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namedSheetViews/namedSheetView1.xml" ContentType="application/vnd.ms-excel.namedsheetview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maharyuda/Downloads/"/>
    </mc:Choice>
  </mc:AlternateContent>
  <xr:revisionPtr revIDLastSave="0" documentId="8_{740EEAD1-CCD4-4744-A4F9-1AC0D39379BC}" xr6:coauthVersionLast="47" xr6:coauthVersionMax="47" xr10:uidLastSave="{00000000-0000-0000-0000-000000000000}"/>
  <bookViews>
    <workbookView xWindow="1080" yWindow="1260" windowWidth="27640" windowHeight="16720" xr2:uid="{B74F7D8B-3213-B649-B82D-CABB381A7027}"/>
  </bookViews>
  <sheets>
    <sheet name="Canvasing 2025" sheetId="1" r:id="rId1"/>
  </sheets>
  <definedNames>
    <definedName name="_xlnm._FilterDatabase" localSheetId="0" hidden="1">'Canvasing 2025'!$A$2:$V$1879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887" i="1" l="1"/>
  <c r="L1886" i="1"/>
  <c r="K1884" i="1"/>
  <c r="J1884" i="1"/>
  <c r="J1885" i="1" s="1"/>
  <c r="P1877" i="1"/>
  <c r="T1877" i="1" s="1"/>
  <c r="O1876" i="1"/>
  <c r="T1876" i="1" s="1"/>
  <c r="O1875" i="1"/>
  <c r="T1875" i="1" s="1"/>
  <c r="O1874" i="1"/>
  <c r="T1874" i="1" s="1"/>
  <c r="T1873" i="1"/>
  <c r="T1871" i="1"/>
  <c r="T1870" i="1"/>
  <c r="T1868" i="1"/>
  <c r="T1867" i="1"/>
  <c r="T1866" i="1"/>
  <c r="T1848" i="1"/>
  <c r="T1847" i="1"/>
  <c r="P1840" i="1"/>
  <c r="T1839" i="1"/>
  <c r="P1827" i="1"/>
  <c r="T1824" i="1"/>
  <c r="T1823" i="1"/>
  <c r="T1822" i="1"/>
  <c r="T1821" i="1"/>
  <c r="T1820" i="1"/>
  <c r="T1819" i="1"/>
  <c r="T1818" i="1"/>
  <c r="T1817" i="1"/>
  <c r="T1816" i="1"/>
  <c r="T1815" i="1"/>
  <c r="T1814" i="1"/>
  <c r="T1813" i="1"/>
  <c r="T1812" i="1"/>
  <c r="T1811" i="1"/>
  <c r="P1810" i="1"/>
  <c r="T1810" i="1" s="1"/>
  <c r="T1809" i="1"/>
  <c r="P1808" i="1"/>
  <c r="T1808" i="1" s="1"/>
  <c r="T1807" i="1"/>
  <c r="P1806" i="1"/>
  <c r="T1806" i="1" s="1"/>
  <c r="P1805" i="1"/>
  <c r="T1805" i="1" s="1"/>
  <c r="P1804" i="1"/>
  <c r="T1804" i="1" s="1"/>
  <c r="P1803" i="1"/>
  <c r="T1803" i="1" s="1"/>
  <c r="P1802" i="1"/>
  <c r="T1802" i="1" s="1"/>
  <c r="T1801" i="1"/>
  <c r="T1800" i="1"/>
  <c r="T1799" i="1"/>
  <c r="T1798" i="1"/>
  <c r="T1797" i="1"/>
  <c r="T1796" i="1"/>
  <c r="P1792" i="1"/>
  <c r="T1792" i="1" s="1"/>
  <c r="T1791" i="1"/>
  <c r="T1790" i="1"/>
  <c r="P1789" i="1"/>
  <c r="T1789" i="1" s="1"/>
  <c r="T1788" i="1"/>
  <c r="T1787" i="1"/>
  <c r="T1786" i="1"/>
  <c r="T1785" i="1"/>
  <c r="P1782" i="1"/>
  <c r="T1782" i="1" s="1"/>
  <c r="T1781" i="1"/>
  <c r="P1780" i="1"/>
  <c r="T1780" i="1" s="1"/>
  <c r="P1779" i="1"/>
  <c r="T1779" i="1" s="1"/>
  <c r="P1778" i="1"/>
  <c r="T1778" i="1" s="1"/>
  <c r="T1725" i="1"/>
  <c r="T1724" i="1"/>
  <c r="P1723" i="1"/>
  <c r="T1723" i="1" s="1"/>
  <c r="T1722" i="1"/>
  <c r="T1721" i="1"/>
  <c r="T1720" i="1"/>
  <c r="T1719" i="1"/>
  <c r="T1718" i="1"/>
  <c r="T1717" i="1"/>
  <c r="T1716" i="1"/>
  <c r="T1714" i="1"/>
  <c r="T1710" i="1"/>
  <c r="T1709" i="1"/>
  <c r="T1708" i="1"/>
  <c r="T1707" i="1"/>
  <c r="T1706" i="1"/>
  <c r="T1705" i="1"/>
  <c r="T1704" i="1"/>
  <c r="T1703" i="1"/>
  <c r="T1702" i="1"/>
  <c r="T1701" i="1"/>
  <c r="T1700" i="1"/>
  <c r="T1699" i="1"/>
  <c r="T1698" i="1"/>
  <c r="T1697" i="1"/>
  <c r="P1678" i="1"/>
  <c r="T1628" i="1"/>
  <c r="T1627" i="1"/>
  <c r="T1626" i="1"/>
  <c r="T1625" i="1"/>
  <c r="T1624" i="1"/>
  <c r="T1623" i="1"/>
  <c r="T1622" i="1"/>
  <c r="T1621" i="1"/>
  <c r="T1619" i="1"/>
  <c r="T1618" i="1"/>
  <c r="T1617" i="1"/>
  <c r="T1616" i="1"/>
  <c r="T1615" i="1"/>
  <c r="T1614" i="1"/>
  <c r="T1613" i="1"/>
  <c r="T1612" i="1"/>
  <c r="T1611" i="1"/>
  <c r="T1610" i="1"/>
  <c r="T1609" i="1"/>
  <c r="T1608" i="1"/>
  <c r="T1607" i="1"/>
  <c r="T1606" i="1"/>
  <c r="T1605" i="1"/>
  <c r="T1604" i="1"/>
  <c r="T1603" i="1"/>
  <c r="T1602" i="1"/>
  <c r="T1601" i="1"/>
  <c r="T1600" i="1"/>
  <c r="T1599" i="1"/>
  <c r="T1598" i="1"/>
  <c r="T1597" i="1"/>
  <c r="T1596" i="1"/>
  <c r="T1595" i="1"/>
  <c r="T1594" i="1"/>
  <c r="T1593" i="1"/>
  <c r="T1592" i="1"/>
  <c r="T1591" i="1"/>
  <c r="T1590" i="1"/>
  <c r="T1589" i="1"/>
  <c r="T1588" i="1"/>
  <c r="T1587" i="1"/>
  <c r="T1586" i="1"/>
  <c r="T1585" i="1"/>
  <c r="T1584" i="1"/>
  <c r="T1583" i="1"/>
  <c r="T1582" i="1"/>
  <c r="T1581" i="1"/>
  <c r="T1580" i="1"/>
  <c r="T1579" i="1"/>
  <c r="T1578" i="1"/>
  <c r="T1577" i="1"/>
  <c r="T1576" i="1"/>
  <c r="T1575" i="1"/>
  <c r="T1574" i="1"/>
  <c r="T1573" i="1"/>
  <c r="T1572" i="1"/>
  <c r="T1571" i="1"/>
  <c r="T1570" i="1"/>
  <c r="T1569" i="1"/>
  <c r="T1568" i="1"/>
  <c r="T1567" i="1"/>
  <c r="T1566" i="1"/>
  <c r="T1565" i="1"/>
  <c r="T1564" i="1"/>
  <c r="T1563" i="1"/>
  <c r="T1562" i="1"/>
  <c r="T1561" i="1"/>
  <c r="T1560" i="1"/>
  <c r="T1559" i="1"/>
  <c r="T1558" i="1"/>
  <c r="T1557" i="1"/>
  <c r="T1556" i="1"/>
  <c r="T1555" i="1"/>
  <c r="T1554" i="1"/>
  <c r="T1553" i="1"/>
  <c r="T1552" i="1"/>
  <c r="T1551" i="1"/>
  <c r="T1550" i="1"/>
  <c r="T1549" i="1"/>
  <c r="T1548" i="1"/>
  <c r="T1547" i="1"/>
  <c r="T1546" i="1"/>
  <c r="T1545" i="1"/>
  <c r="T1544" i="1"/>
  <c r="T1543" i="1"/>
  <c r="T1542" i="1"/>
  <c r="T1541" i="1"/>
  <c r="T1540" i="1"/>
  <c r="T1539" i="1"/>
  <c r="T1538" i="1"/>
  <c r="T1537" i="1"/>
  <c r="T1536" i="1"/>
  <c r="T1535" i="1"/>
  <c r="T1534" i="1"/>
  <c r="T1533" i="1"/>
  <c r="T1532" i="1"/>
  <c r="T1531" i="1"/>
  <c r="T1530" i="1"/>
  <c r="T1529" i="1"/>
  <c r="T1528" i="1"/>
  <c r="T1527" i="1"/>
  <c r="T1526" i="1"/>
  <c r="T1525" i="1"/>
  <c r="T1524" i="1"/>
  <c r="T1523" i="1"/>
  <c r="T1522" i="1"/>
  <c r="T1521" i="1"/>
  <c r="T1520" i="1"/>
  <c r="T1519" i="1"/>
  <c r="T1518" i="1"/>
  <c r="T1517" i="1"/>
  <c r="T1516" i="1"/>
  <c r="T1515" i="1"/>
  <c r="T1514" i="1"/>
  <c r="T1513" i="1"/>
  <c r="T1512" i="1"/>
  <c r="T1511" i="1"/>
  <c r="T1510" i="1"/>
  <c r="T1509" i="1"/>
  <c r="T1508" i="1"/>
  <c r="T1507" i="1"/>
  <c r="T1506" i="1"/>
  <c r="T1505" i="1"/>
  <c r="T1504" i="1"/>
  <c r="T1503" i="1"/>
  <c r="T1502" i="1"/>
  <c r="T1501" i="1"/>
  <c r="T1500" i="1"/>
  <c r="T1499" i="1"/>
  <c r="T1498" i="1"/>
  <c r="T1497" i="1"/>
  <c r="T1496" i="1"/>
  <c r="T1495" i="1"/>
  <c r="T1494" i="1"/>
  <c r="T1493" i="1"/>
  <c r="T1492" i="1"/>
  <c r="T1491" i="1"/>
  <c r="T1490" i="1"/>
  <c r="T1489" i="1"/>
  <c r="T1488" i="1"/>
  <c r="T1487" i="1"/>
  <c r="O1486" i="1"/>
  <c r="T1486" i="1" s="1"/>
  <c r="T1485" i="1"/>
  <c r="T1484" i="1"/>
  <c r="T1483" i="1"/>
  <c r="T1482" i="1"/>
  <c r="T1481" i="1"/>
  <c r="T1480" i="1"/>
  <c r="T1479" i="1"/>
  <c r="T1478" i="1"/>
  <c r="T1477" i="1"/>
  <c r="T1476" i="1"/>
  <c r="T1475" i="1"/>
  <c r="T1474" i="1"/>
  <c r="T1473" i="1"/>
  <c r="T1472" i="1"/>
  <c r="T1471" i="1"/>
  <c r="T1470" i="1"/>
  <c r="T1469" i="1"/>
  <c r="T1468" i="1"/>
  <c r="T1467" i="1"/>
  <c r="T1466" i="1"/>
  <c r="T1465" i="1"/>
  <c r="T1464" i="1"/>
  <c r="T1463" i="1"/>
  <c r="T1462" i="1"/>
  <c r="T1461" i="1"/>
  <c r="T1460" i="1"/>
  <c r="T1459" i="1"/>
  <c r="T1458" i="1"/>
  <c r="T1457" i="1"/>
  <c r="T1456" i="1"/>
  <c r="T1455" i="1"/>
  <c r="T1454" i="1"/>
  <c r="T1453" i="1"/>
  <c r="T1452" i="1"/>
  <c r="T1451" i="1"/>
  <c r="T1450" i="1"/>
  <c r="T1449" i="1"/>
  <c r="T1448" i="1"/>
  <c r="T1447" i="1"/>
  <c r="T1446" i="1"/>
  <c r="T1445" i="1"/>
  <c r="T1444" i="1"/>
  <c r="T1443" i="1"/>
  <c r="T1442" i="1"/>
  <c r="T1441" i="1"/>
  <c r="T1440" i="1"/>
  <c r="T1439" i="1"/>
  <c r="T1438" i="1"/>
  <c r="T1437" i="1"/>
  <c r="T1436" i="1"/>
  <c r="T1435" i="1"/>
  <c r="T1434" i="1"/>
  <c r="T1433" i="1"/>
  <c r="T1432" i="1"/>
  <c r="T1431" i="1"/>
  <c r="T1430" i="1"/>
  <c r="T1429" i="1"/>
  <c r="T1428" i="1"/>
  <c r="T1427" i="1"/>
  <c r="T1426" i="1"/>
  <c r="T1425" i="1"/>
  <c r="T1424" i="1"/>
  <c r="T1423" i="1"/>
  <c r="T1422" i="1"/>
  <c r="T1421" i="1"/>
  <c r="T1420" i="1"/>
  <c r="T1419" i="1"/>
  <c r="T1418" i="1"/>
  <c r="T1417" i="1"/>
  <c r="T1416" i="1"/>
  <c r="T1415" i="1"/>
  <c r="T1414" i="1"/>
  <c r="T1413" i="1"/>
  <c r="T1412" i="1"/>
  <c r="T1411" i="1"/>
  <c r="T1410" i="1"/>
  <c r="T1409" i="1"/>
  <c r="T1408" i="1"/>
  <c r="T1407" i="1"/>
  <c r="T1406" i="1"/>
  <c r="T1405" i="1"/>
  <c r="T1404" i="1"/>
  <c r="T1403" i="1"/>
  <c r="T1402" i="1"/>
  <c r="T1401" i="1"/>
  <c r="T1400" i="1"/>
  <c r="T1399" i="1"/>
  <c r="T1398" i="1"/>
  <c r="T1397" i="1"/>
  <c r="T1396" i="1"/>
  <c r="T1395" i="1"/>
  <c r="T1394" i="1"/>
  <c r="T1393" i="1"/>
  <c r="T1392" i="1"/>
  <c r="T1391" i="1"/>
  <c r="T1390" i="1"/>
  <c r="T1389" i="1"/>
  <c r="T1388" i="1"/>
  <c r="T1387" i="1"/>
  <c r="T1386" i="1"/>
  <c r="T1385" i="1"/>
  <c r="T1384" i="1"/>
  <c r="T1383" i="1"/>
  <c r="T1382" i="1"/>
  <c r="T1381" i="1"/>
  <c r="T1380" i="1"/>
  <c r="T1379" i="1"/>
  <c r="T1378" i="1"/>
  <c r="T1377" i="1"/>
  <c r="T1376" i="1"/>
  <c r="T1375" i="1"/>
  <c r="T1374" i="1"/>
  <c r="T1373" i="1"/>
  <c r="T1372" i="1"/>
  <c r="T1371" i="1"/>
  <c r="T1370" i="1"/>
  <c r="T1369" i="1"/>
  <c r="T1368" i="1"/>
  <c r="T1367" i="1"/>
  <c r="T1366" i="1"/>
  <c r="T1365" i="1"/>
  <c r="T1364" i="1"/>
  <c r="T1363" i="1"/>
  <c r="T1362" i="1"/>
  <c r="T1361" i="1"/>
  <c r="T1360" i="1"/>
  <c r="T1359" i="1"/>
  <c r="T1358" i="1"/>
  <c r="T1357" i="1"/>
  <c r="T1356" i="1"/>
  <c r="T1355" i="1"/>
  <c r="T1354" i="1"/>
  <c r="T1353" i="1"/>
  <c r="T1352" i="1"/>
  <c r="T1351" i="1"/>
  <c r="T1350" i="1"/>
  <c r="T1349" i="1"/>
  <c r="T1348" i="1"/>
  <c r="T1347" i="1"/>
  <c r="T1346" i="1"/>
  <c r="T1345" i="1"/>
  <c r="T1344" i="1"/>
  <c r="T1343" i="1"/>
  <c r="T1342" i="1"/>
  <c r="T1341" i="1"/>
  <c r="T1340" i="1"/>
  <c r="T1339" i="1"/>
  <c r="T1338" i="1"/>
  <c r="T1337" i="1"/>
  <c r="T1336" i="1"/>
  <c r="T1335" i="1"/>
  <c r="T1334" i="1"/>
  <c r="T1333" i="1"/>
  <c r="T1332" i="1"/>
  <c r="T1331" i="1"/>
  <c r="T1330" i="1"/>
  <c r="T1329" i="1"/>
  <c r="T1328" i="1"/>
  <c r="T1327" i="1"/>
  <c r="T1326" i="1"/>
  <c r="T1325" i="1"/>
  <c r="T1324" i="1"/>
  <c r="T1323" i="1"/>
  <c r="T1322" i="1"/>
  <c r="T1321" i="1"/>
  <c r="T1320" i="1"/>
  <c r="T1319" i="1"/>
  <c r="T1318" i="1"/>
  <c r="T1317" i="1"/>
  <c r="T1316" i="1"/>
  <c r="T1315" i="1"/>
  <c r="T1314" i="1"/>
  <c r="T1313" i="1"/>
  <c r="T1312" i="1"/>
  <c r="T1311" i="1"/>
  <c r="T1310" i="1"/>
  <c r="T1309" i="1"/>
  <c r="T1308" i="1"/>
  <c r="T1307" i="1"/>
  <c r="T1306" i="1"/>
  <c r="T1305" i="1"/>
  <c r="T1304" i="1"/>
  <c r="T1303" i="1"/>
  <c r="T1302" i="1"/>
  <c r="T1301" i="1"/>
  <c r="T1300" i="1"/>
  <c r="T1299" i="1"/>
  <c r="T1298" i="1"/>
  <c r="T1297" i="1"/>
  <c r="T1296" i="1"/>
  <c r="T1295" i="1"/>
  <c r="T1294" i="1"/>
  <c r="T1293" i="1"/>
  <c r="T1292" i="1"/>
  <c r="T1291" i="1"/>
  <c r="T1290" i="1"/>
  <c r="T1289" i="1"/>
  <c r="T1288" i="1"/>
  <c r="T1287" i="1"/>
  <c r="T1286" i="1"/>
  <c r="T1285" i="1"/>
  <c r="T1284" i="1"/>
  <c r="T1283" i="1"/>
  <c r="T1282" i="1"/>
  <c r="T1281" i="1"/>
  <c r="T1280" i="1"/>
  <c r="T1279" i="1"/>
  <c r="T1278" i="1"/>
  <c r="T1277" i="1"/>
  <c r="T1276" i="1"/>
  <c r="T1275" i="1"/>
  <c r="T1274" i="1"/>
  <c r="T1273" i="1"/>
  <c r="T1272" i="1"/>
  <c r="T1271" i="1"/>
  <c r="T1270" i="1"/>
  <c r="T1269" i="1"/>
  <c r="T1268" i="1"/>
  <c r="T1267" i="1"/>
  <c r="T1266" i="1"/>
  <c r="T1265" i="1"/>
  <c r="T1264" i="1"/>
  <c r="T1263" i="1"/>
  <c r="T1262" i="1"/>
  <c r="T1261" i="1"/>
  <c r="T1260" i="1"/>
  <c r="T1259" i="1"/>
  <c r="T1258" i="1"/>
  <c r="T1257" i="1"/>
  <c r="T1256" i="1"/>
  <c r="T1255" i="1"/>
  <c r="T1254" i="1"/>
  <c r="T1253" i="1"/>
  <c r="T1252" i="1"/>
  <c r="T1251" i="1"/>
  <c r="T1250" i="1"/>
  <c r="T1249" i="1"/>
  <c r="T1248" i="1"/>
  <c r="T1247" i="1"/>
  <c r="T1246" i="1"/>
  <c r="T1245" i="1"/>
  <c r="T1244" i="1"/>
  <c r="T1243" i="1"/>
  <c r="T1242" i="1"/>
  <c r="T1241" i="1"/>
  <c r="T1240" i="1"/>
  <c r="T1239" i="1"/>
  <c r="T1238" i="1"/>
  <c r="T1237" i="1"/>
  <c r="T1236" i="1"/>
  <c r="T1235" i="1"/>
  <c r="T1234" i="1"/>
  <c r="T1233" i="1"/>
  <c r="T1232" i="1"/>
  <c r="T1231" i="1"/>
  <c r="T1230" i="1"/>
  <c r="T1229" i="1"/>
  <c r="T1228" i="1"/>
  <c r="T1227" i="1"/>
  <c r="T1226" i="1"/>
  <c r="T1225" i="1"/>
  <c r="T1224" i="1"/>
  <c r="T1223" i="1"/>
  <c r="T1222" i="1"/>
  <c r="T1221" i="1"/>
  <c r="T1220" i="1"/>
  <c r="T1219" i="1"/>
  <c r="T1218" i="1"/>
  <c r="T1217" i="1"/>
  <c r="T1216" i="1"/>
  <c r="T1215" i="1"/>
  <c r="T1214" i="1"/>
  <c r="T1213" i="1"/>
  <c r="T1212" i="1"/>
  <c r="T1211" i="1"/>
  <c r="T1210" i="1"/>
  <c r="T1209" i="1"/>
  <c r="T1208" i="1"/>
  <c r="T1207" i="1"/>
  <c r="T1206" i="1"/>
  <c r="T1205" i="1"/>
  <c r="T1204" i="1"/>
  <c r="T1203" i="1"/>
  <c r="T1202" i="1"/>
  <c r="T1201" i="1"/>
  <c r="T1200" i="1"/>
  <c r="T1199" i="1"/>
  <c r="T1198" i="1"/>
  <c r="T1197" i="1"/>
  <c r="T1196" i="1"/>
  <c r="T1195" i="1"/>
  <c r="T1194" i="1"/>
  <c r="T1193" i="1"/>
  <c r="T1192" i="1"/>
  <c r="T1191" i="1"/>
  <c r="T1190" i="1"/>
  <c r="T1189" i="1"/>
  <c r="T1188" i="1"/>
  <c r="T1187" i="1"/>
  <c r="T1186" i="1"/>
  <c r="T1185" i="1"/>
  <c r="T1184" i="1"/>
  <c r="T1183" i="1"/>
  <c r="T1182" i="1"/>
  <c r="T1181" i="1"/>
  <c r="T1180" i="1"/>
  <c r="T1179" i="1"/>
  <c r="T1178" i="1"/>
  <c r="T1177" i="1"/>
  <c r="T1176" i="1"/>
  <c r="T1175" i="1"/>
  <c r="T1174" i="1"/>
  <c r="T1173" i="1"/>
  <c r="T1172" i="1"/>
  <c r="T1171" i="1"/>
  <c r="T1170" i="1"/>
  <c r="T1169" i="1"/>
  <c r="T1168" i="1"/>
  <c r="T1167" i="1"/>
  <c r="T1166" i="1"/>
  <c r="T1165" i="1"/>
  <c r="T1164" i="1"/>
  <c r="T1163" i="1"/>
  <c r="T1162" i="1"/>
  <c r="T1161" i="1"/>
  <c r="T1160" i="1"/>
  <c r="T1159" i="1"/>
  <c r="T1158" i="1"/>
  <c r="T1157" i="1"/>
  <c r="T1156" i="1"/>
  <c r="T1155" i="1"/>
  <c r="T1154" i="1"/>
  <c r="T1153" i="1"/>
  <c r="T1152" i="1"/>
  <c r="T1151" i="1"/>
  <c r="T1150" i="1"/>
  <c r="T1149" i="1"/>
  <c r="T1148" i="1"/>
  <c r="T1147" i="1"/>
  <c r="T1146" i="1"/>
  <c r="T1145" i="1"/>
  <c r="T1144" i="1"/>
  <c r="T1143" i="1"/>
  <c r="T1142" i="1"/>
  <c r="T1141" i="1"/>
  <c r="T1140" i="1"/>
  <c r="T1139" i="1"/>
  <c r="T1138" i="1"/>
  <c r="T1137" i="1"/>
  <c r="T1136" i="1"/>
  <c r="T1135" i="1"/>
  <c r="T1134" i="1"/>
  <c r="T1133" i="1"/>
  <c r="T1132" i="1"/>
  <c r="T1131" i="1"/>
  <c r="T1130" i="1"/>
  <c r="T1129" i="1"/>
  <c r="T1128" i="1"/>
  <c r="T1127" i="1"/>
  <c r="T1126" i="1"/>
  <c r="T1125" i="1"/>
  <c r="T1124" i="1"/>
  <c r="T1123" i="1"/>
  <c r="T1122" i="1"/>
  <c r="T1121" i="1"/>
  <c r="T1120" i="1"/>
  <c r="T1119" i="1"/>
  <c r="T1118" i="1"/>
  <c r="T1117" i="1"/>
  <c r="T1116" i="1"/>
  <c r="T1115" i="1"/>
  <c r="T1114" i="1"/>
  <c r="T1113" i="1"/>
  <c r="T1112" i="1"/>
  <c r="T1111" i="1"/>
  <c r="T1110" i="1"/>
  <c r="T1109" i="1"/>
  <c r="T1108" i="1"/>
  <c r="T1107" i="1"/>
  <c r="T1106" i="1"/>
  <c r="T1105" i="1"/>
  <c r="T1104" i="1"/>
  <c r="T1103" i="1"/>
  <c r="T1102" i="1"/>
  <c r="T1101" i="1"/>
  <c r="T1100" i="1"/>
  <c r="T1099" i="1"/>
  <c r="T1098" i="1"/>
  <c r="T1097" i="1"/>
  <c r="T1096" i="1"/>
  <c r="T1095" i="1"/>
  <c r="T1094" i="1"/>
  <c r="T1093" i="1"/>
  <c r="T1092" i="1"/>
  <c r="T1091" i="1"/>
  <c r="T1090" i="1"/>
  <c r="T1089" i="1"/>
  <c r="T1088" i="1"/>
  <c r="T1087" i="1"/>
  <c r="T1086" i="1"/>
  <c r="T1085" i="1"/>
  <c r="T1084" i="1"/>
  <c r="T1083" i="1"/>
  <c r="T1082" i="1"/>
  <c r="T1081" i="1"/>
  <c r="T1080" i="1"/>
  <c r="T1079" i="1"/>
  <c r="T1078" i="1"/>
  <c r="T1077" i="1"/>
  <c r="T1076" i="1"/>
  <c r="T1075" i="1"/>
  <c r="T1074" i="1"/>
  <c r="T1073" i="1"/>
  <c r="T1072" i="1"/>
  <c r="T1071" i="1"/>
  <c r="T1070" i="1"/>
  <c r="T1069" i="1"/>
  <c r="T1068" i="1"/>
  <c r="T1067" i="1"/>
  <c r="T1066" i="1"/>
  <c r="T1065" i="1"/>
  <c r="T1064" i="1"/>
  <c r="T1063" i="1"/>
  <c r="T1062" i="1"/>
  <c r="T1061" i="1"/>
  <c r="T1060" i="1"/>
  <c r="T1059" i="1"/>
  <c r="T1058" i="1"/>
  <c r="T1057" i="1"/>
  <c r="T1056" i="1"/>
  <c r="T1055" i="1"/>
  <c r="T1054" i="1"/>
  <c r="T1053" i="1"/>
  <c r="T1052" i="1"/>
  <c r="T1051" i="1"/>
  <c r="T1050" i="1"/>
  <c r="T1049" i="1"/>
  <c r="T1048" i="1"/>
  <c r="T1047" i="1"/>
  <c r="T1046" i="1"/>
  <c r="T1045" i="1"/>
  <c r="T1044" i="1"/>
  <c r="T1043" i="1"/>
  <c r="T1042" i="1"/>
  <c r="T1041" i="1"/>
  <c r="T1040" i="1"/>
  <c r="T1039" i="1"/>
  <c r="T1038" i="1"/>
  <c r="T1037" i="1"/>
  <c r="T1036" i="1"/>
  <c r="T1035" i="1"/>
  <c r="T1034" i="1"/>
  <c r="T1033" i="1"/>
  <c r="T1032" i="1"/>
  <c r="T1031" i="1"/>
  <c r="T1030" i="1"/>
  <c r="T1029" i="1"/>
  <c r="T1028" i="1"/>
  <c r="T1027" i="1"/>
  <c r="T1026" i="1"/>
  <c r="T1025" i="1"/>
  <c r="T1024" i="1"/>
  <c r="T1023" i="1"/>
  <c r="T1022" i="1"/>
  <c r="T1021" i="1"/>
  <c r="T1020" i="1"/>
  <c r="T1019" i="1"/>
  <c r="T1018" i="1"/>
  <c r="T1017" i="1"/>
  <c r="T1016" i="1"/>
  <c r="T1015" i="1"/>
  <c r="T1014" i="1"/>
  <c r="T1013" i="1"/>
  <c r="T1012" i="1"/>
  <c r="T1011" i="1"/>
  <c r="T1010" i="1"/>
  <c r="T1009" i="1"/>
  <c r="T1008" i="1"/>
  <c r="T1007" i="1"/>
  <c r="T1006" i="1"/>
  <c r="T1005" i="1"/>
  <c r="T1004" i="1"/>
  <c r="T1003" i="1"/>
  <c r="T1002" i="1"/>
  <c r="T1001" i="1"/>
  <c r="T1000" i="1"/>
  <c r="T999" i="1"/>
  <c r="T998" i="1"/>
  <c r="T997" i="1"/>
  <c r="T996" i="1"/>
  <c r="T995" i="1"/>
  <c r="T994" i="1"/>
  <c r="T993" i="1"/>
  <c r="T992" i="1"/>
  <c r="T991" i="1"/>
  <c r="T990" i="1"/>
  <c r="T989" i="1"/>
  <c r="T988" i="1"/>
  <c r="T987" i="1"/>
  <c r="T986" i="1"/>
  <c r="T985" i="1"/>
  <c r="T984" i="1"/>
  <c r="T983" i="1"/>
  <c r="T982" i="1"/>
  <c r="T981" i="1"/>
  <c r="T980" i="1"/>
  <c r="T979" i="1"/>
  <c r="T978" i="1"/>
  <c r="T977" i="1"/>
  <c r="T976" i="1"/>
  <c r="T975" i="1"/>
  <c r="T974" i="1"/>
  <c r="T973" i="1"/>
  <c r="T972" i="1"/>
  <c r="T971" i="1"/>
  <c r="T970" i="1"/>
  <c r="T969" i="1"/>
  <c r="T968" i="1"/>
  <c r="T967" i="1"/>
  <c r="T966" i="1"/>
  <c r="T965" i="1"/>
  <c r="T964" i="1"/>
  <c r="T963" i="1"/>
  <c r="T962" i="1"/>
  <c r="T961" i="1"/>
  <c r="T960" i="1"/>
  <c r="T959" i="1"/>
  <c r="T958" i="1"/>
  <c r="T957" i="1"/>
  <c r="T956" i="1"/>
  <c r="T955" i="1"/>
  <c r="T954" i="1"/>
  <c r="T953" i="1"/>
  <c r="T952" i="1"/>
  <c r="T951" i="1"/>
  <c r="T950" i="1"/>
  <c r="T949" i="1"/>
  <c r="T948" i="1"/>
  <c r="T947" i="1"/>
  <c r="T946" i="1"/>
  <c r="T945" i="1"/>
  <c r="T944" i="1"/>
  <c r="T943" i="1"/>
  <c r="T942" i="1"/>
  <c r="T941" i="1"/>
  <c r="T940" i="1"/>
  <c r="T939" i="1"/>
  <c r="T938" i="1"/>
  <c r="T937" i="1"/>
  <c r="T936" i="1"/>
  <c r="T935" i="1"/>
  <c r="T934" i="1"/>
  <c r="T933" i="1"/>
  <c r="T932" i="1"/>
  <c r="T931" i="1"/>
  <c r="T930" i="1"/>
  <c r="T929" i="1"/>
  <c r="T928" i="1"/>
  <c r="T927" i="1"/>
  <c r="T926" i="1"/>
  <c r="T925" i="1"/>
  <c r="T924" i="1"/>
  <c r="T923" i="1"/>
  <c r="T922" i="1"/>
  <c r="T921" i="1"/>
  <c r="T920" i="1"/>
  <c r="T919" i="1"/>
  <c r="T918" i="1"/>
  <c r="T917" i="1"/>
  <c r="T916" i="1"/>
  <c r="T915" i="1"/>
  <c r="T914" i="1"/>
  <c r="T913" i="1"/>
  <c r="T912" i="1"/>
  <c r="T911" i="1"/>
  <c r="T910" i="1"/>
  <c r="T909" i="1"/>
  <c r="T908" i="1"/>
  <c r="T907" i="1"/>
  <c r="T906" i="1"/>
  <c r="T905" i="1"/>
  <c r="T904" i="1"/>
  <c r="T903" i="1"/>
  <c r="T902" i="1"/>
  <c r="T901" i="1"/>
  <c r="T900" i="1"/>
  <c r="T899" i="1"/>
  <c r="T898" i="1"/>
  <c r="T897" i="1"/>
  <c r="T896" i="1"/>
  <c r="T895" i="1"/>
  <c r="T894" i="1"/>
  <c r="T893" i="1"/>
  <c r="T892" i="1"/>
  <c r="T891" i="1"/>
  <c r="T890" i="1"/>
  <c r="T889" i="1"/>
  <c r="T888" i="1"/>
  <c r="T887" i="1"/>
  <c r="T886" i="1"/>
  <c r="T885" i="1"/>
  <c r="T884" i="1"/>
  <c r="T883" i="1"/>
  <c r="T882" i="1"/>
  <c r="T881" i="1"/>
  <c r="T880" i="1"/>
  <c r="T879" i="1"/>
  <c r="T878" i="1"/>
  <c r="T877" i="1"/>
  <c r="T876" i="1"/>
  <c r="T875" i="1"/>
  <c r="T874" i="1"/>
  <c r="T873" i="1"/>
  <c r="T872" i="1"/>
  <c r="T871" i="1"/>
  <c r="T870" i="1"/>
  <c r="T869" i="1"/>
  <c r="T868" i="1"/>
  <c r="T867" i="1"/>
  <c r="T866" i="1"/>
  <c r="T865" i="1"/>
  <c r="T864" i="1"/>
  <c r="T863" i="1"/>
  <c r="T862" i="1"/>
  <c r="T861" i="1"/>
  <c r="T860" i="1"/>
  <c r="T859" i="1"/>
  <c r="T858" i="1"/>
  <c r="T857" i="1"/>
  <c r="T856" i="1"/>
  <c r="T855" i="1"/>
  <c r="T854" i="1"/>
  <c r="T853" i="1"/>
  <c r="T852" i="1"/>
  <c r="T851" i="1"/>
  <c r="T850" i="1"/>
  <c r="T849" i="1"/>
  <c r="T848" i="1"/>
  <c r="T847" i="1"/>
  <c r="T846" i="1"/>
  <c r="T845" i="1"/>
  <c r="T844" i="1"/>
  <c r="T843" i="1"/>
  <c r="T842" i="1"/>
  <c r="T841" i="1"/>
  <c r="T840" i="1"/>
  <c r="T839" i="1"/>
  <c r="T838" i="1"/>
  <c r="T837" i="1"/>
  <c r="T836" i="1"/>
  <c r="T835" i="1"/>
  <c r="T834" i="1"/>
  <c r="T833" i="1"/>
  <c r="T832" i="1"/>
  <c r="T831" i="1"/>
  <c r="T830" i="1"/>
  <c r="T829" i="1"/>
  <c r="T828" i="1"/>
  <c r="T827" i="1"/>
  <c r="T826" i="1"/>
  <c r="T825" i="1"/>
  <c r="T824" i="1"/>
  <c r="T823" i="1"/>
  <c r="T822" i="1"/>
  <c r="T821" i="1"/>
  <c r="T820" i="1"/>
  <c r="T819" i="1"/>
  <c r="T818" i="1"/>
  <c r="T817" i="1"/>
  <c r="T816" i="1"/>
  <c r="T815" i="1"/>
  <c r="T814" i="1"/>
  <c r="T813" i="1"/>
  <c r="T812" i="1"/>
  <c r="T811" i="1"/>
  <c r="T810" i="1"/>
  <c r="T809" i="1"/>
  <c r="T808" i="1"/>
  <c r="T807" i="1"/>
  <c r="T806" i="1"/>
  <c r="T805" i="1"/>
  <c r="T804" i="1"/>
  <c r="T803" i="1"/>
  <c r="T802" i="1"/>
  <c r="T801" i="1"/>
  <c r="T800" i="1"/>
  <c r="T799" i="1"/>
  <c r="T798" i="1"/>
  <c r="T797" i="1"/>
  <c r="T796" i="1"/>
  <c r="T795" i="1"/>
  <c r="T794" i="1"/>
  <c r="T793" i="1"/>
  <c r="T792" i="1"/>
  <c r="T791" i="1"/>
  <c r="T790" i="1"/>
  <c r="T789" i="1"/>
  <c r="T788" i="1"/>
  <c r="T787" i="1"/>
  <c r="T786" i="1"/>
  <c r="T785" i="1"/>
  <c r="T784" i="1"/>
  <c r="T783" i="1"/>
  <c r="T782" i="1"/>
  <c r="T781" i="1"/>
  <c r="T780" i="1"/>
  <c r="T779" i="1"/>
  <c r="T778" i="1"/>
  <c r="T777" i="1"/>
  <c r="T776" i="1"/>
  <c r="T775" i="1"/>
  <c r="T774" i="1"/>
  <c r="T773" i="1"/>
  <c r="T772" i="1"/>
  <c r="P746" i="1"/>
  <c r="T746" i="1" s="1"/>
  <c r="P745" i="1"/>
  <c r="T745" i="1" s="1"/>
  <c r="P744" i="1"/>
  <c r="T744" i="1" s="1"/>
  <c r="P743" i="1"/>
  <c r="T743" i="1" s="1"/>
  <c r="T742" i="1"/>
  <c r="T741" i="1"/>
  <c r="T740" i="1"/>
  <c r="Q739" i="1"/>
  <c r="T739" i="1" s="1"/>
  <c r="T738" i="1"/>
  <c r="T737" i="1"/>
  <c r="T736" i="1"/>
  <c r="T735" i="1"/>
  <c r="T734" i="1"/>
  <c r="T733" i="1"/>
  <c r="T732" i="1"/>
  <c r="T730" i="1"/>
  <c r="T729" i="1"/>
  <c r="T728" i="1"/>
  <c r="T727" i="1"/>
  <c r="T726" i="1"/>
  <c r="T725" i="1"/>
  <c r="T724" i="1"/>
  <c r="T723" i="1"/>
  <c r="T722" i="1"/>
  <c r="T721" i="1"/>
  <c r="T720" i="1"/>
  <c r="T719" i="1"/>
  <c r="T718" i="1"/>
  <c r="T717" i="1"/>
  <c r="T716" i="1"/>
  <c r="T715" i="1"/>
  <c r="T714" i="1"/>
  <c r="T713" i="1"/>
  <c r="T712" i="1"/>
  <c r="T711" i="1"/>
  <c r="T710" i="1"/>
  <c r="T709" i="1"/>
  <c r="T708" i="1"/>
  <c r="T707" i="1"/>
  <c r="T706" i="1"/>
  <c r="T705" i="1"/>
  <c r="T704" i="1"/>
  <c r="T703" i="1"/>
  <c r="T702" i="1"/>
  <c r="T701" i="1"/>
  <c r="T700" i="1"/>
  <c r="T699" i="1"/>
  <c r="T698" i="1"/>
  <c r="T697" i="1"/>
  <c r="T696" i="1"/>
  <c r="P695" i="1"/>
  <c r="T695" i="1" s="1"/>
  <c r="T694" i="1"/>
  <c r="T693" i="1"/>
  <c r="T692" i="1"/>
  <c r="T691" i="1"/>
  <c r="T690" i="1"/>
  <c r="T689" i="1"/>
  <c r="T688" i="1"/>
  <c r="P687" i="1"/>
  <c r="T687" i="1" s="1"/>
  <c r="T686" i="1"/>
  <c r="T685" i="1"/>
  <c r="P684" i="1"/>
  <c r="T684" i="1" s="1"/>
  <c r="T682" i="1"/>
  <c r="T681" i="1"/>
  <c r="T679" i="1"/>
  <c r="T678" i="1"/>
  <c r="T677" i="1"/>
  <c r="T676" i="1"/>
  <c r="T675" i="1"/>
  <c r="T674" i="1"/>
  <c r="T673" i="1"/>
  <c r="T672" i="1"/>
  <c r="T671" i="1"/>
  <c r="T670" i="1"/>
  <c r="T669" i="1"/>
  <c r="T668" i="1"/>
  <c r="T667" i="1"/>
  <c r="T662" i="1"/>
  <c r="T661" i="1"/>
  <c r="T660" i="1"/>
  <c r="T659" i="1"/>
  <c r="T658" i="1"/>
  <c r="T657" i="1"/>
  <c r="O635" i="1"/>
  <c r="O634" i="1"/>
  <c r="O633" i="1"/>
  <c r="O632" i="1"/>
  <c r="O631" i="1"/>
  <c r="T567" i="1"/>
  <c r="T566" i="1"/>
  <c r="T565" i="1"/>
  <c r="T564" i="1"/>
  <c r="T563" i="1"/>
  <c r="T562" i="1"/>
  <c r="T561" i="1"/>
  <c r="T560" i="1"/>
  <c r="T559" i="1"/>
  <c r="T558" i="1"/>
  <c r="T557" i="1"/>
  <c r="T556" i="1"/>
  <c r="T555" i="1"/>
  <c r="T554" i="1"/>
  <c r="T553" i="1"/>
  <c r="T552" i="1"/>
  <c r="T551" i="1"/>
  <c r="T550" i="1"/>
  <c r="T549" i="1"/>
  <c r="T548" i="1"/>
  <c r="T547" i="1"/>
  <c r="T546" i="1"/>
  <c r="T545" i="1"/>
  <c r="T544" i="1"/>
  <c r="T543" i="1"/>
  <c r="T542" i="1"/>
  <c r="T541" i="1"/>
  <c r="T540" i="1"/>
  <c r="T539" i="1"/>
  <c r="T538" i="1"/>
  <c r="T537" i="1"/>
  <c r="T536" i="1"/>
  <c r="T535" i="1"/>
  <c r="T534" i="1"/>
  <c r="T533" i="1"/>
  <c r="T532" i="1"/>
  <c r="T531" i="1"/>
  <c r="T530" i="1"/>
  <c r="T529" i="1"/>
  <c r="T528" i="1"/>
  <c r="T527" i="1"/>
  <c r="T526" i="1"/>
  <c r="T525" i="1"/>
  <c r="T524" i="1"/>
  <c r="T523" i="1"/>
  <c r="T522" i="1"/>
  <c r="T521" i="1"/>
  <c r="T520" i="1"/>
  <c r="T519" i="1"/>
  <c r="T518" i="1"/>
  <c r="T517" i="1"/>
  <c r="T516" i="1"/>
  <c r="T515" i="1"/>
  <c r="T514" i="1"/>
  <c r="T513" i="1"/>
  <c r="T512" i="1"/>
  <c r="T511" i="1"/>
  <c r="T510" i="1"/>
  <c r="T509" i="1"/>
  <c r="T508" i="1"/>
  <c r="T507" i="1"/>
  <c r="T506" i="1"/>
  <c r="T505" i="1"/>
  <c r="T504" i="1"/>
  <c r="T503" i="1"/>
  <c r="T502" i="1"/>
  <c r="T501" i="1"/>
  <c r="T500" i="1"/>
  <c r="T499" i="1"/>
  <c r="T498" i="1"/>
  <c r="T497" i="1"/>
  <c r="T496" i="1"/>
  <c r="T495" i="1"/>
  <c r="T494" i="1"/>
  <c r="T493" i="1"/>
  <c r="T492" i="1"/>
  <c r="T491" i="1"/>
  <c r="T490" i="1"/>
  <c r="T489" i="1"/>
  <c r="T488" i="1"/>
  <c r="T487" i="1"/>
  <c r="T486" i="1"/>
  <c r="T485" i="1"/>
  <c r="T484" i="1"/>
  <c r="T483" i="1"/>
  <c r="T482" i="1"/>
  <c r="T481" i="1"/>
  <c r="T480" i="1"/>
  <c r="T479" i="1"/>
  <c r="T478" i="1"/>
  <c r="T477" i="1"/>
  <c r="T476" i="1"/>
  <c r="T475" i="1"/>
  <c r="T474" i="1"/>
  <c r="T473" i="1"/>
  <c r="T472" i="1"/>
  <c r="T471" i="1"/>
  <c r="T470" i="1"/>
  <c r="T469" i="1"/>
  <c r="T468" i="1"/>
  <c r="T467" i="1"/>
  <c r="T466" i="1"/>
  <c r="T465" i="1"/>
  <c r="T464" i="1"/>
  <c r="T463" i="1"/>
  <c r="T462" i="1"/>
  <c r="T461" i="1"/>
  <c r="T460" i="1"/>
  <c r="T459" i="1"/>
  <c r="T458" i="1"/>
  <c r="T457" i="1"/>
  <c r="T456" i="1"/>
  <c r="T455" i="1"/>
  <c r="T454" i="1"/>
  <c r="O453" i="1"/>
  <c r="T453" i="1" s="1"/>
  <c r="T452" i="1"/>
  <c r="T451" i="1"/>
  <c r="T450" i="1"/>
  <c r="T449" i="1"/>
  <c r="T448" i="1"/>
  <c r="T447" i="1"/>
  <c r="T446" i="1"/>
  <c r="T445" i="1"/>
  <c r="T444" i="1"/>
  <c r="T443" i="1"/>
  <c r="T442" i="1"/>
  <c r="T441" i="1"/>
  <c r="T440" i="1"/>
  <c r="T439" i="1"/>
  <c r="T438" i="1"/>
  <c r="T437" i="1"/>
  <c r="T436" i="1"/>
  <c r="T435" i="1"/>
  <c r="T434" i="1"/>
  <c r="T433" i="1"/>
  <c r="T432" i="1"/>
  <c r="T431" i="1"/>
  <c r="T430" i="1"/>
  <c r="T429" i="1"/>
  <c r="T428" i="1"/>
  <c r="T427" i="1"/>
  <c r="T426" i="1"/>
  <c r="T425" i="1"/>
  <c r="T424" i="1"/>
  <c r="T423" i="1"/>
  <c r="T422" i="1"/>
  <c r="T421" i="1"/>
  <c r="T420" i="1"/>
  <c r="T419" i="1"/>
  <c r="T418" i="1"/>
  <c r="T417" i="1"/>
  <c r="T416" i="1"/>
  <c r="T415" i="1"/>
  <c r="T414" i="1"/>
  <c r="T413" i="1"/>
  <c r="T412" i="1"/>
  <c r="T411" i="1"/>
  <c r="T410" i="1"/>
  <c r="T409" i="1"/>
  <c r="T408" i="1"/>
  <c r="T407" i="1"/>
  <c r="T406" i="1"/>
  <c r="T405" i="1"/>
  <c r="T404" i="1"/>
  <c r="T403" i="1"/>
  <c r="T402" i="1"/>
  <c r="T401" i="1"/>
  <c r="T400" i="1"/>
  <c r="T399" i="1"/>
  <c r="T398" i="1"/>
  <c r="T397" i="1"/>
  <c r="T396" i="1"/>
  <c r="T395" i="1"/>
  <c r="T394" i="1"/>
  <c r="T393" i="1"/>
  <c r="T392" i="1"/>
  <c r="T391" i="1"/>
  <c r="T390" i="1"/>
  <c r="T389" i="1"/>
  <c r="T388" i="1"/>
  <c r="T387" i="1"/>
  <c r="T386" i="1"/>
  <c r="T385" i="1"/>
  <c r="T384" i="1"/>
  <c r="T383" i="1"/>
  <c r="T382" i="1"/>
  <c r="T381" i="1"/>
  <c r="T380" i="1"/>
  <c r="T379" i="1"/>
  <c r="T378" i="1"/>
  <c r="T377" i="1"/>
  <c r="T376" i="1"/>
  <c r="T375" i="1"/>
  <c r="T374" i="1"/>
  <c r="T373" i="1"/>
  <c r="T372" i="1"/>
  <c r="T371" i="1"/>
  <c r="T370" i="1"/>
  <c r="T369" i="1"/>
  <c r="T368" i="1"/>
  <c r="T367" i="1"/>
  <c r="T366" i="1"/>
  <c r="T365" i="1"/>
  <c r="T364" i="1"/>
  <c r="T363" i="1"/>
  <c r="T362" i="1"/>
  <c r="T361" i="1"/>
  <c r="T360" i="1"/>
  <c r="T359" i="1"/>
  <c r="T358" i="1"/>
  <c r="T357" i="1"/>
  <c r="T356" i="1"/>
  <c r="T355" i="1"/>
  <c r="T354" i="1"/>
  <c r="T353" i="1"/>
  <c r="T352" i="1"/>
  <c r="T351" i="1"/>
  <c r="T350" i="1"/>
  <c r="T349" i="1"/>
  <c r="T348" i="1"/>
  <c r="T347" i="1"/>
  <c r="T346" i="1"/>
  <c r="T345" i="1"/>
  <c r="T344" i="1"/>
  <c r="T343" i="1"/>
  <c r="T342" i="1"/>
  <c r="T341" i="1"/>
  <c r="T340" i="1"/>
  <c r="T339" i="1"/>
  <c r="T338" i="1"/>
  <c r="T337" i="1"/>
  <c r="T336" i="1"/>
  <c r="T335" i="1"/>
  <c r="T334" i="1"/>
  <c r="T333" i="1"/>
  <c r="T332" i="1"/>
  <c r="T331" i="1"/>
  <c r="T330" i="1"/>
  <c r="T329" i="1"/>
  <c r="T328" i="1"/>
  <c r="T327" i="1"/>
  <c r="T326" i="1"/>
  <c r="T325" i="1"/>
  <c r="T324" i="1"/>
  <c r="T323" i="1"/>
  <c r="T322" i="1"/>
  <c r="T321" i="1"/>
  <c r="T320" i="1"/>
  <c r="T319" i="1"/>
  <c r="T318" i="1"/>
  <c r="T317" i="1"/>
  <c r="T316" i="1"/>
  <c r="T315" i="1"/>
  <c r="T314" i="1"/>
  <c r="T313" i="1"/>
  <c r="T312" i="1"/>
  <c r="T311" i="1"/>
  <c r="T310" i="1"/>
  <c r="T309" i="1"/>
  <c r="T308" i="1"/>
  <c r="T307" i="1"/>
  <c r="T306" i="1"/>
  <c r="T305" i="1"/>
  <c r="T304" i="1"/>
  <c r="T303" i="1"/>
  <c r="T302" i="1"/>
  <c r="T301" i="1"/>
  <c r="T300" i="1"/>
  <c r="T299" i="1"/>
  <c r="T298" i="1"/>
  <c r="T297" i="1"/>
  <c r="T296" i="1"/>
  <c r="T295" i="1"/>
  <c r="T294" i="1"/>
  <c r="T293" i="1"/>
  <c r="T292" i="1"/>
  <c r="T291" i="1"/>
  <c r="T290" i="1"/>
  <c r="T289" i="1"/>
  <c r="T288" i="1"/>
  <c r="T287" i="1"/>
  <c r="T286" i="1"/>
  <c r="T285" i="1"/>
  <c r="T284" i="1"/>
  <c r="T283" i="1"/>
  <c r="T282" i="1"/>
  <c r="T281" i="1"/>
  <c r="T280" i="1"/>
  <c r="T279" i="1"/>
  <c r="T278" i="1"/>
  <c r="P188" i="1"/>
  <c r="T188" i="1" s="1"/>
  <c r="P187" i="1"/>
  <c r="T187" i="1" s="1"/>
  <c r="P185" i="1"/>
  <c r="T185" i="1" s="1"/>
  <c r="P181" i="1"/>
  <c r="T181" i="1" s="1"/>
  <c r="P180" i="1"/>
  <c r="T180" i="1" s="1"/>
  <c r="P178" i="1"/>
  <c r="T178" i="1" s="1"/>
  <c r="P177" i="1"/>
  <c r="T177" i="1" s="1"/>
  <c r="T176" i="1"/>
  <c r="T174" i="1"/>
  <c r="T173" i="1"/>
  <c r="T172" i="1"/>
  <c r="T171" i="1"/>
  <c r="T170" i="1"/>
  <c r="T169" i="1"/>
  <c r="T168" i="1"/>
  <c r="T166" i="1"/>
  <c r="T165" i="1"/>
  <c r="T164" i="1"/>
  <c r="T163" i="1"/>
  <c r="O159" i="1"/>
  <c r="O153" i="1"/>
  <c r="P131" i="1"/>
  <c r="P128" i="1"/>
  <c r="T112" i="1"/>
  <c r="T111" i="1"/>
  <c r="T110" i="1"/>
  <c r="T109" i="1"/>
  <c r="T108" i="1"/>
  <c r="T107" i="1"/>
  <c r="T106" i="1"/>
  <c r="T105" i="1"/>
  <c r="T104" i="1"/>
  <c r="T103" i="1"/>
  <c r="T102" i="1"/>
  <c r="T101" i="1"/>
  <c r="T100" i="1"/>
  <c r="T99" i="1"/>
  <c r="T96" i="1"/>
  <c r="T94" i="1"/>
  <c r="T93" i="1"/>
  <c r="T92" i="1"/>
  <c r="T91" i="1"/>
  <c r="T90" i="1"/>
  <c r="P89" i="1"/>
  <c r="T89" i="1" s="1"/>
  <c r="P88" i="1"/>
  <c r="T88" i="1" s="1"/>
  <c r="T87" i="1"/>
  <c r="T86" i="1"/>
  <c r="T85" i="1"/>
  <c r="T84" i="1"/>
  <c r="T83" i="1"/>
  <c r="T82" i="1"/>
  <c r="T81" i="1"/>
  <c r="T80" i="1"/>
  <c r="T79" i="1"/>
  <c r="T78" i="1"/>
  <c r="T77" i="1"/>
  <c r="T76" i="1"/>
  <c r="T75" i="1"/>
  <c r="T74" i="1"/>
  <c r="T73" i="1"/>
  <c r="T72" i="1"/>
  <c r="T71" i="1"/>
  <c r="T70" i="1"/>
  <c r="T69" i="1"/>
  <c r="T68" i="1"/>
  <c r="T67" i="1"/>
  <c r="T66" i="1"/>
  <c r="T65" i="1"/>
  <c r="T64" i="1"/>
  <c r="T63" i="1"/>
  <c r="T62" i="1"/>
  <c r="T61" i="1"/>
  <c r="T60" i="1"/>
  <c r="T59" i="1"/>
  <c r="T58" i="1"/>
  <c r="P46" i="1"/>
  <c r="T46" i="1" s="1"/>
  <c r="P45" i="1"/>
  <c r="T45" i="1" s="1"/>
  <c r="P44" i="1"/>
  <c r="T44" i="1" s="1"/>
  <c r="P43" i="1"/>
  <c r="T43" i="1" s="1"/>
  <c r="P42" i="1"/>
  <c r="T42" i="1" s="1"/>
  <c r="T41" i="1"/>
  <c r="T40" i="1"/>
  <c r="T39" i="1"/>
  <c r="P36" i="1"/>
  <c r="T36" i="1" s="1"/>
  <c r="T34" i="1"/>
  <c r="T33" i="1"/>
  <c r="T32" i="1"/>
  <c r="T31" i="1"/>
  <c r="T29" i="1"/>
  <c r="T28" i="1"/>
  <c r="T27" i="1"/>
  <c r="T26" i="1"/>
  <c r="T25" i="1"/>
  <c r="T24" i="1"/>
  <c r="T23" i="1"/>
  <c r="T22" i="1"/>
  <c r="T21" i="1"/>
  <c r="T20" i="1"/>
  <c r="T17" i="1"/>
  <c r="T16" i="1"/>
  <c r="T15" i="1"/>
  <c r="T14" i="1"/>
  <c r="T13" i="1"/>
  <c r="T8" i="1"/>
  <c r="T7" i="1"/>
  <c r="T6" i="1"/>
  <c r="T5" i="1"/>
  <c r="T4" i="1"/>
  <c r="T3" i="1"/>
  <c r="T1" i="1" l="1"/>
  <c r="J1886" i="1"/>
  <c r="K188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Ruri Arumdanu</author>
  </authors>
  <commentList>
    <comment ref="U2" authorId="0" shapeId="0" xr:uid="{CEE6C9FB-C08A-224B-9784-81DCC849751F}">
      <text>
        <r>
          <rPr>
            <sz val="11"/>
            <color rgb="FF000000"/>
            <rFont val="Calibri"/>
            <family val="2"/>
          </rPr>
          <t xml:space="preserve">Ruri Arumdanu:
</t>
        </r>
        <r>
          <rPr>
            <sz val="11"/>
            <color rgb="FF000000"/>
            <rFont val="Calibri"/>
            <family val="2"/>
          </rPr>
          <t xml:space="preserve">NEW CATEGORY 2025
</t>
        </r>
        <r>
          <rPr>
            <sz val="11"/>
            <color rgb="FF000000"/>
            <rFont val="Calibri"/>
            <family val="2"/>
          </rPr>
          <t xml:space="preserve">Service Hub
</t>
        </r>
        <r>
          <rPr>
            <sz val="11"/>
            <color rgb="FF000000"/>
            <rFont val="Calibri"/>
            <family val="2"/>
          </rPr>
          <t xml:space="preserve">IT Infrastructure
</t>
        </r>
        <r>
          <rPr>
            <sz val="11"/>
            <color rgb="FF000000"/>
            <rFont val="Calibri"/>
            <family val="2"/>
          </rPr>
          <t xml:space="preserve">Moonshots
</t>
        </r>
        <r>
          <rPr>
            <sz val="11"/>
            <color rgb="FF000000"/>
            <rFont val="Calibri"/>
            <family val="2"/>
          </rPr>
          <t>New Growth</t>
        </r>
      </text>
    </comment>
    <comment ref="V2" authorId="0" shapeId="0" xr:uid="{C45AB22D-6F60-AB49-8014-5D416FFCBB29}">
      <text>
        <r>
          <rPr>
            <sz val="11"/>
            <color theme="1"/>
            <rFont val="Calibri"/>
            <family val="2"/>
            <scheme val="minor"/>
          </rPr>
          <t>Ruri Arumdanu:
Manage Service, OTC, &amp; Platform
IT Infrastructure
FTTH Scale-Up
Virtual Power Plant (VPP)
EV Ecosystem
Digital Solutions
Smart Solutions
ESG Solutions</t>
        </r>
      </text>
    </comment>
  </commentList>
</comments>
</file>

<file path=xl/sharedStrings.xml><?xml version="1.0" encoding="utf-8"?>
<sst xmlns="http://schemas.openxmlformats.org/spreadsheetml/2006/main" count="23432" uniqueCount="1355">
  <si>
    <t>No</t>
  </si>
  <si>
    <t>RO SBU/DIV</t>
  </si>
  <si>
    <t>JENIS LAYANAN</t>
  </si>
  <si>
    <t>SERVICES CATEGORY</t>
  </si>
  <si>
    <t>NAMA PELANGGAN</t>
  </si>
  <si>
    <t>SEGMEN INDUSTRI</t>
  </si>
  <si>
    <t>BANTU</t>
  </si>
  <si>
    <t>TYPE</t>
  </si>
  <si>
    <t>LAYANAN</t>
  </si>
  <si>
    <t>KAPASITAS</t>
  </si>
  <si>
    <t>SATUAN KAPASITAS</t>
  </si>
  <si>
    <t>ORIGINATING</t>
  </si>
  <si>
    <t>TERMINATING</t>
  </si>
  <si>
    <t>INSTALASI (OTC)</t>
  </si>
  <si>
    <t>SEWA (MONTHLY)</t>
  </si>
  <si>
    <t>QTY</t>
  </si>
  <si>
    <t>TARGET AKTIVASI</t>
  </si>
  <si>
    <t>WARNA STATUS POTENSI</t>
  </si>
  <si>
    <t>EST REVENUE</t>
  </si>
  <si>
    <t>NEW CATEGORY 2026:</t>
  </si>
  <si>
    <t>SUB CATEGORY</t>
  </si>
  <si>
    <t>SBS</t>
  </si>
  <si>
    <t>OTC</t>
  </si>
  <si>
    <t>MULTIMEDIA</t>
  </si>
  <si>
    <t>PT PLN NUSANTARA POWER UPK BUKIT ASAM</t>
  </si>
  <si>
    <t>Pembangkit</t>
  </si>
  <si>
    <t>SH</t>
  </si>
  <si>
    <t>NR</t>
  </si>
  <si>
    <t>VMS</t>
  </si>
  <si>
    <t>KUNING</t>
  </si>
  <si>
    <t>INFRASTRUCTURE</t>
  </si>
  <si>
    <t>New Growth</t>
  </si>
  <si>
    <t>Smart Solutions</t>
  </si>
  <si>
    <t>MANAGE SERVICE</t>
  </si>
  <si>
    <t>PT PLN (PERSERO) UIP SUMBAGSEL</t>
  </si>
  <si>
    <t>UNIT PLN</t>
  </si>
  <si>
    <t>MERAH</t>
  </si>
  <si>
    <t>Support</t>
  </si>
  <si>
    <t>CONNECTIVITY</t>
  </si>
  <si>
    <t>Service Hub</t>
  </si>
  <si>
    <t>Manage Service, OTC, &amp; Platform</t>
  </si>
  <si>
    <t>PT. PLN (PERSERO) UID LAMPUNG</t>
  </si>
  <si>
    <t>Distribusi</t>
  </si>
  <si>
    <t>IT Infrastructure</t>
  </si>
  <si>
    <t>PT. PLN (PERSERO) UIW BANGKA BELITUNG</t>
  </si>
  <si>
    <t xml:space="preserve">SECURITY </t>
  </si>
  <si>
    <t>Moonshots</t>
  </si>
  <si>
    <t>FTTH Scale-Up</t>
  </si>
  <si>
    <t>PT. PLN (PERSERO) UID S2JB</t>
  </si>
  <si>
    <t>GREEN</t>
  </si>
  <si>
    <t>Smart Grid</t>
  </si>
  <si>
    <t xml:space="preserve">APLIKASI </t>
  </si>
  <si>
    <t>EV Ecosystem</t>
  </si>
  <si>
    <t>BNR</t>
  </si>
  <si>
    <t>OTC Micro Smart Grid Nusa Penida</t>
  </si>
  <si>
    <t>PT PLN (Persero) UID Bali</t>
  </si>
  <si>
    <t>Kuning</t>
  </si>
  <si>
    <t>Digital Solutions</t>
  </si>
  <si>
    <t>MS VMS</t>
  </si>
  <si>
    <t>PT PLN (Persero) UIW NTB</t>
  </si>
  <si>
    <t>ESG Solutions</t>
  </si>
  <si>
    <t>PT PLN (Persero) UIW NTT</t>
  </si>
  <si>
    <t>KLM</t>
  </si>
  <si>
    <t>LAIN-LAIN</t>
  </si>
  <si>
    <t>PLN UP3 Palangkaraya</t>
  </si>
  <si>
    <t>Kerja tambah VMS</t>
  </si>
  <si>
    <t>JBT</t>
  </si>
  <si>
    <t>DIGITAL SOLUTION</t>
  </si>
  <si>
    <t>PT PLN (PERSERO) UID JAWA TIMUR</t>
  </si>
  <si>
    <t>PELAYANAN TITIK TRANSAKSI UP3 MADIUN DAN PASURUAN</t>
  </si>
  <si>
    <t>APLIKASI</t>
  </si>
  <si>
    <t>JBB</t>
  </si>
  <si>
    <t>JKB</t>
  </si>
  <si>
    <t>JTG</t>
  </si>
  <si>
    <t>KONFRA</t>
  </si>
  <si>
    <t xml:space="preserve">SBT </t>
  </si>
  <si>
    <t>SBU</t>
  </si>
  <si>
    <t>SLW</t>
  </si>
  <si>
    <t xml:space="preserve">PLN UP2D Jatim </t>
  </si>
  <si>
    <t>Early Warning System Kubikel Gardu Hubung</t>
  </si>
  <si>
    <t>PT. PLN UP2B JAWA TIMUR</t>
  </si>
  <si>
    <t>CO</t>
  </si>
  <si>
    <t>DAS (Digital Alert System)</t>
  </si>
  <si>
    <t>HIJAU</t>
  </si>
  <si>
    <t>Transmisi</t>
  </si>
  <si>
    <t>PLNPLN UID SULSELRABAR</t>
  </si>
  <si>
    <t>DISTRIBUSI</t>
  </si>
  <si>
    <t>INFRA</t>
  </si>
  <si>
    <t>PT PLN (PERSERO) KANTOR PUSAT</t>
  </si>
  <si>
    <t>Holding</t>
  </si>
  <si>
    <t>INTERACTIVE WHITEBOARD</t>
  </si>
  <si>
    <t>LOT</t>
  </si>
  <si>
    <t>PLN PUSAT - GA</t>
  </si>
  <si>
    <t>DIV GA</t>
  </si>
  <si>
    <t xml:space="preserve"> -   </t>
  </si>
  <si>
    <t> </t>
  </si>
  <si>
    <t>SUPPORT</t>
  </si>
  <si>
    <t>JUSOL-APO</t>
  </si>
  <si>
    <t>SCADA Belitung</t>
  </si>
  <si>
    <t>SCADA Bawean</t>
  </si>
  <si>
    <t>IT Infrastucture</t>
  </si>
  <si>
    <t>PLN NUSANTARA POWER UPK BUKIT ASAM</t>
  </si>
  <si>
    <t>MANAGED SERVICE LAPTOP/PC</t>
  </si>
  <si>
    <t>PT PLN (PERSERO) UIW S2JB UP3 PALEMBANG</t>
  </si>
  <si>
    <t>PT.  PLN (PERSERO) UPT JAMBI</t>
  </si>
  <si>
    <t>PT. PLN (PERSERO) UIW S2JB UP3 BENGKULU</t>
  </si>
  <si>
    <t>PT. PLN (PERSERO) UNIT INDUK DISTRIBUSI LAMPUNG</t>
  </si>
  <si>
    <t>PT. PLN (PERSERO) UNIT INDUK WILAYAH BANGKA BELITUNG</t>
  </si>
  <si>
    <t>PT. PLN (PERSERO) UP2D S2JB</t>
  </si>
  <si>
    <t>PT. PLN (PERSERO) UPT BENGKULU</t>
  </si>
  <si>
    <t>MODEM AMR</t>
  </si>
  <si>
    <t>PT PLN NUSANTARA POWER UPK SEBALANG</t>
  </si>
  <si>
    <t>LAIN LAIN ( PEREMAJAAN PERANGKAT DAN FO )</t>
  </si>
  <si>
    <t>MODEM SCADA</t>
  </si>
  <si>
    <t>PT PLN (PERSERO) UP3 PALEMBANG</t>
  </si>
  <si>
    <t>Pemeliharaan MODEM AMR 6rb lokasi</t>
  </si>
  <si>
    <t>PT. PLN (PERSERO) UPT TANJUNG KARANG</t>
  </si>
  <si>
    <t>Videotron</t>
  </si>
  <si>
    <t>PT PLN (PERSERO) UP3 LAHAT</t>
  </si>
  <si>
    <t>Pemeliharaan MODEM AMR</t>
  </si>
  <si>
    <t>PT PLN (PERSERO) UP3 BENGKULU</t>
  </si>
  <si>
    <t>PT PLN (PERSERO) UP3 JAMBI</t>
  </si>
  <si>
    <t>PT PLN (PERSERO) UP3 OGAN ILIR</t>
  </si>
  <si>
    <t>PT PLN (PERSERO) UP3 BANGKA</t>
  </si>
  <si>
    <t>MANAGED SERVICE OFFICE DEVICES - MANAGE SERVICE NOTEBOOK</t>
  </si>
  <si>
    <t>PLN UNIT INDUK WILAYAH NUSA TENGGARA TIMUR</t>
  </si>
  <si>
    <t>Hijau</t>
  </si>
  <si>
    <t>OTC Keypoint</t>
  </si>
  <si>
    <t>Modem SCADA</t>
  </si>
  <si>
    <t>Modem 4G AMR</t>
  </si>
  <si>
    <t>OTC Modem 4G AMR</t>
  </si>
  <si>
    <t xml:space="preserve">MANAGED SERVICE OFFICE DEVICES - MANAGE SERVICE NOTEBOOK </t>
  </si>
  <si>
    <t>PT. PLN (PERSERO) UIP2B JAMALI UP2B BALI</t>
  </si>
  <si>
    <t>OTC Mini PC</t>
  </si>
  <si>
    <t>PT PLN (Persero) UP2D NTB</t>
  </si>
  <si>
    <t>MS Vitel</t>
  </si>
  <si>
    <t>PT PLN (Persero) UP2B NTB</t>
  </si>
  <si>
    <t>OTC Office 365</t>
  </si>
  <si>
    <t>I-VIP / VIDEO CONFERENCE - VICON</t>
  </si>
  <si>
    <t>PRODUK DIGITAL - ZOOM</t>
  </si>
  <si>
    <t>PT. PLN (PERSERO) UPT BALI</t>
  </si>
  <si>
    <t>PLN UIP3B Kalimantan</t>
  </si>
  <si>
    <t>Dashboard Monitoring Scada Tools</t>
  </si>
  <si>
    <t>MSR Firewall</t>
  </si>
  <si>
    <t>Pembangunan ADSS GI Tersebar</t>
  </si>
  <si>
    <t>PLN UIP KALBAR</t>
  </si>
  <si>
    <t>Pengadaan Software</t>
  </si>
  <si>
    <t>MANAGED SERVICE - DEVICE</t>
  </si>
  <si>
    <t>PLN UP2D KALBAR</t>
  </si>
  <si>
    <t>Starlink PLTD Isolated</t>
  </si>
  <si>
    <t>PLN UID Kalbar</t>
  </si>
  <si>
    <t>VIDEOTRON</t>
  </si>
  <si>
    <t>E-Logsheet</t>
  </si>
  <si>
    <t>PLN Nusa Daya</t>
  </si>
  <si>
    <t>AP</t>
  </si>
  <si>
    <t>SAAS - Lisensi</t>
  </si>
  <si>
    <t>UID KALTIMRA</t>
  </si>
  <si>
    <t>Modem AMR</t>
  </si>
  <si>
    <t>PLN UID Kaltimra</t>
  </si>
  <si>
    <t xml:space="preserve">VIDEOTRON </t>
  </si>
  <si>
    <t>Aplikasi Pemantauan Kinerja Fasop</t>
  </si>
  <si>
    <t>MODEM</t>
  </si>
  <si>
    <t>PLN UP2D Jawa Timur</t>
  </si>
  <si>
    <t>PLN UP3 Jember</t>
  </si>
  <si>
    <t>PLN UP3 Madura</t>
  </si>
  <si>
    <t>PLN UP3 Surabaya Selatan</t>
  </si>
  <si>
    <t>PLN UDIKLAT PANDAAN</t>
  </si>
  <si>
    <t>MS PCL</t>
  </si>
  <si>
    <t>PLN(PERSERO) UIP JATIM DAN BALI I</t>
  </si>
  <si>
    <t>PT.PLN (Persero) UID JAWA TIMUR</t>
  </si>
  <si>
    <t xml:space="preserve">MSPCL </t>
  </si>
  <si>
    <t>PT Mandau Cipta Tenaga Nusantara</t>
  </si>
  <si>
    <t>SH AP</t>
  </si>
  <si>
    <t xml:space="preserve">Transmisi </t>
  </si>
  <si>
    <t xml:space="preserve">PLN Batam Site Suppa  Makasar </t>
  </si>
  <si>
    <t>PLN Sektor Pekanbaru</t>
  </si>
  <si>
    <t xml:space="preserve">PLN UID Wilayah Sumatera barat </t>
  </si>
  <si>
    <t xml:space="preserve">CCTR </t>
  </si>
  <si>
    <t xml:space="preserve">PLN UID Riau Kepulauan Riau </t>
  </si>
  <si>
    <t>PT. PLN (PERSERO) AREA PADANG</t>
  </si>
  <si>
    <t>PT. PLN (PERSERO) UNIT PELAKSANA PENGATUR BEBAN SUMATERA BAGIAN TENGAH</t>
  </si>
  <si>
    <t>PT. PLN (PERSERO) UNIT PELAKSANA TRANSMISI PADANG</t>
  </si>
  <si>
    <t xml:space="preserve">Security </t>
  </si>
  <si>
    <t xml:space="preserve">VMS UIP3BS </t>
  </si>
  <si>
    <t xml:space="preserve">PT PLN IP  Teluk Sirih </t>
  </si>
  <si>
    <t xml:space="preserve">PT PLN IP  Bukitinngi </t>
  </si>
  <si>
    <t xml:space="preserve">Aset </t>
  </si>
  <si>
    <t xml:space="preserve">PLN UP3 Bangkinang </t>
  </si>
  <si>
    <t>Mobil Listrik</t>
  </si>
  <si>
    <t>PLN UIP SBT</t>
  </si>
  <si>
    <t>LAPTOP</t>
  </si>
  <si>
    <t>PLN NP UP KENDARI</t>
  </si>
  <si>
    <t>MS LAPTOP</t>
  </si>
  <si>
    <t>PEMBANGKIT</t>
  </si>
  <si>
    <t>MS Laptop</t>
  </si>
  <si>
    <t>PLN UIP Sulawesi</t>
  </si>
  <si>
    <t>MS Office E3</t>
  </si>
  <si>
    <t>MS Laptop Medium</t>
  </si>
  <si>
    <t>MODEM AMR 4G</t>
  </si>
  <si>
    <t>PLN UP3 AMBON</t>
  </si>
  <si>
    <t>MS Laptop Premium</t>
  </si>
  <si>
    <t>PLN UP3 MASOHI</t>
  </si>
  <si>
    <t>PLN UP3 SOFIFI</t>
  </si>
  <si>
    <t>PLN NP UP MINAHASA</t>
  </si>
  <si>
    <t>MANAGE SERVICE OFFICE DEVICES</t>
  </si>
  <si>
    <t>PLN UNIT INDUK WILAYAH MALUKU DAN MALUKU UTARA</t>
  </si>
  <si>
    <t>MANAGED SERVICE OFFICE SOFTWARE</t>
  </si>
  <si>
    <t>PT. PLN (PERSERO) UIP (UNIT INDUK PEMBANGUNAN) SULAWESI</t>
  </si>
  <si>
    <t>PT PLN NUSANTARA POWER UP GORONTALO</t>
  </si>
  <si>
    <t>PT. PLN NUSANTARA POWER UPDK KENDARI</t>
  </si>
  <si>
    <t>MANAGED SERVICE OFFICE DEVICES</t>
  </si>
  <si>
    <t>PT. PLN (PERSERO) UP2B SISTEM MINAHASA</t>
  </si>
  <si>
    <t>PT. PLN (PERSERO) UNIT INDUK PENYALURAN DAN PUSAT PENGATUR BEBAN SULAWESI</t>
  </si>
  <si>
    <t>PT. PLN (PERSERO) UNIT PELAKSANA PENGATUR BEBAN SISTEM MAKASSAR</t>
  </si>
  <si>
    <t xml:space="preserve">PT. PLN INDONESIA POWER UNIT BISNIS PEMBANGKITAN KAMOJANG </t>
  </si>
  <si>
    <t>PLN UID SULSELRABAR</t>
  </si>
  <si>
    <t>PT. HALEYORA POWERINDO</t>
  </si>
  <si>
    <t>MANAGE SERVICE NOTEBOOK BASIC</t>
  </si>
  <si>
    <t>CONNECTIVITY - INTERNET BROADBAND CORPORATE</t>
  </si>
  <si>
    <t>PT PLN PERSERO UNIT INDUK TRANSMISI JAWA BAGIAN BARAT</t>
  </si>
  <si>
    <t>MANAGE SERVICE NOTEBOOK MEDIUM</t>
  </si>
  <si>
    <t>PT. PLN (PERSERO) UP2B DKI JAKARTA DAN BANTEN</t>
  </si>
  <si>
    <t>Managed Service</t>
  </si>
  <si>
    <t>MANAGE SERVICE NOTEBOOK PREMIUM</t>
  </si>
  <si>
    <t xml:space="preserve">PT. INDONESIA CONNECTIVITY INVESTASI </t>
  </si>
  <si>
    <t>AFILIASI</t>
  </si>
  <si>
    <t>AIO (ALL IN ONE) STANDARD</t>
  </si>
  <si>
    <t>MANAGE SERVICE PC PREMIUM</t>
  </si>
  <si>
    <t>LAPTOP EXCLUSIVE 13</t>
  </si>
  <si>
    <t>YAYASAN INSTITUT TEKNOLOGI PLN</t>
  </si>
  <si>
    <t>SILVER</t>
  </si>
  <si>
    <t>HALF RACK COLOCATION DC</t>
  </si>
  <si>
    <t>PT. INDONESIA CONNECTIVITY INVESTASI</t>
  </si>
  <si>
    <t>PT. PLN (Persero) Unit Induk Transmisi JBB Unit Pelaksana Transmisi Cawang</t>
  </si>
  <si>
    <t>MANAGE SERVICE PC TABLET SMARTPHONE</t>
  </si>
  <si>
    <t>UID BANTEN</t>
  </si>
  <si>
    <t xml:space="preserve">Modem 4G AMR </t>
  </si>
  <si>
    <t xml:space="preserve"> Distribusi</t>
  </si>
  <si>
    <t>PLN NUSANTARA POWER</t>
  </si>
  <si>
    <t>VIDEO WALL</t>
  </si>
  <si>
    <t>UPT MARUNDA</t>
  </si>
  <si>
    <t>VIRTUAL ASSISTANT</t>
  </si>
  <si>
    <t>MODEM AMR BATERAI RECTIFIER</t>
  </si>
  <si>
    <t>DIGITAL SIGNAGE</t>
  </si>
  <si>
    <t>SUBSCRIBE</t>
  </si>
  <si>
    <t>PT. PLN (PERSERO) UID SUMATERA UTARA</t>
  </si>
  <si>
    <t>MS TABLET</t>
  </si>
  <si>
    <t>MSPCL</t>
  </si>
  <si>
    <t>IBBC</t>
  </si>
  <si>
    <t>PT. PLN NUSANTARA POWER UNIT PELAKSANA PENGENDALIAN PEMBANGKITAN BELAWAN</t>
  </si>
  <si>
    <t>PT. INDONESIA POWER UPDK KEPRI</t>
  </si>
  <si>
    <t>PT. PLN NUSANTARA POWER UPDK PANDAN</t>
  </si>
  <si>
    <t>PLN UIP SUMATERA BAGIAN UTARA</t>
  </si>
  <si>
    <t>PT. PLN INDONESIA POWER UNIT BISNIS PEMBANGKITAN LABUHAN ANGIN</t>
  </si>
  <si>
    <t>PLN NUSANTARA POWER UNIT PEMBANGKIT ARUN</t>
  </si>
  <si>
    <t>PT. PLN (Persero) UNIT INDUK WILAYAH (UIW) ACEH</t>
  </si>
  <si>
    <t>PT. PLN (Persero) UNIT PELAKSANA TRANSMISI BANDA ACEH</t>
  </si>
  <si>
    <t xml:space="preserve">PT. PLN (PERSERO) UID SUMATERA UTARA UP2D </t>
  </si>
  <si>
    <t>KEYPOINT</t>
  </si>
  <si>
    <t xml:space="preserve"> Rp                                   -</t>
  </si>
  <si>
    <t xml:space="preserve"> Rp                    66.000.000</t>
  </si>
  <si>
    <t>PT PLN NUSANTARA POWER UP BELAWAN</t>
  </si>
  <si>
    <t xml:space="preserve"> Rp                    33.000.000</t>
  </si>
  <si>
    <t>PT. PLN (PERSERO) UIP3BS</t>
  </si>
  <si>
    <t>ADSS (TUALANG CUT - BANDA)</t>
  </si>
  <si>
    <t xml:space="preserve"> Rp       15.000.000.000</t>
  </si>
  <si>
    <t xml:space="preserve"> Rp                                       -</t>
  </si>
  <si>
    <t>1 Juli 2025</t>
  </si>
  <si>
    <t>PT. PLN (PERSERO) UID ACEH</t>
  </si>
  <si>
    <t xml:space="preserve"> Rp             350.000.000</t>
  </si>
  <si>
    <t>PT PLN INDONESIA POWER LABUHAN ANGIN PGU</t>
  </si>
  <si>
    <t>VIDEOWALL</t>
  </si>
  <si>
    <t xml:space="preserve"> Rp             500.000.000</t>
  </si>
  <si>
    <t>PLN PUSMANPRO IV</t>
  </si>
  <si>
    <t>SEWA MOBIL KONVEN</t>
  </si>
  <si>
    <t xml:space="preserve"> Rp                    30.000.000</t>
  </si>
  <si>
    <t>VISITOR MANAGEMENT SYSTEM</t>
  </si>
  <si>
    <t xml:space="preserve"> Rp                    35.000.000</t>
  </si>
  <si>
    <t xml:space="preserve"> Rp                  1.240.000</t>
  </si>
  <si>
    <t>INTERACTIVE FLAT PANEL</t>
  </si>
  <si>
    <t xml:space="preserve"> Rp             300.000.000</t>
  </si>
  <si>
    <t>PLN UP2D ACEH</t>
  </si>
  <si>
    <t xml:space="preserve"> Rp                    32.500.000</t>
  </si>
  <si>
    <t>PLN UPT ACEH</t>
  </si>
  <si>
    <t>PLN NP ARUN</t>
  </si>
  <si>
    <t xml:space="preserve"> Rp                    29.167.000</t>
  </si>
  <si>
    <t xml:space="preserve"> Rp                 100.000.000</t>
  </si>
  <si>
    <t>PT. PLN (PERSERO) PUSAT MANAJEMEN PROYEK</t>
  </si>
  <si>
    <t>PT. PLN (PERSERO) UNIT INDUK PEMBANGKITAN TANJUNG JATI B</t>
  </si>
  <si>
    <t>MANAGE SERVICE IT</t>
  </si>
  <si>
    <t xml:space="preserve">ZOOM </t>
  </si>
  <si>
    <t>ZOOM</t>
  </si>
  <si>
    <t>JARINGAN</t>
  </si>
  <si>
    <t xml:space="preserve">PT. PLN (PERSERO) UNIT INDUK DISTRIBUSI JATENG &amp; D.I.YOGYAKARTA </t>
  </si>
  <si>
    <t>PLN UID JTY - MS Modem</t>
  </si>
  <si>
    <t>PT. PLN (PERSERO) UNIT PELAKSANA PENGATUR DISTRIBUSI (UP2D) JAWA TENGAH DAN D.I YOGYAKARTA</t>
  </si>
  <si>
    <t>PLN UP2D - Keypoint</t>
  </si>
  <si>
    <t>PLN UP2D - Battery</t>
  </si>
  <si>
    <t>Manage Service</t>
  </si>
  <si>
    <t>UID Jawa Barat</t>
  </si>
  <si>
    <t>Managed Service PC Laptop</t>
  </si>
  <si>
    <t>UIT Jawa Bagian Tengah</t>
  </si>
  <si>
    <t>UIP Jawa Bagian Tengah</t>
  </si>
  <si>
    <t>Managed Service Laptop</t>
  </si>
  <si>
    <t>Pusharlis</t>
  </si>
  <si>
    <t>PLN UP3</t>
  </si>
  <si>
    <t>MS Printer (8 UP3)</t>
  </si>
  <si>
    <t>Jaringan</t>
  </si>
  <si>
    <t>Manage Service Jaringan TI</t>
  </si>
  <si>
    <t>Manage Service Sim Card AMR</t>
  </si>
  <si>
    <t>Aplication</t>
  </si>
  <si>
    <t>Firewall</t>
  </si>
  <si>
    <t>Manage Service Printer</t>
  </si>
  <si>
    <t>UP2D Jabar</t>
  </si>
  <si>
    <t>Key point</t>
  </si>
  <si>
    <t>Pembangunan lahan parkir</t>
  </si>
  <si>
    <t>Videowall</t>
  </si>
  <si>
    <t xml:space="preserve">Videotron </t>
  </si>
  <si>
    <t>Haleyora Power</t>
  </si>
  <si>
    <t>Manage Service Pemeliharaan AMR</t>
  </si>
  <si>
    <t>Manage Service AMR FTTH/Fiber Optic</t>
  </si>
  <si>
    <t>Penataan Data Pelanggan dan Jaringan (PDPJ)</t>
  </si>
  <si>
    <t xml:space="preserve">                         -</t>
  </si>
  <si>
    <t xml:space="preserve">                                  -  </t>
  </si>
  <si>
    <t>Motor Listrik BillMan</t>
  </si>
  <si>
    <t>Event</t>
  </si>
  <si>
    <t>Manage Service Tablet/Handphone</t>
  </si>
  <si>
    <t>Early Warning System for GI/GH/GD</t>
  </si>
  <si>
    <t>NETWORK</t>
  </si>
  <si>
    <t xml:space="preserve"> PLN UID JAKARTA RAYA </t>
  </si>
  <si>
    <t>MODEM 4G AMR</t>
  </si>
  <si>
    <t>UNIT</t>
  </si>
  <si>
    <t>PLN UID JAYA</t>
  </si>
  <si>
    <t>UID JAYA</t>
  </si>
  <si>
    <t xml:space="preserve"> PLN UID JAWA BARAT </t>
  </si>
  <si>
    <t>PLN UID JABAR</t>
  </si>
  <si>
    <t>UID JABAR</t>
  </si>
  <si>
    <t xml:space="preserve">TAMBAHAN XDR 20.000 </t>
  </si>
  <si>
    <t>USER</t>
  </si>
  <si>
    <t>PLN PUSAT - STI</t>
  </si>
  <si>
    <t>KAM SIBER</t>
  </si>
  <si>
    <t>RCC PLN KANTOR PUSAT</t>
  </si>
  <si>
    <t>PLN PUSAT</t>
  </si>
  <si>
    <t>Relokasi PABX di PLN Kantor Pusat</t>
  </si>
  <si>
    <t>Sound System Rumah Dinas di Jalan Tirtayasa 9</t>
  </si>
  <si>
    <t>Penyediaan Mic Conference di RR Brantas, Paiton, Muara karang dan BOD Ged Utama PLN Pusat</t>
  </si>
  <si>
    <t>Sound System RR Eksekutif Lt 16 Ged Utama PT PLN (Persero) Kantor Pusat</t>
  </si>
  <si>
    <t>Speaker Sistem di RR Serbaguna Ged Utama PT PLN (Persero) Kantor Pusat</t>
  </si>
  <si>
    <t>Kebutuhan Perangkat Operational Multimedia</t>
  </si>
  <si>
    <t>Penambahan sound system Ruang Auditorium PT PLN (Persero) Kantor Pusat</t>
  </si>
  <si>
    <t xml:space="preserve"> Penambahan Mic Conference Sytem untuk RR Eksekutif Lt 16 Ged Utama PT PLN (Persero) Kantor Pusat</t>
  </si>
  <si>
    <t xml:space="preserve">Permintaan Standarisasi Sound Sistem </t>
  </si>
  <si>
    <t xml:space="preserve">Permintaan Penyediaan Mic Wireless dan Mixer  </t>
  </si>
  <si>
    <t xml:space="preserve"> Laptop Custom Tahap 1</t>
  </si>
  <si>
    <t>ATS DC DRC PMO 2024-2025</t>
  </si>
  <si>
    <t>LOLA INFRA</t>
  </si>
  <si>
    <t>Penyediaan Lisensi Peralatan Digital Forensik PLN</t>
  </si>
  <si>
    <t>PENYEDIAAN PERANGKAT KERJA DIREKTUR PT PLN (PERSERO)</t>
  </si>
  <si>
    <t>DIV TCO</t>
  </si>
  <si>
    <t>Lisensi Microsoft O365 PLN</t>
  </si>
  <si>
    <t>REN STI</t>
  </si>
  <si>
    <t>lAYANAN MS SOC PLN PUSAT</t>
  </si>
  <si>
    <t xml:space="preserve"> PT PLN (PERSERO) UIP3B SUMATERA </t>
  </si>
  <si>
    <t>Layanan AMC untuk PLN UIP3BSumatera</t>
  </si>
  <si>
    <t>PLN UIP3B Sumatera</t>
  </si>
  <si>
    <t>UIP3BS</t>
  </si>
  <si>
    <t>PT. PLN INDONESIA POWER</t>
  </si>
  <si>
    <t>Office 365</t>
  </si>
  <si>
    <t>[PLN IP]</t>
  </si>
  <si>
    <t>XDR</t>
  </si>
  <si>
    <t>Lot</t>
  </si>
  <si>
    <t>PLN GROUP</t>
  </si>
  <si>
    <t>UEM 800 Lisensi</t>
  </si>
  <si>
    <t>Lisence</t>
  </si>
  <si>
    <t>PT. PAGUNTAKA CAHAYA NUSANTARA (PCN)</t>
  </si>
  <si>
    <t>Laptop 46 unit</t>
  </si>
  <si>
    <t>Unit</t>
  </si>
  <si>
    <t>[PCN]</t>
  </si>
  <si>
    <t>PT. PRIMA LAYANAN NASIONAL ENJINIRING (PLN ENJINIRING)</t>
  </si>
  <si>
    <t>UEM 300 lisensi</t>
  </si>
  <si>
    <t>[PLN E]</t>
  </si>
  <si>
    <t>ECP 3 unit</t>
  </si>
  <si>
    <t>[HALEYORA POWERINDO]</t>
  </si>
  <si>
    <t>PT. HALEYORA POWER</t>
  </si>
  <si>
    <t>ECP 2075 unit</t>
  </si>
  <si>
    <t>[HALEYORA POWER]</t>
  </si>
  <si>
    <t>PT. PLN ENERGI PRIMER INDONESIA</t>
  </si>
  <si>
    <t>NDR</t>
  </si>
  <si>
    <t>[PLN EPI]</t>
  </si>
  <si>
    <t>PT. PELAYARAN BAHTERA ADHIGUNA</t>
  </si>
  <si>
    <t>NGFW</t>
  </si>
  <si>
    <t>[BAG]</t>
  </si>
  <si>
    <t>PT PELAYANAN LISTRIK NASIONAL BATAM </t>
  </si>
  <si>
    <t>SOC</t>
  </si>
  <si>
    <t>[PLN Batam]</t>
  </si>
  <si>
    <t>ECP 2025 unit (replacement)</t>
  </si>
  <si>
    <t>PT. PLN MANDAU CIPTA TENAGA NUSANTARA</t>
  </si>
  <si>
    <t>[MCTN]</t>
  </si>
  <si>
    <t>22 Unit MS Laptop</t>
  </si>
  <si>
    <t>PT. PLN NUSANTARA POWER</t>
  </si>
  <si>
    <t>Peresmian Asahan, IKN dan Muara Tawar</t>
  </si>
  <si>
    <t>[PLN NP]</t>
  </si>
  <si>
    <t>MS Laptop 200 unit</t>
  </si>
  <si>
    <t xml:space="preserve">Firewall </t>
  </si>
  <si>
    <t>Walldisplay (Comand Center)</t>
  </si>
  <si>
    <t>Macbook 15 unit</t>
  </si>
  <si>
    <t>Lisensi Zoom</t>
  </si>
  <si>
    <t>Pekerjaan Migrasi Server SAP PLN EPI</t>
  </si>
  <si>
    <t>PT. PLN (PERSERO) UIT JBB</t>
  </si>
  <si>
    <t>Bundling Device</t>
  </si>
  <si>
    <t>PLN UIT JBB</t>
  </si>
  <si>
    <t xml:space="preserve">Layanan Peremajaan Wall Display P2IS PT PLN (Persero) Kantor Pusat </t>
  </si>
  <si>
    <t xml:space="preserve">Layanan Firewall Data Center PT PLN (Persero) Kantor Pusat </t>
  </si>
  <si>
    <t>Perpanjangan Handover Layanan Security Operation Center (SOC)  PT PLN (Persero) Kantor Pusat</t>
  </si>
  <si>
    <t>Jasa Penetration Test (Pentest)</t>
  </si>
  <si>
    <t>Penyediaan Penambahan Kapasitas Leaf Switch dan Pengadaan Distribution Switch Gedung 1 PLN Kantor Pusat</t>
  </si>
  <si>
    <t xml:space="preserve">Network Performance Monitoring dan Perpanjangan Support Perangkat Infrastruktur Jaringan PLN Pusat </t>
  </si>
  <si>
    <t>ATS Hardware dan Software Virtualisasi PT PLN (Persero)</t>
  </si>
  <si>
    <t>Layanan Security Awareness  PT PLN (Persero) Kantor Pusat</t>
  </si>
  <si>
    <t>Ruang Lingkup Managed Services Firewall Tipe Kustomisasi Upgrade Lisensi Perangkat Fortianalyzer PLN Kantor Pusat</t>
  </si>
  <si>
    <t>Ruang Lingkup Managed Services Firewall Tipe Kustomisasi Profesional Service UP2D Jakarta</t>
  </si>
  <si>
    <t>Ruang Lingkup Managed Service Platform Online Meeting (Zoom)</t>
  </si>
  <si>
    <t>Ruang Lingkup Managed Service Platform Online Meeting (Zoom Temporary )</t>
  </si>
  <si>
    <t>Upgrade Sistem GIS Korporat</t>
  </si>
  <si>
    <t>ATS DC ERP PMO Periode 2025</t>
  </si>
  <si>
    <t>ATS CORE SWITCH Periode 2025</t>
  </si>
  <si>
    <t>Peremajaan ODKAT</t>
  </si>
  <si>
    <t>APL DIST YAN GAN</t>
  </si>
  <si>
    <t>PENYEDIAAN EOS VIDEOTRON AUDITORIUM</t>
  </si>
  <si>
    <t>KONSULTASI SEGMENTASI NETWORK PLN</t>
  </si>
  <si>
    <t>MS PC LAPTOP TERPUSAT</t>
  </si>
  <si>
    <t>ON DEMAND</t>
  </si>
  <si>
    <t>EVENT</t>
  </si>
  <si>
    <t>PENAMBAHAN UEM 20.000 USER</t>
  </si>
  <si>
    <t>JUSOL-APLKORP&amp;PP</t>
  </si>
  <si>
    <t xml:space="preserve">Ophar Dashboard Korporat ICOFR </t>
  </si>
  <si>
    <t xml:space="preserve">Ophar Dashboard Korporat  E-Insurance </t>
  </si>
  <si>
    <t>Ophar Dashboard Korporat  Fix</t>
  </si>
  <si>
    <t xml:space="preserve">Ophar Dashboard Korporat  SIMLOAN </t>
  </si>
  <si>
    <t xml:space="preserve">Ophar Dashboard Korporat  DAMS </t>
  </si>
  <si>
    <t>Ophar Dashboard Korporat  E-Budget</t>
  </si>
  <si>
    <t>Ophar Dashboard Korporat Proses dan Simulasi Anggaran</t>
  </si>
  <si>
    <t>Ophar Dashboard Korporat Biaya Pokok Produksi (BPP)</t>
  </si>
  <si>
    <t>Ophar Dashboard Korporat Modiv</t>
  </si>
  <si>
    <t xml:space="preserve">Ophar Dashboard Korporat Air Tax </t>
  </si>
  <si>
    <t xml:space="preserve">Ophar Dashboard Korporat Maxico </t>
  </si>
  <si>
    <t xml:space="preserve">Ophar Dashboardi Korporat VIP </t>
  </si>
  <si>
    <t xml:space="preserve">Ophar Dashboard Korporat Simpus </t>
  </si>
  <si>
    <t xml:space="preserve">Ophar Dashboard Korporat Valiant </t>
  </si>
  <si>
    <t>JUSOL-ERB</t>
  </si>
  <si>
    <t>Ophar Dashboard Korporat PSAK 71</t>
  </si>
  <si>
    <t xml:space="preserve">Ophar Dashboard Korporat FRA </t>
  </si>
  <si>
    <t>Ophar Dashboard Korporat  GCG</t>
  </si>
  <si>
    <t xml:space="preserve">Ophar Dashboard Korporat Climate Click </t>
  </si>
  <si>
    <t xml:space="preserve">Ophar Dashboard Korporat  Inspekta </t>
  </si>
  <si>
    <t xml:space="preserve">Ophar Dashboard Korporat  HSSE Mobile </t>
  </si>
  <si>
    <t xml:space="preserve">Ophar Dashboard Korporat CSMS </t>
  </si>
  <si>
    <t>Ophar Dashboard Korporat E-ATK 4735.BA/STI.01.03/IC010604/2025</t>
  </si>
  <si>
    <t xml:space="preserve">Ophar Dashboard Korporat EPPID </t>
  </si>
  <si>
    <t xml:space="preserve">Ophar Dashboard Korporat KPKU </t>
  </si>
  <si>
    <t xml:space="preserve">Ophar Dashboard Korporat IAM </t>
  </si>
  <si>
    <t>Ophar Dashboard Korporat  Erbas</t>
  </si>
  <si>
    <t xml:space="preserve">Ophar Dashboard Korporat MOTION PMO </t>
  </si>
  <si>
    <t xml:space="preserve">Ophar Dashboard Korporat MOTION TCO </t>
  </si>
  <si>
    <t>Ophar Dashboard Korporat Smarter</t>
  </si>
  <si>
    <t xml:space="preserve">Ophar Dashboard Korporat PLN Daily </t>
  </si>
  <si>
    <t xml:space="preserve">Ophar Dashboard Korporat PLN Kita </t>
  </si>
  <si>
    <t xml:space="preserve">Ophar Dashboard Korporat PLN Fit </t>
  </si>
  <si>
    <t>Ophar Dashboard Korporat SIMKPNAS</t>
  </si>
  <si>
    <t xml:space="preserve">Ophar Dashboard Korporat Konsolidasi Data Kepegawaian </t>
  </si>
  <si>
    <t>Ophar Dashboard Korporat Portal HC (HXMS)</t>
  </si>
  <si>
    <t>Ophar Dashboard Korporat SAP SF PMGM</t>
  </si>
  <si>
    <t xml:space="preserve">Ophar Dashboard Korporat  Rekrutmen dan Seleksi </t>
  </si>
  <si>
    <t>Ophar Dashboard Korporat  Alihdaya</t>
  </si>
  <si>
    <t>Ophar Dashboard Korporat Komando 3947.BA/STI.01.03/IC010604/2025</t>
  </si>
  <si>
    <t>Ophar Dashboard Korporat  ECC</t>
  </si>
  <si>
    <t xml:space="preserve">Ophar Dashboard Korporat  ESPPD </t>
  </si>
  <si>
    <t xml:space="preserve">Ophar Dashboard Korporat  E-Transport </t>
  </si>
  <si>
    <t xml:space="preserve">Ophar Dashboard Korporat   E-Meeting </t>
  </si>
  <si>
    <t>Ophar Dashboard Korporat  AMS</t>
  </si>
  <si>
    <t xml:space="preserve">Ophar Dashboard Korporat Web Korporat </t>
  </si>
  <si>
    <t>Ophar Dashboard Korporat COS</t>
  </si>
  <si>
    <t>Ophar Dashboard Korporat Barista 4719.BA/STI.01.03/IC010604/2025</t>
  </si>
  <si>
    <t>Ophar Dashboard Korporat Sinopsis 4736.BA/STI.01.03/IC010604/2025</t>
  </si>
  <si>
    <t xml:space="preserve">Ophar Dashboard Korporat ECOP </t>
  </si>
  <si>
    <t>Ophar Dashboard Korporat PLN Click</t>
  </si>
  <si>
    <t>Ophar Dashboard Korporat SIDITA 4764.BA/STI.01.03/IC010604/2025</t>
  </si>
  <si>
    <t>Ophar Dashboard Korporat PMO dan PLN Cerdas</t>
  </si>
  <si>
    <t xml:space="preserve">Ophar Dashboard Korporat AVMX </t>
  </si>
  <si>
    <t>Ophar Dashboard Korporat SILM</t>
  </si>
  <si>
    <t>Ophar DMS Ebiddoc</t>
  </si>
  <si>
    <t xml:space="preserve">Ophar DMS E-Arsip </t>
  </si>
  <si>
    <t>Ophar DMS Korporat LIS</t>
  </si>
  <si>
    <t xml:space="preserve">Ophar DMS Engineering Information Center </t>
  </si>
  <si>
    <t>Ophar DMS EIQC</t>
  </si>
  <si>
    <t>Ophar DMS Engineering Center</t>
  </si>
  <si>
    <t>Ophar Eproc</t>
  </si>
  <si>
    <t xml:space="preserve">Ophar Eproc SMAR (PLN Marketplace) </t>
  </si>
  <si>
    <t>Ophar Eproc Avanger</t>
  </si>
  <si>
    <t xml:space="preserve">Ophar Eproc Digiproc </t>
  </si>
  <si>
    <t>Ophar VMS</t>
  </si>
  <si>
    <t xml:space="preserve">Ophar Gudang Online (AGO) </t>
  </si>
  <si>
    <t>Ophar MIMS</t>
  </si>
  <si>
    <t>Ophar EAM Distribusi</t>
  </si>
  <si>
    <t>Ophar EAM New Srintami</t>
  </si>
  <si>
    <t>Ophar EAM EAM Legacy dan SIMPDKB</t>
  </si>
  <si>
    <t>Ophar EAM GIS Korporat</t>
  </si>
  <si>
    <t>Ophar EAM Pembangkit</t>
  </si>
  <si>
    <t xml:space="preserve">Ophar CCTR System </t>
  </si>
  <si>
    <t>Ophar APKT</t>
  </si>
  <si>
    <t>Ophar VCC</t>
  </si>
  <si>
    <t>JUSOL-OPJAR</t>
  </si>
  <si>
    <t>APN Telkomsel</t>
  </si>
  <si>
    <t>APN XL</t>
  </si>
  <si>
    <t xml:space="preserve">Ophar A2MRT </t>
  </si>
  <si>
    <t xml:space="preserve">Ophar Aplikasi F12RB MM-NE P2B Jawa Bali </t>
  </si>
  <si>
    <t xml:space="preserve">Ophar Aplikasi F12RB MM-NE P3B Sumatra </t>
  </si>
  <si>
    <t>Ophar Aplikasi F12RB NEON UIKL Sulawesi</t>
  </si>
  <si>
    <t>JUSOL-YAN PLN</t>
  </si>
  <si>
    <t>Ophar CCTR PLN 123 (NIAGA)</t>
  </si>
  <si>
    <t>Pelayanan Pelanggan</t>
  </si>
  <si>
    <t xml:space="preserve">Ophar BBO </t>
  </si>
  <si>
    <t xml:space="preserve">Ophar GBMO </t>
  </si>
  <si>
    <t>Ophar SI IPP</t>
  </si>
  <si>
    <t>Ophar Pengendalian Gas</t>
  </si>
  <si>
    <t>Ophar MAPP</t>
  </si>
  <si>
    <t xml:space="preserve">Ophar AP2T </t>
  </si>
  <si>
    <t xml:space="preserve">Ophar BPBL </t>
  </si>
  <si>
    <t xml:space="preserve">Ophar AP3T </t>
  </si>
  <si>
    <t>Ophar P2APST</t>
  </si>
  <si>
    <t>Ophar Arena</t>
  </si>
  <si>
    <t>Peremajaan HW &amp; SW P2APST</t>
  </si>
  <si>
    <t>Infra MDMS Tahap 1</t>
  </si>
  <si>
    <t>Infra MDMS Tahap 2</t>
  </si>
  <si>
    <t>Ophar Layanan Mobile</t>
  </si>
  <si>
    <t xml:space="preserve">Ophar Charge IN </t>
  </si>
  <si>
    <t>Ophar Checkmate</t>
  </si>
  <si>
    <t>Ophar AP2T - PLN CRM</t>
  </si>
  <si>
    <t xml:space="preserve">Ophar PLN Mobile </t>
  </si>
  <si>
    <t xml:space="preserve">Ophar Chempion </t>
  </si>
  <si>
    <t>Ophar ChesKP</t>
  </si>
  <si>
    <t>Ophar Web Portal Pelanggan</t>
  </si>
  <si>
    <t>PT PLN BATAM</t>
  </si>
  <si>
    <t>AP2T PLN Batam</t>
  </si>
  <si>
    <t>PMS (BAg)</t>
  </si>
  <si>
    <t>CR EPI (Biomass)</t>
  </si>
  <si>
    <t>CR New VC BAKB 44081.BA/STI.01.03/IC010604/2024</t>
  </si>
  <si>
    <t>Lisensi Oracle IP</t>
  </si>
  <si>
    <t>Eproc BAG</t>
  </si>
  <si>
    <t>Lisensi MAS 8 PLN (AppPoin)</t>
  </si>
  <si>
    <t>Lisensi Filenet &amp; Datacap PLN</t>
  </si>
  <si>
    <t>Lisensi Tiny MCE</t>
  </si>
  <si>
    <t>Lisensi Oracle Crystal Ball</t>
  </si>
  <si>
    <t>Lisensi Archgis (ESRi)</t>
  </si>
  <si>
    <t>Lisensi Craft &amp; LME (Renewal)</t>
  </si>
  <si>
    <t>Lisensi 3Dholpins Live Chat (PLN KITA)</t>
  </si>
  <si>
    <t>Lisensi 3Dholpins Chat Bot</t>
  </si>
  <si>
    <t>Lisensi Marine Traffic BBO</t>
  </si>
  <si>
    <t>Lisensi Gardner Okt sd Des 2024</t>
  </si>
  <si>
    <t>HIjau</t>
  </si>
  <si>
    <t>Lisensi Gardner 2025</t>
  </si>
  <si>
    <t>Lisensi SMS OTP PLN Mobile</t>
  </si>
  <si>
    <t>Pembaruan Teknologi – Layanan SMS OTP PLN Mobile
Periode Bulan Agustus 2024 sampai dengan Oktober 2024</t>
  </si>
  <si>
    <t>Pembaruan Teknologi – Layanan SMS OTP PLN Mobile
Periode Bulan Mei 2024 sampai dengan Juli 2024</t>
  </si>
  <si>
    <t>Lisensi Anaplan 2025-2026</t>
  </si>
  <si>
    <t>SAP Sistem Integrator</t>
  </si>
  <si>
    <t>CR Dashboard Korporat Executive Dashboard 6740.BA/STI.01.03/IC010604/2025</t>
  </si>
  <si>
    <t>Change Request (CR) Penambahan Fitur Widget Live Chat Layanan ECC ke PLN Click</t>
  </si>
  <si>
    <t>Change Request (CR) E-ATK Aplikasi PLN Click</t>
  </si>
  <si>
    <t>Change Request Report Stock SAP MM ke FTP</t>
  </si>
  <si>
    <t>Pembaruan Teknologi Perpanjangan Integrasi Data Perpajakan Aplikasi Air Tax dengan Aplikasi Pajakku Tahun 2023-2024</t>
  </si>
  <si>
    <t>Change Request AP2T untuk Program Pemasaran SPKLU PLN Batam dan Change Request Layanan Kendaraan Bermotor Listrik Berbasis Baterai (KBLBB)</t>
  </si>
  <si>
    <t>CR IAM Tahap 2 Implementasi Deployment Hardening Security</t>
  </si>
  <si>
    <t>CR IAM Tahap 3 Deployment HR System</t>
  </si>
  <si>
    <t>Change Request (CR) Simloan Modul SHAREHOLDER LOAN (SHL)</t>
  </si>
  <si>
    <t>Change Request (CR) Simloan Modul Riset Pasar</t>
  </si>
  <si>
    <t>Change Request (CR) Simloan Modul Financial Debt</t>
  </si>
  <si>
    <t>PMK 66 Tahap 4</t>
  </si>
  <si>
    <t>PLN SMART DVM (Distribution Vegetation  Management Tahap I) BAKB NO: 4833.BA/STI.01.03/IC010604/2025</t>
  </si>
  <si>
    <t>PLN SMART DVM (Distribution Vegetation  Management Tahap II) BAKB NO: 37390.BA/STI.01.03/IC010604/2024</t>
  </si>
  <si>
    <t>GIS Manage to Maximo</t>
  </si>
  <si>
    <t>Implemantasi Anaplan Tahap 1</t>
  </si>
  <si>
    <t>Implemantasi Anaplan Tahap 2</t>
  </si>
  <si>
    <t>Implemantasi Anaplan Tahap 3</t>
  </si>
  <si>
    <t>Implemantasi Anaplan Tahap 4</t>
  </si>
  <si>
    <t>JUSOL</t>
  </si>
  <si>
    <t>Lisensi Database Commercial untuk APKT 34284.BA/STI.01.03/IC010604/2024</t>
  </si>
  <si>
    <t>Change Request Aplikasi AMS Korporat dengan aplikasi ITEMS</t>
  </si>
  <si>
    <t>PMGM tahap 4</t>
  </si>
  <si>
    <t>PMK 168 BAKB 23322.BA/STI.01.03/IC010604/2024</t>
  </si>
  <si>
    <t xml:space="preserve">Change Request Aplikasi GBMO BBM Fase I 42425.BA/STI.01.03/IC010604/2024 </t>
  </si>
  <si>
    <t>Change Request Aplikasi GBMO Gas Fase I 43646.BA/STI.01.03/IC010604/2024</t>
  </si>
  <si>
    <t>Change Request Implementasi BBO dan Integrasi SAP untuk PLTU Sambelia</t>
  </si>
  <si>
    <t>Change Request Implementasi BBO dan Integrasi SAP untuk PLTU Asam Asam 5-6</t>
  </si>
  <si>
    <t>Change Request Implementasi BBO dan Integrasi SAP untuk PLTU Sulut-1 dan Palu-3</t>
  </si>
  <si>
    <t>Change Request Implementasi BBO untuk PLTU Jawa 9-10</t>
  </si>
  <si>
    <t>Change Request Implementasi BBO dan integrasi SAP untuk PLTU Lontar 4 (Extension)</t>
  </si>
  <si>
    <t>Change Request Implementasi BBO dan integrasi SAP untuk PLTU Timor 1</t>
  </si>
  <si>
    <t>PLN Connect Tahap 4</t>
  </si>
  <si>
    <t>CR Dashboard Korporat Portal HC (HXMS)</t>
  </si>
  <si>
    <t>Change Request SAP SF Modul PMGM Kalibrasi</t>
  </si>
  <si>
    <t>CR Dashboard Korporat SAP SF PMGM</t>
  </si>
  <si>
    <t>Pengembangan System Generative AI untuk Evaluasi Kesesuaian Penerima Subsidi 29640BA/STI0103/IC010604/2024</t>
  </si>
  <si>
    <t>Pembelian Generator Token Prabayar</t>
  </si>
  <si>
    <t>Change Request Aplikasi GBMO Gas Fase I</t>
  </si>
  <si>
    <t>Change Request Dashboard Korporat Aplikasi e-transport untuk
Enhancement GASS (Case Pegawai Tugas Karya) 40798.BA/STI.01.03/IC010604/2024</t>
  </si>
  <si>
    <t>Change Request (CR) Penambahan Metode Login Face Recognation Dan Session Login Aplikasi PLN Click</t>
  </si>
  <si>
    <t>Pembaruan Teknologi Layanan PLN Mobile – Cloud Platform Periode Agustus 2024 s/d September 2024</t>
  </si>
  <si>
    <t>Change Request aplikasi climate click 2.0</t>
  </si>
  <si>
    <t>CR E-Budget BAKB 2975.BA/STI.01.03/IC010000/2025</t>
  </si>
  <si>
    <t>CR ChesKP BAKB 45009.BA/STI.01.03/IC010604/2024</t>
  </si>
  <si>
    <t>Change Request Aplikasi ACMT BackOffice dan ACMT Mobile Tahap 1 &amp; 2 BAKB 45010.BA/STI.01.03/IC010604/2024</t>
  </si>
  <si>
    <t>Perangkat Barcoding Material Pendukung Implementasi MIMS</t>
  </si>
  <si>
    <t>CR Dashboard Korporat FIX BAKB 3439.BA/STI.01.03/IC010604/2025</t>
  </si>
  <si>
    <t>CR Dashboard Korporat Motion PMO 3749.BA/STI.01.03/IC010604/2025</t>
  </si>
  <si>
    <t>CR Implementasi Penerapan Tarif PPN 12% Pada Aplikasi VIP</t>
  </si>
  <si>
    <t>CR Implementasi Penerapan Tarif PPN 12% Pada Aplikasi SAP PT PLN (Persero) 6700.BA/STI.01.03/IC010604/2025</t>
  </si>
  <si>
    <t>Jasa Konsultansi Pembuatan Design UI/UX Inisiatif Digitalisasi (CR &amp; Non-CR) 2025</t>
  </si>
  <si>
    <t>Change Request Monitoring Percepatan Penyambungan TM s.d 5 Gawang pada VCC BAKB 8422.BA/STI.01.03/IC010604/2025</t>
  </si>
  <si>
    <t xml:space="preserve">CR Dashboard Korporat AVMX </t>
  </si>
  <si>
    <t>CR Dashboard Korporat SILM</t>
  </si>
  <si>
    <t>CR DMS Ebiddoc</t>
  </si>
  <si>
    <t xml:space="preserve">CR DMS E-Arsip </t>
  </si>
  <si>
    <t>CR DMS Korporat LIS</t>
  </si>
  <si>
    <t xml:space="preserve">CR DMS Engineering Information Center </t>
  </si>
  <si>
    <t>CR DMS EIQC</t>
  </si>
  <si>
    <t>CR DMS Engineering Center</t>
  </si>
  <si>
    <t>Job Request Re-Engineering E-Procurement</t>
  </si>
  <si>
    <t>Re-Engineering Marketplace (SMAR)</t>
  </si>
  <si>
    <t>CR Eproc Avanger</t>
  </si>
  <si>
    <t xml:space="preserve">CR Eproc Digiproc </t>
  </si>
  <si>
    <t>CR VMS</t>
  </si>
  <si>
    <t xml:space="preserve">CR Gudang Online (AGO) </t>
  </si>
  <si>
    <t>CR MIMS</t>
  </si>
  <si>
    <t xml:space="preserve">CR EAM Distribusi </t>
  </si>
  <si>
    <t>CR EAM New Srintami</t>
  </si>
  <si>
    <t>JR Rollout New Srintami Tahap 5</t>
  </si>
  <si>
    <t>CR EAM Legacy dan SIMPDKB</t>
  </si>
  <si>
    <t>Job Request (JR) Implementasi Aplikasi Power Inspect (Re-EngineeringCBM) 30588BA/STI0103/IC010604/2024</t>
  </si>
  <si>
    <t>JR Rollout Reengineering CBM/PST (Power Inspect) UIT JBM dan JBT (termasuk scope BAKB diatas)</t>
  </si>
  <si>
    <t>JR Reengineering FOIS/JALUR</t>
  </si>
  <si>
    <t>JR Pengembangan RTD</t>
  </si>
  <si>
    <t>Ophar Reengineering CBM/PST (Power Inspect)</t>
  </si>
  <si>
    <t>CR EAM GIS Korporat</t>
  </si>
  <si>
    <t>CR EAM Pembangkit</t>
  </si>
  <si>
    <t>CR Perhitungan Trafo 1 Phasa pada EAM Distribusi</t>
  </si>
  <si>
    <t xml:space="preserve">CR CCTR System </t>
  </si>
  <si>
    <t>CR APKT</t>
  </si>
  <si>
    <t>CR APKT BAKB 33343.BA/STI.01.03/IC010604/2024</t>
  </si>
  <si>
    <t>CR Integrasi Meter ke Sistem A2MRT dan MDMS serta Penguatan Infrastruktur BAKB 8670.BA/STI.01.03/IC010604/2025</t>
  </si>
  <si>
    <t>CR CCTR PLN 123 (NIAGA)</t>
  </si>
  <si>
    <t xml:space="preserve">CR BBO </t>
  </si>
  <si>
    <t xml:space="preserve">CR GBMO </t>
  </si>
  <si>
    <t>IPMS Digital Sign Wave 2</t>
  </si>
  <si>
    <t>CR Pengendalian Gas</t>
  </si>
  <si>
    <t>CR MAPP</t>
  </si>
  <si>
    <t xml:space="preserve">CR AP2T </t>
  </si>
  <si>
    <t>CR Penyesuaian Fitur Pendataan NIK dengan inputan Rangking</t>
  </si>
  <si>
    <t>PEMELIHARAAN APLIKASI PELAYANAN PELANGGAN TERPUSAT (AP2T) – MINOR PENYESUAIAN METODE PENGECEKAN DIL PADA PROSES BILLING PELANGGAN KOMPOR INDUKSI PT PLN (PERSERO)</t>
  </si>
  <si>
    <t>Change Request layanan AP2T – Minor BAKB NO : 3897.BA/STI.01.03/IC010604/2025</t>
  </si>
  <si>
    <t>JR APLIKASI PENDUKUNG PROGRAM BILLMAN OPTIMIZATION BAKB 9511.BA/STI.01.03/IC010604/2024</t>
  </si>
  <si>
    <t xml:space="preserve">CR PRODUK TEMATIK BELANJA NYAMAN LISTRIK AMAN BAKB 37931.BA/STI.01.03/IC010604/2024 </t>
  </si>
  <si>
    <t>Request Layanan AP2T – JR Pembangunan Aplikasi PLTS Atap</t>
  </si>
  <si>
    <t xml:space="preserve">CR BPBL </t>
  </si>
  <si>
    <t xml:space="preserve">CR AP3T </t>
  </si>
  <si>
    <t>CR P2APST</t>
  </si>
  <si>
    <t>JR e-TMP BAKB 34736.BA/STI.01.03/IC010604/2024</t>
  </si>
  <si>
    <t>Pengembangan Platfrom HES</t>
  </si>
  <si>
    <t>Vegetation Management Transmisi</t>
  </si>
  <si>
    <t>Penyediaan HW &amp; SW AI</t>
  </si>
  <si>
    <t>Pengembangan Dashboard MCC</t>
  </si>
  <si>
    <t>Re-Engineering AP2T</t>
  </si>
  <si>
    <t>ATS CCTR System</t>
  </si>
  <si>
    <t>ATS DC DRC AP2T</t>
  </si>
  <si>
    <t>ATS VMAX (6 bulan)</t>
  </si>
  <si>
    <t>ATS DC DRC P2APST</t>
  </si>
  <si>
    <t>CR Portal SCADA</t>
  </si>
  <si>
    <t>Pengembangan Integrasi Meter SPLN BAKB 19767.BA/STI.01.03/IC010604/2023</t>
  </si>
  <si>
    <t>CR SIDITA</t>
  </si>
  <si>
    <t>SSC</t>
  </si>
  <si>
    <t>JR EArsip Divmum</t>
  </si>
  <si>
    <t>PUSDIKLAT</t>
  </si>
  <si>
    <t>Layanan Aplikasi Pusdiklat</t>
  </si>
  <si>
    <t>Change Request layanan AP2T – Minor BAKB 3898.BA/STI.01.03/IC010604/2025</t>
  </si>
  <si>
    <t>CR MDMS</t>
  </si>
  <si>
    <t>Re-Engineering Aplikasi NEON</t>
  </si>
  <si>
    <t>CR/JR Pengembangan MM-NE</t>
  </si>
  <si>
    <t>Pengembangan EAM Distribusi MAS (Monitor, Visual Inspection, Predict &amp; Integrasi)</t>
  </si>
  <si>
    <t>Ophar Head End System</t>
  </si>
  <si>
    <t>Infra MDMS Tahap 3</t>
  </si>
  <si>
    <t>Ophar Portal Scada Nasional</t>
  </si>
  <si>
    <t>Ophar AMI (HES SGPI)</t>
  </si>
  <si>
    <t>CR HES Analitik</t>
  </si>
  <si>
    <t xml:space="preserve">TRANSAKSI ENERGI LISTRIK (TEL) PENGEMBANGAN AMI ANALYTIC </t>
  </si>
  <si>
    <t>Layanan IoT Pembangkit</t>
  </si>
  <si>
    <t>Pengembangan AHI</t>
  </si>
  <si>
    <t>Ophar DigitAIL</t>
  </si>
  <si>
    <t>Ophar AML</t>
  </si>
  <si>
    <t>Ophar PLTS ATAP</t>
  </si>
  <si>
    <t>Layanan WhatsApp Bussines Podcast KILAT PLN</t>
  </si>
  <si>
    <t>GCP PLN Mobile 2025</t>
  </si>
  <si>
    <t>Job Request - Platform Digital PLN for Business</t>
  </si>
  <si>
    <t>Ophar e-TMP</t>
  </si>
  <si>
    <t>CR/JR Layanan Mobile AML</t>
  </si>
  <si>
    <t>Change Request Aplikasi Layanan Pelanggan Secara Internet Dan Mobile Secara Nasional Aktivasi &amp; Integrasi Charger Pada Charge.IN periode Juli - Desember 2024 BAKB 3201.BA/STI.01.03/IC010604/2025</t>
  </si>
  <si>
    <t>Perpanjangan GT Token P2APST</t>
  </si>
  <si>
    <t>Pembaruan Teknologi Layanan Whatsapp</t>
  </si>
  <si>
    <t>PT PELAYARAN BAHTERA ADHIGUNA</t>
  </si>
  <si>
    <t>Operasional Aplikasi HCIS</t>
  </si>
  <si>
    <t>Job Request Pengembangan Microservices PLN Mobile</t>
  </si>
  <si>
    <t>Managed service Maxico</t>
  </si>
  <si>
    <t>Ophar Anaplan 35084BA/STI0103/IC010604/2024</t>
  </si>
  <si>
    <t>PLN BATAM</t>
  </si>
  <si>
    <t>Change Request AP2T untuk Program Pemasaran SPKLU PLN Batam danChange Request AP2T untuk Layanan Kendaraan Bermotor Listrik Berbasis Baterai (KBLBB) 31123BA/STI0103/IC010604/2024</t>
  </si>
  <si>
    <t>JR Portal Setper</t>
  </si>
  <si>
    <t>CR/JR Layanan Mobile ChargeIN</t>
  </si>
  <si>
    <t>Pemasaran Bersama PLN Mobile</t>
  </si>
  <si>
    <t>Change Request aplikasi FSO BAKB 4484.BA/STI.01.03/IC010604/2025</t>
  </si>
  <si>
    <t>Change Request Layanan Mobile BAKB 29974.BA/STI.01.03/IC010604/2024</t>
  </si>
  <si>
    <t>Change Request aplikasi ACMT Foto Rumah dan Foto Sisip BAKB 4489.BA/STI.01.03/IC010604/2025</t>
  </si>
  <si>
    <t>Infrastruktur HES</t>
  </si>
  <si>
    <t>API Management</t>
  </si>
  <si>
    <t>Aplikasi DTKS</t>
  </si>
  <si>
    <t>Ophar ESDS</t>
  </si>
  <si>
    <t>Pengembangan Aplikasi Web IET Channel 14047.BA/STI.01.03/IC010604/2024</t>
  </si>
  <si>
    <t>Integrasi Surrounding Apps (SSOT)</t>
  </si>
  <si>
    <t>PLN Engineering</t>
  </si>
  <si>
    <t>CR VIrtual Cubicle</t>
  </si>
  <si>
    <t>PLN Pussertif</t>
  </si>
  <si>
    <t>Jasa Pengujian Pussertif SPKLU</t>
  </si>
  <si>
    <t>PLN MCTN</t>
  </si>
  <si>
    <t>Integrasi MAPP dengan MCTN</t>
  </si>
  <si>
    <t>EAM Transmisi PLN Batam</t>
  </si>
  <si>
    <t>EAM MCTN</t>
  </si>
  <si>
    <t xml:space="preserve">SH/AP PLN </t>
  </si>
  <si>
    <t>Lisensi SH/AP</t>
  </si>
  <si>
    <t>Ophar Gaspro</t>
  </si>
  <si>
    <t>CR Pengembangan Aplikasi eDorsir</t>
  </si>
  <si>
    <t>Change Request Aplikasi ICOFR-SPIN Release 1 &amp; 2 BAKB 9455.BA/STI.01.03/IC010604/2025</t>
  </si>
  <si>
    <t>PT PLN Batubara Niaga</t>
  </si>
  <si>
    <t>Custom Odo PLN Batubara Niaga</t>
  </si>
  <si>
    <t>Pengembangan Aplikasi CRM PLN Batubara Niaga</t>
  </si>
  <si>
    <t xml:space="preserve">RPA </t>
  </si>
  <si>
    <t>New Erbas</t>
  </si>
  <si>
    <t>VR Job Request Dashboard Geospasial dan Virtual Reality Technology untuk Showcase Program Listrik Desa 34022.BA/STI.01.03/IC010604/2024</t>
  </si>
  <si>
    <t>CR D'movement</t>
  </si>
  <si>
    <t>Re-Engineering Aplikasi Alih Daya BAKB No. 4017.BA/STI.01.03/IC010604/2025</t>
  </si>
  <si>
    <t xml:space="preserve">Upscaling MAS </t>
  </si>
  <si>
    <t>LMS Tahap 4 Pekerjaan pengembangan Modul
Pengembangan Modul Approval
(HTD, UPDL , Pusdiklat)</t>
  </si>
  <si>
    <t>Pembaruan Teknologi Upgrade Sistem GIS Korporat 37477.BA/STI.01.03/IC010604/2024</t>
  </si>
  <si>
    <t>CR Fitur Pemasaran Bersama pada Aplikasi CRM</t>
  </si>
  <si>
    <t>CR CRM terkait perubahaan Nama, Kewajiban No.KK dan Batasan Usia Minimum dalam Pengajuan PB/PD</t>
  </si>
  <si>
    <t>CR ENHANCHEMENT AMS KORPORAT
59418_STI.01.02_F01000402_2024</t>
  </si>
  <si>
    <t>CR ENHANCHEMENT AMS KORPORAT DAN PLN CLICK
59148_STI.01.02_F01000402_2024</t>
  </si>
  <si>
    <t>CR PLN CLICK CUTI HAJI
19447_STI.01.02_F01000402_2024</t>
  </si>
  <si>
    <t>JR PLN CLICK IMPLEMENTASI PDP PEGAWAI
54035_STI.01.02_F01000402_2024"</t>
  </si>
  <si>
    <t>Integrasi Sistem SCADA dengan MAPP Flores</t>
  </si>
  <si>
    <t>Integrasi Sistem SCADA dengan MAPP Timor</t>
  </si>
  <si>
    <t>Integrasi Sistem SCADA dengan MAPP Interkoneksi Kalimantan</t>
  </si>
  <si>
    <t>Integrasi Sistem SCADA dengan MAPP Khatulistiwa</t>
  </si>
  <si>
    <t>Integrasi Sistem SCADA dengan MAPP Ketapang</t>
  </si>
  <si>
    <t>Integrasi Sistem SCADA dengan MAPP Lombok</t>
  </si>
  <si>
    <t>Integrasi Sistem SCADA dengan MAPP Sulutgo</t>
  </si>
  <si>
    <t>Monitoring anti Blackout</t>
  </si>
  <si>
    <t>Monitoring Daya mampu Netto dan Daya mampu pasok</t>
  </si>
  <si>
    <t>Integrasi ICORE dan REOC</t>
  </si>
  <si>
    <t>Monitoring pareto loss</t>
  </si>
  <si>
    <t>Integrasi Data BPP harian pembangkit</t>
  </si>
  <si>
    <t>CMMS tahap 1</t>
  </si>
  <si>
    <t>RAM (Reliability Analysis Management) Tahap 1</t>
  </si>
  <si>
    <t>Re-Engineering GBMO ke BBO</t>
  </si>
  <si>
    <t>CR AVMX</t>
  </si>
  <si>
    <t>Climate Click V2</t>
  </si>
  <si>
    <t>ANGGARAN MAYOR
35470.BA/STI.01.03/IC010604/2024
PEMBARUAN TEKNOLOGI P2APST - PEMBELIAN GENERATOR TOKEN PRABAYAR</t>
  </si>
  <si>
    <t>ANGGARAN MAYOR
40004.BA/STI.01.03/IC010604/2024
MIGRASI ASSET EAM DISTRIBUSI UID JAWA BARAT</t>
  </si>
  <si>
    <t>ANGGARAN MAYOR
40003.BA/STI.01.03/IC010604/2024
CR PERHITUNGAN TRAFO 1 PHASA PADA EAM DIST</t>
  </si>
  <si>
    <t>MINOR
10015.BA/STI.01.03/IC010604/2024
CR FSO DAN MDMS (PADA APLIKASI MDMS)</t>
  </si>
  <si>
    <t>INVESTASI / MAYOR
1219115267/BA/06/JKT/2022
BAKB CR DASHBOARD KORPORAT CR/JR APLIKASI DAMS &amp; APLIKASI FRA</t>
  </si>
  <si>
    <t>ANGGARAN MAYOR
35869.BA/STI.01.03/IC010604/2024
CR MINOR PEMBAHARUAN APLIKASI AMS KORPORAT</t>
  </si>
  <si>
    <t>Anggaran Investasi
20044.BA/STI.01.03/IC010604/2024
CR PEKERJAAN IMPLEMENTASI PERATURAN MENTERI KEUANGAN (PMK) 66 TAHUN 2023
TAHAP 4</t>
  </si>
  <si>
    <t>MAYOR
34174.BA/STI.01.03/IC010604/2023
PEMBARUAN TEKNOLOGI LISENSI PLATFORM ANAPLAN</t>
  </si>
  <si>
    <t>JUSOL-KORP&amp;PP</t>
  </si>
  <si>
    <t>Pekerjaan Kerja Tambah / CR Aplikasi HCIS</t>
  </si>
  <si>
    <t>Pengembangan &amp; Implementasi Fase 2 Managed Service Aplikasi Human Capital Information System (HCIS)</t>
  </si>
  <si>
    <t>CR Simloan Modul Financial Debt</t>
  </si>
  <si>
    <t>CR Simloan SHL</t>
  </si>
  <si>
    <t>JR-CR Simloan Modul Riset Pasar</t>
  </si>
  <si>
    <t>CR APLIKASI IAM-MFA TAHAP 3</t>
  </si>
  <si>
    <t>CR APLIKASI IAM-MFA TAHAP 2</t>
  </si>
  <si>
    <t>Permohonan Change Request Penginputan NPWP Pelanggan Pada Sistem AP2T - Tahap 1</t>
  </si>
  <si>
    <t>CR Perhitungan Trafo 1 Phasa EAM Distribusi</t>
  </si>
  <si>
    <t>Pengujian SPKLU merk  B&amp;D  (Purchase Odre no 8979/LIT.01.03/F270000002024)</t>
  </si>
  <si>
    <t>CR AP2T Penyempurnaan Layanan PLTS Atap (Tahap 1)</t>
  </si>
  <si>
    <t>CR New PLTS Atap Sesuai Draft Perubahan Permen ESDM No. 26 Tahun 2021 (tahap 1 dan 2)</t>
  </si>
  <si>
    <t>CR Penambahan Notifikasi pada AP2T terkait dengan Penggunaan NIK Subsidi Lebih dari 1 (Satu) Sambungan - Tahap 1</t>
  </si>
  <si>
    <t>CR Pengembalian Pembukuan Layanan Prioritas ke Tarif Dasar (Turunan)</t>
  </si>
  <si>
    <t>CR Pengembangan Portal Layanan dan Dashboard Kemitraan SPKLU - Tahap I</t>
  </si>
  <si>
    <t>CR Penyempurnaan Proses Bisnis Integrasi Layanan HCS di AP2T - Iwoods - CSM</t>
  </si>
  <si>
    <t>CR Penyesuaian Format PJBTL dan Penyesuaian Penyebutan Pajak Barang dan jasa PBJT-TL - Gabungan</t>
  </si>
  <si>
    <t>CR Penambahan Log API Pegiriman Data Kepada AP2T Ke Inhouse E-Meterai</t>
  </si>
  <si>
    <t>CR Penyesuaian Program Insentif SPKLU dan SPBKLU (Tahap 123)</t>
  </si>
  <si>
    <t>CR Acmt Back Office &amp; Acmt Mobile</t>
  </si>
  <si>
    <t>Pembaruan Teknologi Aplikasi Dashboard Korporat Lisensi Aplikasi Proses dan Simulasi Anggaran (ANAPLAN) Periode 2024-2025</t>
  </si>
  <si>
    <t>Job Request Pekerjaan Implementasi Proses dan Simulasi Anggaran Tahap 1</t>
  </si>
  <si>
    <t>Seilsih Accrue Telkomsel Okt</t>
  </si>
  <si>
    <t>Selisih Accrue Telkomsel Nop</t>
  </si>
  <si>
    <t>Selisih Accrue Telkomsel Des</t>
  </si>
  <si>
    <t>Seilsih Accrue XL Okt</t>
  </si>
  <si>
    <t>Selisih Accrue XL Nop</t>
  </si>
  <si>
    <t>Selisih Accrue XLl Des</t>
  </si>
  <si>
    <t>Migrasi Aset EAM Distribusi UID Jawa Barat</t>
  </si>
  <si>
    <t>Penugasan Implementasi EAM Distribusi UID Jawa Timur</t>
  </si>
  <si>
    <t>Implmentasi Portal SCADA Terpusat</t>
  </si>
  <si>
    <t>SMS OTP Agustus 2024 - Oktober 2024</t>
  </si>
  <si>
    <t>Permohonan Pengembangan Flatform Digital "PLN For Business" Versi Quickwin</t>
  </si>
  <si>
    <t>Jasa Konsultansi UI/UX DIV MDG</t>
  </si>
  <si>
    <t>Pengujian Pussertif Charger SPKLU Chargercore (PO 8981)</t>
  </si>
  <si>
    <t>1472.BA/KEU.01.07/IC010604/2023
PERPANJANGAN ATS FIREWALL DC PLN MOBILE 2023</t>
  </si>
  <si>
    <t>34908.BA/STI.01.02/IC010604/2023
CR PENGEMBANGAN APLIKASI VALIAN FASE 1</t>
  </si>
  <si>
    <t>PENGADAAN PENGUJIAN PRODUK SPKLU MERK TEISON</t>
  </si>
  <si>
    <t>PENGADAAN PENGUJIAN PRODUK SPKLU MERK SINO SC ENERGY</t>
  </si>
  <si>
    <t>Implementasi Aplikasi HCIS Tahap 2</t>
  </si>
  <si>
    <t>Implementasi NAS</t>
  </si>
  <si>
    <t>Implementasi New VC Tahap 3b</t>
  </si>
  <si>
    <t>CR Aplikasi Korporat:
1. Penagihan ke Pemberi Kerja dan Filtering Laporan
2. Perubahan titik baca proses accrue
3. dashboard per status BBO dan proses perubahan SPAL</t>
  </si>
  <si>
    <t>Kegiatan Luar Kantor eProc</t>
  </si>
  <si>
    <t>Operasional AP2T &amp; APKT Batam</t>
  </si>
  <si>
    <t>Implementasi New VC Tahap 4 (Go live Support)</t>
  </si>
  <si>
    <t>PT PLN BATU BARA NIAGA</t>
  </si>
  <si>
    <t>Implementasi AMS</t>
  </si>
  <si>
    <t>INTERNET</t>
  </si>
  <si>
    <t xml:space="preserve">PT. PLN NUSANTARA POWER UPK PUNAGAYA </t>
  </si>
  <si>
    <t xml:space="preserve">MANAGED SERVICE ROUTER </t>
  </si>
  <si>
    <t>PT. INDONESIA POWER (UNIT PELAKSANA PENGENDALIAN PEMBANGKITAN TELLO)</t>
  </si>
  <si>
    <t>PT PLN (PERSERO) UP3 MAKASSAR SELATAN</t>
  </si>
  <si>
    <t xml:space="preserve">MANAGE SERVICE ROUTER </t>
  </si>
  <si>
    <t>PT. PLN (PERSERO) UNIT PELAKSANA PENGATUR DISTRIBUSI MAKASSAR</t>
  </si>
  <si>
    <t>MS Router (Firewall)</t>
  </si>
  <si>
    <t>PLN INDONESIA POWER PLTU HOLTEKAMP</t>
  </si>
  <si>
    <t>PT PLN (PERSERO) UIT JBB UPT PULOGADUNG</t>
  </si>
  <si>
    <t>MANAGE SERVICE ROUTER BRONZE</t>
  </si>
  <si>
    <t>MANAGE SERVICE ROUTER</t>
  </si>
  <si>
    <t>PLN ULP CIKARANG</t>
  </si>
  <si>
    <t>MANAGE SERVICE ROUTER SILVER</t>
  </si>
  <si>
    <t>PLN UPT (SEMARANG, SALATIGA, PURWOKERTO)</t>
  </si>
  <si>
    <t>MS ROUTER PLATINUM</t>
  </si>
  <si>
    <t>ICONCLOUD</t>
  </si>
  <si>
    <t>MANAGED SERVICE - INFRASTRUCTURE</t>
  </si>
  <si>
    <t>PT. PLN (PERSERO) UNIT INDUK PEMBANGUNAN KALIMANTAN BAGIAN TIMUR</t>
  </si>
  <si>
    <t>ICON CLOUD</t>
  </si>
  <si>
    <t xml:space="preserve"> Rp                      3.142.000</t>
  </si>
  <si>
    <t>PLN INDONESIA POWER UPDK BENGKULU</t>
  </si>
  <si>
    <t>NET-ACCESS CORPORATE</t>
  </si>
  <si>
    <t>PLN NUSANTARA POWER UPK SEBALANG</t>
  </si>
  <si>
    <t>PT PLN (PERSERO) UIW S2JB UP3 LAHAT</t>
  </si>
  <si>
    <t>NET-ACCESS BROADBAND + I WIN</t>
  </si>
  <si>
    <t>NET-ACCESS BROADBAND</t>
  </si>
  <si>
    <t>PT PLN (PERSERO) ULP INDRALAYA</t>
  </si>
  <si>
    <t>PT PLN (PERSERO) UP3 PRINGSEWU</t>
  </si>
  <si>
    <t>PT PLN INDONESIA POWER UNIT BISNIS PEMBANGKITAN (UBP) KERAMASAN</t>
  </si>
  <si>
    <t>PT. PLN (PERSERO) UID S2JB ULP LUBUK LINGGAU</t>
  </si>
  <si>
    <t>PT. PLN (PERSERO) UID S2JB ULP MURATARA</t>
  </si>
  <si>
    <t>PT. PLN (PERSERO) UID S2JB ULP KENTEN</t>
  </si>
  <si>
    <t>PT. PLN (PERSERO) UID S2JB ULP TUGU MULYO</t>
  </si>
  <si>
    <t>PT. PLN (PERSERO) UIW S2JB UP3 LAHAT ULP MUARA BELITI</t>
  </si>
  <si>
    <t>PT. PLN (PERSERO) UIW S2JB UP3 MUARA BUNGO</t>
  </si>
  <si>
    <t>PT. PLN (PERSERO) UIW S2JB UP3 OGAN ILIR</t>
  </si>
  <si>
    <t>PT. PLN (PERSERO) UIW S2JB UP3 PALEMBANG ULP RIVAI</t>
  </si>
  <si>
    <t>PT. PLN (PERSERO) ULP PANGKALAN BALAI</t>
  </si>
  <si>
    <t>PT. PLN (PERSERO) ULTG KOTA BUMI</t>
  </si>
  <si>
    <t>PT. PLN (PERSERO) ULTG TEGINENENG</t>
  </si>
  <si>
    <t>PT. PLN (PERSERO) UNIT INDUK WILAYAH BANGKA BELITUNG UNIT PEMBANGKITAN WILAYAH BANGKA BELITUNG</t>
  </si>
  <si>
    <t>METRONET</t>
  </si>
  <si>
    <t>PT. PLN (PERSERO) UNIT PELAKSANA PENDIDIKAN DAN PELATIHAN PALEMBANG</t>
  </si>
  <si>
    <t>PT. PLN (PERSERO) UNIT PELAKSANA PENGATUR DISTRIBUSI LAMPUNG</t>
  </si>
  <si>
    <t>PT. PLN (PERSERO) UP3 JAMBI</t>
  </si>
  <si>
    <t>PT. PLN (PERSERO) UP3 KOTA BUMI</t>
  </si>
  <si>
    <t>PT. PLN (PERSERO) UP3 METRO</t>
  </si>
  <si>
    <t>PT. PLN (PERSERO) UP3 OGAN ILIR ULP KAYU AGUNG</t>
  </si>
  <si>
    <t>PT. PLN (PERSERO) UP3 PALEMBANG ULP AMPERA</t>
  </si>
  <si>
    <t>PT. PLN (PERSERO) UP3 PALEMBANG ULP SUKARAMI</t>
  </si>
  <si>
    <t>PT. PLN (PERSERO) UP3 TANJUNG KARANG</t>
  </si>
  <si>
    <t>PT. PLN (PERSERO) UPP JARINGAN LAMPUNG DAN BENGKULU</t>
  </si>
  <si>
    <t>PT. PLN (PERSERO) WS2JB RAYON MARIANA</t>
  </si>
  <si>
    <t>PT. PLN INDONESIA POWER UPDK JAMBI</t>
  </si>
  <si>
    <t>PT. PLN NUSANTARA POWER SERVICES</t>
  </si>
  <si>
    <t>PT. PLN NUSANTARA POWER UPDK BANDAR LAMPUNG</t>
  </si>
  <si>
    <t>PT. PLN NUSANTARA POWER UPK TARAHAN</t>
  </si>
  <si>
    <t>CCTV</t>
  </si>
  <si>
    <t>PT PLN (PERSERO) UPT PALEMBANG</t>
  </si>
  <si>
    <t>PT PLN (PERSERO) UPT BATURAJA</t>
  </si>
  <si>
    <t>PT PLN (PERSERO) UPT BENGKULU</t>
  </si>
  <si>
    <t>PT PLN (PERSERO) UPT JAMBI</t>
  </si>
  <si>
    <t>PT PLN (PERSERO) UPT TANJUNG KARANG</t>
  </si>
  <si>
    <t>Radio POC</t>
  </si>
  <si>
    <t>CCTV Mobile HSSE</t>
  </si>
  <si>
    <t>PT. PLN (PERSERO) UP3 PALEMBANG</t>
  </si>
  <si>
    <t>PT. PLN (PERSERO) UP3 BENGKULU</t>
  </si>
  <si>
    <t>PT. PLN (PERSERO) UP3 BUNGO</t>
  </si>
  <si>
    <t>PT. PLN (PERSERO) UP3 LAHAT</t>
  </si>
  <si>
    <t>PT. PLN (PERSERO) UP2D LAMPUNG</t>
  </si>
  <si>
    <t>I-SEE</t>
  </si>
  <si>
    <t>Radio PoC</t>
  </si>
  <si>
    <t>Starlink Mobile</t>
  </si>
  <si>
    <t>MANAGE SERVICE RADIO TRUNKING</t>
  </si>
  <si>
    <t>PLN UNIT INDUK WILAYAH NUS ATENGGARA TIMUR</t>
  </si>
  <si>
    <t>INTERNET CORPORATE - INTERNET CORPORATE</t>
  </si>
  <si>
    <t>PT PLN INDONESIA POWER UBP JERANJANG</t>
  </si>
  <si>
    <t>MS Radio Trunking</t>
  </si>
  <si>
    <t>Merah</t>
  </si>
  <si>
    <t>MS Keypoint</t>
  </si>
  <si>
    <t>PLN UNIT INDUK WILAYAH NUSA TENGGARA BARAT</t>
  </si>
  <si>
    <t>PLN UIP NUSA TENGGARA</t>
  </si>
  <si>
    <t>METRONET - METRONET</t>
  </si>
  <si>
    <t>PT. PLN INDONESIA POWER SERVICES (KUPANG)</t>
  </si>
  <si>
    <t>INTERNET BROADBAND CORPORATE</t>
  </si>
  <si>
    <t>PT. PELAYANAN LISTRIK NASIONAL BATAM</t>
  </si>
  <si>
    <t>PEMBANGUNAN INFRASTRUKTUR PULAU SEMAU</t>
  </si>
  <si>
    <t>PLN NUSANTARA POWER UNIT PEMBANGKITAN SAMBELIA</t>
  </si>
  <si>
    <t xml:space="preserve">PT. PLN INDONESIA POWER SERVICES </t>
  </si>
  <si>
    <t>IP VPN - IP VPN</t>
  </si>
  <si>
    <t>PT. PERUSAHAAN LISTRIK NEGARA ( PERSERO ) UP3 FLORES BAGIAN BARAT</t>
  </si>
  <si>
    <t>INTERNET BROADBAND CORPORATE - NET-ACCESS BROADBAND</t>
  </si>
  <si>
    <t>PT. PLN (PERSERO) UPP KITRING TIMOR</t>
  </si>
  <si>
    <t>OTC Internet</t>
  </si>
  <si>
    <t>PT PLN (PERSERO) SEKTOR PEMBANGKITAN TIMOR</t>
  </si>
  <si>
    <t>PT PLN (PERSERO) UP3 KUPANG</t>
  </si>
  <si>
    <t>PT. PLN INDONESIA POWER UPDK MAHAKAM</t>
  </si>
  <si>
    <t>PT. PLN (PERSERO) UNIT PELAKSANA PELAYANAN PELANGGAN KUALA KAPUAS</t>
  </si>
  <si>
    <t>PT. PLN (PERSERO) UNIT PELAKSANA PELAYANAN PELANGGAN BANJARMASIN</t>
  </si>
  <si>
    <t>PT. PLN (PERSERO) UP3 SINGKAWANG</t>
  </si>
  <si>
    <t>PT. PLN (PERSERO) UNIT INDUK DISTRIBUSI KALIMANTAN BARAT</t>
  </si>
  <si>
    <t>PT. PLN (PERSERO) ULPLTA/D GUNUNG BAMEGA</t>
  </si>
  <si>
    <t>NET-ACCSESS</t>
  </si>
  <si>
    <t>CONNECTIVITY - INTERNET CORPORATE</t>
  </si>
  <si>
    <t>PT. PELAYANAN LISTRIK NASIONAL NUSA DAYA</t>
  </si>
  <si>
    <t>INTERNET CORPORATE</t>
  </si>
  <si>
    <t>PT. PLN (PERSERO) UNIT PELAKSANA PENGATUR BEBAN KALIMANTAN</t>
  </si>
  <si>
    <t>PT. INDO RIDLATAMA POWER</t>
  </si>
  <si>
    <t>PT. INDONESIA POWER UPK SINGKAWANG</t>
  </si>
  <si>
    <t>PT. PLN (PERSERO) UP3 PALANGKARAYA</t>
  </si>
  <si>
    <t>PT. PLN (PERSERO) UNIT PELAKSANA TRANSMISI BALIKPAPAN</t>
  </si>
  <si>
    <t>PT. PLN (PERSERO) UP2D KALBAR</t>
  </si>
  <si>
    <t>PT. PLN UNIT INDUK DISTRIBUSI KALIMANTAN TIMUR DAN UTARA</t>
  </si>
  <si>
    <t>PT. PLN NUSANTARA POWER UNIT PEMBANGKITAN PULANG PISAU</t>
  </si>
  <si>
    <t>PT. PLN (PERSERO) UP3 PONTIANAK</t>
  </si>
  <si>
    <t>PT PLN NUSANTARA POWER</t>
  </si>
  <si>
    <t>PT. PLN (PERSERO) UP3 KOTABARU</t>
  </si>
  <si>
    <t>PT. PLN (PERSERO) ULP TANJUNG</t>
  </si>
  <si>
    <t>PT. PLN (PERSERO) UNIT LAYANAN TRANSMISI DAN GARDU INDUK MUARA TEWEH</t>
  </si>
  <si>
    <t>PT PLN INDONESIA POWER UNIT PELAKSANA PEMBANGKITAN ASAM ASAM</t>
  </si>
  <si>
    <t>PT. PLN ULP KOTA BANGUN</t>
  </si>
  <si>
    <t>PT. PLN UP3 BERAU</t>
  </si>
  <si>
    <t>PLN UIP KALIMANTAN BAGIAN BARAT</t>
  </si>
  <si>
    <t>PT. INDONESIA POWER PLTU SANGGAU OPERATION AND MAINTENANCE SERVICE UNIT</t>
  </si>
  <si>
    <t>PT PLN ICON PLUS</t>
  </si>
  <si>
    <t xml:space="preserve">PT. PLN (PERSERO) ULP TENGGARONG </t>
  </si>
  <si>
    <t>PT. PLN (PERSERO) UP3 SAMARINDA</t>
  </si>
  <si>
    <t>PT. PLN (PERSERO) ULP SANGATTA</t>
  </si>
  <si>
    <t>I-WIN / MANAGE SERVICE WIFI</t>
  </si>
  <si>
    <t>PT. PLN (PERSERO) ULP PARINGIN</t>
  </si>
  <si>
    <t>PT. PLN (PERSERO) UP3 BONTANG</t>
  </si>
  <si>
    <t>PT. PLN (PERSERO) ULP SAMARINDA SEBERANG</t>
  </si>
  <si>
    <t>PT. PLN (PERSERO) UP2B KALIMANTAN BARAT</t>
  </si>
  <si>
    <t>PT. PAGUNTAKA CAHAYA NUSANTARA</t>
  </si>
  <si>
    <t>PT. PLN (PERSERO) UNIT PELAKSANA TRANSMISI PALANGKA RAYA</t>
  </si>
  <si>
    <t>PT. PENGEMBANG LISTRIK NASIONAL GAS DAN GEOTHERMAL UNIT TANJUNG BATU</t>
  </si>
  <si>
    <t>PT PLN (PERSERO) UP3 PANGKALAN BUN</t>
  </si>
  <si>
    <t>PT PLN (PERSERO) UPP KALBAGTIM 2</t>
  </si>
  <si>
    <t>PT. PRIMA LAYANAN NIAGA SUKU CADANG</t>
  </si>
  <si>
    <t>PT. PLN (PERSERO) UNIT PELAKSANAN PENGATUR BEBAN KALIMANTAN TIMUR DAN UTARA</t>
  </si>
  <si>
    <t>PT. PLN (PERSERO) UPT PONTIANAK</t>
  </si>
  <si>
    <t>PT. PLN (PERSERO) UNIT INDUK DISTRIBUSI KALIMANTAN SELATAN DAN KALIMANTAN TENGAH</t>
  </si>
  <si>
    <t>PT. PLN (PERSERO) ULP KASONGAN</t>
  </si>
  <si>
    <t>I-SEE / CCTV SURVEILLANCE</t>
  </si>
  <si>
    <t>PT PLN UPT PALANGKA RAYA</t>
  </si>
  <si>
    <t>PT PLN (PERSERO) UNIT INDUK PENYALURAN DAN PUSAT PENGATUR BEBAN KALIMANTAN</t>
  </si>
  <si>
    <t>PLN UP2B Kaltimra</t>
  </si>
  <si>
    <t>RADIO TRUNKING</t>
  </si>
  <si>
    <t>Command Center</t>
  </si>
  <si>
    <t>PLN NUSANTARA POWER UP KALTIM TELUK</t>
  </si>
  <si>
    <t>CCTV GH/GD</t>
  </si>
  <si>
    <t>Pembangunan ADSS GI Tayan-Siantan</t>
  </si>
  <si>
    <t>Pembangunan Smart Grid ZDT IKN</t>
  </si>
  <si>
    <t>CCTV Mobile</t>
  </si>
  <si>
    <t>IP VPN (AMI Prakomersial)</t>
  </si>
  <si>
    <t>PLN UID Jawa Timur</t>
  </si>
  <si>
    <t>Implementasi Online Monitoring Performance (OMP) Jaringan Distribusi Penyulang Martadinata</t>
  </si>
  <si>
    <t>Implementasi Online Monitoring Performance (OMP) Jaringan Distribusi Penyulang Maduratex</t>
  </si>
  <si>
    <t>Implementasi Online Monitoring Performance (OMP) Jaringan Distribusi Penyulang Parseh</t>
  </si>
  <si>
    <t>Managed Service Smart Power Supply Keypoint</t>
  </si>
  <si>
    <t>PLN UID Jatim</t>
  </si>
  <si>
    <t xml:space="preserve">Smart Board Huawei </t>
  </si>
  <si>
    <t>PLN UIT JBM</t>
  </si>
  <si>
    <t>PLN UIP JBTB</t>
  </si>
  <si>
    <t>PLN Nusantara Power</t>
  </si>
  <si>
    <t>PLN UPDL Surabaya</t>
  </si>
  <si>
    <t>PLN UPDL Pandaan</t>
  </si>
  <si>
    <t>SDU (Smart Disconnecting Switch) atau Shunt Trip</t>
  </si>
  <si>
    <t>PLN UP3 JEMBER</t>
  </si>
  <si>
    <t>Internet Broadband Corporate</t>
  </si>
  <si>
    <t>PLN ULP BONDOWOSO</t>
  </si>
  <si>
    <t>PLN UP3 BANYUWANGI</t>
  </si>
  <si>
    <t>PLN ULP KALISAT JEMBER</t>
  </si>
  <si>
    <t>PLN UP3 SITUBONDO</t>
  </si>
  <si>
    <t>PLN ULP WONOSARI</t>
  </si>
  <si>
    <t>PT PLN (Persero) ULP Padangan</t>
  </si>
  <si>
    <t>PT. PLN (PERSERO) ULP BANYUWANGI KOTA</t>
  </si>
  <si>
    <t>PT. PLN (PERSERO) ULP ROGOJAMPI</t>
  </si>
  <si>
    <t>PT. PLN (PERSERO) ULP MUNCAR</t>
  </si>
  <si>
    <t>PT PLN (PERSERO ULP AMBULU</t>
  </si>
  <si>
    <t>PT PLN (PERSERO) ULP JEMBER KOTA</t>
  </si>
  <si>
    <t>PT PLN (PERSERO) ULP TANGGUL</t>
  </si>
  <si>
    <t>PT. PLN (PERSERO) ULP JAJAG</t>
  </si>
  <si>
    <t>PT. PLN (PERSERO) ULP GENTENG</t>
  </si>
  <si>
    <t>PT PLN (PERSERO) ULP TEMPEH LUMAJANG</t>
  </si>
  <si>
    <t>PT. PLN UP3 PONOROGO</t>
  </si>
  <si>
    <t>PT. PLN UP3 MADIUN</t>
  </si>
  <si>
    <t>Internet Corporate</t>
  </si>
  <si>
    <t>PT. PLN NUSANTARA POWER TANJUNG AWA</t>
  </si>
  <si>
    <t>PT PLN (PERSERO) UP3 BOJONEGORO</t>
  </si>
  <si>
    <t>PT PLN (Persero) UPT Madiun</t>
  </si>
  <si>
    <t>PT PLN (Persero) UPT Madiun ULTG Kediri</t>
  </si>
  <si>
    <t>PT PLN (Persero) UPT Madiun ULTG Madiun</t>
  </si>
  <si>
    <t>PT PLN (Persero) UPT Madiun ULTG Babat</t>
  </si>
  <si>
    <t>PT PLN (Persero) UPT Madiun GI Tanjung Awar Awar</t>
  </si>
  <si>
    <t>PT PLN (Persero) UPT Madiun GI PLTU Pacitan</t>
  </si>
  <si>
    <t>PT PLN (Persero) UPT Madiun GITET Ngimbang</t>
  </si>
  <si>
    <t>PT PLN (Persero) UPT Madiun GITET Kediri</t>
  </si>
  <si>
    <t>KOPERASI KARYAWAN LISTRIK PLN CABANG BOJONEGORO</t>
  </si>
  <si>
    <t>PLN (PERSERO) AREA PASURUAN</t>
  </si>
  <si>
    <t>PLN UPT MALANG</t>
  </si>
  <si>
    <t>PT. PLN (PERSERO) ULP MOJOSARI</t>
  </si>
  <si>
    <t>PT PLN (PERSERO) UP3 MOJOKERTO</t>
  </si>
  <si>
    <t>PT PLN (PERSERO) ULP MOJOKERTO KOTA</t>
  </si>
  <si>
    <t>PT. PLN (Persero) GI Mojoagung</t>
  </si>
  <si>
    <t>PT. PEMBANGKITAN JAWA BALI SERVICES</t>
  </si>
  <si>
    <t>Metronet</t>
  </si>
  <si>
    <t>PLN (PERSERO) PMK UMK II</t>
  </si>
  <si>
    <t>PT. PLN UP3 SURABAYA BARAT</t>
  </si>
  <si>
    <t>PLN UP3 SURABAYA UTARA</t>
  </si>
  <si>
    <t>PLN UP3 GRESIK</t>
  </si>
  <si>
    <t>PT. PLN UP3 SURABAYA SELATAN</t>
  </si>
  <si>
    <t>PT. PLN (PERSERO) ULP RUNGKUT</t>
  </si>
  <si>
    <t>PLN UNIT INDUK TRANSMISI JAWA BAGIAN TIMUR DAN BALI</t>
  </si>
  <si>
    <t>PT. PLN (PERSERO) UP2D JATIM</t>
  </si>
  <si>
    <t>IP VPN</t>
  </si>
  <si>
    <t>PT PLN (PERSERO) ULTG SAMPANG</t>
  </si>
  <si>
    <t>PT PLN (PERSERO) ULTG GRESIK</t>
  </si>
  <si>
    <t>PT PLN (PERSERO) UPT GRESIK</t>
  </si>
  <si>
    <t>PT. PLN (PERSERO) ULP BABAT</t>
  </si>
  <si>
    <t>PT. PLN (PERSERO) UPT SURABAYA</t>
  </si>
  <si>
    <t xml:space="preserve">Internet Braodband </t>
  </si>
  <si>
    <t xml:space="preserve">PLN Batam Site Tello Makasar </t>
  </si>
  <si>
    <t xml:space="preserve">Net Acces </t>
  </si>
  <si>
    <t xml:space="preserve">PLN Batam </t>
  </si>
  <si>
    <t xml:space="preserve">Internet </t>
  </si>
  <si>
    <t xml:space="preserve">PLN P3BS </t>
  </si>
  <si>
    <t xml:space="preserve">PLN UID Sumatera Barat </t>
  </si>
  <si>
    <t>Internet</t>
  </si>
  <si>
    <t xml:space="preserve">PLN UP2D Riau </t>
  </si>
  <si>
    <t xml:space="preserve">PLN UP2D Sumbar </t>
  </si>
  <si>
    <t>PLN UPT Pekanbaru</t>
  </si>
  <si>
    <t>PT PLN INDONESIA POWER UBP BUKITTINGGI</t>
  </si>
  <si>
    <t>PT PLN INDONESIA POWER UBP OMBILIN</t>
  </si>
  <si>
    <t>PT PLN INDONESIA POWER UBP TELUK SIRIH</t>
  </si>
  <si>
    <t xml:space="preserve">PT PLN UPT Padang </t>
  </si>
  <si>
    <t>PT. PLN (PERSERO) ULP SICINCIN</t>
  </si>
  <si>
    <t>PT. PLN (PERSERO) UP3 PAYAKUMBUH</t>
  </si>
  <si>
    <t>PT. PLN (PERSERO) WILAYAH SUMBAR AREA SOLOK RAYON SILUNGKANG</t>
  </si>
  <si>
    <t>PT. PLN (PERSERO) UNIT PELAKSANA PENGATUR DISTRIBUSI RIAU</t>
  </si>
  <si>
    <t xml:space="preserve">Hadrwere Server UIP3BS </t>
  </si>
  <si>
    <t xml:space="preserve">Modem AMR </t>
  </si>
  <si>
    <t xml:space="preserve">EV UID Sumbar  / UP2D Sumbar </t>
  </si>
  <si>
    <t>PLN UPT PALU</t>
  </si>
  <si>
    <t>INTERNET BRODBAND</t>
  </si>
  <si>
    <t>PLN UP3 KENDARI</t>
  </si>
  <si>
    <t>PLN UP3 GORONTALO</t>
  </si>
  <si>
    <t>PT. PLN (PERSERO) UNIT INDUK WILAYAH PAPUA DAN PAPUA BARAT</t>
  </si>
  <si>
    <t>PC AIO</t>
  </si>
  <si>
    <t>PLN ULP BONE</t>
  </si>
  <si>
    <t>PLN UP2D MAKASSAR</t>
  </si>
  <si>
    <t>PLN UP3 PAREPARE</t>
  </si>
  <si>
    <t>PLN ULP TORAJA</t>
  </si>
  <si>
    <t>PLTM TOMATA</t>
  </si>
  <si>
    <t>PLN UP3 MAKASSAR UTARA</t>
  </si>
  <si>
    <t>JARINGAN SCADA GRITA</t>
  </si>
  <si>
    <t>CONNECTIVITY - NETWORK</t>
  </si>
  <si>
    <t>JARINGAN SCADA PLN</t>
  </si>
  <si>
    <t>PT PLN NUSANTARA POWER (UNIT PELAKSANA PENGENDALIAN PEMBANGKITAN BAKARU)</t>
  </si>
  <si>
    <t>PT. PLN (PERSERO) PUSAT MANAJEMEN PROYEK UNIT PELAKSANA MANAJEMEN KONSTRUKSI V</t>
  </si>
  <si>
    <t>PT. PLN (PERSERO) UPT MAKASSAR</t>
  </si>
  <si>
    <t xml:space="preserve">ICONNET BIZ </t>
  </si>
  <si>
    <t>PT. PLN (PERSERO) APD SULUTTENGGO</t>
  </si>
  <si>
    <t>PT. PLN (PERSERO) UIW SULUTENGGO UP3 GORONTALO</t>
  </si>
  <si>
    <t>PT. PLN (PERSERO) UNIT INDUK DISTRIBUSI SULAWESI SELATAN SULAWESI TENGGARA DAN SULAWESI BARAT</t>
  </si>
  <si>
    <t>PT. PLN (PERSERO) UPT KENDARI</t>
  </si>
  <si>
    <t>PT. PLN (PERSERO) ULP KONAWE SELATAN</t>
  </si>
  <si>
    <t>PT. PLN (PERSERO) WILAYAH MALUKU &amp; MALUKU UTARA</t>
  </si>
  <si>
    <t>PT. PLN (PERSERO) UPT PALU</t>
  </si>
  <si>
    <t>PT. PLN (PERSERO) UP3 KOTAMOBAGU</t>
  </si>
  <si>
    <t>PT. PLN (PERSERO) ULTG PALU</t>
  </si>
  <si>
    <t>PT. PLN (PERSERO) ULP PANRITA LOPI</t>
  </si>
  <si>
    <t>PT. PLN (PERSERO) ULP MAJENE</t>
  </si>
  <si>
    <t>PLN UP2D SULUTENGGO</t>
  </si>
  <si>
    <t>Maintenance link</t>
  </si>
  <si>
    <t>PT PLN Indonesia Power - UBP Barru</t>
  </si>
  <si>
    <t>SCADA+</t>
  </si>
  <si>
    <t>INTERNET &amp; ACCESS POINT</t>
  </si>
  <si>
    <t>STARLINK</t>
  </si>
  <si>
    <t>METRO SCADA &amp; HOTLINE</t>
  </si>
  <si>
    <t>PLN UP2B SISTEM MAKASSAR</t>
  </si>
  <si>
    <t>Metro Scada &amp; Hotline</t>
  </si>
  <si>
    <t>MANAGE SERVICE - IoT</t>
  </si>
  <si>
    <t>PLN ULP MAROS</t>
  </si>
  <si>
    <t>Manage Service - IoT</t>
  </si>
  <si>
    <t>UPP Likupang</t>
  </si>
  <si>
    <t>Internet Dedicated 10 Mbps</t>
  </si>
  <si>
    <t>PLN Nusa Daya - Papua</t>
  </si>
  <si>
    <t>Pembangunan FO GIS Kayu Merah</t>
  </si>
  <si>
    <t xml:space="preserve">Pembangunan FO </t>
  </si>
  <si>
    <t>Pembangunan Backbone</t>
  </si>
  <si>
    <t>Radio Data</t>
  </si>
  <si>
    <t>PLN UID SULUTENGGO</t>
  </si>
  <si>
    <t>PT. INDONESIA POWER</t>
  </si>
  <si>
    <t>PLN UPT BEKASI</t>
  </si>
  <si>
    <t>PT. PLN (PERSERO) AP CENGKARENG</t>
  </si>
  <si>
    <t>PT PLN (PERSERO) UPT GANDUL</t>
  </si>
  <si>
    <t>PT. PLN (PERSERO) AREA LENTENG AGUNG</t>
  </si>
  <si>
    <t>YAYASAN PENDIDIKAN DAN KESEJAHTERAAN PT INDONESIA POWER</t>
  </si>
  <si>
    <t>UP3 TANJUNG PRIOK</t>
  </si>
  <si>
    <t>KOPERASI KARYAWAN PT. PLN UPT. BANTEN</t>
  </si>
  <si>
    <t>PDKB UPT BOGOR</t>
  </si>
  <si>
    <t>PT PLN (PERSERO) UPT BOGOR ULTG SUKABUMI</t>
  </si>
  <si>
    <t>PLN ULTG BOGOR</t>
  </si>
  <si>
    <t>PLN UNIT INDUK Distribusi JAKARTA RAYA</t>
  </si>
  <si>
    <t>EV+ELMO</t>
  </si>
  <si>
    <t>PLN UP3 BEKASI</t>
  </si>
  <si>
    <t>PT. PLN (PERSERO) UP3 BANTEN SELATAN</t>
  </si>
  <si>
    <t>PT. PLN UPT Cikupa</t>
  </si>
  <si>
    <t>PT. PLN (PERSERO) UP3 CIRACAS</t>
  </si>
  <si>
    <t>ULP LEUWILIANG</t>
  </si>
  <si>
    <t>PLN UPMK 1</t>
  </si>
  <si>
    <t>GARDU INDUK BOGOR BARU</t>
  </si>
  <si>
    <t>PLN KEMBANGAN</t>
  </si>
  <si>
    <t>PT. PLN (PERSERO) UNIT INDUK PEMBANGUNAN JAWA BAGIAN BARAT</t>
  </si>
  <si>
    <t>PT PLN (PERSERO) ULP CIKANDE</t>
  </si>
  <si>
    <t>I-WIN MEDIUM</t>
  </si>
  <si>
    <t>PLN DISJAYA UP3 MENTENG</t>
  </si>
  <si>
    <t>PACKAGE PRODUCT</t>
  </si>
  <si>
    <t>Infrastructure</t>
  </si>
  <si>
    <t>GI TELUK NAGA II</t>
  </si>
  <si>
    <t>IIX</t>
  </si>
  <si>
    <t>INTERNET BROADBAND CORPORATE IP PUBLIK</t>
  </si>
  <si>
    <t>I-WIN HIGH</t>
  </si>
  <si>
    <t>I-WIN PROJECT BASED</t>
  </si>
  <si>
    <t>SMART BUILDING</t>
  </si>
  <si>
    <t>SMART MEETING ROOM</t>
  </si>
  <si>
    <t>UPT PULO GADUNG</t>
  </si>
  <si>
    <t>I-SEE TOWER</t>
  </si>
  <si>
    <t>UPT DURI KOSAMBI</t>
  </si>
  <si>
    <t>INTERNET DEDICATED</t>
  </si>
  <si>
    <t>UP3 BOGOR</t>
  </si>
  <si>
    <t>UPT CAWANG</t>
  </si>
  <si>
    <t>INTERNET IWIN MSR</t>
  </si>
  <si>
    <t>PT. PLN (PERSERO) UPT. MEDAN</t>
  </si>
  <si>
    <t>PT. PLN NUSANTARA POWER UPK NAGAN RAYA</t>
  </si>
  <si>
    <t>PT. PLN INDONESIA POWER PANGKALAN SUSU PGU</t>
  </si>
  <si>
    <t>PT HALEYORA POWER REGION VI RIAU KEPRI</t>
  </si>
  <si>
    <t>INTERNET+MSPCL</t>
  </si>
  <si>
    <t>PT. PLN (Persero) UNIT PENGATUR PENGENDALI DISTRIBUSI (UP2D) ACEH</t>
  </si>
  <si>
    <t>PT PLN NUSANTARA POWER UPDK PANDAN</t>
  </si>
  <si>
    <t>INTERNET IX 50Mbps 6 Site</t>
  </si>
  <si>
    <t xml:space="preserve"> Rp                    52.206.000</t>
  </si>
  <si>
    <t>IBBC 100 Mbps</t>
  </si>
  <si>
    <t xml:space="preserve"> Rp                      2.674.000</t>
  </si>
  <si>
    <t>PT. PLN (PERSERO) UIP Sumbagut</t>
  </si>
  <si>
    <t>MS CCTV</t>
  </si>
  <si>
    <t xml:space="preserve"> Rp                    20.000.000</t>
  </si>
  <si>
    <t>PLN INDONESIA POWER PANGKALAN SUSU</t>
  </si>
  <si>
    <t xml:space="preserve"> Rp                    20.148.000</t>
  </si>
  <si>
    <t xml:space="preserve"> Rp                    60.000.000</t>
  </si>
  <si>
    <t>COMMAND CENTER SEMARANG &amp; PURWOKERTO</t>
  </si>
  <si>
    <t>COMMAND CENTER YOGYAKARTA</t>
  </si>
  <si>
    <t>NET-VPN AMR GI</t>
  </si>
  <si>
    <t>NET-ACCESS Broadband</t>
  </si>
  <si>
    <t>PT. INDONESIA POWER PLTU JAWA TENGAH 2 ADIPALA OPERATION AND MAINTENANCE SERVICES UNIT</t>
  </si>
  <si>
    <t>PT. PLN ULTG SURAKARTA</t>
  </si>
  <si>
    <t>PT. PLN (PERSERO) UNIT LAYANAN TRANSMISI DAN GARDU YOGYAKARTA</t>
  </si>
  <si>
    <t>PLN INSURANCE KOTA SURAKARTA</t>
  </si>
  <si>
    <t>PT. PLN (PERSERO) UP2B JAWA TENGAH DAN D.I YOGYAKARTA</t>
  </si>
  <si>
    <t>NET-ACCESS Corporate</t>
  </si>
  <si>
    <t>KOPKAR CATUR MANUNGGAL BERSAMA PLN APD SEMARANG</t>
  </si>
  <si>
    <t>PT. ADHI GUNA PUTERA</t>
  </si>
  <si>
    <t>PT PLN (PERSERO) UPT SALATIGA</t>
  </si>
  <si>
    <t>PT. PLN UPT PURWOKERTO (SITE ULTG TEGAL)</t>
  </si>
  <si>
    <t>PLN UID JTY - PDPJ</t>
  </si>
  <si>
    <t>PLN UIK TJB - CCTV TJBPS</t>
  </si>
  <si>
    <t>PLN UIK TJB - CCTV KPJB</t>
  </si>
  <si>
    <t>PLN UID JTY - Mobil Listrik Umum</t>
  </si>
  <si>
    <t xml:space="preserve">PT. PLN UPT </t>
  </si>
  <si>
    <t>PLN UPT - GITO (Isee - BMS - MS AC)</t>
  </si>
  <si>
    <t>PLN UIK TJB - CCTV  AGP</t>
  </si>
  <si>
    <t>PLN UID JTY - Mobil Listrik Niaga</t>
  </si>
  <si>
    <t>Komunikasi Dispatcher UP2D Jawa Barat</t>
  </si>
  <si>
    <t>Internet Kantor Basecamp</t>
  </si>
  <si>
    <t>PLN IP UBP Jatigede</t>
  </si>
  <si>
    <t>Internet Dedicated</t>
  </si>
  <si>
    <t>CCTV GH</t>
  </si>
  <si>
    <t xml:space="preserve"> PLN GROUP </t>
  </si>
  <si>
    <t>SELURUH LAYANAN KONFRA PLN DITETAPKAN MENJADI CO 2025</t>
  </si>
  <si>
    <t xml:space="preserve"> PT PLN (PERSERO)  UIP2B JAMALI </t>
  </si>
  <si>
    <t>PENARIKAN KABEL ADSS</t>
  </si>
  <si>
    <t>PERSEN</t>
  </si>
  <si>
    <t>PLN UIP2B JAMALI</t>
  </si>
  <si>
    <t>UP2B JAWA TIMUR</t>
  </si>
  <si>
    <t>Permohonan Perangkat Presentasi Nirkabel Event Direksi</t>
  </si>
  <si>
    <t>Penyediaan Server Database PLN Mobile Term 1</t>
  </si>
  <si>
    <t>PELAYANAN PELANGGAN</t>
  </si>
  <si>
    <t>Penyediaan Server Database PLN Mobile Term 2</t>
  </si>
  <si>
    <t>Penyediaan Server Aplikasi PLN Mobile Term 1</t>
  </si>
  <si>
    <t>PENYEDIAAN SERVER GIS PLN</t>
  </si>
  <si>
    <t>DATA PRSHAN, AN, GEO</t>
  </si>
  <si>
    <t>PENYEDIAAN TOOL ACTIVE DIRECTORY MANAGEMENT PT PLN (PERSERO)</t>
  </si>
  <si>
    <t>PEREMAJAAN INFRASTRUKTUR APKT - PLN</t>
  </si>
  <si>
    <t>Penyediaan Hardwara / Infra IPMS</t>
  </si>
  <si>
    <t xml:space="preserve"> PT PLN (PERSERO) UIT JBB </t>
  </si>
  <si>
    <t>Layanan CCTV untuk Tower Transmisi</t>
  </si>
  <si>
    <t>UIT JBB</t>
  </si>
  <si>
    <t>Relokasi kantor Menara Enjiniring ke TB Simatupang</t>
  </si>
  <si>
    <t>PT. PENGEMBANG LISTRIK NASIONAL ENERGI GAS</t>
  </si>
  <si>
    <t>Aktivasi Tanjung Batu</t>
  </si>
  <si>
    <t>[PLN EG]</t>
  </si>
  <si>
    <t>Aktivasi backup Link (XL) di DC</t>
  </si>
  <si>
    <t>Relokasi ke Bidakara</t>
  </si>
  <si>
    <t>Aktivasi IIX Batam dan Gandul (Trial)</t>
  </si>
  <si>
    <t>Upgrade storage</t>
  </si>
  <si>
    <t>Upgrade RAM Virtualisasi dan Penambahan Kapasitas NAS PLN</t>
  </si>
  <si>
    <t>Penyediaan Layanan Node HCI di Data Center PT PLN (Persero) Kantor Pusat</t>
  </si>
  <si>
    <t>Layanan Sistem Disaster Recovery Center (DRC) Layanan Email Korporat PLN</t>
  </si>
  <si>
    <t>ATS STORAGE BACKUP DC DAN DRC PLN periode 2025</t>
  </si>
  <si>
    <t>Penyediaan Object Storate</t>
  </si>
  <si>
    <t>PENYESUAIAN LAYANAN JARINGAN TW 1</t>
  </si>
  <si>
    <t>PENYESUAIAN LAYANAN JARINGAN TW 2</t>
  </si>
  <si>
    <t>PENYESUAIAN LAYANAN JARINGAN TW 3</t>
  </si>
  <si>
    <t>PENYESUAIAN LAYANAN JARINGAN TW 4</t>
  </si>
  <si>
    <t>PENAMBAHAN 30 NODE</t>
  </si>
  <si>
    <t>PENYEDIAAN STORAGE NAS GIS</t>
  </si>
  <si>
    <t>NAS EXPANTION STI</t>
  </si>
  <si>
    <t>ISOLATED BACKUP SYSTEM</t>
  </si>
  <si>
    <t>SAP APP &amp; DB</t>
  </si>
  <si>
    <t>PEREMAJAAN INFRASTRUKTUR JARINGAN PLN PUSAT</t>
  </si>
  <si>
    <t>STORAGE CONSOLIDATION</t>
  </si>
  <si>
    <t>KEBUTUHAN DCC UNGARAN</t>
  </si>
  <si>
    <t>7 Node Server &amp; HBA</t>
  </si>
  <si>
    <t>HARDWARE / INFRA SSOT</t>
  </si>
  <si>
    <t>PANIKI 244 titik @80rb</t>
  </si>
  <si>
    <t>PANIKI 151 titik @80rb</t>
  </si>
  <si>
    <t>PANIKI 103 titik @80rb</t>
  </si>
  <si>
    <t>PT PLN (PERSERO) UP2D JAWA TIMUR</t>
  </si>
  <si>
    <t>PANIKI (SCADA KEYPOINT)</t>
  </si>
  <si>
    <t>PANIKI</t>
  </si>
  <si>
    <t>UP2D BANTEN</t>
  </si>
  <si>
    <t>UP2D DKI JAYA</t>
  </si>
  <si>
    <t>SPKLU</t>
  </si>
  <si>
    <t>Manage Service EV 4 Wheels</t>
  </si>
  <si>
    <t>OTC SPKLU</t>
  </si>
  <si>
    <t>MS MOBIL LISTRIK</t>
  </si>
  <si>
    <t>EV</t>
  </si>
  <si>
    <t>PT. PLN NUSANTARA POWER UNIT PEMBANGKITAN TANJUNG AWAR AWAR</t>
  </si>
  <si>
    <t>MS EV 4 WHEEL</t>
  </si>
  <si>
    <t>PRIVATE CHARGING</t>
  </si>
  <si>
    <t>PLN Nusantara Power Services</t>
  </si>
  <si>
    <t>Sewa Kendaraan Motor Listrik (Konversi Kendaraan Konvensional ke Motor Listrik)</t>
  </si>
  <si>
    <t>Managed Service EV Kendaraan Operasional PAE UP3</t>
  </si>
  <si>
    <t>Managed Service Foton E-Truckmate Karoseri Untuk PDKB atau Tim Yantek</t>
  </si>
  <si>
    <t xml:space="preserve">Ev Charging </t>
  </si>
  <si>
    <t xml:space="preserve">PT Pelayanan Energi Batam </t>
  </si>
  <si>
    <t xml:space="preserve"> PT PLN IP UBP Kepualauan Riau </t>
  </si>
  <si>
    <t xml:space="preserve">SPKLU IP Kepri </t>
  </si>
  <si>
    <t xml:space="preserve">SPKLU PLN Batam Jakarta </t>
  </si>
  <si>
    <t xml:space="preserve"> PLN UID WSB </t>
  </si>
  <si>
    <t>PLN UBP Tello</t>
  </si>
  <si>
    <t>Motor Listrik</t>
  </si>
  <si>
    <t>MOTOR LISTRIK</t>
  </si>
  <si>
    <t>PLN ULP HASANUDDIN</t>
  </si>
  <si>
    <t>MOBIL LISTRIK</t>
  </si>
  <si>
    <t>Sewa Mobil listrik</t>
  </si>
  <si>
    <t>MOBIL LISTIK (3 unit : IONIQ dan BYD )</t>
  </si>
  <si>
    <t>EV Mobil M6 Standar</t>
  </si>
  <si>
    <t>EV CHARGING</t>
  </si>
  <si>
    <t>INSTALASI EV CHARGER</t>
  </si>
  <si>
    <t>MS EV+MOTOR KONVENSIONAL</t>
  </si>
  <si>
    <t>EV K3L</t>
  </si>
  <si>
    <t>EV YANTEK</t>
  </si>
  <si>
    <t>EV SEPEDA MOTOR</t>
  </si>
  <si>
    <t xml:space="preserve"> Rp                    15.500.000</t>
  </si>
  <si>
    <t>EV MOBIL</t>
  </si>
  <si>
    <t xml:space="preserve"> Rp                      3.000.000</t>
  </si>
  <si>
    <t xml:space="preserve"> Rp                 150.000.000</t>
  </si>
  <si>
    <t>EV Mobil</t>
  </si>
  <si>
    <t xml:space="preserve"> Rp                    50.000.000</t>
  </si>
  <si>
    <t>Haleyora Power (62 unit)</t>
  </si>
  <si>
    <t>Motor EV utk Yantek</t>
  </si>
  <si>
    <t>Mobil EV</t>
  </si>
  <si>
    <t>KHS Molis Kefico 1461 unit</t>
  </si>
  <si>
    <t>1 Unit Mobil listrik dan 4 unit Motor listrik</t>
  </si>
  <si>
    <t>KHS Molis Adora 180 unit</t>
  </si>
  <si>
    <t>180 unit motor Adora</t>
  </si>
  <si>
    <t>2 Mobil listrik (BYD)</t>
  </si>
  <si>
    <t>Adora 54 unit</t>
  </si>
  <si>
    <t>PV Rooftop</t>
  </si>
  <si>
    <t>PVR</t>
  </si>
  <si>
    <t>PV</t>
  </si>
  <si>
    <t>PLN INDONESIA POWER</t>
  </si>
  <si>
    <t>PV ROOFTOP</t>
  </si>
  <si>
    <t>PLN NUSANTARA POWER UP MUARA TAWAR</t>
  </si>
  <si>
    <t>PLN INDONESIA POWER UBP PRIOK</t>
  </si>
  <si>
    <t>PVR 70 Kwp</t>
  </si>
  <si>
    <t>PT PLN UPDK KEPRI</t>
  </si>
  <si>
    <t>PLN UPT PEMATANG SIANTAR</t>
  </si>
  <si>
    <t>PLN UPT PADANG SIDEMPUAN</t>
  </si>
  <si>
    <t>PLN UPDL TUNTUNGAN</t>
  </si>
  <si>
    <t>PLN UPT MEDAN</t>
  </si>
  <si>
    <t>PLN NUSANTARA POWER UPHK MEDAN</t>
  </si>
  <si>
    <t>IOT</t>
  </si>
  <si>
    <t>SMART MICROGRID BAWEAN</t>
  </si>
  <si>
    <t>VICON</t>
  </si>
  <si>
    <t>EMS</t>
  </si>
  <si>
    <t>KIOSK SCREEN</t>
  </si>
  <si>
    <t>PLN UP3 MANADO</t>
  </si>
  <si>
    <t>KIOSK SCREEEN</t>
  </si>
  <si>
    <t xml:space="preserve">PLN UIW MALUKU&amp;MALUKU UTARA </t>
  </si>
  <si>
    <t>KIOS K</t>
  </si>
  <si>
    <t>Pemetaan Asset PDPJ</t>
  </si>
  <si>
    <t>Kios K</t>
  </si>
  <si>
    <t>PLN UIK TJB - Aplikasi Digita Logsheet 3&amp;4</t>
  </si>
  <si>
    <t>PLN UIK TJB - Digital Twin</t>
  </si>
  <si>
    <t>PELANGGAN GROUP</t>
  </si>
  <si>
    <t>PLN NP</t>
  </si>
  <si>
    <t>PLN IP</t>
  </si>
  <si>
    <t>PLN EPI</t>
  </si>
  <si>
    <t>PT PLN ENERGI PRIMER INDONESIA</t>
  </si>
  <si>
    <t>PLN ICON PLUS</t>
  </si>
  <si>
    <t>SH/AP</t>
  </si>
  <si>
    <t>PLN (PERSERO)</t>
  </si>
  <si>
    <t>PLN ND</t>
  </si>
  <si>
    <t>PLN ES</t>
  </si>
  <si>
    <t>PLN E</t>
  </si>
  <si>
    <t>PLN BBN</t>
  </si>
  <si>
    <t>PLN PCN</t>
  </si>
  <si>
    <t>PLN BAG</t>
  </si>
  <si>
    <t>PLN SC</t>
  </si>
  <si>
    <t>PLN EG</t>
  </si>
  <si>
    <t>HPI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</si>
</sst>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_);_(* \(#,##0\);_(* &quot;-&quot;??_);_(@_)"/>
    <numFmt numFmtId="165" formatCode="[$-409]d\-mmm\-yy;@"/>
    <numFmt numFmtId="166" formatCode="_-* #,##0_-;\-* #,##0_-;_-* &quot;-&quot;_-;_-@_-"/>
    <numFmt numFmtId="167" formatCode="_-[$Rp-421]* #,##0.00_-;\-[$Rp-421]* #,##0.00_-;_-[$Rp-421]* &quot;-&quot;??_-;_-@_-"/>
    <numFmt numFmtId="168" formatCode="_-[$Rp-3809]* #,##0.00_-;\-[$Rp-3809]* #,##0.00_-;_-[$Rp-3809]* &quot;-&quot;??_-;_-@_-"/>
    <numFmt numFmtId="169" formatCode="_-* #,##0.00_-;\-* #,##0.00_-;_-* &quot;-&quot;??_-;_-@_-"/>
    <numFmt numFmtId="170" formatCode="_-[$Rp-421]* #,##0_-;\-[$Rp-421]* #,##0_-;_-[$Rp-421]* &quot;-&quot;_-;_-@_-"/>
  </numFmts>
  <fonts count="19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sz val="11"/>
      <color rgb="FF000000"/>
      <name val="Calibri Light"/>
      <family val="2"/>
      <scheme val="major"/>
    </font>
    <font>
      <sz val="8"/>
      <color rgb="FF000000"/>
      <name val="Calibri Light"/>
      <family val="2"/>
      <scheme val="major"/>
    </font>
    <font>
      <b/>
      <sz val="11"/>
      <color rgb="FF000000"/>
      <name val="Calibri Light"/>
      <family val="2"/>
      <scheme val="major"/>
    </font>
    <font>
      <sz val="11"/>
      <color theme="1"/>
      <name val="Calibri Light"/>
      <family val="2"/>
      <scheme val="major"/>
    </font>
    <font>
      <sz val="9"/>
      <color rgb="FF000000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Calibri"/>
      <family val="2"/>
    </font>
    <font>
      <sz val="10"/>
      <color rgb="FF000000"/>
      <name val="Calibri"/>
      <family val="2"/>
      <scheme val="minor"/>
    </font>
    <font>
      <sz val="8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4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theme="1"/>
      <name val="Calibri Light"/>
      <family val="2"/>
      <scheme val="major"/>
    </font>
    <font>
      <sz val="8"/>
      <color rgb="FF000000"/>
      <name val="Calibri Light"/>
      <family val="2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2095B3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</cellStyleXfs>
  <cellXfs count="141">
    <xf numFmtId="0" fontId="0" fillId="0" borderId="0" xfId="0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164" fontId="3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164" fontId="5" fillId="2" borderId="0" xfId="0" applyNumberFormat="1" applyFont="1" applyFill="1" applyAlignment="1">
      <alignment horizontal="center" vertical="center"/>
    </xf>
    <xf numFmtId="0" fontId="6" fillId="0" borderId="0" xfId="0" applyFont="1"/>
    <xf numFmtId="0" fontId="7" fillId="0" borderId="2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164" fontId="3" fillId="0" borderId="0" xfId="0" applyNumberFormat="1" applyFont="1"/>
    <xf numFmtId="0" fontId="8" fillId="3" borderId="3" xfId="0" applyFont="1" applyFill="1" applyBorder="1" applyAlignment="1">
      <alignment horizontal="center" vertical="center" wrapText="1"/>
    </xf>
    <xf numFmtId="0" fontId="8" fillId="4" borderId="3" xfId="0" applyFont="1" applyFill="1" applyBorder="1" applyAlignment="1">
      <alignment horizontal="center" vertical="center" wrapText="1"/>
    </xf>
    <xf numFmtId="3" fontId="8" fillId="3" borderId="3" xfId="0" applyNumberFormat="1" applyFont="1" applyFill="1" applyBorder="1" applyAlignment="1">
      <alignment horizontal="center" vertical="center" wrapText="1"/>
    </xf>
    <xf numFmtId="3" fontId="8" fillId="3" borderId="3" xfId="2" applyNumberFormat="1" applyFont="1" applyFill="1" applyBorder="1" applyAlignment="1">
      <alignment horizontal="center" vertical="center" wrapText="1"/>
    </xf>
    <xf numFmtId="164" fontId="8" fillId="3" borderId="3" xfId="0" applyNumberFormat="1" applyFont="1" applyFill="1" applyBorder="1" applyAlignment="1">
      <alignment horizontal="center" vertical="center" wrapText="1"/>
    </xf>
    <xf numFmtId="1" fontId="8" fillId="3" borderId="3" xfId="0" applyNumberFormat="1" applyFont="1" applyFill="1" applyBorder="1" applyAlignment="1">
      <alignment horizontal="center" vertical="center" wrapText="1"/>
    </xf>
    <xf numFmtId="165" fontId="8" fillId="3" borderId="3" xfId="0" applyNumberFormat="1" applyFont="1" applyFill="1" applyBorder="1" applyAlignment="1">
      <alignment horizontal="center" vertical="center" wrapText="1"/>
    </xf>
    <xf numFmtId="0" fontId="9" fillId="5" borderId="0" xfId="0" applyFont="1" applyFill="1" applyAlignment="1">
      <alignment vertical="center"/>
    </xf>
    <xf numFmtId="0" fontId="9" fillId="0" borderId="0" xfId="0" applyFont="1" applyAlignment="1">
      <alignment horizontal="center"/>
    </xf>
    <xf numFmtId="0" fontId="7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left" vertical="center" wrapText="1"/>
    </xf>
    <xf numFmtId="0" fontId="7" fillId="0" borderId="3" xfId="0" applyFont="1" applyBorder="1" applyAlignment="1">
      <alignment horizontal="left" vertical="center"/>
    </xf>
    <xf numFmtId="164" fontId="7" fillId="0" borderId="3" xfId="0" applyNumberFormat="1" applyFont="1" applyBorder="1" applyAlignment="1">
      <alignment horizontal="center" vertical="center"/>
    </xf>
    <xf numFmtId="1" fontId="7" fillId="0" borderId="3" xfId="0" applyNumberFormat="1" applyFont="1" applyBorder="1" applyAlignment="1">
      <alignment horizontal="center" vertical="center"/>
    </xf>
    <xf numFmtId="165" fontId="7" fillId="0" borderId="3" xfId="0" applyNumberFormat="1" applyFont="1" applyBorder="1" applyAlignment="1">
      <alignment horizontal="center" vertical="center"/>
    </xf>
    <xf numFmtId="164" fontId="7" fillId="0" borderId="3" xfId="2" applyNumberFormat="1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0" xfId="0" applyAlignment="1">
      <alignment vertical="center"/>
    </xf>
    <xf numFmtId="0" fontId="10" fillId="0" borderId="3" xfId="0" applyFont="1" applyBorder="1" applyAlignment="1">
      <alignment horizontal="center" vertical="center"/>
    </xf>
    <xf numFmtId="167" fontId="7" fillId="0" borderId="3" xfId="0" applyNumberFormat="1" applyFont="1" applyBorder="1" applyAlignment="1">
      <alignment horizontal="center" vertical="center"/>
    </xf>
    <xf numFmtId="168" fontId="7" fillId="0" borderId="3" xfId="0" applyNumberFormat="1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/>
    </xf>
    <xf numFmtId="0" fontId="11" fillId="0" borderId="3" xfId="0" applyFont="1" applyBorder="1" applyAlignment="1">
      <alignment horizontal="left" vertical="center"/>
    </xf>
    <xf numFmtId="0" fontId="12" fillId="0" borderId="3" xfId="0" applyFont="1" applyBorder="1" applyAlignment="1">
      <alignment horizontal="center" vertical="center"/>
    </xf>
    <xf numFmtId="164" fontId="11" fillId="0" borderId="3" xfId="0" applyNumberFormat="1" applyFont="1" applyBorder="1" applyAlignment="1">
      <alignment horizontal="center" vertical="center"/>
    </xf>
    <xf numFmtId="0" fontId="11" fillId="4" borderId="3" xfId="0" applyFont="1" applyFill="1" applyBorder="1" applyAlignment="1">
      <alignment horizontal="center" vertical="center"/>
    </xf>
    <xf numFmtId="164" fontId="12" fillId="0" borderId="3" xfId="0" applyNumberFormat="1" applyFont="1" applyBorder="1" applyAlignment="1">
      <alignment horizontal="center" vertical="center"/>
    </xf>
    <xf numFmtId="0" fontId="13" fillId="0" borderId="2" xfId="0" applyFont="1" applyBorder="1"/>
    <xf numFmtId="0" fontId="13" fillId="0" borderId="3" xfId="0" applyFont="1" applyBorder="1"/>
    <xf numFmtId="164" fontId="7" fillId="0" borderId="3" xfId="1" applyNumberFormat="1" applyFont="1" applyFill="1" applyBorder="1" applyAlignment="1">
      <alignment horizontal="center" vertical="center"/>
    </xf>
    <xf numFmtId="0" fontId="14" fillId="0" borderId="0" xfId="0" applyFont="1"/>
    <xf numFmtId="0" fontId="7" fillId="0" borderId="6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readingOrder="1"/>
    </xf>
    <xf numFmtId="164" fontId="7" fillId="0" borderId="3" xfId="0" applyNumberFormat="1" applyFont="1" applyBorder="1" applyAlignment="1">
      <alignment horizontal="center" vertical="center" readingOrder="1"/>
    </xf>
    <xf numFmtId="170" fontId="7" fillId="0" borderId="3" xfId="2" applyNumberFormat="1" applyFont="1" applyFill="1" applyBorder="1" applyAlignment="1">
      <alignment horizontal="center" vertical="center"/>
    </xf>
    <xf numFmtId="170" fontId="7" fillId="0" borderId="3" xfId="0" applyNumberFormat="1" applyFont="1" applyBorder="1" applyAlignment="1">
      <alignment horizontal="center" vertical="center"/>
    </xf>
    <xf numFmtId="16" fontId="7" fillId="0" borderId="3" xfId="0" applyNumberFormat="1" applyFont="1" applyBorder="1" applyAlignment="1">
      <alignment horizontal="center" vertical="center"/>
    </xf>
    <xf numFmtId="0" fontId="7" fillId="0" borderId="3" xfId="0" applyFont="1" applyBorder="1" applyAlignment="1">
      <alignment horizontal="left" vertical="center" readingOrder="1"/>
    </xf>
    <xf numFmtId="0" fontId="7" fillId="0" borderId="3" xfId="0" applyFont="1" applyBorder="1" applyAlignment="1">
      <alignment horizontal="left" vertical="center" wrapText="1" readingOrder="1"/>
    </xf>
    <xf numFmtId="1" fontId="7" fillId="0" borderId="3" xfId="0" applyNumberFormat="1" applyFont="1" applyBorder="1" applyAlignment="1">
      <alignment horizontal="center" vertical="center" readingOrder="1"/>
    </xf>
    <xf numFmtId="164" fontId="11" fillId="0" borderId="3" xfId="0" applyNumberFormat="1" applyFont="1" applyBorder="1" applyAlignment="1">
      <alignment horizontal="center" vertical="center" wrapText="1"/>
    </xf>
    <xf numFmtId="15" fontId="11" fillId="4" borderId="3" xfId="0" applyNumberFormat="1" applyFont="1" applyFill="1" applyBorder="1" applyAlignment="1">
      <alignment horizontal="center" vertical="center"/>
    </xf>
    <xf numFmtId="3" fontId="11" fillId="0" borderId="3" xfId="0" applyNumberFormat="1" applyFont="1" applyBorder="1" applyAlignment="1">
      <alignment horizontal="center" vertical="center"/>
    </xf>
    <xf numFmtId="0" fontId="11" fillId="0" borderId="3" xfId="0" applyFont="1" applyBorder="1" applyAlignment="1">
      <alignment horizontal="left" vertical="center" wrapText="1"/>
    </xf>
    <xf numFmtId="165" fontId="12" fillId="0" borderId="3" xfId="0" applyNumberFormat="1" applyFont="1" applyBorder="1" applyAlignment="1">
      <alignment horizontal="center" vertical="center"/>
    </xf>
    <xf numFmtId="4" fontId="11" fillId="0" borderId="3" xfId="0" applyNumberFormat="1" applyFont="1" applyBorder="1" applyAlignment="1">
      <alignment horizontal="center" vertical="center"/>
    </xf>
    <xf numFmtId="0" fontId="13" fillId="0" borderId="3" xfId="0" applyFont="1" applyBorder="1" applyAlignment="1">
      <alignment horizontal="left" vertical="center" wrapText="1" readingOrder="1"/>
    </xf>
    <xf numFmtId="3" fontId="13" fillId="0" borderId="3" xfId="0" applyNumberFormat="1" applyFont="1" applyBorder="1" applyAlignment="1">
      <alignment horizontal="center" vertical="center" readingOrder="1"/>
    </xf>
    <xf numFmtId="4" fontId="11" fillId="0" borderId="3" xfId="0" applyNumberFormat="1" applyFont="1" applyBorder="1" applyAlignment="1">
      <alignment horizontal="center" vertical="center" wrapText="1"/>
    </xf>
    <xf numFmtId="3" fontId="12" fillId="0" borderId="3" xfId="0" applyNumberFormat="1" applyFont="1" applyBorder="1" applyAlignment="1">
      <alignment horizontal="center" vertical="center"/>
    </xf>
    <xf numFmtId="0" fontId="13" fillId="0" borderId="3" xfId="0" applyFont="1" applyBorder="1" applyAlignment="1">
      <alignment horizontal="left" vertical="center"/>
    </xf>
    <xf numFmtId="15" fontId="11" fillId="0" borderId="3" xfId="0" applyNumberFormat="1" applyFont="1" applyBorder="1" applyAlignment="1">
      <alignment horizontal="center" vertical="center"/>
    </xf>
    <xf numFmtId="0" fontId="13" fillId="0" borderId="3" xfId="0" applyFont="1" applyBorder="1" applyAlignment="1">
      <alignment horizontal="left" vertical="center" wrapText="1"/>
    </xf>
    <xf numFmtId="165" fontId="12" fillId="4" borderId="3" xfId="0" applyNumberFormat="1" applyFont="1" applyFill="1" applyBorder="1" applyAlignment="1">
      <alignment horizontal="center" vertical="center"/>
    </xf>
    <xf numFmtId="0" fontId="13" fillId="0" borderId="0" xfId="0" applyFont="1"/>
    <xf numFmtId="0" fontId="15" fillId="0" borderId="0" xfId="0" applyFont="1"/>
    <xf numFmtId="0" fontId="16" fillId="0" borderId="0" xfId="0" applyFont="1" applyAlignment="1">
      <alignment vertical="center"/>
    </xf>
    <xf numFmtId="0" fontId="16" fillId="0" borderId="0" xfId="0" applyFont="1"/>
    <xf numFmtId="164" fontId="7" fillId="0" borderId="1" xfId="2" applyNumberFormat="1" applyFont="1" applyFill="1" applyBorder="1" applyAlignment="1">
      <alignment horizontal="center" vertical="center"/>
    </xf>
    <xf numFmtId="0" fontId="17" fillId="0" borderId="0" xfId="0" applyFont="1"/>
    <xf numFmtId="0" fontId="7" fillId="0" borderId="7" xfId="0" applyFont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/>
    </xf>
    <xf numFmtId="164" fontId="7" fillId="0" borderId="6" xfId="2" applyNumberFormat="1" applyFont="1" applyFill="1" applyBorder="1" applyAlignment="1">
      <alignment horizontal="center" vertical="center"/>
    </xf>
    <xf numFmtId="1" fontId="7" fillId="0" borderId="8" xfId="0" applyNumberFormat="1" applyFont="1" applyBorder="1" applyAlignment="1">
      <alignment horizontal="center" vertical="center"/>
    </xf>
    <xf numFmtId="164" fontId="7" fillId="0" borderId="6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/>
    </xf>
    <xf numFmtId="164" fontId="7" fillId="0" borderId="9" xfId="0" applyNumberFormat="1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6" xfId="0" applyFont="1" applyBorder="1" applyAlignment="1">
      <alignment horizontal="left" vertical="center"/>
    </xf>
    <xf numFmtId="1" fontId="7" fillId="0" borderId="6" xfId="0" applyNumberFormat="1" applyFont="1" applyBorder="1" applyAlignment="1">
      <alignment horizontal="center" vertical="center"/>
    </xf>
    <xf numFmtId="0" fontId="17" fillId="0" borderId="0" xfId="0" applyFont="1" applyAlignment="1">
      <alignment vertical="top"/>
    </xf>
    <xf numFmtId="0" fontId="17" fillId="0" borderId="3" xfId="0" applyFont="1" applyBorder="1"/>
    <xf numFmtId="0" fontId="7" fillId="0" borderId="6" xfId="0" applyFont="1" applyBorder="1" applyAlignment="1">
      <alignment horizontal="center" vertical="center" readingOrder="1"/>
    </xf>
    <xf numFmtId="0" fontId="4" fillId="0" borderId="3" xfId="0" applyFont="1" applyBorder="1" applyAlignment="1">
      <alignment horizontal="center"/>
    </xf>
    <xf numFmtId="0" fontId="4" fillId="0" borderId="3" xfId="0" applyFont="1" applyBorder="1" applyAlignment="1">
      <alignment horizontal="left"/>
    </xf>
    <xf numFmtId="0" fontId="4" fillId="0" borderId="2" xfId="0" applyFont="1" applyBorder="1" applyAlignment="1">
      <alignment horizontal="left"/>
    </xf>
    <xf numFmtId="0" fontId="4" fillId="0" borderId="3" xfId="0" applyFont="1" applyBorder="1"/>
    <xf numFmtId="0" fontId="17" fillId="0" borderId="3" xfId="0" applyFont="1" applyBorder="1" applyAlignment="1">
      <alignment horizontal="center"/>
    </xf>
    <xf numFmtId="164" fontId="17" fillId="0" borderId="3" xfId="0" applyNumberFormat="1" applyFont="1" applyBorder="1" applyAlignment="1">
      <alignment horizontal="right" vertical="center"/>
    </xf>
    <xf numFmtId="164" fontId="17" fillId="0" borderId="3" xfId="0" applyNumberFormat="1" applyFont="1" applyBorder="1" applyAlignment="1">
      <alignment horizontal="right"/>
    </xf>
    <xf numFmtId="164" fontId="17" fillId="0" borderId="3" xfId="0" applyNumberFormat="1" applyFont="1" applyBorder="1" applyAlignment="1">
      <alignment horizontal="center" vertical="center"/>
    </xf>
    <xf numFmtId="165" fontId="17" fillId="0" borderId="3" xfId="0" applyNumberFormat="1" applyFont="1" applyBorder="1"/>
    <xf numFmtId="164" fontId="4" fillId="0" borderId="3" xfId="0" applyNumberFormat="1" applyFont="1" applyBorder="1" applyAlignment="1">
      <alignment horizontal="center" vertical="center"/>
    </xf>
    <xf numFmtId="164" fontId="17" fillId="0" borderId="2" xfId="0" applyNumberFormat="1" applyFont="1" applyBorder="1" applyAlignment="1">
      <alignment horizontal="right" vertical="center"/>
    </xf>
    <xf numFmtId="164" fontId="17" fillId="0" borderId="8" xfId="0" applyNumberFormat="1" applyFont="1" applyBorder="1" applyAlignment="1">
      <alignment horizontal="right" vertical="center"/>
    </xf>
    <xf numFmtId="0" fontId="18" fillId="0" borderId="7" xfId="0" applyFont="1" applyBorder="1"/>
    <xf numFmtId="0" fontId="7" fillId="0" borderId="10" xfId="0" applyFont="1" applyBorder="1" applyAlignment="1">
      <alignment horizontal="center" vertical="center"/>
    </xf>
    <xf numFmtId="164" fontId="7" fillId="0" borderId="2" xfId="0" applyNumberFormat="1" applyFont="1" applyBorder="1" applyAlignment="1">
      <alignment horizontal="center" vertical="center"/>
    </xf>
    <xf numFmtId="0" fontId="17" fillId="0" borderId="3" xfId="0" applyFont="1" applyBorder="1" applyAlignment="1">
      <alignment vertical="center"/>
    </xf>
    <xf numFmtId="165" fontId="4" fillId="0" borderId="3" xfId="0" applyNumberFormat="1" applyFont="1" applyBorder="1" applyAlignment="1">
      <alignment horizontal="center" vertical="center"/>
    </xf>
    <xf numFmtId="164" fontId="18" fillId="0" borderId="6" xfId="0" applyNumberFormat="1" applyFont="1" applyBorder="1"/>
    <xf numFmtId="3" fontId="4" fillId="0" borderId="3" xfId="2" applyNumberFormat="1" applyFont="1" applyFill="1" applyBorder="1" applyAlignment="1">
      <alignment horizontal="right" vertical="center"/>
    </xf>
    <xf numFmtId="0" fontId="18" fillId="0" borderId="6" xfId="0" applyFont="1" applyBorder="1"/>
    <xf numFmtId="0" fontId="7" fillId="0" borderId="7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 wrapText="1"/>
    </xf>
    <xf numFmtId="164" fontId="4" fillId="0" borderId="3" xfId="0" applyNumberFormat="1" applyFont="1" applyBorder="1" applyAlignment="1">
      <alignment horizontal="center"/>
    </xf>
    <xf numFmtId="164" fontId="4" fillId="0" borderId="3" xfId="0" applyNumberFormat="1" applyFont="1" applyBorder="1" applyAlignment="1">
      <alignment horizontal="left"/>
    </xf>
    <xf numFmtId="0" fontId="17" fillId="0" borderId="8" xfId="0" applyFont="1" applyBorder="1"/>
    <xf numFmtId="164" fontId="17" fillId="0" borderId="0" xfId="0" applyNumberFormat="1" applyFont="1"/>
    <xf numFmtId="0" fontId="17" fillId="0" borderId="1" xfId="0" applyFont="1" applyBorder="1"/>
    <xf numFmtId="164" fontId="17" fillId="0" borderId="3" xfId="0" applyNumberFormat="1" applyFont="1" applyBorder="1"/>
    <xf numFmtId="164" fontId="17" fillId="0" borderId="2" xfId="0" applyNumberFormat="1" applyFont="1" applyBorder="1"/>
    <xf numFmtId="0" fontId="7" fillId="0" borderId="9" xfId="0" applyFont="1" applyBorder="1" applyAlignment="1">
      <alignment horizontal="center" vertical="center" wrapText="1"/>
    </xf>
    <xf numFmtId="1" fontId="7" fillId="0" borderId="9" xfId="0" applyNumberFormat="1" applyFont="1" applyBorder="1" applyAlignment="1">
      <alignment horizontal="center" vertical="center"/>
    </xf>
    <xf numFmtId="165" fontId="17" fillId="0" borderId="3" xfId="0" applyNumberFormat="1" applyFont="1" applyBorder="1" applyAlignment="1">
      <alignment horizontal="center"/>
    </xf>
    <xf numFmtId="0" fontId="7" fillId="0" borderId="2" xfId="0" applyFont="1" applyBorder="1" applyAlignment="1">
      <alignment horizontal="left" vertical="center" wrapText="1"/>
    </xf>
    <xf numFmtId="0" fontId="14" fillId="0" borderId="3" xfId="0" applyFont="1" applyBorder="1"/>
    <xf numFmtId="0" fontId="7" fillId="0" borderId="11" xfId="0" applyFont="1" applyBorder="1" applyAlignment="1">
      <alignment horizontal="left" vertical="center" wrapText="1"/>
    </xf>
    <xf numFmtId="0" fontId="7" fillId="0" borderId="12" xfId="0" applyFont="1" applyBorder="1" applyAlignment="1">
      <alignment horizontal="left" vertical="center" wrapText="1"/>
    </xf>
    <xf numFmtId="0" fontId="7" fillId="0" borderId="13" xfId="0" applyFont="1" applyBorder="1" applyAlignment="1">
      <alignment horizontal="left" vertical="center"/>
    </xf>
    <xf numFmtId="0" fontId="7" fillId="0" borderId="13" xfId="0" applyFont="1" applyBorder="1" applyAlignment="1">
      <alignment horizontal="center" vertical="center"/>
    </xf>
    <xf numFmtId="0" fontId="7" fillId="0" borderId="12" xfId="0" applyFont="1" applyBorder="1" applyAlignment="1">
      <alignment horizontal="left" vertical="center"/>
    </xf>
    <xf numFmtId="0" fontId="7" fillId="0" borderId="11" xfId="0" applyFont="1" applyBorder="1" applyAlignment="1">
      <alignment horizontal="left" vertical="center"/>
    </xf>
    <xf numFmtId="0" fontId="15" fillId="0" borderId="3" xfId="0" applyFont="1" applyBorder="1"/>
    <xf numFmtId="0" fontId="0" fillId="0" borderId="3" xfId="0" applyBorder="1"/>
    <xf numFmtId="0" fontId="7" fillId="0" borderId="14" xfId="0" applyFont="1" applyBorder="1" applyAlignment="1">
      <alignment horizontal="left" vertical="center" wrapText="1"/>
    </xf>
    <xf numFmtId="0" fontId="7" fillId="0" borderId="5" xfId="0" applyFont="1" applyBorder="1" applyAlignment="1">
      <alignment horizontal="left" vertical="center" wrapText="1"/>
    </xf>
    <xf numFmtId="167" fontId="7" fillId="0" borderId="3" xfId="0" applyNumberFormat="1" applyFont="1" applyBorder="1" applyAlignment="1">
      <alignment horizontal="center" vertical="center" wrapText="1"/>
    </xf>
    <xf numFmtId="0" fontId="7" fillId="0" borderId="14" xfId="0" applyFont="1" applyBorder="1" applyAlignment="1">
      <alignment horizontal="left" vertical="center"/>
    </xf>
    <xf numFmtId="0" fontId="7" fillId="0" borderId="15" xfId="0" applyFont="1" applyBorder="1" applyAlignment="1">
      <alignment horizontal="left" vertical="center"/>
    </xf>
    <xf numFmtId="164" fontId="7" fillId="0" borderId="3" xfId="0" applyNumberFormat="1" applyFont="1" applyBorder="1" applyAlignment="1">
      <alignment horizontal="center" vertical="center" wrapText="1"/>
    </xf>
    <xf numFmtId="165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vertical="center"/>
    </xf>
  </cellXfs>
  <cellStyles count="3">
    <cellStyle name="Comma" xfId="1" builtinId="3"/>
    <cellStyle name="Comma [0]" xfId="2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AE1D9498-48E9-2440-B22B-72AD5EBFB78D}"/>
  <namedSheetView name="View2" id="{99781E46-3E21-6A45-B634-021DE5600BF5}"/>
  <namedSheetView name="View3" id="{56E688CF-D0EC-5848-A1EC-34666E830908}">
    <nsvFilter filterId="{932E57C5-29F9-4F4A-B962-92DD5AE479FC}" ref="A2:V1879" tableId="0"/>
  </namedSheetView>
</namedSheetView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microsoft.com/office/2019/04/relationships/namedSheetView" Target="../namedSheetViews/namedSheetView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791E7E-F45F-254B-B312-FB38701E2829}">
  <dimension ref="A1:TD1887"/>
  <sheetViews>
    <sheetView tabSelected="1" topLeftCell="C1" zoomScale="70" zoomScaleNormal="70" workbookViewId="0">
      <selection activeCell="E1886" sqref="E1886"/>
    </sheetView>
  </sheetViews>
  <sheetFormatPr baseColWidth="10" defaultColWidth="9.1640625" defaultRowHeight="16.5" customHeight="1" x14ac:dyDescent="0.2"/>
  <cols>
    <col min="1" max="1" width="5" style="1" bestFit="1" customWidth="1"/>
    <col min="2" max="2" width="9.1640625" style="1"/>
    <col min="3" max="3" width="18.33203125" style="1" customWidth="1"/>
    <col min="4" max="4" width="34" style="1" bestFit="1" customWidth="1"/>
    <col min="5" max="5" width="25" style="1" customWidth="1"/>
    <col min="6" max="6" width="50" style="2" customWidth="1"/>
    <col min="7" max="7" width="19" style="1" customWidth="1"/>
    <col min="8" max="8" width="9.1640625" style="1" customWidth="1"/>
    <col min="9" max="9" width="7.83203125" style="1" customWidth="1"/>
    <col min="10" max="10" width="48.5" style="2" customWidth="1"/>
    <col min="11" max="12" width="9.1640625" style="1" customWidth="1"/>
    <col min="13" max="13" width="17.1640625" style="1" bestFit="1" customWidth="1"/>
    <col min="14" max="14" width="16.1640625" style="1" bestFit="1" customWidth="1"/>
    <col min="15" max="15" width="18.1640625" style="1" customWidth="1"/>
    <col min="16" max="16" width="21" style="3" customWidth="1"/>
    <col min="17" max="17" width="9.1640625" style="4" customWidth="1"/>
    <col min="18" max="18" width="14.5" style="139" customWidth="1"/>
    <col min="19" max="19" width="9.1640625" style="1" customWidth="1"/>
    <col min="20" max="20" width="20.83203125" style="3" customWidth="1"/>
    <col min="21" max="21" width="22.5" style="10" bestFit="1" customWidth="1"/>
    <col min="22" max="22" width="30.83203125" style="10" bestFit="1" customWidth="1"/>
    <col min="23" max="25" width="10" style="10" customWidth="1"/>
    <col min="26" max="16384" width="9.1640625" style="7"/>
  </cols>
  <sheetData>
    <row r="1" spans="1:506" ht="15" customHeight="1" x14ac:dyDescent="0.2">
      <c r="R1" s="5"/>
      <c r="T1" s="6">
        <f>SUBTOTAL(9,T3:T5000)</f>
        <v>3952685274387.0093</v>
      </c>
      <c r="U1" s="8"/>
      <c r="V1" s="9"/>
      <c r="W1" s="9"/>
      <c r="X1" s="9"/>
      <c r="Y1" s="9"/>
    </row>
    <row r="2" spans="1:506" s="19" customFormat="1" ht="39" x14ac:dyDescent="0.2">
      <c r="A2" s="11" t="s">
        <v>0</v>
      </c>
      <c r="B2" s="11" t="s">
        <v>1</v>
      </c>
      <c r="C2" s="11" t="s">
        <v>2</v>
      </c>
      <c r="D2" s="12" t="s">
        <v>3</v>
      </c>
      <c r="E2" s="12" t="s">
        <v>1338</v>
      </c>
      <c r="F2" s="11" t="s">
        <v>4</v>
      </c>
      <c r="G2" s="11" t="s">
        <v>5</v>
      </c>
      <c r="H2" s="11" t="s">
        <v>6</v>
      </c>
      <c r="I2" s="11" t="s">
        <v>7</v>
      </c>
      <c r="J2" s="11" t="s">
        <v>8</v>
      </c>
      <c r="K2" s="11" t="s">
        <v>9</v>
      </c>
      <c r="L2" s="11" t="s">
        <v>10</v>
      </c>
      <c r="M2" s="11" t="s">
        <v>11</v>
      </c>
      <c r="N2" s="13" t="s">
        <v>12</v>
      </c>
      <c r="O2" s="14" t="s">
        <v>13</v>
      </c>
      <c r="P2" s="15" t="s">
        <v>14</v>
      </c>
      <c r="Q2" s="16" t="s">
        <v>15</v>
      </c>
      <c r="R2" s="17" t="s">
        <v>16</v>
      </c>
      <c r="S2" s="11" t="s">
        <v>17</v>
      </c>
      <c r="T2" s="15" t="s">
        <v>18</v>
      </c>
      <c r="U2" s="18" t="s">
        <v>19</v>
      </c>
      <c r="V2" s="18" t="s">
        <v>20</v>
      </c>
    </row>
    <row r="3" spans="1:506" ht="16.5" customHeight="1" x14ac:dyDescent="0.2">
      <c r="A3" s="20">
        <v>62</v>
      </c>
      <c r="B3" s="20" t="s">
        <v>21</v>
      </c>
      <c r="C3" s="20" t="s">
        <v>22</v>
      </c>
      <c r="D3" s="8" t="s">
        <v>30</v>
      </c>
      <c r="E3" s="20" t="s">
        <v>1339</v>
      </c>
      <c r="F3" s="21" t="s">
        <v>24</v>
      </c>
      <c r="G3" s="20" t="s">
        <v>25</v>
      </c>
      <c r="H3" s="20" t="s">
        <v>26</v>
      </c>
      <c r="I3" s="20" t="s">
        <v>27</v>
      </c>
      <c r="J3" s="22" t="s">
        <v>28</v>
      </c>
      <c r="K3" s="20"/>
      <c r="L3" s="20"/>
      <c r="M3" s="20"/>
      <c r="N3" s="20"/>
      <c r="O3" s="23">
        <v>0</v>
      </c>
      <c r="P3" s="23">
        <v>15000000</v>
      </c>
      <c r="Q3" s="24">
        <v>6</v>
      </c>
      <c r="R3" s="25">
        <v>45809</v>
      </c>
      <c r="S3" s="20" t="s">
        <v>29</v>
      </c>
      <c r="T3" s="26">
        <f t="shared" ref="T3:T8" si="0">IF(O3=0,P3*Q3,O3*Q3)</f>
        <v>90000000</v>
      </c>
      <c r="U3" s="27" t="s">
        <v>31</v>
      </c>
      <c r="V3" s="28" t="s">
        <v>32</v>
      </c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  <c r="AR3" s="29"/>
      <c r="AS3" s="29"/>
      <c r="AT3" s="29"/>
      <c r="AU3" s="29"/>
      <c r="AV3" s="29"/>
      <c r="AW3" s="29"/>
      <c r="AX3" s="29"/>
      <c r="AY3" s="29"/>
      <c r="AZ3" s="29"/>
      <c r="BA3" s="29"/>
      <c r="BB3" s="29"/>
      <c r="BC3" s="29"/>
      <c r="BD3" s="29"/>
      <c r="BE3" s="29"/>
      <c r="BF3" s="29"/>
      <c r="BG3" s="29"/>
      <c r="BH3" s="29"/>
      <c r="BI3" s="29"/>
      <c r="BJ3" s="29"/>
      <c r="BK3" s="29"/>
      <c r="BL3" s="29"/>
      <c r="BM3" s="29"/>
      <c r="BN3" s="29"/>
      <c r="BO3" s="29"/>
      <c r="BP3" s="29"/>
      <c r="BQ3" s="29"/>
      <c r="BR3" s="29"/>
      <c r="BS3" s="29"/>
      <c r="BT3" s="29"/>
      <c r="BU3" s="29"/>
      <c r="BV3" s="29"/>
      <c r="BW3" s="29"/>
      <c r="BX3" s="29"/>
      <c r="BY3" s="29"/>
      <c r="BZ3" s="29"/>
      <c r="CA3" s="29"/>
      <c r="CB3" s="29"/>
      <c r="CC3" s="29"/>
      <c r="CD3" s="29"/>
      <c r="CE3" s="29"/>
      <c r="CF3" s="29"/>
      <c r="CG3" s="29"/>
      <c r="CH3" s="29"/>
      <c r="CI3" s="29"/>
      <c r="CJ3" s="29"/>
      <c r="CK3" s="29"/>
      <c r="CL3" s="29"/>
      <c r="CM3" s="29"/>
      <c r="CN3" s="29"/>
      <c r="CO3" s="29"/>
      <c r="CP3" s="29"/>
      <c r="CQ3" s="29"/>
      <c r="CR3" s="29"/>
      <c r="CS3" s="29"/>
      <c r="CT3" s="29"/>
      <c r="CU3" s="29"/>
      <c r="CV3" s="29"/>
      <c r="CW3" s="29"/>
      <c r="CX3" s="29"/>
      <c r="CY3" s="29"/>
      <c r="CZ3" s="29"/>
      <c r="DA3" s="29"/>
      <c r="DB3" s="29"/>
      <c r="DC3" s="29"/>
      <c r="DD3" s="29"/>
      <c r="DE3" s="29"/>
      <c r="DF3" s="29"/>
      <c r="DG3" s="29"/>
      <c r="DH3" s="29"/>
      <c r="DI3" s="29"/>
      <c r="DJ3" s="29"/>
      <c r="DK3" s="29"/>
      <c r="DL3" s="29"/>
      <c r="DM3" s="29"/>
      <c r="DN3" s="29"/>
      <c r="DO3" s="29"/>
      <c r="DP3" s="29"/>
      <c r="DQ3" s="29"/>
      <c r="DR3" s="29"/>
      <c r="DS3" s="29"/>
      <c r="DT3" s="29"/>
      <c r="DU3" s="29"/>
      <c r="DV3" s="29"/>
      <c r="DW3" s="29"/>
      <c r="DX3" s="29"/>
      <c r="DY3" s="29"/>
      <c r="DZ3" s="29"/>
      <c r="EA3" s="29"/>
      <c r="EB3" s="29"/>
      <c r="EC3" s="29"/>
      <c r="ED3" s="29"/>
      <c r="EE3" s="29"/>
      <c r="EF3" s="29"/>
      <c r="EG3" s="29"/>
      <c r="EH3" s="29"/>
      <c r="EI3" s="29"/>
      <c r="EJ3" s="29"/>
      <c r="EK3" s="29"/>
      <c r="EL3" s="29"/>
      <c r="EM3" s="29"/>
      <c r="EN3" s="29"/>
      <c r="EO3" s="29"/>
      <c r="EP3" s="29"/>
      <c r="EQ3" s="29"/>
      <c r="ER3" s="29"/>
      <c r="ES3" s="29"/>
      <c r="ET3" s="29"/>
      <c r="EU3" s="29"/>
      <c r="EV3" s="29"/>
      <c r="EW3" s="29"/>
      <c r="EX3" s="29"/>
      <c r="EY3" s="29"/>
      <c r="EZ3" s="29"/>
      <c r="FA3" s="29"/>
      <c r="FB3" s="29"/>
      <c r="FC3" s="29"/>
      <c r="FD3" s="29"/>
      <c r="FE3" s="29"/>
      <c r="FF3" s="29"/>
      <c r="FG3" s="29"/>
      <c r="FH3" s="29"/>
      <c r="FI3" s="29"/>
      <c r="FJ3" s="29"/>
      <c r="FK3" s="29"/>
      <c r="FL3" s="29"/>
      <c r="FM3" s="29"/>
      <c r="FN3" s="29"/>
      <c r="FO3" s="29"/>
      <c r="FP3" s="29"/>
      <c r="FQ3" s="29"/>
      <c r="FR3" s="29"/>
      <c r="FS3" s="29"/>
      <c r="FT3" s="29"/>
      <c r="FU3" s="29"/>
      <c r="FV3" s="29"/>
      <c r="FW3" s="29"/>
      <c r="FX3" s="29"/>
      <c r="FY3" s="29"/>
      <c r="FZ3" s="29"/>
      <c r="GA3" s="29"/>
      <c r="GB3" s="29"/>
      <c r="GC3" s="29"/>
      <c r="GD3" s="29"/>
      <c r="GE3" s="29"/>
      <c r="GF3" s="29"/>
      <c r="GG3" s="29"/>
      <c r="GH3" s="29"/>
      <c r="GI3" s="29"/>
      <c r="GJ3" s="29"/>
      <c r="GK3" s="29"/>
      <c r="GL3" s="29"/>
      <c r="GM3" s="29"/>
      <c r="GN3" s="29"/>
      <c r="GO3" s="29"/>
      <c r="GP3" s="29"/>
      <c r="GQ3" s="29"/>
      <c r="GR3" s="29"/>
      <c r="GS3" s="29"/>
      <c r="GT3" s="29"/>
      <c r="GU3" s="29"/>
      <c r="GV3" s="29"/>
      <c r="GW3" s="29"/>
      <c r="GX3" s="29"/>
      <c r="GY3" s="29"/>
      <c r="GZ3" s="29"/>
      <c r="HA3" s="29"/>
      <c r="HB3" s="29"/>
      <c r="HC3" s="29"/>
      <c r="HD3" s="29"/>
      <c r="HE3" s="29"/>
      <c r="HF3" s="29"/>
      <c r="HG3" s="29"/>
      <c r="HH3" s="29"/>
      <c r="HI3" s="29"/>
      <c r="HJ3" s="29"/>
      <c r="HK3" s="29"/>
      <c r="HL3" s="29"/>
      <c r="HM3" s="29"/>
      <c r="HN3" s="29"/>
      <c r="HO3" s="29"/>
      <c r="HP3" s="29"/>
      <c r="HQ3" s="29"/>
      <c r="HR3" s="29"/>
      <c r="HS3" s="29"/>
      <c r="HT3" s="29"/>
      <c r="HU3" s="29"/>
      <c r="HV3" s="29"/>
      <c r="HW3" s="29"/>
      <c r="HX3" s="29"/>
      <c r="HY3" s="29"/>
      <c r="HZ3" s="29"/>
      <c r="IA3" s="29"/>
      <c r="IB3" s="29"/>
      <c r="IC3" s="29"/>
      <c r="ID3" s="29"/>
      <c r="IE3" s="29"/>
      <c r="IF3" s="29"/>
      <c r="IG3" s="29"/>
      <c r="IH3" s="29"/>
      <c r="II3" s="29"/>
      <c r="IJ3" s="29"/>
      <c r="IK3" s="29"/>
      <c r="IL3" s="29"/>
      <c r="IM3" s="29"/>
      <c r="IN3" s="29"/>
      <c r="IO3" s="29"/>
      <c r="IP3" s="29"/>
      <c r="IQ3" s="29"/>
      <c r="IR3" s="29"/>
      <c r="IS3" s="29"/>
      <c r="IT3" s="29"/>
      <c r="IU3" s="29"/>
      <c r="IV3" s="29"/>
      <c r="IW3" s="29"/>
      <c r="IX3" s="29"/>
      <c r="IY3" s="29"/>
      <c r="IZ3" s="29"/>
      <c r="JA3" s="29"/>
      <c r="JB3" s="29"/>
      <c r="JC3" s="29"/>
      <c r="JD3" s="29"/>
      <c r="JE3" s="29"/>
      <c r="JF3" s="29"/>
      <c r="JG3" s="29"/>
      <c r="JH3" s="29"/>
      <c r="JI3" s="29"/>
      <c r="JJ3" s="29"/>
      <c r="JK3" s="29"/>
      <c r="JL3" s="29"/>
      <c r="JM3" s="29"/>
      <c r="JN3" s="29"/>
      <c r="JO3" s="29"/>
      <c r="JP3" s="29"/>
      <c r="JQ3" s="29"/>
      <c r="JR3" s="29"/>
      <c r="JS3" s="29"/>
      <c r="JT3" s="29"/>
      <c r="JU3" s="29"/>
      <c r="JV3" s="29"/>
      <c r="JW3" s="29"/>
      <c r="JX3" s="29"/>
      <c r="JY3" s="29"/>
      <c r="JZ3" s="29"/>
      <c r="KA3" s="29"/>
      <c r="KB3" s="29"/>
      <c r="KC3" s="29"/>
      <c r="KD3" s="29"/>
      <c r="KE3" s="29"/>
      <c r="KF3" s="29"/>
      <c r="KG3" s="29"/>
      <c r="KH3" s="29"/>
      <c r="KI3" s="29"/>
      <c r="KJ3" s="29"/>
      <c r="KK3" s="29"/>
      <c r="KL3" s="29"/>
      <c r="KM3" s="29"/>
      <c r="KN3" s="29"/>
      <c r="KO3" s="29"/>
      <c r="KP3" s="29"/>
      <c r="KQ3" s="29"/>
      <c r="KR3" s="29"/>
      <c r="KS3" s="29"/>
      <c r="KT3" s="29"/>
      <c r="KU3" s="29"/>
      <c r="KV3" s="29"/>
      <c r="KW3" s="29"/>
      <c r="KX3" s="29"/>
      <c r="KY3" s="29"/>
      <c r="KZ3" s="29"/>
      <c r="LA3" s="29"/>
      <c r="LB3" s="29"/>
      <c r="LC3" s="29"/>
      <c r="LD3" s="29"/>
      <c r="LE3" s="29"/>
      <c r="LF3" s="29"/>
      <c r="LG3" s="29"/>
      <c r="LH3" s="29"/>
      <c r="LI3" s="29"/>
      <c r="LJ3" s="29"/>
      <c r="LK3" s="29"/>
      <c r="LL3" s="29"/>
      <c r="LM3" s="29"/>
      <c r="LN3" s="29"/>
      <c r="LO3" s="29"/>
      <c r="LP3" s="29"/>
      <c r="LQ3" s="29"/>
      <c r="LR3" s="29"/>
      <c r="LS3" s="29"/>
      <c r="LT3" s="29"/>
      <c r="LU3" s="29"/>
      <c r="LV3" s="29"/>
      <c r="LW3" s="29"/>
      <c r="LX3" s="29"/>
      <c r="LY3" s="29"/>
      <c r="LZ3" s="29"/>
      <c r="MA3" s="29"/>
      <c r="MB3" s="29"/>
      <c r="MC3" s="29"/>
      <c r="MD3" s="29"/>
      <c r="ME3" s="29"/>
      <c r="MF3" s="29"/>
      <c r="MG3" s="29"/>
      <c r="MH3" s="29"/>
      <c r="MI3" s="29"/>
      <c r="MJ3" s="29"/>
      <c r="MK3" s="29"/>
      <c r="ML3" s="29"/>
      <c r="MM3" s="29"/>
      <c r="MN3" s="29"/>
      <c r="MO3" s="29"/>
      <c r="MP3" s="29"/>
      <c r="MQ3" s="29"/>
      <c r="MR3" s="29"/>
      <c r="MS3" s="29"/>
      <c r="MT3" s="29"/>
      <c r="MU3" s="29"/>
      <c r="MV3" s="29"/>
      <c r="MW3" s="29"/>
      <c r="MX3" s="29"/>
      <c r="MY3" s="29"/>
      <c r="MZ3" s="29"/>
      <c r="NA3" s="29"/>
      <c r="NB3" s="29"/>
      <c r="NC3" s="29"/>
      <c r="ND3" s="29"/>
      <c r="NE3" s="29"/>
      <c r="NF3" s="29"/>
      <c r="NG3" s="29"/>
      <c r="NH3" s="29"/>
      <c r="NI3" s="29"/>
      <c r="NJ3" s="29"/>
      <c r="NK3" s="29"/>
      <c r="NL3" s="29"/>
      <c r="NM3" s="29"/>
      <c r="NN3" s="29"/>
      <c r="NO3" s="29"/>
      <c r="NP3" s="29"/>
      <c r="NQ3" s="29"/>
      <c r="NR3" s="29"/>
      <c r="NS3" s="29"/>
      <c r="NT3" s="29"/>
      <c r="NU3" s="29"/>
      <c r="NV3" s="29"/>
      <c r="NW3" s="29"/>
      <c r="NX3" s="29"/>
      <c r="NY3" s="29"/>
      <c r="NZ3" s="29"/>
      <c r="OA3" s="29"/>
      <c r="OB3" s="29"/>
      <c r="OC3" s="29"/>
      <c r="OD3" s="29"/>
      <c r="OE3" s="29"/>
      <c r="OF3" s="29"/>
      <c r="OG3" s="29"/>
      <c r="OH3" s="29"/>
      <c r="OI3" s="29"/>
      <c r="OJ3" s="29"/>
      <c r="OK3" s="29"/>
      <c r="OL3" s="29"/>
      <c r="OM3" s="29"/>
      <c r="ON3" s="29"/>
      <c r="OO3" s="29"/>
      <c r="OP3" s="29"/>
      <c r="OQ3" s="29"/>
      <c r="OR3" s="29"/>
      <c r="OS3" s="29"/>
      <c r="OT3" s="29"/>
      <c r="OU3" s="29"/>
      <c r="OV3" s="29"/>
      <c r="OW3" s="29"/>
      <c r="OX3" s="29"/>
      <c r="OY3" s="29"/>
      <c r="OZ3" s="29"/>
      <c r="PA3" s="29"/>
      <c r="PB3" s="29"/>
      <c r="PC3" s="29"/>
      <c r="PD3" s="29"/>
      <c r="PE3" s="29"/>
      <c r="PF3" s="29"/>
      <c r="PG3" s="29"/>
      <c r="PH3" s="29"/>
      <c r="PI3" s="29"/>
      <c r="PJ3" s="29"/>
      <c r="PK3" s="29"/>
      <c r="PL3" s="29"/>
      <c r="PM3" s="29"/>
      <c r="PN3" s="29"/>
      <c r="PO3" s="29"/>
      <c r="PP3" s="29"/>
      <c r="PQ3" s="29"/>
      <c r="PR3" s="29"/>
      <c r="PS3" s="29"/>
      <c r="PT3" s="29"/>
      <c r="PU3" s="29"/>
      <c r="PV3" s="29"/>
      <c r="PW3" s="29"/>
      <c r="PX3" s="29"/>
      <c r="PY3" s="29"/>
      <c r="PZ3" s="29"/>
      <c r="QA3" s="29"/>
      <c r="QB3" s="29"/>
      <c r="QC3" s="29"/>
      <c r="QD3" s="29"/>
      <c r="QE3" s="29"/>
      <c r="QF3" s="29"/>
      <c r="QG3" s="29"/>
      <c r="QH3" s="29"/>
      <c r="QI3" s="29"/>
      <c r="QJ3" s="29"/>
      <c r="QK3" s="29"/>
      <c r="QL3" s="29"/>
      <c r="QM3" s="29"/>
      <c r="QN3" s="29"/>
      <c r="QO3" s="29"/>
      <c r="QP3" s="29"/>
      <c r="QQ3" s="29"/>
      <c r="QR3" s="29"/>
      <c r="QS3" s="29"/>
      <c r="QT3" s="29"/>
      <c r="QU3" s="29"/>
      <c r="QV3" s="29"/>
      <c r="QW3" s="29"/>
      <c r="QX3" s="29"/>
      <c r="QY3" s="29"/>
      <c r="QZ3" s="29"/>
      <c r="RA3" s="29"/>
      <c r="RB3" s="29"/>
      <c r="RC3" s="29"/>
      <c r="RD3" s="29"/>
      <c r="RE3" s="29"/>
      <c r="RF3" s="29"/>
      <c r="RG3" s="29"/>
      <c r="RH3" s="29"/>
      <c r="RI3" s="29"/>
      <c r="RJ3" s="29"/>
      <c r="RK3" s="29"/>
      <c r="RL3" s="29"/>
      <c r="RM3" s="29"/>
      <c r="RN3" s="29"/>
      <c r="RO3" s="29"/>
      <c r="RP3" s="29"/>
      <c r="RQ3" s="29"/>
      <c r="RR3" s="29"/>
      <c r="RS3" s="29"/>
      <c r="RT3" s="29"/>
      <c r="RU3" s="29"/>
      <c r="RV3" s="29"/>
      <c r="RW3" s="29"/>
      <c r="RX3" s="29"/>
      <c r="RY3" s="29"/>
      <c r="RZ3" s="29"/>
      <c r="SA3" s="29"/>
      <c r="SB3" s="29"/>
      <c r="SC3" s="29"/>
      <c r="SD3" s="29"/>
      <c r="SE3" s="29"/>
      <c r="SF3" s="29"/>
      <c r="SG3" s="29"/>
      <c r="SH3" s="29"/>
      <c r="SI3" s="29"/>
      <c r="SJ3" s="29"/>
      <c r="SK3" s="29"/>
      <c r="SL3" s="29"/>
    </row>
    <row r="4" spans="1:506" ht="16.5" customHeight="1" x14ac:dyDescent="0.2">
      <c r="A4" s="20">
        <v>64</v>
      </c>
      <c r="B4" s="20" t="s">
        <v>21</v>
      </c>
      <c r="C4" s="20" t="s">
        <v>33</v>
      </c>
      <c r="D4" s="8" t="s">
        <v>30</v>
      </c>
      <c r="E4" s="20" t="s">
        <v>1345</v>
      </c>
      <c r="F4" s="21" t="s">
        <v>34</v>
      </c>
      <c r="G4" s="20" t="s">
        <v>37</v>
      </c>
      <c r="H4" s="20" t="s">
        <v>35</v>
      </c>
      <c r="I4" s="20" t="s">
        <v>27</v>
      </c>
      <c r="J4" s="22" t="s">
        <v>28</v>
      </c>
      <c r="K4" s="20"/>
      <c r="L4" s="20"/>
      <c r="M4" s="20"/>
      <c r="N4" s="20"/>
      <c r="O4" s="23">
        <v>0</v>
      </c>
      <c r="P4" s="23">
        <v>100000000</v>
      </c>
      <c r="Q4" s="24">
        <v>6</v>
      </c>
      <c r="R4" s="25">
        <v>45809</v>
      </c>
      <c r="S4" s="20" t="s">
        <v>36</v>
      </c>
      <c r="T4" s="26">
        <f t="shared" si="0"/>
        <v>600000000</v>
      </c>
      <c r="U4" s="27" t="s">
        <v>31</v>
      </c>
      <c r="V4" s="28" t="s">
        <v>32</v>
      </c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  <c r="AR4" s="29"/>
      <c r="AS4" s="29"/>
      <c r="AT4" s="29"/>
      <c r="AU4" s="29"/>
      <c r="AV4" s="29"/>
      <c r="AW4" s="29"/>
      <c r="AX4" s="29"/>
      <c r="AY4" s="29"/>
      <c r="AZ4" s="29"/>
      <c r="BA4" s="29"/>
      <c r="BB4" s="29"/>
      <c r="BC4" s="29"/>
      <c r="BD4" s="29"/>
      <c r="BE4" s="29"/>
      <c r="BF4" s="29"/>
      <c r="BG4" s="29"/>
      <c r="BH4" s="29"/>
      <c r="BI4" s="29"/>
      <c r="BJ4" s="29"/>
      <c r="BK4" s="29"/>
      <c r="BL4" s="29"/>
      <c r="BM4" s="29"/>
      <c r="BN4" s="29"/>
      <c r="BO4" s="29"/>
      <c r="BP4" s="29"/>
      <c r="BQ4" s="29"/>
      <c r="BR4" s="29"/>
      <c r="BS4" s="29"/>
      <c r="BT4" s="29"/>
      <c r="BU4" s="29"/>
      <c r="BV4" s="29"/>
      <c r="BW4" s="29"/>
      <c r="BX4" s="29"/>
      <c r="BY4" s="29"/>
      <c r="BZ4" s="29"/>
      <c r="CA4" s="29"/>
      <c r="CB4" s="29"/>
      <c r="CC4" s="29"/>
      <c r="CD4" s="29"/>
      <c r="CE4" s="29"/>
      <c r="CF4" s="29"/>
      <c r="CG4" s="29"/>
      <c r="CH4" s="29"/>
      <c r="CI4" s="29"/>
      <c r="CJ4" s="29"/>
      <c r="CK4" s="29"/>
      <c r="CL4" s="29"/>
      <c r="CM4" s="29"/>
      <c r="CN4" s="29"/>
      <c r="CO4" s="29"/>
      <c r="CP4" s="29"/>
      <c r="CQ4" s="29"/>
      <c r="CR4" s="29"/>
      <c r="CS4" s="29"/>
      <c r="CT4" s="29"/>
      <c r="CU4" s="29"/>
      <c r="CV4" s="29"/>
      <c r="CW4" s="29"/>
      <c r="CX4" s="29"/>
      <c r="CY4" s="29"/>
      <c r="CZ4" s="29"/>
      <c r="DA4" s="29"/>
      <c r="DB4" s="29"/>
      <c r="DC4" s="29"/>
      <c r="DD4" s="29"/>
      <c r="DE4" s="29"/>
      <c r="DF4" s="29"/>
      <c r="DG4" s="29"/>
      <c r="DH4" s="29"/>
      <c r="DI4" s="29"/>
      <c r="DJ4" s="29"/>
      <c r="DK4" s="29"/>
      <c r="DL4" s="29"/>
      <c r="DM4" s="29"/>
      <c r="DN4" s="29"/>
      <c r="DO4" s="29"/>
      <c r="DP4" s="29"/>
      <c r="DQ4" s="29"/>
      <c r="DR4" s="29"/>
      <c r="DS4" s="29"/>
      <c r="DT4" s="29"/>
      <c r="DU4" s="29"/>
      <c r="DV4" s="29"/>
      <c r="DW4" s="29"/>
      <c r="DX4" s="29"/>
      <c r="DY4" s="29"/>
      <c r="DZ4" s="29"/>
      <c r="EA4" s="29"/>
      <c r="EB4" s="29"/>
      <c r="EC4" s="29"/>
      <c r="ED4" s="29"/>
      <c r="EE4" s="29"/>
      <c r="EF4" s="29"/>
      <c r="EG4" s="29"/>
      <c r="EH4" s="29"/>
      <c r="EI4" s="29"/>
      <c r="EJ4" s="29"/>
      <c r="EK4" s="29"/>
      <c r="EL4" s="29"/>
      <c r="EM4" s="29"/>
      <c r="EN4" s="29"/>
      <c r="EO4" s="29"/>
      <c r="EP4" s="29"/>
      <c r="EQ4" s="29"/>
      <c r="ER4" s="29"/>
      <c r="ES4" s="29"/>
      <c r="ET4" s="29"/>
      <c r="EU4" s="29"/>
      <c r="EV4" s="29"/>
      <c r="EW4" s="29"/>
      <c r="EX4" s="29"/>
      <c r="EY4" s="29"/>
      <c r="EZ4" s="29"/>
      <c r="FA4" s="29"/>
      <c r="FB4" s="29"/>
      <c r="FC4" s="29"/>
      <c r="FD4" s="29"/>
      <c r="FE4" s="29"/>
      <c r="FF4" s="29"/>
      <c r="FG4" s="29"/>
      <c r="FH4" s="29"/>
      <c r="FI4" s="29"/>
      <c r="FJ4" s="29"/>
      <c r="FK4" s="29"/>
      <c r="FL4" s="29"/>
      <c r="FM4" s="29"/>
      <c r="FN4" s="29"/>
      <c r="FO4" s="29"/>
      <c r="FP4" s="29"/>
      <c r="FQ4" s="29"/>
      <c r="FR4" s="29"/>
      <c r="FS4" s="29"/>
      <c r="FT4" s="29"/>
      <c r="FU4" s="29"/>
      <c r="FV4" s="29"/>
      <c r="FW4" s="29"/>
      <c r="FX4" s="29"/>
      <c r="FY4" s="29"/>
      <c r="FZ4" s="29"/>
      <c r="GA4" s="29"/>
      <c r="GB4" s="29"/>
      <c r="GC4" s="29"/>
      <c r="GD4" s="29"/>
      <c r="GE4" s="29"/>
      <c r="GF4" s="29"/>
      <c r="GG4" s="29"/>
      <c r="GH4" s="29"/>
      <c r="GI4" s="29"/>
      <c r="GJ4" s="29"/>
      <c r="GK4" s="29"/>
      <c r="GL4" s="29"/>
      <c r="GM4" s="29"/>
      <c r="GN4" s="29"/>
      <c r="GO4" s="29"/>
      <c r="GP4" s="29"/>
      <c r="GQ4" s="29"/>
      <c r="GR4" s="29"/>
      <c r="GS4" s="29"/>
      <c r="GT4" s="29"/>
      <c r="GU4" s="29"/>
      <c r="GV4" s="29"/>
      <c r="GW4" s="29"/>
      <c r="GX4" s="29"/>
      <c r="GY4" s="29"/>
      <c r="GZ4" s="29"/>
      <c r="HA4" s="29"/>
      <c r="HB4" s="29"/>
      <c r="HC4" s="29"/>
      <c r="HD4" s="29"/>
      <c r="HE4" s="29"/>
      <c r="HF4" s="29"/>
      <c r="HG4" s="29"/>
      <c r="HH4" s="29"/>
      <c r="HI4" s="29"/>
      <c r="HJ4" s="29"/>
      <c r="HK4" s="29"/>
      <c r="HL4" s="29"/>
      <c r="HM4" s="29"/>
      <c r="HN4" s="29"/>
      <c r="HO4" s="29"/>
      <c r="HP4" s="29"/>
      <c r="HQ4" s="29"/>
      <c r="HR4" s="29"/>
      <c r="HS4" s="29"/>
      <c r="HT4" s="29"/>
      <c r="HU4" s="29"/>
      <c r="HV4" s="29"/>
      <c r="HW4" s="29"/>
      <c r="HX4" s="29"/>
      <c r="HY4" s="29"/>
      <c r="HZ4" s="29"/>
      <c r="IA4" s="29"/>
      <c r="IB4" s="29"/>
      <c r="IC4" s="29"/>
      <c r="ID4" s="29"/>
      <c r="IE4" s="29"/>
      <c r="IF4" s="29"/>
      <c r="IG4" s="29"/>
      <c r="IH4" s="29"/>
      <c r="II4" s="29"/>
      <c r="IJ4" s="29"/>
      <c r="IK4" s="29"/>
      <c r="IL4" s="29"/>
      <c r="IM4" s="29"/>
      <c r="IN4" s="29"/>
      <c r="IO4" s="29"/>
      <c r="IP4" s="29"/>
      <c r="IQ4" s="29"/>
      <c r="IR4" s="29"/>
      <c r="IS4" s="29"/>
      <c r="IT4" s="29"/>
      <c r="IU4" s="29"/>
      <c r="IV4" s="29"/>
      <c r="IW4" s="29"/>
      <c r="IX4" s="29"/>
      <c r="IY4" s="29"/>
      <c r="IZ4" s="29"/>
      <c r="JA4" s="29"/>
      <c r="JB4" s="29"/>
      <c r="JC4" s="29"/>
      <c r="JD4" s="29"/>
      <c r="JE4" s="29"/>
      <c r="JF4" s="29"/>
      <c r="JG4" s="29"/>
      <c r="JH4" s="29"/>
      <c r="JI4" s="29"/>
      <c r="JJ4" s="29"/>
      <c r="JK4" s="29"/>
      <c r="JL4" s="29"/>
      <c r="JM4" s="29"/>
      <c r="JN4" s="29"/>
      <c r="JO4" s="29"/>
      <c r="JP4" s="29"/>
      <c r="JQ4" s="29"/>
      <c r="JR4" s="29"/>
      <c r="JS4" s="29"/>
      <c r="JT4" s="29"/>
      <c r="JU4" s="29"/>
      <c r="JV4" s="29"/>
      <c r="JW4" s="29"/>
      <c r="JX4" s="29"/>
      <c r="JY4" s="29"/>
      <c r="JZ4" s="29"/>
      <c r="KA4" s="29"/>
      <c r="KB4" s="29"/>
      <c r="KC4" s="29"/>
      <c r="KD4" s="29"/>
      <c r="KE4" s="29"/>
      <c r="KF4" s="29"/>
      <c r="KG4" s="29"/>
      <c r="KH4" s="29"/>
      <c r="KI4" s="29"/>
      <c r="KJ4" s="29"/>
      <c r="KK4" s="29"/>
      <c r="KL4" s="29"/>
      <c r="KM4" s="29"/>
      <c r="KN4" s="29"/>
      <c r="KO4" s="29"/>
      <c r="KP4" s="29"/>
      <c r="KQ4" s="29"/>
      <c r="KR4" s="29"/>
      <c r="KS4" s="29"/>
      <c r="KT4" s="29"/>
      <c r="KU4" s="29"/>
      <c r="KV4" s="29"/>
      <c r="KW4" s="29"/>
      <c r="KX4" s="29"/>
      <c r="KY4" s="29"/>
      <c r="KZ4" s="29"/>
      <c r="LA4" s="29"/>
      <c r="LB4" s="29"/>
      <c r="LC4" s="29"/>
      <c r="LD4" s="29"/>
      <c r="LE4" s="29"/>
      <c r="LF4" s="29"/>
      <c r="LG4" s="29"/>
      <c r="LH4" s="29"/>
      <c r="LI4" s="29"/>
      <c r="LJ4" s="29"/>
      <c r="LK4" s="29"/>
      <c r="LL4" s="29"/>
      <c r="LM4" s="29"/>
      <c r="LN4" s="29"/>
      <c r="LO4" s="29"/>
      <c r="LP4" s="29"/>
      <c r="LQ4" s="29"/>
      <c r="LR4" s="29"/>
      <c r="LS4" s="29"/>
      <c r="LT4" s="29"/>
      <c r="LU4" s="29"/>
      <c r="LV4" s="29"/>
      <c r="LW4" s="29"/>
      <c r="LX4" s="29"/>
      <c r="LY4" s="29"/>
      <c r="LZ4" s="29"/>
      <c r="MA4" s="29"/>
      <c r="MB4" s="29"/>
      <c r="MC4" s="29"/>
      <c r="MD4" s="29"/>
      <c r="ME4" s="29"/>
      <c r="MF4" s="29"/>
      <c r="MG4" s="29"/>
      <c r="MH4" s="29"/>
      <c r="MI4" s="29"/>
      <c r="MJ4" s="29"/>
      <c r="MK4" s="29"/>
      <c r="ML4" s="29"/>
      <c r="MM4" s="29"/>
      <c r="MN4" s="29"/>
      <c r="MO4" s="29"/>
      <c r="MP4" s="29"/>
      <c r="MQ4" s="29"/>
      <c r="MR4" s="29"/>
      <c r="MS4" s="29"/>
      <c r="MT4" s="29"/>
      <c r="MU4" s="29"/>
      <c r="MV4" s="29"/>
      <c r="MW4" s="29"/>
      <c r="MX4" s="29"/>
      <c r="MY4" s="29"/>
      <c r="MZ4" s="29"/>
      <c r="NA4" s="29"/>
      <c r="NB4" s="29"/>
      <c r="NC4" s="29"/>
      <c r="ND4" s="29"/>
      <c r="NE4" s="29"/>
      <c r="NF4" s="29"/>
      <c r="NG4" s="29"/>
      <c r="NH4" s="29"/>
      <c r="NI4" s="29"/>
      <c r="NJ4" s="29"/>
      <c r="NK4" s="29"/>
      <c r="NL4" s="29"/>
      <c r="NM4" s="29"/>
      <c r="NN4" s="29"/>
      <c r="NO4" s="29"/>
      <c r="NP4" s="29"/>
      <c r="NQ4" s="29"/>
      <c r="NR4" s="29"/>
      <c r="NS4" s="29"/>
      <c r="NT4" s="29"/>
      <c r="NU4" s="29"/>
      <c r="NV4" s="29"/>
      <c r="NW4" s="29"/>
      <c r="NX4" s="29"/>
      <c r="NY4" s="29"/>
      <c r="NZ4" s="29"/>
      <c r="OA4" s="29"/>
      <c r="OB4" s="29"/>
      <c r="OC4" s="29"/>
      <c r="OD4" s="29"/>
      <c r="OE4" s="29"/>
      <c r="OF4" s="29"/>
      <c r="OG4" s="29"/>
      <c r="OH4" s="29"/>
      <c r="OI4" s="29"/>
      <c r="OJ4" s="29"/>
      <c r="OK4" s="29"/>
      <c r="OL4" s="29"/>
      <c r="OM4" s="29"/>
      <c r="ON4" s="29"/>
      <c r="OO4" s="29"/>
      <c r="OP4" s="29"/>
      <c r="OQ4" s="29"/>
      <c r="OR4" s="29"/>
      <c r="OS4" s="29"/>
      <c r="OT4" s="29"/>
      <c r="OU4" s="29"/>
      <c r="OV4" s="29"/>
      <c r="OW4" s="29"/>
      <c r="OX4" s="29"/>
      <c r="OY4" s="29"/>
      <c r="OZ4" s="29"/>
      <c r="PA4" s="29"/>
      <c r="PB4" s="29"/>
      <c r="PC4" s="29"/>
      <c r="PD4" s="29"/>
      <c r="PE4" s="29"/>
      <c r="PF4" s="29"/>
      <c r="PG4" s="29"/>
      <c r="PH4" s="29"/>
      <c r="PI4" s="29"/>
      <c r="PJ4" s="29"/>
      <c r="PK4" s="29"/>
      <c r="PL4" s="29"/>
      <c r="PM4" s="29"/>
      <c r="PN4" s="29"/>
      <c r="PO4" s="29"/>
      <c r="PP4" s="29"/>
      <c r="PQ4" s="29"/>
      <c r="PR4" s="29"/>
      <c r="PS4" s="29"/>
      <c r="PT4" s="29"/>
      <c r="PU4" s="29"/>
      <c r="PV4" s="29"/>
      <c r="PW4" s="29"/>
      <c r="PX4" s="29"/>
      <c r="PY4" s="29"/>
      <c r="PZ4" s="29"/>
      <c r="QA4" s="29"/>
      <c r="QB4" s="29"/>
      <c r="QC4" s="29"/>
      <c r="QD4" s="29"/>
      <c r="QE4" s="29"/>
      <c r="QF4" s="29"/>
      <c r="QG4" s="29"/>
      <c r="QH4" s="29"/>
      <c r="QI4" s="29"/>
      <c r="QJ4" s="29"/>
      <c r="QK4" s="29"/>
      <c r="QL4" s="29"/>
      <c r="QM4" s="29"/>
      <c r="QN4" s="29"/>
      <c r="QO4" s="29"/>
      <c r="QP4" s="29"/>
      <c r="QQ4" s="29"/>
      <c r="QR4" s="29"/>
      <c r="QS4" s="29"/>
      <c r="QT4" s="29"/>
      <c r="QU4" s="29"/>
      <c r="QV4" s="29"/>
      <c r="QW4" s="29"/>
      <c r="QX4" s="29"/>
      <c r="QY4" s="29"/>
      <c r="QZ4" s="29"/>
      <c r="RA4" s="29"/>
      <c r="RB4" s="29"/>
      <c r="RC4" s="29"/>
      <c r="RD4" s="29"/>
      <c r="RE4" s="29"/>
      <c r="RF4" s="29"/>
      <c r="RG4" s="29"/>
      <c r="RH4" s="29"/>
      <c r="RI4" s="29"/>
      <c r="RJ4" s="29"/>
      <c r="RK4" s="29"/>
      <c r="RL4" s="29"/>
      <c r="RM4" s="29"/>
      <c r="RN4" s="29"/>
      <c r="RO4" s="29"/>
      <c r="RP4" s="29"/>
      <c r="RQ4" s="29"/>
      <c r="RR4" s="29"/>
      <c r="RS4" s="29"/>
      <c r="RT4" s="29"/>
      <c r="RU4" s="29"/>
      <c r="RV4" s="29"/>
      <c r="RW4" s="29"/>
      <c r="RX4" s="29"/>
      <c r="RY4" s="29"/>
      <c r="RZ4" s="29"/>
      <c r="SA4" s="29"/>
      <c r="SB4" s="29"/>
      <c r="SC4" s="29"/>
      <c r="SD4" s="29"/>
      <c r="SE4" s="29"/>
      <c r="SF4" s="29"/>
      <c r="SG4" s="29"/>
      <c r="SH4" s="29"/>
      <c r="SI4" s="29"/>
      <c r="SJ4" s="29"/>
      <c r="SK4" s="29"/>
      <c r="SL4" s="29"/>
    </row>
    <row r="5" spans="1:506" ht="16.5" customHeight="1" x14ac:dyDescent="0.2">
      <c r="A5" s="20">
        <v>71</v>
      </c>
      <c r="B5" s="20" t="s">
        <v>21</v>
      </c>
      <c r="C5" s="20" t="s">
        <v>33</v>
      </c>
      <c r="D5" s="8" t="s">
        <v>30</v>
      </c>
      <c r="E5" s="20" t="s">
        <v>1345</v>
      </c>
      <c r="F5" s="21" t="s">
        <v>41</v>
      </c>
      <c r="G5" s="20" t="s">
        <v>42</v>
      </c>
      <c r="H5" s="20" t="s">
        <v>35</v>
      </c>
      <c r="I5" s="20" t="s">
        <v>27</v>
      </c>
      <c r="J5" s="22" t="s">
        <v>28</v>
      </c>
      <c r="K5" s="20"/>
      <c r="L5" s="20"/>
      <c r="M5" s="20"/>
      <c r="N5" s="20"/>
      <c r="O5" s="23">
        <v>0</v>
      </c>
      <c r="P5" s="23">
        <v>100000000</v>
      </c>
      <c r="Q5" s="24">
        <v>6</v>
      </c>
      <c r="R5" s="25">
        <v>45809</v>
      </c>
      <c r="S5" s="20" t="s">
        <v>36</v>
      </c>
      <c r="T5" s="26">
        <f t="shared" si="0"/>
        <v>600000000</v>
      </c>
      <c r="U5" s="27" t="s">
        <v>31</v>
      </c>
      <c r="V5" s="28" t="s">
        <v>32</v>
      </c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</row>
    <row r="6" spans="1:506" ht="16.5" customHeight="1" x14ac:dyDescent="0.2">
      <c r="A6" s="20">
        <v>72</v>
      </c>
      <c r="B6" s="20" t="s">
        <v>21</v>
      </c>
      <c r="C6" s="20" t="s">
        <v>33</v>
      </c>
      <c r="D6" s="8" t="s">
        <v>30</v>
      </c>
      <c r="E6" s="20" t="s">
        <v>1345</v>
      </c>
      <c r="F6" s="21" t="s">
        <v>44</v>
      </c>
      <c r="G6" s="20" t="s">
        <v>42</v>
      </c>
      <c r="H6" s="20" t="s">
        <v>35</v>
      </c>
      <c r="I6" s="20" t="s">
        <v>27</v>
      </c>
      <c r="J6" s="22" t="s">
        <v>28</v>
      </c>
      <c r="K6" s="20"/>
      <c r="L6" s="20"/>
      <c r="M6" s="20"/>
      <c r="N6" s="20"/>
      <c r="O6" s="23">
        <v>0</v>
      </c>
      <c r="P6" s="23">
        <v>100000000</v>
      </c>
      <c r="Q6" s="24">
        <v>6</v>
      </c>
      <c r="R6" s="25">
        <v>45809</v>
      </c>
      <c r="S6" s="20" t="s">
        <v>36</v>
      </c>
      <c r="T6" s="26">
        <f t="shared" si="0"/>
        <v>600000000</v>
      </c>
      <c r="U6" s="27" t="s">
        <v>31</v>
      </c>
      <c r="V6" s="28" t="s">
        <v>32</v>
      </c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  <c r="CX6" s="29"/>
      <c r="CY6" s="29"/>
      <c r="CZ6" s="29"/>
      <c r="DA6" s="29"/>
      <c r="DB6" s="29"/>
      <c r="DC6" s="29"/>
      <c r="DD6" s="29"/>
      <c r="DE6" s="29"/>
      <c r="DF6" s="29"/>
      <c r="DG6" s="29"/>
      <c r="DH6" s="29"/>
      <c r="DI6" s="29"/>
      <c r="DJ6" s="29"/>
      <c r="DK6" s="29"/>
      <c r="DL6" s="29"/>
      <c r="DM6" s="29"/>
      <c r="DN6" s="29"/>
      <c r="DO6" s="29"/>
      <c r="DP6" s="29"/>
      <c r="DQ6" s="29"/>
      <c r="DR6" s="29"/>
      <c r="DS6" s="29"/>
      <c r="DT6" s="29"/>
      <c r="DU6" s="29"/>
      <c r="DV6" s="29"/>
      <c r="DW6" s="29"/>
      <c r="DX6" s="29"/>
      <c r="DY6" s="29"/>
      <c r="DZ6" s="29"/>
      <c r="EA6" s="29"/>
      <c r="EB6" s="29"/>
      <c r="EC6" s="29"/>
      <c r="ED6" s="29"/>
      <c r="EE6" s="29"/>
      <c r="EF6" s="29"/>
      <c r="EG6" s="29"/>
      <c r="EH6" s="29"/>
      <c r="EI6" s="29"/>
      <c r="EJ6" s="29"/>
      <c r="EK6" s="29"/>
      <c r="EL6" s="29"/>
      <c r="EM6" s="29"/>
      <c r="EN6" s="29"/>
      <c r="EO6" s="29"/>
      <c r="EP6" s="29"/>
      <c r="EQ6" s="29"/>
      <c r="ER6" s="29"/>
      <c r="ES6" s="29"/>
      <c r="ET6" s="29"/>
      <c r="EU6" s="29"/>
      <c r="EV6" s="29"/>
      <c r="EW6" s="29"/>
      <c r="EX6" s="29"/>
      <c r="EY6" s="29"/>
      <c r="EZ6" s="29"/>
      <c r="FA6" s="29"/>
      <c r="FB6" s="29"/>
      <c r="FC6" s="29"/>
      <c r="FD6" s="29"/>
      <c r="FE6" s="29"/>
      <c r="FF6" s="29"/>
      <c r="FG6" s="29"/>
      <c r="FH6" s="29"/>
      <c r="FI6" s="29"/>
      <c r="FJ6" s="29"/>
      <c r="FK6" s="29"/>
      <c r="FL6" s="29"/>
      <c r="FM6" s="29"/>
      <c r="FN6" s="29"/>
      <c r="FO6" s="29"/>
      <c r="FP6" s="29"/>
      <c r="FQ6" s="29"/>
      <c r="FR6" s="29"/>
      <c r="FS6" s="29"/>
      <c r="FT6" s="29"/>
      <c r="FU6" s="29"/>
      <c r="FV6" s="29"/>
      <c r="FW6" s="29"/>
      <c r="FX6" s="29"/>
      <c r="FY6" s="29"/>
      <c r="FZ6" s="29"/>
      <c r="GA6" s="29"/>
      <c r="GB6" s="29"/>
      <c r="GC6" s="29"/>
      <c r="GD6" s="29"/>
      <c r="GE6" s="29"/>
      <c r="GF6" s="29"/>
      <c r="GG6" s="29"/>
      <c r="GH6" s="29"/>
      <c r="GI6" s="29"/>
      <c r="GJ6" s="29"/>
      <c r="GK6" s="29"/>
      <c r="GL6" s="29"/>
      <c r="GM6" s="29"/>
      <c r="GN6" s="29"/>
      <c r="GO6" s="29"/>
      <c r="GP6" s="29"/>
      <c r="GQ6" s="29"/>
      <c r="GR6" s="29"/>
      <c r="GS6" s="29"/>
      <c r="GT6" s="29"/>
      <c r="GU6" s="29"/>
      <c r="GV6" s="29"/>
      <c r="GW6" s="29"/>
      <c r="GX6" s="29"/>
      <c r="GY6" s="29"/>
      <c r="GZ6" s="29"/>
      <c r="HA6" s="29"/>
      <c r="HB6" s="29"/>
      <c r="HC6" s="29"/>
      <c r="HD6" s="29"/>
      <c r="HE6" s="29"/>
      <c r="HF6" s="29"/>
      <c r="HG6" s="29"/>
      <c r="HH6" s="29"/>
      <c r="HI6" s="29"/>
      <c r="HJ6" s="29"/>
      <c r="HK6" s="29"/>
      <c r="HL6" s="29"/>
      <c r="HM6" s="29"/>
      <c r="HN6" s="29"/>
      <c r="HO6" s="29"/>
      <c r="HP6" s="29"/>
      <c r="HQ6" s="29"/>
      <c r="HR6" s="29"/>
      <c r="HS6" s="29"/>
      <c r="HT6" s="29"/>
      <c r="HU6" s="29"/>
      <c r="HV6" s="29"/>
      <c r="HW6" s="29"/>
      <c r="HX6" s="29"/>
      <c r="HY6" s="29"/>
      <c r="HZ6" s="29"/>
      <c r="IA6" s="29"/>
      <c r="IB6" s="29"/>
      <c r="IC6" s="29"/>
      <c r="ID6" s="29"/>
      <c r="IE6" s="29"/>
      <c r="IF6" s="29"/>
      <c r="IG6" s="29"/>
      <c r="IH6" s="29"/>
      <c r="II6" s="29"/>
      <c r="IJ6" s="29"/>
      <c r="IK6" s="29"/>
      <c r="IL6" s="29"/>
      <c r="IM6" s="29"/>
      <c r="IN6" s="29"/>
      <c r="IO6" s="29"/>
      <c r="IP6" s="29"/>
      <c r="IQ6" s="29"/>
      <c r="IR6" s="29"/>
      <c r="IS6" s="29"/>
      <c r="IT6" s="29"/>
      <c r="IU6" s="29"/>
      <c r="IV6" s="29"/>
      <c r="IW6" s="29"/>
      <c r="IX6" s="29"/>
      <c r="IY6" s="29"/>
      <c r="IZ6" s="29"/>
      <c r="JA6" s="29"/>
      <c r="JB6" s="29"/>
      <c r="JC6" s="29"/>
      <c r="JD6" s="29"/>
      <c r="JE6" s="29"/>
      <c r="JF6" s="29"/>
      <c r="JG6" s="29"/>
      <c r="JH6" s="29"/>
      <c r="JI6" s="29"/>
      <c r="JJ6" s="29"/>
      <c r="JK6" s="29"/>
      <c r="JL6" s="29"/>
      <c r="JM6" s="29"/>
      <c r="JN6" s="29"/>
      <c r="JO6" s="29"/>
      <c r="JP6" s="29"/>
      <c r="JQ6" s="29"/>
      <c r="JR6" s="29"/>
      <c r="JS6" s="29"/>
      <c r="JT6" s="29"/>
      <c r="JU6" s="29"/>
      <c r="JV6" s="29"/>
      <c r="JW6" s="29"/>
      <c r="JX6" s="29"/>
      <c r="JY6" s="29"/>
      <c r="JZ6" s="29"/>
      <c r="KA6" s="29"/>
      <c r="KB6" s="29"/>
      <c r="KC6" s="29"/>
      <c r="KD6" s="29"/>
      <c r="KE6" s="29"/>
      <c r="KF6" s="29"/>
      <c r="KG6" s="29"/>
      <c r="KH6" s="29"/>
      <c r="KI6" s="29"/>
      <c r="KJ6" s="29"/>
      <c r="KK6" s="29"/>
      <c r="KL6" s="29"/>
      <c r="KM6" s="29"/>
      <c r="KN6" s="29"/>
      <c r="KO6" s="29"/>
      <c r="KP6" s="29"/>
      <c r="KQ6" s="29"/>
      <c r="KR6" s="29"/>
      <c r="KS6" s="29"/>
      <c r="KT6" s="29"/>
      <c r="KU6" s="29"/>
      <c r="KV6" s="29"/>
      <c r="KW6" s="29"/>
      <c r="KX6" s="29"/>
      <c r="KY6" s="29"/>
      <c r="KZ6" s="29"/>
      <c r="LA6" s="29"/>
      <c r="LB6" s="29"/>
      <c r="LC6" s="29"/>
      <c r="LD6" s="29"/>
      <c r="LE6" s="29"/>
      <c r="LF6" s="29"/>
      <c r="LG6" s="29"/>
      <c r="LH6" s="29"/>
      <c r="LI6" s="29"/>
      <c r="LJ6" s="29"/>
      <c r="LK6" s="29"/>
      <c r="LL6" s="29"/>
      <c r="LM6" s="29"/>
      <c r="LN6" s="29"/>
      <c r="LO6" s="29"/>
      <c r="LP6" s="29"/>
      <c r="LQ6" s="29"/>
      <c r="LR6" s="29"/>
      <c r="LS6" s="29"/>
      <c r="LT6" s="29"/>
      <c r="LU6" s="29"/>
      <c r="LV6" s="29"/>
      <c r="LW6" s="29"/>
      <c r="LX6" s="29"/>
      <c r="LY6" s="29"/>
      <c r="LZ6" s="29"/>
      <c r="MA6" s="29"/>
      <c r="MB6" s="29"/>
      <c r="MC6" s="29"/>
      <c r="MD6" s="29"/>
      <c r="ME6" s="29"/>
      <c r="MF6" s="29"/>
      <c r="MG6" s="29"/>
      <c r="MH6" s="29"/>
      <c r="MI6" s="29"/>
      <c r="MJ6" s="29"/>
      <c r="MK6" s="29"/>
      <c r="ML6" s="29"/>
      <c r="MM6" s="29"/>
      <c r="MN6" s="29"/>
      <c r="MO6" s="29"/>
      <c r="MP6" s="29"/>
      <c r="MQ6" s="29"/>
      <c r="MR6" s="29"/>
      <c r="MS6" s="29"/>
      <c r="MT6" s="29"/>
      <c r="MU6" s="29"/>
      <c r="MV6" s="29"/>
      <c r="MW6" s="29"/>
      <c r="MX6" s="29"/>
      <c r="MY6" s="29"/>
      <c r="MZ6" s="29"/>
      <c r="NA6" s="29"/>
      <c r="NB6" s="29"/>
      <c r="NC6" s="29"/>
      <c r="ND6" s="29"/>
      <c r="NE6" s="29"/>
      <c r="NF6" s="29"/>
      <c r="NG6" s="29"/>
      <c r="NH6" s="29"/>
      <c r="NI6" s="29"/>
      <c r="NJ6" s="29"/>
      <c r="NK6" s="29"/>
      <c r="NL6" s="29"/>
      <c r="NM6" s="29"/>
      <c r="NN6" s="29"/>
      <c r="NO6" s="29"/>
      <c r="NP6" s="29"/>
      <c r="NQ6" s="29"/>
      <c r="NR6" s="29"/>
      <c r="NS6" s="29"/>
      <c r="NT6" s="29"/>
      <c r="NU6" s="29"/>
      <c r="NV6" s="29"/>
      <c r="NW6" s="29"/>
      <c r="NX6" s="29"/>
      <c r="NY6" s="29"/>
      <c r="NZ6" s="29"/>
      <c r="OA6" s="29"/>
      <c r="OB6" s="29"/>
      <c r="OC6" s="29"/>
      <c r="OD6" s="29"/>
      <c r="OE6" s="29"/>
      <c r="OF6" s="29"/>
      <c r="OG6" s="29"/>
      <c r="OH6" s="29"/>
      <c r="OI6" s="29"/>
      <c r="OJ6" s="29"/>
      <c r="OK6" s="29"/>
      <c r="OL6" s="29"/>
      <c r="OM6" s="29"/>
      <c r="ON6" s="29"/>
      <c r="OO6" s="29"/>
      <c r="OP6" s="29"/>
      <c r="OQ6" s="29"/>
      <c r="OR6" s="29"/>
      <c r="OS6" s="29"/>
      <c r="OT6" s="29"/>
      <c r="OU6" s="29"/>
      <c r="OV6" s="29"/>
      <c r="OW6" s="29"/>
      <c r="OX6" s="29"/>
      <c r="OY6" s="29"/>
      <c r="OZ6" s="29"/>
      <c r="PA6" s="29"/>
      <c r="PB6" s="29"/>
      <c r="PC6" s="29"/>
      <c r="PD6" s="29"/>
      <c r="PE6" s="29"/>
      <c r="PF6" s="29"/>
      <c r="PG6" s="29"/>
      <c r="PH6" s="29"/>
      <c r="PI6" s="29"/>
      <c r="PJ6" s="29"/>
      <c r="PK6" s="29"/>
      <c r="PL6" s="29"/>
      <c r="PM6" s="29"/>
      <c r="PN6" s="29"/>
      <c r="PO6" s="29"/>
      <c r="PP6" s="29"/>
      <c r="PQ6" s="29"/>
      <c r="PR6" s="29"/>
      <c r="PS6" s="29"/>
      <c r="PT6" s="29"/>
      <c r="PU6" s="29"/>
      <c r="PV6" s="29"/>
      <c r="PW6" s="29"/>
      <c r="PX6" s="29"/>
      <c r="PY6" s="29"/>
      <c r="PZ6" s="29"/>
      <c r="QA6" s="29"/>
      <c r="QB6" s="29"/>
      <c r="QC6" s="29"/>
      <c r="QD6" s="29"/>
      <c r="QE6" s="29"/>
      <c r="QF6" s="29"/>
      <c r="QG6" s="29"/>
      <c r="QH6" s="29"/>
      <c r="QI6" s="29"/>
      <c r="QJ6" s="29"/>
      <c r="QK6" s="29"/>
      <c r="QL6" s="29"/>
      <c r="QM6" s="29"/>
      <c r="QN6" s="29"/>
      <c r="QO6" s="29"/>
      <c r="QP6" s="29"/>
      <c r="QQ6" s="29"/>
      <c r="QR6" s="29"/>
      <c r="QS6" s="29"/>
      <c r="QT6" s="29"/>
      <c r="QU6" s="29"/>
      <c r="QV6" s="29"/>
      <c r="QW6" s="29"/>
      <c r="QX6" s="29"/>
      <c r="QY6" s="29"/>
      <c r="QZ6" s="29"/>
      <c r="RA6" s="29"/>
      <c r="RB6" s="29"/>
      <c r="RC6" s="29"/>
      <c r="RD6" s="29"/>
      <c r="RE6" s="29"/>
      <c r="RF6" s="29"/>
      <c r="RG6" s="29"/>
      <c r="RH6" s="29"/>
      <c r="RI6" s="29"/>
      <c r="RJ6" s="29"/>
      <c r="RK6" s="29"/>
      <c r="RL6" s="29"/>
      <c r="RM6" s="29"/>
      <c r="RN6" s="29"/>
      <c r="RO6" s="29"/>
      <c r="RP6" s="29"/>
      <c r="RQ6" s="29"/>
      <c r="RR6" s="29"/>
      <c r="RS6" s="29"/>
      <c r="RT6" s="29"/>
      <c r="RU6" s="29"/>
      <c r="RV6" s="29"/>
      <c r="RW6" s="29"/>
      <c r="RX6" s="29"/>
      <c r="RY6" s="29"/>
      <c r="RZ6" s="29"/>
      <c r="SA6" s="29"/>
      <c r="SB6" s="29"/>
      <c r="SC6" s="29"/>
      <c r="SD6" s="29"/>
      <c r="SE6" s="29"/>
      <c r="SF6" s="29"/>
      <c r="SG6" s="29"/>
      <c r="SH6" s="29"/>
      <c r="SI6" s="29"/>
      <c r="SJ6" s="29"/>
      <c r="SK6" s="29"/>
      <c r="SL6" s="29"/>
    </row>
    <row r="7" spans="1:506" ht="16.5" customHeight="1" x14ac:dyDescent="0.2">
      <c r="A7" s="20">
        <v>73</v>
      </c>
      <c r="B7" s="20" t="s">
        <v>21</v>
      </c>
      <c r="C7" s="20" t="s">
        <v>33</v>
      </c>
      <c r="D7" s="8" t="s">
        <v>30</v>
      </c>
      <c r="E7" s="20" t="s">
        <v>1345</v>
      </c>
      <c r="F7" s="21" t="s">
        <v>48</v>
      </c>
      <c r="G7" s="20" t="s">
        <v>42</v>
      </c>
      <c r="H7" s="20" t="s">
        <v>35</v>
      </c>
      <c r="I7" s="20" t="s">
        <v>27</v>
      </c>
      <c r="J7" s="22" t="s">
        <v>28</v>
      </c>
      <c r="K7" s="20"/>
      <c r="L7" s="20"/>
      <c r="M7" s="20"/>
      <c r="N7" s="20"/>
      <c r="O7" s="23">
        <v>0</v>
      </c>
      <c r="P7" s="23">
        <v>100000000</v>
      </c>
      <c r="Q7" s="24">
        <v>6</v>
      </c>
      <c r="R7" s="25">
        <v>45809</v>
      </c>
      <c r="S7" s="20" t="s">
        <v>36</v>
      </c>
      <c r="T7" s="26">
        <f t="shared" si="0"/>
        <v>600000000</v>
      </c>
      <c r="U7" s="27" t="s">
        <v>31</v>
      </c>
      <c r="V7" s="28" t="s">
        <v>32</v>
      </c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  <c r="BQ7" s="29"/>
      <c r="BR7" s="29"/>
      <c r="BS7" s="29"/>
      <c r="BT7" s="29"/>
      <c r="BU7" s="29"/>
      <c r="BV7" s="29"/>
      <c r="BW7" s="29"/>
      <c r="BX7" s="29"/>
      <c r="BY7" s="29"/>
      <c r="BZ7" s="29"/>
      <c r="CA7" s="29"/>
      <c r="CB7" s="29"/>
      <c r="CC7" s="29"/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  <c r="CW7" s="29"/>
      <c r="CX7" s="29"/>
      <c r="CY7" s="29"/>
      <c r="CZ7" s="29"/>
      <c r="DA7" s="29"/>
      <c r="DB7" s="29"/>
      <c r="DC7" s="29"/>
      <c r="DD7" s="29"/>
      <c r="DE7" s="29"/>
      <c r="DF7" s="29"/>
      <c r="DG7" s="29"/>
      <c r="DH7" s="29"/>
      <c r="DI7" s="29"/>
      <c r="DJ7" s="29"/>
      <c r="DK7" s="29"/>
      <c r="DL7" s="29"/>
      <c r="DM7" s="29"/>
      <c r="DN7" s="29"/>
      <c r="DO7" s="29"/>
      <c r="DP7" s="29"/>
      <c r="DQ7" s="29"/>
      <c r="DR7" s="29"/>
      <c r="DS7" s="29"/>
      <c r="DT7" s="29"/>
      <c r="DU7" s="29"/>
      <c r="DV7" s="29"/>
      <c r="DW7" s="29"/>
      <c r="DX7" s="29"/>
      <c r="DY7" s="29"/>
      <c r="DZ7" s="29"/>
      <c r="EA7" s="29"/>
      <c r="EB7" s="29"/>
      <c r="EC7" s="29"/>
      <c r="ED7" s="29"/>
      <c r="EE7" s="29"/>
      <c r="EF7" s="29"/>
      <c r="EG7" s="29"/>
      <c r="EH7" s="29"/>
      <c r="EI7" s="29"/>
      <c r="EJ7" s="29"/>
      <c r="EK7" s="29"/>
      <c r="EL7" s="29"/>
      <c r="EM7" s="29"/>
      <c r="EN7" s="29"/>
      <c r="EO7" s="29"/>
      <c r="EP7" s="29"/>
      <c r="EQ7" s="29"/>
      <c r="ER7" s="29"/>
      <c r="ES7" s="29"/>
      <c r="ET7" s="29"/>
      <c r="EU7" s="29"/>
      <c r="EV7" s="29"/>
      <c r="EW7" s="29"/>
      <c r="EX7" s="29"/>
      <c r="EY7" s="29"/>
      <c r="EZ7" s="29"/>
      <c r="FA7" s="29"/>
      <c r="FB7" s="29"/>
      <c r="FC7" s="29"/>
      <c r="FD7" s="29"/>
      <c r="FE7" s="29"/>
      <c r="FF7" s="29"/>
      <c r="FG7" s="29"/>
      <c r="FH7" s="29"/>
      <c r="FI7" s="29"/>
      <c r="FJ7" s="29"/>
      <c r="FK7" s="29"/>
      <c r="FL7" s="29"/>
      <c r="FM7" s="29"/>
      <c r="FN7" s="29"/>
      <c r="FO7" s="29"/>
      <c r="FP7" s="29"/>
      <c r="FQ7" s="29"/>
      <c r="FR7" s="29"/>
      <c r="FS7" s="29"/>
      <c r="FT7" s="29"/>
      <c r="FU7" s="29"/>
      <c r="FV7" s="29"/>
      <c r="FW7" s="29"/>
      <c r="FX7" s="29"/>
      <c r="FY7" s="29"/>
      <c r="FZ7" s="29"/>
      <c r="GA7" s="29"/>
      <c r="GB7" s="29"/>
      <c r="GC7" s="29"/>
      <c r="GD7" s="29"/>
      <c r="GE7" s="29"/>
      <c r="GF7" s="29"/>
      <c r="GG7" s="29"/>
      <c r="GH7" s="29"/>
      <c r="GI7" s="29"/>
      <c r="GJ7" s="29"/>
      <c r="GK7" s="29"/>
      <c r="GL7" s="29"/>
      <c r="GM7" s="29"/>
      <c r="GN7" s="29"/>
      <c r="GO7" s="29"/>
      <c r="GP7" s="29"/>
      <c r="GQ7" s="29"/>
      <c r="GR7" s="29"/>
      <c r="GS7" s="29"/>
      <c r="GT7" s="29"/>
      <c r="GU7" s="29"/>
      <c r="GV7" s="29"/>
      <c r="GW7" s="29"/>
      <c r="GX7" s="29"/>
      <c r="GY7" s="29"/>
      <c r="GZ7" s="29"/>
      <c r="HA7" s="29"/>
      <c r="HB7" s="29"/>
      <c r="HC7" s="29"/>
      <c r="HD7" s="29"/>
      <c r="HE7" s="29"/>
      <c r="HF7" s="29"/>
      <c r="HG7" s="29"/>
      <c r="HH7" s="29"/>
      <c r="HI7" s="29"/>
      <c r="HJ7" s="29"/>
      <c r="HK7" s="29"/>
      <c r="HL7" s="29"/>
      <c r="HM7" s="29"/>
      <c r="HN7" s="29"/>
      <c r="HO7" s="29"/>
      <c r="HP7" s="29"/>
      <c r="HQ7" s="29"/>
      <c r="HR7" s="29"/>
      <c r="HS7" s="29"/>
      <c r="HT7" s="29"/>
      <c r="HU7" s="29"/>
      <c r="HV7" s="29"/>
      <c r="HW7" s="29"/>
      <c r="HX7" s="29"/>
      <c r="HY7" s="29"/>
      <c r="HZ7" s="29"/>
      <c r="IA7" s="29"/>
      <c r="IB7" s="29"/>
      <c r="IC7" s="29"/>
      <c r="ID7" s="29"/>
      <c r="IE7" s="29"/>
      <c r="IF7" s="29"/>
      <c r="IG7" s="29"/>
      <c r="IH7" s="29"/>
      <c r="II7" s="29"/>
      <c r="IJ7" s="29"/>
      <c r="IK7" s="29"/>
      <c r="IL7" s="29"/>
      <c r="IM7" s="29"/>
      <c r="IN7" s="29"/>
      <c r="IO7" s="29"/>
      <c r="IP7" s="29"/>
      <c r="IQ7" s="29"/>
      <c r="IR7" s="29"/>
      <c r="IS7" s="29"/>
      <c r="IT7" s="29"/>
      <c r="IU7" s="29"/>
      <c r="IV7" s="29"/>
      <c r="IW7" s="29"/>
      <c r="IX7" s="29"/>
      <c r="IY7" s="29"/>
      <c r="IZ7" s="29"/>
      <c r="JA7" s="29"/>
      <c r="JB7" s="29"/>
      <c r="JC7" s="29"/>
      <c r="JD7" s="29"/>
      <c r="JE7" s="29"/>
      <c r="JF7" s="29"/>
      <c r="JG7" s="29"/>
      <c r="JH7" s="29"/>
      <c r="JI7" s="29"/>
      <c r="JJ7" s="29"/>
      <c r="JK7" s="29"/>
      <c r="JL7" s="29"/>
      <c r="JM7" s="29"/>
      <c r="JN7" s="29"/>
      <c r="JO7" s="29"/>
      <c r="JP7" s="29"/>
      <c r="JQ7" s="29"/>
      <c r="JR7" s="29"/>
      <c r="JS7" s="29"/>
      <c r="JT7" s="29"/>
      <c r="JU7" s="29"/>
      <c r="JV7" s="29"/>
      <c r="JW7" s="29"/>
      <c r="JX7" s="29"/>
      <c r="JY7" s="29"/>
      <c r="JZ7" s="29"/>
      <c r="KA7" s="29"/>
      <c r="KB7" s="29"/>
      <c r="KC7" s="29"/>
      <c r="KD7" s="29"/>
      <c r="KE7" s="29"/>
      <c r="KF7" s="29"/>
      <c r="KG7" s="29"/>
      <c r="KH7" s="29"/>
      <c r="KI7" s="29"/>
      <c r="KJ7" s="29"/>
      <c r="KK7" s="29"/>
      <c r="KL7" s="29"/>
      <c r="KM7" s="29"/>
      <c r="KN7" s="29"/>
      <c r="KO7" s="29"/>
      <c r="KP7" s="29"/>
      <c r="KQ7" s="29"/>
      <c r="KR7" s="29"/>
      <c r="KS7" s="29"/>
      <c r="KT7" s="29"/>
      <c r="KU7" s="29"/>
      <c r="KV7" s="29"/>
      <c r="KW7" s="29"/>
      <c r="KX7" s="29"/>
      <c r="KY7" s="29"/>
      <c r="KZ7" s="29"/>
      <c r="LA7" s="29"/>
      <c r="LB7" s="29"/>
      <c r="LC7" s="29"/>
      <c r="LD7" s="29"/>
      <c r="LE7" s="29"/>
      <c r="LF7" s="29"/>
      <c r="LG7" s="29"/>
      <c r="LH7" s="29"/>
      <c r="LI7" s="29"/>
      <c r="LJ7" s="29"/>
      <c r="LK7" s="29"/>
      <c r="LL7" s="29"/>
      <c r="LM7" s="29"/>
      <c r="LN7" s="29"/>
      <c r="LO7" s="29"/>
      <c r="LP7" s="29"/>
      <c r="LQ7" s="29"/>
      <c r="LR7" s="29"/>
      <c r="LS7" s="29"/>
      <c r="LT7" s="29"/>
      <c r="LU7" s="29"/>
      <c r="LV7" s="29"/>
      <c r="LW7" s="29"/>
      <c r="LX7" s="29"/>
      <c r="LY7" s="29"/>
      <c r="LZ7" s="29"/>
      <c r="MA7" s="29"/>
      <c r="MB7" s="29"/>
      <c r="MC7" s="29"/>
      <c r="MD7" s="29"/>
      <c r="ME7" s="29"/>
      <c r="MF7" s="29"/>
      <c r="MG7" s="29"/>
      <c r="MH7" s="29"/>
      <c r="MI7" s="29"/>
      <c r="MJ7" s="29"/>
      <c r="MK7" s="29"/>
      <c r="ML7" s="29"/>
      <c r="MM7" s="29"/>
      <c r="MN7" s="29"/>
      <c r="MO7" s="29"/>
      <c r="MP7" s="29"/>
      <c r="MQ7" s="29"/>
      <c r="MR7" s="29"/>
      <c r="MS7" s="29"/>
      <c r="MT7" s="29"/>
      <c r="MU7" s="29"/>
      <c r="MV7" s="29"/>
      <c r="MW7" s="29"/>
      <c r="MX7" s="29"/>
      <c r="MY7" s="29"/>
      <c r="MZ7" s="29"/>
      <c r="NA7" s="29"/>
      <c r="NB7" s="29"/>
      <c r="NC7" s="29"/>
      <c r="ND7" s="29"/>
      <c r="NE7" s="29"/>
      <c r="NF7" s="29"/>
      <c r="NG7" s="29"/>
      <c r="NH7" s="29"/>
      <c r="NI7" s="29"/>
      <c r="NJ7" s="29"/>
      <c r="NK7" s="29"/>
      <c r="NL7" s="29"/>
      <c r="NM7" s="29"/>
      <c r="NN7" s="29"/>
      <c r="NO7" s="29"/>
      <c r="NP7" s="29"/>
      <c r="NQ7" s="29"/>
      <c r="NR7" s="29"/>
      <c r="NS7" s="29"/>
      <c r="NT7" s="29"/>
      <c r="NU7" s="29"/>
      <c r="NV7" s="29"/>
      <c r="NW7" s="29"/>
      <c r="NX7" s="29"/>
      <c r="NY7" s="29"/>
      <c r="NZ7" s="29"/>
      <c r="OA7" s="29"/>
      <c r="OB7" s="29"/>
      <c r="OC7" s="29"/>
      <c r="OD7" s="29"/>
      <c r="OE7" s="29"/>
      <c r="OF7" s="29"/>
      <c r="OG7" s="29"/>
      <c r="OH7" s="29"/>
      <c r="OI7" s="29"/>
      <c r="OJ7" s="29"/>
      <c r="OK7" s="29"/>
      <c r="OL7" s="29"/>
      <c r="OM7" s="29"/>
      <c r="ON7" s="29"/>
      <c r="OO7" s="29"/>
      <c r="OP7" s="29"/>
      <c r="OQ7" s="29"/>
      <c r="OR7" s="29"/>
      <c r="OS7" s="29"/>
      <c r="OT7" s="29"/>
      <c r="OU7" s="29"/>
      <c r="OV7" s="29"/>
      <c r="OW7" s="29"/>
      <c r="OX7" s="29"/>
      <c r="OY7" s="29"/>
      <c r="OZ7" s="29"/>
      <c r="PA7" s="29"/>
      <c r="PB7" s="29"/>
      <c r="PC7" s="29"/>
      <c r="PD7" s="29"/>
      <c r="PE7" s="29"/>
      <c r="PF7" s="29"/>
      <c r="PG7" s="29"/>
      <c r="PH7" s="29"/>
      <c r="PI7" s="29"/>
      <c r="PJ7" s="29"/>
      <c r="PK7" s="29"/>
      <c r="PL7" s="29"/>
      <c r="PM7" s="29"/>
      <c r="PN7" s="29"/>
      <c r="PO7" s="29"/>
      <c r="PP7" s="29"/>
      <c r="PQ7" s="29"/>
      <c r="PR7" s="29"/>
      <c r="PS7" s="29"/>
      <c r="PT7" s="29"/>
      <c r="PU7" s="29"/>
      <c r="PV7" s="29"/>
      <c r="PW7" s="29"/>
      <c r="PX7" s="29"/>
      <c r="PY7" s="29"/>
      <c r="PZ7" s="29"/>
      <c r="QA7" s="29"/>
      <c r="QB7" s="29"/>
      <c r="QC7" s="29"/>
      <c r="QD7" s="29"/>
      <c r="QE7" s="29"/>
      <c r="QF7" s="29"/>
      <c r="QG7" s="29"/>
      <c r="QH7" s="29"/>
      <c r="QI7" s="29"/>
      <c r="QJ7" s="29"/>
      <c r="QK7" s="29"/>
      <c r="QL7" s="29"/>
      <c r="QM7" s="29"/>
      <c r="QN7" s="29"/>
      <c r="QO7" s="29"/>
      <c r="QP7" s="29"/>
      <c r="QQ7" s="29"/>
      <c r="QR7" s="29"/>
      <c r="QS7" s="29"/>
      <c r="QT7" s="29"/>
      <c r="QU7" s="29"/>
      <c r="QV7" s="29"/>
      <c r="QW7" s="29"/>
      <c r="QX7" s="29"/>
      <c r="QY7" s="29"/>
      <c r="QZ7" s="29"/>
      <c r="RA7" s="29"/>
      <c r="RB7" s="29"/>
      <c r="RC7" s="29"/>
      <c r="RD7" s="29"/>
      <c r="RE7" s="29"/>
      <c r="RF7" s="29"/>
      <c r="RG7" s="29"/>
      <c r="RH7" s="29"/>
      <c r="RI7" s="29"/>
      <c r="RJ7" s="29"/>
      <c r="RK7" s="29"/>
      <c r="RL7" s="29"/>
      <c r="RM7" s="29"/>
      <c r="RN7" s="29"/>
      <c r="RO7" s="29"/>
      <c r="RP7" s="29"/>
      <c r="RQ7" s="29"/>
      <c r="RR7" s="29"/>
      <c r="RS7" s="29"/>
      <c r="RT7" s="29"/>
      <c r="RU7" s="29"/>
      <c r="RV7" s="29"/>
      <c r="RW7" s="29"/>
      <c r="RX7" s="29"/>
      <c r="RY7" s="29"/>
      <c r="RZ7" s="29"/>
      <c r="SA7" s="29"/>
      <c r="SB7" s="29"/>
      <c r="SC7" s="29"/>
      <c r="SD7" s="29"/>
      <c r="SE7" s="29"/>
      <c r="SF7" s="29"/>
      <c r="SG7" s="29"/>
      <c r="SH7" s="29"/>
      <c r="SI7" s="29"/>
      <c r="SJ7" s="29"/>
      <c r="SK7" s="29"/>
      <c r="SL7" s="29"/>
    </row>
    <row r="8" spans="1:506" ht="16.5" customHeight="1" x14ac:dyDescent="0.2">
      <c r="A8" s="20">
        <v>81</v>
      </c>
      <c r="B8" s="20" t="s">
        <v>21</v>
      </c>
      <c r="C8" s="20" t="s">
        <v>22</v>
      </c>
      <c r="D8" s="8" t="s">
        <v>30</v>
      </c>
      <c r="E8" s="20" t="s">
        <v>1345</v>
      </c>
      <c r="F8" s="21" t="s">
        <v>44</v>
      </c>
      <c r="G8" s="20" t="s">
        <v>42</v>
      </c>
      <c r="H8" s="20" t="s">
        <v>35</v>
      </c>
      <c r="I8" s="20" t="s">
        <v>27</v>
      </c>
      <c r="J8" s="22" t="s">
        <v>50</v>
      </c>
      <c r="K8" s="20"/>
      <c r="L8" s="20"/>
      <c r="M8" s="20"/>
      <c r="N8" s="20"/>
      <c r="O8" s="26">
        <v>5000000000</v>
      </c>
      <c r="P8" s="26">
        <v>0</v>
      </c>
      <c r="Q8" s="24">
        <v>1</v>
      </c>
      <c r="R8" s="25">
        <v>45962</v>
      </c>
      <c r="S8" s="20" t="s">
        <v>36</v>
      </c>
      <c r="T8" s="26">
        <f t="shared" si="0"/>
        <v>5000000000</v>
      </c>
      <c r="U8" s="27" t="s">
        <v>31</v>
      </c>
      <c r="V8" s="28" t="s">
        <v>32</v>
      </c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29"/>
      <c r="BD8" s="29"/>
      <c r="BE8" s="29"/>
      <c r="BF8" s="29"/>
      <c r="BG8" s="29"/>
      <c r="BH8" s="29"/>
      <c r="BI8" s="29"/>
      <c r="BJ8" s="29"/>
      <c r="BK8" s="29"/>
      <c r="BL8" s="29"/>
      <c r="BM8" s="29"/>
      <c r="BN8" s="29"/>
      <c r="BO8" s="29"/>
      <c r="BP8" s="29"/>
      <c r="BQ8" s="29"/>
      <c r="BR8" s="29"/>
      <c r="BS8" s="29"/>
      <c r="BT8" s="29"/>
      <c r="BU8" s="29"/>
      <c r="BV8" s="29"/>
      <c r="BW8" s="29"/>
      <c r="BX8" s="29"/>
      <c r="BY8" s="29"/>
      <c r="BZ8" s="29"/>
      <c r="CA8" s="29"/>
      <c r="CB8" s="29"/>
      <c r="CC8" s="29"/>
      <c r="CD8" s="29"/>
      <c r="CE8" s="29"/>
      <c r="CF8" s="29"/>
      <c r="CG8" s="29"/>
      <c r="CH8" s="29"/>
      <c r="CI8" s="29"/>
      <c r="CJ8" s="29"/>
      <c r="CK8" s="29"/>
      <c r="CL8" s="29"/>
      <c r="CM8" s="29"/>
      <c r="CN8" s="29"/>
      <c r="CO8" s="29"/>
      <c r="CP8" s="29"/>
      <c r="CQ8" s="29"/>
      <c r="CR8" s="29"/>
      <c r="CS8" s="29"/>
      <c r="CT8" s="29"/>
      <c r="CU8" s="29"/>
      <c r="CV8" s="29"/>
      <c r="CW8" s="29"/>
      <c r="CX8" s="29"/>
      <c r="CY8" s="29"/>
      <c r="CZ8" s="29"/>
      <c r="DA8" s="29"/>
      <c r="DB8" s="29"/>
      <c r="DC8" s="29"/>
      <c r="DD8" s="29"/>
      <c r="DE8" s="29"/>
      <c r="DF8" s="29"/>
      <c r="DG8" s="29"/>
      <c r="DH8" s="29"/>
      <c r="DI8" s="29"/>
      <c r="DJ8" s="29"/>
      <c r="DK8" s="29"/>
      <c r="DL8" s="29"/>
      <c r="DM8" s="29"/>
      <c r="DN8" s="29"/>
      <c r="DO8" s="29"/>
      <c r="DP8" s="29"/>
      <c r="DQ8" s="29"/>
      <c r="DR8" s="29"/>
      <c r="DS8" s="29"/>
      <c r="DT8" s="29"/>
      <c r="DU8" s="29"/>
      <c r="DV8" s="29"/>
      <c r="DW8" s="29"/>
      <c r="DX8" s="29"/>
      <c r="DY8" s="29"/>
      <c r="DZ8" s="29"/>
      <c r="EA8" s="29"/>
      <c r="EB8" s="29"/>
      <c r="EC8" s="29"/>
      <c r="ED8" s="29"/>
      <c r="EE8" s="29"/>
      <c r="EF8" s="29"/>
      <c r="EG8" s="29"/>
      <c r="EH8" s="29"/>
      <c r="EI8" s="29"/>
      <c r="EJ8" s="29"/>
      <c r="EK8" s="29"/>
      <c r="EL8" s="29"/>
      <c r="EM8" s="29"/>
      <c r="EN8" s="29"/>
      <c r="EO8" s="29"/>
      <c r="EP8" s="29"/>
      <c r="EQ8" s="29"/>
      <c r="ER8" s="29"/>
      <c r="ES8" s="29"/>
      <c r="ET8" s="29"/>
      <c r="EU8" s="29"/>
      <c r="EV8" s="29"/>
      <c r="EW8" s="29"/>
      <c r="EX8" s="29"/>
      <c r="EY8" s="29"/>
      <c r="EZ8" s="29"/>
      <c r="FA8" s="29"/>
      <c r="FB8" s="29"/>
      <c r="FC8" s="29"/>
      <c r="FD8" s="29"/>
      <c r="FE8" s="29"/>
      <c r="FF8" s="29"/>
      <c r="FG8" s="29"/>
      <c r="FH8" s="29"/>
      <c r="FI8" s="29"/>
      <c r="FJ8" s="29"/>
      <c r="FK8" s="29"/>
      <c r="FL8" s="29"/>
      <c r="FM8" s="29"/>
      <c r="FN8" s="29"/>
      <c r="FO8" s="29"/>
      <c r="FP8" s="29"/>
      <c r="FQ8" s="29"/>
      <c r="FR8" s="29"/>
      <c r="FS8" s="29"/>
      <c r="FT8" s="29"/>
      <c r="FU8" s="29"/>
      <c r="FV8" s="29"/>
      <c r="FW8" s="29"/>
      <c r="FX8" s="29"/>
      <c r="FY8" s="29"/>
      <c r="FZ8" s="29"/>
      <c r="GA8" s="29"/>
      <c r="GB8" s="29"/>
      <c r="GC8" s="29"/>
      <c r="GD8" s="29"/>
      <c r="GE8" s="29"/>
      <c r="GF8" s="29"/>
      <c r="GG8" s="29"/>
      <c r="GH8" s="29"/>
      <c r="GI8" s="29"/>
      <c r="GJ8" s="29"/>
      <c r="GK8" s="29"/>
      <c r="GL8" s="29"/>
      <c r="GM8" s="29"/>
      <c r="GN8" s="29"/>
      <c r="GO8" s="29"/>
      <c r="GP8" s="29"/>
      <c r="GQ8" s="29"/>
      <c r="GR8" s="29"/>
      <c r="GS8" s="29"/>
      <c r="GT8" s="29"/>
      <c r="GU8" s="29"/>
      <c r="GV8" s="29"/>
      <c r="GW8" s="29"/>
      <c r="GX8" s="29"/>
      <c r="GY8" s="29"/>
      <c r="GZ8" s="29"/>
      <c r="HA8" s="29"/>
      <c r="HB8" s="29"/>
      <c r="HC8" s="29"/>
      <c r="HD8" s="29"/>
      <c r="HE8" s="29"/>
      <c r="HF8" s="29"/>
      <c r="HG8" s="29"/>
      <c r="HH8" s="29"/>
      <c r="HI8" s="29"/>
      <c r="HJ8" s="29"/>
      <c r="HK8" s="29"/>
      <c r="HL8" s="29"/>
      <c r="HM8" s="29"/>
      <c r="HN8" s="29"/>
      <c r="HO8" s="29"/>
      <c r="HP8" s="29"/>
      <c r="HQ8" s="29"/>
      <c r="HR8" s="29"/>
      <c r="HS8" s="29"/>
      <c r="HT8" s="29"/>
      <c r="HU8" s="29"/>
      <c r="HV8" s="29"/>
      <c r="HW8" s="29"/>
      <c r="HX8" s="29"/>
      <c r="HY8" s="29"/>
      <c r="HZ8" s="29"/>
      <c r="IA8" s="29"/>
      <c r="IB8" s="29"/>
      <c r="IC8" s="29"/>
      <c r="ID8" s="29"/>
      <c r="IE8" s="29"/>
      <c r="IF8" s="29"/>
      <c r="IG8" s="29"/>
      <c r="IH8" s="29"/>
      <c r="II8" s="29"/>
      <c r="IJ8" s="29"/>
      <c r="IK8" s="29"/>
      <c r="IL8" s="29"/>
      <c r="IM8" s="29"/>
      <c r="IN8" s="29"/>
      <c r="IO8" s="29"/>
      <c r="IP8" s="29"/>
      <c r="IQ8" s="29"/>
      <c r="IR8" s="29"/>
      <c r="IS8" s="29"/>
      <c r="IT8" s="29"/>
      <c r="IU8" s="29"/>
      <c r="IV8" s="29"/>
      <c r="IW8" s="29"/>
      <c r="IX8" s="29"/>
      <c r="IY8" s="29"/>
      <c r="IZ8" s="29"/>
      <c r="JA8" s="29"/>
      <c r="JB8" s="29"/>
      <c r="JC8" s="29"/>
      <c r="JD8" s="29"/>
      <c r="JE8" s="29"/>
      <c r="JF8" s="29"/>
      <c r="JG8" s="29"/>
      <c r="JH8" s="29"/>
      <c r="JI8" s="29"/>
      <c r="JJ8" s="29"/>
      <c r="JK8" s="29"/>
      <c r="JL8" s="29"/>
      <c r="JM8" s="29"/>
      <c r="JN8" s="29"/>
      <c r="JO8" s="29"/>
      <c r="JP8" s="29"/>
      <c r="JQ8" s="29"/>
      <c r="JR8" s="29"/>
      <c r="JS8" s="29"/>
      <c r="JT8" s="29"/>
      <c r="JU8" s="29"/>
      <c r="JV8" s="29"/>
      <c r="JW8" s="29"/>
      <c r="JX8" s="29"/>
      <c r="JY8" s="29"/>
      <c r="JZ8" s="29"/>
      <c r="KA8" s="29"/>
      <c r="KB8" s="29"/>
      <c r="KC8" s="29"/>
      <c r="KD8" s="29"/>
      <c r="KE8" s="29"/>
      <c r="KF8" s="29"/>
      <c r="KG8" s="29"/>
      <c r="KH8" s="29"/>
      <c r="KI8" s="29"/>
      <c r="KJ8" s="29"/>
      <c r="KK8" s="29"/>
      <c r="KL8" s="29"/>
      <c r="KM8" s="29"/>
      <c r="KN8" s="29"/>
      <c r="KO8" s="29"/>
      <c r="KP8" s="29"/>
      <c r="KQ8" s="29"/>
      <c r="KR8" s="29"/>
      <c r="KS8" s="29"/>
      <c r="KT8" s="29"/>
      <c r="KU8" s="29"/>
      <c r="KV8" s="29"/>
      <c r="KW8" s="29"/>
      <c r="KX8" s="29"/>
      <c r="KY8" s="29"/>
      <c r="KZ8" s="29"/>
      <c r="LA8" s="29"/>
      <c r="LB8" s="29"/>
      <c r="LC8" s="29"/>
      <c r="LD8" s="29"/>
      <c r="LE8" s="29"/>
      <c r="LF8" s="29"/>
      <c r="LG8" s="29"/>
      <c r="LH8" s="29"/>
      <c r="LI8" s="29"/>
      <c r="LJ8" s="29"/>
      <c r="LK8" s="29"/>
      <c r="LL8" s="29"/>
      <c r="LM8" s="29"/>
      <c r="LN8" s="29"/>
      <c r="LO8" s="29"/>
      <c r="LP8" s="29"/>
      <c r="LQ8" s="29"/>
      <c r="LR8" s="29"/>
      <c r="LS8" s="29"/>
      <c r="LT8" s="29"/>
      <c r="LU8" s="29"/>
      <c r="LV8" s="29"/>
      <c r="LW8" s="29"/>
      <c r="LX8" s="29"/>
      <c r="LY8" s="29"/>
      <c r="LZ8" s="29"/>
      <c r="MA8" s="29"/>
      <c r="MB8" s="29"/>
      <c r="MC8" s="29"/>
      <c r="MD8" s="29"/>
      <c r="ME8" s="29"/>
      <c r="MF8" s="29"/>
      <c r="MG8" s="29"/>
      <c r="MH8" s="29"/>
      <c r="MI8" s="29"/>
      <c r="MJ8" s="29"/>
      <c r="MK8" s="29"/>
      <c r="ML8" s="29"/>
      <c r="MM8" s="29"/>
      <c r="MN8" s="29"/>
      <c r="MO8" s="29"/>
      <c r="MP8" s="29"/>
      <c r="MQ8" s="29"/>
      <c r="MR8" s="29"/>
      <c r="MS8" s="29"/>
      <c r="MT8" s="29"/>
      <c r="MU8" s="29"/>
      <c r="MV8" s="29"/>
      <c r="MW8" s="29"/>
      <c r="MX8" s="29"/>
      <c r="MY8" s="29"/>
      <c r="MZ8" s="29"/>
      <c r="NA8" s="29"/>
      <c r="NB8" s="29"/>
      <c r="NC8" s="29"/>
      <c r="ND8" s="29"/>
      <c r="NE8" s="29"/>
      <c r="NF8" s="29"/>
      <c r="NG8" s="29"/>
      <c r="NH8" s="29"/>
      <c r="NI8" s="29"/>
      <c r="NJ8" s="29"/>
      <c r="NK8" s="29"/>
      <c r="NL8" s="29"/>
      <c r="NM8" s="29"/>
      <c r="NN8" s="29"/>
      <c r="NO8" s="29"/>
      <c r="NP8" s="29"/>
      <c r="NQ8" s="29"/>
      <c r="NR8" s="29"/>
      <c r="NS8" s="29"/>
      <c r="NT8" s="29"/>
      <c r="NU8" s="29"/>
      <c r="NV8" s="29"/>
      <c r="NW8" s="29"/>
      <c r="NX8" s="29"/>
      <c r="NY8" s="29"/>
      <c r="NZ8" s="29"/>
      <c r="OA8" s="29"/>
      <c r="OB8" s="29"/>
      <c r="OC8" s="29"/>
      <c r="OD8" s="29"/>
      <c r="OE8" s="29"/>
      <c r="OF8" s="29"/>
      <c r="OG8" s="29"/>
      <c r="OH8" s="29"/>
      <c r="OI8" s="29"/>
      <c r="OJ8" s="29"/>
      <c r="OK8" s="29"/>
      <c r="OL8" s="29"/>
      <c r="OM8" s="29"/>
      <c r="ON8" s="29"/>
      <c r="OO8" s="29"/>
      <c r="OP8" s="29"/>
      <c r="OQ8" s="29"/>
      <c r="OR8" s="29"/>
      <c r="OS8" s="29"/>
      <c r="OT8" s="29"/>
      <c r="OU8" s="29"/>
      <c r="OV8" s="29"/>
      <c r="OW8" s="29"/>
      <c r="OX8" s="29"/>
      <c r="OY8" s="29"/>
      <c r="OZ8" s="29"/>
      <c r="PA8" s="29"/>
      <c r="PB8" s="29"/>
      <c r="PC8" s="29"/>
      <c r="PD8" s="29"/>
      <c r="PE8" s="29"/>
      <c r="PF8" s="29"/>
      <c r="PG8" s="29"/>
      <c r="PH8" s="29"/>
      <c r="PI8" s="29"/>
      <c r="PJ8" s="29"/>
      <c r="PK8" s="29"/>
      <c r="PL8" s="29"/>
      <c r="PM8" s="29"/>
      <c r="PN8" s="29"/>
      <c r="PO8" s="29"/>
      <c r="PP8" s="29"/>
      <c r="PQ8" s="29"/>
      <c r="PR8" s="29"/>
      <c r="PS8" s="29"/>
      <c r="PT8" s="29"/>
      <c r="PU8" s="29"/>
      <c r="PV8" s="29"/>
      <c r="PW8" s="29"/>
      <c r="PX8" s="29"/>
      <c r="PY8" s="29"/>
      <c r="PZ8" s="29"/>
      <c r="QA8" s="29"/>
      <c r="QB8" s="29"/>
      <c r="QC8" s="29"/>
      <c r="QD8" s="29"/>
      <c r="QE8" s="29"/>
      <c r="QF8" s="29"/>
      <c r="QG8" s="29"/>
      <c r="QH8" s="29"/>
      <c r="QI8" s="29"/>
      <c r="QJ8" s="29"/>
      <c r="QK8" s="29"/>
      <c r="QL8" s="29"/>
      <c r="QM8" s="29"/>
      <c r="QN8" s="29"/>
      <c r="QO8" s="29"/>
      <c r="QP8" s="29"/>
      <c r="QQ8" s="29"/>
      <c r="QR8" s="29"/>
      <c r="QS8" s="29"/>
      <c r="QT8" s="29"/>
      <c r="QU8" s="29"/>
      <c r="QV8" s="29"/>
      <c r="QW8" s="29"/>
      <c r="QX8" s="29"/>
      <c r="QY8" s="29"/>
      <c r="QZ8" s="29"/>
      <c r="RA8" s="29"/>
      <c r="RB8" s="29"/>
      <c r="RC8" s="29"/>
      <c r="RD8" s="29"/>
      <c r="RE8" s="29"/>
      <c r="RF8" s="29"/>
      <c r="RG8" s="29"/>
      <c r="RH8" s="29"/>
      <c r="RI8" s="29"/>
      <c r="RJ8" s="29"/>
      <c r="RK8" s="29"/>
      <c r="RL8" s="29"/>
      <c r="RM8" s="29"/>
      <c r="RN8" s="29"/>
      <c r="RO8" s="29"/>
      <c r="RP8" s="29"/>
      <c r="RQ8" s="29"/>
      <c r="RR8" s="29"/>
      <c r="RS8" s="29"/>
      <c r="RT8" s="29"/>
      <c r="RU8" s="29"/>
      <c r="RV8" s="29"/>
      <c r="RW8" s="29"/>
      <c r="RX8" s="29"/>
      <c r="RY8" s="29"/>
      <c r="RZ8" s="29"/>
      <c r="SA8" s="29"/>
      <c r="SB8" s="29"/>
      <c r="SC8" s="29"/>
      <c r="SD8" s="29"/>
      <c r="SE8" s="29"/>
      <c r="SF8" s="29"/>
      <c r="SG8" s="29"/>
      <c r="SH8" s="29"/>
      <c r="SI8" s="29"/>
      <c r="SJ8" s="29"/>
      <c r="SK8" s="29"/>
      <c r="SL8" s="29"/>
    </row>
    <row r="9" spans="1:506" ht="16.5" customHeight="1" x14ac:dyDescent="0.2">
      <c r="A9" s="20">
        <v>109</v>
      </c>
      <c r="B9" s="20" t="s">
        <v>53</v>
      </c>
      <c r="C9" s="20" t="s">
        <v>54</v>
      </c>
      <c r="D9" s="8" t="s">
        <v>30</v>
      </c>
      <c r="E9" s="20" t="s">
        <v>1345</v>
      </c>
      <c r="F9" s="22" t="s">
        <v>55</v>
      </c>
      <c r="G9" s="30" t="s">
        <v>42</v>
      </c>
      <c r="H9" s="20" t="s">
        <v>35</v>
      </c>
      <c r="I9" s="20" t="s">
        <v>27</v>
      </c>
      <c r="J9" s="22" t="s">
        <v>54</v>
      </c>
      <c r="K9" s="20"/>
      <c r="L9" s="20"/>
      <c r="M9" s="20"/>
      <c r="N9" s="20"/>
      <c r="O9" s="20"/>
      <c r="P9" s="26">
        <v>15000000000</v>
      </c>
      <c r="Q9" s="24">
        <v>1</v>
      </c>
      <c r="R9" s="25">
        <v>45870</v>
      </c>
      <c r="S9" s="20" t="s">
        <v>56</v>
      </c>
      <c r="T9" s="23">
        <v>15000000000</v>
      </c>
      <c r="U9" s="27" t="s">
        <v>31</v>
      </c>
      <c r="V9" s="28" t="s">
        <v>32</v>
      </c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29"/>
      <c r="AZ9" s="29"/>
      <c r="BA9" s="29"/>
      <c r="BB9" s="29"/>
      <c r="BC9" s="29"/>
      <c r="BD9" s="29"/>
      <c r="BE9" s="29"/>
      <c r="BF9" s="29"/>
      <c r="BG9" s="29"/>
      <c r="BH9" s="29"/>
      <c r="BI9" s="29"/>
      <c r="BJ9" s="29"/>
      <c r="BK9" s="29"/>
      <c r="BL9" s="29"/>
      <c r="BM9" s="29"/>
      <c r="BN9" s="29"/>
      <c r="BO9" s="29"/>
      <c r="BP9" s="29"/>
      <c r="BQ9" s="29"/>
      <c r="BR9" s="29"/>
      <c r="BS9" s="29"/>
      <c r="BT9" s="29"/>
      <c r="BU9" s="29"/>
      <c r="BV9" s="29"/>
      <c r="BW9" s="29"/>
      <c r="BX9" s="29"/>
      <c r="BY9" s="29"/>
      <c r="BZ9" s="29"/>
      <c r="CA9" s="29"/>
      <c r="CB9" s="29"/>
      <c r="CC9" s="29"/>
      <c r="CD9" s="29"/>
      <c r="CE9" s="29"/>
      <c r="CF9" s="29"/>
      <c r="CG9" s="29"/>
      <c r="CH9" s="29"/>
      <c r="CI9" s="29"/>
      <c r="CJ9" s="29"/>
      <c r="CK9" s="29"/>
      <c r="CL9" s="29"/>
      <c r="CM9" s="29"/>
      <c r="CN9" s="29"/>
      <c r="CO9" s="29"/>
      <c r="CP9" s="29"/>
      <c r="CQ9" s="29"/>
      <c r="CR9" s="29"/>
      <c r="CS9" s="29"/>
      <c r="CT9" s="29"/>
      <c r="CU9" s="29"/>
      <c r="CV9" s="29"/>
      <c r="CW9" s="29"/>
      <c r="CX9" s="29"/>
      <c r="CY9" s="29"/>
      <c r="CZ9" s="29"/>
      <c r="DA9" s="29"/>
      <c r="DB9" s="29"/>
      <c r="DC9" s="29"/>
      <c r="DD9" s="29"/>
      <c r="DE9" s="29"/>
      <c r="DF9" s="29"/>
      <c r="DG9" s="29"/>
      <c r="DH9" s="29"/>
      <c r="DI9" s="29"/>
      <c r="DJ9" s="29"/>
      <c r="DK9" s="29"/>
      <c r="DL9" s="29"/>
      <c r="DM9" s="29"/>
      <c r="DN9" s="29"/>
      <c r="DO9" s="29"/>
      <c r="DP9" s="29"/>
      <c r="DQ9" s="29"/>
      <c r="DR9" s="29"/>
      <c r="DS9" s="29"/>
      <c r="DT9" s="29"/>
      <c r="DU9" s="29"/>
      <c r="DV9" s="29"/>
      <c r="DW9" s="29"/>
      <c r="DX9" s="29"/>
      <c r="DY9" s="29"/>
      <c r="DZ9" s="29"/>
      <c r="EA9" s="29"/>
      <c r="EB9" s="29"/>
      <c r="EC9" s="29"/>
      <c r="ED9" s="29"/>
      <c r="EE9" s="29"/>
      <c r="EF9" s="29"/>
      <c r="EG9" s="29"/>
      <c r="EH9" s="29"/>
      <c r="EI9" s="29"/>
      <c r="EJ9" s="29"/>
      <c r="EK9" s="29"/>
      <c r="EL9" s="29"/>
      <c r="EM9" s="29"/>
      <c r="EN9" s="29"/>
      <c r="EO9" s="29"/>
      <c r="EP9" s="29"/>
      <c r="EQ9" s="29"/>
      <c r="ER9" s="29"/>
      <c r="ES9" s="29"/>
      <c r="ET9" s="29"/>
      <c r="EU9" s="29"/>
      <c r="EV9" s="29"/>
      <c r="EW9" s="29"/>
      <c r="EX9" s="29"/>
      <c r="EY9" s="29"/>
      <c r="EZ9" s="29"/>
      <c r="FA9" s="29"/>
      <c r="FB9" s="29"/>
      <c r="FC9" s="29"/>
      <c r="FD9" s="29"/>
      <c r="FE9" s="29"/>
      <c r="FF9" s="29"/>
      <c r="FG9" s="29"/>
      <c r="FH9" s="29"/>
      <c r="FI9" s="29"/>
      <c r="FJ9" s="29"/>
      <c r="FK9" s="29"/>
      <c r="FL9" s="29"/>
      <c r="FM9" s="29"/>
      <c r="FN9" s="29"/>
      <c r="FO9" s="29"/>
      <c r="FP9" s="29"/>
      <c r="FQ9" s="29"/>
      <c r="FR9" s="29"/>
      <c r="FS9" s="29"/>
      <c r="FT9" s="29"/>
      <c r="FU9" s="29"/>
      <c r="FV9" s="29"/>
      <c r="FW9" s="29"/>
      <c r="FX9" s="29"/>
      <c r="FY9" s="29"/>
      <c r="FZ9" s="29"/>
      <c r="GA9" s="29"/>
      <c r="GB9" s="29"/>
      <c r="GC9" s="29"/>
      <c r="GD9" s="29"/>
      <c r="GE9" s="29"/>
      <c r="GF9" s="29"/>
      <c r="GG9" s="29"/>
      <c r="GH9" s="29"/>
      <c r="GI9" s="29"/>
      <c r="GJ9" s="29"/>
      <c r="GK9" s="29"/>
      <c r="GL9" s="29"/>
      <c r="GM9" s="29"/>
      <c r="GN9" s="29"/>
      <c r="GO9" s="29"/>
      <c r="GP9" s="29"/>
      <c r="GQ9" s="29"/>
      <c r="GR9" s="29"/>
      <c r="GS9" s="29"/>
      <c r="GT9" s="29"/>
      <c r="GU9" s="29"/>
      <c r="GV9" s="29"/>
      <c r="GW9" s="29"/>
      <c r="GX9" s="29"/>
      <c r="GY9" s="29"/>
      <c r="GZ9" s="29"/>
      <c r="HA9" s="29"/>
      <c r="HB9" s="29"/>
      <c r="HC9" s="29"/>
      <c r="HD9" s="29"/>
      <c r="HE9" s="29"/>
      <c r="HF9" s="29"/>
      <c r="HG9" s="29"/>
      <c r="HH9" s="29"/>
      <c r="HI9" s="29"/>
      <c r="HJ9" s="29"/>
      <c r="HK9" s="29"/>
      <c r="HL9" s="29"/>
      <c r="HM9" s="29"/>
      <c r="HN9" s="29"/>
      <c r="HO9" s="29"/>
      <c r="HP9" s="29"/>
      <c r="HQ9" s="29"/>
      <c r="HR9" s="29"/>
      <c r="HS9" s="29"/>
      <c r="HT9" s="29"/>
      <c r="HU9" s="29"/>
      <c r="HV9" s="29"/>
      <c r="HW9" s="29"/>
      <c r="HX9" s="29"/>
      <c r="HY9" s="29"/>
      <c r="HZ9" s="29"/>
      <c r="IA9" s="29"/>
      <c r="IB9" s="29"/>
      <c r="IC9" s="29"/>
      <c r="ID9" s="29"/>
      <c r="IE9" s="29"/>
      <c r="IF9" s="29"/>
      <c r="IG9" s="29"/>
      <c r="IH9" s="29"/>
      <c r="II9" s="29"/>
      <c r="IJ9" s="29"/>
      <c r="IK9" s="29"/>
      <c r="IL9" s="29"/>
      <c r="IM9" s="29"/>
      <c r="IN9" s="29"/>
      <c r="IO9" s="29"/>
      <c r="IP9" s="29"/>
      <c r="IQ9" s="29"/>
      <c r="IR9" s="29"/>
      <c r="IS9" s="29"/>
      <c r="IT9" s="29"/>
      <c r="IU9" s="29"/>
      <c r="IV9" s="29"/>
      <c r="IW9" s="29"/>
      <c r="IX9" s="29"/>
      <c r="IY9" s="29"/>
      <c r="IZ9" s="29"/>
      <c r="JA9" s="29"/>
      <c r="JB9" s="29"/>
      <c r="JC9" s="29"/>
      <c r="JD9" s="29"/>
      <c r="JE9" s="29"/>
      <c r="JF9" s="29"/>
      <c r="JG9" s="29"/>
      <c r="JH9" s="29"/>
      <c r="JI9" s="29"/>
      <c r="JJ9" s="29"/>
      <c r="JK9" s="29"/>
      <c r="JL9" s="29"/>
      <c r="JM9" s="29"/>
      <c r="JN9" s="29"/>
      <c r="JO9" s="29"/>
      <c r="JP9" s="29"/>
      <c r="JQ9" s="29"/>
      <c r="JR9" s="29"/>
      <c r="JS9" s="29"/>
      <c r="JT9" s="29"/>
      <c r="JU9" s="29"/>
      <c r="JV9" s="29"/>
      <c r="JW9" s="29"/>
      <c r="JX9" s="29"/>
      <c r="JY9" s="29"/>
      <c r="JZ9" s="29"/>
      <c r="KA9" s="29"/>
      <c r="KB9" s="29"/>
      <c r="KC9" s="29"/>
      <c r="KD9" s="29"/>
      <c r="KE9" s="29"/>
      <c r="KF9" s="29"/>
      <c r="KG9" s="29"/>
      <c r="KH9" s="29"/>
      <c r="KI9" s="29"/>
      <c r="KJ9" s="29"/>
      <c r="KK9" s="29"/>
      <c r="KL9" s="29"/>
      <c r="KM9" s="29"/>
      <c r="KN9" s="29"/>
      <c r="KO9" s="29"/>
      <c r="KP9" s="29"/>
      <c r="KQ9" s="29"/>
      <c r="KR9" s="29"/>
      <c r="KS9" s="29"/>
      <c r="KT9" s="29"/>
      <c r="KU9" s="29"/>
      <c r="KV9" s="29"/>
      <c r="KW9" s="29"/>
      <c r="KX9" s="29"/>
      <c r="KY9" s="29"/>
      <c r="KZ9" s="29"/>
      <c r="LA9" s="29"/>
      <c r="LB9" s="29"/>
      <c r="LC9" s="29"/>
      <c r="LD9" s="29"/>
      <c r="LE9" s="29"/>
      <c r="LF9" s="29"/>
      <c r="LG9" s="29"/>
      <c r="LH9" s="29"/>
      <c r="LI9" s="29"/>
      <c r="LJ9" s="29"/>
      <c r="LK9" s="29"/>
      <c r="LL9" s="29"/>
      <c r="LM9" s="29"/>
      <c r="LN9" s="29"/>
      <c r="LO9" s="29"/>
      <c r="LP9" s="29"/>
      <c r="LQ9" s="29"/>
      <c r="LR9" s="29"/>
      <c r="LS9" s="29"/>
      <c r="LT9" s="29"/>
      <c r="LU9" s="29"/>
      <c r="LV9" s="29"/>
      <c r="LW9" s="29"/>
      <c r="LX9" s="29"/>
      <c r="LY9" s="29"/>
      <c r="LZ9" s="29"/>
      <c r="MA9" s="29"/>
      <c r="MB9" s="29"/>
      <c r="MC9" s="29"/>
      <c r="MD9" s="29"/>
      <c r="ME9" s="29"/>
      <c r="MF9" s="29"/>
      <c r="MG9" s="29"/>
      <c r="MH9" s="29"/>
      <c r="MI9" s="29"/>
      <c r="MJ9" s="29"/>
      <c r="MK9" s="29"/>
      <c r="ML9" s="29"/>
      <c r="MM9" s="29"/>
      <c r="MN9" s="29"/>
      <c r="MO9" s="29"/>
      <c r="MP9" s="29"/>
      <c r="MQ9" s="29"/>
      <c r="MR9" s="29"/>
      <c r="MS9" s="29"/>
      <c r="MT9" s="29"/>
      <c r="MU9" s="29"/>
      <c r="MV9" s="29"/>
      <c r="MW9" s="29"/>
      <c r="MX9" s="29"/>
      <c r="MY9" s="29"/>
      <c r="MZ9" s="29"/>
      <c r="NA9" s="29"/>
      <c r="NB9" s="29"/>
      <c r="NC9" s="29"/>
      <c r="ND9" s="29"/>
      <c r="NE9" s="29"/>
      <c r="NF9" s="29"/>
      <c r="NG9" s="29"/>
      <c r="NH9" s="29"/>
      <c r="NI9" s="29"/>
      <c r="NJ9" s="29"/>
      <c r="NK9" s="29"/>
      <c r="NL9" s="29"/>
      <c r="NM9" s="29"/>
      <c r="NN9" s="29"/>
      <c r="NO9" s="29"/>
      <c r="NP9" s="29"/>
      <c r="NQ9" s="29"/>
      <c r="NR9" s="29"/>
      <c r="NS9" s="29"/>
      <c r="NT9" s="29"/>
      <c r="NU9" s="29"/>
      <c r="NV9" s="29"/>
      <c r="NW9" s="29"/>
      <c r="NX9" s="29"/>
      <c r="NY9" s="29"/>
      <c r="NZ9" s="29"/>
      <c r="OA9" s="29"/>
      <c r="OB9" s="29"/>
      <c r="OC9" s="29"/>
      <c r="OD9" s="29"/>
      <c r="OE9" s="29"/>
      <c r="OF9" s="29"/>
      <c r="OG9" s="29"/>
      <c r="OH9" s="29"/>
      <c r="OI9" s="29"/>
      <c r="OJ9" s="29"/>
      <c r="OK9" s="29"/>
      <c r="OL9" s="29"/>
      <c r="OM9" s="29"/>
      <c r="ON9" s="29"/>
      <c r="OO9" s="29"/>
      <c r="OP9" s="29"/>
      <c r="OQ9" s="29"/>
      <c r="OR9" s="29"/>
      <c r="OS9" s="29"/>
      <c r="OT9" s="29"/>
      <c r="OU9" s="29"/>
      <c r="OV9" s="29"/>
      <c r="OW9" s="29"/>
      <c r="OX9" s="29"/>
      <c r="OY9" s="29"/>
      <c r="OZ9" s="29"/>
      <c r="PA9" s="29"/>
      <c r="PB9" s="29"/>
      <c r="PC9" s="29"/>
      <c r="PD9" s="29"/>
      <c r="PE9" s="29"/>
      <c r="PF9" s="29"/>
      <c r="PG9" s="29"/>
      <c r="PH9" s="29"/>
      <c r="PI9" s="29"/>
      <c r="PJ9" s="29"/>
      <c r="PK9" s="29"/>
      <c r="PL9" s="29"/>
      <c r="PM9" s="29"/>
      <c r="PN9" s="29"/>
      <c r="PO9" s="29"/>
      <c r="PP9" s="29"/>
      <c r="PQ9" s="29"/>
      <c r="PR9" s="29"/>
      <c r="PS9" s="29"/>
      <c r="PT9" s="29"/>
      <c r="PU9" s="29"/>
      <c r="PV9" s="29"/>
      <c r="PW9" s="29"/>
      <c r="PX9" s="29"/>
      <c r="PY9" s="29"/>
      <c r="PZ9" s="29"/>
      <c r="QA9" s="29"/>
      <c r="QB9" s="29"/>
      <c r="QC9" s="29"/>
      <c r="QD9" s="29"/>
      <c r="QE9" s="29"/>
      <c r="QF9" s="29"/>
      <c r="QG9" s="29"/>
      <c r="QH9" s="29"/>
      <c r="QI9" s="29"/>
      <c r="QJ9" s="29"/>
      <c r="QK9" s="29"/>
      <c r="QL9" s="29"/>
      <c r="QM9" s="29"/>
      <c r="QN9" s="29"/>
      <c r="QO9" s="29"/>
      <c r="QP9" s="29"/>
      <c r="QQ9" s="29"/>
      <c r="QR9" s="29"/>
      <c r="QS9" s="29"/>
      <c r="QT9" s="29"/>
      <c r="QU9" s="29"/>
      <c r="QV9" s="29"/>
      <c r="QW9" s="29"/>
      <c r="QX9" s="29"/>
      <c r="QY9" s="29"/>
      <c r="QZ9" s="29"/>
      <c r="RA9" s="29"/>
      <c r="RB9" s="29"/>
      <c r="RC9" s="29"/>
      <c r="RD9" s="29"/>
      <c r="RE9" s="29"/>
      <c r="RF9" s="29"/>
      <c r="RG9" s="29"/>
      <c r="RH9" s="29"/>
      <c r="RI9" s="29"/>
      <c r="RJ9" s="29"/>
      <c r="RK9" s="29"/>
      <c r="RL9" s="29"/>
      <c r="RM9" s="29"/>
      <c r="RN9" s="29"/>
      <c r="RO9" s="29"/>
      <c r="RP9" s="29"/>
      <c r="RQ9" s="29"/>
      <c r="RR9" s="29"/>
      <c r="RS9" s="29"/>
      <c r="RT9" s="29"/>
      <c r="RU9" s="29"/>
      <c r="RV9" s="29"/>
      <c r="RW9" s="29"/>
      <c r="RX9" s="29"/>
      <c r="RY9" s="29"/>
      <c r="RZ9" s="29"/>
      <c r="SA9" s="29"/>
      <c r="SB9" s="29"/>
      <c r="SC9" s="29"/>
      <c r="SD9" s="29"/>
      <c r="SE9" s="29"/>
      <c r="SF9" s="29"/>
      <c r="SG9" s="29"/>
      <c r="SH9" s="29"/>
      <c r="SI9" s="29"/>
      <c r="SJ9" s="29"/>
      <c r="SK9" s="29"/>
      <c r="SL9" s="29"/>
    </row>
    <row r="10" spans="1:506" ht="16.5" customHeight="1" x14ac:dyDescent="0.2">
      <c r="A10" s="20">
        <v>140</v>
      </c>
      <c r="B10" s="20" t="s">
        <v>53</v>
      </c>
      <c r="C10" s="20" t="s">
        <v>58</v>
      </c>
      <c r="D10" s="8" t="s">
        <v>30</v>
      </c>
      <c r="E10" s="20" t="s">
        <v>1345</v>
      </c>
      <c r="F10" s="22" t="s">
        <v>55</v>
      </c>
      <c r="G10" s="30" t="s">
        <v>37</v>
      </c>
      <c r="H10" s="20" t="s">
        <v>35</v>
      </c>
      <c r="I10" s="20" t="s">
        <v>27</v>
      </c>
      <c r="J10" s="22" t="s">
        <v>58</v>
      </c>
      <c r="K10" s="20"/>
      <c r="L10" s="20"/>
      <c r="M10" s="20"/>
      <c r="N10" s="20"/>
      <c r="O10" s="20"/>
      <c r="P10" s="23">
        <v>10000000</v>
      </c>
      <c r="Q10" s="24">
        <v>12</v>
      </c>
      <c r="R10" s="25">
        <v>45748</v>
      </c>
      <c r="S10" s="20" t="s">
        <v>56</v>
      </c>
      <c r="T10" s="23">
        <v>120000000</v>
      </c>
      <c r="U10" s="27" t="s">
        <v>31</v>
      </c>
      <c r="V10" s="28" t="s">
        <v>32</v>
      </c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  <c r="AU10" s="29"/>
      <c r="AV10" s="29"/>
      <c r="AW10" s="29"/>
      <c r="AX10" s="29"/>
      <c r="AY10" s="29"/>
      <c r="AZ10" s="29"/>
      <c r="BA10" s="29"/>
      <c r="BB10" s="29"/>
      <c r="BC10" s="29"/>
      <c r="BD10" s="29"/>
      <c r="BE10" s="29"/>
      <c r="BF10" s="29"/>
      <c r="BG10" s="29"/>
      <c r="BH10" s="29"/>
      <c r="BI10" s="29"/>
      <c r="BJ10" s="29"/>
      <c r="BK10" s="29"/>
      <c r="BL10" s="29"/>
      <c r="BM10" s="29"/>
      <c r="BN10" s="29"/>
      <c r="BO10" s="29"/>
      <c r="BP10" s="29"/>
      <c r="BQ10" s="29"/>
      <c r="BR10" s="29"/>
      <c r="BS10" s="29"/>
      <c r="BT10" s="29"/>
      <c r="BU10" s="29"/>
      <c r="BV10" s="29"/>
      <c r="BW10" s="29"/>
      <c r="BX10" s="29"/>
      <c r="BY10" s="29"/>
      <c r="BZ10" s="29"/>
      <c r="CA10" s="29"/>
      <c r="CB10" s="29"/>
      <c r="CC10" s="29"/>
      <c r="CD10" s="29"/>
      <c r="CE10" s="29"/>
      <c r="CF10" s="29"/>
      <c r="CG10" s="29"/>
      <c r="CH10" s="29"/>
      <c r="CI10" s="29"/>
      <c r="CJ10" s="29"/>
      <c r="CK10" s="29"/>
      <c r="CL10" s="29"/>
      <c r="CM10" s="29"/>
      <c r="CN10" s="29"/>
      <c r="CO10" s="29"/>
      <c r="CP10" s="29"/>
      <c r="CQ10" s="29"/>
      <c r="CR10" s="29"/>
      <c r="CS10" s="29"/>
      <c r="CT10" s="29"/>
      <c r="CU10" s="29"/>
      <c r="CV10" s="29"/>
      <c r="CW10" s="29"/>
      <c r="CX10" s="29"/>
      <c r="CY10" s="29"/>
      <c r="CZ10" s="29"/>
      <c r="DA10" s="29"/>
      <c r="DB10" s="29"/>
      <c r="DC10" s="29"/>
      <c r="DD10" s="29"/>
      <c r="DE10" s="29"/>
      <c r="DF10" s="29"/>
      <c r="DG10" s="29"/>
      <c r="DH10" s="29"/>
      <c r="DI10" s="29"/>
      <c r="DJ10" s="29"/>
      <c r="DK10" s="29"/>
      <c r="DL10" s="29"/>
      <c r="DM10" s="29"/>
      <c r="DN10" s="29"/>
      <c r="DO10" s="29"/>
      <c r="DP10" s="29"/>
      <c r="DQ10" s="29"/>
      <c r="DR10" s="29"/>
      <c r="DS10" s="29"/>
      <c r="DT10" s="29"/>
      <c r="DU10" s="29"/>
      <c r="DV10" s="29"/>
      <c r="DW10" s="29"/>
      <c r="DX10" s="29"/>
      <c r="DY10" s="29"/>
      <c r="DZ10" s="29"/>
      <c r="EA10" s="29"/>
      <c r="EB10" s="29"/>
      <c r="EC10" s="29"/>
      <c r="ED10" s="29"/>
      <c r="EE10" s="29"/>
      <c r="EF10" s="29"/>
      <c r="EG10" s="29"/>
      <c r="EH10" s="29"/>
      <c r="EI10" s="29"/>
      <c r="EJ10" s="29"/>
      <c r="EK10" s="29"/>
      <c r="EL10" s="29"/>
      <c r="EM10" s="29"/>
      <c r="EN10" s="29"/>
      <c r="EO10" s="29"/>
      <c r="EP10" s="29"/>
      <c r="EQ10" s="29"/>
      <c r="ER10" s="29"/>
      <c r="ES10" s="29"/>
      <c r="ET10" s="29"/>
      <c r="EU10" s="29"/>
      <c r="EV10" s="29"/>
      <c r="EW10" s="29"/>
      <c r="EX10" s="29"/>
      <c r="EY10" s="29"/>
      <c r="EZ10" s="29"/>
      <c r="FA10" s="29"/>
      <c r="FB10" s="29"/>
      <c r="FC10" s="29"/>
      <c r="FD10" s="29"/>
      <c r="FE10" s="29"/>
      <c r="FF10" s="29"/>
      <c r="FG10" s="29"/>
      <c r="FH10" s="29"/>
      <c r="FI10" s="29"/>
      <c r="FJ10" s="29"/>
      <c r="FK10" s="29"/>
      <c r="FL10" s="29"/>
      <c r="FM10" s="29"/>
      <c r="FN10" s="29"/>
      <c r="FO10" s="29"/>
      <c r="FP10" s="29"/>
      <c r="FQ10" s="29"/>
      <c r="FR10" s="29"/>
      <c r="FS10" s="29"/>
      <c r="FT10" s="29"/>
      <c r="FU10" s="29"/>
      <c r="FV10" s="29"/>
      <c r="FW10" s="29"/>
      <c r="FX10" s="29"/>
      <c r="FY10" s="29"/>
      <c r="FZ10" s="29"/>
      <c r="GA10" s="29"/>
      <c r="GB10" s="29"/>
      <c r="GC10" s="29"/>
      <c r="GD10" s="29"/>
      <c r="GE10" s="29"/>
      <c r="GF10" s="29"/>
      <c r="GG10" s="29"/>
      <c r="GH10" s="29"/>
      <c r="GI10" s="29"/>
      <c r="GJ10" s="29"/>
      <c r="GK10" s="29"/>
      <c r="GL10" s="29"/>
      <c r="GM10" s="29"/>
      <c r="GN10" s="29"/>
      <c r="GO10" s="29"/>
      <c r="GP10" s="29"/>
      <c r="GQ10" s="29"/>
      <c r="GR10" s="29"/>
      <c r="GS10" s="29"/>
      <c r="GT10" s="29"/>
      <c r="GU10" s="29"/>
      <c r="GV10" s="29"/>
      <c r="GW10" s="29"/>
      <c r="GX10" s="29"/>
      <c r="GY10" s="29"/>
      <c r="GZ10" s="29"/>
      <c r="HA10" s="29"/>
      <c r="HB10" s="29"/>
      <c r="HC10" s="29"/>
      <c r="HD10" s="29"/>
      <c r="HE10" s="29"/>
      <c r="HF10" s="29"/>
      <c r="HG10" s="29"/>
      <c r="HH10" s="29"/>
      <c r="HI10" s="29"/>
      <c r="HJ10" s="29"/>
      <c r="HK10" s="29"/>
      <c r="HL10" s="29"/>
      <c r="HM10" s="29"/>
      <c r="HN10" s="29"/>
      <c r="HO10" s="29"/>
      <c r="HP10" s="29"/>
      <c r="HQ10" s="29"/>
      <c r="HR10" s="29"/>
      <c r="HS10" s="29"/>
      <c r="HT10" s="29"/>
      <c r="HU10" s="29"/>
      <c r="HV10" s="29"/>
      <c r="HW10" s="29"/>
      <c r="HX10" s="29"/>
      <c r="HY10" s="29"/>
      <c r="HZ10" s="29"/>
      <c r="IA10" s="29"/>
      <c r="IB10" s="29"/>
      <c r="IC10" s="29"/>
      <c r="ID10" s="29"/>
      <c r="IE10" s="29"/>
      <c r="IF10" s="29"/>
      <c r="IG10" s="29"/>
      <c r="IH10" s="29"/>
      <c r="II10" s="29"/>
      <c r="IJ10" s="29"/>
      <c r="IK10" s="29"/>
      <c r="IL10" s="29"/>
      <c r="IM10" s="29"/>
      <c r="IN10" s="29"/>
      <c r="IO10" s="29"/>
      <c r="IP10" s="29"/>
      <c r="IQ10" s="29"/>
      <c r="IR10" s="29"/>
      <c r="IS10" s="29"/>
      <c r="IT10" s="29"/>
      <c r="IU10" s="29"/>
      <c r="IV10" s="29"/>
      <c r="IW10" s="29"/>
      <c r="IX10" s="29"/>
      <c r="IY10" s="29"/>
      <c r="IZ10" s="29"/>
      <c r="JA10" s="29"/>
      <c r="JB10" s="29"/>
      <c r="JC10" s="29"/>
      <c r="JD10" s="29"/>
      <c r="JE10" s="29"/>
      <c r="JF10" s="29"/>
      <c r="JG10" s="29"/>
      <c r="JH10" s="29"/>
      <c r="JI10" s="29"/>
      <c r="JJ10" s="29"/>
      <c r="JK10" s="29"/>
      <c r="JL10" s="29"/>
      <c r="JM10" s="29"/>
      <c r="JN10" s="29"/>
      <c r="JO10" s="29"/>
      <c r="JP10" s="29"/>
      <c r="JQ10" s="29"/>
      <c r="JR10" s="29"/>
      <c r="JS10" s="29"/>
      <c r="JT10" s="29"/>
      <c r="JU10" s="29"/>
      <c r="JV10" s="29"/>
      <c r="JW10" s="29"/>
      <c r="JX10" s="29"/>
      <c r="JY10" s="29"/>
      <c r="JZ10" s="29"/>
      <c r="KA10" s="29"/>
      <c r="KB10" s="29"/>
      <c r="KC10" s="29"/>
      <c r="KD10" s="29"/>
      <c r="KE10" s="29"/>
      <c r="KF10" s="29"/>
      <c r="KG10" s="29"/>
      <c r="KH10" s="29"/>
      <c r="KI10" s="29"/>
      <c r="KJ10" s="29"/>
      <c r="KK10" s="29"/>
      <c r="KL10" s="29"/>
      <c r="KM10" s="29"/>
      <c r="KN10" s="29"/>
      <c r="KO10" s="29"/>
      <c r="KP10" s="29"/>
      <c r="KQ10" s="29"/>
      <c r="KR10" s="29"/>
      <c r="KS10" s="29"/>
      <c r="KT10" s="29"/>
      <c r="KU10" s="29"/>
      <c r="KV10" s="29"/>
      <c r="KW10" s="29"/>
      <c r="KX10" s="29"/>
      <c r="KY10" s="29"/>
      <c r="KZ10" s="29"/>
      <c r="LA10" s="29"/>
      <c r="LB10" s="29"/>
      <c r="LC10" s="29"/>
      <c r="LD10" s="29"/>
      <c r="LE10" s="29"/>
      <c r="LF10" s="29"/>
      <c r="LG10" s="29"/>
      <c r="LH10" s="29"/>
      <c r="LI10" s="29"/>
      <c r="LJ10" s="29"/>
      <c r="LK10" s="29"/>
      <c r="LL10" s="29"/>
      <c r="LM10" s="29"/>
      <c r="LN10" s="29"/>
      <c r="LO10" s="29"/>
      <c r="LP10" s="29"/>
      <c r="LQ10" s="29"/>
      <c r="LR10" s="29"/>
      <c r="LS10" s="29"/>
      <c r="LT10" s="29"/>
      <c r="LU10" s="29"/>
      <c r="LV10" s="29"/>
      <c r="LW10" s="29"/>
      <c r="LX10" s="29"/>
      <c r="LY10" s="29"/>
      <c r="LZ10" s="29"/>
      <c r="MA10" s="29"/>
      <c r="MB10" s="29"/>
      <c r="MC10" s="29"/>
      <c r="MD10" s="29"/>
      <c r="ME10" s="29"/>
      <c r="MF10" s="29"/>
      <c r="MG10" s="29"/>
      <c r="MH10" s="29"/>
      <c r="MI10" s="29"/>
      <c r="MJ10" s="29"/>
      <c r="MK10" s="29"/>
      <c r="ML10" s="29"/>
      <c r="MM10" s="29"/>
      <c r="MN10" s="29"/>
      <c r="MO10" s="29"/>
      <c r="MP10" s="29"/>
      <c r="MQ10" s="29"/>
      <c r="MR10" s="29"/>
      <c r="MS10" s="29"/>
      <c r="MT10" s="29"/>
      <c r="MU10" s="29"/>
      <c r="MV10" s="29"/>
      <c r="MW10" s="29"/>
      <c r="MX10" s="29"/>
      <c r="MY10" s="29"/>
      <c r="MZ10" s="29"/>
      <c r="NA10" s="29"/>
      <c r="NB10" s="29"/>
      <c r="NC10" s="29"/>
      <c r="ND10" s="29"/>
      <c r="NE10" s="29"/>
      <c r="NF10" s="29"/>
      <c r="NG10" s="29"/>
      <c r="NH10" s="29"/>
      <c r="NI10" s="29"/>
      <c r="NJ10" s="29"/>
      <c r="NK10" s="29"/>
      <c r="NL10" s="29"/>
      <c r="NM10" s="29"/>
      <c r="NN10" s="29"/>
      <c r="NO10" s="29"/>
      <c r="NP10" s="29"/>
      <c r="NQ10" s="29"/>
      <c r="NR10" s="29"/>
      <c r="NS10" s="29"/>
      <c r="NT10" s="29"/>
      <c r="NU10" s="29"/>
      <c r="NV10" s="29"/>
      <c r="NW10" s="29"/>
      <c r="NX10" s="29"/>
      <c r="NY10" s="29"/>
      <c r="NZ10" s="29"/>
      <c r="OA10" s="29"/>
      <c r="OB10" s="29"/>
      <c r="OC10" s="29"/>
      <c r="OD10" s="29"/>
      <c r="OE10" s="29"/>
      <c r="OF10" s="29"/>
      <c r="OG10" s="29"/>
      <c r="OH10" s="29"/>
      <c r="OI10" s="29"/>
      <c r="OJ10" s="29"/>
      <c r="OK10" s="29"/>
      <c r="OL10" s="29"/>
      <c r="OM10" s="29"/>
      <c r="ON10" s="29"/>
      <c r="OO10" s="29"/>
      <c r="OP10" s="29"/>
      <c r="OQ10" s="29"/>
      <c r="OR10" s="29"/>
      <c r="OS10" s="29"/>
      <c r="OT10" s="29"/>
      <c r="OU10" s="29"/>
      <c r="OV10" s="29"/>
      <c r="OW10" s="29"/>
      <c r="OX10" s="29"/>
      <c r="OY10" s="29"/>
      <c r="OZ10" s="29"/>
      <c r="PA10" s="29"/>
      <c r="PB10" s="29"/>
      <c r="PC10" s="29"/>
      <c r="PD10" s="29"/>
      <c r="PE10" s="29"/>
      <c r="PF10" s="29"/>
      <c r="PG10" s="29"/>
      <c r="PH10" s="29"/>
      <c r="PI10" s="29"/>
      <c r="PJ10" s="29"/>
      <c r="PK10" s="29"/>
      <c r="PL10" s="29"/>
      <c r="PM10" s="29"/>
      <c r="PN10" s="29"/>
      <c r="PO10" s="29"/>
      <c r="PP10" s="29"/>
      <c r="PQ10" s="29"/>
      <c r="PR10" s="29"/>
      <c r="PS10" s="29"/>
      <c r="PT10" s="29"/>
      <c r="PU10" s="29"/>
      <c r="PV10" s="29"/>
      <c r="PW10" s="29"/>
      <c r="PX10" s="29"/>
      <c r="PY10" s="29"/>
      <c r="PZ10" s="29"/>
      <c r="QA10" s="29"/>
      <c r="QB10" s="29"/>
      <c r="QC10" s="29"/>
      <c r="QD10" s="29"/>
      <c r="QE10" s="29"/>
      <c r="QF10" s="29"/>
      <c r="QG10" s="29"/>
      <c r="QH10" s="29"/>
      <c r="QI10" s="29"/>
      <c r="QJ10" s="29"/>
      <c r="QK10" s="29"/>
      <c r="QL10" s="29"/>
      <c r="QM10" s="29"/>
      <c r="QN10" s="29"/>
      <c r="QO10" s="29"/>
      <c r="QP10" s="29"/>
      <c r="QQ10" s="29"/>
      <c r="QR10" s="29"/>
      <c r="QS10" s="29"/>
      <c r="QT10" s="29"/>
      <c r="QU10" s="29"/>
      <c r="QV10" s="29"/>
      <c r="QW10" s="29"/>
      <c r="QX10" s="29"/>
      <c r="QY10" s="29"/>
      <c r="QZ10" s="29"/>
      <c r="RA10" s="29"/>
      <c r="RB10" s="29"/>
      <c r="RC10" s="29"/>
      <c r="RD10" s="29"/>
      <c r="RE10" s="29"/>
      <c r="RF10" s="29"/>
      <c r="RG10" s="29"/>
      <c r="RH10" s="29"/>
      <c r="RI10" s="29"/>
      <c r="RJ10" s="29"/>
      <c r="RK10" s="29"/>
      <c r="RL10" s="29"/>
      <c r="RM10" s="29"/>
      <c r="RN10" s="29"/>
      <c r="RO10" s="29"/>
      <c r="RP10" s="29"/>
      <c r="RQ10" s="29"/>
      <c r="RR10" s="29"/>
      <c r="RS10" s="29"/>
      <c r="RT10" s="29"/>
      <c r="RU10" s="29"/>
      <c r="RV10" s="29"/>
      <c r="RW10" s="29"/>
      <c r="RX10" s="29"/>
      <c r="RY10" s="29"/>
      <c r="RZ10" s="29"/>
      <c r="SA10" s="29"/>
      <c r="SB10" s="29"/>
      <c r="SC10" s="29"/>
      <c r="SD10" s="29"/>
      <c r="SE10" s="29"/>
      <c r="SF10" s="29"/>
      <c r="SG10" s="29"/>
      <c r="SH10" s="29"/>
      <c r="SI10" s="29"/>
      <c r="SJ10" s="29"/>
      <c r="SK10" s="29"/>
      <c r="SL10" s="29"/>
    </row>
    <row r="11" spans="1:506" ht="16.5" customHeight="1" x14ac:dyDescent="0.2">
      <c r="A11" s="20">
        <v>141</v>
      </c>
      <c r="B11" s="20" t="s">
        <v>53</v>
      </c>
      <c r="C11" s="20" t="s">
        <v>58</v>
      </c>
      <c r="D11" s="20" t="s">
        <v>30</v>
      </c>
      <c r="E11" s="20" t="s">
        <v>1345</v>
      </c>
      <c r="F11" s="22" t="s">
        <v>59</v>
      </c>
      <c r="G11" s="30" t="s">
        <v>37</v>
      </c>
      <c r="H11" s="20" t="s">
        <v>35</v>
      </c>
      <c r="I11" s="20" t="s">
        <v>27</v>
      </c>
      <c r="J11" s="22" t="s">
        <v>58</v>
      </c>
      <c r="K11" s="20"/>
      <c r="L11" s="20"/>
      <c r="M11" s="20"/>
      <c r="N11" s="20"/>
      <c r="O11" s="20"/>
      <c r="P11" s="23">
        <v>10000000</v>
      </c>
      <c r="Q11" s="24">
        <v>12</v>
      </c>
      <c r="R11" s="25">
        <v>45748</v>
      </c>
      <c r="S11" s="20" t="s">
        <v>56</v>
      </c>
      <c r="T11" s="23">
        <v>120000000</v>
      </c>
      <c r="U11" s="27" t="s">
        <v>31</v>
      </c>
      <c r="V11" s="28" t="s">
        <v>32</v>
      </c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29"/>
      <c r="BB11" s="29"/>
      <c r="BC11" s="29"/>
      <c r="BD11" s="29"/>
      <c r="BE11" s="29"/>
      <c r="BF11" s="29"/>
      <c r="BG11" s="29"/>
      <c r="BH11" s="29"/>
      <c r="BI11" s="29"/>
      <c r="BJ11" s="29"/>
      <c r="BK11" s="29"/>
      <c r="BL11" s="29"/>
      <c r="BM11" s="29"/>
      <c r="BN11" s="29"/>
      <c r="BO11" s="29"/>
      <c r="BP11" s="29"/>
      <c r="BQ11" s="29"/>
      <c r="BR11" s="29"/>
      <c r="BS11" s="29"/>
      <c r="BT11" s="29"/>
      <c r="BU11" s="29"/>
      <c r="BV11" s="29"/>
      <c r="BW11" s="29"/>
      <c r="BX11" s="29"/>
      <c r="BY11" s="29"/>
      <c r="BZ11" s="29"/>
      <c r="CA11" s="29"/>
      <c r="CB11" s="29"/>
      <c r="CC11" s="29"/>
      <c r="CD11" s="29"/>
      <c r="CE11" s="29"/>
      <c r="CF11" s="29"/>
      <c r="CG11" s="29"/>
      <c r="CH11" s="29"/>
      <c r="CI11" s="29"/>
      <c r="CJ11" s="29"/>
      <c r="CK11" s="29"/>
      <c r="CL11" s="29"/>
      <c r="CM11" s="29"/>
      <c r="CN11" s="29"/>
      <c r="CO11" s="29"/>
      <c r="CP11" s="29"/>
      <c r="CQ11" s="29"/>
      <c r="CR11" s="29"/>
      <c r="CS11" s="29"/>
      <c r="CT11" s="29"/>
      <c r="CU11" s="29"/>
      <c r="CV11" s="29"/>
      <c r="CW11" s="29"/>
      <c r="CX11" s="29"/>
      <c r="CY11" s="29"/>
      <c r="CZ11" s="29"/>
      <c r="DA11" s="29"/>
      <c r="DB11" s="29"/>
      <c r="DC11" s="29"/>
      <c r="DD11" s="29"/>
      <c r="DE11" s="29"/>
      <c r="DF11" s="29"/>
      <c r="DG11" s="29"/>
      <c r="DH11" s="29"/>
      <c r="DI11" s="29"/>
      <c r="DJ11" s="29"/>
      <c r="DK11" s="29"/>
      <c r="DL11" s="29"/>
      <c r="DM11" s="29"/>
      <c r="DN11" s="29"/>
      <c r="DO11" s="29"/>
      <c r="DP11" s="29"/>
      <c r="DQ11" s="29"/>
      <c r="DR11" s="29"/>
      <c r="DS11" s="29"/>
      <c r="DT11" s="29"/>
      <c r="DU11" s="29"/>
      <c r="DV11" s="29"/>
      <c r="DW11" s="29"/>
      <c r="DX11" s="29"/>
      <c r="DY11" s="29"/>
      <c r="DZ11" s="29"/>
      <c r="EA11" s="29"/>
      <c r="EB11" s="29"/>
      <c r="EC11" s="29"/>
      <c r="ED11" s="29"/>
      <c r="EE11" s="29"/>
      <c r="EF11" s="29"/>
      <c r="EG11" s="29"/>
      <c r="EH11" s="29"/>
      <c r="EI11" s="29"/>
      <c r="EJ11" s="29"/>
      <c r="EK11" s="29"/>
      <c r="EL11" s="29"/>
      <c r="EM11" s="29"/>
      <c r="EN11" s="29"/>
      <c r="EO11" s="29"/>
      <c r="EP11" s="29"/>
      <c r="EQ11" s="29"/>
      <c r="ER11" s="29"/>
      <c r="ES11" s="29"/>
      <c r="ET11" s="29"/>
      <c r="EU11" s="29"/>
      <c r="EV11" s="29"/>
      <c r="EW11" s="29"/>
      <c r="EX11" s="29"/>
      <c r="EY11" s="29"/>
      <c r="EZ11" s="29"/>
      <c r="FA11" s="29"/>
      <c r="FB11" s="29"/>
      <c r="FC11" s="29"/>
      <c r="FD11" s="29"/>
      <c r="FE11" s="29"/>
      <c r="FF11" s="29"/>
      <c r="FG11" s="29"/>
      <c r="FH11" s="29"/>
      <c r="FI11" s="29"/>
      <c r="FJ11" s="29"/>
      <c r="FK11" s="29"/>
      <c r="FL11" s="29"/>
      <c r="FM11" s="29"/>
      <c r="FN11" s="29"/>
      <c r="FO11" s="29"/>
      <c r="FP11" s="29"/>
      <c r="FQ11" s="29"/>
      <c r="FR11" s="29"/>
      <c r="FS11" s="29"/>
      <c r="FT11" s="29"/>
      <c r="FU11" s="29"/>
      <c r="FV11" s="29"/>
      <c r="FW11" s="29"/>
      <c r="FX11" s="29"/>
      <c r="FY11" s="29"/>
      <c r="FZ11" s="29"/>
      <c r="GA11" s="29"/>
      <c r="GB11" s="29"/>
      <c r="GC11" s="29"/>
      <c r="GD11" s="29"/>
      <c r="GE11" s="29"/>
      <c r="GF11" s="29"/>
      <c r="GG11" s="29"/>
      <c r="GH11" s="29"/>
      <c r="GI11" s="29"/>
      <c r="GJ11" s="29"/>
      <c r="GK11" s="29"/>
      <c r="GL11" s="29"/>
      <c r="GM11" s="29"/>
      <c r="GN11" s="29"/>
      <c r="GO11" s="29"/>
      <c r="GP11" s="29"/>
      <c r="GQ11" s="29"/>
      <c r="GR11" s="29"/>
      <c r="GS11" s="29"/>
      <c r="GT11" s="29"/>
      <c r="GU11" s="29"/>
      <c r="GV11" s="29"/>
      <c r="GW11" s="29"/>
      <c r="GX11" s="29"/>
      <c r="GY11" s="29"/>
      <c r="GZ11" s="29"/>
      <c r="HA11" s="29"/>
      <c r="HB11" s="29"/>
      <c r="HC11" s="29"/>
      <c r="HD11" s="29"/>
      <c r="HE11" s="29"/>
      <c r="HF11" s="29"/>
      <c r="HG11" s="29"/>
      <c r="HH11" s="29"/>
      <c r="HI11" s="29"/>
      <c r="HJ11" s="29"/>
      <c r="HK11" s="29"/>
      <c r="HL11" s="29"/>
      <c r="HM11" s="29"/>
      <c r="HN11" s="29"/>
      <c r="HO11" s="29"/>
      <c r="HP11" s="29"/>
      <c r="HQ11" s="29"/>
      <c r="HR11" s="29"/>
      <c r="HS11" s="29"/>
      <c r="HT11" s="29"/>
      <c r="HU11" s="29"/>
      <c r="HV11" s="29"/>
      <c r="HW11" s="29"/>
      <c r="HX11" s="29"/>
      <c r="HY11" s="29"/>
      <c r="HZ11" s="29"/>
      <c r="IA11" s="29"/>
      <c r="IB11" s="29"/>
      <c r="IC11" s="29"/>
      <c r="ID11" s="29"/>
      <c r="IE11" s="29"/>
      <c r="IF11" s="29"/>
      <c r="IG11" s="29"/>
      <c r="IH11" s="29"/>
      <c r="II11" s="29"/>
      <c r="IJ11" s="29"/>
      <c r="IK11" s="29"/>
      <c r="IL11" s="29"/>
      <c r="IM11" s="29"/>
      <c r="IN11" s="29"/>
      <c r="IO11" s="29"/>
      <c r="IP11" s="29"/>
      <c r="IQ11" s="29"/>
      <c r="IR11" s="29"/>
      <c r="IS11" s="29"/>
      <c r="IT11" s="29"/>
      <c r="IU11" s="29"/>
      <c r="IV11" s="29"/>
      <c r="IW11" s="29"/>
      <c r="IX11" s="29"/>
      <c r="IY11" s="29"/>
      <c r="IZ11" s="29"/>
      <c r="JA11" s="29"/>
      <c r="JB11" s="29"/>
      <c r="JC11" s="29"/>
      <c r="JD11" s="29"/>
      <c r="JE11" s="29"/>
      <c r="JF11" s="29"/>
      <c r="JG11" s="29"/>
      <c r="JH11" s="29"/>
      <c r="JI11" s="29"/>
      <c r="JJ11" s="29"/>
      <c r="JK11" s="29"/>
      <c r="JL11" s="29"/>
      <c r="JM11" s="29"/>
      <c r="JN11" s="29"/>
      <c r="JO11" s="29"/>
      <c r="JP11" s="29"/>
      <c r="JQ11" s="29"/>
      <c r="JR11" s="29"/>
      <c r="JS11" s="29"/>
      <c r="JT11" s="29"/>
      <c r="JU11" s="29"/>
      <c r="JV11" s="29"/>
      <c r="JW11" s="29"/>
      <c r="JX11" s="29"/>
      <c r="JY11" s="29"/>
      <c r="JZ11" s="29"/>
      <c r="KA11" s="29"/>
      <c r="KB11" s="29"/>
      <c r="KC11" s="29"/>
      <c r="KD11" s="29"/>
      <c r="KE11" s="29"/>
      <c r="KF11" s="29"/>
      <c r="KG11" s="29"/>
      <c r="KH11" s="29"/>
      <c r="KI11" s="29"/>
      <c r="KJ11" s="29"/>
      <c r="KK11" s="29"/>
      <c r="KL11" s="29"/>
      <c r="KM11" s="29"/>
      <c r="KN11" s="29"/>
      <c r="KO11" s="29"/>
      <c r="KP11" s="29"/>
      <c r="KQ11" s="29"/>
      <c r="KR11" s="29"/>
      <c r="KS11" s="29"/>
      <c r="KT11" s="29"/>
      <c r="KU11" s="29"/>
      <c r="KV11" s="29"/>
      <c r="KW11" s="29"/>
      <c r="KX11" s="29"/>
      <c r="KY11" s="29"/>
      <c r="KZ11" s="29"/>
      <c r="LA11" s="29"/>
      <c r="LB11" s="29"/>
      <c r="LC11" s="29"/>
      <c r="LD11" s="29"/>
      <c r="LE11" s="29"/>
      <c r="LF11" s="29"/>
      <c r="LG11" s="29"/>
      <c r="LH11" s="29"/>
      <c r="LI11" s="29"/>
      <c r="LJ11" s="29"/>
      <c r="LK11" s="29"/>
      <c r="LL11" s="29"/>
      <c r="LM11" s="29"/>
      <c r="LN11" s="29"/>
      <c r="LO11" s="29"/>
      <c r="LP11" s="29"/>
      <c r="LQ11" s="29"/>
      <c r="LR11" s="29"/>
      <c r="LS11" s="29"/>
      <c r="LT11" s="29"/>
      <c r="LU11" s="29"/>
      <c r="LV11" s="29"/>
      <c r="LW11" s="29"/>
      <c r="LX11" s="29"/>
      <c r="LY11" s="29"/>
      <c r="LZ11" s="29"/>
      <c r="MA11" s="29"/>
      <c r="MB11" s="29"/>
      <c r="MC11" s="29"/>
      <c r="MD11" s="29"/>
      <c r="ME11" s="29"/>
      <c r="MF11" s="29"/>
      <c r="MG11" s="29"/>
      <c r="MH11" s="29"/>
      <c r="MI11" s="29"/>
      <c r="MJ11" s="29"/>
      <c r="MK11" s="29"/>
      <c r="ML11" s="29"/>
      <c r="MM11" s="29"/>
      <c r="MN11" s="29"/>
      <c r="MO11" s="29"/>
      <c r="MP11" s="29"/>
      <c r="MQ11" s="29"/>
      <c r="MR11" s="29"/>
      <c r="MS11" s="29"/>
      <c r="MT11" s="29"/>
      <c r="MU11" s="29"/>
      <c r="MV11" s="29"/>
      <c r="MW11" s="29"/>
      <c r="MX11" s="29"/>
      <c r="MY11" s="29"/>
      <c r="MZ11" s="29"/>
      <c r="NA11" s="29"/>
      <c r="NB11" s="29"/>
      <c r="NC11" s="29"/>
      <c r="ND11" s="29"/>
      <c r="NE11" s="29"/>
      <c r="NF11" s="29"/>
      <c r="NG11" s="29"/>
      <c r="NH11" s="29"/>
      <c r="NI11" s="29"/>
      <c r="NJ11" s="29"/>
      <c r="NK11" s="29"/>
      <c r="NL11" s="29"/>
      <c r="NM11" s="29"/>
      <c r="NN11" s="29"/>
      <c r="NO11" s="29"/>
      <c r="NP11" s="29"/>
      <c r="NQ11" s="29"/>
      <c r="NR11" s="29"/>
      <c r="NS11" s="29"/>
      <c r="NT11" s="29"/>
      <c r="NU11" s="29"/>
      <c r="NV11" s="29"/>
      <c r="NW11" s="29"/>
      <c r="NX11" s="29"/>
      <c r="NY11" s="29"/>
      <c r="NZ11" s="29"/>
      <c r="OA11" s="29"/>
      <c r="OB11" s="29"/>
      <c r="OC11" s="29"/>
      <c r="OD11" s="29"/>
      <c r="OE11" s="29"/>
      <c r="OF11" s="29"/>
      <c r="OG11" s="29"/>
      <c r="OH11" s="29"/>
      <c r="OI11" s="29"/>
      <c r="OJ11" s="29"/>
      <c r="OK11" s="29"/>
      <c r="OL11" s="29"/>
      <c r="OM11" s="29"/>
      <c r="ON11" s="29"/>
      <c r="OO11" s="29"/>
      <c r="OP11" s="29"/>
      <c r="OQ11" s="29"/>
      <c r="OR11" s="29"/>
      <c r="OS11" s="29"/>
      <c r="OT11" s="29"/>
      <c r="OU11" s="29"/>
      <c r="OV11" s="29"/>
      <c r="OW11" s="29"/>
      <c r="OX11" s="29"/>
      <c r="OY11" s="29"/>
      <c r="OZ11" s="29"/>
      <c r="PA11" s="29"/>
      <c r="PB11" s="29"/>
      <c r="PC11" s="29"/>
      <c r="PD11" s="29"/>
      <c r="PE11" s="29"/>
      <c r="PF11" s="29"/>
      <c r="PG11" s="29"/>
      <c r="PH11" s="29"/>
      <c r="PI11" s="29"/>
      <c r="PJ11" s="29"/>
      <c r="PK11" s="29"/>
      <c r="PL11" s="29"/>
      <c r="PM11" s="29"/>
      <c r="PN11" s="29"/>
      <c r="PO11" s="29"/>
      <c r="PP11" s="29"/>
      <c r="PQ11" s="29"/>
      <c r="PR11" s="29"/>
      <c r="PS11" s="29"/>
      <c r="PT11" s="29"/>
      <c r="PU11" s="29"/>
      <c r="PV11" s="29"/>
      <c r="PW11" s="29"/>
      <c r="PX11" s="29"/>
      <c r="PY11" s="29"/>
      <c r="PZ11" s="29"/>
      <c r="QA11" s="29"/>
      <c r="QB11" s="29"/>
      <c r="QC11" s="29"/>
      <c r="QD11" s="29"/>
      <c r="QE11" s="29"/>
      <c r="QF11" s="29"/>
      <c r="QG11" s="29"/>
      <c r="QH11" s="29"/>
      <c r="QI11" s="29"/>
      <c r="QJ11" s="29"/>
      <c r="QK11" s="29"/>
      <c r="QL11" s="29"/>
      <c r="QM11" s="29"/>
      <c r="QN11" s="29"/>
      <c r="QO11" s="29"/>
      <c r="QP11" s="29"/>
      <c r="QQ11" s="29"/>
      <c r="QR11" s="29"/>
      <c r="QS11" s="29"/>
      <c r="QT11" s="29"/>
      <c r="QU11" s="29"/>
      <c r="QV11" s="29"/>
      <c r="QW11" s="29"/>
      <c r="QX11" s="29"/>
      <c r="QY11" s="29"/>
      <c r="QZ11" s="29"/>
      <c r="RA11" s="29"/>
      <c r="RB11" s="29"/>
      <c r="RC11" s="29"/>
      <c r="RD11" s="29"/>
      <c r="RE11" s="29"/>
      <c r="RF11" s="29"/>
      <c r="RG11" s="29"/>
      <c r="RH11" s="29"/>
      <c r="RI11" s="29"/>
      <c r="RJ11" s="29"/>
      <c r="RK11" s="29"/>
      <c r="RL11" s="29"/>
      <c r="RM11" s="29"/>
      <c r="RN11" s="29"/>
      <c r="RO11" s="29"/>
      <c r="RP11" s="29"/>
      <c r="RQ11" s="29"/>
      <c r="RR11" s="29"/>
      <c r="RS11" s="29"/>
      <c r="RT11" s="29"/>
      <c r="RU11" s="29"/>
      <c r="RV11" s="29"/>
      <c r="RW11" s="29"/>
      <c r="RX11" s="29"/>
      <c r="RY11" s="29"/>
      <c r="RZ11" s="29"/>
      <c r="SA11" s="29"/>
      <c r="SB11" s="29"/>
      <c r="SC11" s="29"/>
      <c r="SD11" s="29"/>
      <c r="SE11" s="29"/>
      <c r="SF11" s="29"/>
      <c r="SG11" s="29"/>
      <c r="SH11" s="29"/>
      <c r="SI11" s="29"/>
      <c r="SJ11" s="29"/>
      <c r="SK11" s="29"/>
      <c r="SL11" s="29"/>
    </row>
    <row r="12" spans="1:506" ht="16.5" customHeight="1" x14ac:dyDescent="0.2">
      <c r="A12" s="20">
        <v>142</v>
      </c>
      <c r="B12" s="20" t="s">
        <v>53</v>
      </c>
      <c r="C12" s="20" t="s">
        <v>58</v>
      </c>
      <c r="D12" s="20" t="s">
        <v>30</v>
      </c>
      <c r="E12" s="20" t="s">
        <v>1345</v>
      </c>
      <c r="F12" s="22" t="s">
        <v>61</v>
      </c>
      <c r="G12" s="30" t="s">
        <v>37</v>
      </c>
      <c r="H12" s="20" t="s">
        <v>35</v>
      </c>
      <c r="I12" s="20" t="s">
        <v>27</v>
      </c>
      <c r="J12" s="22" t="s">
        <v>58</v>
      </c>
      <c r="K12" s="20"/>
      <c r="L12" s="20"/>
      <c r="M12" s="20"/>
      <c r="N12" s="20"/>
      <c r="O12" s="20"/>
      <c r="P12" s="23">
        <v>10000000</v>
      </c>
      <c r="Q12" s="24">
        <v>12</v>
      </c>
      <c r="R12" s="25">
        <v>45748</v>
      </c>
      <c r="S12" s="20" t="s">
        <v>56</v>
      </c>
      <c r="T12" s="23">
        <v>120000000</v>
      </c>
      <c r="U12" s="27" t="s">
        <v>31</v>
      </c>
      <c r="V12" s="28" t="s">
        <v>32</v>
      </c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9"/>
      <c r="AZ12" s="29"/>
      <c r="BA12" s="29"/>
      <c r="BB12" s="29"/>
      <c r="BC12" s="29"/>
      <c r="BD12" s="29"/>
      <c r="BE12" s="29"/>
      <c r="BF12" s="29"/>
      <c r="BG12" s="29"/>
      <c r="BH12" s="29"/>
      <c r="BI12" s="29"/>
      <c r="BJ12" s="29"/>
      <c r="BK12" s="29"/>
      <c r="BL12" s="29"/>
      <c r="BM12" s="29"/>
      <c r="BN12" s="29"/>
      <c r="BO12" s="29"/>
      <c r="BP12" s="29"/>
      <c r="BQ12" s="29"/>
      <c r="BR12" s="29"/>
      <c r="BS12" s="29"/>
      <c r="BT12" s="29"/>
      <c r="BU12" s="29"/>
      <c r="BV12" s="29"/>
      <c r="BW12" s="29"/>
      <c r="BX12" s="29"/>
      <c r="BY12" s="29"/>
      <c r="BZ12" s="29"/>
      <c r="CA12" s="29"/>
      <c r="CB12" s="29"/>
      <c r="CC12" s="29"/>
      <c r="CD12" s="29"/>
      <c r="CE12" s="29"/>
      <c r="CF12" s="29"/>
      <c r="CG12" s="29"/>
      <c r="CH12" s="29"/>
      <c r="CI12" s="29"/>
      <c r="CJ12" s="29"/>
      <c r="CK12" s="29"/>
      <c r="CL12" s="29"/>
      <c r="CM12" s="29"/>
      <c r="CN12" s="29"/>
      <c r="CO12" s="29"/>
      <c r="CP12" s="29"/>
      <c r="CQ12" s="29"/>
      <c r="CR12" s="29"/>
      <c r="CS12" s="29"/>
      <c r="CT12" s="29"/>
      <c r="CU12" s="29"/>
      <c r="CV12" s="29"/>
      <c r="CW12" s="29"/>
      <c r="CX12" s="29"/>
      <c r="CY12" s="29"/>
      <c r="CZ12" s="29"/>
      <c r="DA12" s="29"/>
      <c r="DB12" s="29"/>
      <c r="DC12" s="29"/>
      <c r="DD12" s="29"/>
      <c r="DE12" s="29"/>
      <c r="DF12" s="29"/>
      <c r="DG12" s="29"/>
      <c r="DH12" s="29"/>
      <c r="DI12" s="29"/>
      <c r="DJ12" s="29"/>
      <c r="DK12" s="29"/>
      <c r="DL12" s="29"/>
      <c r="DM12" s="29"/>
      <c r="DN12" s="29"/>
      <c r="DO12" s="29"/>
      <c r="DP12" s="29"/>
      <c r="DQ12" s="29"/>
      <c r="DR12" s="29"/>
      <c r="DS12" s="29"/>
      <c r="DT12" s="29"/>
      <c r="DU12" s="29"/>
      <c r="DV12" s="29"/>
      <c r="DW12" s="29"/>
      <c r="DX12" s="29"/>
      <c r="DY12" s="29"/>
      <c r="DZ12" s="29"/>
      <c r="EA12" s="29"/>
      <c r="EB12" s="29"/>
      <c r="EC12" s="29"/>
      <c r="ED12" s="29"/>
      <c r="EE12" s="29"/>
      <c r="EF12" s="29"/>
      <c r="EG12" s="29"/>
      <c r="EH12" s="29"/>
      <c r="EI12" s="29"/>
      <c r="EJ12" s="29"/>
      <c r="EK12" s="29"/>
      <c r="EL12" s="29"/>
      <c r="EM12" s="29"/>
      <c r="EN12" s="29"/>
      <c r="EO12" s="29"/>
      <c r="EP12" s="29"/>
      <c r="EQ12" s="29"/>
      <c r="ER12" s="29"/>
      <c r="ES12" s="29"/>
      <c r="ET12" s="29"/>
      <c r="EU12" s="29"/>
      <c r="EV12" s="29"/>
      <c r="EW12" s="29"/>
      <c r="EX12" s="29"/>
      <c r="EY12" s="29"/>
      <c r="EZ12" s="29"/>
      <c r="FA12" s="29"/>
      <c r="FB12" s="29"/>
      <c r="FC12" s="29"/>
      <c r="FD12" s="29"/>
      <c r="FE12" s="29"/>
      <c r="FF12" s="29"/>
      <c r="FG12" s="29"/>
      <c r="FH12" s="29"/>
      <c r="FI12" s="29"/>
      <c r="FJ12" s="29"/>
      <c r="FK12" s="29"/>
      <c r="FL12" s="29"/>
      <c r="FM12" s="29"/>
      <c r="FN12" s="29"/>
      <c r="FO12" s="29"/>
      <c r="FP12" s="29"/>
      <c r="FQ12" s="29"/>
      <c r="FR12" s="29"/>
      <c r="FS12" s="29"/>
      <c r="FT12" s="29"/>
      <c r="FU12" s="29"/>
      <c r="FV12" s="29"/>
      <c r="FW12" s="29"/>
      <c r="FX12" s="29"/>
      <c r="FY12" s="29"/>
      <c r="FZ12" s="29"/>
      <c r="GA12" s="29"/>
      <c r="GB12" s="29"/>
      <c r="GC12" s="29"/>
      <c r="GD12" s="29"/>
      <c r="GE12" s="29"/>
      <c r="GF12" s="29"/>
      <c r="GG12" s="29"/>
      <c r="GH12" s="29"/>
      <c r="GI12" s="29"/>
      <c r="GJ12" s="29"/>
      <c r="GK12" s="29"/>
      <c r="GL12" s="29"/>
      <c r="GM12" s="29"/>
      <c r="GN12" s="29"/>
      <c r="GO12" s="29"/>
      <c r="GP12" s="29"/>
      <c r="GQ12" s="29"/>
      <c r="GR12" s="29"/>
      <c r="GS12" s="29"/>
      <c r="GT12" s="29"/>
      <c r="GU12" s="29"/>
      <c r="GV12" s="29"/>
      <c r="GW12" s="29"/>
      <c r="GX12" s="29"/>
      <c r="GY12" s="29"/>
      <c r="GZ12" s="29"/>
      <c r="HA12" s="29"/>
      <c r="HB12" s="29"/>
      <c r="HC12" s="29"/>
      <c r="HD12" s="29"/>
      <c r="HE12" s="29"/>
      <c r="HF12" s="29"/>
      <c r="HG12" s="29"/>
      <c r="HH12" s="29"/>
      <c r="HI12" s="29"/>
      <c r="HJ12" s="29"/>
      <c r="HK12" s="29"/>
      <c r="HL12" s="29"/>
      <c r="HM12" s="29"/>
      <c r="HN12" s="29"/>
      <c r="HO12" s="29"/>
      <c r="HP12" s="29"/>
      <c r="HQ12" s="29"/>
      <c r="HR12" s="29"/>
      <c r="HS12" s="29"/>
      <c r="HT12" s="29"/>
      <c r="HU12" s="29"/>
      <c r="HV12" s="29"/>
      <c r="HW12" s="29"/>
      <c r="HX12" s="29"/>
      <c r="HY12" s="29"/>
      <c r="HZ12" s="29"/>
      <c r="IA12" s="29"/>
      <c r="IB12" s="29"/>
      <c r="IC12" s="29"/>
      <c r="ID12" s="29"/>
      <c r="IE12" s="29"/>
      <c r="IF12" s="29"/>
      <c r="IG12" s="29"/>
      <c r="IH12" s="29"/>
      <c r="II12" s="29"/>
      <c r="IJ12" s="29"/>
      <c r="IK12" s="29"/>
      <c r="IL12" s="29"/>
      <c r="IM12" s="29"/>
      <c r="IN12" s="29"/>
      <c r="IO12" s="29"/>
      <c r="IP12" s="29"/>
      <c r="IQ12" s="29"/>
      <c r="IR12" s="29"/>
      <c r="IS12" s="29"/>
      <c r="IT12" s="29"/>
      <c r="IU12" s="29"/>
      <c r="IV12" s="29"/>
      <c r="IW12" s="29"/>
      <c r="IX12" s="29"/>
      <c r="IY12" s="29"/>
      <c r="IZ12" s="29"/>
      <c r="JA12" s="29"/>
      <c r="JB12" s="29"/>
      <c r="JC12" s="29"/>
      <c r="JD12" s="29"/>
      <c r="JE12" s="29"/>
      <c r="JF12" s="29"/>
      <c r="JG12" s="29"/>
      <c r="JH12" s="29"/>
      <c r="JI12" s="29"/>
      <c r="JJ12" s="29"/>
      <c r="JK12" s="29"/>
      <c r="JL12" s="29"/>
      <c r="JM12" s="29"/>
      <c r="JN12" s="29"/>
      <c r="JO12" s="29"/>
      <c r="JP12" s="29"/>
      <c r="JQ12" s="29"/>
      <c r="JR12" s="29"/>
      <c r="JS12" s="29"/>
      <c r="JT12" s="29"/>
      <c r="JU12" s="29"/>
      <c r="JV12" s="29"/>
      <c r="JW12" s="29"/>
      <c r="JX12" s="29"/>
      <c r="JY12" s="29"/>
      <c r="JZ12" s="29"/>
      <c r="KA12" s="29"/>
      <c r="KB12" s="29"/>
      <c r="KC12" s="29"/>
      <c r="KD12" s="29"/>
      <c r="KE12" s="29"/>
      <c r="KF12" s="29"/>
      <c r="KG12" s="29"/>
      <c r="KH12" s="29"/>
      <c r="KI12" s="29"/>
      <c r="KJ12" s="29"/>
      <c r="KK12" s="29"/>
      <c r="KL12" s="29"/>
      <c r="KM12" s="29"/>
      <c r="KN12" s="29"/>
      <c r="KO12" s="29"/>
      <c r="KP12" s="29"/>
      <c r="KQ12" s="29"/>
      <c r="KR12" s="29"/>
      <c r="KS12" s="29"/>
      <c r="KT12" s="29"/>
      <c r="KU12" s="29"/>
      <c r="KV12" s="29"/>
      <c r="KW12" s="29"/>
      <c r="KX12" s="29"/>
      <c r="KY12" s="29"/>
      <c r="KZ12" s="29"/>
      <c r="LA12" s="29"/>
      <c r="LB12" s="29"/>
      <c r="LC12" s="29"/>
      <c r="LD12" s="29"/>
      <c r="LE12" s="29"/>
      <c r="LF12" s="29"/>
      <c r="LG12" s="29"/>
      <c r="LH12" s="29"/>
      <c r="LI12" s="29"/>
      <c r="LJ12" s="29"/>
      <c r="LK12" s="29"/>
      <c r="LL12" s="29"/>
      <c r="LM12" s="29"/>
      <c r="LN12" s="29"/>
      <c r="LO12" s="29"/>
      <c r="LP12" s="29"/>
      <c r="LQ12" s="29"/>
      <c r="LR12" s="29"/>
      <c r="LS12" s="29"/>
      <c r="LT12" s="29"/>
      <c r="LU12" s="29"/>
      <c r="LV12" s="29"/>
      <c r="LW12" s="29"/>
      <c r="LX12" s="29"/>
      <c r="LY12" s="29"/>
      <c r="LZ12" s="29"/>
      <c r="MA12" s="29"/>
      <c r="MB12" s="29"/>
      <c r="MC12" s="29"/>
      <c r="MD12" s="29"/>
      <c r="ME12" s="29"/>
      <c r="MF12" s="29"/>
      <c r="MG12" s="29"/>
      <c r="MH12" s="29"/>
      <c r="MI12" s="29"/>
      <c r="MJ12" s="29"/>
      <c r="MK12" s="29"/>
      <c r="ML12" s="29"/>
      <c r="MM12" s="29"/>
      <c r="MN12" s="29"/>
      <c r="MO12" s="29"/>
      <c r="MP12" s="29"/>
      <c r="MQ12" s="29"/>
      <c r="MR12" s="29"/>
      <c r="MS12" s="29"/>
      <c r="MT12" s="29"/>
      <c r="MU12" s="29"/>
      <c r="MV12" s="29"/>
      <c r="MW12" s="29"/>
      <c r="MX12" s="29"/>
      <c r="MY12" s="29"/>
      <c r="MZ12" s="29"/>
      <c r="NA12" s="29"/>
      <c r="NB12" s="29"/>
      <c r="NC12" s="29"/>
      <c r="ND12" s="29"/>
      <c r="NE12" s="29"/>
      <c r="NF12" s="29"/>
      <c r="NG12" s="29"/>
      <c r="NH12" s="29"/>
      <c r="NI12" s="29"/>
      <c r="NJ12" s="29"/>
      <c r="NK12" s="29"/>
      <c r="NL12" s="29"/>
      <c r="NM12" s="29"/>
      <c r="NN12" s="29"/>
      <c r="NO12" s="29"/>
      <c r="NP12" s="29"/>
      <c r="NQ12" s="29"/>
      <c r="NR12" s="29"/>
      <c r="NS12" s="29"/>
      <c r="NT12" s="29"/>
      <c r="NU12" s="29"/>
      <c r="NV12" s="29"/>
      <c r="NW12" s="29"/>
      <c r="NX12" s="29"/>
      <c r="NY12" s="29"/>
      <c r="NZ12" s="29"/>
      <c r="OA12" s="29"/>
      <c r="OB12" s="29"/>
      <c r="OC12" s="29"/>
      <c r="OD12" s="29"/>
      <c r="OE12" s="29"/>
      <c r="OF12" s="29"/>
      <c r="OG12" s="29"/>
      <c r="OH12" s="29"/>
      <c r="OI12" s="29"/>
      <c r="OJ12" s="29"/>
      <c r="OK12" s="29"/>
      <c r="OL12" s="29"/>
      <c r="OM12" s="29"/>
      <c r="ON12" s="29"/>
      <c r="OO12" s="29"/>
      <c r="OP12" s="29"/>
      <c r="OQ12" s="29"/>
      <c r="OR12" s="29"/>
      <c r="OS12" s="29"/>
      <c r="OT12" s="29"/>
      <c r="OU12" s="29"/>
      <c r="OV12" s="29"/>
      <c r="OW12" s="29"/>
      <c r="OX12" s="29"/>
      <c r="OY12" s="29"/>
      <c r="OZ12" s="29"/>
      <c r="PA12" s="29"/>
      <c r="PB12" s="29"/>
      <c r="PC12" s="29"/>
      <c r="PD12" s="29"/>
      <c r="PE12" s="29"/>
      <c r="PF12" s="29"/>
      <c r="PG12" s="29"/>
      <c r="PH12" s="29"/>
      <c r="PI12" s="29"/>
      <c r="PJ12" s="29"/>
      <c r="PK12" s="29"/>
      <c r="PL12" s="29"/>
      <c r="PM12" s="29"/>
      <c r="PN12" s="29"/>
      <c r="PO12" s="29"/>
      <c r="PP12" s="29"/>
      <c r="PQ12" s="29"/>
      <c r="PR12" s="29"/>
      <c r="PS12" s="29"/>
      <c r="PT12" s="29"/>
      <c r="PU12" s="29"/>
      <c r="PV12" s="29"/>
      <c r="PW12" s="29"/>
      <c r="PX12" s="29"/>
      <c r="PY12" s="29"/>
      <c r="PZ12" s="29"/>
      <c r="QA12" s="29"/>
      <c r="QB12" s="29"/>
      <c r="QC12" s="29"/>
      <c r="QD12" s="29"/>
      <c r="QE12" s="29"/>
      <c r="QF12" s="29"/>
      <c r="QG12" s="29"/>
      <c r="QH12" s="29"/>
      <c r="QI12" s="29"/>
      <c r="QJ12" s="29"/>
      <c r="QK12" s="29"/>
      <c r="QL12" s="29"/>
      <c r="QM12" s="29"/>
      <c r="QN12" s="29"/>
      <c r="QO12" s="29"/>
      <c r="QP12" s="29"/>
      <c r="QQ12" s="29"/>
      <c r="QR12" s="29"/>
      <c r="QS12" s="29"/>
      <c r="QT12" s="29"/>
      <c r="QU12" s="29"/>
      <c r="QV12" s="29"/>
      <c r="QW12" s="29"/>
      <c r="QX12" s="29"/>
      <c r="QY12" s="29"/>
      <c r="QZ12" s="29"/>
      <c r="RA12" s="29"/>
      <c r="RB12" s="29"/>
      <c r="RC12" s="29"/>
      <c r="RD12" s="29"/>
      <c r="RE12" s="29"/>
      <c r="RF12" s="29"/>
      <c r="RG12" s="29"/>
      <c r="RH12" s="29"/>
      <c r="RI12" s="29"/>
      <c r="RJ12" s="29"/>
      <c r="RK12" s="29"/>
      <c r="RL12" s="29"/>
      <c r="RM12" s="29"/>
      <c r="RN12" s="29"/>
      <c r="RO12" s="29"/>
      <c r="RP12" s="29"/>
      <c r="RQ12" s="29"/>
      <c r="RR12" s="29"/>
      <c r="RS12" s="29"/>
      <c r="RT12" s="29"/>
      <c r="RU12" s="29"/>
      <c r="RV12" s="29"/>
      <c r="RW12" s="29"/>
      <c r="RX12" s="29"/>
      <c r="RY12" s="29"/>
      <c r="RZ12" s="29"/>
      <c r="SA12" s="29"/>
      <c r="SB12" s="29"/>
      <c r="SC12" s="29"/>
      <c r="SD12" s="29"/>
      <c r="SE12" s="29"/>
      <c r="SF12" s="29"/>
      <c r="SG12" s="29"/>
      <c r="SH12" s="29"/>
      <c r="SI12" s="29"/>
      <c r="SJ12" s="29"/>
      <c r="SK12" s="29"/>
      <c r="SL12" s="29"/>
    </row>
    <row r="13" spans="1:506" ht="16.5" customHeight="1" x14ac:dyDescent="0.2">
      <c r="A13" s="20">
        <v>891</v>
      </c>
      <c r="B13" s="20" t="s">
        <v>62</v>
      </c>
      <c r="C13" s="20" t="s">
        <v>63</v>
      </c>
      <c r="D13" s="20" t="s">
        <v>30</v>
      </c>
      <c r="E13" s="20" t="s">
        <v>1345</v>
      </c>
      <c r="F13" s="22" t="s">
        <v>64</v>
      </c>
      <c r="G13" s="20" t="s">
        <v>42</v>
      </c>
      <c r="H13" s="20" t="s">
        <v>35</v>
      </c>
      <c r="I13" s="20" t="s">
        <v>27</v>
      </c>
      <c r="J13" s="22" t="s">
        <v>65</v>
      </c>
      <c r="K13" s="20"/>
      <c r="L13" s="20"/>
      <c r="M13" s="20"/>
      <c r="N13" s="20"/>
      <c r="O13" s="23">
        <v>100000000</v>
      </c>
      <c r="P13" s="23"/>
      <c r="Q13" s="24">
        <v>1</v>
      </c>
      <c r="R13" s="25">
        <v>45809</v>
      </c>
      <c r="S13" s="20" t="s">
        <v>29</v>
      </c>
      <c r="T13" s="26">
        <f>((P13*9)+O13)*Q13</f>
        <v>100000000</v>
      </c>
      <c r="U13" s="27" t="s">
        <v>31</v>
      </c>
      <c r="V13" s="28" t="s">
        <v>32</v>
      </c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29"/>
      <c r="AZ13" s="29"/>
      <c r="BA13" s="29"/>
      <c r="BB13" s="29"/>
      <c r="BC13" s="29"/>
      <c r="BD13" s="29"/>
      <c r="BE13" s="29"/>
      <c r="BF13" s="29"/>
      <c r="BG13" s="29"/>
      <c r="BH13" s="29"/>
      <c r="BI13" s="29"/>
      <c r="BJ13" s="29"/>
      <c r="BK13" s="29"/>
      <c r="BL13" s="29"/>
      <c r="BM13" s="29"/>
      <c r="BN13" s="29"/>
      <c r="BO13" s="29"/>
      <c r="BP13" s="29"/>
      <c r="BQ13" s="29"/>
      <c r="BR13" s="29"/>
      <c r="BS13" s="29"/>
      <c r="BT13" s="29"/>
      <c r="BU13" s="29"/>
      <c r="BV13" s="29"/>
      <c r="BW13" s="29"/>
      <c r="BX13" s="29"/>
      <c r="BY13" s="29"/>
      <c r="BZ13" s="29"/>
      <c r="CA13" s="29"/>
      <c r="CB13" s="29"/>
      <c r="CC13" s="29"/>
      <c r="CD13" s="29"/>
      <c r="CE13" s="29"/>
      <c r="CF13" s="29"/>
      <c r="CG13" s="29"/>
      <c r="CH13" s="29"/>
      <c r="CI13" s="29"/>
      <c r="CJ13" s="29"/>
      <c r="CK13" s="29"/>
      <c r="CL13" s="29"/>
      <c r="CM13" s="29"/>
      <c r="CN13" s="29"/>
      <c r="CO13" s="29"/>
      <c r="CP13" s="29"/>
      <c r="CQ13" s="29"/>
      <c r="CR13" s="29"/>
      <c r="CS13" s="29"/>
      <c r="CT13" s="29"/>
      <c r="CU13" s="29"/>
      <c r="CV13" s="29"/>
      <c r="CW13" s="29"/>
      <c r="CX13" s="29"/>
      <c r="CY13" s="29"/>
      <c r="CZ13" s="29"/>
      <c r="DA13" s="29"/>
      <c r="DB13" s="29"/>
      <c r="DC13" s="29"/>
      <c r="DD13" s="29"/>
      <c r="DE13" s="29"/>
      <c r="DF13" s="29"/>
      <c r="DG13" s="29"/>
      <c r="DH13" s="29"/>
      <c r="DI13" s="29"/>
      <c r="DJ13" s="29"/>
      <c r="DK13" s="29"/>
      <c r="DL13" s="29"/>
      <c r="DM13" s="29"/>
      <c r="DN13" s="29"/>
      <c r="DO13" s="29"/>
      <c r="DP13" s="29"/>
      <c r="DQ13" s="29"/>
      <c r="DR13" s="29"/>
      <c r="DS13" s="29"/>
      <c r="DT13" s="29"/>
      <c r="DU13" s="29"/>
      <c r="DV13" s="29"/>
      <c r="DW13" s="29"/>
      <c r="DX13" s="29"/>
      <c r="DY13" s="29"/>
      <c r="DZ13" s="29"/>
      <c r="EA13" s="29"/>
      <c r="EB13" s="29"/>
      <c r="EC13" s="29"/>
      <c r="ED13" s="29"/>
      <c r="EE13" s="29"/>
      <c r="EF13" s="29"/>
      <c r="EG13" s="29"/>
      <c r="EH13" s="29"/>
      <c r="EI13" s="29"/>
      <c r="EJ13" s="29"/>
      <c r="EK13" s="29"/>
      <c r="EL13" s="29"/>
      <c r="EM13" s="29"/>
      <c r="EN13" s="29"/>
      <c r="EO13" s="29"/>
      <c r="EP13" s="29"/>
      <c r="EQ13" s="29"/>
      <c r="ER13" s="29"/>
      <c r="ES13" s="29"/>
      <c r="ET13" s="29"/>
      <c r="EU13" s="29"/>
      <c r="EV13" s="29"/>
      <c r="EW13" s="29"/>
      <c r="EX13" s="29"/>
      <c r="EY13" s="29"/>
      <c r="EZ13" s="29"/>
      <c r="FA13" s="29"/>
      <c r="FB13" s="29"/>
      <c r="FC13" s="29"/>
      <c r="FD13" s="29"/>
      <c r="FE13" s="29"/>
      <c r="FF13" s="29"/>
      <c r="FG13" s="29"/>
      <c r="FH13" s="29"/>
      <c r="FI13" s="29"/>
      <c r="FJ13" s="29"/>
      <c r="FK13" s="29"/>
      <c r="FL13" s="29"/>
      <c r="FM13" s="29"/>
      <c r="FN13" s="29"/>
      <c r="FO13" s="29"/>
      <c r="FP13" s="29"/>
      <c r="FQ13" s="29"/>
      <c r="FR13" s="29"/>
      <c r="FS13" s="29"/>
      <c r="FT13" s="29"/>
      <c r="FU13" s="29"/>
      <c r="FV13" s="29"/>
      <c r="FW13" s="29"/>
      <c r="FX13" s="29"/>
      <c r="FY13" s="29"/>
      <c r="FZ13" s="29"/>
      <c r="GA13" s="29"/>
      <c r="GB13" s="29"/>
      <c r="GC13" s="29"/>
      <c r="GD13" s="29"/>
      <c r="GE13" s="29"/>
      <c r="GF13" s="29"/>
      <c r="GG13" s="29"/>
      <c r="GH13" s="29"/>
      <c r="GI13" s="29"/>
      <c r="GJ13" s="29"/>
      <c r="GK13" s="29"/>
      <c r="GL13" s="29"/>
      <c r="GM13" s="29"/>
      <c r="GN13" s="29"/>
      <c r="GO13" s="29"/>
      <c r="GP13" s="29"/>
      <c r="GQ13" s="29"/>
      <c r="GR13" s="29"/>
      <c r="GS13" s="29"/>
      <c r="GT13" s="29"/>
      <c r="GU13" s="29"/>
      <c r="GV13" s="29"/>
      <c r="GW13" s="29"/>
      <c r="GX13" s="29"/>
      <c r="GY13" s="29"/>
      <c r="GZ13" s="29"/>
      <c r="HA13" s="29"/>
      <c r="HB13" s="29"/>
      <c r="HC13" s="29"/>
      <c r="HD13" s="29"/>
      <c r="HE13" s="29"/>
      <c r="HF13" s="29"/>
      <c r="HG13" s="29"/>
      <c r="HH13" s="29"/>
      <c r="HI13" s="29"/>
      <c r="HJ13" s="29"/>
      <c r="HK13" s="29"/>
      <c r="HL13" s="29"/>
      <c r="HM13" s="29"/>
      <c r="HN13" s="29"/>
      <c r="HO13" s="29"/>
      <c r="HP13" s="29"/>
      <c r="HQ13" s="29"/>
      <c r="HR13" s="29"/>
      <c r="HS13" s="29"/>
      <c r="HT13" s="29"/>
      <c r="HU13" s="29"/>
      <c r="HV13" s="29"/>
      <c r="HW13" s="29"/>
      <c r="HX13" s="29"/>
      <c r="HY13" s="29"/>
      <c r="HZ13" s="29"/>
      <c r="IA13" s="29"/>
      <c r="IB13" s="29"/>
      <c r="IC13" s="29"/>
      <c r="ID13" s="29"/>
      <c r="IE13" s="29"/>
      <c r="IF13" s="29"/>
      <c r="IG13" s="29"/>
      <c r="IH13" s="29"/>
      <c r="II13" s="29"/>
      <c r="IJ13" s="29"/>
      <c r="IK13" s="29"/>
      <c r="IL13" s="29"/>
      <c r="IM13" s="29"/>
      <c r="IN13" s="29"/>
      <c r="IO13" s="29"/>
      <c r="IP13" s="29"/>
      <c r="IQ13" s="29"/>
      <c r="IR13" s="29"/>
      <c r="IS13" s="29"/>
      <c r="IT13" s="29"/>
      <c r="IU13" s="29"/>
      <c r="IV13" s="29"/>
      <c r="IW13" s="29"/>
      <c r="IX13" s="29"/>
      <c r="IY13" s="29"/>
      <c r="IZ13" s="29"/>
      <c r="JA13" s="29"/>
      <c r="JB13" s="29"/>
      <c r="JC13" s="29"/>
      <c r="JD13" s="29"/>
      <c r="JE13" s="29"/>
      <c r="JF13" s="29"/>
      <c r="JG13" s="29"/>
      <c r="JH13" s="29"/>
      <c r="JI13" s="29"/>
      <c r="JJ13" s="29"/>
      <c r="JK13" s="29"/>
      <c r="JL13" s="29"/>
      <c r="JM13" s="29"/>
      <c r="JN13" s="29"/>
      <c r="JO13" s="29"/>
      <c r="JP13" s="29"/>
      <c r="JQ13" s="29"/>
      <c r="JR13" s="29"/>
      <c r="JS13" s="29"/>
      <c r="JT13" s="29"/>
      <c r="JU13" s="29"/>
      <c r="JV13" s="29"/>
      <c r="JW13" s="29"/>
      <c r="JX13" s="29"/>
      <c r="JY13" s="29"/>
      <c r="JZ13" s="29"/>
      <c r="KA13" s="29"/>
      <c r="KB13" s="29"/>
      <c r="KC13" s="29"/>
      <c r="KD13" s="29"/>
      <c r="KE13" s="29"/>
      <c r="KF13" s="29"/>
      <c r="KG13" s="29"/>
      <c r="KH13" s="29"/>
      <c r="KI13" s="29"/>
      <c r="KJ13" s="29"/>
      <c r="KK13" s="29"/>
      <c r="KL13" s="29"/>
      <c r="KM13" s="29"/>
      <c r="KN13" s="29"/>
      <c r="KO13" s="29"/>
      <c r="KP13" s="29"/>
      <c r="KQ13" s="29"/>
      <c r="KR13" s="29"/>
      <c r="KS13" s="29"/>
      <c r="KT13" s="29"/>
      <c r="KU13" s="29"/>
      <c r="KV13" s="29"/>
      <c r="KW13" s="29"/>
      <c r="KX13" s="29"/>
      <c r="KY13" s="29"/>
      <c r="KZ13" s="29"/>
      <c r="LA13" s="29"/>
      <c r="LB13" s="29"/>
      <c r="LC13" s="29"/>
      <c r="LD13" s="29"/>
      <c r="LE13" s="29"/>
      <c r="LF13" s="29"/>
      <c r="LG13" s="29"/>
      <c r="LH13" s="29"/>
      <c r="LI13" s="29"/>
      <c r="LJ13" s="29"/>
      <c r="LK13" s="29"/>
      <c r="LL13" s="29"/>
      <c r="LM13" s="29"/>
      <c r="LN13" s="29"/>
      <c r="LO13" s="29"/>
      <c r="LP13" s="29"/>
      <c r="LQ13" s="29"/>
      <c r="LR13" s="29"/>
      <c r="LS13" s="29"/>
      <c r="LT13" s="29"/>
      <c r="LU13" s="29"/>
      <c r="LV13" s="29"/>
      <c r="LW13" s="29"/>
      <c r="LX13" s="29"/>
      <c r="LY13" s="29"/>
      <c r="LZ13" s="29"/>
      <c r="MA13" s="29"/>
      <c r="MB13" s="29"/>
      <c r="MC13" s="29"/>
      <c r="MD13" s="29"/>
      <c r="ME13" s="29"/>
      <c r="MF13" s="29"/>
      <c r="MG13" s="29"/>
      <c r="MH13" s="29"/>
      <c r="MI13" s="29"/>
      <c r="MJ13" s="29"/>
      <c r="MK13" s="29"/>
      <c r="ML13" s="29"/>
      <c r="MM13" s="29"/>
      <c r="MN13" s="29"/>
      <c r="MO13" s="29"/>
      <c r="MP13" s="29"/>
      <c r="MQ13" s="29"/>
      <c r="MR13" s="29"/>
      <c r="MS13" s="29"/>
      <c r="MT13" s="29"/>
      <c r="MU13" s="29"/>
      <c r="MV13" s="29"/>
      <c r="MW13" s="29"/>
      <c r="MX13" s="29"/>
      <c r="MY13" s="29"/>
      <c r="MZ13" s="29"/>
      <c r="NA13" s="29"/>
      <c r="NB13" s="29"/>
      <c r="NC13" s="29"/>
      <c r="ND13" s="29"/>
      <c r="NE13" s="29"/>
      <c r="NF13" s="29"/>
      <c r="NG13" s="29"/>
      <c r="NH13" s="29"/>
      <c r="NI13" s="29"/>
      <c r="NJ13" s="29"/>
      <c r="NK13" s="29"/>
      <c r="NL13" s="29"/>
      <c r="NM13" s="29"/>
      <c r="NN13" s="29"/>
      <c r="NO13" s="29"/>
      <c r="NP13" s="29"/>
      <c r="NQ13" s="29"/>
      <c r="NR13" s="29"/>
      <c r="NS13" s="29"/>
      <c r="NT13" s="29"/>
      <c r="NU13" s="29"/>
      <c r="NV13" s="29"/>
      <c r="NW13" s="29"/>
      <c r="NX13" s="29"/>
      <c r="NY13" s="29"/>
      <c r="NZ13" s="29"/>
      <c r="OA13" s="29"/>
      <c r="OB13" s="29"/>
      <c r="OC13" s="29"/>
      <c r="OD13" s="29"/>
      <c r="OE13" s="29"/>
      <c r="OF13" s="29"/>
      <c r="OG13" s="29"/>
      <c r="OH13" s="29"/>
      <c r="OI13" s="29"/>
      <c r="OJ13" s="29"/>
      <c r="OK13" s="29"/>
      <c r="OL13" s="29"/>
      <c r="OM13" s="29"/>
      <c r="ON13" s="29"/>
      <c r="OO13" s="29"/>
      <c r="OP13" s="29"/>
      <c r="OQ13" s="29"/>
      <c r="OR13" s="29"/>
      <c r="OS13" s="29"/>
      <c r="OT13" s="29"/>
      <c r="OU13" s="29"/>
      <c r="OV13" s="29"/>
      <c r="OW13" s="29"/>
      <c r="OX13" s="29"/>
      <c r="OY13" s="29"/>
      <c r="OZ13" s="29"/>
      <c r="PA13" s="29"/>
      <c r="PB13" s="29"/>
      <c r="PC13" s="29"/>
      <c r="PD13" s="29"/>
      <c r="PE13" s="29"/>
      <c r="PF13" s="29"/>
      <c r="PG13" s="29"/>
      <c r="PH13" s="29"/>
      <c r="PI13" s="29"/>
      <c r="PJ13" s="29"/>
      <c r="PK13" s="29"/>
      <c r="PL13" s="29"/>
      <c r="PM13" s="29"/>
      <c r="PN13" s="29"/>
      <c r="PO13" s="29"/>
      <c r="PP13" s="29"/>
      <c r="PQ13" s="29"/>
      <c r="PR13" s="29"/>
      <c r="PS13" s="29"/>
      <c r="PT13" s="29"/>
      <c r="PU13" s="29"/>
      <c r="PV13" s="29"/>
      <c r="PW13" s="29"/>
      <c r="PX13" s="29"/>
      <c r="PY13" s="29"/>
      <c r="PZ13" s="29"/>
      <c r="QA13" s="29"/>
      <c r="QB13" s="29"/>
      <c r="QC13" s="29"/>
      <c r="QD13" s="29"/>
      <c r="QE13" s="29"/>
      <c r="QF13" s="29"/>
      <c r="QG13" s="29"/>
      <c r="QH13" s="29"/>
      <c r="QI13" s="29"/>
      <c r="QJ13" s="29"/>
      <c r="QK13" s="29"/>
      <c r="QL13" s="29"/>
      <c r="QM13" s="29"/>
      <c r="QN13" s="29"/>
      <c r="QO13" s="29"/>
      <c r="QP13" s="29"/>
      <c r="QQ13" s="29"/>
      <c r="QR13" s="29"/>
      <c r="QS13" s="29"/>
      <c r="QT13" s="29"/>
      <c r="QU13" s="29"/>
      <c r="QV13" s="29"/>
      <c r="QW13" s="29"/>
      <c r="QX13" s="29"/>
      <c r="QY13" s="29"/>
      <c r="QZ13" s="29"/>
      <c r="RA13" s="29"/>
      <c r="RB13" s="29"/>
      <c r="RC13" s="29"/>
      <c r="RD13" s="29"/>
      <c r="RE13" s="29"/>
      <c r="RF13" s="29"/>
      <c r="RG13" s="29"/>
      <c r="RH13" s="29"/>
      <c r="RI13" s="29"/>
      <c r="RJ13" s="29"/>
      <c r="RK13" s="29"/>
      <c r="RL13" s="29"/>
      <c r="RM13" s="29"/>
      <c r="RN13" s="29"/>
      <c r="RO13" s="29"/>
      <c r="RP13" s="29"/>
      <c r="RQ13" s="29"/>
      <c r="RR13" s="29"/>
      <c r="RS13" s="29"/>
      <c r="RT13" s="29"/>
      <c r="RU13" s="29"/>
      <c r="RV13" s="29"/>
      <c r="RW13" s="29"/>
      <c r="RX13" s="29"/>
      <c r="RY13" s="29"/>
      <c r="RZ13" s="29"/>
      <c r="SA13" s="29"/>
      <c r="SB13" s="29"/>
      <c r="SC13" s="29"/>
      <c r="SD13" s="29"/>
      <c r="SE13" s="29"/>
      <c r="SF13" s="29"/>
      <c r="SG13" s="29"/>
      <c r="SH13" s="29"/>
      <c r="SI13" s="29"/>
      <c r="SJ13" s="29"/>
      <c r="SK13" s="29"/>
      <c r="SL13" s="29"/>
    </row>
    <row r="14" spans="1:506" ht="16.5" customHeight="1" x14ac:dyDescent="0.2">
      <c r="A14" s="20">
        <v>901</v>
      </c>
      <c r="B14" s="20" t="s">
        <v>66</v>
      </c>
      <c r="C14" s="20" t="s">
        <v>67</v>
      </c>
      <c r="D14" s="20" t="s">
        <v>30</v>
      </c>
      <c r="E14" s="20" t="s">
        <v>1345</v>
      </c>
      <c r="F14" s="22" t="s">
        <v>68</v>
      </c>
      <c r="G14" s="20" t="s">
        <v>42</v>
      </c>
      <c r="H14" s="20" t="s">
        <v>35</v>
      </c>
      <c r="I14" s="20" t="s">
        <v>27</v>
      </c>
      <c r="J14" s="22" t="s">
        <v>69</v>
      </c>
      <c r="K14" s="20"/>
      <c r="L14" s="20"/>
      <c r="M14" s="20"/>
      <c r="N14" s="20"/>
      <c r="O14" s="31"/>
      <c r="P14" s="23">
        <v>117857795</v>
      </c>
      <c r="Q14" s="24">
        <v>1</v>
      </c>
      <c r="R14" s="25">
        <v>45748</v>
      </c>
      <c r="S14" s="20" t="s">
        <v>29</v>
      </c>
      <c r="T14" s="26">
        <f>P14*8</f>
        <v>942862360</v>
      </c>
      <c r="U14" s="27" t="s">
        <v>31</v>
      </c>
      <c r="V14" s="28" t="s">
        <v>32</v>
      </c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29"/>
      <c r="AZ14" s="29"/>
      <c r="BA14" s="29"/>
      <c r="BB14" s="29"/>
      <c r="BC14" s="29"/>
      <c r="BD14" s="29"/>
      <c r="BE14" s="29"/>
      <c r="BF14" s="29"/>
      <c r="BG14" s="29"/>
      <c r="BH14" s="29"/>
      <c r="BI14" s="29"/>
      <c r="BJ14" s="29"/>
      <c r="BK14" s="29"/>
      <c r="BL14" s="29"/>
      <c r="BM14" s="29"/>
      <c r="BN14" s="29"/>
      <c r="BO14" s="29"/>
      <c r="BP14" s="29"/>
      <c r="BQ14" s="29"/>
      <c r="BR14" s="29"/>
      <c r="BS14" s="29"/>
      <c r="BT14" s="29"/>
      <c r="BU14" s="29"/>
      <c r="BV14" s="29"/>
      <c r="BW14" s="29"/>
      <c r="BX14" s="29"/>
      <c r="BY14" s="29"/>
      <c r="BZ14" s="29"/>
      <c r="CA14" s="29"/>
      <c r="CB14" s="29"/>
      <c r="CC14" s="29"/>
      <c r="CD14" s="29"/>
      <c r="CE14" s="29"/>
      <c r="CF14" s="29"/>
      <c r="CG14" s="29"/>
      <c r="CH14" s="29"/>
      <c r="CI14" s="29"/>
      <c r="CJ14" s="29"/>
      <c r="CK14" s="29"/>
      <c r="CL14" s="29"/>
      <c r="CM14" s="29"/>
      <c r="CN14" s="29"/>
      <c r="CO14" s="29"/>
      <c r="CP14" s="29"/>
      <c r="CQ14" s="29"/>
      <c r="CR14" s="29"/>
      <c r="CS14" s="29"/>
      <c r="CT14" s="29"/>
      <c r="CU14" s="29"/>
      <c r="CV14" s="29"/>
      <c r="CW14" s="29"/>
      <c r="CX14" s="29"/>
      <c r="CY14" s="29"/>
      <c r="CZ14" s="29"/>
      <c r="DA14" s="29"/>
      <c r="DB14" s="29"/>
      <c r="DC14" s="29"/>
      <c r="DD14" s="29"/>
      <c r="DE14" s="29"/>
      <c r="DF14" s="29"/>
      <c r="DG14" s="29"/>
      <c r="DH14" s="29"/>
      <c r="DI14" s="29"/>
      <c r="DJ14" s="29"/>
      <c r="DK14" s="29"/>
      <c r="DL14" s="29"/>
      <c r="DM14" s="29"/>
      <c r="DN14" s="29"/>
      <c r="DO14" s="29"/>
      <c r="DP14" s="29"/>
      <c r="DQ14" s="29"/>
      <c r="DR14" s="29"/>
      <c r="DS14" s="29"/>
      <c r="DT14" s="29"/>
      <c r="DU14" s="29"/>
      <c r="DV14" s="29"/>
      <c r="DW14" s="29"/>
      <c r="DX14" s="29"/>
      <c r="DY14" s="29"/>
      <c r="DZ14" s="29"/>
      <c r="EA14" s="29"/>
      <c r="EB14" s="29"/>
      <c r="EC14" s="29"/>
      <c r="ED14" s="29"/>
      <c r="EE14" s="29"/>
      <c r="EF14" s="29"/>
      <c r="EG14" s="29"/>
      <c r="EH14" s="29"/>
      <c r="EI14" s="29"/>
      <c r="EJ14" s="29"/>
      <c r="EK14" s="29"/>
      <c r="EL14" s="29"/>
      <c r="EM14" s="29"/>
      <c r="EN14" s="29"/>
      <c r="EO14" s="29"/>
      <c r="EP14" s="29"/>
      <c r="EQ14" s="29"/>
      <c r="ER14" s="29"/>
      <c r="ES14" s="29"/>
      <c r="ET14" s="29"/>
      <c r="EU14" s="29"/>
      <c r="EV14" s="29"/>
      <c r="EW14" s="29"/>
      <c r="EX14" s="29"/>
      <c r="EY14" s="29"/>
      <c r="EZ14" s="29"/>
      <c r="FA14" s="29"/>
      <c r="FB14" s="29"/>
      <c r="FC14" s="29"/>
      <c r="FD14" s="29"/>
      <c r="FE14" s="29"/>
      <c r="FF14" s="29"/>
      <c r="FG14" s="29"/>
      <c r="FH14" s="29"/>
      <c r="FI14" s="29"/>
      <c r="FJ14" s="29"/>
      <c r="FK14" s="29"/>
      <c r="FL14" s="29"/>
      <c r="FM14" s="29"/>
      <c r="FN14" s="29"/>
      <c r="FO14" s="29"/>
      <c r="FP14" s="29"/>
      <c r="FQ14" s="29"/>
      <c r="FR14" s="29"/>
      <c r="FS14" s="29"/>
      <c r="FT14" s="29"/>
      <c r="FU14" s="29"/>
      <c r="FV14" s="29"/>
      <c r="FW14" s="29"/>
      <c r="FX14" s="29"/>
      <c r="FY14" s="29"/>
      <c r="FZ14" s="29"/>
      <c r="GA14" s="29"/>
      <c r="GB14" s="29"/>
      <c r="GC14" s="29"/>
      <c r="GD14" s="29"/>
      <c r="GE14" s="29"/>
      <c r="GF14" s="29"/>
      <c r="GG14" s="29"/>
      <c r="GH14" s="29"/>
      <c r="GI14" s="29"/>
      <c r="GJ14" s="29"/>
      <c r="GK14" s="29"/>
      <c r="GL14" s="29"/>
      <c r="GM14" s="29"/>
      <c r="GN14" s="29"/>
      <c r="GO14" s="29"/>
      <c r="GP14" s="29"/>
      <c r="GQ14" s="29"/>
      <c r="GR14" s="29"/>
      <c r="GS14" s="29"/>
      <c r="GT14" s="29"/>
      <c r="GU14" s="29"/>
      <c r="GV14" s="29"/>
      <c r="GW14" s="29"/>
      <c r="GX14" s="29"/>
      <c r="GY14" s="29"/>
      <c r="GZ14" s="29"/>
      <c r="HA14" s="29"/>
      <c r="HB14" s="29"/>
      <c r="HC14" s="29"/>
      <c r="HD14" s="29"/>
      <c r="HE14" s="29"/>
      <c r="HF14" s="29"/>
      <c r="HG14" s="29"/>
      <c r="HH14" s="29"/>
      <c r="HI14" s="29"/>
      <c r="HJ14" s="29"/>
      <c r="HK14" s="29"/>
      <c r="HL14" s="29"/>
      <c r="HM14" s="29"/>
      <c r="HN14" s="29"/>
      <c r="HO14" s="29"/>
      <c r="HP14" s="29"/>
      <c r="HQ14" s="29"/>
      <c r="HR14" s="29"/>
      <c r="HS14" s="29"/>
      <c r="HT14" s="29"/>
      <c r="HU14" s="29"/>
      <c r="HV14" s="29"/>
      <c r="HW14" s="29"/>
      <c r="HX14" s="29"/>
      <c r="HY14" s="29"/>
      <c r="HZ14" s="29"/>
      <c r="IA14" s="29"/>
      <c r="IB14" s="29"/>
      <c r="IC14" s="29"/>
      <c r="ID14" s="29"/>
      <c r="IE14" s="29"/>
      <c r="IF14" s="29"/>
      <c r="IG14" s="29"/>
      <c r="IH14" s="29"/>
      <c r="II14" s="29"/>
      <c r="IJ14" s="29"/>
      <c r="IK14" s="29"/>
      <c r="IL14" s="29"/>
      <c r="IM14" s="29"/>
      <c r="IN14" s="29"/>
      <c r="IO14" s="29"/>
      <c r="IP14" s="29"/>
      <c r="IQ14" s="29"/>
      <c r="IR14" s="29"/>
      <c r="IS14" s="29"/>
      <c r="IT14" s="29"/>
      <c r="IU14" s="29"/>
      <c r="IV14" s="29"/>
      <c r="IW14" s="29"/>
      <c r="IX14" s="29"/>
      <c r="IY14" s="29"/>
      <c r="IZ14" s="29"/>
      <c r="JA14" s="29"/>
      <c r="JB14" s="29"/>
      <c r="JC14" s="29"/>
      <c r="JD14" s="29"/>
      <c r="JE14" s="29"/>
      <c r="JF14" s="29"/>
      <c r="JG14" s="29"/>
      <c r="JH14" s="29"/>
      <c r="JI14" s="29"/>
      <c r="JJ14" s="29"/>
      <c r="JK14" s="29"/>
      <c r="JL14" s="29"/>
      <c r="JM14" s="29"/>
      <c r="JN14" s="29"/>
      <c r="JO14" s="29"/>
      <c r="JP14" s="29"/>
      <c r="JQ14" s="29"/>
      <c r="JR14" s="29"/>
      <c r="JS14" s="29"/>
      <c r="JT14" s="29"/>
      <c r="JU14" s="29"/>
      <c r="JV14" s="29"/>
      <c r="JW14" s="29"/>
      <c r="JX14" s="29"/>
      <c r="JY14" s="29"/>
      <c r="JZ14" s="29"/>
      <c r="KA14" s="29"/>
      <c r="KB14" s="29"/>
      <c r="KC14" s="29"/>
      <c r="KD14" s="29"/>
      <c r="KE14" s="29"/>
      <c r="KF14" s="29"/>
      <c r="KG14" s="29"/>
      <c r="KH14" s="29"/>
      <c r="KI14" s="29"/>
      <c r="KJ14" s="29"/>
      <c r="KK14" s="29"/>
      <c r="KL14" s="29"/>
      <c r="KM14" s="29"/>
      <c r="KN14" s="29"/>
      <c r="KO14" s="29"/>
      <c r="KP14" s="29"/>
      <c r="KQ14" s="29"/>
      <c r="KR14" s="29"/>
      <c r="KS14" s="29"/>
      <c r="KT14" s="29"/>
      <c r="KU14" s="29"/>
      <c r="KV14" s="29"/>
      <c r="KW14" s="29"/>
      <c r="KX14" s="29"/>
      <c r="KY14" s="29"/>
      <c r="KZ14" s="29"/>
      <c r="LA14" s="29"/>
      <c r="LB14" s="29"/>
      <c r="LC14" s="29"/>
      <c r="LD14" s="29"/>
      <c r="LE14" s="29"/>
      <c r="LF14" s="29"/>
      <c r="LG14" s="29"/>
      <c r="LH14" s="29"/>
      <c r="LI14" s="29"/>
      <c r="LJ14" s="29"/>
      <c r="LK14" s="29"/>
      <c r="LL14" s="29"/>
      <c r="LM14" s="29"/>
      <c r="LN14" s="29"/>
      <c r="LO14" s="29"/>
      <c r="LP14" s="29"/>
      <c r="LQ14" s="29"/>
      <c r="LR14" s="29"/>
      <c r="LS14" s="29"/>
      <c r="LT14" s="29"/>
      <c r="LU14" s="29"/>
      <c r="LV14" s="29"/>
      <c r="LW14" s="29"/>
      <c r="LX14" s="29"/>
      <c r="LY14" s="29"/>
      <c r="LZ14" s="29"/>
      <c r="MA14" s="29"/>
      <c r="MB14" s="29"/>
      <c r="MC14" s="29"/>
      <c r="MD14" s="29"/>
      <c r="ME14" s="29"/>
      <c r="MF14" s="29"/>
      <c r="MG14" s="29"/>
      <c r="MH14" s="29"/>
      <c r="MI14" s="29"/>
      <c r="MJ14" s="29"/>
      <c r="MK14" s="29"/>
      <c r="ML14" s="29"/>
      <c r="MM14" s="29"/>
      <c r="MN14" s="29"/>
      <c r="MO14" s="29"/>
      <c r="MP14" s="29"/>
      <c r="MQ14" s="29"/>
      <c r="MR14" s="29"/>
      <c r="MS14" s="29"/>
      <c r="MT14" s="29"/>
      <c r="MU14" s="29"/>
      <c r="MV14" s="29"/>
      <c r="MW14" s="29"/>
      <c r="MX14" s="29"/>
      <c r="MY14" s="29"/>
      <c r="MZ14" s="29"/>
      <c r="NA14" s="29"/>
      <c r="NB14" s="29"/>
      <c r="NC14" s="29"/>
      <c r="ND14" s="29"/>
      <c r="NE14" s="29"/>
      <c r="NF14" s="29"/>
      <c r="NG14" s="29"/>
      <c r="NH14" s="29"/>
      <c r="NI14" s="29"/>
      <c r="NJ14" s="29"/>
      <c r="NK14" s="29"/>
      <c r="NL14" s="29"/>
      <c r="NM14" s="29"/>
      <c r="NN14" s="29"/>
      <c r="NO14" s="29"/>
      <c r="NP14" s="29"/>
      <c r="NQ14" s="29"/>
      <c r="NR14" s="29"/>
      <c r="NS14" s="29"/>
      <c r="NT14" s="29"/>
      <c r="NU14" s="29"/>
      <c r="NV14" s="29"/>
      <c r="NW14" s="29"/>
      <c r="NX14" s="29"/>
      <c r="NY14" s="29"/>
      <c r="NZ14" s="29"/>
      <c r="OA14" s="29"/>
      <c r="OB14" s="29"/>
      <c r="OC14" s="29"/>
      <c r="OD14" s="29"/>
      <c r="OE14" s="29"/>
      <c r="OF14" s="29"/>
      <c r="OG14" s="29"/>
      <c r="OH14" s="29"/>
      <c r="OI14" s="29"/>
      <c r="OJ14" s="29"/>
      <c r="OK14" s="29"/>
      <c r="OL14" s="29"/>
      <c r="OM14" s="29"/>
      <c r="ON14" s="29"/>
      <c r="OO14" s="29"/>
      <c r="OP14" s="29"/>
      <c r="OQ14" s="29"/>
      <c r="OR14" s="29"/>
      <c r="OS14" s="29"/>
      <c r="OT14" s="29"/>
      <c r="OU14" s="29"/>
      <c r="OV14" s="29"/>
      <c r="OW14" s="29"/>
      <c r="OX14" s="29"/>
      <c r="OY14" s="29"/>
      <c r="OZ14" s="29"/>
      <c r="PA14" s="29"/>
      <c r="PB14" s="29"/>
      <c r="PC14" s="29"/>
      <c r="PD14" s="29"/>
      <c r="PE14" s="29"/>
      <c r="PF14" s="29"/>
      <c r="PG14" s="29"/>
      <c r="PH14" s="29"/>
      <c r="PI14" s="29"/>
      <c r="PJ14" s="29"/>
      <c r="PK14" s="29"/>
      <c r="PL14" s="29"/>
      <c r="PM14" s="29"/>
      <c r="PN14" s="29"/>
      <c r="PO14" s="29"/>
      <c r="PP14" s="29"/>
      <c r="PQ14" s="29"/>
      <c r="PR14" s="29"/>
      <c r="PS14" s="29"/>
      <c r="PT14" s="29"/>
      <c r="PU14" s="29"/>
      <c r="PV14" s="29"/>
      <c r="PW14" s="29"/>
      <c r="PX14" s="29"/>
      <c r="PY14" s="29"/>
      <c r="PZ14" s="29"/>
      <c r="QA14" s="29"/>
      <c r="QB14" s="29"/>
      <c r="QC14" s="29"/>
      <c r="QD14" s="29"/>
      <c r="QE14" s="29"/>
      <c r="QF14" s="29"/>
      <c r="QG14" s="29"/>
      <c r="QH14" s="29"/>
      <c r="QI14" s="29"/>
      <c r="QJ14" s="29"/>
      <c r="QK14" s="29"/>
      <c r="QL14" s="29"/>
      <c r="QM14" s="29"/>
      <c r="QN14" s="29"/>
      <c r="QO14" s="29"/>
      <c r="QP14" s="29"/>
      <c r="QQ14" s="29"/>
      <c r="QR14" s="29"/>
      <c r="QS14" s="29"/>
      <c r="QT14" s="29"/>
      <c r="QU14" s="29"/>
      <c r="QV14" s="29"/>
      <c r="QW14" s="29"/>
      <c r="QX14" s="29"/>
      <c r="QY14" s="29"/>
      <c r="QZ14" s="29"/>
      <c r="RA14" s="29"/>
      <c r="RB14" s="29"/>
      <c r="RC14" s="29"/>
      <c r="RD14" s="29"/>
      <c r="RE14" s="29"/>
      <c r="RF14" s="29"/>
      <c r="RG14" s="29"/>
      <c r="RH14" s="29"/>
      <c r="RI14" s="29"/>
      <c r="RJ14" s="29"/>
      <c r="RK14" s="29"/>
      <c r="RL14" s="29"/>
      <c r="RM14" s="29"/>
      <c r="RN14" s="29"/>
      <c r="RO14" s="29"/>
      <c r="RP14" s="29"/>
      <c r="RQ14" s="29"/>
      <c r="RR14" s="29"/>
      <c r="RS14" s="29"/>
      <c r="RT14" s="29"/>
      <c r="RU14" s="29"/>
      <c r="RV14" s="29"/>
      <c r="RW14" s="29"/>
      <c r="RX14" s="29"/>
      <c r="RY14" s="29"/>
      <c r="RZ14" s="29"/>
      <c r="SA14" s="29"/>
      <c r="SB14" s="29"/>
      <c r="SC14" s="29"/>
      <c r="SD14" s="29"/>
      <c r="SE14" s="29"/>
      <c r="SF14" s="29"/>
      <c r="SG14" s="29"/>
      <c r="SH14" s="29"/>
      <c r="SI14" s="29"/>
      <c r="SJ14" s="29"/>
      <c r="SK14" s="29"/>
      <c r="SL14" s="29"/>
    </row>
    <row r="15" spans="1:506" ht="16.5" customHeight="1" x14ac:dyDescent="0.2">
      <c r="A15" s="20">
        <v>912</v>
      </c>
      <c r="B15" s="20" t="s">
        <v>66</v>
      </c>
      <c r="C15" s="20" t="s">
        <v>67</v>
      </c>
      <c r="D15" s="20" t="s">
        <v>30</v>
      </c>
      <c r="E15" s="20" t="s">
        <v>1345</v>
      </c>
      <c r="F15" s="22" t="s">
        <v>78</v>
      </c>
      <c r="G15" s="20" t="s">
        <v>42</v>
      </c>
      <c r="H15" s="20" t="s">
        <v>35</v>
      </c>
      <c r="I15" s="20" t="s">
        <v>27</v>
      </c>
      <c r="J15" s="21" t="s">
        <v>79</v>
      </c>
      <c r="K15" s="20"/>
      <c r="L15" s="20"/>
      <c r="M15" s="20"/>
      <c r="N15" s="20"/>
      <c r="O15" s="31">
        <v>467241763</v>
      </c>
      <c r="P15" s="23"/>
      <c r="Q15" s="24">
        <v>1</v>
      </c>
      <c r="R15" s="25">
        <v>45778</v>
      </c>
      <c r="S15" s="20" t="s">
        <v>29</v>
      </c>
      <c r="T15" s="26">
        <f>O15*1</f>
        <v>467241763</v>
      </c>
      <c r="U15" s="27" t="s">
        <v>31</v>
      </c>
      <c r="V15" s="28" t="s">
        <v>32</v>
      </c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29"/>
      <c r="AY15" s="29"/>
      <c r="AZ15" s="29"/>
      <c r="BA15" s="29"/>
      <c r="BB15" s="29"/>
      <c r="BC15" s="29"/>
      <c r="BD15" s="29"/>
      <c r="BE15" s="29"/>
      <c r="BF15" s="29"/>
      <c r="BG15" s="29"/>
      <c r="BH15" s="29"/>
      <c r="BI15" s="29"/>
      <c r="BJ15" s="29"/>
      <c r="BK15" s="29"/>
      <c r="BL15" s="29"/>
      <c r="BM15" s="29"/>
      <c r="BN15" s="29"/>
      <c r="BO15" s="29"/>
      <c r="BP15" s="29"/>
      <c r="BQ15" s="29"/>
      <c r="BR15" s="29"/>
      <c r="BS15" s="29"/>
      <c r="BT15" s="29"/>
      <c r="BU15" s="29"/>
      <c r="BV15" s="29"/>
      <c r="BW15" s="29"/>
      <c r="BX15" s="29"/>
      <c r="BY15" s="29"/>
      <c r="BZ15" s="29"/>
      <c r="CA15" s="29"/>
      <c r="CB15" s="29"/>
      <c r="CC15" s="29"/>
      <c r="CD15" s="29"/>
      <c r="CE15" s="29"/>
      <c r="CF15" s="29"/>
      <c r="CG15" s="29"/>
      <c r="CH15" s="29"/>
      <c r="CI15" s="29"/>
      <c r="CJ15" s="29"/>
      <c r="CK15" s="29"/>
      <c r="CL15" s="29"/>
      <c r="CM15" s="29"/>
      <c r="CN15" s="29"/>
      <c r="CO15" s="29"/>
      <c r="CP15" s="29"/>
      <c r="CQ15" s="29"/>
      <c r="CR15" s="29"/>
      <c r="CS15" s="29"/>
      <c r="CT15" s="29"/>
      <c r="CU15" s="29"/>
      <c r="CV15" s="29"/>
      <c r="CW15" s="29"/>
      <c r="CX15" s="29"/>
      <c r="CY15" s="29"/>
      <c r="CZ15" s="29"/>
      <c r="DA15" s="29"/>
      <c r="DB15" s="29"/>
      <c r="DC15" s="29"/>
      <c r="DD15" s="29"/>
      <c r="DE15" s="29"/>
      <c r="DF15" s="29"/>
      <c r="DG15" s="29"/>
      <c r="DH15" s="29"/>
      <c r="DI15" s="29"/>
      <c r="DJ15" s="29"/>
      <c r="DK15" s="29"/>
      <c r="DL15" s="29"/>
      <c r="DM15" s="29"/>
      <c r="DN15" s="29"/>
      <c r="DO15" s="29"/>
      <c r="DP15" s="29"/>
      <c r="DQ15" s="29"/>
      <c r="DR15" s="29"/>
      <c r="DS15" s="29"/>
      <c r="DT15" s="29"/>
      <c r="DU15" s="29"/>
      <c r="DV15" s="29"/>
      <c r="DW15" s="29"/>
      <c r="DX15" s="29"/>
      <c r="DY15" s="29"/>
      <c r="DZ15" s="29"/>
      <c r="EA15" s="29"/>
      <c r="EB15" s="29"/>
      <c r="EC15" s="29"/>
      <c r="ED15" s="29"/>
      <c r="EE15" s="29"/>
      <c r="EF15" s="29"/>
      <c r="EG15" s="29"/>
      <c r="EH15" s="29"/>
      <c r="EI15" s="29"/>
      <c r="EJ15" s="29"/>
      <c r="EK15" s="29"/>
      <c r="EL15" s="29"/>
      <c r="EM15" s="29"/>
      <c r="EN15" s="29"/>
      <c r="EO15" s="29"/>
      <c r="EP15" s="29"/>
      <c r="EQ15" s="29"/>
      <c r="ER15" s="29"/>
      <c r="ES15" s="29"/>
      <c r="ET15" s="29"/>
      <c r="EU15" s="29"/>
      <c r="EV15" s="29"/>
      <c r="EW15" s="29"/>
      <c r="EX15" s="29"/>
      <c r="EY15" s="29"/>
      <c r="EZ15" s="29"/>
      <c r="FA15" s="29"/>
      <c r="FB15" s="29"/>
      <c r="FC15" s="29"/>
      <c r="FD15" s="29"/>
      <c r="FE15" s="29"/>
      <c r="FF15" s="29"/>
      <c r="FG15" s="29"/>
      <c r="FH15" s="29"/>
      <c r="FI15" s="29"/>
      <c r="FJ15" s="29"/>
      <c r="FK15" s="29"/>
      <c r="FL15" s="29"/>
      <c r="FM15" s="29"/>
      <c r="FN15" s="29"/>
      <c r="FO15" s="29"/>
      <c r="FP15" s="29"/>
      <c r="FQ15" s="29"/>
      <c r="FR15" s="29"/>
      <c r="FS15" s="29"/>
      <c r="FT15" s="29"/>
      <c r="FU15" s="29"/>
      <c r="FV15" s="29"/>
      <c r="FW15" s="29"/>
      <c r="FX15" s="29"/>
      <c r="FY15" s="29"/>
      <c r="FZ15" s="29"/>
      <c r="GA15" s="29"/>
      <c r="GB15" s="29"/>
      <c r="GC15" s="29"/>
      <c r="GD15" s="29"/>
      <c r="GE15" s="29"/>
      <c r="GF15" s="29"/>
      <c r="GG15" s="29"/>
      <c r="GH15" s="29"/>
      <c r="GI15" s="29"/>
      <c r="GJ15" s="29"/>
      <c r="GK15" s="29"/>
      <c r="GL15" s="29"/>
      <c r="GM15" s="29"/>
      <c r="GN15" s="29"/>
      <c r="GO15" s="29"/>
      <c r="GP15" s="29"/>
      <c r="GQ15" s="29"/>
      <c r="GR15" s="29"/>
      <c r="GS15" s="29"/>
      <c r="GT15" s="29"/>
      <c r="GU15" s="29"/>
      <c r="GV15" s="29"/>
      <c r="GW15" s="29"/>
      <c r="GX15" s="29"/>
      <c r="GY15" s="29"/>
      <c r="GZ15" s="29"/>
      <c r="HA15" s="29"/>
      <c r="HB15" s="29"/>
      <c r="HC15" s="29"/>
      <c r="HD15" s="29"/>
      <c r="HE15" s="29"/>
      <c r="HF15" s="29"/>
      <c r="HG15" s="29"/>
      <c r="HH15" s="29"/>
      <c r="HI15" s="29"/>
      <c r="HJ15" s="29"/>
      <c r="HK15" s="29"/>
      <c r="HL15" s="29"/>
      <c r="HM15" s="29"/>
      <c r="HN15" s="29"/>
      <c r="HO15" s="29"/>
      <c r="HP15" s="29"/>
      <c r="HQ15" s="29"/>
      <c r="HR15" s="29"/>
      <c r="HS15" s="29"/>
      <c r="HT15" s="29"/>
      <c r="HU15" s="29"/>
      <c r="HV15" s="29"/>
      <c r="HW15" s="29"/>
      <c r="HX15" s="29"/>
      <c r="HY15" s="29"/>
      <c r="HZ15" s="29"/>
      <c r="IA15" s="29"/>
      <c r="IB15" s="29"/>
      <c r="IC15" s="29"/>
      <c r="ID15" s="29"/>
      <c r="IE15" s="29"/>
      <c r="IF15" s="29"/>
      <c r="IG15" s="29"/>
      <c r="IH15" s="29"/>
      <c r="II15" s="29"/>
      <c r="IJ15" s="29"/>
      <c r="IK15" s="29"/>
      <c r="IL15" s="29"/>
      <c r="IM15" s="29"/>
      <c r="IN15" s="29"/>
      <c r="IO15" s="29"/>
      <c r="IP15" s="29"/>
      <c r="IQ15" s="29"/>
      <c r="IR15" s="29"/>
      <c r="IS15" s="29"/>
      <c r="IT15" s="29"/>
      <c r="IU15" s="29"/>
      <c r="IV15" s="29"/>
      <c r="IW15" s="29"/>
      <c r="IX15" s="29"/>
      <c r="IY15" s="29"/>
      <c r="IZ15" s="29"/>
      <c r="JA15" s="29"/>
      <c r="JB15" s="29"/>
      <c r="JC15" s="29"/>
      <c r="JD15" s="29"/>
      <c r="JE15" s="29"/>
      <c r="JF15" s="29"/>
      <c r="JG15" s="29"/>
      <c r="JH15" s="29"/>
      <c r="JI15" s="29"/>
      <c r="JJ15" s="29"/>
      <c r="JK15" s="29"/>
      <c r="JL15" s="29"/>
      <c r="JM15" s="29"/>
      <c r="JN15" s="29"/>
      <c r="JO15" s="29"/>
      <c r="JP15" s="29"/>
      <c r="JQ15" s="29"/>
      <c r="JR15" s="29"/>
      <c r="JS15" s="29"/>
      <c r="JT15" s="29"/>
      <c r="JU15" s="29"/>
      <c r="JV15" s="29"/>
      <c r="JW15" s="29"/>
      <c r="JX15" s="29"/>
      <c r="JY15" s="29"/>
      <c r="JZ15" s="29"/>
      <c r="KA15" s="29"/>
      <c r="KB15" s="29"/>
      <c r="KC15" s="29"/>
      <c r="KD15" s="29"/>
      <c r="KE15" s="29"/>
      <c r="KF15" s="29"/>
      <c r="KG15" s="29"/>
      <c r="KH15" s="29"/>
      <c r="KI15" s="29"/>
      <c r="KJ15" s="29"/>
      <c r="KK15" s="29"/>
      <c r="KL15" s="29"/>
      <c r="KM15" s="29"/>
      <c r="KN15" s="29"/>
      <c r="KO15" s="29"/>
      <c r="KP15" s="29"/>
      <c r="KQ15" s="29"/>
      <c r="KR15" s="29"/>
      <c r="KS15" s="29"/>
      <c r="KT15" s="29"/>
      <c r="KU15" s="29"/>
      <c r="KV15" s="29"/>
      <c r="KW15" s="29"/>
      <c r="KX15" s="29"/>
      <c r="KY15" s="29"/>
      <c r="KZ15" s="29"/>
      <c r="LA15" s="29"/>
      <c r="LB15" s="29"/>
      <c r="LC15" s="29"/>
      <c r="LD15" s="29"/>
      <c r="LE15" s="29"/>
      <c r="LF15" s="29"/>
      <c r="LG15" s="29"/>
      <c r="LH15" s="29"/>
      <c r="LI15" s="29"/>
      <c r="LJ15" s="29"/>
      <c r="LK15" s="29"/>
      <c r="LL15" s="29"/>
      <c r="LM15" s="29"/>
      <c r="LN15" s="29"/>
      <c r="LO15" s="29"/>
      <c r="LP15" s="29"/>
      <c r="LQ15" s="29"/>
      <c r="LR15" s="29"/>
      <c r="LS15" s="29"/>
      <c r="LT15" s="29"/>
      <c r="LU15" s="29"/>
      <c r="LV15" s="29"/>
      <c r="LW15" s="29"/>
      <c r="LX15" s="29"/>
      <c r="LY15" s="29"/>
      <c r="LZ15" s="29"/>
      <c r="MA15" s="29"/>
      <c r="MB15" s="29"/>
      <c r="MC15" s="29"/>
      <c r="MD15" s="29"/>
      <c r="ME15" s="29"/>
      <c r="MF15" s="29"/>
      <c r="MG15" s="29"/>
      <c r="MH15" s="29"/>
      <c r="MI15" s="29"/>
      <c r="MJ15" s="29"/>
      <c r="MK15" s="29"/>
      <c r="ML15" s="29"/>
      <c r="MM15" s="29"/>
      <c r="MN15" s="29"/>
      <c r="MO15" s="29"/>
      <c r="MP15" s="29"/>
      <c r="MQ15" s="29"/>
      <c r="MR15" s="29"/>
      <c r="MS15" s="29"/>
      <c r="MT15" s="29"/>
      <c r="MU15" s="29"/>
      <c r="MV15" s="29"/>
      <c r="MW15" s="29"/>
      <c r="MX15" s="29"/>
      <c r="MY15" s="29"/>
      <c r="MZ15" s="29"/>
      <c r="NA15" s="29"/>
      <c r="NB15" s="29"/>
      <c r="NC15" s="29"/>
      <c r="ND15" s="29"/>
      <c r="NE15" s="29"/>
      <c r="NF15" s="29"/>
      <c r="NG15" s="29"/>
      <c r="NH15" s="29"/>
      <c r="NI15" s="29"/>
      <c r="NJ15" s="29"/>
      <c r="NK15" s="29"/>
      <c r="NL15" s="29"/>
      <c r="NM15" s="29"/>
      <c r="NN15" s="29"/>
      <c r="NO15" s="29"/>
      <c r="NP15" s="29"/>
      <c r="NQ15" s="29"/>
      <c r="NR15" s="29"/>
      <c r="NS15" s="29"/>
      <c r="NT15" s="29"/>
      <c r="NU15" s="29"/>
      <c r="NV15" s="29"/>
      <c r="NW15" s="29"/>
      <c r="NX15" s="29"/>
      <c r="NY15" s="29"/>
      <c r="NZ15" s="29"/>
      <c r="OA15" s="29"/>
      <c r="OB15" s="29"/>
      <c r="OC15" s="29"/>
      <c r="OD15" s="29"/>
      <c r="OE15" s="29"/>
      <c r="OF15" s="29"/>
      <c r="OG15" s="29"/>
      <c r="OH15" s="29"/>
      <c r="OI15" s="29"/>
      <c r="OJ15" s="29"/>
      <c r="OK15" s="29"/>
      <c r="OL15" s="29"/>
      <c r="OM15" s="29"/>
      <c r="ON15" s="29"/>
      <c r="OO15" s="29"/>
      <c r="OP15" s="29"/>
      <c r="OQ15" s="29"/>
      <c r="OR15" s="29"/>
      <c r="OS15" s="29"/>
      <c r="OT15" s="29"/>
      <c r="OU15" s="29"/>
      <c r="OV15" s="29"/>
      <c r="OW15" s="29"/>
      <c r="OX15" s="29"/>
      <c r="OY15" s="29"/>
      <c r="OZ15" s="29"/>
      <c r="PA15" s="29"/>
      <c r="PB15" s="29"/>
      <c r="PC15" s="29"/>
      <c r="PD15" s="29"/>
      <c r="PE15" s="29"/>
      <c r="PF15" s="29"/>
      <c r="PG15" s="29"/>
      <c r="PH15" s="29"/>
      <c r="PI15" s="29"/>
      <c r="PJ15" s="29"/>
      <c r="PK15" s="29"/>
      <c r="PL15" s="29"/>
      <c r="PM15" s="29"/>
      <c r="PN15" s="29"/>
      <c r="PO15" s="29"/>
      <c r="PP15" s="29"/>
      <c r="PQ15" s="29"/>
      <c r="PR15" s="29"/>
      <c r="PS15" s="29"/>
      <c r="PT15" s="29"/>
      <c r="PU15" s="29"/>
      <c r="PV15" s="29"/>
      <c r="PW15" s="29"/>
      <c r="PX15" s="29"/>
      <c r="PY15" s="29"/>
      <c r="PZ15" s="29"/>
      <c r="QA15" s="29"/>
      <c r="QB15" s="29"/>
      <c r="QC15" s="29"/>
      <c r="QD15" s="29"/>
      <c r="QE15" s="29"/>
      <c r="QF15" s="29"/>
      <c r="QG15" s="29"/>
      <c r="QH15" s="29"/>
      <c r="QI15" s="29"/>
      <c r="QJ15" s="29"/>
      <c r="QK15" s="29"/>
      <c r="QL15" s="29"/>
      <c r="QM15" s="29"/>
      <c r="QN15" s="29"/>
      <c r="QO15" s="29"/>
      <c r="QP15" s="29"/>
      <c r="QQ15" s="29"/>
      <c r="QR15" s="29"/>
      <c r="QS15" s="29"/>
      <c r="QT15" s="29"/>
      <c r="QU15" s="29"/>
      <c r="QV15" s="29"/>
      <c r="QW15" s="29"/>
      <c r="QX15" s="29"/>
      <c r="QY15" s="29"/>
      <c r="QZ15" s="29"/>
      <c r="RA15" s="29"/>
      <c r="RB15" s="29"/>
      <c r="RC15" s="29"/>
      <c r="RD15" s="29"/>
      <c r="RE15" s="29"/>
      <c r="RF15" s="29"/>
      <c r="RG15" s="29"/>
      <c r="RH15" s="29"/>
      <c r="RI15" s="29"/>
      <c r="RJ15" s="29"/>
      <c r="RK15" s="29"/>
      <c r="RL15" s="29"/>
      <c r="RM15" s="29"/>
      <c r="RN15" s="29"/>
      <c r="RO15" s="29"/>
      <c r="RP15" s="29"/>
      <c r="RQ15" s="29"/>
      <c r="RR15" s="29"/>
      <c r="RS15" s="29"/>
      <c r="RT15" s="29"/>
      <c r="RU15" s="29"/>
      <c r="RV15" s="29"/>
      <c r="RW15" s="29"/>
      <c r="RX15" s="29"/>
      <c r="RY15" s="29"/>
      <c r="RZ15" s="29"/>
      <c r="SA15" s="29"/>
      <c r="SB15" s="29"/>
      <c r="SC15" s="29"/>
      <c r="SD15" s="29"/>
      <c r="SE15" s="29"/>
      <c r="SF15" s="29"/>
      <c r="SG15" s="29"/>
      <c r="SH15" s="29"/>
      <c r="SI15" s="29"/>
      <c r="SJ15" s="29"/>
      <c r="SK15" s="29"/>
      <c r="SL15" s="29"/>
    </row>
    <row r="16" spans="1:506" ht="16.5" customHeight="1" x14ac:dyDescent="0.2">
      <c r="A16" s="20">
        <v>967</v>
      </c>
      <c r="B16" s="20" t="s">
        <v>66</v>
      </c>
      <c r="C16" s="20" t="s">
        <v>67</v>
      </c>
      <c r="D16" s="20" t="s">
        <v>30</v>
      </c>
      <c r="E16" s="20" t="s">
        <v>1345</v>
      </c>
      <c r="F16" s="22" t="s">
        <v>80</v>
      </c>
      <c r="G16" s="20" t="s">
        <v>84</v>
      </c>
      <c r="H16" s="20" t="s">
        <v>35</v>
      </c>
      <c r="I16" s="20" t="s">
        <v>81</v>
      </c>
      <c r="J16" s="22" t="s">
        <v>82</v>
      </c>
      <c r="K16" s="20"/>
      <c r="L16" s="20"/>
      <c r="M16" s="20"/>
      <c r="N16" s="20"/>
      <c r="O16" s="32"/>
      <c r="P16" s="23">
        <v>4500000</v>
      </c>
      <c r="Q16" s="24">
        <v>1</v>
      </c>
      <c r="R16" s="25">
        <v>45658</v>
      </c>
      <c r="S16" s="20" t="s">
        <v>83</v>
      </c>
      <c r="T16" s="23">
        <f>P16*12</f>
        <v>54000000</v>
      </c>
      <c r="U16" s="27" t="s">
        <v>31</v>
      </c>
      <c r="V16" s="28" t="s">
        <v>32</v>
      </c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  <c r="AR16" s="29"/>
      <c r="AS16" s="29"/>
      <c r="AT16" s="29"/>
      <c r="AU16" s="29"/>
      <c r="AV16" s="29"/>
      <c r="AW16" s="29"/>
      <c r="AX16" s="29"/>
      <c r="AY16" s="29"/>
      <c r="AZ16" s="29"/>
      <c r="BA16" s="29"/>
      <c r="BB16" s="29"/>
      <c r="BC16" s="29"/>
      <c r="BD16" s="29"/>
      <c r="BE16" s="29"/>
      <c r="BF16" s="29"/>
      <c r="BG16" s="29"/>
      <c r="BH16" s="29"/>
      <c r="BI16" s="29"/>
      <c r="BJ16" s="29"/>
      <c r="BK16" s="29"/>
      <c r="BL16" s="29"/>
      <c r="BM16" s="29"/>
      <c r="BN16" s="29"/>
      <c r="BO16" s="29"/>
      <c r="BP16" s="29"/>
      <c r="BQ16" s="29"/>
      <c r="BR16" s="29"/>
      <c r="BS16" s="29"/>
      <c r="BT16" s="29"/>
      <c r="BU16" s="29"/>
      <c r="BV16" s="29"/>
      <c r="BW16" s="29"/>
      <c r="BX16" s="29"/>
      <c r="BY16" s="29"/>
      <c r="BZ16" s="29"/>
      <c r="CA16" s="29"/>
      <c r="CB16" s="29"/>
      <c r="CC16" s="29"/>
      <c r="CD16" s="29"/>
      <c r="CE16" s="29"/>
      <c r="CF16" s="29"/>
      <c r="CG16" s="29"/>
      <c r="CH16" s="29"/>
      <c r="CI16" s="29"/>
      <c r="CJ16" s="29"/>
      <c r="CK16" s="29"/>
      <c r="CL16" s="29"/>
      <c r="CM16" s="29"/>
      <c r="CN16" s="29"/>
      <c r="CO16" s="29"/>
      <c r="CP16" s="29"/>
      <c r="CQ16" s="29"/>
      <c r="CR16" s="29"/>
      <c r="CS16" s="29"/>
      <c r="CT16" s="29"/>
      <c r="CU16" s="29"/>
      <c r="CV16" s="29"/>
      <c r="CW16" s="29"/>
      <c r="CX16" s="29"/>
      <c r="CY16" s="29"/>
      <c r="CZ16" s="29"/>
      <c r="DA16" s="29"/>
      <c r="DB16" s="29"/>
      <c r="DC16" s="29"/>
      <c r="DD16" s="29"/>
      <c r="DE16" s="29"/>
      <c r="DF16" s="29"/>
      <c r="DG16" s="29"/>
      <c r="DH16" s="29"/>
      <c r="DI16" s="29"/>
      <c r="DJ16" s="29"/>
      <c r="DK16" s="29"/>
      <c r="DL16" s="29"/>
      <c r="DM16" s="29"/>
      <c r="DN16" s="29"/>
      <c r="DO16" s="29"/>
      <c r="DP16" s="29"/>
      <c r="DQ16" s="29"/>
      <c r="DR16" s="29"/>
      <c r="DS16" s="29"/>
      <c r="DT16" s="29"/>
      <c r="DU16" s="29"/>
      <c r="DV16" s="29"/>
      <c r="DW16" s="29"/>
      <c r="DX16" s="29"/>
      <c r="DY16" s="29"/>
      <c r="DZ16" s="29"/>
      <c r="EA16" s="29"/>
      <c r="EB16" s="29"/>
      <c r="EC16" s="29"/>
      <c r="ED16" s="29"/>
      <c r="EE16" s="29"/>
      <c r="EF16" s="29"/>
      <c r="EG16" s="29"/>
      <c r="EH16" s="29"/>
      <c r="EI16" s="29"/>
      <c r="EJ16" s="29"/>
      <c r="EK16" s="29"/>
      <c r="EL16" s="29"/>
      <c r="EM16" s="29"/>
      <c r="EN16" s="29"/>
      <c r="EO16" s="29"/>
      <c r="EP16" s="29"/>
      <c r="EQ16" s="29"/>
      <c r="ER16" s="29"/>
      <c r="ES16" s="29"/>
      <c r="ET16" s="29"/>
      <c r="EU16" s="29"/>
      <c r="EV16" s="29"/>
      <c r="EW16" s="29"/>
      <c r="EX16" s="29"/>
      <c r="EY16" s="29"/>
      <c r="EZ16" s="29"/>
      <c r="FA16" s="29"/>
      <c r="FB16" s="29"/>
      <c r="FC16" s="29"/>
      <c r="FD16" s="29"/>
      <c r="FE16" s="29"/>
      <c r="FF16" s="29"/>
      <c r="FG16" s="29"/>
      <c r="FH16" s="29"/>
      <c r="FI16" s="29"/>
      <c r="FJ16" s="29"/>
      <c r="FK16" s="29"/>
      <c r="FL16" s="29"/>
      <c r="FM16" s="29"/>
      <c r="FN16" s="29"/>
      <c r="FO16" s="29"/>
      <c r="FP16" s="29"/>
      <c r="FQ16" s="29"/>
      <c r="FR16" s="29"/>
      <c r="FS16" s="29"/>
      <c r="FT16" s="29"/>
      <c r="FU16" s="29"/>
      <c r="FV16" s="29"/>
      <c r="FW16" s="29"/>
      <c r="FX16" s="29"/>
      <c r="FY16" s="29"/>
      <c r="FZ16" s="29"/>
      <c r="GA16" s="29"/>
      <c r="GB16" s="29"/>
      <c r="GC16" s="29"/>
      <c r="GD16" s="29"/>
      <c r="GE16" s="29"/>
      <c r="GF16" s="29"/>
      <c r="GG16" s="29"/>
      <c r="GH16" s="29"/>
      <c r="GI16" s="29"/>
      <c r="GJ16" s="29"/>
      <c r="GK16" s="29"/>
      <c r="GL16" s="29"/>
      <c r="GM16" s="29"/>
      <c r="GN16" s="29"/>
      <c r="GO16" s="29"/>
      <c r="GP16" s="29"/>
      <c r="GQ16" s="29"/>
      <c r="GR16" s="29"/>
      <c r="GS16" s="29"/>
      <c r="GT16" s="29"/>
      <c r="GU16" s="29"/>
      <c r="GV16" s="29"/>
      <c r="GW16" s="29"/>
      <c r="GX16" s="29"/>
      <c r="GY16" s="29"/>
      <c r="GZ16" s="29"/>
      <c r="HA16" s="29"/>
      <c r="HB16" s="29"/>
      <c r="HC16" s="29"/>
      <c r="HD16" s="29"/>
      <c r="HE16" s="29"/>
      <c r="HF16" s="29"/>
      <c r="HG16" s="29"/>
      <c r="HH16" s="29"/>
      <c r="HI16" s="29"/>
      <c r="HJ16" s="29"/>
      <c r="HK16" s="29"/>
      <c r="HL16" s="29"/>
      <c r="HM16" s="29"/>
      <c r="HN16" s="29"/>
      <c r="HO16" s="29"/>
      <c r="HP16" s="29"/>
      <c r="HQ16" s="29"/>
      <c r="HR16" s="29"/>
      <c r="HS16" s="29"/>
      <c r="HT16" s="29"/>
      <c r="HU16" s="29"/>
      <c r="HV16" s="29"/>
      <c r="HW16" s="29"/>
      <c r="HX16" s="29"/>
      <c r="HY16" s="29"/>
      <c r="HZ16" s="29"/>
      <c r="IA16" s="29"/>
      <c r="IB16" s="29"/>
      <c r="IC16" s="29"/>
      <c r="ID16" s="29"/>
      <c r="IE16" s="29"/>
      <c r="IF16" s="29"/>
      <c r="IG16" s="29"/>
      <c r="IH16" s="29"/>
      <c r="II16" s="29"/>
      <c r="IJ16" s="29"/>
      <c r="IK16" s="29"/>
      <c r="IL16" s="29"/>
      <c r="IM16" s="29"/>
      <c r="IN16" s="29"/>
      <c r="IO16" s="29"/>
      <c r="IP16" s="29"/>
      <c r="IQ16" s="29"/>
      <c r="IR16" s="29"/>
      <c r="IS16" s="29"/>
      <c r="IT16" s="29"/>
      <c r="IU16" s="29"/>
      <c r="IV16" s="29"/>
      <c r="IW16" s="29"/>
      <c r="IX16" s="29"/>
      <c r="IY16" s="29"/>
      <c r="IZ16" s="29"/>
      <c r="JA16" s="29"/>
      <c r="JB16" s="29"/>
      <c r="JC16" s="29"/>
      <c r="JD16" s="29"/>
      <c r="JE16" s="29"/>
      <c r="JF16" s="29"/>
      <c r="JG16" s="29"/>
      <c r="JH16" s="29"/>
      <c r="JI16" s="29"/>
      <c r="JJ16" s="29"/>
      <c r="JK16" s="29"/>
      <c r="JL16" s="29"/>
      <c r="JM16" s="29"/>
      <c r="JN16" s="29"/>
      <c r="JO16" s="29"/>
      <c r="JP16" s="29"/>
      <c r="JQ16" s="29"/>
      <c r="JR16" s="29"/>
      <c r="JS16" s="29"/>
      <c r="JT16" s="29"/>
      <c r="JU16" s="29"/>
      <c r="JV16" s="29"/>
      <c r="JW16" s="29"/>
      <c r="JX16" s="29"/>
      <c r="JY16" s="29"/>
      <c r="JZ16" s="29"/>
      <c r="KA16" s="29"/>
      <c r="KB16" s="29"/>
      <c r="KC16" s="29"/>
      <c r="KD16" s="29"/>
      <c r="KE16" s="29"/>
      <c r="KF16" s="29"/>
      <c r="KG16" s="29"/>
      <c r="KH16" s="29"/>
      <c r="KI16" s="29"/>
      <c r="KJ16" s="29"/>
      <c r="KK16" s="29"/>
      <c r="KL16" s="29"/>
      <c r="KM16" s="29"/>
      <c r="KN16" s="29"/>
      <c r="KO16" s="29"/>
      <c r="KP16" s="29"/>
      <c r="KQ16" s="29"/>
      <c r="KR16" s="29"/>
      <c r="KS16" s="29"/>
      <c r="KT16" s="29"/>
      <c r="KU16" s="29"/>
      <c r="KV16" s="29"/>
      <c r="KW16" s="29"/>
      <c r="KX16" s="29"/>
      <c r="KY16" s="29"/>
      <c r="KZ16" s="29"/>
      <c r="LA16" s="29"/>
      <c r="LB16" s="29"/>
      <c r="LC16" s="29"/>
      <c r="LD16" s="29"/>
      <c r="LE16" s="29"/>
      <c r="LF16" s="29"/>
      <c r="LG16" s="29"/>
      <c r="LH16" s="29"/>
      <c r="LI16" s="29"/>
      <c r="LJ16" s="29"/>
      <c r="LK16" s="29"/>
      <c r="LL16" s="29"/>
      <c r="LM16" s="29"/>
      <c r="LN16" s="29"/>
      <c r="LO16" s="29"/>
      <c r="LP16" s="29"/>
      <c r="LQ16" s="29"/>
      <c r="LR16" s="29"/>
      <c r="LS16" s="29"/>
      <c r="LT16" s="29"/>
      <c r="LU16" s="29"/>
      <c r="LV16" s="29"/>
      <c r="LW16" s="29"/>
      <c r="LX16" s="29"/>
      <c r="LY16" s="29"/>
      <c r="LZ16" s="29"/>
      <c r="MA16" s="29"/>
      <c r="MB16" s="29"/>
      <c r="MC16" s="29"/>
      <c r="MD16" s="29"/>
      <c r="ME16" s="29"/>
      <c r="MF16" s="29"/>
      <c r="MG16" s="29"/>
      <c r="MH16" s="29"/>
      <c r="MI16" s="29"/>
      <c r="MJ16" s="29"/>
      <c r="MK16" s="29"/>
      <c r="ML16" s="29"/>
      <c r="MM16" s="29"/>
      <c r="MN16" s="29"/>
      <c r="MO16" s="29"/>
      <c r="MP16" s="29"/>
      <c r="MQ16" s="29"/>
      <c r="MR16" s="29"/>
      <c r="MS16" s="29"/>
      <c r="MT16" s="29"/>
      <c r="MU16" s="29"/>
      <c r="MV16" s="29"/>
      <c r="MW16" s="29"/>
      <c r="MX16" s="29"/>
      <c r="MY16" s="29"/>
      <c r="MZ16" s="29"/>
      <c r="NA16" s="29"/>
      <c r="NB16" s="29"/>
      <c r="NC16" s="29"/>
      <c r="ND16" s="29"/>
      <c r="NE16" s="29"/>
      <c r="NF16" s="29"/>
      <c r="NG16" s="29"/>
      <c r="NH16" s="29"/>
      <c r="NI16" s="29"/>
      <c r="NJ16" s="29"/>
      <c r="NK16" s="29"/>
      <c r="NL16" s="29"/>
      <c r="NM16" s="29"/>
      <c r="NN16" s="29"/>
      <c r="NO16" s="29"/>
      <c r="NP16" s="29"/>
      <c r="NQ16" s="29"/>
      <c r="NR16" s="29"/>
      <c r="NS16" s="29"/>
      <c r="NT16" s="29"/>
      <c r="NU16" s="29"/>
      <c r="NV16" s="29"/>
      <c r="NW16" s="29"/>
      <c r="NX16" s="29"/>
      <c r="NY16" s="29"/>
      <c r="NZ16" s="29"/>
      <c r="OA16" s="29"/>
      <c r="OB16" s="29"/>
      <c r="OC16" s="29"/>
      <c r="OD16" s="29"/>
      <c r="OE16" s="29"/>
      <c r="OF16" s="29"/>
      <c r="OG16" s="29"/>
      <c r="OH16" s="29"/>
      <c r="OI16" s="29"/>
      <c r="OJ16" s="29"/>
      <c r="OK16" s="29"/>
      <c r="OL16" s="29"/>
      <c r="OM16" s="29"/>
      <c r="ON16" s="29"/>
      <c r="OO16" s="29"/>
      <c r="OP16" s="29"/>
      <c r="OQ16" s="29"/>
      <c r="OR16" s="29"/>
      <c r="OS16" s="29"/>
      <c r="OT16" s="29"/>
      <c r="OU16" s="29"/>
      <c r="OV16" s="29"/>
      <c r="OW16" s="29"/>
      <c r="OX16" s="29"/>
      <c r="OY16" s="29"/>
      <c r="OZ16" s="29"/>
      <c r="PA16" s="29"/>
      <c r="PB16" s="29"/>
      <c r="PC16" s="29"/>
      <c r="PD16" s="29"/>
      <c r="PE16" s="29"/>
      <c r="PF16" s="29"/>
      <c r="PG16" s="29"/>
      <c r="PH16" s="29"/>
      <c r="PI16" s="29"/>
      <c r="PJ16" s="29"/>
      <c r="PK16" s="29"/>
      <c r="PL16" s="29"/>
      <c r="PM16" s="29"/>
      <c r="PN16" s="29"/>
      <c r="PO16" s="29"/>
      <c r="PP16" s="29"/>
      <c r="PQ16" s="29"/>
      <c r="PR16" s="29"/>
      <c r="PS16" s="29"/>
      <c r="PT16" s="29"/>
      <c r="PU16" s="29"/>
      <c r="PV16" s="29"/>
      <c r="PW16" s="29"/>
      <c r="PX16" s="29"/>
      <c r="PY16" s="29"/>
      <c r="PZ16" s="29"/>
      <c r="QA16" s="29"/>
      <c r="QB16" s="29"/>
      <c r="QC16" s="29"/>
      <c r="QD16" s="29"/>
      <c r="QE16" s="29"/>
      <c r="QF16" s="29"/>
      <c r="QG16" s="29"/>
      <c r="QH16" s="29"/>
      <c r="QI16" s="29"/>
      <c r="QJ16" s="29"/>
      <c r="QK16" s="29"/>
      <c r="QL16" s="29"/>
      <c r="QM16" s="29"/>
      <c r="QN16" s="29"/>
      <c r="QO16" s="29"/>
      <c r="QP16" s="29"/>
      <c r="QQ16" s="29"/>
      <c r="QR16" s="29"/>
      <c r="QS16" s="29"/>
      <c r="QT16" s="29"/>
      <c r="QU16" s="29"/>
      <c r="QV16" s="29"/>
      <c r="QW16" s="29"/>
      <c r="QX16" s="29"/>
      <c r="QY16" s="29"/>
      <c r="QZ16" s="29"/>
      <c r="RA16" s="29"/>
      <c r="RB16" s="29"/>
      <c r="RC16" s="29"/>
      <c r="RD16" s="29"/>
      <c r="RE16" s="29"/>
      <c r="RF16" s="29"/>
      <c r="RG16" s="29"/>
      <c r="RH16" s="29"/>
      <c r="RI16" s="29"/>
      <c r="RJ16" s="29"/>
      <c r="RK16" s="29"/>
      <c r="RL16" s="29"/>
      <c r="RM16" s="29"/>
      <c r="RN16" s="29"/>
      <c r="RO16" s="29"/>
      <c r="RP16" s="29"/>
      <c r="RQ16" s="29"/>
      <c r="RR16" s="29"/>
      <c r="RS16" s="29"/>
      <c r="RT16" s="29"/>
      <c r="RU16" s="29"/>
      <c r="RV16" s="29"/>
      <c r="RW16" s="29"/>
      <c r="RX16" s="29"/>
      <c r="RY16" s="29"/>
      <c r="RZ16" s="29"/>
      <c r="SA16" s="29"/>
      <c r="SB16" s="29"/>
      <c r="SC16" s="29"/>
      <c r="SD16" s="29"/>
      <c r="SE16" s="29"/>
      <c r="SF16" s="29"/>
      <c r="SG16" s="29"/>
      <c r="SH16" s="29"/>
      <c r="SI16" s="29"/>
      <c r="SJ16" s="29"/>
      <c r="SK16" s="29"/>
      <c r="SL16" s="29"/>
    </row>
    <row r="17" spans="1:506" ht="16.5" customHeight="1" x14ac:dyDescent="0.2">
      <c r="A17" s="20">
        <v>1038</v>
      </c>
      <c r="B17" s="20" t="s">
        <v>77</v>
      </c>
      <c r="C17" s="20" t="s">
        <v>28</v>
      </c>
      <c r="D17" s="20" t="s">
        <v>30</v>
      </c>
      <c r="E17" s="20" t="s">
        <v>1345</v>
      </c>
      <c r="F17" s="22" t="s">
        <v>85</v>
      </c>
      <c r="G17" s="20" t="s">
        <v>86</v>
      </c>
      <c r="H17" s="20" t="s">
        <v>35</v>
      </c>
      <c r="I17" s="20" t="s">
        <v>27</v>
      </c>
      <c r="J17" s="22" t="s">
        <v>28</v>
      </c>
      <c r="K17" s="20"/>
      <c r="L17" s="20"/>
      <c r="M17" s="20"/>
      <c r="N17" s="20"/>
      <c r="O17" s="20"/>
      <c r="P17" s="23">
        <v>60000000</v>
      </c>
      <c r="Q17" s="24">
        <v>1</v>
      </c>
      <c r="R17" s="25">
        <v>45748</v>
      </c>
      <c r="S17" s="20" t="s">
        <v>29</v>
      </c>
      <c r="T17" s="26">
        <f>P17*Q17*11</f>
        <v>660000000</v>
      </c>
      <c r="U17" s="27" t="s">
        <v>31</v>
      </c>
      <c r="V17" s="28" t="s">
        <v>32</v>
      </c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  <c r="AR17" s="29"/>
      <c r="AS17" s="29"/>
      <c r="AT17" s="29"/>
      <c r="AU17" s="29"/>
      <c r="AV17" s="29"/>
      <c r="AW17" s="29"/>
      <c r="AX17" s="29"/>
      <c r="AY17" s="29"/>
      <c r="AZ17" s="29"/>
      <c r="BA17" s="29"/>
      <c r="BB17" s="29"/>
      <c r="BC17" s="29"/>
      <c r="BD17" s="29"/>
      <c r="BE17" s="29"/>
      <c r="BF17" s="29"/>
      <c r="BG17" s="29"/>
      <c r="BH17" s="29"/>
      <c r="BI17" s="29"/>
      <c r="BJ17" s="29"/>
      <c r="BK17" s="29"/>
      <c r="BL17" s="29"/>
      <c r="BM17" s="29"/>
      <c r="BN17" s="29"/>
      <c r="BO17" s="29"/>
      <c r="BP17" s="29"/>
      <c r="BQ17" s="29"/>
      <c r="BR17" s="29"/>
      <c r="BS17" s="29"/>
      <c r="BT17" s="29"/>
      <c r="BU17" s="29"/>
      <c r="BV17" s="29"/>
      <c r="BW17" s="29"/>
      <c r="BX17" s="29"/>
      <c r="BY17" s="29"/>
      <c r="BZ17" s="29"/>
      <c r="CA17" s="29"/>
      <c r="CB17" s="29"/>
      <c r="CC17" s="29"/>
      <c r="CD17" s="29"/>
      <c r="CE17" s="29"/>
      <c r="CF17" s="29"/>
      <c r="CG17" s="29"/>
      <c r="CH17" s="29"/>
      <c r="CI17" s="29"/>
      <c r="CJ17" s="29"/>
      <c r="CK17" s="29"/>
      <c r="CL17" s="29"/>
      <c r="CM17" s="29"/>
      <c r="CN17" s="29"/>
      <c r="CO17" s="29"/>
      <c r="CP17" s="29"/>
      <c r="CQ17" s="29"/>
      <c r="CR17" s="29"/>
      <c r="CS17" s="29"/>
      <c r="CT17" s="29"/>
      <c r="CU17" s="29"/>
      <c r="CV17" s="29"/>
      <c r="CW17" s="29"/>
      <c r="CX17" s="29"/>
      <c r="CY17" s="29"/>
      <c r="CZ17" s="29"/>
      <c r="DA17" s="29"/>
      <c r="DB17" s="29"/>
      <c r="DC17" s="29"/>
      <c r="DD17" s="29"/>
      <c r="DE17" s="29"/>
      <c r="DF17" s="29"/>
      <c r="DG17" s="29"/>
      <c r="DH17" s="29"/>
      <c r="DI17" s="29"/>
      <c r="DJ17" s="29"/>
      <c r="DK17" s="29"/>
      <c r="DL17" s="29"/>
      <c r="DM17" s="29"/>
      <c r="DN17" s="29"/>
      <c r="DO17" s="29"/>
      <c r="DP17" s="29"/>
      <c r="DQ17" s="29"/>
      <c r="DR17" s="29"/>
      <c r="DS17" s="29"/>
      <c r="DT17" s="29"/>
      <c r="DU17" s="29"/>
      <c r="DV17" s="29"/>
      <c r="DW17" s="29"/>
      <c r="DX17" s="29"/>
      <c r="DY17" s="29"/>
      <c r="DZ17" s="29"/>
      <c r="EA17" s="29"/>
      <c r="EB17" s="29"/>
      <c r="EC17" s="29"/>
      <c r="ED17" s="29"/>
      <c r="EE17" s="29"/>
      <c r="EF17" s="29"/>
      <c r="EG17" s="29"/>
      <c r="EH17" s="29"/>
      <c r="EI17" s="29"/>
      <c r="EJ17" s="29"/>
      <c r="EK17" s="29"/>
      <c r="EL17" s="29"/>
      <c r="EM17" s="29"/>
      <c r="EN17" s="29"/>
      <c r="EO17" s="29"/>
      <c r="EP17" s="29"/>
      <c r="EQ17" s="29"/>
      <c r="ER17" s="29"/>
      <c r="ES17" s="29"/>
      <c r="ET17" s="29"/>
      <c r="EU17" s="29"/>
      <c r="EV17" s="29"/>
      <c r="EW17" s="29"/>
      <c r="EX17" s="29"/>
      <c r="EY17" s="29"/>
      <c r="EZ17" s="29"/>
      <c r="FA17" s="29"/>
      <c r="FB17" s="29"/>
      <c r="FC17" s="29"/>
      <c r="FD17" s="29"/>
      <c r="FE17" s="29"/>
      <c r="FF17" s="29"/>
      <c r="FG17" s="29"/>
      <c r="FH17" s="29"/>
      <c r="FI17" s="29"/>
      <c r="FJ17" s="29"/>
      <c r="FK17" s="29"/>
      <c r="FL17" s="29"/>
      <c r="FM17" s="29"/>
      <c r="FN17" s="29"/>
      <c r="FO17" s="29"/>
      <c r="FP17" s="29"/>
      <c r="FQ17" s="29"/>
      <c r="FR17" s="29"/>
      <c r="FS17" s="29"/>
      <c r="FT17" s="29"/>
      <c r="FU17" s="29"/>
      <c r="FV17" s="29"/>
      <c r="FW17" s="29"/>
      <c r="FX17" s="29"/>
      <c r="FY17" s="29"/>
      <c r="FZ17" s="29"/>
      <c r="GA17" s="29"/>
      <c r="GB17" s="29"/>
      <c r="GC17" s="29"/>
      <c r="GD17" s="29"/>
      <c r="GE17" s="29"/>
      <c r="GF17" s="29"/>
      <c r="GG17" s="29"/>
      <c r="GH17" s="29"/>
      <c r="GI17" s="29"/>
      <c r="GJ17" s="29"/>
      <c r="GK17" s="29"/>
      <c r="GL17" s="29"/>
      <c r="GM17" s="29"/>
      <c r="GN17" s="29"/>
      <c r="GO17" s="29"/>
      <c r="GP17" s="29"/>
      <c r="GQ17" s="29"/>
      <c r="GR17" s="29"/>
      <c r="GS17" s="29"/>
      <c r="GT17" s="29"/>
      <c r="GU17" s="29"/>
      <c r="GV17" s="29"/>
      <c r="GW17" s="29"/>
      <c r="GX17" s="29"/>
      <c r="GY17" s="29"/>
      <c r="GZ17" s="29"/>
      <c r="HA17" s="29"/>
      <c r="HB17" s="29"/>
      <c r="HC17" s="29"/>
      <c r="HD17" s="29"/>
      <c r="HE17" s="29"/>
      <c r="HF17" s="29"/>
      <c r="HG17" s="29"/>
      <c r="HH17" s="29"/>
      <c r="HI17" s="29"/>
      <c r="HJ17" s="29"/>
      <c r="HK17" s="29"/>
      <c r="HL17" s="29"/>
      <c r="HM17" s="29"/>
      <c r="HN17" s="29"/>
      <c r="HO17" s="29"/>
      <c r="HP17" s="29"/>
      <c r="HQ17" s="29"/>
      <c r="HR17" s="29"/>
      <c r="HS17" s="29"/>
      <c r="HT17" s="29"/>
      <c r="HU17" s="29"/>
      <c r="HV17" s="29"/>
      <c r="HW17" s="29"/>
      <c r="HX17" s="29"/>
      <c r="HY17" s="29"/>
      <c r="HZ17" s="29"/>
      <c r="IA17" s="29"/>
      <c r="IB17" s="29"/>
      <c r="IC17" s="29"/>
      <c r="ID17" s="29"/>
      <c r="IE17" s="29"/>
      <c r="IF17" s="29"/>
      <c r="IG17" s="29"/>
      <c r="IH17" s="29"/>
      <c r="II17" s="29"/>
      <c r="IJ17" s="29"/>
      <c r="IK17" s="29"/>
      <c r="IL17" s="29"/>
      <c r="IM17" s="29"/>
      <c r="IN17" s="29"/>
      <c r="IO17" s="29"/>
      <c r="IP17" s="29"/>
      <c r="IQ17" s="29"/>
      <c r="IR17" s="29"/>
      <c r="IS17" s="29"/>
      <c r="IT17" s="29"/>
      <c r="IU17" s="29"/>
      <c r="IV17" s="29"/>
      <c r="IW17" s="29"/>
      <c r="IX17" s="29"/>
      <c r="IY17" s="29"/>
      <c r="IZ17" s="29"/>
      <c r="JA17" s="29"/>
      <c r="JB17" s="29"/>
      <c r="JC17" s="29"/>
      <c r="JD17" s="29"/>
      <c r="JE17" s="29"/>
      <c r="JF17" s="29"/>
      <c r="JG17" s="29"/>
      <c r="JH17" s="29"/>
      <c r="JI17" s="29"/>
      <c r="JJ17" s="29"/>
      <c r="JK17" s="29"/>
      <c r="JL17" s="29"/>
      <c r="JM17" s="29"/>
      <c r="JN17" s="29"/>
      <c r="JO17" s="29"/>
      <c r="JP17" s="29"/>
      <c r="JQ17" s="29"/>
      <c r="JR17" s="29"/>
      <c r="JS17" s="29"/>
      <c r="JT17" s="29"/>
      <c r="JU17" s="29"/>
      <c r="JV17" s="29"/>
      <c r="JW17" s="29"/>
      <c r="JX17" s="29"/>
      <c r="JY17" s="29"/>
      <c r="JZ17" s="29"/>
      <c r="KA17" s="29"/>
      <c r="KB17" s="29"/>
      <c r="KC17" s="29"/>
      <c r="KD17" s="29"/>
      <c r="KE17" s="29"/>
      <c r="KF17" s="29"/>
      <c r="KG17" s="29"/>
      <c r="KH17" s="29"/>
      <c r="KI17" s="29"/>
      <c r="KJ17" s="29"/>
      <c r="KK17" s="29"/>
      <c r="KL17" s="29"/>
      <c r="KM17" s="29"/>
      <c r="KN17" s="29"/>
      <c r="KO17" s="29"/>
      <c r="KP17" s="29"/>
      <c r="KQ17" s="29"/>
      <c r="KR17" s="29"/>
      <c r="KS17" s="29"/>
      <c r="KT17" s="29"/>
      <c r="KU17" s="29"/>
      <c r="KV17" s="29"/>
      <c r="KW17" s="29"/>
      <c r="KX17" s="29"/>
      <c r="KY17" s="29"/>
      <c r="KZ17" s="29"/>
      <c r="LA17" s="29"/>
      <c r="LB17" s="29"/>
      <c r="LC17" s="29"/>
      <c r="LD17" s="29"/>
      <c r="LE17" s="29"/>
      <c r="LF17" s="29"/>
      <c r="LG17" s="29"/>
      <c r="LH17" s="29"/>
      <c r="LI17" s="29"/>
      <c r="LJ17" s="29"/>
      <c r="LK17" s="29"/>
      <c r="LL17" s="29"/>
      <c r="LM17" s="29"/>
      <c r="LN17" s="29"/>
      <c r="LO17" s="29"/>
      <c r="LP17" s="29"/>
      <c r="LQ17" s="29"/>
      <c r="LR17" s="29"/>
      <c r="LS17" s="29"/>
      <c r="LT17" s="29"/>
      <c r="LU17" s="29"/>
      <c r="LV17" s="29"/>
      <c r="LW17" s="29"/>
      <c r="LX17" s="29"/>
      <c r="LY17" s="29"/>
      <c r="LZ17" s="29"/>
      <c r="MA17" s="29"/>
      <c r="MB17" s="29"/>
      <c r="MC17" s="29"/>
      <c r="MD17" s="29"/>
      <c r="ME17" s="29"/>
      <c r="MF17" s="29"/>
      <c r="MG17" s="29"/>
      <c r="MH17" s="29"/>
      <c r="MI17" s="29"/>
      <c r="MJ17" s="29"/>
      <c r="MK17" s="29"/>
      <c r="ML17" s="29"/>
      <c r="MM17" s="29"/>
      <c r="MN17" s="29"/>
      <c r="MO17" s="29"/>
      <c r="MP17" s="29"/>
      <c r="MQ17" s="29"/>
      <c r="MR17" s="29"/>
      <c r="MS17" s="29"/>
      <c r="MT17" s="29"/>
      <c r="MU17" s="29"/>
      <c r="MV17" s="29"/>
      <c r="MW17" s="29"/>
      <c r="MX17" s="29"/>
      <c r="MY17" s="29"/>
      <c r="MZ17" s="29"/>
      <c r="NA17" s="29"/>
      <c r="NB17" s="29"/>
      <c r="NC17" s="29"/>
      <c r="ND17" s="29"/>
      <c r="NE17" s="29"/>
      <c r="NF17" s="29"/>
      <c r="NG17" s="29"/>
      <c r="NH17" s="29"/>
      <c r="NI17" s="29"/>
      <c r="NJ17" s="29"/>
      <c r="NK17" s="29"/>
      <c r="NL17" s="29"/>
      <c r="NM17" s="29"/>
      <c r="NN17" s="29"/>
      <c r="NO17" s="29"/>
      <c r="NP17" s="29"/>
      <c r="NQ17" s="29"/>
      <c r="NR17" s="29"/>
      <c r="NS17" s="29"/>
      <c r="NT17" s="29"/>
      <c r="NU17" s="29"/>
      <c r="NV17" s="29"/>
      <c r="NW17" s="29"/>
      <c r="NX17" s="29"/>
      <c r="NY17" s="29"/>
      <c r="NZ17" s="29"/>
      <c r="OA17" s="29"/>
      <c r="OB17" s="29"/>
      <c r="OC17" s="29"/>
      <c r="OD17" s="29"/>
      <c r="OE17" s="29"/>
      <c r="OF17" s="29"/>
      <c r="OG17" s="29"/>
      <c r="OH17" s="29"/>
      <c r="OI17" s="29"/>
      <c r="OJ17" s="29"/>
      <c r="OK17" s="29"/>
      <c r="OL17" s="29"/>
      <c r="OM17" s="29"/>
      <c r="ON17" s="29"/>
      <c r="OO17" s="29"/>
      <c r="OP17" s="29"/>
      <c r="OQ17" s="29"/>
      <c r="OR17" s="29"/>
      <c r="OS17" s="29"/>
      <c r="OT17" s="29"/>
      <c r="OU17" s="29"/>
      <c r="OV17" s="29"/>
      <c r="OW17" s="29"/>
      <c r="OX17" s="29"/>
      <c r="OY17" s="29"/>
      <c r="OZ17" s="29"/>
      <c r="PA17" s="29"/>
      <c r="PB17" s="29"/>
      <c r="PC17" s="29"/>
      <c r="PD17" s="29"/>
      <c r="PE17" s="29"/>
      <c r="PF17" s="29"/>
      <c r="PG17" s="29"/>
      <c r="PH17" s="29"/>
      <c r="PI17" s="29"/>
      <c r="PJ17" s="29"/>
      <c r="PK17" s="29"/>
      <c r="PL17" s="29"/>
      <c r="PM17" s="29"/>
      <c r="PN17" s="29"/>
      <c r="PO17" s="29"/>
      <c r="PP17" s="29"/>
      <c r="PQ17" s="29"/>
      <c r="PR17" s="29"/>
      <c r="PS17" s="29"/>
      <c r="PT17" s="29"/>
      <c r="PU17" s="29"/>
      <c r="PV17" s="29"/>
      <c r="PW17" s="29"/>
      <c r="PX17" s="29"/>
      <c r="PY17" s="29"/>
      <c r="PZ17" s="29"/>
      <c r="QA17" s="29"/>
      <c r="QB17" s="29"/>
      <c r="QC17" s="29"/>
      <c r="QD17" s="29"/>
      <c r="QE17" s="29"/>
      <c r="QF17" s="29"/>
      <c r="QG17" s="29"/>
      <c r="QH17" s="29"/>
      <c r="QI17" s="29"/>
      <c r="QJ17" s="29"/>
      <c r="QK17" s="29"/>
      <c r="QL17" s="29"/>
      <c r="QM17" s="29"/>
      <c r="QN17" s="29"/>
      <c r="QO17" s="29"/>
      <c r="QP17" s="29"/>
      <c r="QQ17" s="29"/>
      <c r="QR17" s="29"/>
      <c r="QS17" s="29"/>
      <c r="QT17" s="29"/>
      <c r="QU17" s="29"/>
      <c r="QV17" s="29"/>
      <c r="QW17" s="29"/>
      <c r="QX17" s="29"/>
      <c r="QY17" s="29"/>
      <c r="QZ17" s="29"/>
      <c r="RA17" s="29"/>
      <c r="RB17" s="29"/>
      <c r="RC17" s="29"/>
      <c r="RD17" s="29"/>
      <c r="RE17" s="29"/>
      <c r="RF17" s="29"/>
      <c r="RG17" s="29"/>
      <c r="RH17" s="29"/>
      <c r="RI17" s="29"/>
      <c r="RJ17" s="29"/>
      <c r="RK17" s="29"/>
      <c r="RL17" s="29"/>
      <c r="RM17" s="29"/>
      <c r="RN17" s="29"/>
      <c r="RO17" s="29"/>
      <c r="RP17" s="29"/>
      <c r="RQ17" s="29"/>
      <c r="RR17" s="29"/>
      <c r="RS17" s="29"/>
      <c r="RT17" s="29"/>
      <c r="RU17" s="29"/>
      <c r="RV17" s="29"/>
      <c r="RW17" s="29"/>
      <c r="RX17" s="29"/>
      <c r="RY17" s="29"/>
      <c r="RZ17" s="29"/>
      <c r="SA17" s="29"/>
      <c r="SB17" s="29"/>
      <c r="SC17" s="29"/>
      <c r="SD17" s="29"/>
      <c r="SE17" s="29"/>
      <c r="SF17" s="29"/>
      <c r="SG17" s="29"/>
      <c r="SH17" s="29"/>
      <c r="SI17" s="29"/>
      <c r="SJ17" s="29"/>
      <c r="SK17" s="29"/>
      <c r="SL17" s="29"/>
    </row>
    <row r="18" spans="1:506" ht="16.5" customHeight="1" x14ac:dyDescent="0.2">
      <c r="A18" s="20">
        <v>1475</v>
      </c>
      <c r="B18" s="20" t="s">
        <v>74</v>
      </c>
      <c r="C18" s="20" t="s">
        <v>87</v>
      </c>
      <c r="D18" s="20" t="s">
        <v>30</v>
      </c>
      <c r="E18" s="20" t="s">
        <v>1345</v>
      </c>
      <c r="F18" s="22" t="s">
        <v>88</v>
      </c>
      <c r="G18" s="33" t="s">
        <v>96</v>
      </c>
      <c r="H18" s="20" t="s">
        <v>89</v>
      </c>
      <c r="I18" s="20" t="s">
        <v>27</v>
      </c>
      <c r="J18" s="22" t="s">
        <v>90</v>
      </c>
      <c r="K18" s="20">
        <v>30</v>
      </c>
      <c r="L18" s="20" t="s">
        <v>91</v>
      </c>
      <c r="M18" s="20" t="s">
        <v>92</v>
      </c>
      <c r="N18" s="20" t="s">
        <v>93</v>
      </c>
      <c r="O18" s="20" t="s">
        <v>94</v>
      </c>
      <c r="P18" s="23">
        <v>1.2699999999999999E-2</v>
      </c>
      <c r="Q18" s="24">
        <v>12</v>
      </c>
      <c r="R18" s="25">
        <v>45658</v>
      </c>
      <c r="S18" s="20" t="s">
        <v>29</v>
      </c>
      <c r="T18" s="23">
        <v>4570000000</v>
      </c>
      <c r="U18" s="27" t="s">
        <v>31</v>
      </c>
      <c r="V18" s="28" t="s">
        <v>32</v>
      </c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  <c r="AR18" s="29"/>
      <c r="AS18" s="29"/>
      <c r="AT18" s="29"/>
      <c r="AU18" s="29"/>
      <c r="AV18" s="29"/>
      <c r="AW18" s="29"/>
      <c r="AX18" s="29"/>
      <c r="AY18" s="29"/>
      <c r="AZ18" s="29"/>
      <c r="BA18" s="29"/>
      <c r="BB18" s="29"/>
      <c r="BC18" s="29"/>
      <c r="BD18" s="29"/>
      <c r="BE18" s="29"/>
      <c r="BF18" s="29"/>
      <c r="BG18" s="29"/>
      <c r="BH18" s="29"/>
      <c r="BI18" s="29"/>
      <c r="BJ18" s="29"/>
      <c r="BK18" s="29"/>
      <c r="BL18" s="29"/>
      <c r="BM18" s="29"/>
      <c r="BN18" s="29"/>
      <c r="BO18" s="29"/>
      <c r="BP18" s="29"/>
      <c r="BQ18" s="29"/>
      <c r="BR18" s="29"/>
      <c r="BS18" s="29"/>
      <c r="BT18" s="29"/>
      <c r="BU18" s="29"/>
      <c r="BV18" s="29"/>
      <c r="BW18" s="29"/>
      <c r="BX18" s="29"/>
      <c r="BY18" s="29"/>
      <c r="BZ18" s="29"/>
      <c r="CA18" s="29"/>
      <c r="CB18" s="29"/>
      <c r="CC18" s="29"/>
      <c r="CD18" s="29"/>
      <c r="CE18" s="29"/>
      <c r="CF18" s="29"/>
      <c r="CG18" s="29"/>
      <c r="CH18" s="29"/>
      <c r="CI18" s="29"/>
      <c r="CJ18" s="29"/>
      <c r="CK18" s="29"/>
      <c r="CL18" s="29"/>
      <c r="CM18" s="29"/>
      <c r="CN18" s="29"/>
      <c r="CO18" s="29"/>
      <c r="CP18" s="29"/>
      <c r="CQ18" s="29"/>
      <c r="CR18" s="29"/>
      <c r="CS18" s="29"/>
      <c r="CT18" s="29"/>
      <c r="CU18" s="29"/>
      <c r="CV18" s="29"/>
      <c r="CW18" s="29"/>
      <c r="CX18" s="29"/>
      <c r="CY18" s="29"/>
      <c r="CZ18" s="29"/>
      <c r="DA18" s="29"/>
      <c r="DB18" s="29"/>
      <c r="DC18" s="29"/>
      <c r="DD18" s="29"/>
      <c r="DE18" s="29"/>
      <c r="DF18" s="29"/>
      <c r="DG18" s="29"/>
      <c r="DH18" s="29"/>
      <c r="DI18" s="29"/>
      <c r="DJ18" s="29"/>
      <c r="DK18" s="29"/>
      <c r="DL18" s="29"/>
      <c r="DM18" s="29"/>
      <c r="DN18" s="29"/>
      <c r="DO18" s="29"/>
      <c r="DP18" s="29"/>
      <c r="DQ18" s="29"/>
      <c r="DR18" s="29"/>
      <c r="DS18" s="29"/>
      <c r="DT18" s="29"/>
      <c r="DU18" s="29"/>
      <c r="DV18" s="29"/>
      <c r="DW18" s="29"/>
      <c r="DX18" s="29"/>
      <c r="DY18" s="29"/>
      <c r="DZ18" s="29"/>
      <c r="EA18" s="29"/>
      <c r="EB18" s="29"/>
      <c r="EC18" s="29"/>
      <c r="ED18" s="29"/>
      <c r="EE18" s="29"/>
      <c r="EF18" s="29"/>
      <c r="EG18" s="29"/>
      <c r="EH18" s="29"/>
      <c r="EI18" s="29"/>
      <c r="EJ18" s="29"/>
      <c r="EK18" s="29"/>
      <c r="EL18" s="29"/>
      <c r="EM18" s="29"/>
      <c r="EN18" s="29"/>
      <c r="EO18" s="29"/>
      <c r="EP18" s="29"/>
      <c r="EQ18" s="29"/>
      <c r="ER18" s="29"/>
      <c r="ES18" s="29"/>
      <c r="ET18" s="29"/>
      <c r="EU18" s="29"/>
      <c r="EV18" s="29"/>
      <c r="EW18" s="29"/>
      <c r="EX18" s="29"/>
      <c r="EY18" s="29"/>
      <c r="EZ18" s="29"/>
      <c r="FA18" s="29"/>
      <c r="FB18" s="29"/>
      <c r="FC18" s="29"/>
      <c r="FD18" s="29"/>
      <c r="FE18" s="29"/>
      <c r="FF18" s="29"/>
      <c r="FG18" s="29"/>
      <c r="FH18" s="29"/>
      <c r="FI18" s="29"/>
      <c r="FJ18" s="29"/>
      <c r="FK18" s="29"/>
      <c r="FL18" s="29"/>
      <c r="FM18" s="29"/>
      <c r="FN18" s="29"/>
      <c r="FO18" s="29"/>
      <c r="FP18" s="29"/>
      <c r="FQ18" s="29"/>
      <c r="FR18" s="29"/>
      <c r="FS18" s="29"/>
      <c r="FT18" s="29"/>
      <c r="FU18" s="29"/>
      <c r="FV18" s="29"/>
      <c r="FW18" s="29"/>
      <c r="FX18" s="29"/>
      <c r="FY18" s="29"/>
      <c r="FZ18" s="29"/>
      <c r="GA18" s="29"/>
      <c r="GB18" s="29"/>
      <c r="GC18" s="29"/>
      <c r="GD18" s="29"/>
      <c r="GE18" s="29"/>
      <c r="GF18" s="29"/>
      <c r="GG18" s="29"/>
      <c r="GH18" s="29"/>
      <c r="GI18" s="29"/>
      <c r="GJ18" s="29"/>
      <c r="GK18" s="29"/>
      <c r="GL18" s="29"/>
      <c r="GM18" s="29"/>
      <c r="GN18" s="29"/>
      <c r="GO18" s="29"/>
      <c r="GP18" s="29"/>
      <c r="GQ18" s="29"/>
      <c r="GR18" s="29"/>
      <c r="GS18" s="29"/>
      <c r="GT18" s="29"/>
      <c r="GU18" s="29"/>
      <c r="GV18" s="29"/>
      <c r="GW18" s="29"/>
      <c r="GX18" s="29"/>
      <c r="GY18" s="29"/>
      <c r="GZ18" s="29"/>
      <c r="HA18" s="29"/>
      <c r="HB18" s="29"/>
      <c r="HC18" s="29"/>
      <c r="HD18" s="29"/>
      <c r="HE18" s="29"/>
      <c r="HF18" s="29"/>
      <c r="HG18" s="29"/>
      <c r="HH18" s="29"/>
      <c r="HI18" s="29"/>
      <c r="HJ18" s="29"/>
      <c r="HK18" s="29"/>
      <c r="HL18" s="29"/>
      <c r="HM18" s="29"/>
      <c r="HN18" s="29"/>
      <c r="HO18" s="29"/>
      <c r="HP18" s="29"/>
      <c r="HQ18" s="29"/>
      <c r="HR18" s="29"/>
      <c r="HS18" s="29"/>
      <c r="HT18" s="29"/>
      <c r="HU18" s="29"/>
      <c r="HV18" s="29"/>
      <c r="HW18" s="29"/>
      <c r="HX18" s="29"/>
      <c r="HY18" s="29"/>
      <c r="HZ18" s="29"/>
      <c r="IA18" s="29"/>
      <c r="IB18" s="29"/>
      <c r="IC18" s="29"/>
      <c r="ID18" s="29"/>
      <c r="IE18" s="29"/>
      <c r="IF18" s="29"/>
      <c r="IG18" s="29"/>
      <c r="IH18" s="29"/>
      <c r="II18" s="29"/>
      <c r="IJ18" s="29"/>
      <c r="IK18" s="29"/>
      <c r="IL18" s="29"/>
      <c r="IM18" s="29"/>
      <c r="IN18" s="29"/>
      <c r="IO18" s="29"/>
      <c r="IP18" s="29"/>
      <c r="IQ18" s="29"/>
      <c r="IR18" s="29"/>
      <c r="IS18" s="29"/>
      <c r="IT18" s="29"/>
      <c r="IU18" s="29"/>
      <c r="IV18" s="29"/>
      <c r="IW18" s="29"/>
      <c r="IX18" s="29"/>
      <c r="IY18" s="29"/>
      <c r="IZ18" s="29"/>
      <c r="JA18" s="29"/>
      <c r="JB18" s="29"/>
      <c r="JC18" s="29"/>
      <c r="JD18" s="29"/>
      <c r="JE18" s="29"/>
      <c r="JF18" s="29"/>
      <c r="JG18" s="29"/>
      <c r="JH18" s="29"/>
      <c r="JI18" s="29"/>
      <c r="JJ18" s="29"/>
      <c r="JK18" s="29"/>
      <c r="JL18" s="29"/>
      <c r="JM18" s="29"/>
      <c r="JN18" s="29"/>
      <c r="JO18" s="29"/>
      <c r="JP18" s="29"/>
      <c r="JQ18" s="29"/>
      <c r="JR18" s="29"/>
      <c r="JS18" s="29"/>
      <c r="JT18" s="29"/>
      <c r="JU18" s="29"/>
      <c r="JV18" s="29"/>
      <c r="JW18" s="29"/>
      <c r="JX18" s="29"/>
      <c r="JY18" s="29"/>
      <c r="JZ18" s="29"/>
      <c r="KA18" s="29"/>
      <c r="KB18" s="29"/>
      <c r="KC18" s="29"/>
      <c r="KD18" s="29"/>
      <c r="KE18" s="29"/>
      <c r="KF18" s="29"/>
      <c r="KG18" s="29"/>
      <c r="KH18" s="29"/>
      <c r="KI18" s="29"/>
      <c r="KJ18" s="29"/>
      <c r="KK18" s="29"/>
      <c r="KL18" s="29"/>
      <c r="KM18" s="29"/>
      <c r="KN18" s="29"/>
      <c r="KO18" s="29"/>
      <c r="KP18" s="29"/>
      <c r="KQ18" s="29"/>
      <c r="KR18" s="29"/>
      <c r="KS18" s="29"/>
      <c r="KT18" s="29"/>
      <c r="KU18" s="29"/>
      <c r="KV18" s="29"/>
      <c r="KW18" s="29"/>
      <c r="KX18" s="29"/>
      <c r="KY18" s="29"/>
      <c r="KZ18" s="29"/>
      <c r="LA18" s="29"/>
      <c r="LB18" s="29"/>
      <c r="LC18" s="29"/>
      <c r="LD18" s="29"/>
      <c r="LE18" s="29"/>
      <c r="LF18" s="29"/>
      <c r="LG18" s="29"/>
      <c r="LH18" s="29"/>
      <c r="LI18" s="29"/>
      <c r="LJ18" s="29"/>
      <c r="LK18" s="29"/>
      <c r="LL18" s="29"/>
      <c r="LM18" s="29"/>
      <c r="LN18" s="29"/>
      <c r="LO18" s="29"/>
      <c r="LP18" s="29"/>
      <c r="LQ18" s="29"/>
      <c r="LR18" s="29"/>
      <c r="LS18" s="29"/>
      <c r="LT18" s="29"/>
      <c r="LU18" s="29"/>
      <c r="LV18" s="29"/>
      <c r="LW18" s="29"/>
      <c r="LX18" s="29"/>
      <c r="LY18" s="29"/>
      <c r="LZ18" s="29"/>
      <c r="MA18" s="29"/>
      <c r="MB18" s="29"/>
      <c r="MC18" s="29"/>
      <c r="MD18" s="29"/>
      <c r="ME18" s="29"/>
      <c r="MF18" s="29"/>
      <c r="MG18" s="29"/>
      <c r="MH18" s="29"/>
      <c r="MI18" s="29"/>
      <c r="MJ18" s="29"/>
      <c r="MK18" s="29"/>
      <c r="ML18" s="29"/>
      <c r="MM18" s="29"/>
      <c r="MN18" s="29"/>
      <c r="MO18" s="29"/>
      <c r="MP18" s="29"/>
      <c r="MQ18" s="29"/>
      <c r="MR18" s="29"/>
      <c r="MS18" s="29"/>
      <c r="MT18" s="29"/>
      <c r="MU18" s="29"/>
      <c r="MV18" s="29"/>
      <c r="MW18" s="29"/>
      <c r="MX18" s="29"/>
      <c r="MY18" s="29"/>
      <c r="MZ18" s="29"/>
      <c r="NA18" s="29"/>
      <c r="NB18" s="29"/>
      <c r="NC18" s="29"/>
      <c r="ND18" s="29"/>
      <c r="NE18" s="29"/>
      <c r="NF18" s="29"/>
      <c r="NG18" s="29"/>
      <c r="NH18" s="29"/>
      <c r="NI18" s="29"/>
      <c r="NJ18" s="29"/>
      <c r="NK18" s="29"/>
      <c r="NL18" s="29"/>
      <c r="NM18" s="29"/>
      <c r="NN18" s="29"/>
      <c r="NO18" s="29"/>
      <c r="NP18" s="29"/>
      <c r="NQ18" s="29"/>
      <c r="NR18" s="29"/>
      <c r="NS18" s="29"/>
      <c r="NT18" s="29"/>
      <c r="NU18" s="29"/>
      <c r="NV18" s="29"/>
      <c r="NW18" s="29"/>
      <c r="NX18" s="29"/>
      <c r="NY18" s="29"/>
      <c r="NZ18" s="29"/>
      <c r="OA18" s="29"/>
      <c r="OB18" s="29"/>
      <c r="OC18" s="29"/>
      <c r="OD18" s="29"/>
      <c r="OE18" s="29"/>
      <c r="OF18" s="29"/>
      <c r="OG18" s="29"/>
      <c r="OH18" s="29"/>
      <c r="OI18" s="29"/>
      <c r="OJ18" s="29"/>
      <c r="OK18" s="29"/>
      <c r="OL18" s="29"/>
      <c r="OM18" s="29"/>
      <c r="ON18" s="29"/>
      <c r="OO18" s="29"/>
      <c r="OP18" s="29"/>
      <c r="OQ18" s="29"/>
      <c r="OR18" s="29"/>
      <c r="OS18" s="29"/>
      <c r="OT18" s="29"/>
      <c r="OU18" s="29"/>
      <c r="OV18" s="29"/>
      <c r="OW18" s="29"/>
      <c r="OX18" s="29"/>
      <c r="OY18" s="29"/>
      <c r="OZ18" s="29"/>
      <c r="PA18" s="29"/>
      <c r="PB18" s="29"/>
      <c r="PC18" s="29"/>
      <c r="PD18" s="29"/>
      <c r="PE18" s="29"/>
      <c r="PF18" s="29"/>
      <c r="PG18" s="29"/>
      <c r="PH18" s="29"/>
      <c r="PI18" s="29"/>
      <c r="PJ18" s="29"/>
      <c r="PK18" s="29"/>
      <c r="PL18" s="29"/>
      <c r="PM18" s="29"/>
      <c r="PN18" s="29"/>
      <c r="PO18" s="29"/>
      <c r="PP18" s="29"/>
      <c r="PQ18" s="29"/>
      <c r="PR18" s="29"/>
      <c r="PS18" s="29"/>
      <c r="PT18" s="29"/>
      <c r="PU18" s="29"/>
      <c r="PV18" s="29"/>
      <c r="PW18" s="29"/>
      <c r="PX18" s="29"/>
      <c r="PY18" s="29"/>
      <c r="PZ18" s="29"/>
      <c r="QA18" s="29"/>
      <c r="QB18" s="29"/>
      <c r="QC18" s="29"/>
      <c r="QD18" s="29"/>
      <c r="QE18" s="29"/>
      <c r="QF18" s="29"/>
      <c r="QG18" s="29"/>
      <c r="QH18" s="29"/>
      <c r="QI18" s="29"/>
      <c r="QJ18" s="29"/>
      <c r="QK18" s="29"/>
      <c r="QL18" s="29"/>
      <c r="QM18" s="29"/>
      <c r="QN18" s="29"/>
      <c r="QO18" s="29"/>
      <c r="QP18" s="29"/>
      <c r="QQ18" s="29"/>
      <c r="QR18" s="29"/>
      <c r="QS18" s="29"/>
      <c r="QT18" s="29"/>
      <c r="QU18" s="29"/>
      <c r="QV18" s="29"/>
      <c r="QW18" s="29"/>
      <c r="QX18" s="29"/>
      <c r="QY18" s="29"/>
      <c r="QZ18" s="29"/>
      <c r="RA18" s="29"/>
      <c r="RB18" s="29"/>
      <c r="RC18" s="29"/>
      <c r="RD18" s="29"/>
      <c r="RE18" s="29"/>
      <c r="RF18" s="29"/>
      <c r="RG18" s="29"/>
      <c r="RH18" s="29"/>
      <c r="RI18" s="29"/>
      <c r="RJ18" s="29"/>
      <c r="RK18" s="29"/>
      <c r="RL18" s="29"/>
      <c r="RM18" s="29"/>
      <c r="RN18" s="29"/>
      <c r="RO18" s="29"/>
      <c r="RP18" s="29"/>
      <c r="RQ18" s="29"/>
      <c r="RR18" s="29"/>
      <c r="RS18" s="29"/>
      <c r="RT18" s="29"/>
      <c r="RU18" s="29"/>
      <c r="RV18" s="29"/>
      <c r="RW18" s="29"/>
      <c r="RX18" s="29"/>
      <c r="RY18" s="29"/>
      <c r="RZ18" s="29"/>
      <c r="SA18" s="29"/>
      <c r="SB18" s="29"/>
      <c r="SC18" s="29"/>
      <c r="SD18" s="29"/>
      <c r="SE18" s="29"/>
      <c r="SF18" s="29"/>
      <c r="SG18" s="29"/>
      <c r="SH18" s="29"/>
      <c r="SI18" s="29"/>
      <c r="SJ18" s="29"/>
      <c r="SK18" s="29"/>
      <c r="SL18" s="29"/>
    </row>
    <row r="19" spans="1:506" ht="16.5" customHeight="1" x14ac:dyDescent="0.2">
      <c r="A19" s="20">
        <v>1476</v>
      </c>
      <c r="B19" s="20" t="s">
        <v>74</v>
      </c>
      <c r="C19" s="20" t="s">
        <v>87</v>
      </c>
      <c r="D19" s="20" t="s">
        <v>30</v>
      </c>
      <c r="E19" s="20" t="s">
        <v>1345</v>
      </c>
      <c r="F19" s="22" t="s">
        <v>88</v>
      </c>
      <c r="G19" s="33" t="s">
        <v>96</v>
      </c>
      <c r="H19" s="20" t="s">
        <v>89</v>
      </c>
      <c r="I19" s="20" t="s">
        <v>27</v>
      </c>
      <c r="J19" s="22" t="s">
        <v>90</v>
      </c>
      <c r="K19" s="20">
        <v>50</v>
      </c>
      <c r="L19" s="20" t="s">
        <v>91</v>
      </c>
      <c r="M19" s="20" t="s">
        <v>92</v>
      </c>
      <c r="N19" s="20" t="s">
        <v>93</v>
      </c>
      <c r="O19" s="20" t="s">
        <v>94</v>
      </c>
      <c r="P19" s="23">
        <v>1.2699999999999999E-2</v>
      </c>
      <c r="Q19" s="24">
        <v>7</v>
      </c>
      <c r="R19" s="25">
        <v>45809</v>
      </c>
      <c r="S19" s="20" t="s">
        <v>29</v>
      </c>
      <c r="T19" s="23">
        <v>4450000000</v>
      </c>
      <c r="U19" s="27" t="s">
        <v>31</v>
      </c>
      <c r="V19" s="28" t="s">
        <v>32</v>
      </c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  <c r="AR19" s="29"/>
      <c r="AS19" s="29"/>
      <c r="AT19" s="29"/>
      <c r="AU19" s="29"/>
      <c r="AV19" s="29"/>
      <c r="AW19" s="29"/>
      <c r="AX19" s="29"/>
      <c r="AY19" s="29"/>
      <c r="AZ19" s="29"/>
      <c r="BA19" s="29"/>
      <c r="BB19" s="29"/>
      <c r="BC19" s="29"/>
      <c r="BD19" s="29"/>
      <c r="BE19" s="29"/>
      <c r="BF19" s="29"/>
      <c r="BG19" s="29"/>
      <c r="BH19" s="29"/>
      <c r="BI19" s="29"/>
      <c r="BJ19" s="29"/>
      <c r="BK19" s="29"/>
      <c r="BL19" s="29"/>
      <c r="BM19" s="29"/>
      <c r="BN19" s="29"/>
      <c r="BO19" s="29"/>
      <c r="BP19" s="29"/>
      <c r="BQ19" s="29"/>
      <c r="BR19" s="29"/>
      <c r="BS19" s="29"/>
      <c r="BT19" s="29"/>
      <c r="BU19" s="29"/>
      <c r="BV19" s="29"/>
      <c r="BW19" s="29"/>
      <c r="BX19" s="29"/>
      <c r="BY19" s="29"/>
      <c r="BZ19" s="29"/>
      <c r="CA19" s="29"/>
      <c r="CB19" s="29"/>
      <c r="CC19" s="29"/>
      <c r="CD19" s="29"/>
      <c r="CE19" s="29"/>
      <c r="CF19" s="29"/>
      <c r="CG19" s="29"/>
      <c r="CH19" s="29"/>
      <c r="CI19" s="29"/>
      <c r="CJ19" s="29"/>
      <c r="CK19" s="29"/>
      <c r="CL19" s="29"/>
      <c r="CM19" s="29"/>
      <c r="CN19" s="29"/>
      <c r="CO19" s="29"/>
      <c r="CP19" s="29"/>
      <c r="CQ19" s="29"/>
      <c r="CR19" s="29"/>
      <c r="CS19" s="29"/>
      <c r="CT19" s="29"/>
      <c r="CU19" s="29"/>
      <c r="CV19" s="29"/>
      <c r="CW19" s="29"/>
      <c r="CX19" s="29"/>
      <c r="CY19" s="29"/>
      <c r="CZ19" s="29"/>
      <c r="DA19" s="29"/>
      <c r="DB19" s="29"/>
      <c r="DC19" s="29"/>
      <c r="DD19" s="29"/>
      <c r="DE19" s="29"/>
      <c r="DF19" s="29"/>
      <c r="DG19" s="29"/>
      <c r="DH19" s="29"/>
      <c r="DI19" s="29"/>
      <c r="DJ19" s="29"/>
      <c r="DK19" s="29"/>
      <c r="DL19" s="29"/>
      <c r="DM19" s="29"/>
      <c r="DN19" s="29"/>
      <c r="DO19" s="29"/>
      <c r="DP19" s="29"/>
      <c r="DQ19" s="29"/>
      <c r="DR19" s="29"/>
      <c r="DS19" s="29"/>
      <c r="DT19" s="29"/>
      <c r="DU19" s="29"/>
      <c r="DV19" s="29"/>
      <c r="DW19" s="29"/>
      <c r="DX19" s="29"/>
      <c r="DY19" s="29"/>
      <c r="DZ19" s="29"/>
      <c r="EA19" s="29"/>
      <c r="EB19" s="29"/>
      <c r="EC19" s="29"/>
      <c r="ED19" s="29"/>
      <c r="EE19" s="29"/>
      <c r="EF19" s="29"/>
      <c r="EG19" s="29"/>
      <c r="EH19" s="29"/>
      <c r="EI19" s="29"/>
      <c r="EJ19" s="29"/>
      <c r="EK19" s="29"/>
      <c r="EL19" s="29"/>
      <c r="EM19" s="29"/>
      <c r="EN19" s="29"/>
      <c r="EO19" s="29"/>
      <c r="EP19" s="29"/>
      <c r="EQ19" s="29"/>
      <c r="ER19" s="29"/>
      <c r="ES19" s="29"/>
      <c r="ET19" s="29"/>
      <c r="EU19" s="29"/>
      <c r="EV19" s="29"/>
      <c r="EW19" s="29"/>
      <c r="EX19" s="29"/>
      <c r="EY19" s="29"/>
      <c r="EZ19" s="29"/>
      <c r="FA19" s="29"/>
      <c r="FB19" s="29"/>
      <c r="FC19" s="29"/>
      <c r="FD19" s="29"/>
      <c r="FE19" s="29"/>
      <c r="FF19" s="29"/>
      <c r="FG19" s="29"/>
      <c r="FH19" s="29"/>
      <c r="FI19" s="29"/>
      <c r="FJ19" s="29"/>
      <c r="FK19" s="29"/>
      <c r="FL19" s="29"/>
      <c r="FM19" s="29"/>
      <c r="FN19" s="29"/>
      <c r="FO19" s="29"/>
      <c r="FP19" s="29"/>
      <c r="FQ19" s="29"/>
      <c r="FR19" s="29"/>
      <c r="FS19" s="29"/>
      <c r="FT19" s="29"/>
      <c r="FU19" s="29"/>
      <c r="FV19" s="29"/>
      <c r="FW19" s="29"/>
      <c r="FX19" s="29"/>
      <c r="FY19" s="29"/>
      <c r="FZ19" s="29"/>
      <c r="GA19" s="29"/>
      <c r="GB19" s="29"/>
      <c r="GC19" s="29"/>
      <c r="GD19" s="29"/>
      <c r="GE19" s="29"/>
      <c r="GF19" s="29"/>
      <c r="GG19" s="29"/>
      <c r="GH19" s="29"/>
      <c r="GI19" s="29"/>
      <c r="GJ19" s="29"/>
      <c r="GK19" s="29"/>
      <c r="GL19" s="29"/>
      <c r="GM19" s="29"/>
      <c r="GN19" s="29"/>
      <c r="GO19" s="29"/>
      <c r="GP19" s="29"/>
      <c r="GQ19" s="29"/>
      <c r="GR19" s="29"/>
      <c r="GS19" s="29"/>
      <c r="GT19" s="29"/>
      <c r="GU19" s="29"/>
      <c r="GV19" s="29"/>
      <c r="GW19" s="29"/>
      <c r="GX19" s="29"/>
      <c r="GY19" s="29"/>
      <c r="GZ19" s="29"/>
      <c r="HA19" s="29"/>
      <c r="HB19" s="29"/>
      <c r="HC19" s="29"/>
      <c r="HD19" s="29"/>
      <c r="HE19" s="29"/>
      <c r="HF19" s="29"/>
      <c r="HG19" s="29"/>
      <c r="HH19" s="29"/>
      <c r="HI19" s="29"/>
      <c r="HJ19" s="29"/>
      <c r="HK19" s="29"/>
      <c r="HL19" s="29"/>
      <c r="HM19" s="29"/>
      <c r="HN19" s="29"/>
      <c r="HO19" s="29"/>
      <c r="HP19" s="29"/>
      <c r="HQ19" s="29"/>
      <c r="HR19" s="29"/>
      <c r="HS19" s="29"/>
      <c r="HT19" s="29"/>
      <c r="HU19" s="29"/>
      <c r="HV19" s="29"/>
      <c r="HW19" s="29"/>
      <c r="HX19" s="29"/>
      <c r="HY19" s="29"/>
      <c r="HZ19" s="29"/>
      <c r="IA19" s="29"/>
      <c r="IB19" s="29"/>
      <c r="IC19" s="29"/>
      <c r="ID19" s="29"/>
      <c r="IE19" s="29"/>
      <c r="IF19" s="29"/>
      <c r="IG19" s="29"/>
      <c r="IH19" s="29"/>
      <c r="II19" s="29"/>
      <c r="IJ19" s="29"/>
      <c r="IK19" s="29"/>
      <c r="IL19" s="29"/>
      <c r="IM19" s="29"/>
      <c r="IN19" s="29"/>
      <c r="IO19" s="29"/>
      <c r="IP19" s="29"/>
      <c r="IQ19" s="29"/>
      <c r="IR19" s="29"/>
      <c r="IS19" s="29"/>
      <c r="IT19" s="29"/>
      <c r="IU19" s="29"/>
      <c r="IV19" s="29"/>
      <c r="IW19" s="29"/>
      <c r="IX19" s="29"/>
      <c r="IY19" s="29"/>
      <c r="IZ19" s="29"/>
      <c r="JA19" s="29"/>
      <c r="JB19" s="29"/>
      <c r="JC19" s="29"/>
      <c r="JD19" s="29"/>
      <c r="JE19" s="29"/>
      <c r="JF19" s="29"/>
      <c r="JG19" s="29"/>
      <c r="JH19" s="29"/>
      <c r="JI19" s="29"/>
      <c r="JJ19" s="29"/>
      <c r="JK19" s="29"/>
      <c r="JL19" s="29"/>
      <c r="JM19" s="29"/>
      <c r="JN19" s="29"/>
      <c r="JO19" s="29"/>
      <c r="JP19" s="29"/>
      <c r="JQ19" s="29"/>
      <c r="JR19" s="29"/>
      <c r="JS19" s="29"/>
      <c r="JT19" s="29"/>
      <c r="JU19" s="29"/>
      <c r="JV19" s="29"/>
      <c r="JW19" s="29"/>
      <c r="JX19" s="29"/>
      <c r="JY19" s="29"/>
      <c r="JZ19" s="29"/>
      <c r="KA19" s="29"/>
      <c r="KB19" s="29"/>
      <c r="KC19" s="29"/>
      <c r="KD19" s="29"/>
      <c r="KE19" s="29"/>
      <c r="KF19" s="29"/>
      <c r="KG19" s="29"/>
      <c r="KH19" s="29"/>
      <c r="KI19" s="29"/>
      <c r="KJ19" s="29"/>
      <c r="KK19" s="29"/>
      <c r="KL19" s="29"/>
      <c r="KM19" s="29"/>
      <c r="KN19" s="29"/>
      <c r="KO19" s="29"/>
      <c r="KP19" s="29"/>
      <c r="KQ19" s="29"/>
      <c r="KR19" s="29"/>
      <c r="KS19" s="29"/>
      <c r="KT19" s="29"/>
      <c r="KU19" s="29"/>
      <c r="KV19" s="29"/>
      <c r="KW19" s="29"/>
      <c r="KX19" s="29"/>
      <c r="KY19" s="29"/>
      <c r="KZ19" s="29"/>
      <c r="LA19" s="29"/>
      <c r="LB19" s="29"/>
      <c r="LC19" s="29"/>
      <c r="LD19" s="29"/>
      <c r="LE19" s="29"/>
      <c r="LF19" s="29"/>
      <c r="LG19" s="29"/>
      <c r="LH19" s="29"/>
      <c r="LI19" s="29"/>
      <c r="LJ19" s="29"/>
      <c r="LK19" s="29"/>
      <c r="LL19" s="29"/>
      <c r="LM19" s="29"/>
      <c r="LN19" s="29"/>
      <c r="LO19" s="29"/>
      <c r="LP19" s="29"/>
      <c r="LQ19" s="29"/>
      <c r="LR19" s="29"/>
      <c r="LS19" s="29"/>
      <c r="LT19" s="29"/>
      <c r="LU19" s="29"/>
      <c r="LV19" s="29"/>
      <c r="LW19" s="29"/>
      <c r="LX19" s="29"/>
      <c r="LY19" s="29"/>
      <c r="LZ19" s="29"/>
      <c r="MA19" s="29"/>
      <c r="MB19" s="29"/>
      <c r="MC19" s="29"/>
      <c r="MD19" s="29"/>
      <c r="ME19" s="29"/>
      <c r="MF19" s="29"/>
      <c r="MG19" s="29"/>
      <c r="MH19" s="29"/>
      <c r="MI19" s="29"/>
      <c r="MJ19" s="29"/>
      <c r="MK19" s="29"/>
      <c r="ML19" s="29"/>
      <c r="MM19" s="29"/>
      <c r="MN19" s="29"/>
      <c r="MO19" s="29"/>
      <c r="MP19" s="29"/>
      <c r="MQ19" s="29"/>
      <c r="MR19" s="29"/>
      <c r="MS19" s="29"/>
      <c r="MT19" s="29"/>
      <c r="MU19" s="29"/>
      <c r="MV19" s="29"/>
      <c r="MW19" s="29"/>
      <c r="MX19" s="29"/>
      <c r="MY19" s="29"/>
      <c r="MZ19" s="29"/>
      <c r="NA19" s="29"/>
      <c r="NB19" s="29"/>
      <c r="NC19" s="29"/>
      <c r="ND19" s="29"/>
      <c r="NE19" s="29"/>
      <c r="NF19" s="29"/>
      <c r="NG19" s="29"/>
      <c r="NH19" s="29"/>
      <c r="NI19" s="29"/>
      <c r="NJ19" s="29"/>
      <c r="NK19" s="29"/>
      <c r="NL19" s="29"/>
      <c r="NM19" s="29"/>
      <c r="NN19" s="29"/>
      <c r="NO19" s="29"/>
      <c r="NP19" s="29"/>
      <c r="NQ19" s="29"/>
      <c r="NR19" s="29"/>
      <c r="NS19" s="29"/>
      <c r="NT19" s="29"/>
      <c r="NU19" s="29"/>
      <c r="NV19" s="29"/>
      <c r="NW19" s="29"/>
      <c r="NX19" s="29"/>
      <c r="NY19" s="29"/>
      <c r="NZ19" s="29"/>
      <c r="OA19" s="29"/>
      <c r="OB19" s="29"/>
      <c r="OC19" s="29"/>
      <c r="OD19" s="29"/>
      <c r="OE19" s="29"/>
      <c r="OF19" s="29"/>
      <c r="OG19" s="29"/>
      <c r="OH19" s="29"/>
      <c r="OI19" s="29"/>
      <c r="OJ19" s="29"/>
      <c r="OK19" s="29"/>
      <c r="OL19" s="29"/>
      <c r="OM19" s="29"/>
      <c r="ON19" s="29"/>
      <c r="OO19" s="29"/>
      <c r="OP19" s="29"/>
      <c r="OQ19" s="29"/>
      <c r="OR19" s="29"/>
      <c r="OS19" s="29"/>
      <c r="OT19" s="29"/>
      <c r="OU19" s="29"/>
      <c r="OV19" s="29"/>
      <c r="OW19" s="29"/>
      <c r="OX19" s="29"/>
      <c r="OY19" s="29"/>
      <c r="OZ19" s="29"/>
      <c r="PA19" s="29"/>
      <c r="PB19" s="29"/>
      <c r="PC19" s="29"/>
      <c r="PD19" s="29"/>
      <c r="PE19" s="29"/>
      <c r="PF19" s="29"/>
      <c r="PG19" s="29"/>
      <c r="PH19" s="29"/>
      <c r="PI19" s="29"/>
      <c r="PJ19" s="29"/>
      <c r="PK19" s="29"/>
      <c r="PL19" s="29"/>
      <c r="PM19" s="29"/>
      <c r="PN19" s="29"/>
      <c r="PO19" s="29"/>
      <c r="PP19" s="29"/>
      <c r="PQ19" s="29"/>
      <c r="PR19" s="29"/>
      <c r="PS19" s="29"/>
      <c r="PT19" s="29"/>
      <c r="PU19" s="29"/>
      <c r="PV19" s="29"/>
      <c r="PW19" s="29"/>
      <c r="PX19" s="29"/>
      <c r="PY19" s="29"/>
      <c r="PZ19" s="29"/>
      <c r="QA19" s="29"/>
      <c r="QB19" s="29"/>
      <c r="QC19" s="29"/>
      <c r="QD19" s="29"/>
      <c r="QE19" s="29"/>
      <c r="QF19" s="29"/>
      <c r="QG19" s="29"/>
      <c r="QH19" s="29"/>
      <c r="QI19" s="29"/>
      <c r="QJ19" s="29"/>
      <c r="QK19" s="29"/>
      <c r="QL19" s="29"/>
      <c r="QM19" s="29"/>
      <c r="QN19" s="29"/>
      <c r="QO19" s="29"/>
      <c r="QP19" s="29"/>
      <c r="QQ19" s="29"/>
      <c r="QR19" s="29"/>
      <c r="QS19" s="29"/>
      <c r="QT19" s="29"/>
      <c r="QU19" s="29"/>
      <c r="QV19" s="29"/>
      <c r="QW19" s="29"/>
      <c r="QX19" s="29"/>
      <c r="QY19" s="29"/>
      <c r="QZ19" s="29"/>
      <c r="RA19" s="29"/>
      <c r="RB19" s="29"/>
      <c r="RC19" s="29"/>
      <c r="RD19" s="29"/>
      <c r="RE19" s="29"/>
      <c r="RF19" s="29"/>
      <c r="RG19" s="29"/>
      <c r="RH19" s="29"/>
      <c r="RI19" s="29"/>
      <c r="RJ19" s="29"/>
      <c r="RK19" s="29"/>
      <c r="RL19" s="29"/>
      <c r="RM19" s="29"/>
      <c r="RN19" s="29"/>
      <c r="RO19" s="29"/>
      <c r="RP19" s="29"/>
      <c r="RQ19" s="29"/>
      <c r="RR19" s="29"/>
      <c r="RS19" s="29"/>
      <c r="RT19" s="29"/>
      <c r="RU19" s="29"/>
      <c r="RV19" s="29"/>
      <c r="RW19" s="29"/>
      <c r="RX19" s="29"/>
      <c r="RY19" s="29"/>
      <c r="RZ19" s="29"/>
      <c r="SA19" s="29"/>
      <c r="SB19" s="29"/>
      <c r="SC19" s="29"/>
      <c r="SD19" s="29"/>
      <c r="SE19" s="29"/>
      <c r="SF19" s="29"/>
      <c r="SG19" s="29"/>
      <c r="SH19" s="29"/>
      <c r="SI19" s="29"/>
      <c r="SJ19" s="29"/>
      <c r="SK19" s="29"/>
      <c r="SL19" s="29"/>
    </row>
    <row r="20" spans="1:506" ht="16.5" customHeight="1" x14ac:dyDescent="0.2">
      <c r="A20" s="20">
        <v>1738</v>
      </c>
      <c r="B20" s="34" t="s">
        <v>70</v>
      </c>
      <c r="C20" s="34" t="s">
        <v>97</v>
      </c>
      <c r="D20" s="20" t="s">
        <v>51</v>
      </c>
      <c r="E20" s="20" t="s">
        <v>1345</v>
      </c>
      <c r="F20" s="22" t="s">
        <v>88</v>
      </c>
      <c r="G20" s="34" t="s">
        <v>42</v>
      </c>
      <c r="H20" s="20" t="s">
        <v>89</v>
      </c>
      <c r="I20" s="20" t="s">
        <v>27</v>
      </c>
      <c r="J20" s="35" t="s">
        <v>98</v>
      </c>
      <c r="K20" s="36"/>
      <c r="L20" s="36"/>
      <c r="M20" s="36"/>
      <c r="N20" s="36"/>
      <c r="O20" s="34">
        <v>0</v>
      </c>
      <c r="P20" s="37"/>
      <c r="Q20" s="34">
        <v>1</v>
      </c>
      <c r="R20" s="38"/>
      <c r="S20" s="39" t="s">
        <v>36</v>
      </c>
      <c r="T20" s="37">
        <f>IF(P20&lt;&gt;0,P20*Q20,O20*Q20)</f>
        <v>0</v>
      </c>
      <c r="U20" s="40" t="s">
        <v>31</v>
      </c>
      <c r="V20" s="41" t="s">
        <v>32</v>
      </c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  <c r="AR20" s="29"/>
      <c r="AS20" s="29"/>
      <c r="AT20" s="29"/>
      <c r="AU20" s="29"/>
      <c r="AV20" s="29"/>
      <c r="AW20" s="29"/>
      <c r="AX20" s="29"/>
      <c r="AY20" s="29"/>
      <c r="AZ20" s="29"/>
      <c r="BA20" s="29"/>
      <c r="BB20" s="29"/>
      <c r="BC20" s="29"/>
      <c r="BD20" s="29"/>
      <c r="BE20" s="29"/>
      <c r="BF20" s="29"/>
      <c r="BG20" s="29"/>
      <c r="BH20" s="29"/>
      <c r="BI20" s="29"/>
      <c r="BJ20" s="29"/>
      <c r="BK20" s="29"/>
      <c r="BL20" s="29"/>
      <c r="BM20" s="29"/>
      <c r="BN20" s="29"/>
      <c r="BO20" s="29"/>
      <c r="BP20" s="29"/>
      <c r="BQ20" s="29"/>
      <c r="BR20" s="29"/>
      <c r="BS20" s="29"/>
      <c r="BT20" s="29"/>
      <c r="BU20" s="29"/>
      <c r="BV20" s="29"/>
      <c r="BW20" s="29"/>
      <c r="BX20" s="29"/>
      <c r="BY20" s="29"/>
      <c r="BZ20" s="29"/>
      <c r="CA20" s="29"/>
      <c r="CB20" s="29"/>
      <c r="CC20" s="29"/>
      <c r="CD20" s="29"/>
      <c r="CE20" s="29"/>
      <c r="CF20" s="29"/>
      <c r="CG20" s="29"/>
      <c r="CH20" s="29"/>
      <c r="CI20" s="29"/>
      <c r="CJ20" s="29"/>
      <c r="CK20" s="29"/>
      <c r="CL20" s="29"/>
      <c r="CM20" s="29"/>
      <c r="CN20" s="29"/>
      <c r="CO20" s="29"/>
      <c r="CP20" s="29"/>
      <c r="CQ20" s="29"/>
      <c r="CR20" s="29"/>
      <c r="CS20" s="29"/>
      <c r="CT20" s="29"/>
      <c r="CU20" s="29"/>
      <c r="CV20" s="29"/>
      <c r="CW20" s="29"/>
      <c r="CX20" s="29"/>
      <c r="CY20" s="29"/>
      <c r="CZ20" s="29"/>
      <c r="DA20" s="29"/>
      <c r="DB20" s="29"/>
      <c r="DC20" s="29"/>
      <c r="DD20" s="29"/>
      <c r="DE20" s="29"/>
      <c r="DF20" s="29"/>
      <c r="DG20" s="29"/>
      <c r="DH20" s="29"/>
      <c r="DI20" s="29"/>
      <c r="DJ20" s="29"/>
      <c r="DK20" s="29"/>
      <c r="DL20" s="29"/>
      <c r="DM20" s="29"/>
      <c r="DN20" s="29"/>
      <c r="DO20" s="29"/>
      <c r="DP20" s="29"/>
      <c r="DQ20" s="29"/>
      <c r="DR20" s="29"/>
      <c r="DS20" s="29"/>
      <c r="DT20" s="29"/>
      <c r="DU20" s="29"/>
      <c r="DV20" s="29"/>
      <c r="DW20" s="29"/>
      <c r="DX20" s="29"/>
      <c r="DY20" s="29"/>
      <c r="DZ20" s="29"/>
      <c r="EA20" s="29"/>
      <c r="EB20" s="29"/>
      <c r="EC20" s="29"/>
      <c r="ED20" s="29"/>
      <c r="EE20" s="29"/>
      <c r="EF20" s="29"/>
      <c r="EG20" s="29"/>
      <c r="EH20" s="29"/>
      <c r="EI20" s="29"/>
      <c r="EJ20" s="29"/>
      <c r="EK20" s="29"/>
      <c r="EL20" s="29"/>
      <c r="EM20" s="29"/>
      <c r="EN20" s="29"/>
      <c r="EO20" s="29"/>
      <c r="EP20" s="29"/>
      <c r="EQ20" s="29"/>
      <c r="ER20" s="29"/>
      <c r="ES20" s="29"/>
      <c r="ET20" s="29"/>
      <c r="EU20" s="29"/>
      <c r="EV20" s="29"/>
      <c r="EW20" s="29"/>
      <c r="EX20" s="29"/>
      <c r="EY20" s="29"/>
      <c r="EZ20" s="29"/>
      <c r="FA20" s="29"/>
      <c r="FB20" s="29"/>
      <c r="FC20" s="29"/>
      <c r="FD20" s="29"/>
      <c r="FE20" s="29"/>
      <c r="FF20" s="29"/>
      <c r="FG20" s="29"/>
      <c r="FH20" s="29"/>
      <c r="FI20" s="29"/>
      <c r="FJ20" s="29"/>
      <c r="FK20" s="29"/>
      <c r="FL20" s="29"/>
      <c r="FM20" s="29"/>
      <c r="FN20" s="29"/>
      <c r="FO20" s="29"/>
      <c r="FP20" s="29"/>
      <c r="FQ20" s="29"/>
      <c r="FR20" s="29"/>
      <c r="FS20" s="29"/>
      <c r="FT20" s="29"/>
      <c r="FU20" s="29"/>
      <c r="FV20" s="29"/>
      <c r="FW20" s="29"/>
      <c r="FX20" s="29"/>
      <c r="FY20" s="29"/>
      <c r="FZ20" s="29"/>
      <c r="GA20" s="29"/>
      <c r="GB20" s="29"/>
      <c r="GC20" s="29"/>
      <c r="GD20" s="29"/>
      <c r="GE20" s="29"/>
      <c r="GF20" s="29"/>
      <c r="GG20" s="29"/>
      <c r="GH20" s="29"/>
      <c r="GI20" s="29"/>
      <c r="GJ20" s="29"/>
      <c r="GK20" s="29"/>
      <c r="GL20" s="29"/>
      <c r="GM20" s="29"/>
      <c r="GN20" s="29"/>
      <c r="GO20" s="29"/>
      <c r="GP20" s="29"/>
      <c r="GQ20" s="29"/>
      <c r="GR20" s="29"/>
      <c r="GS20" s="29"/>
      <c r="GT20" s="29"/>
      <c r="GU20" s="29"/>
      <c r="GV20" s="29"/>
      <c r="GW20" s="29"/>
      <c r="GX20" s="29"/>
      <c r="GY20" s="29"/>
      <c r="GZ20" s="29"/>
      <c r="HA20" s="29"/>
      <c r="HB20" s="29"/>
      <c r="HC20" s="29"/>
      <c r="HD20" s="29"/>
      <c r="HE20" s="29"/>
      <c r="HF20" s="29"/>
      <c r="HG20" s="29"/>
      <c r="HH20" s="29"/>
      <c r="HI20" s="29"/>
      <c r="HJ20" s="29"/>
      <c r="HK20" s="29"/>
      <c r="HL20" s="29"/>
      <c r="HM20" s="29"/>
      <c r="HN20" s="29"/>
      <c r="HO20" s="29"/>
      <c r="HP20" s="29"/>
      <c r="HQ20" s="29"/>
      <c r="HR20" s="29"/>
      <c r="HS20" s="29"/>
      <c r="HT20" s="29"/>
      <c r="HU20" s="29"/>
      <c r="HV20" s="29"/>
      <c r="HW20" s="29"/>
      <c r="HX20" s="29"/>
      <c r="HY20" s="29"/>
      <c r="HZ20" s="29"/>
      <c r="IA20" s="29"/>
      <c r="IB20" s="29"/>
      <c r="IC20" s="29"/>
      <c r="ID20" s="29"/>
      <c r="IE20" s="29"/>
      <c r="IF20" s="29"/>
      <c r="IG20" s="29"/>
      <c r="IH20" s="29"/>
      <c r="II20" s="29"/>
      <c r="IJ20" s="29"/>
      <c r="IK20" s="29"/>
      <c r="IL20" s="29"/>
      <c r="IM20" s="29"/>
      <c r="IN20" s="29"/>
      <c r="IO20" s="29"/>
      <c r="IP20" s="29"/>
      <c r="IQ20" s="29"/>
      <c r="IR20" s="29"/>
      <c r="IS20" s="29"/>
      <c r="IT20" s="29"/>
      <c r="IU20" s="29"/>
      <c r="IV20" s="29"/>
      <c r="IW20" s="29"/>
      <c r="IX20" s="29"/>
      <c r="IY20" s="29"/>
      <c r="IZ20" s="29"/>
      <c r="JA20" s="29"/>
      <c r="JB20" s="29"/>
      <c r="JC20" s="29"/>
      <c r="JD20" s="29"/>
      <c r="JE20" s="29"/>
      <c r="JF20" s="29"/>
      <c r="JG20" s="29"/>
      <c r="JH20" s="29"/>
      <c r="JI20" s="29"/>
      <c r="JJ20" s="29"/>
      <c r="JK20" s="29"/>
      <c r="JL20" s="29"/>
      <c r="JM20" s="29"/>
      <c r="JN20" s="29"/>
      <c r="JO20" s="29"/>
      <c r="JP20" s="29"/>
      <c r="JQ20" s="29"/>
      <c r="JR20" s="29"/>
      <c r="JS20" s="29"/>
      <c r="JT20" s="29"/>
      <c r="JU20" s="29"/>
      <c r="JV20" s="29"/>
      <c r="JW20" s="29"/>
      <c r="JX20" s="29"/>
      <c r="JY20" s="29"/>
      <c r="JZ20" s="29"/>
      <c r="KA20" s="29"/>
      <c r="KB20" s="29"/>
      <c r="KC20" s="29"/>
      <c r="KD20" s="29"/>
      <c r="KE20" s="29"/>
      <c r="KF20" s="29"/>
      <c r="KG20" s="29"/>
      <c r="KH20" s="29"/>
      <c r="KI20" s="29"/>
      <c r="KJ20" s="29"/>
      <c r="KK20" s="29"/>
      <c r="KL20" s="29"/>
      <c r="KM20" s="29"/>
      <c r="KN20" s="29"/>
      <c r="KO20" s="29"/>
      <c r="KP20" s="29"/>
      <c r="KQ20" s="29"/>
      <c r="KR20" s="29"/>
      <c r="KS20" s="29"/>
      <c r="KT20" s="29"/>
      <c r="KU20" s="29"/>
      <c r="KV20" s="29"/>
      <c r="KW20" s="29"/>
      <c r="KX20" s="29"/>
      <c r="KY20" s="29"/>
      <c r="KZ20" s="29"/>
      <c r="LA20" s="29"/>
      <c r="LB20" s="29"/>
      <c r="LC20" s="29"/>
      <c r="LD20" s="29"/>
      <c r="LE20" s="29"/>
      <c r="LF20" s="29"/>
      <c r="LG20" s="29"/>
      <c r="LH20" s="29"/>
      <c r="LI20" s="29"/>
      <c r="LJ20" s="29"/>
      <c r="LK20" s="29"/>
      <c r="LL20" s="29"/>
      <c r="LM20" s="29"/>
      <c r="LN20" s="29"/>
      <c r="LO20" s="29"/>
      <c r="LP20" s="29"/>
      <c r="LQ20" s="29"/>
      <c r="LR20" s="29"/>
      <c r="LS20" s="29"/>
      <c r="LT20" s="29"/>
      <c r="LU20" s="29"/>
      <c r="LV20" s="29"/>
      <c r="LW20" s="29"/>
      <c r="LX20" s="29"/>
      <c r="LY20" s="29"/>
      <c r="LZ20" s="29"/>
      <c r="MA20" s="29"/>
      <c r="MB20" s="29"/>
      <c r="MC20" s="29"/>
      <c r="MD20" s="29"/>
      <c r="ME20" s="29"/>
      <c r="MF20" s="29"/>
      <c r="MG20" s="29"/>
      <c r="MH20" s="29"/>
      <c r="MI20" s="29"/>
      <c r="MJ20" s="29"/>
      <c r="MK20" s="29"/>
      <c r="ML20" s="29"/>
      <c r="MM20" s="29"/>
      <c r="MN20" s="29"/>
      <c r="MO20" s="29"/>
      <c r="MP20" s="29"/>
      <c r="MQ20" s="29"/>
      <c r="MR20" s="29"/>
      <c r="MS20" s="29"/>
      <c r="MT20" s="29"/>
      <c r="MU20" s="29"/>
      <c r="MV20" s="29"/>
      <c r="MW20" s="29"/>
      <c r="MX20" s="29"/>
      <c r="MY20" s="29"/>
      <c r="MZ20" s="29"/>
      <c r="NA20" s="29"/>
      <c r="NB20" s="29"/>
      <c r="NC20" s="29"/>
      <c r="ND20" s="29"/>
      <c r="NE20" s="29"/>
      <c r="NF20" s="29"/>
      <c r="NG20" s="29"/>
      <c r="NH20" s="29"/>
      <c r="NI20" s="29"/>
      <c r="NJ20" s="29"/>
      <c r="NK20" s="29"/>
      <c r="NL20" s="29"/>
      <c r="NM20" s="29"/>
      <c r="NN20" s="29"/>
      <c r="NO20" s="29"/>
      <c r="NP20" s="29"/>
      <c r="NQ20" s="29"/>
      <c r="NR20" s="29"/>
      <c r="NS20" s="29"/>
      <c r="NT20" s="29"/>
      <c r="NU20" s="29"/>
      <c r="NV20" s="29"/>
      <c r="NW20" s="29"/>
      <c r="NX20" s="29"/>
      <c r="NY20" s="29"/>
      <c r="NZ20" s="29"/>
      <c r="OA20" s="29"/>
      <c r="OB20" s="29"/>
      <c r="OC20" s="29"/>
      <c r="OD20" s="29"/>
      <c r="OE20" s="29"/>
      <c r="OF20" s="29"/>
      <c r="OG20" s="29"/>
      <c r="OH20" s="29"/>
      <c r="OI20" s="29"/>
      <c r="OJ20" s="29"/>
      <c r="OK20" s="29"/>
      <c r="OL20" s="29"/>
      <c r="OM20" s="29"/>
      <c r="ON20" s="29"/>
      <c r="OO20" s="29"/>
      <c r="OP20" s="29"/>
      <c r="OQ20" s="29"/>
      <c r="OR20" s="29"/>
      <c r="OS20" s="29"/>
      <c r="OT20" s="29"/>
      <c r="OU20" s="29"/>
      <c r="OV20" s="29"/>
      <c r="OW20" s="29"/>
      <c r="OX20" s="29"/>
      <c r="OY20" s="29"/>
      <c r="OZ20" s="29"/>
      <c r="PA20" s="29"/>
      <c r="PB20" s="29"/>
      <c r="PC20" s="29"/>
      <c r="PD20" s="29"/>
      <c r="PE20" s="29"/>
      <c r="PF20" s="29"/>
      <c r="PG20" s="29"/>
      <c r="PH20" s="29"/>
      <c r="PI20" s="29"/>
      <c r="PJ20" s="29"/>
      <c r="PK20" s="29"/>
      <c r="PL20" s="29"/>
      <c r="PM20" s="29"/>
      <c r="PN20" s="29"/>
      <c r="PO20" s="29"/>
      <c r="PP20" s="29"/>
      <c r="PQ20" s="29"/>
      <c r="PR20" s="29"/>
      <c r="PS20" s="29"/>
      <c r="PT20" s="29"/>
      <c r="PU20" s="29"/>
      <c r="PV20" s="29"/>
      <c r="PW20" s="29"/>
      <c r="PX20" s="29"/>
      <c r="PY20" s="29"/>
      <c r="PZ20" s="29"/>
      <c r="QA20" s="29"/>
      <c r="QB20" s="29"/>
      <c r="QC20" s="29"/>
      <c r="QD20" s="29"/>
      <c r="QE20" s="29"/>
      <c r="QF20" s="29"/>
      <c r="QG20" s="29"/>
      <c r="QH20" s="29"/>
      <c r="QI20" s="29"/>
      <c r="QJ20" s="29"/>
      <c r="QK20" s="29"/>
      <c r="QL20" s="29"/>
      <c r="QM20" s="29"/>
      <c r="QN20" s="29"/>
      <c r="QO20" s="29"/>
      <c r="QP20" s="29"/>
      <c r="QQ20" s="29"/>
      <c r="QR20" s="29"/>
      <c r="QS20" s="29"/>
      <c r="QT20" s="29"/>
      <c r="QU20" s="29"/>
      <c r="QV20" s="29"/>
      <c r="QW20" s="29"/>
      <c r="QX20" s="29"/>
      <c r="QY20" s="29"/>
      <c r="QZ20" s="29"/>
      <c r="RA20" s="29"/>
      <c r="RB20" s="29"/>
      <c r="RC20" s="29"/>
      <c r="RD20" s="29"/>
      <c r="RE20" s="29"/>
      <c r="RF20" s="29"/>
      <c r="RG20" s="29"/>
      <c r="RH20" s="29"/>
      <c r="RI20" s="29"/>
      <c r="RJ20" s="29"/>
      <c r="RK20" s="29"/>
      <c r="RL20" s="29"/>
      <c r="RM20" s="29"/>
      <c r="RN20" s="29"/>
      <c r="RO20" s="29"/>
      <c r="RP20" s="29"/>
      <c r="RQ20" s="29"/>
      <c r="RR20" s="29"/>
      <c r="RS20" s="29"/>
      <c r="RT20" s="29"/>
      <c r="RU20" s="29"/>
      <c r="RV20" s="29"/>
      <c r="RW20" s="29"/>
      <c r="RX20" s="29"/>
      <c r="RY20" s="29"/>
      <c r="RZ20" s="29"/>
      <c r="SA20" s="29"/>
      <c r="SB20" s="29"/>
      <c r="SC20" s="29"/>
      <c r="SD20" s="29"/>
      <c r="SE20" s="29"/>
      <c r="SF20" s="29"/>
      <c r="SG20" s="29"/>
      <c r="SH20" s="29"/>
      <c r="SI20" s="29"/>
      <c r="SJ20" s="29"/>
      <c r="SK20" s="29"/>
      <c r="SL20" s="29"/>
    </row>
    <row r="21" spans="1:506" ht="16.5" customHeight="1" x14ac:dyDescent="0.2">
      <c r="A21" s="20">
        <v>1739</v>
      </c>
      <c r="B21" s="34" t="s">
        <v>70</v>
      </c>
      <c r="C21" s="34" t="s">
        <v>97</v>
      </c>
      <c r="D21" s="20" t="s">
        <v>51</v>
      </c>
      <c r="E21" s="20" t="s">
        <v>1345</v>
      </c>
      <c r="F21" s="22" t="s">
        <v>88</v>
      </c>
      <c r="G21" s="34" t="s">
        <v>42</v>
      </c>
      <c r="H21" s="20" t="s">
        <v>89</v>
      </c>
      <c r="I21" s="20" t="s">
        <v>27</v>
      </c>
      <c r="J21" s="35" t="s">
        <v>99</v>
      </c>
      <c r="K21" s="36"/>
      <c r="L21" s="36"/>
      <c r="M21" s="36"/>
      <c r="N21" s="36"/>
      <c r="O21" s="34">
        <v>0</v>
      </c>
      <c r="P21" s="37"/>
      <c r="Q21" s="34">
        <v>1</v>
      </c>
      <c r="R21" s="38"/>
      <c r="S21" s="39" t="s">
        <v>36</v>
      </c>
      <c r="T21" s="37">
        <f>IF(P21&lt;&gt;0,P21*Q21,O21*Q21)</f>
        <v>0</v>
      </c>
      <c r="U21" s="40" t="s">
        <v>31</v>
      </c>
      <c r="V21" s="41" t="s">
        <v>32</v>
      </c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  <c r="AR21" s="29"/>
      <c r="AS21" s="29"/>
      <c r="AT21" s="29"/>
      <c r="AU21" s="29"/>
      <c r="AV21" s="29"/>
      <c r="AW21" s="29"/>
      <c r="AX21" s="29"/>
      <c r="AY21" s="29"/>
      <c r="AZ21" s="29"/>
      <c r="BA21" s="29"/>
      <c r="BB21" s="29"/>
      <c r="BC21" s="29"/>
      <c r="BD21" s="29"/>
      <c r="BE21" s="29"/>
      <c r="BF21" s="29"/>
      <c r="BG21" s="29"/>
      <c r="BH21" s="29"/>
      <c r="BI21" s="29"/>
      <c r="BJ21" s="29"/>
      <c r="BK21" s="29"/>
      <c r="BL21" s="29"/>
      <c r="BM21" s="29"/>
      <c r="BN21" s="29"/>
      <c r="BO21" s="29"/>
      <c r="BP21" s="29"/>
      <c r="BQ21" s="29"/>
      <c r="BR21" s="29"/>
      <c r="BS21" s="29"/>
      <c r="BT21" s="29"/>
      <c r="BU21" s="29"/>
      <c r="BV21" s="29"/>
      <c r="BW21" s="29"/>
      <c r="BX21" s="29"/>
      <c r="BY21" s="29"/>
      <c r="BZ21" s="29"/>
      <c r="CA21" s="29"/>
      <c r="CB21" s="29"/>
      <c r="CC21" s="29"/>
      <c r="CD21" s="29"/>
      <c r="CE21" s="29"/>
      <c r="CF21" s="29"/>
      <c r="CG21" s="29"/>
      <c r="CH21" s="29"/>
      <c r="CI21" s="29"/>
      <c r="CJ21" s="29"/>
      <c r="CK21" s="29"/>
      <c r="CL21" s="29"/>
      <c r="CM21" s="29"/>
      <c r="CN21" s="29"/>
      <c r="CO21" s="29"/>
      <c r="CP21" s="29"/>
      <c r="CQ21" s="29"/>
      <c r="CR21" s="29"/>
      <c r="CS21" s="29"/>
      <c r="CT21" s="29"/>
      <c r="CU21" s="29"/>
      <c r="CV21" s="29"/>
      <c r="CW21" s="29"/>
      <c r="CX21" s="29"/>
      <c r="CY21" s="29"/>
      <c r="CZ21" s="29"/>
      <c r="DA21" s="29"/>
      <c r="DB21" s="29"/>
      <c r="DC21" s="29"/>
      <c r="DD21" s="29"/>
      <c r="DE21" s="29"/>
      <c r="DF21" s="29"/>
      <c r="DG21" s="29"/>
      <c r="DH21" s="29"/>
      <c r="DI21" s="29"/>
      <c r="DJ21" s="29"/>
      <c r="DK21" s="29"/>
      <c r="DL21" s="29"/>
      <c r="DM21" s="29"/>
      <c r="DN21" s="29"/>
      <c r="DO21" s="29"/>
      <c r="DP21" s="29"/>
      <c r="DQ21" s="29"/>
      <c r="DR21" s="29"/>
      <c r="DS21" s="29"/>
      <c r="DT21" s="29"/>
      <c r="DU21" s="29"/>
      <c r="DV21" s="29"/>
      <c r="DW21" s="29"/>
      <c r="DX21" s="29"/>
      <c r="DY21" s="29"/>
      <c r="DZ21" s="29"/>
      <c r="EA21" s="29"/>
      <c r="EB21" s="29"/>
      <c r="EC21" s="29"/>
      <c r="ED21" s="29"/>
      <c r="EE21" s="29"/>
      <c r="EF21" s="29"/>
      <c r="EG21" s="29"/>
      <c r="EH21" s="29"/>
      <c r="EI21" s="29"/>
      <c r="EJ21" s="29"/>
      <c r="EK21" s="29"/>
      <c r="EL21" s="29"/>
      <c r="EM21" s="29"/>
      <c r="EN21" s="29"/>
      <c r="EO21" s="29"/>
      <c r="EP21" s="29"/>
      <c r="EQ21" s="29"/>
      <c r="ER21" s="29"/>
      <c r="ES21" s="29"/>
      <c r="ET21" s="29"/>
      <c r="EU21" s="29"/>
      <c r="EV21" s="29"/>
      <c r="EW21" s="29"/>
      <c r="EX21" s="29"/>
      <c r="EY21" s="29"/>
      <c r="EZ21" s="29"/>
      <c r="FA21" s="29"/>
      <c r="FB21" s="29"/>
      <c r="FC21" s="29"/>
      <c r="FD21" s="29"/>
      <c r="FE21" s="29"/>
      <c r="FF21" s="29"/>
      <c r="FG21" s="29"/>
      <c r="FH21" s="29"/>
      <c r="FI21" s="29"/>
      <c r="FJ21" s="29"/>
      <c r="FK21" s="29"/>
      <c r="FL21" s="29"/>
      <c r="FM21" s="29"/>
      <c r="FN21" s="29"/>
      <c r="FO21" s="29"/>
      <c r="FP21" s="29"/>
      <c r="FQ21" s="29"/>
      <c r="FR21" s="29"/>
      <c r="FS21" s="29"/>
      <c r="FT21" s="29"/>
      <c r="FU21" s="29"/>
      <c r="FV21" s="29"/>
      <c r="FW21" s="29"/>
      <c r="FX21" s="29"/>
      <c r="FY21" s="29"/>
      <c r="FZ21" s="29"/>
      <c r="GA21" s="29"/>
      <c r="GB21" s="29"/>
      <c r="GC21" s="29"/>
      <c r="GD21" s="29"/>
      <c r="GE21" s="29"/>
      <c r="GF21" s="29"/>
      <c r="GG21" s="29"/>
      <c r="GH21" s="29"/>
      <c r="GI21" s="29"/>
      <c r="GJ21" s="29"/>
      <c r="GK21" s="29"/>
      <c r="GL21" s="29"/>
      <c r="GM21" s="29"/>
      <c r="GN21" s="29"/>
      <c r="GO21" s="29"/>
      <c r="GP21" s="29"/>
      <c r="GQ21" s="29"/>
      <c r="GR21" s="29"/>
      <c r="GS21" s="29"/>
      <c r="GT21" s="29"/>
      <c r="GU21" s="29"/>
      <c r="GV21" s="29"/>
      <c r="GW21" s="29"/>
      <c r="GX21" s="29"/>
      <c r="GY21" s="29"/>
      <c r="GZ21" s="29"/>
      <c r="HA21" s="29"/>
      <c r="HB21" s="29"/>
      <c r="HC21" s="29"/>
      <c r="HD21" s="29"/>
      <c r="HE21" s="29"/>
      <c r="HF21" s="29"/>
      <c r="HG21" s="29"/>
      <c r="HH21" s="29"/>
      <c r="HI21" s="29"/>
      <c r="HJ21" s="29"/>
      <c r="HK21" s="29"/>
      <c r="HL21" s="29"/>
      <c r="HM21" s="29"/>
      <c r="HN21" s="29"/>
      <c r="HO21" s="29"/>
      <c r="HP21" s="29"/>
      <c r="HQ21" s="29"/>
      <c r="HR21" s="29"/>
      <c r="HS21" s="29"/>
      <c r="HT21" s="29"/>
      <c r="HU21" s="29"/>
      <c r="HV21" s="29"/>
      <c r="HW21" s="29"/>
      <c r="HX21" s="29"/>
      <c r="HY21" s="29"/>
      <c r="HZ21" s="29"/>
      <c r="IA21" s="29"/>
      <c r="IB21" s="29"/>
      <c r="IC21" s="29"/>
      <c r="ID21" s="29"/>
      <c r="IE21" s="29"/>
      <c r="IF21" s="29"/>
      <c r="IG21" s="29"/>
      <c r="IH21" s="29"/>
      <c r="II21" s="29"/>
      <c r="IJ21" s="29"/>
      <c r="IK21" s="29"/>
      <c r="IL21" s="29"/>
      <c r="IM21" s="29"/>
      <c r="IN21" s="29"/>
      <c r="IO21" s="29"/>
      <c r="IP21" s="29"/>
      <c r="IQ21" s="29"/>
      <c r="IR21" s="29"/>
      <c r="IS21" s="29"/>
      <c r="IT21" s="29"/>
      <c r="IU21" s="29"/>
      <c r="IV21" s="29"/>
      <c r="IW21" s="29"/>
      <c r="IX21" s="29"/>
      <c r="IY21" s="29"/>
      <c r="IZ21" s="29"/>
      <c r="JA21" s="29"/>
      <c r="JB21" s="29"/>
      <c r="JC21" s="29"/>
      <c r="JD21" s="29"/>
      <c r="JE21" s="29"/>
      <c r="JF21" s="29"/>
      <c r="JG21" s="29"/>
      <c r="JH21" s="29"/>
      <c r="JI21" s="29"/>
      <c r="JJ21" s="29"/>
      <c r="JK21" s="29"/>
      <c r="JL21" s="29"/>
      <c r="JM21" s="29"/>
      <c r="JN21" s="29"/>
      <c r="JO21" s="29"/>
      <c r="JP21" s="29"/>
      <c r="JQ21" s="29"/>
      <c r="JR21" s="29"/>
      <c r="JS21" s="29"/>
      <c r="JT21" s="29"/>
      <c r="JU21" s="29"/>
      <c r="JV21" s="29"/>
      <c r="JW21" s="29"/>
      <c r="JX21" s="29"/>
      <c r="JY21" s="29"/>
      <c r="JZ21" s="29"/>
      <c r="KA21" s="29"/>
      <c r="KB21" s="29"/>
      <c r="KC21" s="29"/>
      <c r="KD21" s="29"/>
      <c r="KE21" s="29"/>
      <c r="KF21" s="29"/>
      <c r="KG21" s="29"/>
      <c r="KH21" s="29"/>
      <c r="KI21" s="29"/>
      <c r="KJ21" s="29"/>
      <c r="KK21" s="29"/>
      <c r="KL21" s="29"/>
      <c r="KM21" s="29"/>
      <c r="KN21" s="29"/>
      <c r="KO21" s="29"/>
      <c r="KP21" s="29"/>
      <c r="KQ21" s="29"/>
      <c r="KR21" s="29"/>
      <c r="KS21" s="29"/>
      <c r="KT21" s="29"/>
      <c r="KU21" s="29"/>
      <c r="KV21" s="29"/>
      <c r="KW21" s="29"/>
      <c r="KX21" s="29"/>
      <c r="KY21" s="29"/>
      <c r="KZ21" s="29"/>
      <c r="LA21" s="29"/>
      <c r="LB21" s="29"/>
      <c r="LC21" s="29"/>
      <c r="LD21" s="29"/>
      <c r="LE21" s="29"/>
      <c r="LF21" s="29"/>
      <c r="LG21" s="29"/>
      <c r="LH21" s="29"/>
      <c r="LI21" s="29"/>
      <c r="LJ21" s="29"/>
      <c r="LK21" s="29"/>
      <c r="LL21" s="29"/>
      <c r="LM21" s="29"/>
      <c r="LN21" s="29"/>
      <c r="LO21" s="29"/>
      <c r="LP21" s="29"/>
      <c r="LQ21" s="29"/>
      <c r="LR21" s="29"/>
      <c r="LS21" s="29"/>
      <c r="LT21" s="29"/>
      <c r="LU21" s="29"/>
      <c r="LV21" s="29"/>
      <c r="LW21" s="29"/>
      <c r="LX21" s="29"/>
      <c r="LY21" s="29"/>
      <c r="LZ21" s="29"/>
      <c r="MA21" s="29"/>
      <c r="MB21" s="29"/>
      <c r="MC21" s="29"/>
      <c r="MD21" s="29"/>
      <c r="ME21" s="29"/>
      <c r="MF21" s="29"/>
      <c r="MG21" s="29"/>
      <c r="MH21" s="29"/>
      <c r="MI21" s="29"/>
      <c r="MJ21" s="29"/>
      <c r="MK21" s="29"/>
      <c r="ML21" s="29"/>
      <c r="MM21" s="29"/>
      <c r="MN21" s="29"/>
      <c r="MO21" s="29"/>
      <c r="MP21" s="29"/>
      <c r="MQ21" s="29"/>
      <c r="MR21" s="29"/>
      <c r="MS21" s="29"/>
      <c r="MT21" s="29"/>
      <c r="MU21" s="29"/>
      <c r="MV21" s="29"/>
      <c r="MW21" s="29"/>
      <c r="MX21" s="29"/>
      <c r="MY21" s="29"/>
      <c r="MZ21" s="29"/>
      <c r="NA21" s="29"/>
      <c r="NB21" s="29"/>
      <c r="NC21" s="29"/>
      <c r="ND21" s="29"/>
      <c r="NE21" s="29"/>
      <c r="NF21" s="29"/>
      <c r="NG21" s="29"/>
      <c r="NH21" s="29"/>
      <c r="NI21" s="29"/>
      <c r="NJ21" s="29"/>
      <c r="NK21" s="29"/>
      <c r="NL21" s="29"/>
      <c r="NM21" s="29"/>
      <c r="NN21" s="29"/>
      <c r="NO21" s="29"/>
      <c r="NP21" s="29"/>
      <c r="NQ21" s="29"/>
      <c r="NR21" s="29"/>
      <c r="NS21" s="29"/>
      <c r="NT21" s="29"/>
      <c r="NU21" s="29"/>
      <c r="NV21" s="29"/>
      <c r="NW21" s="29"/>
      <c r="NX21" s="29"/>
      <c r="NY21" s="29"/>
      <c r="NZ21" s="29"/>
      <c r="OA21" s="29"/>
      <c r="OB21" s="29"/>
      <c r="OC21" s="29"/>
      <c r="OD21" s="29"/>
      <c r="OE21" s="29"/>
      <c r="OF21" s="29"/>
      <c r="OG21" s="29"/>
      <c r="OH21" s="29"/>
      <c r="OI21" s="29"/>
      <c r="OJ21" s="29"/>
      <c r="OK21" s="29"/>
      <c r="OL21" s="29"/>
      <c r="OM21" s="29"/>
      <c r="ON21" s="29"/>
      <c r="OO21" s="29"/>
      <c r="OP21" s="29"/>
      <c r="OQ21" s="29"/>
      <c r="OR21" s="29"/>
      <c r="OS21" s="29"/>
      <c r="OT21" s="29"/>
      <c r="OU21" s="29"/>
      <c r="OV21" s="29"/>
      <c r="OW21" s="29"/>
      <c r="OX21" s="29"/>
      <c r="OY21" s="29"/>
      <c r="OZ21" s="29"/>
      <c r="PA21" s="29"/>
      <c r="PB21" s="29"/>
      <c r="PC21" s="29"/>
      <c r="PD21" s="29"/>
      <c r="PE21" s="29"/>
      <c r="PF21" s="29"/>
      <c r="PG21" s="29"/>
      <c r="PH21" s="29"/>
      <c r="PI21" s="29"/>
      <c r="PJ21" s="29"/>
      <c r="PK21" s="29"/>
      <c r="PL21" s="29"/>
      <c r="PM21" s="29"/>
      <c r="PN21" s="29"/>
      <c r="PO21" s="29"/>
      <c r="PP21" s="29"/>
      <c r="PQ21" s="29"/>
      <c r="PR21" s="29"/>
      <c r="PS21" s="29"/>
      <c r="PT21" s="29"/>
      <c r="PU21" s="29"/>
      <c r="PV21" s="29"/>
      <c r="PW21" s="29"/>
      <c r="PX21" s="29"/>
      <c r="PY21" s="29"/>
      <c r="PZ21" s="29"/>
      <c r="QA21" s="29"/>
      <c r="QB21" s="29"/>
      <c r="QC21" s="29"/>
      <c r="QD21" s="29"/>
      <c r="QE21" s="29"/>
      <c r="QF21" s="29"/>
      <c r="QG21" s="29"/>
      <c r="QH21" s="29"/>
      <c r="QI21" s="29"/>
      <c r="QJ21" s="29"/>
      <c r="QK21" s="29"/>
      <c r="QL21" s="29"/>
      <c r="QM21" s="29"/>
      <c r="QN21" s="29"/>
      <c r="QO21" s="29"/>
      <c r="QP21" s="29"/>
      <c r="QQ21" s="29"/>
      <c r="QR21" s="29"/>
      <c r="QS21" s="29"/>
      <c r="QT21" s="29"/>
      <c r="QU21" s="29"/>
      <c r="QV21" s="29"/>
      <c r="QW21" s="29"/>
      <c r="QX21" s="29"/>
      <c r="QY21" s="29"/>
      <c r="QZ21" s="29"/>
      <c r="RA21" s="29"/>
      <c r="RB21" s="29"/>
      <c r="RC21" s="29"/>
      <c r="RD21" s="29"/>
      <c r="RE21" s="29"/>
      <c r="RF21" s="29"/>
      <c r="RG21" s="29"/>
      <c r="RH21" s="29"/>
      <c r="RI21" s="29"/>
      <c r="RJ21" s="29"/>
      <c r="RK21" s="29"/>
      <c r="RL21" s="29"/>
      <c r="RM21" s="29"/>
      <c r="RN21" s="29"/>
      <c r="RO21" s="29"/>
      <c r="RP21" s="29"/>
      <c r="RQ21" s="29"/>
      <c r="RR21" s="29"/>
      <c r="RS21" s="29"/>
      <c r="RT21" s="29"/>
      <c r="RU21" s="29"/>
      <c r="RV21" s="29"/>
      <c r="RW21" s="29"/>
      <c r="RX21" s="29"/>
      <c r="RY21" s="29"/>
      <c r="RZ21" s="29"/>
      <c r="SA21" s="29"/>
      <c r="SB21" s="29"/>
      <c r="SC21" s="29"/>
      <c r="SD21" s="29"/>
      <c r="SE21" s="29"/>
      <c r="SF21" s="29"/>
      <c r="SG21" s="29"/>
      <c r="SH21" s="29"/>
      <c r="SI21" s="29"/>
      <c r="SJ21" s="29"/>
      <c r="SK21" s="29"/>
      <c r="SL21" s="29"/>
    </row>
    <row r="22" spans="1:506" ht="16.5" customHeight="1" x14ac:dyDescent="0.2">
      <c r="A22" s="20">
        <v>2</v>
      </c>
      <c r="B22" s="20" t="s">
        <v>21</v>
      </c>
      <c r="C22" s="20" t="s">
        <v>33</v>
      </c>
      <c r="D22" s="20" t="s">
        <v>30</v>
      </c>
      <c r="E22" s="20" t="s">
        <v>1339</v>
      </c>
      <c r="F22" s="21" t="s">
        <v>101</v>
      </c>
      <c r="G22" s="20" t="s">
        <v>25</v>
      </c>
      <c r="H22" s="20" t="s">
        <v>26</v>
      </c>
      <c r="I22" s="20" t="s">
        <v>81</v>
      </c>
      <c r="J22" s="22" t="s">
        <v>102</v>
      </c>
      <c r="K22" s="20"/>
      <c r="L22" s="20"/>
      <c r="M22" s="20"/>
      <c r="N22" s="20"/>
      <c r="O22" s="23">
        <v>0</v>
      </c>
      <c r="P22" s="23">
        <v>51000000</v>
      </c>
      <c r="Q22" s="24">
        <v>12</v>
      </c>
      <c r="R22" s="25">
        <v>45658</v>
      </c>
      <c r="S22" s="20" t="s">
        <v>83</v>
      </c>
      <c r="T22" s="26">
        <f t="shared" ref="T22:T29" si="1">IF(O22=0,P22*Q22,O22*Q22)</f>
        <v>612000000</v>
      </c>
      <c r="U22" s="27" t="s">
        <v>39</v>
      </c>
      <c r="V22" s="28" t="s">
        <v>40</v>
      </c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  <c r="AK22" s="29"/>
      <c r="AL22" s="29"/>
      <c r="AM22" s="29"/>
      <c r="AN22" s="29"/>
      <c r="AO22" s="29"/>
      <c r="AP22" s="29"/>
      <c r="AQ22" s="29"/>
      <c r="AR22" s="29"/>
      <c r="AS22" s="29"/>
      <c r="AT22" s="29"/>
      <c r="AU22" s="29"/>
      <c r="AV22" s="29"/>
      <c r="AW22" s="29"/>
      <c r="AX22" s="29"/>
      <c r="AY22" s="29"/>
      <c r="AZ22" s="29"/>
      <c r="BA22" s="29"/>
      <c r="BB22" s="29"/>
      <c r="BC22" s="29"/>
      <c r="BD22" s="29"/>
      <c r="BE22" s="29"/>
      <c r="BF22" s="29"/>
      <c r="BG22" s="29"/>
      <c r="BH22" s="29"/>
      <c r="BI22" s="29"/>
      <c r="BJ22" s="29"/>
      <c r="BK22" s="29"/>
      <c r="BL22" s="29"/>
      <c r="BM22" s="29"/>
      <c r="BN22" s="29"/>
      <c r="BO22" s="29"/>
      <c r="BP22" s="29"/>
      <c r="BQ22" s="29"/>
      <c r="BR22" s="29"/>
      <c r="BS22" s="29"/>
      <c r="BT22" s="29"/>
      <c r="BU22" s="29"/>
      <c r="BV22" s="29"/>
      <c r="BW22" s="29"/>
      <c r="BX22" s="29"/>
      <c r="BY22" s="29"/>
      <c r="BZ22" s="29"/>
      <c r="CA22" s="29"/>
      <c r="CB22" s="29"/>
      <c r="CC22" s="29"/>
      <c r="CD22" s="29"/>
      <c r="CE22" s="29"/>
      <c r="CF22" s="29"/>
      <c r="CG22" s="29"/>
      <c r="CH22" s="29"/>
      <c r="CI22" s="29"/>
      <c r="CJ22" s="29"/>
      <c r="CK22" s="29"/>
      <c r="CL22" s="29"/>
      <c r="CM22" s="29"/>
      <c r="CN22" s="29"/>
      <c r="CO22" s="29"/>
      <c r="CP22" s="29"/>
      <c r="CQ22" s="29"/>
      <c r="CR22" s="29"/>
      <c r="CS22" s="29"/>
      <c r="CT22" s="29"/>
      <c r="CU22" s="29"/>
      <c r="CV22" s="29"/>
      <c r="CW22" s="29"/>
      <c r="CX22" s="29"/>
      <c r="CY22" s="29"/>
      <c r="CZ22" s="29"/>
      <c r="DA22" s="29"/>
      <c r="DB22" s="29"/>
      <c r="DC22" s="29"/>
      <c r="DD22" s="29"/>
      <c r="DE22" s="29"/>
      <c r="DF22" s="29"/>
      <c r="DG22" s="29"/>
      <c r="DH22" s="29"/>
      <c r="DI22" s="29"/>
      <c r="DJ22" s="29"/>
      <c r="DK22" s="29"/>
      <c r="DL22" s="29"/>
      <c r="DM22" s="29"/>
      <c r="DN22" s="29"/>
      <c r="DO22" s="29"/>
      <c r="DP22" s="29"/>
      <c r="DQ22" s="29"/>
      <c r="DR22" s="29"/>
      <c r="DS22" s="29"/>
      <c r="DT22" s="29"/>
      <c r="DU22" s="29"/>
      <c r="DV22" s="29"/>
      <c r="DW22" s="29"/>
      <c r="DX22" s="29"/>
      <c r="DY22" s="29"/>
      <c r="DZ22" s="29"/>
      <c r="EA22" s="29"/>
      <c r="EB22" s="29"/>
      <c r="EC22" s="29"/>
      <c r="ED22" s="29"/>
      <c r="EE22" s="29"/>
      <c r="EF22" s="29"/>
      <c r="EG22" s="29"/>
      <c r="EH22" s="29"/>
      <c r="EI22" s="29"/>
      <c r="EJ22" s="29"/>
      <c r="EK22" s="29"/>
      <c r="EL22" s="29"/>
      <c r="EM22" s="29"/>
      <c r="EN22" s="29"/>
      <c r="EO22" s="29"/>
      <c r="EP22" s="29"/>
      <c r="EQ22" s="29"/>
      <c r="ER22" s="29"/>
      <c r="ES22" s="29"/>
      <c r="ET22" s="29"/>
      <c r="EU22" s="29"/>
      <c r="EV22" s="29"/>
      <c r="EW22" s="29"/>
      <c r="EX22" s="29"/>
      <c r="EY22" s="29"/>
      <c r="EZ22" s="29"/>
      <c r="FA22" s="29"/>
      <c r="FB22" s="29"/>
      <c r="FC22" s="29"/>
      <c r="FD22" s="29"/>
      <c r="FE22" s="29"/>
      <c r="FF22" s="29"/>
      <c r="FG22" s="29"/>
      <c r="FH22" s="29"/>
      <c r="FI22" s="29"/>
      <c r="FJ22" s="29"/>
      <c r="FK22" s="29"/>
      <c r="FL22" s="29"/>
      <c r="FM22" s="29"/>
      <c r="FN22" s="29"/>
      <c r="FO22" s="29"/>
      <c r="FP22" s="29"/>
      <c r="FQ22" s="29"/>
      <c r="FR22" s="29"/>
      <c r="FS22" s="29"/>
      <c r="FT22" s="29"/>
      <c r="FU22" s="29"/>
      <c r="FV22" s="29"/>
      <c r="FW22" s="29"/>
      <c r="FX22" s="29"/>
      <c r="FY22" s="29"/>
      <c r="FZ22" s="29"/>
      <c r="GA22" s="29"/>
      <c r="GB22" s="29"/>
      <c r="GC22" s="29"/>
      <c r="GD22" s="29"/>
      <c r="GE22" s="29"/>
      <c r="GF22" s="29"/>
      <c r="GG22" s="29"/>
      <c r="GH22" s="29"/>
      <c r="GI22" s="29"/>
      <c r="GJ22" s="29"/>
      <c r="GK22" s="29"/>
      <c r="GL22" s="29"/>
      <c r="GM22" s="29"/>
      <c r="GN22" s="29"/>
      <c r="GO22" s="29"/>
      <c r="GP22" s="29"/>
      <c r="GQ22" s="29"/>
      <c r="GR22" s="29"/>
      <c r="GS22" s="29"/>
      <c r="GT22" s="29"/>
      <c r="GU22" s="29"/>
      <c r="GV22" s="29"/>
      <c r="GW22" s="29"/>
      <c r="GX22" s="29"/>
      <c r="GY22" s="29"/>
      <c r="GZ22" s="29"/>
      <c r="HA22" s="29"/>
      <c r="HB22" s="29"/>
      <c r="HC22" s="29"/>
      <c r="HD22" s="29"/>
      <c r="HE22" s="29"/>
      <c r="HF22" s="29"/>
      <c r="HG22" s="29"/>
      <c r="HH22" s="29"/>
      <c r="HI22" s="29"/>
      <c r="HJ22" s="29"/>
      <c r="HK22" s="29"/>
      <c r="HL22" s="29"/>
      <c r="HM22" s="29"/>
      <c r="HN22" s="29"/>
      <c r="HO22" s="29"/>
      <c r="HP22" s="29"/>
      <c r="HQ22" s="29"/>
      <c r="HR22" s="29"/>
      <c r="HS22" s="29"/>
      <c r="HT22" s="29"/>
      <c r="HU22" s="29"/>
      <c r="HV22" s="29"/>
      <c r="HW22" s="29"/>
      <c r="HX22" s="29"/>
      <c r="HY22" s="29"/>
      <c r="HZ22" s="29"/>
      <c r="IA22" s="29"/>
      <c r="IB22" s="29"/>
      <c r="IC22" s="29"/>
      <c r="ID22" s="29"/>
      <c r="IE22" s="29"/>
      <c r="IF22" s="29"/>
      <c r="IG22" s="29"/>
      <c r="IH22" s="29"/>
      <c r="II22" s="29"/>
      <c r="IJ22" s="29"/>
      <c r="IK22" s="29"/>
      <c r="IL22" s="29"/>
      <c r="IM22" s="29"/>
      <c r="IN22" s="29"/>
      <c r="IO22" s="29"/>
      <c r="IP22" s="29"/>
      <c r="IQ22" s="29"/>
      <c r="IR22" s="29"/>
      <c r="IS22" s="29"/>
      <c r="IT22" s="29"/>
      <c r="IU22" s="29"/>
      <c r="IV22" s="29"/>
      <c r="IW22" s="29"/>
      <c r="IX22" s="29"/>
      <c r="IY22" s="29"/>
      <c r="IZ22" s="29"/>
      <c r="JA22" s="29"/>
      <c r="JB22" s="29"/>
      <c r="JC22" s="29"/>
      <c r="JD22" s="29"/>
      <c r="JE22" s="29"/>
      <c r="JF22" s="29"/>
      <c r="JG22" s="29"/>
      <c r="JH22" s="29"/>
      <c r="JI22" s="29"/>
      <c r="JJ22" s="29"/>
      <c r="JK22" s="29"/>
      <c r="JL22" s="29"/>
      <c r="JM22" s="29"/>
      <c r="JN22" s="29"/>
      <c r="JO22" s="29"/>
      <c r="JP22" s="29"/>
      <c r="JQ22" s="29"/>
      <c r="JR22" s="29"/>
      <c r="JS22" s="29"/>
      <c r="JT22" s="29"/>
      <c r="JU22" s="29"/>
      <c r="JV22" s="29"/>
      <c r="JW22" s="29"/>
      <c r="JX22" s="29"/>
      <c r="JY22" s="29"/>
      <c r="JZ22" s="29"/>
      <c r="KA22" s="29"/>
      <c r="KB22" s="29"/>
      <c r="KC22" s="29"/>
      <c r="KD22" s="29"/>
      <c r="KE22" s="29"/>
      <c r="KF22" s="29"/>
      <c r="KG22" s="29"/>
      <c r="KH22" s="29"/>
      <c r="KI22" s="29"/>
      <c r="KJ22" s="29"/>
      <c r="KK22" s="29"/>
      <c r="KL22" s="29"/>
      <c r="KM22" s="29"/>
      <c r="KN22" s="29"/>
      <c r="KO22" s="29"/>
      <c r="KP22" s="29"/>
      <c r="KQ22" s="29"/>
      <c r="KR22" s="29"/>
      <c r="KS22" s="29"/>
      <c r="KT22" s="29"/>
      <c r="KU22" s="29"/>
      <c r="KV22" s="29"/>
      <c r="KW22" s="29"/>
      <c r="KX22" s="29"/>
      <c r="KY22" s="29"/>
      <c r="KZ22" s="29"/>
      <c r="LA22" s="29"/>
      <c r="LB22" s="29"/>
      <c r="LC22" s="29"/>
      <c r="LD22" s="29"/>
      <c r="LE22" s="29"/>
      <c r="LF22" s="29"/>
      <c r="LG22" s="29"/>
      <c r="LH22" s="29"/>
      <c r="LI22" s="29"/>
      <c r="LJ22" s="29"/>
      <c r="LK22" s="29"/>
      <c r="LL22" s="29"/>
      <c r="LM22" s="29"/>
      <c r="LN22" s="29"/>
      <c r="LO22" s="29"/>
      <c r="LP22" s="29"/>
      <c r="LQ22" s="29"/>
      <c r="LR22" s="29"/>
      <c r="LS22" s="29"/>
      <c r="LT22" s="29"/>
      <c r="LU22" s="29"/>
      <c r="LV22" s="29"/>
      <c r="LW22" s="29"/>
      <c r="LX22" s="29"/>
      <c r="LY22" s="29"/>
      <c r="LZ22" s="29"/>
      <c r="MA22" s="29"/>
      <c r="MB22" s="29"/>
      <c r="MC22" s="29"/>
      <c r="MD22" s="29"/>
      <c r="ME22" s="29"/>
      <c r="MF22" s="29"/>
      <c r="MG22" s="29"/>
      <c r="MH22" s="29"/>
      <c r="MI22" s="29"/>
      <c r="MJ22" s="29"/>
      <c r="MK22" s="29"/>
      <c r="ML22" s="29"/>
      <c r="MM22" s="29"/>
      <c r="MN22" s="29"/>
      <c r="MO22" s="29"/>
      <c r="MP22" s="29"/>
      <c r="MQ22" s="29"/>
      <c r="MR22" s="29"/>
      <c r="MS22" s="29"/>
      <c r="MT22" s="29"/>
      <c r="MU22" s="29"/>
      <c r="MV22" s="29"/>
      <c r="MW22" s="29"/>
      <c r="MX22" s="29"/>
      <c r="MY22" s="29"/>
      <c r="MZ22" s="29"/>
      <c r="NA22" s="29"/>
      <c r="NB22" s="29"/>
      <c r="NC22" s="29"/>
      <c r="ND22" s="29"/>
      <c r="NE22" s="29"/>
      <c r="NF22" s="29"/>
      <c r="NG22" s="29"/>
      <c r="NH22" s="29"/>
      <c r="NI22" s="29"/>
      <c r="NJ22" s="29"/>
      <c r="NK22" s="29"/>
      <c r="NL22" s="29"/>
      <c r="NM22" s="29"/>
      <c r="NN22" s="29"/>
      <c r="NO22" s="29"/>
      <c r="NP22" s="29"/>
      <c r="NQ22" s="29"/>
      <c r="NR22" s="29"/>
      <c r="NS22" s="29"/>
      <c r="NT22" s="29"/>
      <c r="NU22" s="29"/>
      <c r="NV22" s="29"/>
      <c r="NW22" s="29"/>
      <c r="NX22" s="29"/>
      <c r="NY22" s="29"/>
      <c r="NZ22" s="29"/>
      <c r="OA22" s="29"/>
      <c r="OB22" s="29"/>
      <c r="OC22" s="29"/>
      <c r="OD22" s="29"/>
      <c r="OE22" s="29"/>
      <c r="OF22" s="29"/>
      <c r="OG22" s="29"/>
      <c r="OH22" s="29"/>
      <c r="OI22" s="29"/>
      <c r="OJ22" s="29"/>
      <c r="OK22" s="29"/>
      <c r="OL22" s="29"/>
      <c r="OM22" s="29"/>
      <c r="ON22" s="29"/>
      <c r="OO22" s="29"/>
      <c r="OP22" s="29"/>
      <c r="OQ22" s="29"/>
      <c r="OR22" s="29"/>
      <c r="OS22" s="29"/>
      <c r="OT22" s="29"/>
      <c r="OU22" s="29"/>
      <c r="OV22" s="29"/>
      <c r="OW22" s="29"/>
      <c r="OX22" s="29"/>
      <c r="OY22" s="29"/>
      <c r="OZ22" s="29"/>
      <c r="PA22" s="29"/>
      <c r="PB22" s="29"/>
      <c r="PC22" s="29"/>
      <c r="PD22" s="29"/>
      <c r="PE22" s="29"/>
      <c r="PF22" s="29"/>
      <c r="PG22" s="29"/>
      <c r="PH22" s="29"/>
      <c r="PI22" s="29"/>
      <c r="PJ22" s="29"/>
      <c r="PK22" s="29"/>
      <c r="PL22" s="29"/>
      <c r="PM22" s="29"/>
      <c r="PN22" s="29"/>
      <c r="PO22" s="29"/>
      <c r="PP22" s="29"/>
      <c r="PQ22" s="29"/>
      <c r="PR22" s="29"/>
      <c r="PS22" s="29"/>
      <c r="PT22" s="29"/>
      <c r="PU22" s="29"/>
      <c r="PV22" s="29"/>
      <c r="PW22" s="29"/>
      <c r="PX22" s="29"/>
      <c r="PY22" s="29"/>
      <c r="PZ22" s="29"/>
      <c r="QA22" s="29"/>
      <c r="QB22" s="29"/>
      <c r="QC22" s="29"/>
      <c r="QD22" s="29"/>
      <c r="QE22" s="29"/>
      <c r="QF22" s="29"/>
      <c r="QG22" s="29"/>
      <c r="QH22" s="29"/>
      <c r="QI22" s="29"/>
      <c r="QJ22" s="29"/>
      <c r="QK22" s="29"/>
      <c r="QL22" s="29"/>
      <c r="QM22" s="29"/>
      <c r="QN22" s="29"/>
      <c r="QO22" s="29"/>
      <c r="QP22" s="29"/>
      <c r="QQ22" s="29"/>
      <c r="QR22" s="29"/>
      <c r="QS22" s="29"/>
      <c r="QT22" s="29"/>
      <c r="QU22" s="29"/>
      <c r="QV22" s="29"/>
      <c r="QW22" s="29"/>
      <c r="QX22" s="29"/>
      <c r="QY22" s="29"/>
      <c r="QZ22" s="29"/>
      <c r="RA22" s="29"/>
      <c r="RB22" s="29"/>
      <c r="RC22" s="29"/>
      <c r="RD22" s="29"/>
      <c r="RE22" s="29"/>
      <c r="RF22" s="29"/>
      <c r="RG22" s="29"/>
      <c r="RH22" s="29"/>
      <c r="RI22" s="29"/>
      <c r="RJ22" s="29"/>
      <c r="RK22" s="29"/>
      <c r="RL22" s="29"/>
      <c r="RM22" s="29"/>
      <c r="RN22" s="29"/>
      <c r="RO22" s="29"/>
      <c r="RP22" s="29"/>
      <c r="RQ22" s="29"/>
      <c r="RR22" s="29"/>
      <c r="RS22" s="29"/>
      <c r="RT22" s="29"/>
      <c r="RU22" s="29"/>
      <c r="RV22" s="29"/>
      <c r="RW22" s="29"/>
      <c r="RX22" s="29"/>
      <c r="RY22" s="29"/>
      <c r="RZ22" s="29"/>
      <c r="SA22" s="29"/>
      <c r="SB22" s="29"/>
      <c r="SC22" s="29"/>
      <c r="SD22" s="29"/>
      <c r="SE22" s="29"/>
      <c r="SF22" s="29"/>
      <c r="SG22" s="29"/>
      <c r="SH22" s="29"/>
      <c r="SI22" s="29"/>
      <c r="SJ22" s="29"/>
      <c r="SK22" s="29"/>
      <c r="SL22" s="29"/>
    </row>
    <row r="23" spans="1:506" ht="16.5" customHeight="1" x14ac:dyDescent="0.2">
      <c r="A23" s="20">
        <v>8</v>
      </c>
      <c r="B23" s="20" t="s">
        <v>21</v>
      </c>
      <c r="C23" s="20" t="s">
        <v>33</v>
      </c>
      <c r="D23" s="20" t="s">
        <v>30</v>
      </c>
      <c r="E23" s="20" t="s">
        <v>1345</v>
      </c>
      <c r="F23" s="21" t="s">
        <v>103</v>
      </c>
      <c r="G23" s="20" t="s">
        <v>42</v>
      </c>
      <c r="H23" s="20" t="s">
        <v>35</v>
      </c>
      <c r="I23" s="20" t="s">
        <v>81</v>
      </c>
      <c r="J23" s="22" t="s">
        <v>102</v>
      </c>
      <c r="K23" s="20"/>
      <c r="L23" s="20"/>
      <c r="M23" s="20"/>
      <c r="N23" s="20"/>
      <c r="O23" s="23">
        <v>0</v>
      </c>
      <c r="P23" s="23">
        <v>84448500</v>
      </c>
      <c r="Q23" s="24">
        <v>12</v>
      </c>
      <c r="R23" s="25">
        <v>45658</v>
      </c>
      <c r="S23" s="20" t="s">
        <v>83</v>
      </c>
      <c r="T23" s="26">
        <f t="shared" si="1"/>
        <v>1013382000</v>
      </c>
      <c r="U23" s="27" t="s">
        <v>39</v>
      </c>
      <c r="V23" s="28" t="s">
        <v>40</v>
      </c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9"/>
      <c r="AN23" s="29"/>
      <c r="AO23" s="29"/>
      <c r="AP23" s="29"/>
      <c r="AQ23" s="29"/>
      <c r="AR23" s="29"/>
      <c r="AS23" s="29"/>
      <c r="AT23" s="29"/>
      <c r="AU23" s="29"/>
      <c r="AV23" s="29"/>
      <c r="AW23" s="29"/>
      <c r="AX23" s="29"/>
      <c r="AY23" s="29"/>
      <c r="AZ23" s="29"/>
      <c r="BA23" s="29"/>
      <c r="BB23" s="29"/>
      <c r="BC23" s="29"/>
      <c r="BD23" s="29"/>
      <c r="BE23" s="29"/>
      <c r="BF23" s="29"/>
      <c r="BG23" s="29"/>
      <c r="BH23" s="29"/>
      <c r="BI23" s="29"/>
      <c r="BJ23" s="29"/>
      <c r="BK23" s="29"/>
      <c r="BL23" s="29"/>
      <c r="BM23" s="29"/>
      <c r="BN23" s="29"/>
      <c r="BO23" s="29"/>
      <c r="BP23" s="29"/>
      <c r="BQ23" s="29"/>
      <c r="BR23" s="29"/>
      <c r="BS23" s="29"/>
      <c r="BT23" s="29"/>
      <c r="BU23" s="29"/>
      <c r="BV23" s="29"/>
      <c r="BW23" s="29"/>
      <c r="BX23" s="29"/>
      <c r="BY23" s="29"/>
      <c r="BZ23" s="29"/>
      <c r="CA23" s="29"/>
      <c r="CB23" s="29"/>
      <c r="CC23" s="29"/>
      <c r="CD23" s="29"/>
      <c r="CE23" s="29"/>
      <c r="CF23" s="29"/>
      <c r="CG23" s="29"/>
      <c r="CH23" s="29"/>
      <c r="CI23" s="29"/>
      <c r="CJ23" s="29"/>
      <c r="CK23" s="29"/>
      <c r="CL23" s="29"/>
      <c r="CM23" s="29"/>
      <c r="CN23" s="29"/>
      <c r="CO23" s="29"/>
      <c r="CP23" s="29"/>
      <c r="CQ23" s="29"/>
      <c r="CR23" s="29"/>
      <c r="CS23" s="29"/>
      <c r="CT23" s="29"/>
      <c r="CU23" s="29"/>
      <c r="CV23" s="29"/>
      <c r="CW23" s="29"/>
      <c r="CX23" s="29"/>
      <c r="CY23" s="29"/>
      <c r="CZ23" s="29"/>
      <c r="DA23" s="29"/>
      <c r="DB23" s="29"/>
      <c r="DC23" s="29"/>
      <c r="DD23" s="29"/>
      <c r="DE23" s="29"/>
      <c r="DF23" s="29"/>
      <c r="DG23" s="29"/>
      <c r="DH23" s="29"/>
      <c r="DI23" s="29"/>
      <c r="DJ23" s="29"/>
      <c r="DK23" s="29"/>
      <c r="DL23" s="29"/>
      <c r="DM23" s="29"/>
      <c r="DN23" s="29"/>
      <c r="DO23" s="29"/>
      <c r="DP23" s="29"/>
      <c r="DQ23" s="29"/>
      <c r="DR23" s="29"/>
      <c r="DS23" s="29"/>
      <c r="DT23" s="29"/>
      <c r="DU23" s="29"/>
      <c r="DV23" s="29"/>
      <c r="DW23" s="29"/>
      <c r="DX23" s="29"/>
      <c r="DY23" s="29"/>
      <c r="DZ23" s="29"/>
      <c r="EA23" s="29"/>
      <c r="EB23" s="29"/>
      <c r="EC23" s="29"/>
      <c r="ED23" s="29"/>
      <c r="EE23" s="29"/>
      <c r="EF23" s="29"/>
      <c r="EG23" s="29"/>
      <c r="EH23" s="29"/>
      <c r="EI23" s="29"/>
      <c r="EJ23" s="29"/>
      <c r="EK23" s="29"/>
      <c r="EL23" s="29"/>
      <c r="EM23" s="29"/>
      <c r="EN23" s="29"/>
      <c r="EO23" s="29"/>
      <c r="EP23" s="29"/>
      <c r="EQ23" s="29"/>
      <c r="ER23" s="29"/>
      <c r="ES23" s="29"/>
      <c r="ET23" s="29"/>
      <c r="EU23" s="29"/>
      <c r="EV23" s="29"/>
      <c r="EW23" s="29"/>
      <c r="EX23" s="29"/>
      <c r="EY23" s="29"/>
      <c r="EZ23" s="29"/>
      <c r="FA23" s="29"/>
      <c r="FB23" s="29"/>
      <c r="FC23" s="29"/>
      <c r="FD23" s="29"/>
      <c r="FE23" s="29"/>
      <c r="FF23" s="29"/>
      <c r="FG23" s="29"/>
      <c r="FH23" s="29"/>
      <c r="FI23" s="29"/>
      <c r="FJ23" s="29"/>
      <c r="FK23" s="29"/>
      <c r="FL23" s="29"/>
      <c r="FM23" s="29"/>
      <c r="FN23" s="29"/>
      <c r="FO23" s="29"/>
      <c r="FP23" s="29"/>
      <c r="FQ23" s="29"/>
      <c r="FR23" s="29"/>
      <c r="FS23" s="29"/>
      <c r="FT23" s="29"/>
      <c r="FU23" s="29"/>
      <c r="FV23" s="29"/>
      <c r="FW23" s="29"/>
      <c r="FX23" s="29"/>
      <c r="FY23" s="29"/>
      <c r="FZ23" s="29"/>
      <c r="GA23" s="29"/>
      <c r="GB23" s="29"/>
      <c r="GC23" s="29"/>
      <c r="GD23" s="29"/>
      <c r="GE23" s="29"/>
      <c r="GF23" s="29"/>
      <c r="GG23" s="29"/>
      <c r="GH23" s="29"/>
      <c r="GI23" s="29"/>
      <c r="GJ23" s="29"/>
      <c r="GK23" s="29"/>
      <c r="GL23" s="29"/>
      <c r="GM23" s="29"/>
      <c r="GN23" s="29"/>
      <c r="GO23" s="29"/>
      <c r="GP23" s="29"/>
      <c r="GQ23" s="29"/>
      <c r="GR23" s="29"/>
      <c r="GS23" s="29"/>
      <c r="GT23" s="29"/>
      <c r="GU23" s="29"/>
      <c r="GV23" s="29"/>
      <c r="GW23" s="29"/>
      <c r="GX23" s="29"/>
      <c r="GY23" s="29"/>
      <c r="GZ23" s="29"/>
      <c r="HA23" s="29"/>
      <c r="HB23" s="29"/>
      <c r="HC23" s="29"/>
      <c r="HD23" s="29"/>
      <c r="HE23" s="29"/>
      <c r="HF23" s="29"/>
      <c r="HG23" s="29"/>
      <c r="HH23" s="29"/>
      <c r="HI23" s="29"/>
      <c r="HJ23" s="29"/>
      <c r="HK23" s="29"/>
      <c r="HL23" s="29"/>
      <c r="HM23" s="29"/>
      <c r="HN23" s="29"/>
      <c r="HO23" s="29"/>
      <c r="HP23" s="29"/>
      <c r="HQ23" s="29"/>
      <c r="HR23" s="29"/>
      <c r="HS23" s="29"/>
      <c r="HT23" s="29"/>
      <c r="HU23" s="29"/>
      <c r="HV23" s="29"/>
      <c r="HW23" s="29"/>
      <c r="HX23" s="29"/>
      <c r="HY23" s="29"/>
      <c r="HZ23" s="29"/>
      <c r="IA23" s="29"/>
      <c r="IB23" s="29"/>
      <c r="IC23" s="29"/>
      <c r="ID23" s="29"/>
      <c r="IE23" s="29"/>
      <c r="IF23" s="29"/>
      <c r="IG23" s="29"/>
      <c r="IH23" s="29"/>
      <c r="II23" s="29"/>
      <c r="IJ23" s="29"/>
      <c r="IK23" s="29"/>
      <c r="IL23" s="29"/>
      <c r="IM23" s="29"/>
      <c r="IN23" s="29"/>
      <c r="IO23" s="29"/>
      <c r="IP23" s="29"/>
      <c r="IQ23" s="29"/>
      <c r="IR23" s="29"/>
      <c r="IS23" s="29"/>
      <c r="IT23" s="29"/>
      <c r="IU23" s="29"/>
      <c r="IV23" s="29"/>
      <c r="IW23" s="29"/>
      <c r="IX23" s="29"/>
      <c r="IY23" s="29"/>
      <c r="IZ23" s="29"/>
      <c r="JA23" s="29"/>
      <c r="JB23" s="29"/>
      <c r="JC23" s="29"/>
      <c r="JD23" s="29"/>
      <c r="JE23" s="29"/>
      <c r="JF23" s="29"/>
      <c r="JG23" s="29"/>
      <c r="JH23" s="29"/>
      <c r="JI23" s="29"/>
      <c r="JJ23" s="29"/>
      <c r="JK23" s="29"/>
      <c r="JL23" s="29"/>
      <c r="JM23" s="29"/>
      <c r="JN23" s="29"/>
      <c r="JO23" s="29"/>
      <c r="JP23" s="29"/>
      <c r="JQ23" s="29"/>
      <c r="JR23" s="29"/>
      <c r="JS23" s="29"/>
      <c r="JT23" s="29"/>
      <c r="JU23" s="29"/>
      <c r="JV23" s="29"/>
      <c r="JW23" s="29"/>
      <c r="JX23" s="29"/>
      <c r="JY23" s="29"/>
      <c r="JZ23" s="29"/>
      <c r="KA23" s="29"/>
      <c r="KB23" s="29"/>
      <c r="KC23" s="29"/>
      <c r="KD23" s="29"/>
      <c r="KE23" s="29"/>
      <c r="KF23" s="29"/>
      <c r="KG23" s="29"/>
      <c r="KH23" s="29"/>
      <c r="KI23" s="29"/>
      <c r="KJ23" s="29"/>
      <c r="KK23" s="29"/>
      <c r="KL23" s="29"/>
      <c r="KM23" s="29"/>
      <c r="KN23" s="29"/>
      <c r="KO23" s="29"/>
      <c r="KP23" s="29"/>
      <c r="KQ23" s="29"/>
      <c r="KR23" s="29"/>
      <c r="KS23" s="29"/>
      <c r="KT23" s="29"/>
      <c r="KU23" s="29"/>
      <c r="KV23" s="29"/>
      <c r="KW23" s="29"/>
      <c r="KX23" s="29"/>
      <c r="KY23" s="29"/>
      <c r="KZ23" s="29"/>
      <c r="LA23" s="29"/>
      <c r="LB23" s="29"/>
      <c r="LC23" s="29"/>
      <c r="LD23" s="29"/>
      <c r="LE23" s="29"/>
      <c r="LF23" s="29"/>
      <c r="LG23" s="29"/>
      <c r="LH23" s="29"/>
      <c r="LI23" s="29"/>
      <c r="LJ23" s="29"/>
      <c r="LK23" s="29"/>
      <c r="LL23" s="29"/>
      <c r="LM23" s="29"/>
      <c r="LN23" s="29"/>
      <c r="LO23" s="29"/>
      <c r="LP23" s="29"/>
      <c r="LQ23" s="29"/>
      <c r="LR23" s="29"/>
      <c r="LS23" s="29"/>
      <c r="LT23" s="29"/>
      <c r="LU23" s="29"/>
      <c r="LV23" s="29"/>
      <c r="LW23" s="29"/>
      <c r="LX23" s="29"/>
      <c r="LY23" s="29"/>
      <c r="LZ23" s="29"/>
      <c r="MA23" s="29"/>
      <c r="MB23" s="29"/>
      <c r="MC23" s="29"/>
      <c r="MD23" s="29"/>
      <c r="ME23" s="29"/>
      <c r="MF23" s="29"/>
      <c r="MG23" s="29"/>
      <c r="MH23" s="29"/>
      <c r="MI23" s="29"/>
      <c r="MJ23" s="29"/>
      <c r="MK23" s="29"/>
      <c r="ML23" s="29"/>
      <c r="MM23" s="29"/>
      <c r="MN23" s="29"/>
      <c r="MO23" s="29"/>
      <c r="MP23" s="29"/>
      <c r="MQ23" s="29"/>
      <c r="MR23" s="29"/>
      <c r="MS23" s="29"/>
      <c r="MT23" s="29"/>
      <c r="MU23" s="29"/>
      <c r="MV23" s="29"/>
      <c r="MW23" s="29"/>
      <c r="MX23" s="29"/>
      <c r="MY23" s="29"/>
      <c r="MZ23" s="29"/>
      <c r="NA23" s="29"/>
      <c r="NB23" s="29"/>
      <c r="NC23" s="29"/>
      <c r="ND23" s="29"/>
      <c r="NE23" s="29"/>
      <c r="NF23" s="29"/>
      <c r="NG23" s="29"/>
      <c r="NH23" s="29"/>
      <c r="NI23" s="29"/>
      <c r="NJ23" s="29"/>
      <c r="NK23" s="29"/>
      <c r="NL23" s="29"/>
      <c r="NM23" s="29"/>
      <c r="NN23" s="29"/>
      <c r="NO23" s="29"/>
      <c r="NP23" s="29"/>
      <c r="NQ23" s="29"/>
      <c r="NR23" s="29"/>
      <c r="NS23" s="29"/>
      <c r="NT23" s="29"/>
      <c r="NU23" s="29"/>
      <c r="NV23" s="29"/>
      <c r="NW23" s="29"/>
      <c r="NX23" s="29"/>
      <c r="NY23" s="29"/>
      <c r="NZ23" s="29"/>
      <c r="OA23" s="29"/>
      <c r="OB23" s="29"/>
      <c r="OC23" s="29"/>
      <c r="OD23" s="29"/>
      <c r="OE23" s="29"/>
      <c r="OF23" s="29"/>
      <c r="OG23" s="29"/>
      <c r="OH23" s="29"/>
      <c r="OI23" s="29"/>
      <c r="OJ23" s="29"/>
      <c r="OK23" s="29"/>
      <c r="OL23" s="29"/>
      <c r="OM23" s="29"/>
      <c r="ON23" s="29"/>
      <c r="OO23" s="29"/>
      <c r="OP23" s="29"/>
      <c r="OQ23" s="29"/>
      <c r="OR23" s="29"/>
      <c r="OS23" s="29"/>
      <c r="OT23" s="29"/>
      <c r="OU23" s="29"/>
      <c r="OV23" s="29"/>
      <c r="OW23" s="29"/>
      <c r="OX23" s="29"/>
      <c r="OY23" s="29"/>
      <c r="OZ23" s="29"/>
      <c r="PA23" s="29"/>
      <c r="PB23" s="29"/>
      <c r="PC23" s="29"/>
      <c r="PD23" s="29"/>
      <c r="PE23" s="29"/>
      <c r="PF23" s="29"/>
      <c r="PG23" s="29"/>
      <c r="PH23" s="29"/>
      <c r="PI23" s="29"/>
      <c r="PJ23" s="29"/>
      <c r="PK23" s="29"/>
      <c r="PL23" s="29"/>
      <c r="PM23" s="29"/>
      <c r="PN23" s="29"/>
      <c r="PO23" s="29"/>
      <c r="PP23" s="29"/>
      <c r="PQ23" s="29"/>
      <c r="PR23" s="29"/>
      <c r="PS23" s="29"/>
      <c r="PT23" s="29"/>
      <c r="PU23" s="29"/>
      <c r="PV23" s="29"/>
      <c r="PW23" s="29"/>
      <c r="PX23" s="29"/>
      <c r="PY23" s="29"/>
      <c r="PZ23" s="29"/>
      <c r="QA23" s="29"/>
      <c r="QB23" s="29"/>
      <c r="QC23" s="29"/>
      <c r="QD23" s="29"/>
      <c r="QE23" s="29"/>
      <c r="QF23" s="29"/>
      <c r="QG23" s="29"/>
      <c r="QH23" s="29"/>
      <c r="QI23" s="29"/>
      <c r="QJ23" s="29"/>
      <c r="QK23" s="29"/>
      <c r="QL23" s="29"/>
      <c r="QM23" s="29"/>
      <c r="QN23" s="29"/>
      <c r="QO23" s="29"/>
      <c r="QP23" s="29"/>
      <c r="QQ23" s="29"/>
      <c r="QR23" s="29"/>
      <c r="QS23" s="29"/>
      <c r="QT23" s="29"/>
      <c r="QU23" s="29"/>
      <c r="QV23" s="29"/>
      <c r="QW23" s="29"/>
      <c r="QX23" s="29"/>
      <c r="QY23" s="29"/>
      <c r="QZ23" s="29"/>
      <c r="RA23" s="29"/>
      <c r="RB23" s="29"/>
      <c r="RC23" s="29"/>
      <c r="RD23" s="29"/>
      <c r="RE23" s="29"/>
      <c r="RF23" s="29"/>
      <c r="RG23" s="29"/>
      <c r="RH23" s="29"/>
      <c r="RI23" s="29"/>
      <c r="RJ23" s="29"/>
      <c r="RK23" s="29"/>
      <c r="RL23" s="29"/>
      <c r="RM23" s="29"/>
      <c r="RN23" s="29"/>
      <c r="RO23" s="29"/>
      <c r="RP23" s="29"/>
      <c r="RQ23" s="29"/>
      <c r="RR23" s="29"/>
      <c r="RS23" s="29"/>
      <c r="RT23" s="29"/>
      <c r="RU23" s="29"/>
      <c r="RV23" s="29"/>
      <c r="RW23" s="29"/>
      <c r="RX23" s="29"/>
      <c r="RY23" s="29"/>
      <c r="RZ23" s="29"/>
      <c r="SA23" s="29"/>
      <c r="SB23" s="29"/>
      <c r="SC23" s="29"/>
      <c r="SD23" s="29"/>
      <c r="SE23" s="29"/>
      <c r="SF23" s="29"/>
      <c r="SG23" s="29"/>
      <c r="SH23" s="29"/>
      <c r="SI23" s="29"/>
      <c r="SJ23" s="29"/>
      <c r="SK23" s="29"/>
      <c r="SL23" s="29"/>
    </row>
    <row r="24" spans="1:506" ht="16.5" customHeight="1" x14ac:dyDescent="0.2">
      <c r="A24" s="20">
        <v>13</v>
      </c>
      <c r="B24" s="20" t="s">
        <v>21</v>
      </c>
      <c r="C24" s="20" t="s">
        <v>33</v>
      </c>
      <c r="D24" s="20" t="s">
        <v>30</v>
      </c>
      <c r="E24" s="20" t="s">
        <v>1345</v>
      </c>
      <c r="F24" s="21" t="s">
        <v>104</v>
      </c>
      <c r="G24" s="20" t="s">
        <v>84</v>
      </c>
      <c r="H24" s="20" t="s">
        <v>35</v>
      </c>
      <c r="I24" s="20" t="s">
        <v>81</v>
      </c>
      <c r="J24" s="22" t="s">
        <v>102</v>
      </c>
      <c r="K24" s="20"/>
      <c r="L24" s="20"/>
      <c r="M24" s="20"/>
      <c r="N24" s="20"/>
      <c r="O24" s="23">
        <v>0</v>
      </c>
      <c r="P24" s="23">
        <v>44684527</v>
      </c>
      <c r="Q24" s="24">
        <v>12</v>
      </c>
      <c r="R24" s="25">
        <v>45658</v>
      </c>
      <c r="S24" s="20" t="s">
        <v>83</v>
      </c>
      <c r="T24" s="26">
        <f t="shared" si="1"/>
        <v>536214324</v>
      </c>
      <c r="U24" s="27" t="s">
        <v>39</v>
      </c>
      <c r="V24" s="28" t="s">
        <v>40</v>
      </c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  <c r="AQ24" s="29"/>
      <c r="AR24" s="29"/>
      <c r="AS24" s="29"/>
      <c r="AT24" s="29"/>
      <c r="AU24" s="29"/>
      <c r="AV24" s="29"/>
      <c r="AW24" s="29"/>
      <c r="AX24" s="29"/>
      <c r="AY24" s="29"/>
      <c r="AZ24" s="29"/>
      <c r="BA24" s="29"/>
      <c r="BB24" s="29"/>
      <c r="BC24" s="29"/>
      <c r="BD24" s="29"/>
      <c r="BE24" s="29"/>
      <c r="BF24" s="29"/>
      <c r="BG24" s="29"/>
      <c r="BH24" s="29"/>
      <c r="BI24" s="29"/>
      <c r="BJ24" s="29"/>
      <c r="BK24" s="29"/>
      <c r="BL24" s="29"/>
      <c r="BM24" s="29"/>
      <c r="BN24" s="29"/>
      <c r="BO24" s="29"/>
      <c r="BP24" s="29"/>
      <c r="BQ24" s="29"/>
      <c r="BR24" s="29"/>
      <c r="BS24" s="29"/>
      <c r="BT24" s="29"/>
      <c r="BU24" s="29"/>
      <c r="BV24" s="29"/>
      <c r="BW24" s="29"/>
      <c r="BX24" s="29"/>
      <c r="BY24" s="29"/>
      <c r="BZ24" s="29"/>
      <c r="CA24" s="29"/>
      <c r="CB24" s="29"/>
      <c r="CC24" s="29"/>
      <c r="CD24" s="29"/>
      <c r="CE24" s="29"/>
      <c r="CF24" s="29"/>
      <c r="CG24" s="29"/>
      <c r="CH24" s="29"/>
      <c r="CI24" s="29"/>
      <c r="CJ24" s="29"/>
      <c r="CK24" s="29"/>
      <c r="CL24" s="29"/>
      <c r="CM24" s="29"/>
      <c r="CN24" s="29"/>
      <c r="CO24" s="29"/>
      <c r="CP24" s="29"/>
      <c r="CQ24" s="29"/>
      <c r="CR24" s="29"/>
      <c r="CS24" s="29"/>
      <c r="CT24" s="29"/>
      <c r="CU24" s="29"/>
      <c r="CV24" s="29"/>
      <c r="CW24" s="29"/>
      <c r="CX24" s="29"/>
      <c r="CY24" s="29"/>
      <c r="CZ24" s="29"/>
      <c r="DA24" s="29"/>
      <c r="DB24" s="29"/>
      <c r="DC24" s="29"/>
      <c r="DD24" s="29"/>
      <c r="DE24" s="29"/>
      <c r="DF24" s="29"/>
      <c r="DG24" s="29"/>
      <c r="DH24" s="29"/>
      <c r="DI24" s="29"/>
      <c r="DJ24" s="29"/>
      <c r="DK24" s="29"/>
      <c r="DL24" s="29"/>
      <c r="DM24" s="29"/>
      <c r="DN24" s="29"/>
      <c r="DO24" s="29"/>
      <c r="DP24" s="29"/>
      <c r="DQ24" s="29"/>
      <c r="DR24" s="29"/>
      <c r="DS24" s="29"/>
      <c r="DT24" s="29"/>
      <c r="DU24" s="29"/>
      <c r="DV24" s="29"/>
      <c r="DW24" s="29"/>
      <c r="DX24" s="29"/>
      <c r="DY24" s="29"/>
      <c r="DZ24" s="29"/>
      <c r="EA24" s="29"/>
      <c r="EB24" s="29"/>
      <c r="EC24" s="29"/>
      <c r="ED24" s="29"/>
      <c r="EE24" s="29"/>
      <c r="EF24" s="29"/>
      <c r="EG24" s="29"/>
      <c r="EH24" s="29"/>
      <c r="EI24" s="29"/>
      <c r="EJ24" s="29"/>
      <c r="EK24" s="29"/>
      <c r="EL24" s="29"/>
      <c r="EM24" s="29"/>
      <c r="EN24" s="29"/>
      <c r="EO24" s="29"/>
      <c r="EP24" s="29"/>
      <c r="EQ24" s="29"/>
      <c r="ER24" s="29"/>
      <c r="ES24" s="29"/>
      <c r="ET24" s="29"/>
      <c r="EU24" s="29"/>
      <c r="EV24" s="29"/>
      <c r="EW24" s="29"/>
      <c r="EX24" s="29"/>
      <c r="EY24" s="29"/>
      <c r="EZ24" s="29"/>
      <c r="FA24" s="29"/>
      <c r="FB24" s="29"/>
      <c r="FC24" s="29"/>
      <c r="FD24" s="29"/>
      <c r="FE24" s="29"/>
      <c r="FF24" s="29"/>
      <c r="FG24" s="29"/>
      <c r="FH24" s="29"/>
      <c r="FI24" s="29"/>
      <c r="FJ24" s="29"/>
      <c r="FK24" s="29"/>
      <c r="FL24" s="29"/>
      <c r="FM24" s="29"/>
      <c r="FN24" s="29"/>
      <c r="FO24" s="29"/>
      <c r="FP24" s="29"/>
      <c r="FQ24" s="29"/>
      <c r="FR24" s="29"/>
      <c r="FS24" s="29"/>
      <c r="FT24" s="29"/>
      <c r="FU24" s="29"/>
      <c r="FV24" s="29"/>
      <c r="FW24" s="29"/>
      <c r="FX24" s="29"/>
      <c r="FY24" s="29"/>
      <c r="FZ24" s="29"/>
      <c r="GA24" s="29"/>
      <c r="GB24" s="29"/>
      <c r="GC24" s="29"/>
      <c r="GD24" s="29"/>
      <c r="GE24" s="29"/>
      <c r="GF24" s="29"/>
      <c r="GG24" s="29"/>
      <c r="GH24" s="29"/>
      <c r="GI24" s="29"/>
      <c r="GJ24" s="29"/>
      <c r="GK24" s="29"/>
      <c r="GL24" s="29"/>
      <c r="GM24" s="29"/>
      <c r="GN24" s="29"/>
      <c r="GO24" s="29"/>
      <c r="GP24" s="29"/>
      <c r="GQ24" s="29"/>
      <c r="GR24" s="29"/>
      <c r="GS24" s="29"/>
      <c r="GT24" s="29"/>
      <c r="GU24" s="29"/>
      <c r="GV24" s="29"/>
      <c r="GW24" s="29"/>
      <c r="GX24" s="29"/>
      <c r="GY24" s="29"/>
      <c r="GZ24" s="29"/>
      <c r="HA24" s="29"/>
      <c r="HB24" s="29"/>
      <c r="HC24" s="29"/>
      <c r="HD24" s="29"/>
      <c r="HE24" s="29"/>
      <c r="HF24" s="29"/>
      <c r="HG24" s="29"/>
      <c r="HH24" s="29"/>
      <c r="HI24" s="29"/>
      <c r="HJ24" s="29"/>
      <c r="HK24" s="29"/>
      <c r="HL24" s="29"/>
      <c r="HM24" s="29"/>
      <c r="HN24" s="29"/>
      <c r="HO24" s="29"/>
      <c r="HP24" s="29"/>
      <c r="HQ24" s="29"/>
      <c r="HR24" s="29"/>
      <c r="HS24" s="29"/>
      <c r="HT24" s="29"/>
      <c r="HU24" s="29"/>
      <c r="HV24" s="29"/>
      <c r="HW24" s="29"/>
      <c r="HX24" s="29"/>
      <c r="HY24" s="29"/>
      <c r="HZ24" s="29"/>
      <c r="IA24" s="29"/>
      <c r="IB24" s="29"/>
      <c r="IC24" s="29"/>
      <c r="ID24" s="29"/>
      <c r="IE24" s="29"/>
      <c r="IF24" s="29"/>
      <c r="IG24" s="29"/>
      <c r="IH24" s="29"/>
      <c r="II24" s="29"/>
      <c r="IJ24" s="29"/>
      <c r="IK24" s="29"/>
      <c r="IL24" s="29"/>
      <c r="IM24" s="29"/>
      <c r="IN24" s="29"/>
      <c r="IO24" s="29"/>
      <c r="IP24" s="29"/>
      <c r="IQ24" s="29"/>
      <c r="IR24" s="29"/>
      <c r="IS24" s="29"/>
      <c r="IT24" s="29"/>
      <c r="IU24" s="29"/>
      <c r="IV24" s="29"/>
      <c r="IW24" s="29"/>
      <c r="IX24" s="29"/>
      <c r="IY24" s="29"/>
      <c r="IZ24" s="29"/>
      <c r="JA24" s="29"/>
      <c r="JB24" s="29"/>
      <c r="JC24" s="29"/>
      <c r="JD24" s="29"/>
      <c r="JE24" s="29"/>
      <c r="JF24" s="29"/>
      <c r="JG24" s="29"/>
      <c r="JH24" s="29"/>
      <c r="JI24" s="29"/>
      <c r="JJ24" s="29"/>
      <c r="JK24" s="29"/>
      <c r="JL24" s="29"/>
      <c r="JM24" s="29"/>
      <c r="JN24" s="29"/>
      <c r="JO24" s="29"/>
      <c r="JP24" s="29"/>
      <c r="JQ24" s="29"/>
      <c r="JR24" s="29"/>
      <c r="JS24" s="29"/>
      <c r="JT24" s="29"/>
      <c r="JU24" s="29"/>
      <c r="JV24" s="29"/>
      <c r="JW24" s="29"/>
      <c r="JX24" s="29"/>
      <c r="JY24" s="29"/>
      <c r="JZ24" s="29"/>
      <c r="KA24" s="29"/>
      <c r="KB24" s="29"/>
      <c r="KC24" s="29"/>
      <c r="KD24" s="29"/>
      <c r="KE24" s="29"/>
      <c r="KF24" s="29"/>
      <c r="KG24" s="29"/>
      <c r="KH24" s="29"/>
      <c r="KI24" s="29"/>
      <c r="KJ24" s="29"/>
      <c r="KK24" s="29"/>
      <c r="KL24" s="29"/>
      <c r="KM24" s="29"/>
      <c r="KN24" s="29"/>
      <c r="KO24" s="29"/>
      <c r="KP24" s="29"/>
      <c r="KQ24" s="29"/>
      <c r="KR24" s="29"/>
      <c r="KS24" s="29"/>
      <c r="KT24" s="29"/>
      <c r="KU24" s="29"/>
      <c r="KV24" s="29"/>
      <c r="KW24" s="29"/>
      <c r="KX24" s="29"/>
      <c r="KY24" s="29"/>
      <c r="KZ24" s="29"/>
      <c r="LA24" s="29"/>
      <c r="LB24" s="29"/>
      <c r="LC24" s="29"/>
      <c r="LD24" s="29"/>
      <c r="LE24" s="29"/>
      <c r="LF24" s="29"/>
      <c r="LG24" s="29"/>
      <c r="LH24" s="29"/>
      <c r="LI24" s="29"/>
      <c r="LJ24" s="29"/>
      <c r="LK24" s="29"/>
      <c r="LL24" s="29"/>
      <c r="LM24" s="29"/>
      <c r="LN24" s="29"/>
      <c r="LO24" s="29"/>
      <c r="LP24" s="29"/>
      <c r="LQ24" s="29"/>
      <c r="LR24" s="29"/>
      <c r="LS24" s="29"/>
      <c r="LT24" s="29"/>
      <c r="LU24" s="29"/>
      <c r="LV24" s="29"/>
      <c r="LW24" s="29"/>
      <c r="LX24" s="29"/>
      <c r="LY24" s="29"/>
      <c r="LZ24" s="29"/>
      <c r="MA24" s="29"/>
      <c r="MB24" s="29"/>
      <c r="MC24" s="29"/>
      <c r="MD24" s="29"/>
      <c r="ME24" s="29"/>
      <c r="MF24" s="29"/>
      <c r="MG24" s="29"/>
      <c r="MH24" s="29"/>
      <c r="MI24" s="29"/>
      <c r="MJ24" s="29"/>
      <c r="MK24" s="29"/>
      <c r="ML24" s="29"/>
      <c r="MM24" s="29"/>
      <c r="MN24" s="29"/>
      <c r="MO24" s="29"/>
      <c r="MP24" s="29"/>
      <c r="MQ24" s="29"/>
      <c r="MR24" s="29"/>
      <c r="MS24" s="29"/>
      <c r="MT24" s="29"/>
      <c r="MU24" s="29"/>
      <c r="MV24" s="29"/>
      <c r="MW24" s="29"/>
      <c r="MX24" s="29"/>
      <c r="MY24" s="29"/>
      <c r="MZ24" s="29"/>
      <c r="NA24" s="29"/>
      <c r="NB24" s="29"/>
      <c r="NC24" s="29"/>
      <c r="ND24" s="29"/>
      <c r="NE24" s="29"/>
      <c r="NF24" s="29"/>
      <c r="NG24" s="29"/>
      <c r="NH24" s="29"/>
      <c r="NI24" s="29"/>
      <c r="NJ24" s="29"/>
      <c r="NK24" s="29"/>
      <c r="NL24" s="29"/>
      <c r="NM24" s="29"/>
      <c r="NN24" s="29"/>
      <c r="NO24" s="29"/>
      <c r="NP24" s="29"/>
      <c r="NQ24" s="29"/>
      <c r="NR24" s="29"/>
      <c r="NS24" s="29"/>
      <c r="NT24" s="29"/>
      <c r="NU24" s="29"/>
      <c r="NV24" s="29"/>
      <c r="NW24" s="29"/>
      <c r="NX24" s="29"/>
      <c r="NY24" s="29"/>
      <c r="NZ24" s="29"/>
      <c r="OA24" s="29"/>
      <c r="OB24" s="29"/>
      <c r="OC24" s="29"/>
      <c r="OD24" s="29"/>
      <c r="OE24" s="29"/>
      <c r="OF24" s="29"/>
      <c r="OG24" s="29"/>
      <c r="OH24" s="29"/>
      <c r="OI24" s="29"/>
      <c r="OJ24" s="29"/>
      <c r="OK24" s="29"/>
      <c r="OL24" s="29"/>
      <c r="OM24" s="29"/>
      <c r="ON24" s="29"/>
      <c r="OO24" s="29"/>
      <c r="OP24" s="29"/>
      <c r="OQ24" s="29"/>
      <c r="OR24" s="29"/>
      <c r="OS24" s="29"/>
      <c r="OT24" s="29"/>
      <c r="OU24" s="29"/>
      <c r="OV24" s="29"/>
      <c r="OW24" s="29"/>
      <c r="OX24" s="29"/>
      <c r="OY24" s="29"/>
      <c r="OZ24" s="29"/>
      <c r="PA24" s="29"/>
      <c r="PB24" s="29"/>
      <c r="PC24" s="29"/>
      <c r="PD24" s="29"/>
      <c r="PE24" s="29"/>
      <c r="PF24" s="29"/>
      <c r="PG24" s="29"/>
      <c r="PH24" s="29"/>
      <c r="PI24" s="29"/>
      <c r="PJ24" s="29"/>
      <c r="PK24" s="29"/>
      <c r="PL24" s="29"/>
      <c r="PM24" s="29"/>
      <c r="PN24" s="29"/>
      <c r="PO24" s="29"/>
      <c r="PP24" s="29"/>
      <c r="PQ24" s="29"/>
      <c r="PR24" s="29"/>
      <c r="PS24" s="29"/>
      <c r="PT24" s="29"/>
      <c r="PU24" s="29"/>
      <c r="PV24" s="29"/>
      <c r="PW24" s="29"/>
      <c r="PX24" s="29"/>
      <c r="PY24" s="29"/>
      <c r="PZ24" s="29"/>
      <c r="QA24" s="29"/>
      <c r="QB24" s="29"/>
      <c r="QC24" s="29"/>
      <c r="QD24" s="29"/>
      <c r="QE24" s="29"/>
      <c r="QF24" s="29"/>
      <c r="QG24" s="29"/>
      <c r="QH24" s="29"/>
      <c r="QI24" s="29"/>
      <c r="QJ24" s="29"/>
      <c r="QK24" s="29"/>
      <c r="QL24" s="29"/>
      <c r="QM24" s="29"/>
      <c r="QN24" s="29"/>
      <c r="QO24" s="29"/>
      <c r="QP24" s="29"/>
      <c r="QQ24" s="29"/>
      <c r="QR24" s="29"/>
      <c r="QS24" s="29"/>
      <c r="QT24" s="29"/>
      <c r="QU24" s="29"/>
      <c r="QV24" s="29"/>
      <c r="QW24" s="29"/>
      <c r="QX24" s="29"/>
      <c r="QY24" s="29"/>
      <c r="QZ24" s="29"/>
      <c r="RA24" s="29"/>
      <c r="RB24" s="29"/>
      <c r="RC24" s="29"/>
      <c r="RD24" s="29"/>
      <c r="RE24" s="29"/>
      <c r="RF24" s="29"/>
      <c r="RG24" s="29"/>
      <c r="RH24" s="29"/>
      <c r="RI24" s="29"/>
      <c r="RJ24" s="29"/>
      <c r="RK24" s="29"/>
      <c r="RL24" s="29"/>
      <c r="RM24" s="29"/>
      <c r="RN24" s="29"/>
      <c r="RO24" s="29"/>
      <c r="RP24" s="29"/>
      <c r="RQ24" s="29"/>
      <c r="RR24" s="29"/>
      <c r="RS24" s="29"/>
      <c r="RT24" s="29"/>
      <c r="RU24" s="29"/>
      <c r="RV24" s="29"/>
      <c r="RW24" s="29"/>
      <c r="RX24" s="29"/>
      <c r="RY24" s="29"/>
      <c r="RZ24" s="29"/>
      <c r="SA24" s="29"/>
      <c r="SB24" s="29"/>
      <c r="SC24" s="29"/>
      <c r="SD24" s="29"/>
      <c r="SE24" s="29"/>
      <c r="SF24" s="29"/>
      <c r="SG24" s="29"/>
      <c r="SH24" s="29"/>
      <c r="SI24" s="29"/>
      <c r="SJ24" s="29"/>
      <c r="SK24" s="29"/>
      <c r="SL24" s="29"/>
    </row>
    <row r="25" spans="1:506" ht="16.5" customHeight="1" x14ac:dyDescent="0.2">
      <c r="A25" s="20">
        <v>19</v>
      </c>
      <c r="B25" s="20" t="s">
        <v>21</v>
      </c>
      <c r="C25" s="20" t="s">
        <v>33</v>
      </c>
      <c r="D25" s="20" t="s">
        <v>30</v>
      </c>
      <c r="E25" s="20" t="s">
        <v>1345</v>
      </c>
      <c r="F25" s="21" t="s">
        <v>105</v>
      </c>
      <c r="G25" s="20" t="s">
        <v>42</v>
      </c>
      <c r="H25" s="20" t="s">
        <v>35</v>
      </c>
      <c r="I25" s="20" t="s">
        <v>81</v>
      </c>
      <c r="J25" s="22" t="s">
        <v>102</v>
      </c>
      <c r="K25" s="20"/>
      <c r="L25" s="20"/>
      <c r="M25" s="20"/>
      <c r="N25" s="20"/>
      <c r="O25" s="23">
        <v>0</v>
      </c>
      <c r="P25" s="23">
        <v>42217317</v>
      </c>
      <c r="Q25" s="24">
        <v>12</v>
      </c>
      <c r="R25" s="25">
        <v>45658</v>
      </c>
      <c r="S25" s="20" t="s">
        <v>83</v>
      </c>
      <c r="T25" s="26">
        <f t="shared" si="1"/>
        <v>506607804</v>
      </c>
      <c r="U25" s="27" t="s">
        <v>39</v>
      </c>
      <c r="V25" s="28" t="s">
        <v>40</v>
      </c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  <c r="AR25" s="29"/>
      <c r="AS25" s="29"/>
      <c r="AT25" s="29"/>
      <c r="AU25" s="29"/>
      <c r="AV25" s="29"/>
      <c r="AW25" s="29"/>
      <c r="AX25" s="29"/>
      <c r="AY25" s="29"/>
      <c r="AZ25" s="29"/>
      <c r="BA25" s="29"/>
      <c r="BB25" s="29"/>
      <c r="BC25" s="29"/>
      <c r="BD25" s="29"/>
      <c r="BE25" s="29"/>
      <c r="BF25" s="29"/>
      <c r="BG25" s="29"/>
      <c r="BH25" s="29"/>
      <c r="BI25" s="29"/>
      <c r="BJ25" s="29"/>
      <c r="BK25" s="29"/>
      <c r="BL25" s="29"/>
      <c r="BM25" s="29"/>
      <c r="BN25" s="29"/>
      <c r="BO25" s="29"/>
      <c r="BP25" s="29"/>
      <c r="BQ25" s="29"/>
      <c r="BR25" s="29"/>
      <c r="BS25" s="29"/>
      <c r="BT25" s="29"/>
      <c r="BU25" s="29"/>
      <c r="BV25" s="29"/>
      <c r="BW25" s="29"/>
      <c r="BX25" s="29"/>
      <c r="BY25" s="29"/>
      <c r="BZ25" s="29"/>
      <c r="CA25" s="29"/>
      <c r="CB25" s="29"/>
      <c r="CC25" s="29"/>
      <c r="CD25" s="29"/>
      <c r="CE25" s="29"/>
      <c r="CF25" s="29"/>
      <c r="CG25" s="29"/>
      <c r="CH25" s="29"/>
      <c r="CI25" s="29"/>
      <c r="CJ25" s="29"/>
      <c r="CK25" s="29"/>
      <c r="CL25" s="29"/>
      <c r="CM25" s="29"/>
      <c r="CN25" s="29"/>
      <c r="CO25" s="29"/>
      <c r="CP25" s="29"/>
      <c r="CQ25" s="29"/>
      <c r="CR25" s="29"/>
      <c r="CS25" s="29"/>
      <c r="CT25" s="29"/>
      <c r="CU25" s="29"/>
      <c r="CV25" s="29"/>
      <c r="CW25" s="29"/>
      <c r="CX25" s="29"/>
      <c r="CY25" s="29"/>
      <c r="CZ25" s="29"/>
      <c r="DA25" s="29"/>
      <c r="DB25" s="29"/>
      <c r="DC25" s="29"/>
      <c r="DD25" s="29"/>
      <c r="DE25" s="29"/>
      <c r="DF25" s="29"/>
      <c r="DG25" s="29"/>
      <c r="DH25" s="29"/>
      <c r="DI25" s="29"/>
      <c r="DJ25" s="29"/>
      <c r="DK25" s="29"/>
      <c r="DL25" s="29"/>
      <c r="DM25" s="29"/>
      <c r="DN25" s="29"/>
      <c r="DO25" s="29"/>
      <c r="DP25" s="29"/>
      <c r="DQ25" s="29"/>
      <c r="DR25" s="29"/>
      <c r="DS25" s="29"/>
      <c r="DT25" s="29"/>
      <c r="DU25" s="29"/>
      <c r="DV25" s="29"/>
      <c r="DW25" s="29"/>
      <c r="DX25" s="29"/>
      <c r="DY25" s="29"/>
      <c r="DZ25" s="29"/>
      <c r="EA25" s="29"/>
      <c r="EB25" s="29"/>
      <c r="EC25" s="29"/>
      <c r="ED25" s="29"/>
      <c r="EE25" s="29"/>
      <c r="EF25" s="29"/>
      <c r="EG25" s="29"/>
      <c r="EH25" s="29"/>
      <c r="EI25" s="29"/>
      <c r="EJ25" s="29"/>
      <c r="EK25" s="29"/>
      <c r="EL25" s="29"/>
      <c r="EM25" s="29"/>
      <c r="EN25" s="29"/>
      <c r="EO25" s="29"/>
      <c r="EP25" s="29"/>
      <c r="EQ25" s="29"/>
      <c r="ER25" s="29"/>
      <c r="ES25" s="29"/>
      <c r="ET25" s="29"/>
      <c r="EU25" s="29"/>
      <c r="EV25" s="29"/>
      <c r="EW25" s="29"/>
      <c r="EX25" s="29"/>
      <c r="EY25" s="29"/>
      <c r="EZ25" s="29"/>
      <c r="FA25" s="29"/>
      <c r="FB25" s="29"/>
      <c r="FC25" s="29"/>
      <c r="FD25" s="29"/>
      <c r="FE25" s="29"/>
      <c r="FF25" s="29"/>
      <c r="FG25" s="29"/>
      <c r="FH25" s="29"/>
      <c r="FI25" s="29"/>
      <c r="FJ25" s="29"/>
      <c r="FK25" s="29"/>
      <c r="FL25" s="29"/>
      <c r="FM25" s="29"/>
      <c r="FN25" s="29"/>
      <c r="FO25" s="29"/>
      <c r="FP25" s="29"/>
      <c r="FQ25" s="29"/>
      <c r="FR25" s="29"/>
      <c r="FS25" s="29"/>
      <c r="FT25" s="29"/>
      <c r="FU25" s="29"/>
      <c r="FV25" s="29"/>
      <c r="FW25" s="29"/>
      <c r="FX25" s="29"/>
      <c r="FY25" s="29"/>
      <c r="FZ25" s="29"/>
      <c r="GA25" s="29"/>
      <c r="GB25" s="29"/>
      <c r="GC25" s="29"/>
      <c r="GD25" s="29"/>
      <c r="GE25" s="29"/>
      <c r="GF25" s="29"/>
      <c r="GG25" s="29"/>
      <c r="GH25" s="29"/>
      <c r="GI25" s="29"/>
      <c r="GJ25" s="29"/>
      <c r="GK25" s="29"/>
      <c r="GL25" s="29"/>
      <c r="GM25" s="29"/>
      <c r="GN25" s="29"/>
      <c r="GO25" s="29"/>
      <c r="GP25" s="29"/>
      <c r="GQ25" s="29"/>
      <c r="GR25" s="29"/>
      <c r="GS25" s="29"/>
      <c r="GT25" s="29"/>
      <c r="GU25" s="29"/>
      <c r="GV25" s="29"/>
      <c r="GW25" s="29"/>
      <c r="GX25" s="29"/>
      <c r="GY25" s="29"/>
      <c r="GZ25" s="29"/>
      <c r="HA25" s="29"/>
      <c r="HB25" s="29"/>
      <c r="HC25" s="29"/>
      <c r="HD25" s="29"/>
      <c r="HE25" s="29"/>
      <c r="HF25" s="29"/>
      <c r="HG25" s="29"/>
      <c r="HH25" s="29"/>
      <c r="HI25" s="29"/>
      <c r="HJ25" s="29"/>
      <c r="HK25" s="29"/>
      <c r="HL25" s="29"/>
      <c r="HM25" s="29"/>
      <c r="HN25" s="29"/>
      <c r="HO25" s="29"/>
      <c r="HP25" s="29"/>
      <c r="HQ25" s="29"/>
      <c r="HR25" s="29"/>
      <c r="HS25" s="29"/>
      <c r="HT25" s="29"/>
      <c r="HU25" s="29"/>
      <c r="HV25" s="29"/>
      <c r="HW25" s="29"/>
      <c r="HX25" s="29"/>
      <c r="HY25" s="29"/>
      <c r="HZ25" s="29"/>
      <c r="IA25" s="29"/>
      <c r="IB25" s="29"/>
      <c r="IC25" s="29"/>
      <c r="ID25" s="29"/>
      <c r="IE25" s="29"/>
      <c r="IF25" s="29"/>
      <c r="IG25" s="29"/>
      <c r="IH25" s="29"/>
      <c r="II25" s="29"/>
      <c r="IJ25" s="29"/>
      <c r="IK25" s="29"/>
      <c r="IL25" s="29"/>
      <c r="IM25" s="29"/>
      <c r="IN25" s="29"/>
      <c r="IO25" s="29"/>
      <c r="IP25" s="29"/>
      <c r="IQ25" s="29"/>
      <c r="IR25" s="29"/>
      <c r="IS25" s="29"/>
      <c r="IT25" s="29"/>
      <c r="IU25" s="29"/>
      <c r="IV25" s="29"/>
      <c r="IW25" s="29"/>
      <c r="IX25" s="29"/>
      <c r="IY25" s="29"/>
      <c r="IZ25" s="29"/>
      <c r="JA25" s="29"/>
      <c r="JB25" s="29"/>
      <c r="JC25" s="29"/>
      <c r="JD25" s="29"/>
      <c r="JE25" s="29"/>
      <c r="JF25" s="29"/>
      <c r="JG25" s="29"/>
      <c r="JH25" s="29"/>
      <c r="JI25" s="29"/>
      <c r="JJ25" s="29"/>
      <c r="JK25" s="29"/>
      <c r="JL25" s="29"/>
      <c r="JM25" s="29"/>
      <c r="JN25" s="29"/>
      <c r="JO25" s="29"/>
      <c r="JP25" s="29"/>
      <c r="JQ25" s="29"/>
      <c r="JR25" s="29"/>
      <c r="JS25" s="29"/>
      <c r="JT25" s="29"/>
      <c r="JU25" s="29"/>
      <c r="JV25" s="29"/>
      <c r="JW25" s="29"/>
      <c r="JX25" s="29"/>
      <c r="JY25" s="29"/>
      <c r="JZ25" s="29"/>
      <c r="KA25" s="29"/>
      <c r="KB25" s="29"/>
      <c r="KC25" s="29"/>
      <c r="KD25" s="29"/>
      <c r="KE25" s="29"/>
      <c r="KF25" s="29"/>
      <c r="KG25" s="29"/>
      <c r="KH25" s="29"/>
      <c r="KI25" s="29"/>
      <c r="KJ25" s="29"/>
      <c r="KK25" s="29"/>
      <c r="KL25" s="29"/>
      <c r="KM25" s="29"/>
      <c r="KN25" s="29"/>
      <c r="KO25" s="29"/>
      <c r="KP25" s="29"/>
      <c r="KQ25" s="29"/>
      <c r="KR25" s="29"/>
      <c r="KS25" s="29"/>
      <c r="KT25" s="29"/>
      <c r="KU25" s="29"/>
      <c r="KV25" s="29"/>
      <c r="KW25" s="29"/>
      <c r="KX25" s="29"/>
      <c r="KY25" s="29"/>
      <c r="KZ25" s="29"/>
      <c r="LA25" s="29"/>
      <c r="LB25" s="29"/>
      <c r="LC25" s="29"/>
      <c r="LD25" s="29"/>
      <c r="LE25" s="29"/>
      <c r="LF25" s="29"/>
      <c r="LG25" s="29"/>
      <c r="LH25" s="29"/>
      <c r="LI25" s="29"/>
      <c r="LJ25" s="29"/>
      <c r="LK25" s="29"/>
      <c r="LL25" s="29"/>
      <c r="LM25" s="29"/>
      <c r="LN25" s="29"/>
      <c r="LO25" s="29"/>
      <c r="LP25" s="29"/>
      <c r="LQ25" s="29"/>
      <c r="LR25" s="29"/>
      <c r="LS25" s="29"/>
      <c r="LT25" s="29"/>
      <c r="LU25" s="29"/>
      <c r="LV25" s="29"/>
      <c r="LW25" s="29"/>
      <c r="LX25" s="29"/>
      <c r="LY25" s="29"/>
      <c r="LZ25" s="29"/>
      <c r="MA25" s="29"/>
      <c r="MB25" s="29"/>
      <c r="MC25" s="29"/>
      <c r="MD25" s="29"/>
      <c r="ME25" s="29"/>
      <c r="MF25" s="29"/>
      <c r="MG25" s="29"/>
      <c r="MH25" s="29"/>
      <c r="MI25" s="29"/>
      <c r="MJ25" s="29"/>
      <c r="MK25" s="29"/>
      <c r="ML25" s="29"/>
      <c r="MM25" s="29"/>
      <c r="MN25" s="29"/>
      <c r="MO25" s="29"/>
      <c r="MP25" s="29"/>
      <c r="MQ25" s="29"/>
      <c r="MR25" s="29"/>
      <c r="MS25" s="29"/>
      <c r="MT25" s="29"/>
      <c r="MU25" s="29"/>
      <c r="MV25" s="29"/>
      <c r="MW25" s="29"/>
      <c r="MX25" s="29"/>
      <c r="MY25" s="29"/>
      <c r="MZ25" s="29"/>
      <c r="NA25" s="29"/>
      <c r="NB25" s="29"/>
      <c r="NC25" s="29"/>
      <c r="ND25" s="29"/>
      <c r="NE25" s="29"/>
      <c r="NF25" s="29"/>
      <c r="NG25" s="29"/>
      <c r="NH25" s="29"/>
      <c r="NI25" s="29"/>
      <c r="NJ25" s="29"/>
      <c r="NK25" s="29"/>
      <c r="NL25" s="29"/>
      <c r="NM25" s="29"/>
      <c r="NN25" s="29"/>
      <c r="NO25" s="29"/>
      <c r="NP25" s="29"/>
      <c r="NQ25" s="29"/>
      <c r="NR25" s="29"/>
      <c r="NS25" s="29"/>
      <c r="NT25" s="29"/>
      <c r="NU25" s="29"/>
      <c r="NV25" s="29"/>
      <c r="NW25" s="29"/>
      <c r="NX25" s="29"/>
      <c r="NY25" s="29"/>
      <c r="NZ25" s="29"/>
      <c r="OA25" s="29"/>
      <c r="OB25" s="29"/>
      <c r="OC25" s="29"/>
      <c r="OD25" s="29"/>
      <c r="OE25" s="29"/>
      <c r="OF25" s="29"/>
      <c r="OG25" s="29"/>
      <c r="OH25" s="29"/>
      <c r="OI25" s="29"/>
      <c r="OJ25" s="29"/>
      <c r="OK25" s="29"/>
      <c r="OL25" s="29"/>
      <c r="OM25" s="29"/>
      <c r="ON25" s="29"/>
      <c r="OO25" s="29"/>
      <c r="OP25" s="29"/>
      <c r="OQ25" s="29"/>
      <c r="OR25" s="29"/>
      <c r="OS25" s="29"/>
      <c r="OT25" s="29"/>
      <c r="OU25" s="29"/>
      <c r="OV25" s="29"/>
      <c r="OW25" s="29"/>
      <c r="OX25" s="29"/>
      <c r="OY25" s="29"/>
      <c r="OZ25" s="29"/>
      <c r="PA25" s="29"/>
      <c r="PB25" s="29"/>
      <c r="PC25" s="29"/>
      <c r="PD25" s="29"/>
      <c r="PE25" s="29"/>
      <c r="PF25" s="29"/>
      <c r="PG25" s="29"/>
      <c r="PH25" s="29"/>
      <c r="PI25" s="29"/>
      <c r="PJ25" s="29"/>
      <c r="PK25" s="29"/>
      <c r="PL25" s="29"/>
      <c r="PM25" s="29"/>
      <c r="PN25" s="29"/>
      <c r="PO25" s="29"/>
      <c r="PP25" s="29"/>
      <c r="PQ25" s="29"/>
      <c r="PR25" s="29"/>
      <c r="PS25" s="29"/>
      <c r="PT25" s="29"/>
      <c r="PU25" s="29"/>
      <c r="PV25" s="29"/>
      <c r="PW25" s="29"/>
      <c r="PX25" s="29"/>
      <c r="PY25" s="29"/>
      <c r="PZ25" s="29"/>
      <c r="QA25" s="29"/>
      <c r="QB25" s="29"/>
      <c r="QC25" s="29"/>
      <c r="QD25" s="29"/>
      <c r="QE25" s="29"/>
      <c r="QF25" s="29"/>
      <c r="QG25" s="29"/>
      <c r="QH25" s="29"/>
      <c r="QI25" s="29"/>
      <c r="QJ25" s="29"/>
      <c r="QK25" s="29"/>
      <c r="QL25" s="29"/>
      <c r="QM25" s="29"/>
      <c r="QN25" s="29"/>
      <c r="QO25" s="29"/>
      <c r="QP25" s="29"/>
      <c r="QQ25" s="29"/>
      <c r="QR25" s="29"/>
      <c r="QS25" s="29"/>
      <c r="QT25" s="29"/>
      <c r="QU25" s="29"/>
      <c r="QV25" s="29"/>
      <c r="QW25" s="29"/>
      <c r="QX25" s="29"/>
      <c r="QY25" s="29"/>
      <c r="QZ25" s="29"/>
      <c r="RA25" s="29"/>
      <c r="RB25" s="29"/>
      <c r="RC25" s="29"/>
      <c r="RD25" s="29"/>
      <c r="RE25" s="29"/>
      <c r="RF25" s="29"/>
      <c r="RG25" s="29"/>
      <c r="RH25" s="29"/>
      <c r="RI25" s="29"/>
      <c r="RJ25" s="29"/>
      <c r="RK25" s="29"/>
      <c r="RL25" s="29"/>
      <c r="RM25" s="29"/>
      <c r="RN25" s="29"/>
      <c r="RO25" s="29"/>
      <c r="RP25" s="29"/>
      <c r="RQ25" s="29"/>
      <c r="RR25" s="29"/>
      <c r="RS25" s="29"/>
      <c r="RT25" s="29"/>
      <c r="RU25" s="29"/>
      <c r="RV25" s="29"/>
      <c r="RW25" s="29"/>
      <c r="RX25" s="29"/>
      <c r="RY25" s="29"/>
      <c r="RZ25" s="29"/>
      <c r="SA25" s="29"/>
      <c r="SB25" s="29"/>
      <c r="SC25" s="29"/>
      <c r="SD25" s="29"/>
      <c r="SE25" s="29"/>
      <c r="SF25" s="29"/>
      <c r="SG25" s="29"/>
      <c r="SH25" s="29"/>
      <c r="SI25" s="29"/>
      <c r="SJ25" s="29"/>
      <c r="SK25" s="29"/>
      <c r="SL25" s="29"/>
    </row>
    <row r="26" spans="1:506" ht="16.5" customHeight="1" x14ac:dyDescent="0.2">
      <c r="A26" s="20">
        <v>28</v>
      </c>
      <c r="B26" s="20" t="s">
        <v>21</v>
      </c>
      <c r="C26" s="20" t="s">
        <v>33</v>
      </c>
      <c r="D26" s="20" t="s">
        <v>30</v>
      </c>
      <c r="E26" s="20" t="s">
        <v>1345</v>
      </c>
      <c r="F26" s="21" t="s">
        <v>106</v>
      </c>
      <c r="G26" s="20" t="s">
        <v>42</v>
      </c>
      <c r="H26" s="20" t="s">
        <v>35</v>
      </c>
      <c r="I26" s="20" t="s">
        <v>81</v>
      </c>
      <c r="J26" s="22" t="s">
        <v>102</v>
      </c>
      <c r="K26" s="20"/>
      <c r="L26" s="20"/>
      <c r="M26" s="20"/>
      <c r="N26" s="20"/>
      <c r="O26" s="23">
        <v>0</v>
      </c>
      <c r="P26" s="23">
        <v>353128146</v>
      </c>
      <c r="Q26" s="24">
        <v>12</v>
      </c>
      <c r="R26" s="25">
        <v>45658</v>
      </c>
      <c r="S26" s="20" t="s">
        <v>83</v>
      </c>
      <c r="T26" s="26">
        <f t="shared" si="1"/>
        <v>4237537752</v>
      </c>
      <c r="U26" s="27" t="s">
        <v>39</v>
      </c>
      <c r="V26" s="28" t="s">
        <v>40</v>
      </c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  <c r="AR26" s="29"/>
      <c r="AS26" s="29"/>
      <c r="AT26" s="29"/>
      <c r="AU26" s="29"/>
      <c r="AV26" s="29"/>
      <c r="AW26" s="29"/>
      <c r="AX26" s="29"/>
      <c r="AY26" s="29"/>
      <c r="AZ26" s="29"/>
      <c r="BA26" s="29"/>
      <c r="BB26" s="29"/>
      <c r="BC26" s="29"/>
      <c r="BD26" s="29"/>
      <c r="BE26" s="29"/>
      <c r="BF26" s="29"/>
      <c r="BG26" s="29"/>
      <c r="BH26" s="29"/>
      <c r="BI26" s="29"/>
      <c r="BJ26" s="29"/>
      <c r="BK26" s="29"/>
      <c r="BL26" s="29"/>
      <c r="BM26" s="29"/>
      <c r="BN26" s="29"/>
      <c r="BO26" s="29"/>
      <c r="BP26" s="29"/>
      <c r="BQ26" s="29"/>
      <c r="BR26" s="29"/>
      <c r="BS26" s="29"/>
      <c r="BT26" s="29"/>
      <c r="BU26" s="29"/>
      <c r="BV26" s="29"/>
      <c r="BW26" s="29"/>
      <c r="BX26" s="29"/>
      <c r="BY26" s="29"/>
      <c r="BZ26" s="29"/>
      <c r="CA26" s="29"/>
      <c r="CB26" s="29"/>
      <c r="CC26" s="29"/>
      <c r="CD26" s="29"/>
      <c r="CE26" s="29"/>
      <c r="CF26" s="29"/>
      <c r="CG26" s="29"/>
      <c r="CH26" s="29"/>
      <c r="CI26" s="29"/>
      <c r="CJ26" s="29"/>
      <c r="CK26" s="29"/>
      <c r="CL26" s="29"/>
      <c r="CM26" s="29"/>
      <c r="CN26" s="29"/>
      <c r="CO26" s="29"/>
      <c r="CP26" s="29"/>
      <c r="CQ26" s="29"/>
      <c r="CR26" s="29"/>
      <c r="CS26" s="29"/>
      <c r="CT26" s="29"/>
      <c r="CU26" s="29"/>
      <c r="CV26" s="29"/>
      <c r="CW26" s="29"/>
      <c r="CX26" s="29"/>
      <c r="CY26" s="29"/>
      <c r="CZ26" s="29"/>
      <c r="DA26" s="29"/>
      <c r="DB26" s="29"/>
      <c r="DC26" s="29"/>
      <c r="DD26" s="29"/>
      <c r="DE26" s="29"/>
      <c r="DF26" s="29"/>
      <c r="DG26" s="29"/>
      <c r="DH26" s="29"/>
      <c r="DI26" s="29"/>
      <c r="DJ26" s="29"/>
      <c r="DK26" s="29"/>
      <c r="DL26" s="29"/>
      <c r="DM26" s="29"/>
      <c r="DN26" s="29"/>
      <c r="DO26" s="29"/>
      <c r="DP26" s="29"/>
      <c r="DQ26" s="29"/>
      <c r="DR26" s="29"/>
      <c r="DS26" s="29"/>
      <c r="DT26" s="29"/>
      <c r="DU26" s="29"/>
      <c r="DV26" s="29"/>
      <c r="DW26" s="29"/>
      <c r="DX26" s="29"/>
      <c r="DY26" s="29"/>
      <c r="DZ26" s="29"/>
      <c r="EA26" s="29"/>
      <c r="EB26" s="29"/>
      <c r="EC26" s="29"/>
      <c r="ED26" s="29"/>
      <c r="EE26" s="29"/>
      <c r="EF26" s="29"/>
      <c r="EG26" s="29"/>
      <c r="EH26" s="29"/>
      <c r="EI26" s="29"/>
      <c r="EJ26" s="29"/>
      <c r="EK26" s="29"/>
      <c r="EL26" s="29"/>
      <c r="EM26" s="29"/>
      <c r="EN26" s="29"/>
      <c r="EO26" s="29"/>
      <c r="EP26" s="29"/>
      <c r="EQ26" s="29"/>
      <c r="ER26" s="29"/>
      <c r="ES26" s="29"/>
      <c r="ET26" s="29"/>
      <c r="EU26" s="29"/>
      <c r="EV26" s="29"/>
      <c r="EW26" s="29"/>
      <c r="EX26" s="29"/>
      <c r="EY26" s="29"/>
      <c r="EZ26" s="29"/>
      <c r="FA26" s="29"/>
      <c r="FB26" s="29"/>
      <c r="FC26" s="29"/>
      <c r="FD26" s="29"/>
      <c r="FE26" s="29"/>
      <c r="FF26" s="29"/>
      <c r="FG26" s="29"/>
      <c r="FH26" s="29"/>
      <c r="FI26" s="29"/>
      <c r="FJ26" s="29"/>
      <c r="FK26" s="29"/>
      <c r="FL26" s="29"/>
      <c r="FM26" s="29"/>
      <c r="FN26" s="29"/>
      <c r="FO26" s="29"/>
      <c r="FP26" s="29"/>
      <c r="FQ26" s="29"/>
      <c r="FR26" s="29"/>
      <c r="FS26" s="29"/>
      <c r="FT26" s="29"/>
      <c r="FU26" s="29"/>
      <c r="FV26" s="29"/>
      <c r="FW26" s="29"/>
      <c r="FX26" s="29"/>
      <c r="FY26" s="29"/>
      <c r="FZ26" s="29"/>
      <c r="GA26" s="29"/>
      <c r="GB26" s="29"/>
      <c r="GC26" s="29"/>
      <c r="GD26" s="29"/>
      <c r="GE26" s="29"/>
      <c r="GF26" s="29"/>
      <c r="GG26" s="29"/>
      <c r="GH26" s="29"/>
      <c r="GI26" s="29"/>
      <c r="GJ26" s="29"/>
      <c r="GK26" s="29"/>
      <c r="GL26" s="29"/>
      <c r="GM26" s="29"/>
      <c r="GN26" s="29"/>
      <c r="GO26" s="29"/>
      <c r="GP26" s="29"/>
      <c r="GQ26" s="29"/>
      <c r="GR26" s="29"/>
      <c r="GS26" s="29"/>
      <c r="GT26" s="29"/>
      <c r="GU26" s="29"/>
      <c r="GV26" s="29"/>
      <c r="GW26" s="29"/>
      <c r="GX26" s="29"/>
      <c r="GY26" s="29"/>
      <c r="GZ26" s="29"/>
      <c r="HA26" s="29"/>
      <c r="HB26" s="29"/>
      <c r="HC26" s="29"/>
      <c r="HD26" s="29"/>
      <c r="HE26" s="29"/>
      <c r="HF26" s="29"/>
      <c r="HG26" s="29"/>
      <c r="HH26" s="29"/>
      <c r="HI26" s="29"/>
      <c r="HJ26" s="29"/>
      <c r="HK26" s="29"/>
      <c r="HL26" s="29"/>
      <c r="HM26" s="29"/>
      <c r="HN26" s="29"/>
      <c r="HO26" s="29"/>
      <c r="HP26" s="29"/>
      <c r="HQ26" s="29"/>
      <c r="HR26" s="29"/>
      <c r="HS26" s="29"/>
      <c r="HT26" s="29"/>
      <c r="HU26" s="29"/>
      <c r="HV26" s="29"/>
      <c r="HW26" s="29"/>
      <c r="HX26" s="29"/>
      <c r="HY26" s="29"/>
      <c r="HZ26" s="29"/>
      <c r="IA26" s="29"/>
      <c r="IB26" s="29"/>
      <c r="IC26" s="29"/>
      <c r="ID26" s="29"/>
      <c r="IE26" s="29"/>
      <c r="IF26" s="29"/>
      <c r="IG26" s="29"/>
      <c r="IH26" s="29"/>
      <c r="II26" s="29"/>
      <c r="IJ26" s="29"/>
      <c r="IK26" s="29"/>
      <c r="IL26" s="29"/>
      <c r="IM26" s="29"/>
      <c r="IN26" s="29"/>
      <c r="IO26" s="29"/>
      <c r="IP26" s="29"/>
      <c r="IQ26" s="29"/>
      <c r="IR26" s="29"/>
      <c r="IS26" s="29"/>
      <c r="IT26" s="29"/>
      <c r="IU26" s="29"/>
      <c r="IV26" s="29"/>
      <c r="IW26" s="29"/>
      <c r="IX26" s="29"/>
      <c r="IY26" s="29"/>
      <c r="IZ26" s="29"/>
      <c r="JA26" s="29"/>
      <c r="JB26" s="29"/>
      <c r="JC26" s="29"/>
      <c r="JD26" s="29"/>
      <c r="JE26" s="29"/>
      <c r="JF26" s="29"/>
      <c r="JG26" s="29"/>
      <c r="JH26" s="29"/>
      <c r="JI26" s="29"/>
      <c r="JJ26" s="29"/>
      <c r="JK26" s="29"/>
      <c r="JL26" s="29"/>
      <c r="JM26" s="29"/>
      <c r="JN26" s="29"/>
      <c r="JO26" s="29"/>
      <c r="JP26" s="29"/>
      <c r="JQ26" s="29"/>
      <c r="JR26" s="29"/>
      <c r="JS26" s="29"/>
      <c r="JT26" s="29"/>
      <c r="JU26" s="29"/>
      <c r="JV26" s="29"/>
      <c r="JW26" s="29"/>
      <c r="JX26" s="29"/>
      <c r="JY26" s="29"/>
      <c r="JZ26" s="29"/>
      <c r="KA26" s="29"/>
      <c r="KB26" s="29"/>
      <c r="KC26" s="29"/>
      <c r="KD26" s="29"/>
      <c r="KE26" s="29"/>
      <c r="KF26" s="29"/>
      <c r="KG26" s="29"/>
      <c r="KH26" s="29"/>
      <c r="KI26" s="29"/>
      <c r="KJ26" s="29"/>
      <c r="KK26" s="29"/>
      <c r="KL26" s="29"/>
      <c r="KM26" s="29"/>
      <c r="KN26" s="29"/>
      <c r="KO26" s="29"/>
      <c r="KP26" s="29"/>
      <c r="KQ26" s="29"/>
      <c r="KR26" s="29"/>
      <c r="KS26" s="29"/>
      <c r="KT26" s="29"/>
      <c r="KU26" s="29"/>
      <c r="KV26" s="29"/>
      <c r="KW26" s="29"/>
      <c r="KX26" s="29"/>
      <c r="KY26" s="29"/>
      <c r="KZ26" s="29"/>
      <c r="LA26" s="29"/>
      <c r="LB26" s="29"/>
      <c r="LC26" s="29"/>
      <c r="LD26" s="29"/>
      <c r="LE26" s="29"/>
      <c r="LF26" s="29"/>
      <c r="LG26" s="29"/>
      <c r="LH26" s="29"/>
      <c r="LI26" s="29"/>
      <c r="LJ26" s="29"/>
      <c r="LK26" s="29"/>
      <c r="LL26" s="29"/>
      <c r="LM26" s="29"/>
      <c r="LN26" s="29"/>
      <c r="LO26" s="29"/>
      <c r="LP26" s="29"/>
      <c r="LQ26" s="29"/>
      <c r="LR26" s="29"/>
      <c r="LS26" s="29"/>
      <c r="LT26" s="29"/>
      <c r="LU26" s="29"/>
      <c r="LV26" s="29"/>
      <c r="LW26" s="29"/>
      <c r="LX26" s="29"/>
      <c r="LY26" s="29"/>
      <c r="LZ26" s="29"/>
      <c r="MA26" s="29"/>
      <c r="MB26" s="29"/>
      <c r="MC26" s="29"/>
      <c r="MD26" s="29"/>
      <c r="ME26" s="29"/>
      <c r="MF26" s="29"/>
      <c r="MG26" s="29"/>
      <c r="MH26" s="29"/>
      <c r="MI26" s="29"/>
      <c r="MJ26" s="29"/>
      <c r="MK26" s="29"/>
      <c r="ML26" s="29"/>
      <c r="MM26" s="29"/>
      <c r="MN26" s="29"/>
      <c r="MO26" s="29"/>
      <c r="MP26" s="29"/>
      <c r="MQ26" s="29"/>
      <c r="MR26" s="29"/>
      <c r="MS26" s="29"/>
      <c r="MT26" s="29"/>
      <c r="MU26" s="29"/>
      <c r="MV26" s="29"/>
      <c r="MW26" s="29"/>
      <c r="MX26" s="29"/>
      <c r="MY26" s="29"/>
      <c r="MZ26" s="29"/>
      <c r="NA26" s="29"/>
      <c r="NB26" s="29"/>
      <c r="NC26" s="29"/>
      <c r="ND26" s="29"/>
      <c r="NE26" s="29"/>
      <c r="NF26" s="29"/>
      <c r="NG26" s="29"/>
      <c r="NH26" s="29"/>
      <c r="NI26" s="29"/>
      <c r="NJ26" s="29"/>
      <c r="NK26" s="29"/>
      <c r="NL26" s="29"/>
      <c r="NM26" s="29"/>
      <c r="NN26" s="29"/>
      <c r="NO26" s="29"/>
      <c r="NP26" s="29"/>
      <c r="NQ26" s="29"/>
      <c r="NR26" s="29"/>
      <c r="NS26" s="29"/>
      <c r="NT26" s="29"/>
      <c r="NU26" s="29"/>
      <c r="NV26" s="29"/>
      <c r="NW26" s="29"/>
      <c r="NX26" s="29"/>
      <c r="NY26" s="29"/>
      <c r="NZ26" s="29"/>
      <c r="OA26" s="29"/>
      <c r="OB26" s="29"/>
      <c r="OC26" s="29"/>
      <c r="OD26" s="29"/>
      <c r="OE26" s="29"/>
      <c r="OF26" s="29"/>
      <c r="OG26" s="29"/>
      <c r="OH26" s="29"/>
      <c r="OI26" s="29"/>
      <c r="OJ26" s="29"/>
      <c r="OK26" s="29"/>
      <c r="OL26" s="29"/>
      <c r="OM26" s="29"/>
      <c r="ON26" s="29"/>
      <c r="OO26" s="29"/>
      <c r="OP26" s="29"/>
      <c r="OQ26" s="29"/>
      <c r="OR26" s="29"/>
      <c r="OS26" s="29"/>
      <c r="OT26" s="29"/>
      <c r="OU26" s="29"/>
      <c r="OV26" s="29"/>
      <c r="OW26" s="29"/>
      <c r="OX26" s="29"/>
      <c r="OY26" s="29"/>
      <c r="OZ26" s="29"/>
      <c r="PA26" s="29"/>
      <c r="PB26" s="29"/>
      <c r="PC26" s="29"/>
      <c r="PD26" s="29"/>
      <c r="PE26" s="29"/>
      <c r="PF26" s="29"/>
      <c r="PG26" s="29"/>
      <c r="PH26" s="29"/>
      <c r="PI26" s="29"/>
      <c r="PJ26" s="29"/>
      <c r="PK26" s="29"/>
      <c r="PL26" s="29"/>
      <c r="PM26" s="29"/>
      <c r="PN26" s="29"/>
      <c r="PO26" s="29"/>
      <c r="PP26" s="29"/>
      <c r="PQ26" s="29"/>
      <c r="PR26" s="29"/>
      <c r="PS26" s="29"/>
      <c r="PT26" s="29"/>
      <c r="PU26" s="29"/>
      <c r="PV26" s="29"/>
      <c r="PW26" s="29"/>
      <c r="PX26" s="29"/>
      <c r="PY26" s="29"/>
      <c r="PZ26" s="29"/>
      <c r="QA26" s="29"/>
      <c r="QB26" s="29"/>
      <c r="QC26" s="29"/>
      <c r="QD26" s="29"/>
      <c r="QE26" s="29"/>
      <c r="QF26" s="29"/>
      <c r="QG26" s="29"/>
      <c r="QH26" s="29"/>
      <c r="QI26" s="29"/>
      <c r="QJ26" s="29"/>
      <c r="QK26" s="29"/>
      <c r="QL26" s="29"/>
      <c r="QM26" s="29"/>
      <c r="QN26" s="29"/>
      <c r="QO26" s="29"/>
      <c r="QP26" s="29"/>
      <c r="QQ26" s="29"/>
      <c r="QR26" s="29"/>
      <c r="QS26" s="29"/>
      <c r="QT26" s="29"/>
      <c r="QU26" s="29"/>
      <c r="QV26" s="29"/>
      <c r="QW26" s="29"/>
      <c r="QX26" s="29"/>
      <c r="QY26" s="29"/>
      <c r="QZ26" s="29"/>
      <c r="RA26" s="29"/>
      <c r="RB26" s="29"/>
      <c r="RC26" s="29"/>
      <c r="RD26" s="29"/>
      <c r="RE26" s="29"/>
      <c r="RF26" s="29"/>
      <c r="RG26" s="29"/>
      <c r="RH26" s="29"/>
      <c r="RI26" s="29"/>
      <c r="RJ26" s="29"/>
      <c r="RK26" s="29"/>
      <c r="RL26" s="29"/>
      <c r="RM26" s="29"/>
      <c r="RN26" s="29"/>
      <c r="RO26" s="29"/>
      <c r="RP26" s="29"/>
      <c r="RQ26" s="29"/>
      <c r="RR26" s="29"/>
      <c r="RS26" s="29"/>
      <c r="RT26" s="29"/>
      <c r="RU26" s="29"/>
      <c r="RV26" s="29"/>
      <c r="RW26" s="29"/>
      <c r="RX26" s="29"/>
      <c r="RY26" s="29"/>
      <c r="RZ26" s="29"/>
      <c r="SA26" s="29"/>
      <c r="SB26" s="29"/>
      <c r="SC26" s="29"/>
      <c r="SD26" s="29"/>
      <c r="SE26" s="29"/>
      <c r="SF26" s="29"/>
      <c r="SG26" s="29"/>
      <c r="SH26" s="29"/>
      <c r="SI26" s="29"/>
      <c r="SJ26" s="29"/>
      <c r="SK26" s="29"/>
      <c r="SL26" s="29"/>
    </row>
    <row r="27" spans="1:506" ht="16.5" customHeight="1" x14ac:dyDescent="0.2">
      <c r="A27" s="20">
        <v>29</v>
      </c>
      <c r="B27" s="20" t="s">
        <v>21</v>
      </c>
      <c r="C27" s="20" t="s">
        <v>33</v>
      </c>
      <c r="D27" s="20" t="s">
        <v>30</v>
      </c>
      <c r="E27" s="20" t="s">
        <v>1345</v>
      </c>
      <c r="F27" s="21" t="s">
        <v>107</v>
      </c>
      <c r="G27" s="20" t="s">
        <v>42</v>
      </c>
      <c r="H27" s="20" t="s">
        <v>35</v>
      </c>
      <c r="I27" s="20" t="s">
        <v>81</v>
      </c>
      <c r="J27" s="22" t="s">
        <v>102</v>
      </c>
      <c r="K27" s="20"/>
      <c r="L27" s="20"/>
      <c r="M27" s="20"/>
      <c r="N27" s="20"/>
      <c r="O27" s="23">
        <v>0</v>
      </c>
      <c r="P27" s="23">
        <v>194244090</v>
      </c>
      <c r="Q27" s="24">
        <v>12</v>
      </c>
      <c r="R27" s="25">
        <v>45658</v>
      </c>
      <c r="S27" s="20" t="s">
        <v>83</v>
      </c>
      <c r="T27" s="26">
        <f t="shared" si="1"/>
        <v>2330929080</v>
      </c>
      <c r="U27" s="27" t="s">
        <v>39</v>
      </c>
      <c r="V27" s="28" t="s">
        <v>40</v>
      </c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  <c r="AK27" s="29"/>
      <c r="AL27" s="29"/>
      <c r="AM27" s="29"/>
      <c r="AN27" s="29"/>
      <c r="AO27" s="29"/>
      <c r="AP27" s="29"/>
      <c r="AQ27" s="29"/>
      <c r="AR27" s="29"/>
      <c r="AS27" s="29"/>
      <c r="AT27" s="29"/>
      <c r="AU27" s="29"/>
      <c r="AV27" s="29"/>
      <c r="AW27" s="29"/>
      <c r="AX27" s="29"/>
      <c r="AY27" s="29"/>
      <c r="AZ27" s="29"/>
      <c r="BA27" s="29"/>
      <c r="BB27" s="29"/>
      <c r="BC27" s="29"/>
      <c r="BD27" s="29"/>
      <c r="BE27" s="29"/>
      <c r="BF27" s="29"/>
      <c r="BG27" s="29"/>
      <c r="BH27" s="29"/>
      <c r="BI27" s="29"/>
      <c r="BJ27" s="29"/>
      <c r="BK27" s="29"/>
      <c r="BL27" s="29"/>
      <c r="BM27" s="29"/>
      <c r="BN27" s="29"/>
      <c r="BO27" s="29"/>
      <c r="BP27" s="29"/>
      <c r="BQ27" s="29"/>
      <c r="BR27" s="29"/>
      <c r="BS27" s="29"/>
      <c r="BT27" s="29"/>
      <c r="BU27" s="29"/>
      <c r="BV27" s="29"/>
      <c r="BW27" s="29"/>
      <c r="BX27" s="29"/>
      <c r="BY27" s="29"/>
      <c r="BZ27" s="29"/>
      <c r="CA27" s="29"/>
      <c r="CB27" s="29"/>
      <c r="CC27" s="29"/>
      <c r="CD27" s="29"/>
      <c r="CE27" s="29"/>
      <c r="CF27" s="29"/>
      <c r="CG27" s="29"/>
      <c r="CH27" s="29"/>
      <c r="CI27" s="29"/>
      <c r="CJ27" s="29"/>
      <c r="CK27" s="29"/>
      <c r="CL27" s="29"/>
      <c r="CM27" s="29"/>
      <c r="CN27" s="29"/>
      <c r="CO27" s="29"/>
      <c r="CP27" s="29"/>
      <c r="CQ27" s="29"/>
      <c r="CR27" s="29"/>
      <c r="CS27" s="29"/>
      <c r="CT27" s="29"/>
      <c r="CU27" s="29"/>
      <c r="CV27" s="29"/>
      <c r="CW27" s="29"/>
      <c r="CX27" s="29"/>
      <c r="CY27" s="29"/>
      <c r="CZ27" s="29"/>
      <c r="DA27" s="29"/>
      <c r="DB27" s="29"/>
      <c r="DC27" s="29"/>
      <c r="DD27" s="29"/>
      <c r="DE27" s="29"/>
      <c r="DF27" s="29"/>
      <c r="DG27" s="29"/>
      <c r="DH27" s="29"/>
      <c r="DI27" s="29"/>
      <c r="DJ27" s="29"/>
      <c r="DK27" s="29"/>
      <c r="DL27" s="29"/>
      <c r="DM27" s="29"/>
      <c r="DN27" s="29"/>
      <c r="DO27" s="29"/>
      <c r="DP27" s="29"/>
      <c r="DQ27" s="29"/>
      <c r="DR27" s="29"/>
      <c r="DS27" s="29"/>
      <c r="DT27" s="29"/>
      <c r="DU27" s="29"/>
      <c r="DV27" s="29"/>
      <c r="DW27" s="29"/>
      <c r="DX27" s="29"/>
      <c r="DY27" s="29"/>
      <c r="DZ27" s="29"/>
      <c r="EA27" s="29"/>
      <c r="EB27" s="29"/>
      <c r="EC27" s="29"/>
      <c r="ED27" s="29"/>
      <c r="EE27" s="29"/>
      <c r="EF27" s="29"/>
      <c r="EG27" s="29"/>
      <c r="EH27" s="29"/>
      <c r="EI27" s="29"/>
      <c r="EJ27" s="29"/>
      <c r="EK27" s="29"/>
      <c r="EL27" s="29"/>
      <c r="EM27" s="29"/>
      <c r="EN27" s="29"/>
      <c r="EO27" s="29"/>
      <c r="EP27" s="29"/>
      <c r="EQ27" s="29"/>
      <c r="ER27" s="29"/>
      <c r="ES27" s="29"/>
      <c r="ET27" s="29"/>
      <c r="EU27" s="29"/>
      <c r="EV27" s="29"/>
      <c r="EW27" s="29"/>
      <c r="EX27" s="29"/>
      <c r="EY27" s="29"/>
      <c r="EZ27" s="29"/>
      <c r="FA27" s="29"/>
      <c r="FB27" s="29"/>
      <c r="FC27" s="29"/>
      <c r="FD27" s="29"/>
      <c r="FE27" s="29"/>
      <c r="FF27" s="29"/>
      <c r="FG27" s="29"/>
      <c r="FH27" s="29"/>
      <c r="FI27" s="29"/>
      <c r="FJ27" s="29"/>
      <c r="FK27" s="29"/>
      <c r="FL27" s="29"/>
      <c r="FM27" s="29"/>
      <c r="FN27" s="29"/>
      <c r="FO27" s="29"/>
      <c r="FP27" s="29"/>
      <c r="FQ27" s="29"/>
      <c r="FR27" s="29"/>
      <c r="FS27" s="29"/>
      <c r="FT27" s="29"/>
      <c r="FU27" s="29"/>
      <c r="FV27" s="29"/>
      <c r="FW27" s="29"/>
      <c r="FX27" s="29"/>
      <c r="FY27" s="29"/>
      <c r="FZ27" s="29"/>
      <c r="GA27" s="29"/>
      <c r="GB27" s="29"/>
      <c r="GC27" s="29"/>
      <c r="GD27" s="29"/>
      <c r="GE27" s="29"/>
      <c r="GF27" s="29"/>
      <c r="GG27" s="29"/>
      <c r="GH27" s="29"/>
      <c r="GI27" s="29"/>
      <c r="GJ27" s="29"/>
      <c r="GK27" s="29"/>
      <c r="GL27" s="29"/>
      <c r="GM27" s="29"/>
      <c r="GN27" s="29"/>
      <c r="GO27" s="29"/>
      <c r="GP27" s="29"/>
      <c r="GQ27" s="29"/>
      <c r="GR27" s="29"/>
      <c r="GS27" s="29"/>
      <c r="GT27" s="29"/>
      <c r="GU27" s="29"/>
      <c r="GV27" s="29"/>
      <c r="GW27" s="29"/>
      <c r="GX27" s="29"/>
      <c r="GY27" s="29"/>
      <c r="GZ27" s="29"/>
      <c r="HA27" s="29"/>
      <c r="HB27" s="29"/>
      <c r="HC27" s="29"/>
      <c r="HD27" s="29"/>
      <c r="HE27" s="29"/>
      <c r="HF27" s="29"/>
      <c r="HG27" s="29"/>
      <c r="HH27" s="29"/>
      <c r="HI27" s="29"/>
      <c r="HJ27" s="29"/>
      <c r="HK27" s="29"/>
      <c r="HL27" s="29"/>
      <c r="HM27" s="29"/>
      <c r="HN27" s="29"/>
      <c r="HO27" s="29"/>
      <c r="HP27" s="29"/>
      <c r="HQ27" s="29"/>
      <c r="HR27" s="29"/>
      <c r="HS27" s="29"/>
      <c r="HT27" s="29"/>
      <c r="HU27" s="29"/>
      <c r="HV27" s="29"/>
      <c r="HW27" s="29"/>
      <c r="HX27" s="29"/>
      <c r="HY27" s="29"/>
      <c r="HZ27" s="29"/>
      <c r="IA27" s="29"/>
      <c r="IB27" s="29"/>
      <c r="IC27" s="29"/>
      <c r="ID27" s="29"/>
      <c r="IE27" s="29"/>
      <c r="IF27" s="29"/>
      <c r="IG27" s="29"/>
      <c r="IH27" s="29"/>
      <c r="II27" s="29"/>
      <c r="IJ27" s="29"/>
      <c r="IK27" s="29"/>
      <c r="IL27" s="29"/>
      <c r="IM27" s="29"/>
      <c r="IN27" s="29"/>
      <c r="IO27" s="29"/>
      <c r="IP27" s="29"/>
      <c r="IQ27" s="29"/>
      <c r="IR27" s="29"/>
      <c r="IS27" s="29"/>
      <c r="IT27" s="29"/>
      <c r="IU27" s="29"/>
      <c r="IV27" s="29"/>
      <c r="IW27" s="29"/>
      <c r="IX27" s="29"/>
      <c r="IY27" s="29"/>
      <c r="IZ27" s="29"/>
      <c r="JA27" s="29"/>
      <c r="JB27" s="29"/>
      <c r="JC27" s="29"/>
      <c r="JD27" s="29"/>
      <c r="JE27" s="29"/>
      <c r="JF27" s="29"/>
      <c r="JG27" s="29"/>
      <c r="JH27" s="29"/>
      <c r="JI27" s="29"/>
      <c r="JJ27" s="29"/>
      <c r="JK27" s="29"/>
      <c r="JL27" s="29"/>
      <c r="JM27" s="29"/>
      <c r="JN27" s="29"/>
      <c r="JO27" s="29"/>
      <c r="JP27" s="29"/>
      <c r="JQ27" s="29"/>
      <c r="JR27" s="29"/>
      <c r="JS27" s="29"/>
      <c r="JT27" s="29"/>
      <c r="JU27" s="29"/>
      <c r="JV27" s="29"/>
      <c r="JW27" s="29"/>
      <c r="JX27" s="29"/>
      <c r="JY27" s="29"/>
      <c r="JZ27" s="29"/>
      <c r="KA27" s="29"/>
      <c r="KB27" s="29"/>
      <c r="KC27" s="29"/>
      <c r="KD27" s="29"/>
      <c r="KE27" s="29"/>
      <c r="KF27" s="29"/>
      <c r="KG27" s="29"/>
      <c r="KH27" s="29"/>
      <c r="KI27" s="29"/>
      <c r="KJ27" s="29"/>
      <c r="KK27" s="29"/>
      <c r="KL27" s="29"/>
      <c r="KM27" s="29"/>
      <c r="KN27" s="29"/>
      <c r="KO27" s="29"/>
      <c r="KP27" s="29"/>
      <c r="KQ27" s="29"/>
      <c r="KR27" s="29"/>
      <c r="KS27" s="29"/>
      <c r="KT27" s="29"/>
      <c r="KU27" s="29"/>
      <c r="KV27" s="29"/>
      <c r="KW27" s="29"/>
      <c r="KX27" s="29"/>
      <c r="KY27" s="29"/>
      <c r="KZ27" s="29"/>
      <c r="LA27" s="29"/>
      <c r="LB27" s="29"/>
      <c r="LC27" s="29"/>
      <c r="LD27" s="29"/>
      <c r="LE27" s="29"/>
      <c r="LF27" s="29"/>
      <c r="LG27" s="29"/>
      <c r="LH27" s="29"/>
      <c r="LI27" s="29"/>
      <c r="LJ27" s="29"/>
      <c r="LK27" s="29"/>
      <c r="LL27" s="29"/>
      <c r="LM27" s="29"/>
      <c r="LN27" s="29"/>
      <c r="LO27" s="29"/>
      <c r="LP27" s="29"/>
      <c r="LQ27" s="29"/>
      <c r="LR27" s="29"/>
      <c r="LS27" s="29"/>
      <c r="LT27" s="29"/>
      <c r="LU27" s="29"/>
      <c r="LV27" s="29"/>
      <c r="LW27" s="29"/>
      <c r="LX27" s="29"/>
      <c r="LY27" s="29"/>
      <c r="LZ27" s="29"/>
      <c r="MA27" s="29"/>
      <c r="MB27" s="29"/>
      <c r="MC27" s="29"/>
      <c r="MD27" s="29"/>
      <c r="ME27" s="29"/>
      <c r="MF27" s="29"/>
      <c r="MG27" s="29"/>
      <c r="MH27" s="29"/>
      <c r="MI27" s="29"/>
      <c r="MJ27" s="29"/>
      <c r="MK27" s="29"/>
      <c r="ML27" s="29"/>
      <c r="MM27" s="29"/>
      <c r="MN27" s="29"/>
      <c r="MO27" s="29"/>
      <c r="MP27" s="29"/>
      <c r="MQ27" s="29"/>
      <c r="MR27" s="29"/>
      <c r="MS27" s="29"/>
      <c r="MT27" s="29"/>
      <c r="MU27" s="29"/>
      <c r="MV27" s="29"/>
      <c r="MW27" s="29"/>
      <c r="MX27" s="29"/>
      <c r="MY27" s="29"/>
      <c r="MZ27" s="29"/>
      <c r="NA27" s="29"/>
      <c r="NB27" s="29"/>
      <c r="NC27" s="29"/>
      <c r="ND27" s="29"/>
      <c r="NE27" s="29"/>
      <c r="NF27" s="29"/>
      <c r="NG27" s="29"/>
      <c r="NH27" s="29"/>
      <c r="NI27" s="29"/>
      <c r="NJ27" s="29"/>
      <c r="NK27" s="29"/>
      <c r="NL27" s="29"/>
      <c r="NM27" s="29"/>
      <c r="NN27" s="29"/>
      <c r="NO27" s="29"/>
      <c r="NP27" s="29"/>
      <c r="NQ27" s="29"/>
      <c r="NR27" s="29"/>
      <c r="NS27" s="29"/>
      <c r="NT27" s="29"/>
      <c r="NU27" s="29"/>
      <c r="NV27" s="29"/>
      <c r="NW27" s="29"/>
      <c r="NX27" s="29"/>
      <c r="NY27" s="29"/>
      <c r="NZ27" s="29"/>
      <c r="OA27" s="29"/>
      <c r="OB27" s="29"/>
      <c r="OC27" s="29"/>
      <c r="OD27" s="29"/>
      <c r="OE27" s="29"/>
      <c r="OF27" s="29"/>
      <c r="OG27" s="29"/>
      <c r="OH27" s="29"/>
      <c r="OI27" s="29"/>
      <c r="OJ27" s="29"/>
      <c r="OK27" s="29"/>
      <c r="OL27" s="29"/>
      <c r="OM27" s="29"/>
      <c r="ON27" s="29"/>
      <c r="OO27" s="29"/>
      <c r="OP27" s="29"/>
      <c r="OQ27" s="29"/>
      <c r="OR27" s="29"/>
      <c r="OS27" s="29"/>
      <c r="OT27" s="29"/>
      <c r="OU27" s="29"/>
      <c r="OV27" s="29"/>
      <c r="OW27" s="29"/>
      <c r="OX27" s="29"/>
      <c r="OY27" s="29"/>
      <c r="OZ27" s="29"/>
      <c r="PA27" s="29"/>
      <c r="PB27" s="29"/>
      <c r="PC27" s="29"/>
      <c r="PD27" s="29"/>
      <c r="PE27" s="29"/>
      <c r="PF27" s="29"/>
      <c r="PG27" s="29"/>
      <c r="PH27" s="29"/>
      <c r="PI27" s="29"/>
      <c r="PJ27" s="29"/>
      <c r="PK27" s="29"/>
      <c r="PL27" s="29"/>
      <c r="PM27" s="29"/>
      <c r="PN27" s="29"/>
      <c r="PO27" s="29"/>
      <c r="PP27" s="29"/>
      <c r="PQ27" s="29"/>
      <c r="PR27" s="29"/>
      <c r="PS27" s="29"/>
      <c r="PT27" s="29"/>
      <c r="PU27" s="29"/>
      <c r="PV27" s="29"/>
      <c r="PW27" s="29"/>
      <c r="PX27" s="29"/>
      <c r="PY27" s="29"/>
      <c r="PZ27" s="29"/>
      <c r="QA27" s="29"/>
      <c r="QB27" s="29"/>
      <c r="QC27" s="29"/>
      <c r="QD27" s="29"/>
      <c r="QE27" s="29"/>
      <c r="QF27" s="29"/>
      <c r="QG27" s="29"/>
      <c r="QH27" s="29"/>
      <c r="QI27" s="29"/>
      <c r="QJ27" s="29"/>
      <c r="QK27" s="29"/>
      <c r="QL27" s="29"/>
      <c r="QM27" s="29"/>
      <c r="QN27" s="29"/>
      <c r="QO27" s="29"/>
      <c r="QP27" s="29"/>
      <c r="QQ27" s="29"/>
      <c r="QR27" s="29"/>
      <c r="QS27" s="29"/>
      <c r="QT27" s="29"/>
      <c r="QU27" s="29"/>
      <c r="QV27" s="29"/>
      <c r="QW27" s="29"/>
      <c r="QX27" s="29"/>
      <c r="QY27" s="29"/>
      <c r="QZ27" s="29"/>
      <c r="RA27" s="29"/>
      <c r="RB27" s="29"/>
      <c r="RC27" s="29"/>
      <c r="RD27" s="29"/>
      <c r="RE27" s="29"/>
      <c r="RF27" s="29"/>
      <c r="RG27" s="29"/>
      <c r="RH27" s="29"/>
      <c r="RI27" s="29"/>
      <c r="RJ27" s="29"/>
      <c r="RK27" s="29"/>
      <c r="RL27" s="29"/>
      <c r="RM27" s="29"/>
      <c r="RN27" s="29"/>
      <c r="RO27" s="29"/>
      <c r="RP27" s="29"/>
      <c r="RQ27" s="29"/>
      <c r="RR27" s="29"/>
      <c r="RS27" s="29"/>
      <c r="RT27" s="29"/>
      <c r="RU27" s="29"/>
      <c r="RV27" s="29"/>
      <c r="RW27" s="29"/>
      <c r="RX27" s="29"/>
      <c r="RY27" s="29"/>
      <c r="RZ27" s="29"/>
      <c r="SA27" s="29"/>
      <c r="SB27" s="29"/>
      <c r="SC27" s="29"/>
      <c r="SD27" s="29"/>
      <c r="SE27" s="29"/>
      <c r="SF27" s="29"/>
      <c r="SG27" s="29"/>
      <c r="SH27" s="29"/>
      <c r="SI27" s="29"/>
      <c r="SJ27" s="29"/>
      <c r="SK27" s="29"/>
      <c r="SL27" s="29"/>
    </row>
    <row r="28" spans="1:506" ht="16.5" customHeight="1" x14ac:dyDescent="0.2">
      <c r="A28" s="20">
        <v>36</v>
      </c>
      <c r="B28" s="20" t="s">
        <v>21</v>
      </c>
      <c r="C28" s="20" t="s">
        <v>33</v>
      </c>
      <c r="D28" s="20" t="s">
        <v>30</v>
      </c>
      <c r="E28" s="20" t="s">
        <v>1345</v>
      </c>
      <c r="F28" s="21" t="s">
        <v>108</v>
      </c>
      <c r="G28" s="20" t="s">
        <v>42</v>
      </c>
      <c r="H28" s="20" t="s">
        <v>35</v>
      </c>
      <c r="I28" s="20" t="s">
        <v>81</v>
      </c>
      <c r="J28" s="22" t="s">
        <v>102</v>
      </c>
      <c r="K28" s="20"/>
      <c r="L28" s="20"/>
      <c r="M28" s="20"/>
      <c r="N28" s="20"/>
      <c r="O28" s="23">
        <v>0</v>
      </c>
      <c r="P28" s="23">
        <v>19519700</v>
      </c>
      <c r="Q28" s="24">
        <v>12</v>
      </c>
      <c r="R28" s="25">
        <v>45658</v>
      </c>
      <c r="S28" s="20" t="s">
        <v>83</v>
      </c>
      <c r="T28" s="26">
        <f t="shared" si="1"/>
        <v>234236400</v>
      </c>
      <c r="U28" s="27" t="s">
        <v>39</v>
      </c>
      <c r="V28" s="28" t="s">
        <v>40</v>
      </c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29"/>
      <c r="AO28" s="29"/>
      <c r="AP28" s="29"/>
      <c r="AQ28" s="29"/>
      <c r="AR28" s="29"/>
      <c r="AS28" s="29"/>
      <c r="AT28" s="29"/>
      <c r="AU28" s="29"/>
      <c r="AV28" s="29"/>
      <c r="AW28" s="29"/>
      <c r="AX28" s="29"/>
      <c r="AY28" s="29"/>
      <c r="AZ28" s="29"/>
      <c r="BA28" s="29"/>
      <c r="BB28" s="29"/>
      <c r="BC28" s="29"/>
      <c r="BD28" s="29"/>
      <c r="BE28" s="29"/>
      <c r="BF28" s="29"/>
      <c r="BG28" s="29"/>
      <c r="BH28" s="29"/>
      <c r="BI28" s="29"/>
      <c r="BJ28" s="29"/>
      <c r="BK28" s="29"/>
      <c r="BL28" s="29"/>
      <c r="BM28" s="29"/>
      <c r="BN28" s="29"/>
      <c r="BO28" s="29"/>
      <c r="BP28" s="29"/>
      <c r="BQ28" s="29"/>
      <c r="BR28" s="29"/>
      <c r="BS28" s="29"/>
      <c r="BT28" s="29"/>
      <c r="BU28" s="29"/>
      <c r="BV28" s="29"/>
      <c r="BW28" s="29"/>
      <c r="BX28" s="29"/>
      <c r="BY28" s="29"/>
      <c r="BZ28" s="29"/>
      <c r="CA28" s="29"/>
      <c r="CB28" s="29"/>
      <c r="CC28" s="29"/>
      <c r="CD28" s="29"/>
      <c r="CE28" s="29"/>
      <c r="CF28" s="29"/>
      <c r="CG28" s="29"/>
      <c r="CH28" s="29"/>
      <c r="CI28" s="29"/>
      <c r="CJ28" s="29"/>
      <c r="CK28" s="29"/>
      <c r="CL28" s="29"/>
      <c r="CM28" s="29"/>
      <c r="CN28" s="29"/>
      <c r="CO28" s="29"/>
      <c r="CP28" s="29"/>
      <c r="CQ28" s="29"/>
      <c r="CR28" s="29"/>
      <c r="CS28" s="29"/>
      <c r="CT28" s="29"/>
      <c r="CU28" s="29"/>
      <c r="CV28" s="29"/>
      <c r="CW28" s="29"/>
      <c r="CX28" s="29"/>
      <c r="CY28" s="29"/>
      <c r="CZ28" s="29"/>
      <c r="DA28" s="29"/>
      <c r="DB28" s="29"/>
      <c r="DC28" s="29"/>
      <c r="DD28" s="29"/>
      <c r="DE28" s="29"/>
      <c r="DF28" s="29"/>
      <c r="DG28" s="29"/>
      <c r="DH28" s="29"/>
      <c r="DI28" s="29"/>
      <c r="DJ28" s="29"/>
      <c r="DK28" s="29"/>
      <c r="DL28" s="29"/>
      <c r="DM28" s="29"/>
      <c r="DN28" s="29"/>
      <c r="DO28" s="29"/>
      <c r="DP28" s="29"/>
      <c r="DQ28" s="29"/>
      <c r="DR28" s="29"/>
      <c r="DS28" s="29"/>
      <c r="DT28" s="29"/>
      <c r="DU28" s="29"/>
      <c r="DV28" s="29"/>
      <c r="DW28" s="29"/>
      <c r="DX28" s="29"/>
      <c r="DY28" s="29"/>
      <c r="DZ28" s="29"/>
      <c r="EA28" s="29"/>
      <c r="EB28" s="29"/>
      <c r="EC28" s="29"/>
      <c r="ED28" s="29"/>
      <c r="EE28" s="29"/>
      <c r="EF28" s="29"/>
      <c r="EG28" s="29"/>
      <c r="EH28" s="29"/>
      <c r="EI28" s="29"/>
      <c r="EJ28" s="29"/>
      <c r="EK28" s="29"/>
      <c r="EL28" s="29"/>
      <c r="EM28" s="29"/>
      <c r="EN28" s="29"/>
      <c r="EO28" s="29"/>
      <c r="EP28" s="29"/>
      <c r="EQ28" s="29"/>
      <c r="ER28" s="29"/>
      <c r="ES28" s="29"/>
      <c r="ET28" s="29"/>
      <c r="EU28" s="29"/>
      <c r="EV28" s="29"/>
      <c r="EW28" s="29"/>
      <c r="EX28" s="29"/>
      <c r="EY28" s="29"/>
      <c r="EZ28" s="29"/>
      <c r="FA28" s="29"/>
      <c r="FB28" s="29"/>
      <c r="FC28" s="29"/>
      <c r="FD28" s="29"/>
      <c r="FE28" s="29"/>
      <c r="FF28" s="29"/>
      <c r="FG28" s="29"/>
      <c r="FH28" s="29"/>
      <c r="FI28" s="29"/>
      <c r="FJ28" s="29"/>
      <c r="FK28" s="29"/>
      <c r="FL28" s="29"/>
      <c r="FM28" s="29"/>
      <c r="FN28" s="29"/>
      <c r="FO28" s="29"/>
      <c r="FP28" s="29"/>
      <c r="FQ28" s="29"/>
      <c r="FR28" s="29"/>
      <c r="FS28" s="29"/>
      <c r="FT28" s="29"/>
      <c r="FU28" s="29"/>
      <c r="FV28" s="29"/>
      <c r="FW28" s="29"/>
      <c r="FX28" s="29"/>
      <c r="FY28" s="29"/>
      <c r="FZ28" s="29"/>
      <c r="GA28" s="29"/>
      <c r="GB28" s="29"/>
      <c r="GC28" s="29"/>
      <c r="GD28" s="29"/>
      <c r="GE28" s="29"/>
      <c r="GF28" s="29"/>
      <c r="GG28" s="29"/>
      <c r="GH28" s="29"/>
      <c r="GI28" s="29"/>
      <c r="GJ28" s="29"/>
      <c r="GK28" s="29"/>
      <c r="GL28" s="29"/>
      <c r="GM28" s="29"/>
      <c r="GN28" s="29"/>
      <c r="GO28" s="29"/>
      <c r="GP28" s="29"/>
      <c r="GQ28" s="29"/>
      <c r="GR28" s="29"/>
      <c r="GS28" s="29"/>
      <c r="GT28" s="29"/>
      <c r="GU28" s="29"/>
      <c r="GV28" s="29"/>
      <c r="GW28" s="29"/>
      <c r="GX28" s="29"/>
      <c r="GY28" s="29"/>
      <c r="GZ28" s="29"/>
      <c r="HA28" s="29"/>
      <c r="HB28" s="29"/>
      <c r="HC28" s="29"/>
      <c r="HD28" s="29"/>
      <c r="HE28" s="29"/>
      <c r="HF28" s="29"/>
      <c r="HG28" s="29"/>
      <c r="HH28" s="29"/>
      <c r="HI28" s="29"/>
      <c r="HJ28" s="29"/>
      <c r="HK28" s="29"/>
      <c r="HL28" s="29"/>
      <c r="HM28" s="29"/>
      <c r="HN28" s="29"/>
      <c r="HO28" s="29"/>
      <c r="HP28" s="29"/>
      <c r="HQ28" s="29"/>
      <c r="HR28" s="29"/>
      <c r="HS28" s="29"/>
      <c r="HT28" s="29"/>
      <c r="HU28" s="29"/>
      <c r="HV28" s="29"/>
      <c r="HW28" s="29"/>
      <c r="HX28" s="29"/>
      <c r="HY28" s="29"/>
      <c r="HZ28" s="29"/>
      <c r="IA28" s="29"/>
      <c r="IB28" s="29"/>
      <c r="IC28" s="29"/>
      <c r="ID28" s="29"/>
      <c r="IE28" s="29"/>
      <c r="IF28" s="29"/>
      <c r="IG28" s="29"/>
      <c r="IH28" s="29"/>
      <c r="II28" s="29"/>
      <c r="IJ28" s="29"/>
      <c r="IK28" s="29"/>
      <c r="IL28" s="29"/>
      <c r="IM28" s="29"/>
      <c r="IN28" s="29"/>
      <c r="IO28" s="29"/>
      <c r="IP28" s="29"/>
      <c r="IQ28" s="29"/>
      <c r="IR28" s="29"/>
      <c r="IS28" s="29"/>
      <c r="IT28" s="29"/>
      <c r="IU28" s="29"/>
      <c r="IV28" s="29"/>
      <c r="IW28" s="29"/>
      <c r="IX28" s="29"/>
      <c r="IY28" s="29"/>
      <c r="IZ28" s="29"/>
      <c r="JA28" s="29"/>
      <c r="JB28" s="29"/>
      <c r="JC28" s="29"/>
      <c r="JD28" s="29"/>
      <c r="JE28" s="29"/>
      <c r="JF28" s="29"/>
      <c r="JG28" s="29"/>
      <c r="JH28" s="29"/>
      <c r="JI28" s="29"/>
      <c r="JJ28" s="29"/>
      <c r="JK28" s="29"/>
      <c r="JL28" s="29"/>
      <c r="JM28" s="29"/>
      <c r="JN28" s="29"/>
      <c r="JO28" s="29"/>
      <c r="JP28" s="29"/>
      <c r="JQ28" s="29"/>
      <c r="JR28" s="29"/>
      <c r="JS28" s="29"/>
      <c r="JT28" s="29"/>
      <c r="JU28" s="29"/>
      <c r="JV28" s="29"/>
      <c r="JW28" s="29"/>
      <c r="JX28" s="29"/>
      <c r="JY28" s="29"/>
      <c r="JZ28" s="29"/>
      <c r="KA28" s="29"/>
      <c r="KB28" s="29"/>
      <c r="KC28" s="29"/>
      <c r="KD28" s="29"/>
      <c r="KE28" s="29"/>
      <c r="KF28" s="29"/>
      <c r="KG28" s="29"/>
      <c r="KH28" s="29"/>
      <c r="KI28" s="29"/>
      <c r="KJ28" s="29"/>
      <c r="KK28" s="29"/>
      <c r="KL28" s="29"/>
      <c r="KM28" s="29"/>
      <c r="KN28" s="29"/>
      <c r="KO28" s="29"/>
      <c r="KP28" s="29"/>
      <c r="KQ28" s="29"/>
      <c r="KR28" s="29"/>
      <c r="KS28" s="29"/>
      <c r="KT28" s="29"/>
      <c r="KU28" s="29"/>
      <c r="KV28" s="29"/>
      <c r="KW28" s="29"/>
      <c r="KX28" s="29"/>
      <c r="KY28" s="29"/>
      <c r="KZ28" s="29"/>
      <c r="LA28" s="29"/>
      <c r="LB28" s="29"/>
      <c r="LC28" s="29"/>
      <c r="LD28" s="29"/>
      <c r="LE28" s="29"/>
      <c r="LF28" s="29"/>
      <c r="LG28" s="29"/>
      <c r="LH28" s="29"/>
      <c r="LI28" s="29"/>
      <c r="LJ28" s="29"/>
      <c r="LK28" s="29"/>
      <c r="LL28" s="29"/>
      <c r="LM28" s="29"/>
      <c r="LN28" s="29"/>
      <c r="LO28" s="29"/>
      <c r="LP28" s="29"/>
      <c r="LQ28" s="29"/>
      <c r="LR28" s="29"/>
      <c r="LS28" s="29"/>
      <c r="LT28" s="29"/>
      <c r="LU28" s="29"/>
      <c r="LV28" s="29"/>
      <c r="LW28" s="29"/>
      <c r="LX28" s="29"/>
      <c r="LY28" s="29"/>
      <c r="LZ28" s="29"/>
      <c r="MA28" s="29"/>
      <c r="MB28" s="29"/>
      <c r="MC28" s="29"/>
      <c r="MD28" s="29"/>
      <c r="ME28" s="29"/>
      <c r="MF28" s="29"/>
      <c r="MG28" s="29"/>
      <c r="MH28" s="29"/>
      <c r="MI28" s="29"/>
      <c r="MJ28" s="29"/>
      <c r="MK28" s="29"/>
      <c r="ML28" s="29"/>
      <c r="MM28" s="29"/>
      <c r="MN28" s="29"/>
      <c r="MO28" s="29"/>
      <c r="MP28" s="29"/>
      <c r="MQ28" s="29"/>
      <c r="MR28" s="29"/>
      <c r="MS28" s="29"/>
      <c r="MT28" s="29"/>
      <c r="MU28" s="29"/>
      <c r="MV28" s="29"/>
      <c r="MW28" s="29"/>
      <c r="MX28" s="29"/>
      <c r="MY28" s="29"/>
      <c r="MZ28" s="29"/>
      <c r="NA28" s="29"/>
      <c r="NB28" s="29"/>
      <c r="NC28" s="29"/>
      <c r="ND28" s="29"/>
      <c r="NE28" s="29"/>
      <c r="NF28" s="29"/>
      <c r="NG28" s="29"/>
      <c r="NH28" s="29"/>
      <c r="NI28" s="29"/>
      <c r="NJ28" s="29"/>
      <c r="NK28" s="29"/>
      <c r="NL28" s="29"/>
      <c r="NM28" s="29"/>
      <c r="NN28" s="29"/>
      <c r="NO28" s="29"/>
      <c r="NP28" s="29"/>
      <c r="NQ28" s="29"/>
      <c r="NR28" s="29"/>
      <c r="NS28" s="29"/>
      <c r="NT28" s="29"/>
      <c r="NU28" s="29"/>
      <c r="NV28" s="29"/>
      <c r="NW28" s="29"/>
      <c r="NX28" s="29"/>
      <c r="NY28" s="29"/>
      <c r="NZ28" s="29"/>
      <c r="OA28" s="29"/>
      <c r="OB28" s="29"/>
      <c r="OC28" s="29"/>
      <c r="OD28" s="29"/>
      <c r="OE28" s="29"/>
      <c r="OF28" s="29"/>
      <c r="OG28" s="29"/>
      <c r="OH28" s="29"/>
      <c r="OI28" s="29"/>
      <c r="OJ28" s="29"/>
      <c r="OK28" s="29"/>
      <c r="OL28" s="29"/>
      <c r="OM28" s="29"/>
      <c r="ON28" s="29"/>
      <c r="OO28" s="29"/>
      <c r="OP28" s="29"/>
      <c r="OQ28" s="29"/>
      <c r="OR28" s="29"/>
      <c r="OS28" s="29"/>
      <c r="OT28" s="29"/>
      <c r="OU28" s="29"/>
      <c r="OV28" s="29"/>
      <c r="OW28" s="29"/>
      <c r="OX28" s="29"/>
      <c r="OY28" s="29"/>
      <c r="OZ28" s="29"/>
      <c r="PA28" s="29"/>
      <c r="PB28" s="29"/>
      <c r="PC28" s="29"/>
      <c r="PD28" s="29"/>
      <c r="PE28" s="29"/>
      <c r="PF28" s="29"/>
      <c r="PG28" s="29"/>
      <c r="PH28" s="29"/>
      <c r="PI28" s="29"/>
      <c r="PJ28" s="29"/>
      <c r="PK28" s="29"/>
      <c r="PL28" s="29"/>
      <c r="PM28" s="29"/>
      <c r="PN28" s="29"/>
      <c r="PO28" s="29"/>
      <c r="PP28" s="29"/>
      <c r="PQ28" s="29"/>
      <c r="PR28" s="29"/>
      <c r="PS28" s="29"/>
      <c r="PT28" s="29"/>
      <c r="PU28" s="29"/>
      <c r="PV28" s="29"/>
      <c r="PW28" s="29"/>
      <c r="PX28" s="29"/>
      <c r="PY28" s="29"/>
      <c r="PZ28" s="29"/>
      <c r="QA28" s="29"/>
      <c r="QB28" s="29"/>
      <c r="QC28" s="29"/>
      <c r="QD28" s="29"/>
      <c r="QE28" s="29"/>
      <c r="QF28" s="29"/>
      <c r="QG28" s="29"/>
      <c r="QH28" s="29"/>
      <c r="QI28" s="29"/>
      <c r="QJ28" s="29"/>
      <c r="QK28" s="29"/>
      <c r="QL28" s="29"/>
      <c r="QM28" s="29"/>
      <c r="QN28" s="29"/>
      <c r="QO28" s="29"/>
      <c r="QP28" s="29"/>
      <c r="QQ28" s="29"/>
      <c r="QR28" s="29"/>
      <c r="QS28" s="29"/>
      <c r="QT28" s="29"/>
      <c r="QU28" s="29"/>
      <c r="QV28" s="29"/>
      <c r="QW28" s="29"/>
      <c r="QX28" s="29"/>
      <c r="QY28" s="29"/>
      <c r="QZ28" s="29"/>
      <c r="RA28" s="29"/>
      <c r="RB28" s="29"/>
      <c r="RC28" s="29"/>
      <c r="RD28" s="29"/>
      <c r="RE28" s="29"/>
      <c r="RF28" s="29"/>
      <c r="RG28" s="29"/>
      <c r="RH28" s="29"/>
      <c r="RI28" s="29"/>
      <c r="RJ28" s="29"/>
      <c r="RK28" s="29"/>
      <c r="RL28" s="29"/>
      <c r="RM28" s="29"/>
      <c r="RN28" s="29"/>
      <c r="RO28" s="29"/>
      <c r="RP28" s="29"/>
      <c r="RQ28" s="29"/>
      <c r="RR28" s="29"/>
      <c r="RS28" s="29"/>
      <c r="RT28" s="29"/>
      <c r="RU28" s="29"/>
      <c r="RV28" s="29"/>
      <c r="RW28" s="29"/>
      <c r="RX28" s="29"/>
      <c r="RY28" s="29"/>
      <c r="RZ28" s="29"/>
      <c r="SA28" s="29"/>
      <c r="SB28" s="29"/>
      <c r="SC28" s="29"/>
      <c r="SD28" s="29"/>
      <c r="SE28" s="29"/>
      <c r="SF28" s="29"/>
      <c r="SG28" s="29"/>
      <c r="SH28" s="29"/>
      <c r="SI28" s="29"/>
      <c r="SJ28" s="29"/>
      <c r="SK28" s="29"/>
      <c r="SL28" s="29"/>
    </row>
    <row r="29" spans="1:506" ht="16.5" customHeight="1" x14ac:dyDescent="0.2">
      <c r="A29" s="20">
        <v>46</v>
      </c>
      <c r="B29" s="20" t="s">
        <v>21</v>
      </c>
      <c r="C29" s="20" t="s">
        <v>33</v>
      </c>
      <c r="D29" s="20" t="s">
        <v>30</v>
      </c>
      <c r="E29" s="20" t="s">
        <v>1345</v>
      </c>
      <c r="F29" s="21" t="s">
        <v>109</v>
      </c>
      <c r="G29" s="20" t="s">
        <v>84</v>
      </c>
      <c r="H29" s="20" t="s">
        <v>35</v>
      </c>
      <c r="I29" s="20" t="s">
        <v>81</v>
      </c>
      <c r="J29" s="22" t="s">
        <v>102</v>
      </c>
      <c r="K29" s="20"/>
      <c r="L29" s="20"/>
      <c r="M29" s="20"/>
      <c r="N29" s="20"/>
      <c r="O29" s="23">
        <v>0</v>
      </c>
      <c r="P29" s="23">
        <v>71969814</v>
      </c>
      <c r="Q29" s="24">
        <v>12</v>
      </c>
      <c r="R29" s="25">
        <v>45658</v>
      </c>
      <c r="S29" s="20" t="s">
        <v>83</v>
      </c>
      <c r="T29" s="26">
        <f t="shared" si="1"/>
        <v>863637768</v>
      </c>
      <c r="U29" s="27" t="s">
        <v>39</v>
      </c>
      <c r="V29" s="28" t="s">
        <v>40</v>
      </c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29"/>
      <c r="AN29" s="29"/>
      <c r="AO29" s="29"/>
      <c r="AP29" s="29"/>
      <c r="AQ29" s="29"/>
      <c r="AR29" s="29"/>
      <c r="AS29" s="29"/>
      <c r="AT29" s="29"/>
      <c r="AU29" s="29"/>
      <c r="AV29" s="29"/>
      <c r="AW29" s="29"/>
      <c r="AX29" s="29"/>
      <c r="AY29" s="29"/>
      <c r="AZ29" s="29"/>
      <c r="BA29" s="29"/>
      <c r="BB29" s="29"/>
      <c r="BC29" s="29"/>
      <c r="BD29" s="29"/>
      <c r="BE29" s="29"/>
      <c r="BF29" s="29"/>
      <c r="BG29" s="29"/>
      <c r="BH29" s="29"/>
      <c r="BI29" s="29"/>
      <c r="BJ29" s="29"/>
      <c r="BK29" s="29"/>
      <c r="BL29" s="29"/>
      <c r="BM29" s="29"/>
      <c r="BN29" s="29"/>
      <c r="BO29" s="29"/>
      <c r="BP29" s="29"/>
      <c r="BQ29" s="29"/>
      <c r="BR29" s="29"/>
      <c r="BS29" s="29"/>
      <c r="BT29" s="29"/>
      <c r="BU29" s="29"/>
      <c r="BV29" s="29"/>
      <c r="BW29" s="29"/>
      <c r="BX29" s="29"/>
      <c r="BY29" s="29"/>
      <c r="BZ29" s="29"/>
      <c r="CA29" s="29"/>
      <c r="CB29" s="29"/>
      <c r="CC29" s="29"/>
      <c r="CD29" s="29"/>
      <c r="CE29" s="29"/>
      <c r="CF29" s="29"/>
      <c r="CG29" s="29"/>
      <c r="CH29" s="29"/>
      <c r="CI29" s="29"/>
      <c r="CJ29" s="29"/>
      <c r="CK29" s="29"/>
      <c r="CL29" s="29"/>
      <c r="CM29" s="29"/>
      <c r="CN29" s="29"/>
      <c r="CO29" s="29"/>
      <c r="CP29" s="29"/>
      <c r="CQ29" s="29"/>
      <c r="CR29" s="29"/>
      <c r="CS29" s="29"/>
      <c r="CT29" s="29"/>
      <c r="CU29" s="29"/>
      <c r="CV29" s="29"/>
      <c r="CW29" s="29"/>
      <c r="CX29" s="29"/>
      <c r="CY29" s="29"/>
      <c r="CZ29" s="29"/>
      <c r="DA29" s="29"/>
      <c r="DB29" s="29"/>
      <c r="DC29" s="29"/>
      <c r="DD29" s="29"/>
      <c r="DE29" s="29"/>
      <c r="DF29" s="29"/>
      <c r="DG29" s="29"/>
      <c r="DH29" s="29"/>
      <c r="DI29" s="29"/>
      <c r="DJ29" s="29"/>
      <c r="DK29" s="29"/>
      <c r="DL29" s="29"/>
      <c r="DM29" s="29"/>
      <c r="DN29" s="29"/>
      <c r="DO29" s="29"/>
      <c r="DP29" s="29"/>
      <c r="DQ29" s="29"/>
      <c r="DR29" s="29"/>
      <c r="DS29" s="29"/>
      <c r="DT29" s="29"/>
      <c r="DU29" s="29"/>
      <c r="DV29" s="29"/>
      <c r="DW29" s="29"/>
      <c r="DX29" s="29"/>
      <c r="DY29" s="29"/>
      <c r="DZ29" s="29"/>
      <c r="EA29" s="29"/>
      <c r="EB29" s="29"/>
      <c r="EC29" s="29"/>
      <c r="ED29" s="29"/>
      <c r="EE29" s="29"/>
      <c r="EF29" s="29"/>
      <c r="EG29" s="29"/>
      <c r="EH29" s="29"/>
      <c r="EI29" s="29"/>
      <c r="EJ29" s="29"/>
      <c r="EK29" s="29"/>
      <c r="EL29" s="29"/>
      <c r="EM29" s="29"/>
      <c r="EN29" s="29"/>
      <c r="EO29" s="29"/>
      <c r="EP29" s="29"/>
      <c r="EQ29" s="29"/>
      <c r="ER29" s="29"/>
      <c r="ES29" s="29"/>
      <c r="ET29" s="29"/>
      <c r="EU29" s="29"/>
      <c r="EV29" s="29"/>
      <c r="EW29" s="29"/>
      <c r="EX29" s="29"/>
      <c r="EY29" s="29"/>
      <c r="EZ29" s="29"/>
      <c r="FA29" s="29"/>
      <c r="FB29" s="29"/>
      <c r="FC29" s="29"/>
      <c r="FD29" s="29"/>
      <c r="FE29" s="29"/>
      <c r="FF29" s="29"/>
      <c r="FG29" s="29"/>
      <c r="FH29" s="29"/>
      <c r="FI29" s="29"/>
      <c r="FJ29" s="29"/>
      <c r="FK29" s="29"/>
      <c r="FL29" s="29"/>
      <c r="FM29" s="29"/>
      <c r="FN29" s="29"/>
      <c r="FO29" s="29"/>
      <c r="FP29" s="29"/>
      <c r="FQ29" s="29"/>
      <c r="FR29" s="29"/>
      <c r="FS29" s="29"/>
      <c r="FT29" s="29"/>
      <c r="FU29" s="29"/>
      <c r="FV29" s="29"/>
      <c r="FW29" s="29"/>
      <c r="FX29" s="29"/>
      <c r="FY29" s="29"/>
      <c r="FZ29" s="29"/>
      <c r="GA29" s="29"/>
      <c r="GB29" s="29"/>
      <c r="GC29" s="29"/>
      <c r="GD29" s="29"/>
      <c r="GE29" s="29"/>
      <c r="GF29" s="29"/>
      <c r="GG29" s="29"/>
      <c r="GH29" s="29"/>
      <c r="GI29" s="29"/>
      <c r="GJ29" s="29"/>
      <c r="GK29" s="29"/>
      <c r="GL29" s="29"/>
      <c r="GM29" s="29"/>
      <c r="GN29" s="29"/>
      <c r="GO29" s="29"/>
      <c r="GP29" s="29"/>
      <c r="GQ29" s="29"/>
      <c r="GR29" s="29"/>
      <c r="GS29" s="29"/>
      <c r="GT29" s="29"/>
      <c r="GU29" s="29"/>
      <c r="GV29" s="29"/>
      <c r="GW29" s="29"/>
      <c r="GX29" s="29"/>
      <c r="GY29" s="29"/>
      <c r="GZ29" s="29"/>
      <c r="HA29" s="29"/>
      <c r="HB29" s="29"/>
      <c r="HC29" s="29"/>
      <c r="HD29" s="29"/>
      <c r="HE29" s="29"/>
      <c r="HF29" s="29"/>
      <c r="HG29" s="29"/>
      <c r="HH29" s="29"/>
      <c r="HI29" s="29"/>
      <c r="HJ29" s="29"/>
      <c r="HK29" s="29"/>
      <c r="HL29" s="29"/>
      <c r="HM29" s="29"/>
      <c r="HN29" s="29"/>
      <c r="HO29" s="29"/>
      <c r="HP29" s="29"/>
      <c r="HQ29" s="29"/>
      <c r="HR29" s="29"/>
      <c r="HS29" s="29"/>
      <c r="HT29" s="29"/>
      <c r="HU29" s="29"/>
      <c r="HV29" s="29"/>
      <c r="HW29" s="29"/>
      <c r="HX29" s="29"/>
      <c r="HY29" s="29"/>
      <c r="HZ29" s="29"/>
      <c r="IA29" s="29"/>
      <c r="IB29" s="29"/>
      <c r="IC29" s="29"/>
      <c r="ID29" s="29"/>
      <c r="IE29" s="29"/>
      <c r="IF29" s="29"/>
      <c r="IG29" s="29"/>
      <c r="IH29" s="29"/>
      <c r="II29" s="29"/>
      <c r="IJ29" s="29"/>
      <c r="IK29" s="29"/>
      <c r="IL29" s="29"/>
      <c r="IM29" s="29"/>
      <c r="IN29" s="29"/>
      <c r="IO29" s="29"/>
      <c r="IP29" s="29"/>
      <c r="IQ29" s="29"/>
      <c r="IR29" s="29"/>
      <c r="IS29" s="29"/>
      <c r="IT29" s="29"/>
      <c r="IU29" s="29"/>
      <c r="IV29" s="29"/>
      <c r="IW29" s="29"/>
      <c r="IX29" s="29"/>
      <c r="IY29" s="29"/>
      <c r="IZ29" s="29"/>
      <c r="JA29" s="29"/>
      <c r="JB29" s="29"/>
      <c r="JC29" s="29"/>
      <c r="JD29" s="29"/>
      <c r="JE29" s="29"/>
      <c r="JF29" s="29"/>
      <c r="JG29" s="29"/>
      <c r="JH29" s="29"/>
      <c r="JI29" s="29"/>
      <c r="JJ29" s="29"/>
      <c r="JK29" s="29"/>
      <c r="JL29" s="29"/>
      <c r="JM29" s="29"/>
      <c r="JN29" s="29"/>
      <c r="JO29" s="29"/>
      <c r="JP29" s="29"/>
      <c r="JQ29" s="29"/>
      <c r="JR29" s="29"/>
      <c r="JS29" s="29"/>
      <c r="JT29" s="29"/>
      <c r="JU29" s="29"/>
      <c r="JV29" s="29"/>
      <c r="JW29" s="29"/>
      <c r="JX29" s="29"/>
      <c r="JY29" s="29"/>
      <c r="JZ29" s="29"/>
      <c r="KA29" s="29"/>
      <c r="KB29" s="29"/>
      <c r="KC29" s="29"/>
      <c r="KD29" s="29"/>
      <c r="KE29" s="29"/>
      <c r="KF29" s="29"/>
      <c r="KG29" s="29"/>
      <c r="KH29" s="29"/>
      <c r="KI29" s="29"/>
      <c r="KJ29" s="29"/>
      <c r="KK29" s="29"/>
      <c r="KL29" s="29"/>
      <c r="KM29" s="29"/>
      <c r="KN29" s="29"/>
      <c r="KO29" s="29"/>
      <c r="KP29" s="29"/>
      <c r="KQ29" s="29"/>
      <c r="KR29" s="29"/>
      <c r="KS29" s="29"/>
      <c r="KT29" s="29"/>
      <c r="KU29" s="29"/>
      <c r="KV29" s="29"/>
      <c r="KW29" s="29"/>
      <c r="KX29" s="29"/>
      <c r="KY29" s="29"/>
      <c r="KZ29" s="29"/>
      <c r="LA29" s="29"/>
      <c r="LB29" s="29"/>
      <c r="LC29" s="29"/>
      <c r="LD29" s="29"/>
      <c r="LE29" s="29"/>
      <c r="LF29" s="29"/>
      <c r="LG29" s="29"/>
      <c r="LH29" s="29"/>
      <c r="LI29" s="29"/>
      <c r="LJ29" s="29"/>
      <c r="LK29" s="29"/>
      <c r="LL29" s="29"/>
      <c r="LM29" s="29"/>
      <c r="LN29" s="29"/>
      <c r="LO29" s="29"/>
      <c r="LP29" s="29"/>
      <c r="LQ29" s="29"/>
      <c r="LR29" s="29"/>
      <c r="LS29" s="29"/>
      <c r="LT29" s="29"/>
      <c r="LU29" s="29"/>
      <c r="LV29" s="29"/>
      <c r="LW29" s="29"/>
      <c r="LX29" s="29"/>
      <c r="LY29" s="29"/>
      <c r="LZ29" s="29"/>
      <c r="MA29" s="29"/>
      <c r="MB29" s="29"/>
      <c r="MC29" s="29"/>
      <c r="MD29" s="29"/>
      <c r="ME29" s="29"/>
      <c r="MF29" s="29"/>
      <c r="MG29" s="29"/>
      <c r="MH29" s="29"/>
      <c r="MI29" s="29"/>
      <c r="MJ29" s="29"/>
      <c r="MK29" s="29"/>
      <c r="ML29" s="29"/>
      <c r="MM29" s="29"/>
      <c r="MN29" s="29"/>
      <c r="MO29" s="29"/>
      <c r="MP29" s="29"/>
      <c r="MQ29" s="29"/>
      <c r="MR29" s="29"/>
      <c r="MS29" s="29"/>
      <c r="MT29" s="29"/>
      <c r="MU29" s="29"/>
      <c r="MV29" s="29"/>
      <c r="MW29" s="29"/>
      <c r="MX29" s="29"/>
      <c r="MY29" s="29"/>
      <c r="MZ29" s="29"/>
      <c r="NA29" s="29"/>
      <c r="NB29" s="29"/>
      <c r="NC29" s="29"/>
      <c r="ND29" s="29"/>
      <c r="NE29" s="29"/>
      <c r="NF29" s="29"/>
      <c r="NG29" s="29"/>
      <c r="NH29" s="29"/>
      <c r="NI29" s="29"/>
      <c r="NJ29" s="29"/>
      <c r="NK29" s="29"/>
      <c r="NL29" s="29"/>
      <c r="NM29" s="29"/>
      <c r="NN29" s="29"/>
      <c r="NO29" s="29"/>
      <c r="NP29" s="29"/>
      <c r="NQ29" s="29"/>
      <c r="NR29" s="29"/>
      <c r="NS29" s="29"/>
      <c r="NT29" s="29"/>
      <c r="NU29" s="29"/>
      <c r="NV29" s="29"/>
      <c r="NW29" s="29"/>
      <c r="NX29" s="29"/>
      <c r="NY29" s="29"/>
      <c r="NZ29" s="29"/>
      <c r="OA29" s="29"/>
      <c r="OB29" s="29"/>
      <c r="OC29" s="29"/>
      <c r="OD29" s="29"/>
      <c r="OE29" s="29"/>
      <c r="OF29" s="29"/>
      <c r="OG29" s="29"/>
      <c r="OH29" s="29"/>
      <c r="OI29" s="29"/>
      <c r="OJ29" s="29"/>
      <c r="OK29" s="29"/>
      <c r="OL29" s="29"/>
      <c r="OM29" s="29"/>
      <c r="ON29" s="29"/>
      <c r="OO29" s="29"/>
      <c r="OP29" s="29"/>
      <c r="OQ29" s="29"/>
      <c r="OR29" s="29"/>
      <c r="OS29" s="29"/>
      <c r="OT29" s="29"/>
      <c r="OU29" s="29"/>
      <c r="OV29" s="29"/>
      <c r="OW29" s="29"/>
      <c r="OX29" s="29"/>
      <c r="OY29" s="29"/>
      <c r="OZ29" s="29"/>
      <c r="PA29" s="29"/>
      <c r="PB29" s="29"/>
      <c r="PC29" s="29"/>
      <c r="PD29" s="29"/>
      <c r="PE29" s="29"/>
      <c r="PF29" s="29"/>
      <c r="PG29" s="29"/>
      <c r="PH29" s="29"/>
      <c r="PI29" s="29"/>
      <c r="PJ29" s="29"/>
      <c r="PK29" s="29"/>
      <c r="PL29" s="29"/>
      <c r="PM29" s="29"/>
      <c r="PN29" s="29"/>
      <c r="PO29" s="29"/>
      <c r="PP29" s="29"/>
      <c r="PQ29" s="29"/>
      <c r="PR29" s="29"/>
      <c r="PS29" s="29"/>
      <c r="PT29" s="29"/>
      <c r="PU29" s="29"/>
      <c r="PV29" s="29"/>
      <c r="PW29" s="29"/>
      <c r="PX29" s="29"/>
      <c r="PY29" s="29"/>
      <c r="PZ29" s="29"/>
      <c r="QA29" s="29"/>
      <c r="QB29" s="29"/>
      <c r="QC29" s="29"/>
      <c r="QD29" s="29"/>
      <c r="QE29" s="29"/>
      <c r="QF29" s="29"/>
      <c r="QG29" s="29"/>
      <c r="QH29" s="29"/>
      <c r="QI29" s="29"/>
      <c r="QJ29" s="29"/>
      <c r="QK29" s="29"/>
      <c r="QL29" s="29"/>
      <c r="QM29" s="29"/>
      <c r="QN29" s="29"/>
      <c r="QO29" s="29"/>
      <c r="QP29" s="29"/>
      <c r="QQ29" s="29"/>
      <c r="QR29" s="29"/>
      <c r="QS29" s="29"/>
      <c r="QT29" s="29"/>
      <c r="QU29" s="29"/>
      <c r="QV29" s="29"/>
      <c r="QW29" s="29"/>
      <c r="QX29" s="29"/>
      <c r="QY29" s="29"/>
      <c r="QZ29" s="29"/>
      <c r="RA29" s="29"/>
      <c r="RB29" s="29"/>
      <c r="RC29" s="29"/>
      <c r="RD29" s="29"/>
      <c r="RE29" s="29"/>
      <c r="RF29" s="29"/>
      <c r="RG29" s="29"/>
      <c r="RH29" s="29"/>
      <c r="RI29" s="29"/>
      <c r="RJ29" s="29"/>
      <c r="RK29" s="29"/>
      <c r="RL29" s="29"/>
      <c r="RM29" s="29"/>
      <c r="RN29" s="29"/>
      <c r="RO29" s="29"/>
      <c r="RP29" s="29"/>
      <c r="RQ29" s="29"/>
      <c r="RR29" s="29"/>
      <c r="RS29" s="29"/>
      <c r="RT29" s="29"/>
      <c r="RU29" s="29"/>
      <c r="RV29" s="29"/>
      <c r="RW29" s="29"/>
      <c r="RX29" s="29"/>
      <c r="RY29" s="29"/>
      <c r="RZ29" s="29"/>
      <c r="SA29" s="29"/>
      <c r="SB29" s="29"/>
      <c r="SC29" s="29"/>
      <c r="SD29" s="29"/>
      <c r="SE29" s="29"/>
      <c r="SF29" s="29"/>
      <c r="SG29" s="29"/>
      <c r="SH29" s="29"/>
      <c r="SI29" s="29"/>
      <c r="SJ29" s="29"/>
      <c r="SK29" s="29"/>
      <c r="SL29" s="29"/>
    </row>
    <row r="30" spans="1:506" ht="16.5" customHeight="1" x14ac:dyDescent="0.2">
      <c r="A30" s="20">
        <v>53</v>
      </c>
      <c r="B30" s="20" t="s">
        <v>21</v>
      </c>
      <c r="C30" s="20" t="s">
        <v>22</v>
      </c>
      <c r="D30" s="20" t="s">
        <v>30</v>
      </c>
      <c r="E30" s="20" t="s">
        <v>1345</v>
      </c>
      <c r="F30" s="21" t="s">
        <v>41</v>
      </c>
      <c r="G30" s="20" t="s">
        <v>42</v>
      </c>
      <c r="H30" s="20" t="s">
        <v>35</v>
      </c>
      <c r="I30" s="20" t="s">
        <v>27</v>
      </c>
      <c r="J30" s="22" t="s">
        <v>110</v>
      </c>
      <c r="K30" s="20"/>
      <c r="L30" s="20"/>
      <c r="M30" s="20"/>
      <c r="N30" s="20"/>
      <c r="O30" s="23">
        <v>1240000</v>
      </c>
      <c r="P30" s="23">
        <v>0</v>
      </c>
      <c r="Q30" s="24">
        <v>1000</v>
      </c>
      <c r="R30" s="25">
        <v>45870</v>
      </c>
      <c r="S30" s="20" t="s">
        <v>36</v>
      </c>
      <c r="T30" s="26">
        <v>0</v>
      </c>
      <c r="U30" s="27" t="s">
        <v>39</v>
      </c>
      <c r="V30" s="28" t="s">
        <v>40</v>
      </c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29"/>
      <c r="AL30" s="29"/>
      <c r="AM30" s="29"/>
      <c r="AN30" s="29"/>
      <c r="AO30" s="29"/>
      <c r="AP30" s="29"/>
      <c r="AQ30" s="29"/>
      <c r="AR30" s="29"/>
      <c r="AS30" s="29"/>
      <c r="AT30" s="29"/>
      <c r="AU30" s="29"/>
      <c r="AV30" s="29"/>
      <c r="AW30" s="29"/>
      <c r="AX30" s="29"/>
      <c r="AY30" s="29"/>
      <c r="AZ30" s="29"/>
      <c r="BA30" s="29"/>
      <c r="BB30" s="29"/>
      <c r="BC30" s="29"/>
      <c r="BD30" s="29"/>
      <c r="BE30" s="29"/>
      <c r="BF30" s="29"/>
      <c r="BG30" s="29"/>
      <c r="BH30" s="29"/>
      <c r="BI30" s="29"/>
      <c r="BJ30" s="29"/>
      <c r="BK30" s="29"/>
      <c r="BL30" s="29"/>
      <c r="BM30" s="29"/>
      <c r="BN30" s="29"/>
      <c r="BO30" s="29"/>
      <c r="BP30" s="29"/>
      <c r="BQ30" s="29"/>
      <c r="BR30" s="29"/>
      <c r="BS30" s="29"/>
      <c r="BT30" s="29"/>
      <c r="BU30" s="29"/>
      <c r="BV30" s="29"/>
      <c r="BW30" s="29"/>
      <c r="BX30" s="29"/>
      <c r="BY30" s="29"/>
      <c r="BZ30" s="29"/>
      <c r="CA30" s="29"/>
      <c r="CB30" s="29"/>
      <c r="CC30" s="29"/>
      <c r="CD30" s="29"/>
      <c r="CE30" s="29"/>
      <c r="CF30" s="29"/>
      <c r="CG30" s="29"/>
      <c r="CH30" s="29"/>
      <c r="CI30" s="29"/>
      <c r="CJ30" s="29"/>
      <c r="CK30" s="29"/>
      <c r="CL30" s="29"/>
      <c r="CM30" s="29"/>
      <c r="CN30" s="29"/>
      <c r="CO30" s="29"/>
      <c r="CP30" s="29"/>
      <c r="CQ30" s="29"/>
      <c r="CR30" s="29"/>
      <c r="CS30" s="29"/>
      <c r="CT30" s="29"/>
      <c r="CU30" s="29"/>
      <c r="CV30" s="29"/>
      <c r="CW30" s="29"/>
      <c r="CX30" s="29"/>
      <c r="CY30" s="29"/>
      <c r="CZ30" s="29"/>
      <c r="DA30" s="29"/>
      <c r="DB30" s="29"/>
      <c r="DC30" s="29"/>
      <c r="DD30" s="29"/>
      <c r="DE30" s="29"/>
      <c r="DF30" s="29"/>
      <c r="DG30" s="29"/>
      <c r="DH30" s="29"/>
      <c r="DI30" s="29"/>
      <c r="DJ30" s="29"/>
      <c r="DK30" s="29"/>
      <c r="DL30" s="29"/>
      <c r="DM30" s="29"/>
      <c r="DN30" s="29"/>
      <c r="DO30" s="29"/>
      <c r="DP30" s="29"/>
      <c r="DQ30" s="29"/>
      <c r="DR30" s="29"/>
      <c r="DS30" s="29"/>
      <c r="DT30" s="29"/>
      <c r="DU30" s="29"/>
      <c r="DV30" s="29"/>
      <c r="DW30" s="29"/>
      <c r="DX30" s="29"/>
      <c r="DY30" s="29"/>
      <c r="DZ30" s="29"/>
      <c r="EA30" s="29"/>
      <c r="EB30" s="29"/>
      <c r="EC30" s="29"/>
      <c r="ED30" s="29"/>
      <c r="EE30" s="29"/>
      <c r="EF30" s="29"/>
      <c r="EG30" s="29"/>
      <c r="EH30" s="29"/>
      <c r="EI30" s="29"/>
      <c r="EJ30" s="29"/>
      <c r="EK30" s="29"/>
      <c r="EL30" s="29"/>
      <c r="EM30" s="29"/>
      <c r="EN30" s="29"/>
      <c r="EO30" s="29"/>
      <c r="EP30" s="29"/>
      <c r="EQ30" s="29"/>
      <c r="ER30" s="29"/>
      <c r="ES30" s="29"/>
      <c r="ET30" s="29"/>
      <c r="EU30" s="29"/>
      <c r="EV30" s="29"/>
      <c r="EW30" s="29"/>
      <c r="EX30" s="29"/>
      <c r="EY30" s="29"/>
      <c r="EZ30" s="29"/>
      <c r="FA30" s="29"/>
      <c r="FB30" s="29"/>
      <c r="FC30" s="29"/>
      <c r="FD30" s="29"/>
      <c r="FE30" s="29"/>
      <c r="FF30" s="29"/>
      <c r="FG30" s="29"/>
      <c r="FH30" s="29"/>
      <c r="FI30" s="29"/>
      <c r="FJ30" s="29"/>
      <c r="FK30" s="29"/>
      <c r="FL30" s="29"/>
      <c r="FM30" s="29"/>
      <c r="FN30" s="29"/>
      <c r="FO30" s="29"/>
      <c r="FP30" s="29"/>
      <c r="FQ30" s="29"/>
      <c r="FR30" s="29"/>
      <c r="FS30" s="29"/>
      <c r="FT30" s="29"/>
      <c r="FU30" s="29"/>
      <c r="FV30" s="29"/>
      <c r="FW30" s="29"/>
      <c r="FX30" s="29"/>
      <c r="FY30" s="29"/>
      <c r="FZ30" s="29"/>
      <c r="GA30" s="29"/>
      <c r="GB30" s="29"/>
      <c r="GC30" s="29"/>
      <c r="GD30" s="29"/>
      <c r="GE30" s="29"/>
      <c r="GF30" s="29"/>
      <c r="GG30" s="29"/>
      <c r="GH30" s="29"/>
      <c r="GI30" s="29"/>
      <c r="GJ30" s="29"/>
      <c r="GK30" s="29"/>
      <c r="GL30" s="29"/>
      <c r="GM30" s="29"/>
      <c r="GN30" s="29"/>
      <c r="GO30" s="29"/>
      <c r="GP30" s="29"/>
      <c r="GQ30" s="29"/>
      <c r="GR30" s="29"/>
      <c r="GS30" s="29"/>
      <c r="GT30" s="29"/>
      <c r="GU30" s="29"/>
      <c r="GV30" s="29"/>
      <c r="GW30" s="29"/>
      <c r="GX30" s="29"/>
      <c r="GY30" s="29"/>
      <c r="GZ30" s="29"/>
      <c r="HA30" s="29"/>
      <c r="HB30" s="29"/>
      <c r="HC30" s="29"/>
      <c r="HD30" s="29"/>
      <c r="HE30" s="29"/>
      <c r="HF30" s="29"/>
      <c r="HG30" s="29"/>
      <c r="HH30" s="29"/>
      <c r="HI30" s="29"/>
      <c r="HJ30" s="29"/>
      <c r="HK30" s="29"/>
      <c r="HL30" s="29"/>
      <c r="HM30" s="29"/>
      <c r="HN30" s="29"/>
      <c r="HO30" s="29"/>
      <c r="HP30" s="29"/>
      <c r="HQ30" s="29"/>
      <c r="HR30" s="29"/>
      <c r="HS30" s="29"/>
      <c r="HT30" s="29"/>
      <c r="HU30" s="29"/>
      <c r="HV30" s="29"/>
      <c r="HW30" s="29"/>
      <c r="HX30" s="29"/>
      <c r="HY30" s="29"/>
      <c r="HZ30" s="29"/>
      <c r="IA30" s="29"/>
      <c r="IB30" s="29"/>
      <c r="IC30" s="29"/>
      <c r="ID30" s="29"/>
      <c r="IE30" s="29"/>
      <c r="IF30" s="29"/>
      <c r="IG30" s="29"/>
      <c r="IH30" s="29"/>
      <c r="II30" s="29"/>
      <c r="IJ30" s="29"/>
      <c r="IK30" s="29"/>
      <c r="IL30" s="29"/>
      <c r="IM30" s="29"/>
      <c r="IN30" s="29"/>
      <c r="IO30" s="29"/>
      <c r="IP30" s="29"/>
      <c r="IQ30" s="29"/>
      <c r="IR30" s="29"/>
      <c r="IS30" s="29"/>
      <c r="IT30" s="29"/>
      <c r="IU30" s="29"/>
      <c r="IV30" s="29"/>
      <c r="IW30" s="29"/>
      <c r="IX30" s="29"/>
      <c r="IY30" s="29"/>
      <c r="IZ30" s="29"/>
      <c r="JA30" s="29"/>
      <c r="JB30" s="29"/>
      <c r="JC30" s="29"/>
      <c r="JD30" s="29"/>
      <c r="JE30" s="29"/>
      <c r="JF30" s="29"/>
      <c r="JG30" s="29"/>
      <c r="JH30" s="29"/>
      <c r="JI30" s="29"/>
      <c r="JJ30" s="29"/>
      <c r="JK30" s="29"/>
      <c r="JL30" s="29"/>
      <c r="JM30" s="29"/>
      <c r="JN30" s="29"/>
      <c r="JO30" s="29"/>
      <c r="JP30" s="29"/>
      <c r="JQ30" s="29"/>
      <c r="JR30" s="29"/>
      <c r="JS30" s="29"/>
      <c r="JT30" s="29"/>
      <c r="JU30" s="29"/>
      <c r="JV30" s="29"/>
      <c r="JW30" s="29"/>
      <c r="JX30" s="29"/>
      <c r="JY30" s="29"/>
      <c r="JZ30" s="29"/>
      <c r="KA30" s="29"/>
      <c r="KB30" s="29"/>
      <c r="KC30" s="29"/>
      <c r="KD30" s="29"/>
      <c r="KE30" s="29"/>
      <c r="KF30" s="29"/>
      <c r="KG30" s="29"/>
      <c r="KH30" s="29"/>
      <c r="KI30" s="29"/>
      <c r="KJ30" s="29"/>
      <c r="KK30" s="29"/>
      <c r="KL30" s="29"/>
      <c r="KM30" s="29"/>
      <c r="KN30" s="29"/>
      <c r="KO30" s="29"/>
      <c r="KP30" s="29"/>
      <c r="KQ30" s="29"/>
      <c r="KR30" s="29"/>
      <c r="KS30" s="29"/>
      <c r="KT30" s="29"/>
      <c r="KU30" s="29"/>
      <c r="KV30" s="29"/>
      <c r="KW30" s="29"/>
      <c r="KX30" s="29"/>
      <c r="KY30" s="29"/>
      <c r="KZ30" s="29"/>
      <c r="LA30" s="29"/>
      <c r="LB30" s="29"/>
      <c r="LC30" s="29"/>
      <c r="LD30" s="29"/>
      <c r="LE30" s="29"/>
      <c r="LF30" s="29"/>
      <c r="LG30" s="29"/>
      <c r="LH30" s="29"/>
      <c r="LI30" s="29"/>
      <c r="LJ30" s="29"/>
      <c r="LK30" s="29"/>
      <c r="LL30" s="29"/>
      <c r="LM30" s="29"/>
      <c r="LN30" s="29"/>
      <c r="LO30" s="29"/>
      <c r="LP30" s="29"/>
      <c r="LQ30" s="29"/>
      <c r="LR30" s="29"/>
      <c r="LS30" s="29"/>
      <c r="LT30" s="29"/>
      <c r="LU30" s="29"/>
      <c r="LV30" s="29"/>
      <c r="LW30" s="29"/>
      <c r="LX30" s="29"/>
      <c r="LY30" s="29"/>
      <c r="LZ30" s="29"/>
      <c r="MA30" s="29"/>
      <c r="MB30" s="29"/>
      <c r="MC30" s="29"/>
      <c r="MD30" s="29"/>
      <c r="ME30" s="29"/>
      <c r="MF30" s="29"/>
      <c r="MG30" s="29"/>
      <c r="MH30" s="29"/>
      <c r="MI30" s="29"/>
      <c r="MJ30" s="29"/>
      <c r="MK30" s="29"/>
      <c r="ML30" s="29"/>
      <c r="MM30" s="29"/>
      <c r="MN30" s="29"/>
      <c r="MO30" s="29"/>
      <c r="MP30" s="29"/>
      <c r="MQ30" s="29"/>
      <c r="MR30" s="29"/>
      <c r="MS30" s="29"/>
      <c r="MT30" s="29"/>
      <c r="MU30" s="29"/>
      <c r="MV30" s="29"/>
      <c r="MW30" s="29"/>
      <c r="MX30" s="29"/>
      <c r="MY30" s="29"/>
      <c r="MZ30" s="29"/>
      <c r="NA30" s="29"/>
      <c r="NB30" s="29"/>
      <c r="NC30" s="29"/>
      <c r="ND30" s="29"/>
      <c r="NE30" s="29"/>
      <c r="NF30" s="29"/>
      <c r="NG30" s="29"/>
      <c r="NH30" s="29"/>
      <c r="NI30" s="29"/>
      <c r="NJ30" s="29"/>
      <c r="NK30" s="29"/>
      <c r="NL30" s="29"/>
      <c r="NM30" s="29"/>
      <c r="NN30" s="29"/>
      <c r="NO30" s="29"/>
      <c r="NP30" s="29"/>
      <c r="NQ30" s="29"/>
      <c r="NR30" s="29"/>
      <c r="NS30" s="29"/>
      <c r="NT30" s="29"/>
      <c r="NU30" s="29"/>
      <c r="NV30" s="29"/>
      <c r="NW30" s="29"/>
      <c r="NX30" s="29"/>
      <c r="NY30" s="29"/>
      <c r="NZ30" s="29"/>
      <c r="OA30" s="29"/>
      <c r="OB30" s="29"/>
      <c r="OC30" s="29"/>
      <c r="OD30" s="29"/>
      <c r="OE30" s="29"/>
      <c r="OF30" s="29"/>
      <c r="OG30" s="29"/>
      <c r="OH30" s="29"/>
      <c r="OI30" s="29"/>
      <c r="OJ30" s="29"/>
      <c r="OK30" s="29"/>
      <c r="OL30" s="29"/>
      <c r="OM30" s="29"/>
      <c r="ON30" s="29"/>
      <c r="OO30" s="29"/>
      <c r="OP30" s="29"/>
      <c r="OQ30" s="29"/>
      <c r="OR30" s="29"/>
      <c r="OS30" s="29"/>
      <c r="OT30" s="29"/>
      <c r="OU30" s="29"/>
      <c r="OV30" s="29"/>
      <c r="OW30" s="29"/>
      <c r="OX30" s="29"/>
      <c r="OY30" s="29"/>
      <c r="OZ30" s="29"/>
      <c r="PA30" s="29"/>
      <c r="PB30" s="29"/>
      <c r="PC30" s="29"/>
      <c r="PD30" s="29"/>
      <c r="PE30" s="29"/>
      <c r="PF30" s="29"/>
      <c r="PG30" s="29"/>
      <c r="PH30" s="29"/>
      <c r="PI30" s="29"/>
      <c r="PJ30" s="29"/>
      <c r="PK30" s="29"/>
      <c r="PL30" s="29"/>
      <c r="PM30" s="29"/>
      <c r="PN30" s="29"/>
      <c r="PO30" s="29"/>
      <c r="PP30" s="29"/>
      <c r="PQ30" s="29"/>
      <c r="PR30" s="29"/>
      <c r="PS30" s="29"/>
      <c r="PT30" s="29"/>
      <c r="PU30" s="29"/>
      <c r="PV30" s="29"/>
      <c r="PW30" s="29"/>
      <c r="PX30" s="29"/>
      <c r="PY30" s="29"/>
      <c r="PZ30" s="29"/>
      <c r="QA30" s="29"/>
      <c r="QB30" s="29"/>
      <c r="QC30" s="29"/>
      <c r="QD30" s="29"/>
      <c r="QE30" s="29"/>
      <c r="QF30" s="29"/>
      <c r="QG30" s="29"/>
      <c r="QH30" s="29"/>
      <c r="QI30" s="29"/>
      <c r="QJ30" s="29"/>
      <c r="QK30" s="29"/>
      <c r="QL30" s="29"/>
      <c r="QM30" s="29"/>
      <c r="QN30" s="29"/>
      <c r="QO30" s="29"/>
      <c r="QP30" s="29"/>
      <c r="QQ30" s="29"/>
      <c r="QR30" s="29"/>
      <c r="QS30" s="29"/>
      <c r="QT30" s="29"/>
      <c r="QU30" s="29"/>
      <c r="QV30" s="29"/>
      <c r="QW30" s="29"/>
      <c r="QX30" s="29"/>
      <c r="QY30" s="29"/>
      <c r="QZ30" s="29"/>
      <c r="RA30" s="29"/>
      <c r="RB30" s="29"/>
      <c r="RC30" s="29"/>
      <c r="RD30" s="29"/>
      <c r="RE30" s="29"/>
      <c r="RF30" s="29"/>
      <c r="RG30" s="29"/>
      <c r="RH30" s="29"/>
      <c r="RI30" s="29"/>
      <c r="RJ30" s="29"/>
      <c r="RK30" s="29"/>
      <c r="RL30" s="29"/>
      <c r="RM30" s="29"/>
      <c r="RN30" s="29"/>
      <c r="RO30" s="29"/>
      <c r="RP30" s="29"/>
      <c r="RQ30" s="29"/>
      <c r="RR30" s="29"/>
      <c r="RS30" s="29"/>
      <c r="RT30" s="29"/>
      <c r="RU30" s="29"/>
      <c r="RV30" s="29"/>
      <c r="RW30" s="29"/>
      <c r="RX30" s="29"/>
      <c r="RY30" s="29"/>
      <c r="RZ30" s="29"/>
      <c r="SA30" s="29"/>
      <c r="SB30" s="29"/>
      <c r="SC30" s="29"/>
      <c r="SD30" s="29"/>
      <c r="SE30" s="29"/>
      <c r="SF30" s="29"/>
      <c r="SG30" s="29"/>
      <c r="SH30" s="29"/>
      <c r="SI30" s="29"/>
      <c r="SJ30" s="29"/>
      <c r="SK30" s="29"/>
      <c r="SL30" s="29"/>
    </row>
    <row r="31" spans="1:506" ht="16.5" customHeight="1" x14ac:dyDescent="0.2">
      <c r="A31" s="20">
        <v>54</v>
      </c>
      <c r="B31" s="20" t="s">
        <v>21</v>
      </c>
      <c r="C31" s="20" t="s">
        <v>22</v>
      </c>
      <c r="D31" s="20" t="s">
        <v>30</v>
      </c>
      <c r="E31" s="20" t="s">
        <v>1345</v>
      </c>
      <c r="F31" s="21" t="s">
        <v>48</v>
      </c>
      <c r="G31" s="20" t="s">
        <v>42</v>
      </c>
      <c r="H31" s="20" t="s">
        <v>35</v>
      </c>
      <c r="I31" s="20" t="s">
        <v>27</v>
      </c>
      <c r="J31" s="22" t="s">
        <v>110</v>
      </c>
      <c r="K31" s="20"/>
      <c r="L31" s="20"/>
      <c r="M31" s="20"/>
      <c r="N31" s="20"/>
      <c r="O31" s="23">
        <v>1240000</v>
      </c>
      <c r="P31" s="23">
        <v>0</v>
      </c>
      <c r="Q31" s="24">
        <v>2000</v>
      </c>
      <c r="R31" s="25">
        <v>45870</v>
      </c>
      <c r="S31" s="20" t="s">
        <v>29</v>
      </c>
      <c r="T31" s="26">
        <f>IF(O31=0,P31*Q31,O31*Q31)</f>
        <v>2480000000</v>
      </c>
      <c r="U31" s="27" t="s">
        <v>39</v>
      </c>
      <c r="V31" s="28" t="s">
        <v>40</v>
      </c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  <c r="AK31" s="29"/>
      <c r="AL31" s="29"/>
      <c r="AM31" s="29"/>
      <c r="AN31" s="29"/>
      <c r="AO31" s="29"/>
      <c r="AP31" s="29"/>
      <c r="AQ31" s="29"/>
      <c r="AR31" s="29"/>
      <c r="AS31" s="29"/>
      <c r="AT31" s="29"/>
      <c r="AU31" s="29"/>
      <c r="AV31" s="29"/>
      <c r="AW31" s="29"/>
      <c r="AX31" s="29"/>
      <c r="AY31" s="29"/>
      <c r="AZ31" s="29"/>
      <c r="BA31" s="29"/>
      <c r="BB31" s="29"/>
      <c r="BC31" s="29"/>
      <c r="BD31" s="29"/>
      <c r="BE31" s="29"/>
      <c r="BF31" s="29"/>
      <c r="BG31" s="29"/>
      <c r="BH31" s="29"/>
      <c r="BI31" s="29"/>
      <c r="BJ31" s="29"/>
      <c r="BK31" s="29"/>
      <c r="BL31" s="29"/>
      <c r="BM31" s="29"/>
      <c r="BN31" s="29"/>
      <c r="BO31" s="29"/>
      <c r="BP31" s="29"/>
      <c r="BQ31" s="29"/>
      <c r="BR31" s="29"/>
      <c r="BS31" s="29"/>
      <c r="BT31" s="29"/>
      <c r="BU31" s="29"/>
      <c r="BV31" s="29"/>
      <c r="BW31" s="29"/>
      <c r="BX31" s="29"/>
      <c r="BY31" s="29"/>
      <c r="BZ31" s="29"/>
      <c r="CA31" s="29"/>
      <c r="CB31" s="29"/>
      <c r="CC31" s="29"/>
      <c r="CD31" s="29"/>
      <c r="CE31" s="29"/>
      <c r="CF31" s="29"/>
      <c r="CG31" s="29"/>
      <c r="CH31" s="29"/>
      <c r="CI31" s="29"/>
      <c r="CJ31" s="29"/>
      <c r="CK31" s="29"/>
      <c r="CL31" s="29"/>
      <c r="CM31" s="29"/>
      <c r="CN31" s="29"/>
      <c r="CO31" s="29"/>
      <c r="CP31" s="29"/>
      <c r="CQ31" s="29"/>
      <c r="CR31" s="29"/>
      <c r="CS31" s="29"/>
      <c r="CT31" s="29"/>
      <c r="CU31" s="29"/>
      <c r="CV31" s="29"/>
      <c r="CW31" s="29"/>
      <c r="CX31" s="29"/>
      <c r="CY31" s="29"/>
      <c r="CZ31" s="29"/>
      <c r="DA31" s="29"/>
      <c r="DB31" s="29"/>
      <c r="DC31" s="29"/>
      <c r="DD31" s="29"/>
      <c r="DE31" s="29"/>
      <c r="DF31" s="29"/>
      <c r="DG31" s="29"/>
      <c r="DH31" s="29"/>
      <c r="DI31" s="29"/>
      <c r="DJ31" s="29"/>
      <c r="DK31" s="29"/>
      <c r="DL31" s="29"/>
      <c r="DM31" s="29"/>
      <c r="DN31" s="29"/>
      <c r="DO31" s="29"/>
      <c r="DP31" s="29"/>
      <c r="DQ31" s="29"/>
      <c r="DR31" s="29"/>
      <c r="DS31" s="29"/>
      <c r="DT31" s="29"/>
      <c r="DU31" s="29"/>
      <c r="DV31" s="29"/>
      <c r="DW31" s="29"/>
      <c r="DX31" s="29"/>
      <c r="DY31" s="29"/>
      <c r="DZ31" s="29"/>
      <c r="EA31" s="29"/>
      <c r="EB31" s="29"/>
      <c r="EC31" s="29"/>
      <c r="ED31" s="29"/>
      <c r="EE31" s="29"/>
      <c r="EF31" s="29"/>
      <c r="EG31" s="29"/>
      <c r="EH31" s="29"/>
      <c r="EI31" s="29"/>
      <c r="EJ31" s="29"/>
      <c r="EK31" s="29"/>
      <c r="EL31" s="29"/>
      <c r="EM31" s="29"/>
      <c r="EN31" s="29"/>
      <c r="EO31" s="29"/>
      <c r="EP31" s="29"/>
      <c r="EQ31" s="29"/>
      <c r="ER31" s="29"/>
      <c r="ES31" s="29"/>
      <c r="ET31" s="29"/>
      <c r="EU31" s="29"/>
      <c r="EV31" s="29"/>
      <c r="EW31" s="29"/>
      <c r="EX31" s="29"/>
      <c r="EY31" s="29"/>
      <c r="EZ31" s="29"/>
      <c r="FA31" s="29"/>
      <c r="FB31" s="29"/>
      <c r="FC31" s="29"/>
      <c r="FD31" s="29"/>
      <c r="FE31" s="29"/>
      <c r="FF31" s="29"/>
      <c r="FG31" s="29"/>
      <c r="FH31" s="29"/>
      <c r="FI31" s="29"/>
      <c r="FJ31" s="29"/>
      <c r="FK31" s="29"/>
      <c r="FL31" s="29"/>
      <c r="FM31" s="29"/>
      <c r="FN31" s="29"/>
      <c r="FO31" s="29"/>
      <c r="FP31" s="29"/>
      <c r="FQ31" s="29"/>
      <c r="FR31" s="29"/>
      <c r="FS31" s="29"/>
      <c r="FT31" s="29"/>
      <c r="FU31" s="29"/>
      <c r="FV31" s="29"/>
      <c r="FW31" s="29"/>
      <c r="FX31" s="29"/>
      <c r="FY31" s="29"/>
      <c r="FZ31" s="29"/>
      <c r="GA31" s="29"/>
      <c r="GB31" s="29"/>
      <c r="GC31" s="29"/>
      <c r="GD31" s="29"/>
      <c r="GE31" s="29"/>
      <c r="GF31" s="29"/>
      <c r="GG31" s="29"/>
      <c r="GH31" s="29"/>
      <c r="GI31" s="29"/>
      <c r="GJ31" s="29"/>
      <c r="GK31" s="29"/>
      <c r="GL31" s="29"/>
      <c r="GM31" s="29"/>
      <c r="GN31" s="29"/>
      <c r="GO31" s="29"/>
      <c r="GP31" s="29"/>
      <c r="GQ31" s="29"/>
      <c r="GR31" s="29"/>
      <c r="GS31" s="29"/>
      <c r="GT31" s="29"/>
      <c r="GU31" s="29"/>
      <c r="GV31" s="29"/>
      <c r="GW31" s="29"/>
      <c r="GX31" s="29"/>
      <c r="GY31" s="29"/>
      <c r="GZ31" s="29"/>
      <c r="HA31" s="29"/>
      <c r="HB31" s="29"/>
      <c r="HC31" s="29"/>
      <c r="HD31" s="29"/>
      <c r="HE31" s="29"/>
      <c r="HF31" s="29"/>
      <c r="HG31" s="29"/>
      <c r="HH31" s="29"/>
      <c r="HI31" s="29"/>
      <c r="HJ31" s="29"/>
      <c r="HK31" s="29"/>
      <c r="HL31" s="29"/>
      <c r="HM31" s="29"/>
      <c r="HN31" s="29"/>
      <c r="HO31" s="29"/>
      <c r="HP31" s="29"/>
      <c r="HQ31" s="29"/>
      <c r="HR31" s="29"/>
      <c r="HS31" s="29"/>
      <c r="HT31" s="29"/>
      <c r="HU31" s="29"/>
      <c r="HV31" s="29"/>
      <c r="HW31" s="29"/>
      <c r="HX31" s="29"/>
      <c r="HY31" s="29"/>
      <c r="HZ31" s="29"/>
      <c r="IA31" s="29"/>
      <c r="IB31" s="29"/>
      <c r="IC31" s="29"/>
      <c r="ID31" s="29"/>
      <c r="IE31" s="29"/>
      <c r="IF31" s="29"/>
      <c r="IG31" s="29"/>
      <c r="IH31" s="29"/>
      <c r="II31" s="29"/>
      <c r="IJ31" s="29"/>
      <c r="IK31" s="29"/>
      <c r="IL31" s="29"/>
      <c r="IM31" s="29"/>
      <c r="IN31" s="29"/>
      <c r="IO31" s="29"/>
      <c r="IP31" s="29"/>
      <c r="IQ31" s="29"/>
      <c r="IR31" s="29"/>
      <c r="IS31" s="29"/>
      <c r="IT31" s="29"/>
      <c r="IU31" s="29"/>
      <c r="IV31" s="29"/>
      <c r="IW31" s="29"/>
      <c r="IX31" s="29"/>
      <c r="IY31" s="29"/>
      <c r="IZ31" s="29"/>
      <c r="JA31" s="29"/>
      <c r="JB31" s="29"/>
      <c r="JC31" s="29"/>
      <c r="JD31" s="29"/>
      <c r="JE31" s="29"/>
      <c r="JF31" s="29"/>
      <c r="JG31" s="29"/>
      <c r="JH31" s="29"/>
      <c r="JI31" s="29"/>
      <c r="JJ31" s="29"/>
      <c r="JK31" s="29"/>
      <c r="JL31" s="29"/>
      <c r="JM31" s="29"/>
      <c r="JN31" s="29"/>
      <c r="JO31" s="29"/>
      <c r="JP31" s="29"/>
      <c r="JQ31" s="29"/>
      <c r="JR31" s="29"/>
      <c r="JS31" s="29"/>
      <c r="JT31" s="29"/>
      <c r="JU31" s="29"/>
      <c r="JV31" s="29"/>
      <c r="JW31" s="29"/>
      <c r="JX31" s="29"/>
      <c r="JY31" s="29"/>
      <c r="JZ31" s="29"/>
      <c r="KA31" s="29"/>
      <c r="KB31" s="29"/>
      <c r="KC31" s="29"/>
      <c r="KD31" s="29"/>
      <c r="KE31" s="29"/>
      <c r="KF31" s="29"/>
      <c r="KG31" s="29"/>
      <c r="KH31" s="29"/>
      <c r="KI31" s="29"/>
      <c r="KJ31" s="29"/>
      <c r="KK31" s="29"/>
      <c r="KL31" s="29"/>
      <c r="KM31" s="29"/>
      <c r="KN31" s="29"/>
      <c r="KO31" s="29"/>
      <c r="KP31" s="29"/>
      <c r="KQ31" s="29"/>
      <c r="KR31" s="29"/>
      <c r="KS31" s="29"/>
      <c r="KT31" s="29"/>
      <c r="KU31" s="29"/>
      <c r="KV31" s="29"/>
      <c r="KW31" s="29"/>
      <c r="KX31" s="29"/>
      <c r="KY31" s="29"/>
      <c r="KZ31" s="29"/>
      <c r="LA31" s="29"/>
      <c r="LB31" s="29"/>
      <c r="LC31" s="29"/>
      <c r="LD31" s="29"/>
      <c r="LE31" s="29"/>
      <c r="LF31" s="29"/>
      <c r="LG31" s="29"/>
      <c r="LH31" s="29"/>
      <c r="LI31" s="29"/>
      <c r="LJ31" s="29"/>
      <c r="LK31" s="29"/>
      <c r="LL31" s="29"/>
      <c r="LM31" s="29"/>
      <c r="LN31" s="29"/>
      <c r="LO31" s="29"/>
      <c r="LP31" s="29"/>
      <c r="LQ31" s="29"/>
      <c r="LR31" s="29"/>
      <c r="LS31" s="29"/>
      <c r="LT31" s="29"/>
      <c r="LU31" s="29"/>
      <c r="LV31" s="29"/>
      <c r="LW31" s="29"/>
      <c r="LX31" s="29"/>
      <c r="LY31" s="29"/>
      <c r="LZ31" s="29"/>
      <c r="MA31" s="29"/>
      <c r="MB31" s="29"/>
      <c r="MC31" s="29"/>
      <c r="MD31" s="29"/>
      <c r="ME31" s="29"/>
      <c r="MF31" s="29"/>
      <c r="MG31" s="29"/>
      <c r="MH31" s="29"/>
      <c r="MI31" s="29"/>
      <c r="MJ31" s="29"/>
      <c r="MK31" s="29"/>
      <c r="ML31" s="29"/>
      <c r="MM31" s="29"/>
      <c r="MN31" s="29"/>
      <c r="MO31" s="29"/>
      <c r="MP31" s="29"/>
      <c r="MQ31" s="29"/>
      <c r="MR31" s="29"/>
      <c r="MS31" s="29"/>
      <c r="MT31" s="29"/>
      <c r="MU31" s="29"/>
      <c r="MV31" s="29"/>
      <c r="MW31" s="29"/>
      <c r="MX31" s="29"/>
      <c r="MY31" s="29"/>
      <c r="MZ31" s="29"/>
      <c r="NA31" s="29"/>
      <c r="NB31" s="29"/>
      <c r="NC31" s="29"/>
      <c r="ND31" s="29"/>
      <c r="NE31" s="29"/>
      <c r="NF31" s="29"/>
      <c r="NG31" s="29"/>
      <c r="NH31" s="29"/>
      <c r="NI31" s="29"/>
      <c r="NJ31" s="29"/>
      <c r="NK31" s="29"/>
      <c r="NL31" s="29"/>
      <c r="NM31" s="29"/>
      <c r="NN31" s="29"/>
      <c r="NO31" s="29"/>
      <c r="NP31" s="29"/>
      <c r="NQ31" s="29"/>
      <c r="NR31" s="29"/>
      <c r="NS31" s="29"/>
      <c r="NT31" s="29"/>
      <c r="NU31" s="29"/>
      <c r="NV31" s="29"/>
      <c r="NW31" s="29"/>
      <c r="NX31" s="29"/>
      <c r="NY31" s="29"/>
      <c r="NZ31" s="29"/>
      <c r="OA31" s="29"/>
      <c r="OB31" s="29"/>
      <c r="OC31" s="29"/>
      <c r="OD31" s="29"/>
      <c r="OE31" s="29"/>
      <c r="OF31" s="29"/>
      <c r="OG31" s="29"/>
      <c r="OH31" s="29"/>
      <c r="OI31" s="29"/>
      <c r="OJ31" s="29"/>
      <c r="OK31" s="29"/>
      <c r="OL31" s="29"/>
      <c r="OM31" s="29"/>
      <c r="ON31" s="29"/>
      <c r="OO31" s="29"/>
      <c r="OP31" s="29"/>
      <c r="OQ31" s="29"/>
      <c r="OR31" s="29"/>
      <c r="OS31" s="29"/>
      <c r="OT31" s="29"/>
      <c r="OU31" s="29"/>
      <c r="OV31" s="29"/>
      <c r="OW31" s="29"/>
      <c r="OX31" s="29"/>
      <c r="OY31" s="29"/>
      <c r="OZ31" s="29"/>
      <c r="PA31" s="29"/>
      <c r="PB31" s="29"/>
      <c r="PC31" s="29"/>
      <c r="PD31" s="29"/>
      <c r="PE31" s="29"/>
      <c r="PF31" s="29"/>
      <c r="PG31" s="29"/>
      <c r="PH31" s="29"/>
      <c r="PI31" s="29"/>
      <c r="PJ31" s="29"/>
      <c r="PK31" s="29"/>
      <c r="PL31" s="29"/>
      <c r="PM31" s="29"/>
      <c r="PN31" s="29"/>
      <c r="PO31" s="29"/>
      <c r="PP31" s="29"/>
      <c r="PQ31" s="29"/>
      <c r="PR31" s="29"/>
      <c r="PS31" s="29"/>
      <c r="PT31" s="29"/>
      <c r="PU31" s="29"/>
      <c r="PV31" s="29"/>
      <c r="PW31" s="29"/>
      <c r="PX31" s="29"/>
      <c r="PY31" s="29"/>
      <c r="PZ31" s="29"/>
      <c r="QA31" s="29"/>
      <c r="QB31" s="29"/>
      <c r="QC31" s="29"/>
      <c r="QD31" s="29"/>
      <c r="QE31" s="29"/>
      <c r="QF31" s="29"/>
      <c r="QG31" s="29"/>
      <c r="QH31" s="29"/>
      <c r="QI31" s="29"/>
      <c r="QJ31" s="29"/>
      <c r="QK31" s="29"/>
      <c r="QL31" s="29"/>
      <c r="QM31" s="29"/>
      <c r="QN31" s="29"/>
      <c r="QO31" s="29"/>
      <c r="QP31" s="29"/>
      <c r="QQ31" s="29"/>
      <c r="QR31" s="29"/>
      <c r="QS31" s="29"/>
      <c r="QT31" s="29"/>
      <c r="QU31" s="29"/>
      <c r="QV31" s="29"/>
      <c r="QW31" s="29"/>
      <c r="QX31" s="29"/>
      <c r="QY31" s="29"/>
      <c r="QZ31" s="29"/>
      <c r="RA31" s="29"/>
      <c r="RB31" s="29"/>
      <c r="RC31" s="29"/>
      <c r="RD31" s="29"/>
      <c r="RE31" s="29"/>
      <c r="RF31" s="29"/>
      <c r="RG31" s="29"/>
      <c r="RH31" s="29"/>
      <c r="RI31" s="29"/>
      <c r="RJ31" s="29"/>
      <c r="RK31" s="29"/>
      <c r="RL31" s="29"/>
      <c r="RM31" s="29"/>
      <c r="RN31" s="29"/>
      <c r="RO31" s="29"/>
      <c r="RP31" s="29"/>
      <c r="RQ31" s="29"/>
      <c r="RR31" s="29"/>
      <c r="RS31" s="29"/>
      <c r="RT31" s="29"/>
      <c r="RU31" s="29"/>
      <c r="RV31" s="29"/>
      <c r="RW31" s="29"/>
      <c r="RX31" s="29"/>
      <c r="RY31" s="29"/>
      <c r="RZ31" s="29"/>
      <c r="SA31" s="29"/>
      <c r="SB31" s="29"/>
      <c r="SC31" s="29"/>
      <c r="SD31" s="29"/>
      <c r="SE31" s="29"/>
      <c r="SF31" s="29"/>
      <c r="SG31" s="29"/>
      <c r="SH31" s="29"/>
      <c r="SI31" s="29"/>
      <c r="SJ31" s="29"/>
      <c r="SK31" s="29"/>
      <c r="SL31" s="29"/>
    </row>
    <row r="32" spans="1:506" ht="16.5" customHeight="1" x14ac:dyDescent="0.2">
      <c r="A32" s="20">
        <v>55</v>
      </c>
      <c r="B32" s="20" t="s">
        <v>21</v>
      </c>
      <c r="C32" s="20" t="s">
        <v>22</v>
      </c>
      <c r="D32" s="20" t="s">
        <v>30</v>
      </c>
      <c r="E32" s="20" t="s">
        <v>1339</v>
      </c>
      <c r="F32" s="21" t="s">
        <v>111</v>
      </c>
      <c r="G32" s="20" t="s">
        <v>25</v>
      </c>
      <c r="H32" s="20" t="s">
        <v>26</v>
      </c>
      <c r="I32" s="20" t="s">
        <v>27</v>
      </c>
      <c r="J32" s="22" t="s">
        <v>112</v>
      </c>
      <c r="K32" s="20"/>
      <c r="L32" s="20"/>
      <c r="M32" s="20"/>
      <c r="N32" s="20"/>
      <c r="O32" s="23">
        <v>100000000</v>
      </c>
      <c r="P32" s="23">
        <v>0</v>
      </c>
      <c r="Q32" s="24">
        <v>1</v>
      </c>
      <c r="R32" s="25">
        <v>45809</v>
      </c>
      <c r="S32" s="20" t="s">
        <v>36</v>
      </c>
      <c r="T32" s="26">
        <f>IF(O32=0,P32*Q32,O32*Q32)</f>
        <v>100000000</v>
      </c>
      <c r="U32" s="27" t="s">
        <v>39</v>
      </c>
      <c r="V32" s="28" t="s">
        <v>40</v>
      </c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29"/>
      <c r="AJ32" s="29"/>
      <c r="AK32" s="29"/>
      <c r="AL32" s="29"/>
      <c r="AM32" s="29"/>
      <c r="AN32" s="29"/>
      <c r="AO32" s="29"/>
      <c r="AP32" s="29"/>
      <c r="AQ32" s="29"/>
      <c r="AR32" s="29"/>
      <c r="AS32" s="29"/>
      <c r="AT32" s="29"/>
      <c r="AU32" s="29"/>
      <c r="AV32" s="29"/>
      <c r="AW32" s="29"/>
      <c r="AX32" s="29"/>
      <c r="AY32" s="29"/>
      <c r="AZ32" s="29"/>
      <c r="BA32" s="29"/>
      <c r="BB32" s="29"/>
      <c r="BC32" s="29"/>
      <c r="BD32" s="29"/>
      <c r="BE32" s="29"/>
      <c r="BF32" s="29"/>
      <c r="BG32" s="29"/>
      <c r="BH32" s="29"/>
      <c r="BI32" s="29"/>
      <c r="BJ32" s="29"/>
      <c r="BK32" s="29"/>
      <c r="BL32" s="29"/>
      <c r="BM32" s="29"/>
      <c r="BN32" s="29"/>
      <c r="BO32" s="29"/>
      <c r="BP32" s="29"/>
      <c r="BQ32" s="29"/>
      <c r="BR32" s="29"/>
      <c r="BS32" s="29"/>
      <c r="BT32" s="29"/>
      <c r="BU32" s="29"/>
      <c r="BV32" s="29"/>
      <c r="BW32" s="29"/>
      <c r="BX32" s="29"/>
      <c r="BY32" s="29"/>
      <c r="BZ32" s="29"/>
      <c r="CA32" s="29"/>
      <c r="CB32" s="29"/>
      <c r="CC32" s="29"/>
      <c r="CD32" s="29"/>
      <c r="CE32" s="29"/>
      <c r="CF32" s="29"/>
      <c r="CG32" s="29"/>
      <c r="CH32" s="29"/>
      <c r="CI32" s="29"/>
      <c r="CJ32" s="29"/>
      <c r="CK32" s="29"/>
      <c r="CL32" s="29"/>
      <c r="CM32" s="29"/>
      <c r="CN32" s="29"/>
      <c r="CO32" s="29"/>
      <c r="CP32" s="29"/>
      <c r="CQ32" s="29"/>
      <c r="CR32" s="29"/>
      <c r="CS32" s="29"/>
      <c r="CT32" s="29"/>
      <c r="CU32" s="29"/>
      <c r="CV32" s="29"/>
      <c r="CW32" s="29"/>
      <c r="CX32" s="29"/>
      <c r="CY32" s="29"/>
      <c r="CZ32" s="29"/>
      <c r="DA32" s="29"/>
      <c r="DB32" s="29"/>
      <c r="DC32" s="29"/>
      <c r="DD32" s="29"/>
      <c r="DE32" s="29"/>
      <c r="DF32" s="29"/>
      <c r="DG32" s="29"/>
      <c r="DH32" s="29"/>
      <c r="DI32" s="29"/>
      <c r="DJ32" s="29"/>
      <c r="DK32" s="29"/>
      <c r="DL32" s="29"/>
      <c r="DM32" s="29"/>
      <c r="DN32" s="29"/>
      <c r="DO32" s="29"/>
      <c r="DP32" s="29"/>
      <c r="DQ32" s="29"/>
      <c r="DR32" s="29"/>
      <c r="DS32" s="29"/>
      <c r="DT32" s="29"/>
      <c r="DU32" s="29"/>
      <c r="DV32" s="29"/>
      <c r="DW32" s="29"/>
      <c r="DX32" s="29"/>
      <c r="DY32" s="29"/>
      <c r="DZ32" s="29"/>
      <c r="EA32" s="29"/>
      <c r="EB32" s="29"/>
      <c r="EC32" s="29"/>
      <c r="ED32" s="29"/>
      <c r="EE32" s="29"/>
      <c r="EF32" s="29"/>
      <c r="EG32" s="29"/>
      <c r="EH32" s="29"/>
      <c r="EI32" s="29"/>
      <c r="EJ32" s="29"/>
      <c r="EK32" s="29"/>
      <c r="EL32" s="29"/>
      <c r="EM32" s="29"/>
      <c r="EN32" s="29"/>
      <c r="EO32" s="29"/>
      <c r="EP32" s="29"/>
      <c r="EQ32" s="29"/>
      <c r="ER32" s="29"/>
      <c r="ES32" s="29"/>
      <c r="ET32" s="29"/>
      <c r="EU32" s="29"/>
      <c r="EV32" s="29"/>
      <c r="EW32" s="29"/>
      <c r="EX32" s="29"/>
      <c r="EY32" s="29"/>
      <c r="EZ32" s="29"/>
      <c r="FA32" s="29"/>
      <c r="FB32" s="29"/>
      <c r="FC32" s="29"/>
      <c r="FD32" s="29"/>
      <c r="FE32" s="29"/>
      <c r="FF32" s="29"/>
      <c r="FG32" s="29"/>
      <c r="FH32" s="29"/>
      <c r="FI32" s="29"/>
      <c r="FJ32" s="29"/>
      <c r="FK32" s="29"/>
      <c r="FL32" s="29"/>
      <c r="FM32" s="29"/>
      <c r="FN32" s="29"/>
      <c r="FO32" s="29"/>
      <c r="FP32" s="29"/>
      <c r="FQ32" s="29"/>
      <c r="FR32" s="29"/>
      <c r="FS32" s="29"/>
      <c r="FT32" s="29"/>
      <c r="FU32" s="29"/>
      <c r="FV32" s="29"/>
      <c r="FW32" s="29"/>
      <c r="FX32" s="29"/>
      <c r="FY32" s="29"/>
      <c r="FZ32" s="29"/>
      <c r="GA32" s="29"/>
      <c r="GB32" s="29"/>
      <c r="GC32" s="29"/>
      <c r="GD32" s="29"/>
      <c r="GE32" s="29"/>
      <c r="GF32" s="29"/>
      <c r="GG32" s="29"/>
      <c r="GH32" s="29"/>
      <c r="GI32" s="29"/>
      <c r="GJ32" s="29"/>
      <c r="GK32" s="29"/>
      <c r="GL32" s="29"/>
      <c r="GM32" s="29"/>
      <c r="GN32" s="29"/>
      <c r="GO32" s="29"/>
      <c r="GP32" s="29"/>
      <c r="GQ32" s="29"/>
      <c r="GR32" s="29"/>
      <c r="GS32" s="29"/>
      <c r="GT32" s="29"/>
      <c r="GU32" s="29"/>
      <c r="GV32" s="29"/>
      <c r="GW32" s="29"/>
      <c r="GX32" s="29"/>
      <c r="GY32" s="29"/>
      <c r="GZ32" s="29"/>
      <c r="HA32" s="29"/>
      <c r="HB32" s="29"/>
      <c r="HC32" s="29"/>
      <c r="HD32" s="29"/>
      <c r="HE32" s="29"/>
      <c r="HF32" s="29"/>
      <c r="HG32" s="29"/>
      <c r="HH32" s="29"/>
      <c r="HI32" s="29"/>
      <c r="HJ32" s="29"/>
      <c r="HK32" s="29"/>
      <c r="HL32" s="29"/>
      <c r="HM32" s="29"/>
      <c r="HN32" s="29"/>
      <c r="HO32" s="29"/>
      <c r="HP32" s="29"/>
      <c r="HQ32" s="29"/>
      <c r="HR32" s="29"/>
      <c r="HS32" s="29"/>
      <c r="HT32" s="29"/>
      <c r="HU32" s="29"/>
      <c r="HV32" s="29"/>
      <c r="HW32" s="29"/>
      <c r="HX32" s="29"/>
      <c r="HY32" s="29"/>
      <c r="HZ32" s="29"/>
      <c r="IA32" s="29"/>
      <c r="IB32" s="29"/>
      <c r="IC32" s="29"/>
      <c r="ID32" s="29"/>
      <c r="IE32" s="29"/>
      <c r="IF32" s="29"/>
      <c r="IG32" s="29"/>
      <c r="IH32" s="29"/>
      <c r="II32" s="29"/>
      <c r="IJ32" s="29"/>
      <c r="IK32" s="29"/>
      <c r="IL32" s="29"/>
      <c r="IM32" s="29"/>
      <c r="IN32" s="29"/>
      <c r="IO32" s="29"/>
      <c r="IP32" s="29"/>
      <c r="IQ32" s="29"/>
      <c r="IR32" s="29"/>
      <c r="IS32" s="29"/>
      <c r="IT32" s="29"/>
      <c r="IU32" s="29"/>
      <c r="IV32" s="29"/>
      <c r="IW32" s="29"/>
      <c r="IX32" s="29"/>
      <c r="IY32" s="29"/>
      <c r="IZ32" s="29"/>
      <c r="JA32" s="29"/>
      <c r="JB32" s="29"/>
      <c r="JC32" s="29"/>
      <c r="JD32" s="29"/>
      <c r="JE32" s="29"/>
      <c r="JF32" s="29"/>
      <c r="JG32" s="29"/>
      <c r="JH32" s="29"/>
      <c r="JI32" s="29"/>
      <c r="JJ32" s="29"/>
      <c r="JK32" s="29"/>
      <c r="JL32" s="29"/>
      <c r="JM32" s="29"/>
      <c r="JN32" s="29"/>
      <c r="JO32" s="29"/>
      <c r="JP32" s="29"/>
      <c r="JQ32" s="29"/>
      <c r="JR32" s="29"/>
      <c r="JS32" s="29"/>
      <c r="JT32" s="29"/>
      <c r="JU32" s="29"/>
      <c r="JV32" s="29"/>
      <c r="JW32" s="29"/>
      <c r="JX32" s="29"/>
      <c r="JY32" s="29"/>
      <c r="JZ32" s="29"/>
      <c r="KA32" s="29"/>
      <c r="KB32" s="29"/>
      <c r="KC32" s="29"/>
      <c r="KD32" s="29"/>
      <c r="KE32" s="29"/>
      <c r="KF32" s="29"/>
      <c r="KG32" s="29"/>
      <c r="KH32" s="29"/>
      <c r="KI32" s="29"/>
      <c r="KJ32" s="29"/>
      <c r="KK32" s="29"/>
      <c r="KL32" s="29"/>
      <c r="KM32" s="29"/>
      <c r="KN32" s="29"/>
      <c r="KO32" s="29"/>
      <c r="KP32" s="29"/>
      <c r="KQ32" s="29"/>
      <c r="KR32" s="29"/>
      <c r="KS32" s="29"/>
      <c r="KT32" s="29"/>
      <c r="KU32" s="29"/>
      <c r="KV32" s="29"/>
      <c r="KW32" s="29"/>
      <c r="KX32" s="29"/>
      <c r="KY32" s="29"/>
      <c r="KZ32" s="29"/>
      <c r="LA32" s="29"/>
      <c r="LB32" s="29"/>
      <c r="LC32" s="29"/>
      <c r="LD32" s="29"/>
      <c r="LE32" s="29"/>
      <c r="LF32" s="29"/>
      <c r="LG32" s="29"/>
      <c r="LH32" s="29"/>
      <c r="LI32" s="29"/>
      <c r="LJ32" s="29"/>
      <c r="LK32" s="29"/>
      <c r="LL32" s="29"/>
      <c r="LM32" s="29"/>
      <c r="LN32" s="29"/>
      <c r="LO32" s="29"/>
      <c r="LP32" s="29"/>
      <c r="LQ32" s="29"/>
      <c r="LR32" s="29"/>
      <c r="LS32" s="29"/>
      <c r="LT32" s="29"/>
      <c r="LU32" s="29"/>
      <c r="LV32" s="29"/>
      <c r="LW32" s="29"/>
      <c r="LX32" s="29"/>
      <c r="LY32" s="29"/>
      <c r="LZ32" s="29"/>
      <c r="MA32" s="29"/>
      <c r="MB32" s="29"/>
      <c r="MC32" s="29"/>
      <c r="MD32" s="29"/>
      <c r="ME32" s="29"/>
      <c r="MF32" s="29"/>
      <c r="MG32" s="29"/>
      <c r="MH32" s="29"/>
      <c r="MI32" s="29"/>
      <c r="MJ32" s="29"/>
      <c r="MK32" s="29"/>
      <c r="ML32" s="29"/>
      <c r="MM32" s="29"/>
      <c r="MN32" s="29"/>
      <c r="MO32" s="29"/>
      <c r="MP32" s="29"/>
      <c r="MQ32" s="29"/>
      <c r="MR32" s="29"/>
      <c r="MS32" s="29"/>
      <c r="MT32" s="29"/>
      <c r="MU32" s="29"/>
      <c r="MV32" s="29"/>
      <c r="MW32" s="29"/>
      <c r="MX32" s="29"/>
      <c r="MY32" s="29"/>
      <c r="MZ32" s="29"/>
      <c r="NA32" s="29"/>
      <c r="NB32" s="29"/>
      <c r="NC32" s="29"/>
      <c r="ND32" s="29"/>
      <c r="NE32" s="29"/>
      <c r="NF32" s="29"/>
      <c r="NG32" s="29"/>
      <c r="NH32" s="29"/>
      <c r="NI32" s="29"/>
      <c r="NJ32" s="29"/>
      <c r="NK32" s="29"/>
      <c r="NL32" s="29"/>
      <c r="NM32" s="29"/>
      <c r="NN32" s="29"/>
      <c r="NO32" s="29"/>
      <c r="NP32" s="29"/>
      <c r="NQ32" s="29"/>
      <c r="NR32" s="29"/>
      <c r="NS32" s="29"/>
      <c r="NT32" s="29"/>
      <c r="NU32" s="29"/>
      <c r="NV32" s="29"/>
      <c r="NW32" s="29"/>
      <c r="NX32" s="29"/>
      <c r="NY32" s="29"/>
      <c r="NZ32" s="29"/>
      <c r="OA32" s="29"/>
      <c r="OB32" s="29"/>
      <c r="OC32" s="29"/>
      <c r="OD32" s="29"/>
      <c r="OE32" s="29"/>
      <c r="OF32" s="29"/>
      <c r="OG32" s="29"/>
      <c r="OH32" s="29"/>
      <c r="OI32" s="29"/>
      <c r="OJ32" s="29"/>
      <c r="OK32" s="29"/>
      <c r="OL32" s="29"/>
      <c r="OM32" s="29"/>
      <c r="ON32" s="29"/>
      <c r="OO32" s="29"/>
      <c r="OP32" s="29"/>
      <c r="OQ32" s="29"/>
      <c r="OR32" s="29"/>
      <c r="OS32" s="29"/>
      <c r="OT32" s="29"/>
      <c r="OU32" s="29"/>
      <c r="OV32" s="29"/>
      <c r="OW32" s="29"/>
      <c r="OX32" s="29"/>
      <c r="OY32" s="29"/>
      <c r="OZ32" s="29"/>
      <c r="PA32" s="29"/>
      <c r="PB32" s="29"/>
      <c r="PC32" s="29"/>
      <c r="PD32" s="29"/>
      <c r="PE32" s="29"/>
      <c r="PF32" s="29"/>
      <c r="PG32" s="29"/>
      <c r="PH32" s="29"/>
      <c r="PI32" s="29"/>
      <c r="PJ32" s="29"/>
      <c r="PK32" s="29"/>
      <c r="PL32" s="29"/>
      <c r="PM32" s="29"/>
      <c r="PN32" s="29"/>
      <c r="PO32" s="29"/>
      <c r="PP32" s="29"/>
      <c r="PQ32" s="29"/>
      <c r="PR32" s="29"/>
      <c r="PS32" s="29"/>
      <c r="PT32" s="29"/>
      <c r="PU32" s="29"/>
      <c r="PV32" s="29"/>
      <c r="PW32" s="29"/>
      <c r="PX32" s="29"/>
      <c r="PY32" s="29"/>
      <c r="PZ32" s="29"/>
      <c r="QA32" s="29"/>
      <c r="QB32" s="29"/>
      <c r="QC32" s="29"/>
      <c r="QD32" s="29"/>
      <c r="QE32" s="29"/>
      <c r="QF32" s="29"/>
      <c r="QG32" s="29"/>
      <c r="QH32" s="29"/>
      <c r="QI32" s="29"/>
      <c r="QJ32" s="29"/>
      <c r="QK32" s="29"/>
      <c r="QL32" s="29"/>
      <c r="QM32" s="29"/>
      <c r="QN32" s="29"/>
      <c r="QO32" s="29"/>
      <c r="QP32" s="29"/>
      <c r="QQ32" s="29"/>
      <c r="QR32" s="29"/>
      <c r="QS32" s="29"/>
      <c r="QT32" s="29"/>
      <c r="QU32" s="29"/>
      <c r="QV32" s="29"/>
      <c r="QW32" s="29"/>
      <c r="QX32" s="29"/>
      <c r="QY32" s="29"/>
      <c r="QZ32" s="29"/>
      <c r="RA32" s="29"/>
      <c r="RB32" s="29"/>
      <c r="RC32" s="29"/>
      <c r="RD32" s="29"/>
      <c r="RE32" s="29"/>
      <c r="RF32" s="29"/>
      <c r="RG32" s="29"/>
      <c r="RH32" s="29"/>
      <c r="RI32" s="29"/>
      <c r="RJ32" s="29"/>
      <c r="RK32" s="29"/>
      <c r="RL32" s="29"/>
      <c r="RM32" s="29"/>
      <c r="RN32" s="29"/>
      <c r="RO32" s="29"/>
      <c r="RP32" s="29"/>
      <c r="RQ32" s="29"/>
      <c r="RR32" s="29"/>
      <c r="RS32" s="29"/>
      <c r="RT32" s="29"/>
      <c r="RU32" s="29"/>
      <c r="RV32" s="29"/>
      <c r="RW32" s="29"/>
      <c r="RX32" s="29"/>
      <c r="RY32" s="29"/>
      <c r="RZ32" s="29"/>
      <c r="SA32" s="29"/>
      <c r="SB32" s="29"/>
      <c r="SC32" s="29"/>
      <c r="SD32" s="29"/>
      <c r="SE32" s="29"/>
      <c r="SF32" s="29"/>
      <c r="SG32" s="29"/>
      <c r="SH32" s="29"/>
      <c r="SI32" s="29"/>
      <c r="SJ32" s="29"/>
      <c r="SK32" s="29"/>
      <c r="SL32" s="29"/>
    </row>
    <row r="33" spans="1:506" ht="16.5" customHeight="1" x14ac:dyDescent="0.2">
      <c r="A33" s="20">
        <v>68</v>
      </c>
      <c r="B33" s="20" t="s">
        <v>21</v>
      </c>
      <c r="C33" s="20" t="s">
        <v>22</v>
      </c>
      <c r="D33" s="20" t="s">
        <v>30</v>
      </c>
      <c r="E33" s="20" t="s">
        <v>1345</v>
      </c>
      <c r="F33" s="21" t="s">
        <v>41</v>
      </c>
      <c r="G33" s="20" t="s">
        <v>42</v>
      </c>
      <c r="H33" s="20" t="s">
        <v>35</v>
      </c>
      <c r="I33" s="20" t="s">
        <v>27</v>
      </c>
      <c r="J33" s="22" t="s">
        <v>113</v>
      </c>
      <c r="K33" s="20"/>
      <c r="L33" s="20"/>
      <c r="M33" s="20"/>
      <c r="N33" s="20"/>
      <c r="O33" s="23">
        <v>3200000</v>
      </c>
      <c r="P33" s="23">
        <v>0</v>
      </c>
      <c r="Q33" s="24">
        <v>100</v>
      </c>
      <c r="R33" s="25">
        <v>45931</v>
      </c>
      <c r="S33" s="20" t="s">
        <v>36</v>
      </c>
      <c r="T33" s="26">
        <f>IF(O33=0,P33*Q33,O33*Q33)</f>
        <v>320000000</v>
      </c>
      <c r="U33" s="27" t="s">
        <v>39</v>
      </c>
      <c r="V33" s="28" t="s">
        <v>40</v>
      </c>
      <c r="W33" s="29"/>
      <c r="X33" s="29"/>
      <c r="Y33" s="29"/>
      <c r="Z33" s="29"/>
      <c r="AA33" s="29"/>
      <c r="AB33" s="29"/>
      <c r="AC33" s="29"/>
      <c r="AD33" s="29"/>
      <c r="AE33" s="29"/>
      <c r="AF33" s="29"/>
      <c r="AG33" s="29"/>
      <c r="AH33" s="29"/>
      <c r="AI33" s="29"/>
      <c r="AJ33" s="29"/>
      <c r="AK33" s="29"/>
      <c r="AL33" s="29"/>
      <c r="AM33" s="29"/>
      <c r="AN33" s="29"/>
      <c r="AO33" s="29"/>
      <c r="AP33" s="29"/>
      <c r="AQ33" s="29"/>
      <c r="AR33" s="29"/>
      <c r="AS33" s="29"/>
      <c r="AT33" s="29"/>
      <c r="AU33" s="29"/>
      <c r="AV33" s="29"/>
      <c r="AW33" s="29"/>
      <c r="AX33" s="29"/>
      <c r="AY33" s="29"/>
      <c r="AZ33" s="29"/>
      <c r="BA33" s="29"/>
      <c r="BB33" s="29"/>
      <c r="BC33" s="29"/>
      <c r="BD33" s="29"/>
      <c r="BE33" s="29"/>
      <c r="BF33" s="29"/>
      <c r="BG33" s="29"/>
      <c r="BH33" s="29"/>
      <c r="BI33" s="29"/>
      <c r="BJ33" s="29"/>
      <c r="BK33" s="29"/>
      <c r="BL33" s="29"/>
      <c r="BM33" s="29"/>
      <c r="BN33" s="29"/>
      <c r="BO33" s="29"/>
      <c r="BP33" s="29"/>
      <c r="BQ33" s="29"/>
      <c r="BR33" s="29"/>
      <c r="BS33" s="29"/>
      <c r="BT33" s="29"/>
      <c r="BU33" s="29"/>
      <c r="BV33" s="29"/>
      <c r="BW33" s="29"/>
      <c r="BX33" s="29"/>
      <c r="BY33" s="29"/>
      <c r="BZ33" s="29"/>
      <c r="CA33" s="29"/>
      <c r="CB33" s="29"/>
      <c r="CC33" s="29"/>
      <c r="CD33" s="29"/>
      <c r="CE33" s="29"/>
      <c r="CF33" s="29"/>
      <c r="CG33" s="29"/>
      <c r="CH33" s="29"/>
      <c r="CI33" s="29"/>
      <c r="CJ33" s="29"/>
      <c r="CK33" s="29"/>
      <c r="CL33" s="29"/>
      <c r="CM33" s="29"/>
      <c r="CN33" s="29"/>
      <c r="CO33" s="29"/>
      <c r="CP33" s="29"/>
      <c r="CQ33" s="29"/>
      <c r="CR33" s="29"/>
      <c r="CS33" s="29"/>
      <c r="CT33" s="29"/>
      <c r="CU33" s="29"/>
      <c r="CV33" s="29"/>
      <c r="CW33" s="29"/>
      <c r="CX33" s="29"/>
      <c r="CY33" s="29"/>
      <c r="CZ33" s="29"/>
      <c r="DA33" s="29"/>
      <c r="DB33" s="29"/>
      <c r="DC33" s="29"/>
      <c r="DD33" s="29"/>
      <c r="DE33" s="29"/>
      <c r="DF33" s="29"/>
      <c r="DG33" s="29"/>
      <c r="DH33" s="29"/>
      <c r="DI33" s="29"/>
      <c r="DJ33" s="29"/>
      <c r="DK33" s="29"/>
      <c r="DL33" s="29"/>
      <c r="DM33" s="29"/>
      <c r="DN33" s="29"/>
      <c r="DO33" s="29"/>
      <c r="DP33" s="29"/>
      <c r="DQ33" s="29"/>
      <c r="DR33" s="29"/>
      <c r="DS33" s="29"/>
      <c r="DT33" s="29"/>
      <c r="DU33" s="29"/>
      <c r="DV33" s="29"/>
      <c r="DW33" s="29"/>
      <c r="DX33" s="29"/>
      <c r="DY33" s="29"/>
      <c r="DZ33" s="29"/>
      <c r="EA33" s="29"/>
      <c r="EB33" s="29"/>
      <c r="EC33" s="29"/>
      <c r="ED33" s="29"/>
      <c r="EE33" s="29"/>
      <c r="EF33" s="29"/>
      <c r="EG33" s="29"/>
      <c r="EH33" s="29"/>
      <c r="EI33" s="29"/>
      <c r="EJ33" s="29"/>
      <c r="EK33" s="29"/>
      <c r="EL33" s="29"/>
      <c r="EM33" s="29"/>
      <c r="EN33" s="29"/>
      <c r="EO33" s="29"/>
      <c r="EP33" s="29"/>
      <c r="EQ33" s="29"/>
      <c r="ER33" s="29"/>
      <c r="ES33" s="29"/>
      <c r="ET33" s="29"/>
      <c r="EU33" s="29"/>
      <c r="EV33" s="29"/>
      <c r="EW33" s="29"/>
      <c r="EX33" s="29"/>
      <c r="EY33" s="29"/>
      <c r="EZ33" s="29"/>
      <c r="FA33" s="29"/>
      <c r="FB33" s="29"/>
      <c r="FC33" s="29"/>
      <c r="FD33" s="29"/>
      <c r="FE33" s="29"/>
      <c r="FF33" s="29"/>
      <c r="FG33" s="29"/>
      <c r="FH33" s="29"/>
      <c r="FI33" s="29"/>
      <c r="FJ33" s="29"/>
      <c r="FK33" s="29"/>
      <c r="FL33" s="29"/>
      <c r="FM33" s="29"/>
      <c r="FN33" s="29"/>
      <c r="FO33" s="29"/>
      <c r="FP33" s="29"/>
      <c r="FQ33" s="29"/>
      <c r="FR33" s="29"/>
      <c r="FS33" s="29"/>
      <c r="FT33" s="29"/>
      <c r="FU33" s="29"/>
      <c r="FV33" s="29"/>
      <c r="FW33" s="29"/>
      <c r="FX33" s="29"/>
      <c r="FY33" s="29"/>
      <c r="FZ33" s="29"/>
      <c r="GA33" s="29"/>
      <c r="GB33" s="29"/>
      <c r="GC33" s="29"/>
      <c r="GD33" s="29"/>
      <c r="GE33" s="29"/>
      <c r="GF33" s="29"/>
      <c r="GG33" s="29"/>
      <c r="GH33" s="29"/>
      <c r="GI33" s="29"/>
      <c r="GJ33" s="29"/>
      <c r="GK33" s="29"/>
      <c r="GL33" s="29"/>
      <c r="GM33" s="29"/>
      <c r="GN33" s="29"/>
      <c r="GO33" s="29"/>
      <c r="GP33" s="29"/>
      <c r="GQ33" s="29"/>
      <c r="GR33" s="29"/>
      <c r="GS33" s="29"/>
      <c r="GT33" s="29"/>
      <c r="GU33" s="29"/>
      <c r="GV33" s="29"/>
      <c r="GW33" s="29"/>
      <c r="GX33" s="29"/>
      <c r="GY33" s="29"/>
      <c r="GZ33" s="29"/>
      <c r="HA33" s="29"/>
      <c r="HB33" s="29"/>
      <c r="HC33" s="29"/>
      <c r="HD33" s="29"/>
      <c r="HE33" s="29"/>
      <c r="HF33" s="29"/>
      <c r="HG33" s="29"/>
      <c r="HH33" s="29"/>
      <c r="HI33" s="29"/>
      <c r="HJ33" s="29"/>
      <c r="HK33" s="29"/>
      <c r="HL33" s="29"/>
      <c r="HM33" s="29"/>
      <c r="HN33" s="29"/>
      <c r="HO33" s="29"/>
      <c r="HP33" s="29"/>
      <c r="HQ33" s="29"/>
      <c r="HR33" s="29"/>
      <c r="HS33" s="29"/>
      <c r="HT33" s="29"/>
      <c r="HU33" s="29"/>
      <c r="HV33" s="29"/>
      <c r="HW33" s="29"/>
      <c r="HX33" s="29"/>
      <c r="HY33" s="29"/>
      <c r="HZ33" s="29"/>
      <c r="IA33" s="29"/>
      <c r="IB33" s="29"/>
      <c r="IC33" s="29"/>
      <c r="ID33" s="29"/>
      <c r="IE33" s="29"/>
      <c r="IF33" s="29"/>
      <c r="IG33" s="29"/>
      <c r="IH33" s="29"/>
      <c r="II33" s="29"/>
      <c r="IJ33" s="29"/>
      <c r="IK33" s="29"/>
      <c r="IL33" s="29"/>
      <c r="IM33" s="29"/>
      <c r="IN33" s="29"/>
      <c r="IO33" s="29"/>
      <c r="IP33" s="29"/>
      <c r="IQ33" s="29"/>
      <c r="IR33" s="29"/>
      <c r="IS33" s="29"/>
      <c r="IT33" s="29"/>
      <c r="IU33" s="29"/>
      <c r="IV33" s="29"/>
      <c r="IW33" s="29"/>
      <c r="IX33" s="29"/>
      <c r="IY33" s="29"/>
      <c r="IZ33" s="29"/>
      <c r="JA33" s="29"/>
      <c r="JB33" s="29"/>
      <c r="JC33" s="29"/>
      <c r="JD33" s="29"/>
      <c r="JE33" s="29"/>
      <c r="JF33" s="29"/>
      <c r="JG33" s="29"/>
      <c r="JH33" s="29"/>
      <c r="JI33" s="29"/>
      <c r="JJ33" s="29"/>
      <c r="JK33" s="29"/>
      <c r="JL33" s="29"/>
      <c r="JM33" s="29"/>
      <c r="JN33" s="29"/>
      <c r="JO33" s="29"/>
      <c r="JP33" s="29"/>
      <c r="JQ33" s="29"/>
      <c r="JR33" s="29"/>
      <c r="JS33" s="29"/>
      <c r="JT33" s="29"/>
      <c r="JU33" s="29"/>
      <c r="JV33" s="29"/>
      <c r="JW33" s="29"/>
      <c r="JX33" s="29"/>
      <c r="JY33" s="29"/>
      <c r="JZ33" s="29"/>
      <c r="KA33" s="29"/>
      <c r="KB33" s="29"/>
      <c r="KC33" s="29"/>
      <c r="KD33" s="29"/>
      <c r="KE33" s="29"/>
      <c r="KF33" s="29"/>
      <c r="KG33" s="29"/>
      <c r="KH33" s="29"/>
      <c r="KI33" s="29"/>
      <c r="KJ33" s="29"/>
      <c r="KK33" s="29"/>
      <c r="KL33" s="29"/>
      <c r="KM33" s="29"/>
      <c r="KN33" s="29"/>
      <c r="KO33" s="29"/>
      <c r="KP33" s="29"/>
      <c r="KQ33" s="29"/>
      <c r="KR33" s="29"/>
      <c r="KS33" s="29"/>
      <c r="KT33" s="29"/>
      <c r="KU33" s="29"/>
      <c r="KV33" s="29"/>
      <c r="KW33" s="29"/>
      <c r="KX33" s="29"/>
      <c r="KY33" s="29"/>
      <c r="KZ33" s="29"/>
      <c r="LA33" s="29"/>
      <c r="LB33" s="29"/>
      <c r="LC33" s="29"/>
      <c r="LD33" s="29"/>
      <c r="LE33" s="29"/>
      <c r="LF33" s="29"/>
      <c r="LG33" s="29"/>
      <c r="LH33" s="29"/>
      <c r="LI33" s="29"/>
      <c r="LJ33" s="29"/>
      <c r="LK33" s="29"/>
      <c r="LL33" s="29"/>
      <c r="LM33" s="29"/>
      <c r="LN33" s="29"/>
      <c r="LO33" s="29"/>
      <c r="LP33" s="29"/>
      <c r="LQ33" s="29"/>
      <c r="LR33" s="29"/>
      <c r="LS33" s="29"/>
      <c r="LT33" s="29"/>
      <c r="LU33" s="29"/>
      <c r="LV33" s="29"/>
      <c r="LW33" s="29"/>
      <c r="LX33" s="29"/>
      <c r="LY33" s="29"/>
      <c r="LZ33" s="29"/>
      <c r="MA33" s="29"/>
      <c r="MB33" s="29"/>
      <c r="MC33" s="29"/>
      <c r="MD33" s="29"/>
      <c r="ME33" s="29"/>
      <c r="MF33" s="29"/>
      <c r="MG33" s="29"/>
      <c r="MH33" s="29"/>
      <c r="MI33" s="29"/>
      <c r="MJ33" s="29"/>
      <c r="MK33" s="29"/>
      <c r="ML33" s="29"/>
      <c r="MM33" s="29"/>
      <c r="MN33" s="29"/>
      <c r="MO33" s="29"/>
      <c r="MP33" s="29"/>
      <c r="MQ33" s="29"/>
      <c r="MR33" s="29"/>
      <c r="MS33" s="29"/>
      <c r="MT33" s="29"/>
      <c r="MU33" s="29"/>
      <c r="MV33" s="29"/>
      <c r="MW33" s="29"/>
      <c r="MX33" s="29"/>
      <c r="MY33" s="29"/>
      <c r="MZ33" s="29"/>
      <c r="NA33" s="29"/>
      <c r="NB33" s="29"/>
      <c r="NC33" s="29"/>
      <c r="ND33" s="29"/>
      <c r="NE33" s="29"/>
      <c r="NF33" s="29"/>
      <c r="NG33" s="29"/>
      <c r="NH33" s="29"/>
      <c r="NI33" s="29"/>
      <c r="NJ33" s="29"/>
      <c r="NK33" s="29"/>
      <c r="NL33" s="29"/>
      <c r="NM33" s="29"/>
      <c r="NN33" s="29"/>
      <c r="NO33" s="29"/>
      <c r="NP33" s="29"/>
      <c r="NQ33" s="29"/>
      <c r="NR33" s="29"/>
      <c r="NS33" s="29"/>
      <c r="NT33" s="29"/>
      <c r="NU33" s="29"/>
      <c r="NV33" s="29"/>
      <c r="NW33" s="29"/>
      <c r="NX33" s="29"/>
      <c r="NY33" s="29"/>
      <c r="NZ33" s="29"/>
      <c r="OA33" s="29"/>
      <c r="OB33" s="29"/>
      <c r="OC33" s="29"/>
      <c r="OD33" s="29"/>
      <c r="OE33" s="29"/>
      <c r="OF33" s="29"/>
      <c r="OG33" s="29"/>
      <c r="OH33" s="29"/>
      <c r="OI33" s="29"/>
      <c r="OJ33" s="29"/>
      <c r="OK33" s="29"/>
      <c r="OL33" s="29"/>
      <c r="OM33" s="29"/>
      <c r="ON33" s="29"/>
      <c r="OO33" s="29"/>
      <c r="OP33" s="29"/>
      <c r="OQ33" s="29"/>
      <c r="OR33" s="29"/>
      <c r="OS33" s="29"/>
      <c r="OT33" s="29"/>
      <c r="OU33" s="29"/>
      <c r="OV33" s="29"/>
      <c r="OW33" s="29"/>
      <c r="OX33" s="29"/>
      <c r="OY33" s="29"/>
      <c r="OZ33" s="29"/>
      <c r="PA33" s="29"/>
      <c r="PB33" s="29"/>
      <c r="PC33" s="29"/>
      <c r="PD33" s="29"/>
      <c r="PE33" s="29"/>
      <c r="PF33" s="29"/>
      <c r="PG33" s="29"/>
      <c r="PH33" s="29"/>
      <c r="PI33" s="29"/>
      <c r="PJ33" s="29"/>
      <c r="PK33" s="29"/>
      <c r="PL33" s="29"/>
      <c r="PM33" s="29"/>
      <c r="PN33" s="29"/>
      <c r="PO33" s="29"/>
      <c r="PP33" s="29"/>
      <c r="PQ33" s="29"/>
      <c r="PR33" s="29"/>
      <c r="PS33" s="29"/>
      <c r="PT33" s="29"/>
      <c r="PU33" s="29"/>
      <c r="PV33" s="29"/>
      <c r="PW33" s="29"/>
      <c r="PX33" s="29"/>
      <c r="PY33" s="29"/>
      <c r="PZ33" s="29"/>
      <c r="QA33" s="29"/>
      <c r="QB33" s="29"/>
      <c r="QC33" s="29"/>
      <c r="QD33" s="29"/>
      <c r="QE33" s="29"/>
      <c r="QF33" s="29"/>
      <c r="QG33" s="29"/>
      <c r="QH33" s="29"/>
      <c r="QI33" s="29"/>
      <c r="QJ33" s="29"/>
      <c r="QK33" s="29"/>
      <c r="QL33" s="29"/>
      <c r="QM33" s="29"/>
      <c r="QN33" s="29"/>
      <c r="QO33" s="29"/>
      <c r="QP33" s="29"/>
      <c r="QQ33" s="29"/>
      <c r="QR33" s="29"/>
      <c r="QS33" s="29"/>
      <c r="QT33" s="29"/>
      <c r="QU33" s="29"/>
      <c r="QV33" s="29"/>
      <c r="QW33" s="29"/>
      <c r="QX33" s="29"/>
      <c r="QY33" s="29"/>
      <c r="QZ33" s="29"/>
      <c r="RA33" s="29"/>
      <c r="RB33" s="29"/>
      <c r="RC33" s="29"/>
      <c r="RD33" s="29"/>
      <c r="RE33" s="29"/>
      <c r="RF33" s="29"/>
      <c r="RG33" s="29"/>
      <c r="RH33" s="29"/>
      <c r="RI33" s="29"/>
      <c r="RJ33" s="29"/>
      <c r="RK33" s="29"/>
      <c r="RL33" s="29"/>
      <c r="RM33" s="29"/>
      <c r="RN33" s="29"/>
      <c r="RO33" s="29"/>
      <c r="RP33" s="29"/>
      <c r="RQ33" s="29"/>
      <c r="RR33" s="29"/>
      <c r="RS33" s="29"/>
      <c r="RT33" s="29"/>
      <c r="RU33" s="29"/>
      <c r="RV33" s="29"/>
      <c r="RW33" s="29"/>
      <c r="RX33" s="29"/>
      <c r="RY33" s="29"/>
      <c r="RZ33" s="29"/>
      <c r="SA33" s="29"/>
      <c r="SB33" s="29"/>
      <c r="SC33" s="29"/>
      <c r="SD33" s="29"/>
      <c r="SE33" s="29"/>
      <c r="SF33" s="29"/>
      <c r="SG33" s="29"/>
      <c r="SH33" s="29"/>
      <c r="SI33" s="29"/>
      <c r="SJ33" s="29"/>
      <c r="SK33" s="29"/>
      <c r="SL33" s="29"/>
    </row>
    <row r="34" spans="1:506" ht="16.5" customHeight="1" x14ac:dyDescent="0.2">
      <c r="A34" s="20">
        <v>69</v>
      </c>
      <c r="B34" s="20" t="s">
        <v>21</v>
      </c>
      <c r="C34" s="20" t="s">
        <v>22</v>
      </c>
      <c r="D34" s="20" t="s">
        <v>30</v>
      </c>
      <c r="E34" s="20" t="s">
        <v>1345</v>
      </c>
      <c r="F34" s="21" t="s">
        <v>44</v>
      </c>
      <c r="G34" s="20" t="s">
        <v>42</v>
      </c>
      <c r="H34" s="20" t="s">
        <v>35</v>
      </c>
      <c r="I34" s="20" t="s">
        <v>27</v>
      </c>
      <c r="J34" s="22" t="s">
        <v>113</v>
      </c>
      <c r="K34" s="20"/>
      <c r="L34" s="20"/>
      <c r="M34" s="20"/>
      <c r="N34" s="20"/>
      <c r="O34" s="23">
        <v>4700000</v>
      </c>
      <c r="P34" s="23">
        <v>0</v>
      </c>
      <c r="Q34" s="24">
        <v>50</v>
      </c>
      <c r="R34" s="25">
        <v>45931</v>
      </c>
      <c r="S34" s="20" t="s">
        <v>36</v>
      </c>
      <c r="T34" s="26">
        <f>IF(O34=0,P34*Q34,O34*Q34)</f>
        <v>235000000</v>
      </c>
      <c r="U34" s="27" t="s">
        <v>39</v>
      </c>
      <c r="V34" s="28" t="s">
        <v>40</v>
      </c>
      <c r="W34" s="29"/>
      <c r="X34" s="29"/>
      <c r="Y34" s="29"/>
      <c r="Z34" s="29"/>
      <c r="AA34" s="29"/>
      <c r="AB34" s="29"/>
      <c r="AC34" s="29"/>
      <c r="AD34" s="29"/>
      <c r="AE34" s="29"/>
      <c r="AF34" s="29"/>
      <c r="AG34" s="29"/>
      <c r="AH34" s="29"/>
      <c r="AI34" s="29"/>
      <c r="AJ34" s="29"/>
      <c r="AK34" s="29"/>
      <c r="AL34" s="29"/>
      <c r="AM34" s="29"/>
      <c r="AN34" s="29"/>
      <c r="AO34" s="29"/>
      <c r="AP34" s="29"/>
      <c r="AQ34" s="29"/>
      <c r="AR34" s="29"/>
      <c r="AS34" s="29"/>
      <c r="AT34" s="29"/>
      <c r="AU34" s="29"/>
      <c r="AV34" s="29"/>
      <c r="AW34" s="29"/>
      <c r="AX34" s="29"/>
      <c r="AY34" s="29"/>
      <c r="AZ34" s="29"/>
      <c r="BA34" s="29"/>
      <c r="BB34" s="29"/>
      <c r="BC34" s="29"/>
      <c r="BD34" s="29"/>
      <c r="BE34" s="29"/>
      <c r="BF34" s="29"/>
      <c r="BG34" s="29"/>
      <c r="BH34" s="29"/>
      <c r="BI34" s="29"/>
      <c r="BJ34" s="29"/>
      <c r="BK34" s="29"/>
      <c r="BL34" s="29"/>
      <c r="BM34" s="29"/>
      <c r="BN34" s="29"/>
      <c r="BO34" s="29"/>
      <c r="BP34" s="29"/>
      <c r="BQ34" s="29"/>
      <c r="BR34" s="29"/>
      <c r="BS34" s="29"/>
      <c r="BT34" s="29"/>
      <c r="BU34" s="29"/>
      <c r="BV34" s="29"/>
      <c r="BW34" s="29"/>
      <c r="BX34" s="29"/>
      <c r="BY34" s="29"/>
      <c r="BZ34" s="29"/>
      <c r="CA34" s="29"/>
      <c r="CB34" s="29"/>
      <c r="CC34" s="29"/>
      <c r="CD34" s="29"/>
      <c r="CE34" s="29"/>
      <c r="CF34" s="29"/>
      <c r="CG34" s="29"/>
      <c r="CH34" s="29"/>
      <c r="CI34" s="29"/>
      <c r="CJ34" s="29"/>
      <c r="CK34" s="29"/>
      <c r="CL34" s="29"/>
      <c r="CM34" s="29"/>
      <c r="CN34" s="29"/>
      <c r="CO34" s="29"/>
      <c r="CP34" s="29"/>
      <c r="CQ34" s="29"/>
      <c r="CR34" s="29"/>
      <c r="CS34" s="29"/>
      <c r="CT34" s="29"/>
      <c r="CU34" s="29"/>
      <c r="CV34" s="29"/>
      <c r="CW34" s="29"/>
      <c r="CX34" s="29"/>
      <c r="CY34" s="29"/>
      <c r="CZ34" s="29"/>
      <c r="DA34" s="29"/>
      <c r="DB34" s="29"/>
      <c r="DC34" s="29"/>
      <c r="DD34" s="29"/>
      <c r="DE34" s="29"/>
      <c r="DF34" s="29"/>
      <c r="DG34" s="29"/>
      <c r="DH34" s="29"/>
      <c r="DI34" s="29"/>
      <c r="DJ34" s="29"/>
      <c r="DK34" s="29"/>
      <c r="DL34" s="29"/>
      <c r="DM34" s="29"/>
      <c r="DN34" s="29"/>
      <c r="DO34" s="29"/>
      <c r="DP34" s="29"/>
      <c r="DQ34" s="29"/>
      <c r="DR34" s="29"/>
      <c r="DS34" s="29"/>
      <c r="DT34" s="29"/>
      <c r="DU34" s="29"/>
      <c r="DV34" s="29"/>
      <c r="DW34" s="29"/>
      <c r="DX34" s="29"/>
      <c r="DY34" s="29"/>
      <c r="DZ34" s="29"/>
      <c r="EA34" s="29"/>
      <c r="EB34" s="29"/>
      <c r="EC34" s="29"/>
      <c r="ED34" s="29"/>
      <c r="EE34" s="29"/>
      <c r="EF34" s="29"/>
      <c r="EG34" s="29"/>
      <c r="EH34" s="29"/>
      <c r="EI34" s="29"/>
      <c r="EJ34" s="29"/>
      <c r="EK34" s="29"/>
      <c r="EL34" s="29"/>
      <c r="EM34" s="29"/>
      <c r="EN34" s="29"/>
      <c r="EO34" s="29"/>
      <c r="EP34" s="29"/>
      <c r="EQ34" s="29"/>
      <c r="ER34" s="29"/>
      <c r="ES34" s="29"/>
      <c r="ET34" s="29"/>
      <c r="EU34" s="29"/>
      <c r="EV34" s="29"/>
      <c r="EW34" s="29"/>
      <c r="EX34" s="29"/>
      <c r="EY34" s="29"/>
      <c r="EZ34" s="29"/>
      <c r="FA34" s="29"/>
      <c r="FB34" s="29"/>
      <c r="FC34" s="29"/>
      <c r="FD34" s="29"/>
      <c r="FE34" s="29"/>
      <c r="FF34" s="29"/>
      <c r="FG34" s="29"/>
      <c r="FH34" s="29"/>
      <c r="FI34" s="29"/>
      <c r="FJ34" s="29"/>
      <c r="FK34" s="29"/>
      <c r="FL34" s="29"/>
      <c r="FM34" s="29"/>
      <c r="FN34" s="29"/>
      <c r="FO34" s="29"/>
      <c r="FP34" s="29"/>
      <c r="FQ34" s="29"/>
      <c r="FR34" s="29"/>
      <c r="FS34" s="29"/>
      <c r="FT34" s="29"/>
      <c r="FU34" s="29"/>
      <c r="FV34" s="29"/>
      <c r="FW34" s="29"/>
      <c r="FX34" s="29"/>
      <c r="FY34" s="29"/>
      <c r="FZ34" s="29"/>
      <c r="GA34" s="29"/>
      <c r="GB34" s="29"/>
      <c r="GC34" s="29"/>
      <c r="GD34" s="29"/>
      <c r="GE34" s="29"/>
      <c r="GF34" s="29"/>
      <c r="GG34" s="29"/>
      <c r="GH34" s="29"/>
      <c r="GI34" s="29"/>
      <c r="GJ34" s="29"/>
      <c r="GK34" s="29"/>
      <c r="GL34" s="29"/>
      <c r="GM34" s="29"/>
      <c r="GN34" s="29"/>
      <c r="GO34" s="29"/>
      <c r="GP34" s="29"/>
      <c r="GQ34" s="29"/>
      <c r="GR34" s="29"/>
      <c r="GS34" s="29"/>
      <c r="GT34" s="29"/>
      <c r="GU34" s="29"/>
      <c r="GV34" s="29"/>
      <c r="GW34" s="29"/>
      <c r="GX34" s="29"/>
      <c r="GY34" s="29"/>
      <c r="GZ34" s="29"/>
      <c r="HA34" s="29"/>
      <c r="HB34" s="29"/>
      <c r="HC34" s="29"/>
      <c r="HD34" s="29"/>
      <c r="HE34" s="29"/>
      <c r="HF34" s="29"/>
      <c r="HG34" s="29"/>
      <c r="HH34" s="29"/>
      <c r="HI34" s="29"/>
      <c r="HJ34" s="29"/>
      <c r="HK34" s="29"/>
      <c r="HL34" s="29"/>
      <c r="HM34" s="29"/>
      <c r="HN34" s="29"/>
      <c r="HO34" s="29"/>
      <c r="HP34" s="29"/>
      <c r="HQ34" s="29"/>
      <c r="HR34" s="29"/>
      <c r="HS34" s="29"/>
      <c r="HT34" s="29"/>
      <c r="HU34" s="29"/>
      <c r="HV34" s="29"/>
      <c r="HW34" s="29"/>
      <c r="HX34" s="29"/>
      <c r="HY34" s="29"/>
      <c r="HZ34" s="29"/>
      <c r="IA34" s="29"/>
      <c r="IB34" s="29"/>
      <c r="IC34" s="29"/>
      <c r="ID34" s="29"/>
      <c r="IE34" s="29"/>
      <c r="IF34" s="29"/>
      <c r="IG34" s="29"/>
      <c r="IH34" s="29"/>
      <c r="II34" s="29"/>
      <c r="IJ34" s="29"/>
      <c r="IK34" s="29"/>
      <c r="IL34" s="29"/>
      <c r="IM34" s="29"/>
      <c r="IN34" s="29"/>
      <c r="IO34" s="29"/>
      <c r="IP34" s="29"/>
      <c r="IQ34" s="29"/>
      <c r="IR34" s="29"/>
      <c r="IS34" s="29"/>
      <c r="IT34" s="29"/>
      <c r="IU34" s="29"/>
      <c r="IV34" s="29"/>
      <c r="IW34" s="29"/>
      <c r="IX34" s="29"/>
      <c r="IY34" s="29"/>
      <c r="IZ34" s="29"/>
      <c r="JA34" s="29"/>
      <c r="JB34" s="29"/>
      <c r="JC34" s="29"/>
      <c r="JD34" s="29"/>
      <c r="JE34" s="29"/>
      <c r="JF34" s="29"/>
      <c r="JG34" s="29"/>
      <c r="JH34" s="29"/>
      <c r="JI34" s="29"/>
      <c r="JJ34" s="29"/>
      <c r="JK34" s="29"/>
      <c r="JL34" s="29"/>
      <c r="JM34" s="29"/>
      <c r="JN34" s="29"/>
      <c r="JO34" s="29"/>
      <c r="JP34" s="29"/>
      <c r="JQ34" s="29"/>
      <c r="JR34" s="29"/>
      <c r="JS34" s="29"/>
      <c r="JT34" s="29"/>
      <c r="JU34" s="29"/>
      <c r="JV34" s="29"/>
      <c r="JW34" s="29"/>
      <c r="JX34" s="29"/>
      <c r="JY34" s="29"/>
      <c r="JZ34" s="29"/>
      <c r="KA34" s="29"/>
      <c r="KB34" s="29"/>
      <c r="KC34" s="29"/>
      <c r="KD34" s="29"/>
      <c r="KE34" s="29"/>
      <c r="KF34" s="29"/>
      <c r="KG34" s="29"/>
      <c r="KH34" s="29"/>
      <c r="KI34" s="29"/>
      <c r="KJ34" s="29"/>
      <c r="KK34" s="29"/>
      <c r="KL34" s="29"/>
      <c r="KM34" s="29"/>
      <c r="KN34" s="29"/>
      <c r="KO34" s="29"/>
      <c r="KP34" s="29"/>
      <c r="KQ34" s="29"/>
      <c r="KR34" s="29"/>
      <c r="KS34" s="29"/>
      <c r="KT34" s="29"/>
      <c r="KU34" s="29"/>
      <c r="KV34" s="29"/>
      <c r="KW34" s="29"/>
      <c r="KX34" s="29"/>
      <c r="KY34" s="29"/>
      <c r="KZ34" s="29"/>
      <c r="LA34" s="29"/>
      <c r="LB34" s="29"/>
      <c r="LC34" s="29"/>
      <c r="LD34" s="29"/>
      <c r="LE34" s="29"/>
      <c r="LF34" s="29"/>
      <c r="LG34" s="29"/>
      <c r="LH34" s="29"/>
      <c r="LI34" s="29"/>
      <c r="LJ34" s="29"/>
      <c r="LK34" s="29"/>
      <c r="LL34" s="29"/>
      <c r="LM34" s="29"/>
      <c r="LN34" s="29"/>
      <c r="LO34" s="29"/>
      <c r="LP34" s="29"/>
      <c r="LQ34" s="29"/>
      <c r="LR34" s="29"/>
      <c r="LS34" s="29"/>
      <c r="LT34" s="29"/>
      <c r="LU34" s="29"/>
      <c r="LV34" s="29"/>
      <c r="LW34" s="29"/>
      <c r="LX34" s="29"/>
      <c r="LY34" s="29"/>
      <c r="LZ34" s="29"/>
      <c r="MA34" s="29"/>
      <c r="MB34" s="29"/>
      <c r="MC34" s="29"/>
      <c r="MD34" s="29"/>
      <c r="ME34" s="29"/>
      <c r="MF34" s="29"/>
      <c r="MG34" s="29"/>
      <c r="MH34" s="29"/>
      <c r="MI34" s="29"/>
      <c r="MJ34" s="29"/>
      <c r="MK34" s="29"/>
      <c r="ML34" s="29"/>
      <c r="MM34" s="29"/>
      <c r="MN34" s="29"/>
      <c r="MO34" s="29"/>
      <c r="MP34" s="29"/>
      <c r="MQ34" s="29"/>
      <c r="MR34" s="29"/>
      <c r="MS34" s="29"/>
      <c r="MT34" s="29"/>
      <c r="MU34" s="29"/>
      <c r="MV34" s="29"/>
      <c r="MW34" s="29"/>
      <c r="MX34" s="29"/>
      <c r="MY34" s="29"/>
      <c r="MZ34" s="29"/>
      <c r="NA34" s="29"/>
      <c r="NB34" s="29"/>
      <c r="NC34" s="29"/>
      <c r="ND34" s="29"/>
      <c r="NE34" s="29"/>
      <c r="NF34" s="29"/>
      <c r="NG34" s="29"/>
      <c r="NH34" s="29"/>
      <c r="NI34" s="29"/>
      <c r="NJ34" s="29"/>
      <c r="NK34" s="29"/>
      <c r="NL34" s="29"/>
      <c r="NM34" s="29"/>
      <c r="NN34" s="29"/>
      <c r="NO34" s="29"/>
      <c r="NP34" s="29"/>
      <c r="NQ34" s="29"/>
      <c r="NR34" s="29"/>
      <c r="NS34" s="29"/>
      <c r="NT34" s="29"/>
      <c r="NU34" s="29"/>
      <c r="NV34" s="29"/>
      <c r="NW34" s="29"/>
      <c r="NX34" s="29"/>
      <c r="NY34" s="29"/>
      <c r="NZ34" s="29"/>
      <c r="OA34" s="29"/>
      <c r="OB34" s="29"/>
      <c r="OC34" s="29"/>
      <c r="OD34" s="29"/>
      <c r="OE34" s="29"/>
      <c r="OF34" s="29"/>
      <c r="OG34" s="29"/>
      <c r="OH34" s="29"/>
      <c r="OI34" s="29"/>
      <c r="OJ34" s="29"/>
      <c r="OK34" s="29"/>
      <c r="OL34" s="29"/>
      <c r="OM34" s="29"/>
      <c r="ON34" s="29"/>
      <c r="OO34" s="29"/>
      <c r="OP34" s="29"/>
      <c r="OQ34" s="29"/>
      <c r="OR34" s="29"/>
      <c r="OS34" s="29"/>
      <c r="OT34" s="29"/>
      <c r="OU34" s="29"/>
      <c r="OV34" s="29"/>
      <c r="OW34" s="29"/>
      <c r="OX34" s="29"/>
      <c r="OY34" s="29"/>
      <c r="OZ34" s="29"/>
      <c r="PA34" s="29"/>
      <c r="PB34" s="29"/>
      <c r="PC34" s="29"/>
      <c r="PD34" s="29"/>
      <c r="PE34" s="29"/>
      <c r="PF34" s="29"/>
      <c r="PG34" s="29"/>
      <c r="PH34" s="29"/>
      <c r="PI34" s="29"/>
      <c r="PJ34" s="29"/>
      <c r="PK34" s="29"/>
      <c r="PL34" s="29"/>
      <c r="PM34" s="29"/>
      <c r="PN34" s="29"/>
      <c r="PO34" s="29"/>
      <c r="PP34" s="29"/>
      <c r="PQ34" s="29"/>
      <c r="PR34" s="29"/>
      <c r="PS34" s="29"/>
      <c r="PT34" s="29"/>
      <c r="PU34" s="29"/>
      <c r="PV34" s="29"/>
      <c r="PW34" s="29"/>
      <c r="PX34" s="29"/>
      <c r="PY34" s="29"/>
      <c r="PZ34" s="29"/>
      <c r="QA34" s="29"/>
      <c r="QB34" s="29"/>
      <c r="QC34" s="29"/>
      <c r="QD34" s="29"/>
      <c r="QE34" s="29"/>
      <c r="QF34" s="29"/>
      <c r="QG34" s="29"/>
      <c r="QH34" s="29"/>
      <c r="QI34" s="29"/>
      <c r="QJ34" s="29"/>
      <c r="QK34" s="29"/>
      <c r="QL34" s="29"/>
      <c r="QM34" s="29"/>
      <c r="QN34" s="29"/>
      <c r="QO34" s="29"/>
      <c r="QP34" s="29"/>
      <c r="QQ34" s="29"/>
      <c r="QR34" s="29"/>
      <c r="QS34" s="29"/>
      <c r="QT34" s="29"/>
      <c r="QU34" s="29"/>
      <c r="QV34" s="29"/>
      <c r="QW34" s="29"/>
      <c r="QX34" s="29"/>
      <c r="QY34" s="29"/>
      <c r="QZ34" s="29"/>
      <c r="RA34" s="29"/>
      <c r="RB34" s="29"/>
      <c r="RC34" s="29"/>
      <c r="RD34" s="29"/>
      <c r="RE34" s="29"/>
      <c r="RF34" s="29"/>
      <c r="RG34" s="29"/>
      <c r="RH34" s="29"/>
      <c r="RI34" s="29"/>
      <c r="RJ34" s="29"/>
      <c r="RK34" s="29"/>
      <c r="RL34" s="29"/>
      <c r="RM34" s="29"/>
      <c r="RN34" s="29"/>
      <c r="RO34" s="29"/>
      <c r="RP34" s="29"/>
      <c r="RQ34" s="29"/>
      <c r="RR34" s="29"/>
      <c r="RS34" s="29"/>
      <c r="RT34" s="29"/>
      <c r="RU34" s="29"/>
      <c r="RV34" s="29"/>
      <c r="RW34" s="29"/>
      <c r="RX34" s="29"/>
      <c r="RY34" s="29"/>
      <c r="RZ34" s="29"/>
      <c r="SA34" s="29"/>
      <c r="SB34" s="29"/>
      <c r="SC34" s="29"/>
      <c r="SD34" s="29"/>
      <c r="SE34" s="29"/>
      <c r="SF34" s="29"/>
      <c r="SG34" s="29"/>
      <c r="SH34" s="29"/>
      <c r="SI34" s="29"/>
      <c r="SJ34" s="29"/>
      <c r="SK34" s="29"/>
      <c r="SL34" s="29"/>
    </row>
    <row r="35" spans="1:506" ht="16.5" customHeight="1" x14ac:dyDescent="0.2">
      <c r="A35" s="20">
        <v>70</v>
      </c>
      <c r="B35" s="20" t="s">
        <v>21</v>
      </c>
      <c r="C35" s="20" t="s">
        <v>22</v>
      </c>
      <c r="D35" s="20" t="s">
        <v>30</v>
      </c>
      <c r="E35" s="20" t="s">
        <v>1345</v>
      </c>
      <c r="F35" s="21" t="s">
        <v>48</v>
      </c>
      <c r="G35" s="20" t="s">
        <v>42</v>
      </c>
      <c r="H35" s="20" t="s">
        <v>35</v>
      </c>
      <c r="I35" s="20" t="s">
        <v>27</v>
      </c>
      <c r="J35" s="22" t="s">
        <v>113</v>
      </c>
      <c r="K35" s="20"/>
      <c r="L35" s="20"/>
      <c r="M35" s="20"/>
      <c r="N35" s="20"/>
      <c r="O35" s="23">
        <v>4700000</v>
      </c>
      <c r="P35" s="23">
        <v>0</v>
      </c>
      <c r="Q35" s="24">
        <v>250</v>
      </c>
      <c r="R35" s="25">
        <v>45931</v>
      </c>
      <c r="S35" s="20" t="s">
        <v>36</v>
      </c>
      <c r="T35" s="26">
        <v>0</v>
      </c>
      <c r="U35" s="27" t="s">
        <v>39</v>
      </c>
      <c r="V35" s="28" t="s">
        <v>40</v>
      </c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  <c r="AH35" s="29"/>
      <c r="AI35" s="29"/>
      <c r="AJ35" s="29"/>
      <c r="AK35" s="29"/>
      <c r="AL35" s="29"/>
      <c r="AM35" s="29"/>
      <c r="AN35" s="29"/>
      <c r="AO35" s="29"/>
      <c r="AP35" s="29"/>
      <c r="AQ35" s="29"/>
      <c r="AR35" s="29"/>
      <c r="AS35" s="29"/>
      <c r="AT35" s="29"/>
      <c r="AU35" s="29"/>
      <c r="AV35" s="29"/>
      <c r="AW35" s="29"/>
      <c r="AX35" s="29"/>
      <c r="AY35" s="29"/>
      <c r="AZ35" s="29"/>
      <c r="BA35" s="29"/>
      <c r="BB35" s="29"/>
      <c r="BC35" s="29"/>
      <c r="BD35" s="29"/>
      <c r="BE35" s="29"/>
      <c r="BF35" s="29"/>
      <c r="BG35" s="29"/>
      <c r="BH35" s="29"/>
      <c r="BI35" s="29"/>
      <c r="BJ35" s="29"/>
      <c r="BK35" s="29"/>
      <c r="BL35" s="29"/>
      <c r="BM35" s="29"/>
      <c r="BN35" s="29"/>
      <c r="BO35" s="29"/>
      <c r="BP35" s="29"/>
      <c r="BQ35" s="29"/>
      <c r="BR35" s="29"/>
      <c r="BS35" s="29"/>
      <c r="BT35" s="29"/>
      <c r="BU35" s="29"/>
      <c r="BV35" s="29"/>
      <c r="BW35" s="29"/>
      <c r="BX35" s="29"/>
      <c r="BY35" s="29"/>
      <c r="BZ35" s="29"/>
      <c r="CA35" s="29"/>
      <c r="CB35" s="29"/>
      <c r="CC35" s="29"/>
      <c r="CD35" s="29"/>
      <c r="CE35" s="29"/>
      <c r="CF35" s="29"/>
      <c r="CG35" s="29"/>
      <c r="CH35" s="29"/>
      <c r="CI35" s="29"/>
      <c r="CJ35" s="29"/>
      <c r="CK35" s="29"/>
      <c r="CL35" s="29"/>
      <c r="CM35" s="29"/>
      <c r="CN35" s="29"/>
      <c r="CO35" s="29"/>
      <c r="CP35" s="29"/>
      <c r="CQ35" s="29"/>
      <c r="CR35" s="29"/>
      <c r="CS35" s="29"/>
      <c r="CT35" s="29"/>
      <c r="CU35" s="29"/>
      <c r="CV35" s="29"/>
      <c r="CW35" s="29"/>
      <c r="CX35" s="29"/>
      <c r="CY35" s="29"/>
      <c r="CZ35" s="29"/>
      <c r="DA35" s="29"/>
      <c r="DB35" s="29"/>
      <c r="DC35" s="29"/>
      <c r="DD35" s="29"/>
      <c r="DE35" s="29"/>
      <c r="DF35" s="29"/>
      <c r="DG35" s="29"/>
      <c r="DH35" s="29"/>
      <c r="DI35" s="29"/>
      <c r="DJ35" s="29"/>
      <c r="DK35" s="29"/>
      <c r="DL35" s="29"/>
      <c r="DM35" s="29"/>
      <c r="DN35" s="29"/>
      <c r="DO35" s="29"/>
      <c r="DP35" s="29"/>
      <c r="DQ35" s="29"/>
      <c r="DR35" s="29"/>
      <c r="DS35" s="29"/>
      <c r="DT35" s="29"/>
      <c r="DU35" s="29"/>
      <c r="DV35" s="29"/>
      <c r="DW35" s="29"/>
      <c r="DX35" s="29"/>
      <c r="DY35" s="29"/>
      <c r="DZ35" s="29"/>
      <c r="EA35" s="29"/>
      <c r="EB35" s="29"/>
      <c r="EC35" s="29"/>
      <c r="ED35" s="29"/>
      <c r="EE35" s="29"/>
      <c r="EF35" s="29"/>
      <c r="EG35" s="29"/>
      <c r="EH35" s="29"/>
      <c r="EI35" s="29"/>
      <c r="EJ35" s="29"/>
      <c r="EK35" s="29"/>
      <c r="EL35" s="29"/>
      <c r="EM35" s="29"/>
      <c r="EN35" s="29"/>
      <c r="EO35" s="29"/>
      <c r="EP35" s="29"/>
      <c r="EQ35" s="29"/>
      <c r="ER35" s="29"/>
      <c r="ES35" s="29"/>
      <c r="ET35" s="29"/>
      <c r="EU35" s="29"/>
      <c r="EV35" s="29"/>
      <c r="EW35" s="29"/>
      <c r="EX35" s="29"/>
      <c r="EY35" s="29"/>
      <c r="EZ35" s="29"/>
      <c r="FA35" s="29"/>
      <c r="FB35" s="29"/>
      <c r="FC35" s="29"/>
      <c r="FD35" s="29"/>
      <c r="FE35" s="29"/>
      <c r="FF35" s="29"/>
      <c r="FG35" s="29"/>
      <c r="FH35" s="29"/>
      <c r="FI35" s="29"/>
      <c r="FJ35" s="29"/>
      <c r="FK35" s="29"/>
      <c r="FL35" s="29"/>
      <c r="FM35" s="29"/>
      <c r="FN35" s="29"/>
      <c r="FO35" s="29"/>
      <c r="FP35" s="29"/>
      <c r="FQ35" s="29"/>
      <c r="FR35" s="29"/>
      <c r="FS35" s="29"/>
      <c r="FT35" s="29"/>
      <c r="FU35" s="29"/>
      <c r="FV35" s="29"/>
      <c r="FW35" s="29"/>
      <c r="FX35" s="29"/>
      <c r="FY35" s="29"/>
      <c r="FZ35" s="29"/>
      <c r="GA35" s="29"/>
      <c r="GB35" s="29"/>
      <c r="GC35" s="29"/>
      <c r="GD35" s="29"/>
      <c r="GE35" s="29"/>
      <c r="GF35" s="29"/>
      <c r="GG35" s="29"/>
      <c r="GH35" s="29"/>
      <c r="GI35" s="29"/>
      <c r="GJ35" s="29"/>
      <c r="GK35" s="29"/>
      <c r="GL35" s="29"/>
      <c r="GM35" s="29"/>
      <c r="GN35" s="29"/>
      <c r="GO35" s="29"/>
      <c r="GP35" s="29"/>
      <c r="GQ35" s="29"/>
      <c r="GR35" s="29"/>
      <c r="GS35" s="29"/>
      <c r="GT35" s="29"/>
      <c r="GU35" s="29"/>
      <c r="GV35" s="29"/>
      <c r="GW35" s="29"/>
      <c r="GX35" s="29"/>
      <c r="GY35" s="29"/>
      <c r="GZ35" s="29"/>
      <c r="HA35" s="29"/>
      <c r="HB35" s="29"/>
      <c r="HC35" s="29"/>
      <c r="HD35" s="29"/>
      <c r="HE35" s="29"/>
      <c r="HF35" s="29"/>
      <c r="HG35" s="29"/>
      <c r="HH35" s="29"/>
      <c r="HI35" s="29"/>
      <c r="HJ35" s="29"/>
      <c r="HK35" s="29"/>
      <c r="HL35" s="29"/>
      <c r="HM35" s="29"/>
      <c r="HN35" s="29"/>
      <c r="HO35" s="29"/>
      <c r="HP35" s="29"/>
      <c r="HQ35" s="29"/>
      <c r="HR35" s="29"/>
      <c r="HS35" s="29"/>
      <c r="HT35" s="29"/>
      <c r="HU35" s="29"/>
      <c r="HV35" s="29"/>
      <c r="HW35" s="29"/>
      <c r="HX35" s="29"/>
      <c r="HY35" s="29"/>
      <c r="HZ35" s="29"/>
      <c r="IA35" s="29"/>
      <c r="IB35" s="29"/>
      <c r="IC35" s="29"/>
      <c r="ID35" s="29"/>
      <c r="IE35" s="29"/>
      <c r="IF35" s="29"/>
      <c r="IG35" s="29"/>
      <c r="IH35" s="29"/>
      <c r="II35" s="29"/>
      <c r="IJ35" s="29"/>
      <c r="IK35" s="29"/>
      <c r="IL35" s="29"/>
      <c r="IM35" s="29"/>
      <c r="IN35" s="29"/>
      <c r="IO35" s="29"/>
      <c r="IP35" s="29"/>
      <c r="IQ35" s="29"/>
      <c r="IR35" s="29"/>
      <c r="IS35" s="29"/>
      <c r="IT35" s="29"/>
      <c r="IU35" s="29"/>
      <c r="IV35" s="29"/>
      <c r="IW35" s="29"/>
      <c r="IX35" s="29"/>
      <c r="IY35" s="29"/>
      <c r="IZ35" s="29"/>
      <c r="JA35" s="29"/>
      <c r="JB35" s="29"/>
      <c r="JC35" s="29"/>
      <c r="JD35" s="29"/>
      <c r="JE35" s="29"/>
      <c r="JF35" s="29"/>
      <c r="JG35" s="29"/>
      <c r="JH35" s="29"/>
      <c r="JI35" s="29"/>
      <c r="JJ35" s="29"/>
      <c r="JK35" s="29"/>
      <c r="JL35" s="29"/>
      <c r="JM35" s="29"/>
      <c r="JN35" s="29"/>
      <c r="JO35" s="29"/>
      <c r="JP35" s="29"/>
      <c r="JQ35" s="29"/>
      <c r="JR35" s="29"/>
      <c r="JS35" s="29"/>
      <c r="JT35" s="29"/>
      <c r="JU35" s="29"/>
      <c r="JV35" s="29"/>
      <c r="JW35" s="29"/>
      <c r="JX35" s="29"/>
      <c r="JY35" s="29"/>
      <c r="JZ35" s="29"/>
      <c r="KA35" s="29"/>
      <c r="KB35" s="29"/>
      <c r="KC35" s="29"/>
      <c r="KD35" s="29"/>
      <c r="KE35" s="29"/>
      <c r="KF35" s="29"/>
      <c r="KG35" s="29"/>
      <c r="KH35" s="29"/>
      <c r="KI35" s="29"/>
      <c r="KJ35" s="29"/>
      <c r="KK35" s="29"/>
      <c r="KL35" s="29"/>
      <c r="KM35" s="29"/>
      <c r="KN35" s="29"/>
      <c r="KO35" s="29"/>
      <c r="KP35" s="29"/>
      <c r="KQ35" s="29"/>
      <c r="KR35" s="29"/>
      <c r="KS35" s="29"/>
      <c r="KT35" s="29"/>
      <c r="KU35" s="29"/>
      <c r="KV35" s="29"/>
      <c r="KW35" s="29"/>
      <c r="KX35" s="29"/>
      <c r="KY35" s="29"/>
      <c r="KZ35" s="29"/>
      <c r="LA35" s="29"/>
      <c r="LB35" s="29"/>
      <c r="LC35" s="29"/>
      <c r="LD35" s="29"/>
      <c r="LE35" s="29"/>
      <c r="LF35" s="29"/>
      <c r="LG35" s="29"/>
      <c r="LH35" s="29"/>
      <c r="LI35" s="29"/>
      <c r="LJ35" s="29"/>
      <c r="LK35" s="29"/>
      <c r="LL35" s="29"/>
      <c r="LM35" s="29"/>
      <c r="LN35" s="29"/>
      <c r="LO35" s="29"/>
      <c r="LP35" s="29"/>
      <c r="LQ35" s="29"/>
      <c r="LR35" s="29"/>
      <c r="LS35" s="29"/>
      <c r="LT35" s="29"/>
      <c r="LU35" s="29"/>
      <c r="LV35" s="29"/>
      <c r="LW35" s="29"/>
      <c r="LX35" s="29"/>
      <c r="LY35" s="29"/>
      <c r="LZ35" s="29"/>
      <c r="MA35" s="29"/>
      <c r="MB35" s="29"/>
      <c r="MC35" s="29"/>
      <c r="MD35" s="29"/>
      <c r="ME35" s="29"/>
      <c r="MF35" s="29"/>
      <c r="MG35" s="29"/>
      <c r="MH35" s="29"/>
      <c r="MI35" s="29"/>
      <c r="MJ35" s="29"/>
      <c r="MK35" s="29"/>
      <c r="ML35" s="29"/>
      <c r="MM35" s="29"/>
      <c r="MN35" s="29"/>
      <c r="MO35" s="29"/>
      <c r="MP35" s="29"/>
      <c r="MQ35" s="29"/>
      <c r="MR35" s="29"/>
      <c r="MS35" s="29"/>
      <c r="MT35" s="29"/>
      <c r="MU35" s="29"/>
      <c r="MV35" s="29"/>
      <c r="MW35" s="29"/>
      <c r="MX35" s="29"/>
      <c r="MY35" s="29"/>
      <c r="MZ35" s="29"/>
      <c r="NA35" s="29"/>
      <c r="NB35" s="29"/>
      <c r="NC35" s="29"/>
      <c r="ND35" s="29"/>
      <c r="NE35" s="29"/>
      <c r="NF35" s="29"/>
      <c r="NG35" s="29"/>
      <c r="NH35" s="29"/>
      <c r="NI35" s="29"/>
      <c r="NJ35" s="29"/>
      <c r="NK35" s="29"/>
      <c r="NL35" s="29"/>
      <c r="NM35" s="29"/>
      <c r="NN35" s="29"/>
      <c r="NO35" s="29"/>
      <c r="NP35" s="29"/>
      <c r="NQ35" s="29"/>
      <c r="NR35" s="29"/>
      <c r="NS35" s="29"/>
      <c r="NT35" s="29"/>
      <c r="NU35" s="29"/>
      <c r="NV35" s="29"/>
      <c r="NW35" s="29"/>
      <c r="NX35" s="29"/>
      <c r="NY35" s="29"/>
      <c r="NZ35" s="29"/>
      <c r="OA35" s="29"/>
      <c r="OB35" s="29"/>
      <c r="OC35" s="29"/>
      <c r="OD35" s="29"/>
      <c r="OE35" s="29"/>
      <c r="OF35" s="29"/>
      <c r="OG35" s="29"/>
      <c r="OH35" s="29"/>
      <c r="OI35" s="29"/>
      <c r="OJ35" s="29"/>
      <c r="OK35" s="29"/>
      <c r="OL35" s="29"/>
      <c r="OM35" s="29"/>
      <c r="ON35" s="29"/>
      <c r="OO35" s="29"/>
      <c r="OP35" s="29"/>
      <c r="OQ35" s="29"/>
      <c r="OR35" s="29"/>
      <c r="OS35" s="29"/>
      <c r="OT35" s="29"/>
      <c r="OU35" s="29"/>
      <c r="OV35" s="29"/>
      <c r="OW35" s="29"/>
      <c r="OX35" s="29"/>
      <c r="OY35" s="29"/>
      <c r="OZ35" s="29"/>
      <c r="PA35" s="29"/>
      <c r="PB35" s="29"/>
      <c r="PC35" s="29"/>
      <c r="PD35" s="29"/>
      <c r="PE35" s="29"/>
      <c r="PF35" s="29"/>
      <c r="PG35" s="29"/>
      <c r="PH35" s="29"/>
      <c r="PI35" s="29"/>
      <c r="PJ35" s="29"/>
      <c r="PK35" s="29"/>
      <c r="PL35" s="29"/>
      <c r="PM35" s="29"/>
      <c r="PN35" s="29"/>
      <c r="PO35" s="29"/>
      <c r="PP35" s="29"/>
      <c r="PQ35" s="29"/>
      <c r="PR35" s="29"/>
      <c r="PS35" s="29"/>
      <c r="PT35" s="29"/>
      <c r="PU35" s="29"/>
      <c r="PV35" s="29"/>
      <c r="PW35" s="29"/>
      <c r="PX35" s="29"/>
      <c r="PY35" s="29"/>
      <c r="PZ35" s="29"/>
      <c r="QA35" s="29"/>
      <c r="QB35" s="29"/>
      <c r="QC35" s="29"/>
      <c r="QD35" s="29"/>
      <c r="QE35" s="29"/>
      <c r="QF35" s="29"/>
      <c r="QG35" s="29"/>
      <c r="QH35" s="29"/>
      <c r="QI35" s="29"/>
      <c r="QJ35" s="29"/>
      <c r="QK35" s="29"/>
      <c r="QL35" s="29"/>
      <c r="QM35" s="29"/>
      <c r="QN35" s="29"/>
      <c r="QO35" s="29"/>
      <c r="QP35" s="29"/>
      <c r="QQ35" s="29"/>
      <c r="QR35" s="29"/>
      <c r="QS35" s="29"/>
      <c r="QT35" s="29"/>
      <c r="QU35" s="29"/>
      <c r="QV35" s="29"/>
      <c r="QW35" s="29"/>
      <c r="QX35" s="29"/>
      <c r="QY35" s="29"/>
      <c r="QZ35" s="29"/>
      <c r="RA35" s="29"/>
      <c r="RB35" s="29"/>
      <c r="RC35" s="29"/>
      <c r="RD35" s="29"/>
      <c r="RE35" s="29"/>
      <c r="RF35" s="29"/>
      <c r="RG35" s="29"/>
      <c r="RH35" s="29"/>
      <c r="RI35" s="29"/>
      <c r="RJ35" s="29"/>
      <c r="RK35" s="29"/>
      <c r="RL35" s="29"/>
      <c r="RM35" s="29"/>
      <c r="RN35" s="29"/>
      <c r="RO35" s="29"/>
      <c r="RP35" s="29"/>
      <c r="RQ35" s="29"/>
      <c r="RR35" s="29"/>
      <c r="RS35" s="29"/>
      <c r="RT35" s="29"/>
      <c r="RU35" s="29"/>
      <c r="RV35" s="29"/>
      <c r="RW35" s="29"/>
      <c r="RX35" s="29"/>
      <c r="RY35" s="29"/>
      <c r="RZ35" s="29"/>
      <c r="SA35" s="29"/>
      <c r="SB35" s="29"/>
      <c r="SC35" s="29"/>
      <c r="SD35" s="29"/>
      <c r="SE35" s="29"/>
      <c r="SF35" s="29"/>
      <c r="SG35" s="29"/>
      <c r="SH35" s="29"/>
      <c r="SI35" s="29"/>
      <c r="SJ35" s="29"/>
      <c r="SK35" s="29"/>
      <c r="SL35" s="29"/>
    </row>
    <row r="36" spans="1:506" ht="16.5" customHeight="1" x14ac:dyDescent="0.2">
      <c r="A36" s="20">
        <v>74</v>
      </c>
      <c r="B36" s="20" t="s">
        <v>21</v>
      </c>
      <c r="C36" s="20" t="s">
        <v>33</v>
      </c>
      <c r="D36" s="20" t="s">
        <v>30</v>
      </c>
      <c r="E36" s="20" t="s">
        <v>1345</v>
      </c>
      <c r="F36" s="21" t="s">
        <v>114</v>
      </c>
      <c r="G36" s="20" t="s">
        <v>42</v>
      </c>
      <c r="H36" s="20" t="s">
        <v>35</v>
      </c>
      <c r="I36" s="20" t="s">
        <v>27</v>
      </c>
      <c r="J36" s="22" t="s">
        <v>115</v>
      </c>
      <c r="K36" s="20"/>
      <c r="L36" s="20"/>
      <c r="M36" s="20"/>
      <c r="N36" s="20"/>
      <c r="O36" s="23">
        <v>0</v>
      </c>
      <c r="P36" s="23">
        <f>1400000000/12</f>
        <v>116666666.66666667</v>
      </c>
      <c r="Q36" s="24">
        <v>6</v>
      </c>
      <c r="R36" s="25">
        <v>45809</v>
      </c>
      <c r="S36" s="20" t="s">
        <v>29</v>
      </c>
      <c r="T36" s="26">
        <f>IF(O36=0,P36*Q36,O36*Q36)</f>
        <v>700000000</v>
      </c>
      <c r="U36" s="27" t="s">
        <v>39</v>
      </c>
      <c r="V36" s="28" t="s">
        <v>40</v>
      </c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29"/>
      <c r="AK36" s="29"/>
      <c r="AL36" s="29"/>
      <c r="AM36" s="29"/>
      <c r="AN36" s="29"/>
      <c r="AO36" s="29"/>
      <c r="AP36" s="29"/>
      <c r="AQ36" s="29"/>
      <c r="AR36" s="29"/>
      <c r="AS36" s="29"/>
      <c r="AT36" s="29"/>
      <c r="AU36" s="29"/>
      <c r="AV36" s="29"/>
      <c r="AW36" s="29"/>
      <c r="AX36" s="29"/>
      <c r="AY36" s="29"/>
      <c r="AZ36" s="29"/>
      <c r="BA36" s="29"/>
      <c r="BB36" s="29"/>
      <c r="BC36" s="29"/>
      <c r="BD36" s="29"/>
      <c r="BE36" s="29"/>
      <c r="BF36" s="29"/>
      <c r="BG36" s="29"/>
      <c r="BH36" s="29"/>
      <c r="BI36" s="29"/>
      <c r="BJ36" s="29"/>
      <c r="BK36" s="29"/>
      <c r="BL36" s="29"/>
      <c r="BM36" s="29"/>
      <c r="BN36" s="29"/>
      <c r="BO36" s="29"/>
      <c r="BP36" s="29"/>
      <c r="BQ36" s="29"/>
      <c r="BR36" s="29"/>
      <c r="BS36" s="29"/>
      <c r="BT36" s="29"/>
      <c r="BU36" s="29"/>
      <c r="BV36" s="29"/>
      <c r="BW36" s="29"/>
      <c r="BX36" s="29"/>
      <c r="BY36" s="29"/>
      <c r="BZ36" s="29"/>
      <c r="CA36" s="29"/>
      <c r="CB36" s="29"/>
      <c r="CC36" s="29"/>
      <c r="CD36" s="29"/>
      <c r="CE36" s="29"/>
      <c r="CF36" s="29"/>
      <c r="CG36" s="29"/>
      <c r="CH36" s="29"/>
      <c r="CI36" s="29"/>
      <c r="CJ36" s="29"/>
      <c r="CK36" s="29"/>
      <c r="CL36" s="29"/>
      <c r="CM36" s="29"/>
      <c r="CN36" s="29"/>
      <c r="CO36" s="29"/>
      <c r="CP36" s="29"/>
      <c r="CQ36" s="29"/>
      <c r="CR36" s="29"/>
      <c r="CS36" s="29"/>
      <c r="CT36" s="29"/>
      <c r="CU36" s="29"/>
      <c r="CV36" s="29"/>
      <c r="CW36" s="29"/>
      <c r="CX36" s="29"/>
      <c r="CY36" s="29"/>
      <c r="CZ36" s="29"/>
      <c r="DA36" s="29"/>
      <c r="DB36" s="29"/>
      <c r="DC36" s="29"/>
      <c r="DD36" s="29"/>
      <c r="DE36" s="29"/>
      <c r="DF36" s="29"/>
      <c r="DG36" s="29"/>
      <c r="DH36" s="29"/>
      <c r="DI36" s="29"/>
      <c r="DJ36" s="29"/>
      <c r="DK36" s="29"/>
      <c r="DL36" s="29"/>
      <c r="DM36" s="29"/>
      <c r="DN36" s="29"/>
      <c r="DO36" s="29"/>
      <c r="DP36" s="29"/>
      <c r="DQ36" s="29"/>
      <c r="DR36" s="29"/>
      <c r="DS36" s="29"/>
      <c r="DT36" s="29"/>
      <c r="DU36" s="29"/>
      <c r="DV36" s="29"/>
      <c r="DW36" s="29"/>
      <c r="DX36" s="29"/>
      <c r="DY36" s="29"/>
      <c r="DZ36" s="29"/>
      <c r="EA36" s="29"/>
      <c r="EB36" s="29"/>
      <c r="EC36" s="29"/>
      <c r="ED36" s="29"/>
      <c r="EE36" s="29"/>
      <c r="EF36" s="29"/>
      <c r="EG36" s="29"/>
      <c r="EH36" s="29"/>
      <c r="EI36" s="29"/>
      <c r="EJ36" s="29"/>
      <c r="EK36" s="29"/>
      <c r="EL36" s="29"/>
      <c r="EM36" s="29"/>
      <c r="EN36" s="29"/>
      <c r="EO36" s="29"/>
      <c r="EP36" s="29"/>
      <c r="EQ36" s="29"/>
      <c r="ER36" s="29"/>
      <c r="ES36" s="29"/>
      <c r="ET36" s="29"/>
      <c r="EU36" s="29"/>
      <c r="EV36" s="29"/>
      <c r="EW36" s="29"/>
      <c r="EX36" s="29"/>
      <c r="EY36" s="29"/>
      <c r="EZ36" s="29"/>
      <c r="FA36" s="29"/>
      <c r="FB36" s="29"/>
      <c r="FC36" s="29"/>
      <c r="FD36" s="29"/>
      <c r="FE36" s="29"/>
      <c r="FF36" s="29"/>
      <c r="FG36" s="29"/>
      <c r="FH36" s="29"/>
      <c r="FI36" s="29"/>
      <c r="FJ36" s="29"/>
      <c r="FK36" s="29"/>
      <c r="FL36" s="29"/>
      <c r="FM36" s="29"/>
      <c r="FN36" s="29"/>
      <c r="FO36" s="29"/>
      <c r="FP36" s="29"/>
      <c r="FQ36" s="29"/>
      <c r="FR36" s="29"/>
      <c r="FS36" s="29"/>
      <c r="FT36" s="29"/>
      <c r="FU36" s="29"/>
      <c r="FV36" s="29"/>
      <c r="FW36" s="29"/>
      <c r="FX36" s="29"/>
      <c r="FY36" s="29"/>
      <c r="FZ36" s="29"/>
      <c r="GA36" s="29"/>
      <c r="GB36" s="29"/>
      <c r="GC36" s="29"/>
      <c r="GD36" s="29"/>
      <c r="GE36" s="29"/>
      <c r="GF36" s="29"/>
      <c r="GG36" s="29"/>
      <c r="GH36" s="29"/>
      <c r="GI36" s="29"/>
      <c r="GJ36" s="29"/>
      <c r="GK36" s="29"/>
      <c r="GL36" s="29"/>
      <c r="GM36" s="29"/>
      <c r="GN36" s="29"/>
      <c r="GO36" s="29"/>
      <c r="GP36" s="29"/>
      <c r="GQ36" s="29"/>
      <c r="GR36" s="29"/>
      <c r="GS36" s="29"/>
      <c r="GT36" s="29"/>
      <c r="GU36" s="29"/>
      <c r="GV36" s="29"/>
      <c r="GW36" s="29"/>
      <c r="GX36" s="29"/>
      <c r="GY36" s="29"/>
      <c r="GZ36" s="29"/>
      <c r="HA36" s="29"/>
      <c r="HB36" s="29"/>
      <c r="HC36" s="29"/>
      <c r="HD36" s="29"/>
      <c r="HE36" s="29"/>
      <c r="HF36" s="29"/>
      <c r="HG36" s="29"/>
      <c r="HH36" s="29"/>
      <c r="HI36" s="29"/>
      <c r="HJ36" s="29"/>
      <c r="HK36" s="29"/>
      <c r="HL36" s="29"/>
      <c r="HM36" s="29"/>
      <c r="HN36" s="29"/>
      <c r="HO36" s="29"/>
      <c r="HP36" s="29"/>
      <c r="HQ36" s="29"/>
      <c r="HR36" s="29"/>
      <c r="HS36" s="29"/>
      <c r="HT36" s="29"/>
      <c r="HU36" s="29"/>
      <c r="HV36" s="29"/>
      <c r="HW36" s="29"/>
      <c r="HX36" s="29"/>
      <c r="HY36" s="29"/>
      <c r="HZ36" s="29"/>
      <c r="IA36" s="29"/>
      <c r="IB36" s="29"/>
      <c r="IC36" s="29"/>
      <c r="ID36" s="29"/>
      <c r="IE36" s="29"/>
      <c r="IF36" s="29"/>
      <c r="IG36" s="29"/>
      <c r="IH36" s="29"/>
      <c r="II36" s="29"/>
      <c r="IJ36" s="29"/>
      <c r="IK36" s="29"/>
      <c r="IL36" s="29"/>
      <c r="IM36" s="29"/>
      <c r="IN36" s="29"/>
      <c r="IO36" s="29"/>
      <c r="IP36" s="29"/>
      <c r="IQ36" s="29"/>
      <c r="IR36" s="29"/>
      <c r="IS36" s="29"/>
      <c r="IT36" s="29"/>
      <c r="IU36" s="29"/>
      <c r="IV36" s="29"/>
      <c r="IW36" s="29"/>
      <c r="IX36" s="29"/>
      <c r="IY36" s="29"/>
      <c r="IZ36" s="29"/>
      <c r="JA36" s="29"/>
      <c r="JB36" s="29"/>
      <c r="JC36" s="29"/>
      <c r="JD36" s="29"/>
      <c r="JE36" s="29"/>
      <c r="JF36" s="29"/>
      <c r="JG36" s="29"/>
      <c r="JH36" s="29"/>
      <c r="JI36" s="29"/>
      <c r="JJ36" s="29"/>
      <c r="JK36" s="29"/>
      <c r="JL36" s="29"/>
      <c r="JM36" s="29"/>
      <c r="JN36" s="29"/>
      <c r="JO36" s="29"/>
      <c r="JP36" s="29"/>
      <c r="JQ36" s="29"/>
      <c r="JR36" s="29"/>
      <c r="JS36" s="29"/>
      <c r="JT36" s="29"/>
      <c r="JU36" s="29"/>
      <c r="JV36" s="29"/>
      <c r="JW36" s="29"/>
      <c r="JX36" s="29"/>
      <c r="JY36" s="29"/>
      <c r="JZ36" s="29"/>
      <c r="KA36" s="29"/>
      <c r="KB36" s="29"/>
      <c r="KC36" s="29"/>
      <c r="KD36" s="29"/>
      <c r="KE36" s="29"/>
      <c r="KF36" s="29"/>
      <c r="KG36" s="29"/>
      <c r="KH36" s="29"/>
      <c r="KI36" s="29"/>
      <c r="KJ36" s="29"/>
      <c r="KK36" s="29"/>
      <c r="KL36" s="29"/>
      <c r="KM36" s="29"/>
      <c r="KN36" s="29"/>
      <c r="KO36" s="29"/>
      <c r="KP36" s="29"/>
      <c r="KQ36" s="29"/>
      <c r="KR36" s="29"/>
      <c r="KS36" s="29"/>
      <c r="KT36" s="29"/>
      <c r="KU36" s="29"/>
      <c r="KV36" s="29"/>
      <c r="KW36" s="29"/>
      <c r="KX36" s="29"/>
      <c r="KY36" s="29"/>
      <c r="KZ36" s="29"/>
      <c r="LA36" s="29"/>
      <c r="LB36" s="29"/>
      <c r="LC36" s="29"/>
      <c r="LD36" s="29"/>
      <c r="LE36" s="29"/>
      <c r="LF36" s="29"/>
      <c r="LG36" s="29"/>
      <c r="LH36" s="29"/>
      <c r="LI36" s="29"/>
      <c r="LJ36" s="29"/>
      <c r="LK36" s="29"/>
      <c r="LL36" s="29"/>
      <c r="LM36" s="29"/>
      <c r="LN36" s="29"/>
      <c r="LO36" s="29"/>
      <c r="LP36" s="29"/>
      <c r="LQ36" s="29"/>
      <c r="LR36" s="29"/>
      <c r="LS36" s="29"/>
      <c r="LT36" s="29"/>
      <c r="LU36" s="29"/>
      <c r="LV36" s="29"/>
      <c r="LW36" s="29"/>
      <c r="LX36" s="29"/>
      <c r="LY36" s="29"/>
      <c r="LZ36" s="29"/>
      <c r="MA36" s="29"/>
      <c r="MB36" s="29"/>
      <c r="MC36" s="29"/>
      <c r="MD36" s="29"/>
      <c r="ME36" s="29"/>
      <c r="MF36" s="29"/>
      <c r="MG36" s="29"/>
      <c r="MH36" s="29"/>
      <c r="MI36" s="29"/>
      <c r="MJ36" s="29"/>
      <c r="MK36" s="29"/>
      <c r="ML36" s="29"/>
      <c r="MM36" s="29"/>
      <c r="MN36" s="29"/>
      <c r="MO36" s="29"/>
      <c r="MP36" s="29"/>
      <c r="MQ36" s="29"/>
      <c r="MR36" s="29"/>
      <c r="MS36" s="29"/>
      <c r="MT36" s="29"/>
      <c r="MU36" s="29"/>
      <c r="MV36" s="29"/>
      <c r="MW36" s="29"/>
      <c r="MX36" s="29"/>
      <c r="MY36" s="29"/>
      <c r="MZ36" s="29"/>
      <c r="NA36" s="29"/>
      <c r="NB36" s="29"/>
      <c r="NC36" s="29"/>
      <c r="ND36" s="29"/>
      <c r="NE36" s="29"/>
      <c r="NF36" s="29"/>
      <c r="NG36" s="29"/>
      <c r="NH36" s="29"/>
      <c r="NI36" s="29"/>
      <c r="NJ36" s="29"/>
      <c r="NK36" s="29"/>
      <c r="NL36" s="29"/>
      <c r="NM36" s="29"/>
      <c r="NN36" s="29"/>
      <c r="NO36" s="29"/>
      <c r="NP36" s="29"/>
      <c r="NQ36" s="29"/>
      <c r="NR36" s="29"/>
      <c r="NS36" s="29"/>
      <c r="NT36" s="29"/>
      <c r="NU36" s="29"/>
      <c r="NV36" s="29"/>
      <c r="NW36" s="29"/>
      <c r="NX36" s="29"/>
      <c r="NY36" s="29"/>
      <c r="NZ36" s="29"/>
      <c r="OA36" s="29"/>
      <c r="OB36" s="29"/>
      <c r="OC36" s="29"/>
      <c r="OD36" s="29"/>
      <c r="OE36" s="29"/>
      <c r="OF36" s="29"/>
      <c r="OG36" s="29"/>
      <c r="OH36" s="29"/>
      <c r="OI36" s="29"/>
      <c r="OJ36" s="29"/>
      <c r="OK36" s="29"/>
      <c r="OL36" s="29"/>
      <c r="OM36" s="29"/>
      <c r="ON36" s="29"/>
      <c r="OO36" s="29"/>
      <c r="OP36" s="29"/>
      <c r="OQ36" s="29"/>
      <c r="OR36" s="29"/>
      <c r="OS36" s="29"/>
      <c r="OT36" s="29"/>
      <c r="OU36" s="29"/>
      <c r="OV36" s="29"/>
      <c r="OW36" s="29"/>
      <c r="OX36" s="29"/>
      <c r="OY36" s="29"/>
      <c r="OZ36" s="29"/>
      <c r="PA36" s="29"/>
      <c r="PB36" s="29"/>
      <c r="PC36" s="29"/>
      <c r="PD36" s="29"/>
      <c r="PE36" s="29"/>
      <c r="PF36" s="29"/>
      <c r="PG36" s="29"/>
      <c r="PH36" s="29"/>
      <c r="PI36" s="29"/>
      <c r="PJ36" s="29"/>
      <c r="PK36" s="29"/>
      <c r="PL36" s="29"/>
      <c r="PM36" s="29"/>
      <c r="PN36" s="29"/>
      <c r="PO36" s="29"/>
      <c r="PP36" s="29"/>
      <c r="PQ36" s="29"/>
      <c r="PR36" s="29"/>
      <c r="PS36" s="29"/>
      <c r="PT36" s="29"/>
      <c r="PU36" s="29"/>
      <c r="PV36" s="29"/>
      <c r="PW36" s="29"/>
      <c r="PX36" s="29"/>
      <c r="PY36" s="29"/>
      <c r="PZ36" s="29"/>
      <c r="QA36" s="29"/>
      <c r="QB36" s="29"/>
      <c r="QC36" s="29"/>
      <c r="QD36" s="29"/>
      <c r="QE36" s="29"/>
      <c r="QF36" s="29"/>
      <c r="QG36" s="29"/>
      <c r="QH36" s="29"/>
      <c r="QI36" s="29"/>
      <c r="QJ36" s="29"/>
      <c r="QK36" s="29"/>
      <c r="QL36" s="29"/>
      <c r="QM36" s="29"/>
      <c r="QN36" s="29"/>
      <c r="QO36" s="29"/>
      <c r="QP36" s="29"/>
      <c r="QQ36" s="29"/>
      <c r="QR36" s="29"/>
      <c r="QS36" s="29"/>
      <c r="QT36" s="29"/>
      <c r="QU36" s="29"/>
      <c r="QV36" s="29"/>
      <c r="QW36" s="29"/>
      <c r="QX36" s="29"/>
      <c r="QY36" s="29"/>
      <c r="QZ36" s="29"/>
      <c r="RA36" s="29"/>
      <c r="RB36" s="29"/>
      <c r="RC36" s="29"/>
      <c r="RD36" s="29"/>
      <c r="RE36" s="29"/>
      <c r="RF36" s="29"/>
      <c r="RG36" s="29"/>
      <c r="RH36" s="29"/>
      <c r="RI36" s="29"/>
      <c r="RJ36" s="29"/>
      <c r="RK36" s="29"/>
      <c r="RL36" s="29"/>
      <c r="RM36" s="29"/>
      <c r="RN36" s="29"/>
      <c r="RO36" s="29"/>
      <c r="RP36" s="29"/>
      <c r="RQ36" s="29"/>
      <c r="RR36" s="29"/>
      <c r="RS36" s="29"/>
      <c r="RT36" s="29"/>
      <c r="RU36" s="29"/>
      <c r="RV36" s="29"/>
      <c r="RW36" s="29"/>
      <c r="RX36" s="29"/>
      <c r="RY36" s="29"/>
      <c r="RZ36" s="29"/>
      <c r="SA36" s="29"/>
      <c r="SB36" s="29"/>
      <c r="SC36" s="29"/>
      <c r="SD36" s="29"/>
      <c r="SE36" s="29"/>
      <c r="SF36" s="29"/>
      <c r="SG36" s="29"/>
      <c r="SH36" s="29"/>
      <c r="SI36" s="29"/>
      <c r="SJ36" s="29"/>
      <c r="SK36" s="29"/>
      <c r="SL36" s="29"/>
    </row>
    <row r="37" spans="1:506" ht="16.5" customHeight="1" x14ac:dyDescent="0.2">
      <c r="A37" s="20">
        <v>78</v>
      </c>
      <c r="B37" s="20" t="s">
        <v>21</v>
      </c>
      <c r="C37" s="20" t="s">
        <v>22</v>
      </c>
      <c r="D37" s="20" t="s">
        <v>30</v>
      </c>
      <c r="E37" s="20" t="s">
        <v>1345</v>
      </c>
      <c r="F37" s="21" t="s">
        <v>48</v>
      </c>
      <c r="G37" s="20" t="s">
        <v>42</v>
      </c>
      <c r="H37" s="20" t="s">
        <v>35</v>
      </c>
      <c r="I37" s="20" t="s">
        <v>27</v>
      </c>
      <c r="J37" s="22" t="s">
        <v>110</v>
      </c>
      <c r="K37" s="20"/>
      <c r="L37" s="20"/>
      <c r="M37" s="20"/>
      <c r="N37" s="20"/>
      <c r="O37" s="23">
        <v>1240000</v>
      </c>
      <c r="P37" s="23">
        <v>0</v>
      </c>
      <c r="Q37" s="24">
        <v>3000</v>
      </c>
      <c r="R37" s="25">
        <v>45962</v>
      </c>
      <c r="S37" s="20" t="s">
        <v>36</v>
      </c>
      <c r="T37" s="26">
        <v>0</v>
      </c>
      <c r="U37" s="27" t="s">
        <v>39</v>
      </c>
      <c r="V37" s="28" t="s">
        <v>40</v>
      </c>
      <c r="W37" s="29"/>
      <c r="X37" s="29"/>
      <c r="Y37" s="29"/>
      <c r="Z37" s="29"/>
      <c r="AA37" s="29"/>
      <c r="AB37" s="29"/>
      <c r="AC37" s="29"/>
      <c r="AD37" s="29"/>
      <c r="AE37" s="29"/>
      <c r="AF37" s="29"/>
      <c r="AG37" s="29"/>
      <c r="AH37" s="29"/>
      <c r="AI37" s="29"/>
      <c r="AJ37" s="29"/>
      <c r="AK37" s="29"/>
      <c r="AL37" s="29"/>
      <c r="AM37" s="29"/>
      <c r="AN37" s="29"/>
      <c r="AO37" s="29"/>
      <c r="AP37" s="29"/>
      <c r="AQ37" s="29"/>
      <c r="AR37" s="29"/>
      <c r="AS37" s="29"/>
      <c r="AT37" s="29"/>
      <c r="AU37" s="29"/>
      <c r="AV37" s="29"/>
      <c r="AW37" s="29"/>
      <c r="AX37" s="29"/>
      <c r="AY37" s="29"/>
      <c r="AZ37" s="29"/>
      <c r="BA37" s="29"/>
      <c r="BB37" s="29"/>
      <c r="BC37" s="29"/>
      <c r="BD37" s="29"/>
      <c r="BE37" s="29"/>
      <c r="BF37" s="29"/>
      <c r="BG37" s="29"/>
      <c r="BH37" s="29"/>
      <c r="BI37" s="29"/>
      <c r="BJ37" s="29"/>
      <c r="BK37" s="29"/>
      <c r="BL37" s="29"/>
      <c r="BM37" s="29"/>
      <c r="BN37" s="29"/>
      <c r="BO37" s="29"/>
      <c r="BP37" s="29"/>
      <c r="BQ37" s="29"/>
      <c r="BR37" s="29"/>
      <c r="BS37" s="29"/>
      <c r="BT37" s="29"/>
      <c r="BU37" s="29"/>
      <c r="BV37" s="29"/>
      <c r="BW37" s="29"/>
      <c r="BX37" s="29"/>
      <c r="BY37" s="29"/>
      <c r="BZ37" s="29"/>
      <c r="CA37" s="29"/>
      <c r="CB37" s="29"/>
      <c r="CC37" s="29"/>
      <c r="CD37" s="29"/>
      <c r="CE37" s="29"/>
      <c r="CF37" s="29"/>
      <c r="CG37" s="29"/>
      <c r="CH37" s="29"/>
      <c r="CI37" s="29"/>
      <c r="CJ37" s="29"/>
      <c r="CK37" s="29"/>
      <c r="CL37" s="29"/>
      <c r="CM37" s="29"/>
      <c r="CN37" s="29"/>
      <c r="CO37" s="29"/>
      <c r="CP37" s="29"/>
      <c r="CQ37" s="29"/>
      <c r="CR37" s="29"/>
      <c r="CS37" s="29"/>
      <c r="CT37" s="29"/>
      <c r="CU37" s="29"/>
      <c r="CV37" s="29"/>
      <c r="CW37" s="29"/>
      <c r="CX37" s="29"/>
      <c r="CY37" s="29"/>
      <c r="CZ37" s="29"/>
      <c r="DA37" s="29"/>
      <c r="DB37" s="29"/>
      <c r="DC37" s="29"/>
      <c r="DD37" s="29"/>
      <c r="DE37" s="29"/>
      <c r="DF37" s="29"/>
      <c r="DG37" s="29"/>
      <c r="DH37" s="29"/>
      <c r="DI37" s="29"/>
      <c r="DJ37" s="29"/>
      <c r="DK37" s="29"/>
      <c r="DL37" s="29"/>
      <c r="DM37" s="29"/>
      <c r="DN37" s="29"/>
      <c r="DO37" s="29"/>
      <c r="DP37" s="29"/>
      <c r="DQ37" s="29"/>
      <c r="DR37" s="29"/>
      <c r="DS37" s="29"/>
      <c r="DT37" s="29"/>
      <c r="DU37" s="29"/>
      <c r="DV37" s="29"/>
      <c r="DW37" s="29"/>
      <c r="DX37" s="29"/>
      <c r="DY37" s="29"/>
      <c r="DZ37" s="29"/>
      <c r="EA37" s="29"/>
      <c r="EB37" s="29"/>
      <c r="EC37" s="29"/>
      <c r="ED37" s="29"/>
      <c r="EE37" s="29"/>
      <c r="EF37" s="29"/>
      <c r="EG37" s="29"/>
      <c r="EH37" s="29"/>
      <c r="EI37" s="29"/>
      <c r="EJ37" s="29"/>
      <c r="EK37" s="29"/>
      <c r="EL37" s="29"/>
      <c r="EM37" s="29"/>
      <c r="EN37" s="29"/>
      <c r="EO37" s="29"/>
      <c r="EP37" s="29"/>
      <c r="EQ37" s="29"/>
      <c r="ER37" s="29"/>
      <c r="ES37" s="29"/>
      <c r="ET37" s="29"/>
      <c r="EU37" s="29"/>
      <c r="EV37" s="29"/>
      <c r="EW37" s="29"/>
      <c r="EX37" s="29"/>
      <c r="EY37" s="29"/>
      <c r="EZ37" s="29"/>
      <c r="FA37" s="29"/>
      <c r="FB37" s="29"/>
      <c r="FC37" s="29"/>
      <c r="FD37" s="29"/>
      <c r="FE37" s="29"/>
      <c r="FF37" s="29"/>
      <c r="FG37" s="29"/>
      <c r="FH37" s="29"/>
      <c r="FI37" s="29"/>
      <c r="FJ37" s="29"/>
      <c r="FK37" s="29"/>
      <c r="FL37" s="29"/>
      <c r="FM37" s="29"/>
      <c r="FN37" s="29"/>
      <c r="FO37" s="29"/>
      <c r="FP37" s="29"/>
      <c r="FQ37" s="29"/>
      <c r="FR37" s="29"/>
      <c r="FS37" s="29"/>
      <c r="FT37" s="29"/>
      <c r="FU37" s="29"/>
      <c r="FV37" s="29"/>
      <c r="FW37" s="29"/>
      <c r="FX37" s="29"/>
      <c r="FY37" s="29"/>
      <c r="FZ37" s="29"/>
      <c r="GA37" s="29"/>
      <c r="GB37" s="29"/>
      <c r="GC37" s="29"/>
      <c r="GD37" s="29"/>
      <c r="GE37" s="29"/>
      <c r="GF37" s="29"/>
      <c r="GG37" s="29"/>
      <c r="GH37" s="29"/>
      <c r="GI37" s="29"/>
      <c r="GJ37" s="29"/>
      <c r="GK37" s="29"/>
      <c r="GL37" s="29"/>
      <c r="GM37" s="29"/>
      <c r="GN37" s="29"/>
      <c r="GO37" s="29"/>
      <c r="GP37" s="29"/>
      <c r="GQ37" s="29"/>
      <c r="GR37" s="29"/>
      <c r="GS37" s="29"/>
      <c r="GT37" s="29"/>
      <c r="GU37" s="29"/>
      <c r="GV37" s="29"/>
      <c r="GW37" s="29"/>
      <c r="GX37" s="29"/>
      <c r="GY37" s="29"/>
      <c r="GZ37" s="29"/>
      <c r="HA37" s="29"/>
      <c r="HB37" s="29"/>
      <c r="HC37" s="29"/>
      <c r="HD37" s="29"/>
      <c r="HE37" s="29"/>
      <c r="HF37" s="29"/>
      <c r="HG37" s="29"/>
      <c r="HH37" s="29"/>
      <c r="HI37" s="29"/>
      <c r="HJ37" s="29"/>
      <c r="HK37" s="29"/>
      <c r="HL37" s="29"/>
      <c r="HM37" s="29"/>
      <c r="HN37" s="29"/>
      <c r="HO37" s="29"/>
      <c r="HP37" s="29"/>
      <c r="HQ37" s="29"/>
      <c r="HR37" s="29"/>
      <c r="HS37" s="29"/>
      <c r="HT37" s="29"/>
      <c r="HU37" s="29"/>
      <c r="HV37" s="29"/>
      <c r="HW37" s="29"/>
      <c r="HX37" s="29"/>
      <c r="HY37" s="29"/>
      <c r="HZ37" s="29"/>
      <c r="IA37" s="29"/>
      <c r="IB37" s="29"/>
      <c r="IC37" s="29"/>
      <c r="ID37" s="29"/>
      <c r="IE37" s="29"/>
      <c r="IF37" s="29"/>
      <c r="IG37" s="29"/>
      <c r="IH37" s="29"/>
      <c r="II37" s="29"/>
      <c r="IJ37" s="29"/>
      <c r="IK37" s="29"/>
      <c r="IL37" s="29"/>
      <c r="IM37" s="29"/>
      <c r="IN37" s="29"/>
      <c r="IO37" s="29"/>
      <c r="IP37" s="29"/>
      <c r="IQ37" s="29"/>
      <c r="IR37" s="29"/>
      <c r="IS37" s="29"/>
      <c r="IT37" s="29"/>
      <c r="IU37" s="29"/>
      <c r="IV37" s="29"/>
      <c r="IW37" s="29"/>
      <c r="IX37" s="29"/>
      <c r="IY37" s="29"/>
      <c r="IZ37" s="29"/>
      <c r="JA37" s="29"/>
      <c r="JB37" s="29"/>
      <c r="JC37" s="29"/>
      <c r="JD37" s="29"/>
      <c r="JE37" s="29"/>
      <c r="JF37" s="29"/>
      <c r="JG37" s="29"/>
      <c r="JH37" s="29"/>
      <c r="JI37" s="29"/>
      <c r="JJ37" s="29"/>
      <c r="JK37" s="29"/>
      <c r="JL37" s="29"/>
      <c r="JM37" s="29"/>
      <c r="JN37" s="29"/>
      <c r="JO37" s="29"/>
      <c r="JP37" s="29"/>
      <c r="JQ37" s="29"/>
      <c r="JR37" s="29"/>
      <c r="JS37" s="29"/>
      <c r="JT37" s="29"/>
      <c r="JU37" s="29"/>
      <c r="JV37" s="29"/>
      <c r="JW37" s="29"/>
      <c r="JX37" s="29"/>
      <c r="JY37" s="29"/>
      <c r="JZ37" s="29"/>
      <c r="KA37" s="29"/>
      <c r="KB37" s="29"/>
      <c r="KC37" s="29"/>
      <c r="KD37" s="29"/>
      <c r="KE37" s="29"/>
      <c r="KF37" s="29"/>
      <c r="KG37" s="29"/>
      <c r="KH37" s="29"/>
      <c r="KI37" s="29"/>
      <c r="KJ37" s="29"/>
      <c r="KK37" s="29"/>
      <c r="KL37" s="29"/>
      <c r="KM37" s="29"/>
      <c r="KN37" s="29"/>
      <c r="KO37" s="29"/>
      <c r="KP37" s="29"/>
      <c r="KQ37" s="29"/>
      <c r="KR37" s="29"/>
      <c r="KS37" s="29"/>
      <c r="KT37" s="29"/>
      <c r="KU37" s="29"/>
      <c r="KV37" s="29"/>
      <c r="KW37" s="29"/>
      <c r="KX37" s="29"/>
      <c r="KY37" s="29"/>
      <c r="KZ37" s="29"/>
      <c r="LA37" s="29"/>
      <c r="LB37" s="29"/>
      <c r="LC37" s="29"/>
      <c r="LD37" s="29"/>
      <c r="LE37" s="29"/>
      <c r="LF37" s="29"/>
      <c r="LG37" s="29"/>
      <c r="LH37" s="29"/>
      <c r="LI37" s="29"/>
      <c r="LJ37" s="29"/>
      <c r="LK37" s="29"/>
      <c r="LL37" s="29"/>
      <c r="LM37" s="29"/>
      <c r="LN37" s="29"/>
      <c r="LO37" s="29"/>
      <c r="LP37" s="29"/>
      <c r="LQ37" s="29"/>
      <c r="LR37" s="29"/>
      <c r="LS37" s="29"/>
      <c r="LT37" s="29"/>
      <c r="LU37" s="29"/>
      <c r="LV37" s="29"/>
      <c r="LW37" s="29"/>
      <c r="LX37" s="29"/>
      <c r="LY37" s="29"/>
      <c r="LZ37" s="29"/>
      <c r="MA37" s="29"/>
      <c r="MB37" s="29"/>
      <c r="MC37" s="29"/>
      <c r="MD37" s="29"/>
      <c r="ME37" s="29"/>
      <c r="MF37" s="29"/>
      <c r="MG37" s="29"/>
      <c r="MH37" s="29"/>
      <c r="MI37" s="29"/>
      <c r="MJ37" s="29"/>
      <c r="MK37" s="29"/>
      <c r="ML37" s="29"/>
      <c r="MM37" s="29"/>
      <c r="MN37" s="29"/>
      <c r="MO37" s="29"/>
      <c r="MP37" s="29"/>
      <c r="MQ37" s="29"/>
      <c r="MR37" s="29"/>
      <c r="MS37" s="29"/>
      <c r="MT37" s="29"/>
      <c r="MU37" s="29"/>
      <c r="MV37" s="29"/>
      <c r="MW37" s="29"/>
      <c r="MX37" s="29"/>
      <c r="MY37" s="29"/>
      <c r="MZ37" s="29"/>
      <c r="NA37" s="29"/>
      <c r="NB37" s="29"/>
      <c r="NC37" s="29"/>
      <c r="ND37" s="29"/>
      <c r="NE37" s="29"/>
      <c r="NF37" s="29"/>
      <c r="NG37" s="29"/>
      <c r="NH37" s="29"/>
      <c r="NI37" s="29"/>
      <c r="NJ37" s="29"/>
      <c r="NK37" s="29"/>
      <c r="NL37" s="29"/>
      <c r="NM37" s="29"/>
      <c r="NN37" s="29"/>
      <c r="NO37" s="29"/>
      <c r="NP37" s="29"/>
      <c r="NQ37" s="29"/>
      <c r="NR37" s="29"/>
      <c r="NS37" s="29"/>
      <c r="NT37" s="29"/>
      <c r="NU37" s="29"/>
      <c r="NV37" s="29"/>
      <c r="NW37" s="29"/>
      <c r="NX37" s="29"/>
      <c r="NY37" s="29"/>
      <c r="NZ37" s="29"/>
      <c r="OA37" s="29"/>
      <c r="OB37" s="29"/>
      <c r="OC37" s="29"/>
      <c r="OD37" s="29"/>
      <c r="OE37" s="29"/>
      <c r="OF37" s="29"/>
      <c r="OG37" s="29"/>
      <c r="OH37" s="29"/>
      <c r="OI37" s="29"/>
      <c r="OJ37" s="29"/>
      <c r="OK37" s="29"/>
      <c r="OL37" s="29"/>
      <c r="OM37" s="29"/>
      <c r="ON37" s="29"/>
      <c r="OO37" s="29"/>
      <c r="OP37" s="29"/>
      <c r="OQ37" s="29"/>
      <c r="OR37" s="29"/>
      <c r="OS37" s="29"/>
      <c r="OT37" s="29"/>
      <c r="OU37" s="29"/>
      <c r="OV37" s="29"/>
      <c r="OW37" s="29"/>
      <c r="OX37" s="29"/>
      <c r="OY37" s="29"/>
      <c r="OZ37" s="29"/>
      <c r="PA37" s="29"/>
      <c r="PB37" s="29"/>
      <c r="PC37" s="29"/>
      <c r="PD37" s="29"/>
      <c r="PE37" s="29"/>
      <c r="PF37" s="29"/>
      <c r="PG37" s="29"/>
      <c r="PH37" s="29"/>
      <c r="PI37" s="29"/>
      <c r="PJ37" s="29"/>
      <c r="PK37" s="29"/>
      <c r="PL37" s="29"/>
      <c r="PM37" s="29"/>
      <c r="PN37" s="29"/>
      <c r="PO37" s="29"/>
      <c r="PP37" s="29"/>
      <c r="PQ37" s="29"/>
      <c r="PR37" s="29"/>
      <c r="PS37" s="29"/>
      <c r="PT37" s="29"/>
      <c r="PU37" s="29"/>
      <c r="PV37" s="29"/>
      <c r="PW37" s="29"/>
      <c r="PX37" s="29"/>
      <c r="PY37" s="29"/>
      <c r="PZ37" s="29"/>
      <c r="QA37" s="29"/>
      <c r="QB37" s="29"/>
      <c r="QC37" s="29"/>
      <c r="QD37" s="29"/>
      <c r="QE37" s="29"/>
      <c r="QF37" s="29"/>
      <c r="QG37" s="29"/>
      <c r="QH37" s="29"/>
      <c r="QI37" s="29"/>
      <c r="QJ37" s="29"/>
      <c r="QK37" s="29"/>
      <c r="QL37" s="29"/>
      <c r="QM37" s="29"/>
      <c r="QN37" s="29"/>
      <c r="QO37" s="29"/>
      <c r="QP37" s="29"/>
      <c r="QQ37" s="29"/>
      <c r="QR37" s="29"/>
      <c r="QS37" s="29"/>
      <c r="QT37" s="29"/>
      <c r="QU37" s="29"/>
      <c r="QV37" s="29"/>
      <c r="QW37" s="29"/>
      <c r="QX37" s="29"/>
      <c r="QY37" s="29"/>
      <c r="QZ37" s="29"/>
      <c r="RA37" s="29"/>
      <c r="RB37" s="29"/>
      <c r="RC37" s="29"/>
      <c r="RD37" s="29"/>
      <c r="RE37" s="29"/>
      <c r="RF37" s="29"/>
      <c r="RG37" s="29"/>
      <c r="RH37" s="29"/>
      <c r="RI37" s="29"/>
      <c r="RJ37" s="29"/>
      <c r="RK37" s="29"/>
      <c r="RL37" s="29"/>
      <c r="RM37" s="29"/>
      <c r="RN37" s="29"/>
      <c r="RO37" s="29"/>
      <c r="RP37" s="29"/>
      <c r="RQ37" s="29"/>
      <c r="RR37" s="29"/>
      <c r="RS37" s="29"/>
      <c r="RT37" s="29"/>
      <c r="RU37" s="29"/>
      <c r="RV37" s="29"/>
      <c r="RW37" s="29"/>
      <c r="RX37" s="29"/>
      <c r="RY37" s="29"/>
      <c r="RZ37" s="29"/>
      <c r="SA37" s="29"/>
      <c r="SB37" s="29"/>
      <c r="SC37" s="29"/>
      <c r="SD37" s="29"/>
      <c r="SE37" s="29"/>
      <c r="SF37" s="29"/>
      <c r="SG37" s="29"/>
      <c r="SH37" s="29"/>
      <c r="SI37" s="29"/>
      <c r="SJ37" s="29"/>
      <c r="SK37" s="29"/>
      <c r="SL37" s="29"/>
    </row>
    <row r="38" spans="1:506" ht="16.5" customHeight="1" x14ac:dyDescent="0.2">
      <c r="A38" s="20">
        <v>79</v>
      </c>
      <c r="B38" s="20" t="s">
        <v>21</v>
      </c>
      <c r="C38" s="20" t="s">
        <v>22</v>
      </c>
      <c r="D38" s="20" t="s">
        <v>30</v>
      </c>
      <c r="E38" s="20" t="s">
        <v>1345</v>
      </c>
      <c r="F38" s="21" t="s">
        <v>41</v>
      </c>
      <c r="G38" s="20" t="s">
        <v>42</v>
      </c>
      <c r="H38" s="20" t="s">
        <v>35</v>
      </c>
      <c r="I38" s="20" t="s">
        <v>27</v>
      </c>
      <c r="J38" s="22" t="s">
        <v>110</v>
      </c>
      <c r="K38" s="20"/>
      <c r="L38" s="20"/>
      <c r="M38" s="20"/>
      <c r="N38" s="20"/>
      <c r="O38" s="23">
        <v>1240000</v>
      </c>
      <c r="P38" s="23">
        <v>0</v>
      </c>
      <c r="Q38" s="24">
        <v>3000</v>
      </c>
      <c r="R38" s="25">
        <v>45962</v>
      </c>
      <c r="S38" s="20" t="s">
        <v>36</v>
      </c>
      <c r="T38" s="26">
        <v>0</v>
      </c>
      <c r="U38" s="27" t="s">
        <v>39</v>
      </c>
      <c r="V38" s="28" t="s">
        <v>40</v>
      </c>
      <c r="W38" s="29"/>
      <c r="X38" s="29"/>
      <c r="Y38" s="29"/>
      <c r="Z38" s="29"/>
      <c r="AA38" s="29"/>
      <c r="AB38" s="29"/>
      <c r="AC38" s="29"/>
      <c r="AD38" s="29"/>
      <c r="AE38" s="29"/>
      <c r="AF38" s="29"/>
      <c r="AG38" s="29"/>
      <c r="AH38" s="29"/>
      <c r="AI38" s="29"/>
      <c r="AJ38" s="29"/>
      <c r="AK38" s="29"/>
      <c r="AL38" s="29"/>
      <c r="AM38" s="29"/>
      <c r="AN38" s="29"/>
      <c r="AO38" s="29"/>
      <c r="AP38" s="29"/>
      <c r="AQ38" s="29"/>
      <c r="AR38" s="29"/>
      <c r="AS38" s="29"/>
      <c r="AT38" s="29"/>
      <c r="AU38" s="29"/>
      <c r="AV38" s="29"/>
      <c r="AW38" s="29"/>
      <c r="AX38" s="29"/>
      <c r="AY38" s="29"/>
      <c r="AZ38" s="29"/>
      <c r="BA38" s="29"/>
      <c r="BB38" s="29"/>
      <c r="BC38" s="29"/>
      <c r="BD38" s="29"/>
      <c r="BE38" s="29"/>
      <c r="BF38" s="29"/>
      <c r="BG38" s="29"/>
      <c r="BH38" s="29"/>
      <c r="BI38" s="29"/>
      <c r="BJ38" s="29"/>
      <c r="BK38" s="29"/>
      <c r="BL38" s="29"/>
      <c r="BM38" s="29"/>
      <c r="BN38" s="29"/>
      <c r="BO38" s="29"/>
      <c r="BP38" s="29"/>
      <c r="BQ38" s="29"/>
      <c r="BR38" s="29"/>
      <c r="BS38" s="29"/>
      <c r="BT38" s="29"/>
      <c r="BU38" s="29"/>
      <c r="BV38" s="29"/>
      <c r="BW38" s="29"/>
      <c r="BX38" s="29"/>
      <c r="BY38" s="29"/>
      <c r="BZ38" s="29"/>
      <c r="CA38" s="29"/>
      <c r="CB38" s="29"/>
      <c r="CC38" s="29"/>
      <c r="CD38" s="29"/>
      <c r="CE38" s="29"/>
      <c r="CF38" s="29"/>
      <c r="CG38" s="29"/>
      <c r="CH38" s="29"/>
      <c r="CI38" s="29"/>
      <c r="CJ38" s="29"/>
      <c r="CK38" s="29"/>
      <c r="CL38" s="29"/>
      <c r="CM38" s="29"/>
      <c r="CN38" s="29"/>
      <c r="CO38" s="29"/>
      <c r="CP38" s="29"/>
      <c r="CQ38" s="29"/>
      <c r="CR38" s="29"/>
      <c r="CS38" s="29"/>
      <c r="CT38" s="29"/>
      <c r="CU38" s="29"/>
      <c r="CV38" s="29"/>
      <c r="CW38" s="29"/>
      <c r="CX38" s="29"/>
      <c r="CY38" s="29"/>
      <c r="CZ38" s="29"/>
      <c r="DA38" s="29"/>
      <c r="DB38" s="29"/>
      <c r="DC38" s="29"/>
      <c r="DD38" s="29"/>
      <c r="DE38" s="29"/>
      <c r="DF38" s="29"/>
      <c r="DG38" s="29"/>
      <c r="DH38" s="29"/>
      <c r="DI38" s="29"/>
      <c r="DJ38" s="29"/>
      <c r="DK38" s="29"/>
      <c r="DL38" s="29"/>
      <c r="DM38" s="29"/>
      <c r="DN38" s="29"/>
      <c r="DO38" s="29"/>
      <c r="DP38" s="29"/>
      <c r="DQ38" s="29"/>
      <c r="DR38" s="29"/>
      <c r="DS38" s="29"/>
      <c r="DT38" s="29"/>
      <c r="DU38" s="29"/>
      <c r="DV38" s="29"/>
      <c r="DW38" s="29"/>
      <c r="DX38" s="29"/>
      <c r="DY38" s="29"/>
      <c r="DZ38" s="29"/>
      <c r="EA38" s="29"/>
      <c r="EB38" s="29"/>
      <c r="EC38" s="29"/>
      <c r="ED38" s="29"/>
      <c r="EE38" s="29"/>
      <c r="EF38" s="29"/>
      <c r="EG38" s="29"/>
      <c r="EH38" s="29"/>
      <c r="EI38" s="29"/>
      <c r="EJ38" s="29"/>
      <c r="EK38" s="29"/>
      <c r="EL38" s="29"/>
      <c r="EM38" s="29"/>
      <c r="EN38" s="29"/>
      <c r="EO38" s="29"/>
      <c r="EP38" s="29"/>
      <c r="EQ38" s="29"/>
      <c r="ER38" s="29"/>
      <c r="ES38" s="29"/>
      <c r="ET38" s="29"/>
      <c r="EU38" s="29"/>
      <c r="EV38" s="29"/>
      <c r="EW38" s="29"/>
      <c r="EX38" s="29"/>
      <c r="EY38" s="29"/>
      <c r="EZ38" s="29"/>
      <c r="FA38" s="29"/>
      <c r="FB38" s="29"/>
      <c r="FC38" s="29"/>
      <c r="FD38" s="29"/>
      <c r="FE38" s="29"/>
      <c r="FF38" s="29"/>
      <c r="FG38" s="29"/>
      <c r="FH38" s="29"/>
      <c r="FI38" s="29"/>
      <c r="FJ38" s="29"/>
      <c r="FK38" s="29"/>
      <c r="FL38" s="29"/>
      <c r="FM38" s="29"/>
      <c r="FN38" s="29"/>
      <c r="FO38" s="29"/>
      <c r="FP38" s="29"/>
      <c r="FQ38" s="29"/>
      <c r="FR38" s="29"/>
      <c r="FS38" s="29"/>
      <c r="FT38" s="29"/>
      <c r="FU38" s="29"/>
      <c r="FV38" s="29"/>
      <c r="FW38" s="29"/>
      <c r="FX38" s="29"/>
      <c r="FY38" s="29"/>
      <c r="FZ38" s="29"/>
      <c r="GA38" s="29"/>
      <c r="GB38" s="29"/>
      <c r="GC38" s="29"/>
      <c r="GD38" s="29"/>
      <c r="GE38" s="29"/>
      <c r="GF38" s="29"/>
      <c r="GG38" s="29"/>
      <c r="GH38" s="29"/>
      <c r="GI38" s="29"/>
      <c r="GJ38" s="29"/>
      <c r="GK38" s="29"/>
      <c r="GL38" s="29"/>
      <c r="GM38" s="29"/>
      <c r="GN38" s="29"/>
      <c r="GO38" s="29"/>
      <c r="GP38" s="29"/>
      <c r="GQ38" s="29"/>
      <c r="GR38" s="29"/>
      <c r="GS38" s="29"/>
      <c r="GT38" s="29"/>
      <c r="GU38" s="29"/>
      <c r="GV38" s="29"/>
      <c r="GW38" s="29"/>
      <c r="GX38" s="29"/>
      <c r="GY38" s="29"/>
      <c r="GZ38" s="29"/>
      <c r="HA38" s="29"/>
      <c r="HB38" s="29"/>
      <c r="HC38" s="29"/>
      <c r="HD38" s="29"/>
      <c r="HE38" s="29"/>
      <c r="HF38" s="29"/>
      <c r="HG38" s="29"/>
      <c r="HH38" s="29"/>
      <c r="HI38" s="29"/>
      <c r="HJ38" s="29"/>
      <c r="HK38" s="29"/>
      <c r="HL38" s="29"/>
      <c r="HM38" s="29"/>
      <c r="HN38" s="29"/>
      <c r="HO38" s="29"/>
      <c r="HP38" s="29"/>
      <c r="HQ38" s="29"/>
      <c r="HR38" s="29"/>
      <c r="HS38" s="29"/>
      <c r="HT38" s="29"/>
      <c r="HU38" s="29"/>
      <c r="HV38" s="29"/>
      <c r="HW38" s="29"/>
      <c r="HX38" s="29"/>
      <c r="HY38" s="29"/>
      <c r="HZ38" s="29"/>
      <c r="IA38" s="29"/>
      <c r="IB38" s="29"/>
      <c r="IC38" s="29"/>
      <c r="ID38" s="29"/>
      <c r="IE38" s="29"/>
      <c r="IF38" s="29"/>
      <c r="IG38" s="29"/>
      <c r="IH38" s="29"/>
      <c r="II38" s="29"/>
      <c r="IJ38" s="29"/>
      <c r="IK38" s="29"/>
      <c r="IL38" s="29"/>
      <c r="IM38" s="29"/>
      <c r="IN38" s="29"/>
      <c r="IO38" s="29"/>
      <c r="IP38" s="29"/>
      <c r="IQ38" s="29"/>
      <c r="IR38" s="29"/>
      <c r="IS38" s="29"/>
      <c r="IT38" s="29"/>
      <c r="IU38" s="29"/>
      <c r="IV38" s="29"/>
      <c r="IW38" s="29"/>
      <c r="IX38" s="29"/>
      <c r="IY38" s="29"/>
      <c r="IZ38" s="29"/>
      <c r="JA38" s="29"/>
      <c r="JB38" s="29"/>
      <c r="JC38" s="29"/>
      <c r="JD38" s="29"/>
      <c r="JE38" s="29"/>
      <c r="JF38" s="29"/>
      <c r="JG38" s="29"/>
      <c r="JH38" s="29"/>
      <c r="JI38" s="29"/>
      <c r="JJ38" s="29"/>
      <c r="JK38" s="29"/>
      <c r="JL38" s="29"/>
      <c r="JM38" s="29"/>
      <c r="JN38" s="29"/>
      <c r="JO38" s="29"/>
      <c r="JP38" s="29"/>
      <c r="JQ38" s="29"/>
      <c r="JR38" s="29"/>
      <c r="JS38" s="29"/>
      <c r="JT38" s="29"/>
      <c r="JU38" s="29"/>
      <c r="JV38" s="29"/>
      <c r="JW38" s="29"/>
      <c r="JX38" s="29"/>
      <c r="JY38" s="29"/>
      <c r="JZ38" s="29"/>
      <c r="KA38" s="29"/>
      <c r="KB38" s="29"/>
      <c r="KC38" s="29"/>
      <c r="KD38" s="29"/>
      <c r="KE38" s="29"/>
      <c r="KF38" s="29"/>
      <c r="KG38" s="29"/>
      <c r="KH38" s="29"/>
      <c r="KI38" s="29"/>
      <c r="KJ38" s="29"/>
      <c r="KK38" s="29"/>
      <c r="KL38" s="29"/>
      <c r="KM38" s="29"/>
      <c r="KN38" s="29"/>
      <c r="KO38" s="29"/>
      <c r="KP38" s="29"/>
      <c r="KQ38" s="29"/>
      <c r="KR38" s="29"/>
      <c r="KS38" s="29"/>
      <c r="KT38" s="29"/>
      <c r="KU38" s="29"/>
      <c r="KV38" s="29"/>
      <c r="KW38" s="29"/>
      <c r="KX38" s="29"/>
      <c r="KY38" s="29"/>
      <c r="KZ38" s="29"/>
      <c r="LA38" s="29"/>
      <c r="LB38" s="29"/>
      <c r="LC38" s="29"/>
      <c r="LD38" s="29"/>
      <c r="LE38" s="29"/>
      <c r="LF38" s="29"/>
      <c r="LG38" s="29"/>
      <c r="LH38" s="29"/>
      <c r="LI38" s="29"/>
      <c r="LJ38" s="29"/>
      <c r="LK38" s="29"/>
      <c r="LL38" s="29"/>
      <c r="LM38" s="29"/>
      <c r="LN38" s="29"/>
      <c r="LO38" s="29"/>
      <c r="LP38" s="29"/>
      <c r="LQ38" s="29"/>
      <c r="LR38" s="29"/>
      <c r="LS38" s="29"/>
      <c r="LT38" s="29"/>
      <c r="LU38" s="29"/>
      <c r="LV38" s="29"/>
      <c r="LW38" s="29"/>
      <c r="LX38" s="29"/>
      <c r="LY38" s="29"/>
      <c r="LZ38" s="29"/>
      <c r="MA38" s="29"/>
      <c r="MB38" s="29"/>
      <c r="MC38" s="29"/>
      <c r="MD38" s="29"/>
      <c r="ME38" s="29"/>
      <c r="MF38" s="29"/>
      <c r="MG38" s="29"/>
      <c r="MH38" s="29"/>
      <c r="MI38" s="29"/>
      <c r="MJ38" s="29"/>
      <c r="MK38" s="29"/>
      <c r="ML38" s="29"/>
      <c r="MM38" s="29"/>
      <c r="MN38" s="29"/>
      <c r="MO38" s="29"/>
      <c r="MP38" s="29"/>
      <c r="MQ38" s="29"/>
      <c r="MR38" s="29"/>
      <c r="MS38" s="29"/>
      <c r="MT38" s="29"/>
      <c r="MU38" s="29"/>
      <c r="MV38" s="29"/>
      <c r="MW38" s="29"/>
      <c r="MX38" s="29"/>
      <c r="MY38" s="29"/>
      <c r="MZ38" s="29"/>
      <c r="NA38" s="29"/>
      <c r="NB38" s="29"/>
      <c r="NC38" s="29"/>
      <c r="ND38" s="29"/>
      <c r="NE38" s="29"/>
      <c r="NF38" s="29"/>
      <c r="NG38" s="29"/>
      <c r="NH38" s="29"/>
      <c r="NI38" s="29"/>
      <c r="NJ38" s="29"/>
      <c r="NK38" s="29"/>
      <c r="NL38" s="29"/>
      <c r="NM38" s="29"/>
      <c r="NN38" s="29"/>
      <c r="NO38" s="29"/>
      <c r="NP38" s="29"/>
      <c r="NQ38" s="29"/>
      <c r="NR38" s="29"/>
      <c r="NS38" s="29"/>
      <c r="NT38" s="29"/>
      <c r="NU38" s="29"/>
      <c r="NV38" s="29"/>
      <c r="NW38" s="29"/>
      <c r="NX38" s="29"/>
      <c r="NY38" s="29"/>
      <c r="NZ38" s="29"/>
      <c r="OA38" s="29"/>
      <c r="OB38" s="29"/>
      <c r="OC38" s="29"/>
      <c r="OD38" s="29"/>
      <c r="OE38" s="29"/>
      <c r="OF38" s="29"/>
      <c r="OG38" s="29"/>
      <c r="OH38" s="29"/>
      <c r="OI38" s="29"/>
      <c r="OJ38" s="29"/>
      <c r="OK38" s="29"/>
      <c r="OL38" s="29"/>
      <c r="OM38" s="29"/>
      <c r="ON38" s="29"/>
      <c r="OO38" s="29"/>
      <c r="OP38" s="29"/>
      <c r="OQ38" s="29"/>
      <c r="OR38" s="29"/>
      <c r="OS38" s="29"/>
      <c r="OT38" s="29"/>
      <c r="OU38" s="29"/>
      <c r="OV38" s="29"/>
      <c r="OW38" s="29"/>
      <c r="OX38" s="29"/>
      <c r="OY38" s="29"/>
      <c r="OZ38" s="29"/>
      <c r="PA38" s="29"/>
      <c r="PB38" s="29"/>
      <c r="PC38" s="29"/>
      <c r="PD38" s="29"/>
      <c r="PE38" s="29"/>
      <c r="PF38" s="29"/>
      <c r="PG38" s="29"/>
      <c r="PH38" s="29"/>
      <c r="PI38" s="29"/>
      <c r="PJ38" s="29"/>
      <c r="PK38" s="29"/>
      <c r="PL38" s="29"/>
      <c r="PM38" s="29"/>
      <c r="PN38" s="29"/>
      <c r="PO38" s="29"/>
      <c r="PP38" s="29"/>
      <c r="PQ38" s="29"/>
      <c r="PR38" s="29"/>
      <c r="PS38" s="29"/>
      <c r="PT38" s="29"/>
      <c r="PU38" s="29"/>
      <c r="PV38" s="29"/>
      <c r="PW38" s="29"/>
      <c r="PX38" s="29"/>
      <c r="PY38" s="29"/>
      <c r="PZ38" s="29"/>
      <c r="QA38" s="29"/>
      <c r="QB38" s="29"/>
      <c r="QC38" s="29"/>
      <c r="QD38" s="29"/>
      <c r="QE38" s="29"/>
      <c r="QF38" s="29"/>
      <c r="QG38" s="29"/>
      <c r="QH38" s="29"/>
      <c r="QI38" s="29"/>
      <c r="QJ38" s="29"/>
      <c r="QK38" s="29"/>
      <c r="QL38" s="29"/>
      <c r="QM38" s="29"/>
      <c r="QN38" s="29"/>
      <c r="QO38" s="29"/>
      <c r="QP38" s="29"/>
      <c r="QQ38" s="29"/>
      <c r="QR38" s="29"/>
      <c r="QS38" s="29"/>
      <c r="QT38" s="29"/>
      <c r="QU38" s="29"/>
      <c r="QV38" s="29"/>
      <c r="QW38" s="29"/>
      <c r="QX38" s="29"/>
      <c r="QY38" s="29"/>
      <c r="QZ38" s="29"/>
      <c r="RA38" s="29"/>
      <c r="RB38" s="29"/>
      <c r="RC38" s="29"/>
      <c r="RD38" s="29"/>
      <c r="RE38" s="29"/>
      <c r="RF38" s="29"/>
      <c r="RG38" s="29"/>
      <c r="RH38" s="29"/>
      <c r="RI38" s="29"/>
      <c r="RJ38" s="29"/>
      <c r="RK38" s="29"/>
      <c r="RL38" s="29"/>
      <c r="RM38" s="29"/>
      <c r="RN38" s="29"/>
      <c r="RO38" s="29"/>
      <c r="RP38" s="29"/>
      <c r="RQ38" s="29"/>
      <c r="RR38" s="29"/>
      <c r="RS38" s="29"/>
      <c r="RT38" s="29"/>
      <c r="RU38" s="29"/>
      <c r="RV38" s="29"/>
      <c r="RW38" s="29"/>
      <c r="RX38" s="29"/>
      <c r="RY38" s="29"/>
      <c r="RZ38" s="29"/>
      <c r="SA38" s="29"/>
      <c r="SB38" s="29"/>
      <c r="SC38" s="29"/>
      <c r="SD38" s="29"/>
      <c r="SE38" s="29"/>
      <c r="SF38" s="29"/>
      <c r="SG38" s="29"/>
      <c r="SH38" s="29"/>
      <c r="SI38" s="29"/>
      <c r="SJ38" s="29"/>
      <c r="SK38" s="29"/>
      <c r="SL38" s="29"/>
    </row>
    <row r="39" spans="1:506" ht="16.5" customHeight="1" x14ac:dyDescent="0.2">
      <c r="A39" s="20">
        <v>80</v>
      </c>
      <c r="B39" s="20" t="s">
        <v>21</v>
      </c>
      <c r="C39" s="20" t="s">
        <v>22</v>
      </c>
      <c r="D39" s="20" t="s">
        <v>30</v>
      </c>
      <c r="E39" s="20" t="s">
        <v>1345</v>
      </c>
      <c r="F39" s="21" t="s">
        <v>44</v>
      </c>
      <c r="G39" s="20" t="s">
        <v>42</v>
      </c>
      <c r="H39" s="20" t="s">
        <v>35</v>
      </c>
      <c r="I39" s="20" t="s">
        <v>27</v>
      </c>
      <c r="J39" s="22" t="s">
        <v>110</v>
      </c>
      <c r="K39" s="20"/>
      <c r="L39" s="20"/>
      <c r="M39" s="20"/>
      <c r="N39" s="20"/>
      <c r="O39" s="23">
        <v>1240000</v>
      </c>
      <c r="P39" s="23">
        <v>0</v>
      </c>
      <c r="Q39" s="24">
        <v>300</v>
      </c>
      <c r="R39" s="25">
        <v>45962</v>
      </c>
      <c r="S39" s="20" t="s">
        <v>36</v>
      </c>
      <c r="T39" s="26">
        <f t="shared" ref="T39:T46" si="2">IF(O39=0,P39*Q39,O39*Q39)</f>
        <v>372000000</v>
      </c>
      <c r="U39" s="27" t="s">
        <v>39</v>
      </c>
      <c r="V39" s="28" t="s">
        <v>40</v>
      </c>
      <c r="W39" s="29"/>
      <c r="X39" s="29"/>
      <c r="Y39" s="29"/>
      <c r="Z39" s="29"/>
      <c r="AA39" s="29"/>
      <c r="AB39" s="29"/>
      <c r="AC39" s="29"/>
      <c r="AD39" s="29"/>
      <c r="AE39" s="29"/>
      <c r="AF39" s="29"/>
      <c r="AG39" s="29"/>
      <c r="AH39" s="29"/>
      <c r="AI39" s="29"/>
      <c r="AJ39" s="29"/>
      <c r="AK39" s="29"/>
      <c r="AL39" s="29"/>
      <c r="AM39" s="29"/>
      <c r="AN39" s="29"/>
      <c r="AO39" s="29"/>
      <c r="AP39" s="29"/>
      <c r="AQ39" s="29"/>
      <c r="AR39" s="29"/>
      <c r="AS39" s="29"/>
      <c r="AT39" s="29"/>
      <c r="AU39" s="29"/>
      <c r="AV39" s="29"/>
      <c r="AW39" s="29"/>
      <c r="AX39" s="29"/>
      <c r="AY39" s="29"/>
      <c r="AZ39" s="29"/>
      <c r="BA39" s="29"/>
      <c r="BB39" s="29"/>
      <c r="BC39" s="29"/>
      <c r="BD39" s="29"/>
      <c r="BE39" s="29"/>
      <c r="BF39" s="29"/>
      <c r="BG39" s="29"/>
      <c r="BH39" s="29"/>
      <c r="BI39" s="29"/>
      <c r="BJ39" s="29"/>
      <c r="BK39" s="29"/>
      <c r="BL39" s="29"/>
      <c r="BM39" s="29"/>
      <c r="BN39" s="29"/>
      <c r="BO39" s="29"/>
      <c r="BP39" s="29"/>
      <c r="BQ39" s="29"/>
      <c r="BR39" s="29"/>
      <c r="BS39" s="29"/>
      <c r="BT39" s="29"/>
      <c r="BU39" s="29"/>
      <c r="BV39" s="29"/>
      <c r="BW39" s="29"/>
      <c r="BX39" s="29"/>
      <c r="BY39" s="29"/>
      <c r="BZ39" s="29"/>
      <c r="CA39" s="29"/>
      <c r="CB39" s="29"/>
      <c r="CC39" s="29"/>
      <c r="CD39" s="29"/>
      <c r="CE39" s="29"/>
      <c r="CF39" s="29"/>
      <c r="CG39" s="29"/>
      <c r="CH39" s="29"/>
      <c r="CI39" s="29"/>
      <c r="CJ39" s="29"/>
      <c r="CK39" s="29"/>
      <c r="CL39" s="29"/>
      <c r="CM39" s="29"/>
      <c r="CN39" s="29"/>
      <c r="CO39" s="29"/>
      <c r="CP39" s="29"/>
      <c r="CQ39" s="29"/>
      <c r="CR39" s="29"/>
      <c r="CS39" s="29"/>
      <c r="CT39" s="29"/>
      <c r="CU39" s="29"/>
      <c r="CV39" s="29"/>
      <c r="CW39" s="29"/>
      <c r="CX39" s="29"/>
      <c r="CY39" s="29"/>
      <c r="CZ39" s="29"/>
      <c r="DA39" s="29"/>
      <c r="DB39" s="29"/>
      <c r="DC39" s="29"/>
      <c r="DD39" s="29"/>
      <c r="DE39" s="29"/>
      <c r="DF39" s="29"/>
      <c r="DG39" s="29"/>
      <c r="DH39" s="29"/>
      <c r="DI39" s="29"/>
      <c r="DJ39" s="29"/>
      <c r="DK39" s="29"/>
      <c r="DL39" s="29"/>
      <c r="DM39" s="29"/>
      <c r="DN39" s="29"/>
      <c r="DO39" s="29"/>
      <c r="DP39" s="29"/>
      <c r="DQ39" s="29"/>
      <c r="DR39" s="29"/>
      <c r="DS39" s="29"/>
      <c r="DT39" s="29"/>
      <c r="DU39" s="29"/>
      <c r="DV39" s="29"/>
      <c r="DW39" s="29"/>
      <c r="DX39" s="29"/>
      <c r="DY39" s="29"/>
      <c r="DZ39" s="29"/>
      <c r="EA39" s="29"/>
      <c r="EB39" s="29"/>
      <c r="EC39" s="29"/>
      <c r="ED39" s="29"/>
      <c r="EE39" s="29"/>
      <c r="EF39" s="29"/>
      <c r="EG39" s="29"/>
      <c r="EH39" s="29"/>
      <c r="EI39" s="29"/>
      <c r="EJ39" s="29"/>
      <c r="EK39" s="29"/>
      <c r="EL39" s="29"/>
      <c r="EM39" s="29"/>
      <c r="EN39" s="29"/>
      <c r="EO39" s="29"/>
      <c r="EP39" s="29"/>
      <c r="EQ39" s="29"/>
      <c r="ER39" s="29"/>
      <c r="ES39" s="29"/>
      <c r="ET39" s="29"/>
      <c r="EU39" s="29"/>
      <c r="EV39" s="29"/>
      <c r="EW39" s="29"/>
      <c r="EX39" s="29"/>
      <c r="EY39" s="29"/>
      <c r="EZ39" s="29"/>
      <c r="FA39" s="29"/>
      <c r="FB39" s="29"/>
      <c r="FC39" s="29"/>
      <c r="FD39" s="29"/>
      <c r="FE39" s="29"/>
      <c r="FF39" s="29"/>
      <c r="FG39" s="29"/>
      <c r="FH39" s="29"/>
      <c r="FI39" s="29"/>
      <c r="FJ39" s="29"/>
      <c r="FK39" s="29"/>
      <c r="FL39" s="29"/>
      <c r="FM39" s="29"/>
      <c r="FN39" s="29"/>
      <c r="FO39" s="29"/>
      <c r="FP39" s="29"/>
      <c r="FQ39" s="29"/>
      <c r="FR39" s="29"/>
      <c r="FS39" s="29"/>
      <c r="FT39" s="29"/>
      <c r="FU39" s="29"/>
      <c r="FV39" s="29"/>
      <c r="FW39" s="29"/>
      <c r="FX39" s="29"/>
      <c r="FY39" s="29"/>
      <c r="FZ39" s="29"/>
      <c r="GA39" s="29"/>
      <c r="GB39" s="29"/>
      <c r="GC39" s="29"/>
      <c r="GD39" s="29"/>
      <c r="GE39" s="29"/>
      <c r="GF39" s="29"/>
      <c r="GG39" s="29"/>
      <c r="GH39" s="29"/>
      <c r="GI39" s="29"/>
      <c r="GJ39" s="29"/>
      <c r="GK39" s="29"/>
      <c r="GL39" s="29"/>
      <c r="GM39" s="29"/>
      <c r="GN39" s="29"/>
      <c r="GO39" s="29"/>
      <c r="GP39" s="29"/>
      <c r="GQ39" s="29"/>
      <c r="GR39" s="29"/>
      <c r="GS39" s="29"/>
      <c r="GT39" s="29"/>
      <c r="GU39" s="29"/>
      <c r="GV39" s="29"/>
      <c r="GW39" s="29"/>
      <c r="GX39" s="29"/>
      <c r="GY39" s="29"/>
      <c r="GZ39" s="29"/>
      <c r="HA39" s="29"/>
      <c r="HB39" s="29"/>
      <c r="HC39" s="29"/>
      <c r="HD39" s="29"/>
      <c r="HE39" s="29"/>
      <c r="HF39" s="29"/>
      <c r="HG39" s="29"/>
      <c r="HH39" s="29"/>
      <c r="HI39" s="29"/>
      <c r="HJ39" s="29"/>
      <c r="HK39" s="29"/>
      <c r="HL39" s="29"/>
      <c r="HM39" s="29"/>
      <c r="HN39" s="29"/>
      <c r="HO39" s="29"/>
      <c r="HP39" s="29"/>
      <c r="HQ39" s="29"/>
      <c r="HR39" s="29"/>
      <c r="HS39" s="29"/>
      <c r="HT39" s="29"/>
      <c r="HU39" s="29"/>
      <c r="HV39" s="29"/>
      <c r="HW39" s="29"/>
      <c r="HX39" s="29"/>
      <c r="HY39" s="29"/>
      <c r="HZ39" s="29"/>
      <c r="IA39" s="29"/>
      <c r="IB39" s="29"/>
      <c r="IC39" s="29"/>
      <c r="ID39" s="29"/>
      <c r="IE39" s="29"/>
      <c r="IF39" s="29"/>
      <c r="IG39" s="29"/>
      <c r="IH39" s="29"/>
      <c r="II39" s="29"/>
      <c r="IJ39" s="29"/>
      <c r="IK39" s="29"/>
      <c r="IL39" s="29"/>
      <c r="IM39" s="29"/>
      <c r="IN39" s="29"/>
      <c r="IO39" s="29"/>
      <c r="IP39" s="29"/>
      <c r="IQ39" s="29"/>
      <c r="IR39" s="29"/>
      <c r="IS39" s="29"/>
      <c r="IT39" s="29"/>
      <c r="IU39" s="29"/>
      <c r="IV39" s="29"/>
      <c r="IW39" s="29"/>
      <c r="IX39" s="29"/>
      <c r="IY39" s="29"/>
      <c r="IZ39" s="29"/>
      <c r="JA39" s="29"/>
      <c r="JB39" s="29"/>
      <c r="JC39" s="29"/>
      <c r="JD39" s="29"/>
      <c r="JE39" s="29"/>
      <c r="JF39" s="29"/>
      <c r="JG39" s="29"/>
      <c r="JH39" s="29"/>
      <c r="JI39" s="29"/>
      <c r="JJ39" s="29"/>
      <c r="JK39" s="29"/>
      <c r="JL39" s="29"/>
      <c r="JM39" s="29"/>
      <c r="JN39" s="29"/>
      <c r="JO39" s="29"/>
      <c r="JP39" s="29"/>
      <c r="JQ39" s="29"/>
      <c r="JR39" s="29"/>
      <c r="JS39" s="29"/>
      <c r="JT39" s="29"/>
      <c r="JU39" s="29"/>
      <c r="JV39" s="29"/>
      <c r="JW39" s="29"/>
      <c r="JX39" s="29"/>
      <c r="JY39" s="29"/>
      <c r="JZ39" s="29"/>
      <c r="KA39" s="29"/>
      <c r="KB39" s="29"/>
      <c r="KC39" s="29"/>
      <c r="KD39" s="29"/>
      <c r="KE39" s="29"/>
      <c r="KF39" s="29"/>
      <c r="KG39" s="29"/>
      <c r="KH39" s="29"/>
      <c r="KI39" s="29"/>
      <c r="KJ39" s="29"/>
      <c r="KK39" s="29"/>
      <c r="KL39" s="29"/>
      <c r="KM39" s="29"/>
      <c r="KN39" s="29"/>
      <c r="KO39" s="29"/>
      <c r="KP39" s="29"/>
      <c r="KQ39" s="29"/>
      <c r="KR39" s="29"/>
      <c r="KS39" s="29"/>
      <c r="KT39" s="29"/>
      <c r="KU39" s="29"/>
      <c r="KV39" s="29"/>
      <c r="KW39" s="29"/>
      <c r="KX39" s="29"/>
      <c r="KY39" s="29"/>
      <c r="KZ39" s="29"/>
      <c r="LA39" s="29"/>
      <c r="LB39" s="29"/>
      <c r="LC39" s="29"/>
      <c r="LD39" s="29"/>
      <c r="LE39" s="29"/>
      <c r="LF39" s="29"/>
      <c r="LG39" s="29"/>
      <c r="LH39" s="29"/>
      <c r="LI39" s="29"/>
      <c r="LJ39" s="29"/>
      <c r="LK39" s="29"/>
      <c r="LL39" s="29"/>
      <c r="LM39" s="29"/>
      <c r="LN39" s="29"/>
      <c r="LO39" s="29"/>
      <c r="LP39" s="29"/>
      <c r="LQ39" s="29"/>
      <c r="LR39" s="29"/>
      <c r="LS39" s="29"/>
      <c r="LT39" s="29"/>
      <c r="LU39" s="29"/>
      <c r="LV39" s="29"/>
      <c r="LW39" s="29"/>
      <c r="LX39" s="29"/>
      <c r="LY39" s="29"/>
      <c r="LZ39" s="29"/>
      <c r="MA39" s="29"/>
      <c r="MB39" s="29"/>
      <c r="MC39" s="29"/>
      <c r="MD39" s="29"/>
      <c r="ME39" s="29"/>
      <c r="MF39" s="29"/>
      <c r="MG39" s="29"/>
      <c r="MH39" s="29"/>
      <c r="MI39" s="29"/>
      <c r="MJ39" s="29"/>
      <c r="MK39" s="29"/>
      <c r="ML39" s="29"/>
      <c r="MM39" s="29"/>
      <c r="MN39" s="29"/>
      <c r="MO39" s="29"/>
      <c r="MP39" s="29"/>
      <c r="MQ39" s="29"/>
      <c r="MR39" s="29"/>
      <c r="MS39" s="29"/>
      <c r="MT39" s="29"/>
      <c r="MU39" s="29"/>
      <c r="MV39" s="29"/>
      <c r="MW39" s="29"/>
      <c r="MX39" s="29"/>
      <c r="MY39" s="29"/>
      <c r="MZ39" s="29"/>
      <c r="NA39" s="29"/>
      <c r="NB39" s="29"/>
      <c r="NC39" s="29"/>
      <c r="ND39" s="29"/>
      <c r="NE39" s="29"/>
      <c r="NF39" s="29"/>
      <c r="NG39" s="29"/>
      <c r="NH39" s="29"/>
      <c r="NI39" s="29"/>
      <c r="NJ39" s="29"/>
      <c r="NK39" s="29"/>
      <c r="NL39" s="29"/>
      <c r="NM39" s="29"/>
      <c r="NN39" s="29"/>
      <c r="NO39" s="29"/>
      <c r="NP39" s="29"/>
      <c r="NQ39" s="29"/>
      <c r="NR39" s="29"/>
      <c r="NS39" s="29"/>
      <c r="NT39" s="29"/>
      <c r="NU39" s="29"/>
      <c r="NV39" s="29"/>
      <c r="NW39" s="29"/>
      <c r="NX39" s="29"/>
      <c r="NY39" s="29"/>
      <c r="NZ39" s="29"/>
      <c r="OA39" s="29"/>
      <c r="OB39" s="29"/>
      <c r="OC39" s="29"/>
      <c r="OD39" s="29"/>
      <c r="OE39" s="29"/>
      <c r="OF39" s="29"/>
      <c r="OG39" s="29"/>
      <c r="OH39" s="29"/>
      <c r="OI39" s="29"/>
      <c r="OJ39" s="29"/>
      <c r="OK39" s="29"/>
      <c r="OL39" s="29"/>
      <c r="OM39" s="29"/>
      <c r="ON39" s="29"/>
      <c r="OO39" s="29"/>
      <c r="OP39" s="29"/>
      <c r="OQ39" s="29"/>
      <c r="OR39" s="29"/>
      <c r="OS39" s="29"/>
      <c r="OT39" s="29"/>
      <c r="OU39" s="29"/>
      <c r="OV39" s="29"/>
      <c r="OW39" s="29"/>
      <c r="OX39" s="29"/>
      <c r="OY39" s="29"/>
      <c r="OZ39" s="29"/>
      <c r="PA39" s="29"/>
      <c r="PB39" s="29"/>
      <c r="PC39" s="29"/>
      <c r="PD39" s="29"/>
      <c r="PE39" s="29"/>
      <c r="PF39" s="29"/>
      <c r="PG39" s="29"/>
      <c r="PH39" s="29"/>
      <c r="PI39" s="29"/>
      <c r="PJ39" s="29"/>
      <c r="PK39" s="29"/>
      <c r="PL39" s="29"/>
      <c r="PM39" s="29"/>
      <c r="PN39" s="29"/>
      <c r="PO39" s="29"/>
      <c r="PP39" s="29"/>
      <c r="PQ39" s="29"/>
      <c r="PR39" s="29"/>
      <c r="PS39" s="29"/>
      <c r="PT39" s="29"/>
      <c r="PU39" s="29"/>
      <c r="PV39" s="29"/>
      <c r="PW39" s="29"/>
      <c r="PX39" s="29"/>
      <c r="PY39" s="29"/>
      <c r="PZ39" s="29"/>
      <c r="QA39" s="29"/>
      <c r="QB39" s="29"/>
      <c r="QC39" s="29"/>
      <c r="QD39" s="29"/>
      <c r="QE39" s="29"/>
      <c r="QF39" s="29"/>
      <c r="QG39" s="29"/>
      <c r="QH39" s="29"/>
      <c r="QI39" s="29"/>
      <c r="QJ39" s="29"/>
      <c r="QK39" s="29"/>
      <c r="QL39" s="29"/>
      <c r="QM39" s="29"/>
      <c r="QN39" s="29"/>
      <c r="QO39" s="29"/>
      <c r="QP39" s="29"/>
      <c r="QQ39" s="29"/>
      <c r="QR39" s="29"/>
      <c r="QS39" s="29"/>
      <c r="QT39" s="29"/>
      <c r="QU39" s="29"/>
      <c r="QV39" s="29"/>
      <c r="QW39" s="29"/>
      <c r="QX39" s="29"/>
      <c r="QY39" s="29"/>
      <c r="QZ39" s="29"/>
      <c r="RA39" s="29"/>
      <c r="RB39" s="29"/>
      <c r="RC39" s="29"/>
      <c r="RD39" s="29"/>
      <c r="RE39" s="29"/>
      <c r="RF39" s="29"/>
      <c r="RG39" s="29"/>
      <c r="RH39" s="29"/>
      <c r="RI39" s="29"/>
      <c r="RJ39" s="29"/>
      <c r="RK39" s="29"/>
      <c r="RL39" s="29"/>
      <c r="RM39" s="29"/>
      <c r="RN39" s="29"/>
      <c r="RO39" s="29"/>
      <c r="RP39" s="29"/>
      <c r="RQ39" s="29"/>
      <c r="RR39" s="29"/>
      <c r="RS39" s="29"/>
      <c r="RT39" s="29"/>
      <c r="RU39" s="29"/>
      <c r="RV39" s="29"/>
      <c r="RW39" s="29"/>
      <c r="RX39" s="29"/>
      <c r="RY39" s="29"/>
      <c r="RZ39" s="29"/>
      <c r="SA39" s="29"/>
      <c r="SB39" s="29"/>
      <c r="SC39" s="29"/>
      <c r="SD39" s="29"/>
      <c r="SE39" s="29"/>
      <c r="SF39" s="29"/>
      <c r="SG39" s="29"/>
      <c r="SH39" s="29"/>
      <c r="SI39" s="29"/>
      <c r="SJ39" s="29"/>
      <c r="SK39" s="29"/>
      <c r="SL39" s="29"/>
    </row>
    <row r="40" spans="1:506" ht="16.5" customHeight="1" x14ac:dyDescent="0.2">
      <c r="A40" s="20">
        <v>82</v>
      </c>
      <c r="B40" s="20" t="s">
        <v>21</v>
      </c>
      <c r="C40" s="20" t="s">
        <v>22</v>
      </c>
      <c r="D40" s="20" t="s">
        <v>30</v>
      </c>
      <c r="E40" s="20" t="s">
        <v>1345</v>
      </c>
      <c r="F40" s="21" t="s">
        <v>48</v>
      </c>
      <c r="G40" s="20" t="s">
        <v>42</v>
      </c>
      <c r="H40" s="20" t="s">
        <v>35</v>
      </c>
      <c r="I40" s="20" t="s">
        <v>27</v>
      </c>
      <c r="J40" s="22" t="s">
        <v>110</v>
      </c>
      <c r="K40" s="20"/>
      <c r="L40" s="20"/>
      <c r="M40" s="20"/>
      <c r="N40" s="20"/>
      <c r="O40" s="23">
        <v>1240000</v>
      </c>
      <c r="P40" s="23">
        <v>0</v>
      </c>
      <c r="Q40" s="24">
        <v>3000</v>
      </c>
      <c r="R40" s="25">
        <v>45778</v>
      </c>
      <c r="S40" s="20" t="s">
        <v>83</v>
      </c>
      <c r="T40" s="26">
        <f t="shared" si="2"/>
        <v>3720000000</v>
      </c>
      <c r="U40" s="27" t="s">
        <v>39</v>
      </c>
      <c r="V40" s="28" t="s">
        <v>40</v>
      </c>
      <c r="W40" s="29"/>
      <c r="X40" s="29"/>
      <c r="Y40" s="29"/>
      <c r="Z40" s="29"/>
      <c r="AA40" s="29"/>
      <c r="AB40" s="29"/>
      <c r="AC40" s="29"/>
      <c r="AD40" s="29"/>
      <c r="AE40" s="29"/>
      <c r="AF40" s="29"/>
      <c r="AG40" s="29"/>
      <c r="AH40" s="29"/>
      <c r="AI40" s="29"/>
      <c r="AJ40" s="29"/>
      <c r="AK40" s="29"/>
      <c r="AL40" s="29"/>
      <c r="AM40" s="29"/>
      <c r="AN40" s="29"/>
      <c r="AO40" s="29"/>
      <c r="AP40" s="29"/>
      <c r="AQ40" s="29"/>
      <c r="AR40" s="29"/>
      <c r="AS40" s="29"/>
      <c r="AT40" s="29"/>
      <c r="AU40" s="29"/>
      <c r="AV40" s="29"/>
      <c r="AW40" s="29"/>
      <c r="AX40" s="29"/>
      <c r="AY40" s="29"/>
      <c r="AZ40" s="29"/>
      <c r="BA40" s="29"/>
      <c r="BB40" s="29"/>
      <c r="BC40" s="29"/>
      <c r="BD40" s="29"/>
      <c r="BE40" s="29"/>
      <c r="BF40" s="29"/>
      <c r="BG40" s="29"/>
      <c r="BH40" s="29"/>
      <c r="BI40" s="29"/>
      <c r="BJ40" s="29"/>
      <c r="BK40" s="29"/>
      <c r="BL40" s="29"/>
      <c r="BM40" s="29"/>
      <c r="BN40" s="29"/>
      <c r="BO40" s="29"/>
      <c r="BP40" s="29"/>
      <c r="BQ40" s="29"/>
      <c r="BR40" s="29"/>
      <c r="BS40" s="29"/>
      <c r="BT40" s="29"/>
      <c r="BU40" s="29"/>
      <c r="BV40" s="29"/>
      <c r="BW40" s="29"/>
      <c r="BX40" s="29"/>
      <c r="BY40" s="29"/>
      <c r="BZ40" s="29"/>
      <c r="CA40" s="29"/>
      <c r="CB40" s="29"/>
      <c r="CC40" s="29"/>
      <c r="CD40" s="29"/>
      <c r="CE40" s="29"/>
      <c r="CF40" s="29"/>
      <c r="CG40" s="29"/>
      <c r="CH40" s="29"/>
      <c r="CI40" s="29"/>
      <c r="CJ40" s="29"/>
      <c r="CK40" s="29"/>
      <c r="CL40" s="29"/>
      <c r="CM40" s="29"/>
      <c r="CN40" s="29"/>
      <c r="CO40" s="29"/>
      <c r="CP40" s="29"/>
      <c r="CQ40" s="29"/>
      <c r="CR40" s="29"/>
      <c r="CS40" s="29"/>
      <c r="CT40" s="29"/>
      <c r="CU40" s="29"/>
      <c r="CV40" s="29"/>
      <c r="CW40" s="29"/>
      <c r="CX40" s="29"/>
      <c r="CY40" s="29"/>
      <c r="CZ40" s="29"/>
      <c r="DA40" s="29"/>
      <c r="DB40" s="29"/>
      <c r="DC40" s="29"/>
      <c r="DD40" s="29"/>
      <c r="DE40" s="29"/>
      <c r="DF40" s="29"/>
      <c r="DG40" s="29"/>
      <c r="DH40" s="29"/>
      <c r="DI40" s="29"/>
      <c r="DJ40" s="29"/>
      <c r="DK40" s="29"/>
      <c r="DL40" s="29"/>
      <c r="DM40" s="29"/>
      <c r="DN40" s="29"/>
      <c r="DO40" s="29"/>
      <c r="DP40" s="29"/>
      <c r="DQ40" s="29"/>
      <c r="DR40" s="29"/>
      <c r="DS40" s="29"/>
      <c r="DT40" s="29"/>
      <c r="DU40" s="29"/>
      <c r="DV40" s="29"/>
      <c r="DW40" s="29"/>
      <c r="DX40" s="29"/>
      <c r="DY40" s="29"/>
      <c r="DZ40" s="29"/>
      <c r="EA40" s="29"/>
      <c r="EB40" s="29"/>
      <c r="EC40" s="29"/>
      <c r="ED40" s="29"/>
      <c r="EE40" s="29"/>
      <c r="EF40" s="29"/>
      <c r="EG40" s="29"/>
      <c r="EH40" s="29"/>
      <c r="EI40" s="29"/>
      <c r="EJ40" s="29"/>
      <c r="EK40" s="29"/>
      <c r="EL40" s="29"/>
      <c r="EM40" s="29"/>
      <c r="EN40" s="29"/>
      <c r="EO40" s="29"/>
      <c r="EP40" s="29"/>
      <c r="EQ40" s="29"/>
      <c r="ER40" s="29"/>
      <c r="ES40" s="29"/>
      <c r="ET40" s="29"/>
      <c r="EU40" s="29"/>
      <c r="EV40" s="29"/>
      <c r="EW40" s="29"/>
      <c r="EX40" s="29"/>
      <c r="EY40" s="29"/>
      <c r="EZ40" s="29"/>
      <c r="FA40" s="29"/>
      <c r="FB40" s="29"/>
      <c r="FC40" s="29"/>
      <c r="FD40" s="29"/>
      <c r="FE40" s="29"/>
      <c r="FF40" s="29"/>
      <c r="FG40" s="29"/>
      <c r="FH40" s="29"/>
      <c r="FI40" s="29"/>
      <c r="FJ40" s="29"/>
      <c r="FK40" s="29"/>
      <c r="FL40" s="29"/>
      <c r="FM40" s="29"/>
      <c r="FN40" s="29"/>
      <c r="FO40" s="29"/>
      <c r="FP40" s="29"/>
      <c r="FQ40" s="29"/>
      <c r="FR40" s="29"/>
      <c r="FS40" s="29"/>
      <c r="FT40" s="29"/>
      <c r="FU40" s="29"/>
      <c r="FV40" s="29"/>
      <c r="FW40" s="29"/>
      <c r="FX40" s="29"/>
      <c r="FY40" s="29"/>
      <c r="FZ40" s="29"/>
      <c r="GA40" s="29"/>
      <c r="GB40" s="29"/>
      <c r="GC40" s="29"/>
      <c r="GD40" s="29"/>
      <c r="GE40" s="29"/>
      <c r="GF40" s="29"/>
      <c r="GG40" s="29"/>
      <c r="GH40" s="29"/>
      <c r="GI40" s="29"/>
      <c r="GJ40" s="29"/>
      <c r="GK40" s="29"/>
      <c r="GL40" s="29"/>
      <c r="GM40" s="29"/>
      <c r="GN40" s="29"/>
      <c r="GO40" s="29"/>
      <c r="GP40" s="29"/>
      <c r="GQ40" s="29"/>
      <c r="GR40" s="29"/>
      <c r="GS40" s="29"/>
      <c r="GT40" s="29"/>
      <c r="GU40" s="29"/>
      <c r="GV40" s="29"/>
      <c r="GW40" s="29"/>
      <c r="GX40" s="29"/>
      <c r="GY40" s="29"/>
      <c r="GZ40" s="29"/>
      <c r="HA40" s="29"/>
      <c r="HB40" s="29"/>
      <c r="HC40" s="29"/>
      <c r="HD40" s="29"/>
      <c r="HE40" s="29"/>
      <c r="HF40" s="29"/>
      <c r="HG40" s="29"/>
      <c r="HH40" s="29"/>
      <c r="HI40" s="29"/>
      <c r="HJ40" s="29"/>
      <c r="HK40" s="29"/>
      <c r="HL40" s="29"/>
      <c r="HM40" s="29"/>
      <c r="HN40" s="29"/>
      <c r="HO40" s="29"/>
      <c r="HP40" s="29"/>
      <c r="HQ40" s="29"/>
      <c r="HR40" s="29"/>
      <c r="HS40" s="29"/>
      <c r="HT40" s="29"/>
      <c r="HU40" s="29"/>
      <c r="HV40" s="29"/>
      <c r="HW40" s="29"/>
      <c r="HX40" s="29"/>
      <c r="HY40" s="29"/>
      <c r="HZ40" s="29"/>
      <c r="IA40" s="29"/>
      <c r="IB40" s="29"/>
      <c r="IC40" s="29"/>
      <c r="ID40" s="29"/>
      <c r="IE40" s="29"/>
      <c r="IF40" s="29"/>
      <c r="IG40" s="29"/>
      <c r="IH40" s="29"/>
      <c r="II40" s="29"/>
      <c r="IJ40" s="29"/>
      <c r="IK40" s="29"/>
      <c r="IL40" s="29"/>
      <c r="IM40" s="29"/>
      <c r="IN40" s="29"/>
      <c r="IO40" s="29"/>
      <c r="IP40" s="29"/>
      <c r="IQ40" s="29"/>
      <c r="IR40" s="29"/>
      <c r="IS40" s="29"/>
      <c r="IT40" s="29"/>
      <c r="IU40" s="29"/>
      <c r="IV40" s="29"/>
      <c r="IW40" s="29"/>
      <c r="IX40" s="29"/>
      <c r="IY40" s="29"/>
      <c r="IZ40" s="29"/>
      <c r="JA40" s="29"/>
      <c r="JB40" s="29"/>
      <c r="JC40" s="29"/>
      <c r="JD40" s="29"/>
      <c r="JE40" s="29"/>
      <c r="JF40" s="29"/>
      <c r="JG40" s="29"/>
      <c r="JH40" s="29"/>
      <c r="JI40" s="29"/>
      <c r="JJ40" s="29"/>
      <c r="JK40" s="29"/>
      <c r="JL40" s="29"/>
      <c r="JM40" s="29"/>
      <c r="JN40" s="29"/>
      <c r="JO40" s="29"/>
      <c r="JP40" s="29"/>
      <c r="JQ40" s="29"/>
      <c r="JR40" s="29"/>
      <c r="JS40" s="29"/>
      <c r="JT40" s="29"/>
      <c r="JU40" s="29"/>
      <c r="JV40" s="29"/>
      <c r="JW40" s="29"/>
      <c r="JX40" s="29"/>
      <c r="JY40" s="29"/>
      <c r="JZ40" s="29"/>
      <c r="KA40" s="29"/>
      <c r="KB40" s="29"/>
      <c r="KC40" s="29"/>
      <c r="KD40" s="29"/>
      <c r="KE40" s="29"/>
      <c r="KF40" s="29"/>
      <c r="KG40" s="29"/>
      <c r="KH40" s="29"/>
      <c r="KI40" s="29"/>
      <c r="KJ40" s="29"/>
      <c r="KK40" s="29"/>
      <c r="KL40" s="29"/>
      <c r="KM40" s="29"/>
      <c r="KN40" s="29"/>
      <c r="KO40" s="29"/>
      <c r="KP40" s="29"/>
      <c r="KQ40" s="29"/>
      <c r="KR40" s="29"/>
      <c r="KS40" s="29"/>
      <c r="KT40" s="29"/>
      <c r="KU40" s="29"/>
      <c r="KV40" s="29"/>
      <c r="KW40" s="29"/>
      <c r="KX40" s="29"/>
      <c r="KY40" s="29"/>
      <c r="KZ40" s="29"/>
      <c r="LA40" s="29"/>
      <c r="LB40" s="29"/>
      <c r="LC40" s="29"/>
      <c r="LD40" s="29"/>
      <c r="LE40" s="29"/>
      <c r="LF40" s="29"/>
      <c r="LG40" s="29"/>
      <c r="LH40" s="29"/>
      <c r="LI40" s="29"/>
      <c r="LJ40" s="29"/>
      <c r="LK40" s="29"/>
      <c r="LL40" s="29"/>
      <c r="LM40" s="29"/>
      <c r="LN40" s="29"/>
      <c r="LO40" s="29"/>
      <c r="LP40" s="29"/>
      <c r="LQ40" s="29"/>
      <c r="LR40" s="29"/>
      <c r="LS40" s="29"/>
      <c r="LT40" s="29"/>
      <c r="LU40" s="29"/>
      <c r="LV40" s="29"/>
      <c r="LW40" s="29"/>
      <c r="LX40" s="29"/>
      <c r="LY40" s="29"/>
      <c r="LZ40" s="29"/>
      <c r="MA40" s="29"/>
      <c r="MB40" s="29"/>
      <c r="MC40" s="29"/>
      <c r="MD40" s="29"/>
      <c r="ME40" s="29"/>
      <c r="MF40" s="29"/>
      <c r="MG40" s="29"/>
      <c r="MH40" s="29"/>
      <c r="MI40" s="29"/>
      <c r="MJ40" s="29"/>
      <c r="MK40" s="29"/>
      <c r="ML40" s="29"/>
      <c r="MM40" s="29"/>
      <c r="MN40" s="29"/>
      <c r="MO40" s="29"/>
      <c r="MP40" s="29"/>
      <c r="MQ40" s="29"/>
      <c r="MR40" s="29"/>
      <c r="MS40" s="29"/>
      <c r="MT40" s="29"/>
      <c r="MU40" s="29"/>
      <c r="MV40" s="29"/>
      <c r="MW40" s="29"/>
      <c r="MX40" s="29"/>
      <c r="MY40" s="29"/>
      <c r="MZ40" s="29"/>
      <c r="NA40" s="29"/>
      <c r="NB40" s="29"/>
      <c r="NC40" s="29"/>
      <c r="ND40" s="29"/>
      <c r="NE40" s="29"/>
      <c r="NF40" s="29"/>
      <c r="NG40" s="29"/>
      <c r="NH40" s="29"/>
      <c r="NI40" s="29"/>
      <c r="NJ40" s="29"/>
      <c r="NK40" s="29"/>
      <c r="NL40" s="29"/>
      <c r="NM40" s="29"/>
      <c r="NN40" s="29"/>
      <c r="NO40" s="29"/>
      <c r="NP40" s="29"/>
      <c r="NQ40" s="29"/>
      <c r="NR40" s="29"/>
      <c r="NS40" s="29"/>
      <c r="NT40" s="29"/>
      <c r="NU40" s="29"/>
      <c r="NV40" s="29"/>
      <c r="NW40" s="29"/>
      <c r="NX40" s="29"/>
      <c r="NY40" s="29"/>
      <c r="NZ40" s="29"/>
      <c r="OA40" s="29"/>
      <c r="OB40" s="29"/>
      <c r="OC40" s="29"/>
      <c r="OD40" s="29"/>
      <c r="OE40" s="29"/>
      <c r="OF40" s="29"/>
      <c r="OG40" s="29"/>
      <c r="OH40" s="29"/>
      <c r="OI40" s="29"/>
      <c r="OJ40" s="29"/>
      <c r="OK40" s="29"/>
      <c r="OL40" s="29"/>
      <c r="OM40" s="29"/>
      <c r="ON40" s="29"/>
      <c r="OO40" s="29"/>
      <c r="OP40" s="29"/>
      <c r="OQ40" s="29"/>
      <c r="OR40" s="29"/>
      <c r="OS40" s="29"/>
      <c r="OT40" s="29"/>
      <c r="OU40" s="29"/>
      <c r="OV40" s="29"/>
      <c r="OW40" s="29"/>
      <c r="OX40" s="29"/>
      <c r="OY40" s="29"/>
      <c r="OZ40" s="29"/>
      <c r="PA40" s="29"/>
      <c r="PB40" s="29"/>
      <c r="PC40" s="29"/>
      <c r="PD40" s="29"/>
      <c r="PE40" s="29"/>
      <c r="PF40" s="29"/>
      <c r="PG40" s="29"/>
      <c r="PH40" s="29"/>
      <c r="PI40" s="29"/>
      <c r="PJ40" s="29"/>
      <c r="PK40" s="29"/>
      <c r="PL40" s="29"/>
      <c r="PM40" s="29"/>
      <c r="PN40" s="29"/>
      <c r="PO40" s="29"/>
      <c r="PP40" s="29"/>
      <c r="PQ40" s="29"/>
      <c r="PR40" s="29"/>
      <c r="PS40" s="29"/>
      <c r="PT40" s="29"/>
      <c r="PU40" s="29"/>
      <c r="PV40" s="29"/>
      <c r="PW40" s="29"/>
      <c r="PX40" s="29"/>
      <c r="PY40" s="29"/>
      <c r="PZ40" s="29"/>
      <c r="QA40" s="29"/>
      <c r="QB40" s="29"/>
      <c r="QC40" s="29"/>
      <c r="QD40" s="29"/>
      <c r="QE40" s="29"/>
      <c r="QF40" s="29"/>
      <c r="QG40" s="29"/>
      <c r="QH40" s="29"/>
      <c r="QI40" s="29"/>
      <c r="QJ40" s="29"/>
      <c r="QK40" s="29"/>
      <c r="QL40" s="29"/>
      <c r="QM40" s="29"/>
      <c r="QN40" s="29"/>
      <c r="QO40" s="29"/>
      <c r="QP40" s="29"/>
      <c r="QQ40" s="29"/>
      <c r="QR40" s="29"/>
      <c r="QS40" s="29"/>
      <c r="QT40" s="29"/>
      <c r="QU40" s="29"/>
      <c r="QV40" s="29"/>
      <c r="QW40" s="29"/>
      <c r="QX40" s="29"/>
      <c r="QY40" s="29"/>
      <c r="QZ40" s="29"/>
      <c r="RA40" s="29"/>
      <c r="RB40" s="29"/>
      <c r="RC40" s="29"/>
      <c r="RD40" s="29"/>
      <c r="RE40" s="29"/>
      <c r="RF40" s="29"/>
      <c r="RG40" s="29"/>
      <c r="RH40" s="29"/>
      <c r="RI40" s="29"/>
      <c r="RJ40" s="29"/>
      <c r="RK40" s="29"/>
      <c r="RL40" s="29"/>
      <c r="RM40" s="29"/>
      <c r="RN40" s="29"/>
      <c r="RO40" s="29"/>
      <c r="RP40" s="29"/>
      <c r="RQ40" s="29"/>
      <c r="RR40" s="29"/>
      <c r="RS40" s="29"/>
      <c r="RT40" s="29"/>
      <c r="RU40" s="29"/>
      <c r="RV40" s="29"/>
      <c r="RW40" s="29"/>
      <c r="RX40" s="29"/>
      <c r="RY40" s="29"/>
      <c r="RZ40" s="29"/>
      <c r="SA40" s="29"/>
      <c r="SB40" s="29"/>
      <c r="SC40" s="29"/>
      <c r="SD40" s="29"/>
      <c r="SE40" s="29"/>
      <c r="SF40" s="29"/>
      <c r="SG40" s="29"/>
      <c r="SH40" s="29"/>
      <c r="SI40" s="29"/>
      <c r="SJ40" s="29"/>
      <c r="SK40" s="29"/>
      <c r="SL40" s="29"/>
    </row>
    <row r="41" spans="1:506" ht="16.5" customHeight="1" x14ac:dyDescent="0.2">
      <c r="A41" s="20">
        <v>84</v>
      </c>
      <c r="B41" s="20" t="s">
        <v>21</v>
      </c>
      <c r="C41" s="20" t="s">
        <v>22</v>
      </c>
      <c r="D41" s="20" t="s">
        <v>30</v>
      </c>
      <c r="E41" s="20" t="s">
        <v>1345</v>
      </c>
      <c r="F41" s="22" t="s">
        <v>116</v>
      </c>
      <c r="G41" s="20" t="s">
        <v>84</v>
      </c>
      <c r="H41" s="20" t="s">
        <v>35</v>
      </c>
      <c r="I41" s="20" t="s">
        <v>27</v>
      </c>
      <c r="J41" s="22" t="s">
        <v>117</v>
      </c>
      <c r="K41" s="20"/>
      <c r="L41" s="20"/>
      <c r="M41" s="20"/>
      <c r="N41" s="20"/>
      <c r="O41" s="23">
        <v>80000000</v>
      </c>
      <c r="P41" s="23"/>
      <c r="Q41" s="24">
        <v>1</v>
      </c>
      <c r="R41" s="25">
        <v>45962</v>
      </c>
      <c r="S41" s="20" t="s">
        <v>36</v>
      </c>
      <c r="T41" s="26">
        <f t="shared" si="2"/>
        <v>80000000</v>
      </c>
      <c r="U41" s="27" t="s">
        <v>39</v>
      </c>
      <c r="V41" s="28" t="s">
        <v>40</v>
      </c>
      <c r="W41" s="29"/>
      <c r="X41" s="29"/>
      <c r="Y41" s="29"/>
      <c r="Z41" s="29"/>
      <c r="AA41" s="29"/>
      <c r="AB41" s="29"/>
      <c r="AC41" s="29"/>
      <c r="AD41" s="29"/>
      <c r="AE41" s="29"/>
      <c r="AF41" s="29"/>
      <c r="AG41" s="29"/>
      <c r="AH41" s="29"/>
      <c r="AI41" s="29"/>
      <c r="AJ41" s="29"/>
      <c r="AK41" s="29"/>
      <c r="AL41" s="29"/>
      <c r="AM41" s="29"/>
      <c r="AN41" s="29"/>
      <c r="AO41" s="29"/>
      <c r="AP41" s="29"/>
      <c r="AQ41" s="29"/>
      <c r="AR41" s="29"/>
      <c r="AS41" s="29"/>
      <c r="AT41" s="29"/>
      <c r="AU41" s="29"/>
      <c r="AV41" s="29"/>
      <c r="AW41" s="29"/>
      <c r="AX41" s="29"/>
      <c r="AY41" s="29"/>
      <c r="AZ41" s="29"/>
      <c r="BA41" s="29"/>
      <c r="BB41" s="29"/>
      <c r="BC41" s="29"/>
      <c r="BD41" s="29"/>
      <c r="BE41" s="29"/>
      <c r="BF41" s="29"/>
      <c r="BG41" s="29"/>
      <c r="BH41" s="29"/>
      <c r="BI41" s="29"/>
      <c r="BJ41" s="29"/>
      <c r="BK41" s="29"/>
      <c r="BL41" s="29"/>
      <c r="BM41" s="29"/>
      <c r="BN41" s="29"/>
      <c r="BO41" s="29"/>
      <c r="BP41" s="29"/>
      <c r="BQ41" s="29"/>
      <c r="BR41" s="29"/>
      <c r="BS41" s="29"/>
      <c r="BT41" s="29"/>
      <c r="BU41" s="29"/>
      <c r="BV41" s="29"/>
      <c r="BW41" s="29"/>
      <c r="BX41" s="29"/>
      <c r="BY41" s="29"/>
      <c r="BZ41" s="29"/>
      <c r="CA41" s="29"/>
      <c r="CB41" s="29"/>
      <c r="CC41" s="29"/>
      <c r="CD41" s="29"/>
      <c r="CE41" s="29"/>
      <c r="CF41" s="29"/>
      <c r="CG41" s="29"/>
      <c r="CH41" s="29"/>
      <c r="CI41" s="29"/>
      <c r="CJ41" s="29"/>
      <c r="CK41" s="29"/>
      <c r="CL41" s="29"/>
      <c r="CM41" s="29"/>
      <c r="CN41" s="29"/>
      <c r="CO41" s="29"/>
      <c r="CP41" s="29"/>
      <c r="CQ41" s="29"/>
      <c r="CR41" s="29"/>
      <c r="CS41" s="29"/>
      <c r="CT41" s="29"/>
      <c r="CU41" s="29"/>
      <c r="CV41" s="29"/>
      <c r="CW41" s="29"/>
      <c r="CX41" s="29"/>
      <c r="CY41" s="29"/>
      <c r="CZ41" s="29"/>
      <c r="DA41" s="29"/>
      <c r="DB41" s="29"/>
      <c r="DC41" s="29"/>
      <c r="DD41" s="29"/>
      <c r="DE41" s="29"/>
      <c r="DF41" s="29"/>
      <c r="DG41" s="29"/>
      <c r="DH41" s="29"/>
      <c r="DI41" s="29"/>
      <c r="DJ41" s="29"/>
      <c r="DK41" s="29"/>
      <c r="DL41" s="29"/>
      <c r="DM41" s="29"/>
      <c r="DN41" s="29"/>
      <c r="DO41" s="29"/>
      <c r="DP41" s="29"/>
      <c r="DQ41" s="29"/>
      <c r="DR41" s="29"/>
      <c r="DS41" s="29"/>
      <c r="DT41" s="29"/>
      <c r="DU41" s="29"/>
      <c r="DV41" s="29"/>
      <c r="DW41" s="29"/>
      <c r="DX41" s="29"/>
      <c r="DY41" s="29"/>
      <c r="DZ41" s="29"/>
      <c r="EA41" s="29"/>
      <c r="EB41" s="29"/>
      <c r="EC41" s="29"/>
      <c r="ED41" s="29"/>
      <c r="EE41" s="29"/>
      <c r="EF41" s="29"/>
      <c r="EG41" s="29"/>
      <c r="EH41" s="29"/>
      <c r="EI41" s="29"/>
      <c r="EJ41" s="29"/>
      <c r="EK41" s="29"/>
      <c r="EL41" s="29"/>
      <c r="EM41" s="29"/>
      <c r="EN41" s="29"/>
      <c r="EO41" s="29"/>
      <c r="EP41" s="29"/>
      <c r="EQ41" s="29"/>
      <c r="ER41" s="29"/>
      <c r="ES41" s="29"/>
      <c r="ET41" s="29"/>
      <c r="EU41" s="29"/>
      <c r="EV41" s="29"/>
      <c r="EW41" s="29"/>
      <c r="EX41" s="29"/>
      <c r="EY41" s="29"/>
      <c r="EZ41" s="29"/>
      <c r="FA41" s="29"/>
      <c r="FB41" s="29"/>
      <c r="FC41" s="29"/>
      <c r="FD41" s="29"/>
      <c r="FE41" s="29"/>
      <c r="FF41" s="29"/>
      <c r="FG41" s="29"/>
      <c r="FH41" s="29"/>
      <c r="FI41" s="29"/>
      <c r="FJ41" s="29"/>
      <c r="FK41" s="29"/>
      <c r="FL41" s="29"/>
      <c r="FM41" s="29"/>
      <c r="FN41" s="29"/>
      <c r="FO41" s="29"/>
      <c r="FP41" s="29"/>
      <c r="FQ41" s="29"/>
      <c r="FR41" s="29"/>
      <c r="FS41" s="29"/>
      <c r="FT41" s="29"/>
      <c r="FU41" s="29"/>
      <c r="FV41" s="29"/>
      <c r="FW41" s="29"/>
      <c r="FX41" s="29"/>
      <c r="FY41" s="29"/>
      <c r="FZ41" s="29"/>
      <c r="GA41" s="29"/>
      <c r="GB41" s="29"/>
      <c r="GC41" s="29"/>
      <c r="GD41" s="29"/>
      <c r="GE41" s="29"/>
      <c r="GF41" s="29"/>
      <c r="GG41" s="29"/>
      <c r="GH41" s="29"/>
      <c r="GI41" s="29"/>
      <c r="GJ41" s="29"/>
      <c r="GK41" s="29"/>
      <c r="GL41" s="29"/>
      <c r="GM41" s="29"/>
      <c r="GN41" s="29"/>
      <c r="GO41" s="29"/>
      <c r="GP41" s="29"/>
      <c r="GQ41" s="29"/>
      <c r="GR41" s="29"/>
      <c r="GS41" s="29"/>
      <c r="GT41" s="29"/>
      <c r="GU41" s="29"/>
      <c r="GV41" s="29"/>
      <c r="GW41" s="29"/>
      <c r="GX41" s="29"/>
      <c r="GY41" s="29"/>
      <c r="GZ41" s="29"/>
      <c r="HA41" s="29"/>
      <c r="HB41" s="29"/>
      <c r="HC41" s="29"/>
      <c r="HD41" s="29"/>
      <c r="HE41" s="29"/>
      <c r="HF41" s="29"/>
      <c r="HG41" s="29"/>
      <c r="HH41" s="29"/>
      <c r="HI41" s="29"/>
      <c r="HJ41" s="29"/>
      <c r="HK41" s="29"/>
      <c r="HL41" s="29"/>
      <c r="HM41" s="29"/>
      <c r="HN41" s="29"/>
      <c r="HO41" s="29"/>
      <c r="HP41" s="29"/>
      <c r="HQ41" s="29"/>
      <c r="HR41" s="29"/>
      <c r="HS41" s="29"/>
      <c r="HT41" s="29"/>
      <c r="HU41" s="29"/>
      <c r="HV41" s="29"/>
      <c r="HW41" s="29"/>
      <c r="HX41" s="29"/>
      <c r="HY41" s="29"/>
      <c r="HZ41" s="29"/>
      <c r="IA41" s="29"/>
      <c r="IB41" s="29"/>
      <c r="IC41" s="29"/>
      <c r="ID41" s="29"/>
      <c r="IE41" s="29"/>
      <c r="IF41" s="29"/>
      <c r="IG41" s="29"/>
      <c r="IH41" s="29"/>
      <c r="II41" s="29"/>
      <c r="IJ41" s="29"/>
      <c r="IK41" s="29"/>
      <c r="IL41" s="29"/>
      <c r="IM41" s="29"/>
      <c r="IN41" s="29"/>
      <c r="IO41" s="29"/>
      <c r="IP41" s="29"/>
      <c r="IQ41" s="29"/>
      <c r="IR41" s="29"/>
      <c r="IS41" s="29"/>
      <c r="IT41" s="29"/>
      <c r="IU41" s="29"/>
      <c r="IV41" s="29"/>
      <c r="IW41" s="29"/>
      <c r="IX41" s="29"/>
      <c r="IY41" s="29"/>
      <c r="IZ41" s="29"/>
      <c r="JA41" s="29"/>
      <c r="JB41" s="29"/>
      <c r="JC41" s="29"/>
      <c r="JD41" s="29"/>
      <c r="JE41" s="29"/>
      <c r="JF41" s="29"/>
      <c r="JG41" s="29"/>
      <c r="JH41" s="29"/>
      <c r="JI41" s="29"/>
      <c r="JJ41" s="29"/>
      <c r="JK41" s="29"/>
      <c r="JL41" s="29"/>
      <c r="JM41" s="29"/>
      <c r="JN41" s="29"/>
      <c r="JO41" s="29"/>
      <c r="JP41" s="29"/>
      <c r="JQ41" s="29"/>
      <c r="JR41" s="29"/>
      <c r="JS41" s="29"/>
      <c r="JT41" s="29"/>
      <c r="JU41" s="29"/>
      <c r="JV41" s="29"/>
      <c r="JW41" s="29"/>
      <c r="JX41" s="29"/>
      <c r="JY41" s="29"/>
      <c r="JZ41" s="29"/>
      <c r="KA41" s="29"/>
      <c r="KB41" s="29"/>
      <c r="KC41" s="29"/>
      <c r="KD41" s="29"/>
      <c r="KE41" s="29"/>
      <c r="KF41" s="29"/>
      <c r="KG41" s="29"/>
      <c r="KH41" s="29"/>
      <c r="KI41" s="29"/>
      <c r="KJ41" s="29"/>
      <c r="KK41" s="29"/>
      <c r="KL41" s="29"/>
      <c r="KM41" s="29"/>
      <c r="KN41" s="29"/>
      <c r="KO41" s="29"/>
      <c r="KP41" s="29"/>
      <c r="KQ41" s="29"/>
      <c r="KR41" s="29"/>
      <c r="KS41" s="29"/>
      <c r="KT41" s="29"/>
      <c r="KU41" s="29"/>
      <c r="KV41" s="29"/>
      <c r="KW41" s="29"/>
      <c r="KX41" s="29"/>
      <c r="KY41" s="29"/>
      <c r="KZ41" s="29"/>
      <c r="LA41" s="29"/>
      <c r="LB41" s="29"/>
      <c r="LC41" s="29"/>
      <c r="LD41" s="29"/>
      <c r="LE41" s="29"/>
      <c r="LF41" s="29"/>
      <c r="LG41" s="29"/>
      <c r="LH41" s="29"/>
      <c r="LI41" s="29"/>
      <c r="LJ41" s="29"/>
      <c r="LK41" s="29"/>
      <c r="LL41" s="29"/>
      <c r="LM41" s="29"/>
      <c r="LN41" s="29"/>
      <c r="LO41" s="29"/>
      <c r="LP41" s="29"/>
      <c r="LQ41" s="29"/>
      <c r="LR41" s="29"/>
      <c r="LS41" s="29"/>
      <c r="LT41" s="29"/>
      <c r="LU41" s="29"/>
      <c r="LV41" s="29"/>
      <c r="LW41" s="29"/>
      <c r="LX41" s="29"/>
      <c r="LY41" s="29"/>
      <c r="LZ41" s="29"/>
      <c r="MA41" s="29"/>
      <c r="MB41" s="29"/>
      <c r="MC41" s="29"/>
      <c r="MD41" s="29"/>
      <c r="ME41" s="29"/>
      <c r="MF41" s="29"/>
      <c r="MG41" s="29"/>
      <c r="MH41" s="29"/>
      <c r="MI41" s="29"/>
      <c r="MJ41" s="29"/>
      <c r="MK41" s="29"/>
      <c r="ML41" s="29"/>
      <c r="MM41" s="29"/>
      <c r="MN41" s="29"/>
      <c r="MO41" s="29"/>
      <c r="MP41" s="29"/>
      <c r="MQ41" s="29"/>
      <c r="MR41" s="29"/>
      <c r="MS41" s="29"/>
      <c r="MT41" s="29"/>
      <c r="MU41" s="29"/>
      <c r="MV41" s="29"/>
      <c r="MW41" s="29"/>
      <c r="MX41" s="29"/>
      <c r="MY41" s="29"/>
      <c r="MZ41" s="29"/>
      <c r="NA41" s="29"/>
      <c r="NB41" s="29"/>
      <c r="NC41" s="29"/>
      <c r="ND41" s="29"/>
      <c r="NE41" s="29"/>
      <c r="NF41" s="29"/>
      <c r="NG41" s="29"/>
      <c r="NH41" s="29"/>
      <c r="NI41" s="29"/>
      <c r="NJ41" s="29"/>
      <c r="NK41" s="29"/>
      <c r="NL41" s="29"/>
      <c r="NM41" s="29"/>
      <c r="NN41" s="29"/>
      <c r="NO41" s="29"/>
      <c r="NP41" s="29"/>
      <c r="NQ41" s="29"/>
      <c r="NR41" s="29"/>
      <c r="NS41" s="29"/>
      <c r="NT41" s="29"/>
      <c r="NU41" s="29"/>
      <c r="NV41" s="29"/>
      <c r="NW41" s="29"/>
      <c r="NX41" s="29"/>
      <c r="NY41" s="29"/>
      <c r="NZ41" s="29"/>
      <c r="OA41" s="29"/>
      <c r="OB41" s="29"/>
      <c r="OC41" s="29"/>
      <c r="OD41" s="29"/>
      <c r="OE41" s="29"/>
      <c r="OF41" s="29"/>
      <c r="OG41" s="29"/>
      <c r="OH41" s="29"/>
      <c r="OI41" s="29"/>
      <c r="OJ41" s="29"/>
      <c r="OK41" s="29"/>
      <c r="OL41" s="29"/>
      <c r="OM41" s="29"/>
      <c r="ON41" s="29"/>
      <c r="OO41" s="29"/>
      <c r="OP41" s="29"/>
      <c r="OQ41" s="29"/>
      <c r="OR41" s="29"/>
      <c r="OS41" s="29"/>
      <c r="OT41" s="29"/>
      <c r="OU41" s="29"/>
      <c r="OV41" s="29"/>
      <c r="OW41" s="29"/>
      <c r="OX41" s="29"/>
      <c r="OY41" s="29"/>
      <c r="OZ41" s="29"/>
      <c r="PA41" s="29"/>
      <c r="PB41" s="29"/>
      <c r="PC41" s="29"/>
      <c r="PD41" s="29"/>
      <c r="PE41" s="29"/>
      <c r="PF41" s="29"/>
      <c r="PG41" s="29"/>
      <c r="PH41" s="29"/>
      <c r="PI41" s="29"/>
      <c r="PJ41" s="29"/>
      <c r="PK41" s="29"/>
      <c r="PL41" s="29"/>
      <c r="PM41" s="29"/>
      <c r="PN41" s="29"/>
      <c r="PO41" s="29"/>
      <c r="PP41" s="29"/>
      <c r="PQ41" s="29"/>
      <c r="PR41" s="29"/>
      <c r="PS41" s="29"/>
      <c r="PT41" s="29"/>
      <c r="PU41" s="29"/>
      <c r="PV41" s="29"/>
      <c r="PW41" s="29"/>
      <c r="PX41" s="29"/>
      <c r="PY41" s="29"/>
      <c r="PZ41" s="29"/>
      <c r="QA41" s="29"/>
      <c r="QB41" s="29"/>
      <c r="QC41" s="29"/>
      <c r="QD41" s="29"/>
      <c r="QE41" s="29"/>
      <c r="QF41" s="29"/>
      <c r="QG41" s="29"/>
      <c r="QH41" s="29"/>
      <c r="QI41" s="29"/>
      <c r="QJ41" s="29"/>
      <c r="QK41" s="29"/>
      <c r="QL41" s="29"/>
      <c r="QM41" s="29"/>
      <c r="QN41" s="29"/>
      <c r="QO41" s="29"/>
      <c r="QP41" s="29"/>
      <c r="QQ41" s="29"/>
      <c r="QR41" s="29"/>
      <c r="QS41" s="29"/>
      <c r="QT41" s="29"/>
      <c r="QU41" s="29"/>
      <c r="QV41" s="29"/>
      <c r="QW41" s="29"/>
      <c r="QX41" s="29"/>
      <c r="QY41" s="29"/>
      <c r="QZ41" s="29"/>
      <c r="RA41" s="29"/>
      <c r="RB41" s="29"/>
      <c r="RC41" s="29"/>
      <c r="RD41" s="29"/>
      <c r="RE41" s="29"/>
      <c r="RF41" s="29"/>
      <c r="RG41" s="29"/>
      <c r="RH41" s="29"/>
      <c r="RI41" s="29"/>
      <c r="RJ41" s="29"/>
      <c r="RK41" s="29"/>
      <c r="RL41" s="29"/>
      <c r="RM41" s="29"/>
      <c r="RN41" s="29"/>
      <c r="RO41" s="29"/>
      <c r="RP41" s="29"/>
      <c r="RQ41" s="29"/>
      <c r="RR41" s="29"/>
      <c r="RS41" s="29"/>
      <c r="RT41" s="29"/>
      <c r="RU41" s="29"/>
      <c r="RV41" s="29"/>
      <c r="RW41" s="29"/>
      <c r="RX41" s="29"/>
      <c r="RY41" s="29"/>
      <c r="RZ41" s="29"/>
      <c r="SA41" s="29"/>
      <c r="SB41" s="29"/>
      <c r="SC41" s="29"/>
      <c r="SD41" s="29"/>
      <c r="SE41" s="29"/>
      <c r="SF41" s="29"/>
      <c r="SG41" s="29"/>
      <c r="SH41" s="29"/>
      <c r="SI41" s="29"/>
      <c r="SJ41" s="29"/>
      <c r="SK41" s="29"/>
      <c r="SL41" s="29"/>
    </row>
    <row r="42" spans="1:506" ht="16.5" customHeight="1" x14ac:dyDescent="0.2">
      <c r="A42" s="20">
        <v>97</v>
      </c>
      <c r="B42" s="20" t="s">
        <v>21</v>
      </c>
      <c r="C42" s="20" t="s">
        <v>33</v>
      </c>
      <c r="D42" s="20" t="s">
        <v>30</v>
      </c>
      <c r="E42" s="20" t="s">
        <v>1345</v>
      </c>
      <c r="F42" s="21" t="s">
        <v>118</v>
      </c>
      <c r="G42" s="20" t="s">
        <v>42</v>
      </c>
      <c r="H42" s="20" t="s">
        <v>35</v>
      </c>
      <c r="I42" s="20" t="s">
        <v>27</v>
      </c>
      <c r="J42" s="22" t="s">
        <v>119</v>
      </c>
      <c r="K42" s="20"/>
      <c r="L42" s="20"/>
      <c r="M42" s="20"/>
      <c r="N42" s="20"/>
      <c r="O42" s="23">
        <v>0</v>
      </c>
      <c r="P42" s="23">
        <f>1000000000/12</f>
        <v>83333333.333333328</v>
      </c>
      <c r="Q42" s="24">
        <v>6</v>
      </c>
      <c r="R42" s="25">
        <v>45809</v>
      </c>
      <c r="S42" s="20" t="s">
        <v>36</v>
      </c>
      <c r="T42" s="26">
        <f t="shared" si="2"/>
        <v>500000000</v>
      </c>
      <c r="U42" s="27" t="s">
        <v>39</v>
      </c>
      <c r="V42" s="28" t="s">
        <v>40</v>
      </c>
      <c r="W42" s="29"/>
      <c r="X42" s="29"/>
      <c r="Y42" s="29"/>
      <c r="Z42" s="29"/>
      <c r="AA42" s="29"/>
      <c r="AB42" s="29"/>
      <c r="AC42" s="29"/>
      <c r="AD42" s="29"/>
      <c r="AE42" s="29"/>
      <c r="AF42" s="29"/>
      <c r="AG42" s="29"/>
      <c r="AH42" s="29"/>
      <c r="AI42" s="29"/>
      <c r="AJ42" s="29"/>
      <c r="AK42" s="29"/>
      <c r="AL42" s="29"/>
      <c r="AM42" s="29"/>
      <c r="AN42" s="29"/>
      <c r="AO42" s="29"/>
      <c r="AP42" s="29"/>
      <c r="AQ42" s="29"/>
      <c r="AR42" s="29"/>
      <c r="AS42" s="29"/>
      <c r="AT42" s="29"/>
      <c r="AU42" s="29"/>
      <c r="AV42" s="29"/>
      <c r="AW42" s="29"/>
      <c r="AX42" s="29"/>
      <c r="AY42" s="29"/>
      <c r="AZ42" s="29"/>
      <c r="BA42" s="29"/>
      <c r="BB42" s="29"/>
      <c r="BC42" s="29"/>
      <c r="BD42" s="29"/>
      <c r="BE42" s="29"/>
      <c r="BF42" s="29"/>
      <c r="BG42" s="29"/>
      <c r="BH42" s="29"/>
      <c r="BI42" s="29"/>
      <c r="BJ42" s="29"/>
      <c r="BK42" s="29"/>
      <c r="BL42" s="29"/>
      <c r="BM42" s="29"/>
      <c r="BN42" s="29"/>
      <c r="BO42" s="29"/>
      <c r="BP42" s="29"/>
      <c r="BQ42" s="29"/>
      <c r="BR42" s="29"/>
      <c r="BS42" s="29"/>
      <c r="BT42" s="29"/>
      <c r="BU42" s="29"/>
      <c r="BV42" s="29"/>
      <c r="BW42" s="29"/>
      <c r="BX42" s="29"/>
      <c r="BY42" s="29"/>
      <c r="BZ42" s="29"/>
      <c r="CA42" s="29"/>
      <c r="CB42" s="29"/>
      <c r="CC42" s="29"/>
      <c r="CD42" s="29"/>
      <c r="CE42" s="29"/>
      <c r="CF42" s="29"/>
      <c r="CG42" s="29"/>
      <c r="CH42" s="29"/>
      <c r="CI42" s="29"/>
      <c r="CJ42" s="29"/>
      <c r="CK42" s="29"/>
      <c r="CL42" s="29"/>
      <c r="CM42" s="29"/>
      <c r="CN42" s="29"/>
      <c r="CO42" s="29"/>
      <c r="CP42" s="29"/>
      <c r="CQ42" s="29"/>
      <c r="CR42" s="29"/>
      <c r="CS42" s="29"/>
      <c r="CT42" s="29"/>
      <c r="CU42" s="29"/>
      <c r="CV42" s="29"/>
      <c r="CW42" s="29"/>
      <c r="CX42" s="29"/>
      <c r="CY42" s="29"/>
      <c r="CZ42" s="29"/>
      <c r="DA42" s="29"/>
      <c r="DB42" s="29"/>
      <c r="DC42" s="29"/>
      <c r="DD42" s="29"/>
      <c r="DE42" s="29"/>
      <c r="DF42" s="29"/>
      <c r="DG42" s="29"/>
      <c r="DH42" s="29"/>
      <c r="DI42" s="29"/>
      <c r="DJ42" s="29"/>
      <c r="DK42" s="29"/>
      <c r="DL42" s="29"/>
      <c r="DM42" s="29"/>
      <c r="DN42" s="29"/>
      <c r="DO42" s="29"/>
      <c r="DP42" s="29"/>
      <c r="DQ42" s="29"/>
      <c r="DR42" s="29"/>
      <c r="DS42" s="29"/>
      <c r="DT42" s="29"/>
      <c r="DU42" s="29"/>
      <c r="DV42" s="29"/>
      <c r="DW42" s="29"/>
      <c r="DX42" s="29"/>
      <c r="DY42" s="29"/>
      <c r="DZ42" s="29"/>
      <c r="EA42" s="29"/>
      <c r="EB42" s="29"/>
      <c r="EC42" s="29"/>
      <c r="ED42" s="29"/>
      <c r="EE42" s="29"/>
      <c r="EF42" s="29"/>
      <c r="EG42" s="29"/>
      <c r="EH42" s="29"/>
      <c r="EI42" s="29"/>
      <c r="EJ42" s="29"/>
      <c r="EK42" s="29"/>
      <c r="EL42" s="29"/>
      <c r="EM42" s="29"/>
      <c r="EN42" s="29"/>
      <c r="EO42" s="29"/>
      <c r="EP42" s="29"/>
      <c r="EQ42" s="29"/>
      <c r="ER42" s="29"/>
      <c r="ES42" s="29"/>
      <c r="ET42" s="29"/>
      <c r="EU42" s="29"/>
      <c r="EV42" s="29"/>
      <c r="EW42" s="29"/>
      <c r="EX42" s="29"/>
      <c r="EY42" s="29"/>
      <c r="EZ42" s="29"/>
      <c r="FA42" s="29"/>
      <c r="FB42" s="29"/>
      <c r="FC42" s="29"/>
      <c r="FD42" s="29"/>
      <c r="FE42" s="29"/>
      <c r="FF42" s="29"/>
      <c r="FG42" s="29"/>
      <c r="FH42" s="29"/>
      <c r="FI42" s="29"/>
      <c r="FJ42" s="29"/>
      <c r="FK42" s="29"/>
      <c r="FL42" s="29"/>
      <c r="FM42" s="29"/>
      <c r="FN42" s="29"/>
      <c r="FO42" s="29"/>
      <c r="FP42" s="29"/>
      <c r="FQ42" s="29"/>
      <c r="FR42" s="29"/>
      <c r="FS42" s="29"/>
      <c r="FT42" s="29"/>
      <c r="FU42" s="29"/>
      <c r="FV42" s="29"/>
      <c r="FW42" s="29"/>
      <c r="FX42" s="29"/>
      <c r="FY42" s="29"/>
      <c r="FZ42" s="29"/>
      <c r="GA42" s="29"/>
      <c r="GB42" s="29"/>
      <c r="GC42" s="29"/>
      <c r="GD42" s="29"/>
      <c r="GE42" s="29"/>
      <c r="GF42" s="29"/>
      <c r="GG42" s="29"/>
      <c r="GH42" s="29"/>
      <c r="GI42" s="29"/>
      <c r="GJ42" s="29"/>
      <c r="GK42" s="29"/>
      <c r="GL42" s="29"/>
      <c r="GM42" s="29"/>
      <c r="GN42" s="29"/>
      <c r="GO42" s="29"/>
      <c r="GP42" s="29"/>
      <c r="GQ42" s="29"/>
      <c r="GR42" s="29"/>
      <c r="GS42" s="29"/>
      <c r="GT42" s="29"/>
      <c r="GU42" s="29"/>
      <c r="GV42" s="29"/>
      <c r="GW42" s="29"/>
      <c r="GX42" s="29"/>
      <c r="GY42" s="29"/>
      <c r="GZ42" s="29"/>
      <c r="HA42" s="29"/>
      <c r="HB42" s="29"/>
      <c r="HC42" s="29"/>
      <c r="HD42" s="29"/>
      <c r="HE42" s="29"/>
      <c r="HF42" s="29"/>
      <c r="HG42" s="29"/>
      <c r="HH42" s="29"/>
      <c r="HI42" s="29"/>
      <c r="HJ42" s="29"/>
      <c r="HK42" s="29"/>
      <c r="HL42" s="29"/>
      <c r="HM42" s="29"/>
      <c r="HN42" s="29"/>
      <c r="HO42" s="29"/>
      <c r="HP42" s="29"/>
      <c r="HQ42" s="29"/>
      <c r="HR42" s="29"/>
      <c r="HS42" s="29"/>
      <c r="HT42" s="29"/>
      <c r="HU42" s="29"/>
      <c r="HV42" s="29"/>
      <c r="HW42" s="29"/>
      <c r="HX42" s="29"/>
      <c r="HY42" s="29"/>
      <c r="HZ42" s="29"/>
      <c r="IA42" s="29"/>
      <c r="IB42" s="29"/>
      <c r="IC42" s="29"/>
      <c r="ID42" s="29"/>
      <c r="IE42" s="29"/>
      <c r="IF42" s="29"/>
      <c r="IG42" s="29"/>
      <c r="IH42" s="29"/>
      <c r="II42" s="29"/>
      <c r="IJ42" s="29"/>
      <c r="IK42" s="29"/>
      <c r="IL42" s="29"/>
      <c r="IM42" s="29"/>
      <c r="IN42" s="29"/>
      <c r="IO42" s="29"/>
      <c r="IP42" s="29"/>
      <c r="IQ42" s="29"/>
      <c r="IR42" s="29"/>
      <c r="IS42" s="29"/>
      <c r="IT42" s="29"/>
      <c r="IU42" s="29"/>
      <c r="IV42" s="29"/>
      <c r="IW42" s="29"/>
      <c r="IX42" s="29"/>
      <c r="IY42" s="29"/>
      <c r="IZ42" s="29"/>
      <c r="JA42" s="29"/>
      <c r="JB42" s="29"/>
      <c r="JC42" s="29"/>
      <c r="JD42" s="29"/>
      <c r="JE42" s="29"/>
      <c r="JF42" s="29"/>
      <c r="JG42" s="29"/>
      <c r="JH42" s="29"/>
      <c r="JI42" s="29"/>
      <c r="JJ42" s="29"/>
      <c r="JK42" s="29"/>
      <c r="JL42" s="29"/>
      <c r="JM42" s="29"/>
      <c r="JN42" s="29"/>
      <c r="JO42" s="29"/>
      <c r="JP42" s="29"/>
      <c r="JQ42" s="29"/>
      <c r="JR42" s="29"/>
      <c r="JS42" s="29"/>
      <c r="JT42" s="29"/>
      <c r="JU42" s="29"/>
      <c r="JV42" s="29"/>
      <c r="JW42" s="29"/>
      <c r="JX42" s="29"/>
      <c r="JY42" s="29"/>
      <c r="JZ42" s="29"/>
      <c r="KA42" s="29"/>
      <c r="KB42" s="29"/>
      <c r="KC42" s="29"/>
      <c r="KD42" s="29"/>
      <c r="KE42" s="29"/>
      <c r="KF42" s="29"/>
      <c r="KG42" s="29"/>
      <c r="KH42" s="29"/>
      <c r="KI42" s="29"/>
      <c r="KJ42" s="29"/>
      <c r="KK42" s="29"/>
      <c r="KL42" s="29"/>
      <c r="KM42" s="29"/>
      <c r="KN42" s="29"/>
      <c r="KO42" s="29"/>
      <c r="KP42" s="29"/>
      <c r="KQ42" s="29"/>
      <c r="KR42" s="29"/>
      <c r="KS42" s="29"/>
      <c r="KT42" s="29"/>
      <c r="KU42" s="29"/>
      <c r="KV42" s="29"/>
      <c r="KW42" s="29"/>
      <c r="KX42" s="29"/>
      <c r="KY42" s="29"/>
      <c r="KZ42" s="29"/>
      <c r="LA42" s="29"/>
      <c r="LB42" s="29"/>
      <c r="LC42" s="29"/>
      <c r="LD42" s="29"/>
      <c r="LE42" s="29"/>
      <c r="LF42" s="29"/>
      <c r="LG42" s="29"/>
      <c r="LH42" s="29"/>
      <c r="LI42" s="29"/>
      <c r="LJ42" s="29"/>
      <c r="LK42" s="29"/>
      <c r="LL42" s="29"/>
      <c r="LM42" s="29"/>
      <c r="LN42" s="29"/>
      <c r="LO42" s="29"/>
      <c r="LP42" s="29"/>
      <c r="LQ42" s="29"/>
      <c r="LR42" s="29"/>
      <c r="LS42" s="29"/>
      <c r="LT42" s="29"/>
      <c r="LU42" s="29"/>
      <c r="LV42" s="29"/>
      <c r="LW42" s="29"/>
      <c r="LX42" s="29"/>
      <c r="LY42" s="29"/>
      <c r="LZ42" s="29"/>
      <c r="MA42" s="29"/>
      <c r="MB42" s="29"/>
      <c r="MC42" s="29"/>
      <c r="MD42" s="29"/>
      <c r="ME42" s="29"/>
      <c r="MF42" s="29"/>
      <c r="MG42" s="29"/>
      <c r="MH42" s="29"/>
      <c r="MI42" s="29"/>
      <c r="MJ42" s="29"/>
      <c r="MK42" s="29"/>
      <c r="ML42" s="29"/>
      <c r="MM42" s="29"/>
      <c r="MN42" s="29"/>
      <c r="MO42" s="29"/>
      <c r="MP42" s="29"/>
      <c r="MQ42" s="29"/>
      <c r="MR42" s="29"/>
      <c r="MS42" s="29"/>
      <c r="MT42" s="29"/>
      <c r="MU42" s="29"/>
      <c r="MV42" s="29"/>
      <c r="MW42" s="29"/>
      <c r="MX42" s="29"/>
      <c r="MY42" s="29"/>
      <c r="MZ42" s="29"/>
      <c r="NA42" s="29"/>
      <c r="NB42" s="29"/>
      <c r="NC42" s="29"/>
      <c r="ND42" s="29"/>
      <c r="NE42" s="29"/>
      <c r="NF42" s="29"/>
      <c r="NG42" s="29"/>
      <c r="NH42" s="29"/>
      <c r="NI42" s="29"/>
      <c r="NJ42" s="29"/>
      <c r="NK42" s="29"/>
      <c r="NL42" s="29"/>
      <c r="NM42" s="29"/>
      <c r="NN42" s="29"/>
      <c r="NO42" s="29"/>
      <c r="NP42" s="29"/>
      <c r="NQ42" s="29"/>
      <c r="NR42" s="29"/>
      <c r="NS42" s="29"/>
      <c r="NT42" s="29"/>
      <c r="NU42" s="29"/>
      <c r="NV42" s="29"/>
      <c r="NW42" s="29"/>
      <c r="NX42" s="29"/>
      <c r="NY42" s="29"/>
      <c r="NZ42" s="29"/>
      <c r="OA42" s="29"/>
      <c r="OB42" s="29"/>
      <c r="OC42" s="29"/>
      <c r="OD42" s="29"/>
      <c r="OE42" s="29"/>
      <c r="OF42" s="29"/>
      <c r="OG42" s="29"/>
      <c r="OH42" s="29"/>
      <c r="OI42" s="29"/>
      <c r="OJ42" s="29"/>
      <c r="OK42" s="29"/>
      <c r="OL42" s="29"/>
      <c r="OM42" s="29"/>
      <c r="ON42" s="29"/>
      <c r="OO42" s="29"/>
      <c r="OP42" s="29"/>
      <c r="OQ42" s="29"/>
      <c r="OR42" s="29"/>
      <c r="OS42" s="29"/>
      <c r="OT42" s="29"/>
      <c r="OU42" s="29"/>
      <c r="OV42" s="29"/>
      <c r="OW42" s="29"/>
      <c r="OX42" s="29"/>
      <c r="OY42" s="29"/>
      <c r="OZ42" s="29"/>
      <c r="PA42" s="29"/>
      <c r="PB42" s="29"/>
      <c r="PC42" s="29"/>
      <c r="PD42" s="29"/>
      <c r="PE42" s="29"/>
      <c r="PF42" s="29"/>
      <c r="PG42" s="29"/>
      <c r="PH42" s="29"/>
      <c r="PI42" s="29"/>
      <c r="PJ42" s="29"/>
      <c r="PK42" s="29"/>
      <c r="PL42" s="29"/>
      <c r="PM42" s="29"/>
      <c r="PN42" s="29"/>
      <c r="PO42" s="29"/>
      <c r="PP42" s="29"/>
      <c r="PQ42" s="29"/>
      <c r="PR42" s="29"/>
      <c r="PS42" s="29"/>
      <c r="PT42" s="29"/>
      <c r="PU42" s="29"/>
      <c r="PV42" s="29"/>
      <c r="PW42" s="29"/>
      <c r="PX42" s="29"/>
      <c r="PY42" s="29"/>
      <c r="PZ42" s="29"/>
      <c r="QA42" s="29"/>
      <c r="QB42" s="29"/>
      <c r="QC42" s="29"/>
      <c r="QD42" s="29"/>
      <c r="QE42" s="29"/>
      <c r="QF42" s="29"/>
      <c r="QG42" s="29"/>
      <c r="QH42" s="29"/>
      <c r="QI42" s="29"/>
      <c r="QJ42" s="29"/>
      <c r="QK42" s="29"/>
      <c r="QL42" s="29"/>
      <c r="QM42" s="29"/>
      <c r="QN42" s="29"/>
      <c r="QO42" s="29"/>
      <c r="QP42" s="29"/>
      <c r="QQ42" s="29"/>
      <c r="QR42" s="29"/>
      <c r="QS42" s="29"/>
      <c r="QT42" s="29"/>
      <c r="QU42" s="29"/>
      <c r="QV42" s="29"/>
      <c r="QW42" s="29"/>
      <c r="QX42" s="29"/>
      <c r="QY42" s="29"/>
      <c r="QZ42" s="29"/>
      <c r="RA42" s="29"/>
      <c r="RB42" s="29"/>
      <c r="RC42" s="29"/>
      <c r="RD42" s="29"/>
      <c r="RE42" s="29"/>
      <c r="RF42" s="29"/>
      <c r="RG42" s="29"/>
      <c r="RH42" s="29"/>
      <c r="RI42" s="29"/>
      <c r="RJ42" s="29"/>
      <c r="RK42" s="29"/>
      <c r="RL42" s="29"/>
      <c r="RM42" s="29"/>
      <c r="RN42" s="29"/>
      <c r="RO42" s="29"/>
      <c r="RP42" s="29"/>
      <c r="RQ42" s="29"/>
      <c r="RR42" s="29"/>
      <c r="RS42" s="29"/>
      <c r="RT42" s="29"/>
      <c r="RU42" s="29"/>
      <c r="RV42" s="29"/>
      <c r="RW42" s="29"/>
      <c r="RX42" s="29"/>
      <c r="RY42" s="29"/>
      <c r="RZ42" s="29"/>
      <c r="SA42" s="29"/>
      <c r="SB42" s="29"/>
      <c r="SC42" s="29"/>
      <c r="SD42" s="29"/>
      <c r="SE42" s="29"/>
      <c r="SF42" s="29"/>
      <c r="SG42" s="29"/>
      <c r="SH42" s="29"/>
      <c r="SI42" s="29"/>
      <c r="SJ42" s="29"/>
      <c r="SK42" s="29"/>
      <c r="SL42" s="29"/>
    </row>
    <row r="43" spans="1:506" ht="16.5" customHeight="1" x14ac:dyDescent="0.2">
      <c r="A43" s="20">
        <v>98</v>
      </c>
      <c r="B43" s="20" t="s">
        <v>21</v>
      </c>
      <c r="C43" s="20" t="s">
        <v>33</v>
      </c>
      <c r="D43" s="20" t="s">
        <v>30</v>
      </c>
      <c r="E43" s="20" t="s">
        <v>1345</v>
      </c>
      <c r="F43" s="21" t="s">
        <v>120</v>
      </c>
      <c r="G43" s="20" t="s">
        <v>42</v>
      </c>
      <c r="H43" s="20" t="s">
        <v>35</v>
      </c>
      <c r="I43" s="20" t="s">
        <v>27</v>
      </c>
      <c r="J43" s="22" t="s">
        <v>119</v>
      </c>
      <c r="K43" s="20"/>
      <c r="L43" s="20"/>
      <c r="M43" s="20"/>
      <c r="N43" s="20"/>
      <c r="O43" s="23">
        <v>0</v>
      </c>
      <c r="P43" s="23">
        <f>1000000000/12</f>
        <v>83333333.333333328</v>
      </c>
      <c r="Q43" s="24">
        <v>6</v>
      </c>
      <c r="R43" s="25">
        <v>45809</v>
      </c>
      <c r="S43" s="20" t="s">
        <v>36</v>
      </c>
      <c r="T43" s="26">
        <f t="shared" si="2"/>
        <v>500000000</v>
      </c>
      <c r="U43" s="27" t="s">
        <v>39</v>
      </c>
      <c r="V43" s="28" t="s">
        <v>40</v>
      </c>
      <c r="W43" s="29"/>
      <c r="X43" s="29"/>
      <c r="Y43" s="29"/>
      <c r="Z43" s="29"/>
      <c r="AA43" s="29"/>
      <c r="AB43" s="29"/>
      <c r="AC43" s="29"/>
      <c r="AD43" s="29"/>
      <c r="AE43" s="29"/>
      <c r="AF43" s="29"/>
      <c r="AG43" s="29"/>
      <c r="AH43" s="29"/>
      <c r="AI43" s="29"/>
      <c r="AJ43" s="29"/>
      <c r="AK43" s="29"/>
      <c r="AL43" s="29"/>
      <c r="AM43" s="29"/>
      <c r="AN43" s="29"/>
      <c r="AO43" s="29"/>
      <c r="AP43" s="29"/>
      <c r="AQ43" s="29"/>
      <c r="AR43" s="29"/>
      <c r="AS43" s="29"/>
      <c r="AT43" s="29"/>
      <c r="AU43" s="29"/>
      <c r="AV43" s="29"/>
      <c r="AW43" s="29"/>
      <c r="AX43" s="29"/>
      <c r="AY43" s="29"/>
      <c r="AZ43" s="29"/>
      <c r="BA43" s="29"/>
      <c r="BB43" s="29"/>
      <c r="BC43" s="29"/>
      <c r="BD43" s="29"/>
      <c r="BE43" s="29"/>
      <c r="BF43" s="29"/>
      <c r="BG43" s="29"/>
      <c r="BH43" s="29"/>
      <c r="BI43" s="29"/>
      <c r="BJ43" s="29"/>
      <c r="BK43" s="29"/>
      <c r="BL43" s="29"/>
      <c r="BM43" s="29"/>
      <c r="BN43" s="29"/>
      <c r="BO43" s="29"/>
      <c r="BP43" s="29"/>
      <c r="BQ43" s="29"/>
      <c r="BR43" s="29"/>
      <c r="BS43" s="29"/>
      <c r="BT43" s="29"/>
      <c r="BU43" s="29"/>
      <c r="BV43" s="29"/>
      <c r="BW43" s="29"/>
      <c r="BX43" s="29"/>
      <c r="BY43" s="29"/>
      <c r="BZ43" s="29"/>
      <c r="CA43" s="29"/>
      <c r="CB43" s="29"/>
      <c r="CC43" s="29"/>
      <c r="CD43" s="29"/>
      <c r="CE43" s="29"/>
      <c r="CF43" s="29"/>
      <c r="CG43" s="29"/>
      <c r="CH43" s="29"/>
      <c r="CI43" s="29"/>
      <c r="CJ43" s="29"/>
      <c r="CK43" s="29"/>
      <c r="CL43" s="29"/>
      <c r="CM43" s="29"/>
      <c r="CN43" s="29"/>
      <c r="CO43" s="29"/>
      <c r="CP43" s="29"/>
      <c r="CQ43" s="29"/>
      <c r="CR43" s="29"/>
      <c r="CS43" s="29"/>
      <c r="CT43" s="29"/>
      <c r="CU43" s="29"/>
      <c r="CV43" s="29"/>
      <c r="CW43" s="29"/>
      <c r="CX43" s="29"/>
      <c r="CY43" s="29"/>
      <c r="CZ43" s="29"/>
      <c r="DA43" s="29"/>
      <c r="DB43" s="29"/>
      <c r="DC43" s="29"/>
      <c r="DD43" s="29"/>
      <c r="DE43" s="29"/>
      <c r="DF43" s="29"/>
      <c r="DG43" s="29"/>
      <c r="DH43" s="29"/>
      <c r="DI43" s="29"/>
      <c r="DJ43" s="29"/>
      <c r="DK43" s="29"/>
      <c r="DL43" s="29"/>
      <c r="DM43" s="29"/>
      <c r="DN43" s="29"/>
      <c r="DO43" s="29"/>
      <c r="DP43" s="29"/>
      <c r="DQ43" s="29"/>
      <c r="DR43" s="29"/>
      <c r="DS43" s="29"/>
      <c r="DT43" s="29"/>
      <c r="DU43" s="29"/>
      <c r="DV43" s="29"/>
      <c r="DW43" s="29"/>
      <c r="DX43" s="29"/>
      <c r="DY43" s="29"/>
      <c r="DZ43" s="29"/>
      <c r="EA43" s="29"/>
      <c r="EB43" s="29"/>
      <c r="EC43" s="29"/>
      <c r="ED43" s="29"/>
      <c r="EE43" s="29"/>
      <c r="EF43" s="29"/>
      <c r="EG43" s="29"/>
      <c r="EH43" s="29"/>
      <c r="EI43" s="29"/>
      <c r="EJ43" s="29"/>
      <c r="EK43" s="29"/>
      <c r="EL43" s="29"/>
      <c r="EM43" s="29"/>
      <c r="EN43" s="29"/>
      <c r="EO43" s="29"/>
      <c r="EP43" s="29"/>
      <c r="EQ43" s="29"/>
      <c r="ER43" s="29"/>
      <c r="ES43" s="29"/>
      <c r="ET43" s="29"/>
      <c r="EU43" s="29"/>
      <c r="EV43" s="29"/>
      <c r="EW43" s="29"/>
      <c r="EX43" s="29"/>
      <c r="EY43" s="29"/>
      <c r="EZ43" s="29"/>
      <c r="FA43" s="29"/>
      <c r="FB43" s="29"/>
      <c r="FC43" s="29"/>
      <c r="FD43" s="29"/>
      <c r="FE43" s="29"/>
      <c r="FF43" s="29"/>
      <c r="FG43" s="29"/>
      <c r="FH43" s="29"/>
      <c r="FI43" s="29"/>
      <c r="FJ43" s="29"/>
      <c r="FK43" s="29"/>
      <c r="FL43" s="29"/>
      <c r="FM43" s="29"/>
      <c r="FN43" s="29"/>
      <c r="FO43" s="29"/>
      <c r="FP43" s="29"/>
      <c r="FQ43" s="29"/>
      <c r="FR43" s="29"/>
      <c r="FS43" s="29"/>
      <c r="FT43" s="29"/>
      <c r="FU43" s="29"/>
      <c r="FV43" s="29"/>
      <c r="FW43" s="29"/>
      <c r="FX43" s="29"/>
      <c r="FY43" s="29"/>
      <c r="FZ43" s="29"/>
      <c r="GA43" s="29"/>
      <c r="GB43" s="29"/>
      <c r="GC43" s="29"/>
      <c r="GD43" s="29"/>
      <c r="GE43" s="29"/>
      <c r="GF43" s="29"/>
      <c r="GG43" s="29"/>
      <c r="GH43" s="29"/>
      <c r="GI43" s="29"/>
      <c r="GJ43" s="29"/>
      <c r="GK43" s="29"/>
      <c r="GL43" s="29"/>
      <c r="GM43" s="29"/>
      <c r="GN43" s="29"/>
      <c r="GO43" s="29"/>
      <c r="GP43" s="29"/>
      <c r="GQ43" s="29"/>
      <c r="GR43" s="29"/>
      <c r="GS43" s="29"/>
      <c r="GT43" s="29"/>
      <c r="GU43" s="29"/>
      <c r="GV43" s="29"/>
      <c r="GW43" s="29"/>
      <c r="GX43" s="29"/>
      <c r="GY43" s="29"/>
      <c r="GZ43" s="29"/>
      <c r="HA43" s="29"/>
      <c r="HB43" s="29"/>
      <c r="HC43" s="29"/>
      <c r="HD43" s="29"/>
      <c r="HE43" s="29"/>
      <c r="HF43" s="29"/>
      <c r="HG43" s="29"/>
      <c r="HH43" s="29"/>
      <c r="HI43" s="29"/>
      <c r="HJ43" s="29"/>
      <c r="HK43" s="29"/>
      <c r="HL43" s="29"/>
      <c r="HM43" s="29"/>
      <c r="HN43" s="29"/>
      <c r="HO43" s="29"/>
      <c r="HP43" s="29"/>
      <c r="HQ43" s="29"/>
      <c r="HR43" s="29"/>
      <c r="HS43" s="29"/>
      <c r="HT43" s="29"/>
      <c r="HU43" s="29"/>
      <c r="HV43" s="29"/>
      <c r="HW43" s="29"/>
      <c r="HX43" s="29"/>
      <c r="HY43" s="29"/>
      <c r="HZ43" s="29"/>
      <c r="IA43" s="29"/>
      <c r="IB43" s="29"/>
      <c r="IC43" s="29"/>
      <c r="ID43" s="29"/>
      <c r="IE43" s="29"/>
      <c r="IF43" s="29"/>
      <c r="IG43" s="29"/>
      <c r="IH43" s="29"/>
      <c r="II43" s="29"/>
      <c r="IJ43" s="29"/>
      <c r="IK43" s="29"/>
      <c r="IL43" s="29"/>
      <c r="IM43" s="29"/>
      <c r="IN43" s="29"/>
      <c r="IO43" s="29"/>
      <c r="IP43" s="29"/>
      <c r="IQ43" s="29"/>
      <c r="IR43" s="29"/>
      <c r="IS43" s="29"/>
      <c r="IT43" s="29"/>
      <c r="IU43" s="29"/>
      <c r="IV43" s="29"/>
      <c r="IW43" s="29"/>
      <c r="IX43" s="29"/>
      <c r="IY43" s="29"/>
      <c r="IZ43" s="29"/>
      <c r="JA43" s="29"/>
      <c r="JB43" s="29"/>
      <c r="JC43" s="29"/>
      <c r="JD43" s="29"/>
      <c r="JE43" s="29"/>
      <c r="JF43" s="29"/>
      <c r="JG43" s="29"/>
      <c r="JH43" s="29"/>
      <c r="JI43" s="29"/>
      <c r="JJ43" s="29"/>
      <c r="JK43" s="29"/>
      <c r="JL43" s="29"/>
      <c r="JM43" s="29"/>
      <c r="JN43" s="29"/>
      <c r="JO43" s="29"/>
      <c r="JP43" s="29"/>
      <c r="JQ43" s="29"/>
      <c r="JR43" s="29"/>
      <c r="JS43" s="29"/>
      <c r="JT43" s="29"/>
      <c r="JU43" s="29"/>
      <c r="JV43" s="29"/>
      <c r="JW43" s="29"/>
      <c r="JX43" s="29"/>
      <c r="JY43" s="29"/>
      <c r="JZ43" s="29"/>
      <c r="KA43" s="29"/>
      <c r="KB43" s="29"/>
      <c r="KC43" s="29"/>
      <c r="KD43" s="29"/>
      <c r="KE43" s="29"/>
      <c r="KF43" s="29"/>
      <c r="KG43" s="29"/>
      <c r="KH43" s="29"/>
      <c r="KI43" s="29"/>
      <c r="KJ43" s="29"/>
      <c r="KK43" s="29"/>
      <c r="KL43" s="29"/>
      <c r="KM43" s="29"/>
      <c r="KN43" s="29"/>
      <c r="KO43" s="29"/>
      <c r="KP43" s="29"/>
      <c r="KQ43" s="29"/>
      <c r="KR43" s="29"/>
      <c r="KS43" s="29"/>
      <c r="KT43" s="29"/>
      <c r="KU43" s="29"/>
      <c r="KV43" s="29"/>
      <c r="KW43" s="29"/>
      <c r="KX43" s="29"/>
      <c r="KY43" s="29"/>
      <c r="KZ43" s="29"/>
      <c r="LA43" s="29"/>
      <c r="LB43" s="29"/>
      <c r="LC43" s="29"/>
      <c r="LD43" s="29"/>
      <c r="LE43" s="29"/>
      <c r="LF43" s="29"/>
      <c r="LG43" s="29"/>
      <c r="LH43" s="29"/>
      <c r="LI43" s="29"/>
      <c r="LJ43" s="29"/>
      <c r="LK43" s="29"/>
      <c r="LL43" s="29"/>
      <c r="LM43" s="29"/>
      <c r="LN43" s="29"/>
      <c r="LO43" s="29"/>
      <c r="LP43" s="29"/>
      <c r="LQ43" s="29"/>
      <c r="LR43" s="29"/>
      <c r="LS43" s="29"/>
      <c r="LT43" s="29"/>
      <c r="LU43" s="29"/>
      <c r="LV43" s="29"/>
      <c r="LW43" s="29"/>
      <c r="LX43" s="29"/>
      <c r="LY43" s="29"/>
      <c r="LZ43" s="29"/>
      <c r="MA43" s="29"/>
      <c r="MB43" s="29"/>
      <c r="MC43" s="29"/>
      <c r="MD43" s="29"/>
      <c r="ME43" s="29"/>
      <c r="MF43" s="29"/>
      <c r="MG43" s="29"/>
      <c r="MH43" s="29"/>
      <c r="MI43" s="29"/>
      <c r="MJ43" s="29"/>
      <c r="MK43" s="29"/>
      <c r="ML43" s="29"/>
      <c r="MM43" s="29"/>
      <c r="MN43" s="29"/>
      <c r="MO43" s="29"/>
      <c r="MP43" s="29"/>
      <c r="MQ43" s="29"/>
      <c r="MR43" s="29"/>
      <c r="MS43" s="29"/>
      <c r="MT43" s="29"/>
      <c r="MU43" s="29"/>
      <c r="MV43" s="29"/>
      <c r="MW43" s="29"/>
      <c r="MX43" s="29"/>
      <c r="MY43" s="29"/>
      <c r="MZ43" s="29"/>
      <c r="NA43" s="29"/>
      <c r="NB43" s="29"/>
      <c r="NC43" s="29"/>
      <c r="ND43" s="29"/>
      <c r="NE43" s="29"/>
      <c r="NF43" s="29"/>
      <c r="NG43" s="29"/>
      <c r="NH43" s="29"/>
      <c r="NI43" s="29"/>
      <c r="NJ43" s="29"/>
      <c r="NK43" s="29"/>
      <c r="NL43" s="29"/>
      <c r="NM43" s="29"/>
      <c r="NN43" s="29"/>
      <c r="NO43" s="29"/>
      <c r="NP43" s="29"/>
      <c r="NQ43" s="29"/>
      <c r="NR43" s="29"/>
      <c r="NS43" s="29"/>
      <c r="NT43" s="29"/>
      <c r="NU43" s="29"/>
      <c r="NV43" s="29"/>
      <c r="NW43" s="29"/>
      <c r="NX43" s="29"/>
      <c r="NY43" s="29"/>
      <c r="NZ43" s="29"/>
      <c r="OA43" s="29"/>
      <c r="OB43" s="29"/>
      <c r="OC43" s="29"/>
      <c r="OD43" s="29"/>
      <c r="OE43" s="29"/>
      <c r="OF43" s="29"/>
      <c r="OG43" s="29"/>
      <c r="OH43" s="29"/>
      <c r="OI43" s="29"/>
      <c r="OJ43" s="29"/>
      <c r="OK43" s="29"/>
      <c r="OL43" s="29"/>
      <c r="OM43" s="29"/>
      <c r="ON43" s="29"/>
      <c r="OO43" s="29"/>
      <c r="OP43" s="29"/>
      <c r="OQ43" s="29"/>
      <c r="OR43" s="29"/>
      <c r="OS43" s="29"/>
      <c r="OT43" s="29"/>
      <c r="OU43" s="29"/>
      <c r="OV43" s="29"/>
      <c r="OW43" s="29"/>
      <c r="OX43" s="29"/>
      <c r="OY43" s="29"/>
      <c r="OZ43" s="29"/>
      <c r="PA43" s="29"/>
      <c r="PB43" s="29"/>
      <c r="PC43" s="29"/>
      <c r="PD43" s="29"/>
      <c r="PE43" s="29"/>
      <c r="PF43" s="29"/>
      <c r="PG43" s="29"/>
      <c r="PH43" s="29"/>
      <c r="PI43" s="29"/>
      <c r="PJ43" s="29"/>
      <c r="PK43" s="29"/>
      <c r="PL43" s="29"/>
      <c r="PM43" s="29"/>
      <c r="PN43" s="29"/>
      <c r="PO43" s="29"/>
      <c r="PP43" s="29"/>
      <c r="PQ43" s="29"/>
      <c r="PR43" s="29"/>
      <c r="PS43" s="29"/>
      <c r="PT43" s="29"/>
      <c r="PU43" s="29"/>
      <c r="PV43" s="29"/>
      <c r="PW43" s="29"/>
      <c r="PX43" s="29"/>
      <c r="PY43" s="29"/>
      <c r="PZ43" s="29"/>
      <c r="QA43" s="29"/>
      <c r="QB43" s="29"/>
      <c r="QC43" s="29"/>
      <c r="QD43" s="29"/>
      <c r="QE43" s="29"/>
      <c r="QF43" s="29"/>
      <c r="QG43" s="29"/>
      <c r="QH43" s="29"/>
      <c r="QI43" s="29"/>
      <c r="QJ43" s="29"/>
      <c r="QK43" s="29"/>
      <c r="QL43" s="29"/>
      <c r="QM43" s="29"/>
      <c r="QN43" s="29"/>
      <c r="QO43" s="29"/>
      <c r="QP43" s="29"/>
      <c r="QQ43" s="29"/>
      <c r="QR43" s="29"/>
      <c r="QS43" s="29"/>
      <c r="QT43" s="29"/>
      <c r="QU43" s="29"/>
      <c r="QV43" s="29"/>
      <c r="QW43" s="29"/>
      <c r="QX43" s="29"/>
      <c r="QY43" s="29"/>
      <c r="QZ43" s="29"/>
      <c r="RA43" s="29"/>
      <c r="RB43" s="29"/>
      <c r="RC43" s="29"/>
      <c r="RD43" s="29"/>
      <c r="RE43" s="29"/>
      <c r="RF43" s="29"/>
      <c r="RG43" s="29"/>
      <c r="RH43" s="29"/>
      <c r="RI43" s="29"/>
      <c r="RJ43" s="29"/>
      <c r="RK43" s="29"/>
      <c r="RL43" s="29"/>
      <c r="RM43" s="29"/>
      <c r="RN43" s="29"/>
      <c r="RO43" s="29"/>
      <c r="RP43" s="29"/>
      <c r="RQ43" s="29"/>
      <c r="RR43" s="29"/>
      <c r="RS43" s="29"/>
      <c r="RT43" s="29"/>
      <c r="RU43" s="29"/>
      <c r="RV43" s="29"/>
      <c r="RW43" s="29"/>
      <c r="RX43" s="29"/>
      <c r="RY43" s="29"/>
      <c r="RZ43" s="29"/>
      <c r="SA43" s="29"/>
      <c r="SB43" s="29"/>
      <c r="SC43" s="29"/>
      <c r="SD43" s="29"/>
      <c r="SE43" s="29"/>
      <c r="SF43" s="29"/>
      <c r="SG43" s="29"/>
      <c r="SH43" s="29"/>
      <c r="SI43" s="29"/>
      <c r="SJ43" s="29"/>
      <c r="SK43" s="29"/>
      <c r="SL43" s="29"/>
    </row>
    <row r="44" spans="1:506" ht="16.5" customHeight="1" x14ac:dyDescent="0.2">
      <c r="A44" s="20">
        <v>99</v>
      </c>
      <c r="B44" s="20" t="s">
        <v>21</v>
      </c>
      <c r="C44" s="20" t="s">
        <v>33</v>
      </c>
      <c r="D44" s="20" t="s">
        <v>30</v>
      </c>
      <c r="E44" s="20" t="s">
        <v>1345</v>
      </c>
      <c r="F44" s="21" t="s">
        <v>121</v>
      </c>
      <c r="G44" s="20" t="s">
        <v>42</v>
      </c>
      <c r="H44" s="20" t="s">
        <v>35</v>
      </c>
      <c r="I44" s="20" t="s">
        <v>27</v>
      </c>
      <c r="J44" s="22" t="s">
        <v>119</v>
      </c>
      <c r="K44" s="20"/>
      <c r="L44" s="20"/>
      <c r="M44" s="20"/>
      <c r="N44" s="20"/>
      <c r="O44" s="23">
        <v>0</v>
      </c>
      <c r="P44" s="23">
        <f>1000000000/12</f>
        <v>83333333.333333328</v>
      </c>
      <c r="Q44" s="24">
        <v>6</v>
      </c>
      <c r="R44" s="25">
        <v>45809</v>
      </c>
      <c r="S44" s="20" t="s">
        <v>36</v>
      </c>
      <c r="T44" s="26">
        <f t="shared" si="2"/>
        <v>500000000</v>
      </c>
      <c r="U44" s="27" t="s">
        <v>39</v>
      </c>
      <c r="V44" s="28" t="s">
        <v>40</v>
      </c>
      <c r="W44" s="29"/>
      <c r="X44" s="29"/>
      <c r="Y44" s="29"/>
      <c r="Z44" s="29"/>
      <c r="AA44" s="29"/>
      <c r="AB44" s="29"/>
      <c r="AC44" s="29"/>
      <c r="AD44" s="29"/>
      <c r="AE44" s="29"/>
      <c r="AF44" s="29"/>
      <c r="AG44" s="29"/>
      <c r="AH44" s="29"/>
      <c r="AI44" s="29"/>
      <c r="AJ44" s="29"/>
      <c r="AK44" s="29"/>
      <c r="AL44" s="29"/>
      <c r="AM44" s="29"/>
      <c r="AN44" s="29"/>
      <c r="AO44" s="29"/>
      <c r="AP44" s="29"/>
      <c r="AQ44" s="29"/>
      <c r="AR44" s="29"/>
      <c r="AS44" s="29"/>
      <c r="AT44" s="29"/>
      <c r="AU44" s="29"/>
      <c r="AV44" s="29"/>
      <c r="AW44" s="29"/>
      <c r="AX44" s="29"/>
      <c r="AY44" s="29"/>
      <c r="AZ44" s="29"/>
      <c r="BA44" s="29"/>
      <c r="BB44" s="29"/>
      <c r="BC44" s="29"/>
      <c r="BD44" s="29"/>
      <c r="BE44" s="29"/>
      <c r="BF44" s="29"/>
      <c r="BG44" s="29"/>
      <c r="BH44" s="29"/>
      <c r="BI44" s="29"/>
      <c r="BJ44" s="29"/>
      <c r="BK44" s="29"/>
      <c r="BL44" s="29"/>
      <c r="BM44" s="29"/>
      <c r="BN44" s="29"/>
      <c r="BO44" s="29"/>
      <c r="BP44" s="29"/>
      <c r="BQ44" s="29"/>
      <c r="BR44" s="29"/>
      <c r="BS44" s="29"/>
      <c r="BT44" s="29"/>
      <c r="BU44" s="29"/>
      <c r="BV44" s="29"/>
      <c r="BW44" s="29"/>
      <c r="BX44" s="29"/>
      <c r="BY44" s="29"/>
      <c r="BZ44" s="29"/>
      <c r="CA44" s="29"/>
      <c r="CB44" s="29"/>
      <c r="CC44" s="29"/>
      <c r="CD44" s="29"/>
      <c r="CE44" s="29"/>
      <c r="CF44" s="29"/>
      <c r="CG44" s="29"/>
      <c r="CH44" s="29"/>
      <c r="CI44" s="29"/>
      <c r="CJ44" s="29"/>
      <c r="CK44" s="29"/>
      <c r="CL44" s="29"/>
      <c r="CM44" s="29"/>
      <c r="CN44" s="29"/>
      <c r="CO44" s="29"/>
      <c r="CP44" s="29"/>
      <c r="CQ44" s="29"/>
      <c r="CR44" s="29"/>
      <c r="CS44" s="29"/>
      <c r="CT44" s="29"/>
      <c r="CU44" s="29"/>
      <c r="CV44" s="29"/>
      <c r="CW44" s="29"/>
      <c r="CX44" s="29"/>
      <c r="CY44" s="29"/>
      <c r="CZ44" s="29"/>
      <c r="DA44" s="29"/>
      <c r="DB44" s="29"/>
      <c r="DC44" s="29"/>
      <c r="DD44" s="29"/>
      <c r="DE44" s="29"/>
      <c r="DF44" s="29"/>
      <c r="DG44" s="29"/>
      <c r="DH44" s="29"/>
      <c r="DI44" s="29"/>
      <c r="DJ44" s="29"/>
      <c r="DK44" s="29"/>
      <c r="DL44" s="29"/>
      <c r="DM44" s="29"/>
      <c r="DN44" s="29"/>
      <c r="DO44" s="29"/>
      <c r="DP44" s="29"/>
      <c r="DQ44" s="29"/>
      <c r="DR44" s="29"/>
      <c r="DS44" s="29"/>
      <c r="DT44" s="29"/>
      <c r="DU44" s="29"/>
      <c r="DV44" s="29"/>
      <c r="DW44" s="29"/>
      <c r="DX44" s="29"/>
      <c r="DY44" s="29"/>
      <c r="DZ44" s="29"/>
      <c r="EA44" s="29"/>
      <c r="EB44" s="29"/>
      <c r="EC44" s="29"/>
      <c r="ED44" s="29"/>
      <c r="EE44" s="29"/>
      <c r="EF44" s="29"/>
      <c r="EG44" s="29"/>
      <c r="EH44" s="29"/>
      <c r="EI44" s="29"/>
      <c r="EJ44" s="29"/>
      <c r="EK44" s="29"/>
      <c r="EL44" s="29"/>
      <c r="EM44" s="29"/>
      <c r="EN44" s="29"/>
      <c r="EO44" s="29"/>
      <c r="EP44" s="29"/>
      <c r="EQ44" s="29"/>
      <c r="ER44" s="29"/>
      <c r="ES44" s="29"/>
      <c r="ET44" s="29"/>
      <c r="EU44" s="29"/>
      <c r="EV44" s="29"/>
      <c r="EW44" s="29"/>
      <c r="EX44" s="29"/>
      <c r="EY44" s="29"/>
      <c r="EZ44" s="29"/>
      <c r="FA44" s="29"/>
      <c r="FB44" s="29"/>
      <c r="FC44" s="29"/>
      <c r="FD44" s="29"/>
      <c r="FE44" s="29"/>
      <c r="FF44" s="29"/>
      <c r="FG44" s="29"/>
      <c r="FH44" s="29"/>
      <c r="FI44" s="29"/>
      <c r="FJ44" s="29"/>
      <c r="FK44" s="29"/>
      <c r="FL44" s="29"/>
      <c r="FM44" s="29"/>
      <c r="FN44" s="29"/>
      <c r="FO44" s="29"/>
      <c r="FP44" s="29"/>
      <c r="FQ44" s="29"/>
      <c r="FR44" s="29"/>
      <c r="FS44" s="29"/>
      <c r="FT44" s="29"/>
      <c r="FU44" s="29"/>
      <c r="FV44" s="29"/>
      <c r="FW44" s="29"/>
      <c r="FX44" s="29"/>
      <c r="FY44" s="29"/>
      <c r="FZ44" s="29"/>
      <c r="GA44" s="29"/>
      <c r="GB44" s="29"/>
      <c r="GC44" s="29"/>
      <c r="GD44" s="29"/>
      <c r="GE44" s="29"/>
      <c r="GF44" s="29"/>
      <c r="GG44" s="29"/>
      <c r="GH44" s="29"/>
      <c r="GI44" s="29"/>
      <c r="GJ44" s="29"/>
      <c r="GK44" s="29"/>
      <c r="GL44" s="29"/>
      <c r="GM44" s="29"/>
      <c r="GN44" s="29"/>
      <c r="GO44" s="29"/>
      <c r="GP44" s="29"/>
      <c r="GQ44" s="29"/>
      <c r="GR44" s="29"/>
      <c r="GS44" s="29"/>
      <c r="GT44" s="29"/>
      <c r="GU44" s="29"/>
      <c r="GV44" s="29"/>
      <c r="GW44" s="29"/>
      <c r="GX44" s="29"/>
      <c r="GY44" s="29"/>
      <c r="GZ44" s="29"/>
      <c r="HA44" s="29"/>
      <c r="HB44" s="29"/>
      <c r="HC44" s="29"/>
      <c r="HD44" s="29"/>
      <c r="HE44" s="29"/>
      <c r="HF44" s="29"/>
      <c r="HG44" s="29"/>
      <c r="HH44" s="29"/>
      <c r="HI44" s="29"/>
      <c r="HJ44" s="29"/>
      <c r="HK44" s="29"/>
      <c r="HL44" s="29"/>
      <c r="HM44" s="29"/>
      <c r="HN44" s="29"/>
      <c r="HO44" s="29"/>
      <c r="HP44" s="29"/>
      <c r="HQ44" s="29"/>
      <c r="HR44" s="29"/>
      <c r="HS44" s="29"/>
      <c r="HT44" s="29"/>
      <c r="HU44" s="29"/>
      <c r="HV44" s="29"/>
      <c r="HW44" s="29"/>
      <c r="HX44" s="29"/>
      <c r="HY44" s="29"/>
      <c r="HZ44" s="29"/>
      <c r="IA44" s="29"/>
      <c r="IB44" s="29"/>
      <c r="IC44" s="29"/>
      <c r="ID44" s="29"/>
      <c r="IE44" s="29"/>
      <c r="IF44" s="29"/>
      <c r="IG44" s="29"/>
      <c r="IH44" s="29"/>
      <c r="II44" s="29"/>
      <c r="IJ44" s="29"/>
      <c r="IK44" s="29"/>
      <c r="IL44" s="29"/>
      <c r="IM44" s="29"/>
      <c r="IN44" s="29"/>
      <c r="IO44" s="29"/>
      <c r="IP44" s="29"/>
      <c r="IQ44" s="29"/>
      <c r="IR44" s="29"/>
      <c r="IS44" s="29"/>
      <c r="IT44" s="29"/>
      <c r="IU44" s="29"/>
      <c r="IV44" s="29"/>
      <c r="IW44" s="29"/>
      <c r="IX44" s="29"/>
      <c r="IY44" s="29"/>
      <c r="IZ44" s="29"/>
      <c r="JA44" s="29"/>
      <c r="JB44" s="29"/>
      <c r="JC44" s="29"/>
      <c r="JD44" s="29"/>
      <c r="JE44" s="29"/>
      <c r="JF44" s="29"/>
      <c r="JG44" s="29"/>
      <c r="JH44" s="29"/>
      <c r="JI44" s="29"/>
      <c r="JJ44" s="29"/>
      <c r="JK44" s="29"/>
      <c r="JL44" s="29"/>
      <c r="JM44" s="29"/>
      <c r="JN44" s="29"/>
      <c r="JO44" s="29"/>
      <c r="JP44" s="29"/>
      <c r="JQ44" s="29"/>
      <c r="JR44" s="29"/>
      <c r="JS44" s="29"/>
      <c r="JT44" s="29"/>
      <c r="JU44" s="29"/>
      <c r="JV44" s="29"/>
      <c r="JW44" s="29"/>
      <c r="JX44" s="29"/>
      <c r="JY44" s="29"/>
      <c r="JZ44" s="29"/>
      <c r="KA44" s="29"/>
      <c r="KB44" s="29"/>
      <c r="KC44" s="29"/>
      <c r="KD44" s="29"/>
      <c r="KE44" s="29"/>
      <c r="KF44" s="29"/>
      <c r="KG44" s="29"/>
      <c r="KH44" s="29"/>
      <c r="KI44" s="29"/>
      <c r="KJ44" s="29"/>
      <c r="KK44" s="29"/>
      <c r="KL44" s="29"/>
      <c r="KM44" s="29"/>
      <c r="KN44" s="29"/>
      <c r="KO44" s="29"/>
      <c r="KP44" s="29"/>
      <c r="KQ44" s="29"/>
      <c r="KR44" s="29"/>
      <c r="KS44" s="29"/>
      <c r="KT44" s="29"/>
      <c r="KU44" s="29"/>
      <c r="KV44" s="29"/>
      <c r="KW44" s="29"/>
      <c r="KX44" s="29"/>
      <c r="KY44" s="29"/>
      <c r="KZ44" s="29"/>
      <c r="LA44" s="29"/>
      <c r="LB44" s="29"/>
      <c r="LC44" s="29"/>
      <c r="LD44" s="29"/>
      <c r="LE44" s="29"/>
      <c r="LF44" s="29"/>
      <c r="LG44" s="29"/>
      <c r="LH44" s="29"/>
      <c r="LI44" s="29"/>
      <c r="LJ44" s="29"/>
      <c r="LK44" s="29"/>
      <c r="LL44" s="29"/>
      <c r="LM44" s="29"/>
      <c r="LN44" s="29"/>
      <c r="LO44" s="29"/>
      <c r="LP44" s="29"/>
      <c r="LQ44" s="29"/>
      <c r="LR44" s="29"/>
      <c r="LS44" s="29"/>
      <c r="LT44" s="29"/>
      <c r="LU44" s="29"/>
      <c r="LV44" s="29"/>
      <c r="LW44" s="29"/>
      <c r="LX44" s="29"/>
      <c r="LY44" s="29"/>
      <c r="LZ44" s="29"/>
      <c r="MA44" s="29"/>
      <c r="MB44" s="29"/>
      <c r="MC44" s="29"/>
      <c r="MD44" s="29"/>
      <c r="ME44" s="29"/>
      <c r="MF44" s="29"/>
      <c r="MG44" s="29"/>
      <c r="MH44" s="29"/>
      <c r="MI44" s="29"/>
      <c r="MJ44" s="29"/>
      <c r="MK44" s="29"/>
      <c r="ML44" s="29"/>
      <c r="MM44" s="29"/>
      <c r="MN44" s="29"/>
      <c r="MO44" s="29"/>
      <c r="MP44" s="29"/>
      <c r="MQ44" s="29"/>
      <c r="MR44" s="29"/>
      <c r="MS44" s="29"/>
      <c r="MT44" s="29"/>
      <c r="MU44" s="29"/>
      <c r="MV44" s="29"/>
      <c r="MW44" s="29"/>
      <c r="MX44" s="29"/>
      <c r="MY44" s="29"/>
      <c r="MZ44" s="29"/>
      <c r="NA44" s="29"/>
      <c r="NB44" s="29"/>
      <c r="NC44" s="29"/>
      <c r="ND44" s="29"/>
      <c r="NE44" s="29"/>
      <c r="NF44" s="29"/>
      <c r="NG44" s="29"/>
      <c r="NH44" s="29"/>
      <c r="NI44" s="29"/>
      <c r="NJ44" s="29"/>
      <c r="NK44" s="29"/>
      <c r="NL44" s="29"/>
      <c r="NM44" s="29"/>
      <c r="NN44" s="29"/>
      <c r="NO44" s="29"/>
      <c r="NP44" s="29"/>
      <c r="NQ44" s="29"/>
      <c r="NR44" s="29"/>
      <c r="NS44" s="29"/>
      <c r="NT44" s="29"/>
      <c r="NU44" s="29"/>
      <c r="NV44" s="29"/>
      <c r="NW44" s="29"/>
      <c r="NX44" s="29"/>
      <c r="NY44" s="29"/>
      <c r="NZ44" s="29"/>
      <c r="OA44" s="29"/>
      <c r="OB44" s="29"/>
      <c r="OC44" s="29"/>
      <c r="OD44" s="29"/>
      <c r="OE44" s="29"/>
      <c r="OF44" s="29"/>
      <c r="OG44" s="29"/>
      <c r="OH44" s="29"/>
      <c r="OI44" s="29"/>
      <c r="OJ44" s="29"/>
      <c r="OK44" s="29"/>
      <c r="OL44" s="29"/>
      <c r="OM44" s="29"/>
      <c r="ON44" s="29"/>
      <c r="OO44" s="29"/>
      <c r="OP44" s="29"/>
      <c r="OQ44" s="29"/>
      <c r="OR44" s="29"/>
      <c r="OS44" s="29"/>
      <c r="OT44" s="29"/>
      <c r="OU44" s="29"/>
      <c r="OV44" s="29"/>
      <c r="OW44" s="29"/>
      <c r="OX44" s="29"/>
      <c r="OY44" s="29"/>
      <c r="OZ44" s="29"/>
      <c r="PA44" s="29"/>
      <c r="PB44" s="29"/>
      <c r="PC44" s="29"/>
      <c r="PD44" s="29"/>
      <c r="PE44" s="29"/>
      <c r="PF44" s="29"/>
      <c r="PG44" s="29"/>
      <c r="PH44" s="29"/>
      <c r="PI44" s="29"/>
      <c r="PJ44" s="29"/>
      <c r="PK44" s="29"/>
      <c r="PL44" s="29"/>
      <c r="PM44" s="29"/>
      <c r="PN44" s="29"/>
      <c r="PO44" s="29"/>
      <c r="PP44" s="29"/>
      <c r="PQ44" s="29"/>
      <c r="PR44" s="29"/>
      <c r="PS44" s="29"/>
      <c r="PT44" s="29"/>
      <c r="PU44" s="29"/>
      <c r="PV44" s="29"/>
      <c r="PW44" s="29"/>
      <c r="PX44" s="29"/>
      <c r="PY44" s="29"/>
      <c r="PZ44" s="29"/>
      <c r="QA44" s="29"/>
      <c r="QB44" s="29"/>
      <c r="QC44" s="29"/>
      <c r="QD44" s="29"/>
      <c r="QE44" s="29"/>
      <c r="QF44" s="29"/>
      <c r="QG44" s="29"/>
      <c r="QH44" s="29"/>
      <c r="QI44" s="29"/>
      <c r="QJ44" s="29"/>
      <c r="QK44" s="29"/>
      <c r="QL44" s="29"/>
      <c r="QM44" s="29"/>
      <c r="QN44" s="29"/>
      <c r="QO44" s="29"/>
      <c r="QP44" s="29"/>
      <c r="QQ44" s="29"/>
      <c r="QR44" s="29"/>
      <c r="QS44" s="29"/>
      <c r="QT44" s="29"/>
      <c r="QU44" s="29"/>
      <c r="QV44" s="29"/>
      <c r="QW44" s="29"/>
      <c r="QX44" s="29"/>
      <c r="QY44" s="29"/>
      <c r="QZ44" s="29"/>
      <c r="RA44" s="29"/>
      <c r="RB44" s="29"/>
      <c r="RC44" s="29"/>
      <c r="RD44" s="29"/>
      <c r="RE44" s="29"/>
      <c r="RF44" s="29"/>
      <c r="RG44" s="29"/>
      <c r="RH44" s="29"/>
      <c r="RI44" s="29"/>
      <c r="RJ44" s="29"/>
      <c r="RK44" s="29"/>
      <c r="RL44" s="29"/>
      <c r="RM44" s="29"/>
      <c r="RN44" s="29"/>
      <c r="RO44" s="29"/>
      <c r="RP44" s="29"/>
      <c r="RQ44" s="29"/>
      <c r="RR44" s="29"/>
      <c r="RS44" s="29"/>
      <c r="RT44" s="29"/>
      <c r="RU44" s="29"/>
      <c r="RV44" s="29"/>
      <c r="RW44" s="29"/>
      <c r="RX44" s="29"/>
      <c r="RY44" s="29"/>
      <c r="RZ44" s="29"/>
      <c r="SA44" s="29"/>
      <c r="SB44" s="29"/>
      <c r="SC44" s="29"/>
      <c r="SD44" s="29"/>
      <c r="SE44" s="29"/>
      <c r="SF44" s="29"/>
      <c r="SG44" s="29"/>
      <c r="SH44" s="29"/>
      <c r="SI44" s="29"/>
      <c r="SJ44" s="29"/>
      <c r="SK44" s="29"/>
      <c r="SL44" s="29"/>
    </row>
    <row r="45" spans="1:506" ht="16.5" customHeight="1" x14ac:dyDescent="0.2">
      <c r="A45" s="20">
        <v>100</v>
      </c>
      <c r="B45" s="20" t="s">
        <v>21</v>
      </c>
      <c r="C45" s="20" t="s">
        <v>33</v>
      </c>
      <c r="D45" s="20" t="s">
        <v>30</v>
      </c>
      <c r="E45" s="20" t="s">
        <v>1345</v>
      </c>
      <c r="F45" s="21" t="s">
        <v>122</v>
      </c>
      <c r="G45" s="20" t="s">
        <v>42</v>
      </c>
      <c r="H45" s="20" t="s">
        <v>35</v>
      </c>
      <c r="I45" s="20" t="s">
        <v>27</v>
      </c>
      <c r="J45" s="22" t="s">
        <v>119</v>
      </c>
      <c r="K45" s="20"/>
      <c r="L45" s="20"/>
      <c r="M45" s="20"/>
      <c r="N45" s="20"/>
      <c r="O45" s="23">
        <v>0</v>
      </c>
      <c r="P45" s="23">
        <f>300000000/12</f>
        <v>25000000</v>
      </c>
      <c r="Q45" s="24">
        <v>6</v>
      </c>
      <c r="R45" s="25">
        <v>45809</v>
      </c>
      <c r="S45" s="20" t="s">
        <v>29</v>
      </c>
      <c r="T45" s="26">
        <f t="shared" si="2"/>
        <v>150000000</v>
      </c>
      <c r="U45" s="27" t="s">
        <v>39</v>
      </c>
      <c r="V45" s="28" t="s">
        <v>40</v>
      </c>
      <c r="W45" s="29"/>
      <c r="X45" s="29"/>
      <c r="Y45" s="29"/>
      <c r="Z45" s="29"/>
      <c r="AA45" s="29"/>
      <c r="AB45" s="29"/>
      <c r="AC45" s="29"/>
      <c r="AD45" s="29"/>
      <c r="AE45" s="29"/>
      <c r="AF45" s="29"/>
      <c r="AG45" s="29"/>
      <c r="AH45" s="29"/>
      <c r="AI45" s="29"/>
      <c r="AJ45" s="29"/>
      <c r="AK45" s="29"/>
      <c r="AL45" s="29"/>
      <c r="AM45" s="29"/>
      <c r="AN45" s="29"/>
      <c r="AO45" s="29"/>
      <c r="AP45" s="29"/>
      <c r="AQ45" s="29"/>
      <c r="AR45" s="29"/>
      <c r="AS45" s="29"/>
      <c r="AT45" s="29"/>
      <c r="AU45" s="29"/>
      <c r="AV45" s="29"/>
      <c r="AW45" s="29"/>
      <c r="AX45" s="29"/>
      <c r="AY45" s="29"/>
      <c r="AZ45" s="29"/>
      <c r="BA45" s="29"/>
      <c r="BB45" s="29"/>
      <c r="BC45" s="29"/>
      <c r="BD45" s="29"/>
      <c r="BE45" s="29"/>
      <c r="BF45" s="29"/>
      <c r="BG45" s="29"/>
      <c r="BH45" s="29"/>
      <c r="BI45" s="29"/>
      <c r="BJ45" s="29"/>
      <c r="BK45" s="29"/>
      <c r="BL45" s="29"/>
      <c r="BM45" s="29"/>
      <c r="BN45" s="29"/>
      <c r="BO45" s="29"/>
      <c r="BP45" s="29"/>
      <c r="BQ45" s="29"/>
      <c r="BR45" s="29"/>
      <c r="BS45" s="29"/>
      <c r="BT45" s="29"/>
      <c r="BU45" s="29"/>
      <c r="BV45" s="29"/>
      <c r="BW45" s="29"/>
      <c r="BX45" s="29"/>
      <c r="BY45" s="29"/>
      <c r="BZ45" s="29"/>
      <c r="CA45" s="29"/>
      <c r="CB45" s="29"/>
      <c r="CC45" s="29"/>
      <c r="CD45" s="29"/>
      <c r="CE45" s="29"/>
      <c r="CF45" s="29"/>
      <c r="CG45" s="29"/>
      <c r="CH45" s="29"/>
      <c r="CI45" s="29"/>
      <c r="CJ45" s="29"/>
      <c r="CK45" s="29"/>
      <c r="CL45" s="29"/>
      <c r="CM45" s="29"/>
      <c r="CN45" s="29"/>
      <c r="CO45" s="29"/>
      <c r="CP45" s="29"/>
      <c r="CQ45" s="29"/>
      <c r="CR45" s="29"/>
      <c r="CS45" s="29"/>
      <c r="CT45" s="29"/>
      <c r="CU45" s="29"/>
      <c r="CV45" s="29"/>
      <c r="CW45" s="29"/>
      <c r="CX45" s="29"/>
      <c r="CY45" s="29"/>
      <c r="CZ45" s="29"/>
      <c r="DA45" s="29"/>
      <c r="DB45" s="29"/>
      <c r="DC45" s="29"/>
      <c r="DD45" s="29"/>
      <c r="DE45" s="29"/>
      <c r="DF45" s="29"/>
      <c r="DG45" s="29"/>
      <c r="DH45" s="29"/>
      <c r="DI45" s="29"/>
      <c r="DJ45" s="29"/>
      <c r="DK45" s="29"/>
      <c r="DL45" s="29"/>
      <c r="DM45" s="29"/>
      <c r="DN45" s="29"/>
      <c r="DO45" s="29"/>
      <c r="DP45" s="29"/>
      <c r="DQ45" s="29"/>
      <c r="DR45" s="29"/>
      <c r="DS45" s="29"/>
      <c r="DT45" s="29"/>
      <c r="DU45" s="29"/>
      <c r="DV45" s="29"/>
      <c r="DW45" s="29"/>
      <c r="DX45" s="29"/>
      <c r="DY45" s="29"/>
      <c r="DZ45" s="29"/>
      <c r="EA45" s="29"/>
      <c r="EB45" s="29"/>
      <c r="EC45" s="29"/>
      <c r="ED45" s="29"/>
      <c r="EE45" s="29"/>
      <c r="EF45" s="29"/>
      <c r="EG45" s="29"/>
      <c r="EH45" s="29"/>
      <c r="EI45" s="29"/>
      <c r="EJ45" s="29"/>
      <c r="EK45" s="29"/>
      <c r="EL45" s="29"/>
      <c r="EM45" s="29"/>
      <c r="EN45" s="29"/>
      <c r="EO45" s="29"/>
      <c r="EP45" s="29"/>
      <c r="EQ45" s="29"/>
      <c r="ER45" s="29"/>
      <c r="ES45" s="29"/>
      <c r="ET45" s="29"/>
      <c r="EU45" s="29"/>
      <c r="EV45" s="29"/>
      <c r="EW45" s="29"/>
      <c r="EX45" s="29"/>
      <c r="EY45" s="29"/>
      <c r="EZ45" s="29"/>
      <c r="FA45" s="29"/>
      <c r="FB45" s="29"/>
      <c r="FC45" s="29"/>
      <c r="FD45" s="29"/>
      <c r="FE45" s="29"/>
      <c r="FF45" s="29"/>
      <c r="FG45" s="29"/>
      <c r="FH45" s="29"/>
      <c r="FI45" s="29"/>
      <c r="FJ45" s="29"/>
      <c r="FK45" s="29"/>
      <c r="FL45" s="29"/>
      <c r="FM45" s="29"/>
      <c r="FN45" s="29"/>
      <c r="FO45" s="29"/>
      <c r="FP45" s="29"/>
      <c r="FQ45" s="29"/>
      <c r="FR45" s="29"/>
      <c r="FS45" s="29"/>
      <c r="FT45" s="29"/>
      <c r="FU45" s="29"/>
      <c r="FV45" s="29"/>
      <c r="FW45" s="29"/>
      <c r="FX45" s="29"/>
      <c r="FY45" s="29"/>
      <c r="FZ45" s="29"/>
      <c r="GA45" s="29"/>
      <c r="GB45" s="29"/>
      <c r="GC45" s="29"/>
      <c r="GD45" s="29"/>
      <c r="GE45" s="29"/>
      <c r="GF45" s="29"/>
      <c r="GG45" s="29"/>
      <c r="GH45" s="29"/>
      <c r="GI45" s="29"/>
      <c r="GJ45" s="29"/>
      <c r="GK45" s="29"/>
      <c r="GL45" s="29"/>
      <c r="GM45" s="29"/>
      <c r="GN45" s="29"/>
      <c r="GO45" s="29"/>
      <c r="GP45" s="29"/>
      <c r="GQ45" s="29"/>
      <c r="GR45" s="29"/>
      <c r="GS45" s="29"/>
      <c r="GT45" s="29"/>
      <c r="GU45" s="29"/>
      <c r="GV45" s="29"/>
      <c r="GW45" s="29"/>
      <c r="GX45" s="29"/>
      <c r="GY45" s="29"/>
      <c r="GZ45" s="29"/>
      <c r="HA45" s="29"/>
      <c r="HB45" s="29"/>
      <c r="HC45" s="29"/>
      <c r="HD45" s="29"/>
      <c r="HE45" s="29"/>
      <c r="HF45" s="29"/>
      <c r="HG45" s="29"/>
      <c r="HH45" s="29"/>
      <c r="HI45" s="29"/>
      <c r="HJ45" s="29"/>
      <c r="HK45" s="29"/>
      <c r="HL45" s="29"/>
      <c r="HM45" s="29"/>
      <c r="HN45" s="29"/>
      <c r="HO45" s="29"/>
      <c r="HP45" s="29"/>
      <c r="HQ45" s="29"/>
      <c r="HR45" s="29"/>
      <c r="HS45" s="29"/>
      <c r="HT45" s="29"/>
      <c r="HU45" s="29"/>
      <c r="HV45" s="29"/>
      <c r="HW45" s="29"/>
      <c r="HX45" s="29"/>
      <c r="HY45" s="29"/>
      <c r="HZ45" s="29"/>
      <c r="IA45" s="29"/>
      <c r="IB45" s="29"/>
      <c r="IC45" s="29"/>
      <c r="ID45" s="29"/>
      <c r="IE45" s="29"/>
      <c r="IF45" s="29"/>
      <c r="IG45" s="29"/>
      <c r="IH45" s="29"/>
      <c r="II45" s="29"/>
      <c r="IJ45" s="29"/>
      <c r="IK45" s="29"/>
      <c r="IL45" s="29"/>
      <c r="IM45" s="29"/>
      <c r="IN45" s="29"/>
      <c r="IO45" s="29"/>
      <c r="IP45" s="29"/>
      <c r="IQ45" s="29"/>
      <c r="IR45" s="29"/>
      <c r="IS45" s="29"/>
      <c r="IT45" s="29"/>
      <c r="IU45" s="29"/>
      <c r="IV45" s="29"/>
      <c r="IW45" s="29"/>
      <c r="IX45" s="29"/>
      <c r="IY45" s="29"/>
      <c r="IZ45" s="29"/>
      <c r="JA45" s="29"/>
      <c r="JB45" s="29"/>
      <c r="JC45" s="29"/>
      <c r="JD45" s="29"/>
      <c r="JE45" s="29"/>
      <c r="JF45" s="29"/>
      <c r="JG45" s="29"/>
      <c r="JH45" s="29"/>
      <c r="JI45" s="29"/>
      <c r="JJ45" s="29"/>
      <c r="JK45" s="29"/>
      <c r="JL45" s="29"/>
      <c r="JM45" s="29"/>
      <c r="JN45" s="29"/>
      <c r="JO45" s="29"/>
      <c r="JP45" s="29"/>
      <c r="JQ45" s="29"/>
      <c r="JR45" s="29"/>
      <c r="JS45" s="29"/>
      <c r="JT45" s="29"/>
      <c r="JU45" s="29"/>
      <c r="JV45" s="29"/>
      <c r="JW45" s="29"/>
      <c r="JX45" s="29"/>
      <c r="JY45" s="29"/>
      <c r="JZ45" s="29"/>
      <c r="KA45" s="29"/>
      <c r="KB45" s="29"/>
      <c r="KC45" s="29"/>
      <c r="KD45" s="29"/>
      <c r="KE45" s="29"/>
      <c r="KF45" s="29"/>
      <c r="KG45" s="29"/>
      <c r="KH45" s="29"/>
      <c r="KI45" s="29"/>
      <c r="KJ45" s="29"/>
      <c r="KK45" s="29"/>
      <c r="KL45" s="29"/>
      <c r="KM45" s="29"/>
      <c r="KN45" s="29"/>
      <c r="KO45" s="29"/>
      <c r="KP45" s="29"/>
      <c r="KQ45" s="29"/>
      <c r="KR45" s="29"/>
      <c r="KS45" s="29"/>
      <c r="KT45" s="29"/>
      <c r="KU45" s="29"/>
      <c r="KV45" s="29"/>
      <c r="KW45" s="29"/>
      <c r="KX45" s="29"/>
      <c r="KY45" s="29"/>
      <c r="KZ45" s="29"/>
      <c r="LA45" s="29"/>
      <c r="LB45" s="29"/>
      <c r="LC45" s="29"/>
      <c r="LD45" s="29"/>
      <c r="LE45" s="29"/>
      <c r="LF45" s="29"/>
      <c r="LG45" s="29"/>
      <c r="LH45" s="29"/>
      <c r="LI45" s="29"/>
      <c r="LJ45" s="29"/>
      <c r="LK45" s="29"/>
      <c r="LL45" s="29"/>
      <c r="LM45" s="29"/>
      <c r="LN45" s="29"/>
      <c r="LO45" s="29"/>
      <c r="LP45" s="29"/>
      <c r="LQ45" s="29"/>
      <c r="LR45" s="29"/>
      <c r="LS45" s="29"/>
      <c r="LT45" s="29"/>
      <c r="LU45" s="29"/>
      <c r="LV45" s="29"/>
      <c r="LW45" s="29"/>
      <c r="LX45" s="29"/>
      <c r="LY45" s="29"/>
      <c r="LZ45" s="29"/>
      <c r="MA45" s="29"/>
      <c r="MB45" s="29"/>
      <c r="MC45" s="29"/>
      <c r="MD45" s="29"/>
      <c r="ME45" s="29"/>
      <c r="MF45" s="29"/>
      <c r="MG45" s="29"/>
      <c r="MH45" s="29"/>
      <c r="MI45" s="29"/>
      <c r="MJ45" s="29"/>
      <c r="MK45" s="29"/>
      <c r="ML45" s="29"/>
      <c r="MM45" s="29"/>
      <c r="MN45" s="29"/>
      <c r="MO45" s="29"/>
      <c r="MP45" s="29"/>
      <c r="MQ45" s="29"/>
      <c r="MR45" s="29"/>
      <c r="MS45" s="29"/>
      <c r="MT45" s="29"/>
      <c r="MU45" s="29"/>
      <c r="MV45" s="29"/>
      <c r="MW45" s="29"/>
      <c r="MX45" s="29"/>
      <c r="MY45" s="29"/>
      <c r="MZ45" s="29"/>
      <c r="NA45" s="29"/>
      <c r="NB45" s="29"/>
      <c r="NC45" s="29"/>
      <c r="ND45" s="29"/>
      <c r="NE45" s="29"/>
      <c r="NF45" s="29"/>
      <c r="NG45" s="29"/>
      <c r="NH45" s="29"/>
      <c r="NI45" s="29"/>
      <c r="NJ45" s="29"/>
      <c r="NK45" s="29"/>
      <c r="NL45" s="29"/>
      <c r="NM45" s="29"/>
      <c r="NN45" s="29"/>
      <c r="NO45" s="29"/>
      <c r="NP45" s="29"/>
      <c r="NQ45" s="29"/>
      <c r="NR45" s="29"/>
      <c r="NS45" s="29"/>
      <c r="NT45" s="29"/>
      <c r="NU45" s="29"/>
      <c r="NV45" s="29"/>
      <c r="NW45" s="29"/>
      <c r="NX45" s="29"/>
      <c r="NY45" s="29"/>
      <c r="NZ45" s="29"/>
      <c r="OA45" s="29"/>
      <c r="OB45" s="29"/>
      <c r="OC45" s="29"/>
      <c r="OD45" s="29"/>
      <c r="OE45" s="29"/>
      <c r="OF45" s="29"/>
      <c r="OG45" s="29"/>
      <c r="OH45" s="29"/>
      <c r="OI45" s="29"/>
      <c r="OJ45" s="29"/>
      <c r="OK45" s="29"/>
      <c r="OL45" s="29"/>
      <c r="OM45" s="29"/>
      <c r="ON45" s="29"/>
      <c r="OO45" s="29"/>
      <c r="OP45" s="29"/>
      <c r="OQ45" s="29"/>
      <c r="OR45" s="29"/>
      <c r="OS45" s="29"/>
      <c r="OT45" s="29"/>
      <c r="OU45" s="29"/>
      <c r="OV45" s="29"/>
      <c r="OW45" s="29"/>
      <c r="OX45" s="29"/>
      <c r="OY45" s="29"/>
      <c r="OZ45" s="29"/>
      <c r="PA45" s="29"/>
      <c r="PB45" s="29"/>
      <c r="PC45" s="29"/>
      <c r="PD45" s="29"/>
      <c r="PE45" s="29"/>
      <c r="PF45" s="29"/>
      <c r="PG45" s="29"/>
      <c r="PH45" s="29"/>
      <c r="PI45" s="29"/>
      <c r="PJ45" s="29"/>
      <c r="PK45" s="29"/>
      <c r="PL45" s="29"/>
      <c r="PM45" s="29"/>
      <c r="PN45" s="29"/>
      <c r="PO45" s="29"/>
      <c r="PP45" s="29"/>
      <c r="PQ45" s="29"/>
      <c r="PR45" s="29"/>
      <c r="PS45" s="29"/>
      <c r="PT45" s="29"/>
      <c r="PU45" s="29"/>
      <c r="PV45" s="29"/>
      <c r="PW45" s="29"/>
      <c r="PX45" s="29"/>
      <c r="PY45" s="29"/>
      <c r="PZ45" s="29"/>
      <c r="QA45" s="29"/>
      <c r="QB45" s="29"/>
      <c r="QC45" s="29"/>
      <c r="QD45" s="29"/>
      <c r="QE45" s="29"/>
      <c r="QF45" s="29"/>
      <c r="QG45" s="29"/>
      <c r="QH45" s="29"/>
      <c r="QI45" s="29"/>
      <c r="QJ45" s="29"/>
      <c r="QK45" s="29"/>
      <c r="QL45" s="29"/>
      <c r="QM45" s="29"/>
      <c r="QN45" s="29"/>
      <c r="QO45" s="29"/>
      <c r="QP45" s="29"/>
      <c r="QQ45" s="29"/>
      <c r="QR45" s="29"/>
      <c r="QS45" s="29"/>
      <c r="QT45" s="29"/>
      <c r="QU45" s="29"/>
      <c r="QV45" s="29"/>
      <c r="QW45" s="29"/>
      <c r="QX45" s="29"/>
      <c r="QY45" s="29"/>
      <c r="QZ45" s="29"/>
      <c r="RA45" s="29"/>
      <c r="RB45" s="29"/>
      <c r="RC45" s="29"/>
      <c r="RD45" s="29"/>
      <c r="RE45" s="29"/>
      <c r="RF45" s="29"/>
      <c r="RG45" s="29"/>
      <c r="RH45" s="29"/>
      <c r="RI45" s="29"/>
      <c r="RJ45" s="29"/>
      <c r="RK45" s="29"/>
      <c r="RL45" s="29"/>
      <c r="RM45" s="29"/>
      <c r="RN45" s="29"/>
      <c r="RO45" s="29"/>
      <c r="RP45" s="29"/>
      <c r="RQ45" s="29"/>
      <c r="RR45" s="29"/>
      <c r="RS45" s="29"/>
      <c r="RT45" s="29"/>
      <c r="RU45" s="29"/>
      <c r="RV45" s="29"/>
      <c r="RW45" s="29"/>
      <c r="RX45" s="29"/>
      <c r="RY45" s="29"/>
      <c r="RZ45" s="29"/>
      <c r="SA45" s="29"/>
      <c r="SB45" s="29"/>
      <c r="SC45" s="29"/>
      <c r="SD45" s="29"/>
      <c r="SE45" s="29"/>
      <c r="SF45" s="29"/>
      <c r="SG45" s="29"/>
      <c r="SH45" s="29"/>
      <c r="SI45" s="29"/>
      <c r="SJ45" s="29"/>
      <c r="SK45" s="29"/>
      <c r="SL45" s="29"/>
    </row>
    <row r="46" spans="1:506" ht="16.5" customHeight="1" x14ac:dyDescent="0.2">
      <c r="A46" s="20">
        <v>101</v>
      </c>
      <c r="B46" s="20" t="s">
        <v>21</v>
      </c>
      <c r="C46" s="20" t="s">
        <v>33</v>
      </c>
      <c r="D46" s="20" t="s">
        <v>30</v>
      </c>
      <c r="E46" s="20" t="s">
        <v>1345</v>
      </c>
      <c r="F46" s="21" t="s">
        <v>123</v>
      </c>
      <c r="G46" s="20" t="s">
        <v>42</v>
      </c>
      <c r="H46" s="20" t="s">
        <v>35</v>
      </c>
      <c r="I46" s="20" t="s">
        <v>27</v>
      </c>
      <c r="J46" s="22" t="s">
        <v>119</v>
      </c>
      <c r="K46" s="20"/>
      <c r="L46" s="20"/>
      <c r="M46" s="20"/>
      <c r="N46" s="20"/>
      <c r="O46" s="23">
        <v>0</v>
      </c>
      <c r="P46" s="23">
        <f>300000000/12</f>
        <v>25000000</v>
      </c>
      <c r="Q46" s="24">
        <v>6</v>
      </c>
      <c r="R46" s="25">
        <v>45809</v>
      </c>
      <c r="S46" s="20" t="s">
        <v>29</v>
      </c>
      <c r="T46" s="26">
        <f t="shared" si="2"/>
        <v>150000000</v>
      </c>
      <c r="U46" s="27" t="s">
        <v>39</v>
      </c>
      <c r="V46" s="28" t="s">
        <v>40</v>
      </c>
      <c r="W46" s="29"/>
      <c r="X46" s="29"/>
      <c r="Y46" s="29"/>
      <c r="Z46" s="29"/>
      <c r="AA46" s="29"/>
      <c r="AB46" s="29"/>
      <c r="AC46" s="29"/>
      <c r="AD46" s="29"/>
      <c r="AE46" s="29"/>
      <c r="AF46" s="29"/>
      <c r="AG46" s="29"/>
      <c r="AH46" s="29"/>
      <c r="AI46" s="29"/>
      <c r="AJ46" s="29"/>
      <c r="AK46" s="29"/>
      <c r="AL46" s="29"/>
      <c r="AM46" s="29"/>
      <c r="AN46" s="29"/>
      <c r="AO46" s="29"/>
      <c r="AP46" s="29"/>
      <c r="AQ46" s="29"/>
      <c r="AR46" s="29"/>
      <c r="AS46" s="29"/>
      <c r="AT46" s="29"/>
      <c r="AU46" s="29"/>
      <c r="AV46" s="29"/>
      <c r="AW46" s="29"/>
      <c r="AX46" s="29"/>
      <c r="AY46" s="29"/>
      <c r="AZ46" s="29"/>
      <c r="BA46" s="29"/>
      <c r="BB46" s="29"/>
      <c r="BC46" s="29"/>
      <c r="BD46" s="29"/>
      <c r="BE46" s="29"/>
      <c r="BF46" s="29"/>
      <c r="BG46" s="29"/>
      <c r="BH46" s="29"/>
      <c r="BI46" s="29"/>
      <c r="BJ46" s="29"/>
      <c r="BK46" s="29"/>
      <c r="BL46" s="29"/>
      <c r="BM46" s="29"/>
      <c r="BN46" s="29"/>
      <c r="BO46" s="29"/>
      <c r="BP46" s="29"/>
      <c r="BQ46" s="29"/>
      <c r="BR46" s="29"/>
      <c r="BS46" s="29"/>
      <c r="BT46" s="29"/>
      <c r="BU46" s="29"/>
      <c r="BV46" s="29"/>
      <c r="BW46" s="29"/>
      <c r="BX46" s="29"/>
      <c r="BY46" s="29"/>
      <c r="BZ46" s="29"/>
      <c r="CA46" s="29"/>
      <c r="CB46" s="29"/>
      <c r="CC46" s="29"/>
      <c r="CD46" s="29"/>
      <c r="CE46" s="29"/>
      <c r="CF46" s="29"/>
      <c r="CG46" s="29"/>
      <c r="CH46" s="29"/>
      <c r="CI46" s="29"/>
      <c r="CJ46" s="29"/>
      <c r="CK46" s="29"/>
      <c r="CL46" s="29"/>
      <c r="CM46" s="29"/>
      <c r="CN46" s="29"/>
      <c r="CO46" s="29"/>
      <c r="CP46" s="29"/>
      <c r="CQ46" s="29"/>
      <c r="CR46" s="29"/>
      <c r="CS46" s="29"/>
      <c r="CT46" s="29"/>
      <c r="CU46" s="29"/>
      <c r="CV46" s="29"/>
      <c r="CW46" s="29"/>
      <c r="CX46" s="29"/>
      <c r="CY46" s="29"/>
      <c r="CZ46" s="29"/>
      <c r="DA46" s="29"/>
      <c r="DB46" s="29"/>
      <c r="DC46" s="29"/>
      <c r="DD46" s="29"/>
      <c r="DE46" s="29"/>
      <c r="DF46" s="29"/>
      <c r="DG46" s="29"/>
      <c r="DH46" s="29"/>
      <c r="DI46" s="29"/>
      <c r="DJ46" s="29"/>
      <c r="DK46" s="29"/>
      <c r="DL46" s="29"/>
      <c r="DM46" s="29"/>
      <c r="DN46" s="29"/>
      <c r="DO46" s="29"/>
      <c r="DP46" s="29"/>
      <c r="DQ46" s="29"/>
      <c r="DR46" s="29"/>
      <c r="DS46" s="29"/>
      <c r="DT46" s="29"/>
      <c r="DU46" s="29"/>
      <c r="DV46" s="29"/>
      <c r="DW46" s="29"/>
      <c r="DX46" s="29"/>
      <c r="DY46" s="29"/>
      <c r="DZ46" s="29"/>
      <c r="EA46" s="29"/>
      <c r="EB46" s="29"/>
      <c r="EC46" s="29"/>
      <c r="ED46" s="29"/>
      <c r="EE46" s="29"/>
      <c r="EF46" s="29"/>
      <c r="EG46" s="29"/>
      <c r="EH46" s="29"/>
      <c r="EI46" s="29"/>
      <c r="EJ46" s="29"/>
      <c r="EK46" s="29"/>
      <c r="EL46" s="29"/>
      <c r="EM46" s="29"/>
      <c r="EN46" s="29"/>
      <c r="EO46" s="29"/>
      <c r="EP46" s="29"/>
      <c r="EQ46" s="29"/>
      <c r="ER46" s="29"/>
      <c r="ES46" s="29"/>
      <c r="ET46" s="29"/>
      <c r="EU46" s="29"/>
      <c r="EV46" s="29"/>
      <c r="EW46" s="29"/>
      <c r="EX46" s="29"/>
      <c r="EY46" s="29"/>
      <c r="EZ46" s="29"/>
      <c r="FA46" s="29"/>
      <c r="FB46" s="29"/>
      <c r="FC46" s="29"/>
      <c r="FD46" s="29"/>
      <c r="FE46" s="29"/>
      <c r="FF46" s="29"/>
      <c r="FG46" s="29"/>
      <c r="FH46" s="29"/>
      <c r="FI46" s="29"/>
      <c r="FJ46" s="29"/>
      <c r="FK46" s="29"/>
      <c r="FL46" s="29"/>
      <c r="FM46" s="29"/>
      <c r="FN46" s="29"/>
      <c r="FO46" s="29"/>
      <c r="FP46" s="29"/>
      <c r="FQ46" s="29"/>
      <c r="FR46" s="29"/>
      <c r="FS46" s="29"/>
      <c r="FT46" s="29"/>
      <c r="FU46" s="29"/>
      <c r="FV46" s="29"/>
      <c r="FW46" s="29"/>
      <c r="FX46" s="29"/>
      <c r="FY46" s="29"/>
      <c r="FZ46" s="29"/>
      <c r="GA46" s="29"/>
      <c r="GB46" s="29"/>
      <c r="GC46" s="29"/>
      <c r="GD46" s="29"/>
      <c r="GE46" s="29"/>
      <c r="GF46" s="29"/>
      <c r="GG46" s="29"/>
      <c r="GH46" s="29"/>
      <c r="GI46" s="29"/>
      <c r="GJ46" s="29"/>
      <c r="GK46" s="29"/>
      <c r="GL46" s="29"/>
      <c r="GM46" s="29"/>
      <c r="GN46" s="29"/>
      <c r="GO46" s="29"/>
      <c r="GP46" s="29"/>
      <c r="GQ46" s="29"/>
      <c r="GR46" s="29"/>
      <c r="GS46" s="29"/>
      <c r="GT46" s="29"/>
      <c r="GU46" s="29"/>
      <c r="GV46" s="29"/>
      <c r="GW46" s="29"/>
      <c r="GX46" s="29"/>
      <c r="GY46" s="29"/>
      <c r="GZ46" s="29"/>
      <c r="HA46" s="29"/>
      <c r="HB46" s="29"/>
      <c r="HC46" s="29"/>
      <c r="HD46" s="29"/>
      <c r="HE46" s="29"/>
      <c r="HF46" s="29"/>
      <c r="HG46" s="29"/>
      <c r="HH46" s="29"/>
      <c r="HI46" s="29"/>
      <c r="HJ46" s="29"/>
      <c r="HK46" s="29"/>
      <c r="HL46" s="29"/>
      <c r="HM46" s="29"/>
      <c r="HN46" s="29"/>
      <c r="HO46" s="29"/>
      <c r="HP46" s="29"/>
      <c r="HQ46" s="29"/>
      <c r="HR46" s="29"/>
      <c r="HS46" s="29"/>
      <c r="HT46" s="29"/>
      <c r="HU46" s="29"/>
      <c r="HV46" s="29"/>
      <c r="HW46" s="29"/>
      <c r="HX46" s="29"/>
      <c r="HY46" s="29"/>
      <c r="HZ46" s="29"/>
      <c r="IA46" s="29"/>
      <c r="IB46" s="29"/>
      <c r="IC46" s="29"/>
      <c r="ID46" s="29"/>
      <c r="IE46" s="29"/>
      <c r="IF46" s="29"/>
      <c r="IG46" s="29"/>
      <c r="IH46" s="29"/>
      <c r="II46" s="29"/>
      <c r="IJ46" s="29"/>
      <c r="IK46" s="29"/>
      <c r="IL46" s="29"/>
      <c r="IM46" s="29"/>
      <c r="IN46" s="29"/>
      <c r="IO46" s="29"/>
      <c r="IP46" s="29"/>
      <c r="IQ46" s="29"/>
      <c r="IR46" s="29"/>
      <c r="IS46" s="29"/>
      <c r="IT46" s="29"/>
      <c r="IU46" s="29"/>
      <c r="IV46" s="29"/>
      <c r="IW46" s="29"/>
      <c r="IX46" s="29"/>
      <c r="IY46" s="29"/>
      <c r="IZ46" s="29"/>
      <c r="JA46" s="29"/>
      <c r="JB46" s="29"/>
      <c r="JC46" s="29"/>
      <c r="JD46" s="29"/>
      <c r="JE46" s="29"/>
      <c r="JF46" s="29"/>
      <c r="JG46" s="29"/>
      <c r="JH46" s="29"/>
      <c r="JI46" s="29"/>
      <c r="JJ46" s="29"/>
      <c r="JK46" s="29"/>
      <c r="JL46" s="29"/>
      <c r="JM46" s="29"/>
      <c r="JN46" s="29"/>
      <c r="JO46" s="29"/>
      <c r="JP46" s="29"/>
      <c r="JQ46" s="29"/>
      <c r="JR46" s="29"/>
      <c r="JS46" s="29"/>
      <c r="JT46" s="29"/>
      <c r="JU46" s="29"/>
      <c r="JV46" s="29"/>
      <c r="JW46" s="29"/>
      <c r="JX46" s="29"/>
      <c r="JY46" s="29"/>
      <c r="JZ46" s="29"/>
      <c r="KA46" s="29"/>
      <c r="KB46" s="29"/>
      <c r="KC46" s="29"/>
      <c r="KD46" s="29"/>
      <c r="KE46" s="29"/>
      <c r="KF46" s="29"/>
      <c r="KG46" s="29"/>
      <c r="KH46" s="29"/>
      <c r="KI46" s="29"/>
      <c r="KJ46" s="29"/>
      <c r="KK46" s="29"/>
      <c r="KL46" s="29"/>
      <c r="KM46" s="29"/>
      <c r="KN46" s="29"/>
      <c r="KO46" s="29"/>
      <c r="KP46" s="29"/>
      <c r="KQ46" s="29"/>
      <c r="KR46" s="29"/>
      <c r="KS46" s="29"/>
      <c r="KT46" s="29"/>
      <c r="KU46" s="29"/>
      <c r="KV46" s="29"/>
      <c r="KW46" s="29"/>
      <c r="KX46" s="29"/>
      <c r="KY46" s="29"/>
      <c r="KZ46" s="29"/>
      <c r="LA46" s="29"/>
      <c r="LB46" s="29"/>
      <c r="LC46" s="29"/>
      <c r="LD46" s="29"/>
      <c r="LE46" s="29"/>
      <c r="LF46" s="29"/>
      <c r="LG46" s="29"/>
      <c r="LH46" s="29"/>
      <c r="LI46" s="29"/>
      <c r="LJ46" s="29"/>
      <c r="LK46" s="29"/>
      <c r="LL46" s="29"/>
      <c r="LM46" s="29"/>
      <c r="LN46" s="29"/>
      <c r="LO46" s="29"/>
      <c r="LP46" s="29"/>
      <c r="LQ46" s="29"/>
      <c r="LR46" s="29"/>
      <c r="LS46" s="29"/>
      <c r="LT46" s="29"/>
      <c r="LU46" s="29"/>
      <c r="LV46" s="29"/>
      <c r="LW46" s="29"/>
      <c r="LX46" s="29"/>
      <c r="LY46" s="29"/>
      <c r="LZ46" s="29"/>
      <c r="MA46" s="29"/>
      <c r="MB46" s="29"/>
      <c r="MC46" s="29"/>
      <c r="MD46" s="29"/>
      <c r="ME46" s="29"/>
      <c r="MF46" s="29"/>
      <c r="MG46" s="29"/>
      <c r="MH46" s="29"/>
      <c r="MI46" s="29"/>
      <c r="MJ46" s="29"/>
      <c r="MK46" s="29"/>
      <c r="ML46" s="29"/>
      <c r="MM46" s="29"/>
      <c r="MN46" s="29"/>
      <c r="MO46" s="29"/>
      <c r="MP46" s="29"/>
      <c r="MQ46" s="29"/>
      <c r="MR46" s="29"/>
      <c r="MS46" s="29"/>
      <c r="MT46" s="29"/>
      <c r="MU46" s="29"/>
      <c r="MV46" s="29"/>
      <c r="MW46" s="29"/>
      <c r="MX46" s="29"/>
      <c r="MY46" s="29"/>
      <c r="MZ46" s="29"/>
      <c r="NA46" s="29"/>
      <c r="NB46" s="29"/>
      <c r="NC46" s="29"/>
      <c r="ND46" s="29"/>
      <c r="NE46" s="29"/>
      <c r="NF46" s="29"/>
      <c r="NG46" s="29"/>
      <c r="NH46" s="29"/>
      <c r="NI46" s="29"/>
      <c r="NJ46" s="29"/>
      <c r="NK46" s="29"/>
      <c r="NL46" s="29"/>
      <c r="NM46" s="29"/>
      <c r="NN46" s="29"/>
      <c r="NO46" s="29"/>
      <c r="NP46" s="29"/>
      <c r="NQ46" s="29"/>
      <c r="NR46" s="29"/>
      <c r="NS46" s="29"/>
      <c r="NT46" s="29"/>
      <c r="NU46" s="29"/>
      <c r="NV46" s="29"/>
      <c r="NW46" s="29"/>
      <c r="NX46" s="29"/>
      <c r="NY46" s="29"/>
      <c r="NZ46" s="29"/>
      <c r="OA46" s="29"/>
      <c r="OB46" s="29"/>
      <c r="OC46" s="29"/>
      <c r="OD46" s="29"/>
      <c r="OE46" s="29"/>
      <c r="OF46" s="29"/>
      <c r="OG46" s="29"/>
      <c r="OH46" s="29"/>
      <c r="OI46" s="29"/>
      <c r="OJ46" s="29"/>
      <c r="OK46" s="29"/>
      <c r="OL46" s="29"/>
      <c r="OM46" s="29"/>
      <c r="ON46" s="29"/>
      <c r="OO46" s="29"/>
      <c r="OP46" s="29"/>
      <c r="OQ46" s="29"/>
      <c r="OR46" s="29"/>
      <c r="OS46" s="29"/>
      <c r="OT46" s="29"/>
      <c r="OU46" s="29"/>
      <c r="OV46" s="29"/>
      <c r="OW46" s="29"/>
      <c r="OX46" s="29"/>
      <c r="OY46" s="29"/>
      <c r="OZ46" s="29"/>
      <c r="PA46" s="29"/>
      <c r="PB46" s="29"/>
      <c r="PC46" s="29"/>
      <c r="PD46" s="29"/>
      <c r="PE46" s="29"/>
      <c r="PF46" s="29"/>
      <c r="PG46" s="29"/>
      <c r="PH46" s="29"/>
      <c r="PI46" s="29"/>
      <c r="PJ46" s="29"/>
      <c r="PK46" s="29"/>
      <c r="PL46" s="29"/>
      <c r="PM46" s="29"/>
      <c r="PN46" s="29"/>
      <c r="PO46" s="29"/>
      <c r="PP46" s="29"/>
      <c r="PQ46" s="29"/>
      <c r="PR46" s="29"/>
      <c r="PS46" s="29"/>
      <c r="PT46" s="29"/>
      <c r="PU46" s="29"/>
      <c r="PV46" s="29"/>
      <c r="PW46" s="29"/>
      <c r="PX46" s="29"/>
      <c r="PY46" s="29"/>
      <c r="PZ46" s="29"/>
      <c r="QA46" s="29"/>
      <c r="QB46" s="29"/>
      <c r="QC46" s="29"/>
      <c r="QD46" s="29"/>
      <c r="QE46" s="29"/>
      <c r="QF46" s="29"/>
      <c r="QG46" s="29"/>
      <c r="QH46" s="29"/>
      <c r="QI46" s="29"/>
      <c r="QJ46" s="29"/>
      <c r="QK46" s="29"/>
      <c r="QL46" s="29"/>
      <c r="QM46" s="29"/>
      <c r="QN46" s="29"/>
      <c r="QO46" s="29"/>
      <c r="QP46" s="29"/>
      <c r="QQ46" s="29"/>
      <c r="QR46" s="29"/>
      <c r="QS46" s="29"/>
      <c r="QT46" s="29"/>
      <c r="QU46" s="29"/>
      <c r="QV46" s="29"/>
      <c r="QW46" s="29"/>
      <c r="QX46" s="29"/>
      <c r="QY46" s="29"/>
      <c r="QZ46" s="29"/>
      <c r="RA46" s="29"/>
      <c r="RB46" s="29"/>
      <c r="RC46" s="29"/>
      <c r="RD46" s="29"/>
      <c r="RE46" s="29"/>
      <c r="RF46" s="29"/>
      <c r="RG46" s="29"/>
      <c r="RH46" s="29"/>
      <c r="RI46" s="29"/>
      <c r="RJ46" s="29"/>
      <c r="RK46" s="29"/>
      <c r="RL46" s="29"/>
      <c r="RM46" s="29"/>
      <c r="RN46" s="29"/>
      <c r="RO46" s="29"/>
      <c r="RP46" s="29"/>
      <c r="RQ46" s="29"/>
      <c r="RR46" s="29"/>
      <c r="RS46" s="29"/>
      <c r="RT46" s="29"/>
      <c r="RU46" s="29"/>
      <c r="RV46" s="29"/>
      <c r="RW46" s="29"/>
      <c r="RX46" s="29"/>
      <c r="RY46" s="29"/>
      <c r="RZ46" s="29"/>
      <c r="SA46" s="29"/>
      <c r="SB46" s="29"/>
      <c r="SC46" s="29"/>
      <c r="SD46" s="29"/>
      <c r="SE46" s="29"/>
      <c r="SF46" s="29"/>
      <c r="SG46" s="29"/>
      <c r="SH46" s="29"/>
      <c r="SI46" s="29"/>
      <c r="SJ46" s="29"/>
      <c r="SK46" s="29"/>
      <c r="SL46" s="29"/>
    </row>
    <row r="47" spans="1:506" ht="16.5" customHeight="1" x14ac:dyDescent="0.2">
      <c r="A47" s="20">
        <v>110</v>
      </c>
      <c r="B47" s="20" t="s">
        <v>53</v>
      </c>
      <c r="C47" s="20" t="s">
        <v>124</v>
      </c>
      <c r="D47" s="20" t="s">
        <v>30</v>
      </c>
      <c r="E47" s="20" t="s">
        <v>1345</v>
      </c>
      <c r="F47" s="22" t="s">
        <v>125</v>
      </c>
      <c r="G47" s="30" t="s">
        <v>42</v>
      </c>
      <c r="H47" s="20" t="s">
        <v>35</v>
      </c>
      <c r="I47" s="20" t="s">
        <v>81</v>
      </c>
      <c r="J47" s="22" t="s">
        <v>124</v>
      </c>
      <c r="K47" s="20"/>
      <c r="L47" s="20"/>
      <c r="M47" s="20"/>
      <c r="N47" s="20"/>
      <c r="O47" s="20"/>
      <c r="P47" s="26">
        <v>289550000</v>
      </c>
      <c r="Q47" s="24">
        <v>12</v>
      </c>
      <c r="R47" s="25">
        <v>45658</v>
      </c>
      <c r="S47" s="20" t="s">
        <v>126</v>
      </c>
      <c r="T47" s="23">
        <v>3474600000</v>
      </c>
      <c r="U47" s="27" t="s">
        <v>39</v>
      </c>
      <c r="V47" s="28" t="s">
        <v>40</v>
      </c>
      <c r="W47" s="29"/>
      <c r="X47" s="29"/>
      <c r="Y47" s="29"/>
      <c r="Z47" s="29"/>
      <c r="AA47" s="29"/>
      <c r="AB47" s="29"/>
      <c r="AC47" s="29"/>
      <c r="AD47" s="29"/>
      <c r="AE47" s="29"/>
      <c r="AF47" s="29"/>
      <c r="AG47" s="29"/>
      <c r="AH47" s="29"/>
      <c r="AI47" s="29"/>
      <c r="AJ47" s="29"/>
      <c r="AK47" s="29"/>
      <c r="AL47" s="29"/>
      <c r="AM47" s="29"/>
      <c r="AN47" s="29"/>
      <c r="AO47" s="29"/>
      <c r="AP47" s="29"/>
      <c r="AQ47" s="29"/>
      <c r="AR47" s="29"/>
      <c r="AS47" s="29"/>
      <c r="AT47" s="29"/>
      <c r="AU47" s="29"/>
      <c r="AV47" s="29"/>
      <c r="AW47" s="29"/>
      <c r="AX47" s="29"/>
      <c r="AY47" s="29"/>
      <c r="AZ47" s="29"/>
      <c r="BA47" s="29"/>
      <c r="BB47" s="29"/>
      <c r="BC47" s="29"/>
      <c r="BD47" s="29"/>
      <c r="BE47" s="29"/>
      <c r="BF47" s="29"/>
      <c r="BG47" s="29"/>
      <c r="BH47" s="29"/>
      <c r="BI47" s="29"/>
      <c r="BJ47" s="29"/>
      <c r="BK47" s="29"/>
      <c r="BL47" s="29"/>
      <c r="BM47" s="29"/>
      <c r="BN47" s="29"/>
      <c r="BO47" s="29"/>
      <c r="BP47" s="29"/>
      <c r="BQ47" s="29"/>
      <c r="BR47" s="29"/>
      <c r="BS47" s="29"/>
      <c r="BT47" s="29"/>
      <c r="BU47" s="29"/>
      <c r="BV47" s="29"/>
      <c r="BW47" s="29"/>
      <c r="BX47" s="29"/>
      <c r="BY47" s="29"/>
      <c r="BZ47" s="29"/>
      <c r="CA47" s="29"/>
      <c r="CB47" s="29"/>
      <c r="CC47" s="29"/>
      <c r="CD47" s="29"/>
      <c r="CE47" s="29"/>
      <c r="CF47" s="29"/>
      <c r="CG47" s="29"/>
      <c r="CH47" s="29"/>
      <c r="CI47" s="29"/>
      <c r="CJ47" s="29"/>
      <c r="CK47" s="29"/>
      <c r="CL47" s="29"/>
      <c r="CM47" s="29"/>
      <c r="CN47" s="29"/>
      <c r="CO47" s="29"/>
      <c r="CP47" s="29"/>
      <c r="CQ47" s="29"/>
      <c r="CR47" s="29"/>
      <c r="CS47" s="29"/>
      <c r="CT47" s="29"/>
      <c r="CU47" s="29"/>
      <c r="CV47" s="29"/>
      <c r="CW47" s="29"/>
      <c r="CX47" s="29"/>
      <c r="CY47" s="29"/>
      <c r="CZ47" s="29"/>
      <c r="DA47" s="29"/>
      <c r="DB47" s="29"/>
      <c r="DC47" s="29"/>
      <c r="DD47" s="29"/>
      <c r="DE47" s="29"/>
      <c r="DF47" s="29"/>
      <c r="DG47" s="29"/>
      <c r="DH47" s="29"/>
      <c r="DI47" s="29"/>
      <c r="DJ47" s="29"/>
      <c r="DK47" s="29"/>
      <c r="DL47" s="29"/>
      <c r="DM47" s="29"/>
      <c r="DN47" s="29"/>
      <c r="DO47" s="29"/>
      <c r="DP47" s="29"/>
      <c r="DQ47" s="29"/>
      <c r="DR47" s="29"/>
      <c r="DS47" s="29"/>
      <c r="DT47" s="29"/>
      <c r="DU47" s="29"/>
      <c r="DV47" s="29"/>
      <c r="DW47" s="29"/>
      <c r="DX47" s="29"/>
      <c r="DY47" s="29"/>
      <c r="DZ47" s="29"/>
      <c r="EA47" s="29"/>
      <c r="EB47" s="29"/>
      <c r="EC47" s="29"/>
      <c r="ED47" s="29"/>
      <c r="EE47" s="29"/>
      <c r="EF47" s="29"/>
      <c r="EG47" s="29"/>
      <c r="EH47" s="29"/>
      <c r="EI47" s="29"/>
      <c r="EJ47" s="29"/>
      <c r="EK47" s="29"/>
      <c r="EL47" s="29"/>
      <c r="EM47" s="29"/>
      <c r="EN47" s="29"/>
      <c r="EO47" s="29"/>
      <c r="EP47" s="29"/>
      <c r="EQ47" s="29"/>
      <c r="ER47" s="29"/>
      <c r="ES47" s="29"/>
      <c r="ET47" s="29"/>
      <c r="EU47" s="29"/>
      <c r="EV47" s="29"/>
      <c r="EW47" s="29"/>
      <c r="EX47" s="29"/>
      <c r="EY47" s="29"/>
      <c r="EZ47" s="29"/>
      <c r="FA47" s="29"/>
      <c r="FB47" s="29"/>
      <c r="FC47" s="29"/>
      <c r="FD47" s="29"/>
      <c r="FE47" s="29"/>
      <c r="FF47" s="29"/>
      <c r="FG47" s="29"/>
      <c r="FH47" s="29"/>
      <c r="FI47" s="29"/>
      <c r="FJ47" s="29"/>
      <c r="FK47" s="29"/>
      <c r="FL47" s="29"/>
      <c r="FM47" s="29"/>
      <c r="FN47" s="29"/>
      <c r="FO47" s="29"/>
      <c r="FP47" s="29"/>
      <c r="FQ47" s="29"/>
      <c r="FR47" s="29"/>
      <c r="FS47" s="29"/>
      <c r="FT47" s="29"/>
      <c r="FU47" s="29"/>
      <c r="FV47" s="29"/>
      <c r="FW47" s="29"/>
      <c r="FX47" s="29"/>
      <c r="FY47" s="29"/>
      <c r="FZ47" s="29"/>
      <c r="GA47" s="29"/>
      <c r="GB47" s="29"/>
      <c r="GC47" s="29"/>
      <c r="GD47" s="29"/>
      <c r="GE47" s="29"/>
      <c r="GF47" s="29"/>
      <c r="GG47" s="29"/>
      <c r="GH47" s="29"/>
      <c r="GI47" s="29"/>
      <c r="GJ47" s="29"/>
      <c r="GK47" s="29"/>
      <c r="GL47" s="29"/>
      <c r="GM47" s="29"/>
      <c r="GN47" s="29"/>
      <c r="GO47" s="29"/>
      <c r="GP47" s="29"/>
      <c r="GQ47" s="29"/>
      <c r="GR47" s="29"/>
      <c r="GS47" s="29"/>
      <c r="GT47" s="29"/>
      <c r="GU47" s="29"/>
      <c r="GV47" s="29"/>
      <c r="GW47" s="29"/>
      <c r="GX47" s="29"/>
      <c r="GY47" s="29"/>
      <c r="GZ47" s="29"/>
      <c r="HA47" s="29"/>
      <c r="HB47" s="29"/>
      <c r="HC47" s="29"/>
      <c r="HD47" s="29"/>
      <c r="HE47" s="29"/>
      <c r="HF47" s="29"/>
      <c r="HG47" s="29"/>
      <c r="HH47" s="29"/>
      <c r="HI47" s="29"/>
      <c r="HJ47" s="29"/>
      <c r="HK47" s="29"/>
      <c r="HL47" s="29"/>
      <c r="HM47" s="29"/>
      <c r="HN47" s="29"/>
      <c r="HO47" s="29"/>
      <c r="HP47" s="29"/>
      <c r="HQ47" s="29"/>
      <c r="HR47" s="29"/>
      <c r="HS47" s="29"/>
      <c r="HT47" s="29"/>
      <c r="HU47" s="29"/>
      <c r="HV47" s="29"/>
      <c r="HW47" s="29"/>
      <c r="HX47" s="29"/>
      <c r="HY47" s="29"/>
      <c r="HZ47" s="29"/>
      <c r="IA47" s="29"/>
      <c r="IB47" s="29"/>
      <c r="IC47" s="29"/>
      <c r="ID47" s="29"/>
      <c r="IE47" s="29"/>
      <c r="IF47" s="29"/>
      <c r="IG47" s="29"/>
      <c r="IH47" s="29"/>
      <c r="II47" s="29"/>
      <c r="IJ47" s="29"/>
      <c r="IK47" s="29"/>
      <c r="IL47" s="29"/>
      <c r="IM47" s="29"/>
      <c r="IN47" s="29"/>
      <c r="IO47" s="29"/>
      <c r="IP47" s="29"/>
      <c r="IQ47" s="29"/>
      <c r="IR47" s="29"/>
      <c r="IS47" s="29"/>
      <c r="IT47" s="29"/>
      <c r="IU47" s="29"/>
      <c r="IV47" s="29"/>
      <c r="IW47" s="29"/>
      <c r="IX47" s="29"/>
      <c r="IY47" s="29"/>
      <c r="IZ47" s="29"/>
      <c r="JA47" s="29"/>
      <c r="JB47" s="29"/>
      <c r="JC47" s="29"/>
      <c r="JD47" s="29"/>
      <c r="JE47" s="29"/>
      <c r="JF47" s="29"/>
      <c r="JG47" s="29"/>
      <c r="JH47" s="29"/>
      <c r="JI47" s="29"/>
      <c r="JJ47" s="29"/>
      <c r="JK47" s="29"/>
      <c r="JL47" s="29"/>
      <c r="JM47" s="29"/>
      <c r="JN47" s="29"/>
      <c r="JO47" s="29"/>
      <c r="JP47" s="29"/>
      <c r="JQ47" s="29"/>
      <c r="JR47" s="29"/>
      <c r="JS47" s="29"/>
      <c r="JT47" s="29"/>
      <c r="JU47" s="29"/>
      <c r="JV47" s="29"/>
      <c r="JW47" s="29"/>
      <c r="JX47" s="29"/>
      <c r="JY47" s="29"/>
      <c r="JZ47" s="29"/>
      <c r="KA47" s="29"/>
      <c r="KB47" s="29"/>
      <c r="KC47" s="29"/>
      <c r="KD47" s="29"/>
      <c r="KE47" s="29"/>
      <c r="KF47" s="29"/>
      <c r="KG47" s="29"/>
      <c r="KH47" s="29"/>
      <c r="KI47" s="29"/>
      <c r="KJ47" s="29"/>
      <c r="KK47" s="29"/>
      <c r="KL47" s="29"/>
      <c r="KM47" s="29"/>
      <c r="KN47" s="29"/>
      <c r="KO47" s="29"/>
      <c r="KP47" s="29"/>
      <c r="KQ47" s="29"/>
      <c r="KR47" s="29"/>
      <c r="KS47" s="29"/>
      <c r="KT47" s="29"/>
      <c r="KU47" s="29"/>
      <c r="KV47" s="29"/>
      <c r="KW47" s="29"/>
      <c r="KX47" s="29"/>
      <c r="KY47" s="29"/>
      <c r="KZ47" s="29"/>
      <c r="LA47" s="29"/>
      <c r="LB47" s="29"/>
      <c r="LC47" s="29"/>
      <c r="LD47" s="29"/>
      <c r="LE47" s="29"/>
      <c r="LF47" s="29"/>
      <c r="LG47" s="29"/>
      <c r="LH47" s="29"/>
      <c r="LI47" s="29"/>
      <c r="LJ47" s="29"/>
      <c r="LK47" s="29"/>
      <c r="LL47" s="29"/>
      <c r="LM47" s="29"/>
      <c r="LN47" s="29"/>
      <c r="LO47" s="29"/>
      <c r="LP47" s="29"/>
      <c r="LQ47" s="29"/>
      <c r="LR47" s="29"/>
      <c r="LS47" s="29"/>
      <c r="LT47" s="29"/>
      <c r="LU47" s="29"/>
      <c r="LV47" s="29"/>
      <c r="LW47" s="29"/>
      <c r="LX47" s="29"/>
      <c r="LY47" s="29"/>
      <c r="LZ47" s="29"/>
      <c r="MA47" s="29"/>
      <c r="MB47" s="29"/>
      <c r="MC47" s="29"/>
      <c r="MD47" s="29"/>
      <c r="ME47" s="29"/>
      <c r="MF47" s="29"/>
      <c r="MG47" s="29"/>
      <c r="MH47" s="29"/>
      <c r="MI47" s="29"/>
      <c r="MJ47" s="29"/>
      <c r="MK47" s="29"/>
      <c r="ML47" s="29"/>
      <c r="MM47" s="29"/>
      <c r="MN47" s="29"/>
      <c r="MO47" s="29"/>
      <c r="MP47" s="29"/>
      <c r="MQ47" s="29"/>
      <c r="MR47" s="29"/>
      <c r="MS47" s="29"/>
      <c r="MT47" s="29"/>
      <c r="MU47" s="29"/>
      <c r="MV47" s="29"/>
      <c r="MW47" s="29"/>
      <c r="MX47" s="29"/>
      <c r="MY47" s="29"/>
      <c r="MZ47" s="29"/>
      <c r="NA47" s="29"/>
      <c r="NB47" s="29"/>
      <c r="NC47" s="29"/>
      <c r="ND47" s="29"/>
      <c r="NE47" s="29"/>
      <c r="NF47" s="29"/>
      <c r="NG47" s="29"/>
      <c r="NH47" s="29"/>
      <c r="NI47" s="29"/>
      <c r="NJ47" s="29"/>
      <c r="NK47" s="29"/>
      <c r="NL47" s="29"/>
      <c r="NM47" s="29"/>
      <c r="NN47" s="29"/>
      <c r="NO47" s="29"/>
      <c r="NP47" s="29"/>
      <c r="NQ47" s="29"/>
      <c r="NR47" s="29"/>
      <c r="NS47" s="29"/>
      <c r="NT47" s="29"/>
      <c r="NU47" s="29"/>
      <c r="NV47" s="29"/>
      <c r="NW47" s="29"/>
      <c r="NX47" s="29"/>
      <c r="NY47" s="29"/>
      <c r="NZ47" s="29"/>
      <c r="OA47" s="29"/>
      <c r="OB47" s="29"/>
      <c r="OC47" s="29"/>
      <c r="OD47" s="29"/>
      <c r="OE47" s="29"/>
      <c r="OF47" s="29"/>
      <c r="OG47" s="29"/>
      <c r="OH47" s="29"/>
      <c r="OI47" s="29"/>
      <c r="OJ47" s="29"/>
      <c r="OK47" s="29"/>
      <c r="OL47" s="29"/>
      <c r="OM47" s="29"/>
      <c r="ON47" s="29"/>
      <c r="OO47" s="29"/>
      <c r="OP47" s="29"/>
      <c r="OQ47" s="29"/>
      <c r="OR47" s="29"/>
      <c r="OS47" s="29"/>
      <c r="OT47" s="29"/>
      <c r="OU47" s="29"/>
      <c r="OV47" s="29"/>
      <c r="OW47" s="29"/>
      <c r="OX47" s="29"/>
      <c r="OY47" s="29"/>
      <c r="OZ47" s="29"/>
      <c r="PA47" s="29"/>
      <c r="PB47" s="29"/>
      <c r="PC47" s="29"/>
      <c r="PD47" s="29"/>
      <c r="PE47" s="29"/>
      <c r="PF47" s="29"/>
      <c r="PG47" s="29"/>
      <c r="PH47" s="29"/>
      <c r="PI47" s="29"/>
      <c r="PJ47" s="29"/>
      <c r="PK47" s="29"/>
      <c r="PL47" s="29"/>
      <c r="PM47" s="29"/>
      <c r="PN47" s="29"/>
      <c r="PO47" s="29"/>
      <c r="PP47" s="29"/>
      <c r="PQ47" s="29"/>
      <c r="PR47" s="29"/>
      <c r="PS47" s="29"/>
      <c r="PT47" s="29"/>
      <c r="PU47" s="29"/>
      <c r="PV47" s="29"/>
      <c r="PW47" s="29"/>
      <c r="PX47" s="29"/>
      <c r="PY47" s="29"/>
      <c r="PZ47" s="29"/>
      <c r="QA47" s="29"/>
      <c r="QB47" s="29"/>
      <c r="QC47" s="29"/>
      <c r="QD47" s="29"/>
      <c r="QE47" s="29"/>
      <c r="QF47" s="29"/>
      <c r="QG47" s="29"/>
      <c r="QH47" s="29"/>
      <c r="QI47" s="29"/>
      <c r="QJ47" s="29"/>
      <c r="QK47" s="29"/>
      <c r="QL47" s="29"/>
      <c r="QM47" s="29"/>
      <c r="QN47" s="29"/>
      <c r="QO47" s="29"/>
      <c r="QP47" s="29"/>
      <c r="QQ47" s="29"/>
      <c r="QR47" s="29"/>
      <c r="QS47" s="29"/>
      <c r="QT47" s="29"/>
      <c r="QU47" s="29"/>
      <c r="QV47" s="29"/>
      <c r="QW47" s="29"/>
      <c r="QX47" s="29"/>
      <c r="QY47" s="29"/>
      <c r="QZ47" s="29"/>
      <c r="RA47" s="29"/>
      <c r="RB47" s="29"/>
      <c r="RC47" s="29"/>
      <c r="RD47" s="29"/>
      <c r="RE47" s="29"/>
      <c r="RF47" s="29"/>
      <c r="RG47" s="29"/>
      <c r="RH47" s="29"/>
      <c r="RI47" s="29"/>
      <c r="RJ47" s="29"/>
      <c r="RK47" s="29"/>
      <c r="RL47" s="29"/>
      <c r="RM47" s="29"/>
      <c r="RN47" s="29"/>
      <c r="RO47" s="29"/>
      <c r="RP47" s="29"/>
      <c r="RQ47" s="29"/>
      <c r="RR47" s="29"/>
      <c r="RS47" s="29"/>
      <c r="RT47" s="29"/>
      <c r="RU47" s="29"/>
      <c r="RV47" s="29"/>
      <c r="RW47" s="29"/>
      <c r="RX47" s="29"/>
      <c r="RY47" s="29"/>
      <c r="RZ47" s="29"/>
      <c r="SA47" s="29"/>
      <c r="SB47" s="29"/>
      <c r="SC47" s="29"/>
      <c r="SD47" s="29"/>
      <c r="SE47" s="29"/>
      <c r="SF47" s="29"/>
      <c r="SG47" s="29"/>
      <c r="SH47" s="29"/>
      <c r="SI47" s="29"/>
      <c r="SJ47" s="29"/>
      <c r="SK47" s="29"/>
      <c r="SL47" s="29"/>
    </row>
    <row r="48" spans="1:506" ht="16.5" customHeight="1" x14ac:dyDescent="0.2">
      <c r="A48" s="20">
        <v>115</v>
      </c>
      <c r="B48" s="20" t="s">
        <v>53</v>
      </c>
      <c r="C48" s="20" t="s">
        <v>127</v>
      </c>
      <c r="D48" s="20" t="s">
        <v>30</v>
      </c>
      <c r="E48" s="20" t="s">
        <v>1345</v>
      </c>
      <c r="F48" s="22" t="s">
        <v>59</v>
      </c>
      <c r="G48" s="30" t="s">
        <v>42</v>
      </c>
      <c r="H48" s="20" t="s">
        <v>35</v>
      </c>
      <c r="I48" s="20" t="s">
        <v>27</v>
      </c>
      <c r="J48" s="22" t="s">
        <v>128</v>
      </c>
      <c r="K48" s="20"/>
      <c r="L48" s="20"/>
      <c r="M48" s="20"/>
      <c r="N48" s="20"/>
      <c r="O48" s="20"/>
      <c r="P48" s="26">
        <v>3500000</v>
      </c>
      <c r="Q48" s="24">
        <v>200</v>
      </c>
      <c r="R48" s="25">
        <v>45717</v>
      </c>
      <c r="S48" s="20" t="s">
        <v>56</v>
      </c>
      <c r="T48" s="23">
        <v>700000000</v>
      </c>
      <c r="U48" s="27" t="s">
        <v>39</v>
      </c>
      <c r="V48" s="28" t="s">
        <v>40</v>
      </c>
      <c r="W48" s="29"/>
      <c r="X48" s="29"/>
      <c r="Y48" s="29"/>
      <c r="Z48" s="29"/>
      <c r="AA48" s="29"/>
      <c r="AB48" s="29"/>
      <c r="AC48" s="29"/>
      <c r="AD48" s="29"/>
      <c r="AE48" s="29"/>
      <c r="AF48" s="29"/>
      <c r="AG48" s="29"/>
      <c r="AH48" s="29"/>
      <c r="AI48" s="29"/>
      <c r="AJ48" s="29"/>
      <c r="AK48" s="29"/>
      <c r="AL48" s="29"/>
      <c r="AM48" s="29"/>
      <c r="AN48" s="29"/>
      <c r="AO48" s="29"/>
      <c r="AP48" s="29"/>
      <c r="AQ48" s="29"/>
      <c r="AR48" s="29"/>
      <c r="AS48" s="29"/>
      <c r="AT48" s="29"/>
      <c r="AU48" s="29"/>
      <c r="AV48" s="29"/>
      <c r="AW48" s="29"/>
      <c r="AX48" s="29"/>
      <c r="AY48" s="29"/>
      <c r="AZ48" s="29"/>
      <c r="BA48" s="29"/>
      <c r="BB48" s="29"/>
      <c r="BC48" s="29"/>
      <c r="BD48" s="29"/>
      <c r="BE48" s="29"/>
      <c r="BF48" s="29"/>
      <c r="BG48" s="29"/>
      <c r="BH48" s="29"/>
      <c r="BI48" s="29"/>
      <c r="BJ48" s="29"/>
      <c r="BK48" s="29"/>
      <c r="BL48" s="29"/>
      <c r="BM48" s="29"/>
      <c r="BN48" s="29"/>
      <c r="BO48" s="29"/>
      <c r="BP48" s="29"/>
      <c r="BQ48" s="29"/>
      <c r="BR48" s="29"/>
      <c r="BS48" s="29"/>
      <c r="BT48" s="29"/>
      <c r="BU48" s="29"/>
      <c r="BV48" s="29"/>
      <c r="BW48" s="29"/>
      <c r="BX48" s="29"/>
      <c r="BY48" s="29"/>
      <c r="BZ48" s="29"/>
      <c r="CA48" s="29"/>
      <c r="CB48" s="29"/>
      <c r="CC48" s="29"/>
      <c r="CD48" s="29"/>
      <c r="CE48" s="29"/>
      <c r="CF48" s="29"/>
      <c r="CG48" s="29"/>
      <c r="CH48" s="29"/>
      <c r="CI48" s="29"/>
      <c r="CJ48" s="29"/>
      <c r="CK48" s="29"/>
      <c r="CL48" s="29"/>
      <c r="CM48" s="29"/>
      <c r="CN48" s="29"/>
      <c r="CO48" s="29"/>
      <c r="CP48" s="29"/>
      <c r="CQ48" s="29"/>
      <c r="CR48" s="29"/>
      <c r="CS48" s="29"/>
      <c r="CT48" s="29"/>
      <c r="CU48" s="29"/>
      <c r="CV48" s="29"/>
      <c r="CW48" s="29"/>
      <c r="CX48" s="29"/>
      <c r="CY48" s="29"/>
      <c r="CZ48" s="29"/>
      <c r="DA48" s="29"/>
      <c r="DB48" s="29"/>
      <c r="DC48" s="29"/>
      <c r="DD48" s="29"/>
      <c r="DE48" s="29"/>
      <c r="DF48" s="29"/>
      <c r="DG48" s="29"/>
      <c r="DH48" s="29"/>
      <c r="DI48" s="29"/>
      <c r="DJ48" s="29"/>
      <c r="DK48" s="29"/>
      <c r="DL48" s="29"/>
      <c r="DM48" s="29"/>
      <c r="DN48" s="29"/>
      <c r="DO48" s="29"/>
      <c r="DP48" s="29"/>
      <c r="DQ48" s="29"/>
      <c r="DR48" s="29"/>
      <c r="DS48" s="29"/>
      <c r="DT48" s="29"/>
      <c r="DU48" s="29"/>
      <c r="DV48" s="29"/>
      <c r="DW48" s="29"/>
      <c r="DX48" s="29"/>
      <c r="DY48" s="29"/>
      <c r="DZ48" s="29"/>
      <c r="EA48" s="29"/>
      <c r="EB48" s="29"/>
      <c r="EC48" s="29"/>
      <c r="ED48" s="29"/>
      <c r="EE48" s="29"/>
      <c r="EF48" s="29"/>
      <c r="EG48" s="29"/>
      <c r="EH48" s="29"/>
      <c r="EI48" s="29"/>
      <c r="EJ48" s="29"/>
      <c r="EK48" s="29"/>
      <c r="EL48" s="29"/>
      <c r="EM48" s="29"/>
      <c r="EN48" s="29"/>
      <c r="EO48" s="29"/>
      <c r="EP48" s="29"/>
      <c r="EQ48" s="29"/>
      <c r="ER48" s="29"/>
      <c r="ES48" s="29"/>
      <c r="ET48" s="29"/>
      <c r="EU48" s="29"/>
      <c r="EV48" s="29"/>
      <c r="EW48" s="29"/>
      <c r="EX48" s="29"/>
      <c r="EY48" s="29"/>
      <c r="EZ48" s="29"/>
      <c r="FA48" s="29"/>
      <c r="FB48" s="29"/>
      <c r="FC48" s="29"/>
      <c r="FD48" s="29"/>
      <c r="FE48" s="29"/>
      <c r="FF48" s="29"/>
      <c r="FG48" s="29"/>
      <c r="FH48" s="29"/>
      <c r="FI48" s="29"/>
      <c r="FJ48" s="29"/>
      <c r="FK48" s="29"/>
      <c r="FL48" s="29"/>
      <c r="FM48" s="29"/>
      <c r="FN48" s="29"/>
      <c r="FO48" s="29"/>
      <c r="FP48" s="29"/>
      <c r="FQ48" s="29"/>
      <c r="FR48" s="29"/>
      <c r="FS48" s="29"/>
      <c r="FT48" s="29"/>
      <c r="FU48" s="29"/>
      <c r="FV48" s="29"/>
      <c r="FW48" s="29"/>
      <c r="FX48" s="29"/>
      <c r="FY48" s="29"/>
      <c r="FZ48" s="29"/>
      <c r="GA48" s="29"/>
      <c r="GB48" s="29"/>
      <c r="GC48" s="29"/>
      <c r="GD48" s="29"/>
      <c r="GE48" s="29"/>
      <c r="GF48" s="29"/>
      <c r="GG48" s="29"/>
      <c r="GH48" s="29"/>
      <c r="GI48" s="29"/>
      <c r="GJ48" s="29"/>
      <c r="GK48" s="29"/>
      <c r="GL48" s="29"/>
      <c r="GM48" s="29"/>
      <c r="GN48" s="29"/>
      <c r="GO48" s="29"/>
      <c r="GP48" s="29"/>
      <c r="GQ48" s="29"/>
      <c r="GR48" s="29"/>
      <c r="GS48" s="29"/>
      <c r="GT48" s="29"/>
      <c r="GU48" s="29"/>
      <c r="GV48" s="29"/>
      <c r="GW48" s="29"/>
      <c r="GX48" s="29"/>
      <c r="GY48" s="29"/>
      <c r="GZ48" s="29"/>
      <c r="HA48" s="29"/>
      <c r="HB48" s="29"/>
      <c r="HC48" s="29"/>
      <c r="HD48" s="29"/>
      <c r="HE48" s="29"/>
      <c r="HF48" s="29"/>
      <c r="HG48" s="29"/>
      <c r="HH48" s="29"/>
      <c r="HI48" s="29"/>
      <c r="HJ48" s="29"/>
      <c r="HK48" s="29"/>
      <c r="HL48" s="29"/>
      <c r="HM48" s="29"/>
      <c r="HN48" s="29"/>
      <c r="HO48" s="29"/>
      <c r="HP48" s="29"/>
      <c r="HQ48" s="29"/>
      <c r="HR48" s="29"/>
      <c r="HS48" s="29"/>
      <c r="HT48" s="29"/>
      <c r="HU48" s="29"/>
      <c r="HV48" s="29"/>
      <c r="HW48" s="29"/>
      <c r="HX48" s="29"/>
      <c r="HY48" s="29"/>
      <c r="HZ48" s="29"/>
      <c r="IA48" s="29"/>
      <c r="IB48" s="29"/>
      <c r="IC48" s="29"/>
      <c r="ID48" s="29"/>
      <c r="IE48" s="29"/>
      <c r="IF48" s="29"/>
      <c r="IG48" s="29"/>
      <c r="IH48" s="29"/>
      <c r="II48" s="29"/>
      <c r="IJ48" s="29"/>
      <c r="IK48" s="29"/>
      <c r="IL48" s="29"/>
      <c r="IM48" s="29"/>
      <c r="IN48" s="29"/>
      <c r="IO48" s="29"/>
      <c r="IP48" s="29"/>
      <c r="IQ48" s="29"/>
      <c r="IR48" s="29"/>
      <c r="IS48" s="29"/>
      <c r="IT48" s="29"/>
      <c r="IU48" s="29"/>
      <c r="IV48" s="29"/>
      <c r="IW48" s="29"/>
      <c r="IX48" s="29"/>
      <c r="IY48" s="29"/>
      <c r="IZ48" s="29"/>
      <c r="JA48" s="29"/>
      <c r="JB48" s="29"/>
      <c r="JC48" s="29"/>
      <c r="JD48" s="29"/>
      <c r="JE48" s="29"/>
      <c r="JF48" s="29"/>
      <c r="JG48" s="29"/>
      <c r="JH48" s="29"/>
      <c r="JI48" s="29"/>
      <c r="JJ48" s="29"/>
      <c r="JK48" s="29"/>
      <c r="JL48" s="29"/>
      <c r="JM48" s="29"/>
      <c r="JN48" s="29"/>
      <c r="JO48" s="29"/>
      <c r="JP48" s="29"/>
      <c r="JQ48" s="29"/>
      <c r="JR48" s="29"/>
      <c r="JS48" s="29"/>
      <c r="JT48" s="29"/>
      <c r="JU48" s="29"/>
      <c r="JV48" s="29"/>
      <c r="JW48" s="29"/>
      <c r="JX48" s="29"/>
      <c r="JY48" s="29"/>
      <c r="JZ48" s="29"/>
      <c r="KA48" s="29"/>
      <c r="KB48" s="29"/>
      <c r="KC48" s="29"/>
      <c r="KD48" s="29"/>
      <c r="KE48" s="29"/>
      <c r="KF48" s="29"/>
      <c r="KG48" s="29"/>
      <c r="KH48" s="29"/>
      <c r="KI48" s="29"/>
      <c r="KJ48" s="29"/>
      <c r="KK48" s="29"/>
      <c r="KL48" s="29"/>
      <c r="KM48" s="29"/>
      <c r="KN48" s="29"/>
      <c r="KO48" s="29"/>
      <c r="KP48" s="29"/>
      <c r="KQ48" s="29"/>
      <c r="KR48" s="29"/>
      <c r="KS48" s="29"/>
      <c r="KT48" s="29"/>
      <c r="KU48" s="29"/>
      <c r="KV48" s="29"/>
      <c r="KW48" s="29"/>
      <c r="KX48" s="29"/>
      <c r="KY48" s="29"/>
      <c r="KZ48" s="29"/>
      <c r="LA48" s="29"/>
      <c r="LB48" s="29"/>
      <c r="LC48" s="29"/>
      <c r="LD48" s="29"/>
      <c r="LE48" s="29"/>
      <c r="LF48" s="29"/>
      <c r="LG48" s="29"/>
      <c r="LH48" s="29"/>
      <c r="LI48" s="29"/>
      <c r="LJ48" s="29"/>
      <c r="LK48" s="29"/>
      <c r="LL48" s="29"/>
      <c r="LM48" s="29"/>
      <c r="LN48" s="29"/>
      <c r="LO48" s="29"/>
      <c r="LP48" s="29"/>
      <c r="LQ48" s="29"/>
      <c r="LR48" s="29"/>
      <c r="LS48" s="29"/>
      <c r="LT48" s="29"/>
      <c r="LU48" s="29"/>
      <c r="LV48" s="29"/>
      <c r="LW48" s="29"/>
      <c r="LX48" s="29"/>
      <c r="LY48" s="29"/>
      <c r="LZ48" s="29"/>
      <c r="MA48" s="29"/>
      <c r="MB48" s="29"/>
      <c r="MC48" s="29"/>
      <c r="MD48" s="29"/>
      <c r="ME48" s="29"/>
      <c r="MF48" s="29"/>
      <c r="MG48" s="29"/>
      <c r="MH48" s="29"/>
      <c r="MI48" s="29"/>
      <c r="MJ48" s="29"/>
      <c r="MK48" s="29"/>
      <c r="ML48" s="29"/>
      <c r="MM48" s="29"/>
      <c r="MN48" s="29"/>
      <c r="MO48" s="29"/>
      <c r="MP48" s="29"/>
      <c r="MQ48" s="29"/>
      <c r="MR48" s="29"/>
      <c r="MS48" s="29"/>
      <c r="MT48" s="29"/>
      <c r="MU48" s="29"/>
      <c r="MV48" s="29"/>
      <c r="MW48" s="29"/>
      <c r="MX48" s="29"/>
      <c r="MY48" s="29"/>
      <c r="MZ48" s="29"/>
      <c r="NA48" s="29"/>
      <c r="NB48" s="29"/>
      <c r="NC48" s="29"/>
      <c r="ND48" s="29"/>
      <c r="NE48" s="29"/>
      <c r="NF48" s="29"/>
      <c r="NG48" s="29"/>
      <c r="NH48" s="29"/>
      <c r="NI48" s="29"/>
      <c r="NJ48" s="29"/>
      <c r="NK48" s="29"/>
      <c r="NL48" s="29"/>
      <c r="NM48" s="29"/>
      <c r="NN48" s="29"/>
      <c r="NO48" s="29"/>
      <c r="NP48" s="29"/>
      <c r="NQ48" s="29"/>
      <c r="NR48" s="29"/>
      <c r="NS48" s="29"/>
      <c r="NT48" s="29"/>
      <c r="NU48" s="29"/>
      <c r="NV48" s="29"/>
      <c r="NW48" s="29"/>
      <c r="NX48" s="29"/>
      <c r="NY48" s="29"/>
      <c r="NZ48" s="29"/>
      <c r="OA48" s="29"/>
      <c r="OB48" s="29"/>
      <c r="OC48" s="29"/>
      <c r="OD48" s="29"/>
      <c r="OE48" s="29"/>
      <c r="OF48" s="29"/>
      <c r="OG48" s="29"/>
      <c r="OH48" s="29"/>
      <c r="OI48" s="29"/>
      <c r="OJ48" s="29"/>
      <c r="OK48" s="29"/>
      <c r="OL48" s="29"/>
      <c r="OM48" s="29"/>
      <c r="ON48" s="29"/>
      <c r="OO48" s="29"/>
      <c r="OP48" s="29"/>
      <c r="OQ48" s="29"/>
      <c r="OR48" s="29"/>
      <c r="OS48" s="29"/>
      <c r="OT48" s="29"/>
      <c r="OU48" s="29"/>
      <c r="OV48" s="29"/>
      <c r="OW48" s="29"/>
      <c r="OX48" s="29"/>
      <c r="OY48" s="29"/>
      <c r="OZ48" s="29"/>
      <c r="PA48" s="29"/>
      <c r="PB48" s="29"/>
      <c r="PC48" s="29"/>
      <c r="PD48" s="29"/>
      <c r="PE48" s="29"/>
      <c r="PF48" s="29"/>
      <c r="PG48" s="29"/>
      <c r="PH48" s="29"/>
      <c r="PI48" s="29"/>
      <c r="PJ48" s="29"/>
      <c r="PK48" s="29"/>
      <c r="PL48" s="29"/>
      <c r="PM48" s="29"/>
      <c r="PN48" s="29"/>
      <c r="PO48" s="29"/>
      <c r="PP48" s="29"/>
      <c r="PQ48" s="29"/>
      <c r="PR48" s="29"/>
      <c r="PS48" s="29"/>
      <c r="PT48" s="29"/>
      <c r="PU48" s="29"/>
      <c r="PV48" s="29"/>
      <c r="PW48" s="29"/>
      <c r="PX48" s="29"/>
      <c r="PY48" s="29"/>
      <c r="PZ48" s="29"/>
      <c r="QA48" s="29"/>
      <c r="QB48" s="29"/>
      <c r="QC48" s="29"/>
      <c r="QD48" s="29"/>
      <c r="QE48" s="29"/>
      <c r="QF48" s="29"/>
      <c r="QG48" s="29"/>
      <c r="QH48" s="29"/>
      <c r="QI48" s="29"/>
      <c r="QJ48" s="29"/>
      <c r="QK48" s="29"/>
      <c r="QL48" s="29"/>
      <c r="QM48" s="29"/>
      <c r="QN48" s="29"/>
      <c r="QO48" s="29"/>
      <c r="QP48" s="29"/>
      <c r="QQ48" s="29"/>
      <c r="QR48" s="29"/>
      <c r="QS48" s="29"/>
      <c r="QT48" s="29"/>
      <c r="QU48" s="29"/>
      <c r="QV48" s="29"/>
      <c r="QW48" s="29"/>
      <c r="QX48" s="29"/>
      <c r="QY48" s="29"/>
      <c r="QZ48" s="29"/>
      <c r="RA48" s="29"/>
      <c r="RB48" s="29"/>
      <c r="RC48" s="29"/>
      <c r="RD48" s="29"/>
      <c r="RE48" s="29"/>
      <c r="RF48" s="29"/>
      <c r="RG48" s="29"/>
      <c r="RH48" s="29"/>
      <c r="RI48" s="29"/>
      <c r="RJ48" s="29"/>
      <c r="RK48" s="29"/>
      <c r="RL48" s="29"/>
      <c r="RM48" s="29"/>
      <c r="RN48" s="29"/>
      <c r="RO48" s="29"/>
      <c r="RP48" s="29"/>
      <c r="RQ48" s="29"/>
      <c r="RR48" s="29"/>
      <c r="RS48" s="29"/>
      <c r="RT48" s="29"/>
      <c r="RU48" s="29"/>
      <c r="RV48" s="29"/>
      <c r="RW48" s="29"/>
      <c r="RX48" s="29"/>
      <c r="RY48" s="29"/>
      <c r="RZ48" s="29"/>
      <c r="SA48" s="29"/>
      <c r="SB48" s="29"/>
      <c r="SC48" s="29"/>
      <c r="SD48" s="29"/>
      <c r="SE48" s="29"/>
      <c r="SF48" s="29"/>
      <c r="SG48" s="29"/>
      <c r="SH48" s="29"/>
      <c r="SI48" s="29"/>
      <c r="SJ48" s="29"/>
      <c r="SK48" s="29"/>
      <c r="SL48" s="29"/>
    </row>
    <row r="49" spans="1:506" ht="16.5" customHeight="1" x14ac:dyDescent="0.2">
      <c r="A49" s="20">
        <v>116</v>
      </c>
      <c r="B49" s="20" t="s">
        <v>53</v>
      </c>
      <c r="C49" s="20" t="s">
        <v>127</v>
      </c>
      <c r="D49" s="20" t="s">
        <v>30</v>
      </c>
      <c r="E49" s="20" t="s">
        <v>1345</v>
      </c>
      <c r="F49" s="22" t="s">
        <v>61</v>
      </c>
      <c r="G49" s="30" t="s">
        <v>42</v>
      </c>
      <c r="H49" s="20" t="s">
        <v>35</v>
      </c>
      <c r="I49" s="20" t="s">
        <v>27</v>
      </c>
      <c r="J49" s="22" t="s">
        <v>128</v>
      </c>
      <c r="K49" s="20"/>
      <c r="L49" s="20"/>
      <c r="M49" s="20"/>
      <c r="N49" s="20"/>
      <c r="O49" s="20"/>
      <c r="P49" s="26">
        <v>3500000</v>
      </c>
      <c r="Q49" s="24">
        <v>200</v>
      </c>
      <c r="R49" s="25">
        <v>45717</v>
      </c>
      <c r="S49" s="20" t="s">
        <v>56</v>
      </c>
      <c r="T49" s="23">
        <v>700000000</v>
      </c>
      <c r="U49" s="27" t="s">
        <v>39</v>
      </c>
      <c r="V49" s="28" t="s">
        <v>40</v>
      </c>
      <c r="W49" s="29"/>
      <c r="X49" s="29"/>
      <c r="Y49" s="29"/>
      <c r="Z49" s="29"/>
      <c r="AA49" s="29"/>
      <c r="AB49" s="29"/>
      <c r="AC49" s="29"/>
      <c r="AD49" s="29"/>
      <c r="AE49" s="29"/>
      <c r="AF49" s="29"/>
      <c r="AG49" s="29"/>
      <c r="AH49" s="29"/>
      <c r="AI49" s="29"/>
      <c r="AJ49" s="29"/>
      <c r="AK49" s="29"/>
      <c r="AL49" s="29"/>
      <c r="AM49" s="29"/>
      <c r="AN49" s="29"/>
      <c r="AO49" s="29"/>
      <c r="AP49" s="29"/>
      <c r="AQ49" s="29"/>
      <c r="AR49" s="29"/>
      <c r="AS49" s="29"/>
      <c r="AT49" s="29"/>
      <c r="AU49" s="29"/>
      <c r="AV49" s="29"/>
      <c r="AW49" s="29"/>
      <c r="AX49" s="29"/>
      <c r="AY49" s="29"/>
      <c r="AZ49" s="29"/>
      <c r="BA49" s="29"/>
      <c r="BB49" s="29"/>
      <c r="BC49" s="29"/>
      <c r="BD49" s="29"/>
      <c r="BE49" s="29"/>
      <c r="BF49" s="29"/>
      <c r="BG49" s="29"/>
      <c r="BH49" s="29"/>
      <c r="BI49" s="29"/>
      <c r="BJ49" s="29"/>
      <c r="BK49" s="29"/>
      <c r="BL49" s="29"/>
      <c r="BM49" s="29"/>
      <c r="BN49" s="29"/>
      <c r="BO49" s="29"/>
      <c r="BP49" s="29"/>
      <c r="BQ49" s="29"/>
      <c r="BR49" s="29"/>
      <c r="BS49" s="29"/>
      <c r="BT49" s="29"/>
      <c r="BU49" s="29"/>
      <c r="BV49" s="29"/>
      <c r="BW49" s="29"/>
      <c r="BX49" s="29"/>
      <c r="BY49" s="29"/>
      <c r="BZ49" s="29"/>
      <c r="CA49" s="29"/>
      <c r="CB49" s="29"/>
      <c r="CC49" s="29"/>
      <c r="CD49" s="29"/>
      <c r="CE49" s="29"/>
      <c r="CF49" s="29"/>
      <c r="CG49" s="29"/>
      <c r="CH49" s="29"/>
      <c r="CI49" s="29"/>
      <c r="CJ49" s="29"/>
      <c r="CK49" s="29"/>
      <c r="CL49" s="29"/>
      <c r="CM49" s="29"/>
      <c r="CN49" s="29"/>
      <c r="CO49" s="29"/>
      <c r="CP49" s="29"/>
      <c r="CQ49" s="29"/>
      <c r="CR49" s="29"/>
      <c r="CS49" s="29"/>
      <c r="CT49" s="29"/>
      <c r="CU49" s="29"/>
      <c r="CV49" s="29"/>
      <c r="CW49" s="29"/>
      <c r="CX49" s="29"/>
      <c r="CY49" s="29"/>
      <c r="CZ49" s="29"/>
      <c r="DA49" s="29"/>
      <c r="DB49" s="29"/>
      <c r="DC49" s="29"/>
      <c r="DD49" s="29"/>
      <c r="DE49" s="29"/>
      <c r="DF49" s="29"/>
      <c r="DG49" s="29"/>
      <c r="DH49" s="29"/>
      <c r="DI49" s="29"/>
      <c r="DJ49" s="29"/>
      <c r="DK49" s="29"/>
      <c r="DL49" s="29"/>
      <c r="DM49" s="29"/>
      <c r="DN49" s="29"/>
      <c r="DO49" s="29"/>
      <c r="DP49" s="29"/>
      <c r="DQ49" s="29"/>
      <c r="DR49" s="29"/>
      <c r="DS49" s="29"/>
      <c r="DT49" s="29"/>
      <c r="DU49" s="29"/>
      <c r="DV49" s="29"/>
      <c r="DW49" s="29"/>
      <c r="DX49" s="29"/>
      <c r="DY49" s="29"/>
      <c r="DZ49" s="29"/>
      <c r="EA49" s="29"/>
      <c r="EB49" s="29"/>
      <c r="EC49" s="29"/>
      <c r="ED49" s="29"/>
      <c r="EE49" s="29"/>
      <c r="EF49" s="29"/>
      <c r="EG49" s="29"/>
      <c r="EH49" s="29"/>
      <c r="EI49" s="29"/>
      <c r="EJ49" s="29"/>
      <c r="EK49" s="29"/>
      <c r="EL49" s="29"/>
      <c r="EM49" s="29"/>
      <c r="EN49" s="29"/>
      <c r="EO49" s="29"/>
      <c r="EP49" s="29"/>
      <c r="EQ49" s="29"/>
      <c r="ER49" s="29"/>
      <c r="ES49" s="29"/>
      <c r="ET49" s="29"/>
      <c r="EU49" s="29"/>
      <c r="EV49" s="29"/>
      <c r="EW49" s="29"/>
      <c r="EX49" s="29"/>
      <c r="EY49" s="29"/>
      <c r="EZ49" s="29"/>
      <c r="FA49" s="29"/>
      <c r="FB49" s="29"/>
      <c r="FC49" s="29"/>
      <c r="FD49" s="29"/>
      <c r="FE49" s="29"/>
      <c r="FF49" s="29"/>
      <c r="FG49" s="29"/>
      <c r="FH49" s="29"/>
      <c r="FI49" s="29"/>
      <c r="FJ49" s="29"/>
      <c r="FK49" s="29"/>
      <c r="FL49" s="29"/>
      <c r="FM49" s="29"/>
      <c r="FN49" s="29"/>
      <c r="FO49" s="29"/>
      <c r="FP49" s="29"/>
      <c r="FQ49" s="29"/>
      <c r="FR49" s="29"/>
      <c r="FS49" s="29"/>
      <c r="FT49" s="29"/>
      <c r="FU49" s="29"/>
      <c r="FV49" s="29"/>
      <c r="FW49" s="29"/>
      <c r="FX49" s="29"/>
      <c r="FY49" s="29"/>
      <c r="FZ49" s="29"/>
      <c r="GA49" s="29"/>
      <c r="GB49" s="29"/>
      <c r="GC49" s="29"/>
      <c r="GD49" s="29"/>
      <c r="GE49" s="29"/>
      <c r="GF49" s="29"/>
      <c r="GG49" s="29"/>
      <c r="GH49" s="29"/>
      <c r="GI49" s="29"/>
      <c r="GJ49" s="29"/>
      <c r="GK49" s="29"/>
      <c r="GL49" s="29"/>
      <c r="GM49" s="29"/>
      <c r="GN49" s="29"/>
      <c r="GO49" s="29"/>
      <c r="GP49" s="29"/>
      <c r="GQ49" s="29"/>
      <c r="GR49" s="29"/>
      <c r="GS49" s="29"/>
      <c r="GT49" s="29"/>
      <c r="GU49" s="29"/>
      <c r="GV49" s="29"/>
      <c r="GW49" s="29"/>
      <c r="GX49" s="29"/>
      <c r="GY49" s="29"/>
      <c r="GZ49" s="29"/>
      <c r="HA49" s="29"/>
      <c r="HB49" s="29"/>
      <c r="HC49" s="29"/>
      <c r="HD49" s="29"/>
      <c r="HE49" s="29"/>
      <c r="HF49" s="29"/>
      <c r="HG49" s="29"/>
      <c r="HH49" s="29"/>
      <c r="HI49" s="29"/>
      <c r="HJ49" s="29"/>
      <c r="HK49" s="29"/>
      <c r="HL49" s="29"/>
      <c r="HM49" s="29"/>
      <c r="HN49" s="29"/>
      <c r="HO49" s="29"/>
      <c r="HP49" s="29"/>
      <c r="HQ49" s="29"/>
      <c r="HR49" s="29"/>
      <c r="HS49" s="29"/>
      <c r="HT49" s="29"/>
      <c r="HU49" s="29"/>
      <c r="HV49" s="29"/>
      <c r="HW49" s="29"/>
      <c r="HX49" s="29"/>
      <c r="HY49" s="29"/>
      <c r="HZ49" s="29"/>
      <c r="IA49" s="29"/>
      <c r="IB49" s="29"/>
      <c r="IC49" s="29"/>
      <c r="ID49" s="29"/>
      <c r="IE49" s="29"/>
      <c r="IF49" s="29"/>
      <c r="IG49" s="29"/>
      <c r="IH49" s="29"/>
      <c r="II49" s="29"/>
      <c r="IJ49" s="29"/>
      <c r="IK49" s="29"/>
      <c r="IL49" s="29"/>
      <c r="IM49" s="29"/>
      <c r="IN49" s="29"/>
      <c r="IO49" s="29"/>
      <c r="IP49" s="29"/>
      <c r="IQ49" s="29"/>
      <c r="IR49" s="29"/>
      <c r="IS49" s="29"/>
      <c r="IT49" s="29"/>
      <c r="IU49" s="29"/>
      <c r="IV49" s="29"/>
      <c r="IW49" s="29"/>
      <c r="IX49" s="29"/>
      <c r="IY49" s="29"/>
      <c r="IZ49" s="29"/>
      <c r="JA49" s="29"/>
      <c r="JB49" s="29"/>
      <c r="JC49" s="29"/>
      <c r="JD49" s="29"/>
      <c r="JE49" s="29"/>
      <c r="JF49" s="29"/>
      <c r="JG49" s="29"/>
      <c r="JH49" s="29"/>
      <c r="JI49" s="29"/>
      <c r="JJ49" s="29"/>
      <c r="JK49" s="29"/>
      <c r="JL49" s="29"/>
      <c r="JM49" s="29"/>
      <c r="JN49" s="29"/>
      <c r="JO49" s="29"/>
      <c r="JP49" s="29"/>
      <c r="JQ49" s="29"/>
      <c r="JR49" s="29"/>
      <c r="JS49" s="29"/>
      <c r="JT49" s="29"/>
      <c r="JU49" s="29"/>
      <c r="JV49" s="29"/>
      <c r="JW49" s="29"/>
      <c r="JX49" s="29"/>
      <c r="JY49" s="29"/>
      <c r="JZ49" s="29"/>
      <c r="KA49" s="29"/>
      <c r="KB49" s="29"/>
      <c r="KC49" s="29"/>
      <c r="KD49" s="29"/>
      <c r="KE49" s="29"/>
      <c r="KF49" s="29"/>
      <c r="KG49" s="29"/>
      <c r="KH49" s="29"/>
      <c r="KI49" s="29"/>
      <c r="KJ49" s="29"/>
      <c r="KK49" s="29"/>
      <c r="KL49" s="29"/>
      <c r="KM49" s="29"/>
      <c r="KN49" s="29"/>
      <c r="KO49" s="29"/>
      <c r="KP49" s="29"/>
      <c r="KQ49" s="29"/>
      <c r="KR49" s="29"/>
      <c r="KS49" s="29"/>
      <c r="KT49" s="29"/>
      <c r="KU49" s="29"/>
      <c r="KV49" s="29"/>
      <c r="KW49" s="29"/>
      <c r="KX49" s="29"/>
      <c r="KY49" s="29"/>
      <c r="KZ49" s="29"/>
      <c r="LA49" s="29"/>
      <c r="LB49" s="29"/>
      <c r="LC49" s="29"/>
      <c r="LD49" s="29"/>
      <c r="LE49" s="29"/>
      <c r="LF49" s="29"/>
      <c r="LG49" s="29"/>
      <c r="LH49" s="29"/>
      <c r="LI49" s="29"/>
      <c r="LJ49" s="29"/>
      <c r="LK49" s="29"/>
      <c r="LL49" s="29"/>
      <c r="LM49" s="29"/>
      <c r="LN49" s="29"/>
      <c r="LO49" s="29"/>
      <c r="LP49" s="29"/>
      <c r="LQ49" s="29"/>
      <c r="LR49" s="29"/>
      <c r="LS49" s="29"/>
      <c r="LT49" s="29"/>
      <c r="LU49" s="29"/>
      <c r="LV49" s="29"/>
      <c r="LW49" s="29"/>
      <c r="LX49" s="29"/>
      <c r="LY49" s="29"/>
      <c r="LZ49" s="29"/>
      <c r="MA49" s="29"/>
      <c r="MB49" s="29"/>
      <c r="MC49" s="29"/>
      <c r="MD49" s="29"/>
      <c r="ME49" s="29"/>
      <c r="MF49" s="29"/>
      <c r="MG49" s="29"/>
      <c r="MH49" s="29"/>
      <c r="MI49" s="29"/>
      <c r="MJ49" s="29"/>
      <c r="MK49" s="29"/>
      <c r="ML49" s="29"/>
      <c r="MM49" s="29"/>
      <c r="MN49" s="29"/>
      <c r="MO49" s="29"/>
      <c r="MP49" s="29"/>
      <c r="MQ49" s="29"/>
      <c r="MR49" s="29"/>
      <c r="MS49" s="29"/>
      <c r="MT49" s="29"/>
      <c r="MU49" s="29"/>
      <c r="MV49" s="29"/>
      <c r="MW49" s="29"/>
      <c r="MX49" s="29"/>
      <c r="MY49" s="29"/>
      <c r="MZ49" s="29"/>
      <c r="NA49" s="29"/>
      <c r="NB49" s="29"/>
      <c r="NC49" s="29"/>
      <c r="ND49" s="29"/>
      <c r="NE49" s="29"/>
      <c r="NF49" s="29"/>
      <c r="NG49" s="29"/>
      <c r="NH49" s="29"/>
      <c r="NI49" s="29"/>
      <c r="NJ49" s="29"/>
      <c r="NK49" s="29"/>
      <c r="NL49" s="29"/>
      <c r="NM49" s="29"/>
      <c r="NN49" s="29"/>
      <c r="NO49" s="29"/>
      <c r="NP49" s="29"/>
      <c r="NQ49" s="29"/>
      <c r="NR49" s="29"/>
      <c r="NS49" s="29"/>
      <c r="NT49" s="29"/>
      <c r="NU49" s="29"/>
      <c r="NV49" s="29"/>
      <c r="NW49" s="29"/>
      <c r="NX49" s="29"/>
      <c r="NY49" s="29"/>
      <c r="NZ49" s="29"/>
      <c r="OA49" s="29"/>
      <c r="OB49" s="29"/>
      <c r="OC49" s="29"/>
      <c r="OD49" s="29"/>
      <c r="OE49" s="29"/>
      <c r="OF49" s="29"/>
      <c r="OG49" s="29"/>
      <c r="OH49" s="29"/>
      <c r="OI49" s="29"/>
      <c r="OJ49" s="29"/>
      <c r="OK49" s="29"/>
      <c r="OL49" s="29"/>
      <c r="OM49" s="29"/>
      <c r="ON49" s="29"/>
      <c r="OO49" s="29"/>
      <c r="OP49" s="29"/>
      <c r="OQ49" s="29"/>
      <c r="OR49" s="29"/>
      <c r="OS49" s="29"/>
      <c r="OT49" s="29"/>
      <c r="OU49" s="29"/>
      <c r="OV49" s="29"/>
      <c r="OW49" s="29"/>
      <c r="OX49" s="29"/>
      <c r="OY49" s="29"/>
      <c r="OZ49" s="29"/>
      <c r="PA49" s="29"/>
      <c r="PB49" s="29"/>
      <c r="PC49" s="29"/>
      <c r="PD49" s="29"/>
      <c r="PE49" s="29"/>
      <c r="PF49" s="29"/>
      <c r="PG49" s="29"/>
      <c r="PH49" s="29"/>
      <c r="PI49" s="29"/>
      <c r="PJ49" s="29"/>
      <c r="PK49" s="29"/>
      <c r="PL49" s="29"/>
      <c r="PM49" s="29"/>
      <c r="PN49" s="29"/>
      <c r="PO49" s="29"/>
      <c r="PP49" s="29"/>
      <c r="PQ49" s="29"/>
      <c r="PR49" s="29"/>
      <c r="PS49" s="29"/>
      <c r="PT49" s="29"/>
      <c r="PU49" s="29"/>
      <c r="PV49" s="29"/>
      <c r="PW49" s="29"/>
      <c r="PX49" s="29"/>
      <c r="PY49" s="29"/>
      <c r="PZ49" s="29"/>
      <c r="QA49" s="29"/>
      <c r="QB49" s="29"/>
      <c r="QC49" s="29"/>
      <c r="QD49" s="29"/>
      <c r="QE49" s="29"/>
      <c r="QF49" s="29"/>
      <c r="QG49" s="29"/>
      <c r="QH49" s="29"/>
      <c r="QI49" s="29"/>
      <c r="QJ49" s="29"/>
      <c r="QK49" s="29"/>
      <c r="QL49" s="29"/>
      <c r="QM49" s="29"/>
      <c r="QN49" s="29"/>
      <c r="QO49" s="29"/>
      <c r="QP49" s="29"/>
      <c r="QQ49" s="29"/>
      <c r="QR49" s="29"/>
      <c r="QS49" s="29"/>
      <c r="QT49" s="29"/>
      <c r="QU49" s="29"/>
      <c r="QV49" s="29"/>
      <c r="QW49" s="29"/>
      <c r="QX49" s="29"/>
      <c r="QY49" s="29"/>
      <c r="QZ49" s="29"/>
      <c r="RA49" s="29"/>
      <c r="RB49" s="29"/>
      <c r="RC49" s="29"/>
      <c r="RD49" s="29"/>
      <c r="RE49" s="29"/>
      <c r="RF49" s="29"/>
      <c r="RG49" s="29"/>
      <c r="RH49" s="29"/>
      <c r="RI49" s="29"/>
      <c r="RJ49" s="29"/>
      <c r="RK49" s="29"/>
      <c r="RL49" s="29"/>
      <c r="RM49" s="29"/>
      <c r="RN49" s="29"/>
      <c r="RO49" s="29"/>
      <c r="RP49" s="29"/>
      <c r="RQ49" s="29"/>
      <c r="RR49" s="29"/>
      <c r="RS49" s="29"/>
      <c r="RT49" s="29"/>
      <c r="RU49" s="29"/>
      <c r="RV49" s="29"/>
      <c r="RW49" s="29"/>
      <c r="RX49" s="29"/>
      <c r="RY49" s="29"/>
      <c r="RZ49" s="29"/>
      <c r="SA49" s="29"/>
      <c r="SB49" s="29"/>
      <c r="SC49" s="29"/>
      <c r="SD49" s="29"/>
      <c r="SE49" s="29"/>
      <c r="SF49" s="29"/>
      <c r="SG49" s="29"/>
      <c r="SH49" s="29"/>
      <c r="SI49" s="29"/>
      <c r="SJ49" s="29"/>
      <c r="SK49" s="29"/>
      <c r="SL49" s="29"/>
    </row>
    <row r="50" spans="1:506" ht="16.5" customHeight="1" x14ac:dyDescent="0.2">
      <c r="A50" s="20">
        <v>117</v>
      </c>
      <c r="B50" s="20" t="s">
        <v>53</v>
      </c>
      <c r="C50" s="20" t="s">
        <v>129</v>
      </c>
      <c r="D50" s="20" t="s">
        <v>30</v>
      </c>
      <c r="E50" s="20" t="s">
        <v>1345</v>
      </c>
      <c r="F50" s="22" t="s">
        <v>55</v>
      </c>
      <c r="G50" s="30" t="s">
        <v>42</v>
      </c>
      <c r="H50" s="20" t="s">
        <v>35</v>
      </c>
      <c r="I50" s="20" t="s">
        <v>27</v>
      </c>
      <c r="J50" s="22" t="s">
        <v>130</v>
      </c>
      <c r="K50" s="20"/>
      <c r="L50" s="20"/>
      <c r="M50" s="20"/>
      <c r="N50" s="20"/>
      <c r="O50" s="20"/>
      <c r="P50" s="26">
        <v>1310000</v>
      </c>
      <c r="Q50" s="24">
        <v>531</v>
      </c>
      <c r="R50" s="25">
        <v>45778</v>
      </c>
      <c r="S50" s="20" t="s">
        <v>126</v>
      </c>
      <c r="T50" s="23">
        <v>695610000</v>
      </c>
      <c r="U50" s="27" t="s">
        <v>39</v>
      </c>
      <c r="V50" s="28" t="s">
        <v>40</v>
      </c>
      <c r="W50" s="29"/>
      <c r="X50" s="29"/>
      <c r="Y50" s="29"/>
      <c r="Z50" s="29"/>
      <c r="AA50" s="29"/>
      <c r="AB50" s="29"/>
      <c r="AC50" s="29"/>
      <c r="AD50" s="29"/>
      <c r="AE50" s="29"/>
      <c r="AF50" s="29"/>
      <c r="AG50" s="29"/>
      <c r="AH50" s="29"/>
      <c r="AI50" s="29"/>
      <c r="AJ50" s="29"/>
      <c r="AK50" s="29"/>
      <c r="AL50" s="29"/>
      <c r="AM50" s="29"/>
      <c r="AN50" s="29"/>
      <c r="AO50" s="29"/>
      <c r="AP50" s="29"/>
      <c r="AQ50" s="29"/>
      <c r="AR50" s="29"/>
      <c r="AS50" s="29"/>
      <c r="AT50" s="29"/>
      <c r="AU50" s="29"/>
      <c r="AV50" s="29"/>
      <c r="AW50" s="29"/>
      <c r="AX50" s="29"/>
      <c r="AY50" s="29"/>
      <c r="AZ50" s="29"/>
      <c r="BA50" s="29"/>
      <c r="BB50" s="29"/>
      <c r="BC50" s="29"/>
      <c r="BD50" s="29"/>
      <c r="BE50" s="29"/>
      <c r="BF50" s="29"/>
      <c r="BG50" s="29"/>
      <c r="BH50" s="29"/>
      <c r="BI50" s="29"/>
      <c r="BJ50" s="29"/>
      <c r="BK50" s="29"/>
      <c r="BL50" s="29"/>
      <c r="BM50" s="29"/>
      <c r="BN50" s="29"/>
      <c r="BO50" s="29"/>
      <c r="BP50" s="29"/>
      <c r="BQ50" s="29"/>
      <c r="BR50" s="29"/>
      <c r="BS50" s="29"/>
      <c r="BT50" s="29"/>
      <c r="BU50" s="29"/>
      <c r="BV50" s="29"/>
      <c r="BW50" s="29"/>
      <c r="BX50" s="29"/>
      <c r="BY50" s="29"/>
      <c r="BZ50" s="29"/>
      <c r="CA50" s="29"/>
      <c r="CB50" s="29"/>
      <c r="CC50" s="29"/>
      <c r="CD50" s="29"/>
      <c r="CE50" s="29"/>
      <c r="CF50" s="29"/>
      <c r="CG50" s="29"/>
      <c r="CH50" s="29"/>
      <c r="CI50" s="29"/>
      <c r="CJ50" s="29"/>
      <c r="CK50" s="29"/>
      <c r="CL50" s="29"/>
      <c r="CM50" s="29"/>
      <c r="CN50" s="29"/>
      <c r="CO50" s="29"/>
      <c r="CP50" s="29"/>
      <c r="CQ50" s="29"/>
      <c r="CR50" s="29"/>
      <c r="CS50" s="29"/>
      <c r="CT50" s="29"/>
      <c r="CU50" s="29"/>
      <c r="CV50" s="29"/>
      <c r="CW50" s="29"/>
      <c r="CX50" s="29"/>
      <c r="CY50" s="29"/>
      <c r="CZ50" s="29"/>
      <c r="DA50" s="29"/>
      <c r="DB50" s="29"/>
      <c r="DC50" s="29"/>
      <c r="DD50" s="29"/>
      <c r="DE50" s="29"/>
      <c r="DF50" s="29"/>
      <c r="DG50" s="29"/>
      <c r="DH50" s="29"/>
      <c r="DI50" s="29"/>
      <c r="DJ50" s="29"/>
      <c r="DK50" s="29"/>
      <c r="DL50" s="29"/>
      <c r="DM50" s="29"/>
      <c r="DN50" s="29"/>
      <c r="DO50" s="29"/>
      <c r="DP50" s="29"/>
      <c r="DQ50" s="29"/>
      <c r="DR50" s="29"/>
      <c r="DS50" s="29"/>
      <c r="DT50" s="29"/>
      <c r="DU50" s="29"/>
      <c r="DV50" s="29"/>
      <c r="DW50" s="29"/>
      <c r="DX50" s="29"/>
      <c r="DY50" s="29"/>
      <c r="DZ50" s="29"/>
      <c r="EA50" s="29"/>
      <c r="EB50" s="29"/>
      <c r="EC50" s="29"/>
      <c r="ED50" s="29"/>
      <c r="EE50" s="29"/>
      <c r="EF50" s="29"/>
      <c r="EG50" s="29"/>
      <c r="EH50" s="29"/>
      <c r="EI50" s="29"/>
      <c r="EJ50" s="29"/>
      <c r="EK50" s="29"/>
      <c r="EL50" s="29"/>
      <c r="EM50" s="29"/>
      <c r="EN50" s="29"/>
      <c r="EO50" s="29"/>
      <c r="EP50" s="29"/>
      <c r="EQ50" s="29"/>
      <c r="ER50" s="29"/>
      <c r="ES50" s="29"/>
      <c r="ET50" s="29"/>
      <c r="EU50" s="29"/>
      <c r="EV50" s="29"/>
      <c r="EW50" s="29"/>
      <c r="EX50" s="29"/>
      <c r="EY50" s="29"/>
      <c r="EZ50" s="29"/>
      <c r="FA50" s="29"/>
      <c r="FB50" s="29"/>
      <c r="FC50" s="29"/>
      <c r="FD50" s="29"/>
      <c r="FE50" s="29"/>
      <c r="FF50" s="29"/>
      <c r="FG50" s="29"/>
      <c r="FH50" s="29"/>
      <c r="FI50" s="29"/>
      <c r="FJ50" s="29"/>
      <c r="FK50" s="29"/>
      <c r="FL50" s="29"/>
      <c r="FM50" s="29"/>
      <c r="FN50" s="29"/>
      <c r="FO50" s="29"/>
      <c r="FP50" s="29"/>
      <c r="FQ50" s="29"/>
      <c r="FR50" s="29"/>
      <c r="FS50" s="29"/>
      <c r="FT50" s="29"/>
      <c r="FU50" s="29"/>
      <c r="FV50" s="29"/>
      <c r="FW50" s="29"/>
      <c r="FX50" s="29"/>
      <c r="FY50" s="29"/>
      <c r="FZ50" s="29"/>
      <c r="GA50" s="29"/>
      <c r="GB50" s="29"/>
      <c r="GC50" s="29"/>
      <c r="GD50" s="29"/>
      <c r="GE50" s="29"/>
      <c r="GF50" s="29"/>
      <c r="GG50" s="29"/>
      <c r="GH50" s="29"/>
      <c r="GI50" s="29"/>
      <c r="GJ50" s="29"/>
      <c r="GK50" s="29"/>
      <c r="GL50" s="29"/>
      <c r="GM50" s="29"/>
      <c r="GN50" s="29"/>
      <c r="GO50" s="29"/>
      <c r="GP50" s="29"/>
      <c r="GQ50" s="29"/>
      <c r="GR50" s="29"/>
      <c r="GS50" s="29"/>
      <c r="GT50" s="29"/>
      <c r="GU50" s="29"/>
      <c r="GV50" s="29"/>
      <c r="GW50" s="29"/>
      <c r="GX50" s="29"/>
      <c r="GY50" s="29"/>
      <c r="GZ50" s="29"/>
      <c r="HA50" s="29"/>
      <c r="HB50" s="29"/>
      <c r="HC50" s="29"/>
      <c r="HD50" s="29"/>
      <c r="HE50" s="29"/>
      <c r="HF50" s="29"/>
      <c r="HG50" s="29"/>
      <c r="HH50" s="29"/>
      <c r="HI50" s="29"/>
      <c r="HJ50" s="29"/>
      <c r="HK50" s="29"/>
      <c r="HL50" s="29"/>
      <c r="HM50" s="29"/>
      <c r="HN50" s="29"/>
      <c r="HO50" s="29"/>
      <c r="HP50" s="29"/>
      <c r="HQ50" s="29"/>
      <c r="HR50" s="29"/>
      <c r="HS50" s="29"/>
      <c r="HT50" s="29"/>
      <c r="HU50" s="29"/>
      <c r="HV50" s="29"/>
      <c r="HW50" s="29"/>
      <c r="HX50" s="29"/>
      <c r="HY50" s="29"/>
      <c r="HZ50" s="29"/>
      <c r="IA50" s="29"/>
      <c r="IB50" s="29"/>
      <c r="IC50" s="29"/>
      <c r="ID50" s="29"/>
      <c r="IE50" s="29"/>
      <c r="IF50" s="29"/>
      <c r="IG50" s="29"/>
      <c r="IH50" s="29"/>
      <c r="II50" s="29"/>
      <c r="IJ50" s="29"/>
      <c r="IK50" s="29"/>
      <c r="IL50" s="29"/>
      <c r="IM50" s="29"/>
      <c r="IN50" s="29"/>
      <c r="IO50" s="29"/>
      <c r="IP50" s="29"/>
      <c r="IQ50" s="29"/>
      <c r="IR50" s="29"/>
      <c r="IS50" s="29"/>
      <c r="IT50" s="29"/>
      <c r="IU50" s="29"/>
      <c r="IV50" s="29"/>
      <c r="IW50" s="29"/>
      <c r="IX50" s="29"/>
      <c r="IY50" s="29"/>
      <c r="IZ50" s="29"/>
      <c r="JA50" s="29"/>
      <c r="JB50" s="29"/>
      <c r="JC50" s="29"/>
      <c r="JD50" s="29"/>
      <c r="JE50" s="29"/>
      <c r="JF50" s="29"/>
      <c r="JG50" s="29"/>
      <c r="JH50" s="29"/>
      <c r="JI50" s="29"/>
      <c r="JJ50" s="29"/>
      <c r="JK50" s="29"/>
      <c r="JL50" s="29"/>
      <c r="JM50" s="29"/>
      <c r="JN50" s="29"/>
      <c r="JO50" s="29"/>
      <c r="JP50" s="29"/>
      <c r="JQ50" s="29"/>
      <c r="JR50" s="29"/>
      <c r="JS50" s="29"/>
      <c r="JT50" s="29"/>
      <c r="JU50" s="29"/>
      <c r="JV50" s="29"/>
      <c r="JW50" s="29"/>
      <c r="JX50" s="29"/>
      <c r="JY50" s="29"/>
      <c r="JZ50" s="29"/>
      <c r="KA50" s="29"/>
      <c r="KB50" s="29"/>
      <c r="KC50" s="29"/>
      <c r="KD50" s="29"/>
      <c r="KE50" s="29"/>
      <c r="KF50" s="29"/>
      <c r="KG50" s="29"/>
      <c r="KH50" s="29"/>
      <c r="KI50" s="29"/>
      <c r="KJ50" s="29"/>
      <c r="KK50" s="29"/>
      <c r="KL50" s="29"/>
      <c r="KM50" s="29"/>
      <c r="KN50" s="29"/>
      <c r="KO50" s="29"/>
      <c r="KP50" s="29"/>
      <c r="KQ50" s="29"/>
      <c r="KR50" s="29"/>
      <c r="KS50" s="29"/>
      <c r="KT50" s="29"/>
      <c r="KU50" s="29"/>
      <c r="KV50" s="29"/>
      <c r="KW50" s="29"/>
      <c r="KX50" s="29"/>
      <c r="KY50" s="29"/>
      <c r="KZ50" s="29"/>
      <c r="LA50" s="29"/>
      <c r="LB50" s="29"/>
      <c r="LC50" s="29"/>
      <c r="LD50" s="29"/>
      <c r="LE50" s="29"/>
      <c r="LF50" s="29"/>
      <c r="LG50" s="29"/>
      <c r="LH50" s="29"/>
      <c r="LI50" s="29"/>
      <c r="LJ50" s="29"/>
      <c r="LK50" s="29"/>
      <c r="LL50" s="29"/>
      <c r="LM50" s="29"/>
      <c r="LN50" s="29"/>
      <c r="LO50" s="29"/>
      <c r="LP50" s="29"/>
      <c r="LQ50" s="29"/>
      <c r="LR50" s="29"/>
      <c r="LS50" s="29"/>
      <c r="LT50" s="29"/>
      <c r="LU50" s="29"/>
      <c r="LV50" s="29"/>
      <c r="LW50" s="29"/>
      <c r="LX50" s="29"/>
      <c r="LY50" s="29"/>
      <c r="LZ50" s="29"/>
      <c r="MA50" s="29"/>
      <c r="MB50" s="29"/>
      <c r="MC50" s="29"/>
      <c r="MD50" s="29"/>
      <c r="ME50" s="29"/>
      <c r="MF50" s="29"/>
      <c r="MG50" s="29"/>
      <c r="MH50" s="29"/>
      <c r="MI50" s="29"/>
      <c r="MJ50" s="29"/>
      <c r="MK50" s="29"/>
      <c r="ML50" s="29"/>
      <c r="MM50" s="29"/>
      <c r="MN50" s="29"/>
      <c r="MO50" s="29"/>
      <c r="MP50" s="29"/>
      <c r="MQ50" s="29"/>
      <c r="MR50" s="29"/>
      <c r="MS50" s="29"/>
      <c r="MT50" s="29"/>
      <c r="MU50" s="29"/>
      <c r="MV50" s="29"/>
      <c r="MW50" s="29"/>
      <c r="MX50" s="29"/>
      <c r="MY50" s="29"/>
      <c r="MZ50" s="29"/>
      <c r="NA50" s="29"/>
      <c r="NB50" s="29"/>
      <c r="NC50" s="29"/>
      <c r="ND50" s="29"/>
      <c r="NE50" s="29"/>
      <c r="NF50" s="29"/>
      <c r="NG50" s="29"/>
      <c r="NH50" s="29"/>
      <c r="NI50" s="29"/>
      <c r="NJ50" s="29"/>
      <c r="NK50" s="29"/>
      <c r="NL50" s="29"/>
      <c r="NM50" s="29"/>
      <c r="NN50" s="29"/>
      <c r="NO50" s="29"/>
      <c r="NP50" s="29"/>
      <c r="NQ50" s="29"/>
      <c r="NR50" s="29"/>
      <c r="NS50" s="29"/>
      <c r="NT50" s="29"/>
      <c r="NU50" s="29"/>
      <c r="NV50" s="29"/>
      <c r="NW50" s="29"/>
      <c r="NX50" s="29"/>
      <c r="NY50" s="29"/>
      <c r="NZ50" s="29"/>
      <c r="OA50" s="29"/>
      <c r="OB50" s="29"/>
      <c r="OC50" s="29"/>
      <c r="OD50" s="29"/>
      <c r="OE50" s="29"/>
      <c r="OF50" s="29"/>
      <c r="OG50" s="29"/>
      <c r="OH50" s="29"/>
      <c r="OI50" s="29"/>
      <c r="OJ50" s="29"/>
      <c r="OK50" s="29"/>
      <c r="OL50" s="29"/>
      <c r="OM50" s="29"/>
      <c r="ON50" s="29"/>
      <c r="OO50" s="29"/>
      <c r="OP50" s="29"/>
      <c r="OQ50" s="29"/>
      <c r="OR50" s="29"/>
      <c r="OS50" s="29"/>
      <c r="OT50" s="29"/>
      <c r="OU50" s="29"/>
      <c r="OV50" s="29"/>
      <c r="OW50" s="29"/>
      <c r="OX50" s="29"/>
      <c r="OY50" s="29"/>
      <c r="OZ50" s="29"/>
      <c r="PA50" s="29"/>
      <c r="PB50" s="29"/>
      <c r="PC50" s="29"/>
      <c r="PD50" s="29"/>
      <c r="PE50" s="29"/>
      <c r="PF50" s="29"/>
      <c r="PG50" s="29"/>
      <c r="PH50" s="29"/>
      <c r="PI50" s="29"/>
      <c r="PJ50" s="29"/>
      <c r="PK50" s="29"/>
      <c r="PL50" s="29"/>
      <c r="PM50" s="29"/>
      <c r="PN50" s="29"/>
      <c r="PO50" s="29"/>
      <c r="PP50" s="29"/>
      <c r="PQ50" s="29"/>
      <c r="PR50" s="29"/>
      <c r="PS50" s="29"/>
      <c r="PT50" s="29"/>
      <c r="PU50" s="29"/>
      <c r="PV50" s="29"/>
      <c r="PW50" s="29"/>
      <c r="PX50" s="29"/>
      <c r="PY50" s="29"/>
      <c r="PZ50" s="29"/>
      <c r="QA50" s="29"/>
      <c r="QB50" s="29"/>
      <c r="QC50" s="29"/>
      <c r="QD50" s="29"/>
      <c r="QE50" s="29"/>
      <c r="QF50" s="29"/>
      <c r="QG50" s="29"/>
      <c r="QH50" s="29"/>
      <c r="QI50" s="29"/>
      <c r="QJ50" s="29"/>
      <c r="QK50" s="29"/>
      <c r="QL50" s="29"/>
      <c r="QM50" s="29"/>
      <c r="QN50" s="29"/>
      <c r="QO50" s="29"/>
      <c r="QP50" s="29"/>
      <c r="QQ50" s="29"/>
      <c r="QR50" s="29"/>
      <c r="QS50" s="29"/>
      <c r="QT50" s="29"/>
      <c r="QU50" s="29"/>
      <c r="QV50" s="29"/>
      <c r="QW50" s="29"/>
      <c r="QX50" s="29"/>
      <c r="QY50" s="29"/>
      <c r="QZ50" s="29"/>
      <c r="RA50" s="29"/>
      <c r="RB50" s="29"/>
      <c r="RC50" s="29"/>
      <c r="RD50" s="29"/>
      <c r="RE50" s="29"/>
      <c r="RF50" s="29"/>
      <c r="RG50" s="29"/>
      <c r="RH50" s="29"/>
      <c r="RI50" s="29"/>
      <c r="RJ50" s="29"/>
      <c r="RK50" s="29"/>
      <c r="RL50" s="29"/>
      <c r="RM50" s="29"/>
      <c r="RN50" s="29"/>
      <c r="RO50" s="29"/>
      <c r="RP50" s="29"/>
      <c r="RQ50" s="29"/>
      <c r="RR50" s="29"/>
      <c r="RS50" s="29"/>
      <c r="RT50" s="29"/>
      <c r="RU50" s="29"/>
      <c r="RV50" s="29"/>
      <c r="RW50" s="29"/>
      <c r="RX50" s="29"/>
      <c r="RY50" s="29"/>
      <c r="RZ50" s="29"/>
      <c r="SA50" s="29"/>
      <c r="SB50" s="29"/>
      <c r="SC50" s="29"/>
      <c r="SD50" s="29"/>
      <c r="SE50" s="29"/>
      <c r="SF50" s="29"/>
      <c r="SG50" s="29"/>
      <c r="SH50" s="29"/>
      <c r="SI50" s="29"/>
      <c r="SJ50" s="29"/>
      <c r="SK50" s="29"/>
      <c r="SL50" s="29"/>
    </row>
    <row r="51" spans="1:506" ht="16.5" customHeight="1" x14ac:dyDescent="0.2">
      <c r="A51" s="20">
        <v>119</v>
      </c>
      <c r="B51" s="20" t="s">
        <v>53</v>
      </c>
      <c r="C51" s="20" t="s">
        <v>131</v>
      </c>
      <c r="D51" s="20" t="s">
        <v>30</v>
      </c>
      <c r="E51" s="20" t="s">
        <v>1345</v>
      </c>
      <c r="F51" s="22" t="s">
        <v>132</v>
      </c>
      <c r="G51" s="30" t="s">
        <v>84</v>
      </c>
      <c r="H51" s="20" t="s">
        <v>35</v>
      </c>
      <c r="I51" s="20" t="s">
        <v>81</v>
      </c>
      <c r="J51" s="22" t="s">
        <v>131</v>
      </c>
      <c r="K51" s="20"/>
      <c r="L51" s="20"/>
      <c r="M51" s="20"/>
      <c r="N51" s="20"/>
      <c r="O51" s="20"/>
      <c r="P51" s="26">
        <v>39880000</v>
      </c>
      <c r="Q51" s="24">
        <v>12</v>
      </c>
      <c r="R51" s="25">
        <v>45658</v>
      </c>
      <c r="S51" s="20" t="s">
        <v>126</v>
      </c>
      <c r="T51" s="23">
        <v>478560000</v>
      </c>
      <c r="U51" s="27" t="s">
        <v>39</v>
      </c>
      <c r="V51" s="28" t="s">
        <v>40</v>
      </c>
      <c r="W51" s="29"/>
      <c r="X51" s="29"/>
      <c r="Y51" s="29"/>
      <c r="Z51" s="29"/>
      <c r="AA51" s="29"/>
      <c r="AB51" s="29"/>
      <c r="AC51" s="29"/>
      <c r="AD51" s="29"/>
      <c r="AE51" s="29"/>
      <c r="AF51" s="29"/>
      <c r="AG51" s="29"/>
      <c r="AH51" s="29"/>
      <c r="AI51" s="29"/>
      <c r="AJ51" s="29"/>
      <c r="AK51" s="29"/>
      <c r="AL51" s="29"/>
      <c r="AM51" s="29"/>
      <c r="AN51" s="29"/>
      <c r="AO51" s="29"/>
      <c r="AP51" s="29"/>
      <c r="AQ51" s="29"/>
      <c r="AR51" s="29"/>
      <c r="AS51" s="29"/>
      <c r="AT51" s="29"/>
      <c r="AU51" s="29"/>
      <c r="AV51" s="29"/>
      <c r="AW51" s="29"/>
      <c r="AX51" s="29"/>
      <c r="AY51" s="29"/>
      <c r="AZ51" s="29"/>
      <c r="BA51" s="29"/>
      <c r="BB51" s="29"/>
      <c r="BC51" s="29"/>
      <c r="BD51" s="29"/>
      <c r="BE51" s="29"/>
      <c r="BF51" s="29"/>
      <c r="BG51" s="29"/>
      <c r="BH51" s="29"/>
      <c r="BI51" s="29"/>
      <c r="BJ51" s="29"/>
      <c r="BK51" s="29"/>
      <c r="BL51" s="29"/>
      <c r="BM51" s="29"/>
      <c r="BN51" s="29"/>
      <c r="BO51" s="29"/>
      <c r="BP51" s="29"/>
      <c r="BQ51" s="29"/>
      <c r="BR51" s="29"/>
      <c r="BS51" s="29"/>
      <c r="BT51" s="29"/>
      <c r="BU51" s="29"/>
      <c r="BV51" s="29"/>
      <c r="BW51" s="29"/>
      <c r="BX51" s="29"/>
      <c r="BY51" s="29"/>
      <c r="BZ51" s="29"/>
      <c r="CA51" s="29"/>
      <c r="CB51" s="29"/>
      <c r="CC51" s="29"/>
      <c r="CD51" s="29"/>
      <c r="CE51" s="29"/>
      <c r="CF51" s="29"/>
      <c r="CG51" s="29"/>
      <c r="CH51" s="29"/>
      <c r="CI51" s="29"/>
      <c r="CJ51" s="29"/>
      <c r="CK51" s="29"/>
      <c r="CL51" s="29"/>
      <c r="CM51" s="29"/>
      <c r="CN51" s="29"/>
      <c r="CO51" s="29"/>
      <c r="CP51" s="29"/>
      <c r="CQ51" s="29"/>
      <c r="CR51" s="29"/>
      <c r="CS51" s="29"/>
      <c r="CT51" s="29"/>
      <c r="CU51" s="29"/>
      <c r="CV51" s="29"/>
      <c r="CW51" s="29"/>
      <c r="CX51" s="29"/>
      <c r="CY51" s="29"/>
      <c r="CZ51" s="29"/>
      <c r="DA51" s="29"/>
      <c r="DB51" s="29"/>
      <c r="DC51" s="29"/>
      <c r="DD51" s="29"/>
      <c r="DE51" s="29"/>
      <c r="DF51" s="29"/>
      <c r="DG51" s="29"/>
      <c r="DH51" s="29"/>
      <c r="DI51" s="29"/>
      <c r="DJ51" s="29"/>
      <c r="DK51" s="29"/>
      <c r="DL51" s="29"/>
      <c r="DM51" s="29"/>
      <c r="DN51" s="29"/>
      <c r="DO51" s="29"/>
      <c r="DP51" s="29"/>
      <c r="DQ51" s="29"/>
      <c r="DR51" s="29"/>
      <c r="DS51" s="29"/>
      <c r="DT51" s="29"/>
      <c r="DU51" s="29"/>
      <c r="DV51" s="29"/>
      <c r="DW51" s="29"/>
      <c r="DX51" s="29"/>
      <c r="DY51" s="29"/>
      <c r="DZ51" s="29"/>
      <c r="EA51" s="29"/>
      <c r="EB51" s="29"/>
      <c r="EC51" s="29"/>
      <c r="ED51" s="29"/>
      <c r="EE51" s="29"/>
      <c r="EF51" s="29"/>
      <c r="EG51" s="29"/>
      <c r="EH51" s="29"/>
      <c r="EI51" s="29"/>
      <c r="EJ51" s="29"/>
      <c r="EK51" s="29"/>
      <c r="EL51" s="29"/>
      <c r="EM51" s="29"/>
      <c r="EN51" s="29"/>
      <c r="EO51" s="29"/>
      <c r="EP51" s="29"/>
      <c r="EQ51" s="29"/>
      <c r="ER51" s="29"/>
      <c r="ES51" s="29"/>
      <c r="ET51" s="29"/>
      <c r="EU51" s="29"/>
      <c r="EV51" s="29"/>
      <c r="EW51" s="29"/>
      <c r="EX51" s="29"/>
      <c r="EY51" s="29"/>
      <c r="EZ51" s="29"/>
      <c r="FA51" s="29"/>
      <c r="FB51" s="29"/>
      <c r="FC51" s="29"/>
      <c r="FD51" s="29"/>
      <c r="FE51" s="29"/>
      <c r="FF51" s="29"/>
      <c r="FG51" s="29"/>
      <c r="FH51" s="29"/>
      <c r="FI51" s="29"/>
      <c r="FJ51" s="29"/>
      <c r="FK51" s="29"/>
      <c r="FL51" s="29"/>
      <c r="FM51" s="29"/>
      <c r="FN51" s="29"/>
      <c r="FO51" s="29"/>
      <c r="FP51" s="29"/>
      <c r="FQ51" s="29"/>
      <c r="FR51" s="29"/>
      <c r="FS51" s="29"/>
      <c r="FT51" s="29"/>
      <c r="FU51" s="29"/>
      <c r="FV51" s="29"/>
      <c r="FW51" s="29"/>
      <c r="FX51" s="29"/>
      <c r="FY51" s="29"/>
      <c r="FZ51" s="29"/>
      <c r="GA51" s="29"/>
      <c r="GB51" s="29"/>
      <c r="GC51" s="29"/>
      <c r="GD51" s="29"/>
      <c r="GE51" s="29"/>
      <c r="GF51" s="29"/>
      <c r="GG51" s="29"/>
      <c r="GH51" s="29"/>
      <c r="GI51" s="29"/>
      <c r="GJ51" s="29"/>
      <c r="GK51" s="29"/>
      <c r="GL51" s="29"/>
      <c r="GM51" s="29"/>
      <c r="GN51" s="29"/>
      <c r="GO51" s="29"/>
      <c r="GP51" s="29"/>
      <c r="GQ51" s="29"/>
      <c r="GR51" s="29"/>
      <c r="GS51" s="29"/>
      <c r="GT51" s="29"/>
      <c r="GU51" s="29"/>
      <c r="GV51" s="29"/>
      <c r="GW51" s="29"/>
      <c r="GX51" s="29"/>
      <c r="GY51" s="29"/>
      <c r="GZ51" s="29"/>
      <c r="HA51" s="29"/>
      <c r="HB51" s="29"/>
      <c r="HC51" s="29"/>
      <c r="HD51" s="29"/>
      <c r="HE51" s="29"/>
      <c r="HF51" s="29"/>
      <c r="HG51" s="29"/>
      <c r="HH51" s="29"/>
      <c r="HI51" s="29"/>
      <c r="HJ51" s="29"/>
      <c r="HK51" s="29"/>
      <c r="HL51" s="29"/>
      <c r="HM51" s="29"/>
      <c r="HN51" s="29"/>
      <c r="HO51" s="29"/>
      <c r="HP51" s="29"/>
      <c r="HQ51" s="29"/>
      <c r="HR51" s="29"/>
      <c r="HS51" s="29"/>
      <c r="HT51" s="29"/>
      <c r="HU51" s="29"/>
      <c r="HV51" s="29"/>
      <c r="HW51" s="29"/>
      <c r="HX51" s="29"/>
      <c r="HY51" s="29"/>
      <c r="HZ51" s="29"/>
      <c r="IA51" s="29"/>
      <c r="IB51" s="29"/>
      <c r="IC51" s="29"/>
      <c r="ID51" s="29"/>
      <c r="IE51" s="29"/>
      <c r="IF51" s="29"/>
      <c r="IG51" s="29"/>
      <c r="IH51" s="29"/>
      <c r="II51" s="29"/>
      <c r="IJ51" s="29"/>
      <c r="IK51" s="29"/>
      <c r="IL51" s="29"/>
      <c r="IM51" s="29"/>
      <c r="IN51" s="29"/>
      <c r="IO51" s="29"/>
      <c r="IP51" s="29"/>
      <c r="IQ51" s="29"/>
      <c r="IR51" s="29"/>
      <c r="IS51" s="29"/>
      <c r="IT51" s="29"/>
      <c r="IU51" s="29"/>
      <c r="IV51" s="29"/>
      <c r="IW51" s="29"/>
      <c r="IX51" s="29"/>
      <c r="IY51" s="29"/>
      <c r="IZ51" s="29"/>
      <c r="JA51" s="29"/>
      <c r="JB51" s="29"/>
      <c r="JC51" s="29"/>
      <c r="JD51" s="29"/>
      <c r="JE51" s="29"/>
      <c r="JF51" s="29"/>
      <c r="JG51" s="29"/>
      <c r="JH51" s="29"/>
      <c r="JI51" s="29"/>
      <c r="JJ51" s="29"/>
      <c r="JK51" s="29"/>
      <c r="JL51" s="29"/>
      <c r="JM51" s="29"/>
      <c r="JN51" s="29"/>
      <c r="JO51" s="29"/>
      <c r="JP51" s="29"/>
      <c r="JQ51" s="29"/>
      <c r="JR51" s="29"/>
      <c r="JS51" s="29"/>
      <c r="JT51" s="29"/>
      <c r="JU51" s="29"/>
      <c r="JV51" s="29"/>
      <c r="JW51" s="29"/>
      <c r="JX51" s="29"/>
      <c r="JY51" s="29"/>
      <c r="JZ51" s="29"/>
      <c r="KA51" s="29"/>
      <c r="KB51" s="29"/>
      <c r="KC51" s="29"/>
      <c r="KD51" s="29"/>
      <c r="KE51" s="29"/>
      <c r="KF51" s="29"/>
      <c r="KG51" s="29"/>
      <c r="KH51" s="29"/>
      <c r="KI51" s="29"/>
      <c r="KJ51" s="29"/>
      <c r="KK51" s="29"/>
      <c r="KL51" s="29"/>
      <c r="KM51" s="29"/>
      <c r="KN51" s="29"/>
      <c r="KO51" s="29"/>
      <c r="KP51" s="29"/>
      <c r="KQ51" s="29"/>
      <c r="KR51" s="29"/>
      <c r="KS51" s="29"/>
      <c r="KT51" s="29"/>
      <c r="KU51" s="29"/>
      <c r="KV51" s="29"/>
      <c r="KW51" s="29"/>
      <c r="KX51" s="29"/>
      <c r="KY51" s="29"/>
      <c r="KZ51" s="29"/>
      <c r="LA51" s="29"/>
      <c r="LB51" s="29"/>
      <c r="LC51" s="29"/>
      <c r="LD51" s="29"/>
      <c r="LE51" s="29"/>
      <c r="LF51" s="29"/>
      <c r="LG51" s="29"/>
      <c r="LH51" s="29"/>
      <c r="LI51" s="29"/>
      <c r="LJ51" s="29"/>
      <c r="LK51" s="29"/>
      <c r="LL51" s="29"/>
      <c r="LM51" s="29"/>
      <c r="LN51" s="29"/>
      <c r="LO51" s="29"/>
      <c r="LP51" s="29"/>
      <c r="LQ51" s="29"/>
      <c r="LR51" s="29"/>
      <c r="LS51" s="29"/>
      <c r="LT51" s="29"/>
      <c r="LU51" s="29"/>
      <c r="LV51" s="29"/>
      <c r="LW51" s="29"/>
      <c r="LX51" s="29"/>
      <c r="LY51" s="29"/>
      <c r="LZ51" s="29"/>
      <c r="MA51" s="29"/>
      <c r="MB51" s="29"/>
      <c r="MC51" s="29"/>
      <c r="MD51" s="29"/>
      <c r="ME51" s="29"/>
      <c r="MF51" s="29"/>
      <c r="MG51" s="29"/>
      <c r="MH51" s="29"/>
      <c r="MI51" s="29"/>
      <c r="MJ51" s="29"/>
      <c r="MK51" s="29"/>
      <c r="ML51" s="29"/>
      <c r="MM51" s="29"/>
      <c r="MN51" s="29"/>
      <c r="MO51" s="29"/>
      <c r="MP51" s="29"/>
      <c r="MQ51" s="29"/>
      <c r="MR51" s="29"/>
      <c r="MS51" s="29"/>
      <c r="MT51" s="29"/>
      <c r="MU51" s="29"/>
      <c r="MV51" s="29"/>
      <c r="MW51" s="29"/>
      <c r="MX51" s="29"/>
      <c r="MY51" s="29"/>
      <c r="MZ51" s="29"/>
      <c r="NA51" s="29"/>
      <c r="NB51" s="29"/>
      <c r="NC51" s="29"/>
      <c r="ND51" s="29"/>
      <c r="NE51" s="29"/>
      <c r="NF51" s="29"/>
      <c r="NG51" s="29"/>
      <c r="NH51" s="29"/>
      <c r="NI51" s="29"/>
      <c r="NJ51" s="29"/>
      <c r="NK51" s="29"/>
      <c r="NL51" s="29"/>
      <c r="NM51" s="29"/>
      <c r="NN51" s="29"/>
      <c r="NO51" s="29"/>
      <c r="NP51" s="29"/>
      <c r="NQ51" s="29"/>
      <c r="NR51" s="29"/>
      <c r="NS51" s="29"/>
      <c r="NT51" s="29"/>
      <c r="NU51" s="29"/>
      <c r="NV51" s="29"/>
      <c r="NW51" s="29"/>
      <c r="NX51" s="29"/>
      <c r="NY51" s="29"/>
      <c r="NZ51" s="29"/>
      <c r="OA51" s="29"/>
      <c r="OB51" s="29"/>
      <c r="OC51" s="29"/>
      <c r="OD51" s="29"/>
      <c r="OE51" s="29"/>
      <c r="OF51" s="29"/>
      <c r="OG51" s="29"/>
      <c r="OH51" s="29"/>
      <c r="OI51" s="29"/>
      <c r="OJ51" s="29"/>
      <c r="OK51" s="29"/>
      <c r="OL51" s="29"/>
      <c r="OM51" s="29"/>
      <c r="ON51" s="29"/>
      <c r="OO51" s="29"/>
      <c r="OP51" s="29"/>
      <c r="OQ51" s="29"/>
      <c r="OR51" s="29"/>
      <c r="OS51" s="29"/>
      <c r="OT51" s="29"/>
      <c r="OU51" s="29"/>
      <c r="OV51" s="29"/>
      <c r="OW51" s="29"/>
      <c r="OX51" s="29"/>
      <c r="OY51" s="29"/>
      <c r="OZ51" s="29"/>
      <c r="PA51" s="29"/>
      <c r="PB51" s="29"/>
      <c r="PC51" s="29"/>
      <c r="PD51" s="29"/>
      <c r="PE51" s="29"/>
      <c r="PF51" s="29"/>
      <c r="PG51" s="29"/>
      <c r="PH51" s="29"/>
      <c r="PI51" s="29"/>
      <c r="PJ51" s="29"/>
      <c r="PK51" s="29"/>
      <c r="PL51" s="29"/>
      <c r="PM51" s="29"/>
      <c r="PN51" s="29"/>
      <c r="PO51" s="29"/>
      <c r="PP51" s="29"/>
      <c r="PQ51" s="29"/>
      <c r="PR51" s="29"/>
      <c r="PS51" s="29"/>
      <c r="PT51" s="29"/>
      <c r="PU51" s="29"/>
      <c r="PV51" s="29"/>
      <c r="PW51" s="29"/>
      <c r="PX51" s="29"/>
      <c r="PY51" s="29"/>
      <c r="PZ51" s="29"/>
      <c r="QA51" s="29"/>
      <c r="QB51" s="29"/>
      <c r="QC51" s="29"/>
      <c r="QD51" s="29"/>
      <c r="QE51" s="29"/>
      <c r="QF51" s="29"/>
      <c r="QG51" s="29"/>
      <c r="QH51" s="29"/>
      <c r="QI51" s="29"/>
      <c r="QJ51" s="29"/>
      <c r="QK51" s="29"/>
      <c r="QL51" s="29"/>
      <c r="QM51" s="29"/>
      <c r="QN51" s="29"/>
      <c r="QO51" s="29"/>
      <c r="QP51" s="29"/>
      <c r="QQ51" s="29"/>
      <c r="QR51" s="29"/>
      <c r="QS51" s="29"/>
      <c r="QT51" s="29"/>
      <c r="QU51" s="29"/>
      <c r="QV51" s="29"/>
      <c r="QW51" s="29"/>
      <c r="QX51" s="29"/>
      <c r="QY51" s="29"/>
      <c r="QZ51" s="29"/>
      <c r="RA51" s="29"/>
      <c r="RB51" s="29"/>
      <c r="RC51" s="29"/>
      <c r="RD51" s="29"/>
      <c r="RE51" s="29"/>
      <c r="RF51" s="29"/>
      <c r="RG51" s="29"/>
      <c r="RH51" s="29"/>
      <c r="RI51" s="29"/>
      <c r="RJ51" s="29"/>
      <c r="RK51" s="29"/>
      <c r="RL51" s="29"/>
      <c r="RM51" s="29"/>
      <c r="RN51" s="29"/>
      <c r="RO51" s="29"/>
      <c r="RP51" s="29"/>
      <c r="RQ51" s="29"/>
      <c r="RR51" s="29"/>
      <c r="RS51" s="29"/>
      <c r="RT51" s="29"/>
      <c r="RU51" s="29"/>
      <c r="RV51" s="29"/>
      <c r="RW51" s="29"/>
      <c r="RX51" s="29"/>
      <c r="RY51" s="29"/>
      <c r="RZ51" s="29"/>
      <c r="SA51" s="29"/>
      <c r="SB51" s="29"/>
      <c r="SC51" s="29"/>
      <c r="SD51" s="29"/>
      <c r="SE51" s="29"/>
      <c r="SF51" s="29"/>
      <c r="SG51" s="29"/>
      <c r="SH51" s="29"/>
      <c r="SI51" s="29"/>
      <c r="SJ51" s="29"/>
      <c r="SK51" s="29"/>
      <c r="SL51" s="29"/>
    </row>
    <row r="52" spans="1:506" ht="16.5" customHeight="1" x14ac:dyDescent="0.2">
      <c r="A52" s="20">
        <v>122</v>
      </c>
      <c r="B52" s="20" t="s">
        <v>53</v>
      </c>
      <c r="C52" s="20" t="s">
        <v>133</v>
      </c>
      <c r="D52" s="20" t="s">
        <v>30</v>
      </c>
      <c r="E52" s="20" t="s">
        <v>1345</v>
      </c>
      <c r="F52" s="22" t="s">
        <v>134</v>
      </c>
      <c r="G52" s="30" t="s">
        <v>42</v>
      </c>
      <c r="H52" s="20" t="s">
        <v>35</v>
      </c>
      <c r="I52" s="20" t="s">
        <v>27</v>
      </c>
      <c r="J52" s="22" t="s">
        <v>133</v>
      </c>
      <c r="K52" s="20"/>
      <c r="L52" s="20"/>
      <c r="M52" s="20"/>
      <c r="N52" s="20"/>
      <c r="O52" s="20"/>
      <c r="P52" s="23">
        <v>13000000</v>
      </c>
      <c r="Q52" s="24">
        <v>25</v>
      </c>
      <c r="R52" s="25">
        <v>45717</v>
      </c>
      <c r="S52" s="20" t="s">
        <v>56</v>
      </c>
      <c r="T52" s="23">
        <v>325000000</v>
      </c>
      <c r="U52" s="27" t="s">
        <v>39</v>
      </c>
      <c r="V52" s="28" t="s">
        <v>40</v>
      </c>
      <c r="W52" s="29"/>
      <c r="X52" s="29"/>
      <c r="Y52" s="29"/>
      <c r="Z52" s="29"/>
      <c r="AA52" s="29"/>
      <c r="AB52" s="29"/>
      <c r="AC52" s="29"/>
      <c r="AD52" s="29"/>
      <c r="AE52" s="29"/>
      <c r="AF52" s="29"/>
      <c r="AG52" s="29"/>
      <c r="AH52" s="29"/>
      <c r="AI52" s="29"/>
      <c r="AJ52" s="29"/>
      <c r="AK52" s="29"/>
      <c r="AL52" s="29"/>
      <c r="AM52" s="29"/>
      <c r="AN52" s="29"/>
      <c r="AO52" s="29"/>
      <c r="AP52" s="29"/>
      <c r="AQ52" s="29"/>
      <c r="AR52" s="29"/>
      <c r="AS52" s="29"/>
      <c r="AT52" s="29"/>
      <c r="AU52" s="29"/>
      <c r="AV52" s="29"/>
      <c r="AW52" s="29"/>
      <c r="AX52" s="29"/>
      <c r="AY52" s="29"/>
      <c r="AZ52" s="29"/>
      <c r="BA52" s="29"/>
      <c r="BB52" s="29"/>
      <c r="BC52" s="29"/>
      <c r="BD52" s="29"/>
      <c r="BE52" s="29"/>
      <c r="BF52" s="29"/>
      <c r="BG52" s="29"/>
      <c r="BH52" s="29"/>
      <c r="BI52" s="29"/>
      <c r="BJ52" s="29"/>
      <c r="BK52" s="29"/>
      <c r="BL52" s="29"/>
      <c r="BM52" s="29"/>
      <c r="BN52" s="29"/>
      <c r="BO52" s="29"/>
      <c r="BP52" s="29"/>
      <c r="BQ52" s="29"/>
      <c r="BR52" s="29"/>
      <c r="BS52" s="29"/>
      <c r="BT52" s="29"/>
      <c r="BU52" s="29"/>
      <c r="BV52" s="29"/>
      <c r="BW52" s="29"/>
      <c r="BX52" s="29"/>
      <c r="BY52" s="29"/>
      <c r="BZ52" s="29"/>
      <c r="CA52" s="29"/>
      <c r="CB52" s="29"/>
      <c r="CC52" s="29"/>
      <c r="CD52" s="29"/>
      <c r="CE52" s="29"/>
      <c r="CF52" s="29"/>
      <c r="CG52" s="29"/>
      <c r="CH52" s="29"/>
      <c r="CI52" s="29"/>
      <c r="CJ52" s="29"/>
      <c r="CK52" s="29"/>
      <c r="CL52" s="29"/>
      <c r="CM52" s="29"/>
      <c r="CN52" s="29"/>
      <c r="CO52" s="29"/>
      <c r="CP52" s="29"/>
      <c r="CQ52" s="29"/>
      <c r="CR52" s="29"/>
      <c r="CS52" s="29"/>
      <c r="CT52" s="29"/>
      <c r="CU52" s="29"/>
      <c r="CV52" s="29"/>
      <c r="CW52" s="29"/>
      <c r="CX52" s="29"/>
      <c r="CY52" s="29"/>
      <c r="CZ52" s="29"/>
      <c r="DA52" s="29"/>
      <c r="DB52" s="29"/>
      <c r="DC52" s="29"/>
      <c r="DD52" s="29"/>
      <c r="DE52" s="29"/>
      <c r="DF52" s="29"/>
      <c r="DG52" s="29"/>
      <c r="DH52" s="29"/>
      <c r="DI52" s="29"/>
      <c r="DJ52" s="29"/>
      <c r="DK52" s="29"/>
      <c r="DL52" s="29"/>
      <c r="DM52" s="29"/>
      <c r="DN52" s="29"/>
      <c r="DO52" s="29"/>
      <c r="DP52" s="29"/>
      <c r="DQ52" s="29"/>
      <c r="DR52" s="29"/>
      <c r="DS52" s="29"/>
      <c r="DT52" s="29"/>
      <c r="DU52" s="29"/>
      <c r="DV52" s="29"/>
      <c r="DW52" s="29"/>
      <c r="DX52" s="29"/>
      <c r="DY52" s="29"/>
      <c r="DZ52" s="29"/>
      <c r="EA52" s="29"/>
      <c r="EB52" s="29"/>
      <c r="EC52" s="29"/>
      <c r="ED52" s="29"/>
      <c r="EE52" s="29"/>
      <c r="EF52" s="29"/>
      <c r="EG52" s="29"/>
      <c r="EH52" s="29"/>
      <c r="EI52" s="29"/>
      <c r="EJ52" s="29"/>
      <c r="EK52" s="29"/>
      <c r="EL52" s="29"/>
      <c r="EM52" s="29"/>
      <c r="EN52" s="29"/>
      <c r="EO52" s="29"/>
      <c r="EP52" s="29"/>
      <c r="EQ52" s="29"/>
      <c r="ER52" s="29"/>
      <c r="ES52" s="29"/>
      <c r="ET52" s="29"/>
      <c r="EU52" s="29"/>
      <c r="EV52" s="29"/>
      <c r="EW52" s="29"/>
      <c r="EX52" s="29"/>
      <c r="EY52" s="29"/>
      <c r="EZ52" s="29"/>
      <c r="FA52" s="29"/>
      <c r="FB52" s="29"/>
      <c r="FC52" s="29"/>
      <c r="FD52" s="29"/>
      <c r="FE52" s="29"/>
      <c r="FF52" s="29"/>
      <c r="FG52" s="29"/>
      <c r="FH52" s="29"/>
      <c r="FI52" s="29"/>
      <c r="FJ52" s="29"/>
      <c r="FK52" s="29"/>
      <c r="FL52" s="29"/>
      <c r="FM52" s="29"/>
      <c r="FN52" s="29"/>
      <c r="FO52" s="29"/>
      <c r="FP52" s="29"/>
      <c r="FQ52" s="29"/>
      <c r="FR52" s="29"/>
      <c r="FS52" s="29"/>
      <c r="FT52" s="29"/>
      <c r="FU52" s="29"/>
      <c r="FV52" s="29"/>
      <c r="FW52" s="29"/>
      <c r="FX52" s="29"/>
      <c r="FY52" s="29"/>
      <c r="FZ52" s="29"/>
      <c r="GA52" s="29"/>
      <c r="GB52" s="29"/>
      <c r="GC52" s="29"/>
      <c r="GD52" s="29"/>
      <c r="GE52" s="29"/>
      <c r="GF52" s="29"/>
      <c r="GG52" s="29"/>
      <c r="GH52" s="29"/>
      <c r="GI52" s="29"/>
      <c r="GJ52" s="29"/>
      <c r="GK52" s="29"/>
      <c r="GL52" s="29"/>
      <c r="GM52" s="29"/>
      <c r="GN52" s="29"/>
      <c r="GO52" s="29"/>
      <c r="GP52" s="29"/>
      <c r="GQ52" s="29"/>
      <c r="GR52" s="29"/>
      <c r="GS52" s="29"/>
      <c r="GT52" s="29"/>
      <c r="GU52" s="29"/>
      <c r="GV52" s="29"/>
      <c r="GW52" s="29"/>
      <c r="GX52" s="29"/>
      <c r="GY52" s="29"/>
      <c r="GZ52" s="29"/>
      <c r="HA52" s="29"/>
      <c r="HB52" s="29"/>
      <c r="HC52" s="29"/>
      <c r="HD52" s="29"/>
      <c r="HE52" s="29"/>
      <c r="HF52" s="29"/>
      <c r="HG52" s="29"/>
      <c r="HH52" s="29"/>
      <c r="HI52" s="29"/>
      <c r="HJ52" s="29"/>
      <c r="HK52" s="29"/>
      <c r="HL52" s="29"/>
      <c r="HM52" s="29"/>
      <c r="HN52" s="29"/>
      <c r="HO52" s="29"/>
      <c r="HP52" s="29"/>
      <c r="HQ52" s="29"/>
      <c r="HR52" s="29"/>
      <c r="HS52" s="29"/>
      <c r="HT52" s="29"/>
      <c r="HU52" s="29"/>
      <c r="HV52" s="29"/>
      <c r="HW52" s="29"/>
      <c r="HX52" s="29"/>
      <c r="HY52" s="29"/>
      <c r="HZ52" s="29"/>
      <c r="IA52" s="29"/>
      <c r="IB52" s="29"/>
      <c r="IC52" s="29"/>
      <c r="ID52" s="29"/>
      <c r="IE52" s="29"/>
      <c r="IF52" s="29"/>
      <c r="IG52" s="29"/>
      <c r="IH52" s="29"/>
      <c r="II52" s="29"/>
      <c r="IJ52" s="29"/>
      <c r="IK52" s="29"/>
      <c r="IL52" s="29"/>
      <c r="IM52" s="29"/>
      <c r="IN52" s="29"/>
      <c r="IO52" s="29"/>
      <c r="IP52" s="29"/>
      <c r="IQ52" s="29"/>
      <c r="IR52" s="29"/>
      <c r="IS52" s="29"/>
      <c r="IT52" s="29"/>
      <c r="IU52" s="29"/>
      <c r="IV52" s="29"/>
      <c r="IW52" s="29"/>
      <c r="IX52" s="29"/>
      <c r="IY52" s="29"/>
      <c r="IZ52" s="29"/>
      <c r="JA52" s="29"/>
      <c r="JB52" s="29"/>
      <c r="JC52" s="29"/>
      <c r="JD52" s="29"/>
      <c r="JE52" s="29"/>
      <c r="JF52" s="29"/>
      <c r="JG52" s="29"/>
      <c r="JH52" s="29"/>
      <c r="JI52" s="29"/>
      <c r="JJ52" s="29"/>
      <c r="JK52" s="29"/>
      <c r="JL52" s="29"/>
      <c r="JM52" s="29"/>
      <c r="JN52" s="29"/>
      <c r="JO52" s="29"/>
      <c r="JP52" s="29"/>
      <c r="JQ52" s="29"/>
      <c r="JR52" s="29"/>
      <c r="JS52" s="29"/>
      <c r="JT52" s="29"/>
      <c r="JU52" s="29"/>
      <c r="JV52" s="29"/>
      <c r="JW52" s="29"/>
      <c r="JX52" s="29"/>
      <c r="JY52" s="29"/>
      <c r="JZ52" s="29"/>
      <c r="KA52" s="29"/>
      <c r="KB52" s="29"/>
      <c r="KC52" s="29"/>
      <c r="KD52" s="29"/>
      <c r="KE52" s="29"/>
      <c r="KF52" s="29"/>
      <c r="KG52" s="29"/>
      <c r="KH52" s="29"/>
      <c r="KI52" s="29"/>
      <c r="KJ52" s="29"/>
      <c r="KK52" s="29"/>
      <c r="KL52" s="29"/>
      <c r="KM52" s="29"/>
      <c r="KN52" s="29"/>
      <c r="KO52" s="29"/>
      <c r="KP52" s="29"/>
      <c r="KQ52" s="29"/>
      <c r="KR52" s="29"/>
      <c r="KS52" s="29"/>
      <c r="KT52" s="29"/>
      <c r="KU52" s="29"/>
      <c r="KV52" s="29"/>
      <c r="KW52" s="29"/>
      <c r="KX52" s="29"/>
      <c r="KY52" s="29"/>
      <c r="KZ52" s="29"/>
      <c r="LA52" s="29"/>
      <c r="LB52" s="29"/>
      <c r="LC52" s="29"/>
      <c r="LD52" s="29"/>
      <c r="LE52" s="29"/>
      <c r="LF52" s="29"/>
      <c r="LG52" s="29"/>
      <c r="LH52" s="29"/>
      <c r="LI52" s="29"/>
      <c r="LJ52" s="29"/>
      <c r="LK52" s="29"/>
      <c r="LL52" s="29"/>
      <c r="LM52" s="29"/>
      <c r="LN52" s="29"/>
      <c r="LO52" s="29"/>
      <c r="LP52" s="29"/>
      <c r="LQ52" s="29"/>
      <c r="LR52" s="29"/>
      <c r="LS52" s="29"/>
      <c r="LT52" s="29"/>
      <c r="LU52" s="29"/>
      <c r="LV52" s="29"/>
      <c r="LW52" s="29"/>
      <c r="LX52" s="29"/>
      <c r="LY52" s="29"/>
      <c r="LZ52" s="29"/>
      <c r="MA52" s="29"/>
      <c r="MB52" s="29"/>
      <c r="MC52" s="29"/>
      <c r="MD52" s="29"/>
      <c r="ME52" s="29"/>
      <c r="MF52" s="29"/>
      <c r="MG52" s="29"/>
      <c r="MH52" s="29"/>
      <c r="MI52" s="29"/>
      <c r="MJ52" s="29"/>
      <c r="MK52" s="29"/>
      <c r="ML52" s="29"/>
      <c r="MM52" s="29"/>
      <c r="MN52" s="29"/>
      <c r="MO52" s="29"/>
      <c r="MP52" s="29"/>
      <c r="MQ52" s="29"/>
      <c r="MR52" s="29"/>
      <c r="MS52" s="29"/>
      <c r="MT52" s="29"/>
      <c r="MU52" s="29"/>
      <c r="MV52" s="29"/>
      <c r="MW52" s="29"/>
      <c r="MX52" s="29"/>
      <c r="MY52" s="29"/>
      <c r="MZ52" s="29"/>
      <c r="NA52" s="29"/>
      <c r="NB52" s="29"/>
      <c r="NC52" s="29"/>
      <c r="ND52" s="29"/>
      <c r="NE52" s="29"/>
      <c r="NF52" s="29"/>
      <c r="NG52" s="29"/>
      <c r="NH52" s="29"/>
      <c r="NI52" s="29"/>
      <c r="NJ52" s="29"/>
      <c r="NK52" s="29"/>
      <c r="NL52" s="29"/>
      <c r="NM52" s="29"/>
      <c r="NN52" s="29"/>
      <c r="NO52" s="29"/>
      <c r="NP52" s="29"/>
      <c r="NQ52" s="29"/>
      <c r="NR52" s="29"/>
      <c r="NS52" s="29"/>
      <c r="NT52" s="29"/>
      <c r="NU52" s="29"/>
      <c r="NV52" s="29"/>
      <c r="NW52" s="29"/>
      <c r="NX52" s="29"/>
      <c r="NY52" s="29"/>
      <c r="NZ52" s="29"/>
      <c r="OA52" s="29"/>
      <c r="OB52" s="29"/>
      <c r="OC52" s="29"/>
      <c r="OD52" s="29"/>
      <c r="OE52" s="29"/>
      <c r="OF52" s="29"/>
      <c r="OG52" s="29"/>
      <c r="OH52" s="29"/>
      <c r="OI52" s="29"/>
      <c r="OJ52" s="29"/>
      <c r="OK52" s="29"/>
      <c r="OL52" s="29"/>
      <c r="OM52" s="29"/>
      <c r="ON52" s="29"/>
      <c r="OO52" s="29"/>
      <c r="OP52" s="29"/>
      <c r="OQ52" s="29"/>
      <c r="OR52" s="29"/>
      <c r="OS52" s="29"/>
      <c r="OT52" s="29"/>
      <c r="OU52" s="29"/>
      <c r="OV52" s="29"/>
      <c r="OW52" s="29"/>
      <c r="OX52" s="29"/>
      <c r="OY52" s="29"/>
      <c r="OZ52" s="29"/>
      <c r="PA52" s="29"/>
      <c r="PB52" s="29"/>
      <c r="PC52" s="29"/>
      <c r="PD52" s="29"/>
      <c r="PE52" s="29"/>
      <c r="PF52" s="29"/>
      <c r="PG52" s="29"/>
      <c r="PH52" s="29"/>
      <c r="PI52" s="29"/>
      <c r="PJ52" s="29"/>
      <c r="PK52" s="29"/>
      <c r="PL52" s="29"/>
      <c r="PM52" s="29"/>
      <c r="PN52" s="29"/>
      <c r="PO52" s="29"/>
      <c r="PP52" s="29"/>
      <c r="PQ52" s="29"/>
      <c r="PR52" s="29"/>
      <c r="PS52" s="29"/>
      <c r="PT52" s="29"/>
      <c r="PU52" s="29"/>
      <c r="PV52" s="29"/>
      <c r="PW52" s="29"/>
      <c r="PX52" s="29"/>
      <c r="PY52" s="29"/>
      <c r="PZ52" s="29"/>
      <c r="QA52" s="29"/>
      <c r="QB52" s="29"/>
      <c r="QC52" s="29"/>
      <c r="QD52" s="29"/>
      <c r="QE52" s="29"/>
      <c r="QF52" s="29"/>
      <c r="QG52" s="29"/>
      <c r="QH52" s="29"/>
      <c r="QI52" s="29"/>
      <c r="QJ52" s="29"/>
      <c r="QK52" s="29"/>
      <c r="QL52" s="29"/>
      <c r="QM52" s="29"/>
      <c r="QN52" s="29"/>
      <c r="QO52" s="29"/>
      <c r="QP52" s="29"/>
      <c r="QQ52" s="29"/>
      <c r="QR52" s="29"/>
      <c r="QS52" s="29"/>
      <c r="QT52" s="29"/>
      <c r="QU52" s="29"/>
      <c r="QV52" s="29"/>
      <c r="QW52" s="29"/>
      <c r="QX52" s="29"/>
      <c r="QY52" s="29"/>
      <c r="QZ52" s="29"/>
      <c r="RA52" s="29"/>
      <c r="RB52" s="29"/>
      <c r="RC52" s="29"/>
      <c r="RD52" s="29"/>
      <c r="RE52" s="29"/>
      <c r="RF52" s="29"/>
      <c r="RG52" s="29"/>
      <c r="RH52" s="29"/>
      <c r="RI52" s="29"/>
      <c r="RJ52" s="29"/>
      <c r="RK52" s="29"/>
      <c r="RL52" s="29"/>
      <c r="RM52" s="29"/>
      <c r="RN52" s="29"/>
      <c r="RO52" s="29"/>
      <c r="RP52" s="29"/>
      <c r="RQ52" s="29"/>
      <c r="RR52" s="29"/>
      <c r="RS52" s="29"/>
      <c r="RT52" s="29"/>
      <c r="RU52" s="29"/>
      <c r="RV52" s="29"/>
      <c r="RW52" s="29"/>
      <c r="RX52" s="29"/>
      <c r="RY52" s="29"/>
      <c r="RZ52" s="29"/>
      <c r="SA52" s="29"/>
      <c r="SB52" s="29"/>
      <c r="SC52" s="29"/>
      <c r="SD52" s="29"/>
      <c r="SE52" s="29"/>
      <c r="SF52" s="29"/>
      <c r="SG52" s="29"/>
      <c r="SH52" s="29"/>
      <c r="SI52" s="29"/>
      <c r="SJ52" s="29"/>
      <c r="SK52" s="29"/>
      <c r="SL52" s="29"/>
    </row>
    <row r="53" spans="1:506" ht="16.5" customHeight="1" x14ac:dyDescent="0.2">
      <c r="A53" s="20">
        <v>126</v>
      </c>
      <c r="B53" s="20" t="s">
        <v>53</v>
      </c>
      <c r="C53" s="20" t="s">
        <v>135</v>
      </c>
      <c r="D53" s="20" t="s">
        <v>49</v>
      </c>
      <c r="E53" s="20" t="s">
        <v>1345</v>
      </c>
      <c r="F53" s="22" t="s">
        <v>136</v>
      </c>
      <c r="G53" s="30" t="s">
        <v>42</v>
      </c>
      <c r="H53" s="20" t="s">
        <v>35</v>
      </c>
      <c r="I53" s="20" t="s">
        <v>27</v>
      </c>
      <c r="J53" s="22" t="s">
        <v>135</v>
      </c>
      <c r="K53" s="20"/>
      <c r="L53" s="20"/>
      <c r="M53" s="20"/>
      <c r="N53" s="20"/>
      <c r="O53" s="20"/>
      <c r="P53" s="23">
        <v>1000000</v>
      </c>
      <c r="Q53" s="24">
        <v>20</v>
      </c>
      <c r="R53" s="25">
        <v>45717</v>
      </c>
      <c r="S53" s="20" t="s">
        <v>56</v>
      </c>
      <c r="T53" s="23">
        <v>240000000</v>
      </c>
      <c r="U53" s="27" t="s">
        <v>39</v>
      </c>
      <c r="V53" s="28" t="s">
        <v>40</v>
      </c>
      <c r="W53" s="29"/>
      <c r="X53" s="29"/>
      <c r="Y53" s="29"/>
      <c r="Z53" s="29"/>
      <c r="AA53" s="29"/>
      <c r="AB53" s="29"/>
      <c r="AC53" s="29"/>
      <c r="AD53" s="29"/>
      <c r="AE53" s="29"/>
      <c r="AF53" s="29"/>
      <c r="AG53" s="29"/>
      <c r="AH53" s="29"/>
      <c r="AI53" s="29"/>
      <c r="AJ53" s="29"/>
      <c r="AK53" s="29"/>
      <c r="AL53" s="29"/>
      <c r="AM53" s="29"/>
      <c r="AN53" s="29"/>
      <c r="AO53" s="29"/>
      <c r="AP53" s="29"/>
      <c r="AQ53" s="29"/>
      <c r="AR53" s="29"/>
      <c r="AS53" s="29"/>
      <c r="AT53" s="29"/>
      <c r="AU53" s="29"/>
      <c r="AV53" s="29"/>
      <c r="AW53" s="29"/>
      <c r="AX53" s="29"/>
      <c r="AY53" s="29"/>
      <c r="AZ53" s="29"/>
      <c r="BA53" s="29"/>
      <c r="BB53" s="29"/>
      <c r="BC53" s="29"/>
      <c r="BD53" s="29"/>
      <c r="BE53" s="29"/>
      <c r="BF53" s="29"/>
      <c r="BG53" s="29"/>
      <c r="BH53" s="29"/>
      <c r="BI53" s="29"/>
      <c r="BJ53" s="29"/>
      <c r="BK53" s="29"/>
      <c r="BL53" s="29"/>
      <c r="BM53" s="29"/>
      <c r="BN53" s="29"/>
      <c r="BO53" s="29"/>
      <c r="BP53" s="29"/>
      <c r="BQ53" s="29"/>
      <c r="BR53" s="29"/>
      <c r="BS53" s="29"/>
      <c r="BT53" s="29"/>
      <c r="BU53" s="29"/>
      <c r="BV53" s="29"/>
      <c r="BW53" s="29"/>
      <c r="BX53" s="29"/>
      <c r="BY53" s="29"/>
      <c r="BZ53" s="29"/>
      <c r="CA53" s="29"/>
      <c r="CB53" s="29"/>
      <c r="CC53" s="29"/>
      <c r="CD53" s="29"/>
      <c r="CE53" s="29"/>
      <c r="CF53" s="29"/>
      <c r="CG53" s="29"/>
      <c r="CH53" s="29"/>
      <c r="CI53" s="29"/>
      <c r="CJ53" s="29"/>
      <c r="CK53" s="29"/>
      <c r="CL53" s="29"/>
      <c r="CM53" s="29"/>
      <c r="CN53" s="29"/>
      <c r="CO53" s="29"/>
      <c r="CP53" s="29"/>
      <c r="CQ53" s="29"/>
      <c r="CR53" s="29"/>
      <c r="CS53" s="29"/>
      <c r="CT53" s="29"/>
      <c r="CU53" s="29"/>
      <c r="CV53" s="29"/>
      <c r="CW53" s="29"/>
      <c r="CX53" s="29"/>
      <c r="CY53" s="29"/>
      <c r="CZ53" s="29"/>
      <c r="DA53" s="29"/>
      <c r="DB53" s="29"/>
      <c r="DC53" s="29"/>
      <c r="DD53" s="29"/>
      <c r="DE53" s="29"/>
      <c r="DF53" s="29"/>
      <c r="DG53" s="29"/>
      <c r="DH53" s="29"/>
      <c r="DI53" s="29"/>
      <c r="DJ53" s="29"/>
      <c r="DK53" s="29"/>
      <c r="DL53" s="29"/>
      <c r="DM53" s="29"/>
      <c r="DN53" s="29"/>
      <c r="DO53" s="29"/>
      <c r="DP53" s="29"/>
      <c r="DQ53" s="29"/>
      <c r="DR53" s="29"/>
      <c r="DS53" s="29"/>
      <c r="DT53" s="29"/>
      <c r="DU53" s="29"/>
      <c r="DV53" s="29"/>
      <c r="DW53" s="29"/>
      <c r="DX53" s="29"/>
      <c r="DY53" s="29"/>
      <c r="DZ53" s="29"/>
      <c r="EA53" s="29"/>
      <c r="EB53" s="29"/>
      <c r="EC53" s="29"/>
      <c r="ED53" s="29"/>
      <c r="EE53" s="29"/>
      <c r="EF53" s="29"/>
      <c r="EG53" s="29"/>
      <c r="EH53" s="29"/>
      <c r="EI53" s="29"/>
      <c r="EJ53" s="29"/>
      <c r="EK53" s="29"/>
      <c r="EL53" s="29"/>
      <c r="EM53" s="29"/>
      <c r="EN53" s="29"/>
      <c r="EO53" s="29"/>
      <c r="EP53" s="29"/>
      <c r="EQ53" s="29"/>
      <c r="ER53" s="29"/>
      <c r="ES53" s="29"/>
      <c r="ET53" s="29"/>
      <c r="EU53" s="29"/>
      <c r="EV53" s="29"/>
      <c r="EW53" s="29"/>
      <c r="EX53" s="29"/>
      <c r="EY53" s="29"/>
      <c r="EZ53" s="29"/>
      <c r="FA53" s="29"/>
      <c r="FB53" s="29"/>
      <c r="FC53" s="29"/>
      <c r="FD53" s="29"/>
      <c r="FE53" s="29"/>
      <c r="FF53" s="29"/>
      <c r="FG53" s="29"/>
      <c r="FH53" s="29"/>
      <c r="FI53" s="29"/>
      <c r="FJ53" s="29"/>
      <c r="FK53" s="29"/>
      <c r="FL53" s="29"/>
      <c r="FM53" s="29"/>
      <c r="FN53" s="29"/>
      <c r="FO53" s="29"/>
      <c r="FP53" s="29"/>
      <c r="FQ53" s="29"/>
      <c r="FR53" s="29"/>
      <c r="FS53" s="29"/>
      <c r="FT53" s="29"/>
      <c r="FU53" s="29"/>
      <c r="FV53" s="29"/>
      <c r="FW53" s="29"/>
      <c r="FX53" s="29"/>
      <c r="FY53" s="29"/>
      <c r="FZ53" s="29"/>
      <c r="GA53" s="29"/>
      <c r="GB53" s="29"/>
      <c r="GC53" s="29"/>
      <c r="GD53" s="29"/>
      <c r="GE53" s="29"/>
      <c r="GF53" s="29"/>
      <c r="GG53" s="29"/>
      <c r="GH53" s="29"/>
      <c r="GI53" s="29"/>
      <c r="GJ53" s="29"/>
      <c r="GK53" s="29"/>
      <c r="GL53" s="29"/>
      <c r="GM53" s="29"/>
      <c r="GN53" s="29"/>
      <c r="GO53" s="29"/>
      <c r="GP53" s="29"/>
      <c r="GQ53" s="29"/>
      <c r="GR53" s="29"/>
      <c r="GS53" s="29"/>
      <c r="GT53" s="29"/>
      <c r="GU53" s="29"/>
      <c r="GV53" s="29"/>
      <c r="GW53" s="29"/>
      <c r="GX53" s="29"/>
      <c r="GY53" s="29"/>
      <c r="GZ53" s="29"/>
      <c r="HA53" s="29"/>
      <c r="HB53" s="29"/>
      <c r="HC53" s="29"/>
      <c r="HD53" s="29"/>
      <c r="HE53" s="29"/>
      <c r="HF53" s="29"/>
      <c r="HG53" s="29"/>
      <c r="HH53" s="29"/>
      <c r="HI53" s="29"/>
      <c r="HJ53" s="29"/>
      <c r="HK53" s="29"/>
      <c r="HL53" s="29"/>
      <c r="HM53" s="29"/>
      <c r="HN53" s="29"/>
      <c r="HO53" s="29"/>
      <c r="HP53" s="29"/>
      <c r="HQ53" s="29"/>
      <c r="HR53" s="29"/>
      <c r="HS53" s="29"/>
      <c r="HT53" s="29"/>
      <c r="HU53" s="29"/>
      <c r="HV53" s="29"/>
      <c r="HW53" s="29"/>
      <c r="HX53" s="29"/>
      <c r="HY53" s="29"/>
      <c r="HZ53" s="29"/>
      <c r="IA53" s="29"/>
      <c r="IB53" s="29"/>
      <c r="IC53" s="29"/>
      <c r="ID53" s="29"/>
      <c r="IE53" s="29"/>
      <c r="IF53" s="29"/>
      <c r="IG53" s="29"/>
      <c r="IH53" s="29"/>
      <c r="II53" s="29"/>
      <c r="IJ53" s="29"/>
      <c r="IK53" s="29"/>
      <c r="IL53" s="29"/>
      <c r="IM53" s="29"/>
      <c r="IN53" s="29"/>
      <c r="IO53" s="29"/>
      <c r="IP53" s="29"/>
      <c r="IQ53" s="29"/>
      <c r="IR53" s="29"/>
      <c r="IS53" s="29"/>
      <c r="IT53" s="29"/>
      <c r="IU53" s="29"/>
      <c r="IV53" s="29"/>
      <c r="IW53" s="29"/>
      <c r="IX53" s="29"/>
      <c r="IY53" s="29"/>
      <c r="IZ53" s="29"/>
      <c r="JA53" s="29"/>
      <c r="JB53" s="29"/>
      <c r="JC53" s="29"/>
      <c r="JD53" s="29"/>
      <c r="JE53" s="29"/>
      <c r="JF53" s="29"/>
      <c r="JG53" s="29"/>
      <c r="JH53" s="29"/>
      <c r="JI53" s="29"/>
      <c r="JJ53" s="29"/>
      <c r="JK53" s="29"/>
      <c r="JL53" s="29"/>
      <c r="JM53" s="29"/>
      <c r="JN53" s="29"/>
      <c r="JO53" s="29"/>
      <c r="JP53" s="29"/>
      <c r="JQ53" s="29"/>
      <c r="JR53" s="29"/>
      <c r="JS53" s="29"/>
      <c r="JT53" s="29"/>
      <c r="JU53" s="29"/>
      <c r="JV53" s="29"/>
      <c r="JW53" s="29"/>
      <c r="JX53" s="29"/>
      <c r="JY53" s="29"/>
      <c r="JZ53" s="29"/>
      <c r="KA53" s="29"/>
      <c r="KB53" s="29"/>
      <c r="KC53" s="29"/>
      <c r="KD53" s="29"/>
      <c r="KE53" s="29"/>
      <c r="KF53" s="29"/>
      <c r="KG53" s="29"/>
      <c r="KH53" s="29"/>
      <c r="KI53" s="29"/>
      <c r="KJ53" s="29"/>
      <c r="KK53" s="29"/>
      <c r="KL53" s="29"/>
      <c r="KM53" s="29"/>
      <c r="KN53" s="29"/>
      <c r="KO53" s="29"/>
      <c r="KP53" s="29"/>
      <c r="KQ53" s="29"/>
      <c r="KR53" s="29"/>
      <c r="KS53" s="29"/>
      <c r="KT53" s="29"/>
      <c r="KU53" s="29"/>
      <c r="KV53" s="29"/>
      <c r="KW53" s="29"/>
      <c r="KX53" s="29"/>
      <c r="KY53" s="29"/>
      <c r="KZ53" s="29"/>
      <c r="LA53" s="29"/>
      <c r="LB53" s="29"/>
      <c r="LC53" s="29"/>
      <c r="LD53" s="29"/>
      <c r="LE53" s="29"/>
      <c r="LF53" s="29"/>
      <c r="LG53" s="29"/>
      <c r="LH53" s="29"/>
      <c r="LI53" s="29"/>
      <c r="LJ53" s="29"/>
      <c r="LK53" s="29"/>
      <c r="LL53" s="29"/>
      <c r="LM53" s="29"/>
      <c r="LN53" s="29"/>
      <c r="LO53" s="29"/>
      <c r="LP53" s="29"/>
      <c r="LQ53" s="29"/>
      <c r="LR53" s="29"/>
      <c r="LS53" s="29"/>
      <c r="LT53" s="29"/>
      <c r="LU53" s="29"/>
      <c r="LV53" s="29"/>
      <c r="LW53" s="29"/>
      <c r="LX53" s="29"/>
      <c r="LY53" s="29"/>
      <c r="LZ53" s="29"/>
      <c r="MA53" s="29"/>
      <c r="MB53" s="29"/>
      <c r="MC53" s="29"/>
      <c r="MD53" s="29"/>
      <c r="ME53" s="29"/>
      <c r="MF53" s="29"/>
      <c r="MG53" s="29"/>
      <c r="MH53" s="29"/>
      <c r="MI53" s="29"/>
      <c r="MJ53" s="29"/>
      <c r="MK53" s="29"/>
      <c r="ML53" s="29"/>
      <c r="MM53" s="29"/>
      <c r="MN53" s="29"/>
      <c r="MO53" s="29"/>
      <c r="MP53" s="29"/>
      <c r="MQ53" s="29"/>
      <c r="MR53" s="29"/>
      <c r="MS53" s="29"/>
      <c r="MT53" s="29"/>
      <c r="MU53" s="29"/>
      <c r="MV53" s="29"/>
      <c r="MW53" s="29"/>
      <c r="MX53" s="29"/>
      <c r="MY53" s="29"/>
      <c r="MZ53" s="29"/>
      <c r="NA53" s="29"/>
      <c r="NB53" s="29"/>
      <c r="NC53" s="29"/>
      <c r="ND53" s="29"/>
      <c r="NE53" s="29"/>
      <c r="NF53" s="29"/>
      <c r="NG53" s="29"/>
      <c r="NH53" s="29"/>
      <c r="NI53" s="29"/>
      <c r="NJ53" s="29"/>
      <c r="NK53" s="29"/>
      <c r="NL53" s="29"/>
      <c r="NM53" s="29"/>
      <c r="NN53" s="29"/>
      <c r="NO53" s="29"/>
      <c r="NP53" s="29"/>
      <c r="NQ53" s="29"/>
      <c r="NR53" s="29"/>
      <c r="NS53" s="29"/>
      <c r="NT53" s="29"/>
      <c r="NU53" s="29"/>
      <c r="NV53" s="29"/>
      <c r="NW53" s="29"/>
      <c r="NX53" s="29"/>
      <c r="NY53" s="29"/>
      <c r="NZ53" s="29"/>
      <c r="OA53" s="29"/>
      <c r="OB53" s="29"/>
      <c r="OC53" s="29"/>
      <c r="OD53" s="29"/>
      <c r="OE53" s="29"/>
      <c r="OF53" s="29"/>
      <c r="OG53" s="29"/>
      <c r="OH53" s="29"/>
      <c r="OI53" s="29"/>
      <c r="OJ53" s="29"/>
      <c r="OK53" s="29"/>
      <c r="OL53" s="29"/>
      <c r="OM53" s="29"/>
      <c r="ON53" s="29"/>
      <c r="OO53" s="29"/>
      <c r="OP53" s="29"/>
      <c r="OQ53" s="29"/>
      <c r="OR53" s="29"/>
      <c r="OS53" s="29"/>
      <c r="OT53" s="29"/>
      <c r="OU53" s="29"/>
      <c r="OV53" s="29"/>
      <c r="OW53" s="29"/>
      <c r="OX53" s="29"/>
      <c r="OY53" s="29"/>
      <c r="OZ53" s="29"/>
      <c r="PA53" s="29"/>
      <c r="PB53" s="29"/>
      <c r="PC53" s="29"/>
      <c r="PD53" s="29"/>
      <c r="PE53" s="29"/>
      <c r="PF53" s="29"/>
      <c r="PG53" s="29"/>
      <c r="PH53" s="29"/>
      <c r="PI53" s="29"/>
      <c r="PJ53" s="29"/>
      <c r="PK53" s="29"/>
      <c r="PL53" s="29"/>
      <c r="PM53" s="29"/>
      <c r="PN53" s="29"/>
      <c r="PO53" s="29"/>
      <c r="PP53" s="29"/>
      <c r="PQ53" s="29"/>
      <c r="PR53" s="29"/>
      <c r="PS53" s="29"/>
      <c r="PT53" s="29"/>
      <c r="PU53" s="29"/>
      <c r="PV53" s="29"/>
      <c r="PW53" s="29"/>
      <c r="PX53" s="29"/>
      <c r="PY53" s="29"/>
      <c r="PZ53" s="29"/>
      <c r="QA53" s="29"/>
      <c r="QB53" s="29"/>
      <c r="QC53" s="29"/>
      <c r="QD53" s="29"/>
      <c r="QE53" s="29"/>
      <c r="QF53" s="29"/>
      <c r="QG53" s="29"/>
      <c r="QH53" s="29"/>
      <c r="QI53" s="29"/>
      <c r="QJ53" s="29"/>
      <c r="QK53" s="29"/>
      <c r="QL53" s="29"/>
      <c r="QM53" s="29"/>
      <c r="QN53" s="29"/>
      <c r="QO53" s="29"/>
      <c r="QP53" s="29"/>
      <c r="QQ53" s="29"/>
      <c r="QR53" s="29"/>
      <c r="QS53" s="29"/>
      <c r="QT53" s="29"/>
      <c r="QU53" s="29"/>
      <c r="QV53" s="29"/>
      <c r="QW53" s="29"/>
      <c r="QX53" s="29"/>
      <c r="QY53" s="29"/>
      <c r="QZ53" s="29"/>
      <c r="RA53" s="29"/>
      <c r="RB53" s="29"/>
      <c r="RC53" s="29"/>
      <c r="RD53" s="29"/>
      <c r="RE53" s="29"/>
      <c r="RF53" s="29"/>
      <c r="RG53" s="29"/>
      <c r="RH53" s="29"/>
      <c r="RI53" s="29"/>
      <c r="RJ53" s="29"/>
      <c r="RK53" s="29"/>
      <c r="RL53" s="29"/>
      <c r="RM53" s="29"/>
      <c r="RN53" s="29"/>
      <c r="RO53" s="29"/>
      <c r="RP53" s="29"/>
      <c r="RQ53" s="29"/>
      <c r="RR53" s="29"/>
      <c r="RS53" s="29"/>
      <c r="RT53" s="29"/>
      <c r="RU53" s="29"/>
      <c r="RV53" s="29"/>
      <c r="RW53" s="29"/>
      <c r="RX53" s="29"/>
      <c r="RY53" s="29"/>
      <c r="RZ53" s="29"/>
      <c r="SA53" s="29"/>
      <c r="SB53" s="29"/>
      <c r="SC53" s="29"/>
      <c r="SD53" s="29"/>
      <c r="SE53" s="29"/>
      <c r="SF53" s="29"/>
      <c r="SG53" s="29"/>
      <c r="SH53" s="29"/>
      <c r="SI53" s="29"/>
      <c r="SJ53" s="29"/>
      <c r="SK53" s="29"/>
      <c r="SL53" s="29"/>
    </row>
    <row r="54" spans="1:506" ht="16.5" customHeight="1" x14ac:dyDescent="0.2">
      <c r="A54" s="20">
        <v>130</v>
      </c>
      <c r="B54" s="20" t="s">
        <v>53</v>
      </c>
      <c r="C54" s="20" t="s">
        <v>137</v>
      </c>
      <c r="D54" s="20" t="s">
        <v>30</v>
      </c>
      <c r="E54" s="20" t="s">
        <v>1345</v>
      </c>
      <c r="F54" s="22" t="s">
        <v>59</v>
      </c>
      <c r="G54" s="30" t="s">
        <v>42</v>
      </c>
      <c r="H54" s="20" t="s">
        <v>35</v>
      </c>
      <c r="I54" s="20" t="s">
        <v>27</v>
      </c>
      <c r="J54" s="22" t="s">
        <v>137</v>
      </c>
      <c r="K54" s="20"/>
      <c r="L54" s="20"/>
      <c r="M54" s="20"/>
      <c r="N54" s="20"/>
      <c r="O54" s="20"/>
      <c r="P54" s="23">
        <v>1000000</v>
      </c>
      <c r="Q54" s="24">
        <v>150</v>
      </c>
      <c r="R54" s="25">
        <v>45689</v>
      </c>
      <c r="S54" s="20" t="s">
        <v>56</v>
      </c>
      <c r="T54" s="23">
        <v>150000000</v>
      </c>
      <c r="U54" s="27" t="s">
        <v>39</v>
      </c>
      <c r="V54" s="28" t="s">
        <v>40</v>
      </c>
      <c r="W54" s="29"/>
      <c r="X54" s="29"/>
      <c r="Y54" s="29"/>
      <c r="Z54" s="29"/>
      <c r="AA54" s="29"/>
      <c r="AB54" s="29"/>
      <c r="AC54" s="29"/>
      <c r="AD54" s="29"/>
      <c r="AE54" s="29"/>
      <c r="AF54" s="29"/>
      <c r="AG54" s="29"/>
      <c r="AH54" s="29"/>
      <c r="AI54" s="29"/>
      <c r="AJ54" s="29"/>
      <c r="AK54" s="29"/>
      <c r="AL54" s="29"/>
      <c r="AM54" s="29"/>
      <c r="AN54" s="29"/>
      <c r="AO54" s="29"/>
      <c r="AP54" s="29"/>
      <c r="AQ54" s="29"/>
      <c r="AR54" s="29"/>
      <c r="AS54" s="29"/>
      <c r="AT54" s="29"/>
      <c r="AU54" s="29"/>
      <c r="AV54" s="29"/>
      <c r="AW54" s="29"/>
      <c r="AX54" s="29"/>
      <c r="AY54" s="29"/>
      <c r="AZ54" s="29"/>
      <c r="BA54" s="29"/>
      <c r="BB54" s="29"/>
      <c r="BC54" s="29"/>
      <c r="BD54" s="29"/>
      <c r="BE54" s="29"/>
      <c r="BF54" s="29"/>
      <c r="BG54" s="29"/>
      <c r="BH54" s="29"/>
      <c r="BI54" s="29"/>
      <c r="BJ54" s="29"/>
      <c r="BK54" s="29"/>
      <c r="BL54" s="29"/>
      <c r="BM54" s="29"/>
      <c r="BN54" s="29"/>
      <c r="BO54" s="29"/>
      <c r="BP54" s="29"/>
      <c r="BQ54" s="29"/>
      <c r="BR54" s="29"/>
      <c r="BS54" s="29"/>
      <c r="BT54" s="29"/>
      <c r="BU54" s="29"/>
      <c r="BV54" s="29"/>
      <c r="BW54" s="29"/>
      <c r="BX54" s="29"/>
      <c r="BY54" s="29"/>
      <c r="BZ54" s="29"/>
      <c r="CA54" s="29"/>
      <c r="CB54" s="29"/>
      <c r="CC54" s="29"/>
      <c r="CD54" s="29"/>
      <c r="CE54" s="29"/>
      <c r="CF54" s="29"/>
      <c r="CG54" s="29"/>
      <c r="CH54" s="29"/>
      <c r="CI54" s="29"/>
      <c r="CJ54" s="29"/>
      <c r="CK54" s="29"/>
      <c r="CL54" s="29"/>
      <c r="CM54" s="29"/>
      <c r="CN54" s="29"/>
      <c r="CO54" s="29"/>
      <c r="CP54" s="29"/>
      <c r="CQ54" s="29"/>
      <c r="CR54" s="29"/>
      <c r="CS54" s="29"/>
      <c r="CT54" s="29"/>
      <c r="CU54" s="29"/>
      <c r="CV54" s="29"/>
      <c r="CW54" s="29"/>
      <c r="CX54" s="29"/>
      <c r="CY54" s="29"/>
      <c r="CZ54" s="29"/>
      <c r="DA54" s="29"/>
      <c r="DB54" s="29"/>
      <c r="DC54" s="29"/>
      <c r="DD54" s="29"/>
      <c r="DE54" s="29"/>
      <c r="DF54" s="29"/>
      <c r="DG54" s="29"/>
      <c r="DH54" s="29"/>
      <c r="DI54" s="29"/>
      <c r="DJ54" s="29"/>
      <c r="DK54" s="29"/>
      <c r="DL54" s="29"/>
      <c r="DM54" s="29"/>
      <c r="DN54" s="29"/>
      <c r="DO54" s="29"/>
      <c r="DP54" s="29"/>
      <c r="DQ54" s="29"/>
      <c r="DR54" s="29"/>
      <c r="DS54" s="29"/>
      <c r="DT54" s="29"/>
      <c r="DU54" s="29"/>
      <c r="DV54" s="29"/>
      <c r="DW54" s="29"/>
      <c r="DX54" s="29"/>
      <c r="DY54" s="29"/>
      <c r="DZ54" s="29"/>
      <c r="EA54" s="29"/>
      <c r="EB54" s="29"/>
      <c r="EC54" s="29"/>
      <c r="ED54" s="29"/>
      <c r="EE54" s="29"/>
      <c r="EF54" s="29"/>
      <c r="EG54" s="29"/>
      <c r="EH54" s="29"/>
      <c r="EI54" s="29"/>
      <c r="EJ54" s="29"/>
      <c r="EK54" s="29"/>
      <c r="EL54" s="29"/>
      <c r="EM54" s="29"/>
      <c r="EN54" s="29"/>
      <c r="EO54" s="29"/>
      <c r="EP54" s="29"/>
      <c r="EQ54" s="29"/>
      <c r="ER54" s="29"/>
      <c r="ES54" s="29"/>
      <c r="ET54" s="29"/>
      <c r="EU54" s="29"/>
      <c r="EV54" s="29"/>
      <c r="EW54" s="29"/>
      <c r="EX54" s="29"/>
      <c r="EY54" s="29"/>
      <c r="EZ54" s="29"/>
      <c r="FA54" s="29"/>
      <c r="FB54" s="29"/>
      <c r="FC54" s="29"/>
      <c r="FD54" s="29"/>
      <c r="FE54" s="29"/>
      <c r="FF54" s="29"/>
      <c r="FG54" s="29"/>
      <c r="FH54" s="29"/>
      <c r="FI54" s="29"/>
      <c r="FJ54" s="29"/>
      <c r="FK54" s="29"/>
      <c r="FL54" s="29"/>
      <c r="FM54" s="29"/>
      <c r="FN54" s="29"/>
      <c r="FO54" s="29"/>
      <c r="FP54" s="29"/>
      <c r="FQ54" s="29"/>
      <c r="FR54" s="29"/>
      <c r="FS54" s="29"/>
      <c r="FT54" s="29"/>
      <c r="FU54" s="29"/>
      <c r="FV54" s="29"/>
      <c r="FW54" s="29"/>
      <c r="FX54" s="29"/>
      <c r="FY54" s="29"/>
      <c r="FZ54" s="29"/>
      <c r="GA54" s="29"/>
      <c r="GB54" s="29"/>
      <c r="GC54" s="29"/>
      <c r="GD54" s="29"/>
      <c r="GE54" s="29"/>
      <c r="GF54" s="29"/>
      <c r="GG54" s="29"/>
      <c r="GH54" s="29"/>
      <c r="GI54" s="29"/>
      <c r="GJ54" s="29"/>
      <c r="GK54" s="29"/>
      <c r="GL54" s="29"/>
      <c r="GM54" s="29"/>
      <c r="GN54" s="29"/>
      <c r="GO54" s="29"/>
      <c r="GP54" s="29"/>
      <c r="GQ54" s="29"/>
      <c r="GR54" s="29"/>
      <c r="GS54" s="29"/>
      <c r="GT54" s="29"/>
      <c r="GU54" s="29"/>
      <c r="GV54" s="29"/>
      <c r="GW54" s="29"/>
      <c r="GX54" s="29"/>
      <c r="GY54" s="29"/>
      <c r="GZ54" s="29"/>
      <c r="HA54" s="29"/>
      <c r="HB54" s="29"/>
      <c r="HC54" s="29"/>
      <c r="HD54" s="29"/>
      <c r="HE54" s="29"/>
      <c r="HF54" s="29"/>
      <c r="HG54" s="29"/>
      <c r="HH54" s="29"/>
      <c r="HI54" s="29"/>
      <c r="HJ54" s="29"/>
      <c r="HK54" s="29"/>
      <c r="HL54" s="29"/>
      <c r="HM54" s="29"/>
      <c r="HN54" s="29"/>
      <c r="HO54" s="29"/>
      <c r="HP54" s="29"/>
      <c r="HQ54" s="29"/>
      <c r="HR54" s="29"/>
      <c r="HS54" s="29"/>
      <c r="HT54" s="29"/>
      <c r="HU54" s="29"/>
      <c r="HV54" s="29"/>
      <c r="HW54" s="29"/>
      <c r="HX54" s="29"/>
      <c r="HY54" s="29"/>
      <c r="HZ54" s="29"/>
      <c r="IA54" s="29"/>
      <c r="IB54" s="29"/>
      <c r="IC54" s="29"/>
      <c r="ID54" s="29"/>
      <c r="IE54" s="29"/>
      <c r="IF54" s="29"/>
      <c r="IG54" s="29"/>
      <c r="IH54" s="29"/>
      <c r="II54" s="29"/>
      <c r="IJ54" s="29"/>
      <c r="IK54" s="29"/>
      <c r="IL54" s="29"/>
      <c r="IM54" s="29"/>
      <c r="IN54" s="29"/>
      <c r="IO54" s="29"/>
      <c r="IP54" s="29"/>
      <c r="IQ54" s="29"/>
      <c r="IR54" s="29"/>
      <c r="IS54" s="29"/>
      <c r="IT54" s="29"/>
      <c r="IU54" s="29"/>
      <c r="IV54" s="29"/>
      <c r="IW54" s="29"/>
      <c r="IX54" s="29"/>
      <c r="IY54" s="29"/>
      <c r="IZ54" s="29"/>
      <c r="JA54" s="29"/>
      <c r="JB54" s="29"/>
      <c r="JC54" s="29"/>
      <c r="JD54" s="29"/>
      <c r="JE54" s="29"/>
      <c r="JF54" s="29"/>
      <c r="JG54" s="29"/>
      <c r="JH54" s="29"/>
      <c r="JI54" s="29"/>
      <c r="JJ54" s="29"/>
      <c r="JK54" s="29"/>
      <c r="JL54" s="29"/>
      <c r="JM54" s="29"/>
      <c r="JN54" s="29"/>
      <c r="JO54" s="29"/>
      <c r="JP54" s="29"/>
      <c r="JQ54" s="29"/>
      <c r="JR54" s="29"/>
      <c r="JS54" s="29"/>
      <c r="JT54" s="29"/>
      <c r="JU54" s="29"/>
      <c r="JV54" s="29"/>
      <c r="JW54" s="29"/>
      <c r="JX54" s="29"/>
      <c r="JY54" s="29"/>
      <c r="JZ54" s="29"/>
      <c r="KA54" s="29"/>
      <c r="KB54" s="29"/>
      <c r="KC54" s="29"/>
      <c r="KD54" s="29"/>
      <c r="KE54" s="29"/>
      <c r="KF54" s="29"/>
      <c r="KG54" s="29"/>
      <c r="KH54" s="29"/>
      <c r="KI54" s="29"/>
      <c r="KJ54" s="29"/>
      <c r="KK54" s="29"/>
      <c r="KL54" s="29"/>
      <c r="KM54" s="29"/>
      <c r="KN54" s="29"/>
      <c r="KO54" s="29"/>
      <c r="KP54" s="29"/>
      <c r="KQ54" s="29"/>
      <c r="KR54" s="29"/>
      <c r="KS54" s="29"/>
      <c r="KT54" s="29"/>
      <c r="KU54" s="29"/>
      <c r="KV54" s="29"/>
      <c r="KW54" s="29"/>
      <c r="KX54" s="29"/>
      <c r="KY54" s="29"/>
      <c r="KZ54" s="29"/>
      <c r="LA54" s="29"/>
      <c r="LB54" s="29"/>
      <c r="LC54" s="29"/>
      <c r="LD54" s="29"/>
      <c r="LE54" s="29"/>
      <c r="LF54" s="29"/>
      <c r="LG54" s="29"/>
      <c r="LH54" s="29"/>
      <c r="LI54" s="29"/>
      <c r="LJ54" s="29"/>
      <c r="LK54" s="29"/>
      <c r="LL54" s="29"/>
      <c r="LM54" s="29"/>
      <c r="LN54" s="29"/>
      <c r="LO54" s="29"/>
      <c r="LP54" s="29"/>
      <c r="LQ54" s="29"/>
      <c r="LR54" s="29"/>
      <c r="LS54" s="29"/>
      <c r="LT54" s="29"/>
      <c r="LU54" s="29"/>
      <c r="LV54" s="29"/>
      <c r="LW54" s="29"/>
      <c r="LX54" s="29"/>
      <c r="LY54" s="29"/>
      <c r="LZ54" s="29"/>
      <c r="MA54" s="29"/>
      <c r="MB54" s="29"/>
      <c r="MC54" s="29"/>
      <c r="MD54" s="29"/>
      <c r="ME54" s="29"/>
      <c r="MF54" s="29"/>
      <c r="MG54" s="29"/>
      <c r="MH54" s="29"/>
      <c r="MI54" s="29"/>
      <c r="MJ54" s="29"/>
      <c r="MK54" s="29"/>
      <c r="ML54" s="29"/>
      <c r="MM54" s="29"/>
      <c r="MN54" s="29"/>
      <c r="MO54" s="29"/>
      <c r="MP54" s="29"/>
      <c r="MQ54" s="29"/>
      <c r="MR54" s="29"/>
      <c r="MS54" s="29"/>
      <c r="MT54" s="29"/>
      <c r="MU54" s="29"/>
      <c r="MV54" s="29"/>
      <c r="MW54" s="29"/>
      <c r="MX54" s="29"/>
      <c r="MY54" s="29"/>
      <c r="MZ54" s="29"/>
      <c r="NA54" s="29"/>
      <c r="NB54" s="29"/>
      <c r="NC54" s="29"/>
      <c r="ND54" s="29"/>
      <c r="NE54" s="29"/>
      <c r="NF54" s="29"/>
      <c r="NG54" s="29"/>
      <c r="NH54" s="29"/>
      <c r="NI54" s="29"/>
      <c r="NJ54" s="29"/>
      <c r="NK54" s="29"/>
      <c r="NL54" s="29"/>
      <c r="NM54" s="29"/>
      <c r="NN54" s="29"/>
      <c r="NO54" s="29"/>
      <c r="NP54" s="29"/>
      <c r="NQ54" s="29"/>
      <c r="NR54" s="29"/>
      <c r="NS54" s="29"/>
      <c r="NT54" s="29"/>
      <c r="NU54" s="29"/>
      <c r="NV54" s="29"/>
      <c r="NW54" s="29"/>
      <c r="NX54" s="29"/>
      <c r="NY54" s="29"/>
      <c r="NZ54" s="29"/>
      <c r="OA54" s="29"/>
      <c r="OB54" s="29"/>
      <c r="OC54" s="29"/>
      <c r="OD54" s="29"/>
      <c r="OE54" s="29"/>
      <c r="OF54" s="29"/>
      <c r="OG54" s="29"/>
      <c r="OH54" s="29"/>
      <c r="OI54" s="29"/>
      <c r="OJ54" s="29"/>
      <c r="OK54" s="29"/>
      <c r="OL54" s="29"/>
      <c r="OM54" s="29"/>
      <c r="ON54" s="29"/>
      <c r="OO54" s="29"/>
      <c r="OP54" s="29"/>
      <c r="OQ54" s="29"/>
      <c r="OR54" s="29"/>
      <c r="OS54" s="29"/>
      <c r="OT54" s="29"/>
      <c r="OU54" s="29"/>
      <c r="OV54" s="29"/>
      <c r="OW54" s="29"/>
      <c r="OX54" s="29"/>
      <c r="OY54" s="29"/>
      <c r="OZ54" s="29"/>
      <c r="PA54" s="29"/>
      <c r="PB54" s="29"/>
      <c r="PC54" s="29"/>
      <c r="PD54" s="29"/>
      <c r="PE54" s="29"/>
      <c r="PF54" s="29"/>
      <c r="PG54" s="29"/>
      <c r="PH54" s="29"/>
      <c r="PI54" s="29"/>
      <c r="PJ54" s="29"/>
      <c r="PK54" s="29"/>
      <c r="PL54" s="29"/>
      <c r="PM54" s="29"/>
      <c r="PN54" s="29"/>
      <c r="PO54" s="29"/>
      <c r="PP54" s="29"/>
      <c r="PQ54" s="29"/>
      <c r="PR54" s="29"/>
      <c r="PS54" s="29"/>
      <c r="PT54" s="29"/>
      <c r="PU54" s="29"/>
      <c r="PV54" s="29"/>
      <c r="PW54" s="29"/>
      <c r="PX54" s="29"/>
      <c r="PY54" s="29"/>
      <c r="PZ54" s="29"/>
      <c r="QA54" s="29"/>
      <c r="QB54" s="29"/>
      <c r="QC54" s="29"/>
      <c r="QD54" s="29"/>
      <c r="QE54" s="29"/>
      <c r="QF54" s="29"/>
      <c r="QG54" s="29"/>
      <c r="QH54" s="29"/>
      <c r="QI54" s="29"/>
      <c r="QJ54" s="29"/>
      <c r="QK54" s="29"/>
      <c r="QL54" s="29"/>
      <c r="QM54" s="29"/>
      <c r="QN54" s="29"/>
      <c r="QO54" s="29"/>
      <c r="QP54" s="29"/>
      <c r="QQ54" s="29"/>
      <c r="QR54" s="29"/>
      <c r="QS54" s="29"/>
      <c r="QT54" s="29"/>
      <c r="QU54" s="29"/>
      <c r="QV54" s="29"/>
      <c r="QW54" s="29"/>
      <c r="QX54" s="29"/>
      <c r="QY54" s="29"/>
      <c r="QZ54" s="29"/>
      <c r="RA54" s="29"/>
      <c r="RB54" s="29"/>
      <c r="RC54" s="29"/>
      <c r="RD54" s="29"/>
      <c r="RE54" s="29"/>
      <c r="RF54" s="29"/>
      <c r="RG54" s="29"/>
      <c r="RH54" s="29"/>
      <c r="RI54" s="29"/>
      <c r="RJ54" s="29"/>
      <c r="RK54" s="29"/>
      <c r="RL54" s="29"/>
      <c r="RM54" s="29"/>
      <c r="RN54" s="29"/>
      <c r="RO54" s="29"/>
      <c r="RP54" s="29"/>
      <c r="RQ54" s="29"/>
      <c r="RR54" s="29"/>
      <c r="RS54" s="29"/>
      <c r="RT54" s="29"/>
      <c r="RU54" s="29"/>
      <c r="RV54" s="29"/>
      <c r="RW54" s="29"/>
      <c r="RX54" s="29"/>
      <c r="RY54" s="29"/>
      <c r="RZ54" s="29"/>
      <c r="SA54" s="29"/>
      <c r="SB54" s="29"/>
      <c r="SC54" s="29"/>
      <c r="SD54" s="29"/>
      <c r="SE54" s="29"/>
      <c r="SF54" s="29"/>
      <c r="SG54" s="29"/>
      <c r="SH54" s="29"/>
      <c r="SI54" s="29"/>
      <c r="SJ54" s="29"/>
      <c r="SK54" s="29"/>
      <c r="SL54" s="29"/>
    </row>
    <row r="55" spans="1:506" ht="16.5" customHeight="1" x14ac:dyDescent="0.2">
      <c r="A55" s="20">
        <v>136</v>
      </c>
      <c r="B55" s="20" t="s">
        <v>53</v>
      </c>
      <c r="C55" s="20" t="s">
        <v>138</v>
      </c>
      <c r="D55" s="20" t="s">
        <v>30</v>
      </c>
      <c r="E55" s="20" t="s">
        <v>1345</v>
      </c>
      <c r="F55" s="22" t="s">
        <v>125</v>
      </c>
      <c r="G55" s="30" t="s">
        <v>42</v>
      </c>
      <c r="H55" s="20" t="s">
        <v>35</v>
      </c>
      <c r="I55" s="20" t="s">
        <v>81</v>
      </c>
      <c r="J55" s="22" t="s">
        <v>138</v>
      </c>
      <c r="K55" s="20"/>
      <c r="L55" s="20"/>
      <c r="M55" s="20"/>
      <c r="N55" s="20"/>
      <c r="O55" s="20"/>
      <c r="P55" s="23">
        <v>11552000</v>
      </c>
      <c r="Q55" s="24">
        <v>12</v>
      </c>
      <c r="R55" s="25">
        <v>45658</v>
      </c>
      <c r="S55" s="20" t="s">
        <v>126</v>
      </c>
      <c r="T55" s="23">
        <v>138624000</v>
      </c>
      <c r="U55" s="27" t="s">
        <v>39</v>
      </c>
      <c r="V55" s="28" t="s">
        <v>40</v>
      </c>
      <c r="W55" s="29"/>
      <c r="X55" s="29"/>
      <c r="Y55" s="29"/>
      <c r="Z55" s="29"/>
      <c r="AA55" s="29"/>
      <c r="AB55" s="29"/>
      <c r="AC55" s="29"/>
      <c r="AD55" s="29"/>
      <c r="AE55" s="29"/>
      <c r="AF55" s="29"/>
      <c r="AG55" s="29"/>
      <c r="AH55" s="29"/>
      <c r="AI55" s="29"/>
      <c r="AJ55" s="29"/>
      <c r="AK55" s="29"/>
      <c r="AL55" s="29"/>
      <c r="AM55" s="29"/>
      <c r="AN55" s="29"/>
      <c r="AO55" s="29"/>
      <c r="AP55" s="29"/>
      <c r="AQ55" s="29"/>
      <c r="AR55" s="29"/>
      <c r="AS55" s="29"/>
      <c r="AT55" s="29"/>
      <c r="AU55" s="29"/>
      <c r="AV55" s="29"/>
      <c r="AW55" s="29"/>
      <c r="AX55" s="29"/>
      <c r="AY55" s="29"/>
      <c r="AZ55" s="29"/>
      <c r="BA55" s="29"/>
      <c r="BB55" s="29"/>
      <c r="BC55" s="29"/>
      <c r="BD55" s="29"/>
      <c r="BE55" s="29"/>
      <c r="BF55" s="29"/>
      <c r="BG55" s="29"/>
      <c r="BH55" s="29"/>
      <c r="BI55" s="29"/>
      <c r="BJ55" s="29"/>
      <c r="BK55" s="29"/>
      <c r="BL55" s="29"/>
      <c r="BM55" s="29"/>
      <c r="BN55" s="29"/>
      <c r="BO55" s="29"/>
      <c r="BP55" s="29"/>
      <c r="BQ55" s="29"/>
      <c r="BR55" s="29"/>
      <c r="BS55" s="29"/>
      <c r="BT55" s="29"/>
      <c r="BU55" s="29"/>
      <c r="BV55" s="29"/>
      <c r="BW55" s="29"/>
      <c r="BX55" s="29"/>
      <c r="BY55" s="29"/>
      <c r="BZ55" s="29"/>
      <c r="CA55" s="29"/>
      <c r="CB55" s="29"/>
      <c r="CC55" s="29"/>
      <c r="CD55" s="29"/>
      <c r="CE55" s="29"/>
      <c r="CF55" s="29"/>
      <c r="CG55" s="29"/>
      <c r="CH55" s="29"/>
      <c r="CI55" s="29"/>
      <c r="CJ55" s="29"/>
      <c r="CK55" s="29"/>
      <c r="CL55" s="29"/>
      <c r="CM55" s="29"/>
      <c r="CN55" s="29"/>
      <c r="CO55" s="29"/>
      <c r="CP55" s="29"/>
      <c r="CQ55" s="29"/>
      <c r="CR55" s="29"/>
      <c r="CS55" s="29"/>
      <c r="CT55" s="29"/>
      <c r="CU55" s="29"/>
      <c r="CV55" s="29"/>
      <c r="CW55" s="29"/>
      <c r="CX55" s="29"/>
      <c r="CY55" s="29"/>
      <c r="CZ55" s="29"/>
      <c r="DA55" s="29"/>
      <c r="DB55" s="29"/>
      <c r="DC55" s="29"/>
      <c r="DD55" s="29"/>
      <c r="DE55" s="29"/>
      <c r="DF55" s="29"/>
      <c r="DG55" s="29"/>
      <c r="DH55" s="29"/>
      <c r="DI55" s="29"/>
      <c r="DJ55" s="29"/>
      <c r="DK55" s="29"/>
      <c r="DL55" s="29"/>
      <c r="DM55" s="29"/>
      <c r="DN55" s="29"/>
      <c r="DO55" s="29"/>
      <c r="DP55" s="29"/>
      <c r="DQ55" s="29"/>
      <c r="DR55" s="29"/>
      <c r="DS55" s="29"/>
      <c r="DT55" s="29"/>
      <c r="DU55" s="29"/>
      <c r="DV55" s="29"/>
      <c r="DW55" s="29"/>
      <c r="DX55" s="29"/>
      <c r="DY55" s="29"/>
      <c r="DZ55" s="29"/>
      <c r="EA55" s="29"/>
      <c r="EB55" s="29"/>
      <c r="EC55" s="29"/>
      <c r="ED55" s="29"/>
      <c r="EE55" s="29"/>
      <c r="EF55" s="29"/>
      <c r="EG55" s="29"/>
      <c r="EH55" s="29"/>
      <c r="EI55" s="29"/>
      <c r="EJ55" s="29"/>
      <c r="EK55" s="29"/>
      <c r="EL55" s="29"/>
      <c r="EM55" s="29"/>
      <c r="EN55" s="29"/>
      <c r="EO55" s="29"/>
      <c r="EP55" s="29"/>
      <c r="EQ55" s="29"/>
      <c r="ER55" s="29"/>
      <c r="ES55" s="29"/>
      <c r="ET55" s="29"/>
      <c r="EU55" s="29"/>
      <c r="EV55" s="29"/>
      <c r="EW55" s="29"/>
      <c r="EX55" s="29"/>
      <c r="EY55" s="29"/>
      <c r="EZ55" s="29"/>
      <c r="FA55" s="29"/>
      <c r="FB55" s="29"/>
      <c r="FC55" s="29"/>
      <c r="FD55" s="29"/>
      <c r="FE55" s="29"/>
      <c r="FF55" s="29"/>
      <c r="FG55" s="29"/>
      <c r="FH55" s="29"/>
      <c r="FI55" s="29"/>
      <c r="FJ55" s="29"/>
      <c r="FK55" s="29"/>
      <c r="FL55" s="29"/>
      <c r="FM55" s="29"/>
      <c r="FN55" s="29"/>
      <c r="FO55" s="29"/>
      <c r="FP55" s="29"/>
      <c r="FQ55" s="29"/>
      <c r="FR55" s="29"/>
      <c r="FS55" s="29"/>
      <c r="FT55" s="29"/>
      <c r="FU55" s="29"/>
      <c r="FV55" s="29"/>
      <c r="FW55" s="29"/>
      <c r="FX55" s="29"/>
      <c r="FY55" s="29"/>
      <c r="FZ55" s="29"/>
      <c r="GA55" s="29"/>
      <c r="GB55" s="29"/>
      <c r="GC55" s="29"/>
      <c r="GD55" s="29"/>
      <c r="GE55" s="29"/>
      <c r="GF55" s="29"/>
      <c r="GG55" s="29"/>
      <c r="GH55" s="29"/>
      <c r="GI55" s="29"/>
      <c r="GJ55" s="29"/>
      <c r="GK55" s="29"/>
      <c r="GL55" s="29"/>
      <c r="GM55" s="29"/>
      <c r="GN55" s="29"/>
      <c r="GO55" s="29"/>
      <c r="GP55" s="29"/>
      <c r="GQ55" s="29"/>
      <c r="GR55" s="29"/>
      <c r="GS55" s="29"/>
      <c r="GT55" s="29"/>
      <c r="GU55" s="29"/>
      <c r="GV55" s="29"/>
      <c r="GW55" s="29"/>
      <c r="GX55" s="29"/>
      <c r="GY55" s="29"/>
      <c r="GZ55" s="29"/>
      <c r="HA55" s="29"/>
      <c r="HB55" s="29"/>
      <c r="HC55" s="29"/>
      <c r="HD55" s="29"/>
      <c r="HE55" s="29"/>
      <c r="HF55" s="29"/>
      <c r="HG55" s="29"/>
      <c r="HH55" s="29"/>
      <c r="HI55" s="29"/>
      <c r="HJ55" s="29"/>
      <c r="HK55" s="29"/>
      <c r="HL55" s="29"/>
      <c r="HM55" s="29"/>
      <c r="HN55" s="29"/>
      <c r="HO55" s="29"/>
      <c r="HP55" s="29"/>
      <c r="HQ55" s="29"/>
      <c r="HR55" s="29"/>
      <c r="HS55" s="29"/>
      <c r="HT55" s="29"/>
      <c r="HU55" s="29"/>
      <c r="HV55" s="29"/>
      <c r="HW55" s="29"/>
      <c r="HX55" s="29"/>
      <c r="HY55" s="29"/>
      <c r="HZ55" s="29"/>
      <c r="IA55" s="29"/>
      <c r="IB55" s="29"/>
      <c r="IC55" s="29"/>
      <c r="ID55" s="29"/>
      <c r="IE55" s="29"/>
      <c r="IF55" s="29"/>
      <c r="IG55" s="29"/>
      <c r="IH55" s="29"/>
      <c r="II55" s="29"/>
      <c r="IJ55" s="29"/>
      <c r="IK55" s="29"/>
      <c r="IL55" s="29"/>
      <c r="IM55" s="29"/>
      <c r="IN55" s="29"/>
      <c r="IO55" s="29"/>
      <c r="IP55" s="29"/>
      <c r="IQ55" s="29"/>
      <c r="IR55" s="29"/>
      <c r="IS55" s="29"/>
      <c r="IT55" s="29"/>
      <c r="IU55" s="29"/>
      <c r="IV55" s="29"/>
      <c r="IW55" s="29"/>
      <c r="IX55" s="29"/>
      <c r="IY55" s="29"/>
      <c r="IZ55" s="29"/>
      <c r="JA55" s="29"/>
      <c r="JB55" s="29"/>
      <c r="JC55" s="29"/>
      <c r="JD55" s="29"/>
      <c r="JE55" s="29"/>
      <c r="JF55" s="29"/>
      <c r="JG55" s="29"/>
      <c r="JH55" s="29"/>
      <c r="JI55" s="29"/>
      <c r="JJ55" s="29"/>
      <c r="JK55" s="29"/>
      <c r="JL55" s="29"/>
      <c r="JM55" s="29"/>
      <c r="JN55" s="29"/>
      <c r="JO55" s="29"/>
      <c r="JP55" s="29"/>
      <c r="JQ55" s="29"/>
      <c r="JR55" s="29"/>
      <c r="JS55" s="29"/>
      <c r="JT55" s="29"/>
      <c r="JU55" s="29"/>
      <c r="JV55" s="29"/>
      <c r="JW55" s="29"/>
      <c r="JX55" s="29"/>
      <c r="JY55" s="29"/>
      <c r="JZ55" s="29"/>
      <c r="KA55" s="29"/>
      <c r="KB55" s="29"/>
      <c r="KC55" s="29"/>
      <c r="KD55" s="29"/>
      <c r="KE55" s="29"/>
      <c r="KF55" s="29"/>
      <c r="KG55" s="29"/>
      <c r="KH55" s="29"/>
      <c r="KI55" s="29"/>
      <c r="KJ55" s="29"/>
      <c r="KK55" s="29"/>
      <c r="KL55" s="29"/>
      <c r="KM55" s="29"/>
      <c r="KN55" s="29"/>
      <c r="KO55" s="29"/>
      <c r="KP55" s="29"/>
      <c r="KQ55" s="29"/>
      <c r="KR55" s="29"/>
      <c r="KS55" s="29"/>
      <c r="KT55" s="29"/>
      <c r="KU55" s="29"/>
      <c r="KV55" s="29"/>
      <c r="KW55" s="29"/>
      <c r="KX55" s="29"/>
      <c r="KY55" s="29"/>
      <c r="KZ55" s="29"/>
      <c r="LA55" s="29"/>
      <c r="LB55" s="29"/>
      <c r="LC55" s="29"/>
      <c r="LD55" s="29"/>
      <c r="LE55" s="29"/>
      <c r="LF55" s="29"/>
      <c r="LG55" s="29"/>
      <c r="LH55" s="29"/>
      <c r="LI55" s="29"/>
      <c r="LJ55" s="29"/>
      <c r="LK55" s="29"/>
      <c r="LL55" s="29"/>
      <c r="LM55" s="29"/>
      <c r="LN55" s="29"/>
      <c r="LO55" s="29"/>
      <c r="LP55" s="29"/>
      <c r="LQ55" s="29"/>
      <c r="LR55" s="29"/>
      <c r="LS55" s="29"/>
      <c r="LT55" s="29"/>
      <c r="LU55" s="29"/>
      <c r="LV55" s="29"/>
      <c r="LW55" s="29"/>
      <c r="LX55" s="29"/>
      <c r="LY55" s="29"/>
      <c r="LZ55" s="29"/>
      <c r="MA55" s="29"/>
      <c r="MB55" s="29"/>
      <c r="MC55" s="29"/>
      <c r="MD55" s="29"/>
      <c r="ME55" s="29"/>
      <c r="MF55" s="29"/>
      <c r="MG55" s="29"/>
      <c r="MH55" s="29"/>
      <c r="MI55" s="29"/>
      <c r="MJ55" s="29"/>
      <c r="MK55" s="29"/>
      <c r="ML55" s="29"/>
      <c r="MM55" s="29"/>
      <c r="MN55" s="29"/>
      <c r="MO55" s="29"/>
      <c r="MP55" s="29"/>
      <c r="MQ55" s="29"/>
      <c r="MR55" s="29"/>
      <c r="MS55" s="29"/>
      <c r="MT55" s="29"/>
      <c r="MU55" s="29"/>
      <c r="MV55" s="29"/>
      <c r="MW55" s="29"/>
      <c r="MX55" s="29"/>
      <c r="MY55" s="29"/>
      <c r="MZ55" s="29"/>
      <c r="NA55" s="29"/>
      <c r="NB55" s="29"/>
      <c r="NC55" s="29"/>
      <c r="ND55" s="29"/>
      <c r="NE55" s="29"/>
      <c r="NF55" s="29"/>
      <c r="NG55" s="29"/>
      <c r="NH55" s="29"/>
      <c r="NI55" s="29"/>
      <c r="NJ55" s="29"/>
      <c r="NK55" s="29"/>
      <c r="NL55" s="29"/>
      <c r="NM55" s="29"/>
      <c r="NN55" s="29"/>
      <c r="NO55" s="29"/>
      <c r="NP55" s="29"/>
      <c r="NQ55" s="29"/>
      <c r="NR55" s="29"/>
      <c r="NS55" s="29"/>
      <c r="NT55" s="29"/>
      <c r="NU55" s="29"/>
      <c r="NV55" s="29"/>
      <c r="NW55" s="29"/>
      <c r="NX55" s="29"/>
      <c r="NY55" s="29"/>
      <c r="NZ55" s="29"/>
      <c r="OA55" s="29"/>
      <c r="OB55" s="29"/>
      <c r="OC55" s="29"/>
      <c r="OD55" s="29"/>
      <c r="OE55" s="29"/>
      <c r="OF55" s="29"/>
      <c r="OG55" s="29"/>
      <c r="OH55" s="29"/>
      <c r="OI55" s="29"/>
      <c r="OJ55" s="29"/>
      <c r="OK55" s="29"/>
      <c r="OL55" s="29"/>
      <c r="OM55" s="29"/>
      <c r="ON55" s="29"/>
      <c r="OO55" s="29"/>
      <c r="OP55" s="29"/>
      <c r="OQ55" s="29"/>
      <c r="OR55" s="29"/>
      <c r="OS55" s="29"/>
      <c r="OT55" s="29"/>
      <c r="OU55" s="29"/>
      <c r="OV55" s="29"/>
      <c r="OW55" s="29"/>
      <c r="OX55" s="29"/>
      <c r="OY55" s="29"/>
      <c r="OZ55" s="29"/>
      <c r="PA55" s="29"/>
      <c r="PB55" s="29"/>
      <c r="PC55" s="29"/>
      <c r="PD55" s="29"/>
      <c r="PE55" s="29"/>
      <c r="PF55" s="29"/>
      <c r="PG55" s="29"/>
      <c r="PH55" s="29"/>
      <c r="PI55" s="29"/>
      <c r="PJ55" s="29"/>
      <c r="PK55" s="29"/>
      <c r="PL55" s="29"/>
      <c r="PM55" s="29"/>
      <c r="PN55" s="29"/>
      <c r="PO55" s="29"/>
      <c r="PP55" s="29"/>
      <c r="PQ55" s="29"/>
      <c r="PR55" s="29"/>
      <c r="PS55" s="29"/>
      <c r="PT55" s="29"/>
      <c r="PU55" s="29"/>
      <c r="PV55" s="29"/>
      <c r="PW55" s="29"/>
      <c r="PX55" s="29"/>
      <c r="PY55" s="29"/>
      <c r="PZ55" s="29"/>
      <c r="QA55" s="29"/>
      <c r="QB55" s="29"/>
      <c r="QC55" s="29"/>
      <c r="QD55" s="29"/>
      <c r="QE55" s="29"/>
      <c r="QF55" s="29"/>
      <c r="QG55" s="29"/>
      <c r="QH55" s="29"/>
      <c r="QI55" s="29"/>
      <c r="QJ55" s="29"/>
      <c r="QK55" s="29"/>
      <c r="QL55" s="29"/>
      <c r="QM55" s="29"/>
      <c r="QN55" s="29"/>
      <c r="QO55" s="29"/>
      <c r="QP55" s="29"/>
      <c r="QQ55" s="29"/>
      <c r="QR55" s="29"/>
      <c r="QS55" s="29"/>
      <c r="QT55" s="29"/>
      <c r="QU55" s="29"/>
      <c r="QV55" s="29"/>
      <c r="QW55" s="29"/>
      <c r="QX55" s="29"/>
      <c r="QY55" s="29"/>
      <c r="QZ55" s="29"/>
      <c r="RA55" s="29"/>
      <c r="RB55" s="29"/>
      <c r="RC55" s="29"/>
      <c r="RD55" s="29"/>
      <c r="RE55" s="29"/>
      <c r="RF55" s="29"/>
      <c r="RG55" s="29"/>
      <c r="RH55" s="29"/>
      <c r="RI55" s="29"/>
      <c r="RJ55" s="29"/>
      <c r="RK55" s="29"/>
      <c r="RL55" s="29"/>
      <c r="RM55" s="29"/>
      <c r="RN55" s="29"/>
      <c r="RO55" s="29"/>
      <c r="RP55" s="29"/>
      <c r="RQ55" s="29"/>
      <c r="RR55" s="29"/>
      <c r="RS55" s="29"/>
      <c r="RT55" s="29"/>
      <c r="RU55" s="29"/>
      <c r="RV55" s="29"/>
      <c r="RW55" s="29"/>
      <c r="RX55" s="29"/>
      <c r="RY55" s="29"/>
      <c r="RZ55" s="29"/>
      <c r="SA55" s="29"/>
      <c r="SB55" s="29"/>
      <c r="SC55" s="29"/>
      <c r="SD55" s="29"/>
      <c r="SE55" s="29"/>
      <c r="SF55" s="29"/>
      <c r="SG55" s="29"/>
      <c r="SH55" s="29"/>
      <c r="SI55" s="29"/>
      <c r="SJ55" s="29"/>
      <c r="SK55" s="29"/>
      <c r="SL55" s="29"/>
    </row>
    <row r="56" spans="1:506" ht="16.5" customHeight="1" x14ac:dyDescent="0.2">
      <c r="A56" s="20">
        <v>137</v>
      </c>
      <c r="B56" s="20" t="s">
        <v>53</v>
      </c>
      <c r="C56" s="20" t="s">
        <v>129</v>
      </c>
      <c r="D56" s="20" t="s">
        <v>30</v>
      </c>
      <c r="E56" s="20" t="s">
        <v>1345</v>
      </c>
      <c r="F56" s="22" t="s">
        <v>55</v>
      </c>
      <c r="G56" s="30" t="s">
        <v>42</v>
      </c>
      <c r="H56" s="20" t="s">
        <v>35</v>
      </c>
      <c r="I56" s="20" t="s">
        <v>27</v>
      </c>
      <c r="J56" s="22" t="s">
        <v>130</v>
      </c>
      <c r="K56" s="20"/>
      <c r="L56" s="20"/>
      <c r="M56" s="20"/>
      <c r="N56" s="20"/>
      <c r="O56" s="20"/>
      <c r="P56" s="23">
        <v>1310000</v>
      </c>
      <c r="Q56" s="24">
        <v>100</v>
      </c>
      <c r="R56" s="25">
        <v>45778</v>
      </c>
      <c r="S56" s="20" t="s">
        <v>126</v>
      </c>
      <c r="T56" s="23">
        <v>131000000</v>
      </c>
      <c r="U56" s="27" t="s">
        <v>39</v>
      </c>
      <c r="V56" s="28" t="s">
        <v>40</v>
      </c>
      <c r="W56" s="29"/>
      <c r="X56" s="29"/>
      <c r="Y56" s="29"/>
      <c r="Z56" s="29"/>
      <c r="AA56" s="29"/>
      <c r="AB56" s="29"/>
      <c r="AC56" s="29"/>
      <c r="AD56" s="29"/>
      <c r="AE56" s="29"/>
      <c r="AF56" s="29"/>
      <c r="AG56" s="29"/>
      <c r="AH56" s="29"/>
      <c r="AI56" s="29"/>
      <c r="AJ56" s="29"/>
      <c r="AK56" s="29"/>
      <c r="AL56" s="29"/>
      <c r="AM56" s="29"/>
      <c r="AN56" s="29"/>
      <c r="AO56" s="29"/>
      <c r="AP56" s="29"/>
      <c r="AQ56" s="29"/>
      <c r="AR56" s="29"/>
      <c r="AS56" s="29"/>
      <c r="AT56" s="29"/>
      <c r="AU56" s="29"/>
      <c r="AV56" s="29"/>
      <c r="AW56" s="29"/>
      <c r="AX56" s="29"/>
      <c r="AY56" s="29"/>
      <c r="AZ56" s="29"/>
      <c r="BA56" s="29"/>
      <c r="BB56" s="29"/>
      <c r="BC56" s="29"/>
      <c r="BD56" s="29"/>
      <c r="BE56" s="29"/>
      <c r="BF56" s="29"/>
      <c r="BG56" s="29"/>
      <c r="BH56" s="29"/>
      <c r="BI56" s="29"/>
      <c r="BJ56" s="29"/>
      <c r="BK56" s="29"/>
      <c r="BL56" s="29"/>
      <c r="BM56" s="29"/>
      <c r="BN56" s="29"/>
      <c r="BO56" s="29"/>
      <c r="BP56" s="29"/>
      <c r="BQ56" s="29"/>
      <c r="BR56" s="29"/>
      <c r="BS56" s="29"/>
      <c r="BT56" s="29"/>
      <c r="BU56" s="29"/>
      <c r="BV56" s="29"/>
      <c r="BW56" s="29"/>
      <c r="BX56" s="29"/>
      <c r="BY56" s="29"/>
      <c r="BZ56" s="29"/>
      <c r="CA56" s="29"/>
      <c r="CB56" s="29"/>
      <c r="CC56" s="29"/>
      <c r="CD56" s="29"/>
      <c r="CE56" s="29"/>
      <c r="CF56" s="29"/>
      <c r="CG56" s="29"/>
      <c r="CH56" s="29"/>
      <c r="CI56" s="29"/>
      <c r="CJ56" s="29"/>
      <c r="CK56" s="29"/>
      <c r="CL56" s="29"/>
      <c r="CM56" s="29"/>
      <c r="CN56" s="29"/>
      <c r="CO56" s="29"/>
      <c r="CP56" s="29"/>
      <c r="CQ56" s="29"/>
      <c r="CR56" s="29"/>
      <c r="CS56" s="29"/>
      <c r="CT56" s="29"/>
      <c r="CU56" s="29"/>
      <c r="CV56" s="29"/>
      <c r="CW56" s="29"/>
      <c r="CX56" s="29"/>
      <c r="CY56" s="29"/>
      <c r="CZ56" s="29"/>
      <c r="DA56" s="29"/>
      <c r="DB56" s="29"/>
      <c r="DC56" s="29"/>
      <c r="DD56" s="29"/>
      <c r="DE56" s="29"/>
      <c r="DF56" s="29"/>
      <c r="DG56" s="29"/>
      <c r="DH56" s="29"/>
      <c r="DI56" s="29"/>
      <c r="DJ56" s="29"/>
      <c r="DK56" s="29"/>
      <c r="DL56" s="29"/>
      <c r="DM56" s="29"/>
      <c r="DN56" s="29"/>
      <c r="DO56" s="29"/>
      <c r="DP56" s="29"/>
      <c r="DQ56" s="29"/>
      <c r="DR56" s="29"/>
      <c r="DS56" s="29"/>
      <c r="DT56" s="29"/>
      <c r="DU56" s="29"/>
      <c r="DV56" s="29"/>
      <c r="DW56" s="29"/>
      <c r="DX56" s="29"/>
      <c r="DY56" s="29"/>
      <c r="DZ56" s="29"/>
      <c r="EA56" s="29"/>
      <c r="EB56" s="29"/>
      <c r="EC56" s="29"/>
      <c r="ED56" s="29"/>
      <c r="EE56" s="29"/>
      <c r="EF56" s="29"/>
      <c r="EG56" s="29"/>
      <c r="EH56" s="29"/>
      <c r="EI56" s="29"/>
      <c r="EJ56" s="29"/>
      <c r="EK56" s="29"/>
      <c r="EL56" s="29"/>
      <c r="EM56" s="29"/>
      <c r="EN56" s="29"/>
      <c r="EO56" s="29"/>
      <c r="EP56" s="29"/>
      <c r="EQ56" s="29"/>
      <c r="ER56" s="29"/>
      <c r="ES56" s="29"/>
      <c r="ET56" s="29"/>
      <c r="EU56" s="29"/>
      <c r="EV56" s="29"/>
      <c r="EW56" s="29"/>
      <c r="EX56" s="29"/>
      <c r="EY56" s="29"/>
      <c r="EZ56" s="29"/>
      <c r="FA56" s="29"/>
      <c r="FB56" s="29"/>
      <c r="FC56" s="29"/>
      <c r="FD56" s="29"/>
      <c r="FE56" s="29"/>
      <c r="FF56" s="29"/>
      <c r="FG56" s="29"/>
      <c r="FH56" s="29"/>
      <c r="FI56" s="29"/>
      <c r="FJ56" s="29"/>
      <c r="FK56" s="29"/>
      <c r="FL56" s="29"/>
      <c r="FM56" s="29"/>
      <c r="FN56" s="29"/>
      <c r="FO56" s="29"/>
      <c r="FP56" s="29"/>
      <c r="FQ56" s="29"/>
      <c r="FR56" s="29"/>
      <c r="FS56" s="29"/>
      <c r="FT56" s="29"/>
      <c r="FU56" s="29"/>
      <c r="FV56" s="29"/>
      <c r="FW56" s="29"/>
      <c r="FX56" s="29"/>
      <c r="FY56" s="29"/>
      <c r="FZ56" s="29"/>
      <c r="GA56" s="29"/>
      <c r="GB56" s="29"/>
      <c r="GC56" s="29"/>
      <c r="GD56" s="29"/>
      <c r="GE56" s="29"/>
      <c r="GF56" s="29"/>
      <c r="GG56" s="29"/>
      <c r="GH56" s="29"/>
      <c r="GI56" s="29"/>
      <c r="GJ56" s="29"/>
      <c r="GK56" s="29"/>
      <c r="GL56" s="29"/>
      <c r="GM56" s="29"/>
      <c r="GN56" s="29"/>
      <c r="GO56" s="29"/>
      <c r="GP56" s="29"/>
      <c r="GQ56" s="29"/>
      <c r="GR56" s="29"/>
      <c r="GS56" s="29"/>
      <c r="GT56" s="29"/>
      <c r="GU56" s="29"/>
      <c r="GV56" s="29"/>
      <c r="GW56" s="29"/>
      <c r="GX56" s="29"/>
      <c r="GY56" s="29"/>
      <c r="GZ56" s="29"/>
      <c r="HA56" s="29"/>
      <c r="HB56" s="29"/>
      <c r="HC56" s="29"/>
      <c r="HD56" s="29"/>
      <c r="HE56" s="29"/>
      <c r="HF56" s="29"/>
      <c r="HG56" s="29"/>
      <c r="HH56" s="29"/>
      <c r="HI56" s="29"/>
      <c r="HJ56" s="29"/>
      <c r="HK56" s="29"/>
      <c r="HL56" s="29"/>
      <c r="HM56" s="29"/>
      <c r="HN56" s="29"/>
      <c r="HO56" s="29"/>
      <c r="HP56" s="29"/>
      <c r="HQ56" s="29"/>
      <c r="HR56" s="29"/>
      <c r="HS56" s="29"/>
      <c r="HT56" s="29"/>
      <c r="HU56" s="29"/>
      <c r="HV56" s="29"/>
      <c r="HW56" s="29"/>
      <c r="HX56" s="29"/>
      <c r="HY56" s="29"/>
      <c r="HZ56" s="29"/>
      <c r="IA56" s="29"/>
      <c r="IB56" s="29"/>
      <c r="IC56" s="29"/>
      <c r="ID56" s="29"/>
      <c r="IE56" s="29"/>
      <c r="IF56" s="29"/>
      <c r="IG56" s="29"/>
      <c r="IH56" s="29"/>
      <c r="II56" s="29"/>
      <c r="IJ56" s="29"/>
      <c r="IK56" s="29"/>
      <c r="IL56" s="29"/>
      <c r="IM56" s="29"/>
      <c r="IN56" s="29"/>
      <c r="IO56" s="29"/>
      <c r="IP56" s="29"/>
      <c r="IQ56" s="29"/>
      <c r="IR56" s="29"/>
      <c r="IS56" s="29"/>
      <c r="IT56" s="29"/>
      <c r="IU56" s="29"/>
      <c r="IV56" s="29"/>
      <c r="IW56" s="29"/>
      <c r="IX56" s="29"/>
      <c r="IY56" s="29"/>
      <c r="IZ56" s="29"/>
      <c r="JA56" s="29"/>
      <c r="JB56" s="29"/>
      <c r="JC56" s="29"/>
      <c r="JD56" s="29"/>
      <c r="JE56" s="29"/>
      <c r="JF56" s="29"/>
      <c r="JG56" s="29"/>
      <c r="JH56" s="29"/>
      <c r="JI56" s="29"/>
      <c r="JJ56" s="29"/>
      <c r="JK56" s="29"/>
      <c r="JL56" s="29"/>
      <c r="JM56" s="29"/>
      <c r="JN56" s="29"/>
      <c r="JO56" s="29"/>
      <c r="JP56" s="29"/>
      <c r="JQ56" s="29"/>
      <c r="JR56" s="29"/>
      <c r="JS56" s="29"/>
      <c r="JT56" s="29"/>
      <c r="JU56" s="29"/>
      <c r="JV56" s="29"/>
      <c r="JW56" s="29"/>
      <c r="JX56" s="29"/>
      <c r="JY56" s="29"/>
      <c r="JZ56" s="29"/>
      <c r="KA56" s="29"/>
      <c r="KB56" s="29"/>
      <c r="KC56" s="29"/>
      <c r="KD56" s="29"/>
      <c r="KE56" s="29"/>
      <c r="KF56" s="29"/>
      <c r="KG56" s="29"/>
      <c r="KH56" s="29"/>
      <c r="KI56" s="29"/>
      <c r="KJ56" s="29"/>
      <c r="KK56" s="29"/>
      <c r="KL56" s="29"/>
      <c r="KM56" s="29"/>
      <c r="KN56" s="29"/>
      <c r="KO56" s="29"/>
      <c r="KP56" s="29"/>
      <c r="KQ56" s="29"/>
      <c r="KR56" s="29"/>
      <c r="KS56" s="29"/>
      <c r="KT56" s="29"/>
      <c r="KU56" s="29"/>
      <c r="KV56" s="29"/>
      <c r="KW56" s="29"/>
      <c r="KX56" s="29"/>
      <c r="KY56" s="29"/>
      <c r="KZ56" s="29"/>
      <c r="LA56" s="29"/>
      <c r="LB56" s="29"/>
      <c r="LC56" s="29"/>
      <c r="LD56" s="29"/>
      <c r="LE56" s="29"/>
      <c r="LF56" s="29"/>
      <c r="LG56" s="29"/>
      <c r="LH56" s="29"/>
      <c r="LI56" s="29"/>
      <c r="LJ56" s="29"/>
      <c r="LK56" s="29"/>
      <c r="LL56" s="29"/>
      <c r="LM56" s="29"/>
      <c r="LN56" s="29"/>
      <c r="LO56" s="29"/>
      <c r="LP56" s="29"/>
      <c r="LQ56" s="29"/>
      <c r="LR56" s="29"/>
      <c r="LS56" s="29"/>
      <c r="LT56" s="29"/>
      <c r="LU56" s="29"/>
      <c r="LV56" s="29"/>
      <c r="LW56" s="29"/>
      <c r="LX56" s="29"/>
      <c r="LY56" s="29"/>
      <c r="LZ56" s="29"/>
      <c r="MA56" s="29"/>
      <c r="MB56" s="29"/>
      <c r="MC56" s="29"/>
      <c r="MD56" s="29"/>
      <c r="ME56" s="29"/>
      <c r="MF56" s="29"/>
      <c r="MG56" s="29"/>
      <c r="MH56" s="29"/>
      <c r="MI56" s="29"/>
      <c r="MJ56" s="29"/>
      <c r="MK56" s="29"/>
      <c r="ML56" s="29"/>
      <c r="MM56" s="29"/>
      <c r="MN56" s="29"/>
      <c r="MO56" s="29"/>
      <c r="MP56" s="29"/>
      <c r="MQ56" s="29"/>
      <c r="MR56" s="29"/>
      <c r="MS56" s="29"/>
      <c r="MT56" s="29"/>
      <c r="MU56" s="29"/>
      <c r="MV56" s="29"/>
      <c r="MW56" s="29"/>
      <c r="MX56" s="29"/>
      <c r="MY56" s="29"/>
      <c r="MZ56" s="29"/>
      <c r="NA56" s="29"/>
      <c r="NB56" s="29"/>
      <c r="NC56" s="29"/>
      <c r="ND56" s="29"/>
      <c r="NE56" s="29"/>
      <c r="NF56" s="29"/>
      <c r="NG56" s="29"/>
      <c r="NH56" s="29"/>
      <c r="NI56" s="29"/>
      <c r="NJ56" s="29"/>
      <c r="NK56" s="29"/>
      <c r="NL56" s="29"/>
      <c r="NM56" s="29"/>
      <c r="NN56" s="29"/>
      <c r="NO56" s="29"/>
      <c r="NP56" s="29"/>
      <c r="NQ56" s="29"/>
      <c r="NR56" s="29"/>
      <c r="NS56" s="29"/>
      <c r="NT56" s="29"/>
      <c r="NU56" s="29"/>
      <c r="NV56" s="29"/>
      <c r="NW56" s="29"/>
      <c r="NX56" s="29"/>
      <c r="NY56" s="29"/>
      <c r="NZ56" s="29"/>
      <c r="OA56" s="29"/>
      <c r="OB56" s="29"/>
      <c r="OC56" s="29"/>
      <c r="OD56" s="29"/>
      <c r="OE56" s="29"/>
      <c r="OF56" s="29"/>
      <c r="OG56" s="29"/>
      <c r="OH56" s="29"/>
      <c r="OI56" s="29"/>
      <c r="OJ56" s="29"/>
      <c r="OK56" s="29"/>
      <c r="OL56" s="29"/>
      <c r="OM56" s="29"/>
      <c r="ON56" s="29"/>
      <c r="OO56" s="29"/>
      <c r="OP56" s="29"/>
      <c r="OQ56" s="29"/>
      <c r="OR56" s="29"/>
      <c r="OS56" s="29"/>
      <c r="OT56" s="29"/>
      <c r="OU56" s="29"/>
      <c r="OV56" s="29"/>
      <c r="OW56" s="29"/>
      <c r="OX56" s="29"/>
      <c r="OY56" s="29"/>
      <c r="OZ56" s="29"/>
      <c r="PA56" s="29"/>
      <c r="PB56" s="29"/>
      <c r="PC56" s="29"/>
      <c r="PD56" s="29"/>
      <c r="PE56" s="29"/>
      <c r="PF56" s="29"/>
      <c r="PG56" s="29"/>
      <c r="PH56" s="29"/>
      <c r="PI56" s="29"/>
      <c r="PJ56" s="29"/>
      <c r="PK56" s="29"/>
      <c r="PL56" s="29"/>
      <c r="PM56" s="29"/>
      <c r="PN56" s="29"/>
      <c r="PO56" s="29"/>
      <c r="PP56" s="29"/>
      <c r="PQ56" s="29"/>
      <c r="PR56" s="29"/>
      <c r="PS56" s="29"/>
      <c r="PT56" s="29"/>
      <c r="PU56" s="29"/>
      <c r="PV56" s="29"/>
      <c r="PW56" s="29"/>
      <c r="PX56" s="29"/>
      <c r="PY56" s="29"/>
      <c r="PZ56" s="29"/>
      <c r="QA56" s="29"/>
      <c r="QB56" s="29"/>
      <c r="QC56" s="29"/>
      <c r="QD56" s="29"/>
      <c r="QE56" s="29"/>
      <c r="QF56" s="29"/>
      <c r="QG56" s="29"/>
      <c r="QH56" s="29"/>
      <c r="QI56" s="29"/>
      <c r="QJ56" s="29"/>
      <c r="QK56" s="29"/>
      <c r="QL56" s="29"/>
      <c r="QM56" s="29"/>
      <c r="QN56" s="29"/>
      <c r="QO56" s="29"/>
      <c r="QP56" s="29"/>
      <c r="QQ56" s="29"/>
      <c r="QR56" s="29"/>
      <c r="QS56" s="29"/>
      <c r="QT56" s="29"/>
      <c r="QU56" s="29"/>
      <c r="QV56" s="29"/>
      <c r="QW56" s="29"/>
      <c r="QX56" s="29"/>
      <c r="QY56" s="29"/>
      <c r="QZ56" s="29"/>
      <c r="RA56" s="29"/>
      <c r="RB56" s="29"/>
      <c r="RC56" s="29"/>
      <c r="RD56" s="29"/>
      <c r="RE56" s="29"/>
      <c r="RF56" s="29"/>
      <c r="RG56" s="29"/>
      <c r="RH56" s="29"/>
      <c r="RI56" s="29"/>
      <c r="RJ56" s="29"/>
      <c r="RK56" s="29"/>
      <c r="RL56" s="29"/>
      <c r="RM56" s="29"/>
      <c r="RN56" s="29"/>
      <c r="RO56" s="29"/>
      <c r="RP56" s="29"/>
      <c r="RQ56" s="29"/>
      <c r="RR56" s="29"/>
      <c r="RS56" s="29"/>
      <c r="RT56" s="29"/>
      <c r="RU56" s="29"/>
      <c r="RV56" s="29"/>
      <c r="RW56" s="29"/>
      <c r="RX56" s="29"/>
      <c r="RY56" s="29"/>
      <c r="RZ56" s="29"/>
      <c r="SA56" s="29"/>
      <c r="SB56" s="29"/>
      <c r="SC56" s="29"/>
      <c r="SD56" s="29"/>
      <c r="SE56" s="29"/>
      <c r="SF56" s="29"/>
      <c r="SG56" s="29"/>
      <c r="SH56" s="29"/>
      <c r="SI56" s="29"/>
      <c r="SJ56" s="29"/>
      <c r="SK56" s="29"/>
      <c r="SL56" s="29"/>
    </row>
    <row r="57" spans="1:506" ht="16.5" customHeight="1" x14ac:dyDescent="0.2">
      <c r="A57" s="20">
        <v>151</v>
      </c>
      <c r="B57" s="20" t="s">
        <v>53</v>
      </c>
      <c r="C57" s="20" t="s">
        <v>139</v>
      </c>
      <c r="D57" s="20" t="s">
        <v>30</v>
      </c>
      <c r="E57" s="20" t="s">
        <v>1345</v>
      </c>
      <c r="F57" s="22" t="s">
        <v>140</v>
      </c>
      <c r="G57" s="30" t="s">
        <v>84</v>
      </c>
      <c r="H57" s="20" t="s">
        <v>35</v>
      </c>
      <c r="I57" s="20" t="s">
        <v>81</v>
      </c>
      <c r="J57" s="22" t="s">
        <v>139</v>
      </c>
      <c r="K57" s="20"/>
      <c r="L57" s="20"/>
      <c r="M57" s="20"/>
      <c r="N57" s="20"/>
      <c r="O57" s="20"/>
      <c r="P57" s="23">
        <v>699999</v>
      </c>
      <c r="Q57" s="24">
        <v>12</v>
      </c>
      <c r="R57" s="25">
        <v>45658</v>
      </c>
      <c r="S57" s="20" t="s">
        <v>126</v>
      </c>
      <c r="T57" s="23">
        <v>8399988</v>
      </c>
      <c r="U57" s="27" t="s">
        <v>39</v>
      </c>
      <c r="V57" s="28" t="s">
        <v>40</v>
      </c>
      <c r="W57" s="29"/>
      <c r="X57" s="29"/>
      <c r="Y57" s="29"/>
      <c r="Z57" s="29"/>
      <c r="AA57" s="29"/>
      <c r="AB57" s="29"/>
      <c r="AC57" s="29"/>
      <c r="AD57" s="29"/>
      <c r="AE57" s="29"/>
      <c r="AF57" s="29"/>
      <c r="AG57" s="29"/>
      <c r="AH57" s="29"/>
      <c r="AI57" s="29"/>
      <c r="AJ57" s="29"/>
      <c r="AK57" s="29"/>
      <c r="AL57" s="29"/>
      <c r="AM57" s="29"/>
      <c r="AN57" s="29"/>
      <c r="AO57" s="29"/>
      <c r="AP57" s="29"/>
      <c r="AQ57" s="29"/>
      <c r="AR57" s="29"/>
      <c r="AS57" s="29"/>
      <c r="AT57" s="29"/>
      <c r="AU57" s="29"/>
      <c r="AV57" s="29"/>
      <c r="AW57" s="29"/>
      <c r="AX57" s="29"/>
      <c r="AY57" s="29"/>
      <c r="AZ57" s="29"/>
      <c r="BA57" s="29"/>
      <c r="BB57" s="29"/>
      <c r="BC57" s="29"/>
      <c r="BD57" s="29"/>
      <c r="BE57" s="29"/>
      <c r="BF57" s="29"/>
      <c r="BG57" s="29"/>
      <c r="BH57" s="29"/>
      <c r="BI57" s="29"/>
      <c r="BJ57" s="29"/>
      <c r="BK57" s="29"/>
      <c r="BL57" s="29"/>
      <c r="BM57" s="29"/>
      <c r="BN57" s="29"/>
      <c r="BO57" s="29"/>
      <c r="BP57" s="29"/>
      <c r="BQ57" s="29"/>
      <c r="BR57" s="29"/>
      <c r="BS57" s="29"/>
      <c r="BT57" s="29"/>
      <c r="BU57" s="29"/>
      <c r="BV57" s="29"/>
      <c r="BW57" s="29"/>
      <c r="BX57" s="29"/>
      <c r="BY57" s="29"/>
      <c r="BZ57" s="29"/>
      <c r="CA57" s="29"/>
      <c r="CB57" s="29"/>
      <c r="CC57" s="29"/>
      <c r="CD57" s="29"/>
      <c r="CE57" s="29"/>
      <c r="CF57" s="29"/>
      <c r="CG57" s="29"/>
      <c r="CH57" s="29"/>
      <c r="CI57" s="29"/>
      <c r="CJ57" s="29"/>
      <c r="CK57" s="29"/>
      <c r="CL57" s="29"/>
      <c r="CM57" s="29"/>
      <c r="CN57" s="29"/>
      <c r="CO57" s="29"/>
      <c r="CP57" s="29"/>
      <c r="CQ57" s="29"/>
      <c r="CR57" s="29"/>
      <c r="CS57" s="29"/>
      <c r="CT57" s="29"/>
      <c r="CU57" s="29"/>
      <c r="CV57" s="29"/>
      <c r="CW57" s="29"/>
      <c r="CX57" s="29"/>
      <c r="CY57" s="29"/>
      <c r="CZ57" s="29"/>
      <c r="DA57" s="29"/>
      <c r="DB57" s="29"/>
      <c r="DC57" s="29"/>
      <c r="DD57" s="29"/>
      <c r="DE57" s="29"/>
      <c r="DF57" s="29"/>
      <c r="DG57" s="29"/>
      <c r="DH57" s="29"/>
      <c r="DI57" s="29"/>
      <c r="DJ57" s="29"/>
      <c r="DK57" s="29"/>
      <c r="DL57" s="29"/>
      <c r="DM57" s="29"/>
      <c r="DN57" s="29"/>
      <c r="DO57" s="29"/>
      <c r="DP57" s="29"/>
      <c r="DQ57" s="29"/>
      <c r="DR57" s="29"/>
      <c r="DS57" s="29"/>
      <c r="DT57" s="29"/>
      <c r="DU57" s="29"/>
      <c r="DV57" s="29"/>
      <c r="DW57" s="29"/>
      <c r="DX57" s="29"/>
      <c r="DY57" s="29"/>
      <c r="DZ57" s="29"/>
      <c r="EA57" s="29"/>
      <c r="EB57" s="29"/>
      <c r="EC57" s="29"/>
      <c r="ED57" s="29"/>
      <c r="EE57" s="29"/>
      <c r="EF57" s="29"/>
      <c r="EG57" s="29"/>
      <c r="EH57" s="29"/>
      <c r="EI57" s="29"/>
      <c r="EJ57" s="29"/>
      <c r="EK57" s="29"/>
      <c r="EL57" s="29"/>
      <c r="EM57" s="29"/>
      <c r="EN57" s="29"/>
      <c r="EO57" s="29"/>
      <c r="EP57" s="29"/>
      <c r="EQ57" s="29"/>
      <c r="ER57" s="29"/>
      <c r="ES57" s="29"/>
      <c r="ET57" s="29"/>
      <c r="EU57" s="29"/>
      <c r="EV57" s="29"/>
      <c r="EW57" s="29"/>
      <c r="EX57" s="29"/>
      <c r="EY57" s="29"/>
      <c r="EZ57" s="29"/>
      <c r="FA57" s="29"/>
      <c r="FB57" s="29"/>
      <c r="FC57" s="29"/>
      <c r="FD57" s="29"/>
      <c r="FE57" s="29"/>
      <c r="FF57" s="29"/>
      <c r="FG57" s="29"/>
      <c r="FH57" s="29"/>
      <c r="FI57" s="29"/>
      <c r="FJ57" s="29"/>
      <c r="FK57" s="29"/>
      <c r="FL57" s="29"/>
      <c r="FM57" s="29"/>
      <c r="FN57" s="29"/>
      <c r="FO57" s="29"/>
      <c r="FP57" s="29"/>
      <c r="FQ57" s="29"/>
      <c r="FR57" s="29"/>
      <c r="FS57" s="29"/>
      <c r="FT57" s="29"/>
      <c r="FU57" s="29"/>
      <c r="FV57" s="29"/>
      <c r="FW57" s="29"/>
      <c r="FX57" s="29"/>
      <c r="FY57" s="29"/>
      <c r="FZ57" s="29"/>
      <c r="GA57" s="29"/>
      <c r="GB57" s="29"/>
      <c r="GC57" s="29"/>
      <c r="GD57" s="29"/>
      <c r="GE57" s="29"/>
      <c r="GF57" s="29"/>
      <c r="GG57" s="29"/>
      <c r="GH57" s="29"/>
      <c r="GI57" s="29"/>
      <c r="GJ57" s="29"/>
      <c r="GK57" s="29"/>
      <c r="GL57" s="29"/>
      <c r="GM57" s="29"/>
      <c r="GN57" s="29"/>
      <c r="GO57" s="29"/>
      <c r="GP57" s="29"/>
      <c r="GQ57" s="29"/>
      <c r="GR57" s="29"/>
      <c r="GS57" s="29"/>
      <c r="GT57" s="29"/>
      <c r="GU57" s="29"/>
      <c r="GV57" s="29"/>
      <c r="GW57" s="29"/>
      <c r="GX57" s="29"/>
      <c r="GY57" s="29"/>
      <c r="GZ57" s="29"/>
      <c r="HA57" s="29"/>
      <c r="HB57" s="29"/>
      <c r="HC57" s="29"/>
      <c r="HD57" s="29"/>
      <c r="HE57" s="29"/>
      <c r="HF57" s="29"/>
      <c r="HG57" s="29"/>
      <c r="HH57" s="29"/>
      <c r="HI57" s="29"/>
      <c r="HJ57" s="29"/>
      <c r="HK57" s="29"/>
      <c r="HL57" s="29"/>
      <c r="HM57" s="29"/>
      <c r="HN57" s="29"/>
      <c r="HO57" s="29"/>
      <c r="HP57" s="29"/>
      <c r="HQ57" s="29"/>
      <c r="HR57" s="29"/>
      <c r="HS57" s="29"/>
      <c r="HT57" s="29"/>
      <c r="HU57" s="29"/>
      <c r="HV57" s="29"/>
      <c r="HW57" s="29"/>
      <c r="HX57" s="29"/>
      <c r="HY57" s="29"/>
      <c r="HZ57" s="29"/>
      <c r="IA57" s="29"/>
      <c r="IB57" s="29"/>
      <c r="IC57" s="29"/>
      <c r="ID57" s="29"/>
      <c r="IE57" s="29"/>
      <c r="IF57" s="29"/>
      <c r="IG57" s="29"/>
      <c r="IH57" s="29"/>
      <c r="II57" s="29"/>
      <c r="IJ57" s="29"/>
      <c r="IK57" s="29"/>
      <c r="IL57" s="29"/>
      <c r="IM57" s="29"/>
      <c r="IN57" s="29"/>
      <c r="IO57" s="29"/>
      <c r="IP57" s="29"/>
      <c r="IQ57" s="29"/>
      <c r="IR57" s="29"/>
      <c r="IS57" s="29"/>
      <c r="IT57" s="29"/>
      <c r="IU57" s="29"/>
      <c r="IV57" s="29"/>
      <c r="IW57" s="29"/>
      <c r="IX57" s="29"/>
      <c r="IY57" s="29"/>
      <c r="IZ57" s="29"/>
      <c r="JA57" s="29"/>
      <c r="JB57" s="29"/>
      <c r="JC57" s="29"/>
      <c r="JD57" s="29"/>
      <c r="JE57" s="29"/>
      <c r="JF57" s="29"/>
      <c r="JG57" s="29"/>
      <c r="JH57" s="29"/>
      <c r="JI57" s="29"/>
      <c r="JJ57" s="29"/>
      <c r="JK57" s="29"/>
      <c r="JL57" s="29"/>
      <c r="JM57" s="29"/>
      <c r="JN57" s="29"/>
      <c r="JO57" s="29"/>
      <c r="JP57" s="29"/>
      <c r="JQ57" s="29"/>
      <c r="JR57" s="29"/>
      <c r="JS57" s="29"/>
      <c r="JT57" s="29"/>
      <c r="JU57" s="29"/>
      <c r="JV57" s="29"/>
      <c r="JW57" s="29"/>
      <c r="JX57" s="29"/>
      <c r="JY57" s="29"/>
      <c r="JZ57" s="29"/>
      <c r="KA57" s="29"/>
      <c r="KB57" s="29"/>
      <c r="KC57" s="29"/>
      <c r="KD57" s="29"/>
      <c r="KE57" s="29"/>
      <c r="KF57" s="29"/>
      <c r="KG57" s="29"/>
      <c r="KH57" s="29"/>
      <c r="KI57" s="29"/>
      <c r="KJ57" s="29"/>
      <c r="KK57" s="29"/>
      <c r="KL57" s="29"/>
      <c r="KM57" s="29"/>
      <c r="KN57" s="29"/>
      <c r="KO57" s="29"/>
      <c r="KP57" s="29"/>
      <c r="KQ57" s="29"/>
      <c r="KR57" s="29"/>
      <c r="KS57" s="29"/>
      <c r="KT57" s="29"/>
      <c r="KU57" s="29"/>
      <c r="KV57" s="29"/>
      <c r="KW57" s="29"/>
      <c r="KX57" s="29"/>
      <c r="KY57" s="29"/>
      <c r="KZ57" s="29"/>
      <c r="LA57" s="29"/>
      <c r="LB57" s="29"/>
      <c r="LC57" s="29"/>
      <c r="LD57" s="29"/>
      <c r="LE57" s="29"/>
      <c r="LF57" s="29"/>
      <c r="LG57" s="29"/>
      <c r="LH57" s="29"/>
      <c r="LI57" s="29"/>
      <c r="LJ57" s="29"/>
      <c r="LK57" s="29"/>
      <c r="LL57" s="29"/>
      <c r="LM57" s="29"/>
      <c r="LN57" s="29"/>
      <c r="LO57" s="29"/>
      <c r="LP57" s="29"/>
      <c r="LQ57" s="29"/>
      <c r="LR57" s="29"/>
      <c r="LS57" s="29"/>
      <c r="LT57" s="29"/>
      <c r="LU57" s="29"/>
      <c r="LV57" s="29"/>
      <c r="LW57" s="29"/>
      <c r="LX57" s="29"/>
      <c r="LY57" s="29"/>
      <c r="LZ57" s="29"/>
      <c r="MA57" s="29"/>
      <c r="MB57" s="29"/>
      <c r="MC57" s="29"/>
      <c r="MD57" s="29"/>
      <c r="ME57" s="29"/>
      <c r="MF57" s="29"/>
      <c r="MG57" s="29"/>
      <c r="MH57" s="29"/>
      <c r="MI57" s="29"/>
      <c r="MJ57" s="29"/>
      <c r="MK57" s="29"/>
      <c r="ML57" s="29"/>
      <c r="MM57" s="29"/>
      <c r="MN57" s="29"/>
      <c r="MO57" s="29"/>
      <c r="MP57" s="29"/>
      <c r="MQ57" s="29"/>
      <c r="MR57" s="29"/>
      <c r="MS57" s="29"/>
      <c r="MT57" s="29"/>
      <c r="MU57" s="29"/>
      <c r="MV57" s="29"/>
      <c r="MW57" s="29"/>
      <c r="MX57" s="29"/>
      <c r="MY57" s="29"/>
      <c r="MZ57" s="29"/>
      <c r="NA57" s="29"/>
      <c r="NB57" s="29"/>
      <c r="NC57" s="29"/>
      <c r="ND57" s="29"/>
      <c r="NE57" s="29"/>
      <c r="NF57" s="29"/>
      <c r="NG57" s="29"/>
      <c r="NH57" s="29"/>
      <c r="NI57" s="29"/>
      <c r="NJ57" s="29"/>
      <c r="NK57" s="29"/>
      <c r="NL57" s="29"/>
      <c r="NM57" s="29"/>
      <c r="NN57" s="29"/>
      <c r="NO57" s="29"/>
      <c r="NP57" s="29"/>
      <c r="NQ57" s="29"/>
      <c r="NR57" s="29"/>
      <c r="NS57" s="29"/>
      <c r="NT57" s="29"/>
      <c r="NU57" s="29"/>
      <c r="NV57" s="29"/>
      <c r="NW57" s="29"/>
      <c r="NX57" s="29"/>
      <c r="NY57" s="29"/>
      <c r="NZ57" s="29"/>
      <c r="OA57" s="29"/>
      <c r="OB57" s="29"/>
      <c r="OC57" s="29"/>
      <c r="OD57" s="29"/>
      <c r="OE57" s="29"/>
      <c r="OF57" s="29"/>
      <c r="OG57" s="29"/>
      <c r="OH57" s="29"/>
      <c r="OI57" s="29"/>
      <c r="OJ57" s="29"/>
      <c r="OK57" s="29"/>
      <c r="OL57" s="29"/>
      <c r="OM57" s="29"/>
      <c r="ON57" s="29"/>
      <c r="OO57" s="29"/>
      <c r="OP57" s="29"/>
      <c r="OQ57" s="29"/>
      <c r="OR57" s="29"/>
      <c r="OS57" s="29"/>
      <c r="OT57" s="29"/>
      <c r="OU57" s="29"/>
      <c r="OV57" s="29"/>
      <c r="OW57" s="29"/>
      <c r="OX57" s="29"/>
      <c r="OY57" s="29"/>
      <c r="OZ57" s="29"/>
      <c r="PA57" s="29"/>
      <c r="PB57" s="29"/>
      <c r="PC57" s="29"/>
      <c r="PD57" s="29"/>
      <c r="PE57" s="29"/>
      <c r="PF57" s="29"/>
      <c r="PG57" s="29"/>
      <c r="PH57" s="29"/>
      <c r="PI57" s="29"/>
      <c r="PJ57" s="29"/>
      <c r="PK57" s="29"/>
      <c r="PL57" s="29"/>
      <c r="PM57" s="29"/>
      <c r="PN57" s="29"/>
      <c r="PO57" s="29"/>
      <c r="PP57" s="29"/>
      <c r="PQ57" s="29"/>
      <c r="PR57" s="29"/>
      <c r="PS57" s="29"/>
      <c r="PT57" s="29"/>
      <c r="PU57" s="29"/>
      <c r="PV57" s="29"/>
      <c r="PW57" s="29"/>
      <c r="PX57" s="29"/>
      <c r="PY57" s="29"/>
      <c r="PZ57" s="29"/>
      <c r="QA57" s="29"/>
      <c r="QB57" s="29"/>
      <c r="QC57" s="29"/>
      <c r="QD57" s="29"/>
      <c r="QE57" s="29"/>
      <c r="QF57" s="29"/>
      <c r="QG57" s="29"/>
      <c r="QH57" s="29"/>
      <c r="QI57" s="29"/>
      <c r="QJ57" s="29"/>
      <c r="QK57" s="29"/>
      <c r="QL57" s="29"/>
      <c r="QM57" s="29"/>
      <c r="QN57" s="29"/>
      <c r="QO57" s="29"/>
      <c r="QP57" s="29"/>
      <c r="QQ57" s="29"/>
      <c r="QR57" s="29"/>
      <c r="QS57" s="29"/>
      <c r="QT57" s="29"/>
      <c r="QU57" s="29"/>
      <c r="QV57" s="29"/>
      <c r="QW57" s="29"/>
      <c r="QX57" s="29"/>
      <c r="QY57" s="29"/>
      <c r="QZ57" s="29"/>
      <c r="RA57" s="29"/>
      <c r="RB57" s="29"/>
      <c r="RC57" s="29"/>
      <c r="RD57" s="29"/>
      <c r="RE57" s="29"/>
      <c r="RF57" s="29"/>
      <c r="RG57" s="29"/>
      <c r="RH57" s="29"/>
      <c r="RI57" s="29"/>
      <c r="RJ57" s="29"/>
      <c r="RK57" s="29"/>
      <c r="RL57" s="29"/>
      <c r="RM57" s="29"/>
      <c r="RN57" s="29"/>
      <c r="RO57" s="29"/>
      <c r="RP57" s="29"/>
      <c r="RQ57" s="29"/>
      <c r="RR57" s="29"/>
      <c r="RS57" s="29"/>
      <c r="RT57" s="29"/>
      <c r="RU57" s="29"/>
      <c r="RV57" s="29"/>
      <c r="RW57" s="29"/>
      <c r="RX57" s="29"/>
      <c r="RY57" s="29"/>
      <c r="RZ57" s="29"/>
      <c r="SA57" s="29"/>
      <c r="SB57" s="29"/>
      <c r="SC57" s="29"/>
      <c r="SD57" s="29"/>
      <c r="SE57" s="29"/>
      <c r="SF57" s="29"/>
      <c r="SG57" s="29"/>
      <c r="SH57" s="29"/>
      <c r="SI57" s="29"/>
      <c r="SJ57" s="29"/>
      <c r="SK57" s="29"/>
      <c r="SL57" s="29"/>
    </row>
    <row r="58" spans="1:506" ht="16.5" customHeight="1" x14ac:dyDescent="0.2">
      <c r="A58" s="20">
        <v>874</v>
      </c>
      <c r="B58" s="20" t="s">
        <v>62</v>
      </c>
      <c r="C58" s="20" t="s">
        <v>63</v>
      </c>
      <c r="D58" s="20" t="s">
        <v>30</v>
      </c>
      <c r="E58" s="20" t="s">
        <v>1345</v>
      </c>
      <c r="F58" s="22" t="s">
        <v>141</v>
      </c>
      <c r="G58" s="20" t="s">
        <v>84</v>
      </c>
      <c r="H58" s="20" t="s">
        <v>35</v>
      </c>
      <c r="I58" s="20" t="s">
        <v>27</v>
      </c>
      <c r="J58" s="22" t="s">
        <v>142</v>
      </c>
      <c r="K58" s="20"/>
      <c r="L58" s="20"/>
      <c r="M58" s="20"/>
      <c r="N58" s="20"/>
      <c r="O58" s="23">
        <v>500000000</v>
      </c>
      <c r="P58" s="23">
        <v>0</v>
      </c>
      <c r="Q58" s="24">
        <v>1</v>
      </c>
      <c r="R58" s="25">
        <v>45901</v>
      </c>
      <c r="S58" s="20" t="s">
        <v>29</v>
      </c>
      <c r="T58" s="26">
        <f t="shared" ref="T58:T68" si="3">((P58*9)+O58)*Q58</f>
        <v>500000000</v>
      </c>
      <c r="U58" s="27" t="s">
        <v>39</v>
      </c>
      <c r="V58" s="28" t="s">
        <v>40</v>
      </c>
      <c r="W58" s="29"/>
      <c r="X58" s="29"/>
      <c r="Y58" s="29"/>
      <c r="Z58" s="29"/>
      <c r="AA58" s="29"/>
      <c r="AB58" s="29"/>
      <c r="AC58" s="29"/>
      <c r="AD58" s="29"/>
      <c r="AE58" s="29"/>
      <c r="AF58" s="29"/>
      <c r="AG58" s="29"/>
      <c r="AH58" s="29"/>
      <c r="AI58" s="29"/>
      <c r="AJ58" s="29"/>
      <c r="AK58" s="29"/>
      <c r="AL58" s="29"/>
      <c r="AM58" s="29"/>
      <c r="AN58" s="29"/>
      <c r="AO58" s="29"/>
      <c r="AP58" s="29"/>
      <c r="AQ58" s="29"/>
      <c r="AR58" s="29"/>
      <c r="AS58" s="29"/>
      <c r="AT58" s="29"/>
      <c r="AU58" s="29"/>
      <c r="AV58" s="29"/>
      <c r="AW58" s="29"/>
      <c r="AX58" s="29"/>
      <c r="AY58" s="29"/>
      <c r="AZ58" s="29"/>
      <c r="BA58" s="29"/>
      <c r="BB58" s="29"/>
      <c r="BC58" s="29"/>
      <c r="BD58" s="29"/>
      <c r="BE58" s="29"/>
      <c r="BF58" s="29"/>
      <c r="BG58" s="29"/>
      <c r="BH58" s="29"/>
      <c r="BI58" s="29"/>
      <c r="BJ58" s="29"/>
      <c r="BK58" s="29"/>
      <c r="BL58" s="29"/>
      <c r="BM58" s="29"/>
      <c r="BN58" s="29"/>
      <c r="BO58" s="29"/>
      <c r="BP58" s="29"/>
      <c r="BQ58" s="29"/>
      <c r="BR58" s="29"/>
      <c r="BS58" s="29"/>
      <c r="BT58" s="29"/>
      <c r="BU58" s="29"/>
      <c r="BV58" s="29"/>
      <c r="BW58" s="29"/>
      <c r="BX58" s="29"/>
      <c r="BY58" s="29"/>
      <c r="BZ58" s="29"/>
      <c r="CA58" s="29"/>
      <c r="CB58" s="29"/>
      <c r="CC58" s="29"/>
      <c r="CD58" s="29"/>
      <c r="CE58" s="29"/>
      <c r="CF58" s="29"/>
      <c r="CG58" s="29"/>
      <c r="CH58" s="29"/>
      <c r="CI58" s="29"/>
      <c r="CJ58" s="29"/>
      <c r="CK58" s="29"/>
      <c r="CL58" s="29"/>
      <c r="CM58" s="29"/>
      <c r="CN58" s="29"/>
      <c r="CO58" s="29"/>
      <c r="CP58" s="29"/>
      <c r="CQ58" s="29"/>
      <c r="CR58" s="29"/>
      <c r="CS58" s="29"/>
      <c r="CT58" s="29"/>
      <c r="CU58" s="29"/>
      <c r="CV58" s="29"/>
      <c r="CW58" s="29"/>
      <c r="CX58" s="29"/>
      <c r="CY58" s="29"/>
      <c r="CZ58" s="29"/>
      <c r="DA58" s="29"/>
      <c r="DB58" s="29"/>
      <c r="DC58" s="29"/>
      <c r="DD58" s="29"/>
      <c r="DE58" s="29"/>
      <c r="DF58" s="29"/>
      <c r="DG58" s="29"/>
      <c r="DH58" s="29"/>
      <c r="DI58" s="29"/>
      <c r="DJ58" s="29"/>
      <c r="DK58" s="29"/>
      <c r="DL58" s="29"/>
      <c r="DM58" s="29"/>
      <c r="DN58" s="29"/>
      <c r="DO58" s="29"/>
      <c r="DP58" s="29"/>
      <c r="DQ58" s="29"/>
      <c r="DR58" s="29"/>
      <c r="DS58" s="29"/>
      <c r="DT58" s="29"/>
      <c r="DU58" s="29"/>
      <c r="DV58" s="29"/>
      <c r="DW58" s="29"/>
      <c r="DX58" s="29"/>
      <c r="DY58" s="29"/>
      <c r="DZ58" s="29"/>
      <c r="EA58" s="29"/>
      <c r="EB58" s="29"/>
      <c r="EC58" s="29"/>
      <c r="ED58" s="29"/>
      <c r="EE58" s="29"/>
      <c r="EF58" s="29"/>
      <c r="EG58" s="29"/>
      <c r="EH58" s="29"/>
      <c r="EI58" s="29"/>
      <c r="EJ58" s="29"/>
      <c r="EK58" s="29"/>
      <c r="EL58" s="29"/>
      <c r="EM58" s="29"/>
      <c r="EN58" s="29"/>
      <c r="EO58" s="29"/>
      <c r="EP58" s="29"/>
      <c r="EQ58" s="29"/>
      <c r="ER58" s="29"/>
      <c r="ES58" s="29"/>
      <c r="ET58" s="29"/>
      <c r="EU58" s="29"/>
      <c r="EV58" s="29"/>
      <c r="EW58" s="29"/>
      <c r="EX58" s="29"/>
      <c r="EY58" s="29"/>
      <c r="EZ58" s="29"/>
      <c r="FA58" s="29"/>
      <c r="FB58" s="29"/>
      <c r="FC58" s="29"/>
      <c r="FD58" s="29"/>
      <c r="FE58" s="29"/>
      <c r="FF58" s="29"/>
      <c r="FG58" s="29"/>
      <c r="FH58" s="29"/>
      <c r="FI58" s="29"/>
      <c r="FJ58" s="29"/>
      <c r="FK58" s="29"/>
      <c r="FL58" s="29"/>
      <c r="FM58" s="29"/>
      <c r="FN58" s="29"/>
      <c r="FO58" s="29"/>
      <c r="FP58" s="29"/>
      <c r="FQ58" s="29"/>
      <c r="FR58" s="29"/>
      <c r="FS58" s="29"/>
      <c r="FT58" s="29"/>
      <c r="FU58" s="29"/>
      <c r="FV58" s="29"/>
      <c r="FW58" s="29"/>
      <c r="FX58" s="29"/>
      <c r="FY58" s="29"/>
      <c r="FZ58" s="29"/>
      <c r="GA58" s="29"/>
      <c r="GB58" s="29"/>
      <c r="GC58" s="29"/>
      <c r="GD58" s="29"/>
      <c r="GE58" s="29"/>
      <c r="GF58" s="29"/>
      <c r="GG58" s="29"/>
      <c r="GH58" s="29"/>
      <c r="GI58" s="29"/>
      <c r="GJ58" s="29"/>
      <c r="GK58" s="29"/>
      <c r="GL58" s="29"/>
      <c r="GM58" s="29"/>
      <c r="GN58" s="29"/>
      <c r="GO58" s="29"/>
      <c r="GP58" s="29"/>
      <c r="GQ58" s="29"/>
      <c r="GR58" s="29"/>
      <c r="GS58" s="29"/>
      <c r="GT58" s="29"/>
      <c r="GU58" s="29"/>
      <c r="GV58" s="29"/>
      <c r="GW58" s="29"/>
      <c r="GX58" s="29"/>
      <c r="GY58" s="29"/>
      <c r="GZ58" s="29"/>
      <c r="HA58" s="29"/>
      <c r="HB58" s="29"/>
      <c r="HC58" s="29"/>
      <c r="HD58" s="29"/>
      <c r="HE58" s="29"/>
      <c r="HF58" s="29"/>
      <c r="HG58" s="29"/>
      <c r="HH58" s="29"/>
      <c r="HI58" s="29"/>
      <c r="HJ58" s="29"/>
      <c r="HK58" s="29"/>
      <c r="HL58" s="29"/>
      <c r="HM58" s="29"/>
      <c r="HN58" s="29"/>
      <c r="HO58" s="29"/>
      <c r="HP58" s="29"/>
      <c r="HQ58" s="29"/>
      <c r="HR58" s="29"/>
      <c r="HS58" s="29"/>
      <c r="HT58" s="29"/>
      <c r="HU58" s="29"/>
      <c r="HV58" s="29"/>
      <c r="HW58" s="29"/>
      <c r="HX58" s="29"/>
      <c r="HY58" s="29"/>
      <c r="HZ58" s="29"/>
      <c r="IA58" s="29"/>
      <c r="IB58" s="29"/>
      <c r="IC58" s="29"/>
      <c r="ID58" s="29"/>
      <c r="IE58" s="29"/>
      <c r="IF58" s="29"/>
      <c r="IG58" s="29"/>
      <c r="IH58" s="29"/>
      <c r="II58" s="29"/>
      <c r="IJ58" s="29"/>
      <c r="IK58" s="29"/>
      <c r="IL58" s="29"/>
      <c r="IM58" s="29"/>
      <c r="IN58" s="29"/>
      <c r="IO58" s="29"/>
      <c r="IP58" s="29"/>
      <c r="IQ58" s="29"/>
      <c r="IR58" s="29"/>
      <c r="IS58" s="29"/>
      <c r="IT58" s="29"/>
      <c r="IU58" s="29"/>
      <c r="IV58" s="29"/>
      <c r="IW58" s="29"/>
      <c r="IX58" s="29"/>
      <c r="IY58" s="29"/>
      <c r="IZ58" s="29"/>
      <c r="JA58" s="29"/>
      <c r="JB58" s="29"/>
      <c r="JC58" s="29"/>
      <c r="JD58" s="29"/>
      <c r="JE58" s="29"/>
      <c r="JF58" s="29"/>
      <c r="JG58" s="29"/>
      <c r="JH58" s="29"/>
      <c r="JI58" s="29"/>
      <c r="JJ58" s="29"/>
      <c r="JK58" s="29"/>
      <c r="JL58" s="29"/>
      <c r="JM58" s="29"/>
      <c r="JN58" s="29"/>
      <c r="JO58" s="29"/>
      <c r="JP58" s="29"/>
      <c r="JQ58" s="29"/>
      <c r="JR58" s="29"/>
      <c r="JS58" s="29"/>
      <c r="JT58" s="29"/>
      <c r="JU58" s="29"/>
      <c r="JV58" s="29"/>
      <c r="JW58" s="29"/>
      <c r="JX58" s="29"/>
      <c r="JY58" s="29"/>
      <c r="JZ58" s="29"/>
      <c r="KA58" s="29"/>
      <c r="KB58" s="29"/>
      <c r="KC58" s="29"/>
      <c r="KD58" s="29"/>
      <c r="KE58" s="29"/>
      <c r="KF58" s="29"/>
      <c r="KG58" s="29"/>
      <c r="KH58" s="29"/>
      <c r="KI58" s="29"/>
      <c r="KJ58" s="29"/>
      <c r="KK58" s="29"/>
      <c r="KL58" s="29"/>
      <c r="KM58" s="29"/>
      <c r="KN58" s="29"/>
      <c r="KO58" s="29"/>
      <c r="KP58" s="29"/>
      <c r="KQ58" s="29"/>
      <c r="KR58" s="29"/>
      <c r="KS58" s="29"/>
      <c r="KT58" s="29"/>
      <c r="KU58" s="29"/>
      <c r="KV58" s="29"/>
      <c r="KW58" s="29"/>
      <c r="KX58" s="29"/>
      <c r="KY58" s="29"/>
      <c r="KZ58" s="29"/>
      <c r="LA58" s="29"/>
      <c r="LB58" s="29"/>
      <c r="LC58" s="29"/>
      <c r="LD58" s="29"/>
      <c r="LE58" s="29"/>
      <c r="LF58" s="29"/>
      <c r="LG58" s="29"/>
      <c r="LH58" s="29"/>
      <c r="LI58" s="29"/>
      <c r="LJ58" s="29"/>
      <c r="LK58" s="29"/>
      <c r="LL58" s="29"/>
      <c r="LM58" s="29"/>
      <c r="LN58" s="29"/>
      <c r="LO58" s="29"/>
      <c r="LP58" s="29"/>
      <c r="LQ58" s="29"/>
      <c r="LR58" s="29"/>
      <c r="LS58" s="29"/>
      <c r="LT58" s="29"/>
      <c r="LU58" s="29"/>
      <c r="LV58" s="29"/>
      <c r="LW58" s="29"/>
      <c r="LX58" s="29"/>
      <c r="LY58" s="29"/>
      <c r="LZ58" s="29"/>
      <c r="MA58" s="29"/>
      <c r="MB58" s="29"/>
      <c r="MC58" s="29"/>
      <c r="MD58" s="29"/>
      <c r="ME58" s="29"/>
      <c r="MF58" s="29"/>
      <c r="MG58" s="29"/>
      <c r="MH58" s="29"/>
      <c r="MI58" s="29"/>
      <c r="MJ58" s="29"/>
      <c r="MK58" s="29"/>
      <c r="ML58" s="29"/>
      <c r="MM58" s="29"/>
      <c r="MN58" s="29"/>
      <c r="MO58" s="29"/>
      <c r="MP58" s="29"/>
      <c r="MQ58" s="29"/>
      <c r="MR58" s="29"/>
      <c r="MS58" s="29"/>
      <c r="MT58" s="29"/>
      <c r="MU58" s="29"/>
      <c r="MV58" s="29"/>
      <c r="MW58" s="29"/>
      <c r="MX58" s="29"/>
      <c r="MY58" s="29"/>
      <c r="MZ58" s="29"/>
      <c r="NA58" s="29"/>
      <c r="NB58" s="29"/>
      <c r="NC58" s="29"/>
      <c r="ND58" s="29"/>
      <c r="NE58" s="29"/>
      <c r="NF58" s="29"/>
      <c r="NG58" s="29"/>
      <c r="NH58" s="29"/>
      <c r="NI58" s="29"/>
      <c r="NJ58" s="29"/>
      <c r="NK58" s="29"/>
      <c r="NL58" s="29"/>
      <c r="NM58" s="29"/>
      <c r="NN58" s="29"/>
      <c r="NO58" s="29"/>
      <c r="NP58" s="29"/>
      <c r="NQ58" s="29"/>
      <c r="NR58" s="29"/>
      <c r="NS58" s="29"/>
      <c r="NT58" s="29"/>
      <c r="NU58" s="29"/>
      <c r="NV58" s="29"/>
      <c r="NW58" s="29"/>
      <c r="NX58" s="29"/>
      <c r="NY58" s="29"/>
      <c r="NZ58" s="29"/>
      <c r="OA58" s="29"/>
      <c r="OB58" s="29"/>
      <c r="OC58" s="29"/>
      <c r="OD58" s="29"/>
      <c r="OE58" s="29"/>
      <c r="OF58" s="29"/>
      <c r="OG58" s="29"/>
      <c r="OH58" s="29"/>
      <c r="OI58" s="29"/>
      <c r="OJ58" s="29"/>
      <c r="OK58" s="29"/>
      <c r="OL58" s="29"/>
      <c r="OM58" s="29"/>
      <c r="ON58" s="29"/>
      <c r="OO58" s="29"/>
      <c r="OP58" s="29"/>
      <c r="OQ58" s="29"/>
      <c r="OR58" s="29"/>
      <c r="OS58" s="29"/>
      <c r="OT58" s="29"/>
      <c r="OU58" s="29"/>
      <c r="OV58" s="29"/>
      <c r="OW58" s="29"/>
      <c r="OX58" s="29"/>
      <c r="OY58" s="29"/>
      <c r="OZ58" s="29"/>
      <c r="PA58" s="29"/>
      <c r="PB58" s="29"/>
      <c r="PC58" s="29"/>
      <c r="PD58" s="29"/>
      <c r="PE58" s="29"/>
      <c r="PF58" s="29"/>
      <c r="PG58" s="29"/>
      <c r="PH58" s="29"/>
      <c r="PI58" s="29"/>
      <c r="PJ58" s="29"/>
      <c r="PK58" s="29"/>
      <c r="PL58" s="29"/>
      <c r="PM58" s="29"/>
      <c r="PN58" s="29"/>
      <c r="PO58" s="29"/>
      <c r="PP58" s="29"/>
      <c r="PQ58" s="29"/>
      <c r="PR58" s="29"/>
      <c r="PS58" s="29"/>
      <c r="PT58" s="29"/>
      <c r="PU58" s="29"/>
      <c r="PV58" s="29"/>
      <c r="PW58" s="29"/>
      <c r="PX58" s="29"/>
      <c r="PY58" s="29"/>
      <c r="PZ58" s="29"/>
      <c r="QA58" s="29"/>
      <c r="QB58" s="29"/>
      <c r="QC58" s="29"/>
      <c r="QD58" s="29"/>
      <c r="QE58" s="29"/>
      <c r="QF58" s="29"/>
      <c r="QG58" s="29"/>
      <c r="QH58" s="29"/>
      <c r="QI58" s="29"/>
      <c r="QJ58" s="29"/>
      <c r="QK58" s="29"/>
      <c r="QL58" s="29"/>
      <c r="QM58" s="29"/>
      <c r="QN58" s="29"/>
      <c r="QO58" s="29"/>
      <c r="QP58" s="29"/>
      <c r="QQ58" s="29"/>
      <c r="QR58" s="29"/>
      <c r="QS58" s="29"/>
      <c r="QT58" s="29"/>
      <c r="QU58" s="29"/>
      <c r="QV58" s="29"/>
      <c r="QW58" s="29"/>
      <c r="QX58" s="29"/>
      <c r="QY58" s="29"/>
      <c r="QZ58" s="29"/>
      <c r="RA58" s="29"/>
      <c r="RB58" s="29"/>
      <c r="RC58" s="29"/>
      <c r="RD58" s="29"/>
      <c r="RE58" s="29"/>
      <c r="RF58" s="29"/>
      <c r="RG58" s="29"/>
      <c r="RH58" s="29"/>
      <c r="RI58" s="29"/>
      <c r="RJ58" s="29"/>
      <c r="RK58" s="29"/>
      <c r="RL58" s="29"/>
      <c r="RM58" s="29"/>
      <c r="RN58" s="29"/>
      <c r="RO58" s="29"/>
      <c r="RP58" s="29"/>
      <c r="RQ58" s="29"/>
      <c r="RR58" s="29"/>
      <c r="RS58" s="29"/>
      <c r="RT58" s="29"/>
      <c r="RU58" s="29"/>
      <c r="RV58" s="29"/>
      <c r="RW58" s="29"/>
      <c r="RX58" s="29"/>
      <c r="RY58" s="29"/>
      <c r="RZ58" s="29"/>
      <c r="SA58" s="29"/>
      <c r="SB58" s="29"/>
      <c r="SC58" s="29"/>
      <c r="SD58" s="29"/>
      <c r="SE58" s="29"/>
      <c r="SF58" s="29"/>
      <c r="SG58" s="29"/>
      <c r="SH58" s="29"/>
      <c r="SI58" s="29"/>
      <c r="SJ58" s="29"/>
      <c r="SK58" s="29"/>
      <c r="SL58" s="29"/>
    </row>
    <row r="59" spans="1:506" ht="16.5" customHeight="1" x14ac:dyDescent="0.2">
      <c r="A59" s="20">
        <v>875</v>
      </c>
      <c r="B59" s="20" t="s">
        <v>62</v>
      </c>
      <c r="C59" s="20" t="s">
        <v>63</v>
      </c>
      <c r="D59" s="20" t="s">
        <v>30</v>
      </c>
      <c r="E59" s="20" t="s">
        <v>1345</v>
      </c>
      <c r="F59" s="22" t="s">
        <v>141</v>
      </c>
      <c r="G59" s="20" t="s">
        <v>84</v>
      </c>
      <c r="H59" s="20" t="s">
        <v>35</v>
      </c>
      <c r="I59" s="20" t="s">
        <v>27</v>
      </c>
      <c r="J59" s="22" t="s">
        <v>143</v>
      </c>
      <c r="K59" s="20"/>
      <c r="L59" s="20"/>
      <c r="M59" s="20"/>
      <c r="N59" s="20"/>
      <c r="O59" s="23">
        <v>0</v>
      </c>
      <c r="P59" s="23">
        <v>25000000</v>
      </c>
      <c r="Q59" s="24">
        <v>1</v>
      </c>
      <c r="R59" s="25">
        <v>45839</v>
      </c>
      <c r="S59" s="20" t="s">
        <v>29</v>
      </c>
      <c r="T59" s="26">
        <f t="shared" si="3"/>
        <v>225000000</v>
      </c>
      <c r="U59" s="27" t="s">
        <v>39</v>
      </c>
      <c r="V59" s="28" t="s">
        <v>40</v>
      </c>
      <c r="W59" s="29"/>
      <c r="X59" s="29"/>
      <c r="Y59" s="29"/>
      <c r="Z59" s="29"/>
      <c r="AA59" s="29"/>
      <c r="AB59" s="29"/>
      <c r="AC59" s="29"/>
      <c r="AD59" s="29"/>
      <c r="AE59" s="29"/>
      <c r="AF59" s="29"/>
      <c r="AG59" s="29"/>
      <c r="AH59" s="29"/>
      <c r="AI59" s="29"/>
      <c r="AJ59" s="29"/>
      <c r="AK59" s="29"/>
      <c r="AL59" s="29"/>
      <c r="AM59" s="29"/>
      <c r="AN59" s="29"/>
      <c r="AO59" s="29"/>
      <c r="AP59" s="29"/>
      <c r="AQ59" s="29"/>
      <c r="AR59" s="29"/>
      <c r="AS59" s="29"/>
      <c r="AT59" s="29"/>
      <c r="AU59" s="29"/>
      <c r="AV59" s="29"/>
      <c r="AW59" s="29"/>
      <c r="AX59" s="29"/>
      <c r="AY59" s="29"/>
      <c r="AZ59" s="29"/>
      <c r="BA59" s="29"/>
      <c r="BB59" s="29"/>
      <c r="BC59" s="29"/>
      <c r="BD59" s="29"/>
      <c r="BE59" s="29"/>
      <c r="BF59" s="29"/>
      <c r="BG59" s="29"/>
      <c r="BH59" s="29"/>
      <c r="BI59" s="29"/>
      <c r="BJ59" s="29"/>
      <c r="BK59" s="29"/>
      <c r="BL59" s="29"/>
      <c r="BM59" s="29"/>
      <c r="BN59" s="29"/>
      <c r="BO59" s="29"/>
      <c r="BP59" s="29"/>
      <c r="BQ59" s="29"/>
      <c r="BR59" s="29"/>
      <c r="BS59" s="29"/>
      <c r="BT59" s="29"/>
      <c r="BU59" s="29"/>
      <c r="BV59" s="29"/>
      <c r="BW59" s="29"/>
      <c r="BX59" s="29"/>
      <c r="BY59" s="29"/>
      <c r="BZ59" s="29"/>
      <c r="CA59" s="29"/>
      <c r="CB59" s="29"/>
      <c r="CC59" s="29"/>
      <c r="CD59" s="29"/>
      <c r="CE59" s="29"/>
      <c r="CF59" s="29"/>
      <c r="CG59" s="29"/>
      <c r="CH59" s="29"/>
      <c r="CI59" s="29"/>
      <c r="CJ59" s="29"/>
      <c r="CK59" s="29"/>
      <c r="CL59" s="29"/>
      <c r="CM59" s="29"/>
      <c r="CN59" s="29"/>
      <c r="CO59" s="29"/>
      <c r="CP59" s="29"/>
      <c r="CQ59" s="29"/>
      <c r="CR59" s="29"/>
      <c r="CS59" s="29"/>
      <c r="CT59" s="29"/>
      <c r="CU59" s="29"/>
      <c r="CV59" s="29"/>
      <c r="CW59" s="29"/>
      <c r="CX59" s="29"/>
      <c r="CY59" s="29"/>
      <c r="CZ59" s="29"/>
      <c r="DA59" s="29"/>
      <c r="DB59" s="29"/>
      <c r="DC59" s="29"/>
      <c r="DD59" s="29"/>
      <c r="DE59" s="29"/>
      <c r="DF59" s="29"/>
      <c r="DG59" s="29"/>
      <c r="DH59" s="29"/>
      <c r="DI59" s="29"/>
      <c r="DJ59" s="29"/>
      <c r="DK59" s="29"/>
      <c r="DL59" s="29"/>
      <c r="DM59" s="29"/>
      <c r="DN59" s="29"/>
      <c r="DO59" s="29"/>
      <c r="DP59" s="29"/>
      <c r="DQ59" s="29"/>
      <c r="DR59" s="29"/>
      <c r="DS59" s="29"/>
      <c r="DT59" s="29"/>
      <c r="DU59" s="29"/>
      <c r="DV59" s="29"/>
      <c r="DW59" s="29"/>
      <c r="DX59" s="29"/>
      <c r="DY59" s="29"/>
      <c r="DZ59" s="29"/>
      <c r="EA59" s="29"/>
      <c r="EB59" s="29"/>
      <c r="EC59" s="29"/>
      <c r="ED59" s="29"/>
      <c r="EE59" s="29"/>
      <c r="EF59" s="29"/>
      <c r="EG59" s="29"/>
      <c r="EH59" s="29"/>
      <c r="EI59" s="29"/>
      <c r="EJ59" s="29"/>
      <c r="EK59" s="29"/>
      <c r="EL59" s="29"/>
      <c r="EM59" s="29"/>
      <c r="EN59" s="29"/>
      <c r="EO59" s="29"/>
      <c r="EP59" s="29"/>
      <c r="EQ59" s="29"/>
      <c r="ER59" s="29"/>
      <c r="ES59" s="29"/>
      <c r="ET59" s="29"/>
      <c r="EU59" s="29"/>
      <c r="EV59" s="29"/>
      <c r="EW59" s="29"/>
      <c r="EX59" s="29"/>
      <c r="EY59" s="29"/>
      <c r="EZ59" s="29"/>
      <c r="FA59" s="29"/>
      <c r="FB59" s="29"/>
      <c r="FC59" s="29"/>
      <c r="FD59" s="29"/>
      <c r="FE59" s="29"/>
      <c r="FF59" s="29"/>
      <c r="FG59" s="29"/>
      <c r="FH59" s="29"/>
      <c r="FI59" s="29"/>
      <c r="FJ59" s="29"/>
      <c r="FK59" s="29"/>
      <c r="FL59" s="29"/>
      <c r="FM59" s="29"/>
      <c r="FN59" s="29"/>
      <c r="FO59" s="29"/>
      <c r="FP59" s="29"/>
      <c r="FQ59" s="29"/>
      <c r="FR59" s="29"/>
      <c r="FS59" s="29"/>
      <c r="FT59" s="29"/>
      <c r="FU59" s="29"/>
      <c r="FV59" s="29"/>
      <c r="FW59" s="29"/>
      <c r="FX59" s="29"/>
      <c r="FY59" s="29"/>
      <c r="FZ59" s="29"/>
      <c r="GA59" s="29"/>
      <c r="GB59" s="29"/>
      <c r="GC59" s="29"/>
      <c r="GD59" s="29"/>
      <c r="GE59" s="29"/>
      <c r="GF59" s="29"/>
      <c r="GG59" s="29"/>
      <c r="GH59" s="29"/>
      <c r="GI59" s="29"/>
      <c r="GJ59" s="29"/>
      <c r="GK59" s="29"/>
      <c r="GL59" s="29"/>
      <c r="GM59" s="29"/>
      <c r="GN59" s="29"/>
      <c r="GO59" s="29"/>
      <c r="GP59" s="29"/>
      <c r="GQ59" s="29"/>
      <c r="GR59" s="29"/>
      <c r="GS59" s="29"/>
      <c r="GT59" s="29"/>
      <c r="GU59" s="29"/>
      <c r="GV59" s="29"/>
      <c r="GW59" s="29"/>
      <c r="GX59" s="29"/>
      <c r="GY59" s="29"/>
      <c r="GZ59" s="29"/>
      <c r="HA59" s="29"/>
      <c r="HB59" s="29"/>
      <c r="HC59" s="29"/>
      <c r="HD59" s="29"/>
      <c r="HE59" s="29"/>
      <c r="HF59" s="29"/>
      <c r="HG59" s="29"/>
      <c r="HH59" s="29"/>
      <c r="HI59" s="29"/>
      <c r="HJ59" s="29"/>
      <c r="HK59" s="29"/>
      <c r="HL59" s="29"/>
      <c r="HM59" s="29"/>
      <c r="HN59" s="29"/>
      <c r="HO59" s="29"/>
      <c r="HP59" s="29"/>
      <c r="HQ59" s="29"/>
      <c r="HR59" s="29"/>
      <c r="HS59" s="29"/>
      <c r="HT59" s="29"/>
      <c r="HU59" s="29"/>
      <c r="HV59" s="29"/>
      <c r="HW59" s="29"/>
      <c r="HX59" s="29"/>
      <c r="HY59" s="29"/>
      <c r="HZ59" s="29"/>
      <c r="IA59" s="29"/>
      <c r="IB59" s="29"/>
      <c r="IC59" s="29"/>
      <c r="ID59" s="29"/>
      <c r="IE59" s="29"/>
      <c r="IF59" s="29"/>
      <c r="IG59" s="29"/>
      <c r="IH59" s="29"/>
      <c r="II59" s="29"/>
      <c r="IJ59" s="29"/>
      <c r="IK59" s="29"/>
      <c r="IL59" s="29"/>
      <c r="IM59" s="29"/>
      <c r="IN59" s="29"/>
      <c r="IO59" s="29"/>
      <c r="IP59" s="29"/>
      <c r="IQ59" s="29"/>
      <c r="IR59" s="29"/>
      <c r="IS59" s="29"/>
      <c r="IT59" s="29"/>
      <c r="IU59" s="29"/>
      <c r="IV59" s="29"/>
      <c r="IW59" s="29"/>
      <c r="IX59" s="29"/>
      <c r="IY59" s="29"/>
      <c r="IZ59" s="29"/>
      <c r="JA59" s="29"/>
      <c r="JB59" s="29"/>
      <c r="JC59" s="29"/>
      <c r="JD59" s="29"/>
      <c r="JE59" s="29"/>
      <c r="JF59" s="29"/>
      <c r="JG59" s="29"/>
      <c r="JH59" s="29"/>
      <c r="JI59" s="29"/>
      <c r="JJ59" s="29"/>
      <c r="JK59" s="29"/>
      <c r="JL59" s="29"/>
      <c r="JM59" s="29"/>
      <c r="JN59" s="29"/>
      <c r="JO59" s="29"/>
      <c r="JP59" s="29"/>
      <c r="JQ59" s="29"/>
      <c r="JR59" s="29"/>
      <c r="JS59" s="29"/>
      <c r="JT59" s="29"/>
      <c r="JU59" s="29"/>
      <c r="JV59" s="29"/>
      <c r="JW59" s="29"/>
      <c r="JX59" s="29"/>
      <c r="JY59" s="29"/>
      <c r="JZ59" s="29"/>
      <c r="KA59" s="29"/>
      <c r="KB59" s="29"/>
      <c r="KC59" s="29"/>
      <c r="KD59" s="29"/>
      <c r="KE59" s="29"/>
      <c r="KF59" s="29"/>
      <c r="KG59" s="29"/>
      <c r="KH59" s="29"/>
      <c r="KI59" s="29"/>
      <c r="KJ59" s="29"/>
      <c r="KK59" s="29"/>
      <c r="KL59" s="29"/>
      <c r="KM59" s="29"/>
      <c r="KN59" s="29"/>
      <c r="KO59" s="29"/>
      <c r="KP59" s="29"/>
      <c r="KQ59" s="29"/>
      <c r="KR59" s="29"/>
      <c r="KS59" s="29"/>
      <c r="KT59" s="29"/>
      <c r="KU59" s="29"/>
      <c r="KV59" s="29"/>
      <c r="KW59" s="29"/>
      <c r="KX59" s="29"/>
      <c r="KY59" s="29"/>
      <c r="KZ59" s="29"/>
      <c r="LA59" s="29"/>
      <c r="LB59" s="29"/>
      <c r="LC59" s="29"/>
      <c r="LD59" s="29"/>
      <c r="LE59" s="29"/>
      <c r="LF59" s="29"/>
      <c r="LG59" s="29"/>
      <c r="LH59" s="29"/>
      <c r="LI59" s="29"/>
      <c r="LJ59" s="29"/>
      <c r="LK59" s="29"/>
      <c r="LL59" s="29"/>
      <c r="LM59" s="29"/>
      <c r="LN59" s="29"/>
      <c r="LO59" s="29"/>
      <c r="LP59" s="29"/>
      <c r="LQ59" s="29"/>
      <c r="LR59" s="29"/>
      <c r="LS59" s="29"/>
      <c r="LT59" s="29"/>
      <c r="LU59" s="29"/>
      <c r="LV59" s="29"/>
      <c r="LW59" s="29"/>
      <c r="LX59" s="29"/>
      <c r="LY59" s="29"/>
      <c r="LZ59" s="29"/>
      <c r="MA59" s="29"/>
      <c r="MB59" s="29"/>
      <c r="MC59" s="29"/>
      <c r="MD59" s="29"/>
      <c r="ME59" s="29"/>
      <c r="MF59" s="29"/>
      <c r="MG59" s="29"/>
      <c r="MH59" s="29"/>
      <c r="MI59" s="29"/>
      <c r="MJ59" s="29"/>
      <c r="MK59" s="29"/>
      <c r="ML59" s="29"/>
      <c r="MM59" s="29"/>
      <c r="MN59" s="29"/>
      <c r="MO59" s="29"/>
      <c r="MP59" s="29"/>
      <c r="MQ59" s="29"/>
      <c r="MR59" s="29"/>
      <c r="MS59" s="29"/>
      <c r="MT59" s="29"/>
      <c r="MU59" s="29"/>
      <c r="MV59" s="29"/>
      <c r="MW59" s="29"/>
      <c r="MX59" s="29"/>
      <c r="MY59" s="29"/>
      <c r="MZ59" s="29"/>
      <c r="NA59" s="29"/>
      <c r="NB59" s="29"/>
      <c r="NC59" s="29"/>
      <c r="ND59" s="29"/>
      <c r="NE59" s="29"/>
      <c r="NF59" s="29"/>
      <c r="NG59" s="29"/>
      <c r="NH59" s="29"/>
      <c r="NI59" s="29"/>
      <c r="NJ59" s="29"/>
      <c r="NK59" s="29"/>
      <c r="NL59" s="29"/>
      <c r="NM59" s="29"/>
      <c r="NN59" s="29"/>
      <c r="NO59" s="29"/>
      <c r="NP59" s="29"/>
      <c r="NQ59" s="29"/>
      <c r="NR59" s="29"/>
      <c r="NS59" s="29"/>
      <c r="NT59" s="29"/>
      <c r="NU59" s="29"/>
      <c r="NV59" s="29"/>
      <c r="NW59" s="29"/>
      <c r="NX59" s="29"/>
      <c r="NY59" s="29"/>
      <c r="NZ59" s="29"/>
      <c r="OA59" s="29"/>
      <c r="OB59" s="29"/>
      <c r="OC59" s="29"/>
      <c r="OD59" s="29"/>
      <c r="OE59" s="29"/>
      <c r="OF59" s="29"/>
      <c r="OG59" s="29"/>
      <c r="OH59" s="29"/>
      <c r="OI59" s="29"/>
      <c r="OJ59" s="29"/>
      <c r="OK59" s="29"/>
      <c r="OL59" s="29"/>
      <c r="OM59" s="29"/>
      <c r="ON59" s="29"/>
      <c r="OO59" s="29"/>
      <c r="OP59" s="29"/>
      <c r="OQ59" s="29"/>
      <c r="OR59" s="29"/>
      <c r="OS59" s="29"/>
      <c r="OT59" s="29"/>
      <c r="OU59" s="29"/>
      <c r="OV59" s="29"/>
      <c r="OW59" s="29"/>
      <c r="OX59" s="29"/>
      <c r="OY59" s="29"/>
      <c r="OZ59" s="29"/>
      <c r="PA59" s="29"/>
      <c r="PB59" s="29"/>
      <c r="PC59" s="29"/>
      <c r="PD59" s="29"/>
      <c r="PE59" s="29"/>
      <c r="PF59" s="29"/>
      <c r="PG59" s="29"/>
      <c r="PH59" s="29"/>
      <c r="PI59" s="29"/>
      <c r="PJ59" s="29"/>
      <c r="PK59" s="29"/>
      <c r="PL59" s="29"/>
      <c r="PM59" s="29"/>
      <c r="PN59" s="29"/>
      <c r="PO59" s="29"/>
      <c r="PP59" s="29"/>
      <c r="PQ59" s="29"/>
      <c r="PR59" s="29"/>
      <c r="PS59" s="29"/>
      <c r="PT59" s="29"/>
      <c r="PU59" s="29"/>
      <c r="PV59" s="29"/>
      <c r="PW59" s="29"/>
      <c r="PX59" s="29"/>
      <c r="PY59" s="29"/>
      <c r="PZ59" s="29"/>
      <c r="QA59" s="29"/>
      <c r="QB59" s="29"/>
      <c r="QC59" s="29"/>
      <c r="QD59" s="29"/>
      <c r="QE59" s="29"/>
      <c r="QF59" s="29"/>
      <c r="QG59" s="29"/>
      <c r="QH59" s="29"/>
      <c r="QI59" s="29"/>
      <c r="QJ59" s="29"/>
      <c r="QK59" s="29"/>
      <c r="QL59" s="29"/>
      <c r="QM59" s="29"/>
      <c r="QN59" s="29"/>
      <c r="QO59" s="29"/>
      <c r="QP59" s="29"/>
      <c r="QQ59" s="29"/>
      <c r="QR59" s="29"/>
      <c r="QS59" s="29"/>
      <c r="QT59" s="29"/>
      <c r="QU59" s="29"/>
      <c r="QV59" s="29"/>
      <c r="QW59" s="29"/>
      <c r="QX59" s="29"/>
      <c r="QY59" s="29"/>
      <c r="QZ59" s="29"/>
      <c r="RA59" s="29"/>
      <c r="RB59" s="29"/>
      <c r="RC59" s="29"/>
      <c r="RD59" s="29"/>
      <c r="RE59" s="29"/>
      <c r="RF59" s="29"/>
      <c r="RG59" s="29"/>
      <c r="RH59" s="29"/>
      <c r="RI59" s="29"/>
      <c r="RJ59" s="29"/>
      <c r="RK59" s="29"/>
      <c r="RL59" s="29"/>
      <c r="RM59" s="29"/>
      <c r="RN59" s="29"/>
      <c r="RO59" s="29"/>
      <c r="RP59" s="29"/>
      <c r="RQ59" s="29"/>
      <c r="RR59" s="29"/>
      <c r="RS59" s="29"/>
      <c r="RT59" s="29"/>
      <c r="RU59" s="29"/>
      <c r="RV59" s="29"/>
      <c r="RW59" s="29"/>
      <c r="RX59" s="29"/>
      <c r="RY59" s="29"/>
      <c r="RZ59" s="29"/>
      <c r="SA59" s="29"/>
      <c r="SB59" s="29"/>
      <c r="SC59" s="29"/>
      <c r="SD59" s="29"/>
      <c r="SE59" s="29"/>
      <c r="SF59" s="29"/>
      <c r="SG59" s="29"/>
      <c r="SH59" s="29"/>
      <c r="SI59" s="29"/>
      <c r="SJ59" s="29"/>
      <c r="SK59" s="29"/>
      <c r="SL59" s="29"/>
    </row>
    <row r="60" spans="1:506" ht="16.5" customHeight="1" x14ac:dyDescent="0.2">
      <c r="A60" s="20">
        <v>878</v>
      </c>
      <c r="B60" s="20" t="s">
        <v>62</v>
      </c>
      <c r="C60" s="20" t="s">
        <v>63</v>
      </c>
      <c r="D60" s="20" t="s">
        <v>30</v>
      </c>
      <c r="E60" s="20" t="s">
        <v>1345</v>
      </c>
      <c r="F60" s="22" t="s">
        <v>141</v>
      </c>
      <c r="G60" s="20" t="s">
        <v>84</v>
      </c>
      <c r="H60" s="20" t="s">
        <v>35</v>
      </c>
      <c r="I60" s="20" t="s">
        <v>27</v>
      </c>
      <c r="J60" s="22" t="s">
        <v>144</v>
      </c>
      <c r="K60" s="20"/>
      <c r="L60" s="20"/>
      <c r="M60" s="20"/>
      <c r="N60" s="20"/>
      <c r="O60" s="23">
        <v>13000000000</v>
      </c>
      <c r="P60" s="23"/>
      <c r="Q60" s="24">
        <v>1</v>
      </c>
      <c r="R60" s="25">
        <v>45839</v>
      </c>
      <c r="S60" s="20" t="s">
        <v>29</v>
      </c>
      <c r="T60" s="26">
        <f t="shared" si="3"/>
        <v>13000000000</v>
      </c>
      <c r="U60" s="27" t="s">
        <v>39</v>
      </c>
      <c r="V60" s="28" t="s">
        <v>40</v>
      </c>
      <c r="W60" s="29"/>
      <c r="X60" s="29"/>
      <c r="Y60" s="29"/>
      <c r="Z60" s="29"/>
      <c r="AA60" s="29"/>
      <c r="AB60" s="29"/>
      <c r="AC60" s="29"/>
      <c r="AD60" s="29"/>
      <c r="AE60" s="29"/>
      <c r="AF60" s="29"/>
      <c r="AG60" s="29"/>
      <c r="AH60" s="29"/>
      <c r="AI60" s="29"/>
      <c r="AJ60" s="29"/>
      <c r="AK60" s="29"/>
      <c r="AL60" s="29"/>
      <c r="AM60" s="29"/>
      <c r="AN60" s="29"/>
      <c r="AO60" s="29"/>
      <c r="AP60" s="29"/>
      <c r="AQ60" s="29"/>
      <c r="AR60" s="29"/>
      <c r="AS60" s="29"/>
      <c r="AT60" s="29"/>
      <c r="AU60" s="29"/>
      <c r="AV60" s="29"/>
      <c r="AW60" s="29"/>
      <c r="AX60" s="29"/>
      <c r="AY60" s="29"/>
      <c r="AZ60" s="29"/>
      <c r="BA60" s="29"/>
      <c r="BB60" s="29"/>
      <c r="BC60" s="29"/>
      <c r="BD60" s="29"/>
      <c r="BE60" s="29"/>
      <c r="BF60" s="29"/>
      <c r="BG60" s="29"/>
      <c r="BH60" s="29"/>
      <c r="BI60" s="29"/>
      <c r="BJ60" s="29"/>
      <c r="BK60" s="29"/>
      <c r="BL60" s="29"/>
      <c r="BM60" s="29"/>
      <c r="BN60" s="29"/>
      <c r="BO60" s="29"/>
      <c r="BP60" s="29"/>
      <c r="BQ60" s="29"/>
      <c r="BR60" s="29"/>
      <c r="BS60" s="29"/>
      <c r="BT60" s="29"/>
      <c r="BU60" s="29"/>
      <c r="BV60" s="29"/>
      <c r="BW60" s="29"/>
      <c r="BX60" s="29"/>
      <c r="BY60" s="29"/>
      <c r="BZ60" s="29"/>
      <c r="CA60" s="29"/>
      <c r="CB60" s="29"/>
      <c r="CC60" s="29"/>
      <c r="CD60" s="29"/>
      <c r="CE60" s="29"/>
      <c r="CF60" s="29"/>
      <c r="CG60" s="29"/>
      <c r="CH60" s="29"/>
      <c r="CI60" s="29"/>
      <c r="CJ60" s="29"/>
      <c r="CK60" s="29"/>
      <c r="CL60" s="29"/>
      <c r="CM60" s="29"/>
      <c r="CN60" s="29"/>
      <c r="CO60" s="29"/>
      <c r="CP60" s="29"/>
      <c r="CQ60" s="29"/>
      <c r="CR60" s="29"/>
      <c r="CS60" s="29"/>
      <c r="CT60" s="29"/>
      <c r="CU60" s="29"/>
      <c r="CV60" s="29"/>
      <c r="CW60" s="29"/>
      <c r="CX60" s="29"/>
      <c r="CY60" s="29"/>
      <c r="CZ60" s="29"/>
      <c r="DA60" s="29"/>
      <c r="DB60" s="29"/>
      <c r="DC60" s="29"/>
      <c r="DD60" s="29"/>
      <c r="DE60" s="29"/>
      <c r="DF60" s="29"/>
      <c r="DG60" s="29"/>
      <c r="DH60" s="29"/>
      <c r="DI60" s="29"/>
      <c r="DJ60" s="29"/>
      <c r="DK60" s="29"/>
      <c r="DL60" s="29"/>
      <c r="DM60" s="29"/>
      <c r="DN60" s="29"/>
      <c r="DO60" s="29"/>
      <c r="DP60" s="29"/>
      <c r="DQ60" s="29"/>
      <c r="DR60" s="29"/>
      <c r="DS60" s="29"/>
      <c r="DT60" s="29"/>
      <c r="DU60" s="29"/>
      <c r="DV60" s="29"/>
      <c r="DW60" s="29"/>
      <c r="DX60" s="29"/>
      <c r="DY60" s="29"/>
      <c r="DZ60" s="29"/>
      <c r="EA60" s="29"/>
      <c r="EB60" s="29"/>
      <c r="EC60" s="29"/>
      <c r="ED60" s="29"/>
      <c r="EE60" s="29"/>
      <c r="EF60" s="29"/>
      <c r="EG60" s="29"/>
      <c r="EH60" s="29"/>
      <c r="EI60" s="29"/>
      <c r="EJ60" s="29"/>
      <c r="EK60" s="29"/>
      <c r="EL60" s="29"/>
      <c r="EM60" s="29"/>
      <c r="EN60" s="29"/>
      <c r="EO60" s="29"/>
      <c r="EP60" s="29"/>
      <c r="EQ60" s="29"/>
      <c r="ER60" s="29"/>
      <c r="ES60" s="29"/>
      <c r="ET60" s="29"/>
      <c r="EU60" s="29"/>
      <c r="EV60" s="29"/>
      <c r="EW60" s="29"/>
      <c r="EX60" s="29"/>
      <c r="EY60" s="29"/>
      <c r="EZ60" s="29"/>
      <c r="FA60" s="29"/>
      <c r="FB60" s="29"/>
      <c r="FC60" s="29"/>
      <c r="FD60" s="29"/>
      <c r="FE60" s="29"/>
      <c r="FF60" s="29"/>
      <c r="FG60" s="29"/>
      <c r="FH60" s="29"/>
      <c r="FI60" s="29"/>
      <c r="FJ60" s="29"/>
      <c r="FK60" s="29"/>
      <c r="FL60" s="29"/>
      <c r="FM60" s="29"/>
      <c r="FN60" s="29"/>
      <c r="FO60" s="29"/>
      <c r="FP60" s="29"/>
      <c r="FQ60" s="29"/>
      <c r="FR60" s="29"/>
      <c r="FS60" s="29"/>
      <c r="FT60" s="29"/>
      <c r="FU60" s="29"/>
      <c r="FV60" s="29"/>
      <c r="FW60" s="29"/>
      <c r="FX60" s="29"/>
      <c r="FY60" s="29"/>
      <c r="FZ60" s="29"/>
      <c r="GA60" s="29"/>
      <c r="GB60" s="29"/>
      <c r="GC60" s="29"/>
      <c r="GD60" s="29"/>
      <c r="GE60" s="29"/>
      <c r="GF60" s="29"/>
      <c r="GG60" s="29"/>
      <c r="GH60" s="29"/>
      <c r="GI60" s="29"/>
      <c r="GJ60" s="29"/>
      <c r="GK60" s="29"/>
      <c r="GL60" s="29"/>
      <c r="GM60" s="29"/>
      <c r="GN60" s="29"/>
      <c r="GO60" s="29"/>
      <c r="GP60" s="29"/>
      <c r="GQ60" s="29"/>
      <c r="GR60" s="29"/>
      <c r="GS60" s="29"/>
      <c r="GT60" s="29"/>
      <c r="GU60" s="29"/>
      <c r="GV60" s="29"/>
      <c r="GW60" s="29"/>
      <c r="GX60" s="29"/>
      <c r="GY60" s="29"/>
      <c r="GZ60" s="29"/>
      <c r="HA60" s="29"/>
      <c r="HB60" s="29"/>
      <c r="HC60" s="29"/>
      <c r="HD60" s="29"/>
      <c r="HE60" s="29"/>
      <c r="HF60" s="29"/>
      <c r="HG60" s="29"/>
      <c r="HH60" s="29"/>
      <c r="HI60" s="29"/>
      <c r="HJ60" s="29"/>
      <c r="HK60" s="29"/>
      <c r="HL60" s="29"/>
      <c r="HM60" s="29"/>
      <c r="HN60" s="29"/>
      <c r="HO60" s="29"/>
      <c r="HP60" s="29"/>
      <c r="HQ60" s="29"/>
      <c r="HR60" s="29"/>
      <c r="HS60" s="29"/>
      <c r="HT60" s="29"/>
      <c r="HU60" s="29"/>
      <c r="HV60" s="29"/>
      <c r="HW60" s="29"/>
      <c r="HX60" s="29"/>
      <c r="HY60" s="29"/>
      <c r="HZ60" s="29"/>
      <c r="IA60" s="29"/>
      <c r="IB60" s="29"/>
      <c r="IC60" s="29"/>
      <c r="ID60" s="29"/>
      <c r="IE60" s="29"/>
      <c r="IF60" s="29"/>
      <c r="IG60" s="29"/>
      <c r="IH60" s="29"/>
      <c r="II60" s="29"/>
      <c r="IJ60" s="29"/>
      <c r="IK60" s="29"/>
      <c r="IL60" s="29"/>
      <c r="IM60" s="29"/>
      <c r="IN60" s="29"/>
      <c r="IO60" s="29"/>
      <c r="IP60" s="29"/>
      <c r="IQ60" s="29"/>
      <c r="IR60" s="29"/>
      <c r="IS60" s="29"/>
      <c r="IT60" s="29"/>
      <c r="IU60" s="29"/>
      <c r="IV60" s="29"/>
      <c r="IW60" s="29"/>
      <c r="IX60" s="29"/>
      <c r="IY60" s="29"/>
      <c r="IZ60" s="29"/>
      <c r="JA60" s="29"/>
      <c r="JB60" s="29"/>
      <c r="JC60" s="29"/>
      <c r="JD60" s="29"/>
      <c r="JE60" s="29"/>
      <c r="JF60" s="29"/>
      <c r="JG60" s="29"/>
      <c r="JH60" s="29"/>
      <c r="JI60" s="29"/>
      <c r="JJ60" s="29"/>
      <c r="JK60" s="29"/>
      <c r="JL60" s="29"/>
      <c r="JM60" s="29"/>
      <c r="JN60" s="29"/>
      <c r="JO60" s="29"/>
      <c r="JP60" s="29"/>
      <c r="JQ60" s="29"/>
      <c r="JR60" s="29"/>
      <c r="JS60" s="29"/>
      <c r="JT60" s="29"/>
      <c r="JU60" s="29"/>
      <c r="JV60" s="29"/>
      <c r="JW60" s="29"/>
      <c r="JX60" s="29"/>
      <c r="JY60" s="29"/>
      <c r="JZ60" s="29"/>
      <c r="KA60" s="29"/>
      <c r="KB60" s="29"/>
      <c r="KC60" s="29"/>
      <c r="KD60" s="29"/>
      <c r="KE60" s="29"/>
      <c r="KF60" s="29"/>
      <c r="KG60" s="29"/>
      <c r="KH60" s="29"/>
      <c r="KI60" s="29"/>
      <c r="KJ60" s="29"/>
      <c r="KK60" s="29"/>
      <c r="KL60" s="29"/>
      <c r="KM60" s="29"/>
      <c r="KN60" s="29"/>
      <c r="KO60" s="29"/>
      <c r="KP60" s="29"/>
      <c r="KQ60" s="29"/>
      <c r="KR60" s="29"/>
      <c r="KS60" s="29"/>
      <c r="KT60" s="29"/>
      <c r="KU60" s="29"/>
      <c r="KV60" s="29"/>
      <c r="KW60" s="29"/>
      <c r="KX60" s="29"/>
      <c r="KY60" s="29"/>
      <c r="KZ60" s="29"/>
      <c r="LA60" s="29"/>
      <c r="LB60" s="29"/>
      <c r="LC60" s="29"/>
      <c r="LD60" s="29"/>
      <c r="LE60" s="29"/>
      <c r="LF60" s="29"/>
      <c r="LG60" s="29"/>
      <c r="LH60" s="29"/>
      <c r="LI60" s="29"/>
      <c r="LJ60" s="29"/>
      <c r="LK60" s="29"/>
      <c r="LL60" s="29"/>
      <c r="LM60" s="29"/>
      <c r="LN60" s="29"/>
      <c r="LO60" s="29"/>
      <c r="LP60" s="29"/>
      <c r="LQ60" s="29"/>
      <c r="LR60" s="29"/>
      <c r="LS60" s="29"/>
      <c r="LT60" s="29"/>
      <c r="LU60" s="29"/>
      <c r="LV60" s="29"/>
      <c r="LW60" s="29"/>
      <c r="LX60" s="29"/>
      <c r="LY60" s="29"/>
      <c r="LZ60" s="29"/>
      <c r="MA60" s="29"/>
      <c r="MB60" s="29"/>
      <c r="MC60" s="29"/>
      <c r="MD60" s="29"/>
      <c r="ME60" s="29"/>
      <c r="MF60" s="29"/>
      <c r="MG60" s="29"/>
      <c r="MH60" s="29"/>
      <c r="MI60" s="29"/>
      <c r="MJ60" s="29"/>
      <c r="MK60" s="29"/>
      <c r="ML60" s="29"/>
      <c r="MM60" s="29"/>
      <c r="MN60" s="29"/>
      <c r="MO60" s="29"/>
      <c r="MP60" s="29"/>
      <c r="MQ60" s="29"/>
      <c r="MR60" s="29"/>
      <c r="MS60" s="29"/>
      <c r="MT60" s="29"/>
      <c r="MU60" s="29"/>
      <c r="MV60" s="29"/>
      <c r="MW60" s="29"/>
      <c r="MX60" s="29"/>
      <c r="MY60" s="29"/>
      <c r="MZ60" s="29"/>
      <c r="NA60" s="29"/>
      <c r="NB60" s="29"/>
      <c r="NC60" s="29"/>
      <c r="ND60" s="29"/>
      <c r="NE60" s="29"/>
      <c r="NF60" s="29"/>
      <c r="NG60" s="29"/>
      <c r="NH60" s="29"/>
      <c r="NI60" s="29"/>
      <c r="NJ60" s="29"/>
      <c r="NK60" s="29"/>
      <c r="NL60" s="29"/>
      <c r="NM60" s="29"/>
      <c r="NN60" s="29"/>
      <c r="NO60" s="29"/>
      <c r="NP60" s="29"/>
      <c r="NQ60" s="29"/>
      <c r="NR60" s="29"/>
      <c r="NS60" s="29"/>
      <c r="NT60" s="29"/>
      <c r="NU60" s="29"/>
      <c r="NV60" s="29"/>
      <c r="NW60" s="29"/>
      <c r="NX60" s="29"/>
      <c r="NY60" s="29"/>
      <c r="NZ60" s="29"/>
      <c r="OA60" s="29"/>
      <c r="OB60" s="29"/>
      <c r="OC60" s="29"/>
      <c r="OD60" s="29"/>
      <c r="OE60" s="29"/>
      <c r="OF60" s="29"/>
      <c r="OG60" s="29"/>
      <c r="OH60" s="29"/>
      <c r="OI60" s="29"/>
      <c r="OJ60" s="29"/>
      <c r="OK60" s="29"/>
      <c r="OL60" s="29"/>
      <c r="OM60" s="29"/>
      <c r="ON60" s="29"/>
      <c r="OO60" s="29"/>
      <c r="OP60" s="29"/>
      <c r="OQ60" s="29"/>
      <c r="OR60" s="29"/>
      <c r="OS60" s="29"/>
      <c r="OT60" s="29"/>
      <c r="OU60" s="29"/>
      <c r="OV60" s="29"/>
      <c r="OW60" s="29"/>
      <c r="OX60" s="29"/>
      <c r="OY60" s="29"/>
      <c r="OZ60" s="29"/>
      <c r="PA60" s="29"/>
      <c r="PB60" s="29"/>
      <c r="PC60" s="29"/>
      <c r="PD60" s="29"/>
      <c r="PE60" s="29"/>
      <c r="PF60" s="29"/>
      <c r="PG60" s="29"/>
      <c r="PH60" s="29"/>
      <c r="PI60" s="29"/>
      <c r="PJ60" s="29"/>
      <c r="PK60" s="29"/>
      <c r="PL60" s="29"/>
      <c r="PM60" s="29"/>
      <c r="PN60" s="29"/>
      <c r="PO60" s="29"/>
      <c r="PP60" s="29"/>
      <c r="PQ60" s="29"/>
      <c r="PR60" s="29"/>
      <c r="PS60" s="29"/>
      <c r="PT60" s="29"/>
      <c r="PU60" s="29"/>
      <c r="PV60" s="29"/>
      <c r="PW60" s="29"/>
      <c r="PX60" s="29"/>
      <c r="PY60" s="29"/>
      <c r="PZ60" s="29"/>
      <c r="QA60" s="29"/>
      <c r="QB60" s="29"/>
      <c r="QC60" s="29"/>
      <c r="QD60" s="29"/>
      <c r="QE60" s="29"/>
      <c r="QF60" s="29"/>
      <c r="QG60" s="29"/>
      <c r="QH60" s="29"/>
      <c r="QI60" s="29"/>
      <c r="QJ60" s="29"/>
      <c r="QK60" s="29"/>
      <c r="QL60" s="29"/>
      <c r="QM60" s="29"/>
      <c r="QN60" s="29"/>
      <c r="QO60" s="29"/>
      <c r="QP60" s="29"/>
      <c r="QQ60" s="29"/>
      <c r="QR60" s="29"/>
      <c r="QS60" s="29"/>
      <c r="QT60" s="29"/>
      <c r="QU60" s="29"/>
      <c r="QV60" s="29"/>
      <c r="QW60" s="29"/>
      <c r="QX60" s="29"/>
      <c r="QY60" s="29"/>
      <c r="QZ60" s="29"/>
      <c r="RA60" s="29"/>
      <c r="RB60" s="29"/>
      <c r="RC60" s="29"/>
      <c r="RD60" s="29"/>
      <c r="RE60" s="29"/>
      <c r="RF60" s="29"/>
      <c r="RG60" s="29"/>
      <c r="RH60" s="29"/>
      <c r="RI60" s="29"/>
      <c r="RJ60" s="29"/>
      <c r="RK60" s="29"/>
      <c r="RL60" s="29"/>
      <c r="RM60" s="29"/>
      <c r="RN60" s="29"/>
      <c r="RO60" s="29"/>
      <c r="RP60" s="29"/>
      <c r="RQ60" s="29"/>
      <c r="RR60" s="29"/>
      <c r="RS60" s="29"/>
      <c r="RT60" s="29"/>
      <c r="RU60" s="29"/>
      <c r="RV60" s="29"/>
      <c r="RW60" s="29"/>
      <c r="RX60" s="29"/>
      <c r="RY60" s="29"/>
      <c r="RZ60" s="29"/>
      <c r="SA60" s="29"/>
      <c r="SB60" s="29"/>
      <c r="SC60" s="29"/>
      <c r="SD60" s="29"/>
      <c r="SE60" s="29"/>
      <c r="SF60" s="29"/>
      <c r="SG60" s="29"/>
      <c r="SH60" s="29"/>
      <c r="SI60" s="29"/>
      <c r="SJ60" s="29"/>
      <c r="SK60" s="29"/>
      <c r="SL60" s="29"/>
    </row>
    <row r="61" spans="1:506" ht="16.5" customHeight="1" x14ac:dyDescent="0.2">
      <c r="A61" s="20">
        <v>879</v>
      </c>
      <c r="B61" s="20" t="s">
        <v>62</v>
      </c>
      <c r="C61" s="20" t="s">
        <v>63</v>
      </c>
      <c r="D61" s="20" t="s">
        <v>30</v>
      </c>
      <c r="E61" s="20" t="s">
        <v>1345</v>
      </c>
      <c r="F61" s="22" t="s">
        <v>145</v>
      </c>
      <c r="G61" s="20" t="s">
        <v>84</v>
      </c>
      <c r="H61" s="20" t="s">
        <v>35</v>
      </c>
      <c r="I61" s="20" t="s">
        <v>27</v>
      </c>
      <c r="J61" s="22" t="s">
        <v>146</v>
      </c>
      <c r="K61" s="20"/>
      <c r="L61" s="20"/>
      <c r="M61" s="20"/>
      <c r="N61" s="20"/>
      <c r="O61" s="23">
        <v>542000000</v>
      </c>
      <c r="P61" s="23"/>
      <c r="Q61" s="24">
        <v>1</v>
      </c>
      <c r="R61" s="25">
        <v>45931</v>
      </c>
      <c r="S61" s="20" t="s">
        <v>29</v>
      </c>
      <c r="T61" s="26">
        <f t="shared" si="3"/>
        <v>542000000</v>
      </c>
      <c r="U61" s="27" t="s">
        <v>39</v>
      </c>
      <c r="V61" s="28" t="s">
        <v>40</v>
      </c>
      <c r="W61" s="29"/>
      <c r="X61" s="29"/>
      <c r="Y61" s="29"/>
      <c r="Z61" s="29"/>
      <c r="AA61" s="29"/>
      <c r="AB61" s="29"/>
      <c r="AC61" s="29"/>
      <c r="AD61" s="29"/>
      <c r="AE61" s="29"/>
      <c r="AF61" s="29"/>
      <c r="AG61" s="29"/>
      <c r="AH61" s="29"/>
      <c r="AI61" s="29"/>
      <c r="AJ61" s="29"/>
      <c r="AK61" s="29"/>
      <c r="AL61" s="29"/>
      <c r="AM61" s="29"/>
      <c r="AN61" s="29"/>
      <c r="AO61" s="29"/>
      <c r="AP61" s="29"/>
      <c r="AQ61" s="29"/>
      <c r="AR61" s="29"/>
      <c r="AS61" s="29"/>
      <c r="AT61" s="29"/>
      <c r="AU61" s="29"/>
      <c r="AV61" s="29"/>
      <c r="AW61" s="29"/>
      <c r="AX61" s="29"/>
      <c r="AY61" s="29"/>
      <c r="AZ61" s="29"/>
      <c r="BA61" s="29"/>
      <c r="BB61" s="29"/>
      <c r="BC61" s="29"/>
      <c r="BD61" s="29"/>
      <c r="BE61" s="29"/>
      <c r="BF61" s="29"/>
      <c r="BG61" s="29"/>
      <c r="BH61" s="29"/>
      <c r="BI61" s="29"/>
      <c r="BJ61" s="29"/>
      <c r="BK61" s="29"/>
      <c r="BL61" s="29"/>
      <c r="BM61" s="29"/>
      <c r="BN61" s="29"/>
      <c r="BO61" s="29"/>
      <c r="BP61" s="29"/>
      <c r="BQ61" s="29"/>
      <c r="BR61" s="29"/>
      <c r="BS61" s="29"/>
      <c r="BT61" s="29"/>
      <c r="BU61" s="29"/>
      <c r="BV61" s="29"/>
      <c r="BW61" s="29"/>
      <c r="BX61" s="29"/>
      <c r="BY61" s="29"/>
      <c r="BZ61" s="29"/>
      <c r="CA61" s="29"/>
      <c r="CB61" s="29"/>
      <c r="CC61" s="29"/>
      <c r="CD61" s="29"/>
      <c r="CE61" s="29"/>
      <c r="CF61" s="29"/>
      <c r="CG61" s="29"/>
      <c r="CH61" s="29"/>
      <c r="CI61" s="29"/>
      <c r="CJ61" s="29"/>
      <c r="CK61" s="29"/>
      <c r="CL61" s="29"/>
      <c r="CM61" s="29"/>
      <c r="CN61" s="29"/>
      <c r="CO61" s="29"/>
      <c r="CP61" s="29"/>
      <c r="CQ61" s="29"/>
      <c r="CR61" s="29"/>
      <c r="CS61" s="29"/>
      <c r="CT61" s="29"/>
      <c r="CU61" s="29"/>
      <c r="CV61" s="29"/>
      <c r="CW61" s="29"/>
      <c r="CX61" s="29"/>
      <c r="CY61" s="29"/>
      <c r="CZ61" s="29"/>
      <c r="DA61" s="29"/>
      <c r="DB61" s="29"/>
      <c r="DC61" s="29"/>
      <c r="DD61" s="29"/>
      <c r="DE61" s="29"/>
      <c r="DF61" s="29"/>
      <c r="DG61" s="29"/>
      <c r="DH61" s="29"/>
      <c r="DI61" s="29"/>
      <c r="DJ61" s="29"/>
      <c r="DK61" s="29"/>
      <c r="DL61" s="29"/>
      <c r="DM61" s="29"/>
      <c r="DN61" s="29"/>
      <c r="DO61" s="29"/>
      <c r="DP61" s="29"/>
      <c r="DQ61" s="29"/>
      <c r="DR61" s="29"/>
      <c r="DS61" s="29"/>
      <c r="DT61" s="29"/>
      <c r="DU61" s="29"/>
      <c r="DV61" s="29"/>
      <c r="DW61" s="29"/>
      <c r="DX61" s="29"/>
      <c r="DY61" s="29"/>
      <c r="DZ61" s="29"/>
      <c r="EA61" s="29"/>
      <c r="EB61" s="29"/>
      <c r="EC61" s="29"/>
      <c r="ED61" s="29"/>
      <c r="EE61" s="29"/>
      <c r="EF61" s="29"/>
      <c r="EG61" s="29"/>
      <c r="EH61" s="29"/>
      <c r="EI61" s="29"/>
      <c r="EJ61" s="29"/>
      <c r="EK61" s="29"/>
      <c r="EL61" s="29"/>
      <c r="EM61" s="29"/>
      <c r="EN61" s="29"/>
      <c r="EO61" s="29"/>
      <c r="EP61" s="29"/>
      <c r="EQ61" s="29"/>
      <c r="ER61" s="29"/>
      <c r="ES61" s="29"/>
      <c r="ET61" s="29"/>
      <c r="EU61" s="29"/>
      <c r="EV61" s="29"/>
      <c r="EW61" s="29"/>
      <c r="EX61" s="29"/>
      <c r="EY61" s="29"/>
      <c r="EZ61" s="29"/>
      <c r="FA61" s="29"/>
      <c r="FB61" s="29"/>
      <c r="FC61" s="29"/>
      <c r="FD61" s="29"/>
      <c r="FE61" s="29"/>
      <c r="FF61" s="29"/>
      <c r="FG61" s="29"/>
      <c r="FH61" s="29"/>
      <c r="FI61" s="29"/>
      <c r="FJ61" s="29"/>
      <c r="FK61" s="29"/>
      <c r="FL61" s="29"/>
      <c r="FM61" s="29"/>
      <c r="FN61" s="29"/>
      <c r="FO61" s="29"/>
      <c r="FP61" s="29"/>
      <c r="FQ61" s="29"/>
      <c r="FR61" s="29"/>
      <c r="FS61" s="29"/>
      <c r="FT61" s="29"/>
      <c r="FU61" s="29"/>
      <c r="FV61" s="29"/>
      <c r="FW61" s="29"/>
      <c r="FX61" s="29"/>
      <c r="FY61" s="29"/>
      <c r="FZ61" s="29"/>
      <c r="GA61" s="29"/>
      <c r="GB61" s="29"/>
      <c r="GC61" s="29"/>
      <c r="GD61" s="29"/>
      <c r="GE61" s="29"/>
      <c r="GF61" s="29"/>
      <c r="GG61" s="29"/>
      <c r="GH61" s="29"/>
      <c r="GI61" s="29"/>
      <c r="GJ61" s="29"/>
      <c r="GK61" s="29"/>
      <c r="GL61" s="29"/>
      <c r="GM61" s="29"/>
      <c r="GN61" s="29"/>
      <c r="GO61" s="29"/>
      <c r="GP61" s="29"/>
      <c r="GQ61" s="29"/>
      <c r="GR61" s="29"/>
      <c r="GS61" s="29"/>
      <c r="GT61" s="29"/>
      <c r="GU61" s="29"/>
      <c r="GV61" s="29"/>
      <c r="GW61" s="29"/>
      <c r="GX61" s="29"/>
      <c r="GY61" s="29"/>
      <c r="GZ61" s="29"/>
      <c r="HA61" s="29"/>
      <c r="HB61" s="29"/>
      <c r="HC61" s="29"/>
      <c r="HD61" s="29"/>
      <c r="HE61" s="29"/>
      <c r="HF61" s="29"/>
      <c r="HG61" s="29"/>
      <c r="HH61" s="29"/>
      <c r="HI61" s="29"/>
      <c r="HJ61" s="29"/>
      <c r="HK61" s="29"/>
      <c r="HL61" s="29"/>
      <c r="HM61" s="29"/>
      <c r="HN61" s="29"/>
      <c r="HO61" s="29"/>
      <c r="HP61" s="29"/>
      <c r="HQ61" s="29"/>
      <c r="HR61" s="29"/>
      <c r="HS61" s="29"/>
      <c r="HT61" s="29"/>
      <c r="HU61" s="29"/>
      <c r="HV61" s="29"/>
      <c r="HW61" s="29"/>
      <c r="HX61" s="29"/>
      <c r="HY61" s="29"/>
      <c r="HZ61" s="29"/>
      <c r="IA61" s="29"/>
      <c r="IB61" s="29"/>
      <c r="IC61" s="29"/>
      <c r="ID61" s="29"/>
      <c r="IE61" s="29"/>
      <c r="IF61" s="29"/>
      <c r="IG61" s="29"/>
      <c r="IH61" s="29"/>
      <c r="II61" s="29"/>
      <c r="IJ61" s="29"/>
      <c r="IK61" s="29"/>
      <c r="IL61" s="29"/>
      <c r="IM61" s="29"/>
      <c r="IN61" s="29"/>
      <c r="IO61" s="29"/>
      <c r="IP61" s="29"/>
      <c r="IQ61" s="29"/>
      <c r="IR61" s="29"/>
      <c r="IS61" s="29"/>
      <c r="IT61" s="29"/>
      <c r="IU61" s="29"/>
      <c r="IV61" s="29"/>
      <c r="IW61" s="29"/>
      <c r="IX61" s="29"/>
      <c r="IY61" s="29"/>
      <c r="IZ61" s="29"/>
      <c r="JA61" s="29"/>
      <c r="JB61" s="29"/>
      <c r="JC61" s="29"/>
      <c r="JD61" s="29"/>
      <c r="JE61" s="29"/>
      <c r="JF61" s="29"/>
      <c r="JG61" s="29"/>
      <c r="JH61" s="29"/>
      <c r="JI61" s="29"/>
      <c r="JJ61" s="29"/>
      <c r="JK61" s="29"/>
      <c r="JL61" s="29"/>
      <c r="JM61" s="29"/>
      <c r="JN61" s="29"/>
      <c r="JO61" s="29"/>
      <c r="JP61" s="29"/>
      <c r="JQ61" s="29"/>
      <c r="JR61" s="29"/>
      <c r="JS61" s="29"/>
      <c r="JT61" s="29"/>
      <c r="JU61" s="29"/>
      <c r="JV61" s="29"/>
      <c r="JW61" s="29"/>
      <c r="JX61" s="29"/>
      <c r="JY61" s="29"/>
      <c r="JZ61" s="29"/>
      <c r="KA61" s="29"/>
      <c r="KB61" s="29"/>
      <c r="KC61" s="29"/>
      <c r="KD61" s="29"/>
      <c r="KE61" s="29"/>
      <c r="KF61" s="29"/>
      <c r="KG61" s="29"/>
      <c r="KH61" s="29"/>
      <c r="KI61" s="29"/>
      <c r="KJ61" s="29"/>
      <c r="KK61" s="29"/>
      <c r="KL61" s="29"/>
      <c r="KM61" s="29"/>
      <c r="KN61" s="29"/>
      <c r="KO61" s="29"/>
      <c r="KP61" s="29"/>
      <c r="KQ61" s="29"/>
      <c r="KR61" s="29"/>
      <c r="KS61" s="29"/>
      <c r="KT61" s="29"/>
      <c r="KU61" s="29"/>
      <c r="KV61" s="29"/>
      <c r="KW61" s="29"/>
      <c r="KX61" s="29"/>
      <c r="KY61" s="29"/>
      <c r="KZ61" s="29"/>
      <c r="LA61" s="29"/>
      <c r="LB61" s="29"/>
      <c r="LC61" s="29"/>
      <c r="LD61" s="29"/>
      <c r="LE61" s="29"/>
      <c r="LF61" s="29"/>
      <c r="LG61" s="29"/>
      <c r="LH61" s="29"/>
      <c r="LI61" s="29"/>
      <c r="LJ61" s="29"/>
      <c r="LK61" s="29"/>
      <c r="LL61" s="29"/>
      <c r="LM61" s="29"/>
      <c r="LN61" s="29"/>
      <c r="LO61" s="29"/>
      <c r="LP61" s="29"/>
      <c r="LQ61" s="29"/>
      <c r="LR61" s="29"/>
      <c r="LS61" s="29"/>
      <c r="LT61" s="29"/>
      <c r="LU61" s="29"/>
      <c r="LV61" s="29"/>
      <c r="LW61" s="29"/>
      <c r="LX61" s="29"/>
      <c r="LY61" s="29"/>
      <c r="LZ61" s="29"/>
      <c r="MA61" s="29"/>
      <c r="MB61" s="29"/>
      <c r="MC61" s="29"/>
      <c r="MD61" s="29"/>
      <c r="ME61" s="29"/>
      <c r="MF61" s="29"/>
      <c r="MG61" s="29"/>
      <c r="MH61" s="29"/>
      <c r="MI61" s="29"/>
      <c r="MJ61" s="29"/>
      <c r="MK61" s="29"/>
      <c r="ML61" s="29"/>
      <c r="MM61" s="29"/>
      <c r="MN61" s="29"/>
      <c r="MO61" s="29"/>
      <c r="MP61" s="29"/>
      <c r="MQ61" s="29"/>
      <c r="MR61" s="29"/>
      <c r="MS61" s="29"/>
      <c r="MT61" s="29"/>
      <c r="MU61" s="29"/>
      <c r="MV61" s="29"/>
      <c r="MW61" s="29"/>
      <c r="MX61" s="29"/>
      <c r="MY61" s="29"/>
      <c r="MZ61" s="29"/>
      <c r="NA61" s="29"/>
      <c r="NB61" s="29"/>
      <c r="NC61" s="29"/>
      <c r="ND61" s="29"/>
      <c r="NE61" s="29"/>
      <c r="NF61" s="29"/>
      <c r="NG61" s="29"/>
      <c r="NH61" s="29"/>
      <c r="NI61" s="29"/>
      <c r="NJ61" s="29"/>
      <c r="NK61" s="29"/>
      <c r="NL61" s="29"/>
      <c r="NM61" s="29"/>
      <c r="NN61" s="29"/>
      <c r="NO61" s="29"/>
      <c r="NP61" s="29"/>
      <c r="NQ61" s="29"/>
      <c r="NR61" s="29"/>
      <c r="NS61" s="29"/>
      <c r="NT61" s="29"/>
      <c r="NU61" s="29"/>
      <c r="NV61" s="29"/>
      <c r="NW61" s="29"/>
      <c r="NX61" s="29"/>
      <c r="NY61" s="29"/>
      <c r="NZ61" s="29"/>
      <c r="OA61" s="29"/>
      <c r="OB61" s="29"/>
      <c r="OC61" s="29"/>
      <c r="OD61" s="29"/>
      <c r="OE61" s="29"/>
      <c r="OF61" s="29"/>
      <c r="OG61" s="29"/>
      <c r="OH61" s="29"/>
      <c r="OI61" s="29"/>
      <c r="OJ61" s="29"/>
      <c r="OK61" s="29"/>
      <c r="OL61" s="29"/>
      <c r="OM61" s="29"/>
      <c r="ON61" s="29"/>
      <c r="OO61" s="29"/>
      <c r="OP61" s="29"/>
      <c r="OQ61" s="29"/>
      <c r="OR61" s="29"/>
      <c r="OS61" s="29"/>
      <c r="OT61" s="29"/>
      <c r="OU61" s="29"/>
      <c r="OV61" s="29"/>
      <c r="OW61" s="29"/>
      <c r="OX61" s="29"/>
      <c r="OY61" s="29"/>
      <c r="OZ61" s="29"/>
      <c r="PA61" s="29"/>
      <c r="PB61" s="29"/>
      <c r="PC61" s="29"/>
      <c r="PD61" s="29"/>
      <c r="PE61" s="29"/>
      <c r="PF61" s="29"/>
      <c r="PG61" s="29"/>
      <c r="PH61" s="29"/>
      <c r="PI61" s="29"/>
      <c r="PJ61" s="29"/>
      <c r="PK61" s="29"/>
      <c r="PL61" s="29"/>
      <c r="PM61" s="29"/>
      <c r="PN61" s="29"/>
      <c r="PO61" s="29"/>
      <c r="PP61" s="29"/>
      <c r="PQ61" s="29"/>
      <c r="PR61" s="29"/>
      <c r="PS61" s="29"/>
      <c r="PT61" s="29"/>
      <c r="PU61" s="29"/>
      <c r="PV61" s="29"/>
      <c r="PW61" s="29"/>
      <c r="PX61" s="29"/>
      <c r="PY61" s="29"/>
      <c r="PZ61" s="29"/>
      <c r="QA61" s="29"/>
      <c r="QB61" s="29"/>
      <c r="QC61" s="29"/>
      <c r="QD61" s="29"/>
      <c r="QE61" s="29"/>
      <c r="QF61" s="29"/>
      <c r="QG61" s="29"/>
      <c r="QH61" s="29"/>
      <c r="QI61" s="29"/>
      <c r="QJ61" s="29"/>
      <c r="QK61" s="29"/>
      <c r="QL61" s="29"/>
      <c r="QM61" s="29"/>
      <c r="QN61" s="29"/>
      <c r="QO61" s="29"/>
      <c r="QP61" s="29"/>
      <c r="QQ61" s="29"/>
      <c r="QR61" s="29"/>
      <c r="QS61" s="29"/>
      <c r="QT61" s="29"/>
      <c r="QU61" s="29"/>
      <c r="QV61" s="29"/>
      <c r="QW61" s="29"/>
      <c r="QX61" s="29"/>
      <c r="QY61" s="29"/>
      <c r="QZ61" s="29"/>
      <c r="RA61" s="29"/>
      <c r="RB61" s="29"/>
      <c r="RC61" s="29"/>
      <c r="RD61" s="29"/>
      <c r="RE61" s="29"/>
      <c r="RF61" s="29"/>
      <c r="RG61" s="29"/>
      <c r="RH61" s="29"/>
      <c r="RI61" s="29"/>
      <c r="RJ61" s="29"/>
      <c r="RK61" s="29"/>
      <c r="RL61" s="29"/>
      <c r="RM61" s="29"/>
      <c r="RN61" s="29"/>
      <c r="RO61" s="29"/>
      <c r="RP61" s="29"/>
      <c r="RQ61" s="29"/>
      <c r="RR61" s="29"/>
      <c r="RS61" s="29"/>
      <c r="RT61" s="29"/>
      <c r="RU61" s="29"/>
      <c r="RV61" s="29"/>
      <c r="RW61" s="29"/>
      <c r="RX61" s="29"/>
      <c r="RY61" s="29"/>
      <c r="RZ61" s="29"/>
      <c r="SA61" s="29"/>
      <c r="SB61" s="29"/>
      <c r="SC61" s="29"/>
      <c r="SD61" s="29"/>
      <c r="SE61" s="29"/>
      <c r="SF61" s="29"/>
      <c r="SG61" s="29"/>
      <c r="SH61" s="29"/>
      <c r="SI61" s="29"/>
      <c r="SJ61" s="29"/>
      <c r="SK61" s="29"/>
      <c r="SL61" s="29"/>
    </row>
    <row r="62" spans="1:506" ht="16.5" customHeight="1" x14ac:dyDescent="0.2">
      <c r="A62" s="20">
        <v>881</v>
      </c>
      <c r="B62" s="20" t="s">
        <v>62</v>
      </c>
      <c r="C62" s="20" t="s">
        <v>63</v>
      </c>
      <c r="D62" s="20" t="s">
        <v>30</v>
      </c>
      <c r="E62" s="20" t="s">
        <v>1345</v>
      </c>
      <c r="F62" s="22" t="s">
        <v>148</v>
      </c>
      <c r="G62" s="20" t="s">
        <v>42</v>
      </c>
      <c r="H62" s="20" t="s">
        <v>35</v>
      </c>
      <c r="I62" s="20" t="s">
        <v>27</v>
      </c>
      <c r="J62" s="22" t="s">
        <v>149</v>
      </c>
      <c r="K62" s="20"/>
      <c r="L62" s="20"/>
      <c r="M62" s="20"/>
      <c r="N62" s="20"/>
      <c r="O62" s="23">
        <v>10000000</v>
      </c>
      <c r="P62" s="23">
        <v>5000000</v>
      </c>
      <c r="Q62" s="24">
        <v>30</v>
      </c>
      <c r="R62" s="25">
        <v>45809</v>
      </c>
      <c r="S62" s="20" t="s">
        <v>29</v>
      </c>
      <c r="T62" s="26">
        <f t="shared" si="3"/>
        <v>1650000000</v>
      </c>
      <c r="U62" s="27" t="s">
        <v>39</v>
      </c>
      <c r="V62" s="28" t="s">
        <v>40</v>
      </c>
      <c r="W62" s="29"/>
      <c r="X62" s="29"/>
      <c r="Y62" s="29"/>
      <c r="Z62" s="29"/>
      <c r="AA62" s="29"/>
      <c r="AB62" s="29"/>
      <c r="AC62" s="29"/>
      <c r="AD62" s="29"/>
      <c r="AE62" s="29"/>
      <c r="AF62" s="29"/>
      <c r="AG62" s="29"/>
      <c r="AH62" s="29"/>
      <c r="AI62" s="29"/>
      <c r="AJ62" s="29"/>
      <c r="AK62" s="29"/>
      <c r="AL62" s="29"/>
      <c r="AM62" s="29"/>
      <c r="AN62" s="29"/>
      <c r="AO62" s="29"/>
      <c r="AP62" s="29"/>
      <c r="AQ62" s="29"/>
      <c r="AR62" s="29"/>
      <c r="AS62" s="29"/>
      <c r="AT62" s="29"/>
      <c r="AU62" s="29"/>
      <c r="AV62" s="29"/>
      <c r="AW62" s="29"/>
      <c r="AX62" s="29"/>
      <c r="AY62" s="29"/>
      <c r="AZ62" s="29"/>
      <c r="BA62" s="29"/>
      <c r="BB62" s="29"/>
      <c r="BC62" s="29"/>
      <c r="BD62" s="29"/>
      <c r="BE62" s="29"/>
      <c r="BF62" s="29"/>
      <c r="BG62" s="29"/>
      <c r="BH62" s="29"/>
      <c r="BI62" s="29"/>
      <c r="BJ62" s="29"/>
      <c r="BK62" s="29"/>
      <c r="BL62" s="29"/>
      <c r="BM62" s="29"/>
      <c r="BN62" s="29"/>
      <c r="BO62" s="29"/>
      <c r="BP62" s="29"/>
      <c r="BQ62" s="29"/>
      <c r="BR62" s="29"/>
      <c r="BS62" s="29"/>
      <c r="BT62" s="29"/>
      <c r="BU62" s="29"/>
      <c r="BV62" s="29"/>
      <c r="BW62" s="29"/>
      <c r="BX62" s="29"/>
      <c r="BY62" s="29"/>
      <c r="BZ62" s="29"/>
      <c r="CA62" s="29"/>
      <c r="CB62" s="29"/>
      <c r="CC62" s="29"/>
      <c r="CD62" s="29"/>
      <c r="CE62" s="29"/>
      <c r="CF62" s="29"/>
      <c r="CG62" s="29"/>
      <c r="CH62" s="29"/>
      <c r="CI62" s="29"/>
      <c r="CJ62" s="29"/>
      <c r="CK62" s="29"/>
      <c r="CL62" s="29"/>
      <c r="CM62" s="29"/>
      <c r="CN62" s="29"/>
      <c r="CO62" s="29"/>
      <c r="CP62" s="29"/>
      <c r="CQ62" s="29"/>
      <c r="CR62" s="29"/>
      <c r="CS62" s="29"/>
      <c r="CT62" s="29"/>
      <c r="CU62" s="29"/>
      <c r="CV62" s="29"/>
      <c r="CW62" s="29"/>
      <c r="CX62" s="29"/>
      <c r="CY62" s="29"/>
      <c r="CZ62" s="29"/>
      <c r="DA62" s="29"/>
      <c r="DB62" s="29"/>
      <c r="DC62" s="29"/>
      <c r="DD62" s="29"/>
      <c r="DE62" s="29"/>
      <c r="DF62" s="29"/>
      <c r="DG62" s="29"/>
      <c r="DH62" s="29"/>
      <c r="DI62" s="29"/>
      <c r="DJ62" s="29"/>
      <c r="DK62" s="29"/>
      <c r="DL62" s="29"/>
      <c r="DM62" s="29"/>
      <c r="DN62" s="29"/>
      <c r="DO62" s="29"/>
      <c r="DP62" s="29"/>
      <c r="DQ62" s="29"/>
      <c r="DR62" s="29"/>
      <c r="DS62" s="29"/>
      <c r="DT62" s="29"/>
      <c r="DU62" s="29"/>
      <c r="DV62" s="29"/>
      <c r="DW62" s="29"/>
      <c r="DX62" s="29"/>
      <c r="DY62" s="29"/>
      <c r="DZ62" s="29"/>
      <c r="EA62" s="29"/>
      <c r="EB62" s="29"/>
      <c r="EC62" s="29"/>
      <c r="ED62" s="29"/>
      <c r="EE62" s="29"/>
      <c r="EF62" s="29"/>
      <c r="EG62" s="29"/>
      <c r="EH62" s="29"/>
      <c r="EI62" s="29"/>
      <c r="EJ62" s="29"/>
      <c r="EK62" s="29"/>
      <c r="EL62" s="29"/>
      <c r="EM62" s="29"/>
      <c r="EN62" s="29"/>
      <c r="EO62" s="29"/>
      <c r="EP62" s="29"/>
      <c r="EQ62" s="29"/>
      <c r="ER62" s="29"/>
      <c r="ES62" s="29"/>
      <c r="ET62" s="29"/>
      <c r="EU62" s="29"/>
      <c r="EV62" s="29"/>
      <c r="EW62" s="29"/>
      <c r="EX62" s="29"/>
      <c r="EY62" s="29"/>
      <c r="EZ62" s="29"/>
      <c r="FA62" s="29"/>
      <c r="FB62" s="29"/>
      <c r="FC62" s="29"/>
      <c r="FD62" s="29"/>
      <c r="FE62" s="29"/>
      <c r="FF62" s="29"/>
      <c r="FG62" s="29"/>
      <c r="FH62" s="29"/>
      <c r="FI62" s="29"/>
      <c r="FJ62" s="29"/>
      <c r="FK62" s="29"/>
      <c r="FL62" s="29"/>
      <c r="FM62" s="29"/>
      <c r="FN62" s="29"/>
      <c r="FO62" s="29"/>
      <c r="FP62" s="29"/>
      <c r="FQ62" s="29"/>
      <c r="FR62" s="29"/>
      <c r="FS62" s="29"/>
      <c r="FT62" s="29"/>
      <c r="FU62" s="29"/>
      <c r="FV62" s="29"/>
      <c r="FW62" s="29"/>
      <c r="FX62" s="29"/>
      <c r="FY62" s="29"/>
      <c r="FZ62" s="29"/>
      <c r="GA62" s="29"/>
      <c r="GB62" s="29"/>
      <c r="GC62" s="29"/>
      <c r="GD62" s="29"/>
      <c r="GE62" s="29"/>
      <c r="GF62" s="29"/>
      <c r="GG62" s="29"/>
      <c r="GH62" s="29"/>
      <c r="GI62" s="29"/>
      <c r="GJ62" s="29"/>
      <c r="GK62" s="29"/>
      <c r="GL62" s="29"/>
      <c r="GM62" s="29"/>
      <c r="GN62" s="29"/>
      <c r="GO62" s="29"/>
      <c r="GP62" s="29"/>
      <c r="GQ62" s="29"/>
      <c r="GR62" s="29"/>
      <c r="GS62" s="29"/>
      <c r="GT62" s="29"/>
      <c r="GU62" s="29"/>
      <c r="GV62" s="29"/>
      <c r="GW62" s="29"/>
      <c r="GX62" s="29"/>
      <c r="GY62" s="29"/>
      <c r="GZ62" s="29"/>
      <c r="HA62" s="29"/>
      <c r="HB62" s="29"/>
      <c r="HC62" s="29"/>
      <c r="HD62" s="29"/>
      <c r="HE62" s="29"/>
      <c r="HF62" s="29"/>
      <c r="HG62" s="29"/>
      <c r="HH62" s="29"/>
      <c r="HI62" s="29"/>
      <c r="HJ62" s="29"/>
      <c r="HK62" s="29"/>
      <c r="HL62" s="29"/>
      <c r="HM62" s="29"/>
      <c r="HN62" s="29"/>
      <c r="HO62" s="29"/>
      <c r="HP62" s="29"/>
      <c r="HQ62" s="29"/>
      <c r="HR62" s="29"/>
      <c r="HS62" s="29"/>
      <c r="HT62" s="29"/>
      <c r="HU62" s="29"/>
      <c r="HV62" s="29"/>
      <c r="HW62" s="29"/>
      <c r="HX62" s="29"/>
      <c r="HY62" s="29"/>
      <c r="HZ62" s="29"/>
      <c r="IA62" s="29"/>
      <c r="IB62" s="29"/>
      <c r="IC62" s="29"/>
      <c r="ID62" s="29"/>
      <c r="IE62" s="29"/>
      <c r="IF62" s="29"/>
      <c r="IG62" s="29"/>
      <c r="IH62" s="29"/>
      <c r="II62" s="29"/>
      <c r="IJ62" s="29"/>
      <c r="IK62" s="29"/>
      <c r="IL62" s="29"/>
      <c r="IM62" s="29"/>
      <c r="IN62" s="29"/>
      <c r="IO62" s="29"/>
      <c r="IP62" s="29"/>
      <c r="IQ62" s="29"/>
      <c r="IR62" s="29"/>
      <c r="IS62" s="29"/>
      <c r="IT62" s="29"/>
      <c r="IU62" s="29"/>
      <c r="IV62" s="29"/>
      <c r="IW62" s="29"/>
      <c r="IX62" s="29"/>
      <c r="IY62" s="29"/>
      <c r="IZ62" s="29"/>
      <c r="JA62" s="29"/>
      <c r="JB62" s="29"/>
      <c r="JC62" s="29"/>
      <c r="JD62" s="29"/>
      <c r="JE62" s="29"/>
      <c r="JF62" s="29"/>
      <c r="JG62" s="29"/>
      <c r="JH62" s="29"/>
      <c r="JI62" s="29"/>
      <c r="JJ62" s="29"/>
      <c r="JK62" s="29"/>
      <c r="JL62" s="29"/>
      <c r="JM62" s="29"/>
      <c r="JN62" s="29"/>
      <c r="JO62" s="29"/>
      <c r="JP62" s="29"/>
      <c r="JQ62" s="29"/>
      <c r="JR62" s="29"/>
      <c r="JS62" s="29"/>
      <c r="JT62" s="29"/>
      <c r="JU62" s="29"/>
      <c r="JV62" s="29"/>
      <c r="JW62" s="29"/>
      <c r="JX62" s="29"/>
      <c r="JY62" s="29"/>
      <c r="JZ62" s="29"/>
      <c r="KA62" s="29"/>
      <c r="KB62" s="29"/>
      <c r="KC62" s="29"/>
      <c r="KD62" s="29"/>
      <c r="KE62" s="29"/>
      <c r="KF62" s="29"/>
      <c r="KG62" s="29"/>
      <c r="KH62" s="29"/>
      <c r="KI62" s="29"/>
      <c r="KJ62" s="29"/>
      <c r="KK62" s="29"/>
      <c r="KL62" s="29"/>
      <c r="KM62" s="29"/>
      <c r="KN62" s="29"/>
      <c r="KO62" s="29"/>
      <c r="KP62" s="29"/>
      <c r="KQ62" s="29"/>
      <c r="KR62" s="29"/>
      <c r="KS62" s="29"/>
      <c r="KT62" s="29"/>
      <c r="KU62" s="29"/>
      <c r="KV62" s="29"/>
      <c r="KW62" s="29"/>
      <c r="KX62" s="29"/>
      <c r="KY62" s="29"/>
      <c r="KZ62" s="29"/>
      <c r="LA62" s="29"/>
      <c r="LB62" s="29"/>
      <c r="LC62" s="29"/>
      <c r="LD62" s="29"/>
      <c r="LE62" s="29"/>
      <c r="LF62" s="29"/>
      <c r="LG62" s="29"/>
      <c r="LH62" s="29"/>
      <c r="LI62" s="29"/>
      <c r="LJ62" s="29"/>
      <c r="LK62" s="29"/>
      <c r="LL62" s="29"/>
      <c r="LM62" s="29"/>
      <c r="LN62" s="29"/>
      <c r="LO62" s="29"/>
      <c r="LP62" s="29"/>
      <c r="LQ62" s="29"/>
      <c r="LR62" s="29"/>
      <c r="LS62" s="29"/>
      <c r="LT62" s="29"/>
      <c r="LU62" s="29"/>
      <c r="LV62" s="29"/>
      <c r="LW62" s="29"/>
      <c r="LX62" s="29"/>
      <c r="LY62" s="29"/>
      <c r="LZ62" s="29"/>
      <c r="MA62" s="29"/>
      <c r="MB62" s="29"/>
      <c r="MC62" s="29"/>
      <c r="MD62" s="29"/>
      <c r="ME62" s="29"/>
      <c r="MF62" s="29"/>
      <c r="MG62" s="29"/>
      <c r="MH62" s="29"/>
      <c r="MI62" s="29"/>
      <c r="MJ62" s="29"/>
      <c r="MK62" s="29"/>
      <c r="ML62" s="29"/>
      <c r="MM62" s="29"/>
      <c r="MN62" s="29"/>
      <c r="MO62" s="29"/>
      <c r="MP62" s="29"/>
      <c r="MQ62" s="29"/>
      <c r="MR62" s="29"/>
      <c r="MS62" s="29"/>
      <c r="MT62" s="29"/>
      <c r="MU62" s="29"/>
      <c r="MV62" s="29"/>
      <c r="MW62" s="29"/>
      <c r="MX62" s="29"/>
      <c r="MY62" s="29"/>
      <c r="MZ62" s="29"/>
      <c r="NA62" s="29"/>
      <c r="NB62" s="29"/>
      <c r="NC62" s="29"/>
      <c r="ND62" s="29"/>
      <c r="NE62" s="29"/>
      <c r="NF62" s="29"/>
      <c r="NG62" s="29"/>
      <c r="NH62" s="29"/>
      <c r="NI62" s="29"/>
      <c r="NJ62" s="29"/>
      <c r="NK62" s="29"/>
      <c r="NL62" s="29"/>
      <c r="NM62" s="29"/>
      <c r="NN62" s="29"/>
      <c r="NO62" s="29"/>
      <c r="NP62" s="29"/>
      <c r="NQ62" s="29"/>
      <c r="NR62" s="29"/>
      <c r="NS62" s="29"/>
      <c r="NT62" s="29"/>
      <c r="NU62" s="29"/>
      <c r="NV62" s="29"/>
      <c r="NW62" s="29"/>
      <c r="NX62" s="29"/>
      <c r="NY62" s="29"/>
      <c r="NZ62" s="29"/>
      <c r="OA62" s="29"/>
      <c r="OB62" s="29"/>
      <c r="OC62" s="29"/>
      <c r="OD62" s="29"/>
      <c r="OE62" s="29"/>
      <c r="OF62" s="29"/>
      <c r="OG62" s="29"/>
      <c r="OH62" s="29"/>
      <c r="OI62" s="29"/>
      <c r="OJ62" s="29"/>
      <c r="OK62" s="29"/>
      <c r="OL62" s="29"/>
      <c r="OM62" s="29"/>
      <c r="ON62" s="29"/>
      <c r="OO62" s="29"/>
      <c r="OP62" s="29"/>
      <c r="OQ62" s="29"/>
      <c r="OR62" s="29"/>
      <c r="OS62" s="29"/>
      <c r="OT62" s="29"/>
      <c r="OU62" s="29"/>
      <c r="OV62" s="29"/>
      <c r="OW62" s="29"/>
      <c r="OX62" s="29"/>
      <c r="OY62" s="29"/>
      <c r="OZ62" s="29"/>
      <c r="PA62" s="29"/>
      <c r="PB62" s="29"/>
      <c r="PC62" s="29"/>
      <c r="PD62" s="29"/>
      <c r="PE62" s="29"/>
      <c r="PF62" s="29"/>
      <c r="PG62" s="29"/>
      <c r="PH62" s="29"/>
      <c r="PI62" s="29"/>
      <c r="PJ62" s="29"/>
      <c r="PK62" s="29"/>
      <c r="PL62" s="29"/>
      <c r="PM62" s="29"/>
      <c r="PN62" s="29"/>
      <c r="PO62" s="29"/>
      <c r="PP62" s="29"/>
      <c r="PQ62" s="29"/>
      <c r="PR62" s="29"/>
      <c r="PS62" s="29"/>
      <c r="PT62" s="29"/>
      <c r="PU62" s="29"/>
      <c r="PV62" s="29"/>
      <c r="PW62" s="29"/>
      <c r="PX62" s="29"/>
      <c r="PY62" s="29"/>
      <c r="PZ62" s="29"/>
      <c r="QA62" s="29"/>
      <c r="QB62" s="29"/>
      <c r="QC62" s="29"/>
      <c r="QD62" s="29"/>
      <c r="QE62" s="29"/>
      <c r="QF62" s="29"/>
      <c r="QG62" s="29"/>
      <c r="QH62" s="29"/>
      <c r="QI62" s="29"/>
      <c r="QJ62" s="29"/>
      <c r="QK62" s="29"/>
      <c r="QL62" s="29"/>
      <c r="QM62" s="29"/>
      <c r="QN62" s="29"/>
      <c r="QO62" s="29"/>
      <c r="QP62" s="29"/>
      <c r="QQ62" s="29"/>
      <c r="QR62" s="29"/>
      <c r="QS62" s="29"/>
      <c r="QT62" s="29"/>
      <c r="QU62" s="29"/>
      <c r="QV62" s="29"/>
      <c r="QW62" s="29"/>
      <c r="QX62" s="29"/>
      <c r="QY62" s="29"/>
      <c r="QZ62" s="29"/>
      <c r="RA62" s="29"/>
      <c r="RB62" s="29"/>
      <c r="RC62" s="29"/>
      <c r="RD62" s="29"/>
      <c r="RE62" s="29"/>
      <c r="RF62" s="29"/>
      <c r="RG62" s="29"/>
      <c r="RH62" s="29"/>
      <c r="RI62" s="29"/>
      <c r="RJ62" s="29"/>
      <c r="RK62" s="29"/>
      <c r="RL62" s="29"/>
      <c r="RM62" s="29"/>
      <c r="RN62" s="29"/>
      <c r="RO62" s="29"/>
      <c r="RP62" s="29"/>
      <c r="RQ62" s="29"/>
      <c r="RR62" s="29"/>
      <c r="RS62" s="29"/>
      <c r="RT62" s="29"/>
      <c r="RU62" s="29"/>
      <c r="RV62" s="29"/>
      <c r="RW62" s="29"/>
      <c r="RX62" s="29"/>
      <c r="RY62" s="29"/>
      <c r="RZ62" s="29"/>
      <c r="SA62" s="29"/>
      <c r="SB62" s="29"/>
      <c r="SC62" s="29"/>
      <c r="SD62" s="29"/>
      <c r="SE62" s="29"/>
      <c r="SF62" s="29"/>
      <c r="SG62" s="29"/>
      <c r="SH62" s="29"/>
      <c r="SI62" s="29"/>
      <c r="SJ62" s="29"/>
      <c r="SK62" s="29"/>
      <c r="SL62" s="29"/>
    </row>
    <row r="63" spans="1:506" ht="16.5" customHeight="1" x14ac:dyDescent="0.2">
      <c r="A63" s="20">
        <v>882</v>
      </c>
      <c r="B63" s="20" t="s">
        <v>62</v>
      </c>
      <c r="C63" s="20" t="s">
        <v>63</v>
      </c>
      <c r="D63" s="20" t="s">
        <v>30</v>
      </c>
      <c r="E63" s="20" t="s">
        <v>1345</v>
      </c>
      <c r="F63" s="22" t="s">
        <v>150</v>
      </c>
      <c r="G63" s="20" t="s">
        <v>42</v>
      </c>
      <c r="H63" s="20" t="s">
        <v>35</v>
      </c>
      <c r="I63" s="20" t="s">
        <v>27</v>
      </c>
      <c r="J63" s="22" t="s">
        <v>151</v>
      </c>
      <c r="K63" s="20"/>
      <c r="L63" s="20"/>
      <c r="M63" s="20"/>
      <c r="N63" s="20"/>
      <c r="O63" s="23">
        <v>200000000</v>
      </c>
      <c r="P63" s="23"/>
      <c r="Q63" s="24">
        <v>1</v>
      </c>
      <c r="R63" s="25">
        <v>45870</v>
      </c>
      <c r="S63" s="20" t="s">
        <v>29</v>
      </c>
      <c r="T63" s="26">
        <f t="shared" si="3"/>
        <v>200000000</v>
      </c>
      <c r="U63" s="27" t="s">
        <v>39</v>
      </c>
      <c r="V63" s="28" t="s">
        <v>40</v>
      </c>
      <c r="W63" s="29"/>
      <c r="X63" s="29"/>
      <c r="Y63" s="29"/>
      <c r="Z63" s="29"/>
      <c r="AA63" s="29"/>
      <c r="AB63" s="29"/>
      <c r="AC63" s="29"/>
      <c r="AD63" s="29"/>
      <c r="AE63" s="29"/>
      <c r="AF63" s="29"/>
      <c r="AG63" s="29"/>
      <c r="AH63" s="29"/>
      <c r="AI63" s="29"/>
      <c r="AJ63" s="29"/>
      <c r="AK63" s="29"/>
      <c r="AL63" s="29"/>
      <c r="AM63" s="29"/>
      <c r="AN63" s="29"/>
      <c r="AO63" s="29"/>
      <c r="AP63" s="29"/>
      <c r="AQ63" s="29"/>
      <c r="AR63" s="29"/>
      <c r="AS63" s="29"/>
      <c r="AT63" s="29"/>
      <c r="AU63" s="29"/>
      <c r="AV63" s="29"/>
      <c r="AW63" s="29"/>
      <c r="AX63" s="29"/>
      <c r="AY63" s="29"/>
      <c r="AZ63" s="29"/>
      <c r="BA63" s="29"/>
      <c r="BB63" s="29"/>
      <c r="BC63" s="29"/>
      <c r="BD63" s="29"/>
      <c r="BE63" s="29"/>
      <c r="BF63" s="29"/>
      <c r="BG63" s="29"/>
      <c r="BH63" s="29"/>
      <c r="BI63" s="29"/>
      <c r="BJ63" s="29"/>
      <c r="BK63" s="29"/>
      <c r="BL63" s="29"/>
      <c r="BM63" s="29"/>
      <c r="BN63" s="29"/>
      <c r="BO63" s="29"/>
      <c r="BP63" s="29"/>
      <c r="BQ63" s="29"/>
      <c r="BR63" s="29"/>
      <c r="BS63" s="29"/>
      <c r="BT63" s="29"/>
      <c r="BU63" s="29"/>
      <c r="BV63" s="29"/>
      <c r="BW63" s="29"/>
      <c r="BX63" s="29"/>
      <c r="BY63" s="29"/>
      <c r="BZ63" s="29"/>
      <c r="CA63" s="29"/>
      <c r="CB63" s="29"/>
      <c r="CC63" s="29"/>
      <c r="CD63" s="29"/>
      <c r="CE63" s="29"/>
      <c r="CF63" s="29"/>
      <c r="CG63" s="29"/>
      <c r="CH63" s="29"/>
      <c r="CI63" s="29"/>
      <c r="CJ63" s="29"/>
      <c r="CK63" s="29"/>
      <c r="CL63" s="29"/>
      <c r="CM63" s="29"/>
      <c r="CN63" s="29"/>
      <c r="CO63" s="29"/>
      <c r="CP63" s="29"/>
      <c r="CQ63" s="29"/>
      <c r="CR63" s="29"/>
      <c r="CS63" s="29"/>
      <c r="CT63" s="29"/>
      <c r="CU63" s="29"/>
      <c r="CV63" s="29"/>
      <c r="CW63" s="29"/>
      <c r="CX63" s="29"/>
      <c r="CY63" s="29"/>
      <c r="CZ63" s="29"/>
      <c r="DA63" s="29"/>
      <c r="DB63" s="29"/>
      <c r="DC63" s="29"/>
      <c r="DD63" s="29"/>
      <c r="DE63" s="29"/>
      <c r="DF63" s="29"/>
      <c r="DG63" s="29"/>
      <c r="DH63" s="29"/>
      <c r="DI63" s="29"/>
      <c r="DJ63" s="29"/>
      <c r="DK63" s="29"/>
      <c r="DL63" s="29"/>
      <c r="DM63" s="29"/>
      <c r="DN63" s="29"/>
      <c r="DO63" s="29"/>
      <c r="DP63" s="29"/>
      <c r="DQ63" s="29"/>
      <c r="DR63" s="29"/>
      <c r="DS63" s="29"/>
      <c r="DT63" s="29"/>
      <c r="DU63" s="29"/>
      <c r="DV63" s="29"/>
      <c r="DW63" s="29"/>
      <c r="DX63" s="29"/>
      <c r="DY63" s="29"/>
      <c r="DZ63" s="29"/>
      <c r="EA63" s="29"/>
      <c r="EB63" s="29"/>
      <c r="EC63" s="29"/>
      <c r="ED63" s="29"/>
      <c r="EE63" s="29"/>
      <c r="EF63" s="29"/>
      <c r="EG63" s="29"/>
      <c r="EH63" s="29"/>
      <c r="EI63" s="29"/>
      <c r="EJ63" s="29"/>
      <c r="EK63" s="29"/>
      <c r="EL63" s="29"/>
      <c r="EM63" s="29"/>
      <c r="EN63" s="29"/>
      <c r="EO63" s="29"/>
      <c r="EP63" s="29"/>
      <c r="EQ63" s="29"/>
      <c r="ER63" s="29"/>
      <c r="ES63" s="29"/>
      <c r="ET63" s="29"/>
      <c r="EU63" s="29"/>
      <c r="EV63" s="29"/>
      <c r="EW63" s="29"/>
      <c r="EX63" s="29"/>
      <c r="EY63" s="29"/>
      <c r="EZ63" s="29"/>
      <c r="FA63" s="29"/>
      <c r="FB63" s="29"/>
      <c r="FC63" s="29"/>
      <c r="FD63" s="29"/>
      <c r="FE63" s="29"/>
      <c r="FF63" s="29"/>
      <c r="FG63" s="29"/>
      <c r="FH63" s="29"/>
      <c r="FI63" s="29"/>
      <c r="FJ63" s="29"/>
      <c r="FK63" s="29"/>
      <c r="FL63" s="29"/>
      <c r="FM63" s="29"/>
      <c r="FN63" s="29"/>
      <c r="FO63" s="29"/>
      <c r="FP63" s="29"/>
      <c r="FQ63" s="29"/>
      <c r="FR63" s="29"/>
      <c r="FS63" s="29"/>
      <c r="FT63" s="29"/>
      <c r="FU63" s="29"/>
      <c r="FV63" s="29"/>
      <c r="FW63" s="29"/>
      <c r="FX63" s="29"/>
      <c r="FY63" s="29"/>
      <c r="FZ63" s="29"/>
      <c r="GA63" s="29"/>
      <c r="GB63" s="29"/>
      <c r="GC63" s="29"/>
      <c r="GD63" s="29"/>
      <c r="GE63" s="29"/>
      <c r="GF63" s="29"/>
      <c r="GG63" s="29"/>
      <c r="GH63" s="29"/>
      <c r="GI63" s="29"/>
      <c r="GJ63" s="29"/>
      <c r="GK63" s="29"/>
      <c r="GL63" s="29"/>
      <c r="GM63" s="29"/>
      <c r="GN63" s="29"/>
      <c r="GO63" s="29"/>
      <c r="GP63" s="29"/>
      <c r="GQ63" s="29"/>
      <c r="GR63" s="29"/>
      <c r="GS63" s="29"/>
      <c r="GT63" s="29"/>
      <c r="GU63" s="29"/>
      <c r="GV63" s="29"/>
      <c r="GW63" s="29"/>
      <c r="GX63" s="29"/>
      <c r="GY63" s="29"/>
      <c r="GZ63" s="29"/>
      <c r="HA63" s="29"/>
      <c r="HB63" s="29"/>
      <c r="HC63" s="29"/>
      <c r="HD63" s="29"/>
      <c r="HE63" s="29"/>
      <c r="HF63" s="29"/>
      <c r="HG63" s="29"/>
      <c r="HH63" s="29"/>
      <c r="HI63" s="29"/>
      <c r="HJ63" s="29"/>
      <c r="HK63" s="29"/>
      <c r="HL63" s="29"/>
      <c r="HM63" s="29"/>
      <c r="HN63" s="29"/>
      <c r="HO63" s="29"/>
      <c r="HP63" s="29"/>
      <c r="HQ63" s="29"/>
      <c r="HR63" s="29"/>
      <c r="HS63" s="29"/>
      <c r="HT63" s="29"/>
      <c r="HU63" s="29"/>
      <c r="HV63" s="29"/>
      <c r="HW63" s="29"/>
      <c r="HX63" s="29"/>
      <c r="HY63" s="29"/>
      <c r="HZ63" s="29"/>
      <c r="IA63" s="29"/>
      <c r="IB63" s="29"/>
      <c r="IC63" s="29"/>
      <c r="ID63" s="29"/>
      <c r="IE63" s="29"/>
      <c r="IF63" s="29"/>
      <c r="IG63" s="29"/>
      <c r="IH63" s="29"/>
      <c r="II63" s="29"/>
      <c r="IJ63" s="29"/>
      <c r="IK63" s="29"/>
      <c r="IL63" s="29"/>
      <c r="IM63" s="29"/>
      <c r="IN63" s="29"/>
      <c r="IO63" s="29"/>
      <c r="IP63" s="29"/>
      <c r="IQ63" s="29"/>
      <c r="IR63" s="29"/>
      <c r="IS63" s="29"/>
      <c r="IT63" s="29"/>
      <c r="IU63" s="29"/>
      <c r="IV63" s="29"/>
      <c r="IW63" s="29"/>
      <c r="IX63" s="29"/>
      <c r="IY63" s="29"/>
      <c r="IZ63" s="29"/>
      <c r="JA63" s="29"/>
      <c r="JB63" s="29"/>
      <c r="JC63" s="29"/>
      <c r="JD63" s="29"/>
      <c r="JE63" s="29"/>
      <c r="JF63" s="29"/>
      <c r="JG63" s="29"/>
      <c r="JH63" s="29"/>
      <c r="JI63" s="29"/>
      <c r="JJ63" s="29"/>
      <c r="JK63" s="29"/>
      <c r="JL63" s="29"/>
      <c r="JM63" s="29"/>
      <c r="JN63" s="29"/>
      <c r="JO63" s="29"/>
      <c r="JP63" s="29"/>
      <c r="JQ63" s="29"/>
      <c r="JR63" s="29"/>
      <c r="JS63" s="29"/>
      <c r="JT63" s="29"/>
      <c r="JU63" s="29"/>
      <c r="JV63" s="29"/>
      <c r="JW63" s="29"/>
      <c r="JX63" s="29"/>
      <c r="JY63" s="29"/>
      <c r="JZ63" s="29"/>
      <c r="KA63" s="29"/>
      <c r="KB63" s="29"/>
      <c r="KC63" s="29"/>
      <c r="KD63" s="29"/>
      <c r="KE63" s="29"/>
      <c r="KF63" s="29"/>
      <c r="KG63" s="29"/>
      <c r="KH63" s="29"/>
      <c r="KI63" s="29"/>
      <c r="KJ63" s="29"/>
      <c r="KK63" s="29"/>
      <c r="KL63" s="29"/>
      <c r="KM63" s="29"/>
      <c r="KN63" s="29"/>
      <c r="KO63" s="29"/>
      <c r="KP63" s="29"/>
      <c r="KQ63" s="29"/>
      <c r="KR63" s="29"/>
      <c r="KS63" s="29"/>
      <c r="KT63" s="29"/>
      <c r="KU63" s="29"/>
      <c r="KV63" s="29"/>
      <c r="KW63" s="29"/>
      <c r="KX63" s="29"/>
      <c r="KY63" s="29"/>
      <c r="KZ63" s="29"/>
      <c r="LA63" s="29"/>
      <c r="LB63" s="29"/>
      <c r="LC63" s="29"/>
      <c r="LD63" s="29"/>
      <c r="LE63" s="29"/>
      <c r="LF63" s="29"/>
      <c r="LG63" s="29"/>
      <c r="LH63" s="29"/>
      <c r="LI63" s="29"/>
      <c r="LJ63" s="29"/>
      <c r="LK63" s="29"/>
      <c r="LL63" s="29"/>
      <c r="LM63" s="29"/>
      <c r="LN63" s="29"/>
      <c r="LO63" s="29"/>
      <c r="LP63" s="29"/>
      <c r="LQ63" s="29"/>
      <c r="LR63" s="29"/>
      <c r="LS63" s="29"/>
      <c r="LT63" s="29"/>
      <c r="LU63" s="29"/>
      <c r="LV63" s="29"/>
      <c r="LW63" s="29"/>
      <c r="LX63" s="29"/>
      <c r="LY63" s="29"/>
      <c r="LZ63" s="29"/>
      <c r="MA63" s="29"/>
      <c r="MB63" s="29"/>
      <c r="MC63" s="29"/>
      <c r="MD63" s="29"/>
      <c r="ME63" s="29"/>
      <c r="MF63" s="29"/>
      <c r="MG63" s="29"/>
      <c r="MH63" s="29"/>
      <c r="MI63" s="29"/>
      <c r="MJ63" s="29"/>
      <c r="MK63" s="29"/>
      <c r="ML63" s="29"/>
      <c r="MM63" s="29"/>
      <c r="MN63" s="29"/>
      <c r="MO63" s="29"/>
      <c r="MP63" s="29"/>
      <c r="MQ63" s="29"/>
      <c r="MR63" s="29"/>
      <c r="MS63" s="29"/>
      <c r="MT63" s="29"/>
      <c r="MU63" s="29"/>
      <c r="MV63" s="29"/>
      <c r="MW63" s="29"/>
      <c r="MX63" s="29"/>
      <c r="MY63" s="29"/>
      <c r="MZ63" s="29"/>
      <c r="NA63" s="29"/>
      <c r="NB63" s="29"/>
      <c r="NC63" s="29"/>
      <c r="ND63" s="29"/>
      <c r="NE63" s="29"/>
      <c r="NF63" s="29"/>
      <c r="NG63" s="29"/>
      <c r="NH63" s="29"/>
      <c r="NI63" s="29"/>
      <c r="NJ63" s="29"/>
      <c r="NK63" s="29"/>
      <c r="NL63" s="29"/>
      <c r="NM63" s="29"/>
      <c r="NN63" s="29"/>
      <c r="NO63" s="29"/>
      <c r="NP63" s="29"/>
      <c r="NQ63" s="29"/>
      <c r="NR63" s="29"/>
      <c r="NS63" s="29"/>
      <c r="NT63" s="29"/>
      <c r="NU63" s="29"/>
      <c r="NV63" s="29"/>
      <c r="NW63" s="29"/>
      <c r="NX63" s="29"/>
      <c r="NY63" s="29"/>
      <c r="NZ63" s="29"/>
      <c r="OA63" s="29"/>
      <c r="OB63" s="29"/>
      <c r="OC63" s="29"/>
      <c r="OD63" s="29"/>
      <c r="OE63" s="29"/>
      <c r="OF63" s="29"/>
      <c r="OG63" s="29"/>
      <c r="OH63" s="29"/>
      <c r="OI63" s="29"/>
      <c r="OJ63" s="29"/>
      <c r="OK63" s="29"/>
      <c r="OL63" s="29"/>
      <c r="OM63" s="29"/>
      <c r="ON63" s="29"/>
      <c r="OO63" s="29"/>
      <c r="OP63" s="29"/>
      <c r="OQ63" s="29"/>
      <c r="OR63" s="29"/>
      <c r="OS63" s="29"/>
      <c r="OT63" s="29"/>
      <c r="OU63" s="29"/>
      <c r="OV63" s="29"/>
      <c r="OW63" s="29"/>
      <c r="OX63" s="29"/>
      <c r="OY63" s="29"/>
      <c r="OZ63" s="29"/>
      <c r="PA63" s="29"/>
      <c r="PB63" s="29"/>
      <c r="PC63" s="29"/>
      <c r="PD63" s="29"/>
      <c r="PE63" s="29"/>
      <c r="PF63" s="29"/>
      <c r="PG63" s="29"/>
      <c r="PH63" s="29"/>
      <c r="PI63" s="29"/>
      <c r="PJ63" s="29"/>
      <c r="PK63" s="29"/>
      <c r="PL63" s="29"/>
      <c r="PM63" s="29"/>
      <c r="PN63" s="29"/>
      <c r="PO63" s="29"/>
      <c r="PP63" s="29"/>
      <c r="PQ63" s="29"/>
      <c r="PR63" s="29"/>
      <c r="PS63" s="29"/>
      <c r="PT63" s="29"/>
      <c r="PU63" s="29"/>
      <c r="PV63" s="29"/>
      <c r="PW63" s="29"/>
      <c r="PX63" s="29"/>
      <c r="PY63" s="29"/>
      <c r="PZ63" s="29"/>
      <c r="QA63" s="29"/>
      <c r="QB63" s="29"/>
      <c r="QC63" s="29"/>
      <c r="QD63" s="29"/>
      <c r="QE63" s="29"/>
      <c r="QF63" s="29"/>
      <c r="QG63" s="29"/>
      <c r="QH63" s="29"/>
      <c r="QI63" s="29"/>
      <c r="QJ63" s="29"/>
      <c r="QK63" s="29"/>
      <c r="QL63" s="29"/>
      <c r="QM63" s="29"/>
      <c r="QN63" s="29"/>
      <c r="QO63" s="29"/>
      <c r="QP63" s="29"/>
      <c r="QQ63" s="29"/>
      <c r="QR63" s="29"/>
      <c r="QS63" s="29"/>
      <c r="QT63" s="29"/>
      <c r="QU63" s="29"/>
      <c r="QV63" s="29"/>
      <c r="QW63" s="29"/>
      <c r="QX63" s="29"/>
      <c r="QY63" s="29"/>
      <c r="QZ63" s="29"/>
      <c r="RA63" s="29"/>
      <c r="RB63" s="29"/>
      <c r="RC63" s="29"/>
      <c r="RD63" s="29"/>
      <c r="RE63" s="29"/>
      <c r="RF63" s="29"/>
      <c r="RG63" s="29"/>
      <c r="RH63" s="29"/>
      <c r="RI63" s="29"/>
      <c r="RJ63" s="29"/>
      <c r="RK63" s="29"/>
      <c r="RL63" s="29"/>
      <c r="RM63" s="29"/>
      <c r="RN63" s="29"/>
      <c r="RO63" s="29"/>
      <c r="RP63" s="29"/>
      <c r="RQ63" s="29"/>
      <c r="RR63" s="29"/>
      <c r="RS63" s="29"/>
      <c r="RT63" s="29"/>
      <c r="RU63" s="29"/>
      <c r="RV63" s="29"/>
      <c r="RW63" s="29"/>
      <c r="RX63" s="29"/>
      <c r="RY63" s="29"/>
      <c r="RZ63" s="29"/>
      <c r="SA63" s="29"/>
      <c r="SB63" s="29"/>
      <c r="SC63" s="29"/>
      <c r="SD63" s="29"/>
      <c r="SE63" s="29"/>
      <c r="SF63" s="29"/>
      <c r="SG63" s="29"/>
      <c r="SH63" s="29"/>
      <c r="SI63" s="29"/>
      <c r="SJ63" s="29"/>
      <c r="SK63" s="29"/>
      <c r="SL63" s="29"/>
    </row>
    <row r="64" spans="1:506" ht="16.5" customHeight="1" x14ac:dyDescent="0.2">
      <c r="A64" s="20">
        <v>888</v>
      </c>
      <c r="B64" s="20" t="s">
        <v>62</v>
      </c>
      <c r="C64" s="20" t="s">
        <v>63</v>
      </c>
      <c r="D64" s="20" t="s">
        <v>30</v>
      </c>
      <c r="E64" s="20" t="s">
        <v>1345</v>
      </c>
      <c r="F64" s="22" t="s">
        <v>141</v>
      </c>
      <c r="G64" s="20" t="s">
        <v>84</v>
      </c>
      <c r="H64" s="20" t="s">
        <v>35</v>
      </c>
      <c r="I64" s="20" t="s">
        <v>27</v>
      </c>
      <c r="J64" s="22" t="s">
        <v>152</v>
      </c>
      <c r="K64" s="20"/>
      <c r="L64" s="20"/>
      <c r="M64" s="20"/>
      <c r="N64" s="20"/>
      <c r="O64" s="23">
        <v>300000000</v>
      </c>
      <c r="P64" s="23"/>
      <c r="Q64" s="24">
        <v>1</v>
      </c>
      <c r="R64" s="25">
        <v>45839</v>
      </c>
      <c r="S64" s="20" t="s">
        <v>29</v>
      </c>
      <c r="T64" s="26">
        <f t="shared" si="3"/>
        <v>300000000</v>
      </c>
      <c r="U64" s="27" t="s">
        <v>39</v>
      </c>
      <c r="V64" s="28" t="s">
        <v>40</v>
      </c>
      <c r="W64" s="29"/>
      <c r="X64" s="29"/>
      <c r="Y64" s="29"/>
      <c r="Z64" s="29"/>
      <c r="AA64" s="29"/>
      <c r="AB64" s="29"/>
      <c r="AC64" s="29"/>
      <c r="AD64" s="29"/>
      <c r="AE64" s="29"/>
      <c r="AF64" s="29"/>
      <c r="AG64" s="29"/>
      <c r="AH64" s="29"/>
      <c r="AI64" s="29"/>
      <c r="AJ64" s="29"/>
      <c r="AK64" s="29"/>
      <c r="AL64" s="29"/>
      <c r="AM64" s="29"/>
      <c r="AN64" s="29"/>
      <c r="AO64" s="29"/>
      <c r="AP64" s="29"/>
      <c r="AQ64" s="29"/>
      <c r="AR64" s="29"/>
      <c r="AS64" s="29"/>
      <c r="AT64" s="29"/>
      <c r="AU64" s="29"/>
      <c r="AV64" s="29"/>
      <c r="AW64" s="29"/>
      <c r="AX64" s="29"/>
      <c r="AY64" s="29"/>
      <c r="AZ64" s="29"/>
      <c r="BA64" s="29"/>
      <c r="BB64" s="29"/>
      <c r="BC64" s="29"/>
      <c r="BD64" s="29"/>
      <c r="BE64" s="29"/>
      <c r="BF64" s="29"/>
      <c r="BG64" s="29"/>
      <c r="BH64" s="29"/>
      <c r="BI64" s="29"/>
      <c r="BJ64" s="29"/>
      <c r="BK64" s="29"/>
      <c r="BL64" s="29"/>
      <c r="BM64" s="29"/>
      <c r="BN64" s="29"/>
      <c r="BO64" s="29"/>
      <c r="BP64" s="29"/>
      <c r="BQ64" s="29"/>
      <c r="BR64" s="29"/>
      <c r="BS64" s="29"/>
      <c r="BT64" s="29"/>
      <c r="BU64" s="29"/>
      <c r="BV64" s="29"/>
      <c r="BW64" s="29"/>
      <c r="BX64" s="29"/>
      <c r="BY64" s="29"/>
      <c r="BZ64" s="29"/>
      <c r="CA64" s="29"/>
      <c r="CB64" s="29"/>
      <c r="CC64" s="29"/>
      <c r="CD64" s="29"/>
      <c r="CE64" s="29"/>
      <c r="CF64" s="29"/>
      <c r="CG64" s="29"/>
      <c r="CH64" s="29"/>
      <c r="CI64" s="29"/>
      <c r="CJ64" s="29"/>
      <c r="CK64" s="29"/>
      <c r="CL64" s="29"/>
      <c r="CM64" s="29"/>
      <c r="CN64" s="29"/>
      <c r="CO64" s="29"/>
      <c r="CP64" s="29"/>
      <c r="CQ64" s="29"/>
      <c r="CR64" s="29"/>
      <c r="CS64" s="29"/>
      <c r="CT64" s="29"/>
      <c r="CU64" s="29"/>
      <c r="CV64" s="29"/>
      <c r="CW64" s="29"/>
      <c r="CX64" s="29"/>
      <c r="CY64" s="29"/>
      <c r="CZ64" s="29"/>
      <c r="DA64" s="29"/>
      <c r="DB64" s="29"/>
      <c r="DC64" s="29"/>
      <c r="DD64" s="29"/>
      <c r="DE64" s="29"/>
      <c r="DF64" s="29"/>
      <c r="DG64" s="29"/>
      <c r="DH64" s="29"/>
      <c r="DI64" s="29"/>
      <c r="DJ64" s="29"/>
      <c r="DK64" s="29"/>
      <c r="DL64" s="29"/>
      <c r="DM64" s="29"/>
      <c r="DN64" s="29"/>
      <c r="DO64" s="29"/>
      <c r="DP64" s="29"/>
      <c r="DQ64" s="29"/>
      <c r="DR64" s="29"/>
      <c r="DS64" s="29"/>
      <c r="DT64" s="29"/>
      <c r="DU64" s="29"/>
      <c r="DV64" s="29"/>
      <c r="DW64" s="29"/>
      <c r="DX64" s="29"/>
      <c r="DY64" s="29"/>
      <c r="DZ64" s="29"/>
      <c r="EA64" s="29"/>
      <c r="EB64" s="29"/>
      <c r="EC64" s="29"/>
      <c r="ED64" s="29"/>
      <c r="EE64" s="29"/>
      <c r="EF64" s="29"/>
      <c r="EG64" s="29"/>
      <c r="EH64" s="29"/>
      <c r="EI64" s="29"/>
      <c r="EJ64" s="29"/>
      <c r="EK64" s="29"/>
      <c r="EL64" s="29"/>
      <c r="EM64" s="29"/>
      <c r="EN64" s="29"/>
      <c r="EO64" s="29"/>
      <c r="EP64" s="29"/>
      <c r="EQ64" s="29"/>
      <c r="ER64" s="29"/>
      <c r="ES64" s="29"/>
      <c r="ET64" s="29"/>
      <c r="EU64" s="29"/>
      <c r="EV64" s="29"/>
      <c r="EW64" s="29"/>
      <c r="EX64" s="29"/>
      <c r="EY64" s="29"/>
      <c r="EZ64" s="29"/>
      <c r="FA64" s="29"/>
      <c r="FB64" s="29"/>
      <c r="FC64" s="29"/>
      <c r="FD64" s="29"/>
      <c r="FE64" s="29"/>
      <c r="FF64" s="29"/>
      <c r="FG64" s="29"/>
      <c r="FH64" s="29"/>
      <c r="FI64" s="29"/>
      <c r="FJ64" s="29"/>
      <c r="FK64" s="29"/>
      <c r="FL64" s="29"/>
      <c r="FM64" s="29"/>
      <c r="FN64" s="29"/>
      <c r="FO64" s="29"/>
      <c r="FP64" s="29"/>
      <c r="FQ64" s="29"/>
      <c r="FR64" s="29"/>
      <c r="FS64" s="29"/>
      <c r="FT64" s="29"/>
      <c r="FU64" s="29"/>
      <c r="FV64" s="29"/>
      <c r="FW64" s="29"/>
      <c r="FX64" s="29"/>
      <c r="FY64" s="29"/>
      <c r="FZ64" s="29"/>
      <c r="GA64" s="29"/>
      <c r="GB64" s="29"/>
      <c r="GC64" s="29"/>
      <c r="GD64" s="29"/>
      <c r="GE64" s="29"/>
      <c r="GF64" s="29"/>
      <c r="GG64" s="29"/>
      <c r="GH64" s="29"/>
      <c r="GI64" s="29"/>
      <c r="GJ64" s="29"/>
      <c r="GK64" s="29"/>
      <c r="GL64" s="29"/>
      <c r="GM64" s="29"/>
      <c r="GN64" s="29"/>
      <c r="GO64" s="29"/>
      <c r="GP64" s="29"/>
      <c r="GQ64" s="29"/>
      <c r="GR64" s="29"/>
      <c r="GS64" s="29"/>
      <c r="GT64" s="29"/>
      <c r="GU64" s="29"/>
      <c r="GV64" s="29"/>
      <c r="GW64" s="29"/>
      <c r="GX64" s="29"/>
      <c r="GY64" s="29"/>
      <c r="GZ64" s="29"/>
      <c r="HA64" s="29"/>
      <c r="HB64" s="29"/>
      <c r="HC64" s="29"/>
      <c r="HD64" s="29"/>
      <c r="HE64" s="29"/>
      <c r="HF64" s="29"/>
      <c r="HG64" s="29"/>
      <c r="HH64" s="29"/>
      <c r="HI64" s="29"/>
      <c r="HJ64" s="29"/>
      <c r="HK64" s="29"/>
      <c r="HL64" s="29"/>
      <c r="HM64" s="29"/>
      <c r="HN64" s="29"/>
      <c r="HO64" s="29"/>
      <c r="HP64" s="29"/>
      <c r="HQ64" s="29"/>
      <c r="HR64" s="29"/>
      <c r="HS64" s="29"/>
      <c r="HT64" s="29"/>
      <c r="HU64" s="29"/>
      <c r="HV64" s="29"/>
      <c r="HW64" s="29"/>
      <c r="HX64" s="29"/>
      <c r="HY64" s="29"/>
      <c r="HZ64" s="29"/>
      <c r="IA64" s="29"/>
      <c r="IB64" s="29"/>
      <c r="IC64" s="29"/>
      <c r="ID64" s="29"/>
      <c r="IE64" s="29"/>
      <c r="IF64" s="29"/>
      <c r="IG64" s="29"/>
      <c r="IH64" s="29"/>
      <c r="II64" s="29"/>
      <c r="IJ64" s="29"/>
      <c r="IK64" s="29"/>
      <c r="IL64" s="29"/>
      <c r="IM64" s="29"/>
      <c r="IN64" s="29"/>
      <c r="IO64" s="29"/>
      <c r="IP64" s="29"/>
      <c r="IQ64" s="29"/>
      <c r="IR64" s="29"/>
      <c r="IS64" s="29"/>
      <c r="IT64" s="29"/>
      <c r="IU64" s="29"/>
      <c r="IV64" s="29"/>
      <c r="IW64" s="29"/>
      <c r="IX64" s="29"/>
      <c r="IY64" s="29"/>
      <c r="IZ64" s="29"/>
      <c r="JA64" s="29"/>
      <c r="JB64" s="29"/>
      <c r="JC64" s="29"/>
      <c r="JD64" s="29"/>
      <c r="JE64" s="29"/>
      <c r="JF64" s="29"/>
      <c r="JG64" s="29"/>
      <c r="JH64" s="29"/>
      <c r="JI64" s="29"/>
      <c r="JJ64" s="29"/>
      <c r="JK64" s="29"/>
      <c r="JL64" s="29"/>
      <c r="JM64" s="29"/>
      <c r="JN64" s="29"/>
      <c r="JO64" s="29"/>
      <c r="JP64" s="29"/>
      <c r="JQ64" s="29"/>
      <c r="JR64" s="29"/>
      <c r="JS64" s="29"/>
      <c r="JT64" s="29"/>
      <c r="JU64" s="29"/>
      <c r="JV64" s="29"/>
      <c r="JW64" s="29"/>
      <c r="JX64" s="29"/>
      <c r="JY64" s="29"/>
      <c r="JZ64" s="29"/>
      <c r="KA64" s="29"/>
      <c r="KB64" s="29"/>
      <c r="KC64" s="29"/>
      <c r="KD64" s="29"/>
      <c r="KE64" s="29"/>
      <c r="KF64" s="29"/>
      <c r="KG64" s="29"/>
      <c r="KH64" s="29"/>
      <c r="KI64" s="29"/>
      <c r="KJ64" s="29"/>
      <c r="KK64" s="29"/>
      <c r="KL64" s="29"/>
      <c r="KM64" s="29"/>
      <c r="KN64" s="29"/>
      <c r="KO64" s="29"/>
      <c r="KP64" s="29"/>
      <c r="KQ64" s="29"/>
      <c r="KR64" s="29"/>
      <c r="KS64" s="29"/>
      <c r="KT64" s="29"/>
      <c r="KU64" s="29"/>
      <c r="KV64" s="29"/>
      <c r="KW64" s="29"/>
      <c r="KX64" s="29"/>
      <c r="KY64" s="29"/>
      <c r="KZ64" s="29"/>
      <c r="LA64" s="29"/>
      <c r="LB64" s="29"/>
      <c r="LC64" s="29"/>
      <c r="LD64" s="29"/>
      <c r="LE64" s="29"/>
      <c r="LF64" s="29"/>
      <c r="LG64" s="29"/>
      <c r="LH64" s="29"/>
      <c r="LI64" s="29"/>
      <c r="LJ64" s="29"/>
      <c r="LK64" s="29"/>
      <c r="LL64" s="29"/>
      <c r="LM64" s="29"/>
      <c r="LN64" s="29"/>
      <c r="LO64" s="29"/>
      <c r="LP64" s="29"/>
      <c r="LQ64" s="29"/>
      <c r="LR64" s="29"/>
      <c r="LS64" s="29"/>
      <c r="LT64" s="29"/>
      <c r="LU64" s="29"/>
      <c r="LV64" s="29"/>
      <c r="LW64" s="29"/>
      <c r="LX64" s="29"/>
      <c r="LY64" s="29"/>
      <c r="LZ64" s="29"/>
      <c r="MA64" s="29"/>
      <c r="MB64" s="29"/>
      <c r="MC64" s="29"/>
      <c r="MD64" s="29"/>
      <c r="ME64" s="29"/>
      <c r="MF64" s="29"/>
      <c r="MG64" s="29"/>
      <c r="MH64" s="29"/>
      <c r="MI64" s="29"/>
      <c r="MJ64" s="29"/>
      <c r="MK64" s="29"/>
      <c r="ML64" s="29"/>
      <c r="MM64" s="29"/>
      <c r="MN64" s="29"/>
      <c r="MO64" s="29"/>
      <c r="MP64" s="29"/>
      <c r="MQ64" s="29"/>
      <c r="MR64" s="29"/>
      <c r="MS64" s="29"/>
      <c r="MT64" s="29"/>
      <c r="MU64" s="29"/>
      <c r="MV64" s="29"/>
      <c r="MW64" s="29"/>
      <c r="MX64" s="29"/>
      <c r="MY64" s="29"/>
      <c r="MZ64" s="29"/>
      <c r="NA64" s="29"/>
      <c r="NB64" s="29"/>
      <c r="NC64" s="29"/>
      <c r="ND64" s="29"/>
      <c r="NE64" s="29"/>
      <c r="NF64" s="29"/>
      <c r="NG64" s="29"/>
      <c r="NH64" s="29"/>
      <c r="NI64" s="29"/>
      <c r="NJ64" s="29"/>
      <c r="NK64" s="29"/>
      <c r="NL64" s="29"/>
      <c r="NM64" s="29"/>
      <c r="NN64" s="29"/>
      <c r="NO64" s="29"/>
      <c r="NP64" s="29"/>
      <c r="NQ64" s="29"/>
      <c r="NR64" s="29"/>
      <c r="NS64" s="29"/>
      <c r="NT64" s="29"/>
      <c r="NU64" s="29"/>
      <c r="NV64" s="29"/>
      <c r="NW64" s="29"/>
      <c r="NX64" s="29"/>
      <c r="NY64" s="29"/>
      <c r="NZ64" s="29"/>
      <c r="OA64" s="29"/>
      <c r="OB64" s="29"/>
      <c r="OC64" s="29"/>
      <c r="OD64" s="29"/>
      <c r="OE64" s="29"/>
      <c r="OF64" s="29"/>
      <c r="OG64" s="29"/>
      <c r="OH64" s="29"/>
      <c r="OI64" s="29"/>
      <c r="OJ64" s="29"/>
      <c r="OK64" s="29"/>
      <c r="OL64" s="29"/>
      <c r="OM64" s="29"/>
      <c r="ON64" s="29"/>
      <c r="OO64" s="29"/>
      <c r="OP64" s="29"/>
      <c r="OQ64" s="29"/>
      <c r="OR64" s="29"/>
      <c r="OS64" s="29"/>
      <c r="OT64" s="29"/>
      <c r="OU64" s="29"/>
      <c r="OV64" s="29"/>
      <c r="OW64" s="29"/>
      <c r="OX64" s="29"/>
      <c r="OY64" s="29"/>
      <c r="OZ64" s="29"/>
      <c r="PA64" s="29"/>
      <c r="PB64" s="29"/>
      <c r="PC64" s="29"/>
      <c r="PD64" s="29"/>
      <c r="PE64" s="29"/>
      <c r="PF64" s="29"/>
      <c r="PG64" s="29"/>
      <c r="PH64" s="29"/>
      <c r="PI64" s="29"/>
      <c r="PJ64" s="29"/>
      <c r="PK64" s="29"/>
      <c r="PL64" s="29"/>
      <c r="PM64" s="29"/>
      <c r="PN64" s="29"/>
      <c r="PO64" s="29"/>
      <c r="PP64" s="29"/>
      <c r="PQ64" s="29"/>
      <c r="PR64" s="29"/>
      <c r="PS64" s="29"/>
      <c r="PT64" s="29"/>
      <c r="PU64" s="29"/>
      <c r="PV64" s="29"/>
      <c r="PW64" s="29"/>
      <c r="PX64" s="29"/>
      <c r="PY64" s="29"/>
      <c r="PZ64" s="29"/>
      <c r="QA64" s="29"/>
      <c r="QB64" s="29"/>
      <c r="QC64" s="29"/>
      <c r="QD64" s="29"/>
      <c r="QE64" s="29"/>
      <c r="QF64" s="29"/>
      <c r="QG64" s="29"/>
      <c r="QH64" s="29"/>
      <c r="QI64" s="29"/>
      <c r="QJ64" s="29"/>
      <c r="QK64" s="29"/>
      <c r="QL64" s="29"/>
      <c r="QM64" s="29"/>
      <c r="QN64" s="29"/>
      <c r="QO64" s="29"/>
      <c r="QP64" s="29"/>
      <c r="QQ64" s="29"/>
      <c r="QR64" s="29"/>
      <c r="QS64" s="29"/>
      <c r="QT64" s="29"/>
      <c r="QU64" s="29"/>
      <c r="QV64" s="29"/>
      <c r="QW64" s="29"/>
      <c r="QX64" s="29"/>
      <c r="QY64" s="29"/>
      <c r="QZ64" s="29"/>
      <c r="RA64" s="29"/>
      <c r="RB64" s="29"/>
      <c r="RC64" s="29"/>
      <c r="RD64" s="29"/>
      <c r="RE64" s="29"/>
      <c r="RF64" s="29"/>
      <c r="RG64" s="29"/>
      <c r="RH64" s="29"/>
      <c r="RI64" s="29"/>
      <c r="RJ64" s="29"/>
      <c r="RK64" s="29"/>
      <c r="RL64" s="29"/>
      <c r="RM64" s="29"/>
      <c r="RN64" s="29"/>
      <c r="RO64" s="29"/>
      <c r="RP64" s="29"/>
      <c r="RQ64" s="29"/>
      <c r="RR64" s="29"/>
      <c r="RS64" s="29"/>
      <c r="RT64" s="29"/>
      <c r="RU64" s="29"/>
      <c r="RV64" s="29"/>
      <c r="RW64" s="29"/>
      <c r="RX64" s="29"/>
      <c r="RY64" s="29"/>
      <c r="RZ64" s="29"/>
      <c r="SA64" s="29"/>
      <c r="SB64" s="29"/>
      <c r="SC64" s="29"/>
      <c r="SD64" s="29"/>
      <c r="SE64" s="29"/>
      <c r="SF64" s="29"/>
      <c r="SG64" s="29"/>
      <c r="SH64" s="29"/>
      <c r="SI64" s="29"/>
      <c r="SJ64" s="29"/>
      <c r="SK64" s="29"/>
      <c r="SL64" s="29"/>
    </row>
    <row r="65" spans="1:506" ht="16.5" customHeight="1" x14ac:dyDescent="0.2">
      <c r="A65" s="20">
        <v>889</v>
      </c>
      <c r="B65" s="20" t="s">
        <v>62</v>
      </c>
      <c r="C65" s="20" t="s">
        <v>63</v>
      </c>
      <c r="D65" s="20" t="s">
        <v>30</v>
      </c>
      <c r="E65" s="20" t="s">
        <v>1346</v>
      </c>
      <c r="F65" s="22" t="s">
        <v>153</v>
      </c>
      <c r="G65" s="20" t="s">
        <v>37</v>
      </c>
      <c r="H65" s="20" t="s">
        <v>154</v>
      </c>
      <c r="I65" s="20" t="s">
        <v>27</v>
      </c>
      <c r="J65" s="22" t="s">
        <v>155</v>
      </c>
      <c r="K65" s="20"/>
      <c r="L65" s="20"/>
      <c r="M65" s="20"/>
      <c r="N65" s="20"/>
      <c r="O65" s="23">
        <v>500000000</v>
      </c>
      <c r="P65" s="23">
        <v>0</v>
      </c>
      <c r="Q65" s="24">
        <v>1</v>
      </c>
      <c r="R65" s="25">
        <v>45778</v>
      </c>
      <c r="S65" s="20" t="s">
        <v>29</v>
      </c>
      <c r="T65" s="26">
        <f t="shared" si="3"/>
        <v>500000000</v>
      </c>
      <c r="U65" s="27" t="s">
        <v>39</v>
      </c>
      <c r="V65" s="28" t="s">
        <v>40</v>
      </c>
      <c r="W65" s="29"/>
      <c r="X65" s="29"/>
      <c r="Y65" s="29"/>
      <c r="Z65" s="29"/>
      <c r="AA65" s="29"/>
      <c r="AB65" s="29"/>
      <c r="AC65" s="29"/>
      <c r="AD65" s="29"/>
      <c r="AE65" s="29"/>
      <c r="AF65" s="29"/>
      <c r="AG65" s="29"/>
      <c r="AH65" s="29"/>
      <c r="AI65" s="29"/>
      <c r="AJ65" s="29"/>
      <c r="AK65" s="29"/>
      <c r="AL65" s="29"/>
      <c r="AM65" s="29"/>
      <c r="AN65" s="29"/>
      <c r="AO65" s="29"/>
      <c r="AP65" s="29"/>
      <c r="AQ65" s="29"/>
      <c r="AR65" s="29"/>
      <c r="AS65" s="29"/>
      <c r="AT65" s="29"/>
      <c r="AU65" s="29"/>
      <c r="AV65" s="29"/>
      <c r="AW65" s="29"/>
      <c r="AX65" s="29"/>
      <c r="AY65" s="29"/>
      <c r="AZ65" s="29"/>
      <c r="BA65" s="29"/>
      <c r="BB65" s="29"/>
      <c r="BC65" s="29"/>
      <c r="BD65" s="29"/>
      <c r="BE65" s="29"/>
      <c r="BF65" s="29"/>
      <c r="BG65" s="29"/>
      <c r="BH65" s="29"/>
      <c r="BI65" s="29"/>
      <c r="BJ65" s="29"/>
      <c r="BK65" s="29"/>
      <c r="BL65" s="29"/>
      <c r="BM65" s="29"/>
      <c r="BN65" s="29"/>
      <c r="BO65" s="29"/>
      <c r="BP65" s="29"/>
      <c r="BQ65" s="29"/>
      <c r="BR65" s="29"/>
      <c r="BS65" s="29"/>
      <c r="BT65" s="29"/>
      <c r="BU65" s="29"/>
      <c r="BV65" s="29"/>
      <c r="BW65" s="29"/>
      <c r="BX65" s="29"/>
      <c r="BY65" s="29"/>
      <c r="BZ65" s="29"/>
      <c r="CA65" s="29"/>
      <c r="CB65" s="29"/>
      <c r="CC65" s="29"/>
      <c r="CD65" s="29"/>
      <c r="CE65" s="29"/>
      <c r="CF65" s="29"/>
      <c r="CG65" s="29"/>
      <c r="CH65" s="29"/>
      <c r="CI65" s="29"/>
      <c r="CJ65" s="29"/>
      <c r="CK65" s="29"/>
      <c r="CL65" s="29"/>
      <c r="CM65" s="29"/>
      <c r="CN65" s="29"/>
      <c r="CO65" s="29"/>
      <c r="CP65" s="29"/>
      <c r="CQ65" s="29"/>
      <c r="CR65" s="29"/>
      <c r="CS65" s="29"/>
      <c r="CT65" s="29"/>
      <c r="CU65" s="29"/>
      <c r="CV65" s="29"/>
      <c r="CW65" s="29"/>
      <c r="CX65" s="29"/>
      <c r="CY65" s="29"/>
      <c r="CZ65" s="29"/>
      <c r="DA65" s="29"/>
      <c r="DB65" s="29"/>
      <c r="DC65" s="29"/>
      <c r="DD65" s="29"/>
      <c r="DE65" s="29"/>
      <c r="DF65" s="29"/>
      <c r="DG65" s="29"/>
      <c r="DH65" s="29"/>
      <c r="DI65" s="29"/>
      <c r="DJ65" s="29"/>
      <c r="DK65" s="29"/>
      <c r="DL65" s="29"/>
      <c r="DM65" s="29"/>
      <c r="DN65" s="29"/>
      <c r="DO65" s="29"/>
      <c r="DP65" s="29"/>
      <c r="DQ65" s="29"/>
      <c r="DR65" s="29"/>
      <c r="DS65" s="29"/>
      <c r="DT65" s="29"/>
      <c r="DU65" s="29"/>
      <c r="DV65" s="29"/>
      <c r="DW65" s="29"/>
      <c r="DX65" s="29"/>
      <c r="DY65" s="29"/>
      <c r="DZ65" s="29"/>
      <c r="EA65" s="29"/>
      <c r="EB65" s="29"/>
      <c r="EC65" s="29"/>
      <c r="ED65" s="29"/>
      <c r="EE65" s="29"/>
      <c r="EF65" s="29"/>
      <c r="EG65" s="29"/>
      <c r="EH65" s="29"/>
      <c r="EI65" s="29"/>
      <c r="EJ65" s="29"/>
      <c r="EK65" s="29"/>
      <c r="EL65" s="29"/>
      <c r="EM65" s="29"/>
      <c r="EN65" s="29"/>
      <c r="EO65" s="29"/>
      <c r="EP65" s="29"/>
      <c r="EQ65" s="29"/>
      <c r="ER65" s="29"/>
      <c r="ES65" s="29"/>
      <c r="ET65" s="29"/>
      <c r="EU65" s="29"/>
      <c r="EV65" s="29"/>
      <c r="EW65" s="29"/>
      <c r="EX65" s="29"/>
      <c r="EY65" s="29"/>
      <c r="EZ65" s="29"/>
      <c r="FA65" s="29"/>
      <c r="FB65" s="29"/>
      <c r="FC65" s="29"/>
      <c r="FD65" s="29"/>
      <c r="FE65" s="29"/>
      <c r="FF65" s="29"/>
      <c r="FG65" s="29"/>
      <c r="FH65" s="29"/>
      <c r="FI65" s="29"/>
      <c r="FJ65" s="29"/>
      <c r="FK65" s="29"/>
      <c r="FL65" s="29"/>
      <c r="FM65" s="29"/>
      <c r="FN65" s="29"/>
      <c r="FO65" s="29"/>
      <c r="FP65" s="29"/>
      <c r="FQ65" s="29"/>
      <c r="FR65" s="29"/>
      <c r="FS65" s="29"/>
      <c r="FT65" s="29"/>
      <c r="FU65" s="29"/>
      <c r="FV65" s="29"/>
      <c r="FW65" s="29"/>
      <c r="FX65" s="29"/>
      <c r="FY65" s="29"/>
      <c r="FZ65" s="29"/>
      <c r="GA65" s="29"/>
      <c r="GB65" s="29"/>
      <c r="GC65" s="29"/>
      <c r="GD65" s="29"/>
      <c r="GE65" s="29"/>
      <c r="GF65" s="29"/>
      <c r="GG65" s="29"/>
      <c r="GH65" s="29"/>
      <c r="GI65" s="29"/>
      <c r="GJ65" s="29"/>
      <c r="GK65" s="29"/>
      <c r="GL65" s="29"/>
      <c r="GM65" s="29"/>
      <c r="GN65" s="29"/>
      <c r="GO65" s="29"/>
      <c r="GP65" s="29"/>
      <c r="GQ65" s="29"/>
      <c r="GR65" s="29"/>
      <c r="GS65" s="29"/>
      <c r="GT65" s="29"/>
      <c r="GU65" s="29"/>
      <c r="GV65" s="29"/>
      <c r="GW65" s="29"/>
      <c r="GX65" s="29"/>
      <c r="GY65" s="29"/>
      <c r="GZ65" s="29"/>
      <c r="HA65" s="29"/>
      <c r="HB65" s="29"/>
      <c r="HC65" s="29"/>
      <c r="HD65" s="29"/>
      <c r="HE65" s="29"/>
      <c r="HF65" s="29"/>
      <c r="HG65" s="29"/>
      <c r="HH65" s="29"/>
      <c r="HI65" s="29"/>
      <c r="HJ65" s="29"/>
      <c r="HK65" s="29"/>
      <c r="HL65" s="29"/>
      <c r="HM65" s="29"/>
      <c r="HN65" s="29"/>
      <c r="HO65" s="29"/>
      <c r="HP65" s="29"/>
      <c r="HQ65" s="29"/>
      <c r="HR65" s="29"/>
      <c r="HS65" s="29"/>
      <c r="HT65" s="29"/>
      <c r="HU65" s="29"/>
      <c r="HV65" s="29"/>
      <c r="HW65" s="29"/>
      <c r="HX65" s="29"/>
      <c r="HY65" s="29"/>
      <c r="HZ65" s="29"/>
      <c r="IA65" s="29"/>
      <c r="IB65" s="29"/>
      <c r="IC65" s="29"/>
      <c r="ID65" s="29"/>
      <c r="IE65" s="29"/>
      <c r="IF65" s="29"/>
      <c r="IG65" s="29"/>
      <c r="IH65" s="29"/>
      <c r="II65" s="29"/>
      <c r="IJ65" s="29"/>
      <c r="IK65" s="29"/>
      <c r="IL65" s="29"/>
      <c r="IM65" s="29"/>
      <c r="IN65" s="29"/>
      <c r="IO65" s="29"/>
      <c r="IP65" s="29"/>
      <c r="IQ65" s="29"/>
      <c r="IR65" s="29"/>
      <c r="IS65" s="29"/>
      <c r="IT65" s="29"/>
      <c r="IU65" s="29"/>
      <c r="IV65" s="29"/>
      <c r="IW65" s="29"/>
      <c r="IX65" s="29"/>
      <c r="IY65" s="29"/>
      <c r="IZ65" s="29"/>
      <c r="JA65" s="29"/>
      <c r="JB65" s="29"/>
      <c r="JC65" s="29"/>
      <c r="JD65" s="29"/>
      <c r="JE65" s="29"/>
      <c r="JF65" s="29"/>
      <c r="JG65" s="29"/>
      <c r="JH65" s="29"/>
      <c r="JI65" s="29"/>
      <c r="JJ65" s="29"/>
      <c r="JK65" s="29"/>
      <c r="JL65" s="29"/>
      <c r="JM65" s="29"/>
      <c r="JN65" s="29"/>
      <c r="JO65" s="29"/>
      <c r="JP65" s="29"/>
      <c r="JQ65" s="29"/>
      <c r="JR65" s="29"/>
      <c r="JS65" s="29"/>
      <c r="JT65" s="29"/>
      <c r="JU65" s="29"/>
      <c r="JV65" s="29"/>
      <c r="JW65" s="29"/>
      <c r="JX65" s="29"/>
      <c r="JY65" s="29"/>
      <c r="JZ65" s="29"/>
      <c r="KA65" s="29"/>
      <c r="KB65" s="29"/>
      <c r="KC65" s="29"/>
      <c r="KD65" s="29"/>
      <c r="KE65" s="29"/>
      <c r="KF65" s="29"/>
      <c r="KG65" s="29"/>
      <c r="KH65" s="29"/>
      <c r="KI65" s="29"/>
      <c r="KJ65" s="29"/>
      <c r="KK65" s="29"/>
      <c r="KL65" s="29"/>
      <c r="KM65" s="29"/>
      <c r="KN65" s="29"/>
      <c r="KO65" s="29"/>
      <c r="KP65" s="29"/>
      <c r="KQ65" s="29"/>
      <c r="KR65" s="29"/>
      <c r="KS65" s="29"/>
      <c r="KT65" s="29"/>
      <c r="KU65" s="29"/>
      <c r="KV65" s="29"/>
      <c r="KW65" s="29"/>
      <c r="KX65" s="29"/>
      <c r="KY65" s="29"/>
      <c r="KZ65" s="29"/>
      <c r="LA65" s="29"/>
      <c r="LB65" s="29"/>
      <c r="LC65" s="29"/>
      <c r="LD65" s="29"/>
      <c r="LE65" s="29"/>
      <c r="LF65" s="29"/>
      <c r="LG65" s="29"/>
      <c r="LH65" s="29"/>
      <c r="LI65" s="29"/>
      <c r="LJ65" s="29"/>
      <c r="LK65" s="29"/>
      <c r="LL65" s="29"/>
      <c r="LM65" s="29"/>
      <c r="LN65" s="29"/>
      <c r="LO65" s="29"/>
      <c r="LP65" s="29"/>
      <c r="LQ65" s="29"/>
      <c r="LR65" s="29"/>
      <c r="LS65" s="29"/>
      <c r="LT65" s="29"/>
      <c r="LU65" s="29"/>
      <c r="LV65" s="29"/>
      <c r="LW65" s="29"/>
      <c r="LX65" s="29"/>
      <c r="LY65" s="29"/>
      <c r="LZ65" s="29"/>
      <c r="MA65" s="29"/>
      <c r="MB65" s="29"/>
      <c r="MC65" s="29"/>
      <c r="MD65" s="29"/>
      <c r="ME65" s="29"/>
      <c r="MF65" s="29"/>
      <c r="MG65" s="29"/>
      <c r="MH65" s="29"/>
      <c r="MI65" s="29"/>
      <c r="MJ65" s="29"/>
      <c r="MK65" s="29"/>
      <c r="ML65" s="29"/>
      <c r="MM65" s="29"/>
      <c r="MN65" s="29"/>
      <c r="MO65" s="29"/>
      <c r="MP65" s="29"/>
      <c r="MQ65" s="29"/>
      <c r="MR65" s="29"/>
      <c r="MS65" s="29"/>
      <c r="MT65" s="29"/>
      <c r="MU65" s="29"/>
      <c r="MV65" s="29"/>
      <c r="MW65" s="29"/>
      <c r="MX65" s="29"/>
      <c r="MY65" s="29"/>
      <c r="MZ65" s="29"/>
      <c r="NA65" s="29"/>
      <c r="NB65" s="29"/>
      <c r="NC65" s="29"/>
      <c r="ND65" s="29"/>
      <c r="NE65" s="29"/>
      <c r="NF65" s="29"/>
      <c r="NG65" s="29"/>
      <c r="NH65" s="29"/>
      <c r="NI65" s="29"/>
      <c r="NJ65" s="29"/>
      <c r="NK65" s="29"/>
      <c r="NL65" s="29"/>
      <c r="NM65" s="29"/>
      <c r="NN65" s="29"/>
      <c r="NO65" s="29"/>
      <c r="NP65" s="29"/>
      <c r="NQ65" s="29"/>
      <c r="NR65" s="29"/>
      <c r="NS65" s="29"/>
      <c r="NT65" s="29"/>
      <c r="NU65" s="29"/>
      <c r="NV65" s="29"/>
      <c r="NW65" s="29"/>
      <c r="NX65" s="29"/>
      <c r="NY65" s="29"/>
      <c r="NZ65" s="29"/>
      <c r="OA65" s="29"/>
      <c r="OB65" s="29"/>
      <c r="OC65" s="29"/>
      <c r="OD65" s="29"/>
      <c r="OE65" s="29"/>
      <c r="OF65" s="29"/>
      <c r="OG65" s="29"/>
      <c r="OH65" s="29"/>
      <c r="OI65" s="29"/>
      <c r="OJ65" s="29"/>
      <c r="OK65" s="29"/>
      <c r="OL65" s="29"/>
      <c r="OM65" s="29"/>
      <c r="ON65" s="29"/>
      <c r="OO65" s="29"/>
      <c r="OP65" s="29"/>
      <c r="OQ65" s="29"/>
      <c r="OR65" s="29"/>
      <c r="OS65" s="29"/>
      <c r="OT65" s="29"/>
      <c r="OU65" s="29"/>
      <c r="OV65" s="29"/>
      <c r="OW65" s="29"/>
      <c r="OX65" s="29"/>
      <c r="OY65" s="29"/>
      <c r="OZ65" s="29"/>
      <c r="PA65" s="29"/>
      <c r="PB65" s="29"/>
      <c r="PC65" s="29"/>
      <c r="PD65" s="29"/>
      <c r="PE65" s="29"/>
      <c r="PF65" s="29"/>
      <c r="PG65" s="29"/>
      <c r="PH65" s="29"/>
      <c r="PI65" s="29"/>
      <c r="PJ65" s="29"/>
      <c r="PK65" s="29"/>
      <c r="PL65" s="29"/>
      <c r="PM65" s="29"/>
      <c r="PN65" s="29"/>
      <c r="PO65" s="29"/>
      <c r="PP65" s="29"/>
      <c r="PQ65" s="29"/>
      <c r="PR65" s="29"/>
      <c r="PS65" s="29"/>
      <c r="PT65" s="29"/>
      <c r="PU65" s="29"/>
      <c r="PV65" s="29"/>
      <c r="PW65" s="29"/>
      <c r="PX65" s="29"/>
      <c r="PY65" s="29"/>
      <c r="PZ65" s="29"/>
      <c r="QA65" s="29"/>
      <c r="QB65" s="29"/>
      <c r="QC65" s="29"/>
      <c r="QD65" s="29"/>
      <c r="QE65" s="29"/>
      <c r="QF65" s="29"/>
      <c r="QG65" s="29"/>
      <c r="QH65" s="29"/>
      <c r="QI65" s="29"/>
      <c r="QJ65" s="29"/>
      <c r="QK65" s="29"/>
      <c r="QL65" s="29"/>
      <c r="QM65" s="29"/>
      <c r="QN65" s="29"/>
      <c r="QO65" s="29"/>
      <c r="QP65" s="29"/>
      <c r="QQ65" s="29"/>
      <c r="QR65" s="29"/>
      <c r="QS65" s="29"/>
      <c r="QT65" s="29"/>
      <c r="QU65" s="29"/>
      <c r="QV65" s="29"/>
      <c r="QW65" s="29"/>
      <c r="QX65" s="29"/>
      <c r="QY65" s="29"/>
      <c r="QZ65" s="29"/>
      <c r="RA65" s="29"/>
      <c r="RB65" s="29"/>
      <c r="RC65" s="29"/>
      <c r="RD65" s="29"/>
      <c r="RE65" s="29"/>
      <c r="RF65" s="29"/>
      <c r="RG65" s="29"/>
      <c r="RH65" s="29"/>
      <c r="RI65" s="29"/>
      <c r="RJ65" s="29"/>
      <c r="RK65" s="29"/>
      <c r="RL65" s="29"/>
      <c r="RM65" s="29"/>
      <c r="RN65" s="29"/>
      <c r="RO65" s="29"/>
      <c r="RP65" s="29"/>
      <c r="RQ65" s="29"/>
      <c r="RR65" s="29"/>
      <c r="RS65" s="29"/>
      <c r="RT65" s="29"/>
      <c r="RU65" s="29"/>
      <c r="RV65" s="29"/>
      <c r="RW65" s="29"/>
      <c r="RX65" s="29"/>
      <c r="RY65" s="29"/>
      <c r="RZ65" s="29"/>
      <c r="SA65" s="29"/>
      <c r="SB65" s="29"/>
      <c r="SC65" s="29"/>
      <c r="SD65" s="29"/>
      <c r="SE65" s="29"/>
      <c r="SF65" s="29"/>
      <c r="SG65" s="29"/>
      <c r="SH65" s="29"/>
      <c r="SI65" s="29"/>
      <c r="SJ65" s="29"/>
      <c r="SK65" s="29"/>
      <c r="SL65" s="29"/>
    </row>
    <row r="66" spans="1:506" ht="16.5" customHeight="1" x14ac:dyDescent="0.2">
      <c r="A66" s="20">
        <v>893</v>
      </c>
      <c r="B66" s="20" t="s">
        <v>62</v>
      </c>
      <c r="C66" s="20" t="s">
        <v>63</v>
      </c>
      <c r="D66" s="20" t="s">
        <v>30</v>
      </c>
      <c r="E66" s="20" t="s">
        <v>1345</v>
      </c>
      <c r="F66" s="22" t="s">
        <v>156</v>
      </c>
      <c r="G66" s="20" t="s">
        <v>42</v>
      </c>
      <c r="H66" s="20" t="s">
        <v>35</v>
      </c>
      <c r="I66" s="20" t="s">
        <v>27</v>
      </c>
      <c r="J66" s="22" t="s">
        <v>157</v>
      </c>
      <c r="K66" s="20"/>
      <c r="L66" s="20"/>
      <c r="M66" s="20"/>
      <c r="N66" s="20"/>
      <c r="O66" s="23">
        <v>1240000</v>
      </c>
      <c r="P66" s="23"/>
      <c r="Q66" s="24">
        <v>100</v>
      </c>
      <c r="R66" s="25">
        <v>45778</v>
      </c>
      <c r="S66" s="20" t="s">
        <v>29</v>
      </c>
      <c r="T66" s="26">
        <f t="shared" si="3"/>
        <v>124000000</v>
      </c>
      <c r="U66" s="27" t="s">
        <v>39</v>
      </c>
      <c r="V66" s="28" t="s">
        <v>40</v>
      </c>
      <c r="W66" s="29"/>
      <c r="X66" s="29"/>
      <c r="Y66" s="29"/>
      <c r="Z66" s="29"/>
      <c r="AA66" s="29"/>
      <c r="AB66" s="29"/>
      <c r="AC66" s="29"/>
      <c r="AD66" s="29"/>
      <c r="AE66" s="29"/>
      <c r="AF66" s="29"/>
      <c r="AG66" s="29"/>
      <c r="AH66" s="29"/>
      <c r="AI66" s="29"/>
      <c r="AJ66" s="29"/>
      <c r="AK66" s="29"/>
      <c r="AL66" s="29"/>
      <c r="AM66" s="29"/>
      <c r="AN66" s="29"/>
      <c r="AO66" s="29"/>
      <c r="AP66" s="29"/>
      <c r="AQ66" s="29"/>
      <c r="AR66" s="29"/>
      <c r="AS66" s="29"/>
      <c r="AT66" s="29"/>
      <c r="AU66" s="29"/>
      <c r="AV66" s="29"/>
      <c r="AW66" s="29"/>
      <c r="AX66" s="29"/>
      <c r="AY66" s="29"/>
      <c r="AZ66" s="29"/>
      <c r="BA66" s="29"/>
      <c r="BB66" s="29"/>
      <c r="BC66" s="29"/>
      <c r="BD66" s="29"/>
      <c r="BE66" s="29"/>
      <c r="BF66" s="29"/>
      <c r="BG66" s="29"/>
      <c r="BH66" s="29"/>
      <c r="BI66" s="29"/>
      <c r="BJ66" s="29"/>
      <c r="BK66" s="29"/>
      <c r="BL66" s="29"/>
      <c r="BM66" s="29"/>
      <c r="BN66" s="29"/>
      <c r="BO66" s="29"/>
      <c r="BP66" s="29"/>
      <c r="BQ66" s="29"/>
      <c r="BR66" s="29"/>
      <c r="BS66" s="29"/>
      <c r="BT66" s="29"/>
      <c r="BU66" s="29"/>
      <c r="BV66" s="29"/>
      <c r="BW66" s="29"/>
      <c r="BX66" s="29"/>
      <c r="BY66" s="29"/>
      <c r="BZ66" s="29"/>
      <c r="CA66" s="29"/>
      <c r="CB66" s="29"/>
      <c r="CC66" s="29"/>
      <c r="CD66" s="29"/>
      <c r="CE66" s="29"/>
      <c r="CF66" s="29"/>
      <c r="CG66" s="29"/>
      <c r="CH66" s="29"/>
      <c r="CI66" s="29"/>
      <c r="CJ66" s="29"/>
      <c r="CK66" s="29"/>
      <c r="CL66" s="29"/>
      <c r="CM66" s="29"/>
      <c r="CN66" s="29"/>
      <c r="CO66" s="29"/>
      <c r="CP66" s="29"/>
      <c r="CQ66" s="29"/>
      <c r="CR66" s="29"/>
      <c r="CS66" s="29"/>
      <c r="CT66" s="29"/>
      <c r="CU66" s="29"/>
      <c r="CV66" s="29"/>
      <c r="CW66" s="29"/>
      <c r="CX66" s="29"/>
      <c r="CY66" s="29"/>
      <c r="CZ66" s="29"/>
      <c r="DA66" s="29"/>
      <c r="DB66" s="29"/>
      <c r="DC66" s="29"/>
      <c r="DD66" s="29"/>
      <c r="DE66" s="29"/>
      <c r="DF66" s="29"/>
      <c r="DG66" s="29"/>
      <c r="DH66" s="29"/>
      <c r="DI66" s="29"/>
      <c r="DJ66" s="29"/>
      <c r="DK66" s="29"/>
      <c r="DL66" s="29"/>
      <c r="DM66" s="29"/>
      <c r="DN66" s="29"/>
      <c r="DO66" s="29"/>
      <c r="DP66" s="29"/>
      <c r="DQ66" s="29"/>
      <c r="DR66" s="29"/>
      <c r="DS66" s="29"/>
      <c r="DT66" s="29"/>
      <c r="DU66" s="29"/>
      <c r="DV66" s="29"/>
      <c r="DW66" s="29"/>
      <c r="DX66" s="29"/>
      <c r="DY66" s="29"/>
      <c r="DZ66" s="29"/>
      <c r="EA66" s="29"/>
      <c r="EB66" s="29"/>
      <c r="EC66" s="29"/>
      <c r="ED66" s="29"/>
      <c r="EE66" s="29"/>
      <c r="EF66" s="29"/>
      <c r="EG66" s="29"/>
      <c r="EH66" s="29"/>
      <c r="EI66" s="29"/>
      <c r="EJ66" s="29"/>
      <c r="EK66" s="29"/>
      <c r="EL66" s="29"/>
      <c r="EM66" s="29"/>
      <c r="EN66" s="29"/>
      <c r="EO66" s="29"/>
      <c r="EP66" s="29"/>
      <c r="EQ66" s="29"/>
      <c r="ER66" s="29"/>
      <c r="ES66" s="29"/>
      <c r="ET66" s="29"/>
      <c r="EU66" s="29"/>
      <c r="EV66" s="29"/>
      <c r="EW66" s="29"/>
      <c r="EX66" s="29"/>
      <c r="EY66" s="29"/>
      <c r="EZ66" s="29"/>
      <c r="FA66" s="29"/>
      <c r="FB66" s="29"/>
      <c r="FC66" s="29"/>
      <c r="FD66" s="29"/>
      <c r="FE66" s="29"/>
      <c r="FF66" s="29"/>
      <c r="FG66" s="29"/>
      <c r="FH66" s="29"/>
      <c r="FI66" s="29"/>
      <c r="FJ66" s="29"/>
      <c r="FK66" s="29"/>
      <c r="FL66" s="29"/>
      <c r="FM66" s="29"/>
      <c r="FN66" s="29"/>
      <c r="FO66" s="29"/>
      <c r="FP66" s="29"/>
      <c r="FQ66" s="29"/>
      <c r="FR66" s="29"/>
      <c r="FS66" s="29"/>
      <c r="FT66" s="29"/>
      <c r="FU66" s="29"/>
      <c r="FV66" s="29"/>
      <c r="FW66" s="29"/>
      <c r="FX66" s="29"/>
      <c r="FY66" s="29"/>
      <c r="FZ66" s="29"/>
      <c r="GA66" s="29"/>
      <c r="GB66" s="29"/>
      <c r="GC66" s="29"/>
      <c r="GD66" s="29"/>
      <c r="GE66" s="29"/>
      <c r="GF66" s="29"/>
      <c r="GG66" s="29"/>
      <c r="GH66" s="29"/>
      <c r="GI66" s="29"/>
      <c r="GJ66" s="29"/>
      <c r="GK66" s="29"/>
      <c r="GL66" s="29"/>
      <c r="GM66" s="29"/>
      <c r="GN66" s="29"/>
      <c r="GO66" s="29"/>
      <c r="GP66" s="29"/>
      <c r="GQ66" s="29"/>
      <c r="GR66" s="29"/>
      <c r="GS66" s="29"/>
      <c r="GT66" s="29"/>
      <c r="GU66" s="29"/>
      <c r="GV66" s="29"/>
      <c r="GW66" s="29"/>
      <c r="GX66" s="29"/>
      <c r="GY66" s="29"/>
      <c r="GZ66" s="29"/>
      <c r="HA66" s="29"/>
      <c r="HB66" s="29"/>
      <c r="HC66" s="29"/>
      <c r="HD66" s="29"/>
      <c r="HE66" s="29"/>
      <c r="HF66" s="29"/>
      <c r="HG66" s="29"/>
      <c r="HH66" s="29"/>
      <c r="HI66" s="29"/>
      <c r="HJ66" s="29"/>
      <c r="HK66" s="29"/>
      <c r="HL66" s="29"/>
      <c r="HM66" s="29"/>
      <c r="HN66" s="29"/>
      <c r="HO66" s="29"/>
      <c r="HP66" s="29"/>
      <c r="HQ66" s="29"/>
      <c r="HR66" s="29"/>
      <c r="HS66" s="29"/>
      <c r="HT66" s="29"/>
      <c r="HU66" s="29"/>
      <c r="HV66" s="29"/>
      <c r="HW66" s="29"/>
      <c r="HX66" s="29"/>
      <c r="HY66" s="29"/>
      <c r="HZ66" s="29"/>
      <c r="IA66" s="29"/>
      <c r="IB66" s="29"/>
      <c r="IC66" s="29"/>
      <c r="ID66" s="29"/>
      <c r="IE66" s="29"/>
      <c r="IF66" s="29"/>
      <c r="IG66" s="29"/>
      <c r="IH66" s="29"/>
      <c r="II66" s="29"/>
      <c r="IJ66" s="29"/>
      <c r="IK66" s="29"/>
      <c r="IL66" s="29"/>
      <c r="IM66" s="29"/>
      <c r="IN66" s="29"/>
      <c r="IO66" s="29"/>
      <c r="IP66" s="29"/>
      <c r="IQ66" s="29"/>
      <c r="IR66" s="29"/>
      <c r="IS66" s="29"/>
      <c r="IT66" s="29"/>
      <c r="IU66" s="29"/>
      <c r="IV66" s="29"/>
      <c r="IW66" s="29"/>
      <c r="IX66" s="29"/>
      <c r="IY66" s="29"/>
      <c r="IZ66" s="29"/>
      <c r="JA66" s="29"/>
      <c r="JB66" s="29"/>
      <c r="JC66" s="29"/>
      <c r="JD66" s="29"/>
      <c r="JE66" s="29"/>
      <c r="JF66" s="29"/>
      <c r="JG66" s="29"/>
      <c r="JH66" s="29"/>
      <c r="JI66" s="29"/>
      <c r="JJ66" s="29"/>
      <c r="JK66" s="29"/>
      <c r="JL66" s="29"/>
      <c r="JM66" s="29"/>
      <c r="JN66" s="29"/>
      <c r="JO66" s="29"/>
      <c r="JP66" s="29"/>
      <c r="JQ66" s="29"/>
      <c r="JR66" s="29"/>
      <c r="JS66" s="29"/>
      <c r="JT66" s="29"/>
      <c r="JU66" s="29"/>
      <c r="JV66" s="29"/>
      <c r="JW66" s="29"/>
      <c r="JX66" s="29"/>
      <c r="JY66" s="29"/>
      <c r="JZ66" s="29"/>
      <c r="KA66" s="29"/>
      <c r="KB66" s="29"/>
      <c r="KC66" s="29"/>
      <c r="KD66" s="29"/>
      <c r="KE66" s="29"/>
      <c r="KF66" s="29"/>
      <c r="KG66" s="29"/>
      <c r="KH66" s="29"/>
      <c r="KI66" s="29"/>
      <c r="KJ66" s="29"/>
      <c r="KK66" s="29"/>
      <c r="KL66" s="29"/>
      <c r="KM66" s="29"/>
      <c r="KN66" s="29"/>
      <c r="KO66" s="29"/>
      <c r="KP66" s="29"/>
      <c r="KQ66" s="29"/>
      <c r="KR66" s="29"/>
      <c r="KS66" s="29"/>
      <c r="KT66" s="29"/>
      <c r="KU66" s="29"/>
      <c r="KV66" s="29"/>
      <c r="KW66" s="29"/>
      <c r="KX66" s="29"/>
      <c r="KY66" s="29"/>
      <c r="KZ66" s="29"/>
      <c r="LA66" s="29"/>
      <c r="LB66" s="29"/>
      <c r="LC66" s="29"/>
      <c r="LD66" s="29"/>
      <c r="LE66" s="29"/>
      <c r="LF66" s="29"/>
      <c r="LG66" s="29"/>
      <c r="LH66" s="29"/>
      <c r="LI66" s="29"/>
      <c r="LJ66" s="29"/>
      <c r="LK66" s="29"/>
      <c r="LL66" s="29"/>
      <c r="LM66" s="29"/>
      <c r="LN66" s="29"/>
      <c r="LO66" s="29"/>
      <c r="LP66" s="29"/>
      <c r="LQ66" s="29"/>
      <c r="LR66" s="29"/>
      <c r="LS66" s="29"/>
      <c r="LT66" s="29"/>
      <c r="LU66" s="29"/>
      <c r="LV66" s="29"/>
      <c r="LW66" s="29"/>
      <c r="LX66" s="29"/>
      <c r="LY66" s="29"/>
      <c r="LZ66" s="29"/>
      <c r="MA66" s="29"/>
      <c r="MB66" s="29"/>
      <c r="MC66" s="29"/>
      <c r="MD66" s="29"/>
      <c r="ME66" s="29"/>
      <c r="MF66" s="29"/>
      <c r="MG66" s="29"/>
      <c r="MH66" s="29"/>
      <c r="MI66" s="29"/>
      <c r="MJ66" s="29"/>
      <c r="MK66" s="29"/>
      <c r="ML66" s="29"/>
      <c r="MM66" s="29"/>
      <c r="MN66" s="29"/>
      <c r="MO66" s="29"/>
      <c r="MP66" s="29"/>
      <c r="MQ66" s="29"/>
      <c r="MR66" s="29"/>
      <c r="MS66" s="29"/>
      <c r="MT66" s="29"/>
      <c r="MU66" s="29"/>
      <c r="MV66" s="29"/>
      <c r="MW66" s="29"/>
      <c r="MX66" s="29"/>
      <c r="MY66" s="29"/>
      <c r="MZ66" s="29"/>
      <c r="NA66" s="29"/>
      <c r="NB66" s="29"/>
      <c r="NC66" s="29"/>
      <c r="ND66" s="29"/>
      <c r="NE66" s="29"/>
      <c r="NF66" s="29"/>
      <c r="NG66" s="29"/>
      <c r="NH66" s="29"/>
      <c r="NI66" s="29"/>
      <c r="NJ66" s="29"/>
      <c r="NK66" s="29"/>
      <c r="NL66" s="29"/>
      <c r="NM66" s="29"/>
      <c r="NN66" s="29"/>
      <c r="NO66" s="29"/>
      <c r="NP66" s="29"/>
      <c r="NQ66" s="29"/>
      <c r="NR66" s="29"/>
      <c r="NS66" s="29"/>
      <c r="NT66" s="29"/>
      <c r="NU66" s="29"/>
      <c r="NV66" s="29"/>
      <c r="NW66" s="29"/>
      <c r="NX66" s="29"/>
      <c r="NY66" s="29"/>
      <c r="NZ66" s="29"/>
      <c r="OA66" s="29"/>
      <c r="OB66" s="29"/>
      <c r="OC66" s="29"/>
      <c r="OD66" s="29"/>
      <c r="OE66" s="29"/>
      <c r="OF66" s="29"/>
      <c r="OG66" s="29"/>
      <c r="OH66" s="29"/>
      <c r="OI66" s="29"/>
      <c r="OJ66" s="29"/>
      <c r="OK66" s="29"/>
      <c r="OL66" s="29"/>
      <c r="OM66" s="29"/>
      <c r="ON66" s="29"/>
      <c r="OO66" s="29"/>
      <c r="OP66" s="29"/>
      <c r="OQ66" s="29"/>
      <c r="OR66" s="29"/>
      <c r="OS66" s="29"/>
      <c r="OT66" s="29"/>
      <c r="OU66" s="29"/>
      <c r="OV66" s="29"/>
      <c r="OW66" s="29"/>
      <c r="OX66" s="29"/>
      <c r="OY66" s="29"/>
      <c r="OZ66" s="29"/>
      <c r="PA66" s="29"/>
      <c r="PB66" s="29"/>
      <c r="PC66" s="29"/>
      <c r="PD66" s="29"/>
      <c r="PE66" s="29"/>
      <c r="PF66" s="29"/>
      <c r="PG66" s="29"/>
      <c r="PH66" s="29"/>
      <c r="PI66" s="29"/>
      <c r="PJ66" s="29"/>
      <c r="PK66" s="29"/>
      <c r="PL66" s="29"/>
      <c r="PM66" s="29"/>
      <c r="PN66" s="29"/>
      <c r="PO66" s="29"/>
      <c r="PP66" s="29"/>
      <c r="PQ66" s="29"/>
      <c r="PR66" s="29"/>
      <c r="PS66" s="29"/>
      <c r="PT66" s="29"/>
      <c r="PU66" s="29"/>
      <c r="PV66" s="29"/>
      <c r="PW66" s="29"/>
      <c r="PX66" s="29"/>
      <c r="PY66" s="29"/>
      <c r="PZ66" s="29"/>
      <c r="QA66" s="29"/>
      <c r="QB66" s="29"/>
      <c r="QC66" s="29"/>
      <c r="QD66" s="29"/>
      <c r="QE66" s="29"/>
      <c r="QF66" s="29"/>
      <c r="QG66" s="29"/>
      <c r="QH66" s="29"/>
      <c r="QI66" s="29"/>
      <c r="QJ66" s="29"/>
      <c r="QK66" s="29"/>
      <c r="QL66" s="29"/>
      <c r="QM66" s="29"/>
      <c r="QN66" s="29"/>
      <c r="QO66" s="29"/>
      <c r="QP66" s="29"/>
      <c r="QQ66" s="29"/>
      <c r="QR66" s="29"/>
      <c r="QS66" s="29"/>
      <c r="QT66" s="29"/>
      <c r="QU66" s="29"/>
      <c r="QV66" s="29"/>
      <c r="QW66" s="29"/>
      <c r="QX66" s="29"/>
      <c r="QY66" s="29"/>
      <c r="QZ66" s="29"/>
      <c r="RA66" s="29"/>
      <c r="RB66" s="29"/>
      <c r="RC66" s="29"/>
      <c r="RD66" s="29"/>
      <c r="RE66" s="29"/>
      <c r="RF66" s="29"/>
      <c r="RG66" s="29"/>
      <c r="RH66" s="29"/>
      <c r="RI66" s="29"/>
      <c r="RJ66" s="29"/>
      <c r="RK66" s="29"/>
      <c r="RL66" s="29"/>
      <c r="RM66" s="29"/>
      <c r="RN66" s="29"/>
      <c r="RO66" s="29"/>
      <c r="RP66" s="29"/>
      <c r="RQ66" s="29"/>
      <c r="RR66" s="29"/>
      <c r="RS66" s="29"/>
      <c r="RT66" s="29"/>
      <c r="RU66" s="29"/>
      <c r="RV66" s="29"/>
      <c r="RW66" s="29"/>
      <c r="RX66" s="29"/>
      <c r="RY66" s="29"/>
      <c r="RZ66" s="29"/>
      <c r="SA66" s="29"/>
      <c r="SB66" s="29"/>
      <c r="SC66" s="29"/>
      <c r="SD66" s="29"/>
      <c r="SE66" s="29"/>
      <c r="SF66" s="29"/>
      <c r="SG66" s="29"/>
      <c r="SH66" s="29"/>
      <c r="SI66" s="29"/>
      <c r="SJ66" s="29"/>
      <c r="SK66" s="29"/>
      <c r="SL66" s="29"/>
    </row>
    <row r="67" spans="1:506" ht="16.5" customHeight="1" x14ac:dyDescent="0.2">
      <c r="A67" s="20">
        <v>894</v>
      </c>
      <c r="B67" s="20" t="s">
        <v>62</v>
      </c>
      <c r="C67" s="20" t="s">
        <v>63</v>
      </c>
      <c r="D67" s="20" t="s">
        <v>30</v>
      </c>
      <c r="E67" s="20" t="s">
        <v>1345</v>
      </c>
      <c r="F67" s="22" t="s">
        <v>158</v>
      </c>
      <c r="G67" s="20" t="s">
        <v>42</v>
      </c>
      <c r="H67" s="20" t="s">
        <v>35</v>
      </c>
      <c r="I67" s="20" t="s">
        <v>27</v>
      </c>
      <c r="J67" s="22" t="s">
        <v>159</v>
      </c>
      <c r="K67" s="20"/>
      <c r="L67" s="20"/>
      <c r="M67" s="20"/>
      <c r="N67" s="20"/>
      <c r="O67" s="23">
        <v>300000000</v>
      </c>
      <c r="P67" s="23"/>
      <c r="Q67" s="24">
        <v>1</v>
      </c>
      <c r="R67" s="25">
        <v>45870</v>
      </c>
      <c r="S67" s="20" t="s">
        <v>29</v>
      </c>
      <c r="T67" s="26">
        <f t="shared" si="3"/>
        <v>300000000</v>
      </c>
      <c r="U67" s="27" t="s">
        <v>39</v>
      </c>
      <c r="V67" s="28" t="s">
        <v>40</v>
      </c>
      <c r="W67" s="29"/>
      <c r="X67" s="29"/>
      <c r="Y67" s="29"/>
      <c r="Z67" s="29"/>
      <c r="AA67" s="29"/>
      <c r="AB67" s="29"/>
      <c r="AC67" s="29"/>
      <c r="AD67" s="29"/>
      <c r="AE67" s="29"/>
      <c r="AF67" s="29"/>
      <c r="AG67" s="29"/>
      <c r="AH67" s="29"/>
      <c r="AI67" s="29"/>
      <c r="AJ67" s="29"/>
      <c r="AK67" s="29"/>
      <c r="AL67" s="29"/>
      <c r="AM67" s="29"/>
      <c r="AN67" s="29"/>
      <c r="AO67" s="29"/>
      <c r="AP67" s="29"/>
      <c r="AQ67" s="29"/>
      <c r="AR67" s="29"/>
      <c r="AS67" s="29"/>
      <c r="AT67" s="29"/>
      <c r="AU67" s="29"/>
      <c r="AV67" s="29"/>
      <c r="AW67" s="29"/>
      <c r="AX67" s="29"/>
      <c r="AY67" s="29"/>
      <c r="AZ67" s="29"/>
      <c r="BA67" s="29"/>
      <c r="BB67" s="29"/>
      <c r="BC67" s="29"/>
      <c r="BD67" s="29"/>
      <c r="BE67" s="29"/>
      <c r="BF67" s="29"/>
      <c r="BG67" s="29"/>
      <c r="BH67" s="29"/>
      <c r="BI67" s="29"/>
      <c r="BJ67" s="29"/>
      <c r="BK67" s="29"/>
      <c r="BL67" s="29"/>
      <c r="BM67" s="29"/>
      <c r="BN67" s="29"/>
      <c r="BO67" s="29"/>
      <c r="BP67" s="29"/>
      <c r="BQ67" s="29"/>
      <c r="BR67" s="29"/>
      <c r="BS67" s="29"/>
      <c r="BT67" s="29"/>
      <c r="BU67" s="29"/>
      <c r="BV67" s="29"/>
      <c r="BW67" s="29"/>
      <c r="BX67" s="29"/>
      <c r="BY67" s="29"/>
      <c r="BZ67" s="29"/>
      <c r="CA67" s="29"/>
      <c r="CB67" s="29"/>
      <c r="CC67" s="29"/>
      <c r="CD67" s="29"/>
      <c r="CE67" s="29"/>
      <c r="CF67" s="29"/>
      <c r="CG67" s="29"/>
      <c r="CH67" s="29"/>
      <c r="CI67" s="29"/>
      <c r="CJ67" s="29"/>
      <c r="CK67" s="29"/>
      <c r="CL67" s="29"/>
      <c r="CM67" s="29"/>
      <c r="CN67" s="29"/>
      <c r="CO67" s="29"/>
      <c r="CP67" s="29"/>
      <c r="CQ67" s="29"/>
      <c r="CR67" s="29"/>
      <c r="CS67" s="29"/>
      <c r="CT67" s="29"/>
      <c r="CU67" s="29"/>
      <c r="CV67" s="29"/>
      <c r="CW67" s="29"/>
      <c r="CX67" s="29"/>
      <c r="CY67" s="29"/>
      <c r="CZ67" s="29"/>
      <c r="DA67" s="29"/>
      <c r="DB67" s="29"/>
      <c r="DC67" s="29"/>
      <c r="DD67" s="29"/>
      <c r="DE67" s="29"/>
      <c r="DF67" s="29"/>
      <c r="DG67" s="29"/>
      <c r="DH67" s="29"/>
      <c r="DI67" s="29"/>
      <c r="DJ67" s="29"/>
      <c r="DK67" s="29"/>
      <c r="DL67" s="29"/>
      <c r="DM67" s="29"/>
      <c r="DN67" s="29"/>
      <c r="DO67" s="29"/>
      <c r="DP67" s="29"/>
      <c r="DQ67" s="29"/>
      <c r="DR67" s="29"/>
      <c r="DS67" s="29"/>
      <c r="DT67" s="29"/>
      <c r="DU67" s="29"/>
      <c r="DV67" s="29"/>
      <c r="DW67" s="29"/>
      <c r="DX67" s="29"/>
      <c r="DY67" s="29"/>
      <c r="DZ67" s="29"/>
      <c r="EA67" s="29"/>
      <c r="EB67" s="29"/>
      <c r="EC67" s="29"/>
      <c r="ED67" s="29"/>
      <c r="EE67" s="29"/>
      <c r="EF67" s="29"/>
      <c r="EG67" s="29"/>
      <c r="EH67" s="29"/>
      <c r="EI67" s="29"/>
      <c r="EJ67" s="29"/>
      <c r="EK67" s="29"/>
      <c r="EL67" s="29"/>
      <c r="EM67" s="29"/>
      <c r="EN67" s="29"/>
      <c r="EO67" s="29"/>
      <c r="EP67" s="29"/>
      <c r="EQ67" s="29"/>
      <c r="ER67" s="29"/>
      <c r="ES67" s="29"/>
      <c r="ET67" s="29"/>
      <c r="EU67" s="29"/>
      <c r="EV67" s="29"/>
      <c r="EW67" s="29"/>
      <c r="EX67" s="29"/>
      <c r="EY67" s="29"/>
      <c r="EZ67" s="29"/>
      <c r="FA67" s="29"/>
      <c r="FB67" s="29"/>
      <c r="FC67" s="29"/>
      <c r="FD67" s="29"/>
      <c r="FE67" s="29"/>
      <c r="FF67" s="29"/>
      <c r="FG67" s="29"/>
      <c r="FH67" s="29"/>
      <c r="FI67" s="29"/>
      <c r="FJ67" s="29"/>
      <c r="FK67" s="29"/>
      <c r="FL67" s="29"/>
      <c r="FM67" s="29"/>
      <c r="FN67" s="29"/>
      <c r="FO67" s="29"/>
      <c r="FP67" s="29"/>
      <c r="FQ67" s="29"/>
      <c r="FR67" s="29"/>
      <c r="FS67" s="29"/>
      <c r="FT67" s="29"/>
      <c r="FU67" s="29"/>
      <c r="FV67" s="29"/>
      <c r="FW67" s="29"/>
      <c r="FX67" s="29"/>
      <c r="FY67" s="29"/>
      <c r="FZ67" s="29"/>
      <c r="GA67" s="29"/>
      <c r="GB67" s="29"/>
      <c r="GC67" s="29"/>
      <c r="GD67" s="29"/>
      <c r="GE67" s="29"/>
      <c r="GF67" s="29"/>
      <c r="GG67" s="29"/>
      <c r="GH67" s="29"/>
      <c r="GI67" s="29"/>
      <c r="GJ67" s="29"/>
      <c r="GK67" s="29"/>
      <c r="GL67" s="29"/>
      <c r="GM67" s="29"/>
      <c r="GN67" s="29"/>
      <c r="GO67" s="29"/>
      <c r="GP67" s="29"/>
      <c r="GQ67" s="29"/>
      <c r="GR67" s="29"/>
      <c r="GS67" s="29"/>
      <c r="GT67" s="29"/>
      <c r="GU67" s="29"/>
      <c r="GV67" s="29"/>
      <c r="GW67" s="29"/>
      <c r="GX67" s="29"/>
      <c r="GY67" s="29"/>
      <c r="GZ67" s="29"/>
      <c r="HA67" s="29"/>
      <c r="HB67" s="29"/>
      <c r="HC67" s="29"/>
      <c r="HD67" s="29"/>
      <c r="HE67" s="29"/>
      <c r="HF67" s="29"/>
      <c r="HG67" s="29"/>
      <c r="HH67" s="29"/>
      <c r="HI67" s="29"/>
      <c r="HJ67" s="29"/>
      <c r="HK67" s="29"/>
      <c r="HL67" s="29"/>
      <c r="HM67" s="29"/>
      <c r="HN67" s="29"/>
      <c r="HO67" s="29"/>
      <c r="HP67" s="29"/>
      <c r="HQ67" s="29"/>
      <c r="HR67" s="29"/>
      <c r="HS67" s="29"/>
      <c r="HT67" s="29"/>
      <c r="HU67" s="29"/>
      <c r="HV67" s="29"/>
      <c r="HW67" s="29"/>
      <c r="HX67" s="29"/>
      <c r="HY67" s="29"/>
      <c r="HZ67" s="29"/>
      <c r="IA67" s="29"/>
      <c r="IB67" s="29"/>
      <c r="IC67" s="29"/>
      <c r="ID67" s="29"/>
      <c r="IE67" s="29"/>
      <c r="IF67" s="29"/>
      <c r="IG67" s="29"/>
      <c r="IH67" s="29"/>
      <c r="II67" s="29"/>
      <c r="IJ67" s="29"/>
      <c r="IK67" s="29"/>
      <c r="IL67" s="29"/>
      <c r="IM67" s="29"/>
      <c r="IN67" s="29"/>
      <c r="IO67" s="29"/>
      <c r="IP67" s="29"/>
      <c r="IQ67" s="29"/>
      <c r="IR67" s="29"/>
      <c r="IS67" s="29"/>
      <c r="IT67" s="29"/>
      <c r="IU67" s="29"/>
      <c r="IV67" s="29"/>
      <c r="IW67" s="29"/>
      <c r="IX67" s="29"/>
      <c r="IY67" s="29"/>
      <c r="IZ67" s="29"/>
      <c r="JA67" s="29"/>
      <c r="JB67" s="29"/>
      <c r="JC67" s="29"/>
      <c r="JD67" s="29"/>
      <c r="JE67" s="29"/>
      <c r="JF67" s="29"/>
      <c r="JG67" s="29"/>
      <c r="JH67" s="29"/>
      <c r="JI67" s="29"/>
      <c r="JJ67" s="29"/>
      <c r="JK67" s="29"/>
      <c r="JL67" s="29"/>
      <c r="JM67" s="29"/>
      <c r="JN67" s="29"/>
      <c r="JO67" s="29"/>
      <c r="JP67" s="29"/>
      <c r="JQ67" s="29"/>
      <c r="JR67" s="29"/>
      <c r="JS67" s="29"/>
      <c r="JT67" s="29"/>
      <c r="JU67" s="29"/>
      <c r="JV67" s="29"/>
      <c r="JW67" s="29"/>
      <c r="JX67" s="29"/>
      <c r="JY67" s="29"/>
      <c r="JZ67" s="29"/>
      <c r="KA67" s="29"/>
      <c r="KB67" s="29"/>
      <c r="KC67" s="29"/>
      <c r="KD67" s="29"/>
      <c r="KE67" s="29"/>
      <c r="KF67" s="29"/>
      <c r="KG67" s="29"/>
      <c r="KH67" s="29"/>
      <c r="KI67" s="29"/>
      <c r="KJ67" s="29"/>
      <c r="KK67" s="29"/>
      <c r="KL67" s="29"/>
      <c r="KM67" s="29"/>
      <c r="KN67" s="29"/>
      <c r="KO67" s="29"/>
      <c r="KP67" s="29"/>
      <c r="KQ67" s="29"/>
      <c r="KR67" s="29"/>
      <c r="KS67" s="29"/>
      <c r="KT67" s="29"/>
      <c r="KU67" s="29"/>
      <c r="KV67" s="29"/>
      <c r="KW67" s="29"/>
      <c r="KX67" s="29"/>
      <c r="KY67" s="29"/>
      <c r="KZ67" s="29"/>
      <c r="LA67" s="29"/>
      <c r="LB67" s="29"/>
      <c r="LC67" s="29"/>
      <c r="LD67" s="29"/>
      <c r="LE67" s="29"/>
      <c r="LF67" s="29"/>
      <c r="LG67" s="29"/>
      <c r="LH67" s="29"/>
      <c r="LI67" s="29"/>
      <c r="LJ67" s="29"/>
      <c r="LK67" s="29"/>
      <c r="LL67" s="29"/>
      <c r="LM67" s="29"/>
      <c r="LN67" s="29"/>
      <c r="LO67" s="29"/>
      <c r="LP67" s="29"/>
      <c r="LQ67" s="29"/>
      <c r="LR67" s="29"/>
      <c r="LS67" s="29"/>
      <c r="LT67" s="29"/>
      <c r="LU67" s="29"/>
      <c r="LV67" s="29"/>
      <c r="LW67" s="29"/>
      <c r="LX67" s="29"/>
      <c r="LY67" s="29"/>
      <c r="LZ67" s="29"/>
      <c r="MA67" s="29"/>
      <c r="MB67" s="29"/>
      <c r="MC67" s="29"/>
      <c r="MD67" s="29"/>
      <c r="ME67" s="29"/>
      <c r="MF67" s="29"/>
      <c r="MG67" s="29"/>
      <c r="MH67" s="29"/>
      <c r="MI67" s="29"/>
      <c r="MJ67" s="29"/>
      <c r="MK67" s="29"/>
      <c r="ML67" s="29"/>
      <c r="MM67" s="29"/>
      <c r="MN67" s="29"/>
      <c r="MO67" s="29"/>
      <c r="MP67" s="29"/>
      <c r="MQ67" s="29"/>
      <c r="MR67" s="29"/>
      <c r="MS67" s="29"/>
      <c r="MT67" s="29"/>
      <c r="MU67" s="29"/>
      <c r="MV67" s="29"/>
      <c r="MW67" s="29"/>
      <c r="MX67" s="29"/>
      <c r="MY67" s="29"/>
      <c r="MZ67" s="29"/>
      <c r="NA67" s="29"/>
      <c r="NB67" s="29"/>
      <c r="NC67" s="29"/>
      <c r="ND67" s="29"/>
      <c r="NE67" s="29"/>
      <c r="NF67" s="29"/>
      <c r="NG67" s="29"/>
      <c r="NH67" s="29"/>
      <c r="NI67" s="29"/>
      <c r="NJ67" s="29"/>
      <c r="NK67" s="29"/>
      <c r="NL67" s="29"/>
      <c r="NM67" s="29"/>
      <c r="NN67" s="29"/>
      <c r="NO67" s="29"/>
      <c r="NP67" s="29"/>
      <c r="NQ67" s="29"/>
      <c r="NR67" s="29"/>
      <c r="NS67" s="29"/>
      <c r="NT67" s="29"/>
      <c r="NU67" s="29"/>
      <c r="NV67" s="29"/>
      <c r="NW67" s="29"/>
      <c r="NX67" s="29"/>
      <c r="NY67" s="29"/>
      <c r="NZ67" s="29"/>
      <c r="OA67" s="29"/>
      <c r="OB67" s="29"/>
      <c r="OC67" s="29"/>
      <c r="OD67" s="29"/>
      <c r="OE67" s="29"/>
      <c r="OF67" s="29"/>
      <c r="OG67" s="29"/>
      <c r="OH67" s="29"/>
      <c r="OI67" s="29"/>
      <c r="OJ67" s="29"/>
      <c r="OK67" s="29"/>
      <c r="OL67" s="29"/>
      <c r="OM67" s="29"/>
      <c r="ON67" s="29"/>
      <c r="OO67" s="29"/>
      <c r="OP67" s="29"/>
      <c r="OQ67" s="29"/>
      <c r="OR67" s="29"/>
      <c r="OS67" s="29"/>
      <c r="OT67" s="29"/>
      <c r="OU67" s="29"/>
      <c r="OV67" s="29"/>
      <c r="OW67" s="29"/>
      <c r="OX67" s="29"/>
      <c r="OY67" s="29"/>
      <c r="OZ67" s="29"/>
      <c r="PA67" s="29"/>
      <c r="PB67" s="29"/>
      <c r="PC67" s="29"/>
      <c r="PD67" s="29"/>
      <c r="PE67" s="29"/>
      <c r="PF67" s="29"/>
      <c r="PG67" s="29"/>
      <c r="PH67" s="29"/>
      <c r="PI67" s="29"/>
      <c r="PJ67" s="29"/>
      <c r="PK67" s="29"/>
      <c r="PL67" s="29"/>
      <c r="PM67" s="29"/>
      <c r="PN67" s="29"/>
      <c r="PO67" s="29"/>
      <c r="PP67" s="29"/>
      <c r="PQ67" s="29"/>
      <c r="PR67" s="29"/>
      <c r="PS67" s="29"/>
      <c r="PT67" s="29"/>
      <c r="PU67" s="29"/>
      <c r="PV67" s="29"/>
      <c r="PW67" s="29"/>
      <c r="PX67" s="29"/>
      <c r="PY67" s="29"/>
      <c r="PZ67" s="29"/>
      <c r="QA67" s="29"/>
      <c r="QB67" s="29"/>
      <c r="QC67" s="29"/>
      <c r="QD67" s="29"/>
      <c r="QE67" s="29"/>
      <c r="QF67" s="29"/>
      <c r="QG67" s="29"/>
      <c r="QH67" s="29"/>
      <c r="QI67" s="29"/>
      <c r="QJ67" s="29"/>
      <c r="QK67" s="29"/>
      <c r="QL67" s="29"/>
      <c r="QM67" s="29"/>
      <c r="QN67" s="29"/>
      <c r="QO67" s="29"/>
      <c r="QP67" s="29"/>
      <c r="QQ67" s="29"/>
      <c r="QR67" s="29"/>
      <c r="QS67" s="29"/>
      <c r="QT67" s="29"/>
      <c r="QU67" s="29"/>
      <c r="QV67" s="29"/>
      <c r="QW67" s="29"/>
      <c r="QX67" s="29"/>
      <c r="QY67" s="29"/>
      <c r="QZ67" s="29"/>
      <c r="RA67" s="29"/>
      <c r="RB67" s="29"/>
      <c r="RC67" s="29"/>
      <c r="RD67" s="29"/>
      <c r="RE67" s="29"/>
      <c r="RF67" s="29"/>
      <c r="RG67" s="29"/>
      <c r="RH67" s="29"/>
      <c r="RI67" s="29"/>
      <c r="RJ67" s="29"/>
      <c r="RK67" s="29"/>
      <c r="RL67" s="29"/>
      <c r="RM67" s="29"/>
      <c r="RN67" s="29"/>
      <c r="RO67" s="29"/>
      <c r="RP67" s="29"/>
      <c r="RQ67" s="29"/>
      <c r="RR67" s="29"/>
      <c r="RS67" s="29"/>
      <c r="RT67" s="29"/>
      <c r="RU67" s="29"/>
      <c r="RV67" s="29"/>
      <c r="RW67" s="29"/>
      <c r="RX67" s="29"/>
      <c r="RY67" s="29"/>
      <c r="RZ67" s="29"/>
      <c r="SA67" s="29"/>
      <c r="SB67" s="29"/>
      <c r="SC67" s="29"/>
      <c r="SD67" s="29"/>
      <c r="SE67" s="29"/>
      <c r="SF67" s="29"/>
      <c r="SG67" s="29"/>
      <c r="SH67" s="29"/>
      <c r="SI67" s="29"/>
      <c r="SJ67" s="29"/>
      <c r="SK67" s="29"/>
      <c r="SL67" s="29"/>
    </row>
    <row r="68" spans="1:506" ht="16.5" customHeight="1" x14ac:dyDescent="0.2">
      <c r="A68" s="20">
        <v>895</v>
      </c>
      <c r="B68" s="20" t="s">
        <v>62</v>
      </c>
      <c r="C68" s="20" t="s">
        <v>63</v>
      </c>
      <c r="D68" s="20" t="s">
        <v>30</v>
      </c>
      <c r="E68" s="20" t="s">
        <v>1345</v>
      </c>
      <c r="F68" s="22" t="s">
        <v>141</v>
      </c>
      <c r="G68" s="20" t="s">
        <v>84</v>
      </c>
      <c r="H68" s="20" t="s">
        <v>35</v>
      </c>
      <c r="I68" s="20" t="s">
        <v>27</v>
      </c>
      <c r="J68" s="22" t="s">
        <v>160</v>
      </c>
      <c r="K68" s="20"/>
      <c r="L68" s="20"/>
      <c r="M68" s="20"/>
      <c r="N68" s="20"/>
      <c r="O68" s="23">
        <v>500000000</v>
      </c>
      <c r="P68" s="23">
        <v>0</v>
      </c>
      <c r="Q68" s="24">
        <v>1</v>
      </c>
      <c r="R68" s="25">
        <v>45901</v>
      </c>
      <c r="S68" s="20" t="s">
        <v>29</v>
      </c>
      <c r="T68" s="26">
        <f t="shared" si="3"/>
        <v>500000000</v>
      </c>
      <c r="U68" s="27" t="s">
        <v>39</v>
      </c>
      <c r="V68" s="28" t="s">
        <v>40</v>
      </c>
      <c r="W68" s="29"/>
      <c r="X68" s="29"/>
      <c r="Y68" s="29"/>
      <c r="Z68" s="29"/>
      <c r="AA68" s="29"/>
      <c r="AB68" s="29"/>
      <c r="AC68" s="29"/>
      <c r="AD68" s="29"/>
      <c r="AE68" s="29"/>
      <c r="AF68" s="29"/>
      <c r="AG68" s="29"/>
      <c r="AH68" s="29"/>
      <c r="AI68" s="29"/>
      <c r="AJ68" s="29"/>
      <c r="AK68" s="29"/>
      <c r="AL68" s="29"/>
      <c r="AM68" s="29"/>
      <c r="AN68" s="29"/>
      <c r="AO68" s="29"/>
      <c r="AP68" s="29"/>
      <c r="AQ68" s="29"/>
      <c r="AR68" s="29"/>
      <c r="AS68" s="29"/>
      <c r="AT68" s="29"/>
      <c r="AU68" s="29"/>
      <c r="AV68" s="29"/>
      <c r="AW68" s="29"/>
      <c r="AX68" s="29"/>
      <c r="AY68" s="29"/>
      <c r="AZ68" s="29"/>
      <c r="BA68" s="29"/>
      <c r="BB68" s="29"/>
      <c r="BC68" s="29"/>
      <c r="BD68" s="29"/>
      <c r="BE68" s="29"/>
      <c r="BF68" s="29"/>
      <c r="BG68" s="29"/>
      <c r="BH68" s="29"/>
      <c r="BI68" s="29"/>
      <c r="BJ68" s="29"/>
      <c r="BK68" s="29"/>
      <c r="BL68" s="29"/>
      <c r="BM68" s="29"/>
      <c r="BN68" s="29"/>
      <c r="BO68" s="29"/>
      <c r="BP68" s="29"/>
      <c r="BQ68" s="29"/>
      <c r="BR68" s="29"/>
      <c r="BS68" s="29"/>
      <c r="BT68" s="29"/>
      <c r="BU68" s="29"/>
      <c r="BV68" s="29"/>
      <c r="BW68" s="29"/>
      <c r="BX68" s="29"/>
      <c r="BY68" s="29"/>
      <c r="BZ68" s="29"/>
      <c r="CA68" s="29"/>
      <c r="CB68" s="29"/>
      <c r="CC68" s="29"/>
      <c r="CD68" s="29"/>
      <c r="CE68" s="29"/>
      <c r="CF68" s="29"/>
      <c r="CG68" s="29"/>
      <c r="CH68" s="29"/>
      <c r="CI68" s="29"/>
      <c r="CJ68" s="29"/>
      <c r="CK68" s="29"/>
      <c r="CL68" s="29"/>
      <c r="CM68" s="29"/>
      <c r="CN68" s="29"/>
      <c r="CO68" s="29"/>
      <c r="CP68" s="29"/>
      <c r="CQ68" s="29"/>
      <c r="CR68" s="29"/>
      <c r="CS68" s="29"/>
      <c r="CT68" s="29"/>
      <c r="CU68" s="29"/>
      <c r="CV68" s="29"/>
      <c r="CW68" s="29"/>
      <c r="CX68" s="29"/>
      <c r="CY68" s="29"/>
      <c r="CZ68" s="29"/>
      <c r="DA68" s="29"/>
      <c r="DB68" s="29"/>
      <c r="DC68" s="29"/>
      <c r="DD68" s="29"/>
      <c r="DE68" s="29"/>
      <c r="DF68" s="29"/>
      <c r="DG68" s="29"/>
      <c r="DH68" s="29"/>
      <c r="DI68" s="29"/>
      <c r="DJ68" s="29"/>
      <c r="DK68" s="29"/>
      <c r="DL68" s="29"/>
      <c r="DM68" s="29"/>
      <c r="DN68" s="29"/>
      <c r="DO68" s="29"/>
      <c r="DP68" s="29"/>
      <c r="DQ68" s="29"/>
      <c r="DR68" s="29"/>
      <c r="DS68" s="29"/>
      <c r="DT68" s="29"/>
      <c r="DU68" s="29"/>
      <c r="DV68" s="29"/>
      <c r="DW68" s="29"/>
      <c r="DX68" s="29"/>
      <c r="DY68" s="29"/>
      <c r="DZ68" s="29"/>
      <c r="EA68" s="29"/>
      <c r="EB68" s="29"/>
      <c r="EC68" s="29"/>
      <c r="ED68" s="29"/>
      <c r="EE68" s="29"/>
      <c r="EF68" s="29"/>
      <c r="EG68" s="29"/>
      <c r="EH68" s="29"/>
      <c r="EI68" s="29"/>
      <c r="EJ68" s="29"/>
      <c r="EK68" s="29"/>
      <c r="EL68" s="29"/>
      <c r="EM68" s="29"/>
      <c r="EN68" s="29"/>
      <c r="EO68" s="29"/>
      <c r="EP68" s="29"/>
      <c r="EQ68" s="29"/>
      <c r="ER68" s="29"/>
      <c r="ES68" s="29"/>
      <c r="ET68" s="29"/>
      <c r="EU68" s="29"/>
      <c r="EV68" s="29"/>
      <c r="EW68" s="29"/>
      <c r="EX68" s="29"/>
      <c r="EY68" s="29"/>
      <c r="EZ68" s="29"/>
      <c r="FA68" s="29"/>
      <c r="FB68" s="29"/>
      <c r="FC68" s="29"/>
      <c r="FD68" s="29"/>
      <c r="FE68" s="29"/>
      <c r="FF68" s="29"/>
      <c r="FG68" s="29"/>
      <c r="FH68" s="29"/>
      <c r="FI68" s="29"/>
      <c r="FJ68" s="29"/>
      <c r="FK68" s="29"/>
      <c r="FL68" s="29"/>
      <c r="FM68" s="29"/>
      <c r="FN68" s="29"/>
      <c r="FO68" s="29"/>
      <c r="FP68" s="29"/>
      <c r="FQ68" s="29"/>
      <c r="FR68" s="29"/>
      <c r="FS68" s="29"/>
      <c r="FT68" s="29"/>
      <c r="FU68" s="29"/>
      <c r="FV68" s="29"/>
      <c r="FW68" s="29"/>
      <c r="FX68" s="29"/>
      <c r="FY68" s="29"/>
      <c r="FZ68" s="29"/>
      <c r="GA68" s="29"/>
      <c r="GB68" s="29"/>
      <c r="GC68" s="29"/>
      <c r="GD68" s="29"/>
      <c r="GE68" s="29"/>
      <c r="GF68" s="29"/>
      <c r="GG68" s="29"/>
      <c r="GH68" s="29"/>
      <c r="GI68" s="29"/>
      <c r="GJ68" s="29"/>
      <c r="GK68" s="29"/>
      <c r="GL68" s="29"/>
      <c r="GM68" s="29"/>
      <c r="GN68" s="29"/>
      <c r="GO68" s="29"/>
      <c r="GP68" s="29"/>
      <c r="GQ68" s="29"/>
      <c r="GR68" s="29"/>
      <c r="GS68" s="29"/>
      <c r="GT68" s="29"/>
      <c r="GU68" s="29"/>
      <c r="GV68" s="29"/>
      <c r="GW68" s="29"/>
      <c r="GX68" s="29"/>
      <c r="GY68" s="29"/>
      <c r="GZ68" s="29"/>
      <c r="HA68" s="29"/>
      <c r="HB68" s="29"/>
      <c r="HC68" s="29"/>
      <c r="HD68" s="29"/>
      <c r="HE68" s="29"/>
      <c r="HF68" s="29"/>
      <c r="HG68" s="29"/>
      <c r="HH68" s="29"/>
      <c r="HI68" s="29"/>
      <c r="HJ68" s="29"/>
      <c r="HK68" s="29"/>
      <c r="HL68" s="29"/>
      <c r="HM68" s="29"/>
      <c r="HN68" s="29"/>
      <c r="HO68" s="29"/>
      <c r="HP68" s="29"/>
      <c r="HQ68" s="29"/>
      <c r="HR68" s="29"/>
      <c r="HS68" s="29"/>
      <c r="HT68" s="29"/>
      <c r="HU68" s="29"/>
      <c r="HV68" s="29"/>
      <c r="HW68" s="29"/>
      <c r="HX68" s="29"/>
      <c r="HY68" s="29"/>
      <c r="HZ68" s="29"/>
      <c r="IA68" s="29"/>
      <c r="IB68" s="29"/>
      <c r="IC68" s="29"/>
      <c r="ID68" s="29"/>
      <c r="IE68" s="29"/>
      <c r="IF68" s="29"/>
      <c r="IG68" s="29"/>
      <c r="IH68" s="29"/>
      <c r="II68" s="29"/>
      <c r="IJ68" s="29"/>
      <c r="IK68" s="29"/>
      <c r="IL68" s="29"/>
      <c r="IM68" s="29"/>
      <c r="IN68" s="29"/>
      <c r="IO68" s="29"/>
      <c r="IP68" s="29"/>
      <c r="IQ68" s="29"/>
      <c r="IR68" s="29"/>
      <c r="IS68" s="29"/>
      <c r="IT68" s="29"/>
      <c r="IU68" s="29"/>
      <c r="IV68" s="29"/>
      <c r="IW68" s="29"/>
      <c r="IX68" s="29"/>
      <c r="IY68" s="29"/>
      <c r="IZ68" s="29"/>
      <c r="JA68" s="29"/>
      <c r="JB68" s="29"/>
      <c r="JC68" s="29"/>
      <c r="JD68" s="29"/>
      <c r="JE68" s="29"/>
      <c r="JF68" s="29"/>
      <c r="JG68" s="29"/>
      <c r="JH68" s="29"/>
      <c r="JI68" s="29"/>
      <c r="JJ68" s="29"/>
      <c r="JK68" s="29"/>
      <c r="JL68" s="29"/>
      <c r="JM68" s="29"/>
      <c r="JN68" s="29"/>
      <c r="JO68" s="29"/>
      <c r="JP68" s="29"/>
      <c r="JQ68" s="29"/>
      <c r="JR68" s="29"/>
      <c r="JS68" s="29"/>
      <c r="JT68" s="29"/>
      <c r="JU68" s="29"/>
      <c r="JV68" s="29"/>
      <c r="JW68" s="29"/>
      <c r="JX68" s="29"/>
      <c r="JY68" s="29"/>
      <c r="JZ68" s="29"/>
      <c r="KA68" s="29"/>
      <c r="KB68" s="29"/>
      <c r="KC68" s="29"/>
      <c r="KD68" s="29"/>
      <c r="KE68" s="29"/>
      <c r="KF68" s="29"/>
      <c r="KG68" s="29"/>
      <c r="KH68" s="29"/>
      <c r="KI68" s="29"/>
      <c r="KJ68" s="29"/>
      <c r="KK68" s="29"/>
      <c r="KL68" s="29"/>
      <c r="KM68" s="29"/>
      <c r="KN68" s="29"/>
      <c r="KO68" s="29"/>
      <c r="KP68" s="29"/>
      <c r="KQ68" s="29"/>
      <c r="KR68" s="29"/>
      <c r="KS68" s="29"/>
      <c r="KT68" s="29"/>
      <c r="KU68" s="29"/>
      <c r="KV68" s="29"/>
      <c r="KW68" s="29"/>
      <c r="KX68" s="29"/>
      <c r="KY68" s="29"/>
      <c r="KZ68" s="29"/>
      <c r="LA68" s="29"/>
      <c r="LB68" s="29"/>
      <c r="LC68" s="29"/>
      <c r="LD68" s="29"/>
      <c r="LE68" s="29"/>
      <c r="LF68" s="29"/>
      <c r="LG68" s="29"/>
      <c r="LH68" s="29"/>
      <c r="LI68" s="29"/>
      <c r="LJ68" s="29"/>
      <c r="LK68" s="29"/>
      <c r="LL68" s="29"/>
      <c r="LM68" s="29"/>
      <c r="LN68" s="29"/>
      <c r="LO68" s="29"/>
      <c r="LP68" s="29"/>
      <c r="LQ68" s="29"/>
      <c r="LR68" s="29"/>
      <c r="LS68" s="29"/>
      <c r="LT68" s="29"/>
      <c r="LU68" s="29"/>
      <c r="LV68" s="29"/>
      <c r="LW68" s="29"/>
      <c r="LX68" s="29"/>
      <c r="LY68" s="29"/>
      <c r="LZ68" s="29"/>
      <c r="MA68" s="29"/>
      <c r="MB68" s="29"/>
      <c r="MC68" s="29"/>
      <c r="MD68" s="29"/>
      <c r="ME68" s="29"/>
      <c r="MF68" s="29"/>
      <c r="MG68" s="29"/>
      <c r="MH68" s="29"/>
      <c r="MI68" s="29"/>
      <c r="MJ68" s="29"/>
      <c r="MK68" s="29"/>
      <c r="ML68" s="29"/>
      <c r="MM68" s="29"/>
      <c r="MN68" s="29"/>
      <c r="MO68" s="29"/>
      <c r="MP68" s="29"/>
      <c r="MQ68" s="29"/>
      <c r="MR68" s="29"/>
      <c r="MS68" s="29"/>
      <c r="MT68" s="29"/>
      <c r="MU68" s="29"/>
      <c r="MV68" s="29"/>
      <c r="MW68" s="29"/>
      <c r="MX68" s="29"/>
      <c r="MY68" s="29"/>
      <c r="MZ68" s="29"/>
      <c r="NA68" s="29"/>
      <c r="NB68" s="29"/>
      <c r="NC68" s="29"/>
      <c r="ND68" s="29"/>
      <c r="NE68" s="29"/>
      <c r="NF68" s="29"/>
      <c r="NG68" s="29"/>
      <c r="NH68" s="29"/>
      <c r="NI68" s="29"/>
      <c r="NJ68" s="29"/>
      <c r="NK68" s="29"/>
      <c r="NL68" s="29"/>
      <c r="NM68" s="29"/>
      <c r="NN68" s="29"/>
      <c r="NO68" s="29"/>
      <c r="NP68" s="29"/>
      <c r="NQ68" s="29"/>
      <c r="NR68" s="29"/>
      <c r="NS68" s="29"/>
      <c r="NT68" s="29"/>
      <c r="NU68" s="29"/>
      <c r="NV68" s="29"/>
      <c r="NW68" s="29"/>
      <c r="NX68" s="29"/>
      <c r="NY68" s="29"/>
      <c r="NZ68" s="29"/>
      <c r="OA68" s="29"/>
      <c r="OB68" s="29"/>
      <c r="OC68" s="29"/>
      <c r="OD68" s="29"/>
      <c r="OE68" s="29"/>
      <c r="OF68" s="29"/>
      <c r="OG68" s="29"/>
      <c r="OH68" s="29"/>
      <c r="OI68" s="29"/>
      <c r="OJ68" s="29"/>
      <c r="OK68" s="29"/>
      <c r="OL68" s="29"/>
      <c r="OM68" s="29"/>
      <c r="ON68" s="29"/>
      <c r="OO68" s="29"/>
      <c r="OP68" s="29"/>
      <c r="OQ68" s="29"/>
      <c r="OR68" s="29"/>
      <c r="OS68" s="29"/>
      <c r="OT68" s="29"/>
      <c r="OU68" s="29"/>
      <c r="OV68" s="29"/>
      <c r="OW68" s="29"/>
      <c r="OX68" s="29"/>
      <c r="OY68" s="29"/>
      <c r="OZ68" s="29"/>
      <c r="PA68" s="29"/>
      <c r="PB68" s="29"/>
      <c r="PC68" s="29"/>
      <c r="PD68" s="29"/>
      <c r="PE68" s="29"/>
      <c r="PF68" s="29"/>
      <c r="PG68" s="29"/>
      <c r="PH68" s="29"/>
      <c r="PI68" s="29"/>
      <c r="PJ68" s="29"/>
      <c r="PK68" s="29"/>
      <c r="PL68" s="29"/>
      <c r="PM68" s="29"/>
      <c r="PN68" s="29"/>
      <c r="PO68" s="29"/>
      <c r="PP68" s="29"/>
      <c r="PQ68" s="29"/>
      <c r="PR68" s="29"/>
      <c r="PS68" s="29"/>
      <c r="PT68" s="29"/>
      <c r="PU68" s="29"/>
      <c r="PV68" s="29"/>
      <c r="PW68" s="29"/>
      <c r="PX68" s="29"/>
      <c r="PY68" s="29"/>
      <c r="PZ68" s="29"/>
      <c r="QA68" s="29"/>
      <c r="QB68" s="29"/>
      <c r="QC68" s="29"/>
      <c r="QD68" s="29"/>
      <c r="QE68" s="29"/>
      <c r="QF68" s="29"/>
      <c r="QG68" s="29"/>
      <c r="QH68" s="29"/>
      <c r="QI68" s="29"/>
      <c r="QJ68" s="29"/>
      <c r="QK68" s="29"/>
      <c r="QL68" s="29"/>
      <c r="QM68" s="29"/>
      <c r="QN68" s="29"/>
      <c r="QO68" s="29"/>
      <c r="QP68" s="29"/>
      <c r="QQ68" s="29"/>
      <c r="QR68" s="29"/>
      <c r="QS68" s="29"/>
      <c r="QT68" s="29"/>
      <c r="QU68" s="29"/>
      <c r="QV68" s="29"/>
      <c r="QW68" s="29"/>
      <c r="QX68" s="29"/>
      <c r="QY68" s="29"/>
      <c r="QZ68" s="29"/>
      <c r="RA68" s="29"/>
      <c r="RB68" s="29"/>
      <c r="RC68" s="29"/>
      <c r="RD68" s="29"/>
      <c r="RE68" s="29"/>
      <c r="RF68" s="29"/>
      <c r="RG68" s="29"/>
      <c r="RH68" s="29"/>
      <c r="RI68" s="29"/>
      <c r="RJ68" s="29"/>
      <c r="RK68" s="29"/>
      <c r="RL68" s="29"/>
      <c r="RM68" s="29"/>
      <c r="RN68" s="29"/>
      <c r="RO68" s="29"/>
      <c r="RP68" s="29"/>
      <c r="RQ68" s="29"/>
      <c r="RR68" s="29"/>
      <c r="RS68" s="29"/>
      <c r="RT68" s="29"/>
      <c r="RU68" s="29"/>
      <c r="RV68" s="29"/>
      <c r="RW68" s="29"/>
      <c r="RX68" s="29"/>
      <c r="RY68" s="29"/>
      <c r="RZ68" s="29"/>
      <c r="SA68" s="29"/>
      <c r="SB68" s="29"/>
      <c r="SC68" s="29"/>
      <c r="SD68" s="29"/>
      <c r="SE68" s="29"/>
      <c r="SF68" s="29"/>
      <c r="SG68" s="29"/>
      <c r="SH68" s="29"/>
      <c r="SI68" s="29"/>
      <c r="SJ68" s="29"/>
      <c r="SK68" s="29"/>
      <c r="SL68" s="29"/>
    </row>
    <row r="69" spans="1:506" ht="16.5" customHeight="1" x14ac:dyDescent="0.2">
      <c r="A69" s="20">
        <v>897</v>
      </c>
      <c r="B69" s="20" t="s">
        <v>66</v>
      </c>
      <c r="C69" s="20" t="s">
        <v>161</v>
      </c>
      <c r="D69" s="20" t="s">
        <v>30</v>
      </c>
      <c r="E69" s="20" t="s">
        <v>1345</v>
      </c>
      <c r="F69" s="22" t="s">
        <v>68</v>
      </c>
      <c r="G69" s="20" t="s">
        <v>42</v>
      </c>
      <c r="H69" s="20" t="s">
        <v>35</v>
      </c>
      <c r="I69" s="20" t="s">
        <v>27</v>
      </c>
      <c r="J69" s="22" t="s">
        <v>110</v>
      </c>
      <c r="K69" s="20"/>
      <c r="L69" s="20"/>
      <c r="M69" s="20"/>
      <c r="N69" s="20"/>
      <c r="O69" s="31">
        <v>1240000</v>
      </c>
      <c r="P69" s="26"/>
      <c r="Q69" s="24">
        <v>9877</v>
      </c>
      <c r="R69" s="25">
        <v>45870</v>
      </c>
      <c r="S69" s="20" t="s">
        <v>29</v>
      </c>
      <c r="T69" s="26">
        <f>O69*Q69</f>
        <v>12247480000</v>
      </c>
      <c r="U69" s="27" t="s">
        <v>39</v>
      </c>
      <c r="V69" s="28" t="s">
        <v>40</v>
      </c>
      <c r="W69" s="29"/>
      <c r="X69" s="29"/>
      <c r="Y69" s="29"/>
      <c r="Z69" s="29"/>
      <c r="AA69" s="29"/>
      <c r="AB69" s="29"/>
      <c r="AC69" s="29"/>
      <c r="AD69" s="29"/>
      <c r="AE69" s="29"/>
      <c r="AF69" s="29"/>
      <c r="AG69" s="29"/>
      <c r="AH69" s="29"/>
      <c r="AI69" s="29"/>
      <c r="AJ69" s="29"/>
      <c r="AK69" s="29"/>
      <c r="AL69" s="29"/>
      <c r="AM69" s="29"/>
      <c r="AN69" s="29"/>
      <c r="AO69" s="29"/>
      <c r="AP69" s="29"/>
      <c r="AQ69" s="29"/>
      <c r="AR69" s="29"/>
      <c r="AS69" s="29"/>
      <c r="AT69" s="29"/>
      <c r="AU69" s="29"/>
      <c r="AV69" s="29"/>
      <c r="AW69" s="29"/>
      <c r="AX69" s="29"/>
      <c r="AY69" s="29"/>
      <c r="AZ69" s="29"/>
      <c r="BA69" s="29"/>
      <c r="BB69" s="29"/>
      <c r="BC69" s="29"/>
      <c r="BD69" s="29"/>
      <c r="BE69" s="29"/>
      <c r="BF69" s="29"/>
      <c r="BG69" s="29"/>
      <c r="BH69" s="29"/>
      <c r="BI69" s="29"/>
      <c r="BJ69" s="29"/>
      <c r="BK69" s="29"/>
      <c r="BL69" s="29"/>
      <c r="BM69" s="29"/>
      <c r="BN69" s="29"/>
      <c r="BO69" s="29"/>
      <c r="BP69" s="29"/>
      <c r="BQ69" s="29"/>
      <c r="BR69" s="29"/>
      <c r="BS69" s="29"/>
      <c r="BT69" s="29"/>
      <c r="BU69" s="29"/>
      <c r="BV69" s="29"/>
      <c r="BW69" s="29"/>
      <c r="BX69" s="29"/>
      <c r="BY69" s="29"/>
      <c r="BZ69" s="29"/>
      <c r="CA69" s="29"/>
      <c r="CB69" s="29"/>
      <c r="CC69" s="29"/>
      <c r="CD69" s="29"/>
      <c r="CE69" s="29"/>
      <c r="CF69" s="29"/>
      <c r="CG69" s="29"/>
      <c r="CH69" s="29"/>
      <c r="CI69" s="29"/>
      <c r="CJ69" s="29"/>
      <c r="CK69" s="29"/>
      <c r="CL69" s="29"/>
      <c r="CM69" s="29"/>
      <c r="CN69" s="29"/>
      <c r="CO69" s="29"/>
      <c r="CP69" s="29"/>
      <c r="CQ69" s="29"/>
      <c r="CR69" s="29"/>
      <c r="CS69" s="29"/>
      <c r="CT69" s="29"/>
      <c r="CU69" s="29"/>
      <c r="CV69" s="29"/>
      <c r="CW69" s="29"/>
      <c r="CX69" s="29"/>
      <c r="CY69" s="29"/>
      <c r="CZ69" s="29"/>
      <c r="DA69" s="29"/>
      <c r="DB69" s="29"/>
      <c r="DC69" s="29"/>
      <c r="DD69" s="29"/>
      <c r="DE69" s="29"/>
      <c r="DF69" s="29"/>
      <c r="DG69" s="29"/>
      <c r="DH69" s="29"/>
      <c r="DI69" s="29"/>
      <c r="DJ69" s="29"/>
      <c r="DK69" s="29"/>
      <c r="DL69" s="29"/>
      <c r="DM69" s="29"/>
      <c r="DN69" s="29"/>
      <c r="DO69" s="29"/>
      <c r="DP69" s="29"/>
      <c r="DQ69" s="29"/>
      <c r="DR69" s="29"/>
      <c r="DS69" s="29"/>
      <c r="DT69" s="29"/>
      <c r="DU69" s="29"/>
      <c r="DV69" s="29"/>
      <c r="DW69" s="29"/>
      <c r="DX69" s="29"/>
      <c r="DY69" s="29"/>
      <c r="DZ69" s="29"/>
      <c r="EA69" s="29"/>
      <c r="EB69" s="29"/>
      <c r="EC69" s="29"/>
      <c r="ED69" s="29"/>
      <c r="EE69" s="29"/>
      <c r="EF69" s="29"/>
      <c r="EG69" s="29"/>
      <c r="EH69" s="29"/>
      <c r="EI69" s="29"/>
      <c r="EJ69" s="29"/>
      <c r="EK69" s="29"/>
      <c r="EL69" s="29"/>
      <c r="EM69" s="29"/>
      <c r="EN69" s="29"/>
      <c r="EO69" s="29"/>
      <c r="EP69" s="29"/>
      <c r="EQ69" s="29"/>
      <c r="ER69" s="29"/>
      <c r="ES69" s="29"/>
      <c r="ET69" s="29"/>
      <c r="EU69" s="29"/>
      <c r="EV69" s="29"/>
      <c r="EW69" s="29"/>
      <c r="EX69" s="29"/>
      <c r="EY69" s="29"/>
      <c r="EZ69" s="29"/>
      <c r="FA69" s="29"/>
      <c r="FB69" s="29"/>
      <c r="FC69" s="29"/>
      <c r="FD69" s="29"/>
      <c r="FE69" s="29"/>
      <c r="FF69" s="29"/>
      <c r="FG69" s="29"/>
      <c r="FH69" s="29"/>
      <c r="FI69" s="29"/>
      <c r="FJ69" s="29"/>
      <c r="FK69" s="29"/>
      <c r="FL69" s="29"/>
      <c r="FM69" s="29"/>
      <c r="FN69" s="29"/>
      <c r="FO69" s="29"/>
      <c r="FP69" s="29"/>
      <c r="FQ69" s="29"/>
      <c r="FR69" s="29"/>
      <c r="FS69" s="29"/>
      <c r="FT69" s="29"/>
      <c r="FU69" s="29"/>
      <c r="FV69" s="29"/>
      <c r="FW69" s="29"/>
      <c r="FX69" s="29"/>
      <c r="FY69" s="29"/>
      <c r="FZ69" s="29"/>
      <c r="GA69" s="29"/>
      <c r="GB69" s="29"/>
      <c r="GC69" s="29"/>
      <c r="GD69" s="29"/>
      <c r="GE69" s="29"/>
      <c r="GF69" s="29"/>
      <c r="GG69" s="29"/>
      <c r="GH69" s="29"/>
      <c r="GI69" s="29"/>
      <c r="GJ69" s="29"/>
      <c r="GK69" s="29"/>
      <c r="GL69" s="29"/>
      <c r="GM69" s="29"/>
      <c r="GN69" s="29"/>
      <c r="GO69" s="29"/>
      <c r="GP69" s="29"/>
      <c r="GQ69" s="29"/>
      <c r="GR69" s="29"/>
      <c r="GS69" s="29"/>
      <c r="GT69" s="29"/>
      <c r="GU69" s="29"/>
      <c r="GV69" s="29"/>
      <c r="GW69" s="29"/>
      <c r="GX69" s="29"/>
      <c r="GY69" s="29"/>
      <c r="GZ69" s="29"/>
      <c r="HA69" s="29"/>
      <c r="HB69" s="29"/>
      <c r="HC69" s="29"/>
      <c r="HD69" s="29"/>
      <c r="HE69" s="29"/>
      <c r="HF69" s="29"/>
      <c r="HG69" s="29"/>
      <c r="HH69" s="29"/>
      <c r="HI69" s="29"/>
      <c r="HJ69" s="29"/>
      <c r="HK69" s="29"/>
      <c r="HL69" s="29"/>
      <c r="HM69" s="29"/>
      <c r="HN69" s="29"/>
      <c r="HO69" s="29"/>
      <c r="HP69" s="29"/>
      <c r="HQ69" s="29"/>
      <c r="HR69" s="29"/>
      <c r="HS69" s="29"/>
      <c r="HT69" s="29"/>
      <c r="HU69" s="29"/>
      <c r="HV69" s="29"/>
      <c r="HW69" s="29"/>
      <c r="HX69" s="29"/>
      <c r="HY69" s="29"/>
      <c r="HZ69" s="29"/>
      <c r="IA69" s="29"/>
      <c r="IB69" s="29"/>
      <c r="IC69" s="29"/>
      <c r="ID69" s="29"/>
      <c r="IE69" s="29"/>
      <c r="IF69" s="29"/>
      <c r="IG69" s="29"/>
      <c r="IH69" s="29"/>
      <c r="II69" s="29"/>
      <c r="IJ69" s="29"/>
      <c r="IK69" s="29"/>
      <c r="IL69" s="29"/>
      <c r="IM69" s="29"/>
      <c r="IN69" s="29"/>
      <c r="IO69" s="29"/>
      <c r="IP69" s="29"/>
      <c r="IQ69" s="29"/>
      <c r="IR69" s="29"/>
      <c r="IS69" s="29"/>
      <c r="IT69" s="29"/>
      <c r="IU69" s="29"/>
      <c r="IV69" s="29"/>
      <c r="IW69" s="29"/>
      <c r="IX69" s="29"/>
      <c r="IY69" s="29"/>
      <c r="IZ69" s="29"/>
      <c r="JA69" s="29"/>
      <c r="JB69" s="29"/>
      <c r="JC69" s="29"/>
      <c r="JD69" s="29"/>
      <c r="JE69" s="29"/>
      <c r="JF69" s="29"/>
      <c r="JG69" s="29"/>
      <c r="JH69" s="29"/>
      <c r="JI69" s="29"/>
      <c r="JJ69" s="29"/>
      <c r="JK69" s="29"/>
      <c r="JL69" s="29"/>
      <c r="JM69" s="29"/>
      <c r="JN69" s="29"/>
      <c r="JO69" s="29"/>
      <c r="JP69" s="29"/>
      <c r="JQ69" s="29"/>
      <c r="JR69" s="29"/>
      <c r="JS69" s="29"/>
      <c r="JT69" s="29"/>
      <c r="JU69" s="29"/>
      <c r="JV69" s="29"/>
      <c r="JW69" s="29"/>
      <c r="JX69" s="29"/>
      <c r="JY69" s="29"/>
      <c r="JZ69" s="29"/>
      <c r="KA69" s="29"/>
      <c r="KB69" s="29"/>
      <c r="KC69" s="29"/>
      <c r="KD69" s="29"/>
      <c r="KE69" s="29"/>
      <c r="KF69" s="29"/>
      <c r="KG69" s="29"/>
      <c r="KH69" s="29"/>
      <c r="KI69" s="29"/>
      <c r="KJ69" s="29"/>
      <c r="KK69" s="29"/>
      <c r="KL69" s="29"/>
      <c r="KM69" s="29"/>
      <c r="KN69" s="29"/>
      <c r="KO69" s="29"/>
      <c r="KP69" s="29"/>
      <c r="KQ69" s="29"/>
      <c r="KR69" s="29"/>
      <c r="KS69" s="29"/>
      <c r="KT69" s="29"/>
      <c r="KU69" s="29"/>
      <c r="KV69" s="29"/>
      <c r="KW69" s="29"/>
      <c r="KX69" s="29"/>
      <c r="KY69" s="29"/>
      <c r="KZ69" s="29"/>
      <c r="LA69" s="29"/>
      <c r="LB69" s="29"/>
      <c r="LC69" s="29"/>
      <c r="LD69" s="29"/>
      <c r="LE69" s="29"/>
      <c r="LF69" s="29"/>
      <c r="LG69" s="29"/>
      <c r="LH69" s="29"/>
      <c r="LI69" s="29"/>
      <c r="LJ69" s="29"/>
      <c r="LK69" s="29"/>
      <c r="LL69" s="29"/>
      <c r="LM69" s="29"/>
      <c r="LN69" s="29"/>
      <c r="LO69" s="29"/>
      <c r="LP69" s="29"/>
      <c r="LQ69" s="29"/>
      <c r="LR69" s="29"/>
      <c r="LS69" s="29"/>
      <c r="LT69" s="29"/>
      <c r="LU69" s="29"/>
      <c r="LV69" s="29"/>
      <c r="LW69" s="29"/>
      <c r="LX69" s="29"/>
      <c r="LY69" s="29"/>
      <c r="LZ69" s="29"/>
      <c r="MA69" s="29"/>
      <c r="MB69" s="29"/>
      <c r="MC69" s="29"/>
      <c r="MD69" s="29"/>
      <c r="ME69" s="29"/>
      <c r="MF69" s="29"/>
      <c r="MG69" s="29"/>
      <c r="MH69" s="29"/>
      <c r="MI69" s="29"/>
      <c r="MJ69" s="29"/>
      <c r="MK69" s="29"/>
      <c r="ML69" s="29"/>
      <c r="MM69" s="29"/>
      <c r="MN69" s="29"/>
      <c r="MO69" s="29"/>
      <c r="MP69" s="29"/>
      <c r="MQ69" s="29"/>
      <c r="MR69" s="29"/>
      <c r="MS69" s="29"/>
      <c r="MT69" s="29"/>
      <c r="MU69" s="29"/>
      <c r="MV69" s="29"/>
      <c r="MW69" s="29"/>
      <c r="MX69" s="29"/>
      <c r="MY69" s="29"/>
      <c r="MZ69" s="29"/>
      <c r="NA69" s="29"/>
      <c r="NB69" s="29"/>
      <c r="NC69" s="29"/>
      <c r="ND69" s="29"/>
      <c r="NE69" s="29"/>
      <c r="NF69" s="29"/>
      <c r="NG69" s="29"/>
      <c r="NH69" s="29"/>
      <c r="NI69" s="29"/>
      <c r="NJ69" s="29"/>
      <c r="NK69" s="29"/>
      <c r="NL69" s="29"/>
      <c r="NM69" s="29"/>
      <c r="NN69" s="29"/>
      <c r="NO69" s="29"/>
      <c r="NP69" s="29"/>
      <c r="NQ69" s="29"/>
      <c r="NR69" s="29"/>
      <c r="NS69" s="29"/>
      <c r="NT69" s="29"/>
      <c r="NU69" s="29"/>
      <c r="NV69" s="29"/>
      <c r="NW69" s="29"/>
      <c r="NX69" s="29"/>
      <c r="NY69" s="29"/>
      <c r="NZ69" s="29"/>
      <c r="OA69" s="29"/>
      <c r="OB69" s="29"/>
      <c r="OC69" s="29"/>
      <c r="OD69" s="29"/>
      <c r="OE69" s="29"/>
      <c r="OF69" s="29"/>
      <c r="OG69" s="29"/>
      <c r="OH69" s="29"/>
      <c r="OI69" s="29"/>
      <c r="OJ69" s="29"/>
      <c r="OK69" s="29"/>
      <c r="OL69" s="29"/>
      <c r="OM69" s="29"/>
      <c r="ON69" s="29"/>
      <c r="OO69" s="29"/>
      <c r="OP69" s="29"/>
      <c r="OQ69" s="29"/>
      <c r="OR69" s="29"/>
      <c r="OS69" s="29"/>
      <c r="OT69" s="29"/>
      <c r="OU69" s="29"/>
      <c r="OV69" s="29"/>
      <c r="OW69" s="29"/>
      <c r="OX69" s="29"/>
      <c r="OY69" s="29"/>
      <c r="OZ69" s="29"/>
      <c r="PA69" s="29"/>
      <c r="PB69" s="29"/>
      <c r="PC69" s="29"/>
      <c r="PD69" s="29"/>
      <c r="PE69" s="29"/>
      <c r="PF69" s="29"/>
      <c r="PG69" s="29"/>
      <c r="PH69" s="29"/>
      <c r="PI69" s="29"/>
      <c r="PJ69" s="29"/>
      <c r="PK69" s="29"/>
      <c r="PL69" s="29"/>
      <c r="PM69" s="29"/>
      <c r="PN69" s="29"/>
      <c r="PO69" s="29"/>
      <c r="PP69" s="29"/>
      <c r="PQ69" s="29"/>
      <c r="PR69" s="29"/>
      <c r="PS69" s="29"/>
      <c r="PT69" s="29"/>
      <c r="PU69" s="29"/>
      <c r="PV69" s="29"/>
      <c r="PW69" s="29"/>
      <c r="PX69" s="29"/>
      <c r="PY69" s="29"/>
      <c r="PZ69" s="29"/>
      <c r="QA69" s="29"/>
      <c r="QB69" s="29"/>
      <c r="QC69" s="29"/>
      <c r="QD69" s="29"/>
      <c r="QE69" s="29"/>
      <c r="QF69" s="29"/>
      <c r="QG69" s="29"/>
      <c r="QH69" s="29"/>
      <c r="QI69" s="29"/>
      <c r="QJ69" s="29"/>
      <c r="QK69" s="29"/>
      <c r="QL69" s="29"/>
      <c r="QM69" s="29"/>
      <c r="QN69" s="29"/>
      <c r="QO69" s="29"/>
      <c r="QP69" s="29"/>
      <c r="QQ69" s="29"/>
      <c r="QR69" s="29"/>
      <c r="QS69" s="29"/>
      <c r="QT69" s="29"/>
      <c r="QU69" s="29"/>
      <c r="QV69" s="29"/>
      <c r="QW69" s="29"/>
      <c r="QX69" s="29"/>
      <c r="QY69" s="29"/>
      <c r="QZ69" s="29"/>
      <c r="RA69" s="29"/>
      <c r="RB69" s="29"/>
      <c r="RC69" s="29"/>
      <c r="RD69" s="29"/>
      <c r="RE69" s="29"/>
      <c r="RF69" s="29"/>
      <c r="RG69" s="29"/>
      <c r="RH69" s="29"/>
      <c r="RI69" s="29"/>
      <c r="RJ69" s="29"/>
      <c r="RK69" s="29"/>
      <c r="RL69" s="29"/>
      <c r="RM69" s="29"/>
      <c r="RN69" s="29"/>
      <c r="RO69" s="29"/>
      <c r="RP69" s="29"/>
      <c r="RQ69" s="29"/>
      <c r="RR69" s="29"/>
      <c r="RS69" s="29"/>
      <c r="RT69" s="29"/>
      <c r="RU69" s="29"/>
      <c r="RV69" s="29"/>
      <c r="RW69" s="29"/>
      <c r="RX69" s="29"/>
      <c r="RY69" s="29"/>
      <c r="RZ69" s="29"/>
      <c r="SA69" s="29"/>
      <c r="SB69" s="29"/>
      <c r="SC69" s="29"/>
      <c r="SD69" s="29"/>
      <c r="SE69" s="29"/>
      <c r="SF69" s="29"/>
      <c r="SG69" s="29"/>
      <c r="SH69" s="29"/>
      <c r="SI69" s="29"/>
      <c r="SJ69" s="29"/>
      <c r="SK69" s="29"/>
      <c r="SL69" s="29"/>
    </row>
    <row r="70" spans="1:506" ht="16.5" customHeight="1" x14ac:dyDescent="0.2">
      <c r="A70" s="20">
        <v>904</v>
      </c>
      <c r="B70" s="20" t="s">
        <v>66</v>
      </c>
      <c r="C70" s="20" t="s">
        <v>161</v>
      </c>
      <c r="D70" s="20" t="s">
        <v>30</v>
      </c>
      <c r="E70" s="20" t="s">
        <v>1345</v>
      </c>
      <c r="F70" s="22" t="s">
        <v>162</v>
      </c>
      <c r="G70" s="20" t="s">
        <v>42</v>
      </c>
      <c r="H70" s="20" t="s">
        <v>35</v>
      </c>
      <c r="I70" s="20" t="s">
        <v>27</v>
      </c>
      <c r="J70" s="22" t="s">
        <v>110</v>
      </c>
      <c r="K70" s="20"/>
      <c r="L70" s="20"/>
      <c r="M70" s="20"/>
      <c r="N70" s="20"/>
      <c r="O70" s="31">
        <v>184760000</v>
      </c>
      <c r="P70" s="26"/>
      <c r="Q70" s="24">
        <v>1</v>
      </c>
      <c r="R70" s="25">
        <v>45689</v>
      </c>
      <c r="S70" s="20" t="s">
        <v>83</v>
      </c>
      <c r="T70" s="26">
        <f>O70</f>
        <v>184760000</v>
      </c>
      <c r="U70" s="27" t="s">
        <v>39</v>
      </c>
      <c r="V70" s="28" t="s">
        <v>40</v>
      </c>
      <c r="W70" s="29"/>
      <c r="X70" s="29"/>
      <c r="Y70" s="29"/>
      <c r="Z70" s="29"/>
      <c r="AA70" s="29"/>
      <c r="AB70" s="29"/>
      <c r="AC70" s="29"/>
      <c r="AD70" s="29"/>
      <c r="AE70" s="29"/>
      <c r="AF70" s="29"/>
      <c r="AG70" s="29"/>
      <c r="AH70" s="29"/>
      <c r="AI70" s="29"/>
      <c r="AJ70" s="29"/>
      <c r="AK70" s="29"/>
      <c r="AL70" s="29"/>
      <c r="AM70" s="29"/>
      <c r="AN70" s="29"/>
      <c r="AO70" s="29"/>
      <c r="AP70" s="29"/>
      <c r="AQ70" s="29"/>
      <c r="AR70" s="29"/>
      <c r="AS70" s="29"/>
      <c r="AT70" s="29"/>
      <c r="AU70" s="29"/>
      <c r="AV70" s="29"/>
      <c r="AW70" s="29"/>
      <c r="AX70" s="29"/>
      <c r="AY70" s="29"/>
      <c r="AZ70" s="29"/>
      <c r="BA70" s="29"/>
      <c r="BB70" s="29"/>
      <c r="BC70" s="29"/>
      <c r="BD70" s="29"/>
      <c r="BE70" s="29"/>
      <c r="BF70" s="29"/>
      <c r="BG70" s="29"/>
      <c r="BH70" s="29"/>
      <c r="BI70" s="29"/>
      <c r="BJ70" s="29"/>
      <c r="BK70" s="29"/>
      <c r="BL70" s="29"/>
      <c r="BM70" s="29"/>
      <c r="BN70" s="29"/>
      <c r="BO70" s="29"/>
      <c r="BP70" s="29"/>
      <c r="BQ70" s="29"/>
      <c r="BR70" s="29"/>
      <c r="BS70" s="29"/>
      <c r="BT70" s="29"/>
      <c r="BU70" s="29"/>
      <c r="BV70" s="29"/>
      <c r="BW70" s="29"/>
      <c r="BX70" s="29"/>
      <c r="BY70" s="29"/>
      <c r="BZ70" s="29"/>
      <c r="CA70" s="29"/>
      <c r="CB70" s="29"/>
      <c r="CC70" s="29"/>
      <c r="CD70" s="29"/>
      <c r="CE70" s="29"/>
      <c r="CF70" s="29"/>
      <c r="CG70" s="29"/>
      <c r="CH70" s="29"/>
      <c r="CI70" s="29"/>
      <c r="CJ70" s="29"/>
      <c r="CK70" s="29"/>
      <c r="CL70" s="29"/>
      <c r="CM70" s="29"/>
      <c r="CN70" s="29"/>
      <c r="CO70" s="29"/>
      <c r="CP70" s="29"/>
      <c r="CQ70" s="29"/>
      <c r="CR70" s="29"/>
      <c r="CS70" s="29"/>
      <c r="CT70" s="29"/>
      <c r="CU70" s="29"/>
      <c r="CV70" s="29"/>
      <c r="CW70" s="29"/>
      <c r="CX70" s="29"/>
      <c r="CY70" s="29"/>
      <c r="CZ70" s="29"/>
      <c r="DA70" s="29"/>
      <c r="DB70" s="29"/>
      <c r="DC70" s="29"/>
      <c r="DD70" s="29"/>
      <c r="DE70" s="29"/>
      <c r="DF70" s="29"/>
      <c r="DG70" s="29"/>
      <c r="DH70" s="29"/>
      <c r="DI70" s="29"/>
      <c r="DJ70" s="29"/>
      <c r="DK70" s="29"/>
      <c r="DL70" s="29"/>
      <c r="DM70" s="29"/>
      <c r="DN70" s="29"/>
      <c r="DO70" s="29"/>
      <c r="DP70" s="29"/>
      <c r="DQ70" s="29"/>
      <c r="DR70" s="29"/>
      <c r="DS70" s="29"/>
      <c r="DT70" s="29"/>
      <c r="DU70" s="29"/>
      <c r="DV70" s="29"/>
      <c r="DW70" s="29"/>
      <c r="DX70" s="29"/>
      <c r="DY70" s="29"/>
      <c r="DZ70" s="29"/>
      <c r="EA70" s="29"/>
      <c r="EB70" s="29"/>
      <c r="EC70" s="29"/>
      <c r="ED70" s="29"/>
      <c r="EE70" s="29"/>
      <c r="EF70" s="29"/>
      <c r="EG70" s="29"/>
      <c r="EH70" s="29"/>
      <c r="EI70" s="29"/>
      <c r="EJ70" s="29"/>
      <c r="EK70" s="29"/>
      <c r="EL70" s="29"/>
      <c r="EM70" s="29"/>
      <c r="EN70" s="29"/>
      <c r="EO70" s="29"/>
      <c r="EP70" s="29"/>
      <c r="EQ70" s="29"/>
      <c r="ER70" s="29"/>
      <c r="ES70" s="29"/>
      <c r="ET70" s="29"/>
      <c r="EU70" s="29"/>
      <c r="EV70" s="29"/>
      <c r="EW70" s="29"/>
      <c r="EX70" s="29"/>
      <c r="EY70" s="29"/>
      <c r="EZ70" s="29"/>
      <c r="FA70" s="29"/>
      <c r="FB70" s="29"/>
      <c r="FC70" s="29"/>
      <c r="FD70" s="29"/>
      <c r="FE70" s="29"/>
      <c r="FF70" s="29"/>
      <c r="FG70" s="29"/>
      <c r="FH70" s="29"/>
      <c r="FI70" s="29"/>
      <c r="FJ70" s="29"/>
      <c r="FK70" s="29"/>
      <c r="FL70" s="29"/>
      <c r="FM70" s="29"/>
      <c r="FN70" s="29"/>
      <c r="FO70" s="29"/>
      <c r="FP70" s="29"/>
      <c r="FQ70" s="29"/>
      <c r="FR70" s="29"/>
      <c r="FS70" s="29"/>
      <c r="FT70" s="29"/>
      <c r="FU70" s="29"/>
      <c r="FV70" s="29"/>
      <c r="FW70" s="29"/>
      <c r="FX70" s="29"/>
      <c r="FY70" s="29"/>
      <c r="FZ70" s="29"/>
      <c r="GA70" s="29"/>
      <c r="GB70" s="29"/>
      <c r="GC70" s="29"/>
      <c r="GD70" s="29"/>
      <c r="GE70" s="29"/>
      <c r="GF70" s="29"/>
      <c r="GG70" s="29"/>
      <c r="GH70" s="29"/>
      <c r="GI70" s="29"/>
      <c r="GJ70" s="29"/>
      <c r="GK70" s="29"/>
      <c r="GL70" s="29"/>
      <c r="GM70" s="29"/>
      <c r="GN70" s="29"/>
      <c r="GO70" s="29"/>
      <c r="GP70" s="29"/>
      <c r="GQ70" s="29"/>
      <c r="GR70" s="29"/>
      <c r="GS70" s="29"/>
      <c r="GT70" s="29"/>
      <c r="GU70" s="29"/>
      <c r="GV70" s="29"/>
      <c r="GW70" s="29"/>
      <c r="GX70" s="29"/>
      <c r="GY70" s="29"/>
      <c r="GZ70" s="29"/>
      <c r="HA70" s="29"/>
      <c r="HB70" s="29"/>
      <c r="HC70" s="29"/>
      <c r="HD70" s="29"/>
      <c r="HE70" s="29"/>
      <c r="HF70" s="29"/>
      <c r="HG70" s="29"/>
      <c r="HH70" s="29"/>
      <c r="HI70" s="29"/>
      <c r="HJ70" s="29"/>
      <c r="HK70" s="29"/>
      <c r="HL70" s="29"/>
      <c r="HM70" s="29"/>
      <c r="HN70" s="29"/>
      <c r="HO70" s="29"/>
      <c r="HP70" s="29"/>
      <c r="HQ70" s="29"/>
      <c r="HR70" s="29"/>
      <c r="HS70" s="29"/>
      <c r="HT70" s="29"/>
      <c r="HU70" s="29"/>
      <c r="HV70" s="29"/>
      <c r="HW70" s="29"/>
      <c r="HX70" s="29"/>
      <c r="HY70" s="29"/>
      <c r="HZ70" s="29"/>
      <c r="IA70" s="29"/>
      <c r="IB70" s="29"/>
      <c r="IC70" s="29"/>
      <c r="ID70" s="29"/>
      <c r="IE70" s="29"/>
      <c r="IF70" s="29"/>
      <c r="IG70" s="29"/>
      <c r="IH70" s="29"/>
      <c r="II70" s="29"/>
      <c r="IJ70" s="29"/>
      <c r="IK70" s="29"/>
      <c r="IL70" s="29"/>
      <c r="IM70" s="29"/>
      <c r="IN70" s="29"/>
      <c r="IO70" s="29"/>
      <c r="IP70" s="29"/>
      <c r="IQ70" s="29"/>
      <c r="IR70" s="29"/>
      <c r="IS70" s="29"/>
      <c r="IT70" s="29"/>
      <c r="IU70" s="29"/>
      <c r="IV70" s="29"/>
      <c r="IW70" s="29"/>
      <c r="IX70" s="29"/>
      <c r="IY70" s="29"/>
      <c r="IZ70" s="29"/>
      <c r="JA70" s="29"/>
      <c r="JB70" s="29"/>
      <c r="JC70" s="29"/>
      <c r="JD70" s="29"/>
      <c r="JE70" s="29"/>
      <c r="JF70" s="29"/>
      <c r="JG70" s="29"/>
      <c r="JH70" s="29"/>
      <c r="JI70" s="29"/>
      <c r="JJ70" s="29"/>
      <c r="JK70" s="29"/>
      <c r="JL70" s="29"/>
      <c r="JM70" s="29"/>
      <c r="JN70" s="29"/>
      <c r="JO70" s="29"/>
      <c r="JP70" s="29"/>
      <c r="JQ70" s="29"/>
      <c r="JR70" s="29"/>
      <c r="JS70" s="29"/>
      <c r="JT70" s="29"/>
      <c r="JU70" s="29"/>
      <c r="JV70" s="29"/>
      <c r="JW70" s="29"/>
      <c r="JX70" s="29"/>
      <c r="JY70" s="29"/>
      <c r="JZ70" s="29"/>
      <c r="KA70" s="29"/>
      <c r="KB70" s="29"/>
      <c r="KC70" s="29"/>
      <c r="KD70" s="29"/>
      <c r="KE70" s="29"/>
      <c r="KF70" s="29"/>
      <c r="KG70" s="29"/>
      <c r="KH70" s="29"/>
      <c r="KI70" s="29"/>
      <c r="KJ70" s="29"/>
      <c r="KK70" s="29"/>
      <c r="KL70" s="29"/>
      <c r="KM70" s="29"/>
      <c r="KN70" s="29"/>
      <c r="KO70" s="29"/>
      <c r="KP70" s="29"/>
      <c r="KQ70" s="29"/>
      <c r="KR70" s="29"/>
      <c r="KS70" s="29"/>
      <c r="KT70" s="29"/>
      <c r="KU70" s="29"/>
      <c r="KV70" s="29"/>
      <c r="KW70" s="29"/>
      <c r="KX70" s="29"/>
      <c r="KY70" s="29"/>
      <c r="KZ70" s="29"/>
      <c r="LA70" s="29"/>
      <c r="LB70" s="29"/>
      <c r="LC70" s="29"/>
      <c r="LD70" s="29"/>
      <c r="LE70" s="29"/>
      <c r="LF70" s="29"/>
      <c r="LG70" s="29"/>
      <c r="LH70" s="29"/>
      <c r="LI70" s="29"/>
      <c r="LJ70" s="29"/>
      <c r="LK70" s="29"/>
      <c r="LL70" s="29"/>
      <c r="LM70" s="29"/>
      <c r="LN70" s="29"/>
      <c r="LO70" s="29"/>
      <c r="LP70" s="29"/>
      <c r="LQ70" s="29"/>
      <c r="LR70" s="29"/>
      <c r="LS70" s="29"/>
      <c r="LT70" s="29"/>
      <c r="LU70" s="29"/>
      <c r="LV70" s="29"/>
      <c r="LW70" s="29"/>
      <c r="LX70" s="29"/>
      <c r="LY70" s="29"/>
      <c r="LZ70" s="29"/>
      <c r="MA70" s="29"/>
      <c r="MB70" s="29"/>
      <c r="MC70" s="29"/>
      <c r="MD70" s="29"/>
      <c r="ME70" s="29"/>
      <c r="MF70" s="29"/>
      <c r="MG70" s="29"/>
      <c r="MH70" s="29"/>
      <c r="MI70" s="29"/>
      <c r="MJ70" s="29"/>
      <c r="MK70" s="29"/>
      <c r="ML70" s="29"/>
      <c r="MM70" s="29"/>
      <c r="MN70" s="29"/>
      <c r="MO70" s="29"/>
      <c r="MP70" s="29"/>
      <c r="MQ70" s="29"/>
      <c r="MR70" s="29"/>
      <c r="MS70" s="29"/>
      <c r="MT70" s="29"/>
      <c r="MU70" s="29"/>
      <c r="MV70" s="29"/>
      <c r="MW70" s="29"/>
      <c r="MX70" s="29"/>
      <c r="MY70" s="29"/>
      <c r="MZ70" s="29"/>
      <c r="NA70" s="29"/>
      <c r="NB70" s="29"/>
      <c r="NC70" s="29"/>
      <c r="ND70" s="29"/>
      <c r="NE70" s="29"/>
      <c r="NF70" s="29"/>
      <c r="NG70" s="29"/>
      <c r="NH70" s="29"/>
      <c r="NI70" s="29"/>
      <c r="NJ70" s="29"/>
      <c r="NK70" s="29"/>
      <c r="NL70" s="29"/>
      <c r="NM70" s="29"/>
      <c r="NN70" s="29"/>
      <c r="NO70" s="29"/>
      <c r="NP70" s="29"/>
      <c r="NQ70" s="29"/>
      <c r="NR70" s="29"/>
      <c r="NS70" s="29"/>
      <c r="NT70" s="29"/>
      <c r="NU70" s="29"/>
      <c r="NV70" s="29"/>
      <c r="NW70" s="29"/>
      <c r="NX70" s="29"/>
      <c r="NY70" s="29"/>
      <c r="NZ70" s="29"/>
      <c r="OA70" s="29"/>
      <c r="OB70" s="29"/>
      <c r="OC70" s="29"/>
      <c r="OD70" s="29"/>
      <c r="OE70" s="29"/>
      <c r="OF70" s="29"/>
      <c r="OG70" s="29"/>
      <c r="OH70" s="29"/>
      <c r="OI70" s="29"/>
      <c r="OJ70" s="29"/>
      <c r="OK70" s="29"/>
      <c r="OL70" s="29"/>
      <c r="OM70" s="29"/>
      <c r="ON70" s="29"/>
      <c r="OO70" s="29"/>
      <c r="OP70" s="29"/>
      <c r="OQ70" s="29"/>
      <c r="OR70" s="29"/>
      <c r="OS70" s="29"/>
      <c r="OT70" s="29"/>
      <c r="OU70" s="29"/>
      <c r="OV70" s="29"/>
      <c r="OW70" s="29"/>
      <c r="OX70" s="29"/>
      <c r="OY70" s="29"/>
      <c r="OZ70" s="29"/>
      <c r="PA70" s="29"/>
      <c r="PB70" s="29"/>
      <c r="PC70" s="29"/>
      <c r="PD70" s="29"/>
      <c r="PE70" s="29"/>
      <c r="PF70" s="29"/>
      <c r="PG70" s="29"/>
      <c r="PH70" s="29"/>
      <c r="PI70" s="29"/>
      <c r="PJ70" s="29"/>
      <c r="PK70" s="29"/>
      <c r="PL70" s="29"/>
      <c r="PM70" s="29"/>
      <c r="PN70" s="29"/>
      <c r="PO70" s="29"/>
      <c r="PP70" s="29"/>
      <c r="PQ70" s="29"/>
      <c r="PR70" s="29"/>
      <c r="PS70" s="29"/>
      <c r="PT70" s="29"/>
      <c r="PU70" s="29"/>
      <c r="PV70" s="29"/>
      <c r="PW70" s="29"/>
      <c r="PX70" s="29"/>
      <c r="PY70" s="29"/>
      <c r="PZ70" s="29"/>
      <c r="QA70" s="29"/>
      <c r="QB70" s="29"/>
      <c r="QC70" s="29"/>
      <c r="QD70" s="29"/>
      <c r="QE70" s="29"/>
      <c r="QF70" s="29"/>
      <c r="QG70" s="29"/>
      <c r="QH70" s="29"/>
      <c r="QI70" s="29"/>
      <c r="QJ70" s="29"/>
      <c r="QK70" s="29"/>
      <c r="QL70" s="29"/>
      <c r="QM70" s="29"/>
      <c r="QN70" s="29"/>
      <c r="QO70" s="29"/>
      <c r="QP70" s="29"/>
      <c r="QQ70" s="29"/>
      <c r="QR70" s="29"/>
      <c r="QS70" s="29"/>
      <c r="QT70" s="29"/>
      <c r="QU70" s="29"/>
      <c r="QV70" s="29"/>
      <c r="QW70" s="29"/>
      <c r="QX70" s="29"/>
      <c r="QY70" s="29"/>
      <c r="QZ70" s="29"/>
      <c r="RA70" s="29"/>
      <c r="RB70" s="29"/>
      <c r="RC70" s="29"/>
      <c r="RD70" s="29"/>
      <c r="RE70" s="29"/>
      <c r="RF70" s="29"/>
      <c r="RG70" s="29"/>
      <c r="RH70" s="29"/>
      <c r="RI70" s="29"/>
      <c r="RJ70" s="29"/>
      <c r="RK70" s="29"/>
      <c r="RL70" s="29"/>
      <c r="RM70" s="29"/>
      <c r="RN70" s="29"/>
      <c r="RO70" s="29"/>
      <c r="RP70" s="29"/>
      <c r="RQ70" s="29"/>
      <c r="RR70" s="29"/>
      <c r="RS70" s="29"/>
      <c r="RT70" s="29"/>
      <c r="RU70" s="29"/>
      <c r="RV70" s="29"/>
      <c r="RW70" s="29"/>
      <c r="RX70" s="29"/>
      <c r="RY70" s="29"/>
      <c r="RZ70" s="29"/>
      <c r="SA70" s="29"/>
      <c r="SB70" s="29"/>
      <c r="SC70" s="29"/>
      <c r="SD70" s="29"/>
      <c r="SE70" s="29"/>
      <c r="SF70" s="29"/>
      <c r="SG70" s="29"/>
      <c r="SH70" s="29"/>
      <c r="SI70" s="29"/>
      <c r="SJ70" s="29"/>
      <c r="SK70" s="29"/>
      <c r="SL70" s="29"/>
    </row>
    <row r="71" spans="1:506" ht="16.5" customHeight="1" x14ac:dyDescent="0.2">
      <c r="A71" s="20">
        <v>905</v>
      </c>
      <c r="B71" s="20" t="s">
        <v>66</v>
      </c>
      <c r="C71" s="20" t="s">
        <v>161</v>
      </c>
      <c r="D71" s="20" t="s">
        <v>30</v>
      </c>
      <c r="E71" s="20" t="s">
        <v>1345</v>
      </c>
      <c r="F71" s="22" t="s">
        <v>163</v>
      </c>
      <c r="G71" s="20" t="s">
        <v>42</v>
      </c>
      <c r="H71" s="20" t="s">
        <v>35</v>
      </c>
      <c r="I71" s="20" t="s">
        <v>27</v>
      </c>
      <c r="J71" s="22" t="s">
        <v>110</v>
      </c>
      <c r="K71" s="20"/>
      <c r="L71" s="20"/>
      <c r="M71" s="20"/>
      <c r="N71" s="20"/>
      <c r="O71" s="31">
        <v>609500000</v>
      </c>
      <c r="P71" s="23"/>
      <c r="Q71" s="24">
        <v>1</v>
      </c>
      <c r="R71" s="25">
        <v>45689</v>
      </c>
      <c r="S71" s="20" t="s">
        <v>83</v>
      </c>
      <c r="T71" s="26">
        <f>O71</f>
        <v>609500000</v>
      </c>
      <c r="U71" s="27" t="s">
        <v>39</v>
      </c>
      <c r="V71" s="28" t="s">
        <v>40</v>
      </c>
      <c r="W71" s="29"/>
      <c r="X71" s="29"/>
      <c r="Y71" s="29"/>
      <c r="Z71" s="29"/>
      <c r="AA71" s="29"/>
      <c r="AB71" s="29"/>
      <c r="AC71" s="29"/>
      <c r="AD71" s="29"/>
      <c r="AE71" s="29"/>
      <c r="AF71" s="29"/>
      <c r="AG71" s="29"/>
      <c r="AH71" s="29"/>
      <c r="AI71" s="29"/>
      <c r="AJ71" s="29"/>
      <c r="AK71" s="29"/>
      <c r="AL71" s="29"/>
      <c r="AM71" s="29"/>
      <c r="AN71" s="29"/>
      <c r="AO71" s="29"/>
      <c r="AP71" s="29"/>
      <c r="AQ71" s="29"/>
      <c r="AR71" s="29"/>
      <c r="AS71" s="29"/>
      <c r="AT71" s="29"/>
      <c r="AU71" s="29"/>
      <c r="AV71" s="29"/>
      <c r="AW71" s="29"/>
      <c r="AX71" s="29"/>
      <c r="AY71" s="29"/>
      <c r="AZ71" s="29"/>
      <c r="BA71" s="29"/>
      <c r="BB71" s="29"/>
      <c r="BC71" s="29"/>
      <c r="BD71" s="29"/>
      <c r="BE71" s="29"/>
      <c r="BF71" s="29"/>
      <c r="BG71" s="29"/>
      <c r="BH71" s="29"/>
      <c r="BI71" s="29"/>
      <c r="BJ71" s="29"/>
      <c r="BK71" s="29"/>
      <c r="BL71" s="29"/>
      <c r="BM71" s="29"/>
      <c r="BN71" s="29"/>
      <c r="BO71" s="29"/>
      <c r="BP71" s="29"/>
      <c r="BQ71" s="29"/>
      <c r="BR71" s="29"/>
      <c r="BS71" s="29"/>
      <c r="BT71" s="29"/>
      <c r="BU71" s="29"/>
      <c r="BV71" s="29"/>
      <c r="BW71" s="29"/>
      <c r="BX71" s="29"/>
      <c r="BY71" s="29"/>
      <c r="BZ71" s="29"/>
      <c r="CA71" s="29"/>
      <c r="CB71" s="29"/>
      <c r="CC71" s="29"/>
      <c r="CD71" s="29"/>
      <c r="CE71" s="29"/>
      <c r="CF71" s="29"/>
      <c r="CG71" s="29"/>
      <c r="CH71" s="29"/>
      <c r="CI71" s="29"/>
      <c r="CJ71" s="29"/>
      <c r="CK71" s="29"/>
      <c r="CL71" s="29"/>
      <c r="CM71" s="29"/>
      <c r="CN71" s="29"/>
      <c r="CO71" s="29"/>
      <c r="CP71" s="29"/>
      <c r="CQ71" s="29"/>
      <c r="CR71" s="29"/>
      <c r="CS71" s="29"/>
      <c r="CT71" s="29"/>
      <c r="CU71" s="29"/>
      <c r="CV71" s="29"/>
      <c r="CW71" s="29"/>
      <c r="CX71" s="29"/>
      <c r="CY71" s="29"/>
      <c r="CZ71" s="29"/>
      <c r="DA71" s="29"/>
      <c r="DB71" s="29"/>
      <c r="DC71" s="29"/>
      <c r="DD71" s="29"/>
      <c r="DE71" s="29"/>
      <c r="DF71" s="29"/>
      <c r="DG71" s="29"/>
      <c r="DH71" s="29"/>
      <c r="DI71" s="29"/>
      <c r="DJ71" s="29"/>
      <c r="DK71" s="29"/>
      <c r="DL71" s="29"/>
      <c r="DM71" s="29"/>
      <c r="DN71" s="29"/>
      <c r="DO71" s="29"/>
      <c r="DP71" s="29"/>
      <c r="DQ71" s="29"/>
      <c r="DR71" s="29"/>
      <c r="DS71" s="29"/>
      <c r="DT71" s="29"/>
      <c r="DU71" s="29"/>
      <c r="DV71" s="29"/>
      <c r="DW71" s="29"/>
      <c r="DX71" s="29"/>
      <c r="DY71" s="29"/>
      <c r="DZ71" s="29"/>
      <c r="EA71" s="29"/>
      <c r="EB71" s="29"/>
      <c r="EC71" s="29"/>
      <c r="ED71" s="29"/>
      <c r="EE71" s="29"/>
      <c r="EF71" s="29"/>
      <c r="EG71" s="29"/>
      <c r="EH71" s="29"/>
      <c r="EI71" s="29"/>
      <c r="EJ71" s="29"/>
      <c r="EK71" s="29"/>
      <c r="EL71" s="29"/>
      <c r="EM71" s="29"/>
      <c r="EN71" s="29"/>
      <c r="EO71" s="29"/>
      <c r="EP71" s="29"/>
      <c r="EQ71" s="29"/>
      <c r="ER71" s="29"/>
      <c r="ES71" s="29"/>
      <c r="ET71" s="29"/>
      <c r="EU71" s="29"/>
      <c r="EV71" s="29"/>
      <c r="EW71" s="29"/>
      <c r="EX71" s="29"/>
      <c r="EY71" s="29"/>
      <c r="EZ71" s="29"/>
      <c r="FA71" s="29"/>
      <c r="FB71" s="29"/>
      <c r="FC71" s="29"/>
      <c r="FD71" s="29"/>
      <c r="FE71" s="29"/>
      <c r="FF71" s="29"/>
      <c r="FG71" s="29"/>
      <c r="FH71" s="29"/>
      <c r="FI71" s="29"/>
      <c r="FJ71" s="29"/>
      <c r="FK71" s="29"/>
      <c r="FL71" s="29"/>
      <c r="FM71" s="29"/>
      <c r="FN71" s="29"/>
      <c r="FO71" s="29"/>
      <c r="FP71" s="29"/>
      <c r="FQ71" s="29"/>
      <c r="FR71" s="29"/>
      <c r="FS71" s="29"/>
      <c r="FT71" s="29"/>
      <c r="FU71" s="29"/>
      <c r="FV71" s="29"/>
      <c r="FW71" s="29"/>
      <c r="FX71" s="29"/>
      <c r="FY71" s="29"/>
      <c r="FZ71" s="29"/>
      <c r="GA71" s="29"/>
      <c r="GB71" s="29"/>
      <c r="GC71" s="29"/>
      <c r="GD71" s="29"/>
      <c r="GE71" s="29"/>
      <c r="GF71" s="29"/>
      <c r="GG71" s="29"/>
      <c r="GH71" s="29"/>
      <c r="GI71" s="29"/>
      <c r="GJ71" s="29"/>
      <c r="GK71" s="29"/>
      <c r="GL71" s="29"/>
      <c r="GM71" s="29"/>
      <c r="GN71" s="29"/>
      <c r="GO71" s="29"/>
      <c r="GP71" s="29"/>
      <c r="GQ71" s="29"/>
      <c r="GR71" s="29"/>
      <c r="GS71" s="29"/>
      <c r="GT71" s="29"/>
      <c r="GU71" s="29"/>
      <c r="GV71" s="29"/>
      <c r="GW71" s="29"/>
      <c r="GX71" s="29"/>
      <c r="GY71" s="29"/>
      <c r="GZ71" s="29"/>
      <c r="HA71" s="29"/>
      <c r="HB71" s="29"/>
      <c r="HC71" s="29"/>
      <c r="HD71" s="29"/>
      <c r="HE71" s="29"/>
      <c r="HF71" s="29"/>
      <c r="HG71" s="29"/>
      <c r="HH71" s="29"/>
      <c r="HI71" s="29"/>
      <c r="HJ71" s="29"/>
      <c r="HK71" s="29"/>
      <c r="HL71" s="29"/>
      <c r="HM71" s="29"/>
      <c r="HN71" s="29"/>
      <c r="HO71" s="29"/>
      <c r="HP71" s="29"/>
      <c r="HQ71" s="29"/>
      <c r="HR71" s="29"/>
      <c r="HS71" s="29"/>
      <c r="HT71" s="29"/>
      <c r="HU71" s="29"/>
      <c r="HV71" s="29"/>
      <c r="HW71" s="29"/>
      <c r="HX71" s="29"/>
      <c r="HY71" s="29"/>
      <c r="HZ71" s="29"/>
      <c r="IA71" s="29"/>
      <c r="IB71" s="29"/>
      <c r="IC71" s="29"/>
      <c r="ID71" s="29"/>
      <c r="IE71" s="29"/>
      <c r="IF71" s="29"/>
      <c r="IG71" s="29"/>
      <c r="IH71" s="29"/>
      <c r="II71" s="29"/>
      <c r="IJ71" s="29"/>
      <c r="IK71" s="29"/>
      <c r="IL71" s="29"/>
      <c r="IM71" s="29"/>
      <c r="IN71" s="29"/>
      <c r="IO71" s="29"/>
      <c r="IP71" s="29"/>
      <c r="IQ71" s="29"/>
      <c r="IR71" s="29"/>
      <c r="IS71" s="29"/>
      <c r="IT71" s="29"/>
      <c r="IU71" s="29"/>
      <c r="IV71" s="29"/>
      <c r="IW71" s="29"/>
      <c r="IX71" s="29"/>
      <c r="IY71" s="29"/>
      <c r="IZ71" s="29"/>
      <c r="JA71" s="29"/>
      <c r="JB71" s="29"/>
      <c r="JC71" s="29"/>
      <c r="JD71" s="29"/>
      <c r="JE71" s="29"/>
      <c r="JF71" s="29"/>
      <c r="JG71" s="29"/>
      <c r="JH71" s="29"/>
      <c r="JI71" s="29"/>
      <c r="JJ71" s="29"/>
      <c r="JK71" s="29"/>
      <c r="JL71" s="29"/>
      <c r="JM71" s="29"/>
      <c r="JN71" s="29"/>
      <c r="JO71" s="29"/>
      <c r="JP71" s="29"/>
      <c r="JQ71" s="29"/>
      <c r="JR71" s="29"/>
      <c r="JS71" s="29"/>
      <c r="JT71" s="29"/>
      <c r="JU71" s="29"/>
      <c r="JV71" s="29"/>
      <c r="JW71" s="29"/>
      <c r="JX71" s="29"/>
      <c r="JY71" s="29"/>
      <c r="JZ71" s="29"/>
      <c r="KA71" s="29"/>
      <c r="KB71" s="29"/>
      <c r="KC71" s="29"/>
      <c r="KD71" s="29"/>
      <c r="KE71" s="29"/>
      <c r="KF71" s="29"/>
      <c r="KG71" s="29"/>
      <c r="KH71" s="29"/>
      <c r="KI71" s="29"/>
      <c r="KJ71" s="29"/>
      <c r="KK71" s="29"/>
      <c r="KL71" s="29"/>
      <c r="KM71" s="29"/>
      <c r="KN71" s="29"/>
      <c r="KO71" s="29"/>
      <c r="KP71" s="29"/>
      <c r="KQ71" s="29"/>
      <c r="KR71" s="29"/>
      <c r="KS71" s="29"/>
      <c r="KT71" s="29"/>
      <c r="KU71" s="29"/>
      <c r="KV71" s="29"/>
      <c r="KW71" s="29"/>
      <c r="KX71" s="29"/>
      <c r="KY71" s="29"/>
      <c r="KZ71" s="29"/>
      <c r="LA71" s="29"/>
      <c r="LB71" s="29"/>
      <c r="LC71" s="29"/>
      <c r="LD71" s="29"/>
      <c r="LE71" s="29"/>
      <c r="LF71" s="29"/>
      <c r="LG71" s="29"/>
      <c r="LH71" s="29"/>
      <c r="LI71" s="29"/>
      <c r="LJ71" s="29"/>
      <c r="LK71" s="29"/>
      <c r="LL71" s="29"/>
      <c r="LM71" s="29"/>
      <c r="LN71" s="29"/>
      <c r="LO71" s="29"/>
      <c r="LP71" s="29"/>
      <c r="LQ71" s="29"/>
      <c r="LR71" s="29"/>
      <c r="LS71" s="29"/>
      <c r="LT71" s="29"/>
      <c r="LU71" s="29"/>
      <c r="LV71" s="29"/>
      <c r="LW71" s="29"/>
      <c r="LX71" s="29"/>
      <c r="LY71" s="29"/>
      <c r="LZ71" s="29"/>
      <c r="MA71" s="29"/>
      <c r="MB71" s="29"/>
      <c r="MC71" s="29"/>
      <c r="MD71" s="29"/>
      <c r="ME71" s="29"/>
      <c r="MF71" s="29"/>
      <c r="MG71" s="29"/>
      <c r="MH71" s="29"/>
      <c r="MI71" s="29"/>
      <c r="MJ71" s="29"/>
      <c r="MK71" s="29"/>
      <c r="ML71" s="29"/>
      <c r="MM71" s="29"/>
      <c r="MN71" s="29"/>
      <c r="MO71" s="29"/>
      <c r="MP71" s="29"/>
      <c r="MQ71" s="29"/>
      <c r="MR71" s="29"/>
      <c r="MS71" s="29"/>
      <c r="MT71" s="29"/>
      <c r="MU71" s="29"/>
      <c r="MV71" s="29"/>
      <c r="MW71" s="29"/>
      <c r="MX71" s="29"/>
      <c r="MY71" s="29"/>
      <c r="MZ71" s="29"/>
      <c r="NA71" s="29"/>
      <c r="NB71" s="29"/>
      <c r="NC71" s="29"/>
      <c r="ND71" s="29"/>
      <c r="NE71" s="29"/>
      <c r="NF71" s="29"/>
      <c r="NG71" s="29"/>
      <c r="NH71" s="29"/>
      <c r="NI71" s="29"/>
      <c r="NJ71" s="29"/>
      <c r="NK71" s="29"/>
      <c r="NL71" s="29"/>
      <c r="NM71" s="29"/>
      <c r="NN71" s="29"/>
      <c r="NO71" s="29"/>
      <c r="NP71" s="29"/>
      <c r="NQ71" s="29"/>
      <c r="NR71" s="29"/>
      <c r="NS71" s="29"/>
      <c r="NT71" s="29"/>
      <c r="NU71" s="29"/>
      <c r="NV71" s="29"/>
      <c r="NW71" s="29"/>
      <c r="NX71" s="29"/>
      <c r="NY71" s="29"/>
      <c r="NZ71" s="29"/>
      <c r="OA71" s="29"/>
      <c r="OB71" s="29"/>
      <c r="OC71" s="29"/>
      <c r="OD71" s="29"/>
      <c r="OE71" s="29"/>
      <c r="OF71" s="29"/>
      <c r="OG71" s="29"/>
      <c r="OH71" s="29"/>
      <c r="OI71" s="29"/>
      <c r="OJ71" s="29"/>
      <c r="OK71" s="29"/>
      <c r="OL71" s="29"/>
      <c r="OM71" s="29"/>
      <c r="ON71" s="29"/>
      <c r="OO71" s="29"/>
      <c r="OP71" s="29"/>
      <c r="OQ71" s="29"/>
      <c r="OR71" s="29"/>
      <c r="OS71" s="29"/>
      <c r="OT71" s="29"/>
      <c r="OU71" s="29"/>
      <c r="OV71" s="29"/>
      <c r="OW71" s="29"/>
      <c r="OX71" s="29"/>
      <c r="OY71" s="29"/>
      <c r="OZ71" s="29"/>
      <c r="PA71" s="29"/>
      <c r="PB71" s="29"/>
      <c r="PC71" s="29"/>
      <c r="PD71" s="29"/>
      <c r="PE71" s="29"/>
      <c r="PF71" s="29"/>
      <c r="PG71" s="29"/>
      <c r="PH71" s="29"/>
      <c r="PI71" s="29"/>
      <c r="PJ71" s="29"/>
      <c r="PK71" s="29"/>
      <c r="PL71" s="29"/>
      <c r="PM71" s="29"/>
      <c r="PN71" s="29"/>
      <c r="PO71" s="29"/>
      <c r="PP71" s="29"/>
      <c r="PQ71" s="29"/>
      <c r="PR71" s="29"/>
      <c r="PS71" s="29"/>
      <c r="PT71" s="29"/>
      <c r="PU71" s="29"/>
      <c r="PV71" s="29"/>
      <c r="PW71" s="29"/>
      <c r="PX71" s="29"/>
      <c r="PY71" s="29"/>
      <c r="PZ71" s="29"/>
      <c r="QA71" s="29"/>
      <c r="QB71" s="29"/>
      <c r="QC71" s="29"/>
      <c r="QD71" s="29"/>
      <c r="QE71" s="29"/>
      <c r="QF71" s="29"/>
      <c r="QG71" s="29"/>
      <c r="QH71" s="29"/>
      <c r="QI71" s="29"/>
      <c r="QJ71" s="29"/>
      <c r="QK71" s="29"/>
      <c r="QL71" s="29"/>
      <c r="QM71" s="29"/>
      <c r="QN71" s="29"/>
      <c r="QO71" s="29"/>
      <c r="QP71" s="29"/>
      <c r="QQ71" s="29"/>
      <c r="QR71" s="29"/>
      <c r="QS71" s="29"/>
      <c r="QT71" s="29"/>
      <c r="QU71" s="29"/>
      <c r="QV71" s="29"/>
      <c r="QW71" s="29"/>
      <c r="QX71" s="29"/>
      <c r="QY71" s="29"/>
      <c r="QZ71" s="29"/>
      <c r="RA71" s="29"/>
      <c r="RB71" s="29"/>
      <c r="RC71" s="29"/>
      <c r="RD71" s="29"/>
      <c r="RE71" s="29"/>
      <c r="RF71" s="29"/>
      <c r="RG71" s="29"/>
      <c r="RH71" s="29"/>
      <c r="RI71" s="29"/>
      <c r="RJ71" s="29"/>
      <c r="RK71" s="29"/>
      <c r="RL71" s="29"/>
      <c r="RM71" s="29"/>
      <c r="RN71" s="29"/>
      <c r="RO71" s="29"/>
      <c r="RP71" s="29"/>
      <c r="RQ71" s="29"/>
      <c r="RR71" s="29"/>
      <c r="RS71" s="29"/>
      <c r="RT71" s="29"/>
      <c r="RU71" s="29"/>
      <c r="RV71" s="29"/>
      <c r="RW71" s="29"/>
      <c r="RX71" s="29"/>
      <c r="RY71" s="29"/>
      <c r="RZ71" s="29"/>
      <c r="SA71" s="29"/>
      <c r="SB71" s="29"/>
      <c r="SC71" s="29"/>
      <c r="SD71" s="29"/>
      <c r="SE71" s="29"/>
      <c r="SF71" s="29"/>
      <c r="SG71" s="29"/>
      <c r="SH71" s="29"/>
      <c r="SI71" s="29"/>
      <c r="SJ71" s="29"/>
      <c r="SK71" s="29"/>
      <c r="SL71" s="29"/>
    </row>
    <row r="72" spans="1:506" ht="16.5" customHeight="1" x14ac:dyDescent="0.2">
      <c r="A72" s="20">
        <v>906</v>
      </c>
      <c r="B72" s="20" t="s">
        <v>66</v>
      </c>
      <c r="C72" s="20" t="s">
        <v>161</v>
      </c>
      <c r="D72" s="20" t="s">
        <v>30</v>
      </c>
      <c r="E72" s="20" t="s">
        <v>1345</v>
      </c>
      <c r="F72" s="22" t="s">
        <v>164</v>
      </c>
      <c r="G72" s="20" t="s">
        <v>42</v>
      </c>
      <c r="H72" s="20" t="s">
        <v>35</v>
      </c>
      <c r="I72" s="20" t="s">
        <v>27</v>
      </c>
      <c r="J72" s="22" t="s">
        <v>110</v>
      </c>
      <c r="K72" s="20"/>
      <c r="L72" s="20"/>
      <c r="M72" s="20"/>
      <c r="N72" s="20"/>
      <c r="O72" s="31">
        <v>657200000</v>
      </c>
      <c r="P72" s="23"/>
      <c r="Q72" s="24">
        <v>1</v>
      </c>
      <c r="R72" s="25">
        <v>45689</v>
      </c>
      <c r="S72" s="20" t="s">
        <v>83</v>
      </c>
      <c r="T72" s="26">
        <f>O72</f>
        <v>657200000</v>
      </c>
      <c r="U72" s="27" t="s">
        <v>39</v>
      </c>
      <c r="V72" s="28" t="s">
        <v>40</v>
      </c>
      <c r="W72" s="29"/>
      <c r="X72" s="29"/>
      <c r="Y72" s="29"/>
      <c r="Z72" s="29"/>
      <c r="AA72" s="29"/>
      <c r="AB72" s="29"/>
      <c r="AC72" s="29"/>
      <c r="AD72" s="29"/>
      <c r="AE72" s="29"/>
      <c r="AF72" s="29"/>
      <c r="AG72" s="29"/>
      <c r="AH72" s="29"/>
      <c r="AI72" s="29"/>
      <c r="AJ72" s="29"/>
      <c r="AK72" s="29"/>
      <c r="AL72" s="29"/>
      <c r="AM72" s="29"/>
      <c r="AN72" s="29"/>
      <c r="AO72" s="29"/>
      <c r="AP72" s="29"/>
      <c r="AQ72" s="29"/>
      <c r="AR72" s="29"/>
      <c r="AS72" s="29"/>
      <c r="AT72" s="29"/>
      <c r="AU72" s="29"/>
      <c r="AV72" s="29"/>
      <c r="AW72" s="29"/>
      <c r="AX72" s="29"/>
      <c r="AY72" s="29"/>
      <c r="AZ72" s="29"/>
      <c r="BA72" s="29"/>
      <c r="BB72" s="29"/>
      <c r="BC72" s="29"/>
      <c r="BD72" s="29"/>
      <c r="BE72" s="29"/>
      <c r="BF72" s="29"/>
      <c r="BG72" s="29"/>
      <c r="BH72" s="29"/>
      <c r="BI72" s="29"/>
      <c r="BJ72" s="29"/>
      <c r="BK72" s="29"/>
      <c r="BL72" s="29"/>
      <c r="BM72" s="29"/>
      <c r="BN72" s="29"/>
      <c r="BO72" s="29"/>
      <c r="BP72" s="29"/>
      <c r="BQ72" s="29"/>
      <c r="BR72" s="29"/>
      <c r="BS72" s="29"/>
      <c r="BT72" s="29"/>
      <c r="BU72" s="29"/>
      <c r="BV72" s="29"/>
      <c r="BW72" s="29"/>
      <c r="BX72" s="29"/>
      <c r="BY72" s="29"/>
      <c r="BZ72" s="29"/>
      <c r="CA72" s="29"/>
      <c r="CB72" s="29"/>
      <c r="CC72" s="29"/>
      <c r="CD72" s="29"/>
      <c r="CE72" s="29"/>
      <c r="CF72" s="29"/>
      <c r="CG72" s="29"/>
      <c r="CH72" s="29"/>
      <c r="CI72" s="29"/>
      <c r="CJ72" s="29"/>
      <c r="CK72" s="29"/>
      <c r="CL72" s="29"/>
      <c r="CM72" s="29"/>
      <c r="CN72" s="29"/>
      <c r="CO72" s="29"/>
      <c r="CP72" s="29"/>
      <c r="CQ72" s="29"/>
      <c r="CR72" s="29"/>
      <c r="CS72" s="29"/>
      <c r="CT72" s="29"/>
      <c r="CU72" s="29"/>
      <c r="CV72" s="29"/>
      <c r="CW72" s="29"/>
      <c r="CX72" s="29"/>
      <c r="CY72" s="29"/>
      <c r="CZ72" s="29"/>
      <c r="DA72" s="29"/>
      <c r="DB72" s="29"/>
      <c r="DC72" s="29"/>
      <c r="DD72" s="29"/>
      <c r="DE72" s="29"/>
      <c r="DF72" s="29"/>
      <c r="DG72" s="29"/>
      <c r="DH72" s="29"/>
      <c r="DI72" s="29"/>
      <c r="DJ72" s="29"/>
      <c r="DK72" s="29"/>
      <c r="DL72" s="29"/>
      <c r="DM72" s="29"/>
      <c r="DN72" s="29"/>
      <c r="DO72" s="29"/>
      <c r="DP72" s="29"/>
      <c r="DQ72" s="29"/>
      <c r="DR72" s="29"/>
      <c r="DS72" s="29"/>
      <c r="DT72" s="29"/>
      <c r="DU72" s="29"/>
      <c r="DV72" s="29"/>
      <c r="DW72" s="29"/>
      <c r="DX72" s="29"/>
      <c r="DY72" s="29"/>
      <c r="DZ72" s="29"/>
      <c r="EA72" s="29"/>
      <c r="EB72" s="29"/>
      <c r="EC72" s="29"/>
      <c r="ED72" s="29"/>
      <c r="EE72" s="29"/>
      <c r="EF72" s="29"/>
      <c r="EG72" s="29"/>
      <c r="EH72" s="29"/>
      <c r="EI72" s="29"/>
      <c r="EJ72" s="29"/>
      <c r="EK72" s="29"/>
      <c r="EL72" s="29"/>
      <c r="EM72" s="29"/>
      <c r="EN72" s="29"/>
      <c r="EO72" s="29"/>
      <c r="EP72" s="29"/>
      <c r="EQ72" s="29"/>
      <c r="ER72" s="29"/>
      <c r="ES72" s="29"/>
      <c r="ET72" s="29"/>
      <c r="EU72" s="29"/>
      <c r="EV72" s="29"/>
      <c r="EW72" s="29"/>
      <c r="EX72" s="29"/>
      <c r="EY72" s="29"/>
      <c r="EZ72" s="29"/>
      <c r="FA72" s="29"/>
      <c r="FB72" s="29"/>
      <c r="FC72" s="29"/>
      <c r="FD72" s="29"/>
      <c r="FE72" s="29"/>
      <c r="FF72" s="29"/>
      <c r="FG72" s="29"/>
      <c r="FH72" s="29"/>
      <c r="FI72" s="29"/>
      <c r="FJ72" s="29"/>
      <c r="FK72" s="29"/>
      <c r="FL72" s="29"/>
      <c r="FM72" s="29"/>
      <c r="FN72" s="29"/>
      <c r="FO72" s="29"/>
      <c r="FP72" s="29"/>
      <c r="FQ72" s="29"/>
      <c r="FR72" s="29"/>
      <c r="FS72" s="29"/>
      <c r="FT72" s="29"/>
      <c r="FU72" s="29"/>
      <c r="FV72" s="29"/>
      <c r="FW72" s="29"/>
      <c r="FX72" s="29"/>
      <c r="FY72" s="29"/>
      <c r="FZ72" s="29"/>
      <c r="GA72" s="29"/>
      <c r="GB72" s="29"/>
      <c r="GC72" s="29"/>
      <c r="GD72" s="29"/>
      <c r="GE72" s="29"/>
      <c r="GF72" s="29"/>
      <c r="GG72" s="29"/>
      <c r="GH72" s="29"/>
      <c r="GI72" s="29"/>
      <c r="GJ72" s="29"/>
      <c r="GK72" s="29"/>
      <c r="GL72" s="29"/>
      <c r="GM72" s="29"/>
      <c r="GN72" s="29"/>
      <c r="GO72" s="29"/>
      <c r="GP72" s="29"/>
      <c r="GQ72" s="29"/>
      <c r="GR72" s="29"/>
      <c r="GS72" s="29"/>
      <c r="GT72" s="29"/>
      <c r="GU72" s="29"/>
      <c r="GV72" s="29"/>
      <c r="GW72" s="29"/>
      <c r="GX72" s="29"/>
      <c r="GY72" s="29"/>
      <c r="GZ72" s="29"/>
      <c r="HA72" s="29"/>
      <c r="HB72" s="29"/>
      <c r="HC72" s="29"/>
      <c r="HD72" s="29"/>
      <c r="HE72" s="29"/>
      <c r="HF72" s="29"/>
      <c r="HG72" s="29"/>
      <c r="HH72" s="29"/>
      <c r="HI72" s="29"/>
      <c r="HJ72" s="29"/>
      <c r="HK72" s="29"/>
      <c r="HL72" s="29"/>
      <c r="HM72" s="29"/>
      <c r="HN72" s="29"/>
      <c r="HO72" s="29"/>
      <c r="HP72" s="29"/>
      <c r="HQ72" s="29"/>
      <c r="HR72" s="29"/>
      <c r="HS72" s="29"/>
      <c r="HT72" s="29"/>
      <c r="HU72" s="29"/>
      <c r="HV72" s="29"/>
      <c r="HW72" s="29"/>
      <c r="HX72" s="29"/>
      <c r="HY72" s="29"/>
      <c r="HZ72" s="29"/>
      <c r="IA72" s="29"/>
      <c r="IB72" s="29"/>
      <c r="IC72" s="29"/>
      <c r="ID72" s="29"/>
      <c r="IE72" s="29"/>
      <c r="IF72" s="29"/>
      <c r="IG72" s="29"/>
      <c r="IH72" s="29"/>
      <c r="II72" s="29"/>
      <c r="IJ72" s="29"/>
      <c r="IK72" s="29"/>
      <c r="IL72" s="29"/>
      <c r="IM72" s="29"/>
      <c r="IN72" s="29"/>
      <c r="IO72" s="29"/>
      <c r="IP72" s="29"/>
      <c r="IQ72" s="29"/>
      <c r="IR72" s="29"/>
      <c r="IS72" s="29"/>
      <c r="IT72" s="29"/>
      <c r="IU72" s="29"/>
      <c r="IV72" s="29"/>
      <c r="IW72" s="29"/>
      <c r="IX72" s="29"/>
      <c r="IY72" s="29"/>
      <c r="IZ72" s="29"/>
      <c r="JA72" s="29"/>
      <c r="JB72" s="29"/>
      <c r="JC72" s="29"/>
      <c r="JD72" s="29"/>
      <c r="JE72" s="29"/>
      <c r="JF72" s="29"/>
      <c r="JG72" s="29"/>
      <c r="JH72" s="29"/>
      <c r="JI72" s="29"/>
      <c r="JJ72" s="29"/>
      <c r="JK72" s="29"/>
      <c r="JL72" s="29"/>
      <c r="JM72" s="29"/>
      <c r="JN72" s="29"/>
      <c r="JO72" s="29"/>
      <c r="JP72" s="29"/>
      <c r="JQ72" s="29"/>
      <c r="JR72" s="29"/>
      <c r="JS72" s="29"/>
      <c r="JT72" s="29"/>
      <c r="JU72" s="29"/>
      <c r="JV72" s="29"/>
      <c r="JW72" s="29"/>
      <c r="JX72" s="29"/>
      <c r="JY72" s="29"/>
      <c r="JZ72" s="29"/>
      <c r="KA72" s="29"/>
      <c r="KB72" s="29"/>
      <c r="KC72" s="29"/>
      <c r="KD72" s="29"/>
      <c r="KE72" s="29"/>
      <c r="KF72" s="29"/>
      <c r="KG72" s="29"/>
      <c r="KH72" s="29"/>
      <c r="KI72" s="29"/>
      <c r="KJ72" s="29"/>
      <c r="KK72" s="29"/>
      <c r="KL72" s="29"/>
      <c r="KM72" s="29"/>
      <c r="KN72" s="29"/>
      <c r="KO72" s="29"/>
      <c r="KP72" s="29"/>
      <c r="KQ72" s="29"/>
      <c r="KR72" s="29"/>
      <c r="KS72" s="29"/>
      <c r="KT72" s="29"/>
      <c r="KU72" s="29"/>
      <c r="KV72" s="29"/>
      <c r="KW72" s="29"/>
      <c r="KX72" s="29"/>
      <c r="KY72" s="29"/>
      <c r="KZ72" s="29"/>
      <c r="LA72" s="29"/>
      <c r="LB72" s="29"/>
      <c r="LC72" s="29"/>
      <c r="LD72" s="29"/>
      <c r="LE72" s="29"/>
      <c r="LF72" s="29"/>
      <c r="LG72" s="29"/>
      <c r="LH72" s="29"/>
      <c r="LI72" s="29"/>
      <c r="LJ72" s="29"/>
      <c r="LK72" s="29"/>
      <c r="LL72" s="29"/>
      <c r="LM72" s="29"/>
      <c r="LN72" s="29"/>
      <c r="LO72" s="29"/>
      <c r="LP72" s="29"/>
      <c r="LQ72" s="29"/>
      <c r="LR72" s="29"/>
      <c r="LS72" s="29"/>
      <c r="LT72" s="29"/>
      <c r="LU72" s="29"/>
      <c r="LV72" s="29"/>
      <c r="LW72" s="29"/>
      <c r="LX72" s="29"/>
      <c r="LY72" s="29"/>
      <c r="LZ72" s="29"/>
      <c r="MA72" s="29"/>
      <c r="MB72" s="29"/>
      <c r="MC72" s="29"/>
      <c r="MD72" s="29"/>
      <c r="ME72" s="29"/>
      <c r="MF72" s="29"/>
      <c r="MG72" s="29"/>
      <c r="MH72" s="29"/>
      <c r="MI72" s="29"/>
      <c r="MJ72" s="29"/>
      <c r="MK72" s="29"/>
      <c r="ML72" s="29"/>
      <c r="MM72" s="29"/>
      <c r="MN72" s="29"/>
      <c r="MO72" s="29"/>
      <c r="MP72" s="29"/>
      <c r="MQ72" s="29"/>
      <c r="MR72" s="29"/>
      <c r="MS72" s="29"/>
      <c r="MT72" s="29"/>
      <c r="MU72" s="29"/>
      <c r="MV72" s="29"/>
      <c r="MW72" s="29"/>
      <c r="MX72" s="29"/>
      <c r="MY72" s="29"/>
      <c r="MZ72" s="29"/>
      <c r="NA72" s="29"/>
      <c r="NB72" s="29"/>
      <c r="NC72" s="29"/>
      <c r="ND72" s="29"/>
      <c r="NE72" s="29"/>
      <c r="NF72" s="29"/>
      <c r="NG72" s="29"/>
      <c r="NH72" s="29"/>
      <c r="NI72" s="29"/>
      <c r="NJ72" s="29"/>
      <c r="NK72" s="29"/>
      <c r="NL72" s="29"/>
      <c r="NM72" s="29"/>
      <c r="NN72" s="29"/>
      <c r="NO72" s="29"/>
      <c r="NP72" s="29"/>
      <c r="NQ72" s="29"/>
      <c r="NR72" s="29"/>
      <c r="NS72" s="29"/>
      <c r="NT72" s="29"/>
      <c r="NU72" s="29"/>
      <c r="NV72" s="29"/>
      <c r="NW72" s="29"/>
      <c r="NX72" s="29"/>
      <c r="NY72" s="29"/>
      <c r="NZ72" s="29"/>
      <c r="OA72" s="29"/>
      <c r="OB72" s="29"/>
      <c r="OC72" s="29"/>
      <c r="OD72" s="29"/>
      <c r="OE72" s="29"/>
      <c r="OF72" s="29"/>
      <c r="OG72" s="29"/>
      <c r="OH72" s="29"/>
      <c r="OI72" s="29"/>
      <c r="OJ72" s="29"/>
      <c r="OK72" s="29"/>
      <c r="OL72" s="29"/>
      <c r="OM72" s="29"/>
      <c r="ON72" s="29"/>
      <c r="OO72" s="29"/>
      <c r="OP72" s="29"/>
      <c r="OQ72" s="29"/>
      <c r="OR72" s="29"/>
      <c r="OS72" s="29"/>
      <c r="OT72" s="29"/>
      <c r="OU72" s="29"/>
      <c r="OV72" s="29"/>
      <c r="OW72" s="29"/>
      <c r="OX72" s="29"/>
      <c r="OY72" s="29"/>
      <c r="OZ72" s="29"/>
      <c r="PA72" s="29"/>
      <c r="PB72" s="29"/>
      <c r="PC72" s="29"/>
      <c r="PD72" s="29"/>
      <c r="PE72" s="29"/>
      <c r="PF72" s="29"/>
      <c r="PG72" s="29"/>
      <c r="PH72" s="29"/>
      <c r="PI72" s="29"/>
      <c r="PJ72" s="29"/>
      <c r="PK72" s="29"/>
      <c r="PL72" s="29"/>
      <c r="PM72" s="29"/>
      <c r="PN72" s="29"/>
      <c r="PO72" s="29"/>
      <c r="PP72" s="29"/>
      <c r="PQ72" s="29"/>
      <c r="PR72" s="29"/>
      <c r="PS72" s="29"/>
      <c r="PT72" s="29"/>
      <c r="PU72" s="29"/>
      <c r="PV72" s="29"/>
      <c r="PW72" s="29"/>
      <c r="PX72" s="29"/>
      <c r="PY72" s="29"/>
      <c r="PZ72" s="29"/>
      <c r="QA72" s="29"/>
      <c r="QB72" s="29"/>
      <c r="QC72" s="29"/>
      <c r="QD72" s="29"/>
      <c r="QE72" s="29"/>
      <c r="QF72" s="29"/>
      <c r="QG72" s="29"/>
      <c r="QH72" s="29"/>
      <c r="QI72" s="29"/>
      <c r="QJ72" s="29"/>
      <c r="QK72" s="29"/>
      <c r="QL72" s="29"/>
      <c r="QM72" s="29"/>
      <c r="QN72" s="29"/>
      <c r="QO72" s="29"/>
      <c r="QP72" s="29"/>
      <c r="QQ72" s="29"/>
      <c r="QR72" s="29"/>
      <c r="QS72" s="29"/>
      <c r="QT72" s="29"/>
      <c r="QU72" s="29"/>
      <c r="QV72" s="29"/>
      <c r="QW72" s="29"/>
      <c r="QX72" s="29"/>
      <c r="QY72" s="29"/>
      <c r="QZ72" s="29"/>
      <c r="RA72" s="29"/>
      <c r="RB72" s="29"/>
      <c r="RC72" s="29"/>
      <c r="RD72" s="29"/>
      <c r="RE72" s="29"/>
      <c r="RF72" s="29"/>
      <c r="RG72" s="29"/>
      <c r="RH72" s="29"/>
      <c r="RI72" s="29"/>
      <c r="RJ72" s="29"/>
      <c r="RK72" s="29"/>
      <c r="RL72" s="29"/>
      <c r="RM72" s="29"/>
      <c r="RN72" s="29"/>
      <c r="RO72" s="29"/>
      <c r="RP72" s="29"/>
      <c r="RQ72" s="29"/>
      <c r="RR72" s="29"/>
      <c r="RS72" s="29"/>
      <c r="RT72" s="29"/>
      <c r="RU72" s="29"/>
      <c r="RV72" s="29"/>
      <c r="RW72" s="29"/>
      <c r="RX72" s="29"/>
      <c r="RY72" s="29"/>
      <c r="RZ72" s="29"/>
      <c r="SA72" s="29"/>
      <c r="SB72" s="29"/>
      <c r="SC72" s="29"/>
      <c r="SD72" s="29"/>
      <c r="SE72" s="29"/>
      <c r="SF72" s="29"/>
      <c r="SG72" s="29"/>
      <c r="SH72" s="29"/>
      <c r="SI72" s="29"/>
      <c r="SJ72" s="29"/>
      <c r="SK72" s="29"/>
      <c r="SL72" s="29"/>
    </row>
    <row r="73" spans="1:506" ht="16.5" customHeight="1" x14ac:dyDescent="0.2">
      <c r="A73" s="20">
        <v>907</v>
      </c>
      <c r="B73" s="20" t="s">
        <v>66</v>
      </c>
      <c r="C73" s="20" t="s">
        <v>161</v>
      </c>
      <c r="D73" s="20" t="s">
        <v>30</v>
      </c>
      <c r="E73" s="20" t="s">
        <v>1345</v>
      </c>
      <c r="F73" s="22" t="s">
        <v>165</v>
      </c>
      <c r="G73" s="20" t="s">
        <v>42</v>
      </c>
      <c r="H73" s="20" t="s">
        <v>35</v>
      </c>
      <c r="I73" s="20" t="s">
        <v>27</v>
      </c>
      <c r="J73" s="22" t="s">
        <v>110</v>
      </c>
      <c r="K73" s="20"/>
      <c r="L73" s="20"/>
      <c r="M73" s="20"/>
      <c r="N73" s="20"/>
      <c r="O73" s="31">
        <v>372000000</v>
      </c>
      <c r="P73" s="23"/>
      <c r="Q73" s="24">
        <v>1</v>
      </c>
      <c r="R73" s="25">
        <v>45689</v>
      </c>
      <c r="S73" s="20" t="s">
        <v>83</v>
      </c>
      <c r="T73" s="26">
        <f>O73</f>
        <v>372000000</v>
      </c>
      <c r="U73" s="27" t="s">
        <v>39</v>
      </c>
      <c r="V73" s="28" t="s">
        <v>40</v>
      </c>
      <c r="W73" s="29"/>
      <c r="X73" s="29"/>
      <c r="Y73" s="29"/>
      <c r="Z73" s="29"/>
      <c r="AA73" s="29"/>
      <c r="AB73" s="29"/>
      <c r="AC73" s="29"/>
      <c r="AD73" s="29"/>
      <c r="AE73" s="29"/>
      <c r="AF73" s="29"/>
      <c r="AG73" s="29"/>
      <c r="AH73" s="29"/>
      <c r="AI73" s="29"/>
      <c r="AJ73" s="29"/>
      <c r="AK73" s="29"/>
      <c r="AL73" s="29"/>
      <c r="AM73" s="29"/>
      <c r="AN73" s="29"/>
      <c r="AO73" s="29"/>
      <c r="AP73" s="29"/>
      <c r="AQ73" s="29"/>
      <c r="AR73" s="29"/>
      <c r="AS73" s="29"/>
      <c r="AT73" s="29"/>
      <c r="AU73" s="29"/>
      <c r="AV73" s="29"/>
      <c r="AW73" s="29"/>
      <c r="AX73" s="29"/>
      <c r="AY73" s="29"/>
      <c r="AZ73" s="29"/>
      <c r="BA73" s="29"/>
      <c r="BB73" s="29"/>
      <c r="BC73" s="29"/>
      <c r="BD73" s="29"/>
      <c r="BE73" s="29"/>
      <c r="BF73" s="29"/>
      <c r="BG73" s="29"/>
      <c r="BH73" s="29"/>
      <c r="BI73" s="29"/>
      <c r="BJ73" s="29"/>
      <c r="BK73" s="29"/>
      <c r="BL73" s="29"/>
      <c r="BM73" s="29"/>
      <c r="BN73" s="29"/>
      <c r="BO73" s="29"/>
      <c r="BP73" s="29"/>
      <c r="BQ73" s="29"/>
      <c r="BR73" s="29"/>
      <c r="BS73" s="29"/>
      <c r="BT73" s="29"/>
      <c r="BU73" s="29"/>
      <c r="BV73" s="29"/>
      <c r="BW73" s="29"/>
      <c r="BX73" s="29"/>
      <c r="BY73" s="29"/>
      <c r="BZ73" s="29"/>
      <c r="CA73" s="29"/>
      <c r="CB73" s="29"/>
      <c r="CC73" s="29"/>
      <c r="CD73" s="29"/>
      <c r="CE73" s="29"/>
      <c r="CF73" s="29"/>
      <c r="CG73" s="29"/>
      <c r="CH73" s="29"/>
      <c r="CI73" s="29"/>
      <c r="CJ73" s="29"/>
      <c r="CK73" s="29"/>
      <c r="CL73" s="29"/>
      <c r="CM73" s="29"/>
      <c r="CN73" s="29"/>
      <c r="CO73" s="29"/>
      <c r="CP73" s="29"/>
      <c r="CQ73" s="29"/>
      <c r="CR73" s="29"/>
      <c r="CS73" s="29"/>
      <c r="CT73" s="29"/>
      <c r="CU73" s="29"/>
      <c r="CV73" s="29"/>
      <c r="CW73" s="29"/>
      <c r="CX73" s="29"/>
      <c r="CY73" s="29"/>
      <c r="CZ73" s="29"/>
      <c r="DA73" s="29"/>
      <c r="DB73" s="29"/>
      <c r="DC73" s="29"/>
      <c r="DD73" s="29"/>
      <c r="DE73" s="29"/>
      <c r="DF73" s="29"/>
      <c r="DG73" s="29"/>
      <c r="DH73" s="29"/>
      <c r="DI73" s="29"/>
      <c r="DJ73" s="29"/>
      <c r="DK73" s="29"/>
      <c r="DL73" s="29"/>
      <c r="DM73" s="29"/>
      <c r="DN73" s="29"/>
      <c r="DO73" s="29"/>
      <c r="DP73" s="29"/>
      <c r="DQ73" s="29"/>
      <c r="DR73" s="29"/>
      <c r="DS73" s="29"/>
      <c r="DT73" s="29"/>
      <c r="DU73" s="29"/>
      <c r="DV73" s="29"/>
      <c r="DW73" s="29"/>
      <c r="DX73" s="29"/>
      <c r="DY73" s="29"/>
      <c r="DZ73" s="29"/>
      <c r="EA73" s="29"/>
      <c r="EB73" s="29"/>
      <c r="EC73" s="29"/>
      <c r="ED73" s="29"/>
      <c r="EE73" s="29"/>
      <c r="EF73" s="29"/>
      <c r="EG73" s="29"/>
      <c r="EH73" s="29"/>
      <c r="EI73" s="29"/>
      <c r="EJ73" s="29"/>
      <c r="EK73" s="29"/>
      <c r="EL73" s="29"/>
      <c r="EM73" s="29"/>
      <c r="EN73" s="29"/>
      <c r="EO73" s="29"/>
      <c r="EP73" s="29"/>
      <c r="EQ73" s="29"/>
      <c r="ER73" s="29"/>
      <c r="ES73" s="29"/>
      <c r="ET73" s="29"/>
      <c r="EU73" s="29"/>
      <c r="EV73" s="29"/>
      <c r="EW73" s="29"/>
      <c r="EX73" s="29"/>
      <c r="EY73" s="29"/>
      <c r="EZ73" s="29"/>
      <c r="FA73" s="29"/>
      <c r="FB73" s="29"/>
      <c r="FC73" s="29"/>
      <c r="FD73" s="29"/>
      <c r="FE73" s="29"/>
      <c r="FF73" s="29"/>
      <c r="FG73" s="29"/>
      <c r="FH73" s="29"/>
      <c r="FI73" s="29"/>
      <c r="FJ73" s="29"/>
      <c r="FK73" s="29"/>
      <c r="FL73" s="29"/>
      <c r="FM73" s="29"/>
      <c r="FN73" s="29"/>
      <c r="FO73" s="29"/>
      <c r="FP73" s="29"/>
      <c r="FQ73" s="29"/>
      <c r="FR73" s="29"/>
      <c r="FS73" s="29"/>
      <c r="FT73" s="29"/>
      <c r="FU73" s="29"/>
      <c r="FV73" s="29"/>
      <c r="FW73" s="29"/>
      <c r="FX73" s="29"/>
      <c r="FY73" s="29"/>
      <c r="FZ73" s="29"/>
      <c r="GA73" s="29"/>
      <c r="GB73" s="29"/>
      <c r="GC73" s="29"/>
      <c r="GD73" s="29"/>
      <c r="GE73" s="29"/>
      <c r="GF73" s="29"/>
      <c r="GG73" s="29"/>
      <c r="GH73" s="29"/>
      <c r="GI73" s="29"/>
      <c r="GJ73" s="29"/>
      <c r="GK73" s="29"/>
      <c r="GL73" s="29"/>
      <c r="GM73" s="29"/>
      <c r="GN73" s="29"/>
      <c r="GO73" s="29"/>
      <c r="GP73" s="29"/>
      <c r="GQ73" s="29"/>
      <c r="GR73" s="29"/>
      <c r="GS73" s="29"/>
      <c r="GT73" s="29"/>
      <c r="GU73" s="29"/>
      <c r="GV73" s="29"/>
      <c r="GW73" s="29"/>
      <c r="GX73" s="29"/>
      <c r="GY73" s="29"/>
      <c r="GZ73" s="29"/>
      <c r="HA73" s="29"/>
      <c r="HB73" s="29"/>
      <c r="HC73" s="29"/>
      <c r="HD73" s="29"/>
      <c r="HE73" s="29"/>
      <c r="HF73" s="29"/>
      <c r="HG73" s="29"/>
      <c r="HH73" s="29"/>
      <c r="HI73" s="29"/>
      <c r="HJ73" s="29"/>
      <c r="HK73" s="29"/>
      <c r="HL73" s="29"/>
      <c r="HM73" s="29"/>
      <c r="HN73" s="29"/>
      <c r="HO73" s="29"/>
      <c r="HP73" s="29"/>
      <c r="HQ73" s="29"/>
      <c r="HR73" s="29"/>
      <c r="HS73" s="29"/>
      <c r="HT73" s="29"/>
      <c r="HU73" s="29"/>
      <c r="HV73" s="29"/>
      <c r="HW73" s="29"/>
      <c r="HX73" s="29"/>
      <c r="HY73" s="29"/>
      <c r="HZ73" s="29"/>
      <c r="IA73" s="29"/>
      <c r="IB73" s="29"/>
      <c r="IC73" s="29"/>
      <c r="ID73" s="29"/>
      <c r="IE73" s="29"/>
      <c r="IF73" s="29"/>
      <c r="IG73" s="29"/>
      <c r="IH73" s="29"/>
      <c r="II73" s="29"/>
      <c r="IJ73" s="29"/>
      <c r="IK73" s="29"/>
      <c r="IL73" s="29"/>
      <c r="IM73" s="29"/>
      <c r="IN73" s="29"/>
      <c r="IO73" s="29"/>
      <c r="IP73" s="29"/>
      <c r="IQ73" s="29"/>
      <c r="IR73" s="29"/>
      <c r="IS73" s="29"/>
      <c r="IT73" s="29"/>
      <c r="IU73" s="29"/>
      <c r="IV73" s="29"/>
      <c r="IW73" s="29"/>
      <c r="IX73" s="29"/>
      <c r="IY73" s="29"/>
      <c r="IZ73" s="29"/>
      <c r="JA73" s="29"/>
      <c r="JB73" s="29"/>
      <c r="JC73" s="29"/>
      <c r="JD73" s="29"/>
      <c r="JE73" s="29"/>
      <c r="JF73" s="29"/>
      <c r="JG73" s="29"/>
      <c r="JH73" s="29"/>
      <c r="JI73" s="29"/>
      <c r="JJ73" s="29"/>
      <c r="JK73" s="29"/>
      <c r="JL73" s="29"/>
      <c r="JM73" s="29"/>
      <c r="JN73" s="29"/>
      <c r="JO73" s="29"/>
      <c r="JP73" s="29"/>
      <c r="JQ73" s="29"/>
      <c r="JR73" s="29"/>
      <c r="JS73" s="29"/>
      <c r="JT73" s="29"/>
      <c r="JU73" s="29"/>
      <c r="JV73" s="29"/>
      <c r="JW73" s="29"/>
      <c r="JX73" s="29"/>
      <c r="JY73" s="29"/>
      <c r="JZ73" s="29"/>
      <c r="KA73" s="29"/>
      <c r="KB73" s="29"/>
      <c r="KC73" s="29"/>
      <c r="KD73" s="29"/>
      <c r="KE73" s="29"/>
      <c r="KF73" s="29"/>
      <c r="KG73" s="29"/>
      <c r="KH73" s="29"/>
      <c r="KI73" s="29"/>
      <c r="KJ73" s="29"/>
      <c r="KK73" s="29"/>
      <c r="KL73" s="29"/>
      <c r="KM73" s="29"/>
      <c r="KN73" s="29"/>
      <c r="KO73" s="29"/>
      <c r="KP73" s="29"/>
      <c r="KQ73" s="29"/>
      <c r="KR73" s="29"/>
      <c r="KS73" s="29"/>
      <c r="KT73" s="29"/>
      <c r="KU73" s="29"/>
      <c r="KV73" s="29"/>
      <c r="KW73" s="29"/>
      <c r="KX73" s="29"/>
      <c r="KY73" s="29"/>
      <c r="KZ73" s="29"/>
      <c r="LA73" s="29"/>
      <c r="LB73" s="29"/>
      <c r="LC73" s="29"/>
      <c r="LD73" s="29"/>
      <c r="LE73" s="29"/>
      <c r="LF73" s="29"/>
      <c r="LG73" s="29"/>
      <c r="LH73" s="29"/>
      <c r="LI73" s="29"/>
      <c r="LJ73" s="29"/>
      <c r="LK73" s="29"/>
      <c r="LL73" s="29"/>
      <c r="LM73" s="29"/>
      <c r="LN73" s="29"/>
      <c r="LO73" s="29"/>
      <c r="LP73" s="29"/>
      <c r="LQ73" s="29"/>
      <c r="LR73" s="29"/>
      <c r="LS73" s="29"/>
      <c r="LT73" s="29"/>
      <c r="LU73" s="29"/>
      <c r="LV73" s="29"/>
      <c r="LW73" s="29"/>
      <c r="LX73" s="29"/>
      <c r="LY73" s="29"/>
      <c r="LZ73" s="29"/>
      <c r="MA73" s="29"/>
      <c r="MB73" s="29"/>
      <c r="MC73" s="29"/>
      <c r="MD73" s="29"/>
      <c r="ME73" s="29"/>
      <c r="MF73" s="29"/>
      <c r="MG73" s="29"/>
      <c r="MH73" s="29"/>
      <c r="MI73" s="29"/>
      <c r="MJ73" s="29"/>
      <c r="MK73" s="29"/>
      <c r="ML73" s="29"/>
      <c r="MM73" s="29"/>
      <c r="MN73" s="29"/>
      <c r="MO73" s="29"/>
      <c r="MP73" s="29"/>
      <c r="MQ73" s="29"/>
      <c r="MR73" s="29"/>
      <c r="MS73" s="29"/>
      <c r="MT73" s="29"/>
      <c r="MU73" s="29"/>
      <c r="MV73" s="29"/>
      <c r="MW73" s="29"/>
      <c r="MX73" s="29"/>
      <c r="MY73" s="29"/>
      <c r="MZ73" s="29"/>
      <c r="NA73" s="29"/>
      <c r="NB73" s="29"/>
      <c r="NC73" s="29"/>
      <c r="ND73" s="29"/>
      <c r="NE73" s="29"/>
      <c r="NF73" s="29"/>
      <c r="NG73" s="29"/>
      <c r="NH73" s="29"/>
      <c r="NI73" s="29"/>
      <c r="NJ73" s="29"/>
      <c r="NK73" s="29"/>
      <c r="NL73" s="29"/>
      <c r="NM73" s="29"/>
      <c r="NN73" s="29"/>
      <c r="NO73" s="29"/>
      <c r="NP73" s="29"/>
      <c r="NQ73" s="29"/>
      <c r="NR73" s="29"/>
      <c r="NS73" s="29"/>
      <c r="NT73" s="29"/>
      <c r="NU73" s="29"/>
      <c r="NV73" s="29"/>
      <c r="NW73" s="29"/>
      <c r="NX73" s="29"/>
      <c r="NY73" s="29"/>
      <c r="NZ73" s="29"/>
      <c r="OA73" s="29"/>
      <c r="OB73" s="29"/>
      <c r="OC73" s="29"/>
      <c r="OD73" s="29"/>
      <c r="OE73" s="29"/>
      <c r="OF73" s="29"/>
      <c r="OG73" s="29"/>
      <c r="OH73" s="29"/>
      <c r="OI73" s="29"/>
      <c r="OJ73" s="29"/>
      <c r="OK73" s="29"/>
      <c r="OL73" s="29"/>
      <c r="OM73" s="29"/>
      <c r="ON73" s="29"/>
      <c r="OO73" s="29"/>
      <c r="OP73" s="29"/>
      <c r="OQ73" s="29"/>
      <c r="OR73" s="29"/>
      <c r="OS73" s="29"/>
      <c r="OT73" s="29"/>
      <c r="OU73" s="29"/>
      <c r="OV73" s="29"/>
      <c r="OW73" s="29"/>
      <c r="OX73" s="29"/>
      <c r="OY73" s="29"/>
      <c r="OZ73" s="29"/>
      <c r="PA73" s="29"/>
      <c r="PB73" s="29"/>
      <c r="PC73" s="29"/>
      <c r="PD73" s="29"/>
      <c r="PE73" s="29"/>
      <c r="PF73" s="29"/>
      <c r="PG73" s="29"/>
      <c r="PH73" s="29"/>
      <c r="PI73" s="29"/>
      <c r="PJ73" s="29"/>
      <c r="PK73" s="29"/>
      <c r="PL73" s="29"/>
      <c r="PM73" s="29"/>
      <c r="PN73" s="29"/>
      <c r="PO73" s="29"/>
      <c r="PP73" s="29"/>
      <c r="PQ73" s="29"/>
      <c r="PR73" s="29"/>
      <c r="PS73" s="29"/>
      <c r="PT73" s="29"/>
      <c r="PU73" s="29"/>
      <c r="PV73" s="29"/>
      <c r="PW73" s="29"/>
      <c r="PX73" s="29"/>
      <c r="PY73" s="29"/>
      <c r="PZ73" s="29"/>
      <c r="QA73" s="29"/>
      <c r="QB73" s="29"/>
      <c r="QC73" s="29"/>
      <c r="QD73" s="29"/>
      <c r="QE73" s="29"/>
      <c r="QF73" s="29"/>
      <c r="QG73" s="29"/>
      <c r="QH73" s="29"/>
      <c r="QI73" s="29"/>
      <c r="QJ73" s="29"/>
      <c r="QK73" s="29"/>
      <c r="QL73" s="29"/>
      <c r="QM73" s="29"/>
      <c r="QN73" s="29"/>
      <c r="QO73" s="29"/>
      <c r="QP73" s="29"/>
      <c r="QQ73" s="29"/>
      <c r="QR73" s="29"/>
      <c r="QS73" s="29"/>
      <c r="QT73" s="29"/>
      <c r="QU73" s="29"/>
      <c r="QV73" s="29"/>
      <c r="QW73" s="29"/>
      <c r="QX73" s="29"/>
      <c r="QY73" s="29"/>
      <c r="QZ73" s="29"/>
      <c r="RA73" s="29"/>
      <c r="RB73" s="29"/>
      <c r="RC73" s="29"/>
      <c r="RD73" s="29"/>
      <c r="RE73" s="29"/>
      <c r="RF73" s="29"/>
      <c r="RG73" s="29"/>
      <c r="RH73" s="29"/>
      <c r="RI73" s="29"/>
      <c r="RJ73" s="29"/>
      <c r="RK73" s="29"/>
      <c r="RL73" s="29"/>
      <c r="RM73" s="29"/>
      <c r="RN73" s="29"/>
      <c r="RO73" s="29"/>
      <c r="RP73" s="29"/>
      <c r="RQ73" s="29"/>
      <c r="RR73" s="29"/>
      <c r="RS73" s="29"/>
      <c r="RT73" s="29"/>
      <c r="RU73" s="29"/>
      <c r="RV73" s="29"/>
      <c r="RW73" s="29"/>
      <c r="RX73" s="29"/>
      <c r="RY73" s="29"/>
      <c r="RZ73" s="29"/>
      <c r="SA73" s="29"/>
      <c r="SB73" s="29"/>
      <c r="SC73" s="29"/>
      <c r="SD73" s="29"/>
      <c r="SE73" s="29"/>
      <c r="SF73" s="29"/>
      <c r="SG73" s="29"/>
      <c r="SH73" s="29"/>
      <c r="SI73" s="29"/>
      <c r="SJ73" s="29"/>
      <c r="SK73" s="29"/>
      <c r="SL73" s="29"/>
    </row>
    <row r="74" spans="1:506" ht="16.5" customHeight="1" x14ac:dyDescent="0.2">
      <c r="A74" s="20">
        <v>953</v>
      </c>
      <c r="B74" s="20" t="s">
        <v>66</v>
      </c>
      <c r="C74" s="20" t="s">
        <v>23</v>
      </c>
      <c r="D74" s="20" t="s">
        <v>30</v>
      </c>
      <c r="E74" s="20" t="s">
        <v>1345</v>
      </c>
      <c r="F74" s="22" t="s">
        <v>166</v>
      </c>
      <c r="G74" s="20" t="s">
        <v>37</v>
      </c>
      <c r="H74" s="20" t="s">
        <v>35</v>
      </c>
      <c r="I74" s="20" t="s">
        <v>81</v>
      </c>
      <c r="J74" s="22" t="s">
        <v>167</v>
      </c>
      <c r="K74" s="20"/>
      <c r="L74" s="20"/>
      <c r="M74" s="20"/>
      <c r="N74" s="20"/>
      <c r="O74" s="32"/>
      <c r="P74" s="23">
        <v>46242000</v>
      </c>
      <c r="Q74" s="24">
        <v>1</v>
      </c>
      <c r="R74" s="25">
        <v>45658</v>
      </c>
      <c r="S74" s="20" t="s">
        <v>83</v>
      </c>
      <c r="T74" s="23">
        <f>P74</f>
        <v>46242000</v>
      </c>
      <c r="U74" s="27" t="s">
        <v>39</v>
      </c>
      <c r="V74" s="28" t="s">
        <v>40</v>
      </c>
      <c r="W74" s="29"/>
      <c r="X74" s="29"/>
      <c r="Y74" s="29"/>
      <c r="Z74" s="29"/>
      <c r="AA74" s="29"/>
      <c r="AB74" s="29"/>
      <c r="AC74" s="29"/>
      <c r="AD74" s="29"/>
      <c r="AE74" s="29"/>
      <c r="AF74" s="29"/>
      <c r="AG74" s="29"/>
      <c r="AH74" s="29"/>
      <c r="AI74" s="29"/>
      <c r="AJ74" s="29"/>
      <c r="AK74" s="29"/>
      <c r="AL74" s="29"/>
      <c r="AM74" s="29"/>
      <c r="AN74" s="29"/>
      <c r="AO74" s="29"/>
      <c r="AP74" s="29"/>
      <c r="AQ74" s="29"/>
      <c r="AR74" s="29"/>
      <c r="AS74" s="29"/>
      <c r="AT74" s="29"/>
      <c r="AU74" s="29"/>
      <c r="AV74" s="29"/>
      <c r="AW74" s="29"/>
      <c r="AX74" s="29"/>
      <c r="AY74" s="29"/>
      <c r="AZ74" s="29"/>
      <c r="BA74" s="29"/>
      <c r="BB74" s="29"/>
      <c r="BC74" s="29"/>
      <c r="BD74" s="29"/>
      <c r="BE74" s="29"/>
      <c r="BF74" s="29"/>
      <c r="BG74" s="29"/>
      <c r="BH74" s="29"/>
      <c r="BI74" s="29"/>
      <c r="BJ74" s="29"/>
      <c r="BK74" s="29"/>
      <c r="BL74" s="29"/>
      <c r="BM74" s="29"/>
      <c r="BN74" s="29"/>
      <c r="BO74" s="29"/>
      <c r="BP74" s="29"/>
      <c r="BQ74" s="29"/>
      <c r="BR74" s="29"/>
      <c r="BS74" s="29"/>
      <c r="BT74" s="29"/>
      <c r="BU74" s="29"/>
      <c r="BV74" s="29"/>
      <c r="BW74" s="29"/>
      <c r="BX74" s="29"/>
      <c r="BY74" s="29"/>
      <c r="BZ74" s="29"/>
      <c r="CA74" s="29"/>
      <c r="CB74" s="29"/>
      <c r="CC74" s="29"/>
      <c r="CD74" s="29"/>
      <c r="CE74" s="29"/>
      <c r="CF74" s="29"/>
      <c r="CG74" s="29"/>
      <c r="CH74" s="29"/>
      <c r="CI74" s="29"/>
      <c r="CJ74" s="29"/>
      <c r="CK74" s="29"/>
      <c r="CL74" s="29"/>
      <c r="CM74" s="29"/>
      <c r="CN74" s="29"/>
      <c r="CO74" s="29"/>
      <c r="CP74" s="29"/>
      <c r="CQ74" s="29"/>
      <c r="CR74" s="29"/>
      <c r="CS74" s="29"/>
      <c r="CT74" s="29"/>
      <c r="CU74" s="29"/>
      <c r="CV74" s="29"/>
      <c r="CW74" s="29"/>
      <c r="CX74" s="29"/>
      <c r="CY74" s="29"/>
      <c r="CZ74" s="29"/>
      <c r="DA74" s="29"/>
      <c r="DB74" s="29"/>
      <c r="DC74" s="29"/>
      <c r="DD74" s="29"/>
      <c r="DE74" s="29"/>
      <c r="DF74" s="29"/>
      <c r="DG74" s="29"/>
      <c r="DH74" s="29"/>
      <c r="DI74" s="29"/>
      <c r="DJ74" s="29"/>
      <c r="DK74" s="29"/>
      <c r="DL74" s="29"/>
      <c r="DM74" s="29"/>
      <c r="DN74" s="29"/>
      <c r="DO74" s="29"/>
      <c r="DP74" s="29"/>
      <c r="DQ74" s="29"/>
      <c r="DR74" s="29"/>
      <c r="DS74" s="29"/>
      <c r="DT74" s="29"/>
      <c r="DU74" s="29"/>
      <c r="DV74" s="29"/>
      <c r="DW74" s="29"/>
      <c r="DX74" s="29"/>
      <c r="DY74" s="29"/>
      <c r="DZ74" s="29"/>
      <c r="EA74" s="29"/>
      <c r="EB74" s="29"/>
      <c r="EC74" s="29"/>
      <c r="ED74" s="29"/>
      <c r="EE74" s="29"/>
      <c r="EF74" s="29"/>
      <c r="EG74" s="29"/>
      <c r="EH74" s="29"/>
      <c r="EI74" s="29"/>
      <c r="EJ74" s="29"/>
      <c r="EK74" s="29"/>
      <c r="EL74" s="29"/>
      <c r="EM74" s="29"/>
      <c r="EN74" s="29"/>
      <c r="EO74" s="29"/>
      <c r="EP74" s="29"/>
      <c r="EQ74" s="29"/>
      <c r="ER74" s="29"/>
      <c r="ES74" s="29"/>
      <c r="ET74" s="29"/>
      <c r="EU74" s="29"/>
      <c r="EV74" s="29"/>
      <c r="EW74" s="29"/>
      <c r="EX74" s="29"/>
      <c r="EY74" s="29"/>
      <c r="EZ74" s="29"/>
      <c r="FA74" s="29"/>
      <c r="FB74" s="29"/>
      <c r="FC74" s="29"/>
      <c r="FD74" s="29"/>
      <c r="FE74" s="29"/>
      <c r="FF74" s="29"/>
      <c r="FG74" s="29"/>
      <c r="FH74" s="29"/>
      <c r="FI74" s="29"/>
      <c r="FJ74" s="29"/>
      <c r="FK74" s="29"/>
      <c r="FL74" s="29"/>
      <c r="FM74" s="29"/>
      <c r="FN74" s="29"/>
      <c r="FO74" s="29"/>
      <c r="FP74" s="29"/>
      <c r="FQ74" s="29"/>
      <c r="FR74" s="29"/>
      <c r="FS74" s="29"/>
      <c r="FT74" s="29"/>
      <c r="FU74" s="29"/>
      <c r="FV74" s="29"/>
      <c r="FW74" s="29"/>
      <c r="FX74" s="29"/>
      <c r="FY74" s="29"/>
      <c r="FZ74" s="29"/>
      <c r="GA74" s="29"/>
      <c r="GB74" s="29"/>
      <c r="GC74" s="29"/>
      <c r="GD74" s="29"/>
      <c r="GE74" s="29"/>
      <c r="GF74" s="29"/>
      <c r="GG74" s="29"/>
      <c r="GH74" s="29"/>
      <c r="GI74" s="29"/>
      <c r="GJ74" s="29"/>
      <c r="GK74" s="29"/>
      <c r="GL74" s="29"/>
      <c r="GM74" s="29"/>
      <c r="GN74" s="29"/>
      <c r="GO74" s="29"/>
      <c r="GP74" s="29"/>
      <c r="GQ74" s="29"/>
      <c r="GR74" s="29"/>
      <c r="GS74" s="29"/>
      <c r="GT74" s="29"/>
      <c r="GU74" s="29"/>
      <c r="GV74" s="29"/>
      <c r="GW74" s="29"/>
      <c r="GX74" s="29"/>
      <c r="GY74" s="29"/>
      <c r="GZ74" s="29"/>
      <c r="HA74" s="29"/>
      <c r="HB74" s="29"/>
      <c r="HC74" s="29"/>
      <c r="HD74" s="29"/>
      <c r="HE74" s="29"/>
      <c r="HF74" s="29"/>
      <c r="HG74" s="29"/>
      <c r="HH74" s="29"/>
      <c r="HI74" s="29"/>
      <c r="HJ74" s="29"/>
      <c r="HK74" s="29"/>
      <c r="HL74" s="29"/>
      <c r="HM74" s="29"/>
      <c r="HN74" s="29"/>
      <c r="HO74" s="29"/>
      <c r="HP74" s="29"/>
      <c r="HQ74" s="29"/>
      <c r="HR74" s="29"/>
      <c r="HS74" s="29"/>
      <c r="HT74" s="29"/>
      <c r="HU74" s="29"/>
      <c r="HV74" s="29"/>
      <c r="HW74" s="29"/>
      <c r="HX74" s="29"/>
      <c r="HY74" s="29"/>
      <c r="HZ74" s="29"/>
      <c r="IA74" s="29"/>
      <c r="IB74" s="29"/>
      <c r="IC74" s="29"/>
      <c r="ID74" s="29"/>
      <c r="IE74" s="29"/>
      <c r="IF74" s="29"/>
      <c r="IG74" s="29"/>
      <c r="IH74" s="29"/>
      <c r="II74" s="29"/>
      <c r="IJ74" s="29"/>
      <c r="IK74" s="29"/>
      <c r="IL74" s="29"/>
      <c r="IM74" s="29"/>
      <c r="IN74" s="29"/>
      <c r="IO74" s="29"/>
      <c r="IP74" s="29"/>
      <c r="IQ74" s="29"/>
      <c r="IR74" s="29"/>
      <c r="IS74" s="29"/>
      <c r="IT74" s="29"/>
      <c r="IU74" s="29"/>
      <c r="IV74" s="29"/>
      <c r="IW74" s="29"/>
      <c r="IX74" s="29"/>
      <c r="IY74" s="29"/>
      <c r="IZ74" s="29"/>
      <c r="JA74" s="29"/>
      <c r="JB74" s="29"/>
      <c r="JC74" s="29"/>
      <c r="JD74" s="29"/>
      <c r="JE74" s="29"/>
      <c r="JF74" s="29"/>
      <c r="JG74" s="29"/>
      <c r="JH74" s="29"/>
      <c r="JI74" s="29"/>
      <c r="JJ74" s="29"/>
      <c r="JK74" s="29"/>
      <c r="JL74" s="29"/>
      <c r="JM74" s="29"/>
      <c r="JN74" s="29"/>
      <c r="JO74" s="29"/>
      <c r="JP74" s="29"/>
      <c r="JQ74" s="29"/>
      <c r="JR74" s="29"/>
      <c r="JS74" s="29"/>
      <c r="JT74" s="29"/>
      <c r="JU74" s="29"/>
      <c r="JV74" s="29"/>
      <c r="JW74" s="29"/>
      <c r="JX74" s="29"/>
      <c r="JY74" s="29"/>
      <c r="JZ74" s="29"/>
      <c r="KA74" s="29"/>
      <c r="KB74" s="29"/>
      <c r="KC74" s="29"/>
      <c r="KD74" s="29"/>
      <c r="KE74" s="29"/>
      <c r="KF74" s="29"/>
      <c r="KG74" s="29"/>
      <c r="KH74" s="29"/>
      <c r="KI74" s="29"/>
      <c r="KJ74" s="29"/>
      <c r="KK74" s="29"/>
      <c r="KL74" s="29"/>
      <c r="KM74" s="29"/>
      <c r="KN74" s="29"/>
      <c r="KO74" s="29"/>
      <c r="KP74" s="29"/>
      <c r="KQ74" s="29"/>
      <c r="KR74" s="29"/>
      <c r="KS74" s="29"/>
      <c r="KT74" s="29"/>
      <c r="KU74" s="29"/>
      <c r="KV74" s="29"/>
      <c r="KW74" s="29"/>
      <c r="KX74" s="29"/>
      <c r="KY74" s="29"/>
      <c r="KZ74" s="29"/>
      <c r="LA74" s="29"/>
      <c r="LB74" s="29"/>
      <c r="LC74" s="29"/>
      <c r="LD74" s="29"/>
      <c r="LE74" s="29"/>
      <c r="LF74" s="29"/>
      <c r="LG74" s="29"/>
      <c r="LH74" s="29"/>
      <c r="LI74" s="29"/>
      <c r="LJ74" s="29"/>
      <c r="LK74" s="29"/>
      <c r="LL74" s="29"/>
      <c r="LM74" s="29"/>
      <c r="LN74" s="29"/>
      <c r="LO74" s="29"/>
      <c r="LP74" s="29"/>
      <c r="LQ74" s="29"/>
      <c r="LR74" s="29"/>
      <c r="LS74" s="29"/>
      <c r="LT74" s="29"/>
      <c r="LU74" s="29"/>
      <c r="LV74" s="29"/>
      <c r="LW74" s="29"/>
      <c r="LX74" s="29"/>
      <c r="LY74" s="29"/>
      <c r="LZ74" s="29"/>
      <c r="MA74" s="29"/>
      <c r="MB74" s="29"/>
      <c r="MC74" s="29"/>
      <c r="MD74" s="29"/>
      <c r="ME74" s="29"/>
      <c r="MF74" s="29"/>
      <c r="MG74" s="29"/>
      <c r="MH74" s="29"/>
      <c r="MI74" s="29"/>
      <c r="MJ74" s="29"/>
      <c r="MK74" s="29"/>
      <c r="ML74" s="29"/>
      <c r="MM74" s="29"/>
      <c r="MN74" s="29"/>
      <c r="MO74" s="29"/>
      <c r="MP74" s="29"/>
      <c r="MQ74" s="29"/>
      <c r="MR74" s="29"/>
      <c r="MS74" s="29"/>
      <c r="MT74" s="29"/>
      <c r="MU74" s="29"/>
      <c r="MV74" s="29"/>
      <c r="MW74" s="29"/>
      <c r="MX74" s="29"/>
      <c r="MY74" s="29"/>
      <c r="MZ74" s="29"/>
      <c r="NA74" s="29"/>
      <c r="NB74" s="29"/>
      <c r="NC74" s="29"/>
      <c r="ND74" s="29"/>
      <c r="NE74" s="29"/>
      <c r="NF74" s="29"/>
      <c r="NG74" s="29"/>
      <c r="NH74" s="29"/>
      <c r="NI74" s="29"/>
      <c r="NJ74" s="29"/>
      <c r="NK74" s="29"/>
      <c r="NL74" s="29"/>
      <c r="NM74" s="29"/>
      <c r="NN74" s="29"/>
      <c r="NO74" s="29"/>
      <c r="NP74" s="29"/>
      <c r="NQ74" s="29"/>
      <c r="NR74" s="29"/>
      <c r="NS74" s="29"/>
      <c r="NT74" s="29"/>
      <c r="NU74" s="29"/>
      <c r="NV74" s="29"/>
      <c r="NW74" s="29"/>
      <c r="NX74" s="29"/>
      <c r="NY74" s="29"/>
      <c r="NZ74" s="29"/>
      <c r="OA74" s="29"/>
      <c r="OB74" s="29"/>
      <c r="OC74" s="29"/>
      <c r="OD74" s="29"/>
      <c r="OE74" s="29"/>
      <c r="OF74" s="29"/>
      <c r="OG74" s="29"/>
      <c r="OH74" s="29"/>
      <c r="OI74" s="29"/>
      <c r="OJ74" s="29"/>
      <c r="OK74" s="29"/>
      <c r="OL74" s="29"/>
      <c r="OM74" s="29"/>
      <c r="ON74" s="29"/>
      <c r="OO74" s="29"/>
      <c r="OP74" s="29"/>
      <c r="OQ74" s="29"/>
      <c r="OR74" s="29"/>
      <c r="OS74" s="29"/>
      <c r="OT74" s="29"/>
      <c r="OU74" s="29"/>
      <c r="OV74" s="29"/>
      <c r="OW74" s="29"/>
      <c r="OX74" s="29"/>
      <c r="OY74" s="29"/>
      <c r="OZ74" s="29"/>
      <c r="PA74" s="29"/>
      <c r="PB74" s="29"/>
      <c r="PC74" s="29"/>
      <c r="PD74" s="29"/>
      <c r="PE74" s="29"/>
      <c r="PF74" s="29"/>
      <c r="PG74" s="29"/>
      <c r="PH74" s="29"/>
      <c r="PI74" s="29"/>
      <c r="PJ74" s="29"/>
      <c r="PK74" s="29"/>
      <c r="PL74" s="29"/>
      <c r="PM74" s="29"/>
      <c r="PN74" s="29"/>
      <c r="PO74" s="29"/>
      <c r="PP74" s="29"/>
      <c r="PQ74" s="29"/>
      <c r="PR74" s="29"/>
      <c r="PS74" s="29"/>
      <c r="PT74" s="29"/>
      <c r="PU74" s="29"/>
      <c r="PV74" s="29"/>
      <c r="PW74" s="29"/>
      <c r="PX74" s="29"/>
      <c r="PY74" s="29"/>
      <c r="PZ74" s="29"/>
      <c r="QA74" s="29"/>
      <c r="QB74" s="29"/>
      <c r="QC74" s="29"/>
      <c r="QD74" s="29"/>
      <c r="QE74" s="29"/>
      <c r="QF74" s="29"/>
      <c r="QG74" s="29"/>
      <c r="QH74" s="29"/>
      <c r="QI74" s="29"/>
      <c r="QJ74" s="29"/>
      <c r="QK74" s="29"/>
      <c r="QL74" s="29"/>
      <c r="QM74" s="29"/>
      <c r="QN74" s="29"/>
      <c r="QO74" s="29"/>
      <c r="QP74" s="29"/>
      <c r="QQ74" s="29"/>
      <c r="QR74" s="29"/>
      <c r="QS74" s="29"/>
      <c r="QT74" s="29"/>
      <c r="QU74" s="29"/>
      <c r="QV74" s="29"/>
      <c r="QW74" s="29"/>
      <c r="QX74" s="29"/>
      <c r="QY74" s="29"/>
      <c r="QZ74" s="29"/>
      <c r="RA74" s="29"/>
      <c r="RB74" s="29"/>
      <c r="RC74" s="29"/>
      <c r="RD74" s="29"/>
      <c r="RE74" s="29"/>
      <c r="RF74" s="29"/>
      <c r="RG74" s="29"/>
      <c r="RH74" s="29"/>
      <c r="RI74" s="29"/>
      <c r="RJ74" s="29"/>
      <c r="RK74" s="29"/>
      <c r="RL74" s="29"/>
      <c r="RM74" s="29"/>
      <c r="RN74" s="29"/>
      <c r="RO74" s="29"/>
      <c r="RP74" s="29"/>
      <c r="RQ74" s="29"/>
      <c r="RR74" s="29"/>
      <c r="RS74" s="29"/>
      <c r="RT74" s="29"/>
      <c r="RU74" s="29"/>
      <c r="RV74" s="29"/>
      <c r="RW74" s="29"/>
      <c r="RX74" s="29"/>
      <c r="RY74" s="29"/>
      <c r="RZ74" s="29"/>
      <c r="SA74" s="29"/>
      <c r="SB74" s="29"/>
      <c r="SC74" s="29"/>
      <c r="SD74" s="29"/>
      <c r="SE74" s="29"/>
      <c r="SF74" s="29"/>
      <c r="SG74" s="29"/>
      <c r="SH74" s="29"/>
      <c r="SI74" s="29"/>
      <c r="SJ74" s="29"/>
      <c r="SK74" s="29"/>
      <c r="SL74" s="29"/>
    </row>
    <row r="75" spans="1:506" ht="16.5" customHeight="1" x14ac:dyDescent="0.2">
      <c r="A75" s="20">
        <v>959</v>
      </c>
      <c r="B75" s="20" t="s">
        <v>66</v>
      </c>
      <c r="C75" s="20" t="s">
        <v>23</v>
      </c>
      <c r="D75" s="20" t="s">
        <v>30</v>
      </c>
      <c r="E75" s="20" t="s">
        <v>1345</v>
      </c>
      <c r="F75" s="22" t="s">
        <v>168</v>
      </c>
      <c r="G75" s="20" t="s">
        <v>37</v>
      </c>
      <c r="H75" s="20" t="s">
        <v>35</v>
      </c>
      <c r="I75" s="20" t="s">
        <v>81</v>
      </c>
      <c r="J75" s="22" t="s">
        <v>167</v>
      </c>
      <c r="K75" s="20"/>
      <c r="L75" s="20"/>
      <c r="M75" s="20"/>
      <c r="N75" s="20"/>
      <c r="O75" s="32"/>
      <c r="P75" s="23">
        <v>1264840721</v>
      </c>
      <c r="Q75" s="24">
        <v>1</v>
      </c>
      <c r="R75" s="25">
        <v>45658</v>
      </c>
      <c r="S75" s="20" t="s">
        <v>83</v>
      </c>
      <c r="T75" s="23">
        <f>P75</f>
        <v>1264840721</v>
      </c>
      <c r="U75" s="27" t="s">
        <v>39</v>
      </c>
      <c r="V75" s="28" t="s">
        <v>40</v>
      </c>
      <c r="W75" s="29"/>
      <c r="X75" s="29"/>
      <c r="Y75" s="29"/>
      <c r="Z75" s="29"/>
      <c r="AA75" s="29"/>
      <c r="AB75" s="29"/>
      <c r="AC75" s="29"/>
      <c r="AD75" s="29"/>
      <c r="AE75" s="29"/>
      <c r="AF75" s="29"/>
      <c r="AG75" s="29"/>
      <c r="AH75" s="29"/>
      <c r="AI75" s="29"/>
      <c r="AJ75" s="29"/>
      <c r="AK75" s="29"/>
      <c r="AL75" s="29"/>
      <c r="AM75" s="29"/>
      <c r="AN75" s="29"/>
      <c r="AO75" s="29"/>
      <c r="AP75" s="29"/>
      <c r="AQ75" s="29"/>
      <c r="AR75" s="29"/>
      <c r="AS75" s="29"/>
      <c r="AT75" s="29"/>
      <c r="AU75" s="29"/>
      <c r="AV75" s="29"/>
      <c r="AW75" s="29"/>
      <c r="AX75" s="29"/>
      <c r="AY75" s="29"/>
      <c r="AZ75" s="29"/>
      <c r="BA75" s="29"/>
      <c r="BB75" s="29"/>
      <c r="BC75" s="29"/>
      <c r="BD75" s="29"/>
      <c r="BE75" s="29"/>
      <c r="BF75" s="29"/>
      <c r="BG75" s="29"/>
      <c r="BH75" s="29"/>
      <c r="BI75" s="29"/>
      <c r="BJ75" s="29"/>
      <c r="BK75" s="29"/>
      <c r="BL75" s="29"/>
      <c r="BM75" s="29"/>
      <c r="BN75" s="29"/>
      <c r="BO75" s="29"/>
      <c r="BP75" s="29"/>
      <c r="BQ75" s="29"/>
      <c r="BR75" s="29"/>
      <c r="BS75" s="29"/>
      <c r="BT75" s="29"/>
      <c r="BU75" s="29"/>
      <c r="BV75" s="29"/>
      <c r="BW75" s="29"/>
      <c r="BX75" s="29"/>
      <c r="BY75" s="29"/>
      <c r="BZ75" s="29"/>
      <c r="CA75" s="29"/>
      <c r="CB75" s="29"/>
      <c r="CC75" s="29"/>
      <c r="CD75" s="29"/>
      <c r="CE75" s="29"/>
      <c r="CF75" s="29"/>
      <c r="CG75" s="29"/>
      <c r="CH75" s="29"/>
      <c r="CI75" s="29"/>
      <c r="CJ75" s="29"/>
      <c r="CK75" s="29"/>
      <c r="CL75" s="29"/>
      <c r="CM75" s="29"/>
      <c r="CN75" s="29"/>
      <c r="CO75" s="29"/>
      <c r="CP75" s="29"/>
      <c r="CQ75" s="29"/>
      <c r="CR75" s="29"/>
      <c r="CS75" s="29"/>
      <c r="CT75" s="29"/>
      <c r="CU75" s="29"/>
      <c r="CV75" s="29"/>
      <c r="CW75" s="29"/>
      <c r="CX75" s="29"/>
      <c r="CY75" s="29"/>
      <c r="CZ75" s="29"/>
      <c r="DA75" s="29"/>
      <c r="DB75" s="29"/>
      <c r="DC75" s="29"/>
      <c r="DD75" s="29"/>
      <c r="DE75" s="29"/>
      <c r="DF75" s="29"/>
      <c r="DG75" s="29"/>
      <c r="DH75" s="29"/>
      <c r="DI75" s="29"/>
      <c r="DJ75" s="29"/>
      <c r="DK75" s="29"/>
      <c r="DL75" s="29"/>
      <c r="DM75" s="29"/>
      <c r="DN75" s="29"/>
      <c r="DO75" s="29"/>
      <c r="DP75" s="29"/>
      <c r="DQ75" s="29"/>
      <c r="DR75" s="29"/>
      <c r="DS75" s="29"/>
      <c r="DT75" s="29"/>
      <c r="DU75" s="29"/>
      <c r="DV75" s="29"/>
      <c r="DW75" s="29"/>
      <c r="DX75" s="29"/>
      <c r="DY75" s="29"/>
      <c r="DZ75" s="29"/>
      <c r="EA75" s="29"/>
      <c r="EB75" s="29"/>
      <c r="EC75" s="29"/>
      <c r="ED75" s="29"/>
      <c r="EE75" s="29"/>
      <c r="EF75" s="29"/>
      <c r="EG75" s="29"/>
      <c r="EH75" s="29"/>
      <c r="EI75" s="29"/>
      <c r="EJ75" s="29"/>
      <c r="EK75" s="29"/>
      <c r="EL75" s="29"/>
      <c r="EM75" s="29"/>
      <c r="EN75" s="29"/>
      <c r="EO75" s="29"/>
      <c r="EP75" s="29"/>
      <c r="EQ75" s="29"/>
      <c r="ER75" s="29"/>
      <c r="ES75" s="29"/>
      <c r="ET75" s="29"/>
      <c r="EU75" s="29"/>
      <c r="EV75" s="29"/>
      <c r="EW75" s="29"/>
      <c r="EX75" s="29"/>
      <c r="EY75" s="29"/>
      <c r="EZ75" s="29"/>
      <c r="FA75" s="29"/>
      <c r="FB75" s="29"/>
      <c r="FC75" s="29"/>
      <c r="FD75" s="29"/>
      <c r="FE75" s="29"/>
      <c r="FF75" s="29"/>
      <c r="FG75" s="29"/>
      <c r="FH75" s="29"/>
      <c r="FI75" s="29"/>
      <c r="FJ75" s="29"/>
      <c r="FK75" s="29"/>
      <c r="FL75" s="29"/>
      <c r="FM75" s="29"/>
      <c r="FN75" s="29"/>
      <c r="FO75" s="29"/>
      <c r="FP75" s="29"/>
      <c r="FQ75" s="29"/>
      <c r="FR75" s="29"/>
      <c r="FS75" s="29"/>
      <c r="FT75" s="29"/>
      <c r="FU75" s="29"/>
      <c r="FV75" s="29"/>
      <c r="FW75" s="29"/>
      <c r="FX75" s="29"/>
      <c r="FY75" s="29"/>
      <c r="FZ75" s="29"/>
      <c r="GA75" s="29"/>
      <c r="GB75" s="29"/>
      <c r="GC75" s="29"/>
      <c r="GD75" s="29"/>
      <c r="GE75" s="29"/>
      <c r="GF75" s="29"/>
      <c r="GG75" s="29"/>
      <c r="GH75" s="29"/>
      <c r="GI75" s="29"/>
      <c r="GJ75" s="29"/>
      <c r="GK75" s="29"/>
      <c r="GL75" s="29"/>
      <c r="GM75" s="29"/>
      <c r="GN75" s="29"/>
      <c r="GO75" s="29"/>
      <c r="GP75" s="29"/>
      <c r="GQ75" s="29"/>
      <c r="GR75" s="29"/>
      <c r="GS75" s="29"/>
      <c r="GT75" s="29"/>
      <c r="GU75" s="29"/>
      <c r="GV75" s="29"/>
      <c r="GW75" s="29"/>
      <c r="GX75" s="29"/>
      <c r="GY75" s="29"/>
      <c r="GZ75" s="29"/>
      <c r="HA75" s="29"/>
      <c r="HB75" s="29"/>
      <c r="HC75" s="29"/>
      <c r="HD75" s="29"/>
      <c r="HE75" s="29"/>
      <c r="HF75" s="29"/>
      <c r="HG75" s="29"/>
      <c r="HH75" s="29"/>
      <c r="HI75" s="29"/>
      <c r="HJ75" s="29"/>
      <c r="HK75" s="29"/>
      <c r="HL75" s="29"/>
      <c r="HM75" s="29"/>
      <c r="HN75" s="29"/>
      <c r="HO75" s="29"/>
      <c r="HP75" s="29"/>
      <c r="HQ75" s="29"/>
      <c r="HR75" s="29"/>
      <c r="HS75" s="29"/>
      <c r="HT75" s="29"/>
      <c r="HU75" s="29"/>
      <c r="HV75" s="29"/>
      <c r="HW75" s="29"/>
      <c r="HX75" s="29"/>
      <c r="HY75" s="29"/>
      <c r="HZ75" s="29"/>
      <c r="IA75" s="29"/>
      <c r="IB75" s="29"/>
      <c r="IC75" s="29"/>
      <c r="ID75" s="29"/>
      <c r="IE75" s="29"/>
      <c r="IF75" s="29"/>
      <c r="IG75" s="29"/>
      <c r="IH75" s="29"/>
      <c r="II75" s="29"/>
      <c r="IJ75" s="29"/>
      <c r="IK75" s="29"/>
      <c r="IL75" s="29"/>
      <c r="IM75" s="29"/>
      <c r="IN75" s="29"/>
      <c r="IO75" s="29"/>
      <c r="IP75" s="29"/>
      <c r="IQ75" s="29"/>
      <c r="IR75" s="29"/>
      <c r="IS75" s="29"/>
      <c r="IT75" s="29"/>
      <c r="IU75" s="29"/>
      <c r="IV75" s="29"/>
      <c r="IW75" s="29"/>
      <c r="IX75" s="29"/>
      <c r="IY75" s="29"/>
      <c r="IZ75" s="29"/>
      <c r="JA75" s="29"/>
      <c r="JB75" s="29"/>
      <c r="JC75" s="29"/>
      <c r="JD75" s="29"/>
      <c r="JE75" s="29"/>
      <c r="JF75" s="29"/>
      <c r="JG75" s="29"/>
      <c r="JH75" s="29"/>
      <c r="JI75" s="29"/>
      <c r="JJ75" s="29"/>
      <c r="JK75" s="29"/>
      <c r="JL75" s="29"/>
      <c r="JM75" s="29"/>
      <c r="JN75" s="29"/>
      <c r="JO75" s="29"/>
      <c r="JP75" s="29"/>
      <c r="JQ75" s="29"/>
      <c r="JR75" s="29"/>
      <c r="JS75" s="29"/>
      <c r="JT75" s="29"/>
      <c r="JU75" s="29"/>
      <c r="JV75" s="29"/>
      <c r="JW75" s="29"/>
      <c r="JX75" s="29"/>
      <c r="JY75" s="29"/>
      <c r="JZ75" s="29"/>
      <c r="KA75" s="29"/>
      <c r="KB75" s="29"/>
      <c r="KC75" s="29"/>
      <c r="KD75" s="29"/>
      <c r="KE75" s="29"/>
      <c r="KF75" s="29"/>
      <c r="KG75" s="29"/>
      <c r="KH75" s="29"/>
      <c r="KI75" s="29"/>
      <c r="KJ75" s="29"/>
      <c r="KK75" s="29"/>
      <c r="KL75" s="29"/>
      <c r="KM75" s="29"/>
      <c r="KN75" s="29"/>
      <c r="KO75" s="29"/>
      <c r="KP75" s="29"/>
      <c r="KQ75" s="29"/>
      <c r="KR75" s="29"/>
      <c r="KS75" s="29"/>
      <c r="KT75" s="29"/>
      <c r="KU75" s="29"/>
      <c r="KV75" s="29"/>
      <c r="KW75" s="29"/>
      <c r="KX75" s="29"/>
      <c r="KY75" s="29"/>
      <c r="KZ75" s="29"/>
      <c r="LA75" s="29"/>
      <c r="LB75" s="29"/>
      <c r="LC75" s="29"/>
      <c r="LD75" s="29"/>
      <c r="LE75" s="29"/>
      <c r="LF75" s="29"/>
      <c r="LG75" s="29"/>
      <c r="LH75" s="29"/>
      <c r="LI75" s="29"/>
      <c r="LJ75" s="29"/>
      <c r="LK75" s="29"/>
      <c r="LL75" s="29"/>
      <c r="LM75" s="29"/>
      <c r="LN75" s="29"/>
      <c r="LO75" s="29"/>
      <c r="LP75" s="29"/>
      <c r="LQ75" s="29"/>
      <c r="LR75" s="29"/>
      <c r="LS75" s="29"/>
      <c r="LT75" s="29"/>
      <c r="LU75" s="29"/>
      <c r="LV75" s="29"/>
      <c r="LW75" s="29"/>
      <c r="LX75" s="29"/>
      <c r="LY75" s="29"/>
      <c r="LZ75" s="29"/>
      <c r="MA75" s="29"/>
      <c r="MB75" s="29"/>
      <c r="MC75" s="29"/>
      <c r="MD75" s="29"/>
      <c r="ME75" s="29"/>
      <c r="MF75" s="29"/>
      <c r="MG75" s="29"/>
      <c r="MH75" s="29"/>
      <c r="MI75" s="29"/>
      <c r="MJ75" s="29"/>
      <c r="MK75" s="29"/>
      <c r="ML75" s="29"/>
      <c r="MM75" s="29"/>
      <c r="MN75" s="29"/>
      <c r="MO75" s="29"/>
      <c r="MP75" s="29"/>
      <c r="MQ75" s="29"/>
      <c r="MR75" s="29"/>
      <c r="MS75" s="29"/>
      <c r="MT75" s="29"/>
      <c r="MU75" s="29"/>
      <c r="MV75" s="29"/>
      <c r="MW75" s="29"/>
      <c r="MX75" s="29"/>
      <c r="MY75" s="29"/>
      <c r="MZ75" s="29"/>
      <c r="NA75" s="29"/>
      <c r="NB75" s="29"/>
      <c r="NC75" s="29"/>
      <c r="ND75" s="29"/>
      <c r="NE75" s="29"/>
      <c r="NF75" s="29"/>
      <c r="NG75" s="29"/>
      <c r="NH75" s="29"/>
      <c r="NI75" s="29"/>
      <c r="NJ75" s="29"/>
      <c r="NK75" s="29"/>
      <c r="NL75" s="29"/>
      <c r="NM75" s="29"/>
      <c r="NN75" s="29"/>
      <c r="NO75" s="29"/>
      <c r="NP75" s="29"/>
      <c r="NQ75" s="29"/>
      <c r="NR75" s="29"/>
      <c r="NS75" s="29"/>
      <c r="NT75" s="29"/>
      <c r="NU75" s="29"/>
      <c r="NV75" s="29"/>
      <c r="NW75" s="29"/>
      <c r="NX75" s="29"/>
      <c r="NY75" s="29"/>
      <c r="NZ75" s="29"/>
      <c r="OA75" s="29"/>
      <c r="OB75" s="29"/>
      <c r="OC75" s="29"/>
      <c r="OD75" s="29"/>
      <c r="OE75" s="29"/>
      <c r="OF75" s="29"/>
      <c r="OG75" s="29"/>
      <c r="OH75" s="29"/>
      <c r="OI75" s="29"/>
      <c r="OJ75" s="29"/>
      <c r="OK75" s="29"/>
      <c r="OL75" s="29"/>
      <c r="OM75" s="29"/>
      <c r="ON75" s="29"/>
      <c r="OO75" s="29"/>
      <c r="OP75" s="29"/>
      <c r="OQ75" s="29"/>
      <c r="OR75" s="29"/>
      <c r="OS75" s="29"/>
      <c r="OT75" s="29"/>
      <c r="OU75" s="29"/>
      <c r="OV75" s="29"/>
      <c r="OW75" s="29"/>
      <c r="OX75" s="29"/>
      <c r="OY75" s="29"/>
      <c r="OZ75" s="29"/>
      <c r="PA75" s="29"/>
      <c r="PB75" s="29"/>
      <c r="PC75" s="29"/>
      <c r="PD75" s="29"/>
      <c r="PE75" s="29"/>
      <c r="PF75" s="29"/>
      <c r="PG75" s="29"/>
      <c r="PH75" s="29"/>
      <c r="PI75" s="29"/>
      <c r="PJ75" s="29"/>
      <c r="PK75" s="29"/>
      <c r="PL75" s="29"/>
      <c r="PM75" s="29"/>
      <c r="PN75" s="29"/>
      <c r="PO75" s="29"/>
      <c r="PP75" s="29"/>
      <c r="PQ75" s="29"/>
      <c r="PR75" s="29"/>
      <c r="PS75" s="29"/>
      <c r="PT75" s="29"/>
      <c r="PU75" s="29"/>
      <c r="PV75" s="29"/>
      <c r="PW75" s="29"/>
      <c r="PX75" s="29"/>
      <c r="PY75" s="29"/>
      <c r="PZ75" s="29"/>
      <c r="QA75" s="29"/>
      <c r="QB75" s="29"/>
      <c r="QC75" s="29"/>
      <c r="QD75" s="29"/>
      <c r="QE75" s="29"/>
      <c r="QF75" s="29"/>
      <c r="QG75" s="29"/>
      <c r="QH75" s="29"/>
      <c r="QI75" s="29"/>
      <c r="QJ75" s="29"/>
      <c r="QK75" s="29"/>
      <c r="QL75" s="29"/>
      <c r="QM75" s="29"/>
      <c r="QN75" s="29"/>
      <c r="QO75" s="29"/>
      <c r="QP75" s="29"/>
      <c r="QQ75" s="29"/>
      <c r="QR75" s="29"/>
      <c r="QS75" s="29"/>
      <c r="QT75" s="29"/>
      <c r="QU75" s="29"/>
      <c r="QV75" s="29"/>
      <c r="QW75" s="29"/>
      <c r="QX75" s="29"/>
      <c r="QY75" s="29"/>
      <c r="QZ75" s="29"/>
      <c r="RA75" s="29"/>
      <c r="RB75" s="29"/>
      <c r="RC75" s="29"/>
      <c r="RD75" s="29"/>
      <c r="RE75" s="29"/>
      <c r="RF75" s="29"/>
      <c r="RG75" s="29"/>
      <c r="RH75" s="29"/>
      <c r="RI75" s="29"/>
      <c r="RJ75" s="29"/>
      <c r="RK75" s="29"/>
      <c r="RL75" s="29"/>
      <c r="RM75" s="29"/>
      <c r="RN75" s="29"/>
      <c r="RO75" s="29"/>
      <c r="RP75" s="29"/>
      <c r="RQ75" s="29"/>
      <c r="RR75" s="29"/>
      <c r="RS75" s="29"/>
      <c r="RT75" s="29"/>
      <c r="RU75" s="29"/>
      <c r="RV75" s="29"/>
      <c r="RW75" s="29"/>
      <c r="RX75" s="29"/>
      <c r="RY75" s="29"/>
      <c r="RZ75" s="29"/>
      <c r="SA75" s="29"/>
      <c r="SB75" s="29"/>
      <c r="SC75" s="29"/>
      <c r="SD75" s="29"/>
      <c r="SE75" s="29"/>
      <c r="SF75" s="29"/>
      <c r="SG75" s="29"/>
      <c r="SH75" s="29"/>
      <c r="SI75" s="29"/>
      <c r="SJ75" s="29"/>
      <c r="SK75" s="29"/>
      <c r="SL75" s="29"/>
    </row>
    <row r="76" spans="1:506" ht="16.5" customHeight="1" x14ac:dyDescent="0.2">
      <c r="A76" s="20">
        <v>961</v>
      </c>
      <c r="B76" s="20" t="s">
        <v>66</v>
      </c>
      <c r="C76" s="20" t="s">
        <v>23</v>
      </c>
      <c r="D76" s="20" t="s">
        <v>30</v>
      </c>
      <c r="E76" s="20" t="s">
        <v>1345</v>
      </c>
      <c r="F76" s="22" t="s">
        <v>169</v>
      </c>
      <c r="G76" s="20" t="s">
        <v>42</v>
      </c>
      <c r="H76" s="20" t="s">
        <v>35</v>
      </c>
      <c r="I76" s="20" t="s">
        <v>81</v>
      </c>
      <c r="J76" s="22" t="s">
        <v>167</v>
      </c>
      <c r="K76" s="20"/>
      <c r="L76" s="20"/>
      <c r="M76" s="20"/>
      <c r="N76" s="20"/>
      <c r="O76" s="32"/>
      <c r="P76" s="23">
        <v>1739964522</v>
      </c>
      <c r="Q76" s="24">
        <v>1</v>
      </c>
      <c r="R76" s="25">
        <v>45658</v>
      </c>
      <c r="S76" s="20" t="s">
        <v>83</v>
      </c>
      <c r="T76" s="23">
        <f>P76</f>
        <v>1739964522</v>
      </c>
      <c r="U76" s="27" t="s">
        <v>39</v>
      </c>
      <c r="V76" s="28" t="s">
        <v>40</v>
      </c>
      <c r="W76" s="29"/>
      <c r="X76" s="29"/>
      <c r="Y76" s="29"/>
      <c r="Z76" s="29"/>
      <c r="AA76" s="29"/>
      <c r="AB76" s="29"/>
      <c r="AC76" s="29"/>
      <c r="AD76" s="29"/>
      <c r="AE76" s="29"/>
      <c r="AF76" s="29"/>
      <c r="AG76" s="29"/>
      <c r="AH76" s="29"/>
      <c r="AI76" s="29"/>
      <c r="AJ76" s="29"/>
      <c r="AK76" s="29"/>
      <c r="AL76" s="29"/>
      <c r="AM76" s="29"/>
      <c r="AN76" s="29"/>
      <c r="AO76" s="29"/>
      <c r="AP76" s="29"/>
      <c r="AQ76" s="29"/>
      <c r="AR76" s="29"/>
      <c r="AS76" s="29"/>
      <c r="AT76" s="29"/>
      <c r="AU76" s="29"/>
      <c r="AV76" s="29"/>
      <c r="AW76" s="29"/>
      <c r="AX76" s="29"/>
      <c r="AY76" s="29"/>
      <c r="AZ76" s="29"/>
      <c r="BA76" s="29"/>
      <c r="BB76" s="29"/>
      <c r="BC76" s="29"/>
      <c r="BD76" s="29"/>
      <c r="BE76" s="29"/>
      <c r="BF76" s="29"/>
      <c r="BG76" s="29"/>
      <c r="BH76" s="29"/>
      <c r="BI76" s="29"/>
      <c r="BJ76" s="29"/>
      <c r="BK76" s="29"/>
      <c r="BL76" s="29"/>
      <c r="BM76" s="29"/>
      <c r="BN76" s="29"/>
      <c r="BO76" s="29"/>
      <c r="BP76" s="29"/>
      <c r="BQ76" s="29"/>
      <c r="BR76" s="29"/>
      <c r="BS76" s="29"/>
      <c r="BT76" s="29"/>
      <c r="BU76" s="29"/>
      <c r="BV76" s="29"/>
      <c r="BW76" s="29"/>
      <c r="BX76" s="29"/>
      <c r="BY76" s="29"/>
      <c r="BZ76" s="29"/>
      <c r="CA76" s="29"/>
      <c r="CB76" s="29"/>
      <c r="CC76" s="29"/>
      <c r="CD76" s="29"/>
      <c r="CE76" s="29"/>
      <c r="CF76" s="29"/>
      <c r="CG76" s="29"/>
      <c r="CH76" s="29"/>
      <c r="CI76" s="29"/>
      <c r="CJ76" s="29"/>
      <c r="CK76" s="29"/>
      <c r="CL76" s="29"/>
      <c r="CM76" s="29"/>
      <c r="CN76" s="29"/>
      <c r="CO76" s="29"/>
      <c r="CP76" s="29"/>
      <c r="CQ76" s="29"/>
      <c r="CR76" s="29"/>
      <c r="CS76" s="29"/>
      <c r="CT76" s="29"/>
      <c r="CU76" s="29"/>
      <c r="CV76" s="29"/>
      <c r="CW76" s="29"/>
      <c r="CX76" s="29"/>
      <c r="CY76" s="29"/>
      <c r="CZ76" s="29"/>
      <c r="DA76" s="29"/>
      <c r="DB76" s="29"/>
      <c r="DC76" s="29"/>
      <c r="DD76" s="29"/>
      <c r="DE76" s="29"/>
      <c r="DF76" s="29"/>
      <c r="DG76" s="29"/>
      <c r="DH76" s="29"/>
      <c r="DI76" s="29"/>
      <c r="DJ76" s="29"/>
      <c r="DK76" s="29"/>
      <c r="DL76" s="29"/>
      <c r="DM76" s="29"/>
      <c r="DN76" s="29"/>
      <c r="DO76" s="29"/>
      <c r="DP76" s="29"/>
      <c r="DQ76" s="29"/>
      <c r="DR76" s="29"/>
      <c r="DS76" s="29"/>
      <c r="DT76" s="29"/>
      <c r="DU76" s="29"/>
      <c r="DV76" s="29"/>
      <c r="DW76" s="29"/>
      <c r="DX76" s="29"/>
      <c r="DY76" s="29"/>
      <c r="DZ76" s="29"/>
      <c r="EA76" s="29"/>
      <c r="EB76" s="29"/>
      <c r="EC76" s="29"/>
      <c r="ED76" s="29"/>
      <c r="EE76" s="29"/>
      <c r="EF76" s="29"/>
      <c r="EG76" s="29"/>
      <c r="EH76" s="29"/>
      <c r="EI76" s="29"/>
      <c r="EJ76" s="29"/>
      <c r="EK76" s="29"/>
      <c r="EL76" s="29"/>
      <c r="EM76" s="29"/>
      <c r="EN76" s="29"/>
      <c r="EO76" s="29"/>
      <c r="EP76" s="29"/>
      <c r="EQ76" s="29"/>
      <c r="ER76" s="29"/>
      <c r="ES76" s="29"/>
      <c r="ET76" s="29"/>
      <c r="EU76" s="29"/>
      <c r="EV76" s="29"/>
      <c r="EW76" s="29"/>
      <c r="EX76" s="29"/>
      <c r="EY76" s="29"/>
      <c r="EZ76" s="29"/>
      <c r="FA76" s="29"/>
      <c r="FB76" s="29"/>
      <c r="FC76" s="29"/>
      <c r="FD76" s="29"/>
      <c r="FE76" s="29"/>
      <c r="FF76" s="29"/>
      <c r="FG76" s="29"/>
      <c r="FH76" s="29"/>
      <c r="FI76" s="29"/>
      <c r="FJ76" s="29"/>
      <c r="FK76" s="29"/>
      <c r="FL76" s="29"/>
      <c r="FM76" s="29"/>
      <c r="FN76" s="29"/>
      <c r="FO76" s="29"/>
      <c r="FP76" s="29"/>
      <c r="FQ76" s="29"/>
      <c r="FR76" s="29"/>
      <c r="FS76" s="29"/>
      <c r="FT76" s="29"/>
      <c r="FU76" s="29"/>
      <c r="FV76" s="29"/>
      <c r="FW76" s="29"/>
      <c r="FX76" s="29"/>
      <c r="FY76" s="29"/>
      <c r="FZ76" s="29"/>
      <c r="GA76" s="29"/>
      <c r="GB76" s="29"/>
      <c r="GC76" s="29"/>
      <c r="GD76" s="29"/>
      <c r="GE76" s="29"/>
      <c r="GF76" s="29"/>
      <c r="GG76" s="29"/>
      <c r="GH76" s="29"/>
      <c r="GI76" s="29"/>
      <c r="GJ76" s="29"/>
      <c r="GK76" s="29"/>
      <c r="GL76" s="29"/>
      <c r="GM76" s="29"/>
      <c r="GN76" s="29"/>
      <c r="GO76" s="29"/>
      <c r="GP76" s="29"/>
      <c r="GQ76" s="29"/>
      <c r="GR76" s="29"/>
      <c r="GS76" s="29"/>
      <c r="GT76" s="29"/>
      <c r="GU76" s="29"/>
      <c r="GV76" s="29"/>
      <c r="GW76" s="29"/>
      <c r="GX76" s="29"/>
      <c r="GY76" s="29"/>
      <c r="GZ76" s="29"/>
      <c r="HA76" s="29"/>
      <c r="HB76" s="29"/>
      <c r="HC76" s="29"/>
      <c r="HD76" s="29"/>
      <c r="HE76" s="29"/>
      <c r="HF76" s="29"/>
      <c r="HG76" s="29"/>
      <c r="HH76" s="29"/>
      <c r="HI76" s="29"/>
      <c r="HJ76" s="29"/>
      <c r="HK76" s="29"/>
      <c r="HL76" s="29"/>
      <c r="HM76" s="29"/>
      <c r="HN76" s="29"/>
      <c r="HO76" s="29"/>
      <c r="HP76" s="29"/>
      <c r="HQ76" s="29"/>
      <c r="HR76" s="29"/>
      <c r="HS76" s="29"/>
      <c r="HT76" s="29"/>
      <c r="HU76" s="29"/>
      <c r="HV76" s="29"/>
      <c r="HW76" s="29"/>
      <c r="HX76" s="29"/>
      <c r="HY76" s="29"/>
      <c r="HZ76" s="29"/>
      <c r="IA76" s="29"/>
      <c r="IB76" s="29"/>
      <c r="IC76" s="29"/>
      <c r="ID76" s="29"/>
      <c r="IE76" s="29"/>
      <c r="IF76" s="29"/>
      <c r="IG76" s="29"/>
      <c r="IH76" s="29"/>
      <c r="II76" s="29"/>
      <c r="IJ76" s="29"/>
      <c r="IK76" s="29"/>
      <c r="IL76" s="29"/>
      <c r="IM76" s="29"/>
      <c r="IN76" s="29"/>
      <c r="IO76" s="29"/>
      <c r="IP76" s="29"/>
      <c r="IQ76" s="29"/>
      <c r="IR76" s="29"/>
      <c r="IS76" s="29"/>
      <c r="IT76" s="29"/>
      <c r="IU76" s="29"/>
      <c r="IV76" s="29"/>
      <c r="IW76" s="29"/>
      <c r="IX76" s="29"/>
      <c r="IY76" s="29"/>
      <c r="IZ76" s="29"/>
      <c r="JA76" s="29"/>
      <c r="JB76" s="29"/>
      <c r="JC76" s="29"/>
      <c r="JD76" s="29"/>
      <c r="JE76" s="29"/>
      <c r="JF76" s="29"/>
      <c r="JG76" s="29"/>
      <c r="JH76" s="29"/>
      <c r="JI76" s="29"/>
      <c r="JJ76" s="29"/>
      <c r="JK76" s="29"/>
      <c r="JL76" s="29"/>
      <c r="JM76" s="29"/>
      <c r="JN76" s="29"/>
      <c r="JO76" s="29"/>
      <c r="JP76" s="29"/>
      <c r="JQ76" s="29"/>
      <c r="JR76" s="29"/>
      <c r="JS76" s="29"/>
      <c r="JT76" s="29"/>
      <c r="JU76" s="29"/>
      <c r="JV76" s="29"/>
      <c r="JW76" s="29"/>
      <c r="JX76" s="29"/>
      <c r="JY76" s="29"/>
      <c r="JZ76" s="29"/>
      <c r="KA76" s="29"/>
      <c r="KB76" s="29"/>
      <c r="KC76" s="29"/>
      <c r="KD76" s="29"/>
      <c r="KE76" s="29"/>
      <c r="KF76" s="29"/>
      <c r="KG76" s="29"/>
      <c r="KH76" s="29"/>
      <c r="KI76" s="29"/>
      <c r="KJ76" s="29"/>
      <c r="KK76" s="29"/>
      <c r="KL76" s="29"/>
      <c r="KM76" s="29"/>
      <c r="KN76" s="29"/>
      <c r="KO76" s="29"/>
      <c r="KP76" s="29"/>
      <c r="KQ76" s="29"/>
      <c r="KR76" s="29"/>
      <c r="KS76" s="29"/>
      <c r="KT76" s="29"/>
      <c r="KU76" s="29"/>
      <c r="KV76" s="29"/>
      <c r="KW76" s="29"/>
      <c r="KX76" s="29"/>
      <c r="KY76" s="29"/>
      <c r="KZ76" s="29"/>
      <c r="LA76" s="29"/>
      <c r="LB76" s="29"/>
      <c r="LC76" s="29"/>
      <c r="LD76" s="29"/>
      <c r="LE76" s="29"/>
      <c r="LF76" s="29"/>
      <c r="LG76" s="29"/>
      <c r="LH76" s="29"/>
      <c r="LI76" s="29"/>
      <c r="LJ76" s="29"/>
      <c r="LK76" s="29"/>
      <c r="LL76" s="29"/>
      <c r="LM76" s="29"/>
      <c r="LN76" s="29"/>
      <c r="LO76" s="29"/>
      <c r="LP76" s="29"/>
      <c r="LQ76" s="29"/>
      <c r="LR76" s="29"/>
      <c r="LS76" s="29"/>
      <c r="LT76" s="29"/>
      <c r="LU76" s="29"/>
      <c r="LV76" s="29"/>
      <c r="LW76" s="29"/>
      <c r="LX76" s="29"/>
      <c r="LY76" s="29"/>
      <c r="LZ76" s="29"/>
      <c r="MA76" s="29"/>
      <c r="MB76" s="29"/>
      <c r="MC76" s="29"/>
      <c r="MD76" s="29"/>
      <c r="ME76" s="29"/>
      <c r="MF76" s="29"/>
      <c r="MG76" s="29"/>
      <c r="MH76" s="29"/>
      <c r="MI76" s="29"/>
      <c r="MJ76" s="29"/>
      <c r="MK76" s="29"/>
      <c r="ML76" s="29"/>
      <c r="MM76" s="29"/>
      <c r="MN76" s="29"/>
      <c r="MO76" s="29"/>
      <c r="MP76" s="29"/>
      <c r="MQ76" s="29"/>
      <c r="MR76" s="29"/>
      <c r="MS76" s="29"/>
      <c r="MT76" s="29"/>
      <c r="MU76" s="29"/>
      <c r="MV76" s="29"/>
      <c r="MW76" s="29"/>
      <c r="MX76" s="29"/>
      <c r="MY76" s="29"/>
      <c r="MZ76" s="29"/>
      <c r="NA76" s="29"/>
      <c r="NB76" s="29"/>
      <c r="NC76" s="29"/>
      <c r="ND76" s="29"/>
      <c r="NE76" s="29"/>
      <c r="NF76" s="29"/>
      <c r="NG76" s="29"/>
      <c r="NH76" s="29"/>
      <c r="NI76" s="29"/>
      <c r="NJ76" s="29"/>
      <c r="NK76" s="29"/>
      <c r="NL76" s="29"/>
      <c r="NM76" s="29"/>
      <c r="NN76" s="29"/>
      <c r="NO76" s="29"/>
      <c r="NP76" s="29"/>
      <c r="NQ76" s="29"/>
      <c r="NR76" s="29"/>
      <c r="NS76" s="29"/>
      <c r="NT76" s="29"/>
      <c r="NU76" s="29"/>
      <c r="NV76" s="29"/>
      <c r="NW76" s="29"/>
      <c r="NX76" s="29"/>
      <c r="NY76" s="29"/>
      <c r="NZ76" s="29"/>
      <c r="OA76" s="29"/>
      <c r="OB76" s="29"/>
      <c r="OC76" s="29"/>
      <c r="OD76" s="29"/>
      <c r="OE76" s="29"/>
      <c r="OF76" s="29"/>
      <c r="OG76" s="29"/>
      <c r="OH76" s="29"/>
      <c r="OI76" s="29"/>
      <c r="OJ76" s="29"/>
      <c r="OK76" s="29"/>
      <c r="OL76" s="29"/>
      <c r="OM76" s="29"/>
      <c r="ON76" s="29"/>
      <c r="OO76" s="29"/>
      <c r="OP76" s="29"/>
      <c r="OQ76" s="29"/>
      <c r="OR76" s="29"/>
      <c r="OS76" s="29"/>
      <c r="OT76" s="29"/>
      <c r="OU76" s="29"/>
      <c r="OV76" s="29"/>
      <c r="OW76" s="29"/>
      <c r="OX76" s="29"/>
      <c r="OY76" s="29"/>
      <c r="OZ76" s="29"/>
      <c r="PA76" s="29"/>
      <c r="PB76" s="29"/>
      <c r="PC76" s="29"/>
      <c r="PD76" s="29"/>
      <c r="PE76" s="29"/>
      <c r="PF76" s="29"/>
      <c r="PG76" s="29"/>
      <c r="PH76" s="29"/>
      <c r="PI76" s="29"/>
      <c r="PJ76" s="29"/>
      <c r="PK76" s="29"/>
      <c r="PL76" s="29"/>
      <c r="PM76" s="29"/>
      <c r="PN76" s="29"/>
      <c r="PO76" s="29"/>
      <c r="PP76" s="29"/>
      <c r="PQ76" s="29"/>
      <c r="PR76" s="29"/>
      <c r="PS76" s="29"/>
      <c r="PT76" s="29"/>
      <c r="PU76" s="29"/>
      <c r="PV76" s="29"/>
      <c r="PW76" s="29"/>
      <c r="PX76" s="29"/>
      <c r="PY76" s="29"/>
      <c r="PZ76" s="29"/>
      <c r="QA76" s="29"/>
      <c r="QB76" s="29"/>
      <c r="QC76" s="29"/>
      <c r="QD76" s="29"/>
      <c r="QE76" s="29"/>
      <c r="QF76" s="29"/>
      <c r="QG76" s="29"/>
      <c r="QH76" s="29"/>
      <c r="QI76" s="29"/>
      <c r="QJ76" s="29"/>
      <c r="QK76" s="29"/>
      <c r="QL76" s="29"/>
      <c r="QM76" s="29"/>
      <c r="QN76" s="29"/>
      <c r="QO76" s="29"/>
      <c r="QP76" s="29"/>
      <c r="QQ76" s="29"/>
      <c r="QR76" s="29"/>
      <c r="QS76" s="29"/>
      <c r="QT76" s="29"/>
      <c r="QU76" s="29"/>
      <c r="QV76" s="29"/>
      <c r="QW76" s="29"/>
      <c r="QX76" s="29"/>
      <c r="QY76" s="29"/>
      <c r="QZ76" s="29"/>
      <c r="RA76" s="29"/>
      <c r="RB76" s="29"/>
      <c r="RC76" s="29"/>
      <c r="RD76" s="29"/>
      <c r="RE76" s="29"/>
      <c r="RF76" s="29"/>
      <c r="RG76" s="29"/>
      <c r="RH76" s="29"/>
      <c r="RI76" s="29"/>
      <c r="RJ76" s="29"/>
      <c r="RK76" s="29"/>
      <c r="RL76" s="29"/>
      <c r="RM76" s="29"/>
      <c r="RN76" s="29"/>
      <c r="RO76" s="29"/>
      <c r="RP76" s="29"/>
      <c r="RQ76" s="29"/>
      <c r="RR76" s="29"/>
      <c r="RS76" s="29"/>
      <c r="RT76" s="29"/>
      <c r="RU76" s="29"/>
      <c r="RV76" s="29"/>
      <c r="RW76" s="29"/>
      <c r="RX76" s="29"/>
      <c r="RY76" s="29"/>
      <c r="RZ76" s="29"/>
      <c r="SA76" s="29"/>
      <c r="SB76" s="29"/>
      <c r="SC76" s="29"/>
      <c r="SD76" s="29"/>
      <c r="SE76" s="29"/>
      <c r="SF76" s="29"/>
      <c r="SG76" s="29"/>
      <c r="SH76" s="29"/>
      <c r="SI76" s="29"/>
      <c r="SJ76" s="29"/>
      <c r="SK76" s="29"/>
      <c r="SL76" s="29"/>
    </row>
    <row r="77" spans="1:506" ht="16.5" customHeight="1" x14ac:dyDescent="0.2">
      <c r="A77" s="20">
        <v>966</v>
      </c>
      <c r="B77" s="20" t="s">
        <v>66</v>
      </c>
      <c r="C77" s="20" t="s">
        <v>23</v>
      </c>
      <c r="D77" s="20" t="s">
        <v>30</v>
      </c>
      <c r="E77" s="20" t="s">
        <v>1345</v>
      </c>
      <c r="F77" s="22" t="s">
        <v>80</v>
      </c>
      <c r="G77" s="20" t="s">
        <v>84</v>
      </c>
      <c r="H77" s="20" t="s">
        <v>35</v>
      </c>
      <c r="I77" s="20" t="s">
        <v>81</v>
      </c>
      <c r="J77" s="22" t="s">
        <v>167</v>
      </c>
      <c r="K77" s="20"/>
      <c r="L77" s="20"/>
      <c r="M77" s="20"/>
      <c r="N77" s="20"/>
      <c r="O77" s="32"/>
      <c r="P77" s="23">
        <v>351552265</v>
      </c>
      <c r="Q77" s="24">
        <v>1</v>
      </c>
      <c r="R77" s="25">
        <v>45658</v>
      </c>
      <c r="S77" s="20" t="s">
        <v>83</v>
      </c>
      <c r="T77" s="23">
        <f>P77</f>
        <v>351552265</v>
      </c>
      <c r="U77" s="27" t="s">
        <v>39</v>
      </c>
      <c r="V77" s="28" t="s">
        <v>40</v>
      </c>
      <c r="W77" s="29"/>
      <c r="X77" s="29"/>
      <c r="Y77" s="29"/>
      <c r="Z77" s="29"/>
      <c r="AA77" s="29"/>
      <c r="AB77" s="29"/>
      <c r="AC77" s="29"/>
      <c r="AD77" s="29"/>
      <c r="AE77" s="29"/>
      <c r="AF77" s="29"/>
      <c r="AG77" s="29"/>
      <c r="AH77" s="29"/>
      <c r="AI77" s="29"/>
      <c r="AJ77" s="29"/>
      <c r="AK77" s="29"/>
      <c r="AL77" s="29"/>
      <c r="AM77" s="29"/>
      <c r="AN77" s="29"/>
      <c r="AO77" s="29"/>
      <c r="AP77" s="29"/>
      <c r="AQ77" s="29"/>
      <c r="AR77" s="29"/>
      <c r="AS77" s="29"/>
      <c r="AT77" s="29"/>
      <c r="AU77" s="29"/>
      <c r="AV77" s="29"/>
      <c r="AW77" s="29"/>
      <c r="AX77" s="29"/>
      <c r="AY77" s="29"/>
      <c r="AZ77" s="29"/>
      <c r="BA77" s="29"/>
      <c r="BB77" s="29"/>
      <c r="BC77" s="29"/>
      <c r="BD77" s="29"/>
      <c r="BE77" s="29"/>
      <c r="BF77" s="29"/>
      <c r="BG77" s="29"/>
      <c r="BH77" s="29"/>
      <c r="BI77" s="29"/>
      <c r="BJ77" s="29"/>
      <c r="BK77" s="29"/>
      <c r="BL77" s="29"/>
      <c r="BM77" s="29"/>
      <c r="BN77" s="29"/>
      <c r="BO77" s="29"/>
      <c r="BP77" s="29"/>
      <c r="BQ77" s="29"/>
      <c r="BR77" s="29"/>
      <c r="BS77" s="29"/>
      <c r="BT77" s="29"/>
      <c r="BU77" s="29"/>
      <c r="BV77" s="29"/>
      <c r="BW77" s="29"/>
      <c r="BX77" s="29"/>
      <c r="BY77" s="29"/>
      <c r="BZ77" s="29"/>
      <c r="CA77" s="29"/>
      <c r="CB77" s="29"/>
      <c r="CC77" s="29"/>
      <c r="CD77" s="29"/>
      <c r="CE77" s="29"/>
      <c r="CF77" s="29"/>
      <c r="CG77" s="29"/>
      <c r="CH77" s="29"/>
      <c r="CI77" s="29"/>
      <c r="CJ77" s="29"/>
      <c r="CK77" s="29"/>
      <c r="CL77" s="29"/>
      <c r="CM77" s="29"/>
      <c r="CN77" s="29"/>
      <c r="CO77" s="29"/>
      <c r="CP77" s="29"/>
      <c r="CQ77" s="29"/>
      <c r="CR77" s="29"/>
      <c r="CS77" s="29"/>
      <c r="CT77" s="29"/>
      <c r="CU77" s="29"/>
      <c r="CV77" s="29"/>
      <c r="CW77" s="29"/>
      <c r="CX77" s="29"/>
      <c r="CY77" s="29"/>
      <c r="CZ77" s="29"/>
      <c r="DA77" s="29"/>
      <c r="DB77" s="29"/>
      <c r="DC77" s="29"/>
      <c r="DD77" s="29"/>
      <c r="DE77" s="29"/>
      <c r="DF77" s="29"/>
      <c r="DG77" s="29"/>
      <c r="DH77" s="29"/>
      <c r="DI77" s="29"/>
      <c r="DJ77" s="29"/>
      <c r="DK77" s="29"/>
      <c r="DL77" s="29"/>
      <c r="DM77" s="29"/>
      <c r="DN77" s="29"/>
      <c r="DO77" s="29"/>
      <c r="DP77" s="29"/>
      <c r="DQ77" s="29"/>
      <c r="DR77" s="29"/>
      <c r="DS77" s="29"/>
      <c r="DT77" s="29"/>
      <c r="DU77" s="29"/>
      <c r="DV77" s="29"/>
      <c r="DW77" s="29"/>
      <c r="DX77" s="29"/>
      <c r="DY77" s="29"/>
      <c r="DZ77" s="29"/>
      <c r="EA77" s="29"/>
      <c r="EB77" s="29"/>
      <c r="EC77" s="29"/>
      <c r="ED77" s="29"/>
      <c r="EE77" s="29"/>
      <c r="EF77" s="29"/>
      <c r="EG77" s="29"/>
      <c r="EH77" s="29"/>
      <c r="EI77" s="29"/>
      <c r="EJ77" s="29"/>
      <c r="EK77" s="29"/>
      <c r="EL77" s="29"/>
      <c r="EM77" s="29"/>
      <c r="EN77" s="29"/>
      <c r="EO77" s="29"/>
      <c r="EP77" s="29"/>
      <c r="EQ77" s="29"/>
      <c r="ER77" s="29"/>
      <c r="ES77" s="29"/>
      <c r="ET77" s="29"/>
      <c r="EU77" s="29"/>
      <c r="EV77" s="29"/>
      <c r="EW77" s="29"/>
      <c r="EX77" s="29"/>
      <c r="EY77" s="29"/>
      <c r="EZ77" s="29"/>
      <c r="FA77" s="29"/>
      <c r="FB77" s="29"/>
      <c r="FC77" s="29"/>
      <c r="FD77" s="29"/>
      <c r="FE77" s="29"/>
      <c r="FF77" s="29"/>
      <c r="FG77" s="29"/>
      <c r="FH77" s="29"/>
      <c r="FI77" s="29"/>
      <c r="FJ77" s="29"/>
      <c r="FK77" s="29"/>
      <c r="FL77" s="29"/>
      <c r="FM77" s="29"/>
      <c r="FN77" s="29"/>
      <c r="FO77" s="29"/>
      <c r="FP77" s="29"/>
      <c r="FQ77" s="29"/>
      <c r="FR77" s="29"/>
      <c r="FS77" s="29"/>
      <c r="FT77" s="29"/>
      <c r="FU77" s="29"/>
      <c r="FV77" s="29"/>
      <c r="FW77" s="29"/>
      <c r="FX77" s="29"/>
      <c r="FY77" s="29"/>
      <c r="FZ77" s="29"/>
      <c r="GA77" s="29"/>
      <c r="GB77" s="29"/>
      <c r="GC77" s="29"/>
      <c r="GD77" s="29"/>
      <c r="GE77" s="29"/>
      <c r="GF77" s="29"/>
      <c r="GG77" s="29"/>
      <c r="GH77" s="29"/>
      <c r="GI77" s="29"/>
      <c r="GJ77" s="29"/>
      <c r="GK77" s="29"/>
      <c r="GL77" s="29"/>
      <c r="GM77" s="29"/>
      <c r="GN77" s="29"/>
      <c r="GO77" s="29"/>
      <c r="GP77" s="29"/>
      <c r="GQ77" s="29"/>
      <c r="GR77" s="29"/>
      <c r="GS77" s="29"/>
      <c r="GT77" s="29"/>
      <c r="GU77" s="29"/>
      <c r="GV77" s="29"/>
      <c r="GW77" s="29"/>
      <c r="GX77" s="29"/>
      <c r="GY77" s="29"/>
      <c r="GZ77" s="29"/>
      <c r="HA77" s="29"/>
      <c r="HB77" s="29"/>
      <c r="HC77" s="29"/>
      <c r="HD77" s="29"/>
      <c r="HE77" s="29"/>
      <c r="HF77" s="29"/>
      <c r="HG77" s="29"/>
      <c r="HH77" s="29"/>
      <c r="HI77" s="29"/>
      <c r="HJ77" s="29"/>
      <c r="HK77" s="29"/>
      <c r="HL77" s="29"/>
      <c r="HM77" s="29"/>
      <c r="HN77" s="29"/>
      <c r="HO77" s="29"/>
      <c r="HP77" s="29"/>
      <c r="HQ77" s="29"/>
      <c r="HR77" s="29"/>
      <c r="HS77" s="29"/>
      <c r="HT77" s="29"/>
      <c r="HU77" s="29"/>
      <c r="HV77" s="29"/>
      <c r="HW77" s="29"/>
      <c r="HX77" s="29"/>
      <c r="HY77" s="29"/>
      <c r="HZ77" s="29"/>
      <c r="IA77" s="29"/>
      <c r="IB77" s="29"/>
      <c r="IC77" s="29"/>
      <c r="ID77" s="29"/>
      <c r="IE77" s="29"/>
      <c r="IF77" s="29"/>
      <c r="IG77" s="29"/>
      <c r="IH77" s="29"/>
      <c r="II77" s="29"/>
      <c r="IJ77" s="29"/>
      <c r="IK77" s="29"/>
      <c r="IL77" s="29"/>
      <c r="IM77" s="29"/>
      <c r="IN77" s="29"/>
      <c r="IO77" s="29"/>
      <c r="IP77" s="29"/>
      <c r="IQ77" s="29"/>
      <c r="IR77" s="29"/>
      <c r="IS77" s="29"/>
      <c r="IT77" s="29"/>
      <c r="IU77" s="29"/>
      <c r="IV77" s="29"/>
      <c r="IW77" s="29"/>
      <c r="IX77" s="29"/>
      <c r="IY77" s="29"/>
      <c r="IZ77" s="29"/>
      <c r="JA77" s="29"/>
      <c r="JB77" s="29"/>
      <c r="JC77" s="29"/>
      <c r="JD77" s="29"/>
      <c r="JE77" s="29"/>
      <c r="JF77" s="29"/>
      <c r="JG77" s="29"/>
      <c r="JH77" s="29"/>
      <c r="JI77" s="29"/>
      <c r="JJ77" s="29"/>
      <c r="JK77" s="29"/>
      <c r="JL77" s="29"/>
      <c r="JM77" s="29"/>
      <c r="JN77" s="29"/>
      <c r="JO77" s="29"/>
      <c r="JP77" s="29"/>
      <c r="JQ77" s="29"/>
      <c r="JR77" s="29"/>
      <c r="JS77" s="29"/>
      <c r="JT77" s="29"/>
      <c r="JU77" s="29"/>
      <c r="JV77" s="29"/>
      <c r="JW77" s="29"/>
      <c r="JX77" s="29"/>
      <c r="JY77" s="29"/>
      <c r="JZ77" s="29"/>
      <c r="KA77" s="29"/>
      <c r="KB77" s="29"/>
      <c r="KC77" s="29"/>
      <c r="KD77" s="29"/>
      <c r="KE77" s="29"/>
      <c r="KF77" s="29"/>
      <c r="KG77" s="29"/>
      <c r="KH77" s="29"/>
      <c r="KI77" s="29"/>
      <c r="KJ77" s="29"/>
      <c r="KK77" s="29"/>
      <c r="KL77" s="29"/>
      <c r="KM77" s="29"/>
      <c r="KN77" s="29"/>
      <c r="KO77" s="29"/>
      <c r="KP77" s="29"/>
      <c r="KQ77" s="29"/>
      <c r="KR77" s="29"/>
      <c r="KS77" s="29"/>
      <c r="KT77" s="29"/>
      <c r="KU77" s="29"/>
      <c r="KV77" s="29"/>
      <c r="KW77" s="29"/>
      <c r="KX77" s="29"/>
      <c r="KY77" s="29"/>
      <c r="KZ77" s="29"/>
      <c r="LA77" s="29"/>
      <c r="LB77" s="29"/>
      <c r="LC77" s="29"/>
      <c r="LD77" s="29"/>
      <c r="LE77" s="29"/>
      <c r="LF77" s="29"/>
      <c r="LG77" s="29"/>
      <c r="LH77" s="29"/>
      <c r="LI77" s="29"/>
      <c r="LJ77" s="29"/>
      <c r="LK77" s="29"/>
      <c r="LL77" s="29"/>
      <c r="LM77" s="29"/>
      <c r="LN77" s="29"/>
      <c r="LO77" s="29"/>
      <c r="LP77" s="29"/>
      <c r="LQ77" s="29"/>
      <c r="LR77" s="29"/>
      <c r="LS77" s="29"/>
      <c r="LT77" s="29"/>
      <c r="LU77" s="29"/>
      <c r="LV77" s="29"/>
      <c r="LW77" s="29"/>
      <c r="LX77" s="29"/>
      <c r="LY77" s="29"/>
      <c r="LZ77" s="29"/>
      <c r="MA77" s="29"/>
      <c r="MB77" s="29"/>
      <c r="MC77" s="29"/>
      <c r="MD77" s="29"/>
      <c r="ME77" s="29"/>
      <c r="MF77" s="29"/>
      <c r="MG77" s="29"/>
      <c r="MH77" s="29"/>
      <c r="MI77" s="29"/>
      <c r="MJ77" s="29"/>
      <c r="MK77" s="29"/>
      <c r="ML77" s="29"/>
      <c r="MM77" s="29"/>
      <c r="MN77" s="29"/>
      <c r="MO77" s="29"/>
      <c r="MP77" s="29"/>
      <c r="MQ77" s="29"/>
      <c r="MR77" s="29"/>
      <c r="MS77" s="29"/>
      <c r="MT77" s="29"/>
      <c r="MU77" s="29"/>
      <c r="MV77" s="29"/>
      <c r="MW77" s="29"/>
      <c r="MX77" s="29"/>
      <c r="MY77" s="29"/>
      <c r="MZ77" s="29"/>
      <c r="NA77" s="29"/>
      <c r="NB77" s="29"/>
      <c r="NC77" s="29"/>
      <c r="ND77" s="29"/>
      <c r="NE77" s="29"/>
      <c r="NF77" s="29"/>
      <c r="NG77" s="29"/>
      <c r="NH77" s="29"/>
      <c r="NI77" s="29"/>
      <c r="NJ77" s="29"/>
      <c r="NK77" s="29"/>
      <c r="NL77" s="29"/>
      <c r="NM77" s="29"/>
      <c r="NN77" s="29"/>
      <c r="NO77" s="29"/>
      <c r="NP77" s="29"/>
      <c r="NQ77" s="29"/>
      <c r="NR77" s="29"/>
      <c r="NS77" s="29"/>
      <c r="NT77" s="29"/>
      <c r="NU77" s="29"/>
      <c r="NV77" s="29"/>
      <c r="NW77" s="29"/>
      <c r="NX77" s="29"/>
      <c r="NY77" s="29"/>
      <c r="NZ77" s="29"/>
      <c r="OA77" s="29"/>
      <c r="OB77" s="29"/>
      <c r="OC77" s="29"/>
      <c r="OD77" s="29"/>
      <c r="OE77" s="29"/>
      <c r="OF77" s="29"/>
      <c r="OG77" s="29"/>
      <c r="OH77" s="29"/>
      <c r="OI77" s="29"/>
      <c r="OJ77" s="29"/>
      <c r="OK77" s="29"/>
      <c r="OL77" s="29"/>
      <c r="OM77" s="29"/>
      <c r="ON77" s="29"/>
      <c r="OO77" s="29"/>
      <c r="OP77" s="29"/>
      <c r="OQ77" s="29"/>
      <c r="OR77" s="29"/>
      <c r="OS77" s="29"/>
      <c r="OT77" s="29"/>
      <c r="OU77" s="29"/>
      <c r="OV77" s="29"/>
      <c r="OW77" s="29"/>
      <c r="OX77" s="29"/>
      <c r="OY77" s="29"/>
      <c r="OZ77" s="29"/>
      <c r="PA77" s="29"/>
      <c r="PB77" s="29"/>
      <c r="PC77" s="29"/>
      <c r="PD77" s="29"/>
      <c r="PE77" s="29"/>
      <c r="PF77" s="29"/>
      <c r="PG77" s="29"/>
      <c r="PH77" s="29"/>
      <c r="PI77" s="29"/>
      <c r="PJ77" s="29"/>
      <c r="PK77" s="29"/>
      <c r="PL77" s="29"/>
      <c r="PM77" s="29"/>
      <c r="PN77" s="29"/>
      <c r="PO77" s="29"/>
      <c r="PP77" s="29"/>
      <c r="PQ77" s="29"/>
      <c r="PR77" s="29"/>
      <c r="PS77" s="29"/>
      <c r="PT77" s="29"/>
      <c r="PU77" s="29"/>
      <c r="PV77" s="29"/>
      <c r="PW77" s="29"/>
      <c r="PX77" s="29"/>
      <c r="PY77" s="29"/>
      <c r="PZ77" s="29"/>
      <c r="QA77" s="29"/>
      <c r="QB77" s="29"/>
      <c r="QC77" s="29"/>
      <c r="QD77" s="29"/>
      <c r="QE77" s="29"/>
      <c r="QF77" s="29"/>
      <c r="QG77" s="29"/>
      <c r="QH77" s="29"/>
      <c r="QI77" s="29"/>
      <c r="QJ77" s="29"/>
      <c r="QK77" s="29"/>
      <c r="QL77" s="29"/>
      <c r="QM77" s="29"/>
      <c r="QN77" s="29"/>
      <c r="QO77" s="29"/>
      <c r="QP77" s="29"/>
      <c r="QQ77" s="29"/>
      <c r="QR77" s="29"/>
      <c r="QS77" s="29"/>
      <c r="QT77" s="29"/>
      <c r="QU77" s="29"/>
      <c r="QV77" s="29"/>
      <c r="QW77" s="29"/>
      <c r="QX77" s="29"/>
      <c r="QY77" s="29"/>
      <c r="QZ77" s="29"/>
      <c r="RA77" s="29"/>
      <c r="RB77" s="29"/>
      <c r="RC77" s="29"/>
      <c r="RD77" s="29"/>
      <c r="RE77" s="29"/>
      <c r="RF77" s="29"/>
      <c r="RG77" s="29"/>
      <c r="RH77" s="29"/>
      <c r="RI77" s="29"/>
      <c r="RJ77" s="29"/>
      <c r="RK77" s="29"/>
      <c r="RL77" s="29"/>
      <c r="RM77" s="29"/>
      <c r="RN77" s="29"/>
      <c r="RO77" s="29"/>
      <c r="RP77" s="29"/>
      <c r="RQ77" s="29"/>
      <c r="RR77" s="29"/>
      <c r="RS77" s="29"/>
      <c r="RT77" s="29"/>
      <c r="RU77" s="29"/>
      <c r="RV77" s="29"/>
      <c r="RW77" s="29"/>
      <c r="RX77" s="29"/>
      <c r="RY77" s="29"/>
      <c r="RZ77" s="29"/>
      <c r="SA77" s="29"/>
      <c r="SB77" s="29"/>
      <c r="SC77" s="29"/>
      <c r="SD77" s="29"/>
      <c r="SE77" s="29"/>
      <c r="SF77" s="29"/>
      <c r="SG77" s="29"/>
      <c r="SH77" s="29"/>
      <c r="SI77" s="29"/>
      <c r="SJ77" s="29"/>
      <c r="SK77" s="29"/>
      <c r="SL77" s="29"/>
    </row>
    <row r="78" spans="1:506" ht="16.5" customHeight="1" x14ac:dyDescent="0.2">
      <c r="A78" s="20">
        <v>976</v>
      </c>
      <c r="B78" s="20" t="s">
        <v>75</v>
      </c>
      <c r="C78" s="20" t="s">
        <v>170</v>
      </c>
      <c r="D78" s="20" t="s">
        <v>30</v>
      </c>
      <c r="E78" s="20" t="s">
        <v>730</v>
      </c>
      <c r="F78" s="22" t="s">
        <v>171</v>
      </c>
      <c r="G78" s="20" t="s">
        <v>173</v>
      </c>
      <c r="H78" s="20" t="s">
        <v>154</v>
      </c>
      <c r="I78" s="20" t="s">
        <v>81</v>
      </c>
      <c r="J78" s="22"/>
      <c r="K78" s="20"/>
      <c r="L78" s="20"/>
      <c r="M78" s="20"/>
      <c r="N78" s="20"/>
      <c r="O78" s="20"/>
      <c r="P78" s="42">
        <v>8328000</v>
      </c>
      <c r="Q78" s="24">
        <v>12</v>
      </c>
      <c r="R78" s="25">
        <v>45658</v>
      </c>
      <c r="S78" s="20" t="s">
        <v>83</v>
      </c>
      <c r="T78" s="26">
        <f t="shared" ref="T78:T91" si="4">P78*Q78</f>
        <v>99936000</v>
      </c>
      <c r="U78" s="27" t="s">
        <v>39</v>
      </c>
      <c r="V78" s="28" t="s">
        <v>40</v>
      </c>
      <c r="W78" s="29"/>
      <c r="X78" s="29"/>
      <c r="Y78" s="29"/>
      <c r="Z78" s="29"/>
      <c r="AA78" s="29"/>
      <c r="AB78" s="29"/>
      <c r="AC78" s="29"/>
      <c r="AD78" s="29"/>
      <c r="AE78" s="29"/>
      <c r="AF78" s="29"/>
      <c r="AG78" s="29"/>
      <c r="AH78" s="29"/>
      <c r="AI78" s="29"/>
      <c r="AJ78" s="29"/>
      <c r="AK78" s="29"/>
      <c r="AL78" s="29"/>
      <c r="AM78" s="29"/>
      <c r="AN78" s="29"/>
      <c r="AO78" s="29"/>
      <c r="AP78" s="29"/>
      <c r="AQ78" s="29"/>
      <c r="AR78" s="29"/>
      <c r="AS78" s="29"/>
      <c r="AT78" s="29"/>
      <c r="AU78" s="29"/>
      <c r="AV78" s="29"/>
      <c r="AW78" s="29"/>
      <c r="AX78" s="29"/>
      <c r="AY78" s="29"/>
      <c r="AZ78" s="29"/>
      <c r="BA78" s="29"/>
      <c r="BB78" s="29"/>
      <c r="BC78" s="29"/>
      <c r="BD78" s="29"/>
      <c r="BE78" s="29"/>
      <c r="BF78" s="29"/>
      <c r="BG78" s="29"/>
      <c r="BH78" s="29"/>
      <c r="BI78" s="29"/>
      <c r="BJ78" s="29"/>
      <c r="BK78" s="29"/>
      <c r="BL78" s="29"/>
      <c r="BM78" s="29"/>
      <c r="BN78" s="29"/>
      <c r="BO78" s="29"/>
      <c r="BP78" s="29"/>
      <c r="BQ78" s="29"/>
      <c r="BR78" s="29"/>
      <c r="BS78" s="29"/>
      <c r="BT78" s="29"/>
      <c r="BU78" s="29"/>
      <c r="BV78" s="29"/>
      <c r="BW78" s="29"/>
      <c r="BX78" s="29"/>
      <c r="BY78" s="29"/>
      <c r="BZ78" s="29"/>
      <c r="CA78" s="29"/>
      <c r="CB78" s="29"/>
      <c r="CC78" s="29"/>
      <c r="CD78" s="29"/>
      <c r="CE78" s="29"/>
      <c r="CF78" s="29"/>
      <c r="CG78" s="29"/>
      <c r="CH78" s="29"/>
      <c r="CI78" s="29"/>
      <c r="CJ78" s="29"/>
      <c r="CK78" s="29"/>
      <c r="CL78" s="29"/>
      <c r="CM78" s="29"/>
      <c r="CN78" s="29"/>
      <c r="CO78" s="29"/>
      <c r="CP78" s="29"/>
      <c r="CQ78" s="29"/>
      <c r="CR78" s="29"/>
      <c r="CS78" s="29"/>
      <c r="CT78" s="29"/>
      <c r="CU78" s="29"/>
      <c r="CV78" s="29"/>
      <c r="CW78" s="29"/>
      <c r="CX78" s="29"/>
      <c r="CY78" s="29"/>
      <c r="CZ78" s="29"/>
      <c r="DA78" s="29"/>
      <c r="DB78" s="29"/>
      <c r="DC78" s="29"/>
      <c r="DD78" s="29"/>
      <c r="DE78" s="29"/>
      <c r="DF78" s="29"/>
      <c r="DG78" s="29"/>
      <c r="DH78" s="29"/>
      <c r="DI78" s="29"/>
      <c r="DJ78" s="29"/>
      <c r="DK78" s="29"/>
      <c r="DL78" s="29"/>
      <c r="DM78" s="29"/>
      <c r="DN78" s="29"/>
      <c r="DO78" s="29"/>
      <c r="DP78" s="29"/>
      <c r="DQ78" s="29"/>
      <c r="DR78" s="29"/>
      <c r="DS78" s="29"/>
      <c r="DT78" s="29"/>
      <c r="DU78" s="29"/>
      <c r="DV78" s="29"/>
      <c r="DW78" s="29"/>
      <c r="DX78" s="29"/>
      <c r="DY78" s="29"/>
      <c r="DZ78" s="29"/>
      <c r="EA78" s="29"/>
      <c r="EB78" s="29"/>
      <c r="EC78" s="29"/>
      <c r="ED78" s="29"/>
      <c r="EE78" s="29"/>
      <c r="EF78" s="29"/>
      <c r="EG78" s="29"/>
      <c r="EH78" s="29"/>
      <c r="EI78" s="29"/>
      <c r="EJ78" s="29"/>
      <c r="EK78" s="29"/>
      <c r="EL78" s="29"/>
      <c r="EM78" s="29"/>
      <c r="EN78" s="29"/>
      <c r="EO78" s="29"/>
      <c r="EP78" s="29"/>
      <c r="EQ78" s="29"/>
      <c r="ER78" s="29"/>
      <c r="ES78" s="29"/>
      <c r="ET78" s="29"/>
      <c r="EU78" s="29"/>
      <c r="EV78" s="29"/>
      <c r="EW78" s="29"/>
      <c r="EX78" s="29"/>
      <c r="EY78" s="29"/>
      <c r="EZ78" s="29"/>
      <c r="FA78" s="29"/>
      <c r="FB78" s="29"/>
      <c r="FC78" s="29"/>
      <c r="FD78" s="29"/>
      <c r="FE78" s="29"/>
      <c r="FF78" s="29"/>
      <c r="FG78" s="29"/>
      <c r="FH78" s="29"/>
      <c r="FI78" s="29"/>
      <c r="FJ78" s="29"/>
      <c r="FK78" s="29"/>
      <c r="FL78" s="29"/>
      <c r="FM78" s="29"/>
      <c r="FN78" s="29"/>
      <c r="FO78" s="29"/>
      <c r="FP78" s="29"/>
      <c r="FQ78" s="29"/>
      <c r="FR78" s="29"/>
      <c r="FS78" s="29"/>
      <c r="FT78" s="29"/>
      <c r="FU78" s="29"/>
      <c r="FV78" s="29"/>
      <c r="FW78" s="29"/>
      <c r="FX78" s="29"/>
      <c r="FY78" s="29"/>
      <c r="FZ78" s="29"/>
      <c r="GA78" s="29"/>
      <c r="GB78" s="29"/>
      <c r="GC78" s="29"/>
      <c r="GD78" s="29"/>
      <c r="GE78" s="29"/>
      <c r="GF78" s="29"/>
      <c r="GG78" s="29"/>
      <c r="GH78" s="29"/>
      <c r="GI78" s="29"/>
      <c r="GJ78" s="29"/>
      <c r="GK78" s="29"/>
      <c r="GL78" s="29"/>
      <c r="GM78" s="29"/>
      <c r="GN78" s="29"/>
      <c r="GO78" s="29"/>
      <c r="GP78" s="29"/>
      <c r="GQ78" s="29"/>
      <c r="GR78" s="29"/>
      <c r="GS78" s="29"/>
      <c r="GT78" s="29"/>
      <c r="GU78" s="29"/>
      <c r="GV78" s="29"/>
      <c r="GW78" s="29"/>
      <c r="GX78" s="29"/>
      <c r="GY78" s="29"/>
      <c r="GZ78" s="29"/>
      <c r="HA78" s="29"/>
      <c r="HB78" s="29"/>
      <c r="HC78" s="29"/>
      <c r="HD78" s="29"/>
      <c r="HE78" s="29"/>
      <c r="HF78" s="29"/>
      <c r="HG78" s="29"/>
      <c r="HH78" s="29"/>
      <c r="HI78" s="29"/>
      <c r="HJ78" s="29"/>
      <c r="HK78" s="29"/>
      <c r="HL78" s="29"/>
      <c r="HM78" s="29"/>
      <c r="HN78" s="29"/>
      <c r="HO78" s="29"/>
      <c r="HP78" s="29"/>
      <c r="HQ78" s="29"/>
      <c r="HR78" s="29"/>
      <c r="HS78" s="29"/>
      <c r="HT78" s="29"/>
      <c r="HU78" s="29"/>
      <c r="HV78" s="29"/>
      <c r="HW78" s="29"/>
      <c r="HX78" s="29"/>
      <c r="HY78" s="29"/>
      <c r="HZ78" s="29"/>
      <c r="IA78" s="29"/>
      <c r="IB78" s="29"/>
      <c r="IC78" s="29"/>
      <c r="ID78" s="29"/>
      <c r="IE78" s="29"/>
      <c r="IF78" s="29"/>
      <c r="IG78" s="29"/>
      <c r="IH78" s="29"/>
      <c r="II78" s="29"/>
      <c r="IJ78" s="29"/>
      <c r="IK78" s="29"/>
      <c r="IL78" s="29"/>
      <c r="IM78" s="29"/>
      <c r="IN78" s="29"/>
      <c r="IO78" s="29"/>
      <c r="IP78" s="29"/>
      <c r="IQ78" s="29"/>
      <c r="IR78" s="29"/>
      <c r="IS78" s="29"/>
      <c r="IT78" s="29"/>
      <c r="IU78" s="29"/>
      <c r="IV78" s="29"/>
      <c r="IW78" s="29"/>
      <c r="IX78" s="29"/>
      <c r="IY78" s="29"/>
      <c r="IZ78" s="29"/>
      <c r="JA78" s="29"/>
      <c r="JB78" s="29"/>
      <c r="JC78" s="29"/>
      <c r="JD78" s="29"/>
      <c r="JE78" s="29"/>
      <c r="JF78" s="29"/>
      <c r="JG78" s="29"/>
      <c r="JH78" s="29"/>
      <c r="JI78" s="29"/>
      <c r="JJ78" s="29"/>
      <c r="JK78" s="29"/>
      <c r="JL78" s="29"/>
      <c r="JM78" s="29"/>
      <c r="JN78" s="29"/>
      <c r="JO78" s="29"/>
      <c r="JP78" s="29"/>
      <c r="JQ78" s="29"/>
      <c r="JR78" s="29"/>
      <c r="JS78" s="29"/>
      <c r="JT78" s="29"/>
      <c r="JU78" s="29"/>
      <c r="JV78" s="29"/>
      <c r="JW78" s="29"/>
      <c r="JX78" s="29"/>
      <c r="JY78" s="29"/>
      <c r="JZ78" s="29"/>
      <c r="KA78" s="29"/>
      <c r="KB78" s="29"/>
      <c r="KC78" s="29"/>
      <c r="KD78" s="29"/>
      <c r="KE78" s="29"/>
      <c r="KF78" s="29"/>
      <c r="KG78" s="29"/>
      <c r="KH78" s="29"/>
      <c r="KI78" s="29"/>
      <c r="KJ78" s="29"/>
      <c r="KK78" s="29"/>
      <c r="KL78" s="29"/>
      <c r="KM78" s="29"/>
      <c r="KN78" s="29"/>
      <c r="KO78" s="29"/>
      <c r="KP78" s="29"/>
      <c r="KQ78" s="29"/>
      <c r="KR78" s="29"/>
      <c r="KS78" s="29"/>
      <c r="KT78" s="29"/>
      <c r="KU78" s="29"/>
      <c r="KV78" s="29"/>
      <c r="KW78" s="29"/>
      <c r="KX78" s="29"/>
      <c r="KY78" s="29"/>
      <c r="KZ78" s="29"/>
      <c r="LA78" s="29"/>
      <c r="LB78" s="29"/>
      <c r="LC78" s="29"/>
      <c r="LD78" s="29"/>
      <c r="LE78" s="29"/>
      <c r="LF78" s="29"/>
      <c r="LG78" s="29"/>
      <c r="LH78" s="29"/>
      <c r="LI78" s="29"/>
      <c r="LJ78" s="29"/>
      <c r="LK78" s="29"/>
      <c r="LL78" s="29"/>
      <c r="LM78" s="29"/>
      <c r="LN78" s="29"/>
      <c r="LO78" s="29"/>
      <c r="LP78" s="29"/>
      <c r="LQ78" s="29"/>
      <c r="LR78" s="29"/>
      <c r="LS78" s="29"/>
      <c r="LT78" s="29"/>
      <c r="LU78" s="29"/>
      <c r="LV78" s="29"/>
      <c r="LW78" s="29"/>
      <c r="LX78" s="29"/>
      <c r="LY78" s="29"/>
      <c r="LZ78" s="29"/>
      <c r="MA78" s="29"/>
      <c r="MB78" s="29"/>
      <c r="MC78" s="29"/>
      <c r="MD78" s="29"/>
      <c r="ME78" s="29"/>
      <c r="MF78" s="29"/>
      <c r="MG78" s="29"/>
      <c r="MH78" s="29"/>
      <c r="MI78" s="29"/>
      <c r="MJ78" s="29"/>
      <c r="MK78" s="29"/>
      <c r="ML78" s="29"/>
      <c r="MM78" s="29"/>
      <c r="MN78" s="29"/>
      <c r="MO78" s="29"/>
      <c r="MP78" s="29"/>
      <c r="MQ78" s="29"/>
      <c r="MR78" s="29"/>
      <c r="MS78" s="29"/>
      <c r="MT78" s="29"/>
      <c r="MU78" s="29"/>
      <c r="MV78" s="29"/>
      <c r="MW78" s="29"/>
      <c r="MX78" s="29"/>
      <c r="MY78" s="29"/>
      <c r="MZ78" s="29"/>
      <c r="NA78" s="29"/>
      <c r="NB78" s="29"/>
      <c r="NC78" s="29"/>
      <c r="ND78" s="29"/>
      <c r="NE78" s="29"/>
      <c r="NF78" s="29"/>
      <c r="NG78" s="29"/>
      <c r="NH78" s="29"/>
      <c r="NI78" s="29"/>
      <c r="NJ78" s="29"/>
      <c r="NK78" s="29"/>
      <c r="NL78" s="29"/>
      <c r="NM78" s="29"/>
      <c r="NN78" s="29"/>
      <c r="NO78" s="29"/>
      <c r="NP78" s="29"/>
      <c r="NQ78" s="29"/>
      <c r="NR78" s="29"/>
      <c r="NS78" s="29"/>
      <c r="NT78" s="29"/>
      <c r="NU78" s="29"/>
      <c r="NV78" s="29"/>
      <c r="NW78" s="29"/>
      <c r="NX78" s="29"/>
      <c r="NY78" s="29"/>
      <c r="NZ78" s="29"/>
      <c r="OA78" s="29"/>
      <c r="OB78" s="29"/>
      <c r="OC78" s="29"/>
      <c r="OD78" s="29"/>
      <c r="OE78" s="29"/>
      <c r="OF78" s="29"/>
      <c r="OG78" s="29"/>
      <c r="OH78" s="29"/>
      <c r="OI78" s="29"/>
      <c r="OJ78" s="29"/>
      <c r="OK78" s="29"/>
      <c r="OL78" s="29"/>
      <c r="OM78" s="29"/>
      <c r="ON78" s="29"/>
      <c r="OO78" s="29"/>
      <c r="OP78" s="29"/>
      <c r="OQ78" s="29"/>
      <c r="OR78" s="29"/>
      <c r="OS78" s="29"/>
      <c r="OT78" s="29"/>
      <c r="OU78" s="29"/>
      <c r="OV78" s="29"/>
      <c r="OW78" s="29"/>
      <c r="OX78" s="29"/>
      <c r="OY78" s="29"/>
      <c r="OZ78" s="29"/>
      <c r="PA78" s="29"/>
      <c r="PB78" s="29"/>
      <c r="PC78" s="29"/>
      <c r="PD78" s="29"/>
      <c r="PE78" s="29"/>
      <c r="PF78" s="29"/>
      <c r="PG78" s="29"/>
      <c r="PH78" s="29"/>
      <c r="PI78" s="29"/>
      <c r="PJ78" s="29"/>
      <c r="PK78" s="29"/>
      <c r="PL78" s="29"/>
      <c r="PM78" s="29"/>
      <c r="PN78" s="29"/>
      <c r="PO78" s="29"/>
      <c r="PP78" s="29"/>
      <c r="PQ78" s="29"/>
      <c r="PR78" s="29"/>
      <c r="PS78" s="29"/>
      <c r="PT78" s="29"/>
      <c r="PU78" s="29"/>
      <c r="PV78" s="29"/>
      <c r="PW78" s="29"/>
      <c r="PX78" s="29"/>
      <c r="PY78" s="29"/>
      <c r="PZ78" s="29"/>
      <c r="QA78" s="29"/>
      <c r="QB78" s="29"/>
      <c r="QC78" s="29"/>
      <c r="QD78" s="29"/>
      <c r="QE78" s="29"/>
      <c r="QF78" s="29"/>
      <c r="QG78" s="29"/>
      <c r="QH78" s="29"/>
      <c r="QI78" s="29"/>
      <c r="QJ78" s="29"/>
      <c r="QK78" s="29"/>
      <c r="QL78" s="29"/>
      <c r="QM78" s="29"/>
      <c r="QN78" s="29"/>
      <c r="QO78" s="29"/>
      <c r="QP78" s="29"/>
      <c r="QQ78" s="29"/>
      <c r="QR78" s="29"/>
      <c r="QS78" s="29"/>
      <c r="QT78" s="29"/>
      <c r="QU78" s="29"/>
      <c r="QV78" s="29"/>
      <c r="QW78" s="29"/>
      <c r="QX78" s="29"/>
      <c r="QY78" s="29"/>
      <c r="QZ78" s="29"/>
      <c r="RA78" s="29"/>
      <c r="RB78" s="29"/>
      <c r="RC78" s="29"/>
      <c r="RD78" s="29"/>
      <c r="RE78" s="29"/>
      <c r="RF78" s="29"/>
      <c r="RG78" s="29"/>
      <c r="RH78" s="29"/>
      <c r="RI78" s="29"/>
      <c r="RJ78" s="29"/>
      <c r="RK78" s="29"/>
      <c r="RL78" s="29"/>
      <c r="RM78" s="29"/>
      <c r="RN78" s="29"/>
      <c r="RO78" s="29"/>
      <c r="RP78" s="29"/>
      <c r="RQ78" s="29"/>
      <c r="RR78" s="29"/>
      <c r="RS78" s="29"/>
      <c r="RT78" s="29"/>
      <c r="RU78" s="29"/>
      <c r="RV78" s="29"/>
      <c r="RW78" s="29"/>
      <c r="RX78" s="29"/>
      <c r="RY78" s="29"/>
      <c r="RZ78" s="29"/>
      <c r="SA78" s="29"/>
      <c r="SB78" s="29"/>
      <c r="SC78" s="29"/>
      <c r="SD78" s="29"/>
      <c r="SE78" s="29"/>
      <c r="SF78" s="29"/>
      <c r="SG78" s="29"/>
      <c r="SH78" s="29"/>
      <c r="SI78" s="29"/>
      <c r="SJ78" s="29"/>
      <c r="SK78" s="29"/>
      <c r="SL78" s="29"/>
    </row>
    <row r="79" spans="1:506" ht="16.5" customHeight="1" x14ac:dyDescent="0.2">
      <c r="A79" s="20">
        <v>977</v>
      </c>
      <c r="B79" s="20" t="s">
        <v>75</v>
      </c>
      <c r="C79" s="20" t="s">
        <v>170</v>
      </c>
      <c r="D79" s="20" t="s">
        <v>30</v>
      </c>
      <c r="E79" s="20" t="s">
        <v>712</v>
      </c>
      <c r="F79" s="22" t="s">
        <v>174</v>
      </c>
      <c r="G79" s="20" t="s">
        <v>25</v>
      </c>
      <c r="H79" s="20" t="s">
        <v>154</v>
      </c>
      <c r="I79" s="20" t="s">
        <v>81</v>
      </c>
      <c r="J79" s="22"/>
      <c r="K79" s="20"/>
      <c r="L79" s="20"/>
      <c r="M79" s="20"/>
      <c r="N79" s="20"/>
      <c r="O79" s="20"/>
      <c r="P79" s="42">
        <v>38000000</v>
      </c>
      <c r="Q79" s="24">
        <v>12</v>
      </c>
      <c r="R79" s="25">
        <v>45658</v>
      </c>
      <c r="S79" s="20" t="s">
        <v>83</v>
      </c>
      <c r="T79" s="26">
        <f t="shared" si="4"/>
        <v>456000000</v>
      </c>
      <c r="U79" s="27" t="s">
        <v>39</v>
      </c>
      <c r="V79" s="28" t="s">
        <v>40</v>
      </c>
      <c r="W79" s="29"/>
      <c r="X79" s="29"/>
      <c r="Y79" s="29"/>
      <c r="Z79" s="29"/>
      <c r="AA79" s="29"/>
      <c r="AB79" s="29"/>
      <c r="AC79" s="29"/>
      <c r="AD79" s="29"/>
      <c r="AE79" s="29"/>
      <c r="AF79" s="29"/>
      <c r="AG79" s="29"/>
      <c r="AH79" s="29"/>
      <c r="AI79" s="29"/>
      <c r="AJ79" s="29"/>
      <c r="AK79" s="29"/>
      <c r="AL79" s="29"/>
      <c r="AM79" s="29"/>
      <c r="AN79" s="29"/>
      <c r="AO79" s="29"/>
      <c r="AP79" s="29"/>
      <c r="AQ79" s="29"/>
      <c r="AR79" s="29"/>
      <c r="AS79" s="29"/>
      <c r="AT79" s="29"/>
      <c r="AU79" s="29"/>
      <c r="AV79" s="29"/>
      <c r="AW79" s="29"/>
      <c r="AX79" s="29"/>
      <c r="AY79" s="29"/>
      <c r="AZ79" s="29"/>
      <c r="BA79" s="29"/>
      <c r="BB79" s="29"/>
      <c r="BC79" s="29"/>
      <c r="BD79" s="29"/>
      <c r="BE79" s="29"/>
      <c r="BF79" s="29"/>
      <c r="BG79" s="29"/>
      <c r="BH79" s="29"/>
      <c r="BI79" s="29"/>
      <c r="BJ79" s="29"/>
      <c r="BK79" s="29"/>
      <c r="BL79" s="29"/>
      <c r="BM79" s="29"/>
      <c r="BN79" s="29"/>
      <c r="BO79" s="29"/>
      <c r="BP79" s="29"/>
      <c r="BQ79" s="29"/>
      <c r="BR79" s="29"/>
      <c r="BS79" s="29"/>
      <c r="BT79" s="29"/>
      <c r="BU79" s="29"/>
      <c r="BV79" s="29"/>
      <c r="BW79" s="29"/>
      <c r="BX79" s="29"/>
      <c r="BY79" s="29"/>
      <c r="BZ79" s="29"/>
      <c r="CA79" s="29"/>
      <c r="CB79" s="29"/>
      <c r="CC79" s="29"/>
      <c r="CD79" s="29"/>
      <c r="CE79" s="29"/>
      <c r="CF79" s="29"/>
      <c r="CG79" s="29"/>
      <c r="CH79" s="29"/>
      <c r="CI79" s="29"/>
      <c r="CJ79" s="29"/>
      <c r="CK79" s="29"/>
      <c r="CL79" s="29"/>
      <c r="CM79" s="29"/>
      <c r="CN79" s="29"/>
      <c r="CO79" s="29"/>
      <c r="CP79" s="29"/>
      <c r="CQ79" s="29"/>
      <c r="CR79" s="29"/>
      <c r="CS79" s="29"/>
      <c r="CT79" s="29"/>
      <c r="CU79" s="29"/>
      <c r="CV79" s="29"/>
      <c r="CW79" s="29"/>
      <c r="CX79" s="29"/>
      <c r="CY79" s="29"/>
      <c r="CZ79" s="29"/>
      <c r="DA79" s="29"/>
      <c r="DB79" s="29"/>
      <c r="DC79" s="29"/>
      <c r="DD79" s="29"/>
      <c r="DE79" s="29"/>
      <c r="DF79" s="29"/>
      <c r="DG79" s="29"/>
      <c r="DH79" s="29"/>
      <c r="DI79" s="29"/>
      <c r="DJ79" s="29"/>
      <c r="DK79" s="29"/>
      <c r="DL79" s="29"/>
      <c r="DM79" s="29"/>
      <c r="DN79" s="29"/>
      <c r="DO79" s="29"/>
      <c r="DP79" s="29"/>
      <c r="DQ79" s="29"/>
      <c r="DR79" s="29"/>
      <c r="DS79" s="29"/>
      <c r="DT79" s="29"/>
      <c r="DU79" s="29"/>
      <c r="DV79" s="29"/>
      <c r="DW79" s="29"/>
      <c r="DX79" s="29"/>
      <c r="DY79" s="29"/>
      <c r="DZ79" s="29"/>
      <c r="EA79" s="29"/>
      <c r="EB79" s="29"/>
      <c r="EC79" s="29"/>
      <c r="ED79" s="29"/>
      <c r="EE79" s="29"/>
      <c r="EF79" s="29"/>
      <c r="EG79" s="29"/>
      <c r="EH79" s="29"/>
      <c r="EI79" s="29"/>
      <c r="EJ79" s="29"/>
      <c r="EK79" s="29"/>
      <c r="EL79" s="29"/>
      <c r="EM79" s="29"/>
      <c r="EN79" s="29"/>
      <c r="EO79" s="29"/>
      <c r="EP79" s="29"/>
      <c r="EQ79" s="29"/>
      <c r="ER79" s="29"/>
      <c r="ES79" s="29"/>
      <c r="ET79" s="29"/>
      <c r="EU79" s="29"/>
      <c r="EV79" s="29"/>
      <c r="EW79" s="29"/>
      <c r="EX79" s="29"/>
      <c r="EY79" s="29"/>
      <c r="EZ79" s="29"/>
      <c r="FA79" s="29"/>
      <c r="FB79" s="29"/>
      <c r="FC79" s="29"/>
      <c r="FD79" s="29"/>
      <c r="FE79" s="29"/>
      <c r="FF79" s="29"/>
      <c r="FG79" s="29"/>
      <c r="FH79" s="29"/>
      <c r="FI79" s="29"/>
      <c r="FJ79" s="29"/>
      <c r="FK79" s="29"/>
      <c r="FL79" s="29"/>
      <c r="FM79" s="29"/>
      <c r="FN79" s="29"/>
      <c r="FO79" s="29"/>
      <c r="FP79" s="29"/>
      <c r="FQ79" s="29"/>
      <c r="FR79" s="29"/>
      <c r="FS79" s="29"/>
      <c r="FT79" s="29"/>
      <c r="FU79" s="29"/>
      <c r="FV79" s="29"/>
      <c r="FW79" s="29"/>
      <c r="FX79" s="29"/>
      <c r="FY79" s="29"/>
      <c r="FZ79" s="29"/>
      <c r="GA79" s="29"/>
      <c r="GB79" s="29"/>
      <c r="GC79" s="29"/>
      <c r="GD79" s="29"/>
      <c r="GE79" s="29"/>
      <c r="GF79" s="29"/>
      <c r="GG79" s="29"/>
      <c r="GH79" s="29"/>
      <c r="GI79" s="29"/>
      <c r="GJ79" s="29"/>
      <c r="GK79" s="29"/>
      <c r="GL79" s="29"/>
      <c r="GM79" s="29"/>
      <c r="GN79" s="29"/>
      <c r="GO79" s="29"/>
      <c r="GP79" s="29"/>
      <c r="GQ79" s="29"/>
      <c r="GR79" s="29"/>
      <c r="GS79" s="29"/>
      <c r="GT79" s="29"/>
      <c r="GU79" s="29"/>
      <c r="GV79" s="29"/>
      <c r="GW79" s="29"/>
      <c r="GX79" s="29"/>
      <c r="GY79" s="29"/>
      <c r="GZ79" s="29"/>
      <c r="HA79" s="29"/>
      <c r="HB79" s="29"/>
      <c r="HC79" s="29"/>
      <c r="HD79" s="29"/>
      <c r="HE79" s="29"/>
      <c r="HF79" s="29"/>
      <c r="HG79" s="29"/>
      <c r="HH79" s="29"/>
      <c r="HI79" s="29"/>
      <c r="HJ79" s="29"/>
      <c r="HK79" s="29"/>
      <c r="HL79" s="29"/>
      <c r="HM79" s="29"/>
      <c r="HN79" s="29"/>
      <c r="HO79" s="29"/>
      <c r="HP79" s="29"/>
      <c r="HQ79" s="29"/>
      <c r="HR79" s="29"/>
      <c r="HS79" s="29"/>
      <c r="HT79" s="29"/>
      <c r="HU79" s="29"/>
      <c r="HV79" s="29"/>
      <c r="HW79" s="29"/>
      <c r="HX79" s="29"/>
      <c r="HY79" s="29"/>
      <c r="HZ79" s="29"/>
      <c r="IA79" s="29"/>
      <c r="IB79" s="29"/>
      <c r="IC79" s="29"/>
      <c r="ID79" s="29"/>
      <c r="IE79" s="29"/>
      <c r="IF79" s="29"/>
      <c r="IG79" s="29"/>
      <c r="IH79" s="29"/>
      <c r="II79" s="29"/>
      <c r="IJ79" s="29"/>
      <c r="IK79" s="29"/>
      <c r="IL79" s="29"/>
      <c r="IM79" s="29"/>
      <c r="IN79" s="29"/>
      <c r="IO79" s="29"/>
      <c r="IP79" s="29"/>
      <c r="IQ79" s="29"/>
      <c r="IR79" s="29"/>
      <c r="IS79" s="29"/>
      <c r="IT79" s="29"/>
      <c r="IU79" s="29"/>
      <c r="IV79" s="29"/>
      <c r="IW79" s="29"/>
      <c r="IX79" s="29"/>
      <c r="IY79" s="29"/>
      <c r="IZ79" s="29"/>
      <c r="JA79" s="29"/>
      <c r="JB79" s="29"/>
      <c r="JC79" s="29"/>
      <c r="JD79" s="29"/>
      <c r="JE79" s="29"/>
      <c r="JF79" s="29"/>
      <c r="JG79" s="29"/>
      <c r="JH79" s="29"/>
      <c r="JI79" s="29"/>
      <c r="JJ79" s="29"/>
      <c r="JK79" s="29"/>
      <c r="JL79" s="29"/>
      <c r="JM79" s="29"/>
      <c r="JN79" s="29"/>
      <c r="JO79" s="29"/>
      <c r="JP79" s="29"/>
      <c r="JQ79" s="29"/>
      <c r="JR79" s="29"/>
      <c r="JS79" s="29"/>
      <c r="JT79" s="29"/>
      <c r="JU79" s="29"/>
      <c r="JV79" s="29"/>
      <c r="JW79" s="29"/>
      <c r="JX79" s="29"/>
      <c r="JY79" s="29"/>
      <c r="JZ79" s="29"/>
      <c r="KA79" s="29"/>
      <c r="KB79" s="29"/>
      <c r="KC79" s="29"/>
      <c r="KD79" s="29"/>
      <c r="KE79" s="29"/>
      <c r="KF79" s="29"/>
      <c r="KG79" s="29"/>
      <c r="KH79" s="29"/>
      <c r="KI79" s="29"/>
      <c r="KJ79" s="29"/>
      <c r="KK79" s="29"/>
      <c r="KL79" s="29"/>
      <c r="KM79" s="29"/>
      <c r="KN79" s="29"/>
      <c r="KO79" s="29"/>
      <c r="KP79" s="29"/>
      <c r="KQ79" s="29"/>
      <c r="KR79" s="29"/>
      <c r="KS79" s="29"/>
      <c r="KT79" s="29"/>
      <c r="KU79" s="29"/>
      <c r="KV79" s="29"/>
      <c r="KW79" s="29"/>
      <c r="KX79" s="29"/>
      <c r="KY79" s="29"/>
      <c r="KZ79" s="29"/>
      <c r="LA79" s="29"/>
      <c r="LB79" s="29"/>
      <c r="LC79" s="29"/>
      <c r="LD79" s="29"/>
      <c r="LE79" s="29"/>
      <c r="LF79" s="29"/>
      <c r="LG79" s="29"/>
      <c r="LH79" s="29"/>
      <c r="LI79" s="29"/>
      <c r="LJ79" s="29"/>
      <c r="LK79" s="29"/>
      <c r="LL79" s="29"/>
      <c r="LM79" s="29"/>
      <c r="LN79" s="29"/>
      <c r="LO79" s="29"/>
      <c r="LP79" s="29"/>
      <c r="LQ79" s="29"/>
      <c r="LR79" s="29"/>
      <c r="LS79" s="29"/>
      <c r="LT79" s="29"/>
      <c r="LU79" s="29"/>
      <c r="LV79" s="29"/>
      <c r="LW79" s="29"/>
      <c r="LX79" s="29"/>
      <c r="LY79" s="29"/>
      <c r="LZ79" s="29"/>
      <c r="MA79" s="29"/>
      <c r="MB79" s="29"/>
      <c r="MC79" s="29"/>
      <c r="MD79" s="29"/>
      <c r="ME79" s="29"/>
      <c r="MF79" s="29"/>
      <c r="MG79" s="29"/>
      <c r="MH79" s="29"/>
      <c r="MI79" s="29"/>
      <c r="MJ79" s="29"/>
      <c r="MK79" s="29"/>
      <c r="ML79" s="29"/>
      <c r="MM79" s="29"/>
      <c r="MN79" s="29"/>
      <c r="MO79" s="29"/>
      <c r="MP79" s="29"/>
      <c r="MQ79" s="29"/>
      <c r="MR79" s="29"/>
      <c r="MS79" s="29"/>
      <c r="MT79" s="29"/>
      <c r="MU79" s="29"/>
      <c r="MV79" s="29"/>
      <c r="MW79" s="29"/>
      <c r="MX79" s="29"/>
      <c r="MY79" s="29"/>
      <c r="MZ79" s="29"/>
      <c r="NA79" s="29"/>
      <c r="NB79" s="29"/>
      <c r="NC79" s="29"/>
      <c r="ND79" s="29"/>
      <c r="NE79" s="29"/>
      <c r="NF79" s="29"/>
      <c r="NG79" s="29"/>
      <c r="NH79" s="29"/>
      <c r="NI79" s="29"/>
      <c r="NJ79" s="29"/>
      <c r="NK79" s="29"/>
      <c r="NL79" s="29"/>
      <c r="NM79" s="29"/>
      <c r="NN79" s="29"/>
      <c r="NO79" s="29"/>
      <c r="NP79" s="29"/>
      <c r="NQ79" s="29"/>
      <c r="NR79" s="29"/>
      <c r="NS79" s="29"/>
      <c r="NT79" s="29"/>
      <c r="NU79" s="29"/>
      <c r="NV79" s="29"/>
      <c r="NW79" s="29"/>
      <c r="NX79" s="29"/>
      <c r="NY79" s="29"/>
      <c r="NZ79" s="29"/>
      <c r="OA79" s="29"/>
      <c r="OB79" s="29"/>
      <c r="OC79" s="29"/>
      <c r="OD79" s="29"/>
      <c r="OE79" s="29"/>
      <c r="OF79" s="29"/>
      <c r="OG79" s="29"/>
      <c r="OH79" s="29"/>
      <c r="OI79" s="29"/>
      <c r="OJ79" s="29"/>
      <c r="OK79" s="29"/>
      <c r="OL79" s="29"/>
      <c r="OM79" s="29"/>
      <c r="ON79" s="29"/>
      <c r="OO79" s="29"/>
      <c r="OP79" s="29"/>
      <c r="OQ79" s="29"/>
      <c r="OR79" s="29"/>
      <c r="OS79" s="29"/>
      <c r="OT79" s="29"/>
      <c r="OU79" s="29"/>
      <c r="OV79" s="29"/>
      <c r="OW79" s="29"/>
      <c r="OX79" s="29"/>
      <c r="OY79" s="29"/>
      <c r="OZ79" s="29"/>
      <c r="PA79" s="29"/>
      <c r="PB79" s="29"/>
      <c r="PC79" s="29"/>
      <c r="PD79" s="29"/>
      <c r="PE79" s="29"/>
      <c r="PF79" s="29"/>
      <c r="PG79" s="29"/>
      <c r="PH79" s="29"/>
      <c r="PI79" s="29"/>
      <c r="PJ79" s="29"/>
      <c r="PK79" s="29"/>
      <c r="PL79" s="29"/>
      <c r="PM79" s="29"/>
      <c r="PN79" s="29"/>
      <c r="PO79" s="29"/>
      <c r="PP79" s="29"/>
      <c r="PQ79" s="29"/>
      <c r="PR79" s="29"/>
      <c r="PS79" s="29"/>
      <c r="PT79" s="29"/>
      <c r="PU79" s="29"/>
      <c r="PV79" s="29"/>
      <c r="PW79" s="29"/>
      <c r="PX79" s="29"/>
      <c r="PY79" s="29"/>
      <c r="PZ79" s="29"/>
      <c r="QA79" s="29"/>
      <c r="QB79" s="29"/>
      <c r="QC79" s="29"/>
      <c r="QD79" s="29"/>
      <c r="QE79" s="29"/>
      <c r="QF79" s="29"/>
      <c r="QG79" s="29"/>
      <c r="QH79" s="29"/>
      <c r="QI79" s="29"/>
      <c r="QJ79" s="29"/>
      <c r="QK79" s="29"/>
      <c r="QL79" s="29"/>
      <c r="QM79" s="29"/>
      <c r="QN79" s="29"/>
      <c r="QO79" s="29"/>
      <c r="QP79" s="29"/>
      <c r="QQ79" s="29"/>
      <c r="QR79" s="29"/>
      <c r="QS79" s="29"/>
      <c r="QT79" s="29"/>
      <c r="QU79" s="29"/>
      <c r="QV79" s="29"/>
      <c r="QW79" s="29"/>
      <c r="QX79" s="29"/>
      <c r="QY79" s="29"/>
      <c r="QZ79" s="29"/>
      <c r="RA79" s="29"/>
      <c r="RB79" s="29"/>
      <c r="RC79" s="29"/>
      <c r="RD79" s="29"/>
      <c r="RE79" s="29"/>
      <c r="RF79" s="29"/>
      <c r="RG79" s="29"/>
      <c r="RH79" s="29"/>
      <c r="RI79" s="29"/>
      <c r="RJ79" s="29"/>
      <c r="RK79" s="29"/>
      <c r="RL79" s="29"/>
      <c r="RM79" s="29"/>
      <c r="RN79" s="29"/>
      <c r="RO79" s="29"/>
      <c r="RP79" s="29"/>
      <c r="RQ79" s="29"/>
      <c r="RR79" s="29"/>
      <c r="RS79" s="29"/>
      <c r="RT79" s="29"/>
      <c r="RU79" s="29"/>
      <c r="RV79" s="29"/>
      <c r="RW79" s="29"/>
      <c r="RX79" s="29"/>
      <c r="RY79" s="29"/>
      <c r="RZ79" s="29"/>
      <c r="SA79" s="29"/>
      <c r="SB79" s="29"/>
      <c r="SC79" s="29"/>
      <c r="SD79" s="29"/>
      <c r="SE79" s="29"/>
      <c r="SF79" s="29"/>
      <c r="SG79" s="29"/>
      <c r="SH79" s="29"/>
      <c r="SI79" s="29"/>
      <c r="SJ79" s="29"/>
      <c r="SK79" s="29"/>
      <c r="SL79" s="29"/>
    </row>
    <row r="80" spans="1:506" ht="16.5" customHeight="1" x14ac:dyDescent="0.2">
      <c r="A80" s="20">
        <v>980</v>
      </c>
      <c r="B80" s="20" t="s">
        <v>75</v>
      </c>
      <c r="C80" s="20" t="s">
        <v>170</v>
      </c>
      <c r="D80" s="20" t="s">
        <v>30</v>
      </c>
      <c r="E80" s="20" t="s">
        <v>730</v>
      </c>
      <c r="F80" s="22" t="s">
        <v>171</v>
      </c>
      <c r="G80" s="20" t="s">
        <v>25</v>
      </c>
      <c r="H80" s="20" t="s">
        <v>154</v>
      </c>
      <c r="I80" s="20" t="s">
        <v>81</v>
      </c>
      <c r="J80" s="22"/>
      <c r="K80" s="20"/>
      <c r="L80" s="20"/>
      <c r="M80" s="20"/>
      <c r="N80" s="20"/>
      <c r="O80" s="20"/>
      <c r="P80" s="42">
        <v>23800000</v>
      </c>
      <c r="Q80" s="24">
        <v>12</v>
      </c>
      <c r="R80" s="25">
        <v>45658</v>
      </c>
      <c r="S80" s="20" t="s">
        <v>83</v>
      </c>
      <c r="T80" s="26">
        <f t="shared" si="4"/>
        <v>285600000</v>
      </c>
      <c r="U80" s="27" t="s">
        <v>39</v>
      </c>
      <c r="V80" s="28" t="s">
        <v>40</v>
      </c>
      <c r="W80" s="29"/>
      <c r="X80" s="29"/>
      <c r="Y80" s="29"/>
      <c r="Z80" s="29"/>
      <c r="AA80" s="29"/>
      <c r="AB80" s="29"/>
      <c r="AC80" s="29"/>
      <c r="AD80" s="29"/>
      <c r="AE80" s="29"/>
      <c r="AF80" s="29"/>
      <c r="AG80" s="29"/>
      <c r="AH80" s="29"/>
      <c r="AI80" s="29"/>
      <c r="AJ80" s="29"/>
      <c r="AK80" s="29"/>
      <c r="AL80" s="29"/>
      <c r="AM80" s="29"/>
      <c r="AN80" s="29"/>
      <c r="AO80" s="29"/>
      <c r="AP80" s="29"/>
      <c r="AQ80" s="29"/>
      <c r="AR80" s="29"/>
      <c r="AS80" s="29"/>
      <c r="AT80" s="29"/>
      <c r="AU80" s="29"/>
      <c r="AV80" s="29"/>
      <c r="AW80" s="29"/>
      <c r="AX80" s="29"/>
      <c r="AY80" s="29"/>
      <c r="AZ80" s="29"/>
      <c r="BA80" s="29"/>
      <c r="BB80" s="29"/>
      <c r="BC80" s="29"/>
      <c r="BD80" s="29"/>
      <c r="BE80" s="29"/>
      <c r="BF80" s="29"/>
      <c r="BG80" s="29"/>
      <c r="BH80" s="29"/>
      <c r="BI80" s="29"/>
      <c r="BJ80" s="29"/>
      <c r="BK80" s="29"/>
      <c r="BL80" s="29"/>
      <c r="BM80" s="29"/>
      <c r="BN80" s="29"/>
      <c r="BO80" s="29"/>
      <c r="BP80" s="29"/>
      <c r="BQ80" s="29"/>
      <c r="BR80" s="29"/>
      <c r="BS80" s="29"/>
      <c r="BT80" s="29"/>
      <c r="BU80" s="29"/>
      <c r="BV80" s="29"/>
      <c r="BW80" s="29"/>
      <c r="BX80" s="29"/>
      <c r="BY80" s="29"/>
      <c r="BZ80" s="29"/>
      <c r="CA80" s="29"/>
      <c r="CB80" s="29"/>
      <c r="CC80" s="29"/>
      <c r="CD80" s="29"/>
      <c r="CE80" s="29"/>
      <c r="CF80" s="29"/>
      <c r="CG80" s="29"/>
      <c r="CH80" s="29"/>
      <c r="CI80" s="29"/>
      <c r="CJ80" s="29"/>
      <c r="CK80" s="29"/>
      <c r="CL80" s="29"/>
      <c r="CM80" s="29"/>
      <c r="CN80" s="29"/>
      <c r="CO80" s="29"/>
      <c r="CP80" s="29"/>
      <c r="CQ80" s="29"/>
      <c r="CR80" s="29"/>
      <c r="CS80" s="29"/>
      <c r="CT80" s="29"/>
      <c r="CU80" s="29"/>
      <c r="CV80" s="29"/>
      <c r="CW80" s="29"/>
      <c r="CX80" s="29"/>
      <c r="CY80" s="29"/>
      <c r="CZ80" s="29"/>
      <c r="DA80" s="29"/>
      <c r="DB80" s="29"/>
      <c r="DC80" s="29"/>
      <c r="DD80" s="29"/>
      <c r="DE80" s="29"/>
      <c r="DF80" s="29"/>
      <c r="DG80" s="29"/>
      <c r="DH80" s="29"/>
      <c r="DI80" s="29"/>
      <c r="DJ80" s="29"/>
      <c r="DK80" s="29"/>
      <c r="DL80" s="29"/>
      <c r="DM80" s="29"/>
      <c r="DN80" s="29"/>
      <c r="DO80" s="29"/>
      <c r="DP80" s="29"/>
      <c r="DQ80" s="29"/>
      <c r="DR80" s="29"/>
      <c r="DS80" s="29"/>
      <c r="DT80" s="29"/>
      <c r="DU80" s="29"/>
      <c r="DV80" s="29"/>
      <c r="DW80" s="29"/>
      <c r="DX80" s="29"/>
      <c r="DY80" s="29"/>
      <c r="DZ80" s="29"/>
      <c r="EA80" s="29"/>
      <c r="EB80" s="29"/>
      <c r="EC80" s="29"/>
      <c r="ED80" s="29"/>
      <c r="EE80" s="29"/>
      <c r="EF80" s="29"/>
      <c r="EG80" s="29"/>
      <c r="EH80" s="29"/>
      <c r="EI80" s="29"/>
      <c r="EJ80" s="29"/>
      <c r="EK80" s="29"/>
      <c r="EL80" s="29"/>
      <c r="EM80" s="29"/>
      <c r="EN80" s="29"/>
      <c r="EO80" s="29"/>
      <c r="EP80" s="29"/>
      <c r="EQ80" s="29"/>
      <c r="ER80" s="29"/>
      <c r="ES80" s="29"/>
      <c r="ET80" s="29"/>
      <c r="EU80" s="29"/>
      <c r="EV80" s="29"/>
      <c r="EW80" s="29"/>
      <c r="EX80" s="29"/>
      <c r="EY80" s="29"/>
      <c r="EZ80" s="29"/>
      <c r="FA80" s="29"/>
      <c r="FB80" s="29"/>
      <c r="FC80" s="29"/>
      <c r="FD80" s="29"/>
      <c r="FE80" s="29"/>
      <c r="FF80" s="29"/>
      <c r="FG80" s="29"/>
      <c r="FH80" s="29"/>
      <c r="FI80" s="29"/>
      <c r="FJ80" s="29"/>
      <c r="FK80" s="29"/>
      <c r="FL80" s="29"/>
      <c r="FM80" s="29"/>
      <c r="FN80" s="29"/>
      <c r="FO80" s="29"/>
      <c r="FP80" s="29"/>
      <c r="FQ80" s="29"/>
      <c r="FR80" s="29"/>
      <c r="FS80" s="29"/>
      <c r="FT80" s="29"/>
      <c r="FU80" s="29"/>
      <c r="FV80" s="29"/>
      <c r="FW80" s="29"/>
      <c r="FX80" s="29"/>
      <c r="FY80" s="29"/>
      <c r="FZ80" s="29"/>
      <c r="GA80" s="29"/>
      <c r="GB80" s="29"/>
      <c r="GC80" s="29"/>
      <c r="GD80" s="29"/>
      <c r="GE80" s="29"/>
      <c r="GF80" s="29"/>
      <c r="GG80" s="29"/>
      <c r="GH80" s="29"/>
      <c r="GI80" s="29"/>
      <c r="GJ80" s="29"/>
      <c r="GK80" s="29"/>
      <c r="GL80" s="29"/>
      <c r="GM80" s="29"/>
      <c r="GN80" s="29"/>
      <c r="GO80" s="29"/>
      <c r="GP80" s="29"/>
      <c r="GQ80" s="29"/>
      <c r="GR80" s="29"/>
      <c r="GS80" s="29"/>
      <c r="GT80" s="29"/>
      <c r="GU80" s="29"/>
      <c r="GV80" s="29"/>
      <c r="GW80" s="29"/>
      <c r="GX80" s="29"/>
      <c r="GY80" s="29"/>
      <c r="GZ80" s="29"/>
      <c r="HA80" s="29"/>
      <c r="HB80" s="29"/>
      <c r="HC80" s="29"/>
      <c r="HD80" s="29"/>
      <c r="HE80" s="29"/>
      <c r="HF80" s="29"/>
      <c r="HG80" s="29"/>
      <c r="HH80" s="29"/>
      <c r="HI80" s="29"/>
      <c r="HJ80" s="29"/>
      <c r="HK80" s="29"/>
      <c r="HL80" s="29"/>
      <c r="HM80" s="29"/>
      <c r="HN80" s="29"/>
      <c r="HO80" s="29"/>
      <c r="HP80" s="29"/>
      <c r="HQ80" s="29"/>
      <c r="HR80" s="29"/>
      <c r="HS80" s="29"/>
      <c r="HT80" s="29"/>
      <c r="HU80" s="29"/>
      <c r="HV80" s="29"/>
      <c r="HW80" s="29"/>
      <c r="HX80" s="29"/>
      <c r="HY80" s="29"/>
      <c r="HZ80" s="29"/>
      <c r="IA80" s="29"/>
      <c r="IB80" s="29"/>
      <c r="IC80" s="29"/>
      <c r="ID80" s="29"/>
      <c r="IE80" s="29"/>
      <c r="IF80" s="29"/>
      <c r="IG80" s="29"/>
      <c r="IH80" s="29"/>
      <c r="II80" s="29"/>
      <c r="IJ80" s="29"/>
      <c r="IK80" s="29"/>
      <c r="IL80" s="29"/>
      <c r="IM80" s="29"/>
      <c r="IN80" s="29"/>
      <c r="IO80" s="29"/>
      <c r="IP80" s="29"/>
      <c r="IQ80" s="29"/>
      <c r="IR80" s="29"/>
      <c r="IS80" s="29"/>
      <c r="IT80" s="29"/>
      <c r="IU80" s="29"/>
      <c r="IV80" s="29"/>
      <c r="IW80" s="29"/>
      <c r="IX80" s="29"/>
      <c r="IY80" s="29"/>
      <c r="IZ80" s="29"/>
      <c r="JA80" s="29"/>
      <c r="JB80" s="29"/>
      <c r="JC80" s="29"/>
      <c r="JD80" s="29"/>
      <c r="JE80" s="29"/>
      <c r="JF80" s="29"/>
      <c r="JG80" s="29"/>
      <c r="JH80" s="29"/>
      <c r="JI80" s="29"/>
      <c r="JJ80" s="29"/>
      <c r="JK80" s="29"/>
      <c r="JL80" s="29"/>
      <c r="JM80" s="29"/>
      <c r="JN80" s="29"/>
      <c r="JO80" s="29"/>
      <c r="JP80" s="29"/>
      <c r="JQ80" s="29"/>
      <c r="JR80" s="29"/>
      <c r="JS80" s="29"/>
      <c r="JT80" s="29"/>
      <c r="JU80" s="29"/>
      <c r="JV80" s="29"/>
      <c r="JW80" s="29"/>
      <c r="JX80" s="29"/>
      <c r="JY80" s="29"/>
      <c r="JZ80" s="29"/>
      <c r="KA80" s="29"/>
      <c r="KB80" s="29"/>
      <c r="KC80" s="29"/>
      <c r="KD80" s="29"/>
      <c r="KE80" s="29"/>
      <c r="KF80" s="29"/>
      <c r="KG80" s="29"/>
      <c r="KH80" s="29"/>
      <c r="KI80" s="29"/>
      <c r="KJ80" s="29"/>
      <c r="KK80" s="29"/>
      <c r="KL80" s="29"/>
      <c r="KM80" s="29"/>
      <c r="KN80" s="29"/>
      <c r="KO80" s="29"/>
      <c r="KP80" s="29"/>
      <c r="KQ80" s="29"/>
      <c r="KR80" s="29"/>
      <c r="KS80" s="29"/>
      <c r="KT80" s="29"/>
      <c r="KU80" s="29"/>
      <c r="KV80" s="29"/>
      <c r="KW80" s="29"/>
      <c r="KX80" s="29"/>
      <c r="KY80" s="29"/>
      <c r="KZ80" s="29"/>
      <c r="LA80" s="29"/>
      <c r="LB80" s="29"/>
      <c r="LC80" s="29"/>
      <c r="LD80" s="29"/>
      <c r="LE80" s="29"/>
      <c r="LF80" s="29"/>
      <c r="LG80" s="29"/>
      <c r="LH80" s="29"/>
      <c r="LI80" s="29"/>
      <c r="LJ80" s="29"/>
      <c r="LK80" s="29"/>
      <c r="LL80" s="29"/>
      <c r="LM80" s="29"/>
      <c r="LN80" s="29"/>
      <c r="LO80" s="29"/>
      <c r="LP80" s="29"/>
      <c r="LQ80" s="29"/>
      <c r="LR80" s="29"/>
      <c r="LS80" s="29"/>
      <c r="LT80" s="29"/>
      <c r="LU80" s="29"/>
      <c r="LV80" s="29"/>
      <c r="LW80" s="29"/>
      <c r="LX80" s="29"/>
      <c r="LY80" s="29"/>
      <c r="LZ80" s="29"/>
      <c r="MA80" s="29"/>
      <c r="MB80" s="29"/>
      <c r="MC80" s="29"/>
      <c r="MD80" s="29"/>
      <c r="ME80" s="29"/>
      <c r="MF80" s="29"/>
      <c r="MG80" s="29"/>
      <c r="MH80" s="29"/>
      <c r="MI80" s="29"/>
      <c r="MJ80" s="29"/>
      <c r="MK80" s="29"/>
      <c r="ML80" s="29"/>
      <c r="MM80" s="29"/>
      <c r="MN80" s="29"/>
      <c r="MO80" s="29"/>
      <c r="MP80" s="29"/>
      <c r="MQ80" s="29"/>
      <c r="MR80" s="29"/>
      <c r="MS80" s="29"/>
      <c r="MT80" s="29"/>
      <c r="MU80" s="29"/>
      <c r="MV80" s="29"/>
      <c r="MW80" s="29"/>
      <c r="MX80" s="29"/>
      <c r="MY80" s="29"/>
      <c r="MZ80" s="29"/>
      <c r="NA80" s="29"/>
      <c r="NB80" s="29"/>
      <c r="NC80" s="29"/>
      <c r="ND80" s="29"/>
      <c r="NE80" s="29"/>
      <c r="NF80" s="29"/>
      <c r="NG80" s="29"/>
      <c r="NH80" s="29"/>
      <c r="NI80" s="29"/>
      <c r="NJ80" s="29"/>
      <c r="NK80" s="29"/>
      <c r="NL80" s="29"/>
      <c r="NM80" s="29"/>
      <c r="NN80" s="29"/>
      <c r="NO80" s="29"/>
      <c r="NP80" s="29"/>
      <c r="NQ80" s="29"/>
      <c r="NR80" s="29"/>
      <c r="NS80" s="29"/>
      <c r="NT80" s="29"/>
      <c r="NU80" s="29"/>
      <c r="NV80" s="29"/>
      <c r="NW80" s="29"/>
      <c r="NX80" s="29"/>
      <c r="NY80" s="29"/>
      <c r="NZ80" s="29"/>
      <c r="OA80" s="29"/>
      <c r="OB80" s="29"/>
      <c r="OC80" s="29"/>
      <c r="OD80" s="29"/>
      <c r="OE80" s="29"/>
      <c r="OF80" s="29"/>
      <c r="OG80" s="29"/>
      <c r="OH80" s="29"/>
      <c r="OI80" s="29"/>
      <c r="OJ80" s="29"/>
      <c r="OK80" s="29"/>
      <c r="OL80" s="29"/>
      <c r="OM80" s="29"/>
      <c r="ON80" s="29"/>
      <c r="OO80" s="29"/>
      <c r="OP80" s="29"/>
      <c r="OQ80" s="29"/>
      <c r="OR80" s="29"/>
      <c r="OS80" s="29"/>
      <c r="OT80" s="29"/>
      <c r="OU80" s="29"/>
      <c r="OV80" s="29"/>
      <c r="OW80" s="29"/>
      <c r="OX80" s="29"/>
      <c r="OY80" s="29"/>
      <c r="OZ80" s="29"/>
      <c r="PA80" s="29"/>
      <c r="PB80" s="29"/>
      <c r="PC80" s="29"/>
      <c r="PD80" s="29"/>
      <c r="PE80" s="29"/>
      <c r="PF80" s="29"/>
      <c r="PG80" s="29"/>
      <c r="PH80" s="29"/>
      <c r="PI80" s="29"/>
      <c r="PJ80" s="29"/>
      <c r="PK80" s="29"/>
      <c r="PL80" s="29"/>
      <c r="PM80" s="29"/>
      <c r="PN80" s="29"/>
      <c r="PO80" s="29"/>
      <c r="PP80" s="29"/>
      <c r="PQ80" s="29"/>
      <c r="PR80" s="29"/>
      <c r="PS80" s="29"/>
      <c r="PT80" s="29"/>
      <c r="PU80" s="29"/>
      <c r="PV80" s="29"/>
      <c r="PW80" s="29"/>
      <c r="PX80" s="29"/>
      <c r="PY80" s="29"/>
      <c r="PZ80" s="29"/>
      <c r="QA80" s="29"/>
      <c r="QB80" s="29"/>
      <c r="QC80" s="29"/>
      <c r="QD80" s="29"/>
      <c r="QE80" s="29"/>
      <c r="QF80" s="29"/>
      <c r="QG80" s="29"/>
      <c r="QH80" s="29"/>
      <c r="QI80" s="29"/>
      <c r="QJ80" s="29"/>
      <c r="QK80" s="29"/>
      <c r="QL80" s="29"/>
      <c r="QM80" s="29"/>
      <c r="QN80" s="29"/>
      <c r="QO80" s="29"/>
      <c r="QP80" s="29"/>
      <c r="QQ80" s="29"/>
      <c r="QR80" s="29"/>
      <c r="QS80" s="29"/>
      <c r="QT80" s="29"/>
      <c r="QU80" s="29"/>
      <c r="QV80" s="29"/>
      <c r="QW80" s="29"/>
      <c r="QX80" s="29"/>
      <c r="QY80" s="29"/>
      <c r="QZ80" s="29"/>
      <c r="RA80" s="29"/>
      <c r="RB80" s="29"/>
      <c r="RC80" s="29"/>
      <c r="RD80" s="29"/>
      <c r="RE80" s="29"/>
      <c r="RF80" s="29"/>
      <c r="RG80" s="29"/>
      <c r="RH80" s="29"/>
      <c r="RI80" s="29"/>
      <c r="RJ80" s="29"/>
      <c r="RK80" s="29"/>
      <c r="RL80" s="29"/>
      <c r="RM80" s="29"/>
      <c r="RN80" s="29"/>
      <c r="RO80" s="29"/>
      <c r="RP80" s="29"/>
      <c r="RQ80" s="29"/>
      <c r="RR80" s="29"/>
      <c r="RS80" s="29"/>
      <c r="RT80" s="29"/>
      <c r="RU80" s="29"/>
      <c r="RV80" s="29"/>
      <c r="RW80" s="29"/>
      <c r="RX80" s="29"/>
      <c r="RY80" s="29"/>
      <c r="RZ80" s="29"/>
      <c r="SA80" s="29"/>
      <c r="SB80" s="29"/>
      <c r="SC80" s="29"/>
      <c r="SD80" s="29"/>
      <c r="SE80" s="29"/>
      <c r="SF80" s="29"/>
      <c r="SG80" s="29"/>
      <c r="SH80" s="29"/>
      <c r="SI80" s="29"/>
      <c r="SJ80" s="29"/>
      <c r="SK80" s="29"/>
      <c r="SL80" s="29"/>
    </row>
    <row r="81" spans="1:506" ht="16.5" customHeight="1" x14ac:dyDescent="0.2">
      <c r="A81" s="20">
        <v>982</v>
      </c>
      <c r="B81" s="20" t="s">
        <v>75</v>
      </c>
      <c r="C81" s="20" t="s">
        <v>170</v>
      </c>
      <c r="D81" s="20" t="s">
        <v>30</v>
      </c>
      <c r="E81" s="20" t="s">
        <v>1345</v>
      </c>
      <c r="F81" s="22" t="s">
        <v>175</v>
      </c>
      <c r="G81" s="20" t="s">
        <v>42</v>
      </c>
      <c r="H81" s="20" t="s">
        <v>35</v>
      </c>
      <c r="I81" s="20" t="s">
        <v>81</v>
      </c>
      <c r="J81" s="22"/>
      <c r="K81" s="20"/>
      <c r="L81" s="20"/>
      <c r="M81" s="20"/>
      <c r="N81" s="20"/>
      <c r="O81" s="20"/>
      <c r="P81" s="42">
        <v>80283380</v>
      </c>
      <c r="Q81" s="24">
        <v>12</v>
      </c>
      <c r="R81" s="25">
        <v>45658</v>
      </c>
      <c r="S81" s="20" t="s">
        <v>83</v>
      </c>
      <c r="T81" s="26">
        <f t="shared" si="4"/>
        <v>963400560</v>
      </c>
      <c r="U81" s="27" t="s">
        <v>39</v>
      </c>
      <c r="V81" s="28" t="s">
        <v>40</v>
      </c>
      <c r="W81" s="29"/>
      <c r="X81" s="29"/>
      <c r="Y81" s="29"/>
      <c r="Z81" s="29"/>
      <c r="AA81" s="29"/>
      <c r="AB81" s="29"/>
      <c r="AC81" s="29"/>
      <c r="AD81" s="29"/>
      <c r="AE81" s="29"/>
      <c r="AF81" s="29"/>
      <c r="AG81" s="29"/>
      <c r="AH81" s="29"/>
      <c r="AI81" s="29"/>
      <c r="AJ81" s="29"/>
      <c r="AK81" s="29"/>
      <c r="AL81" s="29"/>
      <c r="AM81" s="29"/>
      <c r="AN81" s="29"/>
      <c r="AO81" s="29"/>
      <c r="AP81" s="29"/>
      <c r="AQ81" s="29"/>
      <c r="AR81" s="29"/>
      <c r="AS81" s="29"/>
      <c r="AT81" s="29"/>
      <c r="AU81" s="29"/>
      <c r="AV81" s="29"/>
      <c r="AW81" s="29"/>
      <c r="AX81" s="29"/>
      <c r="AY81" s="29"/>
      <c r="AZ81" s="29"/>
      <c r="BA81" s="29"/>
      <c r="BB81" s="29"/>
      <c r="BC81" s="29"/>
      <c r="BD81" s="29"/>
      <c r="BE81" s="29"/>
      <c r="BF81" s="29"/>
      <c r="BG81" s="29"/>
      <c r="BH81" s="29"/>
      <c r="BI81" s="29"/>
      <c r="BJ81" s="29"/>
      <c r="BK81" s="29"/>
      <c r="BL81" s="29"/>
      <c r="BM81" s="29"/>
      <c r="BN81" s="29"/>
      <c r="BO81" s="29"/>
      <c r="BP81" s="29"/>
      <c r="BQ81" s="29"/>
      <c r="BR81" s="29"/>
      <c r="BS81" s="29"/>
      <c r="BT81" s="29"/>
      <c r="BU81" s="29"/>
      <c r="BV81" s="29"/>
      <c r="BW81" s="29"/>
      <c r="BX81" s="29"/>
      <c r="BY81" s="29"/>
      <c r="BZ81" s="29"/>
      <c r="CA81" s="29"/>
      <c r="CB81" s="29"/>
      <c r="CC81" s="29"/>
      <c r="CD81" s="29"/>
      <c r="CE81" s="29"/>
      <c r="CF81" s="29"/>
      <c r="CG81" s="29"/>
      <c r="CH81" s="29"/>
      <c r="CI81" s="29"/>
      <c r="CJ81" s="29"/>
      <c r="CK81" s="29"/>
      <c r="CL81" s="29"/>
      <c r="CM81" s="29"/>
      <c r="CN81" s="29"/>
      <c r="CO81" s="29"/>
      <c r="CP81" s="29"/>
      <c r="CQ81" s="29"/>
      <c r="CR81" s="29"/>
      <c r="CS81" s="29"/>
      <c r="CT81" s="29"/>
      <c r="CU81" s="29"/>
      <c r="CV81" s="29"/>
      <c r="CW81" s="29"/>
      <c r="CX81" s="29"/>
      <c r="CY81" s="29"/>
      <c r="CZ81" s="29"/>
      <c r="DA81" s="29"/>
      <c r="DB81" s="29"/>
      <c r="DC81" s="29"/>
      <c r="DD81" s="29"/>
      <c r="DE81" s="29"/>
      <c r="DF81" s="29"/>
      <c r="DG81" s="29"/>
      <c r="DH81" s="29"/>
      <c r="DI81" s="29"/>
      <c r="DJ81" s="29"/>
      <c r="DK81" s="29"/>
      <c r="DL81" s="29"/>
      <c r="DM81" s="29"/>
      <c r="DN81" s="29"/>
      <c r="DO81" s="29"/>
      <c r="DP81" s="29"/>
      <c r="DQ81" s="29"/>
      <c r="DR81" s="29"/>
      <c r="DS81" s="29"/>
      <c r="DT81" s="29"/>
      <c r="DU81" s="29"/>
      <c r="DV81" s="29"/>
      <c r="DW81" s="29"/>
      <c r="DX81" s="29"/>
      <c r="DY81" s="29"/>
      <c r="DZ81" s="29"/>
      <c r="EA81" s="29"/>
      <c r="EB81" s="29"/>
      <c r="EC81" s="29"/>
      <c r="ED81" s="29"/>
      <c r="EE81" s="29"/>
      <c r="EF81" s="29"/>
      <c r="EG81" s="29"/>
      <c r="EH81" s="29"/>
      <c r="EI81" s="29"/>
      <c r="EJ81" s="29"/>
      <c r="EK81" s="29"/>
      <c r="EL81" s="29"/>
      <c r="EM81" s="29"/>
      <c r="EN81" s="29"/>
      <c r="EO81" s="29"/>
      <c r="EP81" s="29"/>
      <c r="EQ81" s="29"/>
      <c r="ER81" s="29"/>
      <c r="ES81" s="29"/>
      <c r="ET81" s="29"/>
      <c r="EU81" s="29"/>
      <c r="EV81" s="29"/>
      <c r="EW81" s="29"/>
      <c r="EX81" s="29"/>
      <c r="EY81" s="29"/>
      <c r="EZ81" s="29"/>
      <c r="FA81" s="29"/>
      <c r="FB81" s="29"/>
      <c r="FC81" s="29"/>
      <c r="FD81" s="29"/>
      <c r="FE81" s="29"/>
      <c r="FF81" s="29"/>
      <c r="FG81" s="29"/>
      <c r="FH81" s="29"/>
      <c r="FI81" s="29"/>
      <c r="FJ81" s="29"/>
      <c r="FK81" s="29"/>
      <c r="FL81" s="29"/>
      <c r="FM81" s="29"/>
      <c r="FN81" s="29"/>
      <c r="FO81" s="29"/>
      <c r="FP81" s="29"/>
      <c r="FQ81" s="29"/>
      <c r="FR81" s="29"/>
      <c r="FS81" s="29"/>
      <c r="FT81" s="29"/>
      <c r="FU81" s="29"/>
      <c r="FV81" s="29"/>
      <c r="FW81" s="29"/>
      <c r="FX81" s="29"/>
      <c r="FY81" s="29"/>
      <c r="FZ81" s="29"/>
      <c r="GA81" s="29"/>
      <c r="GB81" s="29"/>
      <c r="GC81" s="29"/>
      <c r="GD81" s="29"/>
      <c r="GE81" s="29"/>
      <c r="GF81" s="29"/>
      <c r="GG81" s="29"/>
      <c r="GH81" s="29"/>
      <c r="GI81" s="29"/>
      <c r="GJ81" s="29"/>
      <c r="GK81" s="29"/>
      <c r="GL81" s="29"/>
      <c r="GM81" s="29"/>
      <c r="GN81" s="29"/>
      <c r="GO81" s="29"/>
      <c r="GP81" s="29"/>
      <c r="GQ81" s="29"/>
      <c r="GR81" s="29"/>
      <c r="GS81" s="29"/>
      <c r="GT81" s="29"/>
      <c r="GU81" s="29"/>
      <c r="GV81" s="29"/>
      <c r="GW81" s="29"/>
      <c r="GX81" s="29"/>
      <c r="GY81" s="29"/>
      <c r="GZ81" s="29"/>
      <c r="HA81" s="29"/>
      <c r="HB81" s="29"/>
      <c r="HC81" s="29"/>
      <c r="HD81" s="29"/>
      <c r="HE81" s="29"/>
      <c r="HF81" s="29"/>
      <c r="HG81" s="29"/>
      <c r="HH81" s="29"/>
      <c r="HI81" s="29"/>
      <c r="HJ81" s="29"/>
      <c r="HK81" s="29"/>
      <c r="HL81" s="29"/>
      <c r="HM81" s="29"/>
      <c r="HN81" s="29"/>
      <c r="HO81" s="29"/>
      <c r="HP81" s="29"/>
      <c r="HQ81" s="29"/>
      <c r="HR81" s="29"/>
      <c r="HS81" s="29"/>
      <c r="HT81" s="29"/>
      <c r="HU81" s="29"/>
      <c r="HV81" s="29"/>
      <c r="HW81" s="29"/>
      <c r="HX81" s="29"/>
      <c r="HY81" s="29"/>
      <c r="HZ81" s="29"/>
      <c r="IA81" s="29"/>
      <c r="IB81" s="29"/>
      <c r="IC81" s="29"/>
      <c r="ID81" s="29"/>
      <c r="IE81" s="29"/>
      <c r="IF81" s="29"/>
      <c r="IG81" s="29"/>
      <c r="IH81" s="29"/>
      <c r="II81" s="29"/>
      <c r="IJ81" s="29"/>
      <c r="IK81" s="29"/>
      <c r="IL81" s="29"/>
      <c r="IM81" s="29"/>
      <c r="IN81" s="29"/>
      <c r="IO81" s="29"/>
      <c r="IP81" s="29"/>
      <c r="IQ81" s="29"/>
      <c r="IR81" s="29"/>
      <c r="IS81" s="29"/>
      <c r="IT81" s="29"/>
      <c r="IU81" s="29"/>
      <c r="IV81" s="29"/>
      <c r="IW81" s="29"/>
      <c r="IX81" s="29"/>
      <c r="IY81" s="29"/>
      <c r="IZ81" s="29"/>
      <c r="JA81" s="29"/>
      <c r="JB81" s="29"/>
      <c r="JC81" s="29"/>
      <c r="JD81" s="29"/>
      <c r="JE81" s="29"/>
      <c r="JF81" s="29"/>
      <c r="JG81" s="29"/>
      <c r="JH81" s="29"/>
      <c r="JI81" s="29"/>
      <c r="JJ81" s="29"/>
      <c r="JK81" s="29"/>
      <c r="JL81" s="29"/>
      <c r="JM81" s="29"/>
      <c r="JN81" s="29"/>
      <c r="JO81" s="29"/>
      <c r="JP81" s="29"/>
      <c r="JQ81" s="29"/>
      <c r="JR81" s="29"/>
      <c r="JS81" s="29"/>
      <c r="JT81" s="29"/>
      <c r="JU81" s="29"/>
      <c r="JV81" s="29"/>
      <c r="JW81" s="29"/>
      <c r="JX81" s="29"/>
      <c r="JY81" s="29"/>
      <c r="JZ81" s="29"/>
      <c r="KA81" s="29"/>
      <c r="KB81" s="29"/>
      <c r="KC81" s="29"/>
      <c r="KD81" s="29"/>
      <c r="KE81" s="29"/>
      <c r="KF81" s="29"/>
      <c r="KG81" s="29"/>
      <c r="KH81" s="29"/>
      <c r="KI81" s="29"/>
      <c r="KJ81" s="29"/>
      <c r="KK81" s="29"/>
      <c r="KL81" s="29"/>
      <c r="KM81" s="29"/>
      <c r="KN81" s="29"/>
      <c r="KO81" s="29"/>
      <c r="KP81" s="29"/>
      <c r="KQ81" s="29"/>
      <c r="KR81" s="29"/>
      <c r="KS81" s="29"/>
      <c r="KT81" s="29"/>
      <c r="KU81" s="29"/>
      <c r="KV81" s="29"/>
      <c r="KW81" s="29"/>
      <c r="KX81" s="29"/>
      <c r="KY81" s="29"/>
      <c r="KZ81" s="29"/>
      <c r="LA81" s="29"/>
      <c r="LB81" s="29"/>
      <c r="LC81" s="29"/>
      <c r="LD81" s="29"/>
      <c r="LE81" s="29"/>
      <c r="LF81" s="29"/>
      <c r="LG81" s="29"/>
      <c r="LH81" s="29"/>
      <c r="LI81" s="29"/>
      <c r="LJ81" s="29"/>
      <c r="LK81" s="29"/>
      <c r="LL81" s="29"/>
      <c r="LM81" s="29"/>
      <c r="LN81" s="29"/>
      <c r="LO81" s="29"/>
      <c r="LP81" s="29"/>
      <c r="LQ81" s="29"/>
      <c r="LR81" s="29"/>
      <c r="LS81" s="29"/>
      <c r="LT81" s="29"/>
      <c r="LU81" s="29"/>
      <c r="LV81" s="29"/>
      <c r="LW81" s="29"/>
      <c r="LX81" s="29"/>
      <c r="LY81" s="29"/>
      <c r="LZ81" s="29"/>
      <c r="MA81" s="29"/>
      <c r="MB81" s="29"/>
      <c r="MC81" s="29"/>
      <c r="MD81" s="29"/>
      <c r="ME81" s="29"/>
      <c r="MF81" s="29"/>
      <c r="MG81" s="29"/>
      <c r="MH81" s="29"/>
      <c r="MI81" s="29"/>
      <c r="MJ81" s="29"/>
      <c r="MK81" s="29"/>
      <c r="ML81" s="29"/>
      <c r="MM81" s="29"/>
      <c r="MN81" s="29"/>
      <c r="MO81" s="29"/>
      <c r="MP81" s="29"/>
      <c r="MQ81" s="29"/>
      <c r="MR81" s="29"/>
      <c r="MS81" s="29"/>
      <c r="MT81" s="29"/>
      <c r="MU81" s="29"/>
      <c r="MV81" s="29"/>
      <c r="MW81" s="29"/>
      <c r="MX81" s="29"/>
      <c r="MY81" s="29"/>
      <c r="MZ81" s="29"/>
      <c r="NA81" s="29"/>
      <c r="NB81" s="29"/>
      <c r="NC81" s="29"/>
      <c r="ND81" s="29"/>
      <c r="NE81" s="29"/>
      <c r="NF81" s="29"/>
      <c r="NG81" s="29"/>
      <c r="NH81" s="29"/>
      <c r="NI81" s="29"/>
      <c r="NJ81" s="29"/>
      <c r="NK81" s="29"/>
      <c r="NL81" s="29"/>
      <c r="NM81" s="29"/>
      <c r="NN81" s="29"/>
      <c r="NO81" s="29"/>
      <c r="NP81" s="29"/>
      <c r="NQ81" s="29"/>
      <c r="NR81" s="29"/>
      <c r="NS81" s="29"/>
      <c r="NT81" s="29"/>
      <c r="NU81" s="29"/>
      <c r="NV81" s="29"/>
      <c r="NW81" s="29"/>
      <c r="NX81" s="29"/>
      <c r="NY81" s="29"/>
      <c r="NZ81" s="29"/>
      <c r="OA81" s="29"/>
      <c r="OB81" s="29"/>
      <c r="OC81" s="29"/>
      <c r="OD81" s="29"/>
      <c r="OE81" s="29"/>
      <c r="OF81" s="29"/>
      <c r="OG81" s="29"/>
      <c r="OH81" s="29"/>
      <c r="OI81" s="29"/>
      <c r="OJ81" s="29"/>
      <c r="OK81" s="29"/>
      <c r="OL81" s="29"/>
      <c r="OM81" s="29"/>
      <c r="ON81" s="29"/>
      <c r="OO81" s="29"/>
      <c r="OP81" s="29"/>
      <c r="OQ81" s="29"/>
      <c r="OR81" s="29"/>
      <c r="OS81" s="29"/>
      <c r="OT81" s="29"/>
      <c r="OU81" s="29"/>
      <c r="OV81" s="29"/>
      <c r="OW81" s="29"/>
      <c r="OX81" s="29"/>
      <c r="OY81" s="29"/>
      <c r="OZ81" s="29"/>
      <c r="PA81" s="29"/>
      <c r="PB81" s="29"/>
      <c r="PC81" s="29"/>
      <c r="PD81" s="29"/>
      <c r="PE81" s="29"/>
      <c r="PF81" s="29"/>
      <c r="PG81" s="29"/>
      <c r="PH81" s="29"/>
      <c r="PI81" s="29"/>
      <c r="PJ81" s="29"/>
      <c r="PK81" s="29"/>
      <c r="PL81" s="29"/>
      <c r="PM81" s="29"/>
      <c r="PN81" s="29"/>
      <c r="PO81" s="29"/>
      <c r="PP81" s="29"/>
      <c r="PQ81" s="29"/>
      <c r="PR81" s="29"/>
      <c r="PS81" s="29"/>
      <c r="PT81" s="29"/>
      <c r="PU81" s="29"/>
      <c r="PV81" s="29"/>
      <c r="PW81" s="29"/>
      <c r="PX81" s="29"/>
      <c r="PY81" s="29"/>
      <c r="PZ81" s="29"/>
      <c r="QA81" s="29"/>
      <c r="QB81" s="29"/>
      <c r="QC81" s="29"/>
      <c r="QD81" s="29"/>
      <c r="QE81" s="29"/>
      <c r="QF81" s="29"/>
      <c r="QG81" s="29"/>
      <c r="QH81" s="29"/>
      <c r="QI81" s="29"/>
      <c r="QJ81" s="29"/>
      <c r="QK81" s="29"/>
      <c r="QL81" s="29"/>
      <c r="QM81" s="29"/>
      <c r="QN81" s="29"/>
      <c r="QO81" s="29"/>
      <c r="QP81" s="29"/>
      <c r="QQ81" s="29"/>
      <c r="QR81" s="29"/>
      <c r="QS81" s="29"/>
      <c r="QT81" s="29"/>
      <c r="QU81" s="29"/>
      <c r="QV81" s="29"/>
      <c r="QW81" s="29"/>
      <c r="QX81" s="29"/>
      <c r="QY81" s="29"/>
      <c r="QZ81" s="29"/>
      <c r="RA81" s="29"/>
      <c r="RB81" s="29"/>
      <c r="RC81" s="29"/>
      <c r="RD81" s="29"/>
      <c r="RE81" s="29"/>
      <c r="RF81" s="29"/>
      <c r="RG81" s="29"/>
      <c r="RH81" s="29"/>
      <c r="RI81" s="29"/>
      <c r="RJ81" s="29"/>
      <c r="RK81" s="29"/>
      <c r="RL81" s="29"/>
      <c r="RM81" s="29"/>
      <c r="RN81" s="29"/>
      <c r="RO81" s="29"/>
      <c r="RP81" s="29"/>
      <c r="RQ81" s="29"/>
      <c r="RR81" s="29"/>
      <c r="RS81" s="29"/>
      <c r="RT81" s="29"/>
      <c r="RU81" s="29"/>
      <c r="RV81" s="29"/>
      <c r="RW81" s="29"/>
      <c r="RX81" s="29"/>
      <c r="RY81" s="29"/>
      <c r="RZ81" s="29"/>
      <c r="SA81" s="29"/>
      <c r="SB81" s="29"/>
      <c r="SC81" s="29"/>
      <c r="SD81" s="29"/>
      <c r="SE81" s="29"/>
      <c r="SF81" s="29"/>
      <c r="SG81" s="29"/>
      <c r="SH81" s="29"/>
      <c r="SI81" s="29"/>
      <c r="SJ81" s="29"/>
      <c r="SK81" s="29"/>
      <c r="SL81" s="29"/>
    </row>
    <row r="82" spans="1:506" ht="16.5" customHeight="1" x14ac:dyDescent="0.2">
      <c r="A82" s="20">
        <v>985</v>
      </c>
      <c r="B82" s="20" t="s">
        <v>75</v>
      </c>
      <c r="C82" s="20" t="s">
        <v>170</v>
      </c>
      <c r="D82" s="20" t="s">
        <v>30</v>
      </c>
      <c r="E82" s="20" t="s">
        <v>1345</v>
      </c>
      <c r="F82" s="22" t="s">
        <v>176</v>
      </c>
      <c r="G82" s="20" t="s">
        <v>25</v>
      </c>
      <c r="H82" s="20" t="s">
        <v>35</v>
      </c>
      <c r="I82" s="20" t="s">
        <v>81</v>
      </c>
      <c r="J82" s="22"/>
      <c r="K82" s="20"/>
      <c r="L82" s="20"/>
      <c r="M82" s="20"/>
      <c r="N82" s="20"/>
      <c r="O82" s="20"/>
      <c r="P82" s="42">
        <v>491039909</v>
      </c>
      <c r="Q82" s="24">
        <v>12</v>
      </c>
      <c r="R82" s="25">
        <v>45658</v>
      </c>
      <c r="S82" s="20" t="s">
        <v>83</v>
      </c>
      <c r="T82" s="26">
        <f t="shared" si="4"/>
        <v>5892478908</v>
      </c>
      <c r="U82" s="27" t="s">
        <v>39</v>
      </c>
      <c r="V82" s="28" t="s">
        <v>40</v>
      </c>
      <c r="W82" s="29"/>
      <c r="X82" s="29"/>
      <c r="Y82" s="29"/>
      <c r="Z82" s="29"/>
      <c r="AA82" s="29"/>
      <c r="AB82" s="29"/>
      <c r="AC82" s="29"/>
      <c r="AD82" s="29"/>
      <c r="AE82" s="29"/>
      <c r="AF82" s="29"/>
      <c r="AG82" s="29"/>
      <c r="AH82" s="29"/>
      <c r="AI82" s="29"/>
      <c r="AJ82" s="29"/>
      <c r="AK82" s="29"/>
      <c r="AL82" s="29"/>
      <c r="AM82" s="29"/>
      <c r="AN82" s="29"/>
      <c r="AO82" s="29"/>
      <c r="AP82" s="29"/>
      <c r="AQ82" s="29"/>
      <c r="AR82" s="29"/>
      <c r="AS82" s="29"/>
      <c r="AT82" s="29"/>
      <c r="AU82" s="29"/>
      <c r="AV82" s="29"/>
      <c r="AW82" s="29"/>
      <c r="AX82" s="29"/>
      <c r="AY82" s="29"/>
      <c r="AZ82" s="29"/>
      <c r="BA82" s="29"/>
      <c r="BB82" s="29"/>
      <c r="BC82" s="29"/>
      <c r="BD82" s="29"/>
      <c r="BE82" s="29"/>
      <c r="BF82" s="29"/>
      <c r="BG82" s="29"/>
      <c r="BH82" s="29"/>
      <c r="BI82" s="29"/>
      <c r="BJ82" s="29"/>
      <c r="BK82" s="29"/>
      <c r="BL82" s="29"/>
      <c r="BM82" s="29"/>
      <c r="BN82" s="29"/>
      <c r="BO82" s="29"/>
      <c r="BP82" s="29"/>
      <c r="BQ82" s="29"/>
      <c r="BR82" s="29"/>
      <c r="BS82" s="29"/>
      <c r="BT82" s="29"/>
      <c r="BU82" s="29"/>
      <c r="BV82" s="29"/>
      <c r="BW82" s="29"/>
      <c r="BX82" s="29"/>
      <c r="BY82" s="29"/>
      <c r="BZ82" s="29"/>
      <c r="CA82" s="29"/>
      <c r="CB82" s="29"/>
      <c r="CC82" s="29"/>
      <c r="CD82" s="29"/>
      <c r="CE82" s="29"/>
      <c r="CF82" s="29"/>
      <c r="CG82" s="29"/>
      <c r="CH82" s="29"/>
      <c r="CI82" s="29"/>
      <c r="CJ82" s="29"/>
      <c r="CK82" s="29"/>
      <c r="CL82" s="29"/>
      <c r="CM82" s="29"/>
      <c r="CN82" s="29"/>
      <c r="CO82" s="29"/>
      <c r="CP82" s="29"/>
      <c r="CQ82" s="29"/>
      <c r="CR82" s="29"/>
      <c r="CS82" s="29"/>
      <c r="CT82" s="29"/>
      <c r="CU82" s="29"/>
      <c r="CV82" s="29"/>
      <c r="CW82" s="29"/>
      <c r="CX82" s="29"/>
      <c r="CY82" s="29"/>
      <c r="CZ82" s="29"/>
      <c r="DA82" s="29"/>
      <c r="DB82" s="29"/>
      <c r="DC82" s="29"/>
      <c r="DD82" s="29"/>
      <c r="DE82" s="29"/>
      <c r="DF82" s="29"/>
      <c r="DG82" s="29"/>
      <c r="DH82" s="29"/>
      <c r="DI82" s="29"/>
      <c r="DJ82" s="29"/>
      <c r="DK82" s="29"/>
      <c r="DL82" s="29"/>
      <c r="DM82" s="29"/>
      <c r="DN82" s="29"/>
      <c r="DO82" s="29"/>
      <c r="DP82" s="29"/>
      <c r="DQ82" s="29"/>
      <c r="DR82" s="29"/>
      <c r="DS82" s="29"/>
      <c r="DT82" s="29"/>
      <c r="DU82" s="29"/>
      <c r="DV82" s="29"/>
      <c r="DW82" s="29"/>
      <c r="DX82" s="29"/>
      <c r="DY82" s="29"/>
      <c r="DZ82" s="29"/>
      <c r="EA82" s="29"/>
      <c r="EB82" s="29"/>
      <c r="EC82" s="29"/>
      <c r="ED82" s="29"/>
      <c r="EE82" s="29"/>
      <c r="EF82" s="29"/>
      <c r="EG82" s="29"/>
      <c r="EH82" s="29"/>
      <c r="EI82" s="29"/>
      <c r="EJ82" s="29"/>
      <c r="EK82" s="29"/>
      <c r="EL82" s="29"/>
      <c r="EM82" s="29"/>
      <c r="EN82" s="29"/>
      <c r="EO82" s="29"/>
      <c r="EP82" s="29"/>
      <c r="EQ82" s="29"/>
      <c r="ER82" s="29"/>
      <c r="ES82" s="29"/>
      <c r="ET82" s="29"/>
      <c r="EU82" s="29"/>
      <c r="EV82" s="29"/>
      <c r="EW82" s="29"/>
      <c r="EX82" s="29"/>
      <c r="EY82" s="29"/>
      <c r="EZ82" s="29"/>
      <c r="FA82" s="29"/>
      <c r="FB82" s="29"/>
      <c r="FC82" s="29"/>
      <c r="FD82" s="29"/>
      <c r="FE82" s="29"/>
      <c r="FF82" s="29"/>
      <c r="FG82" s="29"/>
      <c r="FH82" s="29"/>
      <c r="FI82" s="29"/>
      <c r="FJ82" s="29"/>
      <c r="FK82" s="29"/>
      <c r="FL82" s="29"/>
      <c r="FM82" s="29"/>
      <c r="FN82" s="29"/>
      <c r="FO82" s="29"/>
      <c r="FP82" s="29"/>
      <c r="FQ82" s="29"/>
      <c r="FR82" s="29"/>
      <c r="FS82" s="29"/>
      <c r="FT82" s="29"/>
      <c r="FU82" s="29"/>
      <c r="FV82" s="29"/>
      <c r="FW82" s="29"/>
      <c r="FX82" s="29"/>
      <c r="FY82" s="29"/>
      <c r="FZ82" s="29"/>
      <c r="GA82" s="29"/>
      <c r="GB82" s="29"/>
      <c r="GC82" s="29"/>
      <c r="GD82" s="29"/>
      <c r="GE82" s="29"/>
      <c r="GF82" s="29"/>
      <c r="GG82" s="29"/>
      <c r="GH82" s="29"/>
      <c r="GI82" s="29"/>
      <c r="GJ82" s="29"/>
      <c r="GK82" s="29"/>
      <c r="GL82" s="29"/>
      <c r="GM82" s="29"/>
      <c r="GN82" s="29"/>
      <c r="GO82" s="29"/>
      <c r="GP82" s="29"/>
      <c r="GQ82" s="29"/>
      <c r="GR82" s="29"/>
      <c r="GS82" s="29"/>
      <c r="GT82" s="29"/>
      <c r="GU82" s="29"/>
      <c r="GV82" s="29"/>
      <c r="GW82" s="29"/>
      <c r="GX82" s="29"/>
      <c r="GY82" s="29"/>
      <c r="GZ82" s="29"/>
      <c r="HA82" s="29"/>
      <c r="HB82" s="29"/>
      <c r="HC82" s="29"/>
      <c r="HD82" s="29"/>
      <c r="HE82" s="29"/>
      <c r="HF82" s="29"/>
      <c r="HG82" s="29"/>
      <c r="HH82" s="29"/>
      <c r="HI82" s="29"/>
      <c r="HJ82" s="29"/>
      <c r="HK82" s="29"/>
      <c r="HL82" s="29"/>
      <c r="HM82" s="29"/>
      <c r="HN82" s="29"/>
      <c r="HO82" s="29"/>
      <c r="HP82" s="29"/>
      <c r="HQ82" s="29"/>
      <c r="HR82" s="29"/>
      <c r="HS82" s="29"/>
      <c r="HT82" s="29"/>
      <c r="HU82" s="29"/>
      <c r="HV82" s="29"/>
      <c r="HW82" s="29"/>
      <c r="HX82" s="29"/>
      <c r="HY82" s="29"/>
      <c r="HZ82" s="29"/>
      <c r="IA82" s="29"/>
      <c r="IB82" s="29"/>
      <c r="IC82" s="29"/>
      <c r="ID82" s="29"/>
      <c r="IE82" s="29"/>
      <c r="IF82" s="29"/>
      <c r="IG82" s="29"/>
      <c r="IH82" s="29"/>
      <c r="II82" s="29"/>
      <c r="IJ82" s="29"/>
      <c r="IK82" s="29"/>
      <c r="IL82" s="29"/>
      <c r="IM82" s="29"/>
      <c r="IN82" s="29"/>
      <c r="IO82" s="29"/>
      <c r="IP82" s="29"/>
      <c r="IQ82" s="29"/>
      <c r="IR82" s="29"/>
      <c r="IS82" s="29"/>
      <c r="IT82" s="29"/>
      <c r="IU82" s="29"/>
      <c r="IV82" s="29"/>
      <c r="IW82" s="29"/>
      <c r="IX82" s="29"/>
      <c r="IY82" s="29"/>
      <c r="IZ82" s="29"/>
      <c r="JA82" s="29"/>
      <c r="JB82" s="29"/>
      <c r="JC82" s="29"/>
      <c r="JD82" s="29"/>
      <c r="JE82" s="29"/>
      <c r="JF82" s="29"/>
      <c r="JG82" s="29"/>
      <c r="JH82" s="29"/>
      <c r="JI82" s="29"/>
      <c r="JJ82" s="29"/>
      <c r="JK82" s="29"/>
      <c r="JL82" s="29"/>
      <c r="JM82" s="29"/>
      <c r="JN82" s="29"/>
      <c r="JO82" s="29"/>
      <c r="JP82" s="29"/>
      <c r="JQ82" s="29"/>
      <c r="JR82" s="29"/>
      <c r="JS82" s="29"/>
      <c r="JT82" s="29"/>
      <c r="JU82" s="29"/>
      <c r="JV82" s="29"/>
      <c r="JW82" s="29"/>
      <c r="JX82" s="29"/>
      <c r="JY82" s="29"/>
      <c r="JZ82" s="29"/>
      <c r="KA82" s="29"/>
      <c r="KB82" s="29"/>
      <c r="KC82" s="29"/>
      <c r="KD82" s="29"/>
      <c r="KE82" s="29"/>
      <c r="KF82" s="29"/>
      <c r="KG82" s="29"/>
      <c r="KH82" s="29"/>
      <c r="KI82" s="29"/>
      <c r="KJ82" s="29"/>
      <c r="KK82" s="29"/>
      <c r="KL82" s="29"/>
      <c r="KM82" s="29"/>
      <c r="KN82" s="29"/>
      <c r="KO82" s="29"/>
      <c r="KP82" s="29"/>
      <c r="KQ82" s="29"/>
      <c r="KR82" s="29"/>
      <c r="KS82" s="29"/>
      <c r="KT82" s="29"/>
      <c r="KU82" s="29"/>
      <c r="KV82" s="29"/>
      <c r="KW82" s="29"/>
      <c r="KX82" s="29"/>
      <c r="KY82" s="29"/>
      <c r="KZ82" s="29"/>
      <c r="LA82" s="29"/>
      <c r="LB82" s="29"/>
      <c r="LC82" s="29"/>
      <c r="LD82" s="29"/>
      <c r="LE82" s="29"/>
      <c r="LF82" s="29"/>
      <c r="LG82" s="29"/>
      <c r="LH82" s="29"/>
      <c r="LI82" s="29"/>
      <c r="LJ82" s="29"/>
      <c r="LK82" s="29"/>
      <c r="LL82" s="29"/>
      <c r="LM82" s="29"/>
      <c r="LN82" s="29"/>
      <c r="LO82" s="29"/>
      <c r="LP82" s="29"/>
      <c r="LQ82" s="29"/>
      <c r="LR82" s="29"/>
      <c r="LS82" s="29"/>
      <c r="LT82" s="29"/>
      <c r="LU82" s="29"/>
      <c r="LV82" s="29"/>
      <c r="LW82" s="29"/>
      <c r="LX82" s="29"/>
      <c r="LY82" s="29"/>
      <c r="LZ82" s="29"/>
      <c r="MA82" s="29"/>
      <c r="MB82" s="29"/>
      <c r="MC82" s="29"/>
      <c r="MD82" s="29"/>
      <c r="ME82" s="29"/>
      <c r="MF82" s="29"/>
      <c r="MG82" s="29"/>
      <c r="MH82" s="29"/>
      <c r="MI82" s="29"/>
      <c r="MJ82" s="29"/>
      <c r="MK82" s="29"/>
      <c r="ML82" s="29"/>
      <c r="MM82" s="29"/>
      <c r="MN82" s="29"/>
      <c r="MO82" s="29"/>
      <c r="MP82" s="29"/>
      <c r="MQ82" s="29"/>
      <c r="MR82" s="29"/>
      <c r="MS82" s="29"/>
      <c r="MT82" s="29"/>
      <c r="MU82" s="29"/>
      <c r="MV82" s="29"/>
      <c r="MW82" s="29"/>
      <c r="MX82" s="29"/>
      <c r="MY82" s="29"/>
      <c r="MZ82" s="29"/>
      <c r="NA82" s="29"/>
      <c r="NB82" s="29"/>
      <c r="NC82" s="29"/>
      <c r="ND82" s="29"/>
      <c r="NE82" s="29"/>
      <c r="NF82" s="29"/>
      <c r="NG82" s="29"/>
      <c r="NH82" s="29"/>
      <c r="NI82" s="29"/>
      <c r="NJ82" s="29"/>
      <c r="NK82" s="29"/>
      <c r="NL82" s="29"/>
      <c r="NM82" s="29"/>
      <c r="NN82" s="29"/>
      <c r="NO82" s="29"/>
      <c r="NP82" s="29"/>
      <c r="NQ82" s="29"/>
      <c r="NR82" s="29"/>
      <c r="NS82" s="29"/>
      <c r="NT82" s="29"/>
      <c r="NU82" s="29"/>
      <c r="NV82" s="29"/>
      <c r="NW82" s="29"/>
      <c r="NX82" s="29"/>
      <c r="NY82" s="29"/>
      <c r="NZ82" s="29"/>
      <c r="OA82" s="29"/>
      <c r="OB82" s="29"/>
      <c r="OC82" s="29"/>
      <c r="OD82" s="29"/>
      <c r="OE82" s="29"/>
      <c r="OF82" s="29"/>
      <c r="OG82" s="29"/>
      <c r="OH82" s="29"/>
      <c r="OI82" s="29"/>
      <c r="OJ82" s="29"/>
      <c r="OK82" s="29"/>
      <c r="OL82" s="29"/>
      <c r="OM82" s="29"/>
      <c r="ON82" s="29"/>
      <c r="OO82" s="29"/>
      <c r="OP82" s="29"/>
      <c r="OQ82" s="29"/>
      <c r="OR82" s="29"/>
      <c r="OS82" s="29"/>
      <c r="OT82" s="29"/>
      <c r="OU82" s="29"/>
      <c r="OV82" s="29"/>
      <c r="OW82" s="29"/>
      <c r="OX82" s="29"/>
      <c r="OY82" s="29"/>
      <c r="OZ82" s="29"/>
      <c r="PA82" s="29"/>
      <c r="PB82" s="29"/>
      <c r="PC82" s="29"/>
      <c r="PD82" s="29"/>
      <c r="PE82" s="29"/>
      <c r="PF82" s="29"/>
      <c r="PG82" s="29"/>
      <c r="PH82" s="29"/>
      <c r="PI82" s="29"/>
      <c r="PJ82" s="29"/>
      <c r="PK82" s="29"/>
      <c r="PL82" s="29"/>
      <c r="PM82" s="29"/>
      <c r="PN82" s="29"/>
      <c r="PO82" s="29"/>
      <c r="PP82" s="29"/>
      <c r="PQ82" s="29"/>
      <c r="PR82" s="29"/>
      <c r="PS82" s="29"/>
      <c r="PT82" s="29"/>
      <c r="PU82" s="29"/>
      <c r="PV82" s="29"/>
      <c r="PW82" s="29"/>
      <c r="PX82" s="29"/>
      <c r="PY82" s="29"/>
      <c r="PZ82" s="29"/>
      <c r="QA82" s="29"/>
      <c r="QB82" s="29"/>
      <c r="QC82" s="29"/>
      <c r="QD82" s="29"/>
      <c r="QE82" s="29"/>
      <c r="QF82" s="29"/>
      <c r="QG82" s="29"/>
      <c r="QH82" s="29"/>
      <c r="QI82" s="29"/>
      <c r="QJ82" s="29"/>
      <c r="QK82" s="29"/>
      <c r="QL82" s="29"/>
      <c r="QM82" s="29"/>
      <c r="QN82" s="29"/>
      <c r="QO82" s="29"/>
      <c r="QP82" s="29"/>
      <c r="QQ82" s="29"/>
      <c r="QR82" s="29"/>
      <c r="QS82" s="29"/>
      <c r="QT82" s="29"/>
      <c r="QU82" s="29"/>
      <c r="QV82" s="29"/>
      <c r="QW82" s="29"/>
      <c r="QX82" s="29"/>
      <c r="QY82" s="29"/>
      <c r="QZ82" s="29"/>
      <c r="RA82" s="29"/>
      <c r="RB82" s="29"/>
      <c r="RC82" s="29"/>
      <c r="RD82" s="29"/>
      <c r="RE82" s="29"/>
      <c r="RF82" s="29"/>
      <c r="RG82" s="29"/>
      <c r="RH82" s="29"/>
      <c r="RI82" s="29"/>
      <c r="RJ82" s="29"/>
      <c r="RK82" s="29"/>
      <c r="RL82" s="29"/>
      <c r="RM82" s="29"/>
      <c r="RN82" s="29"/>
      <c r="RO82" s="29"/>
      <c r="RP82" s="29"/>
      <c r="RQ82" s="29"/>
      <c r="RR82" s="29"/>
      <c r="RS82" s="29"/>
      <c r="RT82" s="29"/>
      <c r="RU82" s="29"/>
      <c r="RV82" s="29"/>
      <c r="RW82" s="29"/>
      <c r="RX82" s="29"/>
      <c r="RY82" s="29"/>
      <c r="RZ82" s="29"/>
      <c r="SA82" s="29"/>
      <c r="SB82" s="29"/>
      <c r="SC82" s="29"/>
      <c r="SD82" s="29"/>
      <c r="SE82" s="29"/>
      <c r="SF82" s="29"/>
      <c r="SG82" s="29"/>
      <c r="SH82" s="29"/>
      <c r="SI82" s="29"/>
      <c r="SJ82" s="29"/>
      <c r="SK82" s="29"/>
      <c r="SL82" s="29"/>
    </row>
    <row r="83" spans="1:506" ht="16.5" customHeight="1" x14ac:dyDescent="0.2">
      <c r="A83" s="20">
        <v>988</v>
      </c>
      <c r="B83" s="20" t="s">
        <v>75</v>
      </c>
      <c r="C83" s="20" t="s">
        <v>177</v>
      </c>
      <c r="D83" s="20" t="s">
        <v>30</v>
      </c>
      <c r="E83" s="20" t="s">
        <v>1345</v>
      </c>
      <c r="F83" s="22" t="s">
        <v>178</v>
      </c>
      <c r="G83" s="20" t="s">
        <v>42</v>
      </c>
      <c r="H83" s="20" t="s">
        <v>35</v>
      </c>
      <c r="I83" s="20" t="s">
        <v>81</v>
      </c>
      <c r="J83" s="22"/>
      <c r="K83" s="20"/>
      <c r="L83" s="20"/>
      <c r="M83" s="20"/>
      <c r="N83" s="20"/>
      <c r="O83" s="20"/>
      <c r="P83" s="42">
        <v>5005006</v>
      </c>
      <c r="Q83" s="24">
        <v>12</v>
      </c>
      <c r="R83" s="25">
        <v>45658</v>
      </c>
      <c r="S83" s="20" t="s">
        <v>83</v>
      </c>
      <c r="T83" s="26">
        <f t="shared" si="4"/>
        <v>60060072</v>
      </c>
      <c r="U83" s="27" t="s">
        <v>39</v>
      </c>
      <c r="V83" s="28" t="s">
        <v>40</v>
      </c>
      <c r="W83" s="29"/>
      <c r="X83" s="29"/>
      <c r="Y83" s="29"/>
      <c r="Z83" s="29"/>
      <c r="AA83" s="29"/>
      <c r="AB83" s="29"/>
      <c r="AC83" s="29"/>
      <c r="AD83" s="29"/>
      <c r="AE83" s="29"/>
      <c r="AF83" s="29"/>
      <c r="AG83" s="29"/>
      <c r="AH83" s="29"/>
      <c r="AI83" s="29"/>
      <c r="AJ83" s="29"/>
      <c r="AK83" s="29"/>
      <c r="AL83" s="29"/>
      <c r="AM83" s="29"/>
      <c r="AN83" s="29"/>
      <c r="AO83" s="29"/>
      <c r="AP83" s="29"/>
      <c r="AQ83" s="29"/>
      <c r="AR83" s="29"/>
      <c r="AS83" s="29"/>
      <c r="AT83" s="29"/>
      <c r="AU83" s="29"/>
      <c r="AV83" s="29"/>
      <c r="AW83" s="29"/>
      <c r="AX83" s="29"/>
      <c r="AY83" s="29"/>
      <c r="AZ83" s="29"/>
      <c r="BA83" s="29"/>
      <c r="BB83" s="29"/>
      <c r="BC83" s="29"/>
      <c r="BD83" s="29"/>
      <c r="BE83" s="29"/>
      <c r="BF83" s="29"/>
      <c r="BG83" s="29"/>
      <c r="BH83" s="29"/>
      <c r="BI83" s="29"/>
      <c r="BJ83" s="29"/>
      <c r="BK83" s="29"/>
      <c r="BL83" s="29"/>
      <c r="BM83" s="29"/>
      <c r="BN83" s="29"/>
      <c r="BO83" s="29"/>
      <c r="BP83" s="29"/>
      <c r="BQ83" s="29"/>
      <c r="BR83" s="29"/>
      <c r="BS83" s="29"/>
      <c r="BT83" s="29"/>
      <c r="BU83" s="29"/>
      <c r="BV83" s="29"/>
      <c r="BW83" s="29"/>
      <c r="BX83" s="29"/>
      <c r="BY83" s="29"/>
      <c r="BZ83" s="29"/>
      <c r="CA83" s="29"/>
      <c r="CB83" s="29"/>
      <c r="CC83" s="29"/>
      <c r="CD83" s="29"/>
      <c r="CE83" s="29"/>
      <c r="CF83" s="29"/>
      <c r="CG83" s="29"/>
      <c r="CH83" s="29"/>
      <c r="CI83" s="29"/>
      <c r="CJ83" s="29"/>
      <c r="CK83" s="29"/>
      <c r="CL83" s="29"/>
      <c r="CM83" s="29"/>
      <c r="CN83" s="29"/>
      <c r="CO83" s="29"/>
      <c r="CP83" s="29"/>
      <c r="CQ83" s="29"/>
      <c r="CR83" s="29"/>
      <c r="CS83" s="29"/>
      <c r="CT83" s="29"/>
      <c r="CU83" s="29"/>
      <c r="CV83" s="29"/>
      <c r="CW83" s="29"/>
      <c r="CX83" s="29"/>
      <c r="CY83" s="29"/>
      <c r="CZ83" s="29"/>
      <c r="DA83" s="29"/>
      <c r="DB83" s="29"/>
      <c r="DC83" s="29"/>
      <c r="DD83" s="29"/>
      <c r="DE83" s="29"/>
      <c r="DF83" s="29"/>
      <c r="DG83" s="29"/>
      <c r="DH83" s="29"/>
      <c r="DI83" s="29"/>
      <c r="DJ83" s="29"/>
      <c r="DK83" s="29"/>
      <c r="DL83" s="29"/>
      <c r="DM83" s="29"/>
      <c r="DN83" s="29"/>
      <c r="DO83" s="29"/>
      <c r="DP83" s="29"/>
      <c r="DQ83" s="29"/>
      <c r="DR83" s="29"/>
      <c r="DS83" s="29"/>
      <c r="DT83" s="29"/>
      <c r="DU83" s="29"/>
      <c r="DV83" s="29"/>
      <c r="DW83" s="29"/>
      <c r="DX83" s="29"/>
      <c r="DY83" s="29"/>
      <c r="DZ83" s="29"/>
      <c r="EA83" s="29"/>
      <c r="EB83" s="29"/>
      <c r="EC83" s="29"/>
      <c r="ED83" s="29"/>
      <c r="EE83" s="29"/>
      <c r="EF83" s="29"/>
      <c r="EG83" s="29"/>
      <c r="EH83" s="29"/>
      <c r="EI83" s="29"/>
      <c r="EJ83" s="29"/>
      <c r="EK83" s="29"/>
      <c r="EL83" s="29"/>
      <c r="EM83" s="29"/>
      <c r="EN83" s="29"/>
      <c r="EO83" s="29"/>
      <c r="EP83" s="29"/>
      <c r="EQ83" s="29"/>
      <c r="ER83" s="29"/>
      <c r="ES83" s="29"/>
      <c r="ET83" s="29"/>
      <c r="EU83" s="29"/>
      <c r="EV83" s="29"/>
      <c r="EW83" s="29"/>
      <c r="EX83" s="29"/>
      <c r="EY83" s="29"/>
      <c r="EZ83" s="29"/>
      <c r="FA83" s="29"/>
      <c r="FB83" s="29"/>
      <c r="FC83" s="29"/>
      <c r="FD83" s="29"/>
      <c r="FE83" s="29"/>
      <c r="FF83" s="29"/>
      <c r="FG83" s="29"/>
      <c r="FH83" s="29"/>
      <c r="FI83" s="29"/>
      <c r="FJ83" s="29"/>
      <c r="FK83" s="29"/>
      <c r="FL83" s="29"/>
      <c r="FM83" s="29"/>
      <c r="FN83" s="29"/>
      <c r="FO83" s="29"/>
      <c r="FP83" s="29"/>
      <c r="FQ83" s="29"/>
      <c r="FR83" s="29"/>
      <c r="FS83" s="29"/>
      <c r="FT83" s="29"/>
      <c r="FU83" s="29"/>
      <c r="FV83" s="29"/>
      <c r="FW83" s="29"/>
      <c r="FX83" s="29"/>
      <c r="FY83" s="29"/>
      <c r="FZ83" s="29"/>
      <c r="GA83" s="29"/>
      <c r="GB83" s="29"/>
      <c r="GC83" s="29"/>
      <c r="GD83" s="29"/>
      <c r="GE83" s="29"/>
      <c r="GF83" s="29"/>
      <c r="GG83" s="29"/>
      <c r="GH83" s="29"/>
      <c r="GI83" s="29"/>
      <c r="GJ83" s="29"/>
      <c r="GK83" s="29"/>
      <c r="GL83" s="29"/>
      <c r="GM83" s="29"/>
      <c r="GN83" s="29"/>
      <c r="GO83" s="29"/>
      <c r="GP83" s="29"/>
      <c r="GQ83" s="29"/>
      <c r="GR83" s="29"/>
      <c r="GS83" s="29"/>
      <c r="GT83" s="29"/>
      <c r="GU83" s="29"/>
      <c r="GV83" s="29"/>
      <c r="GW83" s="29"/>
      <c r="GX83" s="29"/>
      <c r="GY83" s="29"/>
      <c r="GZ83" s="29"/>
      <c r="HA83" s="29"/>
      <c r="HB83" s="29"/>
      <c r="HC83" s="29"/>
      <c r="HD83" s="29"/>
      <c r="HE83" s="29"/>
      <c r="HF83" s="29"/>
      <c r="HG83" s="29"/>
      <c r="HH83" s="29"/>
      <c r="HI83" s="29"/>
      <c r="HJ83" s="29"/>
      <c r="HK83" s="29"/>
      <c r="HL83" s="29"/>
      <c r="HM83" s="29"/>
      <c r="HN83" s="29"/>
      <c r="HO83" s="29"/>
      <c r="HP83" s="29"/>
      <c r="HQ83" s="29"/>
      <c r="HR83" s="29"/>
      <c r="HS83" s="29"/>
      <c r="HT83" s="29"/>
      <c r="HU83" s="29"/>
      <c r="HV83" s="29"/>
      <c r="HW83" s="29"/>
      <c r="HX83" s="29"/>
      <c r="HY83" s="29"/>
      <c r="HZ83" s="29"/>
      <c r="IA83" s="29"/>
      <c r="IB83" s="29"/>
      <c r="IC83" s="29"/>
      <c r="ID83" s="29"/>
      <c r="IE83" s="29"/>
      <c r="IF83" s="29"/>
      <c r="IG83" s="29"/>
      <c r="IH83" s="29"/>
      <c r="II83" s="29"/>
      <c r="IJ83" s="29"/>
      <c r="IK83" s="29"/>
      <c r="IL83" s="29"/>
      <c r="IM83" s="29"/>
      <c r="IN83" s="29"/>
      <c r="IO83" s="29"/>
      <c r="IP83" s="29"/>
      <c r="IQ83" s="29"/>
      <c r="IR83" s="29"/>
      <c r="IS83" s="29"/>
      <c r="IT83" s="29"/>
      <c r="IU83" s="29"/>
      <c r="IV83" s="29"/>
      <c r="IW83" s="29"/>
      <c r="IX83" s="29"/>
      <c r="IY83" s="29"/>
      <c r="IZ83" s="29"/>
      <c r="JA83" s="29"/>
      <c r="JB83" s="29"/>
      <c r="JC83" s="29"/>
      <c r="JD83" s="29"/>
      <c r="JE83" s="29"/>
      <c r="JF83" s="29"/>
      <c r="JG83" s="29"/>
      <c r="JH83" s="29"/>
      <c r="JI83" s="29"/>
      <c r="JJ83" s="29"/>
      <c r="JK83" s="29"/>
      <c r="JL83" s="29"/>
      <c r="JM83" s="29"/>
      <c r="JN83" s="29"/>
      <c r="JO83" s="29"/>
      <c r="JP83" s="29"/>
      <c r="JQ83" s="29"/>
      <c r="JR83" s="29"/>
      <c r="JS83" s="29"/>
      <c r="JT83" s="29"/>
      <c r="JU83" s="29"/>
      <c r="JV83" s="29"/>
      <c r="JW83" s="29"/>
      <c r="JX83" s="29"/>
      <c r="JY83" s="29"/>
      <c r="JZ83" s="29"/>
      <c r="KA83" s="29"/>
      <c r="KB83" s="29"/>
      <c r="KC83" s="29"/>
      <c r="KD83" s="29"/>
      <c r="KE83" s="29"/>
      <c r="KF83" s="29"/>
      <c r="KG83" s="29"/>
      <c r="KH83" s="29"/>
      <c r="KI83" s="29"/>
      <c r="KJ83" s="29"/>
      <c r="KK83" s="29"/>
      <c r="KL83" s="29"/>
      <c r="KM83" s="29"/>
      <c r="KN83" s="29"/>
      <c r="KO83" s="29"/>
      <c r="KP83" s="29"/>
      <c r="KQ83" s="29"/>
      <c r="KR83" s="29"/>
      <c r="KS83" s="29"/>
      <c r="KT83" s="29"/>
      <c r="KU83" s="29"/>
      <c r="KV83" s="29"/>
      <c r="KW83" s="29"/>
      <c r="KX83" s="29"/>
      <c r="KY83" s="29"/>
      <c r="KZ83" s="29"/>
      <c r="LA83" s="29"/>
      <c r="LB83" s="29"/>
      <c r="LC83" s="29"/>
      <c r="LD83" s="29"/>
      <c r="LE83" s="29"/>
      <c r="LF83" s="29"/>
      <c r="LG83" s="29"/>
      <c r="LH83" s="29"/>
      <c r="LI83" s="29"/>
      <c r="LJ83" s="29"/>
      <c r="LK83" s="29"/>
      <c r="LL83" s="29"/>
      <c r="LM83" s="29"/>
      <c r="LN83" s="29"/>
      <c r="LO83" s="29"/>
      <c r="LP83" s="29"/>
      <c r="LQ83" s="29"/>
      <c r="LR83" s="29"/>
      <c r="LS83" s="29"/>
      <c r="LT83" s="29"/>
      <c r="LU83" s="29"/>
      <c r="LV83" s="29"/>
      <c r="LW83" s="29"/>
      <c r="LX83" s="29"/>
      <c r="LY83" s="29"/>
      <c r="LZ83" s="29"/>
      <c r="MA83" s="29"/>
      <c r="MB83" s="29"/>
      <c r="MC83" s="29"/>
      <c r="MD83" s="29"/>
      <c r="ME83" s="29"/>
      <c r="MF83" s="29"/>
      <c r="MG83" s="29"/>
      <c r="MH83" s="29"/>
      <c r="MI83" s="29"/>
      <c r="MJ83" s="29"/>
      <c r="MK83" s="29"/>
      <c r="ML83" s="29"/>
      <c r="MM83" s="29"/>
      <c r="MN83" s="29"/>
      <c r="MO83" s="29"/>
      <c r="MP83" s="29"/>
      <c r="MQ83" s="29"/>
      <c r="MR83" s="29"/>
      <c r="MS83" s="29"/>
      <c r="MT83" s="29"/>
      <c r="MU83" s="29"/>
      <c r="MV83" s="29"/>
      <c r="MW83" s="29"/>
      <c r="MX83" s="29"/>
      <c r="MY83" s="29"/>
      <c r="MZ83" s="29"/>
      <c r="NA83" s="29"/>
      <c r="NB83" s="29"/>
      <c r="NC83" s="29"/>
      <c r="ND83" s="29"/>
      <c r="NE83" s="29"/>
      <c r="NF83" s="29"/>
      <c r="NG83" s="29"/>
      <c r="NH83" s="29"/>
      <c r="NI83" s="29"/>
      <c r="NJ83" s="29"/>
      <c r="NK83" s="29"/>
      <c r="NL83" s="29"/>
      <c r="NM83" s="29"/>
      <c r="NN83" s="29"/>
      <c r="NO83" s="29"/>
      <c r="NP83" s="29"/>
      <c r="NQ83" s="29"/>
      <c r="NR83" s="29"/>
      <c r="NS83" s="29"/>
      <c r="NT83" s="29"/>
      <c r="NU83" s="29"/>
      <c r="NV83" s="29"/>
      <c r="NW83" s="29"/>
      <c r="NX83" s="29"/>
      <c r="NY83" s="29"/>
      <c r="NZ83" s="29"/>
      <c r="OA83" s="29"/>
      <c r="OB83" s="29"/>
      <c r="OC83" s="29"/>
      <c r="OD83" s="29"/>
      <c r="OE83" s="29"/>
      <c r="OF83" s="29"/>
      <c r="OG83" s="29"/>
      <c r="OH83" s="29"/>
      <c r="OI83" s="29"/>
      <c r="OJ83" s="29"/>
      <c r="OK83" s="29"/>
      <c r="OL83" s="29"/>
      <c r="OM83" s="29"/>
      <c r="ON83" s="29"/>
      <c r="OO83" s="29"/>
      <c r="OP83" s="29"/>
      <c r="OQ83" s="29"/>
      <c r="OR83" s="29"/>
      <c r="OS83" s="29"/>
      <c r="OT83" s="29"/>
      <c r="OU83" s="29"/>
      <c r="OV83" s="29"/>
      <c r="OW83" s="29"/>
      <c r="OX83" s="29"/>
      <c r="OY83" s="29"/>
      <c r="OZ83" s="29"/>
      <c r="PA83" s="29"/>
      <c r="PB83" s="29"/>
      <c r="PC83" s="29"/>
      <c r="PD83" s="29"/>
      <c r="PE83" s="29"/>
      <c r="PF83" s="29"/>
      <c r="PG83" s="29"/>
      <c r="PH83" s="29"/>
      <c r="PI83" s="29"/>
      <c r="PJ83" s="29"/>
      <c r="PK83" s="29"/>
      <c r="PL83" s="29"/>
      <c r="PM83" s="29"/>
      <c r="PN83" s="29"/>
      <c r="PO83" s="29"/>
      <c r="PP83" s="29"/>
      <c r="PQ83" s="29"/>
      <c r="PR83" s="29"/>
      <c r="PS83" s="29"/>
      <c r="PT83" s="29"/>
      <c r="PU83" s="29"/>
      <c r="PV83" s="29"/>
      <c r="PW83" s="29"/>
      <c r="PX83" s="29"/>
      <c r="PY83" s="29"/>
      <c r="PZ83" s="29"/>
      <c r="QA83" s="29"/>
      <c r="QB83" s="29"/>
      <c r="QC83" s="29"/>
      <c r="QD83" s="29"/>
      <c r="QE83" s="29"/>
      <c r="QF83" s="29"/>
      <c r="QG83" s="29"/>
      <c r="QH83" s="29"/>
      <c r="QI83" s="29"/>
      <c r="QJ83" s="29"/>
      <c r="QK83" s="29"/>
      <c r="QL83" s="29"/>
      <c r="QM83" s="29"/>
      <c r="QN83" s="29"/>
      <c r="QO83" s="29"/>
      <c r="QP83" s="29"/>
      <c r="QQ83" s="29"/>
      <c r="QR83" s="29"/>
      <c r="QS83" s="29"/>
      <c r="QT83" s="29"/>
      <c r="QU83" s="29"/>
      <c r="QV83" s="29"/>
      <c r="QW83" s="29"/>
      <c r="QX83" s="29"/>
      <c r="QY83" s="29"/>
      <c r="QZ83" s="29"/>
      <c r="RA83" s="29"/>
      <c r="RB83" s="29"/>
      <c r="RC83" s="29"/>
      <c r="RD83" s="29"/>
      <c r="RE83" s="29"/>
      <c r="RF83" s="29"/>
      <c r="RG83" s="29"/>
      <c r="RH83" s="29"/>
      <c r="RI83" s="29"/>
      <c r="RJ83" s="29"/>
      <c r="RK83" s="29"/>
      <c r="RL83" s="29"/>
      <c r="RM83" s="29"/>
      <c r="RN83" s="29"/>
      <c r="RO83" s="29"/>
      <c r="RP83" s="29"/>
      <c r="RQ83" s="29"/>
      <c r="RR83" s="29"/>
      <c r="RS83" s="29"/>
      <c r="RT83" s="29"/>
      <c r="RU83" s="29"/>
      <c r="RV83" s="29"/>
      <c r="RW83" s="29"/>
      <c r="RX83" s="29"/>
      <c r="RY83" s="29"/>
      <c r="RZ83" s="29"/>
      <c r="SA83" s="29"/>
      <c r="SB83" s="29"/>
      <c r="SC83" s="29"/>
      <c r="SD83" s="29"/>
      <c r="SE83" s="29"/>
      <c r="SF83" s="29"/>
      <c r="SG83" s="29"/>
      <c r="SH83" s="29"/>
      <c r="SI83" s="29"/>
      <c r="SJ83" s="29"/>
      <c r="SK83" s="29"/>
      <c r="SL83" s="29"/>
    </row>
    <row r="84" spans="1:506" ht="16.5" customHeight="1" x14ac:dyDescent="0.2">
      <c r="A84" s="20">
        <v>997</v>
      </c>
      <c r="B84" s="20" t="s">
        <v>75</v>
      </c>
      <c r="C84" s="20" t="s">
        <v>170</v>
      </c>
      <c r="D84" s="20" t="s">
        <v>30</v>
      </c>
      <c r="E84" s="20" t="s">
        <v>1345</v>
      </c>
      <c r="F84" s="22" t="s">
        <v>179</v>
      </c>
      <c r="G84" s="20" t="s">
        <v>42</v>
      </c>
      <c r="H84" s="20" t="s">
        <v>35</v>
      </c>
      <c r="I84" s="20" t="s">
        <v>81</v>
      </c>
      <c r="J84" s="22"/>
      <c r="K84" s="20"/>
      <c r="L84" s="20"/>
      <c r="M84" s="20"/>
      <c r="N84" s="20"/>
      <c r="O84" s="20"/>
      <c r="P84" s="42">
        <v>700000</v>
      </c>
      <c r="Q84" s="24">
        <v>12</v>
      </c>
      <c r="R84" s="25">
        <v>45658</v>
      </c>
      <c r="S84" s="20" t="s">
        <v>83</v>
      </c>
      <c r="T84" s="26">
        <f t="shared" si="4"/>
        <v>8400000</v>
      </c>
      <c r="U84" s="27" t="s">
        <v>39</v>
      </c>
      <c r="V84" s="28" t="s">
        <v>40</v>
      </c>
      <c r="W84" s="29"/>
      <c r="X84" s="29"/>
      <c r="Y84" s="29"/>
      <c r="Z84" s="29"/>
      <c r="AA84" s="29"/>
      <c r="AB84" s="29"/>
      <c r="AC84" s="29"/>
      <c r="AD84" s="29"/>
      <c r="AE84" s="29"/>
      <c r="AF84" s="29"/>
      <c r="AG84" s="29"/>
      <c r="AH84" s="29"/>
      <c r="AI84" s="29"/>
      <c r="AJ84" s="29"/>
      <c r="AK84" s="29"/>
      <c r="AL84" s="29"/>
      <c r="AM84" s="29"/>
      <c r="AN84" s="29"/>
      <c r="AO84" s="29"/>
      <c r="AP84" s="29"/>
      <c r="AQ84" s="29"/>
      <c r="AR84" s="29"/>
      <c r="AS84" s="29"/>
      <c r="AT84" s="29"/>
      <c r="AU84" s="29"/>
      <c r="AV84" s="29"/>
      <c r="AW84" s="29"/>
      <c r="AX84" s="29"/>
      <c r="AY84" s="29"/>
      <c r="AZ84" s="29"/>
      <c r="BA84" s="29"/>
      <c r="BB84" s="29"/>
      <c r="BC84" s="29"/>
      <c r="BD84" s="29"/>
      <c r="BE84" s="29"/>
      <c r="BF84" s="29"/>
      <c r="BG84" s="29"/>
      <c r="BH84" s="29"/>
      <c r="BI84" s="29"/>
      <c r="BJ84" s="29"/>
      <c r="BK84" s="29"/>
      <c r="BL84" s="29"/>
      <c r="BM84" s="29"/>
      <c r="BN84" s="29"/>
      <c r="BO84" s="29"/>
      <c r="BP84" s="29"/>
      <c r="BQ84" s="29"/>
      <c r="BR84" s="29"/>
      <c r="BS84" s="29"/>
      <c r="BT84" s="29"/>
      <c r="BU84" s="29"/>
      <c r="BV84" s="29"/>
      <c r="BW84" s="29"/>
      <c r="BX84" s="29"/>
      <c r="BY84" s="29"/>
      <c r="BZ84" s="29"/>
      <c r="CA84" s="29"/>
      <c r="CB84" s="29"/>
      <c r="CC84" s="29"/>
      <c r="CD84" s="29"/>
      <c r="CE84" s="29"/>
      <c r="CF84" s="29"/>
      <c r="CG84" s="29"/>
      <c r="CH84" s="29"/>
      <c r="CI84" s="29"/>
      <c r="CJ84" s="29"/>
      <c r="CK84" s="29"/>
      <c r="CL84" s="29"/>
      <c r="CM84" s="29"/>
      <c r="CN84" s="29"/>
      <c r="CO84" s="29"/>
      <c r="CP84" s="29"/>
      <c r="CQ84" s="29"/>
      <c r="CR84" s="29"/>
      <c r="CS84" s="29"/>
      <c r="CT84" s="29"/>
      <c r="CU84" s="29"/>
      <c r="CV84" s="29"/>
      <c r="CW84" s="29"/>
      <c r="CX84" s="29"/>
      <c r="CY84" s="29"/>
      <c r="CZ84" s="29"/>
      <c r="DA84" s="29"/>
      <c r="DB84" s="29"/>
      <c r="DC84" s="29"/>
      <c r="DD84" s="29"/>
      <c r="DE84" s="29"/>
      <c r="DF84" s="29"/>
      <c r="DG84" s="29"/>
      <c r="DH84" s="29"/>
      <c r="DI84" s="29"/>
      <c r="DJ84" s="29"/>
      <c r="DK84" s="29"/>
      <c r="DL84" s="29"/>
      <c r="DM84" s="29"/>
      <c r="DN84" s="29"/>
      <c r="DO84" s="29"/>
      <c r="DP84" s="29"/>
      <c r="DQ84" s="29"/>
      <c r="DR84" s="29"/>
      <c r="DS84" s="29"/>
      <c r="DT84" s="29"/>
      <c r="DU84" s="29"/>
      <c r="DV84" s="29"/>
      <c r="DW84" s="29"/>
      <c r="DX84" s="29"/>
      <c r="DY84" s="29"/>
      <c r="DZ84" s="29"/>
      <c r="EA84" s="29"/>
      <c r="EB84" s="29"/>
      <c r="EC84" s="29"/>
      <c r="ED84" s="29"/>
      <c r="EE84" s="29"/>
      <c r="EF84" s="29"/>
      <c r="EG84" s="29"/>
      <c r="EH84" s="29"/>
      <c r="EI84" s="29"/>
      <c r="EJ84" s="29"/>
      <c r="EK84" s="29"/>
      <c r="EL84" s="29"/>
      <c r="EM84" s="29"/>
      <c r="EN84" s="29"/>
      <c r="EO84" s="29"/>
      <c r="EP84" s="29"/>
      <c r="EQ84" s="29"/>
      <c r="ER84" s="29"/>
      <c r="ES84" s="29"/>
      <c r="ET84" s="29"/>
      <c r="EU84" s="29"/>
      <c r="EV84" s="29"/>
      <c r="EW84" s="29"/>
      <c r="EX84" s="29"/>
      <c r="EY84" s="29"/>
      <c r="EZ84" s="29"/>
      <c r="FA84" s="29"/>
      <c r="FB84" s="29"/>
      <c r="FC84" s="29"/>
      <c r="FD84" s="29"/>
      <c r="FE84" s="29"/>
      <c r="FF84" s="29"/>
      <c r="FG84" s="29"/>
      <c r="FH84" s="29"/>
      <c r="FI84" s="29"/>
      <c r="FJ84" s="29"/>
      <c r="FK84" s="29"/>
      <c r="FL84" s="29"/>
      <c r="FM84" s="29"/>
      <c r="FN84" s="29"/>
      <c r="FO84" s="29"/>
      <c r="FP84" s="29"/>
      <c r="FQ84" s="29"/>
      <c r="FR84" s="29"/>
      <c r="FS84" s="29"/>
      <c r="FT84" s="29"/>
      <c r="FU84" s="29"/>
      <c r="FV84" s="29"/>
      <c r="FW84" s="29"/>
      <c r="FX84" s="29"/>
      <c r="FY84" s="29"/>
      <c r="FZ84" s="29"/>
      <c r="GA84" s="29"/>
      <c r="GB84" s="29"/>
      <c r="GC84" s="29"/>
      <c r="GD84" s="29"/>
      <c r="GE84" s="29"/>
      <c r="GF84" s="29"/>
      <c r="GG84" s="29"/>
      <c r="GH84" s="29"/>
      <c r="GI84" s="29"/>
      <c r="GJ84" s="29"/>
      <c r="GK84" s="29"/>
      <c r="GL84" s="29"/>
      <c r="GM84" s="29"/>
      <c r="GN84" s="29"/>
      <c r="GO84" s="29"/>
      <c r="GP84" s="29"/>
      <c r="GQ84" s="29"/>
      <c r="GR84" s="29"/>
      <c r="GS84" s="29"/>
      <c r="GT84" s="29"/>
      <c r="GU84" s="29"/>
      <c r="GV84" s="29"/>
      <c r="GW84" s="29"/>
      <c r="GX84" s="29"/>
      <c r="GY84" s="29"/>
      <c r="GZ84" s="29"/>
      <c r="HA84" s="29"/>
      <c r="HB84" s="29"/>
      <c r="HC84" s="29"/>
      <c r="HD84" s="29"/>
      <c r="HE84" s="29"/>
      <c r="HF84" s="29"/>
      <c r="HG84" s="29"/>
      <c r="HH84" s="29"/>
      <c r="HI84" s="29"/>
      <c r="HJ84" s="29"/>
      <c r="HK84" s="29"/>
      <c r="HL84" s="29"/>
      <c r="HM84" s="29"/>
      <c r="HN84" s="29"/>
      <c r="HO84" s="29"/>
      <c r="HP84" s="29"/>
      <c r="HQ84" s="29"/>
      <c r="HR84" s="29"/>
      <c r="HS84" s="29"/>
      <c r="HT84" s="29"/>
      <c r="HU84" s="29"/>
      <c r="HV84" s="29"/>
      <c r="HW84" s="29"/>
      <c r="HX84" s="29"/>
      <c r="HY84" s="29"/>
      <c r="HZ84" s="29"/>
      <c r="IA84" s="29"/>
      <c r="IB84" s="29"/>
      <c r="IC84" s="29"/>
      <c r="ID84" s="29"/>
      <c r="IE84" s="29"/>
      <c r="IF84" s="29"/>
      <c r="IG84" s="29"/>
      <c r="IH84" s="29"/>
      <c r="II84" s="29"/>
      <c r="IJ84" s="29"/>
      <c r="IK84" s="29"/>
      <c r="IL84" s="29"/>
      <c r="IM84" s="29"/>
      <c r="IN84" s="29"/>
      <c r="IO84" s="29"/>
      <c r="IP84" s="29"/>
      <c r="IQ84" s="29"/>
      <c r="IR84" s="29"/>
      <c r="IS84" s="29"/>
      <c r="IT84" s="29"/>
      <c r="IU84" s="29"/>
      <c r="IV84" s="29"/>
      <c r="IW84" s="29"/>
      <c r="IX84" s="29"/>
      <c r="IY84" s="29"/>
      <c r="IZ84" s="29"/>
      <c r="JA84" s="29"/>
      <c r="JB84" s="29"/>
      <c r="JC84" s="29"/>
      <c r="JD84" s="29"/>
      <c r="JE84" s="29"/>
      <c r="JF84" s="29"/>
      <c r="JG84" s="29"/>
      <c r="JH84" s="29"/>
      <c r="JI84" s="29"/>
      <c r="JJ84" s="29"/>
      <c r="JK84" s="29"/>
      <c r="JL84" s="29"/>
      <c r="JM84" s="29"/>
      <c r="JN84" s="29"/>
      <c r="JO84" s="29"/>
      <c r="JP84" s="29"/>
      <c r="JQ84" s="29"/>
      <c r="JR84" s="29"/>
      <c r="JS84" s="29"/>
      <c r="JT84" s="29"/>
      <c r="JU84" s="29"/>
      <c r="JV84" s="29"/>
      <c r="JW84" s="29"/>
      <c r="JX84" s="29"/>
      <c r="JY84" s="29"/>
      <c r="JZ84" s="29"/>
      <c r="KA84" s="29"/>
      <c r="KB84" s="29"/>
      <c r="KC84" s="29"/>
      <c r="KD84" s="29"/>
      <c r="KE84" s="29"/>
      <c r="KF84" s="29"/>
      <c r="KG84" s="29"/>
      <c r="KH84" s="29"/>
      <c r="KI84" s="29"/>
      <c r="KJ84" s="29"/>
      <c r="KK84" s="29"/>
      <c r="KL84" s="29"/>
      <c r="KM84" s="29"/>
      <c r="KN84" s="29"/>
      <c r="KO84" s="29"/>
      <c r="KP84" s="29"/>
      <c r="KQ84" s="29"/>
      <c r="KR84" s="29"/>
      <c r="KS84" s="29"/>
      <c r="KT84" s="29"/>
      <c r="KU84" s="29"/>
      <c r="KV84" s="29"/>
      <c r="KW84" s="29"/>
      <c r="KX84" s="29"/>
      <c r="KY84" s="29"/>
      <c r="KZ84" s="29"/>
      <c r="LA84" s="29"/>
      <c r="LB84" s="29"/>
      <c r="LC84" s="29"/>
      <c r="LD84" s="29"/>
      <c r="LE84" s="29"/>
      <c r="LF84" s="29"/>
      <c r="LG84" s="29"/>
      <c r="LH84" s="29"/>
      <c r="LI84" s="29"/>
      <c r="LJ84" s="29"/>
      <c r="LK84" s="29"/>
      <c r="LL84" s="29"/>
      <c r="LM84" s="29"/>
      <c r="LN84" s="29"/>
      <c r="LO84" s="29"/>
      <c r="LP84" s="29"/>
      <c r="LQ84" s="29"/>
      <c r="LR84" s="29"/>
      <c r="LS84" s="29"/>
      <c r="LT84" s="29"/>
      <c r="LU84" s="29"/>
      <c r="LV84" s="29"/>
      <c r="LW84" s="29"/>
      <c r="LX84" s="29"/>
      <c r="LY84" s="29"/>
      <c r="LZ84" s="29"/>
      <c r="MA84" s="29"/>
      <c r="MB84" s="29"/>
      <c r="MC84" s="29"/>
      <c r="MD84" s="29"/>
      <c r="ME84" s="29"/>
      <c r="MF84" s="29"/>
      <c r="MG84" s="29"/>
      <c r="MH84" s="29"/>
      <c r="MI84" s="29"/>
      <c r="MJ84" s="29"/>
      <c r="MK84" s="29"/>
      <c r="ML84" s="29"/>
      <c r="MM84" s="29"/>
      <c r="MN84" s="29"/>
      <c r="MO84" s="29"/>
      <c r="MP84" s="29"/>
      <c r="MQ84" s="29"/>
      <c r="MR84" s="29"/>
      <c r="MS84" s="29"/>
      <c r="MT84" s="29"/>
      <c r="MU84" s="29"/>
      <c r="MV84" s="29"/>
      <c r="MW84" s="29"/>
      <c r="MX84" s="29"/>
      <c r="MY84" s="29"/>
      <c r="MZ84" s="29"/>
      <c r="NA84" s="29"/>
      <c r="NB84" s="29"/>
      <c r="NC84" s="29"/>
      <c r="ND84" s="29"/>
      <c r="NE84" s="29"/>
      <c r="NF84" s="29"/>
      <c r="NG84" s="29"/>
      <c r="NH84" s="29"/>
      <c r="NI84" s="29"/>
      <c r="NJ84" s="29"/>
      <c r="NK84" s="29"/>
      <c r="NL84" s="29"/>
      <c r="NM84" s="29"/>
      <c r="NN84" s="29"/>
      <c r="NO84" s="29"/>
      <c r="NP84" s="29"/>
      <c r="NQ84" s="29"/>
      <c r="NR84" s="29"/>
      <c r="NS84" s="29"/>
      <c r="NT84" s="29"/>
      <c r="NU84" s="29"/>
      <c r="NV84" s="29"/>
      <c r="NW84" s="29"/>
      <c r="NX84" s="29"/>
      <c r="NY84" s="29"/>
      <c r="NZ84" s="29"/>
      <c r="OA84" s="29"/>
      <c r="OB84" s="29"/>
      <c r="OC84" s="29"/>
      <c r="OD84" s="29"/>
      <c r="OE84" s="29"/>
      <c r="OF84" s="29"/>
      <c r="OG84" s="29"/>
      <c r="OH84" s="29"/>
      <c r="OI84" s="29"/>
      <c r="OJ84" s="29"/>
      <c r="OK84" s="29"/>
      <c r="OL84" s="29"/>
      <c r="OM84" s="29"/>
      <c r="ON84" s="29"/>
      <c r="OO84" s="29"/>
      <c r="OP84" s="29"/>
      <c r="OQ84" s="29"/>
      <c r="OR84" s="29"/>
      <c r="OS84" s="29"/>
      <c r="OT84" s="29"/>
      <c r="OU84" s="29"/>
      <c r="OV84" s="29"/>
      <c r="OW84" s="29"/>
      <c r="OX84" s="29"/>
      <c r="OY84" s="29"/>
      <c r="OZ84" s="29"/>
      <c r="PA84" s="29"/>
      <c r="PB84" s="29"/>
      <c r="PC84" s="29"/>
      <c r="PD84" s="29"/>
      <c r="PE84" s="29"/>
      <c r="PF84" s="29"/>
      <c r="PG84" s="29"/>
      <c r="PH84" s="29"/>
      <c r="PI84" s="29"/>
      <c r="PJ84" s="29"/>
      <c r="PK84" s="29"/>
      <c r="PL84" s="29"/>
      <c r="PM84" s="29"/>
      <c r="PN84" s="29"/>
      <c r="PO84" s="29"/>
      <c r="PP84" s="29"/>
      <c r="PQ84" s="29"/>
      <c r="PR84" s="29"/>
      <c r="PS84" s="29"/>
      <c r="PT84" s="29"/>
      <c r="PU84" s="29"/>
      <c r="PV84" s="29"/>
      <c r="PW84" s="29"/>
      <c r="PX84" s="29"/>
      <c r="PY84" s="29"/>
      <c r="PZ84" s="29"/>
      <c r="QA84" s="29"/>
      <c r="QB84" s="29"/>
      <c r="QC84" s="29"/>
      <c r="QD84" s="29"/>
      <c r="QE84" s="29"/>
      <c r="QF84" s="29"/>
      <c r="QG84" s="29"/>
      <c r="QH84" s="29"/>
      <c r="QI84" s="29"/>
      <c r="QJ84" s="29"/>
      <c r="QK84" s="29"/>
      <c r="QL84" s="29"/>
      <c r="QM84" s="29"/>
      <c r="QN84" s="29"/>
      <c r="QO84" s="29"/>
      <c r="QP84" s="29"/>
      <c r="QQ84" s="29"/>
      <c r="QR84" s="29"/>
      <c r="QS84" s="29"/>
      <c r="QT84" s="29"/>
      <c r="QU84" s="29"/>
      <c r="QV84" s="29"/>
      <c r="QW84" s="29"/>
      <c r="QX84" s="29"/>
      <c r="QY84" s="29"/>
      <c r="QZ84" s="29"/>
      <c r="RA84" s="29"/>
      <c r="RB84" s="29"/>
      <c r="RC84" s="29"/>
      <c r="RD84" s="29"/>
      <c r="RE84" s="29"/>
      <c r="RF84" s="29"/>
      <c r="RG84" s="29"/>
      <c r="RH84" s="29"/>
      <c r="RI84" s="29"/>
      <c r="RJ84" s="29"/>
      <c r="RK84" s="29"/>
      <c r="RL84" s="29"/>
      <c r="RM84" s="29"/>
      <c r="RN84" s="29"/>
      <c r="RO84" s="29"/>
      <c r="RP84" s="29"/>
      <c r="RQ84" s="29"/>
      <c r="RR84" s="29"/>
      <c r="RS84" s="29"/>
      <c r="RT84" s="29"/>
      <c r="RU84" s="29"/>
      <c r="RV84" s="29"/>
      <c r="RW84" s="29"/>
      <c r="RX84" s="29"/>
      <c r="RY84" s="29"/>
      <c r="RZ84" s="29"/>
      <c r="SA84" s="29"/>
      <c r="SB84" s="29"/>
      <c r="SC84" s="29"/>
      <c r="SD84" s="29"/>
      <c r="SE84" s="29"/>
      <c r="SF84" s="29"/>
      <c r="SG84" s="29"/>
      <c r="SH84" s="29"/>
      <c r="SI84" s="29"/>
      <c r="SJ84" s="29"/>
      <c r="SK84" s="29"/>
      <c r="SL84" s="29"/>
    </row>
    <row r="85" spans="1:506" ht="16.5" customHeight="1" x14ac:dyDescent="0.2">
      <c r="A85" s="20">
        <v>999</v>
      </c>
      <c r="B85" s="20" t="s">
        <v>75</v>
      </c>
      <c r="C85" s="20" t="s">
        <v>170</v>
      </c>
      <c r="D85" s="20" t="s">
        <v>30</v>
      </c>
      <c r="E85" s="20" t="s">
        <v>1345</v>
      </c>
      <c r="F85" s="22" t="s">
        <v>180</v>
      </c>
      <c r="G85" s="20" t="s">
        <v>25</v>
      </c>
      <c r="H85" s="20" t="s">
        <v>35</v>
      </c>
      <c r="I85" s="20" t="s">
        <v>81</v>
      </c>
      <c r="J85" s="22"/>
      <c r="K85" s="20"/>
      <c r="L85" s="20"/>
      <c r="M85" s="20"/>
      <c r="N85" s="20"/>
      <c r="O85" s="20"/>
      <c r="P85" s="42">
        <v>2500000</v>
      </c>
      <c r="Q85" s="24">
        <v>12</v>
      </c>
      <c r="R85" s="25">
        <v>45658</v>
      </c>
      <c r="S85" s="20" t="s">
        <v>83</v>
      </c>
      <c r="T85" s="26">
        <f t="shared" si="4"/>
        <v>30000000</v>
      </c>
      <c r="U85" s="27" t="s">
        <v>39</v>
      </c>
      <c r="V85" s="28" t="s">
        <v>40</v>
      </c>
      <c r="W85" s="29"/>
      <c r="X85" s="29"/>
      <c r="Y85" s="29"/>
      <c r="Z85" s="29"/>
      <c r="AA85" s="29"/>
      <c r="AB85" s="29"/>
      <c r="AC85" s="29"/>
      <c r="AD85" s="29"/>
      <c r="AE85" s="29"/>
      <c r="AF85" s="29"/>
      <c r="AG85" s="29"/>
      <c r="AH85" s="29"/>
      <c r="AI85" s="29"/>
      <c r="AJ85" s="29"/>
      <c r="AK85" s="29"/>
      <c r="AL85" s="29"/>
      <c r="AM85" s="29"/>
      <c r="AN85" s="29"/>
      <c r="AO85" s="29"/>
      <c r="AP85" s="29"/>
      <c r="AQ85" s="29"/>
      <c r="AR85" s="29"/>
      <c r="AS85" s="29"/>
      <c r="AT85" s="29"/>
      <c r="AU85" s="29"/>
      <c r="AV85" s="29"/>
      <c r="AW85" s="29"/>
      <c r="AX85" s="29"/>
      <c r="AY85" s="29"/>
      <c r="AZ85" s="29"/>
      <c r="BA85" s="29"/>
      <c r="BB85" s="29"/>
      <c r="BC85" s="29"/>
      <c r="BD85" s="29"/>
      <c r="BE85" s="29"/>
      <c r="BF85" s="29"/>
      <c r="BG85" s="29"/>
      <c r="BH85" s="29"/>
      <c r="BI85" s="29"/>
      <c r="BJ85" s="29"/>
      <c r="BK85" s="29"/>
      <c r="BL85" s="29"/>
      <c r="BM85" s="29"/>
      <c r="BN85" s="29"/>
      <c r="BO85" s="29"/>
      <c r="BP85" s="29"/>
      <c r="BQ85" s="29"/>
      <c r="BR85" s="29"/>
      <c r="BS85" s="29"/>
      <c r="BT85" s="29"/>
      <c r="BU85" s="29"/>
      <c r="BV85" s="29"/>
      <c r="BW85" s="29"/>
      <c r="BX85" s="29"/>
      <c r="BY85" s="29"/>
      <c r="BZ85" s="29"/>
      <c r="CA85" s="29"/>
      <c r="CB85" s="29"/>
      <c r="CC85" s="29"/>
      <c r="CD85" s="29"/>
      <c r="CE85" s="29"/>
      <c r="CF85" s="29"/>
      <c r="CG85" s="29"/>
      <c r="CH85" s="29"/>
      <c r="CI85" s="29"/>
      <c r="CJ85" s="29"/>
      <c r="CK85" s="29"/>
      <c r="CL85" s="29"/>
      <c r="CM85" s="29"/>
      <c r="CN85" s="29"/>
      <c r="CO85" s="29"/>
      <c r="CP85" s="29"/>
      <c r="CQ85" s="29"/>
      <c r="CR85" s="29"/>
      <c r="CS85" s="29"/>
      <c r="CT85" s="29"/>
      <c r="CU85" s="29"/>
      <c r="CV85" s="29"/>
      <c r="CW85" s="29"/>
      <c r="CX85" s="29"/>
      <c r="CY85" s="29"/>
      <c r="CZ85" s="29"/>
      <c r="DA85" s="29"/>
      <c r="DB85" s="29"/>
      <c r="DC85" s="29"/>
      <c r="DD85" s="29"/>
      <c r="DE85" s="29"/>
      <c r="DF85" s="29"/>
      <c r="DG85" s="29"/>
      <c r="DH85" s="29"/>
      <c r="DI85" s="29"/>
      <c r="DJ85" s="29"/>
      <c r="DK85" s="29"/>
      <c r="DL85" s="29"/>
      <c r="DM85" s="29"/>
      <c r="DN85" s="29"/>
      <c r="DO85" s="29"/>
      <c r="DP85" s="29"/>
      <c r="DQ85" s="29"/>
      <c r="DR85" s="29"/>
      <c r="DS85" s="29"/>
      <c r="DT85" s="29"/>
      <c r="DU85" s="29"/>
      <c r="DV85" s="29"/>
      <c r="DW85" s="29"/>
      <c r="DX85" s="29"/>
      <c r="DY85" s="29"/>
      <c r="DZ85" s="29"/>
      <c r="EA85" s="29"/>
      <c r="EB85" s="29"/>
      <c r="EC85" s="29"/>
      <c r="ED85" s="29"/>
      <c r="EE85" s="29"/>
      <c r="EF85" s="29"/>
      <c r="EG85" s="29"/>
      <c r="EH85" s="29"/>
      <c r="EI85" s="29"/>
      <c r="EJ85" s="29"/>
      <c r="EK85" s="29"/>
      <c r="EL85" s="29"/>
      <c r="EM85" s="29"/>
      <c r="EN85" s="29"/>
      <c r="EO85" s="29"/>
      <c r="EP85" s="29"/>
      <c r="EQ85" s="29"/>
      <c r="ER85" s="29"/>
      <c r="ES85" s="29"/>
      <c r="ET85" s="29"/>
      <c r="EU85" s="29"/>
      <c r="EV85" s="29"/>
      <c r="EW85" s="29"/>
      <c r="EX85" s="29"/>
      <c r="EY85" s="29"/>
      <c r="EZ85" s="29"/>
      <c r="FA85" s="29"/>
      <c r="FB85" s="29"/>
      <c r="FC85" s="29"/>
      <c r="FD85" s="29"/>
      <c r="FE85" s="29"/>
      <c r="FF85" s="29"/>
      <c r="FG85" s="29"/>
      <c r="FH85" s="29"/>
      <c r="FI85" s="29"/>
      <c r="FJ85" s="29"/>
      <c r="FK85" s="29"/>
      <c r="FL85" s="29"/>
      <c r="FM85" s="29"/>
      <c r="FN85" s="29"/>
      <c r="FO85" s="29"/>
      <c r="FP85" s="29"/>
      <c r="FQ85" s="29"/>
      <c r="FR85" s="29"/>
      <c r="FS85" s="29"/>
      <c r="FT85" s="29"/>
      <c r="FU85" s="29"/>
      <c r="FV85" s="29"/>
      <c r="FW85" s="29"/>
      <c r="FX85" s="29"/>
      <c r="FY85" s="29"/>
      <c r="FZ85" s="29"/>
      <c r="GA85" s="29"/>
      <c r="GB85" s="29"/>
      <c r="GC85" s="29"/>
      <c r="GD85" s="29"/>
      <c r="GE85" s="29"/>
      <c r="GF85" s="29"/>
      <c r="GG85" s="29"/>
      <c r="GH85" s="29"/>
      <c r="GI85" s="29"/>
      <c r="GJ85" s="29"/>
      <c r="GK85" s="29"/>
      <c r="GL85" s="29"/>
      <c r="GM85" s="29"/>
      <c r="GN85" s="29"/>
      <c r="GO85" s="29"/>
      <c r="GP85" s="29"/>
      <c r="GQ85" s="29"/>
      <c r="GR85" s="29"/>
      <c r="GS85" s="29"/>
      <c r="GT85" s="29"/>
      <c r="GU85" s="29"/>
      <c r="GV85" s="29"/>
      <c r="GW85" s="29"/>
      <c r="GX85" s="29"/>
      <c r="GY85" s="29"/>
      <c r="GZ85" s="29"/>
      <c r="HA85" s="29"/>
      <c r="HB85" s="29"/>
      <c r="HC85" s="29"/>
      <c r="HD85" s="29"/>
      <c r="HE85" s="29"/>
      <c r="HF85" s="29"/>
      <c r="HG85" s="29"/>
      <c r="HH85" s="29"/>
      <c r="HI85" s="29"/>
      <c r="HJ85" s="29"/>
      <c r="HK85" s="29"/>
      <c r="HL85" s="29"/>
      <c r="HM85" s="29"/>
      <c r="HN85" s="29"/>
      <c r="HO85" s="29"/>
      <c r="HP85" s="29"/>
      <c r="HQ85" s="29"/>
      <c r="HR85" s="29"/>
      <c r="HS85" s="29"/>
      <c r="HT85" s="29"/>
      <c r="HU85" s="29"/>
      <c r="HV85" s="29"/>
      <c r="HW85" s="29"/>
      <c r="HX85" s="29"/>
      <c r="HY85" s="29"/>
      <c r="HZ85" s="29"/>
      <c r="IA85" s="29"/>
      <c r="IB85" s="29"/>
      <c r="IC85" s="29"/>
      <c r="ID85" s="29"/>
      <c r="IE85" s="29"/>
      <c r="IF85" s="29"/>
      <c r="IG85" s="29"/>
      <c r="IH85" s="29"/>
      <c r="II85" s="29"/>
      <c r="IJ85" s="29"/>
      <c r="IK85" s="29"/>
      <c r="IL85" s="29"/>
      <c r="IM85" s="29"/>
      <c r="IN85" s="29"/>
      <c r="IO85" s="29"/>
      <c r="IP85" s="29"/>
      <c r="IQ85" s="29"/>
      <c r="IR85" s="29"/>
      <c r="IS85" s="29"/>
      <c r="IT85" s="29"/>
      <c r="IU85" s="29"/>
      <c r="IV85" s="29"/>
      <c r="IW85" s="29"/>
      <c r="IX85" s="29"/>
      <c r="IY85" s="29"/>
      <c r="IZ85" s="29"/>
      <c r="JA85" s="29"/>
      <c r="JB85" s="29"/>
      <c r="JC85" s="29"/>
      <c r="JD85" s="29"/>
      <c r="JE85" s="29"/>
      <c r="JF85" s="29"/>
      <c r="JG85" s="29"/>
      <c r="JH85" s="29"/>
      <c r="JI85" s="29"/>
      <c r="JJ85" s="29"/>
      <c r="JK85" s="29"/>
      <c r="JL85" s="29"/>
      <c r="JM85" s="29"/>
      <c r="JN85" s="29"/>
      <c r="JO85" s="29"/>
      <c r="JP85" s="29"/>
      <c r="JQ85" s="29"/>
      <c r="JR85" s="29"/>
      <c r="JS85" s="29"/>
      <c r="JT85" s="29"/>
      <c r="JU85" s="29"/>
      <c r="JV85" s="29"/>
      <c r="JW85" s="29"/>
      <c r="JX85" s="29"/>
      <c r="JY85" s="29"/>
      <c r="JZ85" s="29"/>
      <c r="KA85" s="29"/>
      <c r="KB85" s="29"/>
      <c r="KC85" s="29"/>
      <c r="KD85" s="29"/>
      <c r="KE85" s="29"/>
      <c r="KF85" s="29"/>
      <c r="KG85" s="29"/>
      <c r="KH85" s="29"/>
      <c r="KI85" s="29"/>
      <c r="KJ85" s="29"/>
      <c r="KK85" s="29"/>
      <c r="KL85" s="29"/>
      <c r="KM85" s="29"/>
      <c r="KN85" s="29"/>
      <c r="KO85" s="29"/>
      <c r="KP85" s="29"/>
      <c r="KQ85" s="29"/>
      <c r="KR85" s="29"/>
      <c r="KS85" s="29"/>
      <c r="KT85" s="29"/>
      <c r="KU85" s="29"/>
      <c r="KV85" s="29"/>
      <c r="KW85" s="29"/>
      <c r="KX85" s="29"/>
      <c r="KY85" s="29"/>
      <c r="KZ85" s="29"/>
      <c r="LA85" s="29"/>
      <c r="LB85" s="29"/>
      <c r="LC85" s="29"/>
      <c r="LD85" s="29"/>
      <c r="LE85" s="29"/>
      <c r="LF85" s="29"/>
      <c r="LG85" s="29"/>
      <c r="LH85" s="29"/>
      <c r="LI85" s="29"/>
      <c r="LJ85" s="29"/>
      <c r="LK85" s="29"/>
      <c r="LL85" s="29"/>
      <c r="LM85" s="29"/>
      <c r="LN85" s="29"/>
      <c r="LO85" s="29"/>
      <c r="LP85" s="29"/>
      <c r="LQ85" s="29"/>
      <c r="LR85" s="29"/>
      <c r="LS85" s="29"/>
      <c r="LT85" s="29"/>
      <c r="LU85" s="29"/>
      <c r="LV85" s="29"/>
      <c r="LW85" s="29"/>
      <c r="LX85" s="29"/>
      <c r="LY85" s="29"/>
      <c r="LZ85" s="29"/>
      <c r="MA85" s="29"/>
      <c r="MB85" s="29"/>
      <c r="MC85" s="29"/>
      <c r="MD85" s="29"/>
      <c r="ME85" s="29"/>
      <c r="MF85" s="29"/>
      <c r="MG85" s="29"/>
      <c r="MH85" s="29"/>
      <c r="MI85" s="29"/>
      <c r="MJ85" s="29"/>
      <c r="MK85" s="29"/>
      <c r="ML85" s="29"/>
      <c r="MM85" s="29"/>
      <c r="MN85" s="29"/>
      <c r="MO85" s="29"/>
      <c r="MP85" s="29"/>
      <c r="MQ85" s="29"/>
      <c r="MR85" s="29"/>
      <c r="MS85" s="29"/>
      <c r="MT85" s="29"/>
      <c r="MU85" s="29"/>
      <c r="MV85" s="29"/>
      <c r="MW85" s="29"/>
      <c r="MX85" s="29"/>
      <c r="MY85" s="29"/>
      <c r="MZ85" s="29"/>
      <c r="NA85" s="29"/>
      <c r="NB85" s="29"/>
      <c r="NC85" s="29"/>
      <c r="ND85" s="29"/>
      <c r="NE85" s="29"/>
      <c r="NF85" s="29"/>
      <c r="NG85" s="29"/>
      <c r="NH85" s="29"/>
      <c r="NI85" s="29"/>
      <c r="NJ85" s="29"/>
      <c r="NK85" s="29"/>
      <c r="NL85" s="29"/>
      <c r="NM85" s="29"/>
      <c r="NN85" s="29"/>
      <c r="NO85" s="29"/>
      <c r="NP85" s="29"/>
      <c r="NQ85" s="29"/>
      <c r="NR85" s="29"/>
      <c r="NS85" s="29"/>
      <c r="NT85" s="29"/>
      <c r="NU85" s="29"/>
      <c r="NV85" s="29"/>
      <c r="NW85" s="29"/>
      <c r="NX85" s="29"/>
      <c r="NY85" s="29"/>
      <c r="NZ85" s="29"/>
      <c r="OA85" s="29"/>
      <c r="OB85" s="29"/>
      <c r="OC85" s="29"/>
      <c r="OD85" s="29"/>
      <c r="OE85" s="29"/>
      <c r="OF85" s="29"/>
      <c r="OG85" s="29"/>
      <c r="OH85" s="29"/>
      <c r="OI85" s="29"/>
      <c r="OJ85" s="29"/>
      <c r="OK85" s="29"/>
      <c r="OL85" s="29"/>
      <c r="OM85" s="29"/>
      <c r="ON85" s="29"/>
      <c r="OO85" s="29"/>
      <c r="OP85" s="29"/>
      <c r="OQ85" s="29"/>
      <c r="OR85" s="29"/>
      <c r="OS85" s="29"/>
      <c r="OT85" s="29"/>
      <c r="OU85" s="29"/>
      <c r="OV85" s="29"/>
      <c r="OW85" s="29"/>
      <c r="OX85" s="29"/>
      <c r="OY85" s="29"/>
      <c r="OZ85" s="29"/>
      <c r="PA85" s="29"/>
      <c r="PB85" s="29"/>
      <c r="PC85" s="29"/>
      <c r="PD85" s="29"/>
      <c r="PE85" s="29"/>
      <c r="PF85" s="29"/>
      <c r="PG85" s="29"/>
      <c r="PH85" s="29"/>
      <c r="PI85" s="29"/>
      <c r="PJ85" s="29"/>
      <c r="PK85" s="29"/>
      <c r="PL85" s="29"/>
      <c r="PM85" s="29"/>
      <c r="PN85" s="29"/>
      <c r="PO85" s="29"/>
      <c r="PP85" s="29"/>
      <c r="PQ85" s="29"/>
      <c r="PR85" s="29"/>
      <c r="PS85" s="29"/>
      <c r="PT85" s="29"/>
      <c r="PU85" s="29"/>
      <c r="PV85" s="29"/>
      <c r="PW85" s="29"/>
      <c r="PX85" s="29"/>
      <c r="PY85" s="29"/>
      <c r="PZ85" s="29"/>
      <c r="QA85" s="29"/>
      <c r="QB85" s="29"/>
      <c r="QC85" s="29"/>
      <c r="QD85" s="29"/>
      <c r="QE85" s="29"/>
      <c r="QF85" s="29"/>
      <c r="QG85" s="29"/>
      <c r="QH85" s="29"/>
      <c r="QI85" s="29"/>
      <c r="QJ85" s="29"/>
      <c r="QK85" s="29"/>
      <c r="QL85" s="29"/>
      <c r="QM85" s="29"/>
      <c r="QN85" s="29"/>
      <c r="QO85" s="29"/>
      <c r="QP85" s="29"/>
      <c r="QQ85" s="29"/>
      <c r="QR85" s="29"/>
      <c r="QS85" s="29"/>
      <c r="QT85" s="29"/>
      <c r="QU85" s="29"/>
      <c r="QV85" s="29"/>
      <c r="QW85" s="29"/>
      <c r="QX85" s="29"/>
      <c r="QY85" s="29"/>
      <c r="QZ85" s="29"/>
      <c r="RA85" s="29"/>
      <c r="RB85" s="29"/>
      <c r="RC85" s="29"/>
      <c r="RD85" s="29"/>
      <c r="RE85" s="29"/>
      <c r="RF85" s="29"/>
      <c r="RG85" s="29"/>
      <c r="RH85" s="29"/>
      <c r="RI85" s="29"/>
      <c r="RJ85" s="29"/>
      <c r="RK85" s="29"/>
      <c r="RL85" s="29"/>
      <c r="RM85" s="29"/>
      <c r="RN85" s="29"/>
      <c r="RO85" s="29"/>
      <c r="RP85" s="29"/>
      <c r="RQ85" s="29"/>
      <c r="RR85" s="29"/>
      <c r="RS85" s="29"/>
      <c r="RT85" s="29"/>
      <c r="RU85" s="29"/>
      <c r="RV85" s="29"/>
      <c r="RW85" s="29"/>
      <c r="RX85" s="29"/>
      <c r="RY85" s="29"/>
      <c r="RZ85" s="29"/>
      <c r="SA85" s="29"/>
      <c r="SB85" s="29"/>
      <c r="SC85" s="29"/>
      <c r="SD85" s="29"/>
      <c r="SE85" s="29"/>
      <c r="SF85" s="29"/>
      <c r="SG85" s="29"/>
      <c r="SH85" s="29"/>
      <c r="SI85" s="29"/>
      <c r="SJ85" s="29"/>
      <c r="SK85" s="29"/>
      <c r="SL85" s="29"/>
    </row>
    <row r="86" spans="1:506" ht="16.5" customHeight="1" x14ac:dyDescent="0.2">
      <c r="A86" s="20">
        <v>1000</v>
      </c>
      <c r="B86" s="20" t="s">
        <v>75</v>
      </c>
      <c r="C86" s="20" t="s">
        <v>170</v>
      </c>
      <c r="D86" s="20" t="s">
        <v>30</v>
      </c>
      <c r="E86" s="20" t="s">
        <v>1345</v>
      </c>
      <c r="F86" s="22" t="s">
        <v>181</v>
      </c>
      <c r="G86" s="20" t="s">
        <v>173</v>
      </c>
      <c r="H86" s="20" t="s">
        <v>35</v>
      </c>
      <c r="I86" s="20" t="s">
        <v>81</v>
      </c>
      <c r="J86" s="22"/>
      <c r="K86" s="20"/>
      <c r="L86" s="20"/>
      <c r="M86" s="20"/>
      <c r="N86" s="20"/>
      <c r="O86" s="20"/>
      <c r="P86" s="42">
        <v>3500000</v>
      </c>
      <c r="Q86" s="24">
        <v>12</v>
      </c>
      <c r="R86" s="25">
        <v>45658</v>
      </c>
      <c r="S86" s="20" t="s">
        <v>83</v>
      </c>
      <c r="T86" s="26">
        <f t="shared" si="4"/>
        <v>42000000</v>
      </c>
      <c r="U86" s="27" t="s">
        <v>39</v>
      </c>
      <c r="V86" s="28" t="s">
        <v>40</v>
      </c>
      <c r="W86" s="29"/>
      <c r="X86" s="29"/>
      <c r="Y86" s="29"/>
      <c r="Z86" s="29"/>
      <c r="AA86" s="29"/>
      <c r="AB86" s="29"/>
      <c r="AC86" s="29"/>
      <c r="AD86" s="29"/>
      <c r="AE86" s="29"/>
      <c r="AF86" s="29"/>
      <c r="AG86" s="29"/>
      <c r="AH86" s="29"/>
      <c r="AI86" s="29"/>
      <c r="AJ86" s="29"/>
      <c r="AK86" s="29"/>
      <c r="AL86" s="29"/>
      <c r="AM86" s="29"/>
      <c r="AN86" s="29"/>
      <c r="AO86" s="29"/>
      <c r="AP86" s="29"/>
      <c r="AQ86" s="29"/>
      <c r="AR86" s="29"/>
      <c r="AS86" s="29"/>
      <c r="AT86" s="29"/>
      <c r="AU86" s="29"/>
      <c r="AV86" s="29"/>
      <c r="AW86" s="29"/>
      <c r="AX86" s="29"/>
      <c r="AY86" s="29"/>
      <c r="AZ86" s="29"/>
      <c r="BA86" s="29"/>
      <c r="BB86" s="29"/>
      <c r="BC86" s="29"/>
      <c r="BD86" s="29"/>
      <c r="BE86" s="29"/>
      <c r="BF86" s="29"/>
      <c r="BG86" s="29"/>
      <c r="BH86" s="29"/>
      <c r="BI86" s="29"/>
      <c r="BJ86" s="29"/>
      <c r="BK86" s="29"/>
      <c r="BL86" s="29"/>
      <c r="BM86" s="29"/>
      <c r="BN86" s="29"/>
      <c r="BO86" s="29"/>
      <c r="BP86" s="29"/>
      <c r="BQ86" s="29"/>
      <c r="BR86" s="29"/>
      <c r="BS86" s="29"/>
      <c r="BT86" s="29"/>
      <c r="BU86" s="29"/>
      <c r="BV86" s="29"/>
      <c r="BW86" s="29"/>
      <c r="BX86" s="29"/>
      <c r="BY86" s="29"/>
      <c r="BZ86" s="29"/>
      <c r="CA86" s="29"/>
      <c r="CB86" s="29"/>
      <c r="CC86" s="29"/>
      <c r="CD86" s="29"/>
      <c r="CE86" s="29"/>
      <c r="CF86" s="29"/>
      <c r="CG86" s="29"/>
      <c r="CH86" s="29"/>
      <c r="CI86" s="29"/>
      <c r="CJ86" s="29"/>
      <c r="CK86" s="29"/>
      <c r="CL86" s="29"/>
      <c r="CM86" s="29"/>
      <c r="CN86" s="29"/>
      <c r="CO86" s="29"/>
      <c r="CP86" s="29"/>
      <c r="CQ86" s="29"/>
      <c r="CR86" s="29"/>
      <c r="CS86" s="29"/>
      <c r="CT86" s="29"/>
      <c r="CU86" s="29"/>
      <c r="CV86" s="29"/>
      <c r="CW86" s="29"/>
      <c r="CX86" s="29"/>
      <c r="CY86" s="29"/>
      <c r="CZ86" s="29"/>
      <c r="DA86" s="29"/>
      <c r="DB86" s="29"/>
      <c r="DC86" s="29"/>
      <c r="DD86" s="29"/>
      <c r="DE86" s="29"/>
      <c r="DF86" s="29"/>
      <c r="DG86" s="29"/>
      <c r="DH86" s="29"/>
      <c r="DI86" s="29"/>
      <c r="DJ86" s="29"/>
      <c r="DK86" s="29"/>
      <c r="DL86" s="29"/>
      <c r="DM86" s="29"/>
      <c r="DN86" s="29"/>
      <c r="DO86" s="29"/>
      <c r="DP86" s="29"/>
      <c r="DQ86" s="29"/>
      <c r="DR86" s="29"/>
      <c r="DS86" s="29"/>
      <c r="DT86" s="29"/>
      <c r="DU86" s="29"/>
      <c r="DV86" s="29"/>
      <c r="DW86" s="29"/>
      <c r="DX86" s="29"/>
      <c r="DY86" s="29"/>
      <c r="DZ86" s="29"/>
      <c r="EA86" s="29"/>
      <c r="EB86" s="29"/>
      <c r="EC86" s="29"/>
      <c r="ED86" s="29"/>
      <c r="EE86" s="29"/>
      <c r="EF86" s="29"/>
      <c r="EG86" s="29"/>
      <c r="EH86" s="29"/>
      <c r="EI86" s="29"/>
      <c r="EJ86" s="29"/>
      <c r="EK86" s="29"/>
      <c r="EL86" s="29"/>
      <c r="EM86" s="29"/>
      <c r="EN86" s="29"/>
      <c r="EO86" s="29"/>
      <c r="EP86" s="29"/>
      <c r="EQ86" s="29"/>
      <c r="ER86" s="29"/>
      <c r="ES86" s="29"/>
      <c r="ET86" s="29"/>
      <c r="EU86" s="29"/>
      <c r="EV86" s="29"/>
      <c r="EW86" s="29"/>
      <c r="EX86" s="29"/>
      <c r="EY86" s="29"/>
      <c r="EZ86" s="29"/>
      <c r="FA86" s="29"/>
      <c r="FB86" s="29"/>
      <c r="FC86" s="29"/>
      <c r="FD86" s="29"/>
      <c r="FE86" s="29"/>
      <c r="FF86" s="29"/>
      <c r="FG86" s="29"/>
      <c r="FH86" s="29"/>
      <c r="FI86" s="29"/>
      <c r="FJ86" s="29"/>
      <c r="FK86" s="29"/>
      <c r="FL86" s="29"/>
      <c r="FM86" s="29"/>
      <c r="FN86" s="29"/>
      <c r="FO86" s="29"/>
      <c r="FP86" s="29"/>
      <c r="FQ86" s="29"/>
      <c r="FR86" s="29"/>
      <c r="FS86" s="29"/>
      <c r="FT86" s="29"/>
      <c r="FU86" s="29"/>
      <c r="FV86" s="29"/>
      <c r="FW86" s="29"/>
      <c r="FX86" s="29"/>
      <c r="FY86" s="29"/>
      <c r="FZ86" s="29"/>
      <c r="GA86" s="29"/>
      <c r="GB86" s="29"/>
      <c r="GC86" s="29"/>
      <c r="GD86" s="29"/>
      <c r="GE86" s="29"/>
      <c r="GF86" s="29"/>
      <c r="GG86" s="29"/>
      <c r="GH86" s="29"/>
      <c r="GI86" s="29"/>
      <c r="GJ86" s="29"/>
      <c r="GK86" s="29"/>
      <c r="GL86" s="29"/>
      <c r="GM86" s="29"/>
      <c r="GN86" s="29"/>
      <c r="GO86" s="29"/>
      <c r="GP86" s="29"/>
      <c r="GQ86" s="29"/>
      <c r="GR86" s="29"/>
      <c r="GS86" s="29"/>
      <c r="GT86" s="29"/>
      <c r="GU86" s="29"/>
      <c r="GV86" s="29"/>
      <c r="GW86" s="29"/>
      <c r="GX86" s="29"/>
      <c r="GY86" s="29"/>
      <c r="GZ86" s="29"/>
      <c r="HA86" s="29"/>
      <c r="HB86" s="29"/>
      <c r="HC86" s="29"/>
      <c r="HD86" s="29"/>
      <c r="HE86" s="29"/>
      <c r="HF86" s="29"/>
      <c r="HG86" s="29"/>
      <c r="HH86" s="29"/>
      <c r="HI86" s="29"/>
      <c r="HJ86" s="29"/>
      <c r="HK86" s="29"/>
      <c r="HL86" s="29"/>
      <c r="HM86" s="29"/>
      <c r="HN86" s="29"/>
      <c r="HO86" s="29"/>
      <c r="HP86" s="29"/>
      <c r="HQ86" s="29"/>
      <c r="HR86" s="29"/>
      <c r="HS86" s="29"/>
      <c r="HT86" s="29"/>
      <c r="HU86" s="29"/>
      <c r="HV86" s="29"/>
      <c r="HW86" s="29"/>
      <c r="HX86" s="29"/>
      <c r="HY86" s="29"/>
      <c r="HZ86" s="29"/>
      <c r="IA86" s="29"/>
      <c r="IB86" s="29"/>
      <c r="IC86" s="29"/>
      <c r="ID86" s="29"/>
      <c r="IE86" s="29"/>
      <c r="IF86" s="29"/>
      <c r="IG86" s="29"/>
      <c r="IH86" s="29"/>
      <c r="II86" s="29"/>
      <c r="IJ86" s="29"/>
      <c r="IK86" s="29"/>
      <c r="IL86" s="29"/>
      <c r="IM86" s="29"/>
      <c r="IN86" s="29"/>
      <c r="IO86" s="29"/>
      <c r="IP86" s="29"/>
      <c r="IQ86" s="29"/>
      <c r="IR86" s="29"/>
      <c r="IS86" s="29"/>
      <c r="IT86" s="29"/>
      <c r="IU86" s="29"/>
      <c r="IV86" s="29"/>
      <c r="IW86" s="29"/>
      <c r="IX86" s="29"/>
      <c r="IY86" s="29"/>
      <c r="IZ86" s="29"/>
      <c r="JA86" s="29"/>
      <c r="JB86" s="29"/>
      <c r="JC86" s="29"/>
      <c r="JD86" s="29"/>
      <c r="JE86" s="29"/>
      <c r="JF86" s="29"/>
      <c r="JG86" s="29"/>
      <c r="JH86" s="29"/>
      <c r="JI86" s="29"/>
      <c r="JJ86" s="29"/>
      <c r="JK86" s="29"/>
      <c r="JL86" s="29"/>
      <c r="JM86" s="29"/>
      <c r="JN86" s="29"/>
      <c r="JO86" s="29"/>
      <c r="JP86" s="29"/>
      <c r="JQ86" s="29"/>
      <c r="JR86" s="29"/>
      <c r="JS86" s="29"/>
      <c r="JT86" s="29"/>
      <c r="JU86" s="29"/>
      <c r="JV86" s="29"/>
      <c r="JW86" s="29"/>
      <c r="JX86" s="29"/>
      <c r="JY86" s="29"/>
      <c r="JZ86" s="29"/>
      <c r="KA86" s="29"/>
      <c r="KB86" s="29"/>
      <c r="KC86" s="29"/>
      <c r="KD86" s="29"/>
      <c r="KE86" s="29"/>
      <c r="KF86" s="29"/>
      <c r="KG86" s="29"/>
      <c r="KH86" s="29"/>
      <c r="KI86" s="29"/>
      <c r="KJ86" s="29"/>
      <c r="KK86" s="29"/>
      <c r="KL86" s="29"/>
      <c r="KM86" s="29"/>
      <c r="KN86" s="29"/>
      <c r="KO86" s="29"/>
      <c r="KP86" s="29"/>
      <c r="KQ86" s="29"/>
      <c r="KR86" s="29"/>
      <c r="KS86" s="29"/>
      <c r="KT86" s="29"/>
      <c r="KU86" s="29"/>
      <c r="KV86" s="29"/>
      <c r="KW86" s="29"/>
      <c r="KX86" s="29"/>
      <c r="KY86" s="29"/>
      <c r="KZ86" s="29"/>
      <c r="LA86" s="29"/>
      <c r="LB86" s="29"/>
      <c r="LC86" s="29"/>
      <c r="LD86" s="29"/>
      <c r="LE86" s="29"/>
      <c r="LF86" s="29"/>
      <c r="LG86" s="29"/>
      <c r="LH86" s="29"/>
      <c r="LI86" s="29"/>
      <c r="LJ86" s="29"/>
      <c r="LK86" s="29"/>
      <c r="LL86" s="29"/>
      <c r="LM86" s="29"/>
      <c r="LN86" s="29"/>
      <c r="LO86" s="29"/>
      <c r="LP86" s="29"/>
      <c r="LQ86" s="29"/>
      <c r="LR86" s="29"/>
      <c r="LS86" s="29"/>
      <c r="LT86" s="29"/>
      <c r="LU86" s="29"/>
      <c r="LV86" s="29"/>
      <c r="LW86" s="29"/>
      <c r="LX86" s="29"/>
      <c r="LY86" s="29"/>
      <c r="LZ86" s="29"/>
      <c r="MA86" s="29"/>
      <c r="MB86" s="29"/>
      <c r="MC86" s="29"/>
      <c r="MD86" s="29"/>
      <c r="ME86" s="29"/>
      <c r="MF86" s="29"/>
      <c r="MG86" s="29"/>
      <c r="MH86" s="29"/>
      <c r="MI86" s="29"/>
      <c r="MJ86" s="29"/>
      <c r="MK86" s="29"/>
      <c r="ML86" s="29"/>
      <c r="MM86" s="29"/>
      <c r="MN86" s="29"/>
      <c r="MO86" s="29"/>
      <c r="MP86" s="29"/>
      <c r="MQ86" s="29"/>
      <c r="MR86" s="29"/>
      <c r="MS86" s="29"/>
      <c r="MT86" s="29"/>
      <c r="MU86" s="29"/>
      <c r="MV86" s="29"/>
      <c r="MW86" s="29"/>
      <c r="MX86" s="29"/>
      <c r="MY86" s="29"/>
      <c r="MZ86" s="29"/>
      <c r="NA86" s="29"/>
      <c r="NB86" s="29"/>
      <c r="NC86" s="29"/>
      <c r="ND86" s="29"/>
      <c r="NE86" s="29"/>
      <c r="NF86" s="29"/>
      <c r="NG86" s="29"/>
      <c r="NH86" s="29"/>
      <c r="NI86" s="29"/>
      <c r="NJ86" s="29"/>
      <c r="NK86" s="29"/>
      <c r="NL86" s="29"/>
      <c r="NM86" s="29"/>
      <c r="NN86" s="29"/>
      <c r="NO86" s="29"/>
      <c r="NP86" s="29"/>
      <c r="NQ86" s="29"/>
      <c r="NR86" s="29"/>
      <c r="NS86" s="29"/>
      <c r="NT86" s="29"/>
      <c r="NU86" s="29"/>
      <c r="NV86" s="29"/>
      <c r="NW86" s="29"/>
      <c r="NX86" s="29"/>
      <c r="NY86" s="29"/>
      <c r="NZ86" s="29"/>
      <c r="OA86" s="29"/>
      <c r="OB86" s="29"/>
      <c r="OC86" s="29"/>
      <c r="OD86" s="29"/>
      <c r="OE86" s="29"/>
      <c r="OF86" s="29"/>
      <c r="OG86" s="29"/>
      <c r="OH86" s="29"/>
      <c r="OI86" s="29"/>
      <c r="OJ86" s="29"/>
      <c r="OK86" s="29"/>
      <c r="OL86" s="29"/>
      <c r="OM86" s="29"/>
      <c r="ON86" s="29"/>
      <c r="OO86" s="29"/>
      <c r="OP86" s="29"/>
      <c r="OQ86" s="29"/>
      <c r="OR86" s="29"/>
      <c r="OS86" s="29"/>
      <c r="OT86" s="29"/>
      <c r="OU86" s="29"/>
      <c r="OV86" s="29"/>
      <c r="OW86" s="29"/>
      <c r="OX86" s="29"/>
      <c r="OY86" s="29"/>
      <c r="OZ86" s="29"/>
      <c r="PA86" s="29"/>
      <c r="PB86" s="29"/>
      <c r="PC86" s="29"/>
      <c r="PD86" s="29"/>
      <c r="PE86" s="29"/>
      <c r="PF86" s="29"/>
      <c r="PG86" s="29"/>
      <c r="PH86" s="29"/>
      <c r="PI86" s="29"/>
      <c r="PJ86" s="29"/>
      <c r="PK86" s="29"/>
      <c r="PL86" s="29"/>
      <c r="PM86" s="29"/>
      <c r="PN86" s="29"/>
      <c r="PO86" s="29"/>
      <c r="PP86" s="29"/>
      <c r="PQ86" s="29"/>
      <c r="PR86" s="29"/>
      <c r="PS86" s="29"/>
      <c r="PT86" s="29"/>
      <c r="PU86" s="29"/>
      <c r="PV86" s="29"/>
      <c r="PW86" s="29"/>
      <c r="PX86" s="29"/>
      <c r="PY86" s="29"/>
      <c r="PZ86" s="29"/>
      <c r="QA86" s="29"/>
      <c r="QB86" s="29"/>
      <c r="QC86" s="29"/>
      <c r="QD86" s="29"/>
      <c r="QE86" s="29"/>
      <c r="QF86" s="29"/>
      <c r="QG86" s="29"/>
      <c r="QH86" s="29"/>
      <c r="QI86" s="29"/>
      <c r="QJ86" s="29"/>
      <c r="QK86" s="29"/>
      <c r="QL86" s="29"/>
      <c r="QM86" s="29"/>
      <c r="QN86" s="29"/>
      <c r="QO86" s="29"/>
      <c r="QP86" s="29"/>
      <c r="QQ86" s="29"/>
      <c r="QR86" s="29"/>
      <c r="QS86" s="29"/>
      <c r="QT86" s="29"/>
      <c r="QU86" s="29"/>
      <c r="QV86" s="29"/>
      <c r="QW86" s="29"/>
      <c r="QX86" s="29"/>
      <c r="QY86" s="29"/>
      <c r="QZ86" s="29"/>
      <c r="RA86" s="29"/>
      <c r="RB86" s="29"/>
      <c r="RC86" s="29"/>
      <c r="RD86" s="29"/>
      <c r="RE86" s="29"/>
      <c r="RF86" s="29"/>
      <c r="RG86" s="29"/>
      <c r="RH86" s="29"/>
      <c r="RI86" s="29"/>
      <c r="RJ86" s="29"/>
      <c r="RK86" s="29"/>
      <c r="RL86" s="29"/>
      <c r="RM86" s="29"/>
      <c r="RN86" s="29"/>
      <c r="RO86" s="29"/>
      <c r="RP86" s="29"/>
      <c r="RQ86" s="29"/>
      <c r="RR86" s="29"/>
      <c r="RS86" s="29"/>
      <c r="RT86" s="29"/>
      <c r="RU86" s="29"/>
      <c r="RV86" s="29"/>
      <c r="RW86" s="29"/>
      <c r="RX86" s="29"/>
      <c r="RY86" s="29"/>
      <c r="RZ86" s="29"/>
      <c r="SA86" s="29"/>
      <c r="SB86" s="29"/>
      <c r="SC86" s="29"/>
      <c r="SD86" s="29"/>
      <c r="SE86" s="29"/>
      <c r="SF86" s="29"/>
      <c r="SG86" s="29"/>
      <c r="SH86" s="29"/>
      <c r="SI86" s="29"/>
      <c r="SJ86" s="29"/>
      <c r="SK86" s="29"/>
      <c r="SL86" s="29"/>
    </row>
    <row r="87" spans="1:506" ht="16.5" customHeight="1" x14ac:dyDescent="0.2">
      <c r="A87" s="20">
        <v>1005</v>
      </c>
      <c r="B87" s="20" t="s">
        <v>75</v>
      </c>
      <c r="C87" s="20" t="s">
        <v>182</v>
      </c>
      <c r="D87" s="20" t="s">
        <v>45</v>
      </c>
      <c r="E87" s="20" t="s">
        <v>1345</v>
      </c>
      <c r="F87" s="22" t="s">
        <v>183</v>
      </c>
      <c r="G87" s="20" t="s">
        <v>42</v>
      </c>
      <c r="H87" s="20" t="s">
        <v>35</v>
      </c>
      <c r="I87" s="20" t="s">
        <v>27</v>
      </c>
      <c r="J87" s="22"/>
      <c r="K87" s="20"/>
      <c r="L87" s="20"/>
      <c r="M87" s="20"/>
      <c r="N87" s="20"/>
      <c r="O87" s="20"/>
      <c r="P87" s="42">
        <v>1676000000</v>
      </c>
      <c r="Q87" s="24">
        <v>1</v>
      </c>
      <c r="R87" s="25">
        <v>45658</v>
      </c>
      <c r="S87" s="20" t="s">
        <v>83</v>
      </c>
      <c r="T87" s="26">
        <f t="shared" si="4"/>
        <v>1676000000</v>
      </c>
      <c r="U87" s="27" t="s">
        <v>39</v>
      </c>
      <c r="V87" s="28" t="s">
        <v>40</v>
      </c>
      <c r="W87" s="29"/>
      <c r="X87" s="29"/>
      <c r="Y87" s="29"/>
      <c r="Z87" s="29"/>
      <c r="AA87" s="29"/>
      <c r="AB87" s="29"/>
      <c r="AC87" s="29"/>
      <c r="AD87" s="29"/>
      <c r="AE87" s="29"/>
      <c r="AF87" s="29"/>
      <c r="AG87" s="29"/>
      <c r="AH87" s="29"/>
      <c r="AI87" s="29"/>
      <c r="AJ87" s="29"/>
      <c r="AK87" s="29"/>
      <c r="AL87" s="29"/>
      <c r="AM87" s="29"/>
      <c r="AN87" s="29"/>
      <c r="AO87" s="29"/>
      <c r="AP87" s="29"/>
      <c r="AQ87" s="29"/>
      <c r="AR87" s="29"/>
      <c r="AS87" s="29"/>
      <c r="AT87" s="29"/>
      <c r="AU87" s="29"/>
      <c r="AV87" s="29"/>
      <c r="AW87" s="29"/>
      <c r="AX87" s="29"/>
      <c r="AY87" s="29"/>
      <c r="AZ87" s="29"/>
      <c r="BA87" s="29"/>
      <c r="BB87" s="29"/>
      <c r="BC87" s="29"/>
      <c r="BD87" s="29"/>
      <c r="BE87" s="29"/>
      <c r="BF87" s="29"/>
      <c r="BG87" s="29"/>
      <c r="BH87" s="29"/>
      <c r="BI87" s="29"/>
      <c r="BJ87" s="29"/>
      <c r="BK87" s="29"/>
      <c r="BL87" s="29"/>
      <c r="BM87" s="29"/>
      <c r="BN87" s="29"/>
      <c r="BO87" s="29"/>
      <c r="BP87" s="29"/>
      <c r="BQ87" s="29"/>
      <c r="BR87" s="29"/>
      <c r="BS87" s="29"/>
      <c r="BT87" s="29"/>
      <c r="BU87" s="29"/>
      <c r="BV87" s="29"/>
      <c r="BW87" s="29"/>
      <c r="BX87" s="29"/>
      <c r="BY87" s="29"/>
      <c r="BZ87" s="29"/>
      <c r="CA87" s="29"/>
      <c r="CB87" s="29"/>
      <c r="CC87" s="29"/>
      <c r="CD87" s="29"/>
      <c r="CE87" s="29"/>
      <c r="CF87" s="29"/>
      <c r="CG87" s="29"/>
      <c r="CH87" s="29"/>
      <c r="CI87" s="29"/>
      <c r="CJ87" s="29"/>
      <c r="CK87" s="29"/>
      <c r="CL87" s="29"/>
      <c r="CM87" s="29"/>
      <c r="CN87" s="29"/>
      <c r="CO87" s="29"/>
      <c r="CP87" s="29"/>
      <c r="CQ87" s="29"/>
      <c r="CR87" s="29"/>
      <c r="CS87" s="29"/>
      <c r="CT87" s="29"/>
      <c r="CU87" s="29"/>
      <c r="CV87" s="29"/>
      <c r="CW87" s="29"/>
      <c r="CX87" s="29"/>
      <c r="CY87" s="29"/>
      <c r="CZ87" s="29"/>
      <c r="DA87" s="29"/>
      <c r="DB87" s="29"/>
      <c r="DC87" s="29"/>
      <c r="DD87" s="29"/>
      <c r="DE87" s="29"/>
      <c r="DF87" s="29"/>
      <c r="DG87" s="29"/>
      <c r="DH87" s="29"/>
      <c r="DI87" s="29"/>
      <c r="DJ87" s="29"/>
      <c r="DK87" s="29"/>
      <c r="DL87" s="29"/>
      <c r="DM87" s="29"/>
      <c r="DN87" s="29"/>
      <c r="DO87" s="29"/>
      <c r="DP87" s="29"/>
      <c r="DQ87" s="29"/>
      <c r="DR87" s="29"/>
      <c r="DS87" s="29"/>
      <c r="DT87" s="29"/>
      <c r="DU87" s="29"/>
      <c r="DV87" s="29"/>
      <c r="DW87" s="29"/>
      <c r="DX87" s="29"/>
      <c r="DY87" s="29"/>
      <c r="DZ87" s="29"/>
      <c r="EA87" s="29"/>
      <c r="EB87" s="29"/>
      <c r="EC87" s="29"/>
      <c r="ED87" s="29"/>
      <c r="EE87" s="29"/>
      <c r="EF87" s="29"/>
      <c r="EG87" s="29"/>
      <c r="EH87" s="29"/>
      <c r="EI87" s="29"/>
      <c r="EJ87" s="29"/>
      <c r="EK87" s="29"/>
      <c r="EL87" s="29"/>
      <c r="EM87" s="29"/>
      <c r="EN87" s="29"/>
      <c r="EO87" s="29"/>
      <c r="EP87" s="29"/>
      <c r="EQ87" s="29"/>
      <c r="ER87" s="29"/>
      <c r="ES87" s="29"/>
      <c r="ET87" s="29"/>
      <c r="EU87" s="29"/>
      <c r="EV87" s="29"/>
      <c r="EW87" s="29"/>
      <c r="EX87" s="29"/>
      <c r="EY87" s="29"/>
      <c r="EZ87" s="29"/>
      <c r="FA87" s="29"/>
      <c r="FB87" s="29"/>
      <c r="FC87" s="29"/>
      <c r="FD87" s="29"/>
      <c r="FE87" s="29"/>
      <c r="FF87" s="29"/>
      <c r="FG87" s="29"/>
      <c r="FH87" s="29"/>
      <c r="FI87" s="29"/>
      <c r="FJ87" s="29"/>
      <c r="FK87" s="29"/>
      <c r="FL87" s="29"/>
      <c r="FM87" s="29"/>
      <c r="FN87" s="29"/>
      <c r="FO87" s="29"/>
      <c r="FP87" s="29"/>
      <c r="FQ87" s="29"/>
      <c r="FR87" s="29"/>
      <c r="FS87" s="29"/>
      <c r="FT87" s="29"/>
      <c r="FU87" s="29"/>
      <c r="FV87" s="29"/>
      <c r="FW87" s="29"/>
      <c r="FX87" s="29"/>
      <c r="FY87" s="29"/>
      <c r="FZ87" s="29"/>
      <c r="GA87" s="29"/>
      <c r="GB87" s="29"/>
      <c r="GC87" s="29"/>
      <c r="GD87" s="29"/>
      <c r="GE87" s="29"/>
      <c r="GF87" s="29"/>
      <c r="GG87" s="29"/>
      <c r="GH87" s="29"/>
      <c r="GI87" s="29"/>
      <c r="GJ87" s="29"/>
      <c r="GK87" s="29"/>
      <c r="GL87" s="29"/>
      <c r="GM87" s="29"/>
      <c r="GN87" s="29"/>
      <c r="GO87" s="29"/>
      <c r="GP87" s="29"/>
      <c r="GQ87" s="29"/>
      <c r="GR87" s="29"/>
      <c r="GS87" s="29"/>
      <c r="GT87" s="29"/>
      <c r="GU87" s="29"/>
      <c r="GV87" s="29"/>
      <c r="GW87" s="29"/>
      <c r="GX87" s="29"/>
      <c r="GY87" s="29"/>
      <c r="GZ87" s="29"/>
      <c r="HA87" s="29"/>
      <c r="HB87" s="29"/>
      <c r="HC87" s="29"/>
      <c r="HD87" s="29"/>
      <c r="HE87" s="29"/>
      <c r="HF87" s="29"/>
      <c r="HG87" s="29"/>
      <c r="HH87" s="29"/>
      <c r="HI87" s="29"/>
      <c r="HJ87" s="29"/>
      <c r="HK87" s="29"/>
      <c r="HL87" s="29"/>
      <c r="HM87" s="29"/>
      <c r="HN87" s="29"/>
      <c r="HO87" s="29"/>
      <c r="HP87" s="29"/>
      <c r="HQ87" s="29"/>
      <c r="HR87" s="29"/>
      <c r="HS87" s="29"/>
      <c r="HT87" s="29"/>
      <c r="HU87" s="29"/>
      <c r="HV87" s="29"/>
      <c r="HW87" s="29"/>
      <c r="HX87" s="29"/>
      <c r="HY87" s="29"/>
      <c r="HZ87" s="29"/>
      <c r="IA87" s="29"/>
      <c r="IB87" s="29"/>
      <c r="IC87" s="29"/>
      <c r="ID87" s="29"/>
      <c r="IE87" s="29"/>
      <c r="IF87" s="29"/>
      <c r="IG87" s="29"/>
      <c r="IH87" s="29"/>
      <c r="II87" s="29"/>
      <c r="IJ87" s="29"/>
      <c r="IK87" s="29"/>
      <c r="IL87" s="29"/>
      <c r="IM87" s="29"/>
      <c r="IN87" s="29"/>
      <c r="IO87" s="29"/>
      <c r="IP87" s="29"/>
      <c r="IQ87" s="29"/>
      <c r="IR87" s="29"/>
      <c r="IS87" s="29"/>
      <c r="IT87" s="29"/>
      <c r="IU87" s="29"/>
      <c r="IV87" s="29"/>
      <c r="IW87" s="29"/>
      <c r="IX87" s="29"/>
      <c r="IY87" s="29"/>
      <c r="IZ87" s="29"/>
      <c r="JA87" s="29"/>
      <c r="JB87" s="29"/>
      <c r="JC87" s="29"/>
      <c r="JD87" s="29"/>
      <c r="JE87" s="29"/>
      <c r="JF87" s="29"/>
      <c r="JG87" s="29"/>
      <c r="JH87" s="29"/>
      <c r="JI87" s="29"/>
      <c r="JJ87" s="29"/>
      <c r="JK87" s="29"/>
      <c r="JL87" s="29"/>
      <c r="JM87" s="29"/>
      <c r="JN87" s="29"/>
      <c r="JO87" s="29"/>
      <c r="JP87" s="29"/>
      <c r="JQ87" s="29"/>
      <c r="JR87" s="29"/>
      <c r="JS87" s="29"/>
      <c r="JT87" s="29"/>
      <c r="JU87" s="29"/>
      <c r="JV87" s="29"/>
      <c r="JW87" s="29"/>
      <c r="JX87" s="29"/>
      <c r="JY87" s="29"/>
      <c r="JZ87" s="29"/>
      <c r="KA87" s="29"/>
      <c r="KB87" s="29"/>
      <c r="KC87" s="29"/>
      <c r="KD87" s="29"/>
      <c r="KE87" s="29"/>
      <c r="KF87" s="29"/>
      <c r="KG87" s="29"/>
      <c r="KH87" s="29"/>
      <c r="KI87" s="29"/>
      <c r="KJ87" s="29"/>
      <c r="KK87" s="29"/>
      <c r="KL87" s="29"/>
      <c r="KM87" s="29"/>
      <c r="KN87" s="29"/>
      <c r="KO87" s="29"/>
      <c r="KP87" s="29"/>
      <c r="KQ87" s="29"/>
      <c r="KR87" s="29"/>
      <c r="KS87" s="29"/>
      <c r="KT87" s="29"/>
      <c r="KU87" s="29"/>
      <c r="KV87" s="29"/>
      <c r="KW87" s="29"/>
      <c r="KX87" s="29"/>
      <c r="KY87" s="29"/>
      <c r="KZ87" s="29"/>
      <c r="LA87" s="29"/>
      <c r="LB87" s="29"/>
      <c r="LC87" s="29"/>
      <c r="LD87" s="29"/>
      <c r="LE87" s="29"/>
      <c r="LF87" s="29"/>
      <c r="LG87" s="29"/>
      <c r="LH87" s="29"/>
      <c r="LI87" s="29"/>
      <c r="LJ87" s="29"/>
      <c r="LK87" s="29"/>
      <c r="LL87" s="29"/>
      <c r="LM87" s="29"/>
      <c r="LN87" s="29"/>
      <c r="LO87" s="29"/>
      <c r="LP87" s="29"/>
      <c r="LQ87" s="29"/>
      <c r="LR87" s="29"/>
      <c r="LS87" s="29"/>
      <c r="LT87" s="29"/>
      <c r="LU87" s="29"/>
      <c r="LV87" s="29"/>
      <c r="LW87" s="29"/>
      <c r="LX87" s="29"/>
      <c r="LY87" s="29"/>
      <c r="LZ87" s="29"/>
      <c r="MA87" s="29"/>
      <c r="MB87" s="29"/>
      <c r="MC87" s="29"/>
      <c r="MD87" s="29"/>
      <c r="ME87" s="29"/>
      <c r="MF87" s="29"/>
      <c r="MG87" s="29"/>
      <c r="MH87" s="29"/>
      <c r="MI87" s="29"/>
      <c r="MJ87" s="29"/>
      <c r="MK87" s="29"/>
      <c r="ML87" s="29"/>
      <c r="MM87" s="29"/>
      <c r="MN87" s="29"/>
      <c r="MO87" s="29"/>
      <c r="MP87" s="29"/>
      <c r="MQ87" s="29"/>
      <c r="MR87" s="29"/>
      <c r="MS87" s="29"/>
      <c r="MT87" s="29"/>
      <c r="MU87" s="29"/>
      <c r="MV87" s="29"/>
      <c r="MW87" s="29"/>
      <c r="MX87" s="29"/>
      <c r="MY87" s="29"/>
      <c r="MZ87" s="29"/>
      <c r="NA87" s="29"/>
      <c r="NB87" s="29"/>
      <c r="NC87" s="29"/>
      <c r="ND87" s="29"/>
      <c r="NE87" s="29"/>
      <c r="NF87" s="29"/>
      <c r="NG87" s="29"/>
      <c r="NH87" s="29"/>
      <c r="NI87" s="29"/>
      <c r="NJ87" s="29"/>
      <c r="NK87" s="29"/>
      <c r="NL87" s="29"/>
      <c r="NM87" s="29"/>
      <c r="NN87" s="29"/>
      <c r="NO87" s="29"/>
      <c r="NP87" s="29"/>
      <c r="NQ87" s="29"/>
      <c r="NR87" s="29"/>
      <c r="NS87" s="29"/>
      <c r="NT87" s="29"/>
      <c r="NU87" s="29"/>
      <c r="NV87" s="29"/>
      <c r="NW87" s="29"/>
      <c r="NX87" s="29"/>
      <c r="NY87" s="29"/>
      <c r="NZ87" s="29"/>
      <c r="OA87" s="29"/>
      <c r="OB87" s="29"/>
      <c r="OC87" s="29"/>
      <c r="OD87" s="29"/>
      <c r="OE87" s="29"/>
      <c r="OF87" s="29"/>
      <c r="OG87" s="29"/>
      <c r="OH87" s="29"/>
      <c r="OI87" s="29"/>
      <c r="OJ87" s="29"/>
      <c r="OK87" s="29"/>
      <c r="OL87" s="29"/>
      <c r="OM87" s="29"/>
      <c r="ON87" s="29"/>
      <c r="OO87" s="29"/>
      <c r="OP87" s="29"/>
      <c r="OQ87" s="29"/>
      <c r="OR87" s="29"/>
      <c r="OS87" s="29"/>
      <c r="OT87" s="29"/>
      <c r="OU87" s="29"/>
      <c r="OV87" s="29"/>
      <c r="OW87" s="29"/>
      <c r="OX87" s="29"/>
      <c r="OY87" s="29"/>
      <c r="OZ87" s="29"/>
      <c r="PA87" s="29"/>
      <c r="PB87" s="29"/>
      <c r="PC87" s="29"/>
      <c r="PD87" s="29"/>
      <c r="PE87" s="29"/>
      <c r="PF87" s="29"/>
      <c r="PG87" s="29"/>
      <c r="PH87" s="29"/>
      <c r="PI87" s="29"/>
      <c r="PJ87" s="29"/>
      <c r="PK87" s="29"/>
      <c r="PL87" s="29"/>
      <c r="PM87" s="29"/>
      <c r="PN87" s="29"/>
      <c r="PO87" s="29"/>
      <c r="PP87" s="29"/>
      <c r="PQ87" s="29"/>
      <c r="PR87" s="29"/>
      <c r="PS87" s="29"/>
      <c r="PT87" s="29"/>
      <c r="PU87" s="29"/>
      <c r="PV87" s="29"/>
      <c r="PW87" s="29"/>
      <c r="PX87" s="29"/>
      <c r="PY87" s="29"/>
      <c r="PZ87" s="29"/>
      <c r="QA87" s="29"/>
      <c r="QB87" s="29"/>
      <c r="QC87" s="29"/>
      <c r="QD87" s="29"/>
      <c r="QE87" s="29"/>
      <c r="QF87" s="29"/>
      <c r="QG87" s="29"/>
      <c r="QH87" s="29"/>
      <c r="QI87" s="29"/>
      <c r="QJ87" s="29"/>
      <c r="QK87" s="29"/>
      <c r="QL87" s="29"/>
      <c r="QM87" s="29"/>
      <c r="QN87" s="29"/>
      <c r="QO87" s="29"/>
      <c r="QP87" s="29"/>
      <c r="QQ87" s="29"/>
      <c r="QR87" s="29"/>
      <c r="QS87" s="29"/>
      <c r="QT87" s="29"/>
      <c r="QU87" s="29"/>
      <c r="QV87" s="29"/>
      <c r="QW87" s="29"/>
      <c r="QX87" s="29"/>
      <c r="QY87" s="29"/>
      <c r="QZ87" s="29"/>
      <c r="RA87" s="29"/>
      <c r="RB87" s="29"/>
      <c r="RC87" s="29"/>
      <c r="RD87" s="29"/>
      <c r="RE87" s="29"/>
      <c r="RF87" s="29"/>
      <c r="RG87" s="29"/>
      <c r="RH87" s="29"/>
      <c r="RI87" s="29"/>
      <c r="RJ87" s="29"/>
      <c r="RK87" s="29"/>
      <c r="RL87" s="29"/>
      <c r="RM87" s="29"/>
      <c r="RN87" s="29"/>
      <c r="RO87" s="29"/>
      <c r="RP87" s="29"/>
      <c r="RQ87" s="29"/>
      <c r="RR87" s="29"/>
      <c r="RS87" s="29"/>
      <c r="RT87" s="29"/>
      <c r="RU87" s="29"/>
      <c r="RV87" s="29"/>
      <c r="RW87" s="29"/>
      <c r="RX87" s="29"/>
      <c r="RY87" s="29"/>
      <c r="RZ87" s="29"/>
      <c r="SA87" s="29"/>
      <c r="SB87" s="29"/>
      <c r="SC87" s="29"/>
      <c r="SD87" s="29"/>
      <c r="SE87" s="29"/>
      <c r="SF87" s="29"/>
      <c r="SG87" s="29"/>
      <c r="SH87" s="29"/>
      <c r="SI87" s="29"/>
      <c r="SJ87" s="29"/>
      <c r="SK87" s="29"/>
      <c r="SL87" s="29"/>
    </row>
    <row r="88" spans="1:506" ht="16.5" customHeight="1" x14ac:dyDescent="0.2">
      <c r="A88" s="20">
        <v>1006</v>
      </c>
      <c r="B88" s="20" t="s">
        <v>75</v>
      </c>
      <c r="C88" s="20" t="s">
        <v>170</v>
      </c>
      <c r="D88" s="20" t="s">
        <v>30</v>
      </c>
      <c r="E88" s="20" t="s">
        <v>1340</v>
      </c>
      <c r="F88" s="22" t="s">
        <v>184</v>
      </c>
      <c r="G88" s="20" t="s">
        <v>42</v>
      </c>
      <c r="H88" s="20" t="s">
        <v>26</v>
      </c>
      <c r="I88" s="20" t="s">
        <v>27</v>
      </c>
      <c r="J88" s="22"/>
      <c r="K88" s="20"/>
      <c r="L88" s="20"/>
      <c r="M88" s="20"/>
      <c r="N88" s="20"/>
      <c r="O88" s="20"/>
      <c r="P88" s="42">
        <f>2000000000/12</f>
        <v>166666666.66666666</v>
      </c>
      <c r="Q88" s="24">
        <v>12</v>
      </c>
      <c r="R88" s="25">
        <v>45658</v>
      </c>
      <c r="S88" s="20" t="s">
        <v>83</v>
      </c>
      <c r="T88" s="26">
        <f t="shared" si="4"/>
        <v>2000000000</v>
      </c>
      <c r="U88" s="27" t="s">
        <v>39</v>
      </c>
      <c r="V88" s="28" t="s">
        <v>40</v>
      </c>
      <c r="W88" s="29"/>
      <c r="X88" s="29"/>
      <c r="Y88" s="29"/>
      <c r="Z88" s="29"/>
      <c r="AA88" s="29"/>
      <c r="AB88" s="29"/>
      <c r="AC88" s="29"/>
      <c r="AD88" s="29"/>
      <c r="AE88" s="29"/>
      <c r="AF88" s="29"/>
      <c r="AG88" s="29"/>
      <c r="AH88" s="29"/>
      <c r="AI88" s="29"/>
      <c r="AJ88" s="29"/>
      <c r="AK88" s="29"/>
      <c r="AL88" s="29"/>
      <c r="AM88" s="29"/>
      <c r="AN88" s="29"/>
      <c r="AO88" s="29"/>
      <c r="AP88" s="29"/>
      <c r="AQ88" s="29"/>
      <c r="AR88" s="29"/>
      <c r="AS88" s="29"/>
      <c r="AT88" s="29"/>
      <c r="AU88" s="29"/>
      <c r="AV88" s="29"/>
      <c r="AW88" s="29"/>
      <c r="AX88" s="29"/>
      <c r="AY88" s="29"/>
      <c r="AZ88" s="29"/>
      <c r="BA88" s="29"/>
      <c r="BB88" s="29"/>
      <c r="BC88" s="29"/>
      <c r="BD88" s="29"/>
      <c r="BE88" s="29"/>
      <c r="BF88" s="29"/>
      <c r="BG88" s="29"/>
      <c r="BH88" s="29"/>
      <c r="BI88" s="29"/>
      <c r="BJ88" s="29"/>
      <c r="BK88" s="29"/>
      <c r="BL88" s="29"/>
      <c r="BM88" s="29"/>
      <c r="BN88" s="29"/>
      <c r="BO88" s="29"/>
      <c r="BP88" s="29"/>
      <c r="BQ88" s="29"/>
      <c r="BR88" s="29"/>
      <c r="BS88" s="29"/>
      <c r="BT88" s="29"/>
      <c r="BU88" s="29"/>
      <c r="BV88" s="29"/>
      <c r="BW88" s="29"/>
      <c r="BX88" s="29"/>
      <c r="BY88" s="29"/>
      <c r="BZ88" s="29"/>
      <c r="CA88" s="29"/>
      <c r="CB88" s="29"/>
      <c r="CC88" s="29"/>
      <c r="CD88" s="29"/>
      <c r="CE88" s="29"/>
      <c r="CF88" s="29"/>
      <c r="CG88" s="29"/>
      <c r="CH88" s="29"/>
      <c r="CI88" s="29"/>
      <c r="CJ88" s="29"/>
      <c r="CK88" s="29"/>
      <c r="CL88" s="29"/>
      <c r="CM88" s="29"/>
      <c r="CN88" s="29"/>
      <c r="CO88" s="29"/>
      <c r="CP88" s="29"/>
      <c r="CQ88" s="29"/>
      <c r="CR88" s="29"/>
      <c r="CS88" s="29"/>
      <c r="CT88" s="29"/>
      <c r="CU88" s="29"/>
      <c r="CV88" s="29"/>
      <c r="CW88" s="29"/>
      <c r="CX88" s="29"/>
      <c r="CY88" s="29"/>
      <c r="CZ88" s="29"/>
      <c r="DA88" s="29"/>
      <c r="DB88" s="29"/>
      <c r="DC88" s="29"/>
      <c r="DD88" s="29"/>
      <c r="DE88" s="29"/>
      <c r="DF88" s="29"/>
      <c r="DG88" s="29"/>
      <c r="DH88" s="29"/>
      <c r="DI88" s="29"/>
      <c r="DJ88" s="29"/>
      <c r="DK88" s="29"/>
      <c r="DL88" s="29"/>
      <c r="DM88" s="29"/>
      <c r="DN88" s="29"/>
      <c r="DO88" s="29"/>
      <c r="DP88" s="29"/>
      <c r="DQ88" s="29"/>
      <c r="DR88" s="29"/>
      <c r="DS88" s="29"/>
      <c r="DT88" s="29"/>
      <c r="DU88" s="29"/>
      <c r="DV88" s="29"/>
      <c r="DW88" s="29"/>
      <c r="DX88" s="29"/>
      <c r="DY88" s="29"/>
      <c r="DZ88" s="29"/>
      <c r="EA88" s="29"/>
      <c r="EB88" s="29"/>
      <c r="EC88" s="29"/>
      <c r="ED88" s="29"/>
      <c r="EE88" s="29"/>
      <c r="EF88" s="29"/>
      <c r="EG88" s="29"/>
      <c r="EH88" s="29"/>
      <c r="EI88" s="29"/>
      <c r="EJ88" s="29"/>
      <c r="EK88" s="29"/>
      <c r="EL88" s="29"/>
      <c r="EM88" s="29"/>
      <c r="EN88" s="29"/>
      <c r="EO88" s="29"/>
      <c r="EP88" s="29"/>
      <c r="EQ88" s="29"/>
      <c r="ER88" s="29"/>
      <c r="ES88" s="29"/>
      <c r="ET88" s="29"/>
      <c r="EU88" s="29"/>
      <c r="EV88" s="29"/>
      <c r="EW88" s="29"/>
      <c r="EX88" s="29"/>
      <c r="EY88" s="29"/>
      <c r="EZ88" s="29"/>
      <c r="FA88" s="29"/>
      <c r="FB88" s="29"/>
      <c r="FC88" s="29"/>
      <c r="FD88" s="29"/>
      <c r="FE88" s="29"/>
      <c r="FF88" s="29"/>
      <c r="FG88" s="29"/>
      <c r="FH88" s="29"/>
      <c r="FI88" s="29"/>
      <c r="FJ88" s="29"/>
      <c r="FK88" s="29"/>
      <c r="FL88" s="29"/>
      <c r="FM88" s="29"/>
      <c r="FN88" s="29"/>
      <c r="FO88" s="29"/>
      <c r="FP88" s="29"/>
      <c r="FQ88" s="29"/>
      <c r="FR88" s="29"/>
      <c r="FS88" s="29"/>
      <c r="FT88" s="29"/>
      <c r="FU88" s="29"/>
      <c r="FV88" s="29"/>
      <c r="FW88" s="29"/>
      <c r="FX88" s="29"/>
      <c r="FY88" s="29"/>
      <c r="FZ88" s="29"/>
      <c r="GA88" s="29"/>
      <c r="GB88" s="29"/>
      <c r="GC88" s="29"/>
      <c r="GD88" s="29"/>
      <c r="GE88" s="29"/>
      <c r="GF88" s="29"/>
      <c r="GG88" s="29"/>
      <c r="GH88" s="29"/>
      <c r="GI88" s="29"/>
      <c r="GJ88" s="29"/>
      <c r="GK88" s="29"/>
      <c r="GL88" s="29"/>
      <c r="GM88" s="29"/>
      <c r="GN88" s="29"/>
      <c r="GO88" s="29"/>
      <c r="GP88" s="29"/>
      <c r="GQ88" s="29"/>
      <c r="GR88" s="29"/>
      <c r="GS88" s="29"/>
      <c r="GT88" s="29"/>
      <c r="GU88" s="29"/>
      <c r="GV88" s="29"/>
      <c r="GW88" s="29"/>
      <c r="GX88" s="29"/>
      <c r="GY88" s="29"/>
      <c r="GZ88" s="29"/>
      <c r="HA88" s="29"/>
      <c r="HB88" s="29"/>
      <c r="HC88" s="29"/>
      <c r="HD88" s="29"/>
      <c r="HE88" s="29"/>
      <c r="HF88" s="29"/>
      <c r="HG88" s="29"/>
      <c r="HH88" s="29"/>
      <c r="HI88" s="29"/>
      <c r="HJ88" s="29"/>
      <c r="HK88" s="29"/>
      <c r="HL88" s="29"/>
      <c r="HM88" s="29"/>
      <c r="HN88" s="29"/>
      <c r="HO88" s="29"/>
      <c r="HP88" s="29"/>
      <c r="HQ88" s="29"/>
      <c r="HR88" s="29"/>
      <c r="HS88" s="29"/>
      <c r="HT88" s="29"/>
      <c r="HU88" s="29"/>
      <c r="HV88" s="29"/>
      <c r="HW88" s="29"/>
      <c r="HX88" s="29"/>
      <c r="HY88" s="29"/>
      <c r="HZ88" s="29"/>
      <c r="IA88" s="29"/>
      <c r="IB88" s="29"/>
      <c r="IC88" s="29"/>
      <c r="ID88" s="29"/>
      <c r="IE88" s="29"/>
      <c r="IF88" s="29"/>
      <c r="IG88" s="29"/>
      <c r="IH88" s="29"/>
      <c r="II88" s="29"/>
      <c r="IJ88" s="29"/>
      <c r="IK88" s="29"/>
      <c r="IL88" s="29"/>
      <c r="IM88" s="29"/>
      <c r="IN88" s="29"/>
      <c r="IO88" s="29"/>
      <c r="IP88" s="29"/>
      <c r="IQ88" s="29"/>
      <c r="IR88" s="29"/>
      <c r="IS88" s="29"/>
      <c r="IT88" s="29"/>
      <c r="IU88" s="29"/>
      <c r="IV88" s="29"/>
      <c r="IW88" s="29"/>
      <c r="IX88" s="29"/>
      <c r="IY88" s="29"/>
      <c r="IZ88" s="29"/>
      <c r="JA88" s="29"/>
      <c r="JB88" s="29"/>
      <c r="JC88" s="29"/>
      <c r="JD88" s="29"/>
      <c r="JE88" s="29"/>
      <c r="JF88" s="29"/>
      <c r="JG88" s="29"/>
      <c r="JH88" s="29"/>
      <c r="JI88" s="29"/>
      <c r="JJ88" s="29"/>
      <c r="JK88" s="29"/>
      <c r="JL88" s="29"/>
      <c r="JM88" s="29"/>
      <c r="JN88" s="29"/>
      <c r="JO88" s="29"/>
      <c r="JP88" s="29"/>
      <c r="JQ88" s="29"/>
      <c r="JR88" s="29"/>
      <c r="JS88" s="29"/>
      <c r="JT88" s="29"/>
      <c r="JU88" s="29"/>
      <c r="JV88" s="29"/>
      <c r="JW88" s="29"/>
      <c r="JX88" s="29"/>
      <c r="JY88" s="29"/>
      <c r="JZ88" s="29"/>
      <c r="KA88" s="29"/>
      <c r="KB88" s="29"/>
      <c r="KC88" s="29"/>
      <c r="KD88" s="29"/>
      <c r="KE88" s="29"/>
      <c r="KF88" s="29"/>
      <c r="KG88" s="29"/>
      <c r="KH88" s="29"/>
      <c r="KI88" s="29"/>
      <c r="KJ88" s="29"/>
      <c r="KK88" s="29"/>
      <c r="KL88" s="29"/>
      <c r="KM88" s="29"/>
      <c r="KN88" s="29"/>
      <c r="KO88" s="29"/>
      <c r="KP88" s="29"/>
      <c r="KQ88" s="29"/>
      <c r="KR88" s="29"/>
      <c r="KS88" s="29"/>
      <c r="KT88" s="29"/>
      <c r="KU88" s="29"/>
      <c r="KV88" s="29"/>
      <c r="KW88" s="29"/>
      <c r="KX88" s="29"/>
      <c r="KY88" s="29"/>
      <c r="KZ88" s="29"/>
      <c r="LA88" s="29"/>
      <c r="LB88" s="29"/>
      <c r="LC88" s="29"/>
      <c r="LD88" s="29"/>
      <c r="LE88" s="29"/>
      <c r="LF88" s="29"/>
      <c r="LG88" s="29"/>
      <c r="LH88" s="29"/>
      <c r="LI88" s="29"/>
      <c r="LJ88" s="29"/>
      <c r="LK88" s="29"/>
      <c r="LL88" s="29"/>
      <c r="LM88" s="29"/>
      <c r="LN88" s="29"/>
      <c r="LO88" s="29"/>
      <c r="LP88" s="29"/>
      <c r="LQ88" s="29"/>
      <c r="LR88" s="29"/>
      <c r="LS88" s="29"/>
      <c r="LT88" s="29"/>
      <c r="LU88" s="29"/>
      <c r="LV88" s="29"/>
      <c r="LW88" s="29"/>
      <c r="LX88" s="29"/>
      <c r="LY88" s="29"/>
      <c r="LZ88" s="29"/>
      <c r="MA88" s="29"/>
      <c r="MB88" s="29"/>
      <c r="MC88" s="29"/>
      <c r="MD88" s="29"/>
      <c r="ME88" s="29"/>
      <c r="MF88" s="29"/>
      <c r="MG88" s="29"/>
      <c r="MH88" s="29"/>
      <c r="MI88" s="29"/>
      <c r="MJ88" s="29"/>
      <c r="MK88" s="29"/>
      <c r="ML88" s="29"/>
      <c r="MM88" s="29"/>
      <c r="MN88" s="29"/>
      <c r="MO88" s="29"/>
      <c r="MP88" s="29"/>
      <c r="MQ88" s="29"/>
      <c r="MR88" s="29"/>
      <c r="MS88" s="29"/>
      <c r="MT88" s="29"/>
      <c r="MU88" s="29"/>
      <c r="MV88" s="29"/>
      <c r="MW88" s="29"/>
      <c r="MX88" s="29"/>
      <c r="MY88" s="29"/>
      <c r="MZ88" s="29"/>
      <c r="NA88" s="29"/>
      <c r="NB88" s="29"/>
      <c r="NC88" s="29"/>
      <c r="ND88" s="29"/>
      <c r="NE88" s="29"/>
      <c r="NF88" s="29"/>
      <c r="NG88" s="29"/>
      <c r="NH88" s="29"/>
      <c r="NI88" s="29"/>
      <c r="NJ88" s="29"/>
      <c r="NK88" s="29"/>
      <c r="NL88" s="29"/>
      <c r="NM88" s="29"/>
      <c r="NN88" s="29"/>
      <c r="NO88" s="29"/>
      <c r="NP88" s="29"/>
      <c r="NQ88" s="29"/>
      <c r="NR88" s="29"/>
      <c r="NS88" s="29"/>
      <c r="NT88" s="29"/>
      <c r="NU88" s="29"/>
      <c r="NV88" s="29"/>
      <c r="NW88" s="29"/>
      <c r="NX88" s="29"/>
      <c r="NY88" s="29"/>
      <c r="NZ88" s="29"/>
      <c r="OA88" s="29"/>
      <c r="OB88" s="29"/>
      <c r="OC88" s="29"/>
      <c r="OD88" s="29"/>
      <c r="OE88" s="29"/>
      <c r="OF88" s="29"/>
      <c r="OG88" s="29"/>
      <c r="OH88" s="29"/>
      <c r="OI88" s="29"/>
      <c r="OJ88" s="29"/>
      <c r="OK88" s="29"/>
      <c r="OL88" s="29"/>
      <c r="OM88" s="29"/>
      <c r="ON88" s="29"/>
      <c r="OO88" s="29"/>
      <c r="OP88" s="29"/>
      <c r="OQ88" s="29"/>
      <c r="OR88" s="29"/>
      <c r="OS88" s="29"/>
      <c r="OT88" s="29"/>
      <c r="OU88" s="29"/>
      <c r="OV88" s="29"/>
      <c r="OW88" s="29"/>
      <c r="OX88" s="29"/>
      <c r="OY88" s="29"/>
      <c r="OZ88" s="29"/>
      <c r="PA88" s="29"/>
      <c r="PB88" s="29"/>
      <c r="PC88" s="29"/>
      <c r="PD88" s="29"/>
      <c r="PE88" s="29"/>
      <c r="PF88" s="29"/>
      <c r="PG88" s="29"/>
      <c r="PH88" s="29"/>
      <c r="PI88" s="29"/>
      <c r="PJ88" s="29"/>
      <c r="PK88" s="29"/>
      <c r="PL88" s="29"/>
      <c r="PM88" s="29"/>
      <c r="PN88" s="29"/>
      <c r="PO88" s="29"/>
      <c r="PP88" s="29"/>
      <c r="PQ88" s="29"/>
      <c r="PR88" s="29"/>
      <c r="PS88" s="29"/>
      <c r="PT88" s="29"/>
      <c r="PU88" s="29"/>
      <c r="PV88" s="29"/>
      <c r="PW88" s="29"/>
      <c r="PX88" s="29"/>
      <c r="PY88" s="29"/>
      <c r="PZ88" s="29"/>
      <c r="QA88" s="29"/>
      <c r="QB88" s="29"/>
      <c r="QC88" s="29"/>
      <c r="QD88" s="29"/>
      <c r="QE88" s="29"/>
      <c r="QF88" s="29"/>
      <c r="QG88" s="29"/>
      <c r="QH88" s="29"/>
      <c r="QI88" s="29"/>
      <c r="QJ88" s="29"/>
      <c r="QK88" s="29"/>
      <c r="QL88" s="29"/>
      <c r="QM88" s="29"/>
      <c r="QN88" s="29"/>
      <c r="QO88" s="29"/>
      <c r="QP88" s="29"/>
      <c r="QQ88" s="29"/>
      <c r="QR88" s="29"/>
      <c r="QS88" s="29"/>
      <c r="QT88" s="29"/>
      <c r="QU88" s="29"/>
      <c r="QV88" s="29"/>
      <c r="QW88" s="29"/>
      <c r="QX88" s="29"/>
      <c r="QY88" s="29"/>
      <c r="QZ88" s="29"/>
      <c r="RA88" s="29"/>
      <c r="RB88" s="29"/>
      <c r="RC88" s="29"/>
      <c r="RD88" s="29"/>
      <c r="RE88" s="29"/>
      <c r="RF88" s="29"/>
      <c r="RG88" s="29"/>
      <c r="RH88" s="29"/>
      <c r="RI88" s="29"/>
      <c r="RJ88" s="29"/>
      <c r="RK88" s="29"/>
      <c r="RL88" s="29"/>
      <c r="RM88" s="29"/>
      <c r="RN88" s="29"/>
      <c r="RO88" s="29"/>
      <c r="RP88" s="29"/>
      <c r="RQ88" s="29"/>
      <c r="RR88" s="29"/>
      <c r="RS88" s="29"/>
      <c r="RT88" s="29"/>
      <c r="RU88" s="29"/>
      <c r="RV88" s="29"/>
      <c r="RW88" s="29"/>
      <c r="RX88" s="29"/>
      <c r="RY88" s="29"/>
      <c r="RZ88" s="29"/>
      <c r="SA88" s="29"/>
      <c r="SB88" s="29"/>
      <c r="SC88" s="29"/>
      <c r="SD88" s="29"/>
      <c r="SE88" s="29"/>
      <c r="SF88" s="29"/>
      <c r="SG88" s="29"/>
      <c r="SH88" s="29"/>
      <c r="SI88" s="29"/>
      <c r="SJ88" s="29"/>
      <c r="SK88" s="29"/>
      <c r="SL88" s="29"/>
    </row>
    <row r="89" spans="1:506" ht="16.5" customHeight="1" x14ac:dyDescent="0.2">
      <c r="A89" s="20">
        <v>1007</v>
      </c>
      <c r="B89" s="20" t="s">
        <v>75</v>
      </c>
      <c r="C89" s="20" t="s">
        <v>170</v>
      </c>
      <c r="D89" s="20" t="s">
        <v>30</v>
      </c>
      <c r="E89" s="20" t="s">
        <v>1340</v>
      </c>
      <c r="F89" s="22" t="s">
        <v>185</v>
      </c>
      <c r="G89" s="20" t="s">
        <v>25</v>
      </c>
      <c r="H89" s="20" t="s">
        <v>26</v>
      </c>
      <c r="I89" s="20" t="s">
        <v>27</v>
      </c>
      <c r="J89" s="22"/>
      <c r="K89" s="20"/>
      <c r="L89" s="20"/>
      <c r="M89" s="20"/>
      <c r="N89" s="20"/>
      <c r="O89" s="20"/>
      <c r="P89" s="42">
        <f>2000000000/12</f>
        <v>166666666.66666666</v>
      </c>
      <c r="Q89" s="24">
        <v>12</v>
      </c>
      <c r="R89" s="25">
        <v>45658</v>
      </c>
      <c r="S89" s="20" t="s">
        <v>83</v>
      </c>
      <c r="T89" s="26">
        <f t="shared" si="4"/>
        <v>2000000000</v>
      </c>
      <c r="U89" s="27" t="s">
        <v>39</v>
      </c>
      <c r="V89" s="28" t="s">
        <v>40</v>
      </c>
      <c r="W89" s="29"/>
      <c r="X89" s="29"/>
      <c r="Y89" s="29"/>
      <c r="Z89" s="29"/>
      <c r="AA89" s="29"/>
      <c r="AB89" s="29"/>
      <c r="AC89" s="29"/>
      <c r="AD89" s="29"/>
      <c r="AE89" s="29"/>
      <c r="AF89" s="29"/>
      <c r="AG89" s="29"/>
      <c r="AH89" s="29"/>
      <c r="AI89" s="29"/>
      <c r="AJ89" s="29"/>
      <c r="AK89" s="29"/>
      <c r="AL89" s="29"/>
      <c r="AM89" s="29"/>
      <c r="AN89" s="29"/>
      <c r="AO89" s="29"/>
      <c r="AP89" s="29"/>
      <c r="AQ89" s="29"/>
      <c r="AR89" s="29"/>
      <c r="AS89" s="29"/>
      <c r="AT89" s="29"/>
      <c r="AU89" s="29"/>
      <c r="AV89" s="29"/>
      <c r="AW89" s="29"/>
      <c r="AX89" s="29"/>
      <c r="AY89" s="29"/>
      <c r="AZ89" s="29"/>
      <c r="BA89" s="29"/>
      <c r="BB89" s="29"/>
      <c r="BC89" s="29"/>
      <c r="BD89" s="29"/>
      <c r="BE89" s="29"/>
      <c r="BF89" s="29"/>
      <c r="BG89" s="29"/>
      <c r="BH89" s="29"/>
      <c r="BI89" s="29"/>
      <c r="BJ89" s="29"/>
      <c r="BK89" s="29"/>
      <c r="BL89" s="29"/>
      <c r="BM89" s="29"/>
      <c r="BN89" s="29"/>
      <c r="BO89" s="29"/>
      <c r="BP89" s="29"/>
      <c r="BQ89" s="29"/>
      <c r="BR89" s="29"/>
      <c r="BS89" s="29"/>
      <c r="BT89" s="29"/>
      <c r="BU89" s="29"/>
      <c r="BV89" s="29"/>
      <c r="BW89" s="29"/>
      <c r="BX89" s="29"/>
      <c r="BY89" s="29"/>
      <c r="BZ89" s="29"/>
      <c r="CA89" s="29"/>
      <c r="CB89" s="29"/>
      <c r="CC89" s="29"/>
      <c r="CD89" s="29"/>
      <c r="CE89" s="29"/>
      <c r="CF89" s="29"/>
      <c r="CG89" s="29"/>
      <c r="CH89" s="29"/>
      <c r="CI89" s="29"/>
      <c r="CJ89" s="29"/>
      <c r="CK89" s="29"/>
      <c r="CL89" s="29"/>
      <c r="CM89" s="29"/>
      <c r="CN89" s="29"/>
      <c r="CO89" s="29"/>
      <c r="CP89" s="29"/>
      <c r="CQ89" s="29"/>
      <c r="CR89" s="29"/>
      <c r="CS89" s="29"/>
      <c r="CT89" s="29"/>
      <c r="CU89" s="29"/>
      <c r="CV89" s="29"/>
      <c r="CW89" s="29"/>
      <c r="CX89" s="29"/>
      <c r="CY89" s="29"/>
      <c r="CZ89" s="29"/>
      <c r="DA89" s="29"/>
      <c r="DB89" s="29"/>
      <c r="DC89" s="29"/>
      <c r="DD89" s="29"/>
      <c r="DE89" s="29"/>
      <c r="DF89" s="29"/>
      <c r="DG89" s="29"/>
      <c r="DH89" s="29"/>
      <c r="DI89" s="29"/>
      <c r="DJ89" s="29"/>
      <c r="DK89" s="29"/>
      <c r="DL89" s="29"/>
      <c r="DM89" s="29"/>
      <c r="DN89" s="29"/>
      <c r="DO89" s="29"/>
      <c r="DP89" s="29"/>
      <c r="DQ89" s="29"/>
      <c r="DR89" s="29"/>
      <c r="DS89" s="29"/>
      <c r="DT89" s="29"/>
      <c r="DU89" s="29"/>
      <c r="DV89" s="29"/>
      <c r="DW89" s="29"/>
      <c r="DX89" s="29"/>
      <c r="DY89" s="29"/>
      <c r="DZ89" s="29"/>
      <c r="EA89" s="29"/>
      <c r="EB89" s="29"/>
      <c r="EC89" s="29"/>
      <c r="ED89" s="29"/>
      <c r="EE89" s="29"/>
      <c r="EF89" s="29"/>
      <c r="EG89" s="29"/>
      <c r="EH89" s="29"/>
      <c r="EI89" s="29"/>
      <c r="EJ89" s="29"/>
      <c r="EK89" s="29"/>
      <c r="EL89" s="29"/>
      <c r="EM89" s="29"/>
      <c r="EN89" s="29"/>
      <c r="EO89" s="29"/>
      <c r="EP89" s="29"/>
      <c r="EQ89" s="29"/>
      <c r="ER89" s="29"/>
      <c r="ES89" s="29"/>
      <c r="ET89" s="29"/>
      <c r="EU89" s="29"/>
      <c r="EV89" s="29"/>
      <c r="EW89" s="29"/>
      <c r="EX89" s="29"/>
      <c r="EY89" s="29"/>
      <c r="EZ89" s="29"/>
      <c r="FA89" s="29"/>
      <c r="FB89" s="29"/>
      <c r="FC89" s="29"/>
      <c r="FD89" s="29"/>
      <c r="FE89" s="29"/>
      <c r="FF89" s="29"/>
      <c r="FG89" s="29"/>
      <c r="FH89" s="29"/>
      <c r="FI89" s="29"/>
      <c r="FJ89" s="29"/>
      <c r="FK89" s="29"/>
      <c r="FL89" s="29"/>
      <c r="FM89" s="29"/>
      <c r="FN89" s="29"/>
      <c r="FO89" s="29"/>
      <c r="FP89" s="29"/>
      <c r="FQ89" s="29"/>
      <c r="FR89" s="29"/>
      <c r="FS89" s="29"/>
      <c r="FT89" s="29"/>
      <c r="FU89" s="29"/>
      <c r="FV89" s="29"/>
      <c r="FW89" s="29"/>
      <c r="FX89" s="29"/>
      <c r="FY89" s="29"/>
      <c r="FZ89" s="29"/>
      <c r="GA89" s="29"/>
      <c r="GB89" s="29"/>
      <c r="GC89" s="29"/>
      <c r="GD89" s="29"/>
      <c r="GE89" s="29"/>
      <c r="GF89" s="29"/>
      <c r="GG89" s="29"/>
      <c r="GH89" s="29"/>
      <c r="GI89" s="29"/>
      <c r="GJ89" s="29"/>
      <c r="GK89" s="29"/>
      <c r="GL89" s="29"/>
      <c r="GM89" s="29"/>
      <c r="GN89" s="29"/>
      <c r="GO89" s="29"/>
      <c r="GP89" s="29"/>
      <c r="GQ89" s="29"/>
      <c r="GR89" s="29"/>
      <c r="GS89" s="29"/>
      <c r="GT89" s="29"/>
      <c r="GU89" s="29"/>
      <c r="GV89" s="29"/>
      <c r="GW89" s="29"/>
      <c r="GX89" s="29"/>
      <c r="GY89" s="29"/>
      <c r="GZ89" s="29"/>
      <c r="HA89" s="29"/>
      <c r="HB89" s="29"/>
      <c r="HC89" s="29"/>
      <c r="HD89" s="29"/>
      <c r="HE89" s="29"/>
      <c r="HF89" s="29"/>
      <c r="HG89" s="29"/>
      <c r="HH89" s="29"/>
      <c r="HI89" s="29"/>
      <c r="HJ89" s="29"/>
      <c r="HK89" s="29"/>
      <c r="HL89" s="29"/>
      <c r="HM89" s="29"/>
      <c r="HN89" s="29"/>
      <c r="HO89" s="29"/>
      <c r="HP89" s="29"/>
      <c r="HQ89" s="29"/>
      <c r="HR89" s="29"/>
      <c r="HS89" s="29"/>
      <c r="HT89" s="29"/>
      <c r="HU89" s="29"/>
      <c r="HV89" s="29"/>
      <c r="HW89" s="29"/>
      <c r="HX89" s="29"/>
      <c r="HY89" s="29"/>
      <c r="HZ89" s="29"/>
      <c r="IA89" s="29"/>
      <c r="IB89" s="29"/>
      <c r="IC89" s="29"/>
      <c r="ID89" s="29"/>
      <c r="IE89" s="29"/>
      <c r="IF89" s="29"/>
      <c r="IG89" s="29"/>
      <c r="IH89" s="29"/>
      <c r="II89" s="29"/>
      <c r="IJ89" s="29"/>
      <c r="IK89" s="29"/>
      <c r="IL89" s="29"/>
      <c r="IM89" s="29"/>
      <c r="IN89" s="29"/>
      <c r="IO89" s="29"/>
      <c r="IP89" s="29"/>
      <c r="IQ89" s="29"/>
      <c r="IR89" s="29"/>
      <c r="IS89" s="29"/>
      <c r="IT89" s="29"/>
      <c r="IU89" s="29"/>
      <c r="IV89" s="29"/>
      <c r="IW89" s="29"/>
      <c r="IX89" s="29"/>
      <c r="IY89" s="29"/>
      <c r="IZ89" s="29"/>
      <c r="JA89" s="29"/>
      <c r="JB89" s="29"/>
      <c r="JC89" s="29"/>
      <c r="JD89" s="29"/>
      <c r="JE89" s="29"/>
      <c r="JF89" s="29"/>
      <c r="JG89" s="29"/>
      <c r="JH89" s="29"/>
      <c r="JI89" s="29"/>
      <c r="JJ89" s="29"/>
      <c r="JK89" s="29"/>
      <c r="JL89" s="29"/>
      <c r="JM89" s="29"/>
      <c r="JN89" s="29"/>
      <c r="JO89" s="29"/>
      <c r="JP89" s="29"/>
      <c r="JQ89" s="29"/>
      <c r="JR89" s="29"/>
      <c r="JS89" s="29"/>
      <c r="JT89" s="29"/>
      <c r="JU89" s="29"/>
      <c r="JV89" s="29"/>
      <c r="JW89" s="29"/>
      <c r="JX89" s="29"/>
      <c r="JY89" s="29"/>
      <c r="JZ89" s="29"/>
      <c r="KA89" s="29"/>
      <c r="KB89" s="29"/>
      <c r="KC89" s="29"/>
      <c r="KD89" s="29"/>
      <c r="KE89" s="29"/>
      <c r="KF89" s="29"/>
      <c r="KG89" s="29"/>
      <c r="KH89" s="29"/>
      <c r="KI89" s="29"/>
      <c r="KJ89" s="29"/>
      <c r="KK89" s="29"/>
      <c r="KL89" s="29"/>
      <c r="KM89" s="29"/>
      <c r="KN89" s="29"/>
      <c r="KO89" s="29"/>
      <c r="KP89" s="29"/>
      <c r="KQ89" s="29"/>
      <c r="KR89" s="29"/>
      <c r="KS89" s="29"/>
      <c r="KT89" s="29"/>
      <c r="KU89" s="29"/>
      <c r="KV89" s="29"/>
      <c r="KW89" s="29"/>
      <c r="KX89" s="29"/>
      <c r="KY89" s="29"/>
      <c r="KZ89" s="29"/>
      <c r="LA89" s="29"/>
      <c r="LB89" s="29"/>
      <c r="LC89" s="29"/>
      <c r="LD89" s="29"/>
      <c r="LE89" s="29"/>
      <c r="LF89" s="29"/>
      <c r="LG89" s="29"/>
      <c r="LH89" s="29"/>
      <c r="LI89" s="29"/>
      <c r="LJ89" s="29"/>
      <c r="LK89" s="29"/>
      <c r="LL89" s="29"/>
      <c r="LM89" s="29"/>
      <c r="LN89" s="29"/>
      <c r="LO89" s="29"/>
      <c r="LP89" s="29"/>
      <c r="LQ89" s="29"/>
      <c r="LR89" s="29"/>
      <c r="LS89" s="29"/>
      <c r="LT89" s="29"/>
      <c r="LU89" s="29"/>
      <c r="LV89" s="29"/>
      <c r="LW89" s="29"/>
      <c r="LX89" s="29"/>
      <c r="LY89" s="29"/>
      <c r="LZ89" s="29"/>
      <c r="MA89" s="29"/>
      <c r="MB89" s="29"/>
      <c r="MC89" s="29"/>
      <c r="MD89" s="29"/>
      <c r="ME89" s="29"/>
      <c r="MF89" s="29"/>
      <c r="MG89" s="29"/>
      <c r="MH89" s="29"/>
      <c r="MI89" s="29"/>
      <c r="MJ89" s="29"/>
      <c r="MK89" s="29"/>
      <c r="ML89" s="29"/>
      <c r="MM89" s="29"/>
      <c r="MN89" s="29"/>
      <c r="MO89" s="29"/>
      <c r="MP89" s="29"/>
      <c r="MQ89" s="29"/>
      <c r="MR89" s="29"/>
      <c r="MS89" s="29"/>
      <c r="MT89" s="29"/>
      <c r="MU89" s="29"/>
      <c r="MV89" s="29"/>
      <c r="MW89" s="29"/>
      <c r="MX89" s="29"/>
      <c r="MY89" s="29"/>
      <c r="MZ89" s="29"/>
      <c r="NA89" s="29"/>
      <c r="NB89" s="29"/>
      <c r="NC89" s="29"/>
      <c r="ND89" s="29"/>
      <c r="NE89" s="29"/>
      <c r="NF89" s="29"/>
      <c r="NG89" s="29"/>
      <c r="NH89" s="29"/>
      <c r="NI89" s="29"/>
      <c r="NJ89" s="29"/>
      <c r="NK89" s="29"/>
      <c r="NL89" s="29"/>
      <c r="NM89" s="29"/>
      <c r="NN89" s="29"/>
      <c r="NO89" s="29"/>
      <c r="NP89" s="29"/>
      <c r="NQ89" s="29"/>
      <c r="NR89" s="29"/>
      <c r="NS89" s="29"/>
      <c r="NT89" s="29"/>
      <c r="NU89" s="29"/>
      <c r="NV89" s="29"/>
      <c r="NW89" s="29"/>
      <c r="NX89" s="29"/>
      <c r="NY89" s="29"/>
      <c r="NZ89" s="29"/>
      <c r="OA89" s="29"/>
      <c r="OB89" s="29"/>
      <c r="OC89" s="29"/>
      <c r="OD89" s="29"/>
      <c r="OE89" s="29"/>
      <c r="OF89" s="29"/>
      <c r="OG89" s="29"/>
      <c r="OH89" s="29"/>
      <c r="OI89" s="29"/>
      <c r="OJ89" s="29"/>
      <c r="OK89" s="29"/>
      <c r="OL89" s="29"/>
      <c r="OM89" s="29"/>
      <c r="ON89" s="29"/>
      <c r="OO89" s="29"/>
      <c r="OP89" s="29"/>
      <c r="OQ89" s="29"/>
      <c r="OR89" s="29"/>
      <c r="OS89" s="29"/>
      <c r="OT89" s="29"/>
      <c r="OU89" s="29"/>
      <c r="OV89" s="29"/>
      <c r="OW89" s="29"/>
      <c r="OX89" s="29"/>
      <c r="OY89" s="29"/>
      <c r="OZ89" s="29"/>
      <c r="PA89" s="29"/>
      <c r="PB89" s="29"/>
      <c r="PC89" s="29"/>
      <c r="PD89" s="29"/>
      <c r="PE89" s="29"/>
      <c r="PF89" s="29"/>
      <c r="PG89" s="29"/>
      <c r="PH89" s="29"/>
      <c r="PI89" s="29"/>
      <c r="PJ89" s="29"/>
      <c r="PK89" s="29"/>
      <c r="PL89" s="29"/>
      <c r="PM89" s="29"/>
      <c r="PN89" s="29"/>
      <c r="PO89" s="29"/>
      <c r="PP89" s="29"/>
      <c r="PQ89" s="29"/>
      <c r="PR89" s="29"/>
      <c r="PS89" s="29"/>
      <c r="PT89" s="29"/>
      <c r="PU89" s="29"/>
      <c r="PV89" s="29"/>
      <c r="PW89" s="29"/>
      <c r="PX89" s="29"/>
      <c r="PY89" s="29"/>
      <c r="PZ89" s="29"/>
      <c r="QA89" s="29"/>
      <c r="QB89" s="29"/>
      <c r="QC89" s="29"/>
      <c r="QD89" s="29"/>
      <c r="QE89" s="29"/>
      <c r="QF89" s="29"/>
      <c r="QG89" s="29"/>
      <c r="QH89" s="29"/>
      <c r="QI89" s="29"/>
      <c r="QJ89" s="29"/>
      <c r="QK89" s="29"/>
      <c r="QL89" s="29"/>
      <c r="QM89" s="29"/>
      <c r="QN89" s="29"/>
      <c r="QO89" s="29"/>
      <c r="QP89" s="29"/>
      <c r="QQ89" s="29"/>
      <c r="QR89" s="29"/>
      <c r="QS89" s="29"/>
      <c r="QT89" s="29"/>
      <c r="QU89" s="29"/>
      <c r="QV89" s="29"/>
      <c r="QW89" s="29"/>
      <c r="QX89" s="29"/>
      <c r="QY89" s="29"/>
      <c r="QZ89" s="29"/>
      <c r="RA89" s="29"/>
      <c r="RB89" s="29"/>
      <c r="RC89" s="29"/>
      <c r="RD89" s="29"/>
      <c r="RE89" s="29"/>
      <c r="RF89" s="29"/>
      <c r="RG89" s="29"/>
      <c r="RH89" s="29"/>
      <c r="RI89" s="29"/>
      <c r="RJ89" s="29"/>
      <c r="RK89" s="29"/>
      <c r="RL89" s="29"/>
      <c r="RM89" s="29"/>
      <c r="RN89" s="29"/>
      <c r="RO89" s="29"/>
      <c r="RP89" s="29"/>
      <c r="RQ89" s="29"/>
      <c r="RR89" s="29"/>
      <c r="RS89" s="29"/>
      <c r="RT89" s="29"/>
      <c r="RU89" s="29"/>
      <c r="RV89" s="29"/>
      <c r="RW89" s="29"/>
      <c r="RX89" s="29"/>
      <c r="RY89" s="29"/>
      <c r="RZ89" s="29"/>
      <c r="SA89" s="29"/>
      <c r="SB89" s="29"/>
      <c r="SC89" s="29"/>
      <c r="SD89" s="29"/>
      <c r="SE89" s="29"/>
      <c r="SF89" s="29"/>
      <c r="SG89" s="29"/>
      <c r="SH89" s="29"/>
      <c r="SI89" s="29"/>
      <c r="SJ89" s="29"/>
      <c r="SK89" s="29"/>
      <c r="SL89" s="29"/>
    </row>
    <row r="90" spans="1:506" ht="16.5" customHeight="1" x14ac:dyDescent="0.2">
      <c r="A90" s="20">
        <v>1013</v>
      </c>
      <c r="B90" s="20" t="s">
        <v>75</v>
      </c>
      <c r="C90" s="20" t="s">
        <v>186</v>
      </c>
      <c r="D90" s="20" t="s">
        <v>30</v>
      </c>
      <c r="E90" s="20" t="s">
        <v>1345</v>
      </c>
      <c r="F90" s="22" t="s">
        <v>187</v>
      </c>
      <c r="G90" s="20" t="s">
        <v>42</v>
      </c>
      <c r="H90" s="20" t="s">
        <v>35</v>
      </c>
      <c r="I90" s="20" t="s">
        <v>27</v>
      </c>
      <c r="J90" s="22"/>
      <c r="K90" s="20"/>
      <c r="L90" s="20"/>
      <c r="M90" s="20"/>
      <c r="N90" s="20"/>
      <c r="O90" s="20"/>
      <c r="P90" s="42">
        <v>69000000</v>
      </c>
      <c r="Q90" s="24">
        <v>12</v>
      </c>
      <c r="R90" s="25">
        <v>45658</v>
      </c>
      <c r="S90" s="20" t="s">
        <v>83</v>
      </c>
      <c r="T90" s="26">
        <f t="shared" si="4"/>
        <v>828000000</v>
      </c>
      <c r="U90" s="27" t="s">
        <v>39</v>
      </c>
      <c r="V90" s="28" t="s">
        <v>40</v>
      </c>
      <c r="W90" s="29"/>
      <c r="X90" s="29"/>
      <c r="Y90" s="29"/>
      <c r="Z90" s="29"/>
      <c r="AA90" s="29"/>
      <c r="AB90" s="29"/>
      <c r="AC90" s="29"/>
      <c r="AD90" s="29"/>
      <c r="AE90" s="29"/>
      <c r="AF90" s="29"/>
      <c r="AG90" s="29"/>
      <c r="AH90" s="29"/>
      <c r="AI90" s="29"/>
      <c r="AJ90" s="29"/>
      <c r="AK90" s="29"/>
      <c r="AL90" s="29"/>
      <c r="AM90" s="29"/>
      <c r="AN90" s="29"/>
      <c r="AO90" s="29"/>
      <c r="AP90" s="29"/>
      <c r="AQ90" s="29"/>
      <c r="AR90" s="29"/>
      <c r="AS90" s="29"/>
      <c r="AT90" s="29"/>
      <c r="AU90" s="29"/>
      <c r="AV90" s="29"/>
      <c r="AW90" s="29"/>
      <c r="AX90" s="29"/>
      <c r="AY90" s="29"/>
      <c r="AZ90" s="29"/>
      <c r="BA90" s="29"/>
      <c r="BB90" s="29"/>
      <c r="BC90" s="29"/>
      <c r="BD90" s="29"/>
      <c r="BE90" s="29"/>
      <c r="BF90" s="29"/>
      <c r="BG90" s="29"/>
      <c r="BH90" s="29"/>
      <c r="BI90" s="29"/>
      <c r="BJ90" s="29"/>
      <c r="BK90" s="29"/>
      <c r="BL90" s="29"/>
      <c r="BM90" s="29"/>
      <c r="BN90" s="29"/>
      <c r="BO90" s="29"/>
      <c r="BP90" s="29"/>
      <c r="BQ90" s="29"/>
      <c r="BR90" s="29"/>
      <c r="BS90" s="29"/>
      <c r="BT90" s="29"/>
      <c r="BU90" s="29"/>
      <c r="BV90" s="29"/>
      <c r="BW90" s="29"/>
      <c r="BX90" s="29"/>
      <c r="BY90" s="29"/>
      <c r="BZ90" s="29"/>
      <c r="CA90" s="29"/>
      <c r="CB90" s="29"/>
      <c r="CC90" s="29"/>
      <c r="CD90" s="29"/>
      <c r="CE90" s="29"/>
      <c r="CF90" s="29"/>
      <c r="CG90" s="29"/>
      <c r="CH90" s="29"/>
      <c r="CI90" s="29"/>
      <c r="CJ90" s="29"/>
      <c r="CK90" s="29"/>
      <c r="CL90" s="29"/>
      <c r="CM90" s="29"/>
      <c r="CN90" s="29"/>
      <c r="CO90" s="29"/>
      <c r="CP90" s="29"/>
      <c r="CQ90" s="29"/>
      <c r="CR90" s="29"/>
      <c r="CS90" s="29"/>
      <c r="CT90" s="29"/>
      <c r="CU90" s="29"/>
      <c r="CV90" s="29"/>
      <c r="CW90" s="29"/>
      <c r="CX90" s="29"/>
      <c r="CY90" s="29"/>
      <c r="CZ90" s="29"/>
      <c r="DA90" s="29"/>
      <c r="DB90" s="29"/>
      <c r="DC90" s="29"/>
      <c r="DD90" s="29"/>
      <c r="DE90" s="29"/>
      <c r="DF90" s="29"/>
      <c r="DG90" s="29"/>
      <c r="DH90" s="29"/>
      <c r="DI90" s="29"/>
      <c r="DJ90" s="29"/>
      <c r="DK90" s="29"/>
      <c r="DL90" s="29"/>
      <c r="DM90" s="29"/>
      <c r="DN90" s="29"/>
      <c r="DO90" s="29"/>
      <c r="DP90" s="29"/>
      <c r="DQ90" s="29"/>
      <c r="DR90" s="29"/>
      <c r="DS90" s="29"/>
      <c r="DT90" s="29"/>
      <c r="DU90" s="29"/>
      <c r="DV90" s="29"/>
      <c r="DW90" s="29"/>
      <c r="DX90" s="29"/>
      <c r="DY90" s="29"/>
      <c r="DZ90" s="29"/>
      <c r="EA90" s="29"/>
      <c r="EB90" s="29"/>
      <c r="EC90" s="29"/>
      <c r="ED90" s="29"/>
      <c r="EE90" s="29"/>
      <c r="EF90" s="29"/>
      <c r="EG90" s="29"/>
      <c r="EH90" s="29"/>
      <c r="EI90" s="29"/>
      <c r="EJ90" s="29"/>
      <c r="EK90" s="29"/>
      <c r="EL90" s="29"/>
      <c r="EM90" s="29"/>
      <c r="EN90" s="29"/>
      <c r="EO90" s="29"/>
      <c r="EP90" s="29"/>
      <c r="EQ90" s="29"/>
      <c r="ER90" s="29"/>
      <c r="ES90" s="29"/>
      <c r="ET90" s="29"/>
      <c r="EU90" s="29"/>
      <c r="EV90" s="29"/>
      <c r="EW90" s="29"/>
      <c r="EX90" s="29"/>
      <c r="EY90" s="29"/>
      <c r="EZ90" s="29"/>
      <c r="FA90" s="29"/>
      <c r="FB90" s="29"/>
      <c r="FC90" s="29"/>
      <c r="FD90" s="29"/>
      <c r="FE90" s="29"/>
      <c r="FF90" s="29"/>
      <c r="FG90" s="29"/>
      <c r="FH90" s="29"/>
      <c r="FI90" s="29"/>
      <c r="FJ90" s="29"/>
      <c r="FK90" s="29"/>
      <c r="FL90" s="29"/>
      <c r="FM90" s="29"/>
      <c r="FN90" s="29"/>
      <c r="FO90" s="29"/>
      <c r="FP90" s="29"/>
      <c r="FQ90" s="29"/>
      <c r="FR90" s="29"/>
      <c r="FS90" s="29"/>
      <c r="FT90" s="29"/>
      <c r="FU90" s="29"/>
      <c r="FV90" s="29"/>
      <c r="FW90" s="29"/>
      <c r="FX90" s="29"/>
      <c r="FY90" s="29"/>
      <c r="FZ90" s="29"/>
      <c r="GA90" s="29"/>
      <c r="GB90" s="29"/>
      <c r="GC90" s="29"/>
      <c r="GD90" s="29"/>
      <c r="GE90" s="29"/>
      <c r="GF90" s="29"/>
      <c r="GG90" s="29"/>
      <c r="GH90" s="29"/>
      <c r="GI90" s="29"/>
      <c r="GJ90" s="29"/>
      <c r="GK90" s="29"/>
      <c r="GL90" s="29"/>
      <c r="GM90" s="29"/>
      <c r="GN90" s="29"/>
      <c r="GO90" s="29"/>
      <c r="GP90" s="29"/>
      <c r="GQ90" s="29"/>
      <c r="GR90" s="29"/>
      <c r="GS90" s="29"/>
      <c r="GT90" s="29"/>
      <c r="GU90" s="29"/>
      <c r="GV90" s="29"/>
      <c r="GW90" s="29"/>
      <c r="GX90" s="29"/>
      <c r="GY90" s="29"/>
      <c r="GZ90" s="29"/>
      <c r="HA90" s="29"/>
      <c r="HB90" s="29"/>
      <c r="HC90" s="29"/>
      <c r="HD90" s="29"/>
      <c r="HE90" s="29"/>
      <c r="HF90" s="29"/>
      <c r="HG90" s="29"/>
      <c r="HH90" s="29"/>
      <c r="HI90" s="29"/>
      <c r="HJ90" s="29"/>
      <c r="HK90" s="29"/>
      <c r="HL90" s="29"/>
      <c r="HM90" s="29"/>
      <c r="HN90" s="29"/>
      <c r="HO90" s="29"/>
      <c r="HP90" s="29"/>
      <c r="HQ90" s="29"/>
      <c r="HR90" s="29"/>
      <c r="HS90" s="29"/>
      <c r="HT90" s="29"/>
      <c r="HU90" s="29"/>
      <c r="HV90" s="29"/>
      <c r="HW90" s="29"/>
      <c r="HX90" s="29"/>
      <c r="HY90" s="29"/>
      <c r="HZ90" s="29"/>
      <c r="IA90" s="29"/>
      <c r="IB90" s="29"/>
      <c r="IC90" s="29"/>
      <c r="ID90" s="29"/>
      <c r="IE90" s="29"/>
      <c r="IF90" s="29"/>
      <c r="IG90" s="29"/>
      <c r="IH90" s="29"/>
      <c r="II90" s="29"/>
      <c r="IJ90" s="29"/>
      <c r="IK90" s="29"/>
      <c r="IL90" s="29"/>
      <c r="IM90" s="29"/>
      <c r="IN90" s="29"/>
      <c r="IO90" s="29"/>
      <c r="IP90" s="29"/>
      <c r="IQ90" s="29"/>
      <c r="IR90" s="29"/>
      <c r="IS90" s="29"/>
      <c r="IT90" s="29"/>
      <c r="IU90" s="29"/>
      <c r="IV90" s="29"/>
      <c r="IW90" s="29"/>
      <c r="IX90" s="29"/>
      <c r="IY90" s="29"/>
      <c r="IZ90" s="29"/>
      <c r="JA90" s="29"/>
      <c r="JB90" s="29"/>
      <c r="JC90" s="29"/>
      <c r="JD90" s="29"/>
      <c r="JE90" s="29"/>
      <c r="JF90" s="29"/>
      <c r="JG90" s="29"/>
      <c r="JH90" s="29"/>
      <c r="JI90" s="29"/>
      <c r="JJ90" s="29"/>
      <c r="JK90" s="29"/>
      <c r="JL90" s="29"/>
      <c r="JM90" s="29"/>
      <c r="JN90" s="29"/>
      <c r="JO90" s="29"/>
      <c r="JP90" s="29"/>
      <c r="JQ90" s="29"/>
      <c r="JR90" s="29"/>
      <c r="JS90" s="29"/>
      <c r="JT90" s="29"/>
      <c r="JU90" s="29"/>
      <c r="JV90" s="29"/>
      <c r="JW90" s="29"/>
      <c r="JX90" s="29"/>
      <c r="JY90" s="29"/>
      <c r="JZ90" s="29"/>
      <c r="KA90" s="29"/>
      <c r="KB90" s="29"/>
      <c r="KC90" s="29"/>
      <c r="KD90" s="29"/>
      <c r="KE90" s="29"/>
      <c r="KF90" s="29"/>
      <c r="KG90" s="29"/>
      <c r="KH90" s="29"/>
      <c r="KI90" s="29"/>
      <c r="KJ90" s="29"/>
      <c r="KK90" s="29"/>
      <c r="KL90" s="29"/>
      <c r="KM90" s="29"/>
      <c r="KN90" s="29"/>
      <c r="KO90" s="29"/>
      <c r="KP90" s="29"/>
      <c r="KQ90" s="29"/>
      <c r="KR90" s="29"/>
      <c r="KS90" s="29"/>
      <c r="KT90" s="29"/>
      <c r="KU90" s="29"/>
      <c r="KV90" s="29"/>
      <c r="KW90" s="29"/>
      <c r="KX90" s="29"/>
      <c r="KY90" s="29"/>
      <c r="KZ90" s="29"/>
      <c r="LA90" s="29"/>
      <c r="LB90" s="29"/>
      <c r="LC90" s="29"/>
      <c r="LD90" s="29"/>
      <c r="LE90" s="29"/>
      <c r="LF90" s="29"/>
      <c r="LG90" s="29"/>
      <c r="LH90" s="29"/>
      <c r="LI90" s="29"/>
      <c r="LJ90" s="29"/>
      <c r="LK90" s="29"/>
      <c r="LL90" s="29"/>
      <c r="LM90" s="29"/>
      <c r="LN90" s="29"/>
      <c r="LO90" s="29"/>
      <c r="LP90" s="29"/>
      <c r="LQ90" s="29"/>
      <c r="LR90" s="29"/>
      <c r="LS90" s="29"/>
      <c r="LT90" s="29"/>
      <c r="LU90" s="29"/>
      <c r="LV90" s="29"/>
      <c r="LW90" s="29"/>
      <c r="LX90" s="29"/>
      <c r="LY90" s="29"/>
      <c r="LZ90" s="29"/>
      <c r="MA90" s="29"/>
      <c r="MB90" s="29"/>
      <c r="MC90" s="29"/>
      <c r="MD90" s="29"/>
      <c r="ME90" s="29"/>
      <c r="MF90" s="29"/>
      <c r="MG90" s="29"/>
      <c r="MH90" s="29"/>
      <c r="MI90" s="29"/>
      <c r="MJ90" s="29"/>
      <c r="MK90" s="29"/>
      <c r="ML90" s="29"/>
      <c r="MM90" s="29"/>
      <c r="MN90" s="29"/>
      <c r="MO90" s="29"/>
      <c r="MP90" s="29"/>
      <c r="MQ90" s="29"/>
      <c r="MR90" s="29"/>
      <c r="MS90" s="29"/>
      <c r="MT90" s="29"/>
      <c r="MU90" s="29"/>
      <c r="MV90" s="29"/>
      <c r="MW90" s="29"/>
      <c r="MX90" s="29"/>
      <c r="MY90" s="29"/>
      <c r="MZ90" s="29"/>
      <c r="NA90" s="29"/>
      <c r="NB90" s="29"/>
      <c r="NC90" s="29"/>
      <c r="ND90" s="29"/>
      <c r="NE90" s="29"/>
      <c r="NF90" s="29"/>
      <c r="NG90" s="29"/>
      <c r="NH90" s="29"/>
      <c r="NI90" s="29"/>
      <c r="NJ90" s="29"/>
      <c r="NK90" s="29"/>
      <c r="NL90" s="29"/>
      <c r="NM90" s="29"/>
      <c r="NN90" s="29"/>
      <c r="NO90" s="29"/>
      <c r="NP90" s="29"/>
      <c r="NQ90" s="29"/>
      <c r="NR90" s="29"/>
      <c r="NS90" s="29"/>
      <c r="NT90" s="29"/>
      <c r="NU90" s="29"/>
      <c r="NV90" s="29"/>
      <c r="NW90" s="29"/>
      <c r="NX90" s="29"/>
      <c r="NY90" s="29"/>
      <c r="NZ90" s="29"/>
      <c r="OA90" s="29"/>
      <c r="OB90" s="29"/>
      <c r="OC90" s="29"/>
      <c r="OD90" s="29"/>
      <c r="OE90" s="29"/>
      <c r="OF90" s="29"/>
      <c r="OG90" s="29"/>
      <c r="OH90" s="29"/>
      <c r="OI90" s="29"/>
      <c r="OJ90" s="29"/>
      <c r="OK90" s="29"/>
      <c r="OL90" s="29"/>
      <c r="OM90" s="29"/>
      <c r="ON90" s="29"/>
      <c r="OO90" s="29"/>
      <c r="OP90" s="29"/>
      <c r="OQ90" s="29"/>
      <c r="OR90" s="29"/>
      <c r="OS90" s="29"/>
      <c r="OT90" s="29"/>
      <c r="OU90" s="29"/>
      <c r="OV90" s="29"/>
      <c r="OW90" s="29"/>
      <c r="OX90" s="29"/>
      <c r="OY90" s="29"/>
      <c r="OZ90" s="29"/>
      <c r="PA90" s="29"/>
      <c r="PB90" s="29"/>
      <c r="PC90" s="29"/>
      <c r="PD90" s="29"/>
      <c r="PE90" s="29"/>
      <c r="PF90" s="29"/>
      <c r="PG90" s="29"/>
      <c r="PH90" s="29"/>
      <c r="PI90" s="29"/>
      <c r="PJ90" s="29"/>
      <c r="PK90" s="29"/>
      <c r="PL90" s="29"/>
      <c r="PM90" s="29"/>
      <c r="PN90" s="29"/>
      <c r="PO90" s="29"/>
      <c r="PP90" s="29"/>
      <c r="PQ90" s="29"/>
      <c r="PR90" s="29"/>
      <c r="PS90" s="29"/>
      <c r="PT90" s="29"/>
      <c r="PU90" s="29"/>
      <c r="PV90" s="29"/>
      <c r="PW90" s="29"/>
      <c r="PX90" s="29"/>
      <c r="PY90" s="29"/>
      <c r="PZ90" s="29"/>
      <c r="QA90" s="29"/>
      <c r="QB90" s="29"/>
      <c r="QC90" s="29"/>
      <c r="QD90" s="29"/>
      <c r="QE90" s="29"/>
      <c r="QF90" s="29"/>
      <c r="QG90" s="29"/>
      <c r="QH90" s="29"/>
      <c r="QI90" s="29"/>
      <c r="QJ90" s="29"/>
      <c r="QK90" s="29"/>
      <c r="QL90" s="29"/>
      <c r="QM90" s="29"/>
      <c r="QN90" s="29"/>
      <c r="QO90" s="29"/>
      <c r="QP90" s="29"/>
      <c r="QQ90" s="29"/>
      <c r="QR90" s="29"/>
      <c r="QS90" s="29"/>
      <c r="QT90" s="29"/>
      <c r="QU90" s="29"/>
      <c r="QV90" s="29"/>
      <c r="QW90" s="29"/>
      <c r="QX90" s="29"/>
      <c r="QY90" s="29"/>
      <c r="QZ90" s="29"/>
      <c r="RA90" s="29"/>
      <c r="RB90" s="29"/>
      <c r="RC90" s="29"/>
      <c r="RD90" s="29"/>
      <c r="RE90" s="29"/>
      <c r="RF90" s="29"/>
      <c r="RG90" s="29"/>
      <c r="RH90" s="29"/>
      <c r="RI90" s="29"/>
      <c r="RJ90" s="29"/>
      <c r="RK90" s="29"/>
      <c r="RL90" s="29"/>
      <c r="RM90" s="29"/>
      <c r="RN90" s="29"/>
      <c r="RO90" s="29"/>
      <c r="RP90" s="29"/>
      <c r="RQ90" s="29"/>
      <c r="RR90" s="29"/>
      <c r="RS90" s="29"/>
      <c r="RT90" s="29"/>
      <c r="RU90" s="29"/>
      <c r="RV90" s="29"/>
      <c r="RW90" s="29"/>
      <c r="RX90" s="29"/>
      <c r="RY90" s="29"/>
      <c r="RZ90" s="29"/>
      <c r="SA90" s="29"/>
      <c r="SB90" s="29"/>
      <c r="SC90" s="29"/>
      <c r="SD90" s="29"/>
      <c r="SE90" s="29"/>
      <c r="SF90" s="29"/>
      <c r="SG90" s="29"/>
      <c r="SH90" s="29"/>
      <c r="SI90" s="29"/>
      <c r="SJ90" s="29"/>
      <c r="SK90" s="29"/>
      <c r="SL90" s="29"/>
    </row>
    <row r="91" spans="1:506" ht="16.5" customHeight="1" x14ac:dyDescent="0.2">
      <c r="A91" s="20">
        <v>1015</v>
      </c>
      <c r="B91" s="20" t="s">
        <v>75</v>
      </c>
      <c r="C91" s="20" t="s">
        <v>188</v>
      </c>
      <c r="D91" s="20" t="s">
        <v>30</v>
      </c>
      <c r="E91" s="20" t="s">
        <v>1345</v>
      </c>
      <c r="F91" s="22" t="s">
        <v>189</v>
      </c>
      <c r="G91" s="20" t="s">
        <v>42</v>
      </c>
      <c r="H91" s="20" t="s">
        <v>35</v>
      </c>
      <c r="I91" s="20" t="s">
        <v>27</v>
      </c>
      <c r="J91" s="22"/>
      <c r="K91" s="20"/>
      <c r="L91" s="20"/>
      <c r="M91" s="20"/>
      <c r="N91" s="20"/>
      <c r="O91" s="20"/>
      <c r="P91" s="42">
        <v>17500000</v>
      </c>
      <c r="Q91" s="24">
        <v>10</v>
      </c>
      <c r="R91" s="25">
        <v>45658</v>
      </c>
      <c r="S91" s="20" t="s">
        <v>83</v>
      </c>
      <c r="T91" s="26">
        <f t="shared" si="4"/>
        <v>175000000</v>
      </c>
      <c r="U91" s="27" t="s">
        <v>39</v>
      </c>
      <c r="V91" s="28" t="s">
        <v>40</v>
      </c>
      <c r="W91" s="29"/>
      <c r="X91" s="29"/>
      <c r="Y91" s="29"/>
      <c r="Z91" s="29"/>
      <c r="AA91" s="29"/>
      <c r="AB91" s="29"/>
      <c r="AC91" s="29"/>
      <c r="AD91" s="29"/>
      <c r="AE91" s="29"/>
      <c r="AF91" s="29"/>
      <c r="AG91" s="29"/>
      <c r="AH91" s="29"/>
      <c r="AI91" s="29"/>
      <c r="AJ91" s="29"/>
      <c r="AK91" s="29"/>
      <c r="AL91" s="29"/>
      <c r="AM91" s="29"/>
      <c r="AN91" s="29"/>
      <c r="AO91" s="29"/>
      <c r="AP91" s="29"/>
      <c r="AQ91" s="29"/>
      <c r="AR91" s="29"/>
      <c r="AS91" s="29"/>
      <c r="AT91" s="29"/>
      <c r="AU91" s="29"/>
      <c r="AV91" s="29"/>
      <c r="AW91" s="29"/>
      <c r="AX91" s="29"/>
      <c r="AY91" s="29"/>
      <c r="AZ91" s="29"/>
      <c r="BA91" s="29"/>
      <c r="BB91" s="29"/>
      <c r="BC91" s="29"/>
      <c r="BD91" s="29"/>
      <c r="BE91" s="29"/>
      <c r="BF91" s="29"/>
      <c r="BG91" s="29"/>
      <c r="BH91" s="29"/>
      <c r="BI91" s="29"/>
      <c r="BJ91" s="29"/>
      <c r="BK91" s="29"/>
      <c r="BL91" s="29"/>
      <c r="BM91" s="29"/>
      <c r="BN91" s="29"/>
      <c r="BO91" s="29"/>
      <c r="BP91" s="29"/>
      <c r="BQ91" s="29"/>
      <c r="BR91" s="29"/>
      <c r="BS91" s="29"/>
      <c r="BT91" s="29"/>
      <c r="BU91" s="29"/>
      <c r="BV91" s="29"/>
      <c r="BW91" s="29"/>
      <c r="BX91" s="29"/>
      <c r="BY91" s="29"/>
      <c r="BZ91" s="29"/>
      <c r="CA91" s="29"/>
      <c r="CB91" s="29"/>
      <c r="CC91" s="29"/>
      <c r="CD91" s="29"/>
      <c r="CE91" s="29"/>
      <c r="CF91" s="29"/>
      <c r="CG91" s="29"/>
      <c r="CH91" s="29"/>
      <c r="CI91" s="29"/>
      <c r="CJ91" s="29"/>
      <c r="CK91" s="29"/>
      <c r="CL91" s="29"/>
      <c r="CM91" s="29"/>
      <c r="CN91" s="29"/>
      <c r="CO91" s="29"/>
      <c r="CP91" s="29"/>
      <c r="CQ91" s="29"/>
      <c r="CR91" s="29"/>
      <c r="CS91" s="29"/>
      <c r="CT91" s="29"/>
      <c r="CU91" s="29"/>
      <c r="CV91" s="29"/>
      <c r="CW91" s="29"/>
      <c r="CX91" s="29"/>
      <c r="CY91" s="29"/>
      <c r="CZ91" s="29"/>
      <c r="DA91" s="29"/>
      <c r="DB91" s="29"/>
      <c r="DC91" s="29"/>
      <c r="DD91" s="29"/>
      <c r="DE91" s="29"/>
      <c r="DF91" s="29"/>
      <c r="DG91" s="29"/>
      <c r="DH91" s="29"/>
      <c r="DI91" s="29"/>
      <c r="DJ91" s="29"/>
      <c r="DK91" s="29"/>
      <c r="DL91" s="29"/>
      <c r="DM91" s="29"/>
      <c r="DN91" s="29"/>
      <c r="DO91" s="29"/>
      <c r="DP91" s="29"/>
      <c r="DQ91" s="29"/>
      <c r="DR91" s="29"/>
      <c r="DS91" s="29"/>
      <c r="DT91" s="29"/>
      <c r="DU91" s="29"/>
      <c r="DV91" s="29"/>
      <c r="DW91" s="29"/>
      <c r="DX91" s="29"/>
      <c r="DY91" s="29"/>
      <c r="DZ91" s="29"/>
      <c r="EA91" s="29"/>
      <c r="EB91" s="29"/>
      <c r="EC91" s="29"/>
      <c r="ED91" s="29"/>
      <c r="EE91" s="29"/>
      <c r="EF91" s="29"/>
      <c r="EG91" s="29"/>
      <c r="EH91" s="29"/>
      <c r="EI91" s="29"/>
      <c r="EJ91" s="29"/>
      <c r="EK91" s="29"/>
      <c r="EL91" s="29"/>
      <c r="EM91" s="29"/>
      <c r="EN91" s="29"/>
      <c r="EO91" s="29"/>
      <c r="EP91" s="29"/>
      <c r="EQ91" s="29"/>
      <c r="ER91" s="29"/>
      <c r="ES91" s="29"/>
      <c r="ET91" s="29"/>
      <c r="EU91" s="29"/>
      <c r="EV91" s="29"/>
      <c r="EW91" s="29"/>
      <c r="EX91" s="29"/>
      <c r="EY91" s="29"/>
      <c r="EZ91" s="29"/>
      <c r="FA91" s="29"/>
      <c r="FB91" s="29"/>
      <c r="FC91" s="29"/>
      <c r="FD91" s="29"/>
      <c r="FE91" s="29"/>
      <c r="FF91" s="29"/>
      <c r="FG91" s="29"/>
      <c r="FH91" s="29"/>
      <c r="FI91" s="29"/>
      <c r="FJ91" s="29"/>
      <c r="FK91" s="29"/>
      <c r="FL91" s="29"/>
      <c r="FM91" s="29"/>
      <c r="FN91" s="29"/>
      <c r="FO91" s="29"/>
      <c r="FP91" s="29"/>
      <c r="FQ91" s="29"/>
      <c r="FR91" s="29"/>
      <c r="FS91" s="29"/>
      <c r="FT91" s="29"/>
      <c r="FU91" s="29"/>
      <c r="FV91" s="29"/>
      <c r="FW91" s="29"/>
      <c r="FX91" s="29"/>
      <c r="FY91" s="29"/>
      <c r="FZ91" s="29"/>
      <c r="GA91" s="29"/>
      <c r="GB91" s="29"/>
      <c r="GC91" s="29"/>
      <c r="GD91" s="29"/>
      <c r="GE91" s="29"/>
      <c r="GF91" s="29"/>
      <c r="GG91" s="29"/>
      <c r="GH91" s="29"/>
      <c r="GI91" s="29"/>
      <c r="GJ91" s="29"/>
      <c r="GK91" s="29"/>
      <c r="GL91" s="29"/>
      <c r="GM91" s="29"/>
      <c r="GN91" s="29"/>
      <c r="GO91" s="29"/>
      <c r="GP91" s="29"/>
      <c r="GQ91" s="29"/>
      <c r="GR91" s="29"/>
      <c r="GS91" s="29"/>
      <c r="GT91" s="29"/>
      <c r="GU91" s="29"/>
      <c r="GV91" s="29"/>
      <c r="GW91" s="29"/>
      <c r="GX91" s="29"/>
      <c r="GY91" s="29"/>
      <c r="GZ91" s="29"/>
      <c r="HA91" s="29"/>
      <c r="HB91" s="29"/>
      <c r="HC91" s="29"/>
      <c r="HD91" s="29"/>
      <c r="HE91" s="29"/>
      <c r="HF91" s="29"/>
      <c r="HG91" s="29"/>
      <c r="HH91" s="29"/>
      <c r="HI91" s="29"/>
      <c r="HJ91" s="29"/>
      <c r="HK91" s="29"/>
      <c r="HL91" s="29"/>
      <c r="HM91" s="29"/>
      <c r="HN91" s="29"/>
      <c r="HO91" s="29"/>
      <c r="HP91" s="29"/>
      <c r="HQ91" s="29"/>
      <c r="HR91" s="29"/>
      <c r="HS91" s="29"/>
      <c r="HT91" s="29"/>
      <c r="HU91" s="29"/>
      <c r="HV91" s="29"/>
      <c r="HW91" s="29"/>
      <c r="HX91" s="29"/>
      <c r="HY91" s="29"/>
      <c r="HZ91" s="29"/>
      <c r="IA91" s="29"/>
      <c r="IB91" s="29"/>
      <c r="IC91" s="29"/>
      <c r="ID91" s="29"/>
      <c r="IE91" s="29"/>
      <c r="IF91" s="29"/>
      <c r="IG91" s="29"/>
      <c r="IH91" s="29"/>
      <c r="II91" s="29"/>
      <c r="IJ91" s="29"/>
      <c r="IK91" s="29"/>
      <c r="IL91" s="29"/>
      <c r="IM91" s="29"/>
      <c r="IN91" s="29"/>
      <c r="IO91" s="29"/>
      <c r="IP91" s="29"/>
      <c r="IQ91" s="29"/>
      <c r="IR91" s="29"/>
      <c r="IS91" s="29"/>
      <c r="IT91" s="29"/>
      <c r="IU91" s="29"/>
      <c r="IV91" s="29"/>
      <c r="IW91" s="29"/>
      <c r="IX91" s="29"/>
      <c r="IY91" s="29"/>
      <c r="IZ91" s="29"/>
      <c r="JA91" s="29"/>
      <c r="JB91" s="29"/>
      <c r="JC91" s="29"/>
      <c r="JD91" s="29"/>
      <c r="JE91" s="29"/>
      <c r="JF91" s="29"/>
      <c r="JG91" s="29"/>
      <c r="JH91" s="29"/>
      <c r="JI91" s="29"/>
      <c r="JJ91" s="29"/>
      <c r="JK91" s="29"/>
      <c r="JL91" s="29"/>
      <c r="JM91" s="29"/>
      <c r="JN91" s="29"/>
      <c r="JO91" s="29"/>
      <c r="JP91" s="29"/>
      <c r="JQ91" s="29"/>
      <c r="JR91" s="29"/>
      <c r="JS91" s="29"/>
      <c r="JT91" s="29"/>
      <c r="JU91" s="29"/>
      <c r="JV91" s="29"/>
      <c r="JW91" s="29"/>
      <c r="JX91" s="29"/>
      <c r="JY91" s="29"/>
      <c r="JZ91" s="29"/>
      <c r="KA91" s="29"/>
      <c r="KB91" s="29"/>
      <c r="KC91" s="29"/>
      <c r="KD91" s="29"/>
      <c r="KE91" s="29"/>
      <c r="KF91" s="29"/>
      <c r="KG91" s="29"/>
      <c r="KH91" s="29"/>
      <c r="KI91" s="29"/>
      <c r="KJ91" s="29"/>
      <c r="KK91" s="29"/>
      <c r="KL91" s="29"/>
      <c r="KM91" s="29"/>
      <c r="KN91" s="29"/>
      <c r="KO91" s="29"/>
      <c r="KP91" s="29"/>
      <c r="KQ91" s="29"/>
      <c r="KR91" s="29"/>
      <c r="KS91" s="29"/>
      <c r="KT91" s="29"/>
      <c r="KU91" s="29"/>
      <c r="KV91" s="29"/>
      <c r="KW91" s="29"/>
      <c r="KX91" s="29"/>
      <c r="KY91" s="29"/>
      <c r="KZ91" s="29"/>
      <c r="LA91" s="29"/>
      <c r="LB91" s="29"/>
      <c r="LC91" s="29"/>
      <c r="LD91" s="29"/>
      <c r="LE91" s="29"/>
      <c r="LF91" s="29"/>
      <c r="LG91" s="29"/>
      <c r="LH91" s="29"/>
      <c r="LI91" s="29"/>
      <c r="LJ91" s="29"/>
      <c r="LK91" s="29"/>
      <c r="LL91" s="29"/>
      <c r="LM91" s="29"/>
      <c r="LN91" s="29"/>
      <c r="LO91" s="29"/>
      <c r="LP91" s="29"/>
      <c r="LQ91" s="29"/>
      <c r="LR91" s="29"/>
      <c r="LS91" s="29"/>
      <c r="LT91" s="29"/>
      <c r="LU91" s="29"/>
      <c r="LV91" s="29"/>
      <c r="LW91" s="29"/>
      <c r="LX91" s="29"/>
      <c r="LY91" s="29"/>
      <c r="LZ91" s="29"/>
      <c r="MA91" s="29"/>
      <c r="MB91" s="29"/>
      <c r="MC91" s="29"/>
      <c r="MD91" s="29"/>
      <c r="ME91" s="29"/>
      <c r="MF91" s="29"/>
      <c r="MG91" s="29"/>
      <c r="MH91" s="29"/>
      <c r="MI91" s="29"/>
      <c r="MJ91" s="29"/>
      <c r="MK91" s="29"/>
      <c r="ML91" s="29"/>
      <c r="MM91" s="29"/>
      <c r="MN91" s="29"/>
      <c r="MO91" s="29"/>
      <c r="MP91" s="29"/>
      <c r="MQ91" s="29"/>
      <c r="MR91" s="29"/>
      <c r="MS91" s="29"/>
      <c r="MT91" s="29"/>
      <c r="MU91" s="29"/>
      <c r="MV91" s="29"/>
      <c r="MW91" s="29"/>
      <c r="MX91" s="29"/>
      <c r="MY91" s="29"/>
      <c r="MZ91" s="29"/>
      <c r="NA91" s="29"/>
      <c r="NB91" s="29"/>
      <c r="NC91" s="29"/>
      <c r="ND91" s="29"/>
      <c r="NE91" s="29"/>
      <c r="NF91" s="29"/>
      <c r="NG91" s="29"/>
      <c r="NH91" s="29"/>
      <c r="NI91" s="29"/>
      <c r="NJ91" s="29"/>
      <c r="NK91" s="29"/>
      <c r="NL91" s="29"/>
      <c r="NM91" s="29"/>
      <c r="NN91" s="29"/>
      <c r="NO91" s="29"/>
      <c r="NP91" s="29"/>
      <c r="NQ91" s="29"/>
      <c r="NR91" s="29"/>
      <c r="NS91" s="29"/>
      <c r="NT91" s="29"/>
      <c r="NU91" s="29"/>
      <c r="NV91" s="29"/>
      <c r="NW91" s="29"/>
      <c r="NX91" s="29"/>
      <c r="NY91" s="29"/>
      <c r="NZ91" s="29"/>
      <c r="OA91" s="29"/>
      <c r="OB91" s="29"/>
      <c r="OC91" s="29"/>
      <c r="OD91" s="29"/>
      <c r="OE91" s="29"/>
      <c r="OF91" s="29"/>
      <c r="OG91" s="29"/>
      <c r="OH91" s="29"/>
      <c r="OI91" s="29"/>
      <c r="OJ91" s="29"/>
      <c r="OK91" s="29"/>
      <c r="OL91" s="29"/>
      <c r="OM91" s="29"/>
      <c r="ON91" s="29"/>
      <c r="OO91" s="29"/>
      <c r="OP91" s="29"/>
      <c r="OQ91" s="29"/>
      <c r="OR91" s="29"/>
      <c r="OS91" s="29"/>
      <c r="OT91" s="29"/>
      <c r="OU91" s="29"/>
      <c r="OV91" s="29"/>
      <c r="OW91" s="29"/>
      <c r="OX91" s="29"/>
      <c r="OY91" s="29"/>
      <c r="OZ91" s="29"/>
      <c r="PA91" s="29"/>
      <c r="PB91" s="29"/>
      <c r="PC91" s="29"/>
      <c r="PD91" s="29"/>
      <c r="PE91" s="29"/>
      <c r="PF91" s="29"/>
      <c r="PG91" s="29"/>
      <c r="PH91" s="29"/>
      <c r="PI91" s="29"/>
      <c r="PJ91" s="29"/>
      <c r="PK91" s="29"/>
      <c r="PL91" s="29"/>
      <c r="PM91" s="29"/>
      <c r="PN91" s="29"/>
      <c r="PO91" s="29"/>
      <c r="PP91" s="29"/>
      <c r="PQ91" s="29"/>
      <c r="PR91" s="29"/>
      <c r="PS91" s="29"/>
      <c r="PT91" s="29"/>
      <c r="PU91" s="29"/>
      <c r="PV91" s="29"/>
      <c r="PW91" s="29"/>
      <c r="PX91" s="29"/>
      <c r="PY91" s="29"/>
      <c r="PZ91" s="29"/>
      <c r="QA91" s="29"/>
      <c r="QB91" s="29"/>
      <c r="QC91" s="29"/>
      <c r="QD91" s="29"/>
      <c r="QE91" s="29"/>
      <c r="QF91" s="29"/>
      <c r="QG91" s="29"/>
      <c r="QH91" s="29"/>
      <c r="QI91" s="29"/>
      <c r="QJ91" s="29"/>
      <c r="QK91" s="29"/>
      <c r="QL91" s="29"/>
      <c r="QM91" s="29"/>
      <c r="QN91" s="29"/>
      <c r="QO91" s="29"/>
      <c r="QP91" s="29"/>
      <c r="QQ91" s="29"/>
      <c r="QR91" s="29"/>
      <c r="QS91" s="29"/>
      <c r="QT91" s="29"/>
      <c r="QU91" s="29"/>
      <c r="QV91" s="29"/>
      <c r="QW91" s="29"/>
      <c r="QX91" s="29"/>
      <c r="QY91" s="29"/>
      <c r="QZ91" s="29"/>
      <c r="RA91" s="29"/>
      <c r="RB91" s="29"/>
      <c r="RC91" s="29"/>
      <c r="RD91" s="29"/>
      <c r="RE91" s="29"/>
      <c r="RF91" s="29"/>
      <c r="RG91" s="29"/>
      <c r="RH91" s="29"/>
      <c r="RI91" s="29"/>
      <c r="RJ91" s="29"/>
      <c r="RK91" s="29"/>
      <c r="RL91" s="29"/>
      <c r="RM91" s="29"/>
      <c r="RN91" s="29"/>
      <c r="RO91" s="29"/>
      <c r="RP91" s="29"/>
      <c r="RQ91" s="29"/>
      <c r="RR91" s="29"/>
      <c r="RS91" s="29"/>
      <c r="RT91" s="29"/>
      <c r="RU91" s="29"/>
      <c r="RV91" s="29"/>
      <c r="RW91" s="29"/>
      <c r="RX91" s="29"/>
      <c r="RY91" s="29"/>
      <c r="RZ91" s="29"/>
      <c r="SA91" s="29"/>
      <c r="SB91" s="29"/>
      <c r="SC91" s="29"/>
      <c r="SD91" s="29"/>
      <c r="SE91" s="29"/>
      <c r="SF91" s="29"/>
      <c r="SG91" s="29"/>
      <c r="SH91" s="29"/>
      <c r="SI91" s="29"/>
      <c r="SJ91" s="29"/>
      <c r="SK91" s="29"/>
      <c r="SL91" s="29"/>
    </row>
    <row r="92" spans="1:506" ht="16.5" customHeight="1" x14ac:dyDescent="0.2">
      <c r="A92" s="20">
        <v>1027</v>
      </c>
      <c r="B92" s="20" t="s">
        <v>77</v>
      </c>
      <c r="C92" s="20" t="s">
        <v>190</v>
      </c>
      <c r="D92" s="20" t="s">
        <v>30</v>
      </c>
      <c r="E92" s="20" t="s">
        <v>1339</v>
      </c>
      <c r="F92" s="22" t="s">
        <v>191</v>
      </c>
      <c r="G92" s="20" t="s">
        <v>193</v>
      </c>
      <c r="H92" s="20" t="s">
        <v>26</v>
      </c>
      <c r="I92" s="20" t="s">
        <v>81</v>
      </c>
      <c r="J92" s="22" t="s">
        <v>192</v>
      </c>
      <c r="K92" s="20"/>
      <c r="L92" s="20"/>
      <c r="M92" s="20"/>
      <c r="N92" s="20"/>
      <c r="O92" s="20"/>
      <c r="P92" s="26">
        <v>54390000</v>
      </c>
      <c r="Q92" s="24">
        <v>12</v>
      </c>
      <c r="R92" s="25">
        <v>45717</v>
      </c>
      <c r="S92" s="20" t="s">
        <v>83</v>
      </c>
      <c r="T92" s="26">
        <f>P92*12</f>
        <v>652680000</v>
      </c>
      <c r="U92" s="27" t="s">
        <v>39</v>
      </c>
      <c r="V92" s="28" t="s">
        <v>40</v>
      </c>
      <c r="W92" s="29"/>
      <c r="X92" s="29"/>
      <c r="Y92" s="29"/>
      <c r="Z92" s="29"/>
      <c r="AA92" s="29"/>
      <c r="AB92" s="29"/>
      <c r="AC92" s="29"/>
      <c r="AD92" s="29"/>
      <c r="AE92" s="29"/>
      <c r="AF92" s="29"/>
      <c r="AG92" s="29"/>
      <c r="AH92" s="29"/>
      <c r="AI92" s="29"/>
      <c r="AJ92" s="29"/>
      <c r="AK92" s="29"/>
      <c r="AL92" s="29"/>
      <c r="AM92" s="29"/>
      <c r="AN92" s="29"/>
      <c r="AO92" s="29"/>
      <c r="AP92" s="29"/>
      <c r="AQ92" s="29"/>
      <c r="AR92" s="29"/>
      <c r="AS92" s="29"/>
      <c r="AT92" s="29"/>
      <c r="AU92" s="29"/>
      <c r="AV92" s="29"/>
      <c r="AW92" s="29"/>
      <c r="AX92" s="29"/>
      <c r="AY92" s="29"/>
      <c r="AZ92" s="29"/>
      <c r="BA92" s="29"/>
      <c r="BB92" s="29"/>
      <c r="BC92" s="29"/>
      <c r="BD92" s="29"/>
      <c r="BE92" s="29"/>
      <c r="BF92" s="29"/>
      <c r="BG92" s="29"/>
      <c r="BH92" s="29"/>
      <c r="BI92" s="29"/>
      <c r="BJ92" s="29"/>
      <c r="BK92" s="29"/>
      <c r="BL92" s="29"/>
      <c r="BM92" s="29"/>
      <c r="BN92" s="29"/>
      <c r="BO92" s="29"/>
      <c r="BP92" s="29"/>
      <c r="BQ92" s="29"/>
      <c r="BR92" s="29"/>
      <c r="BS92" s="29"/>
      <c r="BT92" s="29"/>
      <c r="BU92" s="29"/>
      <c r="BV92" s="29"/>
      <c r="BW92" s="29"/>
      <c r="BX92" s="29"/>
      <c r="BY92" s="29"/>
      <c r="BZ92" s="29"/>
      <c r="CA92" s="29"/>
      <c r="CB92" s="29"/>
      <c r="CC92" s="29"/>
      <c r="CD92" s="29"/>
      <c r="CE92" s="29"/>
      <c r="CF92" s="29"/>
      <c r="CG92" s="29"/>
      <c r="CH92" s="29"/>
      <c r="CI92" s="29"/>
      <c r="CJ92" s="29"/>
      <c r="CK92" s="29"/>
      <c r="CL92" s="29"/>
      <c r="CM92" s="29"/>
      <c r="CN92" s="29"/>
      <c r="CO92" s="29"/>
      <c r="CP92" s="29"/>
      <c r="CQ92" s="29"/>
      <c r="CR92" s="29"/>
      <c r="CS92" s="29"/>
      <c r="CT92" s="29"/>
      <c r="CU92" s="29"/>
      <c r="CV92" s="29"/>
      <c r="CW92" s="29"/>
      <c r="CX92" s="29"/>
      <c r="CY92" s="29"/>
      <c r="CZ92" s="29"/>
      <c r="DA92" s="29"/>
      <c r="DB92" s="29"/>
      <c r="DC92" s="29"/>
      <c r="DD92" s="29"/>
      <c r="DE92" s="29"/>
      <c r="DF92" s="29"/>
      <c r="DG92" s="29"/>
      <c r="DH92" s="29"/>
      <c r="DI92" s="29"/>
      <c r="DJ92" s="29"/>
      <c r="DK92" s="29"/>
      <c r="DL92" s="29"/>
      <c r="DM92" s="29"/>
      <c r="DN92" s="29"/>
      <c r="DO92" s="29"/>
      <c r="DP92" s="29"/>
      <c r="DQ92" s="29"/>
      <c r="DR92" s="29"/>
      <c r="DS92" s="29"/>
      <c r="DT92" s="29"/>
      <c r="DU92" s="29"/>
      <c r="DV92" s="29"/>
      <c r="DW92" s="29"/>
      <c r="DX92" s="29"/>
      <c r="DY92" s="29"/>
      <c r="DZ92" s="29"/>
      <c r="EA92" s="29"/>
      <c r="EB92" s="29"/>
      <c r="EC92" s="29"/>
      <c r="ED92" s="29"/>
      <c r="EE92" s="29"/>
      <c r="EF92" s="29"/>
      <c r="EG92" s="29"/>
      <c r="EH92" s="29"/>
      <c r="EI92" s="29"/>
      <c r="EJ92" s="29"/>
      <c r="EK92" s="29"/>
      <c r="EL92" s="29"/>
      <c r="EM92" s="29"/>
      <c r="EN92" s="29"/>
      <c r="EO92" s="29"/>
      <c r="EP92" s="29"/>
      <c r="EQ92" s="29"/>
      <c r="ER92" s="29"/>
      <c r="ES92" s="29"/>
      <c r="ET92" s="29"/>
      <c r="EU92" s="29"/>
      <c r="EV92" s="29"/>
      <c r="EW92" s="29"/>
      <c r="EX92" s="29"/>
      <c r="EY92" s="29"/>
      <c r="EZ92" s="29"/>
      <c r="FA92" s="29"/>
      <c r="FB92" s="29"/>
      <c r="FC92" s="29"/>
      <c r="FD92" s="29"/>
      <c r="FE92" s="29"/>
      <c r="FF92" s="29"/>
      <c r="FG92" s="29"/>
      <c r="FH92" s="29"/>
      <c r="FI92" s="29"/>
      <c r="FJ92" s="29"/>
      <c r="FK92" s="29"/>
      <c r="FL92" s="29"/>
      <c r="FM92" s="29"/>
      <c r="FN92" s="29"/>
      <c r="FO92" s="29"/>
      <c r="FP92" s="29"/>
      <c r="FQ92" s="29"/>
      <c r="FR92" s="29"/>
      <c r="FS92" s="29"/>
      <c r="FT92" s="29"/>
      <c r="FU92" s="29"/>
      <c r="FV92" s="29"/>
      <c r="FW92" s="29"/>
      <c r="FX92" s="29"/>
      <c r="FY92" s="29"/>
      <c r="FZ92" s="29"/>
      <c r="GA92" s="29"/>
      <c r="GB92" s="29"/>
      <c r="GC92" s="29"/>
      <c r="GD92" s="29"/>
      <c r="GE92" s="29"/>
      <c r="GF92" s="29"/>
      <c r="GG92" s="29"/>
      <c r="GH92" s="29"/>
      <c r="GI92" s="29"/>
      <c r="GJ92" s="29"/>
      <c r="GK92" s="29"/>
      <c r="GL92" s="29"/>
      <c r="GM92" s="29"/>
      <c r="GN92" s="29"/>
      <c r="GO92" s="29"/>
      <c r="GP92" s="29"/>
      <c r="GQ92" s="29"/>
      <c r="GR92" s="29"/>
      <c r="GS92" s="29"/>
      <c r="GT92" s="29"/>
      <c r="GU92" s="29"/>
      <c r="GV92" s="29"/>
      <c r="GW92" s="29"/>
      <c r="GX92" s="29"/>
      <c r="GY92" s="29"/>
      <c r="GZ92" s="29"/>
      <c r="HA92" s="29"/>
      <c r="HB92" s="29"/>
      <c r="HC92" s="29"/>
      <c r="HD92" s="29"/>
      <c r="HE92" s="29"/>
      <c r="HF92" s="29"/>
      <c r="HG92" s="29"/>
      <c r="HH92" s="29"/>
      <c r="HI92" s="29"/>
      <c r="HJ92" s="29"/>
      <c r="HK92" s="29"/>
      <c r="HL92" s="29"/>
      <c r="HM92" s="29"/>
      <c r="HN92" s="29"/>
      <c r="HO92" s="29"/>
      <c r="HP92" s="29"/>
      <c r="HQ92" s="29"/>
      <c r="HR92" s="29"/>
      <c r="HS92" s="29"/>
      <c r="HT92" s="29"/>
      <c r="HU92" s="29"/>
      <c r="HV92" s="29"/>
      <c r="HW92" s="29"/>
      <c r="HX92" s="29"/>
      <c r="HY92" s="29"/>
      <c r="HZ92" s="29"/>
      <c r="IA92" s="29"/>
      <c r="IB92" s="29"/>
      <c r="IC92" s="29"/>
      <c r="ID92" s="29"/>
      <c r="IE92" s="29"/>
      <c r="IF92" s="29"/>
      <c r="IG92" s="29"/>
      <c r="IH92" s="29"/>
      <c r="II92" s="29"/>
      <c r="IJ92" s="29"/>
      <c r="IK92" s="29"/>
      <c r="IL92" s="29"/>
      <c r="IM92" s="29"/>
      <c r="IN92" s="29"/>
      <c r="IO92" s="29"/>
      <c r="IP92" s="29"/>
      <c r="IQ92" s="29"/>
      <c r="IR92" s="29"/>
      <c r="IS92" s="29"/>
      <c r="IT92" s="29"/>
      <c r="IU92" s="29"/>
      <c r="IV92" s="29"/>
      <c r="IW92" s="29"/>
      <c r="IX92" s="29"/>
      <c r="IY92" s="29"/>
      <c r="IZ92" s="29"/>
      <c r="JA92" s="29"/>
      <c r="JB92" s="29"/>
      <c r="JC92" s="29"/>
      <c r="JD92" s="29"/>
      <c r="JE92" s="29"/>
      <c r="JF92" s="29"/>
      <c r="JG92" s="29"/>
      <c r="JH92" s="29"/>
      <c r="JI92" s="29"/>
      <c r="JJ92" s="29"/>
      <c r="JK92" s="29"/>
      <c r="JL92" s="29"/>
      <c r="JM92" s="29"/>
      <c r="JN92" s="29"/>
      <c r="JO92" s="29"/>
      <c r="JP92" s="29"/>
      <c r="JQ92" s="29"/>
      <c r="JR92" s="29"/>
      <c r="JS92" s="29"/>
      <c r="JT92" s="29"/>
      <c r="JU92" s="29"/>
      <c r="JV92" s="29"/>
      <c r="JW92" s="29"/>
      <c r="JX92" s="29"/>
      <c r="JY92" s="29"/>
      <c r="JZ92" s="29"/>
      <c r="KA92" s="29"/>
      <c r="KB92" s="29"/>
      <c r="KC92" s="29"/>
      <c r="KD92" s="29"/>
      <c r="KE92" s="29"/>
      <c r="KF92" s="29"/>
      <c r="KG92" s="29"/>
      <c r="KH92" s="29"/>
      <c r="KI92" s="29"/>
      <c r="KJ92" s="29"/>
      <c r="KK92" s="29"/>
      <c r="KL92" s="29"/>
      <c r="KM92" s="29"/>
      <c r="KN92" s="29"/>
      <c r="KO92" s="29"/>
      <c r="KP92" s="29"/>
      <c r="KQ92" s="29"/>
      <c r="KR92" s="29"/>
      <c r="KS92" s="29"/>
      <c r="KT92" s="29"/>
      <c r="KU92" s="29"/>
      <c r="KV92" s="29"/>
      <c r="KW92" s="29"/>
      <c r="KX92" s="29"/>
      <c r="KY92" s="29"/>
      <c r="KZ92" s="29"/>
      <c r="LA92" s="29"/>
      <c r="LB92" s="29"/>
      <c r="LC92" s="29"/>
      <c r="LD92" s="29"/>
      <c r="LE92" s="29"/>
      <c r="LF92" s="29"/>
      <c r="LG92" s="29"/>
      <c r="LH92" s="29"/>
      <c r="LI92" s="29"/>
      <c r="LJ92" s="29"/>
      <c r="LK92" s="29"/>
      <c r="LL92" s="29"/>
      <c r="LM92" s="29"/>
      <c r="LN92" s="29"/>
      <c r="LO92" s="29"/>
      <c r="LP92" s="29"/>
      <c r="LQ92" s="29"/>
      <c r="LR92" s="29"/>
      <c r="LS92" s="29"/>
      <c r="LT92" s="29"/>
      <c r="LU92" s="29"/>
      <c r="LV92" s="29"/>
      <c r="LW92" s="29"/>
      <c r="LX92" s="29"/>
      <c r="LY92" s="29"/>
      <c r="LZ92" s="29"/>
      <c r="MA92" s="29"/>
      <c r="MB92" s="29"/>
      <c r="MC92" s="29"/>
      <c r="MD92" s="29"/>
      <c r="ME92" s="29"/>
      <c r="MF92" s="29"/>
      <c r="MG92" s="29"/>
      <c r="MH92" s="29"/>
      <c r="MI92" s="29"/>
      <c r="MJ92" s="29"/>
      <c r="MK92" s="29"/>
      <c r="ML92" s="29"/>
      <c r="MM92" s="29"/>
      <c r="MN92" s="29"/>
      <c r="MO92" s="29"/>
      <c r="MP92" s="29"/>
      <c r="MQ92" s="29"/>
      <c r="MR92" s="29"/>
      <c r="MS92" s="29"/>
      <c r="MT92" s="29"/>
      <c r="MU92" s="29"/>
      <c r="MV92" s="29"/>
      <c r="MW92" s="29"/>
      <c r="MX92" s="29"/>
      <c r="MY92" s="29"/>
      <c r="MZ92" s="29"/>
      <c r="NA92" s="29"/>
      <c r="NB92" s="29"/>
      <c r="NC92" s="29"/>
      <c r="ND92" s="29"/>
      <c r="NE92" s="29"/>
      <c r="NF92" s="29"/>
      <c r="NG92" s="29"/>
      <c r="NH92" s="29"/>
      <c r="NI92" s="29"/>
      <c r="NJ92" s="29"/>
      <c r="NK92" s="29"/>
      <c r="NL92" s="29"/>
      <c r="NM92" s="29"/>
      <c r="NN92" s="29"/>
      <c r="NO92" s="29"/>
      <c r="NP92" s="29"/>
      <c r="NQ92" s="29"/>
      <c r="NR92" s="29"/>
      <c r="NS92" s="29"/>
      <c r="NT92" s="29"/>
      <c r="NU92" s="29"/>
      <c r="NV92" s="29"/>
      <c r="NW92" s="29"/>
      <c r="NX92" s="29"/>
      <c r="NY92" s="29"/>
      <c r="NZ92" s="29"/>
      <c r="OA92" s="29"/>
      <c r="OB92" s="29"/>
      <c r="OC92" s="29"/>
      <c r="OD92" s="29"/>
      <c r="OE92" s="29"/>
      <c r="OF92" s="29"/>
      <c r="OG92" s="29"/>
      <c r="OH92" s="29"/>
      <c r="OI92" s="29"/>
      <c r="OJ92" s="29"/>
      <c r="OK92" s="29"/>
      <c r="OL92" s="29"/>
      <c r="OM92" s="29"/>
      <c r="ON92" s="29"/>
      <c r="OO92" s="29"/>
      <c r="OP92" s="29"/>
      <c r="OQ92" s="29"/>
      <c r="OR92" s="29"/>
      <c r="OS92" s="29"/>
      <c r="OT92" s="29"/>
      <c r="OU92" s="29"/>
      <c r="OV92" s="29"/>
      <c r="OW92" s="29"/>
      <c r="OX92" s="29"/>
      <c r="OY92" s="29"/>
      <c r="OZ92" s="29"/>
      <c r="PA92" s="29"/>
      <c r="PB92" s="29"/>
      <c r="PC92" s="29"/>
      <c r="PD92" s="29"/>
      <c r="PE92" s="29"/>
      <c r="PF92" s="29"/>
      <c r="PG92" s="29"/>
      <c r="PH92" s="29"/>
      <c r="PI92" s="29"/>
      <c r="PJ92" s="29"/>
      <c r="PK92" s="29"/>
      <c r="PL92" s="29"/>
      <c r="PM92" s="29"/>
      <c r="PN92" s="29"/>
      <c r="PO92" s="29"/>
      <c r="PP92" s="29"/>
      <c r="PQ92" s="29"/>
      <c r="PR92" s="29"/>
      <c r="PS92" s="29"/>
      <c r="PT92" s="29"/>
      <c r="PU92" s="29"/>
      <c r="PV92" s="29"/>
      <c r="PW92" s="29"/>
      <c r="PX92" s="29"/>
      <c r="PY92" s="29"/>
      <c r="PZ92" s="29"/>
      <c r="QA92" s="29"/>
      <c r="QB92" s="29"/>
      <c r="QC92" s="29"/>
      <c r="QD92" s="29"/>
      <c r="QE92" s="29"/>
      <c r="QF92" s="29"/>
      <c r="QG92" s="29"/>
      <c r="QH92" s="29"/>
      <c r="QI92" s="29"/>
      <c r="QJ92" s="29"/>
      <c r="QK92" s="29"/>
      <c r="QL92" s="29"/>
      <c r="QM92" s="29"/>
      <c r="QN92" s="29"/>
      <c r="QO92" s="29"/>
      <c r="QP92" s="29"/>
      <c r="QQ92" s="29"/>
      <c r="QR92" s="29"/>
      <c r="QS92" s="29"/>
      <c r="QT92" s="29"/>
      <c r="QU92" s="29"/>
      <c r="QV92" s="29"/>
      <c r="QW92" s="29"/>
      <c r="QX92" s="29"/>
      <c r="QY92" s="29"/>
      <c r="QZ92" s="29"/>
      <c r="RA92" s="29"/>
      <c r="RB92" s="29"/>
      <c r="RC92" s="29"/>
      <c r="RD92" s="29"/>
      <c r="RE92" s="29"/>
      <c r="RF92" s="29"/>
      <c r="RG92" s="29"/>
      <c r="RH92" s="29"/>
      <c r="RI92" s="29"/>
      <c r="RJ92" s="29"/>
      <c r="RK92" s="29"/>
      <c r="RL92" s="29"/>
      <c r="RM92" s="29"/>
      <c r="RN92" s="29"/>
      <c r="RO92" s="29"/>
      <c r="RP92" s="29"/>
      <c r="RQ92" s="29"/>
      <c r="RR92" s="29"/>
      <c r="RS92" s="29"/>
      <c r="RT92" s="29"/>
      <c r="RU92" s="29"/>
      <c r="RV92" s="29"/>
      <c r="RW92" s="29"/>
      <c r="RX92" s="29"/>
      <c r="RY92" s="29"/>
      <c r="RZ92" s="29"/>
      <c r="SA92" s="29"/>
      <c r="SB92" s="29"/>
      <c r="SC92" s="29"/>
      <c r="SD92" s="29"/>
      <c r="SE92" s="29"/>
      <c r="SF92" s="29"/>
      <c r="SG92" s="29"/>
      <c r="SH92" s="29"/>
      <c r="SI92" s="29"/>
      <c r="SJ92" s="29"/>
      <c r="SK92" s="29"/>
      <c r="SL92" s="29"/>
    </row>
    <row r="93" spans="1:506" ht="16.5" customHeight="1" x14ac:dyDescent="0.2">
      <c r="A93" s="20">
        <v>1030</v>
      </c>
      <c r="B93" s="20" t="s">
        <v>77</v>
      </c>
      <c r="C93" s="20" t="s">
        <v>194</v>
      </c>
      <c r="D93" s="20" t="s">
        <v>30</v>
      </c>
      <c r="E93" s="20" t="s">
        <v>1345</v>
      </c>
      <c r="F93" s="22" t="s">
        <v>195</v>
      </c>
      <c r="G93" s="20" t="s">
        <v>86</v>
      </c>
      <c r="H93" s="20" t="s">
        <v>35</v>
      </c>
      <c r="I93" s="20" t="s">
        <v>27</v>
      </c>
      <c r="J93" s="22" t="s">
        <v>196</v>
      </c>
      <c r="K93" s="20"/>
      <c r="L93" s="20"/>
      <c r="M93" s="20"/>
      <c r="N93" s="20"/>
      <c r="O93" s="20"/>
      <c r="P93" s="23">
        <v>510000</v>
      </c>
      <c r="Q93" s="24">
        <v>120</v>
      </c>
      <c r="R93" s="25">
        <v>45748</v>
      </c>
      <c r="S93" s="20" t="s">
        <v>56</v>
      </c>
      <c r="T93" s="26">
        <f>P93*Q93*9</f>
        <v>550800000</v>
      </c>
      <c r="U93" s="27" t="s">
        <v>39</v>
      </c>
      <c r="V93" s="28" t="s">
        <v>40</v>
      </c>
      <c r="W93" s="29"/>
      <c r="X93" s="29"/>
      <c r="Y93" s="29"/>
      <c r="Z93" s="29"/>
      <c r="AA93" s="29"/>
      <c r="AB93" s="29"/>
      <c r="AC93" s="29"/>
      <c r="AD93" s="29"/>
      <c r="AE93" s="29"/>
      <c r="AF93" s="29"/>
      <c r="AG93" s="29"/>
      <c r="AH93" s="29"/>
      <c r="AI93" s="29"/>
      <c r="AJ93" s="29"/>
      <c r="AK93" s="29"/>
      <c r="AL93" s="29"/>
      <c r="AM93" s="29"/>
      <c r="AN93" s="29"/>
      <c r="AO93" s="29"/>
      <c r="AP93" s="29"/>
      <c r="AQ93" s="29"/>
      <c r="AR93" s="29"/>
      <c r="AS93" s="29"/>
      <c r="AT93" s="29"/>
      <c r="AU93" s="29"/>
      <c r="AV93" s="29"/>
      <c r="AW93" s="29"/>
      <c r="AX93" s="29"/>
      <c r="AY93" s="29"/>
      <c r="AZ93" s="29"/>
      <c r="BA93" s="29"/>
      <c r="BB93" s="29"/>
      <c r="BC93" s="29"/>
      <c r="BD93" s="29"/>
      <c r="BE93" s="29"/>
      <c r="BF93" s="29"/>
      <c r="BG93" s="29"/>
      <c r="BH93" s="29"/>
      <c r="BI93" s="29"/>
      <c r="BJ93" s="29"/>
      <c r="BK93" s="29"/>
      <c r="BL93" s="29"/>
      <c r="BM93" s="29"/>
      <c r="BN93" s="29"/>
      <c r="BO93" s="29"/>
      <c r="BP93" s="29"/>
      <c r="BQ93" s="29"/>
      <c r="BR93" s="29"/>
      <c r="BS93" s="29"/>
      <c r="BT93" s="29"/>
      <c r="BU93" s="29"/>
      <c r="BV93" s="29"/>
      <c r="BW93" s="29"/>
      <c r="BX93" s="29"/>
      <c r="BY93" s="29"/>
      <c r="BZ93" s="29"/>
      <c r="CA93" s="29"/>
      <c r="CB93" s="29"/>
      <c r="CC93" s="29"/>
      <c r="CD93" s="29"/>
      <c r="CE93" s="29"/>
      <c r="CF93" s="29"/>
      <c r="CG93" s="29"/>
      <c r="CH93" s="29"/>
      <c r="CI93" s="29"/>
      <c r="CJ93" s="29"/>
      <c r="CK93" s="29"/>
      <c r="CL93" s="29"/>
      <c r="CM93" s="29"/>
      <c r="CN93" s="29"/>
      <c r="CO93" s="29"/>
      <c r="CP93" s="29"/>
      <c r="CQ93" s="29"/>
      <c r="CR93" s="29"/>
      <c r="CS93" s="29"/>
      <c r="CT93" s="29"/>
      <c r="CU93" s="29"/>
      <c r="CV93" s="29"/>
      <c r="CW93" s="29"/>
      <c r="CX93" s="29"/>
      <c r="CY93" s="29"/>
      <c r="CZ93" s="29"/>
      <c r="DA93" s="29"/>
      <c r="DB93" s="29"/>
      <c r="DC93" s="29"/>
      <c r="DD93" s="29"/>
      <c r="DE93" s="29"/>
      <c r="DF93" s="29"/>
      <c r="DG93" s="29"/>
      <c r="DH93" s="29"/>
      <c r="DI93" s="29"/>
      <c r="DJ93" s="29"/>
      <c r="DK93" s="29"/>
      <c r="DL93" s="29"/>
      <c r="DM93" s="29"/>
      <c r="DN93" s="29"/>
      <c r="DO93" s="29"/>
      <c r="DP93" s="29"/>
      <c r="DQ93" s="29"/>
      <c r="DR93" s="29"/>
      <c r="DS93" s="29"/>
      <c r="DT93" s="29"/>
      <c r="DU93" s="29"/>
      <c r="DV93" s="29"/>
      <c r="DW93" s="29"/>
      <c r="DX93" s="29"/>
      <c r="DY93" s="29"/>
      <c r="DZ93" s="29"/>
      <c r="EA93" s="29"/>
      <c r="EB93" s="29"/>
      <c r="EC93" s="29"/>
      <c r="ED93" s="29"/>
      <c r="EE93" s="29"/>
      <c r="EF93" s="29"/>
      <c r="EG93" s="29"/>
      <c r="EH93" s="29"/>
      <c r="EI93" s="29"/>
      <c r="EJ93" s="29"/>
      <c r="EK93" s="29"/>
      <c r="EL93" s="29"/>
      <c r="EM93" s="29"/>
      <c r="EN93" s="29"/>
      <c r="EO93" s="29"/>
      <c r="EP93" s="29"/>
      <c r="EQ93" s="29"/>
      <c r="ER93" s="29"/>
      <c r="ES93" s="29"/>
      <c r="ET93" s="29"/>
      <c r="EU93" s="29"/>
      <c r="EV93" s="29"/>
      <c r="EW93" s="29"/>
      <c r="EX93" s="29"/>
      <c r="EY93" s="29"/>
      <c r="EZ93" s="29"/>
      <c r="FA93" s="29"/>
      <c r="FB93" s="29"/>
      <c r="FC93" s="29"/>
      <c r="FD93" s="29"/>
      <c r="FE93" s="29"/>
      <c r="FF93" s="29"/>
      <c r="FG93" s="29"/>
      <c r="FH93" s="29"/>
      <c r="FI93" s="29"/>
      <c r="FJ93" s="29"/>
      <c r="FK93" s="29"/>
      <c r="FL93" s="29"/>
      <c r="FM93" s="29"/>
      <c r="FN93" s="29"/>
      <c r="FO93" s="29"/>
      <c r="FP93" s="29"/>
      <c r="FQ93" s="29"/>
      <c r="FR93" s="29"/>
      <c r="FS93" s="29"/>
      <c r="FT93" s="29"/>
      <c r="FU93" s="29"/>
      <c r="FV93" s="29"/>
      <c r="FW93" s="29"/>
      <c r="FX93" s="29"/>
      <c r="FY93" s="29"/>
      <c r="FZ93" s="29"/>
      <c r="GA93" s="29"/>
      <c r="GB93" s="29"/>
      <c r="GC93" s="29"/>
      <c r="GD93" s="29"/>
      <c r="GE93" s="29"/>
      <c r="GF93" s="29"/>
      <c r="GG93" s="29"/>
      <c r="GH93" s="29"/>
      <c r="GI93" s="29"/>
      <c r="GJ93" s="29"/>
      <c r="GK93" s="29"/>
      <c r="GL93" s="29"/>
      <c r="GM93" s="29"/>
      <c r="GN93" s="29"/>
      <c r="GO93" s="29"/>
      <c r="GP93" s="29"/>
      <c r="GQ93" s="29"/>
      <c r="GR93" s="29"/>
      <c r="GS93" s="29"/>
      <c r="GT93" s="29"/>
      <c r="GU93" s="29"/>
      <c r="GV93" s="29"/>
      <c r="GW93" s="29"/>
      <c r="GX93" s="29"/>
      <c r="GY93" s="29"/>
      <c r="GZ93" s="29"/>
      <c r="HA93" s="29"/>
      <c r="HB93" s="29"/>
      <c r="HC93" s="29"/>
      <c r="HD93" s="29"/>
      <c r="HE93" s="29"/>
      <c r="HF93" s="29"/>
      <c r="HG93" s="29"/>
      <c r="HH93" s="29"/>
      <c r="HI93" s="29"/>
      <c r="HJ93" s="29"/>
      <c r="HK93" s="29"/>
      <c r="HL93" s="29"/>
      <c r="HM93" s="29"/>
      <c r="HN93" s="29"/>
      <c r="HO93" s="29"/>
      <c r="HP93" s="29"/>
      <c r="HQ93" s="29"/>
      <c r="HR93" s="29"/>
      <c r="HS93" s="29"/>
      <c r="HT93" s="29"/>
      <c r="HU93" s="29"/>
      <c r="HV93" s="29"/>
      <c r="HW93" s="29"/>
      <c r="HX93" s="29"/>
      <c r="HY93" s="29"/>
      <c r="HZ93" s="29"/>
      <c r="IA93" s="29"/>
      <c r="IB93" s="29"/>
      <c r="IC93" s="29"/>
      <c r="ID93" s="29"/>
      <c r="IE93" s="29"/>
      <c r="IF93" s="29"/>
      <c r="IG93" s="29"/>
      <c r="IH93" s="29"/>
      <c r="II93" s="29"/>
      <c r="IJ93" s="29"/>
      <c r="IK93" s="29"/>
      <c r="IL93" s="29"/>
      <c r="IM93" s="29"/>
      <c r="IN93" s="29"/>
      <c r="IO93" s="29"/>
      <c r="IP93" s="29"/>
      <c r="IQ93" s="29"/>
      <c r="IR93" s="29"/>
      <c r="IS93" s="29"/>
      <c r="IT93" s="29"/>
      <c r="IU93" s="29"/>
      <c r="IV93" s="29"/>
      <c r="IW93" s="29"/>
      <c r="IX93" s="29"/>
      <c r="IY93" s="29"/>
      <c r="IZ93" s="29"/>
      <c r="JA93" s="29"/>
      <c r="JB93" s="29"/>
      <c r="JC93" s="29"/>
      <c r="JD93" s="29"/>
      <c r="JE93" s="29"/>
      <c r="JF93" s="29"/>
      <c r="JG93" s="29"/>
      <c r="JH93" s="29"/>
      <c r="JI93" s="29"/>
      <c r="JJ93" s="29"/>
      <c r="JK93" s="29"/>
      <c r="JL93" s="29"/>
      <c r="JM93" s="29"/>
      <c r="JN93" s="29"/>
      <c r="JO93" s="29"/>
      <c r="JP93" s="29"/>
      <c r="JQ93" s="29"/>
      <c r="JR93" s="29"/>
      <c r="JS93" s="29"/>
      <c r="JT93" s="29"/>
      <c r="JU93" s="29"/>
      <c r="JV93" s="29"/>
      <c r="JW93" s="29"/>
      <c r="JX93" s="29"/>
      <c r="JY93" s="29"/>
      <c r="JZ93" s="29"/>
      <c r="KA93" s="29"/>
      <c r="KB93" s="29"/>
      <c r="KC93" s="29"/>
      <c r="KD93" s="29"/>
      <c r="KE93" s="29"/>
      <c r="KF93" s="29"/>
      <c r="KG93" s="29"/>
      <c r="KH93" s="29"/>
      <c r="KI93" s="29"/>
      <c r="KJ93" s="29"/>
      <c r="KK93" s="29"/>
      <c r="KL93" s="29"/>
      <c r="KM93" s="29"/>
      <c r="KN93" s="29"/>
      <c r="KO93" s="29"/>
      <c r="KP93" s="29"/>
      <c r="KQ93" s="29"/>
      <c r="KR93" s="29"/>
      <c r="KS93" s="29"/>
      <c r="KT93" s="29"/>
      <c r="KU93" s="29"/>
      <c r="KV93" s="29"/>
      <c r="KW93" s="29"/>
      <c r="KX93" s="29"/>
      <c r="KY93" s="29"/>
      <c r="KZ93" s="29"/>
      <c r="LA93" s="29"/>
      <c r="LB93" s="29"/>
      <c r="LC93" s="29"/>
      <c r="LD93" s="29"/>
      <c r="LE93" s="29"/>
      <c r="LF93" s="29"/>
      <c r="LG93" s="29"/>
      <c r="LH93" s="29"/>
      <c r="LI93" s="29"/>
      <c r="LJ93" s="29"/>
      <c r="LK93" s="29"/>
      <c r="LL93" s="29"/>
      <c r="LM93" s="29"/>
      <c r="LN93" s="29"/>
      <c r="LO93" s="29"/>
      <c r="LP93" s="29"/>
      <c r="LQ93" s="29"/>
      <c r="LR93" s="29"/>
      <c r="LS93" s="29"/>
      <c r="LT93" s="29"/>
      <c r="LU93" s="29"/>
      <c r="LV93" s="29"/>
      <c r="LW93" s="29"/>
      <c r="LX93" s="29"/>
      <c r="LY93" s="29"/>
      <c r="LZ93" s="29"/>
      <c r="MA93" s="29"/>
      <c r="MB93" s="29"/>
      <c r="MC93" s="29"/>
      <c r="MD93" s="29"/>
      <c r="ME93" s="29"/>
      <c r="MF93" s="29"/>
      <c r="MG93" s="29"/>
      <c r="MH93" s="29"/>
      <c r="MI93" s="29"/>
      <c r="MJ93" s="29"/>
      <c r="MK93" s="29"/>
      <c r="ML93" s="29"/>
      <c r="MM93" s="29"/>
      <c r="MN93" s="29"/>
      <c r="MO93" s="29"/>
      <c r="MP93" s="29"/>
      <c r="MQ93" s="29"/>
      <c r="MR93" s="29"/>
      <c r="MS93" s="29"/>
      <c r="MT93" s="29"/>
      <c r="MU93" s="29"/>
      <c r="MV93" s="29"/>
      <c r="MW93" s="29"/>
      <c r="MX93" s="29"/>
      <c r="MY93" s="29"/>
      <c r="MZ93" s="29"/>
      <c r="NA93" s="29"/>
      <c r="NB93" s="29"/>
      <c r="NC93" s="29"/>
      <c r="ND93" s="29"/>
      <c r="NE93" s="29"/>
      <c r="NF93" s="29"/>
      <c r="NG93" s="29"/>
      <c r="NH93" s="29"/>
      <c r="NI93" s="29"/>
      <c r="NJ93" s="29"/>
      <c r="NK93" s="29"/>
      <c r="NL93" s="29"/>
      <c r="NM93" s="29"/>
      <c r="NN93" s="29"/>
      <c r="NO93" s="29"/>
      <c r="NP93" s="29"/>
      <c r="NQ93" s="29"/>
      <c r="NR93" s="29"/>
      <c r="NS93" s="29"/>
      <c r="NT93" s="29"/>
      <c r="NU93" s="29"/>
      <c r="NV93" s="29"/>
      <c r="NW93" s="29"/>
      <c r="NX93" s="29"/>
      <c r="NY93" s="29"/>
      <c r="NZ93" s="29"/>
      <c r="OA93" s="29"/>
      <c r="OB93" s="29"/>
      <c r="OC93" s="29"/>
      <c r="OD93" s="29"/>
      <c r="OE93" s="29"/>
      <c r="OF93" s="29"/>
      <c r="OG93" s="29"/>
      <c r="OH93" s="29"/>
      <c r="OI93" s="29"/>
      <c r="OJ93" s="29"/>
      <c r="OK93" s="29"/>
      <c r="OL93" s="29"/>
      <c r="OM93" s="29"/>
      <c r="ON93" s="29"/>
      <c r="OO93" s="29"/>
      <c r="OP93" s="29"/>
      <c r="OQ93" s="29"/>
      <c r="OR93" s="29"/>
      <c r="OS93" s="29"/>
      <c r="OT93" s="29"/>
      <c r="OU93" s="29"/>
      <c r="OV93" s="29"/>
      <c r="OW93" s="29"/>
      <c r="OX93" s="29"/>
      <c r="OY93" s="29"/>
      <c r="OZ93" s="29"/>
      <c r="PA93" s="29"/>
      <c r="PB93" s="29"/>
      <c r="PC93" s="29"/>
      <c r="PD93" s="29"/>
      <c r="PE93" s="29"/>
      <c r="PF93" s="29"/>
      <c r="PG93" s="29"/>
      <c r="PH93" s="29"/>
      <c r="PI93" s="29"/>
      <c r="PJ93" s="29"/>
      <c r="PK93" s="29"/>
      <c r="PL93" s="29"/>
      <c r="PM93" s="29"/>
      <c r="PN93" s="29"/>
      <c r="PO93" s="29"/>
      <c r="PP93" s="29"/>
      <c r="PQ93" s="29"/>
      <c r="PR93" s="29"/>
      <c r="PS93" s="29"/>
      <c r="PT93" s="29"/>
      <c r="PU93" s="29"/>
      <c r="PV93" s="29"/>
      <c r="PW93" s="29"/>
      <c r="PX93" s="29"/>
      <c r="PY93" s="29"/>
      <c r="PZ93" s="29"/>
      <c r="QA93" s="29"/>
      <c r="QB93" s="29"/>
      <c r="QC93" s="29"/>
      <c r="QD93" s="29"/>
      <c r="QE93" s="29"/>
      <c r="QF93" s="29"/>
      <c r="QG93" s="29"/>
      <c r="QH93" s="29"/>
      <c r="QI93" s="29"/>
      <c r="QJ93" s="29"/>
      <c r="QK93" s="29"/>
      <c r="QL93" s="29"/>
      <c r="QM93" s="29"/>
      <c r="QN93" s="29"/>
      <c r="QO93" s="29"/>
      <c r="QP93" s="29"/>
      <c r="QQ93" s="29"/>
      <c r="QR93" s="29"/>
      <c r="QS93" s="29"/>
      <c r="QT93" s="29"/>
      <c r="QU93" s="29"/>
      <c r="QV93" s="29"/>
      <c r="QW93" s="29"/>
      <c r="QX93" s="29"/>
      <c r="QY93" s="29"/>
      <c r="QZ93" s="29"/>
      <c r="RA93" s="29"/>
      <c r="RB93" s="29"/>
      <c r="RC93" s="29"/>
      <c r="RD93" s="29"/>
      <c r="RE93" s="29"/>
      <c r="RF93" s="29"/>
      <c r="RG93" s="29"/>
      <c r="RH93" s="29"/>
      <c r="RI93" s="29"/>
      <c r="RJ93" s="29"/>
      <c r="RK93" s="29"/>
      <c r="RL93" s="29"/>
      <c r="RM93" s="29"/>
      <c r="RN93" s="29"/>
      <c r="RO93" s="29"/>
      <c r="RP93" s="29"/>
      <c r="RQ93" s="29"/>
      <c r="RR93" s="29"/>
      <c r="RS93" s="29"/>
      <c r="RT93" s="29"/>
      <c r="RU93" s="29"/>
      <c r="RV93" s="29"/>
      <c r="RW93" s="29"/>
      <c r="RX93" s="29"/>
      <c r="RY93" s="29"/>
      <c r="RZ93" s="29"/>
      <c r="SA93" s="29"/>
      <c r="SB93" s="29"/>
      <c r="SC93" s="29"/>
      <c r="SD93" s="29"/>
      <c r="SE93" s="29"/>
      <c r="SF93" s="29"/>
      <c r="SG93" s="29"/>
      <c r="SH93" s="29"/>
      <c r="SI93" s="29"/>
      <c r="SJ93" s="29"/>
      <c r="SK93" s="29"/>
      <c r="SL93" s="29"/>
    </row>
    <row r="94" spans="1:506" ht="16.5" customHeight="1" x14ac:dyDescent="0.2">
      <c r="A94" s="20">
        <v>1047</v>
      </c>
      <c r="B94" s="20" t="s">
        <v>77</v>
      </c>
      <c r="C94" s="20" t="s">
        <v>194</v>
      </c>
      <c r="D94" s="20" t="s">
        <v>30</v>
      </c>
      <c r="E94" s="20" t="s">
        <v>1345</v>
      </c>
      <c r="F94" s="22" t="s">
        <v>195</v>
      </c>
      <c r="G94" s="20" t="s">
        <v>86</v>
      </c>
      <c r="H94" s="20" t="s">
        <v>35</v>
      </c>
      <c r="I94" s="20" t="s">
        <v>81</v>
      </c>
      <c r="J94" s="22" t="s">
        <v>197</v>
      </c>
      <c r="K94" s="20"/>
      <c r="L94" s="20"/>
      <c r="M94" s="20"/>
      <c r="N94" s="20"/>
      <c r="O94" s="20"/>
      <c r="P94" s="23">
        <v>600000</v>
      </c>
      <c r="Q94" s="24">
        <v>75</v>
      </c>
      <c r="R94" s="25">
        <v>45748</v>
      </c>
      <c r="S94" s="20" t="s">
        <v>126</v>
      </c>
      <c r="T94" s="23">
        <f>P94*Q94*(30)</f>
        <v>1350000000</v>
      </c>
      <c r="U94" s="27" t="s">
        <v>39</v>
      </c>
      <c r="V94" s="28" t="s">
        <v>40</v>
      </c>
      <c r="W94" s="29"/>
      <c r="X94" s="29"/>
      <c r="Y94" s="29"/>
      <c r="Z94" s="29"/>
      <c r="AA94" s="29"/>
      <c r="AB94" s="29"/>
      <c r="AC94" s="29"/>
      <c r="AD94" s="29"/>
      <c r="AE94" s="29"/>
      <c r="AF94" s="29"/>
      <c r="AG94" s="29"/>
      <c r="AH94" s="29"/>
      <c r="AI94" s="29"/>
      <c r="AJ94" s="29"/>
      <c r="AK94" s="29"/>
      <c r="AL94" s="29"/>
      <c r="AM94" s="29"/>
      <c r="AN94" s="29"/>
      <c r="AO94" s="29"/>
      <c r="AP94" s="29"/>
      <c r="AQ94" s="29"/>
      <c r="AR94" s="29"/>
      <c r="AS94" s="29"/>
      <c r="AT94" s="29"/>
      <c r="AU94" s="29"/>
      <c r="AV94" s="29"/>
      <c r="AW94" s="29"/>
      <c r="AX94" s="29"/>
      <c r="AY94" s="29"/>
      <c r="AZ94" s="29"/>
      <c r="BA94" s="29"/>
      <c r="BB94" s="29"/>
      <c r="BC94" s="29"/>
      <c r="BD94" s="29"/>
      <c r="BE94" s="29"/>
      <c r="BF94" s="29"/>
      <c r="BG94" s="29"/>
      <c r="BH94" s="29"/>
      <c r="BI94" s="29"/>
      <c r="BJ94" s="29"/>
      <c r="BK94" s="29"/>
      <c r="BL94" s="29"/>
      <c r="BM94" s="29"/>
      <c r="BN94" s="29"/>
      <c r="BO94" s="29"/>
      <c r="BP94" s="29"/>
      <c r="BQ94" s="29"/>
      <c r="BR94" s="29"/>
      <c r="BS94" s="29"/>
      <c r="BT94" s="29"/>
      <c r="BU94" s="29"/>
      <c r="BV94" s="29"/>
      <c r="BW94" s="29"/>
      <c r="BX94" s="29"/>
      <c r="BY94" s="29"/>
      <c r="BZ94" s="29"/>
      <c r="CA94" s="29"/>
      <c r="CB94" s="29"/>
      <c r="CC94" s="29"/>
      <c r="CD94" s="29"/>
      <c r="CE94" s="29"/>
      <c r="CF94" s="29"/>
      <c r="CG94" s="29"/>
      <c r="CH94" s="29"/>
      <c r="CI94" s="29"/>
      <c r="CJ94" s="29"/>
      <c r="CK94" s="29"/>
      <c r="CL94" s="29"/>
      <c r="CM94" s="29"/>
      <c r="CN94" s="29"/>
      <c r="CO94" s="29"/>
      <c r="CP94" s="29"/>
      <c r="CQ94" s="29"/>
      <c r="CR94" s="29"/>
      <c r="CS94" s="29"/>
      <c r="CT94" s="29"/>
      <c r="CU94" s="29"/>
      <c r="CV94" s="29"/>
      <c r="CW94" s="29"/>
      <c r="CX94" s="29"/>
      <c r="CY94" s="29"/>
      <c r="CZ94" s="29"/>
      <c r="DA94" s="29"/>
      <c r="DB94" s="29"/>
      <c r="DC94" s="29"/>
      <c r="DD94" s="29"/>
      <c r="DE94" s="29"/>
      <c r="DF94" s="29"/>
      <c r="DG94" s="29"/>
      <c r="DH94" s="29"/>
      <c r="DI94" s="29"/>
      <c r="DJ94" s="29"/>
      <c r="DK94" s="29"/>
      <c r="DL94" s="29"/>
      <c r="DM94" s="29"/>
      <c r="DN94" s="29"/>
      <c r="DO94" s="29"/>
      <c r="DP94" s="29"/>
      <c r="DQ94" s="29"/>
      <c r="DR94" s="29"/>
      <c r="DS94" s="29"/>
      <c r="DT94" s="29"/>
      <c r="DU94" s="29"/>
      <c r="DV94" s="29"/>
      <c r="DW94" s="29"/>
      <c r="DX94" s="29"/>
      <c r="DY94" s="29"/>
      <c r="DZ94" s="29"/>
      <c r="EA94" s="29"/>
      <c r="EB94" s="29"/>
      <c r="EC94" s="29"/>
      <c r="ED94" s="29"/>
      <c r="EE94" s="29"/>
      <c r="EF94" s="29"/>
      <c r="EG94" s="29"/>
      <c r="EH94" s="29"/>
      <c r="EI94" s="29"/>
      <c r="EJ94" s="29"/>
      <c r="EK94" s="29"/>
      <c r="EL94" s="29"/>
      <c r="EM94" s="29"/>
      <c r="EN94" s="29"/>
      <c r="EO94" s="29"/>
      <c r="EP94" s="29"/>
      <c r="EQ94" s="29"/>
      <c r="ER94" s="29"/>
      <c r="ES94" s="29"/>
      <c r="ET94" s="29"/>
      <c r="EU94" s="29"/>
      <c r="EV94" s="29"/>
      <c r="EW94" s="29"/>
      <c r="EX94" s="29"/>
      <c r="EY94" s="29"/>
      <c r="EZ94" s="29"/>
      <c r="FA94" s="29"/>
      <c r="FB94" s="29"/>
      <c r="FC94" s="29"/>
      <c r="FD94" s="29"/>
      <c r="FE94" s="29"/>
      <c r="FF94" s="29"/>
      <c r="FG94" s="29"/>
      <c r="FH94" s="29"/>
      <c r="FI94" s="29"/>
      <c r="FJ94" s="29"/>
      <c r="FK94" s="29"/>
      <c r="FL94" s="29"/>
      <c r="FM94" s="29"/>
      <c r="FN94" s="29"/>
      <c r="FO94" s="29"/>
      <c r="FP94" s="29"/>
      <c r="FQ94" s="29"/>
      <c r="FR94" s="29"/>
      <c r="FS94" s="29"/>
      <c r="FT94" s="29"/>
      <c r="FU94" s="29"/>
      <c r="FV94" s="29"/>
      <c r="FW94" s="29"/>
      <c r="FX94" s="29"/>
      <c r="FY94" s="29"/>
      <c r="FZ94" s="29"/>
      <c r="GA94" s="29"/>
      <c r="GB94" s="29"/>
      <c r="GC94" s="29"/>
      <c r="GD94" s="29"/>
      <c r="GE94" s="29"/>
      <c r="GF94" s="29"/>
      <c r="GG94" s="29"/>
      <c r="GH94" s="29"/>
      <c r="GI94" s="29"/>
      <c r="GJ94" s="29"/>
      <c r="GK94" s="29"/>
      <c r="GL94" s="29"/>
      <c r="GM94" s="29"/>
      <c r="GN94" s="29"/>
      <c r="GO94" s="29"/>
      <c r="GP94" s="29"/>
      <c r="GQ94" s="29"/>
      <c r="GR94" s="29"/>
      <c r="GS94" s="29"/>
      <c r="GT94" s="29"/>
      <c r="GU94" s="29"/>
      <c r="GV94" s="29"/>
      <c r="GW94" s="29"/>
      <c r="GX94" s="29"/>
      <c r="GY94" s="29"/>
      <c r="GZ94" s="29"/>
      <c r="HA94" s="29"/>
      <c r="HB94" s="29"/>
      <c r="HC94" s="29"/>
      <c r="HD94" s="29"/>
      <c r="HE94" s="29"/>
      <c r="HF94" s="29"/>
      <c r="HG94" s="29"/>
      <c r="HH94" s="29"/>
      <c r="HI94" s="29"/>
      <c r="HJ94" s="29"/>
      <c r="HK94" s="29"/>
      <c r="HL94" s="29"/>
      <c r="HM94" s="29"/>
      <c r="HN94" s="29"/>
      <c r="HO94" s="29"/>
      <c r="HP94" s="29"/>
      <c r="HQ94" s="29"/>
      <c r="HR94" s="29"/>
      <c r="HS94" s="29"/>
      <c r="HT94" s="29"/>
      <c r="HU94" s="29"/>
      <c r="HV94" s="29"/>
      <c r="HW94" s="29"/>
      <c r="HX94" s="29"/>
      <c r="HY94" s="29"/>
      <c r="HZ94" s="29"/>
      <c r="IA94" s="29"/>
      <c r="IB94" s="29"/>
      <c r="IC94" s="29"/>
      <c r="ID94" s="29"/>
      <c r="IE94" s="29"/>
      <c r="IF94" s="29"/>
      <c r="IG94" s="29"/>
      <c r="IH94" s="29"/>
      <c r="II94" s="29"/>
      <c r="IJ94" s="29"/>
      <c r="IK94" s="29"/>
      <c r="IL94" s="29"/>
      <c r="IM94" s="29"/>
      <c r="IN94" s="29"/>
      <c r="IO94" s="29"/>
      <c r="IP94" s="29"/>
      <c r="IQ94" s="29"/>
      <c r="IR94" s="29"/>
      <c r="IS94" s="29"/>
      <c r="IT94" s="29"/>
      <c r="IU94" s="29"/>
      <c r="IV94" s="29"/>
      <c r="IW94" s="29"/>
      <c r="IX94" s="29"/>
      <c r="IY94" s="29"/>
      <c r="IZ94" s="29"/>
      <c r="JA94" s="29"/>
      <c r="JB94" s="29"/>
      <c r="JC94" s="29"/>
      <c r="JD94" s="29"/>
      <c r="JE94" s="29"/>
      <c r="JF94" s="29"/>
      <c r="JG94" s="29"/>
      <c r="JH94" s="29"/>
      <c r="JI94" s="29"/>
      <c r="JJ94" s="29"/>
      <c r="JK94" s="29"/>
      <c r="JL94" s="29"/>
      <c r="JM94" s="29"/>
      <c r="JN94" s="29"/>
      <c r="JO94" s="29"/>
      <c r="JP94" s="29"/>
      <c r="JQ94" s="29"/>
      <c r="JR94" s="29"/>
      <c r="JS94" s="29"/>
      <c r="JT94" s="29"/>
      <c r="JU94" s="29"/>
      <c r="JV94" s="29"/>
      <c r="JW94" s="29"/>
      <c r="JX94" s="29"/>
      <c r="JY94" s="29"/>
      <c r="JZ94" s="29"/>
      <c r="KA94" s="29"/>
      <c r="KB94" s="29"/>
      <c r="KC94" s="29"/>
      <c r="KD94" s="29"/>
      <c r="KE94" s="29"/>
      <c r="KF94" s="29"/>
      <c r="KG94" s="29"/>
      <c r="KH94" s="29"/>
      <c r="KI94" s="29"/>
      <c r="KJ94" s="29"/>
      <c r="KK94" s="29"/>
      <c r="KL94" s="29"/>
      <c r="KM94" s="29"/>
      <c r="KN94" s="29"/>
      <c r="KO94" s="29"/>
      <c r="KP94" s="29"/>
      <c r="KQ94" s="29"/>
      <c r="KR94" s="29"/>
      <c r="KS94" s="29"/>
      <c r="KT94" s="29"/>
      <c r="KU94" s="29"/>
      <c r="KV94" s="29"/>
      <c r="KW94" s="29"/>
      <c r="KX94" s="29"/>
      <c r="KY94" s="29"/>
      <c r="KZ94" s="29"/>
      <c r="LA94" s="29"/>
      <c r="LB94" s="29"/>
      <c r="LC94" s="29"/>
      <c r="LD94" s="29"/>
      <c r="LE94" s="29"/>
      <c r="LF94" s="29"/>
      <c r="LG94" s="29"/>
      <c r="LH94" s="29"/>
      <c r="LI94" s="29"/>
      <c r="LJ94" s="29"/>
      <c r="LK94" s="29"/>
      <c r="LL94" s="29"/>
      <c r="LM94" s="29"/>
      <c r="LN94" s="29"/>
      <c r="LO94" s="29"/>
      <c r="LP94" s="29"/>
      <c r="LQ94" s="29"/>
      <c r="LR94" s="29"/>
      <c r="LS94" s="29"/>
      <c r="LT94" s="29"/>
      <c r="LU94" s="29"/>
      <c r="LV94" s="29"/>
      <c r="LW94" s="29"/>
      <c r="LX94" s="29"/>
      <c r="LY94" s="29"/>
      <c r="LZ94" s="29"/>
      <c r="MA94" s="29"/>
      <c r="MB94" s="29"/>
      <c r="MC94" s="29"/>
      <c r="MD94" s="29"/>
      <c r="ME94" s="29"/>
      <c r="MF94" s="29"/>
      <c r="MG94" s="29"/>
      <c r="MH94" s="29"/>
      <c r="MI94" s="29"/>
      <c r="MJ94" s="29"/>
      <c r="MK94" s="29"/>
      <c r="ML94" s="29"/>
      <c r="MM94" s="29"/>
      <c r="MN94" s="29"/>
      <c r="MO94" s="29"/>
      <c r="MP94" s="29"/>
      <c r="MQ94" s="29"/>
      <c r="MR94" s="29"/>
      <c r="MS94" s="29"/>
      <c r="MT94" s="29"/>
      <c r="MU94" s="29"/>
      <c r="MV94" s="29"/>
      <c r="MW94" s="29"/>
      <c r="MX94" s="29"/>
      <c r="MY94" s="29"/>
      <c r="MZ94" s="29"/>
      <c r="NA94" s="29"/>
      <c r="NB94" s="29"/>
      <c r="NC94" s="29"/>
      <c r="ND94" s="29"/>
      <c r="NE94" s="29"/>
      <c r="NF94" s="29"/>
      <c r="NG94" s="29"/>
      <c r="NH94" s="29"/>
      <c r="NI94" s="29"/>
      <c r="NJ94" s="29"/>
      <c r="NK94" s="29"/>
      <c r="NL94" s="29"/>
      <c r="NM94" s="29"/>
      <c r="NN94" s="29"/>
      <c r="NO94" s="29"/>
      <c r="NP94" s="29"/>
      <c r="NQ94" s="29"/>
      <c r="NR94" s="29"/>
      <c r="NS94" s="29"/>
      <c r="NT94" s="29"/>
      <c r="NU94" s="29"/>
      <c r="NV94" s="29"/>
      <c r="NW94" s="29"/>
      <c r="NX94" s="29"/>
      <c r="NY94" s="29"/>
      <c r="NZ94" s="29"/>
      <c r="OA94" s="29"/>
      <c r="OB94" s="29"/>
      <c r="OC94" s="29"/>
      <c r="OD94" s="29"/>
      <c r="OE94" s="29"/>
      <c r="OF94" s="29"/>
      <c r="OG94" s="29"/>
      <c r="OH94" s="29"/>
      <c r="OI94" s="29"/>
      <c r="OJ94" s="29"/>
      <c r="OK94" s="29"/>
      <c r="OL94" s="29"/>
      <c r="OM94" s="29"/>
      <c r="ON94" s="29"/>
      <c r="OO94" s="29"/>
      <c r="OP94" s="29"/>
      <c r="OQ94" s="29"/>
      <c r="OR94" s="29"/>
      <c r="OS94" s="29"/>
      <c r="OT94" s="29"/>
      <c r="OU94" s="29"/>
      <c r="OV94" s="29"/>
      <c r="OW94" s="29"/>
      <c r="OX94" s="29"/>
      <c r="OY94" s="29"/>
      <c r="OZ94" s="29"/>
      <c r="PA94" s="29"/>
      <c r="PB94" s="29"/>
      <c r="PC94" s="29"/>
      <c r="PD94" s="29"/>
      <c r="PE94" s="29"/>
      <c r="PF94" s="29"/>
      <c r="PG94" s="29"/>
      <c r="PH94" s="29"/>
      <c r="PI94" s="29"/>
      <c r="PJ94" s="29"/>
      <c r="PK94" s="29"/>
      <c r="PL94" s="29"/>
      <c r="PM94" s="29"/>
      <c r="PN94" s="29"/>
      <c r="PO94" s="29"/>
      <c r="PP94" s="29"/>
      <c r="PQ94" s="29"/>
      <c r="PR94" s="29"/>
      <c r="PS94" s="29"/>
      <c r="PT94" s="29"/>
      <c r="PU94" s="29"/>
      <c r="PV94" s="29"/>
      <c r="PW94" s="29"/>
      <c r="PX94" s="29"/>
      <c r="PY94" s="29"/>
      <c r="PZ94" s="29"/>
      <c r="QA94" s="29"/>
      <c r="QB94" s="29"/>
      <c r="QC94" s="29"/>
      <c r="QD94" s="29"/>
      <c r="QE94" s="29"/>
      <c r="QF94" s="29"/>
      <c r="QG94" s="29"/>
      <c r="QH94" s="29"/>
      <c r="QI94" s="29"/>
      <c r="QJ94" s="29"/>
      <c r="QK94" s="29"/>
      <c r="QL94" s="29"/>
      <c r="QM94" s="29"/>
      <c r="QN94" s="29"/>
      <c r="QO94" s="29"/>
      <c r="QP94" s="29"/>
      <c r="QQ94" s="29"/>
      <c r="QR94" s="29"/>
      <c r="QS94" s="29"/>
      <c r="QT94" s="29"/>
      <c r="QU94" s="29"/>
      <c r="QV94" s="29"/>
      <c r="QW94" s="29"/>
      <c r="QX94" s="29"/>
      <c r="QY94" s="29"/>
      <c r="QZ94" s="29"/>
      <c r="RA94" s="29"/>
      <c r="RB94" s="29"/>
      <c r="RC94" s="29"/>
      <c r="RD94" s="29"/>
      <c r="RE94" s="29"/>
      <c r="RF94" s="29"/>
      <c r="RG94" s="29"/>
      <c r="RH94" s="29"/>
      <c r="RI94" s="29"/>
      <c r="RJ94" s="29"/>
      <c r="RK94" s="29"/>
      <c r="RL94" s="29"/>
      <c r="RM94" s="29"/>
      <c r="RN94" s="29"/>
      <c r="RO94" s="29"/>
      <c r="RP94" s="29"/>
      <c r="RQ94" s="29"/>
      <c r="RR94" s="29"/>
      <c r="RS94" s="29"/>
      <c r="RT94" s="29"/>
      <c r="RU94" s="29"/>
      <c r="RV94" s="29"/>
      <c r="RW94" s="29"/>
      <c r="RX94" s="29"/>
      <c r="RY94" s="29"/>
      <c r="RZ94" s="29"/>
      <c r="SA94" s="29"/>
      <c r="SB94" s="29"/>
      <c r="SC94" s="29"/>
      <c r="SD94" s="29"/>
      <c r="SE94" s="29"/>
      <c r="SF94" s="29"/>
      <c r="SG94" s="29"/>
      <c r="SH94" s="29"/>
      <c r="SI94" s="29"/>
      <c r="SJ94" s="29"/>
      <c r="SK94" s="29"/>
      <c r="SL94" s="29"/>
    </row>
    <row r="95" spans="1:506" ht="16.5" customHeight="1" x14ac:dyDescent="0.2">
      <c r="A95" s="20">
        <v>1049</v>
      </c>
      <c r="B95" s="20" t="s">
        <v>77</v>
      </c>
      <c r="C95" s="20" t="s">
        <v>198</v>
      </c>
      <c r="D95" s="20" t="s">
        <v>30</v>
      </c>
      <c r="E95" s="20" t="s">
        <v>1345</v>
      </c>
      <c r="F95" s="22" t="s">
        <v>199</v>
      </c>
      <c r="G95" s="20" t="s">
        <v>86</v>
      </c>
      <c r="H95" s="20" t="s">
        <v>35</v>
      </c>
      <c r="I95" s="20" t="s">
        <v>81</v>
      </c>
      <c r="J95" s="22" t="s">
        <v>198</v>
      </c>
      <c r="K95" s="20"/>
      <c r="L95" s="20"/>
      <c r="M95" s="20"/>
      <c r="N95" s="20"/>
      <c r="O95" s="20"/>
      <c r="P95" s="23">
        <v>921000000</v>
      </c>
      <c r="Q95" s="24">
        <v>570</v>
      </c>
      <c r="R95" s="25">
        <v>45839</v>
      </c>
      <c r="S95" s="20" t="s">
        <v>29</v>
      </c>
      <c r="T95" s="23">
        <v>921000000</v>
      </c>
      <c r="U95" s="27" t="s">
        <v>39</v>
      </c>
      <c r="V95" s="28" t="s">
        <v>40</v>
      </c>
      <c r="W95" s="29"/>
      <c r="X95" s="29"/>
      <c r="Y95" s="29"/>
      <c r="Z95" s="29"/>
      <c r="AA95" s="29"/>
      <c r="AB95" s="29"/>
      <c r="AC95" s="29"/>
      <c r="AD95" s="29"/>
      <c r="AE95" s="29"/>
      <c r="AF95" s="29"/>
      <c r="AG95" s="29"/>
      <c r="AH95" s="29"/>
      <c r="AI95" s="29"/>
      <c r="AJ95" s="29"/>
      <c r="AK95" s="29"/>
      <c r="AL95" s="29"/>
      <c r="AM95" s="29"/>
      <c r="AN95" s="29"/>
      <c r="AO95" s="29"/>
      <c r="AP95" s="29"/>
      <c r="AQ95" s="29"/>
      <c r="AR95" s="29"/>
      <c r="AS95" s="29"/>
      <c r="AT95" s="29"/>
      <c r="AU95" s="29"/>
      <c r="AV95" s="29"/>
      <c r="AW95" s="29"/>
      <c r="AX95" s="29"/>
      <c r="AY95" s="29"/>
      <c r="AZ95" s="29"/>
      <c r="BA95" s="29"/>
      <c r="BB95" s="29"/>
      <c r="BC95" s="29"/>
      <c r="BD95" s="29"/>
      <c r="BE95" s="29"/>
      <c r="BF95" s="29"/>
      <c r="BG95" s="29"/>
      <c r="BH95" s="29"/>
      <c r="BI95" s="29"/>
      <c r="BJ95" s="29"/>
      <c r="BK95" s="29"/>
      <c r="BL95" s="29"/>
      <c r="BM95" s="29"/>
      <c r="BN95" s="29"/>
      <c r="BO95" s="29"/>
      <c r="BP95" s="29"/>
      <c r="BQ95" s="29"/>
      <c r="BR95" s="29"/>
      <c r="BS95" s="29"/>
      <c r="BT95" s="29"/>
      <c r="BU95" s="29"/>
      <c r="BV95" s="29"/>
      <c r="BW95" s="29"/>
      <c r="BX95" s="29"/>
      <c r="BY95" s="29"/>
      <c r="BZ95" s="29"/>
      <c r="CA95" s="29"/>
      <c r="CB95" s="29"/>
      <c r="CC95" s="29"/>
      <c r="CD95" s="29"/>
      <c r="CE95" s="29"/>
      <c r="CF95" s="29"/>
      <c r="CG95" s="29"/>
      <c r="CH95" s="29"/>
      <c r="CI95" s="29"/>
      <c r="CJ95" s="29"/>
      <c r="CK95" s="29"/>
      <c r="CL95" s="29"/>
      <c r="CM95" s="29"/>
      <c r="CN95" s="29"/>
      <c r="CO95" s="29"/>
      <c r="CP95" s="29"/>
      <c r="CQ95" s="29"/>
      <c r="CR95" s="29"/>
      <c r="CS95" s="29"/>
      <c r="CT95" s="29"/>
      <c r="CU95" s="29"/>
      <c r="CV95" s="29"/>
      <c r="CW95" s="29"/>
      <c r="CX95" s="29"/>
      <c r="CY95" s="29"/>
      <c r="CZ95" s="29"/>
      <c r="DA95" s="29"/>
      <c r="DB95" s="29"/>
      <c r="DC95" s="29"/>
      <c r="DD95" s="29"/>
      <c r="DE95" s="29"/>
      <c r="DF95" s="29"/>
      <c r="DG95" s="29"/>
      <c r="DH95" s="29"/>
      <c r="DI95" s="29"/>
      <c r="DJ95" s="29"/>
      <c r="DK95" s="29"/>
      <c r="DL95" s="29"/>
      <c r="DM95" s="29"/>
      <c r="DN95" s="29"/>
      <c r="DO95" s="29"/>
      <c r="DP95" s="29"/>
      <c r="DQ95" s="29"/>
      <c r="DR95" s="29"/>
      <c r="DS95" s="29"/>
      <c r="DT95" s="29"/>
      <c r="DU95" s="29"/>
      <c r="DV95" s="29"/>
      <c r="DW95" s="29"/>
      <c r="DX95" s="29"/>
      <c r="DY95" s="29"/>
      <c r="DZ95" s="29"/>
      <c r="EA95" s="29"/>
      <c r="EB95" s="29"/>
      <c r="EC95" s="29"/>
      <c r="ED95" s="29"/>
      <c r="EE95" s="29"/>
      <c r="EF95" s="29"/>
      <c r="EG95" s="29"/>
      <c r="EH95" s="29"/>
      <c r="EI95" s="29"/>
      <c r="EJ95" s="29"/>
      <c r="EK95" s="29"/>
      <c r="EL95" s="29"/>
      <c r="EM95" s="29"/>
      <c r="EN95" s="29"/>
      <c r="EO95" s="29"/>
      <c r="EP95" s="29"/>
      <c r="EQ95" s="29"/>
      <c r="ER95" s="29"/>
      <c r="ES95" s="29"/>
      <c r="ET95" s="29"/>
      <c r="EU95" s="29"/>
      <c r="EV95" s="29"/>
      <c r="EW95" s="29"/>
      <c r="EX95" s="29"/>
      <c r="EY95" s="29"/>
      <c r="EZ95" s="29"/>
      <c r="FA95" s="29"/>
      <c r="FB95" s="29"/>
      <c r="FC95" s="29"/>
      <c r="FD95" s="29"/>
      <c r="FE95" s="29"/>
      <c r="FF95" s="29"/>
      <c r="FG95" s="29"/>
      <c r="FH95" s="29"/>
      <c r="FI95" s="29"/>
      <c r="FJ95" s="29"/>
      <c r="FK95" s="29"/>
      <c r="FL95" s="29"/>
      <c r="FM95" s="29"/>
      <c r="FN95" s="29"/>
      <c r="FO95" s="29"/>
      <c r="FP95" s="29"/>
      <c r="FQ95" s="29"/>
      <c r="FR95" s="29"/>
      <c r="FS95" s="29"/>
      <c r="FT95" s="29"/>
      <c r="FU95" s="29"/>
      <c r="FV95" s="29"/>
      <c r="FW95" s="29"/>
      <c r="FX95" s="29"/>
      <c r="FY95" s="29"/>
      <c r="FZ95" s="29"/>
      <c r="GA95" s="29"/>
      <c r="GB95" s="29"/>
      <c r="GC95" s="29"/>
      <c r="GD95" s="29"/>
      <c r="GE95" s="29"/>
      <c r="GF95" s="29"/>
      <c r="GG95" s="29"/>
      <c r="GH95" s="29"/>
      <c r="GI95" s="29"/>
      <c r="GJ95" s="29"/>
      <c r="GK95" s="29"/>
      <c r="GL95" s="29"/>
      <c r="GM95" s="29"/>
      <c r="GN95" s="29"/>
      <c r="GO95" s="29"/>
      <c r="GP95" s="29"/>
      <c r="GQ95" s="29"/>
      <c r="GR95" s="29"/>
      <c r="GS95" s="29"/>
      <c r="GT95" s="29"/>
      <c r="GU95" s="29"/>
      <c r="GV95" s="29"/>
      <c r="GW95" s="29"/>
      <c r="GX95" s="29"/>
      <c r="GY95" s="29"/>
      <c r="GZ95" s="29"/>
      <c r="HA95" s="29"/>
      <c r="HB95" s="29"/>
      <c r="HC95" s="29"/>
      <c r="HD95" s="29"/>
      <c r="HE95" s="29"/>
      <c r="HF95" s="29"/>
      <c r="HG95" s="29"/>
      <c r="HH95" s="29"/>
      <c r="HI95" s="29"/>
      <c r="HJ95" s="29"/>
      <c r="HK95" s="29"/>
      <c r="HL95" s="29"/>
      <c r="HM95" s="29"/>
      <c r="HN95" s="29"/>
      <c r="HO95" s="29"/>
      <c r="HP95" s="29"/>
      <c r="HQ95" s="29"/>
      <c r="HR95" s="29"/>
      <c r="HS95" s="29"/>
      <c r="HT95" s="29"/>
      <c r="HU95" s="29"/>
      <c r="HV95" s="29"/>
      <c r="HW95" s="29"/>
      <c r="HX95" s="29"/>
      <c r="HY95" s="29"/>
      <c r="HZ95" s="29"/>
      <c r="IA95" s="29"/>
      <c r="IB95" s="29"/>
      <c r="IC95" s="29"/>
      <c r="ID95" s="29"/>
      <c r="IE95" s="29"/>
      <c r="IF95" s="29"/>
      <c r="IG95" s="29"/>
      <c r="IH95" s="29"/>
      <c r="II95" s="29"/>
      <c r="IJ95" s="29"/>
      <c r="IK95" s="29"/>
      <c r="IL95" s="29"/>
      <c r="IM95" s="29"/>
      <c r="IN95" s="29"/>
      <c r="IO95" s="29"/>
      <c r="IP95" s="29"/>
      <c r="IQ95" s="29"/>
      <c r="IR95" s="29"/>
      <c r="IS95" s="29"/>
      <c r="IT95" s="29"/>
      <c r="IU95" s="29"/>
      <c r="IV95" s="29"/>
      <c r="IW95" s="29"/>
      <c r="IX95" s="29"/>
      <c r="IY95" s="29"/>
      <c r="IZ95" s="29"/>
      <c r="JA95" s="29"/>
      <c r="JB95" s="29"/>
      <c r="JC95" s="29"/>
      <c r="JD95" s="29"/>
      <c r="JE95" s="29"/>
      <c r="JF95" s="29"/>
      <c r="JG95" s="29"/>
      <c r="JH95" s="29"/>
      <c r="JI95" s="29"/>
      <c r="JJ95" s="29"/>
      <c r="JK95" s="29"/>
      <c r="JL95" s="29"/>
      <c r="JM95" s="29"/>
      <c r="JN95" s="29"/>
      <c r="JO95" s="29"/>
      <c r="JP95" s="29"/>
      <c r="JQ95" s="29"/>
      <c r="JR95" s="29"/>
      <c r="JS95" s="29"/>
      <c r="JT95" s="29"/>
      <c r="JU95" s="29"/>
      <c r="JV95" s="29"/>
      <c r="JW95" s="29"/>
      <c r="JX95" s="29"/>
      <c r="JY95" s="29"/>
      <c r="JZ95" s="29"/>
      <c r="KA95" s="29"/>
      <c r="KB95" s="29"/>
      <c r="KC95" s="29"/>
      <c r="KD95" s="29"/>
      <c r="KE95" s="29"/>
      <c r="KF95" s="29"/>
      <c r="KG95" s="29"/>
      <c r="KH95" s="29"/>
      <c r="KI95" s="29"/>
      <c r="KJ95" s="29"/>
      <c r="KK95" s="29"/>
      <c r="KL95" s="29"/>
      <c r="KM95" s="29"/>
      <c r="KN95" s="29"/>
      <c r="KO95" s="29"/>
      <c r="KP95" s="29"/>
      <c r="KQ95" s="29"/>
      <c r="KR95" s="29"/>
      <c r="KS95" s="29"/>
      <c r="KT95" s="29"/>
      <c r="KU95" s="29"/>
      <c r="KV95" s="29"/>
      <c r="KW95" s="29"/>
      <c r="KX95" s="29"/>
      <c r="KY95" s="29"/>
      <c r="KZ95" s="29"/>
      <c r="LA95" s="29"/>
      <c r="LB95" s="29"/>
      <c r="LC95" s="29"/>
      <c r="LD95" s="29"/>
      <c r="LE95" s="29"/>
      <c r="LF95" s="29"/>
      <c r="LG95" s="29"/>
      <c r="LH95" s="29"/>
      <c r="LI95" s="29"/>
      <c r="LJ95" s="29"/>
      <c r="LK95" s="29"/>
      <c r="LL95" s="29"/>
      <c r="LM95" s="29"/>
      <c r="LN95" s="29"/>
      <c r="LO95" s="29"/>
      <c r="LP95" s="29"/>
      <c r="LQ95" s="29"/>
      <c r="LR95" s="29"/>
      <c r="LS95" s="29"/>
      <c r="LT95" s="29"/>
      <c r="LU95" s="29"/>
      <c r="LV95" s="29"/>
      <c r="LW95" s="29"/>
      <c r="LX95" s="29"/>
      <c r="LY95" s="29"/>
      <c r="LZ95" s="29"/>
      <c r="MA95" s="29"/>
      <c r="MB95" s="29"/>
      <c r="MC95" s="29"/>
      <c r="MD95" s="29"/>
      <c r="ME95" s="29"/>
      <c r="MF95" s="29"/>
      <c r="MG95" s="29"/>
      <c r="MH95" s="29"/>
      <c r="MI95" s="29"/>
      <c r="MJ95" s="29"/>
      <c r="MK95" s="29"/>
      <c r="ML95" s="29"/>
      <c r="MM95" s="29"/>
      <c r="MN95" s="29"/>
      <c r="MO95" s="29"/>
      <c r="MP95" s="29"/>
      <c r="MQ95" s="29"/>
      <c r="MR95" s="29"/>
      <c r="MS95" s="29"/>
      <c r="MT95" s="29"/>
      <c r="MU95" s="29"/>
      <c r="MV95" s="29"/>
      <c r="MW95" s="29"/>
      <c r="MX95" s="29"/>
      <c r="MY95" s="29"/>
      <c r="MZ95" s="29"/>
      <c r="NA95" s="29"/>
      <c r="NB95" s="29"/>
      <c r="NC95" s="29"/>
      <c r="ND95" s="29"/>
      <c r="NE95" s="29"/>
      <c r="NF95" s="29"/>
      <c r="NG95" s="29"/>
      <c r="NH95" s="29"/>
      <c r="NI95" s="29"/>
      <c r="NJ95" s="29"/>
      <c r="NK95" s="29"/>
      <c r="NL95" s="29"/>
      <c r="NM95" s="29"/>
      <c r="NN95" s="29"/>
      <c r="NO95" s="29"/>
      <c r="NP95" s="29"/>
      <c r="NQ95" s="29"/>
      <c r="NR95" s="29"/>
      <c r="NS95" s="29"/>
      <c r="NT95" s="29"/>
      <c r="NU95" s="29"/>
      <c r="NV95" s="29"/>
      <c r="NW95" s="29"/>
      <c r="NX95" s="29"/>
      <c r="NY95" s="29"/>
      <c r="NZ95" s="29"/>
      <c r="OA95" s="29"/>
      <c r="OB95" s="29"/>
      <c r="OC95" s="29"/>
      <c r="OD95" s="29"/>
      <c r="OE95" s="29"/>
      <c r="OF95" s="29"/>
      <c r="OG95" s="29"/>
      <c r="OH95" s="29"/>
      <c r="OI95" s="29"/>
      <c r="OJ95" s="29"/>
      <c r="OK95" s="29"/>
      <c r="OL95" s="29"/>
      <c r="OM95" s="29"/>
      <c r="ON95" s="29"/>
      <c r="OO95" s="29"/>
      <c r="OP95" s="29"/>
      <c r="OQ95" s="29"/>
      <c r="OR95" s="29"/>
      <c r="OS95" s="29"/>
      <c r="OT95" s="29"/>
      <c r="OU95" s="29"/>
      <c r="OV95" s="29"/>
      <c r="OW95" s="29"/>
      <c r="OX95" s="29"/>
      <c r="OY95" s="29"/>
      <c r="OZ95" s="29"/>
      <c r="PA95" s="29"/>
      <c r="PB95" s="29"/>
      <c r="PC95" s="29"/>
      <c r="PD95" s="29"/>
      <c r="PE95" s="29"/>
      <c r="PF95" s="29"/>
      <c r="PG95" s="29"/>
      <c r="PH95" s="29"/>
      <c r="PI95" s="29"/>
      <c r="PJ95" s="29"/>
      <c r="PK95" s="29"/>
      <c r="PL95" s="29"/>
      <c r="PM95" s="29"/>
      <c r="PN95" s="29"/>
      <c r="PO95" s="29"/>
      <c r="PP95" s="29"/>
      <c r="PQ95" s="29"/>
      <c r="PR95" s="29"/>
      <c r="PS95" s="29"/>
      <c r="PT95" s="29"/>
      <c r="PU95" s="29"/>
      <c r="PV95" s="29"/>
      <c r="PW95" s="29"/>
      <c r="PX95" s="29"/>
      <c r="PY95" s="29"/>
      <c r="PZ95" s="29"/>
      <c r="QA95" s="29"/>
      <c r="QB95" s="29"/>
      <c r="QC95" s="29"/>
      <c r="QD95" s="29"/>
      <c r="QE95" s="29"/>
      <c r="QF95" s="29"/>
      <c r="QG95" s="29"/>
      <c r="QH95" s="29"/>
      <c r="QI95" s="29"/>
      <c r="QJ95" s="29"/>
      <c r="QK95" s="29"/>
      <c r="QL95" s="29"/>
      <c r="QM95" s="29"/>
      <c r="QN95" s="29"/>
      <c r="QO95" s="29"/>
      <c r="QP95" s="29"/>
      <c r="QQ95" s="29"/>
      <c r="QR95" s="29"/>
      <c r="QS95" s="29"/>
      <c r="QT95" s="29"/>
      <c r="QU95" s="29"/>
      <c r="QV95" s="29"/>
      <c r="QW95" s="29"/>
      <c r="QX95" s="29"/>
      <c r="QY95" s="29"/>
      <c r="QZ95" s="29"/>
      <c r="RA95" s="29"/>
      <c r="RB95" s="29"/>
      <c r="RC95" s="29"/>
      <c r="RD95" s="29"/>
      <c r="RE95" s="29"/>
      <c r="RF95" s="29"/>
      <c r="RG95" s="29"/>
      <c r="RH95" s="29"/>
      <c r="RI95" s="29"/>
      <c r="RJ95" s="29"/>
      <c r="RK95" s="29"/>
      <c r="RL95" s="29"/>
      <c r="RM95" s="29"/>
      <c r="RN95" s="29"/>
      <c r="RO95" s="29"/>
      <c r="RP95" s="29"/>
      <c r="RQ95" s="29"/>
      <c r="RR95" s="29"/>
      <c r="RS95" s="29"/>
      <c r="RT95" s="29"/>
      <c r="RU95" s="29"/>
      <c r="RV95" s="29"/>
      <c r="RW95" s="29"/>
      <c r="RX95" s="29"/>
      <c r="RY95" s="29"/>
      <c r="RZ95" s="29"/>
      <c r="SA95" s="29"/>
      <c r="SB95" s="29"/>
      <c r="SC95" s="29"/>
      <c r="SD95" s="29"/>
      <c r="SE95" s="29"/>
      <c r="SF95" s="29"/>
      <c r="SG95" s="29"/>
      <c r="SH95" s="29"/>
      <c r="SI95" s="29"/>
      <c r="SJ95" s="29"/>
      <c r="SK95" s="29"/>
      <c r="SL95" s="29"/>
    </row>
    <row r="96" spans="1:506" ht="16.5" customHeight="1" x14ac:dyDescent="0.2">
      <c r="A96" s="20">
        <v>1050</v>
      </c>
      <c r="B96" s="20" t="s">
        <v>77</v>
      </c>
      <c r="C96" s="20" t="s">
        <v>194</v>
      </c>
      <c r="D96" s="20" t="s">
        <v>30</v>
      </c>
      <c r="E96" s="20" t="s">
        <v>1345</v>
      </c>
      <c r="F96" s="22" t="s">
        <v>195</v>
      </c>
      <c r="G96" s="20" t="s">
        <v>86</v>
      </c>
      <c r="H96" s="20" t="s">
        <v>35</v>
      </c>
      <c r="I96" s="20" t="s">
        <v>81</v>
      </c>
      <c r="J96" s="22" t="s">
        <v>200</v>
      </c>
      <c r="K96" s="20"/>
      <c r="L96" s="20"/>
      <c r="M96" s="20"/>
      <c r="N96" s="20"/>
      <c r="O96" s="20"/>
      <c r="P96" s="23">
        <v>800000</v>
      </c>
      <c r="Q96" s="24">
        <v>130</v>
      </c>
      <c r="R96" s="25">
        <v>45748</v>
      </c>
      <c r="S96" s="20" t="s">
        <v>83</v>
      </c>
      <c r="T96" s="23">
        <f>P96*Q96*(30)</f>
        <v>3120000000</v>
      </c>
      <c r="U96" s="27" t="s">
        <v>39</v>
      </c>
      <c r="V96" s="28" t="s">
        <v>40</v>
      </c>
      <c r="W96" s="29"/>
      <c r="X96" s="29"/>
      <c r="Y96" s="29"/>
      <c r="Z96" s="29"/>
      <c r="AA96" s="29"/>
      <c r="AB96" s="29"/>
      <c r="AC96" s="29"/>
      <c r="AD96" s="29"/>
      <c r="AE96" s="29"/>
      <c r="AF96" s="29"/>
      <c r="AG96" s="29"/>
      <c r="AH96" s="29"/>
      <c r="AI96" s="29"/>
      <c r="AJ96" s="29"/>
      <c r="AK96" s="29"/>
      <c r="AL96" s="29"/>
      <c r="AM96" s="29"/>
      <c r="AN96" s="29"/>
      <c r="AO96" s="29"/>
      <c r="AP96" s="29"/>
      <c r="AQ96" s="29"/>
      <c r="AR96" s="29"/>
      <c r="AS96" s="29"/>
      <c r="AT96" s="29"/>
      <c r="AU96" s="29"/>
      <c r="AV96" s="29"/>
      <c r="AW96" s="29"/>
      <c r="AX96" s="29"/>
      <c r="AY96" s="29"/>
      <c r="AZ96" s="29"/>
      <c r="BA96" s="29"/>
      <c r="BB96" s="29"/>
      <c r="BC96" s="29"/>
      <c r="BD96" s="29"/>
      <c r="BE96" s="29"/>
      <c r="BF96" s="29"/>
      <c r="BG96" s="29"/>
      <c r="BH96" s="29"/>
      <c r="BI96" s="29"/>
      <c r="BJ96" s="29"/>
      <c r="BK96" s="29"/>
      <c r="BL96" s="29"/>
      <c r="BM96" s="29"/>
      <c r="BN96" s="29"/>
      <c r="BO96" s="29"/>
      <c r="BP96" s="29"/>
      <c r="BQ96" s="29"/>
      <c r="BR96" s="29"/>
      <c r="BS96" s="29"/>
      <c r="BT96" s="29"/>
      <c r="BU96" s="29"/>
      <c r="BV96" s="29"/>
      <c r="BW96" s="29"/>
      <c r="BX96" s="29"/>
      <c r="BY96" s="29"/>
      <c r="BZ96" s="29"/>
      <c r="CA96" s="29"/>
      <c r="CB96" s="29"/>
      <c r="CC96" s="29"/>
      <c r="CD96" s="29"/>
      <c r="CE96" s="29"/>
      <c r="CF96" s="29"/>
      <c r="CG96" s="29"/>
      <c r="CH96" s="29"/>
      <c r="CI96" s="29"/>
      <c r="CJ96" s="29"/>
      <c r="CK96" s="29"/>
      <c r="CL96" s="29"/>
      <c r="CM96" s="29"/>
      <c r="CN96" s="29"/>
      <c r="CO96" s="29"/>
      <c r="CP96" s="29"/>
      <c r="CQ96" s="29"/>
      <c r="CR96" s="29"/>
      <c r="CS96" s="29"/>
      <c r="CT96" s="29"/>
      <c r="CU96" s="29"/>
      <c r="CV96" s="29"/>
      <c r="CW96" s="29"/>
      <c r="CX96" s="29"/>
      <c r="CY96" s="29"/>
      <c r="CZ96" s="29"/>
      <c r="DA96" s="29"/>
      <c r="DB96" s="29"/>
      <c r="DC96" s="29"/>
      <c r="DD96" s="29"/>
      <c r="DE96" s="29"/>
      <c r="DF96" s="29"/>
      <c r="DG96" s="29"/>
      <c r="DH96" s="29"/>
      <c r="DI96" s="29"/>
      <c r="DJ96" s="29"/>
      <c r="DK96" s="29"/>
      <c r="DL96" s="29"/>
      <c r="DM96" s="29"/>
      <c r="DN96" s="29"/>
      <c r="DO96" s="29"/>
      <c r="DP96" s="29"/>
      <c r="DQ96" s="29"/>
      <c r="DR96" s="29"/>
      <c r="DS96" s="29"/>
      <c r="DT96" s="29"/>
      <c r="DU96" s="29"/>
      <c r="DV96" s="29"/>
      <c r="DW96" s="29"/>
      <c r="DX96" s="29"/>
      <c r="DY96" s="29"/>
      <c r="DZ96" s="29"/>
      <c r="EA96" s="29"/>
      <c r="EB96" s="29"/>
      <c r="EC96" s="29"/>
      <c r="ED96" s="29"/>
      <c r="EE96" s="29"/>
      <c r="EF96" s="29"/>
      <c r="EG96" s="29"/>
      <c r="EH96" s="29"/>
      <c r="EI96" s="29"/>
      <c r="EJ96" s="29"/>
      <c r="EK96" s="29"/>
      <c r="EL96" s="29"/>
      <c r="EM96" s="29"/>
      <c r="EN96" s="29"/>
      <c r="EO96" s="29"/>
      <c r="EP96" s="29"/>
      <c r="EQ96" s="29"/>
      <c r="ER96" s="29"/>
      <c r="ES96" s="29"/>
      <c r="ET96" s="29"/>
      <c r="EU96" s="29"/>
      <c r="EV96" s="29"/>
      <c r="EW96" s="29"/>
      <c r="EX96" s="29"/>
      <c r="EY96" s="29"/>
      <c r="EZ96" s="29"/>
      <c r="FA96" s="29"/>
      <c r="FB96" s="29"/>
      <c r="FC96" s="29"/>
      <c r="FD96" s="29"/>
      <c r="FE96" s="29"/>
      <c r="FF96" s="29"/>
      <c r="FG96" s="29"/>
      <c r="FH96" s="29"/>
      <c r="FI96" s="29"/>
      <c r="FJ96" s="29"/>
      <c r="FK96" s="29"/>
      <c r="FL96" s="29"/>
      <c r="FM96" s="29"/>
      <c r="FN96" s="29"/>
      <c r="FO96" s="29"/>
      <c r="FP96" s="29"/>
      <c r="FQ96" s="29"/>
      <c r="FR96" s="29"/>
      <c r="FS96" s="29"/>
      <c r="FT96" s="29"/>
      <c r="FU96" s="29"/>
      <c r="FV96" s="29"/>
      <c r="FW96" s="29"/>
      <c r="FX96" s="29"/>
      <c r="FY96" s="29"/>
      <c r="FZ96" s="29"/>
      <c r="GA96" s="29"/>
      <c r="GB96" s="29"/>
      <c r="GC96" s="29"/>
      <c r="GD96" s="29"/>
      <c r="GE96" s="29"/>
      <c r="GF96" s="29"/>
      <c r="GG96" s="29"/>
      <c r="GH96" s="29"/>
      <c r="GI96" s="29"/>
      <c r="GJ96" s="29"/>
      <c r="GK96" s="29"/>
      <c r="GL96" s="29"/>
      <c r="GM96" s="29"/>
      <c r="GN96" s="29"/>
      <c r="GO96" s="29"/>
      <c r="GP96" s="29"/>
      <c r="GQ96" s="29"/>
      <c r="GR96" s="29"/>
      <c r="GS96" s="29"/>
      <c r="GT96" s="29"/>
      <c r="GU96" s="29"/>
      <c r="GV96" s="29"/>
      <c r="GW96" s="29"/>
      <c r="GX96" s="29"/>
      <c r="GY96" s="29"/>
      <c r="GZ96" s="29"/>
      <c r="HA96" s="29"/>
      <c r="HB96" s="29"/>
      <c r="HC96" s="29"/>
      <c r="HD96" s="29"/>
      <c r="HE96" s="29"/>
      <c r="HF96" s="29"/>
      <c r="HG96" s="29"/>
      <c r="HH96" s="29"/>
      <c r="HI96" s="29"/>
      <c r="HJ96" s="29"/>
      <c r="HK96" s="29"/>
      <c r="HL96" s="29"/>
      <c r="HM96" s="29"/>
      <c r="HN96" s="29"/>
      <c r="HO96" s="29"/>
      <c r="HP96" s="29"/>
      <c r="HQ96" s="29"/>
      <c r="HR96" s="29"/>
      <c r="HS96" s="29"/>
      <c r="HT96" s="29"/>
      <c r="HU96" s="29"/>
      <c r="HV96" s="29"/>
      <c r="HW96" s="29"/>
      <c r="HX96" s="29"/>
      <c r="HY96" s="29"/>
      <c r="HZ96" s="29"/>
      <c r="IA96" s="29"/>
      <c r="IB96" s="29"/>
      <c r="IC96" s="29"/>
      <c r="ID96" s="29"/>
      <c r="IE96" s="29"/>
      <c r="IF96" s="29"/>
      <c r="IG96" s="29"/>
      <c r="IH96" s="29"/>
      <c r="II96" s="29"/>
      <c r="IJ96" s="29"/>
      <c r="IK96" s="29"/>
      <c r="IL96" s="29"/>
      <c r="IM96" s="29"/>
      <c r="IN96" s="29"/>
      <c r="IO96" s="29"/>
      <c r="IP96" s="29"/>
      <c r="IQ96" s="29"/>
      <c r="IR96" s="29"/>
      <c r="IS96" s="29"/>
      <c r="IT96" s="29"/>
      <c r="IU96" s="29"/>
      <c r="IV96" s="29"/>
      <c r="IW96" s="29"/>
      <c r="IX96" s="29"/>
      <c r="IY96" s="29"/>
      <c r="IZ96" s="29"/>
      <c r="JA96" s="29"/>
      <c r="JB96" s="29"/>
      <c r="JC96" s="29"/>
      <c r="JD96" s="29"/>
      <c r="JE96" s="29"/>
      <c r="JF96" s="29"/>
      <c r="JG96" s="29"/>
      <c r="JH96" s="29"/>
      <c r="JI96" s="29"/>
      <c r="JJ96" s="29"/>
      <c r="JK96" s="29"/>
      <c r="JL96" s="29"/>
      <c r="JM96" s="29"/>
      <c r="JN96" s="29"/>
      <c r="JO96" s="29"/>
      <c r="JP96" s="29"/>
      <c r="JQ96" s="29"/>
      <c r="JR96" s="29"/>
      <c r="JS96" s="29"/>
      <c r="JT96" s="29"/>
      <c r="JU96" s="29"/>
      <c r="JV96" s="29"/>
      <c r="JW96" s="29"/>
      <c r="JX96" s="29"/>
      <c r="JY96" s="29"/>
      <c r="JZ96" s="29"/>
      <c r="KA96" s="29"/>
      <c r="KB96" s="29"/>
      <c r="KC96" s="29"/>
      <c r="KD96" s="29"/>
      <c r="KE96" s="29"/>
      <c r="KF96" s="29"/>
      <c r="KG96" s="29"/>
      <c r="KH96" s="29"/>
      <c r="KI96" s="29"/>
      <c r="KJ96" s="29"/>
      <c r="KK96" s="29"/>
      <c r="KL96" s="29"/>
      <c r="KM96" s="29"/>
      <c r="KN96" s="29"/>
      <c r="KO96" s="29"/>
      <c r="KP96" s="29"/>
      <c r="KQ96" s="29"/>
      <c r="KR96" s="29"/>
      <c r="KS96" s="29"/>
      <c r="KT96" s="29"/>
      <c r="KU96" s="29"/>
      <c r="KV96" s="29"/>
      <c r="KW96" s="29"/>
      <c r="KX96" s="29"/>
      <c r="KY96" s="29"/>
      <c r="KZ96" s="29"/>
      <c r="LA96" s="29"/>
      <c r="LB96" s="29"/>
      <c r="LC96" s="29"/>
      <c r="LD96" s="29"/>
      <c r="LE96" s="29"/>
      <c r="LF96" s="29"/>
      <c r="LG96" s="29"/>
      <c r="LH96" s="29"/>
      <c r="LI96" s="29"/>
      <c r="LJ96" s="29"/>
      <c r="LK96" s="29"/>
      <c r="LL96" s="29"/>
      <c r="LM96" s="29"/>
      <c r="LN96" s="29"/>
      <c r="LO96" s="29"/>
      <c r="LP96" s="29"/>
      <c r="LQ96" s="29"/>
      <c r="LR96" s="29"/>
      <c r="LS96" s="29"/>
      <c r="LT96" s="29"/>
      <c r="LU96" s="29"/>
      <c r="LV96" s="29"/>
      <c r="LW96" s="29"/>
      <c r="LX96" s="29"/>
      <c r="LY96" s="29"/>
      <c r="LZ96" s="29"/>
      <c r="MA96" s="29"/>
      <c r="MB96" s="29"/>
      <c r="MC96" s="29"/>
      <c r="MD96" s="29"/>
      <c r="ME96" s="29"/>
      <c r="MF96" s="29"/>
      <c r="MG96" s="29"/>
      <c r="MH96" s="29"/>
      <c r="MI96" s="29"/>
      <c r="MJ96" s="29"/>
      <c r="MK96" s="29"/>
      <c r="ML96" s="29"/>
      <c r="MM96" s="29"/>
      <c r="MN96" s="29"/>
      <c r="MO96" s="29"/>
      <c r="MP96" s="29"/>
      <c r="MQ96" s="29"/>
      <c r="MR96" s="29"/>
      <c r="MS96" s="29"/>
      <c r="MT96" s="29"/>
      <c r="MU96" s="29"/>
      <c r="MV96" s="29"/>
      <c r="MW96" s="29"/>
      <c r="MX96" s="29"/>
      <c r="MY96" s="29"/>
      <c r="MZ96" s="29"/>
      <c r="NA96" s="29"/>
      <c r="NB96" s="29"/>
      <c r="NC96" s="29"/>
      <c r="ND96" s="29"/>
      <c r="NE96" s="29"/>
      <c r="NF96" s="29"/>
      <c r="NG96" s="29"/>
      <c r="NH96" s="29"/>
      <c r="NI96" s="29"/>
      <c r="NJ96" s="29"/>
      <c r="NK96" s="29"/>
      <c r="NL96" s="29"/>
      <c r="NM96" s="29"/>
      <c r="NN96" s="29"/>
      <c r="NO96" s="29"/>
      <c r="NP96" s="29"/>
      <c r="NQ96" s="29"/>
      <c r="NR96" s="29"/>
      <c r="NS96" s="29"/>
      <c r="NT96" s="29"/>
      <c r="NU96" s="29"/>
      <c r="NV96" s="29"/>
      <c r="NW96" s="29"/>
      <c r="NX96" s="29"/>
      <c r="NY96" s="29"/>
      <c r="NZ96" s="29"/>
      <c r="OA96" s="29"/>
      <c r="OB96" s="29"/>
      <c r="OC96" s="29"/>
      <c r="OD96" s="29"/>
      <c r="OE96" s="29"/>
      <c r="OF96" s="29"/>
      <c r="OG96" s="29"/>
      <c r="OH96" s="29"/>
      <c r="OI96" s="29"/>
      <c r="OJ96" s="29"/>
      <c r="OK96" s="29"/>
      <c r="OL96" s="29"/>
      <c r="OM96" s="29"/>
      <c r="ON96" s="29"/>
      <c r="OO96" s="29"/>
      <c r="OP96" s="29"/>
      <c r="OQ96" s="29"/>
      <c r="OR96" s="29"/>
      <c r="OS96" s="29"/>
      <c r="OT96" s="29"/>
      <c r="OU96" s="29"/>
      <c r="OV96" s="29"/>
      <c r="OW96" s="29"/>
      <c r="OX96" s="29"/>
      <c r="OY96" s="29"/>
      <c r="OZ96" s="29"/>
      <c r="PA96" s="29"/>
      <c r="PB96" s="29"/>
      <c r="PC96" s="29"/>
      <c r="PD96" s="29"/>
      <c r="PE96" s="29"/>
      <c r="PF96" s="29"/>
      <c r="PG96" s="29"/>
      <c r="PH96" s="29"/>
      <c r="PI96" s="29"/>
      <c r="PJ96" s="29"/>
      <c r="PK96" s="29"/>
      <c r="PL96" s="29"/>
      <c r="PM96" s="29"/>
      <c r="PN96" s="29"/>
      <c r="PO96" s="29"/>
      <c r="PP96" s="29"/>
      <c r="PQ96" s="29"/>
      <c r="PR96" s="29"/>
      <c r="PS96" s="29"/>
      <c r="PT96" s="29"/>
      <c r="PU96" s="29"/>
      <c r="PV96" s="29"/>
      <c r="PW96" s="29"/>
      <c r="PX96" s="29"/>
      <c r="PY96" s="29"/>
      <c r="PZ96" s="29"/>
      <c r="QA96" s="29"/>
      <c r="QB96" s="29"/>
      <c r="QC96" s="29"/>
      <c r="QD96" s="29"/>
      <c r="QE96" s="29"/>
      <c r="QF96" s="29"/>
      <c r="QG96" s="29"/>
      <c r="QH96" s="29"/>
      <c r="QI96" s="29"/>
      <c r="QJ96" s="29"/>
      <c r="QK96" s="29"/>
      <c r="QL96" s="29"/>
      <c r="QM96" s="29"/>
      <c r="QN96" s="29"/>
      <c r="QO96" s="29"/>
      <c r="QP96" s="29"/>
      <c r="QQ96" s="29"/>
      <c r="QR96" s="29"/>
      <c r="QS96" s="29"/>
      <c r="QT96" s="29"/>
      <c r="QU96" s="29"/>
      <c r="QV96" s="29"/>
      <c r="QW96" s="29"/>
      <c r="QX96" s="29"/>
      <c r="QY96" s="29"/>
      <c r="QZ96" s="29"/>
      <c r="RA96" s="29"/>
      <c r="RB96" s="29"/>
      <c r="RC96" s="29"/>
      <c r="RD96" s="29"/>
      <c r="RE96" s="29"/>
      <c r="RF96" s="29"/>
      <c r="RG96" s="29"/>
      <c r="RH96" s="29"/>
      <c r="RI96" s="29"/>
      <c r="RJ96" s="29"/>
      <c r="RK96" s="29"/>
      <c r="RL96" s="29"/>
      <c r="RM96" s="29"/>
      <c r="RN96" s="29"/>
      <c r="RO96" s="29"/>
      <c r="RP96" s="29"/>
      <c r="RQ96" s="29"/>
      <c r="RR96" s="29"/>
      <c r="RS96" s="29"/>
      <c r="RT96" s="29"/>
      <c r="RU96" s="29"/>
      <c r="RV96" s="29"/>
      <c r="RW96" s="29"/>
      <c r="RX96" s="29"/>
      <c r="RY96" s="29"/>
      <c r="RZ96" s="29"/>
      <c r="SA96" s="29"/>
      <c r="SB96" s="29"/>
      <c r="SC96" s="29"/>
      <c r="SD96" s="29"/>
      <c r="SE96" s="29"/>
      <c r="SF96" s="29"/>
      <c r="SG96" s="29"/>
      <c r="SH96" s="29"/>
      <c r="SI96" s="29"/>
      <c r="SJ96" s="29"/>
      <c r="SK96" s="29"/>
      <c r="SL96" s="29"/>
    </row>
    <row r="97" spans="1:508" ht="16.5" customHeight="1" x14ac:dyDescent="0.2">
      <c r="A97" s="20">
        <v>1052</v>
      </c>
      <c r="B97" s="20" t="s">
        <v>77</v>
      </c>
      <c r="C97" s="20" t="s">
        <v>198</v>
      </c>
      <c r="D97" s="20" t="s">
        <v>30</v>
      </c>
      <c r="E97" s="20" t="s">
        <v>1345</v>
      </c>
      <c r="F97" s="22" t="s">
        <v>201</v>
      </c>
      <c r="G97" s="20" t="s">
        <v>86</v>
      </c>
      <c r="H97" s="20" t="s">
        <v>35</v>
      </c>
      <c r="I97" s="20" t="s">
        <v>81</v>
      </c>
      <c r="J97" s="22" t="s">
        <v>198</v>
      </c>
      <c r="K97" s="20"/>
      <c r="L97" s="20"/>
      <c r="M97" s="20"/>
      <c r="N97" s="20"/>
      <c r="O97" s="20"/>
      <c r="P97" s="23">
        <v>220000000</v>
      </c>
      <c r="Q97" s="24">
        <v>200</v>
      </c>
      <c r="R97" s="25">
        <v>45839</v>
      </c>
      <c r="S97" s="20" t="s">
        <v>29</v>
      </c>
      <c r="T97" s="23">
        <v>220000000</v>
      </c>
      <c r="U97" s="27" t="s">
        <v>39</v>
      </c>
      <c r="V97" s="28" t="s">
        <v>40</v>
      </c>
      <c r="W97" s="29"/>
      <c r="X97" s="29"/>
      <c r="Y97" s="29"/>
      <c r="Z97" s="29"/>
      <c r="AA97" s="29"/>
      <c r="AB97" s="29"/>
      <c r="AC97" s="29"/>
      <c r="AD97" s="29"/>
      <c r="AE97" s="29"/>
      <c r="AF97" s="29"/>
      <c r="AG97" s="29"/>
      <c r="AH97" s="29"/>
      <c r="AI97" s="29"/>
      <c r="AJ97" s="29"/>
      <c r="AK97" s="29"/>
      <c r="AL97" s="29"/>
      <c r="AM97" s="29"/>
      <c r="AN97" s="29"/>
      <c r="AO97" s="29"/>
      <c r="AP97" s="29"/>
      <c r="AQ97" s="29"/>
      <c r="AR97" s="29"/>
      <c r="AS97" s="29"/>
      <c r="AT97" s="29"/>
      <c r="AU97" s="29"/>
      <c r="AV97" s="29"/>
      <c r="AW97" s="29"/>
      <c r="AX97" s="29"/>
      <c r="AY97" s="29"/>
      <c r="AZ97" s="29"/>
      <c r="BA97" s="29"/>
      <c r="BB97" s="29"/>
      <c r="BC97" s="29"/>
      <c r="BD97" s="29"/>
      <c r="BE97" s="29"/>
      <c r="BF97" s="29"/>
      <c r="BG97" s="29"/>
      <c r="BH97" s="29"/>
      <c r="BI97" s="29"/>
      <c r="BJ97" s="29"/>
      <c r="BK97" s="29"/>
      <c r="BL97" s="29"/>
      <c r="BM97" s="29"/>
      <c r="BN97" s="29"/>
      <c r="BO97" s="29"/>
      <c r="BP97" s="29"/>
      <c r="BQ97" s="29"/>
      <c r="BR97" s="29"/>
      <c r="BS97" s="29"/>
      <c r="BT97" s="29"/>
      <c r="BU97" s="29"/>
      <c r="BV97" s="29"/>
      <c r="BW97" s="29"/>
      <c r="BX97" s="29"/>
      <c r="BY97" s="29"/>
      <c r="BZ97" s="29"/>
      <c r="CA97" s="29"/>
      <c r="CB97" s="29"/>
      <c r="CC97" s="29"/>
      <c r="CD97" s="29"/>
      <c r="CE97" s="29"/>
      <c r="CF97" s="29"/>
      <c r="CG97" s="29"/>
      <c r="CH97" s="29"/>
      <c r="CI97" s="29"/>
      <c r="CJ97" s="29"/>
      <c r="CK97" s="29"/>
      <c r="CL97" s="29"/>
      <c r="CM97" s="29"/>
      <c r="CN97" s="29"/>
      <c r="CO97" s="29"/>
      <c r="CP97" s="29"/>
      <c r="CQ97" s="29"/>
      <c r="CR97" s="29"/>
      <c r="CS97" s="29"/>
      <c r="CT97" s="29"/>
      <c r="CU97" s="29"/>
      <c r="CV97" s="29"/>
      <c r="CW97" s="29"/>
      <c r="CX97" s="29"/>
      <c r="CY97" s="29"/>
      <c r="CZ97" s="29"/>
      <c r="DA97" s="29"/>
      <c r="DB97" s="29"/>
      <c r="DC97" s="29"/>
      <c r="DD97" s="29"/>
      <c r="DE97" s="29"/>
      <c r="DF97" s="29"/>
      <c r="DG97" s="29"/>
      <c r="DH97" s="29"/>
      <c r="DI97" s="29"/>
      <c r="DJ97" s="29"/>
      <c r="DK97" s="29"/>
      <c r="DL97" s="29"/>
      <c r="DM97" s="29"/>
      <c r="DN97" s="29"/>
      <c r="DO97" s="29"/>
      <c r="DP97" s="29"/>
      <c r="DQ97" s="29"/>
      <c r="DR97" s="29"/>
      <c r="DS97" s="29"/>
      <c r="DT97" s="29"/>
      <c r="DU97" s="29"/>
      <c r="DV97" s="29"/>
      <c r="DW97" s="29"/>
      <c r="DX97" s="29"/>
      <c r="DY97" s="29"/>
      <c r="DZ97" s="29"/>
      <c r="EA97" s="29"/>
      <c r="EB97" s="29"/>
      <c r="EC97" s="29"/>
      <c r="ED97" s="29"/>
      <c r="EE97" s="29"/>
      <c r="EF97" s="29"/>
      <c r="EG97" s="29"/>
      <c r="EH97" s="29"/>
      <c r="EI97" s="29"/>
      <c r="EJ97" s="29"/>
      <c r="EK97" s="29"/>
      <c r="EL97" s="29"/>
      <c r="EM97" s="29"/>
      <c r="EN97" s="29"/>
      <c r="EO97" s="29"/>
      <c r="EP97" s="29"/>
      <c r="EQ97" s="29"/>
      <c r="ER97" s="29"/>
      <c r="ES97" s="29"/>
      <c r="ET97" s="29"/>
      <c r="EU97" s="29"/>
      <c r="EV97" s="29"/>
      <c r="EW97" s="29"/>
      <c r="EX97" s="29"/>
      <c r="EY97" s="29"/>
      <c r="EZ97" s="29"/>
      <c r="FA97" s="29"/>
      <c r="FB97" s="29"/>
      <c r="FC97" s="29"/>
      <c r="FD97" s="29"/>
      <c r="FE97" s="29"/>
      <c r="FF97" s="29"/>
      <c r="FG97" s="29"/>
      <c r="FH97" s="29"/>
      <c r="FI97" s="29"/>
      <c r="FJ97" s="29"/>
      <c r="FK97" s="29"/>
      <c r="FL97" s="29"/>
      <c r="FM97" s="29"/>
      <c r="FN97" s="29"/>
      <c r="FO97" s="29"/>
      <c r="FP97" s="29"/>
      <c r="FQ97" s="29"/>
      <c r="FR97" s="29"/>
      <c r="FS97" s="29"/>
      <c r="FT97" s="29"/>
      <c r="FU97" s="29"/>
      <c r="FV97" s="29"/>
      <c r="FW97" s="29"/>
      <c r="FX97" s="29"/>
      <c r="FY97" s="29"/>
      <c r="FZ97" s="29"/>
      <c r="GA97" s="29"/>
      <c r="GB97" s="29"/>
      <c r="GC97" s="29"/>
      <c r="GD97" s="29"/>
      <c r="GE97" s="29"/>
      <c r="GF97" s="29"/>
      <c r="GG97" s="29"/>
      <c r="GH97" s="29"/>
      <c r="GI97" s="29"/>
      <c r="GJ97" s="29"/>
      <c r="GK97" s="29"/>
      <c r="GL97" s="29"/>
      <c r="GM97" s="29"/>
      <c r="GN97" s="29"/>
      <c r="GO97" s="29"/>
      <c r="GP97" s="29"/>
      <c r="GQ97" s="29"/>
      <c r="GR97" s="29"/>
      <c r="GS97" s="29"/>
      <c r="GT97" s="29"/>
      <c r="GU97" s="29"/>
      <c r="GV97" s="29"/>
      <c r="GW97" s="29"/>
      <c r="GX97" s="29"/>
      <c r="GY97" s="29"/>
      <c r="GZ97" s="29"/>
      <c r="HA97" s="29"/>
      <c r="HB97" s="29"/>
      <c r="HC97" s="29"/>
      <c r="HD97" s="29"/>
      <c r="HE97" s="29"/>
      <c r="HF97" s="29"/>
      <c r="HG97" s="29"/>
      <c r="HH97" s="29"/>
      <c r="HI97" s="29"/>
      <c r="HJ97" s="29"/>
      <c r="HK97" s="29"/>
      <c r="HL97" s="29"/>
      <c r="HM97" s="29"/>
      <c r="HN97" s="29"/>
      <c r="HO97" s="29"/>
      <c r="HP97" s="29"/>
      <c r="HQ97" s="29"/>
      <c r="HR97" s="29"/>
      <c r="HS97" s="29"/>
      <c r="HT97" s="29"/>
      <c r="HU97" s="29"/>
      <c r="HV97" s="29"/>
      <c r="HW97" s="29"/>
      <c r="HX97" s="29"/>
      <c r="HY97" s="29"/>
      <c r="HZ97" s="29"/>
      <c r="IA97" s="29"/>
      <c r="IB97" s="29"/>
      <c r="IC97" s="29"/>
      <c r="ID97" s="29"/>
      <c r="IE97" s="29"/>
      <c r="IF97" s="29"/>
      <c r="IG97" s="29"/>
      <c r="IH97" s="29"/>
      <c r="II97" s="29"/>
      <c r="IJ97" s="29"/>
      <c r="IK97" s="29"/>
      <c r="IL97" s="29"/>
      <c r="IM97" s="29"/>
      <c r="IN97" s="29"/>
      <c r="IO97" s="29"/>
      <c r="IP97" s="29"/>
      <c r="IQ97" s="29"/>
      <c r="IR97" s="29"/>
      <c r="IS97" s="29"/>
      <c r="IT97" s="29"/>
      <c r="IU97" s="29"/>
      <c r="IV97" s="29"/>
      <c r="IW97" s="29"/>
      <c r="IX97" s="29"/>
      <c r="IY97" s="29"/>
      <c r="IZ97" s="29"/>
      <c r="JA97" s="29"/>
      <c r="JB97" s="29"/>
      <c r="JC97" s="29"/>
      <c r="JD97" s="29"/>
      <c r="JE97" s="29"/>
      <c r="JF97" s="29"/>
      <c r="JG97" s="29"/>
      <c r="JH97" s="29"/>
      <c r="JI97" s="29"/>
      <c r="JJ97" s="29"/>
      <c r="JK97" s="29"/>
      <c r="JL97" s="29"/>
      <c r="JM97" s="29"/>
      <c r="JN97" s="29"/>
      <c r="JO97" s="29"/>
      <c r="JP97" s="29"/>
      <c r="JQ97" s="29"/>
      <c r="JR97" s="29"/>
      <c r="JS97" s="29"/>
      <c r="JT97" s="29"/>
      <c r="JU97" s="29"/>
      <c r="JV97" s="29"/>
      <c r="JW97" s="29"/>
      <c r="JX97" s="29"/>
      <c r="JY97" s="29"/>
      <c r="JZ97" s="29"/>
      <c r="KA97" s="29"/>
      <c r="KB97" s="29"/>
      <c r="KC97" s="29"/>
      <c r="KD97" s="29"/>
      <c r="KE97" s="29"/>
      <c r="KF97" s="29"/>
      <c r="KG97" s="29"/>
      <c r="KH97" s="29"/>
      <c r="KI97" s="29"/>
      <c r="KJ97" s="29"/>
      <c r="KK97" s="29"/>
      <c r="KL97" s="29"/>
      <c r="KM97" s="29"/>
      <c r="KN97" s="29"/>
      <c r="KO97" s="29"/>
      <c r="KP97" s="29"/>
      <c r="KQ97" s="29"/>
      <c r="KR97" s="29"/>
      <c r="KS97" s="29"/>
      <c r="KT97" s="29"/>
      <c r="KU97" s="29"/>
      <c r="KV97" s="29"/>
      <c r="KW97" s="29"/>
      <c r="KX97" s="29"/>
      <c r="KY97" s="29"/>
      <c r="KZ97" s="29"/>
      <c r="LA97" s="29"/>
      <c r="LB97" s="29"/>
      <c r="LC97" s="29"/>
      <c r="LD97" s="29"/>
      <c r="LE97" s="29"/>
      <c r="LF97" s="29"/>
      <c r="LG97" s="29"/>
      <c r="LH97" s="29"/>
      <c r="LI97" s="29"/>
      <c r="LJ97" s="29"/>
      <c r="LK97" s="29"/>
      <c r="LL97" s="29"/>
      <c r="LM97" s="29"/>
      <c r="LN97" s="29"/>
      <c r="LO97" s="29"/>
      <c r="LP97" s="29"/>
      <c r="LQ97" s="29"/>
      <c r="LR97" s="29"/>
      <c r="LS97" s="29"/>
      <c r="LT97" s="29"/>
      <c r="LU97" s="29"/>
      <c r="LV97" s="29"/>
      <c r="LW97" s="29"/>
      <c r="LX97" s="29"/>
      <c r="LY97" s="29"/>
      <c r="LZ97" s="29"/>
      <c r="MA97" s="29"/>
      <c r="MB97" s="29"/>
      <c r="MC97" s="29"/>
      <c r="MD97" s="29"/>
      <c r="ME97" s="29"/>
      <c r="MF97" s="29"/>
      <c r="MG97" s="29"/>
      <c r="MH97" s="29"/>
      <c r="MI97" s="29"/>
      <c r="MJ97" s="29"/>
      <c r="MK97" s="29"/>
      <c r="ML97" s="29"/>
      <c r="MM97" s="29"/>
      <c r="MN97" s="29"/>
      <c r="MO97" s="29"/>
      <c r="MP97" s="29"/>
      <c r="MQ97" s="29"/>
      <c r="MR97" s="29"/>
      <c r="MS97" s="29"/>
      <c r="MT97" s="29"/>
      <c r="MU97" s="29"/>
      <c r="MV97" s="29"/>
      <c r="MW97" s="29"/>
      <c r="MX97" s="29"/>
      <c r="MY97" s="29"/>
      <c r="MZ97" s="29"/>
      <c r="NA97" s="29"/>
      <c r="NB97" s="29"/>
      <c r="NC97" s="29"/>
      <c r="ND97" s="29"/>
      <c r="NE97" s="29"/>
      <c r="NF97" s="29"/>
      <c r="NG97" s="29"/>
      <c r="NH97" s="29"/>
      <c r="NI97" s="29"/>
      <c r="NJ97" s="29"/>
      <c r="NK97" s="29"/>
      <c r="NL97" s="29"/>
      <c r="NM97" s="29"/>
      <c r="NN97" s="29"/>
      <c r="NO97" s="29"/>
      <c r="NP97" s="29"/>
      <c r="NQ97" s="29"/>
      <c r="NR97" s="29"/>
      <c r="NS97" s="29"/>
      <c r="NT97" s="29"/>
      <c r="NU97" s="29"/>
      <c r="NV97" s="29"/>
      <c r="NW97" s="29"/>
      <c r="NX97" s="29"/>
      <c r="NY97" s="29"/>
      <c r="NZ97" s="29"/>
      <c r="OA97" s="29"/>
      <c r="OB97" s="29"/>
      <c r="OC97" s="29"/>
      <c r="OD97" s="29"/>
      <c r="OE97" s="29"/>
      <c r="OF97" s="29"/>
      <c r="OG97" s="29"/>
      <c r="OH97" s="29"/>
      <c r="OI97" s="29"/>
      <c r="OJ97" s="29"/>
      <c r="OK97" s="29"/>
      <c r="OL97" s="29"/>
      <c r="OM97" s="29"/>
      <c r="ON97" s="29"/>
      <c r="OO97" s="29"/>
      <c r="OP97" s="29"/>
      <c r="OQ97" s="29"/>
      <c r="OR97" s="29"/>
      <c r="OS97" s="29"/>
      <c r="OT97" s="29"/>
      <c r="OU97" s="29"/>
      <c r="OV97" s="29"/>
      <c r="OW97" s="29"/>
      <c r="OX97" s="29"/>
      <c r="OY97" s="29"/>
      <c r="OZ97" s="29"/>
      <c r="PA97" s="29"/>
      <c r="PB97" s="29"/>
      <c r="PC97" s="29"/>
      <c r="PD97" s="29"/>
      <c r="PE97" s="29"/>
      <c r="PF97" s="29"/>
      <c r="PG97" s="29"/>
      <c r="PH97" s="29"/>
      <c r="PI97" s="29"/>
      <c r="PJ97" s="29"/>
      <c r="PK97" s="29"/>
      <c r="PL97" s="29"/>
      <c r="PM97" s="29"/>
      <c r="PN97" s="29"/>
      <c r="PO97" s="29"/>
      <c r="PP97" s="29"/>
      <c r="PQ97" s="29"/>
      <c r="PR97" s="29"/>
      <c r="PS97" s="29"/>
      <c r="PT97" s="29"/>
      <c r="PU97" s="29"/>
      <c r="PV97" s="29"/>
      <c r="PW97" s="29"/>
      <c r="PX97" s="29"/>
      <c r="PY97" s="29"/>
      <c r="PZ97" s="29"/>
      <c r="QA97" s="29"/>
      <c r="QB97" s="29"/>
      <c r="QC97" s="29"/>
      <c r="QD97" s="29"/>
      <c r="QE97" s="29"/>
      <c r="QF97" s="29"/>
      <c r="QG97" s="29"/>
      <c r="QH97" s="29"/>
      <c r="QI97" s="29"/>
      <c r="QJ97" s="29"/>
      <c r="QK97" s="29"/>
      <c r="QL97" s="29"/>
      <c r="QM97" s="29"/>
      <c r="QN97" s="29"/>
      <c r="QO97" s="29"/>
      <c r="QP97" s="29"/>
      <c r="QQ97" s="29"/>
      <c r="QR97" s="29"/>
      <c r="QS97" s="29"/>
      <c r="QT97" s="29"/>
      <c r="QU97" s="29"/>
      <c r="QV97" s="29"/>
      <c r="QW97" s="29"/>
      <c r="QX97" s="29"/>
      <c r="QY97" s="29"/>
      <c r="QZ97" s="29"/>
      <c r="RA97" s="29"/>
      <c r="RB97" s="29"/>
      <c r="RC97" s="29"/>
      <c r="RD97" s="29"/>
      <c r="RE97" s="29"/>
      <c r="RF97" s="29"/>
      <c r="RG97" s="29"/>
      <c r="RH97" s="29"/>
      <c r="RI97" s="29"/>
      <c r="RJ97" s="29"/>
      <c r="RK97" s="29"/>
      <c r="RL97" s="29"/>
      <c r="RM97" s="29"/>
      <c r="RN97" s="29"/>
      <c r="RO97" s="29"/>
      <c r="RP97" s="29"/>
      <c r="RQ97" s="29"/>
      <c r="RR97" s="29"/>
      <c r="RS97" s="29"/>
      <c r="RT97" s="29"/>
      <c r="RU97" s="29"/>
      <c r="RV97" s="29"/>
      <c r="RW97" s="29"/>
      <c r="RX97" s="29"/>
      <c r="RY97" s="29"/>
      <c r="RZ97" s="29"/>
      <c r="SA97" s="29"/>
      <c r="SB97" s="29"/>
      <c r="SC97" s="29"/>
      <c r="SD97" s="29"/>
      <c r="SE97" s="29"/>
      <c r="SF97" s="29"/>
      <c r="SG97" s="29"/>
      <c r="SH97" s="29"/>
      <c r="SI97" s="29"/>
      <c r="SJ97" s="29"/>
      <c r="SK97" s="29"/>
      <c r="SL97" s="29"/>
    </row>
    <row r="98" spans="1:508" ht="16.5" customHeight="1" x14ac:dyDescent="0.2">
      <c r="A98" s="20">
        <v>1055</v>
      </c>
      <c r="B98" s="20" t="s">
        <v>77</v>
      </c>
      <c r="C98" s="20" t="s">
        <v>198</v>
      </c>
      <c r="D98" s="20" t="s">
        <v>30</v>
      </c>
      <c r="E98" s="20" t="s">
        <v>1345</v>
      </c>
      <c r="F98" s="22" t="s">
        <v>202</v>
      </c>
      <c r="G98" s="20" t="s">
        <v>86</v>
      </c>
      <c r="H98" s="20" t="s">
        <v>35</v>
      </c>
      <c r="I98" s="20" t="s">
        <v>81</v>
      </c>
      <c r="J98" s="22" t="s">
        <v>198</v>
      </c>
      <c r="K98" s="20"/>
      <c r="L98" s="20"/>
      <c r="M98" s="20"/>
      <c r="N98" s="20"/>
      <c r="O98" s="20"/>
      <c r="P98" s="23">
        <v>220000000</v>
      </c>
      <c r="Q98" s="24">
        <v>200</v>
      </c>
      <c r="R98" s="25">
        <v>45809</v>
      </c>
      <c r="S98" s="20" t="s">
        <v>29</v>
      </c>
      <c r="T98" s="23">
        <v>220000000</v>
      </c>
      <c r="U98" s="27" t="s">
        <v>39</v>
      </c>
      <c r="V98" s="28" t="s">
        <v>40</v>
      </c>
      <c r="W98" s="29"/>
      <c r="X98" s="29"/>
      <c r="Y98" s="29"/>
      <c r="Z98" s="29"/>
      <c r="AA98" s="29"/>
      <c r="AB98" s="29"/>
      <c r="AC98" s="29"/>
      <c r="AD98" s="29"/>
      <c r="AE98" s="29"/>
      <c r="AF98" s="29"/>
      <c r="AG98" s="29"/>
      <c r="AH98" s="29"/>
      <c r="AI98" s="29"/>
      <c r="AJ98" s="29"/>
      <c r="AK98" s="29"/>
      <c r="AL98" s="29"/>
      <c r="AM98" s="29"/>
      <c r="AN98" s="29"/>
      <c r="AO98" s="29"/>
      <c r="AP98" s="29"/>
      <c r="AQ98" s="29"/>
      <c r="AR98" s="29"/>
      <c r="AS98" s="29"/>
      <c r="AT98" s="29"/>
      <c r="AU98" s="29"/>
      <c r="AV98" s="29"/>
      <c r="AW98" s="29"/>
      <c r="AX98" s="29"/>
      <c r="AY98" s="29"/>
      <c r="AZ98" s="29"/>
      <c r="BA98" s="29"/>
      <c r="BB98" s="29"/>
      <c r="BC98" s="29"/>
      <c r="BD98" s="29"/>
      <c r="BE98" s="29"/>
      <c r="BF98" s="29"/>
      <c r="BG98" s="29"/>
      <c r="BH98" s="29"/>
      <c r="BI98" s="29"/>
      <c r="BJ98" s="29"/>
      <c r="BK98" s="29"/>
      <c r="BL98" s="29"/>
      <c r="BM98" s="29"/>
      <c r="BN98" s="29"/>
      <c r="BO98" s="29"/>
      <c r="BP98" s="29"/>
      <c r="BQ98" s="29"/>
      <c r="BR98" s="29"/>
      <c r="BS98" s="29"/>
      <c r="BT98" s="29"/>
      <c r="BU98" s="29"/>
      <c r="BV98" s="29"/>
      <c r="BW98" s="29"/>
      <c r="BX98" s="29"/>
      <c r="BY98" s="29"/>
      <c r="BZ98" s="29"/>
      <c r="CA98" s="29"/>
      <c r="CB98" s="29"/>
      <c r="CC98" s="29"/>
      <c r="CD98" s="29"/>
      <c r="CE98" s="29"/>
      <c r="CF98" s="29"/>
      <c r="CG98" s="29"/>
      <c r="CH98" s="29"/>
      <c r="CI98" s="29"/>
      <c r="CJ98" s="29"/>
      <c r="CK98" s="29"/>
      <c r="CL98" s="29"/>
      <c r="CM98" s="29"/>
      <c r="CN98" s="29"/>
      <c r="CO98" s="29"/>
      <c r="CP98" s="29"/>
      <c r="CQ98" s="29"/>
      <c r="CR98" s="29"/>
      <c r="CS98" s="29"/>
      <c r="CT98" s="29"/>
      <c r="CU98" s="29"/>
      <c r="CV98" s="29"/>
      <c r="CW98" s="29"/>
      <c r="CX98" s="29"/>
      <c r="CY98" s="29"/>
      <c r="CZ98" s="29"/>
      <c r="DA98" s="29"/>
      <c r="DB98" s="29"/>
      <c r="DC98" s="29"/>
      <c r="DD98" s="29"/>
      <c r="DE98" s="29"/>
      <c r="DF98" s="29"/>
      <c r="DG98" s="29"/>
      <c r="DH98" s="29"/>
      <c r="DI98" s="29"/>
      <c r="DJ98" s="29"/>
      <c r="DK98" s="29"/>
      <c r="DL98" s="29"/>
      <c r="DM98" s="29"/>
      <c r="DN98" s="29"/>
      <c r="DO98" s="29"/>
      <c r="DP98" s="29"/>
      <c r="DQ98" s="29"/>
      <c r="DR98" s="29"/>
      <c r="DS98" s="29"/>
      <c r="DT98" s="29"/>
      <c r="DU98" s="29"/>
      <c r="DV98" s="29"/>
      <c r="DW98" s="29"/>
      <c r="DX98" s="29"/>
      <c r="DY98" s="29"/>
      <c r="DZ98" s="29"/>
      <c r="EA98" s="29"/>
      <c r="EB98" s="29"/>
      <c r="EC98" s="29"/>
      <c r="ED98" s="29"/>
      <c r="EE98" s="29"/>
      <c r="EF98" s="29"/>
      <c r="EG98" s="29"/>
      <c r="EH98" s="29"/>
      <c r="EI98" s="29"/>
      <c r="EJ98" s="29"/>
      <c r="EK98" s="29"/>
      <c r="EL98" s="29"/>
      <c r="EM98" s="29"/>
      <c r="EN98" s="29"/>
      <c r="EO98" s="29"/>
      <c r="EP98" s="29"/>
      <c r="EQ98" s="29"/>
      <c r="ER98" s="29"/>
      <c r="ES98" s="29"/>
      <c r="ET98" s="29"/>
      <c r="EU98" s="29"/>
      <c r="EV98" s="29"/>
      <c r="EW98" s="29"/>
      <c r="EX98" s="29"/>
      <c r="EY98" s="29"/>
      <c r="EZ98" s="29"/>
      <c r="FA98" s="29"/>
      <c r="FB98" s="29"/>
      <c r="FC98" s="29"/>
      <c r="FD98" s="29"/>
      <c r="FE98" s="29"/>
      <c r="FF98" s="29"/>
      <c r="FG98" s="29"/>
      <c r="FH98" s="29"/>
      <c r="FI98" s="29"/>
      <c r="FJ98" s="29"/>
      <c r="FK98" s="29"/>
      <c r="FL98" s="29"/>
      <c r="FM98" s="29"/>
      <c r="FN98" s="29"/>
      <c r="FO98" s="29"/>
      <c r="FP98" s="29"/>
      <c r="FQ98" s="29"/>
      <c r="FR98" s="29"/>
      <c r="FS98" s="29"/>
      <c r="FT98" s="29"/>
      <c r="FU98" s="29"/>
      <c r="FV98" s="29"/>
      <c r="FW98" s="29"/>
      <c r="FX98" s="29"/>
      <c r="FY98" s="29"/>
      <c r="FZ98" s="29"/>
      <c r="GA98" s="29"/>
      <c r="GB98" s="29"/>
      <c r="GC98" s="29"/>
      <c r="GD98" s="29"/>
      <c r="GE98" s="29"/>
      <c r="GF98" s="29"/>
      <c r="GG98" s="29"/>
      <c r="GH98" s="29"/>
      <c r="GI98" s="29"/>
      <c r="GJ98" s="29"/>
      <c r="GK98" s="29"/>
      <c r="GL98" s="29"/>
      <c r="GM98" s="29"/>
      <c r="GN98" s="29"/>
      <c r="GO98" s="29"/>
      <c r="GP98" s="29"/>
      <c r="GQ98" s="29"/>
      <c r="GR98" s="29"/>
      <c r="GS98" s="29"/>
      <c r="GT98" s="29"/>
      <c r="GU98" s="29"/>
      <c r="GV98" s="29"/>
      <c r="GW98" s="29"/>
      <c r="GX98" s="29"/>
      <c r="GY98" s="29"/>
      <c r="GZ98" s="29"/>
      <c r="HA98" s="29"/>
      <c r="HB98" s="29"/>
      <c r="HC98" s="29"/>
      <c r="HD98" s="29"/>
      <c r="HE98" s="29"/>
      <c r="HF98" s="29"/>
      <c r="HG98" s="29"/>
      <c r="HH98" s="29"/>
      <c r="HI98" s="29"/>
      <c r="HJ98" s="29"/>
      <c r="HK98" s="29"/>
      <c r="HL98" s="29"/>
      <c r="HM98" s="29"/>
      <c r="HN98" s="29"/>
      <c r="HO98" s="29"/>
      <c r="HP98" s="29"/>
      <c r="HQ98" s="29"/>
      <c r="HR98" s="29"/>
      <c r="HS98" s="29"/>
      <c r="HT98" s="29"/>
      <c r="HU98" s="29"/>
      <c r="HV98" s="29"/>
      <c r="HW98" s="29"/>
      <c r="HX98" s="29"/>
      <c r="HY98" s="29"/>
      <c r="HZ98" s="29"/>
      <c r="IA98" s="29"/>
      <c r="IB98" s="29"/>
      <c r="IC98" s="29"/>
      <c r="ID98" s="29"/>
      <c r="IE98" s="29"/>
      <c r="IF98" s="29"/>
      <c r="IG98" s="29"/>
      <c r="IH98" s="29"/>
      <c r="II98" s="29"/>
      <c r="IJ98" s="29"/>
      <c r="IK98" s="29"/>
      <c r="IL98" s="29"/>
      <c r="IM98" s="29"/>
      <c r="IN98" s="29"/>
      <c r="IO98" s="29"/>
      <c r="IP98" s="29"/>
      <c r="IQ98" s="29"/>
      <c r="IR98" s="29"/>
      <c r="IS98" s="29"/>
      <c r="IT98" s="29"/>
      <c r="IU98" s="29"/>
      <c r="IV98" s="29"/>
      <c r="IW98" s="29"/>
      <c r="IX98" s="29"/>
      <c r="IY98" s="29"/>
      <c r="IZ98" s="29"/>
      <c r="JA98" s="29"/>
      <c r="JB98" s="29"/>
      <c r="JC98" s="29"/>
      <c r="JD98" s="29"/>
      <c r="JE98" s="29"/>
      <c r="JF98" s="29"/>
      <c r="JG98" s="29"/>
      <c r="JH98" s="29"/>
      <c r="JI98" s="29"/>
      <c r="JJ98" s="29"/>
      <c r="JK98" s="29"/>
      <c r="JL98" s="29"/>
      <c r="JM98" s="29"/>
      <c r="JN98" s="29"/>
      <c r="JO98" s="29"/>
      <c r="JP98" s="29"/>
      <c r="JQ98" s="29"/>
      <c r="JR98" s="29"/>
      <c r="JS98" s="29"/>
      <c r="JT98" s="29"/>
      <c r="JU98" s="29"/>
      <c r="JV98" s="29"/>
      <c r="JW98" s="29"/>
      <c r="JX98" s="29"/>
      <c r="JY98" s="29"/>
      <c r="JZ98" s="29"/>
      <c r="KA98" s="29"/>
      <c r="KB98" s="29"/>
      <c r="KC98" s="29"/>
      <c r="KD98" s="29"/>
      <c r="KE98" s="29"/>
      <c r="KF98" s="29"/>
      <c r="KG98" s="29"/>
      <c r="KH98" s="29"/>
      <c r="KI98" s="29"/>
      <c r="KJ98" s="29"/>
      <c r="KK98" s="29"/>
      <c r="KL98" s="29"/>
      <c r="KM98" s="29"/>
      <c r="KN98" s="29"/>
      <c r="KO98" s="29"/>
      <c r="KP98" s="29"/>
      <c r="KQ98" s="29"/>
      <c r="KR98" s="29"/>
      <c r="KS98" s="29"/>
      <c r="KT98" s="29"/>
      <c r="KU98" s="29"/>
      <c r="KV98" s="29"/>
      <c r="KW98" s="29"/>
      <c r="KX98" s="29"/>
      <c r="KY98" s="29"/>
      <c r="KZ98" s="29"/>
      <c r="LA98" s="29"/>
      <c r="LB98" s="29"/>
      <c r="LC98" s="29"/>
      <c r="LD98" s="29"/>
      <c r="LE98" s="29"/>
      <c r="LF98" s="29"/>
      <c r="LG98" s="29"/>
      <c r="LH98" s="29"/>
      <c r="LI98" s="29"/>
      <c r="LJ98" s="29"/>
      <c r="LK98" s="29"/>
      <c r="LL98" s="29"/>
      <c r="LM98" s="29"/>
      <c r="LN98" s="29"/>
      <c r="LO98" s="29"/>
      <c r="LP98" s="29"/>
      <c r="LQ98" s="29"/>
      <c r="LR98" s="29"/>
      <c r="LS98" s="29"/>
      <c r="LT98" s="29"/>
      <c r="LU98" s="29"/>
      <c r="LV98" s="29"/>
      <c r="LW98" s="29"/>
      <c r="LX98" s="29"/>
      <c r="LY98" s="29"/>
      <c r="LZ98" s="29"/>
      <c r="MA98" s="29"/>
      <c r="MB98" s="29"/>
      <c r="MC98" s="29"/>
      <c r="MD98" s="29"/>
      <c r="ME98" s="29"/>
      <c r="MF98" s="29"/>
      <c r="MG98" s="29"/>
      <c r="MH98" s="29"/>
      <c r="MI98" s="29"/>
      <c r="MJ98" s="29"/>
      <c r="MK98" s="29"/>
      <c r="ML98" s="29"/>
      <c r="MM98" s="29"/>
      <c r="MN98" s="29"/>
      <c r="MO98" s="29"/>
      <c r="MP98" s="29"/>
      <c r="MQ98" s="29"/>
      <c r="MR98" s="29"/>
      <c r="MS98" s="29"/>
      <c r="MT98" s="29"/>
      <c r="MU98" s="29"/>
      <c r="MV98" s="29"/>
      <c r="MW98" s="29"/>
      <c r="MX98" s="29"/>
      <c r="MY98" s="29"/>
      <c r="MZ98" s="29"/>
      <c r="NA98" s="29"/>
      <c r="NB98" s="29"/>
      <c r="NC98" s="29"/>
      <c r="ND98" s="29"/>
      <c r="NE98" s="29"/>
      <c r="NF98" s="29"/>
      <c r="NG98" s="29"/>
      <c r="NH98" s="29"/>
      <c r="NI98" s="29"/>
      <c r="NJ98" s="29"/>
      <c r="NK98" s="29"/>
      <c r="NL98" s="29"/>
      <c r="NM98" s="29"/>
      <c r="NN98" s="29"/>
      <c r="NO98" s="29"/>
      <c r="NP98" s="29"/>
      <c r="NQ98" s="29"/>
      <c r="NR98" s="29"/>
      <c r="NS98" s="29"/>
      <c r="NT98" s="29"/>
      <c r="NU98" s="29"/>
      <c r="NV98" s="29"/>
      <c r="NW98" s="29"/>
      <c r="NX98" s="29"/>
      <c r="NY98" s="29"/>
      <c r="NZ98" s="29"/>
      <c r="OA98" s="29"/>
      <c r="OB98" s="29"/>
      <c r="OC98" s="29"/>
      <c r="OD98" s="29"/>
      <c r="OE98" s="29"/>
      <c r="OF98" s="29"/>
      <c r="OG98" s="29"/>
      <c r="OH98" s="29"/>
      <c r="OI98" s="29"/>
      <c r="OJ98" s="29"/>
      <c r="OK98" s="29"/>
      <c r="OL98" s="29"/>
      <c r="OM98" s="29"/>
      <c r="ON98" s="29"/>
      <c r="OO98" s="29"/>
      <c r="OP98" s="29"/>
      <c r="OQ98" s="29"/>
      <c r="OR98" s="29"/>
      <c r="OS98" s="29"/>
      <c r="OT98" s="29"/>
      <c r="OU98" s="29"/>
      <c r="OV98" s="29"/>
      <c r="OW98" s="29"/>
      <c r="OX98" s="29"/>
      <c r="OY98" s="29"/>
      <c r="OZ98" s="29"/>
      <c r="PA98" s="29"/>
      <c r="PB98" s="29"/>
      <c r="PC98" s="29"/>
      <c r="PD98" s="29"/>
      <c r="PE98" s="29"/>
      <c r="PF98" s="29"/>
      <c r="PG98" s="29"/>
      <c r="PH98" s="29"/>
      <c r="PI98" s="29"/>
      <c r="PJ98" s="29"/>
      <c r="PK98" s="29"/>
      <c r="PL98" s="29"/>
      <c r="PM98" s="29"/>
      <c r="PN98" s="29"/>
      <c r="PO98" s="29"/>
      <c r="PP98" s="29"/>
      <c r="PQ98" s="29"/>
      <c r="PR98" s="29"/>
      <c r="PS98" s="29"/>
      <c r="PT98" s="29"/>
      <c r="PU98" s="29"/>
      <c r="PV98" s="29"/>
      <c r="PW98" s="29"/>
      <c r="PX98" s="29"/>
      <c r="PY98" s="29"/>
      <c r="PZ98" s="29"/>
      <c r="QA98" s="29"/>
      <c r="QB98" s="29"/>
      <c r="QC98" s="29"/>
      <c r="QD98" s="29"/>
      <c r="QE98" s="29"/>
      <c r="QF98" s="29"/>
      <c r="QG98" s="29"/>
      <c r="QH98" s="29"/>
      <c r="QI98" s="29"/>
      <c r="QJ98" s="29"/>
      <c r="QK98" s="29"/>
      <c r="QL98" s="29"/>
      <c r="QM98" s="29"/>
      <c r="QN98" s="29"/>
      <c r="QO98" s="29"/>
      <c r="QP98" s="29"/>
      <c r="QQ98" s="29"/>
      <c r="QR98" s="29"/>
      <c r="QS98" s="29"/>
      <c r="QT98" s="29"/>
      <c r="QU98" s="29"/>
      <c r="QV98" s="29"/>
      <c r="QW98" s="29"/>
      <c r="QX98" s="29"/>
      <c r="QY98" s="29"/>
      <c r="QZ98" s="29"/>
      <c r="RA98" s="29"/>
      <c r="RB98" s="29"/>
      <c r="RC98" s="29"/>
      <c r="RD98" s="29"/>
      <c r="RE98" s="29"/>
      <c r="RF98" s="29"/>
      <c r="RG98" s="29"/>
      <c r="RH98" s="29"/>
      <c r="RI98" s="29"/>
      <c r="RJ98" s="29"/>
      <c r="RK98" s="29"/>
      <c r="RL98" s="29"/>
      <c r="RM98" s="29"/>
      <c r="RN98" s="29"/>
      <c r="RO98" s="29"/>
      <c r="RP98" s="29"/>
      <c r="RQ98" s="29"/>
      <c r="RR98" s="29"/>
      <c r="RS98" s="29"/>
      <c r="RT98" s="29"/>
      <c r="RU98" s="29"/>
      <c r="RV98" s="29"/>
      <c r="RW98" s="29"/>
      <c r="RX98" s="29"/>
      <c r="RY98" s="29"/>
      <c r="RZ98" s="29"/>
      <c r="SA98" s="29"/>
      <c r="SB98" s="29"/>
      <c r="SC98" s="29"/>
      <c r="SD98" s="29"/>
      <c r="SE98" s="29"/>
      <c r="SF98" s="29"/>
      <c r="SG98" s="29"/>
      <c r="SH98" s="29"/>
      <c r="SI98" s="29"/>
      <c r="SJ98" s="29"/>
      <c r="SK98" s="29"/>
      <c r="SL98" s="29"/>
    </row>
    <row r="99" spans="1:508" ht="16.5" customHeight="1" x14ac:dyDescent="0.2">
      <c r="A99" s="20">
        <v>1060</v>
      </c>
      <c r="B99" s="20" t="s">
        <v>77</v>
      </c>
      <c r="C99" s="20" t="s">
        <v>194</v>
      </c>
      <c r="D99" s="20" t="s">
        <v>30</v>
      </c>
      <c r="E99" s="20" t="s">
        <v>1339</v>
      </c>
      <c r="F99" s="22" t="s">
        <v>203</v>
      </c>
      <c r="G99" s="20" t="s">
        <v>86</v>
      </c>
      <c r="H99" s="20" t="s">
        <v>26</v>
      </c>
      <c r="I99" s="20" t="s">
        <v>27</v>
      </c>
      <c r="J99" s="22" t="s">
        <v>200</v>
      </c>
      <c r="K99" s="20"/>
      <c r="L99" s="20"/>
      <c r="M99" s="20"/>
      <c r="N99" s="20"/>
      <c r="O99" s="20"/>
      <c r="P99" s="23">
        <v>1345000</v>
      </c>
      <c r="Q99" s="24">
        <v>30</v>
      </c>
      <c r="R99" s="25">
        <v>45717</v>
      </c>
      <c r="S99" s="20" t="s">
        <v>29</v>
      </c>
      <c r="T99" s="26">
        <f>P99*Q99*10</f>
        <v>403500000</v>
      </c>
      <c r="U99" s="27" t="s">
        <v>39</v>
      </c>
      <c r="V99" s="28" t="s">
        <v>40</v>
      </c>
      <c r="W99" s="29"/>
      <c r="X99" s="29"/>
      <c r="Y99" s="29"/>
      <c r="Z99" s="29"/>
      <c r="AA99" s="29"/>
      <c r="AB99" s="29"/>
      <c r="AC99" s="29"/>
      <c r="AD99" s="29"/>
      <c r="AE99" s="29"/>
      <c r="AF99" s="29"/>
      <c r="AG99" s="29"/>
      <c r="AH99" s="29"/>
      <c r="AI99" s="29"/>
      <c r="AJ99" s="29"/>
      <c r="AK99" s="29"/>
      <c r="AL99" s="29"/>
      <c r="AM99" s="29"/>
      <c r="AN99" s="29"/>
      <c r="AO99" s="29"/>
      <c r="AP99" s="29"/>
      <c r="AQ99" s="29"/>
      <c r="AR99" s="29"/>
      <c r="AS99" s="29"/>
      <c r="AT99" s="29"/>
      <c r="AU99" s="29"/>
      <c r="AV99" s="29"/>
      <c r="AW99" s="29"/>
      <c r="AX99" s="29"/>
      <c r="AY99" s="29"/>
      <c r="AZ99" s="29"/>
      <c r="BA99" s="29"/>
      <c r="BB99" s="29"/>
      <c r="BC99" s="29"/>
      <c r="BD99" s="29"/>
      <c r="BE99" s="29"/>
      <c r="BF99" s="29"/>
      <c r="BG99" s="29"/>
      <c r="BH99" s="29"/>
      <c r="BI99" s="29"/>
      <c r="BJ99" s="29"/>
      <c r="BK99" s="29"/>
      <c r="BL99" s="29"/>
      <c r="BM99" s="29"/>
      <c r="BN99" s="29"/>
      <c r="BO99" s="29"/>
      <c r="BP99" s="29"/>
      <c r="BQ99" s="29"/>
      <c r="BR99" s="29"/>
      <c r="BS99" s="29"/>
      <c r="BT99" s="29"/>
      <c r="BU99" s="29"/>
      <c r="BV99" s="29"/>
      <c r="BW99" s="29"/>
      <c r="BX99" s="29"/>
      <c r="BY99" s="29"/>
      <c r="BZ99" s="29"/>
      <c r="CA99" s="29"/>
      <c r="CB99" s="29"/>
      <c r="CC99" s="29"/>
      <c r="CD99" s="29"/>
      <c r="CE99" s="29"/>
      <c r="CF99" s="29"/>
      <c r="CG99" s="29"/>
      <c r="CH99" s="29"/>
      <c r="CI99" s="29"/>
      <c r="CJ99" s="29"/>
      <c r="CK99" s="29"/>
      <c r="CL99" s="29"/>
      <c r="CM99" s="29"/>
      <c r="CN99" s="29"/>
      <c r="CO99" s="29"/>
      <c r="CP99" s="29"/>
      <c r="CQ99" s="29"/>
      <c r="CR99" s="29"/>
      <c r="CS99" s="29"/>
      <c r="CT99" s="29"/>
      <c r="CU99" s="29"/>
      <c r="CV99" s="29"/>
      <c r="CW99" s="29"/>
      <c r="CX99" s="29"/>
      <c r="CY99" s="29"/>
      <c r="CZ99" s="29"/>
      <c r="DA99" s="29"/>
      <c r="DB99" s="29"/>
      <c r="DC99" s="29"/>
      <c r="DD99" s="29"/>
      <c r="DE99" s="29"/>
      <c r="DF99" s="29"/>
      <c r="DG99" s="29"/>
      <c r="DH99" s="29"/>
      <c r="DI99" s="29"/>
      <c r="DJ99" s="29"/>
      <c r="DK99" s="29"/>
      <c r="DL99" s="29"/>
      <c r="DM99" s="29"/>
      <c r="DN99" s="29"/>
      <c r="DO99" s="29"/>
      <c r="DP99" s="29"/>
      <c r="DQ99" s="29"/>
      <c r="DR99" s="29"/>
      <c r="DS99" s="29"/>
      <c r="DT99" s="29"/>
      <c r="DU99" s="29"/>
      <c r="DV99" s="29"/>
      <c r="DW99" s="29"/>
      <c r="DX99" s="29"/>
      <c r="DY99" s="29"/>
      <c r="DZ99" s="29"/>
      <c r="EA99" s="29"/>
      <c r="EB99" s="29"/>
      <c r="EC99" s="29"/>
      <c r="ED99" s="29"/>
      <c r="EE99" s="29"/>
      <c r="EF99" s="29"/>
      <c r="EG99" s="29"/>
      <c r="EH99" s="29"/>
      <c r="EI99" s="29"/>
      <c r="EJ99" s="29"/>
      <c r="EK99" s="29"/>
      <c r="EL99" s="29"/>
      <c r="EM99" s="29"/>
      <c r="EN99" s="29"/>
      <c r="EO99" s="29"/>
      <c r="EP99" s="29"/>
      <c r="EQ99" s="29"/>
      <c r="ER99" s="29"/>
      <c r="ES99" s="29"/>
      <c r="ET99" s="29"/>
      <c r="EU99" s="29"/>
      <c r="EV99" s="29"/>
      <c r="EW99" s="29"/>
      <c r="EX99" s="29"/>
      <c r="EY99" s="29"/>
      <c r="EZ99" s="29"/>
      <c r="FA99" s="29"/>
      <c r="FB99" s="29"/>
      <c r="FC99" s="29"/>
      <c r="FD99" s="29"/>
      <c r="FE99" s="29"/>
      <c r="FF99" s="29"/>
      <c r="FG99" s="29"/>
      <c r="FH99" s="29"/>
      <c r="FI99" s="29"/>
      <c r="FJ99" s="29"/>
      <c r="FK99" s="29"/>
      <c r="FL99" s="29"/>
      <c r="FM99" s="29"/>
      <c r="FN99" s="29"/>
      <c r="FO99" s="29"/>
      <c r="FP99" s="29"/>
      <c r="FQ99" s="29"/>
      <c r="FR99" s="29"/>
      <c r="FS99" s="29"/>
      <c r="FT99" s="29"/>
      <c r="FU99" s="29"/>
      <c r="FV99" s="29"/>
      <c r="FW99" s="29"/>
      <c r="FX99" s="29"/>
      <c r="FY99" s="29"/>
      <c r="FZ99" s="29"/>
      <c r="GA99" s="29"/>
      <c r="GB99" s="29"/>
      <c r="GC99" s="29"/>
      <c r="GD99" s="29"/>
      <c r="GE99" s="29"/>
      <c r="GF99" s="29"/>
      <c r="GG99" s="29"/>
      <c r="GH99" s="29"/>
      <c r="GI99" s="29"/>
      <c r="GJ99" s="29"/>
      <c r="GK99" s="29"/>
      <c r="GL99" s="29"/>
      <c r="GM99" s="29"/>
      <c r="GN99" s="29"/>
      <c r="GO99" s="29"/>
      <c r="GP99" s="29"/>
      <c r="GQ99" s="29"/>
      <c r="GR99" s="29"/>
      <c r="GS99" s="29"/>
      <c r="GT99" s="29"/>
      <c r="GU99" s="29"/>
      <c r="GV99" s="29"/>
      <c r="GW99" s="29"/>
      <c r="GX99" s="29"/>
      <c r="GY99" s="29"/>
      <c r="GZ99" s="29"/>
      <c r="HA99" s="29"/>
      <c r="HB99" s="29"/>
      <c r="HC99" s="29"/>
      <c r="HD99" s="29"/>
      <c r="HE99" s="29"/>
      <c r="HF99" s="29"/>
      <c r="HG99" s="29"/>
      <c r="HH99" s="29"/>
      <c r="HI99" s="29"/>
      <c r="HJ99" s="29"/>
      <c r="HK99" s="29"/>
      <c r="HL99" s="29"/>
      <c r="HM99" s="29"/>
      <c r="HN99" s="29"/>
      <c r="HO99" s="29"/>
      <c r="HP99" s="29"/>
      <c r="HQ99" s="29"/>
      <c r="HR99" s="29"/>
      <c r="HS99" s="29"/>
      <c r="HT99" s="29"/>
      <c r="HU99" s="29"/>
      <c r="HV99" s="29"/>
      <c r="HW99" s="29"/>
      <c r="HX99" s="29"/>
      <c r="HY99" s="29"/>
      <c r="HZ99" s="29"/>
      <c r="IA99" s="29"/>
      <c r="IB99" s="29"/>
      <c r="IC99" s="29"/>
      <c r="ID99" s="29"/>
      <c r="IE99" s="29"/>
      <c r="IF99" s="29"/>
      <c r="IG99" s="29"/>
      <c r="IH99" s="29"/>
      <c r="II99" s="29"/>
      <c r="IJ99" s="29"/>
      <c r="IK99" s="29"/>
      <c r="IL99" s="29"/>
      <c r="IM99" s="29"/>
      <c r="IN99" s="29"/>
      <c r="IO99" s="29"/>
      <c r="IP99" s="29"/>
      <c r="IQ99" s="29"/>
      <c r="IR99" s="29"/>
      <c r="IS99" s="29"/>
      <c r="IT99" s="29"/>
      <c r="IU99" s="29"/>
      <c r="IV99" s="29"/>
      <c r="IW99" s="29"/>
      <c r="IX99" s="29"/>
      <c r="IY99" s="29"/>
      <c r="IZ99" s="29"/>
      <c r="JA99" s="29"/>
      <c r="JB99" s="29"/>
      <c r="JC99" s="29"/>
      <c r="JD99" s="29"/>
      <c r="JE99" s="29"/>
      <c r="JF99" s="29"/>
      <c r="JG99" s="29"/>
      <c r="JH99" s="29"/>
      <c r="JI99" s="29"/>
      <c r="JJ99" s="29"/>
      <c r="JK99" s="29"/>
      <c r="JL99" s="29"/>
      <c r="JM99" s="29"/>
      <c r="JN99" s="29"/>
      <c r="JO99" s="29"/>
      <c r="JP99" s="29"/>
      <c r="JQ99" s="29"/>
      <c r="JR99" s="29"/>
      <c r="JS99" s="29"/>
      <c r="JT99" s="29"/>
      <c r="JU99" s="29"/>
      <c r="JV99" s="29"/>
      <c r="JW99" s="29"/>
      <c r="JX99" s="29"/>
      <c r="JY99" s="29"/>
      <c r="JZ99" s="29"/>
      <c r="KA99" s="29"/>
      <c r="KB99" s="29"/>
      <c r="KC99" s="29"/>
      <c r="KD99" s="29"/>
      <c r="KE99" s="29"/>
      <c r="KF99" s="29"/>
      <c r="KG99" s="29"/>
      <c r="KH99" s="29"/>
      <c r="KI99" s="29"/>
      <c r="KJ99" s="29"/>
      <c r="KK99" s="29"/>
      <c r="KL99" s="29"/>
      <c r="KM99" s="29"/>
      <c r="KN99" s="29"/>
      <c r="KO99" s="29"/>
      <c r="KP99" s="29"/>
      <c r="KQ99" s="29"/>
      <c r="KR99" s="29"/>
      <c r="KS99" s="29"/>
      <c r="KT99" s="29"/>
      <c r="KU99" s="29"/>
      <c r="KV99" s="29"/>
      <c r="KW99" s="29"/>
      <c r="KX99" s="29"/>
      <c r="KY99" s="29"/>
      <c r="KZ99" s="29"/>
      <c r="LA99" s="29"/>
      <c r="LB99" s="29"/>
      <c r="LC99" s="29"/>
      <c r="LD99" s="29"/>
      <c r="LE99" s="29"/>
      <c r="LF99" s="29"/>
      <c r="LG99" s="29"/>
      <c r="LH99" s="29"/>
      <c r="LI99" s="29"/>
      <c r="LJ99" s="29"/>
      <c r="LK99" s="29"/>
      <c r="LL99" s="29"/>
      <c r="LM99" s="29"/>
      <c r="LN99" s="29"/>
      <c r="LO99" s="29"/>
      <c r="LP99" s="29"/>
      <c r="LQ99" s="29"/>
      <c r="LR99" s="29"/>
      <c r="LS99" s="29"/>
      <c r="LT99" s="29"/>
      <c r="LU99" s="29"/>
      <c r="LV99" s="29"/>
      <c r="LW99" s="29"/>
      <c r="LX99" s="29"/>
      <c r="LY99" s="29"/>
      <c r="LZ99" s="29"/>
      <c r="MA99" s="29"/>
      <c r="MB99" s="29"/>
      <c r="MC99" s="29"/>
      <c r="MD99" s="29"/>
      <c r="ME99" s="29"/>
      <c r="MF99" s="29"/>
      <c r="MG99" s="29"/>
      <c r="MH99" s="29"/>
      <c r="MI99" s="29"/>
      <c r="MJ99" s="29"/>
      <c r="MK99" s="29"/>
      <c r="ML99" s="29"/>
      <c r="MM99" s="29"/>
      <c r="MN99" s="29"/>
      <c r="MO99" s="29"/>
      <c r="MP99" s="29"/>
      <c r="MQ99" s="29"/>
      <c r="MR99" s="29"/>
      <c r="MS99" s="29"/>
      <c r="MT99" s="29"/>
      <c r="MU99" s="29"/>
      <c r="MV99" s="29"/>
      <c r="MW99" s="29"/>
      <c r="MX99" s="29"/>
      <c r="MY99" s="29"/>
      <c r="MZ99" s="29"/>
      <c r="NA99" s="29"/>
      <c r="NB99" s="29"/>
      <c r="NC99" s="29"/>
      <c r="ND99" s="29"/>
      <c r="NE99" s="29"/>
      <c r="NF99" s="29"/>
      <c r="NG99" s="29"/>
      <c r="NH99" s="29"/>
      <c r="NI99" s="29"/>
      <c r="NJ99" s="29"/>
      <c r="NK99" s="29"/>
      <c r="NL99" s="29"/>
      <c r="NM99" s="29"/>
      <c r="NN99" s="29"/>
      <c r="NO99" s="29"/>
      <c r="NP99" s="29"/>
      <c r="NQ99" s="29"/>
      <c r="NR99" s="29"/>
      <c r="NS99" s="29"/>
      <c r="NT99" s="29"/>
      <c r="NU99" s="29"/>
      <c r="NV99" s="29"/>
      <c r="NW99" s="29"/>
      <c r="NX99" s="29"/>
      <c r="NY99" s="29"/>
      <c r="NZ99" s="29"/>
      <c r="OA99" s="29"/>
      <c r="OB99" s="29"/>
      <c r="OC99" s="29"/>
      <c r="OD99" s="29"/>
      <c r="OE99" s="29"/>
      <c r="OF99" s="29"/>
      <c r="OG99" s="29"/>
      <c r="OH99" s="29"/>
      <c r="OI99" s="29"/>
      <c r="OJ99" s="29"/>
      <c r="OK99" s="29"/>
      <c r="OL99" s="29"/>
      <c r="OM99" s="29"/>
      <c r="ON99" s="29"/>
      <c r="OO99" s="29"/>
      <c r="OP99" s="29"/>
      <c r="OQ99" s="29"/>
      <c r="OR99" s="29"/>
      <c r="OS99" s="29"/>
      <c r="OT99" s="29"/>
      <c r="OU99" s="29"/>
      <c r="OV99" s="29"/>
      <c r="OW99" s="29"/>
      <c r="OX99" s="29"/>
      <c r="OY99" s="29"/>
      <c r="OZ99" s="29"/>
      <c r="PA99" s="29"/>
      <c r="PB99" s="29"/>
      <c r="PC99" s="29"/>
      <c r="PD99" s="29"/>
      <c r="PE99" s="29"/>
      <c r="PF99" s="29"/>
      <c r="PG99" s="29"/>
      <c r="PH99" s="29"/>
      <c r="PI99" s="29"/>
      <c r="PJ99" s="29"/>
      <c r="PK99" s="29"/>
      <c r="PL99" s="29"/>
      <c r="PM99" s="29"/>
      <c r="PN99" s="29"/>
      <c r="PO99" s="29"/>
      <c r="PP99" s="29"/>
      <c r="PQ99" s="29"/>
      <c r="PR99" s="29"/>
      <c r="PS99" s="29"/>
      <c r="PT99" s="29"/>
      <c r="PU99" s="29"/>
      <c r="PV99" s="29"/>
      <c r="PW99" s="29"/>
      <c r="PX99" s="29"/>
      <c r="PY99" s="29"/>
      <c r="PZ99" s="29"/>
      <c r="QA99" s="29"/>
      <c r="QB99" s="29"/>
      <c r="QC99" s="29"/>
      <c r="QD99" s="29"/>
      <c r="QE99" s="29"/>
      <c r="QF99" s="29"/>
      <c r="QG99" s="29"/>
      <c r="QH99" s="29"/>
      <c r="QI99" s="29"/>
      <c r="QJ99" s="29"/>
      <c r="QK99" s="29"/>
      <c r="QL99" s="29"/>
      <c r="QM99" s="29"/>
      <c r="QN99" s="29"/>
      <c r="QO99" s="29"/>
      <c r="QP99" s="29"/>
      <c r="QQ99" s="29"/>
      <c r="QR99" s="29"/>
      <c r="QS99" s="29"/>
      <c r="QT99" s="29"/>
      <c r="QU99" s="29"/>
      <c r="QV99" s="29"/>
      <c r="QW99" s="29"/>
      <c r="QX99" s="29"/>
      <c r="QY99" s="29"/>
      <c r="QZ99" s="29"/>
      <c r="RA99" s="29"/>
      <c r="RB99" s="29"/>
      <c r="RC99" s="29"/>
      <c r="RD99" s="29"/>
      <c r="RE99" s="29"/>
      <c r="RF99" s="29"/>
      <c r="RG99" s="29"/>
      <c r="RH99" s="29"/>
      <c r="RI99" s="29"/>
      <c r="RJ99" s="29"/>
      <c r="RK99" s="29"/>
      <c r="RL99" s="29"/>
      <c r="RM99" s="29"/>
      <c r="RN99" s="29"/>
      <c r="RO99" s="29"/>
      <c r="RP99" s="29"/>
      <c r="RQ99" s="29"/>
      <c r="RR99" s="29"/>
      <c r="RS99" s="29"/>
      <c r="RT99" s="29"/>
      <c r="RU99" s="29"/>
      <c r="RV99" s="29"/>
      <c r="RW99" s="29"/>
      <c r="RX99" s="29"/>
      <c r="RY99" s="29"/>
      <c r="RZ99" s="29"/>
      <c r="SA99" s="29"/>
      <c r="SB99" s="29"/>
      <c r="SC99" s="29"/>
      <c r="SD99" s="29"/>
      <c r="SE99" s="29"/>
      <c r="SF99" s="29"/>
      <c r="SG99" s="29"/>
      <c r="SH99" s="29"/>
      <c r="SI99" s="29"/>
      <c r="SJ99" s="29"/>
      <c r="SK99" s="29"/>
      <c r="SL99" s="29"/>
    </row>
    <row r="100" spans="1:508" ht="16.5" customHeight="1" x14ac:dyDescent="0.2">
      <c r="A100" s="20">
        <v>1061</v>
      </c>
      <c r="B100" s="20" t="s">
        <v>77</v>
      </c>
      <c r="C100" s="20" t="s">
        <v>194</v>
      </c>
      <c r="D100" s="20" t="s">
        <v>30</v>
      </c>
      <c r="E100" s="20" t="s">
        <v>1339</v>
      </c>
      <c r="F100" s="22" t="s">
        <v>203</v>
      </c>
      <c r="G100" s="20" t="s">
        <v>86</v>
      </c>
      <c r="H100" s="20" t="s">
        <v>26</v>
      </c>
      <c r="I100" s="20" t="s">
        <v>81</v>
      </c>
      <c r="J100" s="22" t="s">
        <v>200</v>
      </c>
      <c r="K100" s="20"/>
      <c r="L100" s="20"/>
      <c r="M100" s="20"/>
      <c r="N100" s="20"/>
      <c r="O100" s="20"/>
      <c r="P100" s="23">
        <v>1345000</v>
      </c>
      <c r="Q100" s="24">
        <v>40</v>
      </c>
      <c r="R100" s="25">
        <v>45717</v>
      </c>
      <c r="S100" s="20" t="s">
        <v>83</v>
      </c>
      <c r="T100" s="23">
        <f>P100*Q100*9</f>
        <v>484200000</v>
      </c>
      <c r="U100" s="27" t="s">
        <v>39</v>
      </c>
      <c r="V100" s="28" t="s">
        <v>40</v>
      </c>
      <c r="W100" s="29"/>
      <c r="X100" s="29"/>
      <c r="Y100" s="29"/>
      <c r="Z100" s="29"/>
      <c r="AA100" s="29"/>
      <c r="AB100" s="29"/>
      <c r="AC100" s="29"/>
      <c r="AD100" s="29"/>
      <c r="AE100" s="29"/>
      <c r="AF100" s="29"/>
      <c r="AG100" s="29"/>
      <c r="AH100" s="29"/>
      <c r="AI100" s="29"/>
      <c r="AJ100" s="29"/>
      <c r="AK100" s="29"/>
      <c r="AL100" s="29"/>
      <c r="AM100" s="29"/>
      <c r="AN100" s="29"/>
      <c r="AO100" s="29"/>
      <c r="AP100" s="29"/>
      <c r="AQ100" s="29"/>
      <c r="AR100" s="29"/>
      <c r="AS100" s="29"/>
      <c r="AT100" s="29"/>
      <c r="AU100" s="29"/>
      <c r="AV100" s="29"/>
      <c r="AW100" s="29"/>
      <c r="AX100" s="29"/>
      <c r="AY100" s="29"/>
      <c r="AZ100" s="29"/>
      <c r="BA100" s="29"/>
      <c r="BB100" s="29"/>
      <c r="BC100" s="29"/>
      <c r="BD100" s="29"/>
      <c r="BE100" s="29"/>
      <c r="BF100" s="29"/>
      <c r="BG100" s="29"/>
      <c r="BH100" s="29"/>
      <c r="BI100" s="29"/>
      <c r="BJ100" s="29"/>
      <c r="BK100" s="29"/>
      <c r="BL100" s="29"/>
      <c r="BM100" s="29"/>
      <c r="BN100" s="29"/>
      <c r="BO100" s="29"/>
      <c r="BP100" s="29"/>
      <c r="BQ100" s="29"/>
      <c r="BR100" s="29"/>
      <c r="BS100" s="29"/>
      <c r="BT100" s="29"/>
      <c r="BU100" s="29"/>
      <c r="BV100" s="29"/>
      <c r="BW100" s="29"/>
      <c r="BX100" s="29"/>
      <c r="BY100" s="29"/>
      <c r="BZ100" s="29"/>
      <c r="CA100" s="29"/>
      <c r="CB100" s="29"/>
      <c r="CC100" s="29"/>
      <c r="CD100" s="29"/>
      <c r="CE100" s="29"/>
      <c r="CF100" s="29"/>
      <c r="CG100" s="29"/>
      <c r="CH100" s="29"/>
      <c r="CI100" s="29"/>
      <c r="CJ100" s="29"/>
      <c r="CK100" s="29"/>
      <c r="CL100" s="29"/>
      <c r="CM100" s="29"/>
      <c r="CN100" s="29"/>
      <c r="CO100" s="29"/>
      <c r="CP100" s="29"/>
      <c r="CQ100" s="29"/>
      <c r="CR100" s="29"/>
      <c r="CS100" s="29"/>
      <c r="CT100" s="29"/>
      <c r="CU100" s="29"/>
      <c r="CV100" s="29"/>
      <c r="CW100" s="29"/>
      <c r="CX100" s="29"/>
      <c r="CY100" s="29"/>
      <c r="CZ100" s="29"/>
      <c r="DA100" s="29"/>
      <c r="DB100" s="29"/>
      <c r="DC100" s="29"/>
      <c r="DD100" s="29"/>
      <c r="DE100" s="29"/>
      <c r="DF100" s="29"/>
      <c r="DG100" s="29"/>
      <c r="DH100" s="29"/>
      <c r="DI100" s="29"/>
      <c r="DJ100" s="29"/>
      <c r="DK100" s="29"/>
      <c r="DL100" s="29"/>
      <c r="DM100" s="29"/>
      <c r="DN100" s="29"/>
      <c r="DO100" s="29"/>
      <c r="DP100" s="29"/>
      <c r="DQ100" s="29"/>
      <c r="DR100" s="29"/>
      <c r="DS100" s="29"/>
      <c r="DT100" s="29"/>
      <c r="DU100" s="29"/>
      <c r="DV100" s="29"/>
      <c r="DW100" s="29"/>
      <c r="DX100" s="29"/>
      <c r="DY100" s="29"/>
      <c r="DZ100" s="29"/>
      <c r="EA100" s="29"/>
      <c r="EB100" s="29"/>
      <c r="EC100" s="29"/>
      <c r="ED100" s="29"/>
      <c r="EE100" s="29"/>
      <c r="EF100" s="29"/>
      <c r="EG100" s="29"/>
      <c r="EH100" s="29"/>
      <c r="EI100" s="29"/>
      <c r="EJ100" s="29"/>
      <c r="EK100" s="29"/>
      <c r="EL100" s="29"/>
      <c r="EM100" s="29"/>
      <c r="EN100" s="29"/>
      <c r="EO100" s="29"/>
      <c r="EP100" s="29"/>
      <c r="EQ100" s="29"/>
      <c r="ER100" s="29"/>
      <c r="ES100" s="29"/>
      <c r="ET100" s="29"/>
      <c r="EU100" s="29"/>
      <c r="EV100" s="29"/>
      <c r="EW100" s="29"/>
      <c r="EX100" s="29"/>
      <c r="EY100" s="29"/>
      <c r="EZ100" s="29"/>
      <c r="FA100" s="29"/>
      <c r="FB100" s="29"/>
      <c r="FC100" s="29"/>
      <c r="FD100" s="29"/>
      <c r="FE100" s="29"/>
      <c r="FF100" s="29"/>
      <c r="FG100" s="29"/>
      <c r="FH100" s="29"/>
      <c r="FI100" s="29"/>
      <c r="FJ100" s="29"/>
      <c r="FK100" s="29"/>
      <c r="FL100" s="29"/>
      <c r="FM100" s="29"/>
      <c r="FN100" s="29"/>
      <c r="FO100" s="29"/>
      <c r="FP100" s="29"/>
      <c r="FQ100" s="29"/>
      <c r="FR100" s="29"/>
      <c r="FS100" s="29"/>
      <c r="FT100" s="29"/>
      <c r="FU100" s="29"/>
      <c r="FV100" s="29"/>
      <c r="FW100" s="29"/>
      <c r="FX100" s="29"/>
      <c r="FY100" s="29"/>
      <c r="FZ100" s="29"/>
      <c r="GA100" s="29"/>
      <c r="GB100" s="29"/>
      <c r="GC100" s="29"/>
      <c r="GD100" s="29"/>
      <c r="GE100" s="29"/>
      <c r="GF100" s="29"/>
      <c r="GG100" s="29"/>
      <c r="GH100" s="29"/>
      <c r="GI100" s="29"/>
      <c r="GJ100" s="29"/>
      <c r="GK100" s="29"/>
      <c r="GL100" s="29"/>
      <c r="GM100" s="29"/>
      <c r="GN100" s="29"/>
      <c r="GO100" s="29"/>
      <c r="GP100" s="29"/>
      <c r="GQ100" s="29"/>
      <c r="GR100" s="29"/>
      <c r="GS100" s="29"/>
      <c r="GT100" s="29"/>
      <c r="GU100" s="29"/>
      <c r="GV100" s="29"/>
      <c r="GW100" s="29"/>
      <c r="GX100" s="29"/>
      <c r="GY100" s="29"/>
      <c r="GZ100" s="29"/>
      <c r="HA100" s="29"/>
      <c r="HB100" s="29"/>
      <c r="HC100" s="29"/>
      <c r="HD100" s="29"/>
      <c r="HE100" s="29"/>
      <c r="HF100" s="29"/>
      <c r="HG100" s="29"/>
      <c r="HH100" s="29"/>
      <c r="HI100" s="29"/>
      <c r="HJ100" s="29"/>
      <c r="HK100" s="29"/>
      <c r="HL100" s="29"/>
      <c r="HM100" s="29"/>
      <c r="HN100" s="29"/>
      <c r="HO100" s="29"/>
      <c r="HP100" s="29"/>
      <c r="HQ100" s="29"/>
      <c r="HR100" s="29"/>
      <c r="HS100" s="29"/>
      <c r="HT100" s="29"/>
      <c r="HU100" s="29"/>
      <c r="HV100" s="29"/>
      <c r="HW100" s="29"/>
      <c r="HX100" s="29"/>
      <c r="HY100" s="29"/>
      <c r="HZ100" s="29"/>
      <c r="IA100" s="29"/>
      <c r="IB100" s="29"/>
      <c r="IC100" s="29"/>
      <c r="ID100" s="29"/>
      <c r="IE100" s="29"/>
      <c r="IF100" s="29"/>
      <c r="IG100" s="29"/>
      <c r="IH100" s="29"/>
      <c r="II100" s="29"/>
      <c r="IJ100" s="29"/>
      <c r="IK100" s="29"/>
      <c r="IL100" s="29"/>
      <c r="IM100" s="29"/>
      <c r="IN100" s="29"/>
      <c r="IO100" s="29"/>
      <c r="IP100" s="29"/>
      <c r="IQ100" s="29"/>
      <c r="IR100" s="29"/>
      <c r="IS100" s="29"/>
      <c r="IT100" s="29"/>
      <c r="IU100" s="29"/>
      <c r="IV100" s="29"/>
      <c r="IW100" s="29"/>
      <c r="IX100" s="29"/>
      <c r="IY100" s="29"/>
      <c r="IZ100" s="29"/>
      <c r="JA100" s="29"/>
      <c r="JB100" s="29"/>
      <c r="JC100" s="29"/>
      <c r="JD100" s="29"/>
      <c r="JE100" s="29"/>
      <c r="JF100" s="29"/>
      <c r="JG100" s="29"/>
      <c r="JH100" s="29"/>
      <c r="JI100" s="29"/>
      <c r="JJ100" s="29"/>
      <c r="JK100" s="29"/>
      <c r="JL100" s="29"/>
      <c r="JM100" s="29"/>
      <c r="JN100" s="29"/>
      <c r="JO100" s="29"/>
      <c r="JP100" s="29"/>
      <c r="JQ100" s="29"/>
      <c r="JR100" s="29"/>
      <c r="JS100" s="29"/>
      <c r="JT100" s="29"/>
      <c r="JU100" s="29"/>
      <c r="JV100" s="29"/>
      <c r="JW100" s="29"/>
      <c r="JX100" s="29"/>
      <c r="JY100" s="29"/>
      <c r="JZ100" s="29"/>
      <c r="KA100" s="29"/>
      <c r="KB100" s="29"/>
      <c r="KC100" s="29"/>
      <c r="KD100" s="29"/>
      <c r="KE100" s="29"/>
      <c r="KF100" s="29"/>
      <c r="KG100" s="29"/>
      <c r="KH100" s="29"/>
      <c r="KI100" s="29"/>
      <c r="KJ100" s="29"/>
      <c r="KK100" s="29"/>
      <c r="KL100" s="29"/>
      <c r="KM100" s="29"/>
      <c r="KN100" s="29"/>
      <c r="KO100" s="29"/>
      <c r="KP100" s="29"/>
      <c r="KQ100" s="29"/>
      <c r="KR100" s="29"/>
      <c r="KS100" s="29"/>
      <c r="KT100" s="29"/>
      <c r="KU100" s="29"/>
      <c r="KV100" s="29"/>
      <c r="KW100" s="29"/>
      <c r="KX100" s="29"/>
      <c r="KY100" s="29"/>
      <c r="KZ100" s="29"/>
      <c r="LA100" s="29"/>
      <c r="LB100" s="29"/>
      <c r="LC100" s="29"/>
      <c r="LD100" s="29"/>
      <c r="LE100" s="29"/>
      <c r="LF100" s="29"/>
      <c r="LG100" s="29"/>
      <c r="LH100" s="29"/>
      <c r="LI100" s="29"/>
      <c r="LJ100" s="29"/>
      <c r="LK100" s="29"/>
      <c r="LL100" s="29"/>
      <c r="LM100" s="29"/>
      <c r="LN100" s="29"/>
      <c r="LO100" s="29"/>
      <c r="LP100" s="29"/>
      <c r="LQ100" s="29"/>
      <c r="LR100" s="29"/>
      <c r="LS100" s="29"/>
      <c r="LT100" s="29"/>
      <c r="LU100" s="29"/>
      <c r="LV100" s="29"/>
      <c r="LW100" s="29"/>
      <c r="LX100" s="29"/>
      <c r="LY100" s="29"/>
      <c r="LZ100" s="29"/>
      <c r="MA100" s="29"/>
      <c r="MB100" s="29"/>
      <c r="MC100" s="29"/>
      <c r="MD100" s="29"/>
      <c r="ME100" s="29"/>
      <c r="MF100" s="29"/>
      <c r="MG100" s="29"/>
      <c r="MH100" s="29"/>
      <c r="MI100" s="29"/>
      <c r="MJ100" s="29"/>
      <c r="MK100" s="29"/>
      <c r="ML100" s="29"/>
      <c r="MM100" s="29"/>
      <c r="MN100" s="29"/>
      <c r="MO100" s="29"/>
      <c r="MP100" s="29"/>
      <c r="MQ100" s="29"/>
      <c r="MR100" s="29"/>
      <c r="MS100" s="29"/>
      <c r="MT100" s="29"/>
      <c r="MU100" s="29"/>
      <c r="MV100" s="29"/>
      <c r="MW100" s="29"/>
      <c r="MX100" s="29"/>
      <c r="MY100" s="29"/>
      <c r="MZ100" s="29"/>
      <c r="NA100" s="29"/>
      <c r="NB100" s="29"/>
      <c r="NC100" s="29"/>
      <c r="ND100" s="29"/>
      <c r="NE100" s="29"/>
      <c r="NF100" s="29"/>
      <c r="NG100" s="29"/>
      <c r="NH100" s="29"/>
      <c r="NI100" s="29"/>
      <c r="NJ100" s="29"/>
      <c r="NK100" s="29"/>
      <c r="NL100" s="29"/>
      <c r="NM100" s="29"/>
      <c r="NN100" s="29"/>
      <c r="NO100" s="29"/>
      <c r="NP100" s="29"/>
      <c r="NQ100" s="29"/>
      <c r="NR100" s="29"/>
      <c r="NS100" s="29"/>
      <c r="NT100" s="29"/>
      <c r="NU100" s="29"/>
      <c r="NV100" s="29"/>
      <c r="NW100" s="29"/>
      <c r="NX100" s="29"/>
      <c r="NY100" s="29"/>
      <c r="NZ100" s="29"/>
      <c r="OA100" s="29"/>
      <c r="OB100" s="29"/>
      <c r="OC100" s="29"/>
      <c r="OD100" s="29"/>
      <c r="OE100" s="29"/>
      <c r="OF100" s="29"/>
      <c r="OG100" s="29"/>
      <c r="OH100" s="29"/>
      <c r="OI100" s="29"/>
      <c r="OJ100" s="29"/>
      <c r="OK100" s="29"/>
      <c r="OL100" s="29"/>
      <c r="OM100" s="29"/>
      <c r="ON100" s="29"/>
      <c r="OO100" s="29"/>
      <c r="OP100" s="29"/>
      <c r="OQ100" s="29"/>
      <c r="OR100" s="29"/>
      <c r="OS100" s="29"/>
      <c r="OT100" s="29"/>
      <c r="OU100" s="29"/>
      <c r="OV100" s="29"/>
      <c r="OW100" s="29"/>
      <c r="OX100" s="29"/>
      <c r="OY100" s="29"/>
      <c r="OZ100" s="29"/>
      <c r="PA100" s="29"/>
      <c r="PB100" s="29"/>
      <c r="PC100" s="29"/>
      <c r="PD100" s="29"/>
      <c r="PE100" s="29"/>
      <c r="PF100" s="29"/>
      <c r="PG100" s="29"/>
      <c r="PH100" s="29"/>
      <c r="PI100" s="29"/>
      <c r="PJ100" s="29"/>
      <c r="PK100" s="29"/>
      <c r="PL100" s="29"/>
      <c r="PM100" s="29"/>
      <c r="PN100" s="29"/>
      <c r="PO100" s="29"/>
      <c r="PP100" s="29"/>
      <c r="PQ100" s="29"/>
      <c r="PR100" s="29"/>
      <c r="PS100" s="29"/>
      <c r="PT100" s="29"/>
      <c r="PU100" s="29"/>
      <c r="PV100" s="29"/>
      <c r="PW100" s="29"/>
      <c r="PX100" s="29"/>
      <c r="PY100" s="29"/>
      <c r="PZ100" s="29"/>
      <c r="QA100" s="29"/>
      <c r="QB100" s="29"/>
      <c r="QC100" s="29"/>
      <c r="QD100" s="29"/>
      <c r="QE100" s="29"/>
      <c r="QF100" s="29"/>
      <c r="QG100" s="29"/>
      <c r="QH100" s="29"/>
      <c r="QI100" s="29"/>
      <c r="QJ100" s="29"/>
      <c r="QK100" s="29"/>
      <c r="QL100" s="29"/>
      <c r="QM100" s="29"/>
      <c r="QN100" s="29"/>
      <c r="QO100" s="29"/>
      <c r="QP100" s="29"/>
      <c r="QQ100" s="29"/>
      <c r="QR100" s="29"/>
      <c r="QS100" s="29"/>
      <c r="QT100" s="29"/>
      <c r="QU100" s="29"/>
      <c r="QV100" s="29"/>
      <c r="QW100" s="29"/>
      <c r="QX100" s="29"/>
      <c r="QY100" s="29"/>
      <c r="QZ100" s="29"/>
      <c r="RA100" s="29"/>
      <c r="RB100" s="29"/>
      <c r="RC100" s="29"/>
      <c r="RD100" s="29"/>
      <c r="RE100" s="29"/>
      <c r="RF100" s="29"/>
      <c r="RG100" s="29"/>
      <c r="RH100" s="29"/>
      <c r="RI100" s="29"/>
      <c r="RJ100" s="29"/>
      <c r="RK100" s="29"/>
      <c r="RL100" s="29"/>
      <c r="RM100" s="29"/>
      <c r="RN100" s="29"/>
      <c r="RO100" s="29"/>
      <c r="RP100" s="29"/>
      <c r="RQ100" s="29"/>
      <c r="RR100" s="29"/>
      <c r="RS100" s="29"/>
      <c r="RT100" s="29"/>
      <c r="RU100" s="29"/>
      <c r="RV100" s="29"/>
      <c r="RW100" s="29"/>
      <c r="RX100" s="29"/>
      <c r="RY100" s="29"/>
      <c r="RZ100" s="29"/>
      <c r="SA100" s="29"/>
      <c r="SB100" s="29"/>
      <c r="SC100" s="29"/>
      <c r="SD100" s="29"/>
      <c r="SE100" s="29"/>
      <c r="SF100" s="29"/>
      <c r="SG100" s="29"/>
      <c r="SH100" s="29"/>
      <c r="SI100" s="29"/>
      <c r="SJ100" s="29"/>
      <c r="SK100" s="29"/>
      <c r="SL100" s="29"/>
    </row>
    <row r="101" spans="1:508" ht="16.5" customHeight="1" x14ac:dyDescent="0.2">
      <c r="A101" s="20">
        <v>1063</v>
      </c>
      <c r="B101" s="20" t="s">
        <v>77</v>
      </c>
      <c r="C101" s="20" t="s">
        <v>204</v>
      </c>
      <c r="D101" s="20" t="s">
        <v>30</v>
      </c>
      <c r="E101" s="20" t="s">
        <v>1345</v>
      </c>
      <c r="F101" s="22" t="s">
        <v>205</v>
      </c>
      <c r="G101" s="20" t="s">
        <v>86</v>
      </c>
      <c r="H101" s="20" t="s">
        <v>35</v>
      </c>
      <c r="I101" s="20" t="s">
        <v>81</v>
      </c>
      <c r="J101" s="22" t="s">
        <v>204</v>
      </c>
      <c r="K101" s="20"/>
      <c r="L101" s="20"/>
      <c r="M101" s="20"/>
      <c r="N101" s="20"/>
      <c r="O101" s="20"/>
      <c r="P101" s="23">
        <v>117611931</v>
      </c>
      <c r="Q101" s="24">
        <v>12</v>
      </c>
      <c r="R101" s="25">
        <v>45717</v>
      </c>
      <c r="S101" s="20" t="s">
        <v>83</v>
      </c>
      <c r="T101" s="23">
        <f t="shared" ref="T101:T106" si="5">P101*12</f>
        <v>1411343172</v>
      </c>
      <c r="U101" s="27" t="s">
        <v>39</v>
      </c>
      <c r="V101" s="28" t="s">
        <v>40</v>
      </c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  <c r="AG101" s="29"/>
      <c r="AH101" s="29"/>
      <c r="AI101" s="29"/>
      <c r="AJ101" s="29"/>
      <c r="AK101" s="29"/>
      <c r="AL101" s="29"/>
      <c r="AM101" s="29"/>
      <c r="AN101" s="29"/>
      <c r="AO101" s="29"/>
      <c r="AP101" s="29"/>
      <c r="AQ101" s="29"/>
      <c r="AR101" s="29"/>
      <c r="AS101" s="29"/>
      <c r="AT101" s="29"/>
      <c r="AU101" s="29"/>
      <c r="AV101" s="29"/>
      <c r="AW101" s="29"/>
      <c r="AX101" s="29"/>
      <c r="AY101" s="29"/>
      <c r="AZ101" s="29"/>
      <c r="BA101" s="29"/>
      <c r="BB101" s="29"/>
      <c r="BC101" s="29"/>
      <c r="BD101" s="29"/>
      <c r="BE101" s="29"/>
      <c r="BF101" s="29"/>
      <c r="BG101" s="29"/>
      <c r="BH101" s="29"/>
      <c r="BI101" s="29"/>
      <c r="BJ101" s="29"/>
      <c r="BK101" s="29"/>
      <c r="BL101" s="29"/>
      <c r="BM101" s="29"/>
      <c r="BN101" s="29"/>
      <c r="BO101" s="29"/>
      <c r="BP101" s="29"/>
      <c r="BQ101" s="29"/>
      <c r="BR101" s="29"/>
      <c r="BS101" s="29"/>
      <c r="BT101" s="29"/>
      <c r="BU101" s="29"/>
      <c r="BV101" s="29"/>
      <c r="BW101" s="29"/>
      <c r="BX101" s="29"/>
      <c r="BY101" s="29"/>
      <c r="BZ101" s="29"/>
      <c r="CA101" s="29"/>
      <c r="CB101" s="29"/>
      <c r="CC101" s="29"/>
      <c r="CD101" s="29"/>
      <c r="CE101" s="29"/>
      <c r="CF101" s="29"/>
      <c r="CG101" s="29"/>
      <c r="CH101" s="29"/>
      <c r="CI101" s="29"/>
      <c r="CJ101" s="29"/>
      <c r="CK101" s="29"/>
      <c r="CL101" s="29"/>
      <c r="CM101" s="29"/>
      <c r="CN101" s="29"/>
      <c r="CO101" s="29"/>
      <c r="CP101" s="29"/>
      <c r="CQ101" s="29"/>
      <c r="CR101" s="29"/>
      <c r="CS101" s="29"/>
      <c r="CT101" s="29"/>
      <c r="CU101" s="29"/>
      <c r="CV101" s="29"/>
      <c r="CW101" s="29"/>
      <c r="CX101" s="29"/>
      <c r="CY101" s="29"/>
      <c r="CZ101" s="29"/>
      <c r="DA101" s="29"/>
      <c r="DB101" s="29"/>
      <c r="DC101" s="29"/>
      <c r="DD101" s="29"/>
      <c r="DE101" s="29"/>
      <c r="DF101" s="29"/>
      <c r="DG101" s="29"/>
      <c r="DH101" s="29"/>
      <c r="DI101" s="29"/>
      <c r="DJ101" s="29"/>
      <c r="DK101" s="29"/>
      <c r="DL101" s="29"/>
      <c r="DM101" s="29"/>
      <c r="DN101" s="29"/>
      <c r="DO101" s="29"/>
      <c r="DP101" s="29"/>
      <c r="DQ101" s="29"/>
      <c r="DR101" s="29"/>
      <c r="DS101" s="29"/>
      <c r="DT101" s="29"/>
      <c r="DU101" s="29"/>
      <c r="DV101" s="29"/>
      <c r="DW101" s="29"/>
      <c r="DX101" s="29"/>
      <c r="DY101" s="29"/>
      <c r="DZ101" s="29"/>
      <c r="EA101" s="29"/>
      <c r="EB101" s="29"/>
      <c r="EC101" s="29"/>
      <c r="ED101" s="29"/>
      <c r="EE101" s="29"/>
      <c r="EF101" s="29"/>
      <c r="EG101" s="29"/>
      <c r="EH101" s="29"/>
      <c r="EI101" s="29"/>
      <c r="EJ101" s="29"/>
      <c r="EK101" s="29"/>
      <c r="EL101" s="29"/>
      <c r="EM101" s="29"/>
      <c r="EN101" s="29"/>
      <c r="EO101" s="29"/>
      <c r="EP101" s="29"/>
      <c r="EQ101" s="29"/>
      <c r="ER101" s="29"/>
      <c r="ES101" s="29"/>
      <c r="ET101" s="29"/>
      <c r="EU101" s="29"/>
      <c r="EV101" s="29"/>
      <c r="EW101" s="29"/>
      <c r="EX101" s="29"/>
      <c r="EY101" s="29"/>
      <c r="EZ101" s="29"/>
      <c r="FA101" s="29"/>
      <c r="FB101" s="29"/>
      <c r="FC101" s="29"/>
      <c r="FD101" s="29"/>
      <c r="FE101" s="29"/>
      <c r="FF101" s="29"/>
      <c r="FG101" s="29"/>
      <c r="FH101" s="29"/>
      <c r="FI101" s="29"/>
      <c r="FJ101" s="29"/>
      <c r="FK101" s="29"/>
      <c r="FL101" s="29"/>
      <c r="FM101" s="29"/>
      <c r="FN101" s="29"/>
      <c r="FO101" s="29"/>
      <c r="FP101" s="29"/>
      <c r="FQ101" s="29"/>
      <c r="FR101" s="29"/>
      <c r="FS101" s="29"/>
      <c r="FT101" s="29"/>
      <c r="FU101" s="29"/>
      <c r="FV101" s="29"/>
      <c r="FW101" s="29"/>
      <c r="FX101" s="29"/>
      <c r="FY101" s="29"/>
      <c r="FZ101" s="29"/>
      <c r="GA101" s="29"/>
      <c r="GB101" s="29"/>
      <c r="GC101" s="29"/>
      <c r="GD101" s="29"/>
      <c r="GE101" s="29"/>
      <c r="GF101" s="29"/>
      <c r="GG101" s="29"/>
      <c r="GH101" s="29"/>
      <c r="GI101" s="29"/>
      <c r="GJ101" s="29"/>
      <c r="GK101" s="29"/>
      <c r="GL101" s="29"/>
      <c r="GM101" s="29"/>
      <c r="GN101" s="29"/>
      <c r="GO101" s="29"/>
      <c r="GP101" s="29"/>
      <c r="GQ101" s="29"/>
      <c r="GR101" s="29"/>
      <c r="GS101" s="29"/>
      <c r="GT101" s="29"/>
      <c r="GU101" s="29"/>
      <c r="GV101" s="29"/>
      <c r="GW101" s="29"/>
      <c r="GX101" s="29"/>
      <c r="GY101" s="29"/>
      <c r="GZ101" s="29"/>
      <c r="HA101" s="29"/>
      <c r="HB101" s="29"/>
      <c r="HC101" s="29"/>
      <c r="HD101" s="29"/>
      <c r="HE101" s="29"/>
      <c r="HF101" s="29"/>
      <c r="HG101" s="29"/>
      <c r="HH101" s="29"/>
      <c r="HI101" s="29"/>
      <c r="HJ101" s="29"/>
      <c r="HK101" s="29"/>
      <c r="HL101" s="29"/>
      <c r="HM101" s="29"/>
      <c r="HN101" s="29"/>
      <c r="HO101" s="29"/>
      <c r="HP101" s="29"/>
      <c r="HQ101" s="29"/>
      <c r="HR101" s="29"/>
      <c r="HS101" s="29"/>
      <c r="HT101" s="29"/>
      <c r="HU101" s="29"/>
      <c r="HV101" s="29"/>
      <c r="HW101" s="29"/>
      <c r="HX101" s="29"/>
      <c r="HY101" s="29"/>
      <c r="HZ101" s="29"/>
      <c r="IA101" s="29"/>
      <c r="IB101" s="29"/>
      <c r="IC101" s="29"/>
      <c r="ID101" s="29"/>
      <c r="IE101" s="29"/>
      <c r="IF101" s="29"/>
      <c r="IG101" s="29"/>
      <c r="IH101" s="29"/>
      <c r="II101" s="29"/>
      <c r="IJ101" s="29"/>
      <c r="IK101" s="29"/>
      <c r="IL101" s="29"/>
      <c r="IM101" s="29"/>
      <c r="IN101" s="29"/>
      <c r="IO101" s="29"/>
      <c r="IP101" s="29"/>
      <c r="IQ101" s="29"/>
      <c r="IR101" s="29"/>
      <c r="IS101" s="29"/>
      <c r="IT101" s="29"/>
      <c r="IU101" s="29"/>
      <c r="IV101" s="29"/>
      <c r="IW101" s="29"/>
      <c r="IX101" s="29"/>
      <c r="IY101" s="29"/>
      <c r="IZ101" s="29"/>
      <c r="JA101" s="29"/>
      <c r="JB101" s="29"/>
      <c r="JC101" s="29"/>
      <c r="JD101" s="29"/>
      <c r="JE101" s="29"/>
      <c r="JF101" s="29"/>
      <c r="JG101" s="29"/>
      <c r="JH101" s="29"/>
      <c r="JI101" s="29"/>
      <c r="JJ101" s="29"/>
      <c r="JK101" s="29"/>
      <c r="JL101" s="29"/>
      <c r="JM101" s="29"/>
      <c r="JN101" s="29"/>
      <c r="JO101" s="29"/>
      <c r="JP101" s="29"/>
      <c r="JQ101" s="29"/>
      <c r="JR101" s="29"/>
      <c r="JS101" s="29"/>
      <c r="JT101" s="29"/>
      <c r="JU101" s="29"/>
      <c r="JV101" s="29"/>
      <c r="JW101" s="29"/>
      <c r="JX101" s="29"/>
      <c r="JY101" s="29"/>
      <c r="JZ101" s="29"/>
      <c r="KA101" s="29"/>
      <c r="KB101" s="29"/>
      <c r="KC101" s="29"/>
      <c r="KD101" s="29"/>
      <c r="KE101" s="29"/>
      <c r="KF101" s="29"/>
      <c r="KG101" s="29"/>
      <c r="KH101" s="29"/>
      <c r="KI101" s="29"/>
      <c r="KJ101" s="29"/>
      <c r="KK101" s="29"/>
      <c r="KL101" s="29"/>
      <c r="KM101" s="29"/>
      <c r="KN101" s="29"/>
      <c r="KO101" s="29"/>
      <c r="KP101" s="29"/>
      <c r="KQ101" s="29"/>
      <c r="KR101" s="29"/>
      <c r="KS101" s="29"/>
      <c r="KT101" s="29"/>
      <c r="KU101" s="29"/>
      <c r="KV101" s="29"/>
      <c r="KW101" s="29"/>
      <c r="KX101" s="29"/>
      <c r="KY101" s="29"/>
      <c r="KZ101" s="29"/>
      <c r="LA101" s="29"/>
      <c r="LB101" s="29"/>
      <c r="LC101" s="29"/>
      <c r="LD101" s="29"/>
      <c r="LE101" s="29"/>
      <c r="LF101" s="29"/>
      <c r="LG101" s="29"/>
      <c r="LH101" s="29"/>
      <c r="LI101" s="29"/>
      <c r="LJ101" s="29"/>
      <c r="LK101" s="29"/>
      <c r="LL101" s="29"/>
      <c r="LM101" s="29"/>
      <c r="LN101" s="29"/>
      <c r="LO101" s="29"/>
      <c r="LP101" s="29"/>
      <c r="LQ101" s="29"/>
      <c r="LR101" s="29"/>
      <c r="LS101" s="29"/>
      <c r="LT101" s="29"/>
      <c r="LU101" s="29"/>
      <c r="LV101" s="29"/>
      <c r="LW101" s="29"/>
      <c r="LX101" s="29"/>
      <c r="LY101" s="29"/>
      <c r="LZ101" s="29"/>
      <c r="MA101" s="29"/>
      <c r="MB101" s="29"/>
      <c r="MC101" s="29"/>
      <c r="MD101" s="29"/>
      <c r="ME101" s="29"/>
      <c r="MF101" s="29"/>
      <c r="MG101" s="29"/>
      <c r="MH101" s="29"/>
      <c r="MI101" s="29"/>
      <c r="MJ101" s="29"/>
      <c r="MK101" s="29"/>
      <c r="ML101" s="29"/>
      <c r="MM101" s="29"/>
      <c r="MN101" s="29"/>
      <c r="MO101" s="29"/>
      <c r="MP101" s="29"/>
      <c r="MQ101" s="29"/>
      <c r="MR101" s="29"/>
      <c r="MS101" s="29"/>
      <c r="MT101" s="29"/>
      <c r="MU101" s="29"/>
      <c r="MV101" s="29"/>
      <c r="MW101" s="29"/>
      <c r="MX101" s="29"/>
      <c r="MY101" s="29"/>
      <c r="MZ101" s="29"/>
      <c r="NA101" s="29"/>
      <c r="NB101" s="29"/>
      <c r="NC101" s="29"/>
      <c r="ND101" s="29"/>
      <c r="NE101" s="29"/>
      <c r="NF101" s="29"/>
      <c r="NG101" s="29"/>
      <c r="NH101" s="29"/>
      <c r="NI101" s="29"/>
      <c r="NJ101" s="29"/>
      <c r="NK101" s="29"/>
      <c r="NL101" s="29"/>
      <c r="NM101" s="29"/>
      <c r="NN101" s="29"/>
      <c r="NO101" s="29"/>
      <c r="NP101" s="29"/>
      <c r="NQ101" s="29"/>
      <c r="NR101" s="29"/>
      <c r="NS101" s="29"/>
      <c r="NT101" s="29"/>
      <c r="NU101" s="29"/>
      <c r="NV101" s="29"/>
      <c r="NW101" s="29"/>
      <c r="NX101" s="29"/>
      <c r="NY101" s="29"/>
      <c r="NZ101" s="29"/>
      <c r="OA101" s="29"/>
      <c r="OB101" s="29"/>
      <c r="OC101" s="29"/>
      <c r="OD101" s="29"/>
      <c r="OE101" s="29"/>
      <c r="OF101" s="29"/>
      <c r="OG101" s="29"/>
      <c r="OH101" s="29"/>
      <c r="OI101" s="29"/>
      <c r="OJ101" s="29"/>
      <c r="OK101" s="29"/>
      <c r="OL101" s="29"/>
      <c r="OM101" s="29"/>
      <c r="ON101" s="29"/>
      <c r="OO101" s="29"/>
      <c r="OP101" s="29"/>
      <c r="OQ101" s="29"/>
      <c r="OR101" s="29"/>
      <c r="OS101" s="29"/>
      <c r="OT101" s="29"/>
      <c r="OU101" s="29"/>
      <c r="OV101" s="29"/>
      <c r="OW101" s="29"/>
      <c r="OX101" s="29"/>
      <c r="OY101" s="29"/>
      <c r="OZ101" s="29"/>
      <c r="PA101" s="29"/>
      <c r="PB101" s="29"/>
      <c r="PC101" s="29"/>
      <c r="PD101" s="29"/>
      <c r="PE101" s="29"/>
      <c r="PF101" s="29"/>
      <c r="PG101" s="29"/>
      <c r="PH101" s="29"/>
      <c r="PI101" s="29"/>
      <c r="PJ101" s="29"/>
      <c r="PK101" s="29"/>
      <c r="PL101" s="29"/>
      <c r="PM101" s="29"/>
      <c r="PN101" s="29"/>
      <c r="PO101" s="29"/>
      <c r="PP101" s="29"/>
      <c r="PQ101" s="29"/>
      <c r="PR101" s="29"/>
      <c r="PS101" s="29"/>
      <c r="PT101" s="29"/>
      <c r="PU101" s="29"/>
      <c r="PV101" s="29"/>
      <c r="PW101" s="29"/>
      <c r="PX101" s="29"/>
      <c r="PY101" s="29"/>
      <c r="PZ101" s="29"/>
      <c r="QA101" s="29"/>
      <c r="QB101" s="29"/>
      <c r="QC101" s="29"/>
      <c r="QD101" s="29"/>
      <c r="QE101" s="29"/>
      <c r="QF101" s="29"/>
      <c r="QG101" s="29"/>
      <c r="QH101" s="29"/>
      <c r="QI101" s="29"/>
      <c r="QJ101" s="29"/>
      <c r="QK101" s="29"/>
      <c r="QL101" s="29"/>
      <c r="QM101" s="29"/>
      <c r="QN101" s="29"/>
      <c r="QO101" s="29"/>
      <c r="QP101" s="29"/>
      <c r="QQ101" s="29"/>
      <c r="QR101" s="29"/>
      <c r="QS101" s="29"/>
      <c r="QT101" s="29"/>
      <c r="QU101" s="29"/>
      <c r="QV101" s="29"/>
      <c r="QW101" s="29"/>
      <c r="QX101" s="29"/>
      <c r="QY101" s="29"/>
      <c r="QZ101" s="29"/>
      <c r="RA101" s="29"/>
      <c r="RB101" s="29"/>
      <c r="RC101" s="29"/>
      <c r="RD101" s="29"/>
      <c r="RE101" s="29"/>
      <c r="RF101" s="29"/>
      <c r="RG101" s="29"/>
      <c r="RH101" s="29"/>
      <c r="RI101" s="29"/>
      <c r="RJ101" s="29"/>
      <c r="RK101" s="29"/>
      <c r="RL101" s="29"/>
      <c r="RM101" s="29"/>
      <c r="RN101" s="29"/>
      <c r="RO101" s="29"/>
      <c r="RP101" s="29"/>
      <c r="RQ101" s="29"/>
      <c r="RR101" s="29"/>
      <c r="RS101" s="29"/>
      <c r="RT101" s="29"/>
      <c r="RU101" s="29"/>
      <c r="RV101" s="29"/>
      <c r="RW101" s="29"/>
      <c r="RX101" s="29"/>
      <c r="RY101" s="29"/>
      <c r="RZ101" s="29"/>
      <c r="SA101" s="29"/>
      <c r="SB101" s="29"/>
      <c r="SC101" s="29"/>
      <c r="SD101" s="29"/>
      <c r="SE101" s="29"/>
      <c r="SF101" s="29"/>
      <c r="SG101" s="29"/>
      <c r="SH101" s="29"/>
      <c r="SI101" s="29"/>
      <c r="SJ101" s="29"/>
      <c r="SK101" s="29"/>
      <c r="SL101" s="29"/>
    </row>
    <row r="102" spans="1:508" ht="16.5" customHeight="1" x14ac:dyDescent="0.2">
      <c r="A102" s="20">
        <v>1064</v>
      </c>
      <c r="B102" s="20" t="s">
        <v>77</v>
      </c>
      <c r="C102" s="20" t="s">
        <v>206</v>
      </c>
      <c r="D102" s="20" t="s">
        <v>30</v>
      </c>
      <c r="E102" s="20" t="s">
        <v>1345</v>
      </c>
      <c r="F102" s="22" t="s">
        <v>207</v>
      </c>
      <c r="G102" s="20" t="s">
        <v>86</v>
      </c>
      <c r="H102" s="20" t="s">
        <v>35</v>
      </c>
      <c r="I102" s="20" t="s">
        <v>81</v>
      </c>
      <c r="J102" s="22" t="s">
        <v>206</v>
      </c>
      <c r="K102" s="20"/>
      <c r="L102" s="20"/>
      <c r="M102" s="20"/>
      <c r="N102" s="20"/>
      <c r="O102" s="20"/>
      <c r="P102" s="23">
        <v>114187000</v>
      </c>
      <c r="Q102" s="24">
        <v>12</v>
      </c>
      <c r="R102" s="25">
        <v>45717</v>
      </c>
      <c r="S102" s="20" t="s">
        <v>83</v>
      </c>
      <c r="T102" s="23">
        <f t="shared" si="5"/>
        <v>1370244000</v>
      </c>
      <c r="U102" s="27" t="s">
        <v>39</v>
      </c>
      <c r="V102" s="28" t="s">
        <v>40</v>
      </c>
      <c r="W102" s="29"/>
      <c r="X102" s="29"/>
      <c r="Y102" s="29"/>
      <c r="Z102" s="29"/>
      <c r="AA102" s="29"/>
      <c r="AB102" s="29"/>
      <c r="AC102" s="29"/>
      <c r="AD102" s="29"/>
      <c r="AE102" s="29"/>
      <c r="AF102" s="29"/>
      <c r="AG102" s="29"/>
      <c r="AH102" s="29"/>
      <c r="AI102" s="29"/>
      <c r="AJ102" s="29"/>
      <c r="AK102" s="29"/>
      <c r="AL102" s="29"/>
      <c r="AM102" s="29"/>
      <c r="AN102" s="29"/>
      <c r="AO102" s="29"/>
      <c r="AP102" s="29"/>
      <c r="AQ102" s="29"/>
      <c r="AR102" s="29"/>
      <c r="AS102" s="29"/>
      <c r="AT102" s="29"/>
      <c r="AU102" s="29"/>
      <c r="AV102" s="29"/>
      <c r="AW102" s="29"/>
      <c r="AX102" s="29"/>
      <c r="AY102" s="29"/>
      <c r="AZ102" s="29"/>
      <c r="BA102" s="29"/>
      <c r="BB102" s="29"/>
      <c r="BC102" s="29"/>
      <c r="BD102" s="29"/>
      <c r="BE102" s="29"/>
      <c r="BF102" s="29"/>
      <c r="BG102" s="29"/>
      <c r="BH102" s="29"/>
      <c r="BI102" s="29"/>
      <c r="BJ102" s="29"/>
      <c r="BK102" s="29"/>
      <c r="BL102" s="29"/>
      <c r="BM102" s="29"/>
      <c r="BN102" s="29"/>
      <c r="BO102" s="29"/>
      <c r="BP102" s="29"/>
      <c r="BQ102" s="29"/>
      <c r="BR102" s="29"/>
      <c r="BS102" s="29"/>
      <c r="BT102" s="29"/>
      <c r="BU102" s="29"/>
      <c r="BV102" s="29"/>
      <c r="BW102" s="29"/>
      <c r="BX102" s="29"/>
      <c r="BY102" s="29"/>
      <c r="BZ102" s="29"/>
      <c r="CA102" s="29"/>
      <c r="CB102" s="29"/>
      <c r="CC102" s="29"/>
      <c r="CD102" s="29"/>
      <c r="CE102" s="29"/>
      <c r="CF102" s="29"/>
      <c r="CG102" s="29"/>
      <c r="CH102" s="29"/>
      <c r="CI102" s="29"/>
      <c r="CJ102" s="29"/>
      <c r="CK102" s="29"/>
      <c r="CL102" s="29"/>
      <c r="CM102" s="29"/>
      <c r="CN102" s="29"/>
      <c r="CO102" s="29"/>
      <c r="CP102" s="29"/>
      <c r="CQ102" s="29"/>
      <c r="CR102" s="29"/>
      <c r="CS102" s="29"/>
      <c r="CT102" s="29"/>
      <c r="CU102" s="29"/>
      <c r="CV102" s="29"/>
      <c r="CW102" s="29"/>
      <c r="CX102" s="29"/>
      <c r="CY102" s="29"/>
      <c r="CZ102" s="29"/>
      <c r="DA102" s="29"/>
      <c r="DB102" s="29"/>
      <c r="DC102" s="29"/>
      <c r="DD102" s="29"/>
      <c r="DE102" s="29"/>
      <c r="DF102" s="29"/>
      <c r="DG102" s="29"/>
      <c r="DH102" s="29"/>
      <c r="DI102" s="29"/>
      <c r="DJ102" s="29"/>
      <c r="DK102" s="29"/>
      <c r="DL102" s="29"/>
      <c r="DM102" s="29"/>
      <c r="DN102" s="29"/>
      <c r="DO102" s="29"/>
      <c r="DP102" s="29"/>
      <c r="DQ102" s="29"/>
      <c r="DR102" s="29"/>
      <c r="DS102" s="29"/>
      <c r="DT102" s="29"/>
      <c r="DU102" s="29"/>
      <c r="DV102" s="29"/>
      <c r="DW102" s="29"/>
      <c r="DX102" s="29"/>
      <c r="DY102" s="29"/>
      <c r="DZ102" s="29"/>
      <c r="EA102" s="29"/>
      <c r="EB102" s="29"/>
      <c r="EC102" s="29"/>
      <c r="ED102" s="29"/>
      <c r="EE102" s="29"/>
      <c r="EF102" s="29"/>
      <c r="EG102" s="29"/>
      <c r="EH102" s="29"/>
      <c r="EI102" s="29"/>
      <c r="EJ102" s="29"/>
      <c r="EK102" s="29"/>
      <c r="EL102" s="29"/>
      <c r="EM102" s="29"/>
      <c r="EN102" s="29"/>
      <c r="EO102" s="29"/>
      <c r="EP102" s="29"/>
      <c r="EQ102" s="29"/>
      <c r="ER102" s="29"/>
      <c r="ES102" s="29"/>
      <c r="ET102" s="29"/>
      <c r="EU102" s="29"/>
      <c r="EV102" s="29"/>
      <c r="EW102" s="29"/>
      <c r="EX102" s="29"/>
      <c r="EY102" s="29"/>
      <c r="EZ102" s="29"/>
      <c r="FA102" s="29"/>
      <c r="FB102" s="29"/>
      <c r="FC102" s="29"/>
      <c r="FD102" s="29"/>
      <c r="FE102" s="29"/>
      <c r="FF102" s="29"/>
      <c r="FG102" s="29"/>
      <c r="FH102" s="29"/>
      <c r="FI102" s="29"/>
      <c r="FJ102" s="29"/>
      <c r="FK102" s="29"/>
      <c r="FL102" s="29"/>
      <c r="FM102" s="29"/>
      <c r="FN102" s="29"/>
      <c r="FO102" s="29"/>
      <c r="FP102" s="29"/>
      <c r="FQ102" s="29"/>
      <c r="FR102" s="29"/>
      <c r="FS102" s="29"/>
      <c r="FT102" s="29"/>
      <c r="FU102" s="29"/>
      <c r="FV102" s="29"/>
      <c r="FW102" s="29"/>
      <c r="FX102" s="29"/>
      <c r="FY102" s="29"/>
      <c r="FZ102" s="29"/>
      <c r="GA102" s="29"/>
      <c r="GB102" s="29"/>
      <c r="GC102" s="29"/>
      <c r="GD102" s="29"/>
      <c r="GE102" s="29"/>
      <c r="GF102" s="29"/>
      <c r="GG102" s="29"/>
      <c r="GH102" s="29"/>
      <c r="GI102" s="29"/>
      <c r="GJ102" s="29"/>
      <c r="GK102" s="29"/>
      <c r="GL102" s="29"/>
      <c r="GM102" s="29"/>
      <c r="GN102" s="29"/>
      <c r="GO102" s="29"/>
      <c r="GP102" s="29"/>
      <c r="GQ102" s="29"/>
      <c r="GR102" s="29"/>
      <c r="GS102" s="29"/>
      <c r="GT102" s="29"/>
      <c r="GU102" s="29"/>
      <c r="GV102" s="29"/>
      <c r="GW102" s="29"/>
      <c r="GX102" s="29"/>
      <c r="GY102" s="29"/>
      <c r="GZ102" s="29"/>
      <c r="HA102" s="29"/>
      <c r="HB102" s="29"/>
      <c r="HC102" s="29"/>
      <c r="HD102" s="29"/>
      <c r="HE102" s="29"/>
      <c r="HF102" s="29"/>
      <c r="HG102" s="29"/>
      <c r="HH102" s="29"/>
      <c r="HI102" s="29"/>
      <c r="HJ102" s="29"/>
      <c r="HK102" s="29"/>
      <c r="HL102" s="29"/>
      <c r="HM102" s="29"/>
      <c r="HN102" s="29"/>
      <c r="HO102" s="29"/>
      <c r="HP102" s="29"/>
      <c r="HQ102" s="29"/>
      <c r="HR102" s="29"/>
      <c r="HS102" s="29"/>
      <c r="HT102" s="29"/>
      <c r="HU102" s="29"/>
      <c r="HV102" s="29"/>
      <c r="HW102" s="29"/>
      <c r="HX102" s="29"/>
      <c r="HY102" s="29"/>
      <c r="HZ102" s="29"/>
      <c r="IA102" s="29"/>
      <c r="IB102" s="29"/>
      <c r="IC102" s="29"/>
      <c r="ID102" s="29"/>
      <c r="IE102" s="29"/>
      <c r="IF102" s="29"/>
      <c r="IG102" s="29"/>
      <c r="IH102" s="29"/>
      <c r="II102" s="29"/>
      <c r="IJ102" s="29"/>
      <c r="IK102" s="29"/>
      <c r="IL102" s="29"/>
      <c r="IM102" s="29"/>
      <c r="IN102" s="29"/>
      <c r="IO102" s="29"/>
      <c r="IP102" s="29"/>
      <c r="IQ102" s="29"/>
      <c r="IR102" s="29"/>
      <c r="IS102" s="29"/>
      <c r="IT102" s="29"/>
      <c r="IU102" s="29"/>
      <c r="IV102" s="29"/>
      <c r="IW102" s="29"/>
      <c r="IX102" s="29"/>
      <c r="IY102" s="29"/>
      <c r="IZ102" s="29"/>
      <c r="JA102" s="29"/>
      <c r="JB102" s="29"/>
      <c r="JC102" s="29"/>
      <c r="JD102" s="29"/>
      <c r="JE102" s="29"/>
      <c r="JF102" s="29"/>
      <c r="JG102" s="29"/>
      <c r="JH102" s="29"/>
      <c r="JI102" s="29"/>
      <c r="JJ102" s="29"/>
      <c r="JK102" s="29"/>
      <c r="JL102" s="29"/>
      <c r="JM102" s="29"/>
      <c r="JN102" s="29"/>
      <c r="JO102" s="29"/>
      <c r="JP102" s="29"/>
      <c r="JQ102" s="29"/>
      <c r="JR102" s="29"/>
      <c r="JS102" s="29"/>
      <c r="JT102" s="29"/>
      <c r="JU102" s="29"/>
      <c r="JV102" s="29"/>
      <c r="JW102" s="29"/>
      <c r="JX102" s="29"/>
      <c r="JY102" s="29"/>
      <c r="JZ102" s="29"/>
      <c r="KA102" s="29"/>
      <c r="KB102" s="29"/>
      <c r="KC102" s="29"/>
      <c r="KD102" s="29"/>
      <c r="KE102" s="29"/>
      <c r="KF102" s="29"/>
      <c r="KG102" s="29"/>
      <c r="KH102" s="29"/>
      <c r="KI102" s="29"/>
      <c r="KJ102" s="29"/>
      <c r="KK102" s="29"/>
      <c r="KL102" s="29"/>
      <c r="KM102" s="29"/>
      <c r="KN102" s="29"/>
      <c r="KO102" s="29"/>
      <c r="KP102" s="29"/>
      <c r="KQ102" s="29"/>
      <c r="KR102" s="29"/>
      <c r="KS102" s="29"/>
      <c r="KT102" s="29"/>
      <c r="KU102" s="29"/>
      <c r="KV102" s="29"/>
      <c r="KW102" s="29"/>
      <c r="KX102" s="29"/>
      <c r="KY102" s="29"/>
      <c r="KZ102" s="29"/>
      <c r="LA102" s="29"/>
      <c r="LB102" s="29"/>
      <c r="LC102" s="29"/>
      <c r="LD102" s="29"/>
      <c r="LE102" s="29"/>
      <c r="LF102" s="29"/>
      <c r="LG102" s="29"/>
      <c r="LH102" s="29"/>
      <c r="LI102" s="29"/>
      <c r="LJ102" s="29"/>
      <c r="LK102" s="29"/>
      <c r="LL102" s="29"/>
      <c r="LM102" s="29"/>
      <c r="LN102" s="29"/>
      <c r="LO102" s="29"/>
      <c r="LP102" s="29"/>
      <c r="LQ102" s="29"/>
      <c r="LR102" s="29"/>
      <c r="LS102" s="29"/>
      <c r="LT102" s="29"/>
      <c r="LU102" s="29"/>
      <c r="LV102" s="29"/>
      <c r="LW102" s="29"/>
      <c r="LX102" s="29"/>
      <c r="LY102" s="29"/>
      <c r="LZ102" s="29"/>
      <c r="MA102" s="29"/>
      <c r="MB102" s="29"/>
      <c r="MC102" s="29"/>
      <c r="MD102" s="29"/>
      <c r="ME102" s="29"/>
      <c r="MF102" s="29"/>
      <c r="MG102" s="29"/>
      <c r="MH102" s="29"/>
      <c r="MI102" s="29"/>
      <c r="MJ102" s="29"/>
      <c r="MK102" s="29"/>
      <c r="ML102" s="29"/>
      <c r="MM102" s="29"/>
      <c r="MN102" s="29"/>
      <c r="MO102" s="29"/>
      <c r="MP102" s="29"/>
      <c r="MQ102" s="29"/>
      <c r="MR102" s="29"/>
      <c r="MS102" s="29"/>
      <c r="MT102" s="29"/>
      <c r="MU102" s="29"/>
      <c r="MV102" s="29"/>
      <c r="MW102" s="29"/>
      <c r="MX102" s="29"/>
      <c r="MY102" s="29"/>
      <c r="MZ102" s="29"/>
      <c r="NA102" s="29"/>
      <c r="NB102" s="29"/>
      <c r="NC102" s="29"/>
      <c r="ND102" s="29"/>
      <c r="NE102" s="29"/>
      <c r="NF102" s="29"/>
      <c r="NG102" s="29"/>
      <c r="NH102" s="29"/>
      <c r="NI102" s="29"/>
      <c r="NJ102" s="29"/>
      <c r="NK102" s="29"/>
      <c r="NL102" s="29"/>
      <c r="NM102" s="29"/>
      <c r="NN102" s="29"/>
      <c r="NO102" s="29"/>
      <c r="NP102" s="29"/>
      <c r="NQ102" s="29"/>
      <c r="NR102" s="29"/>
      <c r="NS102" s="29"/>
      <c r="NT102" s="29"/>
      <c r="NU102" s="29"/>
      <c r="NV102" s="29"/>
      <c r="NW102" s="29"/>
      <c r="NX102" s="29"/>
      <c r="NY102" s="29"/>
      <c r="NZ102" s="29"/>
      <c r="OA102" s="29"/>
      <c r="OB102" s="29"/>
      <c r="OC102" s="29"/>
      <c r="OD102" s="29"/>
      <c r="OE102" s="29"/>
      <c r="OF102" s="29"/>
      <c r="OG102" s="29"/>
      <c r="OH102" s="29"/>
      <c r="OI102" s="29"/>
      <c r="OJ102" s="29"/>
      <c r="OK102" s="29"/>
      <c r="OL102" s="29"/>
      <c r="OM102" s="29"/>
      <c r="ON102" s="29"/>
      <c r="OO102" s="29"/>
      <c r="OP102" s="29"/>
      <c r="OQ102" s="29"/>
      <c r="OR102" s="29"/>
      <c r="OS102" s="29"/>
      <c r="OT102" s="29"/>
      <c r="OU102" s="29"/>
      <c r="OV102" s="29"/>
      <c r="OW102" s="29"/>
      <c r="OX102" s="29"/>
      <c r="OY102" s="29"/>
      <c r="OZ102" s="29"/>
      <c r="PA102" s="29"/>
      <c r="PB102" s="29"/>
      <c r="PC102" s="29"/>
      <c r="PD102" s="29"/>
      <c r="PE102" s="29"/>
      <c r="PF102" s="29"/>
      <c r="PG102" s="29"/>
      <c r="PH102" s="29"/>
      <c r="PI102" s="29"/>
      <c r="PJ102" s="29"/>
      <c r="PK102" s="29"/>
      <c r="PL102" s="29"/>
      <c r="PM102" s="29"/>
      <c r="PN102" s="29"/>
      <c r="PO102" s="29"/>
      <c r="PP102" s="29"/>
      <c r="PQ102" s="29"/>
      <c r="PR102" s="29"/>
      <c r="PS102" s="29"/>
      <c r="PT102" s="29"/>
      <c r="PU102" s="29"/>
      <c r="PV102" s="29"/>
      <c r="PW102" s="29"/>
      <c r="PX102" s="29"/>
      <c r="PY102" s="29"/>
      <c r="PZ102" s="29"/>
      <c r="QA102" s="29"/>
      <c r="QB102" s="29"/>
      <c r="QC102" s="29"/>
      <c r="QD102" s="29"/>
      <c r="QE102" s="29"/>
      <c r="QF102" s="29"/>
      <c r="QG102" s="29"/>
      <c r="QH102" s="29"/>
      <c r="QI102" s="29"/>
      <c r="QJ102" s="29"/>
      <c r="QK102" s="29"/>
      <c r="QL102" s="29"/>
      <c r="QM102" s="29"/>
      <c r="QN102" s="29"/>
      <c r="QO102" s="29"/>
      <c r="QP102" s="29"/>
      <c r="QQ102" s="29"/>
      <c r="QR102" s="29"/>
      <c r="QS102" s="29"/>
      <c r="QT102" s="29"/>
      <c r="QU102" s="29"/>
      <c r="QV102" s="29"/>
      <c r="QW102" s="29"/>
      <c r="QX102" s="29"/>
      <c r="QY102" s="29"/>
      <c r="QZ102" s="29"/>
      <c r="RA102" s="29"/>
      <c r="RB102" s="29"/>
      <c r="RC102" s="29"/>
      <c r="RD102" s="29"/>
      <c r="RE102" s="29"/>
      <c r="RF102" s="29"/>
      <c r="RG102" s="29"/>
      <c r="RH102" s="29"/>
      <c r="RI102" s="29"/>
      <c r="RJ102" s="29"/>
      <c r="RK102" s="29"/>
      <c r="RL102" s="29"/>
      <c r="RM102" s="29"/>
      <c r="RN102" s="29"/>
      <c r="RO102" s="29"/>
      <c r="RP102" s="29"/>
      <c r="RQ102" s="29"/>
      <c r="RR102" s="29"/>
      <c r="RS102" s="29"/>
      <c r="RT102" s="29"/>
      <c r="RU102" s="29"/>
      <c r="RV102" s="29"/>
      <c r="RW102" s="29"/>
      <c r="RX102" s="29"/>
      <c r="RY102" s="29"/>
      <c r="RZ102" s="29"/>
      <c r="SA102" s="29"/>
      <c r="SB102" s="29"/>
      <c r="SC102" s="29"/>
      <c r="SD102" s="29"/>
      <c r="SE102" s="29"/>
      <c r="SF102" s="29"/>
      <c r="SG102" s="29"/>
      <c r="SH102" s="29"/>
      <c r="SI102" s="29"/>
      <c r="SJ102" s="29"/>
      <c r="SK102" s="29"/>
      <c r="SL102" s="29"/>
    </row>
    <row r="103" spans="1:508" ht="16.5" customHeight="1" x14ac:dyDescent="0.2">
      <c r="A103" s="20">
        <v>1066</v>
      </c>
      <c r="B103" s="20" t="s">
        <v>77</v>
      </c>
      <c r="C103" s="20" t="s">
        <v>204</v>
      </c>
      <c r="D103" s="20" t="s">
        <v>30</v>
      </c>
      <c r="E103" s="20" t="s">
        <v>1339</v>
      </c>
      <c r="F103" s="22" t="s">
        <v>208</v>
      </c>
      <c r="G103" s="20" t="s">
        <v>86</v>
      </c>
      <c r="H103" s="20" t="s">
        <v>26</v>
      </c>
      <c r="I103" s="20" t="s">
        <v>81</v>
      </c>
      <c r="J103" s="22" t="s">
        <v>204</v>
      </c>
      <c r="K103" s="20"/>
      <c r="L103" s="20"/>
      <c r="M103" s="20"/>
      <c r="N103" s="20"/>
      <c r="O103" s="20"/>
      <c r="P103" s="23">
        <v>38310000</v>
      </c>
      <c r="Q103" s="24">
        <v>12</v>
      </c>
      <c r="R103" s="25">
        <v>45717</v>
      </c>
      <c r="S103" s="20" t="s">
        <v>83</v>
      </c>
      <c r="T103" s="23">
        <f t="shared" si="5"/>
        <v>459720000</v>
      </c>
      <c r="U103" s="27" t="s">
        <v>39</v>
      </c>
      <c r="V103" s="28" t="s">
        <v>40</v>
      </c>
      <c r="W103" s="29"/>
      <c r="X103" s="29"/>
      <c r="Y103" s="29"/>
      <c r="Z103" s="29"/>
      <c r="AA103" s="29"/>
      <c r="AB103" s="29"/>
      <c r="AC103" s="29"/>
      <c r="AD103" s="29"/>
      <c r="AE103" s="29"/>
      <c r="AF103" s="29"/>
      <c r="AG103" s="29"/>
      <c r="AH103" s="29"/>
      <c r="AI103" s="29"/>
      <c r="AJ103" s="29"/>
      <c r="AK103" s="29"/>
      <c r="AL103" s="29"/>
      <c r="AM103" s="29"/>
      <c r="AN103" s="29"/>
      <c r="AO103" s="29"/>
      <c r="AP103" s="29"/>
      <c r="AQ103" s="29"/>
      <c r="AR103" s="29"/>
      <c r="AS103" s="29"/>
      <c r="AT103" s="29"/>
      <c r="AU103" s="29"/>
      <c r="AV103" s="29"/>
      <c r="AW103" s="29"/>
      <c r="AX103" s="29"/>
      <c r="AY103" s="29"/>
      <c r="AZ103" s="29"/>
      <c r="BA103" s="29"/>
      <c r="BB103" s="29"/>
      <c r="BC103" s="29"/>
      <c r="BD103" s="29"/>
      <c r="BE103" s="29"/>
      <c r="BF103" s="29"/>
      <c r="BG103" s="29"/>
      <c r="BH103" s="29"/>
      <c r="BI103" s="29"/>
      <c r="BJ103" s="29"/>
      <c r="BK103" s="29"/>
      <c r="BL103" s="29"/>
      <c r="BM103" s="29"/>
      <c r="BN103" s="29"/>
      <c r="BO103" s="29"/>
      <c r="BP103" s="29"/>
      <c r="BQ103" s="29"/>
      <c r="BR103" s="29"/>
      <c r="BS103" s="29"/>
      <c r="BT103" s="29"/>
      <c r="BU103" s="29"/>
      <c r="BV103" s="29"/>
      <c r="BW103" s="29"/>
      <c r="BX103" s="29"/>
      <c r="BY103" s="29"/>
      <c r="BZ103" s="29"/>
      <c r="CA103" s="29"/>
      <c r="CB103" s="29"/>
      <c r="CC103" s="29"/>
      <c r="CD103" s="29"/>
      <c r="CE103" s="29"/>
      <c r="CF103" s="29"/>
      <c r="CG103" s="29"/>
      <c r="CH103" s="29"/>
      <c r="CI103" s="29"/>
      <c r="CJ103" s="29"/>
      <c r="CK103" s="29"/>
      <c r="CL103" s="29"/>
      <c r="CM103" s="29"/>
      <c r="CN103" s="29"/>
      <c r="CO103" s="29"/>
      <c r="CP103" s="29"/>
      <c r="CQ103" s="29"/>
      <c r="CR103" s="29"/>
      <c r="CS103" s="29"/>
      <c r="CT103" s="29"/>
      <c r="CU103" s="29"/>
      <c r="CV103" s="29"/>
      <c r="CW103" s="29"/>
      <c r="CX103" s="29"/>
      <c r="CY103" s="29"/>
      <c r="CZ103" s="29"/>
      <c r="DA103" s="29"/>
      <c r="DB103" s="29"/>
      <c r="DC103" s="29"/>
      <c r="DD103" s="29"/>
      <c r="DE103" s="29"/>
      <c r="DF103" s="29"/>
      <c r="DG103" s="29"/>
      <c r="DH103" s="29"/>
      <c r="DI103" s="29"/>
      <c r="DJ103" s="29"/>
      <c r="DK103" s="29"/>
      <c r="DL103" s="29"/>
      <c r="DM103" s="29"/>
      <c r="DN103" s="29"/>
      <c r="DO103" s="29"/>
      <c r="DP103" s="29"/>
      <c r="DQ103" s="29"/>
      <c r="DR103" s="29"/>
      <c r="DS103" s="29"/>
      <c r="DT103" s="29"/>
      <c r="DU103" s="29"/>
      <c r="DV103" s="29"/>
      <c r="DW103" s="29"/>
      <c r="DX103" s="29"/>
      <c r="DY103" s="29"/>
      <c r="DZ103" s="29"/>
      <c r="EA103" s="29"/>
      <c r="EB103" s="29"/>
      <c r="EC103" s="29"/>
      <c r="ED103" s="29"/>
      <c r="EE103" s="29"/>
      <c r="EF103" s="29"/>
      <c r="EG103" s="29"/>
      <c r="EH103" s="29"/>
      <c r="EI103" s="29"/>
      <c r="EJ103" s="29"/>
      <c r="EK103" s="29"/>
      <c r="EL103" s="29"/>
      <c r="EM103" s="29"/>
      <c r="EN103" s="29"/>
      <c r="EO103" s="29"/>
      <c r="EP103" s="29"/>
      <c r="EQ103" s="29"/>
      <c r="ER103" s="29"/>
      <c r="ES103" s="29"/>
      <c r="ET103" s="29"/>
      <c r="EU103" s="29"/>
      <c r="EV103" s="29"/>
      <c r="EW103" s="29"/>
      <c r="EX103" s="29"/>
      <c r="EY103" s="29"/>
      <c r="EZ103" s="29"/>
      <c r="FA103" s="29"/>
      <c r="FB103" s="29"/>
      <c r="FC103" s="29"/>
      <c r="FD103" s="29"/>
      <c r="FE103" s="29"/>
      <c r="FF103" s="29"/>
      <c r="FG103" s="29"/>
      <c r="FH103" s="29"/>
      <c r="FI103" s="29"/>
      <c r="FJ103" s="29"/>
      <c r="FK103" s="29"/>
      <c r="FL103" s="29"/>
      <c r="FM103" s="29"/>
      <c r="FN103" s="29"/>
      <c r="FO103" s="29"/>
      <c r="FP103" s="29"/>
      <c r="FQ103" s="29"/>
      <c r="FR103" s="29"/>
      <c r="FS103" s="29"/>
      <c r="FT103" s="29"/>
      <c r="FU103" s="29"/>
      <c r="FV103" s="29"/>
      <c r="FW103" s="29"/>
      <c r="FX103" s="29"/>
      <c r="FY103" s="29"/>
      <c r="FZ103" s="29"/>
      <c r="GA103" s="29"/>
      <c r="GB103" s="29"/>
      <c r="GC103" s="29"/>
      <c r="GD103" s="29"/>
      <c r="GE103" s="29"/>
      <c r="GF103" s="29"/>
      <c r="GG103" s="29"/>
      <c r="GH103" s="29"/>
      <c r="GI103" s="29"/>
      <c r="GJ103" s="29"/>
      <c r="GK103" s="29"/>
      <c r="GL103" s="29"/>
      <c r="GM103" s="29"/>
      <c r="GN103" s="29"/>
      <c r="GO103" s="29"/>
      <c r="GP103" s="29"/>
      <c r="GQ103" s="29"/>
      <c r="GR103" s="29"/>
      <c r="GS103" s="29"/>
      <c r="GT103" s="29"/>
      <c r="GU103" s="29"/>
      <c r="GV103" s="29"/>
      <c r="GW103" s="29"/>
      <c r="GX103" s="29"/>
      <c r="GY103" s="29"/>
      <c r="GZ103" s="29"/>
      <c r="HA103" s="29"/>
      <c r="HB103" s="29"/>
      <c r="HC103" s="29"/>
      <c r="HD103" s="29"/>
      <c r="HE103" s="29"/>
      <c r="HF103" s="29"/>
      <c r="HG103" s="29"/>
      <c r="HH103" s="29"/>
      <c r="HI103" s="29"/>
      <c r="HJ103" s="29"/>
      <c r="HK103" s="29"/>
      <c r="HL103" s="29"/>
      <c r="HM103" s="29"/>
      <c r="HN103" s="29"/>
      <c r="HO103" s="29"/>
      <c r="HP103" s="29"/>
      <c r="HQ103" s="29"/>
      <c r="HR103" s="29"/>
      <c r="HS103" s="29"/>
      <c r="HT103" s="29"/>
      <c r="HU103" s="29"/>
      <c r="HV103" s="29"/>
      <c r="HW103" s="29"/>
      <c r="HX103" s="29"/>
      <c r="HY103" s="29"/>
      <c r="HZ103" s="29"/>
      <c r="IA103" s="29"/>
      <c r="IB103" s="29"/>
      <c r="IC103" s="29"/>
      <c r="ID103" s="29"/>
      <c r="IE103" s="29"/>
      <c r="IF103" s="29"/>
      <c r="IG103" s="29"/>
      <c r="IH103" s="29"/>
      <c r="II103" s="29"/>
      <c r="IJ103" s="29"/>
      <c r="IK103" s="29"/>
      <c r="IL103" s="29"/>
      <c r="IM103" s="29"/>
      <c r="IN103" s="29"/>
      <c r="IO103" s="29"/>
      <c r="IP103" s="29"/>
      <c r="IQ103" s="29"/>
      <c r="IR103" s="29"/>
      <c r="IS103" s="29"/>
      <c r="IT103" s="29"/>
      <c r="IU103" s="29"/>
      <c r="IV103" s="29"/>
      <c r="IW103" s="29"/>
      <c r="IX103" s="29"/>
      <c r="IY103" s="29"/>
      <c r="IZ103" s="29"/>
      <c r="JA103" s="29"/>
      <c r="JB103" s="29"/>
      <c r="JC103" s="29"/>
      <c r="JD103" s="29"/>
      <c r="JE103" s="29"/>
      <c r="JF103" s="29"/>
      <c r="JG103" s="29"/>
      <c r="JH103" s="29"/>
      <c r="JI103" s="29"/>
      <c r="JJ103" s="29"/>
      <c r="JK103" s="29"/>
      <c r="JL103" s="29"/>
      <c r="JM103" s="29"/>
      <c r="JN103" s="29"/>
      <c r="JO103" s="29"/>
      <c r="JP103" s="29"/>
      <c r="JQ103" s="29"/>
      <c r="JR103" s="29"/>
      <c r="JS103" s="29"/>
      <c r="JT103" s="29"/>
      <c r="JU103" s="29"/>
      <c r="JV103" s="29"/>
      <c r="JW103" s="29"/>
      <c r="JX103" s="29"/>
      <c r="JY103" s="29"/>
      <c r="JZ103" s="29"/>
      <c r="KA103" s="29"/>
      <c r="KB103" s="29"/>
      <c r="KC103" s="29"/>
      <c r="KD103" s="29"/>
      <c r="KE103" s="29"/>
      <c r="KF103" s="29"/>
      <c r="KG103" s="29"/>
      <c r="KH103" s="29"/>
      <c r="KI103" s="29"/>
      <c r="KJ103" s="29"/>
      <c r="KK103" s="29"/>
      <c r="KL103" s="29"/>
      <c r="KM103" s="29"/>
      <c r="KN103" s="29"/>
      <c r="KO103" s="29"/>
      <c r="KP103" s="29"/>
      <c r="KQ103" s="29"/>
      <c r="KR103" s="29"/>
      <c r="KS103" s="29"/>
      <c r="KT103" s="29"/>
      <c r="KU103" s="29"/>
      <c r="KV103" s="29"/>
      <c r="KW103" s="29"/>
      <c r="KX103" s="29"/>
      <c r="KY103" s="29"/>
      <c r="KZ103" s="29"/>
      <c r="LA103" s="29"/>
      <c r="LB103" s="29"/>
      <c r="LC103" s="29"/>
      <c r="LD103" s="29"/>
      <c r="LE103" s="29"/>
      <c r="LF103" s="29"/>
      <c r="LG103" s="29"/>
      <c r="LH103" s="29"/>
      <c r="LI103" s="29"/>
      <c r="LJ103" s="29"/>
      <c r="LK103" s="29"/>
      <c r="LL103" s="29"/>
      <c r="LM103" s="29"/>
      <c r="LN103" s="29"/>
      <c r="LO103" s="29"/>
      <c r="LP103" s="29"/>
      <c r="LQ103" s="29"/>
      <c r="LR103" s="29"/>
      <c r="LS103" s="29"/>
      <c r="LT103" s="29"/>
      <c r="LU103" s="29"/>
      <c r="LV103" s="29"/>
      <c r="LW103" s="29"/>
      <c r="LX103" s="29"/>
      <c r="LY103" s="29"/>
      <c r="LZ103" s="29"/>
      <c r="MA103" s="29"/>
      <c r="MB103" s="29"/>
      <c r="MC103" s="29"/>
      <c r="MD103" s="29"/>
      <c r="ME103" s="29"/>
      <c r="MF103" s="29"/>
      <c r="MG103" s="29"/>
      <c r="MH103" s="29"/>
      <c r="MI103" s="29"/>
      <c r="MJ103" s="29"/>
      <c r="MK103" s="29"/>
      <c r="ML103" s="29"/>
      <c r="MM103" s="29"/>
      <c r="MN103" s="29"/>
      <c r="MO103" s="29"/>
      <c r="MP103" s="29"/>
      <c r="MQ103" s="29"/>
      <c r="MR103" s="29"/>
      <c r="MS103" s="29"/>
      <c r="MT103" s="29"/>
      <c r="MU103" s="29"/>
      <c r="MV103" s="29"/>
      <c r="MW103" s="29"/>
      <c r="MX103" s="29"/>
      <c r="MY103" s="29"/>
      <c r="MZ103" s="29"/>
      <c r="NA103" s="29"/>
      <c r="NB103" s="29"/>
      <c r="NC103" s="29"/>
      <c r="ND103" s="29"/>
      <c r="NE103" s="29"/>
      <c r="NF103" s="29"/>
      <c r="NG103" s="29"/>
      <c r="NH103" s="29"/>
      <c r="NI103" s="29"/>
      <c r="NJ103" s="29"/>
      <c r="NK103" s="29"/>
      <c r="NL103" s="29"/>
      <c r="NM103" s="29"/>
      <c r="NN103" s="29"/>
      <c r="NO103" s="29"/>
      <c r="NP103" s="29"/>
      <c r="NQ103" s="29"/>
      <c r="NR103" s="29"/>
      <c r="NS103" s="29"/>
      <c r="NT103" s="29"/>
      <c r="NU103" s="29"/>
      <c r="NV103" s="29"/>
      <c r="NW103" s="29"/>
      <c r="NX103" s="29"/>
      <c r="NY103" s="29"/>
      <c r="NZ103" s="29"/>
      <c r="OA103" s="29"/>
      <c r="OB103" s="29"/>
      <c r="OC103" s="29"/>
      <c r="OD103" s="29"/>
      <c r="OE103" s="29"/>
      <c r="OF103" s="29"/>
      <c r="OG103" s="29"/>
      <c r="OH103" s="29"/>
      <c r="OI103" s="29"/>
      <c r="OJ103" s="29"/>
      <c r="OK103" s="29"/>
      <c r="OL103" s="29"/>
      <c r="OM103" s="29"/>
      <c r="ON103" s="29"/>
      <c r="OO103" s="29"/>
      <c r="OP103" s="29"/>
      <c r="OQ103" s="29"/>
      <c r="OR103" s="29"/>
      <c r="OS103" s="29"/>
      <c r="OT103" s="29"/>
      <c r="OU103" s="29"/>
      <c r="OV103" s="29"/>
      <c r="OW103" s="29"/>
      <c r="OX103" s="29"/>
      <c r="OY103" s="29"/>
      <c r="OZ103" s="29"/>
      <c r="PA103" s="29"/>
      <c r="PB103" s="29"/>
      <c r="PC103" s="29"/>
      <c r="PD103" s="29"/>
      <c r="PE103" s="29"/>
      <c r="PF103" s="29"/>
      <c r="PG103" s="29"/>
      <c r="PH103" s="29"/>
      <c r="PI103" s="29"/>
      <c r="PJ103" s="29"/>
      <c r="PK103" s="29"/>
      <c r="PL103" s="29"/>
      <c r="PM103" s="29"/>
      <c r="PN103" s="29"/>
      <c r="PO103" s="29"/>
      <c r="PP103" s="29"/>
      <c r="PQ103" s="29"/>
      <c r="PR103" s="29"/>
      <c r="PS103" s="29"/>
      <c r="PT103" s="29"/>
      <c r="PU103" s="29"/>
      <c r="PV103" s="29"/>
      <c r="PW103" s="29"/>
      <c r="PX103" s="29"/>
      <c r="PY103" s="29"/>
      <c r="PZ103" s="29"/>
      <c r="QA103" s="29"/>
      <c r="QB103" s="29"/>
      <c r="QC103" s="29"/>
      <c r="QD103" s="29"/>
      <c r="QE103" s="29"/>
      <c r="QF103" s="29"/>
      <c r="QG103" s="29"/>
      <c r="QH103" s="29"/>
      <c r="QI103" s="29"/>
      <c r="QJ103" s="29"/>
      <c r="QK103" s="29"/>
      <c r="QL103" s="29"/>
      <c r="QM103" s="29"/>
      <c r="QN103" s="29"/>
      <c r="QO103" s="29"/>
      <c r="QP103" s="29"/>
      <c r="QQ103" s="29"/>
      <c r="QR103" s="29"/>
      <c r="QS103" s="29"/>
      <c r="QT103" s="29"/>
      <c r="QU103" s="29"/>
      <c r="QV103" s="29"/>
      <c r="QW103" s="29"/>
      <c r="QX103" s="29"/>
      <c r="QY103" s="29"/>
      <c r="QZ103" s="29"/>
      <c r="RA103" s="29"/>
      <c r="RB103" s="29"/>
      <c r="RC103" s="29"/>
      <c r="RD103" s="29"/>
      <c r="RE103" s="29"/>
      <c r="RF103" s="29"/>
      <c r="RG103" s="29"/>
      <c r="RH103" s="29"/>
      <c r="RI103" s="29"/>
      <c r="RJ103" s="29"/>
      <c r="RK103" s="29"/>
      <c r="RL103" s="29"/>
      <c r="RM103" s="29"/>
      <c r="RN103" s="29"/>
      <c r="RO103" s="29"/>
      <c r="RP103" s="29"/>
      <c r="RQ103" s="29"/>
      <c r="RR103" s="29"/>
      <c r="RS103" s="29"/>
      <c r="RT103" s="29"/>
      <c r="RU103" s="29"/>
      <c r="RV103" s="29"/>
      <c r="RW103" s="29"/>
      <c r="RX103" s="29"/>
      <c r="RY103" s="29"/>
      <c r="RZ103" s="29"/>
      <c r="SA103" s="29"/>
      <c r="SB103" s="29"/>
      <c r="SC103" s="29"/>
      <c r="SD103" s="29"/>
      <c r="SE103" s="29"/>
      <c r="SF103" s="29"/>
      <c r="SG103" s="29"/>
      <c r="SH103" s="29"/>
      <c r="SI103" s="29"/>
      <c r="SJ103" s="29"/>
      <c r="SK103" s="29"/>
      <c r="SL103" s="29"/>
    </row>
    <row r="104" spans="1:508" ht="16.5" customHeight="1" x14ac:dyDescent="0.2">
      <c r="A104" s="20">
        <v>1068</v>
      </c>
      <c r="B104" s="20" t="s">
        <v>77</v>
      </c>
      <c r="C104" s="20" t="s">
        <v>206</v>
      </c>
      <c r="D104" s="20" t="s">
        <v>30</v>
      </c>
      <c r="E104" s="20" t="s">
        <v>1339</v>
      </c>
      <c r="F104" s="22" t="s">
        <v>209</v>
      </c>
      <c r="G104" s="20" t="s">
        <v>86</v>
      </c>
      <c r="H104" s="20" t="s">
        <v>26</v>
      </c>
      <c r="I104" s="20" t="s">
        <v>81</v>
      </c>
      <c r="J104" s="22" t="s">
        <v>206</v>
      </c>
      <c r="K104" s="20"/>
      <c r="L104" s="20"/>
      <c r="M104" s="20"/>
      <c r="N104" s="20"/>
      <c r="O104" s="20"/>
      <c r="P104" s="23">
        <v>54390000</v>
      </c>
      <c r="Q104" s="24">
        <v>12</v>
      </c>
      <c r="R104" s="25">
        <v>45717</v>
      </c>
      <c r="S104" s="20" t="s">
        <v>83</v>
      </c>
      <c r="T104" s="23">
        <f t="shared" si="5"/>
        <v>652680000</v>
      </c>
      <c r="U104" s="27" t="s">
        <v>39</v>
      </c>
      <c r="V104" s="28" t="s">
        <v>40</v>
      </c>
      <c r="W104" s="29"/>
      <c r="X104" s="29"/>
      <c r="Y104" s="29"/>
      <c r="Z104" s="29"/>
      <c r="AA104" s="29"/>
      <c r="AB104" s="29"/>
      <c r="AC104" s="29"/>
      <c r="AD104" s="29"/>
      <c r="AE104" s="29"/>
      <c r="AF104" s="29"/>
      <c r="AG104" s="29"/>
      <c r="AH104" s="29"/>
      <c r="AI104" s="29"/>
      <c r="AJ104" s="29"/>
      <c r="AK104" s="29"/>
      <c r="AL104" s="29"/>
      <c r="AM104" s="29"/>
      <c r="AN104" s="29"/>
      <c r="AO104" s="29"/>
      <c r="AP104" s="29"/>
      <c r="AQ104" s="29"/>
      <c r="AR104" s="29"/>
      <c r="AS104" s="29"/>
      <c r="AT104" s="29"/>
      <c r="AU104" s="29"/>
      <c r="AV104" s="29"/>
      <c r="AW104" s="29"/>
      <c r="AX104" s="29"/>
      <c r="AY104" s="29"/>
      <c r="AZ104" s="29"/>
      <c r="BA104" s="29"/>
      <c r="BB104" s="29"/>
      <c r="BC104" s="29"/>
      <c r="BD104" s="29"/>
      <c r="BE104" s="29"/>
      <c r="BF104" s="29"/>
      <c r="BG104" s="29"/>
      <c r="BH104" s="29"/>
      <c r="BI104" s="29"/>
      <c r="BJ104" s="29"/>
      <c r="BK104" s="29"/>
      <c r="BL104" s="29"/>
      <c r="BM104" s="29"/>
      <c r="BN104" s="29"/>
      <c r="BO104" s="29"/>
      <c r="BP104" s="29"/>
      <c r="BQ104" s="29"/>
      <c r="BR104" s="29"/>
      <c r="BS104" s="29"/>
      <c r="BT104" s="29"/>
      <c r="BU104" s="29"/>
      <c r="BV104" s="29"/>
      <c r="BW104" s="29"/>
      <c r="BX104" s="29"/>
      <c r="BY104" s="29"/>
      <c r="BZ104" s="29"/>
      <c r="CA104" s="29"/>
      <c r="CB104" s="29"/>
      <c r="CC104" s="29"/>
      <c r="CD104" s="29"/>
      <c r="CE104" s="29"/>
      <c r="CF104" s="29"/>
      <c r="CG104" s="29"/>
      <c r="CH104" s="29"/>
      <c r="CI104" s="29"/>
      <c r="CJ104" s="29"/>
      <c r="CK104" s="29"/>
      <c r="CL104" s="29"/>
      <c r="CM104" s="29"/>
      <c r="CN104" s="29"/>
      <c r="CO104" s="29"/>
      <c r="CP104" s="29"/>
      <c r="CQ104" s="29"/>
      <c r="CR104" s="29"/>
      <c r="CS104" s="29"/>
      <c r="CT104" s="29"/>
      <c r="CU104" s="29"/>
      <c r="CV104" s="29"/>
      <c r="CW104" s="29"/>
      <c r="CX104" s="29"/>
      <c r="CY104" s="29"/>
      <c r="CZ104" s="29"/>
      <c r="DA104" s="29"/>
      <c r="DB104" s="29"/>
      <c r="DC104" s="29"/>
      <c r="DD104" s="29"/>
      <c r="DE104" s="29"/>
      <c r="DF104" s="29"/>
      <c r="DG104" s="29"/>
      <c r="DH104" s="29"/>
      <c r="DI104" s="29"/>
      <c r="DJ104" s="29"/>
      <c r="DK104" s="29"/>
      <c r="DL104" s="29"/>
      <c r="DM104" s="29"/>
      <c r="DN104" s="29"/>
      <c r="DO104" s="29"/>
      <c r="DP104" s="29"/>
      <c r="DQ104" s="29"/>
      <c r="DR104" s="29"/>
      <c r="DS104" s="29"/>
      <c r="DT104" s="29"/>
      <c r="DU104" s="29"/>
      <c r="DV104" s="29"/>
      <c r="DW104" s="29"/>
      <c r="DX104" s="29"/>
      <c r="DY104" s="29"/>
      <c r="DZ104" s="29"/>
      <c r="EA104" s="29"/>
      <c r="EB104" s="29"/>
      <c r="EC104" s="29"/>
      <c r="ED104" s="29"/>
      <c r="EE104" s="29"/>
      <c r="EF104" s="29"/>
      <c r="EG104" s="29"/>
      <c r="EH104" s="29"/>
      <c r="EI104" s="29"/>
      <c r="EJ104" s="29"/>
      <c r="EK104" s="29"/>
      <c r="EL104" s="29"/>
      <c r="EM104" s="29"/>
      <c r="EN104" s="29"/>
      <c r="EO104" s="29"/>
      <c r="EP104" s="29"/>
      <c r="EQ104" s="29"/>
      <c r="ER104" s="29"/>
      <c r="ES104" s="29"/>
      <c r="ET104" s="29"/>
      <c r="EU104" s="29"/>
      <c r="EV104" s="29"/>
      <c r="EW104" s="29"/>
      <c r="EX104" s="29"/>
      <c r="EY104" s="29"/>
      <c r="EZ104" s="29"/>
      <c r="FA104" s="29"/>
      <c r="FB104" s="29"/>
      <c r="FC104" s="29"/>
      <c r="FD104" s="29"/>
      <c r="FE104" s="29"/>
      <c r="FF104" s="29"/>
      <c r="FG104" s="29"/>
      <c r="FH104" s="29"/>
      <c r="FI104" s="29"/>
      <c r="FJ104" s="29"/>
      <c r="FK104" s="29"/>
      <c r="FL104" s="29"/>
      <c r="FM104" s="29"/>
      <c r="FN104" s="29"/>
      <c r="FO104" s="29"/>
      <c r="FP104" s="29"/>
      <c r="FQ104" s="29"/>
      <c r="FR104" s="29"/>
      <c r="FS104" s="29"/>
      <c r="FT104" s="29"/>
      <c r="FU104" s="29"/>
      <c r="FV104" s="29"/>
      <c r="FW104" s="29"/>
      <c r="FX104" s="29"/>
      <c r="FY104" s="29"/>
      <c r="FZ104" s="29"/>
      <c r="GA104" s="29"/>
      <c r="GB104" s="29"/>
      <c r="GC104" s="29"/>
      <c r="GD104" s="29"/>
      <c r="GE104" s="29"/>
      <c r="GF104" s="29"/>
      <c r="GG104" s="29"/>
      <c r="GH104" s="29"/>
      <c r="GI104" s="29"/>
      <c r="GJ104" s="29"/>
      <c r="GK104" s="29"/>
      <c r="GL104" s="29"/>
      <c r="GM104" s="29"/>
      <c r="GN104" s="29"/>
      <c r="GO104" s="29"/>
      <c r="GP104" s="29"/>
      <c r="GQ104" s="29"/>
      <c r="GR104" s="29"/>
      <c r="GS104" s="29"/>
      <c r="GT104" s="29"/>
      <c r="GU104" s="29"/>
      <c r="GV104" s="29"/>
      <c r="GW104" s="29"/>
      <c r="GX104" s="29"/>
      <c r="GY104" s="29"/>
      <c r="GZ104" s="29"/>
      <c r="HA104" s="29"/>
      <c r="HB104" s="29"/>
      <c r="HC104" s="29"/>
      <c r="HD104" s="29"/>
      <c r="HE104" s="29"/>
      <c r="HF104" s="29"/>
      <c r="HG104" s="29"/>
      <c r="HH104" s="29"/>
      <c r="HI104" s="29"/>
      <c r="HJ104" s="29"/>
      <c r="HK104" s="29"/>
      <c r="HL104" s="29"/>
      <c r="HM104" s="29"/>
      <c r="HN104" s="29"/>
      <c r="HO104" s="29"/>
      <c r="HP104" s="29"/>
      <c r="HQ104" s="29"/>
      <c r="HR104" s="29"/>
      <c r="HS104" s="29"/>
      <c r="HT104" s="29"/>
      <c r="HU104" s="29"/>
      <c r="HV104" s="29"/>
      <c r="HW104" s="29"/>
      <c r="HX104" s="29"/>
      <c r="HY104" s="29"/>
      <c r="HZ104" s="29"/>
      <c r="IA104" s="29"/>
      <c r="IB104" s="29"/>
      <c r="IC104" s="29"/>
      <c r="ID104" s="29"/>
      <c r="IE104" s="29"/>
      <c r="IF104" s="29"/>
      <c r="IG104" s="29"/>
      <c r="IH104" s="29"/>
      <c r="II104" s="29"/>
      <c r="IJ104" s="29"/>
      <c r="IK104" s="29"/>
      <c r="IL104" s="29"/>
      <c r="IM104" s="29"/>
      <c r="IN104" s="29"/>
      <c r="IO104" s="29"/>
      <c r="IP104" s="29"/>
      <c r="IQ104" s="29"/>
      <c r="IR104" s="29"/>
      <c r="IS104" s="29"/>
      <c r="IT104" s="29"/>
      <c r="IU104" s="29"/>
      <c r="IV104" s="29"/>
      <c r="IW104" s="29"/>
      <c r="IX104" s="29"/>
      <c r="IY104" s="29"/>
      <c r="IZ104" s="29"/>
      <c r="JA104" s="29"/>
      <c r="JB104" s="29"/>
      <c r="JC104" s="29"/>
      <c r="JD104" s="29"/>
      <c r="JE104" s="29"/>
      <c r="JF104" s="29"/>
      <c r="JG104" s="29"/>
      <c r="JH104" s="29"/>
      <c r="JI104" s="29"/>
      <c r="JJ104" s="29"/>
      <c r="JK104" s="29"/>
      <c r="JL104" s="29"/>
      <c r="JM104" s="29"/>
      <c r="JN104" s="29"/>
      <c r="JO104" s="29"/>
      <c r="JP104" s="29"/>
      <c r="JQ104" s="29"/>
      <c r="JR104" s="29"/>
      <c r="JS104" s="29"/>
      <c r="JT104" s="29"/>
      <c r="JU104" s="29"/>
      <c r="JV104" s="29"/>
      <c r="JW104" s="29"/>
      <c r="JX104" s="29"/>
      <c r="JY104" s="29"/>
      <c r="JZ104" s="29"/>
      <c r="KA104" s="29"/>
      <c r="KB104" s="29"/>
      <c r="KC104" s="29"/>
      <c r="KD104" s="29"/>
      <c r="KE104" s="29"/>
      <c r="KF104" s="29"/>
      <c r="KG104" s="29"/>
      <c r="KH104" s="29"/>
      <c r="KI104" s="29"/>
      <c r="KJ104" s="29"/>
      <c r="KK104" s="29"/>
      <c r="KL104" s="29"/>
      <c r="KM104" s="29"/>
      <c r="KN104" s="29"/>
      <c r="KO104" s="29"/>
      <c r="KP104" s="29"/>
      <c r="KQ104" s="29"/>
      <c r="KR104" s="29"/>
      <c r="KS104" s="29"/>
      <c r="KT104" s="29"/>
      <c r="KU104" s="29"/>
      <c r="KV104" s="29"/>
      <c r="KW104" s="29"/>
      <c r="KX104" s="29"/>
      <c r="KY104" s="29"/>
      <c r="KZ104" s="29"/>
      <c r="LA104" s="29"/>
      <c r="LB104" s="29"/>
      <c r="LC104" s="29"/>
      <c r="LD104" s="29"/>
      <c r="LE104" s="29"/>
      <c r="LF104" s="29"/>
      <c r="LG104" s="29"/>
      <c r="LH104" s="29"/>
      <c r="LI104" s="29"/>
      <c r="LJ104" s="29"/>
      <c r="LK104" s="29"/>
      <c r="LL104" s="29"/>
      <c r="LM104" s="29"/>
      <c r="LN104" s="29"/>
      <c r="LO104" s="29"/>
      <c r="LP104" s="29"/>
      <c r="LQ104" s="29"/>
      <c r="LR104" s="29"/>
      <c r="LS104" s="29"/>
      <c r="LT104" s="29"/>
      <c r="LU104" s="29"/>
      <c r="LV104" s="29"/>
      <c r="LW104" s="29"/>
      <c r="LX104" s="29"/>
      <c r="LY104" s="29"/>
      <c r="LZ104" s="29"/>
      <c r="MA104" s="29"/>
      <c r="MB104" s="29"/>
      <c r="MC104" s="29"/>
      <c r="MD104" s="29"/>
      <c r="ME104" s="29"/>
      <c r="MF104" s="29"/>
      <c r="MG104" s="29"/>
      <c r="MH104" s="29"/>
      <c r="MI104" s="29"/>
      <c r="MJ104" s="29"/>
      <c r="MK104" s="29"/>
      <c r="ML104" s="29"/>
      <c r="MM104" s="29"/>
      <c r="MN104" s="29"/>
      <c r="MO104" s="29"/>
      <c r="MP104" s="29"/>
      <c r="MQ104" s="29"/>
      <c r="MR104" s="29"/>
      <c r="MS104" s="29"/>
      <c r="MT104" s="29"/>
      <c r="MU104" s="29"/>
      <c r="MV104" s="29"/>
      <c r="MW104" s="29"/>
      <c r="MX104" s="29"/>
      <c r="MY104" s="29"/>
      <c r="MZ104" s="29"/>
      <c r="NA104" s="29"/>
      <c r="NB104" s="29"/>
      <c r="NC104" s="29"/>
      <c r="ND104" s="29"/>
      <c r="NE104" s="29"/>
      <c r="NF104" s="29"/>
      <c r="NG104" s="29"/>
      <c r="NH104" s="29"/>
      <c r="NI104" s="29"/>
      <c r="NJ104" s="29"/>
      <c r="NK104" s="29"/>
      <c r="NL104" s="29"/>
      <c r="NM104" s="29"/>
      <c r="NN104" s="29"/>
      <c r="NO104" s="29"/>
      <c r="NP104" s="29"/>
      <c r="NQ104" s="29"/>
      <c r="NR104" s="29"/>
      <c r="NS104" s="29"/>
      <c r="NT104" s="29"/>
      <c r="NU104" s="29"/>
      <c r="NV104" s="29"/>
      <c r="NW104" s="29"/>
      <c r="NX104" s="29"/>
      <c r="NY104" s="29"/>
      <c r="NZ104" s="29"/>
      <c r="OA104" s="29"/>
      <c r="OB104" s="29"/>
      <c r="OC104" s="29"/>
      <c r="OD104" s="29"/>
      <c r="OE104" s="29"/>
      <c r="OF104" s="29"/>
      <c r="OG104" s="29"/>
      <c r="OH104" s="29"/>
      <c r="OI104" s="29"/>
      <c r="OJ104" s="29"/>
      <c r="OK104" s="29"/>
      <c r="OL104" s="29"/>
      <c r="OM104" s="29"/>
      <c r="ON104" s="29"/>
      <c r="OO104" s="29"/>
      <c r="OP104" s="29"/>
      <c r="OQ104" s="29"/>
      <c r="OR104" s="29"/>
      <c r="OS104" s="29"/>
      <c r="OT104" s="29"/>
      <c r="OU104" s="29"/>
      <c r="OV104" s="29"/>
      <c r="OW104" s="29"/>
      <c r="OX104" s="29"/>
      <c r="OY104" s="29"/>
      <c r="OZ104" s="29"/>
      <c r="PA104" s="29"/>
      <c r="PB104" s="29"/>
      <c r="PC104" s="29"/>
      <c r="PD104" s="29"/>
      <c r="PE104" s="29"/>
      <c r="PF104" s="29"/>
      <c r="PG104" s="29"/>
      <c r="PH104" s="29"/>
      <c r="PI104" s="29"/>
      <c r="PJ104" s="29"/>
      <c r="PK104" s="29"/>
      <c r="PL104" s="29"/>
      <c r="PM104" s="29"/>
      <c r="PN104" s="29"/>
      <c r="PO104" s="29"/>
      <c r="PP104" s="29"/>
      <c r="PQ104" s="29"/>
      <c r="PR104" s="29"/>
      <c r="PS104" s="29"/>
      <c r="PT104" s="29"/>
      <c r="PU104" s="29"/>
      <c r="PV104" s="29"/>
      <c r="PW104" s="29"/>
      <c r="PX104" s="29"/>
      <c r="PY104" s="29"/>
      <c r="PZ104" s="29"/>
      <c r="QA104" s="29"/>
      <c r="QB104" s="29"/>
      <c r="QC104" s="29"/>
      <c r="QD104" s="29"/>
      <c r="QE104" s="29"/>
      <c r="QF104" s="29"/>
      <c r="QG104" s="29"/>
      <c r="QH104" s="29"/>
      <c r="QI104" s="29"/>
      <c r="QJ104" s="29"/>
      <c r="QK104" s="29"/>
      <c r="QL104" s="29"/>
      <c r="QM104" s="29"/>
      <c r="QN104" s="29"/>
      <c r="QO104" s="29"/>
      <c r="QP104" s="29"/>
      <c r="QQ104" s="29"/>
      <c r="QR104" s="29"/>
      <c r="QS104" s="29"/>
      <c r="QT104" s="29"/>
      <c r="QU104" s="29"/>
      <c r="QV104" s="29"/>
      <c r="QW104" s="29"/>
      <c r="QX104" s="29"/>
      <c r="QY104" s="29"/>
      <c r="QZ104" s="29"/>
      <c r="RA104" s="29"/>
      <c r="RB104" s="29"/>
      <c r="RC104" s="29"/>
      <c r="RD104" s="29"/>
      <c r="RE104" s="29"/>
      <c r="RF104" s="29"/>
      <c r="RG104" s="29"/>
      <c r="RH104" s="29"/>
      <c r="RI104" s="29"/>
      <c r="RJ104" s="29"/>
      <c r="RK104" s="29"/>
      <c r="RL104" s="29"/>
      <c r="RM104" s="29"/>
      <c r="RN104" s="29"/>
      <c r="RO104" s="29"/>
      <c r="RP104" s="29"/>
      <c r="RQ104" s="29"/>
      <c r="RR104" s="29"/>
      <c r="RS104" s="29"/>
      <c r="RT104" s="29"/>
      <c r="RU104" s="29"/>
      <c r="RV104" s="29"/>
      <c r="RW104" s="29"/>
      <c r="RX104" s="29"/>
      <c r="RY104" s="29"/>
      <c r="RZ104" s="29"/>
      <c r="SA104" s="29"/>
      <c r="SB104" s="29"/>
      <c r="SC104" s="29"/>
      <c r="SD104" s="29"/>
      <c r="SE104" s="29"/>
      <c r="SF104" s="29"/>
      <c r="SG104" s="29"/>
      <c r="SH104" s="29"/>
      <c r="SI104" s="29"/>
      <c r="SJ104" s="29"/>
      <c r="SK104" s="29"/>
      <c r="SL104" s="29"/>
    </row>
    <row r="105" spans="1:508" ht="16.5" customHeight="1" x14ac:dyDescent="0.2">
      <c r="A105" s="20">
        <v>1070</v>
      </c>
      <c r="B105" s="20" t="s">
        <v>77</v>
      </c>
      <c r="C105" s="20" t="s">
        <v>210</v>
      </c>
      <c r="D105" s="20" t="s">
        <v>30</v>
      </c>
      <c r="E105" s="20" t="s">
        <v>1345</v>
      </c>
      <c r="F105" s="22" t="s">
        <v>207</v>
      </c>
      <c r="G105" s="20" t="s">
        <v>86</v>
      </c>
      <c r="H105" s="20" t="s">
        <v>35</v>
      </c>
      <c r="I105" s="20" t="s">
        <v>81</v>
      </c>
      <c r="J105" s="22" t="s">
        <v>210</v>
      </c>
      <c r="K105" s="20"/>
      <c r="L105" s="20"/>
      <c r="M105" s="20"/>
      <c r="N105" s="20"/>
      <c r="O105" s="20"/>
      <c r="P105" s="23">
        <v>27125000</v>
      </c>
      <c r="Q105" s="24">
        <v>12</v>
      </c>
      <c r="R105" s="25">
        <v>45717</v>
      </c>
      <c r="S105" s="20" t="s">
        <v>83</v>
      </c>
      <c r="T105" s="23">
        <f t="shared" si="5"/>
        <v>325500000</v>
      </c>
      <c r="U105" s="27" t="s">
        <v>39</v>
      </c>
      <c r="V105" s="28" t="s">
        <v>40</v>
      </c>
      <c r="W105" s="29"/>
      <c r="X105" s="29"/>
      <c r="Y105" s="29"/>
      <c r="Z105" s="29"/>
      <c r="AA105" s="29"/>
      <c r="AB105" s="29"/>
      <c r="AC105" s="29"/>
      <c r="AD105" s="29"/>
      <c r="AE105" s="29"/>
      <c r="AF105" s="29"/>
      <c r="AG105" s="29"/>
      <c r="AH105" s="29"/>
      <c r="AI105" s="29"/>
      <c r="AJ105" s="29"/>
      <c r="AK105" s="29"/>
      <c r="AL105" s="29"/>
      <c r="AM105" s="29"/>
      <c r="AN105" s="29"/>
      <c r="AO105" s="29"/>
      <c r="AP105" s="29"/>
      <c r="AQ105" s="29"/>
      <c r="AR105" s="29"/>
      <c r="AS105" s="29"/>
      <c r="AT105" s="29"/>
      <c r="AU105" s="29"/>
      <c r="AV105" s="29"/>
      <c r="AW105" s="29"/>
      <c r="AX105" s="29"/>
      <c r="AY105" s="29"/>
      <c r="AZ105" s="29"/>
      <c r="BA105" s="29"/>
      <c r="BB105" s="29"/>
      <c r="BC105" s="29"/>
      <c r="BD105" s="29"/>
      <c r="BE105" s="29"/>
      <c r="BF105" s="29"/>
      <c r="BG105" s="29"/>
      <c r="BH105" s="29"/>
      <c r="BI105" s="29"/>
      <c r="BJ105" s="29"/>
      <c r="BK105" s="29"/>
      <c r="BL105" s="29"/>
      <c r="BM105" s="29"/>
      <c r="BN105" s="29"/>
      <c r="BO105" s="29"/>
      <c r="BP105" s="29"/>
      <c r="BQ105" s="29"/>
      <c r="BR105" s="29"/>
      <c r="BS105" s="29"/>
      <c r="BT105" s="29"/>
      <c r="BU105" s="29"/>
      <c r="BV105" s="29"/>
      <c r="BW105" s="29"/>
      <c r="BX105" s="29"/>
      <c r="BY105" s="29"/>
      <c r="BZ105" s="29"/>
      <c r="CA105" s="29"/>
      <c r="CB105" s="29"/>
      <c r="CC105" s="29"/>
      <c r="CD105" s="29"/>
      <c r="CE105" s="29"/>
      <c r="CF105" s="29"/>
      <c r="CG105" s="29"/>
      <c r="CH105" s="29"/>
      <c r="CI105" s="29"/>
      <c r="CJ105" s="29"/>
      <c r="CK105" s="29"/>
      <c r="CL105" s="29"/>
      <c r="CM105" s="29"/>
      <c r="CN105" s="29"/>
      <c r="CO105" s="29"/>
      <c r="CP105" s="29"/>
      <c r="CQ105" s="29"/>
      <c r="CR105" s="29"/>
      <c r="CS105" s="29"/>
      <c r="CT105" s="29"/>
      <c r="CU105" s="29"/>
      <c r="CV105" s="29"/>
      <c r="CW105" s="29"/>
      <c r="CX105" s="29"/>
      <c r="CY105" s="29"/>
      <c r="CZ105" s="29"/>
      <c r="DA105" s="29"/>
      <c r="DB105" s="29"/>
      <c r="DC105" s="29"/>
      <c r="DD105" s="29"/>
      <c r="DE105" s="29"/>
      <c r="DF105" s="29"/>
      <c r="DG105" s="29"/>
      <c r="DH105" s="29"/>
      <c r="DI105" s="29"/>
      <c r="DJ105" s="29"/>
      <c r="DK105" s="29"/>
      <c r="DL105" s="29"/>
      <c r="DM105" s="29"/>
      <c r="DN105" s="29"/>
      <c r="DO105" s="29"/>
      <c r="DP105" s="29"/>
      <c r="DQ105" s="29"/>
      <c r="DR105" s="29"/>
      <c r="DS105" s="29"/>
      <c r="DT105" s="29"/>
      <c r="DU105" s="29"/>
      <c r="DV105" s="29"/>
      <c r="DW105" s="29"/>
      <c r="DX105" s="29"/>
      <c r="DY105" s="29"/>
      <c r="DZ105" s="29"/>
      <c r="EA105" s="29"/>
      <c r="EB105" s="29"/>
      <c r="EC105" s="29"/>
      <c r="ED105" s="29"/>
      <c r="EE105" s="29"/>
      <c r="EF105" s="29"/>
      <c r="EG105" s="29"/>
      <c r="EH105" s="29"/>
      <c r="EI105" s="29"/>
      <c r="EJ105" s="29"/>
      <c r="EK105" s="29"/>
      <c r="EL105" s="29"/>
      <c r="EM105" s="29"/>
      <c r="EN105" s="29"/>
      <c r="EO105" s="29"/>
      <c r="EP105" s="29"/>
      <c r="EQ105" s="29"/>
      <c r="ER105" s="29"/>
      <c r="ES105" s="29"/>
      <c r="ET105" s="29"/>
      <c r="EU105" s="29"/>
      <c r="EV105" s="29"/>
      <c r="EW105" s="29"/>
      <c r="EX105" s="29"/>
      <c r="EY105" s="29"/>
      <c r="EZ105" s="29"/>
      <c r="FA105" s="29"/>
      <c r="FB105" s="29"/>
      <c r="FC105" s="29"/>
      <c r="FD105" s="29"/>
      <c r="FE105" s="29"/>
      <c r="FF105" s="29"/>
      <c r="FG105" s="29"/>
      <c r="FH105" s="29"/>
      <c r="FI105" s="29"/>
      <c r="FJ105" s="29"/>
      <c r="FK105" s="29"/>
      <c r="FL105" s="29"/>
      <c r="FM105" s="29"/>
      <c r="FN105" s="29"/>
      <c r="FO105" s="29"/>
      <c r="FP105" s="29"/>
      <c r="FQ105" s="29"/>
      <c r="FR105" s="29"/>
      <c r="FS105" s="29"/>
      <c r="FT105" s="29"/>
      <c r="FU105" s="29"/>
      <c r="FV105" s="29"/>
      <c r="FW105" s="29"/>
      <c r="FX105" s="29"/>
      <c r="FY105" s="29"/>
      <c r="FZ105" s="29"/>
      <c r="GA105" s="29"/>
      <c r="GB105" s="29"/>
      <c r="GC105" s="29"/>
      <c r="GD105" s="29"/>
      <c r="GE105" s="29"/>
      <c r="GF105" s="29"/>
      <c r="GG105" s="29"/>
      <c r="GH105" s="29"/>
      <c r="GI105" s="29"/>
      <c r="GJ105" s="29"/>
      <c r="GK105" s="29"/>
      <c r="GL105" s="29"/>
      <c r="GM105" s="29"/>
      <c r="GN105" s="29"/>
      <c r="GO105" s="29"/>
      <c r="GP105" s="29"/>
      <c r="GQ105" s="29"/>
      <c r="GR105" s="29"/>
      <c r="GS105" s="29"/>
      <c r="GT105" s="29"/>
      <c r="GU105" s="29"/>
      <c r="GV105" s="29"/>
      <c r="GW105" s="29"/>
      <c r="GX105" s="29"/>
      <c r="GY105" s="29"/>
      <c r="GZ105" s="29"/>
      <c r="HA105" s="29"/>
      <c r="HB105" s="29"/>
      <c r="HC105" s="29"/>
      <c r="HD105" s="29"/>
      <c r="HE105" s="29"/>
      <c r="HF105" s="29"/>
      <c r="HG105" s="29"/>
      <c r="HH105" s="29"/>
      <c r="HI105" s="29"/>
      <c r="HJ105" s="29"/>
      <c r="HK105" s="29"/>
      <c r="HL105" s="29"/>
      <c r="HM105" s="29"/>
      <c r="HN105" s="29"/>
      <c r="HO105" s="29"/>
      <c r="HP105" s="29"/>
      <c r="HQ105" s="29"/>
      <c r="HR105" s="29"/>
      <c r="HS105" s="29"/>
      <c r="HT105" s="29"/>
      <c r="HU105" s="29"/>
      <c r="HV105" s="29"/>
      <c r="HW105" s="29"/>
      <c r="HX105" s="29"/>
      <c r="HY105" s="29"/>
      <c r="HZ105" s="29"/>
      <c r="IA105" s="29"/>
      <c r="IB105" s="29"/>
      <c r="IC105" s="29"/>
      <c r="ID105" s="29"/>
      <c r="IE105" s="29"/>
      <c r="IF105" s="29"/>
      <c r="IG105" s="29"/>
      <c r="IH105" s="29"/>
      <c r="II105" s="29"/>
      <c r="IJ105" s="29"/>
      <c r="IK105" s="29"/>
      <c r="IL105" s="29"/>
      <c r="IM105" s="29"/>
      <c r="IN105" s="29"/>
      <c r="IO105" s="29"/>
      <c r="IP105" s="29"/>
      <c r="IQ105" s="29"/>
      <c r="IR105" s="29"/>
      <c r="IS105" s="29"/>
      <c r="IT105" s="29"/>
      <c r="IU105" s="29"/>
      <c r="IV105" s="29"/>
      <c r="IW105" s="29"/>
      <c r="IX105" s="29"/>
      <c r="IY105" s="29"/>
      <c r="IZ105" s="29"/>
      <c r="JA105" s="29"/>
      <c r="JB105" s="29"/>
      <c r="JC105" s="29"/>
      <c r="JD105" s="29"/>
      <c r="JE105" s="29"/>
      <c r="JF105" s="29"/>
      <c r="JG105" s="29"/>
      <c r="JH105" s="29"/>
      <c r="JI105" s="29"/>
      <c r="JJ105" s="29"/>
      <c r="JK105" s="29"/>
      <c r="JL105" s="29"/>
      <c r="JM105" s="29"/>
      <c r="JN105" s="29"/>
      <c r="JO105" s="29"/>
      <c r="JP105" s="29"/>
      <c r="JQ105" s="29"/>
      <c r="JR105" s="29"/>
      <c r="JS105" s="29"/>
      <c r="JT105" s="29"/>
      <c r="JU105" s="29"/>
      <c r="JV105" s="29"/>
      <c r="JW105" s="29"/>
      <c r="JX105" s="29"/>
      <c r="JY105" s="29"/>
      <c r="JZ105" s="29"/>
      <c r="KA105" s="29"/>
      <c r="KB105" s="29"/>
      <c r="KC105" s="29"/>
      <c r="KD105" s="29"/>
      <c r="KE105" s="29"/>
      <c r="KF105" s="29"/>
      <c r="KG105" s="29"/>
      <c r="KH105" s="29"/>
      <c r="KI105" s="29"/>
      <c r="KJ105" s="29"/>
      <c r="KK105" s="29"/>
      <c r="KL105" s="29"/>
      <c r="KM105" s="29"/>
      <c r="KN105" s="29"/>
      <c r="KO105" s="29"/>
      <c r="KP105" s="29"/>
      <c r="KQ105" s="29"/>
      <c r="KR105" s="29"/>
      <c r="KS105" s="29"/>
      <c r="KT105" s="29"/>
      <c r="KU105" s="29"/>
      <c r="KV105" s="29"/>
      <c r="KW105" s="29"/>
      <c r="KX105" s="29"/>
      <c r="KY105" s="29"/>
      <c r="KZ105" s="29"/>
      <c r="LA105" s="29"/>
      <c r="LB105" s="29"/>
      <c r="LC105" s="29"/>
      <c r="LD105" s="29"/>
      <c r="LE105" s="29"/>
      <c r="LF105" s="29"/>
      <c r="LG105" s="29"/>
      <c r="LH105" s="29"/>
      <c r="LI105" s="29"/>
      <c r="LJ105" s="29"/>
      <c r="LK105" s="29"/>
      <c r="LL105" s="29"/>
      <c r="LM105" s="29"/>
      <c r="LN105" s="29"/>
      <c r="LO105" s="29"/>
      <c r="LP105" s="29"/>
      <c r="LQ105" s="29"/>
      <c r="LR105" s="29"/>
      <c r="LS105" s="29"/>
      <c r="LT105" s="29"/>
      <c r="LU105" s="29"/>
      <c r="LV105" s="29"/>
      <c r="LW105" s="29"/>
      <c r="LX105" s="29"/>
      <c r="LY105" s="29"/>
      <c r="LZ105" s="29"/>
      <c r="MA105" s="29"/>
      <c r="MB105" s="29"/>
      <c r="MC105" s="29"/>
      <c r="MD105" s="29"/>
      <c r="ME105" s="29"/>
      <c r="MF105" s="29"/>
      <c r="MG105" s="29"/>
      <c r="MH105" s="29"/>
      <c r="MI105" s="29"/>
      <c r="MJ105" s="29"/>
      <c r="MK105" s="29"/>
      <c r="ML105" s="29"/>
      <c r="MM105" s="29"/>
      <c r="MN105" s="29"/>
      <c r="MO105" s="29"/>
      <c r="MP105" s="29"/>
      <c r="MQ105" s="29"/>
      <c r="MR105" s="29"/>
      <c r="MS105" s="29"/>
      <c r="MT105" s="29"/>
      <c r="MU105" s="29"/>
      <c r="MV105" s="29"/>
      <c r="MW105" s="29"/>
      <c r="MX105" s="29"/>
      <c r="MY105" s="29"/>
      <c r="MZ105" s="29"/>
      <c r="NA105" s="29"/>
      <c r="NB105" s="29"/>
      <c r="NC105" s="29"/>
      <c r="ND105" s="29"/>
      <c r="NE105" s="29"/>
      <c r="NF105" s="29"/>
      <c r="NG105" s="29"/>
      <c r="NH105" s="29"/>
      <c r="NI105" s="29"/>
      <c r="NJ105" s="29"/>
      <c r="NK105" s="29"/>
      <c r="NL105" s="29"/>
      <c r="NM105" s="29"/>
      <c r="NN105" s="29"/>
      <c r="NO105" s="29"/>
      <c r="NP105" s="29"/>
      <c r="NQ105" s="29"/>
      <c r="NR105" s="29"/>
      <c r="NS105" s="29"/>
      <c r="NT105" s="29"/>
      <c r="NU105" s="29"/>
      <c r="NV105" s="29"/>
      <c r="NW105" s="29"/>
      <c r="NX105" s="29"/>
      <c r="NY105" s="29"/>
      <c r="NZ105" s="29"/>
      <c r="OA105" s="29"/>
      <c r="OB105" s="29"/>
      <c r="OC105" s="29"/>
      <c r="OD105" s="29"/>
      <c r="OE105" s="29"/>
      <c r="OF105" s="29"/>
      <c r="OG105" s="29"/>
      <c r="OH105" s="29"/>
      <c r="OI105" s="29"/>
      <c r="OJ105" s="29"/>
      <c r="OK105" s="29"/>
      <c r="OL105" s="29"/>
      <c r="OM105" s="29"/>
      <c r="ON105" s="29"/>
      <c r="OO105" s="29"/>
      <c r="OP105" s="29"/>
      <c r="OQ105" s="29"/>
      <c r="OR105" s="29"/>
      <c r="OS105" s="29"/>
      <c r="OT105" s="29"/>
      <c r="OU105" s="29"/>
      <c r="OV105" s="29"/>
      <c r="OW105" s="29"/>
      <c r="OX105" s="29"/>
      <c r="OY105" s="29"/>
      <c r="OZ105" s="29"/>
      <c r="PA105" s="29"/>
      <c r="PB105" s="29"/>
      <c r="PC105" s="29"/>
      <c r="PD105" s="29"/>
      <c r="PE105" s="29"/>
      <c r="PF105" s="29"/>
      <c r="PG105" s="29"/>
      <c r="PH105" s="29"/>
      <c r="PI105" s="29"/>
      <c r="PJ105" s="29"/>
      <c r="PK105" s="29"/>
      <c r="PL105" s="29"/>
      <c r="PM105" s="29"/>
      <c r="PN105" s="29"/>
      <c r="PO105" s="29"/>
      <c r="PP105" s="29"/>
      <c r="PQ105" s="29"/>
      <c r="PR105" s="29"/>
      <c r="PS105" s="29"/>
      <c r="PT105" s="29"/>
      <c r="PU105" s="29"/>
      <c r="PV105" s="29"/>
      <c r="PW105" s="29"/>
      <c r="PX105" s="29"/>
      <c r="PY105" s="29"/>
      <c r="PZ105" s="29"/>
      <c r="QA105" s="29"/>
      <c r="QB105" s="29"/>
      <c r="QC105" s="29"/>
      <c r="QD105" s="29"/>
      <c r="QE105" s="29"/>
      <c r="QF105" s="29"/>
      <c r="QG105" s="29"/>
      <c r="QH105" s="29"/>
      <c r="QI105" s="29"/>
      <c r="QJ105" s="29"/>
      <c r="QK105" s="29"/>
      <c r="QL105" s="29"/>
      <c r="QM105" s="29"/>
      <c r="QN105" s="29"/>
      <c r="QO105" s="29"/>
      <c r="QP105" s="29"/>
      <c r="QQ105" s="29"/>
      <c r="QR105" s="29"/>
      <c r="QS105" s="29"/>
      <c r="QT105" s="29"/>
      <c r="QU105" s="29"/>
      <c r="QV105" s="29"/>
      <c r="QW105" s="29"/>
      <c r="QX105" s="29"/>
      <c r="QY105" s="29"/>
      <c r="QZ105" s="29"/>
      <c r="RA105" s="29"/>
      <c r="RB105" s="29"/>
      <c r="RC105" s="29"/>
      <c r="RD105" s="29"/>
      <c r="RE105" s="29"/>
      <c r="RF105" s="29"/>
      <c r="RG105" s="29"/>
      <c r="RH105" s="29"/>
      <c r="RI105" s="29"/>
      <c r="RJ105" s="29"/>
      <c r="RK105" s="29"/>
      <c r="RL105" s="29"/>
      <c r="RM105" s="29"/>
      <c r="RN105" s="29"/>
      <c r="RO105" s="29"/>
      <c r="RP105" s="29"/>
      <c r="RQ105" s="29"/>
      <c r="RR105" s="29"/>
      <c r="RS105" s="29"/>
      <c r="RT105" s="29"/>
      <c r="RU105" s="29"/>
      <c r="RV105" s="29"/>
      <c r="RW105" s="29"/>
      <c r="RX105" s="29"/>
      <c r="RY105" s="29"/>
      <c r="RZ105" s="29"/>
      <c r="SA105" s="29"/>
      <c r="SB105" s="29"/>
      <c r="SC105" s="29"/>
      <c r="SD105" s="29"/>
      <c r="SE105" s="29"/>
      <c r="SF105" s="29"/>
      <c r="SG105" s="29"/>
      <c r="SH105" s="29"/>
      <c r="SI105" s="29"/>
      <c r="SJ105" s="29"/>
      <c r="SK105" s="29"/>
      <c r="SL105" s="29"/>
    </row>
    <row r="106" spans="1:508" ht="16.5" customHeight="1" x14ac:dyDescent="0.2">
      <c r="A106" s="20">
        <v>1072</v>
      </c>
      <c r="B106" s="20" t="s">
        <v>77</v>
      </c>
      <c r="C106" s="20" t="s">
        <v>206</v>
      </c>
      <c r="D106" s="20" t="s">
        <v>30</v>
      </c>
      <c r="E106" s="20" t="s">
        <v>1345</v>
      </c>
      <c r="F106" s="22" t="s">
        <v>207</v>
      </c>
      <c r="G106" s="20" t="s">
        <v>86</v>
      </c>
      <c r="H106" s="20" t="s">
        <v>35</v>
      </c>
      <c r="I106" s="20" t="s">
        <v>81</v>
      </c>
      <c r="J106" s="22" t="s">
        <v>206</v>
      </c>
      <c r="K106" s="20"/>
      <c r="L106" s="20"/>
      <c r="M106" s="20"/>
      <c r="N106" s="20"/>
      <c r="O106" s="20"/>
      <c r="P106" s="23">
        <v>19675000</v>
      </c>
      <c r="Q106" s="24">
        <v>12</v>
      </c>
      <c r="R106" s="25">
        <v>45717</v>
      </c>
      <c r="S106" s="20" t="s">
        <v>83</v>
      </c>
      <c r="T106" s="23">
        <f t="shared" si="5"/>
        <v>236100000</v>
      </c>
      <c r="U106" s="27" t="s">
        <v>39</v>
      </c>
      <c r="V106" s="28" t="s">
        <v>40</v>
      </c>
      <c r="W106" s="29"/>
      <c r="X106" s="29"/>
      <c r="Y106" s="29"/>
      <c r="Z106" s="29"/>
      <c r="AA106" s="29"/>
      <c r="AB106" s="29"/>
      <c r="AC106" s="29"/>
      <c r="AD106" s="29"/>
      <c r="AE106" s="29"/>
      <c r="AF106" s="29"/>
      <c r="AG106" s="29"/>
      <c r="AH106" s="29"/>
      <c r="AI106" s="29"/>
      <c r="AJ106" s="29"/>
      <c r="AK106" s="29"/>
      <c r="AL106" s="29"/>
      <c r="AM106" s="29"/>
      <c r="AN106" s="29"/>
      <c r="AO106" s="29"/>
      <c r="AP106" s="29"/>
      <c r="AQ106" s="29"/>
      <c r="AR106" s="29"/>
      <c r="AS106" s="29"/>
      <c r="AT106" s="29"/>
      <c r="AU106" s="29"/>
      <c r="AV106" s="29"/>
      <c r="AW106" s="29"/>
      <c r="AX106" s="29"/>
      <c r="AY106" s="29"/>
      <c r="AZ106" s="29"/>
      <c r="BA106" s="29"/>
      <c r="BB106" s="29"/>
      <c r="BC106" s="29"/>
      <c r="BD106" s="29"/>
      <c r="BE106" s="29"/>
      <c r="BF106" s="29"/>
      <c r="BG106" s="29"/>
      <c r="BH106" s="29"/>
      <c r="BI106" s="29"/>
      <c r="BJ106" s="29"/>
      <c r="BK106" s="29"/>
      <c r="BL106" s="29"/>
      <c r="BM106" s="29"/>
      <c r="BN106" s="29"/>
      <c r="BO106" s="29"/>
      <c r="BP106" s="29"/>
      <c r="BQ106" s="29"/>
      <c r="BR106" s="29"/>
      <c r="BS106" s="29"/>
      <c r="BT106" s="29"/>
      <c r="BU106" s="29"/>
      <c r="BV106" s="29"/>
      <c r="BW106" s="29"/>
      <c r="BX106" s="29"/>
      <c r="BY106" s="29"/>
      <c r="BZ106" s="29"/>
      <c r="CA106" s="29"/>
      <c r="CB106" s="29"/>
      <c r="CC106" s="29"/>
      <c r="CD106" s="29"/>
      <c r="CE106" s="29"/>
      <c r="CF106" s="29"/>
      <c r="CG106" s="29"/>
      <c r="CH106" s="29"/>
      <c r="CI106" s="29"/>
      <c r="CJ106" s="29"/>
      <c r="CK106" s="29"/>
      <c r="CL106" s="29"/>
      <c r="CM106" s="29"/>
      <c r="CN106" s="29"/>
      <c r="CO106" s="29"/>
      <c r="CP106" s="29"/>
      <c r="CQ106" s="29"/>
      <c r="CR106" s="29"/>
      <c r="CS106" s="29"/>
      <c r="CT106" s="29"/>
      <c r="CU106" s="29"/>
      <c r="CV106" s="29"/>
      <c r="CW106" s="29"/>
      <c r="CX106" s="29"/>
      <c r="CY106" s="29"/>
      <c r="CZ106" s="29"/>
      <c r="DA106" s="29"/>
      <c r="DB106" s="29"/>
      <c r="DC106" s="29"/>
      <c r="DD106" s="29"/>
      <c r="DE106" s="29"/>
      <c r="DF106" s="29"/>
      <c r="DG106" s="29"/>
      <c r="DH106" s="29"/>
      <c r="DI106" s="29"/>
      <c r="DJ106" s="29"/>
      <c r="DK106" s="29"/>
      <c r="DL106" s="29"/>
      <c r="DM106" s="29"/>
      <c r="DN106" s="29"/>
      <c r="DO106" s="29"/>
      <c r="DP106" s="29"/>
      <c r="DQ106" s="29"/>
      <c r="DR106" s="29"/>
      <c r="DS106" s="29"/>
      <c r="DT106" s="29"/>
      <c r="DU106" s="29"/>
      <c r="DV106" s="29"/>
      <c r="DW106" s="29"/>
      <c r="DX106" s="29"/>
      <c r="DY106" s="29"/>
      <c r="DZ106" s="29"/>
      <c r="EA106" s="29"/>
      <c r="EB106" s="29"/>
      <c r="EC106" s="29"/>
      <c r="ED106" s="29"/>
      <c r="EE106" s="29"/>
      <c r="EF106" s="29"/>
      <c r="EG106" s="29"/>
      <c r="EH106" s="29"/>
      <c r="EI106" s="29"/>
      <c r="EJ106" s="29"/>
      <c r="EK106" s="29"/>
      <c r="EL106" s="29"/>
      <c r="EM106" s="29"/>
      <c r="EN106" s="29"/>
      <c r="EO106" s="29"/>
      <c r="EP106" s="29"/>
      <c r="EQ106" s="29"/>
      <c r="ER106" s="29"/>
      <c r="ES106" s="29"/>
      <c r="ET106" s="29"/>
      <c r="EU106" s="29"/>
      <c r="EV106" s="29"/>
      <c r="EW106" s="29"/>
      <c r="EX106" s="29"/>
      <c r="EY106" s="29"/>
      <c r="EZ106" s="29"/>
      <c r="FA106" s="29"/>
      <c r="FB106" s="29"/>
      <c r="FC106" s="29"/>
      <c r="FD106" s="29"/>
      <c r="FE106" s="29"/>
      <c r="FF106" s="29"/>
      <c r="FG106" s="29"/>
      <c r="FH106" s="29"/>
      <c r="FI106" s="29"/>
      <c r="FJ106" s="29"/>
      <c r="FK106" s="29"/>
      <c r="FL106" s="29"/>
      <c r="FM106" s="29"/>
      <c r="FN106" s="29"/>
      <c r="FO106" s="29"/>
      <c r="FP106" s="29"/>
      <c r="FQ106" s="29"/>
      <c r="FR106" s="29"/>
      <c r="FS106" s="29"/>
      <c r="FT106" s="29"/>
      <c r="FU106" s="29"/>
      <c r="FV106" s="29"/>
      <c r="FW106" s="29"/>
      <c r="FX106" s="29"/>
      <c r="FY106" s="29"/>
      <c r="FZ106" s="29"/>
      <c r="GA106" s="29"/>
      <c r="GB106" s="29"/>
      <c r="GC106" s="29"/>
      <c r="GD106" s="29"/>
      <c r="GE106" s="29"/>
      <c r="GF106" s="29"/>
      <c r="GG106" s="29"/>
      <c r="GH106" s="29"/>
      <c r="GI106" s="29"/>
      <c r="GJ106" s="29"/>
      <c r="GK106" s="29"/>
      <c r="GL106" s="29"/>
      <c r="GM106" s="29"/>
      <c r="GN106" s="29"/>
      <c r="GO106" s="29"/>
      <c r="GP106" s="29"/>
      <c r="GQ106" s="29"/>
      <c r="GR106" s="29"/>
      <c r="GS106" s="29"/>
      <c r="GT106" s="29"/>
      <c r="GU106" s="29"/>
      <c r="GV106" s="29"/>
      <c r="GW106" s="29"/>
      <c r="GX106" s="29"/>
      <c r="GY106" s="29"/>
      <c r="GZ106" s="29"/>
      <c r="HA106" s="29"/>
      <c r="HB106" s="29"/>
      <c r="HC106" s="29"/>
      <c r="HD106" s="29"/>
      <c r="HE106" s="29"/>
      <c r="HF106" s="29"/>
      <c r="HG106" s="29"/>
      <c r="HH106" s="29"/>
      <c r="HI106" s="29"/>
      <c r="HJ106" s="29"/>
      <c r="HK106" s="29"/>
      <c r="HL106" s="29"/>
      <c r="HM106" s="29"/>
      <c r="HN106" s="29"/>
      <c r="HO106" s="29"/>
      <c r="HP106" s="29"/>
      <c r="HQ106" s="29"/>
      <c r="HR106" s="29"/>
      <c r="HS106" s="29"/>
      <c r="HT106" s="29"/>
      <c r="HU106" s="29"/>
      <c r="HV106" s="29"/>
      <c r="HW106" s="29"/>
      <c r="HX106" s="29"/>
      <c r="HY106" s="29"/>
      <c r="HZ106" s="29"/>
      <c r="IA106" s="29"/>
      <c r="IB106" s="29"/>
      <c r="IC106" s="29"/>
      <c r="ID106" s="29"/>
      <c r="IE106" s="29"/>
      <c r="IF106" s="29"/>
      <c r="IG106" s="29"/>
      <c r="IH106" s="29"/>
      <c r="II106" s="29"/>
      <c r="IJ106" s="29"/>
      <c r="IK106" s="29"/>
      <c r="IL106" s="29"/>
      <c r="IM106" s="29"/>
      <c r="IN106" s="29"/>
      <c r="IO106" s="29"/>
      <c r="IP106" s="29"/>
      <c r="IQ106" s="29"/>
      <c r="IR106" s="29"/>
      <c r="IS106" s="29"/>
      <c r="IT106" s="29"/>
      <c r="IU106" s="29"/>
      <c r="IV106" s="29"/>
      <c r="IW106" s="29"/>
      <c r="IX106" s="29"/>
      <c r="IY106" s="29"/>
      <c r="IZ106" s="29"/>
      <c r="JA106" s="29"/>
      <c r="JB106" s="29"/>
      <c r="JC106" s="29"/>
      <c r="JD106" s="29"/>
      <c r="JE106" s="29"/>
      <c r="JF106" s="29"/>
      <c r="JG106" s="29"/>
      <c r="JH106" s="29"/>
      <c r="JI106" s="29"/>
      <c r="JJ106" s="29"/>
      <c r="JK106" s="29"/>
      <c r="JL106" s="29"/>
      <c r="JM106" s="29"/>
      <c r="JN106" s="29"/>
      <c r="JO106" s="29"/>
      <c r="JP106" s="29"/>
      <c r="JQ106" s="29"/>
      <c r="JR106" s="29"/>
      <c r="JS106" s="29"/>
      <c r="JT106" s="29"/>
      <c r="JU106" s="29"/>
      <c r="JV106" s="29"/>
      <c r="JW106" s="29"/>
      <c r="JX106" s="29"/>
      <c r="JY106" s="29"/>
      <c r="JZ106" s="29"/>
      <c r="KA106" s="29"/>
      <c r="KB106" s="29"/>
      <c r="KC106" s="29"/>
      <c r="KD106" s="29"/>
      <c r="KE106" s="29"/>
      <c r="KF106" s="29"/>
      <c r="KG106" s="29"/>
      <c r="KH106" s="29"/>
      <c r="KI106" s="29"/>
      <c r="KJ106" s="29"/>
      <c r="KK106" s="29"/>
      <c r="KL106" s="29"/>
      <c r="KM106" s="29"/>
      <c r="KN106" s="29"/>
      <c r="KO106" s="29"/>
      <c r="KP106" s="29"/>
      <c r="KQ106" s="29"/>
      <c r="KR106" s="29"/>
      <c r="KS106" s="29"/>
      <c r="KT106" s="29"/>
      <c r="KU106" s="29"/>
      <c r="KV106" s="29"/>
      <c r="KW106" s="29"/>
      <c r="KX106" s="29"/>
      <c r="KY106" s="29"/>
      <c r="KZ106" s="29"/>
      <c r="LA106" s="29"/>
      <c r="LB106" s="29"/>
      <c r="LC106" s="29"/>
      <c r="LD106" s="29"/>
      <c r="LE106" s="29"/>
      <c r="LF106" s="29"/>
      <c r="LG106" s="29"/>
      <c r="LH106" s="29"/>
      <c r="LI106" s="29"/>
      <c r="LJ106" s="29"/>
      <c r="LK106" s="29"/>
      <c r="LL106" s="29"/>
      <c r="LM106" s="29"/>
      <c r="LN106" s="29"/>
      <c r="LO106" s="29"/>
      <c r="LP106" s="29"/>
      <c r="LQ106" s="29"/>
      <c r="LR106" s="29"/>
      <c r="LS106" s="29"/>
      <c r="LT106" s="29"/>
      <c r="LU106" s="29"/>
      <c r="LV106" s="29"/>
      <c r="LW106" s="29"/>
      <c r="LX106" s="29"/>
      <c r="LY106" s="29"/>
      <c r="LZ106" s="29"/>
      <c r="MA106" s="29"/>
      <c r="MB106" s="29"/>
      <c r="MC106" s="29"/>
      <c r="MD106" s="29"/>
      <c r="ME106" s="29"/>
      <c r="MF106" s="29"/>
      <c r="MG106" s="29"/>
      <c r="MH106" s="29"/>
      <c r="MI106" s="29"/>
      <c r="MJ106" s="29"/>
      <c r="MK106" s="29"/>
      <c r="ML106" s="29"/>
      <c r="MM106" s="29"/>
      <c r="MN106" s="29"/>
      <c r="MO106" s="29"/>
      <c r="MP106" s="29"/>
      <c r="MQ106" s="29"/>
      <c r="MR106" s="29"/>
      <c r="MS106" s="29"/>
      <c r="MT106" s="29"/>
      <c r="MU106" s="29"/>
      <c r="MV106" s="29"/>
      <c r="MW106" s="29"/>
      <c r="MX106" s="29"/>
      <c r="MY106" s="29"/>
      <c r="MZ106" s="29"/>
      <c r="NA106" s="29"/>
      <c r="NB106" s="29"/>
      <c r="NC106" s="29"/>
      <c r="ND106" s="29"/>
      <c r="NE106" s="29"/>
      <c r="NF106" s="29"/>
      <c r="NG106" s="29"/>
      <c r="NH106" s="29"/>
      <c r="NI106" s="29"/>
      <c r="NJ106" s="29"/>
      <c r="NK106" s="29"/>
      <c r="NL106" s="29"/>
      <c r="NM106" s="29"/>
      <c r="NN106" s="29"/>
      <c r="NO106" s="29"/>
      <c r="NP106" s="29"/>
      <c r="NQ106" s="29"/>
      <c r="NR106" s="29"/>
      <c r="NS106" s="29"/>
      <c r="NT106" s="29"/>
      <c r="NU106" s="29"/>
      <c r="NV106" s="29"/>
      <c r="NW106" s="29"/>
      <c r="NX106" s="29"/>
      <c r="NY106" s="29"/>
      <c r="NZ106" s="29"/>
      <c r="OA106" s="29"/>
      <c r="OB106" s="29"/>
      <c r="OC106" s="29"/>
      <c r="OD106" s="29"/>
      <c r="OE106" s="29"/>
      <c r="OF106" s="29"/>
      <c r="OG106" s="29"/>
      <c r="OH106" s="29"/>
      <c r="OI106" s="29"/>
      <c r="OJ106" s="29"/>
      <c r="OK106" s="29"/>
      <c r="OL106" s="29"/>
      <c r="OM106" s="29"/>
      <c r="ON106" s="29"/>
      <c r="OO106" s="29"/>
      <c r="OP106" s="29"/>
      <c r="OQ106" s="29"/>
      <c r="OR106" s="29"/>
      <c r="OS106" s="29"/>
      <c r="OT106" s="29"/>
      <c r="OU106" s="29"/>
      <c r="OV106" s="29"/>
      <c r="OW106" s="29"/>
      <c r="OX106" s="29"/>
      <c r="OY106" s="29"/>
      <c r="OZ106" s="29"/>
      <c r="PA106" s="29"/>
      <c r="PB106" s="29"/>
      <c r="PC106" s="29"/>
      <c r="PD106" s="29"/>
      <c r="PE106" s="29"/>
      <c r="PF106" s="29"/>
      <c r="PG106" s="29"/>
      <c r="PH106" s="29"/>
      <c r="PI106" s="29"/>
      <c r="PJ106" s="29"/>
      <c r="PK106" s="29"/>
      <c r="PL106" s="29"/>
      <c r="PM106" s="29"/>
      <c r="PN106" s="29"/>
      <c r="PO106" s="29"/>
      <c r="PP106" s="29"/>
      <c r="PQ106" s="29"/>
      <c r="PR106" s="29"/>
      <c r="PS106" s="29"/>
      <c r="PT106" s="29"/>
      <c r="PU106" s="29"/>
      <c r="PV106" s="29"/>
      <c r="PW106" s="29"/>
      <c r="PX106" s="29"/>
      <c r="PY106" s="29"/>
      <c r="PZ106" s="29"/>
      <c r="QA106" s="29"/>
      <c r="QB106" s="29"/>
      <c r="QC106" s="29"/>
      <c r="QD106" s="29"/>
      <c r="QE106" s="29"/>
      <c r="QF106" s="29"/>
      <c r="QG106" s="29"/>
      <c r="QH106" s="29"/>
      <c r="QI106" s="29"/>
      <c r="QJ106" s="29"/>
      <c r="QK106" s="29"/>
      <c r="QL106" s="29"/>
      <c r="QM106" s="29"/>
      <c r="QN106" s="29"/>
      <c r="QO106" s="29"/>
      <c r="QP106" s="29"/>
      <c r="QQ106" s="29"/>
      <c r="QR106" s="29"/>
      <c r="QS106" s="29"/>
      <c r="QT106" s="29"/>
      <c r="QU106" s="29"/>
      <c r="QV106" s="29"/>
      <c r="QW106" s="29"/>
      <c r="QX106" s="29"/>
      <c r="QY106" s="29"/>
      <c r="QZ106" s="29"/>
      <c r="RA106" s="29"/>
      <c r="RB106" s="29"/>
      <c r="RC106" s="29"/>
      <c r="RD106" s="29"/>
      <c r="RE106" s="29"/>
      <c r="RF106" s="29"/>
      <c r="RG106" s="29"/>
      <c r="RH106" s="29"/>
      <c r="RI106" s="29"/>
      <c r="RJ106" s="29"/>
      <c r="RK106" s="29"/>
      <c r="RL106" s="29"/>
      <c r="RM106" s="29"/>
      <c r="RN106" s="29"/>
      <c r="RO106" s="29"/>
      <c r="RP106" s="29"/>
      <c r="RQ106" s="29"/>
      <c r="RR106" s="29"/>
      <c r="RS106" s="29"/>
      <c r="RT106" s="29"/>
      <c r="RU106" s="29"/>
      <c r="RV106" s="29"/>
      <c r="RW106" s="29"/>
      <c r="RX106" s="29"/>
      <c r="RY106" s="29"/>
      <c r="RZ106" s="29"/>
      <c r="SA106" s="29"/>
      <c r="SB106" s="29"/>
      <c r="SC106" s="29"/>
      <c r="SD106" s="29"/>
      <c r="SE106" s="29"/>
      <c r="SF106" s="29"/>
      <c r="SG106" s="29"/>
      <c r="SH106" s="29"/>
      <c r="SI106" s="29"/>
      <c r="SJ106" s="29"/>
      <c r="SK106" s="29"/>
      <c r="SL106" s="29"/>
    </row>
    <row r="107" spans="1:508" ht="16.5" customHeight="1" x14ac:dyDescent="0.2">
      <c r="A107" s="20">
        <v>1075</v>
      </c>
      <c r="B107" s="20" t="s">
        <v>77</v>
      </c>
      <c r="C107" s="20" t="s">
        <v>210</v>
      </c>
      <c r="D107" s="20" t="s">
        <v>30</v>
      </c>
      <c r="E107" s="20" t="s">
        <v>1345</v>
      </c>
      <c r="F107" s="22" t="s">
        <v>211</v>
      </c>
      <c r="G107" s="20" t="s">
        <v>86</v>
      </c>
      <c r="H107" s="20" t="s">
        <v>35</v>
      </c>
      <c r="I107" s="20" t="s">
        <v>81</v>
      </c>
      <c r="J107" s="22" t="s">
        <v>147</v>
      </c>
      <c r="K107" s="20"/>
      <c r="L107" s="20"/>
      <c r="M107" s="20"/>
      <c r="N107" s="20"/>
      <c r="O107" s="20"/>
      <c r="P107" s="23">
        <v>180362000</v>
      </c>
      <c r="Q107" s="24">
        <v>12</v>
      </c>
      <c r="R107" s="25">
        <v>45717</v>
      </c>
      <c r="S107" s="20" t="s">
        <v>83</v>
      </c>
      <c r="T107" s="23">
        <f>P107*Q107</f>
        <v>2164344000</v>
      </c>
      <c r="U107" s="27" t="s">
        <v>39</v>
      </c>
      <c r="V107" s="28" t="s">
        <v>40</v>
      </c>
      <c r="W107" s="29"/>
      <c r="X107" s="29"/>
      <c r="Y107" s="29"/>
      <c r="Z107" s="29"/>
      <c r="AA107" s="29"/>
      <c r="AB107" s="29"/>
      <c r="AC107" s="29"/>
      <c r="AD107" s="29"/>
      <c r="AE107" s="29"/>
      <c r="AF107" s="29"/>
      <c r="AG107" s="29"/>
      <c r="AH107" s="29"/>
      <c r="AI107" s="29"/>
      <c r="AJ107" s="29"/>
      <c r="AK107" s="29"/>
      <c r="AL107" s="29"/>
      <c r="AM107" s="29"/>
      <c r="AN107" s="29"/>
      <c r="AO107" s="29"/>
      <c r="AP107" s="29"/>
      <c r="AQ107" s="29"/>
      <c r="AR107" s="29"/>
      <c r="AS107" s="29"/>
      <c r="AT107" s="29"/>
      <c r="AU107" s="29"/>
      <c r="AV107" s="29"/>
      <c r="AW107" s="29"/>
      <c r="AX107" s="29"/>
      <c r="AY107" s="29"/>
      <c r="AZ107" s="29"/>
      <c r="BA107" s="29"/>
      <c r="BB107" s="29"/>
      <c r="BC107" s="29"/>
      <c r="BD107" s="29"/>
      <c r="BE107" s="29"/>
      <c r="BF107" s="29"/>
      <c r="BG107" s="29"/>
      <c r="BH107" s="29"/>
      <c r="BI107" s="29"/>
      <c r="BJ107" s="29"/>
      <c r="BK107" s="29"/>
      <c r="BL107" s="29"/>
      <c r="BM107" s="29"/>
      <c r="BN107" s="29"/>
      <c r="BO107" s="29"/>
      <c r="BP107" s="29"/>
      <c r="BQ107" s="29"/>
      <c r="BR107" s="29"/>
      <c r="BS107" s="29"/>
      <c r="BT107" s="29"/>
      <c r="BU107" s="29"/>
      <c r="BV107" s="29"/>
      <c r="BW107" s="29"/>
      <c r="BX107" s="29"/>
      <c r="BY107" s="29"/>
      <c r="BZ107" s="29"/>
      <c r="CA107" s="29"/>
      <c r="CB107" s="29"/>
      <c r="CC107" s="29"/>
      <c r="CD107" s="29"/>
      <c r="CE107" s="29"/>
      <c r="CF107" s="29"/>
      <c r="CG107" s="29"/>
      <c r="CH107" s="29"/>
      <c r="CI107" s="29"/>
      <c r="CJ107" s="29"/>
      <c r="CK107" s="29"/>
      <c r="CL107" s="29"/>
      <c r="CM107" s="29"/>
      <c r="CN107" s="29"/>
      <c r="CO107" s="29"/>
      <c r="CP107" s="29"/>
      <c r="CQ107" s="29"/>
      <c r="CR107" s="29"/>
      <c r="CS107" s="29"/>
      <c r="CT107" s="29"/>
      <c r="CU107" s="29"/>
      <c r="CV107" s="29"/>
      <c r="CW107" s="29"/>
      <c r="CX107" s="29"/>
      <c r="CY107" s="29"/>
      <c r="CZ107" s="29"/>
      <c r="DA107" s="29"/>
      <c r="DB107" s="29"/>
      <c r="DC107" s="29"/>
      <c r="DD107" s="29"/>
      <c r="DE107" s="29"/>
      <c r="DF107" s="29"/>
      <c r="DG107" s="29"/>
      <c r="DH107" s="29"/>
      <c r="DI107" s="29"/>
      <c r="DJ107" s="29"/>
      <c r="DK107" s="29"/>
      <c r="DL107" s="29"/>
      <c r="DM107" s="29"/>
      <c r="DN107" s="29"/>
      <c r="DO107" s="29"/>
      <c r="DP107" s="29"/>
      <c r="DQ107" s="29"/>
      <c r="DR107" s="29"/>
      <c r="DS107" s="29"/>
      <c r="DT107" s="29"/>
      <c r="DU107" s="29"/>
      <c r="DV107" s="29"/>
      <c r="DW107" s="29"/>
      <c r="DX107" s="29"/>
      <c r="DY107" s="29"/>
      <c r="DZ107" s="29"/>
      <c r="EA107" s="29"/>
      <c r="EB107" s="29"/>
      <c r="EC107" s="29"/>
      <c r="ED107" s="29"/>
      <c r="EE107" s="29"/>
      <c r="EF107" s="29"/>
      <c r="EG107" s="29"/>
      <c r="EH107" s="29"/>
      <c r="EI107" s="29"/>
      <c r="EJ107" s="29"/>
      <c r="EK107" s="29"/>
      <c r="EL107" s="29"/>
      <c r="EM107" s="29"/>
      <c r="EN107" s="29"/>
      <c r="EO107" s="29"/>
      <c r="EP107" s="29"/>
      <c r="EQ107" s="29"/>
      <c r="ER107" s="29"/>
      <c r="ES107" s="29"/>
      <c r="ET107" s="29"/>
      <c r="EU107" s="29"/>
      <c r="EV107" s="29"/>
      <c r="EW107" s="29"/>
      <c r="EX107" s="29"/>
      <c r="EY107" s="29"/>
      <c r="EZ107" s="29"/>
      <c r="FA107" s="29"/>
      <c r="FB107" s="29"/>
      <c r="FC107" s="29"/>
      <c r="FD107" s="29"/>
      <c r="FE107" s="29"/>
      <c r="FF107" s="29"/>
      <c r="FG107" s="29"/>
      <c r="FH107" s="29"/>
      <c r="FI107" s="29"/>
      <c r="FJ107" s="29"/>
      <c r="FK107" s="29"/>
      <c r="FL107" s="29"/>
      <c r="FM107" s="29"/>
      <c r="FN107" s="29"/>
      <c r="FO107" s="29"/>
      <c r="FP107" s="29"/>
      <c r="FQ107" s="29"/>
      <c r="FR107" s="29"/>
      <c r="FS107" s="29"/>
      <c r="FT107" s="29"/>
      <c r="FU107" s="29"/>
      <c r="FV107" s="29"/>
      <c r="FW107" s="29"/>
      <c r="FX107" s="29"/>
      <c r="FY107" s="29"/>
      <c r="FZ107" s="29"/>
      <c r="GA107" s="29"/>
      <c r="GB107" s="29"/>
      <c r="GC107" s="29"/>
      <c r="GD107" s="29"/>
      <c r="GE107" s="29"/>
      <c r="GF107" s="29"/>
      <c r="GG107" s="29"/>
      <c r="GH107" s="29"/>
      <c r="GI107" s="29"/>
      <c r="GJ107" s="29"/>
      <c r="GK107" s="29"/>
      <c r="GL107" s="29"/>
      <c r="GM107" s="29"/>
      <c r="GN107" s="29"/>
      <c r="GO107" s="29"/>
      <c r="GP107" s="29"/>
      <c r="GQ107" s="29"/>
      <c r="GR107" s="29"/>
      <c r="GS107" s="29"/>
      <c r="GT107" s="29"/>
      <c r="GU107" s="29"/>
      <c r="GV107" s="29"/>
      <c r="GW107" s="29"/>
      <c r="GX107" s="29"/>
      <c r="GY107" s="29"/>
      <c r="GZ107" s="29"/>
      <c r="HA107" s="29"/>
      <c r="HB107" s="29"/>
      <c r="HC107" s="29"/>
      <c r="HD107" s="29"/>
      <c r="HE107" s="29"/>
      <c r="HF107" s="29"/>
      <c r="HG107" s="29"/>
      <c r="HH107" s="29"/>
      <c r="HI107" s="29"/>
      <c r="HJ107" s="29"/>
      <c r="HK107" s="29"/>
      <c r="HL107" s="29"/>
      <c r="HM107" s="29"/>
      <c r="HN107" s="29"/>
      <c r="HO107" s="29"/>
      <c r="HP107" s="29"/>
      <c r="HQ107" s="29"/>
      <c r="HR107" s="29"/>
      <c r="HS107" s="29"/>
      <c r="HT107" s="29"/>
      <c r="HU107" s="29"/>
      <c r="HV107" s="29"/>
      <c r="HW107" s="29"/>
      <c r="HX107" s="29"/>
      <c r="HY107" s="29"/>
      <c r="HZ107" s="29"/>
      <c r="IA107" s="29"/>
      <c r="IB107" s="29"/>
      <c r="IC107" s="29"/>
      <c r="ID107" s="29"/>
      <c r="IE107" s="29"/>
      <c r="IF107" s="29"/>
      <c r="IG107" s="29"/>
      <c r="IH107" s="29"/>
      <c r="II107" s="29"/>
      <c r="IJ107" s="29"/>
      <c r="IK107" s="29"/>
      <c r="IL107" s="29"/>
      <c r="IM107" s="29"/>
      <c r="IN107" s="29"/>
      <c r="IO107" s="29"/>
      <c r="IP107" s="29"/>
      <c r="IQ107" s="29"/>
      <c r="IR107" s="29"/>
      <c r="IS107" s="29"/>
      <c r="IT107" s="29"/>
      <c r="IU107" s="29"/>
      <c r="IV107" s="29"/>
      <c r="IW107" s="29"/>
      <c r="IX107" s="29"/>
      <c r="IY107" s="29"/>
      <c r="IZ107" s="29"/>
      <c r="JA107" s="29"/>
      <c r="JB107" s="29"/>
      <c r="JC107" s="29"/>
      <c r="JD107" s="29"/>
      <c r="JE107" s="29"/>
      <c r="JF107" s="29"/>
      <c r="JG107" s="29"/>
      <c r="JH107" s="29"/>
      <c r="JI107" s="29"/>
      <c r="JJ107" s="29"/>
      <c r="JK107" s="29"/>
      <c r="JL107" s="29"/>
      <c r="JM107" s="29"/>
      <c r="JN107" s="29"/>
      <c r="JO107" s="29"/>
      <c r="JP107" s="29"/>
      <c r="JQ107" s="29"/>
      <c r="JR107" s="29"/>
      <c r="JS107" s="29"/>
      <c r="JT107" s="29"/>
      <c r="JU107" s="29"/>
      <c r="JV107" s="29"/>
      <c r="JW107" s="29"/>
      <c r="JX107" s="29"/>
      <c r="JY107" s="29"/>
      <c r="JZ107" s="29"/>
      <c r="KA107" s="29"/>
      <c r="KB107" s="29"/>
      <c r="KC107" s="29"/>
      <c r="KD107" s="29"/>
      <c r="KE107" s="29"/>
      <c r="KF107" s="29"/>
      <c r="KG107" s="29"/>
      <c r="KH107" s="29"/>
      <c r="KI107" s="29"/>
      <c r="KJ107" s="29"/>
      <c r="KK107" s="29"/>
      <c r="KL107" s="29"/>
      <c r="KM107" s="29"/>
      <c r="KN107" s="29"/>
      <c r="KO107" s="29"/>
      <c r="KP107" s="29"/>
      <c r="KQ107" s="29"/>
      <c r="KR107" s="29"/>
      <c r="KS107" s="29"/>
      <c r="KT107" s="29"/>
      <c r="KU107" s="29"/>
      <c r="KV107" s="29"/>
      <c r="KW107" s="29"/>
      <c r="KX107" s="29"/>
      <c r="KY107" s="29"/>
      <c r="KZ107" s="29"/>
      <c r="LA107" s="29"/>
      <c r="LB107" s="29"/>
      <c r="LC107" s="29"/>
      <c r="LD107" s="29"/>
      <c r="LE107" s="29"/>
      <c r="LF107" s="29"/>
      <c r="LG107" s="29"/>
      <c r="LH107" s="29"/>
      <c r="LI107" s="29"/>
      <c r="LJ107" s="29"/>
      <c r="LK107" s="29"/>
      <c r="LL107" s="29"/>
      <c r="LM107" s="29"/>
      <c r="LN107" s="29"/>
      <c r="LO107" s="29"/>
      <c r="LP107" s="29"/>
      <c r="LQ107" s="29"/>
      <c r="LR107" s="29"/>
      <c r="LS107" s="29"/>
      <c r="LT107" s="29"/>
      <c r="LU107" s="29"/>
      <c r="LV107" s="29"/>
      <c r="LW107" s="29"/>
      <c r="LX107" s="29"/>
      <c r="LY107" s="29"/>
      <c r="LZ107" s="29"/>
      <c r="MA107" s="29"/>
      <c r="MB107" s="29"/>
      <c r="MC107" s="29"/>
      <c r="MD107" s="29"/>
      <c r="ME107" s="29"/>
      <c r="MF107" s="29"/>
      <c r="MG107" s="29"/>
      <c r="MH107" s="29"/>
      <c r="MI107" s="29"/>
      <c r="MJ107" s="29"/>
      <c r="MK107" s="29"/>
      <c r="ML107" s="29"/>
      <c r="MM107" s="29"/>
      <c r="MN107" s="29"/>
      <c r="MO107" s="29"/>
      <c r="MP107" s="29"/>
      <c r="MQ107" s="29"/>
      <c r="MR107" s="29"/>
      <c r="MS107" s="29"/>
      <c r="MT107" s="29"/>
      <c r="MU107" s="29"/>
      <c r="MV107" s="29"/>
      <c r="MW107" s="29"/>
      <c r="MX107" s="29"/>
      <c r="MY107" s="29"/>
      <c r="MZ107" s="29"/>
      <c r="NA107" s="29"/>
      <c r="NB107" s="29"/>
      <c r="NC107" s="29"/>
      <c r="ND107" s="29"/>
      <c r="NE107" s="29"/>
      <c r="NF107" s="29"/>
      <c r="NG107" s="29"/>
      <c r="NH107" s="29"/>
      <c r="NI107" s="29"/>
      <c r="NJ107" s="29"/>
      <c r="NK107" s="29"/>
      <c r="NL107" s="29"/>
      <c r="NM107" s="29"/>
      <c r="NN107" s="29"/>
      <c r="NO107" s="29"/>
      <c r="NP107" s="29"/>
      <c r="NQ107" s="29"/>
      <c r="NR107" s="29"/>
      <c r="NS107" s="29"/>
      <c r="NT107" s="29"/>
      <c r="NU107" s="29"/>
      <c r="NV107" s="29"/>
      <c r="NW107" s="29"/>
      <c r="NX107" s="29"/>
      <c r="NY107" s="29"/>
      <c r="NZ107" s="29"/>
      <c r="OA107" s="29"/>
      <c r="OB107" s="29"/>
      <c r="OC107" s="29"/>
      <c r="OD107" s="29"/>
      <c r="OE107" s="29"/>
      <c r="OF107" s="29"/>
      <c r="OG107" s="29"/>
      <c r="OH107" s="29"/>
      <c r="OI107" s="29"/>
      <c r="OJ107" s="29"/>
      <c r="OK107" s="29"/>
      <c r="OL107" s="29"/>
      <c r="OM107" s="29"/>
      <c r="ON107" s="29"/>
      <c r="OO107" s="29"/>
      <c r="OP107" s="29"/>
      <c r="OQ107" s="29"/>
      <c r="OR107" s="29"/>
      <c r="OS107" s="29"/>
      <c r="OT107" s="29"/>
      <c r="OU107" s="29"/>
      <c r="OV107" s="29"/>
      <c r="OW107" s="29"/>
      <c r="OX107" s="29"/>
      <c r="OY107" s="29"/>
      <c r="OZ107" s="29"/>
      <c r="PA107" s="29"/>
      <c r="PB107" s="29"/>
      <c r="PC107" s="29"/>
      <c r="PD107" s="29"/>
      <c r="PE107" s="29"/>
      <c r="PF107" s="29"/>
      <c r="PG107" s="29"/>
      <c r="PH107" s="29"/>
      <c r="PI107" s="29"/>
      <c r="PJ107" s="29"/>
      <c r="PK107" s="29"/>
      <c r="PL107" s="29"/>
      <c r="PM107" s="29"/>
      <c r="PN107" s="29"/>
      <c r="PO107" s="29"/>
      <c r="PP107" s="29"/>
      <c r="PQ107" s="29"/>
      <c r="PR107" s="29"/>
      <c r="PS107" s="29"/>
      <c r="PT107" s="29"/>
      <c r="PU107" s="29"/>
      <c r="PV107" s="29"/>
      <c r="PW107" s="29"/>
      <c r="PX107" s="29"/>
      <c r="PY107" s="29"/>
      <c r="PZ107" s="29"/>
      <c r="QA107" s="29"/>
      <c r="QB107" s="29"/>
      <c r="QC107" s="29"/>
      <c r="QD107" s="29"/>
      <c r="QE107" s="29"/>
      <c r="QF107" s="29"/>
      <c r="QG107" s="29"/>
      <c r="QH107" s="29"/>
      <c r="QI107" s="29"/>
      <c r="QJ107" s="29"/>
      <c r="QK107" s="29"/>
      <c r="QL107" s="29"/>
      <c r="QM107" s="29"/>
      <c r="QN107" s="29"/>
      <c r="QO107" s="29"/>
      <c r="QP107" s="29"/>
      <c r="QQ107" s="29"/>
      <c r="QR107" s="29"/>
      <c r="QS107" s="29"/>
      <c r="QT107" s="29"/>
      <c r="QU107" s="29"/>
      <c r="QV107" s="29"/>
      <c r="QW107" s="29"/>
      <c r="QX107" s="29"/>
      <c r="QY107" s="29"/>
      <c r="QZ107" s="29"/>
      <c r="RA107" s="29"/>
      <c r="RB107" s="29"/>
      <c r="RC107" s="29"/>
      <c r="RD107" s="29"/>
      <c r="RE107" s="29"/>
      <c r="RF107" s="29"/>
      <c r="RG107" s="29"/>
      <c r="RH107" s="29"/>
      <c r="RI107" s="29"/>
      <c r="RJ107" s="29"/>
      <c r="RK107" s="29"/>
      <c r="RL107" s="29"/>
      <c r="RM107" s="29"/>
      <c r="RN107" s="29"/>
      <c r="RO107" s="29"/>
      <c r="RP107" s="29"/>
      <c r="RQ107" s="29"/>
      <c r="RR107" s="29"/>
      <c r="RS107" s="29"/>
      <c r="RT107" s="29"/>
      <c r="RU107" s="29"/>
      <c r="RV107" s="29"/>
      <c r="RW107" s="29"/>
      <c r="RX107" s="29"/>
      <c r="RY107" s="29"/>
      <c r="RZ107" s="29"/>
      <c r="SA107" s="29"/>
      <c r="SB107" s="29"/>
      <c r="SC107" s="29"/>
      <c r="SD107" s="29"/>
      <c r="SE107" s="29"/>
      <c r="SF107" s="29"/>
      <c r="SG107" s="29"/>
      <c r="SH107" s="29"/>
      <c r="SI107" s="29"/>
      <c r="SJ107" s="29"/>
      <c r="SK107" s="29"/>
      <c r="SL107" s="29"/>
    </row>
    <row r="108" spans="1:508" ht="16.5" customHeight="1" x14ac:dyDescent="0.2">
      <c r="A108" s="20">
        <v>1076</v>
      </c>
      <c r="B108" s="20" t="s">
        <v>77</v>
      </c>
      <c r="C108" s="20" t="s">
        <v>147</v>
      </c>
      <c r="D108" s="20" t="s">
        <v>30</v>
      </c>
      <c r="E108" s="20" t="s">
        <v>1345</v>
      </c>
      <c r="F108" s="22" t="s">
        <v>212</v>
      </c>
      <c r="G108" s="20" t="s">
        <v>86</v>
      </c>
      <c r="H108" s="20" t="s">
        <v>35</v>
      </c>
      <c r="I108" s="20" t="s">
        <v>81</v>
      </c>
      <c r="J108" s="22" t="s">
        <v>147</v>
      </c>
      <c r="K108" s="20"/>
      <c r="L108" s="20"/>
      <c r="M108" s="20"/>
      <c r="N108" s="20"/>
      <c r="O108" s="20"/>
      <c r="P108" s="23">
        <v>13225464</v>
      </c>
      <c r="Q108" s="24">
        <v>12</v>
      </c>
      <c r="R108" s="25">
        <v>45717</v>
      </c>
      <c r="S108" s="20" t="s">
        <v>83</v>
      </c>
      <c r="T108" s="23">
        <f>P108*12</f>
        <v>158705568</v>
      </c>
      <c r="U108" s="27" t="s">
        <v>39</v>
      </c>
      <c r="V108" s="28" t="s">
        <v>40</v>
      </c>
      <c r="W108" s="29"/>
      <c r="X108" s="29"/>
      <c r="Y108" s="29"/>
      <c r="Z108" s="29"/>
      <c r="AA108" s="29"/>
      <c r="AB108" s="29"/>
      <c r="AC108" s="29"/>
      <c r="AD108" s="29"/>
      <c r="AE108" s="29"/>
      <c r="AF108" s="29"/>
      <c r="AG108" s="29"/>
      <c r="AH108" s="29"/>
      <c r="AI108" s="29"/>
      <c r="AJ108" s="29"/>
      <c r="AK108" s="29"/>
      <c r="AL108" s="29"/>
      <c r="AM108" s="29"/>
      <c r="AN108" s="29"/>
      <c r="AO108" s="29"/>
      <c r="AP108" s="29"/>
      <c r="AQ108" s="29"/>
      <c r="AR108" s="29"/>
      <c r="AS108" s="29"/>
      <c r="AT108" s="29"/>
      <c r="AU108" s="29"/>
      <c r="AV108" s="29"/>
      <c r="AW108" s="29"/>
      <c r="AX108" s="29"/>
      <c r="AY108" s="29"/>
      <c r="AZ108" s="29"/>
      <c r="BA108" s="29"/>
      <c r="BB108" s="29"/>
      <c r="BC108" s="29"/>
      <c r="BD108" s="29"/>
      <c r="BE108" s="29"/>
      <c r="BF108" s="29"/>
      <c r="BG108" s="29"/>
      <c r="BH108" s="29"/>
      <c r="BI108" s="29"/>
      <c r="BJ108" s="29"/>
      <c r="BK108" s="29"/>
      <c r="BL108" s="29"/>
      <c r="BM108" s="29"/>
      <c r="BN108" s="29"/>
      <c r="BO108" s="29"/>
      <c r="BP108" s="29"/>
      <c r="BQ108" s="29"/>
      <c r="BR108" s="29"/>
      <c r="BS108" s="29"/>
      <c r="BT108" s="29"/>
      <c r="BU108" s="29"/>
      <c r="BV108" s="29"/>
      <c r="BW108" s="29"/>
      <c r="BX108" s="29"/>
      <c r="BY108" s="29"/>
      <c r="BZ108" s="29"/>
      <c r="CA108" s="29"/>
      <c r="CB108" s="29"/>
      <c r="CC108" s="29"/>
      <c r="CD108" s="29"/>
      <c r="CE108" s="29"/>
      <c r="CF108" s="29"/>
      <c r="CG108" s="29"/>
      <c r="CH108" s="29"/>
      <c r="CI108" s="29"/>
      <c r="CJ108" s="29"/>
      <c r="CK108" s="29"/>
      <c r="CL108" s="29"/>
      <c r="CM108" s="29"/>
      <c r="CN108" s="29"/>
      <c r="CO108" s="29"/>
      <c r="CP108" s="29"/>
      <c r="CQ108" s="29"/>
      <c r="CR108" s="29"/>
      <c r="CS108" s="29"/>
      <c r="CT108" s="29"/>
      <c r="CU108" s="29"/>
      <c r="CV108" s="29"/>
      <c r="CW108" s="29"/>
      <c r="CX108" s="29"/>
      <c r="CY108" s="29"/>
      <c r="CZ108" s="29"/>
      <c r="DA108" s="29"/>
      <c r="DB108" s="29"/>
      <c r="DC108" s="29"/>
      <c r="DD108" s="29"/>
      <c r="DE108" s="29"/>
      <c r="DF108" s="29"/>
      <c r="DG108" s="29"/>
      <c r="DH108" s="29"/>
      <c r="DI108" s="29"/>
      <c r="DJ108" s="29"/>
      <c r="DK108" s="29"/>
      <c r="DL108" s="29"/>
      <c r="DM108" s="29"/>
      <c r="DN108" s="29"/>
      <c r="DO108" s="29"/>
      <c r="DP108" s="29"/>
      <c r="DQ108" s="29"/>
      <c r="DR108" s="29"/>
      <c r="DS108" s="29"/>
      <c r="DT108" s="29"/>
      <c r="DU108" s="29"/>
      <c r="DV108" s="29"/>
      <c r="DW108" s="29"/>
      <c r="DX108" s="29"/>
      <c r="DY108" s="29"/>
      <c r="DZ108" s="29"/>
      <c r="EA108" s="29"/>
      <c r="EB108" s="29"/>
      <c r="EC108" s="29"/>
      <c r="ED108" s="29"/>
      <c r="EE108" s="29"/>
      <c r="EF108" s="29"/>
      <c r="EG108" s="29"/>
      <c r="EH108" s="29"/>
      <c r="EI108" s="29"/>
      <c r="EJ108" s="29"/>
      <c r="EK108" s="29"/>
      <c r="EL108" s="29"/>
      <c r="EM108" s="29"/>
      <c r="EN108" s="29"/>
      <c r="EO108" s="29"/>
      <c r="EP108" s="29"/>
      <c r="EQ108" s="29"/>
      <c r="ER108" s="29"/>
      <c r="ES108" s="29"/>
      <c r="ET108" s="29"/>
      <c r="EU108" s="29"/>
      <c r="EV108" s="29"/>
      <c r="EW108" s="29"/>
      <c r="EX108" s="29"/>
      <c r="EY108" s="29"/>
      <c r="EZ108" s="29"/>
      <c r="FA108" s="29"/>
      <c r="FB108" s="29"/>
      <c r="FC108" s="29"/>
      <c r="FD108" s="29"/>
      <c r="FE108" s="29"/>
      <c r="FF108" s="29"/>
      <c r="FG108" s="29"/>
      <c r="FH108" s="29"/>
      <c r="FI108" s="29"/>
      <c r="FJ108" s="29"/>
      <c r="FK108" s="29"/>
      <c r="FL108" s="29"/>
      <c r="FM108" s="29"/>
      <c r="FN108" s="29"/>
      <c r="FO108" s="29"/>
      <c r="FP108" s="29"/>
      <c r="FQ108" s="29"/>
      <c r="FR108" s="29"/>
      <c r="FS108" s="29"/>
      <c r="FT108" s="29"/>
      <c r="FU108" s="29"/>
      <c r="FV108" s="29"/>
      <c r="FW108" s="29"/>
      <c r="FX108" s="29"/>
      <c r="FY108" s="29"/>
      <c r="FZ108" s="29"/>
      <c r="GA108" s="29"/>
      <c r="GB108" s="29"/>
      <c r="GC108" s="29"/>
      <c r="GD108" s="29"/>
      <c r="GE108" s="29"/>
      <c r="GF108" s="29"/>
      <c r="GG108" s="29"/>
      <c r="GH108" s="29"/>
      <c r="GI108" s="29"/>
      <c r="GJ108" s="29"/>
      <c r="GK108" s="29"/>
      <c r="GL108" s="29"/>
      <c r="GM108" s="29"/>
      <c r="GN108" s="29"/>
      <c r="GO108" s="29"/>
      <c r="GP108" s="29"/>
      <c r="GQ108" s="29"/>
      <c r="GR108" s="29"/>
      <c r="GS108" s="29"/>
      <c r="GT108" s="29"/>
      <c r="GU108" s="29"/>
      <c r="GV108" s="29"/>
      <c r="GW108" s="29"/>
      <c r="GX108" s="29"/>
      <c r="GY108" s="29"/>
      <c r="GZ108" s="29"/>
      <c r="HA108" s="29"/>
      <c r="HB108" s="29"/>
      <c r="HC108" s="29"/>
      <c r="HD108" s="29"/>
      <c r="HE108" s="29"/>
      <c r="HF108" s="29"/>
      <c r="HG108" s="29"/>
      <c r="HH108" s="29"/>
      <c r="HI108" s="29"/>
      <c r="HJ108" s="29"/>
      <c r="HK108" s="29"/>
      <c r="HL108" s="29"/>
      <c r="HM108" s="29"/>
      <c r="HN108" s="29"/>
      <c r="HO108" s="29"/>
      <c r="HP108" s="29"/>
      <c r="HQ108" s="29"/>
      <c r="HR108" s="29"/>
      <c r="HS108" s="29"/>
      <c r="HT108" s="29"/>
      <c r="HU108" s="29"/>
      <c r="HV108" s="29"/>
      <c r="HW108" s="29"/>
      <c r="HX108" s="29"/>
      <c r="HY108" s="29"/>
      <c r="HZ108" s="29"/>
      <c r="IA108" s="29"/>
      <c r="IB108" s="29"/>
      <c r="IC108" s="29"/>
      <c r="ID108" s="29"/>
      <c r="IE108" s="29"/>
      <c r="IF108" s="29"/>
      <c r="IG108" s="29"/>
      <c r="IH108" s="29"/>
      <c r="II108" s="29"/>
      <c r="IJ108" s="29"/>
      <c r="IK108" s="29"/>
      <c r="IL108" s="29"/>
      <c r="IM108" s="29"/>
      <c r="IN108" s="29"/>
      <c r="IO108" s="29"/>
      <c r="IP108" s="29"/>
      <c r="IQ108" s="29"/>
      <c r="IR108" s="29"/>
      <c r="IS108" s="29"/>
      <c r="IT108" s="29"/>
      <c r="IU108" s="29"/>
      <c r="IV108" s="29"/>
      <c r="IW108" s="29"/>
      <c r="IX108" s="29"/>
      <c r="IY108" s="29"/>
      <c r="IZ108" s="29"/>
      <c r="JA108" s="29"/>
      <c r="JB108" s="29"/>
      <c r="JC108" s="29"/>
      <c r="JD108" s="29"/>
      <c r="JE108" s="29"/>
      <c r="JF108" s="29"/>
      <c r="JG108" s="29"/>
      <c r="JH108" s="29"/>
      <c r="JI108" s="29"/>
      <c r="JJ108" s="29"/>
      <c r="JK108" s="29"/>
      <c r="JL108" s="29"/>
      <c r="JM108" s="29"/>
      <c r="JN108" s="29"/>
      <c r="JO108" s="29"/>
      <c r="JP108" s="29"/>
      <c r="JQ108" s="29"/>
      <c r="JR108" s="29"/>
      <c r="JS108" s="29"/>
      <c r="JT108" s="29"/>
      <c r="JU108" s="29"/>
      <c r="JV108" s="29"/>
      <c r="JW108" s="29"/>
      <c r="JX108" s="29"/>
      <c r="JY108" s="29"/>
      <c r="JZ108" s="29"/>
      <c r="KA108" s="29"/>
      <c r="KB108" s="29"/>
      <c r="KC108" s="29"/>
      <c r="KD108" s="29"/>
      <c r="KE108" s="29"/>
      <c r="KF108" s="29"/>
      <c r="KG108" s="29"/>
      <c r="KH108" s="29"/>
      <c r="KI108" s="29"/>
      <c r="KJ108" s="29"/>
      <c r="KK108" s="29"/>
      <c r="KL108" s="29"/>
      <c r="KM108" s="29"/>
      <c r="KN108" s="29"/>
      <c r="KO108" s="29"/>
      <c r="KP108" s="29"/>
      <c r="KQ108" s="29"/>
      <c r="KR108" s="29"/>
      <c r="KS108" s="29"/>
      <c r="KT108" s="29"/>
      <c r="KU108" s="29"/>
      <c r="KV108" s="29"/>
      <c r="KW108" s="29"/>
      <c r="KX108" s="29"/>
      <c r="KY108" s="29"/>
      <c r="KZ108" s="29"/>
      <c r="LA108" s="29"/>
      <c r="LB108" s="29"/>
      <c r="LC108" s="29"/>
      <c r="LD108" s="29"/>
      <c r="LE108" s="29"/>
      <c r="LF108" s="29"/>
      <c r="LG108" s="29"/>
      <c r="LH108" s="29"/>
      <c r="LI108" s="29"/>
      <c r="LJ108" s="29"/>
      <c r="LK108" s="29"/>
      <c r="LL108" s="29"/>
      <c r="LM108" s="29"/>
      <c r="LN108" s="29"/>
      <c r="LO108" s="29"/>
      <c r="LP108" s="29"/>
      <c r="LQ108" s="29"/>
      <c r="LR108" s="29"/>
      <c r="LS108" s="29"/>
      <c r="LT108" s="29"/>
      <c r="LU108" s="29"/>
      <c r="LV108" s="29"/>
      <c r="LW108" s="29"/>
      <c r="LX108" s="29"/>
      <c r="LY108" s="29"/>
      <c r="LZ108" s="29"/>
      <c r="MA108" s="29"/>
      <c r="MB108" s="29"/>
      <c r="MC108" s="29"/>
      <c r="MD108" s="29"/>
      <c r="ME108" s="29"/>
      <c r="MF108" s="29"/>
      <c r="MG108" s="29"/>
      <c r="MH108" s="29"/>
      <c r="MI108" s="29"/>
      <c r="MJ108" s="29"/>
      <c r="MK108" s="29"/>
      <c r="ML108" s="29"/>
      <c r="MM108" s="29"/>
      <c r="MN108" s="29"/>
      <c r="MO108" s="29"/>
      <c r="MP108" s="29"/>
      <c r="MQ108" s="29"/>
      <c r="MR108" s="29"/>
      <c r="MS108" s="29"/>
      <c r="MT108" s="29"/>
      <c r="MU108" s="29"/>
      <c r="MV108" s="29"/>
      <c r="MW108" s="29"/>
      <c r="MX108" s="29"/>
      <c r="MY108" s="29"/>
      <c r="MZ108" s="29"/>
      <c r="NA108" s="29"/>
      <c r="NB108" s="29"/>
      <c r="NC108" s="29"/>
      <c r="ND108" s="29"/>
      <c r="NE108" s="29"/>
      <c r="NF108" s="29"/>
      <c r="NG108" s="29"/>
      <c r="NH108" s="29"/>
      <c r="NI108" s="29"/>
      <c r="NJ108" s="29"/>
      <c r="NK108" s="29"/>
      <c r="NL108" s="29"/>
      <c r="NM108" s="29"/>
      <c r="NN108" s="29"/>
      <c r="NO108" s="29"/>
      <c r="NP108" s="29"/>
      <c r="NQ108" s="29"/>
      <c r="NR108" s="29"/>
      <c r="NS108" s="29"/>
      <c r="NT108" s="29"/>
      <c r="NU108" s="29"/>
      <c r="NV108" s="29"/>
      <c r="NW108" s="29"/>
      <c r="NX108" s="29"/>
      <c r="NY108" s="29"/>
      <c r="NZ108" s="29"/>
      <c r="OA108" s="29"/>
      <c r="OB108" s="29"/>
      <c r="OC108" s="29"/>
      <c r="OD108" s="29"/>
      <c r="OE108" s="29"/>
      <c r="OF108" s="29"/>
      <c r="OG108" s="29"/>
      <c r="OH108" s="29"/>
      <c r="OI108" s="29"/>
      <c r="OJ108" s="29"/>
      <c r="OK108" s="29"/>
      <c r="OL108" s="29"/>
      <c r="OM108" s="29"/>
      <c r="ON108" s="29"/>
      <c r="OO108" s="29"/>
      <c r="OP108" s="29"/>
      <c r="OQ108" s="29"/>
      <c r="OR108" s="29"/>
      <c r="OS108" s="29"/>
      <c r="OT108" s="29"/>
      <c r="OU108" s="29"/>
      <c r="OV108" s="29"/>
      <c r="OW108" s="29"/>
      <c r="OX108" s="29"/>
      <c r="OY108" s="29"/>
      <c r="OZ108" s="29"/>
      <c r="PA108" s="29"/>
      <c r="PB108" s="29"/>
      <c r="PC108" s="29"/>
      <c r="PD108" s="29"/>
      <c r="PE108" s="29"/>
      <c r="PF108" s="29"/>
      <c r="PG108" s="29"/>
      <c r="PH108" s="29"/>
      <c r="PI108" s="29"/>
      <c r="PJ108" s="29"/>
      <c r="PK108" s="29"/>
      <c r="PL108" s="29"/>
      <c r="PM108" s="29"/>
      <c r="PN108" s="29"/>
      <c r="PO108" s="29"/>
      <c r="PP108" s="29"/>
      <c r="PQ108" s="29"/>
      <c r="PR108" s="29"/>
      <c r="PS108" s="29"/>
      <c r="PT108" s="29"/>
      <c r="PU108" s="29"/>
      <c r="PV108" s="29"/>
      <c r="PW108" s="29"/>
      <c r="PX108" s="29"/>
      <c r="PY108" s="29"/>
      <c r="PZ108" s="29"/>
      <c r="QA108" s="29"/>
      <c r="QB108" s="29"/>
      <c r="QC108" s="29"/>
      <c r="QD108" s="29"/>
      <c r="QE108" s="29"/>
      <c r="QF108" s="29"/>
      <c r="QG108" s="29"/>
      <c r="QH108" s="29"/>
      <c r="QI108" s="29"/>
      <c r="QJ108" s="29"/>
      <c r="QK108" s="29"/>
      <c r="QL108" s="29"/>
      <c r="QM108" s="29"/>
      <c r="QN108" s="29"/>
      <c r="QO108" s="29"/>
      <c r="QP108" s="29"/>
      <c r="QQ108" s="29"/>
      <c r="QR108" s="29"/>
      <c r="QS108" s="29"/>
      <c r="QT108" s="29"/>
      <c r="QU108" s="29"/>
      <c r="QV108" s="29"/>
      <c r="QW108" s="29"/>
      <c r="QX108" s="29"/>
      <c r="QY108" s="29"/>
      <c r="QZ108" s="29"/>
      <c r="RA108" s="29"/>
      <c r="RB108" s="29"/>
      <c r="RC108" s="29"/>
      <c r="RD108" s="29"/>
      <c r="RE108" s="29"/>
      <c r="RF108" s="29"/>
      <c r="RG108" s="29"/>
      <c r="RH108" s="29"/>
      <c r="RI108" s="29"/>
      <c r="RJ108" s="29"/>
      <c r="RK108" s="29"/>
      <c r="RL108" s="29"/>
      <c r="RM108" s="29"/>
      <c r="RN108" s="29"/>
      <c r="RO108" s="29"/>
      <c r="RP108" s="29"/>
      <c r="RQ108" s="29"/>
      <c r="RR108" s="29"/>
      <c r="RS108" s="29"/>
      <c r="RT108" s="29"/>
      <c r="RU108" s="29"/>
      <c r="RV108" s="29"/>
      <c r="RW108" s="29"/>
      <c r="RX108" s="29"/>
      <c r="RY108" s="29"/>
      <c r="RZ108" s="29"/>
      <c r="SA108" s="29"/>
      <c r="SB108" s="29"/>
      <c r="SC108" s="29"/>
      <c r="SD108" s="29"/>
      <c r="SE108" s="29"/>
      <c r="SF108" s="29"/>
      <c r="SG108" s="29"/>
      <c r="SH108" s="29"/>
      <c r="SI108" s="29"/>
      <c r="SJ108" s="29"/>
      <c r="SK108" s="29"/>
      <c r="SL108" s="29"/>
    </row>
    <row r="109" spans="1:508" ht="16.5" customHeight="1" x14ac:dyDescent="0.2">
      <c r="A109" s="20">
        <v>1078</v>
      </c>
      <c r="B109" s="20" t="s">
        <v>77</v>
      </c>
      <c r="C109" s="20" t="s">
        <v>147</v>
      </c>
      <c r="D109" s="20" t="s">
        <v>30</v>
      </c>
      <c r="E109" s="20" t="s">
        <v>1345</v>
      </c>
      <c r="F109" s="22" t="s">
        <v>213</v>
      </c>
      <c r="G109" s="20" t="s">
        <v>86</v>
      </c>
      <c r="H109" s="20" t="s">
        <v>35</v>
      </c>
      <c r="I109" s="20" t="s">
        <v>81</v>
      </c>
      <c r="J109" s="22" t="s">
        <v>147</v>
      </c>
      <c r="K109" s="20"/>
      <c r="L109" s="20"/>
      <c r="M109" s="20"/>
      <c r="N109" s="20"/>
      <c r="O109" s="20"/>
      <c r="P109" s="23">
        <v>12038000</v>
      </c>
      <c r="Q109" s="24">
        <v>12</v>
      </c>
      <c r="R109" s="25">
        <v>45717</v>
      </c>
      <c r="S109" s="20" t="s">
        <v>83</v>
      </c>
      <c r="T109" s="23">
        <f>P109*12</f>
        <v>144456000</v>
      </c>
      <c r="U109" s="27" t="s">
        <v>39</v>
      </c>
      <c r="V109" s="28" t="s">
        <v>40</v>
      </c>
      <c r="W109" s="29"/>
      <c r="X109" s="29"/>
      <c r="Y109" s="29"/>
      <c r="Z109" s="29"/>
      <c r="AA109" s="29"/>
      <c r="AB109" s="29"/>
      <c r="AC109" s="29"/>
      <c r="AD109" s="29"/>
      <c r="AE109" s="29"/>
      <c r="AF109" s="29"/>
      <c r="AG109" s="29"/>
      <c r="AH109" s="29"/>
      <c r="AI109" s="29"/>
      <c r="AJ109" s="29"/>
      <c r="AK109" s="29"/>
      <c r="AL109" s="29"/>
      <c r="AM109" s="29"/>
      <c r="AN109" s="29"/>
      <c r="AO109" s="29"/>
      <c r="AP109" s="29"/>
      <c r="AQ109" s="29"/>
      <c r="AR109" s="29"/>
      <c r="AS109" s="29"/>
      <c r="AT109" s="29"/>
      <c r="AU109" s="29"/>
      <c r="AV109" s="29"/>
      <c r="AW109" s="29"/>
      <c r="AX109" s="29"/>
      <c r="AY109" s="29"/>
      <c r="AZ109" s="29"/>
      <c r="BA109" s="29"/>
      <c r="BB109" s="29"/>
      <c r="BC109" s="29"/>
      <c r="BD109" s="29"/>
      <c r="BE109" s="29"/>
      <c r="BF109" s="29"/>
      <c r="BG109" s="29"/>
      <c r="BH109" s="29"/>
      <c r="BI109" s="29"/>
      <c r="BJ109" s="29"/>
      <c r="BK109" s="29"/>
      <c r="BL109" s="29"/>
      <c r="BM109" s="29"/>
      <c r="BN109" s="29"/>
      <c r="BO109" s="29"/>
      <c r="BP109" s="29"/>
      <c r="BQ109" s="29"/>
      <c r="BR109" s="29"/>
      <c r="BS109" s="29"/>
      <c r="BT109" s="29"/>
      <c r="BU109" s="29"/>
      <c r="BV109" s="29"/>
      <c r="BW109" s="29"/>
      <c r="BX109" s="29"/>
      <c r="BY109" s="29"/>
      <c r="BZ109" s="29"/>
      <c r="CA109" s="29"/>
      <c r="CB109" s="29"/>
      <c r="CC109" s="29"/>
      <c r="CD109" s="29"/>
      <c r="CE109" s="29"/>
      <c r="CF109" s="29"/>
      <c r="CG109" s="29"/>
      <c r="CH109" s="29"/>
      <c r="CI109" s="29"/>
      <c r="CJ109" s="29"/>
      <c r="CK109" s="29"/>
      <c r="CL109" s="29"/>
      <c r="CM109" s="29"/>
      <c r="CN109" s="29"/>
      <c r="CO109" s="29"/>
      <c r="CP109" s="29"/>
      <c r="CQ109" s="29"/>
      <c r="CR109" s="29"/>
      <c r="CS109" s="29"/>
      <c r="CT109" s="29"/>
      <c r="CU109" s="29"/>
      <c r="CV109" s="29"/>
      <c r="CW109" s="29"/>
      <c r="CX109" s="29"/>
      <c r="CY109" s="29"/>
      <c r="CZ109" s="29"/>
      <c r="DA109" s="29"/>
      <c r="DB109" s="29"/>
      <c r="DC109" s="29"/>
      <c r="DD109" s="29"/>
      <c r="DE109" s="29"/>
      <c r="DF109" s="29"/>
      <c r="DG109" s="29"/>
      <c r="DH109" s="29"/>
      <c r="DI109" s="29"/>
      <c r="DJ109" s="29"/>
      <c r="DK109" s="29"/>
      <c r="DL109" s="29"/>
      <c r="DM109" s="29"/>
      <c r="DN109" s="29"/>
      <c r="DO109" s="29"/>
      <c r="DP109" s="29"/>
      <c r="DQ109" s="29"/>
      <c r="DR109" s="29"/>
      <c r="DS109" s="29"/>
      <c r="DT109" s="29"/>
      <c r="DU109" s="29"/>
      <c r="DV109" s="29"/>
      <c r="DW109" s="29"/>
      <c r="DX109" s="29"/>
      <c r="DY109" s="29"/>
      <c r="DZ109" s="29"/>
      <c r="EA109" s="29"/>
      <c r="EB109" s="29"/>
      <c r="EC109" s="29"/>
      <c r="ED109" s="29"/>
      <c r="EE109" s="29"/>
      <c r="EF109" s="29"/>
      <c r="EG109" s="29"/>
      <c r="EH109" s="29"/>
      <c r="EI109" s="29"/>
      <c r="EJ109" s="29"/>
      <c r="EK109" s="29"/>
      <c r="EL109" s="29"/>
      <c r="EM109" s="29"/>
      <c r="EN109" s="29"/>
      <c r="EO109" s="29"/>
      <c r="EP109" s="29"/>
      <c r="EQ109" s="29"/>
      <c r="ER109" s="29"/>
      <c r="ES109" s="29"/>
      <c r="ET109" s="29"/>
      <c r="EU109" s="29"/>
      <c r="EV109" s="29"/>
      <c r="EW109" s="29"/>
      <c r="EX109" s="29"/>
      <c r="EY109" s="29"/>
      <c r="EZ109" s="29"/>
      <c r="FA109" s="29"/>
      <c r="FB109" s="29"/>
      <c r="FC109" s="29"/>
      <c r="FD109" s="29"/>
      <c r="FE109" s="29"/>
      <c r="FF109" s="29"/>
      <c r="FG109" s="29"/>
      <c r="FH109" s="29"/>
      <c r="FI109" s="29"/>
      <c r="FJ109" s="29"/>
      <c r="FK109" s="29"/>
      <c r="FL109" s="29"/>
      <c r="FM109" s="29"/>
      <c r="FN109" s="29"/>
      <c r="FO109" s="29"/>
      <c r="FP109" s="29"/>
      <c r="FQ109" s="29"/>
      <c r="FR109" s="29"/>
      <c r="FS109" s="29"/>
      <c r="FT109" s="29"/>
      <c r="FU109" s="29"/>
      <c r="FV109" s="29"/>
      <c r="FW109" s="29"/>
      <c r="FX109" s="29"/>
      <c r="FY109" s="29"/>
      <c r="FZ109" s="29"/>
      <c r="GA109" s="29"/>
      <c r="GB109" s="29"/>
      <c r="GC109" s="29"/>
      <c r="GD109" s="29"/>
      <c r="GE109" s="29"/>
      <c r="GF109" s="29"/>
      <c r="GG109" s="29"/>
      <c r="GH109" s="29"/>
      <c r="GI109" s="29"/>
      <c r="GJ109" s="29"/>
      <c r="GK109" s="29"/>
      <c r="GL109" s="29"/>
      <c r="GM109" s="29"/>
      <c r="GN109" s="29"/>
      <c r="GO109" s="29"/>
      <c r="GP109" s="29"/>
      <c r="GQ109" s="29"/>
      <c r="GR109" s="29"/>
      <c r="GS109" s="29"/>
      <c r="GT109" s="29"/>
      <c r="GU109" s="29"/>
      <c r="GV109" s="29"/>
      <c r="GW109" s="29"/>
      <c r="GX109" s="29"/>
      <c r="GY109" s="29"/>
      <c r="GZ109" s="29"/>
      <c r="HA109" s="29"/>
      <c r="HB109" s="29"/>
      <c r="HC109" s="29"/>
      <c r="HD109" s="29"/>
      <c r="HE109" s="29"/>
      <c r="HF109" s="29"/>
      <c r="HG109" s="29"/>
      <c r="HH109" s="29"/>
      <c r="HI109" s="29"/>
      <c r="HJ109" s="29"/>
      <c r="HK109" s="29"/>
      <c r="HL109" s="29"/>
      <c r="HM109" s="29"/>
      <c r="HN109" s="29"/>
      <c r="HO109" s="29"/>
      <c r="HP109" s="29"/>
      <c r="HQ109" s="29"/>
      <c r="HR109" s="29"/>
      <c r="HS109" s="29"/>
      <c r="HT109" s="29"/>
      <c r="HU109" s="29"/>
      <c r="HV109" s="29"/>
      <c r="HW109" s="29"/>
      <c r="HX109" s="29"/>
      <c r="HY109" s="29"/>
      <c r="HZ109" s="29"/>
      <c r="IA109" s="29"/>
      <c r="IB109" s="29"/>
      <c r="IC109" s="29"/>
      <c r="ID109" s="29"/>
      <c r="IE109" s="29"/>
      <c r="IF109" s="29"/>
      <c r="IG109" s="29"/>
      <c r="IH109" s="29"/>
      <c r="II109" s="29"/>
      <c r="IJ109" s="29"/>
      <c r="IK109" s="29"/>
      <c r="IL109" s="29"/>
      <c r="IM109" s="29"/>
      <c r="IN109" s="29"/>
      <c r="IO109" s="29"/>
      <c r="IP109" s="29"/>
      <c r="IQ109" s="29"/>
      <c r="IR109" s="29"/>
      <c r="IS109" s="29"/>
      <c r="IT109" s="29"/>
      <c r="IU109" s="29"/>
      <c r="IV109" s="29"/>
      <c r="IW109" s="29"/>
      <c r="IX109" s="29"/>
      <c r="IY109" s="29"/>
      <c r="IZ109" s="29"/>
      <c r="JA109" s="29"/>
      <c r="JB109" s="29"/>
      <c r="JC109" s="29"/>
      <c r="JD109" s="29"/>
      <c r="JE109" s="29"/>
      <c r="JF109" s="29"/>
      <c r="JG109" s="29"/>
      <c r="JH109" s="29"/>
      <c r="JI109" s="29"/>
      <c r="JJ109" s="29"/>
      <c r="JK109" s="29"/>
      <c r="JL109" s="29"/>
      <c r="JM109" s="29"/>
      <c r="JN109" s="29"/>
      <c r="JO109" s="29"/>
      <c r="JP109" s="29"/>
      <c r="JQ109" s="29"/>
      <c r="JR109" s="29"/>
      <c r="JS109" s="29"/>
      <c r="JT109" s="29"/>
      <c r="JU109" s="29"/>
      <c r="JV109" s="29"/>
      <c r="JW109" s="29"/>
      <c r="JX109" s="29"/>
      <c r="JY109" s="29"/>
      <c r="JZ109" s="29"/>
      <c r="KA109" s="29"/>
      <c r="KB109" s="29"/>
      <c r="KC109" s="29"/>
      <c r="KD109" s="29"/>
      <c r="KE109" s="29"/>
      <c r="KF109" s="29"/>
      <c r="KG109" s="29"/>
      <c r="KH109" s="29"/>
      <c r="KI109" s="29"/>
      <c r="KJ109" s="29"/>
      <c r="KK109" s="29"/>
      <c r="KL109" s="29"/>
      <c r="KM109" s="29"/>
      <c r="KN109" s="29"/>
      <c r="KO109" s="29"/>
      <c r="KP109" s="29"/>
      <c r="KQ109" s="29"/>
      <c r="KR109" s="29"/>
      <c r="KS109" s="29"/>
      <c r="KT109" s="29"/>
      <c r="KU109" s="29"/>
      <c r="KV109" s="29"/>
      <c r="KW109" s="29"/>
      <c r="KX109" s="29"/>
      <c r="KY109" s="29"/>
      <c r="KZ109" s="29"/>
      <c r="LA109" s="29"/>
      <c r="LB109" s="29"/>
      <c r="LC109" s="29"/>
      <c r="LD109" s="29"/>
      <c r="LE109" s="29"/>
      <c r="LF109" s="29"/>
      <c r="LG109" s="29"/>
      <c r="LH109" s="29"/>
      <c r="LI109" s="29"/>
      <c r="LJ109" s="29"/>
      <c r="LK109" s="29"/>
      <c r="LL109" s="29"/>
      <c r="LM109" s="29"/>
      <c r="LN109" s="29"/>
      <c r="LO109" s="29"/>
      <c r="LP109" s="29"/>
      <c r="LQ109" s="29"/>
      <c r="LR109" s="29"/>
      <c r="LS109" s="29"/>
      <c r="LT109" s="29"/>
      <c r="LU109" s="29"/>
      <c r="LV109" s="29"/>
      <c r="LW109" s="29"/>
      <c r="LX109" s="29"/>
      <c r="LY109" s="29"/>
      <c r="LZ109" s="29"/>
      <c r="MA109" s="29"/>
      <c r="MB109" s="29"/>
      <c r="MC109" s="29"/>
      <c r="MD109" s="29"/>
      <c r="ME109" s="29"/>
      <c r="MF109" s="29"/>
      <c r="MG109" s="29"/>
      <c r="MH109" s="29"/>
      <c r="MI109" s="29"/>
      <c r="MJ109" s="29"/>
      <c r="MK109" s="29"/>
      <c r="ML109" s="29"/>
      <c r="MM109" s="29"/>
      <c r="MN109" s="29"/>
      <c r="MO109" s="29"/>
      <c r="MP109" s="29"/>
      <c r="MQ109" s="29"/>
      <c r="MR109" s="29"/>
      <c r="MS109" s="29"/>
      <c r="MT109" s="29"/>
      <c r="MU109" s="29"/>
      <c r="MV109" s="29"/>
      <c r="MW109" s="29"/>
      <c r="MX109" s="29"/>
      <c r="MY109" s="29"/>
      <c r="MZ109" s="29"/>
      <c r="NA109" s="29"/>
      <c r="NB109" s="29"/>
      <c r="NC109" s="29"/>
      <c r="ND109" s="29"/>
      <c r="NE109" s="29"/>
      <c r="NF109" s="29"/>
      <c r="NG109" s="29"/>
      <c r="NH109" s="29"/>
      <c r="NI109" s="29"/>
      <c r="NJ109" s="29"/>
      <c r="NK109" s="29"/>
      <c r="NL109" s="29"/>
      <c r="NM109" s="29"/>
      <c r="NN109" s="29"/>
      <c r="NO109" s="29"/>
      <c r="NP109" s="29"/>
      <c r="NQ109" s="29"/>
      <c r="NR109" s="29"/>
      <c r="NS109" s="29"/>
      <c r="NT109" s="29"/>
      <c r="NU109" s="29"/>
      <c r="NV109" s="29"/>
      <c r="NW109" s="29"/>
      <c r="NX109" s="29"/>
      <c r="NY109" s="29"/>
      <c r="NZ109" s="29"/>
      <c r="OA109" s="29"/>
      <c r="OB109" s="29"/>
      <c r="OC109" s="29"/>
      <c r="OD109" s="29"/>
      <c r="OE109" s="29"/>
      <c r="OF109" s="29"/>
      <c r="OG109" s="29"/>
      <c r="OH109" s="29"/>
      <c r="OI109" s="29"/>
      <c r="OJ109" s="29"/>
      <c r="OK109" s="29"/>
      <c r="OL109" s="29"/>
      <c r="OM109" s="29"/>
      <c r="ON109" s="29"/>
      <c r="OO109" s="29"/>
      <c r="OP109" s="29"/>
      <c r="OQ109" s="29"/>
      <c r="OR109" s="29"/>
      <c r="OS109" s="29"/>
      <c r="OT109" s="29"/>
      <c r="OU109" s="29"/>
      <c r="OV109" s="29"/>
      <c r="OW109" s="29"/>
      <c r="OX109" s="29"/>
      <c r="OY109" s="29"/>
      <c r="OZ109" s="29"/>
      <c r="PA109" s="29"/>
      <c r="PB109" s="29"/>
      <c r="PC109" s="29"/>
      <c r="PD109" s="29"/>
      <c r="PE109" s="29"/>
      <c r="PF109" s="29"/>
      <c r="PG109" s="29"/>
      <c r="PH109" s="29"/>
      <c r="PI109" s="29"/>
      <c r="PJ109" s="29"/>
      <c r="PK109" s="29"/>
      <c r="PL109" s="29"/>
      <c r="PM109" s="29"/>
      <c r="PN109" s="29"/>
      <c r="PO109" s="29"/>
      <c r="PP109" s="29"/>
      <c r="PQ109" s="29"/>
      <c r="PR109" s="29"/>
      <c r="PS109" s="29"/>
      <c r="PT109" s="29"/>
      <c r="PU109" s="29"/>
      <c r="PV109" s="29"/>
      <c r="PW109" s="29"/>
      <c r="PX109" s="29"/>
      <c r="PY109" s="29"/>
      <c r="PZ109" s="29"/>
      <c r="QA109" s="29"/>
      <c r="QB109" s="29"/>
      <c r="QC109" s="29"/>
      <c r="QD109" s="29"/>
      <c r="QE109" s="29"/>
      <c r="QF109" s="29"/>
      <c r="QG109" s="29"/>
      <c r="QH109" s="29"/>
      <c r="QI109" s="29"/>
      <c r="QJ109" s="29"/>
      <c r="QK109" s="29"/>
      <c r="QL109" s="29"/>
      <c r="QM109" s="29"/>
      <c r="QN109" s="29"/>
      <c r="QO109" s="29"/>
      <c r="QP109" s="29"/>
      <c r="QQ109" s="29"/>
      <c r="QR109" s="29"/>
      <c r="QS109" s="29"/>
      <c r="QT109" s="29"/>
      <c r="QU109" s="29"/>
      <c r="QV109" s="29"/>
      <c r="QW109" s="29"/>
      <c r="QX109" s="29"/>
      <c r="QY109" s="29"/>
      <c r="QZ109" s="29"/>
      <c r="RA109" s="29"/>
      <c r="RB109" s="29"/>
      <c r="RC109" s="29"/>
      <c r="RD109" s="29"/>
      <c r="RE109" s="29"/>
      <c r="RF109" s="29"/>
      <c r="RG109" s="29"/>
      <c r="RH109" s="29"/>
      <c r="RI109" s="29"/>
      <c r="RJ109" s="29"/>
      <c r="RK109" s="29"/>
      <c r="RL109" s="29"/>
      <c r="RM109" s="29"/>
      <c r="RN109" s="29"/>
      <c r="RO109" s="29"/>
      <c r="RP109" s="29"/>
      <c r="RQ109" s="29"/>
      <c r="RR109" s="29"/>
      <c r="RS109" s="29"/>
      <c r="RT109" s="29"/>
      <c r="RU109" s="29"/>
      <c r="RV109" s="29"/>
      <c r="RW109" s="29"/>
      <c r="RX109" s="29"/>
      <c r="RY109" s="29"/>
      <c r="RZ109" s="29"/>
      <c r="SA109" s="29"/>
      <c r="SB109" s="29"/>
      <c r="SC109" s="29"/>
      <c r="SD109" s="29"/>
      <c r="SE109" s="29"/>
      <c r="SF109" s="29"/>
      <c r="SG109" s="29"/>
      <c r="SH109" s="29"/>
      <c r="SI109" s="29"/>
      <c r="SJ109" s="29"/>
      <c r="SK109" s="29"/>
      <c r="SL109" s="29"/>
    </row>
    <row r="110" spans="1:508" ht="16.5" customHeight="1" x14ac:dyDescent="0.2">
      <c r="A110" s="20">
        <v>1080</v>
      </c>
      <c r="B110" s="20" t="s">
        <v>77</v>
      </c>
      <c r="C110" s="20" t="s">
        <v>204</v>
      </c>
      <c r="D110" s="20" t="s">
        <v>30</v>
      </c>
      <c r="E110" s="20" t="s">
        <v>1340</v>
      </c>
      <c r="F110" s="22" t="s">
        <v>214</v>
      </c>
      <c r="G110" s="20" t="s">
        <v>86</v>
      </c>
      <c r="H110" s="20" t="s">
        <v>26</v>
      </c>
      <c r="I110" s="20" t="s">
        <v>81</v>
      </c>
      <c r="J110" s="22" t="s">
        <v>204</v>
      </c>
      <c r="K110" s="20"/>
      <c r="L110" s="20"/>
      <c r="M110" s="20"/>
      <c r="N110" s="20"/>
      <c r="O110" s="20"/>
      <c r="P110" s="23">
        <v>8210600</v>
      </c>
      <c r="Q110" s="24">
        <v>12</v>
      </c>
      <c r="R110" s="25">
        <v>45717</v>
      </c>
      <c r="S110" s="20" t="s">
        <v>83</v>
      </c>
      <c r="T110" s="23">
        <f>P110*12</f>
        <v>98527200</v>
      </c>
      <c r="U110" s="27" t="s">
        <v>39</v>
      </c>
      <c r="V110" s="28" t="s">
        <v>40</v>
      </c>
      <c r="W110" s="29"/>
      <c r="X110" s="29"/>
      <c r="Y110" s="29"/>
      <c r="Z110" s="29"/>
      <c r="AA110" s="29"/>
      <c r="AB110" s="29"/>
      <c r="AC110" s="29"/>
      <c r="AD110" s="29"/>
      <c r="AE110" s="29"/>
      <c r="AF110" s="29"/>
      <c r="AG110" s="29"/>
      <c r="AH110" s="29"/>
      <c r="AI110" s="29"/>
      <c r="AJ110" s="29"/>
      <c r="AK110" s="29"/>
      <c r="AL110" s="29"/>
      <c r="AM110" s="29"/>
      <c r="AN110" s="29"/>
      <c r="AO110" s="29"/>
      <c r="AP110" s="29"/>
      <c r="AQ110" s="29"/>
      <c r="AR110" s="29"/>
      <c r="AS110" s="29"/>
      <c r="AT110" s="29"/>
      <c r="AU110" s="29"/>
      <c r="AV110" s="29"/>
      <c r="AW110" s="29"/>
      <c r="AX110" s="29"/>
      <c r="AY110" s="29"/>
      <c r="AZ110" s="29"/>
      <c r="BA110" s="29"/>
      <c r="BB110" s="29"/>
      <c r="BC110" s="29"/>
      <c r="BD110" s="29"/>
      <c r="BE110" s="29"/>
      <c r="BF110" s="29"/>
      <c r="BG110" s="29"/>
      <c r="BH110" s="29"/>
      <c r="BI110" s="29"/>
      <c r="BJ110" s="29"/>
      <c r="BK110" s="29"/>
      <c r="BL110" s="29"/>
      <c r="BM110" s="29"/>
      <c r="BN110" s="29"/>
      <c r="BO110" s="29"/>
      <c r="BP110" s="29"/>
      <c r="BQ110" s="29"/>
      <c r="BR110" s="29"/>
      <c r="BS110" s="29"/>
      <c r="BT110" s="29"/>
      <c r="BU110" s="29"/>
      <c r="BV110" s="29"/>
      <c r="BW110" s="29"/>
      <c r="BX110" s="29"/>
      <c r="BY110" s="29"/>
      <c r="BZ110" s="29"/>
      <c r="CA110" s="29"/>
      <c r="CB110" s="29"/>
      <c r="CC110" s="29"/>
      <c r="CD110" s="29"/>
      <c r="CE110" s="29"/>
      <c r="CF110" s="29"/>
      <c r="CG110" s="29"/>
      <c r="CH110" s="29"/>
      <c r="CI110" s="29"/>
      <c r="CJ110" s="29"/>
      <c r="CK110" s="29"/>
      <c r="CL110" s="29"/>
      <c r="CM110" s="29"/>
      <c r="CN110" s="29"/>
      <c r="CO110" s="29"/>
      <c r="CP110" s="29"/>
      <c r="CQ110" s="29"/>
      <c r="CR110" s="29"/>
      <c r="CS110" s="29"/>
      <c r="CT110" s="29"/>
      <c r="CU110" s="29"/>
      <c r="CV110" s="29"/>
      <c r="CW110" s="29"/>
      <c r="CX110" s="29"/>
      <c r="CY110" s="29"/>
      <c r="CZ110" s="29"/>
      <c r="DA110" s="29"/>
      <c r="DB110" s="29"/>
      <c r="DC110" s="29"/>
      <c r="DD110" s="29"/>
      <c r="DE110" s="29"/>
      <c r="DF110" s="29"/>
      <c r="DG110" s="29"/>
      <c r="DH110" s="29"/>
      <c r="DI110" s="29"/>
      <c r="DJ110" s="29"/>
      <c r="DK110" s="29"/>
      <c r="DL110" s="29"/>
      <c r="DM110" s="29"/>
      <c r="DN110" s="29"/>
      <c r="DO110" s="29"/>
      <c r="DP110" s="29"/>
      <c r="DQ110" s="29"/>
      <c r="DR110" s="29"/>
      <c r="DS110" s="29"/>
      <c r="DT110" s="29"/>
      <c r="DU110" s="29"/>
      <c r="DV110" s="29"/>
      <c r="DW110" s="29"/>
      <c r="DX110" s="29"/>
      <c r="DY110" s="29"/>
      <c r="DZ110" s="29"/>
      <c r="EA110" s="29"/>
      <c r="EB110" s="29"/>
      <c r="EC110" s="29"/>
      <c r="ED110" s="29"/>
      <c r="EE110" s="29"/>
      <c r="EF110" s="29"/>
      <c r="EG110" s="29"/>
      <c r="EH110" s="29"/>
      <c r="EI110" s="29"/>
      <c r="EJ110" s="29"/>
      <c r="EK110" s="29"/>
      <c r="EL110" s="29"/>
      <c r="EM110" s="29"/>
      <c r="EN110" s="29"/>
      <c r="EO110" s="29"/>
      <c r="EP110" s="29"/>
      <c r="EQ110" s="29"/>
      <c r="ER110" s="29"/>
      <c r="ES110" s="29"/>
      <c r="ET110" s="29"/>
      <c r="EU110" s="29"/>
      <c r="EV110" s="29"/>
      <c r="EW110" s="29"/>
      <c r="EX110" s="29"/>
      <c r="EY110" s="29"/>
      <c r="EZ110" s="29"/>
      <c r="FA110" s="29"/>
      <c r="FB110" s="29"/>
      <c r="FC110" s="29"/>
      <c r="FD110" s="29"/>
      <c r="FE110" s="29"/>
      <c r="FF110" s="29"/>
      <c r="FG110" s="29"/>
      <c r="FH110" s="29"/>
      <c r="FI110" s="29"/>
      <c r="FJ110" s="29"/>
      <c r="FK110" s="29"/>
      <c r="FL110" s="29"/>
      <c r="FM110" s="29"/>
      <c r="FN110" s="29"/>
      <c r="FO110" s="29"/>
      <c r="FP110" s="29"/>
      <c r="FQ110" s="29"/>
      <c r="FR110" s="29"/>
      <c r="FS110" s="29"/>
      <c r="FT110" s="29"/>
      <c r="FU110" s="29"/>
      <c r="FV110" s="29"/>
      <c r="FW110" s="29"/>
      <c r="FX110" s="29"/>
      <c r="FY110" s="29"/>
      <c r="FZ110" s="29"/>
      <c r="GA110" s="29"/>
      <c r="GB110" s="29"/>
      <c r="GC110" s="29"/>
      <c r="GD110" s="29"/>
      <c r="GE110" s="29"/>
      <c r="GF110" s="29"/>
      <c r="GG110" s="29"/>
      <c r="GH110" s="29"/>
      <c r="GI110" s="29"/>
      <c r="GJ110" s="29"/>
      <c r="GK110" s="29"/>
      <c r="GL110" s="29"/>
      <c r="GM110" s="29"/>
      <c r="GN110" s="29"/>
      <c r="GO110" s="29"/>
      <c r="GP110" s="29"/>
      <c r="GQ110" s="29"/>
      <c r="GR110" s="29"/>
      <c r="GS110" s="29"/>
      <c r="GT110" s="29"/>
      <c r="GU110" s="29"/>
      <c r="GV110" s="29"/>
      <c r="GW110" s="29"/>
      <c r="GX110" s="29"/>
      <c r="GY110" s="29"/>
      <c r="GZ110" s="29"/>
      <c r="HA110" s="29"/>
      <c r="HB110" s="29"/>
      <c r="HC110" s="29"/>
      <c r="HD110" s="29"/>
      <c r="HE110" s="29"/>
      <c r="HF110" s="29"/>
      <c r="HG110" s="29"/>
      <c r="HH110" s="29"/>
      <c r="HI110" s="29"/>
      <c r="HJ110" s="29"/>
      <c r="HK110" s="29"/>
      <c r="HL110" s="29"/>
      <c r="HM110" s="29"/>
      <c r="HN110" s="29"/>
      <c r="HO110" s="29"/>
      <c r="HP110" s="29"/>
      <c r="HQ110" s="29"/>
      <c r="HR110" s="29"/>
      <c r="HS110" s="29"/>
      <c r="HT110" s="29"/>
      <c r="HU110" s="29"/>
      <c r="HV110" s="29"/>
      <c r="HW110" s="29"/>
      <c r="HX110" s="29"/>
      <c r="HY110" s="29"/>
      <c r="HZ110" s="29"/>
      <c r="IA110" s="29"/>
      <c r="IB110" s="29"/>
      <c r="IC110" s="29"/>
      <c r="ID110" s="29"/>
      <c r="IE110" s="29"/>
      <c r="IF110" s="29"/>
      <c r="IG110" s="29"/>
      <c r="IH110" s="29"/>
      <c r="II110" s="29"/>
      <c r="IJ110" s="29"/>
      <c r="IK110" s="29"/>
      <c r="IL110" s="29"/>
      <c r="IM110" s="29"/>
      <c r="IN110" s="29"/>
      <c r="IO110" s="29"/>
      <c r="IP110" s="29"/>
      <c r="IQ110" s="29"/>
      <c r="IR110" s="29"/>
      <c r="IS110" s="29"/>
      <c r="IT110" s="29"/>
      <c r="IU110" s="29"/>
      <c r="IV110" s="29"/>
      <c r="IW110" s="29"/>
      <c r="IX110" s="29"/>
      <c r="IY110" s="29"/>
      <c r="IZ110" s="29"/>
      <c r="JA110" s="29"/>
      <c r="JB110" s="29"/>
      <c r="JC110" s="29"/>
      <c r="JD110" s="29"/>
      <c r="JE110" s="29"/>
      <c r="JF110" s="29"/>
      <c r="JG110" s="29"/>
      <c r="JH110" s="29"/>
      <c r="JI110" s="29"/>
      <c r="JJ110" s="29"/>
      <c r="JK110" s="29"/>
      <c r="JL110" s="29"/>
      <c r="JM110" s="29"/>
      <c r="JN110" s="29"/>
      <c r="JO110" s="29"/>
      <c r="JP110" s="29"/>
      <c r="JQ110" s="29"/>
      <c r="JR110" s="29"/>
      <c r="JS110" s="29"/>
      <c r="JT110" s="29"/>
      <c r="JU110" s="29"/>
      <c r="JV110" s="29"/>
      <c r="JW110" s="29"/>
      <c r="JX110" s="29"/>
      <c r="JY110" s="29"/>
      <c r="JZ110" s="29"/>
      <c r="KA110" s="29"/>
      <c r="KB110" s="29"/>
      <c r="KC110" s="29"/>
      <c r="KD110" s="29"/>
      <c r="KE110" s="29"/>
      <c r="KF110" s="29"/>
      <c r="KG110" s="29"/>
      <c r="KH110" s="29"/>
      <c r="KI110" s="29"/>
      <c r="KJ110" s="29"/>
      <c r="KK110" s="29"/>
      <c r="KL110" s="29"/>
      <c r="KM110" s="29"/>
      <c r="KN110" s="29"/>
      <c r="KO110" s="29"/>
      <c r="KP110" s="29"/>
      <c r="KQ110" s="29"/>
      <c r="KR110" s="29"/>
      <c r="KS110" s="29"/>
      <c r="KT110" s="29"/>
      <c r="KU110" s="29"/>
      <c r="KV110" s="29"/>
      <c r="KW110" s="29"/>
      <c r="KX110" s="29"/>
      <c r="KY110" s="29"/>
      <c r="KZ110" s="29"/>
      <c r="LA110" s="29"/>
      <c r="LB110" s="29"/>
      <c r="LC110" s="29"/>
      <c r="LD110" s="29"/>
      <c r="LE110" s="29"/>
      <c r="LF110" s="29"/>
      <c r="LG110" s="29"/>
      <c r="LH110" s="29"/>
      <c r="LI110" s="29"/>
      <c r="LJ110" s="29"/>
      <c r="LK110" s="29"/>
      <c r="LL110" s="29"/>
      <c r="LM110" s="29"/>
      <c r="LN110" s="29"/>
      <c r="LO110" s="29"/>
      <c r="LP110" s="29"/>
      <c r="LQ110" s="29"/>
      <c r="LR110" s="29"/>
      <c r="LS110" s="29"/>
      <c r="LT110" s="29"/>
      <c r="LU110" s="29"/>
      <c r="LV110" s="29"/>
      <c r="LW110" s="29"/>
      <c r="LX110" s="29"/>
      <c r="LY110" s="29"/>
      <c r="LZ110" s="29"/>
      <c r="MA110" s="29"/>
      <c r="MB110" s="29"/>
      <c r="MC110" s="29"/>
      <c r="MD110" s="29"/>
      <c r="ME110" s="29"/>
      <c r="MF110" s="29"/>
      <c r="MG110" s="29"/>
      <c r="MH110" s="29"/>
      <c r="MI110" s="29"/>
      <c r="MJ110" s="29"/>
      <c r="MK110" s="29"/>
      <c r="ML110" s="29"/>
      <c r="MM110" s="29"/>
      <c r="MN110" s="29"/>
      <c r="MO110" s="29"/>
      <c r="MP110" s="29"/>
      <c r="MQ110" s="29"/>
      <c r="MR110" s="29"/>
      <c r="MS110" s="29"/>
      <c r="MT110" s="29"/>
      <c r="MU110" s="29"/>
      <c r="MV110" s="29"/>
      <c r="MW110" s="29"/>
      <c r="MX110" s="29"/>
      <c r="MY110" s="29"/>
      <c r="MZ110" s="29"/>
      <c r="NA110" s="29"/>
      <c r="NB110" s="29"/>
      <c r="NC110" s="29"/>
      <c r="ND110" s="29"/>
      <c r="NE110" s="29"/>
      <c r="NF110" s="29"/>
      <c r="NG110" s="29"/>
      <c r="NH110" s="29"/>
      <c r="NI110" s="29"/>
      <c r="NJ110" s="29"/>
      <c r="NK110" s="29"/>
      <c r="NL110" s="29"/>
      <c r="NM110" s="29"/>
      <c r="NN110" s="29"/>
      <c r="NO110" s="29"/>
      <c r="NP110" s="29"/>
      <c r="NQ110" s="29"/>
      <c r="NR110" s="29"/>
      <c r="NS110" s="29"/>
      <c r="NT110" s="29"/>
      <c r="NU110" s="29"/>
      <c r="NV110" s="29"/>
      <c r="NW110" s="29"/>
      <c r="NX110" s="29"/>
      <c r="NY110" s="29"/>
      <c r="NZ110" s="29"/>
      <c r="OA110" s="29"/>
      <c r="OB110" s="29"/>
      <c r="OC110" s="29"/>
      <c r="OD110" s="29"/>
      <c r="OE110" s="29"/>
      <c r="OF110" s="29"/>
      <c r="OG110" s="29"/>
      <c r="OH110" s="29"/>
      <c r="OI110" s="29"/>
      <c r="OJ110" s="29"/>
      <c r="OK110" s="29"/>
      <c r="OL110" s="29"/>
      <c r="OM110" s="29"/>
      <c r="ON110" s="29"/>
      <c r="OO110" s="29"/>
      <c r="OP110" s="29"/>
      <c r="OQ110" s="29"/>
      <c r="OR110" s="29"/>
      <c r="OS110" s="29"/>
      <c r="OT110" s="29"/>
      <c r="OU110" s="29"/>
      <c r="OV110" s="29"/>
      <c r="OW110" s="29"/>
      <c r="OX110" s="29"/>
      <c r="OY110" s="29"/>
      <c r="OZ110" s="29"/>
      <c r="PA110" s="29"/>
      <c r="PB110" s="29"/>
      <c r="PC110" s="29"/>
      <c r="PD110" s="29"/>
      <c r="PE110" s="29"/>
      <c r="PF110" s="29"/>
      <c r="PG110" s="29"/>
      <c r="PH110" s="29"/>
      <c r="PI110" s="29"/>
      <c r="PJ110" s="29"/>
      <c r="PK110" s="29"/>
      <c r="PL110" s="29"/>
      <c r="PM110" s="29"/>
      <c r="PN110" s="29"/>
      <c r="PO110" s="29"/>
      <c r="PP110" s="29"/>
      <c r="PQ110" s="29"/>
      <c r="PR110" s="29"/>
      <c r="PS110" s="29"/>
      <c r="PT110" s="29"/>
      <c r="PU110" s="29"/>
      <c r="PV110" s="29"/>
      <c r="PW110" s="29"/>
      <c r="PX110" s="29"/>
      <c r="PY110" s="29"/>
      <c r="PZ110" s="29"/>
      <c r="QA110" s="29"/>
      <c r="QB110" s="29"/>
      <c r="QC110" s="29"/>
      <c r="QD110" s="29"/>
      <c r="QE110" s="29"/>
      <c r="QF110" s="29"/>
      <c r="QG110" s="29"/>
      <c r="QH110" s="29"/>
      <c r="QI110" s="29"/>
      <c r="QJ110" s="29"/>
      <c r="QK110" s="29"/>
      <c r="QL110" s="29"/>
      <c r="QM110" s="29"/>
      <c r="QN110" s="29"/>
      <c r="QO110" s="29"/>
      <c r="QP110" s="29"/>
      <c r="QQ110" s="29"/>
      <c r="QR110" s="29"/>
      <c r="QS110" s="29"/>
      <c r="QT110" s="29"/>
      <c r="QU110" s="29"/>
      <c r="QV110" s="29"/>
      <c r="QW110" s="29"/>
      <c r="QX110" s="29"/>
      <c r="QY110" s="29"/>
      <c r="QZ110" s="29"/>
      <c r="RA110" s="29"/>
      <c r="RB110" s="29"/>
      <c r="RC110" s="29"/>
      <c r="RD110" s="29"/>
      <c r="RE110" s="29"/>
      <c r="RF110" s="29"/>
      <c r="RG110" s="29"/>
      <c r="RH110" s="29"/>
      <c r="RI110" s="29"/>
      <c r="RJ110" s="29"/>
      <c r="RK110" s="29"/>
      <c r="RL110" s="29"/>
      <c r="RM110" s="29"/>
      <c r="RN110" s="29"/>
      <c r="RO110" s="29"/>
      <c r="RP110" s="29"/>
      <c r="RQ110" s="29"/>
      <c r="RR110" s="29"/>
      <c r="RS110" s="29"/>
      <c r="RT110" s="29"/>
      <c r="RU110" s="29"/>
      <c r="RV110" s="29"/>
      <c r="RW110" s="29"/>
      <c r="RX110" s="29"/>
      <c r="RY110" s="29"/>
      <c r="RZ110" s="29"/>
      <c r="SA110" s="29"/>
      <c r="SB110" s="29"/>
      <c r="SC110" s="29"/>
      <c r="SD110" s="29"/>
      <c r="SE110" s="29"/>
      <c r="SF110" s="29"/>
      <c r="SG110" s="29"/>
      <c r="SH110" s="29"/>
      <c r="SI110" s="29"/>
      <c r="SJ110" s="29"/>
      <c r="SK110" s="29"/>
      <c r="SL110" s="29"/>
    </row>
    <row r="111" spans="1:508" ht="16.5" customHeight="1" x14ac:dyDescent="0.2">
      <c r="A111" s="20">
        <v>1091</v>
      </c>
      <c r="B111" s="20" t="s">
        <v>77</v>
      </c>
      <c r="C111" s="20" t="s">
        <v>210</v>
      </c>
      <c r="D111" s="20" t="s">
        <v>30</v>
      </c>
      <c r="E111" s="20" t="s">
        <v>1345</v>
      </c>
      <c r="F111" s="22" t="s">
        <v>213</v>
      </c>
      <c r="G111" s="20" t="s">
        <v>86</v>
      </c>
      <c r="H111" s="20" t="s">
        <v>35</v>
      </c>
      <c r="I111" s="20" t="s">
        <v>81</v>
      </c>
      <c r="J111" s="22" t="s">
        <v>210</v>
      </c>
      <c r="K111" s="20"/>
      <c r="L111" s="20"/>
      <c r="M111" s="20"/>
      <c r="N111" s="20"/>
      <c r="O111" s="20"/>
      <c r="P111" s="23">
        <v>2725000</v>
      </c>
      <c r="Q111" s="24">
        <v>12</v>
      </c>
      <c r="R111" s="25">
        <v>45717</v>
      </c>
      <c r="S111" s="20" t="s">
        <v>83</v>
      </c>
      <c r="T111" s="23">
        <f>P111*12</f>
        <v>32700000</v>
      </c>
      <c r="U111" s="27" t="s">
        <v>39</v>
      </c>
      <c r="V111" s="28" t="s">
        <v>40</v>
      </c>
      <c r="W111" s="43"/>
      <c r="X111" s="43"/>
      <c r="Y111" s="43"/>
      <c r="Z111" s="43"/>
      <c r="AA111" s="43"/>
      <c r="AB111" s="43"/>
      <c r="AC111" s="43"/>
      <c r="AD111" s="43"/>
      <c r="AE111" s="43"/>
      <c r="AF111" s="43"/>
      <c r="AG111" s="43"/>
      <c r="AH111" s="43"/>
      <c r="AI111" s="43"/>
      <c r="AJ111" s="43"/>
      <c r="AK111" s="43"/>
      <c r="AL111" s="43"/>
      <c r="AM111" s="43"/>
      <c r="AN111" s="43"/>
      <c r="AO111" s="43"/>
      <c r="AP111" s="43"/>
      <c r="AQ111" s="43"/>
      <c r="AR111" s="43"/>
      <c r="AS111" s="43"/>
      <c r="AT111" s="43"/>
      <c r="AU111" s="43"/>
      <c r="AV111" s="43"/>
      <c r="AW111" s="43"/>
      <c r="AX111" s="43"/>
      <c r="AY111" s="43"/>
      <c r="AZ111" s="43"/>
      <c r="BA111" s="43"/>
      <c r="BB111" s="43"/>
      <c r="BC111" s="43"/>
      <c r="BD111" s="43"/>
      <c r="BE111" s="43"/>
      <c r="BF111" s="43"/>
      <c r="BG111" s="43"/>
      <c r="BH111" s="43"/>
      <c r="BI111" s="43"/>
      <c r="BJ111" s="43"/>
      <c r="BK111" s="43"/>
      <c r="BL111" s="43"/>
      <c r="BM111" s="43"/>
      <c r="BN111" s="43"/>
      <c r="BO111" s="43"/>
      <c r="BP111" s="43"/>
      <c r="BQ111" s="43"/>
      <c r="BR111" s="43"/>
      <c r="BS111" s="43"/>
      <c r="BT111" s="43"/>
      <c r="BU111" s="43"/>
      <c r="BV111" s="43"/>
      <c r="BW111" s="43"/>
      <c r="BX111" s="43"/>
      <c r="BY111" s="43"/>
      <c r="BZ111" s="43"/>
      <c r="CA111" s="43"/>
      <c r="CB111" s="43"/>
      <c r="CC111" s="43"/>
      <c r="CD111" s="43"/>
      <c r="CE111" s="43"/>
      <c r="CF111" s="43"/>
      <c r="CG111" s="43"/>
      <c r="CH111" s="43"/>
      <c r="CI111" s="43"/>
      <c r="CJ111" s="43"/>
      <c r="CK111" s="43"/>
      <c r="CL111" s="43"/>
      <c r="CM111" s="43"/>
      <c r="CN111" s="43"/>
      <c r="CO111" s="43"/>
      <c r="CP111" s="43"/>
      <c r="CQ111" s="43"/>
      <c r="CR111" s="43"/>
      <c r="CS111" s="43"/>
      <c r="CT111" s="43"/>
      <c r="CU111" s="43"/>
      <c r="CV111" s="43"/>
      <c r="CW111" s="43"/>
      <c r="CX111" s="43"/>
      <c r="CY111" s="43"/>
      <c r="CZ111" s="43"/>
      <c r="DA111" s="43"/>
      <c r="DB111" s="43"/>
      <c r="DC111" s="43"/>
      <c r="DD111" s="43"/>
      <c r="DE111" s="43"/>
      <c r="DF111" s="43"/>
      <c r="DG111" s="43"/>
      <c r="DH111" s="43"/>
      <c r="DI111" s="43"/>
      <c r="DJ111" s="43"/>
      <c r="DK111" s="43"/>
      <c r="DL111" s="43"/>
      <c r="DM111" s="43"/>
      <c r="DN111" s="43"/>
      <c r="DO111" s="43"/>
      <c r="DP111" s="43"/>
      <c r="DQ111" s="43"/>
      <c r="DR111" s="43"/>
      <c r="DS111" s="43"/>
      <c r="DT111" s="43"/>
      <c r="DU111" s="43"/>
      <c r="DV111" s="43"/>
      <c r="DW111" s="43"/>
      <c r="DX111" s="43"/>
      <c r="DY111" s="43"/>
      <c r="DZ111" s="43"/>
      <c r="EA111" s="43"/>
      <c r="EB111" s="43"/>
      <c r="EC111" s="43"/>
      <c r="ED111" s="43"/>
      <c r="EE111" s="43"/>
      <c r="EF111" s="43"/>
      <c r="EG111" s="43"/>
      <c r="EH111" s="43"/>
      <c r="EI111" s="43"/>
      <c r="EJ111" s="43"/>
      <c r="EK111" s="43"/>
      <c r="EL111" s="43"/>
      <c r="EM111" s="43"/>
      <c r="EN111" s="43"/>
      <c r="EO111" s="43"/>
      <c r="EP111" s="43"/>
      <c r="EQ111" s="43"/>
      <c r="ER111" s="43"/>
      <c r="ES111" s="43"/>
      <c r="ET111" s="43"/>
      <c r="EU111" s="43"/>
      <c r="EV111" s="43"/>
      <c r="EW111" s="43"/>
      <c r="EX111" s="43"/>
      <c r="EY111" s="43"/>
      <c r="EZ111" s="43"/>
      <c r="FA111" s="43"/>
      <c r="FB111" s="43"/>
      <c r="FC111" s="43"/>
      <c r="FD111" s="43"/>
      <c r="FE111" s="43"/>
      <c r="FF111" s="43"/>
      <c r="FG111" s="43"/>
      <c r="FH111" s="43"/>
      <c r="FI111" s="43"/>
      <c r="FJ111" s="43"/>
      <c r="FK111" s="43"/>
      <c r="FL111" s="43"/>
      <c r="FM111" s="43"/>
      <c r="FN111" s="43"/>
      <c r="FO111" s="43"/>
      <c r="FP111" s="43"/>
      <c r="FQ111" s="43"/>
      <c r="FR111" s="43"/>
      <c r="FS111" s="43"/>
      <c r="FT111" s="43"/>
      <c r="FU111" s="43"/>
      <c r="FV111" s="43"/>
      <c r="FW111" s="43"/>
      <c r="FX111" s="43"/>
      <c r="FY111" s="43"/>
      <c r="FZ111" s="43"/>
      <c r="GA111" s="43"/>
      <c r="GB111" s="43"/>
      <c r="GC111" s="43"/>
      <c r="GD111" s="43"/>
      <c r="GE111" s="43"/>
      <c r="GF111" s="43"/>
      <c r="GG111" s="43"/>
      <c r="GH111" s="43"/>
      <c r="GI111" s="43"/>
      <c r="GJ111" s="43"/>
      <c r="GK111" s="43"/>
      <c r="GL111" s="43"/>
      <c r="GM111" s="43"/>
      <c r="GN111" s="43"/>
      <c r="GO111" s="43"/>
      <c r="GP111" s="43"/>
      <c r="GQ111" s="43"/>
      <c r="GR111" s="43"/>
      <c r="GS111" s="43"/>
      <c r="GT111" s="43"/>
      <c r="GU111" s="43"/>
      <c r="GV111" s="43"/>
      <c r="GW111" s="43"/>
      <c r="GX111" s="43"/>
      <c r="GY111" s="43"/>
      <c r="GZ111" s="43"/>
      <c r="HA111" s="43"/>
      <c r="HB111" s="43"/>
      <c r="HC111" s="43"/>
      <c r="HD111" s="43"/>
      <c r="HE111" s="43"/>
      <c r="HF111" s="43"/>
      <c r="HG111" s="43"/>
      <c r="HH111" s="43"/>
      <c r="HI111" s="43"/>
      <c r="HJ111" s="43"/>
      <c r="HK111" s="43"/>
      <c r="HL111" s="43"/>
      <c r="HM111" s="43"/>
      <c r="HN111" s="43"/>
      <c r="HO111" s="43"/>
      <c r="HP111" s="43"/>
      <c r="HQ111" s="43"/>
      <c r="HR111" s="43"/>
      <c r="HS111" s="43"/>
      <c r="HT111" s="43"/>
      <c r="HU111" s="43"/>
      <c r="HV111" s="43"/>
      <c r="HW111" s="43"/>
      <c r="HX111" s="43"/>
      <c r="HY111" s="43"/>
      <c r="HZ111" s="43"/>
      <c r="IA111" s="43"/>
      <c r="IB111" s="43"/>
      <c r="IC111" s="43"/>
      <c r="ID111" s="43"/>
      <c r="IE111" s="43"/>
      <c r="IF111" s="43"/>
      <c r="IG111" s="43"/>
      <c r="IH111" s="43"/>
      <c r="II111" s="43"/>
      <c r="IJ111" s="43"/>
      <c r="IK111" s="43"/>
      <c r="IL111" s="43"/>
      <c r="IM111" s="43"/>
      <c r="IN111" s="43"/>
      <c r="IO111" s="43"/>
      <c r="IP111" s="43"/>
      <c r="IQ111" s="43"/>
      <c r="IR111" s="43"/>
      <c r="IS111" s="43"/>
      <c r="IT111" s="43"/>
      <c r="IU111" s="43"/>
      <c r="IV111" s="43"/>
      <c r="IW111" s="43"/>
      <c r="IX111" s="43"/>
      <c r="IY111" s="43"/>
      <c r="IZ111" s="43"/>
      <c r="JA111" s="43"/>
      <c r="JB111" s="43"/>
      <c r="JC111" s="43"/>
      <c r="JD111" s="43"/>
      <c r="JE111" s="43"/>
      <c r="JF111" s="43"/>
      <c r="JG111" s="43"/>
      <c r="JH111" s="43"/>
      <c r="JI111" s="43"/>
      <c r="JJ111" s="43"/>
      <c r="JK111" s="43"/>
      <c r="JL111" s="43"/>
      <c r="JM111" s="43"/>
      <c r="JN111" s="43"/>
      <c r="JO111" s="43"/>
      <c r="JP111" s="43"/>
      <c r="JQ111" s="43"/>
      <c r="JR111" s="43"/>
      <c r="JS111" s="43"/>
      <c r="JT111" s="43"/>
      <c r="JU111" s="43"/>
      <c r="JV111" s="43"/>
      <c r="JW111" s="43"/>
      <c r="JX111" s="43"/>
      <c r="JY111" s="43"/>
      <c r="JZ111" s="43"/>
      <c r="KA111" s="43"/>
      <c r="KB111" s="43"/>
      <c r="KC111" s="43"/>
      <c r="KD111" s="43"/>
      <c r="KE111" s="43"/>
      <c r="KF111" s="43"/>
      <c r="KG111" s="43"/>
      <c r="KH111" s="43"/>
      <c r="KI111" s="43"/>
      <c r="KJ111" s="43"/>
      <c r="KK111" s="43"/>
      <c r="KL111" s="43"/>
      <c r="KM111" s="43"/>
      <c r="KN111" s="43"/>
      <c r="KO111" s="43"/>
      <c r="KP111" s="43"/>
      <c r="KQ111" s="43"/>
      <c r="KR111" s="43"/>
      <c r="KS111" s="43"/>
      <c r="KT111" s="43"/>
      <c r="KU111" s="43"/>
      <c r="KV111" s="43"/>
      <c r="KW111" s="43"/>
      <c r="KX111" s="43"/>
      <c r="KY111" s="43"/>
      <c r="KZ111" s="43"/>
      <c r="LA111" s="43"/>
      <c r="LB111" s="43"/>
      <c r="LC111" s="43"/>
      <c r="LD111" s="43"/>
      <c r="LE111" s="43"/>
      <c r="LF111" s="43"/>
      <c r="LG111" s="43"/>
      <c r="LH111" s="43"/>
      <c r="LI111" s="43"/>
      <c r="LJ111" s="43"/>
      <c r="LK111" s="43"/>
      <c r="LL111" s="43"/>
      <c r="LM111" s="43"/>
      <c r="LN111" s="43"/>
      <c r="LO111" s="43"/>
      <c r="LP111" s="43"/>
      <c r="LQ111" s="43"/>
      <c r="LR111" s="43"/>
      <c r="LS111" s="43"/>
      <c r="LT111" s="43"/>
      <c r="LU111" s="43"/>
      <c r="LV111" s="43"/>
      <c r="LW111" s="43"/>
      <c r="LX111" s="43"/>
      <c r="LY111" s="43"/>
      <c r="LZ111" s="43"/>
      <c r="MA111" s="43"/>
      <c r="MB111" s="43"/>
      <c r="MC111" s="43"/>
      <c r="MD111" s="43"/>
      <c r="ME111" s="43"/>
      <c r="MF111" s="43"/>
      <c r="MG111" s="43"/>
      <c r="MH111" s="43"/>
      <c r="MI111" s="43"/>
      <c r="MJ111" s="43"/>
      <c r="MK111" s="43"/>
      <c r="ML111" s="43"/>
      <c r="MM111" s="43"/>
      <c r="MN111" s="43"/>
      <c r="MO111" s="43"/>
      <c r="MP111" s="43"/>
      <c r="MQ111" s="43"/>
      <c r="MR111" s="43"/>
      <c r="MS111" s="43"/>
      <c r="MT111" s="43"/>
      <c r="MU111" s="43"/>
      <c r="MV111" s="43"/>
      <c r="MW111" s="43"/>
      <c r="MX111" s="43"/>
      <c r="MY111" s="43"/>
      <c r="MZ111" s="43"/>
      <c r="NA111" s="43"/>
      <c r="NB111" s="43"/>
      <c r="NC111" s="43"/>
      <c r="ND111" s="43"/>
      <c r="NE111" s="43"/>
      <c r="NF111" s="43"/>
      <c r="NG111" s="43"/>
      <c r="NH111" s="43"/>
      <c r="NI111" s="43"/>
      <c r="NJ111" s="43"/>
      <c r="NK111" s="43"/>
      <c r="NL111" s="43"/>
      <c r="NM111" s="43"/>
      <c r="NN111" s="43"/>
      <c r="NO111" s="43"/>
      <c r="NP111" s="43"/>
      <c r="NQ111" s="43"/>
      <c r="NR111" s="43"/>
      <c r="NS111" s="43"/>
      <c r="NT111" s="43"/>
      <c r="NU111" s="43"/>
      <c r="NV111" s="43"/>
      <c r="NW111" s="43"/>
      <c r="NX111" s="43"/>
      <c r="NY111" s="43"/>
      <c r="NZ111" s="43"/>
      <c r="OA111" s="43"/>
      <c r="OB111" s="43"/>
      <c r="OC111" s="43"/>
      <c r="OD111" s="43"/>
      <c r="OE111" s="43"/>
      <c r="OF111" s="43"/>
      <c r="OG111" s="43"/>
      <c r="OH111" s="43"/>
      <c r="OI111" s="43"/>
      <c r="OJ111" s="43"/>
      <c r="OK111" s="43"/>
      <c r="OL111" s="43"/>
      <c r="OM111" s="43"/>
      <c r="ON111" s="43"/>
      <c r="OO111" s="43"/>
      <c r="OP111" s="43"/>
      <c r="OQ111" s="43"/>
      <c r="OR111" s="43"/>
      <c r="OS111" s="43"/>
      <c r="OT111" s="43"/>
      <c r="OU111" s="43"/>
      <c r="OV111" s="43"/>
      <c r="OW111" s="43"/>
      <c r="OX111" s="43"/>
      <c r="OY111" s="43"/>
      <c r="OZ111" s="43"/>
      <c r="PA111" s="43"/>
      <c r="PB111" s="43"/>
      <c r="PC111" s="43"/>
      <c r="PD111" s="43"/>
      <c r="PE111" s="43"/>
      <c r="PF111" s="43"/>
      <c r="PG111" s="43"/>
      <c r="PH111" s="43"/>
      <c r="PI111" s="43"/>
      <c r="PJ111" s="43"/>
      <c r="PK111" s="43"/>
      <c r="PL111" s="43"/>
      <c r="PM111" s="43"/>
      <c r="PN111" s="43"/>
      <c r="PO111" s="43"/>
      <c r="PP111" s="43"/>
      <c r="PQ111" s="43"/>
      <c r="PR111" s="43"/>
      <c r="PS111" s="43"/>
      <c r="PT111" s="43"/>
      <c r="PU111" s="43"/>
      <c r="PV111" s="43"/>
      <c r="PW111" s="43"/>
      <c r="PX111" s="43"/>
      <c r="PY111" s="43"/>
      <c r="PZ111" s="43"/>
      <c r="QA111" s="43"/>
      <c r="QB111" s="43"/>
      <c r="QC111" s="43"/>
      <c r="QD111" s="43"/>
      <c r="QE111" s="43"/>
      <c r="QF111" s="43"/>
      <c r="QG111" s="43"/>
      <c r="QH111" s="43"/>
      <c r="QI111" s="43"/>
      <c r="QJ111" s="43"/>
      <c r="QK111" s="43"/>
      <c r="QL111" s="43"/>
      <c r="QM111" s="43"/>
      <c r="QN111" s="43"/>
      <c r="QO111" s="43"/>
      <c r="QP111" s="43"/>
      <c r="QQ111" s="43"/>
      <c r="QR111" s="43"/>
      <c r="QS111" s="43"/>
      <c r="QT111" s="43"/>
      <c r="QU111" s="43"/>
      <c r="QV111" s="43"/>
      <c r="QW111" s="43"/>
      <c r="QX111" s="43"/>
      <c r="QY111" s="43"/>
      <c r="QZ111" s="43"/>
      <c r="RA111" s="43"/>
      <c r="RB111" s="43"/>
      <c r="RC111" s="43"/>
      <c r="RD111" s="43"/>
      <c r="RE111" s="43"/>
      <c r="RF111" s="43"/>
      <c r="RG111" s="43"/>
      <c r="RH111" s="43"/>
      <c r="RI111" s="43"/>
      <c r="RJ111" s="43"/>
      <c r="RK111" s="43"/>
      <c r="RL111" s="43"/>
      <c r="RM111" s="43"/>
      <c r="RN111" s="43"/>
      <c r="RO111" s="43"/>
      <c r="RP111" s="43"/>
      <c r="RQ111" s="43"/>
      <c r="RR111" s="43"/>
      <c r="RS111" s="43"/>
      <c r="RT111" s="43"/>
      <c r="RU111" s="43"/>
      <c r="RV111" s="43"/>
      <c r="RW111" s="43"/>
      <c r="RX111" s="43"/>
      <c r="RY111" s="43"/>
      <c r="RZ111" s="43"/>
      <c r="SA111" s="43"/>
      <c r="SB111" s="43"/>
      <c r="SC111" s="43"/>
      <c r="SD111" s="43"/>
      <c r="SE111" s="43"/>
      <c r="SF111" s="43"/>
      <c r="SG111" s="43"/>
      <c r="SH111" s="43"/>
      <c r="SI111" s="43"/>
      <c r="SJ111" s="43"/>
      <c r="SK111" s="43"/>
      <c r="SL111" s="43"/>
      <c r="SM111" s="43"/>
      <c r="SN111" s="43"/>
    </row>
    <row r="112" spans="1:508" ht="16.5" customHeight="1" x14ac:dyDescent="0.2">
      <c r="A112" s="20">
        <v>1110</v>
      </c>
      <c r="B112" s="20" t="s">
        <v>77</v>
      </c>
      <c r="C112" s="20" t="s">
        <v>198</v>
      </c>
      <c r="D112" s="20" t="s">
        <v>30</v>
      </c>
      <c r="E112" s="20" t="s">
        <v>1345</v>
      </c>
      <c r="F112" s="22" t="s">
        <v>215</v>
      </c>
      <c r="G112" s="44" t="s">
        <v>86</v>
      </c>
      <c r="H112" s="20" t="s">
        <v>35</v>
      </c>
      <c r="I112" s="20" t="s">
        <v>27</v>
      </c>
      <c r="J112" s="22" t="s">
        <v>198</v>
      </c>
      <c r="K112" s="20"/>
      <c r="L112" s="20"/>
      <c r="M112" s="20"/>
      <c r="N112" s="20"/>
      <c r="O112" s="20"/>
      <c r="P112" s="23">
        <v>110000000</v>
      </c>
      <c r="Q112" s="24">
        <v>1</v>
      </c>
      <c r="R112" s="25">
        <v>45809</v>
      </c>
      <c r="S112" s="20" t="s">
        <v>29</v>
      </c>
      <c r="T112" s="26">
        <f>P112*Q112*1</f>
        <v>110000000</v>
      </c>
      <c r="U112" s="27" t="s">
        <v>39</v>
      </c>
      <c r="V112" s="28" t="s">
        <v>40</v>
      </c>
      <c r="W112" s="43"/>
      <c r="X112" s="43"/>
      <c r="Y112" s="43"/>
      <c r="Z112" s="43"/>
      <c r="AA112" s="43"/>
      <c r="AB112" s="43"/>
      <c r="AC112" s="43"/>
      <c r="AD112" s="43"/>
      <c r="AE112" s="43"/>
      <c r="AF112" s="43"/>
      <c r="AG112" s="43"/>
      <c r="AH112" s="43"/>
      <c r="AI112" s="43"/>
      <c r="AJ112" s="43"/>
      <c r="AK112" s="43"/>
      <c r="AL112" s="43"/>
      <c r="AM112" s="43"/>
      <c r="AN112" s="43"/>
      <c r="AO112" s="43"/>
      <c r="AP112" s="43"/>
      <c r="AQ112" s="43"/>
      <c r="AR112" s="43"/>
      <c r="AS112" s="43"/>
      <c r="AT112" s="43"/>
      <c r="AU112" s="43"/>
      <c r="AV112" s="43"/>
      <c r="AW112" s="43"/>
      <c r="AX112" s="43"/>
      <c r="AY112" s="43"/>
      <c r="AZ112" s="43"/>
      <c r="BA112" s="43"/>
      <c r="BB112" s="43"/>
      <c r="BC112" s="43"/>
      <c r="BD112" s="43"/>
      <c r="BE112" s="43"/>
      <c r="BF112" s="43"/>
      <c r="BG112" s="43"/>
      <c r="BH112" s="43"/>
      <c r="BI112" s="43"/>
      <c r="BJ112" s="43"/>
      <c r="BK112" s="43"/>
      <c r="BL112" s="43"/>
      <c r="BM112" s="43"/>
      <c r="BN112" s="43"/>
      <c r="BO112" s="43"/>
      <c r="BP112" s="43"/>
      <c r="BQ112" s="43"/>
      <c r="BR112" s="43"/>
      <c r="BS112" s="43"/>
      <c r="BT112" s="43"/>
      <c r="BU112" s="43"/>
      <c r="BV112" s="43"/>
      <c r="BW112" s="43"/>
      <c r="BX112" s="43"/>
      <c r="BY112" s="43"/>
      <c r="BZ112" s="43"/>
      <c r="CA112" s="43"/>
      <c r="CB112" s="43"/>
      <c r="CC112" s="43"/>
      <c r="CD112" s="43"/>
      <c r="CE112" s="43"/>
      <c r="CF112" s="43"/>
      <c r="CG112" s="43"/>
      <c r="CH112" s="43"/>
      <c r="CI112" s="43"/>
      <c r="CJ112" s="43"/>
      <c r="CK112" s="43"/>
      <c r="CL112" s="43"/>
      <c r="CM112" s="43"/>
      <c r="CN112" s="43"/>
      <c r="CO112" s="43"/>
      <c r="CP112" s="43"/>
      <c r="CQ112" s="43"/>
      <c r="CR112" s="43"/>
      <c r="CS112" s="43"/>
      <c r="CT112" s="43"/>
      <c r="CU112" s="43"/>
      <c r="CV112" s="43"/>
      <c r="CW112" s="43"/>
      <c r="CX112" s="43"/>
      <c r="CY112" s="43"/>
      <c r="CZ112" s="43"/>
      <c r="DA112" s="43"/>
      <c r="DB112" s="43"/>
      <c r="DC112" s="43"/>
      <c r="DD112" s="43"/>
      <c r="DE112" s="43"/>
      <c r="DF112" s="43"/>
      <c r="DG112" s="43"/>
      <c r="DH112" s="43"/>
      <c r="DI112" s="43"/>
      <c r="DJ112" s="43"/>
      <c r="DK112" s="43"/>
      <c r="DL112" s="43"/>
      <c r="DM112" s="43"/>
      <c r="DN112" s="43"/>
      <c r="DO112" s="43"/>
      <c r="DP112" s="43"/>
      <c r="DQ112" s="43"/>
      <c r="DR112" s="43"/>
      <c r="DS112" s="43"/>
      <c r="DT112" s="43"/>
      <c r="DU112" s="43"/>
      <c r="DV112" s="43"/>
      <c r="DW112" s="43"/>
      <c r="DX112" s="43"/>
      <c r="DY112" s="43"/>
      <c r="DZ112" s="43"/>
      <c r="EA112" s="43"/>
      <c r="EB112" s="43"/>
      <c r="EC112" s="43"/>
      <c r="ED112" s="43"/>
      <c r="EE112" s="43"/>
      <c r="EF112" s="43"/>
      <c r="EG112" s="43"/>
      <c r="EH112" s="43"/>
      <c r="EI112" s="43"/>
      <c r="EJ112" s="43"/>
      <c r="EK112" s="43"/>
      <c r="EL112" s="43"/>
      <c r="EM112" s="43"/>
      <c r="EN112" s="43"/>
      <c r="EO112" s="43"/>
      <c r="EP112" s="43"/>
      <c r="EQ112" s="43"/>
      <c r="ER112" s="43"/>
      <c r="ES112" s="43"/>
      <c r="ET112" s="43"/>
      <c r="EU112" s="43"/>
      <c r="EV112" s="43"/>
      <c r="EW112" s="43"/>
      <c r="EX112" s="43"/>
      <c r="EY112" s="43"/>
      <c r="EZ112" s="43"/>
      <c r="FA112" s="43"/>
      <c r="FB112" s="43"/>
      <c r="FC112" s="43"/>
      <c r="FD112" s="43"/>
      <c r="FE112" s="43"/>
      <c r="FF112" s="43"/>
      <c r="FG112" s="43"/>
      <c r="FH112" s="43"/>
      <c r="FI112" s="43"/>
      <c r="FJ112" s="43"/>
      <c r="FK112" s="43"/>
      <c r="FL112" s="43"/>
      <c r="FM112" s="43"/>
      <c r="FN112" s="43"/>
      <c r="FO112" s="43"/>
      <c r="FP112" s="43"/>
      <c r="FQ112" s="43"/>
      <c r="FR112" s="43"/>
      <c r="FS112" s="43"/>
      <c r="FT112" s="43"/>
      <c r="FU112" s="43"/>
      <c r="FV112" s="43"/>
      <c r="FW112" s="43"/>
      <c r="FX112" s="43"/>
      <c r="FY112" s="43"/>
      <c r="FZ112" s="43"/>
      <c r="GA112" s="43"/>
      <c r="GB112" s="43"/>
      <c r="GC112" s="43"/>
      <c r="GD112" s="43"/>
      <c r="GE112" s="43"/>
      <c r="GF112" s="43"/>
      <c r="GG112" s="43"/>
      <c r="GH112" s="43"/>
      <c r="GI112" s="43"/>
      <c r="GJ112" s="43"/>
      <c r="GK112" s="43"/>
      <c r="GL112" s="43"/>
      <c r="GM112" s="43"/>
      <c r="GN112" s="43"/>
      <c r="GO112" s="43"/>
      <c r="GP112" s="43"/>
      <c r="GQ112" s="43"/>
      <c r="GR112" s="43"/>
      <c r="GS112" s="43"/>
      <c r="GT112" s="43"/>
      <c r="GU112" s="43"/>
      <c r="GV112" s="43"/>
      <c r="GW112" s="43"/>
      <c r="GX112" s="43"/>
      <c r="GY112" s="43"/>
      <c r="GZ112" s="43"/>
      <c r="HA112" s="43"/>
      <c r="HB112" s="43"/>
      <c r="HC112" s="43"/>
      <c r="HD112" s="43"/>
      <c r="HE112" s="43"/>
      <c r="HF112" s="43"/>
      <c r="HG112" s="43"/>
      <c r="HH112" s="43"/>
      <c r="HI112" s="43"/>
      <c r="HJ112" s="43"/>
      <c r="HK112" s="43"/>
      <c r="HL112" s="43"/>
      <c r="HM112" s="43"/>
      <c r="HN112" s="43"/>
      <c r="HO112" s="43"/>
      <c r="HP112" s="43"/>
      <c r="HQ112" s="43"/>
      <c r="HR112" s="43"/>
      <c r="HS112" s="43"/>
      <c r="HT112" s="43"/>
      <c r="HU112" s="43"/>
      <c r="HV112" s="43"/>
      <c r="HW112" s="43"/>
      <c r="HX112" s="43"/>
      <c r="HY112" s="43"/>
      <c r="HZ112" s="43"/>
      <c r="IA112" s="43"/>
      <c r="IB112" s="43"/>
      <c r="IC112" s="43"/>
      <c r="ID112" s="43"/>
      <c r="IE112" s="43"/>
      <c r="IF112" s="43"/>
      <c r="IG112" s="43"/>
      <c r="IH112" s="43"/>
      <c r="II112" s="43"/>
      <c r="IJ112" s="43"/>
      <c r="IK112" s="43"/>
      <c r="IL112" s="43"/>
      <c r="IM112" s="43"/>
      <c r="IN112" s="43"/>
      <c r="IO112" s="43"/>
      <c r="IP112" s="43"/>
      <c r="IQ112" s="43"/>
      <c r="IR112" s="43"/>
      <c r="IS112" s="43"/>
      <c r="IT112" s="43"/>
      <c r="IU112" s="43"/>
      <c r="IV112" s="43"/>
      <c r="IW112" s="43"/>
      <c r="IX112" s="43"/>
      <c r="IY112" s="43"/>
      <c r="IZ112" s="43"/>
      <c r="JA112" s="43"/>
      <c r="JB112" s="43"/>
      <c r="JC112" s="43"/>
      <c r="JD112" s="43"/>
      <c r="JE112" s="43"/>
      <c r="JF112" s="43"/>
      <c r="JG112" s="43"/>
      <c r="JH112" s="43"/>
      <c r="JI112" s="43"/>
      <c r="JJ112" s="43"/>
      <c r="JK112" s="43"/>
      <c r="JL112" s="43"/>
      <c r="JM112" s="43"/>
      <c r="JN112" s="43"/>
      <c r="JO112" s="43"/>
      <c r="JP112" s="43"/>
      <c r="JQ112" s="43"/>
      <c r="JR112" s="43"/>
      <c r="JS112" s="43"/>
      <c r="JT112" s="43"/>
      <c r="JU112" s="43"/>
      <c r="JV112" s="43"/>
      <c r="JW112" s="43"/>
      <c r="JX112" s="43"/>
      <c r="JY112" s="43"/>
      <c r="JZ112" s="43"/>
      <c r="KA112" s="43"/>
      <c r="KB112" s="43"/>
      <c r="KC112" s="43"/>
      <c r="KD112" s="43"/>
      <c r="KE112" s="43"/>
      <c r="KF112" s="43"/>
      <c r="KG112" s="43"/>
      <c r="KH112" s="43"/>
      <c r="KI112" s="43"/>
      <c r="KJ112" s="43"/>
      <c r="KK112" s="43"/>
      <c r="KL112" s="43"/>
      <c r="KM112" s="43"/>
      <c r="KN112" s="43"/>
      <c r="KO112" s="43"/>
      <c r="KP112" s="43"/>
      <c r="KQ112" s="43"/>
      <c r="KR112" s="43"/>
      <c r="KS112" s="43"/>
      <c r="KT112" s="43"/>
      <c r="KU112" s="43"/>
      <c r="KV112" s="43"/>
      <c r="KW112" s="43"/>
      <c r="KX112" s="43"/>
      <c r="KY112" s="43"/>
      <c r="KZ112" s="43"/>
      <c r="LA112" s="43"/>
      <c r="LB112" s="43"/>
      <c r="LC112" s="43"/>
      <c r="LD112" s="43"/>
      <c r="LE112" s="43"/>
      <c r="LF112" s="43"/>
      <c r="LG112" s="43"/>
      <c r="LH112" s="43"/>
      <c r="LI112" s="43"/>
      <c r="LJ112" s="43"/>
      <c r="LK112" s="43"/>
      <c r="LL112" s="43"/>
      <c r="LM112" s="43"/>
      <c r="LN112" s="43"/>
      <c r="LO112" s="43"/>
      <c r="LP112" s="43"/>
      <c r="LQ112" s="43"/>
      <c r="LR112" s="43"/>
      <c r="LS112" s="43"/>
      <c r="LT112" s="43"/>
      <c r="LU112" s="43"/>
      <c r="LV112" s="43"/>
      <c r="LW112" s="43"/>
      <c r="LX112" s="43"/>
      <c r="LY112" s="43"/>
      <c r="LZ112" s="43"/>
      <c r="MA112" s="43"/>
      <c r="MB112" s="43"/>
      <c r="MC112" s="43"/>
      <c r="MD112" s="43"/>
      <c r="ME112" s="43"/>
      <c r="MF112" s="43"/>
      <c r="MG112" s="43"/>
      <c r="MH112" s="43"/>
      <c r="MI112" s="43"/>
      <c r="MJ112" s="43"/>
      <c r="MK112" s="43"/>
      <c r="ML112" s="43"/>
      <c r="MM112" s="43"/>
      <c r="MN112" s="43"/>
      <c r="MO112" s="43"/>
      <c r="MP112" s="43"/>
      <c r="MQ112" s="43"/>
      <c r="MR112" s="43"/>
      <c r="MS112" s="43"/>
      <c r="MT112" s="43"/>
      <c r="MU112" s="43"/>
      <c r="MV112" s="43"/>
      <c r="MW112" s="43"/>
      <c r="MX112" s="43"/>
      <c r="MY112" s="43"/>
      <c r="MZ112" s="43"/>
      <c r="NA112" s="43"/>
      <c r="NB112" s="43"/>
      <c r="NC112" s="43"/>
      <c r="ND112" s="43"/>
      <c r="NE112" s="43"/>
      <c r="NF112" s="43"/>
      <c r="NG112" s="43"/>
      <c r="NH112" s="43"/>
      <c r="NI112" s="43"/>
      <c r="NJ112" s="43"/>
      <c r="NK112" s="43"/>
      <c r="NL112" s="43"/>
      <c r="NM112" s="43"/>
      <c r="NN112" s="43"/>
      <c r="NO112" s="43"/>
      <c r="NP112" s="43"/>
      <c r="NQ112" s="43"/>
      <c r="NR112" s="43"/>
      <c r="NS112" s="43"/>
      <c r="NT112" s="43"/>
      <c r="NU112" s="43"/>
      <c r="NV112" s="43"/>
      <c r="NW112" s="43"/>
      <c r="NX112" s="43"/>
      <c r="NY112" s="43"/>
      <c r="NZ112" s="43"/>
      <c r="OA112" s="43"/>
      <c r="OB112" s="43"/>
      <c r="OC112" s="43"/>
      <c r="OD112" s="43"/>
      <c r="OE112" s="43"/>
      <c r="OF112" s="43"/>
      <c r="OG112" s="43"/>
      <c r="OH112" s="43"/>
      <c r="OI112" s="43"/>
      <c r="OJ112" s="43"/>
      <c r="OK112" s="43"/>
      <c r="OL112" s="43"/>
      <c r="OM112" s="43"/>
      <c r="ON112" s="43"/>
      <c r="OO112" s="43"/>
      <c r="OP112" s="43"/>
      <c r="OQ112" s="43"/>
      <c r="OR112" s="43"/>
      <c r="OS112" s="43"/>
      <c r="OT112" s="43"/>
      <c r="OU112" s="43"/>
      <c r="OV112" s="43"/>
      <c r="OW112" s="43"/>
      <c r="OX112" s="43"/>
      <c r="OY112" s="43"/>
      <c r="OZ112" s="43"/>
      <c r="PA112" s="43"/>
      <c r="PB112" s="43"/>
      <c r="PC112" s="43"/>
      <c r="PD112" s="43"/>
      <c r="PE112" s="43"/>
      <c r="PF112" s="43"/>
      <c r="PG112" s="43"/>
      <c r="PH112" s="43"/>
      <c r="PI112" s="43"/>
      <c r="PJ112" s="43"/>
      <c r="PK112" s="43"/>
      <c r="PL112" s="43"/>
      <c r="PM112" s="43"/>
      <c r="PN112" s="43"/>
      <c r="PO112" s="43"/>
      <c r="PP112" s="43"/>
      <c r="PQ112" s="43"/>
      <c r="PR112" s="43"/>
      <c r="PS112" s="43"/>
      <c r="PT112" s="43"/>
      <c r="PU112" s="43"/>
      <c r="PV112" s="43"/>
      <c r="PW112" s="43"/>
      <c r="PX112" s="43"/>
      <c r="PY112" s="43"/>
      <c r="PZ112" s="43"/>
      <c r="QA112" s="43"/>
      <c r="QB112" s="43"/>
      <c r="QC112" s="43"/>
      <c r="QD112" s="43"/>
      <c r="QE112" s="43"/>
      <c r="QF112" s="43"/>
      <c r="QG112" s="43"/>
      <c r="QH112" s="43"/>
      <c r="QI112" s="43"/>
      <c r="QJ112" s="43"/>
      <c r="QK112" s="43"/>
      <c r="QL112" s="43"/>
      <c r="QM112" s="43"/>
      <c r="QN112" s="43"/>
      <c r="QO112" s="43"/>
      <c r="QP112" s="43"/>
      <c r="QQ112" s="43"/>
      <c r="QR112" s="43"/>
      <c r="QS112" s="43"/>
      <c r="QT112" s="43"/>
      <c r="QU112" s="43"/>
      <c r="QV112" s="43"/>
      <c r="QW112" s="43"/>
      <c r="QX112" s="43"/>
      <c r="QY112" s="43"/>
      <c r="QZ112" s="43"/>
      <c r="RA112" s="43"/>
      <c r="RB112" s="43"/>
      <c r="RC112" s="43"/>
      <c r="RD112" s="43"/>
      <c r="RE112" s="43"/>
      <c r="RF112" s="43"/>
      <c r="RG112" s="43"/>
      <c r="RH112" s="43"/>
      <c r="RI112" s="43"/>
      <c r="RJ112" s="43"/>
      <c r="RK112" s="43"/>
      <c r="RL112" s="43"/>
      <c r="RM112" s="43"/>
      <c r="RN112" s="43"/>
      <c r="RO112" s="43"/>
      <c r="RP112" s="43"/>
      <c r="RQ112" s="43"/>
      <c r="RR112" s="43"/>
      <c r="RS112" s="43"/>
      <c r="RT112" s="43"/>
      <c r="RU112" s="43"/>
      <c r="RV112" s="43"/>
      <c r="RW112" s="43"/>
      <c r="RX112" s="43"/>
      <c r="RY112" s="43"/>
      <c r="RZ112" s="43"/>
      <c r="SA112" s="43"/>
      <c r="SB112" s="43"/>
      <c r="SC112" s="43"/>
      <c r="SD112" s="43"/>
      <c r="SE112" s="43"/>
      <c r="SF112" s="43"/>
      <c r="SG112" s="43"/>
      <c r="SH112" s="43"/>
      <c r="SI112" s="43"/>
      <c r="SJ112" s="43"/>
      <c r="SK112" s="43"/>
      <c r="SL112" s="43"/>
      <c r="SM112" s="43"/>
      <c r="SN112" s="43"/>
    </row>
    <row r="113" spans="1:508" ht="16.5" customHeight="1" x14ac:dyDescent="0.2">
      <c r="A113" s="20">
        <v>1132</v>
      </c>
      <c r="B113" s="20" t="s">
        <v>72</v>
      </c>
      <c r="C113" s="20" t="s">
        <v>147</v>
      </c>
      <c r="D113" s="20" t="s">
        <v>30</v>
      </c>
      <c r="E113" s="20" t="s">
        <v>1354</v>
      </c>
      <c r="F113" s="22" t="s">
        <v>216</v>
      </c>
      <c r="G113" s="44" t="s">
        <v>37</v>
      </c>
      <c r="H113" s="20" t="s">
        <v>154</v>
      </c>
      <c r="I113" s="20" t="s">
        <v>81</v>
      </c>
      <c r="J113" s="22" t="s">
        <v>217</v>
      </c>
      <c r="K113" s="20" t="s">
        <v>95</v>
      </c>
      <c r="L113" s="20" t="s">
        <v>95</v>
      </c>
      <c r="M113" s="20" t="s">
        <v>95</v>
      </c>
      <c r="N113" s="20" t="s">
        <v>95</v>
      </c>
      <c r="O113" s="20" t="s">
        <v>95</v>
      </c>
      <c r="P113" s="23">
        <v>127800000</v>
      </c>
      <c r="Q113" s="24">
        <v>1</v>
      </c>
      <c r="R113" s="25">
        <v>45658</v>
      </c>
      <c r="S113" s="20" t="s">
        <v>83</v>
      </c>
      <c r="T113" s="23">
        <v>1533600000</v>
      </c>
      <c r="U113" s="27" t="s">
        <v>39</v>
      </c>
      <c r="V113" s="28" t="s">
        <v>40</v>
      </c>
      <c r="W113" s="43"/>
      <c r="X113" s="43"/>
      <c r="Y113" s="43"/>
      <c r="Z113" s="43"/>
      <c r="AA113" s="43"/>
      <c r="AB113" s="43"/>
      <c r="AC113" s="43"/>
      <c r="AD113" s="43"/>
      <c r="AE113" s="43"/>
      <c r="AF113" s="43"/>
      <c r="AG113" s="43"/>
      <c r="AH113" s="43"/>
      <c r="AI113" s="43"/>
      <c r="AJ113" s="43"/>
      <c r="AK113" s="43"/>
      <c r="AL113" s="43"/>
      <c r="AM113" s="43"/>
      <c r="AN113" s="43"/>
      <c r="AO113" s="43"/>
      <c r="AP113" s="43"/>
      <c r="AQ113" s="43"/>
      <c r="AR113" s="43"/>
      <c r="AS113" s="43"/>
      <c r="AT113" s="43"/>
      <c r="AU113" s="43"/>
      <c r="AV113" s="43"/>
      <c r="AW113" s="43"/>
      <c r="AX113" s="43"/>
      <c r="AY113" s="43"/>
      <c r="AZ113" s="43"/>
      <c r="BA113" s="43"/>
      <c r="BB113" s="43"/>
      <c r="BC113" s="43"/>
      <c r="BD113" s="43"/>
      <c r="BE113" s="43"/>
      <c r="BF113" s="43"/>
      <c r="BG113" s="43"/>
      <c r="BH113" s="43"/>
      <c r="BI113" s="43"/>
      <c r="BJ113" s="43"/>
      <c r="BK113" s="43"/>
      <c r="BL113" s="43"/>
      <c r="BM113" s="43"/>
      <c r="BN113" s="43"/>
      <c r="BO113" s="43"/>
      <c r="BP113" s="43"/>
      <c r="BQ113" s="43"/>
      <c r="BR113" s="43"/>
      <c r="BS113" s="43"/>
      <c r="BT113" s="43"/>
      <c r="BU113" s="43"/>
      <c r="BV113" s="43"/>
      <c r="BW113" s="43"/>
      <c r="BX113" s="43"/>
      <c r="BY113" s="43"/>
      <c r="BZ113" s="43"/>
      <c r="CA113" s="43"/>
      <c r="CB113" s="43"/>
      <c r="CC113" s="43"/>
      <c r="CD113" s="43"/>
      <c r="CE113" s="43"/>
      <c r="CF113" s="43"/>
      <c r="CG113" s="43"/>
      <c r="CH113" s="43"/>
      <c r="CI113" s="43"/>
      <c r="CJ113" s="43"/>
      <c r="CK113" s="43"/>
      <c r="CL113" s="43"/>
      <c r="CM113" s="43"/>
      <c r="CN113" s="43"/>
      <c r="CO113" s="43"/>
      <c r="CP113" s="43"/>
      <c r="CQ113" s="43"/>
      <c r="CR113" s="43"/>
      <c r="CS113" s="43"/>
      <c r="CT113" s="43"/>
      <c r="CU113" s="43"/>
      <c r="CV113" s="43"/>
      <c r="CW113" s="43"/>
      <c r="CX113" s="43"/>
      <c r="CY113" s="43"/>
      <c r="CZ113" s="43"/>
      <c r="DA113" s="43"/>
      <c r="DB113" s="43"/>
      <c r="DC113" s="43"/>
      <c r="DD113" s="43"/>
      <c r="DE113" s="43"/>
      <c r="DF113" s="43"/>
      <c r="DG113" s="43"/>
      <c r="DH113" s="43"/>
      <c r="DI113" s="43"/>
      <c r="DJ113" s="43"/>
      <c r="DK113" s="43"/>
      <c r="DL113" s="43"/>
      <c r="DM113" s="43"/>
      <c r="DN113" s="43"/>
      <c r="DO113" s="43"/>
      <c r="DP113" s="43"/>
      <c r="DQ113" s="43"/>
      <c r="DR113" s="43"/>
      <c r="DS113" s="43"/>
      <c r="DT113" s="43"/>
      <c r="DU113" s="43"/>
      <c r="DV113" s="43"/>
      <c r="DW113" s="43"/>
      <c r="DX113" s="43"/>
      <c r="DY113" s="43"/>
      <c r="DZ113" s="43"/>
      <c r="EA113" s="43"/>
      <c r="EB113" s="43"/>
      <c r="EC113" s="43"/>
      <c r="ED113" s="43"/>
      <c r="EE113" s="43"/>
      <c r="EF113" s="43"/>
      <c r="EG113" s="43"/>
      <c r="EH113" s="43"/>
      <c r="EI113" s="43"/>
      <c r="EJ113" s="43"/>
      <c r="EK113" s="43"/>
      <c r="EL113" s="43"/>
      <c r="EM113" s="43"/>
      <c r="EN113" s="43"/>
      <c r="EO113" s="43"/>
      <c r="EP113" s="43"/>
      <c r="EQ113" s="43"/>
      <c r="ER113" s="43"/>
      <c r="ES113" s="43"/>
      <c r="ET113" s="43"/>
      <c r="EU113" s="43"/>
      <c r="EV113" s="43"/>
      <c r="EW113" s="43"/>
      <c r="EX113" s="43"/>
      <c r="EY113" s="43"/>
      <c r="EZ113" s="43"/>
      <c r="FA113" s="43"/>
      <c r="FB113" s="43"/>
      <c r="FC113" s="43"/>
      <c r="FD113" s="43"/>
      <c r="FE113" s="43"/>
      <c r="FF113" s="43"/>
      <c r="FG113" s="43"/>
      <c r="FH113" s="43"/>
      <c r="FI113" s="43"/>
      <c r="FJ113" s="43"/>
      <c r="FK113" s="43"/>
      <c r="FL113" s="43"/>
      <c r="FM113" s="43"/>
      <c r="FN113" s="43"/>
      <c r="FO113" s="43"/>
      <c r="FP113" s="43"/>
      <c r="FQ113" s="43"/>
      <c r="FR113" s="43"/>
      <c r="FS113" s="43"/>
      <c r="FT113" s="43"/>
      <c r="FU113" s="43"/>
      <c r="FV113" s="43"/>
      <c r="FW113" s="43"/>
      <c r="FX113" s="43"/>
      <c r="FY113" s="43"/>
      <c r="FZ113" s="43"/>
      <c r="GA113" s="43"/>
      <c r="GB113" s="43"/>
      <c r="GC113" s="43"/>
      <c r="GD113" s="43"/>
      <c r="GE113" s="43"/>
      <c r="GF113" s="43"/>
      <c r="GG113" s="43"/>
      <c r="GH113" s="43"/>
      <c r="GI113" s="43"/>
      <c r="GJ113" s="43"/>
      <c r="GK113" s="43"/>
      <c r="GL113" s="43"/>
      <c r="GM113" s="43"/>
      <c r="GN113" s="43"/>
      <c r="GO113" s="43"/>
      <c r="GP113" s="43"/>
      <c r="GQ113" s="43"/>
      <c r="GR113" s="43"/>
      <c r="GS113" s="43"/>
      <c r="GT113" s="43"/>
      <c r="GU113" s="43"/>
      <c r="GV113" s="43"/>
      <c r="GW113" s="43"/>
      <c r="GX113" s="43"/>
      <c r="GY113" s="43"/>
      <c r="GZ113" s="43"/>
      <c r="HA113" s="43"/>
      <c r="HB113" s="43"/>
      <c r="HC113" s="43"/>
      <c r="HD113" s="43"/>
      <c r="HE113" s="43"/>
      <c r="HF113" s="43"/>
      <c r="HG113" s="43"/>
      <c r="HH113" s="43"/>
      <c r="HI113" s="43"/>
      <c r="HJ113" s="43"/>
      <c r="HK113" s="43"/>
      <c r="HL113" s="43"/>
      <c r="HM113" s="43"/>
      <c r="HN113" s="43"/>
      <c r="HO113" s="43"/>
      <c r="HP113" s="43"/>
      <c r="HQ113" s="43"/>
      <c r="HR113" s="43"/>
      <c r="HS113" s="43"/>
      <c r="HT113" s="43"/>
      <c r="HU113" s="43"/>
      <c r="HV113" s="43"/>
      <c r="HW113" s="43"/>
      <c r="HX113" s="43"/>
      <c r="HY113" s="43"/>
      <c r="HZ113" s="43"/>
      <c r="IA113" s="43"/>
      <c r="IB113" s="43"/>
      <c r="IC113" s="43"/>
      <c r="ID113" s="43"/>
      <c r="IE113" s="43"/>
      <c r="IF113" s="43"/>
      <c r="IG113" s="43"/>
      <c r="IH113" s="43"/>
      <c r="II113" s="43"/>
      <c r="IJ113" s="43"/>
      <c r="IK113" s="43"/>
      <c r="IL113" s="43"/>
      <c r="IM113" s="43"/>
      <c r="IN113" s="43"/>
      <c r="IO113" s="43"/>
      <c r="IP113" s="43"/>
      <c r="IQ113" s="43"/>
      <c r="IR113" s="43"/>
      <c r="IS113" s="43"/>
      <c r="IT113" s="43"/>
      <c r="IU113" s="43"/>
      <c r="IV113" s="43"/>
      <c r="IW113" s="43"/>
      <c r="IX113" s="43"/>
      <c r="IY113" s="43"/>
      <c r="IZ113" s="43"/>
      <c r="JA113" s="43"/>
      <c r="JB113" s="43"/>
      <c r="JC113" s="43"/>
      <c r="JD113" s="43"/>
      <c r="JE113" s="43"/>
      <c r="JF113" s="43"/>
      <c r="JG113" s="43"/>
      <c r="JH113" s="43"/>
      <c r="JI113" s="43"/>
      <c r="JJ113" s="43"/>
      <c r="JK113" s="43"/>
      <c r="JL113" s="43"/>
      <c r="JM113" s="43"/>
      <c r="JN113" s="43"/>
      <c r="JO113" s="43"/>
      <c r="JP113" s="43"/>
      <c r="JQ113" s="43"/>
      <c r="JR113" s="43"/>
      <c r="JS113" s="43"/>
      <c r="JT113" s="43"/>
      <c r="JU113" s="43"/>
      <c r="JV113" s="43"/>
      <c r="JW113" s="43"/>
      <c r="JX113" s="43"/>
      <c r="JY113" s="43"/>
      <c r="JZ113" s="43"/>
      <c r="KA113" s="43"/>
      <c r="KB113" s="43"/>
      <c r="KC113" s="43"/>
      <c r="KD113" s="43"/>
      <c r="KE113" s="43"/>
      <c r="KF113" s="43"/>
      <c r="KG113" s="43"/>
      <c r="KH113" s="43"/>
      <c r="KI113" s="43"/>
      <c r="KJ113" s="43"/>
      <c r="KK113" s="43"/>
      <c r="KL113" s="43"/>
      <c r="KM113" s="43"/>
      <c r="KN113" s="43"/>
      <c r="KO113" s="43"/>
      <c r="KP113" s="43"/>
      <c r="KQ113" s="43"/>
      <c r="KR113" s="43"/>
      <c r="KS113" s="43"/>
      <c r="KT113" s="43"/>
      <c r="KU113" s="43"/>
      <c r="KV113" s="43"/>
      <c r="KW113" s="43"/>
      <c r="KX113" s="43"/>
      <c r="KY113" s="43"/>
      <c r="KZ113" s="43"/>
      <c r="LA113" s="43"/>
      <c r="LB113" s="43"/>
      <c r="LC113" s="43"/>
      <c r="LD113" s="43"/>
      <c r="LE113" s="43"/>
      <c r="LF113" s="43"/>
      <c r="LG113" s="43"/>
      <c r="LH113" s="43"/>
      <c r="LI113" s="43"/>
      <c r="LJ113" s="43"/>
      <c r="LK113" s="43"/>
      <c r="LL113" s="43"/>
      <c r="LM113" s="43"/>
      <c r="LN113" s="43"/>
      <c r="LO113" s="43"/>
      <c r="LP113" s="43"/>
      <c r="LQ113" s="43"/>
      <c r="LR113" s="43"/>
      <c r="LS113" s="43"/>
      <c r="LT113" s="43"/>
      <c r="LU113" s="43"/>
      <c r="LV113" s="43"/>
      <c r="LW113" s="43"/>
      <c r="LX113" s="43"/>
      <c r="LY113" s="43"/>
      <c r="LZ113" s="43"/>
      <c r="MA113" s="43"/>
      <c r="MB113" s="43"/>
      <c r="MC113" s="43"/>
      <c r="MD113" s="43"/>
      <c r="ME113" s="43"/>
      <c r="MF113" s="43"/>
      <c r="MG113" s="43"/>
      <c r="MH113" s="43"/>
      <c r="MI113" s="43"/>
      <c r="MJ113" s="43"/>
      <c r="MK113" s="43"/>
      <c r="ML113" s="43"/>
      <c r="MM113" s="43"/>
      <c r="MN113" s="43"/>
      <c r="MO113" s="43"/>
      <c r="MP113" s="43"/>
      <c r="MQ113" s="43"/>
      <c r="MR113" s="43"/>
      <c r="MS113" s="43"/>
      <c r="MT113" s="43"/>
      <c r="MU113" s="43"/>
      <c r="MV113" s="43"/>
      <c r="MW113" s="43"/>
      <c r="MX113" s="43"/>
      <c r="MY113" s="43"/>
      <c r="MZ113" s="43"/>
      <c r="NA113" s="43"/>
      <c r="NB113" s="43"/>
      <c r="NC113" s="43"/>
      <c r="ND113" s="43"/>
      <c r="NE113" s="43"/>
      <c r="NF113" s="43"/>
      <c r="NG113" s="43"/>
      <c r="NH113" s="43"/>
      <c r="NI113" s="43"/>
      <c r="NJ113" s="43"/>
      <c r="NK113" s="43"/>
      <c r="NL113" s="43"/>
      <c r="NM113" s="43"/>
      <c r="NN113" s="43"/>
      <c r="NO113" s="43"/>
      <c r="NP113" s="43"/>
      <c r="NQ113" s="43"/>
      <c r="NR113" s="43"/>
      <c r="NS113" s="43"/>
      <c r="NT113" s="43"/>
      <c r="NU113" s="43"/>
      <c r="NV113" s="43"/>
      <c r="NW113" s="43"/>
      <c r="NX113" s="43"/>
      <c r="NY113" s="43"/>
      <c r="NZ113" s="43"/>
      <c r="OA113" s="43"/>
      <c r="OB113" s="43"/>
      <c r="OC113" s="43"/>
      <c r="OD113" s="43"/>
      <c r="OE113" s="43"/>
      <c r="OF113" s="43"/>
      <c r="OG113" s="43"/>
      <c r="OH113" s="43"/>
      <c r="OI113" s="43"/>
      <c r="OJ113" s="43"/>
      <c r="OK113" s="43"/>
      <c r="OL113" s="43"/>
      <c r="OM113" s="43"/>
      <c r="ON113" s="43"/>
      <c r="OO113" s="43"/>
      <c r="OP113" s="43"/>
      <c r="OQ113" s="43"/>
      <c r="OR113" s="43"/>
      <c r="OS113" s="43"/>
      <c r="OT113" s="43"/>
      <c r="OU113" s="43"/>
      <c r="OV113" s="43"/>
      <c r="OW113" s="43"/>
      <c r="OX113" s="43"/>
      <c r="OY113" s="43"/>
      <c r="OZ113" s="43"/>
      <c r="PA113" s="43"/>
      <c r="PB113" s="43"/>
      <c r="PC113" s="43"/>
      <c r="PD113" s="43"/>
      <c r="PE113" s="43"/>
      <c r="PF113" s="43"/>
      <c r="PG113" s="43"/>
      <c r="PH113" s="43"/>
      <c r="PI113" s="43"/>
      <c r="PJ113" s="43"/>
      <c r="PK113" s="43"/>
      <c r="PL113" s="43"/>
      <c r="PM113" s="43"/>
      <c r="PN113" s="43"/>
      <c r="PO113" s="43"/>
      <c r="PP113" s="43"/>
      <c r="PQ113" s="43"/>
      <c r="PR113" s="43"/>
      <c r="PS113" s="43"/>
      <c r="PT113" s="43"/>
      <c r="PU113" s="43"/>
      <c r="PV113" s="43"/>
      <c r="PW113" s="43"/>
      <c r="PX113" s="43"/>
      <c r="PY113" s="43"/>
      <c r="PZ113" s="43"/>
      <c r="QA113" s="43"/>
      <c r="QB113" s="43"/>
      <c r="QC113" s="43"/>
      <c r="QD113" s="43"/>
      <c r="QE113" s="43"/>
      <c r="QF113" s="43"/>
      <c r="QG113" s="43"/>
      <c r="QH113" s="43"/>
      <c r="QI113" s="43"/>
      <c r="QJ113" s="43"/>
      <c r="QK113" s="43"/>
      <c r="QL113" s="43"/>
      <c r="QM113" s="43"/>
      <c r="QN113" s="43"/>
      <c r="QO113" s="43"/>
      <c r="QP113" s="43"/>
      <c r="QQ113" s="43"/>
      <c r="QR113" s="43"/>
      <c r="QS113" s="43"/>
      <c r="QT113" s="43"/>
      <c r="QU113" s="43"/>
      <c r="QV113" s="43"/>
      <c r="QW113" s="43"/>
      <c r="QX113" s="43"/>
      <c r="QY113" s="43"/>
      <c r="QZ113" s="43"/>
      <c r="RA113" s="43"/>
      <c r="RB113" s="43"/>
      <c r="RC113" s="43"/>
      <c r="RD113" s="43"/>
      <c r="RE113" s="43"/>
      <c r="RF113" s="43"/>
      <c r="RG113" s="43"/>
      <c r="RH113" s="43"/>
      <c r="RI113" s="43"/>
      <c r="RJ113" s="43"/>
      <c r="RK113" s="43"/>
      <c r="RL113" s="43"/>
      <c r="RM113" s="43"/>
      <c r="RN113" s="43"/>
      <c r="RO113" s="43"/>
      <c r="RP113" s="43"/>
      <c r="RQ113" s="43"/>
      <c r="RR113" s="43"/>
      <c r="RS113" s="43"/>
      <c r="RT113" s="43"/>
      <c r="RU113" s="43"/>
      <c r="RV113" s="43"/>
      <c r="RW113" s="43"/>
      <c r="RX113" s="43"/>
      <c r="RY113" s="43"/>
      <c r="RZ113" s="43"/>
      <c r="SA113" s="43"/>
      <c r="SB113" s="43"/>
      <c r="SC113" s="43"/>
      <c r="SD113" s="43"/>
      <c r="SE113" s="43"/>
      <c r="SF113" s="43"/>
      <c r="SG113" s="43"/>
      <c r="SH113" s="43"/>
      <c r="SI113" s="43"/>
      <c r="SJ113" s="43"/>
      <c r="SK113" s="43"/>
      <c r="SL113" s="43"/>
      <c r="SM113" s="43"/>
      <c r="SN113" s="43"/>
    </row>
    <row r="114" spans="1:508" ht="16.5" customHeight="1" x14ac:dyDescent="0.2">
      <c r="A114" s="20">
        <v>1164</v>
      </c>
      <c r="B114" s="20" t="s">
        <v>72</v>
      </c>
      <c r="C114" s="20" t="s">
        <v>218</v>
      </c>
      <c r="D114" s="20" t="s">
        <v>30</v>
      </c>
      <c r="E114" s="20" t="s">
        <v>1345</v>
      </c>
      <c r="F114" s="22" t="s">
        <v>219</v>
      </c>
      <c r="G114" s="44" t="s">
        <v>84</v>
      </c>
      <c r="H114" s="20" t="s">
        <v>35</v>
      </c>
      <c r="I114" s="20" t="s">
        <v>81</v>
      </c>
      <c r="J114" s="22" t="s">
        <v>220</v>
      </c>
      <c r="K114" s="20" t="s">
        <v>95</v>
      </c>
      <c r="L114" s="20" t="s">
        <v>95</v>
      </c>
      <c r="M114" s="20" t="s">
        <v>95</v>
      </c>
      <c r="N114" s="20" t="s">
        <v>95</v>
      </c>
      <c r="O114" s="20" t="s">
        <v>95</v>
      </c>
      <c r="P114" s="23">
        <v>17932800</v>
      </c>
      <c r="Q114" s="24">
        <v>1</v>
      </c>
      <c r="R114" s="25">
        <v>45658</v>
      </c>
      <c r="S114" s="20" t="s">
        <v>83</v>
      </c>
      <c r="T114" s="23">
        <v>215193600</v>
      </c>
      <c r="U114" s="27" t="s">
        <v>39</v>
      </c>
      <c r="V114" s="28" t="s">
        <v>40</v>
      </c>
      <c r="W114" s="43"/>
      <c r="X114" s="43"/>
      <c r="Y114" s="43"/>
      <c r="Z114" s="43"/>
      <c r="AA114" s="43"/>
      <c r="AB114" s="43"/>
      <c r="AC114" s="43"/>
      <c r="AD114" s="43"/>
      <c r="AE114" s="43"/>
      <c r="AF114" s="43"/>
      <c r="AG114" s="43"/>
      <c r="AH114" s="43"/>
      <c r="AI114" s="43"/>
      <c r="AJ114" s="43"/>
      <c r="AK114" s="43"/>
      <c r="AL114" s="43"/>
      <c r="AM114" s="43"/>
      <c r="AN114" s="43"/>
      <c r="AO114" s="43"/>
      <c r="AP114" s="43"/>
      <c r="AQ114" s="43"/>
      <c r="AR114" s="43"/>
      <c r="AS114" s="43"/>
      <c r="AT114" s="43"/>
      <c r="AU114" s="43"/>
      <c r="AV114" s="43"/>
      <c r="AW114" s="43"/>
      <c r="AX114" s="43"/>
      <c r="AY114" s="43"/>
      <c r="AZ114" s="43"/>
      <c r="BA114" s="43"/>
      <c r="BB114" s="43"/>
      <c r="BC114" s="43"/>
      <c r="BD114" s="43"/>
      <c r="BE114" s="43"/>
      <c r="BF114" s="43"/>
      <c r="BG114" s="43"/>
      <c r="BH114" s="43"/>
      <c r="BI114" s="43"/>
      <c r="BJ114" s="43"/>
      <c r="BK114" s="43"/>
      <c r="BL114" s="43"/>
      <c r="BM114" s="43"/>
      <c r="BN114" s="43"/>
      <c r="BO114" s="43"/>
      <c r="BP114" s="43"/>
      <c r="BQ114" s="43"/>
      <c r="BR114" s="43"/>
      <c r="BS114" s="43"/>
      <c r="BT114" s="43"/>
      <c r="BU114" s="43"/>
      <c r="BV114" s="43"/>
      <c r="BW114" s="43"/>
      <c r="BX114" s="43"/>
      <c r="BY114" s="43"/>
      <c r="BZ114" s="43"/>
      <c r="CA114" s="43"/>
      <c r="CB114" s="43"/>
      <c r="CC114" s="43"/>
      <c r="CD114" s="43"/>
      <c r="CE114" s="43"/>
      <c r="CF114" s="43"/>
      <c r="CG114" s="43"/>
      <c r="CH114" s="43"/>
      <c r="CI114" s="43"/>
      <c r="CJ114" s="43"/>
      <c r="CK114" s="43"/>
      <c r="CL114" s="43"/>
      <c r="CM114" s="43"/>
      <c r="CN114" s="43"/>
      <c r="CO114" s="43"/>
      <c r="CP114" s="43"/>
      <c r="CQ114" s="43"/>
      <c r="CR114" s="43"/>
      <c r="CS114" s="43"/>
      <c r="CT114" s="43"/>
      <c r="CU114" s="43"/>
      <c r="CV114" s="43"/>
      <c r="CW114" s="43"/>
      <c r="CX114" s="43"/>
      <c r="CY114" s="43"/>
      <c r="CZ114" s="43"/>
      <c r="DA114" s="43"/>
      <c r="DB114" s="43"/>
      <c r="DC114" s="43"/>
      <c r="DD114" s="43"/>
      <c r="DE114" s="43"/>
      <c r="DF114" s="43"/>
      <c r="DG114" s="43"/>
      <c r="DH114" s="43"/>
      <c r="DI114" s="43"/>
      <c r="DJ114" s="43"/>
      <c r="DK114" s="43"/>
      <c r="DL114" s="43"/>
      <c r="DM114" s="43"/>
      <c r="DN114" s="43"/>
      <c r="DO114" s="43"/>
      <c r="DP114" s="43"/>
      <c r="DQ114" s="43"/>
      <c r="DR114" s="43"/>
      <c r="DS114" s="43"/>
      <c r="DT114" s="43"/>
      <c r="DU114" s="43"/>
      <c r="DV114" s="43"/>
      <c r="DW114" s="43"/>
      <c r="DX114" s="43"/>
      <c r="DY114" s="43"/>
      <c r="DZ114" s="43"/>
      <c r="EA114" s="43"/>
      <c r="EB114" s="43"/>
      <c r="EC114" s="43"/>
      <c r="ED114" s="43"/>
      <c r="EE114" s="43"/>
      <c r="EF114" s="43"/>
      <c r="EG114" s="43"/>
      <c r="EH114" s="43"/>
      <c r="EI114" s="43"/>
      <c r="EJ114" s="43"/>
      <c r="EK114" s="43"/>
      <c r="EL114" s="43"/>
      <c r="EM114" s="43"/>
      <c r="EN114" s="43"/>
      <c r="EO114" s="43"/>
      <c r="EP114" s="43"/>
      <c r="EQ114" s="43"/>
      <c r="ER114" s="43"/>
      <c r="ES114" s="43"/>
      <c r="ET114" s="43"/>
      <c r="EU114" s="43"/>
      <c r="EV114" s="43"/>
      <c r="EW114" s="43"/>
      <c r="EX114" s="43"/>
      <c r="EY114" s="43"/>
      <c r="EZ114" s="43"/>
      <c r="FA114" s="43"/>
      <c r="FB114" s="43"/>
      <c r="FC114" s="43"/>
      <c r="FD114" s="43"/>
      <c r="FE114" s="43"/>
      <c r="FF114" s="43"/>
      <c r="FG114" s="43"/>
      <c r="FH114" s="43"/>
      <c r="FI114" s="43"/>
      <c r="FJ114" s="43"/>
      <c r="FK114" s="43"/>
      <c r="FL114" s="43"/>
      <c r="FM114" s="43"/>
      <c r="FN114" s="43"/>
      <c r="FO114" s="43"/>
      <c r="FP114" s="43"/>
      <c r="FQ114" s="43"/>
      <c r="FR114" s="43"/>
      <c r="FS114" s="43"/>
      <c r="FT114" s="43"/>
      <c r="FU114" s="43"/>
      <c r="FV114" s="43"/>
      <c r="FW114" s="43"/>
      <c r="FX114" s="43"/>
      <c r="FY114" s="43"/>
      <c r="FZ114" s="43"/>
      <c r="GA114" s="43"/>
      <c r="GB114" s="43"/>
      <c r="GC114" s="43"/>
      <c r="GD114" s="43"/>
      <c r="GE114" s="43"/>
      <c r="GF114" s="43"/>
      <c r="GG114" s="43"/>
      <c r="GH114" s="43"/>
      <c r="GI114" s="43"/>
      <c r="GJ114" s="43"/>
      <c r="GK114" s="43"/>
      <c r="GL114" s="43"/>
      <c r="GM114" s="43"/>
      <c r="GN114" s="43"/>
      <c r="GO114" s="43"/>
      <c r="GP114" s="43"/>
      <c r="GQ114" s="43"/>
      <c r="GR114" s="43"/>
      <c r="GS114" s="43"/>
      <c r="GT114" s="43"/>
      <c r="GU114" s="43"/>
      <c r="GV114" s="43"/>
      <c r="GW114" s="43"/>
      <c r="GX114" s="43"/>
      <c r="GY114" s="43"/>
      <c r="GZ114" s="43"/>
      <c r="HA114" s="43"/>
      <c r="HB114" s="43"/>
      <c r="HC114" s="43"/>
      <c r="HD114" s="43"/>
      <c r="HE114" s="43"/>
      <c r="HF114" s="43"/>
      <c r="HG114" s="43"/>
      <c r="HH114" s="43"/>
      <c r="HI114" s="43"/>
      <c r="HJ114" s="43"/>
      <c r="HK114" s="43"/>
      <c r="HL114" s="43"/>
      <c r="HM114" s="43"/>
      <c r="HN114" s="43"/>
      <c r="HO114" s="43"/>
      <c r="HP114" s="43"/>
      <c r="HQ114" s="43"/>
      <c r="HR114" s="43"/>
      <c r="HS114" s="43"/>
      <c r="HT114" s="43"/>
      <c r="HU114" s="43"/>
      <c r="HV114" s="43"/>
      <c r="HW114" s="43"/>
      <c r="HX114" s="43"/>
      <c r="HY114" s="43"/>
      <c r="HZ114" s="43"/>
      <c r="IA114" s="43"/>
      <c r="IB114" s="43"/>
      <c r="IC114" s="43"/>
      <c r="ID114" s="43"/>
      <c r="IE114" s="43"/>
      <c r="IF114" s="43"/>
      <c r="IG114" s="43"/>
      <c r="IH114" s="43"/>
      <c r="II114" s="43"/>
      <c r="IJ114" s="43"/>
      <c r="IK114" s="43"/>
      <c r="IL114" s="43"/>
      <c r="IM114" s="43"/>
      <c r="IN114" s="43"/>
      <c r="IO114" s="43"/>
      <c r="IP114" s="43"/>
      <c r="IQ114" s="43"/>
      <c r="IR114" s="43"/>
      <c r="IS114" s="43"/>
      <c r="IT114" s="43"/>
      <c r="IU114" s="43"/>
      <c r="IV114" s="43"/>
      <c r="IW114" s="43"/>
      <c r="IX114" s="43"/>
      <c r="IY114" s="43"/>
      <c r="IZ114" s="43"/>
      <c r="JA114" s="43"/>
      <c r="JB114" s="43"/>
      <c r="JC114" s="43"/>
      <c r="JD114" s="43"/>
      <c r="JE114" s="43"/>
      <c r="JF114" s="43"/>
      <c r="JG114" s="43"/>
      <c r="JH114" s="43"/>
      <c r="JI114" s="43"/>
      <c r="JJ114" s="43"/>
      <c r="JK114" s="43"/>
      <c r="JL114" s="43"/>
      <c r="JM114" s="43"/>
      <c r="JN114" s="43"/>
      <c r="JO114" s="43"/>
      <c r="JP114" s="43"/>
      <c r="JQ114" s="43"/>
      <c r="JR114" s="43"/>
      <c r="JS114" s="43"/>
      <c r="JT114" s="43"/>
      <c r="JU114" s="43"/>
      <c r="JV114" s="43"/>
      <c r="JW114" s="43"/>
      <c r="JX114" s="43"/>
      <c r="JY114" s="43"/>
      <c r="JZ114" s="43"/>
      <c r="KA114" s="43"/>
      <c r="KB114" s="43"/>
      <c r="KC114" s="43"/>
      <c r="KD114" s="43"/>
      <c r="KE114" s="43"/>
      <c r="KF114" s="43"/>
      <c r="KG114" s="43"/>
      <c r="KH114" s="43"/>
      <c r="KI114" s="43"/>
      <c r="KJ114" s="43"/>
      <c r="KK114" s="43"/>
      <c r="KL114" s="43"/>
      <c r="KM114" s="43"/>
      <c r="KN114" s="43"/>
      <c r="KO114" s="43"/>
      <c r="KP114" s="43"/>
      <c r="KQ114" s="43"/>
      <c r="KR114" s="43"/>
      <c r="KS114" s="43"/>
      <c r="KT114" s="43"/>
      <c r="KU114" s="43"/>
      <c r="KV114" s="43"/>
      <c r="KW114" s="43"/>
      <c r="KX114" s="43"/>
      <c r="KY114" s="43"/>
      <c r="KZ114" s="43"/>
      <c r="LA114" s="43"/>
      <c r="LB114" s="43"/>
      <c r="LC114" s="43"/>
      <c r="LD114" s="43"/>
      <c r="LE114" s="43"/>
      <c r="LF114" s="43"/>
      <c r="LG114" s="43"/>
      <c r="LH114" s="43"/>
      <c r="LI114" s="43"/>
      <c r="LJ114" s="43"/>
      <c r="LK114" s="43"/>
      <c r="LL114" s="43"/>
      <c r="LM114" s="43"/>
      <c r="LN114" s="43"/>
      <c r="LO114" s="43"/>
      <c r="LP114" s="43"/>
      <c r="LQ114" s="43"/>
      <c r="LR114" s="43"/>
      <c r="LS114" s="43"/>
      <c r="LT114" s="43"/>
      <c r="LU114" s="43"/>
      <c r="LV114" s="43"/>
      <c r="LW114" s="43"/>
      <c r="LX114" s="43"/>
      <c r="LY114" s="43"/>
      <c r="LZ114" s="43"/>
      <c r="MA114" s="43"/>
      <c r="MB114" s="43"/>
      <c r="MC114" s="43"/>
      <c r="MD114" s="43"/>
      <c r="ME114" s="43"/>
      <c r="MF114" s="43"/>
      <c r="MG114" s="43"/>
      <c r="MH114" s="43"/>
      <c r="MI114" s="43"/>
      <c r="MJ114" s="43"/>
      <c r="MK114" s="43"/>
      <c r="ML114" s="43"/>
      <c r="MM114" s="43"/>
      <c r="MN114" s="43"/>
      <c r="MO114" s="43"/>
      <c r="MP114" s="43"/>
      <c r="MQ114" s="43"/>
      <c r="MR114" s="43"/>
      <c r="MS114" s="43"/>
      <c r="MT114" s="43"/>
      <c r="MU114" s="43"/>
      <c r="MV114" s="43"/>
      <c r="MW114" s="43"/>
      <c r="MX114" s="43"/>
      <c r="MY114" s="43"/>
      <c r="MZ114" s="43"/>
      <c r="NA114" s="43"/>
      <c r="NB114" s="43"/>
      <c r="NC114" s="43"/>
      <c r="ND114" s="43"/>
      <c r="NE114" s="43"/>
      <c r="NF114" s="43"/>
      <c r="NG114" s="43"/>
      <c r="NH114" s="43"/>
      <c r="NI114" s="43"/>
      <c r="NJ114" s="43"/>
      <c r="NK114" s="43"/>
      <c r="NL114" s="43"/>
      <c r="NM114" s="43"/>
      <c r="NN114" s="43"/>
      <c r="NO114" s="43"/>
      <c r="NP114" s="43"/>
      <c r="NQ114" s="43"/>
      <c r="NR114" s="43"/>
      <c r="NS114" s="43"/>
      <c r="NT114" s="43"/>
      <c r="NU114" s="43"/>
      <c r="NV114" s="43"/>
      <c r="NW114" s="43"/>
      <c r="NX114" s="43"/>
      <c r="NY114" s="43"/>
      <c r="NZ114" s="43"/>
      <c r="OA114" s="43"/>
      <c r="OB114" s="43"/>
      <c r="OC114" s="43"/>
      <c r="OD114" s="43"/>
      <c r="OE114" s="43"/>
      <c r="OF114" s="43"/>
      <c r="OG114" s="43"/>
      <c r="OH114" s="43"/>
      <c r="OI114" s="43"/>
      <c r="OJ114" s="43"/>
      <c r="OK114" s="43"/>
      <c r="OL114" s="43"/>
      <c r="OM114" s="43"/>
      <c r="ON114" s="43"/>
      <c r="OO114" s="43"/>
      <c r="OP114" s="43"/>
      <c r="OQ114" s="43"/>
      <c r="OR114" s="43"/>
      <c r="OS114" s="43"/>
      <c r="OT114" s="43"/>
      <c r="OU114" s="43"/>
      <c r="OV114" s="43"/>
      <c r="OW114" s="43"/>
      <c r="OX114" s="43"/>
      <c r="OY114" s="43"/>
      <c r="OZ114" s="43"/>
      <c r="PA114" s="43"/>
      <c r="PB114" s="43"/>
      <c r="PC114" s="43"/>
      <c r="PD114" s="43"/>
      <c r="PE114" s="43"/>
      <c r="PF114" s="43"/>
      <c r="PG114" s="43"/>
      <c r="PH114" s="43"/>
      <c r="PI114" s="43"/>
      <c r="PJ114" s="43"/>
      <c r="PK114" s="43"/>
      <c r="PL114" s="43"/>
      <c r="PM114" s="43"/>
      <c r="PN114" s="43"/>
      <c r="PO114" s="43"/>
      <c r="PP114" s="43"/>
      <c r="PQ114" s="43"/>
      <c r="PR114" s="43"/>
      <c r="PS114" s="43"/>
      <c r="PT114" s="43"/>
      <c r="PU114" s="43"/>
      <c r="PV114" s="43"/>
      <c r="PW114" s="43"/>
      <c r="PX114" s="43"/>
      <c r="PY114" s="43"/>
      <c r="PZ114" s="43"/>
      <c r="QA114" s="43"/>
      <c r="QB114" s="43"/>
      <c r="QC114" s="43"/>
      <c r="QD114" s="43"/>
      <c r="QE114" s="43"/>
      <c r="QF114" s="43"/>
      <c r="QG114" s="43"/>
      <c r="QH114" s="43"/>
      <c r="QI114" s="43"/>
      <c r="QJ114" s="43"/>
      <c r="QK114" s="43"/>
      <c r="QL114" s="43"/>
      <c r="QM114" s="43"/>
      <c r="QN114" s="43"/>
      <c r="QO114" s="43"/>
      <c r="QP114" s="43"/>
      <c r="QQ114" s="43"/>
      <c r="QR114" s="43"/>
      <c r="QS114" s="43"/>
      <c r="QT114" s="43"/>
      <c r="QU114" s="43"/>
      <c r="QV114" s="43"/>
      <c r="QW114" s="43"/>
      <c r="QX114" s="43"/>
      <c r="QY114" s="43"/>
      <c r="QZ114" s="43"/>
      <c r="RA114" s="43"/>
      <c r="RB114" s="43"/>
      <c r="RC114" s="43"/>
      <c r="RD114" s="43"/>
      <c r="RE114" s="43"/>
      <c r="RF114" s="43"/>
      <c r="RG114" s="43"/>
      <c r="RH114" s="43"/>
      <c r="RI114" s="43"/>
      <c r="RJ114" s="43"/>
      <c r="RK114" s="43"/>
      <c r="RL114" s="43"/>
      <c r="RM114" s="43"/>
      <c r="RN114" s="43"/>
      <c r="RO114" s="43"/>
      <c r="RP114" s="43"/>
      <c r="RQ114" s="43"/>
      <c r="RR114" s="43"/>
      <c r="RS114" s="43"/>
      <c r="RT114" s="43"/>
      <c r="RU114" s="43"/>
      <c r="RV114" s="43"/>
      <c r="RW114" s="43"/>
      <c r="RX114" s="43"/>
      <c r="RY114" s="43"/>
      <c r="RZ114" s="43"/>
      <c r="SA114" s="43"/>
      <c r="SB114" s="43"/>
      <c r="SC114" s="43"/>
      <c r="SD114" s="43"/>
      <c r="SE114" s="43"/>
      <c r="SF114" s="43"/>
      <c r="SG114" s="43"/>
      <c r="SH114" s="43"/>
      <c r="SI114" s="43"/>
      <c r="SJ114" s="43"/>
      <c r="SK114" s="43"/>
      <c r="SL114" s="43"/>
      <c r="SM114" s="43"/>
      <c r="SN114" s="43"/>
    </row>
    <row r="115" spans="1:508" ht="16.5" customHeight="1" x14ac:dyDescent="0.2">
      <c r="A115" s="20">
        <v>1165</v>
      </c>
      <c r="B115" s="20" t="s">
        <v>72</v>
      </c>
      <c r="C115" s="20" t="s">
        <v>218</v>
      </c>
      <c r="D115" s="20" t="s">
        <v>30</v>
      </c>
      <c r="E115" s="20" t="s">
        <v>1345</v>
      </c>
      <c r="F115" s="22" t="s">
        <v>221</v>
      </c>
      <c r="G115" s="44" t="s">
        <v>37</v>
      </c>
      <c r="H115" s="20" t="s">
        <v>35</v>
      </c>
      <c r="I115" s="20" t="s">
        <v>81</v>
      </c>
      <c r="J115" s="22" t="s">
        <v>220</v>
      </c>
      <c r="K115" s="20" t="s">
        <v>95</v>
      </c>
      <c r="L115" s="20" t="s">
        <v>95</v>
      </c>
      <c r="M115" s="20" t="s">
        <v>95</v>
      </c>
      <c r="N115" s="20" t="s">
        <v>95</v>
      </c>
      <c r="O115" s="20" t="s">
        <v>95</v>
      </c>
      <c r="P115" s="23">
        <v>17920000</v>
      </c>
      <c r="Q115" s="24">
        <v>1</v>
      </c>
      <c r="R115" s="25">
        <v>45658</v>
      </c>
      <c r="S115" s="20" t="s">
        <v>83</v>
      </c>
      <c r="T115" s="23">
        <v>215040000</v>
      </c>
      <c r="U115" s="27" t="s">
        <v>39</v>
      </c>
      <c r="V115" s="28" t="s">
        <v>40</v>
      </c>
      <c r="W115" s="43"/>
      <c r="X115" s="43"/>
      <c r="Y115" s="43"/>
      <c r="Z115" s="43"/>
      <c r="AA115" s="43"/>
      <c r="AB115" s="43"/>
      <c r="AC115" s="43"/>
      <c r="AD115" s="43"/>
      <c r="AE115" s="43"/>
      <c r="AF115" s="43"/>
      <c r="AG115" s="43"/>
      <c r="AH115" s="43"/>
      <c r="AI115" s="43"/>
      <c r="AJ115" s="43"/>
      <c r="AK115" s="43"/>
      <c r="AL115" s="43"/>
      <c r="AM115" s="43"/>
      <c r="AN115" s="43"/>
      <c r="AO115" s="43"/>
      <c r="AP115" s="43"/>
      <c r="AQ115" s="43"/>
      <c r="AR115" s="43"/>
      <c r="AS115" s="43"/>
      <c r="AT115" s="43"/>
      <c r="AU115" s="43"/>
      <c r="AV115" s="43"/>
      <c r="AW115" s="43"/>
      <c r="AX115" s="43"/>
      <c r="AY115" s="43"/>
      <c r="AZ115" s="43"/>
      <c r="BA115" s="43"/>
      <c r="BB115" s="43"/>
      <c r="BC115" s="43"/>
      <c r="BD115" s="43"/>
      <c r="BE115" s="43"/>
      <c r="BF115" s="43"/>
      <c r="BG115" s="43"/>
      <c r="BH115" s="43"/>
      <c r="BI115" s="43"/>
      <c r="BJ115" s="43"/>
      <c r="BK115" s="43"/>
      <c r="BL115" s="43"/>
      <c r="BM115" s="43"/>
      <c r="BN115" s="43"/>
      <c r="BO115" s="43"/>
      <c r="BP115" s="43"/>
      <c r="BQ115" s="43"/>
      <c r="BR115" s="43"/>
      <c r="BS115" s="43"/>
      <c r="BT115" s="43"/>
      <c r="BU115" s="43"/>
      <c r="BV115" s="43"/>
      <c r="BW115" s="43"/>
      <c r="BX115" s="43"/>
      <c r="BY115" s="43"/>
      <c r="BZ115" s="43"/>
      <c r="CA115" s="43"/>
      <c r="CB115" s="43"/>
      <c r="CC115" s="43"/>
      <c r="CD115" s="43"/>
      <c r="CE115" s="43"/>
      <c r="CF115" s="43"/>
      <c r="CG115" s="43"/>
      <c r="CH115" s="43"/>
      <c r="CI115" s="43"/>
      <c r="CJ115" s="43"/>
      <c r="CK115" s="43"/>
      <c r="CL115" s="43"/>
      <c r="CM115" s="43"/>
      <c r="CN115" s="43"/>
      <c r="CO115" s="43"/>
      <c r="CP115" s="43"/>
      <c r="CQ115" s="43"/>
      <c r="CR115" s="43"/>
      <c r="CS115" s="43"/>
      <c r="CT115" s="43"/>
      <c r="CU115" s="43"/>
      <c r="CV115" s="43"/>
      <c r="CW115" s="43"/>
      <c r="CX115" s="43"/>
      <c r="CY115" s="43"/>
      <c r="CZ115" s="43"/>
      <c r="DA115" s="43"/>
      <c r="DB115" s="43"/>
      <c r="DC115" s="43"/>
      <c r="DD115" s="43"/>
      <c r="DE115" s="43"/>
      <c r="DF115" s="43"/>
      <c r="DG115" s="43"/>
      <c r="DH115" s="43"/>
      <c r="DI115" s="43"/>
      <c r="DJ115" s="43"/>
      <c r="DK115" s="43"/>
      <c r="DL115" s="43"/>
      <c r="DM115" s="43"/>
      <c r="DN115" s="43"/>
      <c r="DO115" s="43"/>
      <c r="DP115" s="43"/>
      <c r="DQ115" s="43"/>
      <c r="DR115" s="43"/>
      <c r="DS115" s="43"/>
      <c r="DT115" s="43"/>
      <c r="DU115" s="43"/>
      <c r="DV115" s="43"/>
      <c r="DW115" s="43"/>
      <c r="DX115" s="43"/>
      <c r="DY115" s="43"/>
      <c r="DZ115" s="43"/>
      <c r="EA115" s="43"/>
      <c r="EB115" s="43"/>
      <c r="EC115" s="43"/>
      <c r="ED115" s="43"/>
      <c r="EE115" s="43"/>
      <c r="EF115" s="43"/>
      <c r="EG115" s="43"/>
      <c r="EH115" s="43"/>
      <c r="EI115" s="43"/>
      <c r="EJ115" s="43"/>
      <c r="EK115" s="43"/>
      <c r="EL115" s="43"/>
      <c r="EM115" s="43"/>
      <c r="EN115" s="43"/>
      <c r="EO115" s="43"/>
      <c r="EP115" s="43"/>
      <c r="EQ115" s="43"/>
      <c r="ER115" s="43"/>
      <c r="ES115" s="43"/>
      <c r="ET115" s="43"/>
      <c r="EU115" s="43"/>
      <c r="EV115" s="43"/>
      <c r="EW115" s="43"/>
      <c r="EX115" s="43"/>
      <c r="EY115" s="43"/>
      <c r="EZ115" s="43"/>
      <c r="FA115" s="43"/>
      <c r="FB115" s="43"/>
      <c r="FC115" s="43"/>
      <c r="FD115" s="43"/>
      <c r="FE115" s="43"/>
      <c r="FF115" s="43"/>
      <c r="FG115" s="43"/>
      <c r="FH115" s="43"/>
      <c r="FI115" s="43"/>
      <c r="FJ115" s="43"/>
      <c r="FK115" s="43"/>
      <c r="FL115" s="43"/>
      <c r="FM115" s="43"/>
      <c r="FN115" s="43"/>
      <c r="FO115" s="43"/>
      <c r="FP115" s="43"/>
      <c r="FQ115" s="43"/>
      <c r="FR115" s="43"/>
      <c r="FS115" s="43"/>
      <c r="FT115" s="43"/>
      <c r="FU115" s="43"/>
      <c r="FV115" s="43"/>
      <c r="FW115" s="43"/>
      <c r="FX115" s="43"/>
      <c r="FY115" s="43"/>
      <c r="FZ115" s="43"/>
      <c r="GA115" s="43"/>
      <c r="GB115" s="43"/>
      <c r="GC115" s="43"/>
      <c r="GD115" s="43"/>
      <c r="GE115" s="43"/>
      <c r="GF115" s="43"/>
      <c r="GG115" s="43"/>
      <c r="GH115" s="43"/>
      <c r="GI115" s="43"/>
      <c r="GJ115" s="43"/>
      <c r="GK115" s="43"/>
      <c r="GL115" s="43"/>
      <c r="GM115" s="43"/>
      <c r="GN115" s="43"/>
      <c r="GO115" s="43"/>
      <c r="GP115" s="43"/>
      <c r="GQ115" s="43"/>
      <c r="GR115" s="43"/>
      <c r="GS115" s="43"/>
      <c r="GT115" s="43"/>
      <c r="GU115" s="43"/>
      <c r="GV115" s="43"/>
      <c r="GW115" s="43"/>
      <c r="GX115" s="43"/>
      <c r="GY115" s="43"/>
      <c r="GZ115" s="43"/>
      <c r="HA115" s="43"/>
      <c r="HB115" s="43"/>
      <c r="HC115" s="43"/>
      <c r="HD115" s="43"/>
      <c r="HE115" s="43"/>
      <c r="HF115" s="43"/>
      <c r="HG115" s="43"/>
      <c r="HH115" s="43"/>
      <c r="HI115" s="43"/>
      <c r="HJ115" s="43"/>
      <c r="HK115" s="43"/>
      <c r="HL115" s="43"/>
      <c r="HM115" s="43"/>
      <c r="HN115" s="43"/>
      <c r="HO115" s="43"/>
      <c r="HP115" s="43"/>
      <c r="HQ115" s="43"/>
      <c r="HR115" s="43"/>
      <c r="HS115" s="43"/>
      <c r="HT115" s="43"/>
      <c r="HU115" s="43"/>
      <c r="HV115" s="43"/>
      <c r="HW115" s="43"/>
      <c r="HX115" s="43"/>
      <c r="HY115" s="43"/>
      <c r="HZ115" s="43"/>
      <c r="IA115" s="43"/>
      <c r="IB115" s="43"/>
      <c r="IC115" s="43"/>
      <c r="ID115" s="43"/>
      <c r="IE115" s="43"/>
      <c r="IF115" s="43"/>
      <c r="IG115" s="43"/>
      <c r="IH115" s="43"/>
      <c r="II115" s="43"/>
      <c r="IJ115" s="43"/>
      <c r="IK115" s="43"/>
      <c r="IL115" s="43"/>
      <c r="IM115" s="43"/>
      <c r="IN115" s="43"/>
      <c r="IO115" s="43"/>
      <c r="IP115" s="43"/>
      <c r="IQ115" s="43"/>
      <c r="IR115" s="43"/>
      <c r="IS115" s="43"/>
      <c r="IT115" s="43"/>
      <c r="IU115" s="43"/>
      <c r="IV115" s="43"/>
      <c r="IW115" s="43"/>
      <c r="IX115" s="43"/>
      <c r="IY115" s="43"/>
      <c r="IZ115" s="43"/>
      <c r="JA115" s="43"/>
      <c r="JB115" s="43"/>
      <c r="JC115" s="43"/>
      <c r="JD115" s="43"/>
      <c r="JE115" s="43"/>
      <c r="JF115" s="43"/>
      <c r="JG115" s="43"/>
      <c r="JH115" s="43"/>
      <c r="JI115" s="43"/>
      <c r="JJ115" s="43"/>
      <c r="JK115" s="43"/>
      <c r="JL115" s="43"/>
      <c r="JM115" s="43"/>
      <c r="JN115" s="43"/>
      <c r="JO115" s="43"/>
      <c r="JP115" s="43"/>
      <c r="JQ115" s="43"/>
      <c r="JR115" s="43"/>
      <c r="JS115" s="43"/>
      <c r="JT115" s="43"/>
      <c r="JU115" s="43"/>
      <c r="JV115" s="43"/>
      <c r="JW115" s="43"/>
      <c r="JX115" s="43"/>
      <c r="JY115" s="43"/>
      <c r="JZ115" s="43"/>
      <c r="KA115" s="43"/>
      <c r="KB115" s="43"/>
      <c r="KC115" s="43"/>
      <c r="KD115" s="43"/>
      <c r="KE115" s="43"/>
      <c r="KF115" s="43"/>
      <c r="KG115" s="43"/>
      <c r="KH115" s="43"/>
      <c r="KI115" s="43"/>
      <c r="KJ115" s="43"/>
      <c r="KK115" s="43"/>
      <c r="KL115" s="43"/>
      <c r="KM115" s="43"/>
      <c r="KN115" s="43"/>
      <c r="KO115" s="43"/>
      <c r="KP115" s="43"/>
      <c r="KQ115" s="43"/>
      <c r="KR115" s="43"/>
      <c r="KS115" s="43"/>
      <c r="KT115" s="43"/>
      <c r="KU115" s="43"/>
      <c r="KV115" s="43"/>
      <c r="KW115" s="43"/>
      <c r="KX115" s="43"/>
      <c r="KY115" s="43"/>
      <c r="KZ115" s="43"/>
      <c r="LA115" s="43"/>
      <c r="LB115" s="43"/>
      <c r="LC115" s="43"/>
      <c r="LD115" s="43"/>
      <c r="LE115" s="43"/>
      <c r="LF115" s="43"/>
      <c r="LG115" s="43"/>
      <c r="LH115" s="43"/>
      <c r="LI115" s="43"/>
      <c r="LJ115" s="43"/>
      <c r="LK115" s="43"/>
      <c r="LL115" s="43"/>
      <c r="LM115" s="43"/>
      <c r="LN115" s="43"/>
      <c r="LO115" s="43"/>
      <c r="LP115" s="43"/>
      <c r="LQ115" s="43"/>
      <c r="LR115" s="43"/>
      <c r="LS115" s="43"/>
      <c r="LT115" s="43"/>
      <c r="LU115" s="43"/>
      <c r="LV115" s="43"/>
      <c r="LW115" s="43"/>
      <c r="LX115" s="43"/>
      <c r="LY115" s="43"/>
      <c r="LZ115" s="43"/>
      <c r="MA115" s="43"/>
      <c r="MB115" s="43"/>
      <c r="MC115" s="43"/>
      <c r="MD115" s="43"/>
      <c r="ME115" s="43"/>
      <c r="MF115" s="43"/>
      <c r="MG115" s="43"/>
      <c r="MH115" s="43"/>
      <c r="MI115" s="43"/>
      <c r="MJ115" s="43"/>
      <c r="MK115" s="43"/>
      <c r="ML115" s="43"/>
      <c r="MM115" s="43"/>
      <c r="MN115" s="43"/>
      <c r="MO115" s="43"/>
      <c r="MP115" s="43"/>
      <c r="MQ115" s="43"/>
      <c r="MR115" s="43"/>
      <c r="MS115" s="43"/>
      <c r="MT115" s="43"/>
      <c r="MU115" s="43"/>
      <c r="MV115" s="43"/>
      <c r="MW115" s="43"/>
      <c r="MX115" s="43"/>
      <c r="MY115" s="43"/>
      <c r="MZ115" s="43"/>
      <c r="NA115" s="43"/>
      <c r="NB115" s="43"/>
      <c r="NC115" s="43"/>
      <c r="ND115" s="43"/>
      <c r="NE115" s="43"/>
      <c r="NF115" s="43"/>
      <c r="NG115" s="43"/>
      <c r="NH115" s="43"/>
      <c r="NI115" s="43"/>
      <c r="NJ115" s="43"/>
      <c r="NK115" s="43"/>
      <c r="NL115" s="43"/>
      <c r="NM115" s="43"/>
      <c r="NN115" s="43"/>
      <c r="NO115" s="43"/>
      <c r="NP115" s="43"/>
      <c r="NQ115" s="43"/>
      <c r="NR115" s="43"/>
      <c r="NS115" s="43"/>
      <c r="NT115" s="43"/>
      <c r="NU115" s="43"/>
      <c r="NV115" s="43"/>
      <c r="NW115" s="43"/>
      <c r="NX115" s="43"/>
      <c r="NY115" s="43"/>
      <c r="NZ115" s="43"/>
      <c r="OA115" s="43"/>
      <c r="OB115" s="43"/>
      <c r="OC115" s="43"/>
      <c r="OD115" s="43"/>
      <c r="OE115" s="43"/>
      <c r="OF115" s="43"/>
      <c r="OG115" s="43"/>
      <c r="OH115" s="43"/>
      <c r="OI115" s="43"/>
      <c r="OJ115" s="43"/>
      <c r="OK115" s="43"/>
      <c r="OL115" s="43"/>
      <c r="OM115" s="43"/>
      <c r="ON115" s="43"/>
      <c r="OO115" s="43"/>
      <c r="OP115" s="43"/>
      <c r="OQ115" s="43"/>
      <c r="OR115" s="43"/>
      <c r="OS115" s="43"/>
      <c r="OT115" s="43"/>
      <c r="OU115" s="43"/>
      <c r="OV115" s="43"/>
      <c r="OW115" s="43"/>
      <c r="OX115" s="43"/>
      <c r="OY115" s="43"/>
      <c r="OZ115" s="43"/>
      <c r="PA115" s="43"/>
      <c r="PB115" s="43"/>
      <c r="PC115" s="43"/>
      <c r="PD115" s="43"/>
      <c r="PE115" s="43"/>
      <c r="PF115" s="43"/>
      <c r="PG115" s="43"/>
      <c r="PH115" s="43"/>
      <c r="PI115" s="43"/>
      <c r="PJ115" s="43"/>
      <c r="PK115" s="43"/>
      <c r="PL115" s="43"/>
      <c r="PM115" s="43"/>
      <c r="PN115" s="43"/>
      <c r="PO115" s="43"/>
      <c r="PP115" s="43"/>
      <c r="PQ115" s="43"/>
      <c r="PR115" s="43"/>
      <c r="PS115" s="43"/>
      <c r="PT115" s="43"/>
      <c r="PU115" s="43"/>
      <c r="PV115" s="43"/>
      <c r="PW115" s="43"/>
      <c r="PX115" s="43"/>
      <c r="PY115" s="43"/>
      <c r="PZ115" s="43"/>
      <c r="QA115" s="43"/>
      <c r="QB115" s="43"/>
      <c r="QC115" s="43"/>
      <c r="QD115" s="43"/>
      <c r="QE115" s="43"/>
      <c r="QF115" s="43"/>
      <c r="QG115" s="43"/>
      <c r="QH115" s="43"/>
      <c r="QI115" s="43"/>
      <c r="QJ115" s="43"/>
      <c r="QK115" s="43"/>
      <c r="QL115" s="43"/>
      <c r="QM115" s="43"/>
      <c r="QN115" s="43"/>
      <c r="QO115" s="43"/>
      <c r="QP115" s="43"/>
      <c r="QQ115" s="43"/>
      <c r="QR115" s="43"/>
      <c r="QS115" s="43"/>
      <c r="QT115" s="43"/>
      <c r="QU115" s="43"/>
      <c r="QV115" s="43"/>
      <c r="QW115" s="43"/>
      <c r="QX115" s="43"/>
      <c r="QY115" s="43"/>
      <c r="QZ115" s="43"/>
      <c r="RA115" s="43"/>
      <c r="RB115" s="43"/>
      <c r="RC115" s="43"/>
      <c r="RD115" s="43"/>
      <c r="RE115" s="43"/>
      <c r="RF115" s="43"/>
      <c r="RG115" s="43"/>
      <c r="RH115" s="43"/>
      <c r="RI115" s="43"/>
      <c r="RJ115" s="43"/>
      <c r="RK115" s="43"/>
      <c r="RL115" s="43"/>
      <c r="RM115" s="43"/>
      <c r="RN115" s="43"/>
      <c r="RO115" s="43"/>
      <c r="RP115" s="43"/>
      <c r="RQ115" s="43"/>
      <c r="RR115" s="43"/>
      <c r="RS115" s="43"/>
      <c r="RT115" s="43"/>
      <c r="RU115" s="43"/>
      <c r="RV115" s="43"/>
      <c r="RW115" s="43"/>
      <c r="RX115" s="43"/>
      <c r="RY115" s="43"/>
      <c r="RZ115" s="43"/>
      <c r="SA115" s="43"/>
      <c r="SB115" s="43"/>
      <c r="SC115" s="43"/>
      <c r="SD115" s="43"/>
      <c r="SE115" s="43"/>
      <c r="SF115" s="43"/>
      <c r="SG115" s="43"/>
      <c r="SH115" s="43"/>
      <c r="SI115" s="43"/>
      <c r="SJ115" s="43"/>
      <c r="SK115" s="43"/>
      <c r="SL115" s="43"/>
      <c r="SM115" s="43"/>
      <c r="SN115" s="43"/>
    </row>
    <row r="116" spans="1:508" ht="16.5" customHeight="1" x14ac:dyDescent="0.2">
      <c r="A116" s="20">
        <v>1176</v>
      </c>
      <c r="B116" s="20" t="s">
        <v>72</v>
      </c>
      <c r="C116" s="20" t="s">
        <v>222</v>
      </c>
      <c r="D116" s="20" t="s">
        <v>30</v>
      </c>
      <c r="E116" s="20" t="s">
        <v>1345</v>
      </c>
      <c r="F116" s="22" t="s">
        <v>219</v>
      </c>
      <c r="G116" s="44" t="s">
        <v>84</v>
      </c>
      <c r="H116" s="20" t="s">
        <v>35</v>
      </c>
      <c r="I116" s="20" t="s">
        <v>81</v>
      </c>
      <c r="J116" s="22" t="s">
        <v>223</v>
      </c>
      <c r="K116" s="20" t="s">
        <v>95</v>
      </c>
      <c r="L116" s="20" t="s">
        <v>95</v>
      </c>
      <c r="M116" s="20" t="s">
        <v>95</v>
      </c>
      <c r="N116" s="20" t="s">
        <v>95</v>
      </c>
      <c r="O116" s="20" t="s">
        <v>95</v>
      </c>
      <c r="P116" s="23">
        <v>10233600</v>
      </c>
      <c r="Q116" s="24">
        <v>1</v>
      </c>
      <c r="R116" s="25">
        <v>45658</v>
      </c>
      <c r="S116" s="20" t="s">
        <v>83</v>
      </c>
      <c r="T116" s="23">
        <v>122803200</v>
      </c>
      <c r="U116" s="27" t="s">
        <v>39</v>
      </c>
      <c r="V116" s="28" t="s">
        <v>40</v>
      </c>
      <c r="W116" s="43"/>
      <c r="X116" s="43"/>
      <c r="Y116" s="43"/>
      <c r="Z116" s="43"/>
      <c r="AA116" s="43"/>
      <c r="AB116" s="43"/>
      <c r="AC116" s="43"/>
      <c r="AD116" s="43"/>
      <c r="AE116" s="43"/>
      <c r="AF116" s="43"/>
      <c r="AG116" s="43"/>
      <c r="AH116" s="43"/>
      <c r="AI116" s="43"/>
      <c r="AJ116" s="43"/>
      <c r="AK116" s="43"/>
      <c r="AL116" s="43"/>
      <c r="AM116" s="43"/>
      <c r="AN116" s="43"/>
      <c r="AO116" s="43"/>
      <c r="AP116" s="43"/>
      <c r="AQ116" s="43"/>
      <c r="AR116" s="43"/>
      <c r="AS116" s="43"/>
      <c r="AT116" s="43"/>
      <c r="AU116" s="43"/>
      <c r="AV116" s="43"/>
      <c r="AW116" s="43"/>
      <c r="AX116" s="43"/>
      <c r="AY116" s="43"/>
      <c r="AZ116" s="43"/>
      <c r="BA116" s="43"/>
      <c r="BB116" s="43"/>
      <c r="BC116" s="43"/>
      <c r="BD116" s="43"/>
      <c r="BE116" s="43"/>
      <c r="BF116" s="43"/>
      <c r="BG116" s="43"/>
      <c r="BH116" s="43"/>
      <c r="BI116" s="43"/>
      <c r="BJ116" s="43"/>
      <c r="BK116" s="43"/>
      <c r="BL116" s="43"/>
      <c r="BM116" s="43"/>
      <c r="BN116" s="43"/>
      <c r="BO116" s="43"/>
      <c r="BP116" s="43"/>
      <c r="BQ116" s="43"/>
      <c r="BR116" s="43"/>
      <c r="BS116" s="43"/>
      <c r="BT116" s="43"/>
      <c r="BU116" s="43"/>
      <c r="BV116" s="43"/>
      <c r="BW116" s="43"/>
      <c r="BX116" s="43"/>
      <c r="BY116" s="43"/>
      <c r="BZ116" s="43"/>
      <c r="CA116" s="43"/>
      <c r="CB116" s="43"/>
      <c r="CC116" s="43"/>
      <c r="CD116" s="43"/>
      <c r="CE116" s="43"/>
      <c r="CF116" s="43"/>
      <c r="CG116" s="43"/>
      <c r="CH116" s="43"/>
      <c r="CI116" s="43"/>
      <c r="CJ116" s="43"/>
      <c r="CK116" s="43"/>
      <c r="CL116" s="43"/>
      <c r="CM116" s="43"/>
      <c r="CN116" s="43"/>
      <c r="CO116" s="43"/>
      <c r="CP116" s="43"/>
      <c r="CQ116" s="43"/>
      <c r="CR116" s="43"/>
      <c r="CS116" s="43"/>
      <c r="CT116" s="43"/>
      <c r="CU116" s="43"/>
      <c r="CV116" s="43"/>
      <c r="CW116" s="43"/>
      <c r="CX116" s="43"/>
      <c r="CY116" s="43"/>
      <c r="CZ116" s="43"/>
      <c r="DA116" s="43"/>
      <c r="DB116" s="43"/>
      <c r="DC116" s="43"/>
      <c r="DD116" s="43"/>
      <c r="DE116" s="43"/>
      <c r="DF116" s="43"/>
      <c r="DG116" s="43"/>
      <c r="DH116" s="43"/>
      <c r="DI116" s="43"/>
      <c r="DJ116" s="43"/>
      <c r="DK116" s="43"/>
      <c r="DL116" s="43"/>
      <c r="DM116" s="43"/>
      <c r="DN116" s="43"/>
      <c r="DO116" s="43"/>
      <c r="DP116" s="43"/>
      <c r="DQ116" s="43"/>
      <c r="DR116" s="43"/>
      <c r="DS116" s="43"/>
      <c r="DT116" s="43"/>
      <c r="DU116" s="43"/>
      <c r="DV116" s="43"/>
      <c r="DW116" s="43"/>
      <c r="DX116" s="43"/>
      <c r="DY116" s="43"/>
      <c r="DZ116" s="43"/>
      <c r="EA116" s="43"/>
      <c r="EB116" s="43"/>
      <c r="EC116" s="43"/>
      <c r="ED116" s="43"/>
      <c r="EE116" s="43"/>
      <c r="EF116" s="43"/>
      <c r="EG116" s="43"/>
      <c r="EH116" s="43"/>
      <c r="EI116" s="43"/>
      <c r="EJ116" s="43"/>
      <c r="EK116" s="43"/>
      <c r="EL116" s="43"/>
      <c r="EM116" s="43"/>
      <c r="EN116" s="43"/>
      <c r="EO116" s="43"/>
      <c r="EP116" s="43"/>
      <c r="EQ116" s="43"/>
      <c r="ER116" s="43"/>
      <c r="ES116" s="43"/>
      <c r="ET116" s="43"/>
      <c r="EU116" s="43"/>
      <c r="EV116" s="43"/>
      <c r="EW116" s="43"/>
      <c r="EX116" s="43"/>
      <c r="EY116" s="43"/>
      <c r="EZ116" s="43"/>
      <c r="FA116" s="43"/>
      <c r="FB116" s="43"/>
      <c r="FC116" s="43"/>
      <c r="FD116" s="43"/>
      <c r="FE116" s="43"/>
      <c r="FF116" s="43"/>
      <c r="FG116" s="43"/>
      <c r="FH116" s="43"/>
      <c r="FI116" s="43"/>
      <c r="FJ116" s="43"/>
      <c r="FK116" s="43"/>
      <c r="FL116" s="43"/>
      <c r="FM116" s="43"/>
      <c r="FN116" s="43"/>
      <c r="FO116" s="43"/>
      <c r="FP116" s="43"/>
      <c r="FQ116" s="43"/>
      <c r="FR116" s="43"/>
      <c r="FS116" s="43"/>
      <c r="FT116" s="43"/>
      <c r="FU116" s="43"/>
      <c r="FV116" s="43"/>
      <c r="FW116" s="43"/>
      <c r="FX116" s="43"/>
      <c r="FY116" s="43"/>
      <c r="FZ116" s="43"/>
      <c r="GA116" s="43"/>
      <c r="GB116" s="43"/>
      <c r="GC116" s="43"/>
      <c r="GD116" s="43"/>
      <c r="GE116" s="43"/>
      <c r="GF116" s="43"/>
      <c r="GG116" s="43"/>
      <c r="GH116" s="43"/>
      <c r="GI116" s="43"/>
      <c r="GJ116" s="43"/>
      <c r="GK116" s="43"/>
      <c r="GL116" s="43"/>
      <c r="GM116" s="43"/>
      <c r="GN116" s="43"/>
      <c r="GO116" s="43"/>
      <c r="GP116" s="43"/>
      <c r="GQ116" s="43"/>
      <c r="GR116" s="43"/>
      <c r="GS116" s="43"/>
      <c r="GT116" s="43"/>
      <c r="GU116" s="43"/>
      <c r="GV116" s="43"/>
      <c r="GW116" s="43"/>
      <c r="GX116" s="43"/>
      <c r="GY116" s="43"/>
      <c r="GZ116" s="43"/>
      <c r="HA116" s="43"/>
      <c r="HB116" s="43"/>
      <c r="HC116" s="43"/>
      <c r="HD116" s="43"/>
      <c r="HE116" s="43"/>
      <c r="HF116" s="43"/>
      <c r="HG116" s="43"/>
      <c r="HH116" s="43"/>
      <c r="HI116" s="43"/>
      <c r="HJ116" s="43"/>
      <c r="HK116" s="43"/>
      <c r="HL116" s="43"/>
      <c r="HM116" s="43"/>
      <c r="HN116" s="43"/>
      <c r="HO116" s="43"/>
      <c r="HP116" s="43"/>
      <c r="HQ116" s="43"/>
      <c r="HR116" s="43"/>
      <c r="HS116" s="43"/>
      <c r="HT116" s="43"/>
      <c r="HU116" s="43"/>
      <c r="HV116" s="43"/>
      <c r="HW116" s="43"/>
      <c r="HX116" s="43"/>
      <c r="HY116" s="43"/>
      <c r="HZ116" s="43"/>
      <c r="IA116" s="43"/>
      <c r="IB116" s="43"/>
      <c r="IC116" s="43"/>
      <c r="ID116" s="43"/>
      <c r="IE116" s="43"/>
      <c r="IF116" s="43"/>
      <c r="IG116" s="43"/>
      <c r="IH116" s="43"/>
      <c r="II116" s="43"/>
      <c r="IJ116" s="43"/>
      <c r="IK116" s="43"/>
      <c r="IL116" s="43"/>
      <c r="IM116" s="43"/>
      <c r="IN116" s="43"/>
      <c r="IO116" s="43"/>
      <c r="IP116" s="43"/>
      <c r="IQ116" s="43"/>
      <c r="IR116" s="43"/>
      <c r="IS116" s="43"/>
      <c r="IT116" s="43"/>
      <c r="IU116" s="43"/>
      <c r="IV116" s="43"/>
      <c r="IW116" s="43"/>
      <c r="IX116" s="43"/>
      <c r="IY116" s="43"/>
      <c r="IZ116" s="43"/>
      <c r="JA116" s="43"/>
      <c r="JB116" s="43"/>
      <c r="JC116" s="43"/>
      <c r="JD116" s="43"/>
      <c r="JE116" s="43"/>
      <c r="JF116" s="43"/>
      <c r="JG116" s="43"/>
      <c r="JH116" s="43"/>
      <c r="JI116" s="43"/>
      <c r="JJ116" s="43"/>
      <c r="JK116" s="43"/>
      <c r="JL116" s="43"/>
      <c r="JM116" s="43"/>
      <c r="JN116" s="43"/>
      <c r="JO116" s="43"/>
      <c r="JP116" s="43"/>
      <c r="JQ116" s="43"/>
      <c r="JR116" s="43"/>
      <c r="JS116" s="43"/>
      <c r="JT116" s="43"/>
      <c r="JU116" s="43"/>
      <c r="JV116" s="43"/>
      <c r="JW116" s="43"/>
      <c r="JX116" s="43"/>
      <c r="JY116" s="43"/>
      <c r="JZ116" s="43"/>
      <c r="KA116" s="43"/>
      <c r="KB116" s="43"/>
      <c r="KC116" s="43"/>
      <c r="KD116" s="43"/>
      <c r="KE116" s="43"/>
      <c r="KF116" s="43"/>
      <c r="KG116" s="43"/>
      <c r="KH116" s="43"/>
      <c r="KI116" s="43"/>
      <c r="KJ116" s="43"/>
      <c r="KK116" s="43"/>
      <c r="KL116" s="43"/>
      <c r="KM116" s="43"/>
      <c r="KN116" s="43"/>
      <c r="KO116" s="43"/>
      <c r="KP116" s="43"/>
      <c r="KQ116" s="43"/>
      <c r="KR116" s="43"/>
      <c r="KS116" s="43"/>
      <c r="KT116" s="43"/>
      <c r="KU116" s="43"/>
      <c r="KV116" s="43"/>
      <c r="KW116" s="43"/>
      <c r="KX116" s="43"/>
      <c r="KY116" s="43"/>
      <c r="KZ116" s="43"/>
      <c r="LA116" s="43"/>
      <c r="LB116" s="43"/>
      <c r="LC116" s="43"/>
      <c r="LD116" s="43"/>
      <c r="LE116" s="43"/>
      <c r="LF116" s="43"/>
      <c r="LG116" s="43"/>
      <c r="LH116" s="43"/>
      <c r="LI116" s="43"/>
      <c r="LJ116" s="43"/>
      <c r="LK116" s="43"/>
      <c r="LL116" s="43"/>
      <c r="LM116" s="43"/>
      <c r="LN116" s="43"/>
      <c r="LO116" s="43"/>
      <c r="LP116" s="43"/>
      <c r="LQ116" s="43"/>
      <c r="LR116" s="43"/>
      <c r="LS116" s="43"/>
      <c r="LT116" s="43"/>
      <c r="LU116" s="43"/>
      <c r="LV116" s="43"/>
      <c r="LW116" s="43"/>
      <c r="LX116" s="43"/>
      <c r="LY116" s="43"/>
      <c r="LZ116" s="43"/>
      <c r="MA116" s="43"/>
      <c r="MB116" s="43"/>
      <c r="MC116" s="43"/>
      <c r="MD116" s="43"/>
      <c r="ME116" s="43"/>
      <c r="MF116" s="43"/>
      <c r="MG116" s="43"/>
      <c r="MH116" s="43"/>
      <c r="MI116" s="43"/>
      <c r="MJ116" s="43"/>
      <c r="MK116" s="43"/>
      <c r="ML116" s="43"/>
      <c r="MM116" s="43"/>
      <c r="MN116" s="43"/>
      <c r="MO116" s="43"/>
      <c r="MP116" s="43"/>
      <c r="MQ116" s="43"/>
      <c r="MR116" s="43"/>
      <c r="MS116" s="43"/>
      <c r="MT116" s="43"/>
      <c r="MU116" s="43"/>
      <c r="MV116" s="43"/>
      <c r="MW116" s="43"/>
      <c r="MX116" s="43"/>
      <c r="MY116" s="43"/>
      <c r="MZ116" s="43"/>
      <c r="NA116" s="43"/>
      <c r="NB116" s="43"/>
      <c r="NC116" s="43"/>
      <c r="ND116" s="43"/>
      <c r="NE116" s="43"/>
      <c r="NF116" s="43"/>
      <c r="NG116" s="43"/>
      <c r="NH116" s="43"/>
      <c r="NI116" s="43"/>
      <c r="NJ116" s="43"/>
      <c r="NK116" s="43"/>
      <c r="NL116" s="43"/>
      <c r="NM116" s="43"/>
      <c r="NN116" s="43"/>
      <c r="NO116" s="43"/>
      <c r="NP116" s="43"/>
      <c r="NQ116" s="43"/>
      <c r="NR116" s="43"/>
      <c r="NS116" s="43"/>
      <c r="NT116" s="43"/>
      <c r="NU116" s="43"/>
      <c r="NV116" s="43"/>
      <c r="NW116" s="43"/>
      <c r="NX116" s="43"/>
      <c r="NY116" s="43"/>
      <c r="NZ116" s="43"/>
      <c r="OA116" s="43"/>
      <c r="OB116" s="43"/>
      <c r="OC116" s="43"/>
      <c r="OD116" s="43"/>
      <c r="OE116" s="43"/>
      <c r="OF116" s="43"/>
      <c r="OG116" s="43"/>
      <c r="OH116" s="43"/>
      <c r="OI116" s="43"/>
      <c r="OJ116" s="43"/>
      <c r="OK116" s="43"/>
      <c r="OL116" s="43"/>
      <c r="OM116" s="43"/>
      <c r="ON116" s="43"/>
      <c r="OO116" s="43"/>
      <c r="OP116" s="43"/>
      <c r="OQ116" s="43"/>
      <c r="OR116" s="43"/>
      <c r="OS116" s="43"/>
      <c r="OT116" s="43"/>
      <c r="OU116" s="43"/>
      <c r="OV116" s="43"/>
      <c r="OW116" s="43"/>
      <c r="OX116" s="43"/>
      <c r="OY116" s="43"/>
      <c r="OZ116" s="43"/>
      <c r="PA116" s="43"/>
      <c r="PB116" s="43"/>
      <c r="PC116" s="43"/>
      <c r="PD116" s="43"/>
      <c r="PE116" s="43"/>
      <c r="PF116" s="43"/>
      <c r="PG116" s="43"/>
      <c r="PH116" s="43"/>
      <c r="PI116" s="43"/>
      <c r="PJ116" s="43"/>
      <c r="PK116" s="43"/>
      <c r="PL116" s="43"/>
      <c r="PM116" s="43"/>
      <c r="PN116" s="43"/>
      <c r="PO116" s="43"/>
      <c r="PP116" s="43"/>
      <c r="PQ116" s="43"/>
      <c r="PR116" s="43"/>
      <c r="PS116" s="43"/>
      <c r="PT116" s="43"/>
      <c r="PU116" s="43"/>
      <c r="PV116" s="43"/>
      <c r="PW116" s="43"/>
      <c r="PX116" s="43"/>
      <c r="PY116" s="43"/>
      <c r="PZ116" s="43"/>
      <c r="QA116" s="43"/>
      <c r="QB116" s="43"/>
      <c r="QC116" s="43"/>
      <c r="QD116" s="43"/>
      <c r="QE116" s="43"/>
      <c r="QF116" s="43"/>
      <c r="QG116" s="43"/>
      <c r="QH116" s="43"/>
      <c r="QI116" s="43"/>
      <c r="QJ116" s="43"/>
      <c r="QK116" s="43"/>
      <c r="QL116" s="43"/>
      <c r="QM116" s="43"/>
      <c r="QN116" s="43"/>
      <c r="QO116" s="43"/>
      <c r="QP116" s="43"/>
      <c r="QQ116" s="43"/>
      <c r="QR116" s="43"/>
      <c r="QS116" s="43"/>
      <c r="QT116" s="43"/>
      <c r="QU116" s="43"/>
      <c r="QV116" s="43"/>
      <c r="QW116" s="43"/>
      <c r="QX116" s="43"/>
      <c r="QY116" s="43"/>
      <c r="QZ116" s="43"/>
      <c r="RA116" s="43"/>
      <c r="RB116" s="43"/>
      <c r="RC116" s="43"/>
      <c r="RD116" s="43"/>
      <c r="RE116" s="43"/>
      <c r="RF116" s="43"/>
      <c r="RG116" s="43"/>
      <c r="RH116" s="43"/>
      <c r="RI116" s="43"/>
      <c r="RJ116" s="43"/>
      <c r="RK116" s="43"/>
      <c r="RL116" s="43"/>
      <c r="RM116" s="43"/>
      <c r="RN116" s="43"/>
      <c r="RO116" s="43"/>
      <c r="RP116" s="43"/>
      <c r="RQ116" s="43"/>
      <c r="RR116" s="43"/>
      <c r="RS116" s="43"/>
      <c r="RT116" s="43"/>
      <c r="RU116" s="43"/>
      <c r="RV116" s="43"/>
      <c r="RW116" s="43"/>
      <c r="RX116" s="43"/>
      <c r="RY116" s="43"/>
      <c r="RZ116" s="43"/>
      <c r="SA116" s="43"/>
      <c r="SB116" s="43"/>
      <c r="SC116" s="43"/>
      <c r="SD116" s="43"/>
      <c r="SE116" s="43"/>
      <c r="SF116" s="43"/>
      <c r="SG116" s="43"/>
      <c r="SH116" s="43"/>
      <c r="SI116" s="43"/>
      <c r="SJ116" s="43"/>
      <c r="SK116" s="43"/>
      <c r="SL116" s="43"/>
      <c r="SM116" s="43"/>
      <c r="SN116" s="43"/>
    </row>
    <row r="117" spans="1:508" ht="16.5" customHeight="1" x14ac:dyDescent="0.2">
      <c r="A117" s="20">
        <v>1177</v>
      </c>
      <c r="B117" s="20" t="s">
        <v>72</v>
      </c>
      <c r="C117" s="20" t="s">
        <v>222</v>
      </c>
      <c r="D117" s="20" t="s">
        <v>30</v>
      </c>
      <c r="E117" s="20" t="s">
        <v>1345</v>
      </c>
      <c r="F117" s="22" t="s">
        <v>221</v>
      </c>
      <c r="G117" s="44" t="s">
        <v>37</v>
      </c>
      <c r="H117" s="20" t="s">
        <v>35</v>
      </c>
      <c r="I117" s="20" t="s">
        <v>81</v>
      </c>
      <c r="J117" s="22" t="s">
        <v>223</v>
      </c>
      <c r="K117" s="20" t="s">
        <v>95</v>
      </c>
      <c r="L117" s="20" t="s">
        <v>95</v>
      </c>
      <c r="M117" s="20" t="s">
        <v>95</v>
      </c>
      <c r="N117" s="20" t="s">
        <v>95</v>
      </c>
      <c r="O117" s="20" t="s">
        <v>95</v>
      </c>
      <c r="P117" s="23">
        <v>9585000</v>
      </c>
      <c r="Q117" s="24">
        <v>1</v>
      </c>
      <c r="R117" s="25">
        <v>45658</v>
      </c>
      <c r="S117" s="20" t="s">
        <v>83</v>
      </c>
      <c r="T117" s="23">
        <v>115020000</v>
      </c>
      <c r="U117" s="27" t="s">
        <v>39</v>
      </c>
      <c r="V117" s="28" t="s">
        <v>40</v>
      </c>
      <c r="W117" s="43"/>
      <c r="X117" s="43"/>
      <c r="Y117" s="43"/>
      <c r="Z117" s="43"/>
      <c r="AA117" s="43"/>
      <c r="AB117" s="43"/>
      <c r="AC117" s="43"/>
      <c r="AD117" s="43"/>
      <c r="AE117" s="43"/>
      <c r="AF117" s="43"/>
      <c r="AG117" s="43"/>
      <c r="AH117" s="43"/>
      <c r="AI117" s="43"/>
      <c r="AJ117" s="43"/>
      <c r="AK117" s="43"/>
      <c r="AL117" s="43"/>
      <c r="AM117" s="43"/>
      <c r="AN117" s="43"/>
      <c r="AO117" s="43"/>
      <c r="AP117" s="43"/>
      <c r="AQ117" s="43"/>
      <c r="AR117" s="43"/>
      <c r="AS117" s="43"/>
      <c r="AT117" s="43"/>
      <c r="AU117" s="43"/>
      <c r="AV117" s="43"/>
      <c r="AW117" s="43"/>
      <c r="AX117" s="43"/>
      <c r="AY117" s="43"/>
      <c r="AZ117" s="43"/>
      <c r="BA117" s="43"/>
      <c r="BB117" s="43"/>
      <c r="BC117" s="43"/>
      <c r="BD117" s="43"/>
      <c r="BE117" s="43"/>
      <c r="BF117" s="43"/>
      <c r="BG117" s="43"/>
      <c r="BH117" s="43"/>
      <c r="BI117" s="43"/>
      <c r="BJ117" s="43"/>
      <c r="BK117" s="43"/>
      <c r="BL117" s="43"/>
      <c r="BM117" s="43"/>
      <c r="BN117" s="43"/>
      <c r="BO117" s="43"/>
      <c r="BP117" s="43"/>
      <c r="BQ117" s="43"/>
      <c r="BR117" s="43"/>
      <c r="BS117" s="43"/>
      <c r="BT117" s="43"/>
      <c r="BU117" s="43"/>
      <c r="BV117" s="43"/>
      <c r="BW117" s="43"/>
      <c r="BX117" s="43"/>
      <c r="BY117" s="43"/>
      <c r="BZ117" s="43"/>
      <c r="CA117" s="43"/>
      <c r="CB117" s="43"/>
      <c r="CC117" s="43"/>
      <c r="CD117" s="43"/>
      <c r="CE117" s="43"/>
      <c r="CF117" s="43"/>
      <c r="CG117" s="43"/>
      <c r="CH117" s="43"/>
      <c r="CI117" s="43"/>
      <c r="CJ117" s="43"/>
      <c r="CK117" s="43"/>
      <c r="CL117" s="43"/>
      <c r="CM117" s="43"/>
      <c r="CN117" s="43"/>
      <c r="CO117" s="43"/>
      <c r="CP117" s="43"/>
      <c r="CQ117" s="43"/>
      <c r="CR117" s="43"/>
      <c r="CS117" s="43"/>
      <c r="CT117" s="43"/>
      <c r="CU117" s="43"/>
      <c r="CV117" s="43"/>
      <c r="CW117" s="43"/>
      <c r="CX117" s="43"/>
      <c r="CY117" s="43"/>
      <c r="CZ117" s="43"/>
      <c r="DA117" s="43"/>
      <c r="DB117" s="43"/>
      <c r="DC117" s="43"/>
      <c r="DD117" s="43"/>
      <c r="DE117" s="43"/>
      <c r="DF117" s="43"/>
      <c r="DG117" s="43"/>
      <c r="DH117" s="43"/>
      <c r="DI117" s="43"/>
      <c r="DJ117" s="43"/>
      <c r="DK117" s="43"/>
      <c r="DL117" s="43"/>
      <c r="DM117" s="43"/>
      <c r="DN117" s="43"/>
      <c r="DO117" s="43"/>
      <c r="DP117" s="43"/>
      <c r="DQ117" s="43"/>
      <c r="DR117" s="43"/>
      <c r="DS117" s="43"/>
      <c r="DT117" s="43"/>
      <c r="DU117" s="43"/>
      <c r="DV117" s="43"/>
      <c r="DW117" s="43"/>
      <c r="DX117" s="43"/>
      <c r="DY117" s="43"/>
      <c r="DZ117" s="43"/>
      <c r="EA117" s="43"/>
      <c r="EB117" s="43"/>
      <c r="EC117" s="43"/>
      <c r="ED117" s="43"/>
      <c r="EE117" s="43"/>
      <c r="EF117" s="43"/>
      <c r="EG117" s="43"/>
      <c r="EH117" s="43"/>
      <c r="EI117" s="43"/>
      <c r="EJ117" s="43"/>
      <c r="EK117" s="43"/>
      <c r="EL117" s="43"/>
      <c r="EM117" s="43"/>
      <c r="EN117" s="43"/>
      <c r="EO117" s="43"/>
      <c r="EP117" s="43"/>
      <c r="EQ117" s="43"/>
      <c r="ER117" s="43"/>
      <c r="ES117" s="43"/>
      <c r="ET117" s="43"/>
      <c r="EU117" s="43"/>
      <c r="EV117" s="43"/>
      <c r="EW117" s="43"/>
      <c r="EX117" s="43"/>
      <c r="EY117" s="43"/>
      <c r="EZ117" s="43"/>
      <c r="FA117" s="43"/>
      <c r="FB117" s="43"/>
      <c r="FC117" s="43"/>
      <c r="FD117" s="43"/>
      <c r="FE117" s="43"/>
      <c r="FF117" s="43"/>
      <c r="FG117" s="43"/>
      <c r="FH117" s="43"/>
      <c r="FI117" s="43"/>
      <c r="FJ117" s="43"/>
      <c r="FK117" s="43"/>
      <c r="FL117" s="43"/>
      <c r="FM117" s="43"/>
      <c r="FN117" s="43"/>
      <c r="FO117" s="43"/>
      <c r="FP117" s="43"/>
      <c r="FQ117" s="43"/>
      <c r="FR117" s="43"/>
      <c r="FS117" s="43"/>
      <c r="FT117" s="43"/>
      <c r="FU117" s="43"/>
      <c r="FV117" s="43"/>
      <c r="FW117" s="43"/>
      <c r="FX117" s="43"/>
      <c r="FY117" s="43"/>
      <c r="FZ117" s="43"/>
      <c r="GA117" s="43"/>
      <c r="GB117" s="43"/>
      <c r="GC117" s="43"/>
      <c r="GD117" s="43"/>
      <c r="GE117" s="43"/>
      <c r="GF117" s="43"/>
      <c r="GG117" s="43"/>
      <c r="GH117" s="43"/>
      <c r="GI117" s="43"/>
      <c r="GJ117" s="43"/>
      <c r="GK117" s="43"/>
      <c r="GL117" s="43"/>
      <c r="GM117" s="43"/>
      <c r="GN117" s="43"/>
      <c r="GO117" s="43"/>
      <c r="GP117" s="43"/>
      <c r="GQ117" s="43"/>
      <c r="GR117" s="43"/>
      <c r="GS117" s="43"/>
      <c r="GT117" s="43"/>
      <c r="GU117" s="43"/>
      <c r="GV117" s="43"/>
      <c r="GW117" s="43"/>
      <c r="GX117" s="43"/>
      <c r="GY117" s="43"/>
      <c r="GZ117" s="43"/>
      <c r="HA117" s="43"/>
      <c r="HB117" s="43"/>
      <c r="HC117" s="43"/>
      <c r="HD117" s="43"/>
      <c r="HE117" s="43"/>
      <c r="HF117" s="43"/>
      <c r="HG117" s="43"/>
      <c r="HH117" s="43"/>
      <c r="HI117" s="43"/>
      <c r="HJ117" s="43"/>
      <c r="HK117" s="43"/>
      <c r="HL117" s="43"/>
      <c r="HM117" s="43"/>
      <c r="HN117" s="43"/>
      <c r="HO117" s="43"/>
      <c r="HP117" s="43"/>
      <c r="HQ117" s="43"/>
      <c r="HR117" s="43"/>
      <c r="HS117" s="43"/>
      <c r="HT117" s="43"/>
      <c r="HU117" s="43"/>
      <c r="HV117" s="43"/>
      <c r="HW117" s="43"/>
      <c r="HX117" s="43"/>
      <c r="HY117" s="43"/>
      <c r="HZ117" s="43"/>
      <c r="IA117" s="43"/>
      <c r="IB117" s="43"/>
      <c r="IC117" s="43"/>
      <c r="ID117" s="43"/>
      <c r="IE117" s="43"/>
      <c r="IF117" s="43"/>
      <c r="IG117" s="43"/>
      <c r="IH117" s="43"/>
      <c r="II117" s="43"/>
      <c r="IJ117" s="43"/>
      <c r="IK117" s="43"/>
      <c r="IL117" s="43"/>
      <c r="IM117" s="43"/>
      <c r="IN117" s="43"/>
      <c r="IO117" s="43"/>
      <c r="IP117" s="43"/>
      <c r="IQ117" s="43"/>
      <c r="IR117" s="43"/>
      <c r="IS117" s="43"/>
      <c r="IT117" s="43"/>
      <c r="IU117" s="43"/>
      <c r="IV117" s="43"/>
      <c r="IW117" s="43"/>
      <c r="IX117" s="43"/>
      <c r="IY117" s="43"/>
      <c r="IZ117" s="43"/>
      <c r="JA117" s="43"/>
      <c r="JB117" s="43"/>
      <c r="JC117" s="43"/>
      <c r="JD117" s="43"/>
      <c r="JE117" s="43"/>
      <c r="JF117" s="43"/>
      <c r="JG117" s="43"/>
      <c r="JH117" s="43"/>
      <c r="JI117" s="43"/>
      <c r="JJ117" s="43"/>
      <c r="JK117" s="43"/>
      <c r="JL117" s="43"/>
      <c r="JM117" s="43"/>
      <c r="JN117" s="43"/>
      <c r="JO117" s="43"/>
      <c r="JP117" s="43"/>
      <c r="JQ117" s="43"/>
      <c r="JR117" s="43"/>
      <c r="JS117" s="43"/>
      <c r="JT117" s="43"/>
      <c r="JU117" s="43"/>
      <c r="JV117" s="43"/>
      <c r="JW117" s="43"/>
      <c r="JX117" s="43"/>
      <c r="JY117" s="43"/>
      <c r="JZ117" s="43"/>
      <c r="KA117" s="43"/>
      <c r="KB117" s="43"/>
      <c r="KC117" s="43"/>
      <c r="KD117" s="43"/>
      <c r="KE117" s="43"/>
      <c r="KF117" s="43"/>
      <c r="KG117" s="43"/>
      <c r="KH117" s="43"/>
      <c r="KI117" s="43"/>
      <c r="KJ117" s="43"/>
      <c r="KK117" s="43"/>
      <c r="KL117" s="43"/>
      <c r="KM117" s="43"/>
      <c r="KN117" s="43"/>
      <c r="KO117" s="43"/>
      <c r="KP117" s="43"/>
      <c r="KQ117" s="43"/>
      <c r="KR117" s="43"/>
      <c r="KS117" s="43"/>
      <c r="KT117" s="43"/>
      <c r="KU117" s="43"/>
      <c r="KV117" s="43"/>
      <c r="KW117" s="43"/>
      <c r="KX117" s="43"/>
      <c r="KY117" s="43"/>
      <c r="KZ117" s="43"/>
      <c r="LA117" s="43"/>
      <c r="LB117" s="43"/>
      <c r="LC117" s="43"/>
      <c r="LD117" s="43"/>
      <c r="LE117" s="43"/>
      <c r="LF117" s="43"/>
      <c r="LG117" s="43"/>
      <c r="LH117" s="43"/>
      <c r="LI117" s="43"/>
      <c r="LJ117" s="43"/>
      <c r="LK117" s="43"/>
      <c r="LL117" s="43"/>
      <c r="LM117" s="43"/>
      <c r="LN117" s="43"/>
      <c r="LO117" s="43"/>
      <c r="LP117" s="43"/>
      <c r="LQ117" s="43"/>
      <c r="LR117" s="43"/>
      <c r="LS117" s="43"/>
      <c r="LT117" s="43"/>
      <c r="LU117" s="43"/>
      <c r="LV117" s="43"/>
      <c r="LW117" s="43"/>
      <c r="LX117" s="43"/>
      <c r="LY117" s="43"/>
      <c r="LZ117" s="43"/>
      <c r="MA117" s="43"/>
      <c r="MB117" s="43"/>
      <c r="MC117" s="43"/>
      <c r="MD117" s="43"/>
      <c r="ME117" s="43"/>
      <c r="MF117" s="43"/>
      <c r="MG117" s="43"/>
      <c r="MH117" s="43"/>
      <c r="MI117" s="43"/>
      <c r="MJ117" s="43"/>
      <c r="MK117" s="43"/>
      <c r="ML117" s="43"/>
      <c r="MM117" s="43"/>
      <c r="MN117" s="43"/>
      <c r="MO117" s="43"/>
      <c r="MP117" s="43"/>
      <c r="MQ117" s="43"/>
      <c r="MR117" s="43"/>
      <c r="MS117" s="43"/>
      <c r="MT117" s="43"/>
      <c r="MU117" s="43"/>
      <c r="MV117" s="43"/>
      <c r="MW117" s="43"/>
      <c r="MX117" s="43"/>
      <c r="MY117" s="43"/>
      <c r="MZ117" s="43"/>
      <c r="NA117" s="43"/>
      <c r="NB117" s="43"/>
      <c r="NC117" s="43"/>
      <c r="ND117" s="43"/>
      <c r="NE117" s="43"/>
      <c r="NF117" s="43"/>
      <c r="NG117" s="43"/>
      <c r="NH117" s="43"/>
      <c r="NI117" s="43"/>
      <c r="NJ117" s="43"/>
      <c r="NK117" s="43"/>
      <c r="NL117" s="43"/>
      <c r="NM117" s="43"/>
      <c r="NN117" s="43"/>
      <c r="NO117" s="43"/>
      <c r="NP117" s="43"/>
      <c r="NQ117" s="43"/>
      <c r="NR117" s="43"/>
      <c r="NS117" s="43"/>
      <c r="NT117" s="43"/>
      <c r="NU117" s="43"/>
      <c r="NV117" s="43"/>
      <c r="NW117" s="43"/>
      <c r="NX117" s="43"/>
      <c r="NY117" s="43"/>
      <c r="NZ117" s="43"/>
      <c r="OA117" s="43"/>
      <c r="OB117" s="43"/>
      <c r="OC117" s="43"/>
      <c r="OD117" s="43"/>
      <c r="OE117" s="43"/>
      <c r="OF117" s="43"/>
      <c r="OG117" s="43"/>
      <c r="OH117" s="43"/>
      <c r="OI117" s="43"/>
      <c r="OJ117" s="43"/>
      <c r="OK117" s="43"/>
      <c r="OL117" s="43"/>
      <c r="OM117" s="43"/>
      <c r="ON117" s="43"/>
      <c r="OO117" s="43"/>
      <c r="OP117" s="43"/>
      <c r="OQ117" s="43"/>
      <c r="OR117" s="43"/>
      <c r="OS117" s="43"/>
      <c r="OT117" s="43"/>
      <c r="OU117" s="43"/>
      <c r="OV117" s="43"/>
      <c r="OW117" s="43"/>
      <c r="OX117" s="43"/>
      <c r="OY117" s="43"/>
      <c r="OZ117" s="43"/>
      <c r="PA117" s="43"/>
      <c r="PB117" s="43"/>
      <c r="PC117" s="43"/>
      <c r="PD117" s="43"/>
      <c r="PE117" s="43"/>
      <c r="PF117" s="43"/>
      <c r="PG117" s="43"/>
      <c r="PH117" s="43"/>
      <c r="PI117" s="43"/>
      <c r="PJ117" s="43"/>
      <c r="PK117" s="43"/>
      <c r="PL117" s="43"/>
      <c r="PM117" s="43"/>
      <c r="PN117" s="43"/>
      <c r="PO117" s="43"/>
      <c r="PP117" s="43"/>
      <c r="PQ117" s="43"/>
      <c r="PR117" s="43"/>
      <c r="PS117" s="43"/>
      <c r="PT117" s="43"/>
      <c r="PU117" s="43"/>
      <c r="PV117" s="43"/>
      <c r="PW117" s="43"/>
      <c r="PX117" s="43"/>
      <c r="PY117" s="43"/>
      <c r="PZ117" s="43"/>
      <c r="QA117" s="43"/>
      <c r="QB117" s="43"/>
      <c r="QC117" s="43"/>
      <c r="QD117" s="43"/>
      <c r="QE117" s="43"/>
      <c r="QF117" s="43"/>
      <c r="QG117" s="43"/>
      <c r="QH117" s="43"/>
      <c r="QI117" s="43"/>
      <c r="QJ117" s="43"/>
      <c r="QK117" s="43"/>
      <c r="QL117" s="43"/>
      <c r="QM117" s="43"/>
      <c r="QN117" s="43"/>
      <c r="QO117" s="43"/>
      <c r="QP117" s="43"/>
      <c r="QQ117" s="43"/>
      <c r="QR117" s="43"/>
      <c r="QS117" s="43"/>
      <c r="QT117" s="43"/>
      <c r="QU117" s="43"/>
      <c r="QV117" s="43"/>
      <c r="QW117" s="43"/>
      <c r="QX117" s="43"/>
      <c r="QY117" s="43"/>
      <c r="QZ117" s="43"/>
      <c r="RA117" s="43"/>
      <c r="RB117" s="43"/>
      <c r="RC117" s="43"/>
      <c r="RD117" s="43"/>
      <c r="RE117" s="43"/>
      <c r="RF117" s="43"/>
      <c r="RG117" s="43"/>
      <c r="RH117" s="43"/>
      <c r="RI117" s="43"/>
      <c r="RJ117" s="43"/>
      <c r="RK117" s="43"/>
      <c r="RL117" s="43"/>
      <c r="RM117" s="43"/>
      <c r="RN117" s="43"/>
      <c r="RO117" s="43"/>
      <c r="RP117" s="43"/>
      <c r="RQ117" s="43"/>
      <c r="RR117" s="43"/>
      <c r="RS117" s="43"/>
      <c r="RT117" s="43"/>
      <c r="RU117" s="43"/>
      <c r="RV117" s="43"/>
      <c r="RW117" s="43"/>
      <c r="RX117" s="43"/>
      <c r="RY117" s="43"/>
      <c r="RZ117" s="43"/>
      <c r="SA117" s="43"/>
      <c r="SB117" s="43"/>
      <c r="SC117" s="43"/>
      <c r="SD117" s="43"/>
      <c r="SE117" s="43"/>
      <c r="SF117" s="43"/>
      <c r="SG117" s="43"/>
      <c r="SH117" s="43"/>
      <c r="SI117" s="43"/>
      <c r="SJ117" s="43"/>
      <c r="SK117" s="43"/>
      <c r="SL117" s="43"/>
      <c r="SM117" s="43"/>
      <c r="SN117" s="43"/>
    </row>
    <row r="118" spans="1:508" ht="16.5" customHeight="1" x14ac:dyDescent="0.2">
      <c r="A118" s="20">
        <v>1178</v>
      </c>
      <c r="B118" s="20" t="s">
        <v>72</v>
      </c>
      <c r="C118" s="20" t="s">
        <v>222</v>
      </c>
      <c r="D118" s="20" t="s">
        <v>30</v>
      </c>
      <c r="E118" s="20" t="s">
        <v>225</v>
      </c>
      <c r="F118" s="22" t="s">
        <v>224</v>
      </c>
      <c r="G118" s="44" t="s">
        <v>37</v>
      </c>
      <c r="H118" s="20" t="s">
        <v>225</v>
      </c>
      <c r="I118" s="20" t="s">
        <v>81</v>
      </c>
      <c r="J118" s="22" t="s">
        <v>223</v>
      </c>
      <c r="K118" s="20" t="s">
        <v>95</v>
      </c>
      <c r="L118" s="20" t="s">
        <v>95</v>
      </c>
      <c r="M118" s="20" t="s">
        <v>95</v>
      </c>
      <c r="N118" s="20" t="s">
        <v>95</v>
      </c>
      <c r="O118" s="20" t="s">
        <v>95</v>
      </c>
      <c r="P118" s="23">
        <v>2086000</v>
      </c>
      <c r="Q118" s="24">
        <v>1</v>
      </c>
      <c r="R118" s="25">
        <v>45658</v>
      </c>
      <c r="S118" s="20" t="s">
        <v>83</v>
      </c>
      <c r="T118" s="23">
        <v>25032000</v>
      </c>
      <c r="U118" s="27" t="s">
        <v>39</v>
      </c>
      <c r="V118" s="28" t="s">
        <v>40</v>
      </c>
      <c r="W118" s="43"/>
      <c r="X118" s="43"/>
      <c r="Y118" s="43"/>
      <c r="Z118" s="43"/>
      <c r="AA118" s="43"/>
      <c r="AB118" s="43"/>
      <c r="AC118" s="43"/>
      <c r="AD118" s="43"/>
      <c r="AE118" s="43"/>
      <c r="AF118" s="43"/>
      <c r="AG118" s="43"/>
      <c r="AH118" s="43"/>
      <c r="AI118" s="43"/>
      <c r="AJ118" s="43"/>
      <c r="AK118" s="43"/>
      <c r="AL118" s="43"/>
      <c r="AM118" s="43"/>
      <c r="AN118" s="43"/>
      <c r="AO118" s="43"/>
      <c r="AP118" s="43"/>
      <c r="AQ118" s="43"/>
      <c r="AR118" s="43"/>
      <c r="AS118" s="43"/>
      <c r="AT118" s="43"/>
      <c r="AU118" s="43"/>
      <c r="AV118" s="43"/>
      <c r="AW118" s="43"/>
      <c r="AX118" s="43"/>
      <c r="AY118" s="43"/>
      <c r="AZ118" s="43"/>
      <c r="BA118" s="43"/>
      <c r="BB118" s="43"/>
      <c r="BC118" s="43"/>
      <c r="BD118" s="43"/>
      <c r="BE118" s="43"/>
      <c r="BF118" s="43"/>
      <c r="BG118" s="43"/>
      <c r="BH118" s="43"/>
      <c r="BI118" s="43"/>
      <c r="BJ118" s="43"/>
      <c r="BK118" s="43"/>
      <c r="BL118" s="43"/>
      <c r="BM118" s="43"/>
      <c r="BN118" s="43"/>
      <c r="BO118" s="43"/>
      <c r="BP118" s="43"/>
      <c r="BQ118" s="43"/>
      <c r="BR118" s="43"/>
      <c r="BS118" s="43"/>
      <c r="BT118" s="43"/>
      <c r="BU118" s="43"/>
      <c r="BV118" s="43"/>
      <c r="BW118" s="43"/>
      <c r="BX118" s="43"/>
      <c r="BY118" s="43"/>
      <c r="BZ118" s="43"/>
      <c r="CA118" s="43"/>
      <c r="CB118" s="43"/>
      <c r="CC118" s="43"/>
      <c r="CD118" s="43"/>
      <c r="CE118" s="43"/>
      <c r="CF118" s="43"/>
      <c r="CG118" s="43"/>
      <c r="CH118" s="43"/>
      <c r="CI118" s="43"/>
      <c r="CJ118" s="43"/>
      <c r="CK118" s="43"/>
      <c r="CL118" s="43"/>
      <c r="CM118" s="43"/>
      <c r="CN118" s="43"/>
      <c r="CO118" s="43"/>
      <c r="CP118" s="43"/>
      <c r="CQ118" s="43"/>
      <c r="CR118" s="43"/>
      <c r="CS118" s="43"/>
      <c r="CT118" s="43"/>
      <c r="CU118" s="43"/>
      <c r="CV118" s="43"/>
      <c r="CW118" s="43"/>
      <c r="CX118" s="43"/>
      <c r="CY118" s="43"/>
      <c r="CZ118" s="43"/>
      <c r="DA118" s="43"/>
      <c r="DB118" s="43"/>
      <c r="DC118" s="43"/>
      <c r="DD118" s="43"/>
      <c r="DE118" s="43"/>
      <c r="DF118" s="43"/>
      <c r="DG118" s="43"/>
      <c r="DH118" s="43"/>
      <c r="DI118" s="43"/>
      <c r="DJ118" s="43"/>
      <c r="DK118" s="43"/>
      <c r="DL118" s="43"/>
      <c r="DM118" s="43"/>
      <c r="DN118" s="43"/>
      <c r="DO118" s="43"/>
      <c r="DP118" s="43"/>
      <c r="DQ118" s="43"/>
      <c r="DR118" s="43"/>
      <c r="DS118" s="43"/>
      <c r="DT118" s="43"/>
      <c r="DU118" s="43"/>
      <c r="DV118" s="43"/>
      <c r="DW118" s="43"/>
      <c r="DX118" s="43"/>
      <c r="DY118" s="43"/>
      <c r="DZ118" s="43"/>
      <c r="EA118" s="43"/>
      <c r="EB118" s="43"/>
      <c r="EC118" s="43"/>
      <c r="ED118" s="43"/>
      <c r="EE118" s="43"/>
      <c r="EF118" s="43"/>
      <c r="EG118" s="43"/>
      <c r="EH118" s="43"/>
      <c r="EI118" s="43"/>
      <c r="EJ118" s="43"/>
      <c r="EK118" s="43"/>
      <c r="EL118" s="43"/>
      <c r="EM118" s="43"/>
      <c r="EN118" s="43"/>
      <c r="EO118" s="43"/>
      <c r="EP118" s="43"/>
      <c r="EQ118" s="43"/>
      <c r="ER118" s="43"/>
      <c r="ES118" s="43"/>
      <c r="ET118" s="43"/>
      <c r="EU118" s="43"/>
      <c r="EV118" s="43"/>
      <c r="EW118" s="43"/>
      <c r="EX118" s="43"/>
      <c r="EY118" s="43"/>
      <c r="EZ118" s="43"/>
      <c r="FA118" s="43"/>
      <c r="FB118" s="43"/>
      <c r="FC118" s="43"/>
      <c r="FD118" s="43"/>
      <c r="FE118" s="43"/>
      <c r="FF118" s="43"/>
      <c r="FG118" s="43"/>
      <c r="FH118" s="43"/>
      <c r="FI118" s="43"/>
      <c r="FJ118" s="43"/>
      <c r="FK118" s="43"/>
      <c r="FL118" s="43"/>
      <c r="FM118" s="43"/>
      <c r="FN118" s="43"/>
      <c r="FO118" s="43"/>
      <c r="FP118" s="43"/>
      <c r="FQ118" s="43"/>
      <c r="FR118" s="43"/>
      <c r="FS118" s="43"/>
      <c r="FT118" s="43"/>
      <c r="FU118" s="43"/>
      <c r="FV118" s="43"/>
      <c r="FW118" s="43"/>
      <c r="FX118" s="43"/>
      <c r="FY118" s="43"/>
      <c r="FZ118" s="43"/>
      <c r="GA118" s="43"/>
      <c r="GB118" s="43"/>
      <c r="GC118" s="43"/>
      <c r="GD118" s="43"/>
      <c r="GE118" s="43"/>
      <c r="GF118" s="43"/>
      <c r="GG118" s="43"/>
      <c r="GH118" s="43"/>
      <c r="GI118" s="43"/>
      <c r="GJ118" s="43"/>
      <c r="GK118" s="43"/>
      <c r="GL118" s="43"/>
      <c r="GM118" s="43"/>
      <c r="GN118" s="43"/>
      <c r="GO118" s="43"/>
      <c r="GP118" s="43"/>
      <c r="GQ118" s="43"/>
      <c r="GR118" s="43"/>
      <c r="GS118" s="43"/>
      <c r="GT118" s="43"/>
      <c r="GU118" s="43"/>
      <c r="GV118" s="43"/>
      <c r="GW118" s="43"/>
      <c r="GX118" s="43"/>
      <c r="GY118" s="43"/>
      <c r="GZ118" s="43"/>
      <c r="HA118" s="43"/>
      <c r="HB118" s="43"/>
      <c r="HC118" s="43"/>
      <c r="HD118" s="43"/>
      <c r="HE118" s="43"/>
      <c r="HF118" s="43"/>
      <c r="HG118" s="43"/>
      <c r="HH118" s="43"/>
      <c r="HI118" s="43"/>
      <c r="HJ118" s="43"/>
      <c r="HK118" s="43"/>
      <c r="HL118" s="43"/>
      <c r="HM118" s="43"/>
      <c r="HN118" s="43"/>
      <c r="HO118" s="43"/>
      <c r="HP118" s="43"/>
      <c r="HQ118" s="43"/>
      <c r="HR118" s="43"/>
      <c r="HS118" s="43"/>
      <c r="HT118" s="43"/>
      <c r="HU118" s="43"/>
      <c r="HV118" s="43"/>
      <c r="HW118" s="43"/>
      <c r="HX118" s="43"/>
      <c r="HY118" s="43"/>
      <c r="HZ118" s="43"/>
      <c r="IA118" s="43"/>
      <c r="IB118" s="43"/>
      <c r="IC118" s="43"/>
      <c r="ID118" s="43"/>
      <c r="IE118" s="43"/>
      <c r="IF118" s="43"/>
      <c r="IG118" s="43"/>
      <c r="IH118" s="43"/>
      <c r="II118" s="43"/>
      <c r="IJ118" s="43"/>
      <c r="IK118" s="43"/>
      <c r="IL118" s="43"/>
      <c r="IM118" s="43"/>
      <c r="IN118" s="43"/>
      <c r="IO118" s="43"/>
      <c r="IP118" s="43"/>
      <c r="IQ118" s="43"/>
      <c r="IR118" s="43"/>
      <c r="IS118" s="43"/>
      <c r="IT118" s="43"/>
      <c r="IU118" s="43"/>
      <c r="IV118" s="43"/>
      <c r="IW118" s="43"/>
      <c r="IX118" s="43"/>
      <c r="IY118" s="43"/>
      <c r="IZ118" s="43"/>
      <c r="JA118" s="43"/>
      <c r="JB118" s="43"/>
      <c r="JC118" s="43"/>
      <c r="JD118" s="43"/>
      <c r="JE118" s="43"/>
      <c r="JF118" s="43"/>
      <c r="JG118" s="43"/>
      <c r="JH118" s="43"/>
      <c r="JI118" s="43"/>
      <c r="JJ118" s="43"/>
      <c r="JK118" s="43"/>
      <c r="JL118" s="43"/>
      <c r="JM118" s="43"/>
      <c r="JN118" s="43"/>
      <c r="JO118" s="43"/>
      <c r="JP118" s="43"/>
      <c r="JQ118" s="43"/>
      <c r="JR118" s="43"/>
      <c r="JS118" s="43"/>
      <c r="JT118" s="43"/>
      <c r="JU118" s="43"/>
      <c r="JV118" s="43"/>
      <c r="JW118" s="43"/>
      <c r="JX118" s="43"/>
      <c r="JY118" s="43"/>
      <c r="JZ118" s="43"/>
      <c r="KA118" s="43"/>
      <c r="KB118" s="43"/>
      <c r="KC118" s="43"/>
      <c r="KD118" s="43"/>
      <c r="KE118" s="43"/>
      <c r="KF118" s="43"/>
      <c r="KG118" s="43"/>
      <c r="KH118" s="43"/>
      <c r="KI118" s="43"/>
      <c r="KJ118" s="43"/>
      <c r="KK118" s="43"/>
      <c r="KL118" s="43"/>
      <c r="KM118" s="43"/>
      <c r="KN118" s="43"/>
      <c r="KO118" s="43"/>
      <c r="KP118" s="43"/>
      <c r="KQ118" s="43"/>
      <c r="KR118" s="43"/>
      <c r="KS118" s="43"/>
      <c r="KT118" s="43"/>
      <c r="KU118" s="43"/>
      <c r="KV118" s="43"/>
      <c r="KW118" s="43"/>
      <c r="KX118" s="43"/>
      <c r="KY118" s="43"/>
      <c r="KZ118" s="43"/>
      <c r="LA118" s="43"/>
      <c r="LB118" s="43"/>
      <c r="LC118" s="43"/>
      <c r="LD118" s="43"/>
      <c r="LE118" s="43"/>
      <c r="LF118" s="43"/>
      <c r="LG118" s="43"/>
      <c r="LH118" s="43"/>
      <c r="LI118" s="43"/>
      <c r="LJ118" s="43"/>
      <c r="LK118" s="43"/>
      <c r="LL118" s="43"/>
      <c r="LM118" s="43"/>
      <c r="LN118" s="43"/>
      <c r="LO118" s="43"/>
      <c r="LP118" s="43"/>
      <c r="LQ118" s="43"/>
      <c r="LR118" s="43"/>
      <c r="LS118" s="43"/>
      <c r="LT118" s="43"/>
      <c r="LU118" s="43"/>
      <c r="LV118" s="43"/>
      <c r="LW118" s="43"/>
      <c r="LX118" s="43"/>
      <c r="LY118" s="43"/>
      <c r="LZ118" s="43"/>
      <c r="MA118" s="43"/>
      <c r="MB118" s="43"/>
      <c r="MC118" s="43"/>
      <c r="MD118" s="43"/>
      <c r="ME118" s="43"/>
      <c r="MF118" s="43"/>
      <c r="MG118" s="43"/>
      <c r="MH118" s="43"/>
      <c r="MI118" s="43"/>
      <c r="MJ118" s="43"/>
      <c r="MK118" s="43"/>
      <c r="ML118" s="43"/>
      <c r="MM118" s="43"/>
      <c r="MN118" s="43"/>
      <c r="MO118" s="43"/>
      <c r="MP118" s="43"/>
      <c r="MQ118" s="43"/>
      <c r="MR118" s="43"/>
      <c r="MS118" s="43"/>
      <c r="MT118" s="43"/>
      <c r="MU118" s="43"/>
      <c r="MV118" s="43"/>
      <c r="MW118" s="43"/>
      <c r="MX118" s="43"/>
      <c r="MY118" s="43"/>
      <c r="MZ118" s="43"/>
      <c r="NA118" s="43"/>
      <c r="NB118" s="43"/>
      <c r="NC118" s="43"/>
      <c r="ND118" s="43"/>
      <c r="NE118" s="43"/>
      <c r="NF118" s="43"/>
      <c r="NG118" s="43"/>
      <c r="NH118" s="43"/>
      <c r="NI118" s="43"/>
      <c r="NJ118" s="43"/>
      <c r="NK118" s="43"/>
      <c r="NL118" s="43"/>
      <c r="NM118" s="43"/>
      <c r="NN118" s="43"/>
      <c r="NO118" s="43"/>
      <c r="NP118" s="43"/>
      <c r="NQ118" s="43"/>
      <c r="NR118" s="43"/>
      <c r="NS118" s="43"/>
      <c r="NT118" s="43"/>
      <c r="NU118" s="43"/>
      <c r="NV118" s="43"/>
      <c r="NW118" s="43"/>
      <c r="NX118" s="43"/>
      <c r="NY118" s="43"/>
      <c r="NZ118" s="43"/>
      <c r="OA118" s="43"/>
      <c r="OB118" s="43"/>
      <c r="OC118" s="43"/>
      <c r="OD118" s="43"/>
      <c r="OE118" s="43"/>
      <c r="OF118" s="43"/>
      <c r="OG118" s="43"/>
      <c r="OH118" s="43"/>
      <c r="OI118" s="43"/>
      <c r="OJ118" s="43"/>
      <c r="OK118" s="43"/>
      <c r="OL118" s="43"/>
      <c r="OM118" s="43"/>
      <c r="ON118" s="43"/>
      <c r="OO118" s="43"/>
      <c r="OP118" s="43"/>
      <c r="OQ118" s="43"/>
      <c r="OR118" s="43"/>
      <c r="OS118" s="43"/>
      <c r="OT118" s="43"/>
      <c r="OU118" s="43"/>
      <c r="OV118" s="43"/>
      <c r="OW118" s="43"/>
      <c r="OX118" s="43"/>
      <c r="OY118" s="43"/>
      <c r="OZ118" s="43"/>
      <c r="PA118" s="43"/>
      <c r="PB118" s="43"/>
      <c r="PC118" s="43"/>
      <c r="PD118" s="43"/>
      <c r="PE118" s="43"/>
      <c r="PF118" s="43"/>
      <c r="PG118" s="43"/>
      <c r="PH118" s="43"/>
      <c r="PI118" s="43"/>
      <c r="PJ118" s="43"/>
      <c r="PK118" s="43"/>
      <c r="PL118" s="43"/>
      <c r="PM118" s="43"/>
      <c r="PN118" s="43"/>
      <c r="PO118" s="43"/>
      <c r="PP118" s="43"/>
      <c r="PQ118" s="43"/>
      <c r="PR118" s="43"/>
      <c r="PS118" s="43"/>
      <c r="PT118" s="43"/>
      <c r="PU118" s="43"/>
      <c r="PV118" s="43"/>
      <c r="PW118" s="43"/>
      <c r="PX118" s="43"/>
      <c r="PY118" s="43"/>
      <c r="PZ118" s="43"/>
      <c r="QA118" s="43"/>
      <c r="QB118" s="43"/>
      <c r="QC118" s="43"/>
      <c r="QD118" s="43"/>
      <c r="QE118" s="43"/>
      <c r="QF118" s="43"/>
      <c r="QG118" s="43"/>
      <c r="QH118" s="43"/>
      <c r="QI118" s="43"/>
      <c r="QJ118" s="43"/>
      <c r="QK118" s="43"/>
      <c r="QL118" s="43"/>
      <c r="QM118" s="43"/>
      <c r="QN118" s="43"/>
      <c r="QO118" s="43"/>
      <c r="QP118" s="43"/>
      <c r="QQ118" s="43"/>
      <c r="QR118" s="43"/>
      <c r="QS118" s="43"/>
      <c r="QT118" s="43"/>
      <c r="QU118" s="43"/>
      <c r="QV118" s="43"/>
      <c r="QW118" s="43"/>
      <c r="QX118" s="43"/>
      <c r="QY118" s="43"/>
      <c r="QZ118" s="43"/>
      <c r="RA118" s="43"/>
      <c r="RB118" s="43"/>
      <c r="RC118" s="43"/>
      <c r="RD118" s="43"/>
      <c r="RE118" s="43"/>
      <c r="RF118" s="43"/>
      <c r="RG118" s="43"/>
      <c r="RH118" s="43"/>
      <c r="RI118" s="43"/>
      <c r="RJ118" s="43"/>
      <c r="RK118" s="43"/>
      <c r="RL118" s="43"/>
      <c r="RM118" s="43"/>
      <c r="RN118" s="43"/>
      <c r="RO118" s="43"/>
      <c r="RP118" s="43"/>
      <c r="RQ118" s="43"/>
      <c r="RR118" s="43"/>
      <c r="RS118" s="43"/>
      <c r="RT118" s="43"/>
      <c r="RU118" s="43"/>
      <c r="RV118" s="43"/>
      <c r="RW118" s="43"/>
      <c r="RX118" s="43"/>
      <c r="RY118" s="43"/>
      <c r="RZ118" s="43"/>
      <c r="SA118" s="43"/>
      <c r="SB118" s="43"/>
      <c r="SC118" s="43"/>
      <c r="SD118" s="43"/>
      <c r="SE118" s="43"/>
      <c r="SF118" s="43"/>
      <c r="SG118" s="43"/>
      <c r="SH118" s="43"/>
      <c r="SI118" s="43"/>
      <c r="SJ118" s="43"/>
      <c r="SK118" s="43"/>
      <c r="SL118" s="43"/>
      <c r="SM118" s="43"/>
      <c r="SN118" s="43"/>
    </row>
    <row r="119" spans="1:508" ht="16.5" customHeight="1" x14ac:dyDescent="0.2">
      <c r="A119" s="20">
        <v>1179</v>
      </c>
      <c r="B119" s="20" t="s">
        <v>72</v>
      </c>
      <c r="C119" s="20" t="s">
        <v>222</v>
      </c>
      <c r="D119" s="20" t="s">
        <v>30</v>
      </c>
      <c r="E119" s="20" t="s">
        <v>1345</v>
      </c>
      <c r="F119" s="22" t="s">
        <v>219</v>
      </c>
      <c r="G119" s="44" t="s">
        <v>84</v>
      </c>
      <c r="H119" s="20" t="s">
        <v>35</v>
      </c>
      <c r="I119" s="20" t="s">
        <v>81</v>
      </c>
      <c r="J119" s="22" t="s">
        <v>226</v>
      </c>
      <c r="K119" s="20" t="s">
        <v>95</v>
      </c>
      <c r="L119" s="20" t="s">
        <v>95</v>
      </c>
      <c r="M119" s="20" t="s">
        <v>95</v>
      </c>
      <c r="N119" s="20" t="s">
        <v>95</v>
      </c>
      <c r="O119" s="20" t="s">
        <v>95</v>
      </c>
      <c r="P119" s="23">
        <v>11847300</v>
      </c>
      <c r="Q119" s="24">
        <v>1</v>
      </c>
      <c r="R119" s="25">
        <v>45658</v>
      </c>
      <c r="S119" s="20" t="s">
        <v>83</v>
      </c>
      <c r="T119" s="23">
        <v>142167600</v>
      </c>
      <c r="U119" s="27" t="s">
        <v>39</v>
      </c>
      <c r="V119" s="28" t="s">
        <v>40</v>
      </c>
      <c r="W119" s="43"/>
      <c r="X119" s="43"/>
      <c r="Y119" s="43"/>
      <c r="Z119" s="43"/>
      <c r="AA119" s="43"/>
      <c r="AB119" s="43"/>
      <c r="AC119" s="43"/>
      <c r="AD119" s="43"/>
      <c r="AE119" s="43"/>
      <c r="AF119" s="43"/>
      <c r="AG119" s="43"/>
      <c r="AH119" s="43"/>
      <c r="AI119" s="43"/>
      <c r="AJ119" s="43"/>
      <c r="AK119" s="43"/>
      <c r="AL119" s="43"/>
      <c r="AM119" s="43"/>
      <c r="AN119" s="43"/>
      <c r="AO119" s="43"/>
      <c r="AP119" s="43"/>
      <c r="AQ119" s="43"/>
      <c r="AR119" s="43"/>
      <c r="AS119" s="43"/>
      <c r="AT119" s="43"/>
      <c r="AU119" s="43"/>
      <c r="AV119" s="43"/>
      <c r="AW119" s="43"/>
      <c r="AX119" s="43"/>
      <c r="AY119" s="43"/>
      <c r="AZ119" s="43"/>
      <c r="BA119" s="43"/>
      <c r="BB119" s="43"/>
      <c r="BC119" s="43"/>
      <c r="BD119" s="43"/>
      <c r="BE119" s="43"/>
      <c r="BF119" s="43"/>
      <c r="BG119" s="43"/>
      <c r="BH119" s="43"/>
      <c r="BI119" s="43"/>
      <c r="BJ119" s="43"/>
      <c r="BK119" s="43"/>
      <c r="BL119" s="43"/>
      <c r="BM119" s="43"/>
      <c r="BN119" s="43"/>
      <c r="BO119" s="43"/>
      <c r="BP119" s="43"/>
      <c r="BQ119" s="43"/>
      <c r="BR119" s="43"/>
      <c r="BS119" s="43"/>
      <c r="BT119" s="43"/>
      <c r="BU119" s="43"/>
      <c r="BV119" s="43"/>
      <c r="BW119" s="43"/>
      <c r="BX119" s="43"/>
      <c r="BY119" s="43"/>
      <c r="BZ119" s="43"/>
      <c r="CA119" s="43"/>
      <c r="CB119" s="43"/>
      <c r="CC119" s="43"/>
      <c r="CD119" s="43"/>
      <c r="CE119" s="43"/>
      <c r="CF119" s="43"/>
      <c r="CG119" s="43"/>
      <c r="CH119" s="43"/>
      <c r="CI119" s="43"/>
      <c r="CJ119" s="43"/>
      <c r="CK119" s="43"/>
      <c r="CL119" s="43"/>
      <c r="CM119" s="43"/>
      <c r="CN119" s="43"/>
      <c r="CO119" s="43"/>
      <c r="CP119" s="43"/>
      <c r="CQ119" s="43"/>
      <c r="CR119" s="43"/>
      <c r="CS119" s="43"/>
      <c r="CT119" s="43"/>
      <c r="CU119" s="43"/>
      <c r="CV119" s="43"/>
      <c r="CW119" s="43"/>
      <c r="CX119" s="43"/>
      <c r="CY119" s="43"/>
      <c r="CZ119" s="43"/>
      <c r="DA119" s="43"/>
      <c r="DB119" s="43"/>
      <c r="DC119" s="43"/>
      <c r="DD119" s="43"/>
      <c r="DE119" s="43"/>
      <c r="DF119" s="43"/>
      <c r="DG119" s="43"/>
      <c r="DH119" s="43"/>
      <c r="DI119" s="43"/>
      <c r="DJ119" s="43"/>
      <c r="DK119" s="43"/>
      <c r="DL119" s="43"/>
      <c r="DM119" s="43"/>
      <c r="DN119" s="43"/>
      <c r="DO119" s="43"/>
      <c r="DP119" s="43"/>
      <c r="DQ119" s="43"/>
      <c r="DR119" s="43"/>
      <c r="DS119" s="43"/>
      <c r="DT119" s="43"/>
      <c r="DU119" s="43"/>
      <c r="DV119" s="43"/>
      <c r="DW119" s="43"/>
      <c r="DX119" s="43"/>
      <c r="DY119" s="43"/>
      <c r="DZ119" s="43"/>
      <c r="EA119" s="43"/>
      <c r="EB119" s="43"/>
      <c r="EC119" s="43"/>
      <c r="ED119" s="43"/>
      <c r="EE119" s="43"/>
      <c r="EF119" s="43"/>
      <c r="EG119" s="43"/>
      <c r="EH119" s="43"/>
      <c r="EI119" s="43"/>
      <c r="EJ119" s="43"/>
      <c r="EK119" s="43"/>
      <c r="EL119" s="43"/>
      <c r="EM119" s="43"/>
      <c r="EN119" s="43"/>
      <c r="EO119" s="43"/>
      <c r="EP119" s="43"/>
      <c r="EQ119" s="43"/>
      <c r="ER119" s="43"/>
      <c r="ES119" s="43"/>
      <c r="ET119" s="43"/>
      <c r="EU119" s="43"/>
      <c r="EV119" s="43"/>
      <c r="EW119" s="43"/>
      <c r="EX119" s="43"/>
      <c r="EY119" s="43"/>
      <c r="EZ119" s="43"/>
      <c r="FA119" s="43"/>
      <c r="FB119" s="43"/>
      <c r="FC119" s="43"/>
      <c r="FD119" s="43"/>
      <c r="FE119" s="43"/>
      <c r="FF119" s="43"/>
      <c r="FG119" s="43"/>
      <c r="FH119" s="43"/>
      <c r="FI119" s="43"/>
      <c r="FJ119" s="43"/>
      <c r="FK119" s="43"/>
      <c r="FL119" s="43"/>
      <c r="FM119" s="43"/>
      <c r="FN119" s="43"/>
      <c r="FO119" s="43"/>
      <c r="FP119" s="43"/>
      <c r="FQ119" s="43"/>
      <c r="FR119" s="43"/>
      <c r="FS119" s="43"/>
      <c r="FT119" s="43"/>
      <c r="FU119" s="43"/>
      <c r="FV119" s="43"/>
      <c r="FW119" s="43"/>
      <c r="FX119" s="43"/>
      <c r="FY119" s="43"/>
      <c r="FZ119" s="43"/>
      <c r="GA119" s="43"/>
      <c r="GB119" s="43"/>
      <c r="GC119" s="43"/>
      <c r="GD119" s="43"/>
      <c r="GE119" s="43"/>
      <c r="GF119" s="43"/>
      <c r="GG119" s="43"/>
      <c r="GH119" s="43"/>
      <c r="GI119" s="43"/>
      <c r="GJ119" s="43"/>
      <c r="GK119" s="43"/>
      <c r="GL119" s="43"/>
      <c r="GM119" s="43"/>
      <c r="GN119" s="43"/>
      <c r="GO119" s="43"/>
      <c r="GP119" s="43"/>
      <c r="GQ119" s="43"/>
      <c r="GR119" s="43"/>
      <c r="GS119" s="43"/>
      <c r="GT119" s="43"/>
      <c r="GU119" s="43"/>
      <c r="GV119" s="43"/>
      <c r="GW119" s="43"/>
      <c r="GX119" s="43"/>
      <c r="GY119" s="43"/>
      <c r="GZ119" s="43"/>
      <c r="HA119" s="43"/>
      <c r="HB119" s="43"/>
      <c r="HC119" s="43"/>
      <c r="HD119" s="43"/>
      <c r="HE119" s="43"/>
      <c r="HF119" s="43"/>
      <c r="HG119" s="43"/>
      <c r="HH119" s="43"/>
      <c r="HI119" s="43"/>
      <c r="HJ119" s="43"/>
      <c r="HK119" s="43"/>
      <c r="HL119" s="43"/>
      <c r="HM119" s="43"/>
      <c r="HN119" s="43"/>
      <c r="HO119" s="43"/>
      <c r="HP119" s="43"/>
      <c r="HQ119" s="43"/>
      <c r="HR119" s="43"/>
      <c r="HS119" s="43"/>
      <c r="HT119" s="43"/>
      <c r="HU119" s="43"/>
      <c r="HV119" s="43"/>
      <c r="HW119" s="43"/>
      <c r="HX119" s="43"/>
      <c r="HY119" s="43"/>
      <c r="HZ119" s="43"/>
      <c r="IA119" s="43"/>
      <c r="IB119" s="43"/>
      <c r="IC119" s="43"/>
      <c r="ID119" s="43"/>
      <c r="IE119" s="43"/>
      <c r="IF119" s="43"/>
      <c r="IG119" s="43"/>
      <c r="IH119" s="43"/>
      <c r="II119" s="43"/>
      <c r="IJ119" s="43"/>
      <c r="IK119" s="43"/>
      <c r="IL119" s="43"/>
      <c r="IM119" s="43"/>
      <c r="IN119" s="43"/>
      <c r="IO119" s="43"/>
      <c r="IP119" s="43"/>
      <c r="IQ119" s="43"/>
      <c r="IR119" s="43"/>
      <c r="IS119" s="43"/>
      <c r="IT119" s="43"/>
      <c r="IU119" s="43"/>
      <c r="IV119" s="43"/>
      <c r="IW119" s="43"/>
      <c r="IX119" s="43"/>
      <c r="IY119" s="43"/>
      <c r="IZ119" s="43"/>
      <c r="JA119" s="43"/>
      <c r="JB119" s="43"/>
      <c r="JC119" s="43"/>
      <c r="JD119" s="43"/>
      <c r="JE119" s="43"/>
      <c r="JF119" s="43"/>
      <c r="JG119" s="43"/>
      <c r="JH119" s="43"/>
      <c r="JI119" s="43"/>
      <c r="JJ119" s="43"/>
      <c r="JK119" s="43"/>
      <c r="JL119" s="43"/>
      <c r="JM119" s="43"/>
      <c r="JN119" s="43"/>
      <c r="JO119" s="43"/>
      <c r="JP119" s="43"/>
      <c r="JQ119" s="43"/>
      <c r="JR119" s="43"/>
      <c r="JS119" s="43"/>
      <c r="JT119" s="43"/>
      <c r="JU119" s="43"/>
      <c r="JV119" s="43"/>
      <c r="JW119" s="43"/>
      <c r="JX119" s="43"/>
      <c r="JY119" s="43"/>
      <c r="JZ119" s="43"/>
      <c r="KA119" s="43"/>
      <c r="KB119" s="43"/>
      <c r="KC119" s="43"/>
      <c r="KD119" s="43"/>
      <c r="KE119" s="43"/>
      <c r="KF119" s="43"/>
      <c r="KG119" s="43"/>
      <c r="KH119" s="43"/>
      <c r="KI119" s="43"/>
      <c r="KJ119" s="43"/>
      <c r="KK119" s="43"/>
      <c r="KL119" s="43"/>
      <c r="KM119" s="43"/>
      <c r="KN119" s="43"/>
      <c r="KO119" s="43"/>
      <c r="KP119" s="43"/>
      <c r="KQ119" s="43"/>
      <c r="KR119" s="43"/>
      <c r="KS119" s="43"/>
      <c r="KT119" s="43"/>
      <c r="KU119" s="43"/>
      <c r="KV119" s="43"/>
      <c r="KW119" s="43"/>
      <c r="KX119" s="43"/>
      <c r="KY119" s="43"/>
      <c r="KZ119" s="43"/>
      <c r="LA119" s="43"/>
      <c r="LB119" s="43"/>
      <c r="LC119" s="43"/>
      <c r="LD119" s="43"/>
      <c r="LE119" s="43"/>
      <c r="LF119" s="43"/>
      <c r="LG119" s="43"/>
      <c r="LH119" s="43"/>
      <c r="LI119" s="43"/>
      <c r="LJ119" s="43"/>
      <c r="LK119" s="43"/>
      <c r="LL119" s="43"/>
      <c r="LM119" s="43"/>
      <c r="LN119" s="43"/>
      <c r="LO119" s="43"/>
      <c r="LP119" s="43"/>
      <c r="LQ119" s="43"/>
      <c r="LR119" s="43"/>
      <c r="LS119" s="43"/>
      <c r="LT119" s="43"/>
      <c r="LU119" s="43"/>
      <c r="LV119" s="43"/>
      <c r="LW119" s="43"/>
      <c r="LX119" s="43"/>
      <c r="LY119" s="43"/>
      <c r="LZ119" s="43"/>
      <c r="MA119" s="43"/>
      <c r="MB119" s="43"/>
      <c r="MC119" s="43"/>
      <c r="MD119" s="43"/>
      <c r="ME119" s="43"/>
      <c r="MF119" s="43"/>
      <c r="MG119" s="43"/>
      <c r="MH119" s="43"/>
      <c r="MI119" s="43"/>
      <c r="MJ119" s="43"/>
      <c r="MK119" s="43"/>
      <c r="ML119" s="43"/>
      <c r="MM119" s="43"/>
      <c r="MN119" s="43"/>
      <c r="MO119" s="43"/>
      <c r="MP119" s="43"/>
      <c r="MQ119" s="43"/>
      <c r="MR119" s="43"/>
      <c r="MS119" s="43"/>
      <c r="MT119" s="43"/>
      <c r="MU119" s="43"/>
      <c r="MV119" s="43"/>
      <c r="MW119" s="43"/>
      <c r="MX119" s="43"/>
      <c r="MY119" s="43"/>
      <c r="MZ119" s="43"/>
      <c r="NA119" s="43"/>
      <c r="NB119" s="43"/>
      <c r="NC119" s="43"/>
      <c r="ND119" s="43"/>
      <c r="NE119" s="43"/>
      <c r="NF119" s="43"/>
      <c r="NG119" s="43"/>
      <c r="NH119" s="43"/>
      <c r="NI119" s="43"/>
      <c r="NJ119" s="43"/>
      <c r="NK119" s="43"/>
      <c r="NL119" s="43"/>
      <c r="NM119" s="43"/>
      <c r="NN119" s="43"/>
      <c r="NO119" s="43"/>
      <c r="NP119" s="43"/>
      <c r="NQ119" s="43"/>
      <c r="NR119" s="43"/>
      <c r="NS119" s="43"/>
      <c r="NT119" s="43"/>
      <c r="NU119" s="43"/>
      <c r="NV119" s="43"/>
      <c r="NW119" s="43"/>
      <c r="NX119" s="43"/>
      <c r="NY119" s="43"/>
      <c r="NZ119" s="43"/>
      <c r="OA119" s="43"/>
      <c r="OB119" s="43"/>
      <c r="OC119" s="43"/>
      <c r="OD119" s="43"/>
      <c r="OE119" s="43"/>
      <c r="OF119" s="43"/>
      <c r="OG119" s="43"/>
      <c r="OH119" s="43"/>
      <c r="OI119" s="43"/>
      <c r="OJ119" s="43"/>
      <c r="OK119" s="43"/>
      <c r="OL119" s="43"/>
      <c r="OM119" s="43"/>
      <c r="ON119" s="43"/>
      <c r="OO119" s="43"/>
      <c r="OP119" s="43"/>
      <c r="OQ119" s="43"/>
      <c r="OR119" s="43"/>
      <c r="OS119" s="43"/>
      <c r="OT119" s="43"/>
      <c r="OU119" s="43"/>
      <c r="OV119" s="43"/>
      <c r="OW119" s="43"/>
      <c r="OX119" s="43"/>
      <c r="OY119" s="43"/>
      <c r="OZ119" s="43"/>
      <c r="PA119" s="43"/>
      <c r="PB119" s="43"/>
      <c r="PC119" s="43"/>
      <c r="PD119" s="43"/>
      <c r="PE119" s="43"/>
      <c r="PF119" s="43"/>
      <c r="PG119" s="43"/>
      <c r="PH119" s="43"/>
      <c r="PI119" s="43"/>
      <c r="PJ119" s="43"/>
      <c r="PK119" s="43"/>
      <c r="PL119" s="43"/>
      <c r="PM119" s="43"/>
      <c r="PN119" s="43"/>
      <c r="PO119" s="43"/>
      <c r="PP119" s="43"/>
      <c r="PQ119" s="43"/>
      <c r="PR119" s="43"/>
      <c r="PS119" s="43"/>
      <c r="PT119" s="43"/>
      <c r="PU119" s="43"/>
      <c r="PV119" s="43"/>
      <c r="PW119" s="43"/>
      <c r="PX119" s="43"/>
      <c r="PY119" s="43"/>
      <c r="PZ119" s="43"/>
      <c r="QA119" s="43"/>
      <c r="QB119" s="43"/>
      <c r="QC119" s="43"/>
      <c r="QD119" s="43"/>
      <c r="QE119" s="43"/>
      <c r="QF119" s="43"/>
      <c r="QG119" s="43"/>
      <c r="QH119" s="43"/>
      <c r="QI119" s="43"/>
      <c r="QJ119" s="43"/>
      <c r="QK119" s="43"/>
      <c r="QL119" s="43"/>
      <c r="QM119" s="43"/>
      <c r="QN119" s="43"/>
      <c r="QO119" s="43"/>
      <c r="QP119" s="43"/>
      <c r="QQ119" s="43"/>
      <c r="QR119" s="43"/>
      <c r="QS119" s="43"/>
      <c r="QT119" s="43"/>
      <c r="QU119" s="43"/>
      <c r="QV119" s="43"/>
      <c r="QW119" s="43"/>
      <c r="QX119" s="43"/>
      <c r="QY119" s="43"/>
      <c r="QZ119" s="43"/>
      <c r="RA119" s="43"/>
      <c r="RB119" s="43"/>
      <c r="RC119" s="43"/>
      <c r="RD119" s="43"/>
      <c r="RE119" s="43"/>
      <c r="RF119" s="43"/>
      <c r="RG119" s="43"/>
      <c r="RH119" s="43"/>
      <c r="RI119" s="43"/>
      <c r="RJ119" s="43"/>
      <c r="RK119" s="43"/>
      <c r="RL119" s="43"/>
      <c r="RM119" s="43"/>
      <c r="RN119" s="43"/>
      <c r="RO119" s="43"/>
      <c r="RP119" s="43"/>
      <c r="RQ119" s="43"/>
      <c r="RR119" s="43"/>
      <c r="RS119" s="43"/>
      <c r="RT119" s="43"/>
      <c r="RU119" s="43"/>
      <c r="RV119" s="43"/>
      <c r="RW119" s="43"/>
      <c r="RX119" s="43"/>
      <c r="RY119" s="43"/>
      <c r="RZ119" s="43"/>
      <c r="SA119" s="43"/>
      <c r="SB119" s="43"/>
      <c r="SC119" s="43"/>
      <c r="SD119" s="43"/>
      <c r="SE119" s="43"/>
      <c r="SF119" s="43"/>
      <c r="SG119" s="43"/>
      <c r="SH119" s="43"/>
      <c r="SI119" s="43"/>
      <c r="SJ119" s="43"/>
      <c r="SK119" s="43"/>
      <c r="SL119" s="43"/>
      <c r="SM119" s="43"/>
      <c r="SN119" s="43"/>
    </row>
    <row r="120" spans="1:508" ht="16.5" customHeight="1" x14ac:dyDescent="0.2">
      <c r="A120" s="20">
        <v>1180</v>
      </c>
      <c r="B120" s="20" t="s">
        <v>72</v>
      </c>
      <c r="C120" s="20" t="s">
        <v>222</v>
      </c>
      <c r="D120" s="20" t="s">
        <v>30</v>
      </c>
      <c r="E120" s="20" t="s">
        <v>1345</v>
      </c>
      <c r="F120" s="22" t="s">
        <v>221</v>
      </c>
      <c r="G120" s="44" t="s">
        <v>37</v>
      </c>
      <c r="H120" s="20" t="s">
        <v>35</v>
      </c>
      <c r="I120" s="20" t="s">
        <v>81</v>
      </c>
      <c r="J120" s="22" t="s">
        <v>226</v>
      </c>
      <c r="K120" s="20" t="s">
        <v>95</v>
      </c>
      <c r="L120" s="20" t="s">
        <v>95</v>
      </c>
      <c r="M120" s="20" t="s">
        <v>95</v>
      </c>
      <c r="N120" s="20" t="s">
        <v>95</v>
      </c>
      <c r="O120" s="20" t="s">
        <v>95</v>
      </c>
      <c r="P120" s="23">
        <v>1545000</v>
      </c>
      <c r="Q120" s="24">
        <v>1</v>
      </c>
      <c r="R120" s="25">
        <v>45658</v>
      </c>
      <c r="S120" s="20" t="s">
        <v>83</v>
      </c>
      <c r="T120" s="23">
        <v>18540000</v>
      </c>
      <c r="U120" s="27" t="s">
        <v>39</v>
      </c>
      <c r="V120" s="28" t="s">
        <v>40</v>
      </c>
      <c r="W120" s="43"/>
      <c r="X120" s="43"/>
      <c r="Y120" s="43"/>
      <c r="Z120" s="43"/>
      <c r="AA120" s="43"/>
      <c r="AB120" s="43"/>
      <c r="AC120" s="43"/>
      <c r="AD120" s="43"/>
      <c r="AE120" s="43"/>
      <c r="AF120" s="43"/>
      <c r="AG120" s="43"/>
      <c r="AH120" s="43"/>
      <c r="AI120" s="43"/>
      <c r="AJ120" s="43"/>
      <c r="AK120" s="43"/>
      <c r="AL120" s="43"/>
      <c r="AM120" s="43"/>
      <c r="AN120" s="43"/>
      <c r="AO120" s="43"/>
      <c r="AP120" s="43"/>
      <c r="AQ120" s="43"/>
      <c r="AR120" s="43"/>
      <c r="AS120" s="43"/>
      <c r="AT120" s="43"/>
      <c r="AU120" s="43"/>
      <c r="AV120" s="43"/>
      <c r="AW120" s="43"/>
      <c r="AX120" s="43"/>
      <c r="AY120" s="43"/>
      <c r="AZ120" s="43"/>
      <c r="BA120" s="43"/>
      <c r="BB120" s="43"/>
      <c r="BC120" s="43"/>
      <c r="BD120" s="43"/>
      <c r="BE120" s="43"/>
      <c r="BF120" s="43"/>
      <c r="BG120" s="43"/>
      <c r="BH120" s="43"/>
      <c r="BI120" s="43"/>
      <c r="BJ120" s="43"/>
      <c r="BK120" s="43"/>
      <c r="BL120" s="43"/>
      <c r="BM120" s="43"/>
      <c r="BN120" s="43"/>
      <c r="BO120" s="43"/>
      <c r="BP120" s="43"/>
      <c r="BQ120" s="43"/>
      <c r="BR120" s="43"/>
      <c r="BS120" s="43"/>
      <c r="BT120" s="43"/>
      <c r="BU120" s="43"/>
      <c r="BV120" s="43"/>
      <c r="BW120" s="43"/>
      <c r="BX120" s="43"/>
      <c r="BY120" s="43"/>
      <c r="BZ120" s="43"/>
      <c r="CA120" s="43"/>
      <c r="CB120" s="43"/>
      <c r="CC120" s="43"/>
      <c r="CD120" s="43"/>
      <c r="CE120" s="43"/>
      <c r="CF120" s="43"/>
      <c r="CG120" s="43"/>
      <c r="CH120" s="43"/>
      <c r="CI120" s="43"/>
      <c r="CJ120" s="43"/>
      <c r="CK120" s="43"/>
      <c r="CL120" s="43"/>
      <c r="CM120" s="43"/>
      <c r="CN120" s="43"/>
      <c r="CO120" s="43"/>
      <c r="CP120" s="43"/>
      <c r="CQ120" s="43"/>
      <c r="CR120" s="43"/>
      <c r="CS120" s="43"/>
      <c r="CT120" s="43"/>
      <c r="CU120" s="43"/>
      <c r="CV120" s="43"/>
      <c r="CW120" s="43"/>
      <c r="CX120" s="43"/>
      <c r="CY120" s="43"/>
      <c r="CZ120" s="43"/>
      <c r="DA120" s="43"/>
      <c r="DB120" s="43"/>
      <c r="DC120" s="43"/>
      <c r="DD120" s="43"/>
      <c r="DE120" s="43"/>
      <c r="DF120" s="43"/>
      <c r="DG120" s="43"/>
      <c r="DH120" s="43"/>
      <c r="DI120" s="43"/>
      <c r="DJ120" s="43"/>
      <c r="DK120" s="43"/>
      <c r="DL120" s="43"/>
      <c r="DM120" s="43"/>
      <c r="DN120" s="43"/>
      <c r="DO120" s="43"/>
      <c r="DP120" s="43"/>
      <c r="DQ120" s="43"/>
      <c r="DR120" s="43"/>
      <c r="DS120" s="43"/>
      <c r="DT120" s="43"/>
      <c r="DU120" s="43"/>
      <c r="DV120" s="43"/>
      <c r="DW120" s="43"/>
      <c r="DX120" s="43"/>
      <c r="DY120" s="43"/>
      <c r="DZ120" s="43"/>
      <c r="EA120" s="43"/>
      <c r="EB120" s="43"/>
      <c r="EC120" s="43"/>
      <c r="ED120" s="43"/>
      <c r="EE120" s="43"/>
      <c r="EF120" s="43"/>
      <c r="EG120" s="43"/>
      <c r="EH120" s="43"/>
      <c r="EI120" s="43"/>
      <c r="EJ120" s="43"/>
      <c r="EK120" s="43"/>
      <c r="EL120" s="43"/>
      <c r="EM120" s="43"/>
      <c r="EN120" s="43"/>
      <c r="EO120" s="43"/>
      <c r="EP120" s="43"/>
      <c r="EQ120" s="43"/>
      <c r="ER120" s="43"/>
      <c r="ES120" s="43"/>
      <c r="ET120" s="43"/>
      <c r="EU120" s="43"/>
      <c r="EV120" s="43"/>
      <c r="EW120" s="43"/>
      <c r="EX120" s="43"/>
      <c r="EY120" s="43"/>
      <c r="EZ120" s="43"/>
      <c r="FA120" s="43"/>
      <c r="FB120" s="43"/>
      <c r="FC120" s="43"/>
      <c r="FD120" s="43"/>
      <c r="FE120" s="43"/>
      <c r="FF120" s="43"/>
      <c r="FG120" s="43"/>
      <c r="FH120" s="43"/>
      <c r="FI120" s="43"/>
      <c r="FJ120" s="43"/>
      <c r="FK120" s="43"/>
      <c r="FL120" s="43"/>
      <c r="FM120" s="43"/>
      <c r="FN120" s="43"/>
      <c r="FO120" s="43"/>
      <c r="FP120" s="43"/>
      <c r="FQ120" s="43"/>
      <c r="FR120" s="43"/>
      <c r="FS120" s="43"/>
      <c r="FT120" s="43"/>
      <c r="FU120" s="43"/>
      <c r="FV120" s="43"/>
      <c r="FW120" s="43"/>
      <c r="FX120" s="43"/>
      <c r="FY120" s="43"/>
      <c r="FZ120" s="43"/>
      <c r="GA120" s="43"/>
      <c r="GB120" s="43"/>
      <c r="GC120" s="43"/>
      <c r="GD120" s="43"/>
      <c r="GE120" s="43"/>
      <c r="GF120" s="43"/>
      <c r="GG120" s="43"/>
      <c r="GH120" s="43"/>
      <c r="GI120" s="43"/>
      <c r="GJ120" s="43"/>
      <c r="GK120" s="43"/>
      <c r="GL120" s="43"/>
      <c r="GM120" s="43"/>
      <c r="GN120" s="43"/>
      <c r="GO120" s="43"/>
      <c r="GP120" s="43"/>
      <c r="GQ120" s="43"/>
      <c r="GR120" s="43"/>
      <c r="GS120" s="43"/>
      <c r="GT120" s="43"/>
      <c r="GU120" s="43"/>
      <c r="GV120" s="43"/>
      <c r="GW120" s="43"/>
      <c r="GX120" s="43"/>
      <c r="GY120" s="43"/>
      <c r="GZ120" s="43"/>
      <c r="HA120" s="43"/>
      <c r="HB120" s="43"/>
      <c r="HC120" s="43"/>
      <c r="HD120" s="43"/>
      <c r="HE120" s="43"/>
      <c r="HF120" s="43"/>
      <c r="HG120" s="43"/>
      <c r="HH120" s="43"/>
      <c r="HI120" s="43"/>
      <c r="HJ120" s="43"/>
      <c r="HK120" s="43"/>
      <c r="HL120" s="43"/>
      <c r="HM120" s="43"/>
      <c r="HN120" s="43"/>
      <c r="HO120" s="43"/>
      <c r="HP120" s="43"/>
      <c r="HQ120" s="43"/>
      <c r="HR120" s="43"/>
      <c r="HS120" s="43"/>
      <c r="HT120" s="43"/>
      <c r="HU120" s="43"/>
      <c r="HV120" s="43"/>
      <c r="HW120" s="43"/>
      <c r="HX120" s="43"/>
      <c r="HY120" s="43"/>
      <c r="HZ120" s="43"/>
      <c r="IA120" s="43"/>
      <c r="IB120" s="43"/>
      <c r="IC120" s="43"/>
      <c r="ID120" s="43"/>
      <c r="IE120" s="43"/>
      <c r="IF120" s="43"/>
      <c r="IG120" s="43"/>
      <c r="IH120" s="43"/>
      <c r="II120" s="43"/>
      <c r="IJ120" s="43"/>
      <c r="IK120" s="43"/>
      <c r="IL120" s="43"/>
      <c r="IM120" s="43"/>
      <c r="IN120" s="43"/>
      <c r="IO120" s="43"/>
      <c r="IP120" s="43"/>
      <c r="IQ120" s="43"/>
      <c r="IR120" s="43"/>
      <c r="IS120" s="43"/>
      <c r="IT120" s="43"/>
      <c r="IU120" s="43"/>
      <c r="IV120" s="43"/>
      <c r="IW120" s="43"/>
      <c r="IX120" s="43"/>
      <c r="IY120" s="43"/>
      <c r="IZ120" s="43"/>
      <c r="JA120" s="43"/>
      <c r="JB120" s="43"/>
      <c r="JC120" s="43"/>
      <c r="JD120" s="43"/>
      <c r="JE120" s="43"/>
      <c r="JF120" s="43"/>
      <c r="JG120" s="43"/>
      <c r="JH120" s="43"/>
      <c r="JI120" s="43"/>
      <c r="JJ120" s="43"/>
      <c r="JK120" s="43"/>
      <c r="JL120" s="43"/>
      <c r="JM120" s="43"/>
      <c r="JN120" s="43"/>
      <c r="JO120" s="43"/>
      <c r="JP120" s="43"/>
      <c r="JQ120" s="43"/>
      <c r="JR120" s="43"/>
      <c r="JS120" s="43"/>
      <c r="JT120" s="43"/>
      <c r="JU120" s="43"/>
      <c r="JV120" s="43"/>
      <c r="JW120" s="43"/>
      <c r="JX120" s="43"/>
      <c r="JY120" s="43"/>
      <c r="JZ120" s="43"/>
      <c r="KA120" s="43"/>
      <c r="KB120" s="43"/>
      <c r="KC120" s="43"/>
      <c r="KD120" s="43"/>
      <c r="KE120" s="43"/>
      <c r="KF120" s="43"/>
      <c r="KG120" s="43"/>
      <c r="KH120" s="43"/>
      <c r="KI120" s="43"/>
      <c r="KJ120" s="43"/>
      <c r="KK120" s="43"/>
      <c r="KL120" s="43"/>
      <c r="KM120" s="43"/>
      <c r="KN120" s="43"/>
      <c r="KO120" s="43"/>
      <c r="KP120" s="43"/>
      <c r="KQ120" s="43"/>
      <c r="KR120" s="43"/>
      <c r="KS120" s="43"/>
      <c r="KT120" s="43"/>
      <c r="KU120" s="43"/>
      <c r="KV120" s="43"/>
      <c r="KW120" s="43"/>
      <c r="KX120" s="43"/>
      <c r="KY120" s="43"/>
      <c r="KZ120" s="43"/>
      <c r="LA120" s="43"/>
      <c r="LB120" s="43"/>
      <c r="LC120" s="43"/>
      <c r="LD120" s="43"/>
      <c r="LE120" s="43"/>
      <c r="LF120" s="43"/>
      <c r="LG120" s="43"/>
      <c r="LH120" s="43"/>
      <c r="LI120" s="43"/>
      <c r="LJ120" s="43"/>
      <c r="LK120" s="43"/>
      <c r="LL120" s="43"/>
      <c r="LM120" s="43"/>
      <c r="LN120" s="43"/>
      <c r="LO120" s="43"/>
      <c r="LP120" s="43"/>
      <c r="LQ120" s="43"/>
      <c r="LR120" s="43"/>
      <c r="LS120" s="43"/>
      <c r="LT120" s="43"/>
      <c r="LU120" s="43"/>
      <c r="LV120" s="43"/>
      <c r="LW120" s="43"/>
      <c r="LX120" s="43"/>
      <c r="LY120" s="43"/>
      <c r="LZ120" s="43"/>
      <c r="MA120" s="43"/>
      <c r="MB120" s="43"/>
      <c r="MC120" s="43"/>
      <c r="MD120" s="43"/>
      <c r="ME120" s="43"/>
      <c r="MF120" s="43"/>
      <c r="MG120" s="43"/>
      <c r="MH120" s="43"/>
      <c r="MI120" s="43"/>
      <c r="MJ120" s="43"/>
      <c r="MK120" s="43"/>
      <c r="ML120" s="43"/>
      <c r="MM120" s="43"/>
      <c r="MN120" s="43"/>
      <c r="MO120" s="43"/>
      <c r="MP120" s="43"/>
      <c r="MQ120" s="43"/>
      <c r="MR120" s="43"/>
      <c r="MS120" s="43"/>
      <c r="MT120" s="43"/>
      <c r="MU120" s="43"/>
      <c r="MV120" s="43"/>
      <c r="MW120" s="43"/>
      <c r="MX120" s="43"/>
      <c r="MY120" s="43"/>
      <c r="MZ120" s="43"/>
      <c r="NA120" s="43"/>
      <c r="NB120" s="43"/>
      <c r="NC120" s="43"/>
      <c r="ND120" s="43"/>
      <c r="NE120" s="43"/>
      <c r="NF120" s="43"/>
      <c r="NG120" s="43"/>
      <c r="NH120" s="43"/>
      <c r="NI120" s="43"/>
      <c r="NJ120" s="43"/>
      <c r="NK120" s="43"/>
      <c r="NL120" s="43"/>
      <c r="NM120" s="43"/>
      <c r="NN120" s="43"/>
      <c r="NO120" s="43"/>
      <c r="NP120" s="43"/>
      <c r="NQ120" s="43"/>
      <c r="NR120" s="43"/>
      <c r="NS120" s="43"/>
      <c r="NT120" s="43"/>
      <c r="NU120" s="43"/>
      <c r="NV120" s="43"/>
      <c r="NW120" s="43"/>
      <c r="NX120" s="43"/>
      <c r="NY120" s="43"/>
      <c r="NZ120" s="43"/>
      <c r="OA120" s="43"/>
      <c r="OB120" s="43"/>
      <c r="OC120" s="43"/>
      <c r="OD120" s="43"/>
      <c r="OE120" s="43"/>
      <c r="OF120" s="43"/>
      <c r="OG120" s="43"/>
      <c r="OH120" s="43"/>
      <c r="OI120" s="43"/>
      <c r="OJ120" s="43"/>
      <c r="OK120" s="43"/>
      <c r="OL120" s="43"/>
      <c r="OM120" s="43"/>
      <c r="ON120" s="43"/>
      <c r="OO120" s="43"/>
      <c r="OP120" s="43"/>
      <c r="OQ120" s="43"/>
      <c r="OR120" s="43"/>
      <c r="OS120" s="43"/>
      <c r="OT120" s="43"/>
      <c r="OU120" s="43"/>
      <c r="OV120" s="43"/>
      <c r="OW120" s="43"/>
      <c r="OX120" s="43"/>
      <c r="OY120" s="43"/>
      <c r="OZ120" s="43"/>
      <c r="PA120" s="43"/>
      <c r="PB120" s="43"/>
      <c r="PC120" s="43"/>
      <c r="PD120" s="43"/>
      <c r="PE120" s="43"/>
      <c r="PF120" s="43"/>
      <c r="PG120" s="43"/>
      <c r="PH120" s="43"/>
      <c r="PI120" s="43"/>
      <c r="PJ120" s="43"/>
      <c r="PK120" s="43"/>
      <c r="PL120" s="43"/>
      <c r="PM120" s="43"/>
      <c r="PN120" s="43"/>
      <c r="PO120" s="43"/>
      <c r="PP120" s="43"/>
      <c r="PQ120" s="43"/>
      <c r="PR120" s="43"/>
      <c r="PS120" s="43"/>
      <c r="PT120" s="43"/>
      <c r="PU120" s="43"/>
      <c r="PV120" s="43"/>
      <c r="PW120" s="43"/>
      <c r="PX120" s="43"/>
      <c r="PY120" s="43"/>
      <c r="PZ120" s="43"/>
      <c r="QA120" s="43"/>
      <c r="QB120" s="43"/>
      <c r="QC120" s="43"/>
      <c r="QD120" s="43"/>
      <c r="QE120" s="43"/>
      <c r="QF120" s="43"/>
      <c r="QG120" s="43"/>
      <c r="QH120" s="43"/>
      <c r="QI120" s="43"/>
      <c r="QJ120" s="43"/>
      <c r="QK120" s="43"/>
      <c r="QL120" s="43"/>
      <c r="QM120" s="43"/>
      <c r="QN120" s="43"/>
      <c r="QO120" s="43"/>
      <c r="QP120" s="43"/>
      <c r="QQ120" s="43"/>
      <c r="QR120" s="43"/>
      <c r="QS120" s="43"/>
      <c r="QT120" s="43"/>
      <c r="QU120" s="43"/>
      <c r="QV120" s="43"/>
      <c r="QW120" s="43"/>
      <c r="QX120" s="43"/>
      <c r="QY120" s="43"/>
      <c r="QZ120" s="43"/>
      <c r="RA120" s="43"/>
      <c r="RB120" s="43"/>
      <c r="RC120" s="43"/>
      <c r="RD120" s="43"/>
      <c r="RE120" s="43"/>
      <c r="RF120" s="43"/>
      <c r="RG120" s="43"/>
      <c r="RH120" s="43"/>
      <c r="RI120" s="43"/>
      <c r="RJ120" s="43"/>
      <c r="RK120" s="43"/>
      <c r="RL120" s="43"/>
      <c r="RM120" s="43"/>
      <c r="RN120" s="43"/>
      <c r="RO120" s="43"/>
      <c r="RP120" s="43"/>
      <c r="RQ120" s="43"/>
      <c r="RR120" s="43"/>
      <c r="RS120" s="43"/>
      <c r="RT120" s="43"/>
      <c r="RU120" s="43"/>
      <c r="RV120" s="43"/>
      <c r="RW120" s="43"/>
      <c r="RX120" s="43"/>
      <c r="RY120" s="43"/>
      <c r="RZ120" s="43"/>
      <c r="SA120" s="43"/>
      <c r="SB120" s="43"/>
      <c r="SC120" s="43"/>
      <c r="SD120" s="43"/>
      <c r="SE120" s="43"/>
      <c r="SF120" s="43"/>
      <c r="SG120" s="43"/>
      <c r="SH120" s="43"/>
      <c r="SI120" s="43"/>
      <c r="SJ120" s="43"/>
      <c r="SK120" s="43"/>
      <c r="SL120" s="43"/>
      <c r="SM120" s="43"/>
      <c r="SN120" s="43"/>
    </row>
    <row r="121" spans="1:508" ht="16.5" customHeight="1" x14ac:dyDescent="0.2">
      <c r="A121" s="20">
        <v>1183</v>
      </c>
      <c r="B121" s="20" t="s">
        <v>72</v>
      </c>
      <c r="C121" s="20" t="s">
        <v>222</v>
      </c>
      <c r="D121" s="20" t="s">
        <v>30</v>
      </c>
      <c r="E121" s="20" t="s">
        <v>1345</v>
      </c>
      <c r="F121" s="22" t="s">
        <v>221</v>
      </c>
      <c r="G121" s="44" t="s">
        <v>37</v>
      </c>
      <c r="H121" s="20" t="s">
        <v>35</v>
      </c>
      <c r="I121" s="20" t="s">
        <v>81</v>
      </c>
      <c r="J121" s="22" t="s">
        <v>63</v>
      </c>
      <c r="K121" s="20" t="s">
        <v>95</v>
      </c>
      <c r="L121" s="20" t="s">
        <v>95</v>
      </c>
      <c r="M121" s="20" t="s">
        <v>95</v>
      </c>
      <c r="N121" s="20" t="s">
        <v>95</v>
      </c>
      <c r="O121" s="20" t="s">
        <v>95</v>
      </c>
      <c r="P121" s="23">
        <v>11224000</v>
      </c>
      <c r="Q121" s="24">
        <v>1</v>
      </c>
      <c r="R121" s="25">
        <v>45658</v>
      </c>
      <c r="S121" s="20" t="s">
        <v>83</v>
      </c>
      <c r="T121" s="23">
        <v>134688000</v>
      </c>
      <c r="U121" s="27" t="s">
        <v>39</v>
      </c>
      <c r="V121" s="28" t="s">
        <v>40</v>
      </c>
      <c r="W121" s="43"/>
      <c r="X121" s="43"/>
      <c r="Y121" s="43"/>
      <c r="Z121" s="43"/>
      <c r="AA121" s="43"/>
      <c r="AB121" s="43"/>
      <c r="AC121" s="43"/>
      <c r="AD121" s="43"/>
      <c r="AE121" s="43"/>
      <c r="AF121" s="43"/>
      <c r="AG121" s="43"/>
      <c r="AH121" s="43"/>
      <c r="AI121" s="43"/>
      <c r="AJ121" s="43"/>
      <c r="AK121" s="43"/>
      <c r="AL121" s="43"/>
      <c r="AM121" s="43"/>
      <c r="AN121" s="43"/>
      <c r="AO121" s="43"/>
      <c r="AP121" s="43"/>
      <c r="AQ121" s="43"/>
      <c r="AR121" s="43"/>
      <c r="AS121" s="43"/>
      <c r="AT121" s="43"/>
      <c r="AU121" s="43"/>
      <c r="AV121" s="43"/>
      <c r="AW121" s="43"/>
      <c r="AX121" s="43"/>
      <c r="AY121" s="43"/>
      <c r="AZ121" s="43"/>
      <c r="BA121" s="43"/>
      <c r="BB121" s="43"/>
      <c r="BC121" s="43"/>
      <c r="BD121" s="43"/>
      <c r="BE121" s="43"/>
      <c r="BF121" s="43"/>
      <c r="BG121" s="43"/>
      <c r="BH121" s="43"/>
      <c r="BI121" s="43"/>
      <c r="BJ121" s="43"/>
      <c r="BK121" s="43"/>
      <c r="BL121" s="43"/>
      <c r="BM121" s="43"/>
      <c r="BN121" s="43"/>
      <c r="BO121" s="43"/>
      <c r="BP121" s="43"/>
      <c r="BQ121" s="43"/>
      <c r="BR121" s="43"/>
      <c r="BS121" s="43"/>
      <c r="BT121" s="43"/>
      <c r="BU121" s="43"/>
      <c r="BV121" s="43"/>
      <c r="BW121" s="43"/>
      <c r="BX121" s="43"/>
      <c r="BY121" s="43"/>
      <c r="BZ121" s="43"/>
      <c r="CA121" s="43"/>
      <c r="CB121" s="43"/>
      <c r="CC121" s="43"/>
      <c r="CD121" s="43"/>
      <c r="CE121" s="43"/>
      <c r="CF121" s="43"/>
      <c r="CG121" s="43"/>
      <c r="CH121" s="43"/>
      <c r="CI121" s="43"/>
      <c r="CJ121" s="43"/>
      <c r="CK121" s="43"/>
      <c r="CL121" s="43"/>
      <c r="CM121" s="43"/>
      <c r="CN121" s="43"/>
      <c r="CO121" s="43"/>
      <c r="CP121" s="43"/>
      <c r="CQ121" s="43"/>
      <c r="CR121" s="43"/>
      <c r="CS121" s="43"/>
      <c r="CT121" s="43"/>
      <c r="CU121" s="43"/>
      <c r="CV121" s="43"/>
      <c r="CW121" s="43"/>
      <c r="CX121" s="43"/>
      <c r="CY121" s="43"/>
      <c r="CZ121" s="43"/>
      <c r="DA121" s="43"/>
      <c r="DB121" s="43"/>
      <c r="DC121" s="43"/>
      <c r="DD121" s="43"/>
      <c r="DE121" s="43"/>
      <c r="DF121" s="43"/>
      <c r="DG121" s="43"/>
      <c r="DH121" s="43"/>
      <c r="DI121" s="43"/>
      <c r="DJ121" s="43"/>
      <c r="DK121" s="43"/>
      <c r="DL121" s="43"/>
      <c r="DM121" s="43"/>
      <c r="DN121" s="43"/>
      <c r="DO121" s="43"/>
      <c r="DP121" s="43"/>
      <c r="DQ121" s="43"/>
      <c r="DR121" s="43"/>
      <c r="DS121" s="43"/>
      <c r="DT121" s="43"/>
      <c r="DU121" s="43"/>
      <c r="DV121" s="43"/>
      <c r="DW121" s="43"/>
      <c r="DX121" s="43"/>
      <c r="DY121" s="43"/>
      <c r="DZ121" s="43"/>
      <c r="EA121" s="43"/>
      <c r="EB121" s="43"/>
      <c r="EC121" s="43"/>
      <c r="ED121" s="43"/>
      <c r="EE121" s="43"/>
      <c r="EF121" s="43"/>
      <c r="EG121" s="43"/>
      <c r="EH121" s="43"/>
      <c r="EI121" s="43"/>
      <c r="EJ121" s="43"/>
      <c r="EK121" s="43"/>
      <c r="EL121" s="43"/>
      <c r="EM121" s="43"/>
      <c r="EN121" s="43"/>
      <c r="EO121" s="43"/>
      <c r="EP121" s="43"/>
      <c r="EQ121" s="43"/>
      <c r="ER121" s="43"/>
      <c r="ES121" s="43"/>
      <c r="ET121" s="43"/>
      <c r="EU121" s="43"/>
      <c r="EV121" s="43"/>
      <c r="EW121" s="43"/>
      <c r="EX121" s="43"/>
      <c r="EY121" s="43"/>
      <c r="EZ121" s="43"/>
      <c r="FA121" s="43"/>
      <c r="FB121" s="43"/>
      <c r="FC121" s="43"/>
      <c r="FD121" s="43"/>
      <c r="FE121" s="43"/>
      <c r="FF121" s="43"/>
      <c r="FG121" s="43"/>
      <c r="FH121" s="43"/>
      <c r="FI121" s="43"/>
      <c r="FJ121" s="43"/>
      <c r="FK121" s="43"/>
      <c r="FL121" s="43"/>
      <c r="FM121" s="43"/>
      <c r="FN121" s="43"/>
      <c r="FO121" s="43"/>
      <c r="FP121" s="43"/>
      <c r="FQ121" s="43"/>
      <c r="FR121" s="43"/>
      <c r="FS121" s="43"/>
      <c r="FT121" s="43"/>
      <c r="FU121" s="43"/>
      <c r="FV121" s="43"/>
      <c r="FW121" s="43"/>
      <c r="FX121" s="43"/>
      <c r="FY121" s="43"/>
      <c r="FZ121" s="43"/>
      <c r="GA121" s="43"/>
      <c r="GB121" s="43"/>
      <c r="GC121" s="43"/>
      <c r="GD121" s="43"/>
      <c r="GE121" s="43"/>
      <c r="GF121" s="43"/>
      <c r="GG121" s="43"/>
      <c r="GH121" s="43"/>
      <c r="GI121" s="43"/>
      <c r="GJ121" s="43"/>
      <c r="GK121" s="43"/>
      <c r="GL121" s="43"/>
      <c r="GM121" s="43"/>
      <c r="GN121" s="43"/>
      <c r="GO121" s="43"/>
      <c r="GP121" s="43"/>
      <c r="GQ121" s="43"/>
      <c r="GR121" s="43"/>
      <c r="GS121" s="43"/>
      <c r="GT121" s="43"/>
      <c r="GU121" s="43"/>
      <c r="GV121" s="43"/>
      <c r="GW121" s="43"/>
      <c r="GX121" s="43"/>
      <c r="GY121" s="43"/>
      <c r="GZ121" s="43"/>
      <c r="HA121" s="43"/>
      <c r="HB121" s="43"/>
      <c r="HC121" s="43"/>
      <c r="HD121" s="43"/>
      <c r="HE121" s="43"/>
      <c r="HF121" s="43"/>
      <c r="HG121" s="43"/>
      <c r="HH121" s="43"/>
      <c r="HI121" s="43"/>
      <c r="HJ121" s="43"/>
      <c r="HK121" s="43"/>
      <c r="HL121" s="43"/>
      <c r="HM121" s="43"/>
      <c r="HN121" s="43"/>
      <c r="HO121" s="43"/>
      <c r="HP121" s="43"/>
      <c r="HQ121" s="43"/>
      <c r="HR121" s="43"/>
      <c r="HS121" s="43"/>
      <c r="HT121" s="43"/>
      <c r="HU121" s="43"/>
      <c r="HV121" s="43"/>
      <c r="HW121" s="43"/>
      <c r="HX121" s="43"/>
      <c r="HY121" s="43"/>
      <c r="HZ121" s="43"/>
      <c r="IA121" s="43"/>
      <c r="IB121" s="43"/>
      <c r="IC121" s="43"/>
      <c r="ID121" s="43"/>
      <c r="IE121" s="43"/>
      <c r="IF121" s="43"/>
      <c r="IG121" s="43"/>
      <c r="IH121" s="43"/>
      <c r="II121" s="43"/>
      <c r="IJ121" s="43"/>
      <c r="IK121" s="43"/>
      <c r="IL121" s="43"/>
      <c r="IM121" s="43"/>
      <c r="IN121" s="43"/>
      <c r="IO121" s="43"/>
      <c r="IP121" s="43"/>
      <c r="IQ121" s="43"/>
      <c r="IR121" s="43"/>
      <c r="IS121" s="43"/>
      <c r="IT121" s="43"/>
      <c r="IU121" s="43"/>
      <c r="IV121" s="43"/>
      <c r="IW121" s="43"/>
      <c r="IX121" s="43"/>
      <c r="IY121" s="43"/>
      <c r="IZ121" s="43"/>
      <c r="JA121" s="43"/>
      <c r="JB121" s="43"/>
      <c r="JC121" s="43"/>
      <c r="JD121" s="43"/>
      <c r="JE121" s="43"/>
      <c r="JF121" s="43"/>
      <c r="JG121" s="43"/>
      <c r="JH121" s="43"/>
      <c r="JI121" s="43"/>
      <c r="JJ121" s="43"/>
      <c r="JK121" s="43"/>
      <c r="JL121" s="43"/>
      <c r="JM121" s="43"/>
      <c r="JN121" s="43"/>
      <c r="JO121" s="43"/>
      <c r="JP121" s="43"/>
      <c r="JQ121" s="43"/>
      <c r="JR121" s="43"/>
      <c r="JS121" s="43"/>
      <c r="JT121" s="43"/>
      <c r="JU121" s="43"/>
      <c r="JV121" s="43"/>
      <c r="JW121" s="43"/>
      <c r="JX121" s="43"/>
      <c r="JY121" s="43"/>
      <c r="JZ121" s="43"/>
      <c r="KA121" s="43"/>
      <c r="KB121" s="43"/>
      <c r="KC121" s="43"/>
      <c r="KD121" s="43"/>
      <c r="KE121" s="43"/>
      <c r="KF121" s="43"/>
      <c r="KG121" s="43"/>
      <c r="KH121" s="43"/>
      <c r="KI121" s="43"/>
      <c r="KJ121" s="43"/>
      <c r="KK121" s="43"/>
      <c r="KL121" s="43"/>
      <c r="KM121" s="43"/>
      <c r="KN121" s="43"/>
      <c r="KO121" s="43"/>
      <c r="KP121" s="43"/>
      <c r="KQ121" s="43"/>
      <c r="KR121" s="43"/>
      <c r="KS121" s="43"/>
      <c r="KT121" s="43"/>
      <c r="KU121" s="43"/>
      <c r="KV121" s="43"/>
      <c r="KW121" s="43"/>
      <c r="KX121" s="43"/>
      <c r="KY121" s="43"/>
      <c r="KZ121" s="43"/>
      <c r="LA121" s="43"/>
      <c r="LB121" s="43"/>
      <c r="LC121" s="43"/>
      <c r="LD121" s="43"/>
      <c r="LE121" s="43"/>
      <c r="LF121" s="43"/>
      <c r="LG121" s="43"/>
      <c r="LH121" s="43"/>
      <c r="LI121" s="43"/>
      <c r="LJ121" s="43"/>
      <c r="LK121" s="43"/>
      <c r="LL121" s="43"/>
      <c r="LM121" s="43"/>
      <c r="LN121" s="43"/>
      <c r="LO121" s="43"/>
      <c r="LP121" s="43"/>
      <c r="LQ121" s="43"/>
      <c r="LR121" s="43"/>
      <c r="LS121" s="43"/>
      <c r="LT121" s="43"/>
      <c r="LU121" s="43"/>
      <c r="LV121" s="43"/>
      <c r="LW121" s="43"/>
      <c r="LX121" s="43"/>
      <c r="LY121" s="43"/>
      <c r="LZ121" s="43"/>
      <c r="MA121" s="43"/>
      <c r="MB121" s="43"/>
      <c r="MC121" s="43"/>
      <c r="MD121" s="43"/>
      <c r="ME121" s="43"/>
      <c r="MF121" s="43"/>
      <c r="MG121" s="43"/>
      <c r="MH121" s="43"/>
      <c r="MI121" s="43"/>
      <c r="MJ121" s="43"/>
      <c r="MK121" s="43"/>
      <c r="ML121" s="43"/>
      <c r="MM121" s="43"/>
      <c r="MN121" s="43"/>
      <c r="MO121" s="43"/>
      <c r="MP121" s="43"/>
      <c r="MQ121" s="43"/>
      <c r="MR121" s="43"/>
      <c r="MS121" s="43"/>
      <c r="MT121" s="43"/>
      <c r="MU121" s="43"/>
      <c r="MV121" s="43"/>
      <c r="MW121" s="43"/>
      <c r="MX121" s="43"/>
      <c r="MY121" s="43"/>
      <c r="MZ121" s="43"/>
      <c r="NA121" s="43"/>
      <c r="NB121" s="43"/>
      <c r="NC121" s="43"/>
      <c r="ND121" s="43"/>
      <c r="NE121" s="43"/>
      <c r="NF121" s="43"/>
      <c r="NG121" s="43"/>
      <c r="NH121" s="43"/>
      <c r="NI121" s="43"/>
      <c r="NJ121" s="43"/>
      <c r="NK121" s="43"/>
      <c r="NL121" s="43"/>
      <c r="NM121" s="43"/>
      <c r="NN121" s="43"/>
      <c r="NO121" s="43"/>
      <c r="NP121" s="43"/>
      <c r="NQ121" s="43"/>
      <c r="NR121" s="43"/>
      <c r="NS121" s="43"/>
      <c r="NT121" s="43"/>
      <c r="NU121" s="43"/>
      <c r="NV121" s="43"/>
      <c r="NW121" s="43"/>
      <c r="NX121" s="43"/>
      <c r="NY121" s="43"/>
      <c r="NZ121" s="43"/>
      <c r="OA121" s="43"/>
      <c r="OB121" s="43"/>
      <c r="OC121" s="43"/>
      <c r="OD121" s="43"/>
      <c r="OE121" s="43"/>
      <c r="OF121" s="43"/>
      <c r="OG121" s="43"/>
      <c r="OH121" s="43"/>
      <c r="OI121" s="43"/>
      <c r="OJ121" s="43"/>
      <c r="OK121" s="43"/>
      <c r="OL121" s="43"/>
      <c r="OM121" s="43"/>
      <c r="ON121" s="43"/>
      <c r="OO121" s="43"/>
      <c r="OP121" s="43"/>
      <c r="OQ121" s="43"/>
      <c r="OR121" s="43"/>
      <c r="OS121" s="43"/>
      <c r="OT121" s="43"/>
      <c r="OU121" s="43"/>
      <c r="OV121" s="43"/>
      <c r="OW121" s="43"/>
      <c r="OX121" s="43"/>
      <c r="OY121" s="43"/>
      <c r="OZ121" s="43"/>
      <c r="PA121" s="43"/>
      <c r="PB121" s="43"/>
      <c r="PC121" s="43"/>
      <c r="PD121" s="43"/>
      <c r="PE121" s="43"/>
      <c r="PF121" s="43"/>
      <c r="PG121" s="43"/>
      <c r="PH121" s="43"/>
      <c r="PI121" s="43"/>
      <c r="PJ121" s="43"/>
      <c r="PK121" s="43"/>
      <c r="PL121" s="43"/>
      <c r="PM121" s="43"/>
      <c r="PN121" s="43"/>
      <c r="PO121" s="43"/>
      <c r="PP121" s="43"/>
      <c r="PQ121" s="43"/>
      <c r="PR121" s="43"/>
      <c r="PS121" s="43"/>
      <c r="PT121" s="43"/>
      <c r="PU121" s="43"/>
      <c r="PV121" s="43"/>
      <c r="PW121" s="43"/>
      <c r="PX121" s="43"/>
      <c r="PY121" s="43"/>
      <c r="PZ121" s="43"/>
      <c r="QA121" s="43"/>
      <c r="QB121" s="43"/>
      <c r="QC121" s="43"/>
      <c r="QD121" s="43"/>
      <c r="QE121" s="43"/>
      <c r="QF121" s="43"/>
      <c r="QG121" s="43"/>
      <c r="QH121" s="43"/>
      <c r="QI121" s="43"/>
      <c r="QJ121" s="43"/>
      <c r="QK121" s="43"/>
      <c r="QL121" s="43"/>
      <c r="QM121" s="43"/>
      <c r="QN121" s="43"/>
      <c r="QO121" s="43"/>
      <c r="QP121" s="43"/>
      <c r="QQ121" s="43"/>
      <c r="QR121" s="43"/>
      <c r="QS121" s="43"/>
      <c r="QT121" s="43"/>
      <c r="QU121" s="43"/>
      <c r="QV121" s="43"/>
      <c r="QW121" s="43"/>
      <c r="QX121" s="43"/>
      <c r="QY121" s="43"/>
      <c r="QZ121" s="43"/>
      <c r="RA121" s="43"/>
      <c r="RB121" s="43"/>
      <c r="RC121" s="43"/>
      <c r="RD121" s="43"/>
      <c r="RE121" s="43"/>
      <c r="RF121" s="43"/>
      <c r="RG121" s="43"/>
      <c r="RH121" s="43"/>
      <c r="RI121" s="43"/>
      <c r="RJ121" s="43"/>
      <c r="RK121" s="43"/>
      <c r="RL121" s="43"/>
      <c r="RM121" s="43"/>
      <c r="RN121" s="43"/>
      <c r="RO121" s="43"/>
      <c r="RP121" s="43"/>
      <c r="RQ121" s="43"/>
      <c r="RR121" s="43"/>
      <c r="RS121" s="43"/>
      <c r="RT121" s="43"/>
      <c r="RU121" s="43"/>
      <c r="RV121" s="43"/>
      <c r="RW121" s="43"/>
      <c r="RX121" s="43"/>
      <c r="RY121" s="43"/>
      <c r="RZ121" s="43"/>
      <c r="SA121" s="43"/>
      <c r="SB121" s="43"/>
      <c r="SC121" s="43"/>
      <c r="SD121" s="43"/>
      <c r="SE121" s="43"/>
      <c r="SF121" s="43"/>
      <c r="SG121" s="43"/>
      <c r="SH121" s="43"/>
      <c r="SI121" s="43"/>
      <c r="SJ121" s="43"/>
      <c r="SK121" s="43"/>
      <c r="SL121" s="43"/>
      <c r="SM121" s="43"/>
      <c r="SN121" s="43"/>
    </row>
    <row r="122" spans="1:508" ht="16.5" customHeight="1" x14ac:dyDescent="0.2">
      <c r="A122" s="20">
        <v>1184</v>
      </c>
      <c r="B122" s="20" t="s">
        <v>72</v>
      </c>
      <c r="C122" s="20" t="s">
        <v>222</v>
      </c>
      <c r="D122" s="20" t="s">
        <v>30</v>
      </c>
      <c r="E122" s="20" t="s">
        <v>1345</v>
      </c>
      <c r="F122" s="22" t="s">
        <v>221</v>
      </c>
      <c r="G122" s="44" t="s">
        <v>37</v>
      </c>
      <c r="H122" s="20" t="s">
        <v>35</v>
      </c>
      <c r="I122" s="20" t="s">
        <v>81</v>
      </c>
      <c r="J122" s="22" t="s">
        <v>227</v>
      </c>
      <c r="K122" s="20" t="s">
        <v>95</v>
      </c>
      <c r="L122" s="20" t="s">
        <v>95</v>
      </c>
      <c r="M122" s="20" t="s">
        <v>95</v>
      </c>
      <c r="N122" s="20" t="s">
        <v>95</v>
      </c>
      <c r="O122" s="20" t="s">
        <v>95</v>
      </c>
      <c r="P122" s="23">
        <v>7527000</v>
      </c>
      <c r="Q122" s="24">
        <v>1</v>
      </c>
      <c r="R122" s="25">
        <v>45658</v>
      </c>
      <c r="S122" s="20" t="s">
        <v>83</v>
      </c>
      <c r="T122" s="23">
        <v>90324000</v>
      </c>
      <c r="U122" s="27" t="s">
        <v>39</v>
      </c>
      <c r="V122" s="28" t="s">
        <v>40</v>
      </c>
      <c r="W122" s="43"/>
      <c r="X122" s="43"/>
      <c r="Y122" s="43"/>
      <c r="Z122" s="43"/>
      <c r="AA122" s="43"/>
      <c r="AB122" s="43"/>
      <c r="AC122" s="43"/>
      <c r="AD122" s="43"/>
      <c r="AE122" s="43"/>
      <c r="AF122" s="43"/>
      <c r="AG122" s="43"/>
      <c r="AH122" s="43"/>
      <c r="AI122" s="43"/>
      <c r="AJ122" s="43"/>
      <c r="AK122" s="43"/>
      <c r="AL122" s="43"/>
      <c r="AM122" s="43"/>
      <c r="AN122" s="43"/>
      <c r="AO122" s="43"/>
      <c r="AP122" s="43"/>
      <c r="AQ122" s="43"/>
      <c r="AR122" s="43"/>
      <c r="AS122" s="43"/>
      <c r="AT122" s="43"/>
      <c r="AU122" s="43"/>
      <c r="AV122" s="43"/>
      <c r="AW122" s="43"/>
      <c r="AX122" s="43"/>
      <c r="AY122" s="43"/>
      <c r="AZ122" s="43"/>
      <c r="BA122" s="43"/>
      <c r="BB122" s="43"/>
      <c r="BC122" s="43"/>
      <c r="BD122" s="43"/>
      <c r="BE122" s="43"/>
      <c r="BF122" s="43"/>
      <c r="BG122" s="43"/>
      <c r="BH122" s="43"/>
      <c r="BI122" s="43"/>
      <c r="BJ122" s="43"/>
      <c r="BK122" s="43"/>
      <c r="BL122" s="43"/>
      <c r="BM122" s="43"/>
      <c r="BN122" s="43"/>
      <c r="BO122" s="43"/>
      <c r="BP122" s="43"/>
      <c r="BQ122" s="43"/>
      <c r="BR122" s="43"/>
      <c r="BS122" s="43"/>
      <c r="BT122" s="43"/>
      <c r="BU122" s="43"/>
      <c r="BV122" s="43"/>
      <c r="BW122" s="43"/>
      <c r="BX122" s="43"/>
      <c r="BY122" s="43"/>
      <c r="BZ122" s="43"/>
      <c r="CA122" s="43"/>
      <c r="CB122" s="43"/>
      <c r="CC122" s="43"/>
      <c r="CD122" s="43"/>
      <c r="CE122" s="43"/>
      <c r="CF122" s="43"/>
      <c r="CG122" s="43"/>
      <c r="CH122" s="43"/>
      <c r="CI122" s="43"/>
      <c r="CJ122" s="43"/>
      <c r="CK122" s="43"/>
      <c r="CL122" s="43"/>
      <c r="CM122" s="43"/>
      <c r="CN122" s="43"/>
      <c r="CO122" s="43"/>
      <c r="CP122" s="43"/>
      <c r="CQ122" s="43"/>
      <c r="CR122" s="43"/>
      <c r="CS122" s="43"/>
      <c r="CT122" s="43"/>
      <c r="CU122" s="43"/>
      <c r="CV122" s="43"/>
      <c r="CW122" s="43"/>
      <c r="CX122" s="43"/>
      <c r="CY122" s="43"/>
      <c r="CZ122" s="43"/>
      <c r="DA122" s="43"/>
      <c r="DB122" s="43"/>
      <c r="DC122" s="43"/>
      <c r="DD122" s="43"/>
      <c r="DE122" s="43"/>
      <c r="DF122" s="43"/>
      <c r="DG122" s="43"/>
      <c r="DH122" s="43"/>
      <c r="DI122" s="43"/>
      <c r="DJ122" s="43"/>
      <c r="DK122" s="43"/>
      <c r="DL122" s="43"/>
      <c r="DM122" s="43"/>
      <c r="DN122" s="43"/>
      <c r="DO122" s="43"/>
      <c r="DP122" s="43"/>
      <c r="DQ122" s="43"/>
      <c r="DR122" s="43"/>
      <c r="DS122" s="43"/>
      <c r="DT122" s="43"/>
      <c r="DU122" s="43"/>
      <c r="DV122" s="43"/>
      <c r="DW122" s="43"/>
      <c r="DX122" s="43"/>
      <c r="DY122" s="43"/>
      <c r="DZ122" s="43"/>
      <c r="EA122" s="43"/>
      <c r="EB122" s="43"/>
      <c r="EC122" s="43"/>
      <c r="ED122" s="43"/>
      <c r="EE122" s="43"/>
      <c r="EF122" s="43"/>
      <c r="EG122" s="43"/>
      <c r="EH122" s="43"/>
      <c r="EI122" s="43"/>
      <c r="EJ122" s="43"/>
      <c r="EK122" s="43"/>
      <c r="EL122" s="43"/>
      <c r="EM122" s="43"/>
      <c r="EN122" s="43"/>
      <c r="EO122" s="43"/>
      <c r="EP122" s="43"/>
      <c r="EQ122" s="43"/>
      <c r="ER122" s="43"/>
      <c r="ES122" s="43"/>
      <c r="ET122" s="43"/>
      <c r="EU122" s="43"/>
      <c r="EV122" s="43"/>
      <c r="EW122" s="43"/>
      <c r="EX122" s="43"/>
      <c r="EY122" s="43"/>
      <c r="EZ122" s="43"/>
      <c r="FA122" s="43"/>
      <c r="FB122" s="43"/>
      <c r="FC122" s="43"/>
      <c r="FD122" s="43"/>
      <c r="FE122" s="43"/>
      <c r="FF122" s="43"/>
      <c r="FG122" s="43"/>
      <c r="FH122" s="43"/>
      <c r="FI122" s="43"/>
      <c r="FJ122" s="43"/>
      <c r="FK122" s="43"/>
      <c r="FL122" s="43"/>
      <c r="FM122" s="43"/>
      <c r="FN122" s="43"/>
      <c r="FO122" s="43"/>
      <c r="FP122" s="43"/>
      <c r="FQ122" s="43"/>
      <c r="FR122" s="43"/>
      <c r="FS122" s="43"/>
      <c r="FT122" s="43"/>
      <c r="FU122" s="43"/>
      <c r="FV122" s="43"/>
      <c r="FW122" s="43"/>
      <c r="FX122" s="43"/>
      <c r="FY122" s="43"/>
      <c r="FZ122" s="43"/>
      <c r="GA122" s="43"/>
      <c r="GB122" s="43"/>
      <c r="GC122" s="43"/>
      <c r="GD122" s="43"/>
      <c r="GE122" s="43"/>
      <c r="GF122" s="43"/>
      <c r="GG122" s="43"/>
      <c r="GH122" s="43"/>
      <c r="GI122" s="43"/>
      <c r="GJ122" s="43"/>
      <c r="GK122" s="43"/>
      <c r="GL122" s="43"/>
      <c r="GM122" s="43"/>
      <c r="GN122" s="43"/>
      <c r="GO122" s="43"/>
      <c r="GP122" s="43"/>
      <c r="GQ122" s="43"/>
      <c r="GR122" s="43"/>
      <c r="GS122" s="43"/>
      <c r="GT122" s="43"/>
      <c r="GU122" s="43"/>
      <c r="GV122" s="43"/>
      <c r="GW122" s="43"/>
      <c r="GX122" s="43"/>
      <c r="GY122" s="43"/>
      <c r="GZ122" s="43"/>
      <c r="HA122" s="43"/>
      <c r="HB122" s="43"/>
      <c r="HC122" s="43"/>
      <c r="HD122" s="43"/>
      <c r="HE122" s="43"/>
      <c r="HF122" s="43"/>
      <c r="HG122" s="43"/>
      <c r="HH122" s="43"/>
      <c r="HI122" s="43"/>
      <c r="HJ122" s="43"/>
      <c r="HK122" s="43"/>
      <c r="HL122" s="43"/>
      <c r="HM122" s="43"/>
      <c r="HN122" s="43"/>
      <c r="HO122" s="43"/>
      <c r="HP122" s="43"/>
      <c r="HQ122" s="43"/>
      <c r="HR122" s="43"/>
      <c r="HS122" s="43"/>
      <c r="HT122" s="43"/>
      <c r="HU122" s="43"/>
      <c r="HV122" s="43"/>
      <c r="HW122" s="43"/>
      <c r="HX122" s="43"/>
      <c r="HY122" s="43"/>
      <c r="HZ122" s="43"/>
      <c r="IA122" s="43"/>
      <c r="IB122" s="43"/>
      <c r="IC122" s="43"/>
      <c r="ID122" s="43"/>
      <c r="IE122" s="43"/>
      <c r="IF122" s="43"/>
      <c r="IG122" s="43"/>
      <c r="IH122" s="43"/>
      <c r="II122" s="43"/>
      <c r="IJ122" s="43"/>
      <c r="IK122" s="43"/>
      <c r="IL122" s="43"/>
      <c r="IM122" s="43"/>
      <c r="IN122" s="43"/>
      <c r="IO122" s="43"/>
      <c r="IP122" s="43"/>
      <c r="IQ122" s="43"/>
      <c r="IR122" s="43"/>
      <c r="IS122" s="43"/>
      <c r="IT122" s="43"/>
      <c r="IU122" s="43"/>
      <c r="IV122" s="43"/>
      <c r="IW122" s="43"/>
      <c r="IX122" s="43"/>
      <c r="IY122" s="43"/>
      <c r="IZ122" s="43"/>
      <c r="JA122" s="43"/>
      <c r="JB122" s="43"/>
      <c r="JC122" s="43"/>
      <c r="JD122" s="43"/>
      <c r="JE122" s="43"/>
      <c r="JF122" s="43"/>
      <c r="JG122" s="43"/>
      <c r="JH122" s="43"/>
      <c r="JI122" s="43"/>
      <c r="JJ122" s="43"/>
      <c r="JK122" s="43"/>
      <c r="JL122" s="43"/>
      <c r="JM122" s="43"/>
      <c r="JN122" s="43"/>
      <c r="JO122" s="43"/>
      <c r="JP122" s="43"/>
      <c r="JQ122" s="43"/>
      <c r="JR122" s="43"/>
      <c r="JS122" s="43"/>
      <c r="JT122" s="43"/>
      <c r="JU122" s="43"/>
      <c r="JV122" s="43"/>
      <c r="JW122" s="43"/>
      <c r="JX122" s="43"/>
      <c r="JY122" s="43"/>
      <c r="JZ122" s="43"/>
      <c r="KA122" s="43"/>
      <c r="KB122" s="43"/>
      <c r="KC122" s="43"/>
      <c r="KD122" s="43"/>
      <c r="KE122" s="43"/>
      <c r="KF122" s="43"/>
      <c r="KG122" s="43"/>
      <c r="KH122" s="43"/>
      <c r="KI122" s="43"/>
      <c r="KJ122" s="43"/>
      <c r="KK122" s="43"/>
      <c r="KL122" s="43"/>
      <c r="KM122" s="43"/>
      <c r="KN122" s="43"/>
      <c r="KO122" s="43"/>
      <c r="KP122" s="43"/>
      <c r="KQ122" s="43"/>
      <c r="KR122" s="43"/>
      <c r="KS122" s="43"/>
      <c r="KT122" s="43"/>
      <c r="KU122" s="43"/>
      <c r="KV122" s="43"/>
      <c r="KW122" s="43"/>
      <c r="KX122" s="43"/>
      <c r="KY122" s="43"/>
      <c r="KZ122" s="43"/>
      <c r="LA122" s="43"/>
      <c r="LB122" s="43"/>
      <c r="LC122" s="43"/>
      <c r="LD122" s="43"/>
      <c r="LE122" s="43"/>
      <c r="LF122" s="43"/>
      <c r="LG122" s="43"/>
      <c r="LH122" s="43"/>
      <c r="LI122" s="43"/>
      <c r="LJ122" s="43"/>
      <c r="LK122" s="43"/>
      <c r="LL122" s="43"/>
      <c r="LM122" s="43"/>
      <c r="LN122" s="43"/>
      <c r="LO122" s="43"/>
      <c r="LP122" s="43"/>
      <c r="LQ122" s="43"/>
      <c r="LR122" s="43"/>
      <c r="LS122" s="43"/>
      <c r="LT122" s="43"/>
      <c r="LU122" s="43"/>
      <c r="LV122" s="43"/>
      <c r="LW122" s="43"/>
      <c r="LX122" s="43"/>
      <c r="LY122" s="43"/>
      <c r="LZ122" s="43"/>
      <c r="MA122" s="43"/>
      <c r="MB122" s="43"/>
      <c r="MC122" s="43"/>
      <c r="MD122" s="43"/>
      <c r="ME122" s="43"/>
      <c r="MF122" s="43"/>
      <c r="MG122" s="43"/>
      <c r="MH122" s="43"/>
      <c r="MI122" s="43"/>
      <c r="MJ122" s="43"/>
      <c r="MK122" s="43"/>
      <c r="ML122" s="43"/>
      <c r="MM122" s="43"/>
      <c r="MN122" s="43"/>
      <c r="MO122" s="43"/>
      <c r="MP122" s="43"/>
      <c r="MQ122" s="43"/>
      <c r="MR122" s="43"/>
      <c r="MS122" s="43"/>
      <c r="MT122" s="43"/>
      <c r="MU122" s="43"/>
      <c r="MV122" s="43"/>
      <c r="MW122" s="43"/>
      <c r="MX122" s="43"/>
      <c r="MY122" s="43"/>
      <c r="MZ122" s="43"/>
      <c r="NA122" s="43"/>
      <c r="NB122" s="43"/>
      <c r="NC122" s="43"/>
      <c r="ND122" s="43"/>
      <c r="NE122" s="43"/>
      <c r="NF122" s="43"/>
      <c r="NG122" s="43"/>
      <c r="NH122" s="43"/>
      <c r="NI122" s="43"/>
      <c r="NJ122" s="43"/>
      <c r="NK122" s="43"/>
      <c r="NL122" s="43"/>
      <c r="NM122" s="43"/>
      <c r="NN122" s="43"/>
      <c r="NO122" s="43"/>
      <c r="NP122" s="43"/>
      <c r="NQ122" s="43"/>
      <c r="NR122" s="43"/>
      <c r="NS122" s="43"/>
      <c r="NT122" s="43"/>
      <c r="NU122" s="43"/>
      <c r="NV122" s="43"/>
      <c r="NW122" s="43"/>
      <c r="NX122" s="43"/>
      <c r="NY122" s="43"/>
      <c r="NZ122" s="43"/>
      <c r="OA122" s="43"/>
      <c r="OB122" s="43"/>
      <c r="OC122" s="43"/>
      <c r="OD122" s="43"/>
      <c r="OE122" s="43"/>
      <c r="OF122" s="43"/>
      <c r="OG122" s="43"/>
      <c r="OH122" s="43"/>
      <c r="OI122" s="43"/>
      <c r="OJ122" s="43"/>
      <c r="OK122" s="43"/>
      <c r="OL122" s="43"/>
      <c r="OM122" s="43"/>
      <c r="ON122" s="43"/>
      <c r="OO122" s="43"/>
      <c r="OP122" s="43"/>
      <c r="OQ122" s="43"/>
      <c r="OR122" s="43"/>
      <c r="OS122" s="43"/>
      <c r="OT122" s="43"/>
      <c r="OU122" s="43"/>
      <c r="OV122" s="43"/>
      <c r="OW122" s="43"/>
      <c r="OX122" s="43"/>
      <c r="OY122" s="43"/>
      <c r="OZ122" s="43"/>
      <c r="PA122" s="43"/>
      <c r="PB122" s="43"/>
      <c r="PC122" s="43"/>
      <c r="PD122" s="43"/>
      <c r="PE122" s="43"/>
      <c r="PF122" s="43"/>
      <c r="PG122" s="43"/>
      <c r="PH122" s="43"/>
      <c r="PI122" s="43"/>
      <c r="PJ122" s="43"/>
      <c r="PK122" s="43"/>
      <c r="PL122" s="43"/>
      <c r="PM122" s="43"/>
      <c r="PN122" s="43"/>
      <c r="PO122" s="43"/>
      <c r="PP122" s="43"/>
      <c r="PQ122" s="43"/>
      <c r="PR122" s="43"/>
      <c r="PS122" s="43"/>
      <c r="PT122" s="43"/>
      <c r="PU122" s="43"/>
      <c r="PV122" s="43"/>
      <c r="PW122" s="43"/>
      <c r="PX122" s="43"/>
      <c r="PY122" s="43"/>
      <c r="PZ122" s="43"/>
      <c r="QA122" s="43"/>
      <c r="QB122" s="43"/>
      <c r="QC122" s="43"/>
      <c r="QD122" s="43"/>
      <c r="QE122" s="43"/>
      <c r="QF122" s="43"/>
      <c r="QG122" s="43"/>
      <c r="QH122" s="43"/>
      <c r="QI122" s="43"/>
      <c r="QJ122" s="43"/>
      <c r="QK122" s="43"/>
      <c r="QL122" s="43"/>
      <c r="QM122" s="43"/>
      <c r="QN122" s="43"/>
      <c r="QO122" s="43"/>
      <c r="QP122" s="43"/>
      <c r="QQ122" s="43"/>
      <c r="QR122" s="43"/>
      <c r="QS122" s="43"/>
      <c r="QT122" s="43"/>
      <c r="QU122" s="43"/>
      <c r="QV122" s="43"/>
      <c r="QW122" s="43"/>
      <c r="QX122" s="43"/>
      <c r="QY122" s="43"/>
      <c r="QZ122" s="43"/>
      <c r="RA122" s="43"/>
      <c r="RB122" s="43"/>
      <c r="RC122" s="43"/>
      <c r="RD122" s="43"/>
      <c r="RE122" s="43"/>
      <c r="RF122" s="43"/>
      <c r="RG122" s="43"/>
      <c r="RH122" s="43"/>
      <c r="RI122" s="43"/>
      <c r="RJ122" s="43"/>
      <c r="RK122" s="43"/>
      <c r="RL122" s="43"/>
      <c r="RM122" s="43"/>
      <c r="RN122" s="43"/>
      <c r="RO122" s="43"/>
      <c r="RP122" s="43"/>
      <c r="RQ122" s="43"/>
      <c r="RR122" s="43"/>
      <c r="RS122" s="43"/>
      <c r="RT122" s="43"/>
      <c r="RU122" s="43"/>
      <c r="RV122" s="43"/>
      <c r="RW122" s="43"/>
      <c r="RX122" s="43"/>
      <c r="RY122" s="43"/>
      <c r="RZ122" s="43"/>
      <c r="SA122" s="43"/>
      <c r="SB122" s="43"/>
      <c r="SC122" s="43"/>
      <c r="SD122" s="43"/>
      <c r="SE122" s="43"/>
      <c r="SF122" s="43"/>
      <c r="SG122" s="43"/>
      <c r="SH122" s="43"/>
      <c r="SI122" s="43"/>
      <c r="SJ122" s="43"/>
      <c r="SK122" s="43"/>
      <c r="SL122" s="43"/>
      <c r="SM122" s="43"/>
      <c r="SN122" s="43"/>
    </row>
    <row r="123" spans="1:508" ht="16.5" customHeight="1" x14ac:dyDescent="0.2">
      <c r="A123" s="20">
        <v>1185</v>
      </c>
      <c r="B123" s="20" t="s">
        <v>72</v>
      </c>
      <c r="C123" s="20" t="s">
        <v>222</v>
      </c>
      <c r="D123" s="20" t="s">
        <v>30</v>
      </c>
      <c r="E123" s="20" t="s">
        <v>1345</v>
      </c>
      <c r="F123" s="22" t="s">
        <v>219</v>
      </c>
      <c r="G123" s="44" t="s">
        <v>84</v>
      </c>
      <c r="H123" s="20" t="s">
        <v>35</v>
      </c>
      <c r="I123" s="20" t="s">
        <v>81</v>
      </c>
      <c r="J123" s="22" t="s">
        <v>227</v>
      </c>
      <c r="K123" s="20" t="s">
        <v>95</v>
      </c>
      <c r="L123" s="20" t="s">
        <v>95</v>
      </c>
      <c r="M123" s="20" t="s">
        <v>95</v>
      </c>
      <c r="N123" s="20" t="s">
        <v>95</v>
      </c>
      <c r="O123" s="20" t="s">
        <v>95</v>
      </c>
      <c r="P123" s="23">
        <v>3474000</v>
      </c>
      <c r="Q123" s="24">
        <v>1</v>
      </c>
      <c r="R123" s="25">
        <v>45658</v>
      </c>
      <c r="S123" s="20" t="s">
        <v>83</v>
      </c>
      <c r="T123" s="23">
        <v>41688000</v>
      </c>
      <c r="U123" s="27" t="s">
        <v>39</v>
      </c>
      <c r="V123" s="28" t="s">
        <v>40</v>
      </c>
      <c r="W123" s="43"/>
      <c r="X123" s="43"/>
      <c r="Y123" s="43"/>
      <c r="Z123" s="43"/>
      <c r="AA123" s="43"/>
      <c r="AB123" s="43"/>
      <c r="AC123" s="43"/>
      <c r="AD123" s="43"/>
      <c r="AE123" s="43"/>
      <c r="AF123" s="43"/>
      <c r="AG123" s="43"/>
      <c r="AH123" s="43"/>
      <c r="AI123" s="43"/>
      <c r="AJ123" s="43"/>
      <c r="AK123" s="43"/>
      <c r="AL123" s="43"/>
      <c r="AM123" s="43"/>
      <c r="AN123" s="43"/>
      <c r="AO123" s="43"/>
      <c r="AP123" s="43"/>
      <c r="AQ123" s="43"/>
      <c r="AR123" s="43"/>
      <c r="AS123" s="43"/>
      <c r="AT123" s="43"/>
      <c r="AU123" s="43"/>
      <c r="AV123" s="43"/>
      <c r="AW123" s="43"/>
      <c r="AX123" s="43"/>
      <c r="AY123" s="43"/>
      <c r="AZ123" s="43"/>
      <c r="BA123" s="43"/>
      <c r="BB123" s="43"/>
      <c r="BC123" s="43"/>
      <c r="BD123" s="43"/>
      <c r="BE123" s="43"/>
      <c r="BF123" s="43"/>
      <c r="BG123" s="43"/>
      <c r="BH123" s="43"/>
      <c r="BI123" s="43"/>
      <c r="BJ123" s="43"/>
      <c r="BK123" s="43"/>
      <c r="BL123" s="43"/>
      <c r="BM123" s="43"/>
      <c r="BN123" s="43"/>
      <c r="BO123" s="43"/>
      <c r="BP123" s="43"/>
      <c r="BQ123" s="43"/>
      <c r="BR123" s="43"/>
      <c r="BS123" s="43"/>
      <c r="BT123" s="43"/>
      <c r="BU123" s="43"/>
      <c r="BV123" s="43"/>
      <c r="BW123" s="43"/>
      <c r="BX123" s="43"/>
      <c r="BY123" s="43"/>
      <c r="BZ123" s="43"/>
      <c r="CA123" s="43"/>
      <c r="CB123" s="43"/>
      <c r="CC123" s="43"/>
      <c r="CD123" s="43"/>
      <c r="CE123" s="43"/>
      <c r="CF123" s="43"/>
      <c r="CG123" s="43"/>
      <c r="CH123" s="43"/>
      <c r="CI123" s="43"/>
      <c r="CJ123" s="43"/>
      <c r="CK123" s="43"/>
      <c r="CL123" s="43"/>
      <c r="CM123" s="43"/>
      <c r="CN123" s="43"/>
      <c r="CO123" s="43"/>
      <c r="CP123" s="43"/>
      <c r="CQ123" s="43"/>
      <c r="CR123" s="43"/>
      <c r="CS123" s="43"/>
      <c r="CT123" s="43"/>
      <c r="CU123" s="43"/>
      <c r="CV123" s="43"/>
      <c r="CW123" s="43"/>
      <c r="CX123" s="43"/>
      <c r="CY123" s="43"/>
      <c r="CZ123" s="43"/>
      <c r="DA123" s="43"/>
      <c r="DB123" s="43"/>
      <c r="DC123" s="43"/>
      <c r="DD123" s="43"/>
      <c r="DE123" s="43"/>
      <c r="DF123" s="43"/>
      <c r="DG123" s="43"/>
      <c r="DH123" s="43"/>
      <c r="DI123" s="43"/>
      <c r="DJ123" s="43"/>
      <c r="DK123" s="43"/>
      <c r="DL123" s="43"/>
      <c r="DM123" s="43"/>
      <c r="DN123" s="43"/>
      <c r="DO123" s="43"/>
      <c r="DP123" s="43"/>
      <c r="DQ123" s="43"/>
      <c r="DR123" s="43"/>
      <c r="DS123" s="43"/>
      <c r="DT123" s="43"/>
      <c r="DU123" s="43"/>
      <c r="DV123" s="43"/>
      <c r="DW123" s="43"/>
      <c r="DX123" s="43"/>
      <c r="DY123" s="43"/>
      <c r="DZ123" s="43"/>
      <c r="EA123" s="43"/>
      <c r="EB123" s="43"/>
      <c r="EC123" s="43"/>
      <c r="ED123" s="43"/>
      <c r="EE123" s="43"/>
      <c r="EF123" s="43"/>
      <c r="EG123" s="43"/>
      <c r="EH123" s="43"/>
      <c r="EI123" s="43"/>
      <c r="EJ123" s="43"/>
      <c r="EK123" s="43"/>
      <c r="EL123" s="43"/>
      <c r="EM123" s="43"/>
      <c r="EN123" s="43"/>
      <c r="EO123" s="43"/>
      <c r="EP123" s="43"/>
      <c r="EQ123" s="43"/>
      <c r="ER123" s="43"/>
      <c r="ES123" s="43"/>
      <c r="ET123" s="43"/>
      <c r="EU123" s="43"/>
      <c r="EV123" s="43"/>
      <c r="EW123" s="43"/>
      <c r="EX123" s="43"/>
      <c r="EY123" s="43"/>
      <c r="EZ123" s="43"/>
      <c r="FA123" s="43"/>
      <c r="FB123" s="43"/>
      <c r="FC123" s="43"/>
      <c r="FD123" s="43"/>
      <c r="FE123" s="43"/>
      <c r="FF123" s="43"/>
      <c r="FG123" s="43"/>
      <c r="FH123" s="43"/>
      <c r="FI123" s="43"/>
      <c r="FJ123" s="43"/>
      <c r="FK123" s="43"/>
      <c r="FL123" s="43"/>
      <c r="FM123" s="43"/>
      <c r="FN123" s="43"/>
      <c r="FO123" s="43"/>
      <c r="FP123" s="43"/>
      <c r="FQ123" s="43"/>
      <c r="FR123" s="43"/>
      <c r="FS123" s="43"/>
      <c r="FT123" s="43"/>
      <c r="FU123" s="43"/>
      <c r="FV123" s="43"/>
      <c r="FW123" s="43"/>
      <c r="FX123" s="43"/>
      <c r="FY123" s="43"/>
      <c r="FZ123" s="43"/>
      <c r="GA123" s="43"/>
      <c r="GB123" s="43"/>
      <c r="GC123" s="43"/>
      <c r="GD123" s="43"/>
      <c r="GE123" s="43"/>
      <c r="GF123" s="43"/>
      <c r="GG123" s="43"/>
      <c r="GH123" s="43"/>
      <c r="GI123" s="43"/>
      <c r="GJ123" s="43"/>
      <c r="GK123" s="43"/>
      <c r="GL123" s="43"/>
      <c r="GM123" s="43"/>
      <c r="GN123" s="43"/>
      <c r="GO123" s="43"/>
      <c r="GP123" s="43"/>
      <c r="GQ123" s="43"/>
      <c r="GR123" s="43"/>
      <c r="GS123" s="43"/>
      <c r="GT123" s="43"/>
      <c r="GU123" s="43"/>
      <c r="GV123" s="43"/>
      <c r="GW123" s="43"/>
      <c r="GX123" s="43"/>
      <c r="GY123" s="43"/>
      <c r="GZ123" s="43"/>
      <c r="HA123" s="43"/>
      <c r="HB123" s="43"/>
      <c r="HC123" s="43"/>
      <c r="HD123" s="43"/>
      <c r="HE123" s="43"/>
      <c r="HF123" s="43"/>
      <c r="HG123" s="43"/>
      <c r="HH123" s="43"/>
      <c r="HI123" s="43"/>
      <c r="HJ123" s="43"/>
      <c r="HK123" s="43"/>
      <c r="HL123" s="43"/>
      <c r="HM123" s="43"/>
      <c r="HN123" s="43"/>
      <c r="HO123" s="43"/>
      <c r="HP123" s="43"/>
      <c r="HQ123" s="43"/>
      <c r="HR123" s="43"/>
      <c r="HS123" s="43"/>
      <c r="HT123" s="43"/>
      <c r="HU123" s="43"/>
      <c r="HV123" s="43"/>
      <c r="HW123" s="43"/>
      <c r="HX123" s="43"/>
      <c r="HY123" s="43"/>
      <c r="HZ123" s="43"/>
      <c r="IA123" s="43"/>
      <c r="IB123" s="43"/>
      <c r="IC123" s="43"/>
      <c r="ID123" s="43"/>
      <c r="IE123" s="43"/>
      <c r="IF123" s="43"/>
      <c r="IG123" s="43"/>
      <c r="IH123" s="43"/>
      <c r="II123" s="43"/>
      <c r="IJ123" s="43"/>
      <c r="IK123" s="43"/>
      <c r="IL123" s="43"/>
      <c r="IM123" s="43"/>
      <c r="IN123" s="43"/>
      <c r="IO123" s="43"/>
      <c r="IP123" s="43"/>
      <c r="IQ123" s="43"/>
      <c r="IR123" s="43"/>
      <c r="IS123" s="43"/>
      <c r="IT123" s="43"/>
      <c r="IU123" s="43"/>
      <c r="IV123" s="43"/>
      <c r="IW123" s="43"/>
      <c r="IX123" s="43"/>
      <c r="IY123" s="43"/>
      <c r="IZ123" s="43"/>
      <c r="JA123" s="43"/>
      <c r="JB123" s="43"/>
      <c r="JC123" s="43"/>
      <c r="JD123" s="43"/>
      <c r="JE123" s="43"/>
      <c r="JF123" s="43"/>
      <c r="JG123" s="43"/>
      <c r="JH123" s="43"/>
      <c r="JI123" s="43"/>
      <c r="JJ123" s="43"/>
      <c r="JK123" s="43"/>
      <c r="JL123" s="43"/>
      <c r="JM123" s="43"/>
      <c r="JN123" s="43"/>
      <c r="JO123" s="43"/>
      <c r="JP123" s="43"/>
      <c r="JQ123" s="43"/>
      <c r="JR123" s="43"/>
      <c r="JS123" s="43"/>
      <c r="JT123" s="43"/>
      <c r="JU123" s="43"/>
      <c r="JV123" s="43"/>
      <c r="JW123" s="43"/>
      <c r="JX123" s="43"/>
      <c r="JY123" s="43"/>
      <c r="JZ123" s="43"/>
      <c r="KA123" s="43"/>
      <c r="KB123" s="43"/>
      <c r="KC123" s="43"/>
      <c r="KD123" s="43"/>
      <c r="KE123" s="43"/>
      <c r="KF123" s="43"/>
      <c r="KG123" s="43"/>
      <c r="KH123" s="43"/>
      <c r="KI123" s="43"/>
      <c r="KJ123" s="43"/>
      <c r="KK123" s="43"/>
      <c r="KL123" s="43"/>
      <c r="KM123" s="43"/>
      <c r="KN123" s="43"/>
      <c r="KO123" s="43"/>
      <c r="KP123" s="43"/>
      <c r="KQ123" s="43"/>
      <c r="KR123" s="43"/>
      <c r="KS123" s="43"/>
      <c r="KT123" s="43"/>
      <c r="KU123" s="43"/>
      <c r="KV123" s="43"/>
      <c r="KW123" s="43"/>
      <c r="KX123" s="43"/>
      <c r="KY123" s="43"/>
      <c r="KZ123" s="43"/>
      <c r="LA123" s="43"/>
      <c r="LB123" s="43"/>
      <c r="LC123" s="43"/>
      <c r="LD123" s="43"/>
      <c r="LE123" s="43"/>
      <c r="LF123" s="43"/>
      <c r="LG123" s="43"/>
      <c r="LH123" s="43"/>
      <c r="LI123" s="43"/>
      <c r="LJ123" s="43"/>
      <c r="LK123" s="43"/>
      <c r="LL123" s="43"/>
      <c r="LM123" s="43"/>
      <c r="LN123" s="43"/>
      <c r="LO123" s="43"/>
      <c r="LP123" s="43"/>
      <c r="LQ123" s="43"/>
      <c r="LR123" s="43"/>
      <c r="LS123" s="43"/>
      <c r="LT123" s="43"/>
      <c r="LU123" s="43"/>
      <c r="LV123" s="43"/>
      <c r="LW123" s="43"/>
      <c r="LX123" s="43"/>
      <c r="LY123" s="43"/>
      <c r="LZ123" s="43"/>
      <c r="MA123" s="43"/>
      <c r="MB123" s="43"/>
      <c r="MC123" s="43"/>
      <c r="MD123" s="43"/>
      <c r="ME123" s="43"/>
      <c r="MF123" s="43"/>
      <c r="MG123" s="43"/>
      <c r="MH123" s="43"/>
      <c r="MI123" s="43"/>
      <c r="MJ123" s="43"/>
      <c r="MK123" s="43"/>
      <c r="ML123" s="43"/>
      <c r="MM123" s="43"/>
      <c r="MN123" s="43"/>
      <c r="MO123" s="43"/>
      <c r="MP123" s="43"/>
      <c r="MQ123" s="43"/>
      <c r="MR123" s="43"/>
      <c r="MS123" s="43"/>
      <c r="MT123" s="43"/>
      <c r="MU123" s="43"/>
      <c r="MV123" s="43"/>
      <c r="MW123" s="43"/>
      <c r="MX123" s="43"/>
      <c r="MY123" s="43"/>
      <c r="MZ123" s="43"/>
      <c r="NA123" s="43"/>
      <c r="NB123" s="43"/>
      <c r="NC123" s="43"/>
      <c r="ND123" s="43"/>
      <c r="NE123" s="43"/>
      <c r="NF123" s="43"/>
      <c r="NG123" s="43"/>
      <c r="NH123" s="43"/>
      <c r="NI123" s="43"/>
      <c r="NJ123" s="43"/>
      <c r="NK123" s="43"/>
      <c r="NL123" s="43"/>
      <c r="NM123" s="43"/>
      <c r="NN123" s="43"/>
      <c r="NO123" s="43"/>
      <c r="NP123" s="43"/>
      <c r="NQ123" s="43"/>
      <c r="NR123" s="43"/>
      <c r="NS123" s="43"/>
      <c r="NT123" s="43"/>
      <c r="NU123" s="43"/>
      <c r="NV123" s="43"/>
      <c r="NW123" s="43"/>
      <c r="NX123" s="43"/>
      <c r="NY123" s="43"/>
      <c r="NZ123" s="43"/>
      <c r="OA123" s="43"/>
      <c r="OB123" s="43"/>
      <c r="OC123" s="43"/>
      <c r="OD123" s="43"/>
      <c r="OE123" s="43"/>
      <c r="OF123" s="43"/>
      <c r="OG123" s="43"/>
      <c r="OH123" s="43"/>
      <c r="OI123" s="43"/>
      <c r="OJ123" s="43"/>
      <c r="OK123" s="43"/>
      <c r="OL123" s="43"/>
      <c r="OM123" s="43"/>
      <c r="ON123" s="43"/>
      <c r="OO123" s="43"/>
      <c r="OP123" s="43"/>
      <c r="OQ123" s="43"/>
      <c r="OR123" s="43"/>
      <c r="OS123" s="43"/>
      <c r="OT123" s="43"/>
      <c r="OU123" s="43"/>
      <c r="OV123" s="43"/>
      <c r="OW123" s="43"/>
      <c r="OX123" s="43"/>
      <c r="OY123" s="43"/>
      <c r="OZ123" s="43"/>
      <c r="PA123" s="43"/>
      <c r="PB123" s="43"/>
      <c r="PC123" s="43"/>
      <c r="PD123" s="43"/>
      <c r="PE123" s="43"/>
      <c r="PF123" s="43"/>
      <c r="PG123" s="43"/>
      <c r="PH123" s="43"/>
      <c r="PI123" s="43"/>
      <c r="PJ123" s="43"/>
      <c r="PK123" s="43"/>
      <c r="PL123" s="43"/>
      <c r="PM123" s="43"/>
      <c r="PN123" s="43"/>
      <c r="PO123" s="43"/>
      <c r="PP123" s="43"/>
      <c r="PQ123" s="43"/>
      <c r="PR123" s="43"/>
      <c r="PS123" s="43"/>
      <c r="PT123" s="43"/>
      <c r="PU123" s="43"/>
      <c r="PV123" s="43"/>
      <c r="PW123" s="43"/>
      <c r="PX123" s="43"/>
      <c r="PY123" s="43"/>
      <c r="PZ123" s="43"/>
      <c r="QA123" s="43"/>
      <c r="QB123" s="43"/>
      <c r="QC123" s="43"/>
      <c r="QD123" s="43"/>
      <c r="QE123" s="43"/>
      <c r="QF123" s="43"/>
      <c r="QG123" s="43"/>
      <c r="QH123" s="43"/>
      <c r="QI123" s="43"/>
      <c r="QJ123" s="43"/>
      <c r="QK123" s="43"/>
      <c r="QL123" s="43"/>
      <c r="QM123" s="43"/>
      <c r="QN123" s="43"/>
      <c r="QO123" s="43"/>
      <c r="QP123" s="43"/>
      <c r="QQ123" s="43"/>
      <c r="QR123" s="43"/>
      <c r="QS123" s="43"/>
      <c r="QT123" s="43"/>
      <c r="QU123" s="43"/>
      <c r="QV123" s="43"/>
      <c r="QW123" s="43"/>
      <c r="QX123" s="43"/>
      <c r="QY123" s="43"/>
      <c r="QZ123" s="43"/>
      <c r="RA123" s="43"/>
      <c r="RB123" s="43"/>
      <c r="RC123" s="43"/>
      <c r="RD123" s="43"/>
      <c r="RE123" s="43"/>
      <c r="RF123" s="43"/>
      <c r="RG123" s="43"/>
      <c r="RH123" s="43"/>
      <c r="RI123" s="43"/>
      <c r="RJ123" s="43"/>
      <c r="RK123" s="43"/>
      <c r="RL123" s="43"/>
      <c r="RM123" s="43"/>
      <c r="RN123" s="43"/>
      <c r="RO123" s="43"/>
      <c r="RP123" s="43"/>
      <c r="RQ123" s="43"/>
      <c r="RR123" s="43"/>
      <c r="RS123" s="43"/>
      <c r="RT123" s="43"/>
      <c r="RU123" s="43"/>
      <c r="RV123" s="43"/>
      <c r="RW123" s="43"/>
      <c r="RX123" s="43"/>
      <c r="RY123" s="43"/>
      <c r="RZ123" s="43"/>
      <c r="SA123" s="43"/>
      <c r="SB123" s="43"/>
      <c r="SC123" s="43"/>
      <c r="SD123" s="43"/>
      <c r="SE123" s="43"/>
      <c r="SF123" s="43"/>
      <c r="SG123" s="43"/>
      <c r="SH123" s="43"/>
      <c r="SI123" s="43"/>
      <c r="SJ123" s="43"/>
      <c r="SK123" s="43"/>
      <c r="SL123" s="43"/>
      <c r="SM123" s="43"/>
      <c r="SN123" s="43"/>
    </row>
    <row r="124" spans="1:508" ht="16.5" customHeight="1" x14ac:dyDescent="0.2">
      <c r="A124" s="20">
        <v>1187</v>
      </c>
      <c r="B124" s="20" t="s">
        <v>72</v>
      </c>
      <c r="C124" s="20" t="s">
        <v>222</v>
      </c>
      <c r="D124" s="20" t="s">
        <v>30</v>
      </c>
      <c r="E124" s="20" t="s">
        <v>1345</v>
      </c>
      <c r="F124" s="22" t="s">
        <v>221</v>
      </c>
      <c r="G124" s="44" t="s">
        <v>37</v>
      </c>
      <c r="H124" s="20" t="s">
        <v>35</v>
      </c>
      <c r="I124" s="20" t="s">
        <v>81</v>
      </c>
      <c r="J124" s="22" t="s">
        <v>228</v>
      </c>
      <c r="K124" s="20" t="s">
        <v>95</v>
      </c>
      <c r="L124" s="20" t="s">
        <v>95</v>
      </c>
      <c r="M124" s="20" t="s">
        <v>95</v>
      </c>
      <c r="N124" s="20" t="s">
        <v>95</v>
      </c>
      <c r="O124" s="20" t="s">
        <v>95</v>
      </c>
      <c r="P124" s="23">
        <v>9117000</v>
      </c>
      <c r="Q124" s="24">
        <v>1</v>
      </c>
      <c r="R124" s="25">
        <v>45658</v>
      </c>
      <c r="S124" s="20" t="s">
        <v>83</v>
      </c>
      <c r="T124" s="23">
        <v>109404000</v>
      </c>
      <c r="U124" s="27" t="s">
        <v>39</v>
      </c>
      <c r="V124" s="28" t="s">
        <v>40</v>
      </c>
      <c r="W124" s="43"/>
      <c r="X124" s="43"/>
      <c r="Y124" s="43"/>
      <c r="Z124" s="43"/>
      <c r="AA124" s="43"/>
      <c r="AB124" s="43"/>
      <c r="AC124" s="43"/>
      <c r="AD124" s="43"/>
      <c r="AE124" s="43"/>
      <c r="AF124" s="43"/>
      <c r="AG124" s="43"/>
      <c r="AH124" s="43"/>
      <c r="AI124" s="43"/>
      <c r="AJ124" s="43"/>
      <c r="AK124" s="43"/>
      <c r="AL124" s="43"/>
      <c r="AM124" s="43"/>
      <c r="AN124" s="43"/>
      <c r="AO124" s="43"/>
      <c r="AP124" s="43"/>
      <c r="AQ124" s="43"/>
      <c r="AR124" s="43"/>
      <c r="AS124" s="43"/>
      <c r="AT124" s="43"/>
      <c r="AU124" s="43"/>
      <c r="AV124" s="43"/>
      <c r="AW124" s="43"/>
      <c r="AX124" s="43"/>
      <c r="AY124" s="43"/>
      <c r="AZ124" s="43"/>
      <c r="BA124" s="43"/>
      <c r="BB124" s="43"/>
      <c r="BC124" s="43"/>
      <c r="BD124" s="43"/>
      <c r="BE124" s="43"/>
      <c r="BF124" s="43"/>
      <c r="BG124" s="43"/>
      <c r="BH124" s="43"/>
      <c r="BI124" s="43"/>
      <c r="BJ124" s="43"/>
      <c r="BK124" s="43"/>
      <c r="BL124" s="43"/>
      <c r="BM124" s="43"/>
      <c r="BN124" s="43"/>
      <c r="BO124" s="43"/>
      <c r="BP124" s="43"/>
      <c r="BQ124" s="43"/>
      <c r="BR124" s="43"/>
      <c r="BS124" s="43"/>
      <c r="BT124" s="43"/>
      <c r="BU124" s="43"/>
      <c r="BV124" s="43"/>
      <c r="BW124" s="43"/>
      <c r="BX124" s="43"/>
      <c r="BY124" s="43"/>
      <c r="BZ124" s="43"/>
      <c r="CA124" s="43"/>
      <c r="CB124" s="43"/>
      <c r="CC124" s="43"/>
      <c r="CD124" s="43"/>
      <c r="CE124" s="43"/>
      <c r="CF124" s="43"/>
      <c r="CG124" s="43"/>
      <c r="CH124" s="43"/>
      <c r="CI124" s="43"/>
      <c r="CJ124" s="43"/>
      <c r="CK124" s="43"/>
      <c r="CL124" s="43"/>
      <c r="CM124" s="43"/>
      <c r="CN124" s="43"/>
      <c r="CO124" s="43"/>
      <c r="CP124" s="43"/>
      <c r="CQ124" s="43"/>
      <c r="CR124" s="43"/>
      <c r="CS124" s="43"/>
      <c r="CT124" s="43"/>
      <c r="CU124" s="43"/>
      <c r="CV124" s="43"/>
      <c r="CW124" s="43"/>
      <c r="CX124" s="43"/>
      <c r="CY124" s="43"/>
      <c r="CZ124" s="43"/>
      <c r="DA124" s="43"/>
      <c r="DB124" s="43"/>
      <c r="DC124" s="43"/>
      <c r="DD124" s="43"/>
      <c r="DE124" s="43"/>
      <c r="DF124" s="43"/>
      <c r="DG124" s="43"/>
      <c r="DH124" s="43"/>
      <c r="DI124" s="43"/>
      <c r="DJ124" s="43"/>
      <c r="DK124" s="43"/>
      <c r="DL124" s="43"/>
      <c r="DM124" s="43"/>
      <c r="DN124" s="43"/>
      <c r="DO124" s="43"/>
      <c r="DP124" s="43"/>
      <c r="DQ124" s="43"/>
      <c r="DR124" s="43"/>
      <c r="DS124" s="43"/>
      <c r="DT124" s="43"/>
      <c r="DU124" s="43"/>
      <c r="DV124" s="43"/>
      <c r="DW124" s="43"/>
      <c r="DX124" s="43"/>
      <c r="DY124" s="43"/>
      <c r="DZ124" s="43"/>
      <c r="EA124" s="43"/>
      <c r="EB124" s="43"/>
      <c r="EC124" s="43"/>
      <c r="ED124" s="43"/>
      <c r="EE124" s="43"/>
      <c r="EF124" s="43"/>
      <c r="EG124" s="43"/>
      <c r="EH124" s="43"/>
      <c r="EI124" s="43"/>
      <c r="EJ124" s="43"/>
      <c r="EK124" s="43"/>
      <c r="EL124" s="43"/>
      <c r="EM124" s="43"/>
      <c r="EN124" s="43"/>
      <c r="EO124" s="43"/>
      <c r="EP124" s="43"/>
      <c r="EQ124" s="43"/>
      <c r="ER124" s="43"/>
      <c r="ES124" s="43"/>
      <c r="ET124" s="43"/>
      <c r="EU124" s="43"/>
      <c r="EV124" s="43"/>
      <c r="EW124" s="43"/>
      <c r="EX124" s="43"/>
      <c r="EY124" s="43"/>
      <c r="EZ124" s="43"/>
      <c r="FA124" s="43"/>
      <c r="FB124" s="43"/>
      <c r="FC124" s="43"/>
      <c r="FD124" s="43"/>
      <c r="FE124" s="43"/>
      <c r="FF124" s="43"/>
      <c r="FG124" s="43"/>
      <c r="FH124" s="43"/>
      <c r="FI124" s="43"/>
      <c r="FJ124" s="43"/>
      <c r="FK124" s="43"/>
      <c r="FL124" s="43"/>
      <c r="FM124" s="43"/>
      <c r="FN124" s="43"/>
      <c r="FO124" s="43"/>
      <c r="FP124" s="43"/>
      <c r="FQ124" s="43"/>
      <c r="FR124" s="43"/>
      <c r="FS124" s="43"/>
      <c r="FT124" s="43"/>
      <c r="FU124" s="43"/>
      <c r="FV124" s="43"/>
      <c r="FW124" s="43"/>
      <c r="FX124" s="43"/>
      <c r="FY124" s="43"/>
      <c r="FZ124" s="43"/>
      <c r="GA124" s="43"/>
      <c r="GB124" s="43"/>
      <c r="GC124" s="43"/>
      <c r="GD124" s="43"/>
      <c r="GE124" s="43"/>
      <c r="GF124" s="43"/>
      <c r="GG124" s="43"/>
      <c r="GH124" s="43"/>
      <c r="GI124" s="43"/>
      <c r="GJ124" s="43"/>
      <c r="GK124" s="43"/>
      <c r="GL124" s="43"/>
      <c r="GM124" s="43"/>
      <c r="GN124" s="43"/>
      <c r="GO124" s="43"/>
      <c r="GP124" s="43"/>
      <c r="GQ124" s="43"/>
      <c r="GR124" s="43"/>
      <c r="GS124" s="43"/>
      <c r="GT124" s="43"/>
      <c r="GU124" s="43"/>
      <c r="GV124" s="43"/>
      <c r="GW124" s="43"/>
      <c r="GX124" s="43"/>
      <c r="GY124" s="43"/>
      <c r="GZ124" s="43"/>
      <c r="HA124" s="43"/>
      <c r="HB124" s="43"/>
      <c r="HC124" s="43"/>
      <c r="HD124" s="43"/>
      <c r="HE124" s="43"/>
      <c r="HF124" s="43"/>
      <c r="HG124" s="43"/>
      <c r="HH124" s="43"/>
      <c r="HI124" s="43"/>
      <c r="HJ124" s="43"/>
      <c r="HK124" s="43"/>
      <c r="HL124" s="43"/>
      <c r="HM124" s="43"/>
      <c r="HN124" s="43"/>
      <c r="HO124" s="43"/>
      <c r="HP124" s="43"/>
      <c r="HQ124" s="43"/>
      <c r="HR124" s="43"/>
      <c r="HS124" s="43"/>
      <c r="HT124" s="43"/>
      <c r="HU124" s="43"/>
      <c r="HV124" s="43"/>
      <c r="HW124" s="43"/>
      <c r="HX124" s="43"/>
      <c r="HY124" s="43"/>
      <c r="HZ124" s="43"/>
      <c r="IA124" s="43"/>
      <c r="IB124" s="43"/>
      <c r="IC124" s="43"/>
      <c r="ID124" s="43"/>
      <c r="IE124" s="43"/>
      <c r="IF124" s="43"/>
      <c r="IG124" s="43"/>
      <c r="IH124" s="43"/>
      <c r="II124" s="43"/>
      <c r="IJ124" s="43"/>
      <c r="IK124" s="43"/>
      <c r="IL124" s="43"/>
      <c r="IM124" s="43"/>
      <c r="IN124" s="43"/>
      <c r="IO124" s="43"/>
      <c r="IP124" s="43"/>
      <c r="IQ124" s="43"/>
      <c r="IR124" s="43"/>
      <c r="IS124" s="43"/>
      <c r="IT124" s="43"/>
      <c r="IU124" s="43"/>
      <c r="IV124" s="43"/>
      <c r="IW124" s="43"/>
      <c r="IX124" s="43"/>
      <c r="IY124" s="43"/>
      <c r="IZ124" s="43"/>
      <c r="JA124" s="43"/>
      <c r="JB124" s="43"/>
      <c r="JC124" s="43"/>
      <c r="JD124" s="43"/>
      <c r="JE124" s="43"/>
      <c r="JF124" s="43"/>
      <c r="JG124" s="43"/>
      <c r="JH124" s="43"/>
      <c r="JI124" s="43"/>
      <c r="JJ124" s="43"/>
      <c r="JK124" s="43"/>
      <c r="JL124" s="43"/>
      <c r="JM124" s="43"/>
      <c r="JN124" s="43"/>
      <c r="JO124" s="43"/>
      <c r="JP124" s="43"/>
      <c r="JQ124" s="43"/>
      <c r="JR124" s="43"/>
      <c r="JS124" s="43"/>
      <c r="JT124" s="43"/>
      <c r="JU124" s="43"/>
      <c r="JV124" s="43"/>
      <c r="JW124" s="43"/>
      <c r="JX124" s="43"/>
      <c r="JY124" s="43"/>
      <c r="JZ124" s="43"/>
      <c r="KA124" s="43"/>
      <c r="KB124" s="43"/>
      <c r="KC124" s="43"/>
      <c r="KD124" s="43"/>
      <c r="KE124" s="43"/>
      <c r="KF124" s="43"/>
      <c r="KG124" s="43"/>
      <c r="KH124" s="43"/>
      <c r="KI124" s="43"/>
      <c r="KJ124" s="43"/>
      <c r="KK124" s="43"/>
      <c r="KL124" s="43"/>
      <c r="KM124" s="43"/>
      <c r="KN124" s="43"/>
      <c r="KO124" s="43"/>
      <c r="KP124" s="43"/>
      <c r="KQ124" s="43"/>
      <c r="KR124" s="43"/>
      <c r="KS124" s="43"/>
      <c r="KT124" s="43"/>
      <c r="KU124" s="43"/>
      <c r="KV124" s="43"/>
      <c r="KW124" s="43"/>
      <c r="KX124" s="43"/>
      <c r="KY124" s="43"/>
      <c r="KZ124" s="43"/>
      <c r="LA124" s="43"/>
      <c r="LB124" s="43"/>
      <c r="LC124" s="43"/>
      <c r="LD124" s="43"/>
      <c r="LE124" s="43"/>
      <c r="LF124" s="43"/>
      <c r="LG124" s="43"/>
      <c r="LH124" s="43"/>
      <c r="LI124" s="43"/>
      <c r="LJ124" s="43"/>
      <c r="LK124" s="43"/>
      <c r="LL124" s="43"/>
      <c r="LM124" s="43"/>
      <c r="LN124" s="43"/>
      <c r="LO124" s="43"/>
      <c r="LP124" s="43"/>
      <c r="LQ124" s="43"/>
      <c r="LR124" s="43"/>
      <c r="LS124" s="43"/>
      <c r="LT124" s="43"/>
      <c r="LU124" s="43"/>
      <c r="LV124" s="43"/>
      <c r="LW124" s="43"/>
      <c r="LX124" s="43"/>
      <c r="LY124" s="43"/>
      <c r="LZ124" s="43"/>
      <c r="MA124" s="43"/>
      <c r="MB124" s="43"/>
      <c r="MC124" s="43"/>
      <c r="MD124" s="43"/>
      <c r="ME124" s="43"/>
      <c r="MF124" s="43"/>
      <c r="MG124" s="43"/>
      <c r="MH124" s="43"/>
      <c r="MI124" s="43"/>
      <c r="MJ124" s="43"/>
      <c r="MK124" s="43"/>
      <c r="ML124" s="43"/>
      <c r="MM124" s="43"/>
      <c r="MN124" s="43"/>
      <c r="MO124" s="43"/>
      <c r="MP124" s="43"/>
      <c r="MQ124" s="43"/>
      <c r="MR124" s="43"/>
      <c r="MS124" s="43"/>
      <c r="MT124" s="43"/>
      <c r="MU124" s="43"/>
      <c r="MV124" s="43"/>
      <c r="MW124" s="43"/>
      <c r="MX124" s="43"/>
      <c r="MY124" s="43"/>
      <c r="MZ124" s="43"/>
      <c r="NA124" s="43"/>
      <c r="NB124" s="43"/>
      <c r="NC124" s="43"/>
      <c r="ND124" s="43"/>
      <c r="NE124" s="43"/>
      <c r="NF124" s="43"/>
      <c r="NG124" s="43"/>
      <c r="NH124" s="43"/>
      <c r="NI124" s="43"/>
      <c r="NJ124" s="43"/>
      <c r="NK124" s="43"/>
      <c r="NL124" s="43"/>
      <c r="NM124" s="43"/>
      <c r="NN124" s="43"/>
      <c r="NO124" s="43"/>
      <c r="NP124" s="43"/>
      <c r="NQ124" s="43"/>
      <c r="NR124" s="43"/>
      <c r="NS124" s="43"/>
      <c r="NT124" s="43"/>
      <c r="NU124" s="43"/>
      <c r="NV124" s="43"/>
      <c r="NW124" s="43"/>
      <c r="NX124" s="43"/>
      <c r="NY124" s="43"/>
      <c r="NZ124" s="43"/>
      <c r="OA124" s="43"/>
      <c r="OB124" s="43"/>
      <c r="OC124" s="43"/>
      <c r="OD124" s="43"/>
      <c r="OE124" s="43"/>
      <c r="OF124" s="43"/>
      <c r="OG124" s="43"/>
      <c r="OH124" s="43"/>
      <c r="OI124" s="43"/>
      <c r="OJ124" s="43"/>
      <c r="OK124" s="43"/>
      <c r="OL124" s="43"/>
      <c r="OM124" s="43"/>
      <c r="ON124" s="43"/>
      <c r="OO124" s="43"/>
      <c r="OP124" s="43"/>
      <c r="OQ124" s="43"/>
      <c r="OR124" s="43"/>
      <c r="OS124" s="43"/>
      <c r="OT124" s="43"/>
      <c r="OU124" s="43"/>
      <c r="OV124" s="43"/>
      <c r="OW124" s="43"/>
      <c r="OX124" s="43"/>
      <c r="OY124" s="43"/>
      <c r="OZ124" s="43"/>
      <c r="PA124" s="43"/>
      <c r="PB124" s="43"/>
      <c r="PC124" s="43"/>
      <c r="PD124" s="43"/>
      <c r="PE124" s="43"/>
      <c r="PF124" s="43"/>
      <c r="PG124" s="43"/>
      <c r="PH124" s="43"/>
      <c r="PI124" s="43"/>
      <c r="PJ124" s="43"/>
      <c r="PK124" s="43"/>
      <c r="PL124" s="43"/>
      <c r="PM124" s="43"/>
      <c r="PN124" s="43"/>
      <c r="PO124" s="43"/>
      <c r="PP124" s="43"/>
      <c r="PQ124" s="43"/>
      <c r="PR124" s="43"/>
      <c r="PS124" s="43"/>
      <c r="PT124" s="43"/>
      <c r="PU124" s="43"/>
      <c r="PV124" s="43"/>
      <c r="PW124" s="43"/>
      <c r="PX124" s="43"/>
      <c r="PY124" s="43"/>
      <c r="PZ124" s="43"/>
      <c r="QA124" s="43"/>
      <c r="QB124" s="43"/>
      <c r="QC124" s="43"/>
      <c r="QD124" s="43"/>
      <c r="QE124" s="43"/>
      <c r="QF124" s="43"/>
      <c r="QG124" s="43"/>
      <c r="QH124" s="43"/>
      <c r="QI124" s="43"/>
      <c r="QJ124" s="43"/>
      <c r="QK124" s="43"/>
      <c r="QL124" s="43"/>
      <c r="QM124" s="43"/>
      <c r="QN124" s="43"/>
      <c r="QO124" s="43"/>
      <c r="QP124" s="43"/>
      <c r="QQ124" s="43"/>
      <c r="QR124" s="43"/>
      <c r="QS124" s="43"/>
      <c r="QT124" s="43"/>
      <c r="QU124" s="43"/>
      <c r="QV124" s="43"/>
      <c r="QW124" s="43"/>
      <c r="QX124" s="43"/>
      <c r="QY124" s="43"/>
      <c r="QZ124" s="43"/>
      <c r="RA124" s="43"/>
      <c r="RB124" s="43"/>
      <c r="RC124" s="43"/>
      <c r="RD124" s="43"/>
      <c r="RE124" s="43"/>
      <c r="RF124" s="43"/>
      <c r="RG124" s="43"/>
      <c r="RH124" s="43"/>
      <c r="RI124" s="43"/>
      <c r="RJ124" s="43"/>
      <c r="RK124" s="43"/>
      <c r="RL124" s="43"/>
      <c r="RM124" s="43"/>
      <c r="RN124" s="43"/>
      <c r="RO124" s="43"/>
      <c r="RP124" s="43"/>
      <c r="RQ124" s="43"/>
      <c r="RR124" s="43"/>
      <c r="RS124" s="43"/>
      <c r="RT124" s="43"/>
      <c r="RU124" s="43"/>
      <c r="RV124" s="43"/>
      <c r="RW124" s="43"/>
      <c r="RX124" s="43"/>
      <c r="RY124" s="43"/>
      <c r="RZ124" s="43"/>
      <c r="SA124" s="43"/>
      <c r="SB124" s="43"/>
      <c r="SC124" s="43"/>
      <c r="SD124" s="43"/>
      <c r="SE124" s="43"/>
      <c r="SF124" s="43"/>
      <c r="SG124" s="43"/>
      <c r="SH124" s="43"/>
      <c r="SI124" s="43"/>
      <c r="SJ124" s="43"/>
      <c r="SK124" s="43"/>
      <c r="SL124" s="43"/>
      <c r="SM124" s="43"/>
      <c r="SN124" s="43"/>
    </row>
    <row r="125" spans="1:508" ht="16.5" customHeight="1" x14ac:dyDescent="0.2">
      <c r="A125" s="20">
        <v>1188</v>
      </c>
      <c r="B125" s="20" t="s">
        <v>72</v>
      </c>
      <c r="C125" s="20" t="s">
        <v>222</v>
      </c>
      <c r="D125" s="20" t="s">
        <v>30</v>
      </c>
      <c r="E125" s="20" t="s">
        <v>225</v>
      </c>
      <c r="F125" s="22" t="s">
        <v>229</v>
      </c>
      <c r="G125" s="44" t="s">
        <v>37</v>
      </c>
      <c r="H125" s="20" t="s">
        <v>225</v>
      </c>
      <c r="I125" s="20" t="s">
        <v>81</v>
      </c>
      <c r="J125" s="22" t="s">
        <v>230</v>
      </c>
      <c r="K125" s="20" t="s">
        <v>95</v>
      </c>
      <c r="L125" s="20" t="s">
        <v>95</v>
      </c>
      <c r="M125" s="20" t="s">
        <v>95</v>
      </c>
      <c r="N125" s="20" t="s">
        <v>95</v>
      </c>
      <c r="O125" s="20" t="s">
        <v>95</v>
      </c>
      <c r="P125" s="23">
        <v>6000000</v>
      </c>
      <c r="Q125" s="24">
        <v>1</v>
      </c>
      <c r="R125" s="25">
        <v>45658</v>
      </c>
      <c r="S125" s="20" t="s">
        <v>83</v>
      </c>
      <c r="T125" s="23">
        <v>72000000</v>
      </c>
      <c r="U125" s="27" t="s">
        <v>39</v>
      </c>
      <c r="V125" s="28" t="s">
        <v>40</v>
      </c>
      <c r="W125" s="43"/>
      <c r="X125" s="43"/>
      <c r="Y125" s="43"/>
      <c r="Z125" s="43"/>
      <c r="AA125" s="43"/>
      <c r="AB125" s="43"/>
      <c r="AC125" s="43"/>
      <c r="AD125" s="43"/>
      <c r="AE125" s="43"/>
      <c r="AF125" s="43"/>
      <c r="AG125" s="43"/>
      <c r="AH125" s="43"/>
      <c r="AI125" s="43"/>
      <c r="AJ125" s="43"/>
      <c r="AK125" s="43"/>
      <c r="AL125" s="43"/>
      <c r="AM125" s="43"/>
      <c r="AN125" s="43"/>
      <c r="AO125" s="43"/>
      <c r="AP125" s="43"/>
      <c r="AQ125" s="43"/>
      <c r="AR125" s="43"/>
      <c r="AS125" s="43"/>
      <c r="AT125" s="43"/>
      <c r="AU125" s="43"/>
      <c r="AV125" s="43"/>
      <c r="AW125" s="43"/>
      <c r="AX125" s="43"/>
      <c r="AY125" s="43"/>
      <c r="AZ125" s="43"/>
      <c r="BA125" s="43"/>
      <c r="BB125" s="43"/>
      <c r="BC125" s="43"/>
      <c r="BD125" s="43"/>
      <c r="BE125" s="43"/>
      <c r="BF125" s="43"/>
      <c r="BG125" s="43"/>
      <c r="BH125" s="43"/>
      <c r="BI125" s="43"/>
      <c r="BJ125" s="43"/>
      <c r="BK125" s="43"/>
      <c r="BL125" s="43"/>
      <c r="BM125" s="43"/>
      <c r="BN125" s="43"/>
      <c r="BO125" s="43"/>
      <c r="BP125" s="43"/>
      <c r="BQ125" s="43"/>
      <c r="BR125" s="43"/>
      <c r="BS125" s="43"/>
      <c r="BT125" s="43"/>
      <c r="BU125" s="43"/>
      <c r="BV125" s="43"/>
      <c r="BW125" s="43"/>
      <c r="BX125" s="43"/>
      <c r="BY125" s="43"/>
      <c r="BZ125" s="43"/>
      <c r="CA125" s="43"/>
      <c r="CB125" s="43"/>
      <c r="CC125" s="43"/>
      <c r="CD125" s="43"/>
      <c r="CE125" s="43"/>
      <c r="CF125" s="43"/>
      <c r="CG125" s="43"/>
      <c r="CH125" s="43"/>
      <c r="CI125" s="43"/>
      <c r="CJ125" s="43"/>
      <c r="CK125" s="43"/>
      <c r="CL125" s="43"/>
      <c r="CM125" s="43"/>
      <c r="CN125" s="43"/>
      <c r="CO125" s="43"/>
      <c r="CP125" s="43"/>
      <c r="CQ125" s="43"/>
      <c r="CR125" s="43"/>
      <c r="CS125" s="43"/>
      <c r="CT125" s="43"/>
      <c r="CU125" s="43"/>
      <c r="CV125" s="43"/>
      <c r="CW125" s="43"/>
      <c r="CX125" s="43"/>
      <c r="CY125" s="43"/>
      <c r="CZ125" s="43"/>
      <c r="DA125" s="43"/>
      <c r="DB125" s="43"/>
      <c r="DC125" s="43"/>
      <c r="DD125" s="43"/>
      <c r="DE125" s="43"/>
      <c r="DF125" s="43"/>
      <c r="DG125" s="43"/>
      <c r="DH125" s="43"/>
      <c r="DI125" s="43"/>
      <c r="DJ125" s="43"/>
      <c r="DK125" s="43"/>
      <c r="DL125" s="43"/>
      <c r="DM125" s="43"/>
      <c r="DN125" s="43"/>
      <c r="DO125" s="43"/>
      <c r="DP125" s="43"/>
      <c r="DQ125" s="43"/>
      <c r="DR125" s="43"/>
      <c r="DS125" s="43"/>
      <c r="DT125" s="43"/>
      <c r="DU125" s="43"/>
      <c r="DV125" s="43"/>
      <c r="DW125" s="43"/>
      <c r="DX125" s="43"/>
      <c r="DY125" s="43"/>
      <c r="DZ125" s="43"/>
      <c r="EA125" s="43"/>
      <c r="EB125" s="43"/>
      <c r="EC125" s="43"/>
      <c r="ED125" s="43"/>
      <c r="EE125" s="43"/>
      <c r="EF125" s="43"/>
      <c r="EG125" s="43"/>
      <c r="EH125" s="43"/>
      <c r="EI125" s="43"/>
      <c r="EJ125" s="43"/>
      <c r="EK125" s="43"/>
      <c r="EL125" s="43"/>
      <c r="EM125" s="43"/>
      <c r="EN125" s="43"/>
      <c r="EO125" s="43"/>
      <c r="EP125" s="43"/>
      <c r="EQ125" s="43"/>
      <c r="ER125" s="43"/>
      <c r="ES125" s="43"/>
      <c r="ET125" s="43"/>
      <c r="EU125" s="43"/>
      <c r="EV125" s="43"/>
      <c r="EW125" s="43"/>
      <c r="EX125" s="43"/>
      <c r="EY125" s="43"/>
      <c r="EZ125" s="43"/>
      <c r="FA125" s="43"/>
      <c r="FB125" s="43"/>
      <c r="FC125" s="43"/>
      <c r="FD125" s="43"/>
      <c r="FE125" s="43"/>
      <c r="FF125" s="43"/>
      <c r="FG125" s="43"/>
      <c r="FH125" s="43"/>
      <c r="FI125" s="43"/>
      <c r="FJ125" s="43"/>
      <c r="FK125" s="43"/>
      <c r="FL125" s="43"/>
      <c r="FM125" s="43"/>
      <c r="FN125" s="43"/>
      <c r="FO125" s="43"/>
      <c r="FP125" s="43"/>
      <c r="FQ125" s="43"/>
      <c r="FR125" s="43"/>
      <c r="FS125" s="43"/>
      <c r="FT125" s="43"/>
      <c r="FU125" s="43"/>
      <c r="FV125" s="43"/>
      <c r="FW125" s="43"/>
      <c r="FX125" s="43"/>
      <c r="FY125" s="43"/>
      <c r="FZ125" s="43"/>
      <c r="GA125" s="43"/>
      <c r="GB125" s="43"/>
      <c r="GC125" s="43"/>
      <c r="GD125" s="43"/>
      <c r="GE125" s="43"/>
      <c r="GF125" s="43"/>
      <c r="GG125" s="43"/>
      <c r="GH125" s="43"/>
      <c r="GI125" s="43"/>
      <c r="GJ125" s="43"/>
      <c r="GK125" s="43"/>
      <c r="GL125" s="43"/>
      <c r="GM125" s="43"/>
      <c r="GN125" s="43"/>
      <c r="GO125" s="43"/>
      <c r="GP125" s="43"/>
      <c r="GQ125" s="43"/>
      <c r="GR125" s="43"/>
      <c r="GS125" s="43"/>
      <c r="GT125" s="43"/>
      <c r="GU125" s="43"/>
      <c r="GV125" s="43"/>
      <c r="GW125" s="43"/>
      <c r="GX125" s="43"/>
      <c r="GY125" s="43"/>
      <c r="GZ125" s="43"/>
      <c r="HA125" s="43"/>
      <c r="HB125" s="43"/>
      <c r="HC125" s="43"/>
      <c r="HD125" s="43"/>
      <c r="HE125" s="43"/>
      <c r="HF125" s="43"/>
      <c r="HG125" s="43"/>
      <c r="HH125" s="43"/>
      <c r="HI125" s="43"/>
      <c r="HJ125" s="43"/>
      <c r="HK125" s="43"/>
      <c r="HL125" s="43"/>
      <c r="HM125" s="43"/>
      <c r="HN125" s="43"/>
      <c r="HO125" s="43"/>
      <c r="HP125" s="43"/>
      <c r="HQ125" s="43"/>
      <c r="HR125" s="43"/>
      <c r="HS125" s="43"/>
      <c r="HT125" s="43"/>
      <c r="HU125" s="43"/>
      <c r="HV125" s="43"/>
      <c r="HW125" s="43"/>
      <c r="HX125" s="43"/>
      <c r="HY125" s="43"/>
      <c r="HZ125" s="43"/>
      <c r="IA125" s="43"/>
      <c r="IB125" s="43"/>
      <c r="IC125" s="43"/>
      <c r="ID125" s="43"/>
      <c r="IE125" s="43"/>
      <c r="IF125" s="43"/>
      <c r="IG125" s="43"/>
      <c r="IH125" s="43"/>
      <c r="II125" s="43"/>
      <c r="IJ125" s="43"/>
      <c r="IK125" s="43"/>
      <c r="IL125" s="43"/>
      <c r="IM125" s="43"/>
      <c r="IN125" s="43"/>
      <c r="IO125" s="43"/>
      <c r="IP125" s="43"/>
      <c r="IQ125" s="43"/>
      <c r="IR125" s="43"/>
      <c r="IS125" s="43"/>
      <c r="IT125" s="43"/>
      <c r="IU125" s="43"/>
      <c r="IV125" s="43"/>
      <c r="IW125" s="43"/>
      <c r="IX125" s="43"/>
      <c r="IY125" s="43"/>
      <c r="IZ125" s="43"/>
      <c r="JA125" s="43"/>
      <c r="JB125" s="43"/>
      <c r="JC125" s="43"/>
      <c r="JD125" s="43"/>
      <c r="JE125" s="43"/>
      <c r="JF125" s="43"/>
      <c r="JG125" s="43"/>
      <c r="JH125" s="43"/>
      <c r="JI125" s="43"/>
      <c r="JJ125" s="43"/>
      <c r="JK125" s="43"/>
      <c r="JL125" s="43"/>
      <c r="JM125" s="43"/>
      <c r="JN125" s="43"/>
      <c r="JO125" s="43"/>
      <c r="JP125" s="43"/>
      <c r="JQ125" s="43"/>
      <c r="JR125" s="43"/>
      <c r="JS125" s="43"/>
      <c r="JT125" s="43"/>
      <c r="JU125" s="43"/>
      <c r="JV125" s="43"/>
      <c r="JW125" s="43"/>
      <c r="JX125" s="43"/>
      <c r="JY125" s="43"/>
      <c r="JZ125" s="43"/>
      <c r="KA125" s="43"/>
      <c r="KB125" s="43"/>
      <c r="KC125" s="43"/>
      <c r="KD125" s="43"/>
      <c r="KE125" s="43"/>
      <c r="KF125" s="43"/>
      <c r="KG125" s="43"/>
      <c r="KH125" s="43"/>
      <c r="KI125" s="43"/>
      <c r="KJ125" s="43"/>
      <c r="KK125" s="43"/>
      <c r="KL125" s="43"/>
      <c r="KM125" s="43"/>
      <c r="KN125" s="43"/>
      <c r="KO125" s="43"/>
      <c r="KP125" s="43"/>
      <c r="KQ125" s="43"/>
      <c r="KR125" s="43"/>
      <c r="KS125" s="43"/>
      <c r="KT125" s="43"/>
      <c r="KU125" s="43"/>
      <c r="KV125" s="43"/>
      <c r="KW125" s="43"/>
      <c r="KX125" s="43"/>
      <c r="KY125" s="43"/>
      <c r="KZ125" s="43"/>
      <c r="LA125" s="43"/>
      <c r="LB125" s="43"/>
      <c r="LC125" s="43"/>
      <c r="LD125" s="43"/>
      <c r="LE125" s="43"/>
      <c r="LF125" s="43"/>
      <c r="LG125" s="43"/>
      <c r="LH125" s="43"/>
      <c r="LI125" s="43"/>
      <c r="LJ125" s="43"/>
      <c r="LK125" s="43"/>
      <c r="LL125" s="43"/>
      <c r="LM125" s="43"/>
      <c r="LN125" s="43"/>
      <c r="LO125" s="43"/>
      <c r="LP125" s="43"/>
      <c r="LQ125" s="43"/>
      <c r="LR125" s="43"/>
      <c r="LS125" s="43"/>
      <c r="LT125" s="43"/>
      <c r="LU125" s="43"/>
      <c r="LV125" s="43"/>
      <c r="LW125" s="43"/>
      <c r="LX125" s="43"/>
      <c r="LY125" s="43"/>
      <c r="LZ125" s="43"/>
      <c r="MA125" s="43"/>
      <c r="MB125" s="43"/>
      <c r="MC125" s="43"/>
      <c r="MD125" s="43"/>
      <c r="ME125" s="43"/>
      <c r="MF125" s="43"/>
      <c r="MG125" s="43"/>
      <c r="MH125" s="43"/>
      <c r="MI125" s="43"/>
      <c r="MJ125" s="43"/>
      <c r="MK125" s="43"/>
      <c r="ML125" s="43"/>
      <c r="MM125" s="43"/>
      <c r="MN125" s="43"/>
      <c r="MO125" s="43"/>
      <c r="MP125" s="43"/>
      <c r="MQ125" s="43"/>
      <c r="MR125" s="43"/>
      <c r="MS125" s="43"/>
      <c r="MT125" s="43"/>
      <c r="MU125" s="43"/>
      <c r="MV125" s="43"/>
      <c r="MW125" s="43"/>
      <c r="MX125" s="43"/>
      <c r="MY125" s="43"/>
      <c r="MZ125" s="43"/>
      <c r="NA125" s="43"/>
      <c r="NB125" s="43"/>
      <c r="NC125" s="43"/>
      <c r="ND125" s="43"/>
      <c r="NE125" s="43"/>
      <c r="NF125" s="43"/>
      <c r="NG125" s="43"/>
      <c r="NH125" s="43"/>
      <c r="NI125" s="43"/>
      <c r="NJ125" s="43"/>
      <c r="NK125" s="43"/>
      <c r="NL125" s="43"/>
      <c r="NM125" s="43"/>
      <c r="NN125" s="43"/>
      <c r="NO125" s="43"/>
      <c r="NP125" s="43"/>
      <c r="NQ125" s="43"/>
      <c r="NR125" s="43"/>
      <c r="NS125" s="43"/>
      <c r="NT125" s="43"/>
      <c r="NU125" s="43"/>
      <c r="NV125" s="43"/>
      <c r="NW125" s="43"/>
      <c r="NX125" s="43"/>
      <c r="NY125" s="43"/>
      <c r="NZ125" s="43"/>
      <c r="OA125" s="43"/>
      <c r="OB125" s="43"/>
      <c r="OC125" s="43"/>
      <c r="OD125" s="43"/>
      <c r="OE125" s="43"/>
      <c r="OF125" s="43"/>
      <c r="OG125" s="43"/>
      <c r="OH125" s="43"/>
      <c r="OI125" s="43"/>
      <c r="OJ125" s="43"/>
      <c r="OK125" s="43"/>
      <c r="OL125" s="43"/>
      <c r="OM125" s="43"/>
      <c r="ON125" s="43"/>
      <c r="OO125" s="43"/>
      <c r="OP125" s="43"/>
      <c r="OQ125" s="43"/>
      <c r="OR125" s="43"/>
      <c r="OS125" s="43"/>
      <c r="OT125" s="43"/>
      <c r="OU125" s="43"/>
      <c r="OV125" s="43"/>
      <c r="OW125" s="43"/>
      <c r="OX125" s="43"/>
      <c r="OY125" s="43"/>
      <c r="OZ125" s="43"/>
      <c r="PA125" s="43"/>
      <c r="PB125" s="43"/>
      <c r="PC125" s="43"/>
      <c r="PD125" s="43"/>
      <c r="PE125" s="43"/>
      <c r="PF125" s="43"/>
      <c r="PG125" s="43"/>
      <c r="PH125" s="43"/>
      <c r="PI125" s="43"/>
      <c r="PJ125" s="43"/>
      <c r="PK125" s="43"/>
      <c r="PL125" s="43"/>
      <c r="PM125" s="43"/>
      <c r="PN125" s="43"/>
      <c r="PO125" s="43"/>
      <c r="PP125" s="43"/>
      <c r="PQ125" s="43"/>
      <c r="PR125" s="43"/>
      <c r="PS125" s="43"/>
      <c r="PT125" s="43"/>
      <c r="PU125" s="43"/>
      <c r="PV125" s="43"/>
      <c r="PW125" s="43"/>
      <c r="PX125" s="43"/>
      <c r="PY125" s="43"/>
      <c r="PZ125" s="43"/>
      <c r="QA125" s="43"/>
      <c r="QB125" s="43"/>
      <c r="QC125" s="43"/>
      <c r="QD125" s="43"/>
      <c r="QE125" s="43"/>
      <c r="QF125" s="43"/>
      <c r="QG125" s="43"/>
      <c r="QH125" s="43"/>
      <c r="QI125" s="43"/>
      <c r="QJ125" s="43"/>
      <c r="QK125" s="43"/>
      <c r="QL125" s="43"/>
      <c r="QM125" s="43"/>
      <c r="QN125" s="43"/>
      <c r="QO125" s="43"/>
      <c r="QP125" s="43"/>
      <c r="QQ125" s="43"/>
      <c r="QR125" s="43"/>
      <c r="QS125" s="43"/>
      <c r="QT125" s="43"/>
      <c r="QU125" s="43"/>
      <c r="QV125" s="43"/>
      <c r="QW125" s="43"/>
      <c r="QX125" s="43"/>
      <c r="QY125" s="43"/>
      <c r="QZ125" s="43"/>
      <c r="RA125" s="43"/>
      <c r="RB125" s="43"/>
      <c r="RC125" s="43"/>
      <c r="RD125" s="43"/>
      <c r="RE125" s="43"/>
      <c r="RF125" s="43"/>
      <c r="RG125" s="43"/>
      <c r="RH125" s="43"/>
      <c r="RI125" s="43"/>
      <c r="RJ125" s="43"/>
      <c r="RK125" s="43"/>
      <c r="RL125" s="43"/>
      <c r="RM125" s="43"/>
      <c r="RN125" s="43"/>
      <c r="RO125" s="43"/>
      <c r="RP125" s="43"/>
      <c r="RQ125" s="43"/>
      <c r="RR125" s="43"/>
      <c r="RS125" s="43"/>
      <c r="RT125" s="43"/>
      <c r="RU125" s="43"/>
      <c r="RV125" s="43"/>
      <c r="RW125" s="43"/>
      <c r="RX125" s="43"/>
      <c r="RY125" s="43"/>
      <c r="RZ125" s="43"/>
      <c r="SA125" s="43"/>
      <c r="SB125" s="43"/>
      <c r="SC125" s="43"/>
      <c r="SD125" s="43"/>
      <c r="SE125" s="43"/>
      <c r="SF125" s="43"/>
      <c r="SG125" s="43"/>
      <c r="SH125" s="43"/>
      <c r="SI125" s="43"/>
      <c r="SJ125" s="43"/>
      <c r="SK125" s="43"/>
      <c r="SL125" s="43"/>
      <c r="SM125" s="43"/>
      <c r="SN125" s="43"/>
    </row>
    <row r="126" spans="1:508" ht="16.5" customHeight="1" x14ac:dyDescent="0.2">
      <c r="A126" s="20">
        <v>1189</v>
      </c>
      <c r="B126" s="20" t="s">
        <v>72</v>
      </c>
      <c r="C126" s="20" t="s">
        <v>222</v>
      </c>
      <c r="D126" s="20" t="s">
        <v>30</v>
      </c>
      <c r="E126" s="20" t="s">
        <v>225</v>
      </c>
      <c r="F126" s="22" t="s">
        <v>229</v>
      </c>
      <c r="G126" s="44" t="s">
        <v>37</v>
      </c>
      <c r="H126" s="20" t="s">
        <v>225</v>
      </c>
      <c r="I126" s="20" t="s">
        <v>81</v>
      </c>
      <c r="J126" s="22" t="s">
        <v>231</v>
      </c>
      <c r="K126" s="20" t="s">
        <v>95</v>
      </c>
      <c r="L126" s="20" t="s">
        <v>95</v>
      </c>
      <c r="M126" s="20" t="s">
        <v>95</v>
      </c>
      <c r="N126" s="20" t="s">
        <v>95</v>
      </c>
      <c r="O126" s="20" t="s">
        <v>95</v>
      </c>
      <c r="P126" s="23">
        <v>3767000</v>
      </c>
      <c r="Q126" s="24">
        <v>1</v>
      </c>
      <c r="R126" s="25">
        <v>45658</v>
      </c>
      <c r="S126" s="20" t="s">
        <v>83</v>
      </c>
      <c r="T126" s="23">
        <v>45204000</v>
      </c>
      <c r="U126" s="27" t="s">
        <v>39</v>
      </c>
      <c r="V126" s="28" t="s">
        <v>40</v>
      </c>
      <c r="W126" s="43"/>
      <c r="X126" s="43"/>
      <c r="Y126" s="43"/>
      <c r="Z126" s="43"/>
      <c r="AA126" s="43"/>
      <c r="AB126" s="43"/>
      <c r="AC126" s="43"/>
      <c r="AD126" s="43"/>
      <c r="AE126" s="43"/>
      <c r="AF126" s="43"/>
      <c r="AG126" s="43"/>
      <c r="AH126" s="43"/>
      <c r="AI126" s="43"/>
      <c r="AJ126" s="43"/>
      <c r="AK126" s="43"/>
      <c r="AL126" s="43"/>
      <c r="AM126" s="43"/>
      <c r="AN126" s="43"/>
      <c r="AO126" s="43"/>
      <c r="AP126" s="43"/>
      <c r="AQ126" s="43"/>
      <c r="AR126" s="43"/>
      <c r="AS126" s="43"/>
      <c r="AT126" s="43"/>
      <c r="AU126" s="43"/>
      <c r="AV126" s="43"/>
      <c r="AW126" s="43"/>
      <c r="AX126" s="43"/>
      <c r="AY126" s="43"/>
      <c r="AZ126" s="43"/>
      <c r="BA126" s="43"/>
      <c r="BB126" s="43"/>
      <c r="BC126" s="43"/>
      <c r="BD126" s="43"/>
      <c r="BE126" s="43"/>
      <c r="BF126" s="43"/>
      <c r="BG126" s="43"/>
      <c r="BH126" s="43"/>
      <c r="BI126" s="43"/>
      <c r="BJ126" s="43"/>
      <c r="BK126" s="43"/>
      <c r="BL126" s="43"/>
      <c r="BM126" s="43"/>
      <c r="BN126" s="43"/>
      <c r="BO126" s="43"/>
      <c r="BP126" s="43"/>
      <c r="BQ126" s="43"/>
      <c r="BR126" s="43"/>
      <c r="BS126" s="43"/>
      <c r="BT126" s="43"/>
      <c r="BU126" s="43"/>
      <c r="BV126" s="43"/>
      <c r="BW126" s="43"/>
      <c r="BX126" s="43"/>
      <c r="BY126" s="43"/>
      <c r="BZ126" s="43"/>
      <c r="CA126" s="43"/>
      <c r="CB126" s="43"/>
      <c r="CC126" s="43"/>
      <c r="CD126" s="43"/>
      <c r="CE126" s="43"/>
      <c r="CF126" s="43"/>
      <c r="CG126" s="43"/>
      <c r="CH126" s="43"/>
      <c r="CI126" s="43"/>
      <c r="CJ126" s="43"/>
      <c r="CK126" s="43"/>
      <c r="CL126" s="43"/>
      <c r="CM126" s="43"/>
      <c r="CN126" s="43"/>
      <c r="CO126" s="43"/>
      <c r="CP126" s="43"/>
      <c r="CQ126" s="43"/>
      <c r="CR126" s="43"/>
      <c r="CS126" s="43"/>
      <c r="CT126" s="43"/>
      <c r="CU126" s="43"/>
      <c r="CV126" s="43"/>
      <c r="CW126" s="43"/>
      <c r="CX126" s="43"/>
      <c r="CY126" s="43"/>
      <c r="CZ126" s="43"/>
      <c r="DA126" s="43"/>
      <c r="DB126" s="43"/>
      <c r="DC126" s="43"/>
      <c r="DD126" s="43"/>
      <c r="DE126" s="43"/>
      <c r="DF126" s="43"/>
      <c r="DG126" s="43"/>
      <c r="DH126" s="43"/>
      <c r="DI126" s="43"/>
      <c r="DJ126" s="43"/>
      <c r="DK126" s="43"/>
      <c r="DL126" s="43"/>
      <c r="DM126" s="43"/>
      <c r="DN126" s="43"/>
      <c r="DO126" s="43"/>
      <c r="DP126" s="43"/>
      <c r="DQ126" s="43"/>
      <c r="DR126" s="43"/>
      <c r="DS126" s="43"/>
      <c r="DT126" s="43"/>
      <c r="DU126" s="43"/>
      <c r="DV126" s="43"/>
      <c r="DW126" s="43"/>
      <c r="DX126" s="43"/>
      <c r="DY126" s="43"/>
      <c r="DZ126" s="43"/>
      <c r="EA126" s="43"/>
      <c r="EB126" s="43"/>
      <c r="EC126" s="43"/>
      <c r="ED126" s="43"/>
      <c r="EE126" s="43"/>
      <c r="EF126" s="43"/>
      <c r="EG126" s="43"/>
      <c r="EH126" s="43"/>
      <c r="EI126" s="43"/>
      <c r="EJ126" s="43"/>
      <c r="EK126" s="43"/>
      <c r="EL126" s="43"/>
      <c r="EM126" s="43"/>
      <c r="EN126" s="43"/>
      <c r="EO126" s="43"/>
      <c r="EP126" s="43"/>
      <c r="EQ126" s="43"/>
      <c r="ER126" s="43"/>
      <c r="ES126" s="43"/>
      <c r="ET126" s="43"/>
      <c r="EU126" s="43"/>
      <c r="EV126" s="43"/>
      <c r="EW126" s="43"/>
      <c r="EX126" s="43"/>
      <c r="EY126" s="43"/>
      <c r="EZ126" s="43"/>
      <c r="FA126" s="43"/>
      <c r="FB126" s="43"/>
      <c r="FC126" s="43"/>
      <c r="FD126" s="43"/>
      <c r="FE126" s="43"/>
      <c r="FF126" s="43"/>
      <c r="FG126" s="43"/>
      <c r="FH126" s="43"/>
      <c r="FI126" s="43"/>
      <c r="FJ126" s="43"/>
      <c r="FK126" s="43"/>
      <c r="FL126" s="43"/>
      <c r="FM126" s="43"/>
      <c r="FN126" s="43"/>
      <c r="FO126" s="43"/>
      <c r="FP126" s="43"/>
      <c r="FQ126" s="43"/>
      <c r="FR126" s="43"/>
      <c r="FS126" s="43"/>
      <c r="FT126" s="43"/>
      <c r="FU126" s="43"/>
      <c r="FV126" s="43"/>
      <c r="FW126" s="43"/>
      <c r="FX126" s="43"/>
      <c r="FY126" s="43"/>
      <c r="FZ126" s="43"/>
      <c r="GA126" s="43"/>
      <c r="GB126" s="43"/>
      <c r="GC126" s="43"/>
      <c r="GD126" s="43"/>
      <c r="GE126" s="43"/>
      <c r="GF126" s="43"/>
      <c r="GG126" s="43"/>
      <c r="GH126" s="43"/>
      <c r="GI126" s="43"/>
      <c r="GJ126" s="43"/>
      <c r="GK126" s="43"/>
      <c r="GL126" s="43"/>
      <c r="GM126" s="43"/>
      <c r="GN126" s="43"/>
      <c r="GO126" s="43"/>
      <c r="GP126" s="43"/>
      <c r="GQ126" s="43"/>
      <c r="GR126" s="43"/>
      <c r="GS126" s="43"/>
      <c r="GT126" s="43"/>
      <c r="GU126" s="43"/>
      <c r="GV126" s="43"/>
      <c r="GW126" s="43"/>
      <c r="GX126" s="43"/>
      <c r="GY126" s="43"/>
      <c r="GZ126" s="43"/>
      <c r="HA126" s="43"/>
      <c r="HB126" s="43"/>
      <c r="HC126" s="43"/>
      <c r="HD126" s="43"/>
      <c r="HE126" s="43"/>
      <c r="HF126" s="43"/>
      <c r="HG126" s="43"/>
      <c r="HH126" s="43"/>
      <c r="HI126" s="43"/>
      <c r="HJ126" s="43"/>
      <c r="HK126" s="43"/>
      <c r="HL126" s="43"/>
      <c r="HM126" s="43"/>
      <c r="HN126" s="43"/>
      <c r="HO126" s="43"/>
      <c r="HP126" s="43"/>
      <c r="HQ126" s="43"/>
      <c r="HR126" s="43"/>
      <c r="HS126" s="43"/>
      <c r="HT126" s="43"/>
      <c r="HU126" s="43"/>
      <c r="HV126" s="43"/>
      <c r="HW126" s="43"/>
      <c r="HX126" s="43"/>
      <c r="HY126" s="43"/>
      <c r="HZ126" s="43"/>
      <c r="IA126" s="43"/>
      <c r="IB126" s="43"/>
      <c r="IC126" s="43"/>
      <c r="ID126" s="43"/>
      <c r="IE126" s="43"/>
      <c r="IF126" s="43"/>
      <c r="IG126" s="43"/>
      <c r="IH126" s="43"/>
      <c r="II126" s="43"/>
      <c r="IJ126" s="43"/>
      <c r="IK126" s="43"/>
      <c r="IL126" s="43"/>
      <c r="IM126" s="43"/>
      <c r="IN126" s="43"/>
      <c r="IO126" s="43"/>
      <c r="IP126" s="43"/>
      <c r="IQ126" s="43"/>
      <c r="IR126" s="43"/>
      <c r="IS126" s="43"/>
      <c r="IT126" s="43"/>
      <c r="IU126" s="43"/>
      <c r="IV126" s="43"/>
      <c r="IW126" s="43"/>
      <c r="IX126" s="43"/>
      <c r="IY126" s="43"/>
      <c r="IZ126" s="43"/>
      <c r="JA126" s="43"/>
      <c r="JB126" s="43"/>
      <c r="JC126" s="43"/>
      <c r="JD126" s="43"/>
      <c r="JE126" s="43"/>
      <c r="JF126" s="43"/>
      <c r="JG126" s="43"/>
      <c r="JH126" s="43"/>
      <c r="JI126" s="43"/>
      <c r="JJ126" s="43"/>
      <c r="JK126" s="43"/>
      <c r="JL126" s="43"/>
      <c r="JM126" s="43"/>
      <c r="JN126" s="43"/>
      <c r="JO126" s="43"/>
      <c r="JP126" s="43"/>
      <c r="JQ126" s="43"/>
      <c r="JR126" s="43"/>
      <c r="JS126" s="43"/>
      <c r="JT126" s="43"/>
      <c r="JU126" s="43"/>
      <c r="JV126" s="43"/>
      <c r="JW126" s="43"/>
      <c r="JX126" s="43"/>
      <c r="JY126" s="43"/>
      <c r="JZ126" s="43"/>
      <c r="KA126" s="43"/>
      <c r="KB126" s="43"/>
      <c r="KC126" s="43"/>
      <c r="KD126" s="43"/>
      <c r="KE126" s="43"/>
      <c r="KF126" s="43"/>
      <c r="KG126" s="43"/>
      <c r="KH126" s="43"/>
      <c r="KI126" s="43"/>
      <c r="KJ126" s="43"/>
      <c r="KK126" s="43"/>
      <c r="KL126" s="43"/>
      <c r="KM126" s="43"/>
      <c r="KN126" s="43"/>
      <c r="KO126" s="43"/>
      <c r="KP126" s="43"/>
      <c r="KQ126" s="43"/>
      <c r="KR126" s="43"/>
      <c r="KS126" s="43"/>
      <c r="KT126" s="43"/>
      <c r="KU126" s="43"/>
      <c r="KV126" s="43"/>
      <c r="KW126" s="43"/>
      <c r="KX126" s="43"/>
      <c r="KY126" s="43"/>
      <c r="KZ126" s="43"/>
      <c r="LA126" s="43"/>
      <c r="LB126" s="43"/>
      <c r="LC126" s="43"/>
      <c r="LD126" s="43"/>
      <c r="LE126" s="43"/>
      <c r="LF126" s="43"/>
      <c r="LG126" s="43"/>
      <c r="LH126" s="43"/>
      <c r="LI126" s="43"/>
      <c r="LJ126" s="43"/>
      <c r="LK126" s="43"/>
      <c r="LL126" s="43"/>
      <c r="LM126" s="43"/>
      <c r="LN126" s="43"/>
      <c r="LO126" s="43"/>
      <c r="LP126" s="43"/>
      <c r="LQ126" s="43"/>
      <c r="LR126" s="43"/>
      <c r="LS126" s="43"/>
      <c r="LT126" s="43"/>
      <c r="LU126" s="43"/>
      <c r="LV126" s="43"/>
      <c r="LW126" s="43"/>
      <c r="LX126" s="43"/>
      <c r="LY126" s="43"/>
      <c r="LZ126" s="43"/>
      <c r="MA126" s="43"/>
      <c r="MB126" s="43"/>
      <c r="MC126" s="43"/>
      <c r="MD126" s="43"/>
      <c r="ME126" s="43"/>
      <c r="MF126" s="43"/>
      <c r="MG126" s="43"/>
      <c r="MH126" s="43"/>
      <c r="MI126" s="43"/>
      <c r="MJ126" s="43"/>
      <c r="MK126" s="43"/>
      <c r="ML126" s="43"/>
      <c r="MM126" s="43"/>
      <c r="MN126" s="43"/>
      <c r="MO126" s="43"/>
      <c r="MP126" s="43"/>
      <c r="MQ126" s="43"/>
      <c r="MR126" s="43"/>
      <c r="MS126" s="43"/>
      <c r="MT126" s="43"/>
      <c r="MU126" s="43"/>
      <c r="MV126" s="43"/>
      <c r="MW126" s="43"/>
      <c r="MX126" s="43"/>
      <c r="MY126" s="43"/>
      <c r="MZ126" s="43"/>
      <c r="NA126" s="43"/>
      <c r="NB126" s="43"/>
      <c r="NC126" s="43"/>
      <c r="ND126" s="43"/>
      <c r="NE126" s="43"/>
      <c r="NF126" s="43"/>
      <c r="NG126" s="43"/>
      <c r="NH126" s="43"/>
      <c r="NI126" s="43"/>
      <c r="NJ126" s="43"/>
      <c r="NK126" s="43"/>
      <c r="NL126" s="43"/>
      <c r="NM126" s="43"/>
      <c r="NN126" s="43"/>
      <c r="NO126" s="43"/>
      <c r="NP126" s="43"/>
      <c r="NQ126" s="43"/>
      <c r="NR126" s="43"/>
      <c r="NS126" s="43"/>
      <c r="NT126" s="43"/>
      <c r="NU126" s="43"/>
      <c r="NV126" s="43"/>
      <c r="NW126" s="43"/>
      <c r="NX126" s="43"/>
      <c r="NY126" s="43"/>
      <c r="NZ126" s="43"/>
      <c r="OA126" s="43"/>
      <c r="OB126" s="43"/>
      <c r="OC126" s="43"/>
      <c r="OD126" s="43"/>
      <c r="OE126" s="43"/>
      <c r="OF126" s="43"/>
      <c r="OG126" s="43"/>
      <c r="OH126" s="43"/>
      <c r="OI126" s="43"/>
      <c r="OJ126" s="43"/>
      <c r="OK126" s="43"/>
      <c r="OL126" s="43"/>
      <c r="OM126" s="43"/>
      <c r="ON126" s="43"/>
      <c r="OO126" s="43"/>
      <c r="OP126" s="43"/>
      <c r="OQ126" s="43"/>
      <c r="OR126" s="43"/>
      <c r="OS126" s="43"/>
      <c r="OT126" s="43"/>
      <c r="OU126" s="43"/>
      <c r="OV126" s="43"/>
      <c r="OW126" s="43"/>
      <c r="OX126" s="43"/>
      <c r="OY126" s="43"/>
      <c r="OZ126" s="43"/>
      <c r="PA126" s="43"/>
      <c r="PB126" s="43"/>
      <c r="PC126" s="43"/>
      <c r="PD126" s="43"/>
      <c r="PE126" s="43"/>
      <c r="PF126" s="43"/>
      <c r="PG126" s="43"/>
      <c r="PH126" s="43"/>
      <c r="PI126" s="43"/>
      <c r="PJ126" s="43"/>
      <c r="PK126" s="43"/>
      <c r="PL126" s="43"/>
      <c r="PM126" s="43"/>
      <c r="PN126" s="43"/>
      <c r="PO126" s="43"/>
      <c r="PP126" s="43"/>
      <c r="PQ126" s="43"/>
      <c r="PR126" s="43"/>
      <c r="PS126" s="43"/>
      <c r="PT126" s="43"/>
      <c r="PU126" s="43"/>
      <c r="PV126" s="43"/>
      <c r="PW126" s="43"/>
      <c r="PX126" s="43"/>
      <c r="PY126" s="43"/>
      <c r="PZ126" s="43"/>
      <c r="QA126" s="43"/>
      <c r="QB126" s="43"/>
      <c r="QC126" s="43"/>
      <c r="QD126" s="43"/>
      <c r="QE126" s="43"/>
      <c r="QF126" s="43"/>
      <c r="QG126" s="43"/>
      <c r="QH126" s="43"/>
      <c r="QI126" s="43"/>
      <c r="QJ126" s="43"/>
      <c r="QK126" s="43"/>
      <c r="QL126" s="43"/>
      <c r="QM126" s="43"/>
      <c r="QN126" s="43"/>
      <c r="QO126" s="43"/>
      <c r="QP126" s="43"/>
      <c r="QQ126" s="43"/>
      <c r="QR126" s="43"/>
      <c r="QS126" s="43"/>
      <c r="QT126" s="43"/>
      <c r="QU126" s="43"/>
      <c r="QV126" s="43"/>
      <c r="QW126" s="43"/>
      <c r="QX126" s="43"/>
      <c r="QY126" s="43"/>
      <c r="QZ126" s="43"/>
      <c r="RA126" s="43"/>
      <c r="RB126" s="43"/>
      <c r="RC126" s="43"/>
      <c r="RD126" s="43"/>
      <c r="RE126" s="43"/>
      <c r="RF126" s="43"/>
      <c r="RG126" s="43"/>
      <c r="RH126" s="43"/>
      <c r="RI126" s="43"/>
      <c r="RJ126" s="43"/>
      <c r="RK126" s="43"/>
      <c r="RL126" s="43"/>
      <c r="RM126" s="43"/>
      <c r="RN126" s="43"/>
      <c r="RO126" s="43"/>
      <c r="RP126" s="43"/>
      <c r="RQ126" s="43"/>
      <c r="RR126" s="43"/>
      <c r="RS126" s="43"/>
      <c r="RT126" s="43"/>
      <c r="RU126" s="43"/>
      <c r="RV126" s="43"/>
      <c r="RW126" s="43"/>
      <c r="RX126" s="43"/>
      <c r="RY126" s="43"/>
      <c r="RZ126" s="43"/>
      <c r="SA126" s="43"/>
      <c r="SB126" s="43"/>
      <c r="SC126" s="43"/>
      <c r="SD126" s="43"/>
      <c r="SE126" s="43"/>
      <c r="SF126" s="43"/>
      <c r="SG126" s="43"/>
      <c r="SH126" s="43"/>
      <c r="SI126" s="43"/>
      <c r="SJ126" s="43"/>
      <c r="SK126" s="43"/>
      <c r="SL126" s="43"/>
      <c r="SM126" s="43"/>
      <c r="SN126" s="43"/>
    </row>
    <row r="127" spans="1:508" ht="16.5" customHeight="1" x14ac:dyDescent="0.2">
      <c r="A127" s="20">
        <v>1197</v>
      </c>
      <c r="B127" s="20" t="s">
        <v>72</v>
      </c>
      <c r="C127" s="20" t="s">
        <v>222</v>
      </c>
      <c r="D127" s="20" t="s">
        <v>30</v>
      </c>
      <c r="E127" s="20" t="s">
        <v>225</v>
      </c>
      <c r="F127" s="22" t="s">
        <v>232</v>
      </c>
      <c r="G127" s="44" t="s">
        <v>37</v>
      </c>
      <c r="H127" s="20" t="s">
        <v>225</v>
      </c>
      <c r="I127" s="20" t="s">
        <v>81</v>
      </c>
      <c r="J127" s="22" t="s">
        <v>204</v>
      </c>
      <c r="K127" s="20" t="s">
        <v>95</v>
      </c>
      <c r="L127" s="20" t="s">
        <v>95</v>
      </c>
      <c r="M127" s="20" t="s">
        <v>95</v>
      </c>
      <c r="N127" s="20" t="s">
        <v>95</v>
      </c>
      <c r="O127" s="20" t="s">
        <v>95</v>
      </c>
      <c r="P127" s="23">
        <v>12516000</v>
      </c>
      <c r="Q127" s="24">
        <v>1</v>
      </c>
      <c r="R127" s="25">
        <v>45778</v>
      </c>
      <c r="S127" s="20" t="s">
        <v>83</v>
      </c>
      <c r="T127" s="23">
        <v>150192000</v>
      </c>
      <c r="U127" s="27" t="s">
        <v>39</v>
      </c>
      <c r="V127" s="28" t="s">
        <v>40</v>
      </c>
      <c r="W127" s="43"/>
      <c r="X127" s="43"/>
      <c r="Y127" s="43"/>
      <c r="Z127" s="43"/>
      <c r="AA127" s="43"/>
      <c r="AB127" s="43"/>
      <c r="AC127" s="43"/>
      <c r="AD127" s="43"/>
      <c r="AE127" s="43"/>
      <c r="AF127" s="43"/>
      <c r="AG127" s="43"/>
      <c r="AH127" s="43"/>
      <c r="AI127" s="43"/>
      <c r="AJ127" s="43"/>
      <c r="AK127" s="43"/>
      <c r="AL127" s="43"/>
      <c r="AM127" s="43"/>
      <c r="AN127" s="43"/>
      <c r="AO127" s="43"/>
      <c r="AP127" s="43"/>
      <c r="AQ127" s="43"/>
      <c r="AR127" s="43"/>
      <c r="AS127" s="43"/>
      <c r="AT127" s="43"/>
      <c r="AU127" s="43"/>
      <c r="AV127" s="43"/>
      <c r="AW127" s="43"/>
      <c r="AX127" s="43"/>
      <c r="AY127" s="43"/>
      <c r="AZ127" s="43"/>
      <c r="BA127" s="43"/>
      <c r="BB127" s="43"/>
      <c r="BC127" s="43"/>
      <c r="BD127" s="43"/>
      <c r="BE127" s="43"/>
      <c r="BF127" s="43"/>
      <c r="BG127" s="43"/>
      <c r="BH127" s="43"/>
      <c r="BI127" s="43"/>
      <c r="BJ127" s="43"/>
      <c r="BK127" s="43"/>
      <c r="BL127" s="43"/>
      <c r="BM127" s="43"/>
      <c r="BN127" s="43"/>
      <c r="BO127" s="43"/>
      <c r="BP127" s="43"/>
      <c r="BQ127" s="43"/>
      <c r="BR127" s="43"/>
      <c r="BS127" s="43"/>
      <c r="BT127" s="43"/>
      <c r="BU127" s="43"/>
      <c r="BV127" s="43"/>
      <c r="BW127" s="43"/>
      <c r="BX127" s="43"/>
      <c r="BY127" s="43"/>
      <c r="BZ127" s="43"/>
      <c r="CA127" s="43"/>
      <c r="CB127" s="43"/>
      <c r="CC127" s="43"/>
      <c r="CD127" s="43"/>
      <c r="CE127" s="43"/>
      <c r="CF127" s="43"/>
      <c r="CG127" s="43"/>
      <c r="CH127" s="43"/>
      <c r="CI127" s="43"/>
      <c r="CJ127" s="43"/>
      <c r="CK127" s="43"/>
      <c r="CL127" s="43"/>
      <c r="CM127" s="43"/>
      <c r="CN127" s="43"/>
      <c r="CO127" s="43"/>
      <c r="CP127" s="43"/>
      <c r="CQ127" s="43"/>
      <c r="CR127" s="43"/>
      <c r="CS127" s="43"/>
      <c r="CT127" s="43"/>
      <c r="CU127" s="43"/>
      <c r="CV127" s="43"/>
      <c r="CW127" s="43"/>
      <c r="CX127" s="43"/>
      <c r="CY127" s="43"/>
      <c r="CZ127" s="43"/>
      <c r="DA127" s="43"/>
      <c r="DB127" s="43"/>
      <c r="DC127" s="43"/>
      <c r="DD127" s="43"/>
      <c r="DE127" s="43"/>
      <c r="DF127" s="43"/>
      <c r="DG127" s="43"/>
      <c r="DH127" s="43"/>
      <c r="DI127" s="43"/>
      <c r="DJ127" s="43"/>
      <c r="DK127" s="43"/>
      <c r="DL127" s="43"/>
      <c r="DM127" s="43"/>
      <c r="DN127" s="43"/>
      <c r="DO127" s="43"/>
      <c r="DP127" s="43"/>
      <c r="DQ127" s="43"/>
      <c r="DR127" s="43"/>
      <c r="DS127" s="43"/>
      <c r="DT127" s="43"/>
      <c r="DU127" s="43"/>
      <c r="DV127" s="43"/>
      <c r="DW127" s="43"/>
      <c r="DX127" s="43"/>
      <c r="DY127" s="43"/>
      <c r="DZ127" s="43"/>
      <c r="EA127" s="43"/>
      <c r="EB127" s="43"/>
      <c r="EC127" s="43"/>
      <c r="ED127" s="43"/>
      <c r="EE127" s="43"/>
      <c r="EF127" s="43"/>
      <c r="EG127" s="43"/>
      <c r="EH127" s="43"/>
      <c r="EI127" s="43"/>
      <c r="EJ127" s="43"/>
      <c r="EK127" s="43"/>
      <c r="EL127" s="43"/>
      <c r="EM127" s="43"/>
      <c r="EN127" s="43"/>
      <c r="EO127" s="43"/>
      <c r="EP127" s="43"/>
      <c r="EQ127" s="43"/>
      <c r="ER127" s="43"/>
      <c r="ES127" s="43"/>
      <c r="ET127" s="43"/>
      <c r="EU127" s="43"/>
      <c r="EV127" s="43"/>
      <c r="EW127" s="43"/>
      <c r="EX127" s="43"/>
      <c r="EY127" s="43"/>
      <c r="EZ127" s="43"/>
      <c r="FA127" s="43"/>
      <c r="FB127" s="43"/>
      <c r="FC127" s="43"/>
      <c r="FD127" s="43"/>
      <c r="FE127" s="43"/>
      <c r="FF127" s="43"/>
      <c r="FG127" s="43"/>
      <c r="FH127" s="43"/>
      <c r="FI127" s="43"/>
      <c r="FJ127" s="43"/>
      <c r="FK127" s="43"/>
      <c r="FL127" s="43"/>
      <c r="FM127" s="43"/>
      <c r="FN127" s="43"/>
      <c r="FO127" s="43"/>
      <c r="FP127" s="43"/>
      <c r="FQ127" s="43"/>
      <c r="FR127" s="43"/>
      <c r="FS127" s="43"/>
      <c r="FT127" s="43"/>
      <c r="FU127" s="43"/>
      <c r="FV127" s="43"/>
      <c r="FW127" s="43"/>
      <c r="FX127" s="43"/>
      <c r="FY127" s="43"/>
      <c r="FZ127" s="43"/>
      <c r="GA127" s="43"/>
      <c r="GB127" s="43"/>
      <c r="GC127" s="43"/>
      <c r="GD127" s="43"/>
      <c r="GE127" s="43"/>
      <c r="GF127" s="43"/>
      <c r="GG127" s="43"/>
      <c r="GH127" s="43"/>
      <c r="GI127" s="43"/>
      <c r="GJ127" s="43"/>
      <c r="GK127" s="43"/>
      <c r="GL127" s="43"/>
      <c r="GM127" s="43"/>
      <c r="GN127" s="43"/>
      <c r="GO127" s="43"/>
      <c r="GP127" s="43"/>
      <c r="GQ127" s="43"/>
      <c r="GR127" s="43"/>
      <c r="GS127" s="43"/>
      <c r="GT127" s="43"/>
      <c r="GU127" s="43"/>
      <c r="GV127" s="43"/>
      <c r="GW127" s="43"/>
      <c r="GX127" s="43"/>
      <c r="GY127" s="43"/>
      <c r="GZ127" s="43"/>
      <c r="HA127" s="43"/>
      <c r="HB127" s="43"/>
      <c r="HC127" s="43"/>
      <c r="HD127" s="43"/>
      <c r="HE127" s="43"/>
      <c r="HF127" s="43"/>
      <c r="HG127" s="43"/>
      <c r="HH127" s="43"/>
      <c r="HI127" s="43"/>
      <c r="HJ127" s="43"/>
      <c r="HK127" s="43"/>
      <c r="HL127" s="43"/>
      <c r="HM127" s="43"/>
      <c r="HN127" s="43"/>
      <c r="HO127" s="43"/>
      <c r="HP127" s="43"/>
      <c r="HQ127" s="43"/>
      <c r="HR127" s="43"/>
      <c r="HS127" s="43"/>
      <c r="HT127" s="43"/>
      <c r="HU127" s="43"/>
      <c r="HV127" s="43"/>
      <c r="HW127" s="43"/>
      <c r="HX127" s="43"/>
      <c r="HY127" s="43"/>
      <c r="HZ127" s="43"/>
      <c r="IA127" s="43"/>
      <c r="IB127" s="43"/>
      <c r="IC127" s="43"/>
      <c r="ID127" s="43"/>
      <c r="IE127" s="43"/>
      <c r="IF127" s="43"/>
      <c r="IG127" s="43"/>
      <c r="IH127" s="43"/>
      <c r="II127" s="43"/>
      <c r="IJ127" s="43"/>
      <c r="IK127" s="43"/>
      <c r="IL127" s="43"/>
      <c r="IM127" s="43"/>
      <c r="IN127" s="43"/>
      <c r="IO127" s="43"/>
      <c r="IP127" s="43"/>
      <c r="IQ127" s="43"/>
      <c r="IR127" s="43"/>
      <c r="IS127" s="43"/>
      <c r="IT127" s="43"/>
      <c r="IU127" s="43"/>
      <c r="IV127" s="43"/>
      <c r="IW127" s="43"/>
      <c r="IX127" s="43"/>
      <c r="IY127" s="43"/>
      <c r="IZ127" s="43"/>
      <c r="JA127" s="43"/>
      <c r="JB127" s="43"/>
      <c r="JC127" s="43"/>
      <c r="JD127" s="43"/>
      <c r="JE127" s="43"/>
      <c r="JF127" s="43"/>
      <c r="JG127" s="43"/>
      <c r="JH127" s="43"/>
      <c r="JI127" s="43"/>
      <c r="JJ127" s="43"/>
      <c r="JK127" s="43"/>
      <c r="JL127" s="43"/>
      <c r="JM127" s="43"/>
      <c r="JN127" s="43"/>
      <c r="JO127" s="43"/>
      <c r="JP127" s="43"/>
      <c r="JQ127" s="43"/>
      <c r="JR127" s="43"/>
      <c r="JS127" s="43"/>
      <c r="JT127" s="43"/>
      <c r="JU127" s="43"/>
      <c r="JV127" s="43"/>
      <c r="JW127" s="43"/>
      <c r="JX127" s="43"/>
      <c r="JY127" s="43"/>
      <c r="JZ127" s="43"/>
      <c r="KA127" s="43"/>
      <c r="KB127" s="43"/>
      <c r="KC127" s="43"/>
      <c r="KD127" s="43"/>
      <c r="KE127" s="43"/>
      <c r="KF127" s="43"/>
      <c r="KG127" s="43"/>
      <c r="KH127" s="43"/>
      <c r="KI127" s="43"/>
      <c r="KJ127" s="43"/>
      <c r="KK127" s="43"/>
      <c r="KL127" s="43"/>
      <c r="KM127" s="43"/>
      <c r="KN127" s="43"/>
      <c r="KO127" s="43"/>
      <c r="KP127" s="43"/>
      <c r="KQ127" s="43"/>
      <c r="KR127" s="43"/>
      <c r="KS127" s="43"/>
      <c r="KT127" s="43"/>
      <c r="KU127" s="43"/>
      <c r="KV127" s="43"/>
      <c r="KW127" s="43"/>
      <c r="KX127" s="43"/>
      <c r="KY127" s="43"/>
      <c r="KZ127" s="43"/>
      <c r="LA127" s="43"/>
      <c r="LB127" s="43"/>
      <c r="LC127" s="43"/>
      <c r="LD127" s="43"/>
      <c r="LE127" s="43"/>
      <c r="LF127" s="43"/>
      <c r="LG127" s="43"/>
      <c r="LH127" s="43"/>
      <c r="LI127" s="43"/>
      <c r="LJ127" s="43"/>
      <c r="LK127" s="43"/>
      <c r="LL127" s="43"/>
      <c r="LM127" s="43"/>
      <c r="LN127" s="43"/>
      <c r="LO127" s="43"/>
      <c r="LP127" s="43"/>
      <c r="LQ127" s="43"/>
      <c r="LR127" s="43"/>
      <c r="LS127" s="43"/>
      <c r="LT127" s="43"/>
      <c r="LU127" s="43"/>
      <c r="LV127" s="43"/>
      <c r="LW127" s="43"/>
      <c r="LX127" s="43"/>
      <c r="LY127" s="43"/>
      <c r="LZ127" s="43"/>
      <c r="MA127" s="43"/>
      <c r="MB127" s="43"/>
      <c r="MC127" s="43"/>
      <c r="MD127" s="43"/>
      <c r="ME127" s="43"/>
      <c r="MF127" s="43"/>
      <c r="MG127" s="43"/>
      <c r="MH127" s="43"/>
      <c r="MI127" s="43"/>
      <c r="MJ127" s="43"/>
      <c r="MK127" s="43"/>
      <c r="ML127" s="43"/>
      <c r="MM127" s="43"/>
      <c r="MN127" s="43"/>
      <c r="MO127" s="43"/>
      <c r="MP127" s="43"/>
      <c r="MQ127" s="43"/>
      <c r="MR127" s="43"/>
      <c r="MS127" s="43"/>
      <c r="MT127" s="43"/>
      <c r="MU127" s="43"/>
      <c r="MV127" s="43"/>
      <c r="MW127" s="43"/>
      <c r="MX127" s="43"/>
      <c r="MY127" s="43"/>
      <c r="MZ127" s="43"/>
      <c r="NA127" s="43"/>
      <c r="NB127" s="43"/>
      <c r="NC127" s="43"/>
      <c r="ND127" s="43"/>
      <c r="NE127" s="43"/>
      <c r="NF127" s="43"/>
      <c r="NG127" s="43"/>
      <c r="NH127" s="43"/>
      <c r="NI127" s="43"/>
      <c r="NJ127" s="43"/>
      <c r="NK127" s="43"/>
      <c r="NL127" s="43"/>
      <c r="NM127" s="43"/>
      <c r="NN127" s="43"/>
      <c r="NO127" s="43"/>
      <c r="NP127" s="43"/>
      <c r="NQ127" s="43"/>
      <c r="NR127" s="43"/>
      <c r="NS127" s="43"/>
      <c r="NT127" s="43"/>
      <c r="NU127" s="43"/>
      <c r="NV127" s="43"/>
      <c r="NW127" s="43"/>
      <c r="NX127" s="43"/>
      <c r="NY127" s="43"/>
      <c r="NZ127" s="43"/>
      <c r="OA127" s="43"/>
      <c r="OB127" s="43"/>
      <c r="OC127" s="43"/>
      <c r="OD127" s="43"/>
      <c r="OE127" s="43"/>
      <c r="OF127" s="43"/>
      <c r="OG127" s="43"/>
      <c r="OH127" s="43"/>
      <c r="OI127" s="43"/>
      <c r="OJ127" s="43"/>
      <c r="OK127" s="43"/>
      <c r="OL127" s="43"/>
      <c r="OM127" s="43"/>
      <c r="ON127" s="43"/>
      <c r="OO127" s="43"/>
      <c r="OP127" s="43"/>
      <c r="OQ127" s="43"/>
      <c r="OR127" s="43"/>
      <c r="OS127" s="43"/>
      <c r="OT127" s="43"/>
      <c r="OU127" s="43"/>
      <c r="OV127" s="43"/>
      <c r="OW127" s="43"/>
      <c r="OX127" s="43"/>
      <c r="OY127" s="43"/>
      <c r="OZ127" s="43"/>
      <c r="PA127" s="43"/>
      <c r="PB127" s="43"/>
      <c r="PC127" s="43"/>
      <c r="PD127" s="43"/>
      <c r="PE127" s="43"/>
      <c r="PF127" s="43"/>
      <c r="PG127" s="43"/>
      <c r="PH127" s="43"/>
      <c r="PI127" s="43"/>
      <c r="PJ127" s="43"/>
      <c r="PK127" s="43"/>
      <c r="PL127" s="43"/>
      <c r="PM127" s="43"/>
      <c r="PN127" s="43"/>
      <c r="PO127" s="43"/>
      <c r="PP127" s="43"/>
      <c r="PQ127" s="43"/>
      <c r="PR127" s="43"/>
      <c r="PS127" s="43"/>
      <c r="PT127" s="43"/>
      <c r="PU127" s="43"/>
      <c r="PV127" s="43"/>
      <c r="PW127" s="43"/>
      <c r="PX127" s="43"/>
      <c r="PY127" s="43"/>
      <c r="PZ127" s="43"/>
      <c r="QA127" s="43"/>
      <c r="QB127" s="43"/>
      <c r="QC127" s="43"/>
      <c r="QD127" s="43"/>
      <c r="QE127" s="43"/>
      <c r="QF127" s="43"/>
      <c r="QG127" s="43"/>
      <c r="QH127" s="43"/>
      <c r="QI127" s="43"/>
      <c r="QJ127" s="43"/>
      <c r="QK127" s="43"/>
      <c r="QL127" s="43"/>
      <c r="QM127" s="43"/>
      <c r="QN127" s="43"/>
      <c r="QO127" s="43"/>
      <c r="QP127" s="43"/>
      <c r="QQ127" s="43"/>
      <c r="QR127" s="43"/>
      <c r="QS127" s="43"/>
      <c r="QT127" s="43"/>
      <c r="QU127" s="43"/>
      <c r="QV127" s="43"/>
      <c r="QW127" s="43"/>
      <c r="QX127" s="43"/>
      <c r="QY127" s="43"/>
      <c r="QZ127" s="43"/>
      <c r="RA127" s="43"/>
      <c r="RB127" s="43"/>
      <c r="RC127" s="43"/>
      <c r="RD127" s="43"/>
      <c r="RE127" s="43"/>
      <c r="RF127" s="43"/>
      <c r="RG127" s="43"/>
      <c r="RH127" s="43"/>
      <c r="RI127" s="43"/>
      <c r="RJ127" s="43"/>
      <c r="RK127" s="43"/>
      <c r="RL127" s="43"/>
      <c r="RM127" s="43"/>
      <c r="RN127" s="43"/>
      <c r="RO127" s="43"/>
      <c r="RP127" s="43"/>
      <c r="RQ127" s="43"/>
      <c r="RR127" s="43"/>
      <c r="RS127" s="43"/>
      <c r="RT127" s="43"/>
      <c r="RU127" s="43"/>
      <c r="RV127" s="43"/>
      <c r="RW127" s="43"/>
      <c r="RX127" s="43"/>
      <c r="RY127" s="43"/>
      <c r="RZ127" s="43"/>
      <c r="SA127" s="43"/>
      <c r="SB127" s="43"/>
      <c r="SC127" s="43"/>
      <c r="SD127" s="43"/>
      <c r="SE127" s="43"/>
      <c r="SF127" s="43"/>
      <c r="SG127" s="43"/>
      <c r="SH127" s="43"/>
      <c r="SI127" s="43"/>
      <c r="SJ127" s="43"/>
      <c r="SK127" s="43"/>
      <c r="SL127" s="43"/>
      <c r="SM127" s="43"/>
      <c r="SN127" s="43"/>
    </row>
    <row r="128" spans="1:508" ht="16.5" customHeight="1" x14ac:dyDescent="0.2">
      <c r="A128" s="20">
        <v>1203</v>
      </c>
      <c r="B128" s="20" t="s">
        <v>72</v>
      </c>
      <c r="C128" s="20" t="s">
        <v>222</v>
      </c>
      <c r="D128" s="20" t="s">
        <v>30</v>
      </c>
      <c r="E128" s="20" t="s">
        <v>1345</v>
      </c>
      <c r="F128" s="22" t="s">
        <v>233</v>
      </c>
      <c r="G128" s="44" t="s">
        <v>84</v>
      </c>
      <c r="H128" s="20" t="s">
        <v>35</v>
      </c>
      <c r="I128" s="20" t="s">
        <v>27</v>
      </c>
      <c r="J128" s="22" t="s">
        <v>234</v>
      </c>
      <c r="K128" s="20" t="s">
        <v>95</v>
      </c>
      <c r="L128" s="20" t="s">
        <v>95</v>
      </c>
      <c r="M128" s="20" t="s">
        <v>95</v>
      </c>
      <c r="N128" s="20" t="s">
        <v>95</v>
      </c>
      <c r="O128" s="20" t="s">
        <v>95</v>
      </c>
      <c r="P128" s="23">
        <f>T128/10</f>
        <v>37200000</v>
      </c>
      <c r="Q128" s="24">
        <v>1</v>
      </c>
      <c r="R128" s="25">
        <v>45839</v>
      </c>
      <c r="S128" s="45" t="s">
        <v>83</v>
      </c>
      <c r="T128" s="46">
        <v>372000000</v>
      </c>
      <c r="U128" s="27" t="s">
        <v>39</v>
      </c>
      <c r="V128" s="28" t="s">
        <v>40</v>
      </c>
      <c r="W128" s="43"/>
      <c r="X128" s="43"/>
      <c r="Y128" s="43"/>
      <c r="Z128" s="43"/>
      <c r="AA128" s="43"/>
      <c r="AB128" s="43"/>
      <c r="AC128" s="43"/>
      <c r="AD128" s="43"/>
      <c r="AE128" s="43"/>
      <c r="AF128" s="43"/>
      <c r="AG128" s="43"/>
      <c r="AH128" s="43"/>
      <c r="AI128" s="43"/>
      <c r="AJ128" s="43"/>
      <c r="AK128" s="43"/>
      <c r="AL128" s="43"/>
      <c r="AM128" s="43"/>
      <c r="AN128" s="43"/>
      <c r="AO128" s="43"/>
      <c r="AP128" s="43"/>
      <c r="AQ128" s="43"/>
      <c r="AR128" s="43"/>
      <c r="AS128" s="43"/>
      <c r="AT128" s="43"/>
      <c r="AU128" s="43"/>
      <c r="AV128" s="43"/>
      <c r="AW128" s="43"/>
      <c r="AX128" s="43"/>
      <c r="AY128" s="43"/>
      <c r="AZ128" s="43"/>
      <c r="BA128" s="43"/>
      <c r="BB128" s="43"/>
      <c r="BC128" s="43"/>
      <c r="BD128" s="43"/>
      <c r="BE128" s="43"/>
      <c r="BF128" s="43"/>
      <c r="BG128" s="43"/>
      <c r="BH128" s="43"/>
      <c r="BI128" s="43"/>
      <c r="BJ128" s="43"/>
      <c r="BK128" s="43"/>
      <c r="BL128" s="43"/>
      <c r="BM128" s="43"/>
      <c r="BN128" s="43"/>
      <c r="BO128" s="43"/>
      <c r="BP128" s="43"/>
      <c r="BQ128" s="43"/>
      <c r="BR128" s="43"/>
      <c r="BS128" s="43"/>
      <c r="BT128" s="43"/>
      <c r="BU128" s="43"/>
      <c r="BV128" s="43"/>
      <c r="BW128" s="43"/>
      <c r="BX128" s="43"/>
      <c r="BY128" s="43"/>
      <c r="BZ128" s="43"/>
      <c r="CA128" s="43"/>
      <c r="CB128" s="43"/>
      <c r="CC128" s="43"/>
      <c r="CD128" s="43"/>
      <c r="CE128" s="43"/>
      <c r="CF128" s="43"/>
      <c r="CG128" s="43"/>
      <c r="CH128" s="43"/>
      <c r="CI128" s="43"/>
      <c r="CJ128" s="43"/>
      <c r="CK128" s="43"/>
      <c r="CL128" s="43"/>
      <c r="CM128" s="43"/>
      <c r="CN128" s="43"/>
      <c r="CO128" s="43"/>
      <c r="CP128" s="43"/>
      <c r="CQ128" s="43"/>
      <c r="CR128" s="43"/>
      <c r="CS128" s="43"/>
      <c r="CT128" s="43"/>
      <c r="CU128" s="43"/>
      <c r="CV128" s="43"/>
      <c r="CW128" s="43"/>
      <c r="CX128" s="43"/>
      <c r="CY128" s="43"/>
      <c r="CZ128" s="43"/>
      <c r="DA128" s="43"/>
      <c r="DB128" s="43"/>
      <c r="DC128" s="43"/>
      <c r="DD128" s="43"/>
      <c r="DE128" s="43"/>
      <c r="DF128" s="43"/>
      <c r="DG128" s="43"/>
      <c r="DH128" s="43"/>
      <c r="DI128" s="43"/>
      <c r="DJ128" s="43"/>
      <c r="DK128" s="43"/>
      <c r="DL128" s="43"/>
      <c r="DM128" s="43"/>
      <c r="DN128" s="43"/>
      <c r="DO128" s="43"/>
      <c r="DP128" s="43"/>
      <c r="DQ128" s="43"/>
      <c r="DR128" s="43"/>
      <c r="DS128" s="43"/>
      <c r="DT128" s="43"/>
      <c r="DU128" s="43"/>
      <c r="DV128" s="43"/>
      <c r="DW128" s="43"/>
      <c r="DX128" s="43"/>
      <c r="DY128" s="43"/>
      <c r="DZ128" s="43"/>
      <c r="EA128" s="43"/>
      <c r="EB128" s="43"/>
      <c r="EC128" s="43"/>
      <c r="ED128" s="43"/>
      <c r="EE128" s="43"/>
      <c r="EF128" s="43"/>
      <c r="EG128" s="43"/>
      <c r="EH128" s="43"/>
      <c r="EI128" s="43"/>
      <c r="EJ128" s="43"/>
      <c r="EK128" s="43"/>
      <c r="EL128" s="43"/>
      <c r="EM128" s="43"/>
      <c r="EN128" s="43"/>
      <c r="EO128" s="43"/>
      <c r="EP128" s="43"/>
      <c r="EQ128" s="43"/>
      <c r="ER128" s="43"/>
      <c r="ES128" s="43"/>
      <c r="ET128" s="43"/>
      <c r="EU128" s="43"/>
      <c r="EV128" s="43"/>
      <c r="EW128" s="43"/>
      <c r="EX128" s="43"/>
      <c r="EY128" s="43"/>
      <c r="EZ128" s="43"/>
      <c r="FA128" s="43"/>
      <c r="FB128" s="43"/>
      <c r="FC128" s="43"/>
      <c r="FD128" s="43"/>
      <c r="FE128" s="43"/>
      <c r="FF128" s="43"/>
      <c r="FG128" s="43"/>
      <c r="FH128" s="43"/>
      <c r="FI128" s="43"/>
      <c r="FJ128" s="43"/>
      <c r="FK128" s="43"/>
      <c r="FL128" s="43"/>
      <c r="FM128" s="43"/>
      <c r="FN128" s="43"/>
      <c r="FO128" s="43"/>
      <c r="FP128" s="43"/>
      <c r="FQ128" s="43"/>
      <c r="FR128" s="43"/>
      <c r="FS128" s="43"/>
      <c r="FT128" s="43"/>
      <c r="FU128" s="43"/>
      <c r="FV128" s="43"/>
      <c r="FW128" s="43"/>
      <c r="FX128" s="43"/>
      <c r="FY128" s="43"/>
      <c r="FZ128" s="43"/>
      <c r="GA128" s="43"/>
      <c r="GB128" s="43"/>
      <c r="GC128" s="43"/>
      <c r="GD128" s="43"/>
      <c r="GE128" s="43"/>
      <c r="GF128" s="43"/>
      <c r="GG128" s="43"/>
      <c r="GH128" s="43"/>
      <c r="GI128" s="43"/>
      <c r="GJ128" s="43"/>
      <c r="GK128" s="43"/>
      <c r="GL128" s="43"/>
      <c r="GM128" s="43"/>
      <c r="GN128" s="43"/>
      <c r="GO128" s="43"/>
      <c r="GP128" s="43"/>
      <c r="GQ128" s="43"/>
      <c r="GR128" s="43"/>
      <c r="GS128" s="43"/>
      <c r="GT128" s="43"/>
      <c r="GU128" s="43"/>
      <c r="GV128" s="43"/>
      <c r="GW128" s="43"/>
      <c r="GX128" s="43"/>
      <c r="GY128" s="43"/>
      <c r="GZ128" s="43"/>
      <c r="HA128" s="43"/>
      <c r="HB128" s="43"/>
      <c r="HC128" s="43"/>
      <c r="HD128" s="43"/>
      <c r="HE128" s="43"/>
      <c r="HF128" s="43"/>
      <c r="HG128" s="43"/>
      <c r="HH128" s="43"/>
      <c r="HI128" s="43"/>
      <c r="HJ128" s="43"/>
      <c r="HK128" s="43"/>
      <c r="HL128" s="43"/>
      <c r="HM128" s="43"/>
      <c r="HN128" s="43"/>
      <c r="HO128" s="43"/>
      <c r="HP128" s="43"/>
      <c r="HQ128" s="43"/>
      <c r="HR128" s="43"/>
      <c r="HS128" s="43"/>
      <c r="HT128" s="43"/>
      <c r="HU128" s="43"/>
      <c r="HV128" s="43"/>
      <c r="HW128" s="43"/>
      <c r="HX128" s="43"/>
      <c r="HY128" s="43"/>
      <c r="HZ128" s="43"/>
      <c r="IA128" s="43"/>
      <c r="IB128" s="43"/>
      <c r="IC128" s="43"/>
      <c r="ID128" s="43"/>
      <c r="IE128" s="43"/>
      <c r="IF128" s="43"/>
      <c r="IG128" s="43"/>
      <c r="IH128" s="43"/>
      <c r="II128" s="43"/>
      <c r="IJ128" s="43"/>
      <c r="IK128" s="43"/>
      <c r="IL128" s="43"/>
      <c r="IM128" s="43"/>
      <c r="IN128" s="43"/>
      <c r="IO128" s="43"/>
      <c r="IP128" s="43"/>
      <c r="IQ128" s="43"/>
      <c r="IR128" s="43"/>
      <c r="IS128" s="43"/>
      <c r="IT128" s="43"/>
      <c r="IU128" s="43"/>
      <c r="IV128" s="43"/>
      <c r="IW128" s="43"/>
      <c r="IX128" s="43"/>
      <c r="IY128" s="43"/>
      <c r="IZ128" s="43"/>
      <c r="JA128" s="43"/>
      <c r="JB128" s="43"/>
      <c r="JC128" s="43"/>
      <c r="JD128" s="43"/>
      <c r="JE128" s="43"/>
      <c r="JF128" s="43"/>
      <c r="JG128" s="43"/>
      <c r="JH128" s="43"/>
      <c r="JI128" s="43"/>
      <c r="JJ128" s="43"/>
      <c r="JK128" s="43"/>
      <c r="JL128" s="43"/>
      <c r="JM128" s="43"/>
      <c r="JN128" s="43"/>
      <c r="JO128" s="43"/>
      <c r="JP128" s="43"/>
      <c r="JQ128" s="43"/>
      <c r="JR128" s="43"/>
      <c r="JS128" s="43"/>
      <c r="JT128" s="43"/>
      <c r="JU128" s="43"/>
      <c r="JV128" s="43"/>
      <c r="JW128" s="43"/>
      <c r="JX128" s="43"/>
      <c r="JY128" s="43"/>
      <c r="JZ128" s="43"/>
      <c r="KA128" s="43"/>
      <c r="KB128" s="43"/>
      <c r="KC128" s="43"/>
      <c r="KD128" s="43"/>
      <c r="KE128" s="43"/>
      <c r="KF128" s="43"/>
      <c r="KG128" s="43"/>
      <c r="KH128" s="43"/>
      <c r="KI128" s="43"/>
      <c r="KJ128" s="43"/>
      <c r="KK128" s="43"/>
      <c r="KL128" s="43"/>
      <c r="KM128" s="43"/>
      <c r="KN128" s="43"/>
      <c r="KO128" s="43"/>
      <c r="KP128" s="43"/>
      <c r="KQ128" s="43"/>
      <c r="KR128" s="43"/>
      <c r="KS128" s="43"/>
      <c r="KT128" s="43"/>
      <c r="KU128" s="43"/>
      <c r="KV128" s="43"/>
      <c r="KW128" s="43"/>
      <c r="KX128" s="43"/>
      <c r="KY128" s="43"/>
      <c r="KZ128" s="43"/>
      <c r="LA128" s="43"/>
      <c r="LB128" s="43"/>
      <c r="LC128" s="43"/>
      <c r="LD128" s="43"/>
      <c r="LE128" s="43"/>
      <c r="LF128" s="43"/>
      <c r="LG128" s="43"/>
      <c r="LH128" s="43"/>
      <c r="LI128" s="43"/>
      <c r="LJ128" s="43"/>
      <c r="LK128" s="43"/>
      <c r="LL128" s="43"/>
      <c r="LM128" s="43"/>
      <c r="LN128" s="43"/>
      <c r="LO128" s="43"/>
      <c r="LP128" s="43"/>
      <c r="LQ128" s="43"/>
      <c r="LR128" s="43"/>
      <c r="LS128" s="43"/>
      <c r="LT128" s="43"/>
      <c r="LU128" s="43"/>
      <c r="LV128" s="43"/>
      <c r="LW128" s="43"/>
      <c r="LX128" s="43"/>
      <c r="LY128" s="43"/>
      <c r="LZ128" s="43"/>
      <c r="MA128" s="43"/>
      <c r="MB128" s="43"/>
      <c r="MC128" s="43"/>
      <c r="MD128" s="43"/>
      <c r="ME128" s="43"/>
      <c r="MF128" s="43"/>
      <c r="MG128" s="43"/>
      <c r="MH128" s="43"/>
      <c r="MI128" s="43"/>
      <c r="MJ128" s="43"/>
      <c r="MK128" s="43"/>
      <c r="ML128" s="43"/>
      <c r="MM128" s="43"/>
      <c r="MN128" s="43"/>
      <c r="MO128" s="43"/>
      <c r="MP128" s="43"/>
      <c r="MQ128" s="43"/>
      <c r="MR128" s="43"/>
      <c r="MS128" s="43"/>
      <c r="MT128" s="43"/>
      <c r="MU128" s="43"/>
      <c r="MV128" s="43"/>
      <c r="MW128" s="43"/>
      <c r="MX128" s="43"/>
      <c r="MY128" s="43"/>
      <c r="MZ128" s="43"/>
      <c r="NA128" s="43"/>
      <c r="NB128" s="43"/>
      <c r="NC128" s="43"/>
      <c r="ND128" s="43"/>
      <c r="NE128" s="43"/>
      <c r="NF128" s="43"/>
      <c r="NG128" s="43"/>
      <c r="NH128" s="43"/>
      <c r="NI128" s="43"/>
      <c r="NJ128" s="43"/>
      <c r="NK128" s="43"/>
      <c r="NL128" s="43"/>
      <c r="NM128" s="43"/>
      <c r="NN128" s="43"/>
      <c r="NO128" s="43"/>
      <c r="NP128" s="43"/>
      <c r="NQ128" s="43"/>
      <c r="NR128" s="43"/>
      <c r="NS128" s="43"/>
      <c r="NT128" s="43"/>
      <c r="NU128" s="43"/>
      <c r="NV128" s="43"/>
      <c r="NW128" s="43"/>
      <c r="NX128" s="43"/>
      <c r="NY128" s="43"/>
      <c r="NZ128" s="43"/>
      <c r="OA128" s="43"/>
      <c r="OB128" s="43"/>
      <c r="OC128" s="43"/>
      <c r="OD128" s="43"/>
      <c r="OE128" s="43"/>
      <c r="OF128" s="43"/>
      <c r="OG128" s="43"/>
      <c r="OH128" s="43"/>
      <c r="OI128" s="43"/>
      <c r="OJ128" s="43"/>
      <c r="OK128" s="43"/>
      <c r="OL128" s="43"/>
      <c r="OM128" s="43"/>
      <c r="ON128" s="43"/>
      <c r="OO128" s="43"/>
      <c r="OP128" s="43"/>
      <c r="OQ128" s="43"/>
      <c r="OR128" s="43"/>
      <c r="OS128" s="43"/>
      <c r="OT128" s="43"/>
      <c r="OU128" s="43"/>
      <c r="OV128" s="43"/>
      <c r="OW128" s="43"/>
      <c r="OX128" s="43"/>
      <c r="OY128" s="43"/>
      <c r="OZ128" s="43"/>
      <c r="PA128" s="43"/>
      <c r="PB128" s="43"/>
      <c r="PC128" s="43"/>
      <c r="PD128" s="43"/>
      <c r="PE128" s="43"/>
      <c r="PF128" s="43"/>
      <c r="PG128" s="43"/>
      <c r="PH128" s="43"/>
      <c r="PI128" s="43"/>
      <c r="PJ128" s="43"/>
      <c r="PK128" s="43"/>
      <c r="PL128" s="43"/>
      <c r="PM128" s="43"/>
      <c r="PN128" s="43"/>
      <c r="PO128" s="43"/>
      <c r="PP128" s="43"/>
      <c r="PQ128" s="43"/>
      <c r="PR128" s="43"/>
      <c r="PS128" s="43"/>
      <c r="PT128" s="43"/>
      <c r="PU128" s="43"/>
      <c r="PV128" s="43"/>
      <c r="PW128" s="43"/>
      <c r="PX128" s="43"/>
      <c r="PY128" s="43"/>
      <c r="PZ128" s="43"/>
      <c r="QA128" s="43"/>
      <c r="QB128" s="43"/>
      <c r="QC128" s="43"/>
      <c r="QD128" s="43"/>
      <c r="QE128" s="43"/>
      <c r="QF128" s="43"/>
      <c r="QG128" s="43"/>
      <c r="QH128" s="43"/>
      <c r="QI128" s="43"/>
      <c r="QJ128" s="43"/>
      <c r="QK128" s="43"/>
      <c r="QL128" s="43"/>
      <c r="QM128" s="43"/>
      <c r="QN128" s="43"/>
      <c r="QO128" s="43"/>
      <c r="QP128" s="43"/>
      <c r="QQ128" s="43"/>
      <c r="QR128" s="43"/>
      <c r="QS128" s="43"/>
      <c r="QT128" s="43"/>
      <c r="QU128" s="43"/>
      <c r="QV128" s="43"/>
      <c r="QW128" s="43"/>
      <c r="QX128" s="43"/>
      <c r="QY128" s="43"/>
      <c r="QZ128" s="43"/>
      <c r="RA128" s="43"/>
      <c r="RB128" s="43"/>
      <c r="RC128" s="43"/>
      <c r="RD128" s="43"/>
      <c r="RE128" s="43"/>
      <c r="RF128" s="43"/>
      <c r="RG128" s="43"/>
      <c r="RH128" s="43"/>
      <c r="RI128" s="43"/>
      <c r="RJ128" s="43"/>
      <c r="RK128" s="43"/>
      <c r="RL128" s="43"/>
      <c r="RM128" s="43"/>
      <c r="RN128" s="43"/>
      <c r="RO128" s="43"/>
      <c r="RP128" s="43"/>
      <c r="RQ128" s="43"/>
      <c r="RR128" s="43"/>
      <c r="RS128" s="43"/>
      <c r="RT128" s="43"/>
      <c r="RU128" s="43"/>
      <c r="RV128" s="43"/>
      <c r="RW128" s="43"/>
      <c r="RX128" s="43"/>
      <c r="RY128" s="43"/>
      <c r="RZ128" s="43"/>
      <c r="SA128" s="43"/>
      <c r="SB128" s="43"/>
      <c r="SC128" s="43"/>
      <c r="SD128" s="43"/>
      <c r="SE128" s="43"/>
      <c r="SF128" s="43"/>
      <c r="SG128" s="43"/>
      <c r="SH128" s="43"/>
      <c r="SI128" s="43"/>
      <c r="SJ128" s="43"/>
      <c r="SK128" s="43"/>
      <c r="SL128" s="43"/>
      <c r="SM128" s="43"/>
      <c r="SN128" s="43"/>
    </row>
    <row r="129" spans="1:508" ht="16.5" customHeight="1" x14ac:dyDescent="0.2">
      <c r="A129" s="20">
        <v>1204</v>
      </c>
      <c r="B129" s="20" t="s">
        <v>72</v>
      </c>
      <c r="C129" s="20" t="s">
        <v>22</v>
      </c>
      <c r="D129" s="20" t="s">
        <v>30</v>
      </c>
      <c r="E129" s="20" t="s">
        <v>1345</v>
      </c>
      <c r="F129" s="22" t="s">
        <v>235</v>
      </c>
      <c r="G129" s="44" t="s">
        <v>237</v>
      </c>
      <c r="H129" s="20" t="s">
        <v>35</v>
      </c>
      <c r="I129" s="20" t="s">
        <v>27</v>
      </c>
      <c r="J129" s="22" t="s">
        <v>236</v>
      </c>
      <c r="K129" s="20" t="s">
        <v>95</v>
      </c>
      <c r="L129" s="20" t="s">
        <v>95</v>
      </c>
      <c r="M129" s="20" t="s">
        <v>95</v>
      </c>
      <c r="N129" s="20" t="s">
        <v>95</v>
      </c>
      <c r="O129" s="20"/>
      <c r="P129" s="23" t="s">
        <v>95</v>
      </c>
      <c r="Q129" s="24">
        <v>1</v>
      </c>
      <c r="R129" s="25">
        <v>45870</v>
      </c>
      <c r="S129" s="45" t="s">
        <v>83</v>
      </c>
      <c r="T129" s="46">
        <v>12180000000</v>
      </c>
      <c r="U129" s="27" t="s">
        <v>39</v>
      </c>
      <c r="V129" s="28" t="s">
        <v>40</v>
      </c>
      <c r="W129" s="43"/>
      <c r="X129" s="43"/>
      <c r="Y129" s="43"/>
      <c r="Z129" s="43"/>
      <c r="AA129" s="43"/>
      <c r="AB129" s="43"/>
      <c r="AC129" s="43"/>
      <c r="AD129" s="43"/>
      <c r="AE129" s="43"/>
      <c r="AF129" s="43"/>
      <c r="AG129" s="43"/>
      <c r="AH129" s="43"/>
      <c r="AI129" s="43"/>
      <c r="AJ129" s="43"/>
      <c r="AK129" s="43"/>
      <c r="AL129" s="43"/>
      <c r="AM129" s="43"/>
      <c r="AN129" s="43"/>
      <c r="AO129" s="43"/>
      <c r="AP129" s="43"/>
      <c r="AQ129" s="43"/>
      <c r="AR129" s="43"/>
      <c r="AS129" s="43"/>
      <c r="AT129" s="43"/>
      <c r="AU129" s="43"/>
      <c r="AV129" s="43"/>
      <c r="AW129" s="43"/>
      <c r="AX129" s="43"/>
      <c r="AY129" s="43"/>
      <c r="AZ129" s="43"/>
      <c r="BA129" s="43"/>
      <c r="BB129" s="43"/>
      <c r="BC129" s="43"/>
      <c r="BD129" s="43"/>
      <c r="BE129" s="43"/>
      <c r="BF129" s="43"/>
      <c r="BG129" s="43"/>
      <c r="BH129" s="43"/>
      <c r="BI129" s="43"/>
      <c r="BJ129" s="43"/>
      <c r="BK129" s="43"/>
      <c r="BL129" s="43"/>
      <c r="BM129" s="43"/>
      <c r="BN129" s="43"/>
      <c r="BO129" s="43"/>
      <c r="BP129" s="43"/>
      <c r="BQ129" s="43"/>
      <c r="BR129" s="43"/>
      <c r="BS129" s="43"/>
      <c r="BT129" s="43"/>
      <c r="BU129" s="43"/>
      <c r="BV129" s="43"/>
      <c r="BW129" s="43"/>
      <c r="BX129" s="43"/>
      <c r="BY129" s="43"/>
      <c r="BZ129" s="43"/>
      <c r="CA129" s="43"/>
      <c r="CB129" s="43"/>
      <c r="CC129" s="43"/>
      <c r="CD129" s="43"/>
      <c r="CE129" s="43"/>
      <c r="CF129" s="43"/>
      <c r="CG129" s="43"/>
      <c r="CH129" s="43"/>
      <c r="CI129" s="43"/>
      <c r="CJ129" s="43"/>
      <c r="CK129" s="43"/>
      <c r="CL129" s="43"/>
      <c r="CM129" s="43"/>
      <c r="CN129" s="43"/>
      <c r="CO129" s="43"/>
      <c r="CP129" s="43"/>
      <c r="CQ129" s="43"/>
      <c r="CR129" s="43"/>
      <c r="CS129" s="43"/>
      <c r="CT129" s="43"/>
      <c r="CU129" s="43"/>
      <c r="CV129" s="43"/>
      <c r="CW129" s="43"/>
      <c r="CX129" s="43"/>
      <c r="CY129" s="43"/>
      <c r="CZ129" s="43"/>
      <c r="DA129" s="43"/>
      <c r="DB129" s="43"/>
      <c r="DC129" s="43"/>
      <c r="DD129" s="43"/>
      <c r="DE129" s="43"/>
      <c r="DF129" s="43"/>
      <c r="DG129" s="43"/>
      <c r="DH129" s="43"/>
      <c r="DI129" s="43"/>
      <c r="DJ129" s="43"/>
      <c r="DK129" s="43"/>
      <c r="DL129" s="43"/>
      <c r="DM129" s="43"/>
      <c r="DN129" s="43"/>
      <c r="DO129" s="43"/>
      <c r="DP129" s="43"/>
      <c r="DQ129" s="43"/>
      <c r="DR129" s="43"/>
      <c r="DS129" s="43"/>
      <c r="DT129" s="43"/>
      <c r="DU129" s="43"/>
      <c r="DV129" s="43"/>
      <c r="DW129" s="43"/>
      <c r="DX129" s="43"/>
      <c r="DY129" s="43"/>
      <c r="DZ129" s="43"/>
      <c r="EA129" s="43"/>
      <c r="EB129" s="43"/>
      <c r="EC129" s="43"/>
      <c r="ED129" s="43"/>
      <c r="EE129" s="43"/>
      <c r="EF129" s="43"/>
      <c r="EG129" s="43"/>
      <c r="EH129" s="43"/>
      <c r="EI129" s="43"/>
      <c r="EJ129" s="43"/>
      <c r="EK129" s="43"/>
      <c r="EL129" s="43"/>
      <c r="EM129" s="43"/>
      <c r="EN129" s="43"/>
      <c r="EO129" s="43"/>
      <c r="EP129" s="43"/>
      <c r="EQ129" s="43"/>
      <c r="ER129" s="43"/>
      <c r="ES129" s="43"/>
      <c r="ET129" s="43"/>
      <c r="EU129" s="43"/>
      <c r="EV129" s="43"/>
      <c r="EW129" s="43"/>
      <c r="EX129" s="43"/>
      <c r="EY129" s="43"/>
      <c r="EZ129" s="43"/>
      <c r="FA129" s="43"/>
      <c r="FB129" s="43"/>
      <c r="FC129" s="43"/>
      <c r="FD129" s="43"/>
      <c r="FE129" s="43"/>
      <c r="FF129" s="43"/>
      <c r="FG129" s="43"/>
      <c r="FH129" s="43"/>
      <c r="FI129" s="43"/>
      <c r="FJ129" s="43"/>
      <c r="FK129" s="43"/>
      <c r="FL129" s="43"/>
      <c r="FM129" s="43"/>
      <c r="FN129" s="43"/>
      <c r="FO129" s="43"/>
      <c r="FP129" s="43"/>
      <c r="FQ129" s="43"/>
      <c r="FR129" s="43"/>
      <c r="FS129" s="43"/>
      <c r="FT129" s="43"/>
      <c r="FU129" s="43"/>
      <c r="FV129" s="43"/>
      <c r="FW129" s="43"/>
      <c r="FX129" s="43"/>
      <c r="FY129" s="43"/>
      <c r="FZ129" s="43"/>
      <c r="GA129" s="43"/>
      <c r="GB129" s="43"/>
      <c r="GC129" s="43"/>
      <c r="GD129" s="43"/>
      <c r="GE129" s="43"/>
      <c r="GF129" s="43"/>
      <c r="GG129" s="43"/>
      <c r="GH129" s="43"/>
      <c r="GI129" s="43"/>
      <c r="GJ129" s="43"/>
      <c r="GK129" s="43"/>
      <c r="GL129" s="43"/>
      <c r="GM129" s="43"/>
      <c r="GN129" s="43"/>
      <c r="GO129" s="43"/>
      <c r="GP129" s="43"/>
      <c r="GQ129" s="43"/>
      <c r="GR129" s="43"/>
      <c r="GS129" s="43"/>
      <c r="GT129" s="43"/>
      <c r="GU129" s="43"/>
      <c r="GV129" s="43"/>
      <c r="GW129" s="43"/>
      <c r="GX129" s="43"/>
      <c r="GY129" s="43"/>
      <c r="GZ129" s="43"/>
      <c r="HA129" s="43"/>
      <c r="HB129" s="43"/>
      <c r="HC129" s="43"/>
      <c r="HD129" s="43"/>
      <c r="HE129" s="43"/>
      <c r="HF129" s="43"/>
      <c r="HG129" s="43"/>
      <c r="HH129" s="43"/>
      <c r="HI129" s="43"/>
      <c r="HJ129" s="43"/>
      <c r="HK129" s="43"/>
      <c r="HL129" s="43"/>
      <c r="HM129" s="43"/>
      <c r="HN129" s="43"/>
      <c r="HO129" s="43"/>
      <c r="HP129" s="43"/>
      <c r="HQ129" s="43"/>
      <c r="HR129" s="43"/>
      <c r="HS129" s="43"/>
      <c r="HT129" s="43"/>
      <c r="HU129" s="43"/>
      <c r="HV129" s="43"/>
      <c r="HW129" s="43"/>
      <c r="HX129" s="43"/>
      <c r="HY129" s="43"/>
      <c r="HZ129" s="43"/>
      <c r="IA129" s="43"/>
      <c r="IB129" s="43"/>
      <c r="IC129" s="43"/>
      <c r="ID129" s="43"/>
      <c r="IE129" s="43"/>
      <c r="IF129" s="43"/>
      <c r="IG129" s="43"/>
      <c r="IH129" s="43"/>
      <c r="II129" s="43"/>
      <c r="IJ129" s="43"/>
      <c r="IK129" s="43"/>
      <c r="IL129" s="43"/>
      <c r="IM129" s="43"/>
      <c r="IN129" s="43"/>
      <c r="IO129" s="43"/>
      <c r="IP129" s="43"/>
      <c r="IQ129" s="43"/>
      <c r="IR129" s="43"/>
      <c r="IS129" s="43"/>
      <c r="IT129" s="43"/>
      <c r="IU129" s="43"/>
      <c r="IV129" s="43"/>
      <c r="IW129" s="43"/>
      <c r="IX129" s="43"/>
      <c r="IY129" s="43"/>
      <c r="IZ129" s="43"/>
      <c r="JA129" s="43"/>
      <c r="JB129" s="43"/>
      <c r="JC129" s="43"/>
      <c r="JD129" s="43"/>
      <c r="JE129" s="43"/>
      <c r="JF129" s="43"/>
      <c r="JG129" s="43"/>
      <c r="JH129" s="43"/>
      <c r="JI129" s="43"/>
      <c r="JJ129" s="43"/>
      <c r="JK129" s="43"/>
      <c r="JL129" s="43"/>
      <c r="JM129" s="43"/>
      <c r="JN129" s="43"/>
      <c r="JO129" s="43"/>
      <c r="JP129" s="43"/>
      <c r="JQ129" s="43"/>
      <c r="JR129" s="43"/>
      <c r="JS129" s="43"/>
      <c r="JT129" s="43"/>
      <c r="JU129" s="43"/>
      <c r="JV129" s="43"/>
      <c r="JW129" s="43"/>
      <c r="JX129" s="43"/>
      <c r="JY129" s="43"/>
      <c r="JZ129" s="43"/>
      <c r="KA129" s="43"/>
      <c r="KB129" s="43"/>
      <c r="KC129" s="43"/>
      <c r="KD129" s="43"/>
      <c r="KE129" s="43"/>
      <c r="KF129" s="43"/>
      <c r="KG129" s="43"/>
      <c r="KH129" s="43"/>
      <c r="KI129" s="43"/>
      <c r="KJ129" s="43"/>
      <c r="KK129" s="43"/>
      <c r="KL129" s="43"/>
      <c r="KM129" s="43"/>
      <c r="KN129" s="43"/>
      <c r="KO129" s="43"/>
      <c r="KP129" s="43"/>
      <c r="KQ129" s="43"/>
      <c r="KR129" s="43"/>
      <c r="KS129" s="43"/>
      <c r="KT129" s="43"/>
      <c r="KU129" s="43"/>
      <c r="KV129" s="43"/>
      <c r="KW129" s="43"/>
      <c r="KX129" s="43"/>
      <c r="KY129" s="43"/>
      <c r="KZ129" s="43"/>
      <c r="LA129" s="43"/>
      <c r="LB129" s="43"/>
      <c r="LC129" s="43"/>
      <c r="LD129" s="43"/>
      <c r="LE129" s="43"/>
      <c r="LF129" s="43"/>
      <c r="LG129" s="43"/>
      <c r="LH129" s="43"/>
      <c r="LI129" s="43"/>
      <c r="LJ129" s="43"/>
      <c r="LK129" s="43"/>
      <c r="LL129" s="43"/>
      <c r="LM129" s="43"/>
      <c r="LN129" s="43"/>
      <c r="LO129" s="43"/>
      <c r="LP129" s="43"/>
      <c r="LQ129" s="43"/>
      <c r="LR129" s="43"/>
      <c r="LS129" s="43"/>
      <c r="LT129" s="43"/>
      <c r="LU129" s="43"/>
      <c r="LV129" s="43"/>
      <c r="LW129" s="43"/>
      <c r="LX129" s="43"/>
      <c r="LY129" s="43"/>
      <c r="LZ129" s="43"/>
      <c r="MA129" s="43"/>
      <c r="MB129" s="43"/>
      <c r="MC129" s="43"/>
      <c r="MD129" s="43"/>
      <c r="ME129" s="43"/>
      <c r="MF129" s="43"/>
      <c r="MG129" s="43"/>
      <c r="MH129" s="43"/>
      <c r="MI129" s="43"/>
      <c r="MJ129" s="43"/>
      <c r="MK129" s="43"/>
      <c r="ML129" s="43"/>
      <c r="MM129" s="43"/>
      <c r="MN129" s="43"/>
      <c r="MO129" s="43"/>
      <c r="MP129" s="43"/>
      <c r="MQ129" s="43"/>
      <c r="MR129" s="43"/>
      <c r="MS129" s="43"/>
      <c r="MT129" s="43"/>
      <c r="MU129" s="43"/>
      <c r="MV129" s="43"/>
      <c r="MW129" s="43"/>
      <c r="MX129" s="43"/>
      <c r="MY129" s="43"/>
      <c r="MZ129" s="43"/>
      <c r="NA129" s="43"/>
      <c r="NB129" s="43"/>
      <c r="NC129" s="43"/>
      <c r="ND129" s="43"/>
      <c r="NE129" s="43"/>
      <c r="NF129" s="43"/>
      <c r="NG129" s="43"/>
      <c r="NH129" s="43"/>
      <c r="NI129" s="43"/>
      <c r="NJ129" s="43"/>
      <c r="NK129" s="43"/>
      <c r="NL129" s="43"/>
      <c r="NM129" s="43"/>
      <c r="NN129" s="43"/>
      <c r="NO129" s="43"/>
      <c r="NP129" s="43"/>
      <c r="NQ129" s="43"/>
      <c r="NR129" s="43"/>
      <c r="NS129" s="43"/>
      <c r="NT129" s="43"/>
      <c r="NU129" s="43"/>
      <c r="NV129" s="43"/>
      <c r="NW129" s="43"/>
      <c r="NX129" s="43"/>
      <c r="NY129" s="43"/>
      <c r="NZ129" s="43"/>
      <c r="OA129" s="43"/>
      <c r="OB129" s="43"/>
      <c r="OC129" s="43"/>
      <c r="OD129" s="43"/>
      <c r="OE129" s="43"/>
      <c r="OF129" s="43"/>
      <c r="OG129" s="43"/>
      <c r="OH129" s="43"/>
      <c r="OI129" s="43"/>
      <c r="OJ129" s="43"/>
      <c r="OK129" s="43"/>
      <c r="OL129" s="43"/>
      <c r="OM129" s="43"/>
      <c r="ON129" s="43"/>
      <c r="OO129" s="43"/>
      <c r="OP129" s="43"/>
      <c r="OQ129" s="43"/>
      <c r="OR129" s="43"/>
      <c r="OS129" s="43"/>
      <c r="OT129" s="43"/>
      <c r="OU129" s="43"/>
      <c r="OV129" s="43"/>
      <c r="OW129" s="43"/>
      <c r="OX129" s="43"/>
      <c r="OY129" s="43"/>
      <c r="OZ129" s="43"/>
      <c r="PA129" s="43"/>
      <c r="PB129" s="43"/>
      <c r="PC129" s="43"/>
      <c r="PD129" s="43"/>
      <c r="PE129" s="43"/>
      <c r="PF129" s="43"/>
      <c r="PG129" s="43"/>
      <c r="PH129" s="43"/>
      <c r="PI129" s="43"/>
      <c r="PJ129" s="43"/>
      <c r="PK129" s="43"/>
      <c r="PL129" s="43"/>
      <c r="PM129" s="43"/>
      <c r="PN129" s="43"/>
      <c r="PO129" s="43"/>
      <c r="PP129" s="43"/>
      <c r="PQ129" s="43"/>
      <c r="PR129" s="43"/>
      <c r="PS129" s="43"/>
      <c r="PT129" s="43"/>
      <c r="PU129" s="43"/>
      <c r="PV129" s="43"/>
      <c r="PW129" s="43"/>
      <c r="PX129" s="43"/>
      <c r="PY129" s="43"/>
      <c r="PZ129" s="43"/>
      <c r="QA129" s="43"/>
      <c r="QB129" s="43"/>
      <c r="QC129" s="43"/>
      <c r="QD129" s="43"/>
      <c r="QE129" s="43"/>
      <c r="QF129" s="43"/>
      <c r="QG129" s="43"/>
      <c r="QH129" s="43"/>
      <c r="QI129" s="43"/>
      <c r="QJ129" s="43"/>
      <c r="QK129" s="43"/>
      <c r="QL129" s="43"/>
      <c r="QM129" s="43"/>
      <c r="QN129" s="43"/>
      <c r="QO129" s="43"/>
      <c r="QP129" s="43"/>
      <c r="QQ129" s="43"/>
      <c r="QR129" s="43"/>
      <c r="QS129" s="43"/>
      <c r="QT129" s="43"/>
      <c r="QU129" s="43"/>
      <c r="QV129" s="43"/>
      <c r="QW129" s="43"/>
      <c r="QX129" s="43"/>
      <c r="QY129" s="43"/>
      <c r="QZ129" s="43"/>
      <c r="RA129" s="43"/>
      <c r="RB129" s="43"/>
      <c r="RC129" s="43"/>
      <c r="RD129" s="43"/>
      <c r="RE129" s="43"/>
      <c r="RF129" s="43"/>
      <c r="RG129" s="43"/>
      <c r="RH129" s="43"/>
      <c r="RI129" s="43"/>
      <c r="RJ129" s="43"/>
      <c r="RK129" s="43"/>
      <c r="RL129" s="43"/>
      <c r="RM129" s="43"/>
      <c r="RN129" s="43"/>
      <c r="RO129" s="43"/>
      <c r="RP129" s="43"/>
      <c r="RQ129" s="43"/>
      <c r="RR129" s="43"/>
      <c r="RS129" s="43"/>
      <c r="RT129" s="43"/>
      <c r="RU129" s="43"/>
      <c r="RV129" s="43"/>
      <c r="RW129" s="43"/>
      <c r="RX129" s="43"/>
      <c r="RY129" s="43"/>
      <c r="RZ129" s="43"/>
      <c r="SA129" s="43"/>
      <c r="SB129" s="43"/>
      <c r="SC129" s="43"/>
      <c r="SD129" s="43"/>
      <c r="SE129" s="43"/>
      <c r="SF129" s="43"/>
      <c r="SG129" s="43"/>
      <c r="SH129" s="43"/>
      <c r="SI129" s="43"/>
      <c r="SJ129" s="43"/>
      <c r="SK129" s="43"/>
      <c r="SL129" s="43"/>
      <c r="SM129" s="43"/>
      <c r="SN129" s="43"/>
    </row>
    <row r="130" spans="1:508" ht="16.5" customHeight="1" x14ac:dyDescent="0.2">
      <c r="A130" s="20">
        <v>1208</v>
      </c>
      <c r="B130" s="20" t="s">
        <v>72</v>
      </c>
      <c r="C130" s="20" t="s">
        <v>22</v>
      </c>
      <c r="D130" s="20" t="s">
        <v>30</v>
      </c>
      <c r="E130" s="20" t="s">
        <v>1339</v>
      </c>
      <c r="F130" s="22" t="s">
        <v>238</v>
      </c>
      <c r="G130" s="44" t="s">
        <v>25</v>
      </c>
      <c r="H130" s="20" t="s">
        <v>26</v>
      </c>
      <c r="I130" s="20" t="s">
        <v>27</v>
      </c>
      <c r="J130" s="22" t="s">
        <v>239</v>
      </c>
      <c r="K130" s="20"/>
      <c r="L130" s="20"/>
      <c r="M130" s="20"/>
      <c r="N130" s="20"/>
      <c r="O130" s="20"/>
      <c r="P130" s="23"/>
      <c r="Q130" s="24">
        <v>1</v>
      </c>
      <c r="R130" s="25">
        <v>45901</v>
      </c>
      <c r="S130" s="45" t="s">
        <v>83</v>
      </c>
      <c r="T130" s="46">
        <v>2000000000</v>
      </c>
      <c r="U130" s="27" t="s">
        <v>39</v>
      </c>
      <c r="V130" s="28" t="s">
        <v>40</v>
      </c>
      <c r="W130" s="43"/>
      <c r="X130" s="43"/>
      <c r="Y130" s="43"/>
      <c r="Z130" s="43"/>
      <c r="AA130" s="43"/>
      <c r="AB130" s="43"/>
      <c r="AC130" s="43"/>
      <c r="AD130" s="43"/>
      <c r="AE130" s="43"/>
      <c r="AF130" s="43"/>
      <c r="AG130" s="43"/>
      <c r="AH130" s="43"/>
      <c r="AI130" s="43"/>
      <c r="AJ130" s="43"/>
      <c r="AK130" s="43"/>
      <c r="AL130" s="43"/>
      <c r="AM130" s="43"/>
      <c r="AN130" s="43"/>
      <c r="AO130" s="43"/>
      <c r="AP130" s="43"/>
      <c r="AQ130" s="43"/>
      <c r="AR130" s="43"/>
      <c r="AS130" s="43"/>
      <c r="AT130" s="43"/>
      <c r="AU130" s="43"/>
      <c r="AV130" s="43"/>
      <c r="AW130" s="43"/>
      <c r="AX130" s="43"/>
      <c r="AY130" s="43"/>
      <c r="AZ130" s="43"/>
      <c r="BA130" s="43"/>
      <c r="BB130" s="43"/>
      <c r="BC130" s="43"/>
      <c r="BD130" s="43"/>
      <c r="BE130" s="43"/>
      <c r="BF130" s="43"/>
      <c r="BG130" s="43"/>
      <c r="BH130" s="43"/>
      <c r="BI130" s="43"/>
      <c r="BJ130" s="43"/>
      <c r="BK130" s="43"/>
      <c r="BL130" s="43"/>
      <c r="BM130" s="43"/>
      <c r="BN130" s="43"/>
      <c r="BO130" s="43"/>
      <c r="BP130" s="43"/>
      <c r="BQ130" s="43"/>
      <c r="BR130" s="43"/>
      <c r="BS130" s="43"/>
      <c r="BT130" s="43"/>
      <c r="BU130" s="43"/>
      <c r="BV130" s="43"/>
      <c r="BW130" s="43"/>
      <c r="BX130" s="43"/>
      <c r="BY130" s="43"/>
      <c r="BZ130" s="43"/>
      <c r="CA130" s="43"/>
      <c r="CB130" s="43"/>
      <c r="CC130" s="43"/>
      <c r="CD130" s="43"/>
      <c r="CE130" s="43"/>
      <c r="CF130" s="43"/>
      <c r="CG130" s="43"/>
      <c r="CH130" s="43"/>
      <c r="CI130" s="43"/>
      <c r="CJ130" s="43"/>
      <c r="CK130" s="43"/>
      <c r="CL130" s="43"/>
      <c r="CM130" s="43"/>
      <c r="CN130" s="43"/>
      <c r="CO130" s="43"/>
      <c r="CP130" s="43"/>
      <c r="CQ130" s="43"/>
      <c r="CR130" s="43"/>
      <c r="CS130" s="43"/>
      <c r="CT130" s="43"/>
      <c r="CU130" s="43"/>
      <c r="CV130" s="43"/>
      <c r="CW130" s="43"/>
      <c r="CX130" s="43"/>
      <c r="CY130" s="43"/>
      <c r="CZ130" s="43"/>
      <c r="DA130" s="43"/>
      <c r="DB130" s="43"/>
      <c r="DC130" s="43"/>
      <c r="DD130" s="43"/>
      <c r="DE130" s="43"/>
      <c r="DF130" s="43"/>
      <c r="DG130" s="43"/>
      <c r="DH130" s="43"/>
      <c r="DI130" s="43"/>
      <c r="DJ130" s="43"/>
      <c r="DK130" s="43"/>
      <c r="DL130" s="43"/>
      <c r="DM130" s="43"/>
      <c r="DN130" s="43"/>
      <c r="DO130" s="43"/>
      <c r="DP130" s="43"/>
      <c r="DQ130" s="43"/>
      <c r="DR130" s="43"/>
      <c r="DS130" s="43"/>
      <c r="DT130" s="43"/>
      <c r="DU130" s="43"/>
      <c r="DV130" s="43"/>
      <c r="DW130" s="43"/>
      <c r="DX130" s="43"/>
      <c r="DY130" s="43"/>
      <c r="DZ130" s="43"/>
      <c r="EA130" s="43"/>
      <c r="EB130" s="43"/>
      <c r="EC130" s="43"/>
      <c r="ED130" s="43"/>
      <c r="EE130" s="43"/>
      <c r="EF130" s="43"/>
      <c r="EG130" s="43"/>
      <c r="EH130" s="43"/>
      <c r="EI130" s="43"/>
      <c r="EJ130" s="43"/>
      <c r="EK130" s="43"/>
      <c r="EL130" s="43"/>
      <c r="EM130" s="43"/>
      <c r="EN130" s="43"/>
      <c r="EO130" s="43"/>
      <c r="EP130" s="43"/>
      <c r="EQ130" s="43"/>
      <c r="ER130" s="43"/>
      <c r="ES130" s="43"/>
      <c r="ET130" s="43"/>
      <c r="EU130" s="43"/>
      <c r="EV130" s="43"/>
      <c r="EW130" s="43"/>
      <c r="EX130" s="43"/>
      <c r="EY130" s="43"/>
      <c r="EZ130" s="43"/>
      <c r="FA130" s="43"/>
      <c r="FB130" s="43"/>
      <c r="FC130" s="43"/>
      <c r="FD130" s="43"/>
      <c r="FE130" s="43"/>
      <c r="FF130" s="43"/>
      <c r="FG130" s="43"/>
      <c r="FH130" s="43"/>
      <c r="FI130" s="43"/>
      <c r="FJ130" s="43"/>
      <c r="FK130" s="43"/>
      <c r="FL130" s="43"/>
      <c r="FM130" s="43"/>
      <c r="FN130" s="43"/>
      <c r="FO130" s="43"/>
      <c r="FP130" s="43"/>
      <c r="FQ130" s="43"/>
      <c r="FR130" s="43"/>
      <c r="FS130" s="43"/>
      <c r="FT130" s="43"/>
      <c r="FU130" s="43"/>
      <c r="FV130" s="43"/>
      <c r="FW130" s="43"/>
      <c r="FX130" s="43"/>
      <c r="FY130" s="43"/>
      <c r="FZ130" s="43"/>
      <c r="GA130" s="43"/>
      <c r="GB130" s="43"/>
      <c r="GC130" s="43"/>
      <c r="GD130" s="43"/>
      <c r="GE130" s="43"/>
      <c r="GF130" s="43"/>
      <c r="GG130" s="43"/>
      <c r="GH130" s="43"/>
      <c r="GI130" s="43"/>
      <c r="GJ130" s="43"/>
      <c r="GK130" s="43"/>
      <c r="GL130" s="43"/>
      <c r="GM130" s="43"/>
      <c r="GN130" s="43"/>
      <c r="GO130" s="43"/>
      <c r="GP130" s="43"/>
      <c r="GQ130" s="43"/>
      <c r="GR130" s="43"/>
      <c r="GS130" s="43"/>
      <c r="GT130" s="43"/>
      <c r="GU130" s="43"/>
      <c r="GV130" s="43"/>
      <c r="GW130" s="43"/>
      <c r="GX130" s="43"/>
      <c r="GY130" s="43"/>
      <c r="GZ130" s="43"/>
      <c r="HA130" s="43"/>
      <c r="HB130" s="43"/>
      <c r="HC130" s="43"/>
      <c r="HD130" s="43"/>
      <c r="HE130" s="43"/>
      <c r="HF130" s="43"/>
      <c r="HG130" s="43"/>
      <c r="HH130" s="43"/>
      <c r="HI130" s="43"/>
      <c r="HJ130" s="43"/>
      <c r="HK130" s="43"/>
      <c r="HL130" s="43"/>
      <c r="HM130" s="43"/>
      <c r="HN130" s="43"/>
      <c r="HO130" s="43"/>
      <c r="HP130" s="43"/>
      <c r="HQ130" s="43"/>
      <c r="HR130" s="43"/>
      <c r="HS130" s="43"/>
      <c r="HT130" s="43"/>
      <c r="HU130" s="43"/>
      <c r="HV130" s="43"/>
      <c r="HW130" s="43"/>
      <c r="HX130" s="43"/>
      <c r="HY130" s="43"/>
      <c r="HZ130" s="43"/>
      <c r="IA130" s="43"/>
      <c r="IB130" s="43"/>
      <c r="IC130" s="43"/>
      <c r="ID130" s="43"/>
      <c r="IE130" s="43"/>
      <c r="IF130" s="43"/>
      <c r="IG130" s="43"/>
      <c r="IH130" s="43"/>
      <c r="II130" s="43"/>
      <c r="IJ130" s="43"/>
      <c r="IK130" s="43"/>
      <c r="IL130" s="43"/>
      <c r="IM130" s="43"/>
      <c r="IN130" s="43"/>
      <c r="IO130" s="43"/>
      <c r="IP130" s="43"/>
      <c r="IQ130" s="43"/>
      <c r="IR130" s="43"/>
      <c r="IS130" s="43"/>
      <c r="IT130" s="43"/>
      <c r="IU130" s="43"/>
      <c r="IV130" s="43"/>
      <c r="IW130" s="43"/>
      <c r="IX130" s="43"/>
      <c r="IY130" s="43"/>
      <c r="IZ130" s="43"/>
      <c r="JA130" s="43"/>
      <c r="JB130" s="43"/>
      <c r="JC130" s="43"/>
      <c r="JD130" s="43"/>
      <c r="JE130" s="43"/>
      <c r="JF130" s="43"/>
      <c r="JG130" s="43"/>
      <c r="JH130" s="43"/>
      <c r="JI130" s="43"/>
      <c r="JJ130" s="43"/>
      <c r="JK130" s="43"/>
      <c r="JL130" s="43"/>
      <c r="JM130" s="43"/>
      <c r="JN130" s="43"/>
      <c r="JO130" s="43"/>
      <c r="JP130" s="43"/>
      <c r="JQ130" s="43"/>
      <c r="JR130" s="43"/>
      <c r="JS130" s="43"/>
      <c r="JT130" s="43"/>
      <c r="JU130" s="43"/>
      <c r="JV130" s="43"/>
      <c r="JW130" s="43"/>
      <c r="JX130" s="43"/>
      <c r="JY130" s="43"/>
      <c r="JZ130" s="43"/>
      <c r="KA130" s="43"/>
      <c r="KB130" s="43"/>
      <c r="KC130" s="43"/>
      <c r="KD130" s="43"/>
      <c r="KE130" s="43"/>
      <c r="KF130" s="43"/>
      <c r="KG130" s="43"/>
      <c r="KH130" s="43"/>
      <c r="KI130" s="43"/>
      <c r="KJ130" s="43"/>
      <c r="KK130" s="43"/>
      <c r="KL130" s="43"/>
      <c r="KM130" s="43"/>
      <c r="KN130" s="43"/>
      <c r="KO130" s="43"/>
      <c r="KP130" s="43"/>
      <c r="KQ130" s="43"/>
      <c r="KR130" s="43"/>
      <c r="KS130" s="43"/>
      <c r="KT130" s="43"/>
      <c r="KU130" s="43"/>
      <c r="KV130" s="43"/>
      <c r="KW130" s="43"/>
      <c r="KX130" s="43"/>
      <c r="KY130" s="43"/>
      <c r="KZ130" s="43"/>
      <c r="LA130" s="43"/>
      <c r="LB130" s="43"/>
      <c r="LC130" s="43"/>
      <c r="LD130" s="43"/>
      <c r="LE130" s="43"/>
      <c r="LF130" s="43"/>
      <c r="LG130" s="43"/>
      <c r="LH130" s="43"/>
      <c r="LI130" s="43"/>
      <c r="LJ130" s="43"/>
      <c r="LK130" s="43"/>
      <c r="LL130" s="43"/>
      <c r="LM130" s="43"/>
      <c r="LN130" s="43"/>
      <c r="LO130" s="43"/>
      <c r="LP130" s="43"/>
      <c r="LQ130" s="43"/>
      <c r="LR130" s="43"/>
      <c r="LS130" s="43"/>
      <c r="LT130" s="43"/>
      <c r="LU130" s="43"/>
      <c r="LV130" s="43"/>
      <c r="LW130" s="43"/>
      <c r="LX130" s="43"/>
      <c r="LY130" s="43"/>
      <c r="LZ130" s="43"/>
      <c r="MA130" s="43"/>
      <c r="MB130" s="43"/>
      <c r="MC130" s="43"/>
      <c r="MD130" s="43"/>
      <c r="ME130" s="43"/>
      <c r="MF130" s="43"/>
      <c r="MG130" s="43"/>
      <c r="MH130" s="43"/>
      <c r="MI130" s="43"/>
      <c r="MJ130" s="43"/>
      <c r="MK130" s="43"/>
      <c r="ML130" s="43"/>
      <c r="MM130" s="43"/>
      <c r="MN130" s="43"/>
      <c r="MO130" s="43"/>
      <c r="MP130" s="43"/>
      <c r="MQ130" s="43"/>
      <c r="MR130" s="43"/>
      <c r="MS130" s="43"/>
      <c r="MT130" s="43"/>
      <c r="MU130" s="43"/>
      <c r="MV130" s="43"/>
      <c r="MW130" s="43"/>
      <c r="MX130" s="43"/>
      <c r="MY130" s="43"/>
      <c r="MZ130" s="43"/>
      <c r="NA130" s="43"/>
      <c r="NB130" s="43"/>
      <c r="NC130" s="43"/>
      <c r="ND130" s="43"/>
      <c r="NE130" s="43"/>
      <c r="NF130" s="43"/>
      <c r="NG130" s="43"/>
      <c r="NH130" s="43"/>
      <c r="NI130" s="43"/>
      <c r="NJ130" s="43"/>
      <c r="NK130" s="43"/>
      <c r="NL130" s="43"/>
      <c r="NM130" s="43"/>
      <c r="NN130" s="43"/>
      <c r="NO130" s="43"/>
      <c r="NP130" s="43"/>
      <c r="NQ130" s="43"/>
      <c r="NR130" s="43"/>
      <c r="NS130" s="43"/>
      <c r="NT130" s="43"/>
      <c r="NU130" s="43"/>
      <c r="NV130" s="43"/>
      <c r="NW130" s="43"/>
      <c r="NX130" s="43"/>
      <c r="NY130" s="43"/>
      <c r="NZ130" s="43"/>
      <c r="OA130" s="43"/>
      <c r="OB130" s="43"/>
      <c r="OC130" s="43"/>
      <c r="OD130" s="43"/>
      <c r="OE130" s="43"/>
      <c r="OF130" s="43"/>
      <c r="OG130" s="43"/>
      <c r="OH130" s="43"/>
      <c r="OI130" s="43"/>
      <c r="OJ130" s="43"/>
      <c r="OK130" s="43"/>
      <c r="OL130" s="43"/>
      <c r="OM130" s="43"/>
      <c r="ON130" s="43"/>
      <c r="OO130" s="43"/>
      <c r="OP130" s="43"/>
      <c r="OQ130" s="43"/>
      <c r="OR130" s="43"/>
      <c r="OS130" s="43"/>
      <c r="OT130" s="43"/>
      <c r="OU130" s="43"/>
      <c r="OV130" s="43"/>
      <c r="OW130" s="43"/>
      <c r="OX130" s="43"/>
      <c r="OY130" s="43"/>
      <c r="OZ130" s="43"/>
      <c r="PA130" s="43"/>
      <c r="PB130" s="43"/>
      <c r="PC130" s="43"/>
      <c r="PD130" s="43"/>
      <c r="PE130" s="43"/>
      <c r="PF130" s="43"/>
      <c r="PG130" s="43"/>
      <c r="PH130" s="43"/>
      <c r="PI130" s="43"/>
      <c r="PJ130" s="43"/>
      <c r="PK130" s="43"/>
      <c r="PL130" s="43"/>
      <c r="PM130" s="43"/>
      <c r="PN130" s="43"/>
      <c r="PO130" s="43"/>
      <c r="PP130" s="43"/>
      <c r="PQ130" s="43"/>
      <c r="PR130" s="43"/>
      <c r="PS130" s="43"/>
      <c r="PT130" s="43"/>
      <c r="PU130" s="43"/>
      <c r="PV130" s="43"/>
      <c r="PW130" s="43"/>
      <c r="PX130" s="43"/>
      <c r="PY130" s="43"/>
      <c r="PZ130" s="43"/>
      <c r="QA130" s="43"/>
      <c r="QB130" s="43"/>
      <c r="QC130" s="43"/>
      <c r="QD130" s="43"/>
      <c r="QE130" s="43"/>
      <c r="QF130" s="43"/>
      <c r="QG130" s="43"/>
      <c r="QH130" s="43"/>
      <c r="QI130" s="43"/>
      <c r="QJ130" s="43"/>
      <c r="QK130" s="43"/>
      <c r="QL130" s="43"/>
      <c r="QM130" s="43"/>
      <c r="QN130" s="43"/>
      <c r="QO130" s="43"/>
      <c r="QP130" s="43"/>
      <c r="QQ130" s="43"/>
      <c r="QR130" s="43"/>
      <c r="QS130" s="43"/>
      <c r="QT130" s="43"/>
      <c r="QU130" s="43"/>
      <c r="QV130" s="43"/>
      <c r="QW130" s="43"/>
      <c r="QX130" s="43"/>
      <c r="QY130" s="43"/>
      <c r="QZ130" s="43"/>
      <c r="RA130" s="43"/>
      <c r="RB130" s="43"/>
      <c r="RC130" s="43"/>
      <c r="RD130" s="43"/>
      <c r="RE130" s="43"/>
      <c r="RF130" s="43"/>
      <c r="RG130" s="43"/>
      <c r="RH130" s="43"/>
      <c r="RI130" s="43"/>
      <c r="RJ130" s="43"/>
      <c r="RK130" s="43"/>
      <c r="RL130" s="43"/>
      <c r="RM130" s="43"/>
      <c r="RN130" s="43"/>
      <c r="RO130" s="43"/>
      <c r="RP130" s="43"/>
      <c r="RQ130" s="43"/>
      <c r="RR130" s="43"/>
      <c r="RS130" s="43"/>
      <c r="RT130" s="43"/>
      <c r="RU130" s="43"/>
      <c r="RV130" s="43"/>
      <c r="RW130" s="43"/>
      <c r="RX130" s="43"/>
      <c r="RY130" s="43"/>
      <c r="RZ130" s="43"/>
      <c r="SA130" s="43"/>
      <c r="SB130" s="43"/>
      <c r="SC130" s="43"/>
      <c r="SD130" s="43"/>
      <c r="SE130" s="43"/>
      <c r="SF130" s="43"/>
      <c r="SG130" s="43"/>
      <c r="SH130" s="43"/>
      <c r="SI130" s="43"/>
      <c r="SJ130" s="43"/>
      <c r="SK130" s="43"/>
      <c r="SL130" s="43"/>
      <c r="SM130" s="43"/>
      <c r="SN130" s="43"/>
    </row>
    <row r="131" spans="1:508" ht="16.5" customHeight="1" x14ac:dyDescent="0.2">
      <c r="A131" s="20">
        <v>1210</v>
      </c>
      <c r="B131" s="20" t="s">
        <v>72</v>
      </c>
      <c r="C131" s="20" t="s">
        <v>222</v>
      </c>
      <c r="D131" s="20" t="s">
        <v>30</v>
      </c>
      <c r="E131" s="20" t="s">
        <v>1345</v>
      </c>
      <c r="F131" s="22" t="s">
        <v>240</v>
      </c>
      <c r="G131" s="44" t="s">
        <v>84</v>
      </c>
      <c r="H131" s="20" t="s">
        <v>35</v>
      </c>
      <c r="I131" s="20" t="s">
        <v>27</v>
      </c>
      <c r="J131" s="22" t="s">
        <v>241</v>
      </c>
      <c r="K131" s="20"/>
      <c r="L131" s="20"/>
      <c r="M131" s="20"/>
      <c r="N131" s="20"/>
      <c r="O131" s="20"/>
      <c r="P131" s="23">
        <f>T131/8</f>
        <v>44847500</v>
      </c>
      <c r="Q131" s="24">
        <v>1</v>
      </c>
      <c r="R131" s="25">
        <v>45748</v>
      </c>
      <c r="S131" s="45" t="s">
        <v>83</v>
      </c>
      <c r="T131" s="46">
        <v>358780000</v>
      </c>
      <c r="U131" s="27" t="s">
        <v>39</v>
      </c>
      <c r="V131" s="28" t="s">
        <v>40</v>
      </c>
      <c r="W131" s="43"/>
      <c r="X131" s="43"/>
      <c r="Y131" s="43"/>
      <c r="Z131" s="43"/>
      <c r="AA131" s="43"/>
      <c r="AB131" s="43"/>
      <c r="AC131" s="43"/>
      <c r="AD131" s="43"/>
      <c r="AE131" s="43"/>
      <c r="AF131" s="43"/>
      <c r="AG131" s="43"/>
      <c r="AH131" s="43"/>
      <c r="AI131" s="43"/>
      <c r="AJ131" s="43"/>
      <c r="AK131" s="43"/>
      <c r="AL131" s="43"/>
      <c r="AM131" s="43"/>
      <c r="AN131" s="43"/>
      <c r="AO131" s="43"/>
      <c r="AP131" s="43"/>
      <c r="AQ131" s="43"/>
      <c r="AR131" s="43"/>
      <c r="AS131" s="43"/>
      <c r="AT131" s="43"/>
      <c r="AU131" s="43"/>
      <c r="AV131" s="43"/>
      <c r="AW131" s="43"/>
      <c r="AX131" s="43"/>
      <c r="AY131" s="43"/>
      <c r="AZ131" s="43"/>
      <c r="BA131" s="43"/>
      <c r="BB131" s="43"/>
      <c r="BC131" s="43"/>
      <c r="BD131" s="43"/>
      <c r="BE131" s="43"/>
      <c r="BF131" s="43"/>
      <c r="BG131" s="43"/>
      <c r="BH131" s="43"/>
      <c r="BI131" s="43"/>
      <c r="BJ131" s="43"/>
      <c r="BK131" s="43"/>
      <c r="BL131" s="43"/>
      <c r="BM131" s="43"/>
      <c r="BN131" s="43"/>
      <c r="BO131" s="43"/>
      <c r="BP131" s="43"/>
      <c r="BQ131" s="43"/>
      <c r="BR131" s="43"/>
      <c r="BS131" s="43"/>
      <c r="BT131" s="43"/>
      <c r="BU131" s="43"/>
      <c r="BV131" s="43"/>
      <c r="BW131" s="43"/>
      <c r="BX131" s="43"/>
      <c r="BY131" s="43"/>
      <c r="BZ131" s="43"/>
      <c r="CA131" s="43"/>
      <c r="CB131" s="43"/>
      <c r="CC131" s="43"/>
      <c r="CD131" s="43"/>
      <c r="CE131" s="43"/>
      <c r="CF131" s="43"/>
      <c r="CG131" s="43"/>
      <c r="CH131" s="43"/>
      <c r="CI131" s="43"/>
      <c r="CJ131" s="43"/>
      <c r="CK131" s="43"/>
      <c r="CL131" s="43"/>
      <c r="CM131" s="43"/>
      <c r="CN131" s="43"/>
      <c r="CO131" s="43"/>
      <c r="CP131" s="43"/>
      <c r="CQ131" s="43"/>
      <c r="CR131" s="43"/>
      <c r="CS131" s="43"/>
      <c r="CT131" s="43"/>
      <c r="CU131" s="43"/>
      <c r="CV131" s="43"/>
      <c r="CW131" s="43"/>
      <c r="CX131" s="43"/>
      <c r="CY131" s="43"/>
      <c r="CZ131" s="43"/>
      <c r="DA131" s="43"/>
      <c r="DB131" s="43"/>
      <c r="DC131" s="43"/>
      <c r="DD131" s="43"/>
      <c r="DE131" s="43"/>
      <c r="DF131" s="43"/>
      <c r="DG131" s="43"/>
      <c r="DH131" s="43"/>
      <c r="DI131" s="43"/>
      <c r="DJ131" s="43"/>
      <c r="DK131" s="43"/>
      <c r="DL131" s="43"/>
      <c r="DM131" s="43"/>
      <c r="DN131" s="43"/>
      <c r="DO131" s="43"/>
      <c r="DP131" s="43"/>
      <c r="DQ131" s="43"/>
      <c r="DR131" s="43"/>
      <c r="DS131" s="43"/>
      <c r="DT131" s="43"/>
      <c r="DU131" s="43"/>
      <c r="DV131" s="43"/>
      <c r="DW131" s="43"/>
      <c r="DX131" s="43"/>
      <c r="DY131" s="43"/>
      <c r="DZ131" s="43"/>
      <c r="EA131" s="43"/>
      <c r="EB131" s="43"/>
      <c r="EC131" s="43"/>
      <c r="ED131" s="43"/>
      <c r="EE131" s="43"/>
      <c r="EF131" s="43"/>
      <c r="EG131" s="43"/>
      <c r="EH131" s="43"/>
      <c r="EI131" s="43"/>
      <c r="EJ131" s="43"/>
      <c r="EK131" s="43"/>
      <c r="EL131" s="43"/>
      <c r="EM131" s="43"/>
      <c r="EN131" s="43"/>
      <c r="EO131" s="43"/>
      <c r="EP131" s="43"/>
      <c r="EQ131" s="43"/>
      <c r="ER131" s="43"/>
      <c r="ES131" s="43"/>
      <c r="ET131" s="43"/>
      <c r="EU131" s="43"/>
      <c r="EV131" s="43"/>
      <c r="EW131" s="43"/>
      <c r="EX131" s="43"/>
      <c r="EY131" s="43"/>
      <c r="EZ131" s="43"/>
      <c r="FA131" s="43"/>
      <c r="FB131" s="43"/>
      <c r="FC131" s="43"/>
      <c r="FD131" s="43"/>
      <c r="FE131" s="43"/>
      <c r="FF131" s="43"/>
      <c r="FG131" s="43"/>
      <c r="FH131" s="43"/>
      <c r="FI131" s="43"/>
      <c r="FJ131" s="43"/>
      <c r="FK131" s="43"/>
      <c r="FL131" s="43"/>
      <c r="FM131" s="43"/>
      <c r="FN131" s="43"/>
      <c r="FO131" s="43"/>
      <c r="FP131" s="43"/>
      <c r="FQ131" s="43"/>
      <c r="FR131" s="43"/>
      <c r="FS131" s="43"/>
      <c r="FT131" s="43"/>
      <c r="FU131" s="43"/>
      <c r="FV131" s="43"/>
      <c r="FW131" s="43"/>
      <c r="FX131" s="43"/>
      <c r="FY131" s="43"/>
      <c r="FZ131" s="43"/>
      <c r="GA131" s="43"/>
      <c r="GB131" s="43"/>
      <c r="GC131" s="43"/>
      <c r="GD131" s="43"/>
      <c r="GE131" s="43"/>
      <c r="GF131" s="43"/>
      <c r="GG131" s="43"/>
      <c r="GH131" s="43"/>
      <c r="GI131" s="43"/>
      <c r="GJ131" s="43"/>
      <c r="GK131" s="43"/>
      <c r="GL131" s="43"/>
      <c r="GM131" s="43"/>
      <c r="GN131" s="43"/>
      <c r="GO131" s="43"/>
      <c r="GP131" s="43"/>
      <c r="GQ131" s="43"/>
      <c r="GR131" s="43"/>
      <c r="GS131" s="43"/>
      <c r="GT131" s="43"/>
      <c r="GU131" s="43"/>
      <c r="GV131" s="43"/>
      <c r="GW131" s="43"/>
      <c r="GX131" s="43"/>
      <c r="GY131" s="43"/>
      <c r="GZ131" s="43"/>
      <c r="HA131" s="43"/>
      <c r="HB131" s="43"/>
      <c r="HC131" s="43"/>
      <c r="HD131" s="43"/>
      <c r="HE131" s="43"/>
      <c r="HF131" s="43"/>
      <c r="HG131" s="43"/>
      <c r="HH131" s="43"/>
      <c r="HI131" s="43"/>
      <c r="HJ131" s="43"/>
      <c r="HK131" s="43"/>
      <c r="HL131" s="43"/>
      <c r="HM131" s="43"/>
      <c r="HN131" s="43"/>
      <c r="HO131" s="43"/>
      <c r="HP131" s="43"/>
      <c r="HQ131" s="43"/>
      <c r="HR131" s="43"/>
      <c r="HS131" s="43"/>
      <c r="HT131" s="43"/>
      <c r="HU131" s="43"/>
      <c r="HV131" s="43"/>
      <c r="HW131" s="43"/>
      <c r="HX131" s="43"/>
      <c r="HY131" s="43"/>
      <c r="HZ131" s="43"/>
      <c r="IA131" s="43"/>
      <c r="IB131" s="43"/>
      <c r="IC131" s="43"/>
      <c r="ID131" s="43"/>
      <c r="IE131" s="43"/>
      <c r="IF131" s="43"/>
      <c r="IG131" s="43"/>
      <c r="IH131" s="43"/>
      <c r="II131" s="43"/>
      <c r="IJ131" s="43"/>
      <c r="IK131" s="43"/>
      <c r="IL131" s="43"/>
      <c r="IM131" s="43"/>
      <c r="IN131" s="43"/>
      <c r="IO131" s="43"/>
      <c r="IP131" s="43"/>
      <c r="IQ131" s="43"/>
      <c r="IR131" s="43"/>
      <c r="IS131" s="43"/>
      <c r="IT131" s="43"/>
      <c r="IU131" s="43"/>
      <c r="IV131" s="43"/>
      <c r="IW131" s="43"/>
      <c r="IX131" s="43"/>
      <c r="IY131" s="43"/>
      <c r="IZ131" s="43"/>
      <c r="JA131" s="43"/>
      <c r="JB131" s="43"/>
      <c r="JC131" s="43"/>
      <c r="JD131" s="43"/>
      <c r="JE131" s="43"/>
      <c r="JF131" s="43"/>
      <c r="JG131" s="43"/>
      <c r="JH131" s="43"/>
      <c r="JI131" s="43"/>
      <c r="JJ131" s="43"/>
      <c r="JK131" s="43"/>
      <c r="JL131" s="43"/>
      <c r="JM131" s="43"/>
      <c r="JN131" s="43"/>
      <c r="JO131" s="43"/>
      <c r="JP131" s="43"/>
      <c r="JQ131" s="43"/>
      <c r="JR131" s="43"/>
      <c r="JS131" s="43"/>
      <c r="JT131" s="43"/>
      <c r="JU131" s="43"/>
      <c r="JV131" s="43"/>
      <c r="JW131" s="43"/>
      <c r="JX131" s="43"/>
      <c r="JY131" s="43"/>
      <c r="JZ131" s="43"/>
      <c r="KA131" s="43"/>
      <c r="KB131" s="43"/>
      <c r="KC131" s="43"/>
      <c r="KD131" s="43"/>
      <c r="KE131" s="43"/>
      <c r="KF131" s="43"/>
      <c r="KG131" s="43"/>
      <c r="KH131" s="43"/>
      <c r="KI131" s="43"/>
      <c r="KJ131" s="43"/>
      <c r="KK131" s="43"/>
      <c r="KL131" s="43"/>
      <c r="KM131" s="43"/>
      <c r="KN131" s="43"/>
      <c r="KO131" s="43"/>
      <c r="KP131" s="43"/>
      <c r="KQ131" s="43"/>
      <c r="KR131" s="43"/>
      <c r="KS131" s="43"/>
      <c r="KT131" s="43"/>
      <c r="KU131" s="43"/>
      <c r="KV131" s="43"/>
      <c r="KW131" s="43"/>
      <c r="KX131" s="43"/>
      <c r="KY131" s="43"/>
      <c r="KZ131" s="43"/>
      <c r="LA131" s="43"/>
      <c r="LB131" s="43"/>
      <c r="LC131" s="43"/>
      <c r="LD131" s="43"/>
      <c r="LE131" s="43"/>
      <c r="LF131" s="43"/>
      <c r="LG131" s="43"/>
      <c r="LH131" s="43"/>
      <c r="LI131" s="43"/>
      <c r="LJ131" s="43"/>
      <c r="LK131" s="43"/>
      <c r="LL131" s="43"/>
      <c r="LM131" s="43"/>
      <c r="LN131" s="43"/>
      <c r="LO131" s="43"/>
      <c r="LP131" s="43"/>
      <c r="LQ131" s="43"/>
      <c r="LR131" s="43"/>
      <c r="LS131" s="43"/>
      <c r="LT131" s="43"/>
      <c r="LU131" s="43"/>
      <c r="LV131" s="43"/>
      <c r="LW131" s="43"/>
      <c r="LX131" s="43"/>
      <c r="LY131" s="43"/>
      <c r="LZ131" s="43"/>
      <c r="MA131" s="43"/>
      <c r="MB131" s="43"/>
      <c r="MC131" s="43"/>
      <c r="MD131" s="43"/>
      <c r="ME131" s="43"/>
      <c r="MF131" s="43"/>
      <c r="MG131" s="43"/>
      <c r="MH131" s="43"/>
      <c r="MI131" s="43"/>
      <c r="MJ131" s="43"/>
      <c r="MK131" s="43"/>
      <c r="ML131" s="43"/>
      <c r="MM131" s="43"/>
      <c r="MN131" s="43"/>
      <c r="MO131" s="43"/>
      <c r="MP131" s="43"/>
      <c r="MQ131" s="43"/>
      <c r="MR131" s="43"/>
      <c r="MS131" s="43"/>
      <c r="MT131" s="43"/>
      <c r="MU131" s="43"/>
      <c r="MV131" s="43"/>
      <c r="MW131" s="43"/>
      <c r="MX131" s="43"/>
      <c r="MY131" s="43"/>
      <c r="MZ131" s="43"/>
      <c r="NA131" s="43"/>
      <c r="NB131" s="43"/>
      <c r="NC131" s="43"/>
      <c r="ND131" s="43"/>
      <c r="NE131" s="43"/>
      <c r="NF131" s="43"/>
      <c r="NG131" s="43"/>
      <c r="NH131" s="43"/>
      <c r="NI131" s="43"/>
      <c r="NJ131" s="43"/>
      <c r="NK131" s="43"/>
      <c r="NL131" s="43"/>
      <c r="NM131" s="43"/>
      <c r="NN131" s="43"/>
      <c r="NO131" s="43"/>
      <c r="NP131" s="43"/>
      <c r="NQ131" s="43"/>
      <c r="NR131" s="43"/>
      <c r="NS131" s="43"/>
      <c r="NT131" s="43"/>
      <c r="NU131" s="43"/>
      <c r="NV131" s="43"/>
      <c r="NW131" s="43"/>
      <c r="NX131" s="43"/>
      <c r="NY131" s="43"/>
      <c r="NZ131" s="43"/>
      <c r="OA131" s="43"/>
      <c r="OB131" s="43"/>
      <c r="OC131" s="43"/>
      <c r="OD131" s="43"/>
      <c r="OE131" s="43"/>
      <c r="OF131" s="43"/>
      <c r="OG131" s="43"/>
      <c r="OH131" s="43"/>
      <c r="OI131" s="43"/>
      <c r="OJ131" s="43"/>
      <c r="OK131" s="43"/>
      <c r="OL131" s="43"/>
      <c r="OM131" s="43"/>
      <c r="ON131" s="43"/>
      <c r="OO131" s="43"/>
      <c r="OP131" s="43"/>
      <c r="OQ131" s="43"/>
      <c r="OR131" s="43"/>
      <c r="OS131" s="43"/>
      <c r="OT131" s="43"/>
      <c r="OU131" s="43"/>
      <c r="OV131" s="43"/>
      <c r="OW131" s="43"/>
      <c r="OX131" s="43"/>
      <c r="OY131" s="43"/>
      <c r="OZ131" s="43"/>
      <c r="PA131" s="43"/>
      <c r="PB131" s="43"/>
      <c r="PC131" s="43"/>
      <c r="PD131" s="43"/>
      <c r="PE131" s="43"/>
      <c r="PF131" s="43"/>
      <c r="PG131" s="43"/>
      <c r="PH131" s="43"/>
      <c r="PI131" s="43"/>
      <c r="PJ131" s="43"/>
      <c r="PK131" s="43"/>
      <c r="PL131" s="43"/>
      <c r="PM131" s="43"/>
      <c r="PN131" s="43"/>
      <c r="PO131" s="43"/>
      <c r="PP131" s="43"/>
      <c r="PQ131" s="43"/>
      <c r="PR131" s="43"/>
      <c r="PS131" s="43"/>
      <c r="PT131" s="43"/>
      <c r="PU131" s="43"/>
      <c r="PV131" s="43"/>
      <c r="PW131" s="43"/>
      <c r="PX131" s="43"/>
      <c r="PY131" s="43"/>
      <c r="PZ131" s="43"/>
      <c r="QA131" s="43"/>
      <c r="QB131" s="43"/>
      <c r="QC131" s="43"/>
      <c r="QD131" s="43"/>
      <c r="QE131" s="43"/>
      <c r="QF131" s="43"/>
      <c r="QG131" s="43"/>
      <c r="QH131" s="43"/>
      <c r="QI131" s="43"/>
      <c r="QJ131" s="43"/>
      <c r="QK131" s="43"/>
      <c r="QL131" s="43"/>
      <c r="QM131" s="43"/>
      <c r="QN131" s="43"/>
      <c r="QO131" s="43"/>
      <c r="QP131" s="43"/>
      <c r="QQ131" s="43"/>
      <c r="QR131" s="43"/>
      <c r="QS131" s="43"/>
      <c r="QT131" s="43"/>
      <c r="QU131" s="43"/>
      <c r="QV131" s="43"/>
      <c r="QW131" s="43"/>
      <c r="QX131" s="43"/>
      <c r="QY131" s="43"/>
      <c r="QZ131" s="43"/>
      <c r="RA131" s="43"/>
      <c r="RB131" s="43"/>
      <c r="RC131" s="43"/>
      <c r="RD131" s="43"/>
      <c r="RE131" s="43"/>
      <c r="RF131" s="43"/>
      <c r="RG131" s="43"/>
      <c r="RH131" s="43"/>
      <c r="RI131" s="43"/>
      <c r="RJ131" s="43"/>
      <c r="RK131" s="43"/>
      <c r="RL131" s="43"/>
      <c r="RM131" s="43"/>
      <c r="RN131" s="43"/>
      <c r="RO131" s="43"/>
      <c r="RP131" s="43"/>
      <c r="RQ131" s="43"/>
      <c r="RR131" s="43"/>
      <c r="RS131" s="43"/>
      <c r="RT131" s="43"/>
      <c r="RU131" s="43"/>
      <c r="RV131" s="43"/>
      <c r="RW131" s="43"/>
      <c r="RX131" s="43"/>
      <c r="RY131" s="43"/>
      <c r="RZ131" s="43"/>
      <c r="SA131" s="43"/>
      <c r="SB131" s="43"/>
      <c r="SC131" s="43"/>
      <c r="SD131" s="43"/>
      <c r="SE131" s="43"/>
      <c r="SF131" s="43"/>
      <c r="SG131" s="43"/>
      <c r="SH131" s="43"/>
      <c r="SI131" s="43"/>
      <c r="SJ131" s="43"/>
      <c r="SK131" s="43"/>
      <c r="SL131" s="43"/>
      <c r="SM131" s="43"/>
      <c r="SN131" s="43"/>
    </row>
    <row r="132" spans="1:508" ht="16.5" customHeight="1" x14ac:dyDescent="0.2">
      <c r="A132" s="20">
        <v>1214</v>
      </c>
      <c r="B132" s="20" t="s">
        <v>72</v>
      </c>
      <c r="C132" s="20" t="s">
        <v>22</v>
      </c>
      <c r="D132" s="20" t="s">
        <v>30</v>
      </c>
      <c r="E132" s="20" t="s">
        <v>1345</v>
      </c>
      <c r="F132" s="22" t="s">
        <v>235</v>
      </c>
      <c r="G132" s="44" t="s">
        <v>42</v>
      </c>
      <c r="H132" s="20" t="s">
        <v>35</v>
      </c>
      <c r="I132" s="20" t="s">
        <v>27</v>
      </c>
      <c r="J132" s="22" t="s">
        <v>242</v>
      </c>
      <c r="K132" s="20"/>
      <c r="L132" s="20"/>
      <c r="M132" s="20"/>
      <c r="N132" s="20"/>
      <c r="O132" s="20"/>
      <c r="P132" s="23"/>
      <c r="Q132" s="24">
        <v>1</v>
      </c>
      <c r="R132" s="25">
        <v>45992</v>
      </c>
      <c r="S132" s="45" t="s">
        <v>83</v>
      </c>
      <c r="T132" s="46">
        <v>630000000</v>
      </c>
      <c r="U132" s="27" t="s">
        <v>39</v>
      </c>
      <c r="V132" s="28" t="s">
        <v>40</v>
      </c>
      <c r="W132" s="43"/>
      <c r="X132" s="43"/>
      <c r="Y132" s="43"/>
      <c r="Z132" s="43"/>
      <c r="AA132" s="43"/>
      <c r="AB132" s="43"/>
      <c r="AC132" s="43"/>
      <c r="AD132" s="43"/>
      <c r="AE132" s="43"/>
      <c r="AF132" s="43"/>
      <c r="AG132" s="43"/>
      <c r="AH132" s="43"/>
      <c r="AI132" s="43"/>
      <c r="AJ132" s="43"/>
      <c r="AK132" s="43"/>
      <c r="AL132" s="43"/>
      <c r="AM132" s="43"/>
      <c r="AN132" s="43"/>
      <c r="AO132" s="43"/>
      <c r="AP132" s="43"/>
      <c r="AQ132" s="43"/>
      <c r="AR132" s="43"/>
      <c r="AS132" s="43"/>
      <c r="AT132" s="43"/>
      <c r="AU132" s="43"/>
      <c r="AV132" s="43"/>
      <c r="AW132" s="43"/>
      <c r="AX132" s="43"/>
      <c r="AY132" s="43"/>
      <c r="AZ132" s="43"/>
      <c r="BA132" s="43"/>
      <c r="BB132" s="43"/>
      <c r="BC132" s="43"/>
      <c r="BD132" s="43"/>
      <c r="BE132" s="43"/>
      <c r="BF132" s="43"/>
      <c r="BG132" s="43"/>
      <c r="BH132" s="43"/>
      <c r="BI132" s="43"/>
      <c r="BJ132" s="43"/>
      <c r="BK132" s="43"/>
      <c r="BL132" s="43"/>
      <c r="BM132" s="43"/>
      <c r="BN132" s="43"/>
      <c r="BO132" s="43"/>
      <c r="BP132" s="43"/>
      <c r="BQ132" s="43"/>
      <c r="BR132" s="43"/>
      <c r="BS132" s="43"/>
      <c r="BT132" s="43"/>
      <c r="BU132" s="43"/>
      <c r="BV132" s="43"/>
      <c r="BW132" s="43"/>
      <c r="BX132" s="43"/>
      <c r="BY132" s="43"/>
      <c r="BZ132" s="43"/>
      <c r="CA132" s="43"/>
      <c r="CB132" s="43"/>
      <c r="CC132" s="43"/>
      <c r="CD132" s="43"/>
      <c r="CE132" s="43"/>
      <c r="CF132" s="43"/>
      <c r="CG132" s="43"/>
      <c r="CH132" s="43"/>
      <c r="CI132" s="43"/>
      <c r="CJ132" s="43"/>
      <c r="CK132" s="43"/>
      <c r="CL132" s="43"/>
      <c r="CM132" s="43"/>
      <c r="CN132" s="43"/>
      <c r="CO132" s="43"/>
      <c r="CP132" s="43"/>
      <c r="CQ132" s="43"/>
      <c r="CR132" s="43"/>
      <c r="CS132" s="43"/>
      <c r="CT132" s="43"/>
      <c r="CU132" s="43"/>
      <c r="CV132" s="43"/>
      <c r="CW132" s="43"/>
      <c r="CX132" s="43"/>
      <c r="CY132" s="43"/>
      <c r="CZ132" s="43"/>
      <c r="DA132" s="43"/>
      <c r="DB132" s="43"/>
      <c r="DC132" s="43"/>
      <c r="DD132" s="43"/>
      <c r="DE132" s="43"/>
      <c r="DF132" s="43"/>
      <c r="DG132" s="43"/>
      <c r="DH132" s="43"/>
      <c r="DI132" s="43"/>
      <c r="DJ132" s="43"/>
      <c r="DK132" s="43"/>
      <c r="DL132" s="43"/>
      <c r="DM132" s="43"/>
      <c r="DN132" s="43"/>
      <c r="DO132" s="43"/>
      <c r="DP132" s="43"/>
      <c r="DQ132" s="43"/>
      <c r="DR132" s="43"/>
      <c r="DS132" s="43"/>
      <c r="DT132" s="43"/>
      <c r="DU132" s="43"/>
      <c r="DV132" s="43"/>
      <c r="DW132" s="43"/>
      <c r="DX132" s="43"/>
      <c r="DY132" s="43"/>
      <c r="DZ132" s="43"/>
      <c r="EA132" s="43"/>
      <c r="EB132" s="43"/>
      <c r="EC132" s="43"/>
      <c r="ED132" s="43"/>
      <c r="EE132" s="43"/>
      <c r="EF132" s="43"/>
      <c r="EG132" s="43"/>
      <c r="EH132" s="43"/>
      <c r="EI132" s="43"/>
      <c r="EJ132" s="43"/>
      <c r="EK132" s="43"/>
      <c r="EL132" s="43"/>
      <c r="EM132" s="43"/>
      <c r="EN132" s="43"/>
      <c r="EO132" s="43"/>
      <c r="EP132" s="43"/>
      <c r="EQ132" s="43"/>
      <c r="ER132" s="43"/>
      <c r="ES132" s="43"/>
      <c r="ET132" s="43"/>
      <c r="EU132" s="43"/>
      <c r="EV132" s="43"/>
      <c r="EW132" s="43"/>
      <c r="EX132" s="43"/>
      <c r="EY132" s="43"/>
      <c r="EZ132" s="43"/>
      <c r="FA132" s="43"/>
      <c r="FB132" s="43"/>
      <c r="FC132" s="43"/>
      <c r="FD132" s="43"/>
      <c r="FE132" s="43"/>
      <c r="FF132" s="43"/>
      <c r="FG132" s="43"/>
      <c r="FH132" s="43"/>
      <c r="FI132" s="43"/>
      <c r="FJ132" s="43"/>
      <c r="FK132" s="43"/>
      <c r="FL132" s="43"/>
      <c r="FM132" s="43"/>
      <c r="FN132" s="43"/>
      <c r="FO132" s="43"/>
      <c r="FP132" s="43"/>
      <c r="FQ132" s="43"/>
      <c r="FR132" s="43"/>
      <c r="FS132" s="43"/>
      <c r="FT132" s="43"/>
      <c r="FU132" s="43"/>
      <c r="FV132" s="43"/>
      <c r="FW132" s="43"/>
      <c r="FX132" s="43"/>
      <c r="FY132" s="43"/>
      <c r="FZ132" s="43"/>
      <c r="GA132" s="43"/>
      <c r="GB132" s="43"/>
      <c r="GC132" s="43"/>
      <c r="GD132" s="43"/>
      <c r="GE132" s="43"/>
      <c r="GF132" s="43"/>
      <c r="GG132" s="43"/>
      <c r="GH132" s="43"/>
      <c r="GI132" s="43"/>
      <c r="GJ132" s="43"/>
      <c r="GK132" s="43"/>
      <c r="GL132" s="43"/>
      <c r="GM132" s="43"/>
      <c r="GN132" s="43"/>
      <c r="GO132" s="43"/>
      <c r="GP132" s="43"/>
      <c r="GQ132" s="43"/>
      <c r="GR132" s="43"/>
      <c r="GS132" s="43"/>
      <c r="GT132" s="43"/>
      <c r="GU132" s="43"/>
      <c r="GV132" s="43"/>
      <c r="GW132" s="43"/>
      <c r="GX132" s="43"/>
      <c r="GY132" s="43"/>
      <c r="GZ132" s="43"/>
      <c r="HA132" s="43"/>
      <c r="HB132" s="43"/>
      <c r="HC132" s="43"/>
      <c r="HD132" s="43"/>
      <c r="HE132" s="43"/>
      <c r="HF132" s="43"/>
      <c r="HG132" s="43"/>
      <c r="HH132" s="43"/>
      <c r="HI132" s="43"/>
      <c r="HJ132" s="43"/>
      <c r="HK132" s="43"/>
      <c r="HL132" s="43"/>
      <c r="HM132" s="43"/>
      <c r="HN132" s="43"/>
      <c r="HO132" s="43"/>
      <c r="HP132" s="43"/>
      <c r="HQ132" s="43"/>
      <c r="HR132" s="43"/>
      <c r="HS132" s="43"/>
      <c r="HT132" s="43"/>
      <c r="HU132" s="43"/>
      <c r="HV132" s="43"/>
      <c r="HW132" s="43"/>
      <c r="HX132" s="43"/>
      <c r="HY132" s="43"/>
      <c r="HZ132" s="43"/>
      <c r="IA132" s="43"/>
      <c r="IB132" s="43"/>
      <c r="IC132" s="43"/>
      <c r="ID132" s="43"/>
      <c r="IE132" s="43"/>
      <c r="IF132" s="43"/>
      <c r="IG132" s="43"/>
      <c r="IH132" s="43"/>
      <c r="II132" s="43"/>
      <c r="IJ132" s="43"/>
      <c r="IK132" s="43"/>
      <c r="IL132" s="43"/>
      <c r="IM132" s="43"/>
      <c r="IN132" s="43"/>
      <c r="IO132" s="43"/>
      <c r="IP132" s="43"/>
      <c r="IQ132" s="43"/>
      <c r="IR132" s="43"/>
      <c r="IS132" s="43"/>
      <c r="IT132" s="43"/>
      <c r="IU132" s="43"/>
      <c r="IV132" s="43"/>
      <c r="IW132" s="43"/>
      <c r="IX132" s="43"/>
      <c r="IY132" s="43"/>
      <c r="IZ132" s="43"/>
      <c r="JA132" s="43"/>
      <c r="JB132" s="43"/>
      <c r="JC132" s="43"/>
      <c r="JD132" s="43"/>
      <c r="JE132" s="43"/>
      <c r="JF132" s="43"/>
      <c r="JG132" s="43"/>
      <c r="JH132" s="43"/>
      <c r="JI132" s="43"/>
      <c r="JJ132" s="43"/>
      <c r="JK132" s="43"/>
      <c r="JL132" s="43"/>
      <c r="JM132" s="43"/>
      <c r="JN132" s="43"/>
      <c r="JO132" s="43"/>
      <c r="JP132" s="43"/>
      <c r="JQ132" s="43"/>
      <c r="JR132" s="43"/>
      <c r="JS132" s="43"/>
      <c r="JT132" s="43"/>
      <c r="JU132" s="43"/>
      <c r="JV132" s="43"/>
      <c r="JW132" s="43"/>
      <c r="JX132" s="43"/>
      <c r="JY132" s="43"/>
      <c r="JZ132" s="43"/>
      <c r="KA132" s="43"/>
      <c r="KB132" s="43"/>
      <c r="KC132" s="43"/>
      <c r="KD132" s="43"/>
      <c r="KE132" s="43"/>
      <c r="KF132" s="43"/>
      <c r="KG132" s="43"/>
      <c r="KH132" s="43"/>
      <c r="KI132" s="43"/>
      <c r="KJ132" s="43"/>
      <c r="KK132" s="43"/>
      <c r="KL132" s="43"/>
      <c r="KM132" s="43"/>
      <c r="KN132" s="43"/>
      <c r="KO132" s="43"/>
      <c r="KP132" s="43"/>
      <c r="KQ132" s="43"/>
      <c r="KR132" s="43"/>
      <c r="KS132" s="43"/>
      <c r="KT132" s="43"/>
      <c r="KU132" s="43"/>
      <c r="KV132" s="43"/>
      <c r="KW132" s="43"/>
      <c r="KX132" s="43"/>
      <c r="KY132" s="43"/>
      <c r="KZ132" s="43"/>
      <c r="LA132" s="43"/>
      <c r="LB132" s="43"/>
      <c r="LC132" s="43"/>
      <c r="LD132" s="43"/>
      <c r="LE132" s="43"/>
      <c r="LF132" s="43"/>
      <c r="LG132" s="43"/>
      <c r="LH132" s="43"/>
      <c r="LI132" s="43"/>
      <c r="LJ132" s="43"/>
      <c r="LK132" s="43"/>
      <c r="LL132" s="43"/>
      <c r="LM132" s="43"/>
      <c r="LN132" s="43"/>
      <c r="LO132" s="43"/>
      <c r="LP132" s="43"/>
      <c r="LQ132" s="43"/>
      <c r="LR132" s="43"/>
      <c r="LS132" s="43"/>
      <c r="LT132" s="43"/>
      <c r="LU132" s="43"/>
      <c r="LV132" s="43"/>
      <c r="LW132" s="43"/>
      <c r="LX132" s="43"/>
      <c r="LY132" s="43"/>
      <c r="LZ132" s="43"/>
      <c r="MA132" s="43"/>
      <c r="MB132" s="43"/>
      <c r="MC132" s="43"/>
      <c r="MD132" s="43"/>
      <c r="ME132" s="43"/>
      <c r="MF132" s="43"/>
      <c r="MG132" s="43"/>
      <c r="MH132" s="43"/>
      <c r="MI132" s="43"/>
      <c r="MJ132" s="43"/>
      <c r="MK132" s="43"/>
      <c r="ML132" s="43"/>
      <c r="MM132" s="43"/>
      <c r="MN132" s="43"/>
      <c r="MO132" s="43"/>
      <c r="MP132" s="43"/>
      <c r="MQ132" s="43"/>
      <c r="MR132" s="43"/>
      <c r="MS132" s="43"/>
      <c r="MT132" s="43"/>
      <c r="MU132" s="43"/>
      <c r="MV132" s="43"/>
      <c r="MW132" s="43"/>
      <c r="MX132" s="43"/>
      <c r="MY132" s="43"/>
      <c r="MZ132" s="43"/>
      <c r="NA132" s="43"/>
      <c r="NB132" s="43"/>
      <c r="NC132" s="43"/>
      <c r="ND132" s="43"/>
      <c r="NE132" s="43"/>
      <c r="NF132" s="43"/>
      <c r="NG132" s="43"/>
      <c r="NH132" s="43"/>
      <c r="NI132" s="43"/>
      <c r="NJ132" s="43"/>
      <c r="NK132" s="43"/>
      <c r="NL132" s="43"/>
      <c r="NM132" s="43"/>
      <c r="NN132" s="43"/>
      <c r="NO132" s="43"/>
      <c r="NP132" s="43"/>
      <c r="NQ132" s="43"/>
      <c r="NR132" s="43"/>
      <c r="NS132" s="43"/>
      <c r="NT132" s="43"/>
      <c r="NU132" s="43"/>
      <c r="NV132" s="43"/>
      <c r="NW132" s="43"/>
      <c r="NX132" s="43"/>
      <c r="NY132" s="43"/>
      <c r="NZ132" s="43"/>
      <c r="OA132" s="43"/>
      <c r="OB132" s="43"/>
      <c r="OC132" s="43"/>
      <c r="OD132" s="43"/>
      <c r="OE132" s="43"/>
      <c r="OF132" s="43"/>
      <c r="OG132" s="43"/>
      <c r="OH132" s="43"/>
      <c r="OI132" s="43"/>
      <c r="OJ132" s="43"/>
      <c r="OK132" s="43"/>
      <c r="OL132" s="43"/>
      <c r="OM132" s="43"/>
      <c r="ON132" s="43"/>
      <c r="OO132" s="43"/>
      <c r="OP132" s="43"/>
      <c r="OQ132" s="43"/>
      <c r="OR132" s="43"/>
      <c r="OS132" s="43"/>
      <c r="OT132" s="43"/>
      <c r="OU132" s="43"/>
      <c r="OV132" s="43"/>
      <c r="OW132" s="43"/>
      <c r="OX132" s="43"/>
      <c r="OY132" s="43"/>
      <c r="OZ132" s="43"/>
      <c r="PA132" s="43"/>
      <c r="PB132" s="43"/>
      <c r="PC132" s="43"/>
      <c r="PD132" s="43"/>
      <c r="PE132" s="43"/>
      <c r="PF132" s="43"/>
      <c r="PG132" s="43"/>
      <c r="PH132" s="43"/>
      <c r="PI132" s="43"/>
      <c r="PJ132" s="43"/>
      <c r="PK132" s="43"/>
      <c r="PL132" s="43"/>
      <c r="PM132" s="43"/>
      <c r="PN132" s="43"/>
      <c r="PO132" s="43"/>
      <c r="PP132" s="43"/>
      <c r="PQ132" s="43"/>
      <c r="PR132" s="43"/>
      <c r="PS132" s="43"/>
      <c r="PT132" s="43"/>
      <c r="PU132" s="43"/>
      <c r="PV132" s="43"/>
      <c r="PW132" s="43"/>
      <c r="PX132" s="43"/>
      <c r="PY132" s="43"/>
      <c r="PZ132" s="43"/>
      <c r="QA132" s="43"/>
      <c r="QB132" s="43"/>
      <c r="QC132" s="43"/>
      <c r="QD132" s="43"/>
      <c r="QE132" s="43"/>
      <c r="QF132" s="43"/>
      <c r="QG132" s="43"/>
      <c r="QH132" s="43"/>
      <c r="QI132" s="43"/>
      <c r="QJ132" s="43"/>
      <c r="QK132" s="43"/>
      <c r="QL132" s="43"/>
      <c r="QM132" s="43"/>
      <c r="QN132" s="43"/>
      <c r="QO132" s="43"/>
      <c r="QP132" s="43"/>
      <c r="QQ132" s="43"/>
      <c r="QR132" s="43"/>
      <c r="QS132" s="43"/>
      <c r="QT132" s="43"/>
      <c r="QU132" s="43"/>
      <c r="QV132" s="43"/>
      <c r="QW132" s="43"/>
      <c r="QX132" s="43"/>
      <c r="QY132" s="43"/>
      <c r="QZ132" s="43"/>
      <c r="RA132" s="43"/>
      <c r="RB132" s="43"/>
      <c r="RC132" s="43"/>
      <c r="RD132" s="43"/>
      <c r="RE132" s="43"/>
      <c r="RF132" s="43"/>
      <c r="RG132" s="43"/>
      <c r="RH132" s="43"/>
      <c r="RI132" s="43"/>
      <c r="RJ132" s="43"/>
      <c r="RK132" s="43"/>
      <c r="RL132" s="43"/>
      <c r="RM132" s="43"/>
      <c r="RN132" s="43"/>
      <c r="RO132" s="43"/>
      <c r="RP132" s="43"/>
      <c r="RQ132" s="43"/>
      <c r="RR132" s="43"/>
      <c r="RS132" s="43"/>
      <c r="RT132" s="43"/>
      <c r="RU132" s="43"/>
      <c r="RV132" s="43"/>
      <c r="RW132" s="43"/>
      <c r="RX132" s="43"/>
      <c r="RY132" s="43"/>
      <c r="RZ132" s="43"/>
      <c r="SA132" s="43"/>
      <c r="SB132" s="43"/>
      <c r="SC132" s="43"/>
      <c r="SD132" s="43"/>
      <c r="SE132" s="43"/>
      <c r="SF132" s="43"/>
      <c r="SG132" s="43"/>
      <c r="SH132" s="43"/>
      <c r="SI132" s="43"/>
      <c r="SJ132" s="43"/>
      <c r="SK132" s="43"/>
      <c r="SL132" s="43"/>
      <c r="SM132" s="43"/>
      <c r="SN132" s="43"/>
    </row>
    <row r="133" spans="1:508" ht="16.5" customHeight="1" x14ac:dyDescent="0.2">
      <c r="A133" s="20">
        <v>1219</v>
      </c>
      <c r="B133" s="20" t="s">
        <v>72</v>
      </c>
      <c r="C133" s="20" t="s">
        <v>22</v>
      </c>
      <c r="D133" s="20" t="s">
        <v>30</v>
      </c>
      <c r="E133" s="20" t="s">
        <v>1345</v>
      </c>
      <c r="F133" s="22" t="s">
        <v>233</v>
      </c>
      <c r="G133" s="44" t="s">
        <v>84</v>
      </c>
      <c r="H133" s="20" t="s">
        <v>35</v>
      </c>
      <c r="I133" s="20" t="s">
        <v>27</v>
      </c>
      <c r="J133" s="22" t="s">
        <v>243</v>
      </c>
      <c r="K133" s="20"/>
      <c r="L133" s="20"/>
      <c r="M133" s="20"/>
      <c r="N133" s="20"/>
      <c r="O133" s="20"/>
      <c r="P133" s="23"/>
      <c r="Q133" s="24">
        <v>5</v>
      </c>
      <c r="R133" s="25">
        <v>45901</v>
      </c>
      <c r="S133" s="20"/>
      <c r="T133" s="23">
        <v>250000000</v>
      </c>
      <c r="U133" s="27" t="s">
        <v>39</v>
      </c>
      <c r="V133" s="28" t="s">
        <v>40</v>
      </c>
      <c r="W133" s="43"/>
      <c r="X133" s="43"/>
      <c r="Y133" s="43"/>
      <c r="Z133" s="43"/>
      <c r="AA133" s="43"/>
      <c r="AB133" s="43"/>
      <c r="AC133" s="43"/>
      <c r="AD133" s="43"/>
      <c r="AE133" s="43"/>
      <c r="AF133" s="43"/>
      <c r="AG133" s="43"/>
      <c r="AH133" s="43"/>
      <c r="AI133" s="43"/>
      <c r="AJ133" s="43"/>
      <c r="AK133" s="43"/>
      <c r="AL133" s="43"/>
      <c r="AM133" s="43"/>
      <c r="AN133" s="43"/>
      <c r="AO133" s="43"/>
      <c r="AP133" s="43"/>
      <c r="AQ133" s="43"/>
      <c r="AR133" s="43"/>
      <c r="AS133" s="43"/>
      <c r="AT133" s="43"/>
      <c r="AU133" s="43"/>
      <c r="AV133" s="43"/>
      <c r="AW133" s="43"/>
      <c r="AX133" s="43"/>
      <c r="AY133" s="43"/>
      <c r="AZ133" s="43"/>
      <c r="BA133" s="43"/>
      <c r="BB133" s="43"/>
      <c r="BC133" s="43"/>
      <c r="BD133" s="43"/>
      <c r="BE133" s="43"/>
      <c r="BF133" s="43"/>
      <c r="BG133" s="43"/>
      <c r="BH133" s="43"/>
      <c r="BI133" s="43"/>
      <c r="BJ133" s="43"/>
      <c r="BK133" s="43"/>
      <c r="BL133" s="43"/>
      <c r="BM133" s="43"/>
      <c r="BN133" s="43"/>
      <c r="BO133" s="43"/>
      <c r="BP133" s="43"/>
      <c r="BQ133" s="43"/>
      <c r="BR133" s="43"/>
      <c r="BS133" s="43"/>
      <c r="BT133" s="43"/>
      <c r="BU133" s="43"/>
      <c r="BV133" s="43"/>
      <c r="BW133" s="43"/>
      <c r="BX133" s="43"/>
      <c r="BY133" s="43"/>
      <c r="BZ133" s="43"/>
      <c r="CA133" s="43"/>
      <c r="CB133" s="43"/>
      <c r="CC133" s="43"/>
      <c r="CD133" s="43"/>
      <c r="CE133" s="43"/>
      <c r="CF133" s="43"/>
      <c r="CG133" s="43"/>
      <c r="CH133" s="43"/>
      <c r="CI133" s="43"/>
      <c r="CJ133" s="43"/>
      <c r="CK133" s="43"/>
      <c r="CL133" s="43"/>
      <c r="CM133" s="43"/>
      <c r="CN133" s="43"/>
      <c r="CO133" s="43"/>
      <c r="CP133" s="43"/>
      <c r="CQ133" s="43"/>
      <c r="CR133" s="43"/>
      <c r="CS133" s="43"/>
      <c r="CT133" s="43"/>
      <c r="CU133" s="43"/>
      <c r="CV133" s="43"/>
      <c r="CW133" s="43"/>
      <c r="CX133" s="43"/>
      <c r="CY133" s="43"/>
      <c r="CZ133" s="43"/>
      <c r="DA133" s="43"/>
      <c r="DB133" s="43"/>
      <c r="DC133" s="43"/>
      <c r="DD133" s="43"/>
      <c r="DE133" s="43"/>
      <c r="DF133" s="43"/>
      <c r="DG133" s="43"/>
      <c r="DH133" s="43"/>
      <c r="DI133" s="43"/>
      <c r="DJ133" s="43"/>
      <c r="DK133" s="43"/>
      <c r="DL133" s="43"/>
      <c r="DM133" s="43"/>
      <c r="DN133" s="43"/>
      <c r="DO133" s="43"/>
      <c r="DP133" s="43"/>
      <c r="DQ133" s="43"/>
      <c r="DR133" s="43"/>
      <c r="DS133" s="43"/>
      <c r="DT133" s="43"/>
      <c r="DU133" s="43"/>
      <c r="DV133" s="43"/>
      <c r="DW133" s="43"/>
      <c r="DX133" s="43"/>
      <c r="DY133" s="43"/>
      <c r="DZ133" s="43"/>
      <c r="EA133" s="43"/>
      <c r="EB133" s="43"/>
      <c r="EC133" s="43"/>
      <c r="ED133" s="43"/>
      <c r="EE133" s="43"/>
      <c r="EF133" s="43"/>
      <c r="EG133" s="43"/>
      <c r="EH133" s="43"/>
      <c r="EI133" s="43"/>
      <c r="EJ133" s="43"/>
      <c r="EK133" s="43"/>
      <c r="EL133" s="43"/>
      <c r="EM133" s="43"/>
      <c r="EN133" s="43"/>
      <c r="EO133" s="43"/>
      <c r="EP133" s="43"/>
      <c r="EQ133" s="43"/>
      <c r="ER133" s="43"/>
      <c r="ES133" s="43"/>
      <c r="ET133" s="43"/>
      <c r="EU133" s="43"/>
      <c r="EV133" s="43"/>
      <c r="EW133" s="43"/>
      <c r="EX133" s="43"/>
      <c r="EY133" s="43"/>
      <c r="EZ133" s="43"/>
      <c r="FA133" s="43"/>
      <c r="FB133" s="43"/>
      <c r="FC133" s="43"/>
      <c r="FD133" s="43"/>
      <c r="FE133" s="43"/>
      <c r="FF133" s="43"/>
      <c r="FG133" s="43"/>
      <c r="FH133" s="43"/>
      <c r="FI133" s="43"/>
      <c r="FJ133" s="43"/>
      <c r="FK133" s="43"/>
      <c r="FL133" s="43"/>
      <c r="FM133" s="43"/>
      <c r="FN133" s="43"/>
      <c r="FO133" s="43"/>
      <c r="FP133" s="43"/>
      <c r="FQ133" s="43"/>
      <c r="FR133" s="43"/>
      <c r="FS133" s="43"/>
      <c r="FT133" s="43"/>
      <c r="FU133" s="43"/>
      <c r="FV133" s="43"/>
      <c r="FW133" s="43"/>
      <c r="FX133" s="43"/>
      <c r="FY133" s="43"/>
      <c r="FZ133" s="43"/>
      <c r="GA133" s="43"/>
      <c r="GB133" s="43"/>
      <c r="GC133" s="43"/>
      <c r="GD133" s="43"/>
      <c r="GE133" s="43"/>
      <c r="GF133" s="43"/>
      <c r="GG133" s="43"/>
      <c r="GH133" s="43"/>
      <c r="GI133" s="43"/>
      <c r="GJ133" s="43"/>
      <c r="GK133" s="43"/>
      <c r="GL133" s="43"/>
      <c r="GM133" s="43"/>
      <c r="GN133" s="43"/>
      <c r="GO133" s="43"/>
      <c r="GP133" s="43"/>
      <c r="GQ133" s="43"/>
      <c r="GR133" s="43"/>
      <c r="GS133" s="43"/>
      <c r="GT133" s="43"/>
      <c r="GU133" s="43"/>
      <c r="GV133" s="43"/>
      <c r="GW133" s="43"/>
      <c r="GX133" s="43"/>
      <c r="GY133" s="43"/>
      <c r="GZ133" s="43"/>
      <c r="HA133" s="43"/>
      <c r="HB133" s="43"/>
      <c r="HC133" s="43"/>
      <c r="HD133" s="43"/>
      <c r="HE133" s="43"/>
      <c r="HF133" s="43"/>
      <c r="HG133" s="43"/>
      <c r="HH133" s="43"/>
      <c r="HI133" s="43"/>
      <c r="HJ133" s="43"/>
      <c r="HK133" s="43"/>
      <c r="HL133" s="43"/>
      <c r="HM133" s="43"/>
      <c r="HN133" s="43"/>
      <c r="HO133" s="43"/>
      <c r="HP133" s="43"/>
      <c r="HQ133" s="43"/>
      <c r="HR133" s="43"/>
      <c r="HS133" s="43"/>
      <c r="HT133" s="43"/>
      <c r="HU133" s="43"/>
      <c r="HV133" s="43"/>
      <c r="HW133" s="43"/>
      <c r="HX133" s="43"/>
      <c r="HY133" s="43"/>
      <c r="HZ133" s="43"/>
      <c r="IA133" s="43"/>
      <c r="IB133" s="43"/>
      <c r="IC133" s="43"/>
      <c r="ID133" s="43"/>
      <c r="IE133" s="43"/>
      <c r="IF133" s="43"/>
      <c r="IG133" s="43"/>
      <c r="IH133" s="43"/>
      <c r="II133" s="43"/>
      <c r="IJ133" s="43"/>
      <c r="IK133" s="43"/>
      <c r="IL133" s="43"/>
      <c r="IM133" s="43"/>
      <c r="IN133" s="43"/>
      <c r="IO133" s="43"/>
      <c r="IP133" s="43"/>
      <c r="IQ133" s="43"/>
      <c r="IR133" s="43"/>
      <c r="IS133" s="43"/>
      <c r="IT133" s="43"/>
      <c r="IU133" s="43"/>
      <c r="IV133" s="43"/>
      <c r="IW133" s="43"/>
      <c r="IX133" s="43"/>
      <c r="IY133" s="43"/>
      <c r="IZ133" s="43"/>
      <c r="JA133" s="43"/>
      <c r="JB133" s="43"/>
      <c r="JC133" s="43"/>
      <c r="JD133" s="43"/>
      <c r="JE133" s="43"/>
      <c r="JF133" s="43"/>
      <c r="JG133" s="43"/>
      <c r="JH133" s="43"/>
      <c r="JI133" s="43"/>
      <c r="JJ133" s="43"/>
      <c r="JK133" s="43"/>
      <c r="JL133" s="43"/>
      <c r="JM133" s="43"/>
      <c r="JN133" s="43"/>
      <c r="JO133" s="43"/>
      <c r="JP133" s="43"/>
      <c r="JQ133" s="43"/>
      <c r="JR133" s="43"/>
      <c r="JS133" s="43"/>
      <c r="JT133" s="43"/>
      <c r="JU133" s="43"/>
      <c r="JV133" s="43"/>
      <c r="JW133" s="43"/>
      <c r="JX133" s="43"/>
      <c r="JY133" s="43"/>
      <c r="JZ133" s="43"/>
      <c r="KA133" s="43"/>
      <c r="KB133" s="43"/>
      <c r="KC133" s="43"/>
      <c r="KD133" s="43"/>
      <c r="KE133" s="43"/>
      <c r="KF133" s="43"/>
      <c r="KG133" s="43"/>
      <c r="KH133" s="43"/>
      <c r="KI133" s="43"/>
      <c r="KJ133" s="43"/>
      <c r="KK133" s="43"/>
      <c r="KL133" s="43"/>
      <c r="KM133" s="43"/>
      <c r="KN133" s="43"/>
      <c r="KO133" s="43"/>
      <c r="KP133" s="43"/>
      <c r="KQ133" s="43"/>
      <c r="KR133" s="43"/>
      <c r="KS133" s="43"/>
      <c r="KT133" s="43"/>
      <c r="KU133" s="43"/>
      <c r="KV133" s="43"/>
      <c r="KW133" s="43"/>
      <c r="KX133" s="43"/>
      <c r="KY133" s="43"/>
      <c r="KZ133" s="43"/>
      <c r="LA133" s="43"/>
      <c r="LB133" s="43"/>
      <c r="LC133" s="43"/>
      <c r="LD133" s="43"/>
      <c r="LE133" s="43"/>
      <c r="LF133" s="43"/>
      <c r="LG133" s="43"/>
      <c r="LH133" s="43"/>
      <c r="LI133" s="43"/>
      <c r="LJ133" s="43"/>
      <c r="LK133" s="43"/>
      <c r="LL133" s="43"/>
      <c r="LM133" s="43"/>
      <c r="LN133" s="43"/>
      <c r="LO133" s="43"/>
      <c r="LP133" s="43"/>
      <c r="LQ133" s="43"/>
      <c r="LR133" s="43"/>
      <c r="LS133" s="43"/>
      <c r="LT133" s="43"/>
      <c r="LU133" s="43"/>
      <c r="LV133" s="43"/>
      <c r="LW133" s="43"/>
      <c r="LX133" s="43"/>
      <c r="LY133" s="43"/>
      <c r="LZ133" s="43"/>
      <c r="MA133" s="43"/>
      <c r="MB133" s="43"/>
      <c r="MC133" s="43"/>
      <c r="MD133" s="43"/>
      <c r="ME133" s="43"/>
      <c r="MF133" s="43"/>
      <c r="MG133" s="43"/>
      <c r="MH133" s="43"/>
      <c r="MI133" s="43"/>
      <c r="MJ133" s="43"/>
      <c r="MK133" s="43"/>
      <c r="ML133" s="43"/>
      <c r="MM133" s="43"/>
      <c r="MN133" s="43"/>
      <c r="MO133" s="43"/>
      <c r="MP133" s="43"/>
      <c r="MQ133" s="43"/>
      <c r="MR133" s="43"/>
      <c r="MS133" s="43"/>
      <c r="MT133" s="43"/>
      <c r="MU133" s="43"/>
      <c r="MV133" s="43"/>
      <c r="MW133" s="43"/>
      <c r="MX133" s="43"/>
      <c r="MY133" s="43"/>
      <c r="MZ133" s="43"/>
      <c r="NA133" s="43"/>
      <c r="NB133" s="43"/>
      <c r="NC133" s="43"/>
      <c r="ND133" s="43"/>
      <c r="NE133" s="43"/>
      <c r="NF133" s="43"/>
      <c r="NG133" s="43"/>
      <c r="NH133" s="43"/>
      <c r="NI133" s="43"/>
      <c r="NJ133" s="43"/>
      <c r="NK133" s="43"/>
      <c r="NL133" s="43"/>
      <c r="NM133" s="43"/>
      <c r="NN133" s="43"/>
      <c r="NO133" s="43"/>
      <c r="NP133" s="43"/>
      <c r="NQ133" s="43"/>
      <c r="NR133" s="43"/>
      <c r="NS133" s="43"/>
      <c r="NT133" s="43"/>
      <c r="NU133" s="43"/>
      <c r="NV133" s="43"/>
      <c r="NW133" s="43"/>
      <c r="NX133" s="43"/>
      <c r="NY133" s="43"/>
      <c r="NZ133" s="43"/>
      <c r="OA133" s="43"/>
      <c r="OB133" s="43"/>
      <c r="OC133" s="43"/>
      <c r="OD133" s="43"/>
      <c r="OE133" s="43"/>
      <c r="OF133" s="43"/>
      <c r="OG133" s="43"/>
      <c r="OH133" s="43"/>
      <c r="OI133" s="43"/>
      <c r="OJ133" s="43"/>
      <c r="OK133" s="43"/>
      <c r="OL133" s="43"/>
      <c r="OM133" s="43"/>
      <c r="ON133" s="43"/>
      <c r="OO133" s="43"/>
      <c r="OP133" s="43"/>
      <c r="OQ133" s="43"/>
      <c r="OR133" s="43"/>
      <c r="OS133" s="43"/>
      <c r="OT133" s="43"/>
      <c r="OU133" s="43"/>
      <c r="OV133" s="43"/>
      <c r="OW133" s="43"/>
      <c r="OX133" s="43"/>
      <c r="OY133" s="43"/>
      <c r="OZ133" s="43"/>
      <c r="PA133" s="43"/>
      <c r="PB133" s="43"/>
      <c r="PC133" s="43"/>
      <c r="PD133" s="43"/>
      <c r="PE133" s="43"/>
      <c r="PF133" s="43"/>
      <c r="PG133" s="43"/>
      <c r="PH133" s="43"/>
      <c r="PI133" s="43"/>
      <c r="PJ133" s="43"/>
      <c r="PK133" s="43"/>
      <c r="PL133" s="43"/>
      <c r="PM133" s="43"/>
      <c r="PN133" s="43"/>
      <c r="PO133" s="43"/>
      <c r="PP133" s="43"/>
      <c r="PQ133" s="43"/>
      <c r="PR133" s="43"/>
      <c r="PS133" s="43"/>
      <c r="PT133" s="43"/>
      <c r="PU133" s="43"/>
      <c r="PV133" s="43"/>
      <c r="PW133" s="43"/>
      <c r="PX133" s="43"/>
      <c r="PY133" s="43"/>
      <c r="PZ133" s="43"/>
      <c r="QA133" s="43"/>
      <c r="QB133" s="43"/>
      <c r="QC133" s="43"/>
      <c r="QD133" s="43"/>
      <c r="QE133" s="43"/>
      <c r="QF133" s="43"/>
      <c r="QG133" s="43"/>
      <c r="QH133" s="43"/>
      <c r="QI133" s="43"/>
      <c r="QJ133" s="43"/>
      <c r="QK133" s="43"/>
      <c r="QL133" s="43"/>
      <c r="QM133" s="43"/>
      <c r="QN133" s="43"/>
      <c r="QO133" s="43"/>
      <c r="QP133" s="43"/>
      <c r="QQ133" s="43"/>
      <c r="QR133" s="43"/>
      <c r="QS133" s="43"/>
      <c r="QT133" s="43"/>
      <c r="QU133" s="43"/>
      <c r="QV133" s="43"/>
      <c r="QW133" s="43"/>
      <c r="QX133" s="43"/>
      <c r="QY133" s="43"/>
      <c r="QZ133" s="43"/>
      <c r="RA133" s="43"/>
      <c r="RB133" s="43"/>
      <c r="RC133" s="43"/>
      <c r="RD133" s="43"/>
      <c r="RE133" s="43"/>
      <c r="RF133" s="43"/>
      <c r="RG133" s="43"/>
      <c r="RH133" s="43"/>
      <c r="RI133" s="43"/>
      <c r="RJ133" s="43"/>
      <c r="RK133" s="43"/>
      <c r="RL133" s="43"/>
      <c r="RM133" s="43"/>
      <c r="RN133" s="43"/>
      <c r="RO133" s="43"/>
      <c r="RP133" s="43"/>
      <c r="RQ133" s="43"/>
      <c r="RR133" s="43"/>
      <c r="RS133" s="43"/>
      <c r="RT133" s="43"/>
      <c r="RU133" s="43"/>
      <c r="RV133" s="43"/>
      <c r="RW133" s="43"/>
      <c r="RX133" s="43"/>
      <c r="RY133" s="43"/>
      <c r="RZ133" s="43"/>
      <c r="SA133" s="43"/>
      <c r="SB133" s="43"/>
      <c r="SC133" s="43"/>
      <c r="SD133" s="43"/>
      <c r="SE133" s="43"/>
      <c r="SF133" s="43"/>
      <c r="SG133" s="43"/>
      <c r="SH133" s="43"/>
      <c r="SI133" s="43"/>
      <c r="SJ133" s="43"/>
      <c r="SK133" s="43"/>
      <c r="SL133" s="43"/>
      <c r="SM133" s="43"/>
      <c r="SN133" s="43"/>
    </row>
    <row r="134" spans="1:508" ht="16.5" customHeight="1" x14ac:dyDescent="0.2">
      <c r="A134" s="20">
        <v>1221</v>
      </c>
      <c r="B134" s="20" t="s">
        <v>76</v>
      </c>
      <c r="C134" s="20" t="s">
        <v>244</v>
      </c>
      <c r="D134" s="20" t="s">
        <v>30</v>
      </c>
      <c r="E134" s="20" t="s">
        <v>1345</v>
      </c>
      <c r="F134" s="22" t="s">
        <v>245</v>
      </c>
      <c r="G134" s="44" t="s">
        <v>42</v>
      </c>
      <c r="H134" s="20" t="s">
        <v>35</v>
      </c>
      <c r="I134" s="20" t="s">
        <v>81</v>
      </c>
      <c r="J134" s="22" t="s">
        <v>246</v>
      </c>
      <c r="K134" s="20"/>
      <c r="L134" s="20"/>
      <c r="M134" s="20"/>
      <c r="N134" s="20"/>
      <c r="O134" s="47">
        <v>0</v>
      </c>
      <c r="P134" s="26">
        <v>139958200</v>
      </c>
      <c r="Q134" s="24">
        <v>1</v>
      </c>
      <c r="R134" s="25">
        <v>45658</v>
      </c>
      <c r="S134" s="20" t="s">
        <v>83</v>
      </c>
      <c r="T134" s="26">
        <v>1679498400</v>
      </c>
      <c r="U134" s="27" t="s">
        <v>39</v>
      </c>
      <c r="V134" s="28" t="s">
        <v>40</v>
      </c>
      <c r="W134" s="43"/>
      <c r="X134" s="43"/>
      <c r="Y134" s="43"/>
      <c r="Z134" s="43"/>
      <c r="AA134" s="43"/>
      <c r="AB134" s="43"/>
      <c r="AC134" s="43"/>
      <c r="AD134" s="43"/>
      <c r="AE134" s="43"/>
      <c r="AF134" s="43"/>
      <c r="AG134" s="43"/>
      <c r="AH134" s="43"/>
      <c r="AI134" s="43"/>
      <c r="AJ134" s="43"/>
      <c r="AK134" s="43"/>
      <c r="AL134" s="43"/>
      <c r="AM134" s="43"/>
      <c r="AN134" s="43"/>
      <c r="AO134" s="43"/>
      <c r="AP134" s="43"/>
      <c r="AQ134" s="43"/>
      <c r="AR134" s="43"/>
      <c r="AS134" s="43"/>
      <c r="AT134" s="43"/>
      <c r="AU134" s="43"/>
      <c r="AV134" s="43"/>
      <c r="AW134" s="43"/>
      <c r="AX134" s="43"/>
      <c r="AY134" s="43"/>
      <c r="AZ134" s="43"/>
      <c r="BA134" s="43"/>
      <c r="BB134" s="43"/>
      <c r="BC134" s="43"/>
      <c r="BD134" s="43"/>
      <c r="BE134" s="43"/>
      <c r="BF134" s="43"/>
      <c r="BG134" s="43"/>
      <c r="BH134" s="43"/>
      <c r="BI134" s="43"/>
      <c r="BJ134" s="43"/>
      <c r="BK134" s="43"/>
      <c r="BL134" s="43"/>
      <c r="BM134" s="43"/>
      <c r="BN134" s="43"/>
      <c r="BO134" s="43"/>
      <c r="BP134" s="43"/>
      <c r="BQ134" s="43"/>
      <c r="BR134" s="43"/>
      <c r="BS134" s="43"/>
      <c r="BT134" s="43"/>
      <c r="BU134" s="43"/>
      <c r="BV134" s="43"/>
      <c r="BW134" s="43"/>
      <c r="BX134" s="43"/>
      <c r="BY134" s="43"/>
      <c r="BZ134" s="43"/>
      <c r="CA134" s="43"/>
      <c r="CB134" s="43"/>
      <c r="CC134" s="43"/>
      <c r="CD134" s="43"/>
      <c r="CE134" s="43"/>
      <c r="CF134" s="43"/>
      <c r="CG134" s="43"/>
      <c r="CH134" s="43"/>
      <c r="CI134" s="43"/>
      <c r="CJ134" s="43"/>
      <c r="CK134" s="43"/>
      <c r="CL134" s="43"/>
      <c r="CM134" s="43"/>
      <c r="CN134" s="43"/>
      <c r="CO134" s="43"/>
      <c r="CP134" s="43"/>
      <c r="CQ134" s="43"/>
      <c r="CR134" s="43"/>
      <c r="CS134" s="43"/>
      <c r="CT134" s="43"/>
      <c r="CU134" s="43"/>
      <c r="CV134" s="43"/>
      <c r="CW134" s="43"/>
      <c r="CX134" s="43"/>
      <c r="CY134" s="43"/>
      <c r="CZ134" s="43"/>
      <c r="DA134" s="43"/>
      <c r="DB134" s="43"/>
      <c r="DC134" s="43"/>
      <c r="DD134" s="43"/>
      <c r="DE134" s="43"/>
      <c r="DF134" s="43"/>
      <c r="DG134" s="43"/>
      <c r="DH134" s="43"/>
      <c r="DI134" s="43"/>
      <c r="DJ134" s="43"/>
      <c r="DK134" s="43"/>
      <c r="DL134" s="43"/>
      <c r="DM134" s="43"/>
      <c r="DN134" s="43"/>
      <c r="DO134" s="43"/>
      <c r="DP134" s="43"/>
      <c r="DQ134" s="43"/>
      <c r="DR134" s="43"/>
      <c r="DS134" s="43"/>
      <c r="DT134" s="43"/>
      <c r="DU134" s="43"/>
      <c r="DV134" s="43"/>
      <c r="DW134" s="43"/>
      <c r="DX134" s="43"/>
      <c r="DY134" s="43"/>
      <c r="DZ134" s="43"/>
      <c r="EA134" s="43"/>
      <c r="EB134" s="43"/>
      <c r="EC134" s="43"/>
      <c r="ED134" s="43"/>
      <c r="EE134" s="43"/>
      <c r="EF134" s="43"/>
      <c r="EG134" s="43"/>
      <c r="EH134" s="43"/>
      <c r="EI134" s="43"/>
      <c r="EJ134" s="43"/>
      <c r="EK134" s="43"/>
      <c r="EL134" s="43"/>
      <c r="EM134" s="43"/>
      <c r="EN134" s="43"/>
      <c r="EO134" s="43"/>
      <c r="EP134" s="43"/>
      <c r="EQ134" s="43"/>
      <c r="ER134" s="43"/>
      <c r="ES134" s="43"/>
      <c r="ET134" s="43"/>
      <c r="EU134" s="43"/>
      <c r="EV134" s="43"/>
      <c r="EW134" s="43"/>
      <c r="EX134" s="43"/>
      <c r="EY134" s="43"/>
      <c r="EZ134" s="43"/>
      <c r="FA134" s="43"/>
      <c r="FB134" s="43"/>
      <c r="FC134" s="43"/>
      <c r="FD134" s="43"/>
      <c r="FE134" s="43"/>
      <c r="FF134" s="43"/>
      <c r="FG134" s="43"/>
      <c r="FH134" s="43"/>
      <c r="FI134" s="43"/>
      <c r="FJ134" s="43"/>
      <c r="FK134" s="43"/>
      <c r="FL134" s="43"/>
      <c r="FM134" s="43"/>
      <c r="FN134" s="43"/>
      <c r="FO134" s="43"/>
      <c r="FP134" s="43"/>
      <c r="FQ134" s="43"/>
      <c r="FR134" s="43"/>
      <c r="FS134" s="43"/>
      <c r="FT134" s="43"/>
      <c r="FU134" s="43"/>
      <c r="FV134" s="43"/>
      <c r="FW134" s="43"/>
      <c r="FX134" s="43"/>
      <c r="FY134" s="43"/>
      <c r="FZ134" s="43"/>
      <c r="GA134" s="43"/>
      <c r="GB134" s="43"/>
      <c r="GC134" s="43"/>
      <c r="GD134" s="43"/>
      <c r="GE134" s="43"/>
      <c r="GF134" s="43"/>
      <c r="GG134" s="43"/>
      <c r="GH134" s="43"/>
      <c r="GI134" s="43"/>
      <c r="GJ134" s="43"/>
      <c r="GK134" s="43"/>
      <c r="GL134" s="43"/>
      <c r="GM134" s="43"/>
      <c r="GN134" s="43"/>
      <c r="GO134" s="43"/>
      <c r="GP134" s="43"/>
      <c r="GQ134" s="43"/>
      <c r="GR134" s="43"/>
      <c r="GS134" s="43"/>
      <c r="GT134" s="43"/>
      <c r="GU134" s="43"/>
      <c r="GV134" s="43"/>
      <c r="GW134" s="43"/>
      <c r="GX134" s="43"/>
      <c r="GY134" s="43"/>
      <c r="GZ134" s="43"/>
      <c r="HA134" s="43"/>
      <c r="HB134" s="43"/>
      <c r="HC134" s="43"/>
      <c r="HD134" s="43"/>
      <c r="HE134" s="43"/>
      <c r="HF134" s="43"/>
      <c r="HG134" s="43"/>
      <c r="HH134" s="43"/>
      <c r="HI134" s="43"/>
      <c r="HJ134" s="43"/>
      <c r="HK134" s="43"/>
      <c r="HL134" s="43"/>
      <c r="HM134" s="43"/>
      <c r="HN134" s="43"/>
      <c r="HO134" s="43"/>
      <c r="HP134" s="43"/>
      <c r="HQ134" s="43"/>
      <c r="HR134" s="43"/>
      <c r="HS134" s="43"/>
      <c r="HT134" s="43"/>
      <c r="HU134" s="43"/>
      <c r="HV134" s="43"/>
      <c r="HW134" s="43"/>
      <c r="HX134" s="43"/>
      <c r="HY134" s="43"/>
      <c r="HZ134" s="43"/>
      <c r="IA134" s="43"/>
      <c r="IB134" s="43"/>
      <c r="IC134" s="43"/>
      <c r="ID134" s="43"/>
      <c r="IE134" s="43"/>
      <c r="IF134" s="43"/>
      <c r="IG134" s="43"/>
      <c r="IH134" s="43"/>
      <c r="II134" s="43"/>
      <c r="IJ134" s="43"/>
      <c r="IK134" s="43"/>
      <c r="IL134" s="43"/>
      <c r="IM134" s="43"/>
      <c r="IN134" s="43"/>
      <c r="IO134" s="43"/>
      <c r="IP134" s="43"/>
      <c r="IQ134" s="43"/>
      <c r="IR134" s="43"/>
      <c r="IS134" s="43"/>
      <c r="IT134" s="43"/>
      <c r="IU134" s="43"/>
      <c r="IV134" s="43"/>
      <c r="IW134" s="43"/>
      <c r="IX134" s="43"/>
      <c r="IY134" s="43"/>
      <c r="IZ134" s="43"/>
      <c r="JA134" s="43"/>
      <c r="JB134" s="43"/>
      <c r="JC134" s="43"/>
      <c r="JD134" s="43"/>
      <c r="JE134" s="43"/>
      <c r="JF134" s="43"/>
      <c r="JG134" s="43"/>
      <c r="JH134" s="43"/>
      <c r="JI134" s="43"/>
      <c r="JJ134" s="43"/>
      <c r="JK134" s="43"/>
      <c r="JL134" s="43"/>
      <c r="JM134" s="43"/>
      <c r="JN134" s="43"/>
      <c r="JO134" s="43"/>
      <c r="JP134" s="43"/>
      <c r="JQ134" s="43"/>
      <c r="JR134" s="43"/>
      <c r="JS134" s="43"/>
      <c r="JT134" s="43"/>
      <c r="JU134" s="43"/>
      <c r="JV134" s="43"/>
      <c r="JW134" s="43"/>
      <c r="JX134" s="43"/>
      <c r="JY134" s="43"/>
      <c r="JZ134" s="43"/>
      <c r="KA134" s="43"/>
      <c r="KB134" s="43"/>
      <c r="KC134" s="43"/>
      <c r="KD134" s="43"/>
      <c r="KE134" s="43"/>
      <c r="KF134" s="43"/>
      <c r="KG134" s="43"/>
      <c r="KH134" s="43"/>
      <c r="KI134" s="43"/>
      <c r="KJ134" s="43"/>
      <c r="KK134" s="43"/>
      <c r="KL134" s="43"/>
      <c r="KM134" s="43"/>
      <c r="KN134" s="43"/>
      <c r="KO134" s="43"/>
      <c r="KP134" s="43"/>
      <c r="KQ134" s="43"/>
      <c r="KR134" s="43"/>
      <c r="KS134" s="43"/>
      <c r="KT134" s="43"/>
      <c r="KU134" s="43"/>
      <c r="KV134" s="43"/>
      <c r="KW134" s="43"/>
      <c r="KX134" s="43"/>
      <c r="KY134" s="43"/>
      <c r="KZ134" s="43"/>
      <c r="LA134" s="43"/>
      <c r="LB134" s="43"/>
      <c r="LC134" s="43"/>
      <c r="LD134" s="43"/>
      <c r="LE134" s="43"/>
      <c r="LF134" s="43"/>
      <c r="LG134" s="43"/>
      <c r="LH134" s="43"/>
      <c r="LI134" s="43"/>
      <c r="LJ134" s="43"/>
      <c r="LK134" s="43"/>
      <c r="LL134" s="43"/>
      <c r="LM134" s="43"/>
      <c r="LN134" s="43"/>
      <c r="LO134" s="43"/>
      <c r="LP134" s="43"/>
      <c r="LQ134" s="43"/>
      <c r="LR134" s="43"/>
      <c r="LS134" s="43"/>
      <c r="LT134" s="43"/>
      <c r="LU134" s="43"/>
      <c r="LV134" s="43"/>
      <c r="LW134" s="43"/>
      <c r="LX134" s="43"/>
      <c r="LY134" s="43"/>
      <c r="LZ134" s="43"/>
      <c r="MA134" s="43"/>
      <c r="MB134" s="43"/>
      <c r="MC134" s="43"/>
      <c r="MD134" s="43"/>
      <c r="ME134" s="43"/>
      <c r="MF134" s="43"/>
      <c r="MG134" s="43"/>
      <c r="MH134" s="43"/>
      <c r="MI134" s="43"/>
      <c r="MJ134" s="43"/>
      <c r="MK134" s="43"/>
      <c r="ML134" s="43"/>
      <c r="MM134" s="43"/>
      <c r="MN134" s="43"/>
      <c r="MO134" s="43"/>
      <c r="MP134" s="43"/>
      <c r="MQ134" s="43"/>
      <c r="MR134" s="43"/>
      <c r="MS134" s="43"/>
      <c r="MT134" s="43"/>
      <c r="MU134" s="43"/>
      <c r="MV134" s="43"/>
      <c r="MW134" s="43"/>
      <c r="MX134" s="43"/>
      <c r="MY134" s="43"/>
      <c r="MZ134" s="43"/>
      <c r="NA134" s="43"/>
      <c r="NB134" s="43"/>
      <c r="NC134" s="43"/>
      <c r="ND134" s="43"/>
      <c r="NE134" s="43"/>
      <c r="NF134" s="43"/>
      <c r="NG134" s="43"/>
      <c r="NH134" s="43"/>
      <c r="NI134" s="43"/>
      <c r="NJ134" s="43"/>
      <c r="NK134" s="43"/>
      <c r="NL134" s="43"/>
      <c r="NM134" s="43"/>
      <c r="NN134" s="43"/>
      <c r="NO134" s="43"/>
      <c r="NP134" s="43"/>
      <c r="NQ134" s="43"/>
      <c r="NR134" s="43"/>
      <c r="NS134" s="43"/>
      <c r="NT134" s="43"/>
      <c r="NU134" s="43"/>
      <c r="NV134" s="43"/>
      <c r="NW134" s="43"/>
      <c r="NX134" s="43"/>
      <c r="NY134" s="43"/>
      <c r="NZ134" s="43"/>
      <c r="OA134" s="43"/>
      <c r="OB134" s="43"/>
      <c r="OC134" s="43"/>
      <c r="OD134" s="43"/>
      <c r="OE134" s="43"/>
      <c r="OF134" s="43"/>
      <c r="OG134" s="43"/>
      <c r="OH134" s="43"/>
      <c r="OI134" s="43"/>
      <c r="OJ134" s="43"/>
      <c r="OK134" s="43"/>
      <c r="OL134" s="43"/>
      <c r="OM134" s="43"/>
      <c r="ON134" s="43"/>
      <c r="OO134" s="43"/>
      <c r="OP134" s="43"/>
      <c r="OQ134" s="43"/>
      <c r="OR134" s="43"/>
      <c r="OS134" s="43"/>
      <c r="OT134" s="43"/>
      <c r="OU134" s="43"/>
      <c r="OV134" s="43"/>
      <c r="OW134" s="43"/>
      <c r="OX134" s="43"/>
      <c r="OY134" s="43"/>
      <c r="OZ134" s="43"/>
      <c r="PA134" s="43"/>
      <c r="PB134" s="43"/>
      <c r="PC134" s="43"/>
      <c r="PD134" s="43"/>
      <c r="PE134" s="43"/>
      <c r="PF134" s="43"/>
      <c r="PG134" s="43"/>
      <c r="PH134" s="43"/>
      <c r="PI134" s="43"/>
      <c r="PJ134" s="43"/>
      <c r="PK134" s="43"/>
      <c r="PL134" s="43"/>
      <c r="PM134" s="43"/>
      <c r="PN134" s="43"/>
      <c r="PO134" s="43"/>
      <c r="PP134" s="43"/>
      <c r="PQ134" s="43"/>
      <c r="PR134" s="43"/>
      <c r="PS134" s="43"/>
      <c r="PT134" s="43"/>
      <c r="PU134" s="43"/>
      <c r="PV134" s="43"/>
      <c r="PW134" s="43"/>
      <c r="PX134" s="43"/>
      <c r="PY134" s="43"/>
      <c r="PZ134" s="43"/>
      <c r="QA134" s="43"/>
      <c r="QB134" s="43"/>
      <c r="QC134" s="43"/>
      <c r="QD134" s="43"/>
      <c r="QE134" s="43"/>
      <c r="QF134" s="43"/>
      <c r="QG134" s="43"/>
      <c r="QH134" s="43"/>
      <c r="QI134" s="43"/>
      <c r="QJ134" s="43"/>
      <c r="QK134" s="43"/>
      <c r="QL134" s="43"/>
      <c r="QM134" s="43"/>
      <c r="QN134" s="43"/>
      <c r="QO134" s="43"/>
      <c r="QP134" s="43"/>
      <c r="QQ134" s="43"/>
      <c r="QR134" s="43"/>
      <c r="QS134" s="43"/>
      <c r="QT134" s="43"/>
      <c r="QU134" s="43"/>
      <c r="QV134" s="43"/>
      <c r="QW134" s="43"/>
      <c r="QX134" s="43"/>
      <c r="QY134" s="43"/>
      <c r="QZ134" s="43"/>
      <c r="RA134" s="43"/>
      <c r="RB134" s="43"/>
      <c r="RC134" s="43"/>
      <c r="RD134" s="43"/>
      <c r="RE134" s="43"/>
      <c r="RF134" s="43"/>
      <c r="RG134" s="43"/>
      <c r="RH134" s="43"/>
      <c r="RI134" s="43"/>
      <c r="RJ134" s="43"/>
      <c r="RK134" s="43"/>
      <c r="RL134" s="43"/>
      <c r="RM134" s="43"/>
      <c r="RN134" s="43"/>
      <c r="RO134" s="43"/>
      <c r="RP134" s="43"/>
      <c r="RQ134" s="43"/>
      <c r="RR134" s="43"/>
      <c r="RS134" s="43"/>
      <c r="RT134" s="43"/>
      <c r="RU134" s="43"/>
      <c r="RV134" s="43"/>
      <c r="RW134" s="43"/>
      <c r="RX134" s="43"/>
      <c r="RY134" s="43"/>
      <c r="RZ134" s="43"/>
      <c r="SA134" s="43"/>
      <c r="SB134" s="43"/>
      <c r="SC134" s="43"/>
      <c r="SD134" s="43"/>
      <c r="SE134" s="43"/>
      <c r="SF134" s="43"/>
      <c r="SG134" s="43"/>
      <c r="SH134" s="43"/>
      <c r="SI134" s="43"/>
      <c r="SJ134" s="43"/>
      <c r="SK134" s="43"/>
      <c r="SL134" s="43"/>
      <c r="SM134" s="43"/>
      <c r="SN134" s="43"/>
    </row>
    <row r="135" spans="1:508" ht="16.5" customHeight="1" x14ac:dyDescent="0.2">
      <c r="A135" s="20">
        <v>1222</v>
      </c>
      <c r="B135" s="20" t="s">
        <v>76</v>
      </c>
      <c r="C135" s="20" t="s">
        <v>244</v>
      </c>
      <c r="D135" s="20" t="s">
        <v>30</v>
      </c>
      <c r="E135" s="20" t="s">
        <v>1345</v>
      </c>
      <c r="F135" s="22" t="s">
        <v>245</v>
      </c>
      <c r="G135" s="44" t="s">
        <v>42</v>
      </c>
      <c r="H135" s="20" t="s">
        <v>35</v>
      </c>
      <c r="I135" s="20" t="s">
        <v>81</v>
      </c>
      <c r="J135" s="22" t="s">
        <v>247</v>
      </c>
      <c r="K135" s="20"/>
      <c r="L135" s="20"/>
      <c r="M135" s="20"/>
      <c r="N135" s="20"/>
      <c r="O135" s="48">
        <v>0</v>
      </c>
      <c r="P135" s="26">
        <v>749650000</v>
      </c>
      <c r="Q135" s="24">
        <v>1</v>
      </c>
      <c r="R135" s="25">
        <v>45658</v>
      </c>
      <c r="S135" s="20" t="s">
        <v>83</v>
      </c>
      <c r="T135" s="26">
        <v>8995800000</v>
      </c>
      <c r="U135" s="27" t="s">
        <v>39</v>
      </c>
      <c r="V135" s="28" t="s">
        <v>40</v>
      </c>
      <c r="W135" s="43"/>
      <c r="X135" s="43"/>
      <c r="Y135" s="43"/>
      <c r="Z135" s="43"/>
      <c r="AA135" s="43"/>
      <c r="AB135" s="43"/>
      <c r="AC135" s="43"/>
      <c r="AD135" s="43"/>
      <c r="AE135" s="43"/>
      <c r="AF135" s="43"/>
      <c r="AG135" s="43"/>
      <c r="AH135" s="43"/>
      <c r="AI135" s="43"/>
      <c r="AJ135" s="43"/>
      <c r="AK135" s="43"/>
      <c r="AL135" s="43"/>
      <c r="AM135" s="43"/>
      <c r="AN135" s="43"/>
      <c r="AO135" s="43"/>
      <c r="AP135" s="43"/>
      <c r="AQ135" s="43"/>
      <c r="AR135" s="43"/>
      <c r="AS135" s="43"/>
      <c r="AT135" s="43"/>
      <c r="AU135" s="43"/>
      <c r="AV135" s="43"/>
      <c r="AW135" s="43"/>
      <c r="AX135" s="43"/>
      <c r="AY135" s="43"/>
      <c r="AZ135" s="43"/>
      <c r="BA135" s="43"/>
      <c r="BB135" s="43"/>
      <c r="BC135" s="43"/>
      <c r="BD135" s="43"/>
      <c r="BE135" s="43"/>
      <c r="BF135" s="43"/>
      <c r="BG135" s="43"/>
      <c r="BH135" s="43"/>
      <c r="BI135" s="43"/>
      <c r="BJ135" s="43"/>
      <c r="BK135" s="43"/>
      <c r="BL135" s="43"/>
      <c r="BM135" s="43"/>
      <c r="BN135" s="43"/>
      <c r="BO135" s="43"/>
      <c r="BP135" s="43"/>
      <c r="BQ135" s="43"/>
      <c r="BR135" s="43"/>
      <c r="BS135" s="43"/>
      <c r="BT135" s="43"/>
      <c r="BU135" s="43"/>
      <c r="BV135" s="43"/>
      <c r="BW135" s="43"/>
      <c r="BX135" s="43"/>
      <c r="BY135" s="43"/>
      <c r="BZ135" s="43"/>
      <c r="CA135" s="43"/>
      <c r="CB135" s="43"/>
      <c r="CC135" s="43"/>
      <c r="CD135" s="43"/>
      <c r="CE135" s="43"/>
      <c r="CF135" s="43"/>
      <c r="CG135" s="43"/>
      <c r="CH135" s="43"/>
      <c r="CI135" s="43"/>
      <c r="CJ135" s="43"/>
      <c r="CK135" s="43"/>
      <c r="CL135" s="43"/>
      <c r="CM135" s="43"/>
      <c r="CN135" s="43"/>
      <c r="CO135" s="43"/>
      <c r="CP135" s="43"/>
      <c r="CQ135" s="43"/>
      <c r="CR135" s="43"/>
      <c r="CS135" s="43"/>
      <c r="CT135" s="43"/>
      <c r="CU135" s="43"/>
      <c r="CV135" s="43"/>
      <c r="CW135" s="43"/>
      <c r="CX135" s="43"/>
      <c r="CY135" s="43"/>
      <c r="CZ135" s="43"/>
      <c r="DA135" s="43"/>
      <c r="DB135" s="43"/>
      <c r="DC135" s="43"/>
      <c r="DD135" s="43"/>
      <c r="DE135" s="43"/>
      <c r="DF135" s="43"/>
      <c r="DG135" s="43"/>
      <c r="DH135" s="43"/>
      <c r="DI135" s="43"/>
      <c r="DJ135" s="43"/>
      <c r="DK135" s="43"/>
      <c r="DL135" s="43"/>
      <c r="DM135" s="43"/>
      <c r="DN135" s="43"/>
      <c r="DO135" s="43"/>
      <c r="DP135" s="43"/>
      <c r="DQ135" s="43"/>
      <c r="DR135" s="43"/>
      <c r="DS135" s="43"/>
      <c r="DT135" s="43"/>
      <c r="DU135" s="43"/>
      <c r="DV135" s="43"/>
      <c r="DW135" s="43"/>
      <c r="DX135" s="43"/>
      <c r="DY135" s="43"/>
      <c r="DZ135" s="43"/>
      <c r="EA135" s="43"/>
      <c r="EB135" s="43"/>
      <c r="EC135" s="43"/>
      <c r="ED135" s="43"/>
      <c r="EE135" s="43"/>
      <c r="EF135" s="43"/>
      <c r="EG135" s="43"/>
      <c r="EH135" s="43"/>
      <c r="EI135" s="43"/>
      <c r="EJ135" s="43"/>
      <c r="EK135" s="43"/>
      <c r="EL135" s="43"/>
      <c r="EM135" s="43"/>
      <c r="EN135" s="43"/>
      <c r="EO135" s="43"/>
      <c r="EP135" s="43"/>
      <c r="EQ135" s="43"/>
      <c r="ER135" s="43"/>
      <c r="ES135" s="43"/>
      <c r="ET135" s="43"/>
      <c r="EU135" s="43"/>
      <c r="EV135" s="43"/>
      <c r="EW135" s="43"/>
      <c r="EX135" s="43"/>
      <c r="EY135" s="43"/>
      <c r="EZ135" s="43"/>
      <c r="FA135" s="43"/>
      <c r="FB135" s="43"/>
      <c r="FC135" s="43"/>
      <c r="FD135" s="43"/>
      <c r="FE135" s="43"/>
      <c r="FF135" s="43"/>
      <c r="FG135" s="43"/>
      <c r="FH135" s="43"/>
      <c r="FI135" s="43"/>
      <c r="FJ135" s="43"/>
      <c r="FK135" s="43"/>
      <c r="FL135" s="43"/>
      <c r="FM135" s="43"/>
      <c r="FN135" s="43"/>
      <c r="FO135" s="43"/>
      <c r="FP135" s="43"/>
      <c r="FQ135" s="43"/>
      <c r="FR135" s="43"/>
      <c r="FS135" s="43"/>
      <c r="FT135" s="43"/>
      <c r="FU135" s="43"/>
      <c r="FV135" s="43"/>
      <c r="FW135" s="43"/>
      <c r="FX135" s="43"/>
      <c r="FY135" s="43"/>
      <c r="FZ135" s="43"/>
      <c r="GA135" s="43"/>
      <c r="GB135" s="43"/>
      <c r="GC135" s="43"/>
      <c r="GD135" s="43"/>
      <c r="GE135" s="43"/>
      <c r="GF135" s="43"/>
      <c r="GG135" s="43"/>
      <c r="GH135" s="43"/>
      <c r="GI135" s="43"/>
      <c r="GJ135" s="43"/>
      <c r="GK135" s="43"/>
      <c r="GL135" s="43"/>
      <c r="GM135" s="43"/>
      <c r="GN135" s="43"/>
      <c r="GO135" s="43"/>
      <c r="GP135" s="43"/>
      <c r="GQ135" s="43"/>
      <c r="GR135" s="43"/>
      <c r="GS135" s="43"/>
      <c r="GT135" s="43"/>
      <c r="GU135" s="43"/>
      <c r="GV135" s="43"/>
      <c r="GW135" s="43"/>
      <c r="GX135" s="43"/>
      <c r="GY135" s="43"/>
      <c r="GZ135" s="43"/>
      <c r="HA135" s="43"/>
      <c r="HB135" s="43"/>
      <c r="HC135" s="43"/>
      <c r="HD135" s="43"/>
      <c r="HE135" s="43"/>
      <c r="HF135" s="43"/>
      <c r="HG135" s="43"/>
      <c r="HH135" s="43"/>
      <c r="HI135" s="43"/>
      <c r="HJ135" s="43"/>
      <c r="HK135" s="43"/>
      <c r="HL135" s="43"/>
      <c r="HM135" s="43"/>
      <c r="HN135" s="43"/>
      <c r="HO135" s="43"/>
      <c r="HP135" s="43"/>
      <c r="HQ135" s="43"/>
      <c r="HR135" s="43"/>
      <c r="HS135" s="43"/>
      <c r="HT135" s="43"/>
      <c r="HU135" s="43"/>
      <c r="HV135" s="43"/>
      <c r="HW135" s="43"/>
      <c r="HX135" s="43"/>
      <c r="HY135" s="43"/>
      <c r="HZ135" s="43"/>
      <c r="IA135" s="43"/>
      <c r="IB135" s="43"/>
      <c r="IC135" s="43"/>
      <c r="ID135" s="43"/>
      <c r="IE135" s="43"/>
      <c r="IF135" s="43"/>
      <c r="IG135" s="43"/>
      <c r="IH135" s="43"/>
      <c r="II135" s="43"/>
      <c r="IJ135" s="43"/>
      <c r="IK135" s="43"/>
      <c r="IL135" s="43"/>
      <c r="IM135" s="43"/>
      <c r="IN135" s="43"/>
      <c r="IO135" s="43"/>
      <c r="IP135" s="43"/>
      <c r="IQ135" s="43"/>
      <c r="IR135" s="43"/>
      <c r="IS135" s="43"/>
      <c r="IT135" s="43"/>
      <c r="IU135" s="43"/>
      <c r="IV135" s="43"/>
      <c r="IW135" s="43"/>
      <c r="IX135" s="43"/>
      <c r="IY135" s="43"/>
      <c r="IZ135" s="43"/>
      <c r="JA135" s="43"/>
      <c r="JB135" s="43"/>
      <c r="JC135" s="43"/>
      <c r="JD135" s="43"/>
      <c r="JE135" s="43"/>
      <c r="JF135" s="43"/>
      <c r="JG135" s="43"/>
      <c r="JH135" s="43"/>
      <c r="JI135" s="43"/>
      <c r="JJ135" s="43"/>
      <c r="JK135" s="43"/>
      <c r="JL135" s="43"/>
      <c r="JM135" s="43"/>
      <c r="JN135" s="43"/>
      <c r="JO135" s="43"/>
      <c r="JP135" s="43"/>
      <c r="JQ135" s="43"/>
      <c r="JR135" s="43"/>
      <c r="JS135" s="43"/>
      <c r="JT135" s="43"/>
      <c r="JU135" s="43"/>
      <c r="JV135" s="43"/>
      <c r="JW135" s="43"/>
      <c r="JX135" s="43"/>
      <c r="JY135" s="43"/>
      <c r="JZ135" s="43"/>
      <c r="KA135" s="43"/>
      <c r="KB135" s="43"/>
      <c r="KC135" s="43"/>
      <c r="KD135" s="43"/>
      <c r="KE135" s="43"/>
      <c r="KF135" s="43"/>
      <c r="KG135" s="43"/>
      <c r="KH135" s="43"/>
      <c r="KI135" s="43"/>
      <c r="KJ135" s="43"/>
      <c r="KK135" s="43"/>
      <c r="KL135" s="43"/>
      <c r="KM135" s="43"/>
      <c r="KN135" s="43"/>
      <c r="KO135" s="43"/>
      <c r="KP135" s="43"/>
      <c r="KQ135" s="43"/>
      <c r="KR135" s="43"/>
      <c r="KS135" s="43"/>
      <c r="KT135" s="43"/>
      <c r="KU135" s="43"/>
      <c r="KV135" s="43"/>
      <c r="KW135" s="43"/>
      <c r="KX135" s="43"/>
      <c r="KY135" s="43"/>
      <c r="KZ135" s="43"/>
      <c r="LA135" s="43"/>
      <c r="LB135" s="43"/>
      <c r="LC135" s="43"/>
      <c r="LD135" s="43"/>
      <c r="LE135" s="43"/>
      <c r="LF135" s="43"/>
      <c r="LG135" s="43"/>
      <c r="LH135" s="43"/>
      <c r="LI135" s="43"/>
      <c r="LJ135" s="43"/>
      <c r="LK135" s="43"/>
      <c r="LL135" s="43"/>
      <c r="LM135" s="43"/>
      <c r="LN135" s="43"/>
      <c r="LO135" s="43"/>
      <c r="LP135" s="43"/>
      <c r="LQ135" s="43"/>
      <c r="LR135" s="43"/>
      <c r="LS135" s="43"/>
      <c r="LT135" s="43"/>
      <c r="LU135" s="43"/>
      <c r="LV135" s="43"/>
      <c r="LW135" s="43"/>
      <c r="LX135" s="43"/>
      <c r="LY135" s="43"/>
      <c r="LZ135" s="43"/>
      <c r="MA135" s="43"/>
      <c r="MB135" s="43"/>
      <c r="MC135" s="43"/>
      <c r="MD135" s="43"/>
      <c r="ME135" s="43"/>
      <c r="MF135" s="43"/>
      <c r="MG135" s="43"/>
      <c r="MH135" s="43"/>
      <c r="MI135" s="43"/>
      <c r="MJ135" s="43"/>
      <c r="MK135" s="43"/>
      <c r="ML135" s="43"/>
      <c r="MM135" s="43"/>
      <c r="MN135" s="43"/>
      <c r="MO135" s="43"/>
      <c r="MP135" s="43"/>
      <c r="MQ135" s="43"/>
      <c r="MR135" s="43"/>
      <c r="MS135" s="43"/>
      <c r="MT135" s="43"/>
      <c r="MU135" s="43"/>
      <c r="MV135" s="43"/>
      <c r="MW135" s="43"/>
      <c r="MX135" s="43"/>
      <c r="MY135" s="43"/>
      <c r="MZ135" s="43"/>
      <c r="NA135" s="43"/>
      <c r="NB135" s="43"/>
      <c r="NC135" s="43"/>
      <c r="ND135" s="43"/>
      <c r="NE135" s="43"/>
      <c r="NF135" s="43"/>
      <c r="NG135" s="43"/>
      <c r="NH135" s="43"/>
      <c r="NI135" s="43"/>
      <c r="NJ135" s="43"/>
      <c r="NK135" s="43"/>
      <c r="NL135" s="43"/>
      <c r="NM135" s="43"/>
      <c r="NN135" s="43"/>
      <c r="NO135" s="43"/>
      <c r="NP135" s="43"/>
      <c r="NQ135" s="43"/>
      <c r="NR135" s="43"/>
      <c r="NS135" s="43"/>
      <c r="NT135" s="43"/>
      <c r="NU135" s="43"/>
      <c r="NV135" s="43"/>
      <c r="NW135" s="43"/>
      <c r="NX135" s="43"/>
      <c r="NY135" s="43"/>
      <c r="NZ135" s="43"/>
      <c r="OA135" s="43"/>
      <c r="OB135" s="43"/>
      <c r="OC135" s="43"/>
      <c r="OD135" s="43"/>
      <c r="OE135" s="43"/>
      <c r="OF135" s="43"/>
      <c r="OG135" s="43"/>
      <c r="OH135" s="43"/>
      <c r="OI135" s="43"/>
      <c r="OJ135" s="43"/>
      <c r="OK135" s="43"/>
      <c r="OL135" s="43"/>
      <c r="OM135" s="43"/>
      <c r="ON135" s="43"/>
      <c r="OO135" s="43"/>
      <c r="OP135" s="43"/>
      <c r="OQ135" s="43"/>
      <c r="OR135" s="43"/>
      <c r="OS135" s="43"/>
      <c r="OT135" s="43"/>
      <c r="OU135" s="43"/>
      <c r="OV135" s="43"/>
      <c r="OW135" s="43"/>
      <c r="OX135" s="43"/>
      <c r="OY135" s="43"/>
      <c r="OZ135" s="43"/>
      <c r="PA135" s="43"/>
      <c r="PB135" s="43"/>
      <c r="PC135" s="43"/>
      <c r="PD135" s="43"/>
      <c r="PE135" s="43"/>
      <c r="PF135" s="43"/>
      <c r="PG135" s="43"/>
      <c r="PH135" s="43"/>
      <c r="PI135" s="43"/>
      <c r="PJ135" s="43"/>
      <c r="PK135" s="43"/>
      <c r="PL135" s="43"/>
      <c r="PM135" s="43"/>
      <c r="PN135" s="43"/>
      <c r="PO135" s="43"/>
      <c r="PP135" s="43"/>
      <c r="PQ135" s="43"/>
      <c r="PR135" s="43"/>
      <c r="PS135" s="43"/>
      <c r="PT135" s="43"/>
      <c r="PU135" s="43"/>
      <c r="PV135" s="43"/>
      <c r="PW135" s="43"/>
      <c r="PX135" s="43"/>
      <c r="PY135" s="43"/>
      <c r="PZ135" s="43"/>
      <c r="QA135" s="43"/>
      <c r="QB135" s="43"/>
      <c r="QC135" s="43"/>
      <c r="QD135" s="43"/>
      <c r="QE135" s="43"/>
      <c r="QF135" s="43"/>
      <c r="QG135" s="43"/>
      <c r="QH135" s="43"/>
      <c r="QI135" s="43"/>
      <c r="QJ135" s="43"/>
      <c r="QK135" s="43"/>
      <c r="QL135" s="43"/>
      <c r="QM135" s="43"/>
      <c r="QN135" s="43"/>
      <c r="QO135" s="43"/>
      <c r="QP135" s="43"/>
      <c r="QQ135" s="43"/>
      <c r="QR135" s="43"/>
      <c r="QS135" s="43"/>
      <c r="QT135" s="43"/>
      <c r="QU135" s="43"/>
      <c r="QV135" s="43"/>
      <c r="QW135" s="43"/>
      <c r="QX135" s="43"/>
      <c r="QY135" s="43"/>
      <c r="QZ135" s="43"/>
      <c r="RA135" s="43"/>
      <c r="RB135" s="43"/>
      <c r="RC135" s="43"/>
      <c r="RD135" s="43"/>
      <c r="RE135" s="43"/>
      <c r="RF135" s="43"/>
      <c r="RG135" s="43"/>
      <c r="RH135" s="43"/>
      <c r="RI135" s="43"/>
      <c r="RJ135" s="43"/>
      <c r="RK135" s="43"/>
      <c r="RL135" s="43"/>
      <c r="RM135" s="43"/>
      <c r="RN135" s="43"/>
      <c r="RO135" s="43"/>
      <c r="RP135" s="43"/>
      <c r="RQ135" s="43"/>
      <c r="RR135" s="43"/>
      <c r="RS135" s="43"/>
      <c r="RT135" s="43"/>
      <c r="RU135" s="43"/>
      <c r="RV135" s="43"/>
      <c r="RW135" s="43"/>
      <c r="RX135" s="43"/>
      <c r="RY135" s="43"/>
      <c r="RZ135" s="43"/>
      <c r="SA135" s="43"/>
      <c r="SB135" s="43"/>
      <c r="SC135" s="43"/>
      <c r="SD135" s="43"/>
      <c r="SE135" s="43"/>
      <c r="SF135" s="43"/>
      <c r="SG135" s="43"/>
      <c r="SH135" s="43"/>
      <c r="SI135" s="43"/>
      <c r="SJ135" s="43"/>
      <c r="SK135" s="43"/>
      <c r="SL135" s="43"/>
      <c r="SM135" s="43"/>
      <c r="SN135" s="43"/>
    </row>
    <row r="136" spans="1:508" ht="16.5" customHeight="1" x14ac:dyDescent="0.2">
      <c r="A136" s="20">
        <v>1223</v>
      </c>
      <c r="B136" s="20" t="s">
        <v>76</v>
      </c>
      <c r="C136" s="20" t="s">
        <v>244</v>
      </c>
      <c r="D136" s="20" t="s">
        <v>30</v>
      </c>
      <c r="E136" s="20" t="s">
        <v>1345</v>
      </c>
      <c r="F136" s="22" t="s">
        <v>245</v>
      </c>
      <c r="G136" s="44" t="s">
        <v>42</v>
      </c>
      <c r="H136" s="20" t="s">
        <v>35</v>
      </c>
      <c r="I136" s="20" t="s">
        <v>81</v>
      </c>
      <c r="J136" s="22" t="s">
        <v>248</v>
      </c>
      <c r="K136" s="20"/>
      <c r="L136" s="20"/>
      <c r="M136" s="20"/>
      <c r="N136" s="20"/>
      <c r="O136" s="48">
        <v>0</v>
      </c>
      <c r="P136" s="26">
        <v>46240000</v>
      </c>
      <c r="Q136" s="24">
        <v>1</v>
      </c>
      <c r="R136" s="25">
        <v>45658</v>
      </c>
      <c r="S136" s="20" t="s">
        <v>83</v>
      </c>
      <c r="T136" s="26">
        <v>554880000</v>
      </c>
      <c r="U136" s="27" t="s">
        <v>39</v>
      </c>
      <c r="V136" s="28" t="s">
        <v>40</v>
      </c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  <c r="BB136"/>
      <c r="BC136"/>
      <c r="BD136"/>
      <c r="BE136"/>
      <c r="BF136"/>
      <c r="BG136"/>
      <c r="BH136"/>
      <c r="BI136"/>
      <c r="BJ136"/>
      <c r="BK136"/>
      <c r="BL136"/>
      <c r="BM136"/>
      <c r="BN136"/>
      <c r="BO136"/>
      <c r="BP136"/>
      <c r="BQ136"/>
      <c r="BR136"/>
      <c r="BS136"/>
      <c r="BT136"/>
      <c r="BU136"/>
      <c r="BV136"/>
      <c r="BW136"/>
      <c r="BX136"/>
      <c r="BY136"/>
      <c r="BZ136"/>
      <c r="CA136"/>
      <c r="CB136"/>
      <c r="CC136"/>
      <c r="CD136"/>
      <c r="CE136"/>
      <c r="CF136"/>
      <c r="CG136"/>
      <c r="CH136"/>
      <c r="CI136"/>
      <c r="CJ136"/>
      <c r="CK136"/>
      <c r="CL136"/>
      <c r="CM136"/>
      <c r="CN136"/>
      <c r="CO136"/>
      <c r="CP136"/>
      <c r="CQ136"/>
      <c r="CR136"/>
      <c r="CS136"/>
      <c r="CT136"/>
      <c r="CU136"/>
      <c r="CV136"/>
      <c r="CW136"/>
      <c r="CX136"/>
      <c r="CY136"/>
      <c r="CZ136"/>
      <c r="DA136"/>
      <c r="DB136"/>
      <c r="DC136"/>
      <c r="DD136"/>
      <c r="DE136"/>
      <c r="DF136"/>
      <c r="DG136"/>
      <c r="DH136"/>
      <c r="DI136"/>
      <c r="DJ136"/>
      <c r="DK136"/>
      <c r="DL136"/>
      <c r="DM136"/>
      <c r="DN136"/>
      <c r="DO136"/>
      <c r="DP136"/>
      <c r="DQ136"/>
      <c r="DR136"/>
      <c r="DS136"/>
      <c r="DT136"/>
      <c r="DU136"/>
      <c r="DV136"/>
      <c r="DW136"/>
      <c r="DX136"/>
      <c r="DY136"/>
      <c r="DZ136"/>
      <c r="EA136"/>
      <c r="EB136"/>
      <c r="EC136"/>
      <c r="ED136"/>
      <c r="EE136"/>
      <c r="EF136"/>
      <c r="EG136"/>
      <c r="EH136"/>
      <c r="EI136"/>
      <c r="EJ136"/>
      <c r="EK136"/>
      <c r="EL136"/>
      <c r="EM136"/>
      <c r="EN136"/>
      <c r="EO136"/>
      <c r="EP136"/>
      <c r="EQ136"/>
      <c r="ER136"/>
      <c r="ES136"/>
      <c r="ET136"/>
      <c r="EU136"/>
      <c r="EV136"/>
      <c r="EW136"/>
      <c r="EX136"/>
      <c r="EY136"/>
      <c r="EZ136"/>
      <c r="FA136"/>
      <c r="FB136"/>
      <c r="FC136"/>
      <c r="FD136"/>
      <c r="FE136"/>
      <c r="FF136"/>
      <c r="FG136"/>
      <c r="FH136"/>
      <c r="FI136"/>
      <c r="FJ136"/>
      <c r="FK136"/>
      <c r="FL136"/>
      <c r="FM136"/>
      <c r="FN136"/>
      <c r="FO136"/>
      <c r="FP136"/>
      <c r="FQ136"/>
      <c r="FR136"/>
      <c r="FS136"/>
      <c r="FT136"/>
      <c r="FU136"/>
      <c r="FV136"/>
      <c r="FW136"/>
      <c r="FX136"/>
      <c r="FY136"/>
      <c r="FZ136"/>
      <c r="GA136"/>
      <c r="GB136"/>
      <c r="GC136"/>
      <c r="GD136"/>
      <c r="GE136"/>
      <c r="GF136"/>
      <c r="GG136"/>
      <c r="GH136"/>
      <c r="GI136"/>
      <c r="GJ136"/>
      <c r="GK136"/>
      <c r="GL136"/>
      <c r="GM136"/>
      <c r="GN136"/>
      <c r="GO136"/>
      <c r="GP136"/>
      <c r="GQ136"/>
      <c r="GR136"/>
      <c r="GS136"/>
      <c r="GT136"/>
      <c r="GU136"/>
      <c r="GV136"/>
      <c r="GW136"/>
      <c r="GX136"/>
      <c r="GY136"/>
      <c r="GZ136"/>
      <c r="HA136"/>
      <c r="HB136"/>
      <c r="HC136"/>
      <c r="HD136"/>
      <c r="HE136"/>
      <c r="HF136"/>
      <c r="HG136"/>
      <c r="HH136"/>
      <c r="HI136"/>
      <c r="HJ136"/>
      <c r="HK136"/>
      <c r="HL136"/>
      <c r="HM136"/>
      <c r="HN136"/>
      <c r="HO136"/>
      <c r="HP136"/>
      <c r="HQ136"/>
      <c r="HR136"/>
      <c r="HS136"/>
      <c r="HT136"/>
      <c r="HU136"/>
      <c r="HV136"/>
      <c r="HW136"/>
      <c r="HX136"/>
      <c r="HY136"/>
      <c r="HZ136"/>
      <c r="IA136"/>
      <c r="IB136"/>
      <c r="IC136"/>
      <c r="ID136"/>
      <c r="IE136"/>
      <c r="IF136"/>
      <c r="IG136"/>
      <c r="IH136"/>
      <c r="II136"/>
      <c r="IJ136"/>
      <c r="IK136"/>
      <c r="IL136"/>
      <c r="IM136"/>
      <c r="IN136"/>
      <c r="IO136"/>
      <c r="IP136"/>
      <c r="IQ136"/>
      <c r="IR136"/>
      <c r="IS136"/>
      <c r="IT136"/>
      <c r="IU136"/>
      <c r="IV136"/>
      <c r="IW136"/>
      <c r="IX136"/>
      <c r="IY136"/>
      <c r="IZ136"/>
      <c r="JA136"/>
      <c r="JB136"/>
      <c r="JC136"/>
      <c r="JD136"/>
      <c r="JE136"/>
      <c r="JF136"/>
      <c r="JG136"/>
      <c r="JH136"/>
      <c r="JI136"/>
      <c r="JJ136"/>
      <c r="JK136"/>
      <c r="JL136"/>
      <c r="JM136"/>
      <c r="JN136"/>
      <c r="JO136"/>
      <c r="JP136"/>
      <c r="JQ136"/>
      <c r="JR136"/>
      <c r="JS136"/>
      <c r="JT136"/>
      <c r="JU136"/>
      <c r="JV136"/>
      <c r="JW136"/>
      <c r="JX136"/>
      <c r="JY136"/>
      <c r="JZ136"/>
      <c r="KA136"/>
      <c r="KB136"/>
      <c r="KC136"/>
      <c r="KD136"/>
      <c r="KE136"/>
      <c r="KF136"/>
      <c r="KG136"/>
      <c r="KH136"/>
      <c r="KI136"/>
      <c r="KJ136"/>
      <c r="KK136"/>
      <c r="KL136"/>
      <c r="KM136"/>
      <c r="KN136"/>
      <c r="KO136"/>
      <c r="KP136"/>
      <c r="KQ136"/>
      <c r="KR136"/>
      <c r="KS136"/>
      <c r="KT136"/>
      <c r="KU136"/>
      <c r="KV136"/>
      <c r="KW136"/>
      <c r="KX136"/>
      <c r="KY136"/>
      <c r="KZ136"/>
      <c r="LA136"/>
      <c r="LB136"/>
      <c r="LC136"/>
      <c r="LD136"/>
      <c r="LE136"/>
      <c r="LF136"/>
      <c r="LG136"/>
      <c r="LH136"/>
      <c r="LI136"/>
      <c r="LJ136"/>
      <c r="LK136"/>
      <c r="LL136"/>
      <c r="LM136"/>
      <c r="LN136"/>
      <c r="LO136"/>
      <c r="LP136"/>
      <c r="LQ136"/>
      <c r="LR136"/>
      <c r="LS136"/>
      <c r="LT136"/>
      <c r="LU136"/>
      <c r="LV136"/>
      <c r="LW136"/>
      <c r="LX136"/>
      <c r="LY136"/>
      <c r="LZ136"/>
      <c r="MA136"/>
      <c r="MB136"/>
      <c r="MC136"/>
      <c r="MD136"/>
      <c r="ME136"/>
      <c r="MF136"/>
      <c r="MG136"/>
      <c r="MH136"/>
      <c r="MI136"/>
      <c r="MJ136"/>
      <c r="MK136"/>
      <c r="ML136"/>
      <c r="MM136"/>
      <c r="MN136"/>
      <c r="MO136"/>
      <c r="MP136"/>
      <c r="MQ136"/>
      <c r="MR136"/>
      <c r="MS136"/>
      <c r="MT136"/>
      <c r="MU136"/>
      <c r="MV136"/>
      <c r="MW136"/>
      <c r="MX136"/>
      <c r="MY136"/>
      <c r="MZ136"/>
      <c r="NA136"/>
      <c r="NB136"/>
      <c r="NC136"/>
      <c r="ND136"/>
      <c r="NE136"/>
      <c r="NF136"/>
      <c r="NG136"/>
      <c r="NH136"/>
      <c r="NI136"/>
      <c r="NJ136"/>
      <c r="NK136"/>
      <c r="NL136"/>
      <c r="NM136"/>
      <c r="NN136"/>
      <c r="NO136"/>
      <c r="NP136"/>
      <c r="NQ136"/>
      <c r="NR136"/>
      <c r="NS136"/>
      <c r="NT136"/>
      <c r="NU136"/>
      <c r="NV136"/>
      <c r="NW136"/>
      <c r="NX136"/>
      <c r="NY136"/>
      <c r="NZ136"/>
      <c r="OA136"/>
      <c r="OB136"/>
      <c r="OC136"/>
      <c r="OD136"/>
      <c r="OE136"/>
      <c r="OF136"/>
      <c r="OG136"/>
      <c r="OH136"/>
      <c r="OI136"/>
      <c r="OJ136"/>
      <c r="OK136"/>
      <c r="OL136"/>
      <c r="OM136"/>
      <c r="ON136"/>
      <c r="OO136"/>
      <c r="OP136"/>
      <c r="OQ136"/>
      <c r="OR136"/>
      <c r="OS136"/>
      <c r="OT136"/>
      <c r="OU136"/>
      <c r="OV136"/>
      <c r="OW136"/>
      <c r="OX136"/>
      <c r="OY136"/>
      <c r="OZ136"/>
      <c r="PA136"/>
      <c r="PB136"/>
      <c r="PC136"/>
      <c r="PD136"/>
      <c r="PE136"/>
      <c r="PF136"/>
      <c r="PG136"/>
      <c r="PH136"/>
      <c r="PI136"/>
      <c r="PJ136"/>
      <c r="PK136"/>
      <c r="PL136"/>
      <c r="PM136"/>
      <c r="PN136"/>
      <c r="PO136"/>
      <c r="PP136"/>
      <c r="PQ136"/>
      <c r="PR136"/>
      <c r="PS136"/>
      <c r="PT136"/>
      <c r="PU136"/>
      <c r="PV136"/>
      <c r="PW136"/>
      <c r="PX136"/>
      <c r="PY136"/>
      <c r="PZ136"/>
      <c r="QA136"/>
      <c r="QB136"/>
      <c r="QC136"/>
      <c r="QD136"/>
      <c r="QE136"/>
      <c r="QF136"/>
      <c r="QG136"/>
      <c r="QH136"/>
      <c r="QI136"/>
      <c r="QJ136"/>
      <c r="QK136"/>
      <c r="QL136"/>
      <c r="QM136"/>
      <c r="QN136"/>
      <c r="QO136"/>
      <c r="QP136"/>
      <c r="QQ136"/>
      <c r="QR136"/>
      <c r="QS136"/>
      <c r="QT136"/>
      <c r="QU136"/>
      <c r="QV136"/>
      <c r="QW136"/>
      <c r="QX136"/>
      <c r="QY136"/>
      <c r="QZ136"/>
      <c r="RA136"/>
      <c r="RB136"/>
      <c r="RC136"/>
      <c r="RD136"/>
      <c r="RE136"/>
      <c r="RF136"/>
      <c r="RG136"/>
      <c r="RH136"/>
      <c r="RI136"/>
      <c r="RJ136"/>
      <c r="RK136"/>
      <c r="RL136"/>
      <c r="RM136"/>
      <c r="RN136"/>
      <c r="RO136"/>
      <c r="RP136"/>
      <c r="RQ136"/>
      <c r="RR136"/>
      <c r="RS136"/>
      <c r="RT136"/>
      <c r="RU136"/>
      <c r="RV136"/>
      <c r="RW136"/>
      <c r="RX136"/>
      <c r="RY136"/>
      <c r="RZ136"/>
      <c r="SA136"/>
      <c r="SB136"/>
      <c r="SC136"/>
      <c r="SD136"/>
      <c r="SE136"/>
      <c r="SF136"/>
      <c r="SG136"/>
      <c r="SH136"/>
      <c r="SI136"/>
      <c r="SJ136"/>
      <c r="SK136"/>
      <c r="SL136"/>
      <c r="SM136"/>
      <c r="SN136"/>
    </row>
    <row r="137" spans="1:508" ht="16.5" customHeight="1" x14ac:dyDescent="0.2">
      <c r="A137" s="20">
        <v>1225</v>
      </c>
      <c r="B137" s="20" t="s">
        <v>76</v>
      </c>
      <c r="C137" s="20" t="s">
        <v>244</v>
      </c>
      <c r="D137" s="20" t="s">
        <v>30</v>
      </c>
      <c r="E137" s="20" t="s">
        <v>1339</v>
      </c>
      <c r="F137" s="22" t="s">
        <v>249</v>
      </c>
      <c r="G137" s="44" t="s">
        <v>25</v>
      </c>
      <c r="H137" s="20" t="s">
        <v>26</v>
      </c>
      <c r="I137" s="20" t="s">
        <v>81</v>
      </c>
      <c r="J137" s="22" t="s">
        <v>247</v>
      </c>
      <c r="K137" s="20"/>
      <c r="L137" s="20"/>
      <c r="M137" s="20"/>
      <c r="N137" s="20"/>
      <c r="O137" s="48"/>
      <c r="P137" s="26">
        <v>31076000</v>
      </c>
      <c r="Q137" s="24">
        <v>1</v>
      </c>
      <c r="R137" s="25">
        <v>45658</v>
      </c>
      <c r="S137" s="20" t="s">
        <v>83</v>
      </c>
      <c r="T137" s="26">
        <v>372912000</v>
      </c>
      <c r="U137" s="27" t="s">
        <v>39</v>
      </c>
      <c r="V137" s="28" t="s">
        <v>40</v>
      </c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/>
      <c r="BD137"/>
      <c r="BE137"/>
      <c r="BF137"/>
      <c r="BG137"/>
      <c r="BH137"/>
      <c r="BI137"/>
      <c r="BJ137"/>
      <c r="BK137"/>
      <c r="BL137"/>
      <c r="BM137"/>
      <c r="BN137"/>
      <c r="BO137"/>
      <c r="BP137"/>
      <c r="BQ137"/>
      <c r="BR137"/>
      <c r="BS137"/>
      <c r="BT137"/>
      <c r="BU137"/>
      <c r="BV137"/>
      <c r="BW137"/>
      <c r="BX137"/>
      <c r="BY137"/>
      <c r="BZ137"/>
      <c r="CA137"/>
      <c r="CB137"/>
      <c r="CC137"/>
      <c r="CD137"/>
      <c r="CE137"/>
      <c r="CF137"/>
      <c r="CG137"/>
      <c r="CH137"/>
      <c r="CI137"/>
      <c r="CJ137"/>
      <c r="CK137"/>
      <c r="CL137"/>
      <c r="CM137"/>
      <c r="CN137"/>
      <c r="CO137"/>
      <c r="CP137"/>
      <c r="CQ137"/>
      <c r="CR137"/>
      <c r="CS137"/>
      <c r="CT137"/>
      <c r="CU137"/>
      <c r="CV137"/>
      <c r="CW137"/>
      <c r="CX137"/>
      <c r="CY137"/>
      <c r="CZ137"/>
      <c r="DA137"/>
      <c r="DB137"/>
      <c r="DC137"/>
      <c r="DD137"/>
      <c r="DE137"/>
      <c r="DF137"/>
      <c r="DG137"/>
      <c r="DH137"/>
      <c r="DI137"/>
      <c r="DJ137"/>
      <c r="DK137"/>
      <c r="DL137"/>
      <c r="DM137"/>
      <c r="DN137"/>
      <c r="DO137"/>
      <c r="DP137"/>
      <c r="DQ137"/>
      <c r="DR137"/>
      <c r="DS137"/>
      <c r="DT137"/>
      <c r="DU137"/>
      <c r="DV137"/>
      <c r="DW137"/>
      <c r="DX137"/>
      <c r="DY137"/>
      <c r="DZ137"/>
      <c r="EA137"/>
      <c r="EB137"/>
      <c r="EC137"/>
      <c r="ED137"/>
      <c r="EE137"/>
      <c r="EF137"/>
      <c r="EG137"/>
      <c r="EH137"/>
      <c r="EI137"/>
      <c r="EJ137"/>
      <c r="EK137"/>
      <c r="EL137"/>
      <c r="EM137"/>
      <c r="EN137"/>
      <c r="EO137"/>
      <c r="EP137"/>
      <c r="EQ137"/>
      <c r="ER137"/>
      <c r="ES137"/>
      <c r="ET137"/>
      <c r="EU137"/>
      <c r="EV137"/>
      <c r="EW137"/>
      <c r="EX137"/>
      <c r="EY137"/>
      <c r="EZ137"/>
      <c r="FA137"/>
      <c r="FB137"/>
      <c r="FC137"/>
      <c r="FD137"/>
      <c r="FE137"/>
      <c r="FF137"/>
      <c r="FG137"/>
      <c r="FH137"/>
      <c r="FI137"/>
      <c r="FJ137"/>
      <c r="FK137"/>
      <c r="FL137"/>
      <c r="FM137"/>
      <c r="FN137"/>
      <c r="FO137"/>
      <c r="FP137"/>
      <c r="FQ137"/>
      <c r="FR137"/>
      <c r="FS137"/>
      <c r="FT137"/>
      <c r="FU137"/>
      <c r="FV137"/>
      <c r="FW137"/>
      <c r="FX137"/>
      <c r="FY137"/>
      <c r="FZ137"/>
      <c r="GA137"/>
      <c r="GB137"/>
      <c r="GC137"/>
      <c r="GD137"/>
      <c r="GE137"/>
      <c r="GF137"/>
      <c r="GG137"/>
      <c r="GH137"/>
      <c r="GI137"/>
      <c r="GJ137"/>
      <c r="GK137"/>
      <c r="GL137"/>
      <c r="GM137"/>
      <c r="GN137"/>
      <c r="GO137"/>
      <c r="GP137"/>
      <c r="GQ137"/>
      <c r="GR137"/>
      <c r="GS137"/>
      <c r="GT137"/>
      <c r="GU137"/>
      <c r="GV137"/>
      <c r="GW137"/>
      <c r="GX137"/>
      <c r="GY137"/>
      <c r="GZ137"/>
      <c r="HA137"/>
      <c r="HB137"/>
      <c r="HC137"/>
      <c r="HD137"/>
      <c r="HE137"/>
      <c r="HF137"/>
      <c r="HG137"/>
      <c r="HH137"/>
      <c r="HI137"/>
      <c r="HJ137"/>
      <c r="HK137"/>
      <c r="HL137"/>
      <c r="HM137"/>
      <c r="HN137"/>
      <c r="HO137"/>
      <c r="HP137"/>
      <c r="HQ137"/>
      <c r="HR137"/>
      <c r="HS137"/>
      <c r="HT137"/>
      <c r="HU137"/>
      <c r="HV137"/>
      <c r="HW137"/>
      <c r="HX137"/>
      <c r="HY137"/>
      <c r="HZ137"/>
      <c r="IA137"/>
      <c r="IB137"/>
      <c r="IC137"/>
      <c r="ID137"/>
      <c r="IE137"/>
      <c r="IF137"/>
      <c r="IG137"/>
      <c r="IH137"/>
      <c r="II137"/>
      <c r="IJ137"/>
      <c r="IK137"/>
      <c r="IL137"/>
      <c r="IM137"/>
      <c r="IN137"/>
      <c r="IO137"/>
      <c r="IP137"/>
      <c r="IQ137"/>
      <c r="IR137"/>
      <c r="IS137"/>
      <c r="IT137"/>
      <c r="IU137"/>
      <c r="IV137"/>
      <c r="IW137"/>
      <c r="IX137"/>
      <c r="IY137"/>
      <c r="IZ137"/>
      <c r="JA137"/>
      <c r="JB137"/>
      <c r="JC137"/>
      <c r="JD137"/>
      <c r="JE137"/>
      <c r="JF137"/>
      <c r="JG137"/>
      <c r="JH137"/>
      <c r="JI137"/>
      <c r="JJ137"/>
      <c r="JK137"/>
      <c r="JL137"/>
      <c r="JM137"/>
      <c r="JN137"/>
      <c r="JO137"/>
      <c r="JP137"/>
      <c r="JQ137"/>
      <c r="JR137"/>
      <c r="JS137"/>
      <c r="JT137"/>
      <c r="JU137"/>
      <c r="JV137"/>
      <c r="JW137"/>
      <c r="JX137"/>
      <c r="JY137"/>
      <c r="JZ137"/>
      <c r="KA137"/>
      <c r="KB137"/>
      <c r="KC137"/>
      <c r="KD137"/>
      <c r="KE137"/>
      <c r="KF137"/>
      <c r="KG137"/>
      <c r="KH137"/>
      <c r="KI137"/>
      <c r="KJ137"/>
      <c r="KK137"/>
      <c r="KL137"/>
      <c r="KM137"/>
      <c r="KN137"/>
      <c r="KO137"/>
      <c r="KP137"/>
      <c r="KQ137"/>
      <c r="KR137"/>
      <c r="KS137"/>
      <c r="KT137"/>
      <c r="KU137"/>
      <c r="KV137"/>
      <c r="KW137"/>
      <c r="KX137"/>
      <c r="KY137"/>
      <c r="KZ137"/>
      <c r="LA137"/>
      <c r="LB137"/>
      <c r="LC137"/>
      <c r="LD137"/>
      <c r="LE137"/>
      <c r="LF137"/>
      <c r="LG137"/>
      <c r="LH137"/>
      <c r="LI137"/>
      <c r="LJ137"/>
      <c r="LK137"/>
      <c r="LL137"/>
      <c r="LM137"/>
      <c r="LN137"/>
      <c r="LO137"/>
      <c r="LP137"/>
      <c r="LQ137"/>
      <c r="LR137"/>
      <c r="LS137"/>
      <c r="LT137"/>
      <c r="LU137"/>
      <c r="LV137"/>
      <c r="LW137"/>
      <c r="LX137"/>
      <c r="LY137"/>
      <c r="LZ137"/>
      <c r="MA137"/>
      <c r="MB137"/>
      <c r="MC137"/>
      <c r="MD137"/>
      <c r="ME137"/>
      <c r="MF137"/>
      <c r="MG137"/>
      <c r="MH137"/>
      <c r="MI137"/>
      <c r="MJ137"/>
      <c r="MK137"/>
      <c r="ML137"/>
      <c r="MM137"/>
      <c r="MN137"/>
      <c r="MO137"/>
      <c r="MP137"/>
      <c r="MQ137"/>
      <c r="MR137"/>
      <c r="MS137"/>
      <c r="MT137"/>
      <c r="MU137"/>
      <c r="MV137"/>
      <c r="MW137"/>
      <c r="MX137"/>
      <c r="MY137"/>
      <c r="MZ137"/>
      <c r="NA137"/>
      <c r="NB137"/>
      <c r="NC137"/>
      <c r="ND137"/>
      <c r="NE137"/>
      <c r="NF137"/>
      <c r="NG137"/>
      <c r="NH137"/>
      <c r="NI137"/>
      <c r="NJ137"/>
      <c r="NK137"/>
      <c r="NL137"/>
      <c r="NM137"/>
      <c r="NN137"/>
      <c r="NO137"/>
      <c r="NP137"/>
      <c r="NQ137"/>
      <c r="NR137"/>
      <c r="NS137"/>
      <c r="NT137"/>
      <c r="NU137"/>
      <c r="NV137"/>
      <c r="NW137"/>
      <c r="NX137"/>
      <c r="NY137"/>
      <c r="NZ137"/>
      <c r="OA137"/>
      <c r="OB137"/>
      <c r="OC137"/>
      <c r="OD137"/>
      <c r="OE137"/>
      <c r="OF137"/>
      <c r="OG137"/>
      <c r="OH137"/>
      <c r="OI137"/>
      <c r="OJ137"/>
      <c r="OK137"/>
      <c r="OL137"/>
      <c r="OM137"/>
      <c r="ON137"/>
      <c r="OO137"/>
      <c r="OP137"/>
      <c r="OQ137"/>
      <c r="OR137"/>
      <c r="OS137"/>
      <c r="OT137"/>
      <c r="OU137"/>
      <c r="OV137"/>
      <c r="OW137"/>
      <c r="OX137"/>
      <c r="OY137"/>
      <c r="OZ137"/>
      <c r="PA137"/>
      <c r="PB137"/>
      <c r="PC137"/>
      <c r="PD137"/>
      <c r="PE137"/>
      <c r="PF137"/>
      <c r="PG137"/>
      <c r="PH137"/>
      <c r="PI137"/>
      <c r="PJ137"/>
      <c r="PK137"/>
      <c r="PL137"/>
      <c r="PM137"/>
      <c r="PN137"/>
      <c r="PO137"/>
      <c r="PP137"/>
      <c r="PQ137"/>
      <c r="PR137"/>
      <c r="PS137"/>
      <c r="PT137"/>
      <c r="PU137"/>
      <c r="PV137"/>
      <c r="PW137"/>
      <c r="PX137"/>
      <c r="PY137"/>
      <c r="PZ137"/>
      <c r="QA137"/>
      <c r="QB137"/>
      <c r="QC137"/>
      <c r="QD137"/>
      <c r="QE137"/>
      <c r="QF137"/>
      <c r="QG137"/>
      <c r="QH137"/>
      <c r="QI137"/>
      <c r="QJ137"/>
      <c r="QK137"/>
      <c r="QL137"/>
      <c r="QM137"/>
      <c r="QN137"/>
      <c r="QO137"/>
      <c r="QP137"/>
      <c r="QQ137"/>
      <c r="QR137"/>
      <c r="QS137"/>
      <c r="QT137"/>
      <c r="QU137"/>
      <c r="QV137"/>
      <c r="QW137"/>
      <c r="QX137"/>
      <c r="QY137"/>
      <c r="QZ137"/>
      <c r="RA137"/>
      <c r="RB137"/>
      <c r="RC137"/>
      <c r="RD137"/>
      <c r="RE137"/>
      <c r="RF137"/>
      <c r="RG137"/>
      <c r="RH137"/>
      <c r="RI137"/>
      <c r="RJ137"/>
      <c r="RK137"/>
      <c r="RL137"/>
      <c r="RM137"/>
      <c r="RN137"/>
      <c r="RO137"/>
      <c r="RP137"/>
      <c r="RQ137"/>
      <c r="RR137"/>
      <c r="RS137"/>
      <c r="RT137"/>
      <c r="RU137"/>
      <c r="RV137"/>
      <c r="RW137"/>
      <c r="RX137"/>
      <c r="RY137"/>
      <c r="RZ137"/>
      <c r="SA137"/>
      <c r="SB137"/>
      <c r="SC137"/>
      <c r="SD137"/>
      <c r="SE137"/>
      <c r="SF137"/>
      <c r="SG137"/>
      <c r="SH137"/>
      <c r="SI137"/>
      <c r="SJ137"/>
      <c r="SK137"/>
      <c r="SL137"/>
      <c r="SM137"/>
      <c r="SN137"/>
    </row>
    <row r="138" spans="1:508" ht="16.5" customHeight="1" x14ac:dyDescent="0.2">
      <c r="A138" s="20">
        <v>1226</v>
      </c>
      <c r="B138" s="20" t="s">
        <v>76</v>
      </c>
      <c r="C138" s="20" t="s">
        <v>244</v>
      </c>
      <c r="D138" s="20" t="s">
        <v>30</v>
      </c>
      <c r="E138" s="20" t="s">
        <v>1340</v>
      </c>
      <c r="F138" s="22" t="s">
        <v>250</v>
      </c>
      <c r="G138" s="44" t="s">
        <v>25</v>
      </c>
      <c r="H138" s="20" t="s">
        <v>26</v>
      </c>
      <c r="I138" s="20" t="s">
        <v>81</v>
      </c>
      <c r="J138" s="22" t="s">
        <v>247</v>
      </c>
      <c r="K138" s="20"/>
      <c r="L138" s="20"/>
      <c r="M138" s="20"/>
      <c r="N138" s="20"/>
      <c r="O138" s="48">
        <v>0</v>
      </c>
      <c r="P138" s="23">
        <v>63174531</v>
      </c>
      <c r="Q138" s="24">
        <v>1</v>
      </c>
      <c r="R138" s="25">
        <v>45658</v>
      </c>
      <c r="S138" s="20" t="s">
        <v>83</v>
      </c>
      <c r="T138" s="26">
        <v>758094372</v>
      </c>
      <c r="U138" s="27" t="s">
        <v>39</v>
      </c>
      <c r="V138" s="28" t="s">
        <v>40</v>
      </c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  <c r="AY138"/>
      <c r="AZ138"/>
      <c r="BA138"/>
      <c r="BB138"/>
      <c r="BC138"/>
      <c r="BD138"/>
      <c r="BE138"/>
      <c r="BF138"/>
      <c r="BG138"/>
      <c r="BH138"/>
      <c r="BI138"/>
      <c r="BJ138"/>
      <c r="BK138"/>
      <c r="BL138"/>
      <c r="BM138"/>
      <c r="BN138"/>
      <c r="BO138"/>
      <c r="BP138"/>
      <c r="BQ138"/>
      <c r="BR138"/>
      <c r="BS138"/>
      <c r="BT138"/>
      <c r="BU138"/>
      <c r="BV138"/>
      <c r="BW138"/>
      <c r="BX138"/>
      <c r="BY138"/>
      <c r="BZ138"/>
      <c r="CA138"/>
      <c r="CB138"/>
      <c r="CC138"/>
      <c r="CD138"/>
      <c r="CE138"/>
      <c r="CF138"/>
      <c r="CG138"/>
      <c r="CH138"/>
      <c r="CI138"/>
      <c r="CJ138"/>
      <c r="CK138"/>
      <c r="CL138"/>
      <c r="CM138"/>
      <c r="CN138"/>
      <c r="CO138"/>
      <c r="CP138"/>
      <c r="CQ138"/>
      <c r="CR138"/>
      <c r="CS138"/>
      <c r="CT138"/>
      <c r="CU138"/>
      <c r="CV138"/>
      <c r="CW138"/>
      <c r="CX138"/>
      <c r="CY138"/>
      <c r="CZ138"/>
      <c r="DA138"/>
      <c r="DB138"/>
      <c r="DC138"/>
      <c r="DD138"/>
      <c r="DE138"/>
      <c r="DF138"/>
      <c r="DG138"/>
      <c r="DH138"/>
      <c r="DI138"/>
      <c r="DJ138"/>
      <c r="DK138"/>
      <c r="DL138"/>
      <c r="DM138"/>
      <c r="DN138"/>
      <c r="DO138"/>
      <c r="DP138"/>
      <c r="DQ138"/>
      <c r="DR138"/>
      <c r="DS138"/>
      <c r="DT138"/>
      <c r="DU138"/>
      <c r="DV138"/>
      <c r="DW138"/>
      <c r="DX138"/>
      <c r="DY138"/>
      <c r="DZ138"/>
      <c r="EA138"/>
      <c r="EB138"/>
      <c r="EC138"/>
      <c r="ED138"/>
      <c r="EE138"/>
      <c r="EF138"/>
      <c r="EG138"/>
      <c r="EH138"/>
      <c r="EI138"/>
      <c r="EJ138"/>
      <c r="EK138"/>
      <c r="EL138"/>
      <c r="EM138"/>
      <c r="EN138"/>
      <c r="EO138"/>
      <c r="EP138"/>
      <c r="EQ138"/>
      <c r="ER138"/>
      <c r="ES138"/>
      <c r="ET138"/>
      <c r="EU138"/>
      <c r="EV138"/>
      <c r="EW138"/>
      <c r="EX138"/>
      <c r="EY138"/>
      <c r="EZ138"/>
      <c r="FA138"/>
      <c r="FB138"/>
      <c r="FC138"/>
      <c r="FD138"/>
      <c r="FE138"/>
      <c r="FF138"/>
      <c r="FG138"/>
      <c r="FH138"/>
      <c r="FI138"/>
      <c r="FJ138"/>
      <c r="FK138"/>
      <c r="FL138"/>
      <c r="FM138"/>
      <c r="FN138"/>
      <c r="FO138"/>
      <c r="FP138"/>
      <c r="FQ138"/>
      <c r="FR138"/>
      <c r="FS138"/>
      <c r="FT138"/>
      <c r="FU138"/>
      <c r="FV138"/>
      <c r="FW138"/>
      <c r="FX138"/>
      <c r="FY138"/>
      <c r="FZ138"/>
      <c r="GA138"/>
      <c r="GB138"/>
      <c r="GC138"/>
      <c r="GD138"/>
      <c r="GE138"/>
      <c r="GF138"/>
      <c r="GG138"/>
      <c r="GH138"/>
      <c r="GI138"/>
      <c r="GJ138"/>
      <c r="GK138"/>
      <c r="GL138"/>
      <c r="GM138"/>
      <c r="GN138"/>
      <c r="GO138"/>
      <c r="GP138"/>
      <c r="GQ138"/>
      <c r="GR138"/>
      <c r="GS138"/>
      <c r="GT138"/>
      <c r="GU138"/>
      <c r="GV138"/>
      <c r="GW138"/>
      <c r="GX138"/>
      <c r="GY138"/>
      <c r="GZ138"/>
      <c r="HA138"/>
      <c r="HB138"/>
      <c r="HC138"/>
      <c r="HD138"/>
      <c r="HE138"/>
      <c r="HF138"/>
      <c r="HG138"/>
      <c r="HH138"/>
      <c r="HI138"/>
      <c r="HJ138"/>
      <c r="HK138"/>
      <c r="HL138"/>
      <c r="HM138"/>
      <c r="HN138"/>
      <c r="HO138"/>
      <c r="HP138"/>
      <c r="HQ138"/>
      <c r="HR138"/>
      <c r="HS138"/>
      <c r="HT138"/>
      <c r="HU138"/>
      <c r="HV138"/>
      <c r="HW138"/>
      <c r="HX138"/>
      <c r="HY138"/>
      <c r="HZ138"/>
      <c r="IA138"/>
      <c r="IB138"/>
      <c r="IC138"/>
      <c r="ID138"/>
      <c r="IE138"/>
      <c r="IF138"/>
      <c r="IG138"/>
      <c r="IH138"/>
      <c r="II138"/>
      <c r="IJ138"/>
      <c r="IK138"/>
      <c r="IL138"/>
      <c r="IM138"/>
      <c r="IN138"/>
      <c r="IO138"/>
      <c r="IP138"/>
      <c r="IQ138"/>
      <c r="IR138"/>
      <c r="IS138"/>
      <c r="IT138"/>
      <c r="IU138"/>
      <c r="IV138"/>
      <c r="IW138"/>
      <c r="IX138"/>
      <c r="IY138"/>
      <c r="IZ138"/>
      <c r="JA138"/>
      <c r="JB138"/>
      <c r="JC138"/>
      <c r="JD138"/>
      <c r="JE138"/>
      <c r="JF138"/>
      <c r="JG138"/>
      <c r="JH138"/>
      <c r="JI138"/>
      <c r="JJ138"/>
      <c r="JK138"/>
      <c r="JL138"/>
      <c r="JM138"/>
      <c r="JN138"/>
      <c r="JO138"/>
      <c r="JP138"/>
      <c r="JQ138"/>
      <c r="JR138"/>
      <c r="JS138"/>
      <c r="JT138"/>
      <c r="JU138"/>
      <c r="JV138"/>
      <c r="JW138"/>
      <c r="JX138"/>
      <c r="JY138"/>
      <c r="JZ138"/>
      <c r="KA138"/>
      <c r="KB138"/>
      <c r="KC138"/>
      <c r="KD138"/>
      <c r="KE138"/>
      <c r="KF138"/>
      <c r="KG138"/>
      <c r="KH138"/>
      <c r="KI138"/>
      <c r="KJ138"/>
      <c r="KK138"/>
      <c r="KL138"/>
      <c r="KM138"/>
      <c r="KN138"/>
      <c r="KO138"/>
      <c r="KP138"/>
      <c r="KQ138"/>
      <c r="KR138"/>
      <c r="KS138"/>
      <c r="KT138"/>
      <c r="KU138"/>
      <c r="KV138"/>
      <c r="KW138"/>
      <c r="KX138"/>
      <c r="KY138"/>
      <c r="KZ138"/>
      <c r="LA138"/>
      <c r="LB138"/>
      <c r="LC138"/>
      <c r="LD138"/>
      <c r="LE138"/>
      <c r="LF138"/>
      <c r="LG138"/>
      <c r="LH138"/>
      <c r="LI138"/>
      <c r="LJ138"/>
      <c r="LK138"/>
      <c r="LL138"/>
      <c r="LM138"/>
      <c r="LN138"/>
      <c r="LO138"/>
      <c r="LP138"/>
      <c r="LQ138"/>
      <c r="LR138"/>
      <c r="LS138"/>
      <c r="LT138"/>
      <c r="LU138"/>
      <c r="LV138"/>
      <c r="LW138"/>
      <c r="LX138"/>
      <c r="LY138"/>
      <c r="LZ138"/>
      <c r="MA138"/>
      <c r="MB138"/>
      <c r="MC138"/>
      <c r="MD138"/>
      <c r="ME138"/>
      <c r="MF138"/>
      <c r="MG138"/>
      <c r="MH138"/>
      <c r="MI138"/>
      <c r="MJ138"/>
      <c r="MK138"/>
      <c r="ML138"/>
      <c r="MM138"/>
      <c r="MN138"/>
      <c r="MO138"/>
      <c r="MP138"/>
      <c r="MQ138"/>
      <c r="MR138"/>
      <c r="MS138"/>
      <c r="MT138"/>
      <c r="MU138"/>
      <c r="MV138"/>
      <c r="MW138"/>
      <c r="MX138"/>
      <c r="MY138"/>
      <c r="MZ138"/>
      <c r="NA138"/>
      <c r="NB138"/>
      <c r="NC138"/>
      <c r="ND138"/>
      <c r="NE138"/>
      <c r="NF138"/>
      <c r="NG138"/>
      <c r="NH138"/>
      <c r="NI138"/>
      <c r="NJ138"/>
      <c r="NK138"/>
      <c r="NL138"/>
      <c r="NM138"/>
      <c r="NN138"/>
      <c r="NO138"/>
      <c r="NP138"/>
      <c r="NQ138"/>
      <c r="NR138"/>
      <c r="NS138"/>
      <c r="NT138"/>
      <c r="NU138"/>
      <c r="NV138"/>
      <c r="NW138"/>
      <c r="NX138"/>
      <c r="NY138"/>
      <c r="NZ138"/>
      <c r="OA138"/>
      <c r="OB138"/>
      <c r="OC138"/>
      <c r="OD138"/>
      <c r="OE138"/>
      <c r="OF138"/>
      <c r="OG138"/>
      <c r="OH138"/>
      <c r="OI138"/>
      <c r="OJ138"/>
      <c r="OK138"/>
      <c r="OL138"/>
      <c r="OM138"/>
      <c r="ON138"/>
      <c r="OO138"/>
      <c r="OP138"/>
      <c r="OQ138"/>
      <c r="OR138"/>
      <c r="OS138"/>
      <c r="OT138"/>
      <c r="OU138"/>
      <c r="OV138"/>
      <c r="OW138"/>
      <c r="OX138"/>
      <c r="OY138"/>
      <c r="OZ138"/>
      <c r="PA138"/>
      <c r="PB138"/>
      <c r="PC138"/>
      <c r="PD138"/>
      <c r="PE138"/>
      <c r="PF138"/>
      <c r="PG138"/>
      <c r="PH138"/>
      <c r="PI138"/>
      <c r="PJ138"/>
      <c r="PK138"/>
      <c r="PL138"/>
      <c r="PM138"/>
      <c r="PN138"/>
      <c r="PO138"/>
      <c r="PP138"/>
      <c r="PQ138"/>
      <c r="PR138"/>
      <c r="PS138"/>
      <c r="PT138"/>
      <c r="PU138"/>
      <c r="PV138"/>
      <c r="PW138"/>
      <c r="PX138"/>
      <c r="PY138"/>
      <c r="PZ138"/>
      <c r="QA138"/>
      <c r="QB138"/>
      <c r="QC138"/>
      <c r="QD138"/>
      <c r="QE138"/>
      <c r="QF138"/>
      <c r="QG138"/>
      <c r="QH138"/>
      <c r="QI138"/>
      <c r="QJ138"/>
      <c r="QK138"/>
      <c r="QL138"/>
      <c r="QM138"/>
      <c r="QN138"/>
      <c r="QO138"/>
      <c r="QP138"/>
      <c r="QQ138"/>
      <c r="QR138"/>
      <c r="QS138"/>
      <c r="QT138"/>
      <c r="QU138"/>
      <c r="QV138"/>
      <c r="QW138"/>
      <c r="QX138"/>
      <c r="QY138"/>
      <c r="QZ138"/>
      <c r="RA138"/>
      <c r="RB138"/>
      <c r="RC138"/>
      <c r="RD138"/>
      <c r="RE138"/>
      <c r="RF138"/>
      <c r="RG138"/>
      <c r="RH138"/>
      <c r="RI138"/>
      <c r="RJ138"/>
      <c r="RK138"/>
      <c r="RL138"/>
      <c r="RM138"/>
      <c r="RN138"/>
      <c r="RO138"/>
      <c r="RP138"/>
      <c r="RQ138"/>
      <c r="RR138"/>
      <c r="RS138"/>
      <c r="RT138"/>
      <c r="RU138"/>
      <c r="RV138"/>
      <c r="RW138"/>
      <c r="RX138"/>
      <c r="RY138"/>
      <c r="RZ138"/>
      <c r="SA138"/>
      <c r="SB138"/>
      <c r="SC138"/>
      <c r="SD138"/>
      <c r="SE138"/>
      <c r="SF138"/>
      <c r="SG138"/>
      <c r="SH138"/>
      <c r="SI138"/>
      <c r="SJ138"/>
      <c r="SK138"/>
      <c r="SL138"/>
      <c r="SM138"/>
      <c r="SN138"/>
    </row>
    <row r="139" spans="1:508" ht="16.5" customHeight="1" x14ac:dyDescent="0.2">
      <c r="A139" s="20">
        <v>1228</v>
      </c>
      <c r="B139" s="20" t="s">
        <v>76</v>
      </c>
      <c r="C139" s="20" t="s">
        <v>244</v>
      </c>
      <c r="D139" s="20" t="s">
        <v>30</v>
      </c>
      <c r="E139" s="20" t="s">
        <v>1339</v>
      </c>
      <c r="F139" s="22" t="s">
        <v>251</v>
      </c>
      <c r="G139" s="44" t="s">
        <v>25</v>
      </c>
      <c r="H139" s="20" t="s">
        <v>26</v>
      </c>
      <c r="I139" s="20" t="s">
        <v>81</v>
      </c>
      <c r="J139" s="22" t="s">
        <v>247</v>
      </c>
      <c r="K139" s="20"/>
      <c r="L139" s="20"/>
      <c r="M139" s="20"/>
      <c r="N139" s="20"/>
      <c r="O139" s="48"/>
      <c r="P139" s="23">
        <v>28529000</v>
      </c>
      <c r="Q139" s="24">
        <v>1</v>
      </c>
      <c r="R139" s="25">
        <v>45658</v>
      </c>
      <c r="S139" s="20" t="s">
        <v>83</v>
      </c>
      <c r="T139" s="26">
        <v>342348000</v>
      </c>
      <c r="U139" s="27" t="s">
        <v>39</v>
      </c>
      <c r="V139" s="28" t="s">
        <v>40</v>
      </c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/>
      <c r="AY139"/>
      <c r="AZ139"/>
      <c r="BA139"/>
      <c r="BB139"/>
      <c r="BC139"/>
      <c r="BD139"/>
      <c r="BE139"/>
      <c r="BF139"/>
      <c r="BG139"/>
      <c r="BH139"/>
      <c r="BI139"/>
      <c r="BJ139"/>
      <c r="BK139"/>
      <c r="BL139"/>
      <c r="BM139"/>
      <c r="BN139"/>
      <c r="BO139"/>
      <c r="BP139"/>
      <c r="BQ139"/>
      <c r="BR139"/>
      <c r="BS139"/>
      <c r="BT139"/>
      <c r="BU139"/>
      <c r="BV139"/>
      <c r="BW139"/>
      <c r="BX139"/>
      <c r="BY139"/>
      <c r="BZ139"/>
      <c r="CA139"/>
      <c r="CB139"/>
      <c r="CC139"/>
      <c r="CD139"/>
      <c r="CE139"/>
      <c r="CF139"/>
      <c r="CG139"/>
      <c r="CH139"/>
      <c r="CI139"/>
      <c r="CJ139"/>
      <c r="CK139"/>
      <c r="CL139"/>
      <c r="CM139"/>
      <c r="CN139"/>
      <c r="CO139"/>
      <c r="CP139"/>
      <c r="CQ139"/>
      <c r="CR139"/>
      <c r="CS139"/>
      <c r="CT139"/>
      <c r="CU139"/>
      <c r="CV139"/>
      <c r="CW139"/>
      <c r="CX139"/>
      <c r="CY139"/>
      <c r="CZ139"/>
      <c r="DA139"/>
      <c r="DB139"/>
      <c r="DC139"/>
      <c r="DD139"/>
      <c r="DE139"/>
      <c r="DF139"/>
      <c r="DG139"/>
      <c r="DH139"/>
      <c r="DI139"/>
      <c r="DJ139"/>
      <c r="DK139"/>
      <c r="DL139"/>
      <c r="DM139"/>
      <c r="DN139"/>
      <c r="DO139"/>
      <c r="DP139"/>
      <c r="DQ139"/>
      <c r="DR139"/>
      <c r="DS139"/>
      <c r="DT139"/>
      <c r="DU139"/>
      <c r="DV139"/>
      <c r="DW139"/>
      <c r="DX139"/>
      <c r="DY139"/>
      <c r="DZ139"/>
      <c r="EA139"/>
      <c r="EB139"/>
      <c r="EC139"/>
      <c r="ED139"/>
      <c r="EE139"/>
      <c r="EF139"/>
      <c r="EG139"/>
      <c r="EH139"/>
      <c r="EI139"/>
      <c r="EJ139"/>
      <c r="EK139"/>
      <c r="EL139"/>
      <c r="EM139"/>
      <c r="EN139"/>
      <c r="EO139"/>
      <c r="EP139"/>
      <c r="EQ139"/>
      <c r="ER139"/>
      <c r="ES139"/>
      <c r="ET139"/>
      <c r="EU139"/>
      <c r="EV139"/>
      <c r="EW139"/>
      <c r="EX139"/>
      <c r="EY139"/>
      <c r="EZ139"/>
      <c r="FA139"/>
      <c r="FB139"/>
      <c r="FC139"/>
      <c r="FD139"/>
      <c r="FE139"/>
      <c r="FF139"/>
      <c r="FG139"/>
      <c r="FH139"/>
      <c r="FI139"/>
      <c r="FJ139"/>
      <c r="FK139"/>
      <c r="FL139"/>
      <c r="FM139"/>
      <c r="FN139"/>
      <c r="FO139"/>
      <c r="FP139"/>
      <c r="FQ139"/>
      <c r="FR139"/>
      <c r="FS139"/>
      <c r="FT139"/>
      <c r="FU139"/>
      <c r="FV139"/>
      <c r="FW139"/>
      <c r="FX139"/>
      <c r="FY139"/>
      <c r="FZ139"/>
      <c r="GA139"/>
      <c r="GB139"/>
      <c r="GC139"/>
      <c r="GD139"/>
      <c r="GE139"/>
      <c r="GF139"/>
      <c r="GG139"/>
      <c r="GH139"/>
      <c r="GI139"/>
      <c r="GJ139"/>
      <c r="GK139"/>
      <c r="GL139"/>
      <c r="GM139"/>
      <c r="GN139"/>
      <c r="GO139"/>
      <c r="GP139"/>
      <c r="GQ139"/>
      <c r="GR139"/>
      <c r="GS139"/>
      <c r="GT139"/>
      <c r="GU139"/>
      <c r="GV139"/>
      <c r="GW139"/>
      <c r="GX139"/>
      <c r="GY139"/>
      <c r="GZ139"/>
      <c r="HA139"/>
      <c r="HB139"/>
      <c r="HC139"/>
      <c r="HD139"/>
      <c r="HE139"/>
      <c r="HF139"/>
      <c r="HG139"/>
      <c r="HH139"/>
      <c r="HI139"/>
      <c r="HJ139"/>
      <c r="HK139"/>
      <c r="HL139"/>
      <c r="HM139"/>
      <c r="HN139"/>
      <c r="HO139"/>
      <c r="HP139"/>
      <c r="HQ139"/>
      <c r="HR139"/>
      <c r="HS139"/>
      <c r="HT139"/>
      <c r="HU139"/>
      <c r="HV139"/>
      <c r="HW139"/>
      <c r="HX139"/>
      <c r="HY139"/>
      <c r="HZ139"/>
      <c r="IA139"/>
      <c r="IB139"/>
      <c r="IC139"/>
      <c r="ID139"/>
      <c r="IE139"/>
      <c r="IF139"/>
      <c r="IG139"/>
      <c r="IH139"/>
      <c r="II139"/>
      <c r="IJ139"/>
      <c r="IK139"/>
      <c r="IL139"/>
      <c r="IM139"/>
      <c r="IN139"/>
      <c r="IO139"/>
      <c r="IP139"/>
      <c r="IQ139"/>
      <c r="IR139"/>
      <c r="IS139"/>
      <c r="IT139"/>
      <c r="IU139"/>
      <c r="IV139"/>
      <c r="IW139"/>
      <c r="IX139"/>
      <c r="IY139"/>
      <c r="IZ139"/>
      <c r="JA139"/>
      <c r="JB139"/>
      <c r="JC139"/>
      <c r="JD139"/>
      <c r="JE139"/>
      <c r="JF139"/>
      <c r="JG139"/>
      <c r="JH139"/>
      <c r="JI139"/>
      <c r="JJ139"/>
      <c r="JK139"/>
      <c r="JL139"/>
      <c r="JM139"/>
      <c r="JN139"/>
      <c r="JO139"/>
      <c r="JP139"/>
      <c r="JQ139"/>
      <c r="JR139"/>
      <c r="JS139"/>
      <c r="JT139"/>
      <c r="JU139"/>
      <c r="JV139"/>
      <c r="JW139"/>
      <c r="JX139"/>
      <c r="JY139"/>
      <c r="JZ139"/>
      <c r="KA139"/>
      <c r="KB139"/>
      <c r="KC139"/>
      <c r="KD139"/>
      <c r="KE139"/>
      <c r="KF139"/>
      <c r="KG139"/>
      <c r="KH139"/>
      <c r="KI139"/>
      <c r="KJ139"/>
      <c r="KK139"/>
      <c r="KL139"/>
      <c r="KM139"/>
      <c r="KN139"/>
      <c r="KO139"/>
      <c r="KP139"/>
      <c r="KQ139"/>
      <c r="KR139"/>
      <c r="KS139"/>
      <c r="KT139"/>
      <c r="KU139"/>
      <c r="KV139"/>
      <c r="KW139"/>
      <c r="KX139"/>
      <c r="KY139"/>
      <c r="KZ139"/>
      <c r="LA139"/>
      <c r="LB139"/>
      <c r="LC139"/>
      <c r="LD139"/>
      <c r="LE139"/>
      <c r="LF139"/>
      <c r="LG139"/>
      <c r="LH139"/>
      <c r="LI139"/>
      <c r="LJ139"/>
      <c r="LK139"/>
      <c r="LL139"/>
      <c r="LM139"/>
      <c r="LN139"/>
      <c r="LO139"/>
      <c r="LP139"/>
      <c r="LQ139"/>
      <c r="LR139"/>
      <c r="LS139"/>
      <c r="LT139"/>
      <c r="LU139"/>
      <c r="LV139"/>
      <c r="LW139"/>
      <c r="LX139"/>
      <c r="LY139"/>
      <c r="LZ139"/>
      <c r="MA139"/>
      <c r="MB139"/>
      <c r="MC139"/>
      <c r="MD139"/>
      <c r="ME139"/>
      <c r="MF139"/>
      <c r="MG139"/>
      <c r="MH139"/>
      <c r="MI139"/>
      <c r="MJ139"/>
      <c r="MK139"/>
      <c r="ML139"/>
      <c r="MM139"/>
      <c r="MN139"/>
      <c r="MO139"/>
      <c r="MP139"/>
      <c r="MQ139"/>
      <c r="MR139"/>
      <c r="MS139"/>
      <c r="MT139"/>
      <c r="MU139"/>
      <c r="MV139"/>
      <c r="MW139"/>
      <c r="MX139"/>
      <c r="MY139"/>
      <c r="MZ139"/>
      <c r="NA139"/>
      <c r="NB139"/>
      <c r="NC139"/>
      <c r="ND139"/>
      <c r="NE139"/>
      <c r="NF139"/>
      <c r="NG139"/>
      <c r="NH139"/>
      <c r="NI139"/>
      <c r="NJ139"/>
      <c r="NK139"/>
      <c r="NL139"/>
      <c r="NM139"/>
      <c r="NN139"/>
      <c r="NO139"/>
      <c r="NP139"/>
      <c r="NQ139"/>
      <c r="NR139"/>
      <c r="NS139"/>
      <c r="NT139"/>
      <c r="NU139"/>
      <c r="NV139"/>
      <c r="NW139"/>
      <c r="NX139"/>
      <c r="NY139"/>
      <c r="NZ139"/>
      <c r="OA139"/>
      <c r="OB139"/>
      <c r="OC139"/>
      <c r="OD139"/>
      <c r="OE139"/>
      <c r="OF139"/>
      <c r="OG139"/>
      <c r="OH139"/>
      <c r="OI139"/>
      <c r="OJ139"/>
      <c r="OK139"/>
      <c r="OL139"/>
      <c r="OM139"/>
      <c r="ON139"/>
      <c r="OO139"/>
      <c r="OP139"/>
      <c r="OQ139"/>
      <c r="OR139"/>
      <c r="OS139"/>
      <c r="OT139"/>
      <c r="OU139"/>
      <c r="OV139"/>
      <c r="OW139"/>
      <c r="OX139"/>
      <c r="OY139"/>
      <c r="OZ139"/>
      <c r="PA139"/>
      <c r="PB139"/>
      <c r="PC139"/>
      <c r="PD139"/>
      <c r="PE139"/>
      <c r="PF139"/>
      <c r="PG139"/>
      <c r="PH139"/>
      <c r="PI139"/>
      <c r="PJ139"/>
      <c r="PK139"/>
      <c r="PL139"/>
      <c r="PM139"/>
      <c r="PN139"/>
      <c r="PO139"/>
      <c r="PP139"/>
      <c r="PQ139"/>
      <c r="PR139"/>
      <c r="PS139"/>
      <c r="PT139"/>
      <c r="PU139"/>
      <c r="PV139"/>
      <c r="PW139"/>
      <c r="PX139"/>
      <c r="PY139"/>
      <c r="PZ139"/>
      <c r="QA139"/>
      <c r="QB139"/>
      <c r="QC139"/>
      <c r="QD139"/>
      <c r="QE139"/>
      <c r="QF139"/>
      <c r="QG139"/>
      <c r="QH139"/>
      <c r="QI139"/>
      <c r="QJ139"/>
      <c r="QK139"/>
      <c r="QL139"/>
      <c r="QM139"/>
      <c r="QN139"/>
      <c r="QO139"/>
      <c r="QP139"/>
      <c r="QQ139"/>
      <c r="QR139"/>
      <c r="QS139"/>
      <c r="QT139"/>
      <c r="QU139"/>
      <c r="QV139"/>
      <c r="QW139"/>
      <c r="QX139"/>
      <c r="QY139"/>
      <c r="QZ139"/>
      <c r="RA139"/>
      <c r="RB139"/>
      <c r="RC139"/>
      <c r="RD139"/>
      <c r="RE139"/>
      <c r="RF139"/>
      <c r="RG139"/>
      <c r="RH139"/>
      <c r="RI139"/>
      <c r="RJ139"/>
      <c r="RK139"/>
      <c r="RL139"/>
      <c r="RM139"/>
      <c r="RN139"/>
      <c r="RO139"/>
      <c r="RP139"/>
      <c r="RQ139"/>
      <c r="RR139"/>
      <c r="RS139"/>
      <c r="RT139"/>
      <c r="RU139"/>
      <c r="RV139"/>
      <c r="RW139"/>
      <c r="RX139"/>
      <c r="RY139"/>
      <c r="RZ139"/>
      <c r="SA139"/>
      <c r="SB139"/>
      <c r="SC139"/>
      <c r="SD139"/>
      <c r="SE139"/>
      <c r="SF139"/>
      <c r="SG139"/>
      <c r="SH139"/>
      <c r="SI139"/>
      <c r="SJ139"/>
      <c r="SK139"/>
      <c r="SL139"/>
      <c r="SM139"/>
      <c r="SN139"/>
    </row>
    <row r="140" spans="1:508" ht="16.5" customHeight="1" x14ac:dyDescent="0.2">
      <c r="A140" s="20">
        <v>1230</v>
      </c>
      <c r="B140" s="20" t="s">
        <v>76</v>
      </c>
      <c r="C140" s="20" t="s">
        <v>244</v>
      </c>
      <c r="D140" s="20" t="s">
        <v>30</v>
      </c>
      <c r="E140" s="20" t="s">
        <v>1345</v>
      </c>
      <c r="F140" s="22" t="s">
        <v>252</v>
      </c>
      <c r="G140" s="44" t="s">
        <v>25</v>
      </c>
      <c r="H140" s="20" t="s">
        <v>35</v>
      </c>
      <c r="I140" s="20" t="s">
        <v>81</v>
      </c>
      <c r="J140" s="22" t="s">
        <v>247</v>
      </c>
      <c r="K140" s="20"/>
      <c r="L140" s="20"/>
      <c r="M140" s="20"/>
      <c r="N140" s="20"/>
      <c r="O140" s="48">
        <v>0</v>
      </c>
      <c r="P140" s="23">
        <v>55940000</v>
      </c>
      <c r="Q140" s="24">
        <v>1</v>
      </c>
      <c r="R140" s="25">
        <v>45658</v>
      </c>
      <c r="S140" s="20" t="s">
        <v>83</v>
      </c>
      <c r="T140" s="26">
        <v>671280000</v>
      </c>
      <c r="U140" s="27" t="s">
        <v>39</v>
      </c>
      <c r="V140" s="28" t="s">
        <v>40</v>
      </c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/>
      <c r="BD140"/>
      <c r="BE140"/>
      <c r="BF140"/>
      <c r="BG140"/>
      <c r="BH140"/>
      <c r="BI140"/>
      <c r="BJ140"/>
      <c r="BK140"/>
      <c r="BL140"/>
      <c r="BM140"/>
      <c r="BN140"/>
      <c r="BO140"/>
      <c r="BP140"/>
      <c r="BQ140"/>
      <c r="BR140"/>
      <c r="BS140"/>
      <c r="BT140"/>
      <c r="BU140"/>
      <c r="BV140"/>
      <c r="BW140"/>
      <c r="BX140"/>
      <c r="BY140"/>
      <c r="BZ140"/>
      <c r="CA140"/>
      <c r="CB140"/>
      <c r="CC140"/>
      <c r="CD140"/>
      <c r="CE140"/>
      <c r="CF140"/>
      <c r="CG140"/>
      <c r="CH140"/>
      <c r="CI140"/>
      <c r="CJ140"/>
      <c r="CK140"/>
      <c r="CL140"/>
      <c r="CM140"/>
      <c r="CN140"/>
      <c r="CO140"/>
      <c r="CP140"/>
      <c r="CQ140"/>
      <c r="CR140"/>
      <c r="CS140"/>
      <c r="CT140"/>
      <c r="CU140"/>
      <c r="CV140"/>
      <c r="CW140"/>
      <c r="CX140"/>
      <c r="CY140"/>
      <c r="CZ140"/>
      <c r="DA140"/>
      <c r="DB140"/>
      <c r="DC140"/>
      <c r="DD140"/>
      <c r="DE140"/>
      <c r="DF140"/>
      <c r="DG140"/>
      <c r="DH140"/>
      <c r="DI140"/>
      <c r="DJ140"/>
      <c r="DK140"/>
      <c r="DL140"/>
      <c r="DM140"/>
      <c r="DN140"/>
      <c r="DO140"/>
      <c r="DP140"/>
      <c r="DQ140"/>
      <c r="DR140"/>
      <c r="DS140"/>
      <c r="DT140"/>
      <c r="DU140"/>
      <c r="DV140"/>
      <c r="DW140"/>
      <c r="DX140"/>
      <c r="DY140"/>
      <c r="DZ140"/>
      <c r="EA140"/>
      <c r="EB140"/>
      <c r="EC140"/>
      <c r="ED140"/>
      <c r="EE140"/>
      <c r="EF140"/>
      <c r="EG140"/>
      <c r="EH140"/>
      <c r="EI140"/>
      <c r="EJ140"/>
      <c r="EK140"/>
      <c r="EL140"/>
      <c r="EM140"/>
      <c r="EN140"/>
      <c r="EO140"/>
      <c r="EP140"/>
      <c r="EQ140"/>
      <c r="ER140"/>
      <c r="ES140"/>
      <c r="ET140"/>
      <c r="EU140"/>
      <c r="EV140"/>
      <c r="EW140"/>
      <c r="EX140"/>
      <c r="EY140"/>
      <c r="EZ140"/>
      <c r="FA140"/>
      <c r="FB140"/>
      <c r="FC140"/>
      <c r="FD140"/>
      <c r="FE140"/>
      <c r="FF140"/>
      <c r="FG140"/>
      <c r="FH140"/>
      <c r="FI140"/>
      <c r="FJ140"/>
      <c r="FK140"/>
      <c r="FL140"/>
      <c r="FM140"/>
      <c r="FN140"/>
      <c r="FO140"/>
      <c r="FP140"/>
      <c r="FQ140"/>
      <c r="FR140"/>
      <c r="FS140"/>
      <c r="FT140"/>
      <c r="FU140"/>
      <c r="FV140"/>
      <c r="FW140"/>
      <c r="FX140"/>
      <c r="FY140"/>
      <c r="FZ140"/>
      <c r="GA140"/>
      <c r="GB140"/>
      <c r="GC140"/>
      <c r="GD140"/>
      <c r="GE140"/>
      <c r="GF140"/>
      <c r="GG140"/>
      <c r="GH140"/>
      <c r="GI140"/>
      <c r="GJ140"/>
      <c r="GK140"/>
      <c r="GL140"/>
      <c r="GM140"/>
      <c r="GN140"/>
      <c r="GO140"/>
      <c r="GP140"/>
      <c r="GQ140"/>
      <c r="GR140"/>
      <c r="GS140"/>
      <c r="GT140"/>
      <c r="GU140"/>
      <c r="GV140"/>
      <c r="GW140"/>
      <c r="GX140"/>
      <c r="GY140"/>
      <c r="GZ140"/>
      <c r="HA140"/>
      <c r="HB140"/>
      <c r="HC140"/>
      <c r="HD140"/>
      <c r="HE140"/>
      <c r="HF140"/>
      <c r="HG140"/>
      <c r="HH140"/>
      <c r="HI140"/>
      <c r="HJ140"/>
      <c r="HK140"/>
      <c r="HL140"/>
      <c r="HM140"/>
      <c r="HN140"/>
      <c r="HO140"/>
      <c r="HP140"/>
      <c r="HQ140"/>
      <c r="HR140"/>
      <c r="HS140"/>
      <c r="HT140"/>
      <c r="HU140"/>
      <c r="HV140"/>
      <c r="HW140"/>
      <c r="HX140"/>
      <c r="HY140"/>
      <c r="HZ140"/>
      <c r="IA140"/>
      <c r="IB140"/>
      <c r="IC140"/>
      <c r="ID140"/>
      <c r="IE140"/>
      <c r="IF140"/>
      <c r="IG140"/>
      <c r="IH140"/>
      <c r="II140"/>
      <c r="IJ140"/>
      <c r="IK140"/>
      <c r="IL140"/>
      <c r="IM140"/>
      <c r="IN140"/>
      <c r="IO140"/>
      <c r="IP140"/>
      <c r="IQ140"/>
      <c r="IR140"/>
      <c r="IS140"/>
      <c r="IT140"/>
      <c r="IU140"/>
      <c r="IV140"/>
      <c r="IW140"/>
      <c r="IX140"/>
      <c r="IY140"/>
      <c r="IZ140"/>
      <c r="JA140"/>
      <c r="JB140"/>
      <c r="JC140"/>
      <c r="JD140"/>
      <c r="JE140"/>
      <c r="JF140"/>
      <c r="JG140"/>
      <c r="JH140"/>
      <c r="JI140"/>
      <c r="JJ140"/>
      <c r="JK140"/>
      <c r="JL140"/>
      <c r="JM140"/>
      <c r="JN140"/>
      <c r="JO140"/>
      <c r="JP140"/>
      <c r="JQ140"/>
      <c r="JR140"/>
      <c r="JS140"/>
      <c r="JT140"/>
      <c r="JU140"/>
      <c r="JV140"/>
      <c r="JW140"/>
      <c r="JX140"/>
      <c r="JY140"/>
      <c r="JZ140"/>
      <c r="KA140"/>
      <c r="KB140"/>
      <c r="KC140"/>
      <c r="KD140"/>
      <c r="KE140"/>
      <c r="KF140"/>
      <c r="KG140"/>
      <c r="KH140"/>
      <c r="KI140"/>
      <c r="KJ140"/>
      <c r="KK140"/>
      <c r="KL140"/>
      <c r="KM140"/>
      <c r="KN140"/>
      <c r="KO140"/>
      <c r="KP140"/>
      <c r="KQ140"/>
      <c r="KR140"/>
      <c r="KS140"/>
      <c r="KT140"/>
      <c r="KU140"/>
      <c r="KV140"/>
      <c r="KW140"/>
      <c r="KX140"/>
      <c r="KY140"/>
      <c r="KZ140"/>
      <c r="LA140"/>
      <c r="LB140"/>
      <c r="LC140"/>
      <c r="LD140"/>
      <c r="LE140"/>
      <c r="LF140"/>
      <c r="LG140"/>
      <c r="LH140"/>
      <c r="LI140"/>
      <c r="LJ140"/>
      <c r="LK140"/>
      <c r="LL140"/>
      <c r="LM140"/>
      <c r="LN140"/>
      <c r="LO140"/>
      <c r="LP140"/>
      <c r="LQ140"/>
      <c r="LR140"/>
      <c r="LS140"/>
      <c r="LT140"/>
      <c r="LU140"/>
      <c r="LV140"/>
      <c r="LW140"/>
      <c r="LX140"/>
      <c r="LY140"/>
      <c r="LZ140"/>
      <c r="MA140"/>
      <c r="MB140"/>
      <c r="MC140"/>
      <c r="MD140"/>
      <c r="ME140"/>
      <c r="MF140"/>
      <c r="MG140"/>
      <c r="MH140"/>
      <c r="MI140"/>
      <c r="MJ140"/>
      <c r="MK140"/>
      <c r="ML140"/>
      <c r="MM140"/>
      <c r="MN140"/>
      <c r="MO140"/>
      <c r="MP140"/>
      <c r="MQ140"/>
      <c r="MR140"/>
      <c r="MS140"/>
      <c r="MT140"/>
      <c r="MU140"/>
      <c r="MV140"/>
      <c r="MW140"/>
      <c r="MX140"/>
      <c r="MY140"/>
      <c r="MZ140"/>
      <c r="NA140"/>
      <c r="NB140"/>
      <c r="NC140"/>
      <c r="ND140"/>
      <c r="NE140"/>
      <c r="NF140"/>
      <c r="NG140"/>
      <c r="NH140"/>
      <c r="NI140"/>
      <c r="NJ140"/>
      <c r="NK140"/>
      <c r="NL140"/>
      <c r="NM140"/>
      <c r="NN140"/>
      <c r="NO140"/>
      <c r="NP140"/>
      <c r="NQ140"/>
      <c r="NR140"/>
      <c r="NS140"/>
      <c r="NT140"/>
      <c r="NU140"/>
      <c r="NV140"/>
      <c r="NW140"/>
      <c r="NX140"/>
      <c r="NY140"/>
      <c r="NZ140"/>
      <c r="OA140"/>
      <c r="OB140"/>
      <c r="OC140"/>
      <c r="OD140"/>
      <c r="OE140"/>
      <c r="OF140"/>
      <c r="OG140"/>
      <c r="OH140"/>
      <c r="OI140"/>
      <c r="OJ140"/>
      <c r="OK140"/>
      <c r="OL140"/>
      <c r="OM140"/>
      <c r="ON140"/>
      <c r="OO140"/>
      <c r="OP140"/>
      <c r="OQ140"/>
      <c r="OR140"/>
      <c r="OS140"/>
      <c r="OT140"/>
      <c r="OU140"/>
      <c r="OV140"/>
      <c r="OW140"/>
      <c r="OX140"/>
      <c r="OY140"/>
      <c r="OZ140"/>
      <c r="PA140"/>
      <c r="PB140"/>
      <c r="PC140"/>
      <c r="PD140"/>
      <c r="PE140"/>
      <c r="PF140"/>
      <c r="PG140"/>
      <c r="PH140"/>
      <c r="PI140"/>
      <c r="PJ140"/>
      <c r="PK140"/>
      <c r="PL140"/>
      <c r="PM140"/>
      <c r="PN140"/>
      <c r="PO140"/>
      <c r="PP140"/>
      <c r="PQ140"/>
      <c r="PR140"/>
      <c r="PS140"/>
      <c r="PT140"/>
      <c r="PU140"/>
      <c r="PV140"/>
      <c r="PW140"/>
      <c r="PX140"/>
      <c r="PY140"/>
      <c r="PZ140"/>
      <c r="QA140"/>
      <c r="QB140"/>
      <c r="QC140"/>
      <c r="QD140"/>
      <c r="QE140"/>
      <c r="QF140"/>
      <c r="QG140"/>
      <c r="QH140"/>
      <c r="QI140"/>
      <c r="QJ140"/>
      <c r="QK140"/>
      <c r="QL140"/>
      <c r="QM140"/>
      <c r="QN140"/>
      <c r="QO140"/>
      <c r="QP140"/>
      <c r="QQ140"/>
      <c r="QR140"/>
      <c r="QS140"/>
      <c r="QT140"/>
      <c r="QU140"/>
      <c r="QV140"/>
      <c r="QW140"/>
      <c r="QX140"/>
      <c r="QY140"/>
      <c r="QZ140"/>
      <c r="RA140"/>
      <c r="RB140"/>
      <c r="RC140"/>
      <c r="RD140"/>
      <c r="RE140"/>
      <c r="RF140"/>
      <c r="RG140"/>
      <c r="RH140"/>
      <c r="RI140"/>
      <c r="RJ140"/>
      <c r="RK140"/>
      <c r="RL140"/>
      <c r="RM140"/>
      <c r="RN140"/>
      <c r="RO140"/>
      <c r="RP140"/>
      <c r="RQ140"/>
      <c r="RR140"/>
      <c r="RS140"/>
      <c r="RT140"/>
      <c r="RU140"/>
      <c r="RV140"/>
      <c r="RW140"/>
      <c r="RX140"/>
      <c r="RY140"/>
      <c r="RZ140"/>
      <c r="SA140"/>
      <c r="SB140"/>
      <c r="SC140"/>
      <c r="SD140"/>
      <c r="SE140"/>
      <c r="SF140"/>
      <c r="SG140"/>
      <c r="SH140"/>
      <c r="SI140"/>
      <c r="SJ140"/>
      <c r="SK140"/>
      <c r="SL140"/>
      <c r="SM140"/>
      <c r="SN140"/>
    </row>
    <row r="141" spans="1:508" ht="16.5" customHeight="1" x14ac:dyDescent="0.2">
      <c r="A141" s="20">
        <v>1231</v>
      </c>
      <c r="B141" s="20" t="s">
        <v>76</v>
      </c>
      <c r="C141" s="20" t="s">
        <v>244</v>
      </c>
      <c r="D141" s="20" t="s">
        <v>30</v>
      </c>
      <c r="E141" s="20" t="s">
        <v>1340</v>
      </c>
      <c r="F141" s="22" t="s">
        <v>253</v>
      </c>
      <c r="G141" s="44" t="s">
        <v>25</v>
      </c>
      <c r="H141" s="20" t="s">
        <v>26</v>
      </c>
      <c r="I141" s="20" t="s">
        <v>81</v>
      </c>
      <c r="J141" s="22" t="s">
        <v>247</v>
      </c>
      <c r="K141" s="20"/>
      <c r="L141" s="20"/>
      <c r="M141" s="20"/>
      <c r="N141" s="20"/>
      <c r="O141" s="48">
        <v>0</v>
      </c>
      <c r="P141" s="23">
        <v>50791000</v>
      </c>
      <c r="Q141" s="24">
        <v>1</v>
      </c>
      <c r="R141" s="25">
        <v>45658</v>
      </c>
      <c r="S141" s="20" t="s">
        <v>83</v>
      </c>
      <c r="T141" s="26">
        <v>609492000</v>
      </c>
      <c r="U141" s="27" t="s">
        <v>39</v>
      </c>
      <c r="V141" s="28" t="s">
        <v>40</v>
      </c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/>
      <c r="AW141"/>
      <c r="AX141"/>
      <c r="AY141"/>
      <c r="AZ141"/>
      <c r="BA141"/>
      <c r="BB141"/>
      <c r="BC141"/>
      <c r="BD141"/>
      <c r="BE141"/>
      <c r="BF141"/>
      <c r="BG141"/>
      <c r="BH141"/>
      <c r="BI141"/>
      <c r="BJ141"/>
      <c r="BK141"/>
      <c r="BL141"/>
      <c r="BM141"/>
      <c r="BN141"/>
      <c r="BO141"/>
      <c r="BP141"/>
      <c r="BQ141"/>
      <c r="BR141"/>
      <c r="BS141"/>
      <c r="BT141"/>
      <c r="BU141"/>
      <c r="BV141"/>
      <c r="BW141"/>
      <c r="BX141"/>
      <c r="BY141"/>
      <c r="BZ141"/>
      <c r="CA141"/>
      <c r="CB141"/>
      <c r="CC141"/>
      <c r="CD141"/>
      <c r="CE141"/>
      <c r="CF141"/>
      <c r="CG141"/>
      <c r="CH141"/>
      <c r="CI141"/>
      <c r="CJ141"/>
      <c r="CK141"/>
      <c r="CL141"/>
      <c r="CM141"/>
      <c r="CN141"/>
      <c r="CO141"/>
      <c r="CP141"/>
      <c r="CQ141"/>
      <c r="CR141"/>
      <c r="CS141"/>
      <c r="CT141"/>
      <c r="CU141"/>
      <c r="CV141"/>
      <c r="CW141"/>
      <c r="CX141"/>
      <c r="CY141"/>
      <c r="CZ141"/>
      <c r="DA141"/>
      <c r="DB141"/>
      <c r="DC141"/>
      <c r="DD141"/>
      <c r="DE141"/>
      <c r="DF141"/>
      <c r="DG141"/>
      <c r="DH141"/>
      <c r="DI141"/>
      <c r="DJ141"/>
      <c r="DK141"/>
      <c r="DL141"/>
      <c r="DM141"/>
      <c r="DN141"/>
      <c r="DO141"/>
      <c r="DP141"/>
      <c r="DQ141"/>
      <c r="DR141"/>
      <c r="DS141"/>
      <c r="DT141"/>
      <c r="DU141"/>
      <c r="DV141"/>
      <c r="DW141"/>
      <c r="DX141"/>
      <c r="DY141"/>
      <c r="DZ141"/>
      <c r="EA141"/>
      <c r="EB141"/>
      <c r="EC141"/>
      <c r="ED141"/>
      <c r="EE141"/>
      <c r="EF141"/>
      <c r="EG141"/>
      <c r="EH141"/>
      <c r="EI141"/>
      <c r="EJ141"/>
      <c r="EK141"/>
      <c r="EL141"/>
      <c r="EM141"/>
      <c r="EN141"/>
      <c r="EO141"/>
      <c r="EP141"/>
      <c r="EQ141"/>
      <c r="ER141"/>
      <c r="ES141"/>
      <c r="ET141"/>
      <c r="EU141"/>
      <c r="EV141"/>
      <c r="EW141"/>
      <c r="EX141"/>
      <c r="EY141"/>
      <c r="EZ141"/>
      <c r="FA141"/>
      <c r="FB141"/>
      <c r="FC141"/>
      <c r="FD141"/>
      <c r="FE141"/>
      <c r="FF141"/>
      <c r="FG141"/>
      <c r="FH141"/>
      <c r="FI141"/>
      <c r="FJ141"/>
      <c r="FK141"/>
      <c r="FL141"/>
      <c r="FM141"/>
      <c r="FN141"/>
      <c r="FO141"/>
      <c r="FP141"/>
      <c r="FQ141"/>
      <c r="FR141"/>
      <c r="FS141"/>
      <c r="FT141"/>
      <c r="FU141"/>
      <c r="FV141"/>
      <c r="FW141"/>
      <c r="FX141"/>
      <c r="FY141"/>
      <c r="FZ141"/>
      <c r="GA141"/>
      <c r="GB141"/>
      <c r="GC141"/>
      <c r="GD141"/>
      <c r="GE141"/>
      <c r="GF141"/>
      <c r="GG141"/>
      <c r="GH141"/>
      <c r="GI141"/>
      <c r="GJ141"/>
      <c r="GK141"/>
      <c r="GL141"/>
      <c r="GM141"/>
      <c r="GN141"/>
      <c r="GO141"/>
      <c r="GP141"/>
      <c r="GQ141"/>
      <c r="GR141"/>
      <c r="GS141"/>
      <c r="GT141"/>
      <c r="GU141"/>
      <c r="GV141"/>
      <c r="GW141"/>
      <c r="GX141"/>
      <c r="GY141"/>
      <c r="GZ141"/>
      <c r="HA141"/>
      <c r="HB141"/>
      <c r="HC141"/>
      <c r="HD141"/>
      <c r="HE141"/>
      <c r="HF141"/>
      <c r="HG141"/>
      <c r="HH141"/>
      <c r="HI141"/>
      <c r="HJ141"/>
      <c r="HK141"/>
      <c r="HL141"/>
      <c r="HM141"/>
      <c r="HN141"/>
      <c r="HO141"/>
      <c r="HP141"/>
      <c r="HQ141"/>
      <c r="HR141"/>
      <c r="HS141"/>
      <c r="HT141"/>
      <c r="HU141"/>
      <c r="HV141"/>
      <c r="HW141"/>
      <c r="HX141"/>
      <c r="HY141"/>
      <c r="HZ141"/>
      <c r="IA141"/>
      <c r="IB141"/>
      <c r="IC141"/>
      <c r="ID141"/>
      <c r="IE141"/>
      <c r="IF141"/>
      <c r="IG141"/>
      <c r="IH141"/>
      <c r="II141"/>
      <c r="IJ141"/>
      <c r="IK141"/>
      <c r="IL141"/>
      <c r="IM141"/>
      <c r="IN141"/>
      <c r="IO141"/>
      <c r="IP141"/>
      <c r="IQ141"/>
      <c r="IR141"/>
      <c r="IS141"/>
      <c r="IT141"/>
      <c r="IU141"/>
      <c r="IV141"/>
      <c r="IW141"/>
      <c r="IX141"/>
      <c r="IY141"/>
      <c r="IZ141"/>
      <c r="JA141"/>
      <c r="JB141"/>
      <c r="JC141"/>
      <c r="JD141"/>
      <c r="JE141"/>
      <c r="JF141"/>
      <c r="JG141"/>
      <c r="JH141"/>
      <c r="JI141"/>
      <c r="JJ141"/>
      <c r="JK141"/>
      <c r="JL141"/>
      <c r="JM141"/>
      <c r="JN141"/>
      <c r="JO141"/>
      <c r="JP141"/>
      <c r="JQ141"/>
      <c r="JR141"/>
      <c r="JS141"/>
      <c r="JT141"/>
      <c r="JU141"/>
      <c r="JV141"/>
      <c r="JW141"/>
      <c r="JX141"/>
      <c r="JY141"/>
      <c r="JZ141"/>
      <c r="KA141"/>
      <c r="KB141"/>
      <c r="KC141"/>
      <c r="KD141"/>
      <c r="KE141"/>
      <c r="KF141"/>
      <c r="KG141"/>
      <c r="KH141"/>
      <c r="KI141"/>
      <c r="KJ141"/>
      <c r="KK141"/>
      <c r="KL141"/>
      <c r="KM141"/>
      <c r="KN141"/>
      <c r="KO141"/>
      <c r="KP141"/>
      <c r="KQ141"/>
      <c r="KR141"/>
      <c r="KS141"/>
      <c r="KT141"/>
      <c r="KU141"/>
      <c r="KV141"/>
      <c r="KW141"/>
      <c r="KX141"/>
      <c r="KY141"/>
      <c r="KZ141"/>
      <c r="LA141"/>
      <c r="LB141"/>
      <c r="LC141"/>
      <c r="LD141"/>
      <c r="LE141"/>
      <c r="LF141"/>
      <c r="LG141"/>
      <c r="LH141"/>
      <c r="LI141"/>
      <c r="LJ141"/>
      <c r="LK141"/>
      <c r="LL141"/>
      <c r="LM141"/>
      <c r="LN141"/>
      <c r="LO141"/>
      <c r="LP141"/>
      <c r="LQ141"/>
      <c r="LR141"/>
      <c r="LS141"/>
      <c r="LT141"/>
      <c r="LU141"/>
      <c r="LV141"/>
      <c r="LW141"/>
      <c r="LX141"/>
      <c r="LY141"/>
      <c r="LZ141"/>
      <c r="MA141"/>
      <c r="MB141"/>
      <c r="MC141"/>
      <c r="MD141"/>
      <c r="ME141"/>
      <c r="MF141"/>
      <c r="MG141"/>
      <c r="MH141"/>
      <c r="MI141"/>
      <c r="MJ141"/>
      <c r="MK141"/>
      <c r="ML141"/>
      <c r="MM141"/>
      <c r="MN141"/>
      <c r="MO141"/>
      <c r="MP141"/>
      <c r="MQ141"/>
      <c r="MR141"/>
      <c r="MS141"/>
      <c r="MT141"/>
      <c r="MU141"/>
      <c r="MV141"/>
      <c r="MW141"/>
      <c r="MX141"/>
      <c r="MY141"/>
      <c r="MZ141"/>
      <c r="NA141"/>
      <c r="NB141"/>
      <c r="NC141"/>
      <c r="ND141"/>
      <c r="NE141"/>
      <c r="NF141"/>
      <c r="NG141"/>
      <c r="NH141"/>
      <c r="NI141"/>
      <c r="NJ141"/>
      <c r="NK141"/>
      <c r="NL141"/>
      <c r="NM141"/>
      <c r="NN141"/>
      <c r="NO141"/>
      <c r="NP141"/>
      <c r="NQ141"/>
      <c r="NR141"/>
      <c r="NS141"/>
      <c r="NT141"/>
      <c r="NU141"/>
      <c r="NV141"/>
      <c r="NW141"/>
      <c r="NX141"/>
      <c r="NY141"/>
      <c r="NZ141"/>
      <c r="OA141"/>
      <c r="OB141"/>
      <c r="OC141"/>
      <c r="OD141"/>
      <c r="OE141"/>
      <c r="OF141"/>
      <c r="OG141"/>
      <c r="OH141"/>
      <c r="OI141"/>
      <c r="OJ141"/>
      <c r="OK141"/>
      <c r="OL141"/>
      <c r="OM141"/>
      <c r="ON141"/>
      <c r="OO141"/>
      <c r="OP141"/>
      <c r="OQ141"/>
      <c r="OR141"/>
      <c r="OS141"/>
      <c r="OT141"/>
      <c r="OU141"/>
      <c r="OV141"/>
      <c r="OW141"/>
      <c r="OX141"/>
      <c r="OY141"/>
      <c r="OZ141"/>
      <c r="PA141"/>
      <c r="PB141"/>
      <c r="PC141"/>
      <c r="PD141"/>
      <c r="PE141"/>
      <c r="PF141"/>
      <c r="PG141"/>
      <c r="PH141"/>
      <c r="PI141"/>
      <c r="PJ141"/>
      <c r="PK141"/>
      <c r="PL141"/>
      <c r="PM141"/>
      <c r="PN141"/>
      <c r="PO141"/>
      <c r="PP141"/>
      <c r="PQ141"/>
      <c r="PR141"/>
      <c r="PS141"/>
      <c r="PT141"/>
      <c r="PU141"/>
      <c r="PV141"/>
      <c r="PW141"/>
      <c r="PX141"/>
      <c r="PY141"/>
      <c r="PZ141"/>
      <c r="QA141"/>
      <c r="QB141"/>
      <c r="QC141"/>
      <c r="QD141"/>
      <c r="QE141"/>
      <c r="QF141"/>
      <c r="QG141"/>
      <c r="QH141"/>
      <c r="QI141"/>
      <c r="QJ141"/>
      <c r="QK141"/>
      <c r="QL141"/>
      <c r="QM141"/>
      <c r="QN141"/>
      <c r="QO141"/>
      <c r="QP141"/>
      <c r="QQ141"/>
      <c r="QR141"/>
      <c r="QS141"/>
      <c r="QT141"/>
      <c r="QU141"/>
      <c r="QV141"/>
      <c r="QW141"/>
      <c r="QX141"/>
      <c r="QY141"/>
      <c r="QZ141"/>
      <c r="RA141"/>
      <c r="RB141"/>
      <c r="RC141"/>
      <c r="RD141"/>
      <c r="RE141"/>
      <c r="RF141"/>
      <c r="RG141"/>
      <c r="RH141"/>
      <c r="RI141"/>
      <c r="RJ141"/>
      <c r="RK141"/>
      <c r="RL141"/>
      <c r="RM141"/>
      <c r="RN141"/>
      <c r="RO141"/>
      <c r="RP141"/>
      <c r="RQ141"/>
      <c r="RR141"/>
      <c r="RS141"/>
      <c r="RT141"/>
      <c r="RU141"/>
      <c r="RV141"/>
      <c r="RW141"/>
      <c r="RX141"/>
      <c r="RY141"/>
      <c r="RZ141"/>
      <c r="SA141"/>
      <c r="SB141"/>
      <c r="SC141"/>
      <c r="SD141"/>
      <c r="SE141"/>
      <c r="SF141"/>
      <c r="SG141"/>
      <c r="SH141"/>
      <c r="SI141"/>
      <c r="SJ141"/>
      <c r="SK141"/>
      <c r="SL141"/>
      <c r="SM141"/>
      <c r="SN141"/>
    </row>
    <row r="142" spans="1:508" ht="16.5" customHeight="1" x14ac:dyDescent="0.2">
      <c r="A142" s="20">
        <v>1237</v>
      </c>
      <c r="B142" s="20" t="s">
        <v>76</v>
      </c>
      <c r="C142" s="20" t="s">
        <v>244</v>
      </c>
      <c r="D142" s="20" t="s">
        <v>30</v>
      </c>
      <c r="E142" s="20" t="s">
        <v>1339</v>
      </c>
      <c r="F142" s="22" t="s">
        <v>254</v>
      </c>
      <c r="G142" s="44" t="s">
        <v>25</v>
      </c>
      <c r="H142" s="20" t="s">
        <v>26</v>
      </c>
      <c r="I142" s="20" t="s">
        <v>81</v>
      </c>
      <c r="J142" s="22" t="s">
        <v>247</v>
      </c>
      <c r="K142" s="20"/>
      <c r="L142" s="20"/>
      <c r="M142" s="20"/>
      <c r="N142" s="20"/>
      <c r="O142" s="48">
        <v>0</v>
      </c>
      <c r="P142" s="23">
        <v>57738300</v>
      </c>
      <c r="Q142" s="24">
        <v>1</v>
      </c>
      <c r="R142" s="25">
        <v>45658</v>
      </c>
      <c r="S142" s="20" t="s">
        <v>83</v>
      </c>
      <c r="T142" s="26">
        <v>692859600</v>
      </c>
      <c r="U142" s="27" t="s">
        <v>39</v>
      </c>
      <c r="V142" s="28" t="s">
        <v>40</v>
      </c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  <c r="BC142"/>
      <c r="BD142"/>
      <c r="BE142"/>
      <c r="BF142"/>
      <c r="BG142"/>
      <c r="BH142"/>
      <c r="BI142"/>
      <c r="BJ142"/>
      <c r="BK142"/>
      <c r="BL142"/>
      <c r="BM142"/>
      <c r="BN142"/>
      <c r="BO142"/>
      <c r="BP142"/>
      <c r="BQ142"/>
      <c r="BR142"/>
      <c r="BS142"/>
      <c r="BT142"/>
      <c r="BU142"/>
      <c r="BV142"/>
      <c r="BW142"/>
      <c r="BX142"/>
      <c r="BY142"/>
      <c r="BZ142"/>
      <c r="CA142"/>
      <c r="CB142"/>
      <c r="CC142"/>
      <c r="CD142"/>
      <c r="CE142"/>
      <c r="CF142"/>
      <c r="CG142"/>
      <c r="CH142"/>
      <c r="CI142"/>
      <c r="CJ142"/>
      <c r="CK142"/>
      <c r="CL142"/>
      <c r="CM142"/>
      <c r="CN142"/>
      <c r="CO142"/>
      <c r="CP142"/>
      <c r="CQ142"/>
      <c r="CR142"/>
      <c r="CS142"/>
      <c r="CT142"/>
      <c r="CU142"/>
      <c r="CV142"/>
      <c r="CW142"/>
      <c r="CX142"/>
      <c r="CY142"/>
      <c r="CZ142"/>
      <c r="DA142"/>
      <c r="DB142"/>
      <c r="DC142"/>
      <c r="DD142"/>
      <c r="DE142"/>
      <c r="DF142"/>
      <c r="DG142"/>
      <c r="DH142"/>
      <c r="DI142"/>
      <c r="DJ142"/>
      <c r="DK142"/>
      <c r="DL142"/>
      <c r="DM142"/>
      <c r="DN142"/>
      <c r="DO142"/>
      <c r="DP142"/>
      <c r="DQ142"/>
      <c r="DR142"/>
      <c r="DS142"/>
      <c r="DT142"/>
      <c r="DU142"/>
      <c r="DV142"/>
      <c r="DW142"/>
      <c r="DX142"/>
      <c r="DY142"/>
      <c r="DZ142"/>
      <c r="EA142"/>
      <c r="EB142"/>
      <c r="EC142"/>
      <c r="ED142"/>
      <c r="EE142"/>
      <c r="EF142"/>
      <c r="EG142"/>
      <c r="EH142"/>
      <c r="EI142"/>
      <c r="EJ142"/>
      <c r="EK142"/>
      <c r="EL142"/>
      <c r="EM142"/>
      <c r="EN142"/>
      <c r="EO142"/>
      <c r="EP142"/>
      <c r="EQ142"/>
      <c r="ER142"/>
      <c r="ES142"/>
      <c r="ET142"/>
      <c r="EU142"/>
      <c r="EV142"/>
      <c r="EW142"/>
      <c r="EX142"/>
      <c r="EY142"/>
      <c r="EZ142"/>
      <c r="FA142"/>
      <c r="FB142"/>
      <c r="FC142"/>
      <c r="FD142"/>
      <c r="FE142"/>
      <c r="FF142"/>
      <c r="FG142"/>
      <c r="FH142"/>
      <c r="FI142"/>
      <c r="FJ142"/>
      <c r="FK142"/>
      <c r="FL142"/>
      <c r="FM142"/>
      <c r="FN142"/>
      <c r="FO142"/>
      <c r="FP142"/>
      <c r="FQ142"/>
      <c r="FR142"/>
      <c r="FS142"/>
      <c r="FT142"/>
      <c r="FU142"/>
      <c r="FV142"/>
      <c r="FW142"/>
      <c r="FX142"/>
      <c r="FY142"/>
      <c r="FZ142"/>
      <c r="GA142"/>
      <c r="GB142"/>
      <c r="GC142"/>
      <c r="GD142"/>
      <c r="GE142"/>
      <c r="GF142"/>
      <c r="GG142"/>
      <c r="GH142"/>
      <c r="GI142"/>
      <c r="GJ142"/>
      <c r="GK142"/>
      <c r="GL142"/>
      <c r="GM142"/>
      <c r="GN142"/>
      <c r="GO142"/>
      <c r="GP142"/>
      <c r="GQ142"/>
      <c r="GR142"/>
      <c r="GS142"/>
      <c r="GT142"/>
      <c r="GU142"/>
      <c r="GV142"/>
      <c r="GW142"/>
      <c r="GX142"/>
      <c r="GY142"/>
      <c r="GZ142"/>
      <c r="HA142"/>
      <c r="HB142"/>
      <c r="HC142"/>
      <c r="HD142"/>
      <c r="HE142"/>
      <c r="HF142"/>
      <c r="HG142"/>
      <c r="HH142"/>
      <c r="HI142"/>
      <c r="HJ142"/>
      <c r="HK142"/>
      <c r="HL142"/>
      <c r="HM142"/>
      <c r="HN142"/>
      <c r="HO142"/>
      <c r="HP142"/>
      <c r="HQ142"/>
      <c r="HR142"/>
      <c r="HS142"/>
      <c r="HT142"/>
      <c r="HU142"/>
      <c r="HV142"/>
      <c r="HW142"/>
      <c r="HX142"/>
      <c r="HY142"/>
      <c r="HZ142"/>
      <c r="IA142"/>
      <c r="IB142"/>
      <c r="IC142"/>
      <c r="ID142"/>
      <c r="IE142"/>
      <c r="IF142"/>
      <c r="IG142"/>
      <c r="IH142"/>
      <c r="II142"/>
      <c r="IJ142"/>
      <c r="IK142"/>
      <c r="IL142"/>
      <c r="IM142"/>
      <c r="IN142"/>
      <c r="IO142"/>
      <c r="IP142"/>
      <c r="IQ142"/>
      <c r="IR142"/>
      <c r="IS142"/>
      <c r="IT142"/>
      <c r="IU142"/>
      <c r="IV142"/>
      <c r="IW142"/>
      <c r="IX142"/>
      <c r="IY142"/>
      <c r="IZ142"/>
      <c r="JA142"/>
      <c r="JB142"/>
      <c r="JC142"/>
      <c r="JD142"/>
      <c r="JE142"/>
      <c r="JF142"/>
      <c r="JG142"/>
      <c r="JH142"/>
      <c r="JI142"/>
      <c r="JJ142"/>
      <c r="JK142"/>
      <c r="JL142"/>
      <c r="JM142"/>
      <c r="JN142"/>
      <c r="JO142"/>
      <c r="JP142"/>
      <c r="JQ142"/>
      <c r="JR142"/>
      <c r="JS142"/>
      <c r="JT142"/>
      <c r="JU142"/>
      <c r="JV142"/>
      <c r="JW142"/>
      <c r="JX142"/>
      <c r="JY142"/>
      <c r="JZ142"/>
      <c r="KA142"/>
      <c r="KB142"/>
      <c r="KC142"/>
      <c r="KD142"/>
      <c r="KE142"/>
      <c r="KF142"/>
      <c r="KG142"/>
      <c r="KH142"/>
      <c r="KI142"/>
      <c r="KJ142"/>
      <c r="KK142"/>
      <c r="KL142"/>
      <c r="KM142"/>
      <c r="KN142"/>
      <c r="KO142"/>
      <c r="KP142"/>
      <c r="KQ142"/>
      <c r="KR142"/>
      <c r="KS142"/>
      <c r="KT142"/>
      <c r="KU142"/>
      <c r="KV142"/>
      <c r="KW142"/>
      <c r="KX142"/>
      <c r="KY142"/>
      <c r="KZ142"/>
      <c r="LA142"/>
      <c r="LB142"/>
      <c r="LC142"/>
      <c r="LD142"/>
      <c r="LE142"/>
      <c r="LF142"/>
      <c r="LG142"/>
      <c r="LH142"/>
      <c r="LI142"/>
      <c r="LJ142"/>
      <c r="LK142"/>
      <c r="LL142"/>
      <c r="LM142"/>
      <c r="LN142"/>
      <c r="LO142"/>
      <c r="LP142"/>
      <c r="LQ142"/>
      <c r="LR142"/>
      <c r="LS142"/>
      <c r="LT142"/>
      <c r="LU142"/>
      <c r="LV142"/>
      <c r="LW142"/>
      <c r="LX142"/>
      <c r="LY142"/>
      <c r="LZ142"/>
      <c r="MA142"/>
      <c r="MB142"/>
      <c r="MC142"/>
      <c r="MD142"/>
      <c r="ME142"/>
      <c r="MF142"/>
      <c r="MG142"/>
      <c r="MH142"/>
      <c r="MI142"/>
      <c r="MJ142"/>
      <c r="MK142"/>
      <c r="ML142"/>
      <c r="MM142"/>
      <c r="MN142"/>
      <c r="MO142"/>
      <c r="MP142"/>
      <c r="MQ142"/>
      <c r="MR142"/>
      <c r="MS142"/>
      <c r="MT142"/>
      <c r="MU142"/>
      <c r="MV142"/>
      <c r="MW142"/>
      <c r="MX142"/>
      <c r="MY142"/>
      <c r="MZ142"/>
      <c r="NA142"/>
      <c r="NB142"/>
      <c r="NC142"/>
      <c r="ND142"/>
      <c r="NE142"/>
      <c r="NF142"/>
      <c r="NG142"/>
      <c r="NH142"/>
      <c r="NI142"/>
      <c r="NJ142"/>
      <c r="NK142"/>
      <c r="NL142"/>
      <c r="NM142"/>
      <c r="NN142"/>
      <c r="NO142"/>
      <c r="NP142"/>
      <c r="NQ142"/>
      <c r="NR142"/>
      <c r="NS142"/>
      <c r="NT142"/>
      <c r="NU142"/>
      <c r="NV142"/>
      <c r="NW142"/>
      <c r="NX142"/>
      <c r="NY142"/>
      <c r="NZ142"/>
      <c r="OA142"/>
      <c r="OB142"/>
      <c r="OC142"/>
      <c r="OD142"/>
      <c r="OE142"/>
      <c r="OF142"/>
      <c r="OG142"/>
      <c r="OH142"/>
      <c r="OI142"/>
      <c r="OJ142"/>
      <c r="OK142"/>
      <c r="OL142"/>
      <c r="OM142"/>
      <c r="ON142"/>
      <c r="OO142"/>
      <c r="OP142"/>
      <c r="OQ142"/>
      <c r="OR142"/>
      <c r="OS142"/>
      <c r="OT142"/>
      <c r="OU142"/>
      <c r="OV142"/>
      <c r="OW142"/>
      <c r="OX142"/>
      <c r="OY142"/>
      <c r="OZ142"/>
      <c r="PA142"/>
      <c r="PB142"/>
      <c r="PC142"/>
      <c r="PD142"/>
      <c r="PE142"/>
      <c r="PF142"/>
      <c r="PG142"/>
      <c r="PH142"/>
      <c r="PI142"/>
      <c r="PJ142"/>
      <c r="PK142"/>
      <c r="PL142"/>
      <c r="PM142"/>
      <c r="PN142"/>
      <c r="PO142"/>
      <c r="PP142"/>
      <c r="PQ142"/>
      <c r="PR142"/>
      <c r="PS142"/>
      <c r="PT142"/>
      <c r="PU142"/>
      <c r="PV142"/>
      <c r="PW142"/>
      <c r="PX142"/>
      <c r="PY142"/>
      <c r="PZ142"/>
      <c r="QA142"/>
      <c r="QB142"/>
      <c r="QC142"/>
      <c r="QD142"/>
      <c r="QE142"/>
      <c r="QF142"/>
      <c r="QG142"/>
      <c r="QH142"/>
      <c r="QI142"/>
      <c r="QJ142"/>
      <c r="QK142"/>
      <c r="QL142"/>
      <c r="QM142"/>
      <c r="QN142"/>
      <c r="QO142"/>
      <c r="QP142"/>
      <c r="QQ142"/>
      <c r="QR142"/>
      <c r="QS142"/>
      <c r="QT142"/>
      <c r="QU142"/>
      <c r="QV142"/>
      <c r="QW142"/>
      <c r="QX142"/>
      <c r="QY142"/>
      <c r="QZ142"/>
      <c r="RA142"/>
      <c r="RB142"/>
      <c r="RC142"/>
      <c r="RD142"/>
      <c r="RE142"/>
      <c r="RF142"/>
      <c r="RG142"/>
      <c r="RH142"/>
      <c r="RI142"/>
      <c r="RJ142"/>
      <c r="RK142"/>
      <c r="RL142"/>
      <c r="RM142"/>
      <c r="RN142"/>
      <c r="RO142"/>
      <c r="RP142"/>
      <c r="RQ142"/>
      <c r="RR142"/>
      <c r="RS142"/>
      <c r="RT142"/>
      <c r="RU142"/>
      <c r="RV142"/>
      <c r="RW142"/>
      <c r="RX142"/>
      <c r="RY142"/>
      <c r="RZ142"/>
      <c r="SA142"/>
      <c r="SB142"/>
      <c r="SC142"/>
      <c r="SD142"/>
      <c r="SE142"/>
      <c r="SF142"/>
      <c r="SG142"/>
      <c r="SH142"/>
      <c r="SI142"/>
      <c r="SJ142"/>
      <c r="SK142"/>
      <c r="SL142"/>
      <c r="SM142"/>
      <c r="SN142"/>
    </row>
    <row r="143" spans="1:508" ht="16.5" customHeight="1" x14ac:dyDescent="0.2">
      <c r="A143" s="20">
        <v>1238</v>
      </c>
      <c r="B143" s="20" t="s">
        <v>76</v>
      </c>
      <c r="C143" s="20" t="s">
        <v>244</v>
      </c>
      <c r="D143" s="20" t="s">
        <v>30</v>
      </c>
      <c r="E143" s="20" t="s">
        <v>1345</v>
      </c>
      <c r="F143" s="22" t="s">
        <v>255</v>
      </c>
      <c r="G143" s="44" t="s">
        <v>42</v>
      </c>
      <c r="H143" s="20" t="s">
        <v>35</v>
      </c>
      <c r="I143" s="20" t="s">
        <v>81</v>
      </c>
      <c r="J143" s="22" t="s">
        <v>247</v>
      </c>
      <c r="K143" s="20"/>
      <c r="L143" s="20"/>
      <c r="M143" s="20"/>
      <c r="N143" s="20"/>
      <c r="O143" s="48"/>
      <c r="P143" s="23">
        <v>257149500</v>
      </c>
      <c r="Q143" s="24">
        <v>1</v>
      </c>
      <c r="R143" s="25">
        <v>45658</v>
      </c>
      <c r="S143" s="20" t="s">
        <v>83</v>
      </c>
      <c r="T143" s="26">
        <v>3085794000</v>
      </c>
      <c r="U143" s="27" t="s">
        <v>39</v>
      </c>
      <c r="V143" s="28" t="s">
        <v>40</v>
      </c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/>
      <c r="AZ143"/>
      <c r="BA143"/>
      <c r="BB143"/>
      <c r="BC143"/>
      <c r="BD143"/>
      <c r="BE143"/>
      <c r="BF143"/>
      <c r="BG143"/>
      <c r="BH143"/>
      <c r="BI143"/>
      <c r="BJ143"/>
      <c r="BK143"/>
      <c r="BL143"/>
      <c r="BM143"/>
      <c r="BN143"/>
      <c r="BO143"/>
      <c r="BP143"/>
      <c r="BQ143"/>
      <c r="BR143"/>
      <c r="BS143"/>
      <c r="BT143"/>
      <c r="BU143"/>
      <c r="BV143"/>
      <c r="BW143"/>
      <c r="BX143"/>
      <c r="BY143"/>
      <c r="BZ143"/>
      <c r="CA143"/>
      <c r="CB143"/>
      <c r="CC143"/>
      <c r="CD143"/>
      <c r="CE143"/>
      <c r="CF143"/>
      <c r="CG143"/>
      <c r="CH143"/>
      <c r="CI143"/>
      <c r="CJ143"/>
      <c r="CK143"/>
      <c r="CL143"/>
      <c r="CM143"/>
      <c r="CN143"/>
      <c r="CO143"/>
      <c r="CP143"/>
      <c r="CQ143"/>
      <c r="CR143"/>
      <c r="CS143"/>
      <c r="CT143"/>
      <c r="CU143"/>
      <c r="CV143"/>
      <c r="CW143"/>
      <c r="CX143"/>
      <c r="CY143"/>
      <c r="CZ143"/>
      <c r="DA143"/>
      <c r="DB143"/>
      <c r="DC143"/>
      <c r="DD143"/>
      <c r="DE143"/>
      <c r="DF143"/>
      <c r="DG143"/>
      <c r="DH143"/>
      <c r="DI143"/>
      <c r="DJ143"/>
      <c r="DK143"/>
      <c r="DL143"/>
      <c r="DM143"/>
      <c r="DN143"/>
      <c r="DO143"/>
      <c r="DP143"/>
      <c r="DQ143"/>
      <c r="DR143"/>
      <c r="DS143"/>
      <c r="DT143"/>
      <c r="DU143"/>
      <c r="DV143"/>
      <c r="DW143"/>
      <c r="DX143"/>
      <c r="DY143"/>
      <c r="DZ143"/>
      <c r="EA143"/>
      <c r="EB143"/>
      <c r="EC143"/>
      <c r="ED143"/>
      <c r="EE143"/>
      <c r="EF143"/>
      <c r="EG143"/>
      <c r="EH143"/>
      <c r="EI143"/>
      <c r="EJ143"/>
      <c r="EK143"/>
      <c r="EL143"/>
      <c r="EM143"/>
      <c r="EN143"/>
      <c r="EO143"/>
      <c r="EP143"/>
      <c r="EQ143"/>
      <c r="ER143"/>
      <c r="ES143"/>
      <c r="ET143"/>
      <c r="EU143"/>
      <c r="EV143"/>
      <c r="EW143"/>
      <c r="EX143"/>
      <c r="EY143"/>
      <c r="EZ143"/>
      <c r="FA143"/>
      <c r="FB143"/>
      <c r="FC143"/>
      <c r="FD143"/>
      <c r="FE143"/>
      <c r="FF143"/>
      <c r="FG143"/>
      <c r="FH143"/>
      <c r="FI143"/>
      <c r="FJ143"/>
      <c r="FK143"/>
      <c r="FL143"/>
      <c r="FM143"/>
      <c r="FN143"/>
      <c r="FO143"/>
      <c r="FP143"/>
      <c r="FQ143"/>
      <c r="FR143"/>
      <c r="FS143"/>
      <c r="FT143"/>
      <c r="FU143"/>
      <c r="FV143"/>
      <c r="FW143"/>
      <c r="FX143"/>
      <c r="FY143"/>
      <c r="FZ143"/>
      <c r="GA143"/>
      <c r="GB143"/>
      <c r="GC143"/>
      <c r="GD143"/>
      <c r="GE143"/>
      <c r="GF143"/>
      <c r="GG143"/>
      <c r="GH143"/>
      <c r="GI143"/>
      <c r="GJ143"/>
      <c r="GK143"/>
      <c r="GL143"/>
      <c r="GM143"/>
      <c r="GN143"/>
      <c r="GO143"/>
      <c r="GP143"/>
      <c r="GQ143"/>
      <c r="GR143"/>
      <c r="GS143"/>
      <c r="GT143"/>
      <c r="GU143"/>
      <c r="GV143"/>
      <c r="GW143"/>
      <c r="GX143"/>
      <c r="GY143"/>
      <c r="GZ143"/>
      <c r="HA143"/>
      <c r="HB143"/>
      <c r="HC143"/>
      <c r="HD143"/>
      <c r="HE143"/>
      <c r="HF143"/>
      <c r="HG143"/>
      <c r="HH143"/>
      <c r="HI143"/>
      <c r="HJ143"/>
      <c r="HK143"/>
      <c r="HL143"/>
      <c r="HM143"/>
      <c r="HN143"/>
      <c r="HO143"/>
      <c r="HP143"/>
      <c r="HQ143"/>
      <c r="HR143"/>
      <c r="HS143"/>
      <c r="HT143"/>
      <c r="HU143"/>
      <c r="HV143"/>
      <c r="HW143"/>
      <c r="HX143"/>
      <c r="HY143"/>
      <c r="HZ143"/>
      <c r="IA143"/>
      <c r="IB143"/>
      <c r="IC143"/>
      <c r="ID143"/>
      <c r="IE143"/>
      <c r="IF143"/>
      <c r="IG143"/>
      <c r="IH143"/>
      <c r="II143"/>
      <c r="IJ143"/>
      <c r="IK143"/>
      <c r="IL143"/>
      <c r="IM143"/>
      <c r="IN143"/>
      <c r="IO143"/>
      <c r="IP143"/>
      <c r="IQ143"/>
      <c r="IR143"/>
      <c r="IS143"/>
      <c r="IT143"/>
      <c r="IU143"/>
      <c r="IV143"/>
      <c r="IW143"/>
      <c r="IX143"/>
      <c r="IY143"/>
      <c r="IZ143"/>
      <c r="JA143"/>
      <c r="JB143"/>
      <c r="JC143"/>
      <c r="JD143"/>
      <c r="JE143"/>
      <c r="JF143"/>
      <c r="JG143"/>
      <c r="JH143"/>
      <c r="JI143"/>
      <c r="JJ143"/>
      <c r="JK143"/>
      <c r="JL143"/>
      <c r="JM143"/>
      <c r="JN143"/>
      <c r="JO143"/>
      <c r="JP143"/>
      <c r="JQ143"/>
      <c r="JR143"/>
      <c r="JS143"/>
      <c r="JT143"/>
      <c r="JU143"/>
      <c r="JV143"/>
      <c r="JW143"/>
      <c r="JX143"/>
      <c r="JY143"/>
      <c r="JZ143"/>
      <c r="KA143"/>
      <c r="KB143"/>
      <c r="KC143"/>
      <c r="KD143"/>
      <c r="KE143"/>
      <c r="KF143"/>
      <c r="KG143"/>
      <c r="KH143"/>
      <c r="KI143"/>
      <c r="KJ143"/>
      <c r="KK143"/>
      <c r="KL143"/>
      <c r="KM143"/>
      <c r="KN143"/>
      <c r="KO143"/>
      <c r="KP143"/>
      <c r="KQ143"/>
      <c r="KR143"/>
      <c r="KS143"/>
      <c r="KT143"/>
      <c r="KU143"/>
      <c r="KV143"/>
      <c r="KW143"/>
      <c r="KX143"/>
      <c r="KY143"/>
      <c r="KZ143"/>
      <c r="LA143"/>
      <c r="LB143"/>
      <c r="LC143"/>
      <c r="LD143"/>
      <c r="LE143"/>
      <c r="LF143"/>
      <c r="LG143"/>
      <c r="LH143"/>
      <c r="LI143"/>
      <c r="LJ143"/>
      <c r="LK143"/>
      <c r="LL143"/>
      <c r="LM143"/>
      <c r="LN143"/>
      <c r="LO143"/>
      <c r="LP143"/>
      <c r="LQ143"/>
      <c r="LR143"/>
      <c r="LS143"/>
      <c r="LT143"/>
      <c r="LU143"/>
      <c r="LV143"/>
      <c r="LW143"/>
      <c r="LX143"/>
      <c r="LY143"/>
      <c r="LZ143"/>
      <c r="MA143"/>
      <c r="MB143"/>
      <c r="MC143"/>
      <c r="MD143"/>
      <c r="ME143"/>
      <c r="MF143"/>
      <c r="MG143"/>
      <c r="MH143"/>
      <c r="MI143"/>
      <c r="MJ143"/>
      <c r="MK143"/>
      <c r="ML143"/>
      <c r="MM143"/>
      <c r="MN143"/>
      <c r="MO143"/>
      <c r="MP143"/>
      <c r="MQ143"/>
      <c r="MR143"/>
      <c r="MS143"/>
      <c r="MT143"/>
      <c r="MU143"/>
      <c r="MV143"/>
      <c r="MW143"/>
      <c r="MX143"/>
      <c r="MY143"/>
      <c r="MZ143"/>
      <c r="NA143"/>
      <c r="NB143"/>
      <c r="NC143"/>
      <c r="ND143"/>
      <c r="NE143"/>
      <c r="NF143"/>
      <c r="NG143"/>
      <c r="NH143"/>
      <c r="NI143"/>
      <c r="NJ143"/>
      <c r="NK143"/>
      <c r="NL143"/>
      <c r="NM143"/>
      <c r="NN143"/>
      <c r="NO143"/>
      <c r="NP143"/>
      <c r="NQ143"/>
      <c r="NR143"/>
      <c r="NS143"/>
      <c r="NT143"/>
      <c r="NU143"/>
      <c r="NV143"/>
      <c r="NW143"/>
      <c r="NX143"/>
      <c r="NY143"/>
      <c r="NZ143"/>
      <c r="OA143"/>
      <c r="OB143"/>
      <c r="OC143"/>
      <c r="OD143"/>
      <c r="OE143"/>
      <c r="OF143"/>
      <c r="OG143"/>
      <c r="OH143"/>
      <c r="OI143"/>
      <c r="OJ143"/>
      <c r="OK143"/>
      <c r="OL143"/>
      <c r="OM143"/>
      <c r="ON143"/>
      <c r="OO143"/>
      <c r="OP143"/>
      <c r="OQ143"/>
      <c r="OR143"/>
      <c r="OS143"/>
      <c r="OT143"/>
      <c r="OU143"/>
      <c r="OV143"/>
      <c r="OW143"/>
      <c r="OX143"/>
      <c r="OY143"/>
      <c r="OZ143"/>
      <c r="PA143"/>
      <c r="PB143"/>
      <c r="PC143"/>
      <c r="PD143"/>
      <c r="PE143"/>
      <c r="PF143"/>
      <c r="PG143"/>
      <c r="PH143"/>
      <c r="PI143"/>
      <c r="PJ143"/>
      <c r="PK143"/>
      <c r="PL143"/>
      <c r="PM143"/>
      <c r="PN143"/>
      <c r="PO143"/>
      <c r="PP143"/>
      <c r="PQ143"/>
      <c r="PR143"/>
      <c r="PS143"/>
      <c r="PT143"/>
      <c r="PU143"/>
      <c r="PV143"/>
      <c r="PW143"/>
      <c r="PX143"/>
      <c r="PY143"/>
      <c r="PZ143"/>
      <c r="QA143"/>
      <c r="QB143"/>
      <c r="QC143"/>
      <c r="QD143"/>
      <c r="QE143"/>
      <c r="QF143"/>
      <c r="QG143"/>
      <c r="QH143"/>
      <c r="QI143"/>
      <c r="QJ143"/>
      <c r="QK143"/>
      <c r="QL143"/>
      <c r="QM143"/>
      <c r="QN143"/>
      <c r="QO143"/>
      <c r="QP143"/>
      <c r="QQ143"/>
      <c r="QR143"/>
      <c r="QS143"/>
      <c r="QT143"/>
      <c r="QU143"/>
      <c r="QV143"/>
      <c r="QW143"/>
      <c r="QX143"/>
      <c r="QY143"/>
      <c r="QZ143"/>
      <c r="RA143"/>
      <c r="RB143"/>
      <c r="RC143"/>
      <c r="RD143"/>
      <c r="RE143"/>
      <c r="RF143"/>
      <c r="RG143"/>
      <c r="RH143"/>
      <c r="RI143"/>
      <c r="RJ143"/>
      <c r="RK143"/>
      <c r="RL143"/>
      <c r="RM143"/>
      <c r="RN143"/>
      <c r="RO143"/>
      <c r="RP143"/>
      <c r="RQ143"/>
      <c r="RR143"/>
      <c r="RS143"/>
      <c r="RT143"/>
      <c r="RU143"/>
      <c r="RV143"/>
      <c r="RW143"/>
      <c r="RX143"/>
      <c r="RY143"/>
      <c r="RZ143"/>
      <c r="SA143"/>
      <c r="SB143"/>
      <c r="SC143"/>
      <c r="SD143"/>
      <c r="SE143"/>
      <c r="SF143"/>
      <c r="SG143"/>
      <c r="SH143"/>
      <c r="SI143"/>
      <c r="SJ143"/>
      <c r="SK143"/>
      <c r="SL143"/>
      <c r="SM143"/>
      <c r="SN143"/>
    </row>
    <row r="144" spans="1:508" ht="16.5" customHeight="1" x14ac:dyDescent="0.2">
      <c r="A144" s="20">
        <v>1239</v>
      </c>
      <c r="B144" s="20" t="s">
        <v>76</v>
      </c>
      <c r="C144" s="20" t="s">
        <v>244</v>
      </c>
      <c r="D144" s="20" t="s">
        <v>30</v>
      </c>
      <c r="E144" s="20" t="s">
        <v>1345</v>
      </c>
      <c r="F144" s="22" t="s">
        <v>255</v>
      </c>
      <c r="G144" s="44" t="s">
        <v>42</v>
      </c>
      <c r="H144" s="20" t="s">
        <v>35</v>
      </c>
      <c r="I144" s="20" t="s">
        <v>81</v>
      </c>
      <c r="J144" s="22" t="s">
        <v>247</v>
      </c>
      <c r="K144" s="20"/>
      <c r="L144" s="20"/>
      <c r="M144" s="20"/>
      <c r="N144" s="20"/>
      <c r="O144" s="48"/>
      <c r="P144" s="23">
        <v>198775000</v>
      </c>
      <c r="Q144" s="24">
        <v>1</v>
      </c>
      <c r="R144" s="25">
        <v>45658</v>
      </c>
      <c r="S144" s="20" t="s">
        <v>83</v>
      </c>
      <c r="T144" s="26">
        <v>2385300000</v>
      </c>
      <c r="U144" s="27" t="s">
        <v>39</v>
      </c>
      <c r="V144" s="28" t="s">
        <v>40</v>
      </c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  <c r="BB144"/>
      <c r="BC144"/>
      <c r="BD144"/>
      <c r="BE144"/>
      <c r="BF144"/>
      <c r="BG144"/>
      <c r="BH144"/>
      <c r="BI144"/>
      <c r="BJ144"/>
      <c r="BK144"/>
      <c r="BL144"/>
      <c r="BM144"/>
      <c r="BN144"/>
      <c r="BO144"/>
      <c r="BP144"/>
      <c r="BQ144"/>
      <c r="BR144"/>
      <c r="BS144"/>
      <c r="BT144"/>
      <c r="BU144"/>
      <c r="BV144"/>
      <c r="BW144"/>
      <c r="BX144"/>
      <c r="BY144"/>
      <c r="BZ144"/>
      <c r="CA144"/>
      <c r="CB144"/>
      <c r="CC144"/>
      <c r="CD144"/>
      <c r="CE144"/>
      <c r="CF144"/>
      <c r="CG144"/>
      <c r="CH144"/>
      <c r="CI144"/>
      <c r="CJ144"/>
      <c r="CK144"/>
      <c r="CL144"/>
      <c r="CM144"/>
      <c r="CN144"/>
      <c r="CO144"/>
      <c r="CP144"/>
      <c r="CQ144"/>
      <c r="CR144"/>
      <c r="CS144"/>
      <c r="CT144"/>
      <c r="CU144"/>
      <c r="CV144"/>
      <c r="CW144"/>
      <c r="CX144"/>
      <c r="CY144"/>
      <c r="CZ144"/>
      <c r="DA144"/>
      <c r="DB144"/>
      <c r="DC144"/>
      <c r="DD144"/>
      <c r="DE144"/>
      <c r="DF144"/>
      <c r="DG144"/>
      <c r="DH144"/>
      <c r="DI144"/>
      <c r="DJ144"/>
      <c r="DK144"/>
      <c r="DL144"/>
      <c r="DM144"/>
      <c r="DN144"/>
      <c r="DO144"/>
      <c r="DP144"/>
      <c r="DQ144"/>
      <c r="DR144"/>
      <c r="DS144"/>
      <c r="DT144"/>
      <c r="DU144"/>
      <c r="DV144"/>
      <c r="DW144"/>
      <c r="DX144"/>
      <c r="DY144"/>
      <c r="DZ144"/>
      <c r="EA144"/>
      <c r="EB144"/>
      <c r="EC144"/>
      <c r="ED144"/>
      <c r="EE144"/>
      <c r="EF144"/>
      <c r="EG144"/>
      <c r="EH144"/>
      <c r="EI144"/>
      <c r="EJ144"/>
      <c r="EK144"/>
      <c r="EL144"/>
      <c r="EM144"/>
      <c r="EN144"/>
      <c r="EO144"/>
      <c r="EP144"/>
      <c r="EQ144"/>
      <c r="ER144"/>
      <c r="ES144"/>
      <c r="ET144"/>
      <c r="EU144"/>
      <c r="EV144"/>
      <c r="EW144"/>
      <c r="EX144"/>
      <c r="EY144"/>
      <c r="EZ144"/>
      <c r="FA144"/>
      <c r="FB144"/>
      <c r="FC144"/>
      <c r="FD144"/>
      <c r="FE144"/>
      <c r="FF144"/>
      <c r="FG144"/>
      <c r="FH144"/>
      <c r="FI144"/>
      <c r="FJ144"/>
      <c r="FK144"/>
      <c r="FL144"/>
      <c r="FM144"/>
      <c r="FN144"/>
      <c r="FO144"/>
      <c r="FP144"/>
      <c r="FQ144"/>
      <c r="FR144"/>
      <c r="FS144"/>
      <c r="FT144"/>
      <c r="FU144"/>
      <c r="FV144"/>
      <c r="FW144"/>
      <c r="FX144"/>
      <c r="FY144"/>
      <c r="FZ144"/>
      <c r="GA144"/>
      <c r="GB144"/>
      <c r="GC144"/>
      <c r="GD144"/>
      <c r="GE144"/>
      <c r="GF144"/>
      <c r="GG144"/>
      <c r="GH144"/>
      <c r="GI144"/>
      <c r="GJ144"/>
      <c r="GK144"/>
      <c r="GL144"/>
      <c r="GM144"/>
      <c r="GN144"/>
      <c r="GO144"/>
      <c r="GP144"/>
      <c r="GQ144"/>
      <c r="GR144"/>
      <c r="GS144"/>
      <c r="GT144"/>
      <c r="GU144"/>
      <c r="GV144"/>
      <c r="GW144"/>
      <c r="GX144"/>
      <c r="GY144"/>
      <c r="GZ144"/>
      <c r="HA144"/>
      <c r="HB144"/>
      <c r="HC144"/>
      <c r="HD144"/>
      <c r="HE144"/>
      <c r="HF144"/>
      <c r="HG144"/>
      <c r="HH144"/>
      <c r="HI144"/>
      <c r="HJ144"/>
      <c r="HK144"/>
      <c r="HL144"/>
      <c r="HM144"/>
      <c r="HN144"/>
      <c r="HO144"/>
      <c r="HP144"/>
      <c r="HQ144"/>
      <c r="HR144"/>
      <c r="HS144"/>
      <c r="HT144"/>
      <c r="HU144"/>
      <c r="HV144"/>
      <c r="HW144"/>
      <c r="HX144"/>
      <c r="HY144"/>
      <c r="HZ144"/>
      <c r="IA144"/>
      <c r="IB144"/>
      <c r="IC144"/>
      <c r="ID144"/>
      <c r="IE144"/>
      <c r="IF144"/>
      <c r="IG144"/>
      <c r="IH144"/>
      <c r="II144"/>
      <c r="IJ144"/>
      <c r="IK144"/>
      <c r="IL144"/>
      <c r="IM144"/>
      <c r="IN144"/>
      <c r="IO144"/>
      <c r="IP144"/>
      <c r="IQ144"/>
      <c r="IR144"/>
      <c r="IS144"/>
      <c r="IT144"/>
      <c r="IU144"/>
      <c r="IV144"/>
      <c r="IW144"/>
      <c r="IX144"/>
      <c r="IY144"/>
      <c r="IZ144"/>
      <c r="JA144"/>
      <c r="JB144"/>
      <c r="JC144"/>
      <c r="JD144"/>
      <c r="JE144"/>
      <c r="JF144"/>
      <c r="JG144"/>
      <c r="JH144"/>
      <c r="JI144"/>
      <c r="JJ144"/>
      <c r="JK144"/>
      <c r="JL144"/>
      <c r="JM144"/>
      <c r="JN144"/>
      <c r="JO144"/>
      <c r="JP144"/>
      <c r="JQ144"/>
      <c r="JR144"/>
      <c r="JS144"/>
      <c r="JT144"/>
      <c r="JU144"/>
      <c r="JV144"/>
      <c r="JW144"/>
      <c r="JX144"/>
      <c r="JY144"/>
      <c r="JZ144"/>
      <c r="KA144"/>
      <c r="KB144"/>
      <c r="KC144"/>
      <c r="KD144"/>
      <c r="KE144"/>
      <c r="KF144"/>
      <c r="KG144"/>
      <c r="KH144"/>
      <c r="KI144"/>
      <c r="KJ144"/>
      <c r="KK144"/>
      <c r="KL144"/>
      <c r="KM144"/>
      <c r="KN144"/>
      <c r="KO144"/>
      <c r="KP144"/>
      <c r="KQ144"/>
      <c r="KR144"/>
      <c r="KS144"/>
      <c r="KT144"/>
      <c r="KU144"/>
      <c r="KV144"/>
      <c r="KW144"/>
      <c r="KX144"/>
      <c r="KY144"/>
      <c r="KZ144"/>
      <c r="LA144"/>
      <c r="LB144"/>
      <c r="LC144"/>
      <c r="LD144"/>
      <c r="LE144"/>
      <c r="LF144"/>
      <c r="LG144"/>
      <c r="LH144"/>
      <c r="LI144"/>
      <c r="LJ144"/>
      <c r="LK144"/>
      <c r="LL144"/>
      <c r="LM144"/>
      <c r="LN144"/>
      <c r="LO144"/>
      <c r="LP144"/>
      <c r="LQ144"/>
      <c r="LR144"/>
      <c r="LS144"/>
      <c r="LT144"/>
      <c r="LU144"/>
      <c r="LV144"/>
      <c r="LW144"/>
      <c r="LX144"/>
      <c r="LY144"/>
      <c r="LZ144"/>
      <c r="MA144"/>
      <c r="MB144"/>
      <c r="MC144"/>
      <c r="MD144"/>
      <c r="ME144"/>
      <c r="MF144"/>
      <c r="MG144"/>
      <c r="MH144"/>
      <c r="MI144"/>
      <c r="MJ144"/>
      <c r="MK144"/>
      <c r="ML144"/>
      <c r="MM144"/>
      <c r="MN144"/>
      <c r="MO144"/>
      <c r="MP144"/>
      <c r="MQ144"/>
      <c r="MR144"/>
      <c r="MS144"/>
      <c r="MT144"/>
      <c r="MU144"/>
      <c r="MV144"/>
      <c r="MW144"/>
      <c r="MX144"/>
      <c r="MY144"/>
      <c r="MZ144"/>
      <c r="NA144"/>
      <c r="NB144"/>
      <c r="NC144"/>
      <c r="ND144"/>
      <c r="NE144"/>
      <c r="NF144"/>
      <c r="NG144"/>
      <c r="NH144"/>
      <c r="NI144"/>
      <c r="NJ144"/>
      <c r="NK144"/>
      <c r="NL144"/>
      <c r="NM144"/>
      <c r="NN144"/>
      <c r="NO144"/>
      <c r="NP144"/>
      <c r="NQ144"/>
      <c r="NR144"/>
      <c r="NS144"/>
      <c r="NT144"/>
      <c r="NU144"/>
      <c r="NV144"/>
      <c r="NW144"/>
      <c r="NX144"/>
      <c r="NY144"/>
      <c r="NZ144"/>
      <c r="OA144"/>
      <c r="OB144"/>
      <c r="OC144"/>
      <c r="OD144"/>
      <c r="OE144"/>
      <c r="OF144"/>
      <c r="OG144"/>
      <c r="OH144"/>
      <c r="OI144"/>
      <c r="OJ144"/>
      <c r="OK144"/>
      <c r="OL144"/>
      <c r="OM144"/>
      <c r="ON144"/>
      <c r="OO144"/>
      <c r="OP144"/>
      <c r="OQ144"/>
      <c r="OR144"/>
      <c r="OS144"/>
      <c r="OT144"/>
      <c r="OU144"/>
      <c r="OV144"/>
      <c r="OW144"/>
      <c r="OX144"/>
      <c r="OY144"/>
      <c r="OZ144"/>
      <c r="PA144"/>
      <c r="PB144"/>
      <c r="PC144"/>
      <c r="PD144"/>
      <c r="PE144"/>
      <c r="PF144"/>
      <c r="PG144"/>
      <c r="PH144"/>
      <c r="PI144"/>
      <c r="PJ144"/>
      <c r="PK144"/>
      <c r="PL144"/>
      <c r="PM144"/>
      <c r="PN144"/>
      <c r="PO144"/>
      <c r="PP144"/>
      <c r="PQ144"/>
      <c r="PR144"/>
      <c r="PS144"/>
      <c r="PT144"/>
      <c r="PU144"/>
      <c r="PV144"/>
      <c r="PW144"/>
      <c r="PX144"/>
      <c r="PY144"/>
      <c r="PZ144"/>
      <c r="QA144"/>
      <c r="QB144"/>
      <c r="QC144"/>
      <c r="QD144"/>
      <c r="QE144"/>
      <c r="QF144"/>
      <c r="QG144"/>
      <c r="QH144"/>
      <c r="QI144"/>
      <c r="QJ144"/>
      <c r="QK144"/>
      <c r="QL144"/>
      <c r="QM144"/>
      <c r="QN144"/>
      <c r="QO144"/>
      <c r="QP144"/>
      <c r="QQ144"/>
      <c r="QR144"/>
      <c r="QS144"/>
      <c r="QT144"/>
      <c r="QU144"/>
      <c r="QV144"/>
      <c r="QW144"/>
      <c r="QX144"/>
      <c r="QY144"/>
      <c r="QZ144"/>
      <c r="RA144"/>
      <c r="RB144"/>
      <c r="RC144"/>
      <c r="RD144"/>
      <c r="RE144"/>
      <c r="RF144"/>
      <c r="RG144"/>
      <c r="RH144"/>
      <c r="RI144"/>
      <c r="RJ144"/>
      <c r="RK144"/>
      <c r="RL144"/>
      <c r="RM144"/>
      <c r="RN144"/>
      <c r="RO144"/>
      <c r="RP144"/>
      <c r="RQ144"/>
      <c r="RR144"/>
      <c r="RS144"/>
      <c r="RT144"/>
      <c r="RU144"/>
      <c r="RV144"/>
      <c r="RW144"/>
      <c r="RX144"/>
      <c r="RY144"/>
      <c r="RZ144"/>
      <c r="SA144"/>
      <c r="SB144"/>
      <c r="SC144"/>
      <c r="SD144"/>
      <c r="SE144"/>
      <c r="SF144"/>
      <c r="SG144"/>
      <c r="SH144"/>
      <c r="SI144"/>
      <c r="SJ144"/>
      <c r="SK144"/>
      <c r="SL144"/>
      <c r="SM144"/>
      <c r="SN144"/>
    </row>
    <row r="145" spans="1:510" ht="16.5" customHeight="1" x14ac:dyDescent="0.2">
      <c r="A145" s="20">
        <v>1243</v>
      </c>
      <c r="B145" s="20" t="s">
        <v>76</v>
      </c>
      <c r="C145" s="20" t="s">
        <v>244</v>
      </c>
      <c r="D145" s="20" t="s">
        <v>30</v>
      </c>
      <c r="E145" s="20" t="s">
        <v>1345</v>
      </c>
      <c r="F145" s="22" t="s">
        <v>256</v>
      </c>
      <c r="G145" s="44" t="s">
        <v>37</v>
      </c>
      <c r="H145" s="20" t="s">
        <v>35</v>
      </c>
      <c r="I145" s="20" t="s">
        <v>81</v>
      </c>
      <c r="J145" s="22" t="s">
        <v>247</v>
      </c>
      <c r="K145" s="20"/>
      <c r="L145" s="20"/>
      <c r="M145" s="20"/>
      <c r="N145" s="20"/>
      <c r="O145" s="48"/>
      <c r="P145" s="23">
        <v>42432345</v>
      </c>
      <c r="Q145" s="24">
        <v>1</v>
      </c>
      <c r="R145" s="25">
        <v>45658</v>
      </c>
      <c r="S145" s="20" t="s">
        <v>83</v>
      </c>
      <c r="T145" s="26">
        <v>509188140</v>
      </c>
      <c r="U145" s="27" t="s">
        <v>39</v>
      </c>
      <c r="V145" s="28" t="s">
        <v>40</v>
      </c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/>
      <c r="BC145"/>
      <c r="BD145"/>
      <c r="BE145"/>
      <c r="BF145"/>
      <c r="BG145"/>
      <c r="BH145"/>
      <c r="BI145"/>
      <c r="BJ145"/>
      <c r="BK145"/>
      <c r="BL145"/>
      <c r="BM145"/>
      <c r="BN145"/>
      <c r="BO145"/>
      <c r="BP145"/>
      <c r="BQ145"/>
      <c r="BR145"/>
      <c r="BS145"/>
      <c r="BT145"/>
      <c r="BU145"/>
      <c r="BV145"/>
      <c r="BW145"/>
      <c r="BX145"/>
      <c r="BY145"/>
      <c r="BZ145"/>
      <c r="CA145"/>
      <c r="CB145"/>
      <c r="CC145"/>
      <c r="CD145"/>
      <c r="CE145"/>
      <c r="CF145"/>
      <c r="CG145"/>
      <c r="CH145"/>
      <c r="CI145"/>
      <c r="CJ145"/>
      <c r="CK145"/>
      <c r="CL145"/>
      <c r="CM145"/>
      <c r="CN145"/>
      <c r="CO145"/>
      <c r="CP145"/>
      <c r="CQ145"/>
      <c r="CR145"/>
      <c r="CS145"/>
      <c r="CT145"/>
      <c r="CU145"/>
      <c r="CV145"/>
      <c r="CW145"/>
      <c r="CX145"/>
      <c r="CY145"/>
      <c r="CZ145"/>
      <c r="DA145"/>
      <c r="DB145"/>
      <c r="DC145"/>
      <c r="DD145"/>
      <c r="DE145"/>
      <c r="DF145"/>
      <c r="DG145"/>
      <c r="DH145"/>
      <c r="DI145"/>
      <c r="DJ145"/>
      <c r="DK145"/>
      <c r="DL145"/>
      <c r="DM145"/>
      <c r="DN145"/>
      <c r="DO145"/>
      <c r="DP145"/>
      <c r="DQ145"/>
      <c r="DR145"/>
      <c r="DS145"/>
      <c r="DT145"/>
      <c r="DU145"/>
      <c r="DV145"/>
      <c r="DW145"/>
      <c r="DX145"/>
      <c r="DY145"/>
      <c r="DZ145"/>
      <c r="EA145"/>
      <c r="EB145"/>
      <c r="EC145"/>
      <c r="ED145"/>
      <c r="EE145"/>
      <c r="EF145"/>
      <c r="EG145"/>
      <c r="EH145"/>
      <c r="EI145"/>
      <c r="EJ145"/>
      <c r="EK145"/>
      <c r="EL145"/>
      <c r="EM145"/>
      <c r="EN145"/>
      <c r="EO145"/>
      <c r="EP145"/>
      <c r="EQ145"/>
      <c r="ER145"/>
      <c r="ES145"/>
      <c r="ET145"/>
      <c r="EU145"/>
      <c r="EV145"/>
      <c r="EW145"/>
      <c r="EX145"/>
      <c r="EY145"/>
      <c r="EZ145"/>
      <c r="FA145"/>
      <c r="FB145"/>
      <c r="FC145"/>
      <c r="FD145"/>
      <c r="FE145"/>
      <c r="FF145"/>
      <c r="FG145"/>
      <c r="FH145"/>
      <c r="FI145"/>
      <c r="FJ145"/>
      <c r="FK145"/>
      <c r="FL145"/>
      <c r="FM145"/>
      <c r="FN145"/>
      <c r="FO145"/>
      <c r="FP145"/>
      <c r="FQ145"/>
      <c r="FR145"/>
      <c r="FS145"/>
      <c r="FT145"/>
      <c r="FU145"/>
      <c r="FV145"/>
      <c r="FW145"/>
      <c r="FX145"/>
      <c r="FY145"/>
      <c r="FZ145"/>
      <c r="GA145"/>
      <c r="GB145"/>
      <c r="GC145"/>
      <c r="GD145"/>
      <c r="GE145"/>
      <c r="GF145"/>
      <c r="GG145"/>
      <c r="GH145"/>
      <c r="GI145"/>
      <c r="GJ145"/>
      <c r="GK145"/>
      <c r="GL145"/>
      <c r="GM145"/>
      <c r="GN145"/>
      <c r="GO145"/>
      <c r="GP145"/>
      <c r="GQ145"/>
      <c r="GR145"/>
      <c r="GS145"/>
      <c r="GT145"/>
      <c r="GU145"/>
      <c r="GV145"/>
      <c r="GW145"/>
      <c r="GX145"/>
      <c r="GY145"/>
      <c r="GZ145"/>
      <c r="HA145"/>
      <c r="HB145"/>
      <c r="HC145"/>
      <c r="HD145"/>
      <c r="HE145"/>
      <c r="HF145"/>
      <c r="HG145"/>
      <c r="HH145"/>
      <c r="HI145"/>
      <c r="HJ145"/>
      <c r="HK145"/>
      <c r="HL145"/>
      <c r="HM145"/>
      <c r="HN145"/>
      <c r="HO145"/>
      <c r="HP145"/>
      <c r="HQ145"/>
      <c r="HR145"/>
      <c r="HS145"/>
      <c r="HT145"/>
      <c r="HU145"/>
      <c r="HV145"/>
      <c r="HW145"/>
      <c r="HX145"/>
      <c r="HY145"/>
      <c r="HZ145"/>
      <c r="IA145"/>
      <c r="IB145"/>
      <c r="IC145"/>
      <c r="ID145"/>
      <c r="IE145"/>
      <c r="IF145"/>
      <c r="IG145"/>
      <c r="IH145"/>
      <c r="II145"/>
      <c r="IJ145"/>
      <c r="IK145"/>
      <c r="IL145"/>
      <c r="IM145"/>
      <c r="IN145"/>
      <c r="IO145"/>
      <c r="IP145"/>
      <c r="IQ145"/>
      <c r="IR145"/>
      <c r="IS145"/>
      <c r="IT145"/>
      <c r="IU145"/>
      <c r="IV145"/>
      <c r="IW145"/>
      <c r="IX145"/>
      <c r="IY145"/>
      <c r="IZ145"/>
      <c r="JA145"/>
      <c r="JB145"/>
      <c r="JC145"/>
      <c r="JD145"/>
      <c r="JE145"/>
      <c r="JF145"/>
      <c r="JG145"/>
      <c r="JH145"/>
      <c r="JI145"/>
      <c r="JJ145"/>
      <c r="JK145"/>
      <c r="JL145"/>
      <c r="JM145"/>
      <c r="JN145"/>
      <c r="JO145"/>
      <c r="JP145"/>
      <c r="JQ145"/>
      <c r="JR145"/>
      <c r="JS145"/>
      <c r="JT145"/>
      <c r="JU145"/>
      <c r="JV145"/>
      <c r="JW145"/>
      <c r="JX145"/>
      <c r="JY145"/>
      <c r="JZ145"/>
      <c r="KA145"/>
      <c r="KB145"/>
      <c r="KC145"/>
      <c r="KD145"/>
      <c r="KE145"/>
      <c r="KF145"/>
      <c r="KG145"/>
      <c r="KH145"/>
      <c r="KI145"/>
      <c r="KJ145"/>
      <c r="KK145"/>
      <c r="KL145"/>
      <c r="KM145"/>
      <c r="KN145"/>
      <c r="KO145"/>
      <c r="KP145"/>
      <c r="KQ145"/>
      <c r="KR145"/>
      <c r="KS145"/>
      <c r="KT145"/>
      <c r="KU145"/>
      <c r="KV145"/>
      <c r="KW145"/>
      <c r="KX145"/>
      <c r="KY145"/>
      <c r="KZ145"/>
      <c r="LA145"/>
      <c r="LB145"/>
      <c r="LC145"/>
      <c r="LD145"/>
      <c r="LE145"/>
      <c r="LF145"/>
      <c r="LG145"/>
      <c r="LH145"/>
      <c r="LI145"/>
      <c r="LJ145"/>
      <c r="LK145"/>
      <c r="LL145"/>
      <c r="LM145"/>
      <c r="LN145"/>
      <c r="LO145"/>
      <c r="LP145"/>
      <c r="LQ145"/>
      <c r="LR145"/>
      <c r="LS145"/>
      <c r="LT145"/>
      <c r="LU145"/>
      <c r="LV145"/>
      <c r="LW145"/>
      <c r="LX145"/>
      <c r="LY145"/>
      <c r="LZ145"/>
      <c r="MA145"/>
      <c r="MB145"/>
      <c r="MC145"/>
      <c r="MD145"/>
      <c r="ME145"/>
      <c r="MF145"/>
      <c r="MG145"/>
      <c r="MH145"/>
      <c r="MI145"/>
      <c r="MJ145"/>
      <c r="MK145"/>
      <c r="ML145"/>
      <c r="MM145"/>
      <c r="MN145"/>
      <c r="MO145"/>
      <c r="MP145"/>
      <c r="MQ145"/>
      <c r="MR145"/>
      <c r="MS145"/>
      <c r="MT145"/>
      <c r="MU145"/>
      <c r="MV145"/>
      <c r="MW145"/>
      <c r="MX145"/>
      <c r="MY145"/>
      <c r="MZ145"/>
      <c r="NA145"/>
      <c r="NB145"/>
      <c r="NC145"/>
      <c r="ND145"/>
      <c r="NE145"/>
      <c r="NF145"/>
      <c r="NG145"/>
      <c r="NH145"/>
      <c r="NI145"/>
      <c r="NJ145"/>
      <c r="NK145"/>
      <c r="NL145"/>
      <c r="NM145"/>
      <c r="NN145"/>
      <c r="NO145"/>
      <c r="NP145"/>
      <c r="NQ145"/>
      <c r="NR145"/>
      <c r="NS145"/>
      <c r="NT145"/>
      <c r="NU145"/>
      <c r="NV145"/>
      <c r="NW145"/>
      <c r="NX145"/>
      <c r="NY145"/>
      <c r="NZ145"/>
      <c r="OA145"/>
      <c r="OB145"/>
      <c r="OC145"/>
      <c r="OD145"/>
      <c r="OE145"/>
      <c r="OF145"/>
      <c r="OG145"/>
      <c r="OH145"/>
      <c r="OI145"/>
      <c r="OJ145"/>
      <c r="OK145"/>
      <c r="OL145"/>
      <c r="OM145"/>
      <c r="ON145"/>
      <c r="OO145"/>
      <c r="OP145"/>
      <c r="OQ145"/>
      <c r="OR145"/>
      <c r="OS145"/>
      <c r="OT145"/>
      <c r="OU145"/>
      <c r="OV145"/>
      <c r="OW145"/>
      <c r="OX145"/>
      <c r="OY145"/>
      <c r="OZ145"/>
      <c r="PA145"/>
      <c r="PB145"/>
      <c r="PC145"/>
      <c r="PD145"/>
      <c r="PE145"/>
      <c r="PF145"/>
      <c r="PG145"/>
      <c r="PH145"/>
      <c r="PI145"/>
      <c r="PJ145"/>
      <c r="PK145"/>
      <c r="PL145"/>
      <c r="PM145"/>
      <c r="PN145"/>
      <c r="PO145"/>
      <c r="PP145"/>
      <c r="PQ145"/>
      <c r="PR145"/>
      <c r="PS145"/>
      <c r="PT145"/>
      <c r="PU145"/>
      <c r="PV145"/>
      <c r="PW145"/>
      <c r="PX145"/>
      <c r="PY145"/>
      <c r="PZ145"/>
      <c r="QA145"/>
      <c r="QB145"/>
      <c r="QC145"/>
      <c r="QD145"/>
      <c r="QE145"/>
      <c r="QF145"/>
      <c r="QG145"/>
      <c r="QH145"/>
      <c r="QI145"/>
      <c r="QJ145"/>
      <c r="QK145"/>
      <c r="QL145"/>
      <c r="QM145"/>
      <c r="QN145"/>
      <c r="QO145"/>
      <c r="QP145"/>
      <c r="QQ145"/>
      <c r="QR145"/>
      <c r="QS145"/>
      <c r="QT145"/>
      <c r="QU145"/>
      <c r="QV145"/>
      <c r="QW145"/>
      <c r="QX145"/>
      <c r="QY145"/>
      <c r="QZ145"/>
      <c r="RA145"/>
      <c r="RB145"/>
      <c r="RC145"/>
      <c r="RD145"/>
      <c r="RE145"/>
      <c r="RF145"/>
      <c r="RG145"/>
      <c r="RH145"/>
      <c r="RI145"/>
      <c r="RJ145"/>
      <c r="RK145"/>
      <c r="RL145"/>
      <c r="RM145"/>
      <c r="RN145"/>
      <c r="RO145"/>
      <c r="RP145"/>
      <c r="RQ145"/>
      <c r="RR145"/>
      <c r="RS145"/>
      <c r="RT145"/>
      <c r="RU145"/>
      <c r="RV145"/>
      <c r="RW145"/>
      <c r="RX145"/>
      <c r="RY145"/>
      <c r="RZ145"/>
      <c r="SA145"/>
      <c r="SB145"/>
      <c r="SC145"/>
      <c r="SD145"/>
      <c r="SE145"/>
      <c r="SF145"/>
      <c r="SG145"/>
      <c r="SH145"/>
      <c r="SI145"/>
      <c r="SJ145"/>
      <c r="SK145"/>
      <c r="SL145"/>
      <c r="SM145"/>
      <c r="SN145"/>
    </row>
    <row r="146" spans="1:510" ht="16.5" customHeight="1" x14ac:dyDescent="0.2">
      <c r="A146" s="20">
        <v>1245</v>
      </c>
      <c r="B146" s="20" t="s">
        <v>76</v>
      </c>
      <c r="C146" s="20" t="s">
        <v>244</v>
      </c>
      <c r="D146" s="20" t="s">
        <v>30</v>
      </c>
      <c r="E146" s="20" t="s">
        <v>1345</v>
      </c>
      <c r="F146" s="22" t="s">
        <v>257</v>
      </c>
      <c r="G146" s="44" t="s">
        <v>42</v>
      </c>
      <c r="H146" s="20" t="s">
        <v>35</v>
      </c>
      <c r="I146" s="20" t="s">
        <v>27</v>
      </c>
      <c r="J146" s="22" t="s">
        <v>258</v>
      </c>
      <c r="K146" s="20" t="s">
        <v>259</v>
      </c>
      <c r="L146" s="20" t="s">
        <v>260</v>
      </c>
      <c r="M146" s="20">
        <v>6</v>
      </c>
      <c r="N146" s="49">
        <v>45468</v>
      </c>
      <c r="O146" s="48">
        <v>0</v>
      </c>
      <c r="P146" s="23">
        <v>66000000</v>
      </c>
      <c r="Q146" s="24">
        <v>1</v>
      </c>
      <c r="R146" s="25">
        <v>45839</v>
      </c>
      <c r="S146" s="20" t="s">
        <v>29</v>
      </c>
      <c r="T146" s="26">
        <v>396000000</v>
      </c>
      <c r="U146" s="27" t="s">
        <v>39</v>
      </c>
      <c r="V146" s="28" t="s">
        <v>40</v>
      </c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/>
      <c r="AY146"/>
      <c r="AZ146"/>
      <c r="BA146"/>
      <c r="BB146"/>
      <c r="BC146"/>
      <c r="BD146"/>
      <c r="BE146"/>
      <c r="BF146"/>
      <c r="BG146"/>
      <c r="BH146"/>
      <c r="BI146"/>
      <c r="BJ146"/>
      <c r="BK146"/>
      <c r="BL146"/>
      <c r="BM146"/>
      <c r="BN146"/>
      <c r="BO146"/>
      <c r="BP146"/>
      <c r="BQ146"/>
      <c r="BR146"/>
      <c r="BS146"/>
      <c r="BT146"/>
      <c r="BU146"/>
      <c r="BV146"/>
      <c r="BW146"/>
      <c r="BX146"/>
      <c r="BY146"/>
      <c r="BZ146"/>
      <c r="CA146"/>
      <c r="CB146"/>
      <c r="CC146"/>
      <c r="CD146"/>
      <c r="CE146"/>
      <c r="CF146"/>
      <c r="CG146"/>
      <c r="CH146"/>
      <c r="CI146"/>
      <c r="CJ146"/>
      <c r="CK146"/>
      <c r="CL146"/>
      <c r="CM146"/>
      <c r="CN146"/>
      <c r="CO146"/>
      <c r="CP146"/>
      <c r="CQ146"/>
      <c r="CR146"/>
      <c r="CS146"/>
      <c r="CT146"/>
      <c r="CU146"/>
      <c r="CV146"/>
      <c r="CW146"/>
      <c r="CX146"/>
      <c r="CY146"/>
      <c r="CZ146"/>
      <c r="DA146"/>
      <c r="DB146"/>
      <c r="DC146"/>
      <c r="DD146"/>
      <c r="DE146"/>
      <c r="DF146"/>
      <c r="DG146"/>
      <c r="DH146"/>
      <c r="DI146"/>
      <c r="DJ146"/>
      <c r="DK146"/>
      <c r="DL146"/>
      <c r="DM146"/>
      <c r="DN146"/>
      <c r="DO146"/>
      <c r="DP146"/>
      <c r="DQ146"/>
      <c r="DR146"/>
      <c r="DS146"/>
      <c r="DT146"/>
      <c r="DU146"/>
      <c r="DV146"/>
      <c r="DW146"/>
      <c r="DX146"/>
      <c r="DY146"/>
      <c r="DZ146"/>
      <c r="EA146"/>
      <c r="EB146"/>
      <c r="EC146"/>
      <c r="ED146"/>
      <c r="EE146"/>
      <c r="EF146"/>
      <c r="EG146"/>
      <c r="EH146"/>
      <c r="EI146"/>
      <c r="EJ146"/>
      <c r="EK146"/>
      <c r="EL146"/>
      <c r="EM146"/>
      <c r="EN146"/>
      <c r="EO146"/>
      <c r="EP146"/>
      <c r="EQ146"/>
      <c r="ER146"/>
      <c r="ES146"/>
      <c r="ET146"/>
      <c r="EU146"/>
      <c r="EV146"/>
      <c r="EW146"/>
      <c r="EX146"/>
      <c r="EY146"/>
      <c r="EZ146"/>
      <c r="FA146"/>
      <c r="FB146"/>
      <c r="FC146"/>
      <c r="FD146"/>
      <c r="FE146"/>
      <c r="FF146"/>
      <c r="FG146"/>
      <c r="FH146"/>
      <c r="FI146"/>
      <c r="FJ146"/>
      <c r="FK146"/>
      <c r="FL146"/>
      <c r="FM146"/>
      <c r="FN146"/>
      <c r="FO146"/>
      <c r="FP146"/>
      <c r="FQ146"/>
      <c r="FR146"/>
      <c r="FS146"/>
      <c r="FT146"/>
      <c r="FU146"/>
      <c r="FV146"/>
      <c r="FW146"/>
      <c r="FX146"/>
      <c r="FY146"/>
      <c r="FZ146"/>
      <c r="GA146"/>
      <c r="GB146"/>
      <c r="GC146"/>
      <c r="GD146"/>
      <c r="GE146"/>
      <c r="GF146"/>
      <c r="GG146"/>
      <c r="GH146"/>
      <c r="GI146"/>
      <c r="GJ146"/>
      <c r="GK146"/>
      <c r="GL146"/>
      <c r="GM146"/>
      <c r="GN146"/>
      <c r="GO146"/>
      <c r="GP146"/>
      <c r="GQ146"/>
      <c r="GR146"/>
      <c r="GS146"/>
      <c r="GT146"/>
      <c r="GU146"/>
      <c r="GV146"/>
      <c r="GW146"/>
      <c r="GX146"/>
      <c r="GY146"/>
      <c r="GZ146"/>
      <c r="HA146"/>
      <c r="HB146"/>
      <c r="HC146"/>
      <c r="HD146"/>
      <c r="HE146"/>
      <c r="HF146"/>
      <c r="HG146"/>
      <c r="HH146"/>
      <c r="HI146"/>
      <c r="HJ146"/>
      <c r="HK146"/>
      <c r="HL146"/>
      <c r="HM146"/>
      <c r="HN146"/>
      <c r="HO146"/>
      <c r="HP146"/>
      <c r="HQ146"/>
      <c r="HR146"/>
      <c r="HS146"/>
      <c r="HT146"/>
      <c r="HU146"/>
      <c r="HV146"/>
      <c r="HW146"/>
      <c r="HX146"/>
      <c r="HY146"/>
      <c r="HZ146"/>
      <c r="IA146"/>
      <c r="IB146"/>
      <c r="IC146"/>
      <c r="ID146"/>
      <c r="IE146"/>
      <c r="IF146"/>
      <c r="IG146"/>
      <c r="IH146"/>
      <c r="II146"/>
      <c r="IJ146"/>
      <c r="IK146"/>
      <c r="IL146"/>
      <c r="IM146"/>
      <c r="IN146"/>
      <c r="IO146"/>
      <c r="IP146"/>
      <c r="IQ146"/>
      <c r="IR146"/>
      <c r="IS146"/>
      <c r="IT146"/>
      <c r="IU146"/>
      <c r="IV146"/>
      <c r="IW146"/>
      <c r="IX146"/>
      <c r="IY146"/>
      <c r="IZ146"/>
      <c r="JA146"/>
      <c r="JB146"/>
      <c r="JC146"/>
      <c r="JD146"/>
      <c r="JE146"/>
      <c r="JF146"/>
      <c r="JG146"/>
      <c r="JH146"/>
      <c r="JI146"/>
      <c r="JJ146"/>
      <c r="JK146"/>
      <c r="JL146"/>
      <c r="JM146"/>
      <c r="JN146"/>
      <c r="JO146"/>
      <c r="JP146"/>
      <c r="JQ146"/>
      <c r="JR146"/>
      <c r="JS146"/>
      <c r="JT146"/>
      <c r="JU146"/>
      <c r="JV146"/>
      <c r="JW146"/>
      <c r="JX146"/>
      <c r="JY146"/>
      <c r="JZ146"/>
      <c r="KA146"/>
      <c r="KB146"/>
      <c r="KC146"/>
      <c r="KD146"/>
      <c r="KE146"/>
      <c r="KF146"/>
      <c r="KG146"/>
      <c r="KH146"/>
      <c r="KI146"/>
      <c r="KJ146"/>
      <c r="KK146"/>
      <c r="KL146"/>
      <c r="KM146"/>
      <c r="KN146"/>
      <c r="KO146"/>
      <c r="KP146"/>
      <c r="KQ146"/>
      <c r="KR146"/>
      <c r="KS146"/>
      <c r="KT146"/>
      <c r="KU146"/>
      <c r="KV146"/>
      <c r="KW146"/>
      <c r="KX146"/>
      <c r="KY146"/>
      <c r="KZ146"/>
      <c r="LA146"/>
      <c r="LB146"/>
      <c r="LC146"/>
      <c r="LD146"/>
      <c r="LE146"/>
      <c r="LF146"/>
      <c r="LG146"/>
      <c r="LH146"/>
      <c r="LI146"/>
      <c r="LJ146"/>
      <c r="LK146"/>
      <c r="LL146"/>
      <c r="LM146"/>
      <c r="LN146"/>
      <c r="LO146"/>
      <c r="LP146"/>
      <c r="LQ146"/>
      <c r="LR146"/>
      <c r="LS146"/>
      <c r="LT146"/>
      <c r="LU146"/>
      <c r="LV146"/>
      <c r="LW146"/>
      <c r="LX146"/>
      <c r="LY146"/>
      <c r="LZ146"/>
      <c r="MA146"/>
      <c r="MB146"/>
      <c r="MC146"/>
      <c r="MD146"/>
      <c r="ME146"/>
      <c r="MF146"/>
      <c r="MG146"/>
      <c r="MH146"/>
      <c r="MI146"/>
      <c r="MJ146"/>
      <c r="MK146"/>
      <c r="ML146"/>
      <c r="MM146"/>
      <c r="MN146"/>
      <c r="MO146"/>
      <c r="MP146"/>
      <c r="MQ146"/>
      <c r="MR146"/>
      <c r="MS146"/>
      <c r="MT146"/>
      <c r="MU146"/>
      <c r="MV146"/>
      <c r="MW146"/>
      <c r="MX146"/>
      <c r="MY146"/>
      <c r="MZ146"/>
      <c r="NA146"/>
      <c r="NB146"/>
      <c r="NC146"/>
      <c r="ND146"/>
      <c r="NE146"/>
      <c r="NF146"/>
      <c r="NG146"/>
      <c r="NH146"/>
      <c r="NI146"/>
      <c r="NJ146"/>
      <c r="NK146"/>
      <c r="NL146"/>
      <c r="NM146"/>
      <c r="NN146"/>
      <c r="NO146"/>
      <c r="NP146"/>
      <c r="NQ146"/>
      <c r="NR146"/>
      <c r="NS146"/>
      <c r="NT146"/>
      <c r="NU146"/>
      <c r="NV146"/>
      <c r="NW146"/>
      <c r="NX146"/>
      <c r="NY146"/>
      <c r="NZ146"/>
      <c r="OA146"/>
      <c r="OB146"/>
      <c r="OC146"/>
      <c r="OD146"/>
      <c r="OE146"/>
      <c r="OF146"/>
      <c r="OG146"/>
      <c r="OH146"/>
      <c r="OI146"/>
      <c r="OJ146"/>
      <c r="OK146"/>
      <c r="OL146"/>
      <c r="OM146"/>
      <c r="ON146"/>
      <c r="OO146"/>
      <c r="OP146"/>
      <c r="OQ146"/>
      <c r="OR146"/>
      <c r="OS146"/>
      <c r="OT146"/>
      <c r="OU146"/>
      <c r="OV146"/>
      <c r="OW146"/>
      <c r="OX146"/>
      <c r="OY146"/>
      <c r="OZ146"/>
      <c r="PA146"/>
      <c r="PB146"/>
      <c r="PC146"/>
      <c r="PD146"/>
      <c r="PE146"/>
      <c r="PF146"/>
      <c r="PG146"/>
      <c r="PH146"/>
      <c r="PI146"/>
      <c r="PJ146"/>
      <c r="PK146"/>
      <c r="PL146"/>
      <c r="PM146"/>
      <c r="PN146"/>
      <c r="PO146"/>
      <c r="PP146"/>
      <c r="PQ146"/>
      <c r="PR146"/>
      <c r="PS146"/>
      <c r="PT146"/>
      <c r="PU146"/>
      <c r="PV146"/>
      <c r="PW146"/>
      <c r="PX146"/>
      <c r="PY146"/>
      <c r="PZ146"/>
      <c r="QA146"/>
      <c r="QB146"/>
      <c r="QC146"/>
      <c r="QD146"/>
      <c r="QE146"/>
      <c r="QF146"/>
      <c r="QG146"/>
      <c r="QH146"/>
      <c r="QI146"/>
      <c r="QJ146"/>
      <c r="QK146"/>
      <c r="QL146"/>
      <c r="QM146"/>
      <c r="QN146"/>
      <c r="QO146"/>
      <c r="QP146"/>
      <c r="QQ146"/>
      <c r="QR146"/>
      <c r="QS146"/>
      <c r="QT146"/>
      <c r="QU146"/>
      <c r="QV146"/>
      <c r="QW146"/>
      <c r="QX146"/>
      <c r="QY146"/>
      <c r="QZ146"/>
      <c r="RA146"/>
      <c r="RB146"/>
      <c r="RC146"/>
      <c r="RD146"/>
      <c r="RE146"/>
      <c r="RF146"/>
      <c r="RG146"/>
      <c r="RH146"/>
      <c r="RI146"/>
      <c r="RJ146"/>
      <c r="RK146"/>
      <c r="RL146"/>
      <c r="RM146"/>
      <c r="RN146"/>
      <c r="RO146"/>
      <c r="RP146"/>
      <c r="RQ146"/>
      <c r="RR146"/>
      <c r="RS146"/>
      <c r="RT146"/>
      <c r="RU146"/>
      <c r="RV146"/>
      <c r="RW146"/>
      <c r="RX146"/>
      <c r="RY146"/>
      <c r="RZ146"/>
      <c r="SA146"/>
      <c r="SB146"/>
      <c r="SC146"/>
      <c r="SD146"/>
      <c r="SE146"/>
      <c r="SF146"/>
      <c r="SG146"/>
      <c r="SH146"/>
      <c r="SI146"/>
      <c r="SJ146"/>
      <c r="SK146"/>
      <c r="SL146"/>
      <c r="SM146"/>
      <c r="SN146"/>
    </row>
    <row r="147" spans="1:510" ht="16.5" customHeight="1" x14ac:dyDescent="0.2">
      <c r="A147" s="20">
        <v>1251</v>
      </c>
      <c r="B147" s="20" t="s">
        <v>76</v>
      </c>
      <c r="C147" s="20" t="s">
        <v>244</v>
      </c>
      <c r="D147" s="20" t="s">
        <v>30</v>
      </c>
      <c r="E147" s="20" t="s">
        <v>1339</v>
      </c>
      <c r="F147" s="22" t="s">
        <v>261</v>
      </c>
      <c r="G147" s="44" t="s">
        <v>25</v>
      </c>
      <c r="H147" s="20" t="s">
        <v>26</v>
      </c>
      <c r="I147" s="20" t="s">
        <v>27</v>
      </c>
      <c r="J147" s="22" t="s">
        <v>247</v>
      </c>
      <c r="K147" s="20" t="s">
        <v>259</v>
      </c>
      <c r="L147" s="20" t="s">
        <v>262</v>
      </c>
      <c r="M147" s="20">
        <v>6</v>
      </c>
      <c r="N147" s="49">
        <v>45468</v>
      </c>
      <c r="O147" s="48">
        <v>0</v>
      </c>
      <c r="P147" s="23">
        <v>0</v>
      </c>
      <c r="Q147" s="24">
        <v>1</v>
      </c>
      <c r="R147" s="25">
        <v>45839</v>
      </c>
      <c r="S147" s="20" t="s">
        <v>83</v>
      </c>
      <c r="T147" s="26">
        <v>0</v>
      </c>
      <c r="U147" s="27" t="s">
        <v>39</v>
      </c>
      <c r="V147" s="28" t="s">
        <v>40</v>
      </c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  <c r="AZ147"/>
      <c r="BA147"/>
      <c r="BB147"/>
      <c r="BC147"/>
      <c r="BD147"/>
      <c r="BE147"/>
      <c r="BF147"/>
      <c r="BG147"/>
      <c r="BH147"/>
      <c r="BI147"/>
      <c r="BJ147"/>
      <c r="BK147"/>
      <c r="BL147"/>
      <c r="BM147"/>
      <c r="BN147"/>
      <c r="BO147"/>
      <c r="BP147"/>
      <c r="BQ147"/>
      <c r="BR147"/>
      <c r="BS147"/>
      <c r="BT147"/>
      <c r="BU147"/>
      <c r="BV147"/>
      <c r="BW147"/>
      <c r="BX147"/>
      <c r="BY147"/>
      <c r="BZ147"/>
      <c r="CA147"/>
      <c r="CB147"/>
      <c r="CC147"/>
      <c r="CD147"/>
      <c r="CE147"/>
      <c r="CF147"/>
      <c r="CG147"/>
      <c r="CH147"/>
      <c r="CI147"/>
      <c r="CJ147"/>
      <c r="CK147"/>
      <c r="CL147"/>
      <c r="CM147"/>
      <c r="CN147"/>
      <c r="CO147"/>
      <c r="CP147"/>
      <c r="CQ147"/>
      <c r="CR147"/>
      <c r="CS147"/>
      <c r="CT147"/>
      <c r="CU147"/>
      <c r="CV147"/>
      <c r="CW147"/>
      <c r="CX147"/>
      <c r="CY147"/>
      <c r="CZ147"/>
      <c r="DA147"/>
      <c r="DB147"/>
      <c r="DC147"/>
      <c r="DD147"/>
      <c r="DE147"/>
      <c r="DF147"/>
      <c r="DG147"/>
      <c r="DH147"/>
      <c r="DI147"/>
      <c r="DJ147"/>
      <c r="DK147"/>
      <c r="DL147"/>
      <c r="DM147"/>
      <c r="DN147"/>
      <c r="DO147"/>
      <c r="DP147"/>
      <c r="DQ147"/>
      <c r="DR147"/>
      <c r="DS147"/>
      <c r="DT147"/>
      <c r="DU147"/>
      <c r="DV147"/>
      <c r="DW147"/>
      <c r="DX147"/>
      <c r="DY147"/>
      <c r="DZ147"/>
      <c r="EA147"/>
      <c r="EB147"/>
      <c r="EC147"/>
      <c r="ED147"/>
      <c r="EE147"/>
      <c r="EF147"/>
      <c r="EG147"/>
      <c r="EH147"/>
      <c r="EI147"/>
      <c r="EJ147"/>
      <c r="EK147"/>
      <c r="EL147"/>
      <c r="EM147"/>
      <c r="EN147"/>
      <c r="EO147"/>
      <c r="EP147"/>
      <c r="EQ147"/>
      <c r="ER147"/>
      <c r="ES147"/>
      <c r="ET147"/>
      <c r="EU147"/>
      <c r="EV147"/>
      <c r="EW147"/>
      <c r="EX147"/>
      <c r="EY147"/>
      <c r="EZ147"/>
      <c r="FA147"/>
      <c r="FB147"/>
      <c r="FC147"/>
      <c r="FD147"/>
      <c r="FE147"/>
      <c r="FF147"/>
      <c r="FG147"/>
      <c r="FH147"/>
      <c r="FI147"/>
      <c r="FJ147"/>
      <c r="FK147"/>
      <c r="FL147"/>
      <c r="FM147"/>
      <c r="FN147"/>
      <c r="FO147"/>
      <c r="FP147"/>
      <c r="FQ147"/>
      <c r="FR147"/>
      <c r="FS147"/>
      <c r="FT147"/>
      <c r="FU147"/>
      <c r="FV147"/>
      <c r="FW147"/>
      <c r="FX147"/>
      <c r="FY147"/>
      <c r="FZ147"/>
      <c r="GA147"/>
      <c r="GB147"/>
      <c r="GC147"/>
      <c r="GD147"/>
      <c r="GE147"/>
      <c r="GF147"/>
      <c r="GG147"/>
      <c r="GH147"/>
      <c r="GI147"/>
      <c r="GJ147"/>
      <c r="GK147"/>
      <c r="GL147"/>
      <c r="GM147"/>
      <c r="GN147"/>
      <c r="GO147"/>
      <c r="GP147"/>
      <c r="GQ147"/>
      <c r="GR147"/>
      <c r="GS147"/>
      <c r="GT147"/>
      <c r="GU147"/>
      <c r="GV147"/>
      <c r="GW147"/>
      <c r="GX147"/>
      <c r="GY147"/>
      <c r="GZ147"/>
      <c r="HA147"/>
      <c r="HB147"/>
      <c r="HC147"/>
      <c r="HD147"/>
      <c r="HE147"/>
      <c r="HF147"/>
      <c r="HG147"/>
      <c r="HH147"/>
      <c r="HI147"/>
      <c r="HJ147"/>
      <c r="HK147"/>
      <c r="HL147"/>
      <c r="HM147"/>
      <c r="HN147"/>
      <c r="HO147"/>
      <c r="HP147"/>
      <c r="HQ147"/>
      <c r="HR147"/>
      <c r="HS147"/>
      <c r="HT147"/>
      <c r="HU147"/>
      <c r="HV147"/>
      <c r="HW147"/>
      <c r="HX147"/>
      <c r="HY147"/>
      <c r="HZ147"/>
      <c r="IA147"/>
      <c r="IB147"/>
      <c r="IC147"/>
      <c r="ID147"/>
      <c r="IE147"/>
      <c r="IF147"/>
      <c r="IG147"/>
      <c r="IH147"/>
      <c r="II147"/>
      <c r="IJ147"/>
      <c r="IK147"/>
      <c r="IL147"/>
      <c r="IM147"/>
      <c r="IN147"/>
      <c r="IO147"/>
      <c r="IP147"/>
      <c r="IQ147"/>
      <c r="IR147"/>
      <c r="IS147"/>
      <c r="IT147"/>
      <c r="IU147"/>
      <c r="IV147"/>
      <c r="IW147"/>
      <c r="IX147"/>
      <c r="IY147"/>
      <c r="IZ147"/>
      <c r="JA147"/>
      <c r="JB147"/>
      <c r="JC147"/>
      <c r="JD147"/>
      <c r="JE147"/>
      <c r="JF147"/>
      <c r="JG147"/>
      <c r="JH147"/>
      <c r="JI147"/>
      <c r="JJ147"/>
      <c r="JK147"/>
      <c r="JL147"/>
      <c r="JM147"/>
      <c r="JN147"/>
      <c r="JO147"/>
      <c r="JP147"/>
      <c r="JQ147"/>
      <c r="JR147"/>
      <c r="JS147"/>
      <c r="JT147"/>
      <c r="JU147"/>
      <c r="JV147"/>
      <c r="JW147"/>
      <c r="JX147"/>
      <c r="JY147"/>
      <c r="JZ147"/>
      <c r="KA147"/>
      <c r="KB147"/>
      <c r="KC147"/>
      <c r="KD147"/>
      <c r="KE147"/>
      <c r="KF147"/>
      <c r="KG147"/>
      <c r="KH147"/>
      <c r="KI147"/>
      <c r="KJ147"/>
      <c r="KK147"/>
      <c r="KL147"/>
      <c r="KM147"/>
      <c r="KN147"/>
      <c r="KO147"/>
      <c r="KP147"/>
      <c r="KQ147"/>
      <c r="KR147"/>
      <c r="KS147"/>
      <c r="KT147"/>
      <c r="KU147"/>
      <c r="KV147"/>
      <c r="KW147"/>
      <c r="KX147"/>
      <c r="KY147"/>
      <c r="KZ147"/>
      <c r="LA147"/>
      <c r="LB147"/>
      <c r="LC147"/>
      <c r="LD147"/>
      <c r="LE147"/>
      <c r="LF147"/>
      <c r="LG147"/>
      <c r="LH147"/>
      <c r="LI147"/>
      <c r="LJ147"/>
      <c r="LK147"/>
      <c r="LL147"/>
      <c r="LM147"/>
      <c r="LN147"/>
      <c r="LO147"/>
      <c r="LP147"/>
      <c r="LQ147"/>
      <c r="LR147"/>
      <c r="LS147"/>
      <c r="LT147"/>
      <c r="LU147"/>
      <c r="LV147"/>
      <c r="LW147"/>
      <c r="LX147"/>
      <c r="LY147"/>
      <c r="LZ147"/>
      <c r="MA147"/>
      <c r="MB147"/>
      <c r="MC147"/>
      <c r="MD147"/>
      <c r="ME147"/>
      <c r="MF147"/>
      <c r="MG147"/>
      <c r="MH147"/>
      <c r="MI147"/>
      <c r="MJ147"/>
      <c r="MK147"/>
      <c r="ML147"/>
      <c r="MM147"/>
      <c r="MN147"/>
      <c r="MO147"/>
      <c r="MP147"/>
      <c r="MQ147"/>
      <c r="MR147"/>
      <c r="MS147"/>
      <c r="MT147"/>
      <c r="MU147"/>
      <c r="MV147"/>
      <c r="MW147"/>
      <c r="MX147"/>
      <c r="MY147"/>
      <c r="MZ147"/>
      <c r="NA147"/>
      <c r="NB147"/>
      <c r="NC147"/>
      <c r="ND147"/>
      <c r="NE147"/>
      <c r="NF147"/>
      <c r="NG147"/>
      <c r="NH147"/>
      <c r="NI147"/>
      <c r="NJ147"/>
      <c r="NK147"/>
      <c r="NL147"/>
      <c r="NM147"/>
      <c r="NN147"/>
      <c r="NO147"/>
      <c r="NP147"/>
      <c r="NQ147"/>
      <c r="NR147"/>
      <c r="NS147"/>
      <c r="NT147"/>
      <c r="NU147"/>
      <c r="NV147"/>
      <c r="NW147"/>
      <c r="NX147"/>
      <c r="NY147"/>
      <c r="NZ147"/>
      <c r="OA147"/>
      <c r="OB147"/>
      <c r="OC147"/>
      <c r="OD147"/>
      <c r="OE147"/>
      <c r="OF147"/>
      <c r="OG147"/>
      <c r="OH147"/>
      <c r="OI147"/>
      <c r="OJ147"/>
      <c r="OK147"/>
      <c r="OL147"/>
      <c r="OM147"/>
      <c r="ON147"/>
      <c r="OO147"/>
      <c r="OP147"/>
      <c r="OQ147"/>
      <c r="OR147"/>
      <c r="OS147"/>
      <c r="OT147"/>
      <c r="OU147"/>
      <c r="OV147"/>
      <c r="OW147"/>
      <c r="OX147"/>
      <c r="OY147"/>
      <c r="OZ147"/>
      <c r="PA147"/>
      <c r="PB147"/>
      <c r="PC147"/>
      <c r="PD147"/>
      <c r="PE147"/>
      <c r="PF147"/>
      <c r="PG147"/>
      <c r="PH147"/>
      <c r="PI147"/>
      <c r="PJ147"/>
      <c r="PK147"/>
      <c r="PL147"/>
      <c r="PM147"/>
      <c r="PN147"/>
      <c r="PO147"/>
      <c r="PP147"/>
      <c r="PQ147"/>
      <c r="PR147"/>
      <c r="PS147"/>
      <c r="PT147"/>
      <c r="PU147"/>
      <c r="PV147"/>
      <c r="PW147"/>
      <c r="PX147"/>
      <c r="PY147"/>
      <c r="PZ147"/>
      <c r="QA147"/>
      <c r="QB147"/>
      <c r="QC147"/>
      <c r="QD147"/>
      <c r="QE147"/>
      <c r="QF147"/>
      <c r="QG147"/>
      <c r="QH147"/>
      <c r="QI147"/>
      <c r="QJ147"/>
      <c r="QK147"/>
      <c r="QL147"/>
      <c r="QM147"/>
      <c r="QN147"/>
      <c r="QO147"/>
      <c r="QP147"/>
      <c r="QQ147"/>
      <c r="QR147"/>
      <c r="QS147"/>
      <c r="QT147"/>
      <c r="QU147"/>
      <c r="QV147"/>
      <c r="QW147"/>
      <c r="QX147"/>
      <c r="QY147"/>
      <c r="QZ147"/>
      <c r="RA147"/>
      <c r="RB147"/>
      <c r="RC147"/>
      <c r="RD147"/>
      <c r="RE147"/>
      <c r="RF147"/>
      <c r="RG147"/>
      <c r="RH147"/>
      <c r="RI147"/>
      <c r="RJ147"/>
      <c r="RK147"/>
      <c r="RL147"/>
      <c r="RM147"/>
      <c r="RN147"/>
      <c r="RO147"/>
      <c r="RP147"/>
      <c r="RQ147"/>
      <c r="RR147"/>
      <c r="RS147"/>
      <c r="RT147"/>
      <c r="RU147"/>
      <c r="RV147"/>
      <c r="RW147"/>
      <c r="RX147"/>
      <c r="RY147"/>
      <c r="RZ147"/>
      <c r="SA147"/>
      <c r="SB147"/>
      <c r="SC147"/>
      <c r="SD147"/>
      <c r="SE147"/>
      <c r="SF147"/>
      <c r="SG147"/>
      <c r="SH147"/>
      <c r="SI147"/>
      <c r="SJ147"/>
      <c r="SK147"/>
      <c r="SL147"/>
      <c r="SM147"/>
      <c r="SN147"/>
    </row>
    <row r="148" spans="1:510" ht="16.5" customHeight="1" x14ac:dyDescent="0.2">
      <c r="A148" s="20">
        <v>1252</v>
      </c>
      <c r="B148" s="20" t="s">
        <v>76</v>
      </c>
      <c r="C148" s="20" t="s">
        <v>22</v>
      </c>
      <c r="D148" s="20" t="s">
        <v>30</v>
      </c>
      <c r="E148" s="20" t="s">
        <v>1345</v>
      </c>
      <c r="F148" s="22" t="s">
        <v>263</v>
      </c>
      <c r="G148" s="44" t="s">
        <v>42</v>
      </c>
      <c r="H148" s="20" t="s">
        <v>35</v>
      </c>
      <c r="I148" s="20" t="s">
        <v>27</v>
      </c>
      <c r="J148" s="22" t="s">
        <v>264</v>
      </c>
      <c r="K148" s="20" t="s">
        <v>265</v>
      </c>
      <c r="L148" s="20" t="s">
        <v>266</v>
      </c>
      <c r="M148" s="20">
        <v>1</v>
      </c>
      <c r="N148" s="20" t="s">
        <v>267</v>
      </c>
      <c r="O148" s="48">
        <v>12500000000</v>
      </c>
      <c r="P148" s="23">
        <v>0</v>
      </c>
      <c r="Q148" s="24">
        <v>1</v>
      </c>
      <c r="R148" s="25">
        <v>45839</v>
      </c>
      <c r="S148" s="20" t="s">
        <v>83</v>
      </c>
      <c r="T148" s="26">
        <v>12500000000</v>
      </c>
      <c r="U148" s="27" t="s">
        <v>39</v>
      </c>
      <c r="V148" s="28" t="s">
        <v>40</v>
      </c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/>
      <c r="AZ148"/>
      <c r="BA148"/>
      <c r="BB148"/>
      <c r="BC148"/>
      <c r="BD148"/>
      <c r="BE148"/>
      <c r="BF148"/>
      <c r="BG148"/>
      <c r="BH148"/>
      <c r="BI148"/>
      <c r="BJ148"/>
      <c r="BK148"/>
      <c r="BL148"/>
      <c r="BM148"/>
      <c r="BN148"/>
      <c r="BO148"/>
      <c r="BP148"/>
      <c r="BQ148"/>
      <c r="BR148"/>
      <c r="BS148"/>
      <c r="BT148"/>
      <c r="BU148"/>
      <c r="BV148"/>
      <c r="BW148"/>
      <c r="BX148"/>
      <c r="BY148"/>
      <c r="BZ148"/>
      <c r="CA148"/>
      <c r="CB148"/>
      <c r="CC148"/>
      <c r="CD148"/>
      <c r="CE148"/>
      <c r="CF148"/>
      <c r="CG148"/>
      <c r="CH148"/>
      <c r="CI148"/>
      <c r="CJ148"/>
      <c r="CK148"/>
      <c r="CL148"/>
      <c r="CM148"/>
      <c r="CN148"/>
      <c r="CO148"/>
      <c r="CP148"/>
      <c r="CQ148"/>
      <c r="CR148"/>
      <c r="CS148"/>
      <c r="CT148"/>
      <c r="CU148"/>
      <c r="CV148"/>
      <c r="CW148"/>
      <c r="CX148"/>
      <c r="CY148"/>
      <c r="CZ148"/>
      <c r="DA148"/>
      <c r="DB148"/>
      <c r="DC148"/>
      <c r="DD148"/>
      <c r="DE148"/>
      <c r="DF148"/>
      <c r="DG148"/>
      <c r="DH148"/>
      <c r="DI148"/>
      <c r="DJ148"/>
      <c r="DK148"/>
      <c r="DL148"/>
      <c r="DM148"/>
      <c r="DN148"/>
      <c r="DO148"/>
      <c r="DP148"/>
      <c r="DQ148"/>
      <c r="DR148"/>
      <c r="DS148"/>
      <c r="DT148"/>
      <c r="DU148"/>
      <c r="DV148"/>
      <c r="DW148"/>
      <c r="DX148"/>
      <c r="DY148"/>
      <c r="DZ148"/>
      <c r="EA148"/>
      <c r="EB148"/>
      <c r="EC148"/>
      <c r="ED148"/>
      <c r="EE148"/>
      <c r="EF148"/>
      <c r="EG148"/>
      <c r="EH148"/>
      <c r="EI148"/>
      <c r="EJ148"/>
      <c r="EK148"/>
      <c r="EL148"/>
      <c r="EM148"/>
      <c r="EN148"/>
      <c r="EO148"/>
      <c r="EP148"/>
      <c r="EQ148"/>
      <c r="ER148"/>
      <c r="ES148"/>
      <c r="ET148"/>
      <c r="EU148"/>
      <c r="EV148"/>
      <c r="EW148"/>
      <c r="EX148"/>
      <c r="EY148"/>
      <c r="EZ148"/>
      <c r="FA148"/>
      <c r="FB148"/>
      <c r="FC148"/>
      <c r="FD148"/>
      <c r="FE148"/>
      <c r="FF148"/>
      <c r="FG148"/>
      <c r="FH148"/>
      <c r="FI148"/>
      <c r="FJ148"/>
      <c r="FK148"/>
      <c r="FL148"/>
      <c r="FM148"/>
      <c r="FN148"/>
      <c r="FO148"/>
      <c r="FP148"/>
      <c r="FQ148"/>
      <c r="FR148"/>
      <c r="FS148"/>
      <c r="FT148"/>
      <c r="FU148"/>
      <c r="FV148"/>
      <c r="FW148"/>
      <c r="FX148"/>
      <c r="FY148"/>
      <c r="FZ148"/>
      <c r="GA148"/>
      <c r="GB148"/>
      <c r="GC148"/>
      <c r="GD148"/>
      <c r="GE148"/>
      <c r="GF148"/>
      <c r="GG148"/>
      <c r="GH148"/>
      <c r="GI148"/>
      <c r="GJ148"/>
      <c r="GK148"/>
      <c r="GL148"/>
      <c r="GM148"/>
      <c r="GN148"/>
      <c r="GO148"/>
      <c r="GP148"/>
      <c r="GQ148"/>
      <c r="GR148"/>
      <c r="GS148"/>
      <c r="GT148"/>
      <c r="GU148"/>
      <c r="GV148"/>
      <c r="GW148"/>
      <c r="GX148"/>
      <c r="GY148"/>
      <c r="GZ148"/>
      <c r="HA148"/>
      <c r="HB148"/>
      <c r="HC148"/>
      <c r="HD148"/>
      <c r="HE148"/>
      <c r="HF148"/>
      <c r="HG148"/>
      <c r="HH148"/>
      <c r="HI148"/>
      <c r="HJ148"/>
      <c r="HK148"/>
      <c r="HL148"/>
      <c r="HM148"/>
      <c r="HN148"/>
      <c r="HO148"/>
      <c r="HP148"/>
      <c r="HQ148"/>
      <c r="HR148"/>
      <c r="HS148"/>
      <c r="HT148"/>
      <c r="HU148"/>
      <c r="HV148"/>
      <c r="HW148"/>
      <c r="HX148"/>
      <c r="HY148"/>
      <c r="HZ148"/>
      <c r="IA148"/>
      <c r="IB148"/>
      <c r="IC148"/>
      <c r="ID148"/>
      <c r="IE148"/>
      <c r="IF148"/>
      <c r="IG148"/>
      <c r="IH148"/>
      <c r="II148"/>
      <c r="IJ148"/>
      <c r="IK148"/>
      <c r="IL148"/>
      <c r="IM148"/>
      <c r="IN148"/>
      <c r="IO148"/>
      <c r="IP148"/>
      <c r="IQ148"/>
      <c r="IR148"/>
      <c r="IS148"/>
      <c r="IT148"/>
      <c r="IU148"/>
      <c r="IV148"/>
      <c r="IW148"/>
      <c r="IX148"/>
      <c r="IY148"/>
      <c r="IZ148"/>
      <c r="JA148"/>
      <c r="JB148"/>
      <c r="JC148"/>
      <c r="JD148"/>
      <c r="JE148"/>
      <c r="JF148"/>
      <c r="JG148"/>
      <c r="JH148"/>
      <c r="JI148"/>
      <c r="JJ148"/>
      <c r="JK148"/>
      <c r="JL148"/>
      <c r="JM148"/>
      <c r="JN148"/>
      <c r="JO148"/>
      <c r="JP148"/>
      <c r="JQ148"/>
      <c r="JR148"/>
      <c r="JS148"/>
      <c r="JT148"/>
      <c r="JU148"/>
      <c r="JV148"/>
      <c r="JW148"/>
      <c r="JX148"/>
      <c r="JY148"/>
      <c r="JZ148"/>
      <c r="KA148"/>
      <c r="KB148"/>
      <c r="KC148"/>
      <c r="KD148"/>
      <c r="KE148"/>
      <c r="KF148"/>
      <c r="KG148"/>
      <c r="KH148"/>
      <c r="KI148"/>
      <c r="KJ148"/>
      <c r="KK148"/>
      <c r="KL148"/>
      <c r="KM148"/>
      <c r="KN148"/>
      <c r="KO148"/>
      <c r="KP148"/>
      <c r="KQ148"/>
      <c r="KR148"/>
      <c r="KS148"/>
      <c r="KT148"/>
      <c r="KU148"/>
      <c r="KV148"/>
      <c r="KW148"/>
      <c r="KX148"/>
      <c r="KY148"/>
      <c r="KZ148"/>
      <c r="LA148"/>
      <c r="LB148"/>
      <c r="LC148"/>
      <c r="LD148"/>
      <c r="LE148"/>
      <c r="LF148"/>
      <c r="LG148"/>
      <c r="LH148"/>
      <c r="LI148"/>
      <c r="LJ148"/>
      <c r="LK148"/>
      <c r="LL148"/>
      <c r="LM148"/>
      <c r="LN148"/>
      <c r="LO148"/>
      <c r="LP148"/>
      <c r="LQ148"/>
      <c r="LR148"/>
      <c r="LS148"/>
      <c r="LT148"/>
      <c r="LU148"/>
      <c r="LV148"/>
      <c r="LW148"/>
      <c r="LX148"/>
      <c r="LY148"/>
      <c r="LZ148"/>
      <c r="MA148"/>
      <c r="MB148"/>
      <c r="MC148"/>
      <c r="MD148"/>
      <c r="ME148"/>
      <c r="MF148"/>
      <c r="MG148"/>
      <c r="MH148"/>
      <c r="MI148"/>
      <c r="MJ148"/>
      <c r="MK148"/>
      <c r="ML148"/>
      <c r="MM148"/>
      <c r="MN148"/>
      <c r="MO148"/>
      <c r="MP148"/>
      <c r="MQ148"/>
      <c r="MR148"/>
      <c r="MS148"/>
      <c r="MT148"/>
      <c r="MU148"/>
      <c r="MV148"/>
      <c r="MW148"/>
      <c r="MX148"/>
      <c r="MY148"/>
      <c r="MZ148"/>
      <c r="NA148"/>
      <c r="NB148"/>
      <c r="NC148"/>
      <c r="ND148"/>
      <c r="NE148"/>
      <c r="NF148"/>
      <c r="NG148"/>
      <c r="NH148"/>
      <c r="NI148"/>
      <c r="NJ148"/>
      <c r="NK148"/>
      <c r="NL148"/>
      <c r="NM148"/>
      <c r="NN148"/>
      <c r="NO148"/>
      <c r="NP148"/>
      <c r="NQ148"/>
      <c r="NR148"/>
      <c r="NS148"/>
      <c r="NT148"/>
      <c r="NU148"/>
      <c r="NV148"/>
      <c r="NW148"/>
      <c r="NX148"/>
      <c r="NY148"/>
      <c r="NZ148"/>
      <c r="OA148"/>
      <c r="OB148"/>
      <c r="OC148"/>
      <c r="OD148"/>
      <c r="OE148"/>
      <c r="OF148"/>
      <c r="OG148"/>
      <c r="OH148"/>
      <c r="OI148"/>
      <c r="OJ148"/>
      <c r="OK148"/>
      <c r="OL148"/>
      <c r="OM148"/>
      <c r="ON148"/>
      <c r="OO148"/>
      <c r="OP148"/>
      <c r="OQ148"/>
      <c r="OR148"/>
      <c r="OS148"/>
      <c r="OT148"/>
      <c r="OU148"/>
      <c r="OV148"/>
      <c r="OW148"/>
      <c r="OX148"/>
      <c r="OY148"/>
      <c r="OZ148"/>
      <c r="PA148"/>
      <c r="PB148"/>
      <c r="PC148"/>
      <c r="PD148"/>
      <c r="PE148"/>
      <c r="PF148"/>
      <c r="PG148"/>
      <c r="PH148"/>
      <c r="PI148"/>
      <c r="PJ148"/>
      <c r="PK148"/>
      <c r="PL148"/>
      <c r="PM148"/>
      <c r="PN148"/>
      <c r="PO148"/>
      <c r="PP148"/>
      <c r="PQ148"/>
      <c r="PR148"/>
      <c r="PS148"/>
      <c r="PT148"/>
      <c r="PU148"/>
      <c r="PV148"/>
      <c r="PW148"/>
      <c r="PX148"/>
      <c r="PY148"/>
      <c r="PZ148"/>
      <c r="QA148"/>
      <c r="QB148"/>
      <c r="QC148"/>
      <c r="QD148"/>
      <c r="QE148"/>
      <c r="QF148"/>
      <c r="QG148"/>
      <c r="QH148"/>
      <c r="QI148"/>
      <c r="QJ148"/>
      <c r="QK148"/>
      <c r="QL148"/>
      <c r="QM148"/>
      <c r="QN148"/>
      <c r="QO148"/>
      <c r="QP148"/>
      <c r="QQ148"/>
      <c r="QR148"/>
      <c r="QS148"/>
      <c r="QT148"/>
      <c r="QU148"/>
      <c r="QV148"/>
      <c r="QW148"/>
      <c r="QX148"/>
      <c r="QY148"/>
      <c r="QZ148"/>
      <c r="RA148"/>
      <c r="RB148"/>
      <c r="RC148"/>
      <c r="RD148"/>
      <c r="RE148"/>
      <c r="RF148"/>
      <c r="RG148"/>
      <c r="RH148"/>
      <c r="RI148"/>
      <c r="RJ148"/>
      <c r="RK148"/>
      <c r="RL148"/>
      <c r="RM148"/>
      <c r="RN148"/>
      <c r="RO148"/>
      <c r="RP148"/>
      <c r="RQ148"/>
      <c r="RR148"/>
      <c r="RS148"/>
      <c r="RT148"/>
      <c r="RU148"/>
      <c r="RV148"/>
      <c r="RW148"/>
      <c r="RX148"/>
      <c r="RY148"/>
      <c r="RZ148"/>
      <c r="SA148"/>
      <c r="SB148"/>
      <c r="SC148"/>
      <c r="SD148"/>
      <c r="SE148"/>
      <c r="SF148"/>
      <c r="SG148"/>
      <c r="SH148"/>
      <c r="SI148"/>
      <c r="SJ148"/>
      <c r="SK148"/>
      <c r="SL148"/>
      <c r="SM148"/>
      <c r="SN148"/>
    </row>
    <row r="149" spans="1:510" ht="16.5" customHeight="1" x14ac:dyDescent="0.2">
      <c r="A149" s="20">
        <v>1255</v>
      </c>
      <c r="B149" s="20" t="s">
        <v>76</v>
      </c>
      <c r="C149" s="20" t="s">
        <v>22</v>
      </c>
      <c r="D149" s="20" t="s">
        <v>30</v>
      </c>
      <c r="E149" s="20" t="s">
        <v>1345</v>
      </c>
      <c r="F149" s="22" t="s">
        <v>268</v>
      </c>
      <c r="G149" s="44" t="s">
        <v>42</v>
      </c>
      <c r="H149" s="20" t="s">
        <v>35</v>
      </c>
      <c r="I149" s="20" t="s">
        <v>27</v>
      </c>
      <c r="J149" s="22" t="s">
        <v>247</v>
      </c>
      <c r="K149" s="20" t="s">
        <v>269</v>
      </c>
      <c r="L149" s="20" t="s">
        <v>266</v>
      </c>
      <c r="M149" s="20">
        <v>1</v>
      </c>
      <c r="N149" s="49">
        <v>45468</v>
      </c>
      <c r="O149" s="48">
        <v>0</v>
      </c>
      <c r="P149" s="23">
        <v>0</v>
      </c>
      <c r="Q149" s="24">
        <v>1</v>
      </c>
      <c r="R149" s="25">
        <v>45839</v>
      </c>
      <c r="S149" s="20" t="s">
        <v>29</v>
      </c>
      <c r="T149" s="26">
        <v>0</v>
      </c>
      <c r="U149" s="27" t="s">
        <v>39</v>
      </c>
      <c r="V149" s="28" t="s">
        <v>40</v>
      </c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  <c r="BA149"/>
      <c r="BB149"/>
      <c r="BC149"/>
      <c r="BD149"/>
      <c r="BE149"/>
      <c r="BF149"/>
      <c r="BG149"/>
      <c r="BH149"/>
      <c r="BI149"/>
      <c r="BJ149"/>
      <c r="BK149"/>
      <c r="BL149"/>
      <c r="BM149"/>
      <c r="BN149"/>
      <c r="BO149"/>
      <c r="BP149"/>
      <c r="BQ149"/>
      <c r="BR149"/>
      <c r="BS149"/>
      <c r="BT149"/>
      <c r="BU149"/>
      <c r="BV149"/>
      <c r="BW149"/>
      <c r="BX149"/>
      <c r="BY149"/>
      <c r="BZ149"/>
      <c r="CA149"/>
      <c r="CB149"/>
      <c r="CC149"/>
      <c r="CD149"/>
      <c r="CE149"/>
      <c r="CF149"/>
      <c r="CG149"/>
      <c r="CH149"/>
      <c r="CI149"/>
      <c r="CJ149"/>
      <c r="CK149"/>
      <c r="CL149"/>
      <c r="CM149"/>
      <c r="CN149"/>
      <c r="CO149"/>
      <c r="CP149"/>
      <c r="CQ149"/>
      <c r="CR149"/>
      <c r="CS149"/>
      <c r="CT149"/>
      <c r="CU149"/>
      <c r="CV149"/>
      <c r="CW149"/>
      <c r="CX149"/>
      <c r="CY149"/>
      <c r="CZ149"/>
      <c r="DA149"/>
      <c r="DB149"/>
      <c r="DC149"/>
      <c r="DD149"/>
      <c r="DE149"/>
      <c r="DF149"/>
      <c r="DG149"/>
      <c r="DH149"/>
      <c r="DI149"/>
      <c r="DJ149"/>
      <c r="DK149"/>
      <c r="DL149"/>
      <c r="DM149"/>
      <c r="DN149"/>
      <c r="DO149"/>
      <c r="DP149"/>
      <c r="DQ149"/>
      <c r="DR149"/>
      <c r="DS149"/>
      <c r="DT149"/>
      <c r="DU149"/>
      <c r="DV149"/>
      <c r="DW149"/>
      <c r="DX149"/>
      <c r="DY149"/>
      <c r="DZ149"/>
      <c r="EA149"/>
      <c r="EB149"/>
      <c r="EC149"/>
      <c r="ED149"/>
      <c r="EE149"/>
      <c r="EF149"/>
      <c r="EG149"/>
      <c r="EH149"/>
      <c r="EI149"/>
      <c r="EJ149"/>
      <c r="EK149"/>
      <c r="EL149"/>
      <c r="EM149"/>
      <c r="EN149"/>
      <c r="EO149"/>
      <c r="EP149"/>
      <c r="EQ149"/>
      <c r="ER149"/>
      <c r="ES149"/>
      <c r="ET149"/>
      <c r="EU149"/>
      <c r="EV149"/>
      <c r="EW149"/>
      <c r="EX149"/>
      <c r="EY149"/>
      <c r="EZ149"/>
      <c r="FA149"/>
      <c r="FB149"/>
      <c r="FC149"/>
      <c r="FD149"/>
      <c r="FE149"/>
      <c r="FF149"/>
      <c r="FG149"/>
      <c r="FH149"/>
      <c r="FI149"/>
      <c r="FJ149"/>
      <c r="FK149"/>
      <c r="FL149"/>
      <c r="FM149"/>
      <c r="FN149"/>
      <c r="FO149"/>
      <c r="FP149"/>
      <c r="FQ149"/>
      <c r="FR149"/>
      <c r="FS149"/>
      <c r="FT149"/>
      <c r="FU149"/>
      <c r="FV149"/>
      <c r="FW149"/>
      <c r="FX149"/>
      <c r="FY149"/>
      <c r="FZ149"/>
      <c r="GA149"/>
      <c r="GB149"/>
      <c r="GC149"/>
      <c r="GD149"/>
      <c r="GE149"/>
      <c r="GF149"/>
      <c r="GG149"/>
      <c r="GH149"/>
      <c r="GI149"/>
      <c r="GJ149"/>
      <c r="GK149"/>
      <c r="GL149"/>
      <c r="GM149"/>
      <c r="GN149"/>
      <c r="GO149"/>
      <c r="GP149"/>
      <c r="GQ149"/>
      <c r="GR149"/>
      <c r="GS149"/>
      <c r="GT149"/>
      <c r="GU149"/>
      <c r="GV149"/>
      <c r="GW149"/>
      <c r="GX149"/>
      <c r="GY149"/>
      <c r="GZ149"/>
      <c r="HA149"/>
      <c r="HB149"/>
      <c r="HC149"/>
      <c r="HD149"/>
      <c r="HE149"/>
      <c r="HF149"/>
      <c r="HG149"/>
      <c r="HH149"/>
      <c r="HI149"/>
      <c r="HJ149"/>
      <c r="HK149"/>
      <c r="HL149"/>
      <c r="HM149"/>
      <c r="HN149"/>
      <c r="HO149"/>
      <c r="HP149"/>
      <c r="HQ149"/>
      <c r="HR149"/>
      <c r="HS149"/>
      <c r="HT149"/>
      <c r="HU149"/>
      <c r="HV149"/>
      <c r="HW149"/>
      <c r="HX149"/>
      <c r="HY149"/>
      <c r="HZ149"/>
      <c r="IA149"/>
      <c r="IB149"/>
      <c r="IC149"/>
      <c r="ID149"/>
      <c r="IE149"/>
      <c r="IF149"/>
      <c r="IG149"/>
      <c r="IH149"/>
      <c r="II149"/>
      <c r="IJ149"/>
      <c r="IK149"/>
      <c r="IL149"/>
      <c r="IM149"/>
      <c r="IN149"/>
      <c r="IO149"/>
      <c r="IP149"/>
      <c r="IQ149"/>
      <c r="IR149"/>
      <c r="IS149"/>
      <c r="IT149"/>
      <c r="IU149"/>
      <c r="IV149"/>
      <c r="IW149"/>
      <c r="IX149"/>
      <c r="IY149"/>
      <c r="IZ149"/>
      <c r="JA149"/>
      <c r="JB149"/>
      <c r="JC149"/>
      <c r="JD149"/>
      <c r="JE149"/>
      <c r="JF149"/>
      <c r="JG149"/>
      <c r="JH149"/>
      <c r="JI149"/>
      <c r="JJ149"/>
      <c r="JK149"/>
      <c r="JL149"/>
      <c r="JM149"/>
      <c r="JN149"/>
      <c r="JO149"/>
      <c r="JP149"/>
      <c r="JQ149"/>
      <c r="JR149"/>
      <c r="JS149"/>
      <c r="JT149"/>
      <c r="JU149"/>
      <c r="JV149"/>
      <c r="JW149"/>
      <c r="JX149"/>
      <c r="JY149"/>
      <c r="JZ149"/>
      <c r="KA149"/>
      <c r="KB149"/>
      <c r="KC149"/>
      <c r="KD149"/>
      <c r="KE149"/>
      <c r="KF149"/>
      <c r="KG149"/>
      <c r="KH149"/>
      <c r="KI149"/>
      <c r="KJ149"/>
      <c r="KK149"/>
      <c r="KL149"/>
      <c r="KM149"/>
      <c r="KN149"/>
      <c r="KO149"/>
      <c r="KP149"/>
      <c r="KQ149"/>
      <c r="KR149"/>
      <c r="KS149"/>
      <c r="KT149"/>
      <c r="KU149"/>
      <c r="KV149"/>
      <c r="KW149"/>
      <c r="KX149"/>
      <c r="KY149"/>
      <c r="KZ149"/>
      <c r="LA149"/>
      <c r="LB149"/>
      <c r="LC149"/>
      <c r="LD149"/>
      <c r="LE149"/>
      <c r="LF149"/>
      <c r="LG149"/>
      <c r="LH149"/>
      <c r="LI149"/>
      <c r="LJ149"/>
      <c r="LK149"/>
      <c r="LL149"/>
      <c r="LM149"/>
      <c r="LN149"/>
      <c r="LO149"/>
      <c r="LP149"/>
      <c r="LQ149"/>
      <c r="LR149"/>
      <c r="LS149"/>
      <c r="LT149"/>
      <c r="LU149"/>
      <c r="LV149"/>
      <c r="LW149"/>
      <c r="LX149"/>
      <c r="LY149"/>
      <c r="LZ149"/>
      <c r="MA149"/>
      <c r="MB149"/>
      <c r="MC149"/>
      <c r="MD149"/>
      <c r="ME149"/>
      <c r="MF149"/>
      <c r="MG149"/>
      <c r="MH149"/>
      <c r="MI149"/>
      <c r="MJ149"/>
      <c r="MK149"/>
      <c r="ML149"/>
      <c r="MM149"/>
      <c r="MN149"/>
      <c r="MO149"/>
      <c r="MP149"/>
      <c r="MQ149"/>
      <c r="MR149"/>
      <c r="MS149"/>
      <c r="MT149"/>
      <c r="MU149"/>
      <c r="MV149"/>
      <c r="MW149"/>
      <c r="MX149"/>
      <c r="MY149"/>
      <c r="MZ149"/>
      <c r="NA149"/>
      <c r="NB149"/>
      <c r="NC149"/>
      <c r="ND149"/>
      <c r="NE149"/>
      <c r="NF149"/>
      <c r="NG149"/>
      <c r="NH149"/>
      <c r="NI149"/>
      <c r="NJ149"/>
      <c r="NK149"/>
      <c r="NL149"/>
      <c r="NM149"/>
      <c r="NN149"/>
      <c r="NO149"/>
      <c r="NP149"/>
      <c r="NQ149"/>
      <c r="NR149"/>
      <c r="NS149"/>
      <c r="NT149"/>
      <c r="NU149"/>
      <c r="NV149"/>
      <c r="NW149"/>
      <c r="NX149"/>
      <c r="NY149"/>
      <c r="NZ149"/>
      <c r="OA149"/>
      <c r="OB149"/>
      <c r="OC149"/>
      <c r="OD149"/>
      <c r="OE149"/>
      <c r="OF149"/>
      <c r="OG149"/>
      <c r="OH149"/>
      <c r="OI149"/>
      <c r="OJ149"/>
      <c r="OK149"/>
      <c r="OL149"/>
      <c r="OM149"/>
      <c r="ON149"/>
      <c r="OO149"/>
      <c r="OP149"/>
      <c r="OQ149"/>
      <c r="OR149"/>
      <c r="OS149"/>
      <c r="OT149"/>
      <c r="OU149"/>
      <c r="OV149"/>
      <c r="OW149"/>
      <c r="OX149"/>
      <c r="OY149"/>
      <c r="OZ149"/>
      <c r="PA149"/>
      <c r="PB149"/>
      <c r="PC149"/>
      <c r="PD149"/>
      <c r="PE149"/>
      <c r="PF149"/>
      <c r="PG149"/>
      <c r="PH149"/>
      <c r="PI149"/>
      <c r="PJ149"/>
      <c r="PK149"/>
      <c r="PL149"/>
      <c r="PM149"/>
      <c r="PN149"/>
      <c r="PO149"/>
      <c r="PP149"/>
      <c r="PQ149"/>
      <c r="PR149"/>
      <c r="PS149"/>
      <c r="PT149"/>
      <c r="PU149"/>
      <c r="PV149"/>
      <c r="PW149"/>
      <c r="PX149"/>
      <c r="PY149"/>
      <c r="PZ149"/>
      <c r="QA149"/>
      <c r="QB149"/>
      <c r="QC149"/>
      <c r="QD149"/>
      <c r="QE149"/>
      <c r="QF149"/>
      <c r="QG149"/>
      <c r="QH149"/>
      <c r="QI149"/>
      <c r="QJ149"/>
      <c r="QK149"/>
      <c r="QL149"/>
      <c r="QM149"/>
      <c r="QN149"/>
      <c r="QO149"/>
      <c r="QP149"/>
      <c r="QQ149"/>
      <c r="QR149"/>
      <c r="QS149"/>
      <c r="QT149"/>
      <c r="QU149"/>
      <c r="QV149"/>
      <c r="QW149"/>
      <c r="QX149"/>
      <c r="QY149"/>
      <c r="QZ149"/>
      <c r="RA149"/>
      <c r="RB149"/>
      <c r="RC149"/>
      <c r="RD149"/>
      <c r="RE149"/>
      <c r="RF149"/>
      <c r="RG149"/>
      <c r="RH149"/>
      <c r="RI149"/>
      <c r="RJ149"/>
      <c r="RK149"/>
      <c r="RL149"/>
      <c r="RM149"/>
      <c r="RN149"/>
      <c r="RO149"/>
      <c r="RP149"/>
      <c r="RQ149"/>
      <c r="RR149"/>
      <c r="RS149"/>
      <c r="RT149"/>
      <c r="RU149"/>
      <c r="RV149"/>
      <c r="RW149"/>
      <c r="RX149"/>
      <c r="RY149"/>
      <c r="RZ149"/>
      <c r="SA149"/>
      <c r="SB149"/>
      <c r="SC149"/>
      <c r="SD149"/>
      <c r="SE149"/>
      <c r="SF149"/>
      <c r="SG149"/>
      <c r="SH149"/>
      <c r="SI149"/>
      <c r="SJ149"/>
      <c r="SK149"/>
      <c r="SL149"/>
      <c r="SM149"/>
      <c r="SN149"/>
    </row>
    <row r="150" spans="1:510" ht="16.5" customHeight="1" x14ac:dyDescent="0.2">
      <c r="A150" s="20">
        <v>1259</v>
      </c>
      <c r="B150" s="20" t="s">
        <v>76</v>
      </c>
      <c r="C150" s="20" t="s">
        <v>22</v>
      </c>
      <c r="D150" s="20" t="s">
        <v>30</v>
      </c>
      <c r="E150" s="20" t="s">
        <v>1340</v>
      </c>
      <c r="F150" s="22" t="s">
        <v>270</v>
      </c>
      <c r="G150" s="44" t="s">
        <v>25</v>
      </c>
      <c r="H150" s="20" t="s">
        <v>26</v>
      </c>
      <c r="I150" s="20" t="s">
        <v>27</v>
      </c>
      <c r="J150" s="22" t="s">
        <v>271</v>
      </c>
      <c r="K150" s="20" t="s">
        <v>272</v>
      </c>
      <c r="L150" s="20" t="s">
        <v>266</v>
      </c>
      <c r="M150" s="20">
        <v>1</v>
      </c>
      <c r="N150" s="49">
        <v>45468</v>
      </c>
      <c r="O150" s="48">
        <v>500000000</v>
      </c>
      <c r="P150" s="23">
        <v>0</v>
      </c>
      <c r="Q150" s="24">
        <v>1</v>
      </c>
      <c r="R150" s="25">
        <v>45839</v>
      </c>
      <c r="S150" s="20" t="s">
        <v>29</v>
      </c>
      <c r="T150" s="26">
        <v>500000000</v>
      </c>
      <c r="U150" s="27" t="s">
        <v>39</v>
      </c>
      <c r="V150" s="28" t="s">
        <v>40</v>
      </c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  <c r="AU150"/>
      <c r="AV150"/>
      <c r="AW150"/>
      <c r="AX150"/>
      <c r="AY150"/>
      <c r="AZ150"/>
      <c r="BA150"/>
      <c r="BB150"/>
      <c r="BC150"/>
      <c r="BD150"/>
      <c r="BE150"/>
      <c r="BF150"/>
      <c r="BG150"/>
      <c r="BH150"/>
      <c r="BI150"/>
      <c r="BJ150"/>
      <c r="BK150"/>
      <c r="BL150"/>
      <c r="BM150"/>
      <c r="BN150"/>
      <c r="BO150"/>
      <c r="BP150"/>
      <c r="BQ150"/>
      <c r="BR150"/>
      <c r="BS150"/>
      <c r="BT150"/>
      <c r="BU150"/>
      <c r="BV150"/>
      <c r="BW150"/>
      <c r="BX150"/>
      <c r="BY150"/>
      <c r="BZ150"/>
      <c r="CA150"/>
      <c r="CB150"/>
      <c r="CC150"/>
      <c r="CD150"/>
      <c r="CE150"/>
      <c r="CF150"/>
      <c r="CG150"/>
      <c r="CH150"/>
      <c r="CI150"/>
      <c r="CJ150"/>
      <c r="CK150"/>
      <c r="CL150"/>
      <c r="CM150"/>
      <c r="CN150"/>
      <c r="CO150"/>
      <c r="CP150"/>
      <c r="CQ150"/>
      <c r="CR150"/>
      <c r="CS150"/>
      <c r="CT150"/>
      <c r="CU150"/>
      <c r="CV150"/>
      <c r="CW150"/>
      <c r="CX150"/>
      <c r="CY150"/>
      <c r="CZ150"/>
      <c r="DA150"/>
      <c r="DB150"/>
      <c r="DC150"/>
      <c r="DD150"/>
      <c r="DE150"/>
      <c r="DF150"/>
      <c r="DG150"/>
      <c r="DH150"/>
      <c r="DI150"/>
      <c r="DJ150"/>
      <c r="DK150"/>
      <c r="DL150"/>
      <c r="DM150"/>
      <c r="DN150"/>
      <c r="DO150"/>
      <c r="DP150"/>
      <c r="DQ150"/>
      <c r="DR150"/>
      <c r="DS150"/>
      <c r="DT150"/>
      <c r="DU150"/>
      <c r="DV150"/>
      <c r="DW150"/>
      <c r="DX150"/>
      <c r="DY150"/>
      <c r="DZ150"/>
      <c r="EA150"/>
      <c r="EB150"/>
      <c r="EC150"/>
      <c r="ED150"/>
      <c r="EE150"/>
      <c r="EF150"/>
      <c r="EG150"/>
      <c r="EH150"/>
      <c r="EI150"/>
      <c r="EJ150"/>
      <c r="EK150"/>
      <c r="EL150"/>
      <c r="EM150"/>
      <c r="EN150"/>
      <c r="EO150"/>
      <c r="EP150"/>
      <c r="EQ150"/>
      <c r="ER150"/>
      <c r="ES150"/>
      <c r="ET150"/>
      <c r="EU150"/>
      <c r="EV150"/>
      <c r="EW150"/>
      <c r="EX150"/>
      <c r="EY150"/>
      <c r="EZ150"/>
      <c r="FA150"/>
      <c r="FB150"/>
      <c r="FC150"/>
      <c r="FD150"/>
      <c r="FE150"/>
      <c r="FF150"/>
      <c r="FG150"/>
      <c r="FH150"/>
      <c r="FI150"/>
      <c r="FJ150"/>
      <c r="FK150"/>
      <c r="FL150"/>
      <c r="FM150"/>
      <c r="FN150"/>
      <c r="FO150"/>
      <c r="FP150"/>
      <c r="FQ150"/>
      <c r="FR150"/>
      <c r="FS150"/>
      <c r="FT150"/>
      <c r="FU150"/>
      <c r="FV150"/>
      <c r="FW150"/>
      <c r="FX150"/>
      <c r="FY150"/>
      <c r="FZ150"/>
      <c r="GA150"/>
      <c r="GB150"/>
      <c r="GC150"/>
      <c r="GD150"/>
      <c r="GE150"/>
      <c r="GF150"/>
      <c r="GG150"/>
      <c r="GH150"/>
      <c r="GI150"/>
      <c r="GJ150"/>
      <c r="GK150"/>
      <c r="GL150"/>
      <c r="GM150"/>
      <c r="GN150"/>
      <c r="GO150"/>
      <c r="GP150"/>
      <c r="GQ150"/>
      <c r="GR150"/>
      <c r="GS150"/>
      <c r="GT150"/>
      <c r="GU150"/>
      <c r="GV150"/>
      <c r="GW150"/>
      <c r="GX150"/>
      <c r="GY150"/>
      <c r="GZ150"/>
      <c r="HA150"/>
      <c r="HB150"/>
      <c r="HC150"/>
      <c r="HD150"/>
      <c r="HE150"/>
      <c r="HF150"/>
      <c r="HG150"/>
      <c r="HH150"/>
      <c r="HI150"/>
      <c r="HJ150"/>
      <c r="HK150"/>
      <c r="HL150"/>
      <c r="HM150"/>
      <c r="HN150"/>
      <c r="HO150"/>
      <c r="HP150"/>
      <c r="HQ150"/>
      <c r="HR150"/>
      <c r="HS150"/>
      <c r="HT150"/>
      <c r="HU150"/>
      <c r="HV150"/>
      <c r="HW150"/>
      <c r="HX150"/>
      <c r="HY150"/>
      <c r="HZ150"/>
      <c r="IA150"/>
      <c r="IB150"/>
      <c r="IC150"/>
      <c r="ID150"/>
      <c r="IE150"/>
      <c r="IF150"/>
      <c r="IG150"/>
      <c r="IH150"/>
      <c r="II150"/>
      <c r="IJ150"/>
      <c r="IK150"/>
      <c r="IL150"/>
      <c r="IM150"/>
      <c r="IN150"/>
      <c r="IO150"/>
      <c r="IP150"/>
      <c r="IQ150"/>
      <c r="IR150"/>
      <c r="IS150"/>
      <c r="IT150"/>
      <c r="IU150"/>
      <c r="IV150"/>
      <c r="IW150"/>
      <c r="IX150"/>
      <c r="IY150"/>
      <c r="IZ150"/>
      <c r="JA150"/>
      <c r="JB150"/>
      <c r="JC150"/>
      <c r="JD150"/>
      <c r="JE150"/>
      <c r="JF150"/>
      <c r="JG150"/>
      <c r="JH150"/>
      <c r="JI150"/>
      <c r="JJ150"/>
      <c r="JK150"/>
      <c r="JL150"/>
      <c r="JM150"/>
      <c r="JN150"/>
      <c r="JO150"/>
      <c r="JP150"/>
      <c r="JQ150"/>
      <c r="JR150"/>
      <c r="JS150"/>
      <c r="JT150"/>
      <c r="JU150"/>
      <c r="JV150"/>
      <c r="JW150"/>
      <c r="JX150"/>
      <c r="JY150"/>
      <c r="JZ150"/>
      <c r="KA150"/>
      <c r="KB150"/>
      <c r="KC150"/>
      <c r="KD150"/>
      <c r="KE150"/>
      <c r="KF150"/>
      <c r="KG150"/>
      <c r="KH150"/>
      <c r="KI150"/>
      <c r="KJ150"/>
      <c r="KK150"/>
      <c r="KL150"/>
      <c r="KM150"/>
      <c r="KN150"/>
      <c r="KO150"/>
      <c r="KP150"/>
      <c r="KQ150"/>
      <c r="KR150"/>
      <c r="KS150"/>
      <c r="KT150"/>
      <c r="KU150"/>
      <c r="KV150"/>
      <c r="KW150"/>
      <c r="KX150"/>
      <c r="KY150"/>
      <c r="KZ150"/>
      <c r="LA150"/>
      <c r="LB150"/>
      <c r="LC150"/>
      <c r="LD150"/>
      <c r="LE150"/>
      <c r="LF150"/>
      <c r="LG150"/>
      <c r="LH150"/>
      <c r="LI150"/>
      <c r="LJ150"/>
      <c r="LK150"/>
      <c r="LL150"/>
      <c r="LM150"/>
      <c r="LN150"/>
      <c r="LO150"/>
      <c r="LP150"/>
      <c r="LQ150"/>
      <c r="LR150"/>
      <c r="LS150"/>
      <c r="LT150"/>
      <c r="LU150"/>
      <c r="LV150"/>
      <c r="LW150"/>
      <c r="LX150"/>
      <c r="LY150"/>
      <c r="LZ150"/>
      <c r="MA150"/>
      <c r="MB150"/>
      <c r="MC150"/>
      <c r="MD150"/>
      <c r="ME150"/>
      <c r="MF150"/>
      <c r="MG150"/>
      <c r="MH150"/>
      <c r="MI150"/>
      <c r="MJ150"/>
      <c r="MK150"/>
      <c r="ML150"/>
      <c r="MM150"/>
      <c r="MN150"/>
      <c r="MO150"/>
      <c r="MP150"/>
      <c r="MQ150"/>
      <c r="MR150"/>
      <c r="MS150"/>
      <c r="MT150"/>
      <c r="MU150"/>
      <c r="MV150"/>
      <c r="MW150"/>
      <c r="MX150"/>
      <c r="MY150"/>
      <c r="MZ150"/>
      <c r="NA150"/>
      <c r="NB150"/>
      <c r="NC150"/>
      <c r="ND150"/>
      <c r="NE150"/>
      <c r="NF150"/>
      <c r="NG150"/>
      <c r="NH150"/>
      <c r="NI150"/>
      <c r="NJ150"/>
      <c r="NK150"/>
      <c r="NL150"/>
      <c r="NM150"/>
      <c r="NN150"/>
      <c r="NO150"/>
      <c r="NP150"/>
      <c r="NQ150"/>
      <c r="NR150"/>
      <c r="NS150"/>
      <c r="NT150"/>
      <c r="NU150"/>
      <c r="NV150"/>
      <c r="NW150"/>
      <c r="NX150"/>
      <c r="NY150"/>
      <c r="NZ150"/>
      <c r="OA150"/>
      <c r="OB150"/>
      <c r="OC150"/>
      <c r="OD150"/>
      <c r="OE150"/>
      <c r="OF150"/>
      <c r="OG150"/>
      <c r="OH150"/>
      <c r="OI150"/>
      <c r="OJ150"/>
      <c r="OK150"/>
      <c r="OL150"/>
      <c r="OM150"/>
      <c r="ON150"/>
      <c r="OO150"/>
      <c r="OP150"/>
      <c r="OQ150"/>
      <c r="OR150"/>
      <c r="OS150"/>
      <c r="OT150"/>
      <c r="OU150"/>
      <c r="OV150"/>
      <c r="OW150"/>
      <c r="OX150"/>
      <c r="OY150"/>
      <c r="OZ150"/>
      <c r="PA150"/>
      <c r="PB150"/>
      <c r="PC150"/>
      <c r="PD150"/>
      <c r="PE150"/>
      <c r="PF150"/>
      <c r="PG150"/>
      <c r="PH150"/>
      <c r="PI150"/>
      <c r="PJ150"/>
      <c r="PK150"/>
      <c r="PL150"/>
      <c r="PM150"/>
      <c r="PN150"/>
      <c r="PO150"/>
      <c r="PP150"/>
      <c r="PQ150"/>
      <c r="PR150"/>
      <c r="PS150"/>
      <c r="PT150"/>
      <c r="PU150"/>
      <c r="PV150"/>
      <c r="PW150"/>
      <c r="PX150"/>
      <c r="PY150"/>
      <c r="PZ150"/>
      <c r="QA150"/>
      <c r="QB150"/>
      <c r="QC150"/>
      <c r="QD150"/>
      <c r="QE150"/>
      <c r="QF150"/>
      <c r="QG150"/>
      <c r="QH150"/>
      <c r="QI150"/>
      <c r="QJ150"/>
      <c r="QK150"/>
      <c r="QL150"/>
      <c r="QM150"/>
      <c r="QN150"/>
      <c r="QO150"/>
      <c r="QP150"/>
      <c r="QQ150"/>
      <c r="QR150"/>
      <c r="QS150"/>
      <c r="QT150"/>
      <c r="QU150"/>
      <c r="QV150"/>
      <c r="QW150"/>
      <c r="QX150"/>
      <c r="QY150"/>
      <c r="QZ150"/>
      <c r="RA150"/>
      <c r="RB150"/>
      <c r="RC150"/>
      <c r="RD150"/>
      <c r="RE150"/>
      <c r="RF150"/>
      <c r="RG150"/>
      <c r="RH150"/>
      <c r="RI150"/>
      <c r="RJ150"/>
      <c r="RK150"/>
      <c r="RL150"/>
      <c r="RM150"/>
      <c r="RN150"/>
      <c r="RO150"/>
      <c r="RP150"/>
      <c r="RQ150"/>
      <c r="RR150"/>
      <c r="RS150"/>
      <c r="RT150"/>
      <c r="RU150"/>
      <c r="RV150"/>
      <c r="RW150"/>
      <c r="RX150"/>
      <c r="RY150"/>
      <c r="RZ150"/>
      <c r="SA150"/>
      <c r="SB150"/>
      <c r="SC150"/>
      <c r="SD150"/>
      <c r="SE150"/>
      <c r="SF150"/>
      <c r="SG150"/>
      <c r="SH150"/>
      <c r="SI150"/>
      <c r="SJ150"/>
      <c r="SK150"/>
      <c r="SL150"/>
      <c r="SM150"/>
      <c r="SN150"/>
    </row>
    <row r="151" spans="1:510" ht="16.5" customHeight="1" x14ac:dyDescent="0.2">
      <c r="A151" s="20">
        <v>1262</v>
      </c>
      <c r="B151" s="20" t="s">
        <v>76</v>
      </c>
      <c r="C151" s="20" t="s">
        <v>244</v>
      </c>
      <c r="D151" s="20" t="s">
        <v>30</v>
      </c>
      <c r="E151" s="20" t="s">
        <v>1345</v>
      </c>
      <c r="F151" s="22" t="s">
        <v>273</v>
      </c>
      <c r="G151" s="44" t="s">
        <v>37</v>
      </c>
      <c r="H151" s="20" t="s">
        <v>35</v>
      </c>
      <c r="I151" s="20" t="s">
        <v>27</v>
      </c>
      <c r="J151" s="22" t="s">
        <v>274</v>
      </c>
      <c r="K151" s="20" t="s">
        <v>259</v>
      </c>
      <c r="L151" s="20" t="s">
        <v>275</v>
      </c>
      <c r="M151" s="20">
        <v>3</v>
      </c>
      <c r="N151" s="49">
        <v>45316</v>
      </c>
      <c r="O151" s="48">
        <v>0</v>
      </c>
      <c r="P151" s="23">
        <v>30000000</v>
      </c>
      <c r="Q151" s="24">
        <v>1</v>
      </c>
      <c r="R151" s="25">
        <v>45839</v>
      </c>
      <c r="S151" s="20" t="s">
        <v>29</v>
      </c>
      <c r="T151" s="26">
        <v>180000000</v>
      </c>
      <c r="U151" s="27" t="s">
        <v>39</v>
      </c>
      <c r="V151" s="28" t="s">
        <v>40</v>
      </c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/>
      <c r="AL151"/>
      <c r="AM151"/>
      <c r="AN151"/>
      <c r="AO151"/>
      <c r="AP151"/>
      <c r="AQ151"/>
      <c r="AR151"/>
      <c r="AS151"/>
      <c r="AT151"/>
      <c r="AU151"/>
      <c r="AV151"/>
      <c r="AW151"/>
      <c r="AX151"/>
      <c r="AY151"/>
      <c r="AZ151"/>
      <c r="BA151"/>
      <c r="BB151"/>
      <c r="BC151"/>
      <c r="BD151"/>
      <c r="BE151"/>
      <c r="BF151"/>
      <c r="BG151"/>
      <c r="BH151"/>
      <c r="BI151"/>
      <c r="BJ151"/>
      <c r="BK151"/>
      <c r="BL151"/>
      <c r="BM151"/>
      <c r="BN151"/>
      <c r="BO151"/>
      <c r="BP151"/>
      <c r="BQ151"/>
      <c r="BR151"/>
      <c r="BS151"/>
      <c r="BT151"/>
      <c r="BU151"/>
      <c r="BV151"/>
      <c r="BW151"/>
      <c r="BX151"/>
      <c r="BY151"/>
      <c r="BZ151"/>
      <c r="CA151"/>
      <c r="CB151"/>
      <c r="CC151"/>
      <c r="CD151"/>
      <c r="CE151"/>
      <c r="CF151"/>
      <c r="CG151"/>
      <c r="CH151"/>
      <c r="CI151"/>
      <c r="CJ151"/>
      <c r="CK151"/>
      <c r="CL151"/>
      <c r="CM151"/>
      <c r="CN151"/>
      <c r="CO151"/>
      <c r="CP151"/>
      <c r="CQ151"/>
      <c r="CR151"/>
      <c r="CS151"/>
      <c r="CT151"/>
      <c r="CU151"/>
      <c r="CV151"/>
      <c r="CW151"/>
      <c r="CX151"/>
      <c r="CY151"/>
      <c r="CZ151"/>
      <c r="DA151"/>
      <c r="DB151"/>
      <c r="DC151"/>
      <c r="DD151"/>
      <c r="DE151"/>
      <c r="DF151"/>
      <c r="DG151"/>
      <c r="DH151"/>
      <c r="DI151"/>
      <c r="DJ151"/>
      <c r="DK151"/>
      <c r="DL151"/>
      <c r="DM151"/>
      <c r="DN151"/>
      <c r="DO151"/>
      <c r="DP151"/>
      <c r="DQ151"/>
      <c r="DR151"/>
      <c r="DS151"/>
      <c r="DT151"/>
      <c r="DU151"/>
      <c r="DV151"/>
      <c r="DW151"/>
      <c r="DX151"/>
      <c r="DY151"/>
      <c r="DZ151"/>
      <c r="EA151"/>
      <c r="EB151"/>
      <c r="EC151"/>
      <c r="ED151"/>
      <c r="EE151"/>
      <c r="EF151"/>
      <c r="EG151"/>
      <c r="EH151"/>
      <c r="EI151"/>
      <c r="EJ151"/>
      <c r="EK151"/>
      <c r="EL151"/>
      <c r="EM151"/>
      <c r="EN151"/>
      <c r="EO151"/>
      <c r="EP151"/>
      <c r="EQ151"/>
      <c r="ER151"/>
      <c r="ES151"/>
      <c r="ET151"/>
      <c r="EU151"/>
      <c r="EV151"/>
      <c r="EW151"/>
      <c r="EX151"/>
      <c r="EY151"/>
      <c r="EZ151"/>
      <c r="FA151"/>
      <c r="FB151"/>
      <c r="FC151"/>
      <c r="FD151"/>
      <c r="FE151"/>
      <c r="FF151"/>
      <c r="FG151"/>
      <c r="FH151"/>
      <c r="FI151"/>
      <c r="FJ151"/>
      <c r="FK151"/>
      <c r="FL151"/>
      <c r="FM151"/>
      <c r="FN151"/>
      <c r="FO151"/>
      <c r="FP151"/>
      <c r="FQ151"/>
      <c r="FR151"/>
      <c r="FS151"/>
      <c r="FT151"/>
      <c r="FU151"/>
      <c r="FV151"/>
      <c r="FW151"/>
      <c r="FX151"/>
      <c r="FY151"/>
      <c r="FZ151"/>
      <c r="GA151"/>
      <c r="GB151"/>
      <c r="GC151"/>
      <c r="GD151"/>
      <c r="GE151"/>
      <c r="GF151"/>
      <c r="GG151"/>
      <c r="GH151"/>
      <c r="GI151"/>
      <c r="GJ151"/>
      <c r="GK151"/>
      <c r="GL151"/>
      <c r="GM151"/>
      <c r="GN151"/>
      <c r="GO151"/>
      <c r="GP151"/>
      <c r="GQ151"/>
      <c r="GR151"/>
      <c r="GS151"/>
      <c r="GT151"/>
      <c r="GU151"/>
      <c r="GV151"/>
      <c r="GW151"/>
      <c r="GX151"/>
      <c r="GY151"/>
      <c r="GZ151"/>
      <c r="HA151"/>
      <c r="HB151"/>
      <c r="HC151"/>
      <c r="HD151"/>
      <c r="HE151"/>
      <c r="HF151"/>
      <c r="HG151"/>
      <c r="HH151"/>
      <c r="HI151"/>
      <c r="HJ151"/>
      <c r="HK151"/>
      <c r="HL151"/>
      <c r="HM151"/>
      <c r="HN151"/>
      <c r="HO151"/>
      <c r="HP151"/>
      <c r="HQ151"/>
      <c r="HR151"/>
      <c r="HS151"/>
      <c r="HT151"/>
      <c r="HU151"/>
      <c r="HV151"/>
      <c r="HW151"/>
      <c r="HX151"/>
      <c r="HY151"/>
      <c r="HZ151"/>
      <c r="IA151"/>
      <c r="IB151"/>
      <c r="IC151"/>
      <c r="ID151"/>
      <c r="IE151"/>
      <c r="IF151"/>
      <c r="IG151"/>
      <c r="IH151"/>
      <c r="II151"/>
      <c r="IJ151"/>
      <c r="IK151"/>
      <c r="IL151"/>
      <c r="IM151"/>
      <c r="IN151"/>
      <c r="IO151"/>
      <c r="IP151"/>
      <c r="IQ151"/>
      <c r="IR151"/>
      <c r="IS151"/>
      <c r="IT151"/>
      <c r="IU151"/>
      <c r="IV151"/>
      <c r="IW151"/>
      <c r="IX151"/>
      <c r="IY151"/>
      <c r="IZ151"/>
      <c r="JA151"/>
      <c r="JB151"/>
      <c r="JC151"/>
      <c r="JD151"/>
      <c r="JE151"/>
      <c r="JF151"/>
      <c r="JG151"/>
      <c r="JH151"/>
      <c r="JI151"/>
      <c r="JJ151"/>
      <c r="JK151"/>
      <c r="JL151"/>
      <c r="JM151"/>
      <c r="JN151"/>
      <c r="JO151"/>
      <c r="JP151"/>
      <c r="JQ151"/>
      <c r="JR151"/>
      <c r="JS151"/>
      <c r="JT151"/>
      <c r="JU151"/>
      <c r="JV151"/>
      <c r="JW151"/>
      <c r="JX151"/>
      <c r="JY151"/>
      <c r="JZ151"/>
      <c r="KA151"/>
      <c r="KB151"/>
      <c r="KC151"/>
      <c r="KD151"/>
      <c r="KE151"/>
      <c r="KF151"/>
      <c r="KG151"/>
      <c r="KH151"/>
      <c r="KI151"/>
      <c r="KJ151"/>
      <c r="KK151"/>
      <c r="KL151"/>
      <c r="KM151"/>
      <c r="KN151"/>
      <c r="KO151"/>
      <c r="KP151"/>
      <c r="KQ151"/>
      <c r="KR151"/>
      <c r="KS151"/>
      <c r="KT151"/>
      <c r="KU151"/>
      <c r="KV151"/>
      <c r="KW151"/>
      <c r="KX151"/>
      <c r="KY151"/>
      <c r="KZ151"/>
      <c r="LA151"/>
      <c r="LB151"/>
      <c r="LC151"/>
      <c r="LD151"/>
      <c r="LE151"/>
      <c r="LF151"/>
      <c r="LG151"/>
      <c r="LH151"/>
      <c r="LI151"/>
      <c r="LJ151"/>
      <c r="LK151"/>
      <c r="LL151"/>
      <c r="LM151"/>
      <c r="LN151"/>
      <c r="LO151"/>
      <c r="LP151"/>
      <c r="LQ151"/>
      <c r="LR151"/>
      <c r="LS151"/>
      <c r="LT151"/>
      <c r="LU151"/>
      <c r="LV151"/>
      <c r="LW151"/>
      <c r="LX151"/>
      <c r="LY151"/>
      <c r="LZ151"/>
      <c r="MA151"/>
      <c r="MB151"/>
      <c r="MC151"/>
      <c r="MD151"/>
      <c r="ME151"/>
      <c r="MF151"/>
      <c r="MG151"/>
      <c r="MH151"/>
      <c r="MI151"/>
      <c r="MJ151"/>
      <c r="MK151"/>
      <c r="ML151"/>
      <c r="MM151"/>
      <c r="MN151"/>
      <c r="MO151"/>
      <c r="MP151"/>
      <c r="MQ151"/>
      <c r="MR151"/>
      <c r="MS151"/>
      <c r="MT151"/>
      <c r="MU151"/>
      <c r="MV151"/>
      <c r="MW151"/>
      <c r="MX151"/>
      <c r="MY151"/>
      <c r="MZ151"/>
      <c r="NA151"/>
      <c r="NB151"/>
      <c r="NC151"/>
      <c r="ND151"/>
      <c r="NE151"/>
      <c r="NF151"/>
      <c r="NG151"/>
      <c r="NH151"/>
      <c r="NI151"/>
      <c r="NJ151"/>
      <c r="NK151"/>
      <c r="NL151"/>
      <c r="NM151"/>
      <c r="NN151"/>
      <c r="NO151"/>
      <c r="NP151"/>
      <c r="NQ151"/>
      <c r="NR151"/>
      <c r="NS151"/>
      <c r="NT151"/>
      <c r="NU151"/>
      <c r="NV151"/>
      <c r="NW151"/>
      <c r="NX151"/>
      <c r="NY151"/>
      <c r="NZ151"/>
      <c r="OA151"/>
      <c r="OB151"/>
      <c r="OC151"/>
      <c r="OD151"/>
      <c r="OE151"/>
      <c r="OF151"/>
      <c r="OG151"/>
      <c r="OH151"/>
      <c r="OI151"/>
      <c r="OJ151"/>
      <c r="OK151"/>
      <c r="OL151"/>
      <c r="OM151"/>
      <c r="ON151"/>
      <c r="OO151"/>
      <c r="OP151"/>
      <c r="OQ151"/>
      <c r="OR151"/>
      <c r="OS151"/>
      <c r="OT151"/>
      <c r="OU151"/>
      <c r="OV151"/>
      <c r="OW151"/>
      <c r="OX151"/>
      <c r="OY151"/>
      <c r="OZ151"/>
      <c r="PA151"/>
      <c r="PB151"/>
      <c r="PC151"/>
      <c r="PD151"/>
      <c r="PE151"/>
      <c r="PF151"/>
      <c r="PG151"/>
      <c r="PH151"/>
      <c r="PI151"/>
      <c r="PJ151"/>
      <c r="PK151"/>
      <c r="PL151"/>
      <c r="PM151"/>
      <c r="PN151"/>
      <c r="PO151"/>
      <c r="PP151"/>
      <c r="PQ151"/>
      <c r="PR151"/>
      <c r="PS151"/>
      <c r="PT151"/>
      <c r="PU151"/>
      <c r="PV151"/>
      <c r="PW151"/>
      <c r="PX151"/>
      <c r="PY151"/>
      <c r="PZ151"/>
      <c r="QA151"/>
      <c r="QB151"/>
      <c r="QC151"/>
      <c r="QD151"/>
      <c r="QE151"/>
      <c r="QF151"/>
      <c r="QG151"/>
      <c r="QH151"/>
      <c r="QI151"/>
      <c r="QJ151"/>
      <c r="QK151"/>
      <c r="QL151"/>
      <c r="QM151"/>
      <c r="QN151"/>
      <c r="QO151"/>
      <c r="QP151"/>
      <c r="QQ151"/>
      <c r="QR151"/>
      <c r="QS151"/>
      <c r="QT151"/>
      <c r="QU151"/>
      <c r="QV151"/>
      <c r="QW151"/>
      <c r="QX151"/>
      <c r="QY151"/>
      <c r="QZ151"/>
      <c r="RA151"/>
      <c r="RB151"/>
      <c r="RC151"/>
      <c r="RD151"/>
      <c r="RE151"/>
      <c r="RF151"/>
      <c r="RG151"/>
      <c r="RH151"/>
      <c r="RI151"/>
      <c r="RJ151"/>
      <c r="RK151"/>
      <c r="RL151"/>
      <c r="RM151"/>
      <c r="RN151"/>
      <c r="RO151"/>
      <c r="RP151"/>
      <c r="RQ151"/>
      <c r="RR151"/>
      <c r="RS151"/>
      <c r="RT151"/>
      <c r="RU151"/>
      <c r="RV151"/>
      <c r="RW151"/>
      <c r="RX151"/>
      <c r="RY151"/>
      <c r="RZ151"/>
      <c r="SA151"/>
      <c r="SB151"/>
      <c r="SC151"/>
      <c r="SD151"/>
      <c r="SE151"/>
      <c r="SF151"/>
      <c r="SG151"/>
      <c r="SH151"/>
      <c r="SI151"/>
      <c r="SJ151"/>
      <c r="SK151"/>
      <c r="SL151"/>
      <c r="SM151"/>
      <c r="SN151"/>
    </row>
    <row r="152" spans="1:510" ht="16.5" customHeight="1" x14ac:dyDescent="0.2">
      <c r="A152" s="20">
        <v>1269</v>
      </c>
      <c r="B152" s="20" t="s">
        <v>76</v>
      </c>
      <c r="C152" s="20" t="s">
        <v>244</v>
      </c>
      <c r="D152" s="20" t="s">
        <v>30</v>
      </c>
      <c r="E152" s="20" t="s">
        <v>1345</v>
      </c>
      <c r="F152" s="22" t="s">
        <v>268</v>
      </c>
      <c r="G152" s="44" t="s">
        <v>42</v>
      </c>
      <c r="H152" s="20" t="s">
        <v>35</v>
      </c>
      <c r="I152" s="20" t="s">
        <v>27</v>
      </c>
      <c r="J152" s="22" t="s">
        <v>276</v>
      </c>
      <c r="K152" s="20" t="s">
        <v>259</v>
      </c>
      <c r="L152" s="20" t="s">
        <v>277</v>
      </c>
      <c r="M152" s="20">
        <v>6</v>
      </c>
      <c r="N152" s="49">
        <v>45468</v>
      </c>
      <c r="O152" s="48">
        <v>0</v>
      </c>
      <c r="P152" s="23">
        <v>35000000</v>
      </c>
      <c r="Q152" s="24">
        <v>1</v>
      </c>
      <c r="R152" s="25">
        <v>45839</v>
      </c>
      <c r="S152" s="20" t="s">
        <v>29</v>
      </c>
      <c r="T152" s="26">
        <v>210000000</v>
      </c>
      <c r="U152" s="27" t="s">
        <v>39</v>
      </c>
      <c r="V152" s="28" t="s">
        <v>40</v>
      </c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C152"/>
      <c r="BD152"/>
      <c r="BE152"/>
      <c r="BF152"/>
      <c r="BG152"/>
      <c r="BH152"/>
      <c r="BI152"/>
      <c r="BJ152"/>
      <c r="BK152"/>
      <c r="BL152"/>
      <c r="BM152"/>
      <c r="BN152"/>
      <c r="BO152"/>
      <c r="BP152"/>
      <c r="BQ152"/>
      <c r="BR152"/>
      <c r="BS152"/>
      <c r="BT152"/>
      <c r="BU152"/>
      <c r="BV152"/>
      <c r="BW152"/>
      <c r="BX152"/>
      <c r="BY152"/>
      <c r="BZ152"/>
      <c r="CA152"/>
      <c r="CB152"/>
      <c r="CC152"/>
      <c r="CD152"/>
      <c r="CE152"/>
      <c r="CF152"/>
      <c r="CG152"/>
      <c r="CH152"/>
      <c r="CI152"/>
      <c r="CJ152"/>
      <c r="CK152"/>
      <c r="CL152"/>
      <c r="CM152"/>
      <c r="CN152"/>
      <c r="CO152"/>
      <c r="CP152"/>
      <c r="CQ152"/>
      <c r="CR152"/>
      <c r="CS152"/>
      <c r="CT152"/>
      <c r="CU152"/>
      <c r="CV152"/>
      <c r="CW152"/>
      <c r="CX152"/>
      <c r="CY152"/>
      <c r="CZ152"/>
      <c r="DA152"/>
      <c r="DB152"/>
      <c r="DC152"/>
      <c r="DD152"/>
      <c r="DE152"/>
      <c r="DF152"/>
      <c r="DG152"/>
      <c r="DH152"/>
      <c r="DI152"/>
      <c r="DJ152"/>
      <c r="DK152"/>
      <c r="DL152"/>
      <c r="DM152"/>
      <c r="DN152"/>
      <c r="DO152"/>
      <c r="DP152"/>
      <c r="DQ152"/>
      <c r="DR152"/>
      <c r="DS152"/>
      <c r="DT152"/>
      <c r="DU152"/>
      <c r="DV152"/>
      <c r="DW152"/>
      <c r="DX152"/>
      <c r="DY152"/>
      <c r="DZ152"/>
      <c r="EA152"/>
      <c r="EB152"/>
      <c r="EC152"/>
      <c r="ED152"/>
      <c r="EE152"/>
      <c r="EF152"/>
      <c r="EG152"/>
      <c r="EH152"/>
      <c r="EI152"/>
      <c r="EJ152"/>
      <c r="EK152"/>
      <c r="EL152"/>
      <c r="EM152"/>
      <c r="EN152"/>
      <c r="EO152"/>
      <c r="EP152"/>
      <c r="EQ152"/>
      <c r="ER152"/>
      <c r="ES152"/>
      <c r="ET152"/>
      <c r="EU152"/>
      <c r="EV152"/>
      <c r="EW152"/>
      <c r="EX152"/>
      <c r="EY152"/>
      <c r="EZ152"/>
      <c r="FA152"/>
      <c r="FB152"/>
      <c r="FC152"/>
      <c r="FD152"/>
      <c r="FE152"/>
      <c r="FF152"/>
      <c r="FG152"/>
      <c r="FH152"/>
      <c r="FI152"/>
      <c r="FJ152"/>
      <c r="FK152"/>
      <c r="FL152"/>
      <c r="FM152"/>
      <c r="FN152"/>
      <c r="FO152"/>
      <c r="FP152"/>
      <c r="FQ152"/>
      <c r="FR152"/>
      <c r="FS152"/>
      <c r="FT152"/>
      <c r="FU152"/>
      <c r="FV152"/>
      <c r="FW152"/>
      <c r="FX152"/>
      <c r="FY152"/>
      <c r="FZ152"/>
      <c r="GA152"/>
      <c r="GB152"/>
      <c r="GC152"/>
      <c r="GD152"/>
      <c r="GE152"/>
      <c r="GF152"/>
      <c r="GG152"/>
      <c r="GH152"/>
      <c r="GI152"/>
      <c r="GJ152"/>
      <c r="GK152"/>
      <c r="GL152"/>
      <c r="GM152"/>
      <c r="GN152"/>
      <c r="GO152"/>
      <c r="GP152"/>
      <c r="GQ152"/>
      <c r="GR152"/>
      <c r="GS152"/>
      <c r="GT152"/>
      <c r="GU152"/>
      <c r="GV152"/>
      <c r="GW152"/>
      <c r="GX152"/>
      <c r="GY152"/>
      <c r="GZ152"/>
      <c r="HA152"/>
      <c r="HB152"/>
      <c r="HC152"/>
      <c r="HD152"/>
      <c r="HE152"/>
      <c r="HF152"/>
      <c r="HG152"/>
      <c r="HH152"/>
      <c r="HI152"/>
      <c r="HJ152"/>
      <c r="HK152"/>
      <c r="HL152"/>
      <c r="HM152"/>
      <c r="HN152"/>
      <c r="HO152"/>
      <c r="HP152"/>
      <c r="HQ152"/>
      <c r="HR152"/>
      <c r="HS152"/>
      <c r="HT152"/>
      <c r="HU152"/>
      <c r="HV152"/>
      <c r="HW152"/>
      <c r="HX152"/>
      <c r="HY152"/>
      <c r="HZ152"/>
      <c r="IA152"/>
      <c r="IB152"/>
      <c r="IC152"/>
      <c r="ID152"/>
      <c r="IE152"/>
      <c r="IF152"/>
      <c r="IG152"/>
      <c r="IH152"/>
      <c r="II152"/>
      <c r="IJ152"/>
      <c r="IK152"/>
      <c r="IL152"/>
      <c r="IM152"/>
      <c r="IN152"/>
      <c r="IO152"/>
      <c r="IP152"/>
      <c r="IQ152"/>
      <c r="IR152"/>
      <c r="IS152"/>
      <c r="IT152"/>
      <c r="IU152"/>
      <c r="IV152"/>
      <c r="IW152"/>
      <c r="IX152"/>
      <c r="IY152"/>
      <c r="IZ152"/>
      <c r="JA152"/>
      <c r="JB152"/>
      <c r="JC152"/>
      <c r="JD152"/>
      <c r="JE152"/>
      <c r="JF152"/>
      <c r="JG152"/>
      <c r="JH152"/>
      <c r="JI152"/>
      <c r="JJ152"/>
      <c r="JK152"/>
      <c r="JL152"/>
      <c r="JM152"/>
      <c r="JN152"/>
      <c r="JO152"/>
      <c r="JP152"/>
      <c r="JQ152"/>
      <c r="JR152"/>
      <c r="JS152"/>
      <c r="JT152"/>
      <c r="JU152"/>
      <c r="JV152"/>
      <c r="JW152"/>
      <c r="JX152"/>
      <c r="JY152"/>
      <c r="JZ152"/>
      <c r="KA152"/>
      <c r="KB152"/>
      <c r="KC152"/>
      <c r="KD152"/>
      <c r="KE152"/>
      <c r="KF152"/>
      <c r="KG152"/>
      <c r="KH152"/>
      <c r="KI152"/>
      <c r="KJ152"/>
      <c r="KK152"/>
      <c r="KL152"/>
      <c r="KM152"/>
      <c r="KN152"/>
      <c r="KO152"/>
      <c r="KP152"/>
      <c r="KQ152"/>
      <c r="KR152"/>
      <c r="KS152"/>
      <c r="KT152"/>
      <c r="KU152"/>
      <c r="KV152"/>
      <c r="KW152"/>
      <c r="KX152"/>
      <c r="KY152"/>
      <c r="KZ152"/>
      <c r="LA152"/>
      <c r="LB152"/>
      <c r="LC152"/>
      <c r="LD152"/>
      <c r="LE152"/>
      <c r="LF152"/>
      <c r="LG152"/>
      <c r="LH152"/>
      <c r="LI152"/>
      <c r="LJ152"/>
      <c r="LK152"/>
      <c r="LL152"/>
      <c r="LM152"/>
      <c r="LN152"/>
      <c r="LO152"/>
      <c r="LP152"/>
      <c r="LQ152"/>
      <c r="LR152"/>
      <c r="LS152"/>
      <c r="LT152"/>
      <c r="LU152"/>
      <c r="LV152"/>
      <c r="LW152"/>
      <c r="LX152"/>
      <c r="LY152"/>
      <c r="LZ152"/>
      <c r="MA152"/>
      <c r="MB152"/>
      <c r="MC152"/>
      <c r="MD152"/>
      <c r="ME152"/>
      <c r="MF152"/>
      <c r="MG152"/>
      <c r="MH152"/>
      <c r="MI152"/>
      <c r="MJ152"/>
      <c r="MK152"/>
      <c r="ML152"/>
      <c r="MM152"/>
      <c r="MN152"/>
      <c r="MO152"/>
      <c r="MP152"/>
      <c r="MQ152"/>
      <c r="MR152"/>
      <c r="MS152"/>
      <c r="MT152"/>
      <c r="MU152"/>
      <c r="MV152"/>
      <c r="MW152"/>
      <c r="MX152"/>
      <c r="MY152"/>
      <c r="MZ152"/>
      <c r="NA152"/>
      <c r="NB152"/>
      <c r="NC152"/>
      <c r="ND152"/>
      <c r="NE152"/>
      <c r="NF152"/>
      <c r="NG152"/>
      <c r="NH152"/>
      <c r="NI152"/>
      <c r="NJ152"/>
      <c r="NK152"/>
      <c r="NL152"/>
      <c r="NM152"/>
      <c r="NN152"/>
      <c r="NO152"/>
      <c r="NP152"/>
      <c r="NQ152"/>
      <c r="NR152"/>
      <c r="NS152"/>
      <c r="NT152"/>
      <c r="NU152"/>
      <c r="NV152"/>
      <c r="NW152"/>
      <c r="NX152"/>
      <c r="NY152"/>
      <c r="NZ152"/>
      <c r="OA152"/>
      <c r="OB152"/>
      <c r="OC152"/>
      <c r="OD152"/>
      <c r="OE152"/>
      <c r="OF152"/>
      <c r="OG152"/>
      <c r="OH152"/>
      <c r="OI152"/>
      <c r="OJ152"/>
      <c r="OK152"/>
      <c r="OL152"/>
      <c r="OM152"/>
      <c r="ON152"/>
      <c r="OO152"/>
      <c r="OP152"/>
      <c r="OQ152"/>
      <c r="OR152"/>
      <c r="OS152"/>
      <c r="OT152"/>
      <c r="OU152"/>
      <c r="OV152"/>
      <c r="OW152"/>
      <c r="OX152"/>
      <c r="OY152"/>
      <c r="OZ152"/>
      <c r="PA152"/>
      <c r="PB152"/>
      <c r="PC152"/>
      <c r="PD152"/>
      <c r="PE152"/>
      <c r="PF152"/>
      <c r="PG152"/>
      <c r="PH152"/>
      <c r="PI152"/>
      <c r="PJ152"/>
      <c r="PK152"/>
      <c r="PL152"/>
      <c r="PM152"/>
      <c r="PN152"/>
      <c r="PO152"/>
      <c r="PP152"/>
      <c r="PQ152"/>
      <c r="PR152"/>
      <c r="PS152"/>
      <c r="PT152"/>
      <c r="PU152"/>
      <c r="PV152"/>
      <c r="PW152"/>
      <c r="PX152"/>
      <c r="PY152"/>
      <c r="PZ152"/>
      <c r="QA152"/>
      <c r="QB152"/>
      <c r="QC152"/>
      <c r="QD152"/>
      <c r="QE152"/>
      <c r="QF152"/>
      <c r="QG152"/>
      <c r="QH152"/>
      <c r="QI152"/>
      <c r="QJ152"/>
      <c r="QK152"/>
      <c r="QL152"/>
      <c r="QM152"/>
      <c r="QN152"/>
      <c r="QO152"/>
      <c r="QP152"/>
      <c r="QQ152"/>
      <c r="QR152"/>
      <c r="QS152"/>
      <c r="QT152"/>
      <c r="QU152"/>
      <c r="QV152"/>
      <c r="QW152"/>
      <c r="QX152"/>
      <c r="QY152"/>
      <c r="QZ152"/>
      <c r="RA152"/>
      <c r="RB152"/>
      <c r="RC152"/>
      <c r="RD152"/>
      <c r="RE152"/>
      <c r="RF152"/>
      <c r="RG152"/>
      <c r="RH152"/>
      <c r="RI152"/>
      <c r="RJ152"/>
      <c r="RK152"/>
      <c r="RL152"/>
      <c r="RM152"/>
      <c r="RN152"/>
      <c r="RO152"/>
      <c r="RP152"/>
      <c r="RQ152"/>
      <c r="RR152"/>
      <c r="RS152"/>
      <c r="RT152"/>
      <c r="RU152"/>
      <c r="RV152"/>
      <c r="RW152"/>
      <c r="RX152"/>
      <c r="RY152"/>
      <c r="RZ152"/>
      <c r="SA152"/>
      <c r="SB152"/>
      <c r="SC152"/>
      <c r="SD152"/>
      <c r="SE152"/>
      <c r="SF152"/>
      <c r="SG152"/>
      <c r="SH152"/>
      <c r="SI152"/>
      <c r="SJ152"/>
      <c r="SK152"/>
      <c r="SL152"/>
      <c r="SM152"/>
      <c r="SN152"/>
    </row>
    <row r="153" spans="1:510" ht="16.5" customHeight="1" x14ac:dyDescent="0.2">
      <c r="A153" s="20">
        <v>1270</v>
      </c>
      <c r="B153" s="20" t="s">
        <v>76</v>
      </c>
      <c r="C153" s="20" t="s">
        <v>22</v>
      </c>
      <c r="D153" s="20" t="s">
        <v>30</v>
      </c>
      <c r="E153" s="20" t="s">
        <v>1345</v>
      </c>
      <c r="F153" s="22" t="s">
        <v>268</v>
      </c>
      <c r="G153" s="44" t="s">
        <v>42</v>
      </c>
      <c r="H153" s="20" t="s">
        <v>35</v>
      </c>
      <c r="I153" s="20" t="s">
        <v>27</v>
      </c>
      <c r="J153" s="22" t="s">
        <v>110</v>
      </c>
      <c r="K153" s="20" t="s">
        <v>278</v>
      </c>
      <c r="L153" s="20" t="s">
        <v>95</v>
      </c>
      <c r="M153" s="20">
        <v>1000</v>
      </c>
      <c r="N153" s="49">
        <v>45468</v>
      </c>
      <c r="O153" s="48">
        <f>200*1240000</f>
        <v>248000000</v>
      </c>
      <c r="P153" s="23">
        <v>0</v>
      </c>
      <c r="Q153" s="24">
        <v>1</v>
      </c>
      <c r="R153" s="25">
        <v>45839</v>
      </c>
      <c r="S153" s="20" t="s">
        <v>29</v>
      </c>
      <c r="T153" s="26">
        <v>248000000</v>
      </c>
      <c r="U153" s="27" t="s">
        <v>39</v>
      </c>
      <c r="V153" s="28" t="s">
        <v>40</v>
      </c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C153"/>
      <c r="BD153"/>
      <c r="BE153"/>
      <c r="BF153"/>
      <c r="BG153"/>
      <c r="BH153"/>
      <c r="BI153"/>
      <c r="BJ153"/>
      <c r="BK153"/>
      <c r="BL153"/>
      <c r="BM153"/>
      <c r="BN153"/>
      <c r="BO153"/>
      <c r="BP153"/>
      <c r="BQ153"/>
      <c r="BR153"/>
      <c r="BS153"/>
      <c r="BT153"/>
      <c r="BU153"/>
      <c r="BV153"/>
      <c r="BW153"/>
      <c r="BX153"/>
      <c r="BY153"/>
      <c r="BZ153"/>
      <c r="CA153"/>
      <c r="CB153"/>
      <c r="CC153"/>
      <c r="CD153"/>
      <c r="CE153"/>
      <c r="CF153"/>
      <c r="CG153"/>
      <c r="CH153"/>
      <c r="CI153"/>
      <c r="CJ153"/>
      <c r="CK153"/>
      <c r="CL153"/>
      <c r="CM153"/>
      <c r="CN153"/>
      <c r="CO153"/>
      <c r="CP153"/>
      <c r="CQ153"/>
      <c r="CR153"/>
      <c r="CS153"/>
      <c r="CT153"/>
      <c r="CU153"/>
      <c r="CV153"/>
      <c r="CW153"/>
      <c r="CX153"/>
      <c r="CY153"/>
      <c r="CZ153"/>
      <c r="DA153"/>
      <c r="DB153"/>
      <c r="DC153"/>
      <c r="DD153"/>
      <c r="DE153"/>
      <c r="DF153"/>
      <c r="DG153"/>
      <c r="DH153"/>
      <c r="DI153"/>
      <c r="DJ153"/>
      <c r="DK153"/>
      <c r="DL153"/>
      <c r="DM153"/>
      <c r="DN153"/>
      <c r="DO153"/>
      <c r="DP153"/>
      <c r="DQ153"/>
      <c r="DR153"/>
      <c r="DS153"/>
      <c r="DT153"/>
      <c r="DU153"/>
      <c r="DV153"/>
      <c r="DW153"/>
      <c r="DX153"/>
      <c r="DY153"/>
      <c r="DZ153"/>
      <c r="EA153"/>
      <c r="EB153"/>
      <c r="EC153"/>
      <c r="ED153"/>
      <c r="EE153"/>
      <c r="EF153"/>
      <c r="EG153"/>
      <c r="EH153"/>
      <c r="EI153"/>
      <c r="EJ153"/>
      <c r="EK153"/>
      <c r="EL153"/>
      <c r="EM153"/>
      <c r="EN153"/>
      <c r="EO153"/>
      <c r="EP153"/>
      <c r="EQ153"/>
      <c r="ER153"/>
      <c r="ES153"/>
      <c r="ET153"/>
      <c r="EU153"/>
      <c r="EV153"/>
      <c r="EW153"/>
      <c r="EX153"/>
      <c r="EY153"/>
      <c r="EZ153"/>
      <c r="FA153"/>
      <c r="FB153"/>
      <c r="FC153"/>
      <c r="FD153"/>
      <c r="FE153"/>
      <c r="FF153"/>
      <c r="FG153"/>
      <c r="FH153"/>
      <c r="FI153"/>
      <c r="FJ153"/>
      <c r="FK153"/>
      <c r="FL153"/>
      <c r="FM153"/>
      <c r="FN153"/>
      <c r="FO153"/>
      <c r="FP153"/>
      <c r="FQ153"/>
      <c r="FR153"/>
      <c r="FS153"/>
      <c r="FT153"/>
      <c r="FU153"/>
      <c r="FV153"/>
      <c r="FW153"/>
      <c r="FX153"/>
      <c r="FY153"/>
      <c r="FZ153"/>
      <c r="GA153"/>
      <c r="GB153"/>
      <c r="GC153"/>
      <c r="GD153"/>
      <c r="GE153"/>
      <c r="GF153"/>
      <c r="GG153"/>
      <c r="GH153"/>
      <c r="GI153"/>
      <c r="GJ153"/>
      <c r="GK153"/>
      <c r="GL153"/>
      <c r="GM153"/>
      <c r="GN153"/>
      <c r="GO153"/>
      <c r="GP153"/>
      <c r="GQ153"/>
      <c r="GR153"/>
      <c r="GS153"/>
      <c r="GT153"/>
      <c r="GU153"/>
      <c r="GV153"/>
      <c r="GW153"/>
      <c r="GX153"/>
      <c r="GY153"/>
      <c r="GZ153"/>
      <c r="HA153"/>
      <c r="HB153"/>
      <c r="HC153"/>
      <c r="HD153"/>
      <c r="HE153"/>
      <c r="HF153"/>
      <c r="HG153"/>
      <c r="HH153"/>
      <c r="HI153"/>
      <c r="HJ153"/>
      <c r="HK153"/>
      <c r="HL153"/>
      <c r="HM153"/>
      <c r="HN153"/>
      <c r="HO153"/>
      <c r="HP153"/>
      <c r="HQ153"/>
      <c r="HR153"/>
      <c r="HS153"/>
      <c r="HT153"/>
      <c r="HU153"/>
      <c r="HV153"/>
      <c r="HW153"/>
      <c r="HX153"/>
      <c r="HY153"/>
      <c r="HZ153"/>
      <c r="IA153"/>
      <c r="IB153"/>
      <c r="IC153"/>
      <c r="ID153"/>
      <c r="IE153"/>
      <c r="IF153"/>
      <c r="IG153"/>
      <c r="IH153"/>
      <c r="II153"/>
      <c r="IJ153"/>
      <c r="IK153"/>
      <c r="IL153"/>
      <c r="IM153"/>
      <c r="IN153"/>
      <c r="IO153"/>
      <c r="IP153"/>
      <c r="IQ153"/>
      <c r="IR153"/>
      <c r="IS153"/>
      <c r="IT153"/>
      <c r="IU153"/>
      <c r="IV153"/>
      <c r="IW153"/>
      <c r="IX153"/>
      <c r="IY153"/>
      <c r="IZ153"/>
      <c r="JA153"/>
      <c r="JB153"/>
      <c r="JC153"/>
      <c r="JD153"/>
      <c r="JE153"/>
      <c r="JF153"/>
      <c r="JG153"/>
      <c r="JH153"/>
      <c r="JI153"/>
      <c r="JJ153"/>
      <c r="JK153"/>
      <c r="JL153"/>
      <c r="JM153"/>
      <c r="JN153"/>
      <c r="JO153"/>
      <c r="JP153"/>
      <c r="JQ153"/>
      <c r="JR153"/>
      <c r="JS153"/>
      <c r="JT153"/>
      <c r="JU153"/>
      <c r="JV153"/>
      <c r="JW153"/>
      <c r="JX153"/>
      <c r="JY153"/>
      <c r="JZ153"/>
      <c r="KA153"/>
      <c r="KB153"/>
      <c r="KC153"/>
      <c r="KD153"/>
      <c r="KE153"/>
      <c r="KF153"/>
      <c r="KG153"/>
      <c r="KH153"/>
      <c r="KI153"/>
      <c r="KJ153"/>
      <c r="KK153"/>
      <c r="KL153"/>
      <c r="KM153"/>
      <c r="KN153"/>
      <c r="KO153"/>
      <c r="KP153"/>
      <c r="KQ153"/>
      <c r="KR153"/>
      <c r="KS153"/>
      <c r="KT153"/>
      <c r="KU153"/>
      <c r="KV153"/>
      <c r="KW153"/>
      <c r="KX153"/>
      <c r="KY153"/>
      <c r="KZ153"/>
      <c r="LA153"/>
      <c r="LB153"/>
      <c r="LC153"/>
      <c r="LD153"/>
      <c r="LE153"/>
      <c r="LF153"/>
      <c r="LG153"/>
      <c r="LH153"/>
      <c r="LI153"/>
      <c r="LJ153"/>
      <c r="LK153"/>
      <c r="LL153"/>
      <c r="LM153"/>
      <c r="LN153"/>
      <c r="LO153"/>
      <c r="LP153"/>
      <c r="LQ153"/>
      <c r="LR153"/>
      <c r="LS153"/>
      <c r="LT153"/>
      <c r="LU153"/>
      <c r="LV153"/>
      <c r="LW153"/>
      <c r="LX153"/>
      <c r="LY153"/>
      <c r="LZ153"/>
      <c r="MA153"/>
      <c r="MB153"/>
      <c r="MC153"/>
      <c r="MD153"/>
      <c r="ME153"/>
      <c r="MF153"/>
      <c r="MG153"/>
      <c r="MH153"/>
      <c r="MI153"/>
      <c r="MJ153"/>
      <c r="MK153"/>
      <c r="ML153"/>
      <c r="MM153"/>
      <c r="MN153"/>
      <c r="MO153"/>
      <c r="MP153"/>
      <c r="MQ153"/>
      <c r="MR153"/>
      <c r="MS153"/>
      <c r="MT153"/>
      <c r="MU153"/>
      <c r="MV153"/>
      <c r="MW153"/>
      <c r="MX153"/>
      <c r="MY153"/>
      <c r="MZ153"/>
      <c r="NA153"/>
      <c r="NB153"/>
      <c r="NC153"/>
      <c r="ND153"/>
      <c r="NE153"/>
      <c r="NF153"/>
      <c r="NG153"/>
      <c r="NH153"/>
      <c r="NI153"/>
      <c r="NJ153"/>
      <c r="NK153"/>
      <c r="NL153"/>
      <c r="NM153"/>
      <c r="NN153"/>
      <c r="NO153"/>
      <c r="NP153"/>
      <c r="NQ153"/>
      <c r="NR153"/>
      <c r="NS153"/>
      <c r="NT153"/>
      <c r="NU153"/>
      <c r="NV153"/>
      <c r="NW153"/>
      <c r="NX153"/>
      <c r="NY153"/>
      <c r="NZ153"/>
      <c r="OA153"/>
      <c r="OB153"/>
      <c r="OC153"/>
      <c r="OD153"/>
      <c r="OE153"/>
      <c r="OF153"/>
      <c r="OG153"/>
      <c r="OH153"/>
      <c r="OI153"/>
      <c r="OJ153"/>
      <c r="OK153"/>
      <c r="OL153"/>
      <c r="OM153"/>
      <c r="ON153"/>
      <c r="OO153"/>
      <c r="OP153"/>
      <c r="OQ153"/>
      <c r="OR153"/>
      <c r="OS153"/>
      <c r="OT153"/>
      <c r="OU153"/>
      <c r="OV153"/>
      <c r="OW153"/>
      <c r="OX153"/>
      <c r="OY153"/>
      <c r="OZ153"/>
      <c r="PA153"/>
      <c r="PB153"/>
      <c r="PC153"/>
      <c r="PD153"/>
      <c r="PE153"/>
      <c r="PF153"/>
      <c r="PG153"/>
      <c r="PH153"/>
      <c r="PI153"/>
      <c r="PJ153"/>
      <c r="PK153"/>
      <c r="PL153"/>
      <c r="PM153"/>
      <c r="PN153"/>
      <c r="PO153"/>
      <c r="PP153"/>
      <c r="PQ153"/>
      <c r="PR153"/>
      <c r="PS153"/>
      <c r="PT153"/>
      <c r="PU153"/>
      <c r="PV153"/>
      <c r="PW153"/>
      <c r="PX153"/>
      <c r="PY153"/>
      <c r="PZ153"/>
      <c r="QA153"/>
      <c r="QB153"/>
      <c r="QC153"/>
      <c r="QD153"/>
      <c r="QE153"/>
      <c r="QF153"/>
      <c r="QG153"/>
      <c r="QH153"/>
      <c r="QI153"/>
      <c r="QJ153"/>
      <c r="QK153"/>
      <c r="QL153"/>
      <c r="QM153"/>
      <c r="QN153"/>
      <c r="QO153"/>
      <c r="QP153"/>
      <c r="QQ153"/>
      <c r="QR153"/>
      <c r="QS153"/>
      <c r="QT153"/>
      <c r="QU153"/>
      <c r="QV153"/>
      <c r="QW153"/>
      <c r="QX153"/>
      <c r="QY153"/>
      <c r="QZ153"/>
      <c r="RA153"/>
      <c r="RB153"/>
      <c r="RC153"/>
      <c r="RD153"/>
      <c r="RE153"/>
      <c r="RF153"/>
      <c r="RG153"/>
      <c r="RH153"/>
      <c r="RI153"/>
      <c r="RJ153"/>
      <c r="RK153"/>
      <c r="RL153"/>
      <c r="RM153"/>
      <c r="RN153"/>
      <c r="RO153"/>
      <c r="RP153"/>
      <c r="RQ153"/>
      <c r="RR153"/>
      <c r="RS153"/>
      <c r="RT153"/>
      <c r="RU153"/>
      <c r="RV153"/>
      <c r="RW153"/>
      <c r="RX153"/>
      <c r="RY153"/>
      <c r="RZ153"/>
      <c r="SA153"/>
      <c r="SB153"/>
      <c r="SC153"/>
      <c r="SD153"/>
      <c r="SE153"/>
      <c r="SF153"/>
      <c r="SG153"/>
      <c r="SH153"/>
      <c r="SI153"/>
      <c r="SJ153"/>
      <c r="SK153"/>
      <c r="SL153"/>
      <c r="SM153"/>
      <c r="SN153"/>
    </row>
    <row r="154" spans="1:510" ht="16.5" customHeight="1" x14ac:dyDescent="0.2">
      <c r="A154" s="20">
        <v>1272</v>
      </c>
      <c r="B154" s="20" t="s">
        <v>76</v>
      </c>
      <c r="C154" s="20" t="s">
        <v>22</v>
      </c>
      <c r="D154" s="20" t="s">
        <v>30</v>
      </c>
      <c r="E154" s="20" t="s">
        <v>1345</v>
      </c>
      <c r="F154" s="22" t="s">
        <v>268</v>
      </c>
      <c r="G154" s="20" t="s">
        <v>42</v>
      </c>
      <c r="H154" s="20" t="s">
        <v>35</v>
      </c>
      <c r="I154" s="20" t="s">
        <v>27</v>
      </c>
      <c r="J154" s="22" t="s">
        <v>279</v>
      </c>
      <c r="K154" s="20" t="s">
        <v>280</v>
      </c>
      <c r="L154" s="20" t="s">
        <v>95</v>
      </c>
      <c r="M154" s="20">
        <v>1</v>
      </c>
      <c r="N154" s="49">
        <v>45468</v>
      </c>
      <c r="O154" s="48">
        <v>300000000</v>
      </c>
      <c r="P154" s="23">
        <v>0</v>
      </c>
      <c r="Q154" s="24">
        <v>1</v>
      </c>
      <c r="R154" s="25">
        <v>45839</v>
      </c>
      <c r="S154" s="20" t="s">
        <v>36</v>
      </c>
      <c r="T154" s="26">
        <v>300000000</v>
      </c>
      <c r="U154" s="27" t="s">
        <v>39</v>
      </c>
      <c r="V154" s="28" t="s">
        <v>40</v>
      </c>
      <c r="W154" s="43"/>
      <c r="X154" s="43"/>
      <c r="Y154" s="43"/>
      <c r="Z154" s="43"/>
      <c r="AA154" s="43"/>
      <c r="AB154" s="43"/>
      <c r="AC154" s="43"/>
      <c r="AD154" s="43"/>
      <c r="AE154" s="43"/>
      <c r="AF154" s="43"/>
      <c r="AG154" s="43"/>
      <c r="AH154" s="43"/>
      <c r="AI154" s="43"/>
      <c r="AJ154" s="43"/>
      <c r="AK154" s="43"/>
      <c r="AL154" s="43"/>
      <c r="AM154" s="43"/>
      <c r="AN154" s="43"/>
      <c r="AO154" s="43"/>
      <c r="AP154" s="43"/>
      <c r="AQ154" s="43"/>
      <c r="AR154" s="43"/>
      <c r="AS154" s="43"/>
      <c r="AT154" s="43"/>
      <c r="AU154" s="43"/>
      <c r="AV154" s="43"/>
      <c r="AW154" s="43"/>
      <c r="AX154" s="43"/>
      <c r="AY154" s="43"/>
      <c r="AZ154" s="43"/>
      <c r="BA154" s="43"/>
      <c r="BB154" s="43"/>
      <c r="BC154" s="43"/>
      <c r="BD154" s="43"/>
      <c r="BE154" s="43"/>
      <c r="BF154" s="43"/>
      <c r="BG154" s="43"/>
      <c r="BH154" s="43"/>
      <c r="BI154" s="43"/>
      <c r="BJ154" s="43"/>
      <c r="BK154" s="43"/>
      <c r="BL154" s="43"/>
      <c r="BM154" s="43"/>
      <c r="BN154" s="43"/>
      <c r="BO154" s="43"/>
      <c r="BP154" s="43"/>
      <c r="BQ154" s="43"/>
      <c r="BR154" s="43"/>
      <c r="BS154" s="43"/>
      <c r="BT154" s="43"/>
      <c r="BU154" s="43"/>
      <c r="BV154" s="43"/>
      <c r="BW154" s="43"/>
      <c r="BX154" s="43"/>
      <c r="BY154" s="43"/>
      <c r="BZ154" s="43"/>
      <c r="CA154" s="43"/>
      <c r="CB154" s="43"/>
      <c r="CC154" s="43"/>
      <c r="CD154" s="43"/>
      <c r="CE154" s="43"/>
      <c r="CF154" s="43"/>
      <c r="CG154" s="43"/>
      <c r="CH154" s="43"/>
      <c r="CI154" s="43"/>
      <c r="CJ154" s="43"/>
      <c r="CK154" s="43"/>
      <c r="CL154" s="43"/>
      <c r="CM154" s="43"/>
      <c r="CN154" s="43"/>
      <c r="CO154" s="43"/>
      <c r="CP154" s="43"/>
      <c r="CQ154" s="43"/>
      <c r="CR154" s="43"/>
      <c r="CS154" s="43"/>
      <c r="CT154" s="43"/>
      <c r="CU154" s="43"/>
      <c r="CV154" s="43"/>
      <c r="CW154" s="43"/>
      <c r="CX154" s="43"/>
      <c r="CY154" s="43"/>
      <c r="CZ154" s="43"/>
      <c r="DA154" s="43"/>
      <c r="DB154" s="43"/>
      <c r="DC154" s="43"/>
      <c r="DD154" s="43"/>
      <c r="DE154" s="43"/>
      <c r="DF154" s="43"/>
      <c r="DG154" s="43"/>
      <c r="DH154" s="43"/>
      <c r="DI154" s="43"/>
      <c r="DJ154" s="43"/>
      <c r="DK154" s="43"/>
      <c r="DL154" s="43"/>
      <c r="DM154" s="43"/>
      <c r="DN154" s="43"/>
      <c r="DO154" s="43"/>
      <c r="DP154" s="43"/>
      <c r="DQ154" s="43"/>
      <c r="DR154" s="43"/>
      <c r="DS154" s="43"/>
      <c r="DT154" s="43"/>
      <c r="DU154" s="43"/>
      <c r="DV154" s="43"/>
      <c r="DW154" s="43"/>
      <c r="DX154" s="43"/>
      <c r="DY154" s="43"/>
      <c r="DZ154" s="43"/>
      <c r="EA154" s="43"/>
      <c r="EB154" s="43"/>
      <c r="EC154" s="43"/>
      <c r="ED154" s="43"/>
      <c r="EE154" s="43"/>
      <c r="EF154" s="43"/>
      <c r="EG154" s="43"/>
      <c r="EH154" s="43"/>
      <c r="EI154" s="43"/>
      <c r="EJ154" s="43"/>
      <c r="EK154" s="43"/>
      <c r="EL154" s="43"/>
      <c r="EM154" s="43"/>
      <c r="EN154" s="43"/>
      <c r="EO154" s="43"/>
      <c r="EP154" s="43"/>
      <c r="EQ154" s="43"/>
      <c r="ER154" s="43"/>
      <c r="ES154" s="43"/>
      <c r="ET154" s="43"/>
      <c r="EU154" s="43"/>
      <c r="EV154" s="43"/>
      <c r="EW154" s="43"/>
      <c r="EX154" s="43"/>
      <c r="EY154" s="43"/>
      <c r="EZ154" s="43"/>
      <c r="FA154" s="43"/>
      <c r="FB154" s="43"/>
      <c r="FC154" s="43"/>
      <c r="FD154" s="43"/>
      <c r="FE154" s="43"/>
      <c r="FF154" s="43"/>
      <c r="FG154" s="43"/>
      <c r="FH154" s="43"/>
      <c r="FI154" s="43"/>
      <c r="FJ154" s="43"/>
      <c r="FK154" s="43"/>
      <c r="FL154" s="43"/>
      <c r="FM154" s="43"/>
      <c r="FN154" s="43"/>
      <c r="FO154" s="43"/>
      <c r="FP154" s="43"/>
      <c r="FQ154" s="43"/>
      <c r="FR154" s="43"/>
      <c r="FS154" s="43"/>
      <c r="FT154" s="43"/>
      <c r="FU154" s="43"/>
      <c r="FV154" s="43"/>
      <c r="FW154" s="43"/>
      <c r="FX154" s="43"/>
      <c r="FY154" s="43"/>
      <c r="FZ154" s="43"/>
      <c r="GA154" s="43"/>
      <c r="GB154" s="43"/>
      <c r="GC154" s="43"/>
      <c r="GD154" s="43"/>
      <c r="GE154" s="43"/>
      <c r="GF154" s="43"/>
      <c r="GG154" s="43"/>
      <c r="GH154" s="43"/>
      <c r="GI154" s="43"/>
      <c r="GJ154" s="43"/>
      <c r="GK154" s="43"/>
      <c r="GL154" s="43"/>
      <c r="GM154" s="43"/>
      <c r="GN154" s="43"/>
      <c r="GO154" s="43"/>
      <c r="GP154" s="43"/>
      <c r="GQ154" s="43"/>
      <c r="GR154" s="43"/>
      <c r="GS154" s="43"/>
      <c r="GT154" s="43"/>
      <c r="GU154" s="43"/>
      <c r="GV154" s="43"/>
      <c r="GW154" s="43"/>
      <c r="GX154" s="43"/>
      <c r="GY154" s="43"/>
      <c r="GZ154" s="43"/>
      <c r="HA154" s="43"/>
      <c r="HB154" s="43"/>
      <c r="HC154" s="43"/>
      <c r="HD154" s="43"/>
      <c r="HE154" s="43"/>
      <c r="HF154" s="43"/>
      <c r="HG154" s="43"/>
      <c r="HH154" s="43"/>
      <c r="HI154" s="43"/>
      <c r="HJ154" s="43"/>
      <c r="HK154" s="43"/>
      <c r="HL154" s="43"/>
      <c r="HM154" s="43"/>
      <c r="HN154" s="43"/>
      <c r="HO154" s="43"/>
      <c r="HP154" s="43"/>
      <c r="HQ154" s="43"/>
      <c r="HR154" s="43"/>
      <c r="HS154" s="43"/>
      <c r="HT154" s="43"/>
      <c r="HU154" s="43"/>
      <c r="HV154" s="43"/>
      <c r="HW154" s="43"/>
      <c r="HX154" s="43"/>
      <c r="HY154" s="43"/>
      <c r="HZ154" s="43"/>
      <c r="IA154" s="43"/>
      <c r="IB154" s="43"/>
      <c r="IC154" s="43"/>
      <c r="ID154" s="43"/>
      <c r="IE154" s="43"/>
      <c r="IF154" s="43"/>
      <c r="IG154" s="43"/>
      <c r="IH154" s="43"/>
      <c r="II154" s="43"/>
      <c r="IJ154" s="43"/>
      <c r="IK154" s="43"/>
      <c r="IL154" s="43"/>
      <c r="IM154" s="43"/>
      <c r="IN154" s="43"/>
      <c r="IO154" s="43"/>
      <c r="IP154" s="43"/>
      <c r="IQ154" s="43"/>
      <c r="IR154" s="43"/>
      <c r="IS154" s="43"/>
      <c r="IT154" s="43"/>
      <c r="IU154" s="43"/>
      <c r="IV154" s="43"/>
      <c r="IW154" s="43"/>
      <c r="IX154" s="43"/>
      <c r="IY154" s="43"/>
      <c r="IZ154" s="43"/>
      <c r="JA154" s="43"/>
      <c r="JB154" s="43"/>
      <c r="JC154" s="43"/>
      <c r="JD154" s="43"/>
      <c r="JE154" s="43"/>
      <c r="JF154" s="43"/>
      <c r="JG154" s="43"/>
      <c r="JH154" s="43"/>
      <c r="JI154" s="43"/>
      <c r="JJ154" s="43"/>
      <c r="JK154" s="43"/>
      <c r="JL154" s="43"/>
      <c r="JM154" s="43"/>
      <c r="JN154" s="43"/>
      <c r="JO154" s="43"/>
      <c r="JP154" s="43"/>
      <c r="JQ154" s="43"/>
      <c r="JR154" s="43"/>
      <c r="JS154" s="43"/>
      <c r="JT154" s="43"/>
      <c r="JU154" s="43"/>
      <c r="JV154" s="43"/>
      <c r="JW154" s="43"/>
      <c r="JX154" s="43"/>
      <c r="JY154" s="43"/>
      <c r="JZ154" s="43"/>
      <c r="KA154" s="43"/>
      <c r="KB154" s="43"/>
      <c r="KC154" s="43"/>
      <c r="KD154" s="43"/>
      <c r="KE154" s="43"/>
      <c r="KF154" s="43"/>
      <c r="KG154" s="43"/>
      <c r="KH154" s="43"/>
      <c r="KI154" s="43"/>
      <c r="KJ154" s="43"/>
      <c r="KK154" s="43"/>
      <c r="KL154" s="43"/>
      <c r="KM154" s="43"/>
      <c r="KN154" s="43"/>
      <c r="KO154" s="43"/>
      <c r="KP154" s="43"/>
      <c r="KQ154" s="43"/>
      <c r="KR154" s="43"/>
      <c r="KS154" s="43"/>
      <c r="KT154" s="43"/>
      <c r="KU154" s="43"/>
      <c r="KV154" s="43"/>
      <c r="KW154" s="43"/>
      <c r="KX154" s="43"/>
      <c r="KY154" s="43"/>
      <c r="KZ154" s="43"/>
      <c r="LA154" s="43"/>
      <c r="LB154" s="43"/>
      <c r="LC154" s="43"/>
      <c r="LD154" s="43"/>
      <c r="LE154" s="43"/>
      <c r="LF154" s="43"/>
      <c r="LG154" s="43"/>
      <c r="LH154" s="43"/>
      <c r="LI154" s="43"/>
      <c r="LJ154" s="43"/>
      <c r="LK154" s="43"/>
      <c r="LL154" s="43"/>
      <c r="LM154" s="43"/>
      <c r="LN154" s="43"/>
      <c r="LO154" s="43"/>
      <c r="LP154" s="43"/>
      <c r="LQ154" s="43"/>
      <c r="LR154" s="43"/>
      <c r="LS154" s="43"/>
      <c r="LT154" s="43"/>
      <c r="LU154" s="43"/>
      <c r="LV154" s="43"/>
      <c r="LW154" s="43"/>
      <c r="LX154" s="43"/>
      <c r="LY154" s="43"/>
      <c r="LZ154" s="43"/>
      <c r="MA154" s="43"/>
      <c r="MB154" s="43"/>
      <c r="MC154" s="43"/>
      <c r="MD154" s="43"/>
      <c r="ME154" s="43"/>
      <c r="MF154" s="43"/>
      <c r="MG154" s="43"/>
      <c r="MH154" s="43"/>
      <c r="MI154" s="43"/>
      <c r="MJ154" s="43"/>
      <c r="MK154" s="43"/>
      <c r="ML154" s="43"/>
      <c r="MM154" s="43"/>
      <c r="MN154" s="43"/>
      <c r="MO154" s="43"/>
      <c r="MP154" s="43"/>
      <c r="MQ154" s="43"/>
      <c r="MR154" s="43"/>
      <c r="MS154" s="43"/>
      <c r="MT154" s="43"/>
      <c r="MU154" s="43"/>
      <c r="MV154" s="43"/>
      <c r="MW154" s="43"/>
      <c r="MX154" s="43"/>
      <c r="MY154" s="43"/>
      <c r="MZ154" s="43"/>
      <c r="NA154" s="43"/>
      <c r="NB154" s="43"/>
      <c r="NC154" s="43"/>
      <c r="ND154" s="43"/>
      <c r="NE154" s="43"/>
      <c r="NF154" s="43"/>
      <c r="NG154" s="43"/>
      <c r="NH154" s="43"/>
      <c r="NI154" s="43"/>
      <c r="NJ154" s="43"/>
      <c r="NK154" s="43"/>
      <c r="NL154" s="43"/>
      <c r="NM154" s="43"/>
      <c r="NN154" s="43"/>
      <c r="NO154" s="43"/>
      <c r="NP154" s="43"/>
      <c r="NQ154" s="43"/>
      <c r="NR154" s="43"/>
      <c r="NS154" s="43"/>
      <c r="NT154" s="43"/>
      <c r="NU154" s="43"/>
      <c r="NV154" s="43"/>
      <c r="NW154" s="43"/>
      <c r="NX154" s="43"/>
      <c r="NY154" s="43"/>
      <c r="NZ154" s="43"/>
      <c r="OA154" s="43"/>
      <c r="OB154" s="43"/>
      <c r="OC154" s="43"/>
      <c r="OD154" s="43"/>
      <c r="OE154" s="43"/>
      <c r="OF154" s="43"/>
      <c r="OG154" s="43"/>
      <c r="OH154" s="43"/>
      <c r="OI154" s="43"/>
      <c r="OJ154" s="43"/>
      <c r="OK154" s="43"/>
      <c r="OL154" s="43"/>
      <c r="OM154" s="43"/>
      <c r="ON154" s="43"/>
      <c r="OO154" s="43"/>
      <c r="OP154" s="43"/>
      <c r="OQ154" s="43"/>
      <c r="OR154" s="43"/>
      <c r="OS154" s="43"/>
      <c r="OT154" s="43"/>
      <c r="OU154" s="43"/>
      <c r="OV154" s="43"/>
      <c r="OW154" s="43"/>
      <c r="OX154" s="43"/>
      <c r="OY154" s="43"/>
      <c r="OZ154" s="43"/>
      <c r="PA154" s="43"/>
      <c r="PB154" s="43"/>
      <c r="PC154" s="43"/>
      <c r="PD154" s="43"/>
      <c r="PE154" s="43"/>
      <c r="PF154" s="43"/>
      <c r="PG154" s="43"/>
      <c r="PH154" s="43"/>
      <c r="PI154" s="43"/>
      <c r="PJ154" s="43"/>
      <c r="PK154" s="43"/>
      <c r="PL154" s="43"/>
      <c r="PM154" s="43"/>
      <c r="PN154" s="43"/>
      <c r="PO154" s="43"/>
      <c r="PP154" s="43"/>
      <c r="PQ154" s="43"/>
      <c r="PR154" s="43"/>
      <c r="PS154" s="43"/>
      <c r="PT154" s="43"/>
      <c r="PU154" s="43"/>
      <c r="PV154" s="43"/>
      <c r="PW154" s="43"/>
      <c r="PX154" s="43"/>
      <c r="PY154" s="43"/>
      <c r="PZ154" s="43"/>
      <c r="QA154" s="43"/>
      <c r="QB154" s="43"/>
      <c r="QC154" s="43"/>
      <c r="QD154" s="43"/>
      <c r="QE154" s="43"/>
      <c r="QF154" s="43"/>
      <c r="QG154" s="43"/>
      <c r="QH154" s="43"/>
      <c r="QI154" s="43"/>
      <c r="QJ154" s="43"/>
      <c r="QK154" s="43"/>
      <c r="QL154" s="43"/>
      <c r="QM154" s="43"/>
      <c r="QN154" s="43"/>
      <c r="QO154" s="43"/>
      <c r="QP154" s="43"/>
      <c r="QQ154" s="43"/>
      <c r="QR154" s="43"/>
      <c r="QS154" s="43"/>
      <c r="QT154" s="43"/>
      <c r="QU154" s="43"/>
      <c r="QV154" s="43"/>
      <c r="QW154" s="43"/>
      <c r="QX154" s="43"/>
      <c r="QY154" s="43"/>
      <c r="QZ154" s="43"/>
      <c r="RA154" s="43"/>
      <c r="RB154" s="43"/>
      <c r="RC154" s="43"/>
      <c r="RD154" s="43"/>
      <c r="RE154" s="43"/>
      <c r="RF154" s="43"/>
      <c r="RG154" s="43"/>
      <c r="RH154" s="43"/>
      <c r="RI154" s="43"/>
      <c r="RJ154" s="43"/>
      <c r="RK154" s="43"/>
      <c r="RL154" s="43"/>
      <c r="RM154" s="43"/>
      <c r="RN154" s="43"/>
      <c r="RO154" s="43"/>
      <c r="RP154" s="43"/>
      <c r="RQ154" s="43"/>
      <c r="RR154" s="43"/>
      <c r="RS154" s="43"/>
      <c r="RT154" s="43"/>
      <c r="RU154" s="43"/>
      <c r="RV154" s="43"/>
      <c r="RW154" s="43"/>
      <c r="RX154" s="43"/>
      <c r="RY154" s="43"/>
      <c r="RZ154" s="43"/>
      <c r="SA154" s="43"/>
      <c r="SB154" s="43"/>
      <c r="SC154" s="43"/>
      <c r="SD154" s="43"/>
      <c r="SE154" s="43"/>
      <c r="SF154" s="43"/>
      <c r="SG154" s="43"/>
      <c r="SH154" s="43"/>
      <c r="SI154" s="43"/>
      <c r="SJ154" s="43"/>
      <c r="SK154" s="43"/>
      <c r="SL154" s="43"/>
      <c r="SM154" s="43"/>
      <c r="SN154" s="43"/>
      <c r="SO154" s="43"/>
      <c r="SP154" s="43"/>
    </row>
    <row r="155" spans="1:510" ht="16.5" customHeight="1" x14ac:dyDescent="0.2">
      <c r="A155" s="20">
        <v>1274</v>
      </c>
      <c r="B155" s="20" t="s">
        <v>76</v>
      </c>
      <c r="C155" s="20" t="s">
        <v>244</v>
      </c>
      <c r="D155" s="20" t="s">
        <v>30</v>
      </c>
      <c r="E155" s="20" t="s">
        <v>1345</v>
      </c>
      <c r="F155" s="22" t="s">
        <v>281</v>
      </c>
      <c r="G155" s="20" t="s">
        <v>42</v>
      </c>
      <c r="H155" s="20" t="s">
        <v>35</v>
      </c>
      <c r="I155" s="20" t="s">
        <v>27</v>
      </c>
      <c r="J155" s="22" t="s">
        <v>258</v>
      </c>
      <c r="K155" s="20" t="s">
        <v>259</v>
      </c>
      <c r="L155" s="20" t="s">
        <v>260</v>
      </c>
      <c r="M155" s="20">
        <v>6</v>
      </c>
      <c r="N155" s="49">
        <v>45468</v>
      </c>
      <c r="O155" s="48">
        <v>0</v>
      </c>
      <c r="P155" s="23">
        <v>66000000</v>
      </c>
      <c r="Q155" s="24">
        <v>1</v>
      </c>
      <c r="R155" s="25">
        <v>45839</v>
      </c>
      <c r="S155" s="20" t="s">
        <v>29</v>
      </c>
      <c r="T155" s="26">
        <v>396000000</v>
      </c>
      <c r="U155" s="27" t="s">
        <v>39</v>
      </c>
      <c r="V155" s="28" t="s">
        <v>40</v>
      </c>
      <c r="W155" s="43"/>
      <c r="X155" s="43"/>
      <c r="Y155" s="43"/>
      <c r="Z155" s="43"/>
      <c r="AA155" s="43"/>
      <c r="AB155" s="43"/>
      <c r="AC155" s="43"/>
      <c r="AD155" s="43"/>
      <c r="AE155" s="43"/>
      <c r="AF155" s="43"/>
      <c r="AG155" s="43"/>
      <c r="AH155" s="43"/>
      <c r="AI155" s="43"/>
      <c r="AJ155" s="43"/>
      <c r="AK155" s="43"/>
      <c r="AL155" s="43"/>
      <c r="AM155" s="43"/>
      <c r="AN155" s="43"/>
      <c r="AO155" s="43"/>
      <c r="AP155" s="43"/>
      <c r="AQ155" s="43"/>
      <c r="AR155" s="43"/>
      <c r="AS155" s="43"/>
      <c r="AT155" s="43"/>
      <c r="AU155" s="43"/>
      <c r="AV155" s="43"/>
      <c r="AW155" s="43"/>
      <c r="AX155" s="43"/>
      <c r="AY155" s="43"/>
      <c r="AZ155" s="43"/>
      <c r="BA155" s="43"/>
      <c r="BB155" s="43"/>
      <c r="BC155" s="43"/>
      <c r="BD155" s="43"/>
      <c r="BE155" s="43"/>
      <c r="BF155" s="43"/>
      <c r="BG155" s="43"/>
      <c r="BH155" s="43"/>
      <c r="BI155" s="43"/>
      <c r="BJ155" s="43"/>
      <c r="BK155" s="43"/>
      <c r="BL155" s="43"/>
      <c r="BM155" s="43"/>
      <c r="BN155" s="43"/>
      <c r="BO155" s="43"/>
      <c r="BP155" s="43"/>
      <c r="BQ155" s="43"/>
      <c r="BR155" s="43"/>
      <c r="BS155" s="43"/>
      <c r="BT155" s="43"/>
      <c r="BU155" s="43"/>
      <c r="BV155" s="43"/>
      <c r="BW155" s="43"/>
      <c r="BX155" s="43"/>
      <c r="BY155" s="43"/>
      <c r="BZ155" s="43"/>
      <c r="CA155" s="43"/>
      <c r="CB155" s="43"/>
      <c r="CC155" s="43"/>
      <c r="CD155" s="43"/>
      <c r="CE155" s="43"/>
      <c r="CF155" s="43"/>
      <c r="CG155" s="43"/>
      <c r="CH155" s="43"/>
      <c r="CI155" s="43"/>
      <c r="CJ155" s="43"/>
      <c r="CK155" s="43"/>
      <c r="CL155" s="43"/>
      <c r="CM155" s="43"/>
      <c r="CN155" s="43"/>
      <c r="CO155" s="43"/>
      <c r="CP155" s="43"/>
      <c r="CQ155" s="43"/>
      <c r="CR155" s="43"/>
      <c r="CS155" s="43"/>
      <c r="CT155" s="43"/>
      <c r="CU155" s="43"/>
      <c r="CV155" s="43"/>
      <c r="CW155" s="43"/>
      <c r="CX155" s="43"/>
      <c r="CY155" s="43"/>
      <c r="CZ155" s="43"/>
      <c r="DA155" s="43"/>
      <c r="DB155" s="43"/>
      <c r="DC155" s="43"/>
      <c r="DD155" s="43"/>
      <c r="DE155" s="43"/>
      <c r="DF155" s="43"/>
      <c r="DG155" s="43"/>
      <c r="DH155" s="43"/>
      <c r="DI155" s="43"/>
      <c r="DJ155" s="43"/>
      <c r="DK155" s="43"/>
      <c r="DL155" s="43"/>
      <c r="DM155" s="43"/>
      <c r="DN155" s="43"/>
      <c r="DO155" s="43"/>
      <c r="DP155" s="43"/>
      <c r="DQ155" s="43"/>
      <c r="DR155" s="43"/>
      <c r="DS155" s="43"/>
      <c r="DT155" s="43"/>
      <c r="DU155" s="43"/>
      <c r="DV155" s="43"/>
      <c r="DW155" s="43"/>
      <c r="DX155" s="43"/>
      <c r="DY155" s="43"/>
      <c r="DZ155" s="43"/>
      <c r="EA155" s="43"/>
      <c r="EB155" s="43"/>
      <c r="EC155" s="43"/>
      <c r="ED155" s="43"/>
      <c r="EE155" s="43"/>
      <c r="EF155" s="43"/>
      <c r="EG155" s="43"/>
      <c r="EH155" s="43"/>
      <c r="EI155" s="43"/>
      <c r="EJ155" s="43"/>
      <c r="EK155" s="43"/>
      <c r="EL155" s="43"/>
      <c r="EM155" s="43"/>
      <c r="EN155" s="43"/>
      <c r="EO155" s="43"/>
      <c r="EP155" s="43"/>
      <c r="EQ155" s="43"/>
      <c r="ER155" s="43"/>
      <c r="ES155" s="43"/>
      <c r="ET155" s="43"/>
      <c r="EU155" s="43"/>
      <c r="EV155" s="43"/>
      <c r="EW155" s="43"/>
      <c r="EX155" s="43"/>
      <c r="EY155" s="43"/>
      <c r="EZ155" s="43"/>
      <c r="FA155" s="43"/>
      <c r="FB155" s="43"/>
      <c r="FC155" s="43"/>
      <c r="FD155" s="43"/>
      <c r="FE155" s="43"/>
      <c r="FF155" s="43"/>
      <c r="FG155" s="43"/>
      <c r="FH155" s="43"/>
      <c r="FI155" s="43"/>
      <c r="FJ155" s="43"/>
      <c r="FK155" s="43"/>
      <c r="FL155" s="43"/>
      <c r="FM155" s="43"/>
      <c r="FN155" s="43"/>
      <c r="FO155" s="43"/>
      <c r="FP155" s="43"/>
      <c r="FQ155" s="43"/>
      <c r="FR155" s="43"/>
      <c r="FS155" s="43"/>
      <c r="FT155" s="43"/>
      <c r="FU155" s="43"/>
      <c r="FV155" s="43"/>
      <c r="FW155" s="43"/>
      <c r="FX155" s="43"/>
      <c r="FY155" s="43"/>
      <c r="FZ155" s="43"/>
      <c r="GA155" s="43"/>
      <c r="GB155" s="43"/>
      <c r="GC155" s="43"/>
      <c r="GD155" s="43"/>
      <c r="GE155" s="43"/>
      <c r="GF155" s="43"/>
      <c r="GG155" s="43"/>
      <c r="GH155" s="43"/>
      <c r="GI155" s="43"/>
      <c r="GJ155" s="43"/>
      <c r="GK155" s="43"/>
      <c r="GL155" s="43"/>
      <c r="GM155" s="43"/>
      <c r="GN155" s="43"/>
      <c r="GO155" s="43"/>
      <c r="GP155" s="43"/>
      <c r="GQ155" s="43"/>
      <c r="GR155" s="43"/>
      <c r="GS155" s="43"/>
      <c r="GT155" s="43"/>
      <c r="GU155" s="43"/>
      <c r="GV155" s="43"/>
      <c r="GW155" s="43"/>
      <c r="GX155" s="43"/>
      <c r="GY155" s="43"/>
      <c r="GZ155" s="43"/>
      <c r="HA155" s="43"/>
      <c r="HB155" s="43"/>
      <c r="HC155" s="43"/>
      <c r="HD155" s="43"/>
      <c r="HE155" s="43"/>
      <c r="HF155" s="43"/>
      <c r="HG155" s="43"/>
      <c r="HH155" s="43"/>
      <c r="HI155" s="43"/>
      <c r="HJ155" s="43"/>
      <c r="HK155" s="43"/>
      <c r="HL155" s="43"/>
      <c r="HM155" s="43"/>
      <c r="HN155" s="43"/>
      <c r="HO155" s="43"/>
      <c r="HP155" s="43"/>
      <c r="HQ155" s="43"/>
      <c r="HR155" s="43"/>
      <c r="HS155" s="43"/>
      <c r="HT155" s="43"/>
      <c r="HU155" s="43"/>
      <c r="HV155" s="43"/>
      <c r="HW155" s="43"/>
      <c r="HX155" s="43"/>
      <c r="HY155" s="43"/>
      <c r="HZ155" s="43"/>
      <c r="IA155" s="43"/>
      <c r="IB155" s="43"/>
      <c r="IC155" s="43"/>
      <c r="ID155" s="43"/>
      <c r="IE155" s="43"/>
      <c r="IF155" s="43"/>
      <c r="IG155" s="43"/>
      <c r="IH155" s="43"/>
      <c r="II155" s="43"/>
      <c r="IJ155" s="43"/>
      <c r="IK155" s="43"/>
      <c r="IL155" s="43"/>
      <c r="IM155" s="43"/>
      <c r="IN155" s="43"/>
      <c r="IO155" s="43"/>
      <c r="IP155" s="43"/>
      <c r="IQ155" s="43"/>
      <c r="IR155" s="43"/>
      <c r="IS155" s="43"/>
      <c r="IT155" s="43"/>
      <c r="IU155" s="43"/>
      <c r="IV155" s="43"/>
      <c r="IW155" s="43"/>
      <c r="IX155" s="43"/>
      <c r="IY155" s="43"/>
      <c r="IZ155" s="43"/>
      <c r="JA155" s="43"/>
      <c r="JB155" s="43"/>
      <c r="JC155" s="43"/>
      <c r="JD155" s="43"/>
      <c r="JE155" s="43"/>
      <c r="JF155" s="43"/>
      <c r="JG155" s="43"/>
      <c r="JH155" s="43"/>
      <c r="JI155" s="43"/>
      <c r="JJ155" s="43"/>
      <c r="JK155" s="43"/>
      <c r="JL155" s="43"/>
      <c r="JM155" s="43"/>
      <c r="JN155" s="43"/>
      <c r="JO155" s="43"/>
      <c r="JP155" s="43"/>
      <c r="JQ155" s="43"/>
      <c r="JR155" s="43"/>
      <c r="JS155" s="43"/>
      <c r="JT155" s="43"/>
      <c r="JU155" s="43"/>
      <c r="JV155" s="43"/>
      <c r="JW155" s="43"/>
      <c r="JX155" s="43"/>
      <c r="JY155" s="43"/>
      <c r="JZ155" s="43"/>
      <c r="KA155" s="43"/>
      <c r="KB155" s="43"/>
      <c r="KC155" s="43"/>
      <c r="KD155" s="43"/>
      <c r="KE155" s="43"/>
      <c r="KF155" s="43"/>
      <c r="KG155" s="43"/>
      <c r="KH155" s="43"/>
      <c r="KI155" s="43"/>
      <c r="KJ155" s="43"/>
      <c r="KK155" s="43"/>
      <c r="KL155" s="43"/>
      <c r="KM155" s="43"/>
      <c r="KN155" s="43"/>
      <c r="KO155" s="43"/>
      <c r="KP155" s="43"/>
      <c r="KQ155" s="43"/>
      <c r="KR155" s="43"/>
      <c r="KS155" s="43"/>
      <c r="KT155" s="43"/>
      <c r="KU155" s="43"/>
      <c r="KV155" s="43"/>
      <c r="KW155" s="43"/>
      <c r="KX155" s="43"/>
      <c r="KY155" s="43"/>
      <c r="KZ155" s="43"/>
      <c r="LA155" s="43"/>
      <c r="LB155" s="43"/>
      <c r="LC155" s="43"/>
      <c r="LD155" s="43"/>
      <c r="LE155" s="43"/>
      <c r="LF155" s="43"/>
      <c r="LG155" s="43"/>
      <c r="LH155" s="43"/>
      <c r="LI155" s="43"/>
      <c r="LJ155" s="43"/>
      <c r="LK155" s="43"/>
      <c r="LL155" s="43"/>
      <c r="LM155" s="43"/>
      <c r="LN155" s="43"/>
      <c r="LO155" s="43"/>
      <c r="LP155" s="43"/>
      <c r="LQ155" s="43"/>
      <c r="LR155" s="43"/>
      <c r="LS155" s="43"/>
      <c r="LT155" s="43"/>
      <c r="LU155" s="43"/>
      <c r="LV155" s="43"/>
      <c r="LW155" s="43"/>
      <c r="LX155" s="43"/>
      <c r="LY155" s="43"/>
      <c r="LZ155" s="43"/>
      <c r="MA155" s="43"/>
      <c r="MB155" s="43"/>
      <c r="MC155" s="43"/>
      <c r="MD155" s="43"/>
      <c r="ME155" s="43"/>
      <c r="MF155" s="43"/>
      <c r="MG155" s="43"/>
      <c r="MH155" s="43"/>
      <c r="MI155" s="43"/>
      <c r="MJ155" s="43"/>
      <c r="MK155" s="43"/>
      <c r="ML155" s="43"/>
      <c r="MM155" s="43"/>
      <c r="MN155" s="43"/>
      <c r="MO155" s="43"/>
      <c r="MP155" s="43"/>
      <c r="MQ155" s="43"/>
      <c r="MR155" s="43"/>
      <c r="MS155" s="43"/>
      <c r="MT155" s="43"/>
      <c r="MU155" s="43"/>
      <c r="MV155" s="43"/>
      <c r="MW155" s="43"/>
      <c r="MX155" s="43"/>
      <c r="MY155" s="43"/>
      <c r="MZ155" s="43"/>
      <c r="NA155" s="43"/>
      <c r="NB155" s="43"/>
      <c r="NC155" s="43"/>
      <c r="ND155" s="43"/>
      <c r="NE155" s="43"/>
      <c r="NF155" s="43"/>
      <c r="NG155" s="43"/>
      <c r="NH155" s="43"/>
      <c r="NI155" s="43"/>
      <c r="NJ155" s="43"/>
      <c r="NK155" s="43"/>
      <c r="NL155" s="43"/>
      <c r="NM155" s="43"/>
      <c r="NN155" s="43"/>
      <c r="NO155" s="43"/>
      <c r="NP155" s="43"/>
      <c r="NQ155" s="43"/>
      <c r="NR155" s="43"/>
      <c r="NS155" s="43"/>
      <c r="NT155" s="43"/>
      <c r="NU155" s="43"/>
      <c r="NV155" s="43"/>
      <c r="NW155" s="43"/>
      <c r="NX155" s="43"/>
      <c r="NY155" s="43"/>
      <c r="NZ155" s="43"/>
      <c r="OA155" s="43"/>
      <c r="OB155" s="43"/>
      <c r="OC155" s="43"/>
      <c r="OD155" s="43"/>
      <c r="OE155" s="43"/>
      <c r="OF155" s="43"/>
      <c r="OG155" s="43"/>
      <c r="OH155" s="43"/>
      <c r="OI155" s="43"/>
      <c r="OJ155" s="43"/>
      <c r="OK155" s="43"/>
      <c r="OL155" s="43"/>
      <c r="OM155" s="43"/>
      <c r="ON155" s="43"/>
      <c r="OO155" s="43"/>
      <c r="OP155" s="43"/>
      <c r="OQ155" s="43"/>
      <c r="OR155" s="43"/>
      <c r="OS155" s="43"/>
      <c r="OT155" s="43"/>
      <c r="OU155" s="43"/>
      <c r="OV155" s="43"/>
      <c r="OW155" s="43"/>
      <c r="OX155" s="43"/>
      <c r="OY155" s="43"/>
      <c r="OZ155" s="43"/>
      <c r="PA155" s="43"/>
      <c r="PB155" s="43"/>
      <c r="PC155" s="43"/>
      <c r="PD155" s="43"/>
      <c r="PE155" s="43"/>
      <c r="PF155" s="43"/>
      <c r="PG155" s="43"/>
      <c r="PH155" s="43"/>
      <c r="PI155" s="43"/>
      <c r="PJ155" s="43"/>
      <c r="PK155" s="43"/>
      <c r="PL155" s="43"/>
      <c r="PM155" s="43"/>
      <c r="PN155" s="43"/>
      <c r="PO155" s="43"/>
      <c r="PP155" s="43"/>
      <c r="PQ155" s="43"/>
      <c r="PR155" s="43"/>
      <c r="PS155" s="43"/>
      <c r="PT155" s="43"/>
      <c r="PU155" s="43"/>
      <c r="PV155" s="43"/>
      <c r="PW155" s="43"/>
      <c r="PX155" s="43"/>
      <c r="PY155" s="43"/>
      <c r="PZ155" s="43"/>
      <c r="QA155" s="43"/>
      <c r="QB155" s="43"/>
      <c r="QC155" s="43"/>
      <c r="QD155" s="43"/>
      <c r="QE155" s="43"/>
      <c r="QF155" s="43"/>
      <c r="QG155" s="43"/>
      <c r="QH155" s="43"/>
      <c r="QI155" s="43"/>
      <c r="QJ155" s="43"/>
      <c r="QK155" s="43"/>
      <c r="QL155" s="43"/>
      <c r="QM155" s="43"/>
      <c r="QN155" s="43"/>
      <c r="QO155" s="43"/>
      <c r="QP155" s="43"/>
      <c r="QQ155" s="43"/>
      <c r="QR155" s="43"/>
      <c r="QS155" s="43"/>
      <c r="QT155" s="43"/>
      <c r="QU155" s="43"/>
      <c r="QV155" s="43"/>
      <c r="QW155" s="43"/>
      <c r="QX155" s="43"/>
      <c r="QY155" s="43"/>
      <c r="QZ155" s="43"/>
      <c r="RA155" s="43"/>
      <c r="RB155" s="43"/>
      <c r="RC155" s="43"/>
      <c r="RD155" s="43"/>
      <c r="RE155" s="43"/>
      <c r="RF155" s="43"/>
      <c r="RG155" s="43"/>
      <c r="RH155" s="43"/>
      <c r="RI155" s="43"/>
      <c r="RJ155" s="43"/>
      <c r="RK155" s="43"/>
      <c r="RL155" s="43"/>
      <c r="RM155" s="43"/>
      <c r="RN155" s="43"/>
      <c r="RO155" s="43"/>
      <c r="RP155" s="43"/>
      <c r="RQ155" s="43"/>
      <c r="RR155" s="43"/>
      <c r="RS155" s="43"/>
      <c r="RT155" s="43"/>
      <c r="RU155" s="43"/>
      <c r="RV155" s="43"/>
      <c r="RW155" s="43"/>
      <c r="RX155" s="43"/>
      <c r="RY155" s="43"/>
      <c r="RZ155" s="43"/>
      <c r="SA155" s="43"/>
      <c r="SB155" s="43"/>
      <c r="SC155" s="43"/>
      <c r="SD155" s="43"/>
      <c r="SE155" s="43"/>
      <c r="SF155" s="43"/>
      <c r="SG155" s="43"/>
      <c r="SH155" s="43"/>
      <c r="SI155" s="43"/>
      <c r="SJ155" s="43"/>
      <c r="SK155" s="43"/>
      <c r="SL155" s="43"/>
      <c r="SM155" s="43"/>
      <c r="SN155" s="43"/>
      <c r="SO155" s="43"/>
      <c r="SP155" s="43"/>
    </row>
    <row r="156" spans="1:510" ht="16.5" customHeight="1" x14ac:dyDescent="0.2">
      <c r="A156" s="20">
        <v>1275</v>
      </c>
      <c r="B156" s="20" t="s">
        <v>76</v>
      </c>
      <c r="C156" s="20" t="s">
        <v>244</v>
      </c>
      <c r="D156" s="20" t="s">
        <v>30</v>
      </c>
      <c r="E156" s="20" t="s">
        <v>1345</v>
      </c>
      <c r="F156" s="22" t="s">
        <v>281</v>
      </c>
      <c r="G156" s="20" t="s">
        <v>42</v>
      </c>
      <c r="H156" s="20" t="s">
        <v>35</v>
      </c>
      <c r="I156" s="20" t="s">
        <v>27</v>
      </c>
      <c r="J156" s="22" t="s">
        <v>247</v>
      </c>
      <c r="K156" s="20" t="s">
        <v>259</v>
      </c>
      <c r="L156" s="20" t="s">
        <v>282</v>
      </c>
      <c r="M156" s="20">
        <v>6</v>
      </c>
      <c r="N156" s="49">
        <v>45468</v>
      </c>
      <c r="O156" s="48">
        <v>0</v>
      </c>
      <c r="P156" s="23">
        <v>0</v>
      </c>
      <c r="Q156" s="24">
        <v>1</v>
      </c>
      <c r="R156" s="25">
        <v>45839</v>
      </c>
      <c r="S156" s="20" t="s">
        <v>29</v>
      </c>
      <c r="T156" s="26">
        <v>0</v>
      </c>
      <c r="U156" s="27" t="s">
        <v>39</v>
      </c>
      <c r="V156" s="28" t="s">
        <v>40</v>
      </c>
      <c r="W156" s="43"/>
      <c r="X156" s="43"/>
      <c r="Y156" s="43"/>
      <c r="Z156" s="43"/>
      <c r="AA156" s="43"/>
      <c r="AB156" s="43"/>
      <c r="AC156" s="43"/>
      <c r="AD156" s="43"/>
      <c r="AE156" s="43"/>
      <c r="AF156" s="43"/>
      <c r="AG156" s="43"/>
      <c r="AH156" s="43"/>
      <c r="AI156" s="43"/>
      <c r="AJ156" s="43"/>
      <c r="AK156" s="43"/>
      <c r="AL156" s="43"/>
      <c r="AM156" s="43"/>
      <c r="AN156" s="43"/>
      <c r="AO156" s="43"/>
      <c r="AP156" s="43"/>
      <c r="AQ156" s="43"/>
      <c r="AR156" s="43"/>
      <c r="AS156" s="43"/>
      <c r="AT156" s="43"/>
      <c r="AU156" s="43"/>
      <c r="AV156" s="43"/>
      <c r="AW156" s="43"/>
      <c r="AX156" s="43"/>
      <c r="AY156" s="43"/>
      <c r="AZ156" s="43"/>
      <c r="BA156" s="43"/>
      <c r="BB156" s="43"/>
      <c r="BC156" s="43"/>
      <c r="BD156" s="43"/>
      <c r="BE156" s="43"/>
      <c r="BF156" s="43"/>
      <c r="BG156" s="43"/>
      <c r="BH156" s="43"/>
      <c r="BI156" s="43"/>
      <c r="BJ156" s="43"/>
      <c r="BK156" s="43"/>
      <c r="BL156" s="43"/>
      <c r="BM156" s="43"/>
      <c r="BN156" s="43"/>
      <c r="BO156" s="43"/>
      <c r="BP156" s="43"/>
      <c r="BQ156" s="43"/>
      <c r="BR156" s="43"/>
      <c r="BS156" s="43"/>
      <c r="BT156" s="43"/>
      <c r="BU156" s="43"/>
      <c r="BV156" s="43"/>
      <c r="BW156" s="43"/>
      <c r="BX156" s="43"/>
      <c r="BY156" s="43"/>
      <c r="BZ156" s="43"/>
      <c r="CA156" s="43"/>
      <c r="CB156" s="43"/>
      <c r="CC156" s="43"/>
      <c r="CD156" s="43"/>
      <c r="CE156" s="43"/>
      <c r="CF156" s="43"/>
      <c r="CG156" s="43"/>
      <c r="CH156" s="43"/>
      <c r="CI156" s="43"/>
      <c r="CJ156" s="43"/>
      <c r="CK156" s="43"/>
      <c r="CL156" s="43"/>
      <c r="CM156" s="43"/>
      <c r="CN156" s="43"/>
      <c r="CO156" s="43"/>
      <c r="CP156" s="43"/>
      <c r="CQ156" s="43"/>
      <c r="CR156" s="43"/>
      <c r="CS156" s="43"/>
      <c r="CT156" s="43"/>
      <c r="CU156" s="43"/>
      <c r="CV156" s="43"/>
      <c r="CW156" s="43"/>
      <c r="CX156" s="43"/>
      <c r="CY156" s="43"/>
      <c r="CZ156" s="43"/>
      <c r="DA156" s="43"/>
      <c r="DB156" s="43"/>
      <c r="DC156" s="43"/>
      <c r="DD156" s="43"/>
      <c r="DE156" s="43"/>
      <c r="DF156" s="43"/>
      <c r="DG156" s="43"/>
      <c r="DH156" s="43"/>
      <c r="DI156" s="43"/>
      <c r="DJ156" s="43"/>
      <c r="DK156" s="43"/>
      <c r="DL156" s="43"/>
      <c r="DM156" s="43"/>
      <c r="DN156" s="43"/>
      <c r="DO156" s="43"/>
      <c r="DP156" s="43"/>
      <c r="DQ156" s="43"/>
      <c r="DR156" s="43"/>
      <c r="DS156" s="43"/>
      <c r="DT156" s="43"/>
      <c r="DU156" s="43"/>
      <c r="DV156" s="43"/>
      <c r="DW156" s="43"/>
      <c r="DX156" s="43"/>
      <c r="DY156" s="43"/>
      <c r="DZ156" s="43"/>
      <c r="EA156" s="43"/>
      <c r="EB156" s="43"/>
      <c r="EC156" s="43"/>
      <c r="ED156" s="43"/>
      <c r="EE156" s="43"/>
      <c r="EF156" s="43"/>
      <c r="EG156" s="43"/>
      <c r="EH156" s="43"/>
      <c r="EI156" s="43"/>
      <c r="EJ156" s="43"/>
      <c r="EK156" s="43"/>
      <c r="EL156" s="43"/>
      <c r="EM156" s="43"/>
      <c r="EN156" s="43"/>
      <c r="EO156" s="43"/>
      <c r="EP156" s="43"/>
      <c r="EQ156" s="43"/>
      <c r="ER156" s="43"/>
      <c r="ES156" s="43"/>
      <c r="ET156" s="43"/>
      <c r="EU156" s="43"/>
      <c r="EV156" s="43"/>
      <c r="EW156" s="43"/>
      <c r="EX156" s="43"/>
      <c r="EY156" s="43"/>
      <c r="EZ156" s="43"/>
      <c r="FA156" s="43"/>
      <c r="FB156" s="43"/>
      <c r="FC156" s="43"/>
      <c r="FD156" s="43"/>
      <c r="FE156" s="43"/>
      <c r="FF156" s="43"/>
      <c r="FG156" s="43"/>
      <c r="FH156" s="43"/>
      <c r="FI156" s="43"/>
      <c r="FJ156" s="43"/>
      <c r="FK156" s="43"/>
      <c r="FL156" s="43"/>
      <c r="FM156" s="43"/>
      <c r="FN156" s="43"/>
      <c r="FO156" s="43"/>
      <c r="FP156" s="43"/>
      <c r="FQ156" s="43"/>
      <c r="FR156" s="43"/>
      <c r="FS156" s="43"/>
      <c r="FT156" s="43"/>
      <c r="FU156" s="43"/>
      <c r="FV156" s="43"/>
      <c r="FW156" s="43"/>
      <c r="FX156" s="43"/>
      <c r="FY156" s="43"/>
      <c r="FZ156" s="43"/>
      <c r="GA156" s="43"/>
      <c r="GB156" s="43"/>
      <c r="GC156" s="43"/>
      <c r="GD156" s="43"/>
      <c r="GE156" s="43"/>
      <c r="GF156" s="43"/>
      <c r="GG156" s="43"/>
      <c r="GH156" s="43"/>
      <c r="GI156" s="43"/>
      <c r="GJ156" s="43"/>
      <c r="GK156" s="43"/>
      <c r="GL156" s="43"/>
      <c r="GM156" s="43"/>
      <c r="GN156" s="43"/>
      <c r="GO156" s="43"/>
      <c r="GP156" s="43"/>
      <c r="GQ156" s="43"/>
      <c r="GR156" s="43"/>
      <c r="GS156" s="43"/>
      <c r="GT156" s="43"/>
      <c r="GU156" s="43"/>
      <c r="GV156" s="43"/>
      <c r="GW156" s="43"/>
      <c r="GX156" s="43"/>
      <c r="GY156" s="43"/>
      <c r="GZ156" s="43"/>
      <c r="HA156" s="43"/>
      <c r="HB156" s="43"/>
      <c r="HC156" s="43"/>
      <c r="HD156" s="43"/>
      <c r="HE156" s="43"/>
      <c r="HF156" s="43"/>
      <c r="HG156" s="43"/>
      <c r="HH156" s="43"/>
      <c r="HI156" s="43"/>
      <c r="HJ156" s="43"/>
      <c r="HK156" s="43"/>
      <c r="HL156" s="43"/>
      <c r="HM156" s="43"/>
      <c r="HN156" s="43"/>
      <c r="HO156" s="43"/>
      <c r="HP156" s="43"/>
      <c r="HQ156" s="43"/>
      <c r="HR156" s="43"/>
      <c r="HS156" s="43"/>
      <c r="HT156" s="43"/>
      <c r="HU156" s="43"/>
      <c r="HV156" s="43"/>
      <c r="HW156" s="43"/>
      <c r="HX156" s="43"/>
      <c r="HY156" s="43"/>
      <c r="HZ156" s="43"/>
      <c r="IA156" s="43"/>
      <c r="IB156" s="43"/>
      <c r="IC156" s="43"/>
      <c r="ID156" s="43"/>
      <c r="IE156" s="43"/>
      <c r="IF156" s="43"/>
      <c r="IG156" s="43"/>
      <c r="IH156" s="43"/>
      <c r="II156" s="43"/>
      <c r="IJ156" s="43"/>
      <c r="IK156" s="43"/>
      <c r="IL156" s="43"/>
      <c r="IM156" s="43"/>
      <c r="IN156" s="43"/>
      <c r="IO156" s="43"/>
      <c r="IP156" s="43"/>
      <c r="IQ156" s="43"/>
      <c r="IR156" s="43"/>
      <c r="IS156" s="43"/>
      <c r="IT156" s="43"/>
      <c r="IU156" s="43"/>
      <c r="IV156" s="43"/>
      <c r="IW156" s="43"/>
      <c r="IX156" s="43"/>
      <c r="IY156" s="43"/>
      <c r="IZ156" s="43"/>
      <c r="JA156" s="43"/>
      <c r="JB156" s="43"/>
      <c r="JC156" s="43"/>
      <c r="JD156" s="43"/>
      <c r="JE156" s="43"/>
      <c r="JF156" s="43"/>
      <c r="JG156" s="43"/>
      <c r="JH156" s="43"/>
      <c r="JI156" s="43"/>
      <c r="JJ156" s="43"/>
      <c r="JK156" s="43"/>
      <c r="JL156" s="43"/>
      <c r="JM156" s="43"/>
      <c r="JN156" s="43"/>
      <c r="JO156" s="43"/>
      <c r="JP156" s="43"/>
      <c r="JQ156" s="43"/>
      <c r="JR156" s="43"/>
      <c r="JS156" s="43"/>
      <c r="JT156" s="43"/>
      <c r="JU156" s="43"/>
      <c r="JV156" s="43"/>
      <c r="JW156" s="43"/>
      <c r="JX156" s="43"/>
      <c r="JY156" s="43"/>
      <c r="JZ156" s="43"/>
      <c r="KA156" s="43"/>
      <c r="KB156" s="43"/>
      <c r="KC156" s="43"/>
      <c r="KD156" s="43"/>
      <c r="KE156" s="43"/>
      <c r="KF156" s="43"/>
      <c r="KG156" s="43"/>
      <c r="KH156" s="43"/>
      <c r="KI156" s="43"/>
      <c r="KJ156" s="43"/>
      <c r="KK156" s="43"/>
      <c r="KL156" s="43"/>
      <c r="KM156" s="43"/>
      <c r="KN156" s="43"/>
      <c r="KO156" s="43"/>
      <c r="KP156" s="43"/>
      <c r="KQ156" s="43"/>
      <c r="KR156" s="43"/>
      <c r="KS156" s="43"/>
      <c r="KT156" s="43"/>
      <c r="KU156" s="43"/>
      <c r="KV156" s="43"/>
      <c r="KW156" s="43"/>
      <c r="KX156" s="43"/>
      <c r="KY156" s="43"/>
      <c r="KZ156" s="43"/>
      <c r="LA156" s="43"/>
      <c r="LB156" s="43"/>
      <c r="LC156" s="43"/>
      <c r="LD156" s="43"/>
      <c r="LE156" s="43"/>
      <c r="LF156" s="43"/>
      <c r="LG156" s="43"/>
      <c r="LH156" s="43"/>
      <c r="LI156" s="43"/>
      <c r="LJ156" s="43"/>
      <c r="LK156" s="43"/>
      <c r="LL156" s="43"/>
      <c r="LM156" s="43"/>
      <c r="LN156" s="43"/>
      <c r="LO156" s="43"/>
      <c r="LP156" s="43"/>
      <c r="LQ156" s="43"/>
      <c r="LR156" s="43"/>
      <c r="LS156" s="43"/>
      <c r="LT156" s="43"/>
      <c r="LU156" s="43"/>
      <c r="LV156" s="43"/>
      <c r="LW156" s="43"/>
      <c r="LX156" s="43"/>
      <c r="LY156" s="43"/>
      <c r="LZ156" s="43"/>
      <c r="MA156" s="43"/>
      <c r="MB156" s="43"/>
      <c r="MC156" s="43"/>
      <c r="MD156" s="43"/>
      <c r="ME156" s="43"/>
      <c r="MF156" s="43"/>
      <c r="MG156" s="43"/>
      <c r="MH156" s="43"/>
      <c r="MI156" s="43"/>
      <c r="MJ156" s="43"/>
      <c r="MK156" s="43"/>
      <c r="ML156" s="43"/>
      <c r="MM156" s="43"/>
      <c r="MN156" s="43"/>
      <c r="MO156" s="43"/>
      <c r="MP156" s="43"/>
      <c r="MQ156" s="43"/>
      <c r="MR156" s="43"/>
      <c r="MS156" s="43"/>
      <c r="MT156" s="43"/>
      <c r="MU156" s="43"/>
      <c r="MV156" s="43"/>
      <c r="MW156" s="43"/>
      <c r="MX156" s="43"/>
      <c r="MY156" s="43"/>
      <c r="MZ156" s="43"/>
      <c r="NA156" s="43"/>
      <c r="NB156" s="43"/>
      <c r="NC156" s="43"/>
      <c r="ND156" s="43"/>
      <c r="NE156" s="43"/>
      <c r="NF156" s="43"/>
      <c r="NG156" s="43"/>
      <c r="NH156" s="43"/>
      <c r="NI156" s="43"/>
      <c r="NJ156" s="43"/>
      <c r="NK156" s="43"/>
      <c r="NL156" s="43"/>
      <c r="NM156" s="43"/>
      <c r="NN156" s="43"/>
      <c r="NO156" s="43"/>
      <c r="NP156" s="43"/>
      <c r="NQ156" s="43"/>
      <c r="NR156" s="43"/>
      <c r="NS156" s="43"/>
      <c r="NT156" s="43"/>
      <c r="NU156" s="43"/>
      <c r="NV156" s="43"/>
      <c r="NW156" s="43"/>
      <c r="NX156" s="43"/>
      <c r="NY156" s="43"/>
      <c r="NZ156" s="43"/>
      <c r="OA156" s="43"/>
      <c r="OB156" s="43"/>
      <c r="OC156" s="43"/>
      <c r="OD156" s="43"/>
      <c r="OE156" s="43"/>
      <c r="OF156" s="43"/>
      <c r="OG156" s="43"/>
      <c r="OH156" s="43"/>
      <c r="OI156" s="43"/>
      <c r="OJ156" s="43"/>
      <c r="OK156" s="43"/>
      <c r="OL156" s="43"/>
      <c r="OM156" s="43"/>
      <c r="ON156" s="43"/>
      <c r="OO156" s="43"/>
      <c r="OP156" s="43"/>
      <c r="OQ156" s="43"/>
      <c r="OR156" s="43"/>
      <c r="OS156" s="43"/>
      <c r="OT156" s="43"/>
      <c r="OU156" s="43"/>
      <c r="OV156" s="43"/>
      <c r="OW156" s="43"/>
      <c r="OX156" s="43"/>
      <c r="OY156" s="43"/>
      <c r="OZ156" s="43"/>
      <c r="PA156" s="43"/>
      <c r="PB156" s="43"/>
      <c r="PC156" s="43"/>
      <c r="PD156" s="43"/>
      <c r="PE156" s="43"/>
      <c r="PF156" s="43"/>
      <c r="PG156" s="43"/>
      <c r="PH156" s="43"/>
      <c r="PI156" s="43"/>
      <c r="PJ156" s="43"/>
      <c r="PK156" s="43"/>
      <c r="PL156" s="43"/>
      <c r="PM156" s="43"/>
      <c r="PN156" s="43"/>
      <c r="PO156" s="43"/>
      <c r="PP156" s="43"/>
      <c r="PQ156" s="43"/>
      <c r="PR156" s="43"/>
      <c r="PS156" s="43"/>
      <c r="PT156" s="43"/>
      <c r="PU156" s="43"/>
      <c r="PV156" s="43"/>
      <c r="PW156" s="43"/>
      <c r="PX156" s="43"/>
      <c r="PY156" s="43"/>
      <c r="PZ156" s="43"/>
      <c r="QA156" s="43"/>
      <c r="QB156" s="43"/>
      <c r="QC156" s="43"/>
      <c r="QD156" s="43"/>
      <c r="QE156" s="43"/>
      <c r="QF156" s="43"/>
      <c r="QG156" s="43"/>
      <c r="QH156" s="43"/>
      <c r="QI156" s="43"/>
      <c r="QJ156" s="43"/>
      <c r="QK156" s="43"/>
      <c r="QL156" s="43"/>
      <c r="QM156" s="43"/>
      <c r="QN156" s="43"/>
      <c r="QO156" s="43"/>
      <c r="QP156" s="43"/>
      <c r="QQ156" s="43"/>
      <c r="QR156" s="43"/>
      <c r="QS156" s="43"/>
      <c r="QT156" s="43"/>
      <c r="QU156" s="43"/>
      <c r="QV156" s="43"/>
      <c r="QW156" s="43"/>
      <c r="QX156" s="43"/>
      <c r="QY156" s="43"/>
      <c r="QZ156" s="43"/>
      <c r="RA156" s="43"/>
      <c r="RB156" s="43"/>
      <c r="RC156" s="43"/>
      <c r="RD156" s="43"/>
      <c r="RE156" s="43"/>
      <c r="RF156" s="43"/>
      <c r="RG156" s="43"/>
      <c r="RH156" s="43"/>
      <c r="RI156" s="43"/>
      <c r="RJ156" s="43"/>
      <c r="RK156" s="43"/>
      <c r="RL156" s="43"/>
      <c r="RM156" s="43"/>
      <c r="RN156" s="43"/>
      <c r="RO156" s="43"/>
      <c r="RP156" s="43"/>
      <c r="RQ156" s="43"/>
      <c r="RR156" s="43"/>
      <c r="RS156" s="43"/>
      <c r="RT156" s="43"/>
      <c r="RU156" s="43"/>
      <c r="RV156" s="43"/>
      <c r="RW156" s="43"/>
      <c r="RX156" s="43"/>
      <c r="RY156" s="43"/>
      <c r="RZ156" s="43"/>
      <c r="SA156" s="43"/>
      <c r="SB156" s="43"/>
      <c r="SC156" s="43"/>
      <c r="SD156" s="43"/>
      <c r="SE156" s="43"/>
      <c r="SF156" s="43"/>
      <c r="SG156" s="43"/>
      <c r="SH156" s="43"/>
      <c r="SI156" s="43"/>
      <c r="SJ156" s="43"/>
      <c r="SK156" s="43"/>
      <c r="SL156" s="43"/>
      <c r="SM156" s="43"/>
      <c r="SN156" s="43"/>
      <c r="SO156" s="43"/>
      <c r="SP156" s="43"/>
    </row>
    <row r="157" spans="1:510" ht="16.5" customHeight="1" x14ac:dyDescent="0.2">
      <c r="A157" s="20">
        <v>1276</v>
      </c>
      <c r="B157" s="20" t="s">
        <v>76</v>
      </c>
      <c r="C157" s="20" t="s">
        <v>22</v>
      </c>
      <c r="D157" s="20" t="s">
        <v>30</v>
      </c>
      <c r="E157" s="20" t="s">
        <v>1345</v>
      </c>
      <c r="F157" s="22" t="s">
        <v>283</v>
      </c>
      <c r="G157" s="20" t="s">
        <v>84</v>
      </c>
      <c r="H157" s="20" t="s">
        <v>35</v>
      </c>
      <c r="I157" s="20" t="s">
        <v>27</v>
      </c>
      <c r="J157" s="22" t="s">
        <v>247</v>
      </c>
      <c r="K157" s="20" t="s">
        <v>269</v>
      </c>
      <c r="L157" s="20" t="s">
        <v>266</v>
      </c>
      <c r="M157" s="20">
        <v>1</v>
      </c>
      <c r="N157" s="49">
        <v>45468</v>
      </c>
      <c r="O157" s="48">
        <v>0</v>
      </c>
      <c r="P157" s="23">
        <v>0</v>
      </c>
      <c r="Q157" s="24">
        <v>1</v>
      </c>
      <c r="R157" s="25">
        <v>45839</v>
      </c>
      <c r="S157" s="20" t="s">
        <v>29</v>
      </c>
      <c r="T157" s="26">
        <v>0</v>
      </c>
      <c r="U157" s="27" t="s">
        <v>39</v>
      </c>
      <c r="V157" s="28" t="s">
        <v>40</v>
      </c>
      <c r="W157" s="43"/>
      <c r="X157" s="43"/>
      <c r="Y157" s="43"/>
      <c r="Z157" s="43"/>
      <c r="AA157" s="43"/>
      <c r="AB157" s="43"/>
      <c r="AC157" s="43"/>
      <c r="AD157" s="43"/>
      <c r="AE157" s="43"/>
      <c r="AF157" s="43"/>
      <c r="AG157" s="43"/>
      <c r="AH157" s="43"/>
      <c r="AI157" s="43"/>
      <c r="AJ157" s="43"/>
      <c r="AK157" s="43"/>
      <c r="AL157" s="43"/>
      <c r="AM157" s="43"/>
      <c r="AN157" s="43"/>
      <c r="AO157" s="43"/>
      <c r="AP157" s="43"/>
      <c r="AQ157" s="43"/>
      <c r="AR157" s="43"/>
      <c r="AS157" s="43"/>
      <c r="AT157" s="43"/>
      <c r="AU157" s="43"/>
      <c r="AV157" s="43"/>
      <c r="AW157" s="43"/>
      <c r="AX157" s="43"/>
      <c r="AY157" s="43"/>
      <c r="AZ157" s="43"/>
      <c r="BA157" s="43"/>
      <c r="BB157" s="43"/>
      <c r="BC157" s="43"/>
      <c r="BD157" s="43"/>
      <c r="BE157" s="43"/>
      <c r="BF157" s="43"/>
      <c r="BG157" s="43"/>
      <c r="BH157" s="43"/>
      <c r="BI157" s="43"/>
      <c r="BJ157" s="43"/>
      <c r="BK157" s="43"/>
      <c r="BL157" s="43"/>
      <c r="BM157" s="43"/>
      <c r="BN157" s="43"/>
      <c r="BO157" s="43"/>
      <c r="BP157" s="43"/>
      <c r="BQ157" s="43"/>
      <c r="BR157" s="43"/>
      <c r="BS157" s="43"/>
      <c r="BT157" s="43"/>
      <c r="BU157" s="43"/>
      <c r="BV157" s="43"/>
      <c r="BW157" s="43"/>
      <c r="BX157" s="43"/>
      <c r="BY157" s="43"/>
      <c r="BZ157" s="43"/>
      <c r="CA157" s="43"/>
      <c r="CB157" s="43"/>
      <c r="CC157" s="43"/>
      <c r="CD157" s="43"/>
      <c r="CE157" s="43"/>
      <c r="CF157" s="43"/>
      <c r="CG157" s="43"/>
      <c r="CH157" s="43"/>
      <c r="CI157" s="43"/>
      <c r="CJ157" s="43"/>
      <c r="CK157" s="43"/>
      <c r="CL157" s="43"/>
      <c r="CM157" s="43"/>
      <c r="CN157" s="43"/>
      <c r="CO157" s="43"/>
      <c r="CP157" s="43"/>
      <c r="CQ157" s="43"/>
      <c r="CR157" s="43"/>
      <c r="CS157" s="43"/>
      <c r="CT157" s="43"/>
      <c r="CU157" s="43"/>
      <c r="CV157" s="43"/>
      <c r="CW157" s="43"/>
      <c r="CX157" s="43"/>
      <c r="CY157" s="43"/>
      <c r="CZ157" s="43"/>
      <c r="DA157" s="43"/>
      <c r="DB157" s="43"/>
      <c r="DC157" s="43"/>
      <c r="DD157" s="43"/>
      <c r="DE157" s="43"/>
      <c r="DF157" s="43"/>
      <c r="DG157" s="43"/>
      <c r="DH157" s="43"/>
      <c r="DI157" s="43"/>
      <c r="DJ157" s="43"/>
      <c r="DK157" s="43"/>
      <c r="DL157" s="43"/>
      <c r="DM157" s="43"/>
      <c r="DN157" s="43"/>
      <c r="DO157" s="43"/>
      <c r="DP157" s="43"/>
      <c r="DQ157" s="43"/>
      <c r="DR157" s="43"/>
      <c r="DS157" s="43"/>
      <c r="DT157" s="43"/>
      <c r="DU157" s="43"/>
      <c r="DV157" s="43"/>
      <c r="DW157" s="43"/>
      <c r="DX157" s="43"/>
      <c r="DY157" s="43"/>
      <c r="DZ157" s="43"/>
      <c r="EA157" s="43"/>
      <c r="EB157" s="43"/>
      <c r="EC157" s="43"/>
      <c r="ED157" s="43"/>
      <c r="EE157" s="43"/>
      <c r="EF157" s="43"/>
      <c r="EG157" s="43"/>
      <c r="EH157" s="43"/>
      <c r="EI157" s="43"/>
      <c r="EJ157" s="43"/>
      <c r="EK157" s="43"/>
      <c r="EL157" s="43"/>
      <c r="EM157" s="43"/>
      <c r="EN157" s="43"/>
      <c r="EO157" s="43"/>
      <c r="EP157" s="43"/>
      <c r="EQ157" s="43"/>
      <c r="ER157" s="43"/>
      <c r="ES157" s="43"/>
      <c r="ET157" s="43"/>
      <c r="EU157" s="43"/>
      <c r="EV157" s="43"/>
      <c r="EW157" s="43"/>
      <c r="EX157" s="43"/>
      <c r="EY157" s="43"/>
      <c r="EZ157" s="43"/>
      <c r="FA157" s="43"/>
      <c r="FB157" s="43"/>
      <c r="FC157" s="43"/>
      <c r="FD157" s="43"/>
      <c r="FE157" s="43"/>
      <c r="FF157" s="43"/>
      <c r="FG157" s="43"/>
      <c r="FH157" s="43"/>
      <c r="FI157" s="43"/>
      <c r="FJ157" s="43"/>
      <c r="FK157" s="43"/>
      <c r="FL157" s="43"/>
      <c r="FM157" s="43"/>
      <c r="FN157" s="43"/>
      <c r="FO157" s="43"/>
      <c r="FP157" s="43"/>
      <c r="FQ157" s="43"/>
      <c r="FR157" s="43"/>
      <c r="FS157" s="43"/>
      <c r="FT157" s="43"/>
      <c r="FU157" s="43"/>
      <c r="FV157" s="43"/>
      <c r="FW157" s="43"/>
      <c r="FX157" s="43"/>
      <c r="FY157" s="43"/>
      <c r="FZ157" s="43"/>
      <c r="GA157" s="43"/>
      <c r="GB157" s="43"/>
      <c r="GC157" s="43"/>
      <c r="GD157" s="43"/>
      <c r="GE157" s="43"/>
      <c r="GF157" s="43"/>
      <c r="GG157" s="43"/>
      <c r="GH157" s="43"/>
      <c r="GI157" s="43"/>
      <c r="GJ157" s="43"/>
      <c r="GK157" s="43"/>
      <c r="GL157" s="43"/>
      <c r="GM157" s="43"/>
      <c r="GN157" s="43"/>
      <c r="GO157" s="43"/>
      <c r="GP157" s="43"/>
      <c r="GQ157" s="43"/>
      <c r="GR157" s="43"/>
      <c r="GS157" s="43"/>
      <c r="GT157" s="43"/>
      <c r="GU157" s="43"/>
      <c r="GV157" s="43"/>
      <c r="GW157" s="43"/>
      <c r="GX157" s="43"/>
      <c r="GY157" s="43"/>
      <c r="GZ157" s="43"/>
      <c r="HA157" s="43"/>
      <c r="HB157" s="43"/>
      <c r="HC157" s="43"/>
      <c r="HD157" s="43"/>
      <c r="HE157" s="43"/>
      <c r="HF157" s="43"/>
      <c r="HG157" s="43"/>
      <c r="HH157" s="43"/>
      <c r="HI157" s="43"/>
      <c r="HJ157" s="43"/>
      <c r="HK157" s="43"/>
      <c r="HL157" s="43"/>
      <c r="HM157" s="43"/>
      <c r="HN157" s="43"/>
      <c r="HO157" s="43"/>
      <c r="HP157" s="43"/>
      <c r="HQ157" s="43"/>
      <c r="HR157" s="43"/>
      <c r="HS157" s="43"/>
      <c r="HT157" s="43"/>
      <c r="HU157" s="43"/>
      <c r="HV157" s="43"/>
      <c r="HW157" s="43"/>
      <c r="HX157" s="43"/>
      <c r="HY157" s="43"/>
      <c r="HZ157" s="43"/>
      <c r="IA157" s="43"/>
      <c r="IB157" s="43"/>
      <c r="IC157" s="43"/>
      <c r="ID157" s="43"/>
      <c r="IE157" s="43"/>
      <c r="IF157" s="43"/>
      <c r="IG157" s="43"/>
      <c r="IH157" s="43"/>
      <c r="II157" s="43"/>
      <c r="IJ157" s="43"/>
      <c r="IK157" s="43"/>
      <c r="IL157" s="43"/>
      <c r="IM157" s="43"/>
      <c r="IN157" s="43"/>
      <c r="IO157" s="43"/>
      <c r="IP157" s="43"/>
      <c r="IQ157" s="43"/>
      <c r="IR157" s="43"/>
      <c r="IS157" s="43"/>
      <c r="IT157" s="43"/>
      <c r="IU157" s="43"/>
      <c r="IV157" s="43"/>
      <c r="IW157" s="43"/>
      <c r="IX157" s="43"/>
      <c r="IY157" s="43"/>
      <c r="IZ157" s="43"/>
      <c r="JA157" s="43"/>
      <c r="JB157" s="43"/>
      <c r="JC157" s="43"/>
      <c r="JD157" s="43"/>
      <c r="JE157" s="43"/>
      <c r="JF157" s="43"/>
      <c r="JG157" s="43"/>
      <c r="JH157" s="43"/>
      <c r="JI157" s="43"/>
      <c r="JJ157" s="43"/>
      <c r="JK157" s="43"/>
      <c r="JL157" s="43"/>
      <c r="JM157" s="43"/>
      <c r="JN157" s="43"/>
      <c r="JO157" s="43"/>
      <c r="JP157" s="43"/>
      <c r="JQ157" s="43"/>
      <c r="JR157" s="43"/>
      <c r="JS157" s="43"/>
      <c r="JT157" s="43"/>
      <c r="JU157" s="43"/>
      <c r="JV157" s="43"/>
      <c r="JW157" s="43"/>
      <c r="JX157" s="43"/>
      <c r="JY157" s="43"/>
      <c r="JZ157" s="43"/>
      <c r="KA157" s="43"/>
      <c r="KB157" s="43"/>
      <c r="KC157" s="43"/>
      <c r="KD157" s="43"/>
      <c r="KE157" s="43"/>
      <c r="KF157" s="43"/>
      <c r="KG157" s="43"/>
      <c r="KH157" s="43"/>
      <c r="KI157" s="43"/>
      <c r="KJ157" s="43"/>
      <c r="KK157" s="43"/>
      <c r="KL157" s="43"/>
      <c r="KM157" s="43"/>
      <c r="KN157" s="43"/>
      <c r="KO157" s="43"/>
      <c r="KP157" s="43"/>
      <c r="KQ157" s="43"/>
      <c r="KR157" s="43"/>
      <c r="KS157" s="43"/>
      <c r="KT157" s="43"/>
      <c r="KU157" s="43"/>
      <c r="KV157" s="43"/>
      <c r="KW157" s="43"/>
      <c r="KX157" s="43"/>
      <c r="KY157" s="43"/>
      <c r="KZ157" s="43"/>
      <c r="LA157" s="43"/>
      <c r="LB157" s="43"/>
      <c r="LC157" s="43"/>
      <c r="LD157" s="43"/>
      <c r="LE157" s="43"/>
      <c r="LF157" s="43"/>
      <c r="LG157" s="43"/>
      <c r="LH157" s="43"/>
      <c r="LI157" s="43"/>
      <c r="LJ157" s="43"/>
      <c r="LK157" s="43"/>
      <c r="LL157" s="43"/>
      <c r="LM157" s="43"/>
      <c r="LN157" s="43"/>
      <c r="LO157" s="43"/>
      <c r="LP157" s="43"/>
      <c r="LQ157" s="43"/>
      <c r="LR157" s="43"/>
      <c r="LS157" s="43"/>
      <c r="LT157" s="43"/>
      <c r="LU157" s="43"/>
      <c r="LV157" s="43"/>
      <c r="LW157" s="43"/>
      <c r="LX157" s="43"/>
      <c r="LY157" s="43"/>
      <c r="LZ157" s="43"/>
      <c r="MA157" s="43"/>
      <c r="MB157" s="43"/>
      <c r="MC157" s="43"/>
      <c r="MD157" s="43"/>
      <c r="ME157" s="43"/>
      <c r="MF157" s="43"/>
      <c r="MG157" s="43"/>
      <c r="MH157" s="43"/>
      <c r="MI157" s="43"/>
      <c r="MJ157" s="43"/>
      <c r="MK157" s="43"/>
      <c r="ML157" s="43"/>
      <c r="MM157" s="43"/>
      <c r="MN157" s="43"/>
      <c r="MO157" s="43"/>
      <c r="MP157" s="43"/>
      <c r="MQ157" s="43"/>
      <c r="MR157" s="43"/>
      <c r="MS157" s="43"/>
      <c r="MT157" s="43"/>
      <c r="MU157" s="43"/>
      <c r="MV157" s="43"/>
      <c r="MW157" s="43"/>
      <c r="MX157" s="43"/>
      <c r="MY157" s="43"/>
      <c r="MZ157" s="43"/>
      <c r="NA157" s="43"/>
      <c r="NB157" s="43"/>
      <c r="NC157" s="43"/>
      <c r="ND157" s="43"/>
      <c r="NE157" s="43"/>
      <c r="NF157" s="43"/>
      <c r="NG157" s="43"/>
      <c r="NH157" s="43"/>
      <c r="NI157" s="43"/>
      <c r="NJ157" s="43"/>
      <c r="NK157" s="43"/>
      <c r="NL157" s="43"/>
      <c r="NM157" s="43"/>
      <c r="NN157" s="43"/>
      <c r="NO157" s="43"/>
      <c r="NP157" s="43"/>
      <c r="NQ157" s="43"/>
      <c r="NR157" s="43"/>
      <c r="NS157" s="43"/>
      <c r="NT157" s="43"/>
      <c r="NU157" s="43"/>
      <c r="NV157" s="43"/>
      <c r="NW157" s="43"/>
      <c r="NX157" s="43"/>
      <c r="NY157" s="43"/>
      <c r="NZ157" s="43"/>
      <c r="OA157" s="43"/>
      <c r="OB157" s="43"/>
      <c r="OC157" s="43"/>
      <c r="OD157" s="43"/>
      <c r="OE157" s="43"/>
      <c r="OF157" s="43"/>
      <c r="OG157" s="43"/>
      <c r="OH157" s="43"/>
      <c r="OI157" s="43"/>
      <c r="OJ157" s="43"/>
      <c r="OK157" s="43"/>
      <c r="OL157" s="43"/>
      <c r="OM157" s="43"/>
      <c r="ON157" s="43"/>
      <c r="OO157" s="43"/>
      <c r="OP157" s="43"/>
      <c r="OQ157" s="43"/>
      <c r="OR157" s="43"/>
      <c r="OS157" s="43"/>
      <c r="OT157" s="43"/>
      <c r="OU157" s="43"/>
      <c r="OV157" s="43"/>
      <c r="OW157" s="43"/>
      <c r="OX157" s="43"/>
      <c r="OY157" s="43"/>
      <c r="OZ157" s="43"/>
      <c r="PA157" s="43"/>
      <c r="PB157" s="43"/>
      <c r="PC157" s="43"/>
      <c r="PD157" s="43"/>
      <c r="PE157" s="43"/>
      <c r="PF157" s="43"/>
      <c r="PG157" s="43"/>
      <c r="PH157" s="43"/>
      <c r="PI157" s="43"/>
      <c r="PJ157" s="43"/>
      <c r="PK157" s="43"/>
      <c r="PL157" s="43"/>
      <c r="PM157" s="43"/>
      <c r="PN157" s="43"/>
      <c r="PO157" s="43"/>
      <c r="PP157" s="43"/>
      <c r="PQ157" s="43"/>
      <c r="PR157" s="43"/>
      <c r="PS157" s="43"/>
      <c r="PT157" s="43"/>
      <c r="PU157" s="43"/>
      <c r="PV157" s="43"/>
      <c r="PW157" s="43"/>
      <c r="PX157" s="43"/>
      <c r="PY157" s="43"/>
      <c r="PZ157" s="43"/>
      <c r="QA157" s="43"/>
      <c r="QB157" s="43"/>
      <c r="QC157" s="43"/>
      <c r="QD157" s="43"/>
      <c r="QE157" s="43"/>
      <c r="QF157" s="43"/>
      <c r="QG157" s="43"/>
      <c r="QH157" s="43"/>
      <c r="QI157" s="43"/>
      <c r="QJ157" s="43"/>
      <c r="QK157" s="43"/>
      <c r="QL157" s="43"/>
      <c r="QM157" s="43"/>
      <c r="QN157" s="43"/>
      <c r="QO157" s="43"/>
      <c r="QP157" s="43"/>
      <c r="QQ157" s="43"/>
      <c r="QR157" s="43"/>
      <c r="QS157" s="43"/>
      <c r="QT157" s="43"/>
      <c r="QU157" s="43"/>
      <c r="QV157" s="43"/>
      <c r="QW157" s="43"/>
      <c r="QX157" s="43"/>
      <c r="QY157" s="43"/>
      <c r="QZ157" s="43"/>
      <c r="RA157" s="43"/>
      <c r="RB157" s="43"/>
      <c r="RC157" s="43"/>
      <c r="RD157" s="43"/>
      <c r="RE157" s="43"/>
      <c r="RF157" s="43"/>
      <c r="RG157" s="43"/>
      <c r="RH157" s="43"/>
      <c r="RI157" s="43"/>
      <c r="RJ157" s="43"/>
      <c r="RK157" s="43"/>
      <c r="RL157" s="43"/>
      <c r="RM157" s="43"/>
      <c r="RN157" s="43"/>
      <c r="RO157" s="43"/>
      <c r="RP157" s="43"/>
      <c r="RQ157" s="43"/>
      <c r="RR157" s="43"/>
      <c r="RS157" s="43"/>
      <c r="RT157" s="43"/>
      <c r="RU157" s="43"/>
      <c r="RV157" s="43"/>
      <c r="RW157" s="43"/>
      <c r="RX157" s="43"/>
      <c r="RY157" s="43"/>
      <c r="RZ157" s="43"/>
      <c r="SA157" s="43"/>
      <c r="SB157" s="43"/>
      <c r="SC157" s="43"/>
      <c r="SD157" s="43"/>
      <c r="SE157" s="43"/>
      <c r="SF157" s="43"/>
      <c r="SG157" s="43"/>
      <c r="SH157" s="43"/>
      <c r="SI157" s="43"/>
      <c r="SJ157" s="43"/>
      <c r="SK157" s="43"/>
      <c r="SL157" s="43"/>
      <c r="SM157" s="43"/>
      <c r="SN157" s="43"/>
      <c r="SO157" s="43"/>
      <c r="SP157" s="43"/>
    </row>
    <row r="158" spans="1:510" ht="16.5" customHeight="1" x14ac:dyDescent="0.2">
      <c r="A158" s="20">
        <v>1278</v>
      </c>
      <c r="B158" s="20" t="s">
        <v>76</v>
      </c>
      <c r="C158" s="20" t="s">
        <v>244</v>
      </c>
      <c r="D158" s="20" t="s">
        <v>30</v>
      </c>
      <c r="E158" s="20" t="s">
        <v>1339</v>
      </c>
      <c r="F158" s="22" t="s">
        <v>284</v>
      </c>
      <c r="G158" s="20" t="s">
        <v>25</v>
      </c>
      <c r="H158" s="20" t="s">
        <v>26</v>
      </c>
      <c r="I158" s="20" t="s">
        <v>27</v>
      </c>
      <c r="J158" s="22" t="s">
        <v>247</v>
      </c>
      <c r="K158" s="20" t="s">
        <v>259</v>
      </c>
      <c r="L158" s="20" t="s">
        <v>285</v>
      </c>
      <c r="M158" s="20">
        <v>6</v>
      </c>
      <c r="N158" s="49">
        <v>45468</v>
      </c>
      <c r="O158" s="48">
        <v>0</v>
      </c>
      <c r="P158" s="23">
        <v>0</v>
      </c>
      <c r="Q158" s="24">
        <v>1</v>
      </c>
      <c r="R158" s="25">
        <v>45839</v>
      </c>
      <c r="S158" s="20" t="s">
        <v>29</v>
      </c>
      <c r="T158" s="26">
        <v>0</v>
      </c>
      <c r="U158" s="27" t="s">
        <v>39</v>
      </c>
      <c r="V158" s="28" t="s">
        <v>40</v>
      </c>
      <c r="W158" s="43"/>
      <c r="X158" s="43"/>
      <c r="Y158" s="43"/>
      <c r="Z158" s="43"/>
      <c r="AA158" s="43"/>
      <c r="AB158" s="43"/>
      <c r="AC158" s="43"/>
      <c r="AD158" s="43"/>
      <c r="AE158" s="43"/>
      <c r="AF158" s="43"/>
      <c r="AG158" s="43"/>
      <c r="AH158" s="43"/>
      <c r="AI158" s="43"/>
      <c r="AJ158" s="43"/>
      <c r="AK158" s="43"/>
      <c r="AL158" s="43"/>
      <c r="AM158" s="43"/>
      <c r="AN158" s="43"/>
      <c r="AO158" s="43"/>
      <c r="AP158" s="43"/>
      <c r="AQ158" s="43"/>
      <c r="AR158" s="43"/>
      <c r="AS158" s="43"/>
      <c r="AT158" s="43"/>
      <c r="AU158" s="43"/>
      <c r="AV158" s="43"/>
      <c r="AW158" s="43"/>
      <c r="AX158" s="43"/>
      <c r="AY158" s="43"/>
      <c r="AZ158" s="43"/>
      <c r="BA158" s="43"/>
      <c r="BB158" s="43"/>
      <c r="BC158" s="43"/>
      <c r="BD158" s="43"/>
      <c r="BE158" s="43"/>
      <c r="BF158" s="43"/>
      <c r="BG158" s="43"/>
      <c r="BH158" s="43"/>
      <c r="BI158" s="43"/>
      <c r="BJ158" s="43"/>
      <c r="BK158" s="43"/>
      <c r="BL158" s="43"/>
      <c r="BM158" s="43"/>
      <c r="BN158" s="43"/>
      <c r="BO158" s="43"/>
      <c r="BP158" s="43"/>
      <c r="BQ158" s="43"/>
      <c r="BR158" s="43"/>
      <c r="BS158" s="43"/>
      <c r="BT158" s="43"/>
      <c r="BU158" s="43"/>
      <c r="BV158" s="43"/>
      <c r="BW158" s="43"/>
      <c r="BX158" s="43"/>
      <c r="BY158" s="43"/>
      <c r="BZ158" s="43"/>
      <c r="CA158" s="43"/>
      <c r="CB158" s="43"/>
      <c r="CC158" s="43"/>
      <c r="CD158" s="43"/>
      <c r="CE158" s="43"/>
      <c r="CF158" s="43"/>
      <c r="CG158" s="43"/>
      <c r="CH158" s="43"/>
      <c r="CI158" s="43"/>
      <c r="CJ158" s="43"/>
      <c r="CK158" s="43"/>
      <c r="CL158" s="43"/>
      <c r="CM158" s="43"/>
      <c r="CN158" s="43"/>
      <c r="CO158" s="43"/>
      <c r="CP158" s="43"/>
      <c r="CQ158" s="43"/>
      <c r="CR158" s="43"/>
      <c r="CS158" s="43"/>
      <c r="CT158" s="43"/>
      <c r="CU158" s="43"/>
      <c r="CV158" s="43"/>
      <c r="CW158" s="43"/>
      <c r="CX158" s="43"/>
      <c r="CY158" s="43"/>
      <c r="CZ158" s="43"/>
      <c r="DA158" s="43"/>
      <c r="DB158" s="43"/>
      <c r="DC158" s="43"/>
      <c r="DD158" s="43"/>
      <c r="DE158" s="43"/>
      <c r="DF158" s="43"/>
      <c r="DG158" s="43"/>
      <c r="DH158" s="43"/>
      <c r="DI158" s="43"/>
      <c r="DJ158" s="43"/>
      <c r="DK158" s="43"/>
      <c r="DL158" s="43"/>
      <c r="DM158" s="43"/>
      <c r="DN158" s="43"/>
      <c r="DO158" s="43"/>
      <c r="DP158" s="43"/>
      <c r="DQ158" s="43"/>
      <c r="DR158" s="43"/>
      <c r="DS158" s="43"/>
      <c r="DT158" s="43"/>
      <c r="DU158" s="43"/>
      <c r="DV158" s="43"/>
      <c r="DW158" s="43"/>
      <c r="DX158" s="43"/>
      <c r="DY158" s="43"/>
      <c r="DZ158" s="43"/>
      <c r="EA158" s="43"/>
      <c r="EB158" s="43"/>
      <c r="EC158" s="43"/>
      <c r="ED158" s="43"/>
      <c r="EE158" s="43"/>
      <c r="EF158" s="43"/>
      <c r="EG158" s="43"/>
      <c r="EH158" s="43"/>
      <c r="EI158" s="43"/>
      <c r="EJ158" s="43"/>
      <c r="EK158" s="43"/>
      <c r="EL158" s="43"/>
      <c r="EM158" s="43"/>
      <c r="EN158" s="43"/>
      <c r="EO158" s="43"/>
      <c r="EP158" s="43"/>
      <c r="EQ158" s="43"/>
      <c r="ER158" s="43"/>
      <c r="ES158" s="43"/>
      <c r="ET158" s="43"/>
      <c r="EU158" s="43"/>
      <c r="EV158" s="43"/>
      <c r="EW158" s="43"/>
      <c r="EX158" s="43"/>
      <c r="EY158" s="43"/>
      <c r="EZ158" s="43"/>
      <c r="FA158" s="43"/>
      <c r="FB158" s="43"/>
      <c r="FC158" s="43"/>
      <c r="FD158" s="43"/>
      <c r="FE158" s="43"/>
      <c r="FF158" s="43"/>
      <c r="FG158" s="43"/>
      <c r="FH158" s="43"/>
      <c r="FI158" s="43"/>
      <c r="FJ158" s="43"/>
      <c r="FK158" s="43"/>
      <c r="FL158" s="43"/>
      <c r="FM158" s="43"/>
      <c r="FN158" s="43"/>
      <c r="FO158" s="43"/>
      <c r="FP158" s="43"/>
      <c r="FQ158" s="43"/>
      <c r="FR158" s="43"/>
      <c r="FS158" s="43"/>
      <c r="FT158" s="43"/>
      <c r="FU158" s="43"/>
      <c r="FV158" s="43"/>
      <c r="FW158" s="43"/>
      <c r="FX158" s="43"/>
      <c r="FY158" s="43"/>
      <c r="FZ158" s="43"/>
      <c r="GA158" s="43"/>
      <c r="GB158" s="43"/>
      <c r="GC158" s="43"/>
      <c r="GD158" s="43"/>
      <c r="GE158" s="43"/>
      <c r="GF158" s="43"/>
      <c r="GG158" s="43"/>
      <c r="GH158" s="43"/>
      <c r="GI158" s="43"/>
      <c r="GJ158" s="43"/>
      <c r="GK158" s="43"/>
      <c r="GL158" s="43"/>
      <c r="GM158" s="43"/>
      <c r="GN158" s="43"/>
      <c r="GO158" s="43"/>
      <c r="GP158" s="43"/>
      <c r="GQ158" s="43"/>
      <c r="GR158" s="43"/>
      <c r="GS158" s="43"/>
      <c r="GT158" s="43"/>
      <c r="GU158" s="43"/>
      <c r="GV158" s="43"/>
      <c r="GW158" s="43"/>
      <c r="GX158" s="43"/>
      <c r="GY158" s="43"/>
      <c r="GZ158" s="43"/>
      <c r="HA158" s="43"/>
      <c r="HB158" s="43"/>
      <c r="HC158" s="43"/>
      <c r="HD158" s="43"/>
      <c r="HE158" s="43"/>
      <c r="HF158" s="43"/>
      <c r="HG158" s="43"/>
      <c r="HH158" s="43"/>
      <c r="HI158" s="43"/>
      <c r="HJ158" s="43"/>
      <c r="HK158" s="43"/>
      <c r="HL158" s="43"/>
      <c r="HM158" s="43"/>
      <c r="HN158" s="43"/>
      <c r="HO158" s="43"/>
      <c r="HP158" s="43"/>
      <c r="HQ158" s="43"/>
      <c r="HR158" s="43"/>
      <c r="HS158" s="43"/>
      <c r="HT158" s="43"/>
      <c r="HU158" s="43"/>
      <c r="HV158" s="43"/>
      <c r="HW158" s="43"/>
      <c r="HX158" s="43"/>
      <c r="HY158" s="43"/>
      <c r="HZ158" s="43"/>
      <c r="IA158" s="43"/>
      <c r="IB158" s="43"/>
      <c r="IC158" s="43"/>
      <c r="ID158" s="43"/>
      <c r="IE158" s="43"/>
      <c r="IF158" s="43"/>
      <c r="IG158" s="43"/>
      <c r="IH158" s="43"/>
      <c r="II158" s="43"/>
      <c r="IJ158" s="43"/>
      <c r="IK158" s="43"/>
      <c r="IL158" s="43"/>
      <c r="IM158" s="43"/>
      <c r="IN158" s="43"/>
      <c r="IO158" s="43"/>
      <c r="IP158" s="43"/>
      <c r="IQ158" s="43"/>
      <c r="IR158" s="43"/>
      <c r="IS158" s="43"/>
      <c r="IT158" s="43"/>
      <c r="IU158" s="43"/>
      <c r="IV158" s="43"/>
      <c r="IW158" s="43"/>
      <c r="IX158" s="43"/>
      <c r="IY158" s="43"/>
      <c r="IZ158" s="43"/>
      <c r="JA158" s="43"/>
      <c r="JB158" s="43"/>
      <c r="JC158" s="43"/>
      <c r="JD158" s="43"/>
      <c r="JE158" s="43"/>
      <c r="JF158" s="43"/>
      <c r="JG158" s="43"/>
      <c r="JH158" s="43"/>
      <c r="JI158" s="43"/>
      <c r="JJ158" s="43"/>
      <c r="JK158" s="43"/>
      <c r="JL158" s="43"/>
      <c r="JM158" s="43"/>
      <c r="JN158" s="43"/>
      <c r="JO158" s="43"/>
      <c r="JP158" s="43"/>
      <c r="JQ158" s="43"/>
      <c r="JR158" s="43"/>
      <c r="JS158" s="43"/>
      <c r="JT158" s="43"/>
      <c r="JU158" s="43"/>
      <c r="JV158" s="43"/>
      <c r="JW158" s="43"/>
      <c r="JX158" s="43"/>
      <c r="JY158" s="43"/>
      <c r="JZ158" s="43"/>
      <c r="KA158" s="43"/>
      <c r="KB158" s="43"/>
      <c r="KC158" s="43"/>
      <c r="KD158" s="43"/>
      <c r="KE158" s="43"/>
      <c r="KF158" s="43"/>
      <c r="KG158" s="43"/>
      <c r="KH158" s="43"/>
      <c r="KI158" s="43"/>
      <c r="KJ158" s="43"/>
      <c r="KK158" s="43"/>
      <c r="KL158" s="43"/>
      <c r="KM158" s="43"/>
      <c r="KN158" s="43"/>
      <c r="KO158" s="43"/>
      <c r="KP158" s="43"/>
      <c r="KQ158" s="43"/>
      <c r="KR158" s="43"/>
      <c r="KS158" s="43"/>
      <c r="KT158" s="43"/>
      <c r="KU158" s="43"/>
      <c r="KV158" s="43"/>
      <c r="KW158" s="43"/>
      <c r="KX158" s="43"/>
      <c r="KY158" s="43"/>
      <c r="KZ158" s="43"/>
      <c r="LA158" s="43"/>
      <c r="LB158" s="43"/>
      <c r="LC158" s="43"/>
      <c r="LD158" s="43"/>
      <c r="LE158" s="43"/>
      <c r="LF158" s="43"/>
      <c r="LG158" s="43"/>
      <c r="LH158" s="43"/>
      <c r="LI158" s="43"/>
      <c r="LJ158" s="43"/>
      <c r="LK158" s="43"/>
      <c r="LL158" s="43"/>
      <c r="LM158" s="43"/>
      <c r="LN158" s="43"/>
      <c r="LO158" s="43"/>
      <c r="LP158" s="43"/>
      <c r="LQ158" s="43"/>
      <c r="LR158" s="43"/>
      <c r="LS158" s="43"/>
      <c r="LT158" s="43"/>
      <c r="LU158" s="43"/>
      <c r="LV158" s="43"/>
      <c r="LW158" s="43"/>
      <c r="LX158" s="43"/>
      <c r="LY158" s="43"/>
      <c r="LZ158" s="43"/>
      <c r="MA158" s="43"/>
      <c r="MB158" s="43"/>
      <c r="MC158" s="43"/>
      <c r="MD158" s="43"/>
      <c r="ME158" s="43"/>
      <c r="MF158" s="43"/>
      <c r="MG158" s="43"/>
      <c r="MH158" s="43"/>
      <c r="MI158" s="43"/>
      <c r="MJ158" s="43"/>
      <c r="MK158" s="43"/>
      <c r="ML158" s="43"/>
      <c r="MM158" s="43"/>
      <c r="MN158" s="43"/>
      <c r="MO158" s="43"/>
      <c r="MP158" s="43"/>
      <c r="MQ158" s="43"/>
      <c r="MR158" s="43"/>
      <c r="MS158" s="43"/>
      <c r="MT158" s="43"/>
      <c r="MU158" s="43"/>
      <c r="MV158" s="43"/>
      <c r="MW158" s="43"/>
      <c r="MX158" s="43"/>
      <c r="MY158" s="43"/>
      <c r="MZ158" s="43"/>
      <c r="NA158" s="43"/>
      <c r="NB158" s="43"/>
      <c r="NC158" s="43"/>
      <c r="ND158" s="43"/>
      <c r="NE158" s="43"/>
      <c r="NF158" s="43"/>
      <c r="NG158" s="43"/>
      <c r="NH158" s="43"/>
      <c r="NI158" s="43"/>
      <c r="NJ158" s="43"/>
      <c r="NK158" s="43"/>
      <c r="NL158" s="43"/>
      <c r="NM158" s="43"/>
      <c r="NN158" s="43"/>
      <c r="NO158" s="43"/>
      <c r="NP158" s="43"/>
      <c r="NQ158" s="43"/>
      <c r="NR158" s="43"/>
      <c r="NS158" s="43"/>
      <c r="NT158" s="43"/>
      <c r="NU158" s="43"/>
      <c r="NV158" s="43"/>
      <c r="NW158" s="43"/>
      <c r="NX158" s="43"/>
      <c r="NY158" s="43"/>
      <c r="NZ158" s="43"/>
      <c r="OA158" s="43"/>
      <c r="OB158" s="43"/>
      <c r="OC158" s="43"/>
      <c r="OD158" s="43"/>
      <c r="OE158" s="43"/>
      <c r="OF158" s="43"/>
      <c r="OG158" s="43"/>
      <c r="OH158" s="43"/>
      <c r="OI158" s="43"/>
      <c r="OJ158" s="43"/>
      <c r="OK158" s="43"/>
      <c r="OL158" s="43"/>
      <c r="OM158" s="43"/>
      <c r="ON158" s="43"/>
      <c r="OO158" s="43"/>
      <c r="OP158" s="43"/>
      <c r="OQ158" s="43"/>
      <c r="OR158" s="43"/>
      <c r="OS158" s="43"/>
      <c r="OT158" s="43"/>
      <c r="OU158" s="43"/>
      <c r="OV158" s="43"/>
      <c r="OW158" s="43"/>
      <c r="OX158" s="43"/>
      <c r="OY158" s="43"/>
      <c r="OZ158" s="43"/>
      <c r="PA158" s="43"/>
      <c r="PB158" s="43"/>
      <c r="PC158" s="43"/>
      <c r="PD158" s="43"/>
      <c r="PE158" s="43"/>
      <c r="PF158" s="43"/>
      <c r="PG158" s="43"/>
      <c r="PH158" s="43"/>
      <c r="PI158" s="43"/>
      <c r="PJ158" s="43"/>
      <c r="PK158" s="43"/>
      <c r="PL158" s="43"/>
      <c r="PM158" s="43"/>
      <c r="PN158" s="43"/>
      <c r="PO158" s="43"/>
      <c r="PP158" s="43"/>
      <c r="PQ158" s="43"/>
      <c r="PR158" s="43"/>
      <c r="PS158" s="43"/>
      <c r="PT158" s="43"/>
      <c r="PU158" s="43"/>
      <c r="PV158" s="43"/>
      <c r="PW158" s="43"/>
      <c r="PX158" s="43"/>
      <c r="PY158" s="43"/>
      <c r="PZ158" s="43"/>
      <c r="QA158" s="43"/>
      <c r="QB158" s="43"/>
      <c r="QC158" s="43"/>
      <c r="QD158" s="43"/>
      <c r="QE158" s="43"/>
      <c r="QF158" s="43"/>
      <c r="QG158" s="43"/>
      <c r="QH158" s="43"/>
      <c r="QI158" s="43"/>
      <c r="QJ158" s="43"/>
      <c r="QK158" s="43"/>
      <c r="QL158" s="43"/>
      <c r="QM158" s="43"/>
      <c r="QN158" s="43"/>
      <c r="QO158" s="43"/>
      <c r="QP158" s="43"/>
      <c r="QQ158" s="43"/>
      <c r="QR158" s="43"/>
      <c r="QS158" s="43"/>
      <c r="QT158" s="43"/>
      <c r="QU158" s="43"/>
      <c r="QV158" s="43"/>
      <c r="QW158" s="43"/>
      <c r="QX158" s="43"/>
      <c r="QY158" s="43"/>
      <c r="QZ158" s="43"/>
      <c r="RA158" s="43"/>
      <c r="RB158" s="43"/>
      <c r="RC158" s="43"/>
      <c r="RD158" s="43"/>
      <c r="RE158" s="43"/>
      <c r="RF158" s="43"/>
      <c r="RG158" s="43"/>
      <c r="RH158" s="43"/>
      <c r="RI158" s="43"/>
      <c r="RJ158" s="43"/>
      <c r="RK158" s="43"/>
      <c r="RL158" s="43"/>
      <c r="RM158" s="43"/>
      <c r="RN158" s="43"/>
      <c r="RO158" s="43"/>
      <c r="RP158" s="43"/>
      <c r="RQ158" s="43"/>
      <c r="RR158" s="43"/>
      <c r="RS158" s="43"/>
      <c r="RT158" s="43"/>
      <c r="RU158" s="43"/>
      <c r="RV158" s="43"/>
      <c r="RW158" s="43"/>
      <c r="RX158" s="43"/>
      <c r="RY158" s="43"/>
      <c r="RZ158" s="43"/>
      <c r="SA158" s="43"/>
      <c r="SB158" s="43"/>
      <c r="SC158" s="43"/>
      <c r="SD158" s="43"/>
      <c r="SE158" s="43"/>
      <c r="SF158" s="43"/>
      <c r="SG158" s="43"/>
      <c r="SH158" s="43"/>
      <c r="SI158" s="43"/>
      <c r="SJ158" s="43"/>
      <c r="SK158" s="43"/>
      <c r="SL158" s="43"/>
      <c r="SM158" s="43"/>
      <c r="SN158" s="43"/>
      <c r="SO158" s="43"/>
      <c r="SP158" s="43"/>
    </row>
    <row r="159" spans="1:510" ht="16.5" customHeight="1" x14ac:dyDescent="0.2">
      <c r="A159" s="20">
        <v>1280</v>
      </c>
      <c r="B159" s="20" t="s">
        <v>76</v>
      </c>
      <c r="C159" s="20" t="s">
        <v>22</v>
      </c>
      <c r="D159" s="20" t="s">
        <v>30</v>
      </c>
      <c r="E159" s="20" t="s">
        <v>1345</v>
      </c>
      <c r="F159" s="22" t="s">
        <v>245</v>
      </c>
      <c r="G159" s="20" t="s">
        <v>42</v>
      </c>
      <c r="H159" s="20" t="s">
        <v>35</v>
      </c>
      <c r="I159" s="20" t="s">
        <v>27</v>
      </c>
      <c r="J159" s="22" t="s">
        <v>110</v>
      </c>
      <c r="K159" s="20" t="s">
        <v>278</v>
      </c>
      <c r="L159" s="20" t="s">
        <v>266</v>
      </c>
      <c r="M159" s="20">
        <v>2000</v>
      </c>
      <c r="N159" s="49">
        <v>45468</v>
      </c>
      <c r="O159" s="48">
        <f>200*1240000</f>
        <v>248000000</v>
      </c>
      <c r="P159" s="23">
        <v>0</v>
      </c>
      <c r="Q159" s="24">
        <v>1</v>
      </c>
      <c r="R159" s="25">
        <v>45839</v>
      </c>
      <c r="S159" s="20" t="s">
        <v>29</v>
      </c>
      <c r="T159" s="26">
        <v>248000000</v>
      </c>
      <c r="U159" s="27" t="s">
        <v>39</v>
      </c>
      <c r="V159" s="28" t="s">
        <v>40</v>
      </c>
      <c r="W159" s="43"/>
      <c r="X159" s="43"/>
      <c r="Y159" s="43"/>
      <c r="Z159" s="43"/>
      <c r="AA159" s="43"/>
      <c r="AB159" s="43"/>
      <c r="AC159" s="43"/>
      <c r="AD159" s="43"/>
      <c r="AE159" s="43"/>
      <c r="AF159" s="43"/>
      <c r="AG159" s="43"/>
      <c r="AH159" s="43"/>
      <c r="AI159" s="43"/>
      <c r="AJ159" s="43"/>
      <c r="AK159" s="43"/>
      <c r="AL159" s="43"/>
      <c r="AM159" s="43"/>
      <c r="AN159" s="43"/>
      <c r="AO159" s="43"/>
      <c r="AP159" s="43"/>
      <c r="AQ159" s="43"/>
      <c r="AR159" s="43"/>
      <c r="AS159" s="43"/>
      <c r="AT159" s="43"/>
      <c r="AU159" s="43"/>
      <c r="AV159" s="43"/>
      <c r="AW159" s="43"/>
      <c r="AX159" s="43"/>
      <c r="AY159" s="43"/>
      <c r="AZ159" s="43"/>
      <c r="BA159" s="43"/>
      <c r="BB159" s="43"/>
      <c r="BC159" s="43"/>
      <c r="BD159" s="43"/>
      <c r="BE159" s="43"/>
      <c r="BF159" s="43"/>
      <c r="BG159" s="43"/>
      <c r="BH159" s="43"/>
      <c r="BI159" s="43"/>
      <c r="BJ159" s="43"/>
      <c r="BK159" s="43"/>
      <c r="BL159" s="43"/>
      <c r="BM159" s="43"/>
      <c r="BN159" s="43"/>
      <c r="BO159" s="43"/>
      <c r="BP159" s="43"/>
      <c r="BQ159" s="43"/>
      <c r="BR159" s="43"/>
      <c r="BS159" s="43"/>
      <c r="BT159" s="43"/>
      <c r="BU159" s="43"/>
      <c r="BV159" s="43"/>
      <c r="BW159" s="43"/>
      <c r="BX159" s="43"/>
      <c r="BY159" s="43"/>
      <c r="BZ159" s="43"/>
      <c r="CA159" s="43"/>
      <c r="CB159" s="43"/>
      <c r="CC159" s="43"/>
      <c r="CD159" s="43"/>
      <c r="CE159" s="43"/>
      <c r="CF159" s="43"/>
      <c r="CG159" s="43"/>
      <c r="CH159" s="43"/>
      <c r="CI159" s="43"/>
      <c r="CJ159" s="43"/>
      <c r="CK159" s="43"/>
      <c r="CL159" s="43"/>
      <c r="CM159" s="43"/>
      <c r="CN159" s="43"/>
      <c r="CO159" s="43"/>
      <c r="CP159" s="43"/>
      <c r="CQ159" s="43"/>
      <c r="CR159" s="43"/>
      <c r="CS159" s="43"/>
      <c r="CT159" s="43"/>
      <c r="CU159" s="43"/>
      <c r="CV159" s="43"/>
      <c r="CW159" s="43"/>
      <c r="CX159" s="43"/>
      <c r="CY159" s="43"/>
      <c r="CZ159" s="43"/>
      <c r="DA159" s="43"/>
      <c r="DB159" s="43"/>
      <c r="DC159" s="43"/>
      <c r="DD159" s="43"/>
      <c r="DE159" s="43"/>
      <c r="DF159" s="43"/>
      <c r="DG159" s="43"/>
      <c r="DH159" s="43"/>
      <c r="DI159" s="43"/>
      <c r="DJ159" s="43"/>
      <c r="DK159" s="43"/>
      <c r="DL159" s="43"/>
      <c r="DM159" s="43"/>
      <c r="DN159" s="43"/>
      <c r="DO159" s="43"/>
      <c r="DP159" s="43"/>
      <c r="DQ159" s="43"/>
      <c r="DR159" s="43"/>
      <c r="DS159" s="43"/>
      <c r="DT159" s="43"/>
      <c r="DU159" s="43"/>
      <c r="DV159" s="43"/>
      <c r="DW159" s="43"/>
      <c r="DX159" s="43"/>
      <c r="DY159" s="43"/>
      <c r="DZ159" s="43"/>
      <c r="EA159" s="43"/>
      <c r="EB159" s="43"/>
      <c r="EC159" s="43"/>
      <c r="ED159" s="43"/>
      <c r="EE159" s="43"/>
      <c r="EF159" s="43"/>
      <c r="EG159" s="43"/>
      <c r="EH159" s="43"/>
      <c r="EI159" s="43"/>
      <c r="EJ159" s="43"/>
      <c r="EK159" s="43"/>
      <c r="EL159" s="43"/>
      <c r="EM159" s="43"/>
      <c r="EN159" s="43"/>
      <c r="EO159" s="43"/>
      <c r="EP159" s="43"/>
      <c r="EQ159" s="43"/>
      <c r="ER159" s="43"/>
      <c r="ES159" s="43"/>
      <c r="ET159" s="43"/>
      <c r="EU159" s="43"/>
      <c r="EV159" s="43"/>
      <c r="EW159" s="43"/>
      <c r="EX159" s="43"/>
      <c r="EY159" s="43"/>
      <c r="EZ159" s="43"/>
      <c r="FA159" s="43"/>
      <c r="FB159" s="43"/>
      <c r="FC159" s="43"/>
      <c r="FD159" s="43"/>
      <c r="FE159" s="43"/>
      <c r="FF159" s="43"/>
      <c r="FG159" s="43"/>
      <c r="FH159" s="43"/>
      <c r="FI159" s="43"/>
      <c r="FJ159" s="43"/>
      <c r="FK159" s="43"/>
      <c r="FL159" s="43"/>
      <c r="FM159" s="43"/>
      <c r="FN159" s="43"/>
      <c r="FO159" s="43"/>
      <c r="FP159" s="43"/>
      <c r="FQ159" s="43"/>
      <c r="FR159" s="43"/>
      <c r="FS159" s="43"/>
      <c r="FT159" s="43"/>
      <c r="FU159" s="43"/>
      <c r="FV159" s="43"/>
      <c r="FW159" s="43"/>
      <c r="FX159" s="43"/>
      <c r="FY159" s="43"/>
      <c r="FZ159" s="43"/>
      <c r="GA159" s="43"/>
      <c r="GB159" s="43"/>
      <c r="GC159" s="43"/>
      <c r="GD159" s="43"/>
      <c r="GE159" s="43"/>
      <c r="GF159" s="43"/>
      <c r="GG159" s="43"/>
      <c r="GH159" s="43"/>
      <c r="GI159" s="43"/>
      <c r="GJ159" s="43"/>
      <c r="GK159" s="43"/>
      <c r="GL159" s="43"/>
      <c r="GM159" s="43"/>
      <c r="GN159" s="43"/>
      <c r="GO159" s="43"/>
      <c r="GP159" s="43"/>
      <c r="GQ159" s="43"/>
      <c r="GR159" s="43"/>
      <c r="GS159" s="43"/>
      <c r="GT159" s="43"/>
      <c r="GU159" s="43"/>
      <c r="GV159" s="43"/>
      <c r="GW159" s="43"/>
      <c r="GX159" s="43"/>
      <c r="GY159" s="43"/>
      <c r="GZ159" s="43"/>
      <c r="HA159" s="43"/>
      <c r="HB159" s="43"/>
      <c r="HC159" s="43"/>
      <c r="HD159" s="43"/>
      <c r="HE159" s="43"/>
      <c r="HF159" s="43"/>
      <c r="HG159" s="43"/>
      <c r="HH159" s="43"/>
      <c r="HI159" s="43"/>
      <c r="HJ159" s="43"/>
      <c r="HK159" s="43"/>
      <c r="HL159" s="43"/>
      <c r="HM159" s="43"/>
      <c r="HN159" s="43"/>
      <c r="HO159" s="43"/>
      <c r="HP159" s="43"/>
      <c r="HQ159" s="43"/>
      <c r="HR159" s="43"/>
      <c r="HS159" s="43"/>
      <c r="HT159" s="43"/>
      <c r="HU159" s="43"/>
      <c r="HV159" s="43"/>
      <c r="HW159" s="43"/>
      <c r="HX159" s="43"/>
      <c r="HY159" s="43"/>
      <c r="HZ159" s="43"/>
      <c r="IA159" s="43"/>
      <c r="IB159" s="43"/>
      <c r="IC159" s="43"/>
      <c r="ID159" s="43"/>
      <c r="IE159" s="43"/>
      <c r="IF159" s="43"/>
      <c r="IG159" s="43"/>
      <c r="IH159" s="43"/>
      <c r="II159" s="43"/>
      <c r="IJ159" s="43"/>
      <c r="IK159" s="43"/>
      <c r="IL159" s="43"/>
      <c r="IM159" s="43"/>
      <c r="IN159" s="43"/>
      <c r="IO159" s="43"/>
      <c r="IP159" s="43"/>
      <c r="IQ159" s="43"/>
      <c r="IR159" s="43"/>
      <c r="IS159" s="43"/>
      <c r="IT159" s="43"/>
      <c r="IU159" s="43"/>
      <c r="IV159" s="43"/>
      <c r="IW159" s="43"/>
      <c r="IX159" s="43"/>
      <c r="IY159" s="43"/>
      <c r="IZ159" s="43"/>
      <c r="JA159" s="43"/>
      <c r="JB159" s="43"/>
      <c r="JC159" s="43"/>
      <c r="JD159" s="43"/>
      <c r="JE159" s="43"/>
      <c r="JF159" s="43"/>
      <c r="JG159" s="43"/>
      <c r="JH159" s="43"/>
      <c r="JI159" s="43"/>
      <c r="JJ159" s="43"/>
      <c r="JK159" s="43"/>
      <c r="JL159" s="43"/>
      <c r="JM159" s="43"/>
      <c r="JN159" s="43"/>
      <c r="JO159" s="43"/>
      <c r="JP159" s="43"/>
      <c r="JQ159" s="43"/>
      <c r="JR159" s="43"/>
      <c r="JS159" s="43"/>
      <c r="JT159" s="43"/>
      <c r="JU159" s="43"/>
      <c r="JV159" s="43"/>
      <c r="JW159" s="43"/>
      <c r="JX159" s="43"/>
      <c r="JY159" s="43"/>
      <c r="JZ159" s="43"/>
      <c r="KA159" s="43"/>
      <c r="KB159" s="43"/>
      <c r="KC159" s="43"/>
      <c r="KD159" s="43"/>
      <c r="KE159" s="43"/>
      <c r="KF159" s="43"/>
      <c r="KG159" s="43"/>
      <c r="KH159" s="43"/>
      <c r="KI159" s="43"/>
      <c r="KJ159" s="43"/>
      <c r="KK159" s="43"/>
      <c r="KL159" s="43"/>
      <c r="KM159" s="43"/>
      <c r="KN159" s="43"/>
      <c r="KO159" s="43"/>
      <c r="KP159" s="43"/>
      <c r="KQ159" s="43"/>
      <c r="KR159" s="43"/>
      <c r="KS159" s="43"/>
      <c r="KT159" s="43"/>
      <c r="KU159" s="43"/>
      <c r="KV159" s="43"/>
      <c r="KW159" s="43"/>
      <c r="KX159" s="43"/>
      <c r="KY159" s="43"/>
      <c r="KZ159" s="43"/>
      <c r="LA159" s="43"/>
      <c r="LB159" s="43"/>
      <c r="LC159" s="43"/>
      <c r="LD159" s="43"/>
      <c r="LE159" s="43"/>
      <c r="LF159" s="43"/>
      <c r="LG159" s="43"/>
      <c r="LH159" s="43"/>
      <c r="LI159" s="43"/>
      <c r="LJ159" s="43"/>
      <c r="LK159" s="43"/>
      <c r="LL159" s="43"/>
      <c r="LM159" s="43"/>
      <c r="LN159" s="43"/>
      <c r="LO159" s="43"/>
      <c r="LP159" s="43"/>
      <c r="LQ159" s="43"/>
      <c r="LR159" s="43"/>
      <c r="LS159" s="43"/>
      <c r="LT159" s="43"/>
      <c r="LU159" s="43"/>
      <c r="LV159" s="43"/>
      <c r="LW159" s="43"/>
      <c r="LX159" s="43"/>
      <c r="LY159" s="43"/>
      <c r="LZ159" s="43"/>
      <c r="MA159" s="43"/>
      <c r="MB159" s="43"/>
      <c r="MC159" s="43"/>
      <c r="MD159" s="43"/>
      <c r="ME159" s="43"/>
      <c r="MF159" s="43"/>
      <c r="MG159" s="43"/>
      <c r="MH159" s="43"/>
      <c r="MI159" s="43"/>
      <c r="MJ159" s="43"/>
      <c r="MK159" s="43"/>
      <c r="ML159" s="43"/>
      <c r="MM159" s="43"/>
      <c r="MN159" s="43"/>
      <c r="MO159" s="43"/>
      <c r="MP159" s="43"/>
      <c r="MQ159" s="43"/>
      <c r="MR159" s="43"/>
      <c r="MS159" s="43"/>
      <c r="MT159" s="43"/>
      <c r="MU159" s="43"/>
      <c r="MV159" s="43"/>
      <c r="MW159" s="43"/>
      <c r="MX159" s="43"/>
      <c r="MY159" s="43"/>
      <c r="MZ159" s="43"/>
      <c r="NA159" s="43"/>
      <c r="NB159" s="43"/>
      <c r="NC159" s="43"/>
      <c r="ND159" s="43"/>
      <c r="NE159" s="43"/>
      <c r="NF159" s="43"/>
      <c r="NG159" s="43"/>
      <c r="NH159" s="43"/>
      <c r="NI159" s="43"/>
      <c r="NJ159" s="43"/>
      <c r="NK159" s="43"/>
      <c r="NL159" s="43"/>
      <c r="NM159" s="43"/>
      <c r="NN159" s="43"/>
      <c r="NO159" s="43"/>
      <c r="NP159" s="43"/>
      <c r="NQ159" s="43"/>
      <c r="NR159" s="43"/>
      <c r="NS159" s="43"/>
      <c r="NT159" s="43"/>
      <c r="NU159" s="43"/>
      <c r="NV159" s="43"/>
      <c r="NW159" s="43"/>
      <c r="NX159" s="43"/>
      <c r="NY159" s="43"/>
      <c r="NZ159" s="43"/>
      <c r="OA159" s="43"/>
      <c r="OB159" s="43"/>
      <c r="OC159" s="43"/>
      <c r="OD159" s="43"/>
      <c r="OE159" s="43"/>
      <c r="OF159" s="43"/>
      <c r="OG159" s="43"/>
      <c r="OH159" s="43"/>
      <c r="OI159" s="43"/>
      <c r="OJ159" s="43"/>
      <c r="OK159" s="43"/>
      <c r="OL159" s="43"/>
      <c r="OM159" s="43"/>
      <c r="ON159" s="43"/>
      <c r="OO159" s="43"/>
      <c r="OP159" s="43"/>
      <c r="OQ159" s="43"/>
      <c r="OR159" s="43"/>
      <c r="OS159" s="43"/>
      <c r="OT159" s="43"/>
      <c r="OU159" s="43"/>
      <c r="OV159" s="43"/>
      <c r="OW159" s="43"/>
      <c r="OX159" s="43"/>
      <c r="OY159" s="43"/>
      <c r="OZ159" s="43"/>
      <c r="PA159" s="43"/>
      <c r="PB159" s="43"/>
      <c r="PC159" s="43"/>
      <c r="PD159" s="43"/>
      <c r="PE159" s="43"/>
      <c r="PF159" s="43"/>
      <c r="PG159" s="43"/>
      <c r="PH159" s="43"/>
      <c r="PI159" s="43"/>
      <c r="PJ159" s="43"/>
      <c r="PK159" s="43"/>
      <c r="PL159" s="43"/>
      <c r="PM159" s="43"/>
      <c r="PN159" s="43"/>
      <c r="PO159" s="43"/>
      <c r="PP159" s="43"/>
      <c r="PQ159" s="43"/>
      <c r="PR159" s="43"/>
      <c r="PS159" s="43"/>
      <c r="PT159" s="43"/>
      <c r="PU159" s="43"/>
      <c r="PV159" s="43"/>
      <c r="PW159" s="43"/>
      <c r="PX159" s="43"/>
      <c r="PY159" s="43"/>
      <c r="PZ159" s="43"/>
      <c r="QA159" s="43"/>
      <c r="QB159" s="43"/>
      <c r="QC159" s="43"/>
      <c r="QD159" s="43"/>
      <c r="QE159" s="43"/>
      <c r="QF159" s="43"/>
      <c r="QG159" s="43"/>
      <c r="QH159" s="43"/>
      <c r="QI159" s="43"/>
      <c r="QJ159" s="43"/>
      <c r="QK159" s="43"/>
      <c r="QL159" s="43"/>
      <c r="QM159" s="43"/>
      <c r="QN159" s="43"/>
      <c r="QO159" s="43"/>
      <c r="QP159" s="43"/>
      <c r="QQ159" s="43"/>
      <c r="QR159" s="43"/>
      <c r="QS159" s="43"/>
      <c r="QT159" s="43"/>
      <c r="QU159" s="43"/>
      <c r="QV159" s="43"/>
      <c r="QW159" s="43"/>
      <c r="QX159" s="43"/>
      <c r="QY159" s="43"/>
      <c r="QZ159" s="43"/>
      <c r="RA159" s="43"/>
      <c r="RB159" s="43"/>
      <c r="RC159" s="43"/>
      <c r="RD159" s="43"/>
      <c r="RE159" s="43"/>
      <c r="RF159" s="43"/>
      <c r="RG159" s="43"/>
      <c r="RH159" s="43"/>
      <c r="RI159" s="43"/>
      <c r="RJ159" s="43"/>
      <c r="RK159" s="43"/>
      <c r="RL159" s="43"/>
      <c r="RM159" s="43"/>
      <c r="RN159" s="43"/>
      <c r="RO159" s="43"/>
      <c r="RP159" s="43"/>
      <c r="RQ159" s="43"/>
      <c r="RR159" s="43"/>
      <c r="RS159" s="43"/>
      <c r="RT159" s="43"/>
      <c r="RU159" s="43"/>
      <c r="RV159" s="43"/>
      <c r="RW159" s="43"/>
      <c r="RX159" s="43"/>
      <c r="RY159" s="43"/>
      <c r="RZ159" s="43"/>
      <c r="SA159" s="43"/>
      <c r="SB159" s="43"/>
      <c r="SC159" s="43"/>
      <c r="SD159" s="43"/>
      <c r="SE159" s="43"/>
      <c r="SF159" s="43"/>
      <c r="SG159" s="43"/>
      <c r="SH159" s="43"/>
      <c r="SI159" s="43"/>
      <c r="SJ159" s="43"/>
      <c r="SK159" s="43"/>
      <c r="SL159" s="43"/>
      <c r="SM159" s="43"/>
      <c r="SN159" s="43"/>
      <c r="SO159" s="43"/>
      <c r="SP159" s="43"/>
    </row>
    <row r="160" spans="1:510" ht="16.5" customHeight="1" x14ac:dyDescent="0.2">
      <c r="A160" s="20">
        <v>1281</v>
      </c>
      <c r="B160" s="20" t="s">
        <v>76</v>
      </c>
      <c r="C160" s="20" t="s">
        <v>244</v>
      </c>
      <c r="D160" s="20" t="s">
        <v>30</v>
      </c>
      <c r="E160" s="20" t="s">
        <v>1345</v>
      </c>
      <c r="F160" s="22" t="s">
        <v>245</v>
      </c>
      <c r="G160" s="20" t="s">
        <v>42</v>
      </c>
      <c r="H160" s="20" t="s">
        <v>35</v>
      </c>
      <c r="I160" s="20" t="s">
        <v>27</v>
      </c>
      <c r="J160" s="22" t="s">
        <v>276</v>
      </c>
      <c r="K160" s="20" t="s">
        <v>259</v>
      </c>
      <c r="L160" s="20" t="s">
        <v>286</v>
      </c>
      <c r="M160" s="20">
        <v>6</v>
      </c>
      <c r="N160" s="49">
        <v>45468</v>
      </c>
      <c r="O160" s="48">
        <v>0</v>
      </c>
      <c r="P160" s="23">
        <v>100000000</v>
      </c>
      <c r="Q160" s="24">
        <v>1</v>
      </c>
      <c r="R160" s="25">
        <v>45839</v>
      </c>
      <c r="S160" s="20" t="s">
        <v>29</v>
      </c>
      <c r="T160" s="26">
        <v>600000000</v>
      </c>
      <c r="U160" s="27" t="s">
        <v>39</v>
      </c>
      <c r="V160" s="28" t="s">
        <v>40</v>
      </c>
      <c r="W160" s="43"/>
      <c r="X160" s="43"/>
      <c r="Y160" s="43"/>
      <c r="Z160" s="43"/>
      <c r="AA160" s="43"/>
      <c r="AB160" s="43"/>
      <c r="AC160" s="43"/>
      <c r="AD160" s="43"/>
      <c r="AE160" s="43"/>
      <c r="AF160" s="43"/>
      <c r="AG160" s="43"/>
      <c r="AH160" s="43"/>
      <c r="AI160" s="43"/>
      <c r="AJ160" s="43"/>
      <c r="AK160" s="43"/>
      <c r="AL160" s="43"/>
      <c r="AM160" s="43"/>
      <c r="AN160" s="43"/>
      <c r="AO160" s="43"/>
      <c r="AP160" s="43"/>
      <c r="AQ160" s="43"/>
      <c r="AR160" s="43"/>
      <c r="AS160" s="43"/>
      <c r="AT160" s="43"/>
      <c r="AU160" s="43"/>
      <c r="AV160" s="43"/>
      <c r="AW160" s="43"/>
      <c r="AX160" s="43"/>
      <c r="AY160" s="43"/>
      <c r="AZ160" s="43"/>
      <c r="BA160" s="43"/>
      <c r="BB160" s="43"/>
      <c r="BC160" s="43"/>
      <c r="BD160" s="43"/>
      <c r="BE160" s="43"/>
      <c r="BF160" s="43"/>
      <c r="BG160" s="43"/>
      <c r="BH160" s="43"/>
      <c r="BI160" s="43"/>
      <c r="BJ160" s="43"/>
      <c r="BK160" s="43"/>
      <c r="BL160" s="43"/>
      <c r="BM160" s="43"/>
      <c r="BN160" s="43"/>
      <c r="BO160" s="43"/>
      <c r="BP160" s="43"/>
      <c r="BQ160" s="43"/>
      <c r="BR160" s="43"/>
      <c r="BS160" s="43"/>
      <c r="BT160" s="43"/>
      <c r="BU160" s="43"/>
      <c r="BV160" s="43"/>
      <c r="BW160" s="43"/>
      <c r="BX160" s="43"/>
      <c r="BY160" s="43"/>
      <c r="BZ160" s="43"/>
      <c r="CA160" s="43"/>
      <c r="CB160" s="43"/>
      <c r="CC160" s="43"/>
      <c r="CD160" s="43"/>
      <c r="CE160" s="43"/>
      <c r="CF160" s="43"/>
      <c r="CG160" s="43"/>
      <c r="CH160" s="43"/>
      <c r="CI160" s="43"/>
      <c r="CJ160" s="43"/>
      <c r="CK160" s="43"/>
      <c r="CL160" s="43"/>
      <c r="CM160" s="43"/>
      <c r="CN160" s="43"/>
      <c r="CO160" s="43"/>
      <c r="CP160" s="43"/>
      <c r="CQ160" s="43"/>
      <c r="CR160" s="43"/>
      <c r="CS160" s="43"/>
      <c r="CT160" s="43"/>
      <c r="CU160" s="43"/>
      <c r="CV160" s="43"/>
      <c r="CW160" s="43"/>
      <c r="CX160" s="43"/>
      <c r="CY160" s="43"/>
      <c r="CZ160" s="43"/>
      <c r="DA160" s="43"/>
      <c r="DB160" s="43"/>
      <c r="DC160" s="43"/>
      <c r="DD160" s="43"/>
      <c r="DE160" s="43"/>
      <c r="DF160" s="43"/>
      <c r="DG160" s="43"/>
      <c r="DH160" s="43"/>
      <c r="DI160" s="43"/>
      <c r="DJ160" s="43"/>
      <c r="DK160" s="43"/>
      <c r="DL160" s="43"/>
      <c r="DM160" s="43"/>
      <c r="DN160" s="43"/>
      <c r="DO160" s="43"/>
      <c r="DP160" s="43"/>
      <c r="DQ160" s="43"/>
      <c r="DR160" s="43"/>
      <c r="DS160" s="43"/>
      <c r="DT160" s="43"/>
      <c r="DU160" s="43"/>
      <c r="DV160" s="43"/>
      <c r="DW160" s="43"/>
      <c r="DX160" s="43"/>
      <c r="DY160" s="43"/>
      <c r="DZ160" s="43"/>
      <c r="EA160" s="43"/>
      <c r="EB160" s="43"/>
      <c r="EC160" s="43"/>
      <c r="ED160" s="43"/>
      <c r="EE160" s="43"/>
      <c r="EF160" s="43"/>
      <c r="EG160" s="43"/>
      <c r="EH160" s="43"/>
      <c r="EI160" s="43"/>
      <c r="EJ160" s="43"/>
      <c r="EK160" s="43"/>
      <c r="EL160" s="43"/>
      <c r="EM160" s="43"/>
      <c r="EN160" s="43"/>
      <c r="EO160" s="43"/>
      <c r="EP160" s="43"/>
      <c r="EQ160" s="43"/>
      <c r="ER160" s="43"/>
      <c r="ES160" s="43"/>
      <c r="ET160" s="43"/>
      <c r="EU160" s="43"/>
      <c r="EV160" s="43"/>
      <c r="EW160" s="43"/>
      <c r="EX160" s="43"/>
      <c r="EY160" s="43"/>
      <c r="EZ160" s="43"/>
      <c r="FA160" s="43"/>
      <c r="FB160" s="43"/>
      <c r="FC160" s="43"/>
      <c r="FD160" s="43"/>
      <c r="FE160" s="43"/>
      <c r="FF160" s="43"/>
      <c r="FG160" s="43"/>
      <c r="FH160" s="43"/>
      <c r="FI160" s="43"/>
      <c r="FJ160" s="43"/>
      <c r="FK160" s="43"/>
      <c r="FL160" s="43"/>
      <c r="FM160" s="43"/>
      <c r="FN160" s="43"/>
      <c r="FO160" s="43"/>
      <c r="FP160" s="43"/>
      <c r="FQ160" s="43"/>
      <c r="FR160" s="43"/>
      <c r="FS160" s="43"/>
      <c r="FT160" s="43"/>
      <c r="FU160" s="43"/>
      <c r="FV160" s="43"/>
      <c r="FW160" s="43"/>
      <c r="FX160" s="43"/>
      <c r="FY160" s="43"/>
      <c r="FZ160" s="43"/>
      <c r="GA160" s="43"/>
      <c r="GB160" s="43"/>
      <c r="GC160" s="43"/>
      <c r="GD160" s="43"/>
      <c r="GE160" s="43"/>
      <c r="GF160" s="43"/>
      <c r="GG160" s="43"/>
      <c r="GH160" s="43"/>
      <c r="GI160" s="43"/>
      <c r="GJ160" s="43"/>
      <c r="GK160" s="43"/>
      <c r="GL160" s="43"/>
      <c r="GM160" s="43"/>
      <c r="GN160" s="43"/>
      <c r="GO160" s="43"/>
      <c r="GP160" s="43"/>
      <c r="GQ160" s="43"/>
      <c r="GR160" s="43"/>
      <c r="GS160" s="43"/>
      <c r="GT160" s="43"/>
      <c r="GU160" s="43"/>
      <c r="GV160" s="43"/>
      <c r="GW160" s="43"/>
      <c r="GX160" s="43"/>
      <c r="GY160" s="43"/>
      <c r="GZ160" s="43"/>
      <c r="HA160" s="43"/>
      <c r="HB160" s="43"/>
      <c r="HC160" s="43"/>
      <c r="HD160" s="43"/>
      <c r="HE160" s="43"/>
      <c r="HF160" s="43"/>
      <c r="HG160" s="43"/>
      <c r="HH160" s="43"/>
      <c r="HI160" s="43"/>
      <c r="HJ160" s="43"/>
      <c r="HK160" s="43"/>
      <c r="HL160" s="43"/>
      <c r="HM160" s="43"/>
      <c r="HN160" s="43"/>
      <c r="HO160" s="43"/>
      <c r="HP160" s="43"/>
      <c r="HQ160" s="43"/>
      <c r="HR160" s="43"/>
      <c r="HS160" s="43"/>
      <c r="HT160" s="43"/>
      <c r="HU160" s="43"/>
      <c r="HV160" s="43"/>
      <c r="HW160" s="43"/>
      <c r="HX160" s="43"/>
      <c r="HY160" s="43"/>
      <c r="HZ160" s="43"/>
      <c r="IA160" s="43"/>
      <c r="IB160" s="43"/>
      <c r="IC160" s="43"/>
      <c r="ID160" s="43"/>
      <c r="IE160" s="43"/>
      <c r="IF160" s="43"/>
      <c r="IG160" s="43"/>
      <c r="IH160" s="43"/>
      <c r="II160" s="43"/>
      <c r="IJ160" s="43"/>
      <c r="IK160" s="43"/>
      <c r="IL160" s="43"/>
      <c r="IM160" s="43"/>
      <c r="IN160" s="43"/>
      <c r="IO160" s="43"/>
      <c r="IP160" s="43"/>
      <c r="IQ160" s="43"/>
      <c r="IR160" s="43"/>
      <c r="IS160" s="43"/>
      <c r="IT160" s="43"/>
      <c r="IU160" s="43"/>
      <c r="IV160" s="43"/>
      <c r="IW160" s="43"/>
      <c r="IX160" s="43"/>
      <c r="IY160" s="43"/>
      <c r="IZ160" s="43"/>
      <c r="JA160" s="43"/>
      <c r="JB160" s="43"/>
      <c r="JC160" s="43"/>
      <c r="JD160" s="43"/>
      <c r="JE160" s="43"/>
      <c r="JF160" s="43"/>
      <c r="JG160" s="43"/>
      <c r="JH160" s="43"/>
      <c r="JI160" s="43"/>
      <c r="JJ160" s="43"/>
      <c r="JK160" s="43"/>
      <c r="JL160" s="43"/>
      <c r="JM160" s="43"/>
      <c r="JN160" s="43"/>
      <c r="JO160" s="43"/>
      <c r="JP160" s="43"/>
      <c r="JQ160" s="43"/>
      <c r="JR160" s="43"/>
      <c r="JS160" s="43"/>
      <c r="JT160" s="43"/>
      <c r="JU160" s="43"/>
      <c r="JV160" s="43"/>
      <c r="JW160" s="43"/>
      <c r="JX160" s="43"/>
      <c r="JY160" s="43"/>
      <c r="JZ160" s="43"/>
      <c r="KA160" s="43"/>
      <c r="KB160" s="43"/>
      <c r="KC160" s="43"/>
      <c r="KD160" s="43"/>
      <c r="KE160" s="43"/>
      <c r="KF160" s="43"/>
      <c r="KG160" s="43"/>
      <c r="KH160" s="43"/>
      <c r="KI160" s="43"/>
      <c r="KJ160" s="43"/>
      <c r="KK160" s="43"/>
      <c r="KL160" s="43"/>
      <c r="KM160" s="43"/>
      <c r="KN160" s="43"/>
      <c r="KO160" s="43"/>
      <c r="KP160" s="43"/>
      <c r="KQ160" s="43"/>
      <c r="KR160" s="43"/>
      <c r="KS160" s="43"/>
      <c r="KT160" s="43"/>
      <c r="KU160" s="43"/>
      <c r="KV160" s="43"/>
      <c r="KW160" s="43"/>
      <c r="KX160" s="43"/>
      <c r="KY160" s="43"/>
      <c r="KZ160" s="43"/>
      <c r="LA160" s="43"/>
      <c r="LB160" s="43"/>
      <c r="LC160" s="43"/>
      <c r="LD160" s="43"/>
      <c r="LE160" s="43"/>
      <c r="LF160" s="43"/>
      <c r="LG160" s="43"/>
      <c r="LH160" s="43"/>
      <c r="LI160" s="43"/>
      <c r="LJ160" s="43"/>
      <c r="LK160" s="43"/>
      <c r="LL160" s="43"/>
      <c r="LM160" s="43"/>
      <c r="LN160" s="43"/>
      <c r="LO160" s="43"/>
      <c r="LP160" s="43"/>
      <c r="LQ160" s="43"/>
      <c r="LR160" s="43"/>
      <c r="LS160" s="43"/>
      <c r="LT160" s="43"/>
      <c r="LU160" s="43"/>
      <c r="LV160" s="43"/>
      <c r="LW160" s="43"/>
      <c r="LX160" s="43"/>
      <c r="LY160" s="43"/>
      <c r="LZ160" s="43"/>
      <c r="MA160" s="43"/>
      <c r="MB160" s="43"/>
      <c r="MC160" s="43"/>
      <c r="MD160" s="43"/>
      <c r="ME160" s="43"/>
      <c r="MF160" s="43"/>
      <c r="MG160" s="43"/>
      <c r="MH160" s="43"/>
      <c r="MI160" s="43"/>
      <c r="MJ160" s="43"/>
      <c r="MK160" s="43"/>
      <c r="ML160" s="43"/>
      <c r="MM160" s="43"/>
      <c r="MN160" s="43"/>
      <c r="MO160" s="43"/>
      <c r="MP160" s="43"/>
      <c r="MQ160" s="43"/>
      <c r="MR160" s="43"/>
      <c r="MS160" s="43"/>
      <c r="MT160" s="43"/>
      <c r="MU160" s="43"/>
      <c r="MV160" s="43"/>
      <c r="MW160" s="43"/>
      <c r="MX160" s="43"/>
      <c r="MY160" s="43"/>
      <c r="MZ160" s="43"/>
      <c r="NA160" s="43"/>
      <c r="NB160" s="43"/>
      <c r="NC160" s="43"/>
      <c r="ND160" s="43"/>
      <c r="NE160" s="43"/>
      <c r="NF160" s="43"/>
      <c r="NG160" s="43"/>
      <c r="NH160" s="43"/>
      <c r="NI160" s="43"/>
      <c r="NJ160" s="43"/>
      <c r="NK160" s="43"/>
      <c r="NL160" s="43"/>
      <c r="NM160" s="43"/>
      <c r="NN160" s="43"/>
      <c r="NO160" s="43"/>
      <c r="NP160" s="43"/>
      <c r="NQ160" s="43"/>
      <c r="NR160" s="43"/>
      <c r="NS160" s="43"/>
      <c r="NT160" s="43"/>
      <c r="NU160" s="43"/>
      <c r="NV160" s="43"/>
      <c r="NW160" s="43"/>
      <c r="NX160" s="43"/>
      <c r="NY160" s="43"/>
      <c r="NZ160" s="43"/>
      <c r="OA160" s="43"/>
      <c r="OB160" s="43"/>
      <c r="OC160" s="43"/>
      <c r="OD160" s="43"/>
      <c r="OE160" s="43"/>
      <c r="OF160" s="43"/>
      <c r="OG160" s="43"/>
      <c r="OH160" s="43"/>
      <c r="OI160" s="43"/>
      <c r="OJ160" s="43"/>
      <c r="OK160" s="43"/>
      <c r="OL160" s="43"/>
      <c r="OM160" s="43"/>
      <c r="ON160" s="43"/>
      <c r="OO160" s="43"/>
      <c r="OP160" s="43"/>
      <c r="OQ160" s="43"/>
      <c r="OR160" s="43"/>
      <c r="OS160" s="43"/>
      <c r="OT160" s="43"/>
      <c r="OU160" s="43"/>
      <c r="OV160" s="43"/>
      <c r="OW160" s="43"/>
      <c r="OX160" s="43"/>
      <c r="OY160" s="43"/>
      <c r="OZ160" s="43"/>
      <c r="PA160" s="43"/>
      <c r="PB160" s="43"/>
      <c r="PC160" s="43"/>
      <c r="PD160" s="43"/>
      <c r="PE160" s="43"/>
      <c r="PF160" s="43"/>
      <c r="PG160" s="43"/>
      <c r="PH160" s="43"/>
      <c r="PI160" s="43"/>
      <c r="PJ160" s="43"/>
      <c r="PK160" s="43"/>
      <c r="PL160" s="43"/>
      <c r="PM160" s="43"/>
      <c r="PN160" s="43"/>
      <c r="PO160" s="43"/>
      <c r="PP160" s="43"/>
      <c r="PQ160" s="43"/>
      <c r="PR160" s="43"/>
      <c r="PS160" s="43"/>
      <c r="PT160" s="43"/>
      <c r="PU160" s="43"/>
      <c r="PV160" s="43"/>
      <c r="PW160" s="43"/>
      <c r="PX160" s="43"/>
      <c r="PY160" s="43"/>
      <c r="PZ160" s="43"/>
      <c r="QA160" s="43"/>
      <c r="QB160" s="43"/>
      <c r="QC160" s="43"/>
      <c r="QD160" s="43"/>
      <c r="QE160" s="43"/>
      <c r="QF160" s="43"/>
      <c r="QG160" s="43"/>
      <c r="QH160" s="43"/>
      <c r="QI160" s="43"/>
      <c r="QJ160" s="43"/>
      <c r="QK160" s="43"/>
      <c r="QL160" s="43"/>
      <c r="QM160" s="43"/>
      <c r="QN160" s="43"/>
      <c r="QO160" s="43"/>
      <c r="QP160" s="43"/>
      <c r="QQ160" s="43"/>
      <c r="QR160" s="43"/>
      <c r="QS160" s="43"/>
      <c r="QT160" s="43"/>
      <c r="QU160" s="43"/>
      <c r="QV160" s="43"/>
      <c r="QW160" s="43"/>
      <c r="QX160" s="43"/>
      <c r="QY160" s="43"/>
      <c r="QZ160" s="43"/>
      <c r="RA160" s="43"/>
      <c r="RB160" s="43"/>
      <c r="RC160" s="43"/>
      <c r="RD160" s="43"/>
      <c r="RE160" s="43"/>
      <c r="RF160" s="43"/>
      <c r="RG160" s="43"/>
      <c r="RH160" s="43"/>
      <c r="RI160" s="43"/>
      <c r="RJ160" s="43"/>
      <c r="RK160" s="43"/>
      <c r="RL160" s="43"/>
      <c r="RM160" s="43"/>
      <c r="RN160" s="43"/>
      <c r="RO160" s="43"/>
      <c r="RP160" s="43"/>
      <c r="RQ160" s="43"/>
      <c r="RR160" s="43"/>
      <c r="RS160" s="43"/>
      <c r="RT160" s="43"/>
      <c r="RU160" s="43"/>
      <c r="RV160" s="43"/>
      <c r="RW160" s="43"/>
      <c r="RX160" s="43"/>
      <c r="RY160" s="43"/>
      <c r="RZ160" s="43"/>
      <c r="SA160" s="43"/>
      <c r="SB160" s="43"/>
      <c r="SC160" s="43"/>
      <c r="SD160" s="43"/>
      <c r="SE160" s="43"/>
      <c r="SF160" s="43"/>
      <c r="SG160" s="43"/>
      <c r="SH160" s="43"/>
      <c r="SI160" s="43"/>
      <c r="SJ160" s="43"/>
      <c r="SK160" s="43"/>
      <c r="SL160" s="43"/>
      <c r="SM160" s="43"/>
      <c r="SN160" s="43"/>
      <c r="SO160" s="43"/>
      <c r="SP160" s="43"/>
    </row>
    <row r="161" spans="1:510" ht="16.5" customHeight="1" x14ac:dyDescent="0.2">
      <c r="A161" s="20">
        <v>1284</v>
      </c>
      <c r="B161" s="20" t="s">
        <v>76</v>
      </c>
      <c r="C161" s="20" t="s">
        <v>22</v>
      </c>
      <c r="D161" s="20" t="s">
        <v>30</v>
      </c>
      <c r="E161" s="20" t="s">
        <v>1345</v>
      </c>
      <c r="F161" s="22" t="s">
        <v>245</v>
      </c>
      <c r="G161" s="20" t="s">
        <v>42</v>
      </c>
      <c r="H161" s="20" t="s">
        <v>35</v>
      </c>
      <c r="I161" s="20" t="s">
        <v>27</v>
      </c>
      <c r="J161" s="22" t="s">
        <v>279</v>
      </c>
      <c r="K161" s="20" t="s">
        <v>280</v>
      </c>
      <c r="L161" s="20" t="s">
        <v>266</v>
      </c>
      <c r="M161" s="20">
        <v>1</v>
      </c>
      <c r="N161" s="49">
        <v>45468</v>
      </c>
      <c r="O161" s="48">
        <v>300000000</v>
      </c>
      <c r="P161" s="23">
        <v>0</v>
      </c>
      <c r="Q161" s="24">
        <v>1</v>
      </c>
      <c r="R161" s="25">
        <v>45839</v>
      </c>
      <c r="S161" s="20" t="s">
        <v>36</v>
      </c>
      <c r="T161" s="26">
        <v>300000000</v>
      </c>
      <c r="U161" s="27" t="s">
        <v>39</v>
      </c>
      <c r="V161" s="28" t="s">
        <v>40</v>
      </c>
      <c r="W161" s="43"/>
      <c r="X161" s="43"/>
      <c r="Y161" s="43"/>
      <c r="Z161" s="43"/>
      <c r="AA161" s="43"/>
      <c r="AB161" s="43"/>
      <c r="AC161" s="43"/>
      <c r="AD161" s="43"/>
      <c r="AE161" s="43"/>
      <c r="AF161" s="43"/>
      <c r="AG161" s="43"/>
      <c r="AH161" s="43"/>
      <c r="AI161" s="43"/>
      <c r="AJ161" s="43"/>
      <c r="AK161" s="43"/>
      <c r="AL161" s="43"/>
      <c r="AM161" s="43"/>
      <c r="AN161" s="43"/>
      <c r="AO161" s="43"/>
      <c r="AP161" s="43"/>
      <c r="AQ161" s="43"/>
      <c r="AR161" s="43"/>
      <c r="AS161" s="43"/>
      <c r="AT161" s="43"/>
      <c r="AU161" s="43"/>
      <c r="AV161" s="43"/>
      <c r="AW161" s="43"/>
      <c r="AX161" s="43"/>
      <c r="AY161" s="43"/>
      <c r="AZ161" s="43"/>
      <c r="BA161" s="43"/>
      <c r="BB161" s="43"/>
      <c r="BC161" s="43"/>
      <c r="BD161" s="43"/>
      <c r="BE161" s="43"/>
      <c r="BF161" s="43"/>
      <c r="BG161" s="43"/>
      <c r="BH161" s="43"/>
      <c r="BI161" s="43"/>
      <c r="BJ161" s="43"/>
      <c r="BK161" s="43"/>
      <c r="BL161" s="43"/>
      <c r="BM161" s="43"/>
      <c r="BN161" s="43"/>
      <c r="BO161" s="43"/>
      <c r="BP161" s="43"/>
      <c r="BQ161" s="43"/>
      <c r="BR161" s="43"/>
      <c r="BS161" s="43"/>
      <c r="BT161" s="43"/>
      <c r="BU161" s="43"/>
      <c r="BV161" s="43"/>
      <c r="BW161" s="43"/>
      <c r="BX161" s="43"/>
      <c r="BY161" s="43"/>
      <c r="BZ161" s="43"/>
      <c r="CA161" s="43"/>
      <c r="CB161" s="43"/>
      <c r="CC161" s="43"/>
      <c r="CD161" s="43"/>
      <c r="CE161" s="43"/>
      <c r="CF161" s="43"/>
      <c r="CG161" s="43"/>
      <c r="CH161" s="43"/>
      <c r="CI161" s="43"/>
      <c r="CJ161" s="43"/>
      <c r="CK161" s="43"/>
      <c r="CL161" s="43"/>
      <c r="CM161" s="43"/>
      <c r="CN161" s="43"/>
      <c r="CO161" s="43"/>
      <c r="CP161" s="43"/>
      <c r="CQ161" s="43"/>
      <c r="CR161" s="43"/>
      <c r="CS161" s="43"/>
      <c r="CT161" s="43"/>
      <c r="CU161" s="43"/>
      <c r="CV161" s="43"/>
      <c r="CW161" s="43"/>
      <c r="CX161" s="43"/>
      <c r="CY161" s="43"/>
      <c r="CZ161" s="43"/>
      <c r="DA161" s="43"/>
      <c r="DB161" s="43"/>
      <c r="DC161" s="43"/>
      <c r="DD161" s="43"/>
      <c r="DE161" s="43"/>
      <c r="DF161" s="43"/>
      <c r="DG161" s="43"/>
      <c r="DH161" s="43"/>
      <c r="DI161" s="43"/>
      <c r="DJ161" s="43"/>
      <c r="DK161" s="43"/>
      <c r="DL161" s="43"/>
      <c r="DM161" s="43"/>
      <c r="DN161" s="43"/>
      <c r="DO161" s="43"/>
      <c r="DP161" s="43"/>
      <c r="DQ161" s="43"/>
      <c r="DR161" s="43"/>
      <c r="DS161" s="43"/>
      <c r="DT161" s="43"/>
      <c r="DU161" s="43"/>
      <c r="DV161" s="43"/>
      <c r="DW161" s="43"/>
      <c r="DX161" s="43"/>
      <c r="DY161" s="43"/>
      <c r="DZ161" s="43"/>
      <c r="EA161" s="43"/>
      <c r="EB161" s="43"/>
      <c r="EC161" s="43"/>
      <c r="ED161" s="43"/>
      <c r="EE161" s="43"/>
      <c r="EF161" s="43"/>
      <c r="EG161" s="43"/>
      <c r="EH161" s="43"/>
      <c r="EI161" s="43"/>
      <c r="EJ161" s="43"/>
      <c r="EK161" s="43"/>
      <c r="EL161" s="43"/>
      <c r="EM161" s="43"/>
      <c r="EN161" s="43"/>
      <c r="EO161" s="43"/>
      <c r="EP161" s="43"/>
      <c r="EQ161" s="43"/>
      <c r="ER161" s="43"/>
      <c r="ES161" s="43"/>
      <c r="ET161" s="43"/>
      <c r="EU161" s="43"/>
      <c r="EV161" s="43"/>
      <c r="EW161" s="43"/>
      <c r="EX161" s="43"/>
      <c r="EY161" s="43"/>
      <c r="EZ161" s="43"/>
      <c r="FA161" s="43"/>
      <c r="FB161" s="43"/>
      <c r="FC161" s="43"/>
      <c r="FD161" s="43"/>
      <c r="FE161" s="43"/>
      <c r="FF161" s="43"/>
      <c r="FG161" s="43"/>
      <c r="FH161" s="43"/>
      <c r="FI161" s="43"/>
      <c r="FJ161" s="43"/>
      <c r="FK161" s="43"/>
      <c r="FL161" s="43"/>
      <c r="FM161" s="43"/>
      <c r="FN161" s="43"/>
      <c r="FO161" s="43"/>
      <c r="FP161" s="43"/>
      <c r="FQ161" s="43"/>
      <c r="FR161" s="43"/>
      <c r="FS161" s="43"/>
      <c r="FT161" s="43"/>
      <c r="FU161" s="43"/>
      <c r="FV161" s="43"/>
      <c r="FW161" s="43"/>
      <c r="FX161" s="43"/>
      <c r="FY161" s="43"/>
      <c r="FZ161" s="43"/>
      <c r="GA161" s="43"/>
      <c r="GB161" s="43"/>
      <c r="GC161" s="43"/>
      <c r="GD161" s="43"/>
      <c r="GE161" s="43"/>
      <c r="GF161" s="43"/>
      <c r="GG161" s="43"/>
      <c r="GH161" s="43"/>
      <c r="GI161" s="43"/>
      <c r="GJ161" s="43"/>
      <c r="GK161" s="43"/>
      <c r="GL161" s="43"/>
      <c r="GM161" s="43"/>
      <c r="GN161" s="43"/>
      <c r="GO161" s="43"/>
      <c r="GP161" s="43"/>
      <c r="GQ161" s="43"/>
      <c r="GR161" s="43"/>
      <c r="GS161" s="43"/>
      <c r="GT161" s="43"/>
      <c r="GU161" s="43"/>
      <c r="GV161" s="43"/>
      <c r="GW161" s="43"/>
      <c r="GX161" s="43"/>
      <c r="GY161" s="43"/>
      <c r="GZ161" s="43"/>
      <c r="HA161" s="43"/>
      <c r="HB161" s="43"/>
      <c r="HC161" s="43"/>
      <c r="HD161" s="43"/>
      <c r="HE161" s="43"/>
      <c r="HF161" s="43"/>
      <c r="HG161" s="43"/>
      <c r="HH161" s="43"/>
      <c r="HI161" s="43"/>
      <c r="HJ161" s="43"/>
      <c r="HK161" s="43"/>
      <c r="HL161" s="43"/>
      <c r="HM161" s="43"/>
      <c r="HN161" s="43"/>
      <c r="HO161" s="43"/>
      <c r="HP161" s="43"/>
      <c r="HQ161" s="43"/>
      <c r="HR161" s="43"/>
      <c r="HS161" s="43"/>
      <c r="HT161" s="43"/>
      <c r="HU161" s="43"/>
      <c r="HV161" s="43"/>
      <c r="HW161" s="43"/>
      <c r="HX161" s="43"/>
      <c r="HY161" s="43"/>
      <c r="HZ161" s="43"/>
      <c r="IA161" s="43"/>
      <c r="IB161" s="43"/>
      <c r="IC161" s="43"/>
      <c r="ID161" s="43"/>
      <c r="IE161" s="43"/>
      <c r="IF161" s="43"/>
      <c r="IG161" s="43"/>
      <c r="IH161" s="43"/>
      <c r="II161" s="43"/>
      <c r="IJ161" s="43"/>
      <c r="IK161" s="43"/>
      <c r="IL161" s="43"/>
      <c r="IM161" s="43"/>
      <c r="IN161" s="43"/>
      <c r="IO161" s="43"/>
      <c r="IP161" s="43"/>
      <c r="IQ161" s="43"/>
      <c r="IR161" s="43"/>
      <c r="IS161" s="43"/>
      <c r="IT161" s="43"/>
      <c r="IU161" s="43"/>
      <c r="IV161" s="43"/>
      <c r="IW161" s="43"/>
      <c r="IX161" s="43"/>
      <c r="IY161" s="43"/>
      <c r="IZ161" s="43"/>
      <c r="JA161" s="43"/>
      <c r="JB161" s="43"/>
      <c r="JC161" s="43"/>
      <c r="JD161" s="43"/>
      <c r="JE161" s="43"/>
      <c r="JF161" s="43"/>
      <c r="JG161" s="43"/>
      <c r="JH161" s="43"/>
      <c r="JI161" s="43"/>
      <c r="JJ161" s="43"/>
      <c r="JK161" s="43"/>
      <c r="JL161" s="43"/>
      <c r="JM161" s="43"/>
      <c r="JN161" s="43"/>
      <c r="JO161" s="43"/>
      <c r="JP161" s="43"/>
      <c r="JQ161" s="43"/>
      <c r="JR161" s="43"/>
      <c r="JS161" s="43"/>
      <c r="JT161" s="43"/>
      <c r="JU161" s="43"/>
      <c r="JV161" s="43"/>
      <c r="JW161" s="43"/>
      <c r="JX161" s="43"/>
      <c r="JY161" s="43"/>
      <c r="JZ161" s="43"/>
      <c r="KA161" s="43"/>
      <c r="KB161" s="43"/>
      <c r="KC161" s="43"/>
      <c r="KD161" s="43"/>
      <c r="KE161" s="43"/>
      <c r="KF161" s="43"/>
      <c r="KG161" s="43"/>
      <c r="KH161" s="43"/>
      <c r="KI161" s="43"/>
      <c r="KJ161" s="43"/>
      <c r="KK161" s="43"/>
      <c r="KL161" s="43"/>
      <c r="KM161" s="43"/>
      <c r="KN161" s="43"/>
      <c r="KO161" s="43"/>
      <c r="KP161" s="43"/>
      <c r="KQ161" s="43"/>
      <c r="KR161" s="43"/>
      <c r="KS161" s="43"/>
      <c r="KT161" s="43"/>
      <c r="KU161" s="43"/>
      <c r="KV161" s="43"/>
      <c r="KW161" s="43"/>
      <c r="KX161" s="43"/>
      <c r="KY161" s="43"/>
      <c r="KZ161" s="43"/>
      <c r="LA161" s="43"/>
      <c r="LB161" s="43"/>
      <c r="LC161" s="43"/>
      <c r="LD161" s="43"/>
      <c r="LE161" s="43"/>
      <c r="LF161" s="43"/>
      <c r="LG161" s="43"/>
      <c r="LH161" s="43"/>
      <c r="LI161" s="43"/>
      <c r="LJ161" s="43"/>
      <c r="LK161" s="43"/>
      <c r="LL161" s="43"/>
      <c r="LM161" s="43"/>
      <c r="LN161" s="43"/>
      <c r="LO161" s="43"/>
      <c r="LP161" s="43"/>
      <c r="LQ161" s="43"/>
      <c r="LR161" s="43"/>
      <c r="LS161" s="43"/>
      <c r="LT161" s="43"/>
      <c r="LU161" s="43"/>
      <c r="LV161" s="43"/>
      <c r="LW161" s="43"/>
      <c r="LX161" s="43"/>
      <c r="LY161" s="43"/>
      <c r="LZ161" s="43"/>
      <c r="MA161" s="43"/>
      <c r="MB161" s="43"/>
      <c r="MC161" s="43"/>
      <c r="MD161" s="43"/>
      <c r="ME161" s="43"/>
      <c r="MF161" s="43"/>
      <c r="MG161" s="43"/>
      <c r="MH161" s="43"/>
      <c r="MI161" s="43"/>
      <c r="MJ161" s="43"/>
      <c r="MK161" s="43"/>
      <c r="ML161" s="43"/>
      <c r="MM161" s="43"/>
      <c r="MN161" s="43"/>
      <c r="MO161" s="43"/>
      <c r="MP161" s="43"/>
      <c r="MQ161" s="43"/>
      <c r="MR161" s="43"/>
      <c r="MS161" s="43"/>
      <c r="MT161" s="43"/>
      <c r="MU161" s="43"/>
      <c r="MV161" s="43"/>
      <c r="MW161" s="43"/>
      <c r="MX161" s="43"/>
      <c r="MY161" s="43"/>
      <c r="MZ161" s="43"/>
      <c r="NA161" s="43"/>
      <c r="NB161" s="43"/>
      <c r="NC161" s="43"/>
      <c r="ND161" s="43"/>
      <c r="NE161" s="43"/>
      <c r="NF161" s="43"/>
      <c r="NG161" s="43"/>
      <c r="NH161" s="43"/>
      <c r="NI161" s="43"/>
      <c r="NJ161" s="43"/>
      <c r="NK161" s="43"/>
      <c r="NL161" s="43"/>
      <c r="NM161" s="43"/>
      <c r="NN161" s="43"/>
      <c r="NO161" s="43"/>
      <c r="NP161" s="43"/>
      <c r="NQ161" s="43"/>
      <c r="NR161" s="43"/>
      <c r="NS161" s="43"/>
      <c r="NT161" s="43"/>
      <c r="NU161" s="43"/>
      <c r="NV161" s="43"/>
      <c r="NW161" s="43"/>
      <c r="NX161" s="43"/>
      <c r="NY161" s="43"/>
      <c r="NZ161" s="43"/>
      <c r="OA161" s="43"/>
      <c r="OB161" s="43"/>
      <c r="OC161" s="43"/>
      <c r="OD161" s="43"/>
      <c r="OE161" s="43"/>
      <c r="OF161" s="43"/>
      <c r="OG161" s="43"/>
      <c r="OH161" s="43"/>
      <c r="OI161" s="43"/>
      <c r="OJ161" s="43"/>
      <c r="OK161" s="43"/>
      <c r="OL161" s="43"/>
      <c r="OM161" s="43"/>
      <c r="ON161" s="43"/>
      <c r="OO161" s="43"/>
      <c r="OP161" s="43"/>
      <c r="OQ161" s="43"/>
      <c r="OR161" s="43"/>
      <c r="OS161" s="43"/>
      <c r="OT161" s="43"/>
      <c r="OU161" s="43"/>
      <c r="OV161" s="43"/>
      <c r="OW161" s="43"/>
      <c r="OX161" s="43"/>
      <c r="OY161" s="43"/>
      <c r="OZ161" s="43"/>
      <c r="PA161" s="43"/>
      <c r="PB161" s="43"/>
      <c r="PC161" s="43"/>
      <c r="PD161" s="43"/>
      <c r="PE161" s="43"/>
      <c r="PF161" s="43"/>
      <c r="PG161" s="43"/>
      <c r="PH161" s="43"/>
      <c r="PI161" s="43"/>
      <c r="PJ161" s="43"/>
      <c r="PK161" s="43"/>
      <c r="PL161" s="43"/>
      <c r="PM161" s="43"/>
      <c r="PN161" s="43"/>
      <c r="PO161" s="43"/>
      <c r="PP161" s="43"/>
      <c r="PQ161" s="43"/>
      <c r="PR161" s="43"/>
      <c r="PS161" s="43"/>
      <c r="PT161" s="43"/>
      <c r="PU161" s="43"/>
      <c r="PV161" s="43"/>
      <c r="PW161" s="43"/>
      <c r="PX161" s="43"/>
      <c r="PY161" s="43"/>
      <c r="PZ161" s="43"/>
      <c r="QA161" s="43"/>
      <c r="QB161" s="43"/>
      <c r="QC161" s="43"/>
      <c r="QD161" s="43"/>
      <c r="QE161" s="43"/>
      <c r="QF161" s="43"/>
      <c r="QG161" s="43"/>
      <c r="QH161" s="43"/>
      <c r="QI161" s="43"/>
      <c r="QJ161" s="43"/>
      <c r="QK161" s="43"/>
      <c r="QL161" s="43"/>
      <c r="QM161" s="43"/>
      <c r="QN161" s="43"/>
      <c r="QO161" s="43"/>
      <c r="QP161" s="43"/>
      <c r="QQ161" s="43"/>
      <c r="QR161" s="43"/>
      <c r="QS161" s="43"/>
      <c r="QT161" s="43"/>
      <c r="QU161" s="43"/>
      <c r="QV161" s="43"/>
      <c r="QW161" s="43"/>
      <c r="QX161" s="43"/>
      <c r="QY161" s="43"/>
      <c r="QZ161" s="43"/>
      <c r="RA161" s="43"/>
      <c r="RB161" s="43"/>
      <c r="RC161" s="43"/>
      <c r="RD161" s="43"/>
      <c r="RE161" s="43"/>
      <c r="RF161" s="43"/>
      <c r="RG161" s="43"/>
      <c r="RH161" s="43"/>
      <c r="RI161" s="43"/>
      <c r="RJ161" s="43"/>
      <c r="RK161" s="43"/>
      <c r="RL161" s="43"/>
      <c r="RM161" s="43"/>
      <c r="RN161" s="43"/>
      <c r="RO161" s="43"/>
      <c r="RP161" s="43"/>
      <c r="RQ161" s="43"/>
      <c r="RR161" s="43"/>
      <c r="RS161" s="43"/>
      <c r="RT161" s="43"/>
      <c r="RU161" s="43"/>
      <c r="RV161" s="43"/>
      <c r="RW161" s="43"/>
      <c r="RX161" s="43"/>
      <c r="RY161" s="43"/>
      <c r="RZ161" s="43"/>
      <c r="SA161" s="43"/>
      <c r="SB161" s="43"/>
      <c r="SC161" s="43"/>
      <c r="SD161" s="43"/>
      <c r="SE161" s="43"/>
      <c r="SF161" s="43"/>
      <c r="SG161" s="43"/>
      <c r="SH161" s="43"/>
      <c r="SI161" s="43"/>
      <c r="SJ161" s="43"/>
      <c r="SK161" s="43"/>
      <c r="SL161" s="43"/>
      <c r="SM161" s="43"/>
      <c r="SN161" s="43"/>
      <c r="SO161" s="43"/>
      <c r="SP161" s="43"/>
    </row>
    <row r="162" spans="1:510" ht="16.5" customHeight="1" x14ac:dyDescent="0.2">
      <c r="A162" s="20">
        <v>1285</v>
      </c>
      <c r="B162" s="20" t="s">
        <v>76</v>
      </c>
      <c r="C162" s="20" t="s">
        <v>22</v>
      </c>
      <c r="D162" s="20" t="s">
        <v>30</v>
      </c>
      <c r="E162" s="20" t="s">
        <v>1345</v>
      </c>
      <c r="F162" s="22" t="s">
        <v>245</v>
      </c>
      <c r="G162" s="20" t="s">
        <v>42</v>
      </c>
      <c r="H162" s="20" t="s">
        <v>35</v>
      </c>
      <c r="I162" s="20" t="s">
        <v>27</v>
      </c>
      <c r="J162" s="22" t="s">
        <v>271</v>
      </c>
      <c r="K162" s="20" t="s">
        <v>272</v>
      </c>
      <c r="L162" s="20" t="s">
        <v>266</v>
      </c>
      <c r="M162" s="20">
        <v>1</v>
      </c>
      <c r="N162" s="49">
        <v>45468</v>
      </c>
      <c r="O162" s="48">
        <v>500000000</v>
      </c>
      <c r="P162" s="23">
        <v>0</v>
      </c>
      <c r="Q162" s="24">
        <v>1</v>
      </c>
      <c r="R162" s="25">
        <v>45839</v>
      </c>
      <c r="S162" s="20" t="s">
        <v>36</v>
      </c>
      <c r="T162" s="26">
        <v>500000000</v>
      </c>
      <c r="U162" s="27" t="s">
        <v>39</v>
      </c>
      <c r="V162" s="28" t="s">
        <v>40</v>
      </c>
      <c r="W162" s="43"/>
      <c r="X162" s="43"/>
      <c r="Y162" s="43"/>
      <c r="Z162" s="43"/>
      <c r="AA162" s="43"/>
      <c r="AB162" s="43"/>
      <c r="AC162" s="43"/>
      <c r="AD162" s="43"/>
      <c r="AE162" s="43"/>
      <c r="AF162" s="43"/>
      <c r="AG162" s="43"/>
      <c r="AH162" s="43"/>
      <c r="AI162" s="43"/>
      <c r="AJ162" s="43"/>
      <c r="AK162" s="43"/>
      <c r="AL162" s="43"/>
      <c r="AM162" s="43"/>
      <c r="AN162" s="43"/>
      <c r="AO162" s="43"/>
      <c r="AP162" s="43"/>
      <c r="AQ162" s="43"/>
      <c r="AR162" s="43"/>
      <c r="AS162" s="43"/>
      <c r="AT162" s="43"/>
      <c r="AU162" s="43"/>
      <c r="AV162" s="43"/>
      <c r="AW162" s="43"/>
      <c r="AX162" s="43"/>
      <c r="AY162" s="43"/>
      <c r="AZ162" s="43"/>
      <c r="BA162" s="43"/>
      <c r="BB162" s="43"/>
      <c r="BC162" s="43"/>
      <c r="BD162" s="43"/>
      <c r="BE162" s="43"/>
      <c r="BF162" s="43"/>
      <c r="BG162" s="43"/>
      <c r="BH162" s="43"/>
      <c r="BI162" s="43"/>
      <c r="BJ162" s="43"/>
      <c r="BK162" s="43"/>
      <c r="BL162" s="43"/>
      <c r="BM162" s="43"/>
      <c r="BN162" s="43"/>
      <c r="BO162" s="43"/>
      <c r="BP162" s="43"/>
      <c r="BQ162" s="43"/>
      <c r="BR162" s="43"/>
      <c r="BS162" s="43"/>
      <c r="BT162" s="43"/>
      <c r="BU162" s="43"/>
      <c r="BV162" s="43"/>
      <c r="BW162" s="43"/>
      <c r="BX162" s="43"/>
      <c r="BY162" s="43"/>
      <c r="BZ162" s="43"/>
      <c r="CA162" s="43"/>
      <c r="CB162" s="43"/>
      <c r="CC162" s="43"/>
      <c r="CD162" s="43"/>
      <c r="CE162" s="43"/>
      <c r="CF162" s="43"/>
      <c r="CG162" s="43"/>
      <c r="CH162" s="43"/>
      <c r="CI162" s="43"/>
      <c r="CJ162" s="43"/>
      <c r="CK162" s="43"/>
      <c r="CL162" s="43"/>
      <c r="CM162" s="43"/>
      <c r="CN162" s="43"/>
      <c r="CO162" s="43"/>
      <c r="CP162" s="43"/>
      <c r="CQ162" s="43"/>
      <c r="CR162" s="43"/>
      <c r="CS162" s="43"/>
      <c r="CT162" s="43"/>
      <c r="CU162" s="43"/>
      <c r="CV162" s="43"/>
      <c r="CW162" s="43"/>
      <c r="CX162" s="43"/>
      <c r="CY162" s="43"/>
      <c r="CZ162" s="43"/>
      <c r="DA162" s="43"/>
      <c r="DB162" s="43"/>
      <c r="DC162" s="43"/>
      <c r="DD162" s="43"/>
      <c r="DE162" s="43"/>
      <c r="DF162" s="43"/>
      <c r="DG162" s="43"/>
      <c r="DH162" s="43"/>
      <c r="DI162" s="43"/>
      <c r="DJ162" s="43"/>
      <c r="DK162" s="43"/>
      <c r="DL162" s="43"/>
      <c r="DM162" s="43"/>
      <c r="DN162" s="43"/>
      <c r="DO162" s="43"/>
      <c r="DP162" s="43"/>
      <c r="DQ162" s="43"/>
      <c r="DR162" s="43"/>
      <c r="DS162" s="43"/>
      <c r="DT162" s="43"/>
      <c r="DU162" s="43"/>
      <c r="DV162" s="43"/>
      <c r="DW162" s="43"/>
      <c r="DX162" s="43"/>
      <c r="DY162" s="43"/>
      <c r="DZ162" s="43"/>
      <c r="EA162" s="43"/>
      <c r="EB162" s="43"/>
      <c r="EC162" s="43"/>
      <c r="ED162" s="43"/>
      <c r="EE162" s="43"/>
      <c r="EF162" s="43"/>
      <c r="EG162" s="43"/>
      <c r="EH162" s="43"/>
      <c r="EI162" s="43"/>
      <c r="EJ162" s="43"/>
      <c r="EK162" s="43"/>
      <c r="EL162" s="43"/>
      <c r="EM162" s="43"/>
      <c r="EN162" s="43"/>
      <c r="EO162" s="43"/>
      <c r="EP162" s="43"/>
      <c r="EQ162" s="43"/>
      <c r="ER162" s="43"/>
      <c r="ES162" s="43"/>
      <c r="ET162" s="43"/>
      <c r="EU162" s="43"/>
      <c r="EV162" s="43"/>
      <c r="EW162" s="43"/>
      <c r="EX162" s="43"/>
      <c r="EY162" s="43"/>
      <c r="EZ162" s="43"/>
      <c r="FA162" s="43"/>
      <c r="FB162" s="43"/>
      <c r="FC162" s="43"/>
      <c r="FD162" s="43"/>
      <c r="FE162" s="43"/>
      <c r="FF162" s="43"/>
      <c r="FG162" s="43"/>
      <c r="FH162" s="43"/>
      <c r="FI162" s="43"/>
      <c r="FJ162" s="43"/>
      <c r="FK162" s="43"/>
      <c r="FL162" s="43"/>
      <c r="FM162" s="43"/>
      <c r="FN162" s="43"/>
      <c r="FO162" s="43"/>
      <c r="FP162" s="43"/>
      <c r="FQ162" s="43"/>
      <c r="FR162" s="43"/>
      <c r="FS162" s="43"/>
      <c r="FT162" s="43"/>
      <c r="FU162" s="43"/>
      <c r="FV162" s="43"/>
      <c r="FW162" s="43"/>
      <c r="FX162" s="43"/>
      <c r="FY162" s="43"/>
      <c r="FZ162" s="43"/>
      <c r="GA162" s="43"/>
      <c r="GB162" s="43"/>
      <c r="GC162" s="43"/>
      <c r="GD162" s="43"/>
      <c r="GE162" s="43"/>
      <c r="GF162" s="43"/>
      <c r="GG162" s="43"/>
      <c r="GH162" s="43"/>
      <c r="GI162" s="43"/>
      <c r="GJ162" s="43"/>
      <c r="GK162" s="43"/>
      <c r="GL162" s="43"/>
      <c r="GM162" s="43"/>
      <c r="GN162" s="43"/>
      <c r="GO162" s="43"/>
      <c r="GP162" s="43"/>
      <c r="GQ162" s="43"/>
      <c r="GR162" s="43"/>
      <c r="GS162" s="43"/>
      <c r="GT162" s="43"/>
      <c r="GU162" s="43"/>
      <c r="GV162" s="43"/>
      <c r="GW162" s="43"/>
      <c r="GX162" s="43"/>
      <c r="GY162" s="43"/>
      <c r="GZ162" s="43"/>
      <c r="HA162" s="43"/>
      <c r="HB162" s="43"/>
      <c r="HC162" s="43"/>
      <c r="HD162" s="43"/>
      <c r="HE162" s="43"/>
      <c r="HF162" s="43"/>
      <c r="HG162" s="43"/>
      <c r="HH162" s="43"/>
      <c r="HI162" s="43"/>
      <c r="HJ162" s="43"/>
      <c r="HK162" s="43"/>
      <c r="HL162" s="43"/>
      <c r="HM162" s="43"/>
      <c r="HN162" s="43"/>
      <c r="HO162" s="43"/>
      <c r="HP162" s="43"/>
      <c r="HQ162" s="43"/>
      <c r="HR162" s="43"/>
      <c r="HS162" s="43"/>
      <c r="HT162" s="43"/>
      <c r="HU162" s="43"/>
      <c r="HV162" s="43"/>
      <c r="HW162" s="43"/>
      <c r="HX162" s="43"/>
      <c r="HY162" s="43"/>
      <c r="HZ162" s="43"/>
      <c r="IA162" s="43"/>
      <c r="IB162" s="43"/>
      <c r="IC162" s="43"/>
      <c r="ID162" s="43"/>
      <c r="IE162" s="43"/>
      <c r="IF162" s="43"/>
      <c r="IG162" s="43"/>
      <c r="IH162" s="43"/>
      <c r="II162" s="43"/>
      <c r="IJ162" s="43"/>
      <c r="IK162" s="43"/>
      <c r="IL162" s="43"/>
      <c r="IM162" s="43"/>
      <c r="IN162" s="43"/>
      <c r="IO162" s="43"/>
      <c r="IP162" s="43"/>
      <c r="IQ162" s="43"/>
      <c r="IR162" s="43"/>
      <c r="IS162" s="43"/>
      <c r="IT162" s="43"/>
      <c r="IU162" s="43"/>
      <c r="IV162" s="43"/>
      <c r="IW162" s="43"/>
      <c r="IX162" s="43"/>
      <c r="IY162" s="43"/>
      <c r="IZ162" s="43"/>
      <c r="JA162" s="43"/>
      <c r="JB162" s="43"/>
      <c r="JC162" s="43"/>
      <c r="JD162" s="43"/>
      <c r="JE162" s="43"/>
      <c r="JF162" s="43"/>
      <c r="JG162" s="43"/>
      <c r="JH162" s="43"/>
      <c r="JI162" s="43"/>
      <c r="JJ162" s="43"/>
      <c r="JK162" s="43"/>
      <c r="JL162" s="43"/>
      <c r="JM162" s="43"/>
      <c r="JN162" s="43"/>
      <c r="JO162" s="43"/>
      <c r="JP162" s="43"/>
      <c r="JQ162" s="43"/>
      <c r="JR162" s="43"/>
      <c r="JS162" s="43"/>
      <c r="JT162" s="43"/>
      <c r="JU162" s="43"/>
      <c r="JV162" s="43"/>
      <c r="JW162" s="43"/>
      <c r="JX162" s="43"/>
      <c r="JY162" s="43"/>
      <c r="JZ162" s="43"/>
      <c r="KA162" s="43"/>
      <c r="KB162" s="43"/>
      <c r="KC162" s="43"/>
      <c r="KD162" s="43"/>
      <c r="KE162" s="43"/>
      <c r="KF162" s="43"/>
      <c r="KG162" s="43"/>
      <c r="KH162" s="43"/>
      <c r="KI162" s="43"/>
      <c r="KJ162" s="43"/>
      <c r="KK162" s="43"/>
      <c r="KL162" s="43"/>
      <c r="KM162" s="43"/>
      <c r="KN162" s="43"/>
      <c r="KO162" s="43"/>
      <c r="KP162" s="43"/>
      <c r="KQ162" s="43"/>
      <c r="KR162" s="43"/>
      <c r="KS162" s="43"/>
      <c r="KT162" s="43"/>
      <c r="KU162" s="43"/>
      <c r="KV162" s="43"/>
      <c r="KW162" s="43"/>
      <c r="KX162" s="43"/>
      <c r="KY162" s="43"/>
      <c r="KZ162" s="43"/>
      <c r="LA162" s="43"/>
      <c r="LB162" s="43"/>
      <c r="LC162" s="43"/>
      <c r="LD162" s="43"/>
      <c r="LE162" s="43"/>
      <c r="LF162" s="43"/>
      <c r="LG162" s="43"/>
      <c r="LH162" s="43"/>
      <c r="LI162" s="43"/>
      <c r="LJ162" s="43"/>
      <c r="LK162" s="43"/>
      <c r="LL162" s="43"/>
      <c r="LM162" s="43"/>
      <c r="LN162" s="43"/>
      <c r="LO162" s="43"/>
      <c r="LP162" s="43"/>
      <c r="LQ162" s="43"/>
      <c r="LR162" s="43"/>
      <c r="LS162" s="43"/>
      <c r="LT162" s="43"/>
      <c r="LU162" s="43"/>
      <c r="LV162" s="43"/>
      <c r="LW162" s="43"/>
      <c r="LX162" s="43"/>
      <c r="LY162" s="43"/>
      <c r="LZ162" s="43"/>
      <c r="MA162" s="43"/>
      <c r="MB162" s="43"/>
      <c r="MC162" s="43"/>
      <c r="MD162" s="43"/>
      <c r="ME162" s="43"/>
      <c r="MF162" s="43"/>
      <c r="MG162" s="43"/>
      <c r="MH162" s="43"/>
      <c r="MI162" s="43"/>
      <c r="MJ162" s="43"/>
      <c r="MK162" s="43"/>
      <c r="ML162" s="43"/>
      <c r="MM162" s="43"/>
      <c r="MN162" s="43"/>
      <c r="MO162" s="43"/>
      <c r="MP162" s="43"/>
      <c r="MQ162" s="43"/>
      <c r="MR162" s="43"/>
      <c r="MS162" s="43"/>
      <c r="MT162" s="43"/>
      <c r="MU162" s="43"/>
      <c r="MV162" s="43"/>
      <c r="MW162" s="43"/>
      <c r="MX162" s="43"/>
      <c r="MY162" s="43"/>
      <c r="MZ162" s="43"/>
      <c r="NA162" s="43"/>
      <c r="NB162" s="43"/>
      <c r="NC162" s="43"/>
      <c r="ND162" s="43"/>
      <c r="NE162" s="43"/>
      <c r="NF162" s="43"/>
      <c r="NG162" s="43"/>
      <c r="NH162" s="43"/>
      <c r="NI162" s="43"/>
      <c r="NJ162" s="43"/>
      <c r="NK162" s="43"/>
      <c r="NL162" s="43"/>
      <c r="NM162" s="43"/>
      <c r="NN162" s="43"/>
      <c r="NO162" s="43"/>
      <c r="NP162" s="43"/>
      <c r="NQ162" s="43"/>
      <c r="NR162" s="43"/>
      <c r="NS162" s="43"/>
      <c r="NT162" s="43"/>
      <c r="NU162" s="43"/>
      <c r="NV162" s="43"/>
      <c r="NW162" s="43"/>
      <c r="NX162" s="43"/>
      <c r="NY162" s="43"/>
      <c r="NZ162" s="43"/>
      <c r="OA162" s="43"/>
      <c r="OB162" s="43"/>
      <c r="OC162" s="43"/>
      <c r="OD162" s="43"/>
      <c r="OE162" s="43"/>
      <c r="OF162" s="43"/>
      <c r="OG162" s="43"/>
      <c r="OH162" s="43"/>
      <c r="OI162" s="43"/>
      <c r="OJ162" s="43"/>
      <c r="OK162" s="43"/>
      <c r="OL162" s="43"/>
      <c r="OM162" s="43"/>
      <c r="ON162" s="43"/>
      <c r="OO162" s="43"/>
      <c r="OP162" s="43"/>
      <c r="OQ162" s="43"/>
      <c r="OR162" s="43"/>
      <c r="OS162" s="43"/>
      <c r="OT162" s="43"/>
      <c r="OU162" s="43"/>
      <c r="OV162" s="43"/>
      <c r="OW162" s="43"/>
      <c r="OX162" s="43"/>
      <c r="OY162" s="43"/>
      <c r="OZ162" s="43"/>
      <c r="PA162" s="43"/>
      <c r="PB162" s="43"/>
      <c r="PC162" s="43"/>
      <c r="PD162" s="43"/>
      <c r="PE162" s="43"/>
      <c r="PF162" s="43"/>
      <c r="PG162" s="43"/>
      <c r="PH162" s="43"/>
      <c r="PI162" s="43"/>
      <c r="PJ162" s="43"/>
      <c r="PK162" s="43"/>
      <c r="PL162" s="43"/>
      <c r="PM162" s="43"/>
      <c r="PN162" s="43"/>
      <c r="PO162" s="43"/>
      <c r="PP162" s="43"/>
      <c r="PQ162" s="43"/>
      <c r="PR162" s="43"/>
      <c r="PS162" s="43"/>
      <c r="PT162" s="43"/>
      <c r="PU162" s="43"/>
      <c r="PV162" s="43"/>
      <c r="PW162" s="43"/>
      <c r="PX162" s="43"/>
      <c r="PY162" s="43"/>
      <c r="PZ162" s="43"/>
      <c r="QA162" s="43"/>
      <c r="QB162" s="43"/>
      <c r="QC162" s="43"/>
      <c r="QD162" s="43"/>
      <c r="QE162" s="43"/>
      <c r="QF162" s="43"/>
      <c r="QG162" s="43"/>
      <c r="QH162" s="43"/>
      <c r="QI162" s="43"/>
      <c r="QJ162" s="43"/>
      <c r="QK162" s="43"/>
      <c r="QL162" s="43"/>
      <c r="QM162" s="43"/>
      <c r="QN162" s="43"/>
      <c r="QO162" s="43"/>
      <c r="QP162" s="43"/>
      <c r="QQ162" s="43"/>
      <c r="QR162" s="43"/>
      <c r="QS162" s="43"/>
      <c r="QT162" s="43"/>
      <c r="QU162" s="43"/>
      <c r="QV162" s="43"/>
      <c r="QW162" s="43"/>
      <c r="QX162" s="43"/>
      <c r="QY162" s="43"/>
      <c r="QZ162" s="43"/>
      <c r="RA162" s="43"/>
      <c r="RB162" s="43"/>
      <c r="RC162" s="43"/>
      <c r="RD162" s="43"/>
      <c r="RE162" s="43"/>
      <c r="RF162" s="43"/>
      <c r="RG162" s="43"/>
      <c r="RH162" s="43"/>
      <c r="RI162" s="43"/>
      <c r="RJ162" s="43"/>
      <c r="RK162" s="43"/>
      <c r="RL162" s="43"/>
      <c r="RM162" s="43"/>
      <c r="RN162" s="43"/>
      <c r="RO162" s="43"/>
      <c r="RP162" s="43"/>
      <c r="RQ162" s="43"/>
      <c r="RR162" s="43"/>
      <c r="RS162" s="43"/>
      <c r="RT162" s="43"/>
      <c r="RU162" s="43"/>
      <c r="RV162" s="43"/>
      <c r="RW162" s="43"/>
      <c r="RX162" s="43"/>
      <c r="RY162" s="43"/>
      <c r="RZ162" s="43"/>
      <c r="SA162" s="43"/>
      <c r="SB162" s="43"/>
      <c r="SC162" s="43"/>
      <c r="SD162" s="43"/>
      <c r="SE162" s="43"/>
      <c r="SF162" s="43"/>
      <c r="SG162" s="43"/>
      <c r="SH162" s="43"/>
      <c r="SI162" s="43"/>
      <c r="SJ162" s="43"/>
      <c r="SK162" s="43"/>
      <c r="SL162" s="43"/>
      <c r="SM162" s="43"/>
      <c r="SN162" s="43"/>
      <c r="SO162" s="43"/>
      <c r="SP162" s="43"/>
    </row>
    <row r="163" spans="1:510" ht="16.5" customHeight="1" x14ac:dyDescent="0.2">
      <c r="A163" s="20">
        <v>1292</v>
      </c>
      <c r="B163" s="20" t="s">
        <v>73</v>
      </c>
      <c r="C163" s="20" t="s">
        <v>33</v>
      </c>
      <c r="D163" s="20" t="s">
        <v>30</v>
      </c>
      <c r="E163" s="20" t="s">
        <v>1345</v>
      </c>
      <c r="F163" s="22" t="s">
        <v>287</v>
      </c>
      <c r="G163" s="33" t="s">
        <v>37</v>
      </c>
      <c r="H163" s="20" t="s">
        <v>35</v>
      </c>
      <c r="I163" s="20" t="s">
        <v>81</v>
      </c>
      <c r="J163" s="22" t="s">
        <v>247</v>
      </c>
      <c r="K163" s="20"/>
      <c r="L163" s="20"/>
      <c r="M163" s="20"/>
      <c r="N163" s="20"/>
      <c r="O163" s="20"/>
      <c r="P163" s="23">
        <v>234215520</v>
      </c>
      <c r="Q163" s="24">
        <v>12</v>
      </c>
      <c r="R163" s="25">
        <v>45658</v>
      </c>
      <c r="S163" s="20" t="s">
        <v>83</v>
      </c>
      <c r="T163" s="26">
        <f>P163*Q163</f>
        <v>2810586240</v>
      </c>
      <c r="U163" s="27" t="s">
        <v>39</v>
      </c>
      <c r="V163" s="28" t="s">
        <v>40</v>
      </c>
      <c r="W163" s="43"/>
      <c r="X163" s="43"/>
      <c r="Y163" s="43"/>
      <c r="Z163" s="43"/>
      <c r="AA163" s="43"/>
      <c r="AB163" s="43"/>
      <c r="AC163" s="43"/>
      <c r="AD163" s="43"/>
      <c r="AE163" s="43"/>
      <c r="AF163" s="43"/>
      <c r="AG163" s="43"/>
      <c r="AH163" s="43"/>
      <c r="AI163" s="43"/>
      <c r="AJ163" s="43"/>
      <c r="AK163" s="43"/>
      <c r="AL163" s="43"/>
      <c r="AM163" s="43"/>
      <c r="AN163" s="43"/>
      <c r="AO163" s="43"/>
      <c r="AP163" s="43"/>
      <c r="AQ163" s="43"/>
      <c r="AR163" s="43"/>
      <c r="AS163" s="43"/>
      <c r="AT163" s="43"/>
      <c r="AU163" s="43"/>
      <c r="AV163" s="43"/>
      <c r="AW163" s="43"/>
      <c r="AX163" s="43"/>
      <c r="AY163" s="43"/>
      <c r="AZ163" s="43"/>
      <c r="BA163" s="43"/>
      <c r="BB163" s="43"/>
      <c r="BC163" s="43"/>
      <c r="BD163" s="43"/>
      <c r="BE163" s="43"/>
      <c r="BF163" s="43"/>
      <c r="BG163" s="43"/>
      <c r="BH163" s="43"/>
      <c r="BI163" s="43"/>
      <c r="BJ163" s="43"/>
      <c r="BK163" s="43"/>
      <c r="BL163" s="43"/>
      <c r="BM163" s="43"/>
      <c r="BN163" s="43"/>
      <c r="BO163" s="43"/>
      <c r="BP163" s="43"/>
      <c r="BQ163" s="43"/>
      <c r="BR163" s="43"/>
      <c r="BS163" s="43"/>
      <c r="BT163" s="43"/>
      <c r="BU163" s="43"/>
      <c r="BV163" s="43"/>
      <c r="BW163" s="43"/>
      <c r="BX163" s="43"/>
      <c r="BY163" s="43"/>
      <c r="BZ163" s="43"/>
      <c r="CA163" s="43"/>
      <c r="CB163" s="43"/>
      <c r="CC163" s="43"/>
      <c r="CD163" s="43"/>
      <c r="CE163" s="43"/>
      <c r="CF163" s="43"/>
      <c r="CG163" s="43"/>
      <c r="CH163" s="43"/>
      <c r="CI163" s="43"/>
      <c r="CJ163" s="43"/>
      <c r="CK163" s="43"/>
      <c r="CL163" s="43"/>
      <c r="CM163" s="43"/>
      <c r="CN163" s="43"/>
      <c r="CO163" s="43"/>
      <c r="CP163" s="43"/>
      <c r="CQ163" s="43"/>
      <c r="CR163" s="43"/>
      <c r="CS163" s="43"/>
      <c r="CT163" s="43"/>
      <c r="CU163" s="43"/>
      <c r="CV163" s="43"/>
      <c r="CW163" s="43"/>
      <c r="CX163" s="43"/>
      <c r="CY163" s="43"/>
      <c r="CZ163" s="43"/>
      <c r="DA163" s="43"/>
      <c r="DB163" s="43"/>
      <c r="DC163" s="43"/>
      <c r="DD163" s="43"/>
      <c r="DE163" s="43"/>
      <c r="DF163" s="43"/>
      <c r="DG163" s="43"/>
      <c r="DH163" s="43"/>
      <c r="DI163" s="43"/>
      <c r="DJ163" s="43"/>
      <c r="DK163" s="43"/>
      <c r="DL163" s="43"/>
      <c r="DM163" s="43"/>
      <c r="DN163" s="43"/>
      <c r="DO163" s="43"/>
      <c r="DP163" s="43"/>
      <c r="DQ163" s="43"/>
      <c r="DR163" s="43"/>
      <c r="DS163" s="43"/>
      <c r="DT163" s="43"/>
      <c r="DU163" s="43"/>
      <c r="DV163" s="43"/>
      <c r="DW163" s="43"/>
      <c r="DX163" s="43"/>
      <c r="DY163" s="43"/>
      <c r="DZ163" s="43"/>
      <c r="EA163" s="43"/>
      <c r="EB163" s="43"/>
      <c r="EC163" s="43"/>
      <c r="ED163" s="43"/>
      <c r="EE163" s="43"/>
      <c r="EF163" s="43"/>
      <c r="EG163" s="43"/>
      <c r="EH163" s="43"/>
      <c r="EI163" s="43"/>
      <c r="EJ163" s="43"/>
      <c r="EK163" s="43"/>
      <c r="EL163" s="43"/>
      <c r="EM163" s="43"/>
      <c r="EN163" s="43"/>
      <c r="EO163" s="43"/>
      <c r="EP163" s="43"/>
      <c r="EQ163" s="43"/>
      <c r="ER163" s="43"/>
      <c r="ES163" s="43"/>
      <c r="ET163" s="43"/>
      <c r="EU163" s="43"/>
      <c r="EV163" s="43"/>
      <c r="EW163" s="43"/>
      <c r="EX163" s="43"/>
      <c r="EY163" s="43"/>
      <c r="EZ163" s="43"/>
      <c r="FA163" s="43"/>
      <c r="FB163" s="43"/>
      <c r="FC163" s="43"/>
      <c r="FD163" s="43"/>
      <c r="FE163" s="43"/>
      <c r="FF163" s="43"/>
      <c r="FG163" s="43"/>
      <c r="FH163" s="43"/>
      <c r="FI163" s="43"/>
      <c r="FJ163" s="43"/>
      <c r="FK163" s="43"/>
      <c r="FL163" s="43"/>
      <c r="FM163" s="43"/>
      <c r="FN163" s="43"/>
      <c r="FO163" s="43"/>
      <c r="FP163" s="43"/>
      <c r="FQ163" s="43"/>
      <c r="FR163" s="43"/>
      <c r="FS163" s="43"/>
      <c r="FT163" s="43"/>
      <c r="FU163" s="43"/>
      <c r="FV163" s="43"/>
      <c r="FW163" s="43"/>
      <c r="FX163" s="43"/>
      <c r="FY163" s="43"/>
      <c r="FZ163" s="43"/>
      <c r="GA163" s="43"/>
      <c r="GB163" s="43"/>
      <c r="GC163" s="43"/>
      <c r="GD163" s="43"/>
      <c r="GE163" s="43"/>
      <c r="GF163" s="43"/>
      <c r="GG163" s="43"/>
      <c r="GH163" s="43"/>
      <c r="GI163" s="43"/>
      <c r="GJ163" s="43"/>
      <c r="GK163" s="43"/>
      <c r="GL163" s="43"/>
      <c r="GM163" s="43"/>
      <c r="GN163" s="43"/>
      <c r="GO163" s="43"/>
      <c r="GP163" s="43"/>
      <c r="GQ163" s="43"/>
      <c r="GR163" s="43"/>
      <c r="GS163" s="43"/>
      <c r="GT163" s="43"/>
      <c r="GU163" s="43"/>
      <c r="GV163" s="43"/>
      <c r="GW163" s="43"/>
      <c r="GX163" s="43"/>
      <c r="GY163" s="43"/>
      <c r="GZ163" s="43"/>
      <c r="HA163" s="43"/>
      <c r="HB163" s="43"/>
      <c r="HC163" s="43"/>
      <c r="HD163" s="43"/>
      <c r="HE163" s="43"/>
      <c r="HF163" s="43"/>
      <c r="HG163" s="43"/>
      <c r="HH163" s="43"/>
      <c r="HI163" s="43"/>
      <c r="HJ163" s="43"/>
      <c r="HK163" s="43"/>
      <c r="HL163" s="43"/>
      <c r="HM163" s="43"/>
      <c r="HN163" s="43"/>
      <c r="HO163" s="43"/>
      <c r="HP163" s="43"/>
      <c r="HQ163" s="43"/>
      <c r="HR163" s="43"/>
      <c r="HS163" s="43"/>
      <c r="HT163" s="43"/>
      <c r="HU163" s="43"/>
      <c r="HV163" s="43"/>
      <c r="HW163" s="43"/>
      <c r="HX163" s="43"/>
      <c r="HY163" s="43"/>
      <c r="HZ163" s="43"/>
      <c r="IA163" s="43"/>
      <c r="IB163" s="43"/>
      <c r="IC163" s="43"/>
      <c r="ID163" s="43"/>
      <c r="IE163" s="43"/>
      <c r="IF163" s="43"/>
      <c r="IG163" s="43"/>
      <c r="IH163" s="43"/>
      <c r="II163" s="43"/>
      <c r="IJ163" s="43"/>
      <c r="IK163" s="43"/>
      <c r="IL163" s="43"/>
      <c r="IM163" s="43"/>
      <c r="IN163" s="43"/>
      <c r="IO163" s="43"/>
      <c r="IP163" s="43"/>
      <c r="IQ163" s="43"/>
      <c r="IR163" s="43"/>
      <c r="IS163" s="43"/>
      <c r="IT163" s="43"/>
      <c r="IU163" s="43"/>
      <c r="IV163" s="43"/>
      <c r="IW163" s="43"/>
      <c r="IX163" s="43"/>
      <c r="IY163" s="43"/>
      <c r="IZ163" s="43"/>
      <c r="JA163" s="43"/>
      <c r="JB163" s="43"/>
      <c r="JC163" s="43"/>
      <c r="JD163" s="43"/>
      <c r="JE163" s="43"/>
      <c r="JF163" s="43"/>
      <c r="JG163" s="43"/>
      <c r="JH163" s="43"/>
      <c r="JI163" s="43"/>
      <c r="JJ163" s="43"/>
      <c r="JK163" s="43"/>
      <c r="JL163" s="43"/>
      <c r="JM163" s="43"/>
      <c r="JN163" s="43"/>
      <c r="JO163" s="43"/>
      <c r="JP163" s="43"/>
      <c r="JQ163" s="43"/>
      <c r="JR163" s="43"/>
      <c r="JS163" s="43"/>
      <c r="JT163" s="43"/>
      <c r="JU163" s="43"/>
      <c r="JV163" s="43"/>
      <c r="JW163" s="43"/>
      <c r="JX163" s="43"/>
      <c r="JY163" s="43"/>
      <c r="JZ163" s="43"/>
      <c r="KA163" s="43"/>
      <c r="KB163" s="43"/>
      <c r="KC163" s="43"/>
      <c r="KD163" s="43"/>
      <c r="KE163" s="43"/>
      <c r="KF163" s="43"/>
      <c r="KG163" s="43"/>
      <c r="KH163" s="43"/>
      <c r="KI163" s="43"/>
      <c r="KJ163" s="43"/>
      <c r="KK163" s="43"/>
      <c r="KL163" s="43"/>
      <c r="KM163" s="43"/>
      <c r="KN163" s="43"/>
      <c r="KO163" s="43"/>
      <c r="KP163" s="43"/>
      <c r="KQ163" s="43"/>
      <c r="KR163" s="43"/>
      <c r="KS163" s="43"/>
      <c r="KT163" s="43"/>
      <c r="KU163" s="43"/>
      <c r="KV163" s="43"/>
      <c r="KW163" s="43"/>
      <c r="KX163" s="43"/>
      <c r="KY163" s="43"/>
      <c r="KZ163" s="43"/>
      <c r="LA163" s="43"/>
      <c r="LB163" s="43"/>
      <c r="LC163" s="43"/>
      <c r="LD163" s="43"/>
      <c r="LE163" s="43"/>
      <c r="LF163" s="43"/>
      <c r="LG163" s="43"/>
      <c r="LH163" s="43"/>
      <c r="LI163" s="43"/>
      <c r="LJ163" s="43"/>
      <c r="LK163" s="43"/>
      <c r="LL163" s="43"/>
      <c r="LM163" s="43"/>
      <c r="LN163" s="43"/>
      <c r="LO163" s="43"/>
      <c r="LP163" s="43"/>
      <c r="LQ163" s="43"/>
      <c r="LR163" s="43"/>
      <c r="LS163" s="43"/>
      <c r="LT163" s="43"/>
      <c r="LU163" s="43"/>
      <c r="LV163" s="43"/>
      <c r="LW163" s="43"/>
      <c r="LX163" s="43"/>
      <c r="LY163" s="43"/>
      <c r="LZ163" s="43"/>
      <c r="MA163" s="43"/>
      <c r="MB163" s="43"/>
      <c r="MC163" s="43"/>
      <c r="MD163" s="43"/>
      <c r="ME163" s="43"/>
      <c r="MF163" s="43"/>
      <c r="MG163" s="43"/>
      <c r="MH163" s="43"/>
      <c r="MI163" s="43"/>
      <c r="MJ163" s="43"/>
      <c r="MK163" s="43"/>
      <c r="ML163" s="43"/>
      <c r="MM163" s="43"/>
      <c r="MN163" s="43"/>
      <c r="MO163" s="43"/>
      <c r="MP163" s="43"/>
      <c r="MQ163" s="43"/>
      <c r="MR163" s="43"/>
      <c r="MS163" s="43"/>
      <c r="MT163" s="43"/>
      <c r="MU163" s="43"/>
      <c r="MV163" s="43"/>
      <c r="MW163" s="43"/>
      <c r="MX163" s="43"/>
      <c r="MY163" s="43"/>
      <c r="MZ163" s="43"/>
      <c r="NA163" s="43"/>
      <c r="NB163" s="43"/>
      <c r="NC163" s="43"/>
      <c r="ND163" s="43"/>
      <c r="NE163" s="43"/>
      <c r="NF163" s="43"/>
      <c r="NG163" s="43"/>
      <c r="NH163" s="43"/>
      <c r="NI163" s="43"/>
      <c r="NJ163" s="43"/>
      <c r="NK163" s="43"/>
      <c r="NL163" s="43"/>
      <c r="NM163" s="43"/>
      <c r="NN163" s="43"/>
      <c r="NO163" s="43"/>
      <c r="NP163" s="43"/>
      <c r="NQ163" s="43"/>
      <c r="NR163" s="43"/>
      <c r="NS163" s="43"/>
      <c r="NT163" s="43"/>
      <c r="NU163" s="43"/>
      <c r="NV163" s="43"/>
      <c r="NW163" s="43"/>
      <c r="NX163" s="43"/>
      <c r="NY163" s="43"/>
      <c r="NZ163" s="43"/>
      <c r="OA163" s="43"/>
      <c r="OB163" s="43"/>
      <c r="OC163" s="43"/>
      <c r="OD163" s="43"/>
      <c r="OE163" s="43"/>
      <c r="OF163" s="43"/>
      <c r="OG163" s="43"/>
      <c r="OH163" s="43"/>
      <c r="OI163" s="43"/>
      <c r="OJ163" s="43"/>
      <c r="OK163" s="43"/>
      <c r="OL163" s="43"/>
      <c r="OM163" s="43"/>
      <c r="ON163" s="43"/>
      <c r="OO163" s="43"/>
      <c r="OP163" s="43"/>
      <c r="OQ163" s="43"/>
      <c r="OR163" s="43"/>
      <c r="OS163" s="43"/>
      <c r="OT163" s="43"/>
      <c r="OU163" s="43"/>
      <c r="OV163" s="43"/>
      <c r="OW163" s="43"/>
      <c r="OX163" s="43"/>
      <c r="OY163" s="43"/>
      <c r="OZ163" s="43"/>
      <c r="PA163" s="43"/>
      <c r="PB163" s="43"/>
      <c r="PC163" s="43"/>
      <c r="PD163" s="43"/>
      <c r="PE163" s="43"/>
      <c r="PF163" s="43"/>
      <c r="PG163" s="43"/>
      <c r="PH163" s="43"/>
      <c r="PI163" s="43"/>
      <c r="PJ163" s="43"/>
      <c r="PK163" s="43"/>
      <c r="PL163" s="43"/>
      <c r="PM163" s="43"/>
      <c r="PN163" s="43"/>
      <c r="PO163" s="43"/>
      <c r="PP163" s="43"/>
      <c r="PQ163" s="43"/>
      <c r="PR163" s="43"/>
      <c r="PS163" s="43"/>
      <c r="PT163" s="43"/>
      <c r="PU163" s="43"/>
      <c r="PV163" s="43"/>
      <c r="PW163" s="43"/>
      <c r="PX163" s="43"/>
      <c r="PY163" s="43"/>
      <c r="PZ163" s="43"/>
      <c r="QA163" s="43"/>
      <c r="QB163" s="43"/>
      <c r="QC163" s="43"/>
      <c r="QD163" s="43"/>
      <c r="QE163" s="43"/>
      <c r="QF163" s="43"/>
      <c r="QG163" s="43"/>
      <c r="QH163" s="43"/>
      <c r="QI163" s="43"/>
      <c r="QJ163" s="43"/>
      <c r="QK163" s="43"/>
      <c r="QL163" s="43"/>
      <c r="QM163" s="43"/>
      <c r="QN163" s="43"/>
      <c r="QO163" s="43"/>
      <c r="QP163" s="43"/>
      <c r="QQ163" s="43"/>
      <c r="QR163" s="43"/>
      <c r="QS163" s="43"/>
      <c r="QT163" s="43"/>
      <c r="QU163" s="43"/>
      <c r="QV163" s="43"/>
      <c r="QW163" s="43"/>
      <c r="QX163" s="43"/>
      <c r="QY163" s="43"/>
      <c r="QZ163" s="43"/>
      <c r="RA163" s="43"/>
      <c r="RB163" s="43"/>
      <c r="RC163" s="43"/>
      <c r="RD163" s="43"/>
      <c r="RE163" s="43"/>
      <c r="RF163" s="43"/>
      <c r="RG163" s="43"/>
      <c r="RH163" s="43"/>
      <c r="RI163" s="43"/>
      <c r="RJ163" s="43"/>
      <c r="RK163" s="43"/>
      <c r="RL163" s="43"/>
      <c r="RM163" s="43"/>
      <c r="RN163" s="43"/>
      <c r="RO163" s="43"/>
      <c r="RP163" s="43"/>
      <c r="RQ163" s="43"/>
      <c r="RR163" s="43"/>
      <c r="RS163" s="43"/>
      <c r="RT163" s="43"/>
      <c r="RU163" s="43"/>
      <c r="RV163" s="43"/>
      <c r="RW163" s="43"/>
      <c r="RX163" s="43"/>
      <c r="RY163" s="43"/>
      <c r="RZ163" s="43"/>
      <c r="SA163" s="43"/>
      <c r="SB163" s="43"/>
      <c r="SC163" s="43"/>
      <c r="SD163" s="43"/>
      <c r="SE163" s="43"/>
      <c r="SF163" s="43"/>
      <c r="SG163" s="43"/>
      <c r="SH163" s="43"/>
      <c r="SI163" s="43"/>
      <c r="SJ163" s="43"/>
      <c r="SK163" s="43"/>
      <c r="SL163" s="43"/>
      <c r="SM163" s="43"/>
      <c r="SN163" s="43"/>
      <c r="SO163" s="43"/>
      <c r="SP163" s="43"/>
    </row>
    <row r="164" spans="1:510" ht="16.5" customHeight="1" x14ac:dyDescent="0.2">
      <c r="A164" s="20">
        <v>1293</v>
      </c>
      <c r="B164" s="20" t="s">
        <v>73</v>
      </c>
      <c r="C164" s="20" t="s">
        <v>33</v>
      </c>
      <c r="D164" s="20" t="s">
        <v>30</v>
      </c>
      <c r="E164" s="20" t="s">
        <v>1345</v>
      </c>
      <c r="F164" s="22" t="s">
        <v>288</v>
      </c>
      <c r="G164" s="20" t="s">
        <v>25</v>
      </c>
      <c r="H164" s="20" t="s">
        <v>35</v>
      </c>
      <c r="I164" s="20" t="s">
        <v>81</v>
      </c>
      <c r="J164" s="22" t="s">
        <v>289</v>
      </c>
      <c r="K164" s="20"/>
      <c r="L164" s="20"/>
      <c r="M164" s="20"/>
      <c r="N164" s="20"/>
      <c r="O164" s="20"/>
      <c r="P164" s="23">
        <v>89861491</v>
      </c>
      <c r="Q164" s="24">
        <v>12</v>
      </c>
      <c r="R164" s="25">
        <v>45658</v>
      </c>
      <c r="S164" s="20" t="s">
        <v>83</v>
      </c>
      <c r="T164" s="26">
        <f>P164*Q164</f>
        <v>1078337892</v>
      </c>
      <c r="U164" s="27" t="s">
        <v>39</v>
      </c>
      <c r="V164" s="28" t="s">
        <v>40</v>
      </c>
      <c r="W164" s="43"/>
      <c r="X164" s="43"/>
      <c r="Y164" s="43"/>
      <c r="Z164" s="43"/>
      <c r="AA164" s="43"/>
      <c r="AB164" s="43"/>
      <c r="AC164" s="43"/>
      <c r="AD164" s="43"/>
      <c r="AE164" s="43"/>
      <c r="AF164" s="43"/>
      <c r="AG164" s="43"/>
      <c r="AH164" s="43"/>
      <c r="AI164" s="43"/>
      <c r="AJ164" s="43"/>
      <c r="AK164" s="43"/>
      <c r="AL164" s="43"/>
      <c r="AM164" s="43"/>
      <c r="AN164" s="43"/>
      <c r="AO164" s="43"/>
      <c r="AP164" s="43"/>
      <c r="AQ164" s="43"/>
      <c r="AR164" s="43"/>
      <c r="AS164" s="43"/>
      <c r="AT164" s="43"/>
      <c r="AU164" s="43"/>
      <c r="AV164" s="43"/>
      <c r="AW164" s="43"/>
      <c r="AX164" s="43"/>
      <c r="AY164" s="43"/>
      <c r="AZ164" s="43"/>
      <c r="BA164" s="43"/>
      <c r="BB164" s="43"/>
      <c r="BC164" s="43"/>
      <c r="BD164" s="43"/>
      <c r="BE164" s="43"/>
      <c r="BF164" s="43"/>
      <c r="BG164" s="43"/>
      <c r="BH164" s="43"/>
      <c r="BI164" s="43"/>
      <c r="BJ164" s="43"/>
      <c r="BK164" s="43"/>
      <c r="BL164" s="43"/>
      <c r="BM164" s="43"/>
      <c r="BN164" s="43"/>
      <c r="BO164" s="43"/>
      <c r="BP164" s="43"/>
      <c r="BQ164" s="43"/>
      <c r="BR164" s="43"/>
      <c r="BS164" s="43"/>
      <c r="BT164" s="43"/>
      <c r="BU164" s="43"/>
      <c r="BV164" s="43"/>
      <c r="BW164" s="43"/>
      <c r="BX164" s="43"/>
      <c r="BY164" s="43"/>
      <c r="BZ164" s="43"/>
      <c r="CA164" s="43"/>
      <c r="CB164" s="43"/>
      <c r="CC164" s="43"/>
      <c r="CD164" s="43"/>
      <c r="CE164" s="43"/>
      <c r="CF164" s="43"/>
      <c r="CG164" s="43"/>
      <c r="CH164" s="43"/>
      <c r="CI164" s="43"/>
      <c r="CJ164" s="43"/>
      <c r="CK164" s="43"/>
      <c r="CL164" s="43"/>
      <c r="CM164" s="43"/>
      <c r="CN164" s="43"/>
      <c r="CO164" s="43"/>
      <c r="CP164" s="43"/>
      <c r="CQ164" s="43"/>
      <c r="CR164" s="43"/>
      <c r="CS164" s="43"/>
      <c r="CT164" s="43"/>
      <c r="CU164" s="43"/>
      <c r="CV164" s="43"/>
      <c r="CW164" s="43"/>
      <c r="CX164" s="43"/>
      <c r="CY164" s="43"/>
      <c r="CZ164" s="43"/>
      <c r="DA164" s="43"/>
      <c r="DB164" s="43"/>
      <c r="DC164" s="43"/>
      <c r="DD164" s="43"/>
      <c r="DE164" s="43"/>
      <c r="DF164" s="43"/>
      <c r="DG164" s="43"/>
      <c r="DH164" s="43"/>
      <c r="DI164" s="43"/>
      <c r="DJ164" s="43"/>
      <c r="DK164" s="43"/>
      <c r="DL164" s="43"/>
      <c r="DM164" s="43"/>
      <c r="DN164" s="43"/>
      <c r="DO164" s="43"/>
      <c r="DP164" s="43"/>
      <c r="DQ164" s="43"/>
      <c r="DR164" s="43"/>
      <c r="DS164" s="43"/>
      <c r="DT164" s="43"/>
      <c r="DU164" s="43"/>
      <c r="DV164" s="43"/>
      <c r="DW164" s="43"/>
      <c r="DX164" s="43"/>
      <c r="DY164" s="43"/>
      <c r="DZ164" s="43"/>
      <c r="EA164" s="43"/>
      <c r="EB164" s="43"/>
      <c r="EC164" s="43"/>
      <c r="ED164" s="43"/>
      <c r="EE164" s="43"/>
      <c r="EF164" s="43"/>
      <c r="EG164" s="43"/>
      <c r="EH164" s="43"/>
      <c r="EI164" s="43"/>
      <c r="EJ164" s="43"/>
      <c r="EK164" s="43"/>
      <c r="EL164" s="43"/>
      <c r="EM164" s="43"/>
      <c r="EN164" s="43"/>
      <c r="EO164" s="43"/>
      <c r="EP164" s="43"/>
      <c r="EQ164" s="43"/>
      <c r="ER164" s="43"/>
      <c r="ES164" s="43"/>
      <c r="ET164" s="43"/>
      <c r="EU164" s="43"/>
      <c r="EV164" s="43"/>
      <c r="EW164" s="43"/>
      <c r="EX164" s="43"/>
      <c r="EY164" s="43"/>
      <c r="EZ164" s="43"/>
      <c r="FA164" s="43"/>
      <c r="FB164" s="43"/>
      <c r="FC164" s="43"/>
      <c r="FD164" s="43"/>
      <c r="FE164" s="43"/>
      <c r="FF164" s="43"/>
      <c r="FG164" s="43"/>
      <c r="FH164" s="43"/>
      <c r="FI164" s="43"/>
      <c r="FJ164" s="43"/>
      <c r="FK164" s="43"/>
      <c r="FL164" s="43"/>
      <c r="FM164" s="43"/>
      <c r="FN164" s="43"/>
      <c r="FO164" s="43"/>
      <c r="FP164" s="43"/>
      <c r="FQ164" s="43"/>
      <c r="FR164" s="43"/>
      <c r="FS164" s="43"/>
      <c r="FT164" s="43"/>
      <c r="FU164" s="43"/>
      <c r="FV164" s="43"/>
      <c r="FW164" s="43"/>
      <c r="FX164" s="43"/>
      <c r="FY164" s="43"/>
      <c r="FZ164" s="43"/>
      <c r="GA164" s="43"/>
      <c r="GB164" s="43"/>
      <c r="GC164" s="43"/>
      <c r="GD164" s="43"/>
      <c r="GE164" s="43"/>
      <c r="GF164" s="43"/>
      <c r="GG164" s="43"/>
      <c r="GH164" s="43"/>
      <c r="GI164" s="43"/>
      <c r="GJ164" s="43"/>
      <c r="GK164" s="43"/>
      <c r="GL164" s="43"/>
      <c r="GM164" s="43"/>
      <c r="GN164" s="43"/>
      <c r="GO164" s="43"/>
      <c r="GP164" s="43"/>
      <c r="GQ164" s="43"/>
      <c r="GR164" s="43"/>
      <c r="GS164" s="43"/>
      <c r="GT164" s="43"/>
      <c r="GU164" s="43"/>
      <c r="GV164" s="43"/>
      <c r="GW164" s="43"/>
      <c r="GX164" s="43"/>
      <c r="GY164" s="43"/>
      <c r="GZ164" s="43"/>
      <c r="HA164" s="43"/>
      <c r="HB164" s="43"/>
      <c r="HC164" s="43"/>
      <c r="HD164" s="43"/>
      <c r="HE164" s="43"/>
      <c r="HF164" s="43"/>
      <c r="HG164" s="43"/>
      <c r="HH164" s="43"/>
      <c r="HI164" s="43"/>
      <c r="HJ164" s="43"/>
      <c r="HK164" s="43"/>
      <c r="HL164" s="43"/>
      <c r="HM164" s="43"/>
      <c r="HN164" s="43"/>
      <c r="HO164" s="43"/>
      <c r="HP164" s="43"/>
      <c r="HQ164" s="43"/>
      <c r="HR164" s="43"/>
      <c r="HS164" s="43"/>
      <c r="HT164" s="43"/>
      <c r="HU164" s="43"/>
      <c r="HV164" s="43"/>
      <c r="HW164" s="43"/>
      <c r="HX164" s="43"/>
      <c r="HY164" s="43"/>
      <c r="HZ164" s="43"/>
      <c r="IA164" s="43"/>
      <c r="IB164" s="43"/>
      <c r="IC164" s="43"/>
      <c r="ID164" s="43"/>
      <c r="IE164" s="43"/>
      <c r="IF164" s="43"/>
      <c r="IG164" s="43"/>
      <c r="IH164" s="43"/>
      <c r="II164" s="43"/>
      <c r="IJ164" s="43"/>
      <c r="IK164" s="43"/>
      <c r="IL164" s="43"/>
      <c r="IM164" s="43"/>
      <c r="IN164" s="43"/>
      <c r="IO164" s="43"/>
      <c r="IP164" s="43"/>
      <c r="IQ164" s="43"/>
      <c r="IR164" s="43"/>
      <c r="IS164" s="43"/>
      <c r="IT164" s="43"/>
      <c r="IU164" s="43"/>
      <c r="IV164" s="43"/>
      <c r="IW164" s="43"/>
      <c r="IX164" s="43"/>
      <c r="IY164" s="43"/>
      <c r="IZ164" s="43"/>
      <c r="JA164" s="43"/>
      <c r="JB164" s="43"/>
      <c r="JC164" s="43"/>
      <c r="JD164" s="43"/>
      <c r="JE164" s="43"/>
      <c r="JF164" s="43"/>
      <c r="JG164" s="43"/>
      <c r="JH164" s="43"/>
      <c r="JI164" s="43"/>
      <c r="JJ164" s="43"/>
      <c r="JK164" s="43"/>
      <c r="JL164" s="43"/>
      <c r="JM164" s="43"/>
      <c r="JN164" s="43"/>
      <c r="JO164" s="43"/>
      <c r="JP164" s="43"/>
      <c r="JQ164" s="43"/>
      <c r="JR164" s="43"/>
      <c r="JS164" s="43"/>
      <c r="JT164" s="43"/>
      <c r="JU164" s="43"/>
      <c r="JV164" s="43"/>
      <c r="JW164" s="43"/>
      <c r="JX164" s="43"/>
      <c r="JY164" s="43"/>
      <c r="JZ164" s="43"/>
      <c r="KA164" s="43"/>
      <c r="KB164" s="43"/>
      <c r="KC164" s="43"/>
      <c r="KD164" s="43"/>
      <c r="KE164" s="43"/>
      <c r="KF164" s="43"/>
      <c r="KG164" s="43"/>
      <c r="KH164" s="43"/>
      <c r="KI164" s="43"/>
      <c r="KJ164" s="43"/>
      <c r="KK164" s="43"/>
      <c r="KL164" s="43"/>
      <c r="KM164" s="43"/>
      <c r="KN164" s="43"/>
      <c r="KO164" s="43"/>
      <c r="KP164" s="43"/>
      <c r="KQ164" s="43"/>
      <c r="KR164" s="43"/>
      <c r="KS164" s="43"/>
      <c r="KT164" s="43"/>
      <c r="KU164" s="43"/>
      <c r="KV164" s="43"/>
      <c r="KW164" s="43"/>
      <c r="KX164" s="43"/>
      <c r="KY164" s="43"/>
      <c r="KZ164" s="43"/>
      <c r="LA164" s="43"/>
      <c r="LB164" s="43"/>
      <c r="LC164" s="43"/>
      <c r="LD164" s="43"/>
      <c r="LE164" s="43"/>
      <c r="LF164" s="43"/>
      <c r="LG164" s="43"/>
      <c r="LH164" s="43"/>
      <c r="LI164" s="43"/>
      <c r="LJ164" s="43"/>
      <c r="LK164" s="43"/>
      <c r="LL164" s="43"/>
      <c r="LM164" s="43"/>
      <c r="LN164" s="43"/>
      <c r="LO164" s="43"/>
      <c r="LP164" s="43"/>
      <c r="LQ164" s="43"/>
      <c r="LR164" s="43"/>
      <c r="LS164" s="43"/>
      <c r="LT164" s="43"/>
      <c r="LU164" s="43"/>
      <c r="LV164" s="43"/>
      <c r="LW164" s="43"/>
      <c r="LX164" s="43"/>
      <c r="LY164" s="43"/>
      <c r="LZ164" s="43"/>
      <c r="MA164" s="43"/>
      <c r="MB164" s="43"/>
      <c r="MC164" s="43"/>
      <c r="MD164" s="43"/>
      <c r="ME164" s="43"/>
      <c r="MF164" s="43"/>
      <c r="MG164" s="43"/>
      <c r="MH164" s="43"/>
      <c r="MI164" s="43"/>
      <c r="MJ164" s="43"/>
      <c r="MK164" s="43"/>
      <c r="ML164" s="43"/>
      <c r="MM164" s="43"/>
      <c r="MN164" s="43"/>
      <c r="MO164" s="43"/>
      <c r="MP164" s="43"/>
      <c r="MQ164" s="43"/>
      <c r="MR164" s="43"/>
      <c r="MS164" s="43"/>
      <c r="MT164" s="43"/>
      <c r="MU164" s="43"/>
      <c r="MV164" s="43"/>
      <c r="MW164" s="43"/>
      <c r="MX164" s="43"/>
      <c r="MY164" s="43"/>
      <c r="MZ164" s="43"/>
      <c r="NA164" s="43"/>
      <c r="NB164" s="43"/>
      <c r="NC164" s="43"/>
      <c r="ND164" s="43"/>
      <c r="NE164" s="43"/>
      <c r="NF164" s="43"/>
      <c r="NG164" s="43"/>
      <c r="NH164" s="43"/>
      <c r="NI164" s="43"/>
      <c r="NJ164" s="43"/>
      <c r="NK164" s="43"/>
      <c r="NL164" s="43"/>
      <c r="NM164" s="43"/>
      <c r="NN164" s="43"/>
      <c r="NO164" s="43"/>
      <c r="NP164" s="43"/>
      <c r="NQ164" s="43"/>
      <c r="NR164" s="43"/>
      <c r="NS164" s="43"/>
      <c r="NT164" s="43"/>
      <c r="NU164" s="43"/>
      <c r="NV164" s="43"/>
      <c r="NW164" s="43"/>
      <c r="NX164" s="43"/>
      <c r="NY164" s="43"/>
      <c r="NZ164" s="43"/>
      <c r="OA164" s="43"/>
      <c r="OB164" s="43"/>
      <c r="OC164" s="43"/>
      <c r="OD164" s="43"/>
      <c r="OE164" s="43"/>
      <c r="OF164" s="43"/>
      <c r="OG164" s="43"/>
      <c r="OH164" s="43"/>
      <c r="OI164" s="43"/>
      <c r="OJ164" s="43"/>
      <c r="OK164" s="43"/>
      <c r="OL164" s="43"/>
      <c r="OM164" s="43"/>
      <c r="ON164" s="43"/>
      <c r="OO164" s="43"/>
      <c r="OP164" s="43"/>
      <c r="OQ164" s="43"/>
      <c r="OR164" s="43"/>
      <c r="OS164" s="43"/>
      <c r="OT164" s="43"/>
      <c r="OU164" s="43"/>
      <c r="OV164" s="43"/>
      <c r="OW164" s="43"/>
      <c r="OX164" s="43"/>
      <c r="OY164" s="43"/>
      <c r="OZ164" s="43"/>
      <c r="PA164" s="43"/>
      <c r="PB164" s="43"/>
      <c r="PC164" s="43"/>
      <c r="PD164" s="43"/>
      <c r="PE164" s="43"/>
      <c r="PF164" s="43"/>
      <c r="PG164" s="43"/>
      <c r="PH164" s="43"/>
      <c r="PI164" s="43"/>
      <c r="PJ164" s="43"/>
      <c r="PK164" s="43"/>
      <c r="PL164" s="43"/>
      <c r="PM164" s="43"/>
      <c r="PN164" s="43"/>
      <c r="PO164" s="43"/>
      <c r="PP164" s="43"/>
      <c r="PQ164" s="43"/>
      <c r="PR164" s="43"/>
      <c r="PS164" s="43"/>
      <c r="PT164" s="43"/>
      <c r="PU164" s="43"/>
      <c r="PV164" s="43"/>
      <c r="PW164" s="43"/>
      <c r="PX164" s="43"/>
      <c r="PY164" s="43"/>
      <c r="PZ164" s="43"/>
      <c r="QA164" s="43"/>
      <c r="QB164" s="43"/>
      <c r="QC164" s="43"/>
      <c r="QD164" s="43"/>
      <c r="QE164" s="43"/>
      <c r="QF164" s="43"/>
      <c r="QG164" s="43"/>
      <c r="QH164" s="43"/>
      <c r="QI164" s="43"/>
      <c r="QJ164" s="43"/>
      <c r="QK164" s="43"/>
      <c r="QL164" s="43"/>
      <c r="QM164" s="43"/>
      <c r="QN164" s="43"/>
      <c r="QO164" s="43"/>
      <c r="QP164" s="43"/>
      <c r="QQ164" s="43"/>
      <c r="QR164" s="43"/>
      <c r="QS164" s="43"/>
      <c r="QT164" s="43"/>
      <c r="QU164" s="43"/>
      <c r="QV164" s="43"/>
      <c r="QW164" s="43"/>
      <c r="QX164" s="43"/>
      <c r="QY164" s="43"/>
      <c r="QZ164" s="43"/>
      <c r="RA164" s="43"/>
      <c r="RB164" s="43"/>
      <c r="RC164" s="43"/>
      <c r="RD164" s="43"/>
      <c r="RE164" s="43"/>
      <c r="RF164" s="43"/>
      <c r="RG164" s="43"/>
      <c r="RH164" s="43"/>
      <c r="RI164" s="43"/>
      <c r="RJ164" s="43"/>
      <c r="RK164" s="43"/>
      <c r="RL164" s="43"/>
      <c r="RM164" s="43"/>
      <c r="RN164" s="43"/>
      <c r="RO164" s="43"/>
      <c r="RP164" s="43"/>
      <c r="RQ164" s="43"/>
      <c r="RR164" s="43"/>
      <c r="RS164" s="43"/>
      <c r="RT164" s="43"/>
      <c r="RU164" s="43"/>
      <c r="RV164" s="43"/>
      <c r="RW164" s="43"/>
      <c r="RX164" s="43"/>
      <c r="RY164" s="43"/>
      <c r="RZ164" s="43"/>
      <c r="SA164" s="43"/>
      <c r="SB164" s="43"/>
      <c r="SC164" s="43"/>
      <c r="SD164" s="43"/>
      <c r="SE164" s="43"/>
      <c r="SF164" s="43"/>
      <c r="SG164" s="43"/>
      <c r="SH164" s="43"/>
      <c r="SI164" s="43"/>
      <c r="SJ164" s="43"/>
      <c r="SK164" s="43"/>
      <c r="SL164" s="43"/>
      <c r="SM164" s="43"/>
      <c r="SN164" s="43"/>
      <c r="SO164" s="43"/>
      <c r="SP164" s="43"/>
    </row>
    <row r="165" spans="1:510" ht="16.5" customHeight="1" x14ac:dyDescent="0.2">
      <c r="A165" s="20">
        <v>1304</v>
      </c>
      <c r="B165" s="20" t="s">
        <v>73</v>
      </c>
      <c r="C165" s="20" t="s">
        <v>290</v>
      </c>
      <c r="D165" s="20" t="s">
        <v>30</v>
      </c>
      <c r="E165" s="20" t="s">
        <v>1345</v>
      </c>
      <c r="F165" s="50" t="s">
        <v>287</v>
      </c>
      <c r="G165" s="33" t="s">
        <v>37</v>
      </c>
      <c r="H165" s="20" t="s">
        <v>35</v>
      </c>
      <c r="I165" s="20" t="s">
        <v>81</v>
      </c>
      <c r="J165" s="50" t="s">
        <v>291</v>
      </c>
      <c r="K165" s="20"/>
      <c r="L165" s="20"/>
      <c r="M165" s="20"/>
      <c r="N165" s="20"/>
      <c r="O165" s="20"/>
      <c r="P165" s="23">
        <v>1701563</v>
      </c>
      <c r="Q165" s="24">
        <v>12</v>
      </c>
      <c r="R165" s="25">
        <v>45658</v>
      </c>
      <c r="S165" s="20" t="s">
        <v>83</v>
      </c>
      <c r="T165" s="26">
        <f>P165*Q165</f>
        <v>20418756</v>
      </c>
      <c r="U165" s="27" t="s">
        <v>39</v>
      </c>
      <c r="V165" s="28" t="s">
        <v>40</v>
      </c>
      <c r="W165" s="43"/>
      <c r="X165" s="43"/>
      <c r="Y165" s="43"/>
      <c r="Z165" s="43"/>
      <c r="AA165" s="43"/>
      <c r="AB165" s="43"/>
      <c r="AC165" s="43"/>
      <c r="AD165" s="43"/>
      <c r="AE165" s="43"/>
      <c r="AF165" s="43"/>
      <c r="AG165" s="43"/>
      <c r="AH165" s="43"/>
      <c r="AI165" s="43"/>
      <c r="AJ165" s="43"/>
      <c r="AK165" s="43"/>
      <c r="AL165" s="43"/>
      <c r="AM165" s="43"/>
      <c r="AN165" s="43"/>
      <c r="AO165" s="43"/>
      <c r="AP165" s="43"/>
      <c r="AQ165" s="43"/>
      <c r="AR165" s="43"/>
      <c r="AS165" s="43"/>
      <c r="AT165" s="43"/>
      <c r="AU165" s="43"/>
      <c r="AV165" s="43"/>
      <c r="AW165" s="43"/>
      <c r="AX165" s="43"/>
      <c r="AY165" s="43"/>
      <c r="AZ165" s="43"/>
      <c r="BA165" s="43"/>
      <c r="BB165" s="43"/>
      <c r="BC165" s="43"/>
      <c r="BD165" s="43"/>
      <c r="BE165" s="43"/>
      <c r="BF165" s="43"/>
      <c r="BG165" s="43"/>
      <c r="BH165" s="43"/>
      <c r="BI165" s="43"/>
      <c r="BJ165" s="43"/>
      <c r="BK165" s="43"/>
      <c r="BL165" s="43"/>
      <c r="BM165" s="43"/>
      <c r="BN165" s="43"/>
      <c r="BO165" s="43"/>
      <c r="BP165" s="43"/>
      <c r="BQ165" s="43"/>
      <c r="BR165" s="43"/>
      <c r="BS165" s="43"/>
      <c r="BT165" s="43"/>
      <c r="BU165" s="43"/>
      <c r="BV165" s="43"/>
      <c r="BW165" s="43"/>
      <c r="BX165" s="43"/>
      <c r="BY165" s="43"/>
      <c r="BZ165" s="43"/>
      <c r="CA165" s="43"/>
      <c r="CB165" s="43"/>
      <c r="CC165" s="43"/>
      <c r="CD165" s="43"/>
      <c r="CE165" s="43"/>
      <c r="CF165" s="43"/>
      <c r="CG165" s="43"/>
      <c r="CH165" s="43"/>
      <c r="CI165" s="43"/>
      <c r="CJ165" s="43"/>
      <c r="CK165" s="43"/>
      <c r="CL165" s="43"/>
      <c r="CM165" s="43"/>
      <c r="CN165" s="43"/>
      <c r="CO165" s="43"/>
      <c r="CP165" s="43"/>
      <c r="CQ165" s="43"/>
      <c r="CR165" s="43"/>
      <c r="CS165" s="43"/>
      <c r="CT165" s="43"/>
      <c r="CU165" s="43"/>
      <c r="CV165" s="43"/>
      <c r="CW165" s="43"/>
      <c r="CX165" s="43"/>
      <c r="CY165" s="43"/>
      <c r="CZ165" s="43"/>
      <c r="DA165" s="43"/>
      <c r="DB165" s="43"/>
      <c r="DC165" s="43"/>
      <c r="DD165" s="43"/>
      <c r="DE165" s="43"/>
      <c r="DF165" s="43"/>
      <c r="DG165" s="43"/>
      <c r="DH165" s="43"/>
      <c r="DI165" s="43"/>
      <c r="DJ165" s="43"/>
      <c r="DK165" s="43"/>
      <c r="DL165" s="43"/>
      <c r="DM165" s="43"/>
      <c r="DN165" s="43"/>
      <c r="DO165" s="43"/>
      <c r="DP165" s="43"/>
      <c r="DQ165" s="43"/>
      <c r="DR165" s="43"/>
      <c r="DS165" s="43"/>
      <c r="DT165" s="43"/>
      <c r="DU165" s="43"/>
      <c r="DV165" s="43"/>
      <c r="DW165" s="43"/>
      <c r="DX165" s="43"/>
      <c r="DY165" s="43"/>
      <c r="DZ165" s="43"/>
      <c r="EA165" s="43"/>
      <c r="EB165" s="43"/>
      <c r="EC165" s="43"/>
      <c r="ED165" s="43"/>
      <c r="EE165" s="43"/>
      <c r="EF165" s="43"/>
      <c r="EG165" s="43"/>
      <c r="EH165" s="43"/>
      <c r="EI165" s="43"/>
      <c r="EJ165" s="43"/>
      <c r="EK165" s="43"/>
      <c r="EL165" s="43"/>
      <c r="EM165" s="43"/>
      <c r="EN165" s="43"/>
      <c r="EO165" s="43"/>
      <c r="EP165" s="43"/>
      <c r="EQ165" s="43"/>
      <c r="ER165" s="43"/>
      <c r="ES165" s="43"/>
      <c r="ET165" s="43"/>
      <c r="EU165" s="43"/>
      <c r="EV165" s="43"/>
      <c r="EW165" s="43"/>
      <c r="EX165" s="43"/>
      <c r="EY165" s="43"/>
      <c r="EZ165" s="43"/>
      <c r="FA165" s="43"/>
      <c r="FB165" s="43"/>
      <c r="FC165" s="43"/>
      <c r="FD165" s="43"/>
      <c r="FE165" s="43"/>
      <c r="FF165" s="43"/>
      <c r="FG165" s="43"/>
      <c r="FH165" s="43"/>
      <c r="FI165" s="43"/>
      <c r="FJ165" s="43"/>
      <c r="FK165" s="43"/>
      <c r="FL165" s="43"/>
      <c r="FM165" s="43"/>
      <c r="FN165" s="43"/>
      <c r="FO165" s="43"/>
      <c r="FP165" s="43"/>
      <c r="FQ165" s="43"/>
      <c r="FR165" s="43"/>
      <c r="FS165" s="43"/>
      <c r="FT165" s="43"/>
      <c r="FU165" s="43"/>
      <c r="FV165" s="43"/>
      <c r="FW165" s="43"/>
      <c r="FX165" s="43"/>
      <c r="FY165" s="43"/>
      <c r="FZ165" s="43"/>
      <c r="GA165" s="43"/>
      <c r="GB165" s="43"/>
      <c r="GC165" s="43"/>
      <c r="GD165" s="43"/>
      <c r="GE165" s="43"/>
      <c r="GF165" s="43"/>
      <c r="GG165" s="43"/>
      <c r="GH165" s="43"/>
      <c r="GI165" s="43"/>
      <c r="GJ165" s="43"/>
      <c r="GK165" s="43"/>
      <c r="GL165" s="43"/>
      <c r="GM165" s="43"/>
      <c r="GN165" s="43"/>
      <c r="GO165" s="43"/>
      <c r="GP165" s="43"/>
      <c r="GQ165" s="43"/>
      <c r="GR165" s="43"/>
      <c r="GS165" s="43"/>
      <c r="GT165" s="43"/>
      <c r="GU165" s="43"/>
      <c r="GV165" s="43"/>
      <c r="GW165" s="43"/>
      <c r="GX165" s="43"/>
      <c r="GY165" s="43"/>
      <c r="GZ165" s="43"/>
      <c r="HA165" s="43"/>
      <c r="HB165" s="43"/>
      <c r="HC165" s="43"/>
      <c r="HD165" s="43"/>
      <c r="HE165" s="43"/>
      <c r="HF165" s="43"/>
      <c r="HG165" s="43"/>
      <c r="HH165" s="43"/>
      <c r="HI165" s="43"/>
      <c r="HJ165" s="43"/>
      <c r="HK165" s="43"/>
      <c r="HL165" s="43"/>
      <c r="HM165" s="43"/>
      <c r="HN165" s="43"/>
      <c r="HO165" s="43"/>
      <c r="HP165" s="43"/>
      <c r="HQ165" s="43"/>
      <c r="HR165" s="43"/>
      <c r="HS165" s="43"/>
      <c r="HT165" s="43"/>
      <c r="HU165" s="43"/>
      <c r="HV165" s="43"/>
      <c r="HW165" s="43"/>
      <c r="HX165" s="43"/>
      <c r="HY165" s="43"/>
      <c r="HZ165" s="43"/>
      <c r="IA165" s="43"/>
      <c r="IB165" s="43"/>
      <c r="IC165" s="43"/>
      <c r="ID165" s="43"/>
      <c r="IE165" s="43"/>
      <c r="IF165" s="43"/>
      <c r="IG165" s="43"/>
      <c r="IH165" s="43"/>
      <c r="II165" s="43"/>
      <c r="IJ165" s="43"/>
      <c r="IK165" s="43"/>
      <c r="IL165" s="43"/>
      <c r="IM165" s="43"/>
      <c r="IN165" s="43"/>
      <c r="IO165" s="43"/>
      <c r="IP165" s="43"/>
      <c r="IQ165" s="43"/>
      <c r="IR165" s="43"/>
      <c r="IS165" s="43"/>
      <c r="IT165" s="43"/>
      <c r="IU165" s="43"/>
      <c r="IV165" s="43"/>
      <c r="IW165" s="43"/>
      <c r="IX165" s="43"/>
      <c r="IY165" s="43"/>
      <c r="IZ165" s="43"/>
      <c r="JA165" s="43"/>
      <c r="JB165" s="43"/>
      <c r="JC165" s="43"/>
      <c r="JD165" s="43"/>
      <c r="JE165" s="43"/>
      <c r="JF165" s="43"/>
      <c r="JG165" s="43"/>
      <c r="JH165" s="43"/>
      <c r="JI165" s="43"/>
      <c r="JJ165" s="43"/>
      <c r="JK165" s="43"/>
      <c r="JL165" s="43"/>
      <c r="JM165" s="43"/>
      <c r="JN165" s="43"/>
      <c r="JO165" s="43"/>
      <c r="JP165" s="43"/>
      <c r="JQ165" s="43"/>
      <c r="JR165" s="43"/>
      <c r="JS165" s="43"/>
      <c r="JT165" s="43"/>
      <c r="JU165" s="43"/>
      <c r="JV165" s="43"/>
      <c r="JW165" s="43"/>
      <c r="JX165" s="43"/>
      <c r="JY165" s="43"/>
      <c r="JZ165" s="43"/>
      <c r="KA165" s="43"/>
      <c r="KB165" s="43"/>
      <c r="KC165" s="43"/>
      <c r="KD165" s="43"/>
      <c r="KE165" s="43"/>
      <c r="KF165" s="43"/>
      <c r="KG165" s="43"/>
      <c r="KH165" s="43"/>
      <c r="KI165" s="43"/>
      <c r="KJ165" s="43"/>
      <c r="KK165" s="43"/>
      <c r="KL165" s="43"/>
      <c r="KM165" s="43"/>
      <c r="KN165" s="43"/>
      <c r="KO165" s="43"/>
      <c r="KP165" s="43"/>
      <c r="KQ165" s="43"/>
      <c r="KR165" s="43"/>
      <c r="KS165" s="43"/>
      <c r="KT165" s="43"/>
      <c r="KU165" s="43"/>
      <c r="KV165" s="43"/>
      <c r="KW165" s="43"/>
      <c r="KX165" s="43"/>
      <c r="KY165" s="43"/>
      <c r="KZ165" s="43"/>
      <c r="LA165" s="43"/>
      <c r="LB165" s="43"/>
      <c r="LC165" s="43"/>
      <c r="LD165" s="43"/>
      <c r="LE165" s="43"/>
      <c r="LF165" s="43"/>
      <c r="LG165" s="43"/>
      <c r="LH165" s="43"/>
      <c r="LI165" s="43"/>
      <c r="LJ165" s="43"/>
      <c r="LK165" s="43"/>
      <c r="LL165" s="43"/>
      <c r="LM165" s="43"/>
      <c r="LN165" s="43"/>
      <c r="LO165" s="43"/>
      <c r="LP165" s="43"/>
      <c r="LQ165" s="43"/>
      <c r="LR165" s="43"/>
      <c r="LS165" s="43"/>
      <c r="LT165" s="43"/>
      <c r="LU165" s="43"/>
      <c r="LV165" s="43"/>
      <c r="LW165" s="43"/>
      <c r="LX165" s="43"/>
      <c r="LY165" s="43"/>
      <c r="LZ165" s="43"/>
      <c r="MA165" s="43"/>
      <c r="MB165" s="43"/>
      <c r="MC165" s="43"/>
      <c r="MD165" s="43"/>
      <c r="ME165" s="43"/>
      <c r="MF165" s="43"/>
      <c r="MG165" s="43"/>
      <c r="MH165" s="43"/>
      <c r="MI165" s="43"/>
      <c r="MJ165" s="43"/>
      <c r="MK165" s="43"/>
      <c r="ML165" s="43"/>
      <c r="MM165" s="43"/>
      <c r="MN165" s="43"/>
      <c r="MO165" s="43"/>
      <c r="MP165" s="43"/>
      <c r="MQ165" s="43"/>
      <c r="MR165" s="43"/>
      <c r="MS165" s="43"/>
      <c r="MT165" s="43"/>
      <c r="MU165" s="43"/>
      <c r="MV165" s="43"/>
      <c r="MW165" s="43"/>
      <c r="MX165" s="43"/>
      <c r="MY165" s="43"/>
      <c r="MZ165" s="43"/>
      <c r="NA165" s="43"/>
      <c r="NB165" s="43"/>
      <c r="NC165" s="43"/>
      <c r="ND165" s="43"/>
      <c r="NE165" s="43"/>
      <c r="NF165" s="43"/>
      <c r="NG165" s="43"/>
      <c r="NH165" s="43"/>
      <c r="NI165" s="43"/>
      <c r="NJ165" s="43"/>
      <c r="NK165" s="43"/>
      <c r="NL165" s="43"/>
      <c r="NM165" s="43"/>
      <c r="NN165" s="43"/>
      <c r="NO165" s="43"/>
      <c r="NP165" s="43"/>
      <c r="NQ165" s="43"/>
      <c r="NR165" s="43"/>
      <c r="NS165" s="43"/>
      <c r="NT165" s="43"/>
      <c r="NU165" s="43"/>
      <c r="NV165" s="43"/>
      <c r="NW165" s="43"/>
      <c r="NX165" s="43"/>
      <c r="NY165" s="43"/>
      <c r="NZ165" s="43"/>
      <c r="OA165" s="43"/>
      <c r="OB165" s="43"/>
      <c r="OC165" s="43"/>
      <c r="OD165" s="43"/>
      <c r="OE165" s="43"/>
      <c r="OF165" s="43"/>
      <c r="OG165" s="43"/>
      <c r="OH165" s="43"/>
      <c r="OI165" s="43"/>
      <c r="OJ165" s="43"/>
      <c r="OK165" s="43"/>
      <c r="OL165" s="43"/>
      <c r="OM165" s="43"/>
      <c r="ON165" s="43"/>
      <c r="OO165" s="43"/>
      <c r="OP165" s="43"/>
      <c r="OQ165" s="43"/>
      <c r="OR165" s="43"/>
      <c r="OS165" s="43"/>
      <c r="OT165" s="43"/>
      <c r="OU165" s="43"/>
      <c r="OV165" s="43"/>
      <c r="OW165" s="43"/>
      <c r="OX165" s="43"/>
      <c r="OY165" s="43"/>
      <c r="OZ165" s="43"/>
      <c r="PA165" s="43"/>
      <c r="PB165" s="43"/>
      <c r="PC165" s="43"/>
      <c r="PD165" s="43"/>
      <c r="PE165" s="43"/>
      <c r="PF165" s="43"/>
      <c r="PG165" s="43"/>
      <c r="PH165" s="43"/>
      <c r="PI165" s="43"/>
      <c r="PJ165" s="43"/>
      <c r="PK165" s="43"/>
      <c r="PL165" s="43"/>
      <c r="PM165" s="43"/>
      <c r="PN165" s="43"/>
      <c r="PO165" s="43"/>
      <c r="PP165" s="43"/>
      <c r="PQ165" s="43"/>
      <c r="PR165" s="43"/>
      <c r="PS165" s="43"/>
      <c r="PT165" s="43"/>
      <c r="PU165" s="43"/>
      <c r="PV165" s="43"/>
      <c r="PW165" s="43"/>
      <c r="PX165" s="43"/>
      <c r="PY165" s="43"/>
      <c r="PZ165" s="43"/>
      <c r="QA165" s="43"/>
      <c r="QB165" s="43"/>
      <c r="QC165" s="43"/>
      <c r="QD165" s="43"/>
      <c r="QE165" s="43"/>
      <c r="QF165" s="43"/>
      <c r="QG165" s="43"/>
      <c r="QH165" s="43"/>
      <c r="QI165" s="43"/>
      <c r="QJ165" s="43"/>
      <c r="QK165" s="43"/>
      <c r="QL165" s="43"/>
      <c r="QM165" s="43"/>
      <c r="QN165" s="43"/>
      <c r="QO165" s="43"/>
      <c r="QP165" s="43"/>
      <c r="QQ165" s="43"/>
      <c r="QR165" s="43"/>
      <c r="QS165" s="43"/>
      <c r="QT165" s="43"/>
      <c r="QU165" s="43"/>
      <c r="QV165" s="43"/>
      <c r="QW165" s="43"/>
      <c r="QX165" s="43"/>
      <c r="QY165" s="43"/>
      <c r="QZ165" s="43"/>
      <c r="RA165" s="43"/>
      <c r="RB165" s="43"/>
      <c r="RC165" s="43"/>
      <c r="RD165" s="43"/>
      <c r="RE165" s="43"/>
      <c r="RF165" s="43"/>
      <c r="RG165" s="43"/>
      <c r="RH165" s="43"/>
      <c r="RI165" s="43"/>
      <c r="RJ165" s="43"/>
      <c r="RK165" s="43"/>
      <c r="RL165" s="43"/>
      <c r="RM165" s="43"/>
      <c r="RN165" s="43"/>
      <c r="RO165" s="43"/>
      <c r="RP165" s="43"/>
      <c r="RQ165" s="43"/>
      <c r="RR165" s="43"/>
      <c r="RS165" s="43"/>
      <c r="RT165" s="43"/>
      <c r="RU165" s="43"/>
      <c r="RV165" s="43"/>
      <c r="RW165" s="43"/>
      <c r="RX165" s="43"/>
      <c r="RY165" s="43"/>
      <c r="RZ165" s="43"/>
      <c r="SA165" s="43"/>
      <c r="SB165" s="43"/>
      <c r="SC165" s="43"/>
      <c r="SD165" s="43"/>
      <c r="SE165" s="43"/>
      <c r="SF165" s="43"/>
      <c r="SG165" s="43"/>
      <c r="SH165" s="43"/>
      <c r="SI165" s="43"/>
      <c r="SJ165" s="43"/>
      <c r="SK165" s="43"/>
      <c r="SL165" s="43"/>
      <c r="SM165" s="43"/>
      <c r="SN165" s="43"/>
      <c r="SO165" s="43"/>
      <c r="SP165" s="43"/>
    </row>
    <row r="166" spans="1:510" ht="16.5" customHeight="1" x14ac:dyDescent="0.2">
      <c r="A166" s="20">
        <v>1307</v>
      </c>
      <c r="B166" s="20" t="s">
        <v>73</v>
      </c>
      <c r="C166" s="20" t="s">
        <v>292</v>
      </c>
      <c r="D166" s="20" t="s">
        <v>30</v>
      </c>
      <c r="E166" s="20" t="s">
        <v>1345</v>
      </c>
      <c r="F166" s="22" t="s">
        <v>293</v>
      </c>
      <c r="G166" s="20" t="s">
        <v>86</v>
      </c>
      <c r="H166" s="20" t="s">
        <v>35</v>
      </c>
      <c r="I166" s="20" t="s">
        <v>27</v>
      </c>
      <c r="J166" s="51" t="s">
        <v>294</v>
      </c>
      <c r="K166" s="20"/>
      <c r="L166" s="20"/>
      <c r="M166" s="20"/>
      <c r="N166" s="20"/>
      <c r="O166" s="46">
        <v>10576542248</v>
      </c>
      <c r="P166" s="23"/>
      <c r="Q166" s="24">
        <v>1</v>
      </c>
      <c r="R166" s="25">
        <v>45992</v>
      </c>
      <c r="S166" s="20" t="s">
        <v>83</v>
      </c>
      <c r="T166" s="46">
        <f>O166</f>
        <v>10576542248</v>
      </c>
      <c r="U166" s="27" t="s">
        <v>39</v>
      </c>
      <c r="V166" s="28" t="s">
        <v>40</v>
      </c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/>
      <c r="BE166"/>
      <c r="BF166"/>
      <c r="BG166"/>
      <c r="BH166"/>
      <c r="BI166"/>
      <c r="BJ166"/>
      <c r="BK166"/>
      <c r="BL166"/>
      <c r="BM166"/>
      <c r="BN166"/>
      <c r="BO166"/>
      <c r="BP166"/>
      <c r="BQ166"/>
      <c r="BR166"/>
      <c r="BS166"/>
      <c r="BT166"/>
      <c r="BU166"/>
      <c r="BV166"/>
      <c r="BW166"/>
      <c r="BX166"/>
      <c r="BY166"/>
      <c r="BZ166"/>
      <c r="CA166"/>
      <c r="CB166"/>
      <c r="CC166"/>
      <c r="CD166"/>
      <c r="CE166"/>
      <c r="CF166"/>
      <c r="CG166"/>
      <c r="CH166"/>
      <c r="CI166"/>
      <c r="CJ166"/>
      <c r="CK166"/>
      <c r="CL166"/>
      <c r="CM166"/>
      <c r="CN166"/>
      <c r="CO166"/>
      <c r="CP166"/>
      <c r="CQ166"/>
      <c r="CR166"/>
      <c r="CS166"/>
      <c r="CT166"/>
      <c r="CU166"/>
      <c r="CV166"/>
      <c r="CW166"/>
      <c r="CX166"/>
      <c r="CY166"/>
      <c r="CZ166"/>
      <c r="DA166"/>
      <c r="DB166"/>
      <c r="DC166"/>
      <c r="DD166"/>
      <c r="DE166"/>
      <c r="DF166"/>
      <c r="DG166"/>
      <c r="DH166"/>
      <c r="DI166"/>
      <c r="DJ166"/>
      <c r="DK166"/>
      <c r="DL166"/>
      <c r="DM166"/>
      <c r="DN166"/>
      <c r="DO166"/>
      <c r="DP166"/>
      <c r="DQ166"/>
      <c r="DR166"/>
      <c r="DS166"/>
      <c r="DT166"/>
      <c r="DU166"/>
      <c r="DV166"/>
      <c r="DW166"/>
      <c r="DX166"/>
      <c r="DY166"/>
      <c r="DZ166"/>
      <c r="EA166"/>
      <c r="EB166"/>
      <c r="EC166"/>
      <c r="ED166"/>
      <c r="EE166"/>
      <c r="EF166"/>
      <c r="EG166"/>
      <c r="EH166"/>
      <c r="EI166"/>
      <c r="EJ166"/>
      <c r="EK166"/>
      <c r="EL166"/>
      <c r="EM166"/>
      <c r="EN166"/>
      <c r="EO166"/>
      <c r="EP166"/>
      <c r="EQ166"/>
      <c r="ER166"/>
      <c r="ES166"/>
      <c r="ET166"/>
      <c r="EU166"/>
      <c r="EV166"/>
      <c r="EW166"/>
      <c r="EX166"/>
      <c r="EY166"/>
      <c r="EZ166"/>
      <c r="FA166"/>
      <c r="FB166"/>
      <c r="FC166"/>
      <c r="FD166"/>
      <c r="FE166"/>
      <c r="FF166"/>
      <c r="FG166"/>
      <c r="FH166"/>
      <c r="FI166"/>
      <c r="FJ166"/>
      <c r="FK166"/>
      <c r="FL166"/>
      <c r="FM166"/>
      <c r="FN166"/>
      <c r="FO166"/>
      <c r="FP166"/>
      <c r="FQ166"/>
      <c r="FR166"/>
      <c r="FS166"/>
      <c r="FT166"/>
      <c r="FU166"/>
      <c r="FV166"/>
      <c r="FW166"/>
      <c r="FX166"/>
      <c r="FY166"/>
      <c r="FZ166"/>
      <c r="GA166"/>
      <c r="GB166"/>
      <c r="GC166"/>
      <c r="GD166"/>
      <c r="GE166"/>
      <c r="GF166"/>
      <c r="GG166"/>
      <c r="GH166"/>
      <c r="GI166"/>
      <c r="GJ166"/>
      <c r="GK166"/>
      <c r="GL166"/>
      <c r="GM166"/>
      <c r="GN166"/>
      <c r="GO166"/>
      <c r="GP166"/>
      <c r="GQ166"/>
      <c r="GR166"/>
      <c r="GS166"/>
      <c r="GT166"/>
      <c r="GU166"/>
      <c r="GV166"/>
      <c r="GW166"/>
      <c r="GX166"/>
      <c r="GY166"/>
      <c r="GZ166"/>
      <c r="HA166"/>
      <c r="HB166"/>
      <c r="HC166"/>
      <c r="HD166"/>
      <c r="HE166"/>
      <c r="HF166"/>
      <c r="HG166"/>
      <c r="HH166"/>
      <c r="HI166"/>
      <c r="HJ166"/>
      <c r="HK166"/>
      <c r="HL166"/>
      <c r="HM166"/>
      <c r="HN166"/>
      <c r="HO166"/>
      <c r="HP166"/>
      <c r="HQ166"/>
      <c r="HR166"/>
      <c r="HS166"/>
      <c r="HT166"/>
      <c r="HU166"/>
      <c r="HV166"/>
      <c r="HW166"/>
      <c r="HX166"/>
      <c r="HY166"/>
      <c r="HZ166"/>
      <c r="IA166"/>
      <c r="IB166"/>
      <c r="IC166"/>
      <c r="ID166"/>
      <c r="IE166"/>
      <c r="IF166"/>
      <c r="IG166"/>
      <c r="IH166"/>
      <c r="II166"/>
      <c r="IJ166"/>
      <c r="IK166"/>
      <c r="IL166"/>
      <c r="IM166"/>
      <c r="IN166"/>
      <c r="IO166"/>
      <c r="IP166"/>
      <c r="IQ166"/>
      <c r="IR166"/>
      <c r="IS166"/>
      <c r="IT166"/>
      <c r="IU166"/>
      <c r="IV166"/>
      <c r="IW166"/>
      <c r="IX166"/>
      <c r="IY166"/>
      <c r="IZ166"/>
      <c r="JA166"/>
      <c r="JB166"/>
      <c r="JC166"/>
      <c r="JD166"/>
      <c r="JE166"/>
      <c r="JF166"/>
      <c r="JG166"/>
      <c r="JH166"/>
      <c r="JI166"/>
      <c r="JJ166"/>
      <c r="JK166"/>
      <c r="JL166"/>
      <c r="JM166"/>
      <c r="JN166"/>
      <c r="JO166"/>
      <c r="JP166"/>
      <c r="JQ166"/>
      <c r="JR166"/>
      <c r="JS166"/>
      <c r="JT166"/>
      <c r="JU166"/>
      <c r="JV166"/>
      <c r="JW166"/>
      <c r="JX166"/>
      <c r="JY166"/>
      <c r="JZ166"/>
      <c r="KA166"/>
      <c r="KB166"/>
      <c r="KC166"/>
      <c r="KD166"/>
      <c r="KE166"/>
      <c r="KF166"/>
      <c r="KG166"/>
      <c r="KH166"/>
      <c r="KI166"/>
      <c r="KJ166"/>
      <c r="KK166"/>
      <c r="KL166"/>
      <c r="KM166"/>
      <c r="KN166"/>
      <c r="KO166"/>
      <c r="KP166"/>
      <c r="KQ166"/>
      <c r="KR166"/>
      <c r="KS166"/>
      <c r="KT166"/>
      <c r="KU166"/>
      <c r="KV166"/>
      <c r="KW166"/>
      <c r="KX166"/>
      <c r="KY166"/>
      <c r="KZ166"/>
      <c r="LA166"/>
      <c r="LB166"/>
      <c r="LC166"/>
      <c r="LD166"/>
      <c r="LE166"/>
      <c r="LF166"/>
      <c r="LG166"/>
      <c r="LH166"/>
      <c r="LI166"/>
      <c r="LJ166"/>
      <c r="LK166"/>
      <c r="LL166"/>
      <c r="LM166"/>
      <c r="LN166"/>
      <c r="LO166"/>
      <c r="LP166"/>
      <c r="LQ166"/>
      <c r="LR166"/>
      <c r="LS166"/>
      <c r="LT166"/>
      <c r="LU166"/>
      <c r="LV166"/>
      <c r="LW166"/>
      <c r="LX166"/>
      <c r="LY166"/>
      <c r="LZ166"/>
      <c r="MA166"/>
      <c r="MB166"/>
      <c r="MC166"/>
      <c r="MD166"/>
      <c r="ME166"/>
      <c r="MF166"/>
      <c r="MG166"/>
      <c r="MH166"/>
      <c r="MI166"/>
      <c r="MJ166"/>
      <c r="MK166"/>
      <c r="ML166"/>
      <c r="MM166"/>
      <c r="MN166"/>
      <c r="MO166"/>
      <c r="MP166"/>
      <c r="MQ166"/>
      <c r="MR166"/>
      <c r="MS166"/>
      <c r="MT166"/>
      <c r="MU166"/>
      <c r="MV166"/>
      <c r="MW166"/>
      <c r="MX166"/>
      <c r="MY166"/>
      <c r="MZ166"/>
      <c r="NA166"/>
      <c r="NB166"/>
      <c r="NC166"/>
      <c r="ND166"/>
      <c r="NE166"/>
      <c r="NF166"/>
      <c r="NG166"/>
      <c r="NH166"/>
      <c r="NI166"/>
      <c r="NJ166"/>
      <c r="NK166"/>
      <c r="NL166"/>
      <c r="NM166"/>
      <c r="NN166"/>
      <c r="NO166"/>
      <c r="NP166"/>
      <c r="NQ166"/>
      <c r="NR166"/>
      <c r="NS166"/>
      <c r="NT166"/>
      <c r="NU166"/>
      <c r="NV166"/>
      <c r="NW166"/>
      <c r="NX166"/>
      <c r="NY166"/>
      <c r="NZ166"/>
      <c r="OA166"/>
      <c r="OB166"/>
      <c r="OC166"/>
      <c r="OD166"/>
      <c r="OE166"/>
      <c r="OF166"/>
      <c r="OG166"/>
      <c r="OH166"/>
      <c r="OI166"/>
      <c r="OJ166"/>
      <c r="OK166"/>
      <c r="OL166"/>
      <c r="OM166"/>
      <c r="ON166"/>
      <c r="OO166"/>
      <c r="OP166"/>
      <c r="OQ166"/>
      <c r="OR166"/>
      <c r="OS166"/>
      <c r="OT166"/>
      <c r="OU166"/>
      <c r="OV166"/>
      <c r="OW166"/>
      <c r="OX166"/>
      <c r="OY166"/>
      <c r="OZ166"/>
      <c r="PA166"/>
      <c r="PB166"/>
      <c r="PC166"/>
      <c r="PD166"/>
      <c r="PE166"/>
      <c r="PF166"/>
      <c r="PG166"/>
      <c r="PH166"/>
      <c r="PI166"/>
      <c r="PJ166"/>
      <c r="PK166"/>
      <c r="PL166"/>
      <c r="PM166"/>
      <c r="PN166"/>
      <c r="PO166"/>
      <c r="PP166"/>
      <c r="PQ166"/>
      <c r="PR166"/>
      <c r="PS166"/>
      <c r="PT166"/>
      <c r="PU166"/>
      <c r="PV166"/>
      <c r="PW166"/>
      <c r="PX166"/>
      <c r="PY166"/>
      <c r="PZ166"/>
      <c r="QA166"/>
      <c r="QB166"/>
      <c r="QC166"/>
      <c r="QD166"/>
      <c r="QE166"/>
      <c r="QF166"/>
      <c r="QG166"/>
      <c r="QH166"/>
      <c r="QI166"/>
      <c r="QJ166"/>
      <c r="QK166"/>
      <c r="QL166"/>
      <c r="QM166"/>
      <c r="QN166"/>
      <c r="QO166"/>
      <c r="QP166"/>
      <c r="QQ166"/>
      <c r="QR166"/>
      <c r="QS166"/>
      <c r="QT166"/>
      <c r="QU166"/>
      <c r="QV166"/>
      <c r="QW166"/>
      <c r="QX166"/>
      <c r="QY166"/>
      <c r="QZ166"/>
      <c r="RA166"/>
      <c r="RB166"/>
      <c r="RC166"/>
      <c r="RD166"/>
      <c r="RE166"/>
      <c r="RF166"/>
      <c r="RG166"/>
      <c r="RH166"/>
      <c r="RI166"/>
      <c r="RJ166"/>
      <c r="RK166"/>
      <c r="RL166"/>
      <c r="RM166"/>
      <c r="RN166"/>
      <c r="RO166"/>
      <c r="RP166"/>
      <c r="RQ166"/>
      <c r="RR166"/>
      <c r="RS166"/>
      <c r="RT166"/>
      <c r="RU166"/>
      <c r="RV166"/>
      <c r="RW166"/>
      <c r="RX166"/>
      <c r="RY166"/>
      <c r="RZ166"/>
      <c r="SA166"/>
      <c r="SB166"/>
      <c r="SC166"/>
      <c r="SD166"/>
      <c r="SE166"/>
      <c r="SF166"/>
      <c r="SG166"/>
      <c r="SH166"/>
      <c r="SI166"/>
      <c r="SJ166"/>
      <c r="SK166"/>
      <c r="SL166"/>
      <c r="SM166"/>
      <c r="SN166"/>
      <c r="SO166"/>
      <c r="SP166"/>
    </row>
    <row r="167" spans="1:510" ht="16.5" customHeight="1" x14ac:dyDescent="0.2">
      <c r="A167" s="20">
        <v>1311</v>
      </c>
      <c r="B167" s="20" t="s">
        <v>73</v>
      </c>
      <c r="C167" s="20" t="s">
        <v>292</v>
      </c>
      <c r="D167" s="20" t="s">
        <v>30</v>
      </c>
      <c r="E167" s="20" t="s">
        <v>1345</v>
      </c>
      <c r="F167" s="22" t="s">
        <v>295</v>
      </c>
      <c r="G167" s="20" t="s">
        <v>86</v>
      </c>
      <c r="H167" s="20" t="s">
        <v>35</v>
      </c>
      <c r="I167" s="20" t="s">
        <v>27</v>
      </c>
      <c r="J167" s="51" t="s">
        <v>296</v>
      </c>
      <c r="K167" s="20"/>
      <c r="L167" s="20"/>
      <c r="M167" s="20"/>
      <c r="N167" s="20"/>
      <c r="O167" s="46">
        <v>750000000</v>
      </c>
      <c r="P167" s="23"/>
      <c r="Q167" s="24">
        <v>1</v>
      </c>
      <c r="R167" s="25">
        <v>45992</v>
      </c>
      <c r="S167" s="20" t="s">
        <v>83</v>
      </c>
      <c r="T167" s="46">
        <v>750000000</v>
      </c>
      <c r="U167" s="27" t="s">
        <v>39</v>
      </c>
      <c r="V167" s="28" t="s">
        <v>40</v>
      </c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  <c r="BB167"/>
      <c r="BC167"/>
      <c r="BD167"/>
      <c r="BE167"/>
      <c r="BF167"/>
      <c r="BG167"/>
      <c r="BH167"/>
      <c r="BI167"/>
      <c r="BJ167"/>
      <c r="BK167"/>
      <c r="BL167"/>
      <c r="BM167"/>
      <c r="BN167"/>
      <c r="BO167"/>
      <c r="BP167"/>
      <c r="BQ167"/>
      <c r="BR167"/>
      <c r="BS167"/>
      <c r="BT167"/>
      <c r="BU167"/>
      <c r="BV167"/>
      <c r="BW167"/>
      <c r="BX167"/>
      <c r="BY167"/>
      <c r="BZ167"/>
      <c r="CA167"/>
      <c r="CB167"/>
      <c r="CC167"/>
      <c r="CD167"/>
      <c r="CE167"/>
      <c r="CF167"/>
      <c r="CG167"/>
      <c r="CH167"/>
      <c r="CI167"/>
      <c r="CJ167"/>
      <c r="CK167"/>
      <c r="CL167"/>
      <c r="CM167"/>
      <c r="CN167"/>
      <c r="CO167"/>
      <c r="CP167"/>
      <c r="CQ167"/>
      <c r="CR167"/>
      <c r="CS167"/>
      <c r="CT167"/>
      <c r="CU167"/>
      <c r="CV167"/>
      <c r="CW167"/>
      <c r="CX167"/>
      <c r="CY167"/>
      <c r="CZ167"/>
      <c r="DA167"/>
      <c r="DB167"/>
      <c r="DC167"/>
      <c r="DD167"/>
      <c r="DE167"/>
      <c r="DF167"/>
      <c r="DG167"/>
      <c r="DH167"/>
      <c r="DI167"/>
      <c r="DJ167"/>
      <c r="DK167"/>
      <c r="DL167"/>
      <c r="DM167"/>
      <c r="DN167"/>
      <c r="DO167"/>
      <c r="DP167"/>
      <c r="DQ167"/>
      <c r="DR167"/>
      <c r="DS167"/>
      <c r="DT167"/>
      <c r="DU167"/>
      <c r="DV167"/>
      <c r="DW167"/>
      <c r="DX167"/>
      <c r="DY167"/>
      <c r="DZ167"/>
      <c r="EA167"/>
      <c r="EB167"/>
      <c r="EC167"/>
      <c r="ED167"/>
      <c r="EE167"/>
      <c r="EF167"/>
      <c r="EG167"/>
      <c r="EH167"/>
      <c r="EI167"/>
      <c r="EJ167"/>
      <c r="EK167"/>
      <c r="EL167"/>
      <c r="EM167"/>
      <c r="EN167"/>
      <c r="EO167"/>
      <c r="EP167"/>
      <c r="EQ167"/>
      <c r="ER167"/>
      <c r="ES167"/>
      <c r="ET167"/>
      <c r="EU167"/>
      <c r="EV167"/>
      <c r="EW167"/>
      <c r="EX167"/>
      <c r="EY167"/>
      <c r="EZ167"/>
      <c r="FA167"/>
      <c r="FB167"/>
      <c r="FC167"/>
      <c r="FD167"/>
      <c r="FE167"/>
      <c r="FF167"/>
      <c r="FG167"/>
      <c r="FH167"/>
      <c r="FI167"/>
      <c r="FJ167"/>
      <c r="FK167"/>
      <c r="FL167"/>
      <c r="FM167"/>
      <c r="FN167"/>
      <c r="FO167"/>
      <c r="FP167"/>
      <c r="FQ167"/>
      <c r="FR167"/>
      <c r="FS167"/>
      <c r="FT167"/>
      <c r="FU167"/>
      <c r="FV167"/>
      <c r="FW167"/>
      <c r="FX167"/>
      <c r="FY167"/>
      <c r="FZ167"/>
      <c r="GA167"/>
      <c r="GB167"/>
      <c r="GC167"/>
      <c r="GD167"/>
      <c r="GE167"/>
      <c r="GF167"/>
      <c r="GG167"/>
      <c r="GH167"/>
      <c r="GI167"/>
      <c r="GJ167"/>
      <c r="GK167"/>
      <c r="GL167"/>
      <c r="GM167"/>
      <c r="GN167"/>
      <c r="GO167"/>
      <c r="GP167"/>
      <c r="GQ167"/>
      <c r="GR167"/>
      <c r="GS167"/>
      <c r="GT167"/>
      <c r="GU167"/>
      <c r="GV167"/>
      <c r="GW167"/>
      <c r="GX167"/>
      <c r="GY167"/>
      <c r="GZ167"/>
      <c r="HA167"/>
      <c r="HB167"/>
      <c r="HC167"/>
      <c r="HD167"/>
      <c r="HE167"/>
      <c r="HF167"/>
      <c r="HG167"/>
      <c r="HH167"/>
      <c r="HI167"/>
      <c r="HJ167"/>
      <c r="HK167"/>
      <c r="HL167"/>
      <c r="HM167"/>
      <c r="HN167"/>
      <c r="HO167"/>
      <c r="HP167"/>
      <c r="HQ167"/>
      <c r="HR167"/>
      <c r="HS167"/>
      <c r="HT167"/>
      <c r="HU167"/>
      <c r="HV167"/>
      <c r="HW167"/>
      <c r="HX167"/>
      <c r="HY167"/>
      <c r="HZ167"/>
      <c r="IA167"/>
      <c r="IB167"/>
      <c r="IC167"/>
      <c r="ID167"/>
      <c r="IE167"/>
      <c r="IF167"/>
      <c r="IG167"/>
      <c r="IH167"/>
      <c r="II167"/>
      <c r="IJ167"/>
      <c r="IK167"/>
      <c r="IL167"/>
      <c r="IM167"/>
      <c r="IN167"/>
      <c r="IO167"/>
      <c r="IP167"/>
      <c r="IQ167"/>
      <c r="IR167"/>
      <c r="IS167"/>
      <c r="IT167"/>
      <c r="IU167"/>
      <c r="IV167"/>
      <c r="IW167"/>
      <c r="IX167"/>
      <c r="IY167"/>
      <c r="IZ167"/>
      <c r="JA167"/>
      <c r="JB167"/>
      <c r="JC167"/>
      <c r="JD167"/>
      <c r="JE167"/>
      <c r="JF167"/>
      <c r="JG167"/>
      <c r="JH167"/>
      <c r="JI167"/>
      <c r="JJ167"/>
      <c r="JK167"/>
      <c r="JL167"/>
      <c r="JM167"/>
      <c r="JN167"/>
      <c r="JO167"/>
      <c r="JP167"/>
      <c r="JQ167"/>
      <c r="JR167"/>
      <c r="JS167"/>
      <c r="JT167"/>
      <c r="JU167"/>
      <c r="JV167"/>
      <c r="JW167"/>
      <c r="JX167"/>
      <c r="JY167"/>
      <c r="JZ167"/>
      <c r="KA167"/>
      <c r="KB167"/>
      <c r="KC167"/>
      <c r="KD167"/>
      <c r="KE167"/>
      <c r="KF167"/>
      <c r="KG167"/>
      <c r="KH167"/>
      <c r="KI167"/>
      <c r="KJ167"/>
      <c r="KK167"/>
      <c r="KL167"/>
      <c r="KM167"/>
      <c r="KN167"/>
      <c r="KO167"/>
      <c r="KP167"/>
      <c r="KQ167"/>
      <c r="KR167"/>
      <c r="KS167"/>
      <c r="KT167"/>
      <c r="KU167"/>
      <c r="KV167"/>
      <c r="KW167"/>
      <c r="KX167"/>
      <c r="KY167"/>
      <c r="KZ167"/>
      <c r="LA167"/>
      <c r="LB167"/>
      <c r="LC167"/>
      <c r="LD167"/>
      <c r="LE167"/>
      <c r="LF167"/>
      <c r="LG167"/>
      <c r="LH167"/>
      <c r="LI167"/>
      <c r="LJ167"/>
      <c r="LK167"/>
      <c r="LL167"/>
      <c r="LM167"/>
      <c r="LN167"/>
      <c r="LO167"/>
      <c r="LP167"/>
      <c r="LQ167"/>
      <c r="LR167"/>
      <c r="LS167"/>
      <c r="LT167"/>
      <c r="LU167"/>
      <c r="LV167"/>
      <c r="LW167"/>
      <c r="LX167"/>
      <c r="LY167"/>
      <c r="LZ167"/>
      <c r="MA167"/>
      <c r="MB167"/>
      <c r="MC167"/>
      <c r="MD167"/>
      <c r="ME167"/>
      <c r="MF167"/>
      <c r="MG167"/>
      <c r="MH167"/>
      <c r="MI167"/>
      <c r="MJ167"/>
      <c r="MK167"/>
      <c r="ML167"/>
      <c r="MM167"/>
      <c r="MN167"/>
      <c r="MO167"/>
      <c r="MP167"/>
      <c r="MQ167"/>
      <c r="MR167"/>
      <c r="MS167"/>
      <c r="MT167"/>
      <c r="MU167"/>
      <c r="MV167"/>
      <c r="MW167"/>
      <c r="MX167"/>
      <c r="MY167"/>
      <c r="MZ167"/>
      <c r="NA167"/>
      <c r="NB167"/>
      <c r="NC167"/>
      <c r="ND167"/>
      <c r="NE167"/>
      <c r="NF167"/>
      <c r="NG167"/>
      <c r="NH167"/>
      <c r="NI167"/>
      <c r="NJ167"/>
      <c r="NK167"/>
      <c r="NL167"/>
      <c r="NM167"/>
      <c r="NN167"/>
      <c r="NO167"/>
      <c r="NP167"/>
      <c r="NQ167"/>
      <c r="NR167"/>
      <c r="NS167"/>
      <c r="NT167"/>
      <c r="NU167"/>
      <c r="NV167"/>
      <c r="NW167"/>
      <c r="NX167"/>
      <c r="NY167"/>
      <c r="NZ167"/>
      <c r="OA167"/>
      <c r="OB167"/>
      <c r="OC167"/>
      <c r="OD167"/>
      <c r="OE167"/>
      <c r="OF167"/>
      <c r="OG167"/>
      <c r="OH167"/>
      <c r="OI167"/>
      <c r="OJ167"/>
      <c r="OK167"/>
      <c r="OL167"/>
      <c r="OM167"/>
      <c r="ON167"/>
      <c r="OO167"/>
      <c r="OP167"/>
      <c r="OQ167"/>
      <c r="OR167"/>
      <c r="OS167"/>
      <c r="OT167"/>
      <c r="OU167"/>
      <c r="OV167"/>
      <c r="OW167"/>
      <c r="OX167"/>
      <c r="OY167"/>
      <c r="OZ167"/>
      <c r="PA167"/>
      <c r="PB167"/>
      <c r="PC167"/>
      <c r="PD167"/>
      <c r="PE167"/>
      <c r="PF167"/>
      <c r="PG167"/>
      <c r="PH167"/>
      <c r="PI167"/>
      <c r="PJ167"/>
      <c r="PK167"/>
      <c r="PL167"/>
      <c r="PM167"/>
      <c r="PN167"/>
      <c r="PO167"/>
      <c r="PP167"/>
      <c r="PQ167"/>
      <c r="PR167"/>
      <c r="PS167"/>
      <c r="PT167"/>
      <c r="PU167"/>
      <c r="PV167"/>
      <c r="PW167"/>
      <c r="PX167"/>
      <c r="PY167"/>
      <c r="PZ167"/>
      <c r="QA167"/>
      <c r="QB167"/>
      <c r="QC167"/>
      <c r="QD167"/>
      <c r="QE167"/>
      <c r="QF167"/>
      <c r="QG167"/>
      <c r="QH167"/>
      <c r="QI167"/>
      <c r="QJ167"/>
      <c r="QK167"/>
      <c r="QL167"/>
      <c r="QM167"/>
      <c r="QN167"/>
      <c r="QO167"/>
      <c r="QP167"/>
      <c r="QQ167"/>
      <c r="QR167"/>
      <c r="QS167"/>
      <c r="QT167"/>
      <c r="QU167"/>
      <c r="QV167"/>
      <c r="QW167"/>
      <c r="QX167"/>
      <c r="QY167"/>
      <c r="QZ167"/>
      <c r="RA167"/>
      <c r="RB167"/>
      <c r="RC167"/>
      <c r="RD167"/>
      <c r="RE167"/>
      <c r="RF167"/>
      <c r="RG167"/>
      <c r="RH167"/>
      <c r="RI167"/>
      <c r="RJ167"/>
      <c r="RK167"/>
      <c r="RL167"/>
      <c r="RM167"/>
      <c r="RN167"/>
      <c r="RO167"/>
      <c r="RP167"/>
      <c r="RQ167"/>
      <c r="RR167"/>
      <c r="RS167"/>
      <c r="RT167"/>
      <c r="RU167"/>
      <c r="RV167"/>
      <c r="RW167"/>
      <c r="RX167"/>
      <c r="RY167"/>
      <c r="RZ167"/>
      <c r="SA167"/>
      <c r="SB167"/>
      <c r="SC167"/>
      <c r="SD167"/>
      <c r="SE167"/>
      <c r="SF167"/>
      <c r="SG167"/>
      <c r="SH167"/>
      <c r="SI167"/>
      <c r="SJ167"/>
      <c r="SK167"/>
      <c r="SL167"/>
      <c r="SM167"/>
      <c r="SN167"/>
      <c r="SO167"/>
      <c r="SP167"/>
    </row>
    <row r="168" spans="1:510" ht="16.5" customHeight="1" x14ac:dyDescent="0.2">
      <c r="A168" s="20">
        <v>1315</v>
      </c>
      <c r="B168" s="20" t="s">
        <v>73</v>
      </c>
      <c r="C168" s="20" t="s">
        <v>292</v>
      </c>
      <c r="D168" s="20" t="s">
        <v>30</v>
      </c>
      <c r="E168" s="20" t="s">
        <v>1345</v>
      </c>
      <c r="F168" s="22" t="s">
        <v>295</v>
      </c>
      <c r="G168" s="20" t="s">
        <v>86</v>
      </c>
      <c r="H168" s="20" t="s">
        <v>35</v>
      </c>
      <c r="I168" s="20" t="s">
        <v>27</v>
      </c>
      <c r="J168" s="51" t="s">
        <v>297</v>
      </c>
      <c r="K168" s="20"/>
      <c r="L168" s="20"/>
      <c r="M168" s="20"/>
      <c r="N168" s="20"/>
      <c r="O168" s="46">
        <v>650000000</v>
      </c>
      <c r="P168" s="23"/>
      <c r="Q168" s="24">
        <v>1</v>
      </c>
      <c r="R168" s="25">
        <v>45992</v>
      </c>
      <c r="S168" s="20" t="s">
        <v>29</v>
      </c>
      <c r="T168" s="46">
        <f>O168</f>
        <v>650000000</v>
      </c>
      <c r="U168" s="27" t="s">
        <v>39</v>
      </c>
      <c r="V168" s="28" t="s">
        <v>40</v>
      </c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  <c r="AN168"/>
      <c r="AO168"/>
      <c r="AP168"/>
      <c r="AQ168"/>
      <c r="AR168"/>
      <c r="AS168"/>
      <c r="AT168"/>
      <c r="AU168"/>
      <c r="AV168"/>
      <c r="AW168"/>
      <c r="AX168"/>
      <c r="AY168"/>
      <c r="AZ168"/>
      <c r="BA168"/>
      <c r="BB168"/>
      <c r="BC168"/>
      <c r="BD168"/>
      <c r="BE168"/>
      <c r="BF168"/>
      <c r="BG168"/>
      <c r="BH168"/>
      <c r="BI168"/>
      <c r="BJ168"/>
      <c r="BK168"/>
      <c r="BL168"/>
      <c r="BM168"/>
      <c r="BN168"/>
      <c r="BO168"/>
      <c r="BP168"/>
      <c r="BQ168"/>
      <c r="BR168"/>
      <c r="BS168"/>
      <c r="BT168"/>
      <c r="BU168"/>
      <c r="BV168"/>
      <c r="BW168"/>
      <c r="BX168"/>
      <c r="BY168"/>
      <c r="BZ168"/>
      <c r="CA168"/>
      <c r="CB168"/>
      <c r="CC168"/>
      <c r="CD168"/>
      <c r="CE168"/>
      <c r="CF168"/>
      <c r="CG168"/>
      <c r="CH168"/>
      <c r="CI168"/>
      <c r="CJ168"/>
      <c r="CK168"/>
      <c r="CL168"/>
      <c r="CM168"/>
      <c r="CN168"/>
      <c r="CO168"/>
      <c r="CP168"/>
      <c r="CQ168"/>
      <c r="CR168"/>
      <c r="CS168"/>
      <c r="CT168"/>
      <c r="CU168"/>
      <c r="CV168"/>
      <c r="CW168"/>
      <c r="CX168"/>
      <c r="CY168"/>
      <c r="CZ168"/>
      <c r="DA168"/>
      <c r="DB168"/>
      <c r="DC168"/>
      <c r="DD168"/>
      <c r="DE168"/>
      <c r="DF168"/>
      <c r="DG168"/>
      <c r="DH168"/>
      <c r="DI168"/>
      <c r="DJ168"/>
      <c r="DK168"/>
      <c r="DL168"/>
      <c r="DM168"/>
      <c r="DN168"/>
      <c r="DO168"/>
      <c r="DP168"/>
      <c r="DQ168"/>
      <c r="DR168"/>
      <c r="DS168"/>
      <c r="DT168"/>
      <c r="DU168"/>
      <c r="DV168"/>
      <c r="DW168"/>
      <c r="DX168"/>
      <c r="DY168"/>
      <c r="DZ168"/>
      <c r="EA168"/>
      <c r="EB168"/>
      <c r="EC168"/>
      <c r="ED168"/>
      <c r="EE168"/>
      <c r="EF168"/>
      <c r="EG168"/>
      <c r="EH168"/>
      <c r="EI168"/>
      <c r="EJ168"/>
      <c r="EK168"/>
      <c r="EL168"/>
      <c r="EM168"/>
      <c r="EN168"/>
      <c r="EO168"/>
      <c r="EP168"/>
      <c r="EQ168"/>
      <c r="ER168"/>
      <c r="ES168"/>
      <c r="ET168"/>
      <c r="EU168"/>
      <c r="EV168"/>
      <c r="EW168"/>
      <c r="EX168"/>
      <c r="EY168"/>
      <c r="EZ168"/>
      <c r="FA168"/>
      <c r="FB168"/>
      <c r="FC168"/>
      <c r="FD168"/>
      <c r="FE168"/>
      <c r="FF168"/>
      <c r="FG168"/>
      <c r="FH168"/>
      <c r="FI168"/>
      <c r="FJ168"/>
      <c r="FK168"/>
      <c r="FL168"/>
      <c r="FM168"/>
      <c r="FN168"/>
      <c r="FO168"/>
      <c r="FP168"/>
      <c r="FQ168"/>
      <c r="FR168"/>
      <c r="FS168"/>
      <c r="FT168"/>
      <c r="FU168"/>
      <c r="FV168"/>
      <c r="FW168"/>
      <c r="FX168"/>
      <c r="FY168"/>
      <c r="FZ168"/>
      <c r="GA168"/>
      <c r="GB168"/>
      <c r="GC168"/>
      <c r="GD168"/>
      <c r="GE168"/>
      <c r="GF168"/>
      <c r="GG168"/>
      <c r="GH168"/>
      <c r="GI168"/>
      <c r="GJ168"/>
      <c r="GK168"/>
      <c r="GL168"/>
      <c r="GM168"/>
      <c r="GN168"/>
      <c r="GO168"/>
      <c r="GP168"/>
      <c r="GQ168"/>
      <c r="GR168"/>
      <c r="GS168"/>
      <c r="GT168"/>
      <c r="GU168"/>
      <c r="GV168"/>
      <c r="GW168"/>
      <c r="GX168"/>
      <c r="GY168"/>
      <c r="GZ168"/>
      <c r="HA168"/>
      <c r="HB168"/>
      <c r="HC168"/>
      <c r="HD168"/>
      <c r="HE168"/>
      <c r="HF168"/>
      <c r="HG168"/>
      <c r="HH168"/>
      <c r="HI168"/>
      <c r="HJ168"/>
      <c r="HK168"/>
      <c r="HL168"/>
      <c r="HM168"/>
      <c r="HN168"/>
      <c r="HO168"/>
      <c r="HP168"/>
      <c r="HQ168"/>
      <c r="HR168"/>
      <c r="HS168"/>
      <c r="HT168"/>
      <c r="HU168"/>
      <c r="HV168"/>
      <c r="HW168"/>
      <c r="HX168"/>
      <c r="HY168"/>
      <c r="HZ168"/>
      <c r="IA168"/>
      <c r="IB168"/>
      <c r="IC168"/>
      <c r="ID168"/>
      <c r="IE168"/>
      <c r="IF168"/>
      <c r="IG168"/>
      <c r="IH168"/>
      <c r="II168"/>
      <c r="IJ168"/>
      <c r="IK168"/>
      <c r="IL168"/>
      <c r="IM168"/>
      <c r="IN168"/>
      <c r="IO168"/>
      <c r="IP168"/>
      <c r="IQ168"/>
      <c r="IR168"/>
      <c r="IS168"/>
      <c r="IT168"/>
      <c r="IU168"/>
      <c r="IV168"/>
      <c r="IW168"/>
      <c r="IX168"/>
      <c r="IY168"/>
      <c r="IZ168"/>
      <c r="JA168"/>
      <c r="JB168"/>
      <c r="JC168"/>
      <c r="JD168"/>
      <c r="JE168"/>
      <c r="JF168"/>
      <c r="JG168"/>
      <c r="JH168"/>
      <c r="JI168"/>
      <c r="JJ168"/>
      <c r="JK168"/>
      <c r="JL168"/>
      <c r="JM168"/>
      <c r="JN168"/>
      <c r="JO168"/>
      <c r="JP168"/>
      <c r="JQ168"/>
      <c r="JR168"/>
      <c r="JS168"/>
      <c r="JT168"/>
      <c r="JU168"/>
      <c r="JV168"/>
      <c r="JW168"/>
      <c r="JX168"/>
      <c r="JY168"/>
      <c r="JZ168"/>
      <c r="KA168"/>
      <c r="KB168"/>
      <c r="KC168"/>
      <c r="KD168"/>
      <c r="KE168"/>
      <c r="KF168"/>
      <c r="KG168"/>
      <c r="KH168"/>
      <c r="KI168"/>
      <c r="KJ168"/>
      <c r="KK168"/>
      <c r="KL168"/>
      <c r="KM168"/>
      <c r="KN168"/>
      <c r="KO168"/>
      <c r="KP168"/>
      <c r="KQ168"/>
      <c r="KR168"/>
      <c r="KS168"/>
      <c r="KT168"/>
      <c r="KU168"/>
      <c r="KV168"/>
      <c r="KW168"/>
      <c r="KX168"/>
      <c r="KY168"/>
      <c r="KZ168"/>
      <c r="LA168"/>
      <c r="LB168"/>
      <c r="LC168"/>
      <c r="LD168"/>
      <c r="LE168"/>
      <c r="LF168"/>
      <c r="LG168"/>
      <c r="LH168"/>
      <c r="LI168"/>
      <c r="LJ168"/>
      <c r="LK168"/>
      <c r="LL168"/>
      <c r="LM168"/>
      <c r="LN168"/>
      <c r="LO168"/>
      <c r="LP168"/>
      <c r="LQ168"/>
      <c r="LR168"/>
      <c r="LS168"/>
      <c r="LT168"/>
      <c r="LU168"/>
      <c r="LV168"/>
      <c r="LW168"/>
      <c r="LX168"/>
      <c r="LY168"/>
      <c r="LZ168"/>
      <c r="MA168"/>
      <c r="MB168"/>
      <c r="MC168"/>
      <c r="MD168"/>
      <c r="ME168"/>
      <c r="MF168"/>
      <c r="MG168"/>
      <c r="MH168"/>
      <c r="MI168"/>
      <c r="MJ168"/>
      <c r="MK168"/>
      <c r="ML168"/>
      <c r="MM168"/>
      <c r="MN168"/>
      <c r="MO168"/>
      <c r="MP168"/>
      <c r="MQ168"/>
      <c r="MR168"/>
      <c r="MS168"/>
      <c r="MT168"/>
      <c r="MU168"/>
      <c r="MV168"/>
      <c r="MW168"/>
      <c r="MX168"/>
      <c r="MY168"/>
      <c r="MZ168"/>
      <c r="NA168"/>
      <c r="NB168"/>
      <c r="NC168"/>
      <c r="ND168"/>
      <c r="NE168"/>
      <c r="NF168"/>
      <c r="NG168"/>
      <c r="NH168"/>
      <c r="NI168"/>
      <c r="NJ168"/>
      <c r="NK168"/>
      <c r="NL168"/>
      <c r="NM168"/>
      <c r="NN168"/>
      <c r="NO168"/>
      <c r="NP168"/>
      <c r="NQ168"/>
      <c r="NR168"/>
      <c r="NS168"/>
      <c r="NT168"/>
      <c r="NU168"/>
      <c r="NV168"/>
      <c r="NW168"/>
      <c r="NX168"/>
      <c r="NY168"/>
      <c r="NZ168"/>
      <c r="OA168"/>
      <c r="OB168"/>
      <c r="OC168"/>
      <c r="OD168"/>
      <c r="OE168"/>
      <c r="OF168"/>
      <c r="OG168"/>
      <c r="OH168"/>
      <c r="OI168"/>
      <c r="OJ168"/>
      <c r="OK168"/>
      <c r="OL168"/>
      <c r="OM168"/>
      <c r="ON168"/>
      <c r="OO168"/>
      <c r="OP168"/>
      <c r="OQ168"/>
      <c r="OR168"/>
      <c r="OS168"/>
      <c r="OT168"/>
      <c r="OU168"/>
      <c r="OV168"/>
      <c r="OW168"/>
      <c r="OX168"/>
      <c r="OY168"/>
      <c r="OZ168"/>
      <c r="PA168"/>
      <c r="PB168"/>
      <c r="PC168"/>
      <c r="PD168"/>
      <c r="PE168"/>
      <c r="PF168"/>
      <c r="PG168"/>
      <c r="PH168"/>
      <c r="PI168"/>
      <c r="PJ168"/>
      <c r="PK168"/>
      <c r="PL168"/>
      <c r="PM168"/>
      <c r="PN168"/>
      <c r="PO168"/>
      <c r="PP168"/>
      <c r="PQ168"/>
      <c r="PR168"/>
      <c r="PS168"/>
      <c r="PT168"/>
      <c r="PU168"/>
      <c r="PV168"/>
      <c r="PW168"/>
      <c r="PX168"/>
      <c r="PY168"/>
      <c r="PZ168"/>
      <c r="QA168"/>
      <c r="QB168"/>
      <c r="QC168"/>
      <c r="QD168"/>
      <c r="QE168"/>
      <c r="QF168"/>
      <c r="QG168"/>
      <c r="QH168"/>
      <c r="QI168"/>
      <c r="QJ168"/>
      <c r="QK168"/>
      <c r="QL168"/>
      <c r="QM168"/>
      <c r="QN168"/>
      <c r="QO168"/>
      <c r="QP168"/>
      <c r="QQ168"/>
      <c r="QR168"/>
      <c r="QS168"/>
      <c r="QT168"/>
      <c r="QU168"/>
      <c r="QV168"/>
      <c r="QW168"/>
      <c r="QX168"/>
      <c r="QY168"/>
      <c r="QZ168"/>
      <c r="RA168"/>
      <c r="RB168"/>
      <c r="RC168"/>
      <c r="RD168"/>
      <c r="RE168"/>
      <c r="RF168"/>
      <c r="RG168"/>
      <c r="RH168"/>
      <c r="RI168"/>
      <c r="RJ168"/>
      <c r="RK168"/>
      <c r="RL168"/>
      <c r="RM168"/>
      <c r="RN168"/>
      <c r="RO168"/>
      <c r="RP168"/>
      <c r="RQ168"/>
      <c r="RR168"/>
      <c r="RS168"/>
      <c r="RT168"/>
      <c r="RU168"/>
      <c r="RV168"/>
      <c r="RW168"/>
      <c r="RX168"/>
      <c r="RY168"/>
      <c r="RZ168"/>
      <c r="SA168"/>
      <c r="SB168"/>
      <c r="SC168"/>
      <c r="SD168"/>
      <c r="SE168"/>
      <c r="SF168"/>
      <c r="SG168"/>
      <c r="SH168"/>
      <c r="SI168"/>
      <c r="SJ168"/>
      <c r="SK168"/>
      <c r="SL168"/>
      <c r="SM168"/>
      <c r="SN168"/>
      <c r="SO168"/>
      <c r="SP168"/>
    </row>
    <row r="169" spans="1:510" ht="16.5" customHeight="1" x14ac:dyDescent="0.2">
      <c r="A169" s="20">
        <v>1318</v>
      </c>
      <c r="B169" s="20" t="s">
        <v>71</v>
      </c>
      <c r="C169" s="33" t="s">
        <v>298</v>
      </c>
      <c r="D169" s="20" t="s">
        <v>30</v>
      </c>
      <c r="E169" s="20" t="s">
        <v>1345</v>
      </c>
      <c r="F169" s="50" t="s">
        <v>299</v>
      </c>
      <c r="G169" s="20" t="s">
        <v>42</v>
      </c>
      <c r="H169" s="20" t="s">
        <v>35</v>
      </c>
      <c r="I169" s="20" t="s">
        <v>81</v>
      </c>
      <c r="J169" s="51" t="s">
        <v>300</v>
      </c>
      <c r="K169" s="20"/>
      <c r="L169" s="20"/>
      <c r="M169" s="20"/>
      <c r="N169" s="20"/>
      <c r="O169" s="23"/>
      <c r="P169" s="46">
        <v>647091316</v>
      </c>
      <c r="Q169" s="24"/>
      <c r="R169" s="25">
        <v>45658</v>
      </c>
      <c r="S169" s="20"/>
      <c r="T169" s="46">
        <f>647091316*3</f>
        <v>1941273948</v>
      </c>
      <c r="U169" s="27" t="s">
        <v>39</v>
      </c>
      <c r="V169" s="28" t="s">
        <v>40</v>
      </c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/>
      <c r="BC169"/>
      <c r="BD169"/>
      <c r="BE169"/>
      <c r="BF169"/>
      <c r="BG169"/>
      <c r="BH169"/>
      <c r="BI169"/>
      <c r="BJ169"/>
      <c r="BK169"/>
      <c r="BL169"/>
      <c r="BM169"/>
      <c r="BN169"/>
      <c r="BO169"/>
      <c r="BP169"/>
      <c r="BQ169"/>
      <c r="BR169"/>
      <c r="BS169"/>
      <c r="BT169"/>
      <c r="BU169"/>
      <c r="BV169"/>
      <c r="BW169"/>
      <c r="BX169"/>
      <c r="BY169"/>
      <c r="BZ169"/>
      <c r="CA169"/>
      <c r="CB169"/>
      <c r="CC169"/>
      <c r="CD169"/>
      <c r="CE169"/>
      <c r="CF169"/>
      <c r="CG169"/>
      <c r="CH169"/>
      <c r="CI169"/>
      <c r="CJ169"/>
      <c r="CK169"/>
      <c r="CL169"/>
      <c r="CM169"/>
      <c r="CN169"/>
      <c r="CO169"/>
      <c r="CP169"/>
      <c r="CQ169"/>
      <c r="CR169"/>
      <c r="CS169"/>
      <c r="CT169"/>
      <c r="CU169"/>
      <c r="CV169"/>
      <c r="CW169"/>
      <c r="CX169"/>
      <c r="CY169"/>
      <c r="CZ169"/>
      <c r="DA169"/>
      <c r="DB169"/>
      <c r="DC169"/>
      <c r="DD169"/>
      <c r="DE169"/>
      <c r="DF169"/>
      <c r="DG169"/>
      <c r="DH169"/>
      <c r="DI169"/>
      <c r="DJ169"/>
      <c r="DK169"/>
      <c r="DL169"/>
      <c r="DM169"/>
      <c r="DN169"/>
      <c r="DO169"/>
      <c r="DP169"/>
      <c r="DQ169"/>
      <c r="DR169"/>
      <c r="DS169"/>
      <c r="DT169"/>
      <c r="DU169"/>
      <c r="DV169"/>
      <c r="DW169"/>
      <c r="DX169"/>
      <c r="DY169"/>
      <c r="DZ169"/>
      <c r="EA169"/>
      <c r="EB169"/>
      <c r="EC169"/>
      <c r="ED169"/>
      <c r="EE169"/>
      <c r="EF169"/>
      <c r="EG169"/>
      <c r="EH169"/>
      <c r="EI169"/>
      <c r="EJ169"/>
      <c r="EK169"/>
      <c r="EL169"/>
      <c r="EM169"/>
      <c r="EN169"/>
      <c r="EO169"/>
      <c r="EP169"/>
      <c r="EQ169"/>
      <c r="ER169"/>
      <c r="ES169"/>
      <c r="ET169"/>
      <c r="EU169"/>
      <c r="EV169"/>
      <c r="EW169"/>
      <c r="EX169"/>
      <c r="EY169"/>
      <c r="EZ169"/>
      <c r="FA169"/>
      <c r="FB169"/>
      <c r="FC169"/>
      <c r="FD169"/>
      <c r="FE169"/>
      <c r="FF169"/>
      <c r="FG169"/>
      <c r="FH169"/>
      <c r="FI169"/>
      <c r="FJ169"/>
      <c r="FK169"/>
      <c r="FL169"/>
      <c r="FM169"/>
      <c r="FN169"/>
      <c r="FO169"/>
      <c r="FP169"/>
      <c r="FQ169"/>
      <c r="FR169"/>
      <c r="FS169"/>
      <c r="FT169"/>
      <c r="FU169"/>
      <c r="FV169"/>
      <c r="FW169"/>
      <c r="FX169"/>
      <c r="FY169"/>
      <c r="FZ169"/>
      <c r="GA169"/>
      <c r="GB169"/>
      <c r="GC169"/>
      <c r="GD169"/>
      <c r="GE169"/>
      <c r="GF169"/>
      <c r="GG169"/>
      <c r="GH169"/>
      <c r="GI169"/>
      <c r="GJ169"/>
      <c r="GK169"/>
      <c r="GL169"/>
      <c r="GM169"/>
      <c r="GN169"/>
      <c r="GO169"/>
      <c r="GP169"/>
      <c r="GQ169"/>
      <c r="GR169"/>
      <c r="GS169"/>
      <c r="GT169"/>
      <c r="GU169"/>
      <c r="GV169"/>
      <c r="GW169"/>
      <c r="GX169"/>
      <c r="GY169"/>
      <c r="GZ169"/>
      <c r="HA169"/>
      <c r="HB169"/>
      <c r="HC169"/>
      <c r="HD169"/>
      <c r="HE169"/>
      <c r="HF169"/>
      <c r="HG169"/>
      <c r="HH169"/>
      <c r="HI169"/>
      <c r="HJ169"/>
      <c r="HK169"/>
      <c r="HL169"/>
      <c r="HM169"/>
      <c r="HN169"/>
      <c r="HO169"/>
      <c r="HP169"/>
      <c r="HQ169"/>
      <c r="HR169"/>
      <c r="HS169"/>
      <c r="HT169"/>
      <c r="HU169"/>
      <c r="HV169"/>
      <c r="HW169"/>
      <c r="HX169"/>
      <c r="HY169"/>
      <c r="HZ169"/>
      <c r="IA169"/>
      <c r="IB169"/>
      <c r="IC169"/>
      <c r="ID169"/>
      <c r="IE169"/>
      <c r="IF169"/>
      <c r="IG169"/>
      <c r="IH169"/>
      <c r="II169"/>
      <c r="IJ169"/>
      <c r="IK169"/>
      <c r="IL169"/>
      <c r="IM169"/>
      <c r="IN169"/>
      <c r="IO169"/>
      <c r="IP169"/>
      <c r="IQ169"/>
      <c r="IR169"/>
      <c r="IS169"/>
      <c r="IT169"/>
      <c r="IU169"/>
      <c r="IV169"/>
      <c r="IW169"/>
      <c r="IX169"/>
      <c r="IY169"/>
      <c r="IZ169"/>
      <c r="JA169"/>
      <c r="JB169"/>
      <c r="JC169"/>
      <c r="JD169"/>
      <c r="JE169"/>
      <c r="JF169"/>
      <c r="JG169"/>
      <c r="JH169"/>
      <c r="JI169"/>
      <c r="JJ169"/>
      <c r="JK169"/>
      <c r="JL169"/>
      <c r="JM169"/>
      <c r="JN169"/>
      <c r="JO169"/>
      <c r="JP169"/>
      <c r="JQ169"/>
      <c r="JR169"/>
      <c r="JS169"/>
      <c r="JT169"/>
      <c r="JU169"/>
      <c r="JV169"/>
      <c r="JW169"/>
      <c r="JX169"/>
      <c r="JY169"/>
      <c r="JZ169"/>
      <c r="KA169"/>
      <c r="KB169"/>
      <c r="KC169"/>
      <c r="KD169"/>
      <c r="KE169"/>
      <c r="KF169"/>
      <c r="KG169"/>
      <c r="KH169"/>
      <c r="KI169"/>
      <c r="KJ169"/>
      <c r="KK169"/>
      <c r="KL169"/>
      <c r="KM169"/>
      <c r="KN169"/>
      <c r="KO169"/>
      <c r="KP169"/>
      <c r="KQ169"/>
      <c r="KR169"/>
      <c r="KS169"/>
      <c r="KT169"/>
      <c r="KU169"/>
      <c r="KV169"/>
      <c r="KW169"/>
      <c r="KX169"/>
      <c r="KY169"/>
      <c r="KZ169"/>
      <c r="LA169"/>
      <c r="LB169"/>
      <c r="LC169"/>
      <c r="LD169"/>
      <c r="LE169"/>
      <c r="LF169"/>
      <c r="LG169"/>
      <c r="LH169"/>
      <c r="LI169"/>
      <c r="LJ169"/>
      <c r="LK169"/>
      <c r="LL169"/>
      <c r="LM169"/>
      <c r="LN169"/>
      <c r="LO169"/>
      <c r="LP169"/>
      <c r="LQ169"/>
      <c r="LR169"/>
      <c r="LS169"/>
      <c r="LT169"/>
      <c r="LU169"/>
      <c r="LV169"/>
      <c r="LW169"/>
      <c r="LX169"/>
      <c r="LY169"/>
      <c r="LZ169"/>
      <c r="MA169"/>
      <c r="MB169"/>
      <c r="MC169"/>
      <c r="MD169"/>
      <c r="ME169"/>
      <c r="MF169"/>
      <c r="MG169"/>
      <c r="MH169"/>
      <c r="MI169"/>
      <c r="MJ169"/>
      <c r="MK169"/>
      <c r="ML169"/>
      <c r="MM169"/>
      <c r="MN169"/>
      <c r="MO169"/>
      <c r="MP169"/>
      <c r="MQ169"/>
      <c r="MR169"/>
      <c r="MS169"/>
      <c r="MT169"/>
      <c r="MU169"/>
      <c r="MV169"/>
      <c r="MW169"/>
      <c r="MX169"/>
      <c r="MY169"/>
      <c r="MZ169"/>
      <c r="NA169"/>
      <c r="NB169"/>
      <c r="NC169"/>
      <c r="ND169"/>
      <c r="NE169"/>
      <c r="NF169"/>
      <c r="NG169"/>
      <c r="NH169"/>
      <c r="NI169"/>
      <c r="NJ169"/>
      <c r="NK169"/>
      <c r="NL169"/>
      <c r="NM169"/>
      <c r="NN169"/>
      <c r="NO169"/>
      <c r="NP169"/>
      <c r="NQ169"/>
      <c r="NR169"/>
      <c r="NS169"/>
      <c r="NT169"/>
      <c r="NU169"/>
      <c r="NV169"/>
      <c r="NW169"/>
      <c r="NX169"/>
      <c r="NY169"/>
      <c r="NZ169"/>
      <c r="OA169"/>
      <c r="OB169"/>
      <c r="OC169"/>
      <c r="OD169"/>
      <c r="OE169"/>
      <c r="OF169"/>
      <c r="OG169"/>
      <c r="OH169"/>
      <c r="OI169"/>
      <c r="OJ169"/>
      <c r="OK169"/>
      <c r="OL169"/>
      <c r="OM169"/>
      <c r="ON169"/>
      <c r="OO169"/>
      <c r="OP169"/>
      <c r="OQ169"/>
      <c r="OR169"/>
      <c r="OS169"/>
      <c r="OT169"/>
      <c r="OU169"/>
      <c r="OV169"/>
      <c r="OW169"/>
      <c r="OX169"/>
      <c r="OY169"/>
      <c r="OZ169"/>
      <c r="PA169"/>
      <c r="PB169"/>
      <c r="PC169"/>
      <c r="PD169"/>
      <c r="PE169"/>
      <c r="PF169"/>
      <c r="PG169"/>
      <c r="PH169"/>
      <c r="PI169"/>
      <c r="PJ169"/>
      <c r="PK169"/>
      <c r="PL169"/>
      <c r="PM169"/>
      <c r="PN169"/>
      <c r="PO169"/>
      <c r="PP169"/>
      <c r="PQ169"/>
      <c r="PR169"/>
      <c r="PS169"/>
      <c r="PT169"/>
      <c r="PU169"/>
      <c r="PV169"/>
      <c r="PW169"/>
      <c r="PX169"/>
      <c r="PY169"/>
      <c r="PZ169"/>
      <c r="QA169"/>
      <c r="QB169"/>
      <c r="QC169"/>
      <c r="QD169"/>
      <c r="QE169"/>
      <c r="QF169"/>
      <c r="QG169"/>
      <c r="QH169"/>
      <c r="QI169"/>
      <c r="QJ169"/>
      <c r="QK169"/>
      <c r="QL169"/>
      <c r="QM169"/>
      <c r="QN169"/>
      <c r="QO169"/>
      <c r="QP169"/>
      <c r="QQ169"/>
      <c r="QR169"/>
      <c r="QS169"/>
      <c r="QT169"/>
      <c r="QU169"/>
      <c r="QV169"/>
      <c r="QW169"/>
      <c r="QX169"/>
      <c r="QY169"/>
      <c r="QZ169"/>
      <c r="RA169"/>
      <c r="RB169"/>
      <c r="RC169"/>
      <c r="RD169"/>
      <c r="RE169"/>
      <c r="RF169"/>
      <c r="RG169"/>
      <c r="RH169"/>
      <c r="RI169"/>
      <c r="RJ169"/>
      <c r="RK169"/>
      <c r="RL169"/>
      <c r="RM169"/>
      <c r="RN169"/>
      <c r="RO169"/>
      <c r="RP169"/>
      <c r="RQ169"/>
      <c r="RR169"/>
      <c r="RS169"/>
      <c r="RT169"/>
      <c r="RU169"/>
      <c r="RV169"/>
      <c r="RW169"/>
      <c r="RX169"/>
      <c r="RY169"/>
      <c r="RZ169"/>
      <c r="SA169"/>
      <c r="SB169"/>
      <c r="SC169"/>
      <c r="SD169"/>
      <c r="SE169"/>
      <c r="SF169"/>
      <c r="SG169"/>
      <c r="SH169"/>
      <c r="SI169"/>
      <c r="SJ169"/>
      <c r="SK169"/>
      <c r="SL169"/>
      <c r="SM169"/>
      <c r="SN169"/>
      <c r="SO169"/>
      <c r="SP169"/>
    </row>
    <row r="170" spans="1:510" ht="16.5" customHeight="1" x14ac:dyDescent="0.2">
      <c r="A170" s="20">
        <v>1320</v>
      </c>
      <c r="B170" s="20" t="s">
        <v>71</v>
      </c>
      <c r="C170" s="20" t="s">
        <v>298</v>
      </c>
      <c r="D170" s="20" t="s">
        <v>30</v>
      </c>
      <c r="E170" s="20" t="s">
        <v>1345</v>
      </c>
      <c r="F170" s="50" t="s">
        <v>301</v>
      </c>
      <c r="G170" s="20" t="s">
        <v>84</v>
      </c>
      <c r="H170" s="20" t="s">
        <v>35</v>
      </c>
      <c r="I170" s="20" t="s">
        <v>81</v>
      </c>
      <c r="J170" s="51" t="s">
        <v>300</v>
      </c>
      <c r="K170" s="20"/>
      <c r="L170" s="20"/>
      <c r="M170" s="20"/>
      <c r="N170" s="20"/>
      <c r="O170" s="23"/>
      <c r="P170" s="46"/>
      <c r="Q170" s="24"/>
      <c r="R170" s="25">
        <v>45658</v>
      </c>
      <c r="S170" s="20"/>
      <c r="T170" s="46">
        <f>468027183*12</f>
        <v>5616326196</v>
      </c>
      <c r="U170" s="27" t="s">
        <v>39</v>
      </c>
      <c r="V170" s="28" t="s">
        <v>40</v>
      </c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A170"/>
      <c r="BB170"/>
      <c r="BC170"/>
      <c r="BD170"/>
      <c r="BE170"/>
      <c r="BF170"/>
      <c r="BG170"/>
      <c r="BH170"/>
      <c r="BI170"/>
      <c r="BJ170"/>
      <c r="BK170"/>
      <c r="BL170"/>
      <c r="BM170"/>
      <c r="BN170"/>
      <c r="BO170"/>
      <c r="BP170"/>
      <c r="BQ170"/>
      <c r="BR170"/>
      <c r="BS170"/>
      <c r="BT170"/>
      <c r="BU170"/>
      <c r="BV170"/>
      <c r="BW170"/>
      <c r="BX170"/>
      <c r="BY170"/>
      <c r="BZ170"/>
      <c r="CA170"/>
      <c r="CB170"/>
      <c r="CC170"/>
      <c r="CD170"/>
      <c r="CE170"/>
      <c r="CF170"/>
      <c r="CG170"/>
      <c r="CH170"/>
      <c r="CI170"/>
      <c r="CJ170"/>
      <c r="CK170"/>
      <c r="CL170"/>
      <c r="CM170"/>
      <c r="CN170"/>
      <c r="CO170"/>
      <c r="CP170"/>
      <c r="CQ170"/>
      <c r="CR170"/>
      <c r="CS170"/>
      <c r="CT170"/>
      <c r="CU170"/>
      <c r="CV170"/>
      <c r="CW170"/>
      <c r="CX170"/>
      <c r="CY170"/>
      <c r="CZ170"/>
      <c r="DA170"/>
      <c r="DB170"/>
      <c r="DC170"/>
      <c r="DD170"/>
      <c r="DE170"/>
      <c r="DF170"/>
      <c r="DG170"/>
      <c r="DH170"/>
      <c r="DI170"/>
      <c r="DJ170"/>
      <c r="DK170"/>
      <c r="DL170"/>
      <c r="DM170"/>
      <c r="DN170"/>
      <c r="DO170"/>
      <c r="DP170"/>
      <c r="DQ170"/>
      <c r="DR170"/>
      <c r="DS170"/>
      <c r="DT170"/>
      <c r="DU170"/>
      <c r="DV170"/>
      <c r="DW170"/>
      <c r="DX170"/>
      <c r="DY170"/>
      <c r="DZ170"/>
      <c r="EA170"/>
      <c r="EB170"/>
      <c r="EC170"/>
      <c r="ED170"/>
      <c r="EE170"/>
      <c r="EF170"/>
      <c r="EG170"/>
      <c r="EH170"/>
      <c r="EI170"/>
      <c r="EJ170"/>
      <c r="EK170"/>
      <c r="EL170"/>
      <c r="EM170"/>
      <c r="EN170"/>
      <c r="EO170"/>
      <c r="EP170"/>
      <c r="EQ170"/>
      <c r="ER170"/>
      <c r="ES170"/>
      <c r="ET170"/>
      <c r="EU170"/>
      <c r="EV170"/>
      <c r="EW170"/>
      <c r="EX170"/>
      <c r="EY170"/>
      <c r="EZ170"/>
      <c r="FA170"/>
      <c r="FB170"/>
      <c r="FC170"/>
      <c r="FD170"/>
      <c r="FE170"/>
      <c r="FF170"/>
      <c r="FG170"/>
      <c r="FH170"/>
      <c r="FI170"/>
      <c r="FJ170"/>
      <c r="FK170"/>
      <c r="FL170"/>
      <c r="FM170"/>
      <c r="FN170"/>
      <c r="FO170"/>
      <c r="FP170"/>
      <c r="FQ170"/>
      <c r="FR170"/>
      <c r="FS170"/>
      <c r="FT170"/>
      <c r="FU170"/>
      <c r="FV170"/>
      <c r="FW170"/>
      <c r="FX170"/>
      <c r="FY170"/>
      <c r="FZ170"/>
      <c r="GA170"/>
      <c r="GB170"/>
      <c r="GC170"/>
      <c r="GD170"/>
      <c r="GE170"/>
      <c r="GF170"/>
      <c r="GG170"/>
      <c r="GH170"/>
      <c r="GI170"/>
      <c r="GJ170"/>
      <c r="GK170"/>
      <c r="GL170"/>
      <c r="GM170"/>
      <c r="GN170"/>
      <c r="GO170"/>
      <c r="GP170"/>
      <c r="GQ170"/>
      <c r="GR170"/>
      <c r="GS170"/>
      <c r="GT170"/>
      <c r="GU170"/>
      <c r="GV170"/>
      <c r="GW170"/>
      <c r="GX170"/>
      <c r="GY170"/>
      <c r="GZ170"/>
      <c r="HA170"/>
      <c r="HB170"/>
      <c r="HC170"/>
      <c r="HD170"/>
      <c r="HE170"/>
      <c r="HF170"/>
      <c r="HG170"/>
      <c r="HH170"/>
      <c r="HI170"/>
      <c r="HJ170"/>
      <c r="HK170"/>
      <c r="HL170"/>
      <c r="HM170"/>
      <c r="HN170"/>
      <c r="HO170"/>
      <c r="HP170"/>
      <c r="HQ170"/>
      <c r="HR170"/>
      <c r="HS170"/>
      <c r="HT170"/>
      <c r="HU170"/>
      <c r="HV170"/>
      <c r="HW170"/>
      <c r="HX170"/>
      <c r="HY170"/>
      <c r="HZ170"/>
      <c r="IA170"/>
      <c r="IB170"/>
      <c r="IC170"/>
      <c r="ID170"/>
      <c r="IE170"/>
      <c r="IF170"/>
      <c r="IG170"/>
      <c r="IH170"/>
      <c r="II170"/>
      <c r="IJ170"/>
      <c r="IK170"/>
      <c r="IL170"/>
      <c r="IM170"/>
      <c r="IN170"/>
      <c r="IO170"/>
      <c r="IP170"/>
      <c r="IQ170"/>
      <c r="IR170"/>
      <c r="IS170"/>
      <c r="IT170"/>
      <c r="IU170"/>
      <c r="IV170"/>
      <c r="IW170"/>
      <c r="IX170"/>
      <c r="IY170"/>
      <c r="IZ170"/>
      <c r="JA170"/>
      <c r="JB170"/>
      <c r="JC170"/>
      <c r="JD170"/>
      <c r="JE170"/>
      <c r="JF170"/>
      <c r="JG170"/>
      <c r="JH170"/>
      <c r="JI170"/>
      <c r="JJ170"/>
      <c r="JK170"/>
      <c r="JL170"/>
      <c r="JM170"/>
      <c r="JN170"/>
      <c r="JO170"/>
      <c r="JP170"/>
      <c r="JQ170"/>
      <c r="JR170"/>
      <c r="JS170"/>
      <c r="JT170"/>
      <c r="JU170"/>
      <c r="JV170"/>
      <c r="JW170"/>
      <c r="JX170"/>
      <c r="JY170"/>
      <c r="JZ170"/>
      <c r="KA170"/>
      <c r="KB170"/>
      <c r="KC170"/>
      <c r="KD170"/>
      <c r="KE170"/>
      <c r="KF170"/>
      <c r="KG170"/>
      <c r="KH170"/>
      <c r="KI170"/>
      <c r="KJ170"/>
      <c r="KK170"/>
      <c r="KL170"/>
      <c r="KM170"/>
      <c r="KN170"/>
      <c r="KO170"/>
      <c r="KP170"/>
      <c r="KQ170"/>
      <c r="KR170"/>
      <c r="KS170"/>
      <c r="KT170"/>
      <c r="KU170"/>
      <c r="KV170"/>
      <c r="KW170"/>
      <c r="KX170"/>
      <c r="KY170"/>
      <c r="KZ170"/>
      <c r="LA170"/>
      <c r="LB170"/>
      <c r="LC170"/>
      <c r="LD170"/>
      <c r="LE170"/>
      <c r="LF170"/>
      <c r="LG170"/>
      <c r="LH170"/>
      <c r="LI170"/>
      <c r="LJ170"/>
      <c r="LK170"/>
      <c r="LL170"/>
      <c r="LM170"/>
      <c r="LN170"/>
      <c r="LO170"/>
      <c r="LP170"/>
      <c r="LQ170"/>
      <c r="LR170"/>
      <c r="LS170"/>
      <c r="LT170"/>
      <c r="LU170"/>
      <c r="LV170"/>
      <c r="LW170"/>
      <c r="LX170"/>
      <c r="LY170"/>
      <c r="LZ170"/>
      <c r="MA170"/>
      <c r="MB170"/>
      <c r="MC170"/>
      <c r="MD170"/>
      <c r="ME170"/>
      <c r="MF170"/>
      <c r="MG170"/>
      <c r="MH170"/>
      <c r="MI170"/>
      <c r="MJ170"/>
      <c r="MK170"/>
      <c r="ML170"/>
      <c r="MM170"/>
      <c r="MN170"/>
      <c r="MO170"/>
      <c r="MP170"/>
      <c r="MQ170"/>
      <c r="MR170"/>
      <c r="MS170"/>
      <c r="MT170"/>
      <c r="MU170"/>
      <c r="MV170"/>
      <c r="MW170"/>
      <c r="MX170"/>
      <c r="MY170"/>
      <c r="MZ170"/>
      <c r="NA170"/>
      <c r="NB170"/>
      <c r="NC170"/>
      <c r="ND170"/>
      <c r="NE170"/>
      <c r="NF170"/>
      <c r="NG170"/>
      <c r="NH170"/>
      <c r="NI170"/>
      <c r="NJ170"/>
      <c r="NK170"/>
      <c r="NL170"/>
      <c r="NM170"/>
      <c r="NN170"/>
      <c r="NO170"/>
      <c r="NP170"/>
      <c r="NQ170"/>
      <c r="NR170"/>
      <c r="NS170"/>
      <c r="NT170"/>
      <c r="NU170"/>
      <c r="NV170"/>
      <c r="NW170"/>
      <c r="NX170"/>
      <c r="NY170"/>
      <c r="NZ170"/>
      <c r="OA170"/>
      <c r="OB170"/>
      <c r="OC170"/>
      <c r="OD170"/>
      <c r="OE170"/>
      <c r="OF170"/>
      <c r="OG170"/>
      <c r="OH170"/>
      <c r="OI170"/>
      <c r="OJ170"/>
      <c r="OK170"/>
      <c r="OL170"/>
      <c r="OM170"/>
      <c r="ON170"/>
      <c r="OO170"/>
      <c r="OP170"/>
      <c r="OQ170"/>
      <c r="OR170"/>
      <c r="OS170"/>
      <c r="OT170"/>
      <c r="OU170"/>
      <c r="OV170"/>
      <c r="OW170"/>
      <c r="OX170"/>
      <c r="OY170"/>
      <c r="OZ170"/>
      <c r="PA170"/>
      <c r="PB170"/>
      <c r="PC170"/>
      <c r="PD170"/>
      <c r="PE170"/>
      <c r="PF170"/>
      <c r="PG170"/>
      <c r="PH170"/>
      <c r="PI170"/>
      <c r="PJ170"/>
      <c r="PK170"/>
      <c r="PL170"/>
      <c r="PM170"/>
      <c r="PN170"/>
      <c r="PO170"/>
      <c r="PP170"/>
      <c r="PQ170"/>
      <c r="PR170"/>
      <c r="PS170"/>
      <c r="PT170"/>
      <c r="PU170"/>
      <c r="PV170"/>
      <c r="PW170"/>
      <c r="PX170"/>
      <c r="PY170"/>
      <c r="PZ170"/>
      <c r="QA170"/>
      <c r="QB170"/>
      <c r="QC170"/>
      <c r="QD170"/>
      <c r="QE170"/>
      <c r="QF170"/>
      <c r="QG170"/>
      <c r="QH170"/>
      <c r="QI170"/>
      <c r="QJ170"/>
      <c r="QK170"/>
      <c r="QL170"/>
      <c r="QM170"/>
      <c r="QN170"/>
      <c r="QO170"/>
      <c r="QP170"/>
      <c r="QQ170"/>
      <c r="QR170"/>
      <c r="QS170"/>
      <c r="QT170"/>
      <c r="QU170"/>
      <c r="QV170"/>
      <c r="QW170"/>
      <c r="QX170"/>
      <c r="QY170"/>
      <c r="QZ170"/>
      <c r="RA170"/>
      <c r="RB170"/>
      <c r="RC170"/>
      <c r="RD170"/>
      <c r="RE170"/>
      <c r="RF170"/>
      <c r="RG170"/>
      <c r="RH170"/>
      <c r="RI170"/>
      <c r="RJ170"/>
      <c r="RK170"/>
      <c r="RL170"/>
      <c r="RM170"/>
      <c r="RN170"/>
      <c r="RO170"/>
      <c r="RP170"/>
      <c r="RQ170"/>
      <c r="RR170"/>
      <c r="RS170"/>
      <c r="RT170"/>
      <c r="RU170"/>
      <c r="RV170"/>
      <c r="RW170"/>
      <c r="RX170"/>
      <c r="RY170"/>
      <c r="RZ170"/>
      <c r="SA170"/>
      <c r="SB170"/>
      <c r="SC170"/>
      <c r="SD170"/>
      <c r="SE170"/>
      <c r="SF170"/>
      <c r="SG170"/>
      <c r="SH170"/>
      <c r="SI170"/>
      <c r="SJ170"/>
      <c r="SK170"/>
      <c r="SL170"/>
      <c r="SM170"/>
      <c r="SN170"/>
      <c r="SO170"/>
      <c r="SP170"/>
    </row>
    <row r="171" spans="1:510" ht="16.5" customHeight="1" x14ac:dyDescent="0.2">
      <c r="A171" s="20">
        <v>1321</v>
      </c>
      <c r="B171" s="20" t="s">
        <v>71</v>
      </c>
      <c r="C171" s="20" t="s">
        <v>298</v>
      </c>
      <c r="D171" s="20" t="s">
        <v>30</v>
      </c>
      <c r="E171" s="20" t="s">
        <v>1345</v>
      </c>
      <c r="F171" s="50" t="s">
        <v>302</v>
      </c>
      <c r="G171" s="20" t="s">
        <v>84</v>
      </c>
      <c r="H171" s="20" t="s">
        <v>35</v>
      </c>
      <c r="I171" s="20" t="s">
        <v>81</v>
      </c>
      <c r="J171" s="51" t="s">
        <v>303</v>
      </c>
      <c r="K171" s="20"/>
      <c r="L171" s="20"/>
      <c r="M171" s="20"/>
      <c r="N171" s="20"/>
      <c r="O171" s="23"/>
      <c r="P171" s="46"/>
      <c r="Q171" s="24"/>
      <c r="R171" s="25">
        <v>45658</v>
      </c>
      <c r="S171" s="20"/>
      <c r="T171" s="46">
        <f>151804380*12</f>
        <v>1821652560</v>
      </c>
      <c r="U171" s="27" t="s">
        <v>39</v>
      </c>
      <c r="V171" s="28" t="s">
        <v>40</v>
      </c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  <c r="BA171"/>
      <c r="BB171"/>
      <c r="BC171"/>
      <c r="BD171"/>
      <c r="BE171"/>
      <c r="BF171"/>
      <c r="BG171"/>
      <c r="BH171"/>
      <c r="BI171"/>
      <c r="BJ171"/>
      <c r="BK171"/>
      <c r="BL171"/>
      <c r="BM171"/>
      <c r="BN171"/>
      <c r="BO171"/>
      <c r="BP171"/>
      <c r="BQ171"/>
      <c r="BR171"/>
      <c r="BS171"/>
      <c r="BT171"/>
      <c r="BU171"/>
      <c r="BV171"/>
      <c r="BW171"/>
      <c r="BX171"/>
      <c r="BY171"/>
      <c r="BZ171"/>
      <c r="CA171"/>
      <c r="CB171"/>
      <c r="CC171"/>
      <c r="CD171"/>
      <c r="CE171"/>
      <c r="CF171"/>
      <c r="CG171"/>
      <c r="CH171"/>
      <c r="CI171"/>
      <c r="CJ171"/>
      <c r="CK171"/>
      <c r="CL171"/>
      <c r="CM171"/>
      <c r="CN171"/>
      <c r="CO171"/>
      <c r="CP171"/>
      <c r="CQ171"/>
      <c r="CR171"/>
      <c r="CS171"/>
      <c r="CT171"/>
      <c r="CU171"/>
      <c r="CV171"/>
      <c r="CW171"/>
      <c r="CX171"/>
      <c r="CY171"/>
      <c r="CZ171"/>
      <c r="DA171"/>
      <c r="DB171"/>
      <c r="DC171"/>
      <c r="DD171"/>
      <c r="DE171"/>
      <c r="DF171"/>
      <c r="DG171"/>
      <c r="DH171"/>
      <c r="DI171"/>
      <c r="DJ171"/>
      <c r="DK171"/>
      <c r="DL171"/>
      <c r="DM171"/>
      <c r="DN171"/>
      <c r="DO171"/>
      <c r="DP171"/>
      <c r="DQ171"/>
      <c r="DR171"/>
      <c r="DS171"/>
      <c r="DT171"/>
      <c r="DU171"/>
      <c r="DV171"/>
      <c r="DW171"/>
      <c r="DX171"/>
      <c r="DY171"/>
      <c r="DZ171"/>
      <c r="EA171"/>
      <c r="EB171"/>
      <c r="EC171"/>
      <c r="ED171"/>
      <c r="EE171"/>
      <c r="EF171"/>
      <c r="EG171"/>
      <c r="EH171"/>
      <c r="EI171"/>
      <c r="EJ171"/>
      <c r="EK171"/>
      <c r="EL171"/>
      <c r="EM171"/>
      <c r="EN171"/>
      <c r="EO171"/>
      <c r="EP171"/>
      <c r="EQ171"/>
      <c r="ER171"/>
      <c r="ES171"/>
      <c r="ET171"/>
      <c r="EU171"/>
      <c r="EV171"/>
      <c r="EW171"/>
      <c r="EX171"/>
      <c r="EY171"/>
      <c r="EZ171"/>
      <c r="FA171"/>
      <c r="FB171"/>
      <c r="FC171"/>
      <c r="FD171"/>
      <c r="FE171"/>
      <c r="FF171"/>
      <c r="FG171"/>
      <c r="FH171"/>
      <c r="FI171"/>
      <c r="FJ171"/>
      <c r="FK171"/>
      <c r="FL171"/>
      <c r="FM171"/>
      <c r="FN171"/>
      <c r="FO171"/>
      <c r="FP171"/>
      <c r="FQ171"/>
      <c r="FR171"/>
      <c r="FS171"/>
      <c r="FT171"/>
      <c r="FU171"/>
      <c r="FV171"/>
      <c r="FW171"/>
      <c r="FX171"/>
      <c r="FY171"/>
      <c r="FZ171"/>
      <c r="GA171"/>
      <c r="GB171"/>
      <c r="GC171"/>
      <c r="GD171"/>
      <c r="GE171"/>
      <c r="GF171"/>
      <c r="GG171"/>
      <c r="GH171"/>
      <c r="GI171"/>
      <c r="GJ171"/>
      <c r="GK171"/>
      <c r="GL171"/>
      <c r="GM171"/>
      <c r="GN171"/>
      <c r="GO171"/>
      <c r="GP171"/>
      <c r="GQ171"/>
      <c r="GR171"/>
      <c r="GS171"/>
      <c r="GT171"/>
      <c r="GU171"/>
      <c r="GV171"/>
      <c r="GW171"/>
      <c r="GX171"/>
      <c r="GY171"/>
      <c r="GZ171"/>
      <c r="HA171"/>
      <c r="HB171"/>
      <c r="HC171"/>
      <c r="HD171"/>
      <c r="HE171"/>
      <c r="HF171"/>
      <c r="HG171"/>
      <c r="HH171"/>
      <c r="HI171"/>
      <c r="HJ171"/>
      <c r="HK171"/>
      <c r="HL171"/>
      <c r="HM171"/>
      <c r="HN171"/>
      <c r="HO171"/>
      <c r="HP171"/>
      <c r="HQ171"/>
      <c r="HR171"/>
      <c r="HS171"/>
      <c r="HT171"/>
      <c r="HU171"/>
      <c r="HV171"/>
      <c r="HW171"/>
      <c r="HX171"/>
      <c r="HY171"/>
      <c r="HZ171"/>
      <c r="IA171"/>
      <c r="IB171"/>
      <c r="IC171"/>
      <c r="ID171"/>
      <c r="IE171"/>
      <c r="IF171"/>
      <c r="IG171"/>
      <c r="IH171"/>
      <c r="II171"/>
      <c r="IJ171"/>
      <c r="IK171"/>
      <c r="IL171"/>
      <c r="IM171"/>
      <c r="IN171"/>
      <c r="IO171"/>
      <c r="IP171"/>
      <c r="IQ171"/>
      <c r="IR171"/>
      <c r="IS171"/>
      <c r="IT171"/>
      <c r="IU171"/>
      <c r="IV171"/>
      <c r="IW171"/>
      <c r="IX171"/>
      <c r="IY171"/>
      <c r="IZ171"/>
      <c r="JA171"/>
      <c r="JB171"/>
      <c r="JC171"/>
      <c r="JD171"/>
      <c r="JE171"/>
      <c r="JF171"/>
      <c r="JG171"/>
      <c r="JH171"/>
      <c r="JI171"/>
      <c r="JJ171"/>
      <c r="JK171"/>
      <c r="JL171"/>
      <c r="JM171"/>
      <c r="JN171"/>
      <c r="JO171"/>
      <c r="JP171"/>
      <c r="JQ171"/>
      <c r="JR171"/>
      <c r="JS171"/>
      <c r="JT171"/>
      <c r="JU171"/>
      <c r="JV171"/>
      <c r="JW171"/>
      <c r="JX171"/>
      <c r="JY171"/>
      <c r="JZ171"/>
      <c r="KA171"/>
      <c r="KB171"/>
      <c r="KC171"/>
      <c r="KD171"/>
      <c r="KE171"/>
      <c r="KF171"/>
      <c r="KG171"/>
      <c r="KH171"/>
      <c r="KI171"/>
      <c r="KJ171"/>
      <c r="KK171"/>
      <c r="KL171"/>
      <c r="KM171"/>
      <c r="KN171"/>
      <c r="KO171"/>
      <c r="KP171"/>
      <c r="KQ171"/>
      <c r="KR171"/>
      <c r="KS171"/>
      <c r="KT171"/>
      <c r="KU171"/>
      <c r="KV171"/>
      <c r="KW171"/>
      <c r="KX171"/>
      <c r="KY171"/>
      <c r="KZ171"/>
      <c r="LA171"/>
      <c r="LB171"/>
      <c r="LC171"/>
      <c r="LD171"/>
      <c r="LE171"/>
      <c r="LF171"/>
      <c r="LG171"/>
      <c r="LH171"/>
      <c r="LI171"/>
      <c r="LJ171"/>
      <c r="LK171"/>
      <c r="LL171"/>
      <c r="LM171"/>
      <c r="LN171"/>
      <c r="LO171"/>
      <c r="LP171"/>
      <c r="LQ171"/>
      <c r="LR171"/>
      <c r="LS171"/>
      <c r="LT171"/>
      <c r="LU171"/>
      <c r="LV171"/>
      <c r="LW171"/>
      <c r="LX171"/>
      <c r="LY171"/>
      <c r="LZ171"/>
      <c r="MA171"/>
      <c r="MB171"/>
      <c r="MC171"/>
      <c r="MD171"/>
      <c r="ME171"/>
      <c r="MF171"/>
      <c r="MG171"/>
      <c r="MH171"/>
      <c r="MI171"/>
      <c r="MJ171"/>
      <c r="MK171"/>
      <c r="ML171"/>
      <c r="MM171"/>
      <c r="MN171"/>
      <c r="MO171"/>
      <c r="MP171"/>
      <c r="MQ171"/>
      <c r="MR171"/>
      <c r="MS171"/>
      <c r="MT171"/>
      <c r="MU171"/>
      <c r="MV171"/>
      <c r="MW171"/>
      <c r="MX171"/>
      <c r="MY171"/>
      <c r="MZ171"/>
      <c r="NA171"/>
      <c r="NB171"/>
      <c r="NC171"/>
      <c r="ND171"/>
      <c r="NE171"/>
      <c r="NF171"/>
      <c r="NG171"/>
      <c r="NH171"/>
      <c r="NI171"/>
      <c r="NJ171"/>
      <c r="NK171"/>
      <c r="NL171"/>
      <c r="NM171"/>
      <c r="NN171"/>
      <c r="NO171"/>
      <c r="NP171"/>
      <c r="NQ171"/>
      <c r="NR171"/>
      <c r="NS171"/>
      <c r="NT171"/>
      <c r="NU171"/>
      <c r="NV171"/>
      <c r="NW171"/>
      <c r="NX171"/>
      <c r="NY171"/>
      <c r="NZ171"/>
      <c r="OA171"/>
      <c r="OB171"/>
      <c r="OC171"/>
      <c r="OD171"/>
      <c r="OE171"/>
      <c r="OF171"/>
      <c r="OG171"/>
      <c r="OH171"/>
      <c r="OI171"/>
      <c r="OJ171"/>
      <c r="OK171"/>
      <c r="OL171"/>
      <c r="OM171"/>
      <c r="ON171"/>
      <c r="OO171"/>
      <c r="OP171"/>
      <c r="OQ171"/>
      <c r="OR171"/>
      <c r="OS171"/>
      <c r="OT171"/>
      <c r="OU171"/>
      <c r="OV171"/>
      <c r="OW171"/>
      <c r="OX171"/>
      <c r="OY171"/>
      <c r="OZ171"/>
      <c r="PA171"/>
      <c r="PB171"/>
      <c r="PC171"/>
      <c r="PD171"/>
      <c r="PE171"/>
      <c r="PF171"/>
      <c r="PG171"/>
      <c r="PH171"/>
      <c r="PI171"/>
      <c r="PJ171"/>
      <c r="PK171"/>
      <c r="PL171"/>
      <c r="PM171"/>
      <c r="PN171"/>
      <c r="PO171"/>
      <c r="PP171"/>
      <c r="PQ171"/>
      <c r="PR171"/>
      <c r="PS171"/>
      <c r="PT171"/>
      <c r="PU171"/>
      <c r="PV171"/>
      <c r="PW171"/>
      <c r="PX171"/>
      <c r="PY171"/>
      <c r="PZ171"/>
      <c r="QA171"/>
      <c r="QB171"/>
      <c r="QC171"/>
      <c r="QD171"/>
      <c r="QE171"/>
      <c r="QF171"/>
      <c r="QG171"/>
      <c r="QH171"/>
      <c r="QI171"/>
      <c r="QJ171"/>
      <c r="QK171"/>
      <c r="QL171"/>
      <c r="QM171"/>
      <c r="QN171"/>
      <c r="QO171"/>
      <c r="QP171"/>
      <c r="QQ171"/>
      <c r="QR171"/>
      <c r="QS171"/>
      <c r="QT171"/>
      <c r="QU171"/>
      <c r="QV171"/>
      <c r="QW171"/>
      <c r="QX171"/>
      <c r="QY171"/>
      <c r="QZ171"/>
      <c r="RA171"/>
      <c r="RB171"/>
      <c r="RC171"/>
      <c r="RD171"/>
      <c r="RE171"/>
      <c r="RF171"/>
      <c r="RG171"/>
      <c r="RH171"/>
      <c r="RI171"/>
      <c r="RJ171"/>
      <c r="RK171"/>
      <c r="RL171"/>
      <c r="RM171"/>
      <c r="RN171"/>
      <c r="RO171"/>
      <c r="RP171"/>
      <c r="RQ171"/>
      <c r="RR171"/>
      <c r="RS171"/>
      <c r="RT171"/>
      <c r="RU171"/>
      <c r="RV171"/>
      <c r="RW171"/>
      <c r="RX171"/>
      <c r="RY171"/>
      <c r="RZ171"/>
      <c r="SA171"/>
      <c r="SB171"/>
      <c r="SC171"/>
      <c r="SD171"/>
      <c r="SE171"/>
      <c r="SF171"/>
      <c r="SG171"/>
      <c r="SH171"/>
      <c r="SI171"/>
      <c r="SJ171"/>
      <c r="SK171"/>
      <c r="SL171"/>
      <c r="SM171"/>
      <c r="SN171"/>
      <c r="SO171"/>
      <c r="SP171"/>
    </row>
    <row r="172" spans="1:510" ht="16.5" customHeight="1" x14ac:dyDescent="0.2">
      <c r="A172" s="20">
        <v>1323</v>
      </c>
      <c r="B172" s="20" t="s">
        <v>71</v>
      </c>
      <c r="C172" s="20" t="s">
        <v>298</v>
      </c>
      <c r="D172" s="20" t="s">
        <v>30</v>
      </c>
      <c r="E172" s="20" t="s">
        <v>1345</v>
      </c>
      <c r="F172" s="50" t="s">
        <v>304</v>
      </c>
      <c r="G172" s="20" t="s">
        <v>37</v>
      </c>
      <c r="H172" s="20" t="s">
        <v>35</v>
      </c>
      <c r="I172" s="20" t="s">
        <v>81</v>
      </c>
      <c r="J172" s="51" t="s">
        <v>300</v>
      </c>
      <c r="K172" s="20"/>
      <c r="L172" s="20"/>
      <c r="M172" s="20"/>
      <c r="N172" s="20"/>
      <c r="O172" s="23"/>
      <c r="P172" s="46"/>
      <c r="Q172" s="24"/>
      <c r="R172" s="25">
        <v>45658</v>
      </c>
      <c r="S172" s="20"/>
      <c r="T172" s="46">
        <f>51154748*12</f>
        <v>613856976</v>
      </c>
      <c r="U172" s="27" t="s">
        <v>39</v>
      </c>
      <c r="V172" s="28" t="s">
        <v>40</v>
      </c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  <c r="BA172"/>
      <c r="BB172"/>
      <c r="BC172"/>
      <c r="BD172"/>
      <c r="BE172"/>
      <c r="BF172"/>
      <c r="BG172"/>
      <c r="BH172"/>
      <c r="BI172"/>
      <c r="BJ172"/>
      <c r="BK172"/>
      <c r="BL172"/>
      <c r="BM172"/>
      <c r="BN172"/>
      <c r="BO172"/>
      <c r="BP172"/>
      <c r="BQ172"/>
      <c r="BR172"/>
      <c r="BS172"/>
      <c r="BT172"/>
      <c r="BU172"/>
      <c r="BV172"/>
      <c r="BW172"/>
      <c r="BX172"/>
      <c r="BY172"/>
      <c r="BZ172"/>
      <c r="CA172"/>
      <c r="CB172"/>
      <c r="CC172"/>
      <c r="CD172"/>
      <c r="CE172"/>
      <c r="CF172"/>
      <c r="CG172"/>
      <c r="CH172"/>
      <c r="CI172"/>
      <c r="CJ172"/>
      <c r="CK172"/>
      <c r="CL172"/>
      <c r="CM172"/>
      <c r="CN172"/>
      <c r="CO172"/>
      <c r="CP172"/>
      <c r="CQ172"/>
      <c r="CR172"/>
      <c r="CS172"/>
      <c r="CT172"/>
      <c r="CU172"/>
      <c r="CV172"/>
      <c r="CW172"/>
      <c r="CX172"/>
      <c r="CY172"/>
      <c r="CZ172"/>
      <c r="DA172"/>
      <c r="DB172"/>
      <c r="DC172"/>
      <c r="DD172"/>
      <c r="DE172"/>
      <c r="DF172"/>
      <c r="DG172"/>
      <c r="DH172"/>
      <c r="DI172"/>
      <c r="DJ172"/>
      <c r="DK172"/>
      <c r="DL172"/>
      <c r="DM172"/>
      <c r="DN172"/>
      <c r="DO172"/>
      <c r="DP172"/>
      <c r="DQ172"/>
      <c r="DR172"/>
      <c r="DS172"/>
      <c r="DT172"/>
      <c r="DU172"/>
      <c r="DV172"/>
      <c r="DW172"/>
      <c r="DX172"/>
      <c r="DY172"/>
      <c r="DZ172"/>
      <c r="EA172"/>
      <c r="EB172"/>
      <c r="EC172"/>
      <c r="ED172"/>
      <c r="EE172"/>
      <c r="EF172"/>
      <c r="EG172"/>
      <c r="EH172"/>
      <c r="EI172"/>
      <c r="EJ172"/>
      <c r="EK172"/>
      <c r="EL172"/>
      <c r="EM172"/>
      <c r="EN172"/>
      <c r="EO172"/>
      <c r="EP172"/>
      <c r="EQ172"/>
      <c r="ER172"/>
      <c r="ES172"/>
      <c r="ET172"/>
      <c r="EU172"/>
      <c r="EV172"/>
      <c r="EW172"/>
      <c r="EX172"/>
      <c r="EY172"/>
      <c r="EZ172"/>
      <c r="FA172"/>
      <c r="FB172"/>
      <c r="FC172"/>
      <c r="FD172"/>
      <c r="FE172"/>
      <c r="FF172"/>
      <c r="FG172"/>
      <c r="FH172"/>
      <c r="FI172"/>
      <c r="FJ172"/>
      <c r="FK172"/>
      <c r="FL172"/>
      <c r="FM172"/>
      <c r="FN172"/>
      <c r="FO172"/>
      <c r="FP172"/>
      <c r="FQ172"/>
      <c r="FR172"/>
      <c r="FS172"/>
      <c r="FT172"/>
      <c r="FU172"/>
      <c r="FV172"/>
      <c r="FW172"/>
      <c r="FX172"/>
      <c r="FY172"/>
      <c r="FZ172"/>
      <c r="GA172"/>
      <c r="GB172"/>
      <c r="GC172"/>
      <c r="GD172"/>
      <c r="GE172"/>
      <c r="GF172"/>
      <c r="GG172"/>
      <c r="GH172"/>
      <c r="GI172"/>
      <c r="GJ172"/>
      <c r="GK172"/>
      <c r="GL172"/>
      <c r="GM172"/>
      <c r="GN172"/>
      <c r="GO172"/>
      <c r="GP172"/>
      <c r="GQ172"/>
      <c r="GR172"/>
      <c r="GS172"/>
      <c r="GT172"/>
      <c r="GU172"/>
      <c r="GV172"/>
      <c r="GW172"/>
      <c r="GX172"/>
      <c r="GY172"/>
      <c r="GZ172"/>
      <c r="HA172"/>
      <c r="HB172"/>
      <c r="HC172"/>
      <c r="HD172"/>
      <c r="HE172"/>
      <c r="HF172"/>
      <c r="HG172"/>
      <c r="HH172"/>
      <c r="HI172"/>
      <c r="HJ172"/>
      <c r="HK172"/>
      <c r="HL172"/>
      <c r="HM172"/>
      <c r="HN172"/>
      <c r="HO172"/>
      <c r="HP172"/>
      <c r="HQ172"/>
      <c r="HR172"/>
      <c r="HS172"/>
      <c r="HT172"/>
      <c r="HU172"/>
      <c r="HV172"/>
      <c r="HW172"/>
      <c r="HX172"/>
      <c r="HY172"/>
      <c r="HZ172"/>
      <c r="IA172"/>
      <c r="IB172"/>
      <c r="IC172"/>
      <c r="ID172"/>
      <c r="IE172"/>
      <c r="IF172"/>
      <c r="IG172"/>
      <c r="IH172"/>
      <c r="II172"/>
      <c r="IJ172"/>
      <c r="IK172"/>
      <c r="IL172"/>
      <c r="IM172"/>
      <c r="IN172"/>
      <c r="IO172"/>
      <c r="IP172"/>
      <c r="IQ172"/>
      <c r="IR172"/>
      <c r="IS172"/>
      <c r="IT172"/>
      <c r="IU172"/>
      <c r="IV172"/>
      <c r="IW172"/>
      <c r="IX172"/>
      <c r="IY172"/>
      <c r="IZ172"/>
      <c r="JA172"/>
      <c r="JB172"/>
      <c r="JC172"/>
      <c r="JD172"/>
      <c r="JE172"/>
      <c r="JF172"/>
      <c r="JG172"/>
      <c r="JH172"/>
      <c r="JI172"/>
      <c r="JJ172"/>
      <c r="JK172"/>
      <c r="JL172"/>
      <c r="JM172"/>
      <c r="JN172"/>
      <c r="JO172"/>
      <c r="JP172"/>
      <c r="JQ172"/>
      <c r="JR172"/>
      <c r="JS172"/>
      <c r="JT172"/>
      <c r="JU172"/>
      <c r="JV172"/>
      <c r="JW172"/>
      <c r="JX172"/>
      <c r="JY172"/>
      <c r="JZ172"/>
      <c r="KA172"/>
      <c r="KB172"/>
      <c r="KC172"/>
      <c r="KD172"/>
      <c r="KE172"/>
      <c r="KF172"/>
      <c r="KG172"/>
      <c r="KH172"/>
      <c r="KI172"/>
      <c r="KJ172"/>
      <c r="KK172"/>
      <c r="KL172"/>
      <c r="KM172"/>
      <c r="KN172"/>
      <c r="KO172"/>
      <c r="KP172"/>
      <c r="KQ172"/>
      <c r="KR172"/>
      <c r="KS172"/>
      <c r="KT172"/>
      <c r="KU172"/>
      <c r="KV172"/>
      <c r="KW172"/>
      <c r="KX172"/>
      <c r="KY172"/>
      <c r="KZ172"/>
      <c r="LA172"/>
      <c r="LB172"/>
      <c r="LC172"/>
      <c r="LD172"/>
      <c r="LE172"/>
      <c r="LF172"/>
      <c r="LG172"/>
      <c r="LH172"/>
      <c r="LI172"/>
      <c r="LJ172"/>
      <c r="LK172"/>
      <c r="LL172"/>
      <c r="LM172"/>
      <c r="LN172"/>
      <c r="LO172"/>
      <c r="LP172"/>
      <c r="LQ172"/>
      <c r="LR172"/>
      <c r="LS172"/>
      <c r="LT172"/>
      <c r="LU172"/>
      <c r="LV172"/>
      <c r="LW172"/>
      <c r="LX172"/>
      <c r="LY172"/>
      <c r="LZ172"/>
      <c r="MA172"/>
      <c r="MB172"/>
      <c r="MC172"/>
      <c r="MD172"/>
      <c r="ME172"/>
      <c r="MF172"/>
      <c r="MG172"/>
      <c r="MH172"/>
      <c r="MI172"/>
      <c r="MJ172"/>
      <c r="MK172"/>
      <c r="ML172"/>
      <c r="MM172"/>
      <c r="MN172"/>
      <c r="MO172"/>
      <c r="MP172"/>
      <c r="MQ172"/>
      <c r="MR172"/>
      <c r="MS172"/>
      <c r="MT172"/>
      <c r="MU172"/>
      <c r="MV172"/>
      <c r="MW172"/>
      <c r="MX172"/>
      <c r="MY172"/>
      <c r="MZ172"/>
      <c r="NA172"/>
      <c r="NB172"/>
      <c r="NC172"/>
      <c r="ND172"/>
      <c r="NE172"/>
      <c r="NF172"/>
      <c r="NG172"/>
      <c r="NH172"/>
      <c r="NI172"/>
      <c r="NJ172"/>
      <c r="NK172"/>
      <c r="NL172"/>
      <c r="NM172"/>
      <c r="NN172"/>
      <c r="NO172"/>
      <c r="NP172"/>
      <c r="NQ172"/>
      <c r="NR172"/>
      <c r="NS172"/>
      <c r="NT172"/>
      <c r="NU172"/>
      <c r="NV172"/>
      <c r="NW172"/>
      <c r="NX172"/>
      <c r="NY172"/>
      <c r="NZ172"/>
      <c r="OA172"/>
      <c r="OB172"/>
      <c r="OC172"/>
      <c r="OD172"/>
      <c r="OE172"/>
      <c r="OF172"/>
      <c r="OG172"/>
      <c r="OH172"/>
      <c r="OI172"/>
      <c r="OJ172"/>
      <c r="OK172"/>
      <c r="OL172"/>
      <c r="OM172"/>
      <c r="ON172"/>
      <c r="OO172"/>
      <c r="OP172"/>
      <c r="OQ172"/>
      <c r="OR172"/>
      <c r="OS172"/>
      <c r="OT172"/>
      <c r="OU172"/>
      <c r="OV172"/>
      <c r="OW172"/>
      <c r="OX172"/>
      <c r="OY172"/>
      <c r="OZ172"/>
      <c r="PA172"/>
      <c r="PB172"/>
      <c r="PC172"/>
      <c r="PD172"/>
      <c r="PE172"/>
      <c r="PF172"/>
      <c r="PG172"/>
      <c r="PH172"/>
      <c r="PI172"/>
      <c r="PJ172"/>
      <c r="PK172"/>
      <c r="PL172"/>
      <c r="PM172"/>
      <c r="PN172"/>
      <c r="PO172"/>
      <c r="PP172"/>
      <c r="PQ172"/>
      <c r="PR172"/>
      <c r="PS172"/>
      <c r="PT172"/>
      <c r="PU172"/>
      <c r="PV172"/>
      <c r="PW172"/>
      <c r="PX172"/>
      <c r="PY172"/>
      <c r="PZ172"/>
      <c r="QA172"/>
      <c r="QB172"/>
      <c r="QC172"/>
      <c r="QD172"/>
      <c r="QE172"/>
      <c r="QF172"/>
      <c r="QG172"/>
      <c r="QH172"/>
      <c r="QI172"/>
      <c r="QJ172"/>
      <c r="QK172"/>
      <c r="QL172"/>
      <c r="QM172"/>
      <c r="QN172"/>
      <c r="QO172"/>
      <c r="QP172"/>
      <c r="QQ172"/>
      <c r="QR172"/>
      <c r="QS172"/>
      <c r="QT172"/>
      <c r="QU172"/>
      <c r="QV172"/>
      <c r="QW172"/>
      <c r="QX172"/>
      <c r="QY172"/>
      <c r="QZ172"/>
      <c r="RA172"/>
      <c r="RB172"/>
      <c r="RC172"/>
      <c r="RD172"/>
      <c r="RE172"/>
      <c r="RF172"/>
      <c r="RG172"/>
      <c r="RH172"/>
      <c r="RI172"/>
      <c r="RJ172"/>
      <c r="RK172"/>
      <c r="RL172"/>
      <c r="RM172"/>
      <c r="RN172"/>
      <c r="RO172"/>
      <c r="RP172"/>
      <c r="RQ172"/>
      <c r="RR172"/>
      <c r="RS172"/>
      <c r="RT172"/>
      <c r="RU172"/>
      <c r="RV172"/>
      <c r="RW172"/>
      <c r="RX172"/>
      <c r="RY172"/>
      <c r="RZ172"/>
      <c r="SA172"/>
      <c r="SB172"/>
      <c r="SC172"/>
      <c r="SD172"/>
      <c r="SE172"/>
      <c r="SF172"/>
      <c r="SG172"/>
      <c r="SH172"/>
      <c r="SI172"/>
      <c r="SJ172"/>
      <c r="SK172"/>
      <c r="SL172"/>
      <c r="SM172"/>
      <c r="SN172"/>
      <c r="SO172"/>
      <c r="SP172"/>
    </row>
    <row r="173" spans="1:510" ht="16.5" customHeight="1" x14ac:dyDescent="0.2">
      <c r="A173" s="20">
        <v>1328</v>
      </c>
      <c r="B173" s="20" t="s">
        <v>71</v>
      </c>
      <c r="C173" s="20" t="s">
        <v>298</v>
      </c>
      <c r="D173" s="20" t="s">
        <v>30</v>
      </c>
      <c r="E173" s="20" t="s">
        <v>1345</v>
      </c>
      <c r="F173" s="51" t="s">
        <v>305</v>
      </c>
      <c r="G173" s="20" t="s">
        <v>42</v>
      </c>
      <c r="H173" s="20" t="s">
        <v>35</v>
      </c>
      <c r="I173" s="20" t="s">
        <v>81</v>
      </c>
      <c r="J173" s="51" t="s">
        <v>306</v>
      </c>
      <c r="K173" s="20"/>
      <c r="L173" s="20"/>
      <c r="M173" s="20"/>
      <c r="N173" s="20"/>
      <c r="O173" s="23"/>
      <c r="P173" s="46"/>
      <c r="Q173" s="24"/>
      <c r="R173" s="25">
        <v>45658</v>
      </c>
      <c r="S173" s="20"/>
      <c r="T173" s="46">
        <f>78780000*12</f>
        <v>945360000</v>
      </c>
      <c r="U173" s="27" t="s">
        <v>39</v>
      </c>
      <c r="V173" s="28" t="s">
        <v>40</v>
      </c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/>
      <c r="BA173"/>
      <c r="BB173"/>
      <c r="BC173"/>
      <c r="BD173"/>
      <c r="BE173"/>
      <c r="BF173"/>
      <c r="BG173"/>
      <c r="BH173"/>
      <c r="BI173"/>
      <c r="BJ173"/>
      <c r="BK173"/>
      <c r="BL173"/>
      <c r="BM173"/>
      <c r="BN173"/>
      <c r="BO173"/>
      <c r="BP173"/>
      <c r="BQ173"/>
      <c r="BR173"/>
      <c r="BS173"/>
      <c r="BT173"/>
      <c r="BU173"/>
      <c r="BV173"/>
      <c r="BW173"/>
      <c r="BX173"/>
      <c r="BY173"/>
      <c r="BZ173"/>
      <c r="CA173"/>
      <c r="CB173"/>
      <c r="CC173"/>
      <c r="CD173"/>
      <c r="CE173"/>
      <c r="CF173"/>
      <c r="CG173"/>
      <c r="CH173"/>
      <c r="CI173"/>
      <c r="CJ173"/>
      <c r="CK173"/>
      <c r="CL173"/>
      <c r="CM173"/>
      <c r="CN173"/>
      <c r="CO173"/>
      <c r="CP173"/>
      <c r="CQ173"/>
      <c r="CR173"/>
      <c r="CS173"/>
      <c r="CT173"/>
      <c r="CU173"/>
      <c r="CV173"/>
      <c r="CW173"/>
      <c r="CX173"/>
      <c r="CY173"/>
      <c r="CZ173"/>
      <c r="DA173"/>
      <c r="DB173"/>
      <c r="DC173"/>
      <c r="DD173"/>
      <c r="DE173"/>
      <c r="DF173"/>
      <c r="DG173"/>
      <c r="DH173"/>
      <c r="DI173"/>
      <c r="DJ173"/>
      <c r="DK173"/>
      <c r="DL173"/>
      <c r="DM173"/>
      <c r="DN173"/>
      <c r="DO173"/>
      <c r="DP173"/>
      <c r="DQ173"/>
      <c r="DR173"/>
      <c r="DS173"/>
      <c r="DT173"/>
      <c r="DU173"/>
      <c r="DV173"/>
      <c r="DW173"/>
      <c r="DX173"/>
      <c r="DY173"/>
      <c r="DZ173"/>
      <c r="EA173"/>
      <c r="EB173"/>
      <c r="EC173"/>
      <c r="ED173"/>
      <c r="EE173"/>
      <c r="EF173"/>
      <c r="EG173"/>
      <c r="EH173"/>
      <c r="EI173"/>
      <c r="EJ173"/>
      <c r="EK173"/>
      <c r="EL173"/>
      <c r="EM173"/>
      <c r="EN173"/>
      <c r="EO173"/>
      <c r="EP173"/>
      <c r="EQ173"/>
      <c r="ER173"/>
      <c r="ES173"/>
      <c r="ET173"/>
      <c r="EU173"/>
      <c r="EV173"/>
      <c r="EW173"/>
      <c r="EX173"/>
      <c r="EY173"/>
      <c r="EZ173"/>
      <c r="FA173"/>
      <c r="FB173"/>
      <c r="FC173"/>
      <c r="FD173"/>
      <c r="FE173"/>
      <c r="FF173"/>
      <c r="FG173"/>
      <c r="FH173"/>
      <c r="FI173"/>
      <c r="FJ173"/>
      <c r="FK173"/>
      <c r="FL173"/>
      <c r="FM173"/>
      <c r="FN173"/>
      <c r="FO173"/>
      <c r="FP173"/>
      <c r="FQ173"/>
      <c r="FR173"/>
      <c r="FS173"/>
      <c r="FT173"/>
      <c r="FU173"/>
      <c r="FV173"/>
      <c r="FW173"/>
      <c r="FX173"/>
      <c r="FY173"/>
      <c r="FZ173"/>
      <c r="GA173"/>
      <c r="GB173"/>
      <c r="GC173"/>
      <c r="GD173"/>
      <c r="GE173"/>
      <c r="GF173"/>
      <c r="GG173"/>
      <c r="GH173"/>
      <c r="GI173"/>
      <c r="GJ173"/>
      <c r="GK173"/>
      <c r="GL173"/>
      <c r="GM173"/>
      <c r="GN173"/>
      <c r="GO173"/>
      <c r="GP173"/>
      <c r="GQ173"/>
      <c r="GR173"/>
      <c r="GS173"/>
      <c r="GT173"/>
      <c r="GU173"/>
      <c r="GV173"/>
      <c r="GW173"/>
      <c r="GX173"/>
      <c r="GY173"/>
      <c r="GZ173"/>
      <c r="HA173"/>
      <c r="HB173"/>
      <c r="HC173"/>
      <c r="HD173"/>
      <c r="HE173"/>
      <c r="HF173"/>
      <c r="HG173"/>
      <c r="HH173"/>
      <c r="HI173"/>
      <c r="HJ173"/>
      <c r="HK173"/>
      <c r="HL173"/>
      <c r="HM173"/>
      <c r="HN173"/>
      <c r="HO173"/>
      <c r="HP173"/>
      <c r="HQ173"/>
      <c r="HR173"/>
      <c r="HS173"/>
      <c r="HT173"/>
      <c r="HU173"/>
      <c r="HV173"/>
      <c r="HW173"/>
      <c r="HX173"/>
      <c r="HY173"/>
      <c r="HZ173"/>
      <c r="IA173"/>
      <c r="IB173"/>
      <c r="IC173"/>
      <c r="ID173"/>
      <c r="IE173"/>
      <c r="IF173"/>
      <c r="IG173"/>
      <c r="IH173"/>
      <c r="II173"/>
      <c r="IJ173"/>
      <c r="IK173"/>
      <c r="IL173"/>
      <c r="IM173"/>
      <c r="IN173"/>
      <c r="IO173"/>
      <c r="IP173"/>
      <c r="IQ173"/>
      <c r="IR173"/>
      <c r="IS173"/>
      <c r="IT173"/>
      <c r="IU173"/>
      <c r="IV173"/>
      <c r="IW173"/>
      <c r="IX173"/>
      <c r="IY173"/>
      <c r="IZ173"/>
      <c r="JA173"/>
      <c r="JB173"/>
      <c r="JC173"/>
      <c r="JD173"/>
      <c r="JE173"/>
      <c r="JF173"/>
      <c r="JG173"/>
      <c r="JH173"/>
      <c r="JI173"/>
      <c r="JJ173"/>
      <c r="JK173"/>
      <c r="JL173"/>
      <c r="JM173"/>
      <c r="JN173"/>
      <c r="JO173"/>
      <c r="JP173"/>
      <c r="JQ173"/>
      <c r="JR173"/>
      <c r="JS173"/>
      <c r="JT173"/>
      <c r="JU173"/>
      <c r="JV173"/>
      <c r="JW173"/>
      <c r="JX173"/>
      <c r="JY173"/>
      <c r="JZ173"/>
      <c r="KA173"/>
      <c r="KB173"/>
      <c r="KC173"/>
      <c r="KD173"/>
      <c r="KE173"/>
      <c r="KF173"/>
      <c r="KG173"/>
      <c r="KH173"/>
      <c r="KI173"/>
      <c r="KJ173"/>
      <c r="KK173"/>
      <c r="KL173"/>
      <c r="KM173"/>
      <c r="KN173"/>
      <c r="KO173"/>
      <c r="KP173"/>
      <c r="KQ173"/>
      <c r="KR173"/>
      <c r="KS173"/>
      <c r="KT173"/>
      <c r="KU173"/>
      <c r="KV173"/>
      <c r="KW173"/>
      <c r="KX173"/>
      <c r="KY173"/>
      <c r="KZ173"/>
      <c r="LA173"/>
      <c r="LB173"/>
      <c r="LC173"/>
      <c r="LD173"/>
      <c r="LE173"/>
      <c r="LF173"/>
      <c r="LG173"/>
      <c r="LH173"/>
      <c r="LI173"/>
      <c r="LJ173"/>
      <c r="LK173"/>
      <c r="LL173"/>
      <c r="LM173"/>
      <c r="LN173"/>
      <c r="LO173"/>
      <c r="LP173"/>
      <c r="LQ173"/>
      <c r="LR173"/>
      <c r="LS173"/>
      <c r="LT173"/>
      <c r="LU173"/>
      <c r="LV173"/>
      <c r="LW173"/>
      <c r="LX173"/>
      <c r="LY173"/>
      <c r="LZ173"/>
      <c r="MA173"/>
      <c r="MB173"/>
      <c r="MC173"/>
      <c r="MD173"/>
      <c r="ME173"/>
      <c r="MF173"/>
      <c r="MG173"/>
      <c r="MH173"/>
      <c r="MI173"/>
      <c r="MJ173"/>
      <c r="MK173"/>
      <c r="ML173"/>
      <c r="MM173"/>
      <c r="MN173"/>
      <c r="MO173"/>
      <c r="MP173"/>
      <c r="MQ173"/>
      <c r="MR173"/>
      <c r="MS173"/>
      <c r="MT173"/>
      <c r="MU173"/>
      <c r="MV173"/>
      <c r="MW173"/>
      <c r="MX173"/>
      <c r="MY173"/>
      <c r="MZ173"/>
      <c r="NA173"/>
      <c r="NB173"/>
      <c r="NC173"/>
      <c r="ND173"/>
      <c r="NE173"/>
      <c r="NF173"/>
      <c r="NG173"/>
      <c r="NH173"/>
      <c r="NI173"/>
      <c r="NJ173"/>
      <c r="NK173"/>
      <c r="NL173"/>
      <c r="NM173"/>
      <c r="NN173"/>
      <c r="NO173"/>
      <c r="NP173"/>
      <c r="NQ173"/>
      <c r="NR173"/>
      <c r="NS173"/>
      <c r="NT173"/>
      <c r="NU173"/>
      <c r="NV173"/>
      <c r="NW173"/>
      <c r="NX173"/>
      <c r="NY173"/>
      <c r="NZ173"/>
      <c r="OA173"/>
      <c r="OB173"/>
      <c r="OC173"/>
      <c r="OD173"/>
      <c r="OE173"/>
      <c r="OF173"/>
      <c r="OG173"/>
      <c r="OH173"/>
      <c r="OI173"/>
      <c r="OJ173"/>
      <c r="OK173"/>
      <c r="OL173"/>
      <c r="OM173"/>
      <c r="ON173"/>
      <c r="OO173"/>
      <c r="OP173"/>
      <c r="OQ173"/>
      <c r="OR173"/>
      <c r="OS173"/>
      <c r="OT173"/>
      <c r="OU173"/>
      <c r="OV173"/>
      <c r="OW173"/>
      <c r="OX173"/>
      <c r="OY173"/>
      <c r="OZ173"/>
      <c r="PA173"/>
      <c r="PB173"/>
      <c r="PC173"/>
      <c r="PD173"/>
      <c r="PE173"/>
      <c r="PF173"/>
      <c r="PG173"/>
      <c r="PH173"/>
      <c r="PI173"/>
      <c r="PJ173"/>
      <c r="PK173"/>
      <c r="PL173"/>
      <c r="PM173"/>
      <c r="PN173"/>
      <c r="PO173"/>
      <c r="PP173"/>
      <c r="PQ173"/>
      <c r="PR173"/>
      <c r="PS173"/>
      <c r="PT173"/>
      <c r="PU173"/>
      <c r="PV173"/>
      <c r="PW173"/>
      <c r="PX173"/>
      <c r="PY173"/>
      <c r="PZ173"/>
      <c r="QA173"/>
      <c r="QB173"/>
      <c r="QC173"/>
      <c r="QD173"/>
      <c r="QE173"/>
      <c r="QF173"/>
      <c r="QG173"/>
      <c r="QH173"/>
      <c r="QI173"/>
      <c r="QJ173"/>
      <c r="QK173"/>
      <c r="QL173"/>
      <c r="QM173"/>
      <c r="QN173"/>
      <c r="QO173"/>
      <c r="QP173"/>
      <c r="QQ173"/>
      <c r="QR173"/>
      <c r="QS173"/>
      <c r="QT173"/>
      <c r="QU173"/>
      <c r="QV173"/>
      <c r="QW173"/>
      <c r="QX173"/>
      <c r="QY173"/>
      <c r="QZ173"/>
      <c r="RA173"/>
      <c r="RB173"/>
      <c r="RC173"/>
      <c r="RD173"/>
      <c r="RE173"/>
      <c r="RF173"/>
      <c r="RG173"/>
      <c r="RH173"/>
      <c r="RI173"/>
      <c r="RJ173"/>
      <c r="RK173"/>
      <c r="RL173"/>
      <c r="RM173"/>
      <c r="RN173"/>
      <c r="RO173"/>
      <c r="RP173"/>
      <c r="RQ173"/>
      <c r="RR173"/>
      <c r="RS173"/>
      <c r="RT173"/>
      <c r="RU173"/>
      <c r="RV173"/>
      <c r="RW173"/>
      <c r="RX173"/>
      <c r="RY173"/>
      <c r="RZ173"/>
      <c r="SA173"/>
      <c r="SB173"/>
      <c r="SC173"/>
      <c r="SD173"/>
      <c r="SE173"/>
      <c r="SF173"/>
      <c r="SG173"/>
      <c r="SH173"/>
      <c r="SI173"/>
      <c r="SJ173"/>
      <c r="SK173"/>
      <c r="SL173"/>
      <c r="SM173"/>
      <c r="SN173"/>
      <c r="SO173"/>
      <c r="SP173"/>
    </row>
    <row r="174" spans="1:510" ht="16.5" customHeight="1" x14ac:dyDescent="0.2">
      <c r="A174" s="20">
        <v>1329</v>
      </c>
      <c r="B174" s="20" t="s">
        <v>71</v>
      </c>
      <c r="C174" s="20" t="s">
        <v>307</v>
      </c>
      <c r="D174" s="20" t="s">
        <v>30</v>
      </c>
      <c r="E174" s="20" t="s">
        <v>1345</v>
      </c>
      <c r="F174" s="50" t="s">
        <v>301</v>
      </c>
      <c r="G174" s="20" t="s">
        <v>84</v>
      </c>
      <c r="H174" s="20" t="s">
        <v>35</v>
      </c>
      <c r="I174" s="20" t="s">
        <v>81</v>
      </c>
      <c r="J174" s="51" t="s">
        <v>308</v>
      </c>
      <c r="K174" s="20"/>
      <c r="L174" s="20"/>
      <c r="M174" s="20"/>
      <c r="N174" s="20"/>
      <c r="O174" s="23">
        <v>45000000</v>
      </c>
      <c r="P174" s="23"/>
      <c r="Q174" s="24"/>
      <c r="R174" s="25">
        <v>45658</v>
      </c>
      <c r="S174" s="20"/>
      <c r="T174" s="46">
        <f>O174</f>
        <v>45000000</v>
      </c>
      <c r="U174" s="27" t="s">
        <v>39</v>
      </c>
      <c r="V174" s="28" t="s">
        <v>40</v>
      </c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  <c r="AU174"/>
      <c r="AV174"/>
      <c r="AW174"/>
      <c r="AX174"/>
      <c r="AY174"/>
      <c r="AZ174"/>
      <c r="BA174"/>
      <c r="BB174"/>
      <c r="BC174"/>
      <c r="BD174"/>
      <c r="BE174"/>
      <c r="BF174"/>
      <c r="BG174"/>
      <c r="BH174"/>
      <c r="BI174"/>
      <c r="BJ174"/>
      <c r="BK174"/>
      <c r="BL174"/>
      <c r="BM174"/>
      <c r="BN174"/>
      <c r="BO174"/>
      <c r="BP174"/>
      <c r="BQ174"/>
      <c r="BR174"/>
      <c r="BS174"/>
      <c r="BT174"/>
      <c r="BU174"/>
      <c r="BV174"/>
      <c r="BW174"/>
      <c r="BX174"/>
      <c r="BY174"/>
      <c r="BZ174"/>
      <c r="CA174"/>
      <c r="CB174"/>
      <c r="CC174"/>
      <c r="CD174"/>
      <c r="CE174"/>
      <c r="CF174"/>
      <c r="CG174"/>
      <c r="CH174"/>
      <c r="CI174"/>
      <c r="CJ174"/>
      <c r="CK174"/>
      <c r="CL174"/>
      <c r="CM174"/>
      <c r="CN174"/>
      <c r="CO174"/>
      <c r="CP174"/>
      <c r="CQ174"/>
      <c r="CR174"/>
      <c r="CS174"/>
      <c r="CT174"/>
      <c r="CU174"/>
      <c r="CV174"/>
      <c r="CW174"/>
      <c r="CX174"/>
      <c r="CY174"/>
      <c r="CZ174"/>
      <c r="DA174"/>
      <c r="DB174"/>
      <c r="DC174"/>
      <c r="DD174"/>
      <c r="DE174"/>
      <c r="DF174"/>
      <c r="DG174"/>
      <c r="DH174"/>
      <c r="DI174"/>
      <c r="DJ174"/>
      <c r="DK174"/>
      <c r="DL174"/>
      <c r="DM174"/>
      <c r="DN174"/>
      <c r="DO174"/>
      <c r="DP174"/>
      <c r="DQ174"/>
      <c r="DR174"/>
      <c r="DS174"/>
      <c r="DT174"/>
      <c r="DU174"/>
      <c r="DV174"/>
      <c r="DW174"/>
      <c r="DX174"/>
      <c r="DY174"/>
      <c r="DZ174"/>
      <c r="EA174"/>
      <c r="EB174"/>
      <c r="EC174"/>
      <c r="ED174"/>
      <c r="EE174"/>
      <c r="EF174"/>
      <c r="EG174"/>
      <c r="EH174"/>
      <c r="EI174"/>
      <c r="EJ174"/>
      <c r="EK174"/>
      <c r="EL174"/>
      <c r="EM174"/>
      <c r="EN174"/>
      <c r="EO174"/>
      <c r="EP174"/>
      <c r="EQ174"/>
      <c r="ER174"/>
      <c r="ES174"/>
      <c r="ET174"/>
      <c r="EU174"/>
      <c r="EV174"/>
      <c r="EW174"/>
      <c r="EX174"/>
      <c r="EY174"/>
      <c r="EZ174"/>
      <c r="FA174"/>
      <c r="FB174"/>
      <c r="FC174"/>
      <c r="FD174"/>
      <c r="FE174"/>
      <c r="FF174"/>
      <c r="FG174"/>
      <c r="FH174"/>
      <c r="FI174"/>
      <c r="FJ174"/>
      <c r="FK174"/>
      <c r="FL174"/>
      <c r="FM174"/>
      <c r="FN174"/>
      <c r="FO174"/>
      <c r="FP174"/>
      <c r="FQ174"/>
      <c r="FR174"/>
      <c r="FS174"/>
      <c r="FT174"/>
      <c r="FU174"/>
      <c r="FV174"/>
      <c r="FW174"/>
      <c r="FX174"/>
      <c r="FY174"/>
      <c r="FZ174"/>
      <c r="GA174"/>
      <c r="GB174"/>
      <c r="GC174"/>
      <c r="GD174"/>
      <c r="GE174"/>
      <c r="GF174"/>
      <c r="GG174"/>
      <c r="GH174"/>
      <c r="GI174"/>
      <c r="GJ174"/>
      <c r="GK174"/>
      <c r="GL174"/>
      <c r="GM174"/>
      <c r="GN174"/>
      <c r="GO174"/>
      <c r="GP174"/>
      <c r="GQ174"/>
      <c r="GR174"/>
      <c r="GS174"/>
      <c r="GT174"/>
      <c r="GU174"/>
      <c r="GV174"/>
      <c r="GW174"/>
      <c r="GX174"/>
      <c r="GY174"/>
      <c r="GZ174"/>
      <c r="HA174"/>
      <c r="HB174"/>
      <c r="HC174"/>
      <c r="HD174"/>
      <c r="HE174"/>
      <c r="HF174"/>
      <c r="HG174"/>
      <c r="HH174"/>
      <c r="HI174"/>
      <c r="HJ174"/>
      <c r="HK174"/>
      <c r="HL174"/>
      <c r="HM174"/>
      <c r="HN174"/>
      <c r="HO174"/>
      <c r="HP174"/>
      <c r="HQ174"/>
      <c r="HR174"/>
      <c r="HS174"/>
      <c r="HT174"/>
      <c r="HU174"/>
      <c r="HV174"/>
      <c r="HW174"/>
      <c r="HX174"/>
      <c r="HY174"/>
      <c r="HZ174"/>
      <c r="IA174"/>
      <c r="IB174"/>
      <c r="IC174"/>
      <c r="ID174"/>
      <c r="IE174"/>
      <c r="IF174"/>
      <c r="IG174"/>
      <c r="IH174"/>
      <c r="II174"/>
      <c r="IJ174"/>
      <c r="IK174"/>
      <c r="IL174"/>
      <c r="IM174"/>
      <c r="IN174"/>
      <c r="IO174"/>
      <c r="IP174"/>
      <c r="IQ174"/>
      <c r="IR174"/>
      <c r="IS174"/>
      <c r="IT174"/>
      <c r="IU174"/>
      <c r="IV174"/>
      <c r="IW174"/>
      <c r="IX174"/>
      <c r="IY174"/>
      <c r="IZ174"/>
      <c r="JA174"/>
      <c r="JB174"/>
      <c r="JC174"/>
      <c r="JD174"/>
      <c r="JE174"/>
      <c r="JF174"/>
      <c r="JG174"/>
      <c r="JH174"/>
      <c r="JI174"/>
      <c r="JJ174"/>
      <c r="JK174"/>
      <c r="JL174"/>
      <c r="JM174"/>
      <c r="JN174"/>
      <c r="JO174"/>
      <c r="JP174"/>
      <c r="JQ174"/>
      <c r="JR174"/>
      <c r="JS174"/>
      <c r="JT174"/>
      <c r="JU174"/>
      <c r="JV174"/>
      <c r="JW174"/>
      <c r="JX174"/>
      <c r="JY174"/>
      <c r="JZ174"/>
      <c r="KA174"/>
      <c r="KB174"/>
      <c r="KC174"/>
      <c r="KD174"/>
      <c r="KE174"/>
      <c r="KF174"/>
      <c r="KG174"/>
      <c r="KH174"/>
      <c r="KI174"/>
      <c r="KJ174"/>
      <c r="KK174"/>
      <c r="KL174"/>
      <c r="KM174"/>
      <c r="KN174"/>
      <c r="KO174"/>
      <c r="KP174"/>
      <c r="KQ174"/>
      <c r="KR174"/>
      <c r="KS174"/>
      <c r="KT174"/>
      <c r="KU174"/>
      <c r="KV174"/>
      <c r="KW174"/>
      <c r="KX174"/>
      <c r="KY174"/>
      <c r="KZ174"/>
      <c r="LA174"/>
      <c r="LB174"/>
      <c r="LC174"/>
      <c r="LD174"/>
      <c r="LE174"/>
      <c r="LF174"/>
      <c r="LG174"/>
      <c r="LH174"/>
      <c r="LI174"/>
      <c r="LJ174"/>
      <c r="LK174"/>
      <c r="LL174"/>
      <c r="LM174"/>
      <c r="LN174"/>
      <c r="LO174"/>
      <c r="LP174"/>
      <c r="LQ174"/>
      <c r="LR174"/>
      <c r="LS174"/>
      <c r="LT174"/>
      <c r="LU174"/>
      <c r="LV174"/>
      <c r="LW174"/>
      <c r="LX174"/>
      <c r="LY174"/>
      <c r="LZ174"/>
      <c r="MA174"/>
      <c r="MB174"/>
      <c r="MC174"/>
      <c r="MD174"/>
      <c r="ME174"/>
      <c r="MF174"/>
      <c r="MG174"/>
      <c r="MH174"/>
      <c r="MI174"/>
      <c r="MJ174"/>
      <c r="MK174"/>
      <c r="ML174"/>
      <c r="MM174"/>
      <c r="MN174"/>
      <c r="MO174"/>
      <c r="MP174"/>
      <c r="MQ174"/>
      <c r="MR174"/>
      <c r="MS174"/>
      <c r="MT174"/>
      <c r="MU174"/>
      <c r="MV174"/>
      <c r="MW174"/>
      <c r="MX174"/>
      <c r="MY174"/>
      <c r="MZ174"/>
      <c r="NA174"/>
      <c r="NB174"/>
      <c r="NC174"/>
      <c r="ND174"/>
      <c r="NE174"/>
      <c r="NF174"/>
      <c r="NG174"/>
      <c r="NH174"/>
      <c r="NI174"/>
      <c r="NJ174"/>
      <c r="NK174"/>
      <c r="NL174"/>
      <c r="NM174"/>
      <c r="NN174"/>
      <c r="NO174"/>
      <c r="NP174"/>
      <c r="NQ174"/>
      <c r="NR174"/>
      <c r="NS174"/>
      <c r="NT174"/>
      <c r="NU174"/>
      <c r="NV174"/>
      <c r="NW174"/>
      <c r="NX174"/>
      <c r="NY174"/>
      <c r="NZ174"/>
      <c r="OA174"/>
      <c r="OB174"/>
      <c r="OC174"/>
      <c r="OD174"/>
      <c r="OE174"/>
      <c r="OF174"/>
      <c r="OG174"/>
      <c r="OH174"/>
      <c r="OI174"/>
      <c r="OJ174"/>
      <c r="OK174"/>
      <c r="OL174"/>
      <c r="OM174"/>
      <c r="ON174"/>
      <c r="OO174"/>
      <c r="OP174"/>
      <c r="OQ174"/>
      <c r="OR174"/>
      <c r="OS174"/>
      <c r="OT174"/>
      <c r="OU174"/>
      <c r="OV174"/>
      <c r="OW174"/>
      <c r="OX174"/>
      <c r="OY174"/>
      <c r="OZ174"/>
      <c r="PA174"/>
      <c r="PB174"/>
      <c r="PC174"/>
      <c r="PD174"/>
      <c r="PE174"/>
      <c r="PF174"/>
      <c r="PG174"/>
      <c r="PH174"/>
      <c r="PI174"/>
      <c r="PJ174"/>
      <c r="PK174"/>
      <c r="PL174"/>
      <c r="PM174"/>
      <c r="PN174"/>
      <c r="PO174"/>
      <c r="PP174"/>
      <c r="PQ174"/>
      <c r="PR174"/>
      <c r="PS174"/>
      <c r="PT174"/>
      <c r="PU174"/>
      <c r="PV174"/>
      <c r="PW174"/>
      <c r="PX174"/>
      <c r="PY174"/>
      <c r="PZ174"/>
      <c r="QA174"/>
      <c r="QB174"/>
      <c r="QC174"/>
      <c r="QD174"/>
      <c r="QE174"/>
      <c r="QF174"/>
      <c r="QG174"/>
      <c r="QH174"/>
      <c r="QI174"/>
      <c r="QJ174"/>
      <c r="QK174"/>
      <c r="QL174"/>
      <c r="QM174"/>
      <c r="QN174"/>
      <c r="QO174"/>
      <c r="QP174"/>
      <c r="QQ174"/>
      <c r="QR174"/>
      <c r="QS174"/>
      <c r="QT174"/>
      <c r="QU174"/>
      <c r="QV174"/>
      <c r="QW174"/>
      <c r="QX174"/>
      <c r="QY174"/>
      <c r="QZ174"/>
      <c r="RA174"/>
      <c r="RB174"/>
      <c r="RC174"/>
      <c r="RD174"/>
      <c r="RE174"/>
      <c r="RF174"/>
      <c r="RG174"/>
      <c r="RH174"/>
      <c r="RI174"/>
      <c r="RJ174"/>
      <c r="RK174"/>
      <c r="RL174"/>
      <c r="RM174"/>
      <c r="RN174"/>
      <c r="RO174"/>
      <c r="RP174"/>
      <c r="RQ174"/>
      <c r="RR174"/>
      <c r="RS174"/>
      <c r="RT174"/>
      <c r="RU174"/>
      <c r="RV174"/>
      <c r="RW174"/>
      <c r="RX174"/>
      <c r="RY174"/>
      <c r="RZ174"/>
      <c r="SA174"/>
      <c r="SB174"/>
      <c r="SC174"/>
      <c r="SD174"/>
      <c r="SE174"/>
      <c r="SF174"/>
      <c r="SG174"/>
      <c r="SH174"/>
      <c r="SI174"/>
      <c r="SJ174"/>
      <c r="SK174"/>
      <c r="SL174"/>
      <c r="SM174"/>
      <c r="SN174"/>
      <c r="SO174"/>
      <c r="SP174"/>
    </row>
    <row r="175" spans="1:510" ht="16.5" customHeight="1" x14ac:dyDescent="0.2">
      <c r="A175" s="20">
        <v>1330</v>
      </c>
      <c r="B175" s="20" t="s">
        <v>71</v>
      </c>
      <c r="C175" s="20" t="s">
        <v>298</v>
      </c>
      <c r="D175" s="20" t="s">
        <v>30</v>
      </c>
      <c r="E175" s="20" t="s">
        <v>1345</v>
      </c>
      <c r="F175" s="50" t="s">
        <v>299</v>
      </c>
      <c r="G175" s="20" t="s">
        <v>42</v>
      </c>
      <c r="H175" s="20" t="s">
        <v>35</v>
      </c>
      <c r="I175" s="20" t="s">
        <v>27</v>
      </c>
      <c r="J175" s="50" t="s">
        <v>309</v>
      </c>
      <c r="K175" s="20"/>
      <c r="L175" s="20"/>
      <c r="M175" s="20"/>
      <c r="N175" s="20"/>
      <c r="O175" s="23"/>
      <c r="P175" s="46">
        <v>19800</v>
      </c>
      <c r="Q175" s="52">
        <v>55000</v>
      </c>
      <c r="R175" s="25">
        <v>45689</v>
      </c>
      <c r="S175" s="45"/>
      <c r="T175" s="46">
        <v>6534000000</v>
      </c>
      <c r="U175" s="27" t="s">
        <v>39</v>
      </c>
      <c r="V175" s="28" t="s">
        <v>40</v>
      </c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/>
      <c r="BC175"/>
      <c r="BD175"/>
      <c r="BE175"/>
      <c r="BF175"/>
      <c r="BG175"/>
      <c r="BH175"/>
      <c r="BI175"/>
      <c r="BJ175"/>
      <c r="BK175"/>
      <c r="BL175"/>
      <c r="BM175"/>
      <c r="BN175"/>
      <c r="BO175"/>
      <c r="BP175"/>
      <c r="BQ175"/>
      <c r="BR175"/>
      <c r="BS175"/>
      <c r="BT175"/>
      <c r="BU175"/>
      <c r="BV175"/>
      <c r="BW175"/>
      <c r="BX175"/>
      <c r="BY175"/>
      <c r="BZ175"/>
      <c r="CA175"/>
      <c r="CB175"/>
      <c r="CC175"/>
      <c r="CD175"/>
      <c r="CE175"/>
      <c r="CF175"/>
      <c r="CG175"/>
      <c r="CH175"/>
      <c r="CI175"/>
      <c r="CJ175"/>
      <c r="CK175"/>
      <c r="CL175"/>
      <c r="CM175"/>
      <c r="CN175"/>
      <c r="CO175"/>
      <c r="CP175"/>
      <c r="CQ175"/>
      <c r="CR175"/>
      <c r="CS175"/>
      <c r="CT175"/>
      <c r="CU175"/>
      <c r="CV175"/>
      <c r="CW175"/>
      <c r="CX175"/>
      <c r="CY175"/>
      <c r="CZ175"/>
      <c r="DA175"/>
      <c r="DB175"/>
      <c r="DC175"/>
      <c r="DD175"/>
      <c r="DE175"/>
      <c r="DF175"/>
      <c r="DG175"/>
      <c r="DH175"/>
      <c r="DI175"/>
      <c r="DJ175"/>
      <c r="DK175"/>
      <c r="DL175"/>
      <c r="DM175"/>
      <c r="DN175"/>
      <c r="DO175"/>
      <c r="DP175"/>
      <c r="DQ175"/>
      <c r="DR175"/>
      <c r="DS175"/>
      <c r="DT175"/>
      <c r="DU175"/>
      <c r="DV175"/>
      <c r="DW175"/>
      <c r="DX175"/>
      <c r="DY175"/>
      <c r="DZ175"/>
      <c r="EA175"/>
      <c r="EB175"/>
      <c r="EC175"/>
      <c r="ED175"/>
      <c r="EE175"/>
      <c r="EF175"/>
      <c r="EG175"/>
      <c r="EH175"/>
      <c r="EI175"/>
      <c r="EJ175"/>
      <c r="EK175"/>
      <c r="EL175"/>
      <c r="EM175"/>
      <c r="EN175"/>
      <c r="EO175"/>
      <c r="EP175"/>
      <c r="EQ175"/>
      <c r="ER175"/>
      <c r="ES175"/>
      <c r="ET175"/>
      <c r="EU175"/>
      <c r="EV175"/>
      <c r="EW175"/>
      <c r="EX175"/>
      <c r="EY175"/>
      <c r="EZ175"/>
      <c r="FA175"/>
      <c r="FB175"/>
      <c r="FC175"/>
      <c r="FD175"/>
      <c r="FE175"/>
      <c r="FF175"/>
      <c r="FG175"/>
      <c r="FH175"/>
      <c r="FI175"/>
      <c r="FJ175"/>
      <c r="FK175"/>
      <c r="FL175"/>
      <c r="FM175"/>
      <c r="FN175"/>
      <c r="FO175"/>
      <c r="FP175"/>
      <c r="FQ175"/>
      <c r="FR175"/>
      <c r="FS175"/>
      <c r="FT175"/>
      <c r="FU175"/>
      <c r="FV175"/>
      <c r="FW175"/>
      <c r="FX175"/>
      <c r="FY175"/>
      <c r="FZ175"/>
      <c r="GA175"/>
      <c r="GB175"/>
      <c r="GC175"/>
      <c r="GD175"/>
      <c r="GE175"/>
      <c r="GF175"/>
      <c r="GG175"/>
      <c r="GH175"/>
      <c r="GI175"/>
      <c r="GJ175"/>
      <c r="GK175"/>
      <c r="GL175"/>
      <c r="GM175"/>
      <c r="GN175"/>
      <c r="GO175"/>
      <c r="GP175"/>
      <c r="GQ175"/>
      <c r="GR175"/>
      <c r="GS175"/>
      <c r="GT175"/>
      <c r="GU175"/>
      <c r="GV175"/>
      <c r="GW175"/>
      <c r="GX175"/>
      <c r="GY175"/>
      <c r="GZ175"/>
      <c r="HA175"/>
      <c r="HB175"/>
      <c r="HC175"/>
      <c r="HD175"/>
      <c r="HE175"/>
      <c r="HF175"/>
      <c r="HG175"/>
      <c r="HH175"/>
      <c r="HI175"/>
      <c r="HJ175"/>
      <c r="HK175"/>
      <c r="HL175"/>
      <c r="HM175"/>
      <c r="HN175"/>
      <c r="HO175"/>
      <c r="HP175"/>
      <c r="HQ175"/>
      <c r="HR175"/>
      <c r="HS175"/>
      <c r="HT175"/>
      <c r="HU175"/>
      <c r="HV175"/>
      <c r="HW175"/>
      <c r="HX175"/>
      <c r="HY175"/>
      <c r="HZ175"/>
      <c r="IA175"/>
      <c r="IB175"/>
      <c r="IC175"/>
      <c r="ID175"/>
      <c r="IE175"/>
      <c r="IF175"/>
      <c r="IG175"/>
      <c r="IH175"/>
      <c r="II175"/>
      <c r="IJ175"/>
      <c r="IK175"/>
      <c r="IL175"/>
      <c r="IM175"/>
      <c r="IN175"/>
      <c r="IO175"/>
      <c r="IP175"/>
      <c r="IQ175"/>
      <c r="IR175"/>
      <c r="IS175"/>
      <c r="IT175"/>
      <c r="IU175"/>
      <c r="IV175"/>
      <c r="IW175"/>
      <c r="IX175"/>
      <c r="IY175"/>
      <c r="IZ175"/>
      <c r="JA175"/>
      <c r="JB175"/>
      <c r="JC175"/>
      <c r="JD175"/>
      <c r="JE175"/>
      <c r="JF175"/>
      <c r="JG175"/>
      <c r="JH175"/>
      <c r="JI175"/>
      <c r="JJ175"/>
      <c r="JK175"/>
      <c r="JL175"/>
      <c r="JM175"/>
      <c r="JN175"/>
      <c r="JO175"/>
      <c r="JP175"/>
      <c r="JQ175"/>
      <c r="JR175"/>
      <c r="JS175"/>
      <c r="JT175"/>
      <c r="JU175"/>
      <c r="JV175"/>
      <c r="JW175"/>
      <c r="JX175"/>
      <c r="JY175"/>
      <c r="JZ175"/>
      <c r="KA175"/>
      <c r="KB175"/>
      <c r="KC175"/>
      <c r="KD175"/>
      <c r="KE175"/>
      <c r="KF175"/>
      <c r="KG175"/>
      <c r="KH175"/>
      <c r="KI175"/>
      <c r="KJ175"/>
      <c r="KK175"/>
      <c r="KL175"/>
      <c r="KM175"/>
      <c r="KN175"/>
      <c r="KO175"/>
      <c r="KP175"/>
      <c r="KQ175"/>
      <c r="KR175"/>
      <c r="KS175"/>
      <c r="KT175"/>
      <c r="KU175"/>
      <c r="KV175"/>
      <c r="KW175"/>
      <c r="KX175"/>
      <c r="KY175"/>
      <c r="KZ175"/>
      <c r="LA175"/>
      <c r="LB175"/>
      <c r="LC175"/>
      <c r="LD175"/>
      <c r="LE175"/>
      <c r="LF175"/>
      <c r="LG175"/>
      <c r="LH175"/>
      <c r="LI175"/>
      <c r="LJ175"/>
      <c r="LK175"/>
      <c r="LL175"/>
      <c r="LM175"/>
      <c r="LN175"/>
      <c r="LO175"/>
      <c r="LP175"/>
      <c r="LQ175"/>
      <c r="LR175"/>
      <c r="LS175"/>
      <c r="LT175"/>
      <c r="LU175"/>
      <c r="LV175"/>
      <c r="LW175"/>
      <c r="LX175"/>
      <c r="LY175"/>
      <c r="LZ175"/>
      <c r="MA175"/>
      <c r="MB175"/>
      <c r="MC175"/>
      <c r="MD175"/>
      <c r="ME175"/>
      <c r="MF175"/>
      <c r="MG175"/>
      <c r="MH175"/>
      <c r="MI175"/>
      <c r="MJ175"/>
      <c r="MK175"/>
      <c r="ML175"/>
      <c r="MM175"/>
      <c r="MN175"/>
      <c r="MO175"/>
      <c r="MP175"/>
      <c r="MQ175"/>
      <c r="MR175"/>
      <c r="MS175"/>
      <c r="MT175"/>
      <c r="MU175"/>
      <c r="MV175"/>
      <c r="MW175"/>
      <c r="MX175"/>
      <c r="MY175"/>
      <c r="MZ175"/>
      <c r="NA175"/>
      <c r="NB175"/>
      <c r="NC175"/>
      <c r="ND175"/>
      <c r="NE175"/>
      <c r="NF175"/>
      <c r="NG175"/>
      <c r="NH175"/>
      <c r="NI175"/>
      <c r="NJ175"/>
      <c r="NK175"/>
      <c r="NL175"/>
      <c r="NM175"/>
      <c r="NN175"/>
      <c r="NO175"/>
      <c r="NP175"/>
      <c r="NQ175"/>
      <c r="NR175"/>
      <c r="NS175"/>
      <c r="NT175"/>
      <c r="NU175"/>
      <c r="NV175"/>
      <c r="NW175"/>
      <c r="NX175"/>
      <c r="NY175"/>
      <c r="NZ175"/>
      <c r="OA175"/>
      <c r="OB175"/>
      <c r="OC175"/>
      <c r="OD175"/>
      <c r="OE175"/>
      <c r="OF175"/>
      <c r="OG175"/>
      <c r="OH175"/>
      <c r="OI175"/>
      <c r="OJ175"/>
      <c r="OK175"/>
      <c r="OL175"/>
      <c r="OM175"/>
      <c r="ON175"/>
      <c r="OO175"/>
      <c r="OP175"/>
      <c r="OQ175"/>
      <c r="OR175"/>
      <c r="OS175"/>
      <c r="OT175"/>
      <c r="OU175"/>
      <c r="OV175"/>
      <c r="OW175"/>
      <c r="OX175"/>
      <c r="OY175"/>
      <c r="OZ175"/>
      <c r="PA175"/>
      <c r="PB175"/>
      <c r="PC175"/>
      <c r="PD175"/>
      <c r="PE175"/>
      <c r="PF175"/>
      <c r="PG175"/>
      <c r="PH175"/>
      <c r="PI175"/>
      <c r="PJ175"/>
      <c r="PK175"/>
      <c r="PL175"/>
      <c r="PM175"/>
      <c r="PN175"/>
      <c r="PO175"/>
      <c r="PP175"/>
      <c r="PQ175"/>
      <c r="PR175"/>
      <c r="PS175"/>
      <c r="PT175"/>
      <c r="PU175"/>
      <c r="PV175"/>
      <c r="PW175"/>
      <c r="PX175"/>
      <c r="PY175"/>
      <c r="PZ175"/>
      <c r="QA175"/>
      <c r="QB175"/>
      <c r="QC175"/>
      <c r="QD175"/>
      <c r="QE175"/>
      <c r="QF175"/>
      <c r="QG175"/>
      <c r="QH175"/>
      <c r="QI175"/>
      <c r="QJ175"/>
      <c r="QK175"/>
      <c r="QL175"/>
      <c r="QM175"/>
      <c r="QN175"/>
      <c r="QO175"/>
      <c r="QP175"/>
      <c r="QQ175"/>
      <c r="QR175"/>
      <c r="QS175"/>
      <c r="QT175"/>
      <c r="QU175"/>
      <c r="QV175"/>
      <c r="QW175"/>
      <c r="QX175"/>
      <c r="QY175"/>
      <c r="QZ175"/>
      <c r="RA175"/>
      <c r="RB175"/>
      <c r="RC175"/>
      <c r="RD175"/>
      <c r="RE175"/>
      <c r="RF175"/>
      <c r="RG175"/>
      <c r="RH175"/>
      <c r="RI175"/>
      <c r="RJ175"/>
      <c r="RK175"/>
      <c r="RL175"/>
      <c r="RM175"/>
      <c r="RN175"/>
      <c r="RO175"/>
      <c r="RP175"/>
      <c r="RQ175"/>
      <c r="RR175"/>
      <c r="RS175"/>
      <c r="RT175"/>
      <c r="RU175"/>
      <c r="RV175"/>
      <c r="RW175"/>
      <c r="RX175"/>
      <c r="RY175"/>
      <c r="RZ175"/>
      <c r="SA175"/>
      <c r="SB175"/>
      <c r="SC175"/>
      <c r="SD175"/>
      <c r="SE175"/>
      <c r="SF175"/>
      <c r="SG175"/>
      <c r="SH175"/>
      <c r="SI175"/>
      <c r="SJ175"/>
      <c r="SK175"/>
      <c r="SL175"/>
      <c r="SM175"/>
      <c r="SN175"/>
      <c r="SO175"/>
      <c r="SP175"/>
    </row>
    <row r="176" spans="1:510" ht="16.5" customHeight="1" x14ac:dyDescent="0.2">
      <c r="A176" s="20">
        <v>1331</v>
      </c>
      <c r="B176" s="20" t="s">
        <v>71</v>
      </c>
      <c r="C176" s="20" t="s">
        <v>310</v>
      </c>
      <c r="D176" s="20" t="s">
        <v>30</v>
      </c>
      <c r="E176" s="20" t="s">
        <v>1345</v>
      </c>
      <c r="F176" s="50" t="s">
        <v>301</v>
      </c>
      <c r="G176" s="20" t="s">
        <v>84</v>
      </c>
      <c r="H176" s="20" t="s">
        <v>35</v>
      </c>
      <c r="I176" s="20" t="s">
        <v>27</v>
      </c>
      <c r="J176" s="50" t="s">
        <v>311</v>
      </c>
      <c r="K176" s="20"/>
      <c r="L176" s="20"/>
      <c r="M176" s="20"/>
      <c r="N176" s="20"/>
      <c r="O176" s="23">
        <v>300000000</v>
      </c>
      <c r="P176" s="46"/>
      <c r="Q176" s="24"/>
      <c r="R176" s="25">
        <v>45689</v>
      </c>
      <c r="S176" s="20"/>
      <c r="T176" s="46">
        <f>O176</f>
        <v>300000000</v>
      </c>
      <c r="U176" s="27" t="s">
        <v>39</v>
      </c>
      <c r="V176" s="28" t="s">
        <v>40</v>
      </c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/>
      <c r="AW176"/>
      <c r="AX176"/>
      <c r="AY176"/>
      <c r="AZ176"/>
      <c r="BA176"/>
      <c r="BB176"/>
      <c r="BC176"/>
      <c r="BD176"/>
      <c r="BE176"/>
      <c r="BF176"/>
      <c r="BG176"/>
      <c r="BH176"/>
      <c r="BI176"/>
      <c r="BJ176"/>
      <c r="BK176"/>
      <c r="BL176"/>
      <c r="BM176"/>
      <c r="BN176"/>
      <c r="BO176"/>
      <c r="BP176"/>
      <c r="BQ176"/>
      <c r="BR176"/>
      <c r="BS176"/>
      <c r="BT176"/>
      <c r="BU176"/>
      <c r="BV176"/>
      <c r="BW176"/>
      <c r="BX176"/>
      <c r="BY176"/>
      <c r="BZ176"/>
      <c r="CA176"/>
      <c r="CB176"/>
      <c r="CC176"/>
      <c r="CD176"/>
      <c r="CE176"/>
      <c r="CF176"/>
      <c r="CG176"/>
      <c r="CH176"/>
      <c r="CI176"/>
      <c r="CJ176"/>
      <c r="CK176"/>
      <c r="CL176"/>
      <c r="CM176"/>
      <c r="CN176"/>
      <c r="CO176"/>
      <c r="CP176"/>
      <c r="CQ176"/>
      <c r="CR176"/>
      <c r="CS176"/>
      <c r="CT176"/>
      <c r="CU176"/>
      <c r="CV176"/>
      <c r="CW176"/>
      <c r="CX176"/>
      <c r="CY176"/>
      <c r="CZ176"/>
      <c r="DA176"/>
      <c r="DB176"/>
      <c r="DC176"/>
      <c r="DD176"/>
      <c r="DE176"/>
      <c r="DF176"/>
      <c r="DG176"/>
      <c r="DH176"/>
      <c r="DI176"/>
      <c r="DJ176"/>
      <c r="DK176"/>
      <c r="DL176"/>
      <c r="DM176"/>
      <c r="DN176"/>
      <c r="DO176"/>
      <c r="DP176"/>
      <c r="DQ176"/>
      <c r="DR176"/>
      <c r="DS176"/>
      <c r="DT176"/>
      <c r="DU176"/>
      <c r="DV176"/>
      <c r="DW176"/>
      <c r="DX176"/>
      <c r="DY176"/>
      <c r="DZ176"/>
      <c r="EA176"/>
      <c r="EB176"/>
      <c r="EC176"/>
      <c r="ED176"/>
      <c r="EE176"/>
      <c r="EF176"/>
      <c r="EG176"/>
      <c r="EH176"/>
      <c r="EI176"/>
      <c r="EJ176"/>
      <c r="EK176"/>
      <c r="EL176"/>
      <c r="EM176"/>
      <c r="EN176"/>
      <c r="EO176"/>
      <c r="EP176"/>
      <c r="EQ176"/>
      <c r="ER176"/>
      <c r="ES176"/>
      <c r="ET176"/>
      <c r="EU176"/>
      <c r="EV176"/>
      <c r="EW176"/>
      <c r="EX176"/>
      <c r="EY176"/>
      <c r="EZ176"/>
      <c r="FA176"/>
      <c r="FB176"/>
      <c r="FC176"/>
      <c r="FD176"/>
      <c r="FE176"/>
      <c r="FF176"/>
      <c r="FG176"/>
      <c r="FH176"/>
      <c r="FI176"/>
      <c r="FJ176"/>
      <c r="FK176"/>
      <c r="FL176"/>
      <c r="FM176"/>
      <c r="FN176"/>
      <c r="FO176"/>
      <c r="FP176"/>
      <c r="FQ176"/>
      <c r="FR176"/>
      <c r="FS176"/>
      <c r="FT176"/>
      <c r="FU176"/>
      <c r="FV176"/>
      <c r="FW176"/>
      <c r="FX176"/>
      <c r="FY176"/>
      <c r="FZ176"/>
      <c r="GA176"/>
      <c r="GB176"/>
      <c r="GC176"/>
      <c r="GD176"/>
      <c r="GE176"/>
      <c r="GF176"/>
      <c r="GG176"/>
      <c r="GH176"/>
      <c r="GI176"/>
      <c r="GJ176"/>
      <c r="GK176"/>
      <c r="GL176"/>
      <c r="GM176"/>
      <c r="GN176"/>
      <c r="GO176"/>
      <c r="GP176"/>
      <c r="GQ176"/>
      <c r="GR176"/>
      <c r="GS176"/>
      <c r="GT176"/>
      <c r="GU176"/>
      <c r="GV176"/>
      <c r="GW176"/>
      <c r="GX176"/>
      <c r="GY176"/>
      <c r="GZ176"/>
      <c r="HA176"/>
      <c r="HB176"/>
      <c r="HC176"/>
      <c r="HD176"/>
      <c r="HE176"/>
      <c r="HF176"/>
      <c r="HG176"/>
      <c r="HH176"/>
      <c r="HI176"/>
      <c r="HJ176"/>
      <c r="HK176"/>
      <c r="HL176"/>
      <c r="HM176"/>
      <c r="HN176"/>
      <c r="HO176"/>
      <c r="HP176"/>
      <c r="HQ176"/>
      <c r="HR176"/>
      <c r="HS176"/>
      <c r="HT176"/>
      <c r="HU176"/>
      <c r="HV176"/>
      <c r="HW176"/>
      <c r="HX176"/>
      <c r="HY176"/>
      <c r="HZ176"/>
      <c r="IA176"/>
      <c r="IB176"/>
      <c r="IC176"/>
      <c r="ID176"/>
      <c r="IE176"/>
      <c r="IF176"/>
      <c r="IG176"/>
      <c r="IH176"/>
      <c r="II176"/>
      <c r="IJ176"/>
      <c r="IK176"/>
      <c r="IL176"/>
      <c r="IM176"/>
      <c r="IN176"/>
      <c r="IO176"/>
      <c r="IP176"/>
      <c r="IQ176"/>
      <c r="IR176"/>
      <c r="IS176"/>
      <c r="IT176"/>
      <c r="IU176"/>
      <c r="IV176"/>
      <c r="IW176"/>
      <c r="IX176"/>
      <c r="IY176"/>
      <c r="IZ176"/>
      <c r="JA176"/>
      <c r="JB176"/>
      <c r="JC176"/>
      <c r="JD176"/>
      <c r="JE176"/>
      <c r="JF176"/>
      <c r="JG176"/>
      <c r="JH176"/>
      <c r="JI176"/>
      <c r="JJ176"/>
      <c r="JK176"/>
      <c r="JL176"/>
      <c r="JM176"/>
      <c r="JN176"/>
      <c r="JO176"/>
      <c r="JP176"/>
      <c r="JQ176"/>
      <c r="JR176"/>
      <c r="JS176"/>
      <c r="JT176"/>
      <c r="JU176"/>
      <c r="JV176"/>
      <c r="JW176"/>
      <c r="JX176"/>
      <c r="JY176"/>
      <c r="JZ176"/>
      <c r="KA176"/>
      <c r="KB176"/>
      <c r="KC176"/>
      <c r="KD176"/>
      <c r="KE176"/>
      <c r="KF176"/>
      <c r="KG176"/>
      <c r="KH176"/>
      <c r="KI176"/>
      <c r="KJ176"/>
      <c r="KK176"/>
      <c r="KL176"/>
      <c r="KM176"/>
      <c r="KN176"/>
      <c r="KO176"/>
      <c r="KP176"/>
      <c r="KQ176"/>
      <c r="KR176"/>
      <c r="KS176"/>
      <c r="KT176"/>
      <c r="KU176"/>
      <c r="KV176"/>
      <c r="KW176"/>
      <c r="KX176"/>
      <c r="KY176"/>
      <c r="KZ176"/>
      <c r="LA176"/>
      <c r="LB176"/>
      <c r="LC176"/>
      <c r="LD176"/>
      <c r="LE176"/>
      <c r="LF176"/>
      <c r="LG176"/>
      <c r="LH176"/>
      <c r="LI176"/>
      <c r="LJ176"/>
      <c r="LK176"/>
      <c r="LL176"/>
      <c r="LM176"/>
      <c r="LN176"/>
      <c r="LO176"/>
      <c r="LP176"/>
      <c r="LQ176"/>
      <c r="LR176"/>
      <c r="LS176"/>
      <c r="LT176"/>
      <c r="LU176"/>
      <c r="LV176"/>
      <c r="LW176"/>
      <c r="LX176"/>
      <c r="LY176"/>
      <c r="LZ176"/>
      <c r="MA176"/>
      <c r="MB176"/>
      <c r="MC176"/>
      <c r="MD176"/>
      <c r="ME176"/>
      <c r="MF176"/>
      <c r="MG176"/>
      <c r="MH176"/>
      <c r="MI176"/>
      <c r="MJ176"/>
      <c r="MK176"/>
      <c r="ML176"/>
      <c r="MM176"/>
      <c r="MN176"/>
      <c r="MO176"/>
      <c r="MP176"/>
      <c r="MQ176"/>
      <c r="MR176"/>
      <c r="MS176"/>
      <c r="MT176"/>
      <c r="MU176"/>
      <c r="MV176"/>
      <c r="MW176"/>
      <c r="MX176"/>
      <c r="MY176"/>
      <c r="MZ176"/>
      <c r="NA176"/>
      <c r="NB176"/>
      <c r="NC176"/>
      <c r="ND176"/>
      <c r="NE176"/>
      <c r="NF176"/>
      <c r="NG176"/>
      <c r="NH176"/>
      <c r="NI176"/>
      <c r="NJ176"/>
      <c r="NK176"/>
      <c r="NL176"/>
      <c r="NM176"/>
      <c r="NN176"/>
      <c r="NO176"/>
      <c r="NP176"/>
      <c r="NQ176"/>
      <c r="NR176"/>
      <c r="NS176"/>
      <c r="NT176"/>
      <c r="NU176"/>
      <c r="NV176"/>
      <c r="NW176"/>
      <c r="NX176"/>
      <c r="NY176"/>
      <c r="NZ176"/>
      <c r="OA176"/>
      <c r="OB176"/>
      <c r="OC176"/>
      <c r="OD176"/>
      <c r="OE176"/>
      <c r="OF176"/>
      <c r="OG176"/>
      <c r="OH176"/>
      <c r="OI176"/>
      <c r="OJ176"/>
      <c r="OK176"/>
      <c r="OL176"/>
      <c r="OM176"/>
      <c r="ON176"/>
      <c r="OO176"/>
      <c r="OP176"/>
      <c r="OQ176"/>
      <c r="OR176"/>
      <c r="OS176"/>
      <c r="OT176"/>
      <c r="OU176"/>
      <c r="OV176"/>
      <c r="OW176"/>
      <c r="OX176"/>
      <c r="OY176"/>
      <c r="OZ176"/>
      <c r="PA176"/>
      <c r="PB176"/>
      <c r="PC176"/>
      <c r="PD176"/>
      <c r="PE176"/>
      <c r="PF176"/>
      <c r="PG176"/>
      <c r="PH176"/>
      <c r="PI176"/>
      <c r="PJ176"/>
      <c r="PK176"/>
      <c r="PL176"/>
      <c r="PM176"/>
      <c r="PN176"/>
      <c r="PO176"/>
      <c r="PP176"/>
      <c r="PQ176"/>
      <c r="PR176"/>
      <c r="PS176"/>
      <c r="PT176"/>
      <c r="PU176"/>
      <c r="PV176"/>
      <c r="PW176"/>
      <c r="PX176"/>
      <c r="PY176"/>
      <c r="PZ176"/>
      <c r="QA176"/>
      <c r="QB176"/>
      <c r="QC176"/>
      <c r="QD176"/>
      <c r="QE176"/>
      <c r="QF176"/>
      <c r="QG176"/>
      <c r="QH176"/>
      <c r="QI176"/>
      <c r="QJ176"/>
      <c r="QK176"/>
      <c r="QL176"/>
      <c r="QM176"/>
      <c r="QN176"/>
      <c r="QO176"/>
      <c r="QP176"/>
      <c r="QQ176"/>
      <c r="QR176"/>
      <c r="QS176"/>
      <c r="QT176"/>
      <c r="QU176"/>
      <c r="QV176"/>
      <c r="QW176"/>
      <c r="QX176"/>
      <c r="QY176"/>
      <c r="QZ176"/>
      <c r="RA176"/>
      <c r="RB176"/>
      <c r="RC176"/>
      <c r="RD176"/>
      <c r="RE176"/>
      <c r="RF176"/>
      <c r="RG176"/>
      <c r="RH176"/>
      <c r="RI176"/>
      <c r="RJ176"/>
      <c r="RK176"/>
      <c r="RL176"/>
      <c r="RM176"/>
      <c r="RN176"/>
      <c r="RO176"/>
      <c r="RP176"/>
      <c r="RQ176"/>
      <c r="RR176"/>
      <c r="RS176"/>
      <c r="RT176"/>
      <c r="RU176"/>
      <c r="RV176"/>
      <c r="RW176"/>
      <c r="RX176"/>
      <c r="RY176"/>
      <c r="RZ176"/>
      <c r="SA176"/>
      <c r="SB176"/>
      <c r="SC176"/>
      <c r="SD176"/>
      <c r="SE176"/>
      <c r="SF176"/>
      <c r="SG176"/>
      <c r="SH176"/>
      <c r="SI176"/>
      <c r="SJ176"/>
      <c r="SK176"/>
      <c r="SL176"/>
      <c r="SM176"/>
      <c r="SN176"/>
      <c r="SO176"/>
      <c r="SP176"/>
    </row>
    <row r="177" spans="1:510" ht="16.5" customHeight="1" x14ac:dyDescent="0.2">
      <c r="A177" s="20">
        <v>1332</v>
      </c>
      <c r="B177" s="20" t="s">
        <v>71</v>
      </c>
      <c r="C177" s="20" t="s">
        <v>298</v>
      </c>
      <c r="D177" s="20" t="s">
        <v>30</v>
      </c>
      <c r="E177" s="20" t="s">
        <v>1345</v>
      </c>
      <c r="F177" s="50" t="s">
        <v>301</v>
      </c>
      <c r="G177" s="20" t="s">
        <v>84</v>
      </c>
      <c r="H177" s="20" t="s">
        <v>35</v>
      </c>
      <c r="I177" s="20" t="s">
        <v>27</v>
      </c>
      <c r="J177" s="50" t="s">
        <v>312</v>
      </c>
      <c r="K177" s="20"/>
      <c r="L177" s="20"/>
      <c r="M177" s="20"/>
      <c r="N177" s="20"/>
      <c r="O177" s="23"/>
      <c r="P177" s="46">
        <f>1200000*50</f>
        <v>60000000</v>
      </c>
      <c r="Q177" s="52">
        <v>50</v>
      </c>
      <c r="R177" s="25">
        <v>45717</v>
      </c>
      <c r="S177" s="20"/>
      <c r="T177" s="46">
        <f>P177*12</f>
        <v>720000000</v>
      </c>
      <c r="U177" s="27" t="s">
        <v>39</v>
      </c>
      <c r="V177" s="28" t="s">
        <v>40</v>
      </c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/>
      <c r="AZ177"/>
      <c r="BA177"/>
      <c r="BB177"/>
      <c r="BC177"/>
      <c r="BD177"/>
      <c r="BE177"/>
      <c r="BF177"/>
      <c r="BG177"/>
      <c r="BH177"/>
      <c r="BI177"/>
      <c r="BJ177"/>
      <c r="BK177"/>
      <c r="BL177"/>
      <c r="BM177"/>
      <c r="BN177"/>
      <c r="BO177"/>
      <c r="BP177"/>
      <c r="BQ177"/>
      <c r="BR177"/>
      <c r="BS177"/>
      <c r="BT177"/>
      <c r="BU177"/>
      <c r="BV177"/>
      <c r="BW177"/>
      <c r="BX177"/>
      <c r="BY177"/>
      <c r="BZ177"/>
      <c r="CA177"/>
      <c r="CB177"/>
      <c r="CC177"/>
      <c r="CD177"/>
      <c r="CE177"/>
      <c r="CF177"/>
      <c r="CG177"/>
      <c r="CH177"/>
      <c r="CI177"/>
      <c r="CJ177"/>
      <c r="CK177"/>
      <c r="CL177"/>
      <c r="CM177"/>
      <c r="CN177"/>
      <c r="CO177"/>
      <c r="CP177"/>
      <c r="CQ177"/>
      <c r="CR177"/>
      <c r="CS177"/>
      <c r="CT177"/>
      <c r="CU177"/>
      <c r="CV177"/>
      <c r="CW177"/>
      <c r="CX177"/>
      <c r="CY177"/>
      <c r="CZ177"/>
      <c r="DA177"/>
      <c r="DB177"/>
      <c r="DC177"/>
      <c r="DD177"/>
      <c r="DE177"/>
      <c r="DF177"/>
      <c r="DG177"/>
      <c r="DH177"/>
      <c r="DI177"/>
      <c r="DJ177"/>
      <c r="DK177"/>
      <c r="DL177"/>
      <c r="DM177"/>
      <c r="DN177"/>
      <c r="DO177"/>
      <c r="DP177"/>
      <c r="DQ177"/>
      <c r="DR177"/>
      <c r="DS177"/>
      <c r="DT177"/>
      <c r="DU177"/>
      <c r="DV177"/>
      <c r="DW177"/>
      <c r="DX177"/>
      <c r="DY177"/>
      <c r="DZ177"/>
      <c r="EA177"/>
      <c r="EB177"/>
      <c r="EC177"/>
      <c r="ED177"/>
      <c r="EE177"/>
      <c r="EF177"/>
      <c r="EG177"/>
      <c r="EH177"/>
      <c r="EI177"/>
      <c r="EJ177"/>
      <c r="EK177"/>
      <c r="EL177"/>
      <c r="EM177"/>
      <c r="EN177"/>
      <c r="EO177"/>
      <c r="EP177"/>
      <c r="EQ177"/>
      <c r="ER177"/>
      <c r="ES177"/>
      <c r="ET177"/>
      <c r="EU177"/>
      <c r="EV177"/>
      <c r="EW177"/>
      <c r="EX177"/>
      <c r="EY177"/>
      <c r="EZ177"/>
      <c r="FA177"/>
      <c r="FB177"/>
      <c r="FC177"/>
      <c r="FD177"/>
      <c r="FE177"/>
      <c r="FF177"/>
      <c r="FG177"/>
      <c r="FH177"/>
      <c r="FI177"/>
      <c r="FJ177"/>
      <c r="FK177"/>
      <c r="FL177"/>
      <c r="FM177"/>
      <c r="FN177"/>
      <c r="FO177"/>
      <c r="FP177"/>
      <c r="FQ177"/>
      <c r="FR177"/>
      <c r="FS177"/>
      <c r="FT177"/>
      <c r="FU177"/>
      <c r="FV177"/>
      <c r="FW177"/>
      <c r="FX177"/>
      <c r="FY177"/>
      <c r="FZ177"/>
      <c r="GA177"/>
      <c r="GB177"/>
      <c r="GC177"/>
      <c r="GD177"/>
      <c r="GE177"/>
      <c r="GF177"/>
      <c r="GG177"/>
      <c r="GH177"/>
      <c r="GI177"/>
      <c r="GJ177"/>
      <c r="GK177"/>
      <c r="GL177"/>
      <c r="GM177"/>
      <c r="GN177"/>
      <c r="GO177"/>
      <c r="GP177"/>
      <c r="GQ177"/>
      <c r="GR177"/>
      <c r="GS177"/>
      <c r="GT177"/>
      <c r="GU177"/>
      <c r="GV177"/>
      <c r="GW177"/>
      <c r="GX177"/>
      <c r="GY177"/>
      <c r="GZ177"/>
      <c r="HA177"/>
      <c r="HB177"/>
      <c r="HC177"/>
      <c r="HD177"/>
      <c r="HE177"/>
      <c r="HF177"/>
      <c r="HG177"/>
      <c r="HH177"/>
      <c r="HI177"/>
      <c r="HJ177"/>
      <c r="HK177"/>
      <c r="HL177"/>
      <c r="HM177"/>
      <c r="HN177"/>
      <c r="HO177"/>
      <c r="HP177"/>
      <c r="HQ177"/>
      <c r="HR177"/>
      <c r="HS177"/>
      <c r="HT177"/>
      <c r="HU177"/>
      <c r="HV177"/>
      <c r="HW177"/>
      <c r="HX177"/>
      <c r="HY177"/>
      <c r="HZ177"/>
      <c r="IA177"/>
      <c r="IB177"/>
      <c r="IC177"/>
      <c r="ID177"/>
      <c r="IE177"/>
      <c r="IF177"/>
      <c r="IG177"/>
      <c r="IH177"/>
      <c r="II177"/>
      <c r="IJ177"/>
      <c r="IK177"/>
      <c r="IL177"/>
      <c r="IM177"/>
      <c r="IN177"/>
      <c r="IO177"/>
      <c r="IP177"/>
      <c r="IQ177"/>
      <c r="IR177"/>
      <c r="IS177"/>
      <c r="IT177"/>
      <c r="IU177"/>
      <c r="IV177"/>
      <c r="IW177"/>
      <c r="IX177"/>
      <c r="IY177"/>
      <c r="IZ177"/>
      <c r="JA177"/>
      <c r="JB177"/>
      <c r="JC177"/>
      <c r="JD177"/>
      <c r="JE177"/>
      <c r="JF177"/>
      <c r="JG177"/>
      <c r="JH177"/>
      <c r="JI177"/>
      <c r="JJ177"/>
      <c r="JK177"/>
      <c r="JL177"/>
      <c r="JM177"/>
      <c r="JN177"/>
      <c r="JO177"/>
      <c r="JP177"/>
      <c r="JQ177"/>
      <c r="JR177"/>
      <c r="JS177"/>
      <c r="JT177"/>
      <c r="JU177"/>
      <c r="JV177"/>
      <c r="JW177"/>
      <c r="JX177"/>
      <c r="JY177"/>
      <c r="JZ177"/>
      <c r="KA177"/>
      <c r="KB177"/>
      <c r="KC177"/>
      <c r="KD177"/>
      <c r="KE177"/>
      <c r="KF177"/>
      <c r="KG177"/>
      <c r="KH177"/>
      <c r="KI177"/>
      <c r="KJ177"/>
      <c r="KK177"/>
      <c r="KL177"/>
      <c r="KM177"/>
      <c r="KN177"/>
      <c r="KO177"/>
      <c r="KP177"/>
      <c r="KQ177"/>
      <c r="KR177"/>
      <c r="KS177"/>
      <c r="KT177"/>
      <c r="KU177"/>
      <c r="KV177"/>
      <c r="KW177"/>
      <c r="KX177"/>
      <c r="KY177"/>
      <c r="KZ177"/>
      <c r="LA177"/>
      <c r="LB177"/>
      <c r="LC177"/>
      <c r="LD177"/>
      <c r="LE177"/>
      <c r="LF177"/>
      <c r="LG177"/>
      <c r="LH177"/>
      <c r="LI177"/>
      <c r="LJ177"/>
      <c r="LK177"/>
      <c r="LL177"/>
      <c r="LM177"/>
      <c r="LN177"/>
      <c r="LO177"/>
      <c r="LP177"/>
      <c r="LQ177"/>
      <c r="LR177"/>
      <c r="LS177"/>
      <c r="LT177"/>
      <c r="LU177"/>
      <c r="LV177"/>
      <c r="LW177"/>
      <c r="LX177"/>
      <c r="LY177"/>
      <c r="LZ177"/>
      <c r="MA177"/>
      <c r="MB177"/>
      <c r="MC177"/>
      <c r="MD177"/>
      <c r="ME177"/>
      <c r="MF177"/>
      <c r="MG177"/>
      <c r="MH177"/>
      <c r="MI177"/>
      <c r="MJ177"/>
      <c r="MK177"/>
      <c r="ML177"/>
      <c r="MM177"/>
      <c r="MN177"/>
      <c r="MO177"/>
      <c r="MP177"/>
      <c r="MQ177"/>
      <c r="MR177"/>
      <c r="MS177"/>
      <c r="MT177"/>
      <c r="MU177"/>
      <c r="MV177"/>
      <c r="MW177"/>
      <c r="MX177"/>
      <c r="MY177"/>
      <c r="MZ177"/>
      <c r="NA177"/>
      <c r="NB177"/>
      <c r="NC177"/>
      <c r="ND177"/>
      <c r="NE177"/>
      <c r="NF177"/>
      <c r="NG177"/>
      <c r="NH177"/>
      <c r="NI177"/>
      <c r="NJ177"/>
      <c r="NK177"/>
      <c r="NL177"/>
      <c r="NM177"/>
      <c r="NN177"/>
      <c r="NO177"/>
      <c r="NP177"/>
      <c r="NQ177"/>
      <c r="NR177"/>
      <c r="NS177"/>
      <c r="NT177"/>
      <c r="NU177"/>
      <c r="NV177"/>
      <c r="NW177"/>
      <c r="NX177"/>
      <c r="NY177"/>
      <c r="NZ177"/>
      <c r="OA177"/>
      <c r="OB177"/>
      <c r="OC177"/>
      <c r="OD177"/>
      <c r="OE177"/>
      <c r="OF177"/>
      <c r="OG177"/>
      <c r="OH177"/>
      <c r="OI177"/>
      <c r="OJ177"/>
      <c r="OK177"/>
      <c r="OL177"/>
      <c r="OM177"/>
      <c r="ON177"/>
      <c r="OO177"/>
      <c r="OP177"/>
      <c r="OQ177"/>
      <c r="OR177"/>
      <c r="OS177"/>
      <c r="OT177"/>
      <c r="OU177"/>
      <c r="OV177"/>
      <c r="OW177"/>
      <c r="OX177"/>
      <c r="OY177"/>
      <c r="OZ177"/>
      <c r="PA177"/>
      <c r="PB177"/>
      <c r="PC177"/>
      <c r="PD177"/>
      <c r="PE177"/>
      <c r="PF177"/>
      <c r="PG177"/>
      <c r="PH177"/>
      <c r="PI177"/>
      <c r="PJ177"/>
      <c r="PK177"/>
      <c r="PL177"/>
      <c r="PM177"/>
      <c r="PN177"/>
      <c r="PO177"/>
      <c r="PP177"/>
      <c r="PQ177"/>
      <c r="PR177"/>
      <c r="PS177"/>
      <c r="PT177"/>
      <c r="PU177"/>
      <c r="PV177"/>
      <c r="PW177"/>
      <c r="PX177"/>
      <c r="PY177"/>
      <c r="PZ177"/>
      <c r="QA177"/>
      <c r="QB177"/>
      <c r="QC177"/>
      <c r="QD177"/>
      <c r="QE177"/>
      <c r="QF177"/>
      <c r="QG177"/>
      <c r="QH177"/>
      <c r="QI177"/>
      <c r="QJ177"/>
      <c r="QK177"/>
      <c r="QL177"/>
      <c r="QM177"/>
      <c r="QN177"/>
      <c r="QO177"/>
      <c r="QP177"/>
      <c r="QQ177"/>
      <c r="QR177"/>
      <c r="QS177"/>
      <c r="QT177"/>
      <c r="QU177"/>
      <c r="QV177"/>
      <c r="QW177"/>
      <c r="QX177"/>
      <c r="QY177"/>
      <c r="QZ177"/>
      <c r="RA177"/>
      <c r="RB177"/>
      <c r="RC177"/>
      <c r="RD177"/>
      <c r="RE177"/>
      <c r="RF177"/>
      <c r="RG177"/>
      <c r="RH177"/>
      <c r="RI177"/>
      <c r="RJ177"/>
      <c r="RK177"/>
      <c r="RL177"/>
      <c r="RM177"/>
      <c r="RN177"/>
      <c r="RO177"/>
      <c r="RP177"/>
      <c r="RQ177"/>
      <c r="RR177"/>
      <c r="RS177"/>
      <c r="RT177"/>
      <c r="RU177"/>
      <c r="RV177"/>
      <c r="RW177"/>
      <c r="RX177"/>
      <c r="RY177"/>
      <c r="RZ177"/>
      <c r="SA177"/>
      <c r="SB177"/>
      <c r="SC177"/>
      <c r="SD177"/>
      <c r="SE177"/>
      <c r="SF177"/>
      <c r="SG177"/>
      <c r="SH177"/>
      <c r="SI177"/>
      <c r="SJ177"/>
      <c r="SK177"/>
      <c r="SL177"/>
      <c r="SM177"/>
      <c r="SN177"/>
      <c r="SO177"/>
      <c r="SP177"/>
    </row>
    <row r="178" spans="1:510" ht="16.5" customHeight="1" x14ac:dyDescent="0.2">
      <c r="A178" s="20">
        <v>1333</v>
      </c>
      <c r="B178" s="20" t="s">
        <v>71</v>
      </c>
      <c r="C178" s="20" t="s">
        <v>298</v>
      </c>
      <c r="D178" s="20" t="s">
        <v>30</v>
      </c>
      <c r="E178" s="20" t="s">
        <v>1345</v>
      </c>
      <c r="F178" s="51" t="s">
        <v>313</v>
      </c>
      <c r="G178" s="20" t="s">
        <v>42</v>
      </c>
      <c r="H178" s="20" t="s">
        <v>35</v>
      </c>
      <c r="I178" s="20" t="s">
        <v>27</v>
      </c>
      <c r="J178" s="50" t="s">
        <v>314</v>
      </c>
      <c r="K178" s="20"/>
      <c r="L178" s="20"/>
      <c r="M178" s="20"/>
      <c r="N178" s="20"/>
      <c r="O178" s="23"/>
      <c r="P178" s="46">
        <f>80000*1000</f>
        <v>80000000</v>
      </c>
      <c r="Q178" s="52">
        <v>1000</v>
      </c>
      <c r="R178" s="25">
        <v>45689</v>
      </c>
      <c r="S178" s="20"/>
      <c r="T178" s="46">
        <f>P178*12</f>
        <v>960000000</v>
      </c>
      <c r="U178" s="27" t="s">
        <v>39</v>
      </c>
      <c r="V178" s="28" t="s">
        <v>40</v>
      </c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/>
      <c r="BA178"/>
      <c r="BB178"/>
      <c r="BC178"/>
      <c r="BD178"/>
      <c r="BE178"/>
      <c r="BF178"/>
      <c r="BG178"/>
      <c r="BH178"/>
      <c r="BI178"/>
      <c r="BJ178"/>
      <c r="BK178"/>
      <c r="BL178"/>
      <c r="BM178"/>
      <c r="BN178"/>
      <c r="BO178"/>
      <c r="BP178"/>
      <c r="BQ178"/>
      <c r="BR178"/>
      <c r="BS178"/>
      <c r="BT178"/>
      <c r="BU178"/>
      <c r="BV178"/>
      <c r="BW178"/>
      <c r="BX178"/>
      <c r="BY178"/>
      <c r="BZ178"/>
      <c r="CA178"/>
      <c r="CB178"/>
      <c r="CC178"/>
      <c r="CD178"/>
      <c r="CE178"/>
      <c r="CF178"/>
      <c r="CG178"/>
      <c r="CH178"/>
      <c r="CI178"/>
      <c r="CJ178"/>
      <c r="CK178"/>
      <c r="CL178"/>
      <c r="CM178"/>
      <c r="CN178"/>
      <c r="CO178"/>
      <c r="CP178"/>
      <c r="CQ178"/>
      <c r="CR178"/>
      <c r="CS178"/>
      <c r="CT178"/>
      <c r="CU178"/>
      <c r="CV178"/>
      <c r="CW178"/>
      <c r="CX178"/>
      <c r="CY178"/>
      <c r="CZ178"/>
      <c r="DA178"/>
      <c r="DB178"/>
      <c r="DC178"/>
      <c r="DD178"/>
      <c r="DE178"/>
      <c r="DF178"/>
      <c r="DG178"/>
      <c r="DH178"/>
      <c r="DI178"/>
      <c r="DJ178"/>
      <c r="DK178"/>
      <c r="DL178"/>
      <c r="DM178"/>
      <c r="DN178"/>
      <c r="DO178"/>
      <c r="DP178"/>
      <c r="DQ178"/>
      <c r="DR178"/>
      <c r="DS178"/>
      <c r="DT178"/>
      <c r="DU178"/>
      <c r="DV178"/>
      <c r="DW178"/>
      <c r="DX178"/>
      <c r="DY178"/>
      <c r="DZ178"/>
      <c r="EA178"/>
      <c r="EB178"/>
      <c r="EC178"/>
      <c r="ED178"/>
      <c r="EE178"/>
      <c r="EF178"/>
      <c r="EG178"/>
      <c r="EH178"/>
      <c r="EI178"/>
      <c r="EJ178"/>
      <c r="EK178"/>
      <c r="EL178"/>
      <c r="EM178"/>
      <c r="EN178"/>
      <c r="EO178"/>
      <c r="EP178"/>
      <c r="EQ178"/>
      <c r="ER178"/>
      <c r="ES178"/>
      <c r="ET178"/>
      <c r="EU178"/>
      <c r="EV178"/>
      <c r="EW178"/>
      <c r="EX178"/>
      <c r="EY178"/>
      <c r="EZ178"/>
      <c r="FA178"/>
      <c r="FB178"/>
      <c r="FC178"/>
      <c r="FD178"/>
      <c r="FE178"/>
      <c r="FF178"/>
      <c r="FG178"/>
      <c r="FH178"/>
      <c r="FI178"/>
      <c r="FJ178"/>
      <c r="FK178"/>
      <c r="FL178"/>
      <c r="FM178"/>
      <c r="FN178"/>
      <c r="FO178"/>
      <c r="FP178"/>
      <c r="FQ178"/>
      <c r="FR178"/>
      <c r="FS178"/>
      <c r="FT178"/>
      <c r="FU178"/>
      <c r="FV178"/>
      <c r="FW178"/>
      <c r="FX178"/>
      <c r="FY178"/>
      <c r="FZ178"/>
      <c r="GA178"/>
      <c r="GB178"/>
      <c r="GC178"/>
      <c r="GD178"/>
      <c r="GE178"/>
      <c r="GF178"/>
      <c r="GG178"/>
      <c r="GH178"/>
      <c r="GI178"/>
      <c r="GJ178"/>
      <c r="GK178"/>
      <c r="GL178"/>
      <c r="GM178"/>
      <c r="GN178"/>
      <c r="GO178"/>
      <c r="GP178"/>
      <c r="GQ178"/>
      <c r="GR178"/>
      <c r="GS178"/>
      <c r="GT178"/>
      <c r="GU178"/>
      <c r="GV178"/>
      <c r="GW178"/>
      <c r="GX178"/>
      <c r="GY178"/>
      <c r="GZ178"/>
      <c r="HA178"/>
      <c r="HB178"/>
      <c r="HC178"/>
      <c r="HD178"/>
      <c r="HE178"/>
      <c r="HF178"/>
      <c r="HG178"/>
      <c r="HH178"/>
      <c r="HI178"/>
      <c r="HJ178"/>
      <c r="HK178"/>
      <c r="HL178"/>
      <c r="HM178"/>
      <c r="HN178"/>
      <c r="HO178"/>
      <c r="HP178"/>
      <c r="HQ178"/>
      <c r="HR178"/>
      <c r="HS178"/>
      <c r="HT178"/>
      <c r="HU178"/>
      <c r="HV178"/>
      <c r="HW178"/>
      <c r="HX178"/>
      <c r="HY178"/>
      <c r="HZ178"/>
      <c r="IA178"/>
      <c r="IB178"/>
      <c r="IC178"/>
      <c r="ID178"/>
      <c r="IE178"/>
      <c r="IF178"/>
      <c r="IG178"/>
      <c r="IH178"/>
      <c r="II178"/>
      <c r="IJ178"/>
      <c r="IK178"/>
      <c r="IL178"/>
      <c r="IM178"/>
      <c r="IN178"/>
      <c r="IO178"/>
      <c r="IP178"/>
      <c r="IQ178"/>
      <c r="IR178"/>
      <c r="IS178"/>
      <c r="IT178"/>
      <c r="IU178"/>
      <c r="IV178"/>
      <c r="IW178"/>
      <c r="IX178"/>
      <c r="IY178"/>
      <c r="IZ178"/>
      <c r="JA178"/>
      <c r="JB178"/>
      <c r="JC178"/>
      <c r="JD178"/>
      <c r="JE178"/>
      <c r="JF178"/>
      <c r="JG178"/>
      <c r="JH178"/>
      <c r="JI178"/>
      <c r="JJ178"/>
      <c r="JK178"/>
      <c r="JL178"/>
      <c r="JM178"/>
      <c r="JN178"/>
      <c r="JO178"/>
      <c r="JP178"/>
      <c r="JQ178"/>
      <c r="JR178"/>
      <c r="JS178"/>
      <c r="JT178"/>
      <c r="JU178"/>
      <c r="JV178"/>
      <c r="JW178"/>
      <c r="JX178"/>
      <c r="JY178"/>
      <c r="JZ178"/>
      <c r="KA178"/>
      <c r="KB178"/>
      <c r="KC178"/>
      <c r="KD178"/>
      <c r="KE178"/>
      <c r="KF178"/>
      <c r="KG178"/>
      <c r="KH178"/>
      <c r="KI178"/>
      <c r="KJ178"/>
      <c r="KK178"/>
      <c r="KL178"/>
      <c r="KM178"/>
      <c r="KN178"/>
      <c r="KO178"/>
      <c r="KP178"/>
      <c r="KQ178"/>
      <c r="KR178"/>
      <c r="KS178"/>
      <c r="KT178"/>
      <c r="KU178"/>
      <c r="KV178"/>
      <c r="KW178"/>
      <c r="KX178"/>
      <c r="KY178"/>
      <c r="KZ178"/>
      <c r="LA178"/>
      <c r="LB178"/>
      <c r="LC178"/>
      <c r="LD178"/>
      <c r="LE178"/>
      <c r="LF178"/>
      <c r="LG178"/>
      <c r="LH178"/>
      <c r="LI178"/>
      <c r="LJ178"/>
      <c r="LK178"/>
      <c r="LL178"/>
      <c r="LM178"/>
      <c r="LN178"/>
      <c r="LO178"/>
      <c r="LP178"/>
      <c r="LQ178"/>
      <c r="LR178"/>
      <c r="LS178"/>
      <c r="LT178"/>
      <c r="LU178"/>
      <c r="LV178"/>
      <c r="LW178"/>
      <c r="LX178"/>
      <c r="LY178"/>
      <c r="LZ178"/>
      <c r="MA178"/>
      <c r="MB178"/>
      <c r="MC178"/>
      <c r="MD178"/>
      <c r="ME178"/>
      <c r="MF178"/>
      <c r="MG178"/>
      <c r="MH178"/>
      <c r="MI178"/>
      <c r="MJ178"/>
      <c r="MK178"/>
      <c r="ML178"/>
      <c r="MM178"/>
      <c r="MN178"/>
      <c r="MO178"/>
      <c r="MP178"/>
      <c r="MQ178"/>
      <c r="MR178"/>
      <c r="MS178"/>
      <c r="MT178"/>
      <c r="MU178"/>
      <c r="MV178"/>
      <c r="MW178"/>
      <c r="MX178"/>
      <c r="MY178"/>
      <c r="MZ178"/>
      <c r="NA178"/>
      <c r="NB178"/>
      <c r="NC178"/>
      <c r="ND178"/>
      <c r="NE178"/>
      <c r="NF178"/>
      <c r="NG178"/>
      <c r="NH178"/>
      <c r="NI178"/>
      <c r="NJ178"/>
      <c r="NK178"/>
      <c r="NL178"/>
      <c r="NM178"/>
      <c r="NN178"/>
      <c r="NO178"/>
      <c r="NP178"/>
      <c r="NQ178"/>
      <c r="NR178"/>
      <c r="NS178"/>
      <c r="NT178"/>
      <c r="NU178"/>
      <c r="NV178"/>
      <c r="NW178"/>
      <c r="NX178"/>
      <c r="NY178"/>
      <c r="NZ178"/>
      <c r="OA178"/>
      <c r="OB178"/>
      <c r="OC178"/>
      <c r="OD178"/>
      <c r="OE178"/>
      <c r="OF178"/>
      <c r="OG178"/>
      <c r="OH178"/>
      <c r="OI178"/>
      <c r="OJ178"/>
      <c r="OK178"/>
      <c r="OL178"/>
      <c r="OM178"/>
      <c r="ON178"/>
      <c r="OO178"/>
      <c r="OP178"/>
      <c r="OQ178"/>
      <c r="OR178"/>
      <c r="OS178"/>
      <c r="OT178"/>
      <c r="OU178"/>
      <c r="OV178"/>
      <c r="OW178"/>
      <c r="OX178"/>
      <c r="OY178"/>
      <c r="OZ178"/>
      <c r="PA178"/>
      <c r="PB178"/>
      <c r="PC178"/>
      <c r="PD178"/>
      <c r="PE178"/>
      <c r="PF178"/>
      <c r="PG178"/>
      <c r="PH178"/>
      <c r="PI178"/>
      <c r="PJ178"/>
      <c r="PK178"/>
      <c r="PL178"/>
      <c r="PM178"/>
      <c r="PN178"/>
      <c r="PO178"/>
      <c r="PP178"/>
      <c r="PQ178"/>
      <c r="PR178"/>
      <c r="PS178"/>
      <c r="PT178"/>
      <c r="PU178"/>
      <c r="PV178"/>
      <c r="PW178"/>
      <c r="PX178"/>
      <c r="PY178"/>
      <c r="PZ178"/>
      <c r="QA178"/>
      <c r="QB178"/>
      <c r="QC178"/>
      <c r="QD178"/>
      <c r="QE178"/>
      <c r="QF178"/>
      <c r="QG178"/>
      <c r="QH178"/>
      <c r="QI178"/>
      <c r="QJ178"/>
      <c r="QK178"/>
      <c r="QL178"/>
      <c r="QM178"/>
      <c r="QN178"/>
      <c r="QO178"/>
      <c r="QP178"/>
      <c r="QQ178"/>
      <c r="QR178"/>
      <c r="QS178"/>
      <c r="QT178"/>
      <c r="QU178"/>
      <c r="QV178"/>
      <c r="QW178"/>
      <c r="QX178"/>
      <c r="QY178"/>
      <c r="QZ178"/>
      <c r="RA178"/>
      <c r="RB178"/>
      <c r="RC178"/>
      <c r="RD178"/>
      <c r="RE178"/>
      <c r="RF178"/>
      <c r="RG178"/>
      <c r="RH178"/>
      <c r="RI178"/>
      <c r="RJ178"/>
      <c r="RK178"/>
      <c r="RL178"/>
      <c r="RM178"/>
      <c r="RN178"/>
      <c r="RO178"/>
      <c r="RP178"/>
      <c r="RQ178"/>
      <c r="RR178"/>
      <c r="RS178"/>
      <c r="RT178"/>
      <c r="RU178"/>
      <c r="RV178"/>
      <c r="RW178"/>
      <c r="RX178"/>
      <c r="RY178"/>
      <c r="RZ178"/>
      <c r="SA178"/>
      <c r="SB178"/>
      <c r="SC178"/>
      <c r="SD178"/>
      <c r="SE178"/>
      <c r="SF178"/>
      <c r="SG178"/>
      <c r="SH178"/>
      <c r="SI178"/>
      <c r="SJ178"/>
      <c r="SK178"/>
      <c r="SL178"/>
      <c r="SM178"/>
      <c r="SN178"/>
      <c r="SO178"/>
      <c r="SP178"/>
    </row>
    <row r="179" spans="1:510" ht="16.5" customHeight="1" x14ac:dyDescent="0.2">
      <c r="A179" s="20">
        <v>1334</v>
      </c>
      <c r="B179" s="20" t="s">
        <v>71</v>
      </c>
      <c r="C179" s="20" t="s">
        <v>298</v>
      </c>
      <c r="D179" s="20" t="s">
        <v>30</v>
      </c>
      <c r="E179" s="20" t="s">
        <v>1345</v>
      </c>
      <c r="F179" s="51" t="s">
        <v>313</v>
      </c>
      <c r="G179" s="20" t="s">
        <v>42</v>
      </c>
      <c r="H179" s="20" t="s">
        <v>35</v>
      </c>
      <c r="I179" s="20" t="s">
        <v>27</v>
      </c>
      <c r="J179" s="50" t="s">
        <v>315</v>
      </c>
      <c r="K179" s="20"/>
      <c r="L179" s="20"/>
      <c r="M179" s="20"/>
      <c r="N179" s="20"/>
      <c r="O179" s="23">
        <v>500000000</v>
      </c>
      <c r="P179" s="46"/>
      <c r="Q179" s="24"/>
      <c r="R179" s="25">
        <v>45689</v>
      </c>
      <c r="S179" s="20"/>
      <c r="T179" s="46">
        <v>500000000</v>
      </c>
      <c r="U179" s="27" t="s">
        <v>39</v>
      </c>
      <c r="V179" s="28" t="s">
        <v>40</v>
      </c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/>
      <c r="AY179"/>
      <c r="AZ179"/>
      <c r="BA179"/>
      <c r="BB179"/>
      <c r="BC179"/>
      <c r="BD179"/>
      <c r="BE179"/>
      <c r="BF179"/>
      <c r="BG179"/>
      <c r="BH179"/>
      <c r="BI179"/>
      <c r="BJ179"/>
      <c r="BK179"/>
      <c r="BL179"/>
      <c r="BM179"/>
      <c r="BN179"/>
      <c r="BO179"/>
      <c r="BP179"/>
      <c r="BQ179"/>
      <c r="BR179"/>
      <c r="BS179"/>
      <c r="BT179"/>
      <c r="BU179"/>
      <c r="BV179"/>
      <c r="BW179"/>
      <c r="BX179"/>
      <c r="BY179"/>
      <c r="BZ179"/>
      <c r="CA179"/>
      <c r="CB179"/>
      <c r="CC179"/>
      <c r="CD179"/>
      <c r="CE179"/>
      <c r="CF179"/>
      <c r="CG179"/>
      <c r="CH179"/>
      <c r="CI179"/>
      <c r="CJ179"/>
      <c r="CK179"/>
      <c r="CL179"/>
      <c r="CM179"/>
      <c r="CN179"/>
      <c r="CO179"/>
      <c r="CP179"/>
      <c r="CQ179"/>
      <c r="CR179"/>
      <c r="CS179"/>
      <c r="CT179"/>
      <c r="CU179"/>
      <c r="CV179"/>
      <c r="CW179"/>
      <c r="CX179"/>
      <c r="CY179"/>
      <c r="CZ179"/>
      <c r="DA179"/>
      <c r="DB179"/>
      <c r="DC179"/>
      <c r="DD179"/>
      <c r="DE179"/>
      <c r="DF179"/>
      <c r="DG179"/>
      <c r="DH179"/>
      <c r="DI179"/>
      <c r="DJ179"/>
      <c r="DK179"/>
      <c r="DL179"/>
      <c r="DM179"/>
      <c r="DN179"/>
      <c r="DO179"/>
      <c r="DP179"/>
      <c r="DQ179"/>
      <c r="DR179"/>
      <c r="DS179"/>
      <c r="DT179"/>
      <c r="DU179"/>
      <c r="DV179"/>
      <c r="DW179"/>
      <c r="DX179"/>
      <c r="DY179"/>
      <c r="DZ179"/>
      <c r="EA179"/>
      <c r="EB179"/>
      <c r="EC179"/>
      <c r="ED179"/>
      <c r="EE179"/>
      <c r="EF179"/>
      <c r="EG179"/>
      <c r="EH179"/>
      <c r="EI179"/>
      <c r="EJ179"/>
      <c r="EK179"/>
      <c r="EL179"/>
      <c r="EM179"/>
      <c r="EN179"/>
      <c r="EO179"/>
      <c r="EP179"/>
      <c r="EQ179"/>
      <c r="ER179"/>
      <c r="ES179"/>
      <c r="ET179"/>
      <c r="EU179"/>
      <c r="EV179"/>
      <c r="EW179"/>
      <c r="EX179"/>
      <c r="EY179"/>
      <c r="EZ179"/>
      <c r="FA179"/>
      <c r="FB179"/>
      <c r="FC179"/>
      <c r="FD179"/>
      <c r="FE179"/>
      <c r="FF179"/>
      <c r="FG179"/>
      <c r="FH179"/>
      <c r="FI179"/>
      <c r="FJ179"/>
      <c r="FK179"/>
      <c r="FL179"/>
      <c r="FM179"/>
      <c r="FN179"/>
      <c r="FO179"/>
      <c r="FP179"/>
      <c r="FQ179"/>
      <c r="FR179"/>
      <c r="FS179"/>
      <c r="FT179"/>
      <c r="FU179"/>
      <c r="FV179"/>
      <c r="FW179"/>
      <c r="FX179"/>
      <c r="FY179"/>
      <c r="FZ179"/>
      <c r="GA179"/>
      <c r="GB179"/>
      <c r="GC179"/>
      <c r="GD179"/>
      <c r="GE179"/>
      <c r="GF179"/>
      <c r="GG179"/>
      <c r="GH179"/>
      <c r="GI179"/>
      <c r="GJ179"/>
      <c r="GK179"/>
      <c r="GL179"/>
      <c r="GM179"/>
      <c r="GN179"/>
      <c r="GO179"/>
      <c r="GP179"/>
      <c r="GQ179"/>
      <c r="GR179"/>
      <c r="GS179"/>
      <c r="GT179"/>
      <c r="GU179"/>
      <c r="GV179"/>
      <c r="GW179"/>
      <c r="GX179"/>
      <c r="GY179"/>
      <c r="GZ179"/>
      <c r="HA179"/>
      <c r="HB179"/>
      <c r="HC179"/>
      <c r="HD179"/>
      <c r="HE179"/>
      <c r="HF179"/>
      <c r="HG179"/>
      <c r="HH179"/>
      <c r="HI179"/>
      <c r="HJ179"/>
      <c r="HK179"/>
      <c r="HL179"/>
      <c r="HM179"/>
      <c r="HN179"/>
      <c r="HO179"/>
      <c r="HP179"/>
      <c r="HQ179"/>
      <c r="HR179"/>
      <c r="HS179"/>
      <c r="HT179"/>
      <c r="HU179"/>
      <c r="HV179"/>
      <c r="HW179"/>
      <c r="HX179"/>
      <c r="HY179"/>
      <c r="HZ179"/>
      <c r="IA179"/>
      <c r="IB179"/>
      <c r="IC179"/>
      <c r="ID179"/>
      <c r="IE179"/>
      <c r="IF179"/>
      <c r="IG179"/>
      <c r="IH179"/>
      <c r="II179"/>
      <c r="IJ179"/>
      <c r="IK179"/>
      <c r="IL179"/>
      <c r="IM179"/>
      <c r="IN179"/>
      <c r="IO179"/>
      <c r="IP179"/>
      <c r="IQ179"/>
      <c r="IR179"/>
      <c r="IS179"/>
      <c r="IT179"/>
      <c r="IU179"/>
      <c r="IV179"/>
      <c r="IW179"/>
      <c r="IX179"/>
      <c r="IY179"/>
      <c r="IZ179"/>
      <c r="JA179"/>
      <c r="JB179"/>
      <c r="JC179"/>
      <c r="JD179"/>
      <c r="JE179"/>
      <c r="JF179"/>
      <c r="JG179"/>
      <c r="JH179"/>
      <c r="JI179"/>
      <c r="JJ179"/>
      <c r="JK179"/>
      <c r="JL179"/>
      <c r="JM179"/>
      <c r="JN179"/>
      <c r="JO179"/>
      <c r="JP179"/>
      <c r="JQ179"/>
      <c r="JR179"/>
      <c r="JS179"/>
      <c r="JT179"/>
      <c r="JU179"/>
      <c r="JV179"/>
      <c r="JW179"/>
      <c r="JX179"/>
      <c r="JY179"/>
      <c r="JZ179"/>
      <c r="KA179"/>
      <c r="KB179"/>
      <c r="KC179"/>
      <c r="KD179"/>
      <c r="KE179"/>
      <c r="KF179"/>
      <c r="KG179"/>
      <c r="KH179"/>
      <c r="KI179"/>
      <c r="KJ179"/>
      <c r="KK179"/>
      <c r="KL179"/>
      <c r="KM179"/>
      <c r="KN179"/>
      <c r="KO179"/>
      <c r="KP179"/>
      <c r="KQ179"/>
      <c r="KR179"/>
      <c r="KS179"/>
      <c r="KT179"/>
      <c r="KU179"/>
      <c r="KV179"/>
      <c r="KW179"/>
      <c r="KX179"/>
      <c r="KY179"/>
      <c r="KZ179"/>
      <c r="LA179"/>
      <c r="LB179"/>
      <c r="LC179"/>
      <c r="LD179"/>
      <c r="LE179"/>
      <c r="LF179"/>
      <c r="LG179"/>
      <c r="LH179"/>
      <c r="LI179"/>
      <c r="LJ179"/>
      <c r="LK179"/>
      <c r="LL179"/>
      <c r="LM179"/>
      <c r="LN179"/>
      <c r="LO179"/>
      <c r="LP179"/>
      <c r="LQ179"/>
      <c r="LR179"/>
      <c r="LS179"/>
      <c r="LT179"/>
      <c r="LU179"/>
      <c r="LV179"/>
      <c r="LW179"/>
      <c r="LX179"/>
      <c r="LY179"/>
      <c r="LZ179"/>
      <c r="MA179"/>
      <c r="MB179"/>
      <c r="MC179"/>
      <c r="MD179"/>
      <c r="ME179"/>
      <c r="MF179"/>
      <c r="MG179"/>
      <c r="MH179"/>
      <c r="MI179"/>
      <c r="MJ179"/>
      <c r="MK179"/>
      <c r="ML179"/>
      <c r="MM179"/>
      <c r="MN179"/>
      <c r="MO179"/>
      <c r="MP179"/>
      <c r="MQ179"/>
      <c r="MR179"/>
      <c r="MS179"/>
      <c r="MT179"/>
      <c r="MU179"/>
      <c r="MV179"/>
      <c r="MW179"/>
      <c r="MX179"/>
      <c r="MY179"/>
      <c r="MZ179"/>
      <c r="NA179"/>
      <c r="NB179"/>
      <c r="NC179"/>
      <c r="ND179"/>
      <c r="NE179"/>
      <c r="NF179"/>
      <c r="NG179"/>
      <c r="NH179"/>
      <c r="NI179"/>
      <c r="NJ179"/>
      <c r="NK179"/>
      <c r="NL179"/>
      <c r="NM179"/>
      <c r="NN179"/>
      <c r="NO179"/>
      <c r="NP179"/>
      <c r="NQ179"/>
      <c r="NR179"/>
      <c r="NS179"/>
      <c r="NT179"/>
      <c r="NU179"/>
      <c r="NV179"/>
      <c r="NW179"/>
      <c r="NX179"/>
      <c r="NY179"/>
      <c r="NZ179"/>
      <c r="OA179"/>
      <c r="OB179"/>
      <c r="OC179"/>
      <c r="OD179"/>
      <c r="OE179"/>
      <c r="OF179"/>
      <c r="OG179"/>
      <c r="OH179"/>
      <c r="OI179"/>
      <c r="OJ179"/>
      <c r="OK179"/>
      <c r="OL179"/>
      <c r="OM179"/>
      <c r="ON179"/>
      <c r="OO179"/>
      <c r="OP179"/>
      <c r="OQ179"/>
      <c r="OR179"/>
      <c r="OS179"/>
      <c r="OT179"/>
      <c r="OU179"/>
      <c r="OV179"/>
      <c r="OW179"/>
      <c r="OX179"/>
      <c r="OY179"/>
      <c r="OZ179"/>
      <c r="PA179"/>
      <c r="PB179"/>
      <c r="PC179"/>
      <c r="PD179"/>
      <c r="PE179"/>
      <c r="PF179"/>
      <c r="PG179"/>
      <c r="PH179"/>
      <c r="PI179"/>
      <c r="PJ179"/>
      <c r="PK179"/>
      <c r="PL179"/>
      <c r="PM179"/>
      <c r="PN179"/>
      <c r="PO179"/>
      <c r="PP179"/>
      <c r="PQ179"/>
      <c r="PR179"/>
      <c r="PS179"/>
      <c r="PT179"/>
      <c r="PU179"/>
      <c r="PV179"/>
      <c r="PW179"/>
      <c r="PX179"/>
      <c r="PY179"/>
      <c r="PZ179"/>
      <c r="QA179"/>
      <c r="QB179"/>
      <c r="QC179"/>
      <c r="QD179"/>
      <c r="QE179"/>
      <c r="QF179"/>
      <c r="QG179"/>
      <c r="QH179"/>
      <c r="QI179"/>
      <c r="QJ179"/>
      <c r="QK179"/>
      <c r="QL179"/>
      <c r="QM179"/>
      <c r="QN179"/>
      <c r="QO179"/>
      <c r="QP179"/>
      <c r="QQ179"/>
      <c r="QR179"/>
      <c r="QS179"/>
      <c r="QT179"/>
      <c r="QU179"/>
      <c r="QV179"/>
      <c r="QW179"/>
      <c r="QX179"/>
      <c r="QY179"/>
      <c r="QZ179"/>
      <c r="RA179"/>
      <c r="RB179"/>
      <c r="RC179"/>
      <c r="RD179"/>
      <c r="RE179"/>
      <c r="RF179"/>
      <c r="RG179"/>
      <c r="RH179"/>
      <c r="RI179"/>
      <c r="RJ179"/>
      <c r="RK179"/>
      <c r="RL179"/>
      <c r="RM179"/>
      <c r="RN179"/>
      <c r="RO179"/>
      <c r="RP179"/>
      <c r="RQ179"/>
      <c r="RR179"/>
      <c r="RS179"/>
      <c r="RT179"/>
      <c r="RU179"/>
      <c r="RV179"/>
      <c r="RW179"/>
      <c r="RX179"/>
      <c r="RY179"/>
      <c r="RZ179"/>
      <c r="SA179"/>
      <c r="SB179"/>
      <c r="SC179"/>
      <c r="SD179"/>
      <c r="SE179"/>
      <c r="SF179"/>
      <c r="SG179"/>
      <c r="SH179"/>
      <c r="SI179"/>
      <c r="SJ179"/>
      <c r="SK179"/>
      <c r="SL179"/>
      <c r="SM179"/>
      <c r="SN179"/>
      <c r="SO179"/>
      <c r="SP179"/>
    </row>
    <row r="180" spans="1:510" ht="16.5" customHeight="1" x14ac:dyDescent="0.2">
      <c r="A180" s="20">
        <v>1335</v>
      </c>
      <c r="B180" s="20" t="s">
        <v>71</v>
      </c>
      <c r="C180" s="20" t="s">
        <v>298</v>
      </c>
      <c r="D180" s="20" t="s">
        <v>30</v>
      </c>
      <c r="E180" s="20" t="s">
        <v>1345</v>
      </c>
      <c r="F180" s="51" t="s">
        <v>304</v>
      </c>
      <c r="G180" s="20" t="s">
        <v>37</v>
      </c>
      <c r="H180" s="20" t="s">
        <v>35</v>
      </c>
      <c r="I180" s="20" t="s">
        <v>27</v>
      </c>
      <c r="J180" s="50" t="s">
        <v>312</v>
      </c>
      <c r="K180" s="20"/>
      <c r="L180" s="20"/>
      <c r="M180" s="20"/>
      <c r="N180" s="20"/>
      <c r="O180" s="23"/>
      <c r="P180" s="46">
        <f>1200000*20</f>
        <v>24000000</v>
      </c>
      <c r="Q180" s="52">
        <v>20</v>
      </c>
      <c r="R180" s="25">
        <v>45658</v>
      </c>
      <c r="S180" s="20"/>
      <c r="T180" s="46">
        <f>P180*12</f>
        <v>288000000</v>
      </c>
      <c r="U180" s="27" t="s">
        <v>39</v>
      </c>
      <c r="V180" s="28" t="s">
        <v>40</v>
      </c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  <c r="AY180"/>
      <c r="AZ180"/>
      <c r="BA180"/>
      <c r="BB180"/>
      <c r="BC180"/>
      <c r="BD180"/>
      <c r="BE180"/>
      <c r="BF180"/>
      <c r="BG180"/>
      <c r="BH180"/>
      <c r="BI180"/>
      <c r="BJ180"/>
      <c r="BK180"/>
      <c r="BL180"/>
      <c r="BM180"/>
      <c r="BN180"/>
      <c r="BO180"/>
      <c r="BP180"/>
      <c r="BQ180"/>
      <c r="BR180"/>
      <c r="BS180"/>
      <c r="BT180"/>
      <c r="BU180"/>
      <c r="BV180"/>
      <c r="BW180"/>
      <c r="BX180"/>
      <c r="BY180"/>
      <c r="BZ180"/>
      <c r="CA180"/>
      <c r="CB180"/>
      <c r="CC180"/>
      <c r="CD180"/>
      <c r="CE180"/>
      <c r="CF180"/>
      <c r="CG180"/>
      <c r="CH180"/>
      <c r="CI180"/>
      <c r="CJ180"/>
      <c r="CK180"/>
      <c r="CL180"/>
      <c r="CM180"/>
      <c r="CN180"/>
      <c r="CO180"/>
      <c r="CP180"/>
      <c r="CQ180"/>
      <c r="CR180"/>
      <c r="CS180"/>
      <c r="CT180"/>
      <c r="CU180"/>
      <c r="CV180"/>
      <c r="CW180"/>
      <c r="CX180"/>
      <c r="CY180"/>
      <c r="CZ180"/>
      <c r="DA180"/>
      <c r="DB180"/>
      <c r="DC180"/>
      <c r="DD180"/>
      <c r="DE180"/>
      <c r="DF180"/>
      <c r="DG180"/>
      <c r="DH180"/>
      <c r="DI180"/>
      <c r="DJ180"/>
      <c r="DK180"/>
      <c r="DL180"/>
      <c r="DM180"/>
      <c r="DN180"/>
      <c r="DO180"/>
      <c r="DP180"/>
      <c r="DQ180"/>
      <c r="DR180"/>
      <c r="DS180"/>
      <c r="DT180"/>
      <c r="DU180"/>
      <c r="DV180"/>
      <c r="DW180"/>
      <c r="DX180"/>
      <c r="DY180"/>
      <c r="DZ180"/>
      <c r="EA180"/>
      <c r="EB180"/>
      <c r="EC180"/>
      <c r="ED180"/>
      <c r="EE180"/>
      <c r="EF180"/>
      <c r="EG180"/>
      <c r="EH180"/>
      <c r="EI180"/>
      <c r="EJ180"/>
      <c r="EK180"/>
      <c r="EL180"/>
      <c r="EM180"/>
      <c r="EN180"/>
      <c r="EO180"/>
      <c r="EP180"/>
      <c r="EQ180"/>
      <c r="ER180"/>
      <c r="ES180"/>
      <c r="ET180"/>
      <c r="EU180"/>
      <c r="EV180"/>
      <c r="EW180"/>
      <c r="EX180"/>
      <c r="EY180"/>
      <c r="EZ180"/>
      <c r="FA180"/>
      <c r="FB180"/>
      <c r="FC180"/>
      <c r="FD180"/>
      <c r="FE180"/>
      <c r="FF180"/>
      <c r="FG180"/>
      <c r="FH180"/>
      <c r="FI180"/>
      <c r="FJ180"/>
      <c r="FK180"/>
      <c r="FL180"/>
      <c r="FM180"/>
      <c r="FN180"/>
      <c r="FO180"/>
      <c r="FP180"/>
      <c r="FQ180"/>
      <c r="FR180"/>
      <c r="FS180"/>
      <c r="FT180"/>
      <c r="FU180"/>
      <c r="FV180"/>
      <c r="FW180"/>
      <c r="FX180"/>
      <c r="FY180"/>
      <c r="FZ180"/>
      <c r="GA180"/>
      <c r="GB180"/>
      <c r="GC180"/>
      <c r="GD180"/>
      <c r="GE180"/>
      <c r="GF180"/>
      <c r="GG180"/>
      <c r="GH180"/>
      <c r="GI180"/>
      <c r="GJ180"/>
      <c r="GK180"/>
      <c r="GL180"/>
      <c r="GM180"/>
      <c r="GN180"/>
      <c r="GO180"/>
      <c r="GP180"/>
      <c r="GQ180"/>
      <c r="GR180"/>
      <c r="GS180"/>
      <c r="GT180"/>
      <c r="GU180"/>
      <c r="GV180"/>
      <c r="GW180"/>
      <c r="GX180"/>
      <c r="GY180"/>
      <c r="GZ180"/>
      <c r="HA180"/>
      <c r="HB180"/>
      <c r="HC180"/>
      <c r="HD180"/>
      <c r="HE180"/>
      <c r="HF180"/>
      <c r="HG180"/>
      <c r="HH180"/>
      <c r="HI180"/>
      <c r="HJ180"/>
      <c r="HK180"/>
      <c r="HL180"/>
      <c r="HM180"/>
      <c r="HN180"/>
      <c r="HO180"/>
      <c r="HP180"/>
      <c r="HQ180"/>
      <c r="HR180"/>
      <c r="HS180"/>
      <c r="HT180"/>
      <c r="HU180"/>
      <c r="HV180"/>
      <c r="HW180"/>
      <c r="HX180"/>
      <c r="HY180"/>
      <c r="HZ180"/>
      <c r="IA180"/>
      <c r="IB180"/>
      <c r="IC180"/>
      <c r="ID180"/>
      <c r="IE180"/>
      <c r="IF180"/>
      <c r="IG180"/>
      <c r="IH180"/>
      <c r="II180"/>
      <c r="IJ180"/>
      <c r="IK180"/>
      <c r="IL180"/>
      <c r="IM180"/>
      <c r="IN180"/>
      <c r="IO180"/>
      <c r="IP180"/>
      <c r="IQ180"/>
      <c r="IR180"/>
      <c r="IS180"/>
      <c r="IT180"/>
      <c r="IU180"/>
      <c r="IV180"/>
      <c r="IW180"/>
      <c r="IX180"/>
      <c r="IY180"/>
      <c r="IZ180"/>
      <c r="JA180"/>
      <c r="JB180"/>
      <c r="JC180"/>
      <c r="JD180"/>
      <c r="JE180"/>
      <c r="JF180"/>
      <c r="JG180"/>
      <c r="JH180"/>
      <c r="JI180"/>
      <c r="JJ180"/>
      <c r="JK180"/>
      <c r="JL180"/>
      <c r="JM180"/>
      <c r="JN180"/>
      <c r="JO180"/>
      <c r="JP180"/>
      <c r="JQ180"/>
      <c r="JR180"/>
      <c r="JS180"/>
      <c r="JT180"/>
      <c r="JU180"/>
      <c r="JV180"/>
      <c r="JW180"/>
      <c r="JX180"/>
      <c r="JY180"/>
      <c r="JZ180"/>
      <c r="KA180"/>
      <c r="KB180"/>
      <c r="KC180"/>
      <c r="KD180"/>
      <c r="KE180"/>
      <c r="KF180"/>
      <c r="KG180"/>
      <c r="KH180"/>
      <c r="KI180"/>
      <c r="KJ180"/>
      <c r="KK180"/>
      <c r="KL180"/>
      <c r="KM180"/>
      <c r="KN180"/>
      <c r="KO180"/>
      <c r="KP180"/>
      <c r="KQ180"/>
      <c r="KR180"/>
      <c r="KS180"/>
      <c r="KT180"/>
      <c r="KU180"/>
      <c r="KV180"/>
      <c r="KW180"/>
      <c r="KX180"/>
      <c r="KY180"/>
      <c r="KZ180"/>
      <c r="LA180"/>
      <c r="LB180"/>
      <c r="LC180"/>
      <c r="LD180"/>
      <c r="LE180"/>
      <c r="LF180"/>
      <c r="LG180"/>
      <c r="LH180"/>
      <c r="LI180"/>
      <c r="LJ180"/>
      <c r="LK180"/>
      <c r="LL180"/>
      <c r="LM180"/>
      <c r="LN180"/>
      <c r="LO180"/>
      <c r="LP180"/>
      <c r="LQ180"/>
      <c r="LR180"/>
      <c r="LS180"/>
      <c r="LT180"/>
      <c r="LU180"/>
      <c r="LV180"/>
      <c r="LW180"/>
      <c r="LX180"/>
      <c r="LY180"/>
      <c r="LZ180"/>
      <c r="MA180"/>
      <c r="MB180"/>
      <c r="MC180"/>
      <c r="MD180"/>
      <c r="ME180"/>
      <c r="MF180"/>
      <c r="MG180"/>
      <c r="MH180"/>
      <c r="MI180"/>
      <c r="MJ180"/>
      <c r="MK180"/>
      <c r="ML180"/>
      <c r="MM180"/>
      <c r="MN180"/>
      <c r="MO180"/>
      <c r="MP180"/>
      <c r="MQ180"/>
      <c r="MR180"/>
      <c r="MS180"/>
      <c r="MT180"/>
      <c r="MU180"/>
      <c r="MV180"/>
      <c r="MW180"/>
      <c r="MX180"/>
      <c r="MY180"/>
      <c r="MZ180"/>
      <c r="NA180"/>
      <c r="NB180"/>
      <c r="NC180"/>
      <c r="ND180"/>
      <c r="NE180"/>
      <c r="NF180"/>
      <c r="NG180"/>
      <c r="NH180"/>
      <c r="NI180"/>
      <c r="NJ180"/>
      <c r="NK180"/>
      <c r="NL180"/>
      <c r="NM180"/>
      <c r="NN180"/>
      <c r="NO180"/>
      <c r="NP180"/>
      <c r="NQ180"/>
      <c r="NR180"/>
      <c r="NS180"/>
      <c r="NT180"/>
      <c r="NU180"/>
      <c r="NV180"/>
      <c r="NW180"/>
      <c r="NX180"/>
      <c r="NY180"/>
      <c r="NZ180"/>
      <c r="OA180"/>
      <c r="OB180"/>
      <c r="OC180"/>
      <c r="OD180"/>
      <c r="OE180"/>
      <c r="OF180"/>
      <c r="OG180"/>
      <c r="OH180"/>
      <c r="OI180"/>
      <c r="OJ180"/>
      <c r="OK180"/>
      <c r="OL180"/>
      <c r="OM180"/>
      <c r="ON180"/>
      <c r="OO180"/>
      <c r="OP180"/>
      <c r="OQ180"/>
      <c r="OR180"/>
      <c r="OS180"/>
      <c r="OT180"/>
      <c r="OU180"/>
      <c r="OV180"/>
      <c r="OW180"/>
      <c r="OX180"/>
      <c r="OY180"/>
      <c r="OZ180"/>
      <c r="PA180"/>
      <c r="PB180"/>
      <c r="PC180"/>
      <c r="PD180"/>
      <c r="PE180"/>
      <c r="PF180"/>
      <c r="PG180"/>
      <c r="PH180"/>
      <c r="PI180"/>
      <c r="PJ180"/>
      <c r="PK180"/>
      <c r="PL180"/>
      <c r="PM180"/>
      <c r="PN180"/>
      <c r="PO180"/>
      <c r="PP180"/>
      <c r="PQ180"/>
      <c r="PR180"/>
      <c r="PS180"/>
      <c r="PT180"/>
      <c r="PU180"/>
      <c r="PV180"/>
      <c r="PW180"/>
      <c r="PX180"/>
      <c r="PY180"/>
      <c r="PZ180"/>
      <c r="QA180"/>
      <c r="QB180"/>
      <c r="QC180"/>
      <c r="QD180"/>
      <c r="QE180"/>
      <c r="QF180"/>
      <c r="QG180"/>
      <c r="QH180"/>
      <c r="QI180"/>
      <c r="QJ180"/>
      <c r="QK180"/>
      <c r="QL180"/>
      <c r="QM180"/>
      <c r="QN180"/>
      <c r="QO180"/>
      <c r="QP180"/>
      <c r="QQ180"/>
      <c r="QR180"/>
      <c r="QS180"/>
      <c r="QT180"/>
      <c r="QU180"/>
      <c r="QV180"/>
      <c r="QW180"/>
      <c r="QX180"/>
      <c r="QY180"/>
      <c r="QZ180"/>
      <c r="RA180"/>
      <c r="RB180"/>
      <c r="RC180"/>
      <c r="RD180"/>
      <c r="RE180"/>
      <c r="RF180"/>
      <c r="RG180"/>
      <c r="RH180"/>
      <c r="RI180"/>
      <c r="RJ180"/>
      <c r="RK180"/>
      <c r="RL180"/>
      <c r="RM180"/>
      <c r="RN180"/>
      <c r="RO180"/>
      <c r="RP180"/>
      <c r="RQ180"/>
      <c r="RR180"/>
      <c r="RS180"/>
      <c r="RT180"/>
      <c r="RU180"/>
      <c r="RV180"/>
      <c r="RW180"/>
      <c r="RX180"/>
      <c r="RY180"/>
      <c r="RZ180"/>
      <c r="SA180"/>
      <c r="SB180"/>
      <c r="SC180"/>
      <c r="SD180"/>
      <c r="SE180"/>
      <c r="SF180"/>
      <c r="SG180"/>
      <c r="SH180"/>
      <c r="SI180"/>
      <c r="SJ180"/>
      <c r="SK180"/>
      <c r="SL180"/>
      <c r="SM180"/>
      <c r="SN180"/>
      <c r="SO180"/>
      <c r="SP180"/>
    </row>
    <row r="181" spans="1:510" ht="16.5" customHeight="1" x14ac:dyDescent="0.2">
      <c r="A181" s="20">
        <v>1336</v>
      </c>
      <c r="B181" s="20" t="s">
        <v>71</v>
      </c>
      <c r="C181" s="20" t="s">
        <v>298</v>
      </c>
      <c r="D181" s="20" t="s">
        <v>30</v>
      </c>
      <c r="E181" s="20" t="s">
        <v>1345</v>
      </c>
      <c r="F181" s="50" t="s">
        <v>302</v>
      </c>
      <c r="G181" s="20" t="s">
        <v>84</v>
      </c>
      <c r="H181" s="20" t="s">
        <v>35</v>
      </c>
      <c r="I181" s="20" t="s">
        <v>27</v>
      </c>
      <c r="J181" s="50" t="s">
        <v>312</v>
      </c>
      <c r="K181" s="20"/>
      <c r="L181" s="20"/>
      <c r="M181" s="20"/>
      <c r="N181" s="20"/>
      <c r="O181" s="23"/>
      <c r="P181" s="46">
        <f>1200000*10</f>
        <v>12000000</v>
      </c>
      <c r="Q181" s="52">
        <v>10</v>
      </c>
      <c r="R181" s="25">
        <v>45658</v>
      </c>
      <c r="S181" s="20"/>
      <c r="T181" s="46">
        <f>P181*12</f>
        <v>144000000</v>
      </c>
      <c r="U181" s="27" t="s">
        <v>39</v>
      </c>
      <c r="V181" s="28" t="s">
        <v>40</v>
      </c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/>
      <c r="AY181"/>
      <c r="AZ181"/>
      <c r="BA181"/>
      <c r="BB181"/>
      <c r="BC181"/>
      <c r="BD181"/>
      <c r="BE181"/>
      <c r="BF181"/>
      <c r="BG181"/>
      <c r="BH181"/>
      <c r="BI181"/>
      <c r="BJ181"/>
      <c r="BK181"/>
      <c r="BL181"/>
      <c r="BM181"/>
      <c r="BN181"/>
      <c r="BO181"/>
      <c r="BP181"/>
      <c r="BQ181"/>
      <c r="BR181"/>
      <c r="BS181"/>
      <c r="BT181"/>
      <c r="BU181"/>
      <c r="BV181"/>
      <c r="BW181"/>
      <c r="BX181"/>
      <c r="BY181"/>
      <c r="BZ181"/>
      <c r="CA181"/>
      <c r="CB181"/>
      <c r="CC181"/>
      <c r="CD181"/>
      <c r="CE181"/>
      <c r="CF181"/>
      <c r="CG181"/>
      <c r="CH181"/>
      <c r="CI181"/>
      <c r="CJ181"/>
      <c r="CK181"/>
      <c r="CL181"/>
      <c r="CM181"/>
      <c r="CN181"/>
      <c r="CO181"/>
      <c r="CP181"/>
      <c r="CQ181"/>
      <c r="CR181"/>
      <c r="CS181"/>
      <c r="CT181"/>
      <c r="CU181"/>
      <c r="CV181"/>
      <c r="CW181"/>
      <c r="CX181"/>
      <c r="CY181"/>
      <c r="CZ181"/>
      <c r="DA181"/>
      <c r="DB181"/>
      <c r="DC181"/>
      <c r="DD181"/>
      <c r="DE181"/>
      <c r="DF181"/>
      <c r="DG181"/>
      <c r="DH181"/>
      <c r="DI181"/>
      <c r="DJ181"/>
      <c r="DK181"/>
      <c r="DL181"/>
      <c r="DM181"/>
      <c r="DN181"/>
      <c r="DO181"/>
      <c r="DP181"/>
      <c r="DQ181"/>
      <c r="DR181"/>
      <c r="DS181"/>
      <c r="DT181"/>
      <c r="DU181"/>
      <c r="DV181"/>
      <c r="DW181"/>
      <c r="DX181"/>
      <c r="DY181"/>
      <c r="DZ181"/>
      <c r="EA181"/>
      <c r="EB181"/>
      <c r="EC181"/>
      <c r="ED181"/>
      <c r="EE181"/>
      <c r="EF181"/>
      <c r="EG181"/>
      <c r="EH181"/>
      <c r="EI181"/>
      <c r="EJ181"/>
      <c r="EK181"/>
      <c r="EL181"/>
      <c r="EM181"/>
      <c r="EN181"/>
      <c r="EO181"/>
      <c r="EP181"/>
      <c r="EQ181"/>
      <c r="ER181"/>
      <c r="ES181"/>
      <c r="ET181"/>
      <c r="EU181"/>
      <c r="EV181"/>
      <c r="EW181"/>
      <c r="EX181"/>
      <c r="EY181"/>
      <c r="EZ181"/>
      <c r="FA181"/>
      <c r="FB181"/>
      <c r="FC181"/>
      <c r="FD181"/>
      <c r="FE181"/>
      <c r="FF181"/>
      <c r="FG181"/>
      <c r="FH181"/>
      <c r="FI181"/>
      <c r="FJ181"/>
      <c r="FK181"/>
      <c r="FL181"/>
      <c r="FM181"/>
      <c r="FN181"/>
      <c r="FO181"/>
      <c r="FP181"/>
      <c r="FQ181"/>
      <c r="FR181"/>
      <c r="FS181"/>
      <c r="FT181"/>
      <c r="FU181"/>
      <c r="FV181"/>
      <c r="FW181"/>
      <c r="FX181"/>
      <c r="FY181"/>
      <c r="FZ181"/>
      <c r="GA181"/>
      <c r="GB181"/>
      <c r="GC181"/>
      <c r="GD181"/>
      <c r="GE181"/>
      <c r="GF181"/>
      <c r="GG181"/>
      <c r="GH181"/>
      <c r="GI181"/>
      <c r="GJ181"/>
      <c r="GK181"/>
      <c r="GL181"/>
      <c r="GM181"/>
      <c r="GN181"/>
      <c r="GO181"/>
      <c r="GP181"/>
      <c r="GQ181"/>
      <c r="GR181"/>
      <c r="GS181"/>
      <c r="GT181"/>
      <c r="GU181"/>
      <c r="GV181"/>
      <c r="GW181"/>
      <c r="GX181"/>
      <c r="GY181"/>
      <c r="GZ181"/>
      <c r="HA181"/>
      <c r="HB181"/>
      <c r="HC181"/>
      <c r="HD181"/>
      <c r="HE181"/>
      <c r="HF181"/>
      <c r="HG181"/>
      <c r="HH181"/>
      <c r="HI181"/>
      <c r="HJ181"/>
      <c r="HK181"/>
      <c r="HL181"/>
      <c r="HM181"/>
      <c r="HN181"/>
      <c r="HO181"/>
      <c r="HP181"/>
      <c r="HQ181"/>
      <c r="HR181"/>
      <c r="HS181"/>
      <c r="HT181"/>
      <c r="HU181"/>
      <c r="HV181"/>
      <c r="HW181"/>
      <c r="HX181"/>
      <c r="HY181"/>
      <c r="HZ181"/>
      <c r="IA181"/>
      <c r="IB181"/>
      <c r="IC181"/>
      <c r="ID181"/>
      <c r="IE181"/>
      <c r="IF181"/>
      <c r="IG181"/>
      <c r="IH181"/>
      <c r="II181"/>
      <c r="IJ181"/>
      <c r="IK181"/>
      <c r="IL181"/>
      <c r="IM181"/>
      <c r="IN181"/>
      <c r="IO181"/>
      <c r="IP181"/>
      <c r="IQ181"/>
      <c r="IR181"/>
      <c r="IS181"/>
      <c r="IT181"/>
      <c r="IU181"/>
      <c r="IV181"/>
      <c r="IW181"/>
      <c r="IX181"/>
      <c r="IY181"/>
      <c r="IZ181"/>
      <c r="JA181"/>
      <c r="JB181"/>
      <c r="JC181"/>
      <c r="JD181"/>
      <c r="JE181"/>
      <c r="JF181"/>
      <c r="JG181"/>
      <c r="JH181"/>
      <c r="JI181"/>
      <c r="JJ181"/>
      <c r="JK181"/>
      <c r="JL181"/>
      <c r="JM181"/>
      <c r="JN181"/>
      <c r="JO181"/>
      <c r="JP181"/>
      <c r="JQ181"/>
      <c r="JR181"/>
      <c r="JS181"/>
      <c r="JT181"/>
      <c r="JU181"/>
      <c r="JV181"/>
      <c r="JW181"/>
      <c r="JX181"/>
      <c r="JY181"/>
      <c r="JZ181"/>
      <c r="KA181"/>
      <c r="KB181"/>
      <c r="KC181"/>
      <c r="KD181"/>
      <c r="KE181"/>
      <c r="KF181"/>
      <c r="KG181"/>
      <c r="KH181"/>
      <c r="KI181"/>
      <c r="KJ181"/>
      <c r="KK181"/>
      <c r="KL181"/>
      <c r="KM181"/>
      <c r="KN181"/>
      <c r="KO181"/>
      <c r="KP181"/>
      <c r="KQ181"/>
      <c r="KR181"/>
      <c r="KS181"/>
      <c r="KT181"/>
      <c r="KU181"/>
      <c r="KV181"/>
      <c r="KW181"/>
      <c r="KX181"/>
      <c r="KY181"/>
      <c r="KZ181"/>
      <c r="LA181"/>
      <c r="LB181"/>
      <c r="LC181"/>
      <c r="LD181"/>
      <c r="LE181"/>
      <c r="LF181"/>
      <c r="LG181"/>
      <c r="LH181"/>
      <c r="LI181"/>
      <c r="LJ181"/>
      <c r="LK181"/>
      <c r="LL181"/>
      <c r="LM181"/>
      <c r="LN181"/>
      <c r="LO181"/>
      <c r="LP181"/>
      <c r="LQ181"/>
      <c r="LR181"/>
      <c r="LS181"/>
      <c r="LT181"/>
      <c r="LU181"/>
      <c r="LV181"/>
      <c r="LW181"/>
      <c r="LX181"/>
      <c r="LY181"/>
      <c r="LZ181"/>
      <c r="MA181"/>
      <c r="MB181"/>
      <c r="MC181"/>
      <c r="MD181"/>
      <c r="ME181"/>
      <c r="MF181"/>
      <c r="MG181"/>
      <c r="MH181"/>
      <c r="MI181"/>
      <c r="MJ181"/>
      <c r="MK181"/>
      <c r="ML181"/>
      <c r="MM181"/>
      <c r="MN181"/>
      <c r="MO181"/>
      <c r="MP181"/>
      <c r="MQ181"/>
      <c r="MR181"/>
      <c r="MS181"/>
      <c r="MT181"/>
      <c r="MU181"/>
      <c r="MV181"/>
      <c r="MW181"/>
      <c r="MX181"/>
      <c r="MY181"/>
      <c r="MZ181"/>
      <c r="NA181"/>
      <c r="NB181"/>
      <c r="NC181"/>
      <c r="ND181"/>
      <c r="NE181"/>
      <c r="NF181"/>
      <c r="NG181"/>
      <c r="NH181"/>
      <c r="NI181"/>
      <c r="NJ181"/>
      <c r="NK181"/>
      <c r="NL181"/>
      <c r="NM181"/>
      <c r="NN181"/>
      <c r="NO181"/>
      <c r="NP181"/>
      <c r="NQ181"/>
      <c r="NR181"/>
      <c r="NS181"/>
      <c r="NT181"/>
      <c r="NU181"/>
      <c r="NV181"/>
      <c r="NW181"/>
      <c r="NX181"/>
      <c r="NY181"/>
      <c r="NZ181"/>
      <c r="OA181"/>
      <c r="OB181"/>
      <c r="OC181"/>
      <c r="OD181"/>
      <c r="OE181"/>
      <c r="OF181"/>
      <c r="OG181"/>
      <c r="OH181"/>
      <c r="OI181"/>
      <c r="OJ181"/>
      <c r="OK181"/>
      <c r="OL181"/>
      <c r="OM181"/>
      <c r="ON181"/>
      <c r="OO181"/>
      <c r="OP181"/>
      <c r="OQ181"/>
      <c r="OR181"/>
      <c r="OS181"/>
      <c r="OT181"/>
      <c r="OU181"/>
      <c r="OV181"/>
      <c r="OW181"/>
      <c r="OX181"/>
      <c r="OY181"/>
      <c r="OZ181"/>
      <c r="PA181"/>
      <c r="PB181"/>
      <c r="PC181"/>
      <c r="PD181"/>
      <c r="PE181"/>
      <c r="PF181"/>
      <c r="PG181"/>
      <c r="PH181"/>
      <c r="PI181"/>
      <c r="PJ181"/>
      <c r="PK181"/>
      <c r="PL181"/>
      <c r="PM181"/>
      <c r="PN181"/>
      <c r="PO181"/>
      <c r="PP181"/>
      <c r="PQ181"/>
      <c r="PR181"/>
      <c r="PS181"/>
      <c r="PT181"/>
      <c r="PU181"/>
      <c r="PV181"/>
      <c r="PW181"/>
      <c r="PX181"/>
      <c r="PY181"/>
      <c r="PZ181"/>
      <c r="QA181"/>
      <c r="QB181"/>
      <c r="QC181"/>
      <c r="QD181"/>
      <c r="QE181"/>
      <c r="QF181"/>
      <c r="QG181"/>
      <c r="QH181"/>
      <c r="QI181"/>
      <c r="QJ181"/>
      <c r="QK181"/>
      <c r="QL181"/>
      <c r="QM181"/>
      <c r="QN181"/>
      <c r="QO181"/>
      <c r="QP181"/>
      <c r="QQ181"/>
      <c r="QR181"/>
      <c r="QS181"/>
      <c r="QT181"/>
      <c r="QU181"/>
      <c r="QV181"/>
      <c r="QW181"/>
      <c r="QX181"/>
      <c r="QY181"/>
      <c r="QZ181"/>
      <c r="RA181"/>
      <c r="RB181"/>
      <c r="RC181"/>
      <c r="RD181"/>
      <c r="RE181"/>
      <c r="RF181"/>
      <c r="RG181"/>
      <c r="RH181"/>
      <c r="RI181"/>
      <c r="RJ181"/>
      <c r="RK181"/>
      <c r="RL181"/>
      <c r="RM181"/>
      <c r="RN181"/>
      <c r="RO181"/>
      <c r="RP181"/>
      <c r="RQ181"/>
      <c r="RR181"/>
      <c r="RS181"/>
      <c r="RT181"/>
      <c r="RU181"/>
      <c r="RV181"/>
      <c r="RW181"/>
      <c r="RX181"/>
      <c r="RY181"/>
      <c r="RZ181"/>
      <c r="SA181"/>
      <c r="SB181"/>
      <c r="SC181"/>
      <c r="SD181"/>
      <c r="SE181"/>
      <c r="SF181"/>
      <c r="SG181"/>
      <c r="SH181"/>
      <c r="SI181"/>
      <c r="SJ181"/>
      <c r="SK181"/>
      <c r="SL181"/>
      <c r="SM181"/>
      <c r="SN181"/>
      <c r="SO181"/>
      <c r="SP181"/>
    </row>
    <row r="182" spans="1:510" ht="16.5" customHeight="1" x14ac:dyDescent="0.2">
      <c r="A182" s="20">
        <v>1337</v>
      </c>
      <c r="B182" s="20" t="s">
        <v>71</v>
      </c>
      <c r="C182" s="20" t="s">
        <v>298</v>
      </c>
      <c r="D182" s="20" t="s">
        <v>30</v>
      </c>
      <c r="E182" s="20" t="s">
        <v>1345</v>
      </c>
      <c r="F182" s="50" t="s">
        <v>302</v>
      </c>
      <c r="G182" s="20" t="s">
        <v>84</v>
      </c>
      <c r="H182" s="20" t="s">
        <v>35</v>
      </c>
      <c r="I182" s="20" t="s">
        <v>27</v>
      </c>
      <c r="J182" s="22" t="s">
        <v>316</v>
      </c>
      <c r="K182" s="20"/>
      <c r="L182" s="20"/>
      <c r="M182" s="20"/>
      <c r="N182" s="20"/>
      <c r="O182" s="23">
        <v>200000000</v>
      </c>
      <c r="P182" s="23"/>
      <c r="Q182" s="24"/>
      <c r="R182" s="25">
        <v>45658</v>
      </c>
      <c r="S182" s="20"/>
      <c r="T182" s="23">
        <v>270900000</v>
      </c>
      <c r="U182" s="27" t="s">
        <v>39</v>
      </c>
      <c r="V182" s="28" t="s">
        <v>40</v>
      </c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/>
      <c r="BB182"/>
      <c r="BC182"/>
      <c r="BD182"/>
      <c r="BE182"/>
      <c r="BF182"/>
      <c r="BG182"/>
      <c r="BH182"/>
      <c r="BI182"/>
      <c r="BJ182"/>
      <c r="BK182"/>
      <c r="BL182"/>
      <c r="BM182"/>
      <c r="BN182"/>
      <c r="BO182"/>
      <c r="BP182"/>
      <c r="BQ182"/>
      <c r="BR182"/>
      <c r="BS182"/>
      <c r="BT182"/>
      <c r="BU182"/>
      <c r="BV182"/>
      <c r="BW182"/>
      <c r="BX182"/>
      <c r="BY182"/>
      <c r="BZ182"/>
      <c r="CA182"/>
      <c r="CB182"/>
      <c r="CC182"/>
      <c r="CD182"/>
      <c r="CE182"/>
      <c r="CF182"/>
      <c r="CG182"/>
      <c r="CH182"/>
      <c r="CI182"/>
      <c r="CJ182"/>
      <c r="CK182"/>
      <c r="CL182"/>
      <c r="CM182"/>
      <c r="CN182"/>
      <c r="CO182"/>
      <c r="CP182"/>
      <c r="CQ182"/>
      <c r="CR182"/>
      <c r="CS182"/>
      <c r="CT182"/>
      <c r="CU182"/>
      <c r="CV182"/>
      <c r="CW182"/>
      <c r="CX182"/>
      <c r="CY182"/>
      <c r="CZ182"/>
      <c r="DA182"/>
      <c r="DB182"/>
      <c r="DC182"/>
      <c r="DD182"/>
      <c r="DE182"/>
      <c r="DF182"/>
      <c r="DG182"/>
      <c r="DH182"/>
      <c r="DI182"/>
      <c r="DJ182"/>
      <c r="DK182"/>
      <c r="DL182"/>
      <c r="DM182"/>
      <c r="DN182"/>
      <c r="DO182"/>
      <c r="DP182"/>
      <c r="DQ182"/>
      <c r="DR182"/>
      <c r="DS182"/>
      <c r="DT182"/>
      <c r="DU182"/>
      <c r="DV182"/>
      <c r="DW182"/>
      <c r="DX182"/>
      <c r="DY182"/>
      <c r="DZ182"/>
      <c r="EA182"/>
      <c r="EB182"/>
      <c r="EC182"/>
      <c r="ED182"/>
      <c r="EE182"/>
      <c r="EF182"/>
      <c r="EG182"/>
      <c r="EH182"/>
      <c r="EI182"/>
      <c r="EJ182"/>
      <c r="EK182"/>
      <c r="EL182"/>
      <c r="EM182"/>
      <c r="EN182"/>
      <c r="EO182"/>
      <c r="EP182"/>
      <c r="EQ182"/>
      <c r="ER182"/>
      <c r="ES182"/>
      <c r="ET182"/>
      <c r="EU182"/>
      <c r="EV182"/>
      <c r="EW182"/>
      <c r="EX182"/>
      <c r="EY182"/>
      <c r="EZ182"/>
      <c r="FA182"/>
      <c r="FB182"/>
      <c r="FC182"/>
      <c r="FD182"/>
      <c r="FE182"/>
      <c r="FF182"/>
      <c r="FG182"/>
      <c r="FH182"/>
      <c r="FI182"/>
      <c r="FJ182"/>
      <c r="FK182"/>
      <c r="FL182"/>
      <c r="FM182"/>
      <c r="FN182"/>
      <c r="FO182"/>
      <c r="FP182"/>
      <c r="FQ182"/>
      <c r="FR182"/>
      <c r="FS182"/>
      <c r="FT182"/>
      <c r="FU182"/>
      <c r="FV182"/>
      <c r="FW182"/>
      <c r="FX182"/>
      <c r="FY182"/>
      <c r="FZ182"/>
      <c r="GA182"/>
      <c r="GB182"/>
      <c r="GC182"/>
      <c r="GD182"/>
      <c r="GE182"/>
      <c r="GF182"/>
      <c r="GG182"/>
      <c r="GH182"/>
      <c r="GI182"/>
      <c r="GJ182"/>
      <c r="GK182"/>
      <c r="GL182"/>
      <c r="GM182"/>
      <c r="GN182"/>
      <c r="GO182"/>
      <c r="GP182"/>
      <c r="GQ182"/>
      <c r="GR182"/>
      <c r="GS182"/>
      <c r="GT182"/>
      <c r="GU182"/>
      <c r="GV182"/>
      <c r="GW182"/>
      <c r="GX182"/>
      <c r="GY182"/>
      <c r="GZ182"/>
      <c r="HA182"/>
      <c r="HB182"/>
      <c r="HC182"/>
      <c r="HD182"/>
      <c r="HE182"/>
      <c r="HF182"/>
      <c r="HG182"/>
      <c r="HH182"/>
      <c r="HI182"/>
      <c r="HJ182"/>
      <c r="HK182"/>
      <c r="HL182"/>
      <c r="HM182"/>
      <c r="HN182"/>
      <c r="HO182"/>
      <c r="HP182"/>
      <c r="HQ182"/>
      <c r="HR182"/>
      <c r="HS182"/>
      <c r="HT182"/>
      <c r="HU182"/>
      <c r="HV182"/>
      <c r="HW182"/>
      <c r="HX182"/>
      <c r="HY182"/>
      <c r="HZ182"/>
      <c r="IA182"/>
      <c r="IB182"/>
      <c r="IC182"/>
      <c r="ID182"/>
      <c r="IE182"/>
      <c r="IF182"/>
      <c r="IG182"/>
      <c r="IH182"/>
      <c r="II182"/>
      <c r="IJ182"/>
      <c r="IK182"/>
      <c r="IL182"/>
      <c r="IM182"/>
      <c r="IN182"/>
      <c r="IO182"/>
      <c r="IP182"/>
      <c r="IQ182"/>
      <c r="IR182"/>
      <c r="IS182"/>
      <c r="IT182"/>
      <c r="IU182"/>
      <c r="IV182"/>
      <c r="IW182"/>
      <c r="IX182"/>
      <c r="IY182"/>
      <c r="IZ182"/>
      <c r="JA182"/>
      <c r="JB182"/>
      <c r="JC182"/>
      <c r="JD182"/>
      <c r="JE182"/>
      <c r="JF182"/>
      <c r="JG182"/>
      <c r="JH182"/>
      <c r="JI182"/>
      <c r="JJ182"/>
      <c r="JK182"/>
      <c r="JL182"/>
      <c r="JM182"/>
      <c r="JN182"/>
      <c r="JO182"/>
      <c r="JP182"/>
      <c r="JQ182"/>
      <c r="JR182"/>
      <c r="JS182"/>
      <c r="JT182"/>
      <c r="JU182"/>
      <c r="JV182"/>
      <c r="JW182"/>
      <c r="JX182"/>
      <c r="JY182"/>
      <c r="JZ182"/>
      <c r="KA182"/>
      <c r="KB182"/>
      <c r="KC182"/>
      <c r="KD182"/>
      <c r="KE182"/>
      <c r="KF182"/>
      <c r="KG182"/>
      <c r="KH182"/>
      <c r="KI182"/>
      <c r="KJ182"/>
      <c r="KK182"/>
      <c r="KL182"/>
      <c r="KM182"/>
      <c r="KN182"/>
      <c r="KO182"/>
      <c r="KP182"/>
      <c r="KQ182"/>
      <c r="KR182"/>
      <c r="KS182"/>
      <c r="KT182"/>
      <c r="KU182"/>
      <c r="KV182"/>
      <c r="KW182"/>
      <c r="KX182"/>
      <c r="KY182"/>
      <c r="KZ182"/>
      <c r="LA182"/>
      <c r="LB182"/>
      <c r="LC182"/>
      <c r="LD182"/>
      <c r="LE182"/>
      <c r="LF182"/>
      <c r="LG182"/>
      <c r="LH182"/>
      <c r="LI182"/>
      <c r="LJ182"/>
      <c r="LK182"/>
      <c r="LL182"/>
      <c r="LM182"/>
      <c r="LN182"/>
      <c r="LO182"/>
      <c r="LP182"/>
      <c r="LQ182"/>
      <c r="LR182"/>
      <c r="LS182"/>
      <c r="LT182"/>
      <c r="LU182"/>
      <c r="LV182"/>
      <c r="LW182"/>
      <c r="LX182"/>
      <c r="LY182"/>
      <c r="LZ182"/>
      <c r="MA182"/>
      <c r="MB182"/>
      <c r="MC182"/>
      <c r="MD182"/>
      <c r="ME182"/>
      <c r="MF182"/>
      <c r="MG182"/>
      <c r="MH182"/>
      <c r="MI182"/>
      <c r="MJ182"/>
      <c r="MK182"/>
      <c r="ML182"/>
      <c r="MM182"/>
      <c r="MN182"/>
      <c r="MO182"/>
      <c r="MP182"/>
      <c r="MQ182"/>
      <c r="MR182"/>
      <c r="MS182"/>
      <c r="MT182"/>
      <c r="MU182"/>
      <c r="MV182"/>
      <c r="MW182"/>
      <c r="MX182"/>
      <c r="MY182"/>
      <c r="MZ182"/>
      <c r="NA182"/>
      <c r="NB182"/>
      <c r="NC182"/>
      <c r="ND182"/>
      <c r="NE182"/>
      <c r="NF182"/>
      <c r="NG182"/>
      <c r="NH182"/>
      <c r="NI182"/>
      <c r="NJ182"/>
      <c r="NK182"/>
      <c r="NL182"/>
      <c r="NM182"/>
      <c r="NN182"/>
      <c r="NO182"/>
      <c r="NP182"/>
      <c r="NQ182"/>
      <c r="NR182"/>
      <c r="NS182"/>
      <c r="NT182"/>
      <c r="NU182"/>
      <c r="NV182"/>
      <c r="NW182"/>
      <c r="NX182"/>
      <c r="NY182"/>
      <c r="NZ182"/>
      <c r="OA182"/>
      <c r="OB182"/>
      <c r="OC182"/>
      <c r="OD182"/>
      <c r="OE182"/>
      <c r="OF182"/>
      <c r="OG182"/>
      <c r="OH182"/>
      <c r="OI182"/>
      <c r="OJ182"/>
      <c r="OK182"/>
      <c r="OL182"/>
      <c r="OM182"/>
      <c r="ON182"/>
      <c r="OO182"/>
      <c r="OP182"/>
      <c r="OQ182"/>
      <c r="OR182"/>
      <c r="OS182"/>
      <c r="OT182"/>
      <c r="OU182"/>
      <c r="OV182"/>
      <c r="OW182"/>
      <c r="OX182"/>
      <c r="OY182"/>
      <c r="OZ182"/>
      <c r="PA182"/>
      <c r="PB182"/>
      <c r="PC182"/>
      <c r="PD182"/>
      <c r="PE182"/>
      <c r="PF182"/>
      <c r="PG182"/>
      <c r="PH182"/>
      <c r="PI182"/>
      <c r="PJ182"/>
      <c r="PK182"/>
      <c r="PL182"/>
      <c r="PM182"/>
      <c r="PN182"/>
      <c r="PO182"/>
      <c r="PP182"/>
      <c r="PQ182"/>
      <c r="PR182"/>
      <c r="PS182"/>
      <c r="PT182"/>
      <c r="PU182"/>
      <c r="PV182"/>
      <c r="PW182"/>
      <c r="PX182"/>
      <c r="PY182"/>
      <c r="PZ182"/>
      <c r="QA182"/>
      <c r="QB182"/>
      <c r="QC182"/>
      <c r="QD182"/>
      <c r="QE182"/>
      <c r="QF182"/>
      <c r="QG182"/>
      <c r="QH182"/>
      <c r="QI182"/>
      <c r="QJ182"/>
      <c r="QK182"/>
      <c r="QL182"/>
      <c r="QM182"/>
      <c r="QN182"/>
      <c r="QO182"/>
      <c r="QP182"/>
      <c r="QQ182"/>
      <c r="QR182"/>
      <c r="QS182"/>
      <c r="QT182"/>
      <c r="QU182"/>
      <c r="QV182"/>
      <c r="QW182"/>
      <c r="QX182"/>
      <c r="QY182"/>
      <c r="QZ182"/>
      <c r="RA182"/>
      <c r="RB182"/>
      <c r="RC182"/>
      <c r="RD182"/>
      <c r="RE182"/>
      <c r="RF182"/>
      <c r="RG182"/>
      <c r="RH182"/>
      <c r="RI182"/>
      <c r="RJ182"/>
      <c r="RK182"/>
      <c r="RL182"/>
      <c r="RM182"/>
      <c r="RN182"/>
      <c r="RO182"/>
      <c r="RP182"/>
      <c r="RQ182"/>
      <c r="RR182"/>
      <c r="RS182"/>
      <c r="RT182"/>
      <c r="RU182"/>
      <c r="RV182"/>
      <c r="RW182"/>
      <c r="RX182"/>
      <c r="RY182"/>
      <c r="RZ182"/>
      <c r="SA182"/>
      <c r="SB182"/>
      <c r="SC182"/>
      <c r="SD182"/>
      <c r="SE182"/>
      <c r="SF182"/>
      <c r="SG182"/>
      <c r="SH182"/>
      <c r="SI182"/>
      <c r="SJ182"/>
      <c r="SK182"/>
      <c r="SL182"/>
      <c r="SM182"/>
      <c r="SN182"/>
      <c r="SO182"/>
      <c r="SP182"/>
    </row>
    <row r="183" spans="1:510" ht="16.5" customHeight="1" x14ac:dyDescent="0.2">
      <c r="A183" s="20">
        <v>1339</v>
      </c>
      <c r="B183" s="20" t="s">
        <v>71</v>
      </c>
      <c r="C183" s="20" t="s">
        <v>298</v>
      </c>
      <c r="D183" s="20" t="s">
        <v>30</v>
      </c>
      <c r="E183" s="20" t="s">
        <v>1345</v>
      </c>
      <c r="F183" s="50" t="s">
        <v>302</v>
      </c>
      <c r="G183" s="20" t="s">
        <v>84</v>
      </c>
      <c r="H183" s="20" t="s">
        <v>35</v>
      </c>
      <c r="I183" s="20" t="s">
        <v>27</v>
      </c>
      <c r="J183" s="22" t="s">
        <v>28</v>
      </c>
      <c r="K183" s="20"/>
      <c r="L183" s="20"/>
      <c r="M183" s="20"/>
      <c r="N183" s="20"/>
      <c r="O183" s="23"/>
      <c r="P183" s="23"/>
      <c r="Q183" s="24"/>
      <c r="R183" s="25">
        <v>45717</v>
      </c>
      <c r="S183" s="20"/>
      <c r="T183" s="23"/>
      <c r="U183" s="27" t="s">
        <v>39</v>
      </c>
      <c r="V183" s="28" t="s">
        <v>40</v>
      </c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/>
      <c r="BB183"/>
      <c r="BC183"/>
      <c r="BD183"/>
      <c r="BE183"/>
      <c r="BF183"/>
      <c r="BG183"/>
      <c r="BH183"/>
      <c r="BI183"/>
      <c r="BJ183"/>
      <c r="BK183"/>
      <c r="BL183"/>
      <c r="BM183"/>
      <c r="BN183"/>
      <c r="BO183"/>
      <c r="BP183"/>
      <c r="BQ183"/>
      <c r="BR183"/>
      <c r="BS183"/>
      <c r="BT183"/>
      <c r="BU183"/>
      <c r="BV183"/>
      <c r="BW183"/>
      <c r="BX183"/>
      <c r="BY183"/>
      <c r="BZ183"/>
      <c r="CA183"/>
      <c r="CB183"/>
      <c r="CC183"/>
      <c r="CD183"/>
      <c r="CE183"/>
      <c r="CF183"/>
      <c r="CG183"/>
      <c r="CH183"/>
      <c r="CI183"/>
      <c r="CJ183"/>
      <c r="CK183"/>
      <c r="CL183"/>
      <c r="CM183"/>
      <c r="CN183"/>
      <c r="CO183"/>
      <c r="CP183"/>
      <c r="CQ183"/>
      <c r="CR183"/>
      <c r="CS183"/>
      <c r="CT183"/>
      <c r="CU183"/>
      <c r="CV183"/>
      <c r="CW183"/>
      <c r="CX183"/>
      <c r="CY183"/>
      <c r="CZ183"/>
      <c r="DA183"/>
      <c r="DB183"/>
      <c r="DC183"/>
      <c r="DD183"/>
      <c r="DE183"/>
      <c r="DF183"/>
      <c r="DG183"/>
      <c r="DH183"/>
      <c r="DI183"/>
      <c r="DJ183"/>
      <c r="DK183"/>
      <c r="DL183"/>
      <c r="DM183"/>
      <c r="DN183"/>
      <c r="DO183"/>
      <c r="DP183"/>
      <c r="DQ183"/>
      <c r="DR183"/>
      <c r="DS183"/>
      <c r="DT183"/>
      <c r="DU183"/>
      <c r="DV183"/>
      <c r="DW183"/>
      <c r="DX183"/>
      <c r="DY183"/>
      <c r="DZ183"/>
      <c r="EA183"/>
      <c r="EB183"/>
      <c r="EC183"/>
      <c r="ED183"/>
      <c r="EE183"/>
      <c r="EF183"/>
      <c r="EG183"/>
      <c r="EH183"/>
      <c r="EI183"/>
      <c r="EJ183"/>
      <c r="EK183"/>
      <c r="EL183"/>
      <c r="EM183"/>
      <c r="EN183"/>
      <c r="EO183"/>
      <c r="EP183"/>
      <c r="EQ183"/>
      <c r="ER183"/>
      <c r="ES183"/>
      <c r="ET183"/>
      <c r="EU183"/>
      <c r="EV183"/>
      <c r="EW183"/>
      <c r="EX183"/>
      <c r="EY183"/>
      <c r="EZ183"/>
      <c r="FA183"/>
      <c r="FB183"/>
      <c r="FC183"/>
      <c r="FD183"/>
      <c r="FE183"/>
      <c r="FF183"/>
      <c r="FG183"/>
      <c r="FH183"/>
      <c r="FI183"/>
      <c r="FJ183"/>
      <c r="FK183"/>
      <c r="FL183"/>
      <c r="FM183"/>
      <c r="FN183"/>
      <c r="FO183"/>
      <c r="FP183"/>
      <c r="FQ183"/>
      <c r="FR183"/>
      <c r="FS183"/>
      <c r="FT183"/>
      <c r="FU183"/>
      <c r="FV183"/>
      <c r="FW183"/>
      <c r="FX183"/>
      <c r="FY183"/>
      <c r="FZ183"/>
      <c r="GA183"/>
      <c r="GB183"/>
      <c r="GC183"/>
      <c r="GD183"/>
      <c r="GE183"/>
      <c r="GF183"/>
      <c r="GG183"/>
      <c r="GH183"/>
      <c r="GI183"/>
      <c r="GJ183"/>
      <c r="GK183"/>
      <c r="GL183"/>
      <c r="GM183"/>
      <c r="GN183"/>
      <c r="GO183"/>
      <c r="GP183"/>
      <c r="GQ183"/>
      <c r="GR183"/>
      <c r="GS183"/>
      <c r="GT183"/>
      <c r="GU183"/>
      <c r="GV183"/>
      <c r="GW183"/>
      <c r="GX183"/>
      <c r="GY183"/>
      <c r="GZ183"/>
      <c r="HA183"/>
      <c r="HB183"/>
      <c r="HC183"/>
      <c r="HD183"/>
      <c r="HE183"/>
      <c r="HF183"/>
      <c r="HG183"/>
      <c r="HH183"/>
      <c r="HI183"/>
      <c r="HJ183"/>
      <c r="HK183"/>
      <c r="HL183"/>
      <c r="HM183"/>
      <c r="HN183"/>
      <c r="HO183"/>
      <c r="HP183"/>
      <c r="HQ183"/>
      <c r="HR183"/>
      <c r="HS183"/>
      <c r="HT183"/>
      <c r="HU183"/>
      <c r="HV183"/>
      <c r="HW183"/>
      <c r="HX183"/>
      <c r="HY183"/>
      <c r="HZ183"/>
      <c r="IA183"/>
      <c r="IB183"/>
      <c r="IC183"/>
      <c r="ID183"/>
      <c r="IE183"/>
      <c r="IF183"/>
      <c r="IG183"/>
      <c r="IH183"/>
      <c r="II183"/>
      <c r="IJ183"/>
      <c r="IK183"/>
      <c r="IL183"/>
      <c r="IM183"/>
      <c r="IN183"/>
      <c r="IO183"/>
      <c r="IP183"/>
      <c r="IQ183"/>
      <c r="IR183"/>
      <c r="IS183"/>
      <c r="IT183"/>
      <c r="IU183"/>
      <c r="IV183"/>
      <c r="IW183"/>
      <c r="IX183"/>
      <c r="IY183"/>
      <c r="IZ183"/>
      <c r="JA183"/>
      <c r="JB183"/>
      <c r="JC183"/>
      <c r="JD183"/>
      <c r="JE183"/>
      <c r="JF183"/>
      <c r="JG183"/>
      <c r="JH183"/>
      <c r="JI183"/>
      <c r="JJ183"/>
      <c r="JK183"/>
      <c r="JL183"/>
      <c r="JM183"/>
      <c r="JN183"/>
      <c r="JO183"/>
      <c r="JP183"/>
      <c r="JQ183"/>
      <c r="JR183"/>
      <c r="JS183"/>
      <c r="JT183"/>
      <c r="JU183"/>
      <c r="JV183"/>
      <c r="JW183"/>
      <c r="JX183"/>
      <c r="JY183"/>
      <c r="JZ183"/>
      <c r="KA183"/>
      <c r="KB183"/>
      <c r="KC183"/>
      <c r="KD183"/>
      <c r="KE183"/>
      <c r="KF183"/>
      <c r="KG183"/>
      <c r="KH183"/>
      <c r="KI183"/>
      <c r="KJ183"/>
      <c r="KK183"/>
      <c r="KL183"/>
      <c r="KM183"/>
      <c r="KN183"/>
      <c r="KO183"/>
      <c r="KP183"/>
      <c r="KQ183"/>
      <c r="KR183"/>
      <c r="KS183"/>
      <c r="KT183"/>
      <c r="KU183"/>
      <c r="KV183"/>
      <c r="KW183"/>
      <c r="KX183"/>
      <c r="KY183"/>
      <c r="KZ183"/>
      <c r="LA183"/>
      <c r="LB183"/>
      <c r="LC183"/>
      <c r="LD183"/>
      <c r="LE183"/>
      <c r="LF183"/>
      <c r="LG183"/>
      <c r="LH183"/>
      <c r="LI183"/>
      <c r="LJ183"/>
      <c r="LK183"/>
      <c r="LL183"/>
      <c r="LM183"/>
      <c r="LN183"/>
      <c r="LO183"/>
      <c r="LP183"/>
      <c r="LQ183"/>
      <c r="LR183"/>
      <c r="LS183"/>
      <c r="LT183"/>
      <c r="LU183"/>
      <c r="LV183"/>
      <c r="LW183"/>
      <c r="LX183"/>
      <c r="LY183"/>
      <c r="LZ183"/>
      <c r="MA183"/>
      <c r="MB183"/>
      <c r="MC183"/>
      <c r="MD183"/>
      <c r="ME183"/>
      <c r="MF183"/>
      <c r="MG183"/>
      <c r="MH183"/>
      <c r="MI183"/>
      <c r="MJ183"/>
      <c r="MK183"/>
      <c r="ML183"/>
      <c r="MM183"/>
      <c r="MN183"/>
      <c r="MO183"/>
      <c r="MP183"/>
      <c r="MQ183"/>
      <c r="MR183"/>
      <c r="MS183"/>
      <c r="MT183"/>
      <c r="MU183"/>
      <c r="MV183"/>
      <c r="MW183"/>
      <c r="MX183"/>
      <c r="MY183"/>
      <c r="MZ183"/>
      <c r="NA183"/>
      <c r="NB183"/>
      <c r="NC183"/>
      <c r="ND183"/>
      <c r="NE183"/>
      <c r="NF183"/>
      <c r="NG183"/>
      <c r="NH183"/>
      <c r="NI183"/>
      <c r="NJ183"/>
      <c r="NK183"/>
      <c r="NL183"/>
      <c r="NM183"/>
      <c r="NN183"/>
      <c r="NO183"/>
      <c r="NP183"/>
      <c r="NQ183"/>
      <c r="NR183"/>
      <c r="NS183"/>
      <c r="NT183"/>
      <c r="NU183"/>
      <c r="NV183"/>
      <c r="NW183"/>
      <c r="NX183"/>
      <c r="NY183"/>
      <c r="NZ183"/>
      <c r="OA183"/>
      <c r="OB183"/>
      <c r="OC183"/>
      <c r="OD183"/>
      <c r="OE183"/>
      <c r="OF183"/>
      <c r="OG183"/>
      <c r="OH183"/>
      <c r="OI183"/>
      <c r="OJ183"/>
      <c r="OK183"/>
      <c r="OL183"/>
      <c r="OM183"/>
      <c r="ON183"/>
      <c r="OO183"/>
      <c r="OP183"/>
      <c r="OQ183"/>
      <c r="OR183"/>
      <c r="OS183"/>
      <c r="OT183"/>
      <c r="OU183"/>
      <c r="OV183"/>
      <c r="OW183"/>
      <c r="OX183"/>
      <c r="OY183"/>
      <c r="OZ183"/>
      <c r="PA183"/>
      <c r="PB183"/>
      <c r="PC183"/>
      <c r="PD183"/>
      <c r="PE183"/>
      <c r="PF183"/>
      <c r="PG183"/>
      <c r="PH183"/>
      <c r="PI183"/>
      <c r="PJ183"/>
      <c r="PK183"/>
      <c r="PL183"/>
      <c r="PM183"/>
      <c r="PN183"/>
      <c r="PO183"/>
      <c r="PP183"/>
      <c r="PQ183"/>
      <c r="PR183"/>
      <c r="PS183"/>
      <c r="PT183"/>
      <c r="PU183"/>
      <c r="PV183"/>
      <c r="PW183"/>
      <c r="PX183"/>
      <c r="PY183"/>
      <c r="PZ183"/>
      <c r="QA183"/>
      <c r="QB183"/>
      <c r="QC183"/>
      <c r="QD183"/>
      <c r="QE183"/>
      <c r="QF183"/>
      <c r="QG183"/>
      <c r="QH183"/>
      <c r="QI183"/>
      <c r="QJ183"/>
      <c r="QK183"/>
      <c r="QL183"/>
      <c r="QM183"/>
      <c r="QN183"/>
      <c r="QO183"/>
      <c r="QP183"/>
      <c r="QQ183"/>
      <c r="QR183"/>
      <c r="QS183"/>
      <c r="QT183"/>
      <c r="QU183"/>
      <c r="QV183"/>
      <c r="QW183"/>
      <c r="QX183"/>
      <c r="QY183"/>
      <c r="QZ183"/>
      <c r="RA183"/>
      <c r="RB183"/>
      <c r="RC183"/>
      <c r="RD183"/>
      <c r="RE183"/>
      <c r="RF183"/>
      <c r="RG183"/>
      <c r="RH183"/>
      <c r="RI183"/>
      <c r="RJ183"/>
      <c r="RK183"/>
      <c r="RL183"/>
      <c r="RM183"/>
      <c r="RN183"/>
      <c r="RO183"/>
      <c r="RP183"/>
      <c r="RQ183"/>
      <c r="RR183"/>
      <c r="RS183"/>
      <c r="RT183"/>
      <c r="RU183"/>
      <c r="RV183"/>
      <c r="RW183"/>
      <c r="RX183"/>
      <c r="RY183"/>
      <c r="RZ183"/>
      <c r="SA183"/>
      <c r="SB183"/>
      <c r="SC183"/>
      <c r="SD183"/>
      <c r="SE183"/>
      <c r="SF183"/>
      <c r="SG183"/>
      <c r="SH183"/>
      <c r="SI183"/>
      <c r="SJ183"/>
      <c r="SK183"/>
      <c r="SL183"/>
      <c r="SM183"/>
      <c r="SN183"/>
      <c r="SO183"/>
      <c r="SP183"/>
    </row>
    <row r="184" spans="1:510" ht="16.5" customHeight="1" x14ac:dyDescent="0.2">
      <c r="A184" s="20">
        <v>1340</v>
      </c>
      <c r="B184" s="20" t="s">
        <v>71</v>
      </c>
      <c r="C184" s="20" t="s">
        <v>298</v>
      </c>
      <c r="D184" s="20" t="s">
        <v>30</v>
      </c>
      <c r="E184" s="20" t="s">
        <v>1345</v>
      </c>
      <c r="F184" s="22" t="s">
        <v>299</v>
      </c>
      <c r="G184" s="20" t="s">
        <v>42</v>
      </c>
      <c r="H184" s="20" t="s">
        <v>35</v>
      </c>
      <c r="I184" s="20" t="s">
        <v>27</v>
      </c>
      <c r="J184" s="22" t="s">
        <v>317</v>
      </c>
      <c r="K184" s="20"/>
      <c r="L184" s="20"/>
      <c r="M184" s="20"/>
      <c r="N184" s="20"/>
      <c r="O184" s="23">
        <v>1621923600</v>
      </c>
      <c r="P184" s="23"/>
      <c r="Q184" s="24"/>
      <c r="R184" s="25">
        <v>45717</v>
      </c>
      <c r="S184" s="20"/>
      <c r="T184" s="23">
        <v>1621923600</v>
      </c>
      <c r="U184" s="27" t="s">
        <v>39</v>
      </c>
      <c r="V184" s="28" t="s">
        <v>40</v>
      </c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/>
      <c r="AU184"/>
      <c r="AV184"/>
      <c r="AW184"/>
      <c r="AX184"/>
      <c r="AY184"/>
      <c r="AZ184"/>
      <c r="BA184"/>
      <c r="BB184"/>
      <c r="BC184"/>
      <c r="BD184"/>
      <c r="BE184"/>
      <c r="BF184"/>
      <c r="BG184"/>
      <c r="BH184"/>
      <c r="BI184"/>
      <c r="BJ184"/>
      <c r="BK184"/>
      <c r="BL184"/>
      <c r="BM184"/>
      <c r="BN184"/>
      <c r="BO184"/>
      <c r="BP184"/>
      <c r="BQ184"/>
      <c r="BR184"/>
      <c r="BS184"/>
      <c r="BT184"/>
      <c r="BU184"/>
      <c r="BV184"/>
      <c r="BW184"/>
      <c r="BX184"/>
      <c r="BY184"/>
      <c r="BZ184"/>
      <c r="CA184"/>
      <c r="CB184"/>
      <c r="CC184"/>
      <c r="CD184"/>
      <c r="CE184"/>
      <c r="CF184"/>
      <c r="CG184"/>
      <c r="CH184"/>
      <c r="CI184"/>
      <c r="CJ184"/>
      <c r="CK184"/>
      <c r="CL184"/>
      <c r="CM184"/>
      <c r="CN184"/>
      <c r="CO184"/>
      <c r="CP184"/>
      <c r="CQ184"/>
      <c r="CR184"/>
      <c r="CS184"/>
      <c r="CT184"/>
      <c r="CU184"/>
      <c r="CV184"/>
      <c r="CW184"/>
      <c r="CX184"/>
      <c r="CY184"/>
      <c r="CZ184"/>
      <c r="DA184"/>
      <c r="DB184"/>
      <c r="DC184"/>
      <c r="DD184"/>
      <c r="DE184"/>
      <c r="DF184"/>
      <c r="DG184"/>
      <c r="DH184"/>
      <c r="DI184"/>
      <c r="DJ184"/>
      <c r="DK184"/>
      <c r="DL184"/>
      <c r="DM184"/>
      <c r="DN184"/>
      <c r="DO184"/>
      <c r="DP184"/>
      <c r="DQ184"/>
      <c r="DR184"/>
      <c r="DS184"/>
      <c r="DT184"/>
      <c r="DU184"/>
      <c r="DV184"/>
      <c r="DW184"/>
      <c r="DX184"/>
      <c r="DY184"/>
      <c r="DZ184"/>
      <c r="EA184"/>
      <c r="EB184"/>
      <c r="EC184"/>
      <c r="ED184"/>
      <c r="EE184"/>
      <c r="EF184"/>
      <c r="EG184"/>
      <c r="EH184"/>
      <c r="EI184"/>
      <c r="EJ184"/>
      <c r="EK184"/>
      <c r="EL184"/>
      <c r="EM184"/>
      <c r="EN184"/>
      <c r="EO184"/>
      <c r="EP184"/>
      <c r="EQ184"/>
      <c r="ER184"/>
      <c r="ES184"/>
      <c r="ET184"/>
      <c r="EU184"/>
      <c r="EV184"/>
      <c r="EW184"/>
      <c r="EX184"/>
      <c r="EY184"/>
      <c r="EZ184"/>
      <c r="FA184"/>
      <c r="FB184"/>
      <c r="FC184"/>
      <c r="FD184"/>
      <c r="FE184"/>
      <c r="FF184"/>
      <c r="FG184"/>
      <c r="FH184"/>
      <c r="FI184"/>
      <c r="FJ184"/>
      <c r="FK184"/>
      <c r="FL184"/>
      <c r="FM184"/>
      <c r="FN184"/>
      <c r="FO184"/>
      <c r="FP184"/>
      <c r="FQ184"/>
      <c r="FR184"/>
      <c r="FS184"/>
      <c r="FT184"/>
      <c r="FU184"/>
      <c r="FV184"/>
      <c r="FW184"/>
      <c r="FX184"/>
      <c r="FY184"/>
      <c r="FZ184"/>
      <c r="GA184"/>
      <c r="GB184"/>
      <c r="GC184"/>
      <c r="GD184"/>
      <c r="GE184"/>
      <c r="GF184"/>
      <c r="GG184"/>
      <c r="GH184"/>
      <c r="GI184"/>
      <c r="GJ184"/>
      <c r="GK184"/>
      <c r="GL184"/>
      <c r="GM184"/>
      <c r="GN184"/>
      <c r="GO184"/>
      <c r="GP184"/>
      <c r="GQ184"/>
      <c r="GR184"/>
      <c r="GS184"/>
      <c r="GT184"/>
      <c r="GU184"/>
      <c r="GV184"/>
      <c r="GW184"/>
      <c r="GX184"/>
      <c r="GY184"/>
      <c r="GZ184"/>
      <c r="HA184"/>
      <c r="HB184"/>
      <c r="HC184"/>
      <c r="HD184"/>
      <c r="HE184"/>
      <c r="HF184"/>
      <c r="HG184"/>
      <c r="HH184"/>
      <c r="HI184"/>
      <c r="HJ184"/>
      <c r="HK184"/>
      <c r="HL184"/>
      <c r="HM184"/>
      <c r="HN184"/>
      <c r="HO184"/>
      <c r="HP184"/>
      <c r="HQ184"/>
      <c r="HR184"/>
      <c r="HS184"/>
      <c r="HT184"/>
      <c r="HU184"/>
      <c r="HV184"/>
      <c r="HW184"/>
      <c r="HX184"/>
      <c r="HY184"/>
      <c r="HZ184"/>
      <c r="IA184"/>
      <c r="IB184"/>
      <c r="IC184"/>
      <c r="ID184"/>
      <c r="IE184"/>
      <c r="IF184"/>
      <c r="IG184"/>
      <c r="IH184"/>
      <c r="II184"/>
      <c r="IJ184"/>
      <c r="IK184"/>
      <c r="IL184"/>
      <c r="IM184"/>
      <c r="IN184"/>
      <c r="IO184"/>
      <c r="IP184"/>
      <c r="IQ184"/>
      <c r="IR184"/>
      <c r="IS184"/>
      <c r="IT184"/>
      <c r="IU184"/>
      <c r="IV184"/>
      <c r="IW184"/>
      <c r="IX184"/>
      <c r="IY184"/>
      <c r="IZ184"/>
      <c r="JA184"/>
      <c r="JB184"/>
      <c r="JC184"/>
      <c r="JD184"/>
      <c r="JE184"/>
      <c r="JF184"/>
      <c r="JG184"/>
      <c r="JH184"/>
      <c r="JI184"/>
      <c r="JJ184"/>
      <c r="JK184"/>
      <c r="JL184"/>
      <c r="JM184"/>
      <c r="JN184"/>
      <c r="JO184"/>
      <c r="JP184"/>
      <c r="JQ184"/>
      <c r="JR184"/>
      <c r="JS184"/>
      <c r="JT184"/>
      <c r="JU184"/>
      <c r="JV184"/>
      <c r="JW184"/>
      <c r="JX184"/>
      <c r="JY184"/>
      <c r="JZ184"/>
      <c r="KA184"/>
      <c r="KB184"/>
      <c r="KC184"/>
      <c r="KD184"/>
      <c r="KE184"/>
      <c r="KF184"/>
      <c r="KG184"/>
      <c r="KH184"/>
      <c r="KI184"/>
      <c r="KJ184"/>
      <c r="KK184"/>
      <c r="KL184"/>
      <c r="KM184"/>
      <c r="KN184"/>
      <c r="KO184"/>
      <c r="KP184"/>
      <c r="KQ184"/>
      <c r="KR184"/>
      <c r="KS184"/>
      <c r="KT184"/>
      <c r="KU184"/>
      <c r="KV184"/>
      <c r="KW184"/>
      <c r="KX184"/>
      <c r="KY184"/>
      <c r="KZ184"/>
      <c r="LA184"/>
      <c r="LB184"/>
      <c r="LC184"/>
      <c r="LD184"/>
      <c r="LE184"/>
      <c r="LF184"/>
      <c r="LG184"/>
      <c r="LH184"/>
      <c r="LI184"/>
      <c r="LJ184"/>
      <c r="LK184"/>
      <c r="LL184"/>
      <c r="LM184"/>
      <c r="LN184"/>
      <c r="LO184"/>
      <c r="LP184"/>
      <c r="LQ184"/>
      <c r="LR184"/>
      <c r="LS184"/>
      <c r="LT184"/>
      <c r="LU184"/>
      <c r="LV184"/>
      <c r="LW184"/>
      <c r="LX184"/>
      <c r="LY184"/>
      <c r="LZ184"/>
      <c r="MA184"/>
      <c r="MB184"/>
      <c r="MC184"/>
      <c r="MD184"/>
      <c r="ME184"/>
      <c r="MF184"/>
      <c r="MG184"/>
      <c r="MH184"/>
      <c r="MI184"/>
      <c r="MJ184"/>
      <c r="MK184"/>
      <c r="ML184"/>
      <c r="MM184"/>
      <c r="MN184"/>
      <c r="MO184"/>
      <c r="MP184"/>
      <c r="MQ184"/>
      <c r="MR184"/>
      <c r="MS184"/>
      <c r="MT184"/>
      <c r="MU184"/>
      <c r="MV184"/>
      <c r="MW184"/>
      <c r="MX184"/>
      <c r="MY184"/>
      <c r="MZ184"/>
      <c r="NA184"/>
      <c r="NB184"/>
      <c r="NC184"/>
      <c r="ND184"/>
      <c r="NE184"/>
      <c r="NF184"/>
      <c r="NG184"/>
      <c r="NH184"/>
      <c r="NI184"/>
      <c r="NJ184"/>
      <c r="NK184"/>
      <c r="NL184"/>
      <c r="NM184"/>
      <c r="NN184"/>
      <c r="NO184"/>
      <c r="NP184"/>
      <c r="NQ184"/>
      <c r="NR184"/>
      <c r="NS184"/>
      <c r="NT184"/>
      <c r="NU184"/>
      <c r="NV184"/>
      <c r="NW184"/>
      <c r="NX184"/>
      <c r="NY184"/>
      <c r="NZ184"/>
      <c r="OA184"/>
      <c r="OB184"/>
      <c r="OC184"/>
      <c r="OD184"/>
      <c r="OE184"/>
      <c r="OF184"/>
      <c r="OG184"/>
      <c r="OH184"/>
      <c r="OI184"/>
      <c r="OJ184"/>
      <c r="OK184"/>
      <c r="OL184"/>
      <c r="OM184"/>
      <c r="ON184"/>
      <c r="OO184"/>
      <c r="OP184"/>
      <c r="OQ184"/>
      <c r="OR184"/>
      <c r="OS184"/>
      <c r="OT184"/>
      <c r="OU184"/>
      <c r="OV184"/>
      <c r="OW184"/>
      <c r="OX184"/>
      <c r="OY184"/>
      <c r="OZ184"/>
      <c r="PA184"/>
      <c r="PB184"/>
      <c r="PC184"/>
      <c r="PD184"/>
      <c r="PE184"/>
      <c r="PF184"/>
      <c r="PG184"/>
      <c r="PH184"/>
      <c r="PI184"/>
      <c r="PJ184"/>
      <c r="PK184"/>
      <c r="PL184"/>
      <c r="PM184"/>
      <c r="PN184"/>
      <c r="PO184"/>
      <c r="PP184"/>
      <c r="PQ184"/>
      <c r="PR184"/>
      <c r="PS184"/>
      <c r="PT184"/>
      <c r="PU184"/>
      <c r="PV184"/>
      <c r="PW184"/>
      <c r="PX184"/>
      <c r="PY184"/>
      <c r="PZ184"/>
      <c r="QA184"/>
      <c r="QB184"/>
      <c r="QC184"/>
      <c r="QD184"/>
      <c r="QE184"/>
      <c r="QF184"/>
      <c r="QG184"/>
      <c r="QH184"/>
      <c r="QI184"/>
      <c r="QJ184"/>
      <c r="QK184"/>
      <c r="QL184"/>
      <c r="QM184"/>
      <c r="QN184"/>
      <c r="QO184"/>
      <c r="QP184"/>
      <c r="QQ184"/>
      <c r="QR184"/>
      <c r="QS184"/>
      <c r="QT184"/>
      <c r="QU184"/>
      <c r="QV184"/>
      <c r="QW184"/>
      <c r="QX184"/>
      <c r="QY184"/>
      <c r="QZ184"/>
      <c r="RA184"/>
      <c r="RB184"/>
      <c r="RC184"/>
      <c r="RD184"/>
      <c r="RE184"/>
      <c r="RF184"/>
      <c r="RG184"/>
      <c r="RH184"/>
      <c r="RI184"/>
      <c r="RJ184"/>
      <c r="RK184"/>
      <c r="RL184"/>
      <c r="RM184"/>
      <c r="RN184"/>
      <c r="RO184"/>
      <c r="RP184"/>
      <c r="RQ184"/>
      <c r="RR184"/>
      <c r="RS184"/>
      <c r="RT184"/>
      <c r="RU184"/>
      <c r="RV184"/>
      <c r="RW184"/>
      <c r="RX184"/>
      <c r="RY184"/>
      <c r="RZ184"/>
      <c r="SA184"/>
      <c r="SB184"/>
      <c r="SC184"/>
      <c r="SD184"/>
      <c r="SE184"/>
      <c r="SF184"/>
      <c r="SG184"/>
      <c r="SH184"/>
      <c r="SI184"/>
      <c r="SJ184"/>
      <c r="SK184"/>
      <c r="SL184"/>
      <c r="SM184"/>
      <c r="SN184"/>
      <c r="SO184"/>
      <c r="SP184"/>
    </row>
    <row r="185" spans="1:510" ht="16.5" customHeight="1" x14ac:dyDescent="0.2">
      <c r="A185" s="20">
        <v>1342</v>
      </c>
      <c r="B185" s="20" t="s">
        <v>71</v>
      </c>
      <c r="C185" s="20" t="s">
        <v>298</v>
      </c>
      <c r="D185" s="20" t="s">
        <v>30</v>
      </c>
      <c r="E185" s="20" t="s">
        <v>1345</v>
      </c>
      <c r="F185" s="22" t="s">
        <v>299</v>
      </c>
      <c r="G185" s="20" t="s">
        <v>42</v>
      </c>
      <c r="H185" s="20" t="s">
        <v>35</v>
      </c>
      <c r="I185" s="20" t="s">
        <v>27</v>
      </c>
      <c r="J185" s="22" t="s">
        <v>312</v>
      </c>
      <c r="K185" s="20"/>
      <c r="L185" s="20"/>
      <c r="M185" s="20"/>
      <c r="N185" s="20"/>
      <c r="O185" s="23"/>
      <c r="P185" s="23">
        <f>1450000*20</f>
        <v>29000000</v>
      </c>
      <c r="Q185" s="24"/>
      <c r="R185" s="25">
        <v>45717</v>
      </c>
      <c r="S185" s="20"/>
      <c r="T185" s="23">
        <f>P185*12</f>
        <v>348000000</v>
      </c>
      <c r="U185" s="27" t="s">
        <v>39</v>
      </c>
      <c r="V185" s="28" t="s">
        <v>40</v>
      </c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  <c r="AT185"/>
      <c r="AU185"/>
      <c r="AV185"/>
      <c r="AW185"/>
      <c r="AX185"/>
      <c r="AY185"/>
      <c r="AZ185"/>
      <c r="BA185"/>
      <c r="BB185"/>
      <c r="BC185"/>
      <c r="BD185"/>
      <c r="BE185"/>
      <c r="BF185"/>
      <c r="BG185"/>
      <c r="BH185"/>
      <c r="BI185"/>
      <c r="BJ185"/>
      <c r="BK185"/>
      <c r="BL185"/>
      <c r="BM185"/>
      <c r="BN185"/>
      <c r="BO185"/>
      <c r="BP185"/>
      <c r="BQ185"/>
      <c r="BR185"/>
      <c r="BS185"/>
      <c r="BT185"/>
      <c r="BU185"/>
      <c r="BV185"/>
      <c r="BW185"/>
      <c r="BX185"/>
      <c r="BY185"/>
      <c r="BZ185"/>
      <c r="CA185"/>
      <c r="CB185"/>
      <c r="CC185"/>
      <c r="CD185"/>
      <c r="CE185"/>
      <c r="CF185"/>
      <c r="CG185"/>
      <c r="CH185"/>
      <c r="CI185"/>
      <c r="CJ185"/>
      <c r="CK185"/>
      <c r="CL185"/>
      <c r="CM185"/>
      <c r="CN185"/>
      <c r="CO185"/>
      <c r="CP185"/>
      <c r="CQ185"/>
      <c r="CR185"/>
      <c r="CS185"/>
      <c r="CT185"/>
      <c r="CU185"/>
      <c r="CV185"/>
      <c r="CW185"/>
      <c r="CX185"/>
      <c r="CY185"/>
      <c r="CZ185"/>
      <c r="DA185"/>
      <c r="DB185"/>
      <c r="DC185"/>
      <c r="DD185"/>
      <c r="DE185"/>
      <c r="DF185"/>
      <c r="DG185"/>
      <c r="DH185"/>
      <c r="DI185"/>
      <c r="DJ185"/>
      <c r="DK185"/>
      <c r="DL185"/>
      <c r="DM185"/>
      <c r="DN185"/>
      <c r="DO185"/>
      <c r="DP185"/>
      <c r="DQ185"/>
      <c r="DR185"/>
      <c r="DS185"/>
      <c r="DT185"/>
      <c r="DU185"/>
      <c r="DV185"/>
      <c r="DW185"/>
      <c r="DX185"/>
      <c r="DY185"/>
      <c r="DZ185"/>
      <c r="EA185"/>
      <c r="EB185"/>
      <c r="EC185"/>
      <c r="ED185"/>
      <c r="EE185"/>
      <c r="EF185"/>
      <c r="EG185"/>
      <c r="EH185"/>
      <c r="EI185"/>
      <c r="EJ185"/>
      <c r="EK185"/>
      <c r="EL185"/>
      <c r="EM185"/>
      <c r="EN185"/>
      <c r="EO185"/>
      <c r="EP185"/>
      <c r="EQ185"/>
      <c r="ER185"/>
      <c r="ES185"/>
      <c r="ET185"/>
      <c r="EU185"/>
      <c r="EV185"/>
      <c r="EW185"/>
      <c r="EX185"/>
      <c r="EY185"/>
      <c r="EZ185"/>
      <c r="FA185"/>
      <c r="FB185"/>
      <c r="FC185"/>
      <c r="FD185"/>
      <c r="FE185"/>
      <c r="FF185"/>
      <c r="FG185"/>
      <c r="FH185"/>
      <c r="FI185"/>
      <c r="FJ185"/>
      <c r="FK185"/>
      <c r="FL185"/>
      <c r="FM185"/>
      <c r="FN185"/>
      <c r="FO185"/>
      <c r="FP185"/>
      <c r="FQ185"/>
      <c r="FR185"/>
      <c r="FS185"/>
      <c r="FT185"/>
      <c r="FU185"/>
      <c r="FV185"/>
      <c r="FW185"/>
      <c r="FX185"/>
      <c r="FY185"/>
      <c r="FZ185"/>
      <c r="GA185"/>
      <c r="GB185"/>
      <c r="GC185"/>
      <c r="GD185"/>
      <c r="GE185"/>
      <c r="GF185"/>
      <c r="GG185"/>
      <c r="GH185"/>
      <c r="GI185"/>
      <c r="GJ185"/>
      <c r="GK185"/>
      <c r="GL185"/>
      <c r="GM185"/>
      <c r="GN185"/>
      <c r="GO185"/>
      <c r="GP185"/>
      <c r="GQ185"/>
      <c r="GR185"/>
      <c r="GS185"/>
      <c r="GT185"/>
      <c r="GU185"/>
      <c r="GV185"/>
      <c r="GW185"/>
      <c r="GX185"/>
      <c r="GY185"/>
      <c r="GZ185"/>
      <c r="HA185"/>
      <c r="HB185"/>
      <c r="HC185"/>
      <c r="HD185"/>
      <c r="HE185"/>
      <c r="HF185"/>
      <c r="HG185"/>
      <c r="HH185"/>
      <c r="HI185"/>
      <c r="HJ185"/>
      <c r="HK185"/>
      <c r="HL185"/>
      <c r="HM185"/>
      <c r="HN185"/>
      <c r="HO185"/>
      <c r="HP185"/>
      <c r="HQ185"/>
      <c r="HR185"/>
      <c r="HS185"/>
      <c r="HT185"/>
      <c r="HU185"/>
      <c r="HV185"/>
      <c r="HW185"/>
      <c r="HX185"/>
      <c r="HY185"/>
      <c r="HZ185"/>
      <c r="IA185"/>
      <c r="IB185"/>
      <c r="IC185"/>
      <c r="ID185"/>
      <c r="IE185"/>
      <c r="IF185"/>
      <c r="IG185"/>
      <c r="IH185"/>
      <c r="II185"/>
      <c r="IJ185"/>
      <c r="IK185"/>
      <c r="IL185"/>
      <c r="IM185"/>
      <c r="IN185"/>
      <c r="IO185"/>
      <c r="IP185"/>
      <c r="IQ185"/>
      <c r="IR185"/>
      <c r="IS185"/>
      <c r="IT185"/>
      <c r="IU185"/>
      <c r="IV185"/>
      <c r="IW185"/>
      <c r="IX185"/>
      <c r="IY185"/>
      <c r="IZ185"/>
      <c r="JA185"/>
      <c r="JB185"/>
      <c r="JC185"/>
      <c r="JD185"/>
      <c r="JE185"/>
      <c r="JF185"/>
      <c r="JG185"/>
      <c r="JH185"/>
      <c r="JI185"/>
      <c r="JJ185"/>
      <c r="JK185"/>
      <c r="JL185"/>
      <c r="JM185"/>
      <c r="JN185"/>
      <c r="JO185"/>
      <c r="JP185"/>
      <c r="JQ185"/>
      <c r="JR185"/>
      <c r="JS185"/>
      <c r="JT185"/>
      <c r="JU185"/>
      <c r="JV185"/>
      <c r="JW185"/>
      <c r="JX185"/>
      <c r="JY185"/>
      <c r="JZ185"/>
      <c r="KA185"/>
      <c r="KB185"/>
      <c r="KC185"/>
      <c r="KD185"/>
      <c r="KE185"/>
      <c r="KF185"/>
      <c r="KG185"/>
      <c r="KH185"/>
      <c r="KI185"/>
      <c r="KJ185"/>
      <c r="KK185"/>
      <c r="KL185"/>
      <c r="KM185"/>
      <c r="KN185"/>
      <c r="KO185"/>
      <c r="KP185"/>
      <c r="KQ185"/>
      <c r="KR185"/>
      <c r="KS185"/>
      <c r="KT185"/>
      <c r="KU185"/>
      <c r="KV185"/>
      <c r="KW185"/>
      <c r="KX185"/>
      <c r="KY185"/>
      <c r="KZ185"/>
      <c r="LA185"/>
      <c r="LB185"/>
      <c r="LC185"/>
      <c r="LD185"/>
      <c r="LE185"/>
      <c r="LF185"/>
      <c r="LG185"/>
      <c r="LH185"/>
      <c r="LI185"/>
      <c r="LJ185"/>
      <c r="LK185"/>
      <c r="LL185"/>
      <c r="LM185"/>
      <c r="LN185"/>
      <c r="LO185"/>
      <c r="LP185"/>
      <c r="LQ185"/>
      <c r="LR185"/>
      <c r="LS185"/>
      <c r="LT185"/>
      <c r="LU185"/>
      <c r="LV185"/>
      <c r="LW185"/>
      <c r="LX185"/>
      <c r="LY185"/>
      <c r="LZ185"/>
      <c r="MA185"/>
      <c r="MB185"/>
      <c r="MC185"/>
      <c r="MD185"/>
      <c r="ME185"/>
      <c r="MF185"/>
      <c r="MG185"/>
      <c r="MH185"/>
      <c r="MI185"/>
      <c r="MJ185"/>
      <c r="MK185"/>
      <c r="ML185"/>
      <c r="MM185"/>
      <c r="MN185"/>
      <c r="MO185"/>
      <c r="MP185"/>
      <c r="MQ185"/>
      <c r="MR185"/>
      <c r="MS185"/>
      <c r="MT185"/>
      <c r="MU185"/>
      <c r="MV185"/>
      <c r="MW185"/>
      <c r="MX185"/>
      <c r="MY185"/>
      <c r="MZ185"/>
      <c r="NA185"/>
      <c r="NB185"/>
      <c r="NC185"/>
      <c r="ND185"/>
      <c r="NE185"/>
      <c r="NF185"/>
      <c r="NG185"/>
      <c r="NH185"/>
      <c r="NI185"/>
      <c r="NJ185"/>
      <c r="NK185"/>
      <c r="NL185"/>
      <c r="NM185"/>
      <c r="NN185"/>
      <c r="NO185"/>
      <c r="NP185"/>
      <c r="NQ185"/>
      <c r="NR185"/>
      <c r="NS185"/>
      <c r="NT185"/>
      <c r="NU185"/>
      <c r="NV185"/>
      <c r="NW185"/>
      <c r="NX185"/>
      <c r="NY185"/>
      <c r="NZ185"/>
      <c r="OA185"/>
      <c r="OB185"/>
      <c r="OC185"/>
      <c r="OD185"/>
      <c r="OE185"/>
      <c r="OF185"/>
      <c r="OG185"/>
      <c r="OH185"/>
      <c r="OI185"/>
      <c r="OJ185"/>
      <c r="OK185"/>
      <c r="OL185"/>
      <c r="OM185"/>
      <c r="ON185"/>
      <c r="OO185"/>
      <c r="OP185"/>
      <c r="OQ185"/>
      <c r="OR185"/>
      <c r="OS185"/>
      <c r="OT185"/>
      <c r="OU185"/>
      <c r="OV185"/>
      <c r="OW185"/>
      <c r="OX185"/>
      <c r="OY185"/>
      <c r="OZ185"/>
      <c r="PA185"/>
      <c r="PB185"/>
      <c r="PC185"/>
      <c r="PD185"/>
      <c r="PE185"/>
      <c r="PF185"/>
      <c r="PG185"/>
      <c r="PH185"/>
      <c r="PI185"/>
      <c r="PJ185"/>
      <c r="PK185"/>
      <c r="PL185"/>
      <c r="PM185"/>
      <c r="PN185"/>
      <c r="PO185"/>
      <c r="PP185"/>
      <c r="PQ185"/>
      <c r="PR185"/>
      <c r="PS185"/>
      <c r="PT185"/>
      <c r="PU185"/>
      <c r="PV185"/>
      <c r="PW185"/>
      <c r="PX185"/>
      <c r="PY185"/>
      <c r="PZ185"/>
      <c r="QA185"/>
      <c r="QB185"/>
      <c r="QC185"/>
      <c r="QD185"/>
      <c r="QE185"/>
      <c r="QF185"/>
      <c r="QG185"/>
      <c r="QH185"/>
      <c r="QI185"/>
      <c r="QJ185"/>
      <c r="QK185"/>
      <c r="QL185"/>
      <c r="QM185"/>
      <c r="QN185"/>
      <c r="QO185"/>
      <c r="QP185"/>
      <c r="QQ185"/>
      <c r="QR185"/>
      <c r="QS185"/>
      <c r="QT185"/>
      <c r="QU185"/>
      <c r="QV185"/>
      <c r="QW185"/>
      <c r="QX185"/>
      <c r="QY185"/>
      <c r="QZ185"/>
      <c r="RA185"/>
      <c r="RB185"/>
      <c r="RC185"/>
      <c r="RD185"/>
      <c r="RE185"/>
      <c r="RF185"/>
      <c r="RG185"/>
      <c r="RH185"/>
      <c r="RI185"/>
      <c r="RJ185"/>
      <c r="RK185"/>
      <c r="RL185"/>
      <c r="RM185"/>
      <c r="RN185"/>
      <c r="RO185"/>
      <c r="RP185"/>
      <c r="RQ185"/>
      <c r="RR185"/>
      <c r="RS185"/>
      <c r="RT185"/>
      <c r="RU185"/>
      <c r="RV185"/>
      <c r="RW185"/>
      <c r="RX185"/>
      <c r="RY185"/>
      <c r="RZ185"/>
      <c r="SA185"/>
      <c r="SB185"/>
      <c r="SC185"/>
      <c r="SD185"/>
      <c r="SE185"/>
      <c r="SF185"/>
      <c r="SG185"/>
      <c r="SH185"/>
      <c r="SI185"/>
      <c r="SJ185"/>
      <c r="SK185"/>
      <c r="SL185"/>
      <c r="SM185"/>
      <c r="SN185"/>
      <c r="SO185"/>
      <c r="SP185"/>
    </row>
    <row r="186" spans="1:510" ht="16.5" customHeight="1" x14ac:dyDescent="0.2">
      <c r="A186" s="20">
        <v>1343</v>
      </c>
      <c r="B186" s="20" t="s">
        <v>71</v>
      </c>
      <c r="C186" s="20" t="s">
        <v>298</v>
      </c>
      <c r="D186" s="20" t="s">
        <v>30</v>
      </c>
      <c r="E186" s="20" t="s">
        <v>1345</v>
      </c>
      <c r="F186" s="22" t="s">
        <v>299</v>
      </c>
      <c r="G186" s="20" t="s">
        <v>42</v>
      </c>
      <c r="H186" s="20" t="s">
        <v>35</v>
      </c>
      <c r="I186" s="20" t="s">
        <v>27</v>
      </c>
      <c r="J186" s="22" t="s">
        <v>28</v>
      </c>
      <c r="K186" s="20"/>
      <c r="L186" s="20"/>
      <c r="M186" s="20"/>
      <c r="N186" s="20"/>
      <c r="O186" s="23"/>
      <c r="P186" s="23"/>
      <c r="Q186" s="24"/>
      <c r="R186" s="25">
        <v>45748</v>
      </c>
      <c r="S186" s="20"/>
      <c r="T186" s="23"/>
      <c r="U186" s="27" t="s">
        <v>39</v>
      </c>
      <c r="V186" s="28" t="s">
        <v>40</v>
      </c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/>
      <c r="AW186"/>
      <c r="AX186"/>
      <c r="AY186"/>
      <c r="AZ186"/>
      <c r="BA186"/>
      <c r="BB186"/>
      <c r="BC186"/>
      <c r="BD186"/>
      <c r="BE186"/>
      <c r="BF186"/>
      <c r="BG186"/>
      <c r="BH186"/>
      <c r="BI186"/>
      <c r="BJ186"/>
      <c r="BK186"/>
      <c r="BL186"/>
      <c r="BM186"/>
      <c r="BN186"/>
      <c r="BO186"/>
      <c r="BP186"/>
      <c r="BQ186"/>
      <c r="BR186"/>
      <c r="BS186"/>
      <c r="BT186"/>
      <c r="BU186"/>
      <c r="BV186"/>
      <c r="BW186"/>
      <c r="BX186"/>
      <c r="BY186"/>
      <c r="BZ186"/>
      <c r="CA186"/>
      <c r="CB186"/>
      <c r="CC186"/>
      <c r="CD186"/>
      <c r="CE186"/>
      <c r="CF186"/>
      <c r="CG186"/>
      <c r="CH186"/>
      <c r="CI186"/>
      <c r="CJ186"/>
      <c r="CK186"/>
      <c r="CL186"/>
      <c r="CM186"/>
      <c r="CN186"/>
      <c r="CO186"/>
      <c r="CP186"/>
      <c r="CQ186"/>
      <c r="CR186"/>
      <c r="CS186"/>
      <c r="CT186"/>
      <c r="CU186"/>
      <c r="CV186"/>
      <c r="CW186"/>
      <c r="CX186"/>
      <c r="CY186"/>
      <c r="CZ186"/>
      <c r="DA186"/>
      <c r="DB186"/>
      <c r="DC186"/>
      <c r="DD186"/>
      <c r="DE186"/>
      <c r="DF186"/>
      <c r="DG186"/>
      <c r="DH186"/>
      <c r="DI186"/>
      <c r="DJ186"/>
      <c r="DK186"/>
      <c r="DL186"/>
      <c r="DM186"/>
      <c r="DN186"/>
      <c r="DO186"/>
      <c r="DP186"/>
      <c r="DQ186"/>
      <c r="DR186"/>
      <c r="DS186"/>
      <c r="DT186"/>
      <c r="DU186"/>
      <c r="DV186"/>
      <c r="DW186"/>
      <c r="DX186"/>
      <c r="DY186"/>
      <c r="DZ186"/>
      <c r="EA186"/>
      <c r="EB186"/>
      <c r="EC186"/>
      <c r="ED186"/>
      <c r="EE186"/>
      <c r="EF186"/>
      <c r="EG186"/>
      <c r="EH186"/>
      <c r="EI186"/>
      <c r="EJ186"/>
      <c r="EK186"/>
      <c r="EL186"/>
      <c r="EM186"/>
      <c r="EN186"/>
      <c r="EO186"/>
      <c r="EP186"/>
      <c r="EQ186"/>
      <c r="ER186"/>
      <c r="ES186"/>
      <c r="ET186"/>
      <c r="EU186"/>
      <c r="EV186"/>
      <c r="EW186"/>
      <c r="EX186"/>
      <c r="EY186"/>
      <c r="EZ186"/>
      <c r="FA186"/>
      <c r="FB186"/>
      <c r="FC186"/>
      <c r="FD186"/>
      <c r="FE186"/>
      <c r="FF186"/>
      <c r="FG186"/>
      <c r="FH186"/>
      <c r="FI186"/>
      <c r="FJ186"/>
      <c r="FK186"/>
      <c r="FL186"/>
      <c r="FM186"/>
      <c r="FN186"/>
      <c r="FO186"/>
      <c r="FP186"/>
      <c r="FQ186"/>
      <c r="FR186"/>
      <c r="FS186"/>
      <c r="FT186"/>
      <c r="FU186"/>
      <c r="FV186"/>
      <c r="FW186"/>
      <c r="FX186"/>
      <c r="FY186"/>
      <c r="FZ186"/>
      <c r="GA186"/>
      <c r="GB186"/>
      <c r="GC186"/>
      <c r="GD186"/>
      <c r="GE186"/>
      <c r="GF186"/>
      <c r="GG186"/>
      <c r="GH186"/>
      <c r="GI186"/>
      <c r="GJ186"/>
      <c r="GK186"/>
      <c r="GL186"/>
      <c r="GM186"/>
      <c r="GN186"/>
      <c r="GO186"/>
      <c r="GP186"/>
      <c r="GQ186"/>
      <c r="GR186"/>
      <c r="GS186"/>
      <c r="GT186"/>
      <c r="GU186"/>
      <c r="GV186"/>
      <c r="GW186"/>
      <c r="GX186"/>
      <c r="GY186"/>
      <c r="GZ186"/>
      <c r="HA186"/>
      <c r="HB186"/>
      <c r="HC186"/>
      <c r="HD186"/>
      <c r="HE186"/>
      <c r="HF186"/>
      <c r="HG186"/>
      <c r="HH186"/>
      <c r="HI186"/>
      <c r="HJ186"/>
      <c r="HK186"/>
      <c r="HL186"/>
      <c r="HM186"/>
      <c r="HN186"/>
      <c r="HO186"/>
      <c r="HP186"/>
      <c r="HQ186"/>
      <c r="HR186"/>
      <c r="HS186"/>
      <c r="HT186"/>
      <c r="HU186"/>
      <c r="HV186"/>
      <c r="HW186"/>
      <c r="HX186"/>
      <c r="HY186"/>
      <c r="HZ186"/>
      <c r="IA186"/>
      <c r="IB186"/>
      <c r="IC186"/>
      <c r="ID186"/>
      <c r="IE186"/>
      <c r="IF186"/>
      <c r="IG186"/>
      <c r="IH186"/>
      <c r="II186"/>
      <c r="IJ186"/>
      <c r="IK186"/>
      <c r="IL186"/>
      <c r="IM186"/>
      <c r="IN186"/>
      <c r="IO186"/>
      <c r="IP186"/>
      <c r="IQ186"/>
      <c r="IR186"/>
      <c r="IS186"/>
      <c r="IT186"/>
      <c r="IU186"/>
      <c r="IV186"/>
      <c r="IW186"/>
      <c r="IX186"/>
      <c r="IY186"/>
      <c r="IZ186"/>
      <c r="JA186"/>
      <c r="JB186"/>
      <c r="JC186"/>
      <c r="JD186"/>
      <c r="JE186"/>
      <c r="JF186"/>
      <c r="JG186"/>
      <c r="JH186"/>
      <c r="JI186"/>
      <c r="JJ186"/>
      <c r="JK186"/>
      <c r="JL186"/>
      <c r="JM186"/>
      <c r="JN186"/>
      <c r="JO186"/>
      <c r="JP186"/>
      <c r="JQ186"/>
      <c r="JR186"/>
      <c r="JS186"/>
      <c r="JT186"/>
      <c r="JU186"/>
      <c r="JV186"/>
      <c r="JW186"/>
      <c r="JX186"/>
      <c r="JY186"/>
      <c r="JZ186"/>
      <c r="KA186"/>
      <c r="KB186"/>
      <c r="KC186"/>
      <c r="KD186"/>
      <c r="KE186"/>
      <c r="KF186"/>
      <c r="KG186"/>
      <c r="KH186"/>
      <c r="KI186"/>
      <c r="KJ186"/>
      <c r="KK186"/>
      <c r="KL186"/>
      <c r="KM186"/>
      <c r="KN186"/>
      <c r="KO186"/>
      <c r="KP186"/>
      <c r="KQ186"/>
      <c r="KR186"/>
      <c r="KS186"/>
      <c r="KT186"/>
      <c r="KU186"/>
      <c r="KV186"/>
      <c r="KW186"/>
      <c r="KX186"/>
      <c r="KY186"/>
      <c r="KZ186"/>
      <c r="LA186"/>
      <c r="LB186"/>
      <c r="LC186"/>
      <c r="LD186"/>
      <c r="LE186"/>
      <c r="LF186"/>
      <c r="LG186"/>
      <c r="LH186"/>
      <c r="LI186"/>
      <c r="LJ186"/>
      <c r="LK186"/>
      <c r="LL186"/>
      <c r="LM186"/>
      <c r="LN186"/>
      <c r="LO186"/>
      <c r="LP186"/>
      <c r="LQ186"/>
      <c r="LR186"/>
      <c r="LS186"/>
      <c r="LT186"/>
      <c r="LU186"/>
      <c r="LV186"/>
      <c r="LW186"/>
      <c r="LX186"/>
      <c r="LY186"/>
      <c r="LZ186"/>
      <c r="MA186"/>
      <c r="MB186"/>
      <c r="MC186"/>
      <c r="MD186"/>
      <c r="ME186"/>
      <c r="MF186"/>
      <c r="MG186"/>
      <c r="MH186"/>
      <c r="MI186"/>
      <c r="MJ186"/>
      <c r="MK186"/>
      <c r="ML186"/>
      <c r="MM186"/>
      <c r="MN186"/>
      <c r="MO186"/>
      <c r="MP186"/>
      <c r="MQ186"/>
      <c r="MR186"/>
      <c r="MS186"/>
      <c r="MT186"/>
      <c r="MU186"/>
      <c r="MV186"/>
      <c r="MW186"/>
      <c r="MX186"/>
      <c r="MY186"/>
      <c r="MZ186"/>
      <c r="NA186"/>
      <c r="NB186"/>
      <c r="NC186"/>
      <c r="ND186"/>
      <c r="NE186"/>
      <c r="NF186"/>
      <c r="NG186"/>
      <c r="NH186"/>
      <c r="NI186"/>
      <c r="NJ186"/>
      <c r="NK186"/>
      <c r="NL186"/>
      <c r="NM186"/>
      <c r="NN186"/>
      <c r="NO186"/>
      <c r="NP186"/>
      <c r="NQ186"/>
      <c r="NR186"/>
      <c r="NS186"/>
      <c r="NT186"/>
      <c r="NU186"/>
      <c r="NV186"/>
      <c r="NW186"/>
      <c r="NX186"/>
      <c r="NY186"/>
      <c r="NZ186"/>
      <c r="OA186"/>
      <c r="OB186"/>
      <c r="OC186"/>
      <c r="OD186"/>
      <c r="OE186"/>
      <c r="OF186"/>
      <c r="OG186"/>
      <c r="OH186"/>
      <c r="OI186"/>
      <c r="OJ186"/>
      <c r="OK186"/>
      <c r="OL186"/>
      <c r="OM186"/>
      <c r="ON186"/>
      <c r="OO186"/>
      <c r="OP186"/>
      <c r="OQ186"/>
      <c r="OR186"/>
      <c r="OS186"/>
      <c r="OT186"/>
      <c r="OU186"/>
      <c r="OV186"/>
      <c r="OW186"/>
      <c r="OX186"/>
      <c r="OY186"/>
      <c r="OZ186"/>
      <c r="PA186"/>
      <c r="PB186"/>
      <c r="PC186"/>
      <c r="PD186"/>
      <c r="PE186"/>
      <c r="PF186"/>
      <c r="PG186"/>
      <c r="PH186"/>
      <c r="PI186"/>
      <c r="PJ186"/>
      <c r="PK186"/>
      <c r="PL186"/>
      <c r="PM186"/>
      <c r="PN186"/>
      <c r="PO186"/>
      <c r="PP186"/>
      <c r="PQ186"/>
      <c r="PR186"/>
      <c r="PS186"/>
      <c r="PT186"/>
      <c r="PU186"/>
      <c r="PV186"/>
      <c r="PW186"/>
      <c r="PX186"/>
      <c r="PY186"/>
      <c r="PZ186"/>
      <c r="QA186"/>
      <c r="QB186"/>
      <c r="QC186"/>
      <c r="QD186"/>
      <c r="QE186"/>
      <c r="QF186"/>
      <c r="QG186"/>
      <c r="QH186"/>
      <c r="QI186"/>
      <c r="QJ186"/>
      <c r="QK186"/>
      <c r="QL186"/>
      <c r="QM186"/>
      <c r="QN186"/>
      <c r="QO186"/>
      <c r="QP186"/>
      <c r="QQ186"/>
      <c r="QR186"/>
      <c r="QS186"/>
      <c r="QT186"/>
      <c r="QU186"/>
      <c r="QV186"/>
      <c r="QW186"/>
      <c r="QX186"/>
      <c r="QY186"/>
      <c r="QZ186"/>
      <c r="RA186"/>
      <c r="RB186"/>
      <c r="RC186"/>
      <c r="RD186"/>
      <c r="RE186"/>
      <c r="RF186"/>
      <c r="RG186"/>
      <c r="RH186"/>
      <c r="RI186"/>
      <c r="RJ186"/>
      <c r="RK186"/>
      <c r="RL186"/>
      <c r="RM186"/>
      <c r="RN186"/>
      <c r="RO186"/>
      <c r="RP186"/>
      <c r="RQ186"/>
      <c r="RR186"/>
      <c r="RS186"/>
      <c r="RT186"/>
      <c r="RU186"/>
      <c r="RV186"/>
      <c r="RW186"/>
      <c r="RX186"/>
      <c r="RY186"/>
      <c r="RZ186"/>
      <c r="SA186"/>
      <c r="SB186"/>
      <c r="SC186"/>
      <c r="SD186"/>
      <c r="SE186"/>
      <c r="SF186"/>
      <c r="SG186"/>
      <c r="SH186"/>
      <c r="SI186"/>
      <c r="SJ186"/>
      <c r="SK186"/>
      <c r="SL186"/>
      <c r="SM186"/>
      <c r="SN186"/>
      <c r="SO186"/>
      <c r="SP186"/>
    </row>
    <row r="187" spans="1:510" ht="16.5" customHeight="1" x14ac:dyDescent="0.2">
      <c r="A187" s="20">
        <v>1345</v>
      </c>
      <c r="B187" s="20" t="s">
        <v>71</v>
      </c>
      <c r="C187" s="20" t="s">
        <v>298</v>
      </c>
      <c r="D187" s="20" t="s">
        <v>30</v>
      </c>
      <c r="E187" s="20" t="s">
        <v>1347</v>
      </c>
      <c r="F187" s="22" t="s">
        <v>318</v>
      </c>
      <c r="G187" s="20" t="s">
        <v>37</v>
      </c>
      <c r="H187" s="20" t="s">
        <v>154</v>
      </c>
      <c r="I187" s="20" t="s">
        <v>27</v>
      </c>
      <c r="J187" s="22" t="s">
        <v>300</v>
      </c>
      <c r="K187" s="20"/>
      <c r="L187" s="20"/>
      <c r="M187" s="20"/>
      <c r="N187" s="20"/>
      <c r="O187" s="23"/>
      <c r="P187" s="23">
        <f>730000*400</f>
        <v>292000000</v>
      </c>
      <c r="Q187" s="52">
        <v>400</v>
      </c>
      <c r="R187" s="25">
        <v>45717</v>
      </c>
      <c r="S187" s="20"/>
      <c r="T187" s="23">
        <f>P187*10</f>
        <v>2920000000</v>
      </c>
      <c r="U187" s="27" t="s">
        <v>39</v>
      </c>
      <c r="V187" s="28" t="s">
        <v>40</v>
      </c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/>
      <c r="AY187"/>
      <c r="AZ187"/>
      <c r="BA187"/>
      <c r="BB187"/>
      <c r="BC187"/>
      <c r="BD187"/>
      <c r="BE187"/>
      <c r="BF187"/>
      <c r="BG187"/>
      <c r="BH187"/>
      <c r="BI187"/>
      <c r="BJ187"/>
      <c r="BK187"/>
      <c r="BL187"/>
      <c r="BM187"/>
      <c r="BN187"/>
      <c r="BO187"/>
      <c r="BP187"/>
      <c r="BQ187"/>
      <c r="BR187"/>
      <c r="BS187"/>
      <c r="BT187"/>
      <c r="BU187"/>
      <c r="BV187"/>
      <c r="BW187"/>
      <c r="BX187"/>
      <c r="BY187"/>
      <c r="BZ187"/>
      <c r="CA187"/>
      <c r="CB187"/>
      <c r="CC187"/>
      <c r="CD187"/>
      <c r="CE187"/>
      <c r="CF187"/>
      <c r="CG187"/>
      <c r="CH187"/>
      <c r="CI187"/>
      <c r="CJ187"/>
      <c r="CK187"/>
      <c r="CL187"/>
      <c r="CM187"/>
      <c r="CN187"/>
      <c r="CO187"/>
      <c r="CP187"/>
      <c r="CQ187"/>
      <c r="CR187"/>
      <c r="CS187"/>
      <c r="CT187"/>
      <c r="CU187"/>
      <c r="CV187"/>
      <c r="CW187"/>
      <c r="CX187"/>
      <c r="CY187"/>
      <c r="CZ187"/>
      <c r="DA187"/>
      <c r="DB187"/>
      <c r="DC187"/>
      <c r="DD187"/>
      <c r="DE187"/>
      <c r="DF187"/>
      <c r="DG187"/>
      <c r="DH187"/>
      <c r="DI187"/>
      <c r="DJ187"/>
      <c r="DK187"/>
      <c r="DL187"/>
      <c r="DM187"/>
      <c r="DN187"/>
      <c r="DO187"/>
      <c r="DP187"/>
      <c r="DQ187"/>
      <c r="DR187"/>
      <c r="DS187"/>
      <c r="DT187"/>
      <c r="DU187"/>
      <c r="DV187"/>
      <c r="DW187"/>
      <c r="DX187"/>
      <c r="DY187"/>
      <c r="DZ187"/>
      <c r="EA187"/>
      <c r="EB187"/>
      <c r="EC187"/>
      <c r="ED187"/>
      <c r="EE187"/>
      <c r="EF187"/>
      <c r="EG187"/>
      <c r="EH187"/>
      <c r="EI187"/>
      <c r="EJ187"/>
      <c r="EK187"/>
      <c r="EL187"/>
      <c r="EM187"/>
      <c r="EN187"/>
      <c r="EO187"/>
      <c r="EP187"/>
      <c r="EQ187"/>
      <c r="ER187"/>
      <c r="ES187"/>
      <c r="ET187"/>
      <c r="EU187"/>
      <c r="EV187"/>
      <c r="EW187"/>
      <c r="EX187"/>
      <c r="EY187"/>
      <c r="EZ187"/>
      <c r="FA187"/>
      <c r="FB187"/>
      <c r="FC187"/>
      <c r="FD187"/>
      <c r="FE187"/>
      <c r="FF187"/>
      <c r="FG187"/>
      <c r="FH187"/>
      <c r="FI187"/>
      <c r="FJ187"/>
      <c r="FK187"/>
      <c r="FL187"/>
      <c r="FM187"/>
      <c r="FN187"/>
      <c r="FO187"/>
      <c r="FP187"/>
      <c r="FQ187"/>
      <c r="FR187"/>
      <c r="FS187"/>
      <c r="FT187"/>
      <c r="FU187"/>
      <c r="FV187"/>
      <c r="FW187"/>
      <c r="FX187"/>
      <c r="FY187"/>
      <c r="FZ187"/>
      <c r="GA187"/>
      <c r="GB187"/>
      <c r="GC187"/>
      <c r="GD187"/>
      <c r="GE187"/>
      <c r="GF187"/>
      <c r="GG187"/>
      <c r="GH187"/>
      <c r="GI187"/>
      <c r="GJ187"/>
      <c r="GK187"/>
      <c r="GL187"/>
      <c r="GM187"/>
      <c r="GN187"/>
      <c r="GO187"/>
      <c r="GP187"/>
      <c r="GQ187"/>
      <c r="GR187"/>
      <c r="GS187"/>
      <c r="GT187"/>
      <c r="GU187"/>
      <c r="GV187"/>
      <c r="GW187"/>
      <c r="GX187"/>
      <c r="GY187"/>
      <c r="GZ187"/>
      <c r="HA187"/>
      <c r="HB187"/>
      <c r="HC187"/>
      <c r="HD187"/>
      <c r="HE187"/>
      <c r="HF187"/>
      <c r="HG187"/>
      <c r="HH187"/>
      <c r="HI187"/>
      <c r="HJ187"/>
      <c r="HK187"/>
      <c r="HL187"/>
      <c r="HM187"/>
      <c r="HN187"/>
      <c r="HO187"/>
      <c r="HP187"/>
      <c r="HQ187"/>
      <c r="HR187"/>
      <c r="HS187"/>
      <c r="HT187"/>
      <c r="HU187"/>
      <c r="HV187"/>
      <c r="HW187"/>
      <c r="HX187"/>
      <c r="HY187"/>
      <c r="HZ187"/>
      <c r="IA187"/>
      <c r="IB187"/>
      <c r="IC187"/>
      <c r="ID187"/>
      <c r="IE187"/>
      <c r="IF187"/>
      <c r="IG187"/>
      <c r="IH187"/>
      <c r="II187"/>
      <c r="IJ187"/>
      <c r="IK187"/>
      <c r="IL187"/>
      <c r="IM187"/>
      <c r="IN187"/>
      <c r="IO187"/>
      <c r="IP187"/>
      <c r="IQ187"/>
      <c r="IR187"/>
      <c r="IS187"/>
      <c r="IT187"/>
      <c r="IU187"/>
      <c r="IV187"/>
      <c r="IW187"/>
      <c r="IX187"/>
      <c r="IY187"/>
      <c r="IZ187"/>
      <c r="JA187"/>
      <c r="JB187"/>
      <c r="JC187"/>
      <c r="JD187"/>
      <c r="JE187"/>
      <c r="JF187"/>
      <c r="JG187"/>
      <c r="JH187"/>
      <c r="JI187"/>
      <c r="JJ187"/>
      <c r="JK187"/>
      <c r="JL187"/>
      <c r="JM187"/>
      <c r="JN187"/>
      <c r="JO187"/>
      <c r="JP187"/>
      <c r="JQ187"/>
      <c r="JR187"/>
      <c r="JS187"/>
      <c r="JT187"/>
      <c r="JU187"/>
      <c r="JV187"/>
      <c r="JW187"/>
      <c r="JX187"/>
      <c r="JY187"/>
      <c r="JZ187"/>
      <c r="KA187"/>
      <c r="KB187"/>
      <c r="KC187"/>
      <c r="KD187"/>
      <c r="KE187"/>
      <c r="KF187"/>
      <c r="KG187"/>
      <c r="KH187"/>
      <c r="KI187"/>
      <c r="KJ187"/>
      <c r="KK187"/>
      <c r="KL187"/>
      <c r="KM187"/>
      <c r="KN187"/>
      <c r="KO187"/>
      <c r="KP187"/>
      <c r="KQ187"/>
      <c r="KR187"/>
      <c r="KS187"/>
      <c r="KT187"/>
      <c r="KU187"/>
      <c r="KV187"/>
      <c r="KW187"/>
      <c r="KX187"/>
      <c r="KY187"/>
      <c r="KZ187"/>
      <c r="LA187"/>
      <c r="LB187"/>
      <c r="LC187"/>
      <c r="LD187"/>
      <c r="LE187"/>
      <c r="LF187"/>
      <c r="LG187"/>
      <c r="LH187"/>
      <c r="LI187"/>
      <c r="LJ187"/>
      <c r="LK187"/>
      <c r="LL187"/>
      <c r="LM187"/>
      <c r="LN187"/>
      <c r="LO187"/>
      <c r="LP187"/>
      <c r="LQ187"/>
      <c r="LR187"/>
      <c r="LS187"/>
      <c r="LT187"/>
      <c r="LU187"/>
      <c r="LV187"/>
      <c r="LW187"/>
      <c r="LX187"/>
      <c r="LY187"/>
      <c r="LZ187"/>
      <c r="MA187"/>
      <c r="MB187"/>
      <c r="MC187"/>
      <c r="MD187"/>
      <c r="ME187"/>
      <c r="MF187"/>
      <c r="MG187"/>
      <c r="MH187"/>
      <c r="MI187"/>
      <c r="MJ187"/>
      <c r="MK187"/>
      <c r="ML187"/>
      <c r="MM187"/>
      <c r="MN187"/>
      <c r="MO187"/>
      <c r="MP187"/>
      <c r="MQ187"/>
      <c r="MR187"/>
      <c r="MS187"/>
      <c r="MT187"/>
      <c r="MU187"/>
      <c r="MV187"/>
      <c r="MW187"/>
      <c r="MX187"/>
      <c r="MY187"/>
      <c r="MZ187"/>
      <c r="NA187"/>
      <c r="NB187"/>
      <c r="NC187"/>
      <c r="ND187"/>
      <c r="NE187"/>
      <c r="NF187"/>
      <c r="NG187"/>
      <c r="NH187"/>
      <c r="NI187"/>
      <c r="NJ187"/>
      <c r="NK187"/>
      <c r="NL187"/>
      <c r="NM187"/>
      <c r="NN187"/>
      <c r="NO187"/>
      <c r="NP187"/>
      <c r="NQ187"/>
      <c r="NR187"/>
      <c r="NS187"/>
      <c r="NT187"/>
      <c r="NU187"/>
      <c r="NV187"/>
      <c r="NW187"/>
      <c r="NX187"/>
      <c r="NY187"/>
      <c r="NZ187"/>
      <c r="OA187"/>
      <c r="OB187"/>
      <c r="OC187"/>
      <c r="OD187"/>
      <c r="OE187"/>
      <c r="OF187"/>
      <c r="OG187"/>
      <c r="OH187"/>
      <c r="OI187"/>
      <c r="OJ187"/>
      <c r="OK187"/>
      <c r="OL187"/>
      <c r="OM187"/>
      <c r="ON187"/>
      <c r="OO187"/>
      <c r="OP187"/>
      <c r="OQ187"/>
      <c r="OR187"/>
      <c r="OS187"/>
      <c r="OT187"/>
      <c r="OU187"/>
      <c r="OV187"/>
      <c r="OW187"/>
      <c r="OX187"/>
      <c r="OY187"/>
      <c r="OZ187"/>
      <c r="PA187"/>
      <c r="PB187"/>
      <c r="PC187"/>
      <c r="PD187"/>
      <c r="PE187"/>
      <c r="PF187"/>
      <c r="PG187"/>
      <c r="PH187"/>
      <c r="PI187"/>
      <c r="PJ187"/>
      <c r="PK187"/>
      <c r="PL187"/>
      <c r="PM187"/>
      <c r="PN187"/>
      <c r="PO187"/>
      <c r="PP187"/>
      <c r="PQ187"/>
      <c r="PR187"/>
      <c r="PS187"/>
      <c r="PT187"/>
      <c r="PU187"/>
      <c r="PV187"/>
      <c r="PW187"/>
      <c r="PX187"/>
      <c r="PY187"/>
      <c r="PZ187"/>
      <c r="QA187"/>
      <c r="QB187"/>
      <c r="QC187"/>
      <c r="QD187"/>
      <c r="QE187"/>
      <c r="QF187"/>
      <c r="QG187"/>
      <c r="QH187"/>
      <c r="QI187"/>
      <c r="QJ187"/>
      <c r="QK187"/>
      <c r="QL187"/>
      <c r="QM187"/>
      <c r="QN187"/>
      <c r="QO187"/>
      <c r="QP187"/>
      <c r="QQ187"/>
      <c r="QR187"/>
      <c r="QS187"/>
      <c r="QT187"/>
      <c r="QU187"/>
      <c r="QV187"/>
      <c r="QW187"/>
      <c r="QX187"/>
      <c r="QY187"/>
      <c r="QZ187"/>
      <c r="RA187"/>
      <c r="RB187"/>
      <c r="RC187"/>
      <c r="RD187"/>
      <c r="RE187"/>
      <c r="RF187"/>
      <c r="RG187"/>
      <c r="RH187"/>
      <c r="RI187"/>
      <c r="RJ187"/>
      <c r="RK187"/>
      <c r="RL187"/>
      <c r="RM187"/>
      <c r="RN187"/>
      <c r="RO187"/>
      <c r="RP187"/>
      <c r="RQ187"/>
      <c r="RR187"/>
      <c r="RS187"/>
      <c r="RT187"/>
      <c r="RU187"/>
      <c r="RV187"/>
      <c r="RW187"/>
      <c r="RX187"/>
      <c r="RY187"/>
      <c r="RZ187"/>
      <c r="SA187"/>
      <c r="SB187"/>
      <c r="SC187"/>
      <c r="SD187"/>
      <c r="SE187"/>
      <c r="SF187"/>
      <c r="SG187"/>
      <c r="SH187"/>
      <c r="SI187"/>
      <c r="SJ187"/>
      <c r="SK187"/>
      <c r="SL187"/>
      <c r="SM187"/>
      <c r="SN187"/>
      <c r="SO187"/>
      <c r="SP187"/>
    </row>
    <row r="188" spans="1:510" ht="16.5" customHeight="1" x14ac:dyDescent="0.2">
      <c r="A188" s="20">
        <v>1347</v>
      </c>
      <c r="B188" s="20" t="s">
        <v>71</v>
      </c>
      <c r="C188" s="20" t="s">
        <v>298</v>
      </c>
      <c r="D188" s="20" t="s">
        <v>30</v>
      </c>
      <c r="E188" s="20" t="s">
        <v>1347</v>
      </c>
      <c r="F188" s="22" t="s">
        <v>318</v>
      </c>
      <c r="G188" s="20" t="s">
        <v>37</v>
      </c>
      <c r="H188" s="20" t="s">
        <v>154</v>
      </c>
      <c r="I188" s="20" t="s">
        <v>27</v>
      </c>
      <c r="J188" s="22" t="s">
        <v>312</v>
      </c>
      <c r="K188" s="20"/>
      <c r="L188" s="20"/>
      <c r="M188" s="20"/>
      <c r="N188" s="20"/>
      <c r="O188" s="23"/>
      <c r="P188" s="23">
        <f>1200000*50</f>
        <v>60000000</v>
      </c>
      <c r="Q188" s="24">
        <v>50</v>
      </c>
      <c r="R188" s="25">
        <v>45717</v>
      </c>
      <c r="S188" s="20"/>
      <c r="T188" s="23">
        <f>P188*12</f>
        <v>720000000</v>
      </c>
      <c r="U188" s="27" t="s">
        <v>39</v>
      </c>
      <c r="V188" s="28" t="s">
        <v>40</v>
      </c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/>
      <c r="BD188"/>
      <c r="BE188"/>
      <c r="BF188"/>
      <c r="BG188"/>
      <c r="BH188"/>
      <c r="BI188"/>
      <c r="BJ188"/>
      <c r="BK188"/>
      <c r="BL188"/>
      <c r="BM188"/>
      <c r="BN188"/>
      <c r="BO188"/>
      <c r="BP188"/>
      <c r="BQ188"/>
      <c r="BR188"/>
      <c r="BS188"/>
      <c r="BT188"/>
      <c r="BU188"/>
      <c r="BV188"/>
      <c r="BW188"/>
      <c r="BX188"/>
      <c r="BY188"/>
      <c r="BZ188"/>
      <c r="CA188"/>
      <c r="CB188"/>
      <c r="CC188"/>
      <c r="CD188"/>
      <c r="CE188"/>
      <c r="CF188"/>
      <c r="CG188"/>
      <c r="CH188"/>
      <c r="CI188"/>
      <c r="CJ188"/>
      <c r="CK188"/>
      <c r="CL188"/>
      <c r="CM188"/>
      <c r="CN188"/>
      <c r="CO188"/>
      <c r="CP188"/>
      <c r="CQ188"/>
      <c r="CR188"/>
      <c r="CS188"/>
      <c r="CT188"/>
      <c r="CU188"/>
      <c r="CV188"/>
      <c r="CW188"/>
      <c r="CX188"/>
      <c r="CY188"/>
      <c r="CZ188"/>
      <c r="DA188"/>
      <c r="DB188"/>
      <c r="DC188"/>
      <c r="DD188"/>
      <c r="DE188"/>
      <c r="DF188"/>
      <c r="DG188"/>
      <c r="DH188"/>
      <c r="DI188"/>
      <c r="DJ188"/>
      <c r="DK188"/>
      <c r="DL188"/>
      <c r="DM188"/>
      <c r="DN188"/>
      <c r="DO188"/>
      <c r="DP188"/>
      <c r="DQ188"/>
      <c r="DR188"/>
      <c r="DS188"/>
      <c r="DT188"/>
      <c r="DU188"/>
      <c r="DV188"/>
      <c r="DW188"/>
      <c r="DX188"/>
      <c r="DY188"/>
      <c r="DZ188"/>
      <c r="EA188"/>
      <c r="EB188"/>
      <c r="EC188"/>
      <c r="ED188"/>
      <c r="EE188"/>
      <c r="EF188"/>
      <c r="EG188"/>
      <c r="EH188"/>
      <c r="EI188"/>
      <c r="EJ188"/>
      <c r="EK188"/>
      <c r="EL188"/>
      <c r="EM188"/>
      <c r="EN188"/>
      <c r="EO188"/>
      <c r="EP188"/>
      <c r="EQ188"/>
      <c r="ER188"/>
      <c r="ES188"/>
      <c r="ET188"/>
      <c r="EU188"/>
      <c r="EV188"/>
      <c r="EW188"/>
      <c r="EX188"/>
      <c r="EY188"/>
      <c r="EZ188"/>
      <c r="FA188"/>
      <c r="FB188"/>
      <c r="FC188"/>
      <c r="FD188"/>
      <c r="FE188"/>
      <c r="FF188"/>
      <c r="FG188"/>
      <c r="FH188"/>
      <c r="FI188"/>
      <c r="FJ188"/>
      <c r="FK188"/>
      <c r="FL188"/>
      <c r="FM188"/>
      <c r="FN188"/>
      <c r="FO188"/>
      <c r="FP188"/>
      <c r="FQ188"/>
      <c r="FR188"/>
      <c r="FS188"/>
      <c r="FT188"/>
      <c r="FU188"/>
      <c r="FV188"/>
      <c r="FW188"/>
      <c r="FX188"/>
      <c r="FY188"/>
      <c r="FZ188"/>
      <c r="GA188"/>
      <c r="GB188"/>
      <c r="GC188"/>
      <c r="GD188"/>
      <c r="GE188"/>
      <c r="GF188"/>
      <c r="GG188"/>
      <c r="GH188"/>
      <c r="GI188"/>
      <c r="GJ188"/>
      <c r="GK188"/>
      <c r="GL188"/>
      <c r="GM188"/>
      <c r="GN188"/>
      <c r="GO188"/>
      <c r="GP188"/>
      <c r="GQ188"/>
      <c r="GR188"/>
      <c r="GS188"/>
      <c r="GT188"/>
      <c r="GU188"/>
      <c r="GV188"/>
      <c r="GW188"/>
      <c r="GX188"/>
      <c r="GY188"/>
      <c r="GZ188"/>
      <c r="HA188"/>
      <c r="HB188"/>
      <c r="HC188"/>
      <c r="HD188"/>
      <c r="HE188"/>
      <c r="HF188"/>
      <c r="HG188"/>
      <c r="HH188"/>
      <c r="HI188"/>
      <c r="HJ188"/>
      <c r="HK188"/>
      <c r="HL188"/>
      <c r="HM188"/>
      <c r="HN188"/>
      <c r="HO188"/>
      <c r="HP188"/>
      <c r="HQ188"/>
      <c r="HR188"/>
      <c r="HS188"/>
      <c r="HT188"/>
      <c r="HU188"/>
      <c r="HV188"/>
      <c r="HW188"/>
      <c r="HX188"/>
      <c r="HY188"/>
      <c r="HZ188"/>
      <c r="IA188"/>
      <c r="IB188"/>
      <c r="IC188"/>
      <c r="ID188"/>
      <c r="IE188"/>
      <c r="IF188"/>
      <c r="IG188"/>
      <c r="IH188"/>
      <c r="II188"/>
      <c r="IJ188"/>
      <c r="IK188"/>
      <c r="IL188"/>
      <c r="IM188"/>
      <c r="IN188"/>
      <c r="IO188"/>
      <c r="IP188"/>
      <c r="IQ188"/>
      <c r="IR188"/>
      <c r="IS188"/>
      <c r="IT188"/>
      <c r="IU188"/>
      <c r="IV188"/>
      <c r="IW188"/>
      <c r="IX188"/>
      <c r="IY188"/>
      <c r="IZ188"/>
      <c r="JA188"/>
      <c r="JB188"/>
      <c r="JC188"/>
      <c r="JD188"/>
      <c r="JE188"/>
      <c r="JF188"/>
      <c r="JG188"/>
      <c r="JH188"/>
      <c r="JI188"/>
      <c r="JJ188"/>
      <c r="JK188"/>
      <c r="JL188"/>
      <c r="JM188"/>
      <c r="JN188"/>
      <c r="JO188"/>
      <c r="JP188"/>
      <c r="JQ188"/>
      <c r="JR188"/>
      <c r="JS188"/>
      <c r="JT188"/>
      <c r="JU188"/>
      <c r="JV188"/>
      <c r="JW188"/>
      <c r="JX188"/>
      <c r="JY188"/>
      <c r="JZ188"/>
      <c r="KA188"/>
      <c r="KB188"/>
      <c r="KC188"/>
      <c r="KD188"/>
      <c r="KE188"/>
      <c r="KF188"/>
      <c r="KG188"/>
      <c r="KH188"/>
      <c r="KI188"/>
      <c r="KJ188"/>
      <c r="KK188"/>
      <c r="KL188"/>
      <c r="KM188"/>
      <c r="KN188"/>
      <c r="KO188"/>
      <c r="KP188"/>
      <c r="KQ188"/>
      <c r="KR188"/>
      <c r="KS188"/>
      <c r="KT188"/>
      <c r="KU188"/>
      <c r="KV188"/>
      <c r="KW188"/>
      <c r="KX188"/>
      <c r="KY188"/>
      <c r="KZ188"/>
      <c r="LA188"/>
      <c r="LB188"/>
      <c r="LC188"/>
      <c r="LD188"/>
      <c r="LE188"/>
      <c r="LF188"/>
      <c r="LG188"/>
      <c r="LH188"/>
      <c r="LI188"/>
      <c r="LJ188"/>
      <c r="LK188"/>
      <c r="LL188"/>
      <c r="LM188"/>
      <c r="LN188"/>
      <c r="LO188"/>
      <c r="LP188"/>
      <c r="LQ188"/>
      <c r="LR188"/>
      <c r="LS188"/>
      <c r="LT188"/>
      <c r="LU188"/>
      <c r="LV188"/>
      <c r="LW188"/>
      <c r="LX188"/>
      <c r="LY188"/>
      <c r="LZ188"/>
      <c r="MA188"/>
      <c r="MB188"/>
      <c r="MC188"/>
      <c r="MD188"/>
      <c r="ME188"/>
      <c r="MF188"/>
      <c r="MG188"/>
      <c r="MH188"/>
      <c r="MI188"/>
      <c r="MJ188"/>
      <c r="MK188"/>
      <c r="ML188"/>
      <c r="MM188"/>
      <c r="MN188"/>
      <c r="MO188"/>
      <c r="MP188"/>
      <c r="MQ188"/>
      <c r="MR188"/>
      <c r="MS188"/>
      <c r="MT188"/>
      <c r="MU188"/>
      <c r="MV188"/>
      <c r="MW188"/>
      <c r="MX188"/>
      <c r="MY188"/>
      <c r="MZ188"/>
      <c r="NA188"/>
      <c r="NB188"/>
      <c r="NC188"/>
      <c r="ND188"/>
      <c r="NE188"/>
      <c r="NF188"/>
      <c r="NG188"/>
      <c r="NH188"/>
      <c r="NI188"/>
      <c r="NJ188"/>
      <c r="NK188"/>
      <c r="NL188"/>
      <c r="NM188"/>
      <c r="NN188"/>
      <c r="NO188"/>
      <c r="NP188"/>
      <c r="NQ188"/>
      <c r="NR188"/>
      <c r="NS188"/>
      <c r="NT188"/>
      <c r="NU188"/>
      <c r="NV188"/>
      <c r="NW188"/>
      <c r="NX188"/>
      <c r="NY188"/>
      <c r="NZ188"/>
      <c r="OA188"/>
      <c r="OB188"/>
      <c r="OC188"/>
      <c r="OD188"/>
      <c r="OE188"/>
      <c r="OF188"/>
      <c r="OG188"/>
      <c r="OH188"/>
      <c r="OI188"/>
      <c r="OJ188"/>
      <c r="OK188"/>
      <c r="OL188"/>
      <c r="OM188"/>
      <c r="ON188"/>
      <c r="OO188"/>
      <c r="OP188"/>
      <c r="OQ188"/>
      <c r="OR188"/>
      <c r="OS188"/>
      <c r="OT188"/>
      <c r="OU188"/>
      <c r="OV188"/>
      <c r="OW188"/>
      <c r="OX188"/>
      <c r="OY188"/>
      <c r="OZ188"/>
      <c r="PA188"/>
      <c r="PB188"/>
      <c r="PC188"/>
      <c r="PD188"/>
      <c r="PE188"/>
      <c r="PF188"/>
      <c r="PG188"/>
      <c r="PH188"/>
      <c r="PI188"/>
      <c r="PJ188"/>
      <c r="PK188"/>
      <c r="PL188"/>
      <c r="PM188"/>
      <c r="PN188"/>
      <c r="PO188"/>
      <c r="PP188"/>
      <c r="PQ188"/>
      <c r="PR188"/>
      <c r="PS188"/>
      <c r="PT188"/>
      <c r="PU188"/>
      <c r="PV188"/>
      <c r="PW188"/>
      <c r="PX188"/>
      <c r="PY188"/>
      <c r="PZ188"/>
      <c r="QA188"/>
      <c r="QB188"/>
      <c r="QC188"/>
      <c r="QD188"/>
      <c r="QE188"/>
      <c r="QF188"/>
      <c r="QG188"/>
      <c r="QH188"/>
      <c r="QI188"/>
      <c r="QJ188"/>
      <c r="QK188"/>
      <c r="QL188"/>
      <c r="QM188"/>
      <c r="QN188"/>
      <c r="QO188"/>
      <c r="QP188"/>
      <c r="QQ188"/>
      <c r="QR188"/>
      <c r="QS188"/>
      <c r="QT188"/>
      <c r="QU188"/>
      <c r="QV188"/>
      <c r="QW188"/>
      <c r="QX188"/>
      <c r="QY188"/>
      <c r="QZ188"/>
      <c r="RA188"/>
      <c r="RB188"/>
      <c r="RC188"/>
      <c r="RD188"/>
      <c r="RE188"/>
      <c r="RF188"/>
      <c r="RG188"/>
      <c r="RH188"/>
      <c r="RI188"/>
      <c r="RJ188"/>
      <c r="RK188"/>
      <c r="RL188"/>
      <c r="RM188"/>
      <c r="RN188"/>
      <c r="RO188"/>
      <c r="RP188"/>
      <c r="RQ188"/>
      <c r="RR188"/>
      <c r="RS188"/>
      <c r="RT188"/>
      <c r="RU188"/>
      <c r="RV188"/>
      <c r="RW188"/>
      <c r="RX188"/>
      <c r="RY188"/>
      <c r="RZ188"/>
      <c r="SA188"/>
      <c r="SB188"/>
      <c r="SC188"/>
      <c r="SD188"/>
      <c r="SE188"/>
      <c r="SF188"/>
      <c r="SG188"/>
      <c r="SH188"/>
      <c r="SI188"/>
      <c r="SJ188"/>
      <c r="SK188"/>
      <c r="SL188"/>
      <c r="SM188"/>
      <c r="SN188"/>
      <c r="SO188"/>
      <c r="SP188"/>
    </row>
    <row r="189" spans="1:510" ht="16.5" customHeight="1" x14ac:dyDescent="0.2">
      <c r="A189" s="20">
        <v>1348</v>
      </c>
      <c r="B189" s="20" t="s">
        <v>71</v>
      </c>
      <c r="C189" s="20" t="s">
        <v>298</v>
      </c>
      <c r="D189" s="20" t="s">
        <v>30</v>
      </c>
      <c r="E189" s="20" t="s">
        <v>1345</v>
      </c>
      <c r="F189" s="50" t="s">
        <v>299</v>
      </c>
      <c r="G189" s="20" t="s">
        <v>42</v>
      </c>
      <c r="H189" s="20" t="s">
        <v>35</v>
      </c>
      <c r="I189" s="20" t="s">
        <v>27</v>
      </c>
      <c r="J189" s="51" t="s">
        <v>319</v>
      </c>
      <c r="K189" s="20"/>
      <c r="L189" s="20"/>
      <c r="M189" s="20"/>
      <c r="N189" s="20"/>
      <c r="O189" s="23" t="s">
        <v>95</v>
      </c>
      <c r="P189" s="46">
        <v>158365000</v>
      </c>
      <c r="Q189" s="52">
        <v>1667</v>
      </c>
      <c r="R189" s="25">
        <v>45809</v>
      </c>
      <c r="S189" s="20"/>
      <c r="T189" s="46">
        <v>950190000</v>
      </c>
      <c r="U189" s="27" t="s">
        <v>39</v>
      </c>
      <c r="V189" s="28" t="s">
        <v>40</v>
      </c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/>
      <c r="BD189"/>
      <c r="BE189"/>
      <c r="BF189"/>
      <c r="BG189"/>
      <c r="BH189"/>
      <c r="BI189"/>
      <c r="BJ189"/>
      <c r="BK189"/>
      <c r="BL189"/>
      <c r="BM189"/>
      <c r="BN189"/>
      <c r="BO189"/>
      <c r="BP189"/>
      <c r="BQ189"/>
      <c r="BR189"/>
      <c r="BS189"/>
      <c r="BT189"/>
      <c r="BU189"/>
      <c r="BV189"/>
      <c r="BW189"/>
      <c r="BX189"/>
      <c r="BY189"/>
      <c r="BZ189"/>
      <c r="CA189"/>
      <c r="CB189"/>
      <c r="CC189"/>
      <c r="CD189"/>
      <c r="CE189"/>
      <c r="CF189"/>
      <c r="CG189"/>
      <c r="CH189"/>
      <c r="CI189"/>
      <c r="CJ189"/>
      <c r="CK189"/>
      <c r="CL189"/>
      <c r="CM189"/>
      <c r="CN189"/>
      <c r="CO189"/>
      <c r="CP189"/>
      <c r="CQ189"/>
      <c r="CR189"/>
      <c r="CS189"/>
      <c r="CT189"/>
      <c r="CU189"/>
      <c r="CV189"/>
      <c r="CW189"/>
      <c r="CX189"/>
      <c r="CY189"/>
      <c r="CZ189"/>
      <c r="DA189"/>
      <c r="DB189"/>
      <c r="DC189"/>
      <c r="DD189"/>
      <c r="DE189"/>
      <c r="DF189"/>
      <c r="DG189"/>
      <c r="DH189"/>
      <c r="DI189"/>
      <c r="DJ189"/>
      <c r="DK189"/>
      <c r="DL189"/>
      <c r="DM189"/>
      <c r="DN189"/>
      <c r="DO189"/>
      <c r="DP189"/>
      <c r="DQ189"/>
      <c r="DR189"/>
      <c r="DS189"/>
      <c r="DT189"/>
      <c r="DU189"/>
      <c r="DV189"/>
      <c r="DW189"/>
      <c r="DX189"/>
      <c r="DY189"/>
      <c r="DZ189"/>
      <c r="EA189"/>
      <c r="EB189"/>
      <c r="EC189"/>
      <c r="ED189"/>
      <c r="EE189"/>
      <c r="EF189"/>
      <c r="EG189"/>
      <c r="EH189"/>
      <c r="EI189"/>
      <c r="EJ189"/>
      <c r="EK189"/>
      <c r="EL189"/>
      <c r="EM189"/>
      <c r="EN189"/>
      <c r="EO189"/>
      <c r="EP189"/>
      <c r="EQ189"/>
      <c r="ER189"/>
      <c r="ES189"/>
      <c r="ET189"/>
      <c r="EU189"/>
      <c r="EV189"/>
      <c r="EW189"/>
      <c r="EX189"/>
      <c r="EY189"/>
      <c r="EZ189"/>
      <c r="FA189"/>
      <c r="FB189"/>
      <c r="FC189"/>
      <c r="FD189"/>
      <c r="FE189"/>
      <c r="FF189"/>
      <c r="FG189"/>
      <c r="FH189"/>
      <c r="FI189"/>
      <c r="FJ189"/>
      <c r="FK189"/>
      <c r="FL189"/>
      <c r="FM189"/>
      <c r="FN189"/>
      <c r="FO189"/>
      <c r="FP189"/>
      <c r="FQ189"/>
      <c r="FR189"/>
      <c r="FS189"/>
      <c r="FT189"/>
      <c r="FU189"/>
      <c r="FV189"/>
      <c r="FW189"/>
      <c r="FX189"/>
      <c r="FY189"/>
      <c r="FZ189"/>
      <c r="GA189"/>
      <c r="GB189"/>
      <c r="GC189"/>
      <c r="GD189"/>
      <c r="GE189"/>
      <c r="GF189"/>
      <c r="GG189"/>
      <c r="GH189"/>
      <c r="GI189"/>
      <c r="GJ189"/>
      <c r="GK189"/>
      <c r="GL189"/>
      <c r="GM189"/>
      <c r="GN189"/>
      <c r="GO189"/>
      <c r="GP189"/>
      <c r="GQ189"/>
      <c r="GR189"/>
      <c r="GS189"/>
      <c r="GT189"/>
      <c r="GU189"/>
      <c r="GV189"/>
      <c r="GW189"/>
      <c r="GX189"/>
      <c r="GY189"/>
      <c r="GZ189"/>
      <c r="HA189"/>
      <c r="HB189"/>
      <c r="HC189"/>
      <c r="HD189"/>
      <c r="HE189"/>
      <c r="HF189"/>
      <c r="HG189"/>
      <c r="HH189"/>
      <c r="HI189"/>
      <c r="HJ189"/>
      <c r="HK189"/>
      <c r="HL189"/>
      <c r="HM189"/>
      <c r="HN189"/>
      <c r="HO189"/>
      <c r="HP189"/>
      <c r="HQ189"/>
      <c r="HR189"/>
      <c r="HS189"/>
      <c r="HT189"/>
      <c r="HU189"/>
      <c r="HV189"/>
      <c r="HW189"/>
      <c r="HX189"/>
      <c r="HY189"/>
      <c r="HZ189"/>
      <c r="IA189"/>
      <c r="IB189"/>
      <c r="IC189"/>
      <c r="ID189"/>
      <c r="IE189"/>
      <c r="IF189"/>
      <c r="IG189"/>
      <c r="IH189"/>
      <c r="II189"/>
      <c r="IJ189"/>
      <c r="IK189"/>
      <c r="IL189"/>
      <c r="IM189"/>
      <c r="IN189"/>
      <c r="IO189"/>
      <c r="IP189"/>
      <c r="IQ189"/>
      <c r="IR189"/>
      <c r="IS189"/>
      <c r="IT189"/>
      <c r="IU189"/>
      <c r="IV189"/>
      <c r="IW189"/>
      <c r="IX189"/>
      <c r="IY189"/>
      <c r="IZ189"/>
      <c r="JA189"/>
      <c r="JB189"/>
      <c r="JC189"/>
      <c r="JD189"/>
      <c r="JE189"/>
      <c r="JF189"/>
      <c r="JG189"/>
      <c r="JH189"/>
      <c r="JI189"/>
      <c r="JJ189"/>
      <c r="JK189"/>
      <c r="JL189"/>
      <c r="JM189"/>
      <c r="JN189"/>
      <c r="JO189"/>
      <c r="JP189"/>
      <c r="JQ189"/>
      <c r="JR189"/>
      <c r="JS189"/>
      <c r="JT189"/>
      <c r="JU189"/>
      <c r="JV189"/>
      <c r="JW189"/>
      <c r="JX189"/>
      <c r="JY189"/>
      <c r="JZ189"/>
      <c r="KA189"/>
      <c r="KB189"/>
      <c r="KC189"/>
      <c r="KD189"/>
      <c r="KE189"/>
      <c r="KF189"/>
      <c r="KG189"/>
      <c r="KH189"/>
      <c r="KI189"/>
      <c r="KJ189"/>
      <c r="KK189"/>
      <c r="KL189"/>
      <c r="KM189"/>
      <c r="KN189"/>
      <c r="KO189"/>
      <c r="KP189"/>
      <c r="KQ189"/>
      <c r="KR189"/>
      <c r="KS189"/>
      <c r="KT189"/>
      <c r="KU189"/>
      <c r="KV189"/>
      <c r="KW189"/>
      <c r="KX189"/>
      <c r="KY189"/>
      <c r="KZ189"/>
      <c r="LA189"/>
      <c r="LB189"/>
      <c r="LC189"/>
      <c r="LD189"/>
      <c r="LE189"/>
      <c r="LF189"/>
      <c r="LG189"/>
      <c r="LH189"/>
      <c r="LI189"/>
      <c r="LJ189"/>
      <c r="LK189"/>
      <c r="LL189"/>
      <c r="LM189"/>
      <c r="LN189"/>
      <c r="LO189"/>
      <c r="LP189"/>
      <c r="LQ189"/>
      <c r="LR189"/>
      <c r="LS189"/>
      <c r="LT189"/>
      <c r="LU189"/>
      <c r="LV189"/>
      <c r="LW189"/>
      <c r="LX189"/>
      <c r="LY189"/>
      <c r="LZ189"/>
      <c r="MA189"/>
      <c r="MB189"/>
      <c r="MC189"/>
      <c r="MD189"/>
      <c r="ME189"/>
      <c r="MF189"/>
      <c r="MG189"/>
      <c r="MH189"/>
      <c r="MI189"/>
      <c r="MJ189"/>
      <c r="MK189"/>
      <c r="ML189"/>
      <c r="MM189"/>
      <c r="MN189"/>
      <c r="MO189"/>
      <c r="MP189"/>
      <c r="MQ189"/>
      <c r="MR189"/>
      <c r="MS189"/>
      <c r="MT189"/>
      <c r="MU189"/>
      <c r="MV189"/>
      <c r="MW189"/>
      <c r="MX189"/>
      <c r="MY189"/>
      <c r="MZ189"/>
      <c r="NA189"/>
      <c r="NB189"/>
      <c r="NC189"/>
      <c r="ND189"/>
      <c r="NE189"/>
      <c r="NF189"/>
      <c r="NG189"/>
      <c r="NH189"/>
      <c r="NI189"/>
      <c r="NJ189"/>
      <c r="NK189"/>
      <c r="NL189"/>
      <c r="NM189"/>
      <c r="NN189"/>
      <c r="NO189"/>
      <c r="NP189"/>
      <c r="NQ189"/>
      <c r="NR189"/>
      <c r="NS189"/>
      <c r="NT189"/>
      <c r="NU189"/>
      <c r="NV189"/>
      <c r="NW189"/>
      <c r="NX189"/>
      <c r="NY189"/>
      <c r="NZ189"/>
      <c r="OA189"/>
      <c r="OB189"/>
      <c r="OC189"/>
      <c r="OD189"/>
      <c r="OE189"/>
      <c r="OF189"/>
      <c r="OG189"/>
      <c r="OH189"/>
      <c r="OI189"/>
      <c r="OJ189"/>
      <c r="OK189"/>
      <c r="OL189"/>
      <c r="OM189"/>
      <c r="ON189"/>
      <c r="OO189"/>
      <c r="OP189"/>
      <c r="OQ189"/>
      <c r="OR189"/>
      <c r="OS189"/>
      <c r="OT189"/>
      <c r="OU189"/>
      <c r="OV189"/>
      <c r="OW189"/>
      <c r="OX189"/>
      <c r="OY189"/>
      <c r="OZ189"/>
      <c r="PA189"/>
      <c r="PB189"/>
      <c r="PC189"/>
      <c r="PD189"/>
      <c r="PE189"/>
      <c r="PF189"/>
      <c r="PG189"/>
      <c r="PH189"/>
      <c r="PI189"/>
      <c r="PJ189"/>
      <c r="PK189"/>
      <c r="PL189"/>
      <c r="PM189"/>
      <c r="PN189"/>
      <c r="PO189"/>
      <c r="PP189"/>
      <c r="PQ189"/>
      <c r="PR189"/>
      <c r="PS189"/>
      <c r="PT189"/>
      <c r="PU189"/>
      <c r="PV189"/>
      <c r="PW189"/>
      <c r="PX189"/>
      <c r="PY189"/>
      <c r="PZ189"/>
      <c r="QA189"/>
      <c r="QB189"/>
      <c r="QC189"/>
      <c r="QD189"/>
      <c r="QE189"/>
      <c r="QF189"/>
      <c r="QG189"/>
      <c r="QH189"/>
      <c r="QI189"/>
      <c r="QJ189"/>
      <c r="QK189"/>
      <c r="QL189"/>
      <c r="QM189"/>
      <c r="QN189"/>
      <c r="QO189"/>
      <c r="QP189"/>
      <c r="QQ189"/>
      <c r="QR189"/>
      <c r="QS189"/>
      <c r="QT189"/>
      <c r="QU189"/>
      <c r="QV189"/>
      <c r="QW189"/>
      <c r="QX189"/>
      <c r="QY189"/>
      <c r="QZ189"/>
      <c r="RA189"/>
      <c r="RB189"/>
      <c r="RC189"/>
      <c r="RD189"/>
      <c r="RE189"/>
      <c r="RF189"/>
      <c r="RG189"/>
      <c r="RH189"/>
      <c r="RI189"/>
      <c r="RJ189"/>
      <c r="RK189"/>
      <c r="RL189"/>
      <c r="RM189"/>
      <c r="RN189"/>
      <c r="RO189"/>
      <c r="RP189"/>
      <c r="RQ189"/>
      <c r="RR189"/>
      <c r="RS189"/>
      <c r="RT189"/>
      <c r="RU189"/>
      <c r="RV189"/>
      <c r="RW189"/>
      <c r="RX189"/>
      <c r="RY189"/>
      <c r="RZ189"/>
      <c r="SA189"/>
      <c r="SB189"/>
      <c r="SC189"/>
      <c r="SD189"/>
      <c r="SE189"/>
      <c r="SF189"/>
      <c r="SG189"/>
      <c r="SH189"/>
      <c r="SI189"/>
      <c r="SJ189"/>
      <c r="SK189"/>
      <c r="SL189"/>
      <c r="SM189"/>
      <c r="SN189"/>
      <c r="SO189"/>
      <c r="SP189"/>
    </row>
    <row r="190" spans="1:510" ht="16.5" customHeight="1" x14ac:dyDescent="0.2">
      <c r="A190" s="20">
        <v>1349</v>
      </c>
      <c r="B190" s="20" t="s">
        <v>71</v>
      </c>
      <c r="C190" s="20" t="s">
        <v>298</v>
      </c>
      <c r="D190" s="20" t="s">
        <v>30</v>
      </c>
      <c r="E190" s="20" t="s">
        <v>1345</v>
      </c>
      <c r="F190" s="50" t="s">
        <v>299</v>
      </c>
      <c r="G190" s="20" t="s">
        <v>42</v>
      </c>
      <c r="H190" s="20" t="s">
        <v>35</v>
      </c>
      <c r="I190" s="20" t="s">
        <v>27</v>
      </c>
      <c r="J190" s="51" t="s">
        <v>320</v>
      </c>
      <c r="K190" s="20"/>
      <c r="L190" s="20"/>
      <c r="M190" s="20"/>
      <c r="N190" s="20"/>
      <c r="O190" s="23" t="s">
        <v>95</v>
      </c>
      <c r="P190" s="46">
        <v>125025000</v>
      </c>
      <c r="Q190" s="52">
        <v>1667</v>
      </c>
      <c r="R190" s="25">
        <v>45809</v>
      </c>
      <c r="S190" s="20"/>
      <c r="T190" s="46">
        <v>750150000</v>
      </c>
      <c r="U190" s="27" t="s">
        <v>39</v>
      </c>
      <c r="V190" s="28" t="s">
        <v>40</v>
      </c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  <c r="AZ190"/>
      <c r="BA190"/>
      <c r="BB190"/>
      <c r="BC190"/>
      <c r="BD190"/>
      <c r="BE190"/>
      <c r="BF190"/>
      <c r="BG190"/>
      <c r="BH190"/>
      <c r="BI190"/>
      <c r="BJ190"/>
      <c r="BK190"/>
      <c r="BL190"/>
      <c r="BM190"/>
      <c r="BN190"/>
      <c r="BO190"/>
      <c r="BP190"/>
      <c r="BQ190"/>
      <c r="BR190"/>
      <c r="BS190"/>
      <c r="BT190"/>
      <c r="BU190"/>
      <c r="BV190"/>
      <c r="BW190"/>
      <c r="BX190"/>
      <c r="BY190"/>
      <c r="BZ190"/>
      <c r="CA190"/>
      <c r="CB190"/>
      <c r="CC190"/>
      <c r="CD190"/>
      <c r="CE190"/>
      <c r="CF190"/>
      <c r="CG190"/>
      <c r="CH190"/>
      <c r="CI190"/>
      <c r="CJ190"/>
      <c r="CK190"/>
      <c r="CL190"/>
      <c r="CM190"/>
      <c r="CN190"/>
      <c r="CO190"/>
      <c r="CP190"/>
      <c r="CQ190"/>
      <c r="CR190"/>
      <c r="CS190"/>
      <c r="CT190"/>
      <c r="CU190"/>
      <c r="CV190"/>
      <c r="CW190"/>
      <c r="CX190"/>
      <c r="CY190"/>
      <c r="CZ190"/>
      <c r="DA190"/>
      <c r="DB190"/>
      <c r="DC190"/>
      <c r="DD190"/>
      <c r="DE190"/>
      <c r="DF190"/>
      <c r="DG190"/>
      <c r="DH190"/>
      <c r="DI190"/>
      <c r="DJ190"/>
      <c r="DK190"/>
      <c r="DL190"/>
      <c r="DM190"/>
      <c r="DN190"/>
      <c r="DO190"/>
      <c r="DP190"/>
      <c r="DQ190"/>
      <c r="DR190"/>
      <c r="DS190"/>
      <c r="DT190"/>
      <c r="DU190"/>
      <c r="DV190"/>
      <c r="DW190"/>
      <c r="DX190"/>
      <c r="DY190"/>
      <c r="DZ190"/>
      <c r="EA190"/>
      <c r="EB190"/>
      <c r="EC190"/>
      <c r="ED190"/>
      <c r="EE190"/>
      <c r="EF190"/>
      <c r="EG190"/>
      <c r="EH190"/>
      <c r="EI190"/>
      <c r="EJ190"/>
      <c r="EK190"/>
      <c r="EL190"/>
      <c r="EM190"/>
      <c r="EN190"/>
      <c r="EO190"/>
      <c r="EP190"/>
      <c r="EQ190"/>
      <c r="ER190"/>
      <c r="ES190"/>
      <c r="ET190"/>
      <c r="EU190"/>
      <c r="EV190"/>
      <c r="EW190"/>
      <c r="EX190"/>
      <c r="EY190"/>
      <c r="EZ190"/>
      <c r="FA190"/>
      <c r="FB190"/>
      <c r="FC190"/>
      <c r="FD190"/>
      <c r="FE190"/>
      <c r="FF190"/>
      <c r="FG190"/>
      <c r="FH190"/>
      <c r="FI190"/>
      <c r="FJ190"/>
      <c r="FK190"/>
      <c r="FL190"/>
      <c r="FM190"/>
      <c r="FN190"/>
      <c r="FO190"/>
      <c r="FP190"/>
      <c r="FQ190"/>
      <c r="FR190"/>
      <c r="FS190"/>
      <c r="FT190"/>
      <c r="FU190"/>
      <c r="FV190"/>
      <c r="FW190"/>
      <c r="FX190"/>
      <c r="FY190"/>
      <c r="FZ190"/>
      <c r="GA190"/>
      <c r="GB190"/>
      <c r="GC190"/>
      <c r="GD190"/>
      <c r="GE190"/>
      <c r="GF190"/>
      <c r="GG190"/>
      <c r="GH190"/>
      <c r="GI190"/>
      <c r="GJ190"/>
      <c r="GK190"/>
      <c r="GL190"/>
      <c r="GM190"/>
      <c r="GN190"/>
      <c r="GO190"/>
      <c r="GP190"/>
      <c r="GQ190"/>
      <c r="GR190"/>
      <c r="GS190"/>
      <c r="GT190"/>
      <c r="GU190"/>
      <c r="GV190"/>
      <c r="GW190"/>
      <c r="GX190"/>
      <c r="GY190"/>
      <c r="GZ190"/>
      <c r="HA190"/>
      <c r="HB190"/>
      <c r="HC190"/>
      <c r="HD190"/>
      <c r="HE190"/>
      <c r="HF190"/>
      <c r="HG190"/>
      <c r="HH190"/>
      <c r="HI190"/>
      <c r="HJ190"/>
      <c r="HK190"/>
      <c r="HL190"/>
      <c r="HM190"/>
      <c r="HN190"/>
      <c r="HO190"/>
      <c r="HP190"/>
      <c r="HQ190"/>
      <c r="HR190"/>
      <c r="HS190"/>
      <c r="HT190"/>
      <c r="HU190"/>
      <c r="HV190"/>
      <c r="HW190"/>
      <c r="HX190"/>
      <c r="HY190"/>
      <c r="HZ190"/>
      <c r="IA190"/>
      <c r="IB190"/>
      <c r="IC190"/>
      <c r="ID190"/>
      <c r="IE190"/>
      <c r="IF190"/>
      <c r="IG190"/>
      <c r="IH190"/>
      <c r="II190"/>
      <c r="IJ190"/>
      <c r="IK190"/>
      <c r="IL190"/>
      <c r="IM190"/>
      <c r="IN190"/>
      <c r="IO190"/>
      <c r="IP190"/>
      <c r="IQ190"/>
      <c r="IR190"/>
      <c r="IS190"/>
      <c r="IT190"/>
      <c r="IU190"/>
      <c r="IV190"/>
      <c r="IW190"/>
      <c r="IX190"/>
      <c r="IY190"/>
      <c r="IZ190"/>
      <c r="JA190"/>
      <c r="JB190"/>
      <c r="JC190"/>
      <c r="JD190"/>
      <c r="JE190"/>
      <c r="JF190"/>
      <c r="JG190"/>
      <c r="JH190"/>
      <c r="JI190"/>
      <c r="JJ190"/>
      <c r="JK190"/>
      <c r="JL190"/>
      <c r="JM190"/>
      <c r="JN190"/>
      <c r="JO190"/>
      <c r="JP190"/>
      <c r="JQ190"/>
      <c r="JR190"/>
      <c r="JS190"/>
      <c r="JT190"/>
      <c r="JU190"/>
      <c r="JV190"/>
      <c r="JW190"/>
      <c r="JX190"/>
      <c r="JY190"/>
      <c r="JZ190"/>
      <c r="KA190"/>
      <c r="KB190"/>
      <c r="KC190"/>
      <c r="KD190"/>
      <c r="KE190"/>
      <c r="KF190"/>
      <c r="KG190"/>
      <c r="KH190"/>
      <c r="KI190"/>
      <c r="KJ190"/>
      <c r="KK190"/>
      <c r="KL190"/>
      <c r="KM190"/>
      <c r="KN190"/>
      <c r="KO190"/>
      <c r="KP190"/>
      <c r="KQ190"/>
      <c r="KR190"/>
      <c r="KS190"/>
      <c r="KT190"/>
      <c r="KU190"/>
      <c r="KV190"/>
      <c r="KW190"/>
      <c r="KX190"/>
      <c r="KY190"/>
      <c r="KZ190"/>
      <c r="LA190"/>
      <c r="LB190"/>
      <c r="LC190"/>
      <c r="LD190"/>
      <c r="LE190"/>
      <c r="LF190"/>
      <c r="LG190"/>
      <c r="LH190"/>
      <c r="LI190"/>
      <c r="LJ190"/>
      <c r="LK190"/>
      <c r="LL190"/>
      <c r="LM190"/>
      <c r="LN190"/>
      <c r="LO190"/>
      <c r="LP190"/>
      <c r="LQ190"/>
      <c r="LR190"/>
      <c r="LS190"/>
      <c r="LT190"/>
      <c r="LU190"/>
      <c r="LV190"/>
      <c r="LW190"/>
      <c r="LX190"/>
      <c r="LY190"/>
      <c r="LZ190"/>
      <c r="MA190"/>
      <c r="MB190"/>
      <c r="MC190"/>
      <c r="MD190"/>
      <c r="ME190"/>
      <c r="MF190"/>
      <c r="MG190"/>
      <c r="MH190"/>
      <c r="MI190"/>
      <c r="MJ190"/>
      <c r="MK190"/>
      <c r="ML190"/>
      <c r="MM190"/>
      <c r="MN190"/>
      <c r="MO190"/>
      <c r="MP190"/>
      <c r="MQ190"/>
      <c r="MR190"/>
      <c r="MS190"/>
      <c r="MT190"/>
      <c r="MU190"/>
      <c r="MV190"/>
      <c r="MW190"/>
      <c r="MX190"/>
      <c r="MY190"/>
      <c r="MZ190"/>
      <c r="NA190"/>
      <c r="NB190"/>
      <c r="NC190"/>
      <c r="ND190"/>
      <c r="NE190"/>
      <c r="NF190"/>
      <c r="NG190"/>
      <c r="NH190"/>
      <c r="NI190"/>
      <c r="NJ190"/>
      <c r="NK190"/>
      <c r="NL190"/>
      <c r="NM190"/>
      <c r="NN190"/>
      <c r="NO190"/>
      <c r="NP190"/>
      <c r="NQ190"/>
      <c r="NR190"/>
      <c r="NS190"/>
      <c r="NT190"/>
      <c r="NU190"/>
      <c r="NV190"/>
      <c r="NW190"/>
      <c r="NX190"/>
      <c r="NY190"/>
      <c r="NZ190"/>
      <c r="OA190"/>
      <c r="OB190"/>
      <c r="OC190"/>
      <c r="OD190"/>
      <c r="OE190"/>
      <c r="OF190"/>
      <c r="OG190"/>
      <c r="OH190"/>
      <c r="OI190"/>
      <c r="OJ190"/>
      <c r="OK190"/>
      <c r="OL190"/>
      <c r="OM190"/>
      <c r="ON190"/>
      <c r="OO190"/>
      <c r="OP190"/>
      <c r="OQ190"/>
      <c r="OR190"/>
      <c r="OS190"/>
      <c r="OT190"/>
      <c r="OU190"/>
      <c r="OV190"/>
      <c r="OW190"/>
      <c r="OX190"/>
      <c r="OY190"/>
      <c r="OZ190"/>
      <c r="PA190"/>
      <c r="PB190"/>
      <c r="PC190"/>
      <c r="PD190"/>
      <c r="PE190"/>
      <c r="PF190"/>
      <c r="PG190"/>
      <c r="PH190"/>
      <c r="PI190"/>
      <c r="PJ190"/>
      <c r="PK190"/>
      <c r="PL190"/>
      <c r="PM190"/>
      <c r="PN190"/>
      <c r="PO190"/>
      <c r="PP190"/>
      <c r="PQ190"/>
      <c r="PR190"/>
      <c r="PS190"/>
      <c r="PT190"/>
      <c r="PU190"/>
      <c r="PV190"/>
      <c r="PW190"/>
      <c r="PX190"/>
      <c r="PY190"/>
      <c r="PZ190"/>
      <c r="QA190"/>
      <c r="QB190"/>
      <c r="QC190"/>
      <c r="QD190"/>
      <c r="QE190"/>
      <c r="QF190"/>
      <c r="QG190"/>
      <c r="QH190"/>
      <c r="QI190"/>
      <c r="QJ190"/>
      <c r="QK190"/>
      <c r="QL190"/>
      <c r="QM190"/>
      <c r="QN190"/>
      <c r="QO190"/>
      <c r="QP190"/>
      <c r="QQ190"/>
      <c r="QR190"/>
      <c r="QS190"/>
      <c r="QT190"/>
      <c r="QU190"/>
      <c r="QV190"/>
      <c r="QW190"/>
      <c r="QX190"/>
      <c r="QY190"/>
      <c r="QZ190"/>
      <c r="RA190"/>
      <c r="RB190"/>
      <c r="RC190"/>
      <c r="RD190"/>
      <c r="RE190"/>
      <c r="RF190"/>
      <c r="RG190"/>
      <c r="RH190"/>
      <c r="RI190"/>
      <c r="RJ190"/>
      <c r="RK190"/>
      <c r="RL190"/>
      <c r="RM190"/>
      <c r="RN190"/>
      <c r="RO190"/>
      <c r="RP190"/>
      <c r="RQ190"/>
      <c r="RR190"/>
      <c r="RS190"/>
      <c r="RT190"/>
      <c r="RU190"/>
      <c r="RV190"/>
      <c r="RW190"/>
      <c r="RX190"/>
      <c r="RY190"/>
      <c r="RZ190"/>
      <c r="SA190"/>
      <c r="SB190"/>
      <c r="SC190"/>
      <c r="SD190"/>
      <c r="SE190"/>
      <c r="SF190"/>
      <c r="SG190"/>
      <c r="SH190"/>
      <c r="SI190"/>
      <c r="SJ190"/>
      <c r="SK190"/>
      <c r="SL190"/>
      <c r="SM190"/>
      <c r="SN190"/>
      <c r="SO190"/>
      <c r="SP190"/>
    </row>
    <row r="191" spans="1:510" ht="16.5" customHeight="1" x14ac:dyDescent="0.2">
      <c r="A191" s="20">
        <v>1350</v>
      </c>
      <c r="B191" s="20" t="s">
        <v>71</v>
      </c>
      <c r="C191" s="20"/>
      <c r="D191" s="20" t="s">
        <v>30</v>
      </c>
      <c r="E191" s="20" t="s">
        <v>1345</v>
      </c>
      <c r="F191" s="50" t="s">
        <v>299</v>
      </c>
      <c r="G191" s="20" t="s">
        <v>42</v>
      </c>
      <c r="H191" s="20" t="s">
        <v>35</v>
      </c>
      <c r="I191" s="20" t="s">
        <v>27</v>
      </c>
      <c r="J191" s="21" t="s">
        <v>321</v>
      </c>
      <c r="K191" s="20"/>
      <c r="L191" s="20"/>
      <c r="M191" s="20"/>
      <c r="N191" s="20"/>
      <c r="O191" s="23" t="s">
        <v>95</v>
      </c>
      <c r="P191" s="46" t="s">
        <v>322</v>
      </c>
      <c r="Q191" s="24" t="s">
        <v>95</v>
      </c>
      <c r="R191" s="25">
        <v>45809</v>
      </c>
      <c r="S191" s="20"/>
      <c r="T191" s="46" t="s">
        <v>323</v>
      </c>
      <c r="U191" s="27" t="s">
        <v>39</v>
      </c>
      <c r="V191" s="28" t="s">
        <v>40</v>
      </c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/>
      <c r="AY191"/>
      <c r="AZ191"/>
      <c r="BA191"/>
      <c r="BB191"/>
      <c r="BC191"/>
      <c r="BD191"/>
      <c r="BE191"/>
      <c r="BF191"/>
      <c r="BG191"/>
      <c r="BH191"/>
      <c r="BI191"/>
      <c r="BJ191"/>
      <c r="BK191"/>
      <c r="BL191"/>
      <c r="BM191"/>
      <c r="BN191"/>
      <c r="BO191"/>
      <c r="BP191"/>
      <c r="BQ191"/>
      <c r="BR191"/>
      <c r="BS191"/>
      <c r="BT191"/>
      <c r="BU191"/>
      <c r="BV191"/>
      <c r="BW191"/>
      <c r="BX191"/>
      <c r="BY191"/>
      <c r="BZ191"/>
      <c r="CA191"/>
      <c r="CB191"/>
      <c r="CC191"/>
      <c r="CD191"/>
      <c r="CE191"/>
      <c r="CF191"/>
      <c r="CG191"/>
      <c r="CH191"/>
      <c r="CI191"/>
      <c r="CJ191"/>
      <c r="CK191"/>
      <c r="CL191"/>
      <c r="CM191"/>
      <c r="CN191"/>
      <c r="CO191"/>
      <c r="CP191"/>
      <c r="CQ191"/>
      <c r="CR191"/>
      <c r="CS191"/>
      <c r="CT191"/>
      <c r="CU191"/>
      <c r="CV191"/>
      <c r="CW191"/>
      <c r="CX191"/>
      <c r="CY191"/>
      <c r="CZ191"/>
      <c r="DA191"/>
      <c r="DB191"/>
      <c r="DC191"/>
      <c r="DD191"/>
      <c r="DE191"/>
      <c r="DF191"/>
      <c r="DG191"/>
      <c r="DH191"/>
      <c r="DI191"/>
      <c r="DJ191"/>
      <c r="DK191"/>
      <c r="DL191"/>
      <c r="DM191"/>
      <c r="DN191"/>
      <c r="DO191"/>
      <c r="DP191"/>
      <c r="DQ191"/>
      <c r="DR191"/>
      <c r="DS191"/>
      <c r="DT191"/>
      <c r="DU191"/>
      <c r="DV191"/>
      <c r="DW191"/>
      <c r="DX191"/>
      <c r="DY191"/>
      <c r="DZ191"/>
      <c r="EA191"/>
      <c r="EB191"/>
      <c r="EC191"/>
      <c r="ED191"/>
      <c r="EE191"/>
      <c r="EF191"/>
      <c r="EG191"/>
      <c r="EH191"/>
      <c r="EI191"/>
      <c r="EJ191"/>
      <c r="EK191"/>
      <c r="EL191"/>
      <c r="EM191"/>
      <c r="EN191"/>
      <c r="EO191"/>
      <c r="EP191"/>
      <c r="EQ191"/>
      <c r="ER191"/>
      <c r="ES191"/>
      <c r="ET191"/>
      <c r="EU191"/>
      <c r="EV191"/>
      <c r="EW191"/>
      <c r="EX191"/>
      <c r="EY191"/>
      <c r="EZ191"/>
      <c r="FA191"/>
      <c r="FB191"/>
      <c r="FC191"/>
      <c r="FD191"/>
      <c r="FE191"/>
      <c r="FF191"/>
      <c r="FG191"/>
      <c r="FH191"/>
      <c r="FI191"/>
      <c r="FJ191"/>
      <c r="FK191"/>
      <c r="FL191"/>
      <c r="FM191"/>
      <c r="FN191"/>
      <c r="FO191"/>
      <c r="FP191"/>
      <c r="FQ191"/>
      <c r="FR191"/>
      <c r="FS191"/>
      <c r="FT191"/>
      <c r="FU191"/>
      <c r="FV191"/>
      <c r="FW191"/>
      <c r="FX191"/>
      <c r="FY191"/>
      <c r="FZ191"/>
      <c r="GA191"/>
      <c r="GB191"/>
      <c r="GC191"/>
      <c r="GD191"/>
      <c r="GE191"/>
      <c r="GF191"/>
      <c r="GG191"/>
      <c r="GH191"/>
      <c r="GI191"/>
      <c r="GJ191"/>
      <c r="GK191"/>
      <c r="GL191"/>
      <c r="GM191"/>
      <c r="GN191"/>
      <c r="GO191"/>
      <c r="GP191"/>
      <c r="GQ191"/>
      <c r="GR191"/>
      <c r="GS191"/>
      <c r="GT191"/>
      <c r="GU191"/>
      <c r="GV191"/>
      <c r="GW191"/>
      <c r="GX191"/>
      <c r="GY191"/>
      <c r="GZ191"/>
      <c r="HA191"/>
      <c r="HB191"/>
      <c r="HC191"/>
      <c r="HD191"/>
      <c r="HE191"/>
      <c r="HF191"/>
      <c r="HG191"/>
      <c r="HH191"/>
      <c r="HI191"/>
      <c r="HJ191"/>
      <c r="HK191"/>
      <c r="HL191"/>
      <c r="HM191"/>
      <c r="HN191"/>
      <c r="HO191"/>
      <c r="HP191"/>
      <c r="HQ191"/>
      <c r="HR191"/>
      <c r="HS191"/>
      <c r="HT191"/>
      <c r="HU191"/>
      <c r="HV191"/>
      <c r="HW191"/>
      <c r="HX191"/>
      <c r="HY191"/>
      <c r="HZ191"/>
      <c r="IA191"/>
      <c r="IB191"/>
      <c r="IC191"/>
      <c r="ID191"/>
      <c r="IE191"/>
      <c r="IF191"/>
      <c r="IG191"/>
      <c r="IH191"/>
      <c r="II191"/>
      <c r="IJ191"/>
      <c r="IK191"/>
      <c r="IL191"/>
      <c r="IM191"/>
      <c r="IN191"/>
      <c r="IO191"/>
      <c r="IP191"/>
      <c r="IQ191"/>
      <c r="IR191"/>
      <c r="IS191"/>
      <c r="IT191"/>
      <c r="IU191"/>
      <c r="IV191"/>
      <c r="IW191"/>
      <c r="IX191"/>
      <c r="IY191"/>
      <c r="IZ191"/>
      <c r="JA191"/>
      <c r="JB191"/>
      <c r="JC191"/>
      <c r="JD191"/>
      <c r="JE191"/>
      <c r="JF191"/>
      <c r="JG191"/>
      <c r="JH191"/>
      <c r="JI191"/>
      <c r="JJ191"/>
      <c r="JK191"/>
      <c r="JL191"/>
      <c r="JM191"/>
      <c r="JN191"/>
      <c r="JO191"/>
      <c r="JP191"/>
      <c r="JQ191"/>
      <c r="JR191"/>
      <c r="JS191"/>
      <c r="JT191"/>
      <c r="JU191"/>
      <c r="JV191"/>
      <c r="JW191"/>
      <c r="JX191"/>
      <c r="JY191"/>
      <c r="JZ191"/>
      <c r="KA191"/>
      <c r="KB191"/>
      <c r="KC191"/>
      <c r="KD191"/>
      <c r="KE191"/>
      <c r="KF191"/>
      <c r="KG191"/>
      <c r="KH191"/>
      <c r="KI191"/>
      <c r="KJ191"/>
      <c r="KK191"/>
      <c r="KL191"/>
      <c r="KM191"/>
      <c r="KN191"/>
      <c r="KO191"/>
      <c r="KP191"/>
      <c r="KQ191"/>
      <c r="KR191"/>
      <c r="KS191"/>
      <c r="KT191"/>
      <c r="KU191"/>
      <c r="KV191"/>
      <c r="KW191"/>
      <c r="KX191"/>
      <c r="KY191"/>
      <c r="KZ191"/>
      <c r="LA191"/>
      <c r="LB191"/>
      <c r="LC191"/>
      <c r="LD191"/>
      <c r="LE191"/>
      <c r="LF191"/>
      <c r="LG191"/>
      <c r="LH191"/>
      <c r="LI191"/>
      <c r="LJ191"/>
      <c r="LK191"/>
      <c r="LL191"/>
      <c r="LM191"/>
      <c r="LN191"/>
      <c r="LO191"/>
      <c r="LP191"/>
      <c r="LQ191"/>
      <c r="LR191"/>
      <c r="LS191"/>
      <c r="LT191"/>
      <c r="LU191"/>
      <c r="LV191"/>
      <c r="LW191"/>
      <c r="LX191"/>
      <c r="LY191"/>
      <c r="LZ191"/>
      <c r="MA191"/>
      <c r="MB191"/>
      <c r="MC191"/>
      <c r="MD191"/>
      <c r="ME191"/>
      <c r="MF191"/>
      <c r="MG191"/>
      <c r="MH191"/>
      <c r="MI191"/>
      <c r="MJ191"/>
      <c r="MK191"/>
      <c r="ML191"/>
      <c r="MM191"/>
      <c r="MN191"/>
      <c r="MO191"/>
      <c r="MP191"/>
      <c r="MQ191"/>
      <c r="MR191"/>
      <c r="MS191"/>
      <c r="MT191"/>
      <c r="MU191"/>
      <c r="MV191"/>
      <c r="MW191"/>
      <c r="MX191"/>
      <c r="MY191"/>
      <c r="MZ191"/>
      <c r="NA191"/>
      <c r="NB191"/>
      <c r="NC191"/>
      <c r="ND191"/>
      <c r="NE191"/>
      <c r="NF191"/>
      <c r="NG191"/>
      <c r="NH191"/>
      <c r="NI191"/>
      <c r="NJ191"/>
      <c r="NK191"/>
      <c r="NL191"/>
      <c r="NM191"/>
      <c r="NN191"/>
      <c r="NO191"/>
      <c r="NP191"/>
      <c r="NQ191"/>
      <c r="NR191"/>
      <c r="NS191"/>
      <c r="NT191"/>
      <c r="NU191"/>
      <c r="NV191"/>
      <c r="NW191"/>
      <c r="NX191"/>
      <c r="NY191"/>
      <c r="NZ191"/>
      <c r="OA191"/>
      <c r="OB191"/>
      <c r="OC191"/>
      <c r="OD191"/>
      <c r="OE191"/>
      <c r="OF191"/>
      <c r="OG191"/>
      <c r="OH191"/>
      <c r="OI191"/>
      <c r="OJ191"/>
      <c r="OK191"/>
      <c r="OL191"/>
      <c r="OM191"/>
      <c r="ON191"/>
      <c r="OO191"/>
      <c r="OP191"/>
      <c r="OQ191"/>
      <c r="OR191"/>
      <c r="OS191"/>
      <c r="OT191"/>
      <c r="OU191"/>
      <c r="OV191"/>
      <c r="OW191"/>
      <c r="OX191"/>
      <c r="OY191"/>
      <c r="OZ191"/>
      <c r="PA191"/>
      <c r="PB191"/>
      <c r="PC191"/>
      <c r="PD191"/>
      <c r="PE191"/>
      <c r="PF191"/>
      <c r="PG191"/>
      <c r="PH191"/>
      <c r="PI191"/>
      <c r="PJ191"/>
      <c r="PK191"/>
      <c r="PL191"/>
      <c r="PM191"/>
      <c r="PN191"/>
      <c r="PO191"/>
      <c r="PP191"/>
      <c r="PQ191"/>
      <c r="PR191"/>
      <c r="PS191"/>
      <c r="PT191"/>
      <c r="PU191"/>
      <c r="PV191"/>
      <c r="PW191"/>
      <c r="PX191"/>
      <c r="PY191"/>
      <c r="PZ191"/>
      <c r="QA191"/>
      <c r="QB191"/>
      <c r="QC191"/>
      <c r="QD191"/>
      <c r="QE191"/>
      <c r="QF191"/>
      <c r="QG191"/>
      <c r="QH191"/>
      <c r="QI191"/>
      <c r="QJ191"/>
      <c r="QK191"/>
      <c r="QL191"/>
      <c r="QM191"/>
      <c r="QN191"/>
      <c r="QO191"/>
      <c r="QP191"/>
      <c r="QQ191"/>
      <c r="QR191"/>
      <c r="QS191"/>
      <c r="QT191"/>
      <c r="QU191"/>
      <c r="QV191"/>
      <c r="QW191"/>
      <c r="QX191"/>
      <c r="QY191"/>
      <c r="QZ191"/>
      <c r="RA191"/>
      <c r="RB191"/>
      <c r="RC191"/>
      <c r="RD191"/>
      <c r="RE191"/>
      <c r="RF191"/>
      <c r="RG191"/>
      <c r="RH191"/>
      <c r="RI191"/>
      <c r="RJ191"/>
      <c r="RK191"/>
      <c r="RL191"/>
      <c r="RM191"/>
      <c r="RN191"/>
      <c r="RO191"/>
      <c r="RP191"/>
      <c r="RQ191"/>
      <c r="RR191"/>
      <c r="RS191"/>
      <c r="RT191"/>
      <c r="RU191"/>
      <c r="RV191"/>
      <c r="RW191"/>
      <c r="RX191"/>
      <c r="RY191"/>
      <c r="RZ191"/>
      <c r="SA191"/>
      <c r="SB191"/>
      <c r="SC191"/>
      <c r="SD191"/>
      <c r="SE191"/>
      <c r="SF191"/>
      <c r="SG191"/>
      <c r="SH191"/>
      <c r="SI191"/>
      <c r="SJ191"/>
      <c r="SK191"/>
      <c r="SL191"/>
      <c r="SM191"/>
      <c r="SN191"/>
      <c r="SO191"/>
      <c r="SP191"/>
    </row>
    <row r="192" spans="1:510" ht="16.5" customHeight="1" x14ac:dyDescent="0.2">
      <c r="A192" s="20">
        <v>1351</v>
      </c>
      <c r="B192" s="20" t="s">
        <v>71</v>
      </c>
      <c r="C192" s="20" t="s">
        <v>298</v>
      </c>
      <c r="D192" s="20" t="s">
        <v>30</v>
      </c>
      <c r="E192" s="20" t="s">
        <v>1345</v>
      </c>
      <c r="F192" s="50" t="s">
        <v>299</v>
      </c>
      <c r="G192" s="20" t="s">
        <v>42</v>
      </c>
      <c r="H192" s="20" t="s">
        <v>35</v>
      </c>
      <c r="I192" s="20" t="s">
        <v>27</v>
      </c>
      <c r="J192" s="21" t="s">
        <v>324</v>
      </c>
      <c r="K192" s="20"/>
      <c r="L192" s="20"/>
      <c r="M192" s="20"/>
      <c r="N192" s="20"/>
      <c r="O192" s="23" t="s">
        <v>95</v>
      </c>
      <c r="P192" s="46">
        <v>111000000</v>
      </c>
      <c r="Q192" s="24">
        <v>74</v>
      </c>
      <c r="R192" s="25">
        <v>45809</v>
      </c>
      <c r="S192" s="20"/>
      <c r="T192" s="46">
        <v>666000000</v>
      </c>
      <c r="U192" s="27" t="s">
        <v>39</v>
      </c>
      <c r="V192" s="28" t="s">
        <v>40</v>
      </c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/>
      <c r="BB192"/>
      <c r="BC192"/>
      <c r="BD192"/>
      <c r="BE192"/>
      <c r="BF192"/>
      <c r="BG192"/>
      <c r="BH192"/>
      <c r="BI192"/>
      <c r="BJ192"/>
      <c r="BK192"/>
      <c r="BL192"/>
      <c r="BM192"/>
      <c r="BN192"/>
      <c r="BO192"/>
      <c r="BP192"/>
      <c r="BQ192"/>
      <c r="BR192"/>
      <c r="BS192"/>
      <c r="BT192"/>
      <c r="BU192"/>
      <c r="BV192"/>
      <c r="BW192"/>
      <c r="BX192"/>
      <c r="BY192"/>
      <c r="BZ192"/>
      <c r="CA192"/>
      <c r="CB192"/>
      <c r="CC192"/>
      <c r="CD192"/>
      <c r="CE192"/>
      <c r="CF192"/>
      <c r="CG192"/>
      <c r="CH192"/>
      <c r="CI192"/>
      <c r="CJ192"/>
      <c r="CK192"/>
      <c r="CL192"/>
      <c r="CM192"/>
      <c r="CN192"/>
      <c r="CO192"/>
      <c r="CP192"/>
      <c r="CQ192"/>
      <c r="CR192"/>
      <c r="CS192"/>
      <c r="CT192"/>
      <c r="CU192"/>
      <c r="CV192"/>
      <c r="CW192"/>
      <c r="CX192"/>
      <c r="CY192"/>
      <c r="CZ192"/>
      <c r="DA192"/>
      <c r="DB192"/>
      <c r="DC192"/>
      <c r="DD192"/>
      <c r="DE192"/>
      <c r="DF192"/>
      <c r="DG192"/>
      <c r="DH192"/>
      <c r="DI192"/>
      <c r="DJ192"/>
      <c r="DK192"/>
      <c r="DL192"/>
      <c r="DM192"/>
      <c r="DN192"/>
      <c r="DO192"/>
      <c r="DP192"/>
      <c r="DQ192"/>
      <c r="DR192"/>
      <c r="DS192"/>
      <c r="DT192"/>
      <c r="DU192"/>
      <c r="DV192"/>
      <c r="DW192"/>
      <c r="DX192"/>
      <c r="DY192"/>
      <c r="DZ192"/>
      <c r="EA192"/>
      <c r="EB192"/>
      <c r="EC192"/>
      <c r="ED192"/>
      <c r="EE192"/>
      <c r="EF192"/>
      <c r="EG192"/>
      <c r="EH192"/>
      <c r="EI192"/>
      <c r="EJ192"/>
      <c r="EK192"/>
      <c r="EL192"/>
      <c r="EM192"/>
      <c r="EN192"/>
      <c r="EO192"/>
      <c r="EP192"/>
      <c r="EQ192"/>
      <c r="ER192"/>
      <c r="ES192"/>
      <c r="ET192"/>
      <c r="EU192"/>
      <c r="EV192"/>
      <c r="EW192"/>
      <c r="EX192"/>
      <c r="EY192"/>
      <c r="EZ192"/>
      <c r="FA192"/>
      <c r="FB192"/>
      <c r="FC192"/>
      <c r="FD192"/>
      <c r="FE192"/>
      <c r="FF192"/>
      <c r="FG192"/>
      <c r="FH192"/>
      <c r="FI192"/>
      <c r="FJ192"/>
      <c r="FK192"/>
      <c r="FL192"/>
      <c r="FM192"/>
      <c r="FN192"/>
      <c r="FO192"/>
      <c r="FP192"/>
      <c r="FQ192"/>
      <c r="FR192"/>
      <c r="FS192"/>
      <c r="FT192"/>
      <c r="FU192"/>
      <c r="FV192"/>
      <c r="FW192"/>
      <c r="FX192"/>
      <c r="FY192"/>
      <c r="FZ192"/>
      <c r="GA192"/>
      <c r="GB192"/>
      <c r="GC192"/>
      <c r="GD192"/>
      <c r="GE192"/>
      <c r="GF192"/>
      <c r="GG192"/>
      <c r="GH192"/>
      <c r="GI192"/>
      <c r="GJ192"/>
      <c r="GK192"/>
      <c r="GL192"/>
      <c r="GM192"/>
      <c r="GN192"/>
      <c r="GO192"/>
      <c r="GP192"/>
      <c r="GQ192"/>
      <c r="GR192"/>
      <c r="GS192"/>
      <c r="GT192"/>
      <c r="GU192"/>
      <c r="GV192"/>
      <c r="GW192"/>
      <c r="GX192"/>
      <c r="GY192"/>
      <c r="GZ192"/>
      <c r="HA192"/>
      <c r="HB192"/>
      <c r="HC192"/>
      <c r="HD192"/>
      <c r="HE192"/>
      <c r="HF192"/>
      <c r="HG192"/>
      <c r="HH192"/>
      <c r="HI192"/>
      <c r="HJ192"/>
      <c r="HK192"/>
      <c r="HL192"/>
      <c r="HM192"/>
      <c r="HN192"/>
      <c r="HO192"/>
      <c r="HP192"/>
      <c r="HQ192"/>
      <c r="HR192"/>
      <c r="HS192"/>
      <c r="HT192"/>
      <c r="HU192"/>
      <c r="HV192"/>
      <c r="HW192"/>
      <c r="HX192"/>
      <c r="HY192"/>
      <c r="HZ192"/>
      <c r="IA192"/>
      <c r="IB192"/>
      <c r="IC192"/>
      <c r="ID192"/>
      <c r="IE192"/>
      <c r="IF192"/>
      <c r="IG192"/>
      <c r="IH192"/>
      <c r="II192"/>
      <c r="IJ192"/>
      <c r="IK192"/>
      <c r="IL192"/>
      <c r="IM192"/>
      <c r="IN192"/>
      <c r="IO192"/>
      <c r="IP192"/>
      <c r="IQ192"/>
      <c r="IR192"/>
      <c r="IS192"/>
      <c r="IT192"/>
      <c r="IU192"/>
      <c r="IV192"/>
      <c r="IW192"/>
      <c r="IX192"/>
      <c r="IY192"/>
      <c r="IZ192"/>
      <c r="JA192"/>
      <c r="JB192"/>
      <c r="JC192"/>
      <c r="JD192"/>
      <c r="JE192"/>
      <c r="JF192"/>
      <c r="JG192"/>
      <c r="JH192"/>
      <c r="JI192"/>
      <c r="JJ192"/>
      <c r="JK192"/>
      <c r="JL192"/>
      <c r="JM192"/>
      <c r="JN192"/>
      <c r="JO192"/>
      <c r="JP192"/>
      <c r="JQ192"/>
      <c r="JR192"/>
      <c r="JS192"/>
      <c r="JT192"/>
      <c r="JU192"/>
      <c r="JV192"/>
      <c r="JW192"/>
      <c r="JX192"/>
      <c r="JY192"/>
      <c r="JZ192"/>
      <c r="KA192"/>
      <c r="KB192"/>
      <c r="KC192"/>
      <c r="KD192"/>
      <c r="KE192"/>
      <c r="KF192"/>
      <c r="KG192"/>
      <c r="KH192"/>
      <c r="KI192"/>
      <c r="KJ192"/>
      <c r="KK192"/>
      <c r="KL192"/>
      <c r="KM192"/>
      <c r="KN192"/>
      <c r="KO192"/>
      <c r="KP192"/>
      <c r="KQ192"/>
      <c r="KR192"/>
      <c r="KS192"/>
      <c r="KT192"/>
      <c r="KU192"/>
      <c r="KV192"/>
      <c r="KW192"/>
      <c r="KX192"/>
      <c r="KY192"/>
      <c r="KZ192"/>
      <c r="LA192"/>
      <c r="LB192"/>
      <c r="LC192"/>
      <c r="LD192"/>
      <c r="LE192"/>
      <c r="LF192"/>
      <c r="LG192"/>
      <c r="LH192"/>
      <c r="LI192"/>
      <c r="LJ192"/>
      <c r="LK192"/>
      <c r="LL192"/>
      <c r="LM192"/>
      <c r="LN192"/>
      <c r="LO192"/>
      <c r="LP192"/>
      <c r="LQ192"/>
      <c r="LR192"/>
      <c r="LS192"/>
      <c r="LT192"/>
      <c r="LU192"/>
      <c r="LV192"/>
      <c r="LW192"/>
      <c r="LX192"/>
      <c r="LY192"/>
      <c r="LZ192"/>
      <c r="MA192"/>
      <c r="MB192"/>
      <c r="MC192"/>
      <c r="MD192"/>
      <c r="ME192"/>
      <c r="MF192"/>
      <c r="MG192"/>
      <c r="MH192"/>
      <c r="MI192"/>
      <c r="MJ192"/>
      <c r="MK192"/>
      <c r="ML192"/>
      <c r="MM192"/>
      <c r="MN192"/>
      <c r="MO192"/>
      <c r="MP192"/>
      <c r="MQ192"/>
      <c r="MR192"/>
      <c r="MS192"/>
      <c r="MT192"/>
      <c r="MU192"/>
      <c r="MV192"/>
      <c r="MW192"/>
      <c r="MX192"/>
      <c r="MY192"/>
      <c r="MZ192"/>
      <c r="NA192"/>
      <c r="NB192"/>
      <c r="NC192"/>
      <c r="ND192"/>
      <c r="NE192"/>
      <c r="NF192"/>
      <c r="NG192"/>
      <c r="NH192"/>
      <c r="NI192"/>
      <c r="NJ192"/>
      <c r="NK192"/>
      <c r="NL192"/>
      <c r="NM192"/>
      <c r="NN192"/>
      <c r="NO192"/>
      <c r="NP192"/>
      <c r="NQ192"/>
      <c r="NR192"/>
      <c r="NS192"/>
      <c r="NT192"/>
      <c r="NU192"/>
      <c r="NV192"/>
      <c r="NW192"/>
      <c r="NX192"/>
      <c r="NY192"/>
      <c r="NZ192"/>
      <c r="OA192"/>
      <c r="OB192"/>
      <c r="OC192"/>
      <c r="OD192"/>
      <c r="OE192"/>
      <c r="OF192"/>
      <c r="OG192"/>
      <c r="OH192"/>
      <c r="OI192"/>
      <c r="OJ192"/>
      <c r="OK192"/>
      <c r="OL192"/>
      <c r="OM192"/>
      <c r="ON192"/>
      <c r="OO192"/>
      <c r="OP192"/>
      <c r="OQ192"/>
      <c r="OR192"/>
      <c r="OS192"/>
      <c r="OT192"/>
      <c r="OU192"/>
      <c r="OV192"/>
      <c r="OW192"/>
      <c r="OX192"/>
      <c r="OY192"/>
      <c r="OZ192"/>
      <c r="PA192"/>
      <c r="PB192"/>
      <c r="PC192"/>
      <c r="PD192"/>
      <c r="PE192"/>
      <c r="PF192"/>
      <c r="PG192"/>
      <c r="PH192"/>
      <c r="PI192"/>
      <c r="PJ192"/>
      <c r="PK192"/>
      <c r="PL192"/>
      <c r="PM192"/>
      <c r="PN192"/>
      <c r="PO192"/>
      <c r="PP192"/>
      <c r="PQ192"/>
      <c r="PR192"/>
      <c r="PS192"/>
      <c r="PT192"/>
      <c r="PU192"/>
      <c r="PV192"/>
      <c r="PW192"/>
      <c r="PX192"/>
      <c r="PY192"/>
      <c r="PZ192"/>
      <c r="QA192"/>
      <c r="QB192"/>
      <c r="QC192"/>
      <c r="QD192"/>
      <c r="QE192"/>
      <c r="QF192"/>
      <c r="QG192"/>
      <c r="QH192"/>
      <c r="QI192"/>
      <c r="QJ192"/>
      <c r="QK192"/>
      <c r="QL192"/>
      <c r="QM192"/>
      <c r="QN192"/>
      <c r="QO192"/>
      <c r="QP192"/>
      <c r="QQ192"/>
      <c r="QR192"/>
      <c r="QS192"/>
      <c r="QT192"/>
      <c r="QU192"/>
      <c r="QV192"/>
      <c r="QW192"/>
      <c r="QX192"/>
      <c r="QY192"/>
      <c r="QZ192"/>
      <c r="RA192"/>
      <c r="RB192"/>
      <c r="RC192"/>
      <c r="RD192"/>
      <c r="RE192"/>
      <c r="RF192"/>
      <c r="RG192"/>
      <c r="RH192"/>
      <c r="RI192"/>
      <c r="RJ192"/>
      <c r="RK192"/>
      <c r="RL192"/>
      <c r="RM192"/>
      <c r="RN192"/>
      <c r="RO192"/>
      <c r="RP192"/>
      <c r="RQ192"/>
      <c r="RR192"/>
      <c r="RS192"/>
      <c r="RT192"/>
      <c r="RU192"/>
      <c r="RV192"/>
      <c r="RW192"/>
      <c r="RX192"/>
      <c r="RY192"/>
      <c r="RZ192"/>
      <c r="SA192"/>
      <c r="SB192"/>
      <c r="SC192"/>
      <c r="SD192"/>
      <c r="SE192"/>
      <c r="SF192"/>
      <c r="SG192"/>
      <c r="SH192"/>
      <c r="SI192"/>
      <c r="SJ192"/>
      <c r="SK192"/>
      <c r="SL192"/>
      <c r="SM192"/>
      <c r="SN192"/>
      <c r="SO192"/>
      <c r="SP192"/>
    </row>
    <row r="193" spans="1:510" ht="16.5" customHeight="1" x14ac:dyDescent="0.2">
      <c r="A193" s="20">
        <v>1352</v>
      </c>
      <c r="B193" s="20" t="s">
        <v>71</v>
      </c>
      <c r="C193" s="20" t="s">
        <v>22</v>
      </c>
      <c r="D193" s="20" t="s">
        <v>30</v>
      </c>
      <c r="E193" s="20" t="s">
        <v>1345</v>
      </c>
      <c r="F193" s="50" t="s">
        <v>299</v>
      </c>
      <c r="G193" s="20" t="s">
        <v>42</v>
      </c>
      <c r="H193" s="20" t="s">
        <v>35</v>
      </c>
      <c r="I193" s="20" t="s">
        <v>27</v>
      </c>
      <c r="J193" s="21" t="s">
        <v>325</v>
      </c>
      <c r="K193" s="20"/>
      <c r="L193" s="20"/>
      <c r="M193" s="20"/>
      <c r="N193" s="20"/>
      <c r="O193" s="23">
        <v>300000000</v>
      </c>
      <c r="P193" s="46" t="s">
        <v>322</v>
      </c>
      <c r="Q193" s="24" t="s">
        <v>95</v>
      </c>
      <c r="R193" s="25">
        <v>45809</v>
      </c>
      <c r="S193" s="20"/>
      <c r="T193" s="46">
        <v>300000000</v>
      </c>
      <c r="U193" s="27" t="s">
        <v>39</v>
      </c>
      <c r="V193" s="28" t="s">
        <v>40</v>
      </c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/>
      <c r="BD193"/>
      <c r="BE193"/>
      <c r="BF193"/>
      <c r="BG193"/>
      <c r="BH193"/>
      <c r="BI193"/>
      <c r="BJ193"/>
      <c r="BK193"/>
      <c r="BL193"/>
      <c r="BM193"/>
      <c r="BN193"/>
      <c r="BO193"/>
      <c r="BP193"/>
      <c r="BQ193"/>
      <c r="BR193"/>
      <c r="BS193"/>
      <c r="BT193"/>
      <c r="BU193"/>
      <c r="BV193"/>
      <c r="BW193"/>
      <c r="BX193"/>
      <c r="BY193"/>
      <c r="BZ193"/>
      <c r="CA193"/>
      <c r="CB193"/>
      <c r="CC193"/>
      <c r="CD193"/>
      <c r="CE193"/>
      <c r="CF193"/>
      <c r="CG193"/>
      <c r="CH193"/>
      <c r="CI193"/>
      <c r="CJ193"/>
      <c r="CK193"/>
      <c r="CL193"/>
      <c r="CM193"/>
      <c r="CN193"/>
      <c r="CO193"/>
      <c r="CP193"/>
      <c r="CQ193"/>
      <c r="CR193"/>
      <c r="CS193"/>
      <c r="CT193"/>
      <c r="CU193"/>
      <c r="CV193"/>
      <c r="CW193"/>
      <c r="CX193"/>
      <c r="CY193"/>
      <c r="CZ193"/>
      <c r="DA193"/>
      <c r="DB193"/>
      <c r="DC193"/>
      <c r="DD193"/>
      <c r="DE193"/>
      <c r="DF193"/>
      <c r="DG193"/>
      <c r="DH193"/>
      <c r="DI193"/>
      <c r="DJ193"/>
      <c r="DK193"/>
      <c r="DL193"/>
      <c r="DM193"/>
      <c r="DN193"/>
      <c r="DO193"/>
      <c r="DP193"/>
      <c r="DQ193"/>
      <c r="DR193"/>
      <c r="DS193"/>
      <c r="DT193"/>
      <c r="DU193"/>
      <c r="DV193"/>
      <c r="DW193"/>
      <c r="DX193"/>
      <c r="DY193"/>
      <c r="DZ193"/>
      <c r="EA193"/>
      <c r="EB193"/>
      <c r="EC193"/>
      <c r="ED193"/>
      <c r="EE193"/>
      <c r="EF193"/>
      <c r="EG193"/>
      <c r="EH193"/>
      <c r="EI193"/>
      <c r="EJ193"/>
      <c r="EK193"/>
      <c r="EL193"/>
      <c r="EM193"/>
      <c r="EN193"/>
      <c r="EO193"/>
      <c r="EP193"/>
      <c r="EQ193"/>
      <c r="ER193"/>
      <c r="ES193"/>
      <c r="ET193"/>
      <c r="EU193"/>
      <c r="EV193"/>
      <c r="EW193"/>
      <c r="EX193"/>
      <c r="EY193"/>
      <c r="EZ193"/>
      <c r="FA193"/>
      <c r="FB193"/>
      <c r="FC193"/>
      <c r="FD193"/>
      <c r="FE193"/>
      <c r="FF193"/>
      <c r="FG193"/>
      <c r="FH193"/>
      <c r="FI193"/>
      <c r="FJ193"/>
      <c r="FK193"/>
      <c r="FL193"/>
      <c r="FM193"/>
      <c r="FN193"/>
      <c r="FO193"/>
      <c r="FP193"/>
      <c r="FQ193"/>
      <c r="FR193"/>
      <c r="FS193"/>
      <c r="FT193"/>
      <c r="FU193"/>
      <c r="FV193"/>
      <c r="FW193"/>
      <c r="FX193"/>
      <c r="FY193"/>
      <c r="FZ193"/>
      <c r="GA193"/>
      <c r="GB193"/>
      <c r="GC193"/>
      <c r="GD193"/>
      <c r="GE193"/>
      <c r="GF193"/>
      <c r="GG193"/>
      <c r="GH193"/>
      <c r="GI193"/>
      <c r="GJ193"/>
      <c r="GK193"/>
      <c r="GL193"/>
      <c r="GM193"/>
      <c r="GN193"/>
      <c r="GO193"/>
      <c r="GP193"/>
      <c r="GQ193"/>
      <c r="GR193"/>
      <c r="GS193"/>
      <c r="GT193"/>
      <c r="GU193"/>
      <c r="GV193"/>
      <c r="GW193"/>
      <c r="GX193"/>
      <c r="GY193"/>
      <c r="GZ193"/>
      <c r="HA193"/>
      <c r="HB193"/>
      <c r="HC193"/>
      <c r="HD193"/>
      <c r="HE193"/>
      <c r="HF193"/>
      <c r="HG193"/>
      <c r="HH193"/>
      <c r="HI193"/>
      <c r="HJ193"/>
      <c r="HK193"/>
      <c r="HL193"/>
      <c r="HM193"/>
      <c r="HN193"/>
      <c r="HO193"/>
      <c r="HP193"/>
      <c r="HQ193"/>
      <c r="HR193"/>
      <c r="HS193"/>
      <c r="HT193"/>
      <c r="HU193"/>
      <c r="HV193"/>
      <c r="HW193"/>
      <c r="HX193"/>
      <c r="HY193"/>
      <c r="HZ193"/>
      <c r="IA193"/>
      <c r="IB193"/>
      <c r="IC193"/>
      <c r="ID193"/>
      <c r="IE193"/>
      <c r="IF193"/>
      <c r="IG193"/>
      <c r="IH193"/>
      <c r="II193"/>
      <c r="IJ193"/>
      <c r="IK193"/>
      <c r="IL193"/>
      <c r="IM193"/>
      <c r="IN193"/>
      <c r="IO193"/>
      <c r="IP193"/>
      <c r="IQ193"/>
      <c r="IR193"/>
      <c r="IS193"/>
      <c r="IT193"/>
      <c r="IU193"/>
      <c r="IV193"/>
      <c r="IW193"/>
      <c r="IX193"/>
      <c r="IY193"/>
      <c r="IZ193"/>
      <c r="JA193"/>
      <c r="JB193"/>
      <c r="JC193"/>
      <c r="JD193"/>
      <c r="JE193"/>
      <c r="JF193"/>
      <c r="JG193"/>
      <c r="JH193"/>
      <c r="JI193"/>
      <c r="JJ193"/>
      <c r="JK193"/>
      <c r="JL193"/>
      <c r="JM193"/>
      <c r="JN193"/>
      <c r="JO193"/>
      <c r="JP193"/>
      <c r="JQ193"/>
      <c r="JR193"/>
      <c r="JS193"/>
      <c r="JT193"/>
      <c r="JU193"/>
      <c r="JV193"/>
      <c r="JW193"/>
      <c r="JX193"/>
      <c r="JY193"/>
      <c r="JZ193"/>
      <c r="KA193"/>
      <c r="KB193"/>
      <c r="KC193"/>
      <c r="KD193"/>
      <c r="KE193"/>
      <c r="KF193"/>
      <c r="KG193"/>
      <c r="KH193"/>
      <c r="KI193"/>
      <c r="KJ193"/>
      <c r="KK193"/>
      <c r="KL193"/>
      <c r="KM193"/>
      <c r="KN193"/>
      <c r="KO193"/>
      <c r="KP193"/>
      <c r="KQ193"/>
      <c r="KR193"/>
      <c r="KS193"/>
      <c r="KT193"/>
      <c r="KU193"/>
      <c r="KV193"/>
      <c r="KW193"/>
      <c r="KX193"/>
      <c r="KY193"/>
      <c r="KZ193"/>
      <c r="LA193"/>
      <c r="LB193"/>
      <c r="LC193"/>
      <c r="LD193"/>
      <c r="LE193"/>
      <c r="LF193"/>
      <c r="LG193"/>
      <c r="LH193"/>
      <c r="LI193"/>
      <c r="LJ193"/>
      <c r="LK193"/>
      <c r="LL193"/>
      <c r="LM193"/>
      <c r="LN193"/>
      <c r="LO193"/>
      <c r="LP193"/>
      <c r="LQ193"/>
      <c r="LR193"/>
      <c r="LS193"/>
      <c r="LT193"/>
      <c r="LU193"/>
      <c r="LV193"/>
      <c r="LW193"/>
      <c r="LX193"/>
      <c r="LY193"/>
      <c r="LZ193"/>
      <c r="MA193"/>
      <c r="MB193"/>
      <c r="MC193"/>
      <c r="MD193"/>
      <c r="ME193"/>
      <c r="MF193"/>
      <c r="MG193"/>
      <c r="MH193"/>
      <c r="MI193"/>
      <c r="MJ193"/>
      <c r="MK193"/>
      <c r="ML193"/>
      <c r="MM193"/>
      <c r="MN193"/>
      <c r="MO193"/>
      <c r="MP193"/>
      <c r="MQ193"/>
      <c r="MR193"/>
      <c r="MS193"/>
      <c r="MT193"/>
      <c r="MU193"/>
      <c r="MV193"/>
      <c r="MW193"/>
      <c r="MX193"/>
      <c r="MY193"/>
      <c r="MZ193"/>
      <c r="NA193"/>
      <c r="NB193"/>
      <c r="NC193"/>
      <c r="ND193"/>
      <c r="NE193"/>
      <c r="NF193"/>
      <c r="NG193"/>
      <c r="NH193"/>
      <c r="NI193"/>
      <c r="NJ193"/>
      <c r="NK193"/>
      <c r="NL193"/>
      <c r="NM193"/>
      <c r="NN193"/>
      <c r="NO193"/>
      <c r="NP193"/>
      <c r="NQ193"/>
      <c r="NR193"/>
      <c r="NS193"/>
      <c r="NT193"/>
      <c r="NU193"/>
      <c r="NV193"/>
      <c r="NW193"/>
      <c r="NX193"/>
      <c r="NY193"/>
      <c r="NZ193"/>
      <c r="OA193"/>
      <c r="OB193"/>
      <c r="OC193"/>
      <c r="OD193"/>
      <c r="OE193"/>
      <c r="OF193"/>
      <c r="OG193"/>
      <c r="OH193"/>
      <c r="OI193"/>
      <c r="OJ193"/>
      <c r="OK193"/>
      <c r="OL193"/>
      <c r="OM193"/>
      <c r="ON193"/>
      <c r="OO193"/>
      <c r="OP193"/>
      <c r="OQ193"/>
      <c r="OR193"/>
      <c r="OS193"/>
      <c r="OT193"/>
      <c r="OU193"/>
      <c r="OV193"/>
      <c r="OW193"/>
      <c r="OX193"/>
      <c r="OY193"/>
      <c r="OZ193"/>
      <c r="PA193"/>
      <c r="PB193"/>
      <c r="PC193"/>
      <c r="PD193"/>
      <c r="PE193"/>
      <c r="PF193"/>
      <c r="PG193"/>
      <c r="PH193"/>
      <c r="PI193"/>
      <c r="PJ193"/>
      <c r="PK193"/>
      <c r="PL193"/>
      <c r="PM193"/>
      <c r="PN193"/>
      <c r="PO193"/>
      <c r="PP193"/>
      <c r="PQ193"/>
      <c r="PR193"/>
      <c r="PS193"/>
      <c r="PT193"/>
      <c r="PU193"/>
      <c r="PV193"/>
      <c r="PW193"/>
      <c r="PX193"/>
      <c r="PY193"/>
      <c r="PZ193"/>
      <c r="QA193"/>
      <c r="QB193"/>
      <c r="QC193"/>
      <c r="QD193"/>
      <c r="QE193"/>
      <c r="QF193"/>
      <c r="QG193"/>
      <c r="QH193"/>
      <c r="QI193"/>
      <c r="QJ193"/>
      <c r="QK193"/>
      <c r="QL193"/>
      <c r="QM193"/>
      <c r="QN193"/>
      <c r="QO193"/>
      <c r="QP193"/>
      <c r="QQ193"/>
      <c r="QR193"/>
      <c r="QS193"/>
      <c r="QT193"/>
      <c r="QU193"/>
      <c r="QV193"/>
      <c r="QW193"/>
      <c r="QX193"/>
      <c r="QY193"/>
      <c r="QZ193"/>
      <c r="RA193"/>
      <c r="RB193"/>
      <c r="RC193"/>
      <c r="RD193"/>
      <c r="RE193"/>
      <c r="RF193"/>
      <c r="RG193"/>
      <c r="RH193"/>
      <c r="RI193"/>
      <c r="RJ193"/>
      <c r="RK193"/>
      <c r="RL193"/>
      <c r="RM193"/>
      <c r="RN193"/>
      <c r="RO193"/>
      <c r="RP193"/>
      <c r="RQ193"/>
      <c r="RR193"/>
      <c r="RS193"/>
      <c r="RT193"/>
      <c r="RU193"/>
      <c r="RV193"/>
      <c r="RW193"/>
      <c r="RX193"/>
      <c r="RY193"/>
      <c r="RZ193"/>
      <c r="SA193"/>
      <c r="SB193"/>
      <c r="SC193"/>
      <c r="SD193"/>
      <c r="SE193"/>
      <c r="SF193"/>
      <c r="SG193"/>
      <c r="SH193"/>
      <c r="SI193"/>
      <c r="SJ193"/>
      <c r="SK193"/>
      <c r="SL193"/>
      <c r="SM193"/>
      <c r="SN193"/>
      <c r="SO193"/>
      <c r="SP193"/>
    </row>
    <row r="194" spans="1:510" ht="16.5" customHeight="1" x14ac:dyDescent="0.2">
      <c r="A194" s="20">
        <v>1353</v>
      </c>
      <c r="B194" s="20" t="s">
        <v>71</v>
      </c>
      <c r="C194" s="20" t="s">
        <v>298</v>
      </c>
      <c r="D194" s="20" t="s">
        <v>30</v>
      </c>
      <c r="E194" s="20" t="s">
        <v>1345</v>
      </c>
      <c r="F194" s="50" t="s">
        <v>299</v>
      </c>
      <c r="G194" s="20" t="s">
        <v>42</v>
      </c>
      <c r="H194" s="20" t="s">
        <v>35</v>
      </c>
      <c r="I194" s="20" t="s">
        <v>27</v>
      </c>
      <c r="J194" s="21" t="s">
        <v>326</v>
      </c>
      <c r="K194" s="20"/>
      <c r="L194" s="20"/>
      <c r="M194" s="20"/>
      <c r="N194" s="20"/>
      <c r="O194" s="23" t="s">
        <v>95</v>
      </c>
      <c r="P194" s="46" t="s">
        <v>95</v>
      </c>
      <c r="Q194" s="24" t="s">
        <v>95</v>
      </c>
      <c r="R194" s="25">
        <v>45809</v>
      </c>
      <c r="S194" s="20"/>
      <c r="T194" s="46" t="s">
        <v>95</v>
      </c>
      <c r="U194" s="27" t="s">
        <v>39</v>
      </c>
      <c r="V194" s="28" t="s">
        <v>40</v>
      </c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A194"/>
      <c r="BB194"/>
      <c r="BC194"/>
      <c r="BD194"/>
      <c r="BE194"/>
      <c r="BF194"/>
      <c r="BG194"/>
      <c r="BH194"/>
      <c r="BI194"/>
      <c r="BJ194"/>
      <c r="BK194"/>
      <c r="BL194"/>
      <c r="BM194"/>
      <c r="BN194"/>
      <c r="BO194"/>
      <c r="BP194"/>
      <c r="BQ194"/>
      <c r="BR194"/>
      <c r="BS194"/>
      <c r="BT194"/>
      <c r="BU194"/>
      <c r="BV194"/>
      <c r="BW194"/>
      <c r="BX194"/>
      <c r="BY194"/>
      <c r="BZ194"/>
      <c r="CA194"/>
      <c r="CB194"/>
      <c r="CC194"/>
      <c r="CD194"/>
      <c r="CE194"/>
      <c r="CF194"/>
      <c r="CG194"/>
      <c r="CH194"/>
      <c r="CI194"/>
      <c r="CJ194"/>
      <c r="CK194"/>
      <c r="CL194"/>
      <c r="CM194"/>
      <c r="CN194"/>
      <c r="CO194"/>
      <c r="CP194"/>
      <c r="CQ194"/>
      <c r="CR194"/>
      <c r="CS194"/>
      <c r="CT194"/>
      <c r="CU194"/>
      <c r="CV194"/>
      <c r="CW194"/>
      <c r="CX194"/>
      <c r="CY194"/>
      <c r="CZ194"/>
      <c r="DA194"/>
      <c r="DB194"/>
      <c r="DC194"/>
      <c r="DD194"/>
      <c r="DE194"/>
      <c r="DF194"/>
      <c r="DG194"/>
      <c r="DH194"/>
      <c r="DI194"/>
      <c r="DJ194"/>
      <c r="DK194"/>
      <c r="DL194"/>
      <c r="DM194"/>
      <c r="DN194"/>
      <c r="DO194"/>
      <c r="DP194"/>
      <c r="DQ194"/>
      <c r="DR194"/>
      <c r="DS194"/>
      <c r="DT194"/>
      <c r="DU194"/>
      <c r="DV194"/>
      <c r="DW194"/>
      <c r="DX194"/>
      <c r="DY194"/>
      <c r="DZ194"/>
      <c r="EA194"/>
      <c r="EB194"/>
      <c r="EC194"/>
      <c r="ED194"/>
      <c r="EE194"/>
      <c r="EF194"/>
      <c r="EG194"/>
      <c r="EH194"/>
      <c r="EI194"/>
      <c r="EJ194"/>
      <c r="EK194"/>
      <c r="EL194"/>
      <c r="EM194"/>
      <c r="EN194"/>
      <c r="EO194"/>
      <c r="EP194"/>
      <c r="EQ194"/>
      <c r="ER194"/>
      <c r="ES194"/>
      <c r="ET194"/>
      <c r="EU194"/>
      <c r="EV194"/>
      <c r="EW194"/>
      <c r="EX194"/>
      <c r="EY194"/>
      <c r="EZ194"/>
      <c r="FA194"/>
      <c r="FB194"/>
      <c r="FC194"/>
      <c r="FD194"/>
      <c r="FE194"/>
      <c r="FF194"/>
      <c r="FG194"/>
      <c r="FH194"/>
      <c r="FI194"/>
      <c r="FJ194"/>
      <c r="FK194"/>
      <c r="FL194"/>
      <c r="FM194"/>
      <c r="FN194"/>
      <c r="FO194"/>
      <c r="FP194"/>
      <c r="FQ194"/>
      <c r="FR194"/>
      <c r="FS194"/>
      <c r="FT194"/>
      <c r="FU194"/>
      <c r="FV194"/>
      <c r="FW194"/>
      <c r="FX194"/>
      <c r="FY194"/>
      <c r="FZ194"/>
      <c r="GA194"/>
      <c r="GB194"/>
      <c r="GC194"/>
      <c r="GD194"/>
      <c r="GE194"/>
      <c r="GF194"/>
      <c r="GG194"/>
      <c r="GH194"/>
      <c r="GI194"/>
      <c r="GJ194"/>
      <c r="GK194"/>
      <c r="GL194"/>
      <c r="GM194"/>
      <c r="GN194"/>
      <c r="GO194"/>
      <c r="GP194"/>
      <c r="GQ194"/>
      <c r="GR194"/>
      <c r="GS194"/>
      <c r="GT194"/>
      <c r="GU194"/>
      <c r="GV194"/>
      <c r="GW194"/>
      <c r="GX194"/>
      <c r="GY194"/>
      <c r="GZ194"/>
      <c r="HA194"/>
      <c r="HB194"/>
      <c r="HC194"/>
      <c r="HD194"/>
      <c r="HE194"/>
      <c r="HF194"/>
      <c r="HG194"/>
      <c r="HH194"/>
      <c r="HI194"/>
      <c r="HJ194"/>
      <c r="HK194"/>
      <c r="HL194"/>
      <c r="HM194"/>
      <c r="HN194"/>
      <c r="HO194"/>
      <c r="HP194"/>
      <c r="HQ194"/>
      <c r="HR194"/>
      <c r="HS194"/>
      <c r="HT194"/>
      <c r="HU194"/>
      <c r="HV194"/>
      <c r="HW194"/>
      <c r="HX194"/>
      <c r="HY194"/>
      <c r="HZ194"/>
      <c r="IA194"/>
      <c r="IB194"/>
      <c r="IC194"/>
      <c r="ID194"/>
      <c r="IE194"/>
      <c r="IF194"/>
      <c r="IG194"/>
      <c r="IH194"/>
      <c r="II194"/>
      <c r="IJ194"/>
      <c r="IK194"/>
      <c r="IL194"/>
      <c r="IM194"/>
      <c r="IN194"/>
      <c r="IO194"/>
      <c r="IP194"/>
      <c r="IQ194"/>
      <c r="IR194"/>
      <c r="IS194"/>
      <c r="IT194"/>
      <c r="IU194"/>
      <c r="IV194"/>
      <c r="IW194"/>
      <c r="IX194"/>
      <c r="IY194"/>
      <c r="IZ194"/>
      <c r="JA194"/>
      <c r="JB194"/>
      <c r="JC194"/>
      <c r="JD194"/>
      <c r="JE194"/>
      <c r="JF194"/>
      <c r="JG194"/>
      <c r="JH194"/>
      <c r="JI194"/>
      <c r="JJ194"/>
      <c r="JK194"/>
      <c r="JL194"/>
      <c r="JM194"/>
      <c r="JN194"/>
      <c r="JO194"/>
      <c r="JP194"/>
      <c r="JQ194"/>
      <c r="JR194"/>
      <c r="JS194"/>
      <c r="JT194"/>
      <c r="JU194"/>
      <c r="JV194"/>
      <c r="JW194"/>
      <c r="JX194"/>
      <c r="JY194"/>
      <c r="JZ194"/>
      <c r="KA194"/>
      <c r="KB194"/>
      <c r="KC194"/>
      <c r="KD194"/>
      <c r="KE194"/>
      <c r="KF194"/>
      <c r="KG194"/>
      <c r="KH194"/>
      <c r="KI194"/>
      <c r="KJ194"/>
      <c r="KK194"/>
      <c r="KL194"/>
      <c r="KM194"/>
      <c r="KN194"/>
      <c r="KO194"/>
      <c r="KP194"/>
      <c r="KQ194"/>
      <c r="KR194"/>
      <c r="KS194"/>
      <c r="KT194"/>
      <c r="KU194"/>
      <c r="KV194"/>
      <c r="KW194"/>
      <c r="KX194"/>
      <c r="KY194"/>
      <c r="KZ194"/>
      <c r="LA194"/>
      <c r="LB194"/>
      <c r="LC194"/>
      <c r="LD194"/>
      <c r="LE194"/>
      <c r="LF194"/>
      <c r="LG194"/>
      <c r="LH194"/>
      <c r="LI194"/>
      <c r="LJ194"/>
      <c r="LK194"/>
      <c r="LL194"/>
      <c r="LM194"/>
      <c r="LN194"/>
      <c r="LO194"/>
      <c r="LP194"/>
      <c r="LQ194"/>
      <c r="LR194"/>
      <c r="LS194"/>
      <c r="LT194"/>
      <c r="LU194"/>
      <c r="LV194"/>
      <c r="LW194"/>
      <c r="LX194"/>
      <c r="LY194"/>
      <c r="LZ194"/>
      <c r="MA194"/>
      <c r="MB194"/>
      <c r="MC194"/>
      <c r="MD194"/>
      <c r="ME194"/>
      <c r="MF194"/>
      <c r="MG194"/>
      <c r="MH194"/>
      <c r="MI194"/>
      <c r="MJ194"/>
      <c r="MK194"/>
      <c r="ML194"/>
      <c r="MM194"/>
      <c r="MN194"/>
      <c r="MO194"/>
      <c r="MP194"/>
      <c r="MQ194"/>
      <c r="MR194"/>
      <c r="MS194"/>
      <c r="MT194"/>
      <c r="MU194"/>
      <c r="MV194"/>
      <c r="MW194"/>
      <c r="MX194"/>
      <c r="MY194"/>
      <c r="MZ194"/>
      <c r="NA194"/>
      <c r="NB194"/>
      <c r="NC194"/>
      <c r="ND194"/>
      <c r="NE194"/>
      <c r="NF194"/>
      <c r="NG194"/>
      <c r="NH194"/>
      <c r="NI194"/>
      <c r="NJ194"/>
      <c r="NK194"/>
      <c r="NL194"/>
      <c r="NM194"/>
      <c r="NN194"/>
      <c r="NO194"/>
      <c r="NP194"/>
      <c r="NQ194"/>
      <c r="NR194"/>
      <c r="NS194"/>
      <c r="NT194"/>
      <c r="NU194"/>
      <c r="NV194"/>
      <c r="NW194"/>
      <c r="NX194"/>
      <c r="NY194"/>
      <c r="NZ194"/>
      <c r="OA194"/>
      <c r="OB194"/>
      <c r="OC194"/>
      <c r="OD194"/>
      <c r="OE194"/>
      <c r="OF194"/>
      <c r="OG194"/>
      <c r="OH194"/>
      <c r="OI194"/>
      <c r="OJ194"/>
      <c r="OK194"/>
      <c r="OL194"/>
      <c r="OM194"/>
      <c r="ON194"/>
      <c r="OO194"/>
      <c r="OP194"/>
      <c r="OQ194"/>
      <c r="OR194"/>
      <c r="OS194"/>
      <c r="OT194"/>
      <c r="OU194"/>
      <c r="OV194"/>
      <c r="OW194"/>
      <c r="OX194"/>
      <c r="OY194"/>
      <c r="OZ194"/>
      <c r="PA194"/>
      <c r="PB194"/>
      <c r="PC194"/>
      <c r="PD194"/>
      <c r="PE194"/>
      <c r="PF194"/>
      <c r="PG194"/>
      <c r="PH194"/>
      <c r="PI194"/>
      <c r="PJ194"/>
      <c r="PK194"/>
      <c r="PL194"/>
      <c r="PM194"/>
      <c r="PN194"/>
      <c r="PO194"/>
      <c r="PP194"/>
      <c r="PQ194"/>
      <c r="PR194"/>
      <c r="PS194"/>
      <c r="PT194"/>
      <c r="PU194"/>
      <c r="PV194"/>
      <c r="PW194"/>
      <c r="PX194"/>
      <c r="PY194"/>
      <c r="PZ194"/>
      <c r="QA194"/>
      <c r="QB194"/>
      <c r="QC194"/>
      <c r="QD194"/>
      <c r="QE194"/>
      <c r="QF194"/>
      <c r="QG194"/>
      <c r="QH194"/>
      <c r="QI194"/>
      <c r="QJ194"/>
      <c r="QK194"/>
      <c r="QL194"/>
      <c r="QM194"/>
      <c r="QN194"/>
      <c r="QO194"/>
      <c r="QP194"/>
      <c r="QQ194"/>
      <c r="QR194"/>
      <c r="QS194"/>
      <c r="QT194"/>
      <c r="QU194"/>
      <c r="QV194"/>
      <c r="QW194"/>
      <c r="QX194"/>
      <c r="QY194"/>
      <c r="QZ194"/>
      <c r="RA194"/>
      <c r="RB194"/>
      <c r="RC194"/>
      <c r="RD194"/>
      <c r="RE194"/>
      <c r="RF194"/>
      <c r="RG194"/>
      <c r="RH194"/>
      <c r="RI194"/>
      <c r="RJ194"/>
      <c r="RK194"/>
      <c r="RL194"/>
      <c r="RM194"/>
      <c r="RN194"/>
      <c r="RO194"/>
      <c r="RP194"/>
      <c r="RQ194"/>
      <c r="RR194"/>
      <c r="RS194"/>
      <c r="RT194"/>
      <c r="RU194"/>
      <c r="RV194"/>
      <c r="RW194"/>
      <c r="RX194"/>
      <c r="RY194"/>
      <c r="RZ194"/>
      <c r="SA194"/>
      <c r="SB194"/>
      <c r="SC194"/>
      <c r="SD194"/>
      <c r="SE194"/>
      <c r="SF194"/>
      <c r="SG194"/>
      <c r="SH194"/>
      <c r="SI194"/>
      <c r="SJ194"/>
      <c r="SK194"/>
      <c r="SL194"/>
      <c r="SM194"/>
      <c r="SN194"/>
      <c r="SO194"/>
      <c r="SP194"/>
    </row>
    <row r="195" spans="1:510" ht="16.5" customHeight="1" x14ac:dyDescent="0.2">
      <c r="A195" s="20">
        <v>1354</v>
      </c>
      <c r="B195" s="20" t="s">
        <v>71</v>
      </c>
      <c r="C195" s="20" t="s">
        <v>298</v>
      </c>
      <c r="D195" s="20" t="s">
        <v>30</v>
      </c>
      <c r="E195" s="20" t="s">
        <v>1345</v>
      </c>
      <c r="F195" s="22" t="s">
        <v>313</v>
      </c>
      <c r="G195" s="20" t="s">
        <v>42</v>
      </c>
      <c r="H195" s="20" t="s">
        <v>35</v>
      </c>
      <c r="I195" s="20" t="s">
        <v>27</v>
      </c>
      <c r="J195" s="21" t="s">
        <v>327</v>
      </c>
      <c r="K195" s="20"/>
      <c r="L195" s="20"/>
      <c r="M195" s="20"/>
      <c r="N195" s="20"/>
      <c r="O195" s="23">
        <v>2400000000</v>
      </c>
      <c r="P195" s="46" t="s">
        <v>322</v>
      </c>
      <c r="Q195" s="24" t="s">
        <v>95</v>
      </c>
      <c r="R195" s="25">
        <v>45809</v>
      </c>
      <c r="S195" s="20"/>
      <c r="T195" s="46">
        <v>2400000000</v>
      </c>
      <c r="U195" s="27" t="s">
        <v>39</v>
      </c>
      <c r="V195" s="28" t="s">
        <v>40</v>
      </c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/>
      <c r="AW195"/>
      <c r="AX195"/>
      <c r="AY195"/>
      <c r="AZ195"/>
      <c r="BA195"/>
      <c r="BB195"/>
      <c r="BC195"/>
      <c r="BD195"/>
      <c r="BE195"/>
      <c r="BF195"/>
      <c r="BG195"/>
      <c r="BH195"/>
      <c r="BI195"/>
      <c r="BJ195"/>
      <c r="BK195"/>
      <c r="BL195"/>
      <c r="BM195"/>
      <c r="BN195"/>
      <c r="BO195"/>
      <c r="BP195"/>
      <c r="BQ195"/>
      <c r="BR195"/>
      <c r="BS195"/>
      <c r="BT195"/>
      <c r="BU195"/>
      <c r="BV195"/>
      <c r="BW195"/>
      <c r="BX195"/>
      <c r="BY195"/>
      <c r="BZ195"/>
      <c r="CA195"/>
      <c r="CB195"/>
      <c r="CC195"/>
      <c r="CD195"/>
      <c r="CE195"/>
      <c r="CF195"/>
      <c r="CG195"/>
      <c r="CH195"/>
      <c r="CI195"/>
      <c r="CJ195"/>
      <c r="CK195"/>
      <c r="CL195"/>
      <c r="CM195"/>
      <c r="CN195"/>
      <c r="CO195"/>
      <c r="CP195"/>
      <c r="CQ195"/>
      <c r="CR195"/>
      <c r="CS195"/>
      <c r="CT195"/>
      <c r="CU195"/>
      <c r="CV195"/>
      <c r="CW195"/>
      <c r="CX195"/>
      <c r="CY195"/>
      <c r="CZ195"/>
      <c r="DA195"/>
      <c r="DB195"/>
      <c r="DC195"/>
      <c r="DD195"/>
      <c r="DE195"/>
      <c r="DF195"/>
      <c r="DG195"/>
      <c r="DH195"/>
      <c r="DI195"/>
      <c r="DJ195"/>
      <c r="DK195"/>
      <c r="DL195"/>
      <c r="DM195"/>
      <c r="DN195"/>
      <c r="DO195"/>
      <c r="DP195"/>
      <c r="DQ195"/>
      <c r="DR195"/>
      <c r="DS195"/>
      <c r="DT195"/>
      <c r="DU195"/>
      <c r="DV195"/>
      <c r="DW195"/>
      <c r="DX195"/>
      <c r="DY195"/>
      <c r="DZ195"/>
      <c r="EA195"/>
      <c r="EB195"/>
      <c r="EC195"/>
      <c r="ED195"/>
      <c r="EE195"/>
      <c r="EF195"/>
      <c r="EG195"/>
      <c r="EH195"/>
      <c r="EI195"/>
      <c r="EJ195"/>
      <c r="EK195"/>
      <c r="EL195"/>
      <c r="EM195"/>
      <c r="EN195"/>
      <c r="EO195"/>
      <c r="EP195"/>
      <c r="EQ195"/>
      <c r="ER195"/>
      <c r="ES195"/>
      <c r="ET195"/>
      <c r="EU195"/>
      <c r="EV195"/>
      <c r="EW195"/>
      <c r="EX195"/>
      <c r="EY195"/>
      <c r="EZ195"/>
      <c r="FA195"/>
      <c r="FB195"/>
      <c r="FC195"/>
      <c r="FD195"/>
      <c r="FE195"/>
      <c r="FF195"/>
      <c r="FG195"/>
      <c r="FH195"/>
      <c r="FI195"/>
      <c r="FJ195"/>
      <c r="FK195"/>
      <c r="FL195"/>
      <c r="FM195"/>
      <c r="FN195"/>
      <c r="FO195"/>
      <c r="FP195"/>
      <c r="FQ195"/>
      <c r="FR195"/>
      <c r="FS195"/>
      <c r="FT195"/>
      <c r="FU195"/>
      <c r="FV195"/>
      <c r="FW195"/>
      <c r="FX195"/>
      <c r="FY195"/>
      <c r="FZ195"/>
      <c r="GA195"/>
      <c r="GB195"/>
      <c r="GC195"/>
      <c r="GD195"/>
      <c r="GE195"/>
      <c r="GF195"/>
      <c r="GG195"/>
      <c r="GH195"/>
      <c r="GI195"/>
      <c r="GJ195"/>
      <c r="GK195"/>
      <c r="GL195"/>
      <c r="GM195"/>
      <c r="GN195"/>
      <c r="GO195"/>
      <c r="GP195"/>
      <c r="GQ195"/>
      <c r="GR195"/>
      <c r="GS195"/>
      <c r="GT195"/>
      <c r="GU195"/>
      <c r="GV195"/>
      <c r="GW195"/>
      <c r="GX195"/>
      <c r="GY195"/>
      <c r="GZ195"/>
      <c r="HA195"/>
      <c r="HB195"/>
      <c r="HC195"/>
      <c r="HD195"/>
      <c r="HE195"/>
      <c r="HF195"/>
      <c r="HG195"/>
      <c r="HH195"/>
      <c r="HI195"/>
      <c r="HJ195"/>
      <c r="HK195"/>
      <c r="HL195"/>
      <c r="HM195"/>
      <c r="HN195"/>
      <c r="HO195"/>
      <c r="HP195"/>
      <c r="HQ195"/>
      <c r="HR195"/>
      <c r="HS195"/>
      <c r="HT195"/>
      <c r="HU195"/>
      <c r="HV195"/>
      <c r="HW195"/>
      <c r="HX195"/>
      <c r="HY195"/>
      <c r="HZ195"/>
      <c r="IA195"/>
      <c r="IB195"/>
      <c r="IC195"/>
      <c r="ID195"/>
      <c r="IE195"/>
      <c r="IF195"/>
      <c r="IG195"/>
      <c r="IH195"/>
      <c r="II195"/>
      <c r="IJ195"/>
      <c r="IK195"/>
      <c r="IL195"/>
      <c r="IM195"/>
      <c r="IN195"/>
      <c r="IO195"/>
      <c r="IP195"/>
      <c r="IQ195"/>
      <c r="IR195"/>
      <c r="IS195"/>
      <c r="IT195"/>
      <c r="IU195"/>
      <c r="IV195"/>
      <c r="IW195"/>
      <c r="IX195"/>
      <c r="IY195"/>
      <c r="IZ195"/>
      <c r="JA195"/>
      <c r="JB195"/>
      <c r="JC195"/>
      <c r="JD195"/>
      <c r="JE195"/>
      <c r="JF195"/>
      <c r="JG195"/>
      <c r="JH195"/>
      <c r="JI195"/>
      <c r="JJ195"/>
      <c r="JK195"/>
      <c r="JL195"/>
      <c r="JM195"/>
      <c r="JN195"/>
      <c r="JO195"/>
      <c r="JP195"/>
      <c r="JQ195"/>
      <c r="JR195"/>
      <c r="JS195"/>
      <c r="JT195"/>
      <c r="JU195"/>
      <c r="JV195"/>
      <c r="JW195"/>
      <c r="JX195"/>
      <c r="JY195"/>
      <c r="JZ195"/>
      <c r="KA195"/>
      <c r="KB195"/>
      <c r="KC195"/>
      <c r="KD195"/>
      <c r="KE195"/>
      <c r="KF195"/>
      <c r="KG195"/>
      <c r="KH195"/>
      <c r="KI195"/>
      <c r="KJ195"/>
      <c r="KK195"/>
      <c r="KL195"/>
      <c r="KM195"/>
      <c r="KN195"/>
      <c r="KO195"/>
      <c r="KP195"/>
      <c r="KQ195"/>
      <c r="KR195"/>
      <c r="KS195"/>
      <c r="KT195"/>
      <c r="KU195"/>
      <c r="KV195"/>
      <c r="KW195"/>
      <c r="KX195"/>
      <c r="KY195"/>
      <c r="KZ195"/>
      <c r="LA195"/>
      <c r="LB195"/>
      <c r="LC195"/>
      <c r="LD195"/>
      <c r="LE195"/>
      <c r="LF195"/>
      <c r="LG195"/>
      <c r="LH195"/>
      <c r="LI195"/>
      <c r="LJ195"/>
      <c r="LK195"/>
      <c r="LL195"/>
      <c r="LM195"/>
      <c r="LN195"/>
      <c r="LO195"/>
      <c r="LP195"/>
      <c r="LQ195"/>
      <c r="LR195"/>
      <c r="LS195"/>
      <c r="LT195"/>
      <c r="LU195"/>
      <c r="LV195"/>
      <c r="LW195"/>
      <c r="LX195"/>
      <c r="LY195"/>
      <c r="LZ195"/>
      <c r="MA195"/>
      <c r="MB195"/>
      <c r="MC195"/>
      <c r="MD195"/>
      <c r="ME195"/>
      <c r="MF195"/>
      <c r="MG195"/>
      <c r="MH195"/>
      <c r="MI195"/>
      <c r="MJ195"/>
      <c r="MK195"/>
      <c r="ML195"/>
      <c r="MM195"/>
      <c r="MN195"/>
      <c r="MO195"/>
      <c r="MP195"/>
      <c r="MQ195"/>
      <c r="MR195"/>
      <c r="MS195"/>
      <c r="MT195"/>
      <c r="MU195"/>
      <c r="MV195"/>
      <c r="MW195"/>
      <c r="MX195"/>
      <c r="MY195"/>
      <c r="MZ195"/>
      <c r="NA195"/>
      <c r="NB195"/>
      <c r="NC195"/>
      <c r="ND195"/>
      <c r="NE195"/>
      <c r="NF195"/>
      <c r="NG195"/>
      <c r="NH195"/>
      <c r="NI195"/>
      <c r="NJ195"/>
      <c r="NK195"/>
      <c r="NL195"/>
      <c r="NM195"/>
      <c r="NN195"/>
      <c r="NO195"/>
      <c r="NP195"/>
      <c r="NQ195"/>
      <c r="NR195"/>
      <c r="NS195"/>
      <c r="NT195"/>
      <c r="NU195"/>
      <c r="NV195"/>
      <c r="NW195"/>
      <c r="NX195"/>
      <c r="NY195"/>
      <c r="NZ195"/>
      <c r="OA195"/>
      <c r="OB195"/>
      <c r="OC195"/>
      <c r="OD195"/>
      <c r="OE195"/>
      <c r="OF195"/>
      <c r="OG195"/>
      <c r="OH195"/>
      <c r="OI195"/>
      <c r="OJ195"/>
      <c r="OK195"/>
      <c r="OL195"/>
      <c r="OM195"/>
      <c r="ON195"/>
      <c r="OO195"/>
      <c r="OP195"/>
      <c r="OQ195"/>
      <c r="OR195"/>
      <c r="OS195"/>
      <c r="OT195"/>
      <c r="OU195"/>
      <c r="OV195"/>
      <c r="OW195"/>
      <c r="OX195"/>
      <c r="OY195"/>
      <c r="OZ195"/>
      <c r="PA195"/>
      <c r="PB195"/>
      <c r="PC195"/>
      <c r="PD195"/>
      <c r="PE195"/>
      <c r="PF195"/>
      <c r="PG195"/>
      <c r="PH195"/>
      <c r="PI195"/>
      <c r="PJ195"/>
      <c r="PK195"/>
      <c r="PL195"/>
      <c r="PM195"/>
      <c r="PN195"/>
      <c r="PO195"/>
      <c r="PP195"/>
      <c r="PQ195"/>
      <c r="PR195"/>
      <c r="PS195"/>
      <c r="PT195"/>
      <c r="PU195"/>
      <c r="PV195"/>
      <c r="PW195"/>
      <c r="PX195"/>
      <c r="PY195"/>
      <c r="PZ195"/>
      <c r="QA195"/>
      <c r="QB195"/>
      <c r="QC195"/>
      <c r="QD195"/>
      <c r="QE195"/>
      <c r="QF195"/>
      <c r="QG195"/>
      <c r="QH195"/>
      <c r="QI195"/>
      <c r="QJ195"/>
      <c r="QK195"/>
      <c r="QL195"/>
      <c r="QM195"/>
      <c r="QN195"/>
      <c r="QO195"/>
      <c r="QP195"/>
      <c r="QQ195"/>
      <c r="QR195"/>
      <c r="QS195"/>
      <c r="QT195"/>
      <c r="QU195"/>
      <c r="QV195"/>
      <c r="QW195"/>
      <c r="QX195"/>
      <c r="QY195"/>
      <c r="QZ195"/>
      <c r="RA195"/>
      <c r="RB195"/>
      <c r="RC195"/>
      <c r="RD195"/>
      <c r="RE195"/>
      <c r="RF195"/>
      <c r="RG195"/>
      <c r="RH195"/>
      <c r="RI195"/>
      <c r="RJ195"/>
      <c r="RK195"/>
      <c r="RL195"/>
      <c r="RM195"/>
      <c r="RN195"/>
      <c r="RO195"/>
      <c r="RP195"/>
      <c r="RQ195"/>
      <c r="RR195"/>
      <c r="RS195"/>
      <c r="RT195"/>
      <c r="RU195"/>
      <c r="RV195"/>
      <c r="RW195"/>
      <c r="RX195"/>
      <c r="RY195"/>
      <c r="RZ195"/>
      <c r="SA195"/>
      <c r="SB195"/>
      <c r="SC195"/>
      <c r="SD195"/>
      <c r="SE195"/>
      <c r="SF195"/>
      <c r="SG195"/>
      <c r="SH195"/>
      <c r="SI195"/>
      <c r="SJ195"/>
      <c r="SK195"/>
      <c r="SL195"/>
      <c r="SM195"/>
      <c r="SN195"/>
      <c r="SO195"/>
      <c r="SP195"/>
    </row>
    <row r="196" spans="1:510" ht="16.5" customHeight="1" x14ac:dyDescent="0.2">
      <c r="A196" s="20">
        <v>1356</v>
      </c>
      <c r="B196" s="20" t="s">
        <v>71</v>
      </c>
      <c r="C196" s="20" t="s">
        <v>22</v>
      </c>
      <c r="D196" s="20" t="s">
        <v>30</v>
      </c>
      <c r="E196" s="20" t="s">
        <v>1345</v>
      </c>
      <c r="F196" s="50" t="s">
        <v>302</v>
      </c>
      <c r="G196" s="20" t="s">
        <v>84</v>
      </c>
      <c r="H196" s="20" t="s">
        <v>35</v>
      </c>
      <c r="I196" s="20" t="s">
        <v>27</v>
      </c>
      <c r="J196" s="21" t="s">
        <v>325</v>
      </c>
      <c r="K196" s="20"/>
      <c r="L196" s="20"/>
      <c r="M196" s="20"/>
      <c r="N196" s="20"/>
      <c r="O196" s="23">
        <v>300000000</v>
      </c>
      <c r="P196" s="46" t="s">
        <v>322</v>
      </c>
      <c r="Q196" s="24" t="s">
        <v>95</v>
      </c>
      <c r="R196" s="25">
        <v>45809</v>
      </c>
      <c r="S196" s="20"/>
      <c r="T196" s="46">
        <v>300000000</v>
      </c>
      <c r="U196" s="27" t="s">
        <v>39</v>
      </c>
      <c r="V196" s="28" t="s">
        <v>40</v>
      </c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/>
      <c r="BC196"/>
      <c r="BD196"/>
      <c r="BE196"/>
      <c r="BF196"/>
      <c r="BG196"/>
      <c r="BH196"/>
      <c r="BI196"/>
      <c r="BJ196"/>
      <c r="BK196"/>
      <c r="BL196"/>
      <c r="BM196"/>
      <c r="BN196"/>
      <c r="BO196"/>
      <c r="BP196"/>
      <c r="BQ196"/>
      <c r="BR196"/>
      <c r="BS196"/>
      <c r="BT196"/>
      <c r="BU196"/>
      <c r="BV196"/>
      <c r="BW196"/>
      <c r="BX196"/>
      <c r="BY196"/>
      <c r="BZ196"/>
      <c r="CA196"/>
      <c r="CB196"/>
      <c r="CC196"/>
      <c r="CD196"/>
      <c r="CE196"/>
      <c r="CF196"/>
      <c r="CG196"/>
      <c r="CH196"/>
      <c r="CI196"/>
      <c r="CJ196"/>
      <c r="CK196"/>
      <c r="CL196"/>
      <c r="CM196"/>
      <c r="CN196"/>
      <c r="CO196"/>
      <c r="CP196"/>
      <c r="CQ196"/>
      <c r="CR196"/>
      <c r="CS196"/>
      <c r="CT196"/>
      <c r="CU196"/>
      <c r="CV196"/>
      <c r="CW196"/>
      <c r="CX196"/>
      <c r="CY196"/>
      <c r="CZ196"/>
      <c r="DA196"/>
      <c r="DB196"/>
      <c r="DC196"/>
      <c r="DD196"/>
      <c r="DE196"/>
      <c r="DF196"/>
      <c r="DG196"/>
      <c r="DH196"/>
      <c r="DI196"/>
      <c r="DJ196"/>
      <c r="DK196"/>
      <c r="DL196"/>
      <c r="DM196"/>
      <c r="DN196"/>
      <c r="DO196"/>
      <c r="DP196"/>
      <c r="DQ196"/>
      <c r="DR196"/>
      <c r="DS196"/>
      <c r="DT196"/>
      <c r="DU196"/>
      <c r="DV196"/>
      <c r="DW196"/>
      <c r="DX196"/>
      <c r="DY196"/>
      <c r="DZ196"/>
      <c r="EA196"/>
      <c r="EB196"/>
      <c r="EC196"/>
      <c r="ED196"/>
      <c r="EE196"/>
      <c r="EF196"/>
      <c r="EG196"/>
      <c r="EH196"/>
      <c r="EI196"/>
      <c r="EJ196"/>
      <c r="EK196"/>
      <c r="EL196"/>
      <c r="EM196"/>
      <c r="EN196"/>
      <c r="EO196"/>
      <c r="EP196"/>
      <c r="EQ196"/>
      <c r="ER196"/>
      <c r="ES196"/>
      <c r="ET196"/>
      <c r="EU196"/>
      <c r="EV196"/>
      <c r="EW196"/>
      <c r="EX196"/>
      <c r="EY196"/>
      <c r="EZ196"/>
      <c r="FA196"/>
      <c r="FB196"/>
      <c r="FC196"/>
      <c r="FD196"/>
      <c r="FE196"/>
      <c r="FF196"/>
      <c r="FG196"/>
      <c r="FH196"/>
      <c r="FI196"/>
      <c r="FJ196"/>
      <c r="FK196"/>
      <c r="FL196"/>
      <c r="FM196"/>
      <c r="FN196"/>
      <c r="FO196"/>
      <c r="FP196"/>
      <c r="FQ196"/>
      <c r="FR196"/>
      <c r="FS196"/>
      <c r="FT196"/>
      <c r="FU196"/>
      <c r="FV196"/>
      <c r="FW196"/>
      <c r="FX196"/>
      <c r="FY196"/>
      <c r="FZ196"/>
      <c r="GA196"/>
      <c r="GB196"/>
      <c r="GC196"/>
      <c r="GD196"/>
      <c r="GE196"/>
      <c r="GF196"/>
      <c r="GG196"/>
      <c r="GH196"/>
      <c r="GI196"/>
      <c r="GJ196"/>
      <c r="GK196"/>
      <c r="GL196"/>
      <c r="GM196"/>
      <c r="GN196"/>
      <c r="GO196"/>
      <c r="GP196"/>
      <c r="GQ196"/>
      <c r="GR196"/>
      <c r="GS196"/>
      <c r="GT196"/>
      <c r="GU196"/>
      <c r="GV196"/>
      <c r="GW196"/>
      <c r="GX196"/>
      <c r="GY196"/>
      <c r="GZ196"/>
      <c r="HA196"/>
      <c r="HB196"/>
      <c r="HC196"/>
      <c r="HD196"/>
      <c r="HE196"/>
      <c r="HF196"/>
      <c r="HG196"/>
      <c r="HH196"/>
      <c r="HI196"/>
      <c r="HJ196"/>
      <c r="HK196"/>
      <c r="HL196"/>
      <c r="HM196"/>
      <c r="HN196"/>
      <c r="HO196"/>
      <c r="HP196"/>
      <c r="HQ196"/>
      <c r="HR196"/>
      <c r="HS196"/>
      <c r="HT196"/>
      <c r="HU196"/>
      <c r="HV196"/>
      <c r="HW196"/>
      <c r="HX196"/>
      <c r="HY196"/>
      <c r="HZ196"/>
      <c r="IA196"/>
      <c r="IB196"/>
      <c r="IC196"/>
      <c r="ID196"/>
      <c r="IE196"/>
      <c r="IF196"/>
      <c r="IG196"/>
      <c r="IH196"/>
      <c r="II196"/>
      <c r="IJ196"/>
      <c r="IK196"/>
      <c r="IL196"/>
      <c r="IM196"/>
      <c r="IN196"/>
      <c r="IO196"/>
      <c r="IP196"/>
      <c r="IQ196"/>
      <c r="IR196"/>
      <c r="IS196"/>
      <c r="IT196"/>
      <c r="IU196"/>
      <c r="IV196"/>
      <c r="IW196"/>
      <c r="IX196"/>
      <c r="IY196"/>
      <c r="IZ196"/>
      <c r="JA196"/>
      <c r="JB196"/>
      <c r="JC196"/>
      <c r="JD196"/>
      <c r="JE196"/>
      <c r="JF196"/>
      <c r="JG196"/>
      <c r="JH196"/>
      <c r="JI196"/>
      <c r="JJ196"/>
      <c r="JK196"/>
      <c r="JL196"/>
      <c r="JM196"/>
      <c r="JN196"/>
      <c r="JO196"/>
      <c r="JP196"/>
      <c r="JQ196"/>
      <c r="JR196"/>
      <c r="JS196"/>
      <c r="JT196"/>
      <c r="JU196"/>
      <c r="JV196"/>
      <c r="JW196"/>
      <c r="JX196"/>
      <c r="JY196"/>
      <c r="JZ196"/>
      <c r="KA196"/>
      <c r="KB196"/>
      <c r="KC196"/>
      <c r="KD196"/>
      <c r="KE196"/>
      <c r="KF196"/>
      <c r="KG196"/>
      <c r="KH196"/>
      <c r="KI196"/>
      <c r="KJ196"/>
      <c r="KK196"/>
      <c r="KL196"/>
      <c r="KM196"/>
      <c r="KN196"/>
      <c r="KO196"/>
      <c r="KP196"/>
      <c r="KQ196"/>
      <c r="KR196"/>
      <c r="KS196"/>
      <c r="KT196"/>
      <c r="KU196"/>
      <c r="KV196"/>
      <c r="KW196"/>
      <c r="KX196"/>
      <c r="KY196"/>
      <c r="KZ196"/>
      <c r="LA196"/>
      <c r="LB196"/>
      <c r="LC196"/>
      <c r="LD196"/>
      <c r="LE196"/>
      <c r="LF196"/>
      <c r="LG196"/>
      <c r="LH196"/>
      <c r="LI196"/>
      <c r="LJ196"/>
      <c r="LK196"/>
      <c r="LL196"/>
      <c r="LM196"/>
      <c r="LN196"/>
      <c r="LO196"/>
      <c r="LP196"/>
      <c r="LQ196"/>
      <c r="LR196"/>
      <c r="LS196"/>
      <c r="LT196"/>
      <c r="LU196"/>
      <c r="LV196"/>
      <c r="LW196"/>
      <c r="LX196"/>
      <c r="LY196"/>
      <c r="LZ196"/>
      <c r="MA196"/>
      <c r="MB196"/>
      <c r="MC196"/>
      <c r="MD196"/>
      <c r="ME196"/>
      <c r="MF196"/>
      <c r="MG196"/>
      <c r="MH196"/>
      <c r="MI196"/>
      <c r="MJ196"/>
      <c r="MK196"/>
      <c r="ML196"/>
      <c r="MM196"/>
      <c r="MN196"/>
      <c r="MO196"/>
      <c r="MP196"/>
      <c r="MQ196"/>
      <c r="MR196"/>
      <c r="MS196"/>
      <c r="MT196"/>
      <c r="MU196"/>
      <c r="MV196"/>
      <c r="MW196"/>
      <c r="MX196"/>
      <c r="MY196"/>
      <c r="MZ196"/>
      <c r="NA196"/>
      <c r="NB196"/>
      <c r="NC196"/>
      <c r="ND196"/>
      <c r="NE196"/>
      <c r="NF196"/>
      <c r="NG196"/>
      <c r="NH196"/>
      <c r="NI196"/>
      <c r="NJ196"/>
      <c r="NK196"/>
      <c r="NL196"/>
      <c r="NM196"/>
      <c r="NN196"/>
      <c r="NO196"/>
      <c r="NP196"/>
      <c r="NQ196"/>
      <c r="NR196"/>
      <c r="NS196"/>
      <c r="NT196"/>
      <c r="NU196"/>
      <c r="NV196"/>
      <c r="NW196"/>
      <c r="NX196"/>
      <c r="NY196"/>
      <c r="NZ196"/>
      <c r="OA196"/>
      <c r="OB196"/>
      <c r="OC196"/>
      <c r="OD196"/>
      <c r="OE196"/>
      <c r="OF196"/>
      <c r="OG196"/>
      <c r="OH196"/>
      <c r="OI196"/>
      <c r="OJ196"/>
      <c r="OK196"/>
      <c r="OL196"/>
      <c r="OM196"/>
      <c r="ON196"/>
      <c r="OO196"/>
      <c r="OP196"/>
      <c r="OQ196"/>
      <c r="OR196"/>
      <c r="OS196"/>
      <c r="OT196"/>
      <c r="OU196"/>
      <c r="OV196"/>
      <c r="OW196"/>
      <c r="OX196"/>
      <c r="OY196"/>
      <c r="OZ196"/>
      <c r="PA196"/>
      <c r="PB196"/>
      <c r="PC196"/>
      <c r="PD196"/>
      <c r="PE196"/>
      <c r="PF196"/>
      <c r="PG196"/>
      <c r="PH196"/>
      <c r="PI196"/>
      <c r="PJ196"/>
      <c r="PK196"/>
      <c r="PL196"/>
      <c r="PM196"/>
      <c r="PN196"/>
      <c r="PO196"/>
      <c r="PP196"/>
      <c r="PQ196"/>
      <c r="PR196"/>
      <c r="PS196"/>
      <c r="PT196"/>
      <c r="PU196"/>
      <c r="PV196"/>
      <c r="PW196"/>
      <c r="PX196"/>
      <c r="PY196"/>
      <c r="PZ196"/>
      <c r="QA196"/>
      <c r="QB196"/>
      <c r="QC196"/>
      <c r="QD196"/>
      <c r="QE196"/>
      <c r="QF196"/>
      <c r="QG196"/>
      <c r="QH196"/>
      <c r="QI196"/>
      <c r="QJ196"/>
      <c r="QK196"/>
      <c r="QL196"/>
      <c r="QM196"/>
      <c r="QN196"/>
      <c r="QO196"/>
      <c r="QP196"/>
      <c r="QQ196"/>
      <c r="QR196"/>
      <c r="QS196"/>
      <c r="QT196"/>
      <c r="QU196"/>
      <c r="QV196"/>
      <c r="QW196"/>
      <c r="QX196"/>
      <c r="QY196"/>
      <c r="QZ196"/>
      <c r="RA196"/>
      <c r="RB196"/>
      <c r="RC196"/>
      <c r="RD196"/>
      <c r="RE196"/>
      <c r="RF196"/>
      <c r="RG196"/>
      <c r="RH196"/>
      <c r="RI196"/>
      <c r="RJ196"/>
      <c r="RK196"/>
      <c r="RL196"/>
      <c r="RM196"/>
      <c r="RN196"/>
      <c r="RO196"/>
      <c r="RP196"/>
      <c r="RQ196"/>
      <c r="RR196"/>
      <c r="RS196"/>
      <c r="RT196"/>
      <c r="RU196"/>
      <c r="RV196"/>
      <c r="RW196"/>
      <c r="RX196"/>
      <c r="RY196"/>
      <c r="RZ196"/>
      <c r="SA196"/>
      <c r="SB196"/>
      <c r="SC196"/>
      <c r="SD196"/>
      <c r="SE196"/>
      <c r="SF196"/>
      <c r="SG196"/>
      <c r="SH196"/>
      <c r="SI196"/>
      <c r="SJ196"/>
      <c r="SK196"/>
      <c r="SL196"/>
      <c r="SM196"/>
      <c r="SN196"/>
      <c r="SO196"/>
      <c r="SP196"/>
    </row>
    <row r="197" spans="1:510" ht="16.5" customHeight="1" x14ac:dyDescent="0.2">
      <c r="A197" s="20">
        <v>1357</v>
      </c>
      <c r="B197" s="20" t="s">
        <v>71</v>
      </c>
      <c r="C197" s="20" t="s">
        <v>22</v>
      </c>
      <c r="D197" s="20" t="s">
        <v>30</v>
      </c>
      <c r="E197" s="20" t="s">
        <v>1345</v>
      </c>
      <c r="F197" s="50" t="s">
        <v>301</v>
      </c>
      <c r="G197" s="20" t="s">
        <v>84</v>
      </c>
      <c r="H197" s="20" t="s">
        <v>35</v>
      </c>
      <c r="I197" s="20" t="s">
        <v>27</v>
      </c>
      <c r="J197" s="21" t="s">
        <v>325</v>
      </c>
      <c r="K197" s="20"/>
      <c r="L197" s="20"/>
      <c r="M197" s="20"/>
      <c r="N197" s="20"/>
      <c r="O197" s="23">
        <v>300000000</v>
      </c>
      <c r="P197" s="46" t="s">
        <v>322</v>
      </c>
      <c r="Q197" s="24" t="s">
        <v>95</v>
      </c>
      <c r="R197" s="25">
        <v>45809</v>
      </c>
      <c r="S197" s="20"/>
      <c r="T197" s="46">
        <v>300000000</v>
      </c>
      <c r="U197" s="27" t="s">
        <v>39</v>
      </c>
      <c r="V197" s="28" t="s">
        <v>40</v>
      </c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/>
      <c r="AY197"/>
      <c r="AZ197"/>
      <c r="BA197"/>
      <c r="BB197"/>
      <c r="BC197"/>
      <c r="BD197"/>
      <c r="BE197"/>
      <c r="BF197"/>
      <c r="BG197"/>
      <c r="BH197"/>
      <c r="BI197"/>
      <c r="BJ197"/>
      <c r="BK197"/>
      <c r="BL197"/>
      <c r="BM197"/>
      <c r="BN197"/>
      <c r="BO197"/>
      <c r="BP197"/>
      <c r="BQ197"/>
      <c r="BR197"/>
      <c r="BS197"/>
      <c r="BT197"/>
      <c r="BU197"/>
      <c r="BV197"/>
      <c r="BW197"/>
      <c r="BX197"/>
      <c r="BY197"/>
      <c r="BZ197"/>
      <c r="CA197"/>
      <c r="CB197"/>
      <c r="CC197"/>
      <c r="CD197"/>
      <c r="CE197"/>
      <c r="CF197"/>
      <c r="CG197"/>
      <c r="CH197"/>
      <c r="CI197"/>
      <c r="CJ197"/>
      <c r="CK197"/>
      <c r="CL197"/>
      <c r="CM197"/>
      <c r="CN197"/>
      <c r="CO197"/>
      <c r="CP197"/>
      <c r="CQ197"/>
      <c r="CR197"/>
      <c r="CS197"/>
      <c r="CT197"/>
      <c r="CU197"/>
      <c r="CV197"/>
      <c r="CW197"/>
      <c r="CX197"/>
      <c r="CY197"/>
      <c r="CZ197"/>
      <c r="DA197"/>
      <c r="DB197"/>
      <c r="DC197"/>
      <c r="DD197"/>
      <c r="DE197"/>
      <c r="DF197"/>
      <c r="DG197"/>
      <c r="DH197"/>
      <c r="DI197"/>
      <c r="DJ197"/>
      <c r="DK197"/>
      <c r="DL197"/>
      <c r="DM197"/>
      <c r="DN197"/>
      <c r="DO197"/>
      <c r="DP197"/>
      <c r="DQ197"/>
      <c r="DR197"/>
      <c r="DS197"/>
      <c r="DT197"/>
      <c r="DU197"/>
      <c r="DV197"/>
      <c r="DW197"/>
      <c r="DX197"/>
      <c r="DY197"/>
      <c r="DZ197"/>
      <c r="EA197"/>
      <c r="EB197"/>
      <c r="EC197"/>
      <c r="ED197"/>
      <c r="EE197"/>
      <c r="EF197"/>
      <c r="EG197"/>
      <c r="EH197"/>
      <c r="EI197"/>
      <c r="EJ197"/>
      <c r="EK197"/>
      <c r="EL197"/>
      <c r="EM197"/>
      <c r="EN197"/>
      <c r="EO197"/>
      <c r="EP197"/>
      <c r="EQ197"/>
      <c r="ER197"/>
      <c r="ES197"/>
      <c r="ET197"/>
      <c r="EU197"/>
      <c r="EV197"/>
      <c r="EW197"/>
      <c r="EX197"/>
      <c r="EY197"/>
      <c r="EZ197"/>
      <c r="FA197"/>
      <c r="FB197"/>
      <c r="FC197"/>
      <c r="FD197"/>
      <c r="FE197"/>
      <c r="FF197"/>
      <c r="FG197"/>
      <c r="FH197"/>
      <c r="FI197"/>
      <c r="FJ197"/>
      <c r="FK197"/>
      <c r="FL197"/>
      <c r="FM197"/>
      <c r="FN197"/>
      <c r="FO197"/>
      <c r="FP197"/>
      <c r="FQ197"/>
      <c r="FR197"/>
      <c r="FS197"/>
      <c r="FT197"/>
      <c r="FU197"/>
      <c r="FV197"/>
      <c r="FW197"/>
      <c r="FX197"/>
      <c r="FY197"/>
      <c r="FZ197"/>
      <c r="GA197"/>
      <c r="GB197"/>
      <c r="GC197"/>
      <c r="GD197"/>
      <c r="GE197"/>
      <c r="GF197"/>
      <c r="GG197"/>
      <c r="GH197"/>
      <c r="GI197"/>
      <c r="GJ197"/>
      <c r="GK197"/>
      <c r="GL197"/>
      <c r="GM197"/>
      <c r="GN197"/>
      <c r="GO197"/>
      <c r="GP197"/>
      <c r="GQ197"/>
      <c r="GR197"/>
      <c r="GS197"/>
      <c r="GT197"/>
      <c r="GU197"/>
      <c r="GV197"/>
      <c r="GW197"/>
      <c r="GX197"/>
      <c r="GY197"/>
      <c r="GZ197"/>
      <c r="HA197"/>
      <c r="HB197"/>
      <c r="HC197"/>
      <c r="HD197"/>
      <c r="HE197"/>
      <c r="HF197"/>
      <c r="HG197"/>
      <c r="HH197"/>
      <c r="HI197"/>
      <c r="HJ197"/>
      <c r="HK197"/>
      <c r="HL197"/>
      <c r="HM197"/>
      <c r="HN197"/>
      <c r="HO197"/>
      <c r="HP197"/>
      <c r="HQ197"/>
      <c r="HR197"/>
      <c r="HS197"/>
      <c r="HT197"/>
      <c r="HU197"/>
      <c r="HV197"/>
      <c r="HW197"/>
      <c r="HX197"/>
      <c r="HY197"/>
      <c r="HZ197"/>
      <c r="IA197"/>
      <c r="IB197"/>
      <c r="IC197"/>
      <c r="ID197"/>
      <c r="IE197"/>
      <c r="IF197"/>
      <c r="IG197"/>
      <c r="IH197"/>
      <c r="II197"/>
      <c r="IJ197"/>
      <c r="IK197"/>
      <c r="IL197"/>
      <c r="IM197"/>
      <c r="IN197"/>
      <c r="IO197"/>
      <c r="IP197"/>
      <c r="IQ197"/>
      <c r="IR197"/>
      <c r="IS197"/>
      <c r="IT197"/>
      <c r="IU197"/>
      <c r="IV197"/>
      <c r="IW197"/>
      <c r="IX197"/>
      <c r="IY197"/>
      <c r="IZ197"/>
      <c r="JA197"/>
      <c r="JB197"/>
      <c r="JC197"/>
      <c r="JD197"/>
      <c r="JE197"/>
      <c r="JF197"/>
      <c r="JG197"/>
      <c r="JH197"/>
      <c r="JI197"/>
      <c r="JJ197"/>
      <c r="JK197"/>
      <c r="JL197"/>
      <c r="JM197"/>
      <c r="JN197"/>
      <c r="JO197"/>
      <c r="JP197"/>
      <c r="JQ197"/>
      <c r="JR197"/>
      <c r="JS197"/>
      <c r="JT197"/>
      <c r="JU197"/>
      <c r="JV197"/>
      <c r="JW197"/>
      <c r="JX197"/>
      <c r="JY197"/>
      <c r="JZ197"/>
      <c r="KA197"/>
      <c r="KB197"/>
      <c r="KC197"/>
      <c r="KD197"/>
      <c r="KE197"/>
      <c r="KF197"/>
      <c r="KG197"/>
      <c r="KH197"/>
      <c r="KI197"/>
      <c r="KJ197"/>
      <c r="KK197"/>
      <c r="KL197"/>
      <c r="KM197"/>
      <c r="KN197"/>
      <c r="KO197"/>
      <c r="KP197"/>
      <c r="KQ197"/>
      <c r="KR197"/>
      <c r="KS197"/>
      <c r="KT197"/>
      <c r="KU197"/>
      <c r="KV197"/>
      <c r="KW197"/>
      <c r="KX197"/>
      <c r="KY197"/>
      <c r="KZ197"/>
      <c r="LA197"/>
      <c r="LB197"/>
      <c r="LC197"/>
      <c r="LD197"/>
      <c r="LE197"/>
      <c r="LF197"/>
      <c r="LG197"/>
      <c r="LH197"/>
      <c r="LI197"/>
      <c r="LJ197"/>
      <c r="LK197"/>
      <c r="LL197"/>
      <c r="LM197"/>
      <c r="LN197"/>
      <c r="LO197"/>
      <c r="LP197"/>
      <c r="LQ197"/>
      <c r="LR197"/>
      <c r="LS197"/>
      <c r="LT197"/>
      <c r="LU197"/>
      <c r="LV197"/>
      <c r="LW197"/>
      <c r="LX197"/>
      <c r="LY197"/>
      <c r="LZ197"/>
      <c r="MA197"/>
      <c r="MB197"/>
      <c r="MC197"/>
      <c r="MD197"/>
      <c r="ME197"/>
      <c r="MF197"/>
      <c r="MG197"/>
      <c r="MH197"/>
      <c r="MI197"/>
      <c r="MJ197"/>
      <c r="MK197"/>
      <c r="ML197"/>
      <c r="MM197"/>
      <c r="MN197"/>
      <c r="MO197"/>
      <c r="MP197"/>
      <c r="MQ197"/>
      <c r="MR197"/>
      <c r="MS197"/>
      <c r="MT197"/>
      <c r="MU197"/>
      <c r="MV197"/>
      <c r="MW197"/>
      <c r="MX197"/>
      <c r="MY197"/>
      <c r="MZ197"/>
      <c r="NA197"/>
      <c r="NB197"/>
      <c r="NC197"/>
      <c r="ND197"/>
      <c r="NE197"/>
      <c r="NF197"/>
      <c r="NG197"/>
      <c r="NH197"/>
      <c r="NI197"/>
      <c r="NJ197"/>
      <c r="NK197"/>
      <c r="NL197"/>
      <c r="NM197"/>
      <c r="NN197"/>
      <c r="NO197"/>
      <c r="NP197"/>
      <c r="NQ197"/>
      <c r="NR197"/>
      <c r="NS197"/>
      <c r="NT197"/>
      <c r="NU197"/>
      <c r="NV197"/>
      <c r="NW197"/>
      <c r="NX197"/>
      <c r="NY197"/>
      <c r="NZ197"/>
      <c r="OA197"/>
      <c r="OB197"/>
      <c r="OC197"/>
      <c r="OD197"/>
      <c r="OE197"/>
      <c r="OF197"/>
      <c r="OG197"/>
      <c r="OH197"/>
      <c r="OI197"/>
      <c r="OJ197"/>
      <c r="OK197"/>
      <c r="OL197"/>
      <c r="OM197"/>
      <c r="ON197"/>
      <c r="OO197"/>
      <c r="OP197"/>
      <c r="OQ197"/>
      <c r="OR197"/>
      <c r="OS197"/>
      <c r="OT197"/>
      <c r="OU197"/>
      <c r="OV197"/>
      <c r="OW197"/>
      <c r="OX197"/>
      <c r="OY197"/>
      <c r="OZ197"/>
      <c r="PA197"/>
      <c r="PB197"/>
      <c r="PC197"/>
      <c r="PD197"/>
      <c r="PE197"/>
      <c r="PF197"/>
      <c r="PG197"/>
      <c r="PH197"/>
      <c r="PI197"/>
      <c r="PJ197"/>
      <c r="PK197"/>
      <c r="PL197"/>
      <c r="PM197"/>
      <c r="PN197"/>
      <c r="PO197"/>
      <c r="PP197"/>
      <c r="PQ197"/>
      <c r="PR197"/>
      <c r="PS197"/>
      <c r="PT197"/>
      <c r="PU197"/>
      <c r="PV197"/>
      <c r="PW197"/>
      <c r="PX197"/>
      <c r="PY197"/>
      <c r="PZ197"/>
      <c r="QA197"/>
      <c r="QB197"/>
      <c r="QC197"/>
      <c r="QD197"/>
      <c r="QE197"/>
      <c r="QF197"/>
      <c r="QG197"/>
      <c r="QH197"/>
      <c r="QI197"/>
      <c r="QJ197"/>
      <c r="QK197"/>
      <c r="QL197"/>
      <c r="QM197"/>
      <c r="QN197"/>
      <c r="QO197"/>
      <c r="QP197"/>
      <c r="QQ197"/>
      <c r="QR197"/>
      <c r="QS197"/>
      <c r="QT197"/>
      <c r="QU197"/>
      <c r="QV197"/>
      <c r="QW197"/>
      <c r="QX197"/>
      <c r="QY197"/>
      <c r="QZ197"/>
      <c r="RA197"/>
      <c r="RB197"/>
      <c r="RC197"/>
      <c r="RD197"/>
      <c r="RE197"/>
      <c r="RF197"/>
      <c r="RG197"/>
      <c r="RH197"/>
      <c r="RI197"/>
      <c r="RJ197"/>
      <c r="RK197"/>
      <c r="RL197"/>
      <c r="RM197"/>
      <c r="RN197"/>
      <c r="RO197"/>
      <c r="RP197"/>
      <c r="RQ197"/>
      <c r="RR197"/>
      <c r="RS197"/>
      <c r="RT197"/>
      <c r="RU197"/>
      <c r="RV197"/>
      <c r="RW197"/>
      <c r="RX197"/>
      <c r="RY197"/>
      <c r="RZ197"/>
      <c r="SA197"/>
      <c r="SB197"/>
      <c r="SC197"/>
      <c r="SD197"/>
      <c r="SE197"/>
      <c r="SF197"/>
      <c r="SG197"/>
      <c r="SH197"/>
      <c r="SI197"/>
      <c r="SJ197"/>
      <c r="SK197"/>
      <c r="SL197"/>
      <c r="SM197"/>
      <c r="SN197"/>
      <c r="SO197"/>
      <c r="SP197"/>
    </row>
    <row r="198" spans="1:510" ht="16.5" customHeight="1" x14ac:dyDescent="0.2">
      <c r="A198" s="20">
        <v>1358</v>
      </c>
      <c r="B198" s="20" t="s">
        <v>71</v>
      </c>
      <c r="C198" s="20" t="s">
        <v>22</v>
      </c>
      <c r="D198" s="20" t="s">
        <v>30</v>
      </c>
      <c r="E198" s="20" t="s">
        <v>1345</v>
      </c>
      <c r="F198" s="50" t="s">
        <v>304</v>
      </c>
      <c r="G198" s="20" t="s">
        <v>37</v>
      </c>
      <c r="H198" s="20" t="s">
        <v>35</v>
      </c>
      <c r="I198" s="20" t="s">
        <v>27</v>
      </c>
      <c r="J198" s="21" t="s">
        <v>325</v>
      </c>
      <c r="K198" s="20"/>
      <c r="L198" s="20"/>
      <c r="M198" s="20"/>
      <c r="N198" s="20"/>
      <c r="O198" s="23">
        <v>300000000</v>
      </c>
      <c r="P198" s="46" t="s">
        <v>322</v>
      </c>
      <c r="Q198" s="24" t="s">
        <v>95</v>
      </c>
      <c r="R198" s="25">
        <v>45809</v>
      </c>
      <c r="S198" s="20"/>
      <c r="T198" s="46">
        <v>300000000</v>
      </c>
      <c r="U198" s="27" t="s">
        <v>39</v>
      </c>
      <c r="V198" s="28" t="s">
        <v>40</v>
      </c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  <c r="AZ198"/>
      <c r="BA198"/>
      <c r="BB198"/>
      <c r="BC198"/>
      <c r="BD198"/>
      <c r="BE198"/>
      <c r="BF198"/>
      <c r="BG198"/>
      <c r="BH198"/>
      <c r="BI198"/>
      <c r="BJ198"/>
      <c r="BK198"/>
      <c r="BL198"/>
      <c r="BM198"/>
      <c r="BN198"/>
      <c r="BO198"/>
      <c r="BP198"/>
      <c r="BQ198"/>
      <c r="BR198"/>
      <c r="BS198"/>
      <c r="BT198"/>
      <c r="BU198"/>
      <c r="BV198"/>
      <c r="BW198"/>
      <c r="BX198"/>
      <c r="BY198"/>
      <c r="BZ198"/>
      <c r="CA198"/>
      <c r="CB198"/>
      <c r="CC198"/>
      <c r="CD198"/>
      <c r="CE198"/>
      <c r="CF198"/>
      <c r="CG198"/>
      <c r="CH198"/>
      <c r="CI198"/>
      <c r="CJ198"/>
      <c r="CK198"/>
      <c r="CL198"/>
      <c r="CM198"/>
      <c r="CN198"/>
      <c r="CO198"/>
      <c r="CP198"/>
      <c r="CQ198"/>
      <c r="CR198"/>
      <c r="CS198"/>
      <c r="CT198"/>
      <c r="CU198"/>
      <c r="CV198"/>
      <c r="CW198"/>
      <c r="CX198"/>
      <c r="CY198"/>
      <c r="CZ198"/>
      <c r="DA198"/>
      <c r="DB198"/>
      <c r="DC198"/>
      <c r="DD198"/>
      <c r="DE198"/>
      <c r="DF198"/>
      <c r="DG198"/>
      <c r="DH198"/>
      <c r="DI198"/>
      <c r="DJ198"/>
      <c r="DK198"/>
      <c r="DL198"/>
      <c r="DM198"/>
      <c r="DN198"/>
      <c r="DO198"/>
      <c r="DP198"/>
      <c r="DQ198"/>
      <c r="DR198"/>
      <c r="DS198"/>
      <c r="DT198"/>
      <c r="DU198"/>
      <c r="DV198"/>
      <c r="DW198"/>
      <c r="DX198"/>
      <c r="DY198"/>
      <c r="DZ198"/>
      <c r="EA198"/>
      <c r="EB198"/>
      <c r="EC198"/>
      <c r="ED198"/>
      <c r="EE198"/>
      <c r="EF198"/>
      <c r="EG198"/>
      <c r="EH198"/>
      <c r="EI198"/>
      <c r="EJ198"/>
      <c r="EK198"/>
      <c r="EL198"/>
      <c r="EM198"/>
      <c r="EN198"/>
      <c r="EO198"/>
      <c r="EP198"/>
      <c r="EQ198"/>
      <c r="ER198"/>
      <c r="ES198"/>
      <c r="ET198"/>
      <c r="EU198"/>
      <c r="EV198"/>
      <c r="EW198"/>
      <c r="EX198"/>
      <c r="EY198"/>
      <c r="EZ198"/>
      <c r="FA198"/>
      <c r="FB198"/>
      <c r="FC198"/>
      <c r="FD198"/>
      <c r="FE198"/>
      <c r="FF198"/>
      <c r="FG198"/>
      <c r="FH198"/>
      <c r="FI198"/>
      <c r="FJ198"/>
      <c r="FK198"/>
      <c r="FL198"/>
      <c r="FM198"/>
      <c r="FN198"/>
      <c r="FO198"/>
      <c r="FP198"/>
      <c r="FQ198"/>
      <c r="FR198"/>
      <c r="FS198"/>
      <c r="FT198"/>
      <c r="FU198"/>
      <c r="FV198"/>
      <c r="FW198"/>
      <c r="FX198"/>
      <c r="FY198"/>
      <c r="FZ198"/>
      <c r="GA198"/>
      <c r="GB198"/>
      <c r="GC198"/>
      <c r="GD198"/>
      <c r="GE198"/>
      <c r="GF198"/>
      <c r="GG198"/>
      <c r="GH198"/>
      <c r="GI198"/>
      <c r="GJ198"/>
      <c r="GK198"/>
      <c r="GL198"/>
      <c r="GM198"/>
      <c r="GN198"/>
      <c r="GO198"/>
      <c r="GP198"/>
      <c r="GQ198"/>
      <c r="GR198"/>
      <c r="GS198"/>
      <c r="GT198"/>
      <c r="GU198"/>
      <c r="GV198"/>
      <c r="GW198"/>
      <c r="GX198"/>
      <c r="GY198"/>
      <c r="GZ198"/>
      <c r="HA198"/>
      <c r="HB198"/>
      <c r="HC198"/>
      <c r="HD198"/>
      <c r="HE198"/>
      <c r="HF198"/>
      <c r="HG198"/>
      <c r="HH198"/>
      <c r="HI198"/>
      <c r="HJ198"/>
      <c r="HK198"/>
      <c r="HL198"/>
      <c r="HM198"/>
      <c r="HN198"/>
      <c r="HO198"/>
      <c r="HP198"/>
      <c r="HQ198"/>
      <c r="HR198"/>
      <c r="HS198"/>
      <c r="HT198"/>
      <c r="HU198"/>
      <c r="HV198"/>
      <c r="HW198"/>
      <c r="HX198"/>
      <c r="HY198"/>
      <c r="HZ198"/>
      <c r="IA198"/>
      <c r="IB198"/>
      <c r="IC198"/>
      <c r="ID198"/>
      <c r="IE198"/>
      <c r="IF198"/>
      <c r="IG198"/>
      <c r="IH198"/>
      <c r="II198"/>
      <c r="IJ198"/>
      <c r="IK198"/>
      <c r="IL198"/>
      <c r="IM198"/>
      <c r="IN198"/>
      <c r="IO198"/>
      <c r="IP198"/>
      <c r="IQ198"/>
      <c r="IR198"/>
      <c r="IS198"/>
      <c r="IT198"/>
      <c r="IU198"/>
      <c r="IV198"/>
      <c r="IW198"/>
      <c r="IX198"/>
      <c r="IY198"/>
      <c r="IZ198"/>
      <c r="JA198"/>
      <c r="JB198"/>
      <c r="JC198"/>
      <c r="JD198"/>
      <c r="JE198"/>
      <c r="JF198"/>
      <c r="JG198"/>
      <c r="JH198"/>
      <c r="JI198"/>
      <c r="JJ198"/>
      <c r="JK198"/>
      <c r="JL198"/>
      <c r="JM198"/>
      <c r="JN198"/>
      <c r="JO198"/>
      <c r="JP198"/>
      <c r="JQ198"/>
      <c r="JR198"/>
      <c r="JS198"/>
      <c r="JT198"/>
      <c r="JU198"/>
      <c r="JV198"/>
      <c r="JW198"/>
      <c r="JX198"/>
      <c r="JY198"/>
      <c r="JZ198"/>
      <c r="KA198"/>
      <c r="KB198"/>
      <c r="KC198"/>
      <c r="KD198"/>
      <c r="KE198"/>
      <c r="KF198"/>
      <c r="KG198"/>
      <c r="KH198"/>
      <c r="KI198"/>
      <c r="KJ198"/>
      <c r="KK198"/>
      <c r="KL198"/>
      <c r="KM198"/>
      <c r="KN198"/>
      <c r="KO198"/>
      <c r="KP198"/>
      <c r="KQ198"/>
      <c r="KR198"/>
      <c r="KS198"/>
      <c r="KT198"/>
      <c r="KU198"/>
      <c r="KV198"/>
      <c r="KW198"/>
      <c r="KX198"/>
      <c r="KY198"/>
      <c r="KZ198"/>
      <c r="LA198"/>
      <c r="LB198"/>
      <c r="LC198"/>
      <c r="LD198"/>
      <c r="LE198"/>
      <c r="LF198"/>
      <c r="LG198"/>
      <c r="LH198"/>
      <c r="LI198"/>
      <c r="LJ198"/>
      <c r="LK198"/>
      <c r="LL198"/>
      <c r="LM198"/>
      <c r="LN198"/>
      <c r="LO198"/>
      <c r="LP198"/>
      <c r="LQ198"/>
      <c r="LR198"/>
      <c r="LS198"/>
      <c r="LT198"/>
      <c r="LU198"/>
      <c r="LV198"/>
      <c r="LW198"/>
      <c r="LX198"/>
      <c r="LY198"/>
      <c r="LZ198"/>
      <c r="MA198"/>
      <c r="MB198"/>
      <c r="MC198"/>
      <c r="MD198"/>
      <c r="ME198"/>
      <c r="MF198"/>
      <c r="MG198"/>
      <c r="MH198"/>
      <c r="MI198"/>
      <c r="MJ198"/>
      <c r="MK198"/>
      <c r="ML198"/>
      <c r="MM198"/>
      <c r="MN198"/>
      <c r="MO198"/>
      <c r="MP198"/>
      <c r="MQ198"/>
      <c r="MR198"/>
      <c r="MS198"/>
      <c r="MT198"/>
      <c r="MU198"/>
      <c r="MV198"/>
      <c r="MW198"/>
      <c r="MX198"/>
      <c r="MY198"/>
      <c r="MZ198"/>
      <c r="NA198"/>
      <c r="NB198"/>
      <c r="NC198"/>
      <c r="ND198"/>
      <c r="NE198"/>
      <c r="NF198"/>
      <c r="NG198"/>
      <c r="NH198"/>
      <c r="NI198"/>
      <c r="NJ198"/>
      <c r="NK198"/>
      <c r="NL198"/>
      <c r="NM198"/>
      <c r="NN198"/>
      <c r="NO198"/>
      <c r="NP198"/>
      <c r="NQ198"/>
      <c r="NR198"/>
      <c r="NS198"/>
      <c r="NT198"/>
      <c r="NU198"/>
      <c r="NV198"/>
      <c r="NW198"/>
      <c r="NX198"/>
      <c r="NY198"/>
      <c r="NZ198"/>
      <c r="OA198"/>
      <c r="OB198"/>
      <c r="OC198"/>
      <c r="OD198"/>
      <c r="OE198"/>
      <c r="OF198"/>
      <c r="OG198"/>
      <c r="OH198"/>
      <c r="OI198"/>
      <c r="OJ198"/>
      <c r="OK198"/>
      <c r="OL198"/>
      <c r="OM198"/>
      <c r="ON198"/>
      <c r="OO198"/>
      <c r="OP198"/>
      <c r="OQ198"/>
      <c r="OR198"/>
      <c r="OS198"/>
      <c r="OT198"/>
      <c r="OU198"/>
      <c r="OV198"/>
      <c r="OW198"/>
      <c r="OX198"/>
      <c r="OY198"/>
      <c r="OZ198"/>
      <c r="PA198"/>
      <c r="PB198"/>
      <c r="PC198"/>
      <c r="PD198"/>
      <c r="PE198"/>
      <c r="PF198"/>
      <c r="PG198"/>
      <c r="PH198"/>
      <c r="PI198"/>
      <c r="PJ198"/>
      <c r="PK198"/>
      <c r="PL198"/>
      <c r="PM198"/>
      <c r="PN198"/>
      <c r="PO198"/>
      <c r="PP198"/>
      <c r="PQ198"/>
      <c r="PR198"/>
      <c r="PS198"/>
      <c r="PT198"/>
      <c r="PU198"/>
      <c r="PV198"/>
      <c r="PW198"/>
      <c r="PX198"/>
      <c r="PY198"/>
      <c r="PZ198"/>
      <c r="QA198"/>
      <c r="QB198"/>
      <c r="QC198"/>
      <c r="QD198"/>
      <c r="QE198"/>
      <c r="QF198"/>
      <c r="QG198"/>
      <c r="QH198"/>
      <c r="QI198"/>
      <c r="QJ198"/>
      <c r="QK198"/>
      <c r="QL198"/>
      <c r="QM198"/>
      <c r="QN198"/>
      <c r="QO198"/>
      <c r="QP198"/>
      <c r="QQ198"/>
      <c r="QR198"/>
      <c r="QS198"/>
      <c r="QT198"/>
      <c r="QU198"/>
      <c r="QV198"/>
      <c r="QW198"/>
      <c r="QX198"/>
      <c r="QY198"/>
      <c r="QZ198"/>
      <c r="RA198"/>
      <c r="RB198"/>
      <c r="RC198"/>
      <c r="RD198"/>
      <c r="RE198"/>
      <c r="RF198"/>
      <c r="RG198"/>
      <c r="RH198"/>
      <c r="RI198"/>
      <c r="RJ198"/>
      <c r="RK198"/>
      <c r="RL198"/>
      <c r="RM198"/>
      <c r="RN198"/>
      <c r="RO198"/>
      <c r="RP198"/>
      <c r="RQ198"/>
      <c r="RR198"/>
      <c r="RS198"/>
      <c r="RT198"/>
      <c r="RU198"/>
      <c r="RV198"/>
      <c r="RW198"/>
      <c r="RX198"/>
      <c r="RY198"/>
      <c r="RZ198"/>
      <c r="SA198"/>
      <c r="SB198"/>
      <c r="SC198"/>
      <c r="SD198"/>
      <c r="SE198"/>
      <c r="SF198"/>
      <c r="SG198"/>
      <c r="SH198"/>
      <c r="SI198"/>
      <c r="SJ198"/>
      <c r="SK198"/>
      <c r="SL198"/>
      <c r="SM198"/>
      <c r="SN198"/>
      <c r="SO198"/>
      <c r="SP198"/>
    </row>
    <row r="199" spans="1:510" ht="16.5" customHeight="1" x14ac:dyDescent="0.2">
      <c r="A199" s="20">
        <v>1374</v>
      </c>
      <c r="B199" s="20" t="s">
        <v>74</v>
      </c>
      <c r="C199" s="20" t="s">
        <v>328</v>
      </c>
      <c r="D199" s="20" t="s">
        <v>30</v>
      </c>
      <c r="E199" s="20" t="s">
        <v>1345</v>
      </c>
      <c r="F199" s="22" t="s">
        <v>329</v>
      </c>
      <c r="G199" s="33" t="s">
        <v>86</v>
      </c>
      <c r="H199" s="20" t="s">
        <v>35</v>
      </c>
      <c r="I199" s="20" t="s">
        <v>27</v>
      </c>
      <c r="J199" s="22" t="s">
        <v>330</v>
      </c>
      <c r="K199" s="20">
        <v>28062</v>
      </c>
      <c r="L199" s="20" t="s">
        <v>331</v>
      </c>
      <c r="M199" s="20" t="s">
        <v>332</v>
      </c>
      <c r="N199" s="20" t="s">
        <v>333</v>
      </c>
      <c r="O199" s="20">
        <v>28.9</v>
      </c>
      <c r="P199" s="23" t="s">
        <v>94</v>
      </c>
      <c r="Q199" s="24">
        <v>1</v>
      </c>
      <c r="R199" s="25">
        <v>45717</v>
      </c>
      <c r="S199" s="20" t="s">
        <v>83</v>
      </c>
      <c r="T199" s="23">
        <v>28900000000</v>
      </c>
      <c r="U199" s="27" t="s">
        <v>39</v>
      </c>
      <c r="V199" s="28" t="s">
        <v>40</v>
      </c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/>
      <c r="AY199"/>
      <c r="AZ199"/>
      <c r="BA199"/>
      <c r="BB199"/>
      <c r="BC199"/>
      <c r="BD199"/>
      <c r="BE199"/>
      <c r="BF199"/>
      <c r="BG199"/>
      <c r="BH199"/>
      <c r="BI199"/>
      <c r="BJ199"/>
      <c r="BK199"/>
      <c r="BL199"/>
      <c r="BM199"/>
      <c r="BN199"/>
      <c r="BO199"/>
      <c r="BP199"/>
      <c r="BQ199"/>
      <c r="BR199"/>
      <c r="BS199"/>
      <c r="BT199"/>
      <c r="BU199"/>
      <c r="BV199"/>
      <c r="BW199"/>
      <c r="BX199"/>
      <c r="BY199"/>
      <c r="BZ199"/>
      <c r="CA199"/>
      <c r="CB199"/>
      <c r="CC199"/>
      <c r="CD199"/>
      <c r="CE199"/>
      <c r="CF199"/>
      <c r="CG199"/>
      <c r="CH199"/>
      <c r="CI199"/>
      <c r="CJ199"/>
      <c r="CK199"/>
      <c r="CL199"/>
      <c r="CM199"/>
      <c r="CN199"/>
      <c r="CO199"/>
      <c r="CP199"/>
      <c r="CQ199"/>
      <c r="CR199"/>
      <c r="CS199"/>
      <c r="CT199"/>
      <c r="CU199"/>
      <c r="CV199"/>
      <c r="CW199"/>
      <c r="CX199"/>
      <c r="CY199"/>
      <c r="CZ199"/>
      <c r="DA199"/>
      <c r="DB199"/>
      <c r="DC199"/>
      <c r="DD199"/>
      <c r="DE199"/>
      <c r="DF199"/>
      <c r="DG199"/>
      <c r="DH199"/>
      <c r="DI199"/>
      <c r="DJ199"/>
      <c r="DK199"/>
      <c r="DL199"/>
      <c r="DM199"/>
      <c r="DN199"/>
      <c r="DO199"/>
      <c r="DP199"/>
      <c r="DQ199"/>
      <c r="DR199"/>
      <c r="DS199"/>
      <c r="DT199"/>
      <c r="DU199"/>
      <c r="DV199"/>
      <c r="DW199"/>
      <c r="DX199"/>
      <c r="DY199"/>
      <c r="DZ199"/>
      <c r="EA199"/>
      <c r="EB199"/>
      <c r="EC199"/>
      <c r="ED199"/>
      <c r="EE199"/>
      <c r="EF199"/>
      <c r="EG199"/>
      <c r="EH199"/>
      <c r="EI199"/>
      <c r="EJ199"/>
      <c r="EK199"/>
      <c r="EL199"/>
      <c r="EM199"/>
      <c r="EN199"/>
      <c r="EO199"/>
      <c r="EP199"/>
      <c r="EQ199"/>
      <c r="ER199"/>
      <c r="ES199"/>
      <c r="ET199"/>
      <c r="EU199"/>
      <c r="EV199"/>
      <c r="EW199"/>
      <c r="EX199"/>
      <c r="EY199"/>
      <c r="EZ199"/>
      <c r="FA199"/>
      <c r="FB199"/>
      <c r="FC199"/>
      <c r="FD199"/>
      <c r="FE199"/>
      <c r="FF199"/>
      <c r="FG199"/>
      <c r="FH199"/>
      <c r="FI199"/>
      <c r="FJ199"/>
      <c r="FK199"/>
      <c r="FL199"/>
      <c r="FM199"/>
      <c r="FN199"/>
      <c r="FO199"/>
      <c r="FP199"/>
      <c r="FQ199"/>
      <c r="FR199"/>
      <c r="FS199"/>
      <c r="FT199"/>
      <c r="FU199"/>
      <c r="FV199"/>
      <c r="FW199"/>
      <c r="FX199"/>
      <c r="FY199"/>
      <c r="FZ199"/>
      <c r="GA199"/>
      <c r="GB199"/>
      <c r="GC199"/>
      <c r="GD199"/>
      <c r="GE199"/>
      <c r="GF199"/>
      <c r="GG199"/>
      <c r="GH199"/>
      <c r="GI199"/>
      <c r="GJ199"/>
      <c r="GK199"/>
      <c r="GL199"/>
      <c r="GM199"/>
      <c r="GN199"/>
      <c r="GO199"/>
      <c r="GP199"/>
      <c r="GQ199"/>
      <c r="GR199"/>
      <c r="GS199"/>
      <c r="GT199"/>
      <c r="GU199"/>
      <c r="GV199"/>
      <c r="GW199"/>
      <c r="GX199"/>
      <c r="GY199"/>
      <c r="GZ199"/>
      <c r="HA199"/>
      <c r="HB199"/>
      <c r="HC199"/>
      <c r="HD199"/>
      <c r="HE199"/>
      <c r="HF199"/>
      <c r="HG199"/>
      <c r="HH199"/>
      <c r="HI199"/>
      <c r="HJ199"/>
      <c r="HK199"/>
      <c r="HL199"/>
      <c r="HM199"/>
      <c r="HN199"/>
      <c r="HO199"/>
      <c r="HP199"/>
      <c r="HQ199"/>
      <c r="HR199"/>
      <c r="HS199"/>
      <c r="HT199"/>
      <c r="HU199"/>
      <c r="HV199"/>
      <c r="HW199"/>
      <c r="HX199"/>
      <c r="HY199"/>
      <c r="HZ199"/>
      <c r="IA199"/>
      <c r="IB199"/>
      <c r="IC199"/>
      <c r="ID199"/>
      <c r="IE199"/>
      <c r="IF199"/>
      <c r="IG199"/>
      <c r="IH199"/>
      <c r="II199"/>
      <c r="IJ199"/>
      <c r="IK199"/>
      <c r="IL199"/>
      <c r="IM199"/>
      <c r="IN199"/>
      <c r="IO199"/>
      <c r="IP199"/>
      <c r="IQ199"/>
      <c r="IR199"/>
      <c r="IS199"/>
      <c r="IT199"/>
      <c r="IU199"/>
      <c r="IV199"/>
      <c r="IW199"/>
      <c r="IX199"/>
      <c r="IY199"/>
      <c r="IZ199"/>
      <c r="JA199"/>
      <c r="JB199"/>
      <c r="JC199"/>
      <c r="JD199"/>
      <c r="JE199"/>
      <c r="JF199"/>
      <c r="JG199"/>
      <c r="JH199"/>
      <c r="JI199"/>
      <c r="JJ199"/>
      <c r="JK199"/>
      <c r="JL199"/>
      <c r="JM199"/>
      <c r="JN199"/>
      <c r="JO199"/>
      <c r="JP199"/>
      <c r="JQ199"/>
      <c r="JR199"/>
      <c r="JS199"/>
      <c r="JT199"/>
      <c r="JU199"/>
      <c r="JV199"/>
      <c r="JW199"/>
      <c r="JX199"/>
      <c r="JY199"/>
      <c r="JZ199"/>
      <c r="KA199"/>
      <c r="KB199"/>
      <c r="KC199"/>
      <c r="KD199"/>
      <c r="KE199"/>
      <c r="KF199"/>
      <c r="KG199"/>
      <c r="KH199"/>
      <c r="KI199"/>
      <c r="KJ199"/>
      <c r="KK199"/>
      <c r="KL199"/>
      <c r="KM199"/>
      <c r="KN199"/>
      <c r="KO199"/>
      <c r="KP199"/>
      <c r="KQ199"/>
      <c r="KR199"/>
      <c r="KS199"/>
      <c r="KT199"/>
      <c r="KU199"/>
      <c r="KV199"/>
      <c r="KW199"/>
      <c r="KX199"/>
      <c r="KY199"/>
      <c r="KZ199"/>
      <c r="LA199"/>
      <c r="LB199"/>
      <c r="LC199"/>
      <c r="LD199"/>
      <c r="LE199"/>
      <c r="LF199"/>
      <c r="LG199"/>
      <c r="LH199"/>
      <c r="LI199"/>
      <c r="LJ199"/>
      <c r="LK199"/>
      <c r="LL199"/>
      <c r="LM199"/>
      <c r="LN199"/>
      <c r="LO199"/>
      <c r="LP199"/>
      <c r="LQ199"/>
      <c r="LR199"/>
      <c r="LS199"/>
      <c r="LT199"/>
      <c r="LU199"/>
      <c r="LV199"/>
      <c r="LW199"/>
      <c r="LX199"/>
      <c r="LY199"/>
      <c r="LZ199"/>
      <c r="MA199"/>
      <c r="MB199"/>
      <c r="MC199"/>
      <c r="MD199"/>
      <c r="ME199"/>
      <c r="MF199"/>
      <c r="MG199"/>
      <c r="MH199"/>
      <c r="MI199"/>
      <c r="MJ199"/>
      <c r="MK199"/>
      <c r="ML199"/>
      <c r="MM199"/>
      <c r="MN199"/>
      <c r="MO199"/>
      <c r="MP199"/>
      <c r="MQ199"/>
      <c r="MR199"/>
      <c r="MS199"/>
      <c r="MT199"/>
      <c r="MU199"/>
      <c r="MV199"/>
      <c r="MW199"/>
      <c r="MX199"/>
      <c r="MY199"/>
      <c r="MZ199"/>
      <c r="NA199"/>
      <c r="NB199"/>
      <c r="NC199"/>
      <c r="ND199"/>
      <c r="NE199"/>
      <c r="NF199"/>
      <c r="NG199"/>
      <c r="NH199"/>
      <c r="NI199"/>
      <c r="NJ199"/>
      <c r="NK199"/>
      <c r="NL199"/>
      <c r="NM199"/>
      <c r="NN199"/>
      <c r="NO199"/>
      <c r="NP199"/>
      <c r="NQ199"/>
      <c r="NR199"/>
      <c r="NS199"/>
      <c r="NT199"/>
      <c r="NU199"/>
      <c r="NV199"/>
      <c r="NW199"/>
      <c r="NX199"/>
      <c r="NY199"/>
      <c r="NZ199"/>
      <c r="OA199"/>
      <c r="OB199"/>
      <c r="OC199"/>
      <c r="OD199"/>
      <c r="OE199"/>
      <c r="OF199"/>
      <c r="OG199"/>
      <c r="OH199"/>
      <c r="OI199"/>
      <c r="OJ199"/>
      <c r="OK199"/>
      <c r="OL199"/>
      <c r="OM199"/>
      <c r="ON199"/>
      <c r="OO199"/>
      <c r="OP199"/>
      <c r="OQ199"/>
      <c r="OR199"/>
      <c r="OS199"/>
      <c r="OT199"/>
      <c r="OU199"/>
      <c r="OV199"/>
      <c r="OW199"/>
      <c r="OX199"/>
      <c r="OY199"/>
      <c r="OZ199"/>
      <c r="PA199"/>
      <c r="PB199"/>
      <c r="PC199"/>
      <c r="PD199"/>
      <c r="PE199"/>
      <c r="PF199"/>
      <c r="PG199"/>
      <c r="PH199"/>
      <c r="PI199"/>
      <c r="PJ199"/>
      <c r="PK199"/>
      <c r="PL199"/>
      <c r="PM199"/>
      <c r="PN199"/>
      <c r="PO199"/>
      <c r="PP199"/>
      <c r="PQ199"/>
      <c r="PR199"/>
      <c r="PS199"/>
      <c r="PT199"/>
      <c r="PU199"/>
      <c r="PV199"/>
      <c r="PW199"/>
      <c r="PX199"/>
      <c r="PY199"/>
      <c r="PZ199"/>
      <c r="QA199"/>
      <c r="QB199"/>
      <c r="QC199"/>
      <c r="QD199"/>
      <c r="QE199"/>
      <c r="QF199"/>
      <c r="QG199"/>
      <c r="QH199"/>
      <c r="QI199"/>
      <c r="QJ199"/>
      <c r="QK199"/>
      <c r="QL199"/>
      <c r="QM199"/>
      <c r="QN199"/>
      <c r="QO199"/>
      <c r="QP199"/>
      <c r="QQ199"/>
      <c r="QR199"/>
      <c r="QS199"/>
      <c r="QT199"/>
      <c r="QU199"/>
      <c r="QV199"/>
      <c r="QW199"/>
      <c r="QX199"/>
      <c r="QY199"/>
      <c r="QZ199"/>
      <c r="RA199"/>
      <c r="RB199"/>
      <c r="RC199"/>
      <c r="RD199"/>
      <c r="RE199"/>
      <c r="RF199"/>
      <c r="RG199"/>
      <c r="RH199"/>
      <c r="RI199"/>
      <c r="RJ199"/>
      <c r="RK199"/>
      <c r="RL199"/>
      <c r="RM199"/>
      <c r="RN199"/>
      <c r="RO199"/>
      <c r="RP199"/>
      <c r="RQ199"/>
      <c r="RR199"/>
      <c r="RS199"/>
      <c r="RT199"/>
      <c r="RU199"/>
      <c r="RV199"/>
      <c r="RW199"/>
      <c r="RX199"/>
      <c r="RY199"/>
      <c r="RZ199"/>
      <c r="SA199"/>
      <c r="SB199"/>
      <c r="SC199"/>
      <c r="SD199"/>
      <c r="SE199"/>
      <c r="SF199"/>
      <c r="SG199"/>
      <c r="SH199"/>
      <c r="SI199"/>
      <c r="SJ199"/>
      <c r="SK199"/>
      <c r="SL199"/>
      <c r="SM199"/>
      <c r="SN199"/>
      <c r="SO199"/>
      <c r="SP199"/>
    </row>
    <row r="200" spans="1:510" ht="16.5" customHeight="1" x14ac:dyDescent="0.2">
      <c r="A200" s="20">
        <v>1375</v>
      </c>
      <c r="B200" s="20" t="s">
        <v>74</v>
      </c>
      <c r="C200" s="20" t="s">
        <v>328</v>
      </c>
      <c r="D200" s="20" t="s">
        <v>30</v>
      </c>
      <c r="E200" s="20" t="s">
        <v>1345</v>
      </c>
      <c r="F200" s="22" t="s">
        <v>334</v>
      </c>
      <c r="G200" s="33" t="s">
        <v>86</v>
      </c>
      <c r="H200" s="20" t="s">
        <v>35</v>
      </c>
      <c r="I200" s="20" t="s">
        <v>27</v>
      </c>
      <c r="J200" s="22" t="s">
        <v>330</v>
      </c>
      <c r="K200" s="20">
        <v>17500</v>
      </c>
      <c r="L200" s="20" t="s">
        <v>331</v>
      </c>
      <c r="M200" s="20" t="s">
        <v>335</v>
      </c>
      <c r="N200" s="20" t="s">
        <v>336</v>
      </c>
      <c r="O200" s="20">
        <v>17.68</v>
      </c>
      <c r="P200" s="23" t="s">
        <v>94</v>
      </c>
      <c r="Q200" s="24">
        <v>1</v>
      </c>
      <c r="R200" s="25">
        <v>45717</v>
      </c>
      <c r="S200" s="20" t="s">
        <v>83</v>
      </c>
      <c r="T200" s="23">
        <v>17680000000</v>
      </c>
      <c r="U200" s="27" t="s">
        <v>39</v>
      </c>
      <c r="V200" s="28" t="s">
        <v>40</v>
      </c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/>
      <c r="AY200"/>
      <c r="AZ200"/>
      <c r="BA200"/>
      <c r="BB200"/>
      <c r="BC200"/>
      <c r="BD200"/>
      <c r="BE200"/>
      <c r="BF200"/>
      <c r="BG200"/>
      <c r="BH200"/>
      <c r="BI200"/>
      <c r="BJ200"/>
      <c r="BK200"/>
      <c r="BL200"/>
      <c r="BM200"/>
      <c r="BN200"/>
      <c r="BO200"/>
      <c r="BP200"/>
      <c r="BQ200"/>
      <c r="BR200"/>
      <c r="BS200"/>
      <c r="BT200"/>
      <c r="BU200"/>
      <c r="BV200"/>
      <c r="BW200"/>
      <c r="BX200"/>
      <c r="BY200"/>
      <c r="BZ200"/>
      <c r="CA200"/>
      <c r="CB200"/>
      <c r="CC200"/>
      <c r="CD200"/>
      <c r="CE200"/>
      <c r="CF200"/>
      <c r="CG200"/>
      <c r="CH200"/>
      <c r="CI200"/>
      <c r="CJ200"/>
      <c r="CK200"/>
      <c r="CL200"/>
      <c r="CM200"/>
      <c r="CN200"/>
      <c r="CO200"/>
      <c r="CP200"/>
      <c r="CQ200"/>
      <c r="CR200"/>
      <c r="CS200"/>
      <c r="CT200"/>
      <c r="CU200"/>
      <c r="CV200"/>
      <c r="CW200"/>
      <c r="CX200"/>
      <c r="CY200"/>
      <c r="CZ200"/>
      <c r="DA200"/>
      <c r="DB200"/>
      <c r="DC200"/>
      <c r="DD200"/>
      <c r="DE200"/>
      <c r="DF200"/>
      <c r="DG200"/>
      <c r="DH200"/>
      <c r="DI200"/>
      <c r="DJ200"/>
      <c r="DK200"/>
      <c r="DL200"/>
      <c r="DM200"/>
      <c r="DN200"/>
      <c r="DO200"/>
      <c r="DP200"/>
      <c r="DQ200"/>
      <c r="DR200"/>
      <c r="DS200"/>
      <c r="DT200"/>
      <c r="DU200"/>
      <c r="DV200"/>
      <c r="DW200"/>
      <c r="DX200"/>
      <c r="DY200"/>
      <c r="DZ200"/>
      <c r="EA200"/>
      <c r="EB200"/>
      <c r="EC200"/>
      <c r="ED200"/>
      <c r="EE200"/>
      <c r="EF200"/>
      <c r="EG200"/>
      <c r="EH200"/>
      <c r="EI200"/>
      <c r="EJ200"/>
      <c r="EK200"/>
      <c r="EL200"/>
      <c r="EM200"/>
      <c r="EN200"/>
      <c r="EO200"/>
      <c r="EP200"/>
      <c r="EQ200"/>
      <c r="ER200"/>
      <c r="ES200"/>
      <c r="ET200"/>
      <c r="EU200"/>
      <c r="EV200"/>
      <c r="EW200"/>
      <c r="EX200"/>
      <c r="EY200"/>
      <c r="EZ200"/>
      <c r="FA200"/>
      <c r="FB200"/>
      <c r="FC200"/>
      <c r="FD200"/>
      <c r="FE200"/>
      <c r="FF200"/>
      <c r="FG200"/>
      <c r="FH200"/>
      <c r="FI200"/>
      <c r="FJ200"/>
      <c r="FK200"/>
      <c r="FL200"/>
      <c r="FM200"/>
      <c r="FN200"/>
      <c r="FO200"/>
      <c r="FP200"/>
      <c r="FQ200"/>
      <c r="FR200"/>
      <c r="FS200"/>
      <c r="FT200"/>
      <c r="FU200"/>
      <c r="FV200"/>
      <c r="FW200"/>
      <c r="FX200"/>
      <c r="FY200"/>
      <c r="FZ200"/>
      <c r="GA200"/>
      <c r="GB200"/>
      <c r="GC200"/>
      <c r="GD200"/>
      <c r="GE200"/>
      <c r="GF200"/>
      <c r="GG200"/>
      <c r="GH200"/>
      <c r="GI200"/>
      <c r="GJ200"/>
      <c r="GK200"/>
      <c r="GL200"/>
      <c r="GM200"/>
      <c r="GN200"/>
      <c r="GO200"/>
      <c r="GP200"/>
      <c r="GQ200"/>
      <c r="GR200"/>
      <c r="GS200"/>
      <c r="GT200"/>
      <c r="GU200"/>
      <c r="GV200"/>
      <c r="GW200"/>
      <c r="GX200"/>
      <c r="GY200"/>
      <c r="GZ200"/>
      <c r="HA200"/>
      <c r="HB200"/>
      <c r="HC200"/>
      <c r="HD200"/>
      <c r="HE200"/>
      <c r="HF200"/>
      <c r="HG200"/>
      <c r="HH200"/>
      <c r="HI200"/>
      <c r="HJ200"/>
      <c r="HK200"/>
      <c r="HL200"/>
      <c r="HM200"/>
      <c r="HN200"/>
      <c r="HO200"/>
      <c r="HP200"/>
      <c r="HQ200"/>
      <c r="HR200"/>
      <c r="HS200"/>
      <c r="HT200"/>
      <c r="HU200"/>
      <c r="HV200"/>
      <c r="HW200"/>
      <c r="HX200"/>
      <c r="HY200"/>
      <c r="HZ200"/>
      <c r="IA200"/>
      <c r="IB200"/>
      <c r="IC200"/>
      <c r="ID200"/>
      <c r="IE200"/>
      <c r="IF200"/>
      <c r="IG200"/>
      <c r="IH200"/>
      <c r="II200"/>
      <c r="IJ200"/>
      <c r="IK200"/>
      <c r="IL200"/>
      <c r="IM200"/>
      <c r="IN200"/>
      <c r="IO200"/>
      <c r="IP200"/>
      <c r="IQ200"/>
      <c r="IR200"/>
      <c r="IS200"/>
      <c r="IT200"/>
      <c r="IU200"/>
      <c r="IV200"/>
      <c r="IW200"/>
      <c r="IX200"/>
      <c r="IY200"/>
      <c r="IZ200"/>
      <c r="JA200"/>
      <c r="JB200"/>
      <c r="JC200"/>
      <c r="JD200"/>
      <c r="JE200"/>
      <c r="JF200"/>
      <c r="JG200"/>
      <c r="JH200"/>
      <c r="JI200"/>
      <c r="JJ200"/>
      <c r="JK200"/>
      <c r="JL200"/>
      <c r="JM200"/>
      <c r="JN200"/>
      <c r="JO200"/>
      <c r="JP200"/>
      <c r="JQ200"/>
      <c r="JR200"/>
      <c r="JS200"/>
      <c r="JT200"/>
      <c r="JU200"/>
      <c r="JV200"/>
      <c r="JW200"/>
      <c r="JX200"/>
      <c r="JY200"/>
      <c r="JZ200"/>
      <c r="KA200"/>
      <c r="KB200"/>
      <c r="KC200"/>
      <c r="KD200"/>
      <c r="KE200"/>
      <c r="KF200"/>
      <c r="KG200"/>
      <c r="KH200"/>
      <c r="KI200"/>
      <c r="KJ200"/>
      <c r="KK200"/>
      <c r="KL200"/>
      <c r="KM200"/>
      <c r="KN200"/>
      <c r="KO200"/>
      <c r="KP200"/>
      <c r="KQ200"/>
      <c r="KR200"/>
      <c r="KS200"/>
      <c r="KT200"/>
      <c r="KU200"/>
      <c r="KV200"/>
      <c r="KW200"/>
      <c r="KX200"/>
      <c r="KY200"/>
      <c r="KZ200"/>
      <c r="LA200"/>
      <c r="LB200"/>
      <c r="LC200"/>
      <c r="LD200"/>
      <c r="LE200"/>
      <c r="LF200"/>
      <c r="LG200"/>
      <c r="LH200"/>
      <c r="LI200"/>
      <c r="LJ200"/>
      <c r="LK200"/>
      <c r="LL200"/>
      <c r="LM200"/>
      <c r="LN200"/>
      <c r="LO200"/>
      <c r="LP200"/>
      <c r="LQ200"/>
      <c r="LR200"/>
      <c r="LS200"/>
      <c r="LT200"/>
      <c r="LU200"/>
      <c r="LV200"/>
      <c r="LW200"/>
      <c r="LX200"/>
      <c r="LY200"/>
      <c r="LZ200"/>
      <c r="MA200"/>
      <c r="MB200"/>
      <c r="MC200"/>
      <c r="MD200"/>
      <c r="ME200"/>
      <c r="MF200"/>
      <c r="MG200"/>
      <c r="MH200"/>
      <c r="MI200"/>
      <c r="MJ200"/>
      <c r="MK200"/>
      <c r="ML200"/>
      <c r="MM200"/>
      <c r="MN200"/>
      <c r="MO200"/>
      <c r="MP200"/>
      <c r="MQ200"/>
      <c r="MR200"/>
      <c r="MS200"/>
      <c r="MT200"/>
      <c r="MU200"/>
      <c r="MV200"/>
      <c r="MW200"/>
      <c r="MX200"/>
      <c r="MY200"/>
      <c r="MZ200"/>
      <c r="NA200"/>
      <c r="NB200"/>
      <c r="NC200"/>
      <c r="ND200"/>
      <c r="NE200"/>
      <c r="NF200"/>
      <c r="NG200"/>
      <c r="NH200"/>
      <c r="NI200"/>
      <c r="NJ200"/>
      <c r="NK200"/>
      <c r="NL200"/>
      <c r="NM200"/>
      <c r="NN200"/>
      <c r="NO200"/>
      <c r="NP200"/>
      <c r="NQ200"/>
      <c r="NR200"/>
      <c r="NS200"/>
      <c r="NT200"/>
      <c r="NU200"/>
      <c r="NV200"/>
      <c r="NW200"/>
      <c r="NX200"/>
      <c r="NY200"/>
      <c r="NZ200"/>
      <c r="OA200"/>
      <c r="OB200"/>
      <c r="OC200"/>
      <c r="OD200"/>
      <c r="OE200"/>
      <c r="OF200"/>
      <c r="OG200"/>
      <c r="OH200"/>
      <c r="OI200"/>
      <c r="OJ200"/>
      <c r="OK200"/>
      <c r="OL200"/>
      <c r="OM200"/>
      <c r="ON200"/>
      <c r="OO200"/>
      <c r="OP200"/>
      <c r="OQ200"/>
      <c r="OR200"/>
      <c r="OS200"/>
      <c r="OT200"/>
      <c r="OU200"/>
      <c r="OV200"/>
      <c r="OW200"/>
      <c r="OX200"/>
      <c r="OY200"/>
      <c r="OZ200"/>
      <c r="PA200"/>
      <c r="PB200"/>
      <c r="PC200"/>
      <c r="PD200"/>
      <c r="PE200"/>
      <c r="PF200"/>
      <c r="PG200"/>
      <c r="PH200"/>
      <c r="PI200"/>
      <c r="PJ200"/>
      <c r="PK200"/>
      <c r="PL200"/>
      <c r="PM200"/>
      <c r="PN200"/>
      <c r="PO200"/>
      <c r="PP200"/>
      <c r="PQ200"/>
      <c r="PR200"/>
      <c r="PS200"/>
      <c r="PT200"/>
      <c r="PU200"/>
      <c r="PV200"/>
      <c r="PW200"/>
      <c r="PX200"/>
      <c r="PY200"/>
      <c r="PZ200"/>
      <c r="QA200"/>
      <c r="QB200"/>
      <c r="QC200"/>
      <c r="QD200"/>
      <c r="QE200"/>
      <c r="QF200"/>
      <c r="QG200"/>
      <c r="QH200"/>
      <c r="QI200"/>
      <c r="QJ200"/>
      <c r="QK200"/>
      <c r="QL200"/>
      <c r="QM200"/>
      <c r="QN200"/>
      <c r="QO200"/>
      <c r="QP200"/>
      <c r="QQ200"/>
      <c r="QR200"/>
      <c r="QS200"/>
      <c r="QT200"/>
      <c r="QU200"/>
      <c r="QV200"/>
      <c r="QW200"/>
      <c r="QX200"/>
      <c r="QY200"/>
      <c r="QZ200"/>
      <c r="RA200"/>
      <c r="RB200"/>
      <c r="RC200"/>
      <c r="RD200"/>
      <c r="RE200"/>
      <c r="RF200"/>
      <c r="RG200"/>
      <c r="RH200"/>
      <c r="RI200"/>
      <c r="RJ200"/>
      <c r="RK200"/>
      <c r="RL200"/>
      <c r="RM200"/>
      <c r="RN200"/>
      <c r="RO200"/>
      <c r="RP200"/>
      <c r="RQ200"/>
      <c r="RR200"/>
      <c r="RS200"/>
      <c r="RT200"/>
      <c r="RU200"/>
      <c r="RV200"/>
      <c r="RW200"/>
      <c r="RX200"/>
      <c r="RY200"/>
      <c r="RZ200"/>
      <c r="SA200"/>
      <c r="SB200"/>
      <c r="SC200"/>
      <c r="SD200"/>
      <c r="SE200"/>
      <c r="SF200"/>
      <c r="SG200"/>
      <c r="SH200"/>
      <c r="SI200"/>
      <c r="SJ200"/>
      <c r="SK200"/>
      <c r="SL200"/>
      <c r="SM200"/>
      <c r="SN200"/>
      <c r="SO200"/>
      <c r="SP200"/>
    </row>
    <row r="201" spans="1:510" ht="16.5" customHeight="1" x14ac:dyDescent="0.2">
      <c r="A201" s="20">
        <v>1376</v>
      </c>
      <c r="B201" s="20" t="s">
        <v>74</v>
      </c>
      <c r="C201" s="20" t="s">
        <v>87</v>
      </c>
      <c r="D201" s="20" t="s">
        <v>45</v>
      </c>
      <c r="E201" s="20" t="s">
        <v>1345</v>
      </c>
      <c r="F201" s="22" t="s">
        <v>88</v>
      </c>
      <c r="G201" s="33" t="s">
        <v>96</v>
      </c>
      <c r="H201" s="20" t="s">
        <v>89</v>
      </c>
      <c r="I201" s="20" t="s">
        <v>27</v>
      </c>
      <c r="J201" s="22" t="s">
        <v>337</v>
      </c>
      <c r="K201" s="20">
        <v>20000</v>
      </c>
      <c r="L201" s="20" t="s">
        <v>338</v>
      </c>
      <c r="M201" s="20" t="s">
        <v>339</v>
      </c>
      <c r="N201" s="20" t="s">
        <v>340</v>
      </c>
      <c r="O201" s="20" t="s">
        <v>94</v>
      </c>
      <c r="P201" s="23">
        <v>2.0099999999999998</v>
      </c>
      <c r="Q201" s="24">
        <v>10</v>
      </c>
      <c r="R201" s="25">
        <v>45717</v>
      </c>
      <c r="S201" s="20" t="s">
        <v>83</v>
      </c>
      <c r="T201" s="23">
        <v>20070000000</v>
      </c>
      <c r="U201" s="27" t="s">
        <v>39</v>
      </c>
      <c r="V201" s="28" t="s">
        <v>40</v>
      </c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  <c r="AW201"/>
      <c r="AX201"/>
      <c r="AY201"/>
      <c r="AZ201"/>
      <c r="BA201"/>
      <c r="BB201"/>
      <c r="BC201"/>
      <c r="BD201"/>
      <c r="BE201"/>
      <c r="BF201"/>
      <c r="BG201"/>
      <c r="BH201"/>
      <c r="BI201"/>
      <c r="BJ201"/>
      <c r="BK201"/>
      <c r="BL201"/>
      <c r="BM201"/>
      <c r="BN201"/>
      <c r="BO201"/>
      <c r="BP201"/>
      <c r="BQ201"/>
      <c r="BR201"/>
      <c r="BS201"/>
      <c r="BT201"/>
      <c r="BU201"/>
      <c r="BV201"/>
      <c r="BW201"/>
      <c r="BX201"/>
      <c r="BY201"/>
      <c r="BZ201"/>
      <c r="CA201"/>
      <c r="CB201"/>
      <c r="CC201"/>
      <c r="CD201"/>
      <c r="CE201"/>
      <c r="CF201"/>
      <c r="CG201"/>
      <c r="CH201"/>
      <c r="CI201"/>
      <c r="CJ201"/>
      <c r="CK201"/>
      <c r="CL201"/>
      <c r="CM201"/>
      <c r="CN201"/>
      <c r="CO201"/>
      <c r="CP201"/>
      <c r="CQ201"/>
      <c r="CR201"/>
      <c r="CS201"/>
      <c r="CT201"/>
      <c r="CU201"/>
      <c r="CV201"/>
      <c r="CW201"/>
      <c r="CX201"/>
      <c r="CY201"/>
      <c r="CZ201"/>
      <c r="DA201"/>
      <c r="DB201"/>
      <c r="DC201"/>
      <c r="DD201"/>
      <c r="DE201"/>
      <c r="DF201"/>
      <c r="DG201"/>
      <c r="DH201"/>
      <c r="DI201"/>
      <c r="DJ201"/>
      <c r="DK201"/>
      <c r="DL201"/>
      <c r="DM201"/>
      <c r="DN201"/>
      <c r="DO201"/>
      <c r="DP201"/>
      <c r="DQ201"/>
      <c r="DR201"/>
      <c r="DS201"/>
      <c r="DT201"/>
      <c r="DU201"/>
      <c r="DV201"/>
      <c r="DW201"/>
      <c r="DX201"/>
      <c r="DY201"/>
      <c r="DZ201"/>
      <c r="EA201"/>
      <c r="EB201"/>
      <c r="EC201"/>
      <c r="ED201"/>
      <c r="EE201"/>
      <c r="EF201"/>
      <c r="EG201"/>
      <c r="EH201"/>
      <c r="EI201"/>
      <c r="EJ201"/>
      <c r="EK201"/>
      <c r="EL201"/>
      <c r="EM201"/>
      <c r="EN201"/>
      <c r="EO201"/>
      <c r="EP201"/>
      <c r="EQ201"/>
      <c r="ER201"/>
      <c r="ES201"/>
      <c r="ET201"/>
      <c r="EU201"/>
      <c r="EV201"/>
      <c r="EW201"/>
      <c r="EX201"/>
      <c r="EY201"/>
      <c r="EZ201"/>
      <c r="FA201"/>
      <c r="FB201"/>
      <c r="FC201"/>
      <c r="FD201"/>
      <c r="FE201"/>
      <c r="FF201"/>
      <c r="FG201"/>
      <c r="FH201"/>
      <c r="FI201"/>
      <c r="FJ201"/>
      <c r="FK201"/>
      <c r="FL201"/>
      <c r="FM201"/>
      <c r="FN201"/>
      <c r="FO201"/>
      <c r="FP201"/>
      <c r="FQ201"/>
      <c r="FR201"/>
      <c r="FS201"/>
      <c r="FT201"/>
      <c r="FU201"/>
      <c r="FV201"/>
      <c r="FW201"/>
      <c r="FX201"/>
      <c r="FY201"/>
      <c r="FZ201"/>
      <c r="GA201"/>
      <c r="GB201"/>
      <c r="GC201"/>
      <c r="GD201"/>
      <c r="GE201"/>
      <c r="GF201"/>
      <c r="GG201"/>
      <c r="GH201"/>
      <c r="GI201"/>
      <c r="GJ201"/>
      <c r="GK201"/>
      <c r="GL201"/>
      <c r="GM201"/>
      <c r="GN201"/>
      <c r="GO201"/>
      <c r="GP201"/>
      <c r="GQ201"/>
      <c r="GR201"/>
      <c r="GS201"/>
      <c r="GT201"/>
      <c r="GU201"/>
      <c r="GV201"/>
      <c r="GW201"/>
      <c r="GX201"/>
      <c r="GY201"/>
      <c r="GZ201"/>
      <c r="HA201"/>
      <c r="HB201"/>
      <c r="HC201"/>
      <c r="HD201"/>
      <c r="HE201"/>
      <c r="HF201"/>
      <c r="HG201"/>
      <c r="HH201"/>
      <c r="HI201"/>
      <c r="HJ201"/>
      <c r="HK201"/>
      <c r="HL201"/>
      <c r="HM201"/>
      <c r="HN201"/>
      <c r="HO201"/>
      <c r="HP201"/>
      <c r="HQ201"/>
      <c r="HR201"/>
      <c r="HS201"/>
      <c r="HT201"/>
      <c r="HU201"/>
      <c r="HV201"/>
      <c r="HW201"/>
      <c r="HX201"/>
      <c r="HY201"/>
      <c r="HZ201"/>
      <c r="IA201"/>
      <c r="IB201"/>
      <c r="IC201"/>
      <c r="ID201"/>
      <c r="IE201"/>
      <c r="IF201"/>
      <c r="IG201"/>
      <c r="IH201"/>
      <c r="II201"/>
      <c r="IJ201"/>
      <c r="IK201"/>
      <c r="IL201"/>
      <c r="IM201"/>
      <c r="IN201"/>
      <c r="IO201"/>
      <c r="IP201"/>
      <c r="IQ201"/>
      <c r="IR201"/>
      <c r="IS201"/>
      <c r="IT201"/>
      <c r="IU201"/>
      <c r="IV201"/>
      <c r="IW201"/>
      <c r="IX201"/>
      <c r="IY201"/>
      <c r="IZ201"/>
      <c r="JA201"/>
      <c r="JB201"/>
      <c r="JC201"/>
      <c r="JD201"/>
      <c r="JE201"/>
      <c r="JF201"/>
      <c r="JG201"/>
      <c r="JH201"/>
      <c r="JI201"/>
      <c r="JJ201"/>
      <c r="JK201"/>
      <c r="JL201"/>
      <c r="JM201"/>
      <c r="JN201"/>
      <c r="JO201"/>
      <c r="JP201"/>
      <c r="JQ201"/>
      <c r="JR201"/>
      <c r="JS201"/>
      <c r="JT201"/>
      <c r="JU201"/>
      <c r="JV201"/>
      <c r="JW201"/>
      <c r="JX201"/>
      <c r="JY201"/>
      <c r="JZ201"/>
      <c r="KA201"/>
      <c r="KB201"/>
      <c r="KC201"/>
      <c r="KD201"/>
      <c r="KE201"/>
      <c r="KF201"/>
      <c r="KG201"/>
      <c r="KH201"/>
      <c r="KI201"/>
      <c r="KJ201"/>
      <c r="KK201"/>
      <c r="KL201"/>
      <c r="KM201"/>
      <c r="KN201"/>
      <c r="KO201"/>
      <c r="KP201"/>
      <c r="KQ201"/>
      <c r="KR201"/>
      <c r="KS201"/>
      <c r="KT201"/>
      <c r="KU201"/>
      <c r="KV201"/>
      <c r="KW201"/>
      <c r="KX201"/>
      <c r="KY201"/>
      <c r="KZ201"/>
      <c r="LA201"/>
      <c r="LB201"/>
      <c r="LC201"/>
      <c r="LD201"/>
      <c r="LE201"/>
      <c r="LF201"/>
      <c r="LG201"/>
      <c r="LH201"/>
      <c r="LI201"/>
      <c r="LJ201"/>
      <c r="LK201"/>
      <c r="LL201"/>
      <c r="LM201"/>
      <c r="LN201"/>
      <c r="LO201"/>
      <c r="LP201"/>
      <c r="LQ201"/>
      <c r="LR201"/>
      <c r="LS201"/>
      <c r="LT201"/>
      <c r="LU201"/>
      <c r="LV201"/>
      <c r="LW201"/>
      <c r="LX201"/>
      <c r="LY201"/>
      <c r="LZ201"/>
      <c r="MA201"/>
      <c r="MB201"/>
      <c r="MC201"/>
      <c r="MD201"/>
      <c r="ME201"/>
      <c r="MF201"/>
      <c r="MG201"/>
      <c r="MH201"/>
      <c r="MI201"/>
      <c r="MJ201"/>
      <c r="MK201"/>
      <c r="ML201"/>
      <c r="MM201"/>
      <c r="MN201"/>
      <c r="MO201"/>
      <c r="MP201"/>
      <c r="MQ201"/>
      <c r="MR201"/>
      <c r="MS201"/>
      <c r="MT201"/>
      <c r="MU201"/>
      <c r="MV201"/>
      <c r="MW201"/>
      <c r="MX201"/>
      <c r="MY201"/>
      <c r="MZ201"/>
      <c r="NA201"/>
      <c r="NB201"/>
      <c r="NC201"/>
      <c r="ND201"/>
      <c r="NE201"/>
      <c r="NF201"/>
      <c r="NG201"/>
      <c r="NH201"/>
      <c r="NI201"/>
      <c r="NJ201"/>
      <c r="NK201"/>
      <c r="NL201"/>
      <c r="NM201"/>
      <c r="NN201"/>
      <c r="NO201"/>
      <c r="NP201"/>
      <c r="NQ201"/>
      <c r="NR201"/>
      <c r="NS201"/>
      <c r="NT201"/>
      <c r="NU201"/>
      <c r="NV201"/>
      <c r="NW201"/>
      <c r="NX201"/>
      <c r="NY201"/>
      <c r="NZ201"/>
      <c r="OA201"/>
      <c r="OB201"/>
      <c r="OC201"/>
      <c r="OD201"/>
      <c r="OE201"/>
      <c r="OF201"/>
      <c r="OG201"/>
      <c r="OH201"/>
      <c r="OI201"/>
      <c r="OJ201"/>
      <c r="OK201"/>
      <c r="OL201"/>
      <c r="OM201"/>
      <c r="ON201"/>
      <c r="OO201"/>
      <c r="OP201"/>
      <c r="OQ201"/>
      <c r="OR201"/>
      <c r="OS201"/>
      <c r="OT201"/>
      <c r="OU201"/>
      <c r="OV201"/>
      <c r="OW201"/>
      <c r="OX201"/>
      <c r="OY201"/>
      <c r="OZ201"/>
      <c r="PA201"/>
      <c r="PB201"/>
      <c r="PC201"/>
      <c r="PD201"/>
      <c r="PE201"/>
      <c r="PF201"/>
      <c r="PG201"/>
      <c r="PH201"/>
      <c r="PI201"/>
      <c r="PJ201"/>
      <c r="PK201"/>
      <c r="PL201"/>
      <c r="PM201"/>
      <c r="PN201"/>
      <c r="PO201"/>
      <c r="PP201"/>
      <c r="PQ201"/>
      <c r="PR201"/>
      <c r="PS201"/>
      <c r="PT201"/>
      <c r="PU201"/>
      <c r="PV201"/>
      <c r="PW201"/>
      <c r="PX201"/>
      <c r="PY201"/>
      <c r="PZ201"/>
      <c r="QA201"/>
      <c r="QB201"/>
      <c r="QC201"/>
      <c r="QD201"/>
      <c r="QE201"/>
      <c r="QF201"/>
      <c r="QG201"/>
      <c r="QH201"/>
      <c r="QI201"/>
      <c r="QJ201"/>
      <c r="QK201"/>
      <c r="QL201"/>
      <c r="QM201"/>
      <c r="QN201"/>
      <c r="QO201"/>
      <c r="QP201"/>
      <c r="QQ201"/>
      <c r="QR201"/>
      <c r="QS201"/>
      <c r="QT201"/>
      <c r="QU201"/>
      <c r="QV201"/>
      <c r="QW201"/>
      <c r="QX201"/>
      <c r="QY201"/>
      <c r="QZ201"/>
      <c r="RA201"/>
      <c r="RB201"/>
      <c r="RC201"/>
      <c r="RD201"/>
      <c r="RE201"/>
      <c r="RF201"/>
      <c r="RG201"/>
      <c r="RH201"/>
      <c r="RI201"/>
      <c r="RJ201"/>
      <c r="RK201"/>
      <c r="RL201"/>
      <c r="RM201"/>
      <c r="RN201"/>
      <c r="RO201"/>
      <c r="RP201"/>
      <c r="RQ201"/>
      <c r="RR201"/>
      <c r="RS201"/>
      <c r="RT201"/>
      <c r="RU201"/>
      <c r="RV201"/>
      <c r="RW201"/>
      <c r="RX201"/>
      <c r="RY201"/>
      <c r="RZ201"/>
      <c r="SA201"/>
      <c r="SB201"/>
      <c r="SC201"/>
      <c r="SD201"/>
      <c r="SE201"/>
      <c r="SF201"/>
      <c r="SG201"/>
      <c r="SH201"/>
      <c r="SI201"/>
      <c r="SJ201"/>
      <c r="SK201"/>
      <c r="SL201"/>
      <c r="SM201"/>
      <c r="SN201"/>
      <c r="SO201"/>
      <c r="SP201"/>
    </row>
    <row r="202" spans="1:510" ht="16.5" customHeight="1" x14ac:dyDescent="0.2">
      <c r="A202" s="20">
        <v>1377</v>
      </c>
      <c r="B202" s="20" t="s">
        <v>74</v>
      </c>
      <c r="C202" s="20" t="s">
        <v>87</v>
      </c>
      <c r="D202" s="20" t="s">
        <v>30</v>
      </c>
      <c r="E202" s="20" t="s">
        <v>1345</v>
      </c>
      <c r="F202" s="22" t="s">
        <v>88</v>
      </c>
      <c r="G202" s="33" t="s">
        <v>96</v>
      </c>
      <c r="H202" s="20" t="s">
        <v>89</v>
      </c>
      <c r="I202" s="20" t="s">
        <v>27</v>
      </c>
      <c r="J202" s="22" t="s">
        <v>341</v>
      </c>
      <c r="K202" s="20">
        <v>1</v>
      </c>
      <c r="L202" s="20" t="s">
        <v>91</v>
      </c>
      <c r="M202" s="20" t="s">
        <v>342</v>
      </c>
      <c r="N202" s="20" t="s">
        <v>93</v>
      </c>
      <c r="O202" s="20">
        <v>0.4</v>
      </c>
      <c r="P202" s="23" t="s">
        <v>94</v>
      </c>
      <c r="Q202" s="24">
        <v>1</v>
      </c>
      <c r="R202" s="25">
        <v>45717</v>
      </c>
      <c r="S202" s="20" t="s">
        <v>83</v>
      </c>
      <c r="T202" s="23">
        <v>400000000</v>
      </c>
      <c r="U202" s="27" t="s">
        <v>39</v>
      </c>
      <c r="V202" s="28" t="s">
        <v>40</v>
      </c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  <c r="AT202"/>
      <c r="AU202"/>
      <c r="AV202"/>
      <c r="AW202"/>
      <c r="AX202"/>
      <c r="AY202"/>
      <c r="AZ202"/>
      <c r="BA202"/>
      <c r="BB202"/>
      <c r="BC202"/>
      <c r="BD202"/>
      <c r="BE202"/>
      <c r="BF202"/>
      <c r="BG202"/>
      <c r="BH202"/>
      <c r="BI202"/>
      <c r="BJ202"/>
      <c r="BK202"/>
      <c r="BL202"/>
      <c r="BM202"/>
      <c r="BN202"/>
      <c r="BO202"/>
      <c r="BP202"/>
      <c r="BQ202"/>
      <c r="BR202"/>
      <c r="BS202"/>
      <c r="BT202"/>
      <c r="BU202"/>
      <c r="BV202"/>
      <c r="BW202"/>
      <c r="BX202"/>
      <c r="BY202"/>
      <c r="BZ202"/>
      <c r="CA202"/>
      <c r="CB202"/>
      <c r="CC202"/>
      <c r="CD202"/>
      <c r="CE202"/>
      <c r="CF202"/>
      <c r="CG202"/>
      <c r="CH202"/>
      <c r="CI202"/>
      <c r="CJ202"/>
      <c r="CK202"/>
      <c r="CL202"/>
      <c r="CM202"/>
      <c r="CN202"/>
      <c r="CO202"/>
      <c r="CP202"/>
      <c r="CQ202"/>
      <c r="CR202"/>
      <c r="CS202"/>
      <c r="CT202"/>
      <c r="CU202"/>
      <c r="CV202"/>
      <c r="CW202"/>
      <c r="CX202"/>
      <c r="CY202"/>
      <c r="CZ202"/>
      <c r="DA202"/>
      <c r="DB202"/>
      <c r="DC202"/>
      <c r="DD202"/>
      <c r="DE202"/>
      <c r="DF202"/>
      <c r="DG202"/>
      <c r="DH202"/>
      <c r="DI202"/>
      <c r="DJ202"/>
      <c r="DK202"/>
      <c r="DL202"/>
      <c r="DM202"/>
      <c r="DN202"/>
      <c r="DO202"/>
      <c r="DP202"/>
      <c r="DQ202"/>
      <c r="DR202"/>
      <c r="DS202"/>
      <c r="DT202"/>
      <c r="DU202"/>
      <c r="DV202"/>
      <c r="DW202"/>
      <c r="DX202"/>
      <c r="DY202"/>
      <c r="DZ202"/>
      <c r="EA202"/>
      <c r="EB202"/>
      <c r="EC202"/>
      <c r="ED202"/>
      <c r="EE202"/>
      <c r="EF202"/>
      <c r="EG202"/>
      <c r="EH202"/>
      <c r="EI202"/>
      <c r="EJ202"/>
      <c r="EK202"/>
      <c r="EL202"/>
      <c r="EM202"/>
      <c r="EN202"/>
      <c r="EO202"/>
      <c r="EP202"/>
      <c r="EQ202"/>
      <c r="ER202"/>
      <c r="ES202"/>
      <c r="ET202"/>
      <c r="EU202"/>
      <c r="EV202"/>
      <c r="EW202"/>
      <c r="EX202"/>
      <c r="EY202"/>
      <c r="EZ202"/>
      <c r="FA202"/>
      <c r="FB202"/>
      <c r="FC202"/>
      <c r="FD202"/>
      <c r="FE202"/>
      <c r="FF202"/>
      <c r="FG202"/>
      <c r="FH202"/>
      <c r="FI202"/>
      <c r="FJ202"/>
      <c r="FK202"/>
      <c r="FL202"/>
      <c r="FM202"/>
      <c r="FN202"/>
      <c r="FO202"/>
      <c r="FP202"/>
      <c r="FQ202"/>
      <c r="FR202"/>
      <c r="FS202"/>
      <c r="FT202"/>
      <c r="FU202"/>
      <c r="FV202"/>
      <c r="FW202"/>
      <c r="FX202"/>
      <c r="FY202"/>
      <c r="FZ202"/>
      <c r="GA202"/>
      <c r="GB202"/>
      <c r="GC202"/>
      <c r="GD202"/>
      <c r="GE202"/>
      <c r="GF202"/>
      <c r="GG202"/>
      <c r="GH202"/>
      <c r="GI202"/>
      <c r="GJ202"/>
      <c r="GK202"/>
      <c r="GL202"/>
      <c r="GM202"/>
      <c r="GN202"/>
      <c r="GO202"/>
      <c r="GP202"/>
      <c r="GQ202"/>
      <c r="GR202"/>
      <c r="GS202"/>
      <c r="GT202"/>
      <c r="GU202"/>
      <c r="GV202"/>
      <c r="GW202"/>
      <c r="GX202"/>
      <c r="GY202"/>
      <c r="GZ202"/>
      <c r="HA202"/>
      <c r="HB202"/>
      <c r="HC202"/>
      <c r="HD202"/>
      <c r="HE202"/>
      <c r="HF202"/>
      <c r="HG202"/>
      <c r="HH202"/>
      <c r="HI202"/>
      <c r="HJ202"/>
      <c r="HK202"/>
      <c r="HL202"/>
      <c r="HM202"/>
      <c r="HN202"/>
      <c r="HO202"/>
      <c r="HP202"/>
      <c r="HQ202"/>
      <c r="HR202"/>
      <c r="HS202"/>
      <c r="HT202"/>
      <c r="HU202"/>
      <c r="HV202"/>
      <c r="HW202"/>
      <c r="HX202"/>
      <c r="HY202"/>
      <c r="HZ202"/>
      <c r="IA202"/>
      <c r="IB202"/>
      <c r="IC202"/>
      <c r="ID202"/>
      <c r="IE202"/>
      <c r="IF202"/>
      <c r="IG202"/>
      <c r="IH202"/>
      <c r="II202"/>
      <c r="IJ202"/>
      <c r="IK202"/>
      <c r="IL202"/>
      <c r="IM202"/>
      <c r="IN202"/>
      <c r="IO202"/>
      <c r="IP202"/>
      <c r="IQ202"/>
      <c r="IR202"/>
      <c r="IS202"/>
      <c r="IT202"/>
      <c r="IU202"/>
      <c r="IV202"/>
      <c r="IW202"/>
      <c r="IX202"/>
      <c r="IY202"/>
      <c r="IZ202"/>
      <c r="JA202"/>
      <c r="JB202"/>
      <c r="JC202"/>
      <c r="JD202"/>
      <c r="JE202"/>
      <c r="JF202"/>
      <c r="JG202"/>
      <c r="JH202"/>
      <c r="JI202"/>
      <c r="JJ202"/>
      <c r="JK202"/>
      <c r="JL202"/>
      <c r="JM202"/>
      <c r="JN202"/>
      <c r="JO202"/>
      <c r="JP202"/>
      <c r="JQ202"/>
      <c r="JR202"/>
      <c r="JS202"/>
      <c r="JT202"/>
      <c r="JU202"/>
      <c r="JV202"/>
      <c r="JW202"/>
      <c r="JX202"/>
      <c r="JY202"/>
      <c r="JZ202"/>
      <c r="KA202"/>
      <c r="KB202"/>
      <c r="KC202"/>
      <c r="KD202"/>
      <c r="KE202"/>
      <c r="KF202"/>
      <c r="KG202"/>
      <c r="KH202"/>
      <c r="KI202"/>
      <c r="KJ202"/>
      <c r="KK202"/>
      <c r="KL202"/>
      <c r="KM202"/>
      <c r="KN202"/>
      <c r="KO202"/>
      <c r="KP202"/>
      <c r="KQ202"/>
      <c r="KR202"/>
      <c r="KS202"/>
      <c r="KT202"/>
      <c r="KU202"/>
      <c r="KV202"/>
      <c r="KW202"/>
      <c r="KX202"/>
      <c r="KY202"/>
      <c r="KZ202"/>
      <c r="LA202"/>
      <c r="LB202"/>
      <c r="LC202"/>
      <c r="LD202"/>
      <c r="LE202"/>
      <c r="LF202"/>
      <c r="LG202"/>
      <c r="LH202"/>
      <c r="LI202"/>
      <c r="LJ202"/>
      <c r="LK202"/>
      <c r="LL202"/>
      <c r="LM202"/>
      <c r="LN202"/>
      <c r="LO202"/>
      <c r="LP202"/>
      <c r="LQ202"/>
      <c r="LR202"/>
      <c r="LS202"/>
      <c r="LT202"/>
      <c r="LU202"/>
      <c r="LV202"/>
      <c r="LW202"/>
      <c r="LX202"/>
      <c r="LY202"/>
      <c r="LZ202"/>
      <c r="MA202"/>
      <c r="MB202"/>
      <c r="MC202"/>
      <c r="MD202"/>
      <c r="ME202"/>
      <c r="MF202"/>
      <c r="MG202"/>
      <c r="MH202"/>
      <c r="MI202"/>
      <c r="MJ202"/>
      <c r="MK202"/>
      <c r="ML202"/>
      <c r="MM202"/>
      <c r="MN202"/>
      <c r="MO202"/>
      <c r="MP202"/>
      <c r="MQ202"/>
      <c r="MR202"/>
      <c r="MS202"/>
      <c r="MT202"/>
      <c r="MU202"/>
      <c r="MV202"/>
      <c r="MW202"/>
      <c r="MX202"/>
      <c r="MY202"/>
      <c r="MZ202"/>
      <c r="NA202"/>
      <c r="NB202"/>
      <c r="NC202"/>
      <c r="ND202"/>
      <c r="NE202"/>
      <c r="NF202"/>
      <c r="NG202"/>
      <c r="NH202"/>
      <c r="NI202"/>
      <c r="NJ202"/>
      <c r="NK202"/>
      <c r="NL202"/>
      <c r="NM202"/>
      <c r="NN202"/>
      <c r="NO202"/>
      <c r="NP202"/>
      <c r="NQ202"/>
      <c r="NR202"/>
      <c r="NS202"/>
      <c r="NT202"/>
      <c r="NU202"/>
      <c r="NV202"/>
      <c r="NW202"/>
      <c r="NX202"/>
      <c r="NY202"/>
      <c r="NZ202"/>
      <c r="OA202"/>
      <c r="OB202"/>
      <c r="OC202"/>
      <c r="OD202"/>
      <c r="OE202"/>
      <c r="OF202"/>
      <c r="OG202"/>
      <c r="OH202"/>
      <c r="OI202"/>
      <c r="OJ202"/>
      <c r="OK202"/>
      <c r="OL202"/>
      <c r="OM202"/>
      <c r="ON202"/>
      <c r="OO202"/>
      <c r="OP202"/>
      <c r="OQ202"/>
      <c r="OR202"/>
      <c r="OS202"/>
      <c r="OT202"/>
      <c r="OU202"/>
      <c r="OV202"/>
      <c r="OW202"/>
      <c r="OX202"/>
      <c r="OY202"/>
      <c r="OZ202"/>
      <c r="PA202"/>
      <c r="PB202"/>
      <c r="PC202"/>
      <c r="PD202"/>
      <c r="PE202"/>
      <c r="PF202"/>
      <c r="PG202"/>
      <c r="PH202"/>
      <c r="PI202"/>
      <c r="PJ202"/>
      <c r="PK202"/>
      <c r="PL202"/>
      <c r="PM202"/>
      <c r="PN202"/>
      <c r="PO202"/>
      <c r="PP202"/>
      <c r="PQ202"/>
      <c r="PR202"/>
      <c r="PS202"/>
      <c r="PT202"/>
      <c r="PU202"/>
      <c r="PV202"/>
      <c r="PW202"/>
      <c r="PX202"/>
      <c r="PY202"/>
      <c r="PZ202"/>
      <c r="QA202"/>
      <c r="QB202"/>
      <c r="QC202"/>
      <c r="QD202"/>
      <c r="QE202"/>
      <c r="QF202"/>
      <c r="QG202"/>
      <c r="QH202"/>
      <c r="QI202"/>
      <c r="QJ202"/>
      <c r="QK202"/>
      <c r="QL202"/>
      <c r="QM202"/>
      <c r="QN202"/>
      <c r="QO202"/>
      <c r="QP202"/>
      <c r="QQ202"/>
      <c r="QR202"/>
      <c r="QS202"/>
      <c r="QT202"/>
      <c r="QU202"/>
      <c r="QV202"/>
      <c r="QW202"/>
      <c r="QX202"/>
      <c r="QY202"/>
      <c r="QZ202"/>
      <c r="RA202"/>
      <c r="RB202"/>
      <c r="RC202"/>
      <c r="RD202"/>
      <c r="RE202"/>
      <c r="RF202"/>
      <c r="RG202"/>
      <c r="RH202"/>
      <c r="RI202"/>
      <c r="RJ202"/>
      <c r="RK202"/>
      <c r="RL202"/>
      <c r="RM202"/>
      <c r="RN202"/>
      <c r="RO202"/>
      <c r="RP202"/>
      <c r="RQ202"/>
      <c r="RR202"/>
      <c r="RS202"/>
      <c r="RT202"/>
      <c r="RU202"/>
      <c r="RV202"/>
      <c r="RW202"/>
      <c r="RX202"/>
      <c r="RY202"/>
      <c r="RZ202"/>
      <c r="SA202"/>
      <c r="SB202"/>
      <c r="SC202"/>
      <c r="SD202"/>
      <c r="SE202"/>
      <c r="SF202"/>
      <c r="SG202"/>
      <c r="SH202"/>
      <c r="SI202"/>
      <c r="SJ202"/>
      <c r="SK202"/>
      <c r="SL202"/>
      <c r="SM202"/>
      <c r="SN202"/>
      <c r="SO202"/>
      <c r="SP202"/>
    </row>
    <row r="203" spans="1:510" ht="16.5" customHeight="1" x14ac:dyDescent="0.2">
      <c r="A203" s="20">
        <v>1378</v>
      </c>
      <c r="B203" s="20" t="s">
        <v>74</v>
      </c>
      <c r="C203" s="20" t="s">
        <v>87</v>
      </c>
      <c r="D203" s="20" t="s">
        <v>30</v>
      </c>
      <c r="E203" s="20" t="s">
        <v>1345</v>
      </c>
      <c r="F203" s="22" t="s">
        <v>88</v>
      </c>
      <c r="G203" s="33" t="s">
        <v>96</v>
      </c>
      <c r="H203" s="20" t="s">
        <v>89</v>
      </c>
      <c r="I203" s="20" t="s">
        <v>27</v>
      </c>
      <c r="J203" s="22" t="s">
        <v>343</v>
      </c>
      <c r="K203" s="20">
        <v>1</v>
      </c>
      <c r="L203" s="20" t="s">
        <v>91</v>
      </c>
      <c r="M203" s="20" t="s">
        <v>92</v>
      </c>
      <c r="N203" s="20" t="s">
        <v>93</v>
      </c>
      <c r="O203" s="20">
        <v>0.93</v>
      </c>
      <c r="P203" s="23" t="s">
        <v>94</v>
      </c>
      <c r="Q203" s="24">
        <v>1</v>
      </c>
      <c r="R203" s="25">
        <v>45717</v>
      </c>
      <c r="S203" s="20" t="s">
        <v>83</v>
      </c>
      <c r="T203" s="23">
        <v>930000000</v>
      </c>
      <c r="U203" s="27" t="s">
        <v>39</v>
      </c>
      <c r="V203" s="28" t="s">
        <v>40</v>
      </c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  <c r="AU203"/>
      <c r="AV203"/>
      <c r="AW203"/>
      <c r="AX203"/>
      <c r="AY203"/>
      <c r="AZ203"/>
      <c r="BA203"/>
      <c r="BB203"/>
      <c r="BC203"/>
      <c r="BD203"/>
      <c r="BE203"/>
      <c r="BF203"/>
      <c r="BG203"/>
      <c r="BH203"/>
      <c r="BI203"/>
      <c r="BJ203"/>
      <c r="BK203"/>
      <c r="BL203"/>
      <c r="BM203"/>
      <c r="BN203"/>
      <c r="BO203"/>
      <c r="BP203"/>
      <c r="BQ203"/>
      <c r="BR203"/>
      <c r="BS203"/>
      <c r="BT203"/>
      <c r="BU203"/>
      <c r="BV203"/>
      <c r="BW203"/>
      <c r="BX203"/>
      <c r="BY203"/>
      <c r="BZ203"/>
      <c r="CA203"/>
      <c r="CB203"/>
      <c r="CC203"/>
      <c r="CD203"/>
      <c r="CE203"/>
      <c r="CF203"/>
      <c r="CG203"/>
      <c r="CH203"/>
      <c r="CI203"/>
      <c r="CJ203"/>
      <c r="CK203"/>
      <c r="CL203"/>
      <c r="CM203"/>
      <c r="CN203"/>
      <c r="CO203"/>
      <c r="CP203"/>
      <c r="CQ203"/>
      <c r="CR203"/>
      <c r="CS203"/>
      <c r="CT203"/>
      <c r="CU203"/>
      <c r="CV203"/>
      <c r="CW203"/>
      <c r="CX203"/>
      <c r="CY203"/>
      <c r="CZ203"/>
      <c r="DA203"/>
      <c r="DB203"/>
      <c r="DC203"/>
      <c r="DD203"/>
      <c r="DE203"/>
      <c r="DF203"/>
      <c r="DG203"/>
      <c r="DH203"/>
      <c r="DI203"/>
      <c r="DJ203"/>
      <c r="DK203"/>
      <c r="DL203"/>
      <c r="DM203"/>
      <c r="DN203"/>
      <c r="DO203"/>
      <c r="DP203"/>
      <c r="DQ203"/>
      <c r="DR203"/>
      <c r="DS203"/>
      <c r="DT203"/>
      <c r="DU203"/>
      <c r="DV203"/>
      <c r="DW203"/>
      <c r="DX203"/>
      <c r="DY203"/>
      <c r="DZ203"/>
      <c r="EA203"/>
      <c r="EB203"/>
      <c r="EC203"/>
      <c r="ED203"/>
      <c r="EE203"/>
      <c r="EF203"/>
      <c r="EG203"/>
      <c r="EH203"/>
      <c r="EI203"/>
      <c r="EJ203"/>
      <c r="EK203"/>
      <c r="EL203"/>
      <c r="EM203"/>
      <c r="EN203"/>
      <c r="EO203"/>
      <c r="EP203"/>
      <c r="EQ203"/>
      <c r="ER203"/>
      <c r="ES203"/>
      <c r="ET203"/>
      <c r="EU203"/>
      <c r="EV203"/>
      <c r="EW203"/>
      <c r="EX203"/>
      <c r="EY203"/>
      <c r="EZ203"/>
      <c r="FA203"/>
      <c r="FB203"/>
      <c r="FC203"/>
      <c r="FD203"/>
      <c r="FE203"/>
      <c r="FF203"/>
      <c r="FG203"/>
      <c r="FH203"/>
      <c r="FI203"/>
      <c r="FJ203"/>
      <c r="FK203"/>
      <c r="FL203"/>
      <c r="FM203"/>
      <c r="FN203"/>
      <c r="FO203"/>
      <c r="FP203"/>
      <c r="FQ203"/>
      <c r="FR203"/>
      <c r="FS203"/>
      <c r="FT203"/>
      <c r="FU203"/>
      <c r="FV203"/>
      <c r="FW203"/>
      <c r="FX203"/>
      <c r="FY203"/>
      <c r="FZ203"/>
      <c r="GA203"/>
      <c r="GB203"/>
      <c r="GC203"/>
      <c r="GD203"/>
      <c r="GE203"/>
      <c r="GF203"/>
      <c r="GG203"/>
      <c r="GH203"/>
      <c r="GI203"/>
      <c r="GJ203"/>
      <c r="GK203"/>
      <c r="GL203"/>
      <c r="GM203"/>
      <c r="GN203"/>
      <c r="GO203"/>
      <c r="GP203"/>
      <c r="GQ203"/>
      <c r="GR203"/>
      <c r="GS203"/>
      <c r="GT203"/>
      <c r="GU203"/>
      <c r="GV203"/>
      <c r="GW203"/>
      <c r="GX203"/>
      <c r="GY203"/>
      <c r="GZ203"/>
      <c r="HA203"/>
      <c r="HB203"/>
      <c r="HC203"/>
      <c r="HD203"/>
      <c r="HE203"/>
      <c r="HF203"/>
      <c r="HG203"/>
      <c r="HH203"/>
      <c r="HI203"/>
      <c r="HJ203"/>
      <c r="HK203"/>
      <c r="HL203"/>
      <c r="HM203"/>
      <c r="HN203"/>
      <c r="HO203"/>
      <c r="HP203"/>
      <c r="HQ203"/>
      <c r="HR203"/>
      <c r="HS203"/>
      <c r="HT203"/>
      <c r="HU203"/>
      <c r="HV203"/>
      <c r="HW203"/>
      <c r="HX203"/>
      <c r="HY203"/>
      <c r="HZ203"/>
      <c r="IA203"/>
      <c r="IB203"/>
      <c r="IC203"/>
      <c r="ID203"/>
      <c r="IE203"/>
      <c r="IF203"/>
      <c r="IG203"/>
      <c r="IH203"/>
      <c r="II203"/>
      <c r="IJ203"/>
      <c r="IK203"/>
      <c r="IL203"/>
      <c r="IM203"/>
      <c r="IN203"/>
      <c r="IO203"/>
      <c r="IP203"/>
      <c r="IQ203"/>
      <c r="IR203"/>
      <c r="IS203"/>
      <c r="IT203"/>
      <c r="IU203"/>
      <c r="IV203"/>
      <c r="IW203"/>
      <c r="IX203"/>
      <c r="IY203"/>
      <c r="IZ203"/>
      <c r="JA203"/>
      <c r="JB203"/>
      <c r="JC203"/>
      <c r="JD203"/>
      <c r="JE203"/>
      <c r="JF203"/>
      <c r="JG203"/>
      <c r="JH203"/>
      <c r="JI203"/>
      <c r="JJ203"/>
      <c r="JK203"/>
      <c r="JL203"/>
      <c r="JM203"/>
      <c r="JN203"/>
      <c r="JO203"/>
      <c r="JP203"/>
      <c r="JQ203"/>
      <c r="JR203"/>
      <c r="JS203"/>
      <c r="JT203"/>
      <c r="JU203"/>
      <c r="JV203"/>
      <c r="JW203"/>
      <c r="JX203"/>
      <c r="JY203"/>
      <c r="JZ203"/>
      <c r="KA203"/>
      <c r="KB203"/>
      <c r="KC203"/>
      <c r="KD203"/>
      <c r="KE203"/>
      <c r="KF203"/>
      <c r="KG203"/>
      <c r="KH203"/>
      <c r="KI203"/>
      <c r="KJ203"/>
      <c r="KK203"/>
      <c r="KL203"/>
      <c r="KM203"/>
      <c r="KN203"/>
      <c r="KO203"/>
      <c r="KP203"/>
      <c r="KQ203"/>
      <c r="KR203"/>
      <c r="KS203"/>
      <c r="KT203"/>
      <c r="KU203"/>
      <c r="KV203"/>
      <c r="KW203"/>
      <c r="KX203"/>
      <c r="KY203"/>
      <c r="KZ203"/>
      <c r="LA203"/>
      <c r="LB203"/>
      <c r="LC203"/>
      <c r="LD203"/>
      <c r="LE203"/>
      <c r="LF203"/>
      <c r="LG203"/>
      <c r="LH203"/>
      <c r="LI203"/>
      <c r="LJ203"/>
      <c r="LK203"/>
      <c r="LL203"/>
      <c r="LM203"/>
      <c r="LN203"/>
      <c r="LO203"/>
      <c r="LP203"/>
      <c r="LQ203"/>
      <c r="LR203"/>
      <c r="LS203"/>
      <c r="LT203"/>
      <c r="LU203"/>
      <c r="LV203"/>
      <c r="LW203"/>
      <c r="LX203"/>
      <c r="LY203"/>
      <c r="LZ203"/>
      <c r="MA203"/>
      <c r="MB203"/>
      <c r="MC203"/>
      <c r="MD203"/>
      <c r="ME203"/>
      <c r="MF203"/>
      <c r="MG203"/>
      <c r="MH203"/>
      <c r="MI203"/>
      <c r="MJ203"/>
      <c r="MK203"/>
      <c r="ML203"/>
      <c r="MM203"/>
      <c r="MN203"/>
      <c r="MO203"/>
      <c r="MP203"/>
      <c r="MQ203"/>
      <c r="MR203"/>
      <c r="MS203"/>
      <c r="MT203"/>
      <c r="MU203"/>
      <c r="MV203"/>
      <c r="MW203"/>
      <c r="MX203"/>
      <c r="MY203"/>
      <c r="MZ203"/>
      <c r="NA203"/>
      <c r="NB203"/>
      <c r="NC203"/>
      <c r="ND203"/>
      <c r="NE203"/>
      <c r="NF203"/>
      <c r="NG203"/>
      <c r="NH203"/>
      <c r="NI203"/>
      <c r="NJ203"/>
      <c r="NK203"/>
      <c r="NL203"/>
      <c r="NM203"/>
      <c r="NN203"/>
      <c r="NO203"/>
      <c r="NP203"/>
      <c r="NQ203"/>
      <c r="NR203"/>
      <c r="NS203"/>
      <c r="NT203"/>
      <c r="NU203"/>
      <c r="NV203"/>
      <c r="NW203"/>
      <c r="NX203"/>
      <c r="NY203"/>
      <c r="NZ203"/>
      <c r="OA203"/>
      <c r="OB203"/>
      <c r="OC203"/>
      <c r="OD203"/>
      <c r="OE203"/>
      <c r="OF203"/>
      <c r="OG203"/>
      <c r="OH203"/>
      <c r="OI203"/>
      <c r="OJ203"/>
      <c r="OK203"/>
      <c r="OL203"/>
      <c r="OM203"/>
      <c r="ON203"/>
      <c r="OO203"/>
      <c r="OP203"/>
      <c r="OQ203"/>
      <c r="OR203"/>
      <c r="OS203"/>
      <c r="OT203"/>
      <c r="OU203"/>
      <c r="OV203"/>
      <c r="OW203"/>
      <c r="OX203"/>
      <c r="OY203"/>
      <c r="OZ203"/>
      <c r="PA203"/>
      <c r="PB203"/>
      <c r="PC203"/>
      <c r="PD203"/>
      <c r="PE203"/>
      <c r="PF203"/>
      <c r="PG203"/>
      <c r="PH203"/>
      <c r="PI203"/>
      <c r="PJ203"/>
      <c r="PK203"/>
      <c r="PL203"/>
      <c r="PM203"/>
      <c r="PN203"/>
      <c r="PO203"/>
      <c r="PP203"/>
      <c r="PQ203"/>
      <c r="PR203"/>
      <c r="PS203"/>
      <c r="PT203"/>
      <c r="PU203"/>
      <c r="PV203"/>
      <c r="PW203"/>
      <c r="PX203"/>
      <c r="PY203"/>
      <c r="PZ203"/>
      <c r="QA203"/>
      <c r="QB203"/>
      <c r="QC203"/>
      <c r="QD203"/>
      <c r="QE203"/>
      <c r="QF203"/>
      <c r="QG203"/>
      <c r="QH203"/>
      <c r="QI203"/>
      <c r="QJ203"/>
      <c r="QK203"/>
      <c r="QL203"/>
      <c r="QM203"/>
      <c r="QN203"/>
      <c r="QO203"/>
      <c r="QP203"/>
      <c r="QQ203"/>
      <c r="QR203"/>
      <c r="QS203"/>
      <c r="QT203"/>
      <c r="QU203"/>
      <c r="QV203"/>
      <c r="QW203"/>
      <c r="QX203"/>
      <c r="QY203"/>
      <c r="QZ203"/>
      <c r="RA203"/>
      <c r="RB203"/>
      <c r="RC203"/>
      <c r="RD203"/>
      <c r="RE203"/>
      <c r="RF203"/>
      <c r="RG203"/>
      <c r="RH203"/>
      <c r="RI203"/>
      <c r="RJ203"/>
      <c r="RK203"/>
      <c r="RL203"/>
      <c r="RM203"/>
      <c r="RN203"/>
      <c r="RO203"/>
      <c r="RP203"/>
      <c r="RQ203"/>
      <c r="RR203"/>
      <c r="RS203"/>
      <c r="RT203"/>
      <c r="RU203"/>
      <c r="RV203"/>
      <c r="RW203"/>
      <c r="RX203"/>
      <c r="RY203"/>
      <c r="RZ203"/>
      <c r="SA203"/>
      <c r="SB203"/>
      <c r="SC203"/>
      <c r="SD203"/>
      <c r="SE203"/>
      <c r="SF203"/>
      <c r="SG203"/>
      <c r="SH203"/>
      <c r="SI203"/>
      <c r="SJ203"/>
      <c r="SK203"/>
      <c r="SL203"/>
      <c r="SM203"/>
      <c r="SN203"/>
      <c r="SO203"/>
      <c r="SP203"/>
    </row>
    <row r="204" spans="1:510" ht="16.5" customHeight="1" x14ac:dyDescent="0.2">
      <c r="A204" s="20">
        <v>1379</v>
      </c>
      <c r="B204" s="20" t="s">
        <v>74</v>
      </c>
      <c r="C204" s="20" t="s">
        <v>87</v>
      </c>
      <c r="D204" s="20" t="s">
        <v>30</v>
      </c>
      <c r="E204" s="20" t="s">
        <v>1345</v>
      </c>
      <c r="F204" s="22" t="s">
        <v>88</v>
      </c>
      <c r="G204" s="33" t="s">
        <v>96</v>
      </c>
      <c r="H204" s="20" t="s">
        <v>89</v>
      </c>
      <c r="I204" s="20" t="s">
        <v>27</v>
      </c>
      <c r="J204" s="22" t="s">
        <v>344</v>
      </c>
      <c r="K204" s="20">
        <v>1</v>
      </c>
      <c r="L204" s="20" t="s">
        <v>91</v>
      </c>
      <c r="M204" s="20" t="s">
        <v>92</v>
      </c>
      <c r="N204" s="20" t="s">
        <v>93</v>
      </c>
      <c r="O204" s="20">
        <v>0.57999999999999996</v>
      </c>
      <c r="P204" s="23" t="s">
        <v>94</v>
      </c>
      <c r="Q204" s="24">
        <v>1</v>
      </c>
      <c r="R204" s="25">
        <v>45717</v>
      </c>
      <c r="S204" s="20" t="s">
        <v>83</v>
      </c>
      <c r="T204" s="23">
        <v>580000000</v>
      </c>
      <c r="U204" s="27" t="s">
        <v>39</v>
      </c>
      <c r="V204" s="28" t="s">
        <v>40</v>
      </c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  <c r="BB204"/>
      <c r="BC204"/>
      <c r="BD204"/>
      <c r="BE204"/>
      <c r="BF204"/>
      <c r="BG204"/>
      <c r="BH204"/>
      <c r="BI204"/>
      <c r="BJ204"/>
      <c r="BK204"/>
      <c r="BL204"/>
      <c r="BM204"/>
      <c r="BN204"/>
      <c r="BO204"/>
      <c r="BP204"/>
      <c r="BQ204"/>
      <c r="BR204"/>
      <c r="BS204"/>
      <c r="BT204"/>
      <c r="BU204"/>
      <c r="BV204"/>
      <c r="BW204"/>
      <c r="BX204"/>
      <c r="BY204"/>
      <c r="BZ204"/>
      <c r="CA204"/>
      <c r="CB204"/>
      <c r="CC204"/>
      <c r="CD204"/>
      <c r="CE204"/>
      <c r="CF204"/>
      <c r="CG204"/>
      <c r="CH204"/>
      <c r="CI204"/>
      <c r="CJ204"/>
      <c r="CK204"/>
      <c r="CL204"/>
      <c r="CM204"/>
      <c r="CN204"/>
      <c r="CO204"/>
      <c r="CP204"/>
      <c r="CQ204"/>
      <c r="CR204"/>
      <c r="CS204"/>
      <c r="CT204"/>
      <c r="CU204"/>
      <c r="CV204"/>
      <c r="CW204"/>
      <c r="CX204"/>
      <c r="CY204"/>
      <c r="CZ204"/>
      <c r="DA204"/>
      <c r="DB204"/>
      <c r="DC204"/>
      <c r="DD204"/>
      <c r="DE204"/>
      <c r="DF204"/>
      <c r="DG204"/>
      <c r="DH204"/>
      <c r="DI204"/>
      <c r="DJ204"/>
      <c r="DK204"/>
      <c r="DL204"/>
      <c r="DM204"/>
      <c r="DN204"/>
      <c r="DO204"/>
      <c r="DP204"/>
      <c r="DQ204"/>
      <c r="DR204"/>
      <c r="DS204"/>
      <c r="DT204"/>
      <c r="DU204"/>
      <c r="DV204"/>
      <c r="DW204"/>
      <c r="DX204"/>
      <c r="DY204"/>
      <c r="DZ204"/>
      <c r="EA204"/>
      <c r="EB204"/>
      <c r="EC204"/>
      <c r="ED204"/>
      <c r="EE204"/>
      <c r="EF204"/>
      <c r="EG204"/>
      <c r="EH204"/>
      <c r="EI204"/>
      <c r="EJ204"/>
      <c r="EK204"/>
      <c r="EL204"/>
      <c r="EM204"/>
      <c r="EN204"/>
      <c r="EO204"/>
      <c r="EP204"/>
      <c r="EQ204"/>
      <c r="ER204"/>
      <c r="ES204"/>
      <c r="ET204"/>
      <c r="EU204"/>
      <c r="EV204"/>
      <c r="EW204"/>
      <c r="EX204"/>
      <c r="EY204"/>
      <c r="EZ204"/>
      <c r="FA204"/>
      <c r="FB204"/>
      <c r="FC204"/>
      <c r="FD204"/>
      <c r="FE204"/>
      <c r="FF204"/>
      <c r="FG204"/>
      <c r="FH204"/>
      <c r="FI204"/>
      <c r="FJ204"/>
      <c r="FK204"/>
      <c r="FL204"/>
      <c r="FM204"/>
      <c r="FN204"/>
      <c r="FO204"/>
      <c r="FP204"/>
      <c r="FQ204"/>
      <c r="FR204"/>
      <c r="FS204"/>
      <c r="FT204"/>
      <c r="FU204"/>
      <c r="FV204"/>
      <c r="FW204"/>
      <c r="FX204"/>
      <c r="FY204"/>
      <c r="FZ204"/>
      <c r="GA204"/>
      <c r="GB204"/>
      <c r="GC204"/>
      <c r="GD204"/>
      <c r="GE204"/>
      <c r="GF204"/>
      <c r="GG204"/>
      <c r="GH204"/>
      <c r="GI204"/>
      <c r="GJ204"/>
      <c r="GK204"/>
      <c r="GL204"/>
      <c r="GM204"/>
      <c r="GN204"/>
      <c r="GO204"/>
      <c r="GP204"/>
      <c r="GQ204"/>
      <c r="GR204"/>
      <c r="GS204"/>
      <c r="GT204"/>
      <c r="GU204"/>
      <c r="GV204"/>
      <c r="GW204"/>
      <c r="GX204"/>
      <c r="GY204"/>
      <c r="GZ204"/>
      <c r="HA204"/>
      <c r="HB204"/>
      <c r="HC204"/>
      <c r="HD204"/>
      <c r="HE204"/>
      <c r="HF204"/>
      <c r="HG204"/>
      <c r="HH204"/>
      <c r="HI204"/>
      <c r="HJ204"/>
      <c r="HK204"/>
      <c r="HL204"/>
      <c r="HM204"/>
      <c r="HN204"/>
      <c r="HO204"/>
      <c r="HP204"/>
      <c r="HQ204"/>
      <c r="HR204"/>
      <c r="HS204"/>
      <c r="HT204"/>
      <c r="HU204"/>
      <c r="HV204"/>
      <c r="HW204"/>
      <c r="HX204"/>
      <c r="HY204"/>
      <c r="HZ204"/>
      <c r="IA204"/>
      <c r="IB204"/>
      <c r="IC204"/>
      <c r="ID204"/>
      <c r="IE204"/>
      <c r="IF204"/>
      <c r="IG204"/>
      <c r="IH204"/>
      <c r="II204"/>
      <c r="IJ204"/>
      <c r="IK204"/>
      <c r="IL204"/>
      <c r="IM204"/>
      <c r="IN204"/>
      <c r="IO204"/>
      <c r="IP204"/>
      <c r="IQ204"/>
      <c r="IR204"/>
      <c r="IS204"/>
      <c r="IT204"/>
      <c r="IU204"/>
      <c r="IV204"/>
      <c r="IW204"/>
      <c r="IX204"/>
      <c r="IY204"/>
      <c r="IZ204"/>
      <c r="JA204"/>
      <c r="JB204"/>
      <c r="JC204"/>
      <c r="JD204"/>
      <c r="JE204"/>
      <c r="JF204"/>
      <c r="JG204"/>
      <c r="JH204"/>
      <c r="JI204"/>
      <c r="JJ204"/>
      <c r="JK204"/>
      <c r="JL204"/>
      <c r="JM204"/>
      <c r="JN204"/>
      <c r="JO204"/>
      <c r="JP204"/>
      <c r="JQ204"/>
      <c r="JR204"/>
      <c r="JS204"/>
      <c r="JT204"/>
      <c r="JU204"/>
      <c r="JV204"/>
      <c r="JW204"/>
      <c r="JX204"/>
      <c r="JY204"/>
      <c r="JZ204"/>
      <c r="KA204"/>
      <c r="KB204"/>
      <c r="KC204"/>
      <c r="KD204"/>
      <c r="KE204"/>
      <c r="KF204"/>
      <c r="KG204"/>
      <c r="KH204"/>
      <c r="KI204"/>
      <c r="KJ204"/>
      <c r="KK204"/>
      <c r="KL204"/>
      <c r="KM204"/>
      <c r="KN204"/>
      <c r="KO204"/>
      <c r="KP204"/>
      <c r="KQ204"/>
      <c r="KR204"/>
      <c r="KS204"/>
      <c r="KT204"/>
      <c r="KU204"/>
      <c r="KV204"/>
      <c r="KW204"/>
      <c r="KX204"/>
      <c r="KY204"/>
      <c r="KZ204"/>
      <c r="LA204"/>
      <c r="LB204"/>
      <c r="LC204"/>
      <c r="LD204"/>
      <c r="LE204"/>
      <c r="LF204"/>
      <c r="LG204"/>
      <c r="LH204"/>
      <c r="LI204"/>
      <c r="LJ204"/>
      <c r="LK204"/>
      <c r="LL204"/>
      <c r="LM204"/>
      <c r="LN204"/>
      <c r="LO204"/>
      <c r="LP204"/>
      <c r="LQ204"/>
      <c r="LR204"/>
      <c r="LS204"/>
      <c r="LT204"/>
      <c r="LU204"/>
      <c r="LV204"/>
      <c r="LW204"/>
      <c r="LX204"/>
      <c r="LY204"/>
      <c r="LZ204"/>
      <c r="MA204"/>
      <c r="MB204"/>
      <c r="MC204"/>
      <c r="MD204"/>
      <c r="ME204"/>
      <c r="MF204"/>
      <c r="MG204"/>
      <c r="MH204"/>
      <c r="MI204"/>
      <c r="MJ204"/>
      <c r="MK204"/>
      <c r="ML204"/>
      <c r="MM204"/>
      <c r="MN204"/>
      <c r="MO204"/>
      <c r="MP204"/>
      <c r="MQ204"/>
      <c r="MR204"/>
      <c r="MS204"/>
      <c r="MT204"/>
      <c r="MU204"/>
      <c r="MV204"/>
      <c r="MW204"/>
      <c r="MX204"/>
      <c r="MY204"/>
      <c r="MZ204"/>
      <c r="NA204"/>
      <c r="NB204"/>
      <c r="NC204"/>
      <c r="ND204"/>
      <c r="NE204"/>
      <c r="NF204"/>
      <c r="NG204"/>
      <c r="NH204"/>
      <c r="NI204"/>
      <c r="NJ204"/>
      <c r="NK204"/>
      <c r="NL204"/>
      <c r="NM204"/>
      <c r="NN204"/>
      <c r="NO204"/>
      <c r="NP204"/>
      <c r="NQ204"/>
      <c r="NR204"/>
      <c r="NS204"/>
      <c r="NT204"/>
      <c r="NU204"/>
      <c r="NV204"/>
      <c r="NW204"/>
      <c r="NX204"/>
      <c r="NY204"/>
      <c r="NZ204"/>
      <c r="OA204"/>
      <c r="OB204"/>
      <c r="OC204"/>
      <c r="OD204"/>
      <c r="OE204"/>
      <c r="OF204"/>
      <c r="OG204"/>
      <c r="OH204"/>
      <c r="OI204"/>
      <c r="OJ204"/>
      <c r="OK204"/>
      <c r="OL204"/>
      <c r="OM204"/>
      <c r="ON204"/>
      <c r="OO204"/>
      <c r="OP204"/>
      <c r="OQ204"/>
      <c r="OR204"/>
      <c r="OS204"/>
      <c r="OT204"/>
      <c r="OU204"/>
      <c r="OV204"/>
      <c r="OW204"/>
      <c r="OX204"/>
      <c r="OY204"/>
      <c r="OZ204"/>
      <c r="PA204"/>
      <c r="PB204"/>
      <c r="PC204"/>
      <c r="PD204"/>
      <c r="PE204"/>
      <c r="PF204"/>
      <c r="PG204"/>
      <c r="PH204"/>
      <c r="PI204"/>
      <c r="PJ204"/>
      <c r="PK204"/>
      <c r="PL204"/>
      <c r="PM204"/>
      <c r="PN204"/>
      <c r="PO204"/>
      <c r="PP204"/>
      <c r="PQ204"/>
      <c r="PR204"/>
      <c r="PS204"/>
      <c r="PT204"/>
      <c r="PU204"/>
      <c r="PV204"/>
      <c r="PW204"/>
      <c r="PX204"/>
      <c r="PY204"/>
      <c r="PZ204"/>
      <c r="QA204"/>
      <c r="QB204"/>
      <c r="QC204"/>
      <c r="QD204"/>
      <c r="QE204"/>
      <c r="QF204"/>
      <c r="QG204"/>
      <c r="QH204"/>
      <c r="QI204"/>
      <c r="QJ204"/>
      <c r="QK204"/>
      <c r="QL204"/>
      <c r="QM204"/>
      <c r="QN204"/>
      <c r="QO204"/>
      <c r="QP204"/>
      <c r="QQ204"/>
      <c r="QR204"/>
      <c r="QS204"/>
      <c r="QT204"/>
      <c r="QU204"/>
      <c r="QV204"/>
      <c r="QW204"/>
      <c r="QX204"/>
      <c r="QY204"/>
      <c r="QZ204"/>
      <c r="RA204"/>
      <c r="RB204"/>
      <c r="RC204"/>
      <c r="RD204"/>
      <c r="RE204"/>
      <c r="RF204"/>
      <c r="RG204"/>
      <c r="RH204"/>
      <c r="RI204"/>
      <c r="RJ204"/>
      <c r="RK204"/>
      <c r="RL204"/>
      <c r="RM204"/>
      <c r="RN204"/>
      <c r="RO204"/>
      <c r="RP204"/>
      <c r="RQ204"/>
      <c r="RR204"/>
      <c r="RS204"/>
      <c r="RT204"/>
      <c r="RU204"/>
      <c r="RV204"/>
      <c r="RW204"/>
      <c r="RX204"/>
      <c r="RY204"/>
      <c r="RZ204"/>
      <c r="SA204"/>
      <c r="SB204"/>
      <c r="SC204"/>
      <c r="SD204"/>
      <c r="SE204"/>
      <c r="SF204"/>
      <c r="SG204"/>
      <c r="SH204"/>
      <c r="SI204"/>
      <c r="SJ204"/>
      <c r="SK204"/>
      <c r="SL204"/>
      <c r="SM204"/>
      <c r="SN204"/>
      <c r="SO204"/>
      <c r="SP204"/>
    </row>
    <row r="205" spans="1:510" ht="16.5" customHeight="1" x14ac:dyDescent="0.2">
      <c r="A205" s="20">
        <v>1380</v>
      </c>
      <c r="B205" s="20" t="s">
        <v>74</v>
      </c>
      <c r="C205" s="20" t="s">
        <v>87</v>
      </c>
      <c r="D205" s="20" t="s">
        <v>30</v>
      </c>
      <c r="E205" s="20" t="s">
        <v>1345</v>
      </c>
      <c r="F205" s="22" t="s">
        <v>88</v>
      </c>
      <c r="G205" s="33" t="s">
        <v>96</v>
      </c>
      <c r="H205" s="20" t="s">
        <v>89</v>
      </c>
      <c r="I205" s="20" t="s">
        <v>27</v>
      </c>
      <c r="J205" s="22" t="s">
        <v>345</v>
      </c>
      <c r="K205" s="20">
        <v>1</v>
      </c>
      <c r="L205" s="20" t="s">
        <v>91</v>
      </c>
      <c r="M205" s="20" t="s">
        <v>92</v>
      </c>
      <c r="N205" s="20" t="s">
        <v>93</v>
      </c>
      <c r="O205" s="20">
        <v>9.48</v>
      </c>
      <c r="P205" s="23" t="s">
        <v>94</v>
      </c>
      <c r="Q205" s="24">
        <v>1</v>
      </c>
      <c r="R205" s="25">
        <v>45717</v>
      </c>
      <c r="S205" s="20" t="s">
        <v>83</v>
      </c>
      <c r="T205" s="23">
        <v>9480000000</v>
      </c>
      <c r="U205" s="27" t="s">
        <v>39</v>
      </c>
      <c r="V205" s="28" t="s">
        <v>40</v>
      </c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/>
      <c r="AU205"/>
      <c r="AV205"/>
      <c r="AW205"/>
      <c r="AX205"/>
      <c r="AY205"/>
      <c r="AZ205"/>
      <c r="BA205"/>
      <c r="BB205"/>
      <c r="BC205"/>
      <c r="BD205"/>
      <c r="BE205"/>
      <c r="BF205"/>
      <c r="BG205"/>
      <c r="BH205"/>
      <c r="BI205"/>
      <c r="BJ205"/>
      <c r="BK205"/>
      <c r="BL205"/>
      <c r="BM205"/>
      <c r="BN205"/>
      <c r="BO205"/>
      <c r="BP205"/>
      <c r="BQ205"/>
      <c r="BR205"/>
      <c r="BS205"/>
      <c r="BT205"/>
      <c r="BU205"/>
      <c r="BV205"/>
      <c r="BW205"/>
      <c r="BX205"/>
      <c r="BY205"/>
      <c r="BZ205"/>
      <c r="CA205"/>
      <c r="CB205"/>
      <c r="CC205"/>
      <c r="CD205"/>
      <c r="CE205"/>
      <c r="CF205"/>
      <c r="CG205"/>
      <c r="CH205"/>
      <c r="CI205"/>
      <c r="CJ205"/>
      <c r="CK205"/>
      <c r="CL205"/>
      <c r="CM205"/>
      <c r="CN205"/>
      <c r="CO205"/>
      <c r="CP205"/>
      <c r="CQ205"/>
      <c r="CR205"/>
      <c r="CS205"/>
      <c r="CT205"/>
      <c r="CU205"/>
      <c r="CV205"/>
      <c r="CW205"/>
      <c r="CX205"/>
      <c r="CY205"/>
      <c r="CZ205"/>
      <c r="DA205"/>
      <c r="DB205"/>
      <c r="DC205"/>
      <c r="DD205"/>
      <c r="DE205"/>
      <c r="DF205"/>
      <c r="DG205"/>
      <c r="DH205"/>
      <c r="DI205"/>
      <c r="DJ205"/>
      <c r="DK205"/>
      <c r="DL205"/>
      <c r="DM205"/>
      <c r="DN205"/>
      <c r="DO205"/>
      <c r="DP205"/>
      <c r="DQ205"/>
      <c r="DR205"/>
      <c r="DS205"/>
      <c r="DT205"/>
      <c r="DU205"/>
      <c r="DV205"/>
      <c r="DW205"/>
      <c r="DX205"/>
      <c r="DY205"/>
      <c r="DZ205"/>
      <c r="EA205"/>
      <c r="EB205"/>
      <c r="EC205"/>
      <c r="ED205"/>
      <c r="EE205"/>
      <c r="EF205"/>
      <c r="EG205"/>
      <c r="EH205"/>
      <c r="EI205"/>
      <c r="EJ205"/>
      <c r="EK205"/>
      <c r="EL205"/>
      <c r="EM205"/>
      <c r="EN205"/>
      <c r="EO205"/>
      <c r="EP205"/>
      <c r="EQ205"/>
      <c r="ER205"/>
      <c r="ES205"/>
      <c r="ET205"/>
      <c r="EU205"/>
      <c r="EV205"/>
      <c r="EW205"/>
      <c r="EX205"/>
      <c r="EY205"/>
      <c r="EZ205"/>
      <c r="FA205"/>
      <c r="FB205"/>
      <c r="FC205"/>
      <c r="FD205"/>
      <c r="FE205"/>
      <c r="FF205"/>
      <c r="FG205"/>
      <c r="FH205"/>
      <c r="FI205"/>
      <c r="FJ205"/>
      <c r="FK205"/>
      <c r="FL205"/>
      <c r="FM205"/>
      <c r="FN205"/>
      <c r="FO205"/>
      <c r="FP205"/>
      <c r="FQ205"/>
      <c r="FR205"/>
      <c r="FS205"/>
      <c r="FT205"/>
      <c r="FU205"/>
      <c r="FV205"/>
      <c r="FW205"/>
      <c r="FX205"/>
      <c r="FY205"/>
      <c r="FZ205"/>
      <c r="GA205"/>
      <c r="GB205"/>
      <c r="GC205"/>
      <c r="GD205"/>
      <c r="GE205"/>
      <c r="GF205"/>
      <c r="GG205"/>
      <c r="GH205"/>
      <c r="GI205"/>
      <c r="GJ205"/>
      <c r="GK205"/>
      <c r="GL205"/>
      <c r="GM205"/>
      <c r="GN205"/>
      <c r="GO205"/>
      <c r="GP205"/>
      <c r="GQ205"/>
      <c r="GR205"/>
      <c r="GS205"/>
      <c r="GT205"/>
      <c r="GU205"/>
      <c r="GV205"/>
      <c r="GW205"/>
      <c r="GX205"/>
      <c r="GY205"/>
      <c r="GZ205"/>
      <c r="HA205"/>
      <c r="HB205"/>
      <c r="HC205"/>
      <c r="HD205"/>
      <c r="HE205"/>
      <c r="HF205"/>
      <c r="HG205"/>
      <c r="HH205"/>
      <c r="HI205"/>
      <c r="HJ205"/>
      <c r="HK205"/>
      <c r="HL205"/>
      <c r="HM205"/>
      <c r="HN205"/>
      <c r="HO205"/>
      <c r="HP205"/>
      <c r="HQ205"/>
      <c r="HR205"/>
      <c r="HS205"/>
      <c r="HT205"/>
      <c r="HU205"/>
      <c r="HV205"/>
      <c r="HW205"/>
      <c r="HX205"/>
      <c r="HY205"/>
      <c r="HZ205"/>
      <c r="IA205"/>
      <c r="IB205"/>
      <c r="IC205"/>
      <c r="ID205"/>
      <c r="IE205"/>
      <c r="IF205"/>
      <c r="IG205"/>
      <c r="IH205"/>
      <c r="II205"/>
      <c r="IJ205"/>
      <c r="IK205"/>
      <c r="IL205"/>
      <c r="IM205"/>
      <c r="IN205"/>
      <c r="IO205"/>
      <c r="IP205"/>
      <c r="IQ205"/>
      <c r="IR205"/>
      <c r="IS205"/>
      <c r="IT205"/>
      <c r="IU205"/>
      <c r="IV205"/>
      <c r="IW205"/>
      <c r="IX205"/>
      <c r="IY205"/>
      <c r="IZ205"/>
      <c r="JA205"/>
      <c r="JB205"/>
      <c r="JC205"/>
      <c r="JD205"/>
      <c r="JE205"/>
      <c r="JF205"/>
      <c r="JG205"/>
      <c r="JH205"/>
      <c r="JI205"/>
      <c r="JJ205"/>
      <c r="JK205"/>
      <c r="JL205"/>
      <c r="JM205"/>
      <c r="JN205"/>
      <c r="JO205"/>
      <c r="JP205"/>
      <c r="JQ205"/>
      <c r="JR205"/>
      <c r="JS205"/>
      <c r="JT205"/>
      <c r="JU205"/>
      <c r="JV205"/>
      <c r="JW205"/>
      <c r="JX205"/>
      <c r="JY205"/>
      <c r="JZ205"/>
      <c r="KA205"/>
      <c r="KB205"/>
      <c r="KC205"/>
      <c r="KD205"/>
      <c r="KE205"/>
      <c r="KF205"/>
      <c r="KG205"/>
      <c r="KH205"/>
      <c r="KI205"/>
      <c r="KJ205"/>
      <c r="KK205"/>
      <c r="KL205"/>
      <c r="KM205"/>
      <c r="KN205"/>
      <c r="KO205"/>
      <c r="KP205"/>
      <c r="KQ205"/>
      <c r="KR205"/>
      <c r="KS205"/>
      <c r="KT205"/>
      <c r="KU205"/>
      <c r="KV205"/>
      <c r="KW205"/>
      <c r="KX205"/>
      <c r="KY205"/>
      <c r="KZ205"/>
      <c r="LA205"/>
      <c r="LB205"/>
      <c r="LC205"/>
      <c r="LD205"/>
      <c r="LE205"/>
      <c r="LF205"/>
      <c r="LG205"/>
      <c r="LH205"/>
      <c r="LI205"/>
      <c r="LJ205"/>
      <c r="LK205"/>
      <c r="LL205"/>
      <c r="LM205"/>
      <c r="LN205"/>
      <c r="LO205"/>
      <c r="LP205"/>
      <c r="LQ205"/>
      <c r="LR205"/>
      <c r="LS205"/>
      <c r="LT205"/>
      <c r="LU205"/>
      <c r="LV205"/>
      <c r="LW205"/>
      <c r="LX205"/>
      <c r="LY205"/>
      <c r="LZ205"/>
      <c r="MA205"/>
      <c r="MB205"/>
      <c r="MC205"/>
      <c r="MD205"/>
      <c r="ME205"/>
      <c r="MF205"/>
      <c r="MG205"/>
      <c r="MH205"/>
      <c r="MI205"/>
      <c r="MJ205"/>
      <c r="MK205"/>
      <c r="ML205"/>
      <c r="MM205"/>
      <c r="MN205"/>
      <c r="MO205"/>
      <c r="MP205"/>
      <c r="MQ205"/>
      <c r="MR205"/>
      <c r="MS205"/>
      <c r="MT205"/>
      <c r="MU205"/>
      <c r="MV205"/>
      <c r="MW205"/>
      <c r="MX205"/>
      <c r="MY205"/>
      <c r="MZ205"/>
      <c r="NA205"/>
      <c r="NB205"/>
      <c r="NC205"/>
      <c r="ND205"/>
      <c r="NE205"/>
      <c r="NF205"/>
      <c r="NG205"/>
      <c r="NH205"/>
      <c r="NI205"/>
      <c r="NJ205"/>
      <c r="NK205"/>
      <c r="NL205"/>
      <c r="NM205"/>
      <c r="NN205"/>
      <c r="NO205"/>
      <c r="NP205"/>
      <c r="NQ205"/>
      <c r="NR205"/>
      <c r="NS205"/>
      <c r="NT205"/>
      <c r="NU205"/>
      <c r="NV205"/>
      <c r="NW205"/>
      <c r="NX205"/>
      <c r="NY205"/>
      <c r="NZ205"/>
      <c r="OA205"/>
      <c r="OB205"/>
      <c r="OC205"/>
      <c r="OD205"/>
      <c r="OE205"/>
      <c r="OF205"/>
      <c r="OG205"/>
      <c r="OH205"/>
      <c r="OI205"/>
      <c r="OJ205"/>
      <c r="OK205"/>
      <c r="OL205"/>
      <c r="OM205"/>
      <c r="ON205"/>
      <c r="OO205"/>
      <c r="OP205"/>
      <c r="OQ205"/>
      <c r="OR205"/>
      <c r="OS205"/>
      <c r="OT205"/>
      <c r="OU205"/>
      <c r="OV205"/>
      <c r="OW205"/>
      <c r="OX205"/>
      <c r="OY205"/>
      <c r="OZ205"/>
      <c r="PA205"/>
      <c r="PB205"/>
      <c r="PC205"/>
      <c r="PD205"/>
      <c r="PE205"/>
      <c r="PF205"/>
      <c r="PG205"/>
      <c r="PH205"/>
      <c r="PI205"/>
      <c r="PJ205"/>
      <c r="PK205"/>
      <c r="PL205"/>
      <c r="PM205"/>
      <c r="PN205"/>
      <c r="PO205"/>
      <c r="PP205"/>
      <c r="PQ205"/>
      <c r="PR205"/>
      <c r="PS205"/>
      <c r="PT205"/>
      <c r="PU205"/>
      <c r="PV205"/>
      <c r="PW205"/>
      <c r="PX205"/>
      <c r="PY205"/>
      <c r="PZ205"/>
      <c r="QA205"/>
      <c r="QB205"/>
      <c r="QC205"/>
      <c r="QD205"/>
      <c r="QE205"/>
      <c r="QF205"/>
      <c r="QG205"/>
      <c r="QH205"/>
      <c r="QI205"/>
      <c r="QJ205"/>
      <c r="QK205"/>
      <c r="QL205"/>
      <c r="QM205"/>
      <c r="QN205"/>
      <c r="QO205"/>
      <c r="QP205"/>
      <c r="QQ205"/>
      <c r="QR205"/>
      <c r="QS205"/>
      <c r="QT205"/>
      <c r="QU205"/>
      <c r="QV205"/>
      <c r="QW205"/>
      <c r="QX205"/>
      <c r="QY205"/>
      <c r="QZ205"/>
      <c r="RA205"/>
      <c r="RB205"/>
      <c r="RC205"/>
      <c r="RD205"/>
      <c r="RE205"/>
      <c r="RF205"/>
      <c r="RG205"/>
      <c r="RH205"/>
      <c r="RI205"/>
      <c r="RJ205"/>
      <c r="RK205"/>
      <c r="RL205"/>
      <c r="RM205"/>
      <c r="RN205"/>
      <c r="RO205"/>
      <c r="RP205"/>
      <c r="RQ205"/>
      <c r="RR205"/>
      <c r="RS205"/>
      <c r="RT205"/>
      <c r="RU205"/>
      <c r="RV205"/>
      <c r="RW205"/>
      <c r="RX205"/>
      <c r="RY205"/>
      <c r="RZ205"/>
      <c r="SA205"/>
      <c r="SB205"/>
      <c r="SC205"/>
      <c r="SD205"/>
      <c r="SE205"/>
      <c r="SF205"/>
      <c r="SG205"/>
      <c r="SH205"/>
      <c r="SI205"/>
      <c r="SJ205"/>
      <c r="SK205"/>
      <c r="SL205"/>
      <c r="SM205"/>
      <c r="SN205"/>
      <c r="SO205"/>
      <c r="SP205"/>
    </row>
    <row r="206" spans="1:510" ht="16.5" customHeight="1" x14ac:dyDescent="0.2">
      <c r="A206" s="20">
        <v>1381</v>
      </c>
      <c r="B206" s="20" t="s">
        <v>74</v>
      </c>
      <c r="C206" s="20" t="s">
        <v>87</v>
      </c>
      <c r="D206" s="20" t="s">
        <v>30</v>
      </c>
      <c r="E206" s="20" t="s">
        <v>1345</v>
      </c>
      <c r="F206" s="22" t="s">
        <v>88</v>
      </c>
      <c r="G206" s="33" t="s">
        <v>96</v>
      </c>
      <c r="H206" s="20" t="s">
        <v>89</v>
      </c>
      <c r="I206" s="20" t="s">
        <v>27</v>
      </c>
      <c r="J206" s="22" t="s">
        <v>346</v>
      </c>
      <c r="K206" s="20">
        <v>1</v>
      </c>
      <c r="L206" s="20" t="s">
        <v>91</v>
      </c>
      <c r="M206" s="20" t="s">
        <v>92</v>
      </c>
      <c r="N206" s="20" t="s">
        <v>93</v>
      </c>
      <c r="O206" s="20">
        <v>0.42</v>
      </c>
      <c r="P206" s="23" t="s">
        <v>94</v>
      </c>
      <c r="Q206" s="24">
        <v>1</v>
      </c>
      <c r="R206" s="25">
        <v>45717</v>
      </c>
      <c r="S206" s="20" t="s">
        <v>83</v>
      </c>
      <c r="T206" s="23">
        <v>420000000</v>
      </c>
      <c r="U206" s="27" t="s">
        <v>39</v>
      </c>
      <c r="V206" s="28" t="s">
        <v>40</v>
      </c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  <c r="BB206"/>
      <c r="BC206"/>
      <c r="BD206"/>
      <c r="BE206"/>
      <c r="BF206"/>
      <c r="BG206"/>
      <c r="BH206"/>
      <c r="BI206"/>
      <c r="BJ206"/>
      <c r="BK206"/>
      <c r="BL206"/>
      <c r="BM206"/>
      <c r="BN206"/>
      <c r="BO206"/>
      <c r="BP206"/>
      <c r="BQ206"/>
      <c r="BR206"/>
      <c r="BS206"/>
      <c r="BT206"/>
      <c r="BU206"/>
      <c r="BV206"/>
      <c r="BW206"/>
      <c r="BX206"/>
      <c r="BY206"/>
      <c r="BZ206"/>
      <c r="CA206"/>
      <c r="CB206"/>
      <c r="CC206"/>
      <c r="CD206"/>
      <c r="CE206"/>
      <c r="CF206"/>
      <c r="CG206"/>
      <c r="CH206"/>
      <c r="CI206"/>
      <c r="CJ206"/>
      <c r="CK206"/>
      <c r="CL206"/>
      <c r="CM206"/>
      <c r="CN206"/>
      <c r="CO206"/>
      <c r="CP206"/>
      <c r="CQ206"/>
      <c r="CR206"/>
      <c r="CS206"/>
      <c r="CT206"/>
      <c r="CU206"/>
      <c r="CV206"/>
      <c r="CW206"/>
      <c r="CX206"/>
      <c r="CY206"/>
      <c r="CZ206"/>
      <c r="DA206"/>
      <c r="DB206"/>
      <c r="DC206"/>
      <c r="DD206"/>
      <c r="DE206"/>
      <c r="DF206"/>
      <c r="DG206"/>
      <c r="DH206"/>
      <c r="DI206"/>
      <c r="DJ206"/>
      <c r="DK206"/>
      <c r="DL206"/>
      <c r="DM206"/>
      <c r="DN206"/>
      <c r="DO206"/>
      <c r="DP206"/>
      <c r="DQ206"/>
      <c r="DR206"/>
      <c r="DS206"/>
      <c r="DT206"/>
      <c r="DU206"/>
      <c r="DV206"/>
      <c r="DW206"/>
      <c r="DX206"/>
      <c r="DY206"/>
      <c r="DZ206"/>
      <c r="EA206"/>
      <c r="EB206"/>
      <c r="EC206"/>
      <c r="ED206"/>
      <c r="EE206"/>
      <c r="EF206"/>
      <c r="EG206"/>
      <c r="EH206"/>
      <c r="EI206"/>
      <c r="EJ206"/>
      <c r="EK206"/>
      <c r="EL206"/>
      <c r="EM206"/>
      <c r="EN206"/>
      <c r="EO206"/>
      <c r="EP206"/>
      <c r="EQ206"/>
      <c r="ER206"/>
      <c r="ES206"/>
      <c r="ET206"/>
      <c r="EU206"/>
      <c r="EV206"/>
      <c r="EW206"/>
      <c r="EX206"/>
      <c r="EY206"/>
      <c r="EZ206"/>
      <c r="FA206"/>
      <c r="FB206"/>
      <c r="FC206"/>
      <c r="FD206"/>
      <c r="FE206"/>
      <c r="FF206"/>
      <c r="FG206"/>
      <c r="FH206"/>
      <c r="FI206"/>
      <c r="FJ206"/>
      <c r="FK206"/>
      <c r="FL206"/>
      <c r="FM206"/>
      <c r="FN206"/>
      <c r="FO206"/>
      <c r="FP206"/>
      <c r="FQ206"/>
      <c r="FR206"/>
      <c r="FS206"/>
      <c r="FT206"/>
      <c r="FU206"/>
      <c r="FV206"/>
      <c r="FW206"/>
      <c r="FX206"/>
      <c r="FY206"/>
      <c r="FZ206"/>
      <c r="GA206"/>
      <c r="GB206"/>
      <c r="GC206"/>
      <c r="GD206"/>
      <c r="GE206"/>
      <c r="GF206"/>
      <c r="GG206"/>
      <c r="GH206"/>
      <c r="GI206"/>
      <c r="GJ206"/>
      <c r="GK206"/>
      <c r="GL206"/>
      <c r="GM206"/>
      <c r="GN206"/>
      <c r="GO206"/>
      <c r="GP206"/>
      <c r="GQ206"/>
      <c r="GR206"/>
      <c r="GS206"/>
      <c r="GT206"/>
      <c r="GU206"/>
      <c r="GV206"/>
      <c r="GW206"/>
      <c r="GX206"/>
      <c r="GY206"/>
      <c r="GZ206"/>
      <c r="HA206"/>
      <c r="HB206"/>
      <c r="HC206"/>
      <c r="HD206"/>
      <c r="HE206"/>
      <c r="HF206"/>
      <c r="HG206"/>
      <c r="HH206"/>
      <c r="HI206"/>
      <c r="HJ206"/>
      <c r="HK206"/>
      <c r="HL206"/>
      <c r="HM206"/>
      <c r="HN206"/>
      <c r="HO206"/>
      <c r="HP206"/>
      <c r="HQ206"/>
      <c r="HR206"/>
      <c r="HS206"/>
      <c r="HT206"/>
      <c r="HU206"/>
      <c r="HV206"/>
      <c r="HW206"/>
      <c r="HX206"/>
      <c r="HY206"/>
      <c r="HZ206"/>
      <c r="IA206"/>
      <c r="IB206"/>
      <c r="IC206"/>
      <c r="ID206"/>
      <c r="IE206"/>
      <c r="IF206"/>
      <c r="IG206"/>
      <c r="IH206"/>
      <c r="II206"/>
      <c r="IJ206"/>
      <c r="IK206"/>
      <c r="IL206"/>
      <c r="IM206"/>
      <c r="IN206"/>
      <c r="IO206"/>
      <c r="IP206"/>
      <c r="IQ206"/>
      <c r="IR206"/>
      <c r="IS206"/>
      <c r="IT206"/>
      <c r="IU206"/>
      <c r="IV206"/>
      <c r="IW206"/>
      <c r="IX206"/>
      <c r="IY206"/>
      <c r="IZ206"/>
      <c r="JA206"/>
      <c r="JB206"/>
      <c r="JC206"/>
      <c r="JD206"/>
      <c r="JE206"/>
      <c r="JF206"/>
      <c r="JG206"/>
      <c r="JH206"/>
      <c r="JI206"/>
      <c r="JJ206"/>
      <c r="JK206"/>
      <c r="JL206"/>
      <c r="JM206"/>
      <c r="JN206"/>
      <c r="JO206"/>
      <c r="JP206"/>
      <c r="JQ206"/>
      <c r="JR206"/>
      <c r="JS206"/>
      <c r="JT206"/>
      <c r="JU206"/>
      <c r="JV206"/>
      <c r="JW206"/>
      <c r="JX206"/>
      <c r="JY206"/>
      <c r="JZ206"/>
      <c r="KA206"/>
      <c r="KB206"/>
      <c r="KC206"/>
      <c r="KD206"/>
      <c r="KE206"/>
      <c r="KF206"/>
      <c r="KG206"/>
      <c r="KH206"/>
      <c r="KI206"/>
      <c r="KJ206"/>
      <c r="KK206"/>
      <c r="KL206"/>
      <c r="KM206"/>
      <c r="KN206"/>
      <c r="KO206"/>
      <c r="KP206"/>
      <c r="KQ206"/>
      <c r="KR206"/>
      <c r="KS206"/>
      <c r="KT206"/>
      <c r="KU206"/>
      <c r="KV206"/>
      <c r="KW206"/>
      <c r="KX206"/>
      <c r="KY206"/>
      <c r="KZ206"/>
      <c r="LA206"/>
      <c r="LB206"/>
      <c r="LC206"/>
      <c r="LD206"/>
      <c r="LE206"/>
      <c r="LF206"/>
      <c r="LG206"/>
      <c r="LH206"/>
      <c r="LI206"/>
      <c r="LJ206"/>
      <c r="LK206"/>
      <c r="LL206"/>
      <c r="LM206"/>
      <c r="LN206"/>
      <c r="LO206"/>
      <c r="LP206"/>
      <c r="LQ206"/>
      <c r="LR206"/>
      <c r="LS206"/>
      <c r="LT206"/>
      <c r="LU206"/>
      <c r="LV206"/>
      <c r="LW206"/>
      <c r="LX206"/>
      <c r="LY206"/>
      <c r="LZ206"/>
      <c r="MA206"/>
      <c r="MB206"/>
      <c r="MC206"/>
      <c r="MD206"/>
      <c r="ME206"/>
      <c r="MF206"/>
      <c r="MG206"/>
      <c r="MH206"/>
      <c r="MI206"/>
      <c r="MJ206"/>
      <c r="MK206"/>
      <c r="ML206"/>
      <c r="MM206"/>
      <c r="MN206"/>
      <c r="MO206"/>
      <c r="MP206"/>
      <c r="MQ206"/>
      <c r="MR206"/>
      <c r="MS206"/>
      <c r="MT206"/>
      <c r="MU206"/>
      <c r="MV206"/>
      <c r="MW206"/>
      <c r="MX206"/>
      <c r="MY206"/>
      <c r="MZ206"/>
      <c r="NA206"/>
      <c r="NB206"/>
      <c r="NC206"/>
      <c r="ND206"/>
      <c r="NE206"/>
      <c r="NF206"/>
      <c r="NG206"/>
      <c r="NH206"/>
      <c r="NI206"/>
      <c r="NJ206"/>
      <c r="NK206"/>
      <c r="NL206"/>
      <c r="NM206"/>
      <c r="NN206"/>
      <c r="NO206"/>
      <c r="NP206"/>
      <c r="NQ206"/>
      <c r="NR206"/>
      <c r="NS206"/>
      <c r="NT206"/>
      <c r="NU206"/>
      <c r="NV206"/>
      <c r="NW206"/>
      <c r="NX206"/>
      <c r="NY206"/>
      <c r="NZ206"/>
      <c r="OA206"/>
      <c r="OB206"/>
      <c r="OC206"/>
      <c r="OD206"/>
      <c r="OE206"/>
      <c r="OF206"/>
      <c r="OG206"/>
      <c r="OH206"/>
      <c r="OI206"/>
      <c r="OJ206"/>
      <c r="OK206"/>
      <c r="OL206"/>
      <c r="OM206"/>
      <c r="ON206"/>
      <c r="OO206"/>
      <c r="OP206"/>
      <c r="OQ206"/>
      <c r="OR206"/>
      <c r="OS206"/>
      <c r="OT206"/>
      <c r="OU206"/>
      <c r="OV206"/>
      <c r="OW206"/>
      <c r="OX206"/>
      <c r="OY206"/>
      <c r="OZ206"/>
      <c r="PA206"/>
      <c r="PB206"/>
      <c r="PC206"/>
      <c r="PD206"/>
      <c r="PE206"/>
      <c r="PF206"/>
      <c r="PG206"/>
      <c r="PH206"/>
      <c r="PI206"/>
      <c r="PJ206"/>
      <c r="PK206"/>
      <c r="PL206"/>
      <c r="PM206"/>
      <c r="PN206"/>
      <c r="PO206"/>
      <c r="PP206"/>
      <c r="PQ206"/>
      <c r="PR206"/>
      <c r="PS206"/>
      <c r="PT206"/>
      <c r="PU206"/>
      <c r="PV206"/>
      <c r="PW206"/>
      <c r="PX206"/>
      <c r="PY206"/>
      <c r="PZ206"/>
      <c r="QA206"/>
      <c r="QB206"/>
      <c r="QC206"/>
      <c r="QD206"/>
      <c r="QE206"/>
      <c r="QF206"/>
      <c r="QG206"/>
      <c r="QH206"/>
      <c r="QI206"/>
      <c r="QJ206"/>
      <c r="QK206"/>
      <c r="QL206"/>
      <c r="QM206"/>
      <c r="QN206"/>
      <c r="QO206"/>
      <c r="QP206"/>
      <c r="QQ206"/>
      <c r="QR206"/>
      <c r="QS206"/>
      <c r="QT206"/>
      <c r="QU206"/>
      <c r="QV206"/>
      <c r="QW206"/>
      <c r="QX206"/>
      <c r="QY206"/>
      <c r="QZ206"/>
      <c r="RA206"/>
      <c r="RB206"/>
      <c r="RC206"/>
      <c r="RD206"/>
      <c r="RE206"/>
      <c r="RF206"/>
      <c r="RG206"/>
      <c r="RH206"/>
      <c r="RI206"/>
      <c r="RJ206"/>
      <c r="RK206"/>
      <c r="RL206"/>
      <c r="RM206"/>
      <c r="RN206"/>
      <c r="RO206"/>
      <c r="RP206"/>
      <c r="RQ206"/>
      <c r="RR206"/>
      <c r="RS206"/>
      <c r="RT206"/>
      <c r="RU206"/>
      <c r="RV206"/>
      <c r="RW206"/>
      <c r="RX206"/>
      <c r="RY206"/>
      <c r="RZ206"/>
      <c r="SA206"/>
      <c r="SB206"/>
      <c r="SC206"/>
      <c r="SD206"/>
      <c r="SE206"/>
      <c r="SF206"/>
      <c r="SG206"/>
      <c r="SH206"/>
      <c r="SI206"/>
      <c r="SJ206"/>
      <c r="SK206"/>
      <c r="SL206"/>
      <c r="SM206"/>
      <c r="SN206"/>
      <c r="SO206"/>
      <c r="SP206"/>
    </row>
    <row r="207" spans="1:510" ht="16.5" customHeight="1" x14ac:dyDescent="0.2">
      <c r="A207" s="20">
        <v>1382</v>
      </c>
      <c r="B207" s="20" t="s">
        <v>74</v>
      </c>
      <c r="C207" s="20" t="s">
        <v>87</v>
      </c>
      <c r="D207" s="20" t="s">
        <v>30</v>
      </c>
      <c r="E207" s="20" t="s">
        <v>1345</v>
      </c>
      <c r="F207" s="22" t="s">
        <v>88</v>
      </c>
      <c r="G207" s="33" t="s">
        <v>96</v>
      </c>
      <c r="H207" s="20" t="s">
        <v>89</v>
      </c>
      <c r="I207" s="20" t="s">
        <v>27</v>
      </c>
      <c r="J207" s="22" t="s">
        <v>347</v>
      </c>
      <c r="K207" s="20">
        <v>1</v>
      </c>
      <c r="L207" s="20" t="s">
        <v>91</v>
      </c>
      <c r="M207" s="20" t="s">
        <v>92</v>
      </c>
      <c r="N207" s="20" t="s">
        <v>93</v>
      </c>
      <c r="O207" s="20">
        <v>0.46</v>
      </c>
      <c r="P207" s="23" t="s">
        <v>94</v>
      </c>
      <c r="Q207" s="24">
        <v>1</v>
      </c>
      <c r="R207" s="25">
        <v>45717</v>
      </c>
      <c r="S207" s="20" t="s">
        <v>83</v>
      </c>
      <c r="T207" s="23">
        <v>460000000</v>
      </c>
      <c r="U207" s="27" t="s">
        <v>39</v>
      </c>
      <c r="V207" s="28" t="s">
        <v>40</v>
      </c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/>
      <c r="BD207"/>
      <c r="BE207"/>
      <c r="BF207"/>
      <c r="BG207"/>
      <c r="BH207"/>
      <c r="BI207"/>
      <c r="BJ207"/>
      <c r="BK207"/>
      <c r="BL207"/>
      <c r="BM207"/>
      <c r="BN207"/>
      <c r="BO207"/>
      <c r="BP207"/>
      <c r="BQ207"/>
      <c r="BR207"/>
      <c r="BS207"/>
      <c r="BT207"/>
      <c r="BU207"/>
      <c r="BV207"/>
      <c r="BW207"/>
      <c r="BX207"/>
      <c r="BY207"/>
      <c r="BZ207"/>
      <c r="CA207"/>
      <c r="CB207"/>
      <c r="CC207"/>
      <c r="CD207"/>
      <c r="CE207"/>
      <c r="CF207"/>
      <c r="CG207"/>
      <c r="CH207"/>
      <c r="CI207"/>
      <c r="CJ207"/>
      <c r="CK207"/>
      <c r="CL207"/>
      <c r="CM207"/>
      <c r="CN207"/>
      <c r="CO207"/>
      <c r="CP207"/>
      <c r="CQ207"/>
      <c r="CR207"/>
      <c r="CS207"/>
      <c r="CT207"/>
      <c r="CU207"/>
      <c r="CV207"/>
      <c r="CW207"/>
      <c r="CX207"/>
      <c r="CY207"/>
      <c r="CZ207"/>
      <c r="DA207"/>
      <c r="DB207"/>
      <c r="DC207"/>
      <c r="DD207"/>
      <c r="DE207"/>
      <c r="DF207"/>
      <c r="DG207"/>
      <c r="DH207"/>
      <c r="DI207"/>
      <c r="DJ207"/>
      <c r="DK207"/>
      <c r="DL207"/>
      <c r="DM207"/>
      <c r="DN207"/>
      <c r="DO207"/>
      <c r="DP207"/>
      <c r="DQ207"/>
      <c r="DR207"/>
      <c r="DS207"/>
      <c r="DT207"/>
      <c r="DU207"/>
      <c r="DV207"/>
      <c r="DW207"/>
      <c r="DX207"/>
      <c r="DY207"/>
      <c r="DZ207"/>
      <c r="EA207"/>
      <c r="EB207"/>
      <c r="EC207"/>
      <c r="ED207"/>
      <c r="EE207"/>
      <c r="EF207"/>
      <c r="EG207"/>
      <c r="EH207"/>
      <c r="EI207"/>
      <c r="EJ207"/>
      <c r="EK207"/>
      <c r="EL207"/>
      <c r="EM207"/>
      <c r="EN207"/>
      <c r="EO207"/>
      <c r="EP207"/>
      <c r="EQ207"/>
      <c r="ER207"/>
      <c r="ES207"/>
      <c r="ET207"/>
      <c r="EU207"/>
      <c r="EV207"/>
      <c r="EW207"/>
      <c r="EX207"/>
      <c r="EY207"/>
      <c r="EZ207"/>
      <c r="FA207"/>
      <c r="FB207"/>
      <c r="FC207"/>
      <c r="FD207"/>
      <c r="FE207"/>
      <c r="FF207"/>
      <c r="FG207"/>
      <c r="FH207"/>
      <c r="FI207"/>
      <c r="FJ207"/>
      <c r="FK207"/>
      <c r="FL207"/>
      <c r="FM207"/>
      <c r="FN207"/>
      <c r="FO207"/>
      <c r="FP207"/>
      <c r="FQ207"/>
      <c r="FR207"/>
      <c r="FS207"/>
      <c r="FT207"/>
      <c r="FU207"/>
      <c r="FV207"/>
      <c r="FW207"/>
      <c r="FX207"/>
      <c r="FY207"/>
      <c r="FZ207"/>
      <c r="GA207"/>
      <c r="GB207"/>
      <c r="GC207"/>
      <c r="GD207"/>
      <c r="GE207"/>
      <c r="GF207"/>
      <c r="GG207"/>
      <c r="GH207"/>
      <c r="GI207"/>
      <c r="GJ207"/>
      <c r="GK207"/>
      <c r="GL207"/>
      <c r="GM207"/>
      <c r="GN207"/>
      <c r="GO207"/>
      <c r="GP207"/>
      <c r="GQ207"/>
      <c r="GR207"/>
      <c r="GS207"/>
      <c r="GT207"/>
      <c r="GU207"/>
      <c r="GV207"/>
      <c r="GW207"/>
      <c r="GX207"/>
      <c r="GY207"/>
      <c r="GZ207"/>
      <c r="HA207"/>
      <c r="HB207"/>
      <c r="HC207"/>
      <c r="HD207"/>
      <c r="HE207"/>
      <c r="HF207"/>
      <c r="HG207"/>
      <c r="HH207"/>
      <c r="HI207"/>
      <c r="HJ207"/>
      <c r="HK207"/>
      <c r="HL207"/>
      <c r="HM207"/>
      <c r="HN207"/>
      <c r="HO207"/>
      <c r="HP207"/>
      <c r="HQ207"/>
      <c r="HR207"/>
      <c r="HS207"/>
      <c r="HT207"/>
      <c r="HU207"/>
      <c r="HV207"/>
      <c r="HW207"/>
      <c r="HX207"/>
      <c r="HY207"/>
      <c r="HZ207"/>
      <c r="IA207"/>
      <c r="IB207"/>
      <c r="IC207"/>
      <c r="ID207"/>
      <c r="IE207"/>
      <c r="IF207"/>
      <c r="IG207"/>
      <c r="IH207"/>
      <c r="II207"/>
      <c r="IJ207"/>
      <c r="IK207"/>
      <c r="IL207"/>
      <c r="IM207"/>
      <c r="IN207"/>
      <c r="IO207"/>
      <c r="IP207"/>
      <c r="IQ207"/>
      <c r="IR207"/>
      <c r="IS207"/>
      <c r="IT207"/>
      <c r="IU207"/>
      <c r="IV207"/>
      <c r="IW207"/>
      <c r="IX207"/>
      <c r="IY207"/>
      <c r="IZ207"/>
      <c r="JA207"/>
      <c r="JB207"/>
      <c r="JC207"/>
      <c r="JD207"/>
      <c r="JE207"/>
      <c r="JF207"/>
      <c r="JG207"/>
      <c r="JH207"/>
      <c r="JI207"/>
      <c r="JJ207"/>
      <c r="JK207"/>
      <c r="JL207"/>
      <c r="JM207"/>
      <c r="JN207"/>
      <c r="JO207"/>
      <c r="JP207"/>
      <c r="JQ207"/>
      <c r="JR207"/>
      <c r="JS207"/>
      <c r="JT207"/>
      <c r="JU207"/>
      <c r="JV207"/>
      <c r="JW207"/>
      <c r="JX207"/>
      <c r="JY207"/>
      <c r="JZ207"/>
      <c r="KA207"/>
      <c r="KB207"/>
      <c r="KC207"/>
      <c r="KD207"/>
      <c r="KE207"/>
      <c r="KF207"/>
      <c r="KG207"/>
      <c r="KH207"/>
      <c r="KI207"/>
      <c r="KJ207"/>
      <c r="KK207"/>
      <c r="KL207"/>
      <c r="KM207"/>
      <c r="KN207"/>
      <c r="KO207"/>
      <c r="KP207"/>
      <c r="KQ207"/>
      <c r="KR207"/>
      <c r="KS207"/>
      <c r="KT207"/>
      <c r="KU207"/>
      <c r="KV207"/>
      <c r="KW207"/>
      <c r="KX207"/>
      <c r="KY207"/>
      <c r="KZ207"/>
      <c r="LA207"/>
      <c r="LB207"/>
      <c r="LC207"/>
      <c r="LD207"/>
      <c r="LE207"/>
      <c r="LF207"/>
      <c r="LG207"/>
      <c r="LH207"/>
      <c r="LI207"/>
      <c r="LJ207"/>
      <c r="LK207"/>
      <c r="LL207"/>
      <c r="LM207"/>
      <c r="LN207"/>
      <c r="LO207"/>
      <c r="LP207"/>
      <c r="LQ207"/>
      <c r="LR207"/>
      <c r="LS207"/>
      <c r="LT207"/>
      <c r="LU207"/>
      <c r="LV207"/>
      <c r="LW207"/>
      <c r="LX207"/>
      <c r="LY207"/>
      <c r="LZ207"/>
      <c r="MA207"/>
      <c r="MB207"/>
      <c r="MC207"/>
      <c r="MD207"/>
      <c r="ME207"/>
      <c r="MF207"/>
      <c r="MG207"/>
      <c r="MH207"/>
      <c r="MI207"/>
      <c r="MJ207"/>
      <c r="MK207"/>
      <c r="ML207"/>
      <c r="MM207"/>
      <c r="MN207"/>
      <c r="MO207"/>
      <c r="MP207"/>
      <c r="MQ207"/>
      <c r="MR207"/>
      <c r="MS207"/>
      <c r="MT207"/>
      <c r="MU207"/>
      <c r="MV207"/>
      <c r="MW207"/>
      <c r="MX207"/>
      <c r="MY207"/>
      <c r="MZ207"/>
      <c r="NA207"/>
      <c r="NB207"/>
      <c r="NC207"/>
      <c r="ND207"/>
      <c r="NE207"/>
      <c r="NF207"/>
      <c r="NG207"/>
      <c r="NH207"/>
      <c r="NI207"/>
      <c r="NJ207"/>
      <c r="NK207"/>
      <c r="NL207"/>
      <c r="NM207"/>
      <c r="NN207"/>
      <c r="NO207"/>
      <c r="NP207"/>
      <c r="NQ207"/>
      <c r="NR207"/>
      <c r="NS207"/>
      <c r="NT207"/>
      <c r="NU207"/>
      <c r="NV207"/>
      <c r="NW207"/>
      <c r="NX207"/>
      <c r="NY207"/>
      <c r="NZ207"/>
      <c r="OA207"/>
      <c r="OB207"/>
      <c r="OC207"/>
      <c r="OD207"/>
      <c r="OE207"/>
      <c r="OF207"/>
      <c r="OG207"/>
      <c r="OH207"/>
      <c r="OI207"/>
      <c r="OJ207"/>
      <c r="OK207"/>
      <c r="OL207"/>
      <c r="OM207"/>
      <c r="ON207"/>
      <c r="OO207"/>
      <c r="OP207"/>
      <c r="OQ207"/>
      <c r="OR207"/>
      <c r="OS207"/>
      <c r="OT207"/>
      <c r="OU207"/>
      <c r="OV207"/>
      <c r="OW207"/>
      <c r="OX207"/>
      <c r="OY207"/>
      <c r="OZ207"/>
      <c r="PA207"/>
      <c r="PB207"/>
      <c r="PC207"/>
      <c r="PD207"/>
      <c r="PE207"/>
      <c r="PF207"/>
      <c r="PG207"/>
      <c r="PH207"/>
      <c r="PI207"/>
      <c r="PJ207"/>
      <c r="PK207"/>
      <c r="PL207"/>
      <c r="PM207"/>
      <c r="PN207"/>
      <c r="PO207"/>
      <c r="PP207"/>
      <c r="PQ207"/>
      <c r="PR207"/>
      <c r="PS207"/>
      <c r="PT207"/>
      <c r="PU207"/>
      <c r="PV207"/>
      <c r="PW207"/>
      <c r="PX207"/>
      <c r="PY207"/>
      <c r="PZ207"/>
      <c r="QA207"/>
      <c r="QB207"/>
      <c r="QC207"/>
      <c r="QD207"/>
      <c r="QE207"/>
      <c r="QF207"/>
      <c r="QG207"/>
      <c r="QH207"/>
      <c r="QI207"/>
      <c r="QJ207"/>
      <c r="QK207"/>
      <c r="QL207"/>
      <c r="QM207"/>
      <c r="QN207"/>
      <c r="QO207"/>
      <c r="QP207"/>
      <c r="QQ207"/>
      <c r="QR207"/>
      <c r="QS207"/>
      <c r="QT207"/>
      <c r="QU207"/>
      <c r="QV207"/>
      <c r="QW207"/>
      <c r="QX207"/>
      <c r="QY207"/>
      <c r="QZ207"/>
      <c r="RA207"/>
      <c r="RB207"/>
      <c r="RC207"/>
      <c r="RD207"/>
      <c r="RE207"/>
      <c r="RF207"/>
      <c r="RG207"/>
      <c r="RH207"/>
      <c r="RI207"/>
      <c r="RJ207"/>
      <c r="RK207"/>
      <c r="RL207"/>
      <c r="RM207"/>
      <c r="RN207"/>
      <c r="RO207"/>
      <c r="RP207"/>
      <c r="RQ207"/>
      <c r="RR207"/>
      <c r="RS207"/>
      <c r="RT207"/>
      <c r="RU207"/>
      <c r="RV207"/>
      <c r="RW207"/>
      <c r="RX207"/>
      <c r="RY207"/>
      <c r="RZ207"/>
      <c r="SA207"/>
      <c r="SB207"/>
      <c r="SC207"/>
      <c r="SD207"/>
      <c r="SE207"/>
      <c r="SF207"/>
      <c r="SG207"/>
      <c r="SH207"/>
      <c r="SI207"/>
      <c r="SJ207"/>
      <c r="SK207"/>
      <c r="SL207"/>
      <c r="SM207"/>
      <c r="SN207"/>
      <c r="SO207"/>
      <c r="SP207"/>
    </row>
    <row r="208" spans="1:510" ht="16.5" customHeight="1" x14ac:dyDescent="0.2">
      <c r="A208" s="20">
        <v>1383</v>
      </c>
      <c r="B208" s="20" t="s">
        <v>74</v>
      </c>
      <c r="C208" s="20" t="s">
        <v>87</v>
      </c>
      <c r="D208" s="20" t="s">
        <v>30</v>
      </c>
      <c r="E208" s="20" t="s">
        <v>1345</v>
      </c>
      <c r="F208" s="22" t="s">
        <v>88</v>
      </c>
      <c r="G208" s="33" t="s">
        <v>96</v>
      </c>
      <c r="H208" s="20" t="s">
        <v>89</v>
      </c>
      <c r="I208" s="20" t="s">
        <v>27</v>
      </c>
      <c r="J208" s="22" t="s">
        <v>348</v>
      </c>
      <c r="K208" s="20">
        <v>1</v>
      </c>
      <c r="L208" s="20" t="s">
        <v>91</v>
      </c>
      <c r="M208" s="20" t="s">
        <v>92</v>
      </c>
      <c r="N208" s="20" t="s">
        <v>93</v>
      </c>
      <c r="O208" s="20">
        <v>0.95</v>
      </c>
      <c r="P208" s="23" t="s">
        <v>94</v>
      </c>
      <c r="Q208" s="24">
        <v>1</v>
      </c>
      <c r="R208" s="25">
        <v>45717</v>
      </c>
      <c r="S208" s="20" t="s">
        <v>83</v>
      </c>
      <c r="T208" s="23">
        <v>950000000</v>
      </c>
      <c r="U208" s="27" t="s">
        <v>39</v>
      </c>
      <c r="V208" s="28" t="s">
        <v>40</v>
      </c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C208"/>
      <c r="BD208"/>
      <c r="BE208"/>
      <c r="BF208"/>
      <c r="BG208"/>
      <c r="BH208"/>
      <c r="BI208"/>
      <c r="BJ208"/>
      <c r="BK208"/>
      <c r="BL208"/>
      <c r="BM208"/>
      <c r="BN208"/>
      <c r="BO208"/>
      <c r="BP208"/>
      <c r="BQ208"/>
      <c r="BR208"/>
      <c r="BS208"/>
      <c r="BT208"/>
      <c r="BU208"/>
      <c r="BV208"/>
      <c r="BW208"/>
      <c r="BX208"/>
      <c r="BY208"/>
      <c r="BZ208"/>
      <c r="CA208"/>
      <c r="CB208"/>
      <c r="CC208"/>
      <c r="CD208"/>
      <c r="CE208"/>
      <c r="CF208"/>
      <c r="CG208"/>
      <c r="CH208"/>
      <c r="CI208"/>
      <c r="CJ208"/>
      <c r="CK208"/>
      <c r="CL208"/>
      <c r="CM208"/>
      <c r="CN208"/>
      <c r="CO208"/>
      <c r="CP208"/>
      <c r="CQ208"/>
      <c r="CR208"/>
      <c r="CS208"/>
      <c r="CT208"/>
      <c r="CU208"/>
      <c r="CV208"/>
      <c r="CW208"/>
      <c r="CX208"/>
      <c r="CY208"/>
      <c r="CZ208"/>
      <c r="DA208"/>
      <c r="DB208"/>
      <c r="DC208"/>
      <c r="DD208"/>
      <c r="DE208"/>
      <c r="DF208"/>
      <c r="DG208"/>
      <c r="DH208"/>
      <c r="DI208"/>
      <c r="DJ208"/>
      <c r="DK208"/>
      <c r="DL208"/>
      <c r="DM208"/>
      <c r="DN208"/>
      <c r="DO208"/>
      <c r="DP208"/>
      <c r="DQ208"/>
      <c r="DR208"/>
      <c r="DS208"/>
      <c r="DT208"/>
      <c r="DU208"/>
      <c r="DV208"/>
      <c r="DW208"/>
      <c r="DX208"/>
      <c r="DY208"/>
      <c r="DZ208"/>
      <c r="EA208"/>
      <c r="EB208"/>
      <c r="EC208"/>
      <c r="ED208"/>
      <c r="EE208"/>
      <c r="EF208"/>
      <c r="EG208"/>
      <c r="EH208"/>
      <c r="EI208"/>
      <c r="EJ208"/>
      <c r="EK208"/>
      <c r="EL208"/>
      <c r="EM208"/>
      <c r="EN208"/>
      <c r="EO208"/>
      <c r="EP208"/>
      <c r="EQ208"/>
      <c r="ER208"/>
      <c r="ES208"/>
      <c r="ET208"/>
      <c r="EU208"/>
      <c r="EV208"/>
      <c r="EW208"/>
      <c r="EX208"/>
      <c r="EY208"/>
      <c r="EZ208"/>
      <c r="FA208"/>
      <c r="FB208"/>
      <c r="FC208"/>
      <c r="FD208"/>
      <c r="FE208"/>
      <c r="FF208"/>
      <c r="FG208"/>
      <c r="FH208"/>
      <c r="FI208"/>
      <c r="FJ208"/>
      <c r="FK208"/>
      <c r="FL208"/>
      <c r="FM208"/>
      <c r="FN208"/>
      <c r="FO208"/>
      <c r="FP208"/>
      <c r="FQ208"/>
      <c r="FR208"/>
      <c r="FS208"/>
      <c r="FT208"/>
      <c r="FU208"/>
      <c r="FV208"/>
      <c r="FW208"/>
      <c r="FX208"/>
      <c r="FY208"/>
      <c r="FZ208"/>
      <c r="GA208"/>
      <c r="GB208"/>
      <c r="GC208"/>
      <c r="GD208"/>
      <c r="GE208"/>
      <c r="GF208"/>
      <c r="GG208"/>
      <c r="GH208"/>
      <c r="GI208"/>
      <c r="GJ208"/>
      <c r="GK208"/>
      <c r="GL208"/>
      <c r="GM208"/>
      <c r="GN208"/>
      <c r="GO208"/>
      <c r="GP208"/>
      <c r="GQ208"/>
      <c r="GR208"/>
      <c r="GS208"/>
      <c r="GT208"/>
      <c r="GU208"/>
      <c r="GV208"/>
      <c r="GW208"/>
      <c r="GX208"/>
      <c r="GY208"/>
      <c r="GZ208"/>
      <c r="HA208"/>
      <c r="HB208"/>
      <c r="HC208"/>
      <c r="HD208"/>
      <c r="HE208"/>
      <c r="HF208"/>
      <c r="HG208"/>
      <c r="HH208"/>
      <c r="HI208"/>
      <c r="HJ208"/>
      <c r="HK208"/>
      <c r="HL208"/>
      <c r="HM208"/>
      <c r="HN208"/>
      <c r="HO208"/>
      <c r="HP208"/>
      <c r="HQ208"/>
      <c r="HR208"/>
      <c r="HS208"/>
      <c r="HT208"/>
      <c r="HU208"/>
      <c r="HV208"/>
      <c r="HW208"/>
      <c r="HX208"/>
      <c r="HY208"/>
      <c r="HZ208"/>
      <c r="IA208"/>
      <c r="IB208"/>
      <c r="IC208"/>
      <c r="ID208"/>
      <c r="IE208"/>
      <c r="IF208"/>
      <c r="IG208"/>
      <c r="IH208"/>
      <c r="II208"/>
      <c r="IJ208"/>
      <c r="IK208"/>
      <c r="IL208"/>
      <c r="IM208"/>
      <c r="IN208"/>
      <c r="IO208"/>
      <c r="IP208"/>
      <c r="IQ208"/>
      <c r="IR208"/>
      <c r="IS208"/>
      <c r="IT208"/>
      <c r="IU208"/>
      <c r="IV208"/>
      <c r="IW208"/>
      <c r="IX208"/>
      <c r="IY208"/>
      <c r="IZ208"/>
      <c r="JA208"/>
      <c r="JB208"/>
      <c r="JC208"/>
      <c r="JD208"/>
      <c r="JE208"/>
      <c r="JF208"/>
      <c r="JG208"/>
      <c r="JH208"/>
      <c r="JI208"/>
      <c r="JJ208"/>
      <c r="JK208"/>
      <c r="JL208"/>
      <c r="JM208"/>
      <c r="JN208"/>
      <c r="JO208"/>
      <c r="JP208"/>
      <c r="JQ208"/>
      <c r="JR208"/>
      <c r="JS208"/>
      <c r="JT208"/>
      <c r="JU208"/>
      <c r="JV208"/>
      <c r="JW208"/>
      <c r="JX208"/>
      <c r="JY208"/>
      <c r="JZ208"/>
      <c r="KA208"/>
      <c r="KB208"/>
      <c r="KC208"/>
      <c r="KD208"/>
      <c r="KE208"/>
      <c r="KF208"/>
      <c r="KG208"/>
      <c r="KH208"/>
      <c r="KI208"/>
      <c r="KJ208"/>
      <c r="KK208"/>
      <c r="KL208"/>
      <c r="KM208"/>
      <c r="KN208"/>
      <c r="KO208"/>
      <c r="KP208"/>
      <c r="KQ208"/>
      <c r="KR208"/>
      <c r="KS208"/>
      <c r="KT208"/>
      <c r="KU208"/>
      <c r="KV208"/>
      <c r="KW208"/>
      <c r="KX208"/>
      <c r="KY208"/>
      <c r="KZ208"/>
      <c r="LA208"/>
      <c r="LB208"/>
      <c r="LC208"/>
      <c r="LD208"/>
      <c r="LE208"/>
      <c r="LF208"/>
      <c r="LG208"/>
      <c r="LH208"/>
      <c r="LI208"/>
      <c r="LJ208"/>
      <c r="LK208"/>
      <c r="LL208"/>
      <c r="LM208"/>
      <c r="LN208"/>
      <c r="LO208"/>
      <c r="LP208"/>
      <c r="LQ208"/>
      <c r="LR208"/>
      <c r="LS208"/>
      <c r="LT208"/>
      <c r="LU208"/>
      <c r="LV208"/>
      <c r="LW208"/>
      <c r="LX208"/>
      <c r="LY208"/>
      <c r="LZ208"/>
      <c r="MA208"/>
      <c r="MB208"/>
      <c r="MC208"/>
      <c r="MD208"/>
      <c r="ME208"/>
      <c r="MF208"/>
      <c r="MG208"/>
      <c r="MH208"/>
      <c r="MI208"/>
      <c r="MJ208"/>
      <c r="MK208"/>
      <c r="ML208"/>
      <c r="MM208"/>
      <c r="MN208"/>
      <c r="MO208"/>
      <c r="MP208"/>
      <c r="MQ208"/>
      <c r="MR208"/>
      <c r="MS208"/>
      <c r="MT208"/>
      <c r="MU208"/>
      <c r="MV208"/>
      <c r="MW208"/>
      <c r="MX208"/>
      <c r="MY208"/>
      <c r="MZ208"/>
      <c r="NA208"/>
      <c r="NB208"/>
      <c r="NC208"/>
      <c r="ND208"/>
      <c r="NE208"/>
      <c r="NF208"/>
      <c r="NG208"/>
      <c r="NH208"/>
      <c r="NI208"/>
      <c r="NJ208"/>
      <c r="NK208"/>
      <c r="NL208"/>
      <c r="NM208"/>
      <c r="NN208"/>
      <c r="NO208"/>
      <c r="NP208"/>
      <c r="NQ208"/>
      <c r="NR208"/>
      <c r="NS208"/>
      <c r="NT208"/>
      <c r="NU208"/>
      <c r="NV208"/>
      <c r="NW208"/>
      <c r="NX208"/>
      <c r="NY208"/>
      <c r="NZ208"/>
      <c r="OA208"/>
      <c r="OB208"/>
      <c r="OC208"/>
      <c r="OD208"/>
      <c r="OE208"/>
      <c r="OF208"/>
      <c r="OG208"/>
      <c r="OH208"/>
      <c r="OI208"/>
      <c r="OJ208"/>
      <c r="OK208"/>
      <c r="OL208"/>
      <c r="OM208"/>
      <c r="ON208"/>
      <c r="OO208"/>
      <c r="OP208"/>
      <c r="OQ208"/>
      <c r="OR208"/>
      <c r="OS208"/>
      <c r="OT208"/>
      <c r="OU208"/>
      <c r="OV208"/>
      <c r="OW208"/>
      <c r="OX208"/>
      <c r="OY208"/>
      <c r="OZ208"/>
      <c r="PA208"/>
      <c r="PB208"/>
      <c r="PC208"/>
      <c r="PD208"/>
      <c r="PE208"/>
      <c r="PF208"/>
      <c r="PG208"/>
      <c r="PH208"/>
      <c r="PI208"/>
      <c r="PJ208"/>
      <c r="PK208"/>
      <c r="PL208"/>
      <c r="PM208"/>
      <c r="PN208"/>
      <c r="PO208"/>
      <c r="PP208"/>
      <c r="PQ208"/>
      <c r="PR208"/>
      <c r="PS208"/>
      <c r="PT208"/>
      <c r="PU208"/>
      <c r="PV208"/>
      <c r="PW208"/>
      <c r="PX208"/>
      <c r="PY208"/>
      <c r="PZ208"/>
      <c r="QA208"/>
      <c r="QB208"/>
      <c r="QC208"/>
      <c r="QD208"/>
      <c r="QE208"/>
      <c r="QF208"/>
      <c r="QG208"/>
      <c r="QH208"/>
      <c r="QI208"/>
      <c r="QJ208"/>
      <c r="QK208"/>
      <c r="QL208"/>
      <c r="QM208"/>
      <c r="QN208"/>
      <c r="QO208"/>
      <c r="QP208"/>
      <c r="QQ208"/>
      <c r="QR208"/>
      <c r="QS208"/>
      <c r="QT208"/>
      <c r="QU208"/>
      <c r="QV208"/>
      <c r="QW208"/>
      <c r="QX208"/>
      <c r="QY208"/>
      <c r="QZ208"/>
      <c r="RA208"/>
      <c r="RB208"/>
      <c r="RC208"/>
      <c r="RD208"/>
      <c r="RE208"/>
      <c r="RF208"/>
      <c r="RG208"/>
      <c r="RH208"/>
      <c r="RI208"/>
      <c r="RJ208"/>
      <c r="RK208"/>
      <c r="RL208"/>
      <c r="RM208"/>
      <c r="RN208"/>
      <c r="RO208"/>
      <c r="RP208"/>
      <c r="RQ208"/>
      <c r="RR208"/>
      <c r="RS208"/>
      <c r="RT208"/>
      <c r="RU208"/>
      <c r="RV208"/>
      <c r="RW208"/>
      <c r="RX208"/>
      <c r="RY208"/>
      <c r="RZ208"/>
      <c r="SA208"/>
      <c r="SB208"/>
      <c r="SC208"/>
      <c r="SD208"/>
      <c r="SE208"/>
      <c r="SF208"/>
      <c r="SG208"/>
      <c r="SH208"/>
      <c r="SI208"/>
      <c r="SJ208"/>
      <c r="SK208"/>
      <c r="SL208"/>
      <c r="SM208"/>
      <c r="SN208"/>
      <c r="SO208"/>
      <c r="SP208"/>
    </row>
    <row r="209" spans="1:510" ht="16.5" customHeight="1" x14ac:dyDescent="0.2">
      <c r="A209" s="20">
        <v>1384</v>
      </c>
      <c r="B209" s="20" t="s">
        <v>74</v>
      </c>
      <c r="C209" s="20" t="s">
        <v>87</v>
      </c>
      <c r="D209" s="20" t="s">
        <v>30</v>
      </c>
      <c r="E209" s="20" t="s">
        <v>1345</v>
      </c>
      <c r="F209" s="22" t="s">
        <v>88</v>
      </c>
      <c r="G209" s="33" t="s">
        <v>96</v>
      </c>
      <c r="H209" s="20" t="s">
        <v>89</v>
      </c>
      <c r="I209" s="20" t="s">
        <v>27</v>
      </c>
      <c r="J209" s="22" t="s">
        <v>349</v>
      </c>
      <c r="K209" s="20">
        <v>1</v>
      </c>
      <c r="L209" s="20" t="s">
        <v>91</v>
      </c>
      <c r="M209" s="20" t="s">
        <v>92</v>
      </c>
      <c r="N209" s="20" t="s">
        <v>93</v>
      </c>
      <c r="O209" s="20">
        <v>2.62</v>
      </c>
      <c r="P209" s="23" t="s">
        <v>94</v>
      </c>
      <c r="Q209" s="24">
        <v>1</v>
      </c>
      <c r="R209" s="25">
        <v>45717</v>
      </c>
      <c r="S209" s="20" t="s">
        <v>83</v>
      </c>
      <c r="T209" s="23">
        <v>2620000000</v>
      </c>
      <c r="U209" s="27" t="s">
        <v>39</v>
      </c>
      <c r="V209" s="28" t="s">
        <v>40</v>
      </c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/>
      <c r="BD209"/>
      <c r="BE209"/>
      <c r="BF209"/>
      <c r="BG209"/>
      <c r="BH209"/>
      <c r="BI209"/>
      <c r="BJ209"/>
      <c r="BK209"/>
      <c r="BL209"/>
      <c r="BM209"/>
      <c r="BN209"/>
      <c r="BO209"/>
      <c r="BP209"/>
      <c r="BQ209"/>
      <c r="BR209"/>
      <c r="BS209"/>
      <c r="BT209"/>
      <c r="BU209"/>
      <c r="BV209"/>
      <c r="BW209"/>
      <c r="BX209"/>
      <c r="BY209"/>
      <c r="BZ209"/>
      <c r="CA209"/>
      <c r="CB209"/>
      <c r="CC209"/>
      <c r="CD209"/>
      <c r="CE209"/>
      <c r="CF209"/>
      <c r="CG209"/>
      <c r="CH209"/>
      <c r="CI209"/>
      <c r="CJ209"/>
      <c r="CK209"/>
      <c r="CL209"/>
      <c r="CM209"/>
      <c r="CN209"/>
      <c r="CO209"/>
      <c r="CP209"/>
      <c r="CQ209"/>
      <c r="CR209"/>
      <c r="CS209"/>
      <c r="CT209"/>
      <c r="CU209"/>
      <c r="CV209"/>
      <c r="CW209"/>
      <c r="CX209"/>
      <c r="CY209"/>
      <c r="CZ209"/>
      <c r="DA209"/>
      <c r="DB209"/>
      <c r="DC209"/>
      <c r="DD209"/>
      <c r="DE209"/>
      <c r="DF209"/>
      <c r="DG209"/>
      <c r="DH209"/>
      <c r="DI209"/>
      <c r="DJ209"/>
      <c r="DK209"/>
      <c r="DL209"/>
      <c r="DM209"/>
      <c r="DN209"/>
      <c r="DO209"/>
      <c r="DP209"/>
      <c r="DQ209"/>
      <c r="DR209"/>
      <c r="DS209"/>
      <c r="DT209"/>
      <c r="DU209"/>
      <c r="DV209"/>
      <c r="DW209"/>
      <c r="DX209"/>
      <c r="DY209"/>
      <c r="DZ209"/>
      <c r="EA209"/>
      <c r="EB209"/>
      <c r="EC209"/>
      <c r="ED209"/>
      <c r="EE209"/>
      <c r="EF209"/>
      <c r="EG209"/>
      <c r="EH209"/>
      <c r="EI209"/>
      <c r="EJ209"/>
      <c r="EK209"/>
      <c r="EL209"/>
      <c r="EM209"/>
      <c r="EN209"/>
      <c r="EO209"/>
      <c r="EP209"/>
      <c r="EQ209"/>
      <c r="ER209"/>
      <c r="ES209"/>
      <c r="ET209"/>
      <c r="EU209"/>
      <c r="EV209"/>
      <c r="EW209"/>
      <c r="EX209"/>
      <c r="EY209"/>
      <c r="EZ209"/>
      <c r="FA209"/>
      <c r="FB209"/>
      <c r="FC209"/>
      <c r="FD209"/>
      <c r="FE209"/>
      <c r="FF209"/>
      <c r="FG209"/>
      <c r="FH209"/>
      <c r="FI209"/>
      <c r="FJ209"/>
      <c r="FK209"/>
      <c r="FL209"/>
      <c r="FM209"/>
      <c r="FN209"/>
      <c r="FO209"/>
      <c r="FP209"/>
      <c r="FQ209"/>
      <c r="FR209"/>
      <c r="FS209"/>
      <c r="FT209"/>
      <c r="FU209"/>
      <c r="FV209"/>
      <c r="FW209"/>
      <c r="FX209"/>
      <c r="FY209"/>
      <c r="FZ209"/>
      <c r="GA209"/>
      <c r="GB209"/>
      <c r="GC209"/>
      <c r="GD209"/>
      <c r="GE209"/>
      <c r="GF209"/>
      <c r="GG209"/>
      <c r="GH209"/>
      <c r="GI209"/>
      <c r="GJ209"/>
      <c r="GK209"/>
      <c r="GL209"/>
      <c r="GM209"/>
      <c r="GN209"/>
      <c r="GO209"/>
      <c r="GP209"/>
      <c r="GQ209"/>
      <c r="GR209"/>
      <c r="GS209"/>
      <c r="GT209"/>
      <c r="GU209"/>
      <c r="GV209"/>
      <c r="GW209"/>
      <c r="GX209"/>
      <c r="GY209"/>
      <c r="GZ209"/>
      <c r="HA209"/>
      <c r="HB209"/>
      <c r="HC209"/>
      <c r="HD209"/>
      <c r="HE209"/>
      <c r="HF209"/>
      <c r="HG209"/>
      <c r="HH209"/>
      <c r="HI209"/>
      <c r="HJ209"/>
      <c r="HK209"/>
      <c r="HL209"/>
      <c r="HM209"/>
      <c r="HN209"/>
      <c r="HO209"/>
      <c r="HP209"/>
      <c r="HQ209"/>
      <c r="HR209"/>
      <c r="HS209"/>
      <c r="HT209"/>
      <c r="HU209"/>
      <c r="HV209"/>
      <c r="HW209"/>
      <c r="HX209"/>
      <c r="HY209"/>
      <c r="HZ209"/>
      <c r="IA209"/>
      <c r="IB209"/>
      <c r="IC209"/>
      <c r="ID209"/>
      <c r="IE209"/>
      <c r="IF209"/>
      <c r="IG209"/>
      <c r="IH209"/>
      <c r="II209"/>
      <c r="IJ209"/>
      <c r="IK209"/>
      <c r="IL209"/>
      <c r="IM209"/>
      <c r="IN209"/>
      <c r="IO209"/>
      <c r="IP209"/>
      <c r="IQ209"/>
      <c r="IR209"/>
      <c r="IS209"/>
      <c r="IT209"/>
      <c r="IU209"/>
      <c r="IV209"/>
      <c r="IW209"/>
      <c r="IX209"/>
      <c r="IY209"/>
      <c r="IZ209"/>
      <c r="JA209"/>
      <c r="JB209"/>
      <c r="JC209"/>
      <c r="JD209"/>
      <c r="JE209"/>
      <c r="JF209"/>
      <c r="JG209"/>
      <c r="JH209"/>
      <c r="JI209"/>
      <c r="JJ209"/>
      <c r="JK209"/>
      <c r="JL209"/>
      <c r="JM209"/>
      <c r="JN209"/>
      <c r="JO209"/>
      <c r="JP209"/>
      <c r="JQ209"/>
      <c r="JR209"/>
      <c r="JS209"/>
      <c r="JT209"/>
      <c r="JU209"/>
      <c r="JV209"/>
      <c r="JW209"/>
      <c r="JX209"/>
      <c r="JY209"/>
      <c r="JZ209"/>
      <c r="KA209"/>
      <c r="KB209"/>
      <c r="KC209"/>
      <c r="KD209"/>
      <c r="KE209"/>
      <c r="KF209"/>
      <c r="KG209"/>
      <c r="KH209"/>
      <c r="KI209"/>
      <c r="KJ209"/>
      <c r="KK209"/>
      <c r="KL209"/>
      <c r="KM209"/>
      <c r="KN209"/>
      <c r="KO209"/>
      <c r="KP209"/>
      <c r="KQ209"/>
      <c r="KR209"/>
      <c r="KS209"/>
      <c r="KT209"/>
      <c r="KU209"/>
      <c r="KV209"/>
      <c r="KW209"/>
      <c r="KX209"/>
      <c r="KY209"/>
      <c r="KZ209"/>
      <c r="LA209"/>
      <c r="LB209"/>
      <c r="LC209"/>
      <c r="LD209"/>
      <c r="LE209"/>
      <c r="LF209"/>
      <c r="LG209"/>
      <c r="LH209"/>
      <c r="LI209"/>
      <c r="LJ209"/>
      <c r="LK209"/>
      <c r="LL209"/>
      <c r="LM209"/>
      <c r="LN209"/>
      <c r="LO209"/>
      <c r="LP209"/>
      <c r="LQ209"/>
      <c r="LR209"/>
      <c r="LS209"/>
      <c r="LT209"/>
      <c r="LU209"/>
      <c r="LV209"/>
      <c r="LW209"/>
      <c r="LX209"/>
      <c r="LY209"/>
      <c r="LZ209"/>
      <c r="MA209"/>
      <c r="MB209"/>
      <c r="MC209"/>
      <c r="MD209"/>
      <c r="ME209"/>
      <c r="MF209"/>
      <c r="MG209"/>
      <c r="MH209"/>
      <c r="MI209"/>
      <c r="MJ209"/>
      <c r="MK209"/>
      <c r="ML209"/>
      <c r="MM209"/>
      <c r="MN209"/>
      <c r="MO209"/>
      <c r="MP209"/>
      <c r="MQ209"/>
      <c r="MR209"/>
      <c r="MS209"/>
      <c r="MT209"/>
      <c r="MU209"/>
      <c r="MV209"/>
      <c r="MW209"/>
      <c r="MX209"/>
      <c r="MY209"/>
      <c r="MZ209"/>
      <c r="NA209"/>
      <c r="NB209"/>
      <c r="NC209"/>
      <c r="ND209"/>
      <c r="NE209"/>
      <c r="NF209"/>
      <c r="NG209"/>
      <c r="NH209"/>
      <c r="NI209"/>
      <c r="NJ209"/>
      <c r="NK209"/>
      <c r="NL209"/>
      <c r="NM209"/>
      <c r="NN209"/>
      <c r="NO209"/>
      <c r="NP209"/>
      <c r="NQ209"/>
      <c r="NR209"/>
      <c r="NS209"/>
      <c r="NT209"/>
      <c r="NU209"/>
      <c r="NV209"/>
      <c r="NW209"/>
      <c r="NX209"/>
      <c r="NY209"/>
      <c r="NZ209"/>
      <c r="OA209"/>
      <c r="OB209"/>
      <c r="OC209"/>
      <c r="OD209"/>
      <c r="OE209"/>
      <c r="OF209"/>
      <c r="OG209"/>
      <c r="OH209"/>
      <c r="OI209"/>
      <c r="OJ209"/>
      <c r="OK209"/>
      <c r="OL209"/>
      <c r="OM209"/>
      <c r="ON209"/>
      <c r="OO209"/>
      <c r="OP209"/>
      <c r="OQ209"/>
      <c r="OR209"/>
      <c r="OS209"/>
      <c r="OT209"/>
      <c r="OU209"/>
      <c r="OV209"/>
      <c r="OW209"/>
      <c r="OX209"/>
      <c r="OY209"/>
      <c r="OZ209"/>
      <c r="PA209"/>
      <c r="PB209"/>
      <c r="PC209"/>
      <c r="PD209"/>
      <c r="PE209"/>
      <c r="PF209"/>
      <c r="PG209"/>
      <c r="PH209"/>
      <c r="PI209"/>
      <c r="PJ209"/>
      <c r="PK209"/>
      <c r="PL209"/>
      <c r="PM209"/>
      <c r="PN209"/>
      <c r="PO209"/>
      <c r="PP209"/>
      <c r="PQ209"/>
      <c r="PR209"/>
      <c r="PS209"/>
      <c r="PT209"/>
      <c r="PU209"/>
      <c r="PV209"/>
      <c r="PW209"/>
      <c r="PX209"/>
      <c r="PY209"/>
      <c r="PZ209"/>
      <c r="QA209"/>
      <c r="QB209"/>
      <c r="QC209"/>
      <c r="QD209"/>
      <c r="QE209"/>
      <c r="QF209"/>
      <c r="QG209"/>
      <c r="QH209"/>
      <c r="QI209"/>
      <c r="QJ209"/>
      <c r="QK209"/>
      <c r="QL209"/>
      <c r="QM209"/>
      <c r="QN209"/>
      <c r="QO209"/>
      <c r="QP209"/>
      <c r="QQ209"/>
      <c r="QR209"/>
      <c r="QS209"/>
      <c r="QT209"/>
      <c r="QU209"/>
      <c r="QV209"/>
      <c r="QW209"/>
      <c r="QX209"/>
      <c r="QY209"/>
      <c r="QZ209"/>
      <c r="RA209"/>
      <c r="RB209"/>
      <c r="RC209"/>
      <c r="RD209"/>
      <c r="RE209"/>
      <c r="RF209"/>
      <c r="RG209"/>
      <c r="RH209"/>
      <c r="RI209"/>
      <c r="RJ209"/>
      <c r="RK209"/>
      <c r="RL209"/>
      <c r="RM209"/>
      <c r="RN209"/>
      <c r="RO209"/>
      <c r="RP209"/>
      <c r="RQ209"/>
      <c r="RR209"/>
      <c r="RS209"/>
      <c r="RT209"/>
      <c r="RU209"/>
      <c r="RV209"/>
      <c r="RW209"/>
      <c r="RX209"/>
      <c r="RY209"/>
      <c r="RZ209"/>
      <c r="SA209"/>
      <c r="SB209"/>
      <c r="SC209"/>
      <c r="SD209"/>
      <c r="SE209"/>
      <c r="SF209"/>
      <c r="SG209"/>
      <c r="SH209"/>
      <c r="SI209"/>
      <c r="SJ209"/>
      <c r="SK209"/>
      <c r="SL209"/>
      <c r="SM209"/>
      <c r="SN209"/>
      <c r="SO209"/>
      <c r="SP209"/>
    </row>
    <row r="210" spans="1:510" ht="16.5" customHeight="1" x14ac:dyDescent="0.2">
      <c r="A210" s="20">
        <v>1385</v>
      </c>
      <c r="B210" s="20" t="s">
        <v>74</v>
      </c>
      <c r="C210" s="20" t="s">
        <v>87</v>
      </c>
      <c r="D210" s="20" t="s">
        <v>30</v>
      </c>
      <c r="E210" s="20" t="s">
        <v>1345</v>
      </c>
      <c r="F210" s="22" t="s">
        <v>88</v>
      </c>
      <c r="G210" s="33" t="s">
        <v>96</v>
      </c>
      <c r="H210" s="20" t="s">
        <v>89</v>
      </c>
      <c r="I210" s="20" t="s">
        <v>27</v>
      </c>
      <c r="J210" s="22" t="s">
        <v>350</v>
      </c>
      <c r="K210" s="20">
        <v>1</v>
      </c>
      <c r="L210" s="20" t="s">
        <v>91</v>
      </c>
      <c r="M210" s="20" t="s">
        <v>92</v>
      </c>
      <c r="N210" s="20" t="s">
        <v>93</v>
      </c>
      <c r="O210" s="20">
        <v>1.96</v>
      </c>
      <c r="P210" s="23" t="s">
        <v>94</v>
      </c>
      <c r="Q210" s="24">
        <v>1</v>
      </c>
      <c r="R210" s="25">
        <v>45717</v>
      </c>
      <c r="S210" s="20" t="s">
        <v>83</v>
      </c>
      <c r="T210" s="23">
        <v>1960000000</v>
      </c>
      <c r="U210" s="27" t="s">
        <v>39</v>
      </c>
      <c r="V210" s="28" t="s">
        <v>40</v>
      </c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/>
      <c r="BD210"/>
      <c r="BE210"/>
      <c r="BF210"/>
      <c r="BG210"/>
      <c r="BH210"/>
      <c r="BI210"/>
      <c r="BJ210"/>
      <c r="BK210"/>
      <c r="BL210"/>
      <c r="BM210"/>
      <c r="BN210"/>
      <c r="BO210"/>
      <c r="BP210"/>
      <c r="BQ210"/>
      <c r="BR210"/>
      <c r="BS210"/>
      <c r="BT210"/>
      <c r="BU210"/>
      <c r="BV210"/>
      <c r="BW210"/>
      <c r="BX210"/>
      <c r="BY210"/>
      <c r="BZ210"/>
      <c r="CA210"/>
      <c r="CB210"/>
      <c r="CC210"/>
      <c r="CD210"/>
      <c r="CE210"/>
      <c r="CF210"/>
      <c r="CG210"/>
      <c r="CH210"/>
      <c r="CI210"/>
      <c r="CJ210"/>
      <c r="CK210"/>
      <c r="CL210"/>
      <c r="CM210"/>
      <c r="CN210"/>
      <c r="CO210"/>
      <c r="CP210"/>
      <c r="CQ210"/>
      <c r="CR210"/>
      <c r="CS210"/>
      <c r="CT210"/>
      <c r="CU210"/>
      <c r="CV210"/>
      <c r="CW210"/>
      <c r="CX210"/>
      <c r="CY210"/>
      <c r="CZ210"/>
      <c r="DA210"/>
      <c r="DB210"/>
      <c r="DC210"/>
      <c r="DD210"/>
      <c r="DE210"/>
      <c r="DF210"/>
      <c r="DG210"/>
      <c r="DH210"/>
      <c r="DI210"/>
      <c r="DJ210"/>
      <c r="DK210"/>
      <c r="DL210"/>
      <c r="DM210"/>
      <c r="DN210"/>
      <c r="DO210"/>
      <c r="DP210"/>
      <c r="DQ210"/>
      <c r="DR210"/>
      <c r="DS210"/>
      <c r="DT210"/>
      <c r="DU210"/>
      <c r="DV210"/>
      <c r="DW210"/>
      <c r="DX210"/>
      <c r="DY210"/>
      <c r="DZ210"/>
      <c r="EA210"/>
      <c r="EB210"/>
      <c r="EC210"/>
      <c r="ED210"/>
      <c r="EE210"/>
      <c r="EF210"/>
      <c r="EG210"/>
      <c r="EH210"/>
      <c r="EI210"/>
      <c r="EJ210"/>
      <c r="EK210"/>
      <c r="EL210"/>
      <c r="EM210"/>
      <c r="EN210"/>
      <c r="EO210"/>
      <c r="EP210"/>
      <c r="EQ210"/>
      <c r="ER210"/>
      <c r="ES210"/>
      <c r="ET210"/>
      <c r="EU210"/>
      <c r="EV210"/>
      <c r="EW210"/>
      <c r="EX210"/>
      <c r="EY210"/>
      <c r="EZ210"/>
      <c r="FA210"/>
      <c r="FB210"/>
      <c r="FC210"/>
      <c r="FD210"/>
      <c r="FE210"/>
      <c r="FF210"/>
      <c r="FG210"/>
      <c r="FH210"/>
      <c r="FI210"/>
      <c r="FJ210"/>
      <c r="FK210"/>
      <c r="FL210"/>
      <c r="FM210"/>
      <c r="FN210"/>
      <c r="FO210"/>
      <c r="FP210"/>
      <c r="FQ210"/>
      <c r="FR210"/>
      <c r="FS210"/>
      <c r="FT210"/>
      <c r="FU210"/>
      <c r="FV210"/>
      <c r="FW210"/>
      <c r="FX210"/>
      <c r="FY210"/>
      <c r="FZ210"/>
      <c r="GA210"/>
      <c r="GB210"/>
      <c r="GC210"/>
      <c r="GD210"/>
      <c r="GE210"/>
      <c r="GF210"/>
      <c r="GG210"/>
      <c r="GH210"/>
      <c r="GI210"/>
      <c r="GJ210"/>
      <c r="GK210"/>
      <c r="GL210"/>
      <c r="GM210"/>
      <c r="GN210"/>
      <c r="GO210"/>
      <c r="GP210"/>
      <c r="GQ210"/>
      <c r="GR210"/>
      <c r="GS210"/>
      <c r="GT210"/>
      <c r="GU210"/>
      <c r="GV210"/>
      <c r="GW210"/>
      <c r="GX210"/>
      <c r="GY210"/>
      <c r="GZ210"/>
      <c r="HA210"/>
      <c r="HB210"/>
      <c r="HC210"/>
      <c r="HD210"/>
      <c r="HE210"/>
      <c r="HF210"/>
      <c r="HG210"/>
      <c r="HH210"/>
      <c r="HI210"/>
      <c r="HJ210"/>
      <c r="HK210"/>
      <c r="HL210"/>
      <c r="HM210"/>
      <c r="HN210"/>
      <c r="HO210"/>
      <c r="HP210"/>
      <c r="HQ210"/>
      <c r="HR210"/>
      <c r="HS210"/>
      <c r="HT210"/>
      <c r="HU210"/>
      <c r="HV210"/>
      <c r="HW210"/>
      <c r="HX210"/>
      <c r="HY210"/>
      <c r="HZ210"/>
      <c r="IA210"/>
      <c r="IB210"/>
      <c r="IC210"/>
      <c r="ID210"/>
      <c r="IE210"/>
      <c r="IF210"/>
      <c r="IG210"/>
      <c r="IH210"/>
      <c r="II210"/>
      <c r="IJ210"/>
      <c r="IK210"/>
      <c r="IL210"/>
      <c r="IM210"/>
      <c r="IN210"/>
      <c r="IO210"/>
      <c r="IP210"/>
      <c r="IQ210"/>
      <c r="IR210"/>
      <c r="IS210"/>
      <c r="IT210"/>
      <c r="IU210"/>
      <c r="IV210"/>
      <c r="IW210"/>
      <c r="IX210"/>
      <c r="IY210"/>
      <c r="IZ210"/>
      <c r="JA210"/>
      <c r="JB210"/>
      <c r="JC210"/>
      <c r="JD210"/>
      <c r="JE210"/>
      <c r="JF210"/>
      <c r="JG210"/>
      <c r="JH210"/>
      <c r="JI210"/>
      <c r="JJ210"/>
      <c r="JK210"/>
      <c r="JL210"/>
      <c r="JM210"/>
      <c r="JN210"/>
      <c r="JO210"/>
      <c r="JP210"/>
      <c r="JQ210"/>
      <c r="JR210"/>
      <c r="JS210"/>
      <c r="JT210"/>
      <c r="JU210"/>
      <c r="JV210"/>
      <c r="JW210"/>
      <c r="JX210"/>
      <c r="JY210"/>
      <c r="JZ210"/>
      <c r="KA210"/>
      <c r="KB210"/>
      <c r="KC210"/>
      <c r="KD210"/>
      <c r="KE210"/>
      <c r="KF210"/>
      <c r="KG210"/>
      <c r="KH210"/>
      <c r="KI210"/>
      <c r="KJ210"/>
      <c r="KK210"/>
      <c r="KL210"/>
      <c r="KM210"/>
      <c r="KN210"/>
      <c r="KO210"/>
      <c r="KP210"/>
      <c r="KQ210"/>
      <c r="KR210"/>
      <c r="KS210"/>
      <c r="KT210"/>
      <c r="KU210"/>
      <c r="KV210"/>
      <c r="KW210"/>
      <c r="KX210"/>
      <c r="KY210"/>
      <c r="KZ210"/>
      <c r="LA210"/>
      <c r="LB210"/>
      <c r="LC210"/>
      <c r="LD210"/>
      <c r="LE210"/>
      <c r="LF210"/>
      <c r="LG210"/>
      <c r="LH210"/>
      <c r="LI210"/>
      <c r="LJ210"/>
      <c r="LK210"/>
      <c r="LL210"/>
      <c r="LM210"/>
      <c r="LN210"/>
      <c r="LO210"/>
      <c r="LP210"/>
      <c r="LQ210"/>
      <c r="LR210"/>
      <c r="LS210"/>
      <c r="LT210"/>
      <c r="LU210"/>
      <c r="LV210"/>
      <c r="LW210"/>
      <c r="LX210"/>
      <c r="LY210"/>
      <c r="LZ210"/>
      <c r="MA210"/>
      <c r="MB210"/>
      <c r="MC210"/>
      <c r="MD210"/>
      <c r="ME210"/>
      <c r="MF210"/>
      <c r="MG210"/>
      <c r="MH210"/>
      <c r="MI210"/>
      <c r="MJ210"/>
      <c r="MK210"/>
      <c r="ML210"/>
      <c r="MM210"/>
      <c r="MN210"/>
      <c r="MO210"/>
      <c r="MP210"/>
      <c r="MQ210"/>
      <c r="MR210"/>
      <c r="MS210"/>
      <c r="MT210"/>
      <c r="MU210"/>
      <c r="MV210"/>
      <c r="MW210"/>
      <c r="MX210"/>
      <c r="MY210"/>
      <c r="MZ210"/>
      <c r="NA210"/>
      <c r="NB210"/>
      <c r="NC210"/>
      <c r="ND210"/>
      <c r="NE210"/>
      <c r="NF210"/>
      <c r="NG210"/>
      <c r="NH210"/>
      <c r="NI210"/>
      <c r="NJ210"/>
      <c r="NK210"/>
      <c r="NL210"/>
      <c r="NM210"/>
      <c r="NN210"/>
      <c r="NO210"/>
      <c r="NP210"/>
      <c r="NQ210"/>
      <c r="NR210"/>
      <c r="NS210"/>
      <c r="NT210"/>
      <c r="NU210"/>
      <c r="NV210"/>
      <c r="NW210"/>
      <c r="NX210"/>
      <c r="NY210"/>
      <c r="NZ210"/>
      <c r="OA210"/>
      <c r="OB210"/>
      <c r="OC210"/>
      <c r="OD210"/>
      <c r="OE210"/>
      <c r="OF210"/>
      <c r="OG210"/>
      <c r="OH210"/>
      <c r="OI210"/>
      <c r="OJ210"/>
      <c r="OK210"/>
      <c r="OL210"/>
      <c r="OM210"/>
      <c r="ON210"/>
      <c r="OO210"/>
      <c r="OP210"/>
      <c r="OQ210"/>
      <c r="OR210"/>
      <c r="OS210"/>
      <c r="OT210"/>
      <c r="OU210"/>
      <c r="OV210"/>
      <c r="OW210"/>
      <c r="OX210"/>
      <c r="OY210"/>
      <c r="OZ210"/>
      <c r="PA210"/>
      <c r="PB210"/>
      <c r="PC210"/>
      <c r="PD210"/>
      <c r="PE210"/>
      <c r="PF210"/>
      <c r="PG210"/>
      <c r="PH210"/>
      <c r="PI210"/>
      <c r="PJ210"/>
      <c r="PK210"/>
      <c r="PL210"/>
      <c r="PM210"/>
      <c r="PN210"/>
      <c r="PO210"/>
      <c r="PP210"/>
      <c r="PQ210"/>
      <c r="PR210"/>
      <c r="PS210"/>
      <c r="PT210"/>
      <c r="PU210"/>
      <c r="PV210"/>
      <c r="PW210"/>
      <c r="PX210"/>
      <c r="PY210"/>
      <c r="PZ210"/>
      <c r="QA210"/>
      <c r="QB210"/>
      <c r="QC210"/>
      <c r="QD210"/>
      <c r="QE210"/>
      <c r="QF210"/>
      <c r="QG210"/>
      <c r="QH210"/>
      <c r="QI210"/>
      <c r="QJ210"/>
      <c r="QK210"/>
      <c r="QL210"/>
      <c r="QM210"/>
      <c r="QN210"/>
      <c r="QO210"/>
      <c r="QP210"/>
      <c r="QQ210"/>
      <c r="QR210"/>
      <c r="QS210"/>
      <c r="QT210"/>
      <c r="QU210"/>
      <c r="QV210"/>
      <c r="QW210"/>
      <c r="QX210"/>
      <c r="QY210"/>
      <c r="QZ210"/>
      <c r="RA210"/>
      <c r="RB210"/>
      <c r="RC210"/>
      <c r="RD210"/>
      <c r="RE210"/>
      <c r="RF210"/>
      <c r="RG210"/>
      <c r="RH210"/>
      <c r="RI210"/>
      <c r="RJ210"/>
      <c r="RK210"/>
      <c r="RL210"/>
      <c r="RM210"/>
      <c r="RN210"/>
      <c r="RO210"/>
      <c r="RP210"/>
      <c r="RQ210"/>
      <c r="RR210"/>
      <c r="RS210"/>
      <c r="RT210"/>
      <c r="RU210"/>
      <c r="RV210"/>
      <c r="RW210"/>
      <c r="RX210"/>
      <c r="RY210"/>
      <c r="RZ210"/>
      <c r="SA210"/>
      <c r="SB210"/>
      <c r="SC210"/>
      <c r="SD210"/>
      <c r="SE210"/>
      <c r="SF210"/>
      <c r="SG210"/>
      <c r="SH210"/>
      <c r="SI210"/>
      <c r="SJ210"/>
      <c r="SK210"/>
      <c r="SL210"/>
      <c r="SM210"/>
      <c r="SN210"/>
      <c r="SO210"/>
      <c r="SP210"/>
    </row>
    <row r="211" spans="1:510" ht="16.5" customHeight="1" x14ac:dyDescent="0.2">
      <c r="A211" s="20">
        <v>1387</v>
      </c>
      <c r="B211" s="20" t="s">
        <v>74</v>
      </c>
      <c r="C211" s="20" t="s">
        <v>87</v>
      </c>
      <c r="D211" s="20" t="s">
        <v>30</v>
      </c>
      <c r="E211" s="20" t="s">
        <v>1345</v>
      </c>
      <c r="F211" s="22" t="s">
        <v>88</v>
      </c>
      <c r="G211" s="33" t="s">
        <v>96</v>
      </c>
      <c r="H211" s="20" t="s">
        <v>89</v>
      </c>
      <c r="I211" s="20" t="s">
        <v>27</v>
      </c>
      <c r="J211" s="22" t="s">
        <v>351</v>
      </c>
      <c r="K211" s="20">
        <v>1</v>
      </c>
      <c r="L211" s="20" t="s">
        <v>91</v>
      </c>
      <c r="M211" s="20" t="s">
        <v>92</v>
      </c>
      <c r="N211" s="20" t="s">
        <v>93</v>
      </c>
      <c r="O211" s="20">
        <v>0.24</v>
      </c>
      <c r="P211" s="23" t="s">
        <v>94</v>
      </c>
      <c r="Q211" s="24">
        <v>1</v>
      </c>
      <c r="R211" s="25">
        <v>45717</v>
      </c>
      <c r="S211" s="20" t="s">
        <v>83</v>
      </c>
      <c r="T211" s="23">
        <v>240000000</v>
      </c>
      <c r="U211" s="27" t="s">
        <v>39</v>
      </c>
      <c r="V211" s="28" t="s">
        <v>40</v>
      </c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  <c r="BA211"/>
      <c r="BB211"/>
      <c r="BC211"/>
      <c r="BD211"/>
      <c r="BE211"/>
      <c r="BF211"/>
      <c r="BG211"/>
      <c r="BH211"/>
      <c r="BI211"/>
      <c r="BJ211"/>
      <c r="BK211"/>
      <c r="BL211"/>
      <c r="BM211"/>
      <c r="BN211"/>
      <c r="BO211"/>
      <c r="BP211"/>
      <c r="BQ211"/>
      <c r="BR211"/>
      <c r="BS211"/>
      <c r="BT211"/>
      <c r="BU211"/>
      <c r="BV211"/>
      <c r="BW211"/>
      <c r="BX211"/>
      <c r="BY211"/>
      <c r="BZ211"/>
      <c r="CA211"/>
      <c r="CB211"/>
      <c r="CC211"/>
      <c r="CD211"/>
      <c r="CE211"/>
      <c r="CF211"/>
      <c r="CG211"/>
      <c r="CH211"/>
      <c r="CI211"/>
      <c r="CJ211"/>
      <c r="CK211"/>
      <c r="CL211"/>
      <c r="CM211"/>
      <c r="CN211"/>
      <c r="CO211"/>
      <c r="CP211"/>
      <c r="CQ211"/>
      <c r="CR211"/>
      <c r="CS211"/>
      <c r="CT211"/>
      <c r="CU211"/>
      <c r="CV211"/>
      <c r="CW211"/>
      <c r="CX211"/>
      <c r="CY211"/>
      <c r="CZ211"/>
      <c r="DA211"/>
      <c r="DB211"/>
      <c r="DC211"/>
      <c r="DD211"/>
      <c r="DE211"/>
      <c r="DF211"/>
      <c r="DG211"/>
      <c r="DH211"/>
      <c r="DI211"/>
      <c r="DJ211"/>
      <c r="DK211"/>
      <c r="DL211"/>
      <c r="DM211"/>
      <c r="DN211"/>
      <c r="DO211"/>
      <c r="DP211"/>
      <c r="DQ211"/>
      <c r="DR211"/>
      <c r="DS211"/>
      <c r="DT211"/>
      <c r="DU211"/>
      <c r="DV211"/>
      <c r="DW211"/>
      <c r="DX211"/>
      <c r="DY211"/>
      <c r="DZ211"/>
      <c r="EA211"/>
      <c r="EB211"/>
      <c r="EC211"/>
      <c r="ED211"/>
      <c r="EE211"/>
      <c r="EF211"/>
      <c r="EG211"/>
      <c r="EH211"/>
      <c r="EI211"/>
      <c r="EJ211"/>
      <c r="EK211"/>
      <c r="EL211"/>
      <c r="EM211"/>
      <c r="EN211"/>
      <c r="EO211"/>
      <c r="EP211"/>
      <c r="EQ211"/>
      <c r="ER211"/>
      <c r="ES211"/>
      <c r="ET211"/>
      <c r="EU211"/>
      <c r="EV211"/>
      <c r="EW211"/>
      <c r="EX211"/>
      <c r="EY211"/>
      <c r="EZ211"/>
      <c r="FA211"/>
      <c r="FB211"/>
      <c r="FC211"/>
      <c r="FD211"/>
      <c r="FE211"/>
      <c r="FF211"/>
      <c r="FG211"/>
      <c r="FH211"/>
      <c r="FI211"/>
      <c r="FJ211"/>
      <c r="FK211"/>
      <c r="FL211"/>
      <c r="FM211"/>
      <c r="FN211"/>
      <c r="FO211"/>
      <c r="FP211"/>
      <c r="FQ211"/>
      <c r="FR211"/>
      <c r="FS211"/>
      <c r="FT211"/>
      <c r="FU211"/>
      <c r="FV211"/>
      <c r="FW211"/>
      <c r="FX211"/>
      <c r="FY211"/>
      <c r="FZ211"/>
      <c r="GA211"/>
      <c r="GB211"/>
      <c r="GC211"/>
      <c r="GD211"/>
      <c r="GE211"/>
      <c r="GF211"/>
      <c r="GG211"/>
      <c r="GH211"/>
      <c r="GI211"/>
      <c r="GJ211"/>
      <c r="GK211"/>
      <c r="GL211"/>
      <c r="GM211"/>
      <c r="GN211"/>
      <c r="GO211"/>
      <c r="GP211"/>
      <c r="GQ211"/>
      <c r="GR211"/>
      <c r="GS211"/>
      <c r="GT211"/>
      <c r="GU211"/>
      <c r="GV211"/>
      <c r="GW211"/>
      <c r="GX211"/>
      <c r="GY211"/>
      <c r="GZ211"/>
      <c r="HA211"/>
      <c r="HB211"/>
      <c r="HC211"/>
      <c r="HD211"/>
      <c r="HE211"/>
      <c r="HF211"/>
      <c r="HG211"/>
      <c r="HH211"/>
      <c r="HI211"/>
      <c r="HJ211"/>
      <c r="HK211"/>
      <c r="HL211"/>
      <c r="HM211"/>
      <c r="HN211"/>
      <c r="HO211"/>
      <c r="HP211"/>
      <c r="HQ211"/>
      <c r="HR211"/>
      <c r="HS211"/>
      <c r="HT211"/>
      <c r="HU211"/>
      <c r="HV211"/>
      <c r="HW211"/>
      <c r="HX211"/>
      <c r="HY211"/>
      <c r="HZ211"/>
      <c r="IA211"/>
      <c r="IB211"/>
      <c r="IC211"/>
      <c r="ID211"/>
      <c r="IE211"/>
      <c r="IF211"/>
      <c r="IG211"/>
      <c r="IH211"/>
      <c r="II211"/>
      <c r="IJ211"/>
      <c r="IK211"/>
      <c r="IL211"/>
      <c r="IM211"/>
      <c r="IN211"/>
      <c r="IO211"/>
      <c r="IP211"/>
      <c r="IQ211"/>
      <c r="IR211"/>
      <c r="IS211"/>
      <c r="IT211"/>
      <c r="IU211"/>
      <c r="IV211"/>
      <c r="IW211"/>
      <c r="IX211"/>
      <c r="IY211"/>
      <c r="IZ211"/>
      <c r="JA211"/>
      <c r="JB211"/>
      <c r="JC211"/>
      <c r="JD211"/>
      <c r="JE211"/>
      <c r="JF211"/>
      <c r="JG211"/>
      <c r="JH211"/>
      <c r="JI211"/>
      <c r="JJ211"/>
      <c r="JK211"/>
      <c r="JL211"/>
      <c r="JM211"/>
      <c r="JN211"/>
      <c r="JO211"/>
      <c r="JP211"/>
      <c r="JQ211"/>
      <c r="JR211"/>
      <c r="JS211"/>
      <c r="JT211"/>
      <c r="JU211"/>
      <c r="JV211"/>
      <c r="JW211"/>
      <c r="JX211"/>
      <c r="JY211"/>
      <c r="JZ211"/>
      <c r="KA211"/>
      <c r="KB211"/>
      <c r="KC211"/>
      <c r="KD211"/>
      <c r="KE211"/>
      <c r="KF211"/>
      <c r="KG211"/>
      <c r="KH211"/>
      <c r="KI211"/>
      <c r="KJ211"/>
      <c r="KK211"/>
      <c r="KL211"/>
      <c r="KM211"/>
      <c r="KN211"/>
      <c r="KO211"/>
      <c r="KP211"/>
      <c r="KQ211"/>
      <c r="KR211"/>
      <c r="KS211"/>
      <c r="KT211"/>
      <c r="KU211"/>
      <c r="KV211"/>
      <c r="KW211"/>
      <c r="KX211"/>
      <c r="KY211"/>
      <c r="KZ211"/>
      <c r="LA211"/>
      <c r="LB211"/>
      <c r="LC211"/>
      <c r="LD211"/>
      <c r="LE211"/>
      <c r="LF211"/>
      <c r="LG211"/>
      <c r="LH211"/>
      <c r="LI211"/>
      <c r="LJ211"/>
      <c r="LK211"/>
      <c r="LL211"/>
      <c r="LM211"/>
      <c r="LN211"/>
      <c r="LO211"/>
      <c r="LP211"/>
      <c r="LQ211"/>
      <c r="LR211"/>
      <c r="LS211"/>
      <c r="LT211"/>
      <c r="LU211"/>
      <c r="LV211"/>
      <c r="LW211"/>
      <c r="LX211"/>
      <c r="LY211"/>
      <c r="LZ211"/>
      <c r="MA211"/>
      <c r="MB211"/>
      <c r="MC211"/>
      <c r="MD211"/>
      <c r="ME211"/>
      <c r="MF211"/>
      <c r="MG211"/>
      <c r="MH211"/>
      <c r="MI211"/>
      <c r="MJ211"/>
      <c r="MK211"/>
      <c r="ML211"/>
      <c r="MM211"/>
      <c r="MN211"/>
      <c r="MO211"/>
      <c r="MP211"/>
      <c r="MQ211"/>
      <c r="MR211"/>
      <c r="MS211"/>
      <c r="MT211"/>
      <c r="MU211"/>
      <c r="MV211"/>
      <c r="MW211"/>
      <c r="MX211"/>
      <c r="MY211"/>
      <c r="MZ211"/>
      <c r="NA211"/>
      <c r="NB211"/>
      <c r="NC211"/>
      <c r="ND211"/>
      <c r="NE211"/>
      <c r="NF211"/>
      <c r="NG211"/>
      <c r="NH211"/>
      <c r="NI211"/>
      <c r="NJ211"/>
      <c r="NK211"/>
      <c r="NL211"/>
      <c r="NM211"/>
      <c r="NN211"/>
      <c r="NO211"/>
      <c r="NP211"/>
      <c r="NQ211"/>
      <c r="NR211"/>
      <c r="NS211"/>
      <c r="NT211"/>
      <c r="NU211"/>
      <c r="NV211"/>
      <c r="NW211"/>
      <c r="NX211"/>
      <c r="NY211"/>
      <c r="NZ211"/>
      <c r="OA211"/>
      <c r="OB211"/>
      <c r="OC211"/>
      <c r="OD211"/>
      <c r="OE211"/>
      <c r="OF211"/>
      <c r="OG211"/>
      <c r="OH211"/>
      <c r="OI211"/>
      <c r="OJ211"/>
      <c r="OK211"/>
      <c r="OL211"/>
      <c r="OM211"/>
      <c r="ON211"/>
      <c r="OO211"/>
      <c r="OP211"/>
      <c r="OQ211"/>
      <c r="OR211"/>
      <c r="OS211"/>
      <c r="OT211"/>
      <c r="OU211"/>
      <c r="OV211"/>
      <c r="OW211"/>
      <c r="OX211"/>
      <c r="OY211"/>
      <c r="OZ211"/>
      <c r="PA211"/>
      <c r="PB211"/>
      <c r="PC211"/>
      <c r="PD211"/>
      <c r="PE211"/>
      <c r="PF211"/>
      <c r="PG211"/>
      <c r="PH211"/>
      <c r="PI211"/>
      <c r="PJ211"/>
      <c r="PK211"/>
      <c r="PL211"/>
      <c r="PM211"/>
      <c r="PN211"/>
      <c r="PO211"/>
      <c r="PP211"/>
      <c r="PQ211"/>
      <c r="PR211"/>
      <c r="PS211"/>
      <c r="PT211"/>
      <c r="PU211"/>
      <c r="PV211"/>
      <c r="PW211"/>
      <c r="PX211"/>
      <c r="PY211"/>
      <c r="PZ211"/>
      <c r="QA211"/>
      <c r="QB211"/>
      <c r="QC211"/>
      <c r="QD211"/>
      <c r="QE211"/>
      <c r="QF211"/>
      <c r="QG211"/>
      <c r="QH211"/>
      <c r="QI211"/>
      <c r="QJ211"/>
      <c r="QK211"/>
      <c r="QL211"/>
      <c r="QM211"/>
      <c r="QN211"/>
      <c r="QO211"/>
      <c r="QP211"/>
      <c r="QQ211"/>
      <c r="QR211"/>
      <c r="QS211"/>
      <c r="QT211"/>
      <c r="QU211"/>
      <c r="QV211"/>
      <c r="QW211"/>
      <c r="QX211"/>
      <c r="QY211"/>
      <c r="QZ211"/>
      <c r="RA211"/>
      <c r="RB211"/>
      <c r="RC211"/>
      <c r="RD211"/>
      <c r="RE211"/>
      <c r="RF211"/>
      <c r="RG211"/>
      <c r="RH211"/>
      <c r="RI211"/>
      <c r="RJ211"/>
      <c r="RK211"/>
      <c r="RL211"/>
      <c r="RM211"/>
      <c r="RN211"/>
      <c r="RO211"/>
      <c r="RP211"/>
      <c r="RQ211"/>
      <c r="RR211"/>
      <c r="RS211"/>
      <c r="RT211"/>
      <c r="RU211"/>
      <c r="RV211"/>
      <c r="RW211"/>
      <c r="RX211"/>
      <c r="RY211"/>
      <c r="RZ211"/>
      <c r="SA211"/>
      <c r="SB211"/>
      <c r="SC211"/>
      <c r="SD211"/>
      <c r="SE211"/>
      <c r="SF211"/>
      <c r="SG211"/>
      <c r="SH211"/>
      <c r="SI211"/>
      <c r="SJ211"/>
      <c r="SK211"/>
      <c r="SL211"/>
      <c r="SM211"/>
      <c r="SN211"/>
      <c r="SO211"/>
      <c r="SP211"/>
    </row>
    <row r="212" spans="1:510" ht="16.5" customHeight="1" x14ac:dyDescent="0.2">
      <c r="A212" s="20">
        <v>1388</v>
      </c>
      <c r="B212" s="20" t="s">
        <v>74</v>
      </c>
      <c r="C212" s="20" t="s">
        <v>87</v>
      </c>
      <c r="D212" s="20" t="s">
        <v>30</v>
      </c>
      <c r="E212" s="20" t="s">
        <v>1345</v>
      </c>
      <c r="F212" s="22" t="s">
        <v>88</v>
      </c>
      <c r="G212" s="33" t="s">
        <v>96</v>
      </c>
      <c r="H212" s="20" t="s">
        <v>89</v>
      </c>
      <c r="I212" s="20" t="s">
        <v>27</v>
      </c>
      <c r="J212" s="22" t="s">
        <v>352</v>
      </c>
      <c r="K212" s="20">
        <v>1</v>
      </c>
      <c r="L212" s="20" t="s">
        <v>91</v>
      </c>
      <c r="M212" s="20" t="s">
        <v>92</v>
      </c>
      <c r="N212" s="20" t="s">
        <v>93</v>
      </c>
      <c r="O212" s="20">
        <v>0.56000000000000005</v>
      </c>
      <c r="P212" s="23" t="s">
        <v>94</v>
      </c>
      <c r="Q212" s="24">
        <v>1</v>
      </c>
      <c r="R212" s="25">
        <v>45717</v>
      </c>
      <c r="S212" s="20" t="s">
        <v>83</v>
      </c>
      <c r="T212" s="23">
        <v>560000000</v>
      </c>
      <c r="U212" s="27" t="s">
        <v>39</v>
      </c>
      <c r="V212" s="28" t="s">
        <v>40</v>
      </c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  <c r="AZ212"/>
      <c r="BA212"/>
      <c r="BB212"/>
      <c r="BC212"/>
      <c r="BD212"/>
      <c r="BE212"/>
      <c r="BF212"/>
      <c r="BG212"/>
      <c r="BH212"/>
      <c r="BI212"/>
      <c r="BJ212"/>
      <c r="BK212"/>
      <c r="BL212"/>
      <c r="BM212"/>
      <c r="BN212"/>
      <c r="BO212"/>
      <c r="BP212"/>
      <c r="BQ212"/>
      <c r="BR212"/>
      <c r="BS212"/>
      <c r="BT212"/>
      <c r="BU212"/>
      <c r="BV212"/>
      <c r="BW212"/>
      <c r="BX212"/>
      <c r="BY212"/>
      <c r="BZ212"/>
      <c r="CA212"/>
      <c r="CB212"/>
      <c r="CC212"/>
      <c r="CD212"/>
      <c r="CE212"/>
      <c r="CF212"/>
      <c r="CG212"/>
      <c r="CH212"/>
      <c r="CI212"/>
      <c r="CJ212"/>
      <c r="CK212"/>
      <c r="CL212"/>
      <c r="CM212"/>
      <c r="CN212"/>
      <c r="CO212"/>
      <c r="CP212"/>
      <c r="CQ212"/>
      <c r="CR212"/>
      <c r="CS212"/>
      <c r="CT212"/>
      <c r="CU212"/>
      <c r="CV212"/>
      <c r="CW212"/>
      <c r="CX212"/>
      <c r="CY212"/>
      <c r="CZ212"/>
      <c r="DA212"/>
      <c r="DB212"/>
      <c r="DC212"/>
      <c r="DD212"/>
      <c r="DE212"/>
      <c r="DF212"/>
      <c r="DG212"/>
      <c r="DH212"/>
      <c r="DI212"/>
      <c r="DJ212"/>
      <c r="DK212"/>
      <c r="DL212"/>
      <c r="DM212"/>
      <c r="DN212"/>
      <c r="DO212"/>
      <c r="DP212"/>
      <c r="DQ212"/>
      <c r="DR212"/>
      <c r="DS212"/>
      <c r="DT212"/>
      <c r="DU212"/>
      <c r="DV212"/>
      <c r="DW212"/>
      <c r="DX212"/>
      <c r="DY212"/>
      <c r="DZ212"/>
      <c r="EA212"/>
      <c r="EB212"/>
      <c r="EC212"/>
      <c r="ED212"/>
      <c r="EE212"/>
      <c r="EF212"/>
      <c r="EG212"/>
      <c r="EH212"/>
      <c r="EI212"/>
      <c r="EJ212"/>
      <c r="EK212"/>
      <c r="EL212"/>
      <c r="EM212"/>
      <c r="EN212"/>
      <c r="EO212"/>
      <c r="EP212"/>
      <c r="EQ212"/>
      <c r="ER212"/>
      <c r="ES212"/>
      <c r="ET212"/>
      <c r="EU212"/>
      <c r="EV212"/>
      <c r="EW212"/>
      <c r="EX212"/>
      <c r="EY212"/>
      <c r="EZ212"/>
      <c r="FA212"/>
      <c r="FB212"/>
      <c r="FC212"/>
      <c r="FD212"/>
      <c r="FE212"/>
      <c r="FF212"/>
      <c r="FG212"/>
      <c r="FH212"/>
      <c r="FI212"/>
      <c r="FJ212"/>
      <c r="FK212"/>
      <c r="FL212"/>
      <c r="FM212"/>
      <c r="FN212"/>
      <c r="FO212"/>
      <c r="FP212"/>
      <c r="FQ212"/>
      <c r="FR212"/>
      <c r="FS212"/>
      <c r="FT212"/>
      <c r="FU212"/>
      <c r="FV212"/>
      <c r="FW212"/>
      <c r="FX212"/>
      <c r="FY212"/>
      <c r="FZ212"/>
      <c r="GA212"/>
      <c r="GB212"/>
      <c r="GC212"/>
      <c r="GD212"/>
      <c r="GE212"/>
      <c r="GF212"/>
      <c r="GG212"/>
      <c r="GH212"/>
      <c r="GI212"/>
      <c r="GJ212"/>
      <c r="GK212"/>
      <c r="GL212"/>
      <c r="GM212"/>
      <c r="GN212"/>
      <c r="GO212"/>
      <c r="GP212"/>
      <c r="GQ212"/>
      <c r="GR212"/>
      <c r="GS212"/>
      <c r="GT212"/>
      <c r="GU212"/>
      <c r="GV212"/>
      <c r="GW212"/>
      <c r="GX212"/>
      <c r="GY212"/>
      <c r="GZ212"/>
      <c r="HA212"/>
      <c r="HB212"/>
      <c r="HC212"/>
      <c r="HD212"/>
      <c r="HE212"/>
      <c r="HF212"/>
      <c r="HG212"/>
      <c r="HH212"/>
      <c r="HI212"/>
      <c r="HJ212"/>
      <c r="HK212"/>
      <c r="HL212"/>
      <c r="HM212"/>
      <c r="HN212"/>
      <c r="HO212"/>
      <c r="HP212"/>
      <c r="HQ212"/>
      <c r="HR212"/>
      <c r="HS212"/>
      <c r="HT212"/>
      <c r="HU212"/>
      <c r="HV212"/>
      <c r="HW212"/>
      <c r="HX212"/>
      <c r="HY212"/>
      <c r="HZ212"/>
      <c r="IA212"/>
      <c r="IB212"/>
      <c r="IC212"/>
      <c r="ID212"/>
      <c r="IE212"/>
      <c r="IF212"/>
      <c r="IG212"/>
      <c r="IH212"/>
      <c r="II212"/>
      <c r="IJ212"/>
      <c r="IK212"/>
      <c r="IL212"/>
      <c r="IM212"/>
      <c r="IN212"/>
      <c r="IO212"/>
      <c r="IP212"/>
      <c r="IQ212"/>
      <c r="IR212"/>
      <c r="IS212"/>
      <c r="IT212"/>
      <c r="IU212"/>
      <c r="IV212"/>
      <c r="IW212"/>
      <c r="IX212"/>
      <c r="IY212"/>
      <c r="IZ212"/>
      <c r="JA212"/>
      <c r="JB212"/>
      <c r="JC212"/>
      <c r="JD212"/>
      <c r="JE212"/>
      <c r="JF212"/>
      <c r="JG212"/>
      <c r="JH212"/>
      <c r="JI212"/>
      <c r="JJ212"/>
      <c r="JK212"/>
      <c r="JL212"/>
      <c r="JM212"/>
      <c r="JN212"/>
      <c r="JO212"/>
      <c r="JP212"/>
      <c r="JQ212"/>
      <c r="JR212"/>
      <c r="JS212"/>
      <c r="JT212"/>
      <c r="JU212"/>
      <c r="JV212"/>
      <c r="JW212"/>
      <c r="JX212"/>
      <c r="JY212"/>
      <c r="JZ212"/>
      <c r="KA212"/>
      <c r="KB212"/>
      <c r="KC212"/>
      <c r="KD212"/>
      <c r="KE212"/>
      <c r="KF212"/>
      <c r="KG212"/>
      <c r="KH212"/>
      <c r="KI212"/>
      <c r="KJ212"/>
      <c r="KK212"/>
      <c r="KL212"/>
      <c r="KM212"/>
      <c r="KN212"/>
      <c r="KO212"/>
      <c r="KP212"/>
      <c r="KQ212"/>
      <c r="KR212"/>
      <c r="KS212"/>
      <c r="KT212"/>
      <c r="KU212"/>
      <c r="KV212"/>
      <c r="KW212"/>
      <c r="KX212"/>
      <c r="KY212"/>
      <c r="KZ212"/>
      <c r="LA212"/>
      <c r="LB212"/>
      <c r="LC212"/>
      <c r="LD212"/>
      <c r="LE212"/>
      <c r="LF212"/>
      <c r="LG212"/>
      <c r="LH212"/>
      <c r="LI212"/>
      <c r="LJ212"/>
      <c r="LK212"/>
      <c r="LL212"/>
      <c r="LM212"/>
      <c r="LN212"/>
      <c r="LO212"/>
      <c r="LP212"/>
      <c r="LQ212"/>
      <c r="LR212"/>
      <c r="LS212"/>
      <c r="LT212"/>
      <c r="LU212"/>
      <c r="LV212"/>
      <c r="LW212"/>
      <c r="LX212"/>
      <c r="LY212"/>
      <c r="LZ212"/>
      <c r="MA212"/>
      <c r="MB212"/>
      <c r="MC212"/>
      <c r="MD212"/>
      <c r="ME212"/>
      <c r="MF212"/>
      <c r="MG212"/>
      <c r="MH212"/>
      <c r="MI212"/>
      <c r="MJ212"/>
      <c r="MK212"/>
      <c r="ML212"/>
      <c r="MM212"/>
      <c r="MN212"/>
      <c r="MO212"/>
      <c r="MP212"/>
      <c r="MQ212"/>
      <c r="MR212"/>
      <c r="MS212"/>
      <c r="MT212"/>
      <c r="MU212"/>
      <c r="MV212"/>
      <c r="MW212"/>
      <c r="MX212"/>
      <c r="MY212"/>
      <c r="MZ212"/>
      <c r="NA212"/>
      <c r="NB212"/>
      <c r="NC212"/>
      <c r="ND212"/>
      <c r="NE212"/>
      <c r="NF212"/>
      <c r="NG212"/>
      <c r="NH212"/>
      <c r="NI212"/>
      <c r="NJ212"/>
      <c r="NK212"/>
      <c r="NL212"/>
      <c r="NM212"/>
      <c r="NN212"/>
      <c r="NO212"/>
      <c r="NP212"/>
      <c r="NQ212"/>
      <c r="NR212"/>
      <c r="NS212"/>
      <c r="NT212"/>
      <c r="NU212"/>
      <c r="NV212"/>
      <c r="NW212"/>
      <c r="NX212"/>
      <c r="NY212"/>
      <c r="NZ212"/>
      <c r="OA212"/>
      <c r="OB212"/>
      <c r="OC212"/>
      <c r="OD212"/>
      <c r="OE212"/>
      <c r="OF212"/>
      <c r="OG212"/>
      <c r="OH212"/>
      <c r="OI212"/>
      <c r="OJ212"/>
      <c r="OK212"/>
      <c r="OL212"/>
      <c r="OM212"/>
      <c r="ON212"/>
      <c r="OO212"/>
      <c r="OP212"/>
      <c r="OQ212"/>
      <c r="OR212"/>
      <c r="OS212"/>
      <c r="OT212"/>
      <c r="OU212"/>
      <c r="OV212"/>
      <c r="OW212"/>
      <c r="OX212"/>
      <c r="OY212"/>
      <c r="OZ212"/>
      <c r="PA212"/>
      <c r="PB212"/>
      <c r="PC212"/>
      <c r="PD212"/>
      <c r="PE212"/>
      <c r="PF212"/>
      <c r="PG212"/>
      <c r="PH212"/>
      <c r="PI212"/>
      <c r="PJ212"/>
      <c r="PK212"/>
      <c r="PL212"/>
      <c r="PM212"/>
      <c r="PN212"/>
      <c r="PO212"/>
      <c r="PP212"/>
      <c r="PQ212"/>
      <c r="PR212"/>
      <c r="PS212"/>
      <c r="PT212"/>
      <c r="PU212"/>
      <c r="PV212"/>
      <c r="PW212"/>
      <c r="PX212"/>
      <c r="PY212"/>
      <c r="PZ212"/>
      <c r="QA212"/>
      <c r="QB212"/>
      <c r="QC212"/>
      <c r="QD212"/>
      <c r="QE212"/>
      <c r="QF212"/>
      <c r="QG212"/>
      <c r="QH212"/>
      <c r="QI212"/>
      <c r="QJ212"/>
      <c r="QK212"/>
      <c r="QL212"/>
      <c r="QM212"/>
      <c r="QN212"/>
      <c r="QO212"/>
      <c r="QP212"/>
      <c r="QQ212"/>
      <c r="QR212"/>
      <c r="QS212"/>
      <c r="QT212"/>
      <c r="QU212"/>
      <c r="QV212"/>
      <c r="QW212"/>
      <c r="QX212"/>
      <c r="QY212"/>
      <c r="QZ212"/>
      <c r="RA212"/>
      <c r="RB212"/>
      <c r="RC212"/>
      <c r="RD212"/>
      <c r="RE212"/>
      <c r="RF212"/>
      <c r="RG212"/>
      <c r="RH212"/>
      <c r="RI212"/>
      <c r="RJ212"/>
      <c r="RK212"/>
      <c r="RL212"/>
      <c r="RM212"/>
      <c r="RN212"/>
      <c r="RO212"/>
      <c r="RP212"/>
      <c r="RQ212"/>
      <c r="RR212"/>
      <c r="RS212"/>
      <c r="RT212"/>
      <c r="RU212"/>
      <c r="RV212"/>
      <c r="RW212"/>
      <c r="RX212"/>
      <c r="RY212"/>
      <c r="RZ212"/>
      <c r="SA212"/>
      <c r="SB212"/>
      <c r="SC212"/>
      <c r="SD212"/>
      <c r="SE212"/>
      <c r="SF212"/>
      <c r="SG212"/>
      <c r="SH212"/>
      <c r="SI212"/>
      <c r="SJ212"/>
      <c r="SK212"/>
      <c r="SL212"/>
      <c r="SM212"/>
      <c r="SN212"/>
      <c r="SO212"/>
      <c r="SP212"/>
    </row>
    <row r="213" spans="1:510" ht="16.5" customHeight="1" x14ac:dyDescent="0.2">
      <c r="A213" s="20">
        <v>1389</v>
      </c>
      <c r="B213" s="20" t="s">
        <v>74</v>
      </c>
      <c r="C213" s="20" t="s">
        <v>87</v>
      </c>
      <c r="D213" s="20" t="s">
        <v>30</v>
      </c>
      <c r="E213" s="20" t="s">
        <v>1345</v>
      </c>
      <c r="F213" s="22" t="s">
        <v>88</v>
      </c>
      <c r="G213" s="33" t="s">
        <v>96</v>
      </c>
      <c r="H213" s="20" t="s">
        <v>89</v>
      </c>
      <c r="I213" s="20" t="s">
        <v>27</v>
      </c>
      <c r="J213" s="22" t="s">
        <v>353</v>
      </c>
      <c r="K213" s="20">
        <v>1</v>
      </c>
      <c r="L213" s="20" t="s">
        <v>91</v>
      </c>
      <c r="M213" s="20" t="s">
        <v>92</v>
      </c>
      <c r="N213" s="20" t="s">
        <v>93</v>
      </c>
      <c r="O213" s="20">
        <v>0.7</v>
      </c>
      <c r="P213" s="23" t="s">
        <v>94</v>
      </c>
      <c r="Q213" s="24">
        <v>1</v>
      </c>
      <c r="R213" s="25">
        <v>45717</v>
      </c>
      <c r="S213" s="20" t="s">
        <v>83</v>
      </c>
      <c r="T213" s="23">
        <v>700000000</v>
      </c>
      <c r="U213" s="27" t="s">
        <v>39</v>
      </c>
      <c r="V213" s="28" t="s">
        <v>40</v>
      </c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/>
      <c r="BD213"/>
      <c r="BE213"/>
      <c r="BF213"/>
      <c r="BG213"/>
      <c r="BH213"/>
      <c r="BI213"/>
      <c r="BJ213"/>
      <c r="BK213"/>
      <c r="BL213"/>
      <c r="BM213"/>
      <c r="BN213"/>
      <c r="BO213"/>
      <c r="BP213"/>
      <c r="BQ213"/>
      <c r="BR213"/>
      <c r="BS213"/>
      <c r="BT213"/>
      <c r="BU213"/>
      <c r="BV213"/>
      <c r="BW213"/>
      <c r="BX213"/>
      <c r="BY213"/>
      <c r="BZ213"/>
      <c r="CA213"/>
      <c r="CB213"/>
      <c r="CC213"/>
      <c r="CD213"/>
      <c r="CE213"/>
      <c r="CF213"/>
      <c r="CG213"/>
      <c r="CH213"/>
      <c r="CI213"/>
      <c r="CJ213"/>
      <c r="CK213"/>
      <c r="CL213"/>
      <c r="CM213"/>
      <c r="CN213"/>
      <c r="CO213"/>
      <c r="CP213"/>
      <c r="CQ213"/>
      <c r="CR213"/>
      <c r="CS213"/>
      <c r="CT213"/>
      <c r="CU213"/>
      <c r="CV213"/>
      <c r="CW213"/>
      <c r="CX213"/>
      <c r="CY213"/>
      <c r="CZ213"/>
      <c r="DA213"/>
      <c r="DB213"/>
      <c r="DC213"/>
      <c r="DD213"/>
      <c r="DE213"/>
      <c r="DF213"/>
      <c r="DG213"/>
      <c r="DH213"/>
      <c r="DI213"/>
      <c r="DJ213"/>
      <c r="DK213"/>
      <c r="DL213"/>
      <c r="DM213"/>
      <c r="DN213"/>
      <c r="DO213"/>
      <c r="DP213"/>
      <c r="DQ213"/>
      <c r="DR213"/>
      <c r="DS213"/>
      <c r="DT213"/>
      <c r="DU213"/>
      <c r="DV213"/>
      <c r="DW213"/>
      <c r="DX213"/>
      <c r="DY213"/>
      <c r="DZ213"/>
      <c r="EA213"/>
      <c r="EB213"/>
      <c r="EC213"/>
      <c r="ED213"/>
      <c r="EE213"/>
      <c r="EF213"/>
      <c r="EG213"/>
      <c r="EH213"/>
      <c r="EI213"/>
      <c r="EJ213"/>
      <c r="EK213"/>
      <c r="EL213"/>
      <c r="EM213"/>
      <c r="EN213"/>
      <c r="EO213"/>
      <c r="EP213"/>
      <c r="EQ213"/>
      <c r="ER213"/>
      <c r="ES213"/>
      <c r="ET213"/>
      <c r="EU213"/>
      <c r="EV213"/>
      <c r="EW213"/>
      <c r="EX213"/>
      <c r="EY213"/>
      <c r="EZ213"/>
      <c r="FA213"/>
      <c r="FB213"/>
      <c r="FC213"/>
      <c r="FD213"/>
      <c r="FE213"/>
      <c r="FF213"/>
      <c r="FG213"/>
      <c r="FH213"/>
      <c r="FI213"/>
      <c r="FJ213"/>
      <c r="FK213"/>
      <c r="FL213"/>
      <c r="FM213"/>
      <c r="FN213"/>
      <c r="FO213"/>
      <c r="FP213"/>
      <c r="FQ213"/>
      <c r="FR213"/>
      <c r="FS213"/>
      <c r="FT213"/>
      <c r="FU213"/>
      <c r="FV213"/>
      <c r="FW213"/>
      <c r="FX213"/>
      <c r="FY213"/>
      <c r="FZ213"/>
      <c r="GA213"/>
      <c r="GB213"/>
      <c r="GC213"/>
      <c r="GD213"/>
      <c r="GE213"/>
      <c r="GF213"/>
      <c r="GG213"/>
      <c r="GH213"/>
      <c r="GI213"/>
      <c r="GJ213"/>
      <c r="GK213"/>
      <c r="GL213"/>
      <c r="GM213"/>
      <c r="GN213"/>
      <c r="GO213"/>
      <c r="GP213"/>
      <c r="GQ213"/>
      <c r="GR213"/>
      <c r="GS213"/>
      <c r="GT213"/>
      <c r="GU213"/>
      <c r="GV213"/>
      <c r="GW213"/>
      <c r="GX213"/>
      <c r="GY213"/>
      <c r="GZ213"/>
      <c r="HA213"/>
      <c r="HB213"/>
      <c r="HC213"/>
      <c r="HD213"/>
      <c r="HE213"/>
      <c r="HF213"/>
      <c r="HG213"/>
      <c r="HH213"/>
      <c r="HI213"/>
      <c r="HJ213"/>
      <c r="HK213"/>
      <c r="HL213"/>
      <c r="HM213"/>
      <c r="HN213"/>
      <c r="HO213"/>
      <c r="HP213"/>
      <c r="HQ213"/>
      <c r="HR213"/>
      <c r="HS213"/>
      <c r="HT213"/>
      <c r="HU213"/>
      <c r="HV213"/>
      <c r="HW213"/>
      <c r="HX213"/>
      <c r="HY213"/>
      <c r="HZ213"/>
      <c r="IA213"/>
      <c r="IB213"/>
      <c r="IC213"/>
      <c r="ID213"/>
      <c r="IE213"/>
      <c r="IF213"/>
      <c r="IG213"/>
      <c r="IH213"/>
      <c r="II213"/>
      <c r="IJ213"/>
      <c r="IK213"/>
      <c r="IL213"/>
      <c r="IM213"/>
      <c r="IN213"/>
      <c r="IO213"/>
      <c r="IP213"/>
      <c r="IQ213"/>
      <c r="IR213"/>
      <c r="IS213"/>
      <c r="IT213"/>
      <c r="IU213"/>
      <c r="IV213"/>
      <c r="IW213"/>
      <c r="IX213"/>
      <c r="IY213"/>
      <c r="IZ213"/>
      <c r="JA213"/>
      <c r="JB213"/>
      <c r="JC213"/>
      <c r="JD213"/>
      <c r="JE213"/>
      <c r="JF213"/>
      <c r="JG213"/>
      <c r="JH213"/>
      <c r="JI213"/>
      <c r="JJ213"/>
      <c r="JK213"/>
      <c r="JL213"/>
      <c r="JM213"/>
      <c r="JN213"/>
      <c r="JO213"/>
      <c r="JP213"/>
      <c r="JQ213"/>
      <c r="JR213"/>
      <c r="JS213"/>
      <c r="JT213"/>
      <c r="JU213"/>
      <c r="JV213"/>
      <c r="JW213"/>
      <c r="JX213"/>
      <c r="JY213"/>
      <c r="JZ213"/>
      <c r="KA213"/>
      <c r="KB213"/>
      <c r="KC213"/>
      <c r="KD213"/>
      <c r="KE213"/>
      <c r="KF213"/>
      <c r="KG213"/>
      <c r="KH213"/>
      <c r="KI213"/>
      <c r="KJ213"/>
      <c r="KK213"/>
      <c r="KL213"/>
      <c r="KM213"/>
      <c r="KN213"/>
      <c r="KO213"/>
      <c r="KP213"/>
      <c r="KQ213"/>
      <c r="KR213"/>
      <c r="KS213"/>
      <c r="KT213"/>
      <c r="KU213"/>
      <c r="KV213"/>
      <c r="KW213"/>
      <c r="KX213"/>
      <c r="KY213"/>
      <c r="KZ213"/>
      <c r="LA213"/>
      <c r="LB213"/>
      <c r="LC213"/>
      <c r="LD213"/>
      <c r="LE213"/>
      <c r="LF213"/>
      <c r="LG213"/>
      <c r="LH213"/>
      <c r="LI213"/>
      <c r="LJ213"/>
      <c r="LK213"/>
      <c r="LL213"/>
      <c r="LM213"/>
      <c r="LN213"/>
      <c r="LO213"/>
      <c r="LP213"/>
      <c r="LQ213"/>
      <c r="LR213"/>
      <c r="LS213"/>
      <c r="LT213"/>
      <c r="LU213"/>
      <c r="LV213"/>
      <c r="LW213"/>
      <c r="LX213"/>
      <c r="LY213"/>
      <c r="LZ213"/>
      <c r="MA213"/>
      <c r="MB213"/>
      <c r="MC213"/>
      <c r="MD213"/>
      <c r="ME213"/>
      <c r="MF213"/>
      <c r="MG213"/>
      <c r="MH213"/>
      <c r="MI213"/>
      <c r="MJ213"/>
      <c r="MK213"/>
      <c r="ML213"/>
      <c r="MM213"/>
      <c r="MN213"/>
      <c r="MO213"/>
      <c r="MP213"/>
      <c r="MQ213"/>
      <c r="MR213"/>
      <c r="MS213"/>
      <c r="MT213"/>
      <c r="MU213"/>
      <c r="MV213"/>
      <c r="MW213"/>
      <c r="MX213"/>
      <c r="MY213"/>
      <c r="MZ213"/>
      <c r="NA213"/>
      <c r="NB213"/>
      <c r="NC213"/>
      <c r="ND213"/>
      <c r="NE213"/>
      <c r="NF213"/>
      <c r="NG213"/>
      <c r="NH213"/>
      <c r="NI213"/>
      <c r="NJ213"/>
      <c r="NK213"/>
      <c r="NL213"/>
      <c r="NM213"/>
      <c r="NN213"/>
      <c r="NO213"/>
      <c r="NP213"/>
      <c r="NQ213"/>
      <c r="NR213"/>
      <c r="NS213"/>
      <c r="NT213"/>
      <c r="NU213"/>
      <c r="NV213"/>
      <c r="NW213"/>
      <c r="NX213"/>
      <c r="NY213"/>
      <c r="NZ213"/>
      <c r="OA213"/>
      <c r="OB213"/>
      <c r="OC213"/>
      <c r="OD213"/>
      <c r="OE213"/>
      <c r="OF213"/>
      <c r="OG213"/>
      <c r="OH213"/>
      <c r="OI213"/>
      <c r="OJ213"/>
      <c r="OK213"/>
      <c r="OL213"/>
      <c r="OM213"/>
      <c r="ON213"/>
      <c r="OO213"/>
      <c r="OP213"/>
      <c r="OQ213"/>
      <c r="OR213"/>
      <c r="OS213"/>
      <c r="OT213"/>
      <c r="OU213"/>
      <c r="OV213"/>
      <c r="OW213"/>
      <c r="OX213"/>
      <c r="OY213"/>
      <c r="OZ213"/>
      <c r="PA213"/>
      <c r="PB213"/>
      <c r="PC213"/>
      <c r="PD213"/>
      <c r="PE213"/>
      <c r="PF213"/>
      <c r="PG213"/>
      <c r="PH213"/>
      <c r="PI213"/>
      <c r="PJ213"/>
      <c r="PK213"/>
      <c r="PL213"/>
      <c r="PM213"/>
      <c r="PN213"/>
      <c r="PO213"/>
      <c r="PP213"/>
      <c r="PQ213"/>
      <c r="PR213"/>
      <c r="PS213"/>
      <c r="PT213"/>
      <c r="PU213"/>
      <c r="PV213"/>
      <c r="PW213"/>
      <c r="PX213"/>
      <c r="PY213"/>
      <c r="PZ213"/>
      <c r="QA213"/>
      <c r="QB213"/>
      <c r="QC213"/>
      <c r="QD213"/>
      <c r="QE213"/>
      <c r="QF213"/>
      <c r="QG213"/>
      <c r="QH213"/>
      <c r="QI213"/>
      <c r="QJ213"/>
      <c r="QK213"/>
      <c r="QL213"/>
      <c r="QM213"/>
      <c r="QN213"/>
      <c r="QO213"/>
      <c r="QP213"/>
      <c r="QQ213"/>
      <c r="QR213"/>
      <c r="QS213"/>
      <c r="QT213"/>
      <c r="QU213"/>
      <c r="QV213"/>
      <c r="QW213"/>
      <c r="QX213"/>
      <c r="QY213"/>
      <c r="QZ213"/>
      <c r="RA213"/>
      <c r="RB213"/>
      <c r="RC213"/>
      <c r="RD213"/>
      <c r="RE213"/>
      <c r="RF213"/>
      <c r="RG213"/>
      <c r="RH213"/>
      <c r="RI213"/>
      <c r="RJ213"/>
      <c r="RK213"/>
      <c r="RL213"/>
      <c r="RM213"/>
      <c r="RN213"/>
      <c r="RO213"/>
      <c r="RP213"/>
      <c r="RQ213"/>
      <c r="RR213"/>
      <c r="RS213"/>
      <c r="RT213"/>
      <c r="RU213"/>
      <c r="RV213"/>
      <c r="RW213"/>
      <c r="RX213"/>
      <c r="RY213"/>
      <c r="RZ213"/>
      <c r="SA213"/>
      <c r="SB213"/>
      <c r="SC213"/>
      <c r="SD213"/>
      <c r="SE213"/>
      <c r="SF213"/>
      <c r="SG213"/>
      <c r="SH213"/>
      <c r="SI213"/>
      <c r="SJ213"/>
      <c r="SK213"/>
      <c r="SL213"/>
      <c r="SM213"/>
      <c r="SN213"/>
      <c r="SO213"/>
      <c r="SP213"/>
    </row>
    <row r="214" spans="1:510" ht="16.5" customHeight="1" x14ac:dyDescent="0.2">
      <c r="A214" s="20">
        <v>1390</v>
      </c>
      <c r="B214" s="20" t="s">
        <v>74</v>
      </c>
      <c r="C214" s="20" t="s">
        <v>87</v>
      </c>
      <c r="D214" s="20" t="s">
        <v>30</v>
      </c>
      <c r="E214" s="20" t="s">
        <v>1345</v>
      </c>
      <c r="F214" s="22" t="s">
        <v>88</v>
      </c>
      <c r="G214" s="33" t="s">
        <v>96</v>
      </c>
      <c r="H214" s="20" t="s">
        <v>89</v>
      </c>
      <c r="I214" s="20" t="s">
        <v>27</v>
      </c>
      <c r="J214" s="22" t="s">
        <v>354</v>
      </c>
      <c r="K214" s="20">
        <v>1</v>
      </c>
      <c r="L214" s="20" t="s">
        <v>91</v>
      </c>
      <c r="M214" s="20" t="s">
        <v>339</v>
      </c>
      <c r="N214" s="20" t="s">
        <v>355</v>
      </c>
      <c r="O214" s="20">
        <v>5.95</v>
      </c>
      <c r="P214" s="23" t="s">
        <v>94</v>
      </c>
      <c r="Q214" s="24">
        <v>1</v>
      </c>
      <c r="R214" s="25">
        <v>45717</v>
      </c>
      <c r="S214" s="20" t="s">
        <v>83</v>
      </c>
      <c r="T214" s="23">
        <v>5950000000</v>
      </c>
      <c r="U214" s="27" t="s">
        <v>39</v>
      </c>
      <c r="V214" s="28" t="s">
        <v>40</v>
      </c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/>
      <c r="BA214"/>
      <c r="BB214"/>
      <c r="BC214"/>
      <c r="BD214"/>
      <c r="BE214"/>
      <c r="BF214"/>
      <c r="BG214"/>
      <c r="BH214"/>
      <c r="BI214"/>
      <c r="BJ214"/>
      <c r="BK214"/>
      <c r="BL214"/>
      <c r="BM214"/>
      <c r="BN214"/>
      <c r="BO214"/>
      <c r="BP214"/>
      <c r="BQ214"/>
      <c r="BR214"/>
      <c r="BS214"/>
      <c r="BT214"/>
      <c r="BU214"/>
      <c r="BV214"/>
      <c r="BW214"/>
      <c r="BX214"/>
      <c r="BY214"/>
      <c r="BZ214"/>
      <c r="CA214"/>
      <c r="CB214"/>
      <c r="CC214"/>
      <c r="CD214"/>
      <c r="CE214"/>
      <c r="CF214"/>
      <c r="CG214"/>
      <c r="CH214"/>
      <c r="CI214"/>
      <c r="CJ214"/>
      <c r="CK214"/>
      <c r="CL214"/>
      <c r="CM214"/>
      <c r="CN214"/>
      <c r="CO214"/>
      <c r="CP214"/>
      <c r="CQ214"/>
      <c r="CR214"/>
      <c r="CS214"/>
      <c r="CT214"/>
      <c r="CU214"/>
      <c r="CV214"/>
      <c r="CW214"/>
      <c r="CX214"/>
      <c r="CY214"/>
      <c r="CZ214"/>
      <c r="DA214"/>
      <c r="DB214"/>
      <c r="DC214"/>
      <c r="DD214"/>
      <c r="DE214"/>
      <c r="DF214"/>
      <c r="DG214"/>
      <c r="DH214"/>
      <c r="DI214"/>
      <c r="DJ214"/>
      <c r="DK214"/>
      <c r="DL214"/>
      <c r="DM214"/>
      <c r="DN214"/>
      <c r="DO214"/>
      <c r="DP214"/>
      <c r="DQ214"/>
      <c r="DR214"/>
      <c r="DS214"/>
      <c r="DT214"/>
      <c r="DU214"/>
      <c r="DV214"/>
      <c r="DW214"/>
      <c r="DX214"/>
      <c r="DY214"/>
      <c r="DZ214"/>
      <c r="EA214"/>
      <c r="EB214"/>
      <c r="EC214"/>
      <c r="ED214"/>
      <c r="EE214"/>
      <c r="EF214"/>
      <c r="EG214"/>
      <c r="EH214"/>
      <c r="EI214"/>
      <c r="EJ214"/>
      <c r="EK214"/>
      <c r="EL214"/>
      <c r="EM214"/>
      <c r="EN214"/>
      <c r="EO214"/>
      <c r="EP214"/>
      <c r="EQ214"/>
      <c r="ER214"/>
      <c r="ES214"/>
      <c r="ET214"/>
      <c r="EU214"/>
      <c r="EV214"/>
      <c r="EW214"/>
      <c r="EX214"/>
      <c r="EY214"/>
      <c r="EZ214"/>
      <c r="FA214"/>
      <c r="FB214"/>
      <c r="FC214"/>
      <c r="FD214"/>
      <c r="FE214"/>
      <c r="FF214"/>
      <c r="FG214"/>
      <c r="FH214"/>
      <c r="FI214"/>
      <c r="FJ214"/>
      <c r="FK214"/>
      <c r="FL214"/>
      <c r="FM214"/>
      <c r="FN214"/>
      <c r="FO214"/>
      <c r="FP214"/>
      <c r="FQ214"/>
      <c r="FR214"/>
      <c r="FS214"/>
      <c r="FT214"/>
      <c r="FU214"/>
      <c r="FV214"/>
      <c r="FW214"/>
      <c r="FX214"/>
      <c r="FY214"/>
      <c r="FZ214"/>
      <c r="GA214"/>
      <c r="GB214"/>
      <c r="GC214"/>
      <c r="GD214"/>
      <c r="GE214"/>
      <c r="GF214"/>
      <c r="GG214"/>
      <c r="GH214"/>
      <c r="GI214"/>
      <c r="GJ214"/>
      <c r="GK214"/>
      <c r="GL214"/>
      <c r="GM214"/>
      <c r="GN214"/>
      <c r="GO214"/>
      <c r="GP214"/>
      <c r="GQ214"/>
      <c r="GR214"/>
      <c r="GS214"/>
      <c r="GT214"/>
      <c r="GU214"/>
      <c r="GV214"/>
      <c r="GW214"/>
      <c r="GX214"/>
      <c r="GY214"/>
      <c r="GZ214"/>
      <c r="HA214"/>
      <c r="HB214"/>
      <c r="HC214"/>
      <c r="HD214"/>
      <c r="HE214"/>
      <c r="HF214"/>
      <c r="HG214"/>
      <c r="HH214"/>
      <c r="HI214"/>
      <c r="HJ214"/>
      <c r="HK214"/>
      <c r="HL214"/>
      <c r="HM214"/>
      <c r="HN214"/>
      <c r="HO214"/>
      <c r="HP214"/>
      <c r="HQ214"/>
      <c r="HR214"/>
      <c r="HS214"/>
      <c r="HT214"/>
      <c r="HU214"/>
      <c r="HV214"/>
      <c r="HW214"/>
      <c r="HX214"/>
      <c r="HY214"/>
      <c r="HZ214"/>
      <c r="IA214"/>
      <c r="IB214"/>
      <c r="IC214"/>
      <c r="ID214"/>
      <c r="IE214"/>
      <c r="IF214"/>
      <c r="IG214"/>
      <c r="IH214"/>
      <c r="II214"/>
      <c r="IJ214"/>
      <c r="IK214"/>
      <c r="IL214"/>
      <c r="IM214"/>
      <c r="IN214"/>
      <c r="IO214"/>
      <c r="IP214"/>
      <c r="IQ214"/>
      <c r="IR214"/>
      <c r="IS214"/>
      <c r="IT214"/>
      <c r="IU214"/>
      <c r="IV214"/>
      <c r="IW214"/>
      <c r="IX214"/>
      <c r="IY214"/>
      <c r="IZ214"/>
      <c r="JA214"/>
      <c r="JB214"/>
      <c r="JC214"/>
      <c r="JD214"/>
      <c r="JE214"/>
      <c r="JF214"/>
      <c r="JG214"/>
      <c r="JH214"/>
      <c r="JI214"/>
      <c r="JJ214"/>
      <c r="JK214"/>
      <c r="JL214"/>
      <c r="JM214"/>
      <c r="JN214"/>
      <c r="JO214"/>
      <c r="JP214"/>
      <c r="JQ214"/>
      <c r="JR214"/>
      <c r="JS214"/>
      <c r="JT214"/>
      <c r="JU214"/>
      <c r="JV214"/>
      <c r="JW214"/>
      <c r="JX214"/>
      <c r="JY214"/>
      <c r="JZ214"/>
      <c r="KA214"/>
      <c r="KB214"/>
      <c r="KC214"/>
      <c r="KD214"/>
      <c r="KE214"/>
      <c r="KF214"/>
      <c r="KG214"/>
      <c r="KH214"/>
      <c r="KI214"/>
      <c r="KJ214"/>
      <c r="KK214"/>
      <c r="KL214"/>
      <c r="KM214"/>
      <c r="KN214"/>
      <c r="KO214"/>
      <c r="KP214"/>
      <c r="KQ214"/>
      <c r="KR214"/>
      <c r="KS214"/>
      <c r="KT214"/>
      <c r="KU214"/>
      <c r="KV214"/>
      <c r="KW214"/>
      <c r="KX214"/>
      <c r="KY214"/>
      <c r="KZ214"/>
      <c r="LA214"/>
      <c r="LB214"/>
      <c r="LC214"/>
      <c r="LD214"/>
      <c r="LE214"/>
      <c r="LF214"/>
      <c r="LG214"/>
      <c r="LH214"/>
      <c r="LI214"/>
      <c r="LJ214"/>
      <c r="LK214"/>
      <c r="LL214"/>
      <c r="LM214"/>
      <c r="LN214"/>
      <c r="LO214"/>
      <c r="LP214"/>
      <c r="LQ214"/>
      <c r="LR214"/>
      <c r="LS214"/>
      <c r="LT214"/>
      <c r="LU214"/>
      <c r="LV214"/>
      <c r="LW214"/>
      <c r="LX214"/>
      <c r="LY214"/>
      <c r="LZ214"/>
      <c r="MA214"/>
      <c r="MB214"/>
      <c r="MC214"/>
      <c r="MD214"/>
      <c r="ME214"/>
      <c r="MF214"/>
      <c r="MG214"/>
      <c r="MH214"/>
      <c r="MI214"/>
      <c r="MJ214"/>
      <c r="MK214"/>
      <c r="ML214"/>
      <c r="MM214"/>
      <c r="MN214"/>
      <c r="MO214"/>
      <c r="MP214"/>
      <c r="MQ214"/>
      <c r="MR214"/>
      <c r="MS214"/>
      <c r="MT214"/>
      <c r="MU214"/>
      <c r="MV214"/>
      <c r="MW214"/>
      <c r="MX214"/>
      <c r="MY214"/>
      <c r="MZ214"/>
      <c r="NA214"/>
      <c r="NB214"/>
      <c r="NC214"/>
      <c r="ND214"/>
      <c r="NE214"/>
      <c r="NF214"/>
      <c r="NG214"/>
      <c r="NH214"/>
      <c r="NI214"/>
      <c r="NJ214"/>
      <c r="NK214"/>
      <c r="NL214"/>
      <c r="NM214"/>
      <c r="NN214"/>
      <c r="NO214"/>
      <c r="NP214"/>
      <c r="NQ214"/>
      <c r="NR214"/>
      <c r="NS214"/>
      <c r="NT214"/>
      <c r="NU214"/>
      <c r="NV214"/>
      <c r="NW214"/>
      <c r="NX214"/>
      <c r="NY214"/>
      <c r="NZ214"/>
      <c r="OA214"/>
      <c r="OB214"/>
      <c r="OC214"/>
      <c r="OD214"/>
      <c r="OE214"/>
      <c r="OF214"/>
      <c r="OG214"/>
      <c r="OH214"/>
      <c r="OI214"/>
      <c r="OJ214"/>
      <c r="OK214"/>
      <c r="OL214"/>
      <c r="OM214"/>
      <c r="ON214"/>
      <c r="OO214"/>
      <c r="OP214"/>
      <c r="OQ214"/>
      <c r="OR214"/>
      <c r="OS214"/>
      <c r="OT214"/>
      <c r="OU214"/>
      <c r="OV214"/>
      <c r="OW214"/>
      <c r="OX214"/>
      <c r="OY214"/>
      <c r="OZ214"/>
      <c r="PA214"/>
      <c r="PB214"/>
      <c r="PC214"/>
      <c r="PD214"/>
      <c r="PE214"/>
      <c r="PF214"/>
      <c r="PG214"/>
      <c r="PH214"/>
      <c r="PI214"/>
      <c r="PJ214"/>
      <c r="PK214"/>
      <c r="PL214"/>
      <c r="PM214"/>
      <c r="PN214"/>
      <c r="PO214"/>
      <c r="PP214"/>
      <c r="PQ214"/>
      <c r="PR214"/>
      <c r="PS214"/>
      <c r="PT214"/>
      <c r="PU214"/>
      <c r="PV214"/>
      <c r="PW214"/>
      <c r="PX214"/>
      <c r="PY214"/>
      <c r="PZ214"/>
      <c r="QA214"/>
      <c r="QB214"/>
      <c r="QC214"/>
      <c r="QD214"/>
      <c r="QE214"/>
      <c r="QF214"/>
      <c r="QG214"/>
      <c r="QH214"/>
      <c r="QI214"/>
      <c r="QJ214"/>
      <c r="QK214"/>
      <c r="QL214"/>
      <c r="QM214"/>
      <c r="QN214"/>
      <c r="QO214"/>
      <c r="QP214"/>
      <c r="QQ214"/>
      <c r="QR214"/>
      <c r="QS214"/>
      <c r="QT214"/>
      <c r="QU214"/>
      <c r="QV214"/>
      <c r="QW214"/>
      <c r="QX214"/>
      <c r="QY214"/>
      <c r="QZ214"/>
      <c r="RA214"/>
      <c r="RB214"/>
      <c r="RC214"/>
      <c r="RD214"/>
      <c r="RE214"/>
      <c r="RF214"/>
      <c r="RG214"/>
      <c r="RH214"/>
      <c r="RI214"/>
      <c r="RJ214"/>
      <c r="RK214"/>
      <c r="RL214"/>
      <c r="RM214"/>
      <c r="RN214"/>
      <c r="RO214"/>
      <c r="RP214"/>
      <c r="RQ214"/>
      <c r="RR214"/>
      <c r="RS214"/>
      <c r="RT214"/>
      <c r="RU214"/>
      <c r="RV214"/>
      <c r="RW214"/>
      <c r="RX214"/>
      <c r="RY214"/>
      <c r="RZ214"/>
      <c r="SA214"/>
      <c r="SB214"/>
      <c r="SC214"/>
      <c r="SD214"/>
      <c r="SE214"/>
      <c r="SF214"/>
      <c r="SG214"/>
      <c r="SH214"/>
      <c r="SI214"/>
      <c r="SJ214"/>
      <c r="SK214"/>
      <c r="SL214"/>
      <c r="SM214"/>
      <c r="SN214"/>
      <c r="SO214"/>
      <c r="SP214"/>
    </row>
    <row r="215" spans="1:510" ht="16.5" customHeight="1" x14ac:dyDescent="0.2">
      <c r="A215" s="20">
        <v>1394</v>
      </c>
      <c r="B215" s="20" t="s">
        <v>74</v>
      </c>
      <c r="C215" s="20" t="s">
        <v>87</v>
      </c>
      <c r="D215" s="20" t="s">
        <v>30</v>
      </c>
      <c r="E215" s="20" t="s">
        <v>1345</v>
      </c>
      <c r="F215" s="22" t="s">
        <v>88</v>
      </c>
      <c r="G215" s="33" t="s">
        <v>96</v>
      </c>
      <c r="H215" s="20" t="s">
        <v>89</v>
      </c>
      <c r="I215" s="20" t="s">
        <v>27</v>
      </c>
      <c r="J215" s="22" t="s">
        <v>356</v>
      </c>
      <c r="K215" s="20">
        <v>1</v>
      </c>
      <c r="L215" s="20" t="s">
        <v>91</v>
      </c>
      <c r="M215" s="20" t="s">
        <v>339</v>
      </c>
      <c r="N215" s="20" t="s">
        <v>95</v>
      </c>
      <c r="O215" s="20">
        <v>0.56000000000000005</v>
      </c>
      <c r="P215" s="23" t="s">
        <v>94</v>
      </c>
      <c r="Q215" s="24">
        <v>1</v>
      </c>
      <c r="R215" s="25">
        <v>45717</v>
      </c>
      <c r="S215" s="20" t="s">
        <v>83</v>
      </c>
      <c r="T215" s="23">
        <v>560000000</v>
      </c>
      <c r="U215" s="27" t="s">
        <v>39</v>
      </c>
      <c r="V215" s="28" t="s">
        <v>40</v>
      </c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/>
      <c r="AZ215"/>
      <c r="BA215"/>
      <c r="BB215"/>
      <c r="BC215"/>
      <c r="BD215"/>
      <c r="BE215"/>
      <c r="BF215"/>
      <c r="BG215"/>
      <c r="BH215"/>
      <c r="BI215"/>
      <c r="BJ215"/>
      <c r="BK215"/>
      <c r="BL215"/>
      <c r="BM215"/>
      <c r="BN215"/>
      <c r="BO215"/>
      <c r="BP215"/>
      <c r="BQ215"/>
      <c r="BR215"/>
      <c r="BS215"/>
      <c r="BT215"/>
      <c r="BU215"/>
      <c r="BV215"/>
      <c r="BW215"/>
      <c r="BX215"/>
      <c r="BY215"/>
      <c r="BZ215"/>
      <c r="CA215"/>
      <c r="CB215"/>
      <c r="CC215"/>
      <c r="CD215"/>
      <c r="CE215"/>
      <c r="CF215"/>
      <c r="CG215"/>
      <c r="CH215"/>
      <c r="CI215"/>
      <c r="CJ215"/>
      <c r="CK215"/>
      <c r="CL215"/>
      <c r="CM215"/>
      <c r="CN215"/>
      <c r="CO215"/>
      <c r="CP215"/>
      <c r="CQ215"/>
      <c r="CR215"/>
      <c r="CS215"/>
      <c r="CT215"/>
      <c r="CU215"/>
      <c r="CV215"/>
      <c r="CW215"/>
      <c r="CX215"/>
      <c r="CY215"/>
      <c r="CZ215"/>
      <c r="DA215"/>
      <c r="DB215"/>
      <c r="DC215"/>
      <c r="DD215"/>
      <c r="DE215"/>
      <c r="DF215"/>
      <c r="DG215"/>
      <c r="DH215"/>
      <c r="DI215"/>
      <c r="DJ215"/>
      <c r="DK215"/>
      <c r="DL215"/>
      <c r="DM215"/>
      <c r="DN215"/>
      <c r="DO215"/>
      <c r="DP215"/>
      <c r="DQ215"/>
      <c r="DR215"/>
      <c r="DS215"/>
      <c r="DT215"/>
      <c r="DU215"/>
      <c r="DV215"/>
      <c r="DW215"/>
      <c r="DX215"/>
      <c r="DY215"/>
      <c r="DZ215"/>
      <c r="EA215"/>
      <c r="EB215"/>
      <c r="EC215"/>
      <c r="ED215"/>
      <c r="EE215"/>
      <c r="EF215"/>
      <c r="EG215"/>
      <c r="EH215"/>
      <c r="EI215"/>
      <c r="EJ215"/>
      <c r="EK215"/>
      <c r="EL215"/>
      <c r="EM215"/>
      <c r="EN215"/>
      <c r="EO215"/>
      <c r="EP215"/>
      <c r="EQ215"/>
      <c r="ER215"/>
      <c r="ES215"/>
      <c r="ET215"/>
      <c r="EU215"/>
      <c r="EV215"/>
      <c r="EW215"/>
      <c r="EX215"/>
      <c r="EY215"/>
      <c r="EZ215"/>
      <c r="FA215"/>
      <c r="FB215"/>
      <c r="FC215"/>
      <c r="FD215"/>
      <c r="FE215"/>
      <c r="FF215"/>
      <c r="FG215"/>
      <c r="FH215"/>
      <c r="FI215"/>
      <c r="FJ215"/>
      <c r="FK215"/>
      <c r="FL215"/>
      <c r="FM215"/>
      <c r="FN215"/>
      <c r="FO215"/>
      <c r="FP215"/>
      <c r="FQ215"/>
      <c r="FR215"/>
      <c r="FS215"/>
      <c r="FT215"/>
      <c r="FU215"/>
      <c r="FV215"/>
      <c r="FW215"/>
      <c r="FX215"/>
      <c r="FY215"/>
      <c r="FZ215"/>
      <c r="GA215"/>
      <c r="GB215"/>
      <c r="GC215"/>
      <c r="GD215"/>
      <c r="GE215"/>
      <c r="GF215"/>
      <c r="GG215"/>
      <c r="GH215"/>
      <c r="GI215"/>
      <c r="GJ215"/>
      <c r="GK215"/>
      <c r="GL215"/>
      <c r="GM215"/>
      <c r="GN215"/>
      <c r="GO215"/>
      <c r="GP215"/>
      <c r="GQ215"/>
      <c r="GR215"/>
      <c r="GS215"/>
      <c r="GT215"/>
      <c r="GU215"/>
      <c r="GV215"/>
      <c r="GW215"/>
      <c r="GX215"/>
      <c r="GY215"/>
      <c r="GZ215"/>
      <c r="HA215"/>
      <c r="HB215"/>
      <c r="HC215"/>
      <c r="HD215"/>
      <c r="HE215"/>
      <c r="HF215"/>
      <c r="HG215"/>
      <c r="HH215"/>
      <c r="HI215"/>
      <c r="HJ215"/>
      <c r="HK215"/>
      <c r="HL215"/>
      <c r="HM215"/>
      <c r="HN215"/>
      <c r="HO215"/>
      <c r="HP215"/>
      <c r="HQ215"/>
      <c r="HR215"/>
      <c r="HS215"/>
      <c r="HT215"/>
      <c r="HU215"/>
      <c r="HV215"/>
      <c r="HW215"/>
      <c r="HX215"/>
      <c r="HY215"/>
      <c r="HZ215"/>
      <c r="IA215"/>
      <c r="IB215"/>
      <c r="IC215"/>
      <c r="ID215"/>
      <c r="IE215"/>
      <c r="IF215"/>
      <c r="IG215"/>
      <c r="IH215"/>
      <c r="II215"/>
      <c r="IJ215"/>
      <c r="IK215"/>
      <c r="IL215"/>
      <c r="IM215"/>
      <c r="IN215"/>
      <c r="IO215"/>
      <c r="IP215"/>
      <c r="IQ215"/>
      <c r="IR215"/>
      <c r="IS215"/>
      <c r="IT215"/>
      <c r="IU215"/>
      <c r="IV215"/>
      <c r="IW215"/>
      <c r="IX215"/>
      <c r="IY215"/>
      <c r="IZ215"/>
      <c r="JA215"/>
      <c r="JB215"/>
      <c r="JC215"/>
      <c r="JD215"/>
      <c r="JE215"/>
      <c r="JF215"/>
      <c r="JG215"/>
      <c r="JH215"/>
      <c r="JI215"/>
      <c r="JJ215"/>
      <c r="JK215"/>
      <c r="JL215"/>
      <c r="JM215"/>
      <c r="JN215"/>
      <c r="JO215"/>
      <c r="JP215"/>
      <c r="JQ215"/>
      <c r="JR215"/>
      <c r="JS215"/>
      <c r="JT215"/>
      <c r="JU215"/>
      <c r="JV215"/>
      <c r="JW215"/>
      <c r="JX215"/>
      <c r="JY215"/>
      <c r="JZ215"/>
      <c r="KA215"/>
      <c r="KB215"/>
      <c r="KC215"/>
      <c r="KD215"/>
      <c r="KE215"/>
      <c r="KF215"/>
      <c r="KG215"/>
      <c r="KH215"/>
      <c r="KI215"/>
      <c r="KJ215"/>
      <c r="KK215"/>
      <c r="KL215"/>
      <c r="KM215"/>
      <c r="KN215"/>
      <c r="KO215"/>
      <c r="KP215"/>
      <c r="KQ215"/>
      <c r="KR215"/>
      <c r="KS215"/>
      <c r="KT215"/>
      <c r="KU215"/>
      <c r="KV215"/>
      <c r="KW215"/>
      <c r="KX215"/>
      <c r="KY215"/>
      <c r="KZ215"/>
      <c r="LA215"/>
      <c r="LB215"/>
      <c r="LC215"/>
      <c r="LD215"/>
      <c r="LE215"/>
      <c r="LF215"/>
      <c r="LG215"/>
      <c r="LH215"/>
      <c r="LI215"/>
      <c r="LJ215"/>
      <c r="LK215"/>
      <c r="LL215"/>
      <c r="LM215"/>
      <c r="LN215"/>
      <c r="LO215"/>
      <c r="LP215"/>
      <c r="LQ215"/>
      <c r="LR215"/>
      <c r="LS215"/>
      <c r="LT215"/>
      <c r="LU215"/>
      <c r="LV215"/>
      <c r="LW215"/>
      <c r="LX215"/>
      <c r="LY215"/>
      <c r="LZ215"/>
      <c r="MA215"/>
      <c r="MB215"/>
      <c r="MC215"/>
      <c r="MD215"/>
      <c r="ME215"/>
      <c r="MF215"/>
      <c r="MG215"/>
      <c r="MH215"/>
      <c r="MI215"/>
      <c r="MJ215"/>
      <c r="MK215"/>
      <c r="ML215"/>
      <c r="MM215"/>
      <c r="MN215"/>
      <c r="MO215"/>
      <c r="MP215"/>
      <c r="MQ215"/>
      <c r="MR215"/>
      <c r="MS215"/>
      <c r="MT215"/>
      <c r="MU215"/>
      <c r="MV215"/>
      <c r="MW215"/>
      <c r="MX215"/>
      <c r="MY215"/>
      <c r="MZ215"/>
      <c r="NA215"/>
      <c r="NB215"/>
      <c r="NC215"/>
      <c r="ND215"/>
      <c r="NE215"/>
      <c r="NF215"/>
      <c r="NG215"/>
      <c r="NH215"/>
      <c r="NI215"/>
      <c r="NJ215"/>
      <c r="NK215"/>
      <c r="NL215"/>
      <c r="NM215"/>
      <c r="NN215"/>
      <c r="NO215"/>
      <c r="NP215"/>
      <c r="NQ215"/>
      <c r="NR215"/>
      <c r="NS215"/>
      <c r="NT215"/>
      <c r="NU215"/>
      <c r="NV215"/>
      <c r="NW215"/>
      <c r="NX215"/>
      <c r="NY215"/>
      <c r="NZ215"/>
      <c r="OA215"/>
      <c r="OB215"/>
      <c r="OC215"/>
      <c r="OD215"/>
      <c r="OE215"/>
      <c r="OF215"/>
      <c r="OG215"/>
      <c r="OH215"/>
      <c r="OI215"/>
      <c r="OJ215"/>
      <c r="OK215"/>
      <c r="OL215"/>
      <c r="OM215"/>
      <c r="ON215"/>
      <c r="OO215"/>
      <c r="OP215"/>
      <c r="OQ215"/>
      <c r="OR215"/>
      <c r="OS215"/>
      <c r="OT215"/>
      <c r="OU215"/>
      <c r="OV215"/>
      <c r="OW215"/>
      <c r="OX215"/>
      <c r="OY215"/>
      <c r="OZ215"/>
      <c r="PA215"/>
      <c r="PB215"/>
      <c r="PC215"/>
      <c r="PD215"/>
      <c r="PE215"/>
      <c r="PF215"/>
      <c r="PG215"/>
      <c r="PH215"/>
      <c r="PI215"/>
      <c r="PJ215"/>
      <c r="PK215"/>
      <c r="PL215"/>
      <c r="PM215"/>
      <c r="PN215"/>
      <c r="PO215"/>
      <c r="PP215"/>
      <c r="PQ215"/>
      <c r="PR215"/>
      <c r="PS215"/>
      <c r="PT215"/>
      <c r="PU215"/>
      <c r="PV215"/>
      <c r="PW215"/>
      <c r="PX215"/>
      <c r="PY215"/>
      <c r="PZ215"/>
      <c r="QA215"/>
      <c r="QB215"/>
      <c r="QC215"/>
      <c r="QD215"/>
      <c r="QE215"/>
      <c r="QF215"/>
      <c r="QG215"/>
      <c r="QH215"/>
      <c r="QI215"/>
      <c r="QJ215"/>
      <c r="QK215"/>
      <c r="QL215"/>
      <c r="QM215"/>
      <c r="QN215"/>
      <c r="QO215"/>
      <c r="QP215"/>
      <c r="QQ215"/>
      <c r="QR215"/>
      <c r="QS215"/>
      <c r="QT215"/>
      <c r="QU215"/>
      <c r="QV215"/>
      <c r="QW215"/>
      <c r="QX215"/>
      <c r="QY215"/>
      <c r="QZ215"/>
      <c r="RA215"/>
      <c r="RB215"/>
      <c r="RC215"/>
      <c r="RD215"/>
      <c r="RE215"/>
      <c r="RF215"/>
      <c r="RG215"/>
      <c r="RH215"/>
      <c r="RI215"/>
      <c r="RJ215"/>
      <c r="RK215"/>
      <c r="RL215"/>
      <c r="RM215"/>
      <c r="RN215"/>
      <c r="RO215"/>
      <c r="RP215"/>
      <c r="RQ215"/>
      <c r="RR215"/>
      <c r="RS215"/>
      <c r="RT215"/>
      <c r="RU215"/>
      <c r="RV215"/>
      <c r="RW215"/>
      <c r="RX215"/>
      <c r="RY215"/>
      <c r="RZ215"/>
      <c r="SA215"/>
      <c r="SB215"/>
      <c r="SC215"/>
      <c r="SD215"/>
      <c r="SE215"/>
      <c r="SF215"/>
      <c r="SG215"/>
      <c r="SH215"/>
      <c r="SI215"/>
      <c r="SJ215"/>
      <c r="SK215"/>
      <c r="SL215"/>
      <c r="SM215"/>
      <c r="SN215"/>
      <c r="SO215"/>
      <c r="SP215"/>
    </row>
    <row r="216" spans="1:510" ht="16.5" customHeight="1" x14ac:dyDescent="0.2">
      <c r="A216" s="20">
        <v>1395</v>
      </c>
      <c r="B216" s="20" t="s">
        <v>74</v>
      </c>
      <c r="C216" s="20" t="s">
        <v>87</v>
      </c>
      <c r="D216" s="20" t="s">
        <v>30</v>
      </c>
      <c r="E216" s="20" t="s">
        <v>1345</v>
      </c>
      <c r="F216" s="22" t="s">
        <v>88</v>
      </c>
      <c r="G216" s="33" t="s">
        <v>96</v>
      </c>
      <c r="H216" s="20" t="s">
        <v>89</v>
      </c>
      <c r="I216" s="20" t="s">
        <v>27</v>
      </c>
      <c r="J216" s="22" t="s">
        <v>357</v>
      </c>
      <c r="K216" s="20">
        <v>1</v>
      </c>
      <c r="L216" s="20" t="s">
        <v>91</v>
      </c>
      <c r="M216" s="20" t="s">
        <v>339</v>
      </c>
      <c r="N216" s="20" t="s">
        <v>358</v>
      </c>
      <c r="O216" s="20">
        <v>0.15</v>
      </c>
      <c r="P216" s="23" t="s">
        <v>94</v>
      </c>
      <c r="Q216" s="24">
        <v>1</v>
      </c>
      <c r="R216" s="25">
        <v>45717</v>
      </c>
      <c r="S216" s="20" t="s">
        <v>83</v>
      </c>
      <c r="T216" s="23">
        <v>150000000</v>
      </c>
      <c r="U216" s="27" t="s">
        <v>39</v>
      </c>
      <c r="V216" s="28" t="s">
        <v>40</v>
      </c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/>
      <c r="BH216"/>
      <c r="BI216"/>
      <c r="BJ216"/>
      <c r="BK216"/>
      <c r="BL216"/>
      <c r="BM216"/>
      <c r="BN216"/>
      <c r="BO216"/>
      <c r="BP216"/>
      <c r="BQ216"/>
      <c r="BR216"/>
      <c r="BS216"/>
      <c r="BT216"/>
      <c r="BU216"/>
      <c r="BV216"/>
      <c r="BW216"/>
      <c r="BX216"/>
      <c r="BY216"/>
      <c r="BZ216"/>
      <c r="CA216"/>
      <c r="CB216"/>
      <c r="CC216"/>
      <c r="CD216"/>
      <c r="CE216"/>
      <c r="CF216"/>
      <c r="CG216"/>
      <c r="CH216"/>
      <c r="CI216"/>
      <c r="CJ216"/>
      <c r="CK216"/>
      <c r="CL216"/>
      <c r="CM216"/>
      <c r="CN216"/>
      <c r="CO216"/>
      <c r="CP216"/>
      <c r="CQ216"/>
      <c r="CR216"/>
      <c r="CS216"/>
      <c r="CT216"/>
      <c r="CU216"/>
      <c r="CV216"/>
      <c r="CW216"/>
      <c r="CX216"/>
      <c r="CY216"/>
      <c r="CZ216"/>
      <c r="DA216"/>
      <c r="DB216"/>
      <c r="DC216"/>
      <c r="DD216"/>
      <c r="DE216"/>
      <c r="DF216"/>
      <c r="DG216"/>
      <c r="DH216"/>
      <c r="DI216"/>
      <c r="DJ216"/>
      <c r="DK216"/>
      <c r="DL216"/>
      <c r="DM216"/>
      <c r="DN216"/>
      <c r="DO216"/>
      <c r="DP216"/>
      <c r="DQ216"/>
      <c r="DR216"/>
      <c r="DS216"/>
      <c r="DT216"/>
      <c r="DU216"/>
      <c r="DV216"/>
      <c r="DW216"/>
      <c r="DX216"/>
      <c r="DY216"/>
      <c r="DZ216"/>
      <c r="EA216"/>
      <c r="EB216"/>
      <c r="EC216"/>
      <c r="ED216"/>
      <c r="EE216"/>
      <c r="EF216"/>
      <c r="EG216"/>
      <c r="EH216"/>
      <c r="EI216"/>
      <c r="EJ216"/>
      <c r="EK216"/>
      <c r="EL216"/>
      <c r="EM216"/>
      <c r="EN216"/>
      <c r="EO216"/>
      <c r="EP216"/>
      <c r="EQ216"/>
      <c r="ER216"/>
      <c r="ES216"/>
      <c r="ET216"/>
      <c r="EU216"/>
      <c r="EV216"/>
      <c r="EW216"/>
      <c r="EX216"/>
      <c r="EY216"/>
      <c r="EZ216"/>
      <c r="FA216"/>
      <c r="FB216"/>
      <c r="FC216"/>
      <c r="FD216"/>
      <c r="FE216"/>
      <c r="FF216"/>
      <c r="FG216"/>
      <c r="FH216"/>
      <c r="FI216"/>
      <c r="FJ216"/>
      <c r="FK216"/>
      <c r="FL216"/>
      <c r="FM216"/>
      <c r="FN216"/>
      <c r="FO216"/>
      <c r="FP216"/>
      <c r="FQ216"/>
      <c r="FR216"/>
      <c r="FS216"/>
      <c r="FT216"/>
      <c r="FU216"/>
      <c r="FV216"/>
      <c r="FW216"/>
      <c r="FX216"/>
      <c r="FY216"/>
      <c r="FZ216"/>
      <c r="GA216"/>
      <c r="GB216"/>
      <c r="GC216"/>
      <c r="GD216"/>
      <c r="GE216"/>
      <c r="GF216"/>
      <c r="GG216"/>
      <c r="GH216"/>
      <c r="GI216"/>
      <c r="GJ216"/>
      <c r="GK216"/>
      <c r="GL216"/>
      <c r="GM216"/>
      <c r="GN216"/>
      <c r="GO216"/>
      <c r="GP216"/>
      <c r="GQ216"/>
      <c r="GR216"/>
      <c r="GS216"/>
      <c r="GT216"/>
      <c r="GU216"/>
      <c r="GV216"/>
      <c r="GW216"/>
      <c r="GX216"/>
      <c r="GY216"/>
      <c r="GZ216"/>
      <c r="HA216"/>
      <c r="HB216"/>
      <c r="HC216"/>
      <c r="HD216"/>
      <c r="HE216"/>
      <c r="HF216"/>
      <c r="HG216"/>
      <c r="HH216"/>
      <c r="HI216"/>
      <c r="HJ216"/>
      <c r="HK216"/>
      <c r="HL216"/>
      <c r="HM216"/>
      <c r="HN216"/>
      <c r="HO216"/>
      <c r="HP216"/>
      <c r="HQ216"/>
      <c r="HR216"/>
      <c r="HS216"/>
      <c r="HT216"/>
      <c r="HU216"/>
      <c r="HV216"/>
      <c r="HW216"/>
      <c r="HX216"/>
      <c r="HY216"/>
      <c r="HZ216"/>
      <c r="IA216"/>
      <c r="IB216"/>
      <c r="IC216"/>
      <c r="ID216"/>
      <c r="IE216"/>
      <c r="IF216"/>
      <c r="IG216"/>
      <c r="IH216"/>
      <c r="II216"/>
      <c r="IJ216"/>
      <c r="IK216"/>
      <c r="IL216"/>
      <c r="IM216"/>
      <c r="IN216"/>
      <c r="IO216"/>
      <c r="IP216"/>
      <c r="IQ216"/>
      <c r="IR216"/>
      <c r="IS216"/>
      <c r="IT216"/>
      <c r="IU216"/>
      <c r="IV216"/>
      <c r="IW216"/>
      <c r="IX216"/>
      <c r="IY216"/>
      <c r="IZ216"/>
      <c r="JA216"/>
      <c r="JB216"/>
      <c r="JC216"/>
      <c r="JD216"/>
      <c r="JE216"/>
      <c r="JF216"/>
      <c r="JG216"/>
      <c r="JH216"/>
      <c r="JI216"/>
      <c r="JJ216"/>
      <c r="JK216"/>
      <c r="JL216"/>
      <c r="JM216"/>
      <c r="JN216"/>
      <c r="JO216"/>
      <c r="JP216"/>
      <c r="JQ216"/>
      <c r="JR216"/>
      <c r="JS216"/>
      <c r="JT216"/>
      <c r="JU216"/>
      <c r="JV216"/>
      <c r="JW216"/>
      <c r="JX216"/>
      <c r="JY216"/>
      <c r="JZ216"/>
      <c r="KA216"/>
      <c r="KB216"/>
      <c r="KC216"/>
      <c r="KD216"/>
      <c r="KE216"/>
      <c r="KF216"/>
      <c r="KG216"/>
      <c r="KH216"/>
      <c r="KI216"/>
      <c r="KJ216"/>
      <c r="KK216"/>
      <c r="KL216"/>
      <c r="KM216"/>
      <c r="KN216"/>
      <c r="KO216"/>
      <c r="KP216"/>
      <c r="KQ216"/>
      <c r="KR216"/>
      <c r="KS216"/>
      <c r="KT216"/>
      <c r="KU216"/>
      <c r="KV216"/>
      <c r="KW216"/>
      <c r="KX216"/>
      <c r="KY216"/>
      <c r="KZ216"/>
      <c r="LA216"/>
      <c r="LB216"/>
      <c r="LC216"/>
      <c r="LD216"/>
      <c r="LE216"/>
      <c r="LF216"/>
      <c r="LG216"/>
      <c r="LH216"/>
      <c r="LI216"/>
      <c r="LJ216"/>
      <c r="LK216"/>
      <c r="LL216"/>
      <c r="LM216"/>
      <c r="LN216"/>
      <c r="LO216"/>
      <c r="LP216"/>
      <c r="LQ216"/>
      <c r="LR216"/>
      <c r="LS216"/>
      <c r="LT216"/>
      <c r="LU216"/>
      <c r="LV216"/>
      <c r="LW216"/>
      <c r="LX216"/>
      <c r="LY216"/>
      <c r="LZ216"/>
      <c r="MA216"/>
      <c r="MB216"/>
      <c r="MC216"/>
      <c r="MD216"/>
      <c r="ME216"/>
      <c r="MF216"/>
      <c r="MG216"/>
      <c r="MH216"/>
      <c r="MI216"/>
      <c r="MJ216"/>
      <c r="MK216"/>
      <c r="ML216"/>
      <c r="MM216"/>
      <c r="MN216"/>
      <c r="MO216"/>
      <c r="MP216"/>
      <c r="MQ216"/>
      <c r="MR216"/>
      <c r="MS216"/>
      <c r="MT216"/>
      <c r="MU216"/>
      <c r="MV216"/>
      <c r="MW216"/>
      <c r="MX216"/>
      <c r="MY216"/>
      <c r="MZ216"/>
      <c r="NA216"/>
      <c r="NB216"/>
      <c r="NC216"/>
      <c r="ND216"/>
      <c r="NE216"/>
      <c r="NF216"/>
      <c r="NG216"/>
      <c r="NH216"/>
      <c r="NI216"/>
      <c r="NJ216"/>
      <c r="NK216"/>
      <c r="NL216"/>
      <c r="NM216"/>
      <c r="NN216"/>
      <c r="NO216"/>
      <c r="NP216"/>
      <c r="NQ216"/>
      <c r="NR216"/>
      <c r="NS216"/>
      <c r="NT216"/>
      <c r="NU216"/>
      <c r="NV216"/>
      <c r="NW216"/>
      <c r="NX216"/>
      <c r="NY216"/>
      <c r="NZ216"/>
      <c r="OA216"/>
      <c r="OB216"/>
      <c r="OC216"/>
      <c r="OD216"/>
      <c r="OE216"/>
      <c r="OF216"/>
      <c r="OG216"/>
      <c r="OH216"/>
      <c r="OI216"/>
      <c r="OJ216"/>
      <c r="OK216"/>
      <c r="OL216"/>
      <c r="OM216"/>
      <c r="ON216"/>
      <c r="OO216"/>
      <c r="OP216"/>
      <c r="OQ216"/>
      <c r="OR216"/>
      <c r="OS216"/>
      <c r="OT216"/>
      <c r="OU216"/>
      <c r="OV216"/>
      <c r="OW216"/>
      <c r="OX216"/>
      <c r="OY216"/>
      <c r="OZ216"/>
      <c r="PA216"/>
      <c r="PB216"/>
      <c r="PC216"/>
      <c r="PD216"/>
      <c r="PE216"/>
      <c r="PF216"/>
      <c r="PG216"/>
      <c r="PH216"/>
      <c r="PI216"/>
      <c r="PJ216"/>
      <c r="PK216"/>
      <c r="PL216"/>
      <c r="PM216"/>
      <c r="PN216"/>
      <c r="PO216"/>
      <c r="PP216"/>
      <c r="PQ216"/>
      <c r="PR216"/>
      <c r="PS216"/>
      <c r="PT216"/>
      <c r="PU216"/>
      <c r="PV216"/>
      <c r="PW216"/>
      <c r="PX216"/>
      <c r="PY216"/>
      <c r="PZ216"/>
      <c r="QA216"/>
      <c r="QB216"/>
      <c r="QC216"/>
      <c r="QD216"/>
      <c r="QE216"/>
      <c r="QF216"/>
      <c r="QG216"/>
      <c r="QH216"/>
      <c r="QI216"/>
      <c r="QJ216"/>
      <c r="QK216"/>
      <c r="QL216"/>
      <c r="QM216"/>
      <c r="QN216"/>
      <c r="QO216"/>
      <c r="QP216"/>
      <c r="QQ216"/>
      <c r="QR216"/>
      <c r="QS216"/>
      <c r="QT216"/>
      <c r="QU216"/>
      <c r="QV216"/>
      <c r="QW216"/>
      <c r="QX216"/>
      <c r="QY216"/>
      <c r="QZ216"/>
      <c r="RA216"/>
      <c r="RB216"/>
      <c r="RC216"/>
      <c r="RD216"/>
      <c r="RE216"/>
      <c r="RF216"/>
      <c r="RG216"/>
      <c r="RH216"/>
      <c r="RI216"/>
      <c r="RJ216"/>
      <c r="RK216"/>
      <c r="RL216"/>
      <c r="RM216"/>
      <c r="RN216"/>
      <c r="RO216"/>
      <c r="RP216"/>
      <c r="RQ216"/>
      <c r="RR216"/>
      <c r="RS216"/>
      <c r="RT216"/>
      <c r="RU216"/>
      <c r="RV216"/>
      <c r="RW216"/>
      <c r="RX216"/>
      <c r="RY216"/>
      <c r="RZ216"/>
      <c r="SA216"/>
      <c r="SB216"/>
      <c r="SC216"/>
      <c r="SD216"/>
      <c r="SE216"/>
      <c r="SF216"/>
      <c r="SG216"/>
      <c r="SH216"/>
      <c r="SI216"/>
      <c r="SJ216"/>
      <c r="SK216"/>
      <c r="SL216"/>
      <c r="SM216"/>
      <c r="SN216"/>
      <c r="SO216"/>
      <c r="SP216"/>
    </row>
    <row r="217" spans="1:510" ht="16.5" customHeight="1" x14ac:dyDescent="0.2">
      <c r="A217" s="20">
        <v>1399</v>
      </c>
      <c r="B217" s="20" t="s">
        <v>74</v>
      </c>
      <c r="C217" s="20" t="s">
        <v>87</v>
      </c>
      <c r="D217" s="20" t="s">
        <v>30</v>
      </c>
      <c r="E217" s="20" t="s">
        <v>1345</v>
      </c>
      <c r="F217" s="22" t="s">
        <v>88</v>
      </c>
      <c r="G217" s="33" t="s">
        <v>96</v>
      </c>
      <c r="H217" s="20" t="s">
        <v>89</v>
      </c>
      <c r="I217" s="20" t="s">
        <v>27</v>
      </c>
      <c r="J217" s="22" t="s">
        <v>359</v>
      </c>
      <c r="K217" s="20">
        <v>1</v>
      </c>
      <c r="L217" s="20" t="s">
        <v>91</v>
      </c>
      <c r="M217" s="20" t="s">
        <v>339</v>
      </c>
      <c r="N217" s="20" t="s">
        <v>360</v>
      </c>
      <c r="O217" s="20">
        <v>45.47</v>
      </c>
      <c r="P217" s="23" t="s">
        <v>94</v>
      </c>
      <c r="Q217" s="24">
        <v>1</v>
      </c>
      <c r="R217" s="25">
        <v>45839</v>
      </c>
      <c r="S217" s="20" t="s">
        <v>83</v>
      </c>
      <c r="T217" s="23">
        <v>45470000000</v>
      </c>
      <c r="U217" s="27" t="s">
        <v>39</v>
      </c>
      <c r="V217" s="28" t="s">
        <v>40</v>
      </c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/>
      <c r="BG217"/>
      <c r="BH217"/>
      <c r="BI217"/>
      <c r="BJ217"/>
      <c r="BK217"/>
      <c r="BL217"/>
      <c r="BM217"/>
      <c r="BN217"/>
      <c r="BO217"/>
      <c r="BP217"/>
      <c r="BQ217"/>
      <c r="BR217"/>
      <c r="BS217"/>
      <c r="BT217"/>
      <c r="BU217"/>
      <c r="BV217"/>
      <c r="BW217"/>
      <c r="BX217"/>
      <c r="BY217"/>
      <c r="BZ217"/>
      <c r="CA217"/>
      <c r="CB217"/>
      <c r="CC217"/>
      <c r="CD217"/>
      <c r="CE217"/>
      <c r="CF217"/>
      <c r="CG217"/>
      <c r="CH217"/>
      <c r="CI217"/>
      <c r="CJ217"/>
      <c r="CK217"/>
      <c r="CL217"/>
      <c r="CM217"/>
      <c r="CN217"/>
      <c r="CO217"/>
      <c r="CP217"/>
      <c r="CQ217"/>
      <c r="CR217"/>
      <c r="CS217"/>
      <c r="CT217"/>
      <c r="CU217"/>
      <c r="CV217"/>
      <c r="CW217"/>
      <c r="CX217"/>
      <c r="CY217"/>
      <c r="CZ217"/>
      <c r="DA217"/>
      <c r="DB217"/>
      <c r="DC217"/>
      <c r="DD217"/>
      <c r="DE217"/>
      <c r="DF217"/>
      <c r="DG217"/>
      <c r="DH217"/>
      <c r="DI217"/>
      <c r="DJ217"/>
      <c r="DK217"/>
      <c r="DL217"/>
      <c r="DM217"/>
      <c r="DN217"/>
      <c r="DO217"/>
      <c r="DP217"/>
      <c r="DQ217"/>
      <c r="DR217"/>
      <c r="DS217"/>
      <c r="DT217"/>
      <c r="DU217"/>
      <c r="DV217"/>
      <c r="DW217"/>
      <c r="DX217"/>
      <c r="DY217"/>
      <c r="DZ217"/>
      <c r="EA217"/>
      <c r="EB217"/>
      <c r="EC217"/>
      <c r="ED217"/>
      <c r="EE217"/>
      <c r="EF217"/>
      <c r="EG217"/>
      <c r="EH217"/>
      <c r="EI217"/>
      <c r="EJ217"/>
      <c r="EK217"/>
      <c r="EL217"/>
      <c r="EM217"/>
      <c r="EN217"/>
      <c r="EO217"/>
      <c r="EP217"/>
      <c r="EQ217"/>
      <c r="ER217"/>
      <c r="ES217"/>
      <c r="ET217"/>
      <c r="EU217"/>
      <c r="EV217"/>
      <c r="EW217"/>
      <c r="EX217"/>
      <c r="EY217"/>
      <c r="EZ217"/>
      <c r="FA217"/>
      <c r="FB217"/>
      <c r="FC217"/>
      <c r="FD217"/>
      <c r="FE217"/>
      <c r="FF217"/>
      <c r="FG217"/>
      <c r="FH217"/>
      <c r="FI217"/>
      <c r="FJ217"/>
      <c r="FK217"/>
      <c r="FL217"/>
      <c r="FM217"/>
      <c r="FN217"/>
      <c r="FO217"/>
      <c r="FP217"/>
      <c r="FQ217"/>
      <c r="FR217"/>
      <c r="FS217"/>
      <c r="FT217"/>
      <c r="FU217"/>
      <c r="FV217"/>
      <c r="FW217"/>
      <c r="FX217"/>
      <c r="FY217"/>
      <c r="FZ217"/>
      <c r="GA217"/>
      <c r="GB217"/>
      <c r="GC217"/>
      <c r="GD217"/>
      <c r="GE217"/>
      <c r="GF217"/>
      <c r="GG217"/>
      <c r="GH217"/>
      <c r="GI217"/>
      <c r="GJ217"/>
      <c r="GK217"/>
      <c r="GL217"/>
      <c r="GM217"/>
      <c r="GN217"/>
      <c r="GO217"/>
      <c r="GP217"/>
      <c r="GQ217"/>
      <c r="GR217"/>
      <c r="GS217"/>
      <c r="GT217"/>
      <c r="GU217"/>
      <c r="GV217"/>
      <c r="GW217"/>
      <c r="GX217"/>
      <c r="GY217"/>
      <c r="GZ217"/>
      <c r="HA217"/>
      <c r="HB217"/>
      <c r="HC217"/>
      <c r="HD217"/>
      <c r="HE217"/>
      <c r="HF217"/>
      <c r="HG217"/>
      <c r="HH217"/>
      <c r="HI217"/>
      <c r="HJ217"/>
      <c r="HK217"/>
      <c r="HL217"/>
      <c r="HM217"/>
      <c r="HN217"/>
      <c r="HO217"/>
      <c r="HP217"/>
      <c r="HQ217"/>
      <c r="HR217"/>
      <c r="HS217"/>
      <c r="HT217"/>
      <c r="HU217"/>
      <c r="HV217"/>
      <c r="HW217"/>
      <c r="HX217"/>
      <c r="HY217"/>
      <c r="HZ217"/>
      <c r="IA217"/>
      <c r="IB217"/>
      <c r="IC217"/>
      <c r="ID217"/>
      <c r="IE217"/>
      <c r="IF217"/>
      <c r="IG217"/>
      <c r="IH217"/>
      <c r="II217"/>
      <c r="IJ217"/>
      <c r="IK217"/>
      <c r="IL217"/>
      <c r="IM217"/>
      <c r="IN217"/>
      <c r="IO217"/>
      <c r="IP217"/>
      <c r="IQ217"/>
      <c r="IR217"/>
      <c r="IS217"/>
      <c r="IT217"/>
      <c r="IU217"/>
      <c r="IV217"/>
      <c r="IW217"/>
      <c r="IX217"/>
      <c r="IY217"/>
      <c r="IZ217"/>
      <c r="JA217"/>
      <c r="JB217"/>
      <c r="JC217"/>
      <c r="JD217"/>
      <c r="JE217"/>
      <c r="JF217"/>
      <c r="JG217"/>
      <c r="JH217"/>
      <c r="JI217"/>
      <c r="JJ217"/>
      <c r="JK217"/>
      <c r="JL217"/>
      <c r="JM217"/>
      <c r="JN217"/>
      <c r="JO217"/>
      <c r="JP217"/>
      <c r="JQ217"/>
      <c r="JR217"/>
      <c r="JS217"/>
      <c r="JT217"/>
      <c r="JU217"/>
      <c r="JV217"/>
      <c r="JW217"/>
      <c r="JX217"/>
      <c r="JY217"/>
      <c r="JZ217"/>
      <c r="KA217"/>
      <c r="KB217"/>
      <c r="KC217"/>
      <c r="KD217"/>
      <c r="KE217"/>
      <c r="KF217"/>
      <c r="KG217"/>
      <c r="KH217"/>
      <c r="KI217"/>
      <c r="KJ217"/>
      <c r="KK217"/>
      <c r="KL217"/>
      <c r="KM217"/>
      <c r="KN217"/>
      <c r="KO217"/>
      <c r="KP217"/>
      <c r="KQ217"/>
      <c r="KR217"/>
      <c r="KS217"/>
      <c r="KT217"/>
      <c r="KU217"/>
      <c r="KV217"/>
      <c r="KW217"/>
      <c r="KX217"/>
      <c r="KY217"/>
      <c r="KZ217"/>
      <c r="LA217"/>
      <c r="LB217"/>
      <c r="LC217"/>
      <c r="LD217"/>
      <c r="LE217"/>
      <c r="LF217"/>
      <c r="LG217"/>
      <c r="LH217"/>
      <c r="LI217"/>
      <c r="LJ217"/>
      <c r="LK217"/>
      <c r="LL217"/>
      <c r="LM217"/>
      <c r="LN217"/>
      <c r="LO217"/>
      <c r="LP217"/>
      <c r="LQ217"/>
      <c r="LR217"/>
      <c r="LS217"/>
      <c r="LT217"/>
      <c r="LU217"/>
      <c r="LV217"/>
      <c r="LW217"/>
      <c r="LX217"/>
      <c r="LY217"/>
      <c r="LZ217"/>
      <c r="MA217"/>
      <c r="MB217"/>
      <c r="MC217"/>
      <c r="MD217"/>
      <c r="ME217"/>
      <c r="MF217"/>
      <c r="MG217"/>
      <c r="MH217"/>
      <c r="MI217"/>
      <c r="MJ217"/>
      <c r="MK217"/>
      <c r="ML217"/>
      <c r="MM217"/>
      <c r="MN217"/>
      <c r="MO217"/>
      <c r="MP217"/>
      <c r="MQ217"/>
      <c r="MR217"/>
      <c r="MS217"/>
      <c r="MT217"/>
      <c r="MU217"/>
      <c r="MV217"/>
      <c r="MW217"/>
      <c r="MX217"/>
      <c r="MY217"/>
      <c r="MZ217"/>
      <c r="NA217"/>
      <c r="NB217"/>
      <c r="NC217"/>
      <c r="ND217"/>
      <c r="NE217"/>
      <c r="NF217"/>
      <c r="NG217"/>
      <c r="NH217"/>
      <c r="NI217"/>
      <c r="NJ217"/>
      <c r="NK217"/>
      <c r="NL217"/>
      <c r="NM217"/>
      <c r="NN217"/>
      <c r="NO217"/>
      <c r="NP217"/>
      <c r="NQ217"/>
      <c r="NR217"/>
      <c r="NS217"/>
      <c r="NT217"/>
      <c r="NU217"/>
      <c r="NV217"/>
      <c r="NW217"/>
      <c r="NX217"/>
      <c r="NY217"/>
      <c r="NZ217"/>
      <c r="OA217"/>
      <c r="OB217"/>
      <c r="OC217"/>
      <c r="OD217"/>
      <c r="OE217"/>
      <c r="OF217"/>
      <c r="OG217"/>
      <c r="OH217"/>
      <c r="OI217"/>
      <c r="OJ217"/>
      <c r="OK217"/>
      <c r="OL217"/>
      <c r="OM217"/>
      <c r="ON217"/>
      <c r="OO217"/>
      <c r="OP217"/>
      <c r="OQ217"/>
      <c r="OR217"/>
      <c r="OS217"/>
      <c r="OT217"/>
      <c r="OU217"/>
      <c r="OV217"/>
      <c r="OW217"/>
      <c r="OX217"/>
      <c r="OY217"/>
      <c r="OZ217"/>
      <c r="PA217"/>
      <c r="PB217"/>
      <c r="PC217"/>
      <c r="PD217"/>
      <c r="PE217"/>
      <c r="PF217"/>
      <c r="PG217"/>
      <c r="PH217"/>
      <c r="PI217"/>
      <c r="PJ217"/>
      <c r="PK217"/>
      <c r="PL217"/>
      <c r="PM217"/>
      <c r="PN217"/>
      <c r="PO217"/>
      <c r="PP217"/>
      <c r="PQ217"/>
      <c r="PR217"/>
      <c r="PS217"/>
      <c r="PT217"/>
      <c r="PU217"/>
      <c r="PV217"/>
      <c r="PW217"/>
      <c r="PX217"/>
      <c r="PY217"/>
      <c r="PZ217"/>
      <c r="QA217"/>
      <c r="QB217"/>
      <c r="QC217"/>
      <c r="QD217"/>
      <c r="QE217"/>
      <c r="QF217"/>
      <c r="QG217"/>
      <c r="QH217"/>
      <c r="QI217"/>
      <c r="QJ217"/>
      <c r="QK217"/>
      <c r="QL217"/>
      <c r="QM217"/>
      <c r="QN217"/>
      <c r="QO217"/>
      <c r="QP217"/>
      <c r="QQ217"/>
      <c r="QR217"/>
      <c r="QS217"/>
      <c r="QT217"/>
      <c r="QU217"/>
      <c r="QV217"/>
      <c r="QW217"/>
      <c r="QX217"/>
      <c r="QY217"/>
      <c r="QZ217"/>
      <c r="RA217"/>
      <c r="RB217"/>
      <c r="RC217"/>
      <c r="RD217"/>
      <c r="RE217"/>
      <c r="RF217"/>
      <c r="RG217"/>
      <c r="RH217"/>
      <c r="RI217"/>
      <c r="RJ217"/>
      <c r="RK217"/>
      <c r="RL217"/>
      <c r="RM217"/>
      <c r="RN217"/>
      <c r="RO217"/>
      <c r="RP217"/>
      <c r="RQ217"/>
      <c r="RR217"/>
      <c r="RS217"/>
      <c r="RT217"/>
      <c r="RU217"/>
      <c r="RV217"/>
      <c r="RW217"/>
      <c r="RX217"/>
      <c r="RY217"/>
      <c r="RZ217"/>
      <c r="SA217"/>
      <c r="SB217"/>
      <c r="SC217"/>
      <c r="SD217"/>
      <c r="SE217"/>
      <c r="SF217"/>
      <c r="SG217"/>
      <c r="SH217"/>
      <c r="SI217"/>
      <c r="SJ217"/>
      <c r="SK217"/>
      <c r="SL217"/>
      <c r="SM217"/>
      <c r="SN217"/>
      <c r="SO217"/>
      <c r="SP217"/>
    </row>
    <row r="218" spans="1:510" ht="16.5" customHeight="1" x14ac:dyDescent="0.2">
      <c r="A218" s="20">
        <v>1401</v>
      </c>
      <c r="B218" s="20" t="s">
        <v>74</v>
      </c>
      <c r="C218" s="20" t="s">
        <v>87</v>
      </c>
      <c r="D218" s="20" t="s">
        <v>45</v>
      </c>
      <c r="E218" s="20" t="s">
        <v>1345</v>
      </c>
      <c r="F218" s="22" t="s">
        <v>88</v>
      </c>
      <c r="G218" s="33" t="s">
        <v>96</v>
      </c>
      <c r="H218" s="20" t="s">
        <v>89</v>
      </c>
      <c r="I218" s="20" t="s">
        <v>27</v>
      </c>
      <c r="J218" s="22" t="s">
        <v>361</v>
      </c>
      <c r="K218" s="20">
        <v>1</v>
      </c>
      <c r="L218" s="20" t="s">
        <v>91</v>
      </c>
      <c r="M218" s="20" t="s">
        <v>339</v>
      </c>
      <c r="N218" s="20" t="s">
        <v>340</v>
      </c>
      <c r="O218" s="20" t="s">
        <v>94</v>
      </c>
      <c r="P218" s="23">
        <v>3.59</v>
      </c>
      <c r="Q218" s="24">
        <v>1</v>
      </c>
      <c r="R218" s="25">
        <v>45778</v>
      </c>
      <c r="S218" s="20" t="s">
        <v>29</v>
      </c>
      <c r="T218" s="23">
        <v>3590000000</v>
      </c>
      <c r="U218" s="27" t="s">
        <v>39</v>
      </c>
      <c r="V218" s="28" t="s">
        <v>40</v>
      </c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/>
      <c r="BA218"/>
      <c r="BB218"/>
      <c r="BC218"/>
      <c r="BD218"/>
      <c r="BE218"/>
      <c r="BF218"/>
      <c r="BG218"/>
      <c r="BH218"/>
      <c r="BI218"/>
      <c r="BJ218"/>
      <c r="BK218"/>
      <c r="BL218"/>
      <c r="BM218"/>
      <c r="BN218"/>
      <c r="BO218"/>
      <c r="BP218"/>
      <c r="BQ218"/>
      <c r="BR218"/>
      <c r="BS218"/>
      <c r="BT218"/>
      <c r="BU218"/>
      <c r="BV218"/>
      <c r="BW218"/>
      <c r="BX218"/>
      <c r="BY218"/>
      <c r="BZ218"/>
      <c r="CA218"/>
      <c r="CB218"/>
      <c r="CC218"/>
      <c r="CD218"/>
      <c r="CE218"/>
      <c r="CF218"/>
      <c r="CG218"/>
      <c r="CH218"/>
      <c r="CI218"/>
      <c r="CJ218"/>
      <c r="CK218"/>
      <c r="CL218"/>
      <c r="CM218"/>
      <c r="CN218"/>
      <c r="CO218"/>
      <c r="CP218"/>
      <c r="CQ218"/>
      <c r="CR218"/>
      <c r="CS218"/>
      <c r="CT218"/>
      <c r="CU218"/>
      <c r="CV218"/>
      <c r="CW218"/>
      <c r="CX218"/>
      <c r="CY218"/>
      <c r="CZ218"/>
      <c r="DA218"/>
      <c r="DB218"/>
      <c r="DC218"/>
      <c r="DD218"/>
      <c r="DE218"/>
      <c r="DF218"/>
      <c r="DG218"/>
      <c r="DH218"/>
      <c r="DI218"/>
      <c r="DJ218"/>
      <c r="DK218"/>
      <c r="DL218"/>
      <c r="DM218"/>
      <c r="DN218"/>
      <c r="DO218"/>
      <c r="DP218"/>
      <c r="DQ218"/>
      <c r="DR218"/>
      <c r="DS218"/>
      <c r="DT218"/>
      <c r="DU218"/>
      <c r="DV218"/>
      <c r="DW218"/>
      <c r="DX218"/>
      <c r="DY218"/>
      <c r="DZ218"/>
      <c r="EA218"/>
      <c r="EB218"/>
      <c r="EC218"/>
      <c r="ED218"/>
      <c r="EE218"/>
      <c r="EF218"/>
      <c r="EG218"/>
      <c r="EH218"/>
      <c r="EI218"/>
      <c r="EJ218"/>
      <c r="EK218"/>
      <c r="EL218"/>
      <c r="EM218"/>
      <c r="EN218"/>
      <c r="EO218"/>
      <c r="EP218"/>
      <c r="EQ218"/>
      <c r="ER218"/>
      <c r="ES218"/>
      <c r="ET218"/>
      <c r="EU218"/>
      <c r="EV218"/>
      <c r="EW218"/>
      <c r="EX218"/>
      <c r="EY218"/>
      <c r="EZ218"/>
      <c r="FA218"/>
      <c r="FB218"/>
      <c r="FC218"/>
      <c r="FD218"/>
      <c r="FE218"/>
      <c r="FF218"/>
      <c r="FG218"/>
      <c r="FH218"/>
      <c r="FI218"/>
      <c r="FJ218"/>
      <c r="FK218"/>
      <c r="FL218"/>
      <c r="FM218"/>
      <c r="FN218"/>
      <c r="FO218"/>
      <c r="FP218"/>
      <c r="FQ218"/>
      <c r="FR218"/>
      <c r="FS218"/>
      <c r="FT218"/>
      <c r="FU218"/>
      <c r="FV218"/>
      <c r="FW218"/>
      <c r="FX218"/>
      <c r="FY218"/>
      <c r="FZ218"/>
      <c r="GA218"/>
      <c r="GB218"/>
      <c r="GC218"/>
      <c r="GD218"/>
      <c r="GE218"/>
      <c r="GF218"/>
      <c r="GG218"/>
      <c r="GH218"/>
      <c r="GI218"/>
      <c r="GJ218"/>
      <c r="GK218"/>
      <c r="GL218"/>
      <c r="GM218"/>
      <c r="GN218"/>
      <c r="GO218"/>
      <c r="GP218"/>
      <c r="GQ218"/>
      <c r="GR218"/>
      <c r="GS218"/>
      <c r="GT218"/>
      <c r="GU218"/>
      <c r="GV218"/>
      <c r="GW218"/>
      <c r="GX218"/>
      <c r="GY218"/>
      <c r="GZ218"/>
      <c r="HA218"/>
      <c r="HB218"/>
      <c r="HC218"/>
      <c r="HD218"/>
      <c r="HE218"/>
      <c r="HF218"/>
      <c r="HG218"/>
      <c r="HH218"/>
      <c r="HI218"/>
      <c r="HJ218"/>
      <c r="HK218"/>
      <c r="HL218"/>
      <c r="HM218"/>
      <c r="HN218"/>
      <c r="HO218"/>
      <c r="HP218"/>
      <c r="HQ218"/>
      <c r="HR218"/>
      <c r="HS218"/>
      <c r="HT218"/>
      <c r="HU218"/>
      <c r="HV218"/>
      <c r="HW218"/>
      <c r="HX218"/>
      <c r="HY218"/>
      <c r="HZ218"/>
      <c r="IA218"/>
      <c r="IB218"/>
      <c r="IC218"/>
      <c r="ID218"/>
      <c r="IE218"/>
      <c r="IF218"/>
      <c r="IG218"/>
      <c r="IH218"/>
      <c r="II218"/>
      <c r="IJ218"/>
      <c r="IK218"/>
      <c r="IL218"/>
      <c r="IM218"/>
      <c r="IN218"/>
      <c r="IO218"/>
      <c r="IP218"/>
      <c r="IQ218"/>
      <c r="IR218"/>
      <c r="IS218"/>
      <c r="IT218"/>
      <c r="IU218"/>
      <c r="IV218"/>
      <c r="IW218"/>
      <c r="IX218"/>
      <c r="IY218"/>
      <c r="IZ218"/>
      <c r="JA218"/>
      <c r="JB218"/>
      <c r="JC218"/>
      <c r="JD218"/>
      <c r="JE218"/>
      <c r="JF218"/>
      <c r="JG218"/>
      <c r="JH218"/>
      <c r="JI218"/>
      <c r="JJ218"/>
      <c r="JK218"/>
      <c r="JL218"/>
      <c r="JM218"/>
      <c r="JN218"/>
      <c r="JO218"/>
      <c r="JP218"/>
      <c r="JQ218"/>
      <c r="JR218"/>
      <c r="JS218"/>
      <c r="JT218"/>
      <c r="JU218"/>
      <c r="JV218"/>
      <c r="JW218"/>
      <c r="JX218"/>
      <c r="JY218"/>
      <c r="JZ218"/>
      <c r="KA218"/>
      <c r="KB218"/>
      <c r="KC218"/>
      <c r="KD218"/>
      <c r="KE218"/>
      <c r="KF218"/>
      <c r="KG218"/>
      <c r="KH218"/>
      <c r="KI218"/>
      <c r="KJ218"/>
      <c r="KK218"/>
      <c r="KL218"/>
      <c r="KM218"/>
      <c r="KN218"/>
      <c r="KO218"/>
      <c r="KP218"/>
      <c r="KQ218"/>
      <c r="KR218"/>
      <c r="KS218"/>
      <c r="KT218"/>
      <c r="KU218"/>
      <c r="KV218"/>
      <c r="KW218"/>
      <c r="KX218"/>
      <c r="KY218"/>
      <c r="KZ218"/>
      <c r="LA218"/>
      <c r="LB218"/>
      <c r="LC218"/>
      <c r="LD218"/>
      <c r="LE218"/>
      <c r="LF218"/>
      <c r="LG218"/>
      <c r="LH218"/>
      <c r="LI218"/>
      <c r="LJ218"/>
      <c r="LK218"/>
      <c r="LL218"/>
      <c r="LM218"/>
      <c r="LN218"/>
      <c r="LO218"/>
      <c r="LP218"/>
      <c r="LQ218"/>
      <c r="LR218"/>
      <c r="LS218"/>
      <c r="LT218"/>
      <c r="LU218"/>
      <c r="LV218"/>
      <c r="LW218"/>
      <c r="LX218"/>
      <c r="LY218"/>
      <c r="LZ218"/>
      <c r="MA218"/>
      <c r="MB218"/>
      <c r="MC218"/>
      <c r="MD218"/>
      <c r="ME218"/>
      <c r="MF218"/>
      <c r="MG218"/>
      <c r="MH218"/>
      <c r="MI218"/>
      <c r="MJ218"/>
      <c r="MK218"/>
      <c r="ML218"/>
      <c r="MM218"/>
      <c r="MN218"/>
      <c r="MO218"/>
      <c r="MP218"/>
      <c r="MQ218"/>
      <c r="MR218"/>
      <c r="MS218"/>
      <c r="MT218"/>
      <c r="MU218"/>
      <c r="MV218"/>
      <c r="MW218"/>
      <c r="MX218"/>
      <c r="MY218"/>
      <c r="MZ218"/>
      <c r="NA218"/>
      <c r="NB218"/>
      <c r="NC218"/>
      <c r="ND218"/>
      <c r="NE218"/>
      <c r="NF218"/>
      <c r="NG218"/>
      <c r="NH218"/>
      <c r="NI218"/>
      <c r="NJ218"/>
      <c r="NK218"/>
      <c r="NL218"/>
      <c r="NM218"/>
      <c r="NN218"/>
      <c r="NO218"/>
      <c r="NP218"/>
      <c r="NQ218"/>
      <c r="NR218"/>
      <c r="NS218"/>
      <c r="NT218"/>
      <c r="NU218"/>
      <c r="NV218"/>
      <c r="NW218"/>
      <c r="NX218"/>
      <c r="NY218"/>
      <c r="NZ218"/>
      <c r="OA218"/>
      <c r="OB218"/>
      <c r="OC218"/>
      <c r="OD218"/>
      <c r="OE218"/>
      <c r="OF218"/>
      <c r="OG218"/>
      <c r="OH218"/>
      <c r="OI218"/>
      <c r="OJ218"/>
      <c r="OK218"/>
      <c r="OL218"/>
      <c r="OM218"/>
      <c r="ON218"/>
      <c r="OO218"/>
      <c r="OP218"/>
      <c r="OQ218"/>
      <c r="OR218"/>
      <c r="OS218"/>
      <c r="OT218"/>
      <c r="OU218"/>
      <c r="OV218"/>
      <c r="OW218"/>
      <c r="OX218"/>
      <c r="OY218"/>
      <c r="OZ218"/>
      <c r="PA218"/>
      <c r="PB218"/>
      <c r="PC218"/>
      <c r="PD218"/>
      <c r="PE218"/>
      <c r="PF218"/>
      <c r="PG218"/>
      <c r="PH218"/>
      <c r="PI218"/>
      <c r="PJ218"/>
      <c r="PK218"/>
      <c r="PL218"/>
      <c r="PM218"/>
      <c r="PN218"/>
      <c r="PO218"/>
      <c r="PP218"/>
      <c r="PQ218"/>
      <c r="PR218"/>
      <c r="PS218"/>
      <c r="PT218"/>
      <c r="PU218"/>
      <c r="PV218"/>
      <c r="PW218"/>
      <c r="PX218"/>
      <c r="PY218"/>
      <c r="PZ218"/>
      <c r="QA218"/>
      <c r="QB218"/>
      <c r="QC218"/>
      <c r="QD218"/>
      <c r="QE218"/>
      <c r="QF218"/>
      <c r="QG218"/>
      <c r="QH218"/>
      <c r="QI218"/>
      <c r="QJ218"/>
      <c r="QK218"/>
      <c r="QL218"/>
      <c r="QM218"/>
      <c r="QN218"/>
      <c r="QO218"/>
      <c r="QP218"/>
      <c r="QQ218"/>
      <c r="QR218"/>
      <c r="QS218"/>
      <c r="QT218"/>
      <c r="QU218"/>
      <c r="QV218"/>
      <c r="QW218"/>
      <c r="QX218"/>
      <c r="QY218"/>
      <c r="QZ218"/>
      <c r="RA218"/>
      <c r="RB218"/>
      <c r="RC218"/>
      <c r="RD218"/>
      <c r="RE218"/>
      <c r="RF218"/>
      <c r="RG218"/>
      <c r="RH218"/>
      <c r="RI218"/>
      <c r="RJ218"/>
      <c r="RK218"/>
      <c r="RL218"/>
      <c r="RM218"/>
      <c r="RN218"/>
      <c r="RO218"/>
      <c r="RP218"/>
      <c r="RQ218"/>
      <c r="RR218"/>
      <c r="RS218"/>
      <c r="RT218"/>
      <c r="RU218"/>
      <c r="RV218"/>
      <c r="RW218"/>
      <c r="RX218"/>
      <c r="RY218"/>
      <c r="RZ218"/>
      <c r="SA218"/>
      <c r="SB218"/>
      <c r="SC218"/>
      <c r="SD218"/>
      <c r="SE218"/>
      <c r="SF218"/>
      <c r="SG218"/>
      <c r="SH218"/>
      <c r="SI218"/>
      <c r="SJ218"/>
      <c r="SK218"/>
      <c r="SL218"/>
      <c r="SM218"/>
      <c r="SN218"/>
      <c r="SO218"/>
      <c r="SP218"/>
    </row>
    <row r="219" spans="1:510" ht="16.5" customHeight="1" x14ac:dyDescent="0.2">
      <c r="A219" s="20">
        <v>1402</v>
      </c>
      <c r="B219" s="20" t="s">
        <v>74</v>
      </c>
      <c r="C219" s="20" t="s">
        <v>328</v>
      </c>
      <c r="D219" s="20" t="s">
        <v>30</v>
      </c>
      <c r="E219" s="20" t="s">
        <v>1345</v>
      </c>
      <c r="F219" s="22" t="s">
        <v>362</v>
      </c>
      <c r="G219" s="33" t="s">
        <v>193</v>
      </c>
      <c r="H219" s="20" t="s">
        <v>35</v>
      </c>
      <c r="I219" s="20" t="s">
        <v>27</v>
      </c>
      <c r="J219" s="22" t="s">
        <v>363</v>
      </c>
      <c r="K219" s="20">
        <v>1</v>
      </c>
      <c r="L219" s="20" t="s">
        <v>91</v>
      </c>
      <c r="M219" s="20" t="s">
        <v>364</v>
      </c>
      <c r="N219" s="20" t="s">
        <v>365</v>
      </c>
      <c r="O219" s="20"/>
      <c r="P219" s="23">
        <v>1.5</v>
      </c>
      <c r="Q219" s="24">
        <v>7</v>
      </c>
      <c r="R219" s="25">
        <v>45809</v>
      </c>
      <c r="S219" s="20" t="s">
        <v>29</v>
      </c>
      <c r="T219" s="23">
        <v>10500000000</v>
      </c>
      <c r="U219" s="27" t="s">
        <v>39</v>
      </c>
      <c r="V219" s="28" t="s">
        <v>40</v>
      </c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  <c r="AU219"/>
      <c r="AV219"/>
      <c r="AW219"/>
      <c r="AX219"/>
      <c r="AY219"/>
      <c r="AZ219"/>
      <c r="BA219"/>
      <c r="BB219"/>
      <c r="BC219"/>
      <c r="BD219"/>
      <c r="BE219"/>
      <c r="BF219"/>
      <c r="BG219"/>
      <c r="BH219"/>
      <c r="BI219"/>
      <c r="BJ219"/>
      <c r="BK219"/>
      <c r="BL219"/>
      <c r="BM219"/>
      <c r="BN219"/>
      <c r="BO219"/>
      <c r="BP219"/>
      <c r="BQ219"/>
      <c r="BR219"/>
      <c r="BS219"/>
      <c r="BT219"/>
      <c r="BU219"/>
      <c r="BV219"/>
      <c r="BW219"/>
      <c r="BX219"/>
      <c r="BY219"/>
      <c r="BZ219"/>
      <c r="CA219"/>
      <c r="CB219"/>
      <c r="CC219"/>
      <c r="CD219"/>
      <c r="CE219"/>
      <c r="CF219"/>
      <c r="CG219"/>
      <c r="CH219"/>
      <c r="CI219"/>
      <c r="CJ219"/>
      <c r="CK219"/>
      <c r="CL219"/>
      <c r="CM219"/>
      <c r="CN219"/>
      <c r="CO219"/>
      <c r="CP219"/>
      <c r="CQ219"/>
      <c r="CR219"/>
      <c r="CS219"/>
      <c r="CT219"/>
      <c r="CU219"/>
      <c r="CV219"/>
      <c r="CW219"/>
      <c r="CX219"/>
      <c r="CY219"/>
      <c r="CZ219"/>
      <c r="DA219"/>
      <c r="DB219"/>
      <c r="DC219"/>
      <c r="DD219"/>
      <c r="DE219"/>
      <c r="DF219"/>
      <c r="DG219"/>
      <c r="DH219"/>
      <c r="DI219"/>
      <c r="DJ219"/>
      <c r="DK219"/>
      <c r="DL219"/>
      <c r="DM219"/>
      <c r="DN219"/>
      <c r="DO219"/>
      <c r="DP219"/>
      <c r="DQ219"/>
      <c r="DR219"/>
      <c r="DS219"/>
      <c r="DT219"/>
      <c r="DU219"/>
      <c r="DV219"/>
      <c r="DW219"/>
      <c r="DX219"/>
      <c r="DY219"/>
      <c r="DZ219"/>
      <c r="EA219"/>
      <c r="EB219"/>
      <c r="EC219"/>
      <c r="ED219"/>
      <c r="EE219"/>
      <c r="EF219"/>
      <c r="EG219"/>
      <c r="EH219"/>
      <c r="EI219"/>
      <c r="EJ219"/>
      <c r="EK219"/>
      <c r="EL219"/>
      <c r="EM219"/>
      <c r="EN219"/>
      <c r="EO219"/>
      <c r="EP219"/>
      <c r="EQ219"/>
      <c r="ER219"/>
      <c r="ES219"/>
      <c r="ET219"/>
      <c r="EU219"/>
      <c r="EV219"/>
      <c r="EW219"/>
      <c r="EX219"/>
      <c r="EY219"/>
      <c r="EZ219"/>
      <c r="FA219"/>
      <c r="FB219"/>
      <c r="FC219"/>
      <c r="FD219"/>
      <c r="FE219"/>
      <c r="FF219"/>
      <c r="FG219"/>
      <c r="FH219"/>
      <c r="FI219"/>
      <c r="FJ219"/>
      <c r="FK219"/>
      <c r="FL219"/>
      <c r="FM219"/>
      <c r="FN219"/>
      <c r="FO219"/>
      <c r="FP219"/>
      <c r="FQ219"/>
      <c r="FR219"/>
      <c r="FS219"/>
      <c r="FT219"/>
      <c r="FU219"/>
      <c r="FV219"/>
      <c r="FW219"/>
      <c r="FX219"/>
      <c r="FY219"/>
      <c r="FZ219"/>
      <c r="GA219"/>
      <c r="GB219"/>
      <c r="GC219"/>
      <c r="GD219"/>
      <c r="GE219"/>
      <c r="GF219"/>
      <c r="GG219"/>
      <c r="GH219"/>
      <c r="GI219"/>
      <c r="GJ219"/>
      <c r="GK219"/>
      <c r="GL219"/>
      <c r="GM219"/>
      <c r="GN219"/>
      <c r="GO219"/>
      <c r="GP219"/>
      <c r="GQ219"/>
      <c r="GR219"/>
      <c r="GS219"/>
      <c r="GT219"/>
      <c r="GU219"/>
      <c r="GV219"/>
      <c r="GW219"/>
      <c r="GX219"/>
      <c r="GY219"/>
      <c r="GZ219"/>
      <c r="HA219"/>
      <c r="HB219"/>
      <c r="HC219"/>
      <c r="HD219"/>
      <c r="HE219"/>
      <c r="HF219"/>
      <c r="HG219"/>
      <c r="HH219"/>
      <c r="HI219"/>
      <c r="HJ219"/>
      <c r="HK219"/>
      <c r="HL219"/>
      <c r="HM219"/>
      <c r="HN219"/>
      <c r="HO219"/>
      <c r="HP219"/>
      <c r="HQ219"/>
      <c r="HR219"/>
      <c r="HS219"/>
      <c r="HT219"/>
      <c r="HU219"/>
      <c r="HV219"/>
      <c r="HW219"/>
      <c r="HX219"/>
      <c r="HY219"/>
      <c r="HZ219"/>
      <c r="IA219"/>
      <c r="IB219"/>
      <c r="IC219"/>
      <c r="ID219"/>
      <c r="IE219"/>
      <c r="IF219"/>
      <c r="IG219"/>
      <c r="IH219"/>
      <c r="II219"/>
      <c r="IJ219"/>
      <c r="IK219"/>
      <c r="IL219"/>
      <c r="IM219"/>
      <c r="IN219"/>
      <c r="IO219"/>
      <c r="IP219"/>
      <c r="IQ219"/>
      <c r="IR219"/>
      <c r="IS219"/>
      <c r="IT219"/>
      <c r="IU219"/>
      <c r="IV219"/>
      <c r="IW219"/>
      <c r="IX219"/>
      <c r="IY219"/>
      <c r="IZ219"/>
      <c r="JA219"/>
      <c r="JB219"/>
      <c r="JC219"/>
      <c r="JD219"/>
      <c r="JE219"/>
      <c r="JF219"/>
      <c r="JG219"/>
      <c r="JH219"/>
      <c r="JI219"/>
      <c r="JJ219"/>
      <c r="JK219"/>
      <c r="JL219"/>
      <c r="JM219"/>
      <c r="JN219"/>
      <c r="JO219"/>
      <c r="JP219"/>
      <c r="JQ219"/>
      <c r="JR219"/>
      <c r="JS219"/>
      <c r="JT219"/>
      <c r="JU219"/>
      <c r="JV219"/>
      <c r="JW219"/>
      <c r="JX219"/>
      <c r="JY219"/>
      <c r="JZ219"/>
      <c r="KA219"/>
      <c r="KB219"/>
      <c r="KC219"/>
      <c r="KD219"/>
      <c r="KE219"/>
      <c r="KF219"/>
      <c r="KG219"/>
      <c r="KH219"/>
      <c r="KI219"/>
      <c r="KJ219"/>
      <c r="KK219"/>
      <c r="KL219"/>
      <c r="KM219"/>
      <c r="KN219"/>
      <c r="KO219"/>
      <c r="KP219"/>
      <c r="KQ219"/>
      <c r="KR219"/>
      <c r="KS219"/>
      <c r="KT219"/>
      <c r="KU219"/>
      <c r="KV219"/>
      <c r="KW219"/>
      <c r="KX219"/>
      <c r="KY219"/>
      <c r="KZ219"/>
      <c r="LA219"/>
      <c r="LB219"/>
      <c r="LC219"/>
      <c r="LD219"/>
      <c r="LE219"/>
      <c r="LF219"/>
      <c r="LG219"/>
      <c r="LH219"/>
      <c r="LI219"/>
      <c r="LJ219"/>
      <c r="LK219"/>
      <c r="LL219"/>
      <c r="LM219"/>
      <c r="LN219"/>
      <c r="LO219"/>
      <c r="LP219"/>
      <c r="LQ219"/>
      <c r="LR219"/>
      <c r="LS219"/>
      <c r="LT219"/>
      <c r="LU219"/>
      <c r="LV219"/>
      <c r="LW219"/>
      <c r="LX219"/>
      <c r="LY219"/>
      <c r="LZ219"/>
      <c r="MA219"/>
      <c r="MB219"/>
      <c r="MC219"/>
      <c r="MD219"/>
      <c r="ME219"/>
      <c r="MF219"/>
      <c r="MG219"/>
      <c r="MH219"/>
      <c r="MI219"/>
      <c r="MJ219"/>
      <c r="MK219"/>
      <c r="ML219"/>
      <c r="MM219"/>
      <c r="MN219"/>
      <c r="MO219"/>
      <c r="MP219"/>
      <c r="MQ219"/>
      <c r="MR219"/>
      <c r="MS219"/>
      <c r="MT219"/>
      <c r="MU219"/>
      <c r="MV219"/>
      <c r="MW219"/>
      <c r="MX219"/>
      <c r="MY219"/>
      <c r="MZ219"/>
      <c r="NA219"/>
      <c r="NB219"/>
      <c r="NC219"/>
      <c r="ND219"/>
      <c r="NE219"/>
      <c r="NF219"/>
      <c r="NG219"/>
      <c r="NH219"/>
      <c r="NI219"/>
      <c r="NJ219"/>
      <c r="NK219"/>
      <c r="NL219"/>
      <c r="NM219"/>
      <c r="NN219"/>
      <c r="NO219"/>
      <c r="NP219"/>
      <c r="NQ219"/>
      <c r="NR219"/>
      <c r="NS219"/>
      <c r="NT219"/>
      <c r="NU219"/>
      <c r="NV219"/>
      <c r="NW219"/>
      <c r="NX219"/>
      <c r="NY219"/>
      <c r="NZ219"/>
      <c r="OA219"/>
      <c r="OB219"/>
      <c r="OC219"/>
      <c r="OD219"/>
      <c r="OE219"/>
      <c r="OF219"/>
      <c r="OG219"/>
      <c r="OH219"/>
      <c r="OI219"/>
      <c r="OJ219"/>
      <c r="OK219"/>
      <c r="OL219"/>
      <c r="OM219"/>
      <c r="ON219"/>
      <c r="OO219"/>
      <c r="OP219"/>
      <c r="OQ219"/>
      <c r="OR219"/>
      <c r="OS219"/>
      <c r="OT219"/>
      <c r="OU219"/>
      <c r="OV219"/>
      <c r="OW219"/>
      <c r="OX219"/>
      <c r="OY219"/>
      <c r="OZ219"/>
      <c r="PA219"/>
      <c r="PB219"/>
      <c r="PC219"/>
      <c r="PD219"/>
      <c r="PE219"/>
      <c r="PF219"/>
      <c r="PG219"/>
      <c r="PH219"/>
      <c r="PI219"/>
      <c r="PJ219"/>
      <c r="PK219"/>
      <c r="PL219"/>
      <c r="PM219"/>
      <c r="PN219"/>
      <c r="PO219"/>
      <c r="PP219"/>
      <c r="PQ219"/>
      <c r="PR219"/>
      <c r="PS219"/>
      <c r="PT219"/>
      <c r="PU219"/>
      <c r="PV219"/>
      <c r="PW219"/>
      <c r="PX219"/>
      <c r="PY219"/>
      <c r="PZ219"/>
      <c r="QA219"/>
      <c r="QB219"/>
      <c r="QC219"/>
      <c r="QD219"/>
      <c r="QE219"/>
      <c r="QF219"/>
      <c r="QG219"/>
      <c r="QH219"/>
      <c r="QI219"/>
      <c r="QJ219"/>
      <c r="QK219"/>
      <c r="QL219"/>
      <c r="QM219"/>
      <c r="QN219"/>
      <c r="QO219"/>
      <c r="QP219"/>
      <c r="QQ219"/>
      <c r="QR219"/>
      <c r="QS219"/>
      <c r="QT219"/>
      <c r="QU219"/>
      <c r="QV219"/>
      <c r="QW219"/>
      <c r="QX219"/>
      <c r="QY219"/>
      <c r="QZ219"/>
      <c r="RA219"/>
      <c r="RB219"/>
      <c r="RC219"/>
      <c r="RD219"/>
      <c r="RE219"/>
      <c r="RF219"/>
      <c r="RG219"/>
      <c r="RH219"/>
      <c r="RI219"/>
      <c r="RJ219"/>
      <c r="RK219"/>
      <c r="RL219"/>
      <c r="RM219"/>
      <c r="RN219"/>
      <c r="RO219"/>
      <c r="RP219"/>
      <c r="RQ219"/>
      <c r="RR219"/>
      <c r="RS219"/>
      <c r="RT219"/>
      <c r="RU219"/>
      <c r="RV219"/>
      <c r="RW219"/>
      <c r="RX219"/>
      <c r="RY219"/>
      <c r="RZ219"/>
      <c r="SA219"/>
      <c r="SB219"/>
      <c r="SC219"/>
      <c r="SD219"/>
      <c r="SE219"/>
      <c r="SF219"/>
      <c r="SG219"/>
      <c r="SH219"/>
      <c r="SI219"/>
      <c r="SJ219"/>
      <c r="SK219"/>
      <c r="SL219"/>
      <c r="SM219"/>
      <c r="SN219"/>
      <c r="SO219"/>
      <c r="SP219"/>
    </row>
    <row r="220" spans="1:510" ht="16.5" customHeight="1" x14ac:dyDescent="0.2">
      <c r="A220" s="20">
        <v>1404</v>
      </c>
      <c r="B220" s="20" t="s">
        <v>74</v>
      </c>
      <c r="C220" s="20" t="s">
        <v>172</v>
      </c>
      <c r="D220" s="20" t="s">
        <v>30</v>
      </c>
      <c r="E220" s="20" t="s">
        <v>1340</v>
      </c>
      <c r="F220" s="22" t="s">
        <v>366</v>
      </c>
      <c r="G220" s="33" t="s">
        <v>96</v>
      </c>
      <c r="H220" s="20" t="s">
        <v>26</v>
      </c>
      <c r="I220" s="20" t="s">
        <v>27</v>
      </c>
      <c r="J220" s="22" t="s">
        <v>367</v>
      </c>
      <c r="K220" s="20" t="s">
        <v>95</v>
      </c>
      <c r="L220" s="20" t="s">
        <v>95</v>
      </c>
      <c r="M220" s="20" t="s">
        <v>368</v>
      </c>
      <c r="N220" s="20" t="s">
        <v>95</v>
      </c>
      <c r="O220" s="20">
        <v>0.85</v>
      </c>
      <c r="P220" s="23" t="s">
        <v>94</v>
      </c>
      <c r="Q220" s="24">
        <v>1</v>
      </c>
      <c r="R220" s="25">
        <v>45689</v>
      </c>
      <c r="S220" s="20" t="s">
        <v>83</v>
      </c>
      <c r="T220" s="23">
        <v>850000000</v>
      </c>
      <c r="U220" s="27" t="s">
        <v>39</v>
      </c>
      <c r="V220" s="28" t="s">
        <v>40</v>
      </c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/>
      <c r="BE220"/>
      <c r="BF220"/>
      <c r="BG220"/>
      <c r="BH220"/>
      <c r="BI220"/>
      <c r="BJ220"/>
      <c r="BK220"/>
      <c r="BL220"/>
      <c r="BM220"/>
      <c r="BN220"/>
      <c r="BO220"/>
      <c r="BP220"/>
      <c r="BQ220"/>
      <c r="BR220"/>
      <c r="BS220"/>
      <c r="BT220"/>
      <c r="BU220"/>
      <c r="BV220"/>
      <c r="BW220"/>
      <c r="BX220"/>
      <c r="BY220"/>
      <c r="BZ220"/>
      <c r="CA220"/>
      <c r="CB220"/>
      <c r="CC220"/>
      <c r="CD220"/>
      <c r="CE220"/>
      <c r="CF220"/>
      <c r="CG220"/>
      <c r="CH220"/>
      <c r="CI220"/>
      <c r="CJ220"/>
      <c r="CK220"/>
      <c r="CL220"/>
      <c r="CM220"/>
      <c r="CN220"/>
      <c r="CO220"/>
      <c r="CP220"/>
      <c r="CQ220"/>
      <c r="CR220"/>
      <c r="CS220"/>
      <c r="CT220"/>
      <c r="CU220"/>
      <c r="CV220"/>
      <c r="CW220"/>
      <c r="CX220"/>
      <c r="CY220"/>
      <c r="CZ220"/>
      <c r="DA220"/>
      <c r="DB220"/>
      <c r="DC220"/>
      <c r="DD220"/>
      <c r="DE220"/>
      <c r="DF220"/>
      <c r="DG220"/>
      <c r="DH220"/>
      <c r="DI220"/>
      <c r="DJ220"/>
      <c r="DK220"/>
      <c r="DL220"/>
      <c r="DM220"/>
      <c r="DN220"/>
      <c r="DO220"/>
      <c r="DP220"/>
      <c r="DQ220"/>
      <c r="DR220"/>
      <c r="DS220"/>
      <c r="DT220"/>
      <c r="DU220"/>
      <c r="DV220"/>
      <c r="DW220"/>
      <c r="DX220"/>
      <c r="DY220"/>
      <c r="DZ220"/>
      <c r="EA220"/>
      <c r="EB220"/>
      <c r="EC220"/>
      <c r="ED220"/>
      <c r="EE220"/>
      <c r="EF220"/>
      <c r="EG220"/>
      <c r="EH220"/>
      <c r="EI220"/>
      <c r="EJ220"/>
      <c r="EK220"/>
      <c r="EL220"/>
      <c r="EM220"/>
      <c r="EN220"/>
      <c r="EO220"/>
      <c r="EP220"/>
      <c r="EQ220"/>
      <c r="ER220"/>
      <c r="ES220"/>
      <c r="ET220"/>
      <c r="EU220"/>
      <c r="EV220"/>
      <c r="EW220"/>
      <c r="EX220"/>
      <c r="EY220"/>
      <c r="EZ220"/>
      <c r="FA220"/>
      <c r="FB220"/>
      <c r="FC220"/>
      <c r="FD220"/>
      <c r="FE220"/>
      <c r="FF220"/>
      <c r="FG220"/>
      <c r="FH220"/>
      <c r="FI220"/>
      <c r="FJ220"/>
      <c r="FK220"/>
      <c r="FL220"/>
      <c r="FM220"/>
      <c r="FN220"/>
      <c r="FO220"/>
      <c r="FP220"/>
      <c r="FQ220"/>
      <c r="FR220"/>
      <c r="FS220"/>
      <c r="FT220"/>
      <c r="FU220"/>
      <c r="FV220"/>
      <c r="FW220"/>
      <c r="FX220"/>
      <c r="FY220"/>
      <c r="FZ220"/>
      <c r="GA220"/>
      <c r="GB220"/>
      <c r="GC220"/>
      <c r="GD220"/>
      <c r="GE220"/>
      <c r="GF220"/>
      <c r="GG220"/>
      <c r="GH220"/>
      <c r="GI220"/>
      <c r="GJ220"/>
      <c r="GK220"/>
      <c r="GL220"/>
      <c r="GM220"/>
      <c r="GN220"/>
      <c r="GO220"/>
      <c r="GP220"/>
      <c r="GQ220"/>
      <c r="GR220"/>
      <c r="GS220"/>
      <c r="GT220"/>
      <c r="GU220"/>
      <c r="GV220"/>
      <c r="GW220"/>
      <c r="GX220"/>
      <c r="GY220"/>
      <c r="GZ220"/>
      <c r="HA220"/>
      <c r="HB220"/>
      <c r="HC220"/>
      <c r="HD220"/>
      <c r="HE220"/>
      <c r="HF220"/>
      <c r="HG220"/>
      <c r="HH220"/>
      <c r="HI220"/>
      <c r="HJ220"/>
      <c r="HK220"/>
      <c r="HL220"/>
      <c r="HM220"/>
      <c r="HN220"/>
      <c r="HO220"/>
      <c r="HP220"/>
      <c r="HQ220"/>
      <c r="HR220"/>
      <c r="HS220"/>
      <c r="HT220"/>
      <c r="HU220"/>
      <c r="HV220"/>
      <c r="HW220"/>
      <c r="HX220"/>
      <c r="HY220"/>
      <c r="HZ220"/>
      <c r="IA220"/>
      <c r="IB220"/>
      <c r="IC220"/>
      <c r="ID220"/>
      <c r="IE220"/>
      <c r="IF220"/>
      <c r="IG220"/>
      <c r="IH220"/>
      <c r="II220"/>
      <c r="IJ220"/>
      <c r="IK220"/>
      <c r="IL220"/>
      <c r="IM220"/>
      <c r="IN220"/>
      <c r="IO220"/>
      <c r="IP220"/>
      <c r="IQ220"/>
      <c r="IR220"/>
      <c r="IS220"/>
      <c r="IT220"/>
      <c r="IU220"/>
      <c r="IV220"/>
      <c r="IW220"/>
      <c r="IX220"/>
      <c r="IY220"/>
      <c r="IZ220"/>
      <c r="JA220"/>
      <c r="JB220"/>
      <c r="JC220"/>
      <c r="JD220"/>
      <c r="JE220"/>
      <c r="JF220"/>
      <c r="JG220"/>
      <c r="JH220"/>
      <c r="JI220"/>
      <c r="JJ220"/>
      <c r="JK220"/>
      <c r="JL220"/>
      <c r="JM220"/>
      <c r="JN220"/>
      <c r="JO220"/>
      <c r="JP220"/>
      <c r="JQ220"/>
      <c r="JR220"/>
      <c r="JS220"/>
      <c r="JT220"/>
      <c r="JU220"/>
      <c r="JV220"/>
      <c r="JW220"/>
      <c r="JX220"/>
      <c r="JY220"/>
      <c r="JZ220"/>
      <c r="KA220"/>
      <c r="KB220"/>
      <c r="KC220"/>
      <c r="KD220"/>
      <c r="KE220"/>
      <c r="KF220"/>
      <c r="KG220"/>
      <c r="KH220"/>
      <c r="KI220"/>
      <c r="KJ220"/>
      <c r="KK220"/>
      <c r="KL220"/>
      <c r="KM220"/>
      <c r="KN220"/>
      <c r="KO220"/>
      <c r="KP220"/>
      <c r="KQ220"/>
      <c r="KR220"/>
      <c r="KS220"/>
      <c r="KT220"/>
      <c r="KU220"/>
      <c r="KV220"/>
      <c r="KW220"/>
      <c r="KX220"/>
      <c r="KY220"/>
      <c r="KZ220"/>
      <c r="LA220"/>
      <c r="LB220"/>
      <c r="LC220"/>
      <c r="LD220"/>
      <c r="LE220"/>
      <c r="LF220"/>
      <c r="LG220"/>
      <c r="LH220"/>
      <c r="LI220"/>
      <c r="LJ220"/>
      <c r="LK220"/>
      <c r="LL220"/>
      <c r="LM220"/>
      <c r="LN220"/>
      <c r="LO220"/>
      <c r="LP220"/>
      <c r="LQ220"/>
      <c r="LR220"/>
      <c r="LS220"/>
      <c r="LT220"/>
      <c r="LU220"/>
      <c r="LV220"/>
      <c r="LW220"/>
      <c r="LX220"/>
      <c r="LY220"/>
      <c r="LZ220"/>
      <c r="MA220"/>
      <c r="MB220"/>
      <c r="MC220"/>
      <c r="MD220"/>
      <c r="ME220"/>
      <c r="MF220"/>
      <c r="MG220"/>
      <c r="MH220"/>
      <c r="MI220"/>
      <c r="MJ220"/>
      <c r="MK220"/>
      <c r="ML220"/>
      <c r="MM220"/>
      <c r="MN220"/>
      <c r="MO220"/>
      <c r="MP220"/>
      <c r="MQ220"/>
      <c r="MR220"/>
      <c r="MS220"/>
      <c r="MT220"/>
      <c r="MU220"/>
      <c r="MV220"/>
      <c r="MW220"/>
      <c r="MX220"/>
      <c r="MY220"/>
      <c r="MZ220"/>
      <c r="NA220"/>
      <c r="NB220"/>
      <c r="NC220"/>
      <c r="ND220"/>
      <c r="NE220"/>
      <c r="NF220"/>
      <c r="NG220"/>
      <c r="NH220"/>
      <c r="NI220"/>
      <c r="NJ220"/>
      <c r="NK220"/>
      <c r="NL220"/>
      <c r="NM220"/>
      <c r="NN220"/>
      <c r="NO220"/>
      <c r="NP220"/>
      <c r="NQ220"/>
      <c r="NR220"/>
      <c r="NS220"/>
      <c r="NT220"/>
      <c r="NU220"/>
      <c r="NV220"/>
      <c r="NW220"/>
      <c r="NX220"/>
      <c r="NY220"/>
      <c r="NZ220"/>
      <c r="OA220"/>
      <c r="OB220"/>
      <c r="OC220"/>
      <c r="OD220"/>
      <c r="OE220"/>
      <c r="OF220"/>
      <c r="OG220"/>
      <c r="OH220"/>
      <c r="OI220"/>
      <c r="OJ220"/>
      <c r="OK220"/>
      <c r="OL220"/>
      <c r="OM220"/>
      <c r="ON220"/>
      <c r="OO220"/>
      <c r="OP220"/>
      <c r="OQ220"/>
      <c r="OR220"/>
      <c r="OS220"/>
      <c r="OT220"/>
      <c r="OU220"/>
      <c r="OV220"/>
      <c r="OW220"/>
      <c r="OX220"/>
      <c r="OY220"/>
      <c r="OZ220"/>
      <c r="PA220"/>
      <c r="PB220"/>
      <c r="PC220"/>
      <c r="PD220"/>
      <c r="PE220"/>
      <c r="PF220"/>
      <c r="PG220"/>
      <c r="PH220"/>
      <c r="PI220"/>
      <c r="PJ220"/>
      <c r="PK220"/>
      <c r="PL220"/>
      <c r="PM220"/>
      <c r="PN220"/>
      <c r="PO220"/>
      <c r="PP220"/>
      <c r="PQ220"/>
      <c r="PR220"/>
      <c r="PS220"/>
      <c r="PT220"/>
      <c r="PU220"/>
      <c r="PV220"/>
      <c r="PW220"/>
      <c r="PX220"/>
      <c r="PY220"/>
      <c r="PZ220"/>
      <c r="QA220"/>
      <c r="QB220"/>
      <c r="QC220"/>
      <c r="QD220"/>
      <c r="QE220"/>
      <c r="QF220"/>
      <c r="QG220"/>
      <c r="QH220"/>
      <c r="QI220"/>
      <c r="QJ220"/>
      <c r="QK220"/>
      <c r="QL220"/>
      <c r="QM220"/>
      <c r="QN220"/>
      <c r="QO220"/>
      <c r="QP220"/>
      <c r="QQ220"/>
      <c r="QR220"/>
      <c r="QS220"/>
      <c r="QT220"/>
      <c r="QU220"/>
      <c r="QV220"/>
      <c r="QW220"/>
      <c r="QX220"/>
      <c r="QY220"/>
      <c r="QZ220"/>
      <c r="RA220"/>
      <c r="RB220"/>
      <c r="RC220"/>
      <c r="RD220"/>
      <c r="RE220"/>
      <c r="RF220"/>
      <c r="RG220"/>
      <c r="RH220"/>
      <c r="RI220"/>
      <c r="RJ220"/>
      <c r="RK220"/>
      <c r="RL220"/>
      <c r="RM220"/>
      <c r="RN220"/>
      <c r="RO220"/>
      <c r="RP220"/>
      <c r="RQ220"/>
      <c r="RR220"/>
      <c r="RS220"/>
      <c r="RT220"/>
      <c r="RU220"/>
      <c r="RV220"/>
      <c r="RW220"/>
      <c r="RX220"/>
      <c r="RY220"/>
      <c r="RZ220"/>
      <c r="SA220"/>
      <c r="SB220"/>
      <c r="SC220"/>
      <c r="SD220"/>
      <c r="SE220"/>
      <c r="SF220"/>
      <c r="SG220"/>
      <c r="SH220"/>
      <c r="SI220"/>
      <c r="SJ220"/>
      <c r="SK220"/>
      <c r="SL220"/>
      <c r="SM220"/>
      <c r="SN220"/>
      <c r="SO220"/>
      <c r="SP220"/>
    </row>
    <row r="221" spans="1:510" ht="16.5" customHeight="1" x14ac:dyDescent="0.2">
      <c r="A221" s="20">
        <v>1405</v>
      </c>
      <c r="B221" s="20" t="s">
        <v>74</v>
      </c>
      <c r="C221" s="20" t="s">
        <v>172</v>
      </c>
      <c r="D221" s="20" t="s">
        <v>45</v>
      </c>
      <c r="E221" s="20" t="s">
        <v>1340</v>
      </c>
      <c r="F221" s="22" t="s">
        <v>366</v>
      </c>
      <c r="G221" s="33" t="s">
        <v>96</v>
      </c>
      <c r="H221" s="20" t="s">
        <v>26</v>
      </c>
      <c r="I221" s="20" t="s">
        <v>27</v>
      </c>
      <c r="J221" s="22" t="s">
        <v>369</v>
      </c>
      <c r="K221" s="20">
        <v>1</v>
      </c>
      <c r="L221" s="20" t="s">
        <v>370</v>
      </c>
      <c r="M221" s="20" t="s">
        <v>368</v>
      </c>
      <c r="N221" s="20" t="s">
        <v>95</v>
      </c>
      <c r="O221" s="20" t="s">
        <v>94</v>
      </c>
      <c r="P221" s="23">
        <v>0.01</v>
      </c>
      <c r="Q221" s="24">
        <v>12</v>
      </c>
      <c r="R221" s="25">
        <v>45658</v>
      </c>
      <c r="S221" s="20" t="s">
        <v>29</v>
      </c>
      <c r="T221" s="23">
        <v>100000000</v>
      </c>
      <c r="U221" s="27" t="s">
        <v>39</v>
      </c>
      <c r="V221" s="28" t="s">
        <v>40</v>
      </c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/>
      <c r="AW221"/>
      <c r="AX221"/>
      <c r="AY221"/>
      <c r="AZ221"/>
      <c r="BA221"/>
      <c r="BB221"/>
      <c r="BC221"/>
      <c r="BD221"/>
      <c r="BE221"/>
      <c r="BF221"/>
      <c r="BG221"/>
      <c r="BH221"/>
      <c r="BI221"/>
      <c r="BJ221"/>
      <c r="BK221"/>
      <c r="BL221"/>
      <c r="BM221"/>
      <c r="BN221"/>
      <c r="BO221"/>
      <c r="BP221"/>
      <c r="BQ221"/>
      <c r="BR221"/>
      <c r="BS221"/>
      <c r="BT221"/>
      <c r="BU221"/>
      <c r="BV221"/>
      <c r="BW221"/>
      <c r="BX221"/>
      <c r="BY221"/>
      <c r="BZ221"/>
      <c r="CA221"/>
      <c r="CB221"/>
      <c r="CC221"/>
      <c r="CD221"/>
      <c r="CE221"/>
      <c r="CF221"/>
      <c r="CG221"/>
      <c r="CH221"/>
      <c r="CI221"/>
      <c r="CJ221"/>
      <c r="CK221"/>
      <c r="CL221"/>
      <c r="CM221"/>
      <c r="CN221"/>
      <c r="CO221"/>
      <c r="CP221"/>
      <c r="CQ221"/>
      <c r="CR221"/>
      <c r="CS221"/>
      <c r="CT221"/>
      <c r="CU221"/>
      <c r="CV221"/>
      <c r="CW221"/>
      <c r="CX221"/>
      <c r="CY221"/>
      <c r="CZ221"/>
      <c r="DA221"/>
      <c r="DB221"/>
      <c r="DC221"/>
      <c r="DD221"/>
      <c r="DE221"/>
      <c r="DF221"/>
      <c r="DG221"/>
      <c r="DH221"/>
      <c r="DI221"/>
      <c r="DJ221"/>
      <c r="DK221"/>
      <c r="DL221"/>
      <c r="DM221"/>
      <c r="DN221"/>
      <c r="DO221"/>
      <c r="DP221"/>
      <c r="DQ221"/>
      <c r="DR221"/>
      <c r="DS221"/>
      <c r="DT221"/>
      <c r="DU221"/>
      <c r="DV221"/>
      <c r="DW221"/>
      <c r="DX221"/>
      <c r="DY221"/>
      <c r="DZ221"/>
      <c r="EA221"/>
      <c r="EB221"/>
      <c r="EC221"/>
      <c r="ED221"/>
      <c r="EE221"/>
      <c r="EF221"/>
      <c r="EG221"/>
      <c r="EH221"/>
      <c r="EI221"/>
      <c r="EJ221"/>
      <c r="EK221"/>
      <c r="EL221"/>
      <c r="EM221"/>
      <c r="EN221"/>
      <c r="EO221"/>
      <c r="EP221"/>
      <c r="EQ221"/>
      <c r="ER221"/>
      <c r="ES221"/>
      <c r="ET221"/>
      <c r="EU221"/>
      <c r="EV221"/>
      <c r="EW221"/>
      <c r="EX221"/>
      <c r="EY221"/>
      <c r="EZ221"/>
      <c r="FA221"/>
      <c r="FB221"/>
      <c r="FC221"/>
      <c r="FD221"/>
      <c r="FE221"/>
      <c r="FF221"/>
      <c r="FG221"/>
      <c r="FH221"/>
      <c r="FI221"/>
      <c r="FJ221"/>
      <c r="FK221"/>
      <c r="FL221"/>
      <c r="FM221"/>
      <c r="FN221"/>
      <c r="FO221"/>
      <c r="FP221"/>
      <c r="FQ221"/>
      <c r="FR221"/>
      <c r="FS221"/>
      <c r="FT221"/>
      <c r="FU221"/>
      <c r="FV221"/>
      <c r="FW221"/>
      <c r="FX221"/>
      <c r="FY221"/>
      <c r="FZ221"/>
      <c r="GA221"/>
      <c r="GB221"/>
      <c r="GC221"/>
      <c r="GD221"/>
      <c r="GE221"/>
      <c r="GF221"/>
      <c r="GG221"/>
      <c r="GH221"/>
      <c r="GI221"/>
      <c r="GJ221"/>
      <c r="GK221"/>
      <c r="GL221"/>
      <c r="GM221"/>
      <c r="GN221"/>
      <c r="GO221"/>
      <c r="GP221"/>
      <c r="GQ221"/>
      <c r="GR221"/>
      <c r="GS221"/>
      <c r="GT221"/>
      <c r="GU221"/>
      <c r="GV221"/>
      <c r="GW221"/>
      <c r="GX221"/>
      <c r="GY221"/>
      <c r="GZ221"/>
      <c r="HA221"/>
      <c r="HB221"/>
      <c r="HC221"/>
      <c r="HD221"/>
      <c r="HE221"/>
      <c r="HF221"/>
      <c r="HG221"/>
      <c r="HH221"/>
      <c r="HI221"/>
      <c r="HJ221"/>
      <c r="HK221"/>
      <c r="HL221"/>
      <c r="HM221"/>
      <c r="HN221"/>
      <c r="HO221"/>
      <c r="HP221"/>
      <c r="HQ221"/>
      <c r="HR221"/>
      <c r="HS221"/>
      <c r="HT221"/>
      <c r="HU221"/>
      <c r="HV221"/>
      <c r="HW221"/>
      <c r="HX221"/>
      <c r="HY221"/>
      <c r="HZ221"/>
      <c r="IA221"/>
      <c r="IB221"/>
      <c r="IC221"/>
      <c r="ID221"/>
      <c r="IE221"/>
      <c r="IF221"/>
      <c r="IG221"/>
      <c r="IH221"/>
      <c r="II221"/>
      <c r="IJ221"/>
      <c r="IK221"/>
      <c r="IL221"/>
      <c r="IM221"/>
      <c r="IN221"/>
      <c r="IO221"/>
      <c r="IP221"/>
      <c r="IQ221"/>
      <c r="IR221"/>
      <c r="IS221"/>
      <c r="IT221"/>
      <c r="IU221"/>
      <c r="IV221"/>
      <c r="IW221"/>
      <c r="IX221"/>
      <c r="IY221"/>
      <c r="IZ221"/>
      <c r="JA221"/>
      <c r="JB221"/>
      <c r="JC221"/>
      <c r="JD221"/>
      <c r="JE221"/>
      <c r="JF221"/>
      <c r="JG221"/>
      <c r="JH221"/>
      <c r="JI221"/>
      <c r="JJ221"/>
      <c r="JK221"/>
      <c r="JL221"/>
      <c r="JM221"/>
      <c r="JN221"/>
      <c r="JO221"/>
      <c r="JP221"/>
      <c r="JQ221"/>
      <c r="JR221"/>
      <c r="JS221"/>
      <c r="JT221"/>
      <c r="JU221"/>
      <c r="JV221"/>
      <c r="JW221"/>
      <c r="JX221"/>
      <c r="JY221"/>
      <c r="JZ221"/>
      <c r="KA221"/>
      <c r="KB221"/>
      <c r="KC221"/>
      <c r="KD221"/>
      <c r="KE221"/>
      <c r="KF221"/>
      <c r="KG221"/>
      <c r="KH221"/>
      <c r="KI221"/>
      <c r="KJ221"/>
      <c r="KK221"/>
      <c r="KL221"/>
      <c r="KM221"/>
      <c r="KN221"/>
      <c r="KO221"/>
      <c r="KP221"/>
      <c r="KQ221"/>
      <c r="KR221"/>
      <c r="KS221"/>
      <c r="KT221"/>
      <c r="KU221"/>
      <c r="KV221"/>
      <c r="KW221"/>
      <c r="KX221"/>
      <c r="KY221"/>
      <c r="KZ221"/>
      <c r="LA221"/>
      <c r="LB221"/>
      <c r="LC221"/>
      <c r="LD221"/>
      <c r="LE221"/>
      <c r="LF221"/>
      <c r="LG221"/>
      <c r="LH221"/>
      <c r="LI221"/>
      <c r="LJ221"/>
      <c r="LK221"/>
      <c r="LL221"/>
      <c r="LM221"/>
      <c r="LN221"/>
      <c r="LO221"/>
      <c r="LP221"/>
      <c r="LQ221"/>
      <c r="LR221"/>
      <c r="LS221"/>
      <c r="LT221"/>
      <c r="LU221"/>
      <c r="LV221"/>
      <c r="LW221"/>
      <c r="LX221"/>
      <c r="LY221"/>
      <c r="LZ221"/>
      <c r="MA221"/>
      <c r="MB221"/>
      <c r="MC221"/>
      <c r="MD221"/>
      <c r="ME221"/>
      <c r="MF221"/>
      <c r="MG221"/>
      <c r="MH221"/>
      <c r="MI221"/>
      <c r="MJ221"/>
      <c r="MK221"/>
      <c r="ML221"/>
      <c r="MM221"/>
      <c r="MN221"/>
      <c r="MO221"/>
      <c r="MP221"/>
      <c r="MQ221"/>
      <c r="MR221"/>
      <c r="MS221"/>
      <c r="MT221"/>
      <c r="MU221"/>
      <c r="MV221"/>
      <c r="MW221"/>
      <c r="MX221"/>
      <c r="MY221"/>
      <c r="MZ221"/>
      <c r="NA221"/>
      <c r="NB221"/>
      <c r="NC221"/>
      <c r="ND221"/>
      <c r="NE221"/>
      <c r="NF221"/>
      <c r="NG221"/>
      <c r="NH221"/>
      <c r="NI221"/>
      <c r="NJ221"/>
      <c r="NK221"/>
      <c r="NL221"/>
      <c r="NM221"/>
      <c r="NN221"/>
      <c r="NO221"/>
      <c r="NP221"/>
      <c r="NQ221"/>
      <c r="NR221"/>
      <c r="NS221"/>
      <c r="NT221"/>
      <c r="NU221"/>
      <c r="NV221"/>
      <c r="NW221"/>
      <c r="NX221"/>
      <c r="NY221"/>
      <c r="NZ221"/>
      <c r="OA221"/>
      <c r="OB221"/>
      <c r="OC221"/>
      <c r="OD221"/>
      <c r="OE221"/>
      <c r="OF221"/>
      <c r="OG221"/>
      <c r="OH221"/>
      <c r="OI221"/>
      <c r="OJ221"/>
      <c r="OK221"/>
      <c r="OL221"/>
      <c r="OM221"/>
      <c r="ON221"/>
      <c r="OO221"/>
      <c r="OP221"/>
      <c r="OQ221"/>
      <c r="OR221"/>
      <c r="OS221"/>
      <c r="OT221"/>
      <c r="OU221"/>
      <c r="OV221"/>
      <c r="OW221"/>
      <c r="OX221"/>
      <c r="OY221"/>
      <c r="OZ221"/>
      <c r="PA221"/>
      <c r="PB221"/>
      <c r="PC221"/>
      <c r="PD221"/>
      <c r="PE221"/>
      <c r="PF221"/>
      <c r="PG221"/>
      <c r="PH221"/>
      <c r="PI221"/>
      <c r="PJ221"/>
      <c r="PK221"/>
      <c r="PL221"/>
      <c r="PM221"/>
      <c r="PN221"/>
      <c r="PO221"/>
      <c r="PP221"/>
      <c r="PQ221"/>
      <c r="PR221"/>
      <c r="PS221"/>
      <c r="PT221"/>
      <c r="PU221"/>
      <c r="PV221"/>
      <c r="PW221"/>
      <c r="PX221"/>
      <c r="PY221"/>
      <c r="PZ221"/>
      <c r="QA221"/>
      <c r="QB221"/>
      <c r="QC221"/>
      <c r="QD221"/>
      <c r="QE221"/>
      <c r="QF221"/>
      <c r="QG221"/>
      <c r="QH221"/>
      <c r="QI221"/>
      <c r="QJ221"/>
      <c r="QK221"/>
      <c r="QL221"/>
      <c r="QM221"/>
      <c r="QN221"/>
      <c r="QO221"/>
      <c r="QP221"/>
      <c r="QQ221"/>
      <c r="QR221"/>
      <c r="QS221"/>
      <c r="QT221"/>
      <c r="QU221"/>
      <c r="QV221"/>
      <c r="QW221"/>
      <c r="QX221"/>
      <c r="QY221"/>
      <c r="QZ221"/>
      <c r="RA221"/>
      <c r="RB221"/>
      <c r="RC221"/>
      <c r="RD221"/>
      <c r="RE221"/>
      <c r="RF221"/>
      <c r="RG221"/>
      <c r="RH221"/>
      <c r="RI221"/>
      <c r="RJ221"/>
      <c r="RK221"/>
      <c r="RL221"/>
      <c r="RM221"/>
      <c r="RN221"/>
      <c r="RO221"/>
      <c r="RP221"/>
      <c r="RQ221"/>
      <c r="RR221"/>
      <c r="RS221"/>
      <c r="RT221"/>
      <c r="RU221"/>
      <c r="RV221"/>
      <c r="RW221"/>
      <c r="RX221"/>
      <c r="RY221"/>
      <c r="RZ221"/>
      <c r="SA221"/>
      <c r="SB221"/>
      <c r="SC221"/>
      <c r="SD221"/>
      <c r="SE221"/>
      <c r="SF221"/>
      <c r="SG221"/>
      <c r="SH221"/>
      <c r="SI221"/>
      <c r="SJ221"/>
      <c r="SK221"/>
      <c r="SL221"/>
      <c r="SM221"/>
      <c r="SN221"/>
      <c r="SO221"/>
      <c r="SP221"/>
    </row>
    <row r="222" spans="1:510" ht="16.5" customHeight="1" x14ac:dyDescent="0.2">
      <c r="A222" s="20">
        <v>1406</v>
      </c>
      <c r="B222" s="20" t="s">
        <v>74</v>
      </c>
      <c r="C222" s="20" t="s">
        <v>172</v>
      </c>
      <c r="D222" s="20" t="s">
        <v>45</v>
      </c>
      <c r="E222" s="20" t="s">
        <v>1340</v>
      </c>
      <c r="F222" s="22" t="s">
        <v>366</v>
      </c>
      <c r="G222" s="33" t="s">
        <v>96</v>
      </c>
      <c r="H222" s="20" t="s">
        <v>26</v>
      </c>
      <c r="I222" s="20" t="s">
        <v>27</v>
      </c>
      <c r="J222" s="22" t="s">
        <v>372</v>
      </c>
      <c r="K222" s="20">
        <v>800</v>
      </c>
      <c r="L222" s="20" t="s">
        <v>373</v>
      </c>
      <c r="M222" s="20" t="s">
        <v>368</v>
      </c>
      <c r="N222" s="20" t="s">
        <v>95</v>
      </c>
      <c r="O222" s="20" t="s">
        <v>94</v>
      </c>
      <c r="P222" s="23">
        <v>0</v>
      </c>
      <c r="Q222" s="24">
        <v>9</v>
      </c>
      <c r="R222" s="25">
        <v>45748</v>
      </c>
      <c r="S222" s="20" t="s">
        <v>29</v>
      </c>
      <c r="T222" s="23">
        <v>30000000</v>
      </c>
      <c r="U222" s="27" t="s">
        <v>39</v>
      </c>
      <c r="V222" s="28" t="s">
        <v>40</v>
      </c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/>
      <c r="AX222"/>
      <c r="AY222"/>
      <c r="AZ222"/>
      <c r="BA222"/>
      <c r="BB222"/>
      <c r="BC222"/>
      <c r="BD222"/>
      <c r="BE222"/>
      <c r="BF222"/>
      <c r="BG222"/>
      <c r="BH222"/>
      <c r="BI222"/>
      <c r="BJ222"/>
      <c r="BK222"/>
      <c r="BL222"/>
      <c r="BM222"/>
      <c r="BN222"/>
      <c r="BO222"/>
      <c r="BP222"/>
      <c r="BQ222"/>
      <c r="BR222"/>
      <c r="BS222"/>
      <c r="BT222"/>
      <c r="BU222"/>
      <c r="BV222"/>
      <c r="BW222"/>
      <c r="BX222"/>
      <c r="BY222"/>
      <c r="BZ222"/>
      <c r="CA222"/>
      <c r="CB222"/>
      <c r="CC222"/>
      <c r="CD222"/>
      <c r="CE222"/>
      <c r="CF222"/>
      <c r="CG222"/>
      <c r="CH222"/>
      <c r="CI222"/>
      <c r="CJ222"/>
      <c r="CK222"/>
      <c r="CL222"/>
      <c r="CM222"/>
      <c r="CN222"/>
      <c r="CO222"/>
      <c r="CP222"/>
      <c r="CQ222"/>
      <c r="CR222"/>
      <c r="CS222"/>
      <c r="CT222"/>
      <c r="CU222"/>
      <c r="CV222"/>
      <c r="CW222"/>
      <c r="CX222"/>
      <c r="CY222"/>
      <c r="CZ222"/>
      <c r="DA222"/>
      <c r="DB222"/>
      <c r="DC222"/>
      <c r="DD222"/>
      <c r="DE222"/>
      <c r="DF222"/>
      <c r="DG222"/>
      <c r="DH222"/>
      <c r="DI222"/>
      <c r="DJ222"/>
      <c r="DK222"/>
      <c r="DL222"/>
      <c r="DM222"/>
      <c r="DN222"/>
      <c r="DO222"/>
      <c r="DP222"/>
      <c r="DQ222"/>
      <c r="DR222"/>
      <c r="DS222"/>
      <c r="DT222"/>
      <c r="DU222"/>
      <c r="DV222"/>
      <c r="DW222"/>
      <c r="DX222"/>
      <c r="DY222"/>
      <c r="DZ222"/>
      <c r="EA222"/>
      <c r="EB222"/>
      <c r="EC222"/>
      <c r="ED222"/>
      <c r="EE222"/>
      <c r="EF222"/>
      <c r="EG222"/>
      <c r="EH222"/>
      <c r="EI222"/>
      <c r="EJ222"/>
      <c r="EK222"/>
      <c r="EL222"/>
      <c r="EM222"/>
      <c r="EN222"/>
      <c r="EO222"/>
      <c r="EP222"/>
      <c r="EQ222"/>
      <c r="ER222"/>
      <c r="ES222"/>
      <c r="ET222"/>
      <c r="EU222"/>
      <c r="EV222"/>
      <c r="EW222"/>
      <c r="EX222"/>
      <c r="EY222"/>
      <c r="EZ222"/>
      <c r="FA222"/>
      <c r="FB222"/>
      <c r="FC222"/>
      <c r="FD222"/>
      <c r="FE222"/>
      <c r="FF222"/>
      <c r="FG222"/>
      <c r="FH222"/>
      <c r="FI222"/>
      <c r="FJ222"/>
      <c r="FK222"/>
      <c r="FL222"/>
      <c r="FM222"/>
      <c r="FN222"/>
      <c r="FO222"/>
      <c r="FP222"/>
      <c r="FQ222"/>
      <c r="FR222"/>
      <c r="FS222"/>
      <c r="FT222"/>
      <c r="FU222"/>
      <c r="FV222"/>
      <c r="FW222"/>
      <c r="FX222"/>
      <c r="FY222"/>
      <c r="FZ222"/>
      <c r="GA222"/>
      <c r="GB222"/>
      <c r="GC222"/>
      <c r="GD222"/>
      <c r="GE222"/>
      <c r="GF222"/>
      <c r="GG222"/>
      <c r="GH222"/>
      <c r="GI222"/>
      <c r="GJ222"/>
      <c r="GK222"/>
      <c r="GL222"/>
      <c r="GM222"/>
      <c r="GN222"/>
      <c r="GO222"/>
      <c r="GP222"/>
      <c r="GQ222"/>
      <c r="GR222"/>
      <c r="GS222"/>
      <c r="GT222"/>
      <c r="GU222"/>
      <c r="GV222"/>
      <c r="GW222"/>
      <c r="GX222"/>
      <c r="GY222"/>
      <c r="GZ222"/>
      <c r="HA222"/>
      <c r="HB222"/>
      <c r="HC222"/>
      <c r="HD222"/>
      <c r="HE222"/>
      <c r="HF222"/>
      <c r="HG222"/>
      <c r="HH222"/>
      <c r="HI222"/>
      <c r="HJ222"/>
      <c r="HK222"/>
      <c r="HL222"/>
      <c r="HM222"/>
      <c r="HN222"/>
      <c r="HO222"/>
      <c r="HP222"/>
      <c r="HQ222"/>
      <c r="HR222"/>
      <c r="HS222"/>
      <c r="HT222"/>
      <c r="HU222"/>
      <c r="HV222"/>
      <c r="HW222"/>
      <c r="HX222"/>
      <c r="HY222"/>
      <c r="HZ222"/>
      <c r="IA222"/>
      <c r="IB222"/>
      <c r="IC222"/>
      <c r="ID222"/>
      <c r="IE222"/>
      <c r="IF222"/>
      <c r="IG222"/>
      <c r="IH222"/>
      <c r="II222"/>
      <c r="IJ222"/>
      <c r="IK222"/>
      <c r="IL222"/>
      <c r="IM222"/>
      <c r="IN222"/>
      <c r="IO222"/>
      <c r="IP222"/>
      <c r="IQ222"/>
      <c r="IR222"/>
      <c r="IS222"/>
      <c r="IT222"/>
      <c r="IU222"/>
      <c r="IV222"/>
      <c r="IW222"/>
      <c r="IX222"/>
      <c r="IY222"/>
      <c r="IZ222"/>
      <c r="JA222"/>
      <c r="JB222"/>
      <c r="JC222"/>
      <c r="JD222"/>
      <c r="JE222"/>
      <c r="JF222"/>
      <c r="JG222"/>
      <c r="JH222"/>
      <c r="JI222"/>
      <c r="JJ222"/>
      <c r="JK222"/>
      <c r="JL222"/>
      <c r="JM222"/>
      <c r="JN222"/>
      <c r="JO222"/>
      <c r="JP222"/>
      <c r="JQ222"/>
      <c r="JR222"/>
      <c r="JS222"/>
      <c r="JT222"/>
      <c r="JU222"/>
      <c r="JV222"/>
      <c r="JW222"/>
      <c r="JX222"/>
      <c r="JY222"/>
      <c r="JZ222"/>
      <c r="KA222"/>
      <c r="KB222"/>
      <c r="KC222"/>
      <c r="KD222"/>
      <c r="KE222"/>
      <c r="KF222"/>
      <c r="KG222"/>
      <c r="KH222"/>
      <c r="KI222"/>
      <c r="KJ222"/>
      <c r="KK222"/>
      <c r="KL222"/>
      <c r="KM222"/>
      <c r="KN222"/>
      <c r="KO222"/>
      <c r="KP222"/>
      <c r="KQ222"/>
      <c r="KR222"/>
      <c r="KS222"/>
      <c r="KT222"/>
      <c r="KU222"/>
      <c r="KV222"/>
      <c r="KW222"/>
      <c r="KX222"/>
      <c r="KY222"/>
      <c r="KZ222"/>
      <c r="LA222"/>
      <c r="LB222"/>
      <c r="LC222"/>
      <c r="LD222"/>
      <c r="LE222"/>
      <c r="LF222"/>
      <c r="LG222"/>
      <c r="LH222"/>
      <c r="LI222"/>
      <c r="LJ222"/>
      <c r="LK222"/>
      <c r="LL222"/>
      <c r="LM222"/>
      <c r="LN222"/>
      <c r="LO222"/>
      <c r="LP222"/>
      <c r="LQ222"/>
      <c r="LR222"/>
      <c r="LS222"/>
      <c r="LT222"/>
      <c r="LU222"/>
      <c r="LV222"/>
      <c r="LW222"/>
      <c r="LX222"/>
      <c r="LY222"/>
      <c r="LZ222"/>
      <c r="MA222"/>
      <c r="MB222"/>
      <c r="MC222"/>
      <c r="MD222"/>
      <c r="ME222"/>
      <c r="MF222"/>
      <c r="MG222"/>
      <c r="MH222"/>
      <c r="MI222"/>
      <c r="MJ222"/>
      <c r="MK222"/>
      <c r="ML222"/>
      <c r="MM222"/>
      <c r="MN222"/>
      <c r="MO222"/>
      <c r="MP222"/>
      <c r="MQ222"/>
      <c r="MR222"/>
      <c r="MS222"/>
      <c r="MT222"/>
      <c r="MU222"/>
      <c r="MV222"/>
      <c r="MW222"/>
      <c r="MX222"/>
      <c r="MY222"/>
      <c r="MZ222"/>
      <c r="NA222"/>
      <c r="NB222"/>
      <c r="NC222"/>
      <c r="ND222"/>
      <c r="NE222"/>
      <c r="NF222"/>
      <c r="NG222"/>
      <c r="NH222"/>
      <c r="NI222"/>
      <c r="NJ222"/>
      <c r="NK222"/>
      <c r="NL222"/>
      <c r="NM222"/>
      <c r="NN222"/>
      <c r="NO222"/>
      <c r="NP222"/>
      <c r="NQ222"/>
      <c r="NR222"/>
      <c r="NS222"/>
      <c r="NT222"/>
      <c r="NU222"/>
      <c r="NV222"/>
      <c r="NW222"/>
      <c r="NX222"/>
      <c r="NY222"/>
      <c r="NZ222"/>
      <c r="OA222"/>
      <c r="OB222"/>
      <c r="OC222"/>
      <c r="OD222"/>
      <c r="OE222"/>
      <c r="OF222"/>
      <c r="OG222"/>
      <c r="OH222"/>
      <c r="OI222"/>
      <c r="OJ222"/>
      <c r="OK222"/>
      <c r="OL222"/>
      <c r="OM222"/>
      <c r="ON222"/>
      <c r="OO222"/>
      <c r="OP222"/>
      <c r="OQ222"/>
      <c r="OR222"/>
      <c r="OS222"/>
      <c r="OT222"/>
      <c r="OU222"/>
      <c r="OV222"/>
      <c r="OW222"/>
      <c r="OX222"/>
      <c r="OY222"/>
      <c r="OZ222"/>
      <c r="PA222"/>
      <c r="PB222"/>
      <c r="PC222"/>
      <c r="PD222"/>
      <c r="PE222"/>
      <c r="PF222"/>
      <c r="PG222"/>
      <c r="PH222"/>
      <c r="PI222"/>
      <c r="PJ222"/>
      <c r="PK222"/>
      <c r="PL222"/>
      <c r="PM222"/>
      <c r="PN222"/>
      <c r="PO222"/>
      <c r="PP222"/>
      <c r="PQ222"/>
      <c r="PR222"/>
      <c r="PS222"/>
      <c r="PT222"/>
      <c r="PU222"/>
      <c r="PV222"/>
      <c r="PW222"/>
      <c r="PX222"/>
      <c r="PY222"/>
      <c r="PZ222"/>
      <c r="QA222"/>
      <c r="QB222"/>
      <c r="QC222"/>
      <c r="QD222"/>
      <c r="QE222"/>
      <c r="QF222"/>
      <c r="QG222"/>
      <c r="QH222"/>
      <c r="QI222"/>
      <c r="QJ222"/>
      <c r="QK222"/>
      <c r="QL222"/>
      <c r="QM222"/>
      <c r="QN222"/>
      <c r="QO222"/>
      <c r="QP222"/>
      <c r="QQ222"/>
      <c r="QR222"/>
      <c r="QS222"/>
      <c r="QT222"/>
      <c r="QU222"/>
      <c r="QV222"/>
      <c r="QW222"/>
      <c r="QX222"/>
      <c r="QY222"/>
      <c r="QZ222"/>
      <c r="RA222"/>
      <c r="RB222"/>
      <c r="RC222"/>
      <c r="RD222"/>
      <c r="RE222"/>
      <c r="RF222"/>
      <c r="RG222"/>
      <c r="RH222"/>
      <c r="RI222"/>
      <c r="RJ222"/>
      <c r="RK222"/>
      <c r="RL222"/>
      <c r="RM222"/>
      <c r="RN222"/>
      <c r="RO222"/>
      <c r="RP222"/>
      <c r="RQ222"/>
      <c r="RR222"/>
      <c r="RS222"/>
      <c r="RT222"/>
      <c r="RU222"/>
      <c r="RV222"/>
      <c r="RW222"/>
      <c r="RX222"/>
      <c r="RY222"/>
      <c r="RZ222"/>
      <c r="SA222"/>
      <c r="SB222"/>
      <c r="SC222"/>
      <c r="SD222"/>
      <c r="SE222"/>
      <c r="SF222"/>
      <c r="SG222"/>
      <c r="SH222"/>
      <c r="SI222"/>
      <c r="SJ222"/>
      <c r="SK222"/>
      <c r="SL222"/>
      <c r="SM222"/>
      <c r="SN222"/>
      <c r="SO222"/>
      <c r="SP222"/>
    </row>
    <row r="223" spans="1:510" ht="16.5" customHeight="1" x14ac:dyDescent="0.2">
      <c r="A223" s="20">
        <v>1409</v>
      </c>
      <c r="B223" s="20" t="s">
        <v>74</v>
      </c>
      <c r="C223" s="20" t="s">
        <v>172</v>
      </c>
      <c r="D223" s="20" t="s">
        <v>30</v>
      </c>
      <c r="E223" s="20" t="s">
        <v>1350</v>
      </c>
      <c r="F223" s="22" t="s">
        <v>374</v>
      </c>
      <c r="G223" s="33" t="s">
        <v>96</v>
      </c>
      <c r="H223" s="20" t="s">
        <v>154</v>
      </c>
      <c r="I223" s="20" t="s">
        <v>27</v>
      </c>
      <c r="J223" s="22" t="s">
        <v>375</v>
      </c>
      <c r="K223" s="20">
        <v>46</v>
      </c>
      <c r="L223" s="20" t="s">
        <v>376</v>
      </c>
      <c r="M223" s="20" t="s">
        <v>377</v>
      </c>
      <c r="N223" s="20" t="s">
        <v>95</v>
      </c>
      <c r="O223" s="20" t="s">
        <v>94</v>
      </c>
      <c r="P223" s="23">
        <v>0.03</v>
      </c>
      <c r="Q223" s="24">
        <v>9</v>
      </c>
      <c r="R223" s="25">
        <v>45748</v>
      </c>
      <c r="S223" s="20" t="s">
        <v>29</v>
      </c>
      <c r="T223" s="23">
        <v>290000000</v>
      </c>
      <c r="U223" s="27" t="s">
        <v>39</v>
      </c>
      <c r="V223" s="28" t="s">
        <v>40</v>
      </c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  <c r="AZ223"/>
      <c r="BA223"/>
      <c r="BB223"/>
      <c r="BC223"/>
      <c r="BD223"/>
      <c r="BE223"/>
      <c r="BF223"/>
      <c r="BG223"/>
      <c r="BH223"/>
      <c r="BI223"/>
      <c r="BJ223"/>
      <c r="BK223"/>
      <c r="BL223"/>
      <c r="BM223"/>
      <c r="BN223"/>
      <c r="BO223"/>
      <c r="BP223"/>
      <c r="BQ223"/>
      <c r="BR223"/>
      <c r="BS223"/>
      <c r="BT223"/>
      <c r="BU223"/>
      <c r="BV223"/>
      <c r="BW223"/>
      <c r="BX223"/>
      <c r="BY223"/>
      <c r="BZ223"/>
      <c r="CA223"/>
      <c r="CB223"/>
      <c r="CC223"/>
      <c r="CD223"/>
      <c r="CE223"/>
      <c r="CF223"/>
      <c r="CG223"/>
      <c r="CH223"/>
      <c r="CI223"/>
      <c r="CJ223"/>
      <c r="CK223"/>
      <c r="CL223"/>
      <c r="CM223"/>
      <c r="CN223"/>
      <c r="CO223"/>
      <c r="CP223"/>
      <c r="CQ223"/>
      <c r="CR223"/>
      <c r="CS223"/>
      <c r="CT223"/>
      <c r="CU223"/>
      <c r="CV223"/>
      <c r="CW223"/>
      <c r="CX223"/>
      <c r="CY223"/>
      <c r="CZ223"/>
      <c r="DA223"/>
      <c r="DB223"/>
      <c r="DC223"/>
      <c r="DD223"/>
      <c r="DE223"/>
      <c r="DF223"/>
      <c r="DG223"/>
      <c r="DH223"/>
      <c r="DI223"/>
      <c r="DJ223"/>
      <c r="DK223"/>
      <c r="DL223"/>
      <c r="DM223"/>
      <c r="DN223"/>
      <c r="DO223"/>
      <c r="DP223"/>
      <c r="DQ223"/>
      <c r="DR223"/>
      <c r="DS223"/>
      <c r="DT223"/>
      <c r="DU223"/>
      <c r="DV223"/>
      <c r="DW223"/>
      <c r="DX223"/>
      <c r="DY223"/>
      <c r="DZ223"/>
      <c r="EA223"/>
      <c r="EB223"/>
      <c r="EC223"/>
      <c r="ED223"/>
      <c r="EE223"/>
      <c r="EF223"/>
      <c r="EG223"/>
      <c r="EH223"/>
      <c r="EI223"/>
      <c r="EJ223"/>
      <c r="EK223"/>
      <c r="EL223"/>
      <c r="EM223"/>
      <c r="EN223"/>
      <c r="EO223"/>
      <c r="EP223"/>
      <c r="EQ223"/>
      <c r="ER223"/>
      <c r="ES223"/>
      <c r="ET223"/>
      <c r="EU223"/>
      <c r="EV223"/>
      <c r="EW223"/>
      <c r="EX223"/>
      <c r="EY223"/>
      <c r="EZ223"/>
      <c r="FA223"/>
      <c r="FB223"/>
      <c r="FC223"/>
      <c r="FD223"/>
      <c r="FE223"/>
      <c r="FF223"/>
      <c r="FG223"/>
      <c r="FH223"/>
      <c r="FI223"/>
      <c r="FJ223"/>
      <c r="FK223"/>
      <c r="FL223"/>
      <c r="FM223"/>
      <c r="FN223"/>
      <c r="FO223"/>
      <c r="FP223"/>
      <c r="FQ223"/>
      <c r="FR223"/>
      <c r="FS223"/>
      <c r="FT223"/>
      <c r="FU223"/>
      <c r="FV223"/>
      <c r="FW223"/>
      <c r="FX223"/>
      <c r="FY223"/>
      <c r="FZ223"/>
      <c r="GA223"/>
      <c r="GB223"/>
      <c r="GC223"/>
      <c r="GD223"/>
      <c r="GE223"/>
      <c r="GF223"/>
      <c r="GG223"/>
      <c r="GH223"/>
      <c r="GI223"/>
      <c r="GJ223"/>
      <c r="GK223"/>
      <c r="GL223"/>
      <c r="GM223"/>
      <c r="GN223"/>
      <c r="GO223"/>
      <c r="GP223"/>
      <c r="GQ223"/>
      <c r="GR223"/>
      <c r="GS223"/>
      <c r="GT223"/>
      <c r="GU223"/>
      <c r="GV223"/>
      <c r="GW223"/>
      <c r="GX223"/>
      <c r="GY223"/>
      <c r="GZ223"/>
      <c r="HA223"/>
      <c r="HB223"/>
      <c r="HC223"/>
      <c r="HD223"/>
      <c r="HE223"/>
      <c r="HF223"/>
      <c r="HG223"/>
      <c r="HH223"/>
      <c r="HI223"/>
      <c r="HJ223"/>
      <c r="HK223"/>
      <c r="HL223"/>
      <c r="HM223"/>
      <c r="HN223"/>
      <c r="HO223"/>
      <c r="HP223"/>
      <c r="HQ223"/>
      <c r="HR223"/>
      <c r="HS223"/>
      <c r="HT223"/>
      <c r="HU223"/>
      <c r="HV223"/>
      <c r="HW223"/>
      <c r="HX223"/>
      <c r="HY223"/>
      <c r="HZ223"/>
      <c r="IA223"/>
      <c r="IB223"/>
      <c r="IC223"/>
      <c r="ID223"/>
      <c r="IE223"/>
      <c r="IF223"/>
      <c r="IG223"/>
      <c r="IH223"/>
      <c r="II223"/>
      <c r="IJ223"/>
      <c r="IK223"/>
      <c r="IL223"/>
      <c r="IM223"/>
      <c r="IN223"/>
      <c r="IO223"/>
      <c r="IP223"/>
      <c r="IQ223"/>
      <c r="IR223"/>
      <c r="IS223"/>
      <c r="IT223"/>
      <c r="IU223"/>
      <c r="IV223"/>
      <c r="IW223"/>
      <c r="IX223"/>
      <c r="IY223"/>
      <c r="IZ223"/>
      <c r="JA223"/>
      <c r="JB223"/>
      <c r="JC223"/>
      <c r="JD223"/>
      <c r="JE223"/>
      <c r="JF223"/>
      <c r="JG223"/>
      <c r="JH223"/>
      <c r="JI223"/>
      <c r="JJ223"/>
      <c r="JK223"/>
      <c r="JL223"/>
      <c r="JM223"/>
      <c r="JN223"/>
      <c r="JO223"/>
      <c r="JP223"/>
      <c r="JQ223"/>
      <c r="JR223"/>
      <c r="JS223"/>
      <c r="JT223"/>
      <c r="JU223"/>
      <c r="JV223"/>
      <c r="JW223"/>
      <c r="JX223"/>
      <c r="JY223"/>
      <c r="JZ223"/>
      <c r="KA223"/>
      <c r="KB223"/>
      <c r="KC223"/>
      <c r="KD223"/>
      <c r="KE223"/>
      <c r="KF223"/>
      <c r="KG223"/>
      <c r="KH223"/>
      <c r="KI223"/>
      <c r="KJ223"/>
      <c r="KK223"/>
      <c r="KL223"/>
      <c r="KM223"/>
      <c r="KN223"/>
      <c r="KO223"/>
      <c r="KP223"/>
      <c r="KQ223"/>
      <c r="KR223"/>
      <c r="KS223"/>
      <c r="KT223"/>
      <c r="KU223"/>
      <c r="KV223"/>
      <c r="KW223"/>
      <c r="KX223"/>
      <c r="KY223"/>
      <c r="KZ223"/>
      <c r="LA223"/>
      <c r="LB223"/>
      <c r="LC223"/>
      <c r="LD223"/>
      <c r="LE223"/>
      <c r="LF223"/>
      <c r="LG223"/>
      <c r="LH223"/>
      <c r="LI223"/>
      <c r="LJ223"/>
      <c r="LK223"/>
      <c r="LL223"/>
      <c r="LM223"/>
      <c r="LN223"/>
      <c r="LO223"/>
      <c r="LP223"/>
      <c r="LQ223"/>
      <c r="LR223"/>
      <c r="LS223"/>
      <c r="LT223"/>
      <c r="LU223"/>
      <c r="LV223"/>
      <c r="LW223"/>
      <c r="LX223"/>
      <c r="LY223"/>
      <c r="LZ223"/>
      <c r="MA223"/>
      <c r="MB223"/>
      <c r="MC223"/>
      <c r="MD223"/>
      <c r="ME223"/>
      <c r="MF223"/>
      <c r="MG223"/>
      <c r="MH223"/>
      <c r="MI223"/>
      <c r="MJ223"/>
      <c r="MK223"/>
      <c r="ML223"/>
      <c r="MM223"/>
      <c r="MN223"/>
      <c r="MO223"/>
      <c r="MP223"/>
      <c r="MQ223"/>
      <c r="MR223"/>
      <c r="MS223"/>
      <c r="MT223"/>
      <c r="MU223"/>
      <c r="MV223"/>
      <c r="MW223"/>
      <c r="MX223"/>
      <c r="MY223"/>
      <c r="MZ223"/>
      <c r="NA223"/>
      <c r="NB223"/>
      <c r="NC223"/>
      <c r="ND223"/>
      <c r="NE223"/>
      <c r="NF223"/>
      <c r="NG223"/>
      <c r="NH223"/>
      <c r="NI223"/>
      <c r="NJ223"/>
      <c r="NK223"/>
      <c r="NL223"/>
      <c r="NM223"/>
      <c r="NN223"/>
      <c r="NO223"/>
      <c r="NP223"/>
      <c r="NQ223"/>
      <c r="NR223"/>
      <c r="NS223"/>
      <c r="NT223"/>
      <c r="NU223"/>
      <c r="NV223"/>
      <c r="NW223"/>
      <c r="NX223"/>
      <c r="NY223"/>
      <c r="NZ223"/>
      <c r="OA223"/>
      <c r="OB223"/>
      <c r="OC223"/>
      <c r="OD223"/>
      <c r="OE223"/>
      <c r="OF223"/>
      <c r="OG223"/>
      <c r="OH223"/>
      <c r="OI223"/>
      <c r="OJ223"/>
      <c r="OK223"/>
      <c r="OL223"/>
      <c r="OM223"/>
      <c r="ON223"/>
      <c r="OO223"/>
      <c r="OP223"/>
      <c r="OQ223"/>
      <c r="OR223"/>
      <c r="OS223"/>
      <c r="OT223"/>
      <c r="OU223"/>
      <c r="OV223"/>
      <c r="OW223"/>
      <c r="OX223"/>
      <c r="OY223"/>
      <c r="OZ223"/>
      <c r="PA223"/>
      <c r="PB223"/>
      <c r="PC223"/>
      <c r="PD223"/>
      <c r="PE223"/>
      <c r="PF223"/>
      <c r="PG223"/>
      <c r="PH223"/>
      <c r="PI223"/>
      <c r="PJ223"/>
      <c r="PK223"/>
      <c r="PL223"/>
      <c r="PM223"/>
      <c r="PN223"/>
      <c r="PO223"/>
      <c r="PP223"/>
      <c r="PQ223"/>
      <c r="PR223"/>
      <c r="PS223"/>
      <c r="PT223"/>
      <c r="PU223"/>
      <c r="PV223"/>
      <c r="PW223"/>
      <c r="PX223"/>
      <c r="PY223"/>
      <c r="PZ223"/>
      <c r="QA223"/>
      <c r="QB223"/>
      <c r="QC223"/>
      <c r="QD223"/>
      <c r="QE223"/>
      <c r="QF223"/>
      <c r="QG223"/>
      <c r="QH223"/>
      <c r="QI223"/>
      <c r="QJ223"/>
      <c r="QK223"/>
      <c r="QL223"/>
      <c r="QM223"/>
      <c r="QN223"/>
      <c r="QO223"/>
      <c r="QP223"/>
      <c r="QQ223"/>
      <c r="QR223"/>
      <c r="QS223"/>
      <c r="QT223"/>
      <c r="QU223"/>
      <c r="QV223"/>
      <c r="QW223"/>
      <c r="QX223"/>
      <c r="QY223"/>
      <c r="QZ223"/>
      <c r="RA223"/>
      <c r="RB223"/>
      <c r="RC223"/>
      <c r="RD223"/>
      <c r="RE223"/>
      <c r="RF223"/>
      <c r="RG223"/>
      <c r="RH223"/>
      <c r="RI223"/>
      <c r="RJ223"/>
      <c r="RK223"/>
      <c r="RL223"/>
      <c r="RM223"/>
      <c r="RN223"/>
      <c r="RO223"/>
      <c r="RP223"/>
      <c r="RQ223"/>
      <c r="RR223"/>
      <c r="RS223"/>
      <c r="RT223"/>
      <c r="RU223"/>
      <c r="RV223"/>
      <c r="RW223"/>
      <c r="RX223"/>
      <c r="RY223"/>
      <c r="RZ223"/>
      <c r="SA223"/>
      <c r="SB223"/>
      <c r="SC223"/>
      <c r="SD223"/>
      <c r="SE223"/>
      <c r="SF223"/>
      <c r="SG223"/>
      <c r="SH223"/>
      <c r="SI223"/>
      <c r="SJ223"/>
      <c r="SK223"/>
      <c r="SL223"/>
      <c r="SM223"/>
      <c r="SN223"/>
      <c r="SO223"/>
      <c r="SP223"/>
    </row>
    <row r="224" spans="1:510" ht="16.5" customHeight="1" x14ac:dyDescent="0.2">
      <c r="A224" s="20">
        <v>1412</v>
      </c>
      <c r="B224" s="20" t="s">
        <v>74</v>
      </c>
      <c r="C224" s="20" t="s">
        <v>172</v>
      </c>
      <c r="D224" s="20" t="s">
        <v>45</v>
      </c>
      <c r="E224" s="20" t="s">
        <v>1348</v>
      </c>
      <c r="F224" s="22" t="s">
        <v>378</v>
      </c>
      <c r="G224" s="33" t="s">
        <v>96</v>
      </c>
      <c r="H224" s="20" t="s">
        <v>154</v>
      </c>
      <c r="I224" s="20" t="s">
        <v>27</v>
      </c>
      <c r="J224" s="22" t="s">
        <v>379</v>
      </c>
      <c r="K224" s="20">
        <v>300</v>
      </c>
      <c r="L224" s="20" t="s">
        <v>373</v>
      </c>
      <c r="M224" s="20" t="s">
        <v>380</v>
      </c>
      <c r="N224" s="20" t="s">
        <v>95</v>
      </c>
      <c r="O224" s="20" t="s">
        <v>94</v>
      </c>
      <c r="P224" s="23">
        <v>0.01</v>
      </c>
      <c r="Q224" s="24">
        <v>9</v>
      </c>
      <c r="R224" s="25">
        <v>45748</v>
      </c>
      <c r="S224" s="20" t="s">
        <v>29</v>
      </c>
      <c r="T224" s="23">
        <v>100000000</v>
      </c>
      <c r="U224" s="27" t="s">
        <v>39</v>
      </c>
      <c r="V224" s="28" t="s">
        <v>40</v>
      </c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/>
      <c r="AZ224"/>
      <c r="BA224"/>
      <c r="BB224"/>
      <c r="BC224"/>
      <c r="BD224"/>
      <c r="BE224"/>
      <c r="BF224"/>
      <c r="BG224"/>
      <c r="BH224"/>
      <c r="BI224"/>
      <c r="BJ224"/>
      <c r="BK224"/>
      <c r="BL224"/>
      <c r="BM224"/>
      <c r="BN224"/>
      <c r="BO224"/>
      <c r="BP224"/>
      <c r="BQ224"/>
      <c r="BR224"/>
      <c r="BS224"/>
      <c r="BT224"/>
      <c r="BU224"/>
      <c r="BV224"/>
      <c r="BW224"/>
      <c r="BX224"/>
      <c r="BY224"/>
      <c r="BZ224"/>
      <c r="CA224"/>
      <c r="CB224"/>
      <c r="CC224"/>
      <c r="CD224"/>
      <c r="CE224"/>
      <c r="CF224"/>
      <c r="CG224"/>
      <c r="CH224"/>
      <c r="CI224"/>
      <c r="CJ224"/>
      <c r="CK224"/>
      <c r="CL224"/>
      <c r="CM224"/>
      <c r="CN224"/>
      <c r="CO224"/>
      <c r="CP224"/>
      <c r="CQ224"/>
      <c r="CR224"/>
      <c r="CS224"/>
      <c r="CT224"/>
      <c r="CU224"/>
      <c r="CV224"/>
      <c r="CW224"/>
      <c r="CX224"/>
      <c r="CY224"/>
      <c r="CZ224"/>
      <c r="DA224"/>
      <c r="DB224"/>
      <c r="DC224"/>
      <c r="DD224"/>
      <c r="DE224"/>
      <c r="DF224"/>
      <c r="DG224"/>
      <c r="DH224"/>
      <c r="DI224"/>
      <c r="DJ224"/>
      <c r="DK224"/>
      <c r="DL224"/>
      <c r="DM224"/>
      <c r="DN224"/>
      <c r="DO224"/>
      <c r="DP224"/>
      <c r="DQ224"/>
      <c r="DR224"/>
      <c r="DS224"/>
      <c r="DT224"/>
      <c r="DU224"/>
      <c r="DV224"/>
      <c r="DW224"/>
      <c r="DX224"/>
      <c r="DY224"/>
      <c r="DZ224"/>
      <c r="EA224"/>
      <c r="EB224"/>
      <c r="EC224"/>
      <c r="ED224"/>
      <c r="EE224"/>
      <c r="EF224"/>
      <c r="EG224"/>
      <c r="EH224"/>
      <c r="EI224"/>
      <c r="EJ224"/>
      <c r="EK224"/>
      <c r="EL224"/>
      <c r="EM224"/>
      <c r="EN224"/>
      <c r="EO224"/>
      <c r="EP224"/>
      <c r="EQ224"/>
      <c r="ER224"/>
      <c r="ES224"/>
      <c r="ET224"/>
      <c r="EU224"/>
      <c r="EV224"/>
      <c r="EW224"/>
      <c r="EX224"/>
      <c r="EY224"/>
      <c r="EZ224"/>
      <c r="FA224"/>
      <c r="FB224"/>
      <c r="FC224"/>
      <c r="FD224"/>
      <c r="FE224"/>
      <c r="FF224"/>
      <c r="FG224"/>
      <c r="FH224"/>
      <c r="FI224"/>
      <c r="FJ224"/>
      <c r="FK224"/>
      <c r="FL224"/>
      <c r="FM224"/>
      <c r="FN224"/>
      <c r="FO224"/>
      <c r="FP224"/>
      <c r="FQ224"/>
      <c r="FR224"/>
      <c r="FS224"/>
      <c r="FT224"/>
      <c r="FU224"/>
      <c r="FV224"/>
      <c r="FW224"/>
      <c r="FX224"/>
      <c r="FY224"/>
      <c r="FZ224"/>
      <c r="GA224"/>
      <c r="GB224"/>
      <c r="GC224"/>
      <c r="GD224"/>
      <c r="GE224"/>
      <c r="GF224"/>
      <c r="GG224"/>
      <c r="GH224"/>
      <c r="GI224"/>
      <c r="GJ224"/>
      <c r="GK224"/>
      <c r="GL224"/>
      <c r="GM224"/>
      <c r="GN224"/>
      <c r="GO224"/>
      <c r="GP224"/>
      <c r="GQ224"/>
      <c r="GR224"/>
      <c r="GS224"/>
      <c r="GT224"/>
      <c r="GU224"/>
      <c r="GV224"/>
      <c r="GW224"/>
      <c r="GX224"/>
      <c r="GY224"/>
      <c r="GZ224"/>
      <c r="HA224"/>
      <c r="HB224"/>
      <c r="HC224"/>
      <c r="HD224"/>
      <c r="HE224"/>
      <c r="HF224"/>
      <c r="HG224"/>
      <c r="HH224"/>
      <c r="HI224"/>
      <c r="HJ224"/>
      <c r="HK224"/>
      <c r="HL224"/>
      <c r="HM224"/>
      <c r="HN224"/>
      <c r="HO224"/>
      <c r="HP224"/>
      <c r="HQ224"/>
      <c r="HR224"/>
      <c r="HS224"/>
      <c r="HT224"/>
      <c r="HU224"/>
      <c r="HV224"/>
      <c r="HW224"/>
      <c r="HX224"/>
      <c r="HY224"/>
      <c r="HZ224"/>
      <c r="IA224"/>
      <c r="IB224"/>
      <c r="IC224"/>
      <c r="ID224"/>
      <c r="IE224"/>
      <c r="IF224"/>
      <c r="IG224"/>
      <c r="IH224"/>
      <c r="II224"/>
      <c r="IJ224"/>
      <c r="IK224"/>
      <c r="IL224"/>
      <c r="IM224"/>
      <c r="IN224"/>
      <c r="IO224"/>
      <c r="IP224"/>
      <c r="IQ224"/>
      <c r="IR224"/>
      <c r="IS224"/>
      <c r="IT224"/>
      <c r="IU224"/>
      <c r="IV224"/>
      <c r="IW224"/>
      <c r="IX224"/>
      <c r="IY224"/>
      <c r="IZ224"/>
      <c r="JA224"/>
      <c r="JB224"/>
      <c r="JC224"/>
      <c r="JD224"/>
      <c r="JE224"/>
      <c r="JF224"/>
      <c r="JG224"/>
      <c r="JH224"/>
      <c r="JI224"/>
      <c r="JJ224"/>
      <c r="JK224"/>
      <c r="JL224"/>
      <c r="JM224"/>
      <c r="JN224"/>
      <c r="JO224"/>
      <c r="JP224"/>
      <c r="JQ224"/>
      <c r="JR224"/>
      <c r="JS224"/>
      <c r="JT224"/>
      <c r="JU224"/>
      <c r="JV224"/>
      <c r="JW224"/>
      <c r="JX224"/>
      <c r="JY224"/>
      <c r="JZ224"/>
      <c r="KA224"/>
      <c r="KB224"/>
      <c r="KC224"/>
      <c r="KD224"/>
      <c r="KE224"/>
      <c r="KF224"/>
      <c r="KG224"/>
      <c r="KH224"/>
      <c r="KI224"/>
      <c r="KJ224"/>
      <c r="KK224"/>
      <c r="KL224"/>
      <c r="KM224"/>
      <c r="KN224"/>
      <c r="KO224"/>
      <c r="KP224"/>
      <c r="KQ224"/>
      <c r="KR224"/>
      <c r="KS224"/>
      <c r="KT224"/>
      <c r="KU224"/>
      <c r="KV224"/>
      <c r="KW224"/>
      <c r="KX224"/>
      <c r="KY224"/>
      <c r="KZ224"/>
      <c r="LA224"/>
      <c r="LB224"/>
      <c r="LC224"/>
      <c r="LD224"/>
      <c r="LE224"/>
      <c r="LF224"/>
      <c r="LG224"/>
      <c r="LH224"/>
      <c r="LI224"/>
      <c r="LJ224"/>
      <c r="LK224"/>
      <c r="LL224"/>
      <c r="LM224"/>
      <c r="LN224"/>
      <c r="LO224"/>
      <c r="LP224"/>
      <c r="LQ224"/>
      <c r="LR224"/>
      <c r="LS224"/>
      <c r="LT224"/>
      <c r="LU224"/>
      <c r="LV224"/>
      <c r="LW224"/>
      <c r="LX224"/>
      <c r="LY224"/>
      <c r="LZ224"/>
      <c r="MA224"/>
      <c r="MB224"/>
      <c r="MC224"/>
      <c r="MD224"/>
      <c r="ME224"/>
      <c r="MF224"/>
      <c r="MG224"/>
      <c r="MH224"/>
      <c r="MI224"/>
      <c r="MJ224"/>
      <c r="MK224"/>
      <c r="ML224"/>
      <c r="MM224"/>
      <c r="MN224"/>
      <c r="MO224"/>
      <c r="MP224"/>
      <c r="MQ224"/>
      <c r="MR224"/>
      <c r="MS224"/>
      <c r="MT224"/>
      <c r="MU224"/>
      <c r="MV224"/>
      <c r="MW224"/>
      <c r="MX224"/>
      <c r="MY224"/>
      <c r="MZ224"/>
      <c r="NA224"/>
      <c r="NB224"/>
      <c r="NC224"/>
      <c r="ND224"/>
      <c r="NE224"/>
      <c r="NF224"/>
      <c r="NG224"/>
      <c r="NH224"/>
      <c r="NI224"/>
      <c r="NJ224"/>
      <c r="NK224"/>
      <c r="NL224"/>
      <c r="NM224"/>
      <c r="NN224"/>
      <c r="NO224"/>
      <c r="NP224"/>
      <c r="NQ224"/>
      <c r="NR224"/>
      <c r="NS224"/>
      <c r="NT224"/>
      <c r="NU224"/>
      <c r="NV224"/>
      <c r="NW224"/>
      <c r="NX224"/>
      <c r="NY224"/>
      <c r="NZ224"/>
      <c r="OA224"/>
      <c r="OB224"/>
      <c r="OC224"/>
      <c r="OD224"/>
      <c r="OE224"/>
      <c r="OF224"/>
      <c r="OG224"/>
      <c r="OH224"/>
      <c r="OI224"/>
      <c r="OJ224"/>
      <c r="OK224"/>
      <c r="OL224"/>
      <c r="OM224"/>
      <c r="ON224"/>
      <c r="OO224"/>
      <c r="OP224"/>
      <c r="OQ224"/>
      <c r="OR224"/>
      <c r="OS224"/>
      <c r="OT224"/>
      <c r="OU224"/>
      <c r="OV224"/>
      <c r="OW224"/>
      <c r="OX224"/>
      <c r="OY224"/>
      <c r="OZ224"/>
      <c r="PA224"/>
      <c r="PB224"/>
      <c r="PC224"/>
      <c r="PD224"/>
      <c r="PE224"/>
      <c r="PF224"/>
      <c r="PG224"/>
      <c r="PH224"/>
      <c r="PI224"/>
      <c r="PJ224"/>
      <c r="PK224"/>
      <c r="PL224"/>
      <c r="PM224"/>
      <c r="PN224"/>
      <c r="PO224"/>
      <c r="PP224"/>
      <c r="PQ224"/>
      <c r="PR224"/>
      <c r="PS224"/>
      <c r="PT224"/>
      <c r="PU224"/>
      <c r="PV224"/>
      <c r="PW224"/>
      <c r="PX224"/>
      <c r="PY224"/>
      <c r="PZ224"/>
      <c r="QA224"/>
      <c r="QB224"/>
      <c r="QC224"/>
      <c r="QD224"/>
      <c r="QE224"/>
      <c r="QF224"/>
      <c r="QG224"/>
      <c r="QH224"/>
      <c r="QI224"/>
      <c r="QJ224"/>
      <c r="QK224"/>
      <c r="QL224"/>
      <c r="QM224"/>
      <c r="QN224"/>
      <c r="QO224"/>
      <c r="QP224"/>
      <c r="QQ224"/>
      <c r="QR224"/>
      <c r="QS224"/>
      <c r="QT224"/>
      <c r="QU224"/>
      <c r="QV224"/>
      <c r="QW224"/>
      <c r="QX224"/>
      <c r="QY224"/>
      <c r="QZ224"/>
      <c r="RA224"/>
      <c r="RB224"/>
      <c r="RC224"/>
      <c r="RD224"/>
      <c r="RE224"/>
      <c r="RF224"/>
      <c r="RG224"/>
      <c r="RH224"/>
      <c r="RI224"/>
      <c r="RJ224"/>
      <c r="RK224"/>
      <c r="RL224"/>
      <c r="RM224"/>
      <c r="RN224"/>
      <c r="RO224"/>
      <c r="RP224"/>
      <c r="RQ224"/>
      <c r="RR224"/>
      <c r="RS224"/>
      <c r="RT224"/>
      <c r="RU224"/>
      <c r="RV224"/>
      <c r="RW224"/>
      <c r="RX224"/>
      <c r="RY224"/>
      <c r="RZ224"/>
      <c r="SA224"/>
      <c r="SB224"/>
      <c r="SC224"/>
      <c r="SD224"/>
      <c r="SE224"/>
      <c r="SF224"/>
      <c r="SG224"/>
      <c r="SH224"/>
      <c r="SI224"/>
      <c r="SJ224"/>
      <c r="SK224"/>
      <c r="SL224"/>
      <c r="SM224"/>
      <c r="SN224"/>
      <c r="SO224"/>
      <c r="SP224"/>
    </row>
    <row r="225" spans="1:510" ht="16.5" customHeight="1" x14ac:dyDescent="0.2">
      <c r="A225" s="20">
        <v>1414</v>
      </c>
      <c r="B225" s="20" t="s">
        <v>74</v>
      </c>
      <c r="C225" s="20" t="s">
        <v>172</v>
      </c>
      <c r="D225" s="20" t="s">
        <v>30</v>
      </c>
      <c r="E225" s="20" t="s">
        <v>1354</v>
      </c>
      <c r="F225" s="22" t="s">
        <v>216</v>
      </c>
      <c r="G225" s="33" t="s">
        <v>86</v>
      </c>
      <c r="H225" s="20" t="s">
        <v>154</v>
      </c>
      <c r="I225" s="20" t="s">
        <v>27</v>
      </c>
      <c r="J225" s="22" t="s">
        <v>381</v>
      </c>
      <c r="K225" s="20">
        <v>3</v>
      </c>
      <c r="L225" s="20" t="s">
        <v>376</v>
      </c>
      <c r="M225" s="20" t="s">
        <v>382</v>
      </c>
      <c r="N225" s="20" t="s">
        <v>95</v>
      </c>
      <c r="O225" s="20" t="s">
        <v>94</v>
      </c>
      <c r="P225" s="23">
        <v>0.03</v>
      </c>
      <c r="Q225" s="24">
        <v>9</v>
      </c>
      <c r="R225" s="25">
        <v>45748</v>
      </c>
      <c r="S225" s="20" t="s">
        <v>29</v>
      </c>
      <c r="T225" s="23">
        <v>230000000</v>
      </c>
      <c r="U225" s="27" t="s">
        <v>39</v>
      </c>
      <c r="V225" s="28" t="s">
        <v>40</v>
      </c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/>
      <c r="AU225"/>
      <c r="AV225"/>
      <c r="AW225"/>
      <c r="AX225"/>
      <c r="AY225"/>
      <c r="AZ225"/>
      <c r="BA225"/>
      <c r="BB225"/>
      <c r="BC225"/>
      <c r="BD225"/>
      <c r="BE225"/>
      <c r="BF225"/>
      <c r="BG225"/>
      <c r="BH225"/>
      <c r="BI225"/>
      <c r="BJ225"/>
      <c r="BK225"/>
      <c r="BL225"/>
      <c r="BM225"/>
      <c r="BN225"/>
      <c r="BO225"/>
      <c r="BP225"/>
      <c r="BQ225"/>
      <c r="BR225"/>
      <c r="BS225"/>
      <c r="BT225"/>
      <c r="BU225"/>
      <c r="BV225"/>
      <c r="BW225"/>
      <c r="BX225"/>
      <c r="BY225"/>
      <c r="BZ225"/>
      <c r="CA225"/>
      <c r="CB225"/>
      <c r="CC225"/>
      <c r="CD225"/>
      <c r="CE225"/>
      <c r="CF225"/>
      <c r="CG225"/>
      <c r="CH225"/>
      <c r="CI225"/>
      <c r="CJ225"/>
      <c r="CK225"/>
      <c r="CL225"/>
      <c r="CM225"/>
      <c r="CN225"/>
      <c r="CO225"/>
      <c r="CP225"/>
      <c r="CQ225"/>
      <c r="CR225"/>
      <c r="CS225"/>
      <c r="CT225"/>
      <c r="CU225"/>
      <c r="CV225"/>
      <c r="CW225"/>
      <c r="CX225"/>
      <c r="CY225"/>
      <c r="CZ225"/>
      <c r="DA225"/>
      <c r="DB225"/>
      <c r="DC225"/>
      <c r="DD225"/>
      <c r="DE225"/>
      <c r="DF225"/>
      <c r="DG225"/>
      <c r="DH225"/>
      <c r="DI225"/>
      <c r="DJ225"/>
      <c r="DK225"/>
      <c r="DL225"/>
      <c r="DM225"/>
      <c r="DN225"/>
      <c r="DO225"/>
      <c r="DP225"/>
      <c r="DQ225"/>
      <c r="DR225"/>
      <c r="DS225"/>
      <c r="DT225"/>
      <c r="DU225"/>
      <c r="DV225"/>
      <c r="DW225"/>
      <c r="DX225"/>
      <c r="DY225"/>
      <c r="DZ225"/>
      <c r="EA225"/>
      <c r="EB225"/>
      <c r="EC225"/>
      <c r="ED225"/>
      <c r="EE225"/>
      <c r="EF225"/>
      <c r="EG225"/>
      <c r="EH225"/>
      <c r="EI225"/>
      <c r="EJ225"/>
      <c r="EK225"/>
      <c r="EL225"/>
      <c r="EM225"/>
      <c r="EN225"/>
      <c r="EO225"/>
      <c r="EP225"/>
      <c r="EQ225"/>
      <c r="ER225"/>
      <c r="ES225"/>
      <c r="ET225"/>
      <c r="EU225"/>
      <c r="EV225"/>
      <c r="EW225"/>
      <c r="EX225"/>
      <c r="EY225"/>
      <c r="EZ225"/>
      <c r="FA225"/>
      <c r="FB225"/>
      <c r="FC225"/>
      <c r="FD225"/>
      <c r="FE225"/>
      <c r="FF225"/>
      <c r="FG225"/>
      <c r="FH225"/>
      <c r="FI225"/>
      <c r="FJ225"/>
      <c r="FK225"/>
      <c r="FL225"/>
      <c r="FM225"/>
      <c r="FN225"/>
      <c r="FO225"/>
      <c r="FP225"/>
      <c r="FQ225"/>
      <c r="FR225"/>
      <c r="FS225"/>
      <c r="FT225"/>
      <c r="FU225"/>
      <c r="FV225"/>
      <c r="FW225"/>
      <c r="FX225"/>
      <c r="FY225"/>
      <c r="FZ225"/>
      <c r="GA225"/>
      <c r="GB225"/>
      <c r="GC225"/>
      <c r="GD225"/>
      <c r="GE225"/>
      <c r="GF225"/>
      <c r="GG225"/>
      <c r="GH225"/>
      <c r="GI225"/>
      <c r="GJ225"/>
      <c r="GK225"/>
      <c r="GL225"/>
      <c r="GM225"/>
      <c r="GN225"/>
      <c r="GO225"/>
      <c r="GP225"/>
      <c r="GQ225"/>
      <c r="GR225"/>
      <c r="GS225"/>
      <c r="GT225"/>
      <c r="GU225"/>
      <c r="GV225"/>
      <c r="GW225"/>
      <c r="GX225"/>
      <c r="GY225"/>
      <c r="GZ225"/>
      <c r="HA225"/>
      <c r="HB225"/>
      <c r="HC225"/>
      <c r="HD225"/>
      <c r="HE225"/>
      <c r="HF225"/>
      <c r="HG225"/>
      <c r="HH225"/>
      <c r="HI225"/>
      <c r="HJ225"/>
      <c r="HK225"/>
      <c r="HL225"/>
      <c r="HM225"/>
      <c r="HN225"/>
      <c r="HO225"/>
      <c r="HP225"/>
      <c r="HQ225"/>
      <c r="HR225"/>
      <c r="HS225"/>
      <c r="HT225"/>
      <c r="HU225"/>
      <c r="HV225"/>
      <c r="HW225"/>
      <c r="HX225"/>
      <c r="HY225"/>
      <c r="HZ225"/>
      <c r="IA225"/>
      <c r="IB225"/>
      <c r="IC225"/>
      <c r="ID225"/>
      <c r="IE225"/>
      <c r="IF225"/>
      <c r="IG225"/>
      <c r="IH225"/>
      <c r="II225"/>
      <c r="IJ225"/>
      <c r="IK225"/>
      <c r="IL225"/>
      <c r="IM225"/>
      <c r="IN225"/>
      <c r="IO225"/>
      <c r="IP225"/>
      <c r="IQ225"/>
      <c r="IR225"/>
      <c r="IS225"/>
      <c r="IT225"/>
      <c r="IU225"/>
      <c r="IV225"/>
      <c r="IW225"/>
      <c r="IX225"/>
      <c r="IY225"/>
      <c r="IZ225"/>
      <c r="JA225"/>
      <c r="JB225"/>
      <c r="JC225"/>
      <c r="JD225"/>
      <c r="JE225"/>
      <c r="JF225"/>
      <c r="JG225"/>
      <c r="JH225"/>
      <c r="JI225"/>
      <c r="JJ225"/>
      <c r="JK225"/>
      <c r="JL225"/>
      <c r="JM225"/>
      <c r="JN225"/>
      <c r="JO225"/>
      <c r="JP225"/>
      <c r="JQ225"/>
      <c r="JR225"/>
      <c r="JS225"/>
      <c r="JT225"/>
      <c r="JU225"/>
      <c r="JV225"/>
      <c r="JW225"/>
      <c r="JX225"/>
      <c r="JY225"/>
      <c r="JZ225"/>
      <c r="KA225"/>
      <c r="KB225"/>
      <c r="KC225"/>
      <c r="KD225"/>
      <c r="KE225"/>
      <c r="KF225"/>
      <c r="KG225"/>
      <c r="KH225"/>
      <c r="KI225"/>
      <c r="KJ225"/>
      <c r="KK225"/>
      <c r="KL225"/>
      <c r="KM225"/>
      <c r="KN225"/>
      <c r="KO225"/>
      <c r="KP225"/>
      <c r="KQ225"/>
      <c r="KR225"/>
      <c r="KS225"/>
      <c r="KT225"/>
      <c r="KU225"/>
      <c r="KV225"/>
      <c r="KW225"/>
      <c r="KX225"/>
      <c r="KY225"/>
      <c r="KZ225"/>
      <c r="LA225"/>
      <c r="LB225"/>
      <c r="LC225"/>
      <c r="LD225"/>
      <c r="LE225"/>
      <c r="LF225"/>
      <c r="LG225"/>
      <c r="LH225"/>
      <c r="LI225"/>
      <c r="LJ225"/>
      <c r="LK225"/>
      <c r="LL225"/>
      <c r="LM225"/>
      <c r="LN225"/>
      <c r="LO225"/>
      <c r="LP225"/>
      <c r="LQ225"/>
      <c r="LR225"/>
      <c r="LS225"/>
      <c r="LT225"/>
      <c r="LU225"/>
      <c r="LV225"/>
      <c r="LW225"/>
      <c r="LX225"/>
      <c r="LY225"/>
      <c r="LZ225"/>
      <c r="MA225"/>
      <c r="MB225"/>
      <c r="MC225"/>
      <c r="MD225"/>
      <c r="ME225"/>
      <c r="MF225"/>
      <c r="MG225"/>
      <c r="MH225"/>
      <c r="MI225"/>
      <c r="MJ225"/>
      <c r="MK225"/>
      <c r="ML225"/>
      <c r="MM225"/>
      <c r="MN225"/>
      <c r="MO225"/>
      <c r="MP225"/>
      <c r="MQ225"/>
      <c r="MR225"/>
      <c r="MS225"/>
      <c r="MT225"/>
      <c r="MU225"/>
      <c r="MV225"/>
      <c r="MW225"/>
      <c r="MX225"/>
      <c r="MY225"/>
      <c r="MZ225"/>
      <c r="NA225"/>
      <c r="NB225"/>
      <c r="NC225"/>
      <c r="ND225"/>
      <c r="NE225"/>
      <c r="NF225"/>
      <c r="NG225"/>
      <c r="NH225"/>
      <c r="NI225"/>
      <c r="NJ225"/>
      <c r="NK225"/>
      <c r="NL225"/>
      <c r="NM225"/>
      <c r="NN225"/>
      <c r="NO225"/>
      <c r="NP225"/>
      <c r="NQ225"/>
      <c r="NR225"/>
      <c r="NS225"/>
      <c r="NT225"/>
      <c r="NU225"/>
      <c r="NV225"/>
      <c r="NW225"/>
      <c r="NX225"/>
      <c r="NY225"/>
      <c r="NZ225"/>
      <c r="OA225"/>
      <c r="OB225"/>
      <c r="OC225"/>
      <c r="OD225"/>
      <c r="OE225"/>
      <c r="OF225"/>
      <c r="OG225"/>
      <c r="OH225"/>
      <c r="OI225"/>
      <c r="OJ225"/>
      <c r="OK225"/>
      <c r="OL225"/>
      <c r="OM225"/>
      <c r="ON225"/>
      <c r="OO225"/>
      <c r="OP225"/>
      <c r="OQ225"/>
      <c r="OR225"/>
      <c r="OS225"/>
      <c r="OT225"/>
      <c r="OU225"/>
      <c r="OV225"/>
      <c r="OW225"/>
      <c r="OX225"/>
      <c r="OY225"/>
      <c r="OZ225"/>
      <c r="PA225"/>
      <c r="PB225"/>
      <c r="PC225"/>
      <c r="PD225"/>
      <c r="PE225"/>
      <c r="PF225"/>
      <c r="PG225"/>
      <c r="PH225"/>
      <c r="PI225"/>
      <c r="PJ225"/>
      <c r="PK225"/>
      <c r="PL225"/>
      <c r="PM225"/>
      <c r="PN225"/>
      <c r="PO225"/>
      <c r="PP225"/>
      <c r="PQ225"/>
      <c r="PR225"/>
      <c r="PS225"/>
      <c r="PT225"/>
      <c r="PU225"/>
      <c r="PV225"/>
      <c r="PW225"/>
      <c r="PX225"/>
      <c r="PY225"/>
      <c r="PZ225"/>
      <c r="QA225"/>
      <c r="QB225"/>
      <c r="QC225"/>
      <c r="QD225"/>
      <c r="QE225"/>
      <c r="QF225"/>
      <c r="QG225"/>
      <c r="QH225"/>
      <c r="QI225"/>
      <c r="QJ225"/>
      <c r="QK225"/>
      <c r="QL225"/>
      <c r="QM225"/>
      <c r="QN225"/>
      <c r="QO225"/>
      <c r="QP225"/>
      <c r="QQ225"/>
      <c r="QR225"/>
      <c r="QS225"/>
      <c r="QT225"/>
      <c r="QU225"/>
      <c r="QV225"/>
      <c r="QW225"/>
      <c r="QX225"/>
      <c r="QY225"/>
      <c r="QZ225"/>
      <c r="RA225"/>
      <c r="RB225"/>
      <c r="RC225"/>
      <c r="RD225"/>
      <c r="RE225"/>
      <c r="RF225"/>
      <c r="RG225"/>
      <c r="RH225"/>
      <c r="RI225"/>
      <c r="RJ225"/>
      <c r="RK225"/>
      <c r="RL225"/>
      <c r="RM225"/>
      <c r="RN225"/>
      <c r="RO225"/>
      <c r="RP225"/>
      <c r="RQ225"/>
      <c r="RR225"/>
      <c r="RS225"/>
      <c r="RT225"/>
      <c r="RU225"/>
      <c r="RV225"/>
      <c r="RW225"/>
      <c r="RX225"/>
      <c r="RY225"/>
      <c r="RZ225"/>
      <c r="SA225"/>
      <c r="SB225"/>
      <c r="SC225"/>
      <c r="SD225"/>
      <c r="SE225"/>
      <c r="SF225"/>
      <c r="SG225"/>
      <c r="SH225"/>
      <c r="SI225"/>
      <c r="SJ225"/>
      <c r="SK225"/>
      <c r="SL225"/>
      <c r="SM225"/>
      <c r="SN225"/>
      <c r="SO225"/>
      <c r="SP225"/>
    </row>
    <row r="226" spans="1:510" ht="16.5" customHeight="1" x14ac:dyDescent="0.2">
      <c r="A226" s="20">
        <v>1415</v>
      </c>
      <c r="B226" s="20" t="s">
        <v>74</v>
      </c>
      <c r="C226" s="20" t="s">
        <v>172</v>
      </c>
      <c r="D226" s="20" t="s">
        <v>30</v>
      </c>
      <c r="E226" s="20" t="s">
        <v>1347</v>
      </c>
      <c r="F226" s="22" t="s">
        <v>383</v>
      </c>
      <c r="G226" s="33" t="s">
        <v>86</v>
      </c>
      <c r="H226" s="20" t="s">
        <v>154</v>
      </c>
      <c r="I226" s="20" t="s">
        <v>27</v>
      </c>
      <c r="J226" s="22" t="s">
        <v>384</v>
      </c>
      <c r="K226" s="20">
        <v>2075</v>
      </c>
      <c r="L226" s="20" t="s">
        <v>376</v>
      </c>
      <c r="M226" s="20" t="s">
        <v>385</v>
      </c>
      <c r="N226" s="20" t="s">
        <v>95</v>
      </c>
      <c r="O226" s="20" t="s">
        <v>94</v>
      </c>
      <c r="P226" s="23">
        <v>0.1</v>
      </c>
      <c r="Q226" s="24">
        <v>9</v>
      </c>
      <c r="R226" s="25">
        <v>45748</v>
      </c>
      <c r="S226" s="20" t="s">
        <v>83</v>
      </c>
      <c r="T226" s="23">
        <v>940000000</v>
      </c>
      <c r="U226" s="27" t="s">
        <v>39</v>
      </c>
      <c r="V226" s="28" t="s">
        <v>40</v>
      </c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/>
      <c r="AY226"/>
      <c r="AZ226"/>
      <c r="BA226"/>
      <c r="BB226"/>
      <c r="BC226"/>
      <c r="BD226"/>
      <c r="BE226"/>
      <c r="BF226"/>
      <c r="BG226"/>
      <c r="BH226"/>
      <c r="BI226"/>
      <c r="BJ226"/>
      <c r="BK226"/>
      <c r="BL226"/>
      <c r="BM226"/>
      <c r="BN226"/>
      <c r="BO226"/>
      <c r="BP226"/>
      <c r="BQ226"/>
      <c r="BR226"/>
      <c r="BS226"/>
      <c r="BT226"/>
      <c r="BU226"/>
      <c r="BV226"/>
      <c r="BW226"/>
      <c r="BX226"/>
      <c r="BY226"/>
      <c r="BZ226"/>
      <c r="CA226"/>
      <c r="CB226"/>
      <c r="CC226"/>
      <c r="CD226"/>
      <c r="CE226"/>
      <c r="CF226"/>
      <c r="CG226"/>
      <c r="CH226"/>
      <c r="CI226"/>
      <c r="CJ226"/>
      <c r="CK226"/>
      <c r="CL226"/>
      <c r="CM226"/>
      <c r="CN226"/>
      <c r="CO226"/>
      <c r="CP226"/>
      <c r="CQ226"/>
      <c r="CR226"/>
      <c r="CS226"/>
      <c r="CT226"/>
      <c r="CU226"/>
      <c r="CV226"/>
      <c r="CW226"/>
      <c r="CX226"/>
      <c r="CY226"/>
      <c r="CZ226"/>
      <c r="DA226"/>
      <c r="DB226"/>
      <c r="DC226"/>
      <c r="DD226"/>
      <c r="DE226"/>
      <c r="DF226"/>
      <c r="DG226"/>
      <c r="DH226"/>
      <c r="DI226"/>
      <c r="DJ226"/>
      <c r="DK226"/>
      <c r="DL226"/>
      <c r="DM226"/>
      <c r="DN226"/>
      <c r="DO226"/>
      <c r="DP226"/>
      <c r="DQ226"/>
      <c r="DR226"/>
      <c r="DS226"/>
      <c r="DT226"/>
      <c r="DU226"/>
      <c r="DV226"/>
      <c r="DW226"/>
      <c r="DX226"/>
      <c r="DY226"/>
      <c r="DZ226"/>
      <c r="EA226"/>
      <c r="EB226"/>
      <c r="EC226"/>
      <c r="ED226"/>
      <c r="EE226"/>
      <c r="EF226"/>
      <c r="EG226"/>
      <c r="EH226"/>
      <c r="EI226"/>
      <c r="EJ226"/>
      <c r="EK226"/>
      <c r="EL226"/>
      <c r="EM226"/>
      <c r="EN226"/>
      <c r="EO226"/>
      <c r="EP226"/>
      <c r="EQ226"/>
      <c r="ER226"/>
      <c r="ES226"/>
      <c r="ET226"/>
      <c r="EU226"/>
      <c r="EV226"/>
      <c r="EW226"/>
      <c r="EX226"/>
      <c r="EY226"/>
      <c r="EZ226"/>
      <c r="FA226"/>
      <c r="FB226"/>
      <c r="FC226"/>
      <c r="FD226"/>
      <c r="FE226"/>
      <c r="FF226"/>
      <c r="FG226"/>
      <c r="FH226"/>
      <c r="FI226"/>
      <c r="FJ226"/>
      <c r="FK226"/>
      <c r="FL226"/>
      <c r="FM226"/>
      <c r="FN226"/>
      <c r="FO226"/>
      <c r="FP226"/>
      <c r="FQ226"/>
      <c r="FR226"/>
      <c r="FS226"/>
      <c r="FT226"/>
      <c r="FU226"/>
      <c r="FV226"/>
      <c r="FW226"/>
      <c r="FX226"/>
      <c r="FY226"/>
      <c r="FZ226"/>
      <c r="GA226"/>
      <c r="GB226"/>
      <c r="GC226"/>
      <c r="GD226"/>
      <c r="GE226"/>
      <c r="GF226"/>
      <c r="GG226"/>
      <c r="GH226"/>
      <c r="GI226"/>
      <c r="GJ226"/>
      <c r="GK226"/>
      <c r="GL226"/>
      <c r="GM226"/>
      <c r="GN226"/>
      <c r="GO226"/>
      <c r="GP226"/>
      <c r="GQ226"/>
      <c r="GR226"/>
      <c r="GS226"/>
      <c r="GT226"/>
      <c r="GU226"/>
      <c r="GV226"/>
      <c r="GW226"/>
      <c r="GX226"/>
      <c r="GY226"/>
      <c r="GZ226"/>
      <c r="HA226"/>
      <c r="HB226"/>
      <c r="HC226"/>
      <c r="HD226"/>
      <c r="HE226"/>
      <c r="HF226"/>
      <c r="HG226"/>
      <c r="HH226"/>
      <c r="HI226"/>
      <c r="HJ226"/>
      <c r="HK226"/>
      <c r="HL226"/>
      <c r="HM226"/>
      <c r="HN226"/>
      <c r="HO226"/>
      <c r="HP226"/>
      <c r="HQ226"/>
      <c r="HR226"/>
      <c r="HS226"/>
      <c r="HT226"/>
      <c r="HU226"/>
      <c r="HV226"/>
      <c r="HW226"/>
      <c r="HX226"/>
      <c r="HY226"/>
      <c r="HZ226"/>
      <c r="IA226"/>
      <c r="IB226"/>
      <c r="IC226"/>
      <c r="ID226"/>
      <c r="IE226"/>
      <c r="IF226"/>
      <c r="IG226"/>
      <c r="IH226"/>
      <c r="II226"/>
      <c r="IJ226"/>
      <c r="IK226"/>
      <c r="IL226"/>
      <c r="IM226"/>
      <c r="IN226"/>
      <c r="IO226"/>
      <c r="IP226"/>
      <c r="IQ226"/>
      <c r="IR226"/>
      <c r="IS226"/>
      <c r="IT226"/>
      <c r="IU226"/>
      <c r="IV226"/>
      <c r="IW226"/>
      <c r="IX226"/>
      <c r="IY226"/>
      <c r="IZ226"/>
      <c r="JA226"/>
      <c r="JB226"/>
      <c r="JC226"/>
      <c r="JD226"/>
      <c r="JE226"/>
      <c r="JF226"/>
      <c r="JG226"/>
      <c r="JH226"/>
      <c r="JI226"/>
      <c r="JJ226"/>
      <c r="JK226"/>
      <c r="JL226"/>
      <c r="JM226"/>
      <c r="JN226"/>
      <c r="JO226"/>
      <c r="JP226"/>
      <c r="JQ226"/>
      <c r="JR226"/>
      <c r="JS226"/>
      <c r="JT226"/>
      <c r="JU226"/>
      <c r="JV226"/>
      <c r="JW226"/>
      <c r="JX226"/>
      <c r="JY226"/>
      <c r="JZ226"/>
      <c r="KA226"/>
      <c r="KB226"/>
      <c r="KC226"/>
      <c r="KD226"/>
      <c r="KE226"/>
      <c r="KF226"/>
      <c r="KG226"/>
      <c r="KH226"/>
      <c r="KI226"/>
      <c r="KJ226"/>
      <c r="KK226"/>
      <c r="KL226"/>
      <c r="KM226"/>
      <c r="KN226"/>
      <c r="KO226"/>
      <c r="KP226"/>
      <c r="KQ226"/>
      <c r="KR226"/>
      <c r="KS226"/>
      <c r="KT226"/>
      <c r="KU226"/>
      <c r="KV226"/>
      <c r="KW226"/>
      <c r="KX226"/>
      <c r="KY226"/>
      <c r="KZ226"/>
      <c r="LA226"/>
      <c r="LB226"/>
      <c r="LC226"/>
      <c r="LD226"/>
      <c r="LE226"/>
      <c r="LF226"/>
      <c r="LG226"/>
      <c r="LH226"/>
      <c r="LI226"/>
      <c r="LJ226"/>
      <c r="LK226"/>
      <c r="LL226"/>
      <c r="LM226"/>
      <c r="LN226"/>
      <c r="LO226"/>
      <c r="LP226"/>
      <c r="LQ226"/>
      <c r="LR226"/>
      <c r="LS226"/>
      <c r="LT226"/>
      <c r="LU226"/>
      <c r="LV226"/>
      <c r="LW226"/>
      <c r="LX226"/>
      <c r="LY226"/>
      <c r="LZ226"/>
      <c r="MA226"/>
      <c r="MB226"/>
      <c r="MC226"/>
      <c r="MD226"/>
      <c r="ME226"/>
      <c r="MF226"/>
      <c r="MG226"/>
      <c r="MH226"/>
      <c r="MI226"/>
      <c r="MJ226"/>
      <c r="MK226"/>
      <c r="ML226"/>
      <c r="MM226"/>
      <c r="MN226"/>
      <c r="MO226"/>
      <c r="MP226"/>
      <c r="MQ226"/>
      <c r="MR226"/>
      <c r="MS226"/>
      <c r="MT226"/>
      <c r="MU226"/>
      <c r="MV226"/>
      <c r="MW226"/>
      <c r="MX226"/>
      <c r="MY226"/>
      <c r="MZ226"/>
      <c r="NA226"/>
      <c r="NB226"/>
      <c r="NC226"/>
      <c r="ND226"/>
      <c r="NE226"/>
      <c r="NF226"/>
      <c r="NG226"/>
      <c r="NH226"/>
      <c r="NI226"/>
      <c r="NJ226"/>
      <c r="NK226"/>
      <c r="NL226"/>
      <c r="NM226"/>
      <c r="NN226"/>
      <c r="NO226"/>
      <c r="NP226"/>
      <c r="NQ226"/>
      <c r="NR226"/>
      <c r="NS226"/>
      <c r="NT226"/>
      <c r="NU226"/>
      <c r="NV226"/>
      <c r="NW226"/>
      <c r="NX226"/>
      <c r="NY226"/>
      <c r="NZ226"/>
      <c r="OA226"/>
      <c r="OB226"/>
      <c r="OC226"/>
      <c r="OD226"/>
      <c r="OE226"/>
      <c r="OF226"/>
      <c r="OG226"/>
      <c r="OH226"/>
      <c r="OI226"/>
      <c r="OJ226"/>
      <c r="OK226"/>
      <c r="OL226"/>
      <c r="OM226"/>
      <c r="ON226"/>
      <c r="OO226"/>
      <c r="OP226"/>
      <c r="OQ226"/>
      <c r="OR226"/>
      <c r="OS226"/>
      <c r="OT226"/>
      <c r="OU226"/>
      <c r="OV226"/>
      <c r="OW226"/>
      <c r="OX226"/>
      <c r="OY226"/>
      <c r="OZ226"/>
      <c r="PA226"/>
      <c r="PB226"/>
      <c r="PC226"/>
      <c r="PD226"/>
      <c r="PE226"/>
      <c r="PF226"/>
      <c r="PG226"/>
      <c r="PH226"/>
      <c r="PI226"/>
      <c r="PJ226"/>
      <c r="PK226"/>
      <c r="PL226"/>
      <c r="PM226"/>
      <c r="PN226"/>
      <c r="PO226"/>
      <c r="PP226"/>
      <c r="PQ226"/>
      <c r="PR226"/>
      <c r="PS226"/>
      <c r="PT226"/>
      <c r="PU226"/>
      <c r="PV226"/>
      <c r="PW226"/>
      <c r="PX226"/>
      <c r="PY226"/>
      <c r="PZ226"/>
      <c r="QA226"/>
      <c r="QB226"/>
      <c r="QC226"/>
      <c r="QD226"/>
      <c r="QE226"/>
      <c r="QF226"/>
      <c r="QG226"/>
      <c r="QH226"/>
      <c r="QI226"/>
      <c r="QJ226"/>
      <c r="QK226"/>
      <c r="QL226"/>
      <c r="QM226"/>
      <c r="QN226"/>
      <c r="QO226"/>
      <c r="QP226"/>
      <c r="QQ226"/>
      <c r="QR226"/>
      <c r="QS226"/>
      <c r="QT226"/>
      <c r="QU226"/>
      <c r="QV226"/>
      <c r="QW226"/>
      <c r="QX226"/>
      <c r="QY226"/>
      <c r="QZ226"/>
      <c r="RA226"/>
      <c r="RB226"/>
      <c r="RC226"/>
      <c r="RD226"/>
      <c r="RE226"/>
      <c r="RF226"/>
      <c r="RG226"/>
      <c r="RH226"/>
      <c r="RI226"/>
      <c r="RJ226"/>
      <c r="RK226"/>
      <c r="RL226"/>
      <c r="RM226"/>
      <c r="RN226"/>
      <c r="RO226"/>
      <c r="RP226"/>
      <c r="RQ226"/>
      <c r="RR226"/>
      <c r="RS226"/>
      <c r="RT226"/>
      <c r="RU226"/>
      <c r="RV226"/>
      <c r="RW226"/>
      <c r="RX226"/>
      <c r="RY226"/>
      <c r="RZ226"/>
      <c r="SA226"/>
      <c r="SB226"/>
      <c r="SC226"/>
      <c r="SD226"/>
      <c r="SE226"/>
      <c r="SF226"/>
      <c r="SG226"/>
      <c r="SH226"/>
      <c r="SI226"/>
      <c r="SJ226"/>
      <c r="SK226"/>
      <c r="SL226"/>
      <c r="SM226"/>
      <c r="SN226"/>
      <c r="SO226"/>
      <c r="SP226"/>
    </row>
    <row r="227" spans="1:510" ht="16.5" customHeight="1" x14ac:dyDescent="0.2">
      <c r="A227" s="20">
        <v>1416</v>
      </c>
      <c r="B227" s="20" t="s">
        <v>74</v>
      </c>
      <c r="C227" s="20" t="s">
        <v>172</v>
      </c>
      <c r="D227" s="20" t="s">
        <v>45</v>
      </c>
      <c r="E227" s="20" t="s">
        <v>1341</v>
      </c>
      <c r="F227" s="22" t="s">
        <v>386</v>
      </c>
      <c r="G227" s="33" t="s">
        <v>96</v>
      </c>
      <c r="H227" s="20" t="s">
        <v>26</v>
      </c>
      <c r="I227" s="20" t="s">
        <v>27</v>
      </c>
      <c r="J227" s="22" t="s">
        <v>387</v>
      </c>
      <c r="K227" s="20">
        <v>1</v>
      </c>
      <c r="L227" s="20" t="s">
        <v>370</v>
      </c>
      <c r="M227" s="20" t="s">
        <v>388</v>
      </c>
      <c r="N227" s="20" t="s">
        <v>95</v>
      </c>
      <c r="O227" s="20" t="s">
        <v>94</v>
      </c>
      <c r="P227" s="23">
        <v>7.0000000000000007E-2</v>
      </c>
      <c r="Q227" s="24">
        <v>9</v>
      </c>
      <c r="R227" s="25">
        <v>45748</v>
      </c>
      <c r="S227" s="20" t="s">
        <v>83</v>
      </c>
      <c r="T227" s="23">
        <v>650000000</v>
      </c>
      <c r="U227" s="27" t="s">
        <v>39</v>
      </c>
      <c r="V227" s="28" t="s">
        <v>40</v>
      </c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  <c r="AU227"/>
      <c r="AV227"/>
      <c r="AW227"/>
      <c r="AX227"/>
      <c r="AY227"/>
      <c r="AZ227"/>
      <c r="BA227"/>
      <c r="BB227"/>
      <c r="BC227"/>
      <c r="BD227"/>
      <c r="BE227"/>
      <c r="BF227"/>
      <c r="BG227"/>
      <c r="BH227"/>
      <c r="BI227"/>
      <c r="BJ227"/>
      <c r="BK227"/>
      <c r="BL227"/>
      <c r="BM227"/>
      <c r="BN227"/>
      <c r="BO227"/>
      <c r="BP227"/>
      <c r="BQ227"/>
      <c r="BR227"/>
      <c r="BS227"/>
      <c r="BT227"/>
      <c r="BU227"/>
      <c r="BV227"/>
      <c r="BW227"/>
      <c r="BX227"/>
      <c r="BY227"/>
      <c r="BZ227"/>
      <c r="CA227"/>
      <c r="CB227"/>
      <c r="CC227"/>
      <c r="CD227"/>
      <c r="CE227"/>
      <c r="CF227"/>
      <c r="CG227"/>
      <c r="CH227"/>
      <c r="CI227"/>
      <c r="CJ227"/>
      <c r="CK227"/>
      <c r="CL227"/>
      <c r="CM227"/>
      <c r="CN227"/>
      <c r="CO227"/>
      <c r="CP227"/>
      <c r="CQ227"/>
      <c r="CR227"/>
      <c r="CS227"/>
      <c r="CT227"/>
      <c r="CU227"/>
      <c r="CV227"/>
      <c r="CW227"/>
      <c r="CX227"/>
      <c r="CY227"/>
      <c r="CZ227"/>
      <c r="DA227"/>
      <c r="DB227"/>
      <c r="DC227"/>
      <c r="DD227"/>
      <c r="DE227"/>
      <c r="DF227"/>
      <c r="DG227"/>
      <c r="DH227"/>
      <c r="DI227"/>
      <c r="DJ227"/>
      <c r="DK227"/>
      <c r="DL227"/>
      <c r="DM227"/>
      <c r="DN227"/>
      <c r="DO227"/>
      <c r="DP227"/>
      <c r="DQ227"/>
      <c r="DR227"/>
      <c r="DS227"/>
      <c r="DT227"/>
      <c r="DU227"/>
      <c r="DV227"/>
      <c r="DW227"/>
      <c r="DX227"/>
      <c r="DY227"/>
      <c r="DZ227"/>
      <c r="EA227"/>
      <c r="EB227"/>
      <c r="EC227"/>
      <c r="ED227"/>
      <c r="EE227"/>
      <c r="EF227"/>
      <c r="EG227"/>
      <c r="EH227"/>
      <c r="EI227"/>
      <c r="EJ227"/>
      <c r="EK227"/>
      <c r="EL227"/>
      <c r="EM227"/>
      <c r="EN227"/>
      <c r="EO227"/>
      <c r="EP227"/>
      <c r="EQ227"/>
      <c r="ER227"/>
      <c r="ES227"/>
      <c r="ET227"/>
      <c r="EU227"/>
      <c r="EV227"/>
      <c r="EW227"/>
      <c r="EX227"/>
      <c r="EY227"/>
      <c r="EZ227"/>
      <c r="FA227"/>
      <c r="FB227"/>
      <c r="FC227"/>
      <c r="FD227"/>
      <c r="FE227"/>
      <c r="FF227"/>
      <c r="FG227"/>
      <c r="FH227"/>
      <c r="FI227"/>
      <c r="FJ227"/>
      <c r="FK227"/>
      <c r="FL227"/>
      <c r="FM227"/>
      <c r="FN227"/>
      <c r="FO227"/>
      <c r="FP227"/>
      <c r="FQ227"/>
      <c r="FR227"/>
      <c r="FS227"/>
      <c r="FT227"/>
      <c r="FU227"/>
      <c r="FV227"/>
      <c r="FW227"/>
      <c r="FX227"/>
      <c r="FY227"/>
      <c r="FZ227"/>
      <c r="GA227"/>
      <c r="GB227"/>
      <c r="GC227"/>
      <c r="GD227"/>
      <c r="GE227"/>
      <c r="GF227"/>
      <c r="GG227"/>
      <c r="GH227"/>
      <c r="GI227"/>
      <c r="GJ227"/>
      <c r="GK227"/>
      <c r="GL227"/>
      <c r="GM227"/>
      <c r="GN227"/>
      <c r="GO227"/>
      <c r="GP227"/>
      <c r="GQ227"/>
      <c r="GR227"/>
      <c r="GS227"/>
      <c r="GT227"/>
      <c r="GU227"/>
      <c r="GV227"/>
      <c r="GW227"/>
      <c r="GX227"/>
      <c r="GY227"/>
      <c r="GZ227"/>
      <c r="HA227"/>
      <c r="HB227"/>
      <c r="HC227"/>
      <c r="HD227"/>
      <c r="HE227"/>
      <c r="HF227"/>
      <c r="HG227"/>
      <c r="HH227"/>
      <c r="HI227"/>
      <c r="HJ227"/>
      <c r="HK227"/>
      <c r="HL227"/>
      <c r="HM227"/>
      <c r="HN227"/>
      <c r="HO227"/>
      <c r="HP227"/>
      <c r="HQ227"/>
      <c r="HR227"/>
      <c r="HS227"/>
      <c r="HT227"/>
      <c r="HU227"/>
      <c r="HV227"/>
      <c r="HW227"/>
      <c r="HX227"/>
      <c r="HY227"/>
      <c r="HZ227"/>
      <c r="IA227"/>
      <c r="IB227"/>
      <c r="IC227"/>
      <c r="ID227"/>
      <c r="IE227"/>
      <c r="IF227"/>
      <c r="IG227"/>
      <c r="IH227"/>
      <c r="II227"/>
      <c r="IJ227"/>
      <c r="IK227"/>
      <c r="IL227"/>
      <c r="IM227"/>
      <c r="IN227"/>
      <c r="IO227"/>
      <c r="IP227"/>
      <c r="IQ227"/>
      <c r="IR227"/>
      <c r="IS227"/>
      <c r="IT227"/>
      <c r="IU227"/>
      <c r="IV227"/>
      <c r="IW227"/>
      <c r="IX227"/>
      <c r="IY227"/>
      <c r="IZ227"/>
      <c r="JA227"/>
      <c r="JB227"/>
      <c r="JC227"/>
      <c r="JD227"/>
      <c r="JE227"/>
      <c r="JF227"/>
      <c r="JG227"/>
      <c r="JH227"/>
      <c r="JI227"/>
      <c r="JJ227"/>
      <c r="JK227"/>
      <c r="JL227"/>
      <c r="JM227"/>
      <c r="JN227"/>
      <c r="JO227"/>
      <c r="JP227"/>
      <c r="JQ227"/>
      <c r="JR227"/>
      <c r="JS227"/>
      <c r="JT227"/>
      <c r="JU227"/>
      <c r="JV227"/>
      <c r="JW227"/>
      <c r="JX227"/>
      <c r="JY227"/>
      <c r="JZ227"/>
      <c r="KA227"/>
      <c r="KB227"/>
      <c r="KC227"/>
      <c r="KD227"/>
      <c r="KE227"/>
      <c r="KF227"/>
      <c r="KG227"/>
      <c r="KH227"/>
      <c r="KI227"/>
      <c r="KJ227"/>
      <c r="KK227"/>
      <c r="KL227"/>
      <c r="KM227"/>
      <c r="KN227"/>
      <c r="KO227"/>
      <c r="KP227"/>
      <c r="KQ227"/>
      <c r="KR227"/>
      <c r="KS227"/>
      <c r="KT227"/>
      <c r="KU227"/>
      <c r="KV227"/>
      <c r="KW227"/>
      <c r="KX227"/>
      <c r="KY227"/>
      <c r="KZ227"/>
      <c r="LA227"/>
      <c r="LB227"/>
      <c r="LC227"/>
      <c r="LD227"/>
      <c r="LE227"/>
      <c r="LF227"/>
      <c r="LG227"/>
      <c r="LH227"/>
      <c r="LI227"/>
      <c r="LJ227"/>
      <c r="LK227"/>
      <c r="LL227"/>
      <c r="LM227"/>
      <c r="LN227"/>
      <c r="LO227"/>
      <c r="LP227"/>
      <c r="LQ227"/>
      <c r="LR227"/>
      <c r="LS227"/>
      <c r="LT227"/>
      <c r="LU227"/>
      <c r="LV227"/>
      <c r="LW227"/>
      <c r="LX227"/>
      <c r="LY227"/>
      <c r="LZ227"/>
      <c r="MA227"/>
      <c r="MB227"/>
      <c r="MC227"/>
      <c r="MD227"/>
      <c r="ME227"/>
      <c r="MF227"/>
      <c r="MG227"/>
      <c r="MH227"/>
      <c r="MI227"/>
      <c r="MJ227"/>
      <c r="MK227"/>
      <c r="ML227"/>
      <c r="MM227"/>
      <c r="MN227"/>
      <c r="MO227"/>
      <c r="MP227"/>
      <c r="MQ227"/>
      <c r="MR227"/>
      <c r="MS227"/>
      <c r="MT227"/>
      <c r="MU227"/>
      <c r="MV227"/>
      <c r="MW227"/>
      <c r="MX227"/>
      <c r="MY227"/>
      <c r="MZ227"/>
      <c r="NA227"/>
      <c r="NB227"/>
      <c r="NC227"/>
      <c r="ND227"/>
      <c r="NE227"/>
      <c r="NF227"/>
      <c r="NG227"/>
      <c r="NH227"/>
      <c r="NI227"/>
      <c r="NJ227"/>
      <c r="NK227"/>
      <c r="NL227"/>
      <c r="NM227"/>
      <c r="NN227"/>
      <c r="NO227"/>
      <c r="NP227"/>
      <c r="NQ227"/>
      <c r="NR227"/>
      <c r="NS227"/>
      <c r="NT227"/>
      <c r="NU227"/>
      <c r="NV227"/>
      <c r="NW227"/>
      <c r="NX227"/>
      <c r="NY227"/>
      <c r="NZ227"/>
      <c r="OA227"/>
      <c r="OB227"/>
      <c r="OC227"/>
      <c r="OD227"/>
      <c r="OE227"/>
      <c r="OF227"/>
      <c r="OG227"/>
      <c r="OH227"/>
      <c r="OI227"/>
      <c r="OJ227"/>
      <c r="OK227"/>
      <c r="OL227"/>
      <c r="OM227"/>
      <c r="ON227"/>
      <c r="OO227"/>
      <c r="OP227"/>
      <c r="OQ227"/>
      <c r="OR227"/>
      <c r="OS227"/>
      <c r="OT227"/>
      <c r="OU227"/>
      <c r="OV227"/>
      <c r="OW227"/>
      <c r="OX227"/>
      <c r="OY227"/>
      <c r="OZ227"/>
      <c r="PA227"/>
      <c r="PB227"/>
      <c r="PC227"/>
      <c r="PD227"/>
      <c r="PE227"/>
      <c r="PF227"/>
      <c r="PG227"/>
      <c r="PH227"/>
      <c r="PI227"/>
      <c r="PJ227"/>
      <c r="PK227"/>
      <c r="PL227"/>
      <c r="PM227"/>
      <c r="PN227"/>
      <c r="PO227"/>
      <c r="PP227"/>
      <c r="PQ227"/>
      <c r="PR227"/>
      <c r="PS227"/>
      <c r="PT227"/>
      <c r="PU227"/>
      <c r="PV227"/>
      <c r="PW227"/>
      <c r="PX227"/>
      <c r="PY227"/>
      <c r="PZ227"/>
      <c r="QA227"/>
      <c r="QB227"/>
      <c r="QC227"/>
      <c r="QD227"/>
      <c r="QE227"/>
      <c r="QF227"/>
      <c r="QG227"/>
      <c r="QH227"/>
      <c r="QI227"/>
      <c r="QJ227"/>
      <c r="QK227"/>
      <c r="QL227"/>
      <c r="QM227"/>
      <c r="QN227"/>
      <c r="QO227"/>
      <c r="QP227"/>
      <c r="QQ227"/>
      <c r="QR227"/>
      <c r="QS227"/>
      <c r="QT227"/>
      <c r="QU227"/>
      <c r="QV227"/>
      <c r="QW227"/>
      <c r="QX227"/>
      <c r="QY227"/>
      <c r="QZ227"/>
      <c r="RA227"/>
      <c r="RB227"/>
      <c r="RC227"/>
      <c r="RD227"/>
      <c r="RE227"/>
      <c r="RF227"/>
      <c r="RG227"/>
      <c r="RH227"/>
      <c r="RI227"/>
      <c r="RJ227"/>
      <c r="RK227"/>
      <c r="RL227"/>
      <c r="RM227"/>
      <c r="RN227"/>
      <c r="RO227"/>
      <c r="RP227"/>
      <c r="RQ227"/>
      <c r="RR227"/>
      <c r="RS227"/>
      <c r="RT227"/>
      <c r="RU227"/>
      <c r="RV227"/>
      <c r="RW227"/>
      <c r="RX227"/>
      <c r="RY227"/>
      <c r="RZ227"/>
      <c r="SA227"/>
      <c r="SB227"/>
      <c r="SC227"/>
      <c r="SD227"/>
      <c r="SE227"/>
      <c r="SF227"/>
      <c r="SG227"/>
      <c r="SH227"/>
      <c r="SI227"/>
      <c r="SJ227"/>
      <c r="SK227"/>
      <c r="SL227"/>
      <c r="SM227"/>
      <c r="SN227"/>
      <c r="SO227"/>
      <c r="SP227"/>
    </row>
    <row r="228" spans="1:510" ht="16.5" customHeight="1" x14ac:dyDescent="0.2">
      <c r="A228" s="20">
        <v>1417</v>
      </c>
      <c r="B228" s="20" t="s">
        <v>74</v>
      </c>
      <c r="C228" s="20" t="s">
        <v>172</v>
      </c>
      <c r="D228" s="20" t="s">
        <v>45</v>
      </c>
      <c r="E228" s="20" t="s">
        <v>1351</v>
      </c>
      <c r="F228" s="22" t="s">
        <v>389</v>
      </c>
      <c r="G228" s="33" t="s">
        <v>96</v>
      </c>
      <c r="H228" s="20" t="s">
        <v>154</v>
      </c>
      <c r="I228" s="20" t="s">
        <v>27</v>
      </c>
      <c r="J228" s="22" t="s">
        <v>390</v>
      </c>
      <c r="K228" s="20">
        <v>1</v>
      </c>
      <c r="L228" s="20" t="s">
        <v>370</v>
      </c>
      <c r="M228" s="20" t="s">
        <v>391</v>
      </c>
      <c r="N228" s="20" t="s">
        <v>95</v>
      </c>
      <c r="O228" s="20" t="s">
        <v>94</v>
      </c>
      <c r="P228" s="23">
        <v>0.02</v>
      </c>
      <c r="Q228" s="24">
        <v>9</v>
      </c>
      <c r="R228" s="25">
        <v>45748</v>
      </c>
      <c r="S228" s="20" t="s">
        <v>83</v>
      </c>
      <c r="T228" s="23">
        <v>140000000</v>
      </c>
      <c r="U228" s="27" t="s">
        <v>39</v>
      </c>
      <c r="V228" s="28" t="s">
        <v>40</v>
      </c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C228"/>
      <c r="BD228"/>
      <c r="BE228"/>
      <c r="BF228"/>
      <c r="BG228"/>
      <c r="BH228"/>
      <c r="BI228"/>
      <c r="BJ228"/>
      <c r="BK228"/>
      <c r="BL228"/>
      <c r="BM228"/>
      <c r="BN228"/>
      <c r="BO228"/>
      <c r="BP228"/>
      <c r="BQ228"/>
      <c r="BR228"/>
      <c r="BS228"/>
      <c r="BT228"/>
      <c r="BU228"/>
      <c r="BV228"/>
      <c r="BW228"/>
      <c r="BX228"/>
      <c r="BY228"/>
      <c r="BZ228"/>
      <c r="CA228"/>
      <c r="CB228"/>
      <c r="CC228"/>
      <c r="CD228"/>
      <c r="CE228"/>
      <c r="CF228"/>
      <c r="CG228"/>
      <c r="CH228"/>
      <c r="CI228"/>
      <c r="CJ228"/>
      <c r="CK228"/>
      <c r="CL228"/>
      <c r="CM228"/>
      <c r="CN228"/>
      <c r="CO228"/>
      <c r="CP228"/>
      <c r="CQ228"/>
      <c r="CR228"/>
      <c r="CS228"/>
      <c r="CT228"/>
      <c r="CU228"/>
      <c r="CV228"/>
      <c r="CW228"/>
      <c r="CX228"/>
      <c r="CY228"/>
      <c r="CZ228"/>
      <c r="DA228"/>
      <c r="DB228"/>
      <c r="DC228"/>
      <c r="DD228"/>
      <c r="DE228"/>
      <c r="DF228"/>
      <c r="DG228"/>
      <c r="DH228"/>
      <c r="DI228"/>
      <c r="DJ228"/>
      <c r="DK228"/>
      <c r="DL228"/>
      <c r="DM228"/>
      <c r="DN228"/>
      <c r="DO228"/>
      <c r="DP228"/>
      <c r="DQ228"/>
      <c r="DR228"/>
      <c r="DS228"/>
      <c r="DT228"/>
      <c r="DU228"/>
      <c r="DV228"/>
      <c r="DW228"/>
      <c r="DX228"/>
      <c r="DY228"/>
      <c r="DZ228"/>
      <c r="EA228"/>
      <c r="EB228"/>
      <c r="EC228"/>
      <c r="ED228"/>
      <c r="EE228"/>
      <c r="EF228"/>
      <c r="EG228"/>
      <c r="EH228"/>
      <c r="EI228"/>
      <c r="EJ228"/>
      <c r="EK228"/>
      <c r="EL228"/>
      <c r="EM228"/>
      <c r="EN228"/>
      <c r="EO228"/>
      <c r="EP228"/>
      <c r="EQ228"/>
      <c r="ER228"/>
      <c r="ES228"/>
      <c r="ET228"/>
      <c r="EU228"/>
      <c r="EV228"/>
      <c r="EW228"/>
      <c r="EX228"/>
      <c r="EY228"/>
      <c r="EZ228"/>
      <c r="FA228"/>
      <c r="FB228"/>
      <c r="FC228"/>
      <c r="FD228"/>
      <c r="FE228"/>
      <c r="FF228"/>
      <c r="FG228"/>
      <c r="FH228"/>
      <c r="FI228"/>
      <c r="FJ228"/>
      <c r="FK228"/>
      <c r="FL228"/>
      <c r="FM228"/>
      <c r="FN228"/>
      <c r="FO228"/>
      <c r="FP228"/>
      <c r="FQ228"/>
      <c r="FR228"/>
      <c r="FS228"/>
      <c r="FT228"/>
      <c r="FU228"/>
      <c r="FV228"/>
      <c r="FW228"/>
      <c r="FX228"/>
      <c r="FY228"/>
      <c r="FZ228"/>
      <c r="GA228"/>
      <c r="GB228"/>
      <c r="GC228"/>
      <c r="GD228"/>
      <c r="GE228"/>
      <c r="GF228"/>
      <c r="GG228"/>
      <c r="GH228"/>
      <c r="GI228"/>
      <c r="GJ228"/>
      <c r="GK228"/>
      <c r="GL228"/>
      <c r="GM228"/>
      <c r="GN228"/>
      <c r="GO228"/>
      <c r="GP228"/>
      <c r="GQ228"/>
      <c r="GR228"/>
      <c r="GS228"/>
      <c r="GT228"/>
      <c r="GU228"/>
      <c r="GV228"/>
      <c r="GW228"/>
      <c r="GX228"/>
      <c r="GY228"/>
      <c r="GZ228"/>
      <c r="HA228"/>
      <c r="HB228"/>
      <c r="HC228"/>
      <c r="HD228"/>
      <c r="HE228"/>
      <c r="HF228"/>
      <c r="HG228"/>
      <c r="HH228"/>
      <c r="HI228"/>
      <c r="HJ228"/>
      <c r="HK228"/>
      <c r="HL228"/>
      <c r="HM228"/>
      <c r="HN228"/>
      <c r="HO228"/>
      <c r="HP228"/>
      <c r="HQ228"/>
      <c r="HR228"/>
      <c r="HS228"/>
      <c r="HT228"/>
      <c r="HU228"/>
      <c r="HV228"/>
      <c r="HW228"/>
      <c r="HX228"/>
      <c r="HY228"/>
      <c r="HZ228"/>
      <c r="IA228"/>
      <c r="IB228"/>
      <c r="IC228"/>
      <c r="ID228"/>
      <c r="IE228"/>
      <c r="IF228"/>
      <c r="IG228"/>
      <c r="IH228"/>
      <c r="II228"/>
      <c r="IJ228"/>
      <c r="IK228"/>
      <c r="IL228"/>
      <c r="IM228"/>
      <c r="IN228"/>
      <c r="IO228"/>
      <c r="IP228"/>
      <c r="IQ228"/>
      <c r="IR228"/>
      <c r="IS228"/>
      <c r="IT228"/>
      <c r="IU228"/>
      <c r="IV228"/>
      <c r="IW228"/>
      <c r="IX228"/>
      <c r="IY228"/>
      <c r="IZ228"/>
      <c r="JA228"/>
      <c r="JB228"/>
      <c r="JC228"/>
      <c r="JD228"/>
      <c r="JE228"/>
      <c r="JF228"/>
      <c r="JG228"/>
      <c r="JH228"/>
      <c r="JI228"/>
      <c r="JJ228"/>
      <c r="JK228"/>
      <c r="JL228"/>
      <c r="JM228"/>
      <c r="JN228"/>
      <c r="JO228"/>
      <c r="JP228"/>
      <c r="JQ228"/>
      <c r="JR228"/>
      <c r="JS228"/>
      <c r="JT228"/>
      <c r="JU228"/>
      <c r="JV228"/>
      <c r="JW228"/>
      <c r="JX228"/>
      <c r="JY228"/>
      <c r="JZ228"/>
      <c r="KA228"/>
      <c r="KB228"/>
      <c r="KC228"/>
      <c r="KD228"/>
      <c r="KE228"/>
      <c r="KF228"/>
      <c r="KG228"/>
      <c r="KH228"/>
      <c r="KI228"/>
      <c r="KJ228"/>
      <c r="KK228"/>
      <c r="KL228"/>
      <c r="KM228"/>
      <c r="KN228"/>
      <c r="KO228"/>
      <c r="KP228"/>
      <c r="KQ228"/>
      <c r="KR228"/>
      <c r="KS228"/>
      <c r="KT228"/>
      <c r="KU228"/>
      <c r="KV228"/>
      <c r="KW228"/>
      <c r="KX228"/>
      <c r="KY228"/>
      <c r="KZ228"/>
      <c r="LA228"/>
      <c r="LB228"/>
      <c r="LC228"/>
      <c r="LD228"/>
      <c r="LE228"/>
      <c r="LF228"/>
      <c r="LG228"/>
      <c r="LH228"/>
      <c r="LI228"/>
      <c r="LJ228"/>
      <c r="LK228"/>
      <c r="LL228"/>
      <c r="LM228"/>
      <c r="LN228"/>
      <c r="LO228"/>
      <c r="LP228"/>
      <c r="LQ228"/>
      <c r="LR228"/>
      <c r="LS228"/>
      <c r="LT228"/>
      <c r="LU228"/>
      <c r="LV228"/>
      <c r="LW228"/>
      <c r="LX228"/>
      <c r="LY228"/>
      <c r="LZ228"/>
      <c r="MA228"/>
      <c r="MB228"/>
      <c r="MC228"/>
      <c r="MD228"/>
      <c r="ME228"/>
      <c r="MF228"/>
      <c r="MG228"/>
      <c r="MH228"/>
      <c r="MI228"/>
      <c r="MJ228"/>
      <c r="MK228"/>
      <c r="ML228"/>
      <c r="MM228"/>
      <c r="MN228"/>
      <c r="MO228"/>
      <c r="MP228"/>
      <c r="MQ228"/>
      <c r="MR228"/>
      <c r="MS228"/>
      <c r="MT228"/>
      <c r="MU228"/>
      <c r="MV228"/>
      <c r="MW228"/>
      <c r="MX228"/>
      <c r="MY228"/>
      <c r="MZ228"/>
      <c r="NA228"/>
      <c r="NB228"/>
      <c r="NC228"/>
      <c r="ND228"/>
      <c r="NE228"/>
      <c r="NF228"/>
      <c r="NG228"/>
      <c r="NH228"/>
      <c r="NI228"/>
      <c r="NJ228"/>
      <c r="NK228"/>
      <c r="NL228"/>
      <c r="NM228"/>
      <c r="NN228"/>
      <c r="NO228"/>
      <c r="NP228"/>
      <c r="NQ228"/>
      <c r="NR228"/>
      <c r="NS228"/>
      <c r="NT228"/>
      <c r="NU228"/>
      <c r="NV228"/>
      <c r="NW228"/>
      <c r="NX228"/>
      <c r="NY228"/>
      <c r="NZ228"/>
      <c r="OA228"/>
      <c r="OB228"/>
      <c r="OC228"/>
      <c r="OD228"/>
      <c r="OE228"/>
      <c r="OF228"/>
      <c r="OG228"/>
      <c r="OH228"/>
      <c r="OI228"/>
      <c r="OJ228"/>
      <c r="OK228"/>
      <c r="OL228"/>
      <c r="OM228"/>
      <c r="ON228"/>
      <c r="OO228"/>
      <c r="OP228"/>
      <c r="OQ228"/>
      <c r="OR228"/>
      <c r="OS228"/>
      <c r="OT228"/>
      <c r="OU228"/>
      <c r="OV228"/>
      <c r="OW228"/>
      <c r="OX228"/>
      <c r="OY228"/>
      <c r="OZ228"/>
      <c r="PA228"/>
      <c r="PB228"/>
      <c r="PC228"/>
      <c r="PD228"/>
      <c r="PE228"/>
      <c r="PF228"/>
      <c r="PG228"/>
      <c r="PH228"/>
      <c r="PI228"/>
      <c r="PJ228"/>
      <c r="PK228"/>
      <c r="PL228"/>
      <c r="PM228"/>
      <c r="PN228"/>
      <c r="PO228"/>
      <c r="PP228"/>
      <c r="PQ228"/>
      <c r="PR228"/>
      <c r="PS228"/>
      <c r="PT228"/>
      <c r="PU228"/>
      <c r="PV228"/>
      <c r="PW228"/>
      <c r="PX228"/>
      <c r="PY228"/>
      <c r="PZ228"/>
      <c r="QA228"/>
      <c r="QB228"/>
      <c r="QC228"/>
      <c r="QD228"/>
      <c r="QE228"/>
      <c r="QF228"/>
      <c r="QG228"/>
      <c r="QH228"/>
      <c r="QI228"/>
      <c r="QJ228"/>
      <c r="QK228"/>
      <c r="QL228"/>
      <c r="QM228"/>
      <c r="QN228"/>
      <c r="QO228"/>
      <c r="QP228"/>
      <c r="QQ228"/>
      <c r="QR228"/>
      <c r="QS228"/>
      <c r="QT228"/>
      <c r="QU228"/>
      <c r="QV228"/>
      <c r="QW228"/>
      <c r="QX228"/>
      <c r="QY228"/>
      <c r="QZ228"/>
      <c r="RA228"/>
      <c r="RB228"/>
      <c r="RC228"/>
      <c r="RD228"/>
      <c r="RE228"/>
      <c r="RF228"/>
      <c r="RG228"/>
      <c r="RH228"/>
      <c r="RI228"/>
      <c r="RJ228"/>
      <c r="RK228"/>
      <c r="RL228"/>
      <c r="RM228"/>
      <c r="RN228"/>
      <c r="RO228"/>
      <c r="RP228"/>
      <c r="RQ228"/>
      <c r="RR228"/>
      <c r="RS228"/>
      <c r="RT228"/>
      <c r="RU228"/>
      <c r="RV228"/>
      <c r="RW228"/>
      <c r="RX228"/>
      <c r="RY228"/>
      <c r="RZ228"/>
      <c r="SA228"/>
      <c r="SB228"/>
      <c r="SC228"/>
      <c r="SD228"/>
      <c r="SE228"/>
      <c r="SF228"/>
      <c r="SG228"/>
      <c r="SH228"/>
      <c r="SI228"/>
      <c r="SJ228"/>
      <c r="SK228"/>
      <c r="SL228"/>
      <c r="SM228"/>
      <c r="SN228"/>
      <c r="SO228"/>
      <c r="SP228"/>
    </row>
    <row r="229" spans="1:510" ht="16.5" customHeight="1" x14ac:dyDescent="0.2">
      <c r="A229" s="20">
        <v>1418</v>
      </c>
      <c r="B229" s="20" t="s">
        <v>74</v>
      </c>
      <c r="C229" s="20" t="s">
        <v>172</v>
      </c>
      <c r="D229" s="20" t="s">
        <v>45</v>
      </c>
      <c r="E229" s="20" t="s">
        <v>712</v>
      </c>
      <c r="F229" s="22" t="s">
        <v>392</v>
      </c>
      <c r="G229" s="33" t="s">
        <v>96</v>
      </c>
      <c r="H229" s="20" t="s">
        <v>154</v>
      </c>
      <c r="I229" s="20" t="s">
        <v>27</v>
      </c>
      <c r="J229" s="22" t="s">
        <v>393</v>
      </c>
      <c r="K229" s="20">
        <v>1</v>
      </c>
      <c r="L229" s="20" t="s">
        <v>370</v>
      </c>
      <c r="M229" s="20" t="s">
        <v>394</v>
      </c>
      <c r="N229" s="20" t="s">
        <v>95</v>
      </c>
      <c r="O229" s="20" t="s">
        <v>94</v>
      </c>
      <c r="P229" s="23">
        <v>0.17</v>
      </c>
      <c r="Q229" s="24">
        <v>9</v>
      </c>
      <c r="R229" s="25">
        <v>45748</v>
      </c>
      <c r="S229" s="20" t="s">
        <v>83</v>
      </c>
      <c r="T229" s="23">
        <v>1560000000</v>
      </c>
      <c r="U229" s="27" t="s">
        <v>39</v>
      </c>
      <c r="V229" s="28" t="s">
        <v>40</v>
      </c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/>
      <c r="AY229"/>
      <c r="AZ229"/>
      <c r="BA229"/>
      <c r="BB229"/>
      <c r="BC229"/>
      <c r="BD229"/>
      <c r="BE229"/>
      <c r="BF229"/>
      <c r="BG229"/>
      <c r="BH229"/>
      <c r="BI229"/>
      <c r="BJ229"/>
      <c r="BK229"/>
      <c r="BL229"/>
      <c r="BM229"/>
      <c r="BN229"/>
      <c r="BO229"/>
      <c r="BP229"/>
      <c r="BQ229"/>
      <c r="BR229"/>
      <c r="BS229"/>
      <c r="BT229"/>
      <c r="BU229"/>
      <c r="BV229"/>
      <c r="BW229"/>
      <c r="BX229"/>
      <c r="BY229"/>
      <c r="BZ229"/>
      <c r="CA229"/>
      <c r="CB229"/>
      <c r="CC229"/>
      <c r="CD229"/>
      <c r="CE229"/>
      <c r="CF229"/>
      <c r="CG229"/>
      <c r="CH229"/>
      <c r="CI229"/>
      <c r="CJ229"/>
      <c r="CK229"/>
      <c r="CL229"/>
      <c r="CM229"/>
      <c r="CN229"/>
      <c r="CO229"/>
      <c r="CP229"/>
      <c r="CQ229"/>
      <c r="CR229"/>
      <c r="CS229"/>
      <c r="CT229"/>
      <c r="CU229"/>
      <c r="CV229"/>
      <c r="CW229"/>
      <c r="CX229"/>
      <c r="CY229"/>
      <c r="CZ229"/>
      <c r="DA229"/>
      <c r="DB229"/>
      <c r="DC229"/>
      <c r="DD229"/>
      <c r="DE229"/>
      <c r="DF229"/>
      <c r="DG229"/>
      <c r="DH229"/>
      <c r="DI229"/>
      <c r="DJ229"/>
      <c r="DK229"/>
      <c r="DL229"/>
      <c r="DM229"/>
      <c r="DN229"/>
      <c r="DO229"/>
      <c r="DP229"/>
      <c r="DQ229"/>
      <c r="DR229"/>
      <c r="DS229"/>
      <c r="DT229"/>
      <c r="DU229"/>
      <c r="DV229"/>
      <c r="DW229"/>
      <c r="DX229"/>
      <c r="DY229"/>
      <c r="DZ229"/>
      <c r="EA229"/>
      <c r="EB229"/>
      <c r="EC229"/>
      <c r="ED229"/>
      <c r="EE229"/>
      <c r="EF229"/>
      <c r="EG229"/>
      <c r="EH229"/>
      <c r="EI229"/>
      <c r="EJ229"/>
      <c r="EK229"/>
      <c r="EL229"/>
      <c r="EM229"/>
      <c r="EN229"/>
      <c r="EO229"/>
      <c r="EP229"/>
      <c r="EQ229"/>
      <c r="ER229"/>
      <c r="ES229"/>
      <c r="ET229"/>
      <c r="EU229"/>
      <c r="EV229"/>
      <c r="EW229"/>
      <c r="EX229"/>
      <c r="EY229"/>
      <c r="EZ229"/>
      <c r="FA229"/>
      <c r="FB229"/>
      <c r="FC229"/>
      <c r="FD229"/>
      <c r="FE229"/>
      <c r="FF229"/>
      <c r="FG229"/>
      <c r="FH229"/>
      <c r="FI229"/>
      <c r="FJ229"/>
      <c r="FK229"/>
      <c r="FL229"/>
      <c r="FM229"/>
      <c r="FN229"/>
      <c r="FO229"/>
      <c r="FP229"/>
      <c r="FQ229"/>
      <c r="FR229"/>
      <c r="FS229"/>
      <c r="FT229"/>
      <c r="FU229"/>
      <c r="FV229"/>
      <c r="FW229"/>
      <c r="FX229"/>
      <c r="FY229"/>
      <c r="FZ229"/>
      <c r="GA229"/>
      <c r="GB229"/>
      <c r="GC229"/>
      <c r="GD229"/>
      <c r="GE229"/>
      <c r="GF229"/>
      <c r="GG229"/>
      <c r="GH229"/>
      <c r="GI229"/>
      <c r="GJ229"/>
      <c r="GK229"/>
      <c r="GL229"/>
      <c r="GM229"/>
      <c r="GN229"/>
      <c r="GO229"/>
      <c r="GP229"/>
      <c r="GQ229"/>
      <c r="GR229"/>
      <c r="GS229"/>
      <c r="GT229"/>
      <c r="GU229"/>
      <c r="GV229"/>
      <c r="GW229"/>
      <c r="GX229"/>
      <c r="GY229"/>
      <c r="GZ229"/>
      <c r="HA229"/>
      <c r="HB229"/>
      <c r="HC229"/>
      <c r="HD229"/>
      <c r="HE229"/>
      <c r="HF229"/>
      <c r="HG229"/>
      <c r="HH229"/>
      <c r="HI229"/>
      <c r="HJ229"/>
      <c r="HK229"/>
      <c r="HL229"/>
      <c r="HM229"/>
      <c r="HN229"/>
      <c r="HO229"/>
      <c r="HP229"/>
      <c r="HQ229"/>
      <c r="HR229"/>
      <c r="HS229"/>
      <c r="HT229"/>
      <c r="HU229"/>
      <c r="HV229"/>
      <c r="HW229"/>
      <c r="HX229"/>
      <c r="HY229"/>
      <c r="HZ229"/>
      <c r="IA229"/>
      <c r="IB229"/>
      <c r="IC229"/>
      <c r="ID229"/>
      <c r="IE229"/>
      <c r="IF229"/>
      <c r="IG229"/>
      <c r="IH229"/>
      <c r="II229"/>
      <c r="IJ229"/>
      <c r="IK229"/>
      <c r="IL229"/>
      <c r="IM229"/>
      <c r="IN229"/>
      <c r="IO229"/>
      <c r="IP229"/>
      <c r="IQ229"/>
      <c r="IR229"/>
      <c r="IS229"/>
      <c r="IT229"/>
      <c r="IU229"/>
      <c r="IV229"/>
      <c r="IW229"/>
      <c r="IX229"/>
      <c r="IY229"/>
      <c r="IZ229"/>
      <c r="JA229"/>
      <c r="JB229"/>
      <c r="JC229"/>
      <c r="JD229"/>
      <c r="JE229"/>
      <c r="JF229"/>
      <c r="JG229"/>
      <c r="JH229"/>
      <c r="JI229"/>
      <c r="JJ229"/>
      <c r="JK229"/>
      <c r="JL229"/>
      <c r="JM229"/>
      <c r="JN229"/>
      <c r="JO229"/>
      <c r="JP229"/>
      <c r="JQ229"/>
      <c r="JR229"/>
      <c r="JS229"/>
      <c r="JT229"/>
      <c r="JU229"/>
      <c r="JV229"/>
      <c r="JW229"/>
      <c r="JX229"/>
      <c r="JY229"/>
      <c r="JZ229"/>
      <c r="KA229"/>
      <c r="KB229"/>
      <c r="KC229"/>
      <c r="KD229"/>
      <c r="KE229"/>
      <c r="KF229"/>
      <c r="KG229"/>
      <c r="KH229"/>
      <c r="KI229"/>
      <c r="KJ229"/>
      <c r="KK229"/>
      <c r="KL229"/>
      <c r="KM229"/>
      <c r="KN229"/>
      <c r="KO229"/>
      <c r="KP229"/>
      <c r="KQ229"/>
      <c r="KR229"/>
      <c r="KS229"/>
      <c r="KT229"/>
      <c r="KU229"/>
      <c r="KV229"/>
      <c r="KW229"/>
      <c r="KX229"/>
      <c r="KY229"/>
      <c r="KZ229"/>
      <c r="LA229"/>
      <c r="LB229"/>
      <c r="LC229"/>
      <c r="LD229"/>
      <c r="LE229"/>
      <c r="LF229"/>
      <c r="LG229"/>
      <c r="LH229"/>
      <c r="LI229"/>
      <c r="LJ229"/>
      <c r="LK229"/>
      <c r="LL229"/>
      <c r="LM229"/>
      <c r="LN229"/>
      <c r="LO229"/>
      <c r="LP229"/>
      <c r="LQ229"/>
      <c r="LR229"/>
      <c r="LS229"/>
      <c r="LT229"/>
      <c r="LU229"/>
      <c r="LV229"/>
      <c r="LW229"/>
      <c r="LX229"/>
      <c r="LY229"/>
      <c r="LZ229"/>
      <c r="MA229"/>
      <c r="MB229"/>
      <c r="MC229"/>
      <c r="MD229"/>
      <c r="ME229"/>
      <c r="MF229"/>
      <c r="MG229"/>
      <c r="MH229"/>
      <c r="MI229"/>
      <c r="MJ229"/>
      <c r="MK229"/>
      <c r="ML229"/>
      <c r="MM229"/>
      <c r="MN229"/>
      <c r="MO229"/>
      <c r="MP229"/>
      <c r="MQ229"/>
      <c r="MR229"/>
      <c r="MS229"/>
      <c r="MT229"/>
      <c r="MU229"/>
      <c r="MV229"/>
      <c r="MW229"/>
      <c r="MX229"/>
      <c r="MY229"/>
      <c r="MZ229"/>
      <c r="NA229"/>
      <c r="NB229"/>
      <c r="NC229"/>
      <c r="ND229"/>
      <c r="NE229"/>
      <c r="NF229"/>
      <c r="NG229"/>
      <c r="NH229"/>
      <c r="NI229"/>
      <c r="NJ229"/>
      <c r="NK229"/>
      <c r="NL229"/>
      <c r="NM229"/>
      <c r="NN229"/>
      <c r="NO229"/>
      <c r="NP229"/>
      <c r="NQ229"/>
      <c r="NR229"/>
      <c r="NS229"/>
      <c r="NT229"/>
      <c r="NU229"/>
      <c r="NV229"/>
      <c r="NW229"/>
      <c r="NX229"/>
      <c r="NY229"/>
      <c r="NZ229"/>
      <c r="OA229"/>
      <c r="OB229"/>
      <c r="OC229"/>
      <c r="OD229"/>
      <c r="OE229"/>
      <c r="OF229"/>
      <c r="OG229"/>
      <c r="OH229"/>
      <c r="OI229"/>
      <c r="OJ229"/>
      <c r="OK229"/>
      <c r="OL229"/>
      <c r="OM229"/>
      <c r="ON229"/>
      <c r="OO229"/>
      <c r="OP229"/>
      <c r="OQ229"/>
      <c r="OR229"/>
      <c r="OS229"/>
      <c r="OT229"/>
      <c r="OU229"/>
      <c r="OV229"/>
      <c r="OW229"/>
      <c r="OX229"/>
      <c r="OY229"/>
      <c r="OZ229"/>
      <c r="PA229"/>
      <c r="PB229"/>
      <c r="PC229"/>
      <c r="PD229"/>
      <c r="PE229"/>
      <c r="PF229"/>
      <c r="PG229"/>
      <c r="PH229"/>
      <c r="PI229"/>
      <c r="PJ229"/>
      <c r="PK229"/>
      <c r="PL229"/>
      <c r="PM229"/>
      <c r="PN229"/>
      <c r="PO229"/>
      <c r="PP229"/>
      <c r="PQ229"/>
      <c r="PR229"/>
      <c r="PS229"/>
      <c r="PT229"/>
      <c r="PU229"/>
      <c r="PV229"/>
      <c r="PW229"/>
      <c r="PX229"/>
      <c r="PY229"/>
      <c r="PZ229"/>
      <c r="QA229"/>
      <c r="QB229"/>
      <c r="QC229"/>
      <c r="QD229"/>
      <c r="QE229"/>
      <c r="QF229"/>
      <c r="QG229"/>
      <c r="QH229"/>
      <c r="QI229"/>
      <c r="QJ229"/>
      <c r="QK229"/>
      <c r="QL229"/>
      <c r="QM229"/>
      <c r="QN229"/>
      <c r="QO229"/>
      <c r="QP229"/>
      <c r="QQ229"/>
      <c r="QR229"/>
      <c r="QS229"/>
      <c r="QT229"/>
      <c r="QU229"/>
      <c r="QV229"/>
      <c r="QW229"/>
      <c r="QX229"/>
      <c r="QY229"/>
      <c r="QZ229"/>
      <c r="RA229"/>
      <c r="RB229"/>
      <c r="RC229"/>
      <c r="RD229"/>
      <c r="RE229"/>
      <c r="RF229"/>
      <c r="RG229"/>
      <c r="RH229"/>
      <c r="RI229"/>
      <c r="RJ229"/>
      <c r="RK229"/>
      <c r="RL229"/>
      <c r="RM229"/>
      <c r="RN229"/>
      <c r="RO229"/>
      <c r="RP229"/>
      <c r="RQ229"/>
      <c r="RR229"/>
      <c r="RS229"/>
      <c r="RT229"/>
      <c r="RU229"/>
      <c r="RV229"/>
      <c r="RW229"/>
      <c r="RX229"/>
      <c r="RY229"/>
      <c r="RZ229"/>
      <c r="SA229"/>
      <c r="SB229"/>
      <c r="SC229"/>
      <c r="SD229"/>
      <c r="SE229"/>
      <c r="SF229"/>
      <c r="SG229"/>
      <c r="SH229"/>
      <c r="SI229"/>
      <c r="SJ229"/>
      <c r="SK229"/>
      <c r="SL229"/>
      <c r="SM229"/>
      <c r="SN229"/>
      <c r="SO229"/>
      <c r="SP229"/>
    </row>
    <row r="230" spans="1:510" ht="16.5" customHeight="1" x14ac:dyDescent="0.2">
      <c r="A230" s="20">
        <v>1419</v>
      </c>
      <c r="B230" s="20" t="s">
        <v>74</v>
      </c>
      <c r="C230" s="20" t="s">
        <v>172</v>
      </c>
      <c r="D230" s="20" t="s">
        <v>30</v>
      </c>
      <c r="E230" s="20" t="s">
        <v>1347</v>
      </c>
      <c r="F230" s="22" t="s">
        <v>383</v>
      </c>
      <c r="G230" s="33" t="s">
        <v>86</v>
      </c>
      <c r="H230" s="20" t="s">
        <v>154</v>
      </c>
      <c r="I230" s="20" t="s">
        <v>27</v>
      </c>
      <c r="J230" s="22" t="s">
        <v>395</v>
      </c>
      <c r="K230" s="20">
        <v>2025</v>
      </c>
      <c r="L230" s="20" t="s">
        <v>376</v>
      </c>
      <c r="M230" s="20" t="s">
        <v>385</v>
      </c>
      <c r="N230" s="20" t="s">
        <v>95</v>
      </c>
      <c r="O230" s="20" t="s">
        <v>94</v>
      </c>
      <c r="P230" s="23">
        <v>0.33</v>
      </c>
      <c r="Q230" s="24">
        <v>9</v>
      </c>
      <c r="R230" s="25">
        <v>45748</v>
      </c>
      <c r="S230" s="20" t="s">
        <v>29</v>
      </c>
      <c r="T230" s="23">
        <v>2940000000</v>
      </c>
      <c r="U230" s="27" t="s">
        <v>39</v>
      </c>
      <c r="V230" s="28" t="s">
        <v>40</v>
      </c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  <c r="AT230"/>
      <c r="AU230"/>
      <c r="AV230"/>
      <c r="AW230"/>
      <c r="AX230"/>
      <c r="AY230"/>
      <c r="AZ230"/>
      <c r="BA230"/>
      <c r="BB230"/>
      <c r="BC230"/>
      <c r="BD230"/>
      <c r="BE230"/>
      <c r="BF230"/>
      <c r="BG230"/>
      <c r="BH230"/>
      <c r="BI230"/>
      <c r="BJ230"/>
      <c r="BK230"/>
      <c r="BL230"/>
      <c r="BM230"/>
      <c r="BN230"/>
      <c r="BO230"/>
      <c r="BP230"/>
      <c r="BQ230"/>
      <c r="BR230"/>
      <c r="BS230"/>
      <c r="BT230"/>
      <c r="BU230"/>
      <c r="BV230"/>
      <c r="BW230"/>
      <c r="BX230"/>
      <c r="BY230"/>
      <c r="BZ230"/>
      <c r="CA230"/>
      <c r="CB230"/>
      <c r="CC230"/>
      <c r="CD230"/>
      <c r="CE230"/>
      <c r="CF230"/>
      <c r="CG230"/>
      <c r="CH230"/>
      <c r="CI230"/>
      <c r="CJ230"/>
      <c r="CK230"/>
      <c r="CL230"/>
      <c r="CM230"/>
      <c r="CN230"/>
      <c r="CO230"/>
      <c r="CP230"/>
      <c r="CQ230"/>
      <c r="CR230"/>
      <c r="CS230"/>
      <c r="CT230"/>
      <c r="CU230"/>
      <c r="CV230"/>
      <c r="CW230"/>
      <c r="CX230"/>
      <c r="CY230"/>
      <c r="CZ230"/>
      <c r="DA230"/>
      <c r="DB230"/>
      <c r="DC230"/>
      <c r="DD230"/>
      <c r="DE230"/>
      <c r="DF230"/>
      <c r="DG230"/>
      <c r="DH230"/>
      <c r="DI230"/>
      <c r="DJ230"/>
      <c r="DK230"/>
      <c r="DL230"/>
      <c r="DM230"/>
      <c r="DN230"/>
      <c r="DO230"/>
      <c r="DP230"/>
      <c r="DQ230"/>
      <c r="DR230"/>
      <c r="DS230"/>
      <c r="DT230"/>
      <c r="DU230"/>
      <c r="DV230"/>
      <c r="DW230"/>
      <c r="DX230"/>
      <c r="DY230"/>
      <c r="DZ230"/>
      <c r="EA230"/>
      <c r="EB230"/>
      <c r="EC230"/>
      <c r="ED230"/>
      <c r="EE230"/>
      <c r="EF230"/>
      <c r="EG230"/>
      <c r="EH230"/>
      <c r="EI230"/>
      <c r="EJ230"/>
      <c r="EK230"/>
      <c r="EL230"/>
      <c r="EM230"/>
      <c r="EN230"/>
      <c r="EO230"/>
      <c r="EP230"/>
      <c r="EQ230"/>
      <c r="ER230"/>
      <c r="ES230"/>
      <c r="ET230"/>
      <c r="EU230"/>
      <c r="EV230"/>
      <c r="EW230"/>
      <c r="EX230"/>
      <c r="EY230"/>
      <c r="EZ230"/>
      <c r="FA230"/>
      <c r="FB230"/>
      <c r="FC230"/>
      <c r="FD230"/>
      <c r="FE230"/>
      <c r="FF230"/>
      <c r="FG230"/>
      <c r="FH230"/>
      <c r="FI230"/>
      <c r="FJ230"/>
      <c r="FK230"/>
      <c r="FL230"/>
      <c r="FM230"/>
      <c r="FN230"/>
      <c r="FO230"/>
      <c r="FP230"/>
      <c r="FQ230"/>
      <c r="FR230"/>
      <c r="FS230"/>
      <c r="FT230"/>
      <c r="FU230"/>
      <c r="FV230"/>
      <c r="FW230"/>
      <c r="FX230"/>
      <c r="FY230"/>
      <c r="FZ230"/>
      <c r="GA230"/>
      <c r="GB230"/>
      <c r="GC230"/>
      <c r="GD230"/>
      <c r="GE230"/>
      <c r="GF230"/>
      <c r="GG230"/>
      <c r="GH230"/>
      <c r="GI230"/>
      <c r="GJ230"/>
      <c r="GK230"/>
      <c r="GL230"/>
      <c r="GM230"/>
      <c r="GN230"/>
      <c r="GO230"/>
      <c r="GP230"/>
      <c r="GQ230"/>
      <c r="GR230"/>
      <c r="GS230"/>
      <c r="GT230"/>
      <c r="GU230"/>
      <c r="GV230"/>
      <c r="GW230"/>
      <c r="GX230"/>
      <c r="GY230"/>
      <c r="GZ230"/>
      <c r="HA230"/>
      <c r="HB230"/>
      <c r="HC230"/>
      <c r="HD230"/>
      <c r="HE230"/>
      <c r="HF230"/>
      <c r="HG230"/>
      <c r="HH230"/>
      <c r="HI230"/>
      <c r="HJ230"/>
      <c r="HK230"/>
      <c r="HL230"/>
      <c r="HM230"/>
      <c r="HN230"/>
      <c r="HO230"/>
      <c r="HP230"/>
      <c r="HQ230"/>
      <c r="HR230"/>
      <c r="HS230"/>
      <c r="HT230"/>
      <c r="HU230"/>
      <c r="HV230"/>
      <c r="HW230"/>
      <c r="HX230"/>
      <c r="HY230"/>
      <c r="HZ230"/>
      <c r="IA230"/>
      <c r="IB230"/>
      <c r="IC230"/>
      <c r="ID230"/>
      <c r="IE230"/>
      <c r="IF230"/>
      <c r="IG230"/>
      <c r="IH230"/>
      <c r="II230"/>
      <c r="IJ230"/>
      <c r="IK230"/>
      <c r="IL230"/>
      <c r="IM230"/>
      <c r="IN230"/>
      <c r="IO230"/>
      <c r="IP230"/>
      <c r="IQ230"/>
      <c r="IR230"/>
      <c r="IS230"/>
      <c r="IT230"/>
      <c r="IU230"/>
      <c r="IV230"/>
      <c r="IW230"/>
      <c r="IX230"/>
      <c r="IY230"/>
      <c r="IZ230"/>
      <c r="JA230"/>
      <c r="JB230"/>
      <c r="JC230"/>
      <c r="JD230"/>
      <c r="JE230"/>
      <c r="JF230"/>
      <c r="JG230"/>
      <c r="JH230"/>
      <c r="JI230"/>
      <c r="JJ230"/>
      <c r="JK230"/>
      <c r="JL230"/>
      <c r="JM230"/>
      <c r="JN230"/>
      <c r="JO230"/>
      <c r="JP230"/>
      <c r="JQ230"/>
      <c r="JR230"/>
      <c r="JS230"/>
      <c r="JT230"/>
      <c r="JU230"/>
      <c r="JV230"/>
      <c r="JW230"/>
      <c r="JX230"/>
      <c r="JY230"/>
      <c r="JZ230"/>
      <c r="KA230"/>
      <c r="KB230"/>
      <c r="KC230"/>
      <c r="KD230"/>
      <c r="KE230"/>
      <c r="KF230"/>
      <c r="KG230"/>
      <c r="KH230"/>
      <c r="KI230"/>
      <c r="KJ230"/>
      <c r="KK230"/>
      <c r="KL230"/>
      <c r="KM230"/>
      <c r="KN230"/>
      <c r="KO230"/>
      <c r="KP230"/>
      <c r="KQ230"/>
      <c r="KR230"/>
      <c r="KS230"/>
      <c r="KT230"/>
      <c r="KU230"/>
      <c r="KV230"/>
      <c r="KW230"/>
      <c r="KX230"/>
      <c r="KY230"/>
      <c r="KZ230"/>
      <c r="LA230"/>
      <c r="LB230"/>
      <c r="LC230"/>
      <c r="LD230"/>
      <c r="LE230"/>
      <c r="LF230"/>
      <c r="LG230"/>
      <c r="LH230"/>
      <c r="LI230"/>
      <c r="LJ230"/>
      <c r="LK230"/>
      <c r="LL230"/>
      <c r="LM230"/>
      <c r="LN230"/>
      <c r="LO230"/>
      <c r="LP230"/>
      <c r="LQ230"/>
      <c r="LR230"/>
      <c r="LS230"/>
      <c r="LT230"/>
      <c r="LU230"/>
      <c r="LV230"/>
      <c r="LW230"/>
      <c r="LX230"/>
      <c r="LY230"/>
      <c r="LZ230"/>
      <c r="MA230"/>
      <c r="MB230"/>
      <c r="MC230"/>
      <c r="MD230"/>
      <c r="ME230"/>
      <c r="MF230"/>
      <c r="MG230"/>
      <c r="MH230"/>
      <c r="MI230"/>
      <c r="MJ230"/>
      <c r="MK230"/>
      <c r="ML230"/>
      <c r="MM230"/>
      <c r="MN230"/>
      <c r="MO230"/>
      <c r="MP230"/>
      <c r="MQ230"/>
      <c r="MR230"/>
      <c r="MS230"/>
      <c r="MT230"/>
      <c r="MU230"/>
      <c r="MV230"/>
      <c r="MW230"/>
      <c r="MX230"/>
      <c r="MY230"/>
      <c r="MZ230"/>
      <c r="NA230"/>
      <c r="NB230"/>
      <c r="NC230"/>
      <c r="ND230"/>
      <c r="NE230"/>
      <c r="NF230"/>
      <c r="NG230"/>
      <c r="NH230"/>
      <c r="NI230"/>
      <c r="NJ230"/>
      <c r="NK230"/>
      <c r="NL230"/>
      <c r="NM230"/>
      <c r="NN230"/>
      <c r="NO230"/>
      <c r="NP230"/>
      <c r="NQ230"/>
      <c r="NR230"/>
      <c r="NS230"/>
      <c r="NT230"/>
      <c r="NU230"/>
      <c r="NV230"/>
      <c r="NW230"/>
      <c r="NX230"/>
      <c r="NY230"/>
      <c r="NZ230"/>
      <c r="OA230"/>
      <c r="OB230"/>
      <c r="OC230"/>
      <c r="OD230"/>
      <c r="OE230"/>
      <c r="OF230"/>
      <c r="OG230"/>
      <c r="OH230"/>
      <c r="OI230"/>
      <c r="OJ230"/>
      <c r="OK230"/>
      <c r="OL230"/>
      <c r="OM230"/>
      <c r="ON230"/>
      <c r="OO230"/>
      <c r="OP230"/>
      <c r="OQ230"/>
      <c r="OR230"/>
      <c r="OS230"/>
      <c r="OT230"/>
      <c r="OU230"/>
      <c r="OV230"/>
      <c r="OW230"/>
      <c r="OX230"/>
      <c r="OY230"/>
      <c r="OZ230"/>
      <c r="PA230"/>
      <c r="PB230"/>
      <c r="PC230"/>
      <c r="PD230"/>
      <c r="PE230"/>
      <c r="PF230"/>
      <c r="PG230"/>
      <c r="PH230"/>
      <c r="PI230"/>
      <c r="PJ230"/>
      <c r="PK230"/>
      <c r="PL230"/>
      <c r="PM230"/>
      <c r="PN230"/>
      <c r="PO230"/>
      <c r="PP230"/>
      <c r="PQ230"/>
      <c r="PR230"/>
      <c r="PS230"/>
      <c r="PT230"/>
      <c r="PU230"/>
      <c r="PV230"/>
      <c r="PW230"/>
      <c r="PX230"/>
      <c r="PY230"/>
      <c r="PZ230"/>
      <c r="QA230"/>
      <c r="QB230"/>
      <c r="QC230"/>
      <c r="QD230"/>
      <c r="QE230"/>
      <c r="QF230"/>
      <c r="QG230"/>
      <c r="QH230"/>
      <c r="QI230"/>
      <c r="QJ230"/>
      <c r="QK230"/>
      <c r="QL230"/>
      <c r="QM230"/>
      <c r="QN230"/>
      <c r="QO230"/>
      <c r="QP230"/>
      <c r="QQ230"/>
      <c r="QR230"/>
      <c r="QS230"/>
      <c r="QT230"/>
      <c r="QU230"/>
      <c r="QV230"/>
      <c r="QW230"/>
      <c r="QX230"/>
      <c r="QY230"/>
      <c r="QZ230"/>
      <c r="RA230"/>
      <c r="RB230"/>
      <c r="RC230"/>
      <c r="RD230"/>
      <c r="RE230"/>
      <c r="RF230"/>
      <c r="RG230"/>
      <c r="RH230"/>
      <c r="RI230"/>
      <c r="RJ230"/>
      <c r="RK230"/>
      <c r="RL230"/>
      <c r="RM230"/>
      <c r="RN230"/>
      <c r="RO230"/>
      <c r="RP230"/>
      <c r="RQ230"/>
      <c r="RR230"/>
      <c r="RS230"/>
      <c r="RT230"/>
      <c r="RU230"/>
      <c r="RV230"/>
      <c r="RW230"/>
      <c r="RX230"/>
      <c r="RY230"/>
      <c r="RZ230"/>
      <c r="SA230"/>
      <c r="SB230"/>
      <c r="SC230"/>
      <c r="SD230"/>
      <c r="SE230"/>
      <c r="SF230"/>
      <c r="SG230"/>
      <c r="SH230"/>
      <c r="SI230"/>
      <c r="SJ230"/>
      <c r="SK230"/>
      <c r="SL230"/>
      <c r="SM230"/>
      <c r="SN230"/>
      <c r="SO230"/>
      <c r="SP230"/>
    </row>
    <row r="231" spans="1:510" ht="16.5" customHeight="1" x14ac:dyDescent="0.2">
      <c r="A231" s="20">
        <v>1421</v>
      </c>
      <c r="B231" s="20" t="s">
        <v>74</v>
      </c>
      <c r="C231" s="20" t="s">
        <v>172</v>
      </c>
      <c r="D231" s="20" t="s">
        <v>45</v>
      </c>
      <c r="E231" s="20" t="s">
        <v>730</v>
      </c>
      <c r="F231" s="22" t="s">
        <v>396</v>
      </c>
      <c r="G231" s="33" t="s">
        <v>96</v>
      </c>
      <c r="H231" s="20" t="s">
        <v>154</v>
      </c>
      <c r="I231" s="20" t="s">
        <v>27</v>
      </c>
      <c r="J231" s="22" t="s">
        <v>393</v>
      </c>
      <c r="K231" s="20">
        <v>1</v>
      </c>
      <c r="L231" s="20" t="s">
        <v>370</v>
      </c>
      <c r="M231" s="20" t="s">
        <v>397</v>
      </c>
      <c r="N231" s="20" t="s">
        <v>95</v>
      </c>
      <c r="O231" s="20" t="s">
        <v>94</v>
      </c>
      <c r="P231" s="23">
        <v>0.06</v>
      </c>
      <c r="Q231" s="24">
        <v>9</v>
      </c>
      <c r="R231" s="25">
        <v>45748</v>
      </c>
      <c r="S231" s="20" t="s">
        <v>29</v>
      </c>
      <c r="T231" s="23">
        <v>500000000</v>
      </c>
      <c r="U231" s="27" t="s">
        <v>39</v>
      </c>
      <c r="V231" s="28" t="s">
        <v>40</v>
      </c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  <c r="AT231"/>
      <c r="AU231"/>
      <c r="AV231"/>
      <c r="AW231"/>
      <c r="AX231"/>
      <c r="AY231"/>
      <c r="AZ231"/>
      <c r="BA231"/>
      <c r="BB231"/>
      <c r="BC231"/>
      <c r="BD231"/>
      <c r="BE231"/>
      <c r="BF231"/>
      <c r="BG231"/>
      <c r="BH231"/>
      <c r="BI231"/>
      <c r="BJ231"/>
      <c r="BK231"/>
      <c r="BL231"/>
      <c r="BM231"/>
      <c r="BN231"/>
      <c r="BO231"/>
      <c r="BP231"/>
      <c r="BQ231"/>
      <c r="BR231"/>
      <c r="BS231"/>
      <c r="BT231"/>
      <c r="BU231"/>
      <c r="BV231"/>
      <c r="BW231"/>
      <c r="BX231"/>
      <c r="BY231"/>
      <c r="BZ231"/>
      <c r="CA231"/>
      <c r="CB231"/>
      <c r="CC231"/>
      <c r="CD231"/>
      <c r="CE231"/>
      <c r="CF231"/>
      <c r="CG231"/>
      <c r="CH231"/>
      <c r="CI231"/>
      <c r="CJ231"/>
      <c r="CK231"/>
      <c r="CL231"/>
      <c r="CM231"/>
      <c r="CN231"/>
      <c r="CO231"/>
      <c r="CP231"/>
      <c r="CQ231"/>
      <c r="CR231"/>
      <c r="CS231"/>
      <c r="CT231"/>
      <c r="CU231"/>
      <c r="CV231"/>
      <c r="CW231"/>
      <c r="CX231"/>
      <c r="CY231"/>
      <c r="CZ231"/>
      <c r="DA231"/>
      <c r="DB231"/>
      <c r="DC231"/>
      <c r="DD231"/>
      <c r="DE231"/>
      <c r="DF231"/>
      <c r="DG231"/>
      <c r="DH231"/>
      <c r="DI231"/>
      <c r="DJ231"/>
      <c r="DK231"/>
      <c r="DL231"/>
      <c r="DM231"/>
      <c r="DN231"/>
      <c r="DO231"/>
      <c r="DP231"/>
      <c r="DQ231"/>
      <c r="DR231"/>
      <c r="DS231"/>
      <c r="DT231"/>
      <c r="DU231"/>
      <c r="DV231"/>
      <c r="DW231"/>
      <c r="DX231"/>
      <c r="DY231"/>
      <c r="DZ231"/>
      <c r="EA231"/>
      <c r="EB231"/>
      <c r="EC231"/>
      <c r="ED231"/>
      <c r="EE231"/>
      <c r="EF231"/>
      <c r="EG231"/>
      <c r="EH231"/>
      <c r="EI231"/>
      <c r="EJ231"/>
      <c r="EK231"/>
      <c r="EL231"/>
      <c r="EM231"/>
      <c r="EN231"/>
      <c r="EO231"/>
      <c r="EP231"/>
      <c r="EQ231"/>
      <c r="ER231"/>
      <c r="ES231"/>
      <c r="ET231"/>
      <c r="EU231"/>
      <c r="EV231"/>
      <c r="EW231"/>
      <c r="EX231"/>
      <c r="EY231"/>
      <c r="EZ231"/>
      <c r="FA231"/>
      <c r="FB231"/>
      <c r="FC231"/>
      <c r="FD231"/>
      <c r="FE231"/>
      <c r="FF231"/>
      <c r="FG231"/>
      <c r="FH231"/>
      <c r="FI231"/>
      <c r="FJ231"/>
      <c r="FK231"/>
      <c r="FL231"/>
      <c r="FM231"/>
      <c r="FN231"/>
      <c r="FO231"/>
      <c r="FP231"/>
      <c r="FQ231"/>
      <c r="FR231"/>
      <c r="FS231"/>
      <c r="FT231"/>
      <c r="FU231"/>
      <c r="FV231"/>
      <c r="FW231"/>
      <c r="FX231"/>
      <c r="FY231"/>
      <c r="FZ231"/>
      <c r="GA231"/>
      <c r="GB231"/>
      <c r="GC231"/>
      <c r="GD231"/>
      <c r="GE231"/>
      <c r="GF231"/>
      <c r="GG231"/>
      <c r="GH231"/>
      <c r="GI231"/>
      <c r="GJ231"/>
      <c r="GK231"/>
      <c r="GL231"/>
      <c r="GM231"/>
      <c r="GN231"/>
      <c r="GO231"/>
      <c r="GP231"/>
      <c r="GQ231"/>
      <c r="GR231"/>
      <c r="GS231"/>
      <c r="GT231"/>
      <c r="GU231"/>
      <c r="GV231"/>
      <c r="GW231"/>
      <c r="GX231"/>
      <c r="GY231"/>
      <c r="GZ231"/>
      <c r="HA231"/>
      <c r="HB231"/>
      <c r="HC231"/>
      <c r="HD231"/>
      <c r="HE231"/>
      <c r="HF231"/>
      <c r="HG231"/>
      <c r="HH231"/>
      <c r="HI231"/>
      <c r="HJ231"/>
      <c r="HK231"/>
      <c r="HL231"/>
      <c r="HM231"/>
      <c r="HN231"/>
      <c r="HO231"/>
      <c r="HP231"/>
      <c r="HQ231"/>
      <c r="HR231"/>
      <c r="HS231"/>
      <c r="HT231"/>
      <c r="HU231"/>
      <c r="HV231"/>
      <c r="HW231"/>
      <c r="HX231"/>
      <c r="HY231"/>
      <c r="HZ231"/>
      <c r="IA231"/>
      <c r="IB231"/>
      <c r="IC231"/>
      <c r="ID231"/>
      <c r="IE231"/>
      <c r="IF231"/>
      <c r="IG231"/>
      <c r="IH231"/>
      <c r="II231"/>
      <c r="IJ231"/>
      <c r="IK231"/>
      <c r="IL231"/>
      <c r="IM231"/>
      <c r="IN231"/>
      <c r="IO231"/>
      <c r="IP231"/>
      <c r="IQ231"/>
      <c r="IR231"/>
      <c r="IS231"/>
      <c r="IT231"/>
      <c r="IU231"/>
      <c r="IV231"/>
      <c r="IW231"/>
      <c r="IX231"/>
      <c r="IY231"/>
      <c r="IZ231"/>
      <c r="JA231"/>
      <c r="JB231"/>
      <c r="JC231"/>
      <c r="JD231"/>
      <c r="JE231"/>
      <c r="JF231"/>
      <c r="JG231"/>
      <c r="JH231"/>
      <c r="JI231"/>
      <c r="JJ231"/>
      <c r="JK231"/>
      <c r="JL231"/>
      <c r="JM231"/>
      <c r="JN231"/>
      <c r="JO231"/>
      <c r="JP231"/>
      <c r="JQ231"/>
      <c r="JR231"/>
      <c r="JS231"/>
      <c r="JT231"/>
      <c r="JU231"/>
      <c r="JV231"/>
      <c r="JW231"/>
      <c r="JX231"/>
      <c r="JY231"/>
      <c r="JZ231"/>
      <c r="KA231"/>
      <c r="KB231"/>
      <c r="KC231"/>
      <c r="KD231"/>
      <c r="KE231"/>
      <c r="KF231"/>
      <c r="KG231"/>
      <c r="KH231"/>
      <c r="KI231"/>
      <c r="KJ231"/>
      <c r="KK231"/>
      <c r="KL231"/>
      <c r="KM231"/>
      <c r="KN231"/>
      <c r="KO231"/>
      <c r="KP231"/>
      <c r="KQ231"/>
      <c r="KR231"/>
      <c r="KS231"/>
      <c r="KT231"/>
      <c r="KU231"/>
      <c r="KV231"/>
      <c r="KW231"/>
      <c r="KX231"/>
      <c r="KY231"/>
      <c r="KZ231"/>
      <c r="LA231"/>
      <c r="LB231"/>
      <c r="LC231"/>
      <c r="LD231"/>
      <c r="LE231"/>
      <c r="LF231"/>
      <c r="LG231"/>
      <c r="LH231"/>
      <c r="LI231"/>
      <c r="LJ231"/>
      <c r="LK231"/>
      <c r="LL231"/>
      <c r="LM231"/>
      <c r="LN231"/>
      <c r="LO231"/>
      <c r="LP231"/>
      <c r="LQ231"/>
      <c r="LR231"/>
      <c r="LS231"/>
      <c r="LT231"/>
      <c r="LU231"/>
      <c r="LV231"/>
      <c r="LW231"/>
      <c r="LX231"/>
      <c r="LY231"/>
      <c r="LZ231"/>
      <c r="MA231"/>
      <c r="MB231"/>
      <c r="MC231"/>
      <c r="MD231"/>
      <c r="ME231"/>
      <c r="MF231"/>
      <c r="MG231"/>
      <c r="MH231"/>
      <c r="MI231"/>
      <c r="MJ231"/>
      <c r="MK231"/>
      <c r="ML231"/>
      <c r="MM231"/>
      <c r="MN231"/>
      <c r="MO231"/>
      <c r="MP231"/>
      <c r="MQ231"/>
      <c r="MR231"/>
      <c r="MS231"/>
      <c r="MT231"/>
      <c r="MU231"/>
      <c r="MV231"/>
      <c r="MW231"/>
      <c r="MX231"/>
      <c r="MY231"/>
      <c r="MZ231"/>
      <c r="NA231"/>
      <c r="NB231"/>
      <c r="NC231"/>
      <c r="ND231"/>
      <c r="NE231"/>
      <c r="NF231"/>
      <c r="NG231"/>
      <c r="NH231"/>
      <c r="NI231"/>
      <c r="NJ231"/>
      <c r="NK231"/>
      <c r="NL231"/>
      <c r="NM231"/>
      <c r="NN231"/>
      <c r="NO231"/>
      <c r="NP231"/>
      <c r="NQ231"/>
      <c r="NR231"/>
      <c r="NS231"/>
      <c r="NT231"/>
      <c r="NU231"/>
      <c r="NV231"/>
      <c r="NW231"/>
      <c r="NX231"/>
      <c r="NY231"/>
      <c r="NZ231"/>
      <c r="OA231"/>
      <c r="OB231"/>
      <c r="OC231"/>
      <c r="OD231"/>
      <c r="OE231"/>
      <c r="OF231"/>
      <c r="OG231"/>
      <c r="OH231"/>
      <c r="OI231"/>
      <c r="OJ231"/>
      <c r="OK231"/>
      <c r="OL231"/>
      <c r="OM231"/>
      <c r="ON231"/>
      <c r="OO231"/>
      <c r="OP231"/>
      <c r="OQ231"/>
      <c r="OR231"/>
      <c r="OS231"/>
      <c r="OT231"/>
      <c r="OU231"/>
      <c r="OV231"/>
      <c r="OW231"/>
      <c r="OX231"/>
      <c r="OY231"/>
      <c r="OZ231"/>
      <c r="PA231"/>
      <c r="PB231"/>
      <c r="PC231"/>
      <c r="PD231"/>
      <c r="PE231"/>
      <c r="PF231"/>
      <c r="PG231"/>
      <c r="PH231"/>
      <c r="PI231"/>
      <c r="PJ231"/>
      <c r="PK231"/>
      <c r="PL231"/>
      <c r="PM231"/>
      <c r="PN231"/>
      <c r="PO231"/>
      <c r="PP231"/>
      <c r="PQ231"/>
      <c r="PR231"/>
      <c r="PS231"/>
      <c r="PT231"/>
      <c r="PU231"/>
      <c r="PV231"/>
      <c r="PW231"/>
      <c r="PX231"/>
      <c r="PY231"/>
      <c r="PZ231"/>
      <c r="QA231"/>
      <c r="QB231"/>
      <c r="QC231"/>
      <c r="QD231"/>
      <c r="QE231"/>
      <c r="QF231"/>
      <c r="QG231"/>
      <c r="QH231"/>
      <c r="QI231"/>
      <c r="QJ231"/>
      <c r="QK231"/>
      <c r="QL231"/>
      <c r="QM231"/>
      <c r="QN231"/>
      <c r="QO231"/>
      <c r="QP231"/>
      <c r="QQ231"/>
      <c r="QR231"/>
      <c r="QS231"/>
      <c r="QT231"/>
      <c r="QU231"/>
      <c r="QV231"/>
      <c r="QW231"/>
      <c r="QX231"/>
      <c r="QY231"/>
      <c r="QZ231"/>
      <c r="RA231"/>
      <c r="RB231"/>
      <c r="RC231"/>
      <c r="RD231"/>
      <c r="RE231"/>
      <c r="RF231"/>
      <c r="RG231"/>
      <c r="RH231"/>
      <c r="RI231"/>
      <c r="RJ231"/>
      <c r="RK231"/>
      <c r="RL231"/>
      <c r="RM231"/>
      <c r="RN231"/>
      <c r="RO231"/>
      <c r="RP231"/>
      <c r="RQ231"/>
      <c r="RR231"/>
      <c r="RS231"/>
      <c r="RT231"/>
      <c r="RU231"/>
      <c r="RV231"/>
      <c r="RW231"/>
      <c r="RX231"/>
      <c r="RY231"/>
      <c r="RZ231"/>
      <c r="SA231"/>
      <c r="SB231"/>
      <c r="SC231"/>
      <c r="SD231"/>
      <c r="SE231"/>
      <c r="SF231"/>
      <c r="SG231"/>
      <c r="SH231"/>
      <c r="SI231"/>
      <c r="SJ231"/>
      <c r="SK231"/>
      <c r="SL231"/>
      <c r="SM231"/>
      <c r="SN231"/>
      <c r="SO231"/>
      <c r="SP231"/>
    </row>
    <row r="232" spans="1:510" ht="16.5" customHeight="1" x14ac:dyDescent="0.2">
      <c r="A232" s="20">
        <v>1422</v>
      </c>
      <c r="B232" s="20" t="s">
        <v>74</v>
      </c>
      <c r="C232" s="20" t="s">
        <v>172</v>
      </c>
      <c r="D232" s="20" t="s">
        <v>30</v>
      </c>
      <c r="E232" s="20" t="s">
        <v>1347</v>
      </c>
      <c r="F232" s="22" t="s">
        <v>383</v>
      </c>
      <c r="G232" s="33" t="s">
        <v>96</v>
      </c>
      <c r="H232" s="20" t="s">
        <v>154</v>
      </c>
      <c r="I232" s="20" t="s">
        <v>27</v>
      </c>
      <c r="J232" s="22" t="s">
        <v>398</v>
      </c>
      <c r="K232" s="20">
        <v>22</v>
      </c>
      <c r="L232" s="20" t="s">
        <v>376</v>
      </c>
      <c r="M232" s="20" t="s">
        <v>385</v>
      </c>
      <c r="N232" s="20" t="s">
        <v>95</v>
      </c>
      <c r="O232" s="20" t="s">
        <v>94</v>
      </c>
      <c r="P232" s="23">
        <v>0.01</v>
      </c>
      <c r="Q232" s="24">
        <v>9</v>
      </c>
      <c r="R232" s="25">
        <v>45748</v>
      </c>
      <c r="S232" s="20" t="s">
        <v>83</v>
      </c>
      <c r="T232" s="23">
        <v>130000000</v>
      </c>
      <c r="U232" s="27" t="s">
        <v>39</v>
      </c>
      <c r="V232" s="28" t="s">
        <v>40</v>
      </c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  <c r="AT232"/>
      <c r="AU232"/>
      <c r="AV232"/>
      <c r="AW232"/>
      <c r="AX232"/>
      <c r="AY232"/>
      <c r="AZ232"/>
      <c r="BA232"/>
      <c r="BB232"/>
      <c r="BC232"/>
      <c r="BD232"/>
      <c r="BE232"/>
      <c r="BF232"/>
      <c r="BG232"/>
      <c r="BH232"/>
      <c r="BI232"/>
      <c r="BJ232"/>
      <c r="BK232"/>
      <c r="BL232"/>
      <c r="BM232"/>
      <c r="BN232"/>
      <c r="BO232"/>
      <c r="BP232"/>
      <c r="BQ232"/>
      <c r="BR232"/>
      <c r="BS232"/>
      <c r="BT232"/>
      <c r="BU232"/>
      <c r="BV232"/>
      <c r="BW232"/>
      <c r="BX232"/>
      <c r="BY232"/>
      <c r="BZ232"/>
      <c r="CA232"/>
      <c r="CB232"/>
      <c r="CC232"/>
      <c r="CD232"/>
      <c r="CE232"/>
      <c r="CF232"/>
      <c r="CG232"/>
      <c r="CH232"/>
      <c r="CI232"/>
      <c r="CJ232"/>
      <c r="CK232"/>
      <c r="CL232"/>
      <c r="CM232"/>
      <c r="CN232"/>
      <c r="CO232"/>
      <c r="CP232"/>
      <c r="CQ232"/>
      <c r="CR232"/>
      <c r="CS232"/>
      <c r="CT232"/>
      <c r="CU232"/>
      <c r="CV232"/>
      <c r="CW232"/>
      <c r="CX232"/>
      <c r="CY232"/>
      <c r="CZ232"/>
      <c r="DA232"/>
      <c r="DB232"/>
      <c r="DC232"/>
      <c r="DD232"/>
      <c r="DE232"/>
      <c r="DF232"/>
      <c r="DG232"/>
      <c r="DH232"/>
      <c r="DI232"/>
      <c r="DJ232"/>
      <c r="DK232"/>
      <c r="DL232"/>
      <c r="DM232"/>
      <c r="DN232"/>
      <c r="DO232"/>
      <c r="DP232"/>
      <c r="DQ232"/>
      <c r="DR232"/>
      <c r="DS232"/>
      <c r="DT232"/>
      <c r="DU232"/>
      <c r="DV232"/>
      <c r="DW232"/>
      <c r="DX232"/>
      <c r="DY232"/>
      <c r="DZ232"/>
      <c r="EA232"/>
      <c r="EB232"/>
      <c r="EC232"/>
      <c r="ED232"/>
      <c r="EE232"/>
      <c r="EF232"/>
      <c r="EG232"/>
      <c r="EH232"/>
      <c r="EI232"/>
      <c r="EJ232"/>
      <c r="EK232"/>
      <c r="EL232"/>
      <c r="EM232"/>
      <c r="EN232"/>
      <c r="EO232"/>
      <c r="EP232"/>
      <c r="EQ232"/>
      <c r="ER232"/>
      <c r="ES232"/>
      <c r="ET232"/>
      <c r="EU232"/>
      <c r="EV232"/>
      <c r="EW232"/>
      <c r="EX232"/>
      <c r="EY232"/>
      <c r="EZ232"/>
      <c r="FA232"/>
      <c r="FB232"/>
      <c r="FC232"/>
      <c r="FD232"/>
      <c r="FE232"/>
      <c r="FF232"/>
      <c r="FG232"/>
      <c r="FH232"/>
      <c r="FI232"/>
      <c r="FJ232"/>
      <c r="FK232"/>
      <c r="FL232"/>
      <c r="FM232"/>
      <c r="FN232"/>
      <c r="FO232"/>
      <c r="FP232"/>
      <c r="FQ232"/>
      <c r="FR232"/>
      <c r="FS232"/>
      <c r="FT232"/>
      <c r="FU232"/>
      <c r="FV232"/>
      <c r="FW232"/>
      <c r="FX232"/>
      <c r="FY232"/>
      <c r="FZ232"/>
      <c r="GA232"/>
      <c r="GB232"/>
      <c r="GC232"/>
      <c r="GD232"/>
      <c r="GE232"/>
      <c r="GF232"/>
      <c r="GG232"/>
      <c r="GH232"/>
      <c r="GI232"/>
      <c r="GJ232"/>
      <c r="GK232"/>
      <c r="GL232"/>
      <c r="GM232"/>
      <c r="GN232"/>
      <c r="GO232"/>
      <c r="GP232"/>
      <c r="GQ232"/>
      <c r="GR232"/>
      <c r="GS232"/>
      <c r="GT232"/>
      <c r="GU232"/>
      <c r="GV232"/>
      <c r="GW232"/>
      <c r="GX232"/>
      <c r="GY232"/>
      <c r="GZ232"/>
      <c r="HA232"/>
      <c r="HB232"/>
      <c r="HC232"/>
      <c r="HD232"/>
      <c r="HE232"/>
      <c r="HF232"/>
      <c r="HG232"/>
      <c r="HH232"/>
      <c r="HI232"/>
      <c r="HJ232"/>
      <c r="HK232"/>
      <c r="HL232"/>
      <c r="HM232"/>
      <c r="HN232"/>
      <c r="HO232"/>
      <c r="HP232"/>
      <c r="HQ232"/>
      <c r="HR232"/>
      <c r="HS232"/>
      <c r="HT232"/>
      <c r="HU232"/>
      <c r="HV232"/>
      <c r="HW232"/>
      <c r="HX232"/>
      <c r="HY232"/>
      <c r="HZ232"/>
      <c r="IA232"/>
      <c r="IB232"/>
      <c r="IC232"/>
      <c r="ID232"/>
      <c r="IE232"/>
      <c r="IF232"/>
      <c r="IG232"/>
      <c r="IH232"/>
      <c r="II232"/>
      <c r="IJ232"/>
      <c r="IK232"/>
      <c r="IL232"/>
      <c r="IM232"/>
      <c r="IN232"/>
      <c r="IO232"/>
      <c r="IP232"/>
      <c r="IQ232"/>
      <c r="IR232"/>
      <c r="IS232"/>
      <c r="IT232"/>
      <c r="IU232"/>
      <c r="IV232"/>
      <c r="IW232"/>
      <c r="IX232"/>
      <c r="IY232"/>
      <c r="IZ232"/>
      <c r="JA232"/>
      <c r="JB232"/>
      <c r="JC232"/>
      <c r="JD232"/>
      <c r="JE232"/>
      <c r="JF232"/>
      <c r="JG232"/>
      <c r="JH232"/>
      <c r="JI232"/>
      <c r="JJ232"/>
      <c r="JK232"/>
      <c r="JL232"/>
      <c r="JM232"/>
      <c r="JN232"/>
      <c r="JO232"/>
      <c r="JP232"/>
      <c r="JQ232"/>
      <c r="JR232"/>
      <c r="JS232"/>
      <c r="JT232"/>
      <c r="JU232"/>
      <c r="JV232"/>
      <c r="JW232"/>
      <c r="JX232"/>
      <c r="JY232"/>
      <c r="JZ232"/>
      <c r="KA232"/>
      <c r="KB232"/>
      <c r="KC232"/>
      <c r="KD232"/>
      <c r="KE232"/>
      <c r="KF232"/>
      <c r="KG232"/>
      <c r="KH232"/>
      <c r="KI232"/>
      <c r="KJ232"/>
      <c r="KK232"/>
      <c r="KL232"/>
      <c r="KM232"/>
      <c r="KN232"/>
      <c r="KO232"/>
      <c r="KP232"/>
      <c r="KQ232"/>
      <c r="KR232"/>
      <c r="KS232"/>
      <c r="KT232"/>
      <c r="KU232"/>
      <c r="KV232"/>
      <c r="KW232"/>
      <c r="KX232"/>
      <c r="KY232"/>
      <c r="KZ232"/>
      <c r="LA232"/>
      <c r="LB232"/>
      <c r="LC232"/>
      <c r="LD232"/>
      <c r="LE232"/>
      <c r="LF232"/>
      <c r="LG232"/>
      <c r="LH232"/>
      <c r="LI232"/>
      <c r="LJ232"/>
      <c r="LK232"/>
      <c r="LL232"/>
      <c r="LM232"/>
      <c r="LN232"/>
      <c r="LO232"/>
      <c r="LP232"/>
      <c r="LQ232"/>
      <c r="LR232"/>
      <c r="LS232"/>
      <c r="LT232"/>
      <c r="LU232"/>
      <c r="LV232"/>
      <c r="LW232"/>
      <c r="LX232"/>
      <c r="LY232"/>
      <c r="LZ232"/>
      <c r="MA232"/>
      <c r="MB232"/>
      <c r="MC232"/>
      <c r="MD232"/>
      <c r="ME232"/>
      <c r="MF232"/>
      <c r="MG232"/>
      <c r="MH232"/>
      <c r="MI232"/>
      <c r="MJ232"/>
      <c r="MK232"/>
      <c r="ML232"/>
      <c r="MM232"/>
      <c r="MN232"/>
      <c r="MO232"/>
      <c r="MP232"/>
      <c r="MQ232"/>
      <c r="MR232"/>
      <c r="MS232"/>
      <c r="MT232"/>
      <c r="MU232"/>
      <c r="MV232"/>
      <c r="MW232"/>
      <c r="MX232"/>
      <c r="MY232"/>
      <c r="MZ232"/>
      <c r="NA232"/>
      <c r="NB232"/>
      <c r="NC232"/>
      <c r="ND232"/>
      <c r="NE232"/>
      <c r="NF232"/>
      <c r="NG232"/>
      <c r="NH232"/>
      <c r="NI232"/>
      <c r="NJ232"/>
      <c r="NK232"/>
      <c r="NL232"/>
      <c r="NM232"/>
      <c r="NN232"/>
      <c r="NO232"/>
      <c r="NP232"/>
      <c r="NQ232"/>
      <c r="NR232"/>
      <c r="NS232"/>
      <c r="NT232"/>
      <c r="NU232"/>
      <c r="NV232"/>
      <c r="NW232"/>
      <c r="NX232"/>
      <c r="NY232"/>
      <c r="NZ232"/>
      <c r="OA232"/>
      <c r="OB232"/>
      <c r="OC232"/>
      <c r="OD232"/>
      <c r="OE232"/>
      <c r="OF232"/>
      <c r="OG232"/>
      <c r="OH232"/>
      <c r="OI232"/>
      <c r="OJ232"/>
      <c r="OK232"/>
      <c r="OL232"/>
      <c r="OM232"/>
      <c r="ON232"/>
      <c r="OO232"/>
      <c r="OP232"/>
      <c r="OQ232"/>
      <c r="OR232"/>
      <c r="OS232"/>
      <c r="OT232"/>
      <c r="OU232"/>
      <c r="OV232"/>
      <c r="OW232"/>
      <c r="OX232"/>
      <c r="OY232"/>
      <c r="OZ232"/>
      <c r="PA232"/>
      <c r="PB232"/>
      <c r="PC232"/>
      <c r="PD232"/>
      <c r="PE232"/>
      <c r="PF232"/>
      <c r="PG232"/>
      <c r="PH232"/>
      <c r="PI232"/>
      <c r="PJ232"/>
      <c r="PK232"/>
      <c r="PL232"/>
      <c r="PM232"/>
      <c r="PN232"/>
      <c r="PO232"/>
      <c r="PP232"/>
      <c r="PQ232"/>
      <c r="PR232"/>
      <c r="PS232"/>
      <c r="PT232"/>
      <c r="PU232"/>
      <c r="PV232"/>
      <c r="PW232"/>
      <c r="PX232"/>
      <c r="PY232"/>
      <c r="PZ232"/>
      <c r="QA232"/>
      <c r="QB232"/>
      <c r="QC232"/>
      <c r="QD232"/>
      <c r="QE232"/>
      <c r="QF232"/>
      <c r="QG232"/>
      <c r="QH232"/>
      <c r="QI232"/>
      <c r="QJ232"/>
      <c r="QK232"/>
      <c r="QL232"/>
      <c r="QM232"/>
      <c r="QN232"/>
      <c r="QO232"/>
      <c r="QP232"/>
      <c r="QQ232"/>
      <c r="QR232"/>
      <c r="QS232"/>
      <c r="QT232"/>
      <c r="QU232"/>
      <c r="QV232"/>
      <c r="QW232"/>
      <c r="QX232"/>
      <c r="QY232"/>
      <c r="QZ232"/>
      <c r="RA232"/>
      <c r="RB232"/>
      <c r="RC232"/>
      <c r="RD232"/>
      <c r="RE232"/>
      <c r="RF232"/>
      <c r="RG232"/>
      <c r="RH232"/>
      <c r="RI232"/>
      <c r="RJ232"/>
      <c r="RK232"/>
      <c r="RL232"/>
      <c r="RM232"/>
      <c r="RN232"/>
      <c r="RO232"/>
      <c r="RP232"/>
      <c r="RQ232"/>
      <c r="RR232"/>
      <c r="RS232"/>
      <c r="RT232"/>
      <c r="RU232"/>
      <c r="RV232"/>
      <c r="RW232"/>
      <c r="RX232"/>
      <c r="RY232"/>
      <c r="RZ232"/>
      <c r="SA232"/>
      <c r="SB232"/>
      <c r="SC232"/>
      <c r="SD232"/>
      <c r="SE232"/>
      <c r="SF232"/>
      <c r="SG232"/>
      <c r="SH232"/>
      <c r="SI232"/>
      <c r="SJ232"/>
      <c r="SK232"/>
      <c r="SL232"/>
      <c r="SM232"/>
      <c r="SN232"/>
      <c r="SO232"/>
      <c r="SP232"/>
    </row>
    <row r="233" spans="1:510" ht="16.5" customHeight="1" x14ac:dyDescent="0.2">
      <c r="A233" s="20">
        <v>1423</v>
      </c>
      <c r="B233" s="20" t="s">
        <v>74</v>
      </c>
      <c r="C233" s="20" t="s">
        <v>172</v>
      </c>
      <c r="D233" s="20" t="s">
        <v>30</v>
      </c>
      <c r="E233" s="20" t="s">
        <v>1339</v>
      </c>
      <c r="F233" s="22" t="s">
        <v>399</v>
      </c>
      <c r="G233" s="33" t="s">
        <v>193</v>
      </c>
      <c r="H233" s="20" t="s">
        <v>26</v>
      </c>
      <c r="I233" s="20" t="s">
        <v>27</v>
      </c>
      <c r="J233" s="22" t="s">
        <v>400</v>
      </c>
      <c r="K233" s="20">
        <v>1</v>
      </c>
      <c r="L233" s="20" t="s">
        <v>95</v>
      </c>
      <c r="M233" s="20" t="s">
        <v>401</v>
      </c>
      <c r="N233" s="20" t="s">
        <v>95</v>
      </c>
      <c r="O233" s="20" t="s">
        <v>94</v>
      </c>
      <c r="P233" s="23">
        <v>0.26</v>
      </c>
      <c r="Q233" s="24">
        <v>1</v>
      </c>
      <c r="R233" s="25">
        <v>45748</v>
      </c>
      <c r="S233" s="20" t="s">
        <v>83</v>
      </c>
      <c r="T233" s="23">
        <v>260000000</v>
      </c>
      <c r="U233" s="27" t="s">
        <v>39</v>
      </c>
      <c r="V233" s="28" t="s">
        <v>40</v>
      </c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/>
      <c r="BC233"/>
      <c r="BD233"/>
      <c r="BE233"/>
      <c r="BF233"/>
      <c r="BG233"/>
      <c r="BH233"/>
      <c r="BI233"/>
      <c r="BJ233"/>
      <c r="BK233"/>
      <c r="BL233"/>
      <c r="BM233"/>
      <c r="BN233"/>
      <c r="BO233"/>
      <c r="BP233"/>
      <c r="BQ233"/>
      <c r="BR233"/>
      <c r="BS233"/>
      <c r="BT233"/>
      <c r="BU233"/>
      <c r="BV233"/>
      <c r="BW233"/>
      <c r="BX233"/>
      <c r="BY233"/>
      <c r="BZ233"/>
      <c r="CA233"/>
      <c r="CB233"/>
      <c r="CC233"/>
      <c r="CD233"/>
      <c r="CE233"/>
      <c r="CF233"/>
      <c r="CG233"/>
      <c r="CH233"/>
      <c r="CI233"/>
      <c r="CJ233"/>
      <c r="CK233"/>
      <c r="CL233"/>
      <c r="CM233"/>
      <c r="CN233"/>
      <c r="CO233"/>
      <c r="CP233"/>
      <c r="CQ233"/>
      <c r="CR233"/>
      <c r="CS233"/>
      <c r="CT233"/>
      <c r="CU233"/>
      <c r="CV233"/>
      <c r="CW233"/>
      <c r="CX233"/>
      <c r="CY233"/>
      <c r="CZ233"/>
      <c r="DA233"/>
      <c r="DB233"/>
      <c r="DC233"/>
      <c r="DD233"/>
      <c r="DE233"/>
      <c r="DF233"/>
      <c r="DG233"/>
      <c r="DH233"/>
      <c r="DI233"/>
      <c r="DJ233"/>
      <c r="DK233"/>
      <c r="DL233"/>
      <c r="DM233"/>
      <c r="DN233"/>
      <c r="DO233"/>
      <c r="DP233"/>
      <c r="DQ233"/>
      <c r="DR233"/>
      <c r="DS233"/>
      <c r="DT233"/>
      <c r="DU233"/>
      <c r="DV233"/>
      <c r="DW233"/>
      <c r="DX233"/>
      <c r="DY233"/>
      <c r="DZ233"/>
      <c r="EA233"/>
      <c r="EB233"/>
      <c r="EC233"/>
      <c r="ED233"/>
      <c r="EE233"/>
      <c r="EF233"/>
      <c r="EG233"/>
      <c r="EH233"/>
      <c r="EI233"/>
      <c r="EJ233"/>
      <c r="EK233"/>
      <c r="EL233"/>
      <c r="EM233"/>
      <c r="EN233"/>
      <c r="EO233"/>
      <c r="EP233"/>
      <c r="EQ233"/>
      <c r="ER233"/>
      <c r="ES233"/>
      <c r="ET233"/>
      <c r="EU233"/>
      <c r="EV233"/>
      <c r="EW233"/>
      <c r="EX233"/>
      <c r="EY233"/>
      <c r="EZ233"/>
      <c r="FA233"/>
      <c r="FB233"/>
      <c r="FC233"/>
      <c r="FD233"/>
      <c r="FE233"/>
      <c r="FF233"/>
      <c r="FG233"/>
      <c r="FH233"/>
      <c r="FI233"/>
      <c r="FJ233"/>
      <c r="FK233"/>
      <c r="FL233"/>
      <c r="FM233"/>
      <c r="FN233"/>
      <c r="FO233"/>
      <c r="FP233"/>
      <c r="FQ233"/>
      <c r="FR233"/>
      <c r="FS233"/>
      <c r="FT233"/>
      <c r="FU233"/>
      <c r="FV233"/>
      <c r="FW233"/>
      <c r="FX233"/>
      <c r="FY233"/>
      <c r="FZ233"/>
      <c r="GA233"/>
      <c r="GB233"/>
      <c r="GC233"/>
      <c r="GD233"/>
      <c r="GE233"/>
      <c r="GF233"/>
      <c r="GG233"/>
      <c r="GH233"/>
      <c r="GI233"/>
      <c r="GJ233"/>
      <c r="GK233"/>
      <c r="GL233"/>
      <c r="GM233"/>
      <c r="GN233"/>
      <c r="GO233"/>
      <c r="GP233"/>
      <c r="GQ233"/>
      <c r="GR233"/>
      <c r="GS233"/>
      <c r="GT233"/>
      <c r="GU233"/>
      <c r="GV233"/>
      <c r="GW233"/>
      <c r="GX233"/>
      <c r="GY233"/>
      <c r="GZ233"/>
      <c r="HA233"/>
      <c r="HB233"/>
      <c r="HC233"/>
      <c r="HD233"/>
      <c r="HE233"/>
      <c r="HF233"/>
      <c r="HG233"/>
      <c r="HH233"/>
      <c r="HI233"/>
      <c r="HJ233"/>
      <c r="HK233"/>
      <c r="HL233"/>
      <c r="HM233"/>
      <c r="HN233"/>
      <c r="HO233"/>
      <c r="HP233"/>
      <c r="HQ233"/>
      <c r="HR233"/>
      <c r="HS233"/>
      <c r="HT233"/>
      <c r="HU233"/>
      <c r="HV233"/>
      <c r="HW233"/>
      <c r="HX233"/>
      <c r="HY233"/>
      <c r="HZ233"/>
      <c r="IA233"/>
      <c r="IB233"/>
      <c r="IC233"/>
      <c r="ID233"/>
      <c r="IE233"/>
      <c r="IF233"/>
      <c r="IG233"/>
      <c r="IH233"/>
      <c r="II233"/>
      <c r="IJ233"/>
      <c r="IK233"/>
      <c r="IL233"/>
      <c r="IM233"/>
      <c r="IN233"/>
      <c r="IO233"/>
      <c r="IP233"/>
      <c r="IQ233"/>
      <c r="IR233"/>
      <c r="IS233"/>
      <c r="IT233"/>
      <c r="IU233"/>
      <c r="IV233"/>
      <c r="IW233"/>
      <c r="IX233"/>
      <c r="IY233"/>
      <c r="IZ233"/>
      <c r="JA233"/>
      <c r="JB233"/>
      <c r="JC233"/>
      <c r="JD233"/>
      <c r="JE233"/>
      <c r="JF233"/>
      <c r="JG233"/>
      <c r="JH233"/>
      <c r="JI233"/>
      <c r="JJ233"/>
      <c r="JK233"/>
      <c r="JL233"/>
      <c r="JM233"/>
      <c r="JN233"/>
      <c r="JO233"/>
      <c r="JP233"/>
      <c r="JQ233"/>
      <c r="JR233"/>
      <c r="JS233"/>
      <c r="JT233"/>
      <c r="JU233"/>
      <c r="JV233"/>
      <c r="JW233"/>
      <c r="JX233"/>
      <c r="JY233"/>
      <c r="JZ233"/>
      <c r="KA233"/>
      <c r="KB233"/>
      <c r="KC233"/>
      <c r="KD233"/>
      <c r="KE233"/>
      <c r="KF233"/>
      <c r="KG233"/>
      <c r="KH233"/>
      <c r="KI233"/>
      <c r="KJ233"/>
      <c r="KK233"/>
      <c r="KL233"/>
      <c r="KM233"/>
      <c r="KN233"/>
      <c r="KO233"/>
      <c r="KP233"/>
      <c r="KQ233"/>
      <c r="KR233"/>
      <c r="KS233"/>
      <c r="KT233"/>
      <c r="KU233"/>
      <c r="KV233"/>
      <c r="KW233"/>
      <c r="KX233"/>
      <c r="KY233"/>
      <c r="KZ233"/>
      <c r="LA233"/>
      <c r="LB233"/>
      <c r="LC233"/>
      <c r="LD233"/>
      <c r="LE233"/>
      <c r="LF233"/>
      <c r="LG233"/>
      <c r="LH233"/>
      <c r="LI233"/>
      <c r="LJ233"/>
      <c r="LK233"/>
      <c r="LL233"/>
      <c r="LM233"/>
      <c r="LN233"/>
      <c r="LO233"/>
      <c r="LP233"/>
      <c r="LQ233"/>
      <c r="LR233"/>
      <c r="LS233"/>
      <c r="LT233"/>
      <c r="LU233"/>
      <c r="LV233"/>
      <c r="LW233"/>
      <c r="LX233"/>
      <c r="LY233"/>
      <c r="LZ233"/>
      <c r="MA233"/>
      <c r="MB233"/>
      <c r="MC233"/>
      <c r="MD233"/>
      <c r="ME233"/>
      <c r="MF233"/>
      <c r="MG233"/>
      <c r="MH233"/>
      <c r="MI233"/>
      <c r="MJ233"/>
      <c r="MK233"/>
      <c r="ML233"/>
      <c r="MM233"/>
      <c r="MN233"/>
      <c r="MO233"/>
      <c r="MP233"/>
      <c r="MQ233"/>
      <c r="MR233"/>
      <c r="MS233"/>
      <c r="MT233"/>
      <c r="MU233"/>
      <c r="MV233"/>
      <c r="MW233"/>
      <c r="MX233"/>
      <c r="MY233"/>
      <c r="MZ233"/>
      <c r="NA233"/>
      <c r="NB233"/>
      <c r="NC233"/>
      <c r="ND233"/>
      <c r="NE233"/>
      <c r="NF233"/>
      <c r="NG233"/>
      <c r="NH233"/>
      <c r="NI233"/>
      <c r="NJ233"/>
      <c r="NK233"/>
      <c r="NL233"/>
      <c r="NM233"/>
      <c r="NN233"/>
      <c r="NO233"/>
      <c r="NP233"/>
      <c r="NQ233"/>
      <c r="NR233"/>
      <c r="NS233"/>
      <c r="NT233"/>
      <c r="NU233"/>
      <c r="NV233"/>
      <c r="NW233"/>
      <c r="NX233"/>
      <c r="NY233"/>
      <c r="NZ233"/>
      <c r="OA233"/>
      <c r="OB233"/>
      <c r="OC233"/>
      <c r="OD233"/>
      <c r="OE233"/>
      <c r="OF233"/>
      <c r="OG233"/>
      <c r="OH233"/>
      <c r="OI233"/>
      <c r="OJ233"/>
      <c r="OK233"/>
      <c r="OL233"/>
      <c r="OM233"/>
      <c r="ON233"/>
      <c r="OO233"/>
      <c r="OP233"/>
      <c r="OQ233"/>
      <c r="OR233"/>
      <c r="OS233"/>
      <c r="OT233"/>
      <c r="OU233"/>
      <c r="OV233"/>
      <c r="OW233"/>
      <c r="OX233"/>
      <c r="OY233"/>
      <c r="OZ233"/>
      <c r="PA233"/>
      <c r="PB233"/>
      <c r="PC233"/>
      <c r="PD233"/>
      <c r="PE233"/>
      <c r="PF233"/>
      <c r="PG233"/>
      <c r="PH233"/>
      <c r="PI233"/>
      <c r="PJ233"/>
      <c r="PK233"/>
      <c r="PL233"/>
      <c r="PM233"/>
      <c r="PN233"/>
      <c r="PO233"/>
      <c r="PP233"/>
      <c r="PQ233"/>
      <c r="PR233"/>
      <c r="PS233"/>
      <c r="PT233"/>
      <c r="PU233"/>
      <c r="PV233"/>
      <c r="PW233"/>
      <c r="PX233"/>
      <c r="PY233"/>
      <c r="PZ233"/>
      <c r="QA233"/>
      <c r="QB233"/>
      <c r="QC233"/>
      <c r="QD233"/>
      <c r="QE233"/>
      <c r="QF233"/>
      <c r="QG233"/>
      <c r="QH233"/>
      <c r="QI233"/>
      <c r="QJ233"/>
      <c r="QK233"/>
      <c r="QL233"/>
      <c r="QM233"/>
      <c r="QN233"/>
      <c r="QO233"/>
      <c r="QP233"/>
      <c r="QQ233"/>
      <c r="QR233"/>
      <c r="QS233"/>
      <c r="QT233"/>
      <c r="QU233"/>
      <c r="QV233"/>
      <c r="QW233"/>
      <c r="QX233"/>
      <c r="QY233"/>
      <c r="QZ233"/>
      <c r="RA233"/>
      <c r="RB233"/>
      <c r="RC233"/>
      <c r="RD233"/>
      <c r="RE233"/>
      <c r="RF233"/>
      <c r="RG233"/>
      <c r="RH233"/>
      <c r="RI233"/>
      <c r="RJ233"/>
      <c r="RK233"/>
      <c r="RL233"/>
      <c r="RM233"/>
      <c r="RN233"/>
      <c r="RO233"/>
      <c r="RP233"/>
      <c r="RQ233"/>
      <c r="RR233"/>
      <c r="RS233"/>
      <c r="RT233"/>
      <c r="RU233"/>
      <c r="RV233"/>
      <c r="RW233"/>
      <c r="RX233"/>
      <c r="RY233"/>
      <c r="RZ233"/>
      <c r="SA233"/>
      <c r="SB233"/>
      <c r="SC233"/>
      <c r="SD233"/>
      <c r="SE233"/>
      <c r="SF233"/>
      <c r="SG233"/>
      <c r="SH233"/>
      <c r="SI233"/>
      <c r="SJ233"/>
      <c r="SK233"/>
      <c r="SL233"/>
      <c r="SM233"/>
      <c r="SN233"/>
      <c r="SO233"/>
      <c r="SP233"/>
    </row>
    <row r="234" spans="1:510" ht="16.5" customHeight="1" x14ac:dyDescent="0.2">
      <c r="A234" s="20">
        <v>1424</v>
      </c>
      <c r="B234" s="20" t="s">
        <v>74</v>
      </c>
      <c r="C234" s="20" t="s">
        <v>172</v>
      </c>
      <c r="D234" s="20" t="s">
        <v>30</v>
      </c>
      <c r="E234" s="20" t="s">
        <v>1340</v>
      </c>
      <c r="F234" s="22" t="s">
        <v>366</v>
      </c>
      <c r="G234" s="33" t="s">
        <v>96</v>
      </c>
      <c r="H234" s="20" t="s">
        <v>26</v>
      </c>
      <c r="I234" s="20" t="s">
        <v>27</v>
      </c>
      <c r="J234" s="22" t="s">
        <v>402</v>
      </c>
      <c r="K234" s="20">
        <v>200</v>
      </c>
      <c r="L234" s="20" t="s">
        <v>376</v>
      </c>
      <c r="M234" s="20" t="s">
        <v>368</v>
      </c>
      <c r="N234" s="20" t="s">
        <v>95</v>
      </c>
      <c r="O234" s="20" t="s">
        <v>94</v>
      </c>
      <c r="P234" s="23">
        <v>0.14000000000000001</v>
      </c>
      <c r="Q234" s="24">
        <v>6</v>
      </c>
      <c r="R234" s="25">
        <v>45839</v>
      </c>
      <c r="S234" s="20" t="s">
        <v>29</v>
      </c>
      <c r="T234" s="23">
        <v>830000000</v>
      </c>
      <c r="U234" s="27" t="s">
        <v>39</v>
      </c>
      <c r="V234" s="28" t="s">
        <v>40</v>
      </c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  <c r="AT234"/>
      <c r="AU234"/>
      <c r="AV234"/>
      <c r="AW234"/>
      <c r="AX234"/>
      <c r="AY234"/>
      <c r="AZ234"/>
      <c r="BA234"/>
      <c r="BB234"/>
      <c r="BC234"/>
      <c r="BD234"/>
      <c r="BE234"/>
      <c r="BF234"/>
      <c r="BG234"/>
      <c r="BH234"/>
      <c r="BI234"/>
      <c r="BJ234"/>
      <c r="BK234"/>
      <c r="BL234"/>
      <c r="BM234"/>
      <c r="BN234"/>
      <c r="BO234"/>
      <c r="BP234"/>
      <c r="BQ234"/>
      <c r="BR234"/>
      <c r="BS234"/>
      <c r="BT234"/>
      <c r="BU234"/>
      <c r="BV234"/>
      <c r="BW234"/>
      <c r="BX234"/>
      <c r="BY234"/>
      <c r="BZ234"/>
      <c r="CA234"/>
      <c r="CB234"/>
      <c r="CC234"/>
      <c r="CD234"/>
      <c r="CE234"/>
      <c r="CF234"/>
      <c r="CG234"/>
      <c r="CH234"/>
      <c r="CI234"/>
      <c r="CJ234"/>
      <c r="CK234"/>
      <c r="CL234"/>
      <c r="CM234"/>
      <c r="CN234"/>
      <c r="CO234"/>
      <c r="CP234"/>
      <c r="CQ234"/>
      <c r="CR234"/>
      <c r="CS234"/>
      <c r="CT234"/>
      <c r="CU234"/>
      <c r="CV234"/>
      <c r="CW234"/>
      <c r="CX234"/>
      <c r="CY234"/>
      <c r="CZ234"/>
      <c r="DA234"/>
      <c r="DB234"/>
      <c r="DC234"/>
      <c r="DD234"/>
      <c r="DE234"/>
      <c r="DF234"/>
      <c r="DG234"/>
      <c r="DH234"/>
      <c r="DI234"/>
      <c r="DJ234"/>
      <c r="DK234"/>
      <c r="DL234"/>
      <c r="DM234"/>
      <c r="DN234"/>
      <c r="DO234"/>
      <c r="DP234"/>
      <c r="DQ234"/>
      <c r="DR234"/>
      <c r="DS234"/>
      <c r="DT234"/>
      <c r="DU234"/>
      <c r="DV234"/>
      <c r="DW234"/>
      <c r="DX234"/>
      <c r="DY234"/>
      <c r="DZ234"/>
      <c r="EA234"/>
      <c r="EB234"/>
      <c r="EC234"/>
      <c r="ED234"/>
      <c r="EE234"/>
      <c r="EF234"/>
      <c r="EG234"/>
      <c r="EH234"/>
      <c r="EI234"/>
      <c r="EJ234"/>
      <c r="EK234"/>
      <c r="EL234"/>
      <c r="EM234"/>
      <c r="EN234"/>
      <c r="EO234"/>
      <c r="EP234"/>
      <c r="EQ234"/>
      <c r="ER234"/>
      <c r="ES234"/>
      <c r="ET234"/>
      <c r="EU234"/>
      <c r="EV234"/>
      <c r="EW234"/>
      <c r="EX234"/>
      <c r="EY234"/>
      <c r="EZ234"/>
      <c r="FA234"/>
      <c r="FB234"/>
      <c r="FC234"/>
      <c r="FD234"/>
      <c r="FE234"/>
      <c r="FF234"/>
      <c r="FG234"/>
      <c r="FH234"/>
      <c r="FI234"/>
      <c r="FJ234"/>
      <c r="FK234"/>
      <c r="FL234"/>
      <c r="FM234"/>
      <c r="FN234"/>
      <c r="FO234"/>
      <c r="FP234"/>
      <c r="FQ234"/>
      <c r="FR234"/>
      <c r="FS234"/>
      <c r="FT234"/>
      <c r="FU234"/>
      <c r="FV234"/>
      <c r="FW234"/>
      <c r="FX234"/>
      <c r="FY234"/>
      <c r="FZ234"/>
      <c r="GA234"/>
      <c r="GB234"/>
      <c r="GC234"/>
      <c r="GD234"/>
      <c r="GE234"/>
      <c r="GF234"/>
      <c r="GG234"/>
      <c r="GH234"/>
      <c r="GI234"/>
      <c r="GJ234"/>
      <c r="GK234"/>
      <c r="GL234"/>
      <c r="GM234"/>
      <c r="GN234"/>
      <c r="GO234"/>
      <c r="GP234"/>
      <c r="GQ234"/>
      <c r="GR234"/>
      <c r="GS234"/>
      <c r="GT234"/>
      <c r="GU234"/>
      <c r="GV234"/>
      <c r="GW234"/>
      <c r="GX234"/>
      <c r="GY234"/>
      <c r="GZ234"/>
      <c r="HA234"/>
      <c r="HB234"/>
      <c r="HC234"/>
      <c r="HD234"/>
      <c r="HE234"/>
      <c r="HF234"/>
      <c r="HG234"/>
      <c r="HH234"/>
      <c r="HI234"/>
      <c r="HJ234"/>
      <c r="HK234"/>
      <c r="HL234"/>
      <c r="HM234"/>
      <c r="HN234"/>
      <c r="HO234"/>
      <c r="HP234"/>
      <c r="HQ234"/>
      <c r="HR234"/>
      <c r="HS234"/>
      <c r="HT234"/>
      <c r="HU234"/>
      <c r="HV234"/>
      <c r="HW234"/>
      <c r="HX234"/>
      <c r="HY234"/>
      <c r="HZ234"/>
      <c r="IA234"/>
      <c r="IB234"/>
      <c r="IC234"/>
      <c r="ID234"/>
      <c r="IE234"/>
      <c r="IF234"/>
      <c r="IG234"/>
      <c r="IH234"/>
      <c r="II234"/>
      <c r="IJ234"/>
      <c r="IK234"/>
      <c r="IL234"/>
      <c r="IM234"/>
      <c r="IN234"/>
      <c r="IO234"/>
      <c r="IP234"/>
      <c r="IQ234"/>
      <c r="IR234"/>
      <c r="IS234"/>
      <c r="IT234"/>
      <c r="IU234"/>
      <c r="IV234"/>
      <c r="IW234"/>
      <c r="IX234"/>
      <c r="IY234"/>
      <c r="IZ234"/>
      <c r="JA234"/>
      <c r="JB234"/>
      <c r="JC234"/>
      <c r="JD234"/>
      <c r="JE234"/>
      <c r="JF234"/>
      <c r="JG234"/>
      <c r="JH234"/>
      <c r="JI234"/>
      <c r="JJ234"/>
      <c r="JK234"/>
      <c r="JL234"/>
      <c r="JM234"/>
      <c r="JN234"/>
      <c r="JO234"/>
      <c r="JP234"/>
      <c r="JQ234"/>
      <c r="JR234"/>
      <c r="JS234"/>
      <c r="JT234"/>
      <c r="JU234"/>
      <c r="JV234"/>
      <c r="JW234"/>
      <c r="JX234"/>
      <c r="JY234"/>
      <c r="JZ234"/>
      <c r="KA234"/>
      <c r="KB234"/>
      <c r="KC234"/>
      <c r="KD234"/>
      <c r="KE234"/>
      <c r="KF234"/>
      <c r="KG234"/>
      <c r="KH234"/>
      <c r="KI234"/>
      <c r="KJ234"/>
      <c r="KK234"/>
      <c r="KL234"/>
      <c r="KM234"/>
      <c r="KN234"/>
      <c r="KO234"/>
      <c r="KP234"/>
      <c r="KQ234"/>
      <c r="KR234"/>
      <c r="KS234"/>
      <c r="KT234"/>
      <c r="KU234"/>
      <c r="KV234"/>
      <c r="KW234"/>
      <c r="KX234"/>
      <c r="KY234"/>
      <c r="KZ234"/>
      <c r="LA234"/>
      <c r="LB234"/>
      <c r="LC234"/>
      <c r="LD234"/>
      <c r="LE234"/>
      <c r="LF234"/>
      <c r="LG234"/>
      <c r="LH234"/>
      <c r="LI234"/>
      <c r="LJ234"/>
      <c r="LK234"/>
      <c r="LL234"/>
      <c r="LM234"/>
      <c r="LN234"/>
      <c r="LO234"/>
      <c r="LP234"/>
      <c r="LQ234"/>
      <c r="LR234"/>
      <c r="LS234"/>
      <c r="LT234"/>
      <c r="LU234"/>
      <c r="LV234"/>
      <c r="LW234"/>
      <c r="LX234"/>
      <c r="LY234"/>
      <c r="LZ234"/>
      <c r="MA234"/>
      <c r="MB234"/>
      <c r="MC234"/>
      <c r="MD234"/>
      <c r="ME234"/>
      <c r="MF234"/>
      <c r="MG234"/>
      <c r="MH234"/>
      <c r="MI234"/>
      <c r="MJ234"/>
      <c r="MK234"/>
      <c r="ML234"/>
      <c r="MM234"/>
      <c r="MN234"/>
      <c r="MO234"/>
      <c r="MP234"/>
      <c r="MQ234"/>
      <c r="MR234"/>
      <c r="MS234"/>
      <c r="MT234"/>
      <c r="MU234"/>
      <c r="MV234"/>
      <c r="MW234"/>
      <c r="MX234"/>
      <c r="MY234"/>
      <c r="MZ234"/>
      <c r="NA234"/>
      <c r="NB234"/>
      <c r="NC234"/>
      <c r="ND234"/>
      <c r="NE234"/>
      <c r="NF234"/>
      <c r="NG234"/>
      <c r="NH234"/>
      <c r="NI234"/>
      <c r="NJ234"/>
      <c r="NK234"/>
      <c r="NL234"/>
      <c r="NM234"/>
      <c r="NN234"/>
      <c r="NO234"/>
      <c r="NP234"/>
      <c r="NQ234"/>
      <c r="NR234"/>
      <c r="NS234"/>
      <c r="NT234"/>
      <c r="NU234"/>
      <c r="NV234"/>
      <c r="NW234"/>
      <c r="NX234"/>
      <c r="NY234"/>
      <c r="NZ234"/>
      <c r="OA234"/>
      <c r="OB234"/>
      <c r="OC234"/>
      <c r="OD234"/>
      <c r="OE234"/>
      <c r="OF234"/>
      <c r="OG234"/>
      <c r="OH234"/>
      <c r="OI234"/>
      <c r="OJ234"/>
      <c r="OK234"/>
      <c r="OL234"/>
      <c r="OM234"/>
      <c r="ON234"/>
      <c r="OO234"/>
      <c r="OP234"/>
      <c r="OQ234"/>
      <c r="OR234"/>
      <c r="OS234"/>
      <c r="OT234"/>
      <c r="OU234"/>
      <c r="OV234"/>
      <c r="OW234"/>
      <c r="OX234"/>
      <c r="OY234"/>
      <c r="OZ234"/>
      <c r="PA234"/>
      <c r="PB234"/>
      <c r="PC234"/>
      <c r="PD234"/>
      <c r="PE234"/>
      <c r="PF234"/>
      <c r="PG234"/>
      <c r="PH234"/>
      <c r="PI234"/>
      <c r="PJ234"/>
      <c r="PK234"/>
      <c r="PL234"/>
      <c r="PM234"/>
      <c r="PN234"/>
      <c r="PO234"/>
      <c r="PP234"/>
      <c r="PQ234"/>
      <c r="PR234"/>
      <c r="PS234"/>
      <c r="PT234"/>
      <c r="PU234"/>
      <c r="PV234"/>
      <c r="PW234"/>
      <c r="PX234"/>
      <c r="PY234"/>
      <c r="PZ234"/>
      <c r="QA234"/>
      <c r="QB234"/>
      <c r="QC234"/>
      <c r="QD234"/>
      <c r="QE234"/>
      <c r="QF234"/>
      <c r="QG234"/>
      <c r="QH234"/>
      <c r="QI234"/>
      <c r="QJ234"/>
      <c r="QK234"/>
      <c r="QL234"/>
      <c r="QM234"/>
      <c r="QN234"/>
      <c r="QO234"/>
      <c r="QP234"/>
      <c r="QQ234"/>
      <c r="QR234"/>
      <c r="QS234"/>
      <c r="QT234"/>
      <c r="QU234"/>
      <c r="QV234"/>
      <c r="QW234"/>
      <c r="QX234"/>
      <c r="QY234"/>
      <c r="QZ234"/>
      <c r="RA234"/>
      <c r="RB234"/>
      <c r="RC234"/>
      <c r="RD234"/>
      <c r="RE234"/>
      <c r="RF234"/>
      <c r="RG234"/>
      <c r="RH234"/>
      <c r="RI234"/>
      <c r="RJ234"/>
      <c r="RK234"/>
      <c r="RL234"/>
      <c r="RM234"/>
      <c r="RN234"/>
      <c r="RO234"/>
      <c r="RP234"/>
      <c r="RQ234"/>
      <c r="RR234"/>
      <c r="RS234"/>
      <c r="RT234"/>
      <c r="RU234"/>
      <c r="RV234"/>
      <c r="RW234"/>
      <c r="RX234"/>
      <c r="RY234"/>
      <c r="RZ234"/>
      <c r="SA234"/>
      <c r="SB234"/>
      <c r="SC234"/>
      <c r="SD234"/>
      <c r="SE234"/>
      <c r="SF234"/>
      <c r="SG234"/>
      <c r="SH234"/>
      <c r="SI234"/>
      <c r="SJ234"/>
      <c r="SK234"/>
      <c r="SL234"/>
      <c r="SM234"/>
      <c r="SN234"/>
      <c r="SO234"/>
      <c r="SP234"/>
    </row>
    <row r="235" spans="1:510" ht="16.5" customHeight="1" x14ac:dyDescent="0.2">
      <c r="A235" s="20">
        <v>1426</v>
      </c>
      <c r="B235" s="20" t="s">
        <v>74</v>
      </c>
      <c r="C235" s="20" t="s">
        <v>172</v>
      </c>
      <c r="D235" s="20" t="s">
        <v>45</v>
      </c>
      <c r="E235" s="20" t="s">
        <v>1348</v>
      </c>
      <c r="F235" s="22" t="s">
        <v>378</v>
      </c>
      <c r="G235" s="33" t="s">
        <v>96</v>
      </c>
      <c r="H235" s="20" t="s">
        <v>154</v>
      </c>
      <c r="I235" s="20" t="s">
        <v>27</v>
      </c>
      <c r="J235" s="22" t="s">
        <v>403</v>
      </c>
      <c r="K235" s="20">
        <v>1</v>
      </c>
      <c r="L235" s="20" t="s">
        <v>370</v>
      </c>
      <c r="M235" s="20" t="s">
        <v>380</v>
      </c>
      <c r="N235" s="20" t="s">
        <v>95</v>
      </c>
      <c r="O235" s="20" t="s">
        <v>94</v>
      </c>
      <c r="P235" s="23">
        <v>0</v>
      </c>
      <c r="Q235" s="24">
        <v>6</v>
      </c>
      <c r="R235" s="25">
        <v>45839</v>
      </c>
      <c r="S235" s="20" t="s">
        <v>29</v>
      </c>
      <c r="T235" s="23">
        <v>20000000</v>
      </c>
      <c r="U235" s="27" t="s">
        <v>39</v>
      </c>
      <c r="V235" s="28" t="s">
        <v>40</v>
      </c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  <c r="AT235"/>
      <c r="AU235"/>
      <c r="AV235"/>
      <c r="AW235"/>
      <c r="AX235"/>
      <c r="AY235"/>
      <c r="AZ235"/>
      <c r="BA235"/>
      <c r="BB235"/>
      <c r="BC235"/>
      <c r="BD235"/>
      <c r="BE235"/>
      <c r="BF235"/>
      <c r="BG235"/>
      <c r="BH235"/>
      <c r="BI235"/>
      <c r="BJ235"/>
      <c r="BK235"/>
      <c r="BL235"/>
      <c r="BM235"/>
      <c r="BN235"/>
      <c r="BO235"/>
      <c r="BP235"/>
      <c r="BQ235"/>
      <c r="BR235"/>
      <c r="BS235"/>
      <c r="BT235"/>
      <c r="BU235"/>
      <c r="BV235"/>
      <c r="BW235"/>
      <c r="BX235"/>
      <c r="BY235"/>
      <c r="BZ235"/>
      <c r="CA235"/>
      <c r="CB235"/>
      <c r="CC235"/>
      <c r="CD235"/>
      <c r="CE235"/>
      <c r="CF235"/>
      <c r="CG235"/>
      <c r="CH235"/>
      <c r="CI235"/>
      <c r="CJ235"/>
      <c r="CK235"/>
      <c r="CL235"/>
      <c r="CM235"/>
      <c r="CN235"/>
      <c r="CO235"/>
      <c r="CP235"/>
      <c r="CQ235"/>
      <c r="CR235"/>
      <c r="CS235"/>
      <c r="CT235"/>
      <c r="CU235"/>
      <c r="CV235"/>
      <c r="CW235"/>
      <c r="CX235"/>
      <c r="CY235"/>
      <c r="CZ235"/>
      <c r="DA235"/>
      <c r="DB235"/>
      <c r="DC235"/>
      <c r="DD235"/>
      <c r="DE235"/>
      <c r="DF235"/>
      <c r="DG235"/>
      <c r="DH235"/>
      <c r="DI235"/>
      <c r="DJ235"/>
      <c r="DK235"/>
      <c r="DL235"/>
      <c r="DM235"/>
      <c r="DN235"/>
      <c r="DO235"/>
      <c r="DP235"/>
      <c r="DQ235"/>
      <c r="DR235"/>
      <c r="DS235"/>
      <c r="DT235"/>
      <c r="DU235"/>
      <c r="DV235"/>
      <c r="DW235"/>
      <c r="DX235"/>
      <c r="DY235"/>
      <c r="DZ235"/>
      <c r="EA235"/>
      <c r="EB235"/>
      <c r="EC235"/>
      <c r="ED235"/>
      <c r="EE235"/>
      <c r="EF235"/>
      <c r="EG235"/>
      <c r="EH235"/>
      <c r="EI235"/>
      <c r="EJ235"/>
      <c r="EK235"/>
      <c r="EL235"/>
      <c r="EM235"/>
      <c r="EN235"/>
      <c r="EO235"/>
      <c r="EP235"/>
      <c r="EQ235"/>
      <c r="ER235"/>
      <c r="ES235"/>
      <c r="ET235"/>
      <c r="EU235"/>
      <c r="EV235"/>
      <c r="EW235"/>
      <c r="EX235"/>
      <c r="EY235"/>
      <c r="EZ235"/>
      <c r="FA235"/>
      <c r="FB235"/>
      <c r="FC235"/>
      <c r="FD235"/>
      <c r="FE235"/>
      <c r="FF235"/>
      <c r="FG235"/>
      <c r="FH235"/>
      <c r="FI235"/>
      <c r="FJ235"/>
      <c r="FK235"/>
      <c r="FL235"/>
      <c r="FM235"/>
      <c r="FN235"/>
      <c r="FO235"/>
      <c r="FP235"/>
      <c r="FQ235"/>
      <c r="FR235"/>
      <c r="FS235"/>
      <c r="FT235"/>
      <c r="FU235"/>
      <c r="FV235"/>
      <c r="FW235"/>
      <c r="FX235"/>
      <c r="FY235"/>
      <c r="FZ235"/>
      <c r="GA235"/>
      <c r="GB235"/>
      <c r="GC235"/>
      <c r="GD235"/>
      <c r="GE235"/>
      <c r="GF235"/>
      <c r="GG235"/>
      <c r="GH235"/>
      <c r="GI235"/>
      <c r="GJ235"/>
      <c r="GK235"/>
      <c r="GL235"/>
      <c r="GM235"/>
      <c r="GN235"/>
      <c r="GO235"/>
      <c r="GP235"/>
      <c r="GQ235"/>
      <c r="GR235"/>
      <c r="GS235"/>
      <c r="GT235"/>
      <c r="GU235"/>
      <c r="GV235"/>
      <c r="GW235"/>
      <c r="GX235"/>
      <c r="GY235"/>
      <c r="GZ235"/>
      <c r="HA235"/>
      <c r="HB235"/>
      <c r="HC235"/>
      <c r="HD235"/>
      <c r="HE235"/>
      <c r="HF235"/>
      <c r="HG235"/>
      <c r="HH235"/>
      <c r="HI235"/>
      <c r="HJ235"/>
      <c r="HK235"/>
      <c r="HL235"/>
      <c r="HM235"/>
      <c r="HN235"/>
      <c r="HO235"/>
      <c r="HP235"/>
      <c r="HQ235"/>
      <c r="HR235"/>
      <c r="HS235"/>
      <c r="HT235"/>
      <c r="HU235"/>
      <c r="HV235"/>
      <c r="HW235"/>
      <c r="HX235"/>
      <c r="HY235"/>
      <c r="HZ235"/>
      <c r="IA235"/>
      <c r="IB235"/>
      <c r="IC235"/>
      <c r="ID235"/>
      <c r="IE235"/>
      <c r="IF235"/>
      <c r="IG235"/>
      <c r="IH235"/>
      <c r="II235"/>
      <c r="IJ235"/>
      <c r="IK235"/>
      <c r="IL235"/>
      <c r="IM235"/>
      <c r="IN235"/>
      <c r="IO235"/>
      <c r="IP235"/>
      <c r="IQ235"/>
      <c r="IR235"/>
      <c r="IS235"/>
      <c r="IT235"/>
      <c r="IU235"/>
      <c r="IV235"/>
      <c r="IW235"/>
      <c r="IX235"/>
      <c r="IY235"/>
      <c r="IZ235"/>
      <c r="JA235"/>
      <c r="JB235"/>
      <c r="JC235"/>
      <c r="JD235"/>
      <c r="JE235"/>
      <c r="JF235"/>
      <c r="JG235"/>
      <c r="JH235"/>
      <c r="JI235"/>
      <c r="JJ235"/>
      <c r="JK235"/>
      <c r="JL235"/>
      <c r="JM235"/>
      <c r="JN235"/>
      <c r="JO235"/>
      <c r="JP235"/>
      <c r="JQ235"/>
      <c r="JR235"/>
      <c r="JS235"/>
      <c r="JT235"/>
      <c r="JU235"/>
      <c r="JV235"/>
      <c r="JW235"/>
      <c r="JX235"/>
      <c r="JY235"/>
      <c r="JZ235"/>
      <c r="KA235"/>
      <c r="KB235"/>
      <c r="KC235"/>
      <c r="KD235"/>
      <c r="KE235"/>
      <c r="KF235"/>
      <c r="KG235"/>
      <c r="KH235"/>
      <c r="KI235"/>
      <c r="KJ235"/>
      <c r="KK235"/>
      <c r="KL235"/>
      <c r="KM235"/>
      <c r="KN235"/>
      <c r="KO235"/>
      <c r="KP235"/>
      <c r="KQ235"/>
      <c r="KR235"/>
      <c r="KS235"/>
      <c r="KT235"/>
      <c r="KU235"/>
      <c r="KV235"/>
      <c r="KW235"/>
      <c r="KX235"/>
      <c r="KY235"/>
      <c r="KZ235"/>
      <c r="LA235"/>
      <c r="LB235"/>
      <c r="LC235"/>
      <c r="LD235"/>
      <c r="LE235"/>
      <c r="LF235"/>
      <c r="LG235"/>
      <c r="LH235"/>
      <c r="LI235"/>
      <c r="LJ235"/>
      <c r="LK235"/>
      <c r="LL235"/>
      <c r="LM235"/>
      <c r="LN235"/>
      <c r="LO235"/>
      <c r="LP235"/>
      <c r="LQ235"/>
      <c r="LR235"/>
      <c r="LS235"/>
      <c r="LT235"/>
      <c r="LU235"/>
      <c r="LV235"/>
      <c r="LW235"/>
      <c r="LX235"/>
      <c r="LY235"/>
      <c r="LZ235"/>
      <c r="MA235"/>
      <c r="MB235"/>
      <c r="MC235"/>
      <c r="MD235"/>
      <c r="ME235"/>
      <c r="MF235"/>
      <c r="MG235"/>
      <c r="MH235"/>
      <c r="MI235"/>
      <c r="MJ235"/>
      <c r="MK235"/>
      <c r="ML235"/>
      <c r="MM235"/>
      <c r="MN235"/>
      <c r="MO235"/>
      <c r="MP235"/>
      <c r="MQ235"/>
      <c r="MR235"/>
      <c r="MS235"/>
      <c r="MT235"/>
      <c r="MU235"/>
      <c r="MV235"/>
      <c r="MW235"/>
      <c r="MX235"/>
      <c r="MY235"/>
      <c r="MZ235"/>
      <c r="NA235"/>
      <c r="NB235"/>
      <c r="NC235"/>
      <c r="ND235"/>
      <c r="NE235"/>
      <c r="NF235"/>
      <c r="NG235"/>
      <c r="NH235"/>
      <c r="NI235"/>
      <c r="NJ235"/>
      <c r="NK235"/>
      <c r="NL235"/>
      <c r="NM235"/>
      <c r="NN235"/>
      <c r="NO235"/>
      <c r="NP235"/>
      <c r="NQ235"/>
      <c r="NR235"/>
      <c r="NS235"/>
      <c r="NT235"/>
      <c r="NU235"/>
      <c r="NV235"/>
      <c r="NW235"/>
      <c r="NX235"/>
      <c r="NY235"/>
      <c r="NZ235"/>
      <c r="OA235"/>
      <c r="OB235"/>
      <c r="OC235"/>
      <c r="OD235"/>
      <c r="OE235"/>
      <c r="OF235"/>
      <c r="OG235"/>
      <c r="OH235"/>
      <c r="OI235"/>
      <c r="OJ235"/>
      <c r="OK235"/>
      <c r="OL235"/>
      <c r="OM235"/>
      <c r="ON235"/>
      <c r="OO235"/>
      <c r="OP235"/>
      <c r="OQ235"/>
      <c r="OR235"/>
      <c r="OS235"/>
      <c r="OT235"/>
      <c r="OU235"/>
      <c r="OV235"/>
      <c r="OW235"/>
      <c r="OX235"/>
      <c r="OY235"/>
      <c r="OZ235"/>
      <c r="PA235"/>
      <c r="PB235"/>
      <c r="PC235"/>
      <c r="PD235"/>
      <c r="PE235"/>
      <c r="PF235"/>
      <c r="PG235"/>
      <c r="PH235"/>
      <c r="PI235"/>
      <c r="PJ235"/>
      <c r="PK235"/>
      <c r="PL235"/>
      <c r="PM235"/>
      <c r="PN235"/>
      <c r="PO235"/>
      <c r="PP235"/>
      <c r="PQ235"/>
      <c r="PR235"/>
      <c r="PS235"/>
      <c r="PT235"/>
      <c r="PU235"/>
      <c r="PV235"/>
      <c r="PW235"/>
      <c r="PX235"/>
      <c r="PY235"/>
      <c r="PZ235"/>
      <c r="QA235"/>
      <c r="QB235"/>
      <c r="QC235"/>
      <c r="QD235"/>
      <c r="QE235"/>
      <c r="QF235"/>
      <c r="QG235"/>
      <c r="QH235"/>
      <c r="QI235"/>
      <c r="QJ235"/>
      <c r="QK235"/>
      <c r="QL235"/>
      <c r="QM235"/>
      <c r="QN235"/>
      <c r="QO235"/>
      <c r="QP235"/>
      <c r="QQ235"/>
      <c r="QR235"/>
      <c r="QS235"/>
      <c r="QT235"/>
      <c r="QU235"/>
      <c r="QV235"/>
      <c r="QW235"/>
      <c r="QX235"/>
      <c r="QY235"/>
      <c r="QZ235"/>
      <c r="RA235"/>
      <c r="RB235"/>
      <c r="RC235"/>
      <c r="RD235"/>
      <c r="RE235"/>
      <c r="RF235"/>
      <c r="RG235"/>
      <c r="RH235"/>
      <c r="RI235"/>
      <c r="RJ235"/>
      <c r="RK235"/>
      <c r="RL235"/>
      <c r="RM235"/>
      <c r="RN235"/>
      <c r="RO235"/>
      <c r="RP235"/>
      <c r="RQ235"/>
      <c r="RR235"/>
      <c r="RS235"/>
      <c r="RT235"/>
      <c r="RU235"/>
      <c r="RV235"/>
      <c r="RW235"/>
      <c r="RX235"/>
      <c r="RY235"/>
      <c r="RZ235"/>
      <c r="SA235"/>
      <c r="SB235"/>
      <c r="SC235"/>
      <c r="SD235"/>
      <c r="SE235"/>
      <c r="SF235"/>
      <c r="SG235"/>
      <c r="SH235"/>
      <c r="SI235"/>
      <c r="SJ235"/>
      <c r="SK235"/>
      <c r="SL235"/>
      <c r="SM235"/>
      <c r="SN235"/>
      <c r="SO235"/>
      <c r="SP235"/>
    </row>
    <row r="236" spans="1:510" ht="16.5" customHeight="1" x14ac:dyDescent="0.2">
      <c r="A236" s="20">
        <v>1427</v>
      </c>
      <c r="B236" s="20" t="s">
        <v>74</v>
      </c>
      <c r="C236" s="20" t="s">
        <v>172</v>
      </c>
      <c r="D236" s="20" t="s">
        <v>45</v>
      </c>
      <c r="E236" s="20" t="s">
        <v>1348</v>
      </c>
      <c r="F236" s="22" t="s">
        <v>378</v>
      </c>
      <c r="G236" s="33" t="s">
        <v>96</v>
      </c>
      <c r="H236" s="20" t="s">
        <v>154</v>
      </c>
      <c r="I236" s="20" t="s">
        <v>27</v>
      </c>
      <c r="J236" s="22" t="s">
        <v>393</v>
      </c>
      <c r="K236" s="20">
        <v>1</v>
      </c>
      <c r="L236" s="20" t="s">
        <v>370</v>
      </c>
      <c r="M236" s="20" t="s">
        <v>380</v>
      </c>
      <c r="N236" s="20" t="s">
        <v>95</v>
      </c>
      <c r="O236" s="20" t="s">
        <v>94</v>
      </c>
      <c r="P236" s="23">
        <v>0.06</v>
      </c>
      <c r="Q236" s="24">
        <v>6</v>
      </c>
      <c r="R236" s="25">
        <v>45839</v>
      </c>
      <c r="S236" s="20" t="s">
        <v>29</v>
      </c>
      <c r="T236" s="23">
        <v>330000000</v>
      </c>
      <c r="U236" s="27" t="s">
        <v>39</v>
      </c>
      <c r="V236" s="28" t="s">
        <v>40</v>
      </c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/>
      <c r="AZ236"/>
      <c r="BA236"/>
      <c r="BB236"/>
      <c r="BC236"/>
      <c r="BD236"/>
      <c r="BE236"/>
      <c r="BF236"/>
      <c r="BG236"/>
      <c r="BH236"/>
      <c r="BI236"/>
      <c r="BJ236"/>
      <c r="BK236"/>
      <c r="BL236"/>
      <c r="BM236"/>
      <c r="BN236"/>
      <c r="BO236"/>
      <c r="BP236"/>
      <c r="BQ236"/>
      <c r="BR236"/>
      <c r="BS236"/>
      <c r="BT236"/>
      <c r="BU236"/>
      <c r="BV236"/>
      <c r="BW236"/>
      <c r="BX236"/>
      <c r="BY236"/>
      <c r="BZ236"/>
      <c r="CA236"/>
      <c r="CB236"/>
      <c r="CC236"/>
      <c r="CD236"/>
      <c r="CE236"/>
      <c r="CF236"/>
      <c r="CG236"/>
      <c r="CH236"/>
      <c r="CI236"/>
      <c r="CJ236"/>
      <c r="CK236"/>
      <c r="CL236"/>
      <c r="CM236"/>
      <c r="CN236"/>
      <c r="CO236"/>
      <c r="CP236"/>
      <c r="CQ236"/>
      <c r="CR236"/>
      <c r="CS236"/>
      <c r="CT236"/>
      <c r="CU236"/>
      <c r="CV236"/>
      <c r="CW236"/>
      <c r="CX236"/>
      <c r="CY236"/>
      <c r="CZ236"/>
      <c r="DA236"/>
      <c r="DB236"/>
      <c r="DC236"/>
      <c r="DD236"/>
      <c r="DE236"/>
      <c r="DF236"/>
      <c r="DG236"/>
      <c r="DH236"/>
      <c r="DI236"/>
      <c r="DJ236"/>
      <c r="DK236"/>
      <c r="DL236"/>
      <c r="DM236"/>
      <c r="DN236"/>
      <c r="DO236"/>
      <c r="DP236"/>
      <c r="DQ236"/>
      <c r="DR236"/>
      <c r="DS236"/>
      <c r="DT236"/>
      <c r="DU236"/>
      <c r="DV236"/>
      <c r="DW236"/>
      <c r="DX236"/>
      <c r="DY236"/>
      <c r="DZ236"/>
      <c r="EA236"/>
      <c r="EB236"/>
      <c r="EC236"/>
      <c r="ED236"/>
      <c r="EE236"/>
      <c r="EF236"/>
      <c r="EG236"/>
      <c r="EH236"/>
      <c r="EI236"/>
      <c r="EJ236"/>
      <c r="EK236"/>
      <c r="EL236"/>
      <c r="EM236"/>
      <c r="EN236"/>
      <c r="EO236"/>
      <c r="EP236"/>
      <c r="EQ236"/>
      <c r="ER236"/>
      <c r="ES236"/>
      <c r="ET236"/>
      <c r="EU236"/>
      <c r="EV236"/>
      <c r="EW236"/>
      <c r="EX236"/>
      <c r="EY236"/>
      <c r="EZ236"/>
      <c r="FA236"/>
      <c r="FB236"/>
      <c r="FC236"/>
      <c r="FD236"/>
      <c r="FE236"/>
      <c r="FF236"/>
      <c r="FG236"/>
      <c r="FH236"/>
      <c r="FI236"/>
      <c r="FJ236"/>
      <c r="FK236"/>
      <c r="FL236"/>
      <c r="FM236"/>
      <c r="FN236"/>
      <c r="FO236"/>
      <c r="FP236"/>
      <c r="FQ236"/>
      <c r="FR236"/>
      <c r="FS236"/>
      <c r="FT236"/>
      <c r="FU236"/>
      <c r="FV236"/>
      <c r="FW236"/>
      <c r="FX236"/>
      <c r="FY236"/>
      <c r="FZ236"/>
      <c r="GA236"/>
      <c r="GB236"/>
      <c r="GC236"/>
      <c r="GD236"/>
      <c r="GE236"/>
      <c r="GF236"/>
      <c r="GG236"/>
      <c r="GH236"/>
      <c r="GI236"/>
      <c r="GJ236"/>
      <c r="GK236"/>
      <c r="GL236"/>
      <c r="GM236"/>
      <c r="GN236"/>
      <c r="GO236"/>
      <c r="GP236"/>
      <c r="GQ236"/>
      <c r="GR236"/>
      <c r="GS236"/>
      <c r="GT236"/>
      <c r="GU236"/>
      <c r="GV236"/>
      <c r="GW236"/>
      <c r="GX236"/>
      <c r="GY236"/>
      <c r="GZ236"/>
      <c r="HA236"/>
      <c r="HB236"/>
      <c r="HC236"/>
      <c r="HD236"/>
      <c r="HE236"/>
      <c r="HF236"/>
      <c r="HG236"/>
      <c r="HH236"/>
      <c r="HI236"/>
      <c r="HJ236"/>
      <c r="HK236"/>
      <c r="HL236"/>
      <c r="HM236"/>
      <c r="HN236"/>
      <c r="HO236"/>
      <c r="HP236"/>
      <c r="HQ236"/>
      <c r="HR236"/>
      <c r="HS236"/>
      <c r="HT236"/>
      <c r="HU236"/>
      <c r="HV236"/>
      <c r="HW236"/>
      <c r="HX236"/>
      <c r="HY236"/>
      <c r="HZ236"/>
      <c r="IA236"/>
      <c r="IB236"/>
      <c r="IC236"/>
      <c r="ID236"/>
      <c r="IE236"/>
      <c r="IF236"/>
      <c r="IG236"/>
      <c r="IH236"/>
      <c r="II236"/>
      <c r="IJ236"/>
      <c r="IK236"/>
      <c r="IL236"/>
      <c r="IM236"/>
      <c r="IN236"/>
      <c r="IO236"/>
      <c r="IP236"/>
      <c r="IQ236"/>
      <c r="IR236"/>
      <c r="IS236"/>
      <c r="IT236"/>
      <c r="IU236"/>
      <c r="IV236"/>
      <c r="IW236"/>
      <c r="IX236"/>
      <c r="IY236"/>
      <c r="IZ236"/>
      <c r="JA236"/>
      <c r="JB236"/>
      <c r="JC236"/>
      <c r="JD236"/>
      <c r="JE236"/>
      <c r="JF236"/>
      <c r="JG236"/>
      <c r="JH236"/>
      <c r="JI236"/>
      <c r="JJ236"/>
      <c r="JK236"/>
      <c r="JL236"/>
      <c r="JM236"/>
      <c r="JN236"/>
      <c r="JO236"/>
      <c r="JP236"/>
      <c r="JQ236"/>
      <c r="JR236"/>
      <c r="JS236"/>
      <c r="JT236"/>
      <c r="JU236"/>
      <c r="JV236"/>
      <c r="JW236"/>
      <c r="JX236"/>
      <c r="JY236"/>
      <c r="JZ236"/>
      <c r="KA236"/>
      <c r="KB236"/>
      <c r="KC236"/>
      <c r="KD236"/>
      <c r="KE236"/>
      <c r="KF236"/>
      <c r="KG236"/>
      <c r="KH236"/>
      <c r="KI236"/>
      <c r="KJ236"/>
      <c r="KK236"/>
      <c r="KL236"/>
      <c r="KM236"/>
      <c r="KN236"/>
      <c r="KO236"/>
      <c r="KP236"/>
      <c r="KQ236"/>
      <c r="KR236"/>
      <c r="KS236"/>
      <c r="KT236"/>
      <c r="KU236"/>
      <c r="KV236"/>
      <c r="KW236"/>
      <c r="KX236"/>
      <c r="KY236"/>
      <c r="KZ236"/>
      <c r="LA236"/>
      <c r="LB236"/>
      <c r="LC236"/>
      <c r="LD236"/>
      <c r="LE236"/>
      <c r="LF236"/>
      <c r="LG236"/>
      <c r="LH236"/>
      <c r="LI236"/>
      <c r="LJ236"/>
      <c r="LK236"/>
      <c r="LL236"/>
      <c r="LM236"/>
      <c r="LN236"/>
      <c r="LO236"/>
      <c r="LP236"/>
      <c r="LQ236"/>
      <c r="LR236"/>
      <c r="LS236"/>
      <c r="LT236"/>
      <c r="LU236"/>
      <c r="LV236"/>
      <c r="LW236"/>
      <c r="LX236"/>
      <c r="LY236"/>
      <c r="LZ236"/>
      <c r="MA236"/>
      <c r="MB236"/>
      <c r="MC236"/>
      <c r="MD236"/>
      <c r="ME236"/>
      <c r="MF236"/>
      <c r="MG236"/>
      <c r="MH236"/>
      <c r="MI236"/>
      <c r="MJ236"/>
      <c r="MK236"/>
      <c r="ML236"/>
      <c r="MM236"/>
      <c r="MN236"/>
      <c r="MO236"/>
      <c r="MP236"/>
      <c r="MQ236"/>
      <c r="MR236"/>
      <c r="MS236"/>
      <c r="MT236"/>
      <c r="MU236"/>
      <c r="MV236"/>
      <c r="MW236"/>
      <c r="MX236"/>
      <c r="MY236"/>
      <c r="MZ236"/>
      <c r="NA236"/>
      <c r="NB236"/>
      <c r="NC236"/>
      <c r="ND236"/>
      <c r="NE236"/>
      <c r="NF236"/>
      <c r="NG236"/>
      <c r="NH236"/>
      <c r="NI236"/>
      <c r="NJ236"/>
      <c r="NK236"/>
      <c r="NL236"/>
      <c r="NM236"/>
      <c r="NN236"/>
      <c r="NO236"/>
      <c r="NP236"/>
      <c r="NQ236"/>
      <c r="NR236"/>
      <c r="NS236"/>
      <c r="NT236"/>
      <c r="NU236"/>
      <c r="NV236"/>
      <c r="NW236"/>
      <c r="NX236"/>
      <c r="NY236"/>
      <c r="NZ236"/>
      <c r="OA236"/>
      <c r="OB236"/>
      <c r="OC236"/>
      <c r="OD236"/>
      <c r="OE236"/>
      <c r="OF236"/>
      <c r="OG236"/>
      <c r="OH236"/>
      <c r="OI236"/>
      <c r="OJ236"/>
      <c r="OK236"/>
      <c r="OL236"/>
      <c r="OM236"/>
      <c r="ON236"/>
      <c r="OO236"/>
      <c r="OP236"/>
      <c r="OQ236"/>
      <c r="OR236"/>
      <c r="OS236"/>
      <c r="OT236"/>
      <c r="OU236"/>
      <c r="OV236"/>
      <c r="OW236"/>
      <c r="OX236"/>
      <c r="OY236"/>
      <c r="OZ236"/>
      <c r="PA236"/>
      <c r="PB236"/>
      <c r="PC236"/>
      <c r="PD236"/>
      <c r="PE236"/>
      <c r="PF236"/>
      <c r="PG236"/>
      <c r="PH236"/>
      <c r="PI236"/>
      <c r="PJ236"/>
      <c r="PK236"/>
      <c r="PL236"/>
      <c r="PM236"/>
      <c r="PN236"/>
      <c r="PO236"/>
      <c r="PP236"/>
      <c r="PQ236"/>
      <c r="PR236"/>
      <c r="PS236"/>
      <c r="PT236"/>
      <c r="PU236"/>
      <c r="PV236"/>
      <c r="PW236"/>
      <c r="PX236"/>
      <c r="PY236"/>
      <c r="PZ236"/>
      <c r="QA236"/>
      <c r="QB236"/>
      <c r="QC236"/>
      <c r="QD236"/>
      <c r="QE236"/>
      <c r="QF236"/>
      <c r="QG236"/>
      <c r="QH236"/>
      <c r="QI236"/>
      <c r="QJ236"/>
      <c r="QK236"/>
      <c r="QL236"/>
      <c r="QM236"/>
      <c r="QN236"/>
      <c r="QO236"/>
      <c r="QP236"/>
      <c r="QQ236"/>
      <c r="QR236"/>
      <c r="QS236"/>
      <c r="QT236"/>
      <c r="QU236"/>
      <c r="QV236"/>
      <c r="QW236"/>
      <c r="QX236"/>
      <c r="QY236"/>
      <c r="QZ236"/>
      <c r="RA236"/>
      <c r="RB236"/>
      <c r="RC236"/>
      <c r="RD236"/>
      <c r="RE236"/>
      <c r="RF236"/>
      <c r="RG236"/>
      <c r="RH236"/>
      <c r="RI236"/>
      <c r="RJ236"/>
      <c r="RK236"/>
      <c r="RL236"/>
      <c r="RM236"/>
      <c r="RN236"/>
      <c r="RO236"/>
      <c r="RP236"/>
      <c r="RQ236"/>
      <c r="RR236"/>
      <c r="RS236"/>
      <c r="RT236"/>
      <c r="RU236"/>
      <c r="RV236"/>
      <c r="RW236"/>
      <c r="RX236"/>
      <c r="RY236"/>
      <c r="RZ236"/>
      <c r="SA236"/>
      <c r="SB236"/>
      <c r="SC236"/>
      <c r="SD236"/>
      <c r="SE236"/>
      <c r="SF236"/>
      <c r="SG236"/>
      <c r="SH236"/>
      <c r="SI236"/>
      <c r="SJ236"/>
      <c r="SK236"/>
      <c r="SL236"/>
      <c r="SM236"/>
      <c r="SN236"/>
      <c r="SO236"/>
      <c r="SP236"/>
    </row>
    <row r="237" spans="1:510" ht="16.5" customHeight="1" x14ac:dyDescent="0.2">
      <c r="A237" s="20">
        <v>1428</v>
      </c>
      <c r="B237" s="20" t="s">
        <v>74</v>
      </c>
      <c r="C237" s="20" t="s">
        <v>172</v>
      </c>
      <c r="D237" s="20" t="s">
        <v>45</v>
      </c>
      <c r="E237" s="20" t="s">
        <v>1348</v>
      </c>
      <c r="F237" s="22" t="s">
        <v>378</v>
      </c>
      <c r="G237" s="33" t="s">
        <v>96</v>
      </c>
      <c r="H237" s="20" t="s">
        <v>154</v>
      </c>
      <c r="I237" s="20" t="s">
        <v>27</v>
      </c>
      <c r="J237" s="22" t="s">
        <v>369</v>
      </c>
      <c r="K237" s="20">
        <v>1</v>
      </c>
      <c r="L237" s="20" t="s">
        <v>370</v>
      </c>
      <c r="M237" s="20" t="s">
        <v>380</v>
      </c>
      <c r="N237" s="20" t="s">
        <v>95</v>
      </c>
      <c r="O237" s="20" t="s">
        <v>94</v>
      </c>
      <c r="P237" s="23">
        <v>0.01</v>
      </c>
      <c r="Q237" s="24">
        <v>6</v>
      </c>
      <c r="R237" s="25">
        <v>45839</v>
      </c>
      <c r="S237" s="20" t="s">
        <v>29</v>
      </c>
      <c r="T237" s="23">
        <v>50000000</v>
      </c>
      <c r="U237" s="27" t="s">
        <v>39</v>
      </c>
      <c r="V237" s="28" t="s">
        <v>40</v>
      </c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/>
      <c r="AZ237"/>
      <c r="BA237"/>
      <c r="BB237"/>
      <c r="BC237"/>
      <c r="BD237"/>
      <c r="BE237"/>
      <c r="BF237"/>
      <c r="BG237"/>
      <c r="BH237"/>
      <c r="BI237"/>
      <c r="BJ237"/>
      <c r="BK237"/>
      <c r="BL237"/>
      <c r="BM237"/>
      <c r="BN237"/>
      <c r="BO237"/>
      <c r="BP237"/>
      <c r="BQ237"/>
      <c r="BR237"/>
      <c r="BS237"/>
      <c r="BT237"/>
      <c r="BU237"/>
      <c r="BV237"/>
      <c r="BW237"/>
      <c r="BX237"/>
      <c r="BY237"/>
      <c r="BZ237"/>
      <c r="CA237"/>
      <c r="CB237"/>
      <c r="CC237"/>
      <c r="CD237"/>
      <c r="CE237"/>
      <c r="CF237"/>
      <c r="CG237"/>
      <c r="CH237"/>
      <c r="CI237"/>
      <c r="CJ237"/>
      <c r="CK237"/>
      <c r="CL237"/>
      <c r="CM237"/>
      <c r="CN237"/>
      <c r="CO237"/>
      <c r="CP237"/>
      <c r="CQ237"/>
      <c r="CR237"/>
      <c r="CS237"/>
      <c r="CT237"/>
      <c r="CU237"/>
      <c r="CV237"/>
      <c r="CW237"/>
      <c r="CX237"/>
      <c r="CY237"/>
      <c r="CZ237"/>
      <c r="DA237"/>
      <c r="DB237"/>
      <c r="DC237"/>
      <c r="DD237"/>
      <c r="DE237"/>
      <c r="DF237"/>
      <c r="DG237"/>
      <c r="DH237"/>
      <c r="DI237"/>
      <c r="DJ237"/>
      <c r="DK237"/>
      <c r="DL237"/>
      <c r="DM237"/>
      <c r="DN237"/>
      <c r="DO237"/>
      <c r="DP237"/>
      <c r="DQ237"/>
      <c r="DR237"/>
      <c r="DS237"/>
      <c r="DT237"/>
      <c r="DU237"/>
      <c r="DV237"/>
      <c r="DW237"/>
      <c r="DX237"/>
      <c r="DY237"/>
      <c r="DZ237"/>
      <c r="EA237"/>
      <c r="EB237"/>
      <c r="EC237"/>
      <c r="ED237"/>
      <c r="EE237"/>
      <c r="EF237"/>
      <c r="EG237"/>
      <c r="EH237"/>
      <c r="EI237"/>
      <c r="EJ237"/>
      <c r="EK237"/>
      <c r="EL237"/>
      <c r="EM237"/>
      <c r="EN237"/>
      <c r="EO237"/>
      <c r="EP237"/>
      <c r="EQ237"/>
      <c r="ER237"/>
      <c r="ES237"/>
      <c r="ET237"/>
      <c r="EU237"/>
      <c r="EV237"/>
      <c r="EW237"/>
      <c r="EX237"/>
      <c r="EY237"/>
      <c r="EZ237"/>
      <c r="FA237"/>
      <c r="FB237"/>
      <c r="FC237"/>
      <c r="FD237"/>
      <c r="FE237"/>
      <c r="FF237"/>
      <c r="FG237"/>
      <c r="FH237"/>
      <c r="FI237"/>
      <c r="FJ237"/>
      <c r="FK237"/>
      <c r="FL237"/>
      <c r="FM237"/>
      <c r="FN237"/>
      <c r="FO237"/>
      <c r="FP237"/>
      <c r="FQ237"/>
      <c r="FR237"/>
      <c r="FS237"/>
      <c r="FT237"/>
      <c r="FU237"/>
      <c r="FV237"/>
      <c r="FW237"/>
      <c r="FX237"/>
      <c r="FY237"/>
      <c r="FZ237"/>
      <c r="GA237"/>
      <c r="GB237"/>
      <c r="GC237"/>
      <c r="GD237"/>
      <c r="GE237"/>
      <c r="GF237"/>
      <c r="GG237"/>
      <c r="GH237"/>
      <c r="GI237"/>
      <c r="GJ237"/>
      <c r="GK237"/>
      <c r="GL237"/>
      <c r="GM237"/>
      <c r="GN237"/>
      <c r="GO237"/>
      <c r="GP237"/>
      <c r="GQ237"/>
      <c r="GR237"/>
      <c r="GS237"/>
      <c r="GT237"/>
      <c r="GU237"/>
      <c r="GV237"/>
      <c r="GW237"/>
      <c r="GX237"/>
      <c r="GY237"/>
      <c r="GZ237"/>
      <c r="HA237"/>
      <c r="HB237"/>
      <c r="HC237"/>
      <c r="HD237"/>
      <c r="HE237"/>
      <c r="HF237"/>
      <c r="HG237"/>
      <c r="HH237"/>
      <c r="HI237"/>
      <c r="HJ237"/>
      <c r="HK237"/>
      <c r="HL237"/>
      <c r="HM237"/>
      <c r="HN237"/>
      <c r="HO237"/>
      <c r="HP237"/>
      <c r="HQ237"/>
      <c r="HR237"/>
      <c r="HS237"/>
      <c r="HT237"/>
      <c r="HU237"/>
      <c r="HV237"/>
      <c r="HW237"/>
      <c r="HX237"/>
      <c r="HY237"/>
      <c r="HZ237"/>
      <c r="IA237"/>
      <c r="IB237"/>
      <c r="IC237"/>
      <c r="ID237"/>
      <c r="IE237"/>
      <c r="IF237"/>
      <c r="IG237"/>
      <c r="IH237"/>
      <c r="II237"/>
      <c r="IJ237"/>
      <c r="IK237"/>
      <c r="IL237"/>
      <c r="IM237"/>
      <c r="IN237"/>
      <c r="IO237"/>
      <c r="IP237"/>
      <c r="IQ237"/>
      <c r="IR237"/>
      <c r="IS237"/>
      <c r="IT237"/>
      <c r="IU237"/>
      <c r="IV237"/>
      <c r="IW237"/>
      <c r="IX237"/>
      <c r="IY237"/>
      <c r="IZ237"/>
      <c r="JA237"/>
      <c r="JB237"/>
      <c r="JC237"/>
      <c r="JD237"/>
      <c r="JE237"/>
      <c r="JF237"/>
      <c r="JG237"/>
      <c r="JH237"/>
      <c r="JI237"/>
      <c r="JJ237"/>
      <c r="JK237"/>
      <c r="JL237"/>
      <c r="JM237"/>
      <c r="JN237"/>
      <c r="JO237"/>
      <c r="JP237"/>
      <c r="JQ237"/>
      <c r="JR237"/>
      <c r="JS237"/>
      <c r="JT237"/>
      <c r="JU237"/>
      <c r="JV237"/>
      <c r="JW237"/>
      <c r="JX237"/>
      <c r="JY237"/>
      <c r="JZ237"/>
      <c r="KA237"/>
      <c r="KB237"/>
      <c r="KC237"/>
      <c r="KD237"/>
      <c r="KE237"/>
      <c r="KF237"/>
      <c r="KG237"/>
      <c r="KH237"/>
      <c r="KI237"/>
      <c r="KJ237"/>
      <c r="KK237"/>
      <c r="KL237"/>
      <c r="KM237"/>
      <c r="KN237"/>
      <c r="KO237"/>
      <c r="KP237"/>
      <c r="KQ237"/>
      <c r="KR237"/>
      <c r="KS237"/>
      <c r="KT237"/>
      <c r="KU237"/>
      <c r="KV237"/>
      <c r="KW237"/>
      <c r="KX237"/>
      <c r="KY237"/>
      <c r="KZ237"/>
      <c r="LA237"/>
      <c r="LB237"/>
      <c r="LC237"/>
      <c r="LD237"/>
      <c r="LE237"/>
      <c r="LF237"/>
      <c r="LG237"/>
      <c r="LH237"/>
      <c r="LI237"/>
      <c r="LJ237"/>
      <c r="LK237"/>
      <c r="LL237"/>
      <c r="LM237"/>
      <c r="LN237"/>
      <c r="LO237"/>
      <c r="LP237"/>
      <c r="LQ237"/>
      <c r="LR237"/>
      <c r="LS237"/>
      <c r="LT237"/>
      <c r="LU237"/>
      <c r="LV237"/>
      <c r="LW237"/>
      <c r="LX237"/>
      <c r="LY237"/>
      <c r="LZ237"/>
      <c r="MA237"/>
      <c r="MB237"/>
      <c r="MC237"/>
      <c r="MD237"/>
      <c r="ME237"/>
      <c r="MF237"/>
      <c r="MG237"/>
      <c r="MH237"/>
      <c r="MI237"/>
      <c r="MJ237"/>
      <c r="MK237"/>
      <c r="ML237"/>
      <c r="MM237"/>
      <c r="MN237"/>
      <c r="MO237"/>
      <c r="MP237"/>
      <c r="MQ237"/>
      <c r="MR237"/>
      <c r="MS237"/>
      <c r="MT237"/>
      <c r="MU237"/>
      <c r="MV237"/>
      <c r="MW237"/>
      <c r="MX237"/>
      <c r="MY237"/>
      <c r="MZ237"/>
      <c r="NA237"/>
      <c r="NB237"/>
      <c r="NC237"/>
      <c r="ND237"/>
      <c r="NE237"/>
      <c r="NF237"/>
      <c r="NG237"/>
      <c r="NH237"/>
      <c r="NI237"/>
      <c r="NJ237"/>
      <c r="NK237"/>
      <c r="NL237"/>
      <c r="NM237"/>
      <c r="NN237"/>
      <c r="NO237"/>
      <c r="NP237"/>
      <c r="NQ237"/>
      <c r="NR237"/>
      <c r="NS237"/>
      <c r="NT237"/>
      <c r="NU237"/>
      <c r="NV237"/>
      <c r="NW237"/>
      <c r="NX237"/>
      <c r="NY237"/>
      <c r="NZ237"/>
      <c r="OA237"/>
      <c r="OB237"/>
      <c r="OC237"/>
      <c r="OD237"/>
      <c r="OE237"/>
      <c r="OF237"/>
      <c r="OG237"/>
      <c r="OH237"/>
      <c r="OI237"/>
      <c r="OJ237"/>
      <c r="OK237"/>
      <c r="OL237"/>
      <c r="OM237"/>
      <c r="ON237"/>
      <c r="OO237"/>
      <c r="OP237"/>
      <c r="OQ237"/>
      <c r="OR237"/>
      <c r="OS237"/>
      <c r="OT237"/>
      <c r="OU237"/>
      <c r="OV237"/>
      <c r="OW237"/>
      <c r="OX237"/>
      <c r="OY237"/>
      <c r="OZ237"/>
      <c r="PA237"/>
      <c r="PB237"/>
      <c r="PC237"/>
      <c r="PD237"/>
      <c r="PE237"/>
      <c r="PF237"/>
      <c r="PG237"/>
      <c r="PH237"/>
      <c r="PI237"/>
      <c r="PJ237"/>
      <c r="PK237"/>
      <c r="PL237"/>
      <c r="PM237"/>
      <c r="PN237"/>
      <c r="PO237"/>
      <c r="PP237"/>
      <c r="PQ237"/>
      <c r="PR237"/>
      <c r="PS237"/>
      <c r="PT237"/>
      <c r="PU237"/>
      <c r="PV237"/>
      <c r="PW237"/>
      <c r="PX237"/>
      <c r="PY237"/>
      <c r="PZ237"/>
      <c r="QA237"/>
      <c r="QB237"/>
      <c r="QC237"/>
      <c r="QD237"/>
      <c r="QE237"/>
      <c r="QF237"/>
      <c r="QG237"/>
      <c r="QH237"/>
      <c r="QI237"/>
      <c r="QJ237"/>
      <c r="QK237"/>
      <c r="QL237"/>
      <c r="QM237"/>
      <c r="QN237"/>
      <c r="QO237"/>
      <c r="QP237"/>
      <c r="QQ237"/>
      <c r="QR237"/>
      <c r="QS237"/>
      <c r="QT237"/>
      <c r="QU237"/>
      <c r="QV237"/>
      <c r="QW237"/>
      <c r="QX237"/>
      <c r="QY237"/>
      <c r="QZ237"/>
      <c r="RA237"/>
      <c r="RB237"/>
      <c r="RC237"/>
      <c r="RD237"/>
      <c r="RE237"/>
      <c r="RF237"/>
      <c r="RG237"/>
      <c r="RH237"/>
      <c r="RI237"/>
      <c r="RJ237"/>
      <c r="RK237"/>
      <c r="RL237"/>
      <c r="RM237"/>
      <c r="RN237"/>
      <c r="RO237"/>
      <c r="RP237"/>
      <c r="RQ237"/>
      <c r="RR237"/>
      <c r="RS237"/>
      <c r="RT237"/>
      <c r="RU237"/>
      <c r="RV237"/>
      <c r="RW237"/>
      <c r="RX237"/>
      <c r="RY237"/>
      <c r="RZ237"/>
      <c r="SA237"/>
      <c r="SB237"/>
      <c r="SC237"/>
      <c r="SD237"/>
      <c r="SE237"/>
      <c r="SF237"/>
      <c r="SG237"/>
      <c r="SH237"/>
      <c r="SI237"/>
      <c r="SJ237"/>
      <c r="SK237"/>
      <c r="SL237"/>
      <c r="SM237"/>
      <c r="SN237"/>
      <c r="SO237"/>
      <c r="SP237"/>
    </row>
    <row r="238" spans="1:510" ht="16.5" customHeight="1" x14ac:dyDescent="0.2">
      <c r="A238" s="20">
        <v>1431</v>
      </c>
      <c r="B238" s="20" t="s">
        <v>74</v>
      </c>
      <c r="C238" s="20" t="s">
        <v>172</v>
      </c>
      <c r="D238" s="20" t="s">
        <v>30</v>
      </c>
      <c r="E238" s="20" t="s">
        <v>1340</v>
      </c>
      <c r="F238" s="22" t="s">
        <v>366</v>
      </c>
      <c r="G238" s="33" t="s">
        <v>96</v>
      </c>
      <c r="H238" s="20" t="s">
        <v>26</v>
      </c>
      <c r="I238" s="20" t="s">
        <v>27</v>
      </c>
      <c r="J238" s="22" t="s">
        <v>404</v>
      </c>
      <c r="K238" s="20">
        <v>1</v>
      </c>
      <c r="L238" s="20" t="s">
        <v>370</v>
      </c>
      <c r="M238" s="20" t="s">
        <v>368</v>
      </c>
      <c r="N238" s="20" t="s">
        <v>95</v>
      </c>
      <c r="O238" s="20" t="s">
        <v>94</v>
      </c>
      <c r="P238" s="23">
        <v>0.1</v>
      </c>
      <c r="Q238" s="24">
        <v>6</v>
      </c>
      <c r="R238" s="25">
        <v>45839</v>
      </c>
      <c r="S238" s="20" t="s">
        <v>29</v>
      </c>
      <c r="T238" s="23">
        <v>600000000</v>
      </c>
      <c r="U238" s="27" t="s">
        <v>39</v>
      </c>
      <c r="V238" s="28" t="s">
        <v>40</v>
      </c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/>
      <c r="AY238"/>
      <c r="AZ238"/>
      <c r="BA238"/>
      <c r="BB238"/>
      <c r="BC238"/>
      <c r="BD238"/>
      <c r="BE238"/>
      <c r="BF238"/>
      <c r="BG238"/>
      <c r="BH238"/>
      <c r="BI238"/>
      <c r="BJ238"/>
      <c r="BK238"/>
      <c r="BL238"/>
      <c r="BM238"/>
      <c r="BN238"/>
      <c r="BO238"/>
      <c r="BP238"/>
      <c r="BQ238"/>
      <c r="BR238"/>
      <c r="BS238"/>
      <c r="BT238"/>
      <c r="BU238"/>
      <c r="BV238"/>
      <c r="BW238"/>
      <c r="BX238"/>
      <c r="BY238"/>
      <c r="BZ238"/>
      <c r="CA238"/>
      <c r="CB238"/>
      <c r="CC238"/>
      <c r="CD238"/>
      <c r="CE238"/>
      <c r="CF238"/>
      <c r="CG238"/>
      <c r="CH238"/>
      <c r="CI238"/>
      <c r="CJ238"/>
      <c r="CK238"/>
      <c r="CL238"/>
      <c r="CM238"/>
      <c r="CN238"/>
      <c r="CO238"/>
      <c r="CP238"/>
      <c r="CQ238"/>
      <c r="CR238"/>
      <c r="CS238"/>
      <c r="CT238"/>
      <c r="CU238"/>
      <c r="CV238"/>
      <c r="CW238"/>
      <c r="CX238"/>
      <c r="CY238"/>
      <c r="CZ238"/>
      <c r="DA238"/>
      <c r="DB238"/>
      <c r="DC238"/>
      <c r="DD238"/>
      <c r="DE238"/>
      <c r="DF238"/>
      <c r="DG238"/>
      <c r="DH238"/>
      <c r="DI238"/>
      <c r="DJ238"/>
      <c r="DK238"/>
      <c r="DL238"/>
      <c r="DM238"/>
      <c r="DN238"/>
      <c r="DO238"/>
      <c r="DP238"/>
      <c r="DQ238"/>
      <c r="DR238"/>
      <c r="DS238"/>
      <c r="DT238"/>
      <c r="DU238"/>
      <c r="DV238"/>
      <c r="DW238"/>
      <c r="DX238"/>
      <c r="DY238"/>
      <c r="DZ238"/>
      <c r="EA238"/>
      <c r="EB238"/>
      <c r="EC238"/>
      <c r="ED238"/>
      <c r="EE238"/>
      <c r="EF238"/>
      <c r="EG238"/>
      <c r="EH238"/>
      <c r="EI238"/>
      <c r="EJ238"/>
      <c r="EK238"/>
      <c r="EL238"/>
      <c r="EM238"/>
      <c r="EN238"/>
      <c r="EO238"/>
      <c r="EP238"/>
      <c r="EQ238"/>
      <c r="ER238"/>
      <c r="ES238"/>
      <c r="ET238"/>
      <c r="EU238"/>
      <c r="EV238"/>
      <c r="EW238"/>
      <c r="EX238"/>
      <c r="EY238"/>
      <c r="EZ238"/>
      <c r="FA238"/>
      <c r="FB238"/>
      <c r="FC238"/>
      <c r="FD238"/>
      <c r="FE238"/>
      <c r="FF238"/>
      <c r="FG238"/>
      <c r="FH238"/>
      <c r="FI238"/>
      <c r="FJ238"/>
      <c r="FK238"/>
      <c r="FL238"/>
      <c r="FM238"/>
      <c r="FN238"/>
      <c r="FO238"/>
      <c r="FP238"/>
      <c r="FQ238"/>
      <c r="FR238"/>
      <c r="FS238"/>
      <c r="FT238"/>
      <c r="FU238"/>
      <c r="FV238"/>
      <c r="FW238"/>
      <c r="FX238"/>
      <c r="FY238"/>
      <c r="FZ238"/>
      <c r="GA238"/>
      <c r="GB238"/>
      <c r="GC238"/>
      <c r="GD238"/>
      <c r="GE238"/>
      <c r="GF238"/>
      <c r="GG238"/>
      <c r="GH238"/>
      <c r="GI238"/>
      <c r="GJ238"/>
      <c r="GK238"/>
      <c r="GL238"/>
      <c r="GM238"/>
      <c r="GN238"/>
      <c r="GO238"/>
      <c r="GP238"/>
      <c r="GQ238"/>
      <c r="GR238"/>
      <c r="GS238"/>
      <c r="GT238"/>
      <c r="GU238"/>
      <c r="GV238"/>
      <c r="GW238"/>
      <c r="GX238"/>
      <c r="GY238"/>
      <c r="GZ238"/>
      <c r="HA238"/>
      <c r="HB238"/>
      <c r="HC238"/>
      <c r="HD238"/>
      <c r="HE238"/>
      <c r="HF238"/>
      <c r="HG238"/>
      <c r="HH238"/>
      <c r="HI238"/>
      <c r="HJ238"/>
      <c r="HK238"/>
      <c r="HL238"/>
      <c r="HM238"/>
      <c r="HN238"/>
      <c r="HO238"/>
      <c r="HP238"/>
      <c r="HQ238"/>
      <c r="HR238"/>
      <c r="HS238"/>
      <c r="HT238"/>
      <c r="HU238"/>
      <c r="HV238"/>
      <c r="HW238"/>
      <c r="HX238"/>
      <c r="HY238"/>
      <c r="HZ238"/>
      <c r="IA238"/>
      <c r="IB238"/>
      <c r="IC238"/>
      <c r="ID238"/>
      <c r="IE238"/>
      <c r="IF238"/>
      <c r="IG238"/>
      <c r="IH238"/>
      <c r="II238"/>
      <c r="IJ238"/>
      <c r="IK238"/>
      <c r="IL238"/>
      <c r="IM238"/>
      <c r="IN238"/>
      <c r="IO238"/>
      <c r="IP238"/>
      <c r="IQ238"/>
      <c r="IR238"/>
      <c r="IS238"/>
      <c r="IT238"/>
      <c r="IU238"/>
      <c r="IV238"/>
      <c r="IW238"/>
      <c r="IX238"/>
      <c r="IY238"/>
      <c r="IZ238"/>
      <c r="JA238"/>
      <c r="JB238"/>
      <c r="JC238"/>
      <c r="JD238"/>
      <c r="JE238"/>
      <c r="JF238"/>
      <c r="JG238"/>
      <c r="JH238"/>
      <c r="JI238"/>
      <c r="JJ238"/>
      <c r="JK238"/>
      <c r="JL238"/>
      <c r="JM238"/>
      <c r="JN238"/>
      <c r="JO238"/>
      <c r="JP238"/>
      <c r="JQ238"/>
      <c r="JR238"/>
      <c r="JS238"/>
      <c r="JT238"/>
      <c r="JU238"/>
      <c r="JV238"/>
      <c r="JW238"/>
      <c r="JX238"/>
      <c r="JY238"/>
      <c r="JZ238"/>
      <c r="KA238"/>
      <c r="KB238"/>
      <c r="KC238"/>
      <c r="KD238"/>
      <c r="KE238"/>
      <c r="KF238"/>
      <c r="KG238"/>
      <c r="KH238"/>
      <c r="KI238"/>
      <c r="KJ238"/>
      <c r="KK238"/>
      <c r="KL238"/>
      <c r="KM238"/>
      <c r="KN238"/>
      <c r="KO238"/>
      <c r="KP238"/>
      <c r="KQ238"/>
      <c r="KR238"/>
      <c r="KS238"/>
      <c r="KT238"/>
      <c r="KU238"/>
      <c r="KV238"/>
      <c r="KW238"/>
      <c r="KX238"/>
      <c r="KY238"/>
      <c r="KZ238"/>
      <c r="LA238"/>
      <c r="LB238"/>
      <c r="LC238"/>
      <c r="LD238"/>
      <c r="LE238"/>
      <c r="LF238"/>
      <c r="LG238"/>
      <c r="LH238"/>
      <c r="LI238"/>
      <c r="LJ238"/>
      <c r="LK238"/>
      <c r="LL238"/>
      <c r="LM238"/>
      <c r="LN238"/>
      <c r="LO238"/>
      <c r="LP238"/>
      <c r="LQ238"/>
      <c r="LR238"/>
      <c r="LS238"/>
      <c r="LT238"/>
      <c r="LU238"/>
      <c r="LV238"/>
      <c r="LW238"/>
      <c r="LX238"/>
      <c r="LY238"/>
      <c r="LZ238"/>
      <c r="MA238"/>
      <c r="MB238"/>
      <c r="MC238"/>
      <c r="MD238"/>
      <c r="ME238"/>
      <c r="MF238"/>
      <c r="MG238"/>
      <c r="MH238"/>
      <c r="MI238"/>
      <c r="MJ238"/>
      <c r="MK238"/>
      <c r="ML238"/>
      <c r="MM238"/>
      <c r="MN238"/>
      <c r="MO238"/>
      <c r="MP238"/>
      <c r="MQ238"/>
      <c r="MR238"/>
      <c r="MS238"/>
      <c r="MT238"/>
      <c r="MU238"/>
      <c r="MV238"/>
      <c r="MW238"/>
      <c r="MX238"/>
      <c r="MY238"/>
      <c r="MZ238"/>
      <c r="NA238"/>
      <c r="NB238"/>
      <c r="NC238"/>
      <c r="ND238"/>
      <c r="NE238"/>
      <c r="NF238"/>
      <c r="NG238"/>
      <c r="NH238"/>
      <c r="NI238"/>
      <c r="NJ238"/>
      <c r="NK238"/>
      <c r="NL238"/>
      <c r="NM238"/>
      <c r="NN238"/>
      <c r="NO238"/>
      <c r="NP238"/>
      <c r="NQ238"/>
      <c r="NR238"/>
      <c r="NS238"/>
      <c r="NT238"/>
      <c r="NU238"/>
      <c r="NV238"/>
      <c r="NW238"/>
      <c r="NX238"/>
      <c r="NY238"/>
      <c r="NZ238"/>
      <c r="OA238"/>
      <c r="OB238"/>
      <c r="OC238"/>
      <c r="OD238"/>
      <c r="OE238"/>
      <c r="OF238"/>
      <c r="OG238"/>
      <c r="OH238"/>
      <c r="OI238"/>
      <c r="OJ238"/>
      <c r="OK238"/>
      <c r="OL238"/>
      <c r="OM238"/>
      <c r="ON238"/>
      <c r="OO238"/>
      <c r="OP238"/>
      <c r="OQ238"/>
      <c r="OR238"/>
      <c r="OS238"/>
      <c r="OT238"/>
      <c r="OU238"/>
      <c r="OV238"/>
      <c r="OW238"/>
      <c r="OX238"/>
      <c r="OY238"/>
      <c r="OZ238"/>
      <c r="PA238"/>
      <c r="PB238"/>
      <c r="PC238"/>
      <c r="PD238"/>
      <c r="PE238"/>
      <c r="PF238"/>
      <c r="PG238"/>
      <c r="PH238"/>
      <c r="PI238"/>
      <c r="PJ238"/>
      <c r="PK238"/>
      <c r="PL238"/>
      <c r="PM238"/>
      <c r="PN238"/>
      <c r="PO238"/>
      <c r="PP238"/>
      <c r="PQ238"/>
      <c r="PR238"/>
      <c r="PS238"/>
      <c r="PT238"/>
      <c r="PU238"/>
      <c r="PV238"/>
      <c r="PW238"/>
      <c r="PX238"/>
      <c r="PY238"/>
      <c r="PZ238"/>
      <c r="QA238"/>
      <c r="QB238"/>
      <c r="QC238"/>
      <c r="QD238"/>
      <c r="QE238"/>
      <c r="QF238"/>
      <c r="QG238"/>
      <c r="QH238"/>
      <c r="QI238"/>
      <c r="QJ238"/>
      <c r="QK238"/>
      <c r="QL238"/>
      <c r="QM238"/>
      <c r="QN238"/>
      <c r="QO238"/>
      <c r="QP238"/>
      <c r="QQ238"/>
      <c r="QR238"/>
      <c r="QS238"/>
      <c r="QT238"/>
      <c r="QU238"/>
      <c r="QV238"/>
      <c r="QW238"/>
      <c r="QX238"/>
      <c r="QY238"/>
      <c r="QZ238"/>
      <c r="RA238"/>
      <c r="RB238"/>
      <c r="RC238"/>
      <c r="RD238"/>
      <c r="RE238"/>
      <c r="RF238"/>
      <c r="RG238"/>
      <c r="RH238"/>
      <c r="RI238"/>
      <c r="RJ238"/>
      <c r="RK238"/>
      <c r="RL238"/>
      <c r="RM238"/>
      <c r="RN238"/>
      <c r="RO238"/>
      <c r="RP238"/>
      <c r="RQ238"/>
      <c r="RR238"/>
      <c r="RS238"/>
      <c r="RT238"/>
      <c r="RU238"/>
      <c r="RV238"/>
      <c r="RW238"/>
      <c r="RX238"/>
      <c r="RY238"/>
      <c r="RZ238"/>
      <c r="SA238"/>
      <c r="SB238"/>
      <c r="SC238"/>
      <c r="SD238"/>
      <c r="SE238"/>
      <c r="SF238"/>
      <c r="SG238"/>
      <c r="SH238"/>
      <c r="SI238"/>
      <c r="SJ238"/>
      <c r="SK238"/>
      <c r="SL238"/>
      <c r="SM238"/>
      <c r="SN238"/>
      <c r="SO238"/>
      <c r="SP238"/>
    </row>
    <row r="239" spans="1:510" ht="16.5" customHeight="1" x14ac:dyDescent="0.2">
      <c r="A239" s="20">
        <v>1436</v>
      </c>
      <c r="B239" s="20" t="s">
        <v>74</v>
      </c>
      <c r="C239" s="20" t="s">
        <v>172</v>
      </c>
      <c r="D239" s="20" t="s">
        <v>30</v>
      </c>
      <c r="E239" s="20" t="s">
        <v>1351</v>
      </c>
      <c r="F239" s="22" t="s">
        <v>389</v>
      </c>
      <c r="G239" s="33" t="s">
        <v>96</v>
      </c>
      <c r="H239" s="20" t="s">
        <v>154</v>
      </c>
      <c r="I239" s="20" t="s">
        <v>27</v>
      </c>
      <c r="J239" s="22" t="s">
        <v>405</v>
      </c>
      <c r="K239" s="20">
        <v>15</v>
      </c>
      <c r="L239" s="20" t="s">
        <v>376</v>
      </c>
      <c r="M239" s="20" t="s">
        <v>391</v>
      </c>
      <c r="N239" s="20" t="s">
        <v>95</v>
      </c>
      <c r="O239" s="20" t="s">
        <v>94</v>
      </c>
      <c r="P239" s="23">
        <v>0.02</v>
      </c>
      <c r="Q239" s="24">
        <v>9</v>
      </c>
      <c r="R239" s="25">
        <v>45748</v>
      </c>
      <c r="S239" s="20" t="s">
        <v>83</v>
      </c>
      <c r="T239" s="23">
        <v>140000000</v>
      </c>
      <c r="U239" s="27" t="s">
        <v>39</v>
      </c>
      <c r="V239" s="28" t="s">
        <v>40</v>
      </c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  <c r="AU239"/>
      <c r="AV239"/>
      <c r="AW239"/>
      <c r="AX239"/>
      <c r="AY239"/>
      <c r="AZ239"/>
      <c r="BA239"/>
      <c r="BB239"/>
      <c r="BC239"/>
      <c r="BD239"/>
      <c r="BE239"/>
      <c r="BF239"/>
      <c r="BG239"/>
      <c r="BH239"/>
      <c r="BI239"/>
      <c r="BJ239"/>
      <c r="BK239"/>
      <c r="BL239"/>
      <c r="BM239"/>
      <c r="BN239"/>
      <c r="BO239"/>
      <c r="BP239"/>
      <c r="BQ239"/>
      <c r="BR239"/>
      <c r="BS239"/>
      <c r="BT239"/>
      <c r="BU239"/>
      <c r="BV239"/>
      <c r="BW239"/>
      <c r="BX239"/>
      <c r="BY239"/>
      <c r="BZ239"/>
      <c r="CA239"/>
      <c r="CB239"/>
      <c r="CC239"/>
      <c r="CD239"/>
      <c r="CE239"/>
      <c r="CF239"/>
      <c r="CG239"/>
      <c r="CH239"/>
      <c r="CI239"/>
      <c r="CJ239"/>
      <c r="CK239"/>
      <c r="CL239"/>
      <c r="CM239"/>
      <c r="CN239"/>
      <c r="CO239"/>
      <c r="CP239"/>
      <c r="CQ239"/>
      <c r="CR239"/>
      <c r="CS239"/>
      <c r="CT239"/>
      <c r="CU239"/>
      <c r="CV239"/>
      <c r="CW239"/>
      <c r="CX239"/>
      <c r="CY239"/>
      <c r="CZ239"/>
      <c r="DA239"/>
      <c r="DB239"/>
      <c r="DC239"/>
      <c r="DD239"/>
      <c r="DE239"/>
      <c r="DF239"/>
      <c r="DG239"/>
      <c r="DH239"/>
      <c r="DI239"/>
      <c r="DJ239"/>
      <c r="DK239"/>
      <c r="DL239"/>
      <c r="DM239"/>
      <c r="DN239"/>
      <c r="DO239"/>
      <c r="DP239"/>
      <c r="DQ239"/>
      <c r="DR239"/>
      <c r="DS239"/>
      <c r="DT239"/>
      <c r="DU239"/>
      <c r="DV239"/>
      <c r="DW239"/>
      <c r="DX239"/>
      <c r="DY239"/>
      <c r="DZ239"/>
      <c r="EA239"/>
      <c r="EB239"/>
      <c r="EC239"/>
      <c r="ED239"/>
      <c r="EE239"/>
      <c r="EF239"/>
      <c r="EG239"/>
      <c r="EH239"/>
      <c r="EI239"/>
      <c r="EJ239"/>
      <c r="EK239"/>
      <c r="EL239"/>
      <c r="EM239"/>
      <c r="EN239"/>
      <c r="EO239"/>
      <c r="EP239"/>
      <c r="EQ239"/>
      <c r="ER239"/>
      <c r="ES239"/>
      <c r="ET239"/>
      <c r="EU239"/>
      <c r="EV239"/>
      <c r="EW239"/>
      <c r="EX239"/>
      <c r="EY239"/>
      <c r="EZ239"/>
      <c r="FA239"/>
      <c r="FB239"/>
      <c r="FC239"/>
      <c r="FD239"/>
      <c r="FE239"/>
      <c r="FF239"/>
      <c r="FG239"/>
      <c r="FH239"/>
      <c r="FI239"/>
      <c r="FJ239"/>
      <c r="FK239"/>
      <c r="FL239"/>
      <c r="FM239"/>
      <c r="FN239"/>
      <c r="FO239"/>
      <c r="FP239"/>
      <c r="FQ239"/>
      <c r="FR239"/>
      <c r="FS239"/>
      <c r="FT239"/>
      <c r="FU239"/>
      <c r="FV239"/>
      <c r="FW239"/>
      <c r="FX239"/>
      <c r="FY239"/>
      <c r="FZ239"/>
      <c r="GA239"/>
      <c r="GB239"/>
      <c r="GC239"/>
      <c r="GD239"/>
      <c r="GE239"/>
      <c r="GF239"/>
      <c r="GG239"/>
      <c r="GH239"/>
      <c r="GI239"/>
      <c r="GJ239"/>
      <c r="GK239"/>
      <c r="GL239"/>
      <c r="GM239"/>
      <c r="GN239"/>
      <c r="GO239"/>
      <c r="GP239"/>
      <c r="GQ239"/>
      <c r="GR239"/>
      <c r="GS239"/>
      <c r="GT239"/>
      <c r="GU239"/>
      <c r="GV239"/>
      <c r="GW239"/>
      <c r="GX239"/>
      <c r="GY239"/>
      <c r="GZ239"/>
      <c r="HA239"/>
      <c r="HB239"/>
      <c r="HC239"/>
      <c r="HD239"/>
      <c r="HE239"/>
      <c r="HF239"/>
      <c r="HG239"/>
      <c r="HH239"/>
      <c r="HI239"/>
      <c r="HJ239"/>
      <c r="HK239"/>
      <c r="HL239"/>
      <c r="HM239"/>
      <c r="HN239"/>
      <c r="HO239"/>
      <c r="HP239"/>
      <c r="HQ239"/>
      <c r="HR239"/>
      <c r="HS239"/>
      <c r="HT239"/>
      <c r="HU239"/>
      <c r="HV239"/>
      <c r="HW239"/>
      <c r="HX239"/>
      <c r="HY239"/>
      <c r="HZ239"/>
      <c r="IA239"/>
      <c r="IB239"/>
      <c r="IC239"/>
      <c r="ID239"/>
      <c r="IE239"/>
      <c r="IF239"/>
      <c r="IG239"/>
      <c r="IH239"/>
      <c r="II239"/>
      <c r="IJ239"/>
      <c r="IK239"/>
      <c r="IL239"/>
      <c r="IM239"/>
      <c r="IN239"/>
      <c r="IO239"/>
      <c r="IP239"/>
      <c r="IQ239"/>
      <c r="IR239"/>
      <c r="IS239"/>
      <c r="IT239"/>
      <c r="IU239"/>
      <c r="IV239"/>
      <c r="IW239"/>
      <c r="IX239"/>
      <c r="IY239"/>
      <c r="IZ239"/>
      <c r="JA239"/>
      <c r="JB239"/>
      <c r="JC239"/>
      <c r="JD239"/>
      <c r="JE239"/>
      <c r="JF239"/>
      <c r="JG239"/>
      <c r="JH239"/>
      <c r="JI239"/>
      <c r="JJ239"/>
      <c r="JK239"/>
      <c r="JL239"/>
      <c r="JM239"/>
      <c r="JN239"/>
      <c r="JO239"/>
      <c r="JP239"/>
      <c r="JQ239"/>
      <c r="JR239"/>
      <c r="JS239"/>
      <c r="JT239"/>
      <c r="JU239"/>
      <c r="JV239"/>
      <c r="JW239"/>
      <c r="JX239"/>
      <c r="JY239"/>
      <c r="JZ239"/>
      <c r="KA239"/>
      <c r="KB239"/>
      <c r="KC239"/>
      <c r="KD239"/>
      <c r="KE239"/>
      <c r="KF239"/>
      <c r="KG239"/>
      <c r="KH239"/>
      <c r="KI239"/>
      <c r="KJ239"/>
      <c r="KK239"/>
      <c r="KL239"/>
      <c r="KM239"/>
      <c r="KN239"/>
      <c r="KO239"/>
      <c r="KP239"/>
      <c r="KQ239"/>
      <c r="KR239"/>
      <c r="KS239"/>
      <c r="KT239"/>
      <c r="KU239"/>
      <c r="KV239"/>
      <c r="KW239"/>
      <c r="KX239"/>
      <c r="KY239"/>
      <c r="KZ239"/>
      <c r="LA239"/>
      <c r="LB239"/>
      <c r="LC239"/>
      <c r="LD239"/>
      <c r="LE239"/>
      <c r="LF239"/>
      <c r="LG239"/>
      <c r="LH239"/>
      <c r="LI239"/>
      <c r="LJ239"/>
      <c r="LK239"/>
      <c r="LL239"/>
      <c r="LM239"/>
      <c r="LN239"/>
      <c r="LO239"/>
      <c r="LP239"/>
      <c r="LQ239"/>
      <c r="LR239"/>
      <c r="LS239"/>
      <c r="LT239"/>
      <c r="LU239"/>
      <c r="LV239"/>
      <c r="LW239"/>
      <c r="LX239"/>
      <c r="LY239"/>
      <c r="LZ239"/>
      <c r="MA239"/>
      <c r="MB239"/>
      <c r="MC239"/>
      <c r="MD239"/>
      <c r="ME239"/>
      <c r="MF239"/>
      <c r="MG239"/>
      <c r="MH239"/>
      <c r="MI239"/>
      <c r="MJ239"/>
      <c r="MK239"/>
      <c r="ML239"/>
      <c r="MM239"/>
      <c r="MN239"/>
      <c r="MO239"/>
      <c r="MP239"/>
      <c r="MQ239"/>
      <c r="MR239"/>
      <c r="MS239"/>
      <c r="MT239"/>
      <c r="MU239"/>
      <c r="MV239"/>
      <c r="MW239"/>
      <c r="MX239"/>
      <c r="MY239"/>
      <c r="MZ239"/>
      <c r="NA239"/>
      <c r="NB239"/>
      <c r="NC239"/>
      <c r="ND239"/>
      <c r="NE239"/>
      <c r="NF239"/>
      <c r="NG239"/>
      <c r="NH239"/>
      <c r="NI239"/>
      <c r="NJ239"/>
      <c r="NK239"/>
      <c r="NL239"/>
      <c r="NM239"/>
      <c r="NN239"/>
      <c r="NO239"/>
      <c r="NP239"/>
      <c r="NQ239"/>
      <c r="NR239"/>
      <c r="NS239"/>
      <c r="NT239"/>
      <c r="NU239"/>
      <c r="NV239"/>
      <c r="NW239"/>
      <c r="NX239"/>
      <c r="NY239"/>
      <c r="NZ239"/>
      <c r="OA239"/>
      <c r="OB239"/>
      <c r="OC239"/>
      <c r="OD239"/>
      <c r="OE239"/>
      <c r="OF239"/>
      <c r="OG239"/>
      <c r="OH239"/>
      <c r="OI239"/>
      <c r="OJ239"/>
      <c r="OK239"/>
      <c r="OL239"/>
      <c r="OM239"/>
      <c r="ON239"/>
      <c r="OO239"/>
      <c r="OP239"/>
      <c r="OQ239"/>
      <c r="OR239"/>
      <c r="OS239"/>
      <c r="OT239"/>
      <c r="OU239"/>
      <c r="OV239"/>
      <c r="OW239"/>
      <c r="OX239"/>
      <c r="OY239"/>
      <c r="OZ239"/>
      <c r="PA239"/>
      <c r="PB239"/>
      <c r="PC239"/>
      <c r="PD239"/>
      <c r="PE239"/>
      <c r="PF239"/>
      <c r="PG239"/>
      <c r="PH239"/>
      <c r="PI239"/>
      <c r="PJ239"/>
      <c r="PK239"/>
      <c r="PL239"/>
      <c r="PM239"/>
      <c r="PN239"/>
      <c r="PO239"/>
      <c r="PP239"/>
      <c r="PQ239"/>
      <c r="PR239"/>
      <c r="PS239"/>
      <c r="PT239"/>
      <c r="PU239"/>
      <c r="PV239"/>
      <c r="PW239"/>
      <c r="PX239"/>
      <c r="PY239"/>
      <c r="PZ239"/>
      <c r="QA239"/>
      <c r="QB239"/>
      <c r="QC239"/>
      <c r="QD239"/>
      <c r="QE239"/>
      <c r="QF239"/>
      <c r="QG239"/>
      <c r="QH239"/>
      <c r="QI239"/>
      <c r="QJ239"/>
      <c r="QK239"/>
      <c r="QL239"/>
      <c r="QM239"/>
      <c r="QN239"/>
      <c r="QO239"/>
      <c r="QP239"/>
      <c r="QQ239"/>
      <c r="QR239"/>
      <c r="QS239"/>
      <c r="QT239"/>
      <c r="QU239"/>
      <c r="QV239"/>
      <c r="QW239"/>
      <c r="QX239"/>
      <c r="QY239"/>
      <c r="QZ239"/>
      <c r="RA239"/>
      <c r="RB239"/>
      <c r="RC239"/>
      <c r="RD239"/>
      <c r="RE239"/>
      <c r="RF239"/>
      <c r="RG239"/>
      <c r="RH239"/>
      <c r="RI239"/>
      <c r="RJ239"/>
      <c r="RK239"/>
      <c r="RL239"/>
      <c r="RM239"/>
      <c r="RN239"/>
      <c r="RO239"/>
      <c r="RP239"/>
      <c r="RQ239"/>
      <c r="RR239"/>
      <c r="RS239"/>
      <c r="RT239"/>
      <c r="RU239"/>
      <c r="RV239"/>
      <c r="RW239"/>
      <c r="RX239"/>
      <c r="RY239"/>
      <c r="RZ239"/>
      <c r="SA239"/>
      <c r="SB239"/>
      <c r="SC239"/>
      <c r="SD239"/>
      <c r="SE239"/>
      <c r="SF239"/>
      <c r="SG239"/>
      <c r="SH239"/>
      <c r="SI239"/>
      <c r="SJ239"/>
      <c r="SK239"/>
      <c r="SL239"/>
      <c r="SM239"/>
      <c r="SN239"/>
      <c r="SO239"/>
      <c r="SP239"/>
    </row>
    <row r="240" spans="1:510" ht="16.5" customHeight="1" x14ac:dyDescent="0.2">
      <c r="A240" s="20">
        <v>1437</v>
      </c>
      <c r="B240" s="20" t="s">
        <v>74</v>
      </c>
      <c r="C240" s="20" t="s">
        <v>172</v>
      </c>
      <c r="D240" s="20" t="s">
        <v>30</v>
      </c>
      <c r="E240" s="20" t="s">
        <v>1351</v>
      </c>
      <c r="F240" s="22" t="s">
        <v>389</v>
      </c>
      <c r="G240" s="33" t="s">
        <v>96</v>
      </c>
      <c r="H240" s="20" t="s">
        <v>154</v>
      </c>
      <c r="I240" s="20" t="s">
        <v>27</v>
      </c>
      <c r="J240" s="22" t="s">
        <v>406</v>
      </c>
      <c r="K240" s="20" t="s">
        <v>95</v>
      </c>
      <c r="L240" s="20" t="s">
        <v>95</v>
      </c>
      <c r="M240" s="20" t="s">
        <v>391</v>
      </c>
      <c r="N240" s="20" t="s">
        <v>95</v>
      </c>
      <c r="O240" s="20">
        <v>0.05</v>
      </c>
      <c r="P240" s="23"/>
      <c r="Q240" s="24">
        <v>1</v>
      </c>
      <c r="R240" s="25">
        <v>45839</v>
      </c>
      <c r="S240" s="20" t="s">
        <v>29</v>
      </c>
      <c r="T240" s="23">
        <v>50000000</v>
      </c>
      <c r="U240" s="27" t="s">
        <v>39</v>
      </c>
      <c r="V240" s="28" t="s">
        <v>40</v>
      </c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/>
      <c r="AX240"/>
      <c r="AY240"/>
      <c r="AZ240"/>
      <c r="BA240"/>
      <c r="BB240"/>
      <c r="BC240"/>
      <c r="BD240"/>
      <c r="BE240"/>
      <c r="BF240"/>
      <c r="BG240"/>
      <c r="BH240"/>
      <c r="BI240"/>
      <c r="BJ240"/>
      <c r="BK240"/>
      <c r="BL240"/>
      <c r="BM240"/>
      <c r="BN240"/>
      <c r="BO240"/>
      <c r="BP240"/>
      <c r="BQ240"/>
      <c r="BR240"/>
      <c r="BS240"/>
      <c r="BT240"/>
      <c r="BU240"/>
      <c r="BV240"/>
      <c r="BW240"/>
      <c r="BX240"/>
      <c r="BY240"/>
      <c r="BZ240"/>
      <c r="CA240"/>
      <c r="CB240"/>
      <c r="CC240"/>
      <c r="CD240"/>
      <c r="CE240"/>
      <c r="CF240"/>
      <c r="CG240"/>
      <c r="CH240"/>
      <c r="CI240"/>
      <c r="CJ240"/>
      <c r="CK240"/>
      <c r="CL240"/>
      <c r="CM240"/>
      <c r="CN240"/>
      <c r="CO240"/>
      <c r="CP240"/>
      <c r="CQ240"/>
      <c r="CR240"/>
      <c r="CS240"/>
      <c r="CT240"/>
      <c r="CU240"/>
      <c r="CV240"/>
      <c r="CW240"/>
      <c r="CX240"/>
      <c r="CY240"/>
      <c r="CZ240"/>
      <c r="DA240"/>
      <c r="DB240"/>
      <c r="DC240"/>
      <c r="DD240"/>
      <c r="DE240"/>
      <c r="DF240"/>
      <c r="DG240"/>
      <c r="DH240"/>
      <c r="DI240"/>
      <c r="DJ240"/>
      <c r="DK240"/>
      <c r="DL240"/>
      <c r="DM240"/>
      <c r="DN240"/>
      <c r="DO240"/>
      <c r="DP240"/>
      <c r="DQ240"/>
      <c r="DR240"/>
      <c r="DS240"/>
      <c r="DT240"/>
      <c r="DU240"/>
      <c r="DV240"/>
      <c r="DW240"/>
      <c r="DX240"/>
      <c r="DY240"/>
      <c r="DZ240"/>
      <c r="EA240"/>
      <c r="EB240"/>
      <c r="EC240"/>
      <c r="ED240"/>
      <c r="EE240"/>
      <c r="EF240"/>
      <c r="EG240"/>
      <c r="EH240"/>
      <c r="EI240"/>
      <c r="EJ240"/>
      <c r="EK240"/>
      <c r="EL240"/>
      <c r="EM240"/>
      <c r="EN240"/>
      <c r="EO240"/>
      <c r="EP240"/>
      <c r="EQ240"/>
      <c r="ER240"/>
      <c r="ES240"/>
      <c r="ET240"/>
      <c r="EU240"/>
      <c r="EV240"/>
      <c r="EW240"/>
      <c r="EX240"/>
      <c r="EY240"/>
      <c r="EZ240"/>
      <c r="FA240"/>
      <c r="FB240"/>
      <c r="FC240"/>
      <c r="FD240"/>
      <c r="FE240"/>
      <c r="FF240"/>
      <c r="FG240"/>
      <c r="FH240"/>
      <c r="FI240"/>
      <c r="FJ240"/>
      <c r="FK240"/>
      <c r="FL240"/>
      <c r="FM240"/>
      <c r="FN240"/>
      <c r="FO240"/>
      <c r="FP240"/>
      <c r="FQ240"/>
      <c r="FR240"/>
      <c r="FS240"/>
      <c r="FT240"/>
      <c r="FU240"/>
      <c r="FV240"/>
      <c r="FW240"/>
      <c r="FX240"/>
      <c r="FY240"/>
      <c r="FZ240"/>
      <c r="GA240"/>
      <c r="GB240"/>
      <c r="GC240"/>
      <c r="GD240"/>
      <c r="GE240"/>
      <c r="GF240"/>
      <c r="GG240"/>
      <c r="GH240"/>
      <c r="GI240"/>
      <c r="GJ240"/>
      <c r="GK240"/>
      <c r="GL240"/>
      <c r="GM240"/>
      <c r="GN240"/>
      <c r="GO240"/>
      <c r="GP240"/>
      <c r="GQ240"/>
      <c r="GR240"/>
      <c r="GS240"/>
      <c r="GT240"/>
      <c r="GU240"/>
      <c r="GV240"/>
      <c r="GW240"/>
      <c r="GX240"/>
      <c r="GY240"/>
      <c r="GZ240"/>
      <c r="HA240"/>
      <c r="HB240"/>
      <c r="HC240"/>
      <c r="HD240"/>
      <c r="HE240"/>
      <c r="HF240"/>
      <c r="HG240"/>
      <c r="HH240"/>
      <c r="HI240"/>
      <c r="HJ240"/>
      <c r="HK240"/>
      <c r="HL240"/>
      <c r="HM240"/>
      <c r="HN240"/>
      <c r="HO240"/>
      <c r="HP240"/>
      <c r="HQ240"/>
      <c r="HR240"/>
      <c r="HS240"/>
      <c r="HT240"/>
      <c r="HU240"/>
      <c r="HV240"/>
      <c r="HW240"/>
      <c r="HX240"/>
      <c r="HY240"/>
      <c r="HZ240"/>
      <c r="IA240"/>
      <c r="IB240"/>
      <c r="IC240"/>
      <c r="ID240"/>
      <c r="IE240"/>
      <c r="IF240"/>
      <c r="IG240"/>
      <c r="IH240"/>
      <c r="II240"/>
      <c r="IJ240"/>
      <c r="IK240"/>
      <c r="IL240"/>
      <c r="IM240"/>
      <c r="IN240"/>
      <c r="IO240"/>
      <c r="IP240"/>
      <c r="IQ240"/>
      <c r="IR240"/>
      <c r="IS240"/>
      <c r="IT240"/>
      <c r="IU240"/>
      <c r="IV240"/>
      <c r="IW240"/>
      <c r="IX240"/>
      <c r="IY240"/>
      <c r="IZ240"/>
      <c r="JA240"/>
      <c r="JB240"/>
      <c r="JC240"/>
      <c r="JD240"/>
      <c r="JE240"/>
      <c r="JF240"/>
      <c r="JG240"/>
      <c r="JH240"/>
      <c r="JI240"/>
      <c r="JJ240"/>
      <c r="JK240"/>
      <c r="JL240"/>
      <c r="JM240"/>
      <c r="JN240"/>
      <c r="JO240"/>
      <c r="JP240"/>
      <c r="JQ240"/>
      <c r="JR240"/>
      <c r="JS240"/>
      <c r="JT240"/>
      <c r="JU240"/>
      <c r="JV240"/>
      <c r="JW240"/>
      <c r="JX240"/>
      <c r="JY240"/>
      <c r="JZ240"/>
      <c r="KA240"/>
      <c r="KB240"/>
      <c r="KC240"/>
      <c r="KD240"/>
      <c r="KE240"/>
      <c r="KF240"/>
      <c r="KG240"/>
      <c r="KH240"/>
      <c r="KI240"/>
      <c r="KJ240"/>
      <c r="KK240"/>
      <c r="KL240"/>
      <c r="KM240"/>
      <c r="KN240"/>
      <c r="KO240"/>
      <c r="KP240"/>
      <c r="KQ240"/>
      <c r="KR240"/>
      <c r="KS240"/>
      <c r="KT240"/>
      <c r="KU240"/>
      <c r="KV240"/>
      <c r="KW240"/>
      <c r="KX240"/>
      <c r="KY240"/>
      <c r="KZ240"/>
      <c r="LA240"/>
      <c r="LB240"/>
      <c r="LC240"/>
      <c r="LD240"/>
      <c r="LE240"/>
      <c r="LF240"/>
      <c r="LG240"/>
      <c r="LH240"/>
      <c r="LI240"/>
      <c r="LJ240"/>
      <c r="LK240"/>
      <c r="LL240"/>
      <c r="LM240"/>
      <c r="LN240"/>
      <c r="LO240"/>
      <c r="LP240"/>
      <c r="LQ240"/>
      <c r="LR240"/>
      <c r="LS240"/>
      <c r="LT240"/>
      <c r="LU240"/>
      <c r="LV240"/>
      <c r="LW240"/>
      <c r="LX240"/>
      <c r="LY240"/>
      <c r="LZ240"/>
      <c r="MA240"/>
      <c r="MB240"/>
      <c r="MC240"/>
      <c r="MD240"/>
      <c r="ME240"/>
      <c r="MF240"/>
      <c r="MG240"/>
      <c r="MH240"/>
      <c r="MI240"/>
      <c r="MJ240"/>
      <c r="MK240"/>
      <c r="ML240"/>
      <c r="MM240"/>
      <c r="MN240"/>
      <c r="MO240"/>
      <c r="MP240"/>
      <c r="MQ240"/>
      <c r="MR240"/>
      <c r="MS240"/>
      <c r="MT240"/>
      <c r="MU240"/>
      <c r="MV240"/>
      <c r="MW240"/>
      <c r="MX240"/>
      <c r="MY240"/>
      <c r="MZ240"/>
      <c r="NA240"/>
      <c r="NB240"/>
      <c r="NC240"/>
      <c r="ND240"/>
      <c r="NE240"/>
      <c r="NF240"/>
      <c r="NG240"/>
      <c r="NH240"/>
      <c r="NI240"/>
      <c r="NJ240"/>
      <c r="NK240"/>
      <c r="NL240"/>
      <c r="NM240"/>
      <c r="NN240"/>
      <c r="NO240"/>
      <c r="NP240"/>
      <c r="NQ240"/>
      <c r="NR240"/>
      <c r="NS240"/>
      <c r="NT240"/>
      <c r="NU240"/>
      <c r="NV240"/>
      <c r="NW240"/>
      <c r="NX240"/>
      <c r="NY240"/>
      <c r="NZ240"/>
      <c r="OA240"/>
      <c r="OB240"/>
      <c r="OC240"/>
      <c r="OD240"/>
      <c r="OE240"/>
      <c r="OF240"/>
      <c r="OG240"/>
      <c r="OH240"/>
      <c r="OI240"/>
      <c r="OJ240"/>
      <c r="OK240"/>
      <c r="OL240"/>
      <c r="OM240"/>
      <c r="ON240"/>
      <c r="OO240"/>
      <c r="OP240"/>
      <c r="OQ240"/>
      <c r="OR240"/>
      <c r="OS240"/>
      <c r="OT240"/>
      <c r="OU240"/>
      <c r="OV240"/>
      <c r="OW240"/>
      <c r="OX240"/>
      <c r="OY240"/>
      <c r="OZ240"/>
      <c r="PA240"/>
      <c r="PB240"/>
      <c r="PC240"/>
      <c r="PD240"/>
      <c r="PE240"/>
      <c r="PF240"/>
      <c r="PG240"/>
      <c r="PH240"/>
      <c r="PI240"/>
      <c r="PJ240"/>
      <c r="PK240"/>
      <c r="PL240"/>
      <c r="PM240"/>
      <c r="PN240"/>
      <c r="PO240"/>
      <c r="PP240"/>
      <c r="PQ240"/>
      <c r="PR240"/>
      <c r="PS240"/>
      <c r="PT240"/>
      <c r="PU240"/>
      <c r="PV240"/>
      <c r="PW240"/>
      <c r="PX240"/>
      <c r="PY240"/>
      <c r="PZ240"/>
      <c r="QA240"/>
      <c r="QB240"/>
      <c r="QC240"/>
      <c r="QD240"/>
      <c r="QE240"/>
      <c r="QF240"/>
      <c r="QG240"/>
      <c r="QH240"/>
      <c r="QI240"/>
      <c r="QJ240"/>
      <c r="QK240"/>
      <c r="QL240"/>
      <c r="QM240"/>
      <c r="QN240"/>
      <c r="QO240"/>
      <c r="QP240"/>
      <c r="QQ240"/>
      <c r="QR240"/>
      <c r="QS240"/>
      <c r="QT240"/>
      <c r="QU240"/>
      <c r="QV240"/>
      <c r="QW240"/>
      <c r="QX240"/>
      <c r="QY240"/>
      <c r="QZ240"/>
      <c r="RA240"/>
      <c r="RB240"/>
      <c r="RC240"/>
      <c r="RD240"/>
      <c r="RE240"/>
      <c r="RF240"/>
      <c r="RG240"/>
      <c r="RH240"/>
      <c r="RI240"/>
      <c r="RJ240"/>
      <c r="RK240"/>
      <c r="RL240"/>
      <c r="RM240"/>
      <c r="RN240"/>
      <c r="RO240"/>
      <c r="RP240"/>
      <c r="RQ240"/>
      <c r="RR240"/>
      <c r="RS240"/>
      <c r="RT240"/>
      <c r="RU240"/>
      <c r="RV240"/>
      <c r="RW240"/>
      <c r="RX240"/>
      <c r="RY240"/>
      <c r="RZ240"/>
      <c r="SA240"/>
      <c r="SB240"/>
      <c r="SC240"/>
      <c r="SD240"/>
      <c r="SE240"/>
      <c r="SF240"/>
      <c r="SG240"/>
      <c r="SH240"/>
      <c r="SI240"/>
      <c r="SJ240"/>
      <c r="SK240"/>
      <c r="SL240"/>
      <c r="SM240"/>
      <c r="SN240"/>
      <c r="SO240"/>
      <c r="SP240"/>
    </row>
    <row r="241" spans="1:510" ht="16.5" customHeight="1" x14ac:dyDescent="0.2">
      <c r="A241" s="20">
        <v>1438</v>
      </c>
      <c r="B241" s="20" t="s">
        <v>74</v>
      </c>
      <c r="C241" s="20" t="s">
        <v>172</v>
      </c>
      <c r="D241" s="20" t="s">
        <v>45</v>
      </c>
      <c r="E241" s="20" t="s">
        <v>1341</v>
      </c>
      <c r="F241" s="22" t="s">
        <v>386</v>
      </c>
      <c r="G241" s="33" t="s">
        <v>96</v>
      </c>
      <c r="H241" s="20" t="s">
        <v>26</v>
      </c>
      <c r="I241" s="20" t="s">
        <v>27</v>
      </c>
      <c r="J241" s="22" t="s">
        <v>407</v>
      </c>
      <c r="K241" s="20">
        <v>1</v>
      </c>
      <c r="L241" s="20" t="s">
        <v>370</v>
      </c>
      <c r="M241" s="20" t="s">
        <v>388</v>
      </c>
      <c r="N241" s="20" t="s">
        <v>95</v>
      </c>
      <c r="O241" s="20"/>
      <c r="P241" s="23">
        <v>13.9</v>
      </c>
      <c r="Q241" s="24">
        <v>1</v>
      </c>
      <c r="R241" s="25">
        <v>45901</v>
      </c>
      <c r="S241" s="20" t="s">
        <v>83</v>
      </c>
      <c r="T241" s="23">
        <v>13900000000</v>
      </c>
      <c r="U241" s="27" t="s">
        <v>39</v>
      </c>
      <c r="V241" s="28" t="s">
        <v>40</v>
      </c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/>
      <c r="BB241"/>
      <c r="BC241"/>
      <c r="BD241"/>
      <c r="BE241"/>
      <c r="BF241"/>
      <c r="BG241"/>
      <c r="BH241"/>
      <c r="BI241"/>
      <c r="BJ241"/>
      <c r="BK241"/>
      <c r="BL241"/>
      <c r="BM241"/>
      <c r="BN241"/>
      <c r="BO241"/>
      <c r="BP241"/>
      <c r="BQ241"/>
      <c r="BR241"/>
      <c r="BS241"/>
      <c r="BT241"/>
      <c r="BU241"/>
      <c r="BV241"/>
      <c r="BW241"/>
      <c r="BX241"/>
      <c r="BY241"/>
      <c r="BZ241"/>
      <c r="CA241"/>
      <c r="CB241"/>
      <c r="CC241"/>
      <c r="CD241"/>
      <c r="CE241"/>
      <c r="CF241"/>
      <c r="CG241"/>
      <c r="CH241"/>
      <c r="CI241"/>
      <c r="CJ241"/>
      <c r="CK241"/>
      <c r="CL241"/>
      <c r="CM241"/>
      <c r="CN241"/>
      <c r="CO241"/>
      <c r="CP241"/>
      <c r="CQ241"/>
      <c r="CR241"/>
      <c r="CS241"/>
      <c r="CT241"/>
      <c r="CU241"/>
      <c r="CV241"/>
      <c r="CW241"/>
      <c r="CX241"/>
      <c r="CY241"/>
      <c r="CZ241"/>
      <c r="DA241"/>
      <c r="DB241"/>
      <c r="DC241"/>
      <c r="DD241"/>
      <c r="DE241"/>
      <c r="DF241"/>
      <c r="DG241"/>
      <c r="DH241"/>
      <c r="DI241"/>
      <c r="DJ241"/>
      <c r="DK241"/>
      <c r="DL241"/>
      <c r="DM241"/>
      <c r="DN241"/>
      <c r="DO241"/>
      <c r="DP241"/>
      <c r="DQ241"/>
      <c r="DR241"/>
      <c r="DS241"/>
      <c r="DT241"/>
      <c r="DU241"/>
      <c r="DV241"/>
      <c r="DW241"/>
      <c r="DX241"/>
      <c r="DY241"/>
      <c r="DZ241"/>
      <c r="EA241"/>
      <c r="EB241"/>
      <c r="EC241"/>
      <c r="ED241"/>
      <c r="EE241"/>
      <c r="EF241"/>
      <c r="EG241"/>
      <c r="EH241"/>
      <c r="EI241"/>
      <c r="EJ241"/>
      <c r="EK241"/>
      <c r="EL241"/>
      <c r="EM241"/>
      <c r="EN241"/>
      <c r="EO241"/>
      <c r="EP241"/>
      <c r="EQ241"/>
      <c r="ER241"/>
      <c r="ES241"/>
      <c r="ET241"/>
      <c r="EU241"/>
      <c r="EV241"/>
      <c r="EW241"/>
      <c r="EX241"/>
      <c r="EY241"/>
      <c r="EZ241"/>
      <c r="FA241"/>
      <c r="FB241"/>
      <c r="FC241"/>
      <c r="FD241"/>
      <c r="FE241"/>
      <c r="FF241"/>
      <c r="FG241"/>
      <c r="FH241"/>
      <c r="FI241"/>
      <c r="FJ241"/>
      <c r="FK241"/>
      <c r="FL241"/>
      <c r="FM241"/>
      <c r="FN241"/>
      <c r="FO241"/>
      <c r="FP241"/>
      <c r="FQ241"/>
      <c r="FR241"/>
      <c r="FS241"/>
      <c r="FT241"/>
      <c r="FU241"/>
      <c r="FV241"/>
      <c r="FW241"/>
      <c r="FX241"/>
      <c r="FY241"/>
      <c r="FZ241"/>
      <c r="GA241"/>
      <c r="GB241"/>
      <c r="GC241"/>
      <c r="GD241"/>
      <c r="GE241"/>
      <c r="GF241"/>
      <c r="GG241"/>
      <c r="GH241"/>
      <c r="GI241"/>
      <c r="GJ241"/>
      <c r="GK241"/>
      <c r="GL241"/>
      <c r="GM241"/>
      <c r="GN241"/>
      <c r="GO241"/>
      <c r="GP241"/>
      <c r="GQ241"/>
      <c r="GR241"/>
      <c r="GS241"/>
      <c r="GT241"/>
      <c r="GU241"/>
      <c r="GV241"/>
      <c r="GW241"/>
      <c r="GX241"/>
      <c r="GY241"/>
      <c r="GZ241"/>
      <c r="HA241"/>
      <c r="HB241"/>
      <c r="HC241"/>
      <c r="HD241"/>
      <c r="HE241"/>
      <c r="HF241"/>
      <c r="HG241"/>
      <c r="HH241"/>
      <c r="HI241"/>
      <c r="HJ241"/>
      <c r="HK241"/>
      <c r="HL241"/>
      <c r="HM241"/>
      <c r="HN241"/>
      <c r="HO241"/>
      <c r="HP241"/>
      <c r="HQ241"/>
      <c r="HR241"/>
      <c r="HS241"/>
      <c r="HT241"/>
      <c r="HU241"/>
      <c r="HV241"/>
      <c r="HW241"/>
      <c r="HX241"/>
      <c r="HY241"/>
      <c r="HZ241"/>
      <c r="IA241"/>
      <c r="IB241"/>
      <c r="IC241"/>
      <c r="ID241"/>
      <c r="IE241"/>
      <c r="IF241"/>
      <c r="IG241"/>
      <c r="IH241"/>
      <c r="II241"/>
      <c r="IJ241"/>
      <c r="IK241"/>
      <c r="IL241"/>
      <c r="IM241"/>
      <c r="IN241"/>
      <c r="IO241"/>
      <c r="IP241"/>
      <c r="IQ241"/>
      <c r="IR241"/>
      <c r="IS241"/>
      <c r="IT241"/>
      <c r="IU241"/>
      <c r="IV241"/>
      <c r="IW241"/>
      <c r="IX241"/>
      <c r="IY241"/>
      <c r="IZ241"/>
      <c r="JA241"/>
      <c r="JB241"/>
      <c r="JC241"/>
      <c r="JD241"/>
      <c r="JE241"/>
      <c r="JF241"/>
      <c r="JG241"/>
      <c r="JH241"/>
      <c r="JI241"/>
      <c r="JJ241"/>
      <c r="JK241"/>
      <c r="JL241"/>
      <c r="JM241"/>
      <c r="JN241"/>
      <c r="JO241"/>
      <c r="JP241"/>
      <c r="JQ241"/>
      <c r="JR241"/>
      <c r="JS241"/>
      <c r="JT241"/>
      <c r="JU241"/>
      <c r="JV241"/>
      <c r="JW241"/>
      <c r="JX241"/>
      <c r="JY241"/>
      <c r="JZ241"/>
      <c r="KA241"/>
      <c r="KB241"/>
      <c r="KC241"/>
      <c r="KD241"/>
      <c r="KE241"/>
      <c r="KF241"/>
      <c r="KG241"/>
      <c r="KH241"/>
      <c r="KI241"/>
      <c r="KJ241"/>
      <c r="KK241"/>
      <c r="KL241"/>
      <c r="KM241"/>
      <c r="KN241"/>
      <c r="KO241"/>
      <c r="KP241"/>
      <c r="KQ241"/>
      <c r="KR241"/>
      <c r="KS241"/>
      <c r="KT241"/>
      <c r="KU241"/>
      <c r="KV241"/>
      <c r="KW241"/>
      <c r="KX241"/>
      <c r="KY241"/>
      <c r="KZ241"/>
      <c r="LA241"/>
      <c r="LB241"/>
      <c r="LC241"/>
      <c r="LD241"/>
      <c r="LE241"/>
      <c r="LF241"/>
      <c r="LG241"/>
      <c r="LH241"/>
      <c r="LI241"/>
      <c r="LJ241"/>
      <c r="LK241"/>
      <c r="LL241"/>
      <c r="LM241"/>
      <c r="LN241"/>
      <c r="LO241"/>
      <c r="LP241"/>
      <c r="LQ241"/>
      <c r="LR241"/>
      <c r="LS241"/>
      <c r="LT241"/>
      <c r="LU241"/>
      <c r="LV241"/>
      <c r="LW241"/>
      <c r="LX241"/>
      <c r="LY241"/>
      <c r="LZ241"/>
      <c r="MA241"/>
      <c r="MB241"/>
      <c r="MC241"/>
      <c r="MD241"/>
      <c r="ME241"/>
      <c r="MF241"/>
      <c r="MG241"/>
      <c r="MH241"/>
      <c r="MI241"/>
      <c r="MJ241"/>
      <c r="MK241"/>
      <c r="ML241"/>
      <c r="MM241"/>
      <c r="MN241"/>
      <c r="MO241"/>
      <c r="MP241"/>
      <c r="MQ241"/>
      <c r="MR241"/>
      <c r="MS241"/>
      <c r="MT241"/>
      <c r="MU241"/>
      <c r="MV241"/>
      <c r="MW241"/>
      <c r="MX241"/>
      <c r="MY241"/>
      <c r="MZ241"/>
      <c r="NA241"/>
      <c r="NB241"/>
      <c r="NC241"/>
      <c r="ND241"/>
      <c r="NE241"/>
      <c r="NF241"/>
      <c r="NG241"/>
      <c r="NH241"/>
      <c r="NI241"/>
      <c r="NJ241"/>
      <c r="NK241"/>
      <c r="NL241"/>
      <c r="NM241"/>
      <c r="NN241"/>
      <c r="NO241"/>
      <c r="NP241"/>
      <c r="NQ241"/>
      <c r="NR241"/>
      <c r="NS241"/>
      <c r="NT241"/>
      <c r="NU241"/>
      <c r="NV241"/>
      <c r="NW241"/>
      <c r="NX241"/>
      <c r="NY241"/>
      <c r="NZ241"/>
      <c r="OA241"/>
      <c r="OB241"/>
      <c r="OC241"/>
      <c r="OD241"/>
      <c r="OE241"/>
      <c r="OF241"/>
      <c r="OG241"/>
      <c r="OH241"/>
      <c r="OI241"/>
      <c r="OJ241"/>
      <c r="OK241"/>
      <c r="OL241"/>
      <c r="OM241"/>
      <c r="ON241"/>
      <c r="OO241"/>
      <c r="OP241"/>
      <c r="OQ241"/>
      <c r="OR241"/>
      <c r="OS241"/>
      <c r="OT241"/>
      <c r="OU241"/>
      <c r="OV241"/>
      <c r="OW241"/>
      <c r="OX241"/>
      <c r="OY241"/>
      <c r="OZ241"/>
      <c r="PA241"/>
      <c r="PB241"/>
      <c r="PC241"/>
      <c r="PD241"/>
      <c r="PE241"/>
      <c r="PF241"/>
      <c r="PG241"/>
      <c r="PH241"/>
      <c r="PI241"/>
      <c r="PJ241"/>
      <c r="PK241"/>
      <c r="PL241"/>
      <c r="PM241"/>
      <c r="PN241"/>
      <c r="PO241"/>
      <c r="PP241"/>
      <c r="PQ241"/>
      <c r="PR241"/>
      <c r="PS241"/>
      <c r="PT241"/>
      <c r="PU241"/>
      <c r="PV241"/>
      <c r="PW241"/>
      <c r="PX241"/>
      <c r="PY241"/>
      <c r="PZ241"/>
      <c r="QA241"/>
      <c r="QB241"/>
      <c r="QC241"/>
      <c r="QD241"/>
      <c r="QE241"/>
      <c r="QF241"/>
      <c r="QG241"/>
      <c r="QH241"/>
      <c r="QI241"/>
      <c r="QJ241"/>
      <c r="QK241"/>
      <c r="QL241"/>
      <c r="QM241"/>
      <c r="QN241"/>
      <c r="QO241"/>
      <c r="QP241"/>
      <c r="QQ241"/>
      <c r="QR241"/>
      <c r="QS241"/>
      <c r="QT241"/>
      <c r="QU241"/>
      <c r="QV241"/>
      <c r="QW241"/>
      <c r="QX241"/>
      <c r="QY241"/>
      <c r="QZ241"/>
      <c r="RA241"/>
      <c r="RB241"/>
      <c r="RC241"/>
      <c r="RD241"/>
      <c r="RE241"/>
      <c r="RF241"/>
      <c r="RG241"/>
      <c r="RH241"/>
      <c r="RI241"/>
      <c r="RJ241"/>
      <c r="RK241"/>
      <c r="RL241"/>
      <c r="RM241"/>
      <c r="RN241"/>
      <c r="RO241"/>
      <c r="RP241"/>
      <c r="RQ241"/>
      <c r="RR241"/>
      <c r="RS241"/>
      <c r="RT241"/>
      <c r="RU241"/>
      <c r="RV241"/>
      <c r="RW241"/>
      <c r="RX241"/>
      <c r="RY241"/>
      <c r="RZ241"/>
      <c r="SA241"/>
      <c r="SB241"/>
      <c r="SC241"/>
      <c r="SD241"/>
      <c r="SE241"/>
      <c r="SF241"/>
      <c r="SG241"/>
      <c r="SH241"/>
      <c r="SI241"/>
      <c r="SJ241"/>
      <c r="SK241"/>
      <c r="SL241"/>
      <c r="SM241"/>
      <c r="SN241"/>
      <c r="SO241"/>
      <c r="SP241"/>
    </row>
    <row r="242" spans="1:510" ht="16.5" customHeight="1" x14ac:dyDescent="0.2">
      <c r="A242" s="20">
        <v>1439</v>
      </c>
      <c r="B242" s="20" t="s">
        <v>74</v>
      </c>
      <c r="C242" s="20" t="s">
        <v>87</v>
      </c>
      <c r="D242" s="20" t="s">
        <v>30</v>
      </c>
      <c r="E242" s="20" t="s">
        <v>1345</v>
      </c>
      <c r="F242" s="22" t="s">
        <v>408</v>
      </c>
      <c r="G242" s="33" t="s">
        <v>96</v>
      </c>
      <c r="H242" s="20" t="s">
        <v>35</v>
      </c>
      <c r="I242" s="20" t="s">
        <v>27</v>
      </c>
      <c r="J242" s="22" t="s">
        <v>409</v>
      </c>
      <c r="K242" s="20">
        <v>1</v>
      </c>
      <c r="L242" s="20" t="s">
        <v>370</v>
      </c>
      <c r="M242" s="20" t="s">
        <v>410</v>
      </c>
      <c r="N242" s="20" t="s">
        <v>95</v>
      </c>
      <c r="O242" s="20" t="s">
        <v>94</v>
      </c>
      <c r="P242" s="23">
        <v>0.09</v>
      </c>
      <c r="Q242" s="24">
        <v>10</v>
      </c>
      <c r="R242" s="25">
        <v>45717</v>
      </c>
      <c r="S242" s="20" t="s">
        <v>83</v>
      </c>
      <c r="T242" s="23">
        <v>900000000</v>
      </c>
      <c r="U242" s="27" t="s">
        <v>39</v>
      </c>
      <c r="V242" s="28" t="s">
        <v>40</v>
      </c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  <c r="AT242"/>
      <c r="AU242"/>
      <c r="AV242"/>
      <c r="AW242"/>
      <c r="AX242"/>
      <c r="AY242"/>
      <c r="AZ242"/>
      <c r="BA242"/>
      <c r="BB242"/>
      <c r="BC242"/>
      <c r="BD242"/>
      <c r="BE242"/>
      <c r="BF242"/>
      <c r="BG242"/>
      <c r="BH242"/>
      <c r="BI242"/>
      <c r="BJ242"/>
      <c r="BK242"/>
      <c r="BL242"/>
      <c r="BM242"/>
      <c r="BN242"/>
      <c r="BO242"/>
      <c r="BP242"/>
      <c r="BQ242"/>
      <c r="BR242"/>
      <c r="BS242"/>
      <c r="BT242"/>
      <c r="BU242"/>
      <c r="BV242"/>
      <c r="BW242"/>
      <c r="BX242"/>
      <c r="BY242"/>
      <c r="BZ242"/>
      <c r="CA242"/>
      <c r="CB242"/>
      <c r="CC242"/>
      <c r="CD242"/>
      <c r="CE242"/>
      <c r="CF242"/>
      <c r="CG242"/>
      <c r="CH242"/>
      <c r="CI242"/>
      <c r="CJ242"/>
      <c r="CK242"/>
      <c r="CL242"/>
      <c r="CM242"/>
      <c r="CN242"/>
      <c r="CO242"/>
      <c r="CP242"/>
      <c r="CQ242"/>
      <c r="CR242"/>
      <c r="CS242"/>
      <c r="CT242"/>
      <c r="CU242"/>
      <c r="CV242"/>
      <c r="CW242"/>
      <c r="CX242"/>
      <c r="CY242"/>
      <c r="CZ242"/>
      <c r="DA242"/>
      <c r="DB242"/>
      <c r="DC242"/>
      <c r="DD242"/>
      <c r="DE242"/>
      <c r="DF242"/>
      <c r="DG242"/>
      <c r="DH242"/>
      <c r="DI242"/>
      <c r="DJ242"/>
      <c r="DK242"/>
      <c r="DL242"/>
      <c r="DM242"/>
      <c r="DN242"/>
      <c r="DO242"/>
      <c r="DP242"/>
      <c r="DQ242"/>
      <c r="DR242"/>
      <c r="DS242"/>
      <c r="DT242"/>
      <c r="DU242"/>
      <c r="DV242"/>
      <c r="DW242"/>
      <c r="DX242"/>
      <c r="DY242"/>
      <c r="DZ242"/>
      <c r="EA242"/>
      <c r="EB242"/>
      <c r="EC242"/>
      <c r="ED242"/>
      <c r="EE242"/>
      <c r="EF242"/>
      <c r="EG242"/>
      <c r="EH242"/>
      <c r="EI242"/>
      <c r="EJ242"/>
      <c r="EK242"/>
      <c r="EL242"/>
      <c r="EM242"/>
      <c r="EN242"/>
      <c r="EO242"/>
      <c r="EP242"/>
      <c r="EQ242"/>
      <c r="ER242"/>
      <c r="ES242"/>
      <c r="ET242"/>
      <c r="EU242"/>
      <c r="EV242"/>
      <c r="EW242"/>
      <c r="EX242"/>
      <c r="EY242"/>
      <c r="EZ242"/>
      <c r="FA242"/>
      <c r="FB242"/>
      <c r="FC242"/>
      <c r="FD242"/>
      <c r="FE242"/>
      <c r="FF242"/>
      <c r="FG242"/>
      <c r="FH242"/>
      <c r="FI242"/>
      <c r="FJ242"/>
      <c r="FK242"/>
      <c r="FL242"/>
      <c r="FM242"/>
      <c r="FN242"/>
      <c r="FO242"/>
      <c r="FP242"/>
      <c r="FQ242"/>
      <c r="FR242"/>
      <c r="FS242"/>
      <c r="FT242"/>
      <c r="FU242"/>
      <c r="FV242"/>
      <c r="FW242"/>
      <c r="FX242"/>
      <c r="FY242"/>
      <c r="FZ242"/>
      <c r="GA242"/>
      <c r="GB242"/>
      <c r="GC242"/>
      <c r="GD242"/>
      <c r="GE242"/>
      <c r="GF242"/>
      <c r="GG242"/>
      <c r="GH242"/>
      <c r="GI242"/>
      <c r="GJ242"/>
      <c r="GK242"/>
      <c r="GL242"/>
      <c r="GM242"/>
      <c r="GN242"/>
      <c r="GO242"/>
      <c r="GP242"/>
      <c r="GQ242"/>
      <c r="GR242"/>
      <c r="GS242"/>
      <c r="GT242"/>
      <c r="GU242"/>
      <c r="GV242"/>
      <c r="GW242"/>
      <c r="GX242"/>
      <c r="GY242"/>
      <c r="GZ242"/>
      <c r="HA242"/>
      <c r="HB242"/>
      <c r="HC242"/>
      <c r="HD242"/>
      <c r="HE242"/>
      <c r="HF242"/>
      <c r="HG242"/>
      <c r="HH242"/>
      <c r="HI242"/>
      <c r="HJ242"/>
      <c r="HK242"/>
      <c r="HL242"/>
      <c r="HM242"/>
      <c r="HN242"/>
      <c r="HO242"/>
      <c r="HP242"/>
      <c r="HQ242"/>
      <c r="HR242"/>
      <c r="HS242"/>
      <c r="HT242"/>
      <c r="HU242"/>
      <c r="HV242"/>
      <c r="HW242"/>
      <c r="HX242"/>
      <c r="HY242"/>
      <c r="HZ242"/>
      <c r="IA242"/>
      <c r="IB242"/>
      <c r="IC242"/>
      <c r="ID242"/>
      <c r="IE242"/>
      <c r="IF242"/>
      <c r="IG242"/>
      <c r="IH242"/>
      <c r="II242"/>
      <c r="IJ242"/>
      <c r="IK242"/>
      <c r="IL242"/>
      <c r="IM242"/>
      <c r="IN242"/>
      <c r="IO242"/>
      <c r="IP242"/>
      <c r="IQ242"/>
      <c r="IR242"/>
      <c r="IS242"/>
      <c r="IT242"/>
      <c r="IU242"/>
      <c r="IV242"/>
      <c r="IW242"/>
      <c r="IX242"/>
      <c r="IY242"/>
      <c r="IZ242"/>
      <c r="JA242"/>
      <c r="JB242"/>
      <c r="JC242"/>
      <c r="JD242"/>
      <c r="JE242"/>
      <c r="JF242"/>
      <c r="JG242"/>
      <c r="JH242"/>
      <c r="JI242"/>
      <c r="JJ242"/>
      <c r="JK242"/>
      <c r="JL242"/>
      <c r="JM242"/>
      <c r="JN242"/>
      <c r="JO242"/>
      <c r="JP242"/>
      <c r="JQ242"/>
      <c r="JR242"/>
      <c r="JS242"/>
      <c r="JT242"/>
      <c r="JU242"/>
      <c r="JV242"/>
      <c r="JW242"/>
      <c r="JX242"/>
      <c r="JY242"/>
      <c r="JZ242"/>
      <c r="KA242"/>
      <c r="KB242"/>
      <c r="KC242"/>
      <c r="KD242"/>
      <c r="KE242"/>
      <c r="KF242"/>
      <c r="KG242"/>
      <c r="KH242"/>
      <c r="KI242"/>
      <c r="KJ242"/>
      <c r="KK242"/>
      <c r="KL242"/>
      <c r="KM242"/>
      <c r="KN242"/>
      <c r="KO242"/>
      <c r="KP242"/>
      <c r="KQ242"/>
      <c r="KR242"/>
      <c r="KS242"/>
      <c r="KT242"/>
      <c r="KU242"/>
      <c r="KV242"/>
      <c r="KW242"/>
      <c r="KX242"/>
      <c r="KY242"/>
      <c r="KZ242"/>
      <c r="LA242"/>
      <c r="LB242"/>
      <c r="LC242"/>
      <c r="LD242"/>
      <c r="LE242"/>
      <c r="LF242"/>
      <c r="LG242"/>
      <c r="LH242"/>
      <c r="LI242"/>
      <c r="LJ242"/>
      <c r="LK242"/>
      <c r="LL242"/>
      <c r="LM242"/>
      <c r="LN242"/>
      <c r="LO242"/>
      <c r="LP242"/>
      <c r="LQ242"/>
      <c r="LR242"/>
      <c r="LS242"/>
      <c r="LT242"/>
      <c r="LU242"/>
      <c r="LV242"/>
      <c r="LW242"/>
      <c r="LX242"/>
      <c r="LY242"/>
      <c r="LZ242"/>
      <c r="MA242"/>
      <c r="MB242"/>
      <c r="MC242"/>
      <c r="MD242"/>
      <c r="ME242"/>
      <c r="MF242"/>
      <c r="MG242"/>
      <c r="MH242"/>
      <c r="MI242"/>
      <c r="MJ242"/>
      <c r="MK242"/>
      <c r="ML242"/>
      <c r="MM242"/>
      <c r="MN242"/>
      <c r="MO242"/>
      <c r="MP242"/>
      <c r="MQ242"/>
      <c r="MR242"/>
      <c r="MS242"/>
      <c r="MT242"/>
      <c r="MU242"/>
      <c r="MV242"/>
      <c r="MW242"/>
      <c r="MX242"/>
      <c r="MY242"/>
      <c r="MZ242"/>
      <c r="NA242"/>
      <c r="NB242"/>
      <c r="NC242"/>
      <c r="ND242"/>
      <c r="NE242"/>
      <c r="NF242"/>
      <c r="NG242"/>
      <c r="NH242"/>
      <c r="NI242"/>
      <c r="NJ242"/>
      <c r="NK242"/>
      <c r="NL242"/>
      <c r="NM242"/>
      <c r="NN242"/>
      <c r="NO242"/>
      <c r="NP242"/>
      <c r="NQ242"/>
      <c r="NR242"/>
      <c r="NS242"/>
      <c r="NT242"/>
      <c r="NU242"/>
      <c r="NV242"/>
      <c r="NW242"/>
      <c r="NX242"/>
      <c r="NY242"/>
      <c r="NZ242"/>
      <c r="OA242"/>
      <c r="OB242"/>
      <c r="OC242"/>
      <c r="OD242"/>
      <c r="OE242"/>
      <c r="OF242"/>
      <c r="OG242"/>
      <c r="OH242"/>
      <c r="OI242"/>
      <c r="OJ242"/>
      <c r="OK242"/>
      <c r="OL242"/>
      <c r="OM242"/>
      <c r="ON242"/>
      <c r="OO242"/>
      <c r="OP242"/>
      <c r="OQ242"/>
      <c r="OR242"/>
      <c r="OS242"/>
      <c r="OT242"/>
      <c r="OU242"/>
      <c r="OV242"/>
      <c r="OW242"/>
      <c r="OX242"/>
      <c r="OY242"/>
      <c r="OZ242"/>
      <c r="PA242"/>
      <c r="PB242"/>
      <c r="PC242"/>
      <c r="PD242"/>
      <c r="PE242"/>
      <c r="PF242"/>
      <c r="PG242"/>
      <c r="PH242"/>
      <c r="PI242"/>
      <c r="PJ242"/>
      <c r="PK242"/>
      <c r="PL242"/>
      <c r="PM242"/>
      <c r="PN242"/>
      <c r="PO242"/>
      <c r="PP242"/>
      <c r="PQ242"/>
      <c r="PR242"/>
      <c r="PS242"/>
      <c r="PT242"/>
      <c r="PU242"/>
      <c r="PV242"/>
      <c r="PW242"/>
      <c r="PX242"/>
      <c r="PY242"/>
      <c r="PZ242"/>
      <c r="QA242"/>
      <c r="QB242"/>
      <c r="QC242"/>
      <c r="QD242"/>
      <c r="QE242"/>
      <c r="QF242"/>
      <c r="QG242"/>
      <c r="QH242"/>
      <c r="QI242"/>
      <c r="QJ242"/>
      <c r="QK242"/>
      <c r="QL242"/>
      <c r="QM242"/>
      <c r="QN242"/>
      <c r="QO242"/>
      <c r="QP242"/>
      <c r="QQ242"/>
      <c r="QR242"/>
      <c r="QS242"/>
      <c r="QT242"/>
      <c r="QU242"/>
      <c r="QV242"/>
      <c r="QW242"/>
      <c r="QX242"/>
      <c r="QY242"/>
      <c r="QZ242"/>
      <c r="RA242"/>
      <c r="RB242"/>
      <c r="RC242"/>
      <c r="RD242"/>
      <c r="RE242"/>
      <c r="RF242"/>
      <c r="RG242"/>
      <c r="RH242"/>
      <c r="RI242"/>
      <c r="RJ242"/>
      <c r="RK242"/>
      <c r="RL242"/>
      <c r="RM242"/>
      <c r="RN242"/>
      <c r="RO242"/>
      <c r="RP242"/>
      <c r="RQ242"/>
      <c r="RR242"/>
      <c r="RS242"/>
      <c r="RT242"/>
      <c r="RU242"/>
      <c r="RV242"/>
      <c r="RW242"/>
      <c r="RX242"/>
      <c r="RY242"/>
      <c r="RZ242"/>
      <c r="SA242"/>
      <c r="SB242"/>
      <c r="SC242"/>
      <c r="SD242"/>
      <c r="SE242"/>
      <c r="SF242"/>
      <c r="SG242"/>
      <c r="SH242"/>
      <c r="SI242"/>
      <c r="SJ242"/>
      <c r="SK242"/>
      <c r="SL242"/>
      <c r="SM242"/>
      <c r="SN242"/>
      <c r="SO242"/>
      <c r="SP242"/>
    </row>
    <row r="243" spans="1:510" ht="16.5" customHeight="1" x14ac:dyDescent="0.2">
      <c r="A243" s="20">
        <v>1440</v>
      </c>
      <c r="B243" s="20" t="s">
        <v>74</v>
      </c>
      <c r="C243" s="20" t="s">
        <v>87</v>
      </c>
      <c r="D243" s="20" t="s">
        <v>30</v>
      </c>
      <c r="E243" s="20" t="s">
        <v>1345</v>
      </c>
      <c r="F243" s="22" t="s">
        <v>88</v>
      </c>
      <c r="G243" s="33" t="s">
        <v>96</v>
      </c>
      <c r="H243" s="20" t="s">
        <v>89</v>
      </c>
      <c r="I243" s="20" t="s">
        <v>27</v>
      </c>
      <c r="J243" s="22" t="s">
        <v>411</v>
      </c>
      <c r="K243" s="20">
        <v>1</v>
      </c>
      <c r="L243" s="20" t="s">
        <v>370</v>
      </c>
      <c r="M243" s="20" t="s">
        <v>339</v>
      </c>
      <c r="N243" s="20" t="s">
        <v>355</v>
      </c>
      <c r="O243" s="20"/>
      <c r="P243" s="23">
        <v>0.24</v>
      </c>
      <c r="Q243" s="24">
        <v>12</v>
      </c>
      <c r="R243" s="25">
        <v>45658</v>
      </c>
      <c r="S243" s="20" t="s">
        <v>83</v>
      </c>
      <c r="T243" s="23">
        <v>2930000000</v>
      </c>
      <c r="U243" s="27" t="s">
        <v>39</v>
      </c>
      <c r="V243" s="28" t="s">
        <v>40</v>
      </c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  <c r="BB243"/>
      <c r="BC243"/>
      <c r="BD243"/>
      <c r="BE243"/>
      <c r="BF243"/>
      <c r="BG243"/>
      <c r="BH243"/>
      <c r="BI243"/>
      <c r="BJ243"/>
      <c r="BK243"/>
      <c r="BL243"/>
      <c r="BM243"/>
      <c r="BN243"/>
      <c r="BO243"/>
      <c r="BP243"/>
      <c r="BQ243"/>
      <c r="BR243"/>
      <c r="BS243"/>
      <c r="BT243"/>
      <c r="BU243"/>
      <c r="BV243"/>
      <c r="BW243"/>
      <c r="BX243"/>
      <c r="BY243"/>
      <c r="BZ243"/>
      <c r="CA243"/>
      <c r="CB243"/>
      <c r="CC243"/>
      <c r="CD243"/>
      <c r="CE243"/>
      <c r="CF243"/>
      <c r="CG243"/>
      <c r="CH243"/>
      <c r="CI243"/>
      <c r="CJ243"/>
      <c r="CK243"/>
      <c r="CL243"/>
      <c r="CM243"/>
      <c r="CN243"/>
      <c r="CO243"/>
      <c r="CP243"/>
      <c r="CQ243"/>
      <c r="CR243"/>
      <c r="CS243"/>
      <c r="CT243"/>
      <c r="CU243"/>
      <c r="CV243"/>
      <c r="CW243"/>
      <c r="CX243"/>
      <c r="CY243"/>
      <c r="CZ243"/>
      <c r="DA243"/>
      <c r="DB243"/>
      <c r="DC243"/>
      <c r="DD243"/>
      <c r="DE243"/>
      <c r="DF243"/>
      <c r="DG243"/>
      <c r="DH243"/>
      <c r="DI243"/>
      <c r="DJ243"/>
      <c r="DK243"/>
      <c r="DL243"/>
      <c r="DM243"/>
      <c r="DN243"/>
      <c r="DO243"/>
      <c r="DP243"/>
      <c r="DQ243"/>
      <c r="DR243"/>
      <c r="DS243"/>
      <c r="DT243"/>
      <c r="DU243"/>
      <c r="DV243"/>
      <c r="DW243"/>
      <c r="DX243"/>
      <c r="DY243"/>
      <c r="DZ243"/>
      <c r="EA243"/>
      <c r="EB243"/>
      <c r="EC243"/>
      <c r="ED243"/>
      <c r="EE243"/>
      <c r="EF243"/>
      <c r="EG243"/>
      <c r="EH243"/>
      <c r="EI243"/>
      <c r="EJ243"/>
      <c r="EK243"/>
      <c r="EL243"/>
      <c r="EM243"/>
      <c r="EN243"/>
      <c r="EO243"/>
      <c r="EP243"/>
      <c r="EQ243"/>
      <c r="ER243"/>
      <c r="ES243"/>
      <c r="ET243"/>
      <c r="EU243"/>
      <c r="EV243"/>
      <c r="EW243"/>
      <c r="EX243"/>
      <c r="EY243"/>
      <c r="EZ243"/>
      <c r="FA243"/>
      <c r="FB243"/>
      <c r="FC243"/>
      <c r="FD243"/>
      <c r="FE243"/>
      <c r="FF243"/>
      <c r="FG243"/>
      <c r="FH243"/>
      <c r="FI243"/>
      <c r="FJ243"/>
      <c r="FK243"/>
      <c r="FL243"/>
      <c r="FM243"/>
      <c r="FN243"/>
      <c r="FO243"/>
      <c r="FP243"/>
      <c r="FQ243"/>
      <c r="FR243"/>
      <c r="FS243"/>
      <c r="FT243"/>
      <c r="FU243"/>
      <c r="FV243"/>
      <c r="FW243"/>
      <c r="FX243"/>
      <c r="FY243"/>
      <c r="FZ243"/>
      <c r="GA243"/>
      <c r="GB243"/>
      <c r="GC243"/>
      <c r="GD243"/>
      <c r="GE243"/>
      <c r="GF243"/>
      <c r="GG243"/>
      <c r="GH243"/>
      <c r="GI243"/>
      <c r="GJ243"/>
      <c r="GK243"/>
      <c r="GL243"/>
      <c r="GM243"/>
      <c r="GN243"/>
      <c r="GO243"/>
      <c r="GP243"/>
      <c r="GQ243"/>
      <c r="GR243"/>
      <c r="GS243"/>
      <c r="GT243"/>
      <c r="GU243"/>
      <c r="GV243"/>
      <c r="GW243"/>
      <c r="GX243"/>
      <c r="GY243"/>
      <c r="GZ243"/>
      <c r="HA243"/>
      <c r="HB243"/>
      <c r="HC243"/>
      <c r="HD243"/>
      <c r="HE243"/>
      <c r="HF243"/>
      <c r="HG243"/>
      <c r="HH243"/>
      <c r="HI243"/>
      <c r="HJ243"/>
      <c r="HK243"/>
      <c r="HL243"/>
      <c r="HM243"/>
      <c r="HN243"/>
      <c r="HO243"/>
      <c r="HP243"/>
      <c r="HQ243"/>
      <c r="HR243"/>
      <c r="HS243"/>
      <c r="HT243"/>
      <c r="HU243"/>
      <c r="HV243"/>
      <c r="HW243"/>
      <c r="HX243"/>
      <c r="HY243"/>
      <c r="HZ243"/>
      <c r="IA243"/>
      <c r="IB243"/>
      <c r="IC243"/>
      <c r="ID243"/>
      <c r="IE243"/>
      <c r="IF243"/>
      <c r="IG243"/>
      <c r="IH243"/>
      <c r="II243"/>
      <c r="IJ243"/>
      <c r="IK243"/>
      <c r="IL243"/>
      <c r="IM243"/>
      <c r="IN243"/>
      <c r="IO243"/>
      <c r="IP243"/>
      <c r="IQ243"/>
      <c r="IR243"/>
      <c r="IS243"/>
      <c r="IT243"/>
      <c r="IU243"/>
      <c r="IV243"/>
      <c r="IW243"/>
      <c r="IX243"/>
      <c r="IY243"/>
      <c r="IZ243"/>
      <c r="JA243"/>
      <c r="JB243"/>
      <c r="JC243"/>
      <c r="JD243"/>
      <c r="JE243"/>
      <c r="JF243"/>
      <c r="JG243"/>
      <c r="JH243"/>
      <c r="JI243"/>
      <c r="JJ243"/>
      <c r="JK243"/>
      <c r="JL243"/>
      <c r="JM243"/>
      <c r="JN243"/>
      <c r="JO243"/>
      <c r="JP243"/>
      <c r="JQ243"/>
      <c r="JR243"/>
      <c r="JS243"/>
      <c r="JT243"/>
      <c r="JU243"/>
      <c r="JV243"/>
      <c r="JW243"/>
      <c r="JX243"/>
      <c r="JY243"/>
      <c r="JZ243"/>
      <c r="KA243"/>
      <c r="KB243"/>
      <c r="KC243"/>
      <c r="KD243"/>
      <c r="KE243"/>
      <c r="KF243"/>
      <c r="KG243"/>
      <c r="KH243"/>
      <c r="KI243"/>
      <c r="KJ243"/>
      <c r="KK243"/>
      <c r="KL243"/>
      <c r="KM243"/>
      <c r="KN243"/>
      <c r="KO243"/>
      <c r="KP243"/>
      <c r="KQ243"/>
      <c r="KR243"/>
      <c r="KS243"/>
      <c r="KT243"/>
      <c r="KU243"/>
      <c r="KV243"/>
      <c r="KW243"/>
      <c r="KX243"/>
      <c r="KY243"/>
      <c r="KZ243"/>
      <c r="LA243"/>
      <c r="LB243"/>
      <c r="LC243"/>
      <c r="LD243"/>
      <c r="LE243"/>
      <c r="LF243"/>
      <c r="LG243"/>
      <c r="LH243"/>
      <c r="LI243"/>
      <c r="LJ243"/>
      <c r="LK243"/>
      <c r="LL243"/>
      <c r="LM243"/>
      <c r="LN243"/>
      <c r="LO243"/>
      <c r="LP243"/>
      <c r="LQ243"/>
      <c r="LR243"/>
      <c r="LS243"/>
      <c r="LT243"/>
      <c r="LU243"/>
      <c r="LV243"/>
      <c r="LW243"/>
      <c r="LX243"/>
      <c r="LY243"/>
      <c r="LZ243"/>
      <c r="MA243"/>
      <c r="MB243"/>
      <c r="MC243"/>
      <c r="MD243"/>
      <c r="ME243"/>
      <c r="MF243"/>
      <c r="MG243"/>
      <c r="MH243"/>
      <c r="MI243"/>
      <c r="MJ243"/>
      <c r="MK243"/>
      <c r="ML243"/>
      <c r="MM243"/>
      <c r="MN243"/>
      <c r="MO243"/>
      <c r="MP243"/>
      <c r="MQ243"/>
      <c r="MR243"/>
      <c r="MS243"/>
      <c r="MT243"/>
      <c r="MU243"/>
      <c r="MV243"/>
      <c r="MW243"/>
      <c r="MX243"/>
      <c r="MY243"/>
      <c r="MZ243"/>
      <c r="NA243"/>
      <c r="NB243"/>
      <c r="NC243"/>
      <c r="ND243"/>
      <c r="NE243"/>
      <c r="NF243"/>
      <c r="NG243"/>
      <c r="NH243"/>
      <c r="NI243"/>
      <c r="NJ243"/>
      <c r="NK243"/>
      <c r="NL243"/>
      <c r="NM243"/>
      <c r="NN243"/>
      <c r="NO243"/>
      <c r="NP243"/>
      <c r="NQ243"/>
      <c r="NR243"/>
      <c r="NS243"/>
      <c r="NT243"/>
      <c r="NU243"/>
      <c r="NV243"/>
      <c r="NW243"/>
      <c r="NX243"/>
      <c r="NY243"/>
      <c r="NZ243"/>
      <c r="OA243"/>
      <c r="OB243"/>
      <c r="OC243"/>
      <c r="OD243"/>
      <c r="OE243"/>
      <c r="OF243"/>
      <c r="OG243"/>
      <c r="OH243"/>
      <c r="OI243"/>
      <c r="OJ243"/>
      <c r="OK243"/>
      <c r="OL243"/>
      <c r="OM243"/>
      <c r="ON243"/>
      <c r="OO243"/>
      <c r="OP243"/>
      <c r="OQ243"/>
      <c r="OR243"/>
      <c r="OS243"/>
      <c r="OT243"/>
      <c r="OU243"/>
      <c r="OV243"/>
      <c r="OW243"/>
      <c r="OX243"/>
      <c r="OY243"/>
      <c r="OZ243"/>
      <c r="PA243"/>
      <c r="PB243"/>
      <c r="PC243"/>
      <c r="PD243"/>
      <c r="PE243"/>
      <c r="PF243"/>
      <c r="PG243"/>
      <c r="PH243"/>
      <c r="PI243"/>
      <c r="PJ243"/>
      <c r="PK243"/>
      <c r="PL243"/>
      <c r="PM243"/>
      <c r="PN243"/>
      <c r="PO243"/>
      <c r="PP243"/>
      <c r="PQ243"/>
      <c r="PR243"/>
      <c r="PS243"/>
      <c r="PT243"/>
      <c r="PU243"/>
      <c r="PV243"/>
      <c r="PW243"/>
      <c r="PX243"/>
      <c r="PY243"/>
      <c r="PZ243"/>
      <c r="QA243"/>
      <c r="QB243"/>
      <c r="QC243"/>
      <c r="QD243"/>
      <c r="QE243"/>
      <c r="QF243"/>
      <c r="QG243"/>
      <c r="QH243"/>
      <c r="QI243"/>
      <c r="QJ243"/>
      <c r="QK243"/>
      <c r="QL243"/>
      <c r="QM243"/>
      <c r="QN243"/>
      <c r="QO243"/>
      <c r="QP243"/>
      <c r="QQ243"/>
      <c r="QR243"/>
      <c r="QS243"/>
      <c r="QT243"/>
      <c r="QU243"/>
      <c r="QV243"/>
      <c r="QW243"/>
      <c r="QX243"/>
      <c r="QY243"/>
      <c r="QZ243"/>
      <c r="RA243"/>
      <c r="RB243"/>
      <c r="RC243"/>
      <c r="RD243"/>
      <c r="RE243"/>
      <c r="RF243"/>
      <c r="RG243"/>
      <c r="RH243"/>
      <c r="RI243"/>
      <c r="RJ243"/>
      <c r="RK243"/>
      <c r="RL243"/>
      <c r="RM243"/>
      <c r="RN243"/>
      <c r="RO243"/>
      <c r="RP243"/>
      <c r="RQ243"/>
      <c r="RR243"/>
      <c r="RS243"/>
      <c r="RT243"/>
      <c r="RU243"/>
      <c r="RV243"/>
      <c r="RW243"/>
      <c r="RX243"/>
      <c r="RY243"/>
      <c r="RZ243"/>
      <c r="SA243"/>
      <c r="SB243"/>
      <c r="SC243"/>
      <c r="SD243"/>
      <c r="SE243"/>
      <c r="SF243"/>
      <c r="SG243"/>
      <c r="SH243"/>
      <c r="SI243"/>
      <c r="SJ243"/>
      <c r="SK243"/>
      <c r="SL243"/>
      <c r="SM243"/>
      <c r="SN243"/>
      <c r="SO243"/>
      <c r="SP243"/>
    </row>
    <row r="244" spans="1:510" ht="16.5" customHeight="1" x14ac:dyDescent="0.2">
      <c r="A244" s="20">
        <v>1441</v>
      </c>
      <c r="B244" s="20" t="s">
        <v>74</v>
      </c>
      <c r="C244" s="20" t="s">
        <v>87</v>
      </c>
      <c r="D244" s="20" t="s">
        <v>45</v>
      </c>
      <c r="E244" s="20" t="s">
        <v>1345</v>
      </c>
      <c r="F244" s="22" t="s">
        <v>88</v>
      </c>
      <c r="G244" s="33" t="s">
        <v>96</v>
      </c>
      <c r="H244" s="20" t="s">
        <v>89</v>
      </c>
      <c r="I244" s="20" t="s">
        <v>27</v>
      </c>
      <c r="J244" s="21" t="s">
        <v>412</v>
      </c>
      <c r="K244" s="20">
        <v>1</v>
      </c>
      <c r="L244" s="20" t="s">
        <v>370</v>
      </c>
      <c r="M244" s="20" t="s">
        <v>339</v>
      </c>
      <c r="N244" s="20" t="s">
        <v>340</v>
      </c>
      <c r="O244" s="20"/>
      <c r="P244" s="23">
        <v>2.86</v>
      </c>
      <c r="Q244" s="24">
        <v>12</v>
      </c>
      <c r="R244" s="25">
        <v>45658</v>
      </c>
      <c r="S244" s="20" t="s">
        <v>83</v>
      </c>
      <c r="T244" s="23">
        <v>34259999999.999996</v>
      </c>
      <c r="U244" s="27" t="s">
        <v>39</v>
      </c>
      <c r="V244" s="28" t="s">
        <v>40</v>
      </c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  <c r="AT244"/>
      <c r="AU244"/>
      <c r="AV244"/>
      <c r="AW244"/>
      <c r="AX244"/>
      <c r="AY244"/>
      <c r="AZ244"/>
      <c r="BA244"/>
      <c r="BB244"/>
      <c r="BC244"/>
      <c r="BD244"/>
      <c r="BE244"/>
      <c r="BF244"/>
      <c r="BG244"/>
      <c r="BH244"/>
      <c r="BI244"/>
      <c r="BJ244"/>
      <c r="BK244"/>
      <c r="BL244"/>
      <c r="BM244"/>
      <c r="BN244"/>
      <c r="BO244"/>
      <c r="BP244"/>
      <c r="BQ244"/>
      <c r="BR244"/>
      <c r="BS244"/>
      <c r="BT244"/>
      <c r="BU244"/>
      <c r="BV244"/>
      <c r="BW244"/>
      <c r="BX244"/>
      <c r="BY244"/>
      <c r="BZ244"/>
      <c r="CA244"/>
      <c r="CB244"/>
      <c r="CC244"/>
      <c r="CD244"/>
      <c r="CE244"/>
      <c r="CF244"/>
      <c r="CG244"/>
      <c r="CH244"/>
      <c r="CI244"/>
      <c r="CJ244"/>
      <c r="CK244"/>
      <c r="CL244"/>
      <c r="CM244"/>
      <c r="CN244"/>
      <c r="CO244"/>
      <c r="CP244"/>
      <c r="CQ244"/>
      <c r="CR244"/>
      <c r="CS244"/>
      <c r="CT244"/>
      <c r="CU244"/>
      <c r="CV244"/>
      <c r="CW244"/>
      <c r="CX244"/>
      <c r="CY244"/>
      <c r="CZ244"/>
      <c r="DA244"/>
      <c r="DB244"/>
      <c r="DC244"/>
      <c r="DD244"/>
      <c r="DE244"/>
      <c r="DF244"/>
      <c r="DG244"/>
      <c r="DH244"/>
      <c r="DI244"/>
      <c r="DJ244"/>
      <c r="DK244"/>
      <c r="DL244"/>
      <c r="DM244"/>
      <c r="DN244"/>
      <c r="DO244"/>
      <c r="DP244"/>
      <c r="DQ244"/>
      <c r="DR244"/>
      <c r="DS244"/>
      <c r="DT244"/>
      <c r="DU244"/>
      <c r="DV244"/>
      <c r="DW244"/>
      <c r="DX244"/>
      <c r="DY244"/>
      <c r="DZ244"/>
      <c r="EA244"/>
      <c r="EB244"/>
      <c r="EC244"/>
      <c r="ED244"/>
      <c r="EE244"/>
      <c r="EF244"/>
      <c r="EG244"/>
      <c r="EH244"/>
      <c r="EI244"/>
      <c r="EJ244"/>
      <c r="EK244"/>
      <c r="EL244"/>
      <c r="EM244"/>
      <c r="EN244"/>
      <c r="EO244"/>
      <c r="EP244"/>
      <c r="EQ244"/>
      <c r="ER244"/>
      <c r="ES244"/>
      <c r="ET244"/>
      <c r="EU244"/>
      <c r="EV244"/>
      <c r="EW244"/>
      <c r="EX244"/>
      <c r="EY244"/>
      <c r="EZ244"/>
      <c r="FA244"/>
      <c r="FB244"/>
      <c r="FC244"/>
      <c r="FD244"/>
      <c r="FE244"/>
      <c r="FF244"/>
      <c r="FG244"/>
      <c r="FH244"/>
      <c r="FI244"/>
      <c r="FJ244"/>
      <c r="FK244"/>
      <c r="FL244"/>
      <c r="FM244"/>
      <c r="FN244"/>
      <c r="FO244"/>
      <c r="FP244"/>
      <c r="FQ244"/>
      <c r="FR244"/>
      <c r="FS244"/>
      <c r="FT244"/>
      <c r="FU244"/>
      <c r="FV244"/>
      <c r="FW244"/>
      <c r="FX244"/>
      <c r="FY244"/>
      <c r="FZ244"/>
      <c r="GA244"/>
      <c r="GB244"/>
      <c r="GC244"/>
      <c r="GD244"/>
      <c r="GE244"/>
      <c r="GF244"/>
      <c r="GG244"/>
      <c r="GH244"/>
      <c r="GI244"/>
      <c r="GJ244"/>
      <c r="GK244"/>
      <c r="GL244"/>
      <c r="GM244"/>
      <c r="GN244"/>
      <c r="GO244"/>
      <c r="GP244"/>
      <c r="GQ244"/>
      <c r="GR244"/>
      <c r="GS244"/>
      <c r="GT244"/>
      <c r="GU244"/>
      <c r="GV244"/>
      <c r="GW244"/>
      <c r="GX244"/>
      <c r="GY244"/>
      <c r="GZ244"/>
      <c r="HA244"/>
      <c r="HB244"/>
      <c r="HC244"/>
      <c r="HD244"/>
      <c r="HE244"/>
      <c r="HF244"/>
      <c r="HG244"/>
      <c r="HH244"/>
      <c r="HI244"/>
      <c r="HJ244"/>
      <c r="HK244"/>
      <c r="HL244"/>
      <c r="HM244"/>
      <c r="HN244"/>
      <c r="HO244"/>
      <c r="HP244"/>
      <c r="HQ244"/>
      <c r="HR244"/>
      <c r="HS244"/>
      <c r="HT244"/>
      <c r="HU244"/>
      <c r="HV244"/>
      <c r="HW244"/>
      <c r="HX244"/>
      <c r="HY244"/>
      <c r="HZ244"/>
      <c r="IA244"/>
      <c r="IB244"/>
      <c r="IC244"/>
      <c r="ID244"/>
      <c r="IE244"/>
      <c r="IF244"/>
      <c r="IG244"/>
      <c r="IH244"/>
      <c r="II244"/>
      <c r="IJ244"/>
      <c r="IK244"/>
      <c r="IL244"/>
      <c r="IM244"/>
      <c r="IN244"/>
      <c r="IO244"/>
      <c r="IP244"/>
      <c r="IQ244"/>
      <c r="IR244"/>
      <c r="IS244"/>
      <c r="IT244"/>
      <c r="IU244"/>
      <c r="IV244"/>
      <c r="IW244"/>
      <c r="IX244"/>
      <c r="IY244"/>
      <c r="IZ244"/>
      <c r="JA244"/>
      <c r="JB244"/>
      <c r="JC244"/>
      <c r="JD244"/>
      <c r="JE244"/>
      <c r="JF244"/>
      <c r="JG244"/>
      <c r="JH244"/>
      <c r="JI244"/>
      <c r="JJ244"/>
      <c r="JK244"/>
      <c r="JL244"/>
      <c r="JM244"/>
      <c r="JN244"/>
      <c r="JO244"/>
      <c r="JP244"/>
      <c r="JQ244"/>
      <c r="JR244"/>
      <c r="JS244"/>
      <c r="JT244"/>
      <c r="JU244"/>
      <c r="JV244"/>
      <c r="JW244"/>
      <c r="JX244"/>
      <c r="JY244"/>
      <c r="JZ244"/>
      <c r="KA244"/>
      <c r="KB244"/>
      <c r="KC244"/>
      <c r="KD244"/>
      <c r="KE244"/>
      <c r="KF244"/>
      <c r="KG244"/>
      <c r="KH244"/>
      <c r="KI244"/>
      <c r="KJ244"/>
      <c r="KK244"/>
      <c r="KL244"/>
      <c r="KM244"/>
      <c r="KN244"/>
      <c r="KO244"/>
      <c r="KP244"/>
      <c r="KQ244"/>
      <c r="KR244"/>
      <c r="KS244"/>
      <c r="KT244"/>
      <c r="KU244"/>
      <c r="KV244"/>
      <c r="KW244"/>
      <c r="KX244"/>
      <c r="KY244"/>
      <c r="KZ244"/>
      <c r="LA244"/>
      <c r="LB244"/>
      <c r="LC244"/>
      <c r="LD244"/>
      <c r="LE244"/>
      <c r="LF244"/>
      <c r="LG244"/>
      <c r="LH244"/>
      <c r="LI244"/>
      <c r="LJ244"/>
      <c r="LK244"/>
      <c r="LL244"/>
      <c r="LM244"/>
      <c r="LN244"/>
      <c r="LO244"/>
      <c r="LP244"/>
      <c r="LQ244"/>
      <c r="LR244"/>
      <c r="LS244"/>
      <c r="LT244"/>
      <c r="LU244"/>
      <c r="LV244"/>
      <c r="LW244"/>
      <c r="LX244"/>
      <c r="LY244"/>
      <c r="LZ244"/>
      <c r="MA244"/>
      <c r="MB244"/>
      <c r="MC244"/>
      <c r="MD244"/>
      <c r="ME244"/>
      <c r="MF244"/>
      <c r="MG244"/>
      <c r="MH244"/>
      <c r="MI244"/>
      <c r="MJ244"/>
      <c r="MK244"/>
      <c r="ML244"/>
      <c r="MM244"/>
      <c r="MN244"/>
      <c r="MO244"/>
      <c r="MP244"/>
      <c r="MQ244"/>
      <c r="MR244"/>
      <c r="MS244"/>
      <c r="MT244"/>
      <c r="MU244"/>
      <c r="MV244"/>
      <c r="MW244"/>
      <c r="MX244"/>
      <c r="MY244"/>
      <c r="MZ244"/>
      <c r="NA244"/>
      <c r="NB244"/>
      <c r="NC244"/>
      <c r="ND244"/>
      <c r="NE244"/>
      <c r="NF244"/>
      <c r="NG244"/>
      <c r="NH244"/>
      <c r="NI244"/>
      <c r="NJ244"/>
      <c r="NK244"/>
      <c r="NL244"/>
      <c r="NM244"/>
      <c r="NN244"/>
      <c r="NO244"/>
      <c r="NP244"/>
      <c r="NQ244"/>
      <c r="NR244"/>
      <c r="NS244"/>
      <c r="NT244"/>
      <c r="NU244"/>
      <c r="NV244"/>
      <c r="NW244"/>
      <c r="NX244"/>
      <c r="NY244"/>
      <c r="NZ244"/>
      <c r="OA244"/>
      <c r="OB244"/>
      <c r="OC244"/>
      <c r="OD244"/>
      <c r="OE244"/>
      <c r="OF244"/>
      <c r="OG244"/>
      <c r="OH244"/>
      <c r="OI244"/>
      <c r="OJ244"/>
      <c r="OK244"/>
      <c r="OL244"/>
      <c r="OM244"/>
      <c r="ON244"/>
      <c r="OO244"/>
      <c r="OP244"/>
      <c r="OQ244"/>
      <c r="OR244"/>
      <c r="OS244"/>
      <c r="OT244"/>
      <c r="OU244"/>
      <c r="OV244"/>
      <c r="OW244"/>
      <c r="OX244"/>
      <c r="OY244"/>
      <c r="OZ244"/>
      <c r="PA244"/>
      <c r="PB244"/>
      <c r="PC244"/>
      <c r="PD244"/>
      <c r="PE244"/>
      <c r="PF244"/>
      <c r="PG244"/>
      <c r="PH244"/>
      <c r="PI244"/>
      <c r="PJ244"/>
      <c r="PK244"/>
      <c r="PL244"/>
      <c r="PM244"/>
      <c r="PN244"/>
      <c r="PO244"/>
      <c r="PP244"/>
      <c r="PQ244"/>
      <c r="PR244"/>
      <c r="PS244"/>
      <c r="PT244"/>
      <c r="PU244"/>
      <c r="PV244"/>
      <c r="PW244"/>
      <c r="PX244"/>
      <c r="PY244"/>
      <c r="PZ244"/>
      <c r="QA244"/>
      <c r="QB244"/>
      <c r="QC244"/>
      <c r="QD244"/>
      <c r="QE244"/>
      <c r="QF244"/>
      <c r="QG244"/>
      <c r="QH244"/>
      <c r="QI244"/>
      <c r="QJ244"/>
      <c r="QK244"/>
      <c r="QL244"/>
      <c r="QM244"/>
      <c r="QN244"/>
      <c r="QO244"/>
      <c r="QP244"/>
      <c r="QQ244"/>
      <c r="QR244"/>
      <c r="QS244"/>
      <c r="QT244"/>
      <c r="QU244"/>
      <c r="QV244"/>
      <c r="QW244"/>
      <c r="QX244"/>
      <c r="QY244"/>
      <c r="QZ244"/>
      <c r="RA244"/>
      <c r="RB244"/>
      <c r="RC244"/>
      <c r="RD244"/>
      <c r="RE244"/>
      <c r="RF244"/>
      <c r="RG244"/>
      <c r="RH244"/>
      <c r="RI244"/>
      <c r="RJ244"/>
      <c r="RK244"/>
      <c r="RL244"/>
      <c r="RM244"/>
      <c r="RN244"/>
      <c r="RO244"/>
      <c r="RP244"/>
      <c r="RQ244"/>
      <c r="RR244"/>
      <c r="RS244"/>
      <c r="RT244"/>
      <c r="RU244"/>
      <c r="RV244"/>
      <c r="RW244"/>
      <c r="RX244"/>
      <c r="RY244"/>
      <c r="RZ244"/>
      <c r="SA244"/>
      <c r="SB244"/>
      <c r="SC244"/>
      <c r="SD244"/>
      <c r="SE244"/>
      <c r="SF244"/>
      <c r="SG244"/>
      <c r="SH244"/>
      <c r="SI244"/>
      <c r="SJ244"/>
      <c r="SK244"/>
      <c r="SL244"/>
      <c r="SM244"/>
      <c r="SN244"/>
      <c r="SO244"/>
      <c r="SP244"/>
    </row>
    <row r="245" spans="1:510" ht="16.5" customHeight="1" x14ac:dyDescent="0.2">
      <c r="A245" s="20">
        <v>1444</v>
      </c>
      <c r="B245" s="20" t="s">
        <v>74</v>
      </c>
      <c r="C245" s="20" t="s">
        <v>87</v>
      </c>
      <c r="D245" s="20" t="s">
        <v>45</v>
      </c>
      <c r="E245" s="20" t="s">
        <v>1345</v>
      </c>
      <c r="F245" s="22" t="s">
        <v>88</v>
      </c>
      <c r="G245" s="33" t="s">
        <v>96</v>
      </c>
      <c r="H245" s="20" t="s">
        <v>89</v>
      </c>
      <c r="I245" s="20" t="s">
        <v>27</v>
      </c>
      <c r="J245" s="21" t="s">
        <v>413</v>
      </c>
      <c r="K245" s="20">
        <v>1</v>
      </c>
      <c r="L245" s="20" t="s">
        <v>370</v>
      </c>
      <c r="M245" s="20" t="s">
        <v>339</v>
      </c>
      <c r="N245" s="20" t="s">
        <v>340</v>
      </c>
      <c r="O245" s="20"/>
      <c r="P245" s="23">
        <v>7.0000000000000007E-2</v>
      </c>
      <c r="Q245" s="24">
        <v>12</v>
      </c>
      <c r="R245" s="25">
        <v>45658</v>
      </c>
      <c r="S245" s="20" t="s">
        <v>29</v>
      </c>
      <c r="T245" s="23">
        <v>790000000</v>
      </c>
      <c r="U245" s="27" t="s">
        <v>39</v>
      </c>
      <c r="V245" s="28" t="s">
        <v>40</v>
      </c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  <c r="AT245"/>
      <c r="AU245"/>
      <c r="AV245"/>
      <c r="AW245"/>
      <c r="AX245"/>
      <c r="AY245"/>
      <c r="AZ245"/>
      <c r="BA245"/>
      <c r="BB245"/>
      <c r="BC245"/>
      <c r="BD245"/>
      <c r="BE245"/>
      <c r="BF245"/>
      <c r="BG245"/>
      <c r="BH245"/>
      <c r="BI245"/>
      <c r="BJ245"/>
      <c r="BK245"/>
      <c r="BL245"/>
      <c r="BM245"/>
      <c r="BN245"/>
      <c r="BO245"/>
      <c r="BP245"/>
      <c r="BQ245"/>
      <c r="BR245"/>
      <c r="BS245"/>
      <c r="BT245"/>
      <c r="BU245"/>
      <c r="BV245"/>
      <c r="BW245"/>
      <c r="BX245"/>
      <c r="BY245"/>
      <c r="BZ245"/>
      <c r="CA245"/>
      <c r="CB245"/>
      <c r="CC245"/>
      <c r="CD245"/>
      <c r="CE245"/>
      <c r="CF245"/>
      <c r="CG245"/>
      <c r="CH245"/>
      <c r="CI245"/>
      <c r="CJ245"/>
      <c r="CK245"/>
      <c r="CL245"/>
      <c r="CM245"/>
      <c r="CN245"/>
      <c r="CO245"/>
      <c r="CP245"/>
      <c r="CQ245"/>
      <c r="CR245"/>
      <c r="CS245"/>
      <c r="CT245"/>
      <c r="CU245"/>
      <c r="CV245"/>
      <c r="CW245"/>
      <c r="CX245"/>
      <c r="CY245"/>
      <c r="CZ245"/>
      <c r="DA245"/>
      <c r="DB245"/>
      <c r="DC245"/>
      <c r="DD245"/>
      <c r="DE245"/>
      <c r="DF245"/>
      <c r="DG245"/>
      <c r="DH245"/>
      <c r="DI245"/>
      <c r="DJ245"/>
      <c r="DK245"/>
      <c r="DL245"/>
      <c r="DM245"/>
      <c r="DN245"/>
      <c r="DO245"/>
      <c r="DP245"/>
      <c r="DQ245"/>
      <c r="DR245"/>
      <c r="DS245"/>
      <c r="DT245"/>
      <c r="DU245"/>
      <c r="DV245"/>
      <c r="DW245"/>
      <c r="DX245"/>
      <c r="DY245"/>
      <c r="DZ245"/>
      <c r="EA245"/>
      <c r="EB245"/>
      <c r="EC245"/>
      <c r="ED245"/>
      <c r="EE245"/>
      <c r="EF245"/>
      <c r="EG245"/>
      <c r="EH245"/>
      <c r="EI245"/>
      <c r="EJ245"/>
      <c r="EK245"/>
      <c r="EL245"/>
      <c r="EM245"/>
      <c r="EN245"/>
      <c r="EO245"/>
      <c r="EP245"/>
      <c r="EQ245"/>
      <c r="ER245"/>
      <c r="ES245"/>
      <c r="ET245"/>
      <c r="EU245"/>
      <c r="EV245"/>
      <c r="EW245"/>
      <c r="EX245"/>
      <c r="EY245"/>
      <c r="EZ245"/>
      <c r="FA245"/>
      <c r="FB245"/>
      <c r="FC245"/>
      <c r="FD245"/>
      <c r="FE245"/>
      <c r="FF245"/>
      <c r="FG245"/>
      <c r="FH245"/>
      <c r="FI245"/>
      <c r="FJ245"/>
      <c r="FK245"/>
      <c r="FL245"/>
      <c r="FM245"/>
      <c r="FN245"/>
      <c r="FO245"/>
      <c r="FP245"/>
      <c r="FQ245"/>
      <c r="FR245"/>
      <c r="FS245"/>
      <c r="FT245"/>
      <c r="FU245"/>
      <c r="FV245"/>
      <c r="FW245"/>
      <c r="FX245"/>
      <c r="FY245"/>
      <c r="FZ245"/>
      <c r="GA245"/>
      <c r="GB245"/>
      <c r="GC245"/>
      <c r="GD245"/>
      <c r="GE245"/>
      <c r="GF245"/>
      <c r="GG245"/>
      <c r="GH245"/>
      <c r="GI245"/>
      <c r="GJ245"/>
      <c r="GK245"/>
      <c r="GL245"/>
      <c r="GM245"/>
      <c r="GN245"/>
      <c r="GO245"/>
      <c r="GP245"/>
      <c r="GQ245"/>
      <c r="GR245"/>
      <c r="GS245"/>
      <c r="GT245"/>
      <c r="GU245"/>
      <c r="GV245"/>
      <c r="GW245"/>
      <c r="GX245"/>
      <c r="GY245"/>
      <c r="GZ245"/>
      <c r="HA245"/>
      <c r="HB245"/>
      <c r="HC245"/>
      <c r="HD245"/>
      <c r="HE245"/>
      <c r="HF245"/>
      <c r="HG245"/>
      <c r="HH245"/>
      <c r="HI245"/>
      <c r="HJ245"/>
      <c r="HK245"/>
      <c r="HL245"/>
      <c r="HM245"/>
      <c r="HN245"/>
      <c r="HO245"/>
      <c r="HP245"/>
      <c r="HQ245"/>
      <c r="HR245"/>
      <c r="HS245"/>
      <c r="HT245"/>
      <c r="HU245"/>
      <c r="HV245"/>
      <c r="HW245"/>
      <c r="HX245"/>
      <c r="HY245"/>
      <c r="HZ245"/>
      <c r="IA245"/>
      <c r="IB245"/>
      <c r="IC245"/>
      <c r="ID245"/>
      <c r="IE245"/>
      <c r="IF245"/>
      <c r="IG245"/>
      <c r="IH245"/>
      <c r="II245"/>
      <c r="IJ245"/>
      <c r="IK245"/>
      <c r="IL245"/>
      <c r="IM245"/>
      <c r="IN245"/>
      <c r="IO245"/>
      <c r="IP245"/>
      <c r="IQ245"/>
      <c r="IR245"/>
      <c r="IS245"/>
      <c r="IT245"/>
      <c r="IU245"/>
      <c r="IV245"/>
      <c r="IW245"/>
      <c r="IX245"/>
      <c r="IY245"/>
      <c r="IZ245"/>
      <c r="JA245"/>
      <c r="JB245"/>
      <c r="JC245"/>
      <c r="JD245"/>
      <c r="JE245"/>
      <c r="JF245"/>
      <c r="JG245"/>
      <c r="JH245"/>
      <c r="JI245"/>
      <c r="JJ245"/>
      <c r="JK245"/>
      <c r="JL245"/>
      <c r="JM245"/>
      <c r="JN245"/>
      <c r="JO245"/>
      <c r="JP245"/>
      <c r="JQ245"/>
      <c r="JR245"/>
      <c r="JS245"/>
      <c r="JT245"/>
      <c r="JU245"/>
      <c r="JV245"/>
      <c r="JW245"/>
      <c r="JX245"/>
      <c r="JY245"/>
      <c r="JZ245"/>
      <c r="KA245"/>
      <c r="KB245"/>
      <c r="KC245"/>
      <c r="KD245"/>
      <c r="KE245"/>
      <c r="KF245"/>
      <c r="KG245"/>
      <c r="KH245"/>
      <c r="KI245"/>
      <c r="KJ245"/>
      <c r="KK245"/>
      <c r="KL245"/>
      <c r="KM245"/>
      <c r="KN245"/>
      <c r="KO245"/>
      <c r="KP245"/>
      <c r="KQ245"/>
      <c r="KR245"/>
      <c r="KS245"/>
      <c r="KT245"/>
      <c r="KU245"/>
      <c r="KV245"/>
      <c r="KW245"/>
      <c r="KX245"/>
      <c r="KY245"/>
      <c r="KZ245"/>
      <c r="LA245"/>
      <c r="LB245"/>
      <c r="LC245"/>
      <c r="LD245"/>
      <c r="LE245"/>
      <c r="LF245"/>
      <c r="LG245"/>
      <c r="LH245"/>
      <c r="LI245"/>
      <c r="LJ245"/>
      <c r="LK245"/>
      <c r="LL245"/>
      <c r="LM245"/>
      <c r="LN245"/>
      <c r="LO245"/>
      <c r="LP245"/>
      <c r="LQ245"/>
      <c r="LR245"/>
      <c r="LS245"/>
      <c r="LT245"/>
      <c r="LU245"/>
      <c r="LV245"/>
      <c r="LW245"/>
      <c r="LX245"/>
      <c r="LY245"/>
      <c r="LZ245"/>
      <c r="MA245"/>
      <c r="MB245"/>
      <c r="MC245"/>
      <c r="MD245"/>
      <c r="ME245"/>
      <c r="MF245"/>
      <c r="MG245"/>
      <c r="MH245"/>
      <c r="MI245"/>
      <c r="MJ245"/>
      <c r="MK245"/>
      <c r="ML245"/>
      <c r="MM245"/>
      <c r="MN245"/>
      <c r="MO245"/>
      <c r="MP245"/>
      <c r="MQ245"/>
      <c r="MR245"/>
      <c r="MS245"/>
      <c r="MT245"/>
      <c r="MU245"/>
      <c r="MV245"/>
      <c r="MW245"/>
      <c r="MX245"/>
      <c r="MY245"/>
      <c r="MZ245"/>
      <c r="NA245"/>
      <c r="NB245"/>
      <c r="NC245"/>
      <c r="ND245"/>
      <c r="NE245"/>
      <c r="NF245"/>
      <c r="NG245"/>
      <c r="NH245"/>
      <c r="NI245"/>
      <c r="NJ245"/>
      <c r="NK245"/>
      <c r="NL245"/>
      <c r="NM245"/>
      <c r="NN245"/>
      <c r="NO245"/>
      <c r="NP245"/>
      <c r="NQ245"/>
      <c r="NR245"/>
      <c r="NS245"/>
      <c r="NT245"/>
      <c r="NU245"/>
      <c r="NV245"/>
      <c r="NW245"/>
      <c r="NX245"/>
      <c r="NY245"/>
      <c r="NZ245"/>
      <c r="OA245"/>
      <c r="OB245"/>
      <c r="OC245"/>
      <c r="OD245"/>
      <c r="OE245"/>
      <c r="OF245"/>
      <c r="OG245"/>
      <c r="OH245"/>
      <c r="OI245"/>
      <c r="OJ245"/>
      <c r="OK245"/>
      <c r="OL245"/>
      <c r="OM245"/>
      <c r="ON245"/>
      <c r="OO245"/>
      <c r="OP245"/>
      <c r="OQ245"/>
      <c r="OR245"/>
      <c r="OS245"/>
      <c r="OT245"/>
      <c r="OU245"/>
      <c r="OV245"/>
      <c r="OW245"/>
      <c r="OX245"/>
      <c r="OY245"/>
      <c r="OZ245"/>
      <c r="PA245"/>
      <c r="PB245"/>
      <c r="PC245"/>
      <c r="PD245"/>
      <c r="PE245"/>
      <c r="PF245"/>
      <c r="PG245"/>
      <c r="PH245"/>
      <c r="PI245"/>
      <c r="PJ245"/>
      <c r="PK245"/>
      <c r="PL245"/>
      <c r="PM245"/>
      <c r="PN245"/>
      <c r="PO245"/>
      <c r="PP245"/>
      <c r="PQ245"/>
      <c r="PR245"/>
      <c r="PS245"/>
      <c r="PT245"/>
      <c r="PU245"/>
      <c r="PV245"/>
      <c r="PW245"/>
      <c r="PX245"/>
      <c r="PY245"/>
      <c r="PZ245"/>
      <c r="QA245"/>
      <c r="QB245"/>
      <c r="QC245"/>
      <c r="QD245"/>
      <c r="QE245"/>
      <c r="QF245"/>
      <c r="QG245"/>
      <c r="QH245"/>
      <c r="QI245"/>
      <c r="QJ245"/>
      <c r="QK245"/>
      <c r="QL245"/>
      <c r="QM245"/>
      <c r="QN245"/>
      <c r="QO245"/>
      <c r="QP245"/>
      <c r="QQ245"/>
      <c r="QR245"/>
      <c r="QS245"/>
      <c r="QT245"/>
      <c r="QU245"/>
      <c r="QV245"/>
      <c r="QW245"/>
      <c r="QX245"/>
      <c r="QY245"/>
      <c r="QZ245"/>
      <c r="RA245"/>
      <c r="RB245"/>
      <c r="RC245"/>
      <c r="RD245"/>
      <c r="RE245"/>
      <c r="RF245"/>
      <c r="RG245"/>
      <c r="RH245"/>
      <c r="RI245"/>
      <c r="RJ245"/>
      <c r="RK245"/>
      <c r="RL245"/>
      <c r="RM245"/>
      <c r="RN245"/>
      <c r="RO245"/>
      <c r="RP245"/>
      <c r="RQ245"/>
      <c r="RR245"/>
      <c r="RS245"/>
      <c r="RT245"/>
      <c r="RU245"/>
      <c r="RV245"/>
      <c r="RW245"/>
      <c r="RX245"/>
      <c r="RY245"/>
      <c r="RZ245"/>
      <c r="SA245"/>
      <c r="SB245"/>
      <c r="SC245"/>
      <c r="SD245"/>
      <c r="SE245"/>
      <c r="SF245"/>
      <c r="SG245"/>
      <c r="SH245"/>
      <c r="SI245"/>
      <c r="SJ245"/>
      <c r="SK245"/>
      <c r="SL245"/>
      <c r="SM245"/>
      <c r="SN245"/>
      <c r="SO245"/>
      <c r="SP245"/>
    </row>
    <row r="246" spans="1:510" ht="16.5" customHeight="1" x14ac:dyDescent="0.2">
      <c r="A246" s="20">
        <v>1445</v>
      </c>
      <c r="B246" s="20" t="s">
        <v>74</v>
      </c>
      <c r="C246" s="20" t="s">
        <v>87</v>
      </c>
      <c r="D246" s="20" t="s">
        <v>45</v>
      </c>
      <c r="E246" s="20" t="s">
        <v>1345</v>
      </c>
      <c r="F246" s="22" t="s">
        <v>88</v>
      </c>
      <c r="G246" s="33" t="s">
        <v>96</v>
      </c>
      <c r="H246" s="20" t="s">
        <v>89</v>
      </c>
      <c r="I246" s="20" t="s">
        <v>27</v>
      </c>
      <c r="J246" s="22" t="s">
        <v>414</v>
      </c>
      <c r="K246" s="20">
        <v>1</v>
      </c>
      <c r="L246" s="20" t="s">
        <v>370</v>
      </c>
      <c r="M246" s="20" t="s">
        <v>339</v>
      </c>
      <c r="N246" s="20" t="s">
        <v>340</v>
      </c>
      <c r="O246" s="20">
        <v>0.45</v>
      </c>
      <c r="P246" s="23" t="s">
        <v>94</v>
      </c>
      <c r="Q246" s="24">
        <v>1</v>
      </c>
      <c r="R246" s="25">
        <v>45717</v>
      </c>
      <c r="S246" s="20" t="s">
        <v>29</v>
      </c>
      <c r="T246" s="23">
        <v>450000000</v>
      </c>
      <c r="U246" s="27" t="s">
        <v>39</v>
      </c>
      <c r="V246" s="28" t="s">
        <v>40</v>
      </c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/>
      <c r="AY246"/>
      <c r="AZ246"/>
      <c r="BA246"/>
      <c r="BB246"/>
      <c r="BC246"/>
      <c r="BD246"/>
      <c r="BE246"/>
      <c r="BF246"/>
      <c r="BG246"/>
      <c r="BH246"/>
      <c r="BI246"/>
      <c r="BJ246"/>
      <c r="BK246"/>
      <c r="BL246"/>
      <c r="BM246"/>
      <c r="BN246"/>
      <c r="BO246"/>
      <c r="BP246"/>
      <c r="BQ246"/>
      <c r="BR246"/>
      <c r="BS246"/>
      <c r="BT246"/>
      <c r="BU246"/>
      <c r="BV246"/>
      <c r="BW246"/>
      <c r="BX246"/>
      <c r="BY246"/>
      <c r="BZ246"/>
      <c r="CA246"/>
      <c r="CB246"/>
      <c r="CC246"/>
      <c r="CD246"/>
      <c r="CE246"/>
      <c r="CF246"/>
      <c r="CG246"/>
      <c r="CH246"/>
      <c r="CI246"/>
      <c r="CJ246"/>
      <c r="CK246"/>
      <c r="CL246"/>
      <c r="CM246"/>
      <c r="CN246"/>
      <c r="CO246"/>
      <c r="CP246"/>
      <c r="CQ246"/>
      <c r="CR246"/>
      <c r="CS246"/>
      <c r="CT246"/>
      <c r="CU246"/>
      <c r="CV246"/>
      <c r="CW246"/>
      <c r="CX246"/>
      <c r="CY246"/>
      <c r="CZ246"/>
      <c r="DA246"/>
      <c r="DB246"/>
      <c r="DC246"/>
      <c r="DD246"/>
      <c r="DE246"/>
      <c r="DF246"/>
      <c r="DG246"/>
      <c r="DH246"/>
      <c r="DI246"/>
      <c r="DJ246"/>
      <c r="DK246"/>
      <c r="DL246"/>
      <c r="DM246"/>
      <c r="DN246"/>
      <c r="DO246"/>
      <c r="DP246"/>
      <c r="DQ246"/>
      <c r="DR246"/>
      <c r="DS246"/>
      <c r="DT246"/>
      <c r="DU246"/>
      <c r="DV246"/>
      <c r="DW246"/>
      <c r="DX246"/>
      <c r="DY246"/>
      <c r="DZ246"/>
      <c r="EA246"/>
      <c r="EB246"/>
      <c r="EC246"/>
      <c r="ED246"/>
      <c r="EE246"/>
      <c r="EF246"/>
      <c r="EG246"/>
      <c r="EH246"/>
      <c r="EI246"/>
      <c r="EJ246"/>
      <c r="EK246"/>
      <c r="EL246"/>
      <c r="EM246"/>
      <c r="EN246"/>
      <c r="EO246"/>
      <c r="EP246"/>
      <c r="EQ246"/>
      <c r="ER246"/>
      <c r="ES246"/>
      <c r="ET246"/>
      <c r="EU246"/>
      <c r="EV246"/>
      <c r="EW246"/>
      <c r="EX246"/>
      <c r="EY246"/>
      <c r="EZ246"/>
      <c r="FA246"/>
      <c r="FB246"/>
      <c r="FC246"/>
      <c r="FD246"/>
      <c r="FE246"/>
      <c r="FF246"/>
      <c r="FG246"/>
      <c r="FH246"/>
      <c r="FI246"/>
      <c r="FJ246"/>
      <c r="FK246"/>
      <c r="FL246"/>
      <c r="FM246"/>
      <c r="FN246"/>
      <c r="FO246"/>
      <c r="FP246"/>
      <c r="FQ246"/>
      <c r="FR246"/>
      <c r="FS246"/>
      <c r="FT246"/>
      <c r="FU246"/>
      <c r="FV246"/>
      <c r="FW246"/>
      <c r="FX246"/>
      <c r="FY246"/>
      <c r="FZ246"/>
      <c r="GA246"/>
      <c r="GB246"/>
      <c r="GC246"/>
      <c r="GD246"/>
      <c r="GE246"/>
      <c r="GF246"/>
      <c r="GG246"/>
      <c r="GH246"/>
      <c r="GI246"/>
      <c r="GJ246"/>
      <c r="GK246"/>
      <c r="GL246"/>
      <c r="GM246"/>
      <c r="GN246"/>
      <c r="GO246"/>
      <c r="GP246"/>
      <c r="GQ246"/>
      <c r="GR246"/>
      <c r="GS246"/>
      <c r="GT246"/>
      <c r="GU246"/>
      <c r="GV246"/>
      <c r="GW246"/>
      <c r="GX246"/>
      <c r="GY246"/>
      <c r="GZ246"/>
      <c r="HA246"/>
      <c r="HB246"/>
      <c r="HC246"/>
      <c r="HD246"/>
      <c r="HE246"/>
      <c r="HF246"/>
      <c r="HG246"/>
      <c r="HH246"/>
      <c r="HI246"/>
      <c r="HJ246"/>
      <c r="HK246"/>
      <c r="HL246"/>
      <c r="HM246"/>
      <c r="HN246"/>
      <c r="HO246"/>
      <c r="HP246"/>
      <c r="HQ246"/>
      <c r="HR246"/>
      <c r="HS246"/>
      <c r="HT246"/>
      <c r="HU246"/>
      <c r="HV246"/>
      <c r="HW246"/>
      <c r="HX246"/>
      <c r="HY246"/>
      <c r="HZ246"/>
      <c r="IA246"/>
      <c r="IB246"/>
      <c r="IC246"/>
      <c r="ID246"/>
      <c r="IE246"/>
      <c r="IF246"/>
      <c r="IG246"/>
      <c r="IH246"/>
      <c r="II246"/>
      <c r="IJ246"/>
      <c r="IK246"/>
      <c r="IL246"/>
      <c r="IM246"/>
      <c r="IN246"/>
      <c r="IO246"/>
      <c r="IP246"/>
      <c r="IQ246"/>
      <c r="IR246"/>
      <c r="IS246"/>
      <c r="IT246"/>
      <c r="IU246"/>
      <c r="IV246"/>
      <c r="IW246"/>
      <c r="IX246"/>
      <c r="IY246"/>
      <c r="IZ246"/>
      <c r="JA246"/>
      <c r="JB246"/>
      <c r="JC246"/>
      <c r="JD246"/>
      <c r="JE246"/>
      <c r="JF246"/>
      <c r="JG246"/>
      <c r="JH246"/>
      <c r="JI246"/>
      <c r="JJ246"/>
      <c r="JK246"/>
      <c r="JL246"/>
      <c r="JM246"/>
      <c r="JN246"/>
      <c r="JO246"/>
      <c r="JP246"/>
      <c r="JQ246"/>
      <c r="JR246"/>
      <c r="JS246"/>
      <c r="JT246"/>
      <c r="JU246"/>
      <c r="JV246"/>
      <c r="JW246"/>
      <c r="JX246"/>
      <c r="JY246"/>
      <c r="JZ246"/>
      <c r="KA246"/>
      <c r="KB246"/>
      <c r="KC246"/>
      <c r="KD246"/>
      <c r="KE246"/>
      <c r="KF246"/>
      <c r="KG246"/>
      <c r="KH246"/>
      <c r="KI246"/>
      <c r="KJ246"/>
      <c r="KK246"/>
      <c r="KL246"/>
      <c r="KM246"/>
      <c r="KN246"/>
      <c r="KO246"/>
      <c r="KP246"/>
      <c r="KQ246"/>
      <c r="KR246"/>
      <c r="KS246"/>
      <c r="KT246"/>
      <c r="KU246"/>
      <c r="KV246"/>
      <c r="KW246"/>
      <c r="KX246"/>
      <c r="KY246"/>
      <c r="KZ246"/>
      <c r="LA246"/>
      <c r="LB246"/>
      <c r="LC246"/>
      <c r="LD246"/>
      <c r="LE246"/>
      <c r="LF246"/>
      <c r="LG246"/>
      <c r="LH246"/>
      <c r="LI246"/>
      <c r="LJ246"/>
      <c r="LK246"/>
      <c r="LL246"/>
      <c r="LM246"/>
      <c r="LN246"/>
      <c r="LO246"/>
      <c r="LP246"/>
      <c r="LQ246"/>
      <c r="LR246"/>
      <c r="LS246"/>
      <c r="LT246"/>
      <c r="LU246"/>
      <c r="LV246"/>
      <c r="LW246"/>
      <c r="LX246"/>
      <c r="LY246"/>
      <c r="LZ246"/>
      <c r="MA246"/>
      <c r="MB246"/>
      <c r="MC246"/>
      <c r="MD246"/>
      <c r="ME246"/>
      <c r="MF246"/>
      <c r="MG246"/>
      <c r="MH246"/>
      <c r="MI246"/>
      <c r="MJ246"/>
      <c r="MK246"/>
      <c r="ML246"/>
      <c r="MM246"/>
      <c r="MN246"/>
      <c r="MO246"/>
      <c r="MP246"/>
      <c r="MQ246"/>
      <c r="MR246"/>
      <c r="MS246"/>
      <c r="MT246"/>
      <c r="MU246"/>
      <c r="MV246"/>
      <c r="MW246"/>
      <c r="MX246"/>
      <c r="MY246"/>
      <c r="MZ246"/>
      <c r="NA246"/>
      <c r="NB246"/>
      <c r="NC246"/>
      <c r="ND246"/>
      <c r="NE246"/>
      <c r="NF246"/>
      <c r="NG246"/>
      <c r="NH246"/>
      <c r="NI246"/>
      <c r="NJ246"/>
      <c r="NK246"/>
      <c r="NL246"/>
      <c r="NM246"/>
      <c r="NN246"/>
      <c r="NO246"/>
      <c r="NP246"/>
      <c r="NQ246"/>
      <c r="NR246"/>
      <c r="NS246"/>
      <c r="NT246"/>
      <c r="NU246"/>
      <c r="NV246"/>
      <c r="NW246"/>
      <c r="NX246"/>
      <c r="NY246"/>
      <c r="NZ246"/>
      <c r="OA246"/>
      <c r="OB246"/>
      <c r="OC246"/>
      <c r="OD246"/>
      <c r="OE246"/>
      <c r="OF246"/>
      <c r="OG246"/>
      <c r="OH246"/>
      <c r="OI246"/>
      <c r="OJ246"/>
      <c r="OK246"/>
      <c r="OL246"/>
      <c r="OM246"/>
      <c r="ON246"/>
      <c r="OO246"/>
      <c r="OP246"/>
      <c r="OQ246"/>
      <c r="OR246"/>
      <c r="OS246"/>
      <c r="OT246"/>
      <c r="OU246"/>
      <c r="OV246"/>
      <c r="OW246"/>
      <c r="OX246"/>
      <c r="OY246"/>
      <c r="OZ246"/>
      <c r="PA246"/>
      <c r="PB246"/>
      <c r="PC246"/>
      <c r="PD246"/>
      <c r="PE246"/>
      <c r="PF246"/>
      <c r="PG246"/>
      <c r="PH246"/>
      <c r="PI246"/>
      <c r="PJ246"/>
      <c r="PK246"/>
      <c r="PL246"/>
      <c r="PM246"/>
      <c r="PN246"/>
      <c r="PO246"/>
      <c r="PP246"/>
      <c r="PQ246"/>
      <c r="PR246"/>
      <c r="PS246"/>
      <c r="PT246"/>
      <c r="PU246"/>
      <c r="PV246"/>
      <c r="PW246"/>
      <c r="PX246"/>
      <c r="PY246"/>
      <c r="PZ246"/>
      <c r="QA246"/>
      <c r="QB246"/>
      <c r="QC246"/>
      <c r="QD246"/>
      <c r="QE246"/>
      <c r="QF246"/>
      <c r="QG246"/>
      <c r="QH246"/>
      <c r="QI246"/>
      <c r="QJ246"/>
      <c r="QK246"/>
      <c r="QL246"/>
      <c r="QM246"/>
      <c r="QN246"/>
      <c r="QO246"/>
      <c r="QP246"/>
      <c r="QQ246"/>
      <c r="QR246"/>
      <c r="QS246"/>
      <c r="QT246"/>
      <c r="QU246"/>
      <c r="QV246"/>
      <c r="QW246"/>
      <c r="QX246"/>
      <c r="QY246"/>
      <c r="QZ246"/>
      <c r="RA246"/>
      <c r="RB246"/>
      <c r="RC246"/>
      <c r="RD246"/>
      <c r="RE246"/>
      <c r="RF246"/>
      <c r="RG246"/>
      <c r="RH246"/>
      <c r="RI246"/>
      <c r="RJ246"/>
      <c r="RK246"/>
      <c r="RL246"/>
      <c r="RM246"/>
      <c r="RN246"/>
      <c r="RO246"/>
      <c r="RP246"/>
      <c r="RQ246"/>
      <c r="RR246"/>
      <c r="RS246"/>
      <c r="RT246"/>
      <c r="RU246"/>
      <c r="RV246"/>
      <c r="RW246"/>
      <c r="RX246"/>
      <c r="RY246"/>
      <c r="RZ246"/>
      <c r="SA246"/>
      <c r="SB246"/>
      <c r="SC246"/>
      <c r="SD246"/>
      <c r="SE246"/>
      <c r="SF246"/>
      <c r="SG246"/>
      <c r="SH246"/>
      <c r="SI246"/>
      <c r="SJ246"/>
      <c r="SK246"/>
      <c r="SL246"/>
      <c r="SM246"/>
      <c r="SN246"/>
      <c r="SO246"/>
      <c r="SP246"/>
    </row>
    <row r="247" spans="1:510" ht="16.5" customHeight="1" x14ac:dyDescent="0.2">
      <c r="A247" s="20">
        <v>1446</v>
      </c>
      <c r="B247" s="20" t="s">
        <v>74</v>
      </c>
      <c r="C247" s="20" t="s">
        <v>87</v>
      </c>
      <c r="D247" s="20" t="s">
        <v>30</v>
      </c>
      <c r="E247" s="20" t="s">
        <v>1345</v>
      </c>
      <c r="F247" s="22" t="s">
        <v>88</v>
      </c>
      <c r="G247" s="33" t="s">
        <v>96</v>
      </c>
      <c r="H247" s="20" t="s">
        <v>89</v>
      </c>
      <c r="I247" s="20" t="s">
        <v>27</v>
      </c>
      <c r="J247" s="21" t="s">
        <v>415</v>
      </c>
      <c r="K247" s="20">
        <v>1</v>
      </c>
      <c r="L247" s="20" t="s">
        <v>370</v>
      </c>
      <c r="M247" s="20" t="s">
        <v>339</v>
      </c>
      <c r="N247" s="20" t="s">
        <v>355</v>
      </c>
      <c r="O247" s="20">
        <v>4.32</v>
      </c>
      <c r="P247" s="23" t="s">
        <v>94</v>
      </c>
      <c r="Q247" s="24">
        <v>1</v>
      </c>
      <c r="R247" s="25">
        <v>45717</v>
      </c>
      <c r="S247" s="20" t="s">
        <v>29</v>
      </c>
      <c r="T247" s="23">
        <v>4320000000</v>
      </c>
      <c r="U247" s="27" t="s">
        <v>39</v>
      </c>
      <c r="V247" s="28" t="s">
        <v>40</v>
      </c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/>
      <c r="AY247"/>
      <c r="AZ247"/>
      <c r="BA247"/>
      <c r="BB247"/>
      <c r="BC247"/>
      <c r="BD247"/>
      <c r="BE247"/>
      <c r="BF247"/>
      <c r="BG247"/>
      <c r="BH247"/>
      <c r="BI247"/>
      <c r="BJ247"/>
      <c r="BK247"/>
      <c r="BL247"/>
      <c r="BM247"/>
      <c r="BN247"/>
      <c r="BO247"/>
      <c r="BP247"/>
      <c r="BQ247"/>
      <c r="BR247"/>
      <c r="BS247"/>
      <c r="BT247"/>
      <c r="BU247"/>
      <c r="BV247"/>
      <c r="BW247"/>
      <c r="BX247"/>
      <c r="BY247"/>
      <c r="BZ247"/>
      <c r="CA247"/>
      <c r="CB247"/>
      <c r="CC247"/>
      <c r="CD247"/>
      <c r="CE247"/>
      <c r="CF247"/>
      <c r="CG247"/>
      <c r="CH247"/>
      <c r="CI247"/>
      <c r="CJ247"/>
      <c r="CK247"/>
      <c r="CL247"/>
      <c r="CM247"/>
      <c r="CN247"/>
      <c r="CO247"/>
      <c r="CP247"/>
      <c r="CQ247"/>
      <c r="CR247"/>
      <c r="CS247"/>
      <c r="CT247"/>
      <c r="CU247"/>
      <c r="CV247"/>
      <c r="CW247"/>
      <c r="CX247"/>
      <c r="CY247"/>
      <c r="CZ247"/>
      <c r="DA247"/>
      <c r="DB247"/>
      <c r="DC247"/>
      <c r="DD247"/>
      <c r="DE247"/>
      <c r="DF247"/>
      <c r="DG247"/>
      <c r="DH247"/>
      <c r="DI247"/>
      <c r="DJ247"/>
      <c r="DK247"/>
      <c r="DL247"/>
      <c r="DM247"/>
      <c r="DN247"/>
      <c r="DO247"/>
      <c r="DP247"/>
      <c r="DQ247"/>
      <c r="DR247"/>
      <c r="DS247"/>
      <c r="DT247"/>
      <c r="DU247"/>
      <c r="DV247"/>
      <c r="DW247"/>
      <c r="DX247"/>
      <c r="DY247"/>
      <c r="DZ247"/>
      <c r="EA247"/>
      <c r="EB247"/>
      <c r="EC247"/>
      <c r="ED247"/>
      <c r="EE247"/>
      <c r="EF247"/>
      <c r="EG247"/>
      <c r="EH247"/>
      <c r="EI247"/>
      <c r="EJ247"/>
      <c r="EK247"/>
      <c r="EL247"/>
      <c r="EM247"/>
      <c r="EN247"/>
      <c r="EO247"/>
      <c r="EP247"/>
      <c r="EQ247"/>
      <c r="ER247"/>
      <c r="ES247"/>
      <c r="ET247"/>
      <c r="EU247"/>
      <c r="EV247"/>
      <c r="EW247"/>
      <c r="EX247"/>
      <c r="EY247"/>
      <c r="EZ247"/>
      <c r="FA247"/>
      <c r="FB247"/>
      <c r="FC247"/>
      <c r="FD247"/>
      <c r="FE247"/>
      <c r="FF247"/>
      <c r="FG247"/>
      <c r="FH247"/>
      <c r="FI247"/>
      <c r="FJ247"/>
      <c r="FK247"/>
      <c r="FL247"/>
      <c r="FM247"/>
      <c r="FN247"/>
      <c r="FO247"/>
      <c r="FP247"/>
      <c r="FQ247"/>
      <c r="FR247"/>
      <c r="FS247"/>
      <c r="FT247"/>
      <c r="FU247"/>
      <c r="FV247"/>
      <c r="FW247"/>
      <c r="FX247"/>
      <c r="FY247"/>
      <c r="FZ247"/>
      <c r="GA247"/>
      <c r="GB247"/>
      <c r="GC247"/>
      <c r="GD247"/>
      <c r="GE247"/>
      <c r="GF247"/>
      <c r="GG247"/>
      <c r="GH247"/>
      <c r="GI247"/>
      <c r="GJ247"/>
      <c r="GK247"/>
      <c r="GL247"/>
      <c r="GM247"/>
      <c r="GN247"/>
      <c r="GO247"/>
      <c r="GP247"/>
      <c r="GQ247"/>
      <c r="GR247"/>
      <c r="GS247"/>
      <c r="GT247"/>
      <c r="GU247"/>
      <c r="GV247"/>
      <c r="GW247"/>
      <c r="GX247"/>
      <c r="GY247"/>
      <c r="GZ247"/>
      <c r="HA247"/>
      <c r="HB247"/>
      <c r="HC247"/>
      <c r="HD247"/>
      <c r="HE247"/>
      <c r="HF247"/>
      <c r="HG247"/>
      <c r="HH247"/>
      <c r="HI247"/>
      <c r="HJ247"/>
      <c r="HK247"/>
      <c r="HL247"/>
      <c r="HM247"/>
      <c r="HN247"/>
      <c r="HO247"/>
      <c r="HP247"/>
      <c r="HQ247"/>
      <c r="HR247"/>
      <c r="HS247"/>
      <c r="HT247"/>
      <c r="HU247"/>
      <c r="HV247"/>
      <c r="HW247"/>
      <c r="HX247"/>
      <c r="HY247"/>
      <c r="HZ247"/>
      <c r="IA247"/>
      <c r="IB247"/>
      <c r="IC247"/>
      <c r="ID247"/>
      <c r="IE247"/>
      <c r="IF247"/>
      <c r="IG247"/>
      <c r="IH247"/>
      <c r="II247"/>
      <c r="IJ247"/>
      <c r="IK247"/>
      <c r="IL247"/>
      <c r="IM247"/>
      <c r="IN247"/>
      <c r="IO247"/>
      <c r="IP247"/>
      <c r="IQ247"/>
      <c r="IR247"/>
      <c r="IS247"/>
      <c r="IT247"/>
      <c r="IU247"/>
      <c r="IV247"/>
      <c r="IW247"/>
      <c r="IX247"/>
      <c r="IY247"/>
      <c r="IZ247"/>
      <c r="JA247"/>
      <c r="JB247"/>
      <c r="JC247"/>
      <c r="JD247"/>
      <c r="JE247"/>
      <c r="JF247"/>
      <c r="JG247"/>
      <c r="JH247"/>
      <c r="JI247"/>
      <c r="JJ247"/>
      <c r="JK247"/>
      <c r="JL247"/>
      <c r="JM247"/>
      <c r="JN247"/>
      <c r="JO247"/>
      <c r="JP247"/>
      <c r="JQ247"/>
      <c r="JR247"/>
      <c r="JS247"/>
      <c r="JT247"/>
      <c r="JU247"/>
      <c r="JV247"/>
      <c r="JW247"/>
      <c r="JX247"/>
      <c r="JY247"/>
      <c r="JZ247"/>
      <c r="KA247"/>
      <c r="KB247"/>
      <c r="KC247"/>
      <c r="KD247"/>
      <c r="KE247"/>
      <c r="KF247"/>
      <c r="KG247"/>
      <c r="KH247"/>
      <c r="KI247"/>
      <c r="KJ247"/>
      <c r="KK247"/>
      <c r="KL247"/>
      <c r="KM247"/>
      <c r="KN247"/>
      <c r="KO247"/>
      <c r="KP247"/>
      <c r="KQ247"/>
      <c r="KR247"/>
      <c r="KS247"/>
      <c r="KT247"/>
      <c r="KU247"/>
      <c r="KV247"/>
      <c r="KW247"/>
      <c r="KX247"/>
      <c r="KY247"/>
      <c r="KZ247"/>
      <c r="LA247"/>
      <c r="LB247"/>
      <c r="LC247"/>
      <c r="LD247"/>
      <c r="LE247"/>
      <c r="LF247"/>
      <c r="LG247"/>
      <c r="LH247"/>
      <c r="LI247"/>
      <c r="LJ247"/>
      <c r="LK247"/>
      <c r="LL247"/>
      <c r="LM247"/>
      <c r="LN247"/>
      <c r="LO247"/>
      <c r="LP247"/>
      <c r="LQ247"/>
      <c r="LR247"/>
      <c r="LS247"/>
      <c r="LT247"/>
      <c r="LU247"/>
      <c r="LV247"/>
      <c r="LW247"/>
      <c r="LX247"/>
      <c r="LY247"/>
      <c r="LZ247"/>
      <c r="MA247"/>
      <c r="MB247"/>
      <c r="MC247"/>
      <c r="MD247"/>
      <c r="ME247"/>
      <c r="MF247"/>
      <c r="MG247"/>
      <c r="MH247"/>
      <c r="MI247"/>
      <c r="MJ247"/>
      <c r="MK247"/>
      <c r="ML247"/>
      <c r="MM247"/>
      <c r="MN247"/>
      <c r="MO247"/>
      <c r="MP247"/>
      <c r="MQ247"/>
      <c r="MR247"/>
      <c r="MS247"/>
      <c r="MT247"/>
      <c r="MU247"/>
      <c r="MV247"/>
      <c r="MW247"/>
      <c r="MX247"/>
      <c r="MY247"/>
      <c r="MZ247"/>
      <c r="NA247"/>
      <c r="NB247"/>
      <c r="NC247"/>
      <c r="ND247"/>
      <c r="NE247"/>
      <c r="NF247"/>
      <c r="NG247"/>
      <c r="NH247"/>
      <c r="NI247"/>
      <c r="NJ247"/>
      <c r="NK247"/>
      <c r="NL247"/>
      <c r="NM247"/>
      <c r="NN247"/>
      <c r="NO247"/>
      <c r="NP247"/>
      <c r="NQ247"/>
      <c r="NR247"/>
      <c r="NS247"/>
      <c r="NT247"/>
      <c r="NU247"/>
      <c r="NV247"/>
      <c r="NW247"/>
      <c r="NX247"/>
      <c r="NY247"/>
      <c r="NZ247"/>
      <c r="OA247"/>
      <c r="OB247"/>
      <c r="OC247"/>
      <c r="OD247"/>
      <c r="OE247"/>
      <c r="OF247"/>
      <c r="OG247"/>
      <c r="OH247"/>
      <c r="OI247"/>
      <c r="OJ247"/>
      <c r="OK247"/>
      <c r="OL247"/>
      <c r="OM247"/>
      <c r="ON247"/>
      <c r="OO247"/>
      <c r="OP247"/>
      <c r="OQ247"/>
      <c r="OR247"/>
      <c r="OS247"/>
      <c r="OT247"/>
      <c r="OU247"/>
      <c r="OV247"/>
      <c r="OW247"/>
      <c r="OX247"/>
      <c r="OY247"/>
      <c r="OZ247"/>
      <c r="PA247"/>
      <c r="PB247"/>
      <c r="PC247"/>
      <c r="PD247"/>
      <c r="PE247"/>
      <c r="PF247"/>
      <c r="PG247"/>
      <c r="PH247"/>
      <c r="PI247"/>
      <c r="PJ247"/>
      <c r="PK247"/>
      <c r="PL247"/>
      <c r="PM247"/>
      <c r="PN247"/>
      <c r="PO247"/>
      <c r="PP247"/>
      <c r="PQ247"/>
      <c r="PR247"/>
      <c r="PS247"/>
      <c r="PT247"/>
      <c r="PU247"/>
      <c r="PV247"/>
      <c r="PW247"/>
      <c r="PX247"/>
      <c r="PY247"/>
      <c r="PZ247"/>
      <c r="QA247"/>
      <c r="QB247"/>
      <c r="QC247"/>
      <c r="QD247"/>
      <c r="QE247"/>
      <c r="QF247"/>
      <c r="QG247"/>
      <c r="QH247"/>
      <c r="QI247"/>
      <c r="QJ247"/>
      <c r="QK247"/>
      <c r="QL247"/>
      <c r="QM247"/>
      <c r="QN247"/>
      <c r="QO247"/>
      <c r="QP247"/>
      <c r="QQ247"/>
      <c r="QR247"/>
      <c r="QS247"/>
      <c r="QT247"/>
      <c r="QU247"/>
      <c r="QV247"/>
      <c r="QW247"/>
      <c r="QX247"/>
      <c r="QY247"/>
      <c r="QZ247"/>
      <c r="RA247"/>
      <c r="RB247"/>
      <c r="RC247"/>
      <c r="RD247"/>
      <c r="RE247"/>
      <c r="RF247"/>
      <c r="RG247"/>
      <c r="RH247"/>
      <c r="RI247"/>
      <c r="RJ247"/>
      <c r="RK247"/>
      <c r="RL247"/>
      <c r="RM247"/>
      <c r="RN247"/>
      <c r="RO247"/>
      <c r="RP247"/>
      <c r="RQ247"/>
      <c r="RR247"/>
      <c r="RS247"/>
      <c r="RT247"/>
      <c r="RU247"/>
      <c r="RV247"/>
      <c r="RW247"/>
      <c r="RX247"/>
      <c r="RY247"/>
      <c r="RZ247"/>
      <c r="SA247"/>
      <c r="SB247"/>
      <c r="SC247"/>
      <c r="SD247"/>
      <c r="SE247"/>
      <c r="SF247"/>
      <c r="SG247"/>
      <c r="SH247"/>
      <c r="SI247"/>
      <c r="SJ247"/>
      <c r="SK247"/>
      <c r="SL247"/>
      <c r="SM247"/>
      <c r="SN247"/>
      <c r="SO247"/>
      <c r="SP247"/>
    </row>
    <row r="248" spans="1:510" ht="16.5" customHeight="1" x14ac:dyDescent="0.2">
      <c r="A248" s="20">
        <v>1447</v>
      </c>
      <c r="B248" s="20" t="s">
        <v>74</v>
      </c>
      <c r="C248" s="20" t="s">
        <v>87</v>
      </c>
      <c r="D248" s="20" t="s">
        <v>30</v>
      </c>
      <c r="E248" s="20" t="s">
        <v>1345</v>
      </c>
      <c r="F248" s="22" t="s">
        <v>88</v>
      </c>
      <c r="G248" s="33" t="s">
        <v>96</v>
      </c>
      <c r="H248" s="20" t="s">
        <v>89</v>
      </c>
      <c r="I248" s="20" t="s">
        <v>27</v>
      </c>
      <c r="J248" s="21" t="s">
        <v>416</v>
      </c>
      <c r="K248" s="20">
        <v>1</v>
      </c>
      <c r="L248" s="20" t="s">
        <v>370</v>
      </c>
      <c r="M248" s="20" t="s">
        <v>339</v>
      </c>
      <c r="N248" s="20" t="s">
        <v>355</v>
      </c>
      <c r="O248" s="20">
        <v>2.65</v>
      </c>
      <c r="P248" s="23" t="s">
        <v>94</v>
      </c>
      <c r="Q248" s="24">
        <v>1</v>
      </c>
      <c r="R248" s="25">
        <v>45717</v>
      </c>
      <c r="S248" s="20" t="s">
        <v>29</v>
      </c>
      <c r="T248" s="23">
        <v>2650000000</v>
      </c>
      <c r="U248" s="27" t="s">
        <v>39</v>
      </c>
      <c r="V248" s="28" t="s">
        <v>40</v>
      </c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/>
      <c r="BA248"/>
      <c r="BB248"/>
      <c r="BC248"/>
      <c r="BD248"/>
      <c r="BE248"/>
      <c r="BF248"/>
      <c r="BG248"/>
      <c r="BH248"/>
      <c r="BI248"/>
      <c r="BJ248"/>
      <c r="BK248"/>
      <c r="BL248"/>
      <c r="BM248"/>
      <c r="BN248"/>
      <c r="BO248"/>
      <c r="BP248"/>
      <c r="BQ248"/>
      <c r="BR248"/>
      <c r="BS248"/>
      <c r="BT248"/>
      <c r="BU248"/>
      <c r="BV248"/>
      <c r="BW248"/>
      <c r="BX248"/>
      <c r="BY248"/>
      <c r="BZ248"/>
      <c r="CA248"/>
      <c r="CB248"/>
      <c r="CC248"/>
      <c r="CD248"/>
      <c r="CE248"/>
      <c r="CF248"/>
      <c r="CG248"/>
      <c r="CH248"/>
      <c r="CI248"/>
      <c r="CJ248"/>
      <c r="CK248"/>
      <c r="CL248"/>
      <c r="CM248"/>
      <c r="CN248"/>
      <c r="CO248"/>
      <c r="CP248"/>
      <c r="CQ248"/>
      <c r="CR248"/>
      <c r="CS248"/>
      <c r="CT248"/>
      <c r="CU248"/>
      <c r="CV248"/>
      <c r="CW248"/>
      <c r="CX248"/>
      <c r="CY248"/>
      <c r="CZ248"/>
      <c r="DA248"/>
      <c r="DB248"/>
      <c r="DC248"/>
      <c r="DD248"/>
      <c r="DE248"/>
      <c r="DF248"/>
      <c r="DG248"/>
      <c r="DH248"/>
      <c r="DI248"/>
      <c r="DJ248"/>
      <c r="DK248"/>
      <c r="DL248"/>
      <c r="DM248"/>
      <c r="DN248"/>
      <c r="DO248"/>
      <c r="DP248"/>
      <c r="DQ248"/>
      <c r="DR248"/>
      <c r="DS248"/>
      <c r="DT248"/>
      <c r="DU248"/>
      <c r="DV248"/>
      <c r="DW248"/>
      <c r="DX248"/>
      <c r="DY248"/>
      <c r="DZ248"/>
      <c r="EA248"/>
      <c r="EB248"/>
      <c r="EC248"/>
      <c r="ED248"/>
      <c r="EE248"/>
      <c r="EF248"/>
      <c r="EG248"/>
      <c r="EH248"/>
      <c r="EI248"/>
      <c r="EJ248"/>
      <c r="EK248"/>
      <c r="EL248"/>
      <c r="EM248"/>
      <c r="EN248"/>
      <c r="EO248"/>
      <c r="EP248"/>
      <c r="EQ248"/>
      <c r="ER248"/>
      <c r="ES248"/>
      <c r="ET248"/>
      <c r="EU248"/>
      <c r="EV248"/>
      <c r="EW248"/>
      <c r="EX248"/>
      <c r="EY248"/>
      <c r="EZ248"/>
      <c r="FA248"/>
      <c r="FB248"/>
      <c r="FC248"/>
      <c r="FD248"/>
      <c r="FE248"/>
      <c r="FF248"/>
      <c r="FG248"/>
      <c r="FH248"/>
      <c r="FI248"/>
      <c r="FJ248"/>
      <c r="FK248"/>
      <c r="FL248"/>
      <c r="FM248"/>
      <c r="FN248"/>
      <c r="FO248"/>
      <c r="FP248"/>
      <c r="FQ248"/>
      <c r="FR248"/>
      <c r="FS248"/>
      <c r="FT248"/>
      <c r="FU248"/>
      <c r="FV248"/>
      <c r="FW248"/>
      <c r="FX248"/>
      <c r="FY248"/>
      <c r="FZ248"/>
      <c r="GA248"/>
      <c r="GB248"/>
      <c r="GC248"/>
      <c r="GD248"/>
      <c r="GE248"/>
      <c r="GF248"/>
      <c r="GG248"/>
      <c r="GH248"/>
      <c r="GI248"/>
      <c r="GJ248"/>
      <c r="GK248"/>
      <c r="GL248"/>
      <c r="GM248"/>
      <c r="GN248"/>
      <c r="GO248"/>
      <c r="GP248"/>
      <c r="GQ248"/>
      <c r="GR248"/>
      <c r="GS248"/>
      <c r="GT248"/>
      <c r="GU248"/>
      <c r="GV248"/>
      <c r="GW248"/>
      <c r="GX248"/>
      <c r="GY248"/>
      <c r="GZ248"/>
      <c r="HA248"/>
      <c r="HB248"/>
      <c r="HC248"/>
      <c r="HD248"/>
      <c r="HE248"/>
      <c r="HF248"/>
      <c r="HG248"/>
      <c r="HH248"/>
      <c r="HI248"/>
      <c r="HJ248"/>
      <c r="HK248"/>
      <c r="HL248"/>
      <c r="HM248"/>
      <c r="HN248"/>
      <c r="HO248"/>
      <c r="HP248"/>
      <c r="HQ248"/>
      <c r="HR248"/>
      <c r="HS248"/>
      <c r="HT248"/>
      <c r="HU248"/>
      <c r="HV248"/>
      <c r="HW248"/>
      <c r="HX248"/>
      <c r="HY248"/>
      <c r="HZ248"/>
      <c r="IA248"/>
      <c r="IB248"/>
      <c r="IC248"/>
      <c r="ID248"/>
      <c r="IE248"/>
      <c r="IF248"/>
      <c r="IG248"/>
      <c r="IH248"/>
      <c r="II248"/>
      <c r="IJ248"/>
      <c r="IK248"/>
      <c r="IL248"/>
      <c r="IM248"/>
      <c r="IN248"/>
      <c r="IO248"/>
      <c r="IP248"/>
      <c r="IQ248"/>
      <c r="IR248"/>
      <c r="IS248"/>
      <c r="IT248"/>
      <c r="IU248"/>
      <c r="IV248"/>
      <c r="IW248"/>
      <c r="IX248"/>
      <c r="IY248"/>
      <c r="IZ248"/>
      <c r="JA248"/>
      <c r="JB248"/>
      <c r="JC248"/>
      <c r="JD248"/>
      <c r="JE248"/>
      <c r="JF248"/>
      <c r="JG248"/>
      <c r="JH248"/>
      <c r="JI248"/>
      <c r="JJ248"/>
      <c r="JK248"/>
      <c r="JL248"/>
      <c r="JM248"/>
      <c r="JN248"/>
      <c r="JO248"/>
      <c r="JP248"/>
      <c r="JQ248"/>
      <c r="JR248"/>
      <c r="JS248"/>
      <c r="JT248"/>
      <c r="JU248"/>
      <c r="JV248"/>
      <c r="JW248"/>
      <c r="JX248"/>
      <c r="JY248"/>
      <c r="JZ248"/>
      <c r="KA248"/>
      <c r="KB248"/>
      <c r="KC248"/>
      <c r="KD248"/>
      <c r="KE248"/>
      <c r="KF248"/>
      <c r="KG248"/>
      <c r="KH248"/>
      <c r="KI248"/>
      <c r="KJ248"/>
      <c r="KK248"/>
      <c r="KL248"/>
      <c r="KM248"/>
      <c r="KN248"/>
      <c r="KO248"/>
      <c r="KP248"/>
      <c r="KQ248"/>
      <c r="KR248"/>
      <c r="KS248"/>
      <c r="KT248"/>
      <c r="KU248"/>
      <c r="KV248"/>
      <c r="KW248"/>
      <c r="KX248"/>
      <c r="KY248"/>
      <c r="KZ248"/>
      <c r="LA248"/>
      <c r="LB248"/>
      <c r="LC248"/>
      <c r="LD248"/>
      <c r="LE248"/>
      <c r="LF248"/>
      <c r="LG248"/>
      <c r="LH248"/>
      <c r="LI248"/>
      <c r="LJ248"/>
      <c r="LK248"/>
      <c r="LL248"/>
      <c r="LM248"/>
      <c r="LN248"/>
      <c r="LO248"/>
      <c r="LP248"/>
      <c r="LQ248"/>
      <c r="LR248"/>
      <c r="LS248"/>
      <c r="LT248"/>
      <c r="LU248"/>
      <c r="LV248"/>
      <c r="LW248"/>
      <c r="LX248"/>
      <c r="LY248"/>
      <c r="LZ248"/>
      <c r="MA248"/>
      <c r="MB248"/>
      <c r="MC248"/>
      <c r="MD248"/>
      <c r="ME248"/>
      <c r="MF248"/>
      <c r="MG248"/>
      <c r="MH248"/>
      <c r="MI248"/>
      <c r="MJ248"/>
      <c r="MK248"/>
      <c r="ML248"/>
      <c r="MM248"/>
      <c r="MN248"/>
      <c r="MO248"/>
      <c r="MP248"/>
      <c r="MQ248"/>
      <c r="MR248"/>
      <c r="MS248"/>
      <c r="MT248"/>
      <c r="MU248"/>
      <c r="MV248"/>
      <c r="MW248"/>
      <c r="MX248"/>
      <c r="MY248"/>
      <c r="MZ248"/>
      <c r="NA248"/>
      <c r="NB248"/>
      <c r="NC248"/>
      <c r="ND248"/>
      <c r="NE248"/>
      <c r="NF248"/>
      <c r="NG248"/>
      <c r="NH248"/>
      <c r="NI248"/>
      <c r="NJ248"/>
      <c r="NK248"/>
      <c r="NL248"/>
      <c r="NM248"/>
      <c r="NN248"/>
      <c r="NO248"/>
      <c r="NP248"/>
      <c r="NQ248"/>
      <c r="NR248"/>
      <c r="NS248"/>
      <c r="NT248"/>
      <c r="NU248"/>
      <c r="NV248"/>
      <c r="NW248"/>
      <c r="NX248"/>
      <c r="NY248"/>
      <c r="NZ248"/>
      <c r="OA248"/>
      <c r="OB248"/>
      <c r="OC248"/>
      <c r="OD248"/>
      <c r="OE248"/>
      <c r="OF248"/>
      <c r="OG248"/>
      <c r="OH248"/>
      <c r="OI248"/>
      <c r="OJ248"/>
      <c r="OK248"/>
      <c r="OL248"/>
      <c r="OM248"/>
      <c r="ON248"/>
      <c r="OO248"/>
      <c r="OP248"/>
      <c r="OQ248"/>
      <c r="OR248"/>
      <c r="OS248"/>
      <c r="OT248"/>
      <c r="OU248"/>
      <c r="OV248"/>
      <c r="OW248"/>
      <c r="OX248"/>
      <c r="OY248"/>
      <c r="OZ248"/>
      <c r="PA248"/>
      <c r="PB248"/>
      <c r="PC248"/>
      <c r="PD248"/>
      <c r="PE248"/>
      <c r="PF248"/>
      <c r="PG248"/>
      <c r="PH248"/>
      <c r="PI248"/>
      <c r="PJ248"/>
      <c r="PK248"/>
      <c r="PL248"/>
      <c r="PM248"/>
      <c r="PN248"/>
      <c r="PO248"/>
      <c r="PP248"/>
      <c r="PQ248"/>
      <c r="PR248"/>
      <c r="PS248"/>
      <c r="PT248"/>
      <c r="PU248"/>
      <c r="PV248"/>
      <c r="PW248"/>
      <c r="PX248"/>
      <c r="PY248"/>
      <c r="PZ248"/>
      <c r="QA248"/>
      <c r="QB248"/>
      <c r="QC248"/>
      <c r="QD248"/>
      <c r="QE248"/>
      <c r="QF248"/>
      <c r="QG248"/>
      <c r="QH248"/>
      <c r="QI248"/>
      <c r="QJ248"/>
      <c r="QK248"/>
      <c r="QL248"/>
      <c r="QM248"/>
      <c r="QN248"/>
      <c r="QO248"/>
      <c r="QP248"/>
      <c r="QQ248"/>
      <c r="QR248"/>
      <c r="QS248"/>
      <c r="QT248"/>
      <c r="QU248"/>
      <c r="QV248"/>
      <c r="QW248"/>
      <c r="QX248"/>
      <c r="QY248"/>
      <c r="QZ248"/>
      <c r="RA248"/>
      <c r="RB248"/>
      <c r="RC248"/>
      <c r="RD248"/>
      <c r="RE248"/>
      <c r="RF248"/>
      <c r="RG248"/>
      <c r="RH248"/>
      <c r="RI248"/>
      <c r="RJ248"/>
      <c r="RK248"/>
      <c r="RL248"/>
      <c r="RM248"/>
      <c r="RN248"/>
      <c r="RO248"/>
      <c r="RP248"/>
      <c r="RQ248"/>
      <c r="RR248"/>
      <c r="RS248"/>
      <c r="RT248"/>
      <c r="RU248"/>
      <c r="RV248"/>
      <c r="RW248"/>
      <c r="RX248"/>
      <c r="RY248"/>
      <c r="RZ248"/>
      <c r="SA248"/>
      <c r="SB248"/>
      <c r="SC248"/>
      <c r="SD248"/>
      <c r="SE248"/>
      <c r="SF248"/>
      <c r="SG248"/>
      <c r="SH248"/>
      <c r="SI248"/>
      <c r="SJ248"/>
      <c r="SK248"/>
      <c r="SL248"/>
      <c r="SM248"/>
      <c r="SN248"/>
      <c r="SO248"/>
      <c r="SP248"/>
    </row>
    <row r="249" spans="1:510" ht="16.5" customHeight="1" x14ac:dyDescent="0.2">
      <c r="A249" s="20">
        <v>1448</v>
      </c>
      <c r="B249" s="20" t="s">
        <v>74</v>
      </c>
      <c r="C249" s="20" t="s">
        <v>87</v>
      </c>
      <c r="D249" s="20" t="s">
        <v>30</v>
      </c>
      <c r="E249" s="20" t="s">
        <v>1345</v>
      </c>
      <c r="F249" s="22" t="s">
        <v>88</v>
      </c>
      <c r="G249" s="33" t="s">
        <v>96</v>
      </c>
      <c r="H249" s="20" t="s">
        <v>89</v>
      </c>
      <c r="I249" s="20" t="s">
        <v>27</v>
      </c>
      <c r="J249" s="22" t="s">
        <v>417</v>
      </c>
      <c r="K249" s="20">
        <v>1</v>
      </c>
      <c r="L249" s="20" t="s">
        <v>370</v>
      </c>
      <c r="M249" s="20" t="s">
        <v>339</v>
      </c>
      <c r="N249" s="20" t="s">
        <v>355</v>
      </c>
      <c r="O249" s="20">
        <v>1.29</v>
      </c>
      <c r="P249" s="23" t="s">
        <v>94</v>
      </c>
      <c r="Q249" s="24">
        <v>1</v>
      </c>
      <c r="R249" s="25">
        <v>45717</v>
      </c>
      <c r="S249" s="20" t="s">
        <v>29</v>
      </c>
      <c r="T249" s="23">
        <v>1290000000</v>
      </c>
      <c r="U249" s="27" t="s">
        <v>39</v>
      </c>
      <c r="V249" s="28" t="s">
        <v>40</v>
      </c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/>
      <c r="BD249"/>
      <c r="BE249"/>
      <c r="BF249"/>
      <c r="BG249"/>
      <c r="BH249"/>
      <c r="BI249"/>
      <c r="BJ249"/>
      <c r="BK249"/>
      <c r="BL249"/>
      <c r="BM249"/>
      <c r="BN249"/>
      <c r="BO249"/>
      <c r="BP249"/>
      <c r="BQ249"/>
      <c r="BR249"/>
      <c r="BS249"/>
      <c r="BT249"/>
      <c r="BU249"/>
      <c r="BV249"/>
      <c r="BW249"/>
      <c r="BX249"/>
      <c r="BY249"/>
      <c r="BZ249"/>
      <c r="CA249"/>
      <c r="CB249"/>
      <c r="CC249"/>
      <c r="CD249"/>
      <c r="CE249"/>
      <c r="CF249"/>
      <c r="CG249"/>
      <c r="CH249"/>
      <c r="CI249"/>
      <c r="CJ249"/>
      <c r="CK249"/>
      <c r="CL249"/>
      <c r="CM249"/>
      <c r="CN249"/>
      <c r="CO249"/>
      <c r="CP249"/>
      <c r="CQ249"/>
      <c r="CR249"/>
      <c r="CS249"/>
      <c r="CT249"/>
      <c r="CU249"/>
      <c r="CV249"/>
      <c r="CW249"/>
      <c r="CX249"/>
      <c r="CY249"/>
      <c r="CZ249"/>
      <c r="DA249"/>
      <c r="DB249"/>
      <c r="DC249"/>
      <c r="DD249"/>
      <c r="DE249"/>
      <c r="DF249"/>
      <c r="DG249"/>
      <c r="DH249"/>
      <c r="DI249"/>
      <c r="DJ249"/>
      <c r="DK249"/>
      <c r="DL249"/>
      <c r="DM249"/>
      <c r="DN249"/>
      <c r="DO249"/>
      <c r="DP249"/>
      <c r="DQ249"/>
      <c r="DR249"/>
      <c r="DS249"/>
      <c r="DT249"/>
      <c r="DU249"/>
      <c r="DV249"/>
      <c r="DW249"/>
      <c r="DX249"/>
      <c r="DY249"/>
      <c r="DZ249"/>
      <c r="EA249"/>
      <c r="EB249"/>
      <c r="EC249"/>
      <c r="ED249"/>
      <c r="EE249"/>
      <c r="EF249"/>
      <c r="EG249"/>
      <c r="EH249"/>
      <c r="EI249"/>
      <c r="EJ249"/>
      <c r="EK249"/>
      <c r="EL249"/>
      <c r="EM249"/>
      <c r="EN249"/>
      <c r="EO249"/>
      <c r="EP249"/>
      <c r="EQ249"/>
      <c r="ER249"/>
      <c r="ES249"/>
      <c r="ET249"/>
      <c r="EU249"/>
      <c r="EV249"/>
      <c r="EW249"/>
      <c r="EX249"/>
      <c r="EY249"/>
      <c r="EZ249"/>
      <c r="FA249"/>
      <c r="FB249"/>
      <c r="FC249"/>
      <c r="FD249"/>
      <c r="FE249"/>
      <c r="FF249"/>
      <c r="FG249"/>
      <c r="FH249"/>
      <c r="FI249"/>
      <c r="FJ249"/>
      <c r="FK249"/>
      <c r="FL249"/>
      <c r="FM249"/>
      <c r="FN249"/>
      <c r="FO249"/>
      <c r="FP249"/>
      <c r="FQ249"/>
      <c r="FR249"/>
      <c r="FS249"/>
      <c r="FT249"/>
      <c r="FU249"/>
      <c r="FV249"/>
      <c r="FW249"/>
      <c r="FX249"/>
      <c r="FY249"/>
      <c r="FZ249"/>
      <c r="GA249"/>
      <c r="GB249"/>
      <c r="GC249"/>
      <c r="GD249"/>
      <c r="GE249"/>
      <c r="GF249"/>
      <c r="GG249"/>
      <c r="GH249"/>
      <c r="GI249"/>
      <c r="GJ249"/>
      <c r="GK249"/>
      <c r="GL249"/>
      <c r="GM249"/>
      <c r="GN249"/>
      <c r="GO249"/>
      <c r="GP249"/>
      <c r="GQ249"/>
      <c r="GR249"/>
      <c r="GS249"/>
      <c r="GT249"/>
      <c r="GU249"/>
      <c r="GV249"/>
      <c r="GW249"/>
      <c r="GX249"/>
      <c r="GY249"/>
      <c r="GZ249"/>
      <c r="HA249"/>
      <c r="HB249"/>
      <c r="HC249"/>
      <c r="HD249"/>
      <c r="HE249"/>
      <c r="HF249"/>
      <c r="HG249"/>
      <c r="HH249"/>
      <c r="HI249"/>
      <c r="HJ249"/>
      <c r="HK249"/>
      <c r="HL249"/>
      <c r="HM249"/>
      <c r="HN249"/>
      <c r="HO249"/>
      <c r="HP249"/>
      <c r="HQ249"/>
      <c r="HR249"/>
      <c r="HS249"/>
      <c r="HT249"/>
      <c r="HU249"/>
      <c r="HV249"/>
      <c r="HW249"/>
      <c r="HX249"/>
      <c r="HY249"/>
      <c r="HZ249"/>
      <c r="IA249"/>
      <c r="IB249"/>
      <c r="IC249"/>
      <c r="ID249"/>
      <c r="IE249"/>
      <c r="IF249"/>
      <c r="IG249"/>
      <c r="IH249"/>
      <c r="II249"/>
      <c r="IJ249"/>
      <c r="IK249"/>
      <c r="IL249"/>
      <c r="IM249"/>
      <c r="IN249"/>
      <c r="IO249"/>
      <c r="IP249"/>
      <c r="IQ249"/>
      <c r="IR249"/>
      <c r="IS249"/>
      <c r="IT249"/>
      <c r="IU249"/>
      <c r="IV249"/>
      <c r="IW249"/>
      <c r="IX249"/>
      <c r="IY249"/>
      <c r="IZ249"/>
      <c r="JA249"/>
      <c r="JB249"/>
      <c r="JC249"/>
      <c r="JD249"/>
      <c r="JE249"/>
      <c r="JF249"/>
      <c r="JG249"/>
      <c r="JH249"/>
      <c r="JI249"/>
      <c r="JJ249"/>
      <c r="JK249"/>
      <c r="JL249"/>
      <c r="JM249"/>
      <c r="JN249"/>
      <c r="JO249"/>
      <c r="JP249"/>
      <c r="JQ249"/>
      <c r="JR249"/>
      <c r="JS249"/>
      <c r="JT249"/>
      <c r="JU249"/>
      <c r="JV249"/>
      <c r="JW249"/>
      <c r="JX249"/>
      <c r="JY249"/>
      <c r="JZ249"/>
      <c r="KA249"/>
      <c r="KB249"/>
      <c r="KC249"/>
      <c r="KD249"/>
      <c r="KE249"/>
      <c r="KF249"/>
      <c r="KG249"/>
      <c r="KH249"/>
      <c r="KI249"/>
      <c r="KJ249"/>
      <c r="KK249"/>
      <c r="KL249"/>
      <c r="KM249"/>
      <c r="KN249"/>
      <c r="KO249"/>
      <c r="KP249"/>
      <c r="KQ249"/>
      <c r="KR249"/>
      <c r="KS249"/>
      <c r="KT249"/>
      <c r="KU249"/>
      <c r="KV249"/>
      <c r="KW249"/>
      <c r="KX249"/>
      <c r="KY249"/>
      <c r="KZ249"/>
      <c r="LA249"/>
      <c r="LB249"/>
      <c r="LC249"/>
      <c r="LD249"/>
      <c r="LE249"/>
      <c r="LF249"/>
      <c r="LG249"/>
      <c r="LH249"/>
      <c r="LI249"/>
      <c r="LJ249"/>
      <c r="LK249"/>
      <c r="LL249"/>
      <c r="LM249"/>
      <c r="LN249"/>
      <c r="LO249"/>
      <c r="LP249"/>
      <c r="LQ249"/>
      <c r="LR249"/>
      <c r="LS249"/>
      <c r="LT249"/>
      <c r="LU249"/>
      <c r="LV249"/>
      <c r="LW249"/>
      <c r="LX249"/>
      <c r="LY249"/>
      <c r="LZ249"/>
      <c r="MA249"/>
      <c r="MB249"/>
      <c r="MC249"/>
      <c r="MD249"/>
      <c r="ME249"/>
      <c r="MF249"/>
      <c r="MG249"/>
      <c r="MH249"/>
      <c r="MI249"/>
      <c r="MJ249"/>
      <c r="MK249"/>
      <c r="ML249"/>
      <c r="MM249"/>
      <c r="MN249"/>
      <c r="MO249"/>
      <c r="MP249"/>
      <c r="MQ249"/>
      <c r="MR249"/>
      <c r="MS249"/>
      <c r="MT249"/>
      <c r="MU249"/>
      <c r="MV249"/>
      <c r="MW249"/>
      <c r="MX249"/>
      <c r="MY249"/>
      <c r="MZ249"/>
      <c r="NA249"/>
      <c r="NB249"/>
      <c r="NC249"/>
      <c r="ND249"/>
      <c r="NE249"/>
      <c r="NF249"/>
      <c r="NG249"/>
      <c r="NH249"/>
      <c r="NI249"/>
      <c r="NJ249"/>
      <c r="NK249"/>
      <c r="NL249"/>
      <c r="NM249"/>
      <c r="NN249"/>
      <c r="NO249"/>
      <c r="NP249"/>
      <c r="NQ249"/>
      <c r="NR249"/>
      <c r="NS249"/>
      <c r="NT249"/>
      <c r="NU249"/>
      <c r="NV249"/>
      <c r="NW249"/>
      <c r="NX249"/>
      <c r="NY249"/>
      <c r="NZ249"/>
      <c r="OA249"/>
      <c r="OB249"/>
      <c r="OC249"/>
      <c r="OD249"/>
      <c r="OE249"/>
      <c r="OF249"/>
      <c r="OG249"/>
      <c r="OH249"/>
      <c r="OI249"/>
      <c r="OJ249"/>
      <c r="OK249"/>
      <c r="OL249"/>
      <c r="OM249"/>
      <c r="ON249"/>
      <c r="OO249"/>
      <c r="OP249"/>
      <c r="OQ249"/>
      <c r="OR249"/>
      <c r="OS249"/>
      <c r="OT249"/>
      <c r="OU249"/>
      <c r="OV249"/>
      <c r="OW249"/>
      <c r="OX249"/>
      <c r="OY249"/>
      <c r="OZ249"/>
      <c r="PA249"/>
      <c r="PB249"/>
      <c r="PC249"/>
      <c r="PD249"/>
      <c r="PE249"/>
      <c r="PF249"/>
      <c r="PG249"/>
      <c r="PH249"/>
      <c r="PI249"/>
      <c r="PJ249"/>
      <c r="PK249"/>
      <c r="PL249"/>
      <c r="PM249"/>
      <c r="PN249"/>
      <c r="PO249"/>
      <c r="PP249"/>
      <c r="PQ249"/>
      <c r="PR249"/>
      <c r="PS249"/>
      <c r="PT249"/>
      <c r="PU249"/>
      <c r="PV249"/>
      <c r="PW249"/>
      <c r="PX249"/>
      <c r="PY249"/>
      <c r="PZ249"/>
      <c r="QA249"/>
      <c r="QB249"/>
      <c r="QC249"/>
      <c r="QD249"/>
      <c r="QE249"/>
      <c r="QF249"/>
      <c r="QG249"/>
      <c r="QH249"/>
      <c r="QI249"/>
      <c r="QJ249"/>
      <c r="QK249"/>
      <c r="QL249"/>
      <c r="QM249"/>
      <c r="QN249"/>
      <c r="QO249"/>
      <c r="QP249"/>
      <c r="QQ249"/>
      <c r="QR249"/>
      <c r="QS249"/>
      <c r="QT249"/>
      <c r="QU249"/>
      <c r="QV249"/>
      <c r="QW249"/>
      <c r="QX249"/>
      <c r="QY249"/>
      <c r="QZ249"/>
      <c r="RA249"/>
      <c r="RB249"/>
      <c r="RC249"/>
      <c r="RD249"/>
      <c r="RE249"/>
      <c r="RF249"/>
      <c r="RG249"/>
      <c r="RH249"/>
      <c r="RI249"/>
      <c r="RJ249"/>
      <c r="RK249"/>
      <c r="RL249"/>
      <c r="RM249"/>
      <c r="RN249"/>
      <c r="RO249"/>
      <c r="RP249"/>
      <c r="RQ249"/>
      <c r="RR249"/>
      <c r="RS249"/>
      <c r="RT249"/>
      <c r="RU249"/>
      <c r="RV249"/>
      <c r="RW249"/>
      <c r="RX249"/>
      <c r="RY249"/>
      <c r="RZ249"/>
      <c r="SA249"/>
      <c r="SB249"/>
      <c r="SC249"/>
      <c r="SD249"/>
      <c r="SE249"/>
      <c r="SF249"/>
      <c r="SG249"/>
      <c r="SH249"/>
      <c r="SI249"/>
      <c r="SJ249"/>
      <c r="SK249"/>
      <c r="SL249"/>
      <c r="SM249"/>
      <c r="SN249"/>
      <c r="SO249"/>
      <c r="SP249"/>
    </row>
    <row r="250" spans="1:510" ht="16.5" customHeight="1" x14ac:dyDescent="0.2">
      <c r="A250" s="20">
        <v>1450</v>
      </c>
      <c r="B250" s="20" t="s">
        <v>74</v>
      </c>
      <c r="C250" s="20" t="s">
        <v>87</v>
      </c>
      <c r="D250" s="20" t="s">
        <v>45</v>
      </c>
      <c r="E250" s="20" t="s">
        <v>1345</v>
      </c>
      <c r="F250" s="22" t="s">
        <v>88</v>
      </c>
      <c r="G250" s="33" t="s">
        <v>96</v>
      </c>
      <c r="H250" s="20" t="s">
        <v>89</v>
      </c>
      <c r="I250" s="20" t="s">
        <v>27</v>
      </c>
      <c r="J250" s="22" t="s">
        <v>418</v>
      </c>
      <c r="K250" s="20">
        <v>1</v>
      </c>
      <c r="L250" s="20" t="s">
        <v>370</v>
      </c>
      <c r="M250" s="20" t="s">
        <v>339</v>
      </c>
      <c r="N250" s="20" t="s">
        <v>340</v>
      </c>
      <c r="O250" s="20"/>
      <c r="P250" s="23">
        <v>0.02</v>
      </c>
      <c r="Q250" s="24">
        <v>12</v>
      </c>
      <c r="R250" s="25">
        <v>45658</v>
      </c>
      <c r="S250" s="20" t="s">
        <v>29</v>
      </c>
      <c r="T250" s="23">
        <v>250000000</v>
      </c>
      <c r="U250" s="27" t="s">
        <v>39</v>
      </c>
      <c r="V250" s="28" t="s">
        <v>40</v>
      </c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/>
      <c r="AY250"/>
      <c r="AZ250"/>
      <c r="BA250"/>
      <c r="BB250"/>
      <c r="BC250"/>
      <c r="BD250"/>
      <c r="BE250"/>
      <c r="BF250"/>
      <c r="BG250"/>
      <c r="BH250"/>
      <c r="BI250"/>
      <c r="BJ250"/>
      <c r="BK250"/>
      <c r="BL250"/>
      <c r="BM250"/>
      <c r="BN250"/>
      <c r="BO250"/>
      <c r="BP250"/>
      <c r="BQ250"/>
      <c r="BR250"/>
      <c r="BS250"/>
      <c r="BT250"/>
      <c r="BU250"/>
      <c r="BV250"/>
      <c r="BW250"/>
      <c r="BX250"/>
      <c r="BY250"/>
      <c r="BZ250"/>
      <c r="CA250"/>
      <c r="CB250"/>
      <c r="CC250"/>
      <c r="CD250"/>
      <c r="CE250"/>
      <c r="CF250"/>
      <c r="CG250"/>
      <c r="CH250"/>
      <c r="CI250"/>
      <c r="CJ250"/>
      <c r="CK250"/>
      <c r="CL250"/>
      <c r="CM250"/>
      <c r="CN250"/>
      <c r="CO250"/>
      <c r="CP250"/>
      <c r="CQ250"/>
      <c r="CR250"/>
      <c r="CS250"/>
      <c r="CT250"/>
      <c r="CU250"/>
      <c r="CV250"/>
      <c r="CW250"/>
      <c r="CX250"/>
      <c r="CY250"/>
      <c r="CZ250"/>
      <c r="DA250"/>
      <c r="DB250"/>
      <c r="DC250"/>
      <c r="DD250"/>
      <c r="DE250"/>
      <c r="DF250"/>
      <c r="DG250"/>
      <c r="DH250"/>
      <c r="DI250"/>
      <c r="DJ250"/>
      <c r="DK250"/>
      <c r="DL250"/>
      <c r="DM250"/>
      <c r="DN250"/>
      <c r="DO250"/>
      <c r="DP250"/>
      <c r="DQ250"/>
      <c r="DR250"/>
      <c r="DS250"/>
      <c r="DT250"/>
      <c r="DU250"/>
      <c r="DV250"/>
      <c r="DW250"/>
      <c r="DX250"/>
      <c r="DY250"/>
      <c r="DZ250"/>
      <c r="EA250"/>
      <c r="EB250"/>
      <c r="EC250"/>
      <c r="ED250"/>
      <c r="EE250"/>
      <c r="EF250"/>
      <c r="EG250"/>
      <c r="EH250"/>
      <c r="EI250"/>
      <c r="EJ250"/>
      <c r="EK250"/>
      <c r="EL250"/>
      <c r="EM250"/>
      <c r="EN250"/>
      <c r="EO250"/>
      <c r="EP250"/>
      <c r="EQ250"/>
      <c r="ER250"/>
      <c r="ES250"/>
      <c r="ET250"/>
      <c r="EU250"/>
      <c r="EV250"/>
      <c r="EW250"/>
      <c r="EX250"/>
      <c r="EY250"/>
      <c r="EZ250"/>
      <c r="FA250"/>
      <c r="FB250"/>
      <c r="FC250"/>
      <c r="FD250"/>
      <c r="FE250"/>
      <c r="FF250"/>
      <c r="FG250"/>
      <c r="FH250"/>
      <c r="FI250"/>
      <c r="FJ250"/>
      <c r="FK250"/>
      <c r="FL250"/>
      <c r="FM250"/>
      <c r="FN250"/>
      <c r="FO250"/>
      <c r="FP250"/>
      <c r="FQ250"/>
      <c r="FR250"/>
      <c r="FS250"/>
      <c r="FT250"/>
      <c r="FU250"/>
      <c r="FV250"/>
      <c r="FW250"/>
      <c r="FX250"/>
      <c r="FY250"/>
      <c r="FZ250"/>
      <c r="GA250"/>
      <c r="GB250"/>
      <c r="GC250"/>
      <c r="GD250"/>
      <c r="GE250"/>
      <c r="GF250"/>
      <c r="GG250"/>
      <c r="GH250"/>
      <c r="GI250"/>
      <c r="GJ250"/>
      <c r="GK250"/>
      <c r="GL250"/>
      <c r="GM250"/>
      <c r="GN250"/>
      <c r="GO250"/>
      <c r="GP250"/>
      <c r="GQ250"/>
      <c r="GR250"/>
      <c r="GS250"/>
      <c r="GT250"/>
      <c r="GU250"/>
      <c r="GV250"/>
      <c r="GW250"/>
      <c r="GX250"/>
      <c r="GY250"/>
      <c r="GZ250"/>
      <c r="HA250"/>
      <c r="HB250"/>
      <c r="HC250"/>
      <c r="HD250"/>
      <c r="HE250"/>
      <c r="HF250"/>
      <c r="HG250"/>
      <c r="HH250"/>
      <c r="HI250"/>
      <c r="HJ250"/>
      <c r="HK250"/>
      <c r="HL250"/>
      <c r="HM250"/>
      <c r="HN250"/>
      <c r="HO250"/>
      <c r="HP250"/>
      <c r="HQ250"/>
      <c r="HR250"/>
      <c r="HS250"/>
      <c r="HT250"/>
      <c r="HU250"/>
      <c r="HV250"/>
      <c r="HW250"/>
      <c r="HX250"/>
      <c r="HY250"/>
      <c r="HZ250"/>
      <c r="IA250"/>
      <c r="IB250"/>
      <c r="IC250"/>
      <c r="ID250"/>
      <c r="IE250"/>
      <c r="IF250"/>
      <c r="IG250"/>
      <c r="IH250"/>
      <c r="II250"/>
      <c r="IJ250"/>
      <c r="IK250"/>
      <c r="IL250"/>
      <c r="IM250"/>
      <c r="IN250"/>
      <c r="IO250"/>
      <c r="IP250"/>
      <c r="IQ250"/>
      <c r="IR250"/>
      <c r="IS250"/>
      <c r="IT250"/>
      <c r="IU250"/>
      <c r="IV250"/>
      <c r="IW250"/>
      <c r="IX250"/>
      <c r="IY250"/>
      <c r="IZ250"/>
      <c r="JA250"/>
      <c r="JB250"/>
      <c r="JC250"/>
      <c r="JD250"/>
      <c r="JE250"/>
      <c r="JF250"/>
      <c r="JG250"/>
      <c r="JH250"/>
      <c r="JI250"/>
      <c r="JJ250"/>
      <c r="JK250"/>
      <c r="JL250"/>
      <c r="JM250"/>
      <c r="JN250"/>
      <c r="JO250"/>
      <c r="JP250"/>
      <c r="JQ250"/>
      <c r="JR250"/>
      <c r="JS250"/>
      <c r="JT250"/>
      <c r="JU250"/>
      <c r="JV250"/>
      <c r="JW250"/>
      <c r="JX250"/>
      <c r="JY250"/>
      <c r="JZ250"/>
      <c r="KA250"/>
      <c r="KB250"/>
      <c r="KC250"/>
      <c r="KD250"/>
      <c r="KE250"/>
      <c r="KF250"/>
      <c r="KG250"/>
      <c r="KH250"/>
      <c r="KI250"/>
      <c r="KJ250"/>
      <c r="KK250"/>
      <c r="KL250"/>
      <c r="KM250"/>
      <c r="KN250"/>
      <c r="KO250"/>
      <c r="KP250"/>
      <c r="KQ250"/>
      <c r="KR250"/>
      <c r="KS250"/>
      <c r="KT250"/>
      <c r="KU250"/>
      <c r="KV250"/>
      <c r="KW250"/>
      <c r="KX250"/>
      <c r="KY250"/>
      <c r="KZ250"/>
      <c r="LA250"/>
      <c r="LB250"/>
      <c r="LC250"/>
      <c r="LD250"/>
      <c r="LE250"/>
      <c r="LF250"/>
      <c r="LG250"/>
      <c r="LH250"/>
      <c r="LI250"/>
      <c r="LJ250"/>
      <c r="LK250"/>
      <c r="LL250"/>
      <c r="LM250"/>
      <c r="LN250"/>
      <c r="LO250"/>
      <c r="LP250"/>
      <c r="LQ250"/>
      <c r="LR250"/>
      <c r="LS250"/>
      <c r="LT250"/>
      <c r="LU250"/>
      <c r="LV250"/>
      <c r="LW250"/>
      <c r="LX250"/>
      <c r="LY250"/>
      <c r="LZ250"/>
      <c r="MA250"/>
      <c r="MB250"/>
      <c r="MC250"/>
      <c r="MD250"/>
      <c r="ME250"/>
      <c r="MF250"/>
      <c r="MG250"/>
      <c r="MH250"/>
      <c r="MI250"/>
      <c r="MJ250"/>
      <c r="MK250"/>
      <c r="ML250"/>
      <c r="MM250"/>
      <c r="MN250"/>
      <c r="MO250"/>
      <c r="MP250"/>
      <c r="MQ250"/>
      <c r="MR250"/>
      <c r="MS250"/>
      <c r="MT250"/>
      <c r="MU250"/>
      <c r="MV250"/>
      <c r="MW250"/>
      <c r="MX250"/>
      <c r="MY250"/>
      <c r="MZ250"/>
      <c r="NA250"/>
      <c r="NB250"/>
      <c r="NC250"/>
      <c r="ND250"/>
      <c r="NE250"/>
      <c r="NF250"/>
      <c r="NG250"/>
      <c r="NH250"/>
      <c r="NI250"/>
      <c r="NJ250"/>
      <c r="NK250"/>
      <c r="NL250"/>
      <c r="NM250"/>
      <c r="NN250"/>
      <c r="NO250"/>
      <c r="NP250"/>
      <c r="NQ250"/>
      <c r="NR250"/>
      <c r="NS250"/>
      <c r="NT250"/>
      <c r="NU250"/>
      <c r="NV250"/>
      <c r="NW250"/>
      <c r="NX250"/>
      <c r="NY250"/>
      <c r="NZ250"/>
      <c r="OA250"/>
      <c r="OB250"/>
      <c r="OC250"/>
      <c r="OD250"/>
      <c r="OE250"/>
      <c r="OF250"/>
      <c r="OG250"/>
      <c r="OH250"/>
      <c r="OI250"/>
      <c r="OJ250"/>
      <c r="OK250"/>
      <c r="OL250"/>
      <c r="OM250"/>
      <c r="ON250"/>
      <c r="OO250"/>
      <c r="OP250"/>
      <c r="OQ250"/>
      <c r="OR250"/>
      <c r="OS250"/>
      <c r="OT250"/>
      <c r="OU250"/>
      <c r="OV250"/>
      <c r="OW250"/>
      <c r="OX250"/>
      <c r="OY250"/>
      <c r="OZ250"/>
      <c r="PA250"/>
      <c r="PB250"/>
      <c r="PC250"/>
      <c r="PD250"/>
      <c r="PE250"/>
      <c r="PF250"/>
      <c r="PG250"/>
      <c r="PH250"/>
      <c r="PI250"/>
      <c r="PJ250"/>
      <c r="PK250"/>
      <c r="PL250"/>
      <c r="PM250"/>
      <c r="PN250"/>
      <c r="PO250"/>
      <c r="PP250"/>
      <c r="PQ250"/>
      <c r="PR250"/>
      <c r="PS250"/>
      <c r="PT250"/>
      <c r="PU250"/>
      <c r="PV250"/>
      <c r="PW250"/>
      <c r="PX250"/>
      <c r="PY250"/>
      <c r="PZ250"/>
      <c r="QA250"/>
      <c r="QB250"/>
      <c r="QC250"/>
      <c r="QD250"/>
      <c r="QE250"/>
      <c r="QF250"/>
      <c r="QG250"/>
      <c r="QH250"/>
      <c r="QI250"/>
      <c r="QJ250"/>
      <c r="QK250"/>
      <c r="QL250"/>
      <c r="QM250"/>
      <c r="QN250"/>
      <c r="QO250"/>
      <c r="QP250"/>
      <c r="QQ250"/>
      <c r="QR250"/>
      <c r="QS250"/>
      <c r="QT250"/>
      <c r="QU250"/>
      <c r="QV250"/>
      <c r="QW250"/>
      <c r="QX250"/>
      <c r="QY250"/>
      <c r="QZ250"/>
      <c r="RA250"/>
      <c r="RB250"/>
      <c r="RC250"/>
      <c r="RD250"/>
      <c r="RE250"/>
      <c r="RF250"/>
      <c r="RG250"/>
      <c r="RH250"/>
      <c r="RI250"/>
      <c r="RJ250"/>
      <c r="RK250"/>
      <c r="RL250"/>
      <c r="RM250"/>
      <c r="RN250"/>
      <c r="RO250"/>
      <c r="RP250"/>
      <c r="RQ250"/>
      <c r="RR250"/>
      <c r="RS250"/>
      <c r="RT250"/>
      <c r="RU250"/>
      <c r="RV250"/>
      <c r="RW250"/>
      <c r="RX250"/>
      <c r="RY250"/>
      <c r="RZ250"/>
      <c r="SA250"/>
      <c r="SB250"/>
      <c r="SC250"/>
      <c r="SD250"/>
      <c r="SE250"/>
      <c r="SF250"/>
      <c r="SG250"/>
      <c r="SH250"/>
      <c r="SI250"/>
      <c r="SJ250"/>
      <c r="SK250"/>
      <c r="SL250"/>
      <c r="SM250"/>
      <c r="SN250"/>
      <c r="SO250"/>
      <c r="SP250"/>
    </row>
    <row r="251" spans="1:510" ht="16.5" customHeight="1" x14ac:dyDescent="0.2">
      <c r="A251" s="20">
        <v>1451</v>
      </c>
      <c r="B251" s="20" t="s">
        <v>74</v>
      </c>
      <c r="C251" s="20" t="s">
        <v>87</v>
      </c>
      <c r="D251" s="20" t="s">
        <v>45</v>
      </c>
      <c r="E251" s="20" t="s">
        <v>1345</v>
      </c>
      <c r="F251" s="22" t="s">
        <v>88</v>
      </c>
      <c r="G251" s="33" t="s">
        <v>96</v>
      </c>
      <c r="H251" s="20" t="s">
        <v>89</v>
      </c>
      <c r="I251" s="20" t="s">
        <v>27</v>
      </c>
      <c r="J251" s="21" t="s">
        <v>419</v>
      </c>
      <c r="K251" s="20">
        <v>1</v>
      </c>
      <c r="L251" s="20" t="s">
        <v>370</v>
      </c>
      <c r="M251" s="20" t="s">
        <v>339</v>
      </c>
      <c r="N251" s="20" t="s">
        <v>340</v>
      </c>
      <c r="O251" s="20">
        <v>0.05</v>
      </c>
      <c r="P251" s="23" t="s">
        <v>94</v>
      </c>
      <c r="Q251" s="24">
        <v>1</v>
      </c>
      <c r="R251" s="25">
        <v>45658</v>
      </c>
      <c r="S251" s="20" t="s">
        <v>29</v>
      </c>
      <c r="T251" s="23">
        <v>50000000</v>
      </c>
      <c r="U251" s="27" t="s">
        <v>39</v>
      </c>
      <c r="V251" s="28" t="s">
        <v>40</v>
      </c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  <c r="AY251"/>
      <c r="AZ251"/>
      <c r="BA251"/>
      <c r="BB251"/>
      <c r="BC251"/>
      <c r="BD251"/>
      <c r="BE251"/>
      <c r="BF251"/>
      <c r="BG251"/>
      <c r="BH251"/>
      <c r="BI251"/>
      <c r="BJ251"/>
      <c r="BK251"/>
      <c r="BL251"/>
      <c r="BM251"/>
      <c r="BN251"/>
      <c r="BO251"/>
      <c r="BP251"/>
      <c r="BQ251"/>
      <c r="BR251"/>
      <c r="BS251"/>
      <c r="BT251"/>
      <c r="BU251"/>
      <c r="BV251"/>
      <c r="BW251"/>
      <c r="BX251"/>
      <c r="BY251"/>
      <c r="BZ251"/>
      <c r="CA251"/>
      <c r="CB251"/>
      <c r="CC251"/>
      <c r="CD251"/>
      <c r="CE251"/>
      <c r="CF251"/>
      <c r="CG251"/>
      <c r="CH251"/>
      <c r="CI251"/>
      <c r="CJ251"/>
      <c r="CK251"/>
      <c r="CL251"/>
      <c r="CM251"/>
      <c r="CN251"/>
      <c r="CO251"/>
      <c r="CP251"/>
      <c r="CQ251"/>
      <c r="CR251"/>
      <c r="CS251"/>
      <c r="CT251"/>
      <c r="CU251"/>
      <c r="CV251"/>
      <c r="CW251"/>
      <c r="CX251"/>
      <c r="CY251"/>
      <c r="CZ251"/>
      <c r="DA251"/>
      <c r="DB251"/>
      <c r="DC251"/>
      <c r="DD251"/>
      <c r="DE251"/>
      <c r="DF251"/>
      <c r="DG251"/>
      <c r="DH251"/>
      <c r="DI251"/>
      <c r="DJ251"/>
      <c r="DK251"/>
      <c r="DL251"/>
      <c r="DM251"/>
      <c r="DN251"/>
      <c r="DO251"/>
      <c r="DP251"/>
      <c r="DQ251"/>
      <c r="DR251"/>
      <c r="DS251"/>
      <c r="DT251"/>
      <c r="DU251"/>
      <c r="DV251"/>
      <c r="DW251"/>
      <c r="DX251"/>
      <c r="DY251"/>
      <c r="DZ251"/>
      <c r="EA251"/>
      <c r="EB251"/>
      <c r="EC251"/>
      <c r="ED251"/>
      <c r="EE251"/>
      <c r="EF251"/>
      <c r="EG251"/>
      <c r="EH251"/>
      <c r="EI251"/>
      <c r="EJ251"/>
      <c r="EK251"/>
      <c r="EL251"/>
      <c r="EM251"/>
      <c r="EN251"/>
      <c r="EO251"/>
      <c r="EP251"/>
      <c r="EQ251"/>
      <c r="ER251"/>
      <c r="ES251"/>
      <c r="ET251"/>
      <c r="EU251"/>
      <c r="EV251"/>
      <c r="EW251"/>
      <c r="EX251"/>
      <c r="EY251"/>
      <c r="EZ251"/>
      <c r="FA251"/>
      <c r="FB251"/>
      <c r="FC251"/>
      <c r="FD251"/>
      <c r="FE251"/>
      <c r="FF251"/>
      <c r="FG251"/>
      <c r="FH251"/>
      <c r="FI251"/>
      <c r="FJ251"/>
      <c r="FK251"/>
      <c r="FL251"/>
      <c r="FM251"/>
      <c r="FN251"/>
      <c r="FO251"/>
      <c r="FP251"/>
      <c r="FQ251"/>
      <c r="FR251"/>
      <c r="FS251"/>
      <c r="FT251"/>
      <c r="FU251"/>
      <c r="FV251"/>
      <c r="FW251"/>
      <c r="FX251"/>
      <c r="FY251"/>
      <c r="FZ251"/>
      <c r="GA251"/>
      <c r="GB251"/>
      <c r="GC251"/>
      <c r="GD251"/>
      <c r="GE251"/>
      <c r="GF251"/>
      <c r="GG251"/>
      <c r="GH251"/>
      <c r="GI251"/>
      <c r="GJ251"/>
      <c r="GK251"/>
      <c r="GL251"/>
      <c r="GM251"/>
      <c r="GN251"/>
      <c r="GO251"/>
      <c r="GP251"/>
      <c r="GQ251"/>
      <c r="GR251"/>
      <c r="GS251"/>
      <c r="GT251"/>
      <c r="GU251"/>
      <c r="GV251"/>
      <c r="GW251"/>
      <c r="GX251"/>
      <c r="GY251"/>
      <c r="GZ251"/>
      <c r="HA251"/>
      <c r="HB251"/>
      <c r="HC251"/>
      <c r="HD251"/>
      <c r="HE251"/>
      <c r="HF251"/>
      <c r="HG251"/>
      <c r="HH251"/>
      <c r="HI251"/>
      <c r="HJ251"/>
      <c r="HK251"/>
      <c r="HL251"/>
      <c r="HM251"/>
      <c r="HN251"/>
      <c r="HO251"/>
      <c r="HP251"/>
      <c r="HQ251"/>
      <c r="HR251"/>
      <c r="HS251"/>
      <c r="HT251"/>
      <c r="HU251"/>
      <c r="HV251"/>
      <c r="HW251"/>
      <c r="HX251"/>
      <c r="HY251"/>
      <c r="HZ251"/>
      <c r="IA251"/>
      <c r="IB251"/>
      <c r="IC251"/>
      <c r="ID251"/>
      <c r="IE251"/>
      <c r="IF251"/>
      <c r="IG251"/>
      <c r="IH251"/>
      <c r="II251"/>
      <c r="IJ251"/>
      <c r="IK251"/>
      <c r="IL251"/>
      <c r="IM251"/>
      <c r="IN251"/>
      <c r="IO251"/>
      <c r="IP251"/>
      <c r="IQ251"/>
      <c r="IR251"/>
      <c r="IS251"/>
      <c r="IT251"/>
      <c r="IU251"/>
      <c r="IV251"/>
      <c r="IW251"/>
      <c r="IX251"/>
      <c r="IY251"/>
      <c r="IZ251"/>
      <c r="JA251"/>
      <c r="JB251"/>
      <c r="JC251"/>
      <c r="JD251"/>
      <c r="JE251"/>
      <c r="JF251"/>
      <c r="JG251"/>
      <c r="JH251"/>
      <c r="JI251"/>
      <c r="JJ251"/>
      <c r="JK251"/>
      <c r="JL251"/>
      <c r="JM251"/>
      <c r="JN251"/>
      <c r="JO251"/>
      <c r="JP251"/>
      <c r="JQ251"/>
      <c r="JR251"/>
      <c r="JS251"/>
      <c r="JT251"/>
      <c r="JU251"/>
      <c r="JV251"/>
      <c r="JW251"/>
      <c r="JX251"/>
      <c r="JY251"/>
      <c r="JZ251"/>
      <c r="KA251"/>
      <c r="KB251"/>
      <c r="KC251"/>
      <c r="KD251"/>
      <c r="KE251"/>
      <c r="KF251"/>
      <c r="KG251"/>
      <c r="KH251"/>
      <c r="KI251"/>
      <c r="KJ251"/>
      <c r="KK251"/>
      <c r="KL251"/>
      <c r="KM251"/>
      <c r="KN251"/>
      <c r="KO251"/>
      <c r="KP251"/>
      <c r="KQ251"/>
      <c r="KR251"/>
      <c r="KS251"/>
      <c r="KT251"/>
      <c r="KU251"/>
      <c r="KV251"/>
      <c r="KW251"/>
      <c r="KX251"/>
      <c r="KY251"/>
      <c r="KZ251"/>
      <c r="LA251"/>
      <c r="LB251"/>
      <c r="LC251"/>
      <c r="LD251"/>
      <c r="LE251"/>
      <c r="LF251"/>
      <c r="LG251"/>
      <c r="LH251"/>
      <c r="LI251"/>
      <c r="LJ251"/>
      <c r="LK251"/>
      <c r="LL251"/>
      <c r="LM251"/>
      <c r="LN251"/>
      <c r="LO251"/>
      <c r="LP251"/>
      <c r="LQ251"/>
      <c r="LR251"/>
      <c r="LS251"/>
      <c r="LT251"/>
      <c r="LU251"/>
      <c r="LV251"/>
      <c r="LW251"/>
      <c r="LX251"/>
      <c r="LY251"/>
      <c r="LZ251"/>
      <c r="MA251"/>
      <c r="MB251"/>
      <c r="MC251"/>
      <c r="MD251"/>
      <c r="ME251"/>
      <c r="MF251"/>
      <c r="MG251"/>
      <c r="MH251"/>
      <c r="MI251"/>
      <c r="MJ251"/>
      <c r="MK251"/>
      <c r="ML251"/>
      <c r="MM251"/>
      <c r="MN251"/>
      <c r="MO251"/>
      <c r="MP251"/>
      <c r="MQ251"/>
      <c r="MR251"/>
      <c r="MS251"/>
      <c r="MT251"/>
      <c r="MU251"/>
      <c r="MV251"/>
      <c r="MW251"/>
      <c r="MX251"/>
      <c r="MY251"/>
      <c r="MZ251"/>
      <c r="NA251"/>
      <c r="NB251"/>
      <c r="NC251"/>
      <c r="ND251"/>
      <c r="NE251"/>
      <c r="NF251"/>
      <c r="NG251"/>
      <c r="NH251"/>
      <c r="NI251"/>
      <c r="NJ251"/>
      <c r="NK251"/>
      <c r="NL251"/>
      <c r="NM251"/>
      <c r="NN251"/>
      <c r="NO251"/>
      <c r="NP251"/>
      <c r="NQ251"/>
      <c r="NR251"/>
      <c r="NS251"/>
      <c r="NT251"/>
      <c r="NU251"/>
      <c r="NV251"/>
      <c r="NW251"/>
      <c r="NX251"/>
      <c r="NY251"/>
      <c r="NZ251"/>
      <c r="OA251"/>
      <c r="OB251"/>
      <c r="OC251"/>
      <c r="OD251"/>
      <c r="OE251"/>
      <c r="OF251"/>
      <c r="OG251"/>
      <c r="OH251"/>
      <c r="OI251"/>
      <c r="OJ251"/>
      <c r="OK251"/>
      <c r="OL251"/>
      <c r="OM251"/>
      <c r="ON251"/>
      <c r="OO251"/>
      <c r="OP251"/>
      <c r="OQ251"/>
      <c r="OR251"/>
      <c r="OS251"/>
      <c r="OT251"/>
      <c r="OU251"/>
      <c r="OV251"/>
      <c r="OW251"/>
      <c r="OX251"/>
      <c r="OY251"/>
      <c r="OZ251"/>
      <c r="PA251"/>
      <c r="PB251"/>
      <c r="PC251"/>
      <c r="PD251"/>
      <c r="PE251"/>
      <c r="PF251"/>
      <c r="PG251"/>
      <c r="PH251"/>
      <c r="PI251"/>
      <c r="PJ251"/>
      <c r="PK251"/>
      <c r="PL251"/>
      <c r="PM251"/>
      <c r="PN251"/>
      <c r="PO251"/>
      <c r="PP251"/>
      <c r="PQ251"/>
      <c r="PR251"/>
      <c r="PS251"/>
      <c r="PT251"/>
      <c r="PU251"/>
      <c r="PV251"/>
      <c r="PW251"/>
      <c r="PX251"/>
      <c r="PY251"/>
      <c r="PZ251"/>
      <c r="QA251"/>
      <c r="QB251"/>
      <c r="QC251"/>
      <c r="QD251"/>
      <c r="QE251"/>
      <c r="QF251"/>
      <c r="QG251"/>
      <c r="QH251"/>
      <c r="QI251"/>
      <c r="QJ251"/>
      <c r="QK251"/>
      <c r="QL251"/>
      <c r="QM251"/>
      <c r="QN251"/>
      <c r="QO251"/>
      <c r="QP251"/>
      <c r="QQ251"/>
      <c r="QR251"/>
      <c r="QS251"/>
      <c r="QT251"/>
      <c r="QU251"/>
      <c r="QV251"/>
      <c r="QW251"/>
      <c r="QX251"/>
      <c r="QY251"/>
      <c r="QZ251"/>
      <c r="RA251"/>
      <c r="RB251"/>
      <c r="RC251"/>
      <c r="RD251"/>
      <c r="RE251"/>
      <c r="RF251"/>
      <c r="RG251"/>
      <c r="RH251"/>
      <c r="RI251"/>
      <c r="RJ251"/>
      <c r="RK251"/>
      <c r="RL251"/>
      <c r="RM251"/>
      <c r="RN251"/>
      <c r="RO251"/>
      <c r="RP251"/>
      <c r="RQ251"/>
      <c r="RR251"/>
      <c r="RS251"/>
      <c r="RT251"/>
      <c r="RU251"/>
      <c r="RV251"/>
      <c r="RW251"/>
      <c r="RX251"/>
      <c r="RY251"/>
      <c r="RZ251"/>
      <c r="SA251"/>
      <c r="SB251"/>
      <c r="SC251"/>
      <c r="SD251"/>
      <c r="SE251"/>
      <c r="SF251"/>
      <c r="SG251"/>
      <c r="SH251"/>
      <c r="SI251"/>
      <c r="SJ251"/>
      <c r="SK251"/>
      <c r="SL251"/>
      <c r="SM251"/>
      <c r="SN251"/>
      <c r="SO251"/>
      <c r="SP251"/>
    </row>
    <row r="252" spans="1:510" ht="16.5" customHeight="1" x14ac:dyDescent="0.2">
      <c r="A252" s="20">
        <v>1452</v>
      </c>
      <c r="B252" s="20" t="s">
        <v>74</v>
      </c>
      <c r="C252" s="20" t="s">
        <v>87</v>
      </c>
      <c r="D252" s="20" t="s">
        <v>45</v>
      </c>
      <c r="E252" s="20" t="s">
        <v>1345</v>
      </c>
      <c r="F252" s="22" t="s">
        <v>88</v>
      </c>
      <c r="G252" s="33" t="s">
        <v>96</v>
      </c>
      <c r="H252" s="20" t="s">
        <v>89</v>
      </c>
      <c r="I252" s="20" t="s">
        <v>27</v>
      </c>
      <c r="J252" s="21" t="s">
        <v>420</v>
      </c>
      <c r="K252" s="20">
        <v>1</v>
      </c>
      <c r="L252" s="20" t="s">
        <v>370</v>
      </c>
      <c r="M252" s="20" t="s">
        <v>339</v>
      </c>
      <c r="N252" s="20" t="s">
        <v>340</v>
      </c>
      <c r="O252" s="20">
        <v>0.04</v>
      </c>
      <c r="P252" s="23" t="s">
        <v>94</v>
      </c>
      <c r="Q252" s="24">
        <v>1</v>
      </c>
      <c r="R252" s="25">
        <v>45658</v>
      </c>
      <c r="S252" s="20" t="s">
        <v>29</v>
      </c>
      <c r="T252" s="23">
        <v>40000000</v>
      </c>
      <c r="U252" s="27" t="s">
        <v>39</v>
      </c>
      <c r="V252" s="28" t="s">
        <v>40</v>
      </c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/>
      <c r="AX252"/>
      <c r="AY252"/>
      <c r="AZ252"/>
      <c r="BA252"/>
      <c r="BB252"/>
      <c r="BC252"/>
      <c r="BD252"/>
      <c r="BE252"/>
      <c r="BF252"/>
      <c r="BG252"/>
      <c r="BH252"/>
      <c r="BI252"/>
      <c r="BJ252"/>
      <c r="BK252"/>
      <c r="BL252"/>
      <c r="BM252"/>
      <c r="BN252"/>
      <c r="BO252"/>
      <c r="BP252"/>
      <c r="BQ252"/>
      <c r="BR252"/>
      <c r="BS252"/>
      <c r="BT252"/>
      <c r="BU252"/>
      <c r="BV252"/>
      <c r="BW252"/>
      <c r="BX252"/>
      <c r="BY252"/>
      <c r="BZ252"/>
      <c r="CA252"/>
      <c r="CB252"/>
      <c r="CC252"/>
      <c r="CD252"/>
      <c r="CE252"/>
      <c r="CF252"/>
      <c r="CG252"/>
      <c r="CH252"/>
      <c r="CI252"/>
      <c r="CJ252"/>
      <c r="CK252"/>
      <c r="CL252"/>
      <c r="CM252"/>
      <c r="CN252"/>
      <c r="CO252"/>
      <c r="CP252"/>
      <c r="CQ252"/>
      <c r="CR252"/>
      <c r="CS252"/>
      <c r="CT252"/>
      <c r="CU252"/>
      <c r="CV252"/>
      <c r="CW252"/>
      <c r="CX252"/>
      <c r="CY252"/>
      <c r="CZ252"/>
      <c r="DA252"/>
      <c r="DB252"/>
      <c r="DC252"/>
      <c r="DD252"/>
      <c r="DE252"/>
      <c r="DF252"/>
      <c r="DG252"/>
      <c r="DH252"/>
      <c r="DI252"/>
      <c r="DJ252"/>
      <c r="DK252"/>
      <c r="DL252"/>
      <c r="DM252"/>
      <c r="DN252"/>
      <c r="DO252"/>
      <c r="DP252"/>
      <c r="DQ252"/>
      <c r="DR252"/>
      <c r="DS252"/>
      <c r="DT252"/>
      <c r="DU252"/>
      <c r="DV252"/>
      <c r="DW252"/>
      <c r="DX252"/>
      <c r="DY252"/>
      <c r="DZ252"/>
      <c r="EA252"/>
      <c r="EB252"/>
      <c r="EC252"/>
      <c r="ED252"/>
      <c r="EE252"/>
      <c r="EF252"/>
      <c r="EG252"/>
      <c r="EH252"/>
      <c r="EI252"/>
      <c r="EJ252"/>
      <c r="EK252"/>
      <c r="EL252"/>
      <c r="EM252"/>
      <c r="EN252"/>
      <c r="EO252"/>
      <c r="EP252"/>
      <c r="EQ252"/>
      <c r="ER252"/>
      <c r="ES252"/>
      <c r="ET252"/>
      <c r="EU252"/>
      <c r="EV252"/>
      <c r="EW252"/>
      <c r="EX252"/>
      <c r="EY252"/>
      <c r="EZ252"/>
      <c r="FA252"/>
      <c r="FB252"/>
      <c r="FC252"/>
      <c r="FD252"/>
      <c r="FE252"/>
      <c r="FF252"/>
      <c r="FG252"/>
      <c r="FH252"/>
      <c r="FI252"/>
      <c r="FJ252"/>
      <c r="FK252"/>
      <c r="FL252"/>
      <c r="FM252"/>
      <c r="FN252"/>
      <c r="FO252"/>
      <c r="FP252"/>
      <c r="FQ252"/>
      <c r="FR252"/>
      <c r="FS252"/>
      <c r="FT252"/>
      <c r="FU252"/>
      <c r="FV252"/>
      <c r="FW252"/>
      <c r="FX252"/>
      <c r="FY252"/>
      <c r="FZ252"/>
      <c r="GA252"/>
      <c r="GB252"/>
      <c r="GC252"/>
      <c r="GD252"/>
      <c r="GE252"/>
      <c r="GF252"/>
      <c r="GG252"/>
      <c r="GH252"/>
      <c r="GI252"/>
      <c r="GJ252"/>
      <c r="GK252"/>
      <c r="GL252"/>
      <c r="GM252"/>
      <c r="GN252"/>
      <c r="GO252"/>
      <c r="GP252"/>
      <c r="GQ252"/>
      <c r="GR252"/>
      <c r="GS252"/>
      <c r="GT252"/>
      <c r="GU252"/>
      <c r="GV252"/>
      <c r="GW252"/>
      <c r="GX252"/>
      <c r="GY252"/>
      <c r="GZ252"/>
      <c r="HA252"/>
      <c r="HB252"/>
      <c r="HC252"/>
      <c r="HD252"/>
      <c r="HE252"/>
      <c r="HF252"/>
      <c r="HG252"/>
      <c r="HH252"/>
      <c r="HI252"/>
      <c r="HJ252"/>
      <c r="HK252"/>
      <c r="HL252"/>
      <c r="HM252"/>
      <c r="HN252"/>
      <c r="HO252"/>
      <c r="HP252"/>
      <c r="HQ252"/>
      <c r="HR252"/>
      <c r="HS252"/>
      <c r="HT252"/>
      <c r="HU252"/>
      <c r="HV252"/>
      <c r="HW252"/>
      <c r="HX252"/>
      <c r="HY252"/>
      <c r="HZ252"/>
      <c r="IA252"/>
      <c r="IB252"/>
      <c r="IC252"/>
      <c r="ID252"/>
      <c r="IE252"/>
      <c r="IF252"/>
      <c r="IG252"/>
      <c r="IH252"/>
      <c r="II252"/>
      <c r="IJ252"/>
      <c r="IK252"/>
      <c r="IL252"/>
      <c r="IM252"/>
      <c r="IN252"/>
      <c r="IO252"/>
      <c r="IP252"/>
      <c r="IQ252"/>
      <c r="IR252"/>
      <c r="IS252"/>
      <c r="IT252"/>
      <c r="IU252"/>
      <c r="IV252"/>
      <c r="IW252"/>
      <c r="IX252"/>
      <c r="IY252"/>
      <c r="IZ252"/>
      <c r="JA252"/>
      <c r="JB252"/>
      <c r="JC252"/>
      <c r="JD252"/>
      <c r="JE252"/>
      <c r="JF252"/>
      <c r="JG252"/>
      <c r="JH252"/>
      <c r="JI252"/>
      <c r="JJ252"/>
      <c r="JK252"/>
      <c r="JL252"/>
      <c r="JM252"/>
      <c r="JN252"/>
      <c r="JO252"/>
      <c r="JP252"/>
      <c r="JQ252"/>
      <c r="JR252"/>
      <c r="JS252"/>
      <c r="JT252"/>
      <c r="JU252"/>
      <c r="JV252"/>
      <c r="JW252"/>
      <c r="JX252"/>
      <c r="JY252"/>
      <c r="JZ252"/>
      <c r="KA252"/>
      <c r="KB252"/>
      <c r="KC252"/>
      <c r="KD252"/>
      <c r="KE252"/>
      <c r="KF252"/>
      <c r="KG252"/>
      <c r="KH252"/>
      <c r="KI252"/>
      <c r="KJ252"/>
      <c r="KK252"/>
      <c r="KL252"/>
      <c r="KM252"/>
      <c r="KN252"/>
      <c r="KO252"/>
      <c r="KP252"/>
      <c r="KQ252"/>
      <c r="KR252"/>
      <c r="KS252"/>
      <c r="KT252"/>
      <c r="KU252"/>
      <c r="KV252"/>
      <c r="KW252"/>
      <c r="KX252"/>
      <c r="KY252"/>
      <c r="KZ252"/>
      <c r="LA252"/>
      <c r="LB252"/>
      <c r="LC252"/>
      <c r="LD252"/>
      <c r="LE252"/>
      <c r="LF252"/>
      <c r="LG252"/>
      <c r="LH252"/>
      <c r="LI252"/>
      <c r="LJ252"/>
      <c r="LK252"/>
      <c r="LL252"/>
      <c r="LM252"/>
      <c r="LN252"/>
      <c r="LO252"/>
      <c r="LP252"/>
      <c r="LQ252"/>
      <c r="LR252"/>
      <c r="LS252"/>
      <c r="LT252"/>
      <c r="LU252"/>
      <c r="LV252"/>
      <c r="LW252"/>
      <c r="LX252"/>
      <c r="LY252"/>
      <c r="LZ252"/>
      <c r="MA252"/>
      <c r="MB252"/>
      <c r="MC252"/>
      <c r="MD252"/>
      <c r="ME252"/>
      <c r="MF252"/>
      <c r="MG252"/>
      <c r="MH252"/>
      <c r="MI252"/>
      <c r="MJ252"/>
      <c r="MK252"/>
      <c r="ML252"/>
      <c r="MM252"/>
      <c r="MN252"/>
      <c r="MO252"/>
      <c r="MP252"/>
      <c r="MQ252"/>
      <c r="MR252"/>
      <c r="MS252"/>
      <c r="MT252"/>
      <c r="MU252"/>
      <c r="MV252"/>
      <c r="MW252"/>
      <c r="MX252"/>
      <c r="MY252"/>
      <c r="MZ252"/>
      <c r="NA252"/>
      <c r="NB252"/>
      <c r="NC252"/>
      <c r="ND252"/>
      <c r="NE252"/>
      <c r="NF252"/>
      <c r="NG252"/>
      <c r="NH252"/>
      <c r="NI252"/>
      <c r="NJ252"/>
      <c r="NK252"/>
      <c r="NL252"/>
      <c r="NM252"/>
      <c r="NN252"/>
      <c r="NO252"/>
      <c r="NP252"/>
      <c r="NQ252"/>
      <c r="NR252"/>
      <c r="NS252"/>
      <c r="NT252"/>
      <c r="NU252"/>
      <c r="NV252"/>
      <c r="NW252"/>
      <c r="NX252"/>
      <c r="NY252"/>
      <c r="NZ252"/>
      <c r="OA252"/>
      <c r="OB252"/>
      <c r="OC252"/>
      <c r="OD252"/>
      <c r="OE252"/>
      <c r="OF252"/>
      <c r="OG252"/>
      <c r="OH252"/>
      <c r="OI252"/>
      <c r="OJ252"/>
      <c r="OK252"/>
      <c r="OL252"/>
      <c r="OM252"/>
      <c r="ON252"/>
      <c r="OO252"/>
      <c r="OP252"/>
      <c r="OQ252"/>
      <c r="OR252"/>
      <c r="OS252"/>
      <c r="OT252"/>
      <c r="OU252"/>
      <c r="OV252"/>
      <c r="OW252"/>
      <c r="OX252"/>
      <c r="OY252"/>
      <c r="OZ252"/>
      <c r="PA252"/>
      <c r="PB252"/>
      <c r="PC252"/>
      <c r="PD252"/>
      <c r="PE252"/>
      <c r="PF252"/>
      <c r="PG252"/>
      <c r="PH252"/>
      <c r="PI252"/>
      <c r="PJ252"/>
      <c r="PK252"/>
      <c r="PL252"/>
      <c r="PM252"/>
      <c r="PN252"/>
      <c r="PO252"/>
      <c r="PP252"/>
      <c r="PQ252"/>
      <c r="PR252"/>
      <c r="PS252"/>
      <c r="PT252"/>
      <c r="PU252"/>
      <c r="PV252"/>
      <c r="PW252"/>
      <c r="PX252"/>
      <c r="PY252"/>
      <c r="PZ252"/>
      <c r="QA252"/>
      <c r="QB252"/>
      <c r="QC252"/>
      <c r="QD252"/>
      <c r="QE252"/>
      <c r="QF252"/>
      <c r="QG252"/>
      <c r="QH252"/>
      <c r="QI252"/>
      <c r="QJ252"/>
      <c r="QK252"/>
      <c r="QL252"/>
      <c r="QM252"/>
      <c r="QN252"/>
      <c r="QO252"/>
      <c r="QP252"/>
      <c r="QQ252"/>
      <c r="QR252"/>
      <c r="QS252"/>
      <c r="QT252"/>
      <c r="QU252"/>
      <c r="QV252"/>
      <c r="QW252"/>
      <c r="QX252"/>
      <c r="QY252"/>
      <c r="QZ252"/>
      <c r="RA252"/>
      <c r="RB252"/>
      <c r="RC252"/>
      <c r="RD252"/>
      <c r="RE252"/>
      <c r="RF252"/>
      <c r="RG252"/>
      <c r="RH252"/>
      <c r="RI252"/>
      <c r="RJ252"/>
      <c r="RK252"/>
      <c r="RL252"/>
      <c r="RM252"/>
      <c r="RN252"/>
      <c r="RO252"/>
      <c r="RP252"/>
      <c r="RQ252"/>
      <c r="RR252"/>
      <c r="RS252"/>
      <c r="RT252"/>
      <c r="RU252"/>
      <c r="RV252"/>
      <c r="RW252"/>
      <c r="RX252"/>
      <c r="RY252"/>
      <c r="RZ252"/>
      <c r="SA252"/>
      <c r="SB252"/>
      <c r="SC252"/>
      <c r="SD252"/>
      <c r="SE252"/>
      <c r="SF252"/>
      <c r="SG252"/>
      <c r="SH252"/>
      <c r="SI252"/>
      <c r="SJ252"/>
      <c r="SK252"/>
      <c r="SL252"/>
      <c r="SM252"/>
      <c r="SN252"/>
      <c r="SO252"/>
      <c r="SP252"/>
    </row>
    <row r="253" spans="1:510" ht="16.5" customHeight="1" x14ac:dyDescent="0.2">
      <c r="A253" s="20">
        <v>1453</v>
      </c>
      <c r="B253" s="20" t="s">
        <v>74</v>
      </c>
      <c r="C253" s="20" t="s">
        <v>87</v>
      </c>
      <c r="D253" s="20" t="s">
        <v>30</v>
      </c>
      <c r="E253" s="20" t="s">
        <v>1345</v>
      </c>
      <c r="F253" s="22" t="s">
        <v>88</v>
      </c>
      <c r="G253" s="33" t="s">
        <v>96</v>
      </c>
      <c r="H253" s="20" t="s">
        <v>89</v>
      </c>
      <c r="I253" s="20" t="s">
        <v>27</v>
      </c>
      <c r="J253" s="22" t="s">
        <v>421</v>
      </c>
      <c r="K253" s="20">
        <v>1</v>
      </c>
      <c r="L253" s="20" t="s">
        <v>370</v>
      </c>
      <c r="M253" s="20" t="s">
        <v>339</v>
      </c>
      <c r="N253" s="20" t="s">
        <v>355</v>
      </c>
      <c r="O253" s="20">
        <v>0.62</v>
      </c>
      <c r="P253" s="23" t="s">
        <v>94</v>
      </c>
      <c r="Q253" s="24">
        <v>1</v>
      </c>
      <c r="R253" s="25">
        <v>45931</v>
      </c>
      <c r="S253" s="20" t="s">
        <v>29</v>
      </c>
      <c r="T253" s="23">
        <v>620000000</v>
      </c>
      <c r="U253" s="27" t="s">
        <v>39</v>
      </c>
      <c r="V253" s="28" t="s">
        <v>40</v>
      </c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  <c r="AT253"/>
      <c r="AU253"/>
      <c r="AV253"/>
      <c r="AW253"/>
      <c r="AX253"/>
      <c r="AY253"/>
      <c r="AZ253"/>
      <c r="BA253"/>
      <c r="BB253"/>
      <c r="BC253"/>
      <c r="BD253"/>
      <c r="BE253"/>
      <c r="BF253"/>
      <c r="BG253"/>
      <c r="BH253"/>
      <c r="BI253"/>
      <c r="BJ253"/>
      <c r="BK253"/>
      <c r="BL253"/>
      <c r="BM253"/>
      <c r="BN253"/>
      <c r="BO253"/>
      <c r="BP253"/>
      <c r="BQ253"/>
      <c r="BR253"/>
      <c r="BS253"/>
      <c r="BT253"/>
      <c r="BU253"/>
      <c r="BV253"/>
      <c r="BW253"/>
      <c r="BX253"/>
      <c r="BY253"/>
      <c r="BZ253"/>
      <c r="CA253"/>
      <c r="CB253"/>
      <c r="CC253"/>
      <c r="CD253"/>
      <c r="CE253"/>
      <c r="CF253"/>
      <c r="CG253"/>
      <c r="CH253"/>
      <c r="CI253"/>
      <c r="CJ253"/>
      <c r="CK253"/>
      <c r="CL253"/>
      <c r="CM253"/>
      <c r="CN253"/>
      <c r="CO253"/>
      <c r="CP253"/>
      <c r="CQ253"/>
      <c r="CR253"/>
      <c r="CS253"/>
      <c r="CT253"/>
      <c r="CU253"/>
      <c r="CV253"/>
      <c r="CW253"/>
      <c r="CX253"/>
      <c r="CY253"/>
      <c r="CZ253"/>
      <c r="DA253"/>
      <c r="DB253"/>
      <c r="DC253"/>
      <c r="DD253"/>
      <c r="DE253"/>
      <c r="DF253"/>
      <c r="DG253"/>
      <c r="DH253"/>
      <c r="DI253"/>
      <c r="DJ253"/>
      <c r="DK253"/>
      <c r="DL253"/>
      <c r="DM253"/>
      <c r="DN253"/>
      <c r="DO253"/>
      <c r="DP253"/>
      <c r="DQ253"/>
      <c r="DR253"/>
      <c r="DS253"/>
      <c r="DT253"/>
      <c r="DU253"/>
      <c r="DV253"/>
      <c r="DW253"/>
      <c r="DX253"/>
      <c r="DY253"/>
      <c r="DZ253"/>
      <c r="EA253"/>
      <c r="EB253"/>
      <c r="EC253"/>
      <c r="ED253"/>
      <c r="EE253"/>
      <c r="EF253"/>
      <c r="EG253"/>
      <c r="EH253"/>
      <c r="EI253"/>
      <c r="EJ253"/>
      <c r="EK253"/>
      <c r="EL253"/>
      <c r="EM253"/>
      <c r="EN253"/>
      <c r="EO253"/>
      <c r="EP253"/>
      <c r="EQ253"/>
      <c r="ER253"/>
      <c r="ES253"/>
      <c r="ET253"/>
      <c r="EU253"/>
      <c r="EV253"/>
      <c r="EW253"/>
      <c r="EX253"/>
      <c r="EY253"/>
      <c r="EZ253"/>
      <c r="FA253"/>
      <c r="FB253"/>
      <c r="FC253"/>
      <c r="FD253"/>
      <c r="FE253"/>
      <c r="FF253"/>
      <c r="FG253"/>
      <c r="FH253"/>
      <c r="FI253"/>
      <c r="FJ253"/>
      <c r="FK253"/>
      <c r="FL253"/>
      <c r="FM253"/>
      <c r="FN253"/>
      <c r="FO253"/>
      <c r="FP253"/>
      <c r="FQ253"/>
      <c r="FR253"/>
      <c r="FS253"/>
      <c r="FT253"/>
      <c r="FU253"/>
      <c r="FV253"/>
      <c r="FW253"/>
      <c r="FX253"/>
      <c r="FY253"/>
      <c r="FZ253"/>
      <c r="GA253"/>
      <c r="GB253"/>
      <c r="GC253"/>
      <c r="GD253"/>
      <c r="GE253"/>
      <c r="GF253"/>
      <c r="GG253"/>
      <c r="GH253"/>
      <c r="GI253"/>
      <c r="GJ253"/>
      <c r="GK253"/>
      <c r="GL253"/>
      <c r="GM253"/>
      <c r="GN253"/>
      <c r="GO253"/>
      <c r="GP253"/>
      <c r="GQ253"/>
      <c r="GR253"/>
      <c r="GS253"/>
      <c r="GT253"/>
      <c r="GU253"/>
      <c r="GV253"/>
      <c r="GW253"/>
      <c r="GX253"/>
      <c r="GY253"/>
      <c r="GZ253"/>
      <c r="HA253"/>
      <c r="HB253"/>
      <c r="HC253"/>
      <c r="HD253"/>
      <c r="HE253"/>
      <c r="HF253"/>
      <c r="HG253"/>
      <c r="HH253"/>
      <c r="HI253"/>
      <c r="HJ253"/>
      <c r="HK253"/>
      <c r="HL253"/>
      <c r="HM253"/>
      <c r="HN253"/>
      <c r="HO253"/>
      <c r="HP253"/>
      <c r="HQ253"/>
      <c r="HR253"/>
      <c r="HS253"/>
      <c r="HT253"/>
      <c r="HU253"/>
      <c r="HV253"/>
      <c r="HW253"/>
      <c r="HX253"/>
      <c r="HY253"/>
      <c r="HZ253"/>
      <c r="IA253"/>
      <c r="IB253"/>
      <c r="IC253"/>
      <c r="ID253"/>
      <c r="IE253"/>
      <c r="IF253"/>
      <c r="IG253"/>
      <c r="IH253"/>
      <c r="II253"/>
      <c r="IJ253"/>
      <c r="IK253"/>
      <c r="IL253"/>
      <c r="IM253"/>
      <c r="IN253"/>
      <c r="IO253"/>
      <c r="IP253"/>
      <c r="IQ253"/>
      <c r="IR253"/>
      <c r="IS253"/>
      <c r="IT253"/>
      <c r="IU253"/>
      <c r="IV253"/>
      <c r="IW253"/>
      <c r="IX253"/>
      <c r="IY253"/>
      <c r="IZ253"/>
      <c r="JA253"/>
      <c r="JB253"/>
      <c r="JC253"/>
      <c r="JD253"/>
      <c r="JE253"/>
      <c r="JF253"/>
      <c r="JG253"/>
      <c r="JH253"/>
      <c r="JI253"/>
      <c r="JJ253"/>
      <c r="JK253"/>
      <c r="JL253"/>
      <c r="JM253"/>
      <c r="JN253"/>
      <c r="JO253"/>
      <c r="JP253"/>
      <c r="JQ253"/>
      <c r="JR253"/>
      <c r="JS253"/>
      <c r="JT253"/>
      <c r="JU253"/>
      <c r="JV253"/>
      <c r="JW253"/>
      <c r="JX253"/>
      <c r="JY253"/>
      <c r="JZ253"/>
      <c r="KA253"/>
      <c r="KB253"/>
      <c r="KC253"/>
      <c r="KD253"/>
      <c r="KE253"/>
      <c r="KF253"/>
      <c r="KG253"/>
      <c r="KH253"/>
      <c r="KI253"/>
      <c r="KJ253"/>
      <c r="KK253"/>
      <c r="KL253"/>
      <c r="KM253"/>
      <c r="KN253"/>
      <c r="KO253"/>
      <c r="KP253"/>
      <c r="KQ253"/>
      <c r="KR253"/>
      <c r="KS253"/>
      <c r="KT253"/>
      <c r="KU253"/>
      <c r="KV253"/>
      <c r="KW253"/>
      <c r="KX253"/>
      <c r="KY253"/>
      <c r="KZ253"/>
      <c r="LA253"/>
      <c r="LB253"/>
      <c r="LC253"/>
      <c r="LD253"/>
      <c r="LE253"/>
      <c r="LF253"/>
      <c r="LG253"/>
      <c r="LH253"/>
      <c r="LI253"/>
      <c r="LJ253"/>
      <c r="LK253"/>
      <c r="LL253"/>
      <c r="LM253"/>
      <c r="LN253"/>
      <c r="LO253"/>
      <c r="LP253"/>
      <c r="LQ253"/>
      <c r="LR253"/>
      <c r="LS253"/>
      <c r="LT253"/>
      <c r="LU253"/>
      <c r="LV253"/>
      <c r="LW253"/>
      <c r="LX253"/>
      <c r="LY253"/>
      <c r="LZ253"/>
      <c r="MA253"/>
      <c r="MB253"/>
      <c r="MC253"/>
      <c r="MD253"/>
      <c r="ME253"/>
      <c r="MF253"/>
      <c r="MG253"/>
      <c r="MH253"/>
      <c r="MI253"/>
      <c r="MJ253"/>
      <c r="MK253"/>
      <c r="ML253"/>
      <c r="MM253"/>
      <c r="MN253"/>
      <c r="MO253"/>
      <c r="MP253"/>
      <c r="MQ253"/>
      <c r="MR253"/>
      <c r="MS253"/>
      <c r="MT253"/>
      <c r="MU253"/>
      <c r="MV253"/>
      <c r="MW253"/>
      <c r="MX253"/>
      <c r="MY253"/>
      <c r="MZ253"/>
      <c r="NA253"/>
      <c r="NB253"/>
      <c r="NC253"/>
      <c r="ND253"/>
      <c r="NE253"/>
      <c r="NF253"/>
      <c r="NG253"/>
      <c r="NH253"/>
      <c r="NI253"/>
      <c r="NJ253"/>
      <c r="NK253"/>
      <c r="NL253"/>
      <c r="NM253"/>
      <c r="NN253"/>
      <c r="NO253"/>
      <c r="NP253"/>
      <c r="NQ253"/>
      <c r="NR253"/>
      <c r="NS253"/>
      <c r="NT253"/>
      <c r="NU253"/>
      <c r="NV253"/>
      <c r="NW253"/>
      <c r="NX253"/>
      <c r="NY253"/>
      <c r="NZ253"/>
      <c r="OA253"/>
      <c r="OB253"/>
      <c r="OC253"/>
      <c r="OD253"/>
      <c r="OE253"/>
      <c r="OF253"/>
      <c r="OG253"/>
      <c r="OH253"/>
      <c r="OI253"/>
      <c r="OJ253"/>
      <c r="OK253"/>
      <c r="OL253"/>
      <c r="OM253"/>
      <c r="ON253"/>
      <c r="OO253"/>
      <c r="OP253"/>
      <c r="OQ253"/>
      <c r="OR253"/>
      <c r="OS253"/>
      <c r="OT253"/>
      <c r="OU253"/>
      <c r="OV253"/>
      <c r="OW253"/>
      <c r="OX253"/>
      <c r="OY253"/>
      <c r="OZ253"/>
      <c r="PA253"/>
      <c r="PB253"/>
      <c r="PC253"/>
      <c r="PD253"/>
      <c r="PE253"/>
      <c r="PF253"/>
      <c r="PG253"/>
      <c r="PH253"/>
      <c r="PI253"/>
      <c r="PJ253"/>
      <c r="PK253"/>
      <c r="PL253"/>
      <c r="PM253"/>
      <c r="PN253"/>
      <c r="PO253"/>
      <c r="PP253"/>
      <c r="PQ253"/>
      <c r="PR253"/>
      <c r="PS253"/>
      <c r="PT253"/>
      <c r="PU253"/>
      <c r="PV253"/>
      <c r="PW253"/>
      <c r="PX253"/>
      <c r="PY253"/>
      <c r="PZ253"/>
      <c r="QA253"/>
      <c r="QB253"/>
      <c r="QC253"/>
      <c r="QD253"/>
      <c r="QE253"/>
      <c r="QF253"/>
      <c r="QG253"/>
      <c r="QH253"/>
      <c r="QI253"/>
      <c r="QJ253"/>
      <c r="QK253"/>
      <c r="QL253"/>
      <c r="QM253"/>
      <c r="QN253"/>
      <c r="QO253"/>
      <c r="QP253"/>
      <c r="QQ253"/>
      <c r="QR253"/>
      <c r="QS253"/>
      <c r="QT253"/>
      <c r="QU253"/>
      <c r="QV253"/>
      <c r="QW253"/>
      <c r="QX253"/>
      <c r="QY253"/>
      <c r="QZ253"/>
      <c r="RA253"/>
      <c r="RB253"/>
      <c r="RC253"/>
      <c r="RD253"/>
      <c r="RE253"/>
      <c r="RF253"/>
      <c r="RG253"/>
      <c r="RH253"/>
      <c r="RI253"/>
      <c r="RJ253"/>
      <c r="RK253"/>
      <c r="RL253"/>
      <c r="RM253"/>
      <c r="RN253"/>
      <c r="RO253"/>
      <c r="RP253"/>
      <c r="RQ253"/>
      <c r="RR253"/>
      <c r="RS253"/>
      <c r="RT253"/>
      <c r="RU253"/>
      <c r="RV253"/>
      <c r="RW253"/>
      <c r="RX253"/>
      <c r="RY253"/>
      <c r="RZ253"/>
      <c r="SA253"/>
      <c r="SB253"/>
      <c r="SC253"/>
      <c r="SD253"/>
      <c r="SE253"/>
      <c r="SF253"/>
      <c r="SG253"/>
      <c r="SH253"/>
      <c r="SI253"/>
      <c r="SJ253"/>
      <c r="SK253"/>
      <c r="SL253"/>
      <c r="SM253"/>
      <c r="SN253"/>
      <c r="SO253"/>
      <c r="SP253"/>
    </row>
    <row r="254" spans="1:510" ht="16.5" customHeight="1" x14ac:dyDescent="0.2">
      <c r="A254" s="20">
        <v>1454</v>
      </c>
      <c r="B254" s="20" t="s">
        <v>74</v>
      </c>
      <c r="C254" s="20" t="s">
        <v>87</v>
      </c>
      <c r="D254" s="20" t="s">
        <v>30</v>
      </c>
      <c r="E254" s="20" t="s">
        <v>1345</v>
      </c>
      <c r="F254" s="22" t="s">
        <v>88</v>
      </c>
      <c r="G254" s="33" t="s">
        <v>96</v>
      </c>
      <c r="H254" s="20" t="s">
        <v>89</v>
      </c>
      <c r="I254" s="20" t="s">
        <v>27</v>
      </c>
      <c r="J254" s="22" t="s">
        <v>422</v>
      </c>
      <c r="K254" s="20">
        <v>1</v>
      </c>
      <c r="L254" s="20" t="s">
        <v>370</v>
      </c>
      <c r="M254" s="20" t="s">
        <v>339</v>
      </c>
      <c r="N254" s="20" t="s">
        <v>355</v>
      </c>
      <c r="O254" s="20">
        <v>0.42</v>
      </c>
      <c r="P254" s="23" t="s">
        <v>94</v>
      </c>
      <c r="Q254" s="24">
        <v>1</v>
      </c>
      <c r="R254" s="25">
        <v>45931</v>
      </c>
      <c r="S254" s="20" t="s">
        <v>29</v>
      </c>
      <c r="T254" s="23">
        <v>420000000</v>
      </c>
      <c r="U254" s="27" t="s">
        <v>39</v>
      </c>
      <c r="V254" s="28" t="s">
        <v>40</v>
      </c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/>
      <c r="AU254"/>
      <c r="AV254"/>
      <c r="AW254"/>
      <c r="AX254"/>
      <c r="AY254"/>
      <c r="AZ254"/>
      <c r="BA254"/>
      <c r="BB254"/>
      <c r="BC254"/>
      <c r="BD254"/>
      <c r="BE254"/>
      <c r="BF254"/>
      <c r="BG254"/>
      <c r="BH254"/>
      <c r="BI254"/>
      <c r="BJ254"/>
      <c r="BK254"/>
      <c r="BL254"/>
      <c r="BM254"/>
      <c r="BN254"/>
      <c r="BO254"/>
      <c r="BP254"/>
      <c r="BQ254"/>
      <c r="BR254"/>
      <c r="BS254"/>
      <c r="BT254"/>
      <c r="BU254"/>
      <c r="BV254"/>
      <c r="BW254"/>
      <c r="BX254"/>
      <c r="BY254"/>
      <c r="BZ254"/>
      <c r="CA254"/>
      <c r="CB254"/>
      <c r="CC254"/>
      <c r="CD254"/>
      <c r="CE254"/>
      <c r="CF254"/>
      <c r="CG254"/>
      <c r="CH254"/>
      <c r="CI254"/>
      <c r="CJ254"/>
      <c r="CK254"/>
      <c r="CL254"/>
      <c r="CM254"/>
      <c r="CN254"/>
      <c r="CO254"/>
      <c r="CP254"/>
      <c r="CQ254"/>
      <c r="CR254"/>
      <c r="CS254"/>
      <c r="CT254"/>
      <c r="CU254"/>
      <c r="CV254"/>
      <c r="CW254"/>
      <c r="CX254"/>
      <c r="CY254"/>
      <c r="CZ254"/>
      <c r="DA254"/>
      <c r="DB254"/>
      <c r="DC254"/>
      <c r="DD254"/>
      <c r="DE254"/>
      <c r="DF254"/>
      <c r="DG254"/>
      <c r="DH254"/>
      <c r="DI254"/>
      <c r="DJ254"/>
      <c r="DK254"/>
      <c r="DL254"/>
      <c r="DM254"/>
      <c r="DN254"/>
      <c r="DO254"/>
      <c r="DP254"/>
      <c r="DQ254"/>
      <c r="DR254"/>
      <c r="DS254"/>
      <c r="DT254"/>
      <c r="DU254"/>
      <c r="DV254"/>
      <c r="DW254"/>
      <c r="DX254"/>
      <c r="DY254"/>
      <c r="DZ254"/>
      <c r="EA254"/>
      <c r="EB254"/>
      <c r="EC254"/>
      <c r="ED254"/>
      <c r="EE254"/>
      <c r="EF254"/>
      <c r="EG254"/>
      <c r="EH254"/>
      <c r="EI254"/>
      <c r="EJ254"/>
      <c r="EK254"/>
      <c r="EL254"/>
      <c r="EM254"/>
      <c r="EN254"/>
      <c r="EO254"/>
      <c r="EP254"/>
      <c r="EQ254"/>
      <c r="ER254"/>
      <c r="ES254"/>
      <c r="ET254"/>
      <c r="EU254"/>
      <c r="EV254"/>
      <c r="EW254"/>
      <c r="EX254"/>
      <c r="EY254"/>
      <c r="EZ254"/>
      <c r="FA254"/>
      <c r="FB254"/>
      <c r="FC254"/>
      <c r="FD254"/>
      <c r="FE254"/>
      <c r="FF254"/>
      <c r="FG254"/>
      <c r="FH254"/>
      <c r="FI254"/>
      <c r="FJ254"/>
      <c r="FK254"/>
      <c r="FL254"/>
      <c r="FM254"/>
      <c r="FN254"/>
      <c r="FO254"/>
      <c r="FP254"/>
      <c r="FQ254"/>
      <c r="FR254"/>
      <c r="FS254"/>
      <c r="FT254"/>
      <c r="FU254"/>
      <c r="FV254"/>
      <c r="FW254"/>
      <c r="FX254"/>
      <c r="FY254"/>
      <c r="FZ254"/>
      <c r="GA254"/>
      <c r="GB254"/>
      <c r="GC254"/>
      <c r="GD254"/>
      <c r="GE254"/>
      <c r="GF254"/>
      <c r="GG254"/>
      <c r="GH254"/>
      <c r="GI254"/>
      <c r="GJ254"/>
      <c r="GK254"/>
      <c r="GL254"/>
      <c r="GM254"/>
      <c r="GN254"/>
      <c r="GO254"/>
      <c r="GP254"/>
      <c r="GQ254"/>
      <c r="GR254"/>
      <c r="GS254"/>
      <c r="GT254"/>
      <c r="GU254"/>
      <c r="GV254"/>
      <c r="GW254"/>
      <c r="GX254"/>
      <c r="GY254"/>
      <c r="GZ254"/>
      <c r="HA254"/>
      <c r="HB254"/>
      <c r="HC254"/>
      <c r="HD254"/>
      <c r="HE254"/>
      <c r="HF254"/>
      <c r="HG254"/>
      <c r="HH254"/>
      <c r="HI254"/>
      <c r="HJ254"/>
      <c r="HK254"/>
      <c r="HL254"/>
      <c r="HM254"/>
      <c r="HN254"/>
      <c r="HO254"/>
      <c r="HP254"/>
      <c r="HQ254"/>
      <c r="HR254"/>
      <c r="HS254"/>
      <c r="HT254"/>
      <c r="HU254"/>
      <c r="HV254"/>
      <c r="HW254"/>
      <c r="HX254"/>
      <c r="HY254"/>
      <c r="HZ254"/>
      <c r="IA254"/>
      <c r="IB254"/>
      <c r="IC254"/>
      <c r="ID254"/>
      <c r="IE254"/>
      <c r="IF254"/>
      <c r="IG254"/>
      <c r="IH254"/>
      <c r="II254"/>
      <c r="IJ254"/>
      <c r="IK254"/>
      <c r="IL254"/>
      <c r="IM254"/>
      <c r="IN254"/>
      <c r="IO254"/>
      <c r="IP254"/>
      <c r="IQ254"/>
      <c r="IR254"/>
      <c r="IS254"/>
      <c r="IT254"/>
      <c r="IU254"/>
      <c r="IV254"/>
      <c r="IW254"/>
      <c r="IX254"/>
      <c r="IY254"/>
      <c r="IZ254"/>
      <c r="JA254"/>
      <c r="JB254"/>
      <c r="JC254"/>
      <c r="JD254"/>
      <c r="JE254"/>
      <c r="JF254"/>
      <c r="JG254"/>
      <c r="JH254"/>
      <c r="JI254"/>
      <c r="JJ254"/>
      <c r="JK254"/>
      <c r="JL254"/>
      <c r="JM254"/>
      <c r="JN254"/>
      <c r="JO254"/>
      <c r="JP254"/>
      <c r="JQ254"/>
      <c r="JR254"/>
      <c r="JS254"/>
      <c r="JT254"/>
      <c r="JU254"/>
      <c r="JV254"/>
      <c r="JW254"/>
      <c r="JX254"/>
      <c r="JY254"/>
      <c r="JZ254"/>
      <c r="KA254"/>
      <c r="KB254"/>
      <c r="KC254"/>
      <c r="KD254"/>
      <c r="KE254"/>
      <c r="KF254"/>
      <c r="KG254"/>
      <c r="KH254"/>
      <c r="KI254"/>
      <c r="KJ254"/>
      <c r="KK254"/>
      <c r="KL254"/>
      <c r="KM254"/>
      <c r="KN254"/>
      <c r="KO254"/>
      <c r="KP254"/>
      <c r="KQ254"/>
      <c r="KR254"/>
      <c r="KS254"/>
      <c r="KT254"/>
      <c r="KU254"/>
      <c r="KV254"/>
      <c r="KW254"/>
      <c r="KX254"/>
      <c r="KY254"/>
      <c r="KZ254"/>
      <c r="LA254"/>
      <c r="LB254"/>
      <c r="LC254"/>
      <c r="LD254"/>
      <c r="LE254"/>
      <c r="LF254"/>
      <c r="LG254"/>
      <c r="LH254"/>
      <c r="LI254"/>
      <c r="LJ254"/>
      <c r="LK254"/>
      <c r="LL254"/>
      <c r="LM254"/>
      <c r="LN254"/>
      <c r="LO254"/>
      <c r="LP254"/>
      <c r="LQ254"/>
      <c r="LR254"/>
      <c r="LS254"/>
      <c r="LT254"/>
      <c r="LU254"/>
      <c r="LV254"/>
      <c r="LW254"/>
      <c r="LX254"/>
      <c r="LY254"/>
      <c r="LZ254"/>
      <c r="MA254"/>
      <c r="MB254"/>
      <c r="MC254"/>
      <c r="MD254"/>
      <c r="ME254"/>
      <c r="MF254"/>
      <c r="MG254"/>
      <c r="MH254"/>
      <c r="MI254"/>
      <c r="MJ254"/>
      <c r="MK254"/>
      <c r="ML254"/>
      <c r="MM254"/>
      <c r="MN254"/>
      <c r="MO254"/>
      <c r="MP254"/>
      <c r="MQ254"/>
      <c r="MR254"/>
      <c r="MS254"/>
      <c r="MT254"/>
      <c r="MU254"/>
      <c r="MV254"/>
      <c r="MW254"/>
      <c r="MX254"/>
      <c r="MY254"/>
      <c r="MZ254"/>
      <c r="NA254"/>
      <c r="NB254"/>
      <c r="NC254"/>
      <c r="ND254"/>
      <c r="NE254"/>
      <c r="NF254"/>
      <c r="NG254"/>
      <c r="NH254"/>
      <c r="NI254"/>
      <c r="NJ254"/>
      <c r="NK254"/>
      <c r="NL254"/>
      <c r="NM254"/>
      <c r="NN254"/>
      <c r="NO254"/>
      <c r="NP254"/>
      <c r="NQ254"/>
      <c r="NR254"/>
      <c r="NS254"/>
      <c r="NT254"/>
      <c r="NU254"/>
      <c r="NV254"/>
      <c r="NW254"/>
      <c r="NX254"/>
      <c r="NY254"/>
      <c r="NZ254"/>
      <c r="OA254"/>
      <c r="OB254"/>
      <c r="OC254"/>
      <c r="OD254"/>
      <c r="OE254"/>
      <c r="OF254"/>
      <c r="OG254"/>
      <c r="OH254"/>
      <c r="OI254"/>
      <c r="OJ254"/>
      <c r="OK254"/>
      <c r="OL254"/>
      <c r="OM254"/>
      <c r="ON254"/>
      <c r="OO254"/>
      <c r="OP254"/>
      <c r="OQ254"/>
      <c r="OR254"/>
      <c r="OS254"/>
      <c r="OT254"/>
      <c r="OU254"/>
      <c r="OV254"/>
      <c r="OW254"/>
      <c r="OX254"/>
      <c r="OY254"/>
      <c r="OZ254"/>
      <c r="PA254"/>
      <c r="PB254"/>
      <c r="PC254"/>
      <c r="PD254"/>
      <c r="PE254"/>
      <c r="PF254"/>
      <c r="PG254"/>
      <c r="PH254"/>
      <c r="PI254"/>
      <c r="PJ254"/>
      <c r="PK254"/>
      <c r="PL254"/>
      <c r="PM254"/>
      <c r="PN254"/>
      <c r="PO254"/>
      <c r="PP254"/>
      <c r="PQ254"/>
      <c r="PR254"/>
      <c r="PS254"/>
      <c r="PT254"/>
      <c r="PU254"/>
      <c r="PV254"/>
      <c r="PW254"/>
      <c r="PX254"/>
      <c r="PY254"/>
      <c r="PZ254"/>
      <c r="QA254"/>
      <c r="QB254"/>
      <c r="QC254"/>
      <c r="QD254"/>
      <c r="QE254"/>
      <c r="QF254"/>
      <c r="QG254"/>
      <c r="QH254"/>
      <c r="QI254"/>
      <c r="QJ254"/>
      <c r="QK254"/>
      <c r="QL254"/>
      <c r="QM254"/>
      <c r="QN254"/>
      <c r="QO254"/>
      <c r="QP254"/>
      <c r="QQ254"/>
      <c r="QR254"/>
      <c r="QS254"/>
      <c r="QT254"/>
      <c r="QU254"/>
      <c r="QV254"/>
      <c r="QW254"/>
      <c r="QX254"/>
      <c r="QY254"/>
      <c r="QZ254"/>
      <c r="RA254"/>
      <c r="RB254"/>
      <c r="RC254"/>
      <c r="RD254"/>
      <c r="RE254"/>
      <c r="RF254"/>
      <c r="RG254"/>
      <c r="RH254"/>
      <c r="RI254"/>
      <c r="RJ254"/>
      <c r="RK254"/>
      <c r="RL254"/>
      <c r="RM254"/>
      <c r="RN254"/>
      <c r="RO254"/>
      <c r="RP254"/>
      <c r="RQ254"/>
      <c r="RR254"/>
      <c r="RS254"/>
      <c r="RT254"/>
      <c r="RU254"/>
      <c r="RV254"/>
      <c r="RW254"/>
      <c r="RX254"/>
      <c r="RY254"/>
      <c r="RZ254"/>
      <c r="SA254"/>
      <c r="SB254"/>
      <c r="SC254"/>
      <c r="SD254"/>
      <c r="SE254"/>
      <c r="SF254"/>
      <c r="SG254"/>
      <c r="SH254"/>
      <c r="SI254"/>
      <c r="SJ254"/>
      <c r="SK254"/>
      <c r="SL254"/>
      <c r="SM254"/>
      <c r="SN254"/>
      <c r="SO254"/>
      <c r="SP254"/>
    </row>
    <row r="255" spans="1:510" ht="16.5" customHeight="1" x14ac:dyDescent="0.2">
      <c r="A255" s="20">
        <v>1455</v>
      </c>
      <c r="B255" s="20" t="s">
        <v>74</v>
      </c>
      <c r="C255" s="20" t="s">
        <v>87</v>
      </c>
      <c r="D255" s="20" t="s">
        <v>30</v>
      </c>
      <c r="E255" s="20" t="s">
        <v>1345</v>
      </c>
      <c r="F255" s="22" t="s">
        <v>88</v>
      </c>
      <c r="G255" s="33" t="s">
        <v>96</v>
      </c>
      <c r="H255" s="20" t="s">
        <v>89</v>
      </c>
      <c r="I255" s="20" t="s">
        <v>27</v>
      </c>
      <c r="J255" s="22" t="s">
        <v>423</v>
      </c>
      <c r="K255" s="20">
        <v>1</v>
      </c>
      <c r="L255" s="20" t="s">
        <v>370</v>
      </c>
      <c r="M255" s="20" t="s">
        <v>339</v>
      </c>
      <c r="N255" s="20" t="s">
        <v>355</v>
      </c>
      <c r="O255" s="20">
        <v>3.77</v>
      </c>
      <c r="P255" s="23" t="s">
        <v>94</v>
      </c>
      <c r="Q255" s="24">
        <v>1</v>
      </c>
      <c r="R255" s="25">
        <v>45658</v>
      </c>
      <c r="S255" s="20" t="s">
        <v>29</v>
      </c>
      <c r="T255" s="23">
        <v>3770000000</v>
      </c>
      <c r="U255" s="27" t="s">
        <v>39</v>
      </c>
      <c r="V255" s="28" t="s">
        <v>40</v>
      </c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  <c r="AT255"/>
      <c r="AU255"/>
      <c r="AV255"/>
      <c r="AW255"/>
      <c r="AX255"/>
      <c r="AY255"/>
      <c r="AZ255"/>
      <c r="BA255"/>
      <c r="BB255"/>
      <c r="BC255"/>
      <c r="BD255"/>
      <c r="BE255"/>
      <c r="BF255"/>
      <c r="BG255"/>
      <c r="BH255"/>
      <c r="BI255"/>
      <c r="BJ255"/>
      <c r="BK255"/>
      <c r="BL255"/>
      <c r="BM255"/>
      <c r="BN255"/>
      <c r="BO255"/>
      <c r="BP255"/>
      <c r="BQ255"/>
      <c r="BR255"/>
      <c r="BS255"/>
      <c r="BT255"/>
      <c r="BU255"/>
      <c r="BV255"/>
      <c r="BW255"/>
      <c r="BX255"/>
      <c r="BY255"/>
      <c r="BZ255"/>
      <c r="CA255"/>
      <c r="CB255"/>
      <c r="CC255"/>
      <c r="CD255"/>
      <c r="CE255"/>
      <c r="CF255"/>
      <c r="CG255"/>
      <c r="CH255"/>
      <c r="CI255"/>
      <c r="CJ255"/>
      <c r="CK255"/>
      <c r="CL255"/>
      <c r="CM255"/>
      <c r="CN255"/>
      <c r="CO255"/>
      <c r="CP255"/>
      <c r="CQ255"/>
      <c r="CR255"/>
      <c r="CS255"/>
      <c r="CT255"/>
      <c r="CU255"/>
      <c r="CV255"/>
      <c r="CW255"/>
      <c r="CX255"/>
      <c r="CY255"/>
      <c r="CZ255"/>
      <c r="DA255"/>
      <c r="DB255"/>
      <c r="DC255"/>
      <c r="DD255"/>
      <c r="DE255"/>
      <c r="DF255"/>
      <c r="DG255"/>
      <c r="DH255"/>
      <c r="DI255"/>
      <c r="DJ255"/>
      <c r="DK255"/>
      <c r="DL255"/>
      <c r="DM255"/>
      <c r="DN255"/>
      <c r="DO255"/>
      <c r="DP255"/>
      <c r="DQ255"/>
      <c r="DR255"/>
      <c r="DS255"/>
      <c r="DT255"/>
      <c r="DU255"/>
      <c r="DV255"/>
      <c r="DW255"/>
      <c r="DX255"/>
      <c r="DY255"/>
      <c r="DZ255"/>
      <c r="EA255"/>
      <c r="EB255"/>
      <c r="EC255"/>
      <c r="ED255"/>
      <c r="EE255"/>
      <c r="EF255"/>
      <c r="EG255"/>
      <c r="EH255"/>
      <c r="EI255"/>
      <c r="EJ255"/>
      <c r="EK255"/>
      <c r="EL255"/>
      <c r="EM255"/>
      <c r="EN255"/>
      <c r="EO255"/>
      <c r="EP255"/>
      <c r="EQ255"/>
      <c r="ER255"/>
      <c r="ES255"/>
      <c r="ET255"/>
      <c r="EU255"/>
      <c r="EV255"/>
      <c r="EW255"/>
      <c r="EX255"/>
      <c r="EY255"/>
      <c r="EZ255"/>
      <c r="FA255"/>
      <c r="FB255"/>
      <c r="FC255"/>
      <c r="FD255"/>
      <c r="FE255"/>
      <c r="FF255"/>
      <c r="FG255"/>
      <c r="FH255"/>
      <c r="FI255"/>
      <c r="FJ255"/>
      <c r="FK255"/>
      <c r="FL255"/>
      <c r="FM255"/>
      <c r="FN255"/>
      <c r="FO255"/>
      <c r="FP255"/>
      <c r="FQ255"/>
      <c r="FR255"/>
      <c r="FS255"/>
      <c r="FT255"/>
      <c r="FU255"/>
      <c r="FV255"/>
      <c r="FW255"/>
      <c r="FX255"/>
      <c r="FY255"/>
      <c r="FZ255"/>
      <c r="GA255"/>
      <c r="GB255"/>
      <c r="GC255"/>
      <c r="GD255"/>
      <c r="GE255"/>
      <c r="GF255"/>
      <c r="GG255"/>
      <c r="GH255"/>
      <c r="GI255"/>
      <c r="GJ255"/>
      <c r="GK255"/>
      <c r="GL255"/>
      <c r="GM255"/>
      <c r="GN255"/>
      <c r="GO255"/>
      <c r="GP255"/>
      <c r="GQ255"/>
      <c r="GR255"/>
      <c r="GS255"/>
      <c r="GT255"/>
      <c r="GU255"/>
      <c r="GV255"/>
      <c r="GW255"/>
      <c r="GX255"/>
      <c r="GY255"/>
      <c r="GZ255"/>
      <c r="HA255"/>
      <c r="HB255"/>
      <c r="HC255"/>
      <c r="HD255"/>
      <c r="HE255"/>
      <c r="HF255"/>
      <c r="HG255"/>
      <c r="HH255"/>
      <c r="HI255"/>
      <c r="HJ255"/>
      <c r="HK255"/>
      <c r="HL255"/>
      <c r="HM255"/>
      <c r="HN255"/>
      <c r="HO255"/>
      <c r="HP255"/>
      <c r="HQ255"/>
      <c r="HR255"/>
      <c r="HS255"/>
      <c r="HT255"/>
      <c r="HU255"/>
      <c r="HV255"/>
      <c r="HW255"/>
      <c r="HX255"/>
      <c r="HY255"/>
      <c r="HZ255"/>
      <c r="IA255"/>
      <c r="IB255"/>
      <c r="IC255"/>
      <c r="ID255"/>
      <c r="IE255"/>
      <c r="IF255"/>
      <c r="IG255"/>
      <c r="IH255"/>
      <c r="II255"/>
      <c r="IJ255"/>
      <c r="IK255"/>
      <c r="IL255"/>
      <c r="IM255"/>
      <c r="IN255"/>
      <c r="IO255"/>
      <c r="IP255"/>
      <c r="IQ255"/>
      <c r="IR255"/>
      <c r="IS255"/>
      <c r="IT255"/>
      <c r="IU255"/>
      <c r="IV255"/>
      <c r="IW255"/>
      <c r="IX255"/>
      <c r="IY255"/>
      <c r="IZ255"/>
      <c r="JA255"/>
      <c r="JB255"/>
      <c r="JC255"/>
      <c r="JD255"/>
      <c r="JE255"/>
      <c r="JF255"/>
      <c r="JG255"/>
      <c r="JH255"/>
      <c r="JI255"/>
      <c r="JJ255"/>
      <c r="JK255"/>
      <c r="JL255"/>
      <c r="JM255"/>
      <c r="JN255"/>
      <c r="JO255"/>
      <c r="JP255"/>
      <c r="JQ255"/>
      <c r="JR255"/>
      <c r="JS255"/>
      <c r="JT255"/>
      <c r="JU255"/>
      <c r="JV255"/>
      <c r="JW255"/>
      <c r="JX255"/>
      <c r="JY255"/>
      <c r="JZ255"/>
      <c r="KA255"/>
      <c r="KB255"/>
      <c r="KC255"/>
      <c r="KD255"/>
      <c r="KE255"/>
      <c r="KF255"/>
      <c r="KG255"/>
      <c r="KH255"/>
      <c r="KI255"/>
      <c r="KJ255"/>
      <c r="KK255"/>
      <c r="KL255"/>
      <c r="KM255"/>
      <c r="KN255"/>
      <c r="KO255"/>
      <c r="KP255"/>
      <c r="KQ255"/>
      <c r="KR255"/>
      <c r="KS255"/>
      <c r="KT255"/>
      <c r="KU255"/>
      <c r="KV255"/>
      <c r="KW255"/>
      <c r="KX255"/>
      <c r="KY255"/>
      <c r="KZ255"/>
      <c r="LA255"/>
      <c r="LB255"/>
      <c r="LC255"/>
      <c r="LD255"/>
      <c r="LE255"/>
      <c r="LF255"/>
      <c r="LG255"/>
      <c r="LH255"/>
      <c r="LI255"/>
      <c r="LJ255"/>
      <c r="LK255"/>
      <c r="LL255"/>
      <c r="LM255"/>
      <c r="LN255"/>
      <c r="LO255"/>
      <c r="LP255"/>
      <c r="LQ255"/>
      <c r="LR255"/>
      <c r="LS255"/>
      <c r="LT255"/>
      <c r="LU255"/>
      <c r="LV255"/>
      <c r="LW255"/>
      <c r="LX255"/>
      <c r="LY255"/>
      <c r="LZ255"/>
      <c r="MA255"/>
      <c r="MB255"/>
      <c r="MC255"/>
      <c r="MD255"/>
      <c r="ME255"/>
      <c r="MF255"/>
      <c r="MG255"/>
      <c r="MH255"/>
      <c r="MI255"/>
      <c r="MJ255"/>
      <c r="MK255"/>
      <c r="ML255"/>
      <c r="MM255"/>
      <c r="MN255"/>
      <c r="MO255"/>
      <c r="MP255"/>
      <c r="MQ255"/>
      <c r="MR255"/>
      <c r="MS255"/>
      <c r="MT255"/>
      <c r="MU255"/>
      <c r="MV255"/>
      <c r="MW255"/>
      <c r="MX255"/>
      <c r="MY255"/>
      <c r="MZ255"/>
      <c r="NA255"/>
      <c r="NB255"/>
      <c r="NC255"/>
      <c r="ND255"/>
      <c r="NE255"/>
      <c r="NF255"/>
      <c r="NG255"/>
      <c r="NH255"/>
      <c r="NI255"/>
      <c r="NJ255"/>
      <c r="NK255"/>
      <c r="NL255"/>
      <c r="NM255"/>
      <c r="NN255"/>
      <c r="NO255"/>
      <c r="NP255"/>
      <c r="NQ255"/>
      <c r="NR255"/>
      <c r="NS255"/>
      <c r="NT255"/>
      <c r="NU255"/>
      <c r="NV255"/>
      <c r="NW255"/>
      <c r="NX255"/>
      <c r="NY255"/>
      <c r="NZ255"/>
      <c r="OA255"/>
      <c r="OB255"/>
      <c r="OC255"/>
      <c r="OD255"/>
      <c r="OE255"/>
      <c r="OF255"/>
      <c r="OG255"/>
      <c r="OH255"/>
      <c r="OI255"/>
      <c r="OJ255"/>
      <c r="OK255"/>
      <c r="OL255"/>
      <c r="OM255"/>
      <c r="ON255"/>
      <c r="OO255"/>
      <c r="OP255"/>
      <c r="OQ255"/>
      <c r="OR255"/>
      <c r="OS255"/>
      <c r="OT255"/>
      <c r="OU255"/>
      <c r="OV255"/>
      <c r="OW255"/>
      <c r="OX255"/>
      <c r="OY255"/>
      <c r="OZ255"/>
      <c r="PA255"/>
      <c r="PB255"/>
      <c r="PC255"/>
      <c r="PD255"/>
      <c r="PE255"/>
      <c r="PF255"/>
      <c r="PG255"/>
      <c r="PH255"/>
      <c r="PI255"/>
      <c r="PJ255"/>
      <c r="PK255"/>
      <c r="PL255"/>
      <c r="PM255"/>
      <c r="PN255"/>
      <c r="PO255"/>
      <c r="PP255"/>
      <c r="PQ255"/>
      <c r="PR255"/>
      <c r="PS255"/>
      <c r="PT255"/>
      <c r="PU255"/>
      <c r="PV255"/>
      <c r="PW255"/>
      <c r="PX255"/>
      <c r="PY255"/>
      <c r="PZ255"/>
      <c r="QA255"/>
      <c r="QB255"/>
      <c r="QC255"/>
      <c r="QD255"/>
      <c r="QE255"/>
      <c r="QF255"/>
      <c r="QG255"/>
      <c r="QH255"/>
      <c r="QI255"/>
      <c r="QJ255"/>
      <c r="QK255"/>
      <c r="QL255"/>
      <c r="QM255"/>
      <c r="QN255"/>
      <c r="QO255"/>
      <c r="QP255"/>
      <c r="QQ255"/>
      <c r="QR255"/>
      <c r="QS255"/>
      <c r="QT255"/>
      <c r="QU255"/>
      <c r="QV255"/>
      <c r="QW255"/>
      <c r="QX255"/>
      <c r="QY255"/>
      <c r="QZ255"/>
      <c r="RA255"/>
      <c r="RB255"/>
      <c r="RC255"/>
      <c r="RD255"/>
      <c r="RE255"/>
      <c r="RF255"/>
      <c r="RG255"/>
      <c r="RH255"/>
      <c r="RI255"/>
      <c r="RJ255"/>
      <c r="RK255"/>
      <c r="RL255"/>
      <c r="RM255"/>
      <c r="RN255"/>
      <c r="RO255"/>
      <c r="RP255"/>
      <c r="RQ255"/>
      <c r="RR255"/>
      <c r="RS255"/>
      <c r="RT255"/>
      <c r="RU255"/>
      <c r="RV255"/>
      <c r="RW255"/>
      <c r="RX255"/>
      <c r="RY255"/>
      <c r="RZ255"/>
      <c r="SA255"/>
      <c r="SB255"/>
      <c r="SC255"/>
      <c r="SD255"/>
      <c r="SE255"/>
      <c r="SF255"/>
      <c r="SG255"/>
      <c r="SH255"/>
      <c r="SI255"/>
      <c r="SJ255"/>
      <c r="SK255"/>
      <c r="SL255"/>
      <c r="SM255"/>
      <c r="SN255"/>
      <c r="SO255"/>
      <c r="SP255"/>
    </row>
    <row r="256" spans="1:510" ht="16.5" customHeight="1" x14ac:dyDescent="0.2">
      <c r="A256" s="20">
        <v>1457</v>
      </c>
      <c r="B256" s="20" t="s">
        <v>74</v>
      </c>
      <c r="C256" s="20" t="s">
        <v>87</v>
      </c>
      <c r="D256" s="20" t="s">
        <v>30</v>
      </c>
      <c r="E256" s="20" t="s">
        <v>1345</v>
      </c>
      <c r="F256" s="22" t="s">
        <v>88</v>
      </c>
      <c r="G256" s="33" t="s">
        <v>96</v>
      </c>
      <c r="H256" s="20" t="s">
        <v>89</v>
      </c>
      <c r="I256" s="20" t="s">
        <v>27</v>
      </c>
      <c r="J256" s="22" t="s">
        <v>424</v>
      </c>
      <c r="K256" s="20">
        <v>1</v>
      </c>
      <c r="L256" s="20" t="s">
        <v>370</v>
      </c>
      <c r="M256" s="20" t="s">
        <v>339</v>
      </c>
      <c r="N256" s="20" t="s">
        <v>355</v>
      </c>
      <c r="O256" s="20">
        <v>5.95</v>
      </c>
      <c r="P256" s="23" t="s">
        <v>94</v>
      </c>
      <c r="Q256" s="24">
        <v>1</v>
      </c>
      <c r="R256" s="25">
        <v>45931</v>
      </c>
      <c r="S256" s="20" t="s">
        <v>29</v>
      </c>
      <c r="T256" s="23">
        <v>5950000000</v>
      </c>
      <c r="U256" s="27" t="s">
        <v>39</v>
      </c>
      <c r="V256" s="28" t="s">
        <v>40</v>
      </c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/>
      <c r="BD256"/>
      <c r="BE256"/>
      <c r="BF256"/>
      <c r="BG256"/>
      <c r="BH256"/>
      <c r="BI256"/>
      <c r="BJ256"/>
      <c r="BK256"/>
      <c r="BL256"/>
      <c r="BM256"/>
      <c r="BN256"/>
      <c r="BO256"/>
      <c r="BP256"/>
      <c r="BQ256"/>
      <c r="BR256"/>
      <c r="BS256"/>
      <c r="BT256"/>
      <c r="BU256"/>
      <c r="BV256"/>
      <c r="BW256"/>
      <c r="BX256"/>
      <c r="BY256"/>
      <c r="BZ256"/>
      <c r="CA256"/>
      <c r="CB256"/>
      <c r="CC256"/>
      <c r="CD256"/>
      <c r="CE256"/>
      <c r="CF256"/>
      <c r="CG256"/>
      <c r="CH256"/>
      <c r="CI256"/>
      <c r="CJ256"/>
      <c r="CK256"/>
      <c r="CL256"/>
      <c r="CM256"/>
      <c r="CN256"/>
      <c r="CO256"/>
      <c r="CP256"/>
      <c r="CQ256"/>
      <c r="CR256"/>
      <c r="CS256"/>
      <c r="CT256"/>
      <c r="CU256"/>
      <c r="CV256"/>
      <c r="CW256"/>
      <c r="CX256"/>
      <c r="CY256"/>
      <c r="CZ256"/>
      <c r="DA256"/>
      <c r="DB256"/>
      <c r="DC256"/>
      <c r="DD256"/>
      <c r="DE256"/>
      <c r="DF256"/>
      <c r="DG256"/>
      <c r="DH256"/>
      <c r="DI256"/>
      <c r="DJ256"/>
      <c r="DK256"/>
      <c r="DL256"/>
      <c r="DM256"/>
      <c r="DN256"/>
      <c r="DO256"/>
      <c r="DP256"/>
      <c r="DQ256"/>
      <c r="DR256"/>
      <c r="DS256"/>
      <c r="DT256"/>
      <c r="DU256"/>
      <c r="DV256"/>
      <c r="DW256"/>
      <c r="DX256"/>
      <c r="DY256"/>
      <c r="DZ256"/>
      <c r="EA256"/>
      <c r="EB256"/>
      <c r="EC256"/>
      <c r="ED256"/>
      <c r="EE256"/>
      <c r="EF256"/>
      <c r="EG256"/>
      <c r="EH256"/>
      <c r="EI256"/>
      <c r="EJ256"/>
      <c r="EK256"/>
      <c r="EL256"/>
      <c r="EM256"/>
      <c r="EN256"/>
      <c r="EO256"/>
      <c r="EP256"/>
      <c r="EQ256"/>
      <c r="ER256"/>
      <c r="ES256"/>
      <c r="ET256"/>
      <c r="EU256"/>
      <c r="EV256"/>
      <c r="EW256"/>
      <c r="EX256"/>
      <c r="EY256"/>
      <c r="EZ256"/>
      <c r="FA256"/>
      <c r="FB256"/>
      <c r="FC256"/>
      <c r="FD256"/>
      <c r="FE256"/>
      <c r="FF256"/>
      <c r="FG256"/>
      <c r="FH256"/>
      <c r="FI256"/>
      <c r="FJ256"/>
      <c r="FK256"/>
      <c r="FL256"/>
      <c r="FM256"/>
      <c r="FN256"/>
      <c r="FO256"/>
      <c r="FP256"/>
      <c r="FQ256"/>
      <c r="FR256"/>
      <c r="FS256"/>
      <c r="FT256"/>
      <c r="FU256"/>
      <c r="FV256"/>
      <c r="FW256"/>
      <c r="FX256"/>
      <c r="FY256"/>
      <c r="FZ256"/>
      <c r="GA256"/>
      <c r="GB256"/>
      <c r="GC256"/>
      <c r="GD256"/>
      <c r="GE256"/>
      <c r="GF256"/>
      <c r="GG256"/>
      <c r="GH256"/>
      <c r="GI256"/>
      <c r="GJ256"/>
      <c r="GK256"/>
      <c r="GL256"/>
      <c r="GM256"/>
      <c r="GN256"/>
      <c r="GO256"/>
      <c r="GP256"/>
      <c r="GQ256"/>
      <c r="GR256"/>
      <c r="GS256"/>
      <c r="GT256"/>
      <c r="GU256"/>
      <c r="GV256"/>
      <c r="GW256"/>
      <c r="GX256"/>
      <c r="GY256"/>
      <c r="GZ256"/>
      <c r="HA256"/>
      <c r="HB256"/>
      <c r="HC256"/>
      <c r="HD256"/>
      <c r="HE256"/>
      <c r="HF256"/>
      <c r="HG256"/>
      <c r="HH256"/>
      <c r="HI256"/>
      <c r="HJ256"/>
      <c r="HK256"/>
      <c r="HL256"/>
      <c r="HM256"/>
      <c r="HN256"/>
      <c r="HO256"/>
      <c r="HP256"/>
      <c r="HQ256"/>
      <c r="HR256"/>
      <c r="HS256"/>
      <c r="HT256"/>
      <c r="HU256"/>
      <c r="HV256"/>
      <c r="HW256"/>
      <c r="HX256"/>
      <c r="HY256"/>
      <c r="HZ256"/>
      <c r="IA256"/>
      <c r="IB256"/>
      <c r="IC256"/>
      <c r="ID256"/>
      <c r="IE256"/>
      <c r="IF256"/>
      <c r="IG256"/>
      <c r="IH256"/>
      <c r="II256"/>
      <c r="IJ256"/>
      <c r="IK256"/>
      <c r="IL256"/>
      <c r="IM256"/>
      <c r="IN256"/>
      <c r="IO256"/>
      <c r="IP256"/>
      <c r="IQ256"/>
      <c r="IR256"/>
      <c r="IS256"/>
      <c r="IT256"/>
      <c r="IU256"/>
      <c r="IV256"/>
      <c r="IW256"/>
      <c r="IX256"/>
      <c r="IY256"/>
      <c r="IZ256"/>
      <c r="JA256"/>
      <c r="JB256"/>
      <c r="JC256"/>
      <c r="JD256"/>
      <c r="JE256"/>
      <c r="JF256"/>
      <c r="JG256"/>
      <c r="JH256"/>
      <c r="JI256"/>
      <c r="JJ256"/>
      <c r="JK256"/>
      <c r="JL256"/>
      <c r="JM256"/>
      <c r="JN256"/>
      <c r="JO256"/>
      <c r="JP256"/>
      <c r="JQ256"/>
      <c r="JR256"/>
      <c r="JS256"/>
      <c r="JT256"/>
      <c r="JU256"/>
      <c r="JV256"/>
      <c r="JW256"/>
      <c r="JX256"/>
      <c r="JY256"/>
      <c r="JZ256"/>
      <c r="KA256"/>
      <c r="KB256"/>
      <c r="KC256"/>
      <c r="KD256"/>
      <c r="KE256"/>
      <c r="KF256"/>
      <c r="KG256"/>
      <c r="KH256"/>
      <c r="KI256"/>
      <c r="KJ256"/>
      <c r="KK256"/>
      <c r="KL256"/>
      <c r="KM256"/>
      <c r="KN256"/>
      <c r="KO256"/>
      <c r="KP256"/>
      <c r="KQ256"/>
      <c r="KR256"/>
      <c r="KS256"/>
      <c r="KT256"/>
      <c r="KU256"/>
      <c r="KV256"/>
      <c r="KW256"/>
      <c r="KX256"/>
      <c r="KY256"/>
      <c r="KZ256"/>
      <c r="LA256"/>
      <c r="LB256"/>
      <c r="LC256"/>
      <c r="LD256"/>
      <c r="LE256"/>
      <c r="LF256"/>
      <c r="LG256"/>
      <c r="LH256"/>
      <c r="LI256"/>
      <c r="LJ256"/>
      <c r="LK256"/>
      <c r="LL256"/>
      <c r="LM256"/>
      <c r="LN256"/>
      <c r="LO256"/>
      <c r="LP256"/>
      <c r="LQ256"/>
      <c r="LR256"/>
      <c r="LS256"/>
      <c r="LT256"/>
      <c r="LU256"/>
      <c r="LV256"/>
      <c r="LW256"/>
      <c r="LX256"/>
      <c r="LY256"/>
      <c r="LZ256"/>
      <c r="MA256"/>
      <c r="MB256"/>
      <c r="MC256"/>
      <c r="MD256"/>
      <c r="ME256"/>
      <c r="MF256"/>
      <c r="MG256"/>
      <c r="MH256"/>
      <c r="MI256"/>
      <c r="MJ256"/>
      <c r="MK256"/>
      <c r="ML256"/>
      <c r="MM256"/>
      <c r="MN256"/>
      <c r="MO256"/>
      <c r="MP256"/>
      <c r="MQ256"/>
      <c r="MR256"/>
      <c r="MS256"/>
      <c r="MT256"/>
      <c r="MU256"/>
      <c r="MV256"/>
      <c r="MW256"/>
      <c r="MX256"/>
      <c r="MY256"/>
      <c r="MZ256"/>
      <c r="NA256"/>
      <c r="NB256"/>
      <c r="NC256"/>
      <c r="ND256"/>
      <c r="NE256"/>
      <c r="NF256"/>
      <c r="NG256"/>
      <c r="NH256"/>
      <c r="NI256"/>
      <c r="NJ256"/>
      <c r="NK256"/>
      <c r="NL256"/>
      <c r="NM256"/>
      <c r="NN256"/>
      <c r="NO256"/>
      <c r="NP256"/>
      <c r="NQ256"/>
      <c r="NR256"/>
      <c r="NS256"/>
      <c r="NT256"/>
      <c r="NU256"/>
      <c r="NV256"/>
      <c r="NW256"/>
      <c r="NX256"/>
      <c r="NY256"/>
      <c r="NZ256"/>
      <c r="OA256"/>
      <c r="OB256"/>
      <c r="OC256"/>
      <c r="OD256"/>
      <c r="OE256"/>
      <c r="OF256"/>
      <c r="OG256"/>
      <c r="OH256"/>
      <c r="OI256"/>
      <c r="OJ256"/>
      <c r="OK256"/>
      <c r="OL256"/>
      <c r="OM256"/>
      <c r="ON256"/>
      <c r="OO256"/>
      <c r="OP256"/>
      <c r="OQ256"/>
      <c r="OR256"/>
      <c r="OS256"/>
      <c r="OT256"/>
      <c r="OU256"/>
      <c r="OV256"/>
      <c r="OW256"/>
      <c r="OX256"/>
      <c r="OY256"/>
      <c r="OZ256"/>
      <c r="PA256"/>
      <c r="PB256"/>
      <c r="PC256"/>
      <c r="PD256"/>
      <c r="PE256"/>
      <c r="PF256"/>
      <c r="PG256"/>
      <c r="PH256"/>
      <c r="PI256"/>
      <c r="PJ256"/>
      <c r="PK256"/>
      <c r="PL256"/>
      <c r="PM256"/>
      <c r="PN256"/>
      <c r="PO256"/>
      <c r="PP256"/>
      <c r="PQ256"/>
      <c r="PR256"/>
      <c r="PS256"/>
      <c r="PT256"/>
      <c r="PU256"/>
      <c r="PV256"/>
      <c r="PW256"/>
      <c r="PX256"/>
      <c r="PY256"/>
      <c r="PZ256"/>
      <c r="QA256"/>
      <c r="QB256"/>
      <c r="QC256"/>
      <c r="QD256"/>
      <c r="QE256"/>
      <c r="QF256"/>
      <c r="QG256"/>
      <c r="QH256"/>
      <c r="QI256"/>
      <c r="QJ256"/>
      <c r="QK256"/>
      <c r="QL256"/>
      <c r="QM256"/>
      <c r="QN256"/>
      <c r="QO256"/>
      <c r="QP256"/>
      <c r="QQ256"/>
      <c r="QR256"/>
      <c r="QS256"/>
      <c r="QT256"/>
      <c r="QU256"/>
      <c r="QV256"/>
      <c r="QW256"/>
      <c r="QX256"/>
      <c r="QY256"/>
      <c r="QZ256"/>
      <c r="RA256"/>
      <c r="RB256"/>
      <c r="RC256"/>
      <c r="RD256"/>
      <c r="RE256"/>
      <c r="RF256"/>
      <c r="RG256"/>
      <c r="RH256"/>
      <c r="RI256"/>
      <c r="RJ256"/>
      <c r="RK256"/>
      <c r="RL256"/>
      <c r="RM256"/>
      <c r="RN256"/>
      <c r="RO256"/>
      <c r="RP256"/>
      <c r="RQ256"/>
      <c r="RR256"/>
      <c r="RS256"/>
      <c r="RT256"/>
      <c r="RU256"/>
      <c r="RV256"/>
      <c r="RW256"/>
      <c r="RX256"/>
      <c r="RY256"/>
      <c r="RZ256"/>
      <c r="SA256"/>
      <c r="SB256"/>
      <c r="SC256"/>
      <c r="SD256"/>
      <c r="SE256"/>
      <c r="SF256"/>
      <c r="SG256"/>
      <c r="SH256"/>
      <c r="SI256"/>
      <c r="SJ256"/>
      <c r="SK256"/>
      <c r="SL256"/>
      <c r="SM256"/>
      <c r="SN256"/>
      <c r="SO256"/>
      <c r="SP256"/>
    </row>
    <row r="257" spans="1:510" ht="16.5" customHeight="1" x14ac:dyDescent="0.2">
      <c r="A257" s="20">
        <v>1458</v>
      </c>
      <c r="B257" s="20" t="s">
        <v>74</v>
      </c>
      <c r="C257" s="20" t="s">
        <v>87</v>
      </c>
      <c r="D257" s="20" t="s">
        <v>30</v>
      </c>
      <c r="E257" s="20" t="s">
        <v>1345</v>
      </c>
      <c r="F257" s="22" t="s">
        <v>88</v>
      </c>
      <c r="G257" s="33" t="s">
        <v>96</v>
      </c>
      <c r="H257" s="20" t="s">
        <v>89</v>
      </c>
      <c r="I257" s="20" t="s">
        <v>27</v>
      </c>
      <c r="J257" s="22" t="s">
        <v>425</v>
      </c>
      <c r="K257" s="20">
        <v>1</v>
      </c>
      <c r="L257" s="20" t="s">
        <v>370</v>
      </c>
      <c r="M257" s="20" t="s">
        <v>339</v>
      </c>
      <c r="N257" s="20" t="s">
        <v>355</v>
      </c>
      <c r="O257" s="20">
        <v>4.3</v>
      </c>
      <c r="P257" s="23" t="s">
        <v>94</v>
      </c>
      <c r="Q257" s="24">
        <v>1</v>
      </c>
      <c r="R257" s="25">
        <v>45931</v>
      </c>
      <c r="S257" s="20" t="s">
        <v>29</v>
      </c>
      <c r="T257" s="23">
        <v>4300000000</v>
      </c>
      <c r="U257" s="27" t="s">
        <v>39</v>
      </c>
      <c r="V257" s="28" t="s">
        <v>40</v>
      </c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/>
      <c r="AX257"/>
      <c r="AY257"/>
      <c r="AZ257"/>
      <c r="BA257"/>
      <c r="BB257"/>
      <c r="BC257"/>
      <c r="BD257"/>
      <c r="BE257"/>
      <c r="BF257"/>
      <c r="BG257"/>
      <c r="BH257"/>
      <c r="BI257"/>
      <c r="BJ257"/>
      <c r="BK257"/>
      <c r="BL257"/>
      <c r="BM257"/>
      <c r="BN257"/>
      <c r="BO257"/>
      <c r="BP257"/>
      <c r="BQ257"/>
      <c r="BR257"/>
      <c r="BS257"/>
      <c r="BT257"/>
      <c r="BU257"/>
      <c r="BV257"/>
      <c r="BW257"/>
      <c r="BX257"/>
      <c r="BY257"/>
      <c r="BZ257"/>
      <c r="CA257"/>
      <c r="CB257"/>
      <c r="CC257"/>
      <c r="CD257"/>
      <c r="CE257"/>
      <c r="CF257"/>
      <c r="CG257"/>
      <c r="CH257"/>
      <c r="CI257"/>
      <c r="CJ257"/>
      <c r="CK257"/>
      <c r="CL257"/>
      <c r="CM257"/>
      <c r="CN257"/>
      <c r="CO257"/>
      <c r="CP257"/>
      <c r="CQ257"/>
      <c r="CR257"/>
      <c r="CS257"/>
      <c r="CT257"/>
      <c r="CU257"/>
      <c r="CV257"/>
      <c r="CW257"/>
      <c r="CX257"/>
      <c r="CY257"/>
      <c r="CZ257"/>
      <c r="DA257"/>
      <c r="DB257"/>
      <c r="DC257"/>
      <c r="DD257"/>
      <c r="DE257"/>
      <c r="DF257"/>
      <c r="DG257"/>
      <c r="DH257"/>
      <c r="DI257"/>
      <c r="DJ257"/>
      <c r="DK257"/>
      <c r="DL257"/>
      <c r="DM257"/>
      <c r="DN257"/>
      <c r="DO257"/>
      <c r="DP257"/>
      <c r="DQ257"/>
      <c r="DR257"/>
      <c r="DS257"/>
      <c r="DT257"/>
      <c r="DU257"/>
      <c r="DV257"/>
      <c r="DW257"/>
      <c r="DX257"/>
      <c r="DY257"/>
      <c r="DZ257"/>
      <c r="EA257"/>
      <c r="EB257"/>
      <c r="EC257"/>
      <c r="ED257"/>
      <c r="EE257"/>
      <c r="EF257"/>
      <c r="EG257"/>
      <c r="EH257"/>
      <c r="EI257"/>
      <c r="EJ257"/>
      <c r="EK257"/>
      <c r="EL257"/>
      <c r="EM257"/>
      <c r="EN257"/>
      <c r="EO257"/>
      <c r="EP257"/>
      <c r="EQ257"/>
      <c r="ER257"/>
      <c r="ES257"/>
      <c r="ET257"/>
      <c r="EU257"/>
      <c r="EV257"/>
      <c r="EW257"/>
      <c r="EX257"/>
      <c r="EY257"/>
      <c r="EZ257"/>
      <c r="FA257"/>
      <c r="FB257"/>
      <c r="FC257"/>
      <c r="FD257"/>
      <c r="FE257"/>
      <c r="FF257"/>
      <c r="FG257"/>
      <c r="FH257"/>
      <c r="FI257"/>
      <c r="FJ257"/>
      <c r="FK257"/>
      <c r="FL257"/>
      <c r="FM257"/>
      <c r="FN257"/>
      <c r="FO257"/>
      <c r="FP257"/>
      <c r="FQ257"/>
      <c r="FR257"/>
      <c r="FS257"/>
      <c r="FT257"/>
      <c r="FU257"/>
      <c r="FV257"/>
      <c r="FW257"/>
      <c r="FX257"/>
      <c r="FY257"/>
      <c r="FZ257"/>
      <c r="GA257"/>
      <c r="GB257"/>
      <c r="GC257"/>
      <c r="GD257"/>
      <c r="GE257"/>
      <c r="GF257"/>
      <c r="GG257"/>
      <c r="GH257"/>
      <c r="GI257"/>
      <c r="GJ257"/>
      <c r="GK257"/>
      <c r="GL257"/>
      <c r="GM257"/>
      <c r="GN257"/>
      <c r="GO257"/>
      <c r="GP257"/>
      <c r="GQ257"/>
      <c r="GR257"/>
      <c r="GS257"/>
      <c r="GT257"/>
      <c r="GU257"/>
      <c r="GV257"/>
      <c r="GW257"/>
      <c r="GX257"/>
      <c r="GY257"/>
      <c r="GZ257"/>
      <c r="HA257"/>
      <c r="HB257"/>
      <c r="HC257"/>
      <c r="HD257"/>
      <c r="HE257"/>
      <c r="HF257"/>
      <c r="HG257"/>
      <c r="HH257"/>
      <c r="HI257"/>
      <c r="HJ257"/>
      <c r="HK257"/>
      <c r="HL257"/>
      <c r="HM257"/>
      <c r="HN257"/>
      <c r="HO257"/>
      <c r="HP257"/>
      <c r="HQ257"/>
      <c r="HR257"/>
      <c r="HS257"/>
      <c r="HT257"/>
      <c r="HU257"/>
      <c r="HV257"/>
      <c r="HW257"/>
      <c r="HX257"/>
      <c r="HY257"/>
      <c r="HZ257"/>
      <c r="IA257"/>
      <c r="IB257"/>
      <c r="IC257"/>
      <c r="ID257"/>
      <c r="IE257"/>
      <c r="IF257"/>
      <c r="IG257"/>
      <c r="IH257"/>
      <c r="II257"/>
      <c r="IJ257"/>
      <c r="IK257"/>
      <c r="IL257"/>
      <c r="IM257"/>
      <c r="IN257"/>
      <c r="IO257"/>
      <c r="IP257"/>
      <c r="IQ257"/>
      <c r="IR257"/>
      <c r="IS257"/>
      <c r="IT257"/>
      <c r="IU257"/>
      <c r="IV257"/>
      <c r="IW257"/>
      <c r="IX257"/>
      <c r="IY257"/>
      <c r="IZ257"/>
      <c r="JA257"/>
      <c r="JB257"/>
      <c r="JC257"/>
      <c r="JD257"/>
      <c r="JE257"/>
      <c r="JF257"/>
      <c r="JG257"/>
      <c r="JH257"/>
      <c r="JI257"/>
      <c r="JJ257"/>
      <c r="JK257"/>
      <c r="JL257"/>
      <c r="JM257"/>
      <c r="JN257"/>
      <c r="JO257"/>
      <c r="JP257"/>
      <c r="JQ257"/>
      <c r="JR257"/>
      <c r="JS257"/>
      <c r="JT257"/>
      <c r="JU257"/>
      <c r="JV257"/>
      <c r="JW257"/>
      <c r="JX257"/>
      <c r="JY257"/>
      <c r="JZ257"/>
      <c r="KA257"/>
      <c r="KB257"/>
      <c r="KC257"/>
      <c r="KD257"/>
      <c r="KE257"/>
      <c r="KF257"/>
      <c r="KG257"/>
      <c r="KH257"/>
      <c r="KI257"/>
      <c r="KJ257"/>
      <c r="KK257"/>
      <c r="KL257"/>
      <c r="KM257"/>
      <c r="KN257"/>
      <c r="KO257"/>
      <c r="KP257"/>
      <c r="KQ257"/>
      <c r="KR257"/>
      <c r="KS257"/>
      <c r="KT257"/>
      <c r="KU257"/>
      <c r="KV257"/>
      <c r="KW257"/>
      <c r="KX257"/>
      <c r="KY257"/>
      <c r="KZ257"/>
      <c r="LA257"/>
      <c r="LB257"/>
      <c r="LC257"/>
      <c r="LD257"/>
      <c r="LE257"/>
      <c r="LF257"/>
      <c r="LG257"/>
      <c r="LH257"/>
      <c r="LI257"/>
      <c r="LJ257"/>
      <c r="LK257"/>
      <c r="LL257"/>
      <c r="LM257"/>
      <c r="LN257"/>
      <c r="LO257"/>
      <c r="LP257"/>
      <c r="LQ257"/>
      <c r="LR257"/>
      <c r="LS257"/>
      <c r="LT257"/>
      <c r="LU257"/>
      <c r="LV257"/>
      <c r="LW257"/>
      <c r="LX257"/>
      <c r="LY257"/>
      <c r="LZ257"/>
      <c r="MA257"/>
      <c r="MB257"/>
      <c r="MC257"/>
      <c r="MD257"/>
      <c r="ME257"/>
      <c r="MF257"/>
      <c r="MG257"/>
      <c r="MH257"/>
      <c r="MI257"/>
      <c r="MJ257"/>
      <c r="MK257"/>
      <c r="ML257"/>
      <c r="MM257"/>
      <c r="MN257"/>
      <c r="MO257"/>
      <c r="MP257"/>
      <c r="MQ257"/>
      <c r="MR257"/>
      <c r="MS257"/>
      <c r="MT257"/>
      <c r="MU257"/>
      <c r="MV257"/>
      <c r="MW257"/>
      <c r="MX257"/>
      <c r="MY257"/>
      <c r="MZ257"/>
      <c r="NA257"/>
      <c r="NB257"/>
      <c r="NC257"/>
      <c r="ND257"/>
      <c r="NE257"/>
      <c r="NF257"/>
      <c r="NG257"/>
      <c r="NH257"/>
      <c r="NI257"/>
      <c r="NJ257"/>
      <c r="NK257"/>
      <c r="NL257"/>
      <c r="NM257"/>
      <c r="NN257"/>
      <c r="NO257"/>
      <c r="NP257"/>
      <c r="NQ257"/>
      <c r="NR257"/>
      <c r="NS257"/>
      <c r="NT257"/>
      <c r="NU257"/>
      <c r="NV257"/>
      <c r="NW257"/>
      <c r="NX257"/>
      <c r="NY257"/>
      <c r="NZ257"/>
      <c r="OA257"/>
      <c r="OB257"/>
      <c r="OC257"/>
      <c r="OD257"/>
      <c r="OE257"/>
      <c r="OF257"/>
      <c r="OG257"/>
      <c r="OH257"/>
      <c r="OI257"/>
      <c r="OJ257"/>
      <c r="OK257"/>
      <c r="OL257"/>
      <c r="OM257"/>
      <c r="ON257"/>
      <c r="OO257"/>
      <c r="OP257"/>
      <c r="OQ257"/>
      <c r="OR257"/>
      <c r="OS257"/>
      <c r="OT257"/>
      <c r="OU257"/>
      <c r="OV257"/>
      <c r="OW257"/>
      <c r="OX257"/>
      <c r="OY257"/>
      <c r="OZ257"/>
      <c r="PA257"/>
      <c r="PB257"/>
      <c r="PC257"/>
      <c r="PD257"/>
      <c r="PE257"/>
      <c r="PF257"/>
      <c r="PG257"/>
      <c r="PH257"/>
      <c r="PI257"/>
      <c r="PJ257"/>
      <c r="PK257"/>
      <c r="PL257"/>
      <c r="PM257"/>
      <c r="PN257"/>
      <c r="PO257"/>
      <c r="PP257"/>
      <c r="PQ257"/>
      <c r="PR257"/>
      <c r="PS257"/>
      <c r="PT257"/>
      <c r="PU257"/>
      <c r="PV257"/>
      <c r="PW257"/>
      <c r="PX257"/>
      <c r="PY257"/>
      <c r="PZ257"/>
      <c r="QA257"/>
      <c r="QB257"/>
      <c r="QC257"/>
      <c r="QD257"/>
      <c r="QE257"/>
      <c r="QF257"/>
      <c r="QG257"/>
      <c r="QH257"/>
      <c r="QI257"/>
      <c r="QJ257"/>
      <c r="QK257"/>
      <c r="QL257"/>
      <c r="QM257"/>
      <c r="QN257"/>
      <c r="QO257"/>
      <c r="QP257"/>
      <c r="QQ257"/>
      <c r="QR257"/>
      <c r="QS257"/>
      <c r="QT257"/>
      <c r="QU257"/>
      <c r="QV257"/>
      <c r="QW257"/>
      <c r="QX257"/>
      <c r="QY257"/>
      <c r="QZ257"/>
      <c r="RA257"/>
      <c r="RB257"/>
      <c r="RC257"/>
      <c r="RD257"/>
      <c r="RE257"/>
      <c r="RF257"/>
      <c r="RG257"/>
      <c r="RH257"/>
      <c r="RI257"/>
      <c r="RJ257"/>
      <c r="RK257"/>
      <c r="RL257"/>
      <c r="RM257"/>
      <c r="RN257"/>
      <c r="RO257"/>
      <c r="RP257"/>
      <c r="RQ257"/>
      <c r="RR257"/>
      <c r="RS257"/>
      <c r="RT257"/>
      <c r="RU257"/>
      <c r="RV257"/>
      <c r="RW257"/>
      <c r="RX257"/>
      <c r="RY257"/>
      <c r="RZ257"/>
      <c r="SA257"/>
      <c r="SB257"/>
      <c r="SC257"/>
      <c r="SD257"/>
      <c r="SE257"/>
      <c r="SF257"/>
      <c r="SG257"/>
      <c r="SH257"/>
      <c r="SI257"/>
      <c r="SJ257"/>
      <c r="SK257"/>
      <c r="SL257"/>
      <c r="SM257"/>
      <c r="SN257"/>
      <c r="SO257"/>
      <c r="SP257"/>
    </row>
    <row r="258" spans="1:510" ht="16.5" customHeight="1" x14ac:dyDescent="0.2">
      <c r="A258" s="20">
        <v>1459</v>
      </c>
      <c r="B258" s="20" t="s">
        <v>74</v>
      </c>
      <c r="C258" s="20" t="s">
        <v>87</v>
      </c>
      <c r="D258" s="20" t="s">
        <v>30</v>
      </c>
      <c r="E258" s="20" t="s">
        <v>1345</v>
      </c>
      <c r="F258" s="22" t="s">
        <v>88</v>
      </c>
      <c r="G258" s="33" t="s">
        <v>96</v>
      </c>
      <c r="H258" s="20" t="s">
        <v>89</v>
      </c>
      <c r="I258" s="20" t="s">
        <v>27</v>
      </c>
      <c r="J258" s="22" t="s">
        <v>426</v>
      </c>
      <c r="K258" s="20">
        <v>1</v>
      </c>
      <c r="L258" s="20" t="s">
        <v>370</v>
      </c>
      <c r="M258" s="20" t="s">
        <v>339</v>
      </c>
      <c r="N258" s="20" t="s">
        <v>427</v>
      </c>
      <c r="O258" s="20"/>
      <c r="P258" s="23">
        <v>0.5</v>
      </c>
      <c r="Q258" s="24">
        <v>1</v>
      </c>
      <c r="R258" s="25">
        <v>45992</v>
      </c>
      <c r="S258" s="20" t="s">
        <v>36</v>
      </c>
      <c r="T258" s="23">
        <v>500000000</v>
      </c>
      <c r="U258" s="27" t="s">
        <v>39</v>
      </c>
      <c r="V258" s="28" t="s">
        <v>40</v>
      </c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/>
      <c r="AY258"/>
      <c r="AZ258"/>
      <c r="BA258"/>
      <c r="BB258"/>
      <c r="BC258"/>
      <c r="BD258"/>
      <c r="BE258"/>
      <c r="BF258"/>
      <c r="BG258"/>
      <c r="BH258"/>
      <c r="BI258"/>
      <c r="BJ258"/>
      <c r="BK258"/>
      <c r="BL258"/>
      <c r="BM258"/>
      <c r="BN258"/>
      <c r="BO258"/>
      <c r="BP258"/>
      <c r="BQ258"/>
      <c r="BR258"/>
      <c r="BS258"/>
      <c r="BT258"/>
      <c r="BU258"/>
      <c r="BV258"/>
      <c r="BW258"/>
      <c r="BX258"/>
      <c r="BY258"/>
      <c r="BZ258"/>
      <c r="CA258"/>
      <c r="CB258"/>
      <c r="CC258"/>
      <c r="CD258"/>
      <c r="CE258"/>
      <c r="CF258"/>
      <c r="CG258"/>
      <c r="CH258"/>
      <c r="CI258"/>
      <c r="CJ258"/>
      <c r="CK258"/>
      <c r="CL258"/>
      <c r="CM258"/>
      <c r="CN258"/>
      <c r="CO258"/>
      <c r="CP258"/>
      <c r="CQ258"/>
      <c r="CR258"/>
      <c r="CS258"/>
      <c r="CT258"/>
      <c r="CU258"/>
      <c r="CV258"/>
      <c r="CW258"/>
      <c r="CX258"/>
      <c r="CY258"/>
      <c r="CZ258"/>
      <c r="DA258"/>
      <c r="DB258"/>
      <c r="DC258"/>
      <c r="DD258"/>
      <c r="DE258"/>
      <c r="DF258"/>
      <c r="DG258"/>
      <c r="DH258"/>
      <c r="DI258"/>
      <c r="DJ258"/>
      <c r="DK258"/>
      <c r="DL258"/>
      <c r="DM258"/>
      <c r="DN258"/>
      <c r="DO258"/>
      <c r="DP258"/>
      <c r="DQ258"/>
      <c r="DR258"/>
      <c r="DS258"/>
      <c r="DT258"/>
      <c r="DU258"/>
      <c r="DV258"/>
      <c r="DW258"/>
      <c r="DX258"/>
      <c r="DY258"/>
      <c r="DZ258"/>
      <c r="EA258"/>
      <c r="EB258"/>
      <c r="EC258"/>
      <c r="ED258"/>
      <c r="EE258"/>
      <c r="EF258"/>
      <c r="EG258"/>
      <c r="EH258"/>
      <c r="EI258"/>
      <c r="EJ258"/>
      <c r="EK258"/>
      <c r="EL258"/>
      <c r="EM258"/>
      <c r="EN258"/>
      <c r="EO258"/>
      <c r="EP258"/>
      <c r="EQ258"/>
      <c r="ER258"/>
      <c r="ES258"/>
      <c r="ET258"/>
      <c r="EU258"/>
      <c r="EV258"/>
      <c r="EW258"/>
      <c r="EX258"/>
      <c r="EY258"/>
      <c r="EZ258"/>
      <c r="FA258"/>
      <c r="FB258"/>
      <c r="FC258"/>
      <c r="FD258"/>
      <c r="FE258"/>
      <c r="FF258"/>
      <c r="FG258"/>
      <c r="FH258"/>
      <c r="FI258"/>
      <c r="FJ258"/>
      <c r="FK258"/>
      <c r="FL258"/>
      <c r="FM258"/>
      <c r="FN258"/>
      <c r="FO258"/>
      <c r="FP258"/>
      <c r="FQ258"/>
      <c r="FR258"/>
      <c r="FS258"/>
      <c r="FT258"/>
      <c r="FU258"/>
      <c r="FV258"/>
      <c r="FW258"/>
      <c r="FX258"/>
      <c r="FY258"/>
      <c r="FZ258"/>
      <c r="GA258"/>
      <c r="GB258"/>
      <c r="GC258"/>
      <c r="GD258"/>
      <c r="GE258"/>
      <c r="GF258"/>
      <c r="GG258"/>
      <c r="GH258"/>
      <c r="GI258"/>
      <c r="GJ258"/>
      <c r="GK258"/>
      <c r="GL258"/>
      <c r="GM258"/>
      <c r="GN258"/>
      <c r="GO258"/>
      <c r="GP258"/>
      <c r="GQ258"/>
      <c r="GR258"/>
      <c r="GS258"/>
      <c r="GT258"/>
      <c r="GU258"/>
      <c r="GV258"/>
      <c r="GW258"/>
      <c r="GX258"/>
      <c r="GY258"/>
      <c r="GZ258"/>
      <c r="HA258"/>
      <c r="HB258"/>
      <c r="HC258"/>
      <c r="HD258"/>
      <c r="HE258"/>
      <c r="HF258"/>
      <c r="HG258"/>
      <c r="HH258"/>
      <c r="HI258"/>
      <c r="HJ258"/>
      <c r="HK258"/>
      <c r="HL258"/>
      <c r="HM258"/>
      <c r="HN258"/>
      <c r="HO258"/>
      <c r="HP258"/>
      <c r="HQ258"/>
      <c r="HR258"/>
      <c r="HS258"/>
      <c r="HT258"/>
      <c r="HU258"/>
      <c r="HV258"/>
      <c r="HW258"/>
      <c r="HX258"/>
      <c r="HY258"/>
      <c r="HZ258"/>
      <c r="IA258"/>
      <c r="IB258"/>
      <c r="IC258"/>
      <c r="ID258"/>
      <c r="IE258"/>
      <c r="IF258"/>
      <c r="IG258"/>
      <c r="IH258"/>
      <c r="II258"/>
      <c r="IJ258"/>
      <c r="IK258"/>
      <c r="IL258"/>
      <c r="IM258"/>
      <c r="IN258"/>
      <c r="IO258"/>
      <c r="IP258"/>
      <c r="IQ258"/>
      <c r="IR258"/>
      <c r="IS258"/>
      <c r="IT258"/>
      <c r="IU258"/>
      <c r="IV258"/>
      <c r="IW258"/>
      <c r="IX258"/>
      <c r="IY258"/>
      <c r="IZ258"/>
      <c r="JA258"/>
      <c r="JB258"/>
      <c r="JC258"/>
      <c r="JD258"/>
      <c r="JE258"/>
      <c r="JF258"/>
      <c r="JG258"/>
      <c r="JH258"/>
      <c r="JI258"/>
      <c r="JJ258"/>
      <c r="JK258"/>
      <c r="JL258"/>
      <c r="JM258"/>
      <c r="JN258"/>
      <c r="JO258"/>
      <c r="JP258"/>
      <c r="JQ258"/>
      <c r="JR258"/>
      <c r="JS258"/>
      <c r="JT258"/>
      <c r="JU258"/>
      <c r="JV258"/>
      <c r="JW258"/>
      <c r="JX258"/>
      <c r="JY258"/>
      <c r="JZ258"/>
      <c r="KA258"/>
      <c r="KB258"/>
      <c r="KC258"/>
      <c r="KD258"/>
      <c r="KE258"/>
      <c r="KF258"/>
      <c r="KG258"/>
      <c r="KH258"/>
      <c r="KI258"/>
      <c r="KJ258"/>
      <c r="KK258"/>
      <c r="KL258"/>
      <c r="KM258"/>
      <c r="KN258"/>
      <c r="KO258"/>
      <c r="KP258"/>
      <c r="KQ258"/>
      <c r="KR258"/>
      <c r="KS258"/>
      <c r="KT258"/>
      <c r="KU258"/>
      <c r="KV258"/>
      <c r="KW258"/>
      <c r="KX258"/>
      <c r="KY258"/>
      <c r="KZ258"/>
      <c r="LA258"/>
      <c r="LB258"/>
      <c r="LC258"/>
      <c r="LD258"/>
      <c r="LE258"/>
      <c r="LF258"/>
      <c r="LG258"/>
      <c r="LH258"/>
      <c r="LI258"/>
      <c r="LJ258"/>
      <c r="LK258"/>
      <c r="LL258"/>
      <c r="LM258"/>
      <c r="LN258"/>
      <c r="LO258"/>
      <c r="LP258"/>
      <c r="LQ258"/>
      <c r="LR258"/>
      <c r="LS258"/>
      <c r="LT258"/>
      <c r="LU258"/>
      <c r="LV258"/>
      <c r="LW258"/>
      <c r="LX258"/>
      <c r="LY258"/>
      <c r="LZ258"/>
      <c r="MA258"/>
      <c r="MB258"/>
      <c r="MC258"/>
      <c r="MD258"/>
      <c r="ME258"/>
      <c r="MF258"/>
      <c r="MG258"/>
      <c r="MH258"/>
      <c r="MI258"/>
      <c r="MJ258"/>
      <c r="MK258"/>
      <c r="ML258"/>
      <c r="MM258"/>
      <c r="MN258"/>
      <c r="MO258"/>
      <c r="MP258"/>
      <c r="MQ258"/>
      <c r="MR258"/>
      <c r="MS258"/>
      <c r="MT258"/>
      <c r="MU258"/>
      <c r="MV258"/>
      <c r="MW258"/>
      <c r="MX258"/>
      <c r="MY258"/>
      <c r="MZ258"/>
      <c r="NA258"/>
      <c r="NB258"/>
      <c r="NC258"/>
      <c r="ND258"/>
      <c r="NE258"/>
      <c r="NF258"/>
      <c r="NG258"/>
      <c r="NH258"/>
      <c r="NI258"/>
      <c r="NJ258"/>
      <c r="NK258"/>
      <c r="NL258"/>
      <c r="NM258"/>
      <c r="NN258"/>
      <c r="NO258"/>
      <c r="NP258"/>
      <c r="NQ258"/>
      <c r="NR258"/>
      <c r="NS258"/>
      <c r="NT258"/>
      <c r="NU258"/>
      <c r="NV258"/>
      <c r="NW258"/>
      <c r="NX258"/>
      <c r="NY258"/>
      <c r="NZ258"/>
      <c r="OA258"/>
      <c r="OB258"/>
      <c r="OC258"/>
      <c r="OD258"/>
      <c r="OE258"/>
      <c r="OF258"/>
      <c r="OG258"/>
      <c r="OH258"/>
      <c r="OI258"/>
      <c r="OJ258"/>
      <c r="OK258"/>
      <c r="OL258"/>
      <c r="OM258"/>
      <c r="ON258"/>
      <c r="OO258"/>
      <c r="OP258"/>
      <c r="OQ258"/>
      <c r="OR258"/>
      <c r="OS258"/>
      <c r="OT258"/>
      <c r="OU258"/>
      <c r="OV258"/>
      <c r="OW258"/>
      <c r="OX258"/>
      <c r="OY258"/>
      <c r="OZ258"/>
      <c r="PA258"/>
      <c r="PB258"/>
      <c r="PC258"/>
      <c r="PD258"/>
      <c r="PE258"/>
      <c r="PF258"/>
      <c r="PG258"/>
      <c r="PH258"/>
      <c r="PI258"/>
      <c r="PJ258"/>
      <c r="PK258"/>
      <c r="PL258"/>
      <c r="PM258"/>
      <c r="PN258"/>
      <c r="PO258"/>
      <c r="PP258"/>
      <c r="PQ258"/>
      <c r="PR258"/>
      <c r="PS258"/>
      <c r="PT258"/>
      <c r="PU258"/>
      <c r="PV258"/>
      <c r="PW258"/>
      <c r="PX258"/>
      <c r="PY258"/>
      <c r="PZ258"/>
      <c r="QA258"/>
      <c r="QB258"/>
      <c r="QC258"/>
      <c r="QD258"/>
      <c r="QE258"/>
      <c r="QF258"/>
      <c r="QG258"/>
      <c r="QH258"/>
      <c r="QI258"/>
      <c r="QJ258"/>
      <c r="QK258"/>
      <c r="QL258"/>
      <c r="QM258"/>
      <c r="QN258"/>
      <c r="QO258"/>
      <c r="QP258"/>
      <c r="QQ258"/>
      <c r="QR258"/>
      <c r="QS258"/>
      <c r="QT258"/>
      <c r="QU258"/>
      <c r="QV258"/>
      <c r="QW258"/>
      <c r="QX258"/>
      <c r="QY258"/>
      <c r="QZ258"/>
      <c r="RA258"/>
      <c r="RB258"/>
      <c r="RC258"/>
      <c r="RD258"/>
      <c r="RE258"/>
      <c r="RF258"/>
      <c r="RG258"/>
      <c r="RH258"/>
      <c r="RI258"/>
      <c r="RJ258"/>
      <c r="RK258"/>
      <c r="RL258"/>
      <c r="RM258"/>
      <c r="RN258"/>
      <c r="RO258"/>
      <c r="RP258"/>
      <c r="RQ258"/>
      <c r="RR258"/>
      <c r="RS258"/>
      <c r="RT258"/>
      <c r="RU258"/>
      <c r="RV258"/>
      <c r="RW258"/>
      <c r="RX258"/>
      <c r="RY258"/>
      <c r="RZ258"/>
      <c r="SA258"/>
      <c r="SB258"/>
      <c r="SC258"/>
      <c r="SD258"/>
      <c r="SE258"/>
      <c r="SF258"/>
      <c r="SG258"/>
      <c r="SH258"/>
      <c r="SI258"/>
      <c r="SJ258"/>
      <c r="SK258"/>
      <c r="SL258"/>
      <c r="SM258"/>
      <c r="SN258"/>
      <c r="SO258"/>
      <c r="SP258"/>
    </row>
    <row r="259" spans="1:510" ht="16.5" customHeight="1" x14ac:dyDescent="0.2">
      <c r="A259" s="20">
        <v>1461</v>
      </c>
      <c r="B259" s="20" t="s">
        <v>74</v>
      </c>
      <c r="C259" s="20" t="s">
        <v>87</v>
      </c>
      <c r="D259" s="20" t="s">
        <v>30</v>
      </c>
      <c r="E259" s="20" t="s">
        <v>1345</v>
      </c>
      <c r="F259" s="22" t="s">
        <v>88</v>
      </c>
      <c r="G259" s="33" t="s">
        <v>96</v>
      </c>
      <c r="H259" s="20" t="s">
        <v>89</v>
      </c>
      <c r="I259" s="20" t="s">
        <v>27</v>
      </c>
      <c r="J259" s="22" t="s">
        <v>428</v>
      </c>
      <c r="K259" s="20">
        <v>1</v>
      </c>
      <c r="L259" s="20" t="s">
        <v>370</v>
      </c>
      <c r="M259" s="20" t="s">
        <v>339</v>
      </c>
      <c r="N259" s="20" t="s">
        <v>355</v>
      </c>
      <c r="O259" s="20"/>
      <c r="P259" s="23">
        <v>0.01</v>
      </c>
      <c r="Q259" s="24">
        <v>12</v>
      </c>
      <c r="R259" s="25">
        <v>45658</v>
      </c>
      <c r="S259" s="20" t="s">
        <v>29</v>
      </c>
      <c r="T259" s="23">
        <v>170000000</v>
      </c>
      <c r="U259" s="27" t="s">
        <v>39</v>
      </c>
      <c r="V259" s="28" t="s">
        <v>40</v>
      </c>
      <c r="W259"/>
      <c r="X259"/>
      <c r="Y259"/>
      <c r="Z259"/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  <c r="AT259"/>
      <c r="AU259"/>
      <c r="AV259"/>
      <c r="AW259"/>
      <c r="AX259"/>
      <c r="AY259"/>
      <c r="AZ259"/>
      <c r="BA259"/>
      <c r="BB259"/>
      <c r="BC259"/>
      <c r="BD259"/>
      <c r="BE259"/>
      <c r="BF259"/>
      <c r="BG259"/>
      <c r="BH259"/>
      <c r="BI259"/>
      <c r="BJ259"/>
      <c r="BK259"/>
      <c r="BL259"/>
      <c r="BM259"/>
      <c r="BN259"/>
      <c r="BO259"/>
      <c r="BP259"/>
      <c r="BQ259"/>
      <c r="BR259"/>
      <c r="BS259"/>
      <c r="BT259"/>
      <c r="BU259"/>
      <c r="BV259"/>
      <c r="BW259"/>
      <c r="BX259"/>
      <c r="BY259"/>
      <c r="BZ259"/>
      <c r="CA259"/>
      <c r="CB259"/>
      <c r="CC259"/>
      <c r="CD259"/>
      <c r="CE259"/>
      <c r="CF259"/>
      <c r="CG259"/>
      <c r="CH259"/>
      <c r="CI259"/>
      <c r="CJ259"/>
      <c r="CK259"/>
      <c r="CL259"/>
      <c r="CM259"/>
      <c r="CN259"/>
      <c r="CO259"/>
      <c r="CP259"/>
      <c r="CQ259"/>
      <c r="CR259"/>
      <c r="CS259"/>
      <c r="CT259"/>
      <c r="CU259"/>
      <c r="CV259"/>
      <c r="CW259"/>
      <c r="CX259"/>
      <c r="CY259"/>
      <c r="CZ259"/>
      <c r="DA259"/>
      <c r="DB259"/>
      <c r="DC259"/>
      <c r="DD259"/>
      <c r="DE259"/>
      <c r="DF259"/>
      <c r="DG259"/>
      <c r="DH259"/>
      <c r="DI259"/>
      <c r="DJ259"/>
      <c r="DK259"/>
      <c r="DL259"/>
      <c r="DM259"/>
      <c r="DN259"/>
      <c r="DO259"/>
      <c r="DP259"/>
      <c r="DQ259"/>
      <c r="DR259"/>
      <c r="DS259"/>
      <c r="DT259"/>
      <c r="DU259"/>
      <c r="DV259"/>
      <c r="DW259"/>
      <c r="DX259"/>
      <c r="DY259"/>
      <c r="DZ259"/>
      <c r="EA259"/>
      <c r="EB259"/>
      <c r="EC259"/>
      <c r="ED259"/>
      <c r="EE259"/>
      <c r="EF259"/>
      <c r="EG259"/>
      <c r="EH259"/>
      <c r="EI259"/>
      <c r="EJ259"/>
      <c r="EK259"/>
      <c r="EL259"/>
      <c r="EM259"/>
      <c r="EN259"/>
      <c r="EO259"/>
      <c r="EP259"/>
      <c r="EQ259"/>
      <c r="ER259"/>
      <c r="ES259"/>
      <c r="ET259"/>
      <c r="EU259"/>
      <c r="EV259"/>
      <c r="EW259"/>
      <c r="EX259"/>
      <c r="EY259"/>
      <c r="EZ259"/>
      <c r="FA259"/>
      <c r="FB259"/>
      <c r="FC259"/>
      <c r="FD259"/>
      <c r="FE259"/>
      <c r="FF259"/>
      <c r="FG259"/>
      <c r="FH259"/>
      <c r="FI259"/>
      <c r="FJ259"/>
      <c r="FK259"/>
      <c r="FL259"/>
      <c r="FM259"/>
      <c r="FN259"/>
      <c r="FO259"/>
      <c r="FP259"/>
      <c r="FQ259"/>
      <c r="FR259"/>
      <c r="FS259"/>
      <c r="FT259"/>
      <c r="FU259"/>
      <c r="FV259"/>
      <c r="FW259"/>
      <c r="FX259"/>
      <c r="FY259"/>
      <c r="FZ259"/>
      <c r="GA259"/>
      <c r="GB259"/>
      <c r="GC259"/>
      <c r="GD259"/>
      <c r="GE259"/>
      <c r="GF259"/>
      <c r="GG259"/>
      <c r="GH259"/>
      <c r="GI259"/>
      <c r="GJ259"/>
      <c r="GK259"/>
      <c r="GL259"/>
      <c r="GM259"/>
      <c r="GN259"/>
      <c r="GO259"/>
      <c r="GP259"/>
      <c r="GQ259"/>
      <c r="GR259"/>
      <c r="GS259"/>
      <c r="GT259"/>
      <c r="GU259"/>
      <c r="GV259"/>
      <c r="GW259"/>
      <c r="GX259"/>
      <c r="GY259"/>
      <c r="GZ259"/>
      <c r="HA259"/>
      <c r="HB259"/>
      <c r="HC259"/>
      <c r="HD259"/>
      <c r="HE259"/>
      <c r="HF259"/>
      <c r="HG259"/>
      <c r="HH259"/>
      <c r="HI259"/>
      <c r="HJ259"/>
      <c r="HK259"/>
      <c r="HL259"/>
      <c r="HM259"/>
      <c r="HN259"/>
      <c r="HO259"/>
      <c r="HP259"/>
      <c r="HQ259"/>
      <c r="HR259"/>
      <c r="HS259"/>
      <c r="HT259"/>
      <c r="HU259"/>
      <c r="HV259"/>
      <c r="HW259"/>
      <c r="HX259"/>
      <c r="HY259"/>
      <c r="HZ259"/>
      <c r="IA259"/>
      <c r="IB259"/>
      <c r="IC259"/>
      <c r="ID259"/>
      <c r="IE259"/>
      <c r="IF259"/>
      <c r="IG259"/>
      <c r="IH259"/>
      <c r="II259"/>
      <c r="IJ259"/>
      <c r="IK259"/>
      <c r="IL259"/>
      <c r="IM259"/>
      <c r="IN259"/>
      <c r="IO259"/>
      <c r="IP259"/>
      <c r="IQ259"/>
      <c r="IR259"/>
      <c r="IS259"/>
      <c r="IT259"/>
      <c r="IU259"/>
      <c r="IV259"/>
      <c r="IW259"/>
      <c r="IX259"/>
      <c r="IY259"/>
      <c r="IZ259"/>
      <c r="JA259"/>
      <c r="JB259"/>
      <c r="JC259"/>
      <c r="JD259"/>
      <c r="JE259"/>
      <c r="JF259"/>
      <c r="JG259"/>
      <c r="JH259"/>
      <c r="JI259"/>
      <c r="JJ259"/>
      <c r="JK259"/>
      <c r="JL259"/>
      <c r="JM259"/>
      <c r="JN259"/>
      <c r="JO259"/>
      <c r="JP259"/>
      <c r="JQ259"/>
      <c r="JR259"/>
      <c r="JS259"/>
      <c r="JT259"/>
      <c r="JU259"/>
      <c r="JV259"/>
      <c r="JW259"/>
      <c r="JX259"/>
      <c r="JY259"/>
      <c r="JZ259"/>
      <c r="KA259"/>
      <c r="KB259"/>
      <c r="KC259"/>
      <c r="KD259"/>
      <c r="KE259"/>
      <c r="KF259"/>
      <c r="KG259"/>
      <c r="KH259"/>
      <c r="KI259"/>
      <c r="KJ259"/>
      <c r="KK259"/>
      <c r="KL259"/>
      <c r="KM259"/>
      <c r="KN259"/>
      <c r="KO259"/>
      <c r="KP259"/>
      <c r="KQ259"/>
      <c r="KR259"/>
      <c r="KS259"/>
      <c r="KT259"/>
      <c r="KU259"/>
      <c r="KV259"/>
      <c r="KW259"/>
      <c r="KX259"/>
      <c r="KY259"/>
      <c r="KZ259"/>
      <c r="LA259"/>
      <c r="LB259"/>
      <c r="LC259"/>
      <c r="LD259"/>
      <c r="LE259"/>
      <c r="LF259"/>
      <c r="LG259"/>
      <c r="LH259"/>
      <c r="LI259"/>
      <c r="LJ259"/>
      <c r="LK259"/>
      <c r="LL259"/>
      <c r="LM259"/>
      <c r="LN259"/>
      <c r="LO259"/>
      <c r="LP259"/>
      <c r="LQ259"/>
      <c r="LR259"/>
      <c r="LS259"/>
      <c r="LT259"/>
      <c r="LU259"/>
      <c r="LV259"/>
      <c r="LW259"/>
      <c r="LX259"/>
      <c r="LY259"/>
      <c r="LZ259"/>
      <c r="MA259"/>
      <c r="MB259"/>
      <c r="MC259"/>
      <c r="MD259"/>
      <c r="ME259"/>
      <c r="MF259"/>
      <c r="MG259"/>
      <c r="MH259"/>
      <c r="MI259"/>
      <c r="MJ259"/>
      <c r="MK259"/>
      <c r="ML259"/>
      <c r="MM259"/>
      <c r="MN259"/>
      <c r="MO259"/>
      <c r="MP259"/>
      <c r="MQ259"/>
      <c r="MR259"/>
      <c r="MS259"/>
      <c r="MT259"/>
      <c r="MU259"/>
      <c r="MV259"/>
      <c r="MW259"/>
      <c r="MX259"/>
      <c r="MY259"/>
      <c r="MZ259"/>
      <c r="NA259"/>
      <c r="NB259"/>
      <c r="NC259"/>
      <c r="ND259"/>
      <c r="NE259"/>
      <c r="NF259"/>
      <c r="NG259"/>
      <c r="NH259"/>
      <c r="NI259"/>
      <c r="NJ259"/>
      <c r="NK259"/>
      <c r="NL259"/>
      <c r="NM259"/>
      <c r="NN259"/>
      <c r="NO259"/>
      <c r="NP259"/>
      <c r="NQ259"/>
      <c r="NR259"/>
      <c r="NS259"/>
      <c r="NT259"/>
      <c r="NU259"/>
      <c r="NV259"/>
      <c r="NW259"/>
      <c r="NX259"/>
      <c r="NY259"/>
      <c r="NZ259"/>
      <c r="OA259"/>
      <c r="OB259"/>
      <c r="OC259"/>
      <c r="OD259"/>
      <c r="OE259"/>
      <c r="OF259"/>
      <c r="OG259"/>
      <c r="OH259"/>
      <c r="OI259"/>
      <c r="OJ259"/>
      <c r="OK259"/>
      <c r="OL259"/>
      <c r="OM259"/>
      <c r="ON259"/>
      <c r="OO259"/>
      <c r="OP259"/>
      <c r="OQ259"/>
      <c r="OR259"/>
      <c r="OS259"/>
      <c r="OT259"/>
      <c r="OU259"/>
      <c r="OV259"/>
      <c r="OW259"/>
      <c r="OX259"/>
      <c r="OY259"/>
      <c r="OZ259"/>
      <c r="PA259"/>
      <c r="PB259"/>
      <c r="PC259"/>
      <c r="PD259"/>
      <c r="PE259"/>
      <c r="PF259"/>
      <c r="PG259"/>
      <c r="PH259"/>
      <c r="PI259"/>
      <c r="PJ259"/>
      <c r="PK259"/>
      <c r="PL259"/>
      <c r="PM259"/>
      <c r="PN259"/>
      <c r="PO259"/>
      <c r="PP259"/>
      <c r="PQ259"/>
      <c r="PR259"/>
      <c r="PS259"/>
      <c r="PT259"/>
      <c r="PU259"/>
      <c r="PV259"/>
      <c r="PW259"/>
      <c r="PX259"/>
      <c r="PY259"/>
      <c r="PZ259"/>
      <c r="QA259"/>
      <c r="QB259"/>
      <c r="QC259"/>
      <c r="QD259"/>
      <c r="QE259"/>
      <c r="QF259"/>
      <c r="QG259"/>
      <c r="QH259"/>
      <c r="QI259"/>
      <c r="QJ259"/>
      <c r="QK259"/>
      <c r="QL259"/>
      <c r="QM259"/>
      <c r="QN259"/>
      <c r="QO259"/>
      <c r="QP259"/>
      <c r="QQ259"/>
      <c r="QR259"/>
      <c r="QS259"/>
      <c r="QT259"/>
      <c r="QU259"/>
      <c r="QV259"/>
      <c r="QW259"/>
      <c r="QX259"/>
      <c r="QY259"/>
      <c r="QZ259"/>
      <c r="RA259"/>
      <c r="RB259"/>
      <c r="RC259"/>
      <c r="RD259"/>
      <c r="RE259"/>
      <c r="RF259"/>
      <c r="RG259"/>
      <c r="RH259"/>
      <c r="RI259"/>
      <c r="RJ259"/>
      <c r="RK259"/>
      <c r="RL259"/>
      <c r="RM259"/>
      <c r="RN259"/>
      <c r="RO259"/>
      <c r="RP259"/>
      <c r="RQ259"/>
      <c r="RR259"/>
      <c r="RS259"/>
      <c r="RT259"/>
      <c r="RU259"/>
      <c r="RV259"/>
      <c r="RW259"/>
      <c r="RX259"/>
      <c r="RY259"/>
      <c r="RZ259"/>
      <c r="SA259"/>
      <c r="SB259"/>
      <c r="SC259"/>
      <c r="SD259"/>
      <c r="SE259"/>
      <c r="SF259"/>
      <c r="SG259"/>
      <c r="SH259"/>
      <c r="SI259"/>
      <c r="SJ259"/>
      <c r="SK259"/>
      <c r="SL259"/>
      <c r="SM259"/>
      <c r="SN259"/>
      <c r="SO259"/>
      <c r="SP259"/>
    </row>
    <row r="260" spans="1:510" ht="16.5" customHeight="1" x14ac:dyDescent="0.2">
      <c r="A260" s="20">
        <v>1462</v>
      </c>
      <c r="B260" s="20" t="s">
        <v>74</v>
      </c>
      <c r="C260" s="20" t="s">
        <v>87</v>
      </c>
      <c r="D260" s="20" t="s">
        <v>30</v>
      </c>
      <c r="E260" s="20" t="s">
        <v>1345</v>
      </c>
      <c r="F260" s="22" t="s">
        <v>88</v>
      </c>
      <c r="G260" s="33" t="s">
        <v>96</v>
      </c>
      <c r="H260" s="20" t="s">
        <v>89</v>
      </c>
      <c r="I260" s="20" t="s">
        <v>27</v>
      </c>
      <c r="J260" s="22" t="s">
        <v>429</v>
      </c>
      <c r="K260" s="20">
        <v>1</v>
      </c>
      <c r="L260" s="20" t="s">
        <v>370</v>
      </c>
      <c r="M260" s="20" t="s">
        <v>339</v>
      </c>
      <c r="N260" s="20" t="s">
        <v>355</v>
      </c>
      <c r="O260" s="20">
        <v>1</v>
      </c>
      <c r="P260" s="23" t="s">
        <v>94</v>
      </c>
      <c r="Q260" s="24">
        <v>1</v>
      </c>
      <c r="R260" s="25">
        <v>45901</v>
      </c>
      <c r="S260" s="20" t="s">
        <v>29</v>
      </c>
      <c r="T260" s="23">
        <v>1000000000</v>
      </c>
      <c r="U260" s="27" t="s">
        <v>39</v>
      </c>
      <c r="V260" s="28" t="s">
        <v>40</v>
      </c>
      <c r="W260"/>
      <c r="X260"/>
      <c r="Y260"/>
      <c r="Z260"/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  <c r="AT260"/>
      <c r="AU260"/>
      <c r="AV260"/>
      <c r="AW260"/>
      <c r="AX260"/>
      <c r="AY260"/>
      <c r="AZ260"/>
      <c r="BA260"/>
      <c r="BB260"/>
      <c r="BC260"/>
      <c r="BD260"/>
      <c r="BE260"/>
      <c r="BF260"/>
      <c r="BG260"/>
      <c r="BH260"/>
      <c r="BI260"/>
      <c r="BJ260"/>
      <c r="BK260"/>
      <c r="BL260"/>
      <c r="BM260"/>
      <c r="BN260"/>
      <c r="BO260"/>
      <c r="BP260"/>
      <c r="BQ260"/>
      <c r="BR260"/>
      <c r="BS260"/>
      <c r="BT260"/>
      <c r="BU260"/>
      <c r="BV260"/>
      <c r="BW260"/>
      <c r="BX260"/>
      <c r="BY260"/>
      <c r="BZ260"/>
      <c r="CA260"/>
      <c r="CB260"/>
      <c r="CC260"/>
      <c r="CD260"/>
      <c r="CE260"/>
      <c r="CF260"/>
      <c r="CG260"/>
      <c r="CH260"/>
      <c r="CI260"/>
      <c r="CJ260"/>
      <c r="CK260"/>
      <c r="CL260"/>
      <c r="CM260"/>
      <c r="CN260"/>
      <c r="CO260"/>
      <c r="CP260"/>
      <c r="CQ260"/>
      <c r="CR260"/>
      <c r="CS260"/>
      <c r="CT260"/>
      <c r="CU260"/>
      <c r="CV260"/>
      <c r="CW260"/>
      <c r="CX260"/>
      <c r="CY260"/>
      <c r="CZ260"/>
      <c r="DA260"/>
      <c r="DB260"/>
      <c r="DC260"/>
      <c r="DD260"/>
      <c r="DE260"/>
      <c r="DF260"/>
      <c r="DG260"/>
      <c r="DH260"/>
      <c r="DI260"/>
      <c r="DJ260"/>
      <c r="DK260"/>
      <c r="DL260"/>
      <c r="DM260"/>
      <c r="DN260"/>
      <c r="DO260"/>
      <c r="DP260"/>
      <c r="DQ260"/>
      <c r="DR260"/>
      <c r="DS260"/>
      <c r="DT260"/>
      <c r="DU260"/>
      <c r="DV260"/>
      <c r="DW260"/>
      <c r="DX260"/>
      <c r="DY260"/>
      <c r="DZ260"/>
      <c r="EA260"/>
      <c r="EB260"/>
      <c r="EC260"/>
      <c r="ED260"/>
      <c r="EE260"/>
      <c r="EF260"/>
      <c r="EG260"/>
      <c r="EH260"/>
      <c r="EI260"/>
      <c r="EJ260"/>
      <c r="EK260"/>
      <c r="EL260"/>
      <c r="EM260"/>
      <c r="EN260"/>
      <c r="EO260"/>
      <c r="EP260"/>
      <c r="EQ260"/>
      <c r="ER260"/>
      <c r="ES260"/>
      <c r="ET260"/>
      <c r="EU260"/>
      <c r="EV260"/>
      <c r="EW260"/>
      <c r="EX260"/>
      <c r="EY260"/>
      <c r="EZ260"/>
      <c r="FA260"/>
      <c r="FB260"/>
      <c r="FC260"/>
      <c r="FD260"/>
      <c r="FE260"/>
      <c r="FF260"/>
      <c r="FG260"/>
      <c r="FH260"/>
      <c r="FI260"/>
      <c r="FJ260"/>
      <c r="FK260"/>
      <c r="FL260"/>
      <c r="FM260"/>
      <c r="FN260"/>
      <c r="FO260"/>
      <c r="FP260"/>
      <c r="FQ260"/>
      <c r="FR260"/>
      <c r="FS260"/>
      <c r="FT260"/>
      <c r="FU260"/>
      <c r="FV260"/>
      <c r="FW260"/>
      <c r="FX260"/>
      <c r="FY260"/>
      <c r="FZ260"/>
      <c r="GA260"/>
      <c r="GB260"/>
      <c r="GC260"/>
      <c r="GD260"/>
      <c r="GE260"/>
      <c r="GF260"/>
      <c r="GG260"/>
      <c r="GH260"/>
      <c r="GI260"/>
      <c r="GJ260"/>
      <c r="GK260"/>
      <c r="GL260"/>
      <c r="GM260"/>
      <c r="GN260"/>
      <c r="GO260"/>
      <c r="GP260"/>
      <c r="GQ260"/>
      <c r="GR260"/>
      <c r="GS260"/>
      <c r="GT260"/>
      <c r="GU260"/>
      <c r="GV260"/>
      <c r="GW260"/>
      <c r="GX260"/>
      <c r="GY260"/>
      <c r="GZ260"/>
      <c r="HA260"/>
      <c r="HB260"/>
      <c r="HC260"/>
      <c r="HD260"/>
      <c r="HE260"/>
      <c r="HF260"/>
      <c r="HG260"/>
      <c r="HH260"/>
      <c r="HI260"/>
      <c r="HJ260"/>
      <c r="HK260"/>
      <c r="HL260"/>
      <c r="HM260"/>
      <c r="HN260"/>
      <c r="HO260"/>
      <c r="HP260"/>
      <c r="HQ260"/>
      <c r="HR260"/>
      <c r="HS260"/>
      <c r="HT260"/>
      <c r="HU260"/>
      <c r="HV260"/>
      <c r="HW260"/>
      <c r="HX260"/>
      <c r="HY260"/>
      <c r="HZ260"/>
      <c r="IA260"/>
      <c r="IB260"/>
      <c r="IC260"/>
      <c r="ID260"/>
      <c r="IE260"/>
      <c r="IF260"/>
      <c r="IG260"/>
      <c r="IH260"/>
      <c r="II260"/>
      <c r="IJ260"/>
      <c r="IK260"/>
      <c r="IL260"/>
      <c r="IM260"/>
      <c r="IN260"/>
      <c r="IO260"/>
      <c r="IP260"/>
      <c r="IQ260"/>
      <c r="IR260"/>
      <c r="IS260"/>
      <c r="IT260"/>
      <c r="IU260"/>
      <c r="IV260"/>
      <c r="IW260"/>
      <c r="IX260"/>
      <c r="IY260"/>
      <c r="IZ260"/>
      <c r="JA260"/>
      <c r="JB260"/>
      <c r="JC260"/>
      <c r="JD260"/>
      <c r="JE260"/>
      <c r="JF260"/>
      <c r="JG260"/>
      <c r="JH260"/>
      <c r="JI260"/>
      <c r="JJ260"/>
      <c r="JK260"/>
      <c r="JL260"/>
      <c r="JM260"/>
      <c r="JN260"/>
      <c r="JO260"/>
      <c r="JP260"/>
      <c r="JQ260"/>
      <c r="JR260"/>
      <c r="JS260"/>
      <c r="JT260"/>
      <c r="JU260"/>
      <c r="JV260"/>
      <c r="JW260"/>
      <c r="JX260"/>
      <c r="JY260"/>
      <c r="JZ260"/>
      <c r="KA260"/>
      <c r="KB260"/>
      <c r="KC260"/>
      <c r="KD260"/>
      <c r="KE260"/>
      <c r="KF260"/>
      <c r="KG260"/>
      <c r="KH260"/>
      <c r="KI260"/>
      <c r="KJ260"/>
      <c r="KK260"/>
      <c r="KL260"/>
      <c r="KM260"/>
      <c r="KN260"/>
      <c r="KO260"/>
      <c r="KP260"/>
      <c r="KQ260"/>
      <c r="KR260"/>
      <c r="KS260"/>
      <c r="KT260"/>
      <c r="KU260"/>
      <c r="KV260"/>
      <c r="KW260"/>
      <c r="KX260"/>
      <c r="KY260"/>
      <c r="KZ260"/>
      <c r="LA260"/>
      <c r="LB260"/>
      <c r="LC260"/>
      <c r="LD260"/>
      <c r="LE260"/>
      <c r="LF260"/>
      <c r="LG260"/>
      <c r="LH260"/>
      <c r="LI260"/>
      <c r="LJ260"/>
      <c r="LK260"/>
      <c r="LL260"/>
      <c r="LM260"/>
      <c r="LN260"/>
      <c r="LO260"/>
      <c r="LP260"/>
      <c r="LQ260"/>
      <c r="LR260"/>
      <c r="LS260"/>
      <c r="LT260"/>
      <c r="LU260"/>
      <c r="LV260"/>
      <c r="LW260"/>
      <c r="LX260"/>
      <c r="LY260"/>
      <c r="LZ260"/>
      <c r="MA260"/>
      <c r="MB260"/>
      <c r="MC260"/>
      <c r="MD260"/>
      <c r="ME260"/>
      <c r="MF260"/>
      <c r="MG260"/>
      <c r="MH260"/>
      <c r="MI260"/>
      <c r="MJ260"/>
      <c r="MK260"/>
      <c r="ML260"/>
      <c r="MM260"/>
      <c r="MN260"/>
      <c r="MO260"/>
      <c r="MP260"/>
      <c r="MQ260"/>
      <c r="MR260"/>
      <c r="MS260"/>
      <c r="MT260"/>
      <c r="MU260"/>
      <c r="MV260"/>
      <c r="MW260"/>
      <c r="MX260"/>
      <c r="MY260"/>
      <c r="MZ260"/>
      <c r="NA260"/>
      <c r="NB260"/>
      <c r="NC260"/>
      <c r="ND260"/>
      <c r="NE260"/>
      <c r="NF260"/>
      <c r="NG260"/>
      <c r="NH260"/>
      <c r="NI260"/>
      <c r="NJ260"/>
      <c r="NK260"/>
      <c r="NL260"/>
      <c r="NM260"/>
      <c r="NN260"/>
      <c r="NO260"/>
      <c r="NP260"/>
      <c r="NQ260"/>
      <c r="NR260"/>
      <c r="NS260"/>
      <c r="NT260"/>
      <c r="NU260"/>
      <c r="NV260"/>
      <c r="NW260"/>
      <c r="NX260"/>
      <c r="NY260"/>
      <c r="NZ260"/>
      <c r="OA260"/>
      <c r="OB260"/>
      <c r="OC260"/>
      <c r="OD260"/>
      <c r="OE260"/>
      <c r="OF260"/>
      <c r="OG260"/>
      <c r="OH260"/>
      <c r="OI260"/>
      <c r="OJ260"/>
      <c r="OK260"/>
      <c r="OL260"/>
      <c r="OM260"/>
      <c r="ON260"/>
      <c r="OO260"/>
      <c r="OP260"/>
      <c r="OQ260"/>
      <c r="OR260"/>
      <c r="OS260"/>
      <c r="OT260"/>
      <c r="OU260"/>
      <c r="OV260"/>
      <c r="OW260"/>
      <c r="OX260"/>
      <c r="OY260"/>
      <c r="OZ260"/>
      <c r="PA260"/>
      <c r="PB260"/>
      <c r="PC260"/>
      <c r="PD260"/>
      <c r="PE260"/>
      <c r="PF260"/>
      <c r="PG260"/>
      <c r="PH260"/>
      <c r="PI260"/>
      <c r="PJ260"/>
      <c r="PK260"/>
      <c r="PL260"/>
      <c r="PM260"/>
      <c r="PN260"/>
      <c r="PO260"/>
      <c r="PP260"/>
      <c r="PQ260"/>
      <c r="PR260"/>
      <c r="PS260"/>
      <c r="PT260"/>
      <c r="PU260"/>
      <c r="PV260"/>
      <c r="PW260"/>
      <c r="PX260"/>
      <c r="PY260"/>
      <c r="PZ260"/>
      <c r="QA260"/>
      <c r="QB260"/>
      <c r="QC260"/>
      <c r="QD260"/>
      <c r="QE260"/>
      <c r="QF260"/>
      <c r="QG260"/>
      <c r="QH260"/>
      <c r="QI260"/>
      <c r="QJ260"/>
      <c r="QK260"/>
      <c r="QL260"/>
      <c r="QM260"/>
      <c r="QN260"/>
      <c r="QO260"/>
      <c r="QP260"/>
      <c r="QQ260"/>
      <c r="QR260"/>
      <c r="QS260"/>
      <c r="QT260"/>
      <c r="QU260"/>
      <c r="QV260"/>
      <c r="QW260"/>
      <c r="QX260"/>
      <c r="QY260"/>
      <c r="QZ260"/>
      <c r="RA260"/>
      <c r="RB260"/>
      <c r="RC260"/>
      <c r="RD260"/>
      <c r="RE260"/>
      <c r="RF260"/>
      <c r="RG260"/>
      <c r="RH260"/>
      <c r="RI260"/>
      <c r="RJ260"/>
      <c r="RK260"/>
      <c r="RL260"/>
      <c r="RM260"/>
      <c r="RN260"/>
      <c r="RO260"/>
      <c r="RP260"/>
      <c r="RQ260"/>
      <c r="RR260"/>
      <c r="RS260"/>
      <c r="RT260"/>
      <c r="RU260"/>
      <c r="RV260"/>
      <c r="RW260"/>
      <c r="RX260"/>
      <c r="RY260"/>
      <c r="RZ260"/>
      <c r="SA260"/>
      <c r="SB260"/>
      <c r="SC260"/>
      <c r="SD260"/>
      <c r="SE260"/>
      <c r="SF260"/>
      <c r="SG260"/>
      <c r="SH260"/>
      <c r="SI260"/>
      <c r="SJ260"/>
      <c r="SK260"/>
      <c r="SL260"/>
      <c r="SM260"/>
      <c r="SN260"/>
      <c r="SO260"/>
      <c r="SP260"/>
    </row>
    <row r="261" spans="1:510" ht="16.5" customHeight="1" x14ac:dyDescent="0.2">
      <c r="A261" s="20">
        <v>1463</v>
      </c>
      <c r="B261" s="20" t="s">
        <v>74</v>
      </c>
      <c r="C261" s="20" t="s">
        <v>87</v>
      </c>
      <c r="D261" s="20" t="s">
        <v>30</v>
      </c>
      <c r="E261" s="20" t="s">
        <v>1345</v>
      </c>
      <c r="F261" s="22" t="s">
        <v>88</v>
      </c>
      <c r="G261" s="33" t="s">
        <v>96</v>
      </c>
      <c r="H261" s="20" t="s">
        <v>89</v>
      </c>
      <c r="I261" s="20" t="s">
        <v>27</v>
      </c>
      <c r="J261" s="22" t="s">
        <v>430</v>
      </c>
      <c r="K261" s="20">
        <v>1291</v>
      </c>
      <c r="L261" s="20" t="s">
        <v>91</v>
      </c>
      <c r="M261" s="20" t="s">
        <v>92</v>
      </c>
      <c r="N261" s="20" t="s">
        <v>93</v>
      </c>
      <c r="O261" s="20" t="s">
        <v>94</v>
      </c>
      <c r="P261" s="23">
        <v>5.9000000000000003E-4</v>
      </c>
      <c r="Q261" s="24">
        <v>12</v>
      </c>
      <c r="R261" s="25">
        <v>45658</v>
      </c>
      <c r="S261" s="20" t="s">
        <v>83</v>
      </c>
      <c r="T261" s="23">
        <v>9140000000</v>
      </c>
      <c r="U261" s="27" t="s">
        <v>39</v>
      </c>
      <c r="V261" s="28" t="s">
        <v>40</v>
      </c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/>
      <c r="AY261"/>
      <c r="AZ261"/>
      <c r="BA261"/>
      <c r="BB261"/>
      <c r="BC261"/>
      <c r="BD261"/>
      <c r="BE261"/>
      <c r="BF261"/>
      <c r="BG261"/>
      <c r="BH261"/>
      <c r="BI261"/>
      <c r="BJ261"/>
      <c r="BK261"/>
      <c r="BL261"/>
      <c r="BM261"/>
      <c r="BN261"/>
      <c r="BO261"/>
      <c r="BP261"/>
      <c r="BQ261"/>
      <c r="BR261"/>
      <c r="BS261"/>
      <c r="BT261"/>
      <c r="BU261"/>
      <c r="BV261"/>
      <c r="BW261"/>
      <c r="BX261"/>
      <c r="BY261"/>
      <c r="BZ261"/>
      <c r="CA261"/>
      <c r="CB261"/>
      <c r="CC261"/>
      <c r="CD261"/>
      <c r="CE261"/>
      <c r="CF261"/>
      <c r="CG261"/>
      <c r="CH261"/>
      <c r="CI261"/>
      <c r="CJ261"/>
      <c r="CK261"/>
      <c r="CL261"/>
      <c r="CM261"/>
      <c r="CN261"/>
      <c r="CO261"/>
      <c r="CP261"/>
      <c r="CQ261"/>
      <c r="CR261"/>
      <c r="CS261"/>
      <c r="CT261"/>
      <c r="CU261"/>
      <c r="CV261"/>
      <c r="CW261"/>
      <c r="CX261"/>
      <c r="CY261"/>
      <c r="CZ261"/>
      <c r="DA261"/>
      <c r="DB261"/>
      <c r="DC261"/>
      <c r="DD261"/>
      <c r="DE261"/>
      <c r="DF261"/>
      <c r="DG261"/>
      <c r="DH261"/>
      <c r="DI261"/>
      <c r="DJ261"/>
      <c r="DK261"/>
      <c r="DL261"/>
      <c r="DM261"/>
      <c r="DN261"/>
      <c r="DO261"/>
      <c r="DP261"/>
      <c r="DQ261"/>
      <c r="DR261"/>
      <c r="DS261"/>
      <c r="DT261"/>
      <c r="DU261"/>
      <c r="DV261"/>
      <c r="DW261"/>
      <c r="DX261"/>
      <c r="DY261"/>
      <c r="DZ261"/>
      <c r="EA261"/>
      <c r="EB261"/>
      <c r="EC261"/>
      <c r="ED261"/>
      <c r="EE261"/>
      <c r="EF261"/>
      <c r="EG261"/>
      <c r="EH261"/>
      <c r="EI261"/>
      <c r="EJ261"/>
      <c r="EK261"/>
      <c r="EL261"/>
      <c r="EM261"/>
      <c r="EN261"/>
      <c r="EO261"/>
      <c r="EP261"/>
      <c r="EQ261"/>
      <c r="ER261"/>
      <c r="ES261"/>
      <c r="ET261"/>
      <c r="EU261"/>
      <c r="EV261"/>
      <c r="EW261"/>
      <c r="EX261"/>
      <c r="EY261"/>
      <c r="EZ261"/>
      <c r="FA261"/>
      <c r="FB261"/>
      <c r="FC261"/>
      <c r="FD261"/>
      <c r="FE261"/>
      <c r="FF261"/>
      <c r="FG261"/>
      <c r="FH261"/>
      <c r="FI261"/>
      <c r="FJ261"/>
      <c r="FK261"/>
      <c r="FL261"/>
      <c r="FM261"/>
      <c r="FN261"/>
      <c r="FO261"/>
      <c r="FP261"/>
      <c r="FQ261"/>
      <c r="FR261"/>
      <c r="FS261"/>
      <c r="FT261"/>
      <c r="FU261"/>
      <c r="FV261"/>
      <c r="FW261"/>
      <c r="FX261"/>
      <c r="FY261"/>
      <c r="FZ261"/>
      <c r="GA261"/>
      <c r="GB261"/>
      <c r="GC261"/>
      <c r="GD261"/>
      <c r="GE261"/>
      <c r="GF261"/>
      <c r="GG261"/>
      <c r="GH261"/>
      <c r="GI261"/>
      <c r="GJ261"/>
      <c r="GK261"/>
      <c r="GL261"/>
      <c r="GM261"/>
      <c r="GN261"/>
      <c r="GO261"/>
      <c r="GP261"/>
      <c r="GQ261"/>
      <c r="GR261"/>
      <c r="GS261"/>
      <c r="GT261"/>
      <c r="GU261"/>
      <c r="GV261"/>
      <c r="GW261"/>
      <c r="GX261"/>
      <c r="GY261"/>
      <c r="GZ261"/>
      <c r="HA261"/>
      <c r="HB261"/>
      <c r="HC261"/>
      <c r="HD261"/>
      <c r="HE261"/>
      <c r="HF261"/>
      <c r="HG261"/>
      <c r="HH261"/>
      <c r="HI261"/>
      <c r="HJ261"/>
      <c r="HK261"/>
      <c r="HL261"/>
      <c r="HM261"/>
      <c r="HN261"/>
      <c r="HO261"/>
      <c r="HP261"/>
      <c r="HQ261"/>
      <c r="HR261"/>
      <c r="HS261"/>
      <c r="HT261"/>
      <c r="HU261"/>
      <c r="HV261"/>
      <c r="HW261"/>
      <c r="HX261"/>
      <c r="HY261"/>
      <c r="HZ261"/>
      <c r="IA261"/>
      <c r="IB261"/>
      <c r="IC261"/>
      <c r="ID261"/>
      <c r="IE261"/>
      <c r="IF261"/>
      <c r="IG261"/>
      <c r="IH261"/>
      <c r="II261"/>
      <c r="IJ261"/>
      <c r="IK261"/>
      <c r="IL261"/>
      <c r="IM261"/>
      <c r="IN261"/>
      <c r="IO261"/>
      <c r="IP261"/>
      <c r="IQ261"/>
      <c r="IR261"/>
      <c r="IS261"/>
      <c r="IT261"/>
      <c r="IU261"/>
      <c r="IV261"/>
      <c r="IW261"/>
      <c r="IX261"/>
      <c r="IY261"/>
      <c r="IZ261"/>
      <c r="JA261"/>
      <c r="JB261"/>
      <c r="JC261"/>
      <c r="JD261"/>
      <c r="JE261"/>
      <c r="JF261"/>
      <c r="JG261"/>
      <c r="JH261"/>
      <c r="JI261"/>
      <c r="JJ261"/>
      <c r="JK261"/>
      <c r="JL261"/>
      <c r="JM261"/>
      <c r="JN261"/>
      <c r="JO261"/>
      <c r="JP261"/>
      <c r="JQ261"/>
      <c r="JR261"/>
      <c r="JS261"/>
      <c r="JT261"/>
      <c r="JU261"/>
      <c r="JV261"/>
      <c r="JW261"/>
      <c r="JX261"/>
      <c r="JY261"/>
      <c r="JZ261"/>
      <c r="KA261"/>
      <c r="KB261"/>
      <c r="KC261"/>
      <c r="KD261"/>
      <c r="KE261"/>
      <c r="KF261"/>
      <c r="KG261"/>
      <c r="KH261"/>
      <c r="KI261"/>
      <c r="KJ261"/>
      <c r="KK261"/>
      <c r="KL261"/>
      <c r="KM261"/>
      <c r="KN261"/>
      <c r="KO261"/>
      <c r="KP261"/>
      <c r="KQ261"/>
      <c r="KR261"/>
      <c r="KS261"/>
      <c r="KT261"/>
      <c r="KU261"/>
      <c r="KV261"/>
      <c r="KW261"/>
      <c r="KX261"/>
      <c r="KY261"/>
      <c r="KZ261"/>
      <c r="LA261"/>
      <c r="LB261"/>
      <c r="LC261"/>
      <c r="LD261"/>
      <c r="LE261"/>
      <c r="LF261"/>
      <c r="LG261"/>
      <c r="LH261"/>
      <c r="LI261"/>
      <c r="LJ261"/>
      <c r="LK261"/>
      <c r="LL261"/>
      <c r="LM261"/>
      <c r="LN261"/>
      <c r="LO261"/>
      <c r="LP261"/>
      <c r="LQ261"/>
      <c r="LR261"/>
      <c r="LS261"/>
      <c r="LT261"/>
      <c r="LU261"/>
      <c r="LV261"/>
      <c r="LW261"/>
      <c r="LX261"/>
      <c r="LY261"/>
      <c r="LZ261"/>
      <c r="MA261"/>
      <c r="MB261"/>
      <c r="MC261"/>
      <c r="MD261"/>
      <c r="ME261"/>
      <c r="MF261"/>
      <c r="MG261"/>
      <c r="MH261"/>
      <c r="MI261"/>
      <c r="MJ261"/>
      <c r="MK261"/>
      <c r="ML261"/>
      <c r="MM261"/>
      <c r="MN261"/>
      <c r="MO261"/>
      <c r="MP261"/>
      <c r="MQ261"/>
      <c r="MR261"/>
      <c r="MS261"/>
      <c r="MT261"/>
      <c r="MU261"/>
      <c r="MV261"/>
      <c r="MW261"/>
      <c r="MX261"/>
      <c r="MY261"/>
      <c r="MZ261"/>
      <c r="NA261"/>
      <c r="NB261"/>
      <c r="NC261"/>
      <c r="ND261"/>
      <c r="NE261"/>
      <c r="NF261"/>
      <c r="NG261"/>
      <c r="NH261"/>
      <c r="NI261"/>
      <c r="NJ261"/>
      <c r="NK261"/>
      <c r="NL261"/>
      <c r="NM261"/>
      <c r="NN261"/>
      <c r="NO261"/>
      <c r="NP261"/>
      <c r="NQ261"/>
      <c r="NR261"/>
      <c r="NS261"/>
      <c r="NT261"/>
      <c r="NU261"/>
      <c r="NV261"/>
      <c r="NW261"/>
      <c r="NX261"/>
      <c r="NY261"/>
      <c r="NZ261"/>
      <c r="OA261"/>
      <c r="OB261"/>
      <c r="OC261"/>
      <c r="OD261"/>
      <c r="OE261"/>
      <c r="OF261"/>
      <c r="OG261"/>
      <c r="OH261"/>
      <c r="OI261"/>
      <c r="OJ261"/>
      <c r="OK261"/>
      <c r="OL261"/>
      <c r="OM261"/>
      <c r="ON261"/>
      <c r="OO261"/>
      <c r="OP261"/>
      <c r="OQ261"/>
      <c r="OR261"/>
      <c r="OS261"/>
      <c r="OT261"/>
      <c r="OU261"/>
      <c r="OV261"/>
      <c r="OW261"/>
      <c r="OX261"/>
      <c r="OY261"/>
      <c r="OZ261"/>
      <c r="PA261"/>
      <c r="PB261"/>
      <c r="PC261"/>
      <c r="PD261"/>
      <c r="PE261"/>
      <c r="PF261"/>
      <c r="PG261"/>
      <c r="PH261"/>
      <c r="PI261"/>
      <c r="PJ261"/>
      <c r="PK261"/>
      <c r="PL261"/>
      <c r="PM261"/>
      <c r="PN261"/>
      <c r="PO261"/>
      <c r="PP261"/>
      <c r="PQ261"/>
      <c r="PR261"/>
      <c r="PS261"/>
      <c r="PT261"/>
      <c r="PU261"/>
      <c r="PV261"/>
      <c r="PW261"/>
      <c r="PX261"/>
      <c r="PY261"/>
      <c r="PZ261"/>
      <c r="QA261"/>
      <c r="QB261"/>
      <c r="QC261"/>
      <c r="QD261"/>
      <c r="QE261"/>
      <c r="QF261"/>
      <c r="QG261"/>
      <c r="QH261"/>
      <c r="QI261"/>
      <c r="QJ261"/>
      <c r="QK261"/>
      <c r="QL261"/>
      <c r="QM261"/>
      <c r="QN261"/>
      <c r="QO261"/>
      <c r="QP261"/>
      <c r="QQ261"/>
      <c r="QR261"/>
      <c r="QS261"/>
      <c r="QT261"/>
      <c r="QU261"/>
      <c r="QV261"/>
      <c r="QW261"/>
      <c r="QX261"/>
      <c r="QY261"/>
      <c r="QZ261"/>
      <c r="RA261"/>
      <c r="RB261"/>
      <c r="RC261"/>
      <c r="RD261"/>
      <c r="RE261"/>
      <c r="RF261"/>
      <c r="RG261"/>
      <c r="RH261"/>
      <c r="RI261"/>
      <c r="RJ261"/>
      <c r="RK261"/>
      <c r="RL261"/>
      <c r="RM261"/>
      <c r="RN261"/>
      <c r="RO261"/>
      <c r="RP261"/>
      <c r="RQ261"/>
      <c r="RR261"/>
      <c r="RS261"/>
      <c r="RT261"/>
      <c r="RU261"/>
      <c r="RV261"/>
      <c r="RW261"/>
      <c r="RX261"/>
      <c r="RY261"/>
      <c r="RZ261"/>
      <c r="SA261"/>
      <c r="SB261"/>
      <c r="SC261"/>
      <c r="SD261"/>
      <c r="SE261"/>
      <c r="SF261"/>
      <c r="SG261"/>
      <c r="SH261"/>
      <c r="SI261"/>
      <c r="SJ261"/>
      <c r="SK261"/>
      <c r="SL261"/>
      <c r="SM261"/>
      <c r="SN261"/>
      <c r="SO261"/>
      <c r="SP261"/>
    </row>
    <row r="262" spans="1:510" ht="16.5" customHeight="1" x14ac:dyDescent="0.2">
      <c r="A262" s="20">
        <v>1464</v>
      </c>
      <c r="B262" s="20" t="s">
        <v>74</v>
      </c>
      <c r="C262" s="20" t="s">
        <v>87</v>
      </c>
      <c r="D262" s="20" t="s">
        <v>30</v>
      </c>
      <c r="E262" s="20" t="s">
        <v>1345</v>
      </c>
      <c r="F262" s="22" t="s">
        <v>88</v>
      </c>
      <c r="G262" s="33" t="s">
        <v>96</v>
      </c>
      <c r="H262" s="20" t="s">
        <v>89</v>
      </c>
      <c r="I262" s="20" t="s">
        <v>27</v>
      </c>
      <c r="J262" s="22" t="s">
        <v>430</v>
      </c>
      <c r="K262" s="20">
        <v>500</v>
      </c>
      <c r="L262" s="20" t="s">
        <v>91</v>
      </c>
      <c r="M262" s="20" t="s">
        <v>92</v>
      </c>
      <c r="N262" s="20" t="s">
        <v>93</v>
      </c>
      <c r="O262" s="20" t="s">
        <v>94</v>
      </c>
      <c r="P262" s="23">
        <v>5.9000000000000003E-4</v>
      </c>
      <c r="Q262" s="24">
        <v>11</v>
      </c>
      <c r="R262" s="25">
        <v>45689</v>
      </c>
      <c r="S262" s="20" t="s">
        <v>36</v>
      </c>
      <c r="T262" s="23">
        <v>3250000000</v>
      </c>
      <c r="U262" s="27" t="s">
        <v>39</v>
      </c>
      <c r="V262" s="28" t="s">
        <v>40</v>
      </c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/>
      <c r="AY262"/>
      <c r="AZ262"/>
      <c r="BA262"/>
      <c r="BB262"/>
      <c r="BC262"/>
      <c r="BD262"/>
      <c r="BE262"/>
      <c r="BF262"/>
      <c r="BG262"/>
      <c r="BH262"/>
      <c r="BI262"/>
      <c r="BJ262"/>
      <c r="BK262"/>
      <c r="BL262"/>
      <c r="BM262"/>
      <c r="BN262"/>
      <c r="BO262"/>
      <c r="BP262"/>
      <c r="BQ262"/>
      <c r="BR262"/>
      <c r="BS262"/>
      <c r="BT262"/>
      <c r="BU262"/>
      <c r="BV262"/>
      <c r="BW262"/>
      <c r="BX262"/>
      <c r="BY262"/>
      <c r="BZ262"/>
      <c r="CA262"/>
      <c r="CB262"/>
      <c r="CC262"/>
      <c r="CD262"/>
      <c r="CE262"/>
      <c r="CF262"/>
      <c r="CG262"/>
      <c r="CH262"/>
      <c r="CI262"/>
      <c r="CJ262"/>
      <c r="CK262"/>
      <c r="CL262"/>
      <c r="CM262"/>
      <c r="CN262"/>
      <c r="CO262"/>
      <c r="CP262"/>
      <c r="CQ262"/>
      <c r="CR262"/>
      <c r="CS262"/>
      <c r="CT262"/>
      <c r="CU262"/>
      <c r="CV262"/>
      <c r="CW262"/>
      <c r="CX262"/>
      <c r="CY262"/>
      <c r="CZ262"/>
      <c r="DA262"/>
      <c r="DB262"/>
      <c r="DC262"/>
      <c r="DD262"/>
      <c r="DE262"/>
      <c r="DF262"/>
      <c r="DG262"/>
      <c r="DH262"/>
      <c r="DI262"/>
      <c r="DJ262"/>
      <c r="DK262"/>
      <c r="DL262"/>
      <c r="DM262"/>
      <c r="DN262"/>
      <c r="DO262"/>
      <c r="DP262"/>
      <c r="DQ262"/>
      <c r="DR262"/>
      <c r="DS262"/>
      <c r="DT262"/>
      <c r="DU262"/>
      <c r="DV262"/>
      <c r="DW262"/>
      <c r="DX262"/>
      <c r="DY262"/>
      <c r="DZ262"/>
      <c r="EA262"/>
      <c r="EB262"/>
      <c r="EC262"/>
      <c r="ED262"/>
      <c r="EE262"/>
      <c r="EF262"/>
      <c r="EG262"/>
      <c r="EH262"/>
      <c r="EI262"/>
      <c r="EJ262"/>
      <c r="EK262"/>
      <c r="EL262"/>
      <c r="EM262"/>
      <c r="EN262"/>
      <c r="EO262"/>
      <c r="EP262"/>
      <c r="EQ262"/>
      <c r="ER262"/>
      <c r="ES262"/>
      <c r="ET262"/>
      <c r="EU262"/>
      <c r="EV262"/>
      <c r="EW262"/>
      <c r="EX262"/>
      <c r="EY262"/>
      <c r="EZ262"/>
      <c r="FA262"/>
      <c r="FB262"/>
      <c r="FC262"/>
      <c r="FD262"/>
      <c r="FE262"/>
      <c r="FF262"/>
      <c r="FG262"/>
      <c r="FH262"/>
      <c r="FI262"/>
      <c r="FJ262"/>
      <c r="FK262"/>
      <c r="FL262"/>
      <c r="FM262"/>
      <c r="FN262"/>
      <c r="FO262"/>
      <c r="FP262"/>
      <c r="FQ262"/>
      <c r="FR262"/>
      <c r="FS262"/>
      <c r="FT262"/>
      <c r="FU262"/>
      <c r="FV262"/>
      <c r="FW262"/>
      <c r="FX262"/>
      <c r="FY262"/>
      <c r="FZ262"/>
      <c r="GA262"/>
      <c r="GB262"/>
      <c r="GC262"/>
      <c r="GD262"/>
      <c r="GE262"/>
      <c r="GF262"/>
      <c r="GG262"/>
      <c r="GH262"/>
      <c r="GI262"/>
      <c r="GJ262"/>
      <c r="GK262"/>
      <c r="GL262"/>
      <c r="GM262"/>
      <c r="GN262"/>
      <c r="GO262"/>
      <c r="GP262"/>
      <c r="GQ262"/>
      <c r="GR262"/>
      <c r="GS262"/>
      <c r="GT262"/>
      <c r="GU262"/>
      <c r="GV262"/>
      <c r="GW262"/>
      <c r="GX262"/>
      <c r="GY262"/>
      <c r="GZ262"/>
      <c r="HA262"/>
      <c r="HB262"/>
      <c r="HC262"/>
      <c r="HD262"/>
      <c r="HE262"/>
      <c r="HF262"/>
      <c r="HG262"/>
      <c r="HH262"/>
      <c r="HI262"/>
      <c r="HJ262"/>
      <c r="HK262"/>
      <c r="HL262"/>
      <c r="HM262"/>
      <c r="HN262"/>
      <c r="HO262"/>
      <c r="HP262"/>
      <c r="HQ262"/>
      <c r="HR262"/>
      <c r="HS262"/>
      <c r="HT262"/>
      <c r="HU262"/>
      <c r="HV262"/>
      <c r="HW262"/>
      <c r="HX262"/>
      <c r="HY262"/>
      <c r="HZ262"/>
      <c r="IA262"/>
      <c r="IB262"/>
      <c r="IC262"/>
      <c r="ID262"/>
      <c r="IE262"/>
      <c r="IF262"/>
      <c r="IG262"/>
      <c r="IH262"/>
      <c r="II262"/>
      <c r="IJ262"/>
      <c r="IK262"/>
      <c r="IL262"/>
      <c r="IM262"/>
      <c r="IN262"/>
      <c r="IO262"/>
      <c r="IP262"/>
      <c r="IQ262"/>
      <c r="IR262"/>
      <c r="IS262"/>
      <c r="IT262"/>
      <c r="IU262"/>
      <c r="IV262"/>
      <c r="IW262"/>
      <c r="IX262"/>
      <c r="IY262"/>
      <c r="IZ262"/>
      <c r="JA262"/>
      <c r="JB262"/>
      <c r="JC262"/>
      <c r="JD262"/>
      <c r="JE262"/>
      <c r="JF262"/>
      <c r="JG262"/>
      <c r="JH262"/>
      <c r="JI262"/>
      <c r="JJ262"/>
      <c r="JK262"/>
      <c r="JL262"/>
      <c r="JM262"/>
      <c r="JN262"/>
      <c r="JO262"/>
      <c r="JP262"/>
      <c r="JQ262"/>
      <c r="JR262"/>
      <c r="JS262"/>
      <c r="JT262"/>
      <c r="JU262"/>
      <c r="JV262"/>
      <c r="JW262"/>
      <c r="JX262"/>
      <c r="JY262"/>
      <c r="JZ262"/>
      <c r="KA262"/>
      <c r="KB262"/>
      <c r="KC262"/>
      <c r="KD262"/>
      <c r="KE262"/>
      <c r="KF262"/>
      <c r="KG262"/>
      <c r="KH262"/>
      <c r="KI262"/>
      <c r="KJ262"/>
      <c r="KK262"/>
      <c r="KL262"/>
      <c r="KM262"/>
      <c r="KN262"/>
      <c r="KO262"/>
      <c r="KP262"/>
      <c r="KQ262"/>
      <c r="KR262"/>
      <c r="KS262"/>
      <c r="KT262"/>
      <c r="KU262"/>
      <c r="KV262"/>
      <c r="KW262"/>
      <c r="KX262"/>
      <c r="KY262"/>
      <c r="KZ262"/>
      <c r="LA262"/>
      <c r="LB262"/>
      <c r="LC262"/>
      <c r="LD262"/>
      <c r="LE262"/>
      <c r="LF262"/>
      <c r="LG262"/>
      <c r="LH262"/>
      <c r="LI262"/>
      <c r="LJ262"/>
      <c r="LK262"/>
      <c r="LL262"/>
      <c r="LM262"/>
      <c r="LN262"/>
      <c r="LO262"/>
      <c r="LP262"/>
      <c r="LQ262"/>
      <c r="LR262"/>
      <c r="LS262"/>
      <c r="LT262"/>
      <c r="LU262"/>
      <c r="LV262"/>
      <c r="LW262"/>
      <c r="LX262"/>
      <c r="LY262"/>
      <c r="LZ262"/>
      <c r="MA262"/>
      <c r="MB262"/>
      <c r="MC262"/>
      <c r="MD262"/>
      <c r="ME262"/>
      <c r="MF262"/>
      <c r="MG262"/>
      <c r="MH262"/>
      <c r="MI262"/>
      <c r="MJ262"/>
      <c r="MK262"/>
      <c r="ML262"/>
      <c r="MM262"/>
      <c r="MN262"/>
      <c r="MO262"/>
      <c r="MP262"/>
      <c r="MQ262"/>
      <c r="MR262"/>
      <c r="MS262"/>
      <c r="MT262"/>
      <c r="MU262"/>
      <c r="MV262"/>
      <c r="MW262"/>
      <c r="MX262"/>
      <c r="MY262"/>
      <c r="MZ262"/>
      <c r="NA262"/>
      <c r="NB262"/>
      <c r="NC262"/>
      <c r="ND262"/>
      <c r="NE262"/>
      <c r="NF262"/>
      <c r="NG262"/>
      <c r="NH262"/>
      <c r="NI262"/>
      <c r="NJ262"/>
      <c r="NK262"/>
      <c r="NL262"/>
      <c r="NM262"/>
      <c r="NN262"/>
      <c r="NO262"/>
      <c r="NP262"/>
      <c r="NQ262"/>
      <c r="NR262"/>
      <c r="NS262"/>
      <c r="NT262"/>
      <c r="NU262"/>
      <c r="NV262"/>
      <c r="NW262"/>
      <c r="NX262"/>
      <c r="NY262"/>
      <c r="NZ262"/>
      <c r="OA262"/>
      <c r="OB262"/>
      <c r="OC262"/>
      <c r="OD262"/>
      <c r="OE262"/>
      <c r="OF262"/>
      <c r="OG262"/>
      <c r="OH262"/>
      <c r="OI262"/>
      <c r="OJ262"/>
      <c r="OK262"/>
      <c r="OL262"/>
      <c r="OM262"/>
      <c r="ON262"/>
      <c r="OO262"/>
      <c r="OP262"/>
      <c r="OQ262"/>
      <c r="OR262"/>
      <c r="OS262"/>
      <c r="OT262"/>
      <c r="OU262"/>
      <c r="OV262"/>
      <c r="OW262"/>
      <c r="OX262"/>
      <c r="OY262"/>
      <c r="OZ262"/>
      <c r="PA262"/>
      <c r="PB262"/>
      <c r="PC262"/>
      <c r="PD262"/>
      <c r="PE262"/>
      <c r="PF262"/>
      <c r="PG262"/>
      <c r="PH262"/>
      <c r="PI262"/>
      <c r="PJ262"/>
      <c r="PK262"/>
      <c r="PL262"/>
      <c r="PM262"/>
      <c r="PN262"/>
      <c r="PO262"/>
      <c r="PP262"/>
      <c r="PQ262"/>
      <c r="PR262"/>
      <c r="PS262"/>
      <c r="PT262"/>
      <c r="PU262"/>
      <c r="PV262"/>
      <c r="PW262"/>
      <c r="PX262"/>
      <c r="PY262"/>
      <c r="PZ262"/>
      <c r="QA262"/>
      <c r="QB262"/>
      <c r="QC262"/>
      <c r="QD262"/>
      <c r="QE262"/>
      <c r="QF262"/>
      <c r="QG262"/>
      <c r="QH262"/>
      <c r="QI262"/>
      <c r="QJ262"/>
      <c r="QK262"/>
      <c r="QL262"/>
      <c r="QM262"/>
      <c r="QN262"/>
      <c r="QO262"/>
      <c r="QP262"/>
      <c r="QQ262"/>
      <c r="QR262"/>
      <c r="QS262"/>
      <c r="QT262"/>
      <c r="QU262"/>
      <c r="QV262"/>
      <c r="QW262"/>
      <c r="QX262"/>
      <c r="QY262"/>
      <c r="QZ262"/>
      <c r="RA262"/>
      <c r="RB262"/>
      <c r="RC262"/>
      <c r="RD262"/>
      <c r="RE262"/>
      <c r="RF262"/>
      <c r="RG262"/>
      <c r="RH262"/>
      <c r="RI262"/>
      <c r="RJ262"/>
      <c r="RK262"/>
      <c r="RL262"/>
      <c r="RM262"/>
      <c r="RN262"/>
      <c r="RO262"/>
      <c r="RP262"/>
      <c r="RQ262"/>
      <c r="RR262"/>
      <c r="RS262"/>
      <c r="RT262"/>
      <c r="RU262"/>
      <c r="RV262"/>
      <c r="RW262"/>
      <c r="RX262"/>
      <c r="RY262"/>
      <c r="RZ262"/>
      <c r="SA262"/>
      <c r="SB262"/>
      <c r="SC262"/>
      <c r="SD262"/>
      <c r="SE262"/>
      <c r="SF262"/>
      <c r="SG262"/>
      <c r="SH262"/>
      <c r="SI262"/>
      <c r="SJ262"/>
      <c r="SK262"/>
      <c r="SL262"/>
      <c r="SM262"/>
      <c r="SN262"/>
      <c r="SO262"/>
      <c r="SP262"/>
    </row>
    <row r="263" spans="1:510" ht="16.5" customHeight="1" x14ac:dyDescent="0.2">
      <c r="A263" s="20">
        <v>1465</v>
      </c>
      <c r="B263" s="20" t="s">
        <v>74</v>
      </c>
      <c r="C263" s="20" t="s">
        <v>87</v>
      </c>
      <c r="D263" s="20" t="s">
        <v>30</v>
      </c>
      <c r="E263" s="20" t="s">
        <v>1345</v>
      </c>
      <c r="F263" s="22" t="s">
        <v>88</v>
      </c>
      <c r="G263" s="33" t="s">
        <v>96</v>
      </c>
      <c r="H263" s="20" t="s">
        <v>89</v>
      </c>
      <c r="I263" s="20" t="s">
        <v>27</v>
      </c>
      <c r="J263" s="22" t="s">
        <v>430</v>
      </c>
      <c r="K263" s="20">
        <v>500</v>
      </c>
      <c r="L263" s="20" t="s">
        <v>91</v>
      </c>
      <c r="M263" s="20" t="s">
        <v>92</v>
      </c>
      <c r="N263" s="20" t="s">
        <v>93</v>
      </c>
      <c r="O263" s="20" t="s">
        <v>94</v>
      </c>
      <c r="P263" s="23">
        <v>5.9000000000000003E-4</v>
      </c>
      <c r="Q263" s="24">
        <v>10</v>
      </c>
      <c r="R263" s="25">
        <v>45717</v>
      </c>
      <c r="S263" s="20" t="s">
        <v>36</v>
      </c>
      <c r="T263" s="23">
        <v>2950000000</v>
      </c>
      <c r="U263" s="27" t="s">
        <v>39</v>
      </c>
      <c r="V263" s="28" t="s">
        <v>40</v>
      </c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  <c r="AT263"/>
      <c r="AU263"/>
      <c r="AV263"/>
      <c r="AW263"/>
      <c r="AX263"/>
      <c r="AY263"/>
      <c r="AZ263"/>
      <c r="BA263"/>
      <c r="BB263"/>
      <c r="BC263"/>
      <c r="BD263"/>
      <c r="BE263"/>
      <c r="BF263"/>
      <c r="BG263"/>
      <c r="BH263"/>
      <c r="BI263"/>
      <c r="BJ263"/>
      <c r="BK263"/>
      <c r="BL263"/>
      <c r="BM263"/>
      <c r="BN263"/>
      <c r="BO263"/>
      <c r="BP263"/>
      <c r="BQ263"/>
      <c r="BR263"/>
      <c r="BS263"/>
      <c r="BT263"/>
      <c r="BU263"/>
      <c r="BV263"/>
      <c r="BW263"/>
      <c r="BX263"/>
      <c r="BY263"/>
      <c r="BZ263"/>
      <c r="CA263"/>
      <c r="CB263"/>
      <c r="CC263"/>
      <c r="CD263"/>
      <c r="CE263"/>
      <c r="CF263"/>
      <c r="CG263"/>
      <c r="CH263"/>
      <c r="CI263"/>
      <c r="CJ263"/>
      <c r="CK263"/>
      <c r="CL263"/>
      <c r="CM263"/>
      <c r="CN263"/>
      <c r="CO263"/>
      <c r="CP263"/>
      <c r="CQ263"/>
      <c r="CR263"/>
      <c r="CS263"/>
      <c r="CT263"/>
      <c r="CU263"/>
      <c r="CV263"/>
      <c r="CW263"/>
      <c r="CX263"/>
      <c r="CY263"/>
      <c r="CZ263"/>
      <c r="DA263"/>
      <c r="DB263"/>
      <c r="DC263"/>
      <c r="DD263"/>
      <c r="DE263"/>
      <c r="DF263"/>
      <c r="DG263"/>
      <c r="DH263"/>
      <c r="DI263"/>
      <c r="DJ263"/>
      <c r="DK263"/>
      <c r="DL263"/>
      <c r="DM263"/>
      <c r="DN263"/>
      <c r="DO263"/>
      <c r="DP263"/>
      <c r="DQ263"/>
      <c r="DR263"/>
      <c r="DS263"/>
      <c r="DT263"/>
      <c r="DU263"/>
      <c r="DV263"/>
      <c r="DW263"/>
      <c r="DX263"/>
      <c r="DY263"/>
      <c r="DZ263"/>
      <c r="EA263"/>
      <c r="EB263"/>
      <c r="EC263"/>
      <c r="ED263"/>
      <c r="EE263"/>
      <c r="EF263"/>
      <c r="EG263"/>
      <c r="EH263"/>
      <c r="EI263"/>
      <c r="EJ263"/>
      <c r="EK263"/>
      <c r="EL263"/>
      <c r="EM263"/>
      <c r="EN263"/>
      <c r="EO263"/>
      <c r="EP263"/>
      <c r="EQ263"/>
      <c r="ER263"/>
      <c r="ES263"/>
      <c r="ET263"/>
      <c r="EU263"/>
      <c r="EV263"/>
      <c r="EW263"/>
      <c r="EX263"/>
      <c r="EY263"/>
      <c r="EZ263"/>
      <c r="FA263"/>
      <c r="FB263"/>
      <c r="FC263"/>
      <c r="FD263"/>
      <c r="FE263"/>
      <c r="FF263"/>
      <c r="FG263"/>
      <c r="FH263"/>
      <c r="FI263"/>
      <c r="FJ263"/>
      <c r="FK263"/>
      <c r="FL263"/>
      <c r="FM263"/>
      <c r="FN263"/>
      <c r="FO263"/>
      <c r="FP263"/>
      <c r="FQ263"/>
      <c r="FR263"/>
      <c r="FS263"/>
      <c r="FT263"/>
      <c r="FU263"/>
      <c r="FV263"/>
      <c r="FW263"/>
      <c r="FX263"/>
      <c r="FY263"/>
      <c r="FZ263"/>
      <c r="GA263"/>
      <c r="GB263"/>
      <c r="GC263"/>
      <c r="GD263"/>
      <c r="GE263"/>
      <c r="GF263"/>
      <c r="GG263"/>
      <c r="GH263"/>
      <c r="GI263"/>
      <c r="GJ263"/>
      <c r="GK263"/>
      <c r="GL263"/>
      <c r="GM263"/>
      <c r="GN263"/>
      <c r="GO263"/>
      <c r="GP263"/>
      <c r="GQ263"/>
      <c r="GR263"/>
      <c r="GS263"/>
      <c r="GT263"/>
      <c r="GU263"/>
      <c r="GV263"/>
      <c r="GW263"/>
      <c r="GX263"/>
      <c r="GY263"/>
      <c r="GZ263"/>
      <c r="HA263"/>
      <c r="HB263"/>
      <c r="HC263"/>
      <c r="HD263"/>
      <c r="HE263"/>
      <c r="HF263"/>
      <c r="HG263"/>
      <c r="HH263"/>
      <c r="HI263"/>
      <c r="HJ263"/>
      <c r="HK263"/>
      <c r="HL263"/>
      <c r="HM263"/>
      <c r="HN263"/>
      <c r="HO263"/>
      <c r="HP263"/>
      <c r="HQ263"/>
      <c r="HR263"/>
      <c r="HS263"/>
      <c r="HT263"/>
      <c r="HU263"/>
      <c r="HV263"/>
      <c r="HW263"/>
      <c r="HX263"/>
      <c r="HY263"/>
      <c r="HZ263"/>
      <c r="IA263"/>
      <c r="IB263"/>
      <c r="IC263"/>
      <c r="ID263"/>
      <c r="IE263"/>
      <c r="IF263"/>
      <c r="IG263"/>
      <c r="IH263"/>
      <c r="II263"/>
      <c r="IJ263"/>
      <c r="IK263"/>
      <c r="IL263"/>
      <c r="IM263"/>
      <c r="IN263"/>
      <c r="IO263"/>
      <c r="IP263"/>
      <c r="IQ263"/>
      <c r="IR263"/>
      <c r="IS263"/>
      <c r="IT263"/>
      <c r="IU263"/>
      <c r="IV263"/>
      <c r="IW263"/>
      <c r="IX263"/>
      <c r="IY263"/>
      <c r="IZ263"/>
      <c r="JA263"/>
      <c r="JB263"/>
      <c r="JC263"/>
      <c r="JD263"/>
      <c r="JE263"/>
      <c r="JF263"/>
      <c r="JG263"/>
      <c r="JH263"/>
      <c r="JI263"/>
      <c r="JJ263"/>
      <c r="JK263"/>
      <c r="JL263"/>
      <c r="JM263"/>
      <c r="JN263"/>
      <c r="JO263"/>
      <c r="JP263"/>
      <c r="JQ263"/>
      <c r="JR263"/>
      <c r="JS263"/>
      <c r="JT263"/>
      <c r="JU263"/>
      <c r="JV263"/>
      <c r="JW263"/>
      <c r="JX263"/>
      <c r="JY263"/>
      <c r="JZ263"/>
      <c r="KA263"/>
      <c r="KB263"/>
      <c r="KC263"/>
      <c r="KD263"/>
      <c r="KE263"/>
      <c r="KF263"/>
      <c r="KG263"/>
      <c r="KH263"/>
      <c r="KI263"/>
      <c r="KJ263"/>
      <c r="KK263"/>
      <c r="KL263"/>
      <c r="KM263"/>
      <c r="KN263"/>
      <c r="KO263"/>
      <c r="KP263"/>
      <c r="KQ263"/>
      <c r="KR263"/>
      <c r="KS263"/>
      <c r="KT263"/>
      <c r="KU263"/>
      <c r="KV263"/>
      <c r="KW263"/>
      <c r="KX263"/>
      <c r="KY263"/>
      <c r="KZ263"/>
      <c r="LA263"/>
      <c r="LB263"/>
      <c r="LC263"/>
      <c r="LD263"/>
      <c r="LE263"/>
      <c r="LF263"/>
      <c r="LG263"/>
      <c r="LH263"/>
      <c r="LI263"/>
      <c r="LJ263"/>
      <c r="LK263"/>
      <c r="LL263"/>
      <c r="LM263"/>
      <c r="LN263"/>
      <c r="LO263"/>
      <c r="LP263"/>
      <c r="LQ263"/>
      <c r="LR263"/>
      <c r="LS263"/>
      <c r="LT263"/>
      <c r="LU263"/>
      <c r="LV263"/>
      <c r="LW263"/>
      <c r="LX263"/>
      <c r="LY263"/>
      <c r="LZ263"/>
      <c r="MA263"/>
      <c r="MB263"/>
      <c r="MC263"/>
      <c r="MD263"/>
      <c r="ME263"/>
      <c r="MF263"/>
      <c r="MG263"/>
      <c r="MH263"/>
      <c r="MI263"/>
      <c r="MJ263"/>
      <c r="MK263"/>
      <c r="ML263"/>
      <c r="MM263"/>
      <c r="MN263"/>
      <c r="MO263"/>
      <c r="MP263"/>
      <c r="MQ263"/>
      <c r="MR263"/>
      <c r="MS263"/>
      <c r="MT263"/>
      <c r="MU263"/>
      <c r="MV263"/>
      <c r="MW263"/>
      <c r="MX263"/>
      <c r="MY263"/>
      <c r="MZ263"/>
      <c r="NA263"/>
      <c r="NB263"/>
      <c r="NC263"/>
      <c r="ND263"/>
      <c r="NE263"/>
      <c r="NF263"/>
      <c r="NG263"/>
      <c r="NH263"/>
      <c r="NI263"/>
      <c r="NJ263"/>
      <c r="NK263"/>
      <c r="NL263"/>
      <c r="NM263"/>
      <c r="NN263"/>
      <c r="NO263"/>
      <c r="NP263"/>
      <c r="NQ263"/>
      <c r="NR263"/>
      <c r="NS263"/>
      <c r="NT263"/>
      <c r="NU263"/>
      <c r="NV263"/>
      <c r="NW263"/>
      <c r="NX263"/>
      <c r="NY263"/>
      <c r="NZ263"/>
      <c r="OA263"/>
      <c r="OB263"/>
      <c r="OC263"/>
      <c r="OD263"/>
      <c r="OE263"/>
      <c r="OF263"/>
      <c r="OG263"/>
      <c r="OH263"/>
      <c r="OI263"/>
      <c r="OJ263"/>
      <c r="OK263"/>
      <c r="OL263"/>
      <c r="OM263"/>
      <c r="ON263"/>
      <c r="OO263"/>
      <c r="OP263"/>
      <c r="OQ263"/>
      <c r="OR263"/>
      <c r="OS263"/>
      <c r="OT263"/>
      <c r="OU263"/>
      <c r="OV263"/>
      <c r="OW263"/>
      <c r="OX263"/>
      <c r="OY263"/>
      <c r="OZ263"/>
      <c r="PA263"/>
      <c r="PB263"/>
      <c r="PC263"/>
      <c r="PD263"/>
      <c r="PE263"/>
      <c r="PF263"/>
      <c r="PG263"/>
      <c r="PH263"/>
      <c r="PI263"/>
      <c r="PJ263"/>
      <c r="PK263"/>
      <c r="PL263"/>
      <c r="PM263"/>
      <c r="PN263"/>
      <c r="PO263"/>
      <c r="PP263"/>
      <c r="PQ263"/>
      <c r="PR263"/>
      <c r="PS263"/>
      <c r="PT263"/>
      <c r="PU263"/>
      <c r="PV263"/>
      <c r="PW263"/>
      <c r="PX263"/>
      <c r="PY263"/>
      <c r="PZ263"/>
      <c r="QA263"/>
      <c r="QB263"/>
      <c r="QC263"/>
      <c r="QD263"/>
      <c r="QE263"/>
      <c r="QF263"/>
      <c r="QG263"/>
      <c r="QH263"/>
      <c r="QI263"/>
      <c r="QJ263"/>
      <c r="QK263"/>
      <c r="QL263"/>
      <c r="QM263"/>
      <c r="QN263"/>
      <c r="QO263"/>
      <c r="QP263"/>
      <c r="QQ263"/>
      <c r="QR263"/>
      <c r="QS263"/>
      <c r="QT263"/>
      <c r="QU263"/>
      <c r="QV263"/>
      <c r="QW263"/>
      <c r="QX263"/>
      <c r="QY263"/>
      <c r="QZ263"/>
      <c r="RA263"/>
      <c r="RB263"/>
      <c r="RC263"/>
      <c r="RD263"/>
      <c r="RE263"/>
      <c r="RF263"/>
      <c r="RG263"/>
      <c r="RH263"/>
      <c r="RI263"/>
      <c r="RJ263"/>
      <c r="RK263"/>
      <c r="RL263"/>
      <c r="RM263"/>
      <c r="RN263"/>
      <c r="RO263"/>
      <c r="RP263"/>
      <c r="RQ263"/>
      <c r="RR263"/>
      <c r="RS263"/>
      <c r="RT263"/>
      <c r="RU263"/>
      <c r="RV263"/>
      <c r="RW263"/>
      <c r="RX263"/>
      <c r="RY263"/>
      <c r="RZ263"/>
      <c r="SA263"/>
      <c r="SB263"/>
      <c r="SC263"/>
      <c r="SD263"/>
      <c r="SE263"/>
      <c r="SF263"/>
      <c r="SG263"/>
      <c r="SH263"/>
      <c r="SI263"/>
      <c r="SJ263"/>
      <c r="SK263"/>
      <c r="SL263"/>
      <c r="SM263"/>
      <c r="SN263"/>
      <c r="SO263"/>
      <c r="SP263"/>
    </row>
    <row r="264" spans="1:510" ht="16.5" customHeight="1" x14ac:dyDescent="0.2">
      <c r="A264" s="20">
        <v>1466</v>
      </c>
      <c r="B264" s="20" t="s">
        <v>74</v>
      </c>
      <c r="C264" s="20" t="s">
        <v>87</v>
      </c>
      <c r="D264" s="20" t="s">
        <v>30</v>
      </c>
      <c r="E264" s="20" t="s">
        <v>1345</v>
      </c>
      <c r="F264" s="22" t="s">
        <v>88</v>
      </c>
      <c r="G264" s="33" t="s">
        <v>96</v>
      </c>
      <c r="H264" s="20" t="s">
        <v>89</v>
      </c>
      <c r="I264" s="20" t="s">
        <v>27</v>
      </c>
      <c r="J264" s="22" t="s">
        <v>430</v>
      </c>
      <c r="K264" s="20">
        <v>500</v>
      </c>
      <c r="L264" s="20" t="s">
        <v>91</v>
      </c>
      <c r="M264" s="20" t="s">
        <v>92</v>
      </c>
      <c r="N264" s="20" t="s">
        <v>93</v>
      </c>
      <c r="O264" s="20" t="s">
        <v>94</v>
      </c>
      <c r="P264" s="23">
        <v>5.9000000000000003E-4</v>
      </c>
      <c r="Q264" s="24">
        <v>9</v>
      </c>
      <c r="R264" s="25">
        <v>45748</v>
      </c>
      <c r="S264" s="20" t="s">
        <v>36</v>
      </c>
      <c r="T264" s="23">
        <v>2660000000</v>
      </c>
      <c r="U264" s="27" t="s">
        <v>39</v>
      </c>
      <c r="V264" s="28" t="s">
        <v>40</v>
      </c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/>
      <c r="BC264"/>
      <c r="BD264"/>
      <c r="BE264"/>
      <c r="BF264"/>
      <c r="BG264"/>
      <c r="BH264"/>
      <c r="BI264"/>
      <c r="BJ264"/>
      <c r="BK264"/>
      <c r="BL264"/>
      <c r="BM264"/>
      <c r="BN264"/>
      <c r="BO264"/>
      <c r="BP264"/>
      <c r="BQ264"/>
      <c r="BR264"/>
      <c r="BS264"/>
      <c r="BT264"/>
      <c r="BU264"/>
      <c r="BV264"/>
      <c r="BW264"/>
      <c r="BX264"/>
      <c r="BY264"/>
      <c r="BZ264"/>
      <c r="CA264"/>
      <c r="CB264"/>
      <c r="CC264"/>
      <c r="CD264"/>
      <c r="CE264"/>
      <c r="CF264"/>
      <c r="CG264"/>
      <c r="CH264"/>
      <c r="CI264"/>
      <c r="CJ264"/>
      <c r="CK264"/>
      <c r="CL264"/>
      <c r="CM264"/>
      <c r="CN264"/>
      <c r="CO264"/>
      <c r="CP264"/>
      <c r="CQ264"/>
      <c r="CR264"/>
      <c r="CS264"/>
      <c r="CT264"/>
      <c r="CU264"/>
      <c r="CV264"/>
      <c r="CW264"/>
      <c r="CX264"/>
      <c r="CY264"/>
      <c r="CZ264"/>
      <c r="DA264"/>
      <c r="DB264"/>
      <c r="DC264"/>
      <c r="DD264"/>
      <c r="DE264"/>
      <c r="DF264"/>
      <c r="DG264"/>
      <c r="DH264"/>
      <c r="DI264"/>
      <c r="DJ264"/>
      <c r="DK264"/>
      <c r="DL264"/>
      <c r="DM264"/>
      <c r="DN264"/>
      <c r="DO264"/>
      <c r="DP264"/>
      <c r="DQ264"/>
      <c r="DR264"/>
      <c r="DS264"/>
      <c r="DT264"/>
      <c r="DU264"/>
      <c r="DV264"/>
      <c r="DW264"/>
      <c r="DX264"/>
      <c r="DY264"/>
      <c r="DZ264"/>
      <c r="EA264"/>
      <c r="EB264"/>
      <c r="EC264"/>
      <c r="ED264"/>
      <c r="EE264"/>
      <c r="EF264"/>
      <c r="EG264"/>
      <c r="EH264"/>
      <c r="EI264"/>
      <c r="EJ264"/>
      <c r="EK264"/>
      <c r="EL264"/>
      <c r="EM264"/>
      <c r="EN264"/>
      <c r="EO264"/>
      <c r="EP264"/>
      <c r="EQ264"/>
      <c r="ER264"/>
      <c r="ES264"/>
      <c r="ET264"/>
      <c r="EU264"/>
      <c r="EV264"/>
      <c r="EW264"/>
      <c r="EX264"/>
      <c r="EY264"/>
      <c r="EZ264"/>
      <c r="FA264"/>
      <c r="FB264"/>
      <c r="FC264"/>
      <c r="FD264"/>
      <c r="FE264"/>
      <c r="FF264"/>
      <c r="FG264"/>
      <c r="FH264"/>
      <c r="FI264"/>
      <c r="FJ264"/>
      <c r="FK264"/>
      <c r="FL264"/>
      <c r="FM264"/>
      <c r="FN264"/>
      <c r="FO264"/>
      <c r="FP264"/>
      <c r="FQ264"/>
      <c r="FR264"/>
      <c r="FS264"/>
      <c r="FT264"/>
      <c r="FU264"/>
      <c r="FV264"/>
      <c r="FW264"/>
      <c r="FX264"/>
      <c r="FY264"/>
      <c r="FZ264"/>
      <c r="GA264"/>
      <c r="GB264"/>
      <c r="GC264"/>
      <c r="GD264"/>
      <c r="GE264"/>
      <c r="GF264"/>
      <c r="GG264"/>
      <c r="GH264"/>
      <c r="GI264"/>
      <c r="GJ264"/>
      <c r="GK264"/>
      <c r="GL264"/>
      <c r="GM264"/>
      <c r="GN264"/>
      <c r="GO264"/>
      <c r="GP264"/>
      <c r="GQ264"/>
      <c r="GR264"/>
      <c r="GS264"/>
      <c r="GT264"/>
      <c r="GU264"/>
      <c r="GV264"/>
      <c r="GW264"/>
      <c r="GX264"/>
      <c r="GY264"/>
      <c r="GZ264"/>
      <c r="HA264"/>
      <c r="HB264"/>
      <c r="HC264"/>
      <c r="HD264"/>
      <c r="HE264"/>
      <c r="HF264"/>
      <c r="HG264"/>
      <c r="HH264"/>
      <c r="HI264"/>
      <c r="HJ264"/>
      <c r="HK264"/>
      <c r="HL264"/>
      <c r="HM264"/>
      <c r="HN264"/>
      <c r="HO264"/>
      <c r="HP264"/>
      <c r="HQ264"/>
      <c r="HR264"/>
      <c r="HS264"/>
      <c r="HT264"/>
      <c r="HU264"/>
      <c r="HV264"/>
      <c r="HW264"/>
      <c r="HX264"/>
      <c r="HY264"/>
      <c r="HZ264"/>
      <c r="IA264"/>
      <c r="IB264"/>
      <c r="IC264"/>
      <c r="ID264"/>
      <c r="IE264"/>
      <c r="IF264"/>
      <c r="IG264"/>
      <c r="IH264"/>
      <c r="II264"/>
      <c r="IJ264"/>
      <c r="IK264"/>
      <c r="IL264"/>
      <c r="IM264"/>
      <c r="IN264"/>
      <c r="IO264"/>
      <c r="IP264"/>
      <c r="IQ264"/>
      <c r="IR264"/>
      <c r="IS264"/>
      <c r="IT264"/>
      <c r="IU264"/>
      <c r="IV264"/>
      <c r="IW264"/>
      <c r="IX264"/>
      <c r="IY264"/>
      <c r="IZ264"/>
      <c r="JA264"/>
      <c r="JB264"/>
      <c r="JC264"/>
      <c r="JD264"/>
      <c r="JE264"/>
      <c r="JF264"/>
      <c r="JG264"/>
      <c r="JH264"/>
      <c r="JI264"/>
      <c r="JJ264"/>
      <c r="JK264"/>
      <c r="JL264"/>
      <c r="JM264"/>
      <c r="JN264"/>
      <c r="JO264"/>
      <c r="JP264"/>
      <c r="JQ264"/>
      <c r="JR264"/>
      <c r="JS264"/>
      <c r="JT264"/>
      <c r="JU264"/>
      <c r="JV264"/>
      <c r="JW264"/>
      <c r="JX264"/>
      <c r="JY264"/>
      <c r="JZ264"/>
      <c r="KA264"/>
      <c r="KB264"/>
      <c r="KC264"/>
      <c r="KD264"/>
      <c r="KE264"/>
      <c r="KF264"/>
      <c r="KG264"/>
      <c r="KH264"/>
      <c r="KI264"/>
      <c r="KJ264"/>
      <c r="KK264"/>
      <c r="KL264"/>
      <c r="KM264"/>
      <c r="KN264"/>
      <c r="KO264"/>
      <c r="KP264"/>
      <c r="KQ264"/>
      <c r="KR264"/>
      <c r="KS264"/>
      <c r="KT264"/>
      <c r="KU264"/>
      <c r="KV264"/>
      <c r="KW264"/>
      <c r="KX264"/>
      <c r="KY264"/>
      <c r="KZ264"/>
      <c r="LA264"/>
      <c r="LB264"/>
      <c r="LC264"/>
      <c r="LD264"/>
      <c r="LE264"/>
      <c r="LF264"/>
      <c r="LG264"/>
      <c r="LH264"/>
      <c r="LI264"/>
      <c r="LJ264"/>
      <c r="LK264"/>
      <c r="LL264"/>
      <c r="LM264"/>
      <c r="LN264"/>
      <c r="LO264"/>
      <c r="LP264"/>
      <c r="LQ264"/>
      <c r="LR264"/>
      <c r="LS264"/>
      <c r="LT264"/>
      <c r="LU264"/>
      <c r="LV264"/>
      <c r="LW264"/>
      <c r="LX264"/>
      <c r="LY264"/>
      <c r="LZ264"/>
      <c r="MA264"/>
      <c r="MB264"/>
      <c r="MC264"/>
      <c r="MD264"/>
      <c r="ME264"/>
      <c r="MF264"/>
      <c r="MG264"/>
      <c r="MH264"/>
      <c r="MI264"/>
      <c r="MJ264"/>
      <c r="MK264"/>
      <c r="ML264"/>
      <c r="MM264"/>
      <c r="MN264"/>
      <c r="MO264"/>
      <c r="MP264"/>
      <c r="MQ264"/>
      <c r="MR264"/>
      <c r="MS264"/>
      <c r="MT264"/>
      <c r="MU264"/>
      <c r="MV264"/>
      <c r="MW264"/>
      <c r="MX264"/>
      <c r="MY264"/>
      <c r="MZ264"/>
      <c r="NA264"/>
      <c r="NB264"/>
      <c r="NC264"/>
      <c r="ND264"/>
      <c r="NE264"/>
      <c r="NF264"/>
      <c r="NG264"/>
      <c r="NH264"/>
      <c r="NI264"/>
      <c r="NJ264"/>
      <c r="NK264"/>
      <c r="NL264"/>
      <c r="NM264"/>
      <c r="NN264"/>
      <c r="NO264"/>
      <c r="NP264"/>
      <c r="NQ264"/>
      <c r="NR264"/>
      <c r="NS264"/>
      <c r="NT264"/>
      <c r="NU264"/>
      <c r="NV264"/>
      <c r="NW264"/>
      <c r="NX264"/>
      <c r="NY264"/>
      <c r="NZ264"/>
      <c r="OA264"/>
      <c r="OB264"/>
      <c r="OC264"/>
      <c r="OD264"/>
      <c r="OE264"/>
      <c r="OF264"/>
      <c r="OG264"/>
      <c r="OH264"/>
      <c r="OI264"/>
      <c r="OJ264"/>
      <c r="OK264"/>
      <c r="OL264"/>
      <c r="OM264"/>
      <c r="ON264"/>
      <c r="OO264"/>
      <c r="OP264"/>
      <c r="OQ264"/>
      <c r="OR264"/>
      <c r="OS264"/>
      <c r="OT264"/>
      <c r="OU264"/>
      <c r="OV264"/>
      <c r="OW264"/>
      <c r="OX264"/>
      <c r="OY264"/>
      <c r="OZ264"/>
      <c r="PA264"/>
      <c r="PB264"/>
      <c r="PC264"/>
      <c r="PD264"/>
      <c r="PE264"/>
      <c r="PF264"/>
      <c r="PG264"/>
      <c r="PH264"/>
      <c r="PI264"/>
      <c r="PJ264"/>
      <c r="PK264"/>
      <c r="PL264"/>
      <c r="PM264"/>
      <c r="PN264"/>
      <c r="PO264"/>
      <c r="PP264"/>
      <c r="PQ264"/>
      <c r="PR264"/>
      <c r="PS264"/>
      <c r="PT264"/>
      <c r="PU264"/>
      <c r="PV264"/>
      <c r="PW264"/>
      <c r="PX264"/>
      <c r="PY264"/>
      <c r="PZ264"/>
      <c r="QA264"/>
      <c r="QB264"/>
      <c r="QC264"/>
      <c r="QD264"/>
      <c r="QE264"/>
      <c r="QF264"/>
      <c r="QG264"/>
      <c r="QH264"/>
      <c r="QI264"/>
      <c r="QJ264"/>
      <c r="QK264"/>
      <c r="QL264"/>
      <c r="QM264"/>
      <c r="QN264"/>
      <c r="QO264"/>
      <c r="QP264"/>
      <c r="QQ264"/>
      <c r="QR264"/>
      <c r="QS264"/>
      <c r="QT264"/>
      <c r="QU264"/>
      <c r="QV264"/>
      <c r="QW264"/>
      <c r="QX264"/>
      <c r="QY264"/>
      <c r="QZ264"/>
      <c r="RA264"/>
      <c r="RB264"/>
      <c r="RC264"/>
      <c r="RD264"/>
      <c r="RE264"/>
      <c r="RF264"/>
      <c r="RG264"/>
      <c r="RH264"/>
      <c r="RI264"/>
      <c r="RJ264"/>
      <c r="RK264"/>
      <c r="RL264"/>
      <c r="RM264"/>
      <c r="RN264"/>
      <c r="RO264"/>
      <c r="RP264"/>
      <c r="RQ264"/>
      <c r="RR264"/>
      <c r="RS264"/>
      <c r="RT264"/>
      <c r="RU264"/>
      <c r="RV264"/>
      <c r="RW264"/>
      <c r="RX264"/>
      <c r="RY264"/>
      <c r="RZ264"/>
      <c r="SA264"/>
      <c r="SB264"/>
      <c r="SC264"/>
      <c r="SD264"/>
      <c r="SE264"/>
      <c r="SF264"/>
      <c r="SG264"/>
      <c r="SH264"/>
      <c r="SI264"/>
      <c r="SJ264"/>
      <c r="SK264"/>
      <c r="SL264"/>
      <c r="SM264"/>
      <c r="SN264"/>
      <c r="SO264"/>
      <c r="SP264"/>
    </row>
    <row r="265" spans="1:510" ht="16.5" customHeight="1" x14ac:dyDescent="0.2">
      <c r="A265" s="20">
        <v>1467</v>
      </c>
      <c r="B265" s="20" t="s">
        <v>74</v>
      </c>
      <c r="C265" s="20" t="s">
        <v>87</v>
      </c>
      <c r="D265" s="20" t="s">
        <v>30</v>
      </c>
      <c r="E265" s="20" t="s">
        <v>1345</v>
      </c>
      <c r="F265" s="22" t="s">
        <v>88</v>
      </c>
      <c r="G265" s="33" t="s">
        <v>96</v>
      </c>
      <c r="H265" s="20" t="s">
        <v>89</v>
      </c>
      <c r="I265" s="20" t="s">
        <v>27</v>
      </c>
      <c r="J265" s="22" t="s">
        <v>430</v>
      </c>
      <c r="K265" s="20">
        <v>500</v>
      </c>
      <c r="L265" s="20" t="s">
        <v>91</v>
      </c>
      <c r="M265" s="20" t="s">
        <v>92</v>
      </c>
      <c r="N265" s="20" t="s">
        <v>93</v>
      </c>
      <c r="O265" s="20" t="s">
        <v>94</v>
      </c>
      <c r="P265" s="23">
        <v>5.9000000000000003E-4</v>
      </c>
      <c r="Q265" s="24">
        <v>8</v>
      </c>
      <c r="R265" s="25">
        <v>45778</v>
      </c>
      <c r="S265" s="20" t="s">
        <v>36</v>
      </c>
      <c r="T265" s="23">
        <v>2360000000</v>
      </c>
      <c r="U265" s="27" t="s">
        <v>39</v>
      </c>
      <c r="V265" s="28" t="s">
        <v>40</v>
      </c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/>
      <c r="BA265"/>
      <c r="BB265"/>
      <c r="BC265"/>
      <c r="BD265"/>
      <c r="BE265"/>
      <c r="BF265"/>
      <c r="BG265"/>
      <c r="BH265"/>
      <c r="BI265"/>
      <c r="BJ265"/>
      <c r="BK265"/>
      <c r="BL265"/>
      <c r="BM265"/>
      <c r="BN265"/>
      <c r="BO265"/>
      <c r="BP265"/>
      <c r="BQ265"/>
      <c r="BR265"/>
      <c r="BS265"/>
      <c r="BT265"/>
      <c r="BU265"/>
      <c r="BV265"/>
      <c r="BW265"/>
      <c r="BX265"/>
      <c r="BY265"/>
      <c r="BZ265"/>
      <c r="CA265"/>
      <c r="CB265"/>
      <c r="CC265"/>
      <c r="CD265"/>
      <c r="CE265"/>
      <c r="CF265"/>
      <c r="CG265"/>
      <c r="CH265"/>
      <c r="CI265"/>
      <c r="CJ265"/>
      <c r="CK265"/>
      <c r="CL265"/>
      <c r="CM265"/>
      <c r="CN265"/>
      <c r="CO265"/>
      <c r="CP265"/>
      <c r="CQ265"/>
      <c r="CR265"/>
      <c r="CS265"/>
      <c r="CT265"/>
      <c r="CU265"/>
      <c r="CV265"/>
      <c r="CW265"/>
      <c r="CX265"/>
      <c r="CY265"/>
      <c r="CZ265"/>
      <c r="DA265"/>
      <c r="DB265"/>
      <c r="DC265"/>
      <c r="DD265"/>
      <c r="DE265"/>
      <c r="DF265"/>
      <c r="DG265"/>
      <c r="DH265"/>
      <c r="DI265"/>
      <c r="DJ265"/>
      <c r="DK265"/>
      <c r="DL265"/>
      <c r="DM265"/>
      <c r="DN265"/>
      <c r="DO265"/>
      <c r="DP265"/>
      <c r="DQ265"/>
      <c r="DR265"/>
      <c r="DS265"/>
      <c r="DT265"/>
      <c r="DU265"/>
      <c r="DV265"/>
      <c r="DW265"/>
      <c r="DX265"/>
      <c r="DY265"/>
      <c r="DZ265"/>
      <c r="EA265"/>
      <c r="EB265"/>
      <c r="EC265"/>
      <c r="ED265"/>
      <c r="EE265"/>
      <c r="EF265"/>
      <c r="EG265"/>
      <c r="EH265"/>
      <c r="EI265"/>
      <c r="EJ265"/>
      <c r="EK265"/>
      <c r="EL265"/>
      <c r="EM265"/>
      <c r="EN265"/>
      <c r="EO265"/>
      <c r="EP265"/>
      <c r="EQ265"/>
      <c r="ER265"/>
      <c r="ES265"/>
      <c r="ET265"/>
      <c r="EU265"/>
      <c r="EV265"/>
      <c r="EW265"/>
      <c r="EX265"/>
      <c r="EY265"/>
      <c r="EZ265"/>
      <c r="FA265"/>
      <c r="FB265"/>
      <c r="FC265"/>
      <c r="FD265"/>
      <c r="FE265"/>
      <c r="FF265"/>
      <c r="FG265"/>
      <c r="FH265"/>
      <c r="FI265"/>
      <c r="FJ265"/>
      <c r="FK265"/>
      <c r="FL265"/>
      <c r="FM265"/>
      <c r="FN265"/>
      <c r="FO265"/>
      <c r="FP265"/>
      <c r="FQ265"/>
      <c r="FR265"/>
      <c r="FS265"/>
      <c r="FT265"/>
      <c r="FU265"/>
      <c r="FV265"/>
      <c r="FW265"/>
      <c r="FX265"/>
      <c r="FY265"/>
      <c r="FZ265"/>
      <c r="GA265"/>
      <c r="GB265"/>
      <c r="GC265"/>
      <c r="GD265"/>
      <c r="GE265"/>
      <c r="GF265"/>
      <c r="GG265"/>
      <c r="GH265"/>
      <c r="GI265"/>
      <c r="GJ265"/>
      <c r="GK265"/>
      <c r="GL265"/>
      <c r="GM265"/>
      <c r="GN265"/>
      <c r="GO265"/>
      <c r="GP265"/>
      <c r="GQ265"/>
      <c r="GR265"/>
      <c r="GS265"/>
      <c r="GT265"/>
      <c r="GU265"/>
      <c r="GV265"/>
      <c r="GW265"/>
      <c r="GX265"/>
      <c r="GY265"/>
      <c r="GZ265"/>
      <c r="HA265"/>
      <c r="HB265"/>
      <c r="HC265"/>
      <c r="HD265"/>
      <c r="HE265"/>
      <c r="HF265"/>
      <c r="HG265"/>
      <c r="HH265"/>
      <c r="HI265"/>
      <c r="HJ265"/>
      <c r="HK265"/>
      <c r="HL265"/>
      <c r="HM265"/>
      <c r="HN265"/>
      <c r="HO265"/>
      <c r="HP265"/>
      <c r="HQ265"/>
      <c r="HR265"/>
      <c r="HS265"/>
      <c r="HT265"/>
      <c r="HU265"/>
      <c r="HV265"/>
      <c r="HW265"/>
      <c r="HX265"/>
      <c r="HY265"/>
      <c r="HZ265"/>
      <c r="IA265"/>
      <c r="IB265"/>
      <c r="IC265"/>
      <c r="ID265"/>
      <c r="IE265"/>
      <c r="IF265"/>
      <c r="IG265"/>
      <c r="IH265"/>
      <c r="II265"/>
      <c r="IJ265"/>
      <c r="IK265"/>
      <c r="IL265"/>
      <c r="IM265"/>
      <c r="IN265"/>
      <c r="IO265"/>
      <c r="IP265"/>
      <c r="IQ265"/>
      <c r="IR265"/>
      <c r="IS265"/>
      <c r="IT265"/>
      <c r="IU265"/>
      <c r="IV265"/>
      <c r="IW265"/>
      <c r="IX265"/>
      <c r="IY265"/>
      <c r="IZ265"/>
      <c r="JA265"/>
      <c r="JB265"/>
      <c r="JC265"/>
      <c r="JD265"/>
      <c r="JE265"/>
      <c r="JF265"/>
      <c r="JG265"/>
      <c r="JH265"/>
      <c r="JI265"/>
      <c r="JJ265"/>
      <c r="JK265"/>
      <c r="JL265"/>
      <c r="JM265"/>
      <c r="JN265"/>
      <c r="JO265"/>
      <c r="JP265"/>
      <c r="JQ265"/>
      <c r="JR265"/>
      <c r="JS265"/>
      <c r="JT265"/>
      <c r="JU265"/>
      <c r="JV265"/>
      <c r="JW265"/>
      <c r="JX265"/>
      <c r="JY265"/>
      <c r="JZ265"/>
      <c r="KA265"/>
      <c r="KB265"/>
      <c r="KC265"/>
      <c r="KD265"/>
      <c r="KE265"/>
      <c r="KF265"/>
      <c r="KG265"/>
      <c r="KH265"/>
      <c r="KI265"/>
      <c r="KJ265"/>
      <c r="KK265"/>
      <c r="KL265"/>
      <c r="KM265"/>
      <c r="KN265"/>
      <c r="KO265"/>
      <c r="KP265"/>
      <c r="KQ265"/>
      <c r="KR265"/>
      <c r="KS265"/>
      <c r="KT265"/>
      <c r="KU265"/>
      <c r="KV265"/>
      <c r="KW265"/>
      <c r="KX265"/>
      <c r="KY265"/>
      <c r="KZ265"/>
      <c r="LA265"/>
      <c r="LB265"/>
      <c r="LC265"/>
      <c r="LD265"/>
      <c r="LE265"/>
      <c r="LF265"/>
      <c r="LG265"/>
      <c r="LH265"/>
      <c r="LI265"/>
      <c r="LJ265"/>
      <c r="LK265"/>
      <c r="LL265"/>
      <c r="LM265"/>
      <c r="LN265"/>
      <c r="LO265"/>
      <c r="LP265"/>
      <c r="LQ265"/>
      <c r="LR265"/>
      <c r="LS265"/>
      <c r="LT265"/>
      <c r="LU265"/>
      <c r="LV265"/>
      <c r="LW265"/>
      <c r="LX265"/>
      <c r="LY265"/>
      <c r="LZ265"/>
      <c r="MA265"/>
      <c r="MB265"/>
      <c r="MC265"/>
      <c r="MD265"/>
      <c r="ME265"/>
      <c r="MF265"/>
      <c r="MG265"/>
      <c r="MH265"/>
      <c r="MI265"/>
      <c r="MJ265"/>
      <c r="MK265"/>
      <c r="ML265"/>
      <c r="MM265"/>
      <c r="MN265"/>
      <c r="MO265"/>
      <c r="MP265"/>
      <c r="MQ265"/>
      <c r="MR265"/>
      <c r="MS265"/>
      <c r="MT265"/>
      <c r="MU265"/>
      <c r="MV265"/>
      <c r="MW265"/>
      <c r="MX265"/>
      <c r="MY265"/>
      <c r="MZ265"/>
      <c r="NA265"/>
      <c r="NB265"/>
      <c r="NC265"/>
      <c r="ND265"/>
      <c r="NE265"/>
      <c r="NF265"/>
      <c r="NG265"/>
      <c r="NH265"/>
      <c r="NI265"/>
      <c r="NJ265"/>
      <c r="NK265"/>
      <c r="NL265"/>
      <c r="NM265"/>
      <c r="NN265"/>
      <c r="NO265"/>
      <c r="NP265"/>
      <c r="NQ265"/>
      <c r="NR265"/>
      <c r="NS265"/>
      <c r="NT265"/>
      <c r="NU265"/>
      <c r="NV265"/>
      <c r="NW265"/>
      <c r="NX265"/>
      <c r="NY265"/>
      <c r="NZ265"/>
      <c r="OA265"/>
      <c r="OB265"/>
      <c r="OC265"/>
      <c r="OD265"/>
      <c r="OE265"/>
      <c r="OF265"/>
      <c r="OG265"/>
      <c r="OH265"/>
      <c r="OI265"/>
      <c r="OJ265"/>
      <c r="OK265"/>
      <c r="OL265"/>
      <c r="OM265"/>
      <c r="ON265"/>
      <c r="OO265"/>
      <c r="OP265"/>
      <c r="OQ265"/>
      <c r="OR265"/>
      <c r="OS265"/>
      <c r="OT265"/>
      <c r="OU265"/>
      <c r="OV265"/>
      <c r="OW265"/>
      <c r="OX265"/>
      <c r="OY265"/>
      <c r="OZ265"/>
      <c r="PA265"/>
      <c r="PB265"/>
      <c r="PC265"/>
      <c r="PD265"/>
      <c r="PE265"/>
      <c r="PF265"/>
      <c r="PG265"/>
      <c r="PH265"/>
      <c r="PI265"/>
      <c r="PJ265"/>
      <c r="PK265"/>
      <c r="PL265"/>
      <c r="PM265"/>
      <c r="PN265"/>
      <c r="PO265"/>
      <c r="PP265"/>
      <c r="PQ265"/>
      <c r="PR265"/>
      <c r="PS265"/>
      <c r="PT265"/>
      <c r="PU265"/>
      <c r="PV265"/>
      <c r="PW265"/>
      <c r="PX265"/>
      <c r="PY265"/>
      <c r="PZ265"/>
      <c r="QA265"/>
      <c r="QB265"/>
      <c r="QC265"/>
      <c r="QD265"/>
      <c r="QE265"/>
      <c r="QF265"/>
      <c r="QG265"/>
      <c r="QH265"/>
      <c r="QI265"/>
      <c r="QJ265"/>
      <c r="QK265"/>
      <c r="QL265"/>
      <c r="QM265"/>
      <c r="QN265"/>
      <c r="QO265"/>
      <c r="QP265"/>
      <c r="QQ265"/>
      <c r="QR265"/>
      <c r="QS265"/>
      <c r="QT265"/>
      <c r="QU265"/>
      <c r="QV265"/>
      <c r="QW265"/>
      <c r="QX265"/>
      <c r="QY265"/>
      <c r="QZ265"/>
      <c r="RA265"/>
      <c r="RB265"/>
      <c r="RC265"/>
      <c r="RD265"/>
      <c r="RE265"/>
      <c r="RF265"/>
      <c r="RG265"/>
      <c r="RH265"/>
      <c r="RI265"/>
      <c r="RJ265"/>
      <c r="RK265"/>
      <c r="RL265"/>
      <c r="RM265"/>
      <c r="RN265"/>
      <c r="RO265"/>
      <c r="RP265"/>
      <c r="RQ265"/>
      <c r="RR265"/>
      <c r="RS265"/>
      <c r="RT265"/>
      <c r="RU265"/>
      <c r="RV265"/>
      <c r="RW265"/>
      <c r="RX265"/>
      <c r="RY265"/>
      <c r="RZ265"/>
      <c r="SA265"/>
      <c r="SB265"/>
      <c r="SC265"/>
      <c r="SD265"/>
      <c r="SE265"/>
      <c r="SF265"/>
      <c r="SG265"/>
      <c r="SH265"/>
      <c r="SI265"/>
      <c r="SJ265"/>
      <c r="SK265"/>
      <c r="SL265"/>
      <c r="SM265"/>
      <c r="SN265"/>
      <c r="SO265"/>
      <c r="SP265"/>
    </row>
    <row r="266" spans="1:510" ht="16.5" customHeight="1" x14ac:dyDescent="0.2">
      <c r="A266" s="20">
        <v>1468</v>
      </c>
      <c r="B266" s="20" t="s">
        <v>74</v>
      </c>
      <c r="C266" s="20" t="s">
        <v>87</v>
      </c>
      <c r="D266" s="20" t="s">
        <v>30</v>
      </c>
      <c r="E266" s="20" t="s">
        <v>1345</v>
      </c>
      <c r="F266" s="22" t="s">
        <v>88</v>
      </c>
      <c r="G266" s="33" t="s">
        <v>96</v>
      </c>
      <c r="H266" s="20" t="s">
        <v>89</v>
      </c>
      <c r="I266" s="20" t="s">
        <v>27</v>
      </c>
      <c r="J266" s="22" t="s">
        <v>430</v>
      </c>
      <c r="K266" s="20">
        <v>500</v>
      </c>
      <c r="L266" s="20" t="s">
        <v>91</v>
      </c>
      <c r="M266" s="20" t="s">
        <v>92</v>
      </c>
      <c r="N266" s="20" t="s">
        <v>93</v>
      </c>
      <c r="O266" s="20" t="s">
        <v>94</v>
      </c>
      <c r="P266" s="23">
        <v>5.9000000000000003E-4</v>
      </c>
      <c r="Q266" s="24">
        <v>7</v>
      </c>
      <c r="R266" s="25">
        <v>45809</v>
      </c>
      <c r="S266" s="20" t="s">
        <v>36</v>
      </c>
      <c r="T266" s="23">
        <v>2069999999.9999998</v>
      </c>
      <c r="U266" s="27" t="s">
        <v>39</v>
      </c>
      <c r="V266" s="28" t="s">
        <v>40</v>
      </c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/>
      <c r="AZ266"/>
      <c r="BA266"/>
      <c r="BB266"/>
      <c r="BC266"/>
      <c r="BD266"/>
      <c r="BE266"/>
      <c r="BF266"/>
      <c r="BG266"/>
      <c r="BH266"/>
      <c r="BI266"/>
      <c r="BJ266"/>
      <c r="BK266"/>
      <c r="BL266"/>
      <c r="BM266"/>
      <c r="BN266"/>
      <c r="BO266"/>
      <c r="BP266"/>
      <c r="BQ266"/>
      <c r="BR266"/>
      <c r="BS266"/>
      <c r="BT266"/>
      <c r="BU266"/>
      <c r="BV266"/>
      <c r="BW266"/>
      <c r="BX266"/>
      <c r="BY266"/>
      <c r="BZ266"/>
      <c r="CA266"/>
      <c r="CB266"/>
      <c r="CC266"/>
      <c r="CD266"/>
      <c r="CE266"/>
      <c r="CF266"/>
      <c r="CG266"/>
      <c r="CH266"/>
      <c r="CI266"/>
      <c r="CJ266"/>
      <c r="CK266"/>
      <c r="CL266"/>
      <c r="CM266"/>
      <c r="CN266"/>
      <c r="CO266"/>
      <c r="CP266"/>
      <c r="CQ266"/>
      <c r="CR266"/>
      <c r="CS266"/>
      <c r="CT266"/>
      <c r="CU266"/>
      <c r="CV266"/>
      <c r="CW266"/>
      <c r="CX266"/>
      <c r="CY266"/>
      <c r="CZ266"/>
      <c r="DA266"/>
      <c r="DB266"/>
      <c r="DC266"/>
      <c r="DD266"/>
      <c r="DE266"/>
      <c r="DF266"/>
      <c r="DG266"/>
      <c r="DH266"/>
      <c r="DI266"/>
      <c r="DJ266"/>
      <c r="DK266"/>
      <c r="DL266"/>
      <c r="DM266"/>
      <c r="DN266"/>
      <c r="DO266"/>
      <c r="DP266"/>
      <c r="DQ266"/>
      <c r="DR266"/>
      <c r="DS266"/>
      <c r="DT266"/>
      <c r="DU266"/>
      <c r="DV266"/>
      <c r="DW266"/>
      <c r="DX266"/>
      <c r="DY266"/>
      <c r="DZ266"/>
      <c r="EA266"/>
      <c r="EB266"/>
      <c r="EC266"/>
      <c r="ED266"/>
      <c r="EE266"/>
      <c r="EF266"/>
      <c r="EG266"/>
      <c r="EH266"/>
      <c r="EI266"/>
      <c r="EJ266"/>
      <c r="EK266"/>
      <c r="EL266"/>
      <c r="EM266"/>
      <c r="EN266"/>
      <c r="EO266"/>
      <c r="EP266"/>
      <c r="EQ266"/>
      <c r="ER266"/>
      <c r="ES266"/>
      <c r="ET266"/>
      <c r="EU266"/>
      <c r="EV266"/>
      <c r="EW266"/>
      <c r="EX266"/>
      <c r="EY266"/>
      <c r="EZ266"/>
      <c r="FA266"/>
      <c r="FB266"/>
      <c r="FC266"/>
      <c r="FD266"/>
      <c r="FE266"/>
      <c r="FF266"/>
      <c r="FG266"/>
      <c r="FH266"/>
      <c r="FI266"/>
      <c r="FJ266"/>
      <c r="FK266"/>
      <c r="FL266"/>
      <c r="FM266"/>
      <c r="FN266"/>
      <c r="FO266"/>
      <c r="FP266"/>
      <c r="FQ266"/>
      <c r="FR266"/>
      <c r="FS266"/>
      <c r="FT266"/>
      <c r="FU266"/>
      <c r="FV266"/>
      <c r="FW266"/>
      <c r="FX266"/>
      <c r="FY266"/>
      <c r="FZ266"/>
      <c r="GA266"/>
      <c r="GB266"/>
      <c r="GC266"/>
      <c r="GD266"/>
      <c r="GE266"/>
      <c r="GF266"/>
      <c r="GG266"/>
      <c r="GH266"/>
      <c r="GI266"/>
      <c r="GJ266"/>
      <c r="GK266"/>
      <c r="GL266"/>
      <c r="GM266"/>
      <c r="GN266"/>
      <c r="GO266"/>
      <c r="GP266"/>
      <c r="GQ266"/>
      <c r="GR266"/>
      <c r="GS266"/>
      <c r="GT266"/>
      <c r="GU266"/>
      <c r="GV266"/>
      <c r="GW266"/>
      <c r="GX266"/>
      <c r="GY266"/>
      <c r="GZ266"/>
      <c r="HA266"/>
      <c r="HB266"/>
      <c r="HC266"/>
      <c r="HD266"/>
      <c r="HE266"/>
      <c r="HF266"/>
      <c r="HG266"/>
      <c r="HH266"/>
      <c r="HI266"/>
      <c r="HJ266"/>
      <c r="HK266"/>
      <c r="HL266"/>
      <c r="HM266"/>
      <c r="HN266"/>
      <c r="HO266"/>
      <c r="HP266"/>
      <c r="HQ266"/>
      <c r="HR266"/>
      <c r="HS266"/>
      <c r="HT266"/>
      <c r="HU266"/>
      <c r="HV266"/>
      <c r="HW266"/>
      <c r="HX266"/>
      <c r="HY266"/>
      <c r="HZ266"/>
      <c r="IA266"/>
      <c r="IB266"/>
      <c r="IC266"/>
      <c r="ID266"/>
      <c r="IE266"/>
      <c r="IF266"/>
      <c r="IG266"/>
      <c r="IH266"/>
      <c r="II266"/>
      <c r="IJ266"/>
      <c r="IK266"/>
      <c r="IL266"/>
      <c r="IM266"/>
      <c r="IN266"/>
      <c r="IO266"/>
      <c r="IP266"/>
      <c r="IQ266"/>
      <c r="IR266"/>
      <c r="IS266"/>
      <c r="IT266"/>
      <c r="IU266"/>
      <c r="IV266"/>
      <c r="IW266"/>
      <c r="IX266"/>
      <c r="IY266"/>
      <c r="IZ266"/>
      <c r="JA266"/>
      <c r="JB266"/>
      <c r="JC266"/>
      <c r="JD266"/>
      <c r="JE266"/>
      <c r="JF266"/>
      <c r="JG266"/>
      <c r="JH266"/>
      <c r="JI266"/>
      <c r="JJ266"/>
      <c r="JK266"/>
      <c r="JL266"/>
      <c r="JM266"/>
      <c r="JN266"/>
      <c r="JO266"/>
      <c r="JP266"/>
      <c r="JQ266"/>
      <c r="JR266"/>
      <c r="JS266"/>
      <c r="JT266"/>
      <c r="JU266"/>
      <c r="JV266"/>
      <c r="JW266"/>
      <c r="JX266"/>
      <c r="JY266"/>
      <c r="JZ266"/>
      <c r="KA266"/>
      <c r="KB266"/>
      <c r="KC266"/>
      <c r="KD266"/>
      <c r="KE266"/>
      <c r="KF266"/>
      <c r="KG266"/>
      <c r="KH266"/>
      <c r="KI266"/>
      <c r="KJ266"/>
      <c r="KK266"/>
      <c r="KL266"/>
      <c r="KM266"/>
      <c r="KN266"/>
      <c r="KO266"/>
      <c r="KP266"/>
      <c r="KQ266"/>
      <c r="KR266"/>
      <c r="KS266"/>
      <c r="KT266"/>
      <c r="KU266"/>
      <c r="KV266"/>
      <c r="KW266"/>
      <c r="KX266"/>
      <c r="KY266"/>
      <c r="KZ266"/>
      <c r="LA266"/>
      <c r="LB266"/>
      <c r="LC266"/>
      <c r="LD266"/>
      <c r="LE266"/>
      <c r="LF266"/>
      <c r="LG266"/>
      <c r="LH266"/>
      <c r="LI266"/>
      <c r="LJ266"/>
      <c r="LK266"/>
      <c r="LL266"/>
      <c r="LM266"/>
      <c r="LN266"/>
      <c r="LO266"/>
      <c r="LP266"/>
      <c r="LQ266"/>
      <c r="LR266"/>
      <c r="LS266"/>
      <c r="LT266"/>
      <c r="LU266"/>
      <c r="LV266"/>
      <c r="LW266"/>
      <c r="LX266"/>
      <c r="LY266"/>
      <c r="LZ266"/>
      <c r="MA266"/>
      <c r="MB266"/>
      <c r="MC266"/>
      <c r="MD266"/>
      <c r="ME266"/>
      <c r="MF266"/>
      <c r="MG266"/>
      <c r="MH266"/>
      <c r="MI266"/>
      <c r="MJ266"/>
      <c r="MK266"/>
      <c r="ML266"/>
      <c r="MM266"/>
      <c r="MN266"/>
      <c r="MO266"/>
      <c r="MP266"/>
      <c r="MQ266"/>
      <c r="MR266"/>
      <c r="MS266"/>
      <c r="MT266"/>
      <c r="MU266"/>
      <c r="MV266"/>
      <c r="MW266"/>
      <c r="MX266"/>
      <c r="MY266"/>
      <c r="MZ266"/>
      <c r="NA266"/>
      <c r="NB266"/>
      <c r="NC266"/>
      <c r="ND266"/>
      <c r="NE266"/>
      <c r="NF266"/>
      <c r="NG266"/>
      <c r="NH266"/>
      <c r="NI266"/>
      <c r="NJ266"/>
      <c r="NK266"/>
      <c r="NL266"/>
      <c r="NM266"/>
      <c r="NN266"/>
      <c r="NO266"/>
      <c r="NP266"/>
      <c r="NQ266"/>
      <c r="NR266"/>
      <c r="NS266"/>
      <c r="NT266"/>
      <c r="NU266"/>
      <c r="NV266"/>
      <c r="NW266"/>
      <c r="NX266"/>
      <c r="NY266"/>
      <c r="NZ266"/>
      <c r="OA266"/>
      <c r="OB266"/>
      <c r="OC266"/>
      <c r="OD266"/>
      <c r="OE266"/>
      <c r="OF266"/>
      <c r="OG266"/>
      <c r="OH266"/>
      <c r="OI266"/>
      <c r="OJ266"/>
      <c r="OK266"/>
      <c r="OL266"/>
      <c r="OM266"/>
      <c r="ON266"/>
      <c r="OO266"/>
      <c r="OP266"/>
      <c r="OQ266"/>
      <c r="OR266"/>
      <c r="OS266"/>
      <c r="OT266"/>
      <c r="OU266"/>
      <c r="OV266"/>
      <c r="OW266"/>
      <c r="OX266"/>
      <c r="OY266"/>
      <c r="OZ266"/>
      <c r="PA266"/>
      <c r="PB266"/>
      <c r="PC266"/>
      <c r="PD266"/>
      <c r="PE266"/>
      <c r="PF266"/>
      <c r="PG266"/>
      <c r="PH266"/>
      <c r="PI266"/>
      <c r="PJ266"/>
      <c r="PK266"/>
      <c r="PL266"/>
      <c r="PM266"/>
      <c r="PN266"/>
      <c r="PO266"/>
      <c r="PP266"/>
      <c r="PQ266"/>
      <c r="PR266"/>
      <c r="PS266"/>
      <c r="PT266"/>
      <c r="PU266"/>
      <c r="PV266"/>
      <c r="PW266"/>
      <c r="PX266"/>
      <c r="PY266"/>
      <c r="PZ266"/>
      <c r="QA266"/>
      <c r="QB266"/>
      <c r="QC266"/>
      <c r="QD266"/>
      <c r="QE266"/>
      <c r="QF266"/>
      <c r="QG266"/>
      <c r="QH266"/>
      <c r="QI266"/>
      <c r="QJ266"/>
      <c r="QK266"/>
      <c r="QL266"/>
      <c r="QM266"/>
      <c r="QN266"/>
      <c r="QO266"/>
      <c r="QP266"/>
      <c r="QQ266"/>
      <c r="QR266"/>
      <c r="QS266"/>
      <c r="QT266"/>
      <c r="QU266"/>
      <c r="QV266"/>
      <c r="QW266"/>
      <c r="QX266"/>
      <c r="QY266"/>
      <c r="QZ266"/>
      <c r="RA266"/>
      <c r="RB266"/>
      <c r="RC266"/>
      <c r="RD266"/>
      <c r="RE266"/>
      <c r="RF266"/>
      <c r="RG266"/>
      <c r="RH266"/>
      <c r="RI266"/>
      <c r="RJ266"/>
      <c r="RK266"/>
      <c r="RL266"/>
      <c r="RM266"/>
      <c r="RN266"/>
      <c r="RO266"/>
      <c r="RP266"/>
      <c r="RQ266"/>
      <c r="RR266"/>
      <c r="RS266"/>
      <c r="RT266"/>
      <c r="RU266"/>
      <c r="RV266"/>
      <c r="RW266"/>
      <c r="RX266"/>
      <c r="RY266"/>
      <c r="RZ266"/>
      <c r="SA266"/>
      <c r="SB266"/>
      <c r="SC266"/>
      <c r="SD266"/>
      <c r="SE266"/>
      <c r="SF266"/>
      <c r="SG266"/>
      <c r="SH266"/>
      <c r="SI266"/>
      <c r="SJ266"/>
      <c r="SK266"/>
      <c r="SL266"/>
      <c r="SM266"/>
      <c r="SN266"/>
      <c r="SO266"/>
      <c r="SP266"/>
    </row>
    <row r="267" spans="1:510" ht="16.5" customHeight="1" x14ac:dyDescent="0.2">
      <c r="A267" s="20">
        <v>1469</v>
      </c>
      <c r="B267" s="20" t="s">
        <v>74</v>
      </c>
      <c r="C267" s="20" t="s">
        <v>87</v>
      </c>
      <c r="D267" s="20" t="s">
        <v>30</v>
      </c>
      <c r="E267" s="20" t="s">
        <v>1345</v>
      </c>
      <c r="F267" s="22" t="s">
        <v>88</v>
      </c>
      <c r="G267" s="33" t="s">
        <v>96</v>
      </c>
      <c r="H267" s="20" t="s">
        <v>89</v>
      </c>
      <c r="I267" s="20" t="s">
        <v>27</v>
      </c>
      <c r="J267" s="22" t="s">
        <v>430</v>
      </c>
      <c r="K267" s="20">
        <v>500</v>
      </c>
      <c r="L267" s="20" t="s">
        <v>91</v>
      </c>
      <c r="M267" s="20" t="s">
        <v>92</v>
      </c>
      <c r="N267" s="20" t="s">
        <v>93</v>
      </c>
      <c r="O267" s="20" t="s">
        <v>94</v>
      </c>
      <c r="P267" s="23">
        <v>5.9000000000000003E-4</v>
      </c>
      <c r="Q267" s="24">
        <v>6</v>
      </c>
      <c r="R267" s="25">
        <v>45839</v>
      </c>
      <c r="S267" s="20" t="s">
        <v>36</v>
      </c>
      <c r="T267" s="23">
        <v>1770000000</v>
      </c>
      <c r="U267" s="27" t="s">
        <v>39</v>
      </c>
      <c r="V267" s="28" t="s">
        <v>40</v>
      </c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/>
      <c r="AX267"/>
      <c r="AY267"/>
      <c r="AZ267"/>
      <c r="BA267"/>
      <c r="BB267"/>
      <c r="BC267"/>
      <c r="BD267"/>
      <c r="BE267"/>
      <c r="BF267"/>
      <c r="BG267"/>
      <c r="BH267"/>
      <c r="BI267"/>
      <c r="BJ267"/>
      <c r="BK267"/>
      <c r="BL267"/>
      <c r="BM267"/>
      <c r="BN267"/>
      <c r="BO267"/>
      <c r="BP267"/>
      <c r="BQ267"/>
      <c r="BR267"/>
      <c r="BS267"/>
      <c r="BT267"/>
      <c r="BU267"/>
      <c r="BV267"/>
      <c r="BW267"/>
      <c r="BX267"/>
      <c r="BY267"/>
      <c r="BZ267"/>
      <c r="CA267"/>
      <c r="CB267"/>
      <c r="CC267"/>
      <c r="CD267"/>
      <c r="CE267"/>
      <c r="CF267"/>
      <c r="CG267"/>
      <c r="CH267"/>
      <c r="CI267"/>
      <c r="CJ267"/>
      <c r="CK267"/>
      <c r="CL267"/>
      <c r="CM267"/>
      <c r="CN267"/>
      <c r="CO267"/>
      <c r="CP267"/>
      <c r="CQ267"/>
      <c r="CR267"/>
      <c r="CS267"/>
      <c r="CT267"/>
      <c r="CU267"/>
      <c r="CV267"/>
      <c r="CW267"/>
      <c r="CX267"/>
      <c r="CY267"/>
      <c r="CZ267"/>
      <c r="DA267"/>
      <c r="DB267"/>
      <c r="DC267"/>
      <c r="DD267"/>
      <c r="DE267"/>
      <c r="DF267"/>
      <c r="DG267"/>
      <c r="DH267"/>
      <c r="DI267"/>
      <c r="DJ267"/>
      <c r="DK267"/>
      <c r="DL267"/>
      <c r="DM267"/>
      <c r="DN267"/>
      <c r="DO267"/>
      <c r="DP267"/>
      <c r="DQ267"/>
      <c r="DR267"/>
      <c r="DS267"/>
      <c r="DT267"/>
      <c r="DU267"/>
      <c r="DV267"/>
      <c r="DW267"/>
      <c r="DX267"/>
      <c r="DY267"/>
      <c r="DZ267"/>
      <c r="EA267"/>
      <c r="EB267"/>
      <c r="EC267"/>
      <c r="ED267"/>
      <c r="EE267"/>
      <c r="EF267"/>
      <c r="EG267"/>
      <c r="EH267"/>
      <c r="EI267"/>
      <c r="EJ267"/>
      <c r="EK267"/>
      <c r="EL267"/>
      <c r="EM267"/>
      <c r="EN267"/>
      <c r="EO267"/>
      <c r="EP267"/>
      <c r="EQ267"/>
      <c r="ER267"/>
      <c r="ES267"/>
      <c r="ET267"/>
      <c r="EU267"/>
      <c r="EV267"/>
      <c r="EW267"/>
      <c r="EX267"/>
      <c r="EY267"/>
      <c r="EZ267"/>
      <c r="FA267"/>
      <c r="FB267"/>
      <c r="FC267"/>
      <c r="FD267"/>
      <c r="FE267"/>
      <c r="FF267"/>
      <c r="FG267"/>
      <c r="FH267"/>
      <c r="FI267"/>
      <c r="FJ267"/>
      <c r="FK267"/>
      <c r="FL267"/>
      <c r="FM267"/>
      <c r="FN267"/>
      <c r="FO267"/>
      <c r="FP267"/>
      <c r="FQ267"/>
      <c r="FR267"/>
      <c r="FS267"/>
      <c r="FT267"/>
      <c r="FU267"/>
      <c r="FV267"/>
      <c r="FW267"/>
      <c r="FX267"/>
      <c r="FY267"/>
      <c r="FZ267"/>
      <c r="GA267"/>
      <c r="GB267"/>
      <c r="GC267"/>
      <c r="GD267"/>
      <c r="GE267"/>
      <c r="GF267"/>
      <c r="GG267"/>
      <c r="GH267"/>
      <c r="GI267"/>
      <c r="GJ267"/>
      <c r="GK267"/>
      <c r="GL267"/>
      <c r="GM267"/>
      <c r="GN267"/>
      <c r="GO267"/>
      <c r="GP267"/>
      <c r="GQ267"/>
      <c r="GR267"/>
      <c r="GS267"/>
      <c r="GT267"/>
      <c r="GU267"/>
      <c r="GV267"/>
      <c r="GW267"/>
      <c r="GX267"/>
      <c r="GY267"/>
      <c r="GZ267"/>
      <c r="HA267"/>
      <c r="HB267"/>
      <c r="HC267"/>
      <c r="HD267"/>
      <c r="HE267"/>
      <c r="HF267"/>
      <c r="HG267"/>
      <c r="HH267"/>
      <c r="HI267"/>
      <c r="HJ267"/>
      <c r="HK267"/>
      <c r="HL267"/>
      <c r="HM267"/>
      <c r="HN267"/>
      <c r="HO267"/>
      <c r="HP267"/>
      <c r="HQ267"/>
      <c r="HR267"/>
      <c r="HS267"/>
      <c r="HT267"/>
      <c r="HU267"/>
      <c r="HV267"/>
      <c r="HW267"/>
      <c r="HX267"/>
      <c r="HY267"/>
      <c r="HZ267"/>
      <c r="IA267"/>
      <c r="IB267"/>
      <c r="IC267"/>
      <c r="ID267"/>
      <c r="IE267"/>
      <c r="IF267"/>
      <c r="IG267"/>
      <c r="IH267"/>
      <c r="II267"/>
      <c r="IJ267"/>
      <c r="IK267"/>
      <c r="IL267"/>
      <c r="IM267"/>
      <c r="IN267"/>
      <c r="IO267"/>
      <c r="IP267"/>
      <c r="IQ267"/>
      <c r="IR267"/>
      <c r="IS267"/>
      <c r="IT267"/>
      <c r="IU267"/>
      <c r="IV267"/>
      <c r="IW267"/>
      <c r="IX267"/>
      <c r="IY267"/>
      <c r="IZ267"/>
      <c r="JA267"/>
      <c r="JB267"/>
      <c r="JC267"/>
      <c r="JD267"/>
      <c r="JE267"/>
      <c r="JF267"/>
      <c r="JG267"/>
      <c r="JH267"/>
      <c r="JI267"/>
      <c r="JJ267"/>
      <c r="JK267"/>
      <c r="JL267"/>
      <c r="JM267"/>
      <c r="JN267"/>
      <c r="JO267"/>
      <c r="JP267"/>
      <c r="JQ267"/>
      <c r="JR267"/>
      <c r="JS267"/>
      <c r="JT267"/>
      <c r="JU267"/>
      <c r="JV267"/>
      <c r="JW267"/>
      <c r="JX267"/>
      <c r="JY267"/>
      <c r="JZ267"/>
      <c r="KA267"/>
      <c r="KB267"/>
      <c r="KC267"/>
      <c r="KD267"/>
      <c r="KE267"/>
      <c r="KF267"/>
      <c r="KG267"/>
      <c r="KH267"/>
      <c r="KI267"/>
      <c r="KJ267"/>
      <c r="KK267"/>
      <c r="KL267"/>
      <c r="KM267"/>
      <c r="KN267"/>
      <c r="KO267"/>
      <c r="KP267"/>
      <c r="KQ267"/>
      <c r="KR267"/>
      <c r="KS267"/>
      <c r="KT267"/>
      <c r="KU267"/>
      <c r="KV267"/>
      <c r="KW267"/>
      <c r="KX267"/>
      <c r="KY267"/>
      <c r="KZ267"/>
      <c r="LA267"/>
      <c r="LB267"/>
      <c r="LC267"/>
      <c r="LD267"/>
      <c r="LE267"/>
      <c r="LF267"/>
      <c r="LG267"/>
      <c r="LH267"/>
      <c r="LI267"/>
      <c r="LJ267"/>
      <c r="LK267"/>
      <c r="LL267"/>
      <c r="LM267"/>
      <c r="LN267"/>
      <c r="LO267"/>
      <c r="LP267"/>
      <c r="LQ267"/>
      <c r="LR267"/>
      <c r="LS267"/>
      <c r="LT267"/>
      <c r="LU267"/>
      <c r="LV267"/>
      <c r="LW267"/>
      <c r="LX267"/>
      <c r="LY267"/>
      <c r="LZ267"/>
      <c r="MA267"/>
      <c r="MB267"/>
      <c r="MC267"/>
      <c r="MD267"/>
      <c r="ME267"/>
      <c r="MF267"/>
      <c r="MG267"/>
      <c r="MH267"/>
      <c r="MI267"/>
      <c r="MJ267"/>
      <c r="MK267"/>
      <c r="ML267"/>
      <c r="MM267"/>
      <c r="MN267"/>
      <c r="MO267"/>
      <c r="MP267"/>
      <c r="MQ267"/>
      <c r="MR267"/>
      <c r="MS267"/>
      <c r="MT267"/>
      <c r="MU267"/>
      <c r="MV267"/>
      <c r="MW267"/>
      <c r="MX267"/>
      <c r="MY267"/>
      <c r="MZ267"/>
      <c r="NA267"/>
      <c r="NB267"/>
      <c r="NC267"/>
      <c r="ND267"/>
      <c r="NE267"/>
      <c r="NF267"/>
      <c r="NG267"/>
      <c r="NH267"/>
      <c r="NI267"/>
      <c r="NJ267"/>
      <c r="NK267"/>
      <c r="NL267"/>
      <c r="NM267"/>
      <c r="NN267"/>
      <c r="NO267"/>
      <c r="NP267"/>
      <c r="NQ267"/>
      <c r="NR267"/>
      <c r="NS267"/>
      <c r="NT267"/>
      <c r="NU267"/>
      <c r="NV267"/>
      <c r="NW267"/>
      <c r="NX267"/>
      <c r="NY267"/>
      <c r="NZ267"/>
      <c r="OA267"/>
      <c r="OB267"/>
      <c r="OC267"/>
      <c r="OD267"/>
      <c r="OE267"/>
      <c r="OF267"/>
      <c r="OG267"/>
      <c r="OH267"/>
      <c r="OI267"/>
      <c r="OJ267"/>
      <c r="OK267"/>
      <c r="OL267"/>
      <c r="OM267"/>
      <c r="ON267"/>
      <c r="OO267"/>
      <c r="OP267"/>
      <c r="OQ267"/>
      <c r="OR267"/>
      <c r="OS267"/>
      <c r="OT267"/>
      <c r="OU267"/>
      <c r="OV267"/>
      <c r="OW267"/>
      <c r="OX267"/>
      <c r="OY267"/>
      <c r="OZ267"/>
      <c r="PA267"/>
      <c r="PB267"/>
      <c r="PC267"/>
      <c r="PD267"/>
      <c r="PE267"/>
      <c r="PF267"/>
      <c r="PG267"/>
      <c r="PH267"/>
      <c r="PI267"/>
      <c r="PJ267"/>
      <c r="PK267"/>
      <c r="PL267"/>
      <c r="PM267"/>
      <c r="PN267"/>
      <c r="PO267"/>
      <c r="PP267"/>
      <c r="PQ267"/>
      <c r="PR267"/>
      <c r="PS267"/>
      <c r="PT267"/>
      <c r="PU267"/>
      <c r="PV267"/>
      <c r="PW267"/>
      <c r="PX267"/>
      <c r="PY267"/>
      <c r="PZ267"/>
      <c r="QA267"/>
      <c r="QB267"/>
      <c r="QC267"/>
      <c r="QD267"/>
      <c r="QE267"/>
      <c r="QF267"/>
      <c r="QG267"/>
      <c r="QH267"/>
      <c r="QI267"/>
      <c r="QJ267"/>
      <c r="QK267"/>
      <c r="QL267"/>
      <c r="QM267"/>
      <c r="QN267"/>
      <c r="QO267"/>
      <c r="QP267"/>
      <c r="QQ267"/>
      <c r="QR267"/>
      <c r="QS267"/>
      <c r="QT267"/>
      <c r="QU267"/>
      <c r="QV267"/>
      <c r="QW267"/>
      <c r="QX267"/>
      <c r="QY267"/>
      <c r="QZ267"/>
      <c r="RA267"/>
      <c r="RB267"/>
      <c r="RC267"/>
      <c r="RD267"/>
      <c r="RE267"/>
      <c r="RF267"/>
      <c r="RG267"/>
      <c r="RH267"/>
      <c r="RI267"/>
      <c r="RJ267"/>
      <c r="RK267"/>
      <c r="RL267"/>
      <c r="RM267"/>
      <c r="RN267"/>
      <c r="RO267"/>
      <c r="RP267"/>
      <c r="RQ267"/>
      <c r="RR267"/>
      <c r="RS267"/>
      <c r="RT267"/>
      <c r="RU267"/>
      <c r="RV267"/>
      <c r="RW267"/>
      <c r="RX267"/>
      <c r="RY267"/>
      <c r="RZ267"/>
      <c r="SA267"/>
      <c r="SB267"/>
      <c r="SC267"/>
      <c r="SD267"/>
      <c r="SE267"/>
      <c r="SF267"/>
      <c r="SG267"/>
      <c r="SH267"/>
      <c r="SI267"/>
      <c r="SJ267"/>
      <c r="SK267"/>
      <c r="SL267"/>
      <c r="SM267"/>
      <c r="SN267"/>
      <c r="SO267"/>
      <c r="SP267"/>
    </row>
    <row r="268" spans="1:510" ht="16.5" customHeight="1" x14ac:dyDescent="0.2">
      <c r="A268" s="20">
        <v>1470</v>
      </c>
      <c r="B268" s="20" t="s">
        <v>74</v>
      </c>
      <c r="C268" s="20" t="s">
        <v>87</v>
      </c>
      <c r="D268" s="20" t="s">
        <v>30</v>
      </c>
      <c r="E268" s="20" t="s">
        <v>1345</v>
      </c>
      <c r="F268" s="22" t="s">
        <v>88</v>
      </c>
      <c r="G268" s="33" t="s">
        <v>96</v>
      </c>
      <c r="H268" s="20" t="s">
        <v>89</v>
      </c>
      <c r="I268" s="20" t="s">
        <v>27</v>
      </c>
      <c r="J268" s="22" t="s">
        <v>430</v>
      </c>
      <c r="K268" s="20">
        <v>500</v>
      </c>
      <c r="L268" s="20" t="s">
        <v>91</v>
      </c>
      <c r="M268" s="20" t="s">
        <v>92</v>
      </c>
      <c r="N268" s="20" t="s">
        <v>93</v>
      </c>
      <c r="O268" s="20" t="s">
        <v>94</v>
      </c>
      <c r="P268" s="23">
        <v>5.9000000000000003E-4</v>
      </c>
      <c r="Q268" s="24">
        <v>5</v>
      </c>
      <c r="R268" s="25">
        <v>45870</v>
      </c>
      <c r="S268" s="20" t="s">
        <v>36</v>
      </c>
      <c r="T268" s="23">
        <v>1480000000</v>
      </c>
      <c r="U268" s="27" t="s">
        <v>39</v>
      </c>
      <c r="V268" s="28" t="s">
        <v>40</v>
      </c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/>
      <c r="AZ268"/>
      <c r="BA268"/>
      <c r="BB268"/>
      <c r="BC268"/>
      <c r="BD268"/>
      <c r="BE268"/>
      <c r="BF268"/>
      <c r="BG268"/>
      <c r="BH268"/>
      <c r="BI268"/>
      <c r="BJ268"/>
      <c r="BK268"/>
      <c r="BL268"/>
      <c r="BM268"/>
      <c r="BN268"/>
      <c r="BO268"/>
      <c r="BP268"/>
      <c r="BQ268"/>
      <c r="BR268"/>
      <c r="BS268"/>
      <c r="BT268"/>
      <c r="BU268"/>
      <c r="BV268"/>
      <c r="BW268"/>
      <c r="BX268"/>
      <c r="BY268"/>
      <c r="BZ268"/>
      <c r="CA268"/>
      <c r="CB268"/>
      <c r="CC268"/>
      <c r="CD268"/>
      <c r="CE268"/>
      <c r="CF268"/>
      <c r="CG268"/>
      <c r="CH268"/>
      <c r="CI268"/>
      <c r="CJ268"/>
      <c r="CK268"/>
      <c r="CL268"/>
      <c r="CM268"/>
      <c r="CN268"/>
      <c r="CO268"/>
      <c r="CP268"/>
      <c r="CQ268"/>
      <c r="CR268"/>
      <c r="CS268"/>
      <c r="CT268"/>
      <c r="CU268"/>
      <c r="CV268"/>
      <c r="CW268"/>
      <c r="CX268"/>
      <c r="CY268"/>
      <c r="CZ268"/>
      <c r="DA268"/>
      <c r="DB268"/>
      <c r="DC268"/>
      <c r="DD268"/>
      <c r="DE268"/>
      <c r="DF268"/>
      <c r="DG268"/>
      <c r="DH268"/>
      <c r="DI268"/>
      <c r="DJ268"/>
      <c r="DK268"/>
      <c r="DL268"/>
      <c r="DM268"/>
      <c r="DN268"/>
      <c r="DO268"/>
      <c r="DP268"/>
      <c r="DQ268"/>
      <c r="DR268"/>
      <c r="DS268"/>
      <c r="DT268"/>
      <c r="DU268"/>
      <c r="DV268"/>
      <c r="DW268"/>
      <c r="DX268"/>
      <c r="DY268"/>
      <c r="DZ268"/>
      <c r="EA268"/>
      <c r="EB268"/>
      <c r="EC268"/>
      <c r="ED268"/>
      <c r="EE268"/>
      <c r="EF268"/>
      <c r="EG268"/>
      <c r="EH268"/>
      <c r="EI268"/>
      <c r="EJ268"/>
      <c r="EK268"/>
      <c r="EL268"/>
      <c r="EM268"/>
      <c r="EN268"/>
      <c r="EO268"/>
      <c r="EP268"/>
      <c r="EQ268"/>
      <c r="ER268"/>
      <c r="ES268"/>
      <c r="ET268"/>
      <c r="EU268"/>
      <c r="EV268"/>
      <c r="EW268"/>
      <c r="EX268"/>
      <c r="EY268"/>
      <c r="EZ268"/>
      <c r="FA268"/>
      <c r="FB268"/>
      <c r="FC268"/>
      <c r="FD268"/>
      <c r="FE268"/>
      <c r="FF268"/>
      <c r="FG268"/>
      <c r="FH268"/>
      <c r="FI268"/>
      <c r="FJ268"/>
      <c r="FK268"/>
      <c r="FL268"/>
      <c r="FM268"/>
      <c r="FN268"/>
      <c r="FO268"/>
      <c r="FP268"/>
      <c r="FQ268"/>
      <c r="FR268"/>
      <c r="FS268"/>
      <c r="FT268"/>
      <c r="FU268"/>
      <c r="FV268"/>
      <c r="FW268"/>
      <c r="FX268"/>
      <c r="FY268"/>
      <c r="FZ268"/>
      <c r="GA268"/>
      <c r="GB268"/>
      <c r="GC268"/>
      <c r="GD268"/>
      <c r="GE268"/>
      <c r="GF268"/>
      <c r="GG268"/>
      <c r="GH268"/>
      <c r="GI268"/>
      <c r="GJ268"/>
      <c r="GK268"/>
      <c r="GL268"/>
      <c r="GM268"/>
      <c r="GN268"/>
      <c r="GO268"/>
      <c r="GP268"/>
      <c r="GQ268"/>
      <c r="GR268"/>
      <c r="GS268"/>
      <c r="GT268"/>
      <c r="GU268"/>
      <c r="GV268"/>
      <c r="GW268"/>
      <c r="GX268"/>
      <c r="GY268"/>
      <c r="GZ268"/>
      <c r="HA268"/>
      <c r="HB268"/>
      <c r="HC268"/>
      <c r="HD268"/>
      <c r="HE268"/>
      <c r="HF268"/>
      <c r="HG268"/>
      <c r="HH268"/>
      <c r="HI268"/>
      <c r="HJ268"/>
      <c r="HK268"/>
      <c r="HL268"/>
      <c r="HM268"/>
      <c r="HN268"/>
      <c r="HO268"/>
      <c r="HP268"/>
      <c r="HQ268"/>
      <c r="HR268"/>
      <c r="HS268"/>
      <c r="HT268"/>
      <c r="HU268"/>
      <c r="HV268"/>
      <c r="HW268"/>
      <c r="HX268"/>
      <c r="HY268"/>
      <c r="HZ268"/>
      <c r="IA268"/>
      <c r="IB268"/>
      <c r="IC268"/>
      <c r="ID268"/>
      <c r="IE268"/>
      <c r="IF268"/>
      <c r="IG268"/>
      <c r="IH268"/>
      <c r="II268"/>
      <c r="IJ268"/>
      <c r="IK268"/>
      <c r="IL268"/>
      <c r="IM268"/>
      <c r="IN268"/>
      <c r="IO268"/>
      <c r="IP268"/>
      <c r="IQ268"/>
      <c r="IR268"/>
      <c r="IS268"/>
      <c r="IT268"/>
      <c r="IU268"/>
      <c r="IV268"/>
      <c r="IW268"/>
      <c r="IX268"/>
      <c r="IY268"/>
      <c r="IZ268"/>
      <c r="JA268"/>
      <c r="JB268"/>
      <c r="JC268"/>
      <c r="JD268"/>
      <c r="JE268"/>
      <c r="JF268"/>
      <c r="JG268"/>
      <c r="JH268"/>
      <c r="JI268"/>
      <c r="JJ268"/>
      <c r="JK268"/>
      <c r="JL268"/>
      <c r="JM268"/>
      <c r="JN268"/>
      <c r="JO268"/>
      <c r="JP268"/>
      <c r="JQ268"/>
      <c r="JR268"/>
      <c r="JS268"/>
      <c r="JT268"/>
      <c r="JU268"/>
      <c r="JV268"/>
      <c r="JW268"/>
      <c r="JX268"/>
      <c r="JY268"/>
      <c r="JZ268"/>
      <c r="KA268"/>
      <c r="KB268"/>
      <c r="KC268"/>
      <c r="KD268"/>
      <c r="KE268"/>
      <c r="KF268"/>
      <c r="KG268"/>
      <c r="KH268"/>
      <c r="KI268"/>
      <c r="KJ268"/>
      <c r="KK268"/>
      <c r="KL268"/>
      <c r="KM268"/>
      <c r="KN268"/>
      <c r="KO268"/>
      <c r="KP268"/>
      <c r="KQ268"/>
      <c r="KR268"/>
      <c r="KS268"/>
      <c r="KT268"/>
      <c r="KU268"/>
      <c r="KV268"/>
      <c r="KW268"/>
      <c r="KX268"/>
      <c r="KY268"/>
      <c r="KZ268"/>
      <c r="LA268"/>
      <c r="LB268"/>
      <c r="LC268"/>
      <c r="LD268"/>
      <c r="LE268"/>
      <c r="LF268"/>
      <c r="LG268"/>
      <c r="LH268"/>
      <c r="LI268"/>
      <c r="LJ268"/>
      <c r="LK268"/>
      <c r="LL268"/>
      <c r="LM268"/>
      <c r="LN268"/>
      <c r="LO268"/>
      <c r="LP268"/>
      <c r="LQ268"/>
      <c r="LR268"/>
      <c r="LS268"/>
      <c r="LT268"/>
      <c r="LU268"/>
      <c r="LV268"/>
      <c r="LW268"/>
      <c r="LX268"/>
      <c r="LY268"/>
      <c r="LZ268"/>
      <c r="MA268"/>
      <c r="MB268"/>
      <c r="MC268"/>
      <c r="MD268"/>
      <c r="ME268"/>
      <c r="MF268"/>
      <c r="MG268"/>
      <c r="MH268"/>
      <c r="MI268"/>
      <c r="MJ268"/>
      <c r="MK268"/>
      <c r="ML268"/>
      <c r="MM268"/>
      <c r="MN268"/>
      <c r="MO268"/>
      <c r="MP268"/>
      <c r="MQ268"/>
      <c r="MR268"/>
      <c r="MS268"/>
      <c r="MT268"/>
      <c r="MU268"/>
      <c r="MV268"/>
      <c r="MW268"/>
      <c r="MX268"/>
      <c r="MY268"/>
      <c r="MZ268"/>
      <c r="NA268"/>
      <c r="NB268"/>
      <c r="NC268"/>
      <c r="ND268"/>
      <c r="NE268"/>
      <c r="NF268"/>
      <c r="NG268"/>
      <c r="NH268"/>
      <c r="NI268"/>
      <c r="NJ268"/>
      <c r="NK268"/>
      <c r="NL268"/>
      <c r="NM268"/>
      <c r="NN268"/>
      <c r="NO268"/>
      <c r="NP268"/>
      <c r="NQ268"/>
      <c r="NR268"/>
      <c r="NS268"/>
      <c r="NT268"/>
      <c r="NU268"/>
      <c r="NV268"/>
      <c r="NW268"/>
      <c r="NX268"/>
      <c r="NY268"/>
      <c r="NZ268"/>
      <c r="OA268"/>
      <c r="OB268"/>
      <c r="OC268"/>
      <c r="OD268"/>
      <c r="OE268"/>
      <c r="OF268"/>
      <c r="OG268"/>
      <c r="OH268"/>
      <c r="OI268"/>
      <c r="OJ268"/>
      <c r="OK268"/>
      <c r="OL268"/>
      <c r="OM268"/>
      <c r="ON268"/>
      <c r="OO268"/>
      <c r="OP268"/>
      <c r="OQ268"/>
      <c r="OR268"/>
      <c r="OS268"/>
      <c r="OT268"/>
      <c r="OU268"/>
      <c r="OV268"/>
      <c r="OW268"/>
      <c r="OX268"/>
      <c r="OY268"/>
      <c r="OZ268"/>
      <c r="PA268"/>
      <c r="PB268"/>
      <c r="PC268"/>
      <c r="PD268"/>
      <c r="PE268"/>
      <c r="PF268"/>
      <c r="PG268"/>
      <c r="PH268"/>
      <c r="PI268"/>
      <c r="PJ268"/>
      <c r="PK268"/>
      <c r="PL268"/>
      <c r="PM268"/>
      <c r="PN268"/>
      <c r="PO268"/>
      <c r="PP268"/>
      <c r="PQ268"/>
      <c r="PR268"/>
      <c r="PS268"/>
      <c r="PT268"/>
      <c r="PU268"/>
      <c r="PV268"/>
      <c r="PW268"/>
      <c r="PX268"/>
      <c r="PY268"/>
      <c r="PZ268"/>
      <c r="QA268"/>
      <c r="QB268"/>
      <c r="QC268"/>
      <c r="QD268"/>
      <c r="QE268"/>
      <c r="QF268"/>
      <c r="QG268"/>
      <c r="QH268"/>
      <c r="QI268"/>
      <c r="QJ268"/>
      <c r="QK268"/>
      <c r="QL268"/>
      <c r="QM268"/>
      <c r="QN268"/>
      <c r="QO268"/>
      <c r="QP268"/>
      <c r="QQ268"/>
      <c r="QR268"/>
      <c r="QS268"/>
      <c r="QT268"/>
      <c r="QU268"/>
      <c r="QV268"/>
      <c r="QW268"/>
      <c r="QX268"/>
      <c r="QY268"/>
      <c r="QZ268"/>
      <c r="RA268"/>
      <c r="RB268"/>
      <c r="RC268"/>
      <c r="RD268"/>
      <c r="RE268"/>
      <c r="RF268"/>
      <c r="RG268"/>
      <c r="RH268"/>
      <c r="RI268"/>
      <c r="RJ268"/>
      <c r="RK268"/>
      <c r="RL268"/>
      <c r="RM268"/>
      <c r="RN268"/>
      <c r="RO268"/>
      <c r="RP268"/>
      <c r="RQ268"/>
      <c r="RR268"/>
      <c r="RS268"/>
      <c r="RT268"/>
      <c r="RU268"/>
      <c r="RV268"/>
      <c r="RW268"/>
      <c r="RX268"/>
      <c r="RY268"/>
      <c r="RZ268"/>
      <c r="SA268"/>
      <c r="SB268"/>
      <c r="SC268"/>
      <c r="SD268"/>
      <c r="SE268"/>
      <c r="SF268"/>
      <c r="SG268"/>
      <c r="SH268"/>
      <c r="SI268"/>
      <c r="SJ268"/>
      <c r="SK268"/>
      <c r="SL268"/>
      <c r="SM268"/>
      <c r="SN268"/>
      <c r="SO268"/>
      <c r="SP268"/>
    </row>
    <row r="269" spans="1:510" ht="16.5" customHeight="1" x14ac:dyDescent="0.2">
      <c r="A269" s="20">
        <v>1471</v>
      </c>
      <c r="B269" s="20" t="s">
        <v>74</v>
      </c>
      <c r="C269" s="20" t="s">
        <v>87</v>
      </c>
      <c r="D269" s="20" t="s">
        <v>30</v>
      </c>
      <c r="E269" s="20" t="s">
        <v>1345</v>
      </c>
      <c r="F269" s="22" t="s">
        <v>88</v>
      </c>
      <c r="G269" s="33" t="s">
        <v>96</v>
      </c>
      <c r="H269" s="20" t="s">
        <v>89</v>
      </c>
      <c r="I269" s="20" t="s">
        <v>27</v>
      </c>
      <c r="J269" s="22" t="s">
        <v>430</v>
      </c>
      <c r="K269" s="20">
        <v>500</v>
      </c>
      <c r="L269" s="20" t="s">
        <v>91</v>
      </c>
      <c r="M269" s="20" t="s">
        <v>92</v>
      </c>
      <c r="N269" s="20" t="s">
        <v>93</v>
      </c>
      <c r="O269" s="20" t="s">
        <v>94</v>
      </c>
      <c r="P269" s="23">
        <v>5.9000000000000003E-4</v>
      </c>
      <c r="Q269" s="24">
        <v>4</v>
      </c>
      <c r="R269" s="25">
        <v>45901</v>
      </c>
      <c r="S269" s="20" t="s">
        <v>36</v>
      </c>
      <c r="T269" s="23">
        <v>1180000000</v>
      </c>
      <c r="U269" s="27" t="s">
        <v>39</v>
      </c>
      <c r="V269" s="28" t="s">
        <v>40</v>
      </c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/>
      <c r="BC269"/>
      <c r="BD269"/>
      <c r="BE269"/>
      <c r="BF269"/>
      <c r="BG269"/>
      <c r="BH269"/>
      <c r="BI269"/>
      <c r="BJ269"/>
      <c r="BK269"/>
      <c r="BL269"/>
      <c r="BM269"/>
      <c r="BN269"/>
      <c r="BO269"/>
      <c r="BP269"/>
      <c r="BQ269"/>
      <c r="BR269"/>
      <c r="BS269"/>
      <c r="BT269"/>
      <c r="BU269"/>
      <c r="BV269"/>
      <c r="BW269"/>
      <c r="BX269"/>
      <c r="BY269"/>
      <c r="BZ269"/>
      <c r="CA269"/>
      <c r="CB269"/>
      <c r="CC269"/>
      <c r="CD269"/>
      <c r="CE269"/>
      <c r="CF269"/>
      <c r="CG269"/>
      <c r="CH269"/>
      <c r="CI269"/>
      <c r="CJ269"/>
      <c r="CK269"/>
      <c r="CL269"/>
      <c r="CM269"/>
      <c r="CN269"/>
      <c r="CO269"/>
      <c r="CP269"/>
      <c r="CQ269"/>
      <c r="CR269"/>
      <c r="CS269"/>
      <c r="CT269"/>
      <c r="CU269"/>
      <c r="CV269"/>
      <c r="CW269"/>
      <c r="CX269"/>
      <c r="CY269"/>
      <c r="CZ269"/>
      <c r="DA269"/>
      <c r="DB269"/>
      <c r="DC269"/>
      <c r="DD269"/>
      <c r="DE269"/>
      <c r="DF269"/>
      <c r="DG269"/>
      <c r="DH269"/>
      <c r="DI269"/>
      <c r="DJ269"/>
      <c r="DK269"/>
      <c r="DL269"/>
      <c r="DM269"/>
      <c r="DN269"/>
      <c r="DO269"/>
      <c r="DP269"/>
      <c r="DQ269"/>
      <c r="DR269"/>
      <c r="DS269"/>
      <c r="DT269"/>
      <c r="DU269"/>
      <c r="DV269"/>
      <c r="DW269"/>
      <c r="DX269"/>
      <c r="DY269"/>
      <c r="DZ269"/>
      <c r="EA269"/>
      <c r="EB269"/>
      <c r="EC269"/>
      <c r="ED269"/>
      <c r="EE269"/>
      <c r="EF269"/>
      <c r="EG269"/>
      <c r="EH269"/>
      <c r="EI269"/>
      <c r="EJ269"/>
      <c r="EK269"/>
      <c r="EL269"/>
      <c r="EM269"/>
      <c r="EN269"/>
      <c r="EO269"/>
      <c r="EP269"/>
      <c r="EQ269"/>
      <c r="ER269"/>
      <c r="ES269"/>
      <c r="ET269"/>
      <c r="EU269"/>
      <c r="EV269"/>
      <c r="EW269"/>
      <c r="EX269"/>
      <c r="EY269"/>
      <c r="EZ269"/>
      <c r="FA269"/>
      <c r="FB269"/>
      <c r="FC269"/>
      <c r="FD269"/>
      <c r="FE269"/>
      <c r="FF269"/>
      <c r="FG269"/>
      <c r="FH269"/>
      <c r="FI269"/>
      <c r="FJ269"/>
      <c r="FK269"/>
      <c r="FL269"/>
      <c r="FM269"/>
      <c r="FN269"/>
      <c r="FO269"/>
      <c r="FP269"/>
      <c r="FQ269"/>
      <c r="FR269"/>
      <c r="FS269"/>
      <c r="FT269"/>
      <c r="FU269"/>
      <c r="FV269"/>
      <c r="FW269"/>
      <c r="FX269"/>
      <c r="FY269"/>
      <c r="FZ269"/>
      <c r="GA269"/>
      <c r="GB269"/>
      <c r="GC269"/>
      <c r="GD269"/>
      <c r="GE269"/>
      <c r="GF269"/>
      <c r="GG269"/>
      <c r="GH269"/>
      <c r="GI269"/>
      <c r="GJ269"/>
      <c r="GK269"/>
      <c r="GL269"/>
      <c r="GM269"/>
      <c r="GN269"/>
      <c r="GO269"/>
      <c r="GP269"/>
      <c r="GQ269"/>
      <c r="GR269"/>
      <c r="GS269"/>
      <c r="GT269"/>
      <c r="GU269"/>
      <c r="GV269"/>
      <c r="GW269"/>
      <c r="GX269"/>
      <c r="GY269"/>
      <c r="GZ269"/>
      <c r="HA269"/>
      <c r="HB269"/>
      <c r="HC269"/>
      <c r="HD269"/>
      <c r="HE269"/>
      <c r="HF269"/>
      <c r="HG269"/>
      <c r="HH269"/>
      <c r="HI269"/>
      <c r="HJ269"/>
      <c r="HK269"/>
      <c r="HL269"/>
      <c r="HM269"/>
      <c r="HN269"/>
      <c r="HO269"/>
      <c r="HP269"/>
      <c r="HQ269"/>
      <c r="HR269"/>
      <c r="HS269"/>
      <c r="HT269"/>
      <c r="HU269"/>
      <c r="HV269"/>
      <c r="HW269"/>
      <c r="HX269"/>
      <c r="HY269"/>
      <c r="HZ269"/>
      <c r="IA269"/>
      <c r="IB269"/>
      <c r="IC269"/>
      <c r="ID269"/>
      <c r="IE269"/>
      <c r="IF269"/>
      <c r="IG269"/>
      <c r="IH269"/>
      <c r="II269"/>
      <c r="IJ269"/>
      <c r="IK269"/>
      <c r="IL269"/>
      <c r="IM269"/>
      <c r="IN269"/>
      <c r="IO269"/>
      <c r="IP269"/>
      <c r="IQ269"/>
      <c r="IR269"/>
      <c r="IS269"/>
      <c r="IT269"/>
      <c r="IU269"/>
      <c r="IV269"/>
      <c r="IW269"/>
      <c r="IX269"/>
      <c r="IY269"/>
      <c r="IZ269"/>
      <c r="JA269"/>
      <c r="JB269"/>
      <c r="JC269"/>
      <c r="JD269"/>
      <c r="JE269"/>
      <c r="JF269"/>
      <c r="JG269"/>
      <c r="JH269"/>
      <c r="JI269"/>
      <c r="JJ269"/>
      <c r="JK269"/>
      <c r="JL269"/>
      <c r="JM269"/>
      <c r="JN269"/>
      <c r="JO269"/>
      <c r="JP269"/>
      <c r="JQ269"/>
      <c r="JR269"/>
      <c r="JS269"/>
      <c r="JT269"/>
      <c r="JU269"/>
      <c r="JV269"/>
      <c r="JW269"/>
      <c r="JX269"/>
      <c r="JY269"/>
      <c r="JZ269"/>
      <c r="KA269"/>
      <c r="KB269"/>
      <c r="KC269"/>
      <c r="KD269"/>
      <c r="KE269"/>
      <c r="KF269"/>
      <c r="KG269"/>
      <c r="KH269"/>
      <c r="KI269"/>
      <c r="KJ269"/>
      <c r="KK269"/>
      <c r="KL269"/>
      <c r="KM269"/>
      <c r="KN269"/>
      <c r="KO269"/>
      <c r="KP269"/>
      <c r="KQ269"/>
      <c r="KR269"/>
      <c r="KS269"/>
      <c r="KT269"/>
      <c r="KU269"/>
      <c r="KV269"/>
      <c r="KW269"/>
      <c r="KX269"/>
      <c r="KY269"/>
      <c r="KZ269"/>
      <c r="LA269"/>
      <c r="LB269"/>
      <c r="LC269"/>
      <c r="LD269"/>
      <c r="LE269"/>
      <c r="LF269"/>
      <c r="LG269"/>
      <c r="LH269"/>
      <c r="LI269"/>
      <c r="LJ269"/>
      <c r="LK269"/>
      <c r="LL269"/>
      <c r="LM269"/>
      <c r="LN269"/>
      <c r="LO269"/>
      <c r="LP269"/>
      <c r="LQ269"/>
      <c r="LR269"/>
      <c r="LS269"/>
      <c r="LT269"/>
      <c r="LU269"/>
      <c r="LV269"/>
      <c r="LW269"/>
      <c r="LX269"/>
      <c r="LY269"/>
      <c r="LZ269"/>
      <c r="MA269"/>
      <c r="MB269"/>
      <c r="MC269"/>
      <c r="MD269"/>
      <c r="ME269"/>
      <c r="MF269"/>
      <c r="MG269"/>
      <c r="MH269"/>
      <c r="MI269"/>
      <c r="MJ269"/>
      <c r="MK269"/>
      <c r="ML269"/>
      <c r="MM269"/>
      <c r="MN269"/>
      <c r="MO269"/>
      <c r="MP269"/>
      <c r="MQ269"/>
      <c r="MR269"/>
      <c r="MS269"/>
      <c r="MT269"/>
      <c r="MU269"/>
      <c r="MV269"/>
      <c r="MW269"/>
      <c r="MX269"/>
      <c r="MY269"/>
      <c r="MZ269"/>
      <c r="NA269"/>
      <c r="NB269"/>
      <c r="NC269"/>
      <c r="ND269"/>
      <c r="NE269"/>
      <c r="NF269"/>
      <c r="NG269"/>
      <c r="NH269"/>
      <c r="NI269"/>
      <c r="NJ269"/>
      <c r="NK269"/>
      <c r="NL269"/>
      <c r="NM269"/>
      <c r="NN269"/>
      <c r="NO269"/>
      <c r="NP269"/>
      <c r="NQ269"/>
      <c r="NR269"/>
      <c r="NS269"/>
      <c r="NT269"/>
      <c r="NU269"/>
      <c r="NV269"/>
      <c r="NW269"/>
      <c r="NX269"/>
      <c r="NY269"/>
      <c r="NZ269"/>
      <c r="OA269"/>
      <c r="OB269"/>
      <c r="OC269"/>
      <c r="OD269"/>
      <c r="OE269"/>
      <c r="OF269"/>
      <c r="OG269"/>
      <c r="OH269"/>
      <c r="OI269"/>
      <c r="OJ269"/>
      <c r="OK269"/>
      <c r="OL269"/>
      <c r="OM269"/>
      <c r="ON269"/>
      <c r="OO269"/>
      <c r="OP269"/>
      <c r="OQ269"/>
      <c r="OR269"/>
      <c r="OS269"/>
      <c r="OT269"/>
      <c r="OU269"/>
      <c r="OV269"/>
      <c r="OW269"/>
      <c r="OX269"/>
      <c r="OY269"/>
      <c r="OZ269"/>
      <c r="PA269"/>
      <c r="PB269"/>
      <c r="PC269"/>
      <c r="PD269"/>
      <c r="PE269"/>
      <c r="PF269"/>
      <c r="PG269"/>
      <c r="PH269"/>
      <c r="PI269"/>
      <c r="PJ269"/>
      <c r="PK269"/>
      <c r="PL269"/>
      <c r="PM269"/>
      <c r="PN269"/>
      <c r="PO269"/>
      <c r="PP269"/>
      <c r="PQ269"/>
      <c r="PR269"/>
      <c r="PS269"/>
      <c r="PT269"/>
      <c r="PU269"/>
      <c r="PV269"/>
      <c r="PW269"/>
      <c r="PX269"/>
      <c r="PY269"/>
      <c r="PZ269"/>
      <c r="QA269"/>
      <c r="QB269"/>
      <c r="QC269"/>
      <c r="QD269"/>
      <c r="QE269"/>
      <c r="QF269"/>
      <c r="QG269"/>
      <c r="QH269"/>
      <c r="QI269"/>
      <c r="QJ269"/>
      <c r="QK269"/>
      <c r="QL269"/>
      <c r="QM269"/>
      <c r="QN269"/>
      <c r="QO269"/>
      <c r="QP269"/>
      <c r="QQ269"/>
      <c r="QR269"/>
      <c r="QS269"/>
      <c r="QT269"/>
      <c r="QU269"/>
      <c r="QV269"/>
      <c r="QW269"/>
      <c r="QX269"/>
      <c r="QY269"/>
      <c r="QZ269"/>
      <c r="RA269"/>
      <c r="RB269"/>
      <c r="RC269"/>
      <c r="RD269"/>
      <c r="RE269"/>
      <c r="RF269"/>
      <c r="RG269"/>
      <c r="RH269"/>
      <c r="RI269"/>
      <c r="RJ269"/>
      <c r="RK269"/>
      <c r="RL269"/>
      <c r="RM269"/>
      <c r="RN269"/>
      <c r="RO269"/>
      <c r="RP269"/>
      <c r="RQ269"/>
      <c r="RR269"/>
      <c r="RS269"/>
      <c r="RT269"/>
      <c r="RU269"/>
      <c r="RV269"/>
      <c r="RW269"/>
      <c r="RX269"/>
      <c r="RY269"/>
      <c r="RZ269"/>
      <c r="SA269"/>
      <c r="SB269"/>
      <c r="SC269"/>
      <c r="SD269"/>
      <c r="SE269"/>
      <c r="SF269"/>
      <c r="SG269"/>
      <c r="SH269"/>
      <c r="SI269"/>
      <c r="SJ269"/>
      <c r="SK269"/>
      <c r="SL269"/>
      <c r="SM269"/>
      <c r="SN269"/>
      <c r="SO269"/>
      <c r="SP269"/>
    </row>
    <row r="270" spans="1:510" ht="16.5" customHeight="1" x14ac:dyDescent="0.2">
      <c r="A270" s="20">
        <v>1472</v>
      </c>
      <c r="B270" s="20" t="s">
        <v>74</v>
      </c>
      <c r="C270" s="20" t="s">
        <v>87</v>
      </c>
      <c r="D270" s="20" t="s">
        <v>30</v>
      </c>
      <c r="E270" s="20" t="s">
        <v>1345</v>
      </c>
      <c r="F270" s="22" t="s">
        <v>88</v>
      </c>
      <c r="G270" s="33" t="s">
        <v>96</v>
      </c>
      <c r="H270" s="20" t="s">
        <v>89</v>
      </c>
      <c r="I270" s="20" t="s">
        <v>27</v>
      </c>
      <c r="J270" s="22" t="s">
        <v>430</v>
      </c>
      <c r="K270" s="20">
        <v>500</v>
      </c>
      <c r="L270" s="20" t="s">
        <v>91</v>
      </c>
      <c r="M270" s="20" t="s">
        <v>92</v>
      </c>
      <c r="N270" s="20" t="s">
        <v>93</v>
      </c>
      <c r="O270" s="20" t="s">
        <v>94</v>
      </c>
      <c r="P270" s="23">
        <v>5.9000000000000003E-4</v>
      </c>
      <c r="Q270" s="24">
        <v>3</v>
      </c>
      <c r="R270" s="25">
        <v>45931</v>
      </c>
      <c r="S270" s="20" t="s">
        <v>36</v>
      </c>
      <c r="T270" s="23">
        <v>890000000</v>
      </c>
      <c r="U270" s="27" t="s">
        <v>39</v>
      </c>
      <c r="V270" s="28" t="s">
        <v>40</v>
      </c>
      <c r="W270"/>
      <c r="X270"/>
      <c r="Y270"/>
      <c r="Z270"/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  <c r="AT270"/>
      <c r="AU270"/>
      <c r="AV270"/>
      <c r="AW270"/>
      <c r="AX270"/>
      <c r="AY270"/>
      <c r="AZ270"/>
      <c r="BA270"/>
      <c r="BB270"/>
      <c r="BC270"/>
      <c r="BD270"/>
      <c r="BE270"/>
      <c r="BF270"/>
      <c r="BG270"/>
      <c r="BH270"/>
      <c r="BI270"/>
      <c r="BJ270"/>
      <c r="BK270"/>
      <c r="BL270"/>
      <c r="BM270"/>
      <c r="BN270"/>
      <c r="BO270"/>
      <c r="BP270"/>
      <c r="BQ270"/>
      <c r="BR270"/>
      <c r="BS270"/>
      <c r="BT270"/>
      <c r="BU270"/>
      <c r="BV270"/>
      <c r="BW270"/>
      <c r="BX270"/>
      <c r="BY270"/>
      <c r="BZ270"/>
      <c r="CA270"/>
      <c r="CB270"/>
      <c r="CC270"/>
      <c r="CD270"/>
      <c r="CE270"/>
      <c r="CF270"/>
      <c r="CG270"/>
      <c r="CH270"/>
      <c r="CI270"/>
      <c r="CJ270"/>
      <c r="CK270"/>
      <c r="CL270"/>
      <c r="CM270"/>
      <c r="CN270"/>
      <c r="CO270"/>
      <c r="CP270"/>
      <c r="CQ270"/>
      <c r="CR270"/>
      <c r="CS270"/>
      <c r="CT270"/>
      <c r="CU270"/>
      <c r="CV270"/>
      <c r="CW270"/>
      <c r="CX270"/>
      <c r="CY270"/>
      <c r="CZ270"/>
      <c r="DA270"/>
      <c r="DB270"/>
      <c r="DC270"/>
      <c r="DD270"/>
      <c r="DE270"/>
      <c r="DF270"/>
      <c r="DG270"/>
      <c r="DH270"/>
      <c r="DI270"/>
      <c r="DJ270"/>
      <c r="DK270"/>
      <c r="DL270"/>
      <c r="DM270"/>
      <c r="DN270"/>
      <c r="DO270"/>
      <c r="DP270"/>
      <c r="DQ270"/>
      <c r="DR270"/>
      <c r="DS270"/>
      <c r="DT270"/>
      <c r="DU270"/>
      <c r="DV270"/>
      <c r="DW270"/>
      <c r="DX270"/>
      <c r="DY270"/>
      <c r="DZ270"/>
      <c r="EA270"/>
      <c r="EB270"/>
      <c r="EC270"/>
      <c r="ED270"/>
      <c r="EE270"/>
      <c r="EF270"/>
      <c r="EG270"/>
      <c r="EH270"/>
      <c r="EI270"/>
      <c r="EJ270"/>
      <c r="EK270"/>
      <c r="EL270"/>
      <c r="EM270"/>
      <c r="EN270"/>
      <c r="EO270"/>
      <c r="EP270"/>
      <c r="EQ270"/>
      <c r="ER270"/>
      <c r="ES270"/>
      <c r="ET270"/>
      <c r="EU270"/>
      <c r="EV270"/>
      <c r="EW270"/>
      <c r="EX270"/>
      <c r="EY270"/>
      <c r="EZ270"/>
      <c r="FA270"/>
      <c r="FB270"/>
      <c r="FC270"/>
      <c r="FD270"/>
      <c r="FE270"/>
      <c r="FF270"/>
      <c r="FG270"/>
      <c r="FH270"/>
      <c r="FI270"/>
      <c r="FJ270"/>
      <c r="FK270"/>
      <c r="FL270"/>
      <c r="FM270"/>
      <c r="FN270"/>
      <c r="FO270"/>
      <c r="FP270"/>
      <c r="FQ270"/>
      <c r="FR270"/>
      <c r="FS270"/>
      <c r="FT270"/>
      <c r="FU270"/>
      <c r="FV270"/>
      <c r="FW270"/>
      <c r="FX270"/>
      <c r="FY270"/>
      <c r="FZ270"/>
      <c r="GA270"/>
      <c r="GB270"/>
      <c r="GC270"/>
      <c r="GD270"/>
      <c r="GE270"/>
      <c r="GF270"/>
      <c r="GG270"/>
      <c r="GH270"/>
      <c r="GI270"/>
      <c r="GJ270"/>
      <c r="GK270"/>
      <c r="GL270"/>
      <c r="GM270"/>
      <c r="GN270"/>
      <c r="GO270"/>
      <c r="GP270"/>
      <c r="GQ270"/>
      <c r="GR270"/>
      <c r="GS270"/>
      <c r="GT270"/>
      <c r="GU270"/>
      <c r="GV270"/>
      <c r="GW270"/>
      <c r="GX270"/>
      <c r="GY270"/>
      <c r="GZ270"/>
      <c r="HA270"/>
      <c r="HB270"/>
      <c r="HC270"/>
      <c r="HD270"/>
      <c r="HE270"/>
      <c r="HF270"/>
      <c r="HG270"/>
      <c r="HH270"/>
      <c r="HI270"/>
      <c r="HJ270"/>
      <c r="HK270"/>
      <c r="HL270"/>
      <c r="HM270"/>
      <c r="HN270"/>
      <c r="HO270"/>
      <c r="HP270"/>
      <c r="HQ270"/>
      <c r="HR270"/>
      <c r="HS270"/>
      <c r="HT270"/>
      <c r="HU270"/>
      <c r="HV270"/>
      <c r="HW270"/>
      <c r="HX270"/>
      <c r="HY270"/>
      <c r="HZ270"/>
      <c r="IA270"/>
      <c r="IB270"/>
      <c r="IC270"/>
      <c r="ID270"/>
      <c r="IE270"/>
      <c r="IF270"/>
      <c r="IG270"/>
      <c r="IH270"/>
      <c r="II270"/>
      <c r="IJ270"/>
      <c r="IK270"/>
      <c r="IL270"/>
      <c r="IM270"/>
      <c r="IN270"/>
      <c r="IO270"/>
      <c r="IP270"/>
      <c r="IQ270"/>
      <c r="IR270"/>
      <c r="IS270"/>
      <c r="IT270"/>
      <c r="IU270"/>
      <c r="IV270"/>
      <c r="IW270"/>
      <c r="IX270"/>
      <c r="IY270"/>
      <c r="IZ270"/>
      <c r="JA270"/>
      <c r="JB270"/>
      <c r="JC270"/>
      <c r="JD270"/>
      <c r="JE270"/>
      <c r="JF270"/>
      <c r="JG270"/>
      <c r="JH270"/>
      <c r="JI270"/>
      <c r="JJ270"/>
      <c r="JK270"/>
      <c r="JL270"/>
      <c r="JM270"/>
      <c r="JN270"/>
      <c r="JO270"/>
      <c r="JP270"/>
      <c r="JQ270"/>
      <c r="JR270"/>
      <c r="JS270"/>
      <c r="JT270"/>
      <c r="JU270"/>
      <c r="JV270"/>
      <c r="JW270"/>
      <c r="JX270"/>
      <c r="JY270"/>
      <c r="JZ270"/>
      <c r="KA270"/>
      <c r="KB270"/>
      <c r="KC270"/>
      <c r="KD270"/>
      <c r="KE270"/>
      <c r="KF270"/>
      <c r="KG270"/>
      <c r="KH270"/>
      <c r="KI270"/>
      <c r="KJ270"/>
      <c r="KK270"/>
      <c r="KL270"/>
      <c r="KM270"/>
      <c r="KN270"/>
      <c r="KO270"/>
      <c r="KP270"/>
      <c r="KQ270"/>
      <c r="KR270"/>
      <c r="KS270"/>
      <c r="KT270"/>
      <c r="KU270"/>
      <c r="KV270"/>
      <c r="KW270"/>
      <c r="KX270"/>
      <c r="KY270"/>
      <c r="KZ270"/>
      <c r="LA270"/>
      <c r="LB270"/>
      <c r="LC270"/>
      <c r="LD270"/>
      <c r="LE270"/>
      <c r="LF270"/>
      <c r="LG270"/>
      <c r="LH270"/>
      <c r="LI270"/>
      <c r="LJ270"/>
      <c r="LK270"/>
      <c r="LL270"/>
      <c r="LM270"/>
      <c r="LN270"/>
      <c r="LO270"/>
      <c r="LP270"/>
      <c r="LQ270"/>
      <c r="LR270"/>
      <c r="LS270"/>
      <c r="LT270"/>
      <c r="LU270"/>
      <c r="LV270"/>
      <c r="LW270"/>
      <c r="LX270"/>
      <c r="LY270"/>
      <c r="LZ270"/>
      <c r="MA270"/>
      <c r="MB270"/>
      <c r="MC270"/>
      <c r="MD270"/>
      <c r="ME270"/>
      <c r="MF270"/>
      <c r="MG270"/>
      <c r="MH270"/>
      <c r="MI270"/>
      <c r="MJ270"/>
      <c r="MK270"/>
      <c r="ML270"/>
      <c r="MM270"/>
      <c r="MN270"/>
      <c r="MO270"/>
      <c r="MP270"/>
      <c r="MQ270"/>
      <c r="MR270"/>
      <c r="MS270"/>
      <c r="MT270"/>
      <c r="MU270"/>
      <c r="MV270"/>
      <c r="MW270"/>
      <c r="MX270"/>
      <c r="MY270"/>
      <c r="MZ270"/>
      <c r="NA270"/>
      <c r="NB270"/>
      <c r="NC270"/>
      <c r="ND270"/>
      <c r="NE270"/>
      <c r="NF270"/>
      <c r="NG270"/>
      <c r="NH270"/>
      <c r="NI270"/>
      <c r="NJ270"/>
      <c r="NK270"/>
      <c r="NL270"/>
      <c r="NM270"/>
      <c r="NN270"/>
      <c r="NO270"/>
      <c r="NP270"/>
      <c r="NQ270"/>
      <c r="NR270"/>
      <c r="NS270"/>
      <c r="NT270"/>
      <c r="NU270"/>
      <c r="NV270"/>
      <c r="NW270"/>
      <c r="NX270"/>
      <c r="NY270"/>
      <c r="NZ270"/>
      <c r="OA270"/>
      <c r="OB270"/>
      <c r="OC270"/>
      <c r="OD270"/>
      <c r="OE270"/>
      <c r="OF270"/>
      <c r="OG270"/>
      <c r="OH270"/>
      <c r="OI270"/>
      <c r="OJ270"/>
      <c r="OK270"/>
      <c r="OL270"/>
      <c r="OM270"/>
      <c r="ON270"/>
      <c r="OO270"/>
      <c r="OP270"/>
      <c r="OQ270"/>
      <c r="OR270"/>
      <c r="OS270"/>
      <c r="OT270"/>
      <c r="OU270"/>
      <c r="OV270"/>
      <c r="OW270"/>
      <c r="OX270"/>
      <c r="OY270"/>
      <c r="OZ270"/>
      <c r="PA270"/>
      <c r="PB270"/>
      <c r="PC270"/>
      <c r="PD270"/>
      <c r="PE270"/>
      <c r="PF270"/>
      <c r="PG270"/>
      <c r="PH270"/>
      <c r="PI270"/>
      <c r="PJ270"/>
      <c r="PK270"/>
      <c r="PL270"/>
      <c r="PM270"/>
      <c r="PN270"/>
      <c r="PO270"/>
      <c r="PP270"/>
      <c r="PQ270"/>
      <c r="PR270"/>
      <c r="PS270"/>
      <c r="PT270"/>
      <c r="PU270"/>
      <c r="PV270"/>
      <c r="PW270"/>
      <c r="PX270"/>
      <c r="PY270"/>
      <c r="PZ270"/>
      <c r="QA270"/>
      <c r="QB270"/>
      <c r="QC270"/>
      <c r="QD270"/>
      <c r="QE270"/>
      <c r="QF270"/>
      <c r="QG270"/>
      <c r="QH270"/>
      <c r="QI270"/>
      <c r="QJ270"/>
      <c r="QK270"/>
      <c r="QL270"/>
      <c r="QM270"/>
      <c r="QN270"/>
      <c r="QO270"/>
      <c r="QP270"/>
      <c r="QQ270"/>
      <c r="QR270"/>
      <c r="QS270"/>
      <c r="QT270"/>
      <c r="QU270"/>
      <c r="QV270"/>
      <c r="QW270"/>
      <c r="QX270"/>
      <c r="QY270"/>
      <c r="QZ270"/>
      <c r="RA270"/>
      <c r="RB270"/>
      <c r="RC270"/>
      <c r="RD270"/>
      <c r="RE270"/>
      <c r="RF270"/>
      <c r="RG270"/>
      <c r="RH270"/>
      <c r="RI270"/>
      <c r="RJ270"/>
      <c r="RK270"/>
      <c r="RL270"/>
      <c r="RM270"/>
      <c r="RN270"/>
      <c r="RO270"/>
      <c r="RP270"/>
      <c r="RQ270"/>
      <c r="RR270"/>
      <c r="RS270"/>
      <c r="RT270"/>
      <c r="RU270"/>
      <c r="RV270"/>
      <c r="RW270"/>
      <c r="RX270"/>
      <c r="RY270"/>
      <c r="RZ270"/>
      <c r="SA270"/>
      <c r="SB270"/>
      <c r="SC270"/>
      <c r="SD270"/>
      <c r="SE270"/>
      <c r="SF270"/>
      <c r="SG270"/>
      <c r="SH270"/>
      <c r="SI270"/>
      <c r="SJ270"/>
      <c r="SK270"/>
      <c r="SL270"/>
      <c r="SM270"/>
      <c r="SN270"/>
      <c r="SO270"/>
      <c r="SP270"/>
    </row>
    <row r="271" spans="1:510" ht="16.5" customHeight="1" x14ac:dyDescent="0.2">
      <c r="A271" s="20">
        <v>1473</v>
      </c>
      <c r="B271" s="20" t="s">
        <v>74</v>
      </c>
      <c r="C271" s="20" t="s">
        <v>87</v>
      </c>
      <c r="D271" s="20" t="s">
        <v>30</v>
      </c>
      <c r="E271" s="20" t="s">
        <v>1345</v>
      </c>
      <c r="F271" s="22" t="s">
        <v>88</v>
      </c>
      <c r="G271" s="33" t="s">
        <v>96</v>
      </c>
      <c r="H271" s="20" t="s">
        <v>89</v>
      </c>
      <c r="I271" s="20" t="s">
        <v>27</v>
      </c>
      <c r="J271" s="22" t="s">
        <v>430</v>
      </c>
      <c r="K271" s="20">
        <v>500</v>
      </c>
      <c r="L271" s="20" t="s">
        <v>91</v>
      </c>
      <c r="M271" s="20" t="s">
        <v>92</v>
      </c>
      <c r="N271" s="20" t="s">
        <v>93</v>
      </c>
      <c r="O271" s="20" t="s">
        <v>94</v>
      </c>
      <c r="P271" s="23">
        <v>5.9000000000000003E-4</v>
      </c>
      <c r="Q271" s="24">
        <v>2</v>
      </c>
      <c r="R271" s="25">
        <v>45962</v>
      </c>
      <c r="S271" s="20" t="s">
        <v>36</v>
      </c>
      <c r="T271" s="23">
        <v>590000000</v>
      </c>
      <c r="U271" s="27" t="s">
        <v>39</v>
      </c>
      <c r="V271" s="28" t="s">
        <v>40</v>
      </c>
      <c r="W271"/>
      <c r="X271"/>
      <c r="Y271"/>
      <c r="Z271"/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  <c r="AT271"/>
      <c r="AU271"/>
      <c r="AV271"/>
      <c r="AW271"/>
      <c r="AX271"/>
      <c r="AY271"/>
      <c r="AZ271"/>
      <c r="BA271"/>
      <c r="BB271"/>
      <c r="BC271"/>
      <c r="BD271"/>
      <c r="BE271"/>
      <c r="BF271"/>
      <c r="BG271"/>
      <c r="BH271"/>
      <c r="BI271"/>
      <c r="BJ271"/>
      <c r="BK271"/>
      <c r="BL271"/>
      <c r="BM271"/>
      <c r="BN271"/>
      <c r="BO271"/>
      <c r="BP271"/>
      <c r="BQ271"/>
      <c r="BR271"/>
      <c r="BS271"/>
      <c r="BT271"/>
      <c r="BU271"/>
      <c r="BV271"/>
      <c r="BW271"/>
      <c r="BX271"/>
      <c r="BY271"/>
      <c r="BZ271"/>
      <c r="CA271"/>
      <c r="CB271"/>
      <c r="CC271"/>
      <c r="CD271"/>
      <c r="CE271"/>
      <c r="CF271"/>
      <c r="CG271"/>
      <c r="CH271"/>
      <c r="CI271"/>
      <c r="CJ271"/>
      <c r="CK271"/>
      <c r="CL271"/>
      <c r="CM271"/>
      <c r="CN271"/>
      <c r="CO271"/>
      <c r="CP271"/>
      <c r="CQ271"/>
      <c r="CR271"/>
      <c r="CS271"/>
      <c r="CT271"/>
      <c r="CU271"/>
      <c r="CV271"/>
      <c r="CW271"/>
      <c r="CX271"/>
      <c r="CY271"/>
      <c r="CZ271"/>
      <c r="DA271"/>
      <c r="DB271"/>
      <c r="DC271"/>
      <c r="DD271"/>
      <c r="DE271"/>
      <c r="DF271"/>
      <c r="DG271"/>
      <c r="DH271"/>
      <c r="DI271"/>
      <c r="DJ271"/>
      <c r="DK271"/>
      <c r="DL271"/>
      <c r="DM271"/>
      <c r="DN271"/>
      <c r="DO271"/>
      <c r="DP271"/>
      <c r="DQ271"/>
      <c r="DR271"/>
      <c r="DS271"/>
      <c r="DT271"/>
      <c r="DU271"/>
      <c r="DV271"/>
      <c r="DW271"/>
      <c r="DX271"/>
      <c r="DY271"/>
      <c r="DZ271"/>
      <c r="EA271"/>
      <c r="EB271"/>
      <c r="EC271"/>
      <c r="ED271"/>
      <c r="EE271"/>
      <c r="EF271"/>
      <c r="EG271"/>
      <c r="EH271"/>
      <c r="EI271"/>
      <c r="EJ271"/>
      <c r="EK271"/>
      <c r="EL271"/>
      <c r="EM271"/>
      <c r="EN271"/>
      <c r="EO271"/>
      <c r="EP271"/>
      <c r="EQ271"/>
      <c r="ER271"/>
      <c r="ES271"/>
      <c r="ET271"/>
      <c r="EU271"/>
      <c r="EV271"/>
      <c r="EW271"/>
      <c r="EX271"/>
      <c r="EY271"/>
      <c r="EZ271"/>
      <c r="FA271"/>
      <c r="FB271"/>
      <c r="FC271"/>
      <c r="FD271"/>
      <c r="FE271"/>
      <c r="FF271"/>
      <c r="FG271"/>
      <c r="FH271"/>
      <c r="FI271"/>
      <c r="FJ271"/>
      <c r="FK271"/>
      <c r="FL271"/>
      <c r="FM271"/>
      <c r="FN271"/>
      <c r="FO271"/>
      <c r="FP271"/>
      <c r="FQ271"/>
      <c r="FR271"/>
      <c r="FS271"/>
      <c r="FT271"/>
      <c r="FU271"/>
      <c r="FV271"/>
      <c r="FW271"/>
      <c r="FX271"/>
      <c r="FY271"/>
      <c r="FZ271"/>
      <c r="GA271"/>
      <c r="GB271"/>
      <c r="GC271"/>
      <c r="GD271"/>
      <c r="GE271"/>
      <c r="GF271"/>
      <c r="GG271"/>
      <c r="GH271"/>
      <c r="GI271"/>
      <c r="GJ271"/>
      <c r="GK271"/>
      <c r="GL271"/>
      <c r="GM271"/>
      <c r="GN271"/>
      <c r="GO271"/>
      <c r="GP271"/>
      <c r="GQ271"/>
      <c r="GR271"/>
      <c r="GS271"/>
      <c r="GT271"/>
      <c r="GU271"/>
      <c r="GV271"/>
      <c r="GW271"/>
      <c r="GX271"/>
      <c r="GY271"/>
      <c r="GZ271"/>
      <c r="HA271"/>
      <c r="HB271"/>
      <c r="HC271"/>
      <c r="HD271"/>
      <c r="HE271"/>
      <c r="HF271"/>
      <c r="HG271"/>
      <c r="HH271"/>
      <c r="HI271"/>
      <c r="HJ271"/>
      <c r="HK271"/>
      <c r="HL271"/>
      <c r="HM271"/>
      <c r="HN271"/>
      <c r="HO271"/>
      <c r="HP271"/>
      <c r="HQ271"/>
      <c r="HR271"/>
      <c r="HS271"/>
      <c r="HT271"/>
      <c r="HU271"/>
      <c r="HV271"/>
      <c r="HW271"/>
      <c r="HX271"/>
      <c r="HY271"/>
      <c r="HZ271"/>
      <c r="IA271"/>
      <c r="IB271"/>
      <c r="IC271"/>
      <c r="ID271"/>
      <c r="IE271"/>
      <c r="IF271"/>
      <c r="IG271"/>
      <c r="IH271"/>
      <c r="II271"/>
      <c r="IJ271"/>
      <c r="IK271"/>
      <c r="IL271"/>
      <c r="IM271"/>
      <c r="IN271"/>
      <c r="IO271"/>
      <c r="IP271"/>
      <c r="IQ271"/>
      <c r="IR271"/>
      <c r="IS271"/>
      <c r="IT271"/>
      <c r="IU271"/>
      <c r="IV271"/>
      <c r="IW271"/>
      <c r="IX271"/>
      <c r="IY271"/>
      <c r="IZ271"/>
      <c r="JA271"/>
      <c r="JB271"/>
      <c r="JC271"/>
      <c r="JD271"/>
      <c r="JE271"/>
      <c r="JF271"/>
      <c r="JG271"/>
      <c r="JH271"/>
      <c r="JI271"/>
      <c r="JJ271"/>
      <c r="JK271"/>
      <c r="JL271"/>
      <c r="JM271"/>
      <c r="JN271"/>
      <c r="JO271"/>
      <c r="JP271"/>
      <c r="JQ271"/>
      <c r="JR271"/>
      <c r="JS271"/>
      <c r="JT271"/>
      <c r="JU271"/>
      <c r="JV271"/>
      <c r="JW271"/>
      <c r="JX271"/>
      <c r="JY271"/>
      <c r="JZ271"/>
      <c r="KA271"/>
      <c r="KB271"/>
      <c r="KC271"/>
      <c r="KD271"/>
      <c r="KE271"/>
      <c r="KF271"/>
      <c r="KG271"/>
      <c r="KH271"/>
      <c r="KI271"/>
      <c r="KJ271"/>
      <c r="KK271"/>
      <c r="KL271"/>
      <c r="KM271"/>
      <c r="KN271"/>
      <c r="KO271"/>
      <c r="KP271"/>
      <c r="KQ271"/>
      <c r="KR271"/>
      <c r="KS271"/>
      <c r="KT271"/>
      <c r="KU271"/>
      <c r="KV271"/>
      <c r="KW271"/>
      <c r="KX271"/>
      <c r="KY271"/>
      <c r="KZ271"/>
      <c r="LA271"/>
      <c r="LB271"/>
      <c r="LC271"/>
      <c r="LD271"/>
      <c r="LE271"/>
      <c r="LF271"/>
      <c r="LG271"/>
      <c r="LH271"/>
      <c r="LI271"/>
      <c r="LJ271"/>
      <c r="LK271"/>
      <c r="LL271"/>
      <c r="LM271"/>
      <c r="LN271"/>
      <c r="LO271"/>
      <c r="LP271"/>
      <c r="LQ271"/>
      <c r="LR271"/>
      <c r="LS271"/>
      <c r="LT271"/>
      <c r="LU271"/>
      <c r="LV271"/>
      <c r="LW271"/>
      <c r="LX271"/>
      <c r="LY271"/>
      <c r="LZ271"/>
      <c r="MA271"/>
      <c r="MB271"/>
      <c r="MC271"/>
      <c r="MD271"/>
      <c r="ME271"/>
      <c r="MF271"/>
      <c r="MG271"/>
      <c r="MH271"/>
      <c r="MI271"/>
      <c r="MJ271"/>
      <c r="MK271"/>
      <c r="ML271"/>
      <c r="MM271"/>
      <c r="MN271"/>
      <c r="MO271"/>
      <c r="MP271"/>
      <c r="MQ271"/>
      <c r="MR271"/>
      <c r="MS271"/>
      <c r="MT271"/>
      <c r="MU271"/>
      <c r="MV271"/>
      <c r="MW271"/>
      <c r="MX271"/>
      <c r="MY271"/>
      <c r="MZ271"/>
      <c r="NA271"/>
      <c r="NB271"/>
      <c r="NC271"/>
      <c r="ND271"/>
      <c r="NE271"/>
      <c r="NF271"/>
      <c r="NG271"/>
      <c r="NH271"/>
      <c r="NI271"/>
      <c r="NJ271"/>
      <c r="NK271"/>
      <c r="NL271"/>
      <c r="NM271"/>
      <c r="NN271"/>
      <c r="NO271"/>
      <c r="NP271"/>
      <c r="NQ271"/>
      <c r="NR271"/>
      <c r="NS271"/>
      <c r="NT271"/>
      <c r="NU271"/>
      <c r="NV271"/>
      <c r="NW271"/>
      <c r="NX271"/>
      <c r="NY271"/>
      <c r="NZ271"/>
      <c r="OA271"/>
      <c r="OB271"/>
      <c r="OC271"/>
      <c r="OD271"/>
      <c r="OE271"/>
      <c r="OF271"/>
      <c r="OG271"/>
      <c r="OH271"/>
      <c r="OI271"/>
      <c r="OJ271"/>
      <c r="OK271"/>
      <c r="OL271"/>
      <c r="OM271"/>
      <c r="ON271"/>
      <c r="OO271"/>
      <c r="OP271"/>
      <c r="OQ271"/>
      <c r="OR271"/>
      <c r="OS271"/>
      <c r="OT271"/>
      <c r="OU271"/>
      <c r="OV271"/>
      <c r="OW271"/>
      <c r="OX271"/>
      <c r="OY271"/>
      <c r="OZ271"/>
      <c r="PA271"/>
      <c r="PB271"/>
      <c r="PC271"/>
      <c r="PD271"/>
      <c r="PE271"/>
      <c r="PF271"/>
      <c r="PG271"/>
      <c r="PH271"/>
      <c r="PI271"/>
      <c r="PJ271"/>
      <c r="PK271"/>
      <c r="PL271"/>
      <c r="PM271"/>
      <c r="PN271"/>
      <c r="PO271"/>
      <c r="PP271"/>
      <c r="PQ271"/>
      <c r="PR271"/>
      <c r="PS271"/>
      <c r="PT271"/>
      <c r="PU271"/>
      <c r="PV271"/>
      <c r="PW271"/>
      <c r="PX271"/>
      <c r="PY271"/>
      <c r="PZ271"/>
      <c r="QA271"/>
      <c r="QB271"/>
      <c r="QC271"/>
      <c r="QD271"/>
      <c r="QE271"/>
      <c r="QF271"/>
      <c r="QG271"/>
      <c r="QH271"/>
      <c r="QI271"/>
      <c r="QJ271"/>
      <c r="QK271"/>
      <c r="QL271"/>
      <c r="QM271"/>
      <c r="QN271"/>
      <c r="QO271"/>
      <c r="QP271"/>
      <c r="QQ271"/>
      <c r="QR271"/>
      <c r="QS271"/>
      <c r="QT271"/>
      <c r="QU271"/>
      <c r="QV271"/>
      <c r="QW271"/>
      <c r="QX271"/>
      <c r="QY271"/>
      <c r="QZ271"/>
      <c r="RA271"/>
      <c r="RB271"/>
      <c r="RC271"/>
      <c r="RD271"/>
      <c r="RE271"/>
      <c r="RF271"/>
      <c r="RG271"/>
      <c r="RH271"/>
      <c r="RI271"/>
      <c r="RJ271"/>
      <c r="RK271"/>
      <c r="RL271"/>
      <c r="RM271"/>
      <c r="RN271"/>
      <c r="RO271"/>
      <c r="RP271"/>
      <c r="RQ271"/>
      <c r="RR271"/>
      <c r="RS271"/>
      <c r="RT271"/>
      <c r="RU271"/>
      <c r="RV271"/>
      <c r="RW271"/>
      <c r="RX271"/>
      <c r="RY271"/>
      <c r="RZ271"/>
      <c r="SA271"/>
      <c r="SB271"/>
      <c r="SC271"/>
      <c r="SD271"/>
      <c r="SE271"/>
      <c r="SF271"/>
      <c r="SG271"/>
      <c r="SH271"/>
      <c r="SI271"/>
      <c r="SJ271"/>
      <c r="SK271"/>
      <c r="SL271"/>
      <c r="SM271"/>
      <c r="SN271"/>
      <c r="SO271"/>
      <c r="SP271"/>
    </row>
    <row r="272" spans="1:510" ht="16.5" customHeight="1" x14ac:dyDescent="0.2">
      <c r="A272" s="20">
        <v>1474</v>
      </c>
      <c r="B272" s="20" t="s">
        <v>74</v>
      </c>
      <c r="C272" s="20" t="s">
        <v>87</v>
      </c>
      <c r="D272" s="20" t="s">
        <v>30</v>
      </c>
      <c r="E272" s="20" t="s">
        <v>1345</v>
      </c>
      <c r="F272" s="22" t="s">
        <v>88</v>
      </c>
      <c r="G272" s="33" t="s">
        <v>96</v>
      </c>
      <c r="H272" s="20" t="s">
        <v>89</v>
      </c>
      <c r="I272" s="20" t="s">
        <v>27</v>
      </c>
      <c r="J272" s="22" t="s">
        <v>430</v>
      </c>
      <c r="K272" s="20">
        <v>500</v>
      </c>
      <c r="L272" s="20" t="s">
        <v>91</v>
      </c>
      <c r="M272" s="20" t="s">
        <v>92</v>
      </c>
      <c r="N272" s="20" t="s">
        <v>93</v>
      </c>
      <c r="O272" s="20" t="s">
        <v>94</v>
      </c>
      <c r="P272" s="23">
        <v>5.9000000000000003E-4</v>
      </c>
      <c r="Q272" s="24">
        <v>1</v>
      </c>
      <c r="R272" s="25">
        <v>45992</v>
      </c>
      <c r="S272" s="20" t="s">
        <v>36</v>
      </c>
      <c r="T272" s="23">
        <v>300000000</v>
      </c>
      <c r="U272" s="27" t="s">
        <v>39</v>
      </c>
      <c r="V272" s="28" t="s">
        <v>40</v>
      </c>
      <c r="W272"/>
      <c r="X272"/>
      <c r="Y272"/>
      <c r="Z272"/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  <c r="AT272"/>
      <c r="AU272"/>
      <c r="AV272"/>
      <c r="AW272"/>
      <c r="AX272"/>
      <c r="AY272"/>
      <c r="AZ272"/>
      <c r="BA272"/>
      <c r="BB272"/>
      <c r="BC272"/>
      <c r="BD272"/>
      <c r="BE272"/>
      <c r="BF272"/>
      <c r="BG272"/>
      <c r="BH272"/>
      <c r="BI272"/>
      <c r="BJ272"/>
      <c r="BK272"/>
      <c r="BL272"/>
      <c r="BM272"/>
      <c r="BN272"/>
      <c r="BO272"/>
      <c r="BP272"/>
      <c r="BQ272"/>
      <c r="BR272"/>
      <c r="BS272"/>
      <c r="BT272"/>
      <c r="BU272"/>
      <c r="BV272"/>
      <c r="BW272"/>
      <c r="BX272"/>
      <c r="BY272"/>
      <c r="BZ272"/>
      <c r="CA272"/>
      <c r="CB272"/>
      <c r="CC272"/>
      <c r="CD272"/>
      <c r="CE272"/>
      <c r="CF272"/>
      <c r="CG272"/>
      <c r="CH272"/>
      <c r="CI272"/>
      <c r="CJ272"/>
      <c r="CK272"/>
      <c r="CL272"/>
      <c r="CM272"/>
      <c r="CN272"/>
      <c r="CO272"/>
      <c r="CP272"/>
      <c r="CQ272"/>
      <c r="CR272"/>
      <c r="CS272"/>
      <c r="CT272"/>
      <c r="CU272"/>
      <c r="CV272"/>
      <c r="CW272"/>
      <c r="CX272"/>
      <c r="CY272"/>
      <c r="CZ272"/>
      <c r="DA272"/>
      <c r="DB272"/>
      <c r="DC272"/>
      <c r="DD272"/>
      <c r="DE272"/>
      <c r="DF272"/>
      <c r="DG272"/>
      <c r="DH272"/>
      <c r="DI272"/>
      <c r="DJ272"/>
      <c r="DK272"/>
      <c r="DL272"/>
      <c r="DM272"/>
      <c r="DN272"/>
      <c r="DO272"/>
      <c r="DP272"/>
      <c r="DQ272"/>
      <c r="DR272"/>
      <c r="DS272"/>
      <c r="DT272"/>
      <c r="DU272"/>
      <c r="DV272"/>
      <c r="DW272"/>
      <c r="DX272"/>
      <c r="DY272"/>
      <c r="DZ272"/>
      <c r="EA272"/>
      <c r="EB272"/>
      <c r="EC272"/>
      <c r="ED272"/>
      <c r="EE272"/>
      <c r="EF272"/>
      <c r="EG272"/>
      <c r="EH272"/>
      <c r="EI272"/>
      <c r="EJ272"/>
      <c r="EK272"/>
      <c r="EL272"/>
      <c r="EM272"/>
      <c r="EN272"/>
      <c r="EO272"/>
      <c r="EP272"/>
      <c r="EQ272"/>
      <c r="ER272"/>
      <c r="ES272"/>
      <c r="ET272"/>
      <c r="EU272"/>
      <c r="EV272"/>
      <c r="EW272"/>
      <c r="EX272"/>
      <c r="EY272"/>
      <c r="EZ272"/>
      <c r="FA272"/>
      <c r="FB272"/>
      <c r="FC272"/>
      <c r="FD272"/>
      <c r="FE272"/>
      <c r="FF272"/>
      <c r="FG272"/>
      <c r="FH272"/>
      <c r="FI272"/>
      <c r="FJ272"/>
      <c r="FK272"/>
      <c r="FL272"/>
      <c r="FM272"/>
      <c r="FN272"/>
      <c r="FO272"/>
      <c r="FP272"/>
      <c r="FQ272"/>
      <c r="FR272"/>
      <c r="FS272"/>
      <c r="FT272"/>
      <c r="FU272"/>
      <c r="FV272"/>
      <c r="FW272"/>
      <c r="FX272"/>
      <c r="FY272"/>
      <c r="FZ272"/>
      <c r="GA272"/>
      <c r="GB272"/>
      <c r="GC272"/>
      <c r="GD272"/>
      <c r="GE272"/>
      <c r="GF272"/>
      <c r="GG272"/>
      <c r="GH272"/>
      <c r="GI272"/>
      <c r="GJ272"/>
      <c r="GK272"/>
      <c r="GL272"/>
      <c r="GM272"/>
      <c r="GN272"/>
      <c r="GO272"/>
      <c r="GP272"/>
      <c r="GQ272"/>
      <c r="GR272"/>
      <c r="GS272"/>
      <c r="GT272"/>
      <c r="GU272"/>
      <c r="GV272"/>
      <c r="GW272"/>
      <c r="GX272"/>
      <c r="GY272"/>
      <c r="GZ272"/>
      <c r="HA272"/>
      <c r="HB272"/>
      <c r="HC272"/>
      <c r="HD272"/>
      <c r="HE272"/>
      <c r="HF272"/>
      <c r="HG272"/>
      <c r="HH272"/>
      <c r="HI272"/>
      <c r="HJ272"/>
      <c r="HK272"/>
      <c r="HL272"/>
      <c r="HM272"/>
      <c r="HN272"/>
      <c r="HO272"/>
      <c r="HP272"/>
      <c r="HQ272"/>
      <c r="HR272"/>
      <c r="HS272"/>
      <c r="HT272"/>
      <c r="HU272"/>
      <c r="HV272"/>
      <c r="HW272"/>
      <c r="HX272"/>
      <c r="HY272"/>
      <c r="HZ272"/>
      <c r="IA272"/>
      <c r="IB272"/>
      <c r="IC272"/>
      <c r="ID272"/>
      <c r="IE272"/>
      <c r="IF272"/>
      <c r="IG272"/>
      <c r="IH272"/>
      <c r="II272"/>
      <c r="IJ272"/>
      <c r="IK272"/>
      <c r="IL272"/>
      <c r="IM272"/>
      <c r="IN272"/>
      <c r="IO272"/>
      <c r="IP272"/>
      <c r="IQ272"/>
      <c r="IR272"/>
      <c r="IS272"/>
      <c r="IT272"/>
      <c r="IU272"/>
      <c r="IV272"/>
      <c r="IW272"/>
      <c r="IX272"/>
      <c r="IY272"/>
      <c r="IZ272"/>
      <c r="JA272"/>
      <c r="JB272"/>
      <c r="JC272"/>
      <c r="JD272"/>
      <c r="JE272"/>
      <c r="JF272"/>
      <c r="JG272"/>
      <c r="JH272"/>
      <c r="JI272"/>
      <c r="JJ272"/>
      <c r="JK272"/>
      <c r="JL272"/>
      <c r="JM272"/>
      <c r="JN272"/>
      <c r="JO272"/>
      <c r="JP272"/>
      <c r="JQ272"/>
      <c r="JR272"/>
      <c r="JS272"/>
      <c r="JT272"/>
      <c r="JU272"/>
      <c r="JV272"/>
      <c r="JW272"/>
      <c r="JX272"/>
      <c r="JY272"/>
      <c r="JZ272"/>
      <c r="KA272"/>
      <c r="KB272"/>
      <c r="KC272"/>
      <c r="KD272"/>
      <c r="KE272"/>
      <c r="KF272"/>
      <c r="KG272"/>
      <c r="KH272"/>
      <c r="KI272"/>
      <c r="KJ272"/>
      <c r="KK272"/>
      <c r="KL272"/>
      <c r="KM272"/>
      <c r="KN272"/>
      <c r="KO272"/>
      <c r="KP272"/>
      <c r="KQ272"/>
      <c r="KR272"/>
      <c r="KS272"/>
      <c r="KT272"/>
      <c r="KU272"/>
      <c r="KV272"/>
      <c r="KW272"/>
      <c r="KX272"/>
      <c r="KY272"/>
      <c r="KZ272"/>
      <c r="LA272"/>
      <c r="LB272"/>
      <c r="LC272"/>
      <c r="LD272"/>
      <c r="LE272"/>
      <c r="LF272"/>
      <c r="LG272"/>
      <c r="LH272"/>
      <c r="LI272"/>
      <c r="LJ272"/>
      <c r="LK272"/>
      <c r="LL272"/>
      <c r="LM272"/>
      <c r="LN272"/>
      <c r="LO272"/>
      <c r="LP272"/>
      <c r="LQ272"/>
      <c r="LR272"/>
      <c r="LS272"/>
      <c r="LT272"/>
      <c r="LU272"/>
      <c r="LV272"/>
      <c r="LW272"/>
      <c r="LX272"/>
      <c r="LY272"/>
      <c r="LZ272"/>
      <c r="MA272"/>
      <c r="MB272"/>
      <c r="MC272"/>
      <c r="MD272"/>
      <c r="ME272"/>
      <c r="MF272"/>
      <c r="MG272"/>
      <c r="MH272"/>
      <c r="MI272"/>
      <c r="MJ272"/>
      <c r="MK272"/>
      <c r="ML272"/>
      <c r="MM272"/>
      <c r="MN272"/>
      <c r="MO272"/>
      <c r="MP272"/>
      <c r="MQ272"/>
      <c r="MR272"/>
      <c r="MS272"/>
      <c r="MT272"/>
      <c r="MU272"/>
      <c r="MV272"/>
      <c r="MW272"/>
      <c r="MX272"/>
      <c r="MY272"/>
      <c r="MZ272"/>
      <c r="NA272"/>
      <c r="NB272"/>
      <c r="NC272"/>
      <c r="ND272"/>
      <c r="NE272"/>
      <c r="NF272"/>
      <c r="NG272"/>
      <c r="NH272"/>
      <c r="NI272"/>
      <c r="NJ272"/>
      <c r="NK272"/>
      <c r="NL272"/>
      <c r="NM272"/>
      <c r="NN272"/>
      <c r="NO272"/>
      <c r="NP272"/>
      <c r="NQ272"/>
      <c r="NR272"/>
      <c r="NS272"/>
      <c r="NT272"/>
      <c r="NU272"/>
      <c r="NV272"/>
      <c r="NW272"/>
      <c r="NX272"/>
      <c r="NY272"/>
      <c r="NZ272"/>
      <c r="OA272"/>
      <c r="OB272"/>
      <c r="OC272"/>
      <c r="OD272"/>
      <c r="OE272"/>
      <c r="OF272"/>
      <c r="OG272"/>
      <c r="OH272"/>
      <c r="OI272"/>
      <c r="OJ272"/>
      <c r="OK272"/>
      <c r="OL272"/>
      <c r="OM272"/>
      <c r="ON272"/>
      <c r="OO272"/>
      <c r="OP272"/>
      <c r="OQ272"/>
      <c r="OR272"/>
      <c r="OS272"/>
      <c r="OT272"/>
      <c r="OU272"/>
      <c r="OV272"/>
      <c r="OW272"/>
      <c r="OX272"/>
      <c r="OY272"/>
      <c r="OZ272"/>
      <c r="PA272"/>
      <c r="PB272"/>
      <c r="PC272"/>
      <c r="PD272"/>
      <c r="PE272"/>
      <c r="PF272"/>
      <c r="PG272"/>
      <c r="PH272"/>
      <c r="PI272"/>
      <c r="PJ272"/>
      <c r="PK272"/>
      <c r="PL272"/>
      <c r="PM272"/>
      <c r="PN272"/>
      <c r="PO272"/>
      <c r="PP272"/>
      <c r="PQ272"/>
      <c r="PR272"/>
      <c r="PS272"/>
      <c r="PT272"/>
      <c r="PU272"/>
      <c r="PV272"/>
      <c r="PW272"/>
      <c r="PX272"/>
      <c r="PY272"/>
      <c r="PZ272"/>
      <c r="QA272"/>
      <c r="QB272"/>
      <c r="QC272"/>
      <c r="QD272"/>
      <c r="QE272"/>
      <c r="QF272"/>
      <c r="QG272"/>
      <c r="QH272"/>
      <c r="QI272"/>
      <c r="QJ272"/>
      <c r="QK272"/>
      <c r="QL272"/>
      <c r="QM272"/>
      <c r="QN272"/>
      <c r="QO272"/>
      <c r="QP272"/>
      <c r="QQ272"/>
      <c r="QR272"/>
      <c r="QS272"/>
      <c r="QT272"/>
      <c r="QU272"/>
      <c r="QV272"/>
      <c r="QW272"/>
      <c r="QX272"/>
      <c r="QY272"/>
      <c r="QZ272"/>
      <c r="RA272"/>
      <c r="RB272"/>
      <c r="RC272"/>
      <c r="RD272"/>
      <c r="RE272"/>
      <c r="RF272"/>
      <c r="RG272"/>
      <c r="RH272"/>
      <c r="RI272"/>
      <c r="RJ272"/>
      <c r="RK272"/>
      <c r="RL272"/>
      <c r="RM272"/>
      <c r="RN272"/>
      <c r="RO272"/>
      <c r="RP272"/>
      <c r="RQ272"/>
      <c r="RR272"/>
      <c r="RS272"/>
      <c r="RT272"/>
      <c r="RU272"/>
      <c r="RV272"/>
      <c r="RW272"/>
      <c r="RX272"/>
      <c r="RY272"/>
      <c r="RZ272"/>
      <c r="SA272"/>
      <c r="SB272"/>
      <c r="SC272"/>
      <c r="SD272"/>
      <c r="SE272"/>
      <c r="SF272"/>
      <c r="SG272"/>
      <c r="SH272"/>
      <c r="SI272"/>
      <c r="SJ272"/>
      <c r="SK272"/>
      <c r="SL272"/>
      <c r="SM272"/>
      <c r="SN272"/>
      <c r="SO272"/>
      <c r="SP272"/>
    </row>
    <row r="273" spans="1:510" ht="16.5" customHeight="1" x14ac:dyDescent="0.2">
      <c r="A273" s="20">
        <v>1489</v>
      </c>
      <c r="B273" s="20" t="s">
        <v>74</v>
      </c>
      <c r="C273" s="20" t="s">
        <v>328</v>
      </c>
      <c r="D273" s="20" t="s">
        <v>30</v>
      </c>
      <c r="E273" s="20" t="s">
        <v>1345</v>
      </c>
      <c r="F273" s="22" t="s">
        <v>329</v>
      </c>
      <c r="G273" s="33" t="s">
        <v>86</v>
      </c>
      <c r="H273" s="20" t="s">
        <v>35</v>
      </c>
      <c r="I273" s="20" t="s">
        <v>27</v>
      </c>
      <c r="J273" s="22" t="s">
        <v>330</v>
      </c>
      <c r="K273" s="20">
        <v>1</v>
      </c>
      <c r="L273" s="20" t="s">
        <v>331</v>
      </c>
      <c r="M273" s="20" t="s">
        <v>332</v>
      </c>
      <c r="N273" s="20" t="s">
        <v>333</v>
      </c>
      <c r="O273" s="20">
        <v>15.45</v>
      </c>
      <c r="P273" s="23" t="s">
        <v>94</v>
      </c>
      <c r="Q273" s="24">
        <v>1</v>
      </c>
      <c r="R273" s="25">
        <v>45839</v>
      </c>
      <c r="S273" s="20" t="s">
        <v>36</v>
      </c>
      <c r="T273" s="23">
        <v>15450000000</v>
      </c>
      <c r="U273" s="27" t="s">
        <v>39</v>
      </c>
      <c r="V273" s="28" t="s">
        <v>40</v>
      </c>
      <c r="W273"/>
      <c r="X273"/>
      <c r="Y273"/>
      <c r="Z273"/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  <c r="AT273"/>
      <c r="AU273"/>
      <c r="AV273"/>
      <c r="AW273"/>
      <c r="AX273"/>
      <c r="AY273"/>
      <c r="AZ273"/>
      <c r="BA273"/>
      <c r="BB273"/>
      <c r="BC273"/>
      <c r="BD273"/>
      <c r="BE273"/>
      <c r="BF273"/>
      <c r="BG273"/>
      <c r="BH273"/>
      <c r="BI273"/>
      <c r="BJ273"/>
      <c r="BK273"/>
      <c r="BL273"/>
      <c r="BM273"/>
      <c r="BN273"/>
      <c r="BO273"/>
      <c r="BP273"/>
      <c r="BQ273"/>
      <c r="BR273"/>
      <c r="BS273"/>
      <c r="BT273"/>
      <c r="BU273"/>
      <c r="BV273"/>
      <c r="BW273"/>
      <c r="BX273"/>
      <c r="BY273"/>
      <c r="BZ273"/>
      <c r="CA273"/>
      <c r="CB273"/>
      <c r="CC273"/>
      <c r="CD273"/>
      <c r="CE273"/>
      <c r="CF273"/>
      <c r="CG273"/>
      <c r="CH273"/>
      <c r="CI273"/>
      <c r="CJ273"/>
      <c r="CK273"/>
      <c r="CL273"/>
      <c r="CM273"/>
      <c r="CN273"/>
      <c r="CO273"/>
      <c r="CP273"/>
      <c r="CQ273"/>
      <c r="CR273"/>
      <c r="CS273"/>
      <c r="CT273"/>
      <c r="CU273"/>
      <c r="CV273"/>
      <c r="CW273"/>
      <c r="CX273"/>
      <c r="CY273"/>
      <c r="CZ273"/>
      <c r="DA273"/>
      <c r="DB273"/>
      <c r="DC273"/>
      <c r="DD273"/>
      <c r="DE273"/>
      <c r="DF273"/>
      <c r="DG273"/>
      <c r="DH273"/>
      <c r="DI273"/>
      <c r="DJ273"/>
      <c r="DK273"/>
      <c r="DL273"/>
      <c r="DM273"/>
      <c r="DN273"/>
      <c r="DO273"/>
      <c r="DP273"/>
      <c r="DQ273"/>
      <c r="DR273"/>
      <c r="DS273"/>
      <c r="DT273"/>
      <c r="DU273"/>
      <c r="DV273"/>
      <c r="DW273"/>
      <c r="DX273"/>
      <c r="DY273"/>
      <c r="DZ273"/>
      <c r="EA273"/>
      <c r="EB273"/>
      <c r="EC273"/>
      <c r="ED273"/>
      <c r="EE273"/>
      <c r="EF273"/>
      <c r="EG273"/>
      <c r="EH273"/>
      <c r="EI273"/>
      <c r="EJ273"/>
      <c r="EK273"/>
      <c r="EL273"/>
      <c r="EM273"/>
      <c r="EN273"/>
      <c r="EO273"/>
      <c r="EP273"/>
      <c r="EQ273"/>
      <c r="ER273"/>
      <c r="ES273"/>
      <c r="ET273"/>
      <c r="EU273"/>
      <c r="EV273"/>
      <c r="EW273"/>
      <c r="EX273"/>
      <c r="EY273"/>
      <c r="EZ273"/>
      <c r="FA273"/>
      <c r="FB273"/>
      <c r="FC273"/>
      <c r="FD273"/>
      <c r="FE273"/>
      <c r="FF273"/>
      <c r="FG273"/>
      <c r="FH273"/>
      <c r="FI273"/>
      <c r="FJ273"/>
      <c r="FK273"/>
      <c r="FL273"/>
      <c r="FM273"/>
      <c r="FN273"/>
      <c r="FO273"/>
      <c r="FP273"/>
      <c r="FQ273"/>
      <c r="FR273"/>
      <c r="FS273"/>
      <c r="FT273"/>
      <c r="FU273"/>
      <c r="FV273"/>
      <c r="FW273"/>
      <c r="FX273"/>
      <c r="FY273"/>
      <c r="FZ273"/>
      <c r="GA273"/>
      <c r="GB273"/>
      <c r="GC273"/>
      <c r="GD273"/>
      <c r="GE273"/>
      <c r="GF273"/>
      <c r="GG273"/>
      <c r="GH273"/>
      <c r="GI273"/>
      <c r="GJ273"/>
      <c r="GK273"/>
      <c r="GL273"/>
      <c r="GM273"/>
      <c r="GN273"/>
      <c r="GO273"/>
      <c r="GP273"/>
      <c r="GQ273"/>
      <c r="GR273"/>
      <c r="GS273"/>
      <c r="GT273"/>
      <c r="GU273"/>
      <c r="GV273"/>
      <c r="GW273"/>
      <c r="GX273"/>
      <c r="GY273"/>
      <c r="GZ273"/>
      <c r="HA273"/>
      <c r="HB273"/>
      <c r="HC273"/>
      <c r="HD273"/>
      <c r="HE273"/>
      <c r="HF273"/>
      <c r="HG273"/>
      <c r="HH273"/>
      <c r="HI273"/>
      <c r="HJ273"/>
      <c r="HK273"/>
      <c r="HL273"/>
      <c r="HM273"/>
      <c r="HN273"/>
      <c r="HO273"/>
      <c r="HP273"/>
      <c r="HQ273"/>
      <c r="HR273"/>
      <c r="HS273"/>
      <c r="HT273"/>
      <c r="HU273"/>
      <c r="HV273"/>
      <c r="HW273"/>
      <c r="HX273"/>
      <c r="HY273"/>
      <c r="HZ273"/>
      <c r="IA273"/>
      <c r="IB273"/>
      <c r="IC273"/>
      <c r="ID273"/>
      <c r="IE273"/>
      <c r="IF273"/>
      <c r="IG273"/>
      <c r="IH273"/>
      <c r="II273"/>
      <c r="IJ273"/>
      <c r="IK273"/>
      <c r="IL273"/>
      <c r="IM273"/>
      <c r="IN273"/>
      <c r="IO273"/>
      <c r="IP273"/>
      <c r="IQ273"/>
      <c r="IR273"/>
      <c r="IS273"/>
      <c r="IT273"/>
      <c r="IU273"/>
      <c r="IV273"/>
      <c r="IW273"/>
      <c r="IX273"/>
      <c r="IY273"/>
      <c r="IZ273"/>
      <c r="JA273"/>
      <c r="JB273"/>
      <c r="JC273"/>
      <c r="JD273"/>
      <c r="JE273"/>
      <c r="JF273"/>
      <c r="JG273"/>
      <c r="JH273"/>
      <c r="JI273"/>
      <c r="JJ273"/>
      <c r="JK273"/>
      <c r="JL273"/>
      <c r="JM273"/>
      <c r="JN273"/>
      <c r="JO273"/>
      <c r="JP273"/>
      <c r="JQ273"/>
      <c r="JR273"/>
      <c r="JS273"/>
      <c r="JT273"/>
      <c r="JU273"/>
      <c r="JV273"/>
      <c r="JW273"/>
      <c r="JX273"/>
      <c r="JY273"/>
      <c r="JZ273"/>
      <c r="KA273"/>
      <c r="KB273"/>
      <c r="KC273"/>
      <c r="KD273"/>
      <c r="KE273"/>
      <c r="KF273"/>
      <c r="KG273"/>
      <c r="KH273"/>
      <c r="KI273"/>
      <c r="KJ273"/>
      <c r="KK273"/>
      <c r="KL273"/>
      <c r="KM273"/>
      <c r="KN273"/>
      <c r="KO273"/>
      <c r="KP273"/>
      <c r="KQ273"/>
      <c r="KR273"/>
      <c r="KS273"/>
      <c r="KT273"/>
      <c r="KU273"/>
      <c r="KV273"/>
      <c r="KW273"/>
      <c r="KX273"/>
      <c r="KY273"/>
      <c r="KZ273"/>
      <c r="LA273"/>
      <c r="LB273"/>
      <c r="LC273"/>
      <c r="LD273"/>
      <c r="LE273"/>
      <c r="LF273"/>
      <c r="LG273"/>
      <c r="LH273"/>
      <c r="LI273"/>
      <c r="LJ273"/>
      <c r="LK273"/>
      <c r="LL273"/>
      <c r="LM273"/>
      <c r="LN273"/>
      <c r="LO273"/>
      <c r="LP273"/>
      <c r="LQ273"/>
      <c r="LR273"/>
      <c r="LS273"/>
      <c r="LT273"/>
      <c r="LU273"/>
      <c r="LV273"/>
      <c r="LW273"/>
      <c r="LX273"/>
      <c r="LY273"/>
      <c r="LZ273"/>
      <c r="MA273"/>
      <c r="MB273"/>
      <c r="MC273"/>
      <c r="MD273"/>
      <c r="ME273"/>
      <c r="MF273"/>
      <c r="MG273"/>
      <c r="MH273"/>
      <c r="MI273"/>
      <c r="MJ273"/>
      <c r="MK273"/>
      <c r="ML273"/>
      <c r="MM273"/>
      <c r="MN273"/>
      <c r="MO273"/>
      <c r="MP273"/>
      <c r="MQ273"/>
      <c r="MR273"/>
      <c r="MS273"/>
      <c r="MT273"/>
      <c r="MU273"/>
      <c r="MV273"/>
      <c r="MW273"/>
      <c r="MX273"/>
      <c r="MY273"/>
      <c r="MZ273"/>
      <c r="NA273"/>
      <c r="NB273"/>
      <c r="NC273"/>
      <c r="ND273"/>
      <c r="NE273"/>
      <c r="NF273"/>
      <c r="NG273"/>
      <c r="NH273"/>
      <c r="NI273"/>
      <c r="NJ273"/>
      <c r="NK273"/>
      <c r="NL273"/>
      <c r="NM273"/>
      <c r="NN273"/>
      <c r="NO273"/>
      <c r="NP273"/>
      <c r="NQ273"/>
      <c r="NR273"/>
      <c r="NS273"/>
      <c r="NT273"/>
      <c r="NU273"/>
      <c r="NV273"/>
      <c r="NW273"/>
      <c r="NX273"/>
      <c r="NY273"/>
      <c r="NZ273"/>
      <c r="OA273"/>
      <c r="OB273"/>
      <c r="OC273"/>
      <c r="OD273"/>
      <c r="OE273"/>
      <c r="OF273"/>
      <c r="OG273"/>
      <c r="OH273"/>
      <c r="OI273"/>
      <c r="OJ273"/>
      <c r="OK273"/>
      <c r="OL273"/>
      <c r="OM273"/>
      <c r="ON273"/>
      <c r="OO273"/>
      <c r="OP273"/>
      <c r="OQ273"/>
      <c r="OR273"/>
      <c r="OS273"/>
      <c r="OT273"/>
      <c r="OU273"/>
      <c r="OV273"/>
      <c r="OW273"/>
      <c r="OX273"/>
      <c r="OY273"/>
      <c r="OZ273"/>
      <c r="PA273"/>
      <c r="PB273"/>
      <c r="PC273"/>
      <c r="PD273"/>
      <c r="PE273"/>
      <c r="PF273"/>
      <c r="PG273"/>
      <c r="PH273"/>
      <c r="PI273"/>
      <c r="PJ273"/>
      <c r="PK273"/>
      <c r="PL273"/>
      <c r="PM273"/>
      <c r="PN273"/>
      <c r="PO273"/>
      <c r="PP273"/>
      <c r="PQ273"/>
      <c r="PR273"/>
      <c r="PS273"/>
      <c r="PT273"/>
      <c r="PU273"/>
      <c r="PV273"/>
      <c r="PW273"/>
      <c r="PX273"/>
      <c r="PY273"/>
      <c r="PZ273"/>
      <c r="QA273"/>
      <c r="QB273"/>
      <c r="QC273"/>
      <c r="QD273"/>
      <c r="QE273"/>
      <c r="QF273"/>
      <c r="QG273"/>
      <c r="QH273"/>
      <c r="QI273"/>
      <c r="QJ273"/>
      <c r="QK273"/>
      <c r="QL273"/>
      <c r="QM273"/>
      <c r="QN273"/>
      <c r="QO273"/>
      <c r="QP273"/>
      <c r="QQ273"/>
      <c r="QR273"/>
      <c r="QS273"/>
      <c r="QT273"/>
      <c r="QU273"/>
      <c r="QV273"/>
      <c r="QW273"/>
      <c r="QX273"/>
      <c r="QY273"/>
      <c r="QZ273"/>
      <c r="RA273"/>
      <c r="RB273"/>
      <c r="RC273"/>
      <c r="RD273"/>
      <c r="RE273"/>
      <c r="RF273"/>
      <c r="RG273"/>
      <c r="RH273"/>
      <c r="RI273"/>
      <c r="RJ273"/>
      <c r="RK273"/>
      <c r="RL273"/>
      <c r="RM273"/>
      <c r="RN273"/>
      <c r="RO273"/>
      <c r="RP273"/>
      <c r="RQ273"/>
      <c r="RR273"/>
      <c r="RS273"/>
      <c r="RT273"/>
      <c r="RU273"/>
      <c r="RV273"/>
      <c r="RW273"/>
      <c r="RX273"/>
      <c r="RY273"/>
      <c r="RZ273"/>
      <c r="SA273"/>
      <c r="SB273"/>
      <c r="SC273"/>
      <c r="SD273"/>
      <c r="SE273"/>
      <c r="SF273"/>
      <c r="SG273"/>
      <c r="SH273"/>
      <c r="SI273"/>
      <c r="SJ273"/>
      <c r="SK273"/>
      <c r="SL273"/>
      <c r="SM273"/>
      <c r="SN273"/>
      <c r="SO273"/>
      <c r="SP273"/>
    </row>
    <row r="274" spans="1:510" ht="16.5" customHeight="1" x14ac:dyDescent="0.2">
      <c r="A274" s="20">
        <v>1490</v>
      </c>
      <c r="B274" s="20" t="s">
        <v>74</v>
      </c>
      <c r="C274" s="20" t="s">
        <v>328</v>
      </c>
      <c r="D274" s="20" t="s">
        <v>30</v>
      </c>
      <c r="E274" s="20" t="s">
        <v>1345</v>
      </c>
      <c r="F274" s="22" t="s">
        <v>329</v>
      </c>
      <c r="G274" s="33" t="s">
        <v>96</v>
      </c>
      <c r="H274" s="20" t="s">
        <v>35</v>
      </c>
      <c r="I274" s="20" t="s">
        <v>27</v>
      </c>
      <c r="J274" s="22" t="s">
        <v>113</v>
      </c>
      <c r="K274" s="20">
        <v>1</v>
      </c>
      <c r="L274" s="20" t="s">
        <v>331</v>
      </c>
      <c r="M274" s="20" t="s">
        <v>332</v>
      </c>
      <c r="N274" s="20" t="s">
        <v>333</v>
      </c>
      <c r="O274" s="20">
        <v>1.25</v>
      </c>
      <c r="P274" s="23" t="s">
        <v>94</v>
      </c>
      <c r="Q274" s="24">
        <v>1</v>
      </c>
      <c r="R274" s="25">
        <v>45839</v>
      </c>
      <c r="S274" s="20" t="s">
        <v>36</v>
      </c>
      <c r="T274" s="23">
        <v>1250000000</v>
      </c>
      <c r="U274" s="27" t="s">
        <v>39</v>
      </c>
      <c r="V274" s="28" t="s">
        <v>40</v>
      </c>
      <c r="W274"/>
      <c r="X274"/>
      <c r="Y274"/>
      <c r="Z274"/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  <c r="AT274"/>
      <c r="AU274"/>
      <c r="AV274"/>
      <c r="AW274"/>
      <c r="AX274"/>
      <c r="AY274"/>
      <c r="AZ274"/>
      <c r="BA274"/>
      <c r="BB274"/>
      <c r="BC274"/>
      <c r="BD274"/>
      <c r="BE274"/>
      <c r="BF274"/>
      <c r="BG274"/>
      <c r="BH274"/>
      <c r="BI274"/>
      <c r="BJ274"/>
      <c r="BK274"/>
      <c r="BL274"/>
      <c r="BM274"/>
      <c r="BN274"/>
      <c r="BO274"/>
      <c r="BP274"/>
      <c r="BQ274"/>
      <c r="BR274"/>
      <c r="BS274"/>
      <c r="BT274"/>
      <c r="BU274"/>
      <c r="BV274"/>
      <c r="BW274"/>
      <c r="BX274"/>
      <c r="BY274"/>
      <c r="BZ274"/>
      <c r="CA274"/>
      <c r="CB274"/>
      <c r="CC274"/>
      <c r="CD274"/>
      <c r="CE274"/>
      <c r="CF274"/>
      <c r="CG274"/>
      <c r="CH274"/>
      <c r="CI274"/>
      <c r="CJ274"/>
      <c r="CK274"/>
      <c r="CL274"/>
      <c r="CM274"/>
      <c r="CN274"/>
      <c r="CO274"/>
      <c r="CP274"/>
      <c r="CQ274"/>
      <c r="CR274"/>
      <c r="CS274"/>
      <c r="CT274"/>
      <c r="CU274"/>
      <c r="CV274"/>
      <c r="CW274"/>
      <c r="CX274"/>
      <c r="CY274"/>
      <c r="CZ274"/>
      <c r="DA274"/>
      <c r="DB274"/>
      <c r="DC274"/>
      <c r="DD274"/>
      <c r="DE274"/>
      <c r="DF274"/>
      <c r="DG274"/>
      <c r="DH274"/>
      <c r="DI274"/>
      <c r="DJ274"/>
      <c r="DK274"/>
      <c r="DL274"/>
      <c r="DM274"/>
      <c r="DN274"/>
      <c r="DO274"/>
      <c r="DP274"/>
      <c r="DQ274"/>
      <c r="DR274"/>
      <c r="DS274"/>
      <c r="DT274"/>
      <c r="DU274"/>
      <c r="DV274"/>
      <c r="DW274"/>
      <c r="DX274"/>
      <c r="DY274"/>
      <c r="DZ274"/>
      <c r="EA274"/>
      <c r="EB274"/>
      <c r="EC274"/>
      <c r="ED274"/>
      <c r="EE274"/>
      <c r="EF274"/>
      <c r="EG274"/>
      <c r="EH274"/>
      <c r="EI274"/>
      <c r="EJ274"/>
      <c r="EK274"/>
      <c r="EL274"/>
      <c r="EM274"/>
      <c r="EN274"/>
      <c r="EO274"/>
      <c r="EP274"/>
      <c r="EQ274"/>
      <c r="ER274"/>
      <c r="ES274"/>
      <c r="ET274"/>
      <c r="EU274"/>
      <c r="EV274"/>
      <c r="EW274"/>
      <c r="EX274"/>
      <c r="EY274"/>
      <c r="EZ274"/>
      <c r="FA274"/>
      <c r="FB274"/>
      <c r="FC274"/>
      <c r="FD274"/>
      <c r="FE274"/>
      <c r="FF274"/>
      <c r="FG274"/>
      <c r="FH274"/>
      <c r="FI274"/>
      <c r="FJ274"/>
      <c r="FK274"/>
      <c r="FL274"/>
      <c r="FM274"/>
      <c r="FN274"/>
      <c r="FO274"/>
      <c r="FP274"/>
      <c r="FQ274"/>
      <c r="FR274"/>
      <c r="FS274"/>
      <c r="FT274"/>
      <c r="FU274"/>
      <c r="FV274"/>
      <c r="FW274"/>
      <c r="FX274"/>
      <c r="FY274"/>
      <c r="FZ274"/>
      <c r="GA274"/>
      <c r="GB274"/>
      <c r="GC274"/>
      <c r="GD274"/>
      <c r="GE274"/>
      <c r="GF274"/>
      <c r="GG274"/>
      <c r="GH274"/>
      <c r="GI274"/>
      <c r="GJ274"/>
      <c r="GK274"/>
      <c r="GL274"/>
      <c r="GM274"/>
      <c r="GN274"/>
      <c r="GO274"/>
      <c r="GP274"/>
      <c r="GQ274"/>
      <c r="GR274"/>
      <c r="GS274"/>
      <c r="GT274"/>
      <c r="GU274"/>
      <c r="GV274"/>
      <c r="GW274"/>
      <c r="GX274"/>
      <c r="GY274"/>
      <c r="GZ274"/>
      <c r="HA274"/>
      <c r="HB274"/>
      <c r="HC274"/>
      <c r="HD274"/>
      <c r="HE274"/>
      <c r="HF274"/>
      <c r="HG274"/>
      <c r="HH274"/>
      <c r="HI274"/>
      <c r="HJ274"/>
      <c r="HK274"/>
      <c r="HL274"/>
      <c r="HM274"/>
      <c r="HN274"/>
      <c r="HO274"/>
      <c r="HP274"/>
      <c r="HQ274"/>
      <c r="HR274"/>
      <c r="HS274"/>
      <c r="HT274"/>
      <c r="HU274"/>
      <c r="HV274"/>
      <c r="HW274"/>
      <c r="HX274"/>
      <c r="HY274"/>
      <c r="HZ274"/>
      <c r="IA274"/>
      <c r="IB274"/>
      <c r="IC274"/>
      <c r="ID274"/>
      <c r="IE274"/>
      <c r="IF274"/>
      <c r="IG274"/>
      <c r="IH274"/>
      <c r="II274"/>
      <c r="IJ274"/>
      <c r="IK274"/>
      <c r="IL274"/>
      <c r="IM274"/>
      <c r="IN274"/>
      <c r="IO274"/>
      <c r="IP274"/>
      <c r="IQ274"/>
      <c r="IR274"/>
      <c r="IS274"/>
      <c r="IT274"/>
      <c r="IU274"/>
      <c r="IV274"/>
      <c r="IW274"/>
      <c r="IX274"/>
      <c r="IY274"/>
      <c r="IZ274"/>
      <c r="JA274"/>
      <c r="JB274"/>
      <c r="JC274"/>
      <c r="JD274"/>
      <c r="JE274"/>
      <c r="JF274"/>
      <c r="JG274"/>
      <c r="JH274"/>
      <c r="JI274"/>
      <c r="JJ274"/>
      <c r="JK274"/>
      <c r="JL274"/>
      <c r="JM274"/>
      <c r="JN274"/>
      <c r="JO274"/>
      <c r="JP274"/>
      <c r="JQ274"/>
      <c r="JR274"/>
      <c r="JS274"/>
      <c r="JT274"/>
      <c r="JU274"/>
      <c r="JV274"/>
      <c r="JW274"/>
      <c r="JX274"/>
      <c r="JY274"/>
      <c r="JZ274"/>
      <c r="KA274"/>
      <c r="KB274"/>
      <c r="KC274"/>
      <c r="KD274"/>
      <c r="KE274"/>
      <c r="KF274"/>
      <c r="KG274"/>
      <c r="KH274"/>
      <c r="KI274"/>
      <c r="KJ274"/>
      <c r="KK274"/>
      <c r="KL274"/>
      <c r="KM274"/>
      <c r="KN274"/>
      <c r="KO274"/>
      <c r="KP274"/>
      <c r="KQ274"/>
      <c r="KR274"/>
      <c r="KS274"/>
      <c r="KT274"/>
      <c r="KU274"/>
      <c r="KV274"/>
      <c r="KW274"/>
      <c r="KX274"/>
      <c r="KY274"/>
      <c r="KZ274"/>
      <c r="LA274"/>
      <c r="LB274"/>
      <c r="LC274"/>
      <c r="LD274"/>
      <c r="LE274"/>
      <c r="LF274"/>
      <c r="LG274"/>
      <c r="LH274"/>
      <c r="LI274"/>
      <c r="LJ274"/>
      <c r="LK274"/>
      <c r="LL274"/>
      <c r="LM274"/>
      <c r="LN274"/>
      <c r="LO274"/>
      <c r="LP274"/>
      <c r="LQ274"/>
      <c r="LR274"/>
      <c r="LS274"/>
      <c r="LT274"/>
      <c r="LU274"/>
      <c r="LV274"/>
      <c r="LW274"/>
      <c r="LX274"/>
      <c r="LY274"/>
      <c r="LZ274"/>
      <c r="MA274"/>
      <c r="MB274"/>
      <c r="MC274"/>
      <c r="MD274"/>
      <c r="ME274"/>
      <c r="MF274"/>
      <c r="MG274"/>
      <c r="MH274"/>
      <c r="MI274"/>
      <c r="MJ274"/>
      <c r="MK274"/>
      <c r="ML274"/>
      <c r="MM274"/>
      <c r="MN274"/>
      <c r="MO274"/>
      <c r="MP274"/>
      <c r="MQ274"/>
      <c r="MR274"/>
      <c r="MS274"/>
      <c r="MT274"/>
      <c r="MU274"/>
      <c r="MV274"/>
      <c r="MW274"/>
      <c r="MX274"/>
      <c r="MY274"/>
      <c r="MZ274"/>
      <c r="NA274"/>
      <c r="NB274"/>
      <c r="NC274"/>
      <c r="ND274"/>
      <c r="NE274"/>
      <c r="NF274"/>
      <c r="NG274"/>
      <c r="NH274"/>
      <c r="NI274"/>
      <c r="NJ274"/>
      <c r="NK274"/>
      <c r="NL274"/>
      <c r="NM274"/>
      <c r="NN274"/>
      <c r="NO274"/>
      <c r="NP274"/>
      <c r="NQ274"/>
      <c r="NR274"/>
      <c r="NS274"/>
      <c r="NT274"/>
      <c r="NU274"/>
      <c r="NV274"/>
      <c r="NW274"/>
      <c r="NX274"/>
      <c r="NY274"/>
      <c r="NZ274"/>
      <c r="OA274"/>
      <c r="OB274"/>
      <c r="OC274"/>
      <c r="OD274"/>
      <c r="OE274"/>
      <c r="OF274"/>
      <c r="OG274"/>
      <c r="OH274"/>
      <c r="OI274"/>
      <c r="OJ274"/>
      <c r="OK274"/>
      <c r="OL274"/>
      <c r="OM274"/>
      <c r="ON274"/>
      <c r="OO274"/>
      <c r="OP274"/>
      <c r="OQ274"/>
      <c r="OR274"/>
      <c r="OS274"/>
      <c r="OT274"/>
      <c r="OU274"/>
      <c r="OV274"/>
      <c r="OW274"/>
      <c r="OX274"/>
      <c r="OY274"/>
      <c r="OZ274"/>
      <c r="PA274"/>
      <c r="PB274"/>
      <c r="PC274"/>
      <c r="PD274"/>
      <c r="PE274"/>
      <c r="PF274"/>
      <c r="PG274"/>
      <c r="PH274"/>
      <c r="PI274"/>
      <c r="PJ274"/>
      <c r="PK274"/>
      <c r="PL274"/>
      <c r="PM274"/>
      <c r="PN274"/>
      <c r="PO274"/>
      <c r="PP274"/>
      <c r="PQ274"/>
      <c r="PR274"/>
      <c r="PS274"/>
      <c r="PT274"/>
      <c r="PU274"/>
      <c r="PV274"/>
      <c r="PW274"/>
      <c r="PX274"/>
      <c r="PY274"/>
      <c r="PZ274"/>
      <c r="QA274"/>
      <c r="QB274"/>
      <c r="QC274"/>
      <c r="QD274"/>
      <c r="QE274"/>
      <c r="QF274"/>
      <c r="QG274"/>
      <c r="QH274"/>
      <c r="QI274"/>
      <c r="QJ274"/>
      <c r="QK274"/>
      <c r="QL274"/>
      <c r="QM274"/>
      <c r="QN274"/>
      <c r="QO274"/>
      <c r="QP274"/>
      <c r="QQ274"/>
      <c r="QR274"/>
      <c r="QS274"/>
      <c r="QT274"/>
      <c r="QU274"/>
      <c r="QV274"/>
      <c r="QW274"/>
      <c r="QX274"/>
      <c r="QY274"/>
      <c r="QZ274"/>
      <c r="RA274"/>
      <c r="RB274"/>
      <c r="RC274"/>
      <c r="RD274"/>
      <c r="RE274"/>
      <c r="RF274"/>
      <c r="RG274"/>
      <c r="RH274"/>
      <c r="RI274"/>
      <c r="RJ274"/>
      <c r="RK274"/>
      <c r="RL274"/>
      <c r="RM274"/>
      <c r="RN274"/>
      <c r="RO274"/>
      <c r="RP274"/>
      <c r="RQ274"/>
      <c r="RR274"/>
      <c r="RS274"/>
      <c r="RT274"/>
      <c r="RU274"/>
      <c r="RV274"/>
      <c r="RW274"/>
      <c r="RX274"/>
      <c r="RY274"/>
      <c r="RZ274"/>
      <c r="SA274"/>
      <c r="SB274"/>
      <c r="SC274"/>
      <c r="SD274"/>
      <c r="SE274"/>
      <c r="SF274"/>
      <c r="SG274"/>
      <c r="SH274"/>
      <c r="SI274"/>
      <c r="SJ274"/>
      <c r="SK274"/>
      <c r="SL274"/>
      <c r="SM274"/>
      <c r="SN274"/>
      <c r="SO274"/>
      <c r="SP274"/>
    </row>
    <row r="275" spans="1:510" ht="16.5" customHeight="1" x14ac:dyDescent="0.2">
      <c r="A275" s="20">
        <v>1491</v>
      </c>
      <c r="B275" s="20" t="s">
        <v>74</v>
      </c>
      <c r="C275" s="20" t="s">
        <v>328</v>
      </c>
      <c r="D275" s="20" t="s">
        <v>30</v>
      </c>
      <c r="E275" s="20" t="s">
        <v>1345</v>
      </c>
      <c r="F275" s="22" t="s">
        <v>334</v>
      </c>
      <c r="G275" s="33" t="s">
        <v>86</v>
      </c>
      <c r="H275" s="20" t="s">
        <v>35</v>
      </c>
      <c r="I275" s="20" t="s">
        <v>27</v>
      </c>
      <c r="J275" s="22" t="s">
        <v>330</v>
      </c>
      <c r="K275" s="20">
        <v>1</v>
      </c>
      <c r="L275" s="20" t="s">
        <v>331</v>
      </c>
      <c r="M275" s="20" t="s">
        <v>332</v>
      </c>
      <c r="N275" s="20" t="s">
        <v>333</v>
      </c>
      <c r="O275" s="20">
        <v>10.4</v>
      </c>
      <c r="P275" s="23" t="s">
        <v>94</v>
      </c>
      <c r="Q275" s="24">
        <v>1</v>
      </c>
      <c r="R275" s="25">
        <v>45839</v>
      </c>
      <c r="S275" s="20" t="s">
        <v>36</v>
      </c>
      <c r="T275" s="23">
        <v>10400000000</v>
      </c>
      <c r="U275" s="27" t="s">
        <v>39</v>
      </c>
      <c r="V275" s="28" t="s">
        <v>40</v>
      </c>
      <c r="W275"/>
      <c r="X275"/>
      <c r="Y275"/>
      <c r="Z275"/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  <c r="AT275"/>
      <c r="AU275"/>
      <c r="AV275"/>
      <c r="AW275"/>
      <c r="AX275"/>
      <c r="AY275"/>
      <c r="AZ275"/>
      <c r="BA275"/>
      <c r="BB275"/>
      <c r="BC275"/>
      <c r="BD275"/>
      <c r="BE275"/>
      <c r="BF275"/>
      <c r="BG275"/>
      <c r="BH275"/>
      <c r="BI275"/>
      <c r="BJ275"/>
      <c r="BK275"/>
      <c r="BL275"/>
      <c r="BM275"/>
      <c r="BN275"/>
      <c r="BO275"/>
      <c r="BP275"/>
      <c r="BQ275"/>
      <c r="BR275"/>
      <c r="BS275"/>
      <c r="BT275"/>
      <c r="BU275"/>
      <c r="BV275"/>
      <c r="BW275"/>
      <c r="BX275"/>
      <c r="BY275"/>
      <c r="BZ275"/>
      <c r="CA275"/>
      <c r="CB275"/>
      <c r="CC275"/>
      <c r="CD275"/>
      <c r="CE275"/>
      <c r="CF275"/>
      <c r="CG275"/>
      <c r="CH275"/>
      <c r="CI275"/>
      <c r="CJ275"/>
      <c r="CK275"/>
      <c r="CL275"/>
      <c r="CM275"/>
      <c r="CN275"/>
      <c r="CO275"/>
      <c r="CP275"/>
      <c r="CQ275"/>
      <c r="CR275"/>
      <c r="CS275"/>
      <c r="CT275"/>
      <c r="CU275"/>
      <c r="CV275"/>
      <c r="CW275"/>
      <c r="CX275"/>
      <c r="CY275"/>
      <c r="CZ275"/>
      <c r="DA275"/>
      <c r="DB275"/>
      <c r="DC275"/>
      <c r="DD275"/>
      <c r="DE275"/>
      <c r="DF275"/>
      <c r="DG275"/>
      <c r="DH275"/>
      <c r="DI275"/>
      <c r="DJ275"/>
      <c r="DK275"/>
      <c r="DL275"/>
      <c r="DM275"/>
      <c r="DN275"/>
      <c r="DO275"/>
      <c r="DP275"/>
      <c r="DQ275"/>
      <c r="DR275"/>
      <c r="DS275"/>
      <c r="DT275"/>
      <c r="DU275"/>
      <c r="DV275"/>
      <c r="DW275"/>
      <c r="DX275"/>
      <c r="DY275"/>
      <c r="DZ275"/>
      <c r="EA275"/>
      <c r="EB275"/>
      <c r="EC275"/>
      <c r="ED275"/>
      <c r="EE275"/>
      <c r="EF275"/>
      <c r="EG275"/>
      <c r="EH275"/>
      <c r="EI275"/>
      <c r="EJ275"/>
      <c r="EK275"/>
      <c r="EL275"/>
      <c r="EM275"/>
      <c r="EN275"/>
      <c r="EO275"/>
      <c r="EP275"/>
      <c r="EQ275"/>
      <c r="ER275"/>
      <c r="ES275"/>
      <c r="ET275"/>
      <c r="EU275"/>
      <c r="EV275"/>
      <c r="EW275"/>
      <c r="EX275"/>
      <c r="EY275"/>
      <c r="EZ275"/>
      <c r="FA275"/>
      <c r="FB275"/>
      <c r="FC275"/>
      <c r="FD275"/>
      <c r="FE275"/>
      <c r="FF275"/>
      <c r="FG275"/>
      <c r="FH275"/>
      <c r="FI275"/>
      <c r="FJ275"/>
      <c r="FK275"/>
      <c r="FL275"/>
      <c r="FM275"/>
      <c r="FN275"/>
      <c r="FO275"/>
      <c r="FP275"/>
      <c r="FQ275"/>
      <c r="FR275"/>
      <c r="FS275"/>
      <c r="FT275"/>
      <c r="FU275"/>
      <c r="FV275"/>
      <c r="FW275"/>
      <c r="FX275"/>
      <c r="FY275"/>
      <c r="FZ275"/>
      <c r="GA275"/>
      <c r="GB275"/>
      <c r="GC275"/>
      <c r="GD275"/>
      <c r="GE275"/>
      <c r="GF275"/>
      <c r="GG275"/>
      <c r="GH275"/>
      <c r="GI275"/>
      <c r="GJ275"/>
      <c r="GK275"/>
      <c r="GL275"/>
      <c r="GM275"/>
      <c r="GN275"/>
      <c r="GO275"/>
      <c r="GP275"/>
      <c r="GQ275"/>
      <c r="GR275"/>
      <c r="GS275"/>
      <c r="GT275"/>
      <c r="GU275"/>
      <c r="GV275"/>
      <c r="GW275"/>
      <c r="GX275"/>
      <c r="GY275"/>
      <c r="GZ275"/>
      <c r="HA275"/>
      <c r="HB275"/>
      <c r="HC275"/>
      <c r="HD275"/>
      <c r="HE275"/>
      <c r="HF275"/>
      <c r="HG275"/>
      <c r="HH275"/>
      <c r="HI275"/>
      <c r="HJ275"/>
      <c r="HK275"/>
      <c r="HL275"/>
      <c r="HM275"/>
      <c r="HN275"/>
      <c r="HO275"/>
      <c r="HP275"/>
      <c r="HQ275"/>
      <c r="HR275"/>
      <c r="HS275"/>
      <c r="HT275"/>
      <c r="HU275"/>
      <c r="HV275"/>
      <c r="HW275"/>
      <c r="HX275"/>
      <c r="HY275"/>
      <c r="HZ275"/>
      <c r="IA275"/>
      <c r="IB275"/>
      <c r="IC275"/>
      <c r="ID275"/>
      <c r="IE275"/>
      <c r="IF275"/>
      <c r="IG275"/>
      <c r="IH275"/>
      <c r="II275"/>
      <c r="IJ275"/>
      <c r="IK275"/>
      <c r="IL275"/>
      <c r="IM275"/>
      <c r="IN275"/>
      <c r="IO275"/>
      <c r="IP275"/>
      <c r="IQ275"/>
      <c r="IR275"/>
      <c r="IS275"/>
      <c r="IT275"/>
      <c r="IU275"/>
      <c r="IV275"/>
      <c r="IW275"/>
      <c r="IX275"/>
      <c r="IY275"/>
      <c r="IZ275"/>
      <c r="JA275"/>
      <c r="JB275"/>
      <c r="JC275"/>
      <c r="JD275"/>
      <c r="JE275"/>
      <c r="JF275"/>
      <c r="JG275"/>
      <c r="JH275"/>
      <c r="JI275"/>
      <c r="JJ275"/>
      <c r="JK275"/>
      <c r="JL275"/>
      <c r="JM275"/>
      <c r="JN275"/>
      <c r="JO275"/>
      <c r="JP275"/>
      <c r="JQ275"/>
      <c r="JR275"/>
      <c r="JS275"/>
      <c r="JT275"/>
      <c r="JU275"/>
      <c r="JV275"/>
      <c r="JW275"/>
      <c r="JX275"/>
      <c r="JY275"/>
      <c r="JZ275"/>
      <c r="KA275"/>
      <c r="KB275"/>
      <c r="KC275"/>
      <c r="KD275"/>
      <c r="KE275"/>
      <c r="KF275"/>
      <c r="KG275"/>
      <c r="KH275"/>
      <c r="KI275"/>
      <c r="KJ275"/>
      <c r="KK275"/>
      <c r="KL275"/>
      <c r="KM275"/>
      <c r="KN275"/>
      <c r="KO275"/>
      <c r="KP275"/>
      <c r="KQ275"/>
      <c r="KR275"/>
      <c r="KS275"/>
      <c r="KT275"/>
      <c r="KU275"/>
      <c r="KV275"/>
      <c r="KW275"/>
      <c r="KX275"/>
      <c r="KY275"/>
      <c r="KZ275"/>
      <c r="LA275"/>
      <c r="LB275"/>
      <c r="LC275"/>
      <c r="LD275"/>
      <c r="LE275"/>
      <c r="LF275"/>
      <c r="LG275"/>
      <c r="LH275"/>
      <c r="LI275"/>
      <c r="LJ275"/>
      <c r="LK275"/>
      <c r="LL275"/>
      <c r="LM275"/>
      <c r="LN275"/>
      <c r="LO275"/>
      <c r="LP275"/>
      <c r="LQ275"/>
      <c r="LR275"/>
      <c r="LS275"/>
      <c r="LT275"/>
      <c r="LU275"/>
      <c r="LV275"/>
      <c r="LW275"/>
      <c r="LX275"/>
      <c r="LY275"/>
      <c r="LZ275"/>
      <c r="MA275"/>
      <c r="MB275"/>
      <c r="MC275"/>
      <c r="MD275"/>
      <c r="ME275"/>
      <c r="MF275"/>
      <c r="MG275"/>
      <c r="MH275"/>
      <c r="MI275"/>
      <c r="MJ275"/>
      <c r="MK275"/>
      <c r="ML275"/>
      <c r="MM275"/>
      <c r="MN275"/>
      <c r="MO275"/>
      <c r="MP275"/>
      <c r="MQ275"/>
      <c r="MR275"/>
      <c r="MS275"/>
      <c r="MT275"/>
      <c r="MU275"/>
      <c r="MV275"/>
      <c r="MW275"/>
      <c r="MX275"/>
      <c r="MY275"/>
      <c r="MZ275"/>
      <c r="NA275"/>
      <c r="NB275"/>
      <c r="NC275"/>
      <c r="ND275"/>
      <c r="NE275"/>
      <c r="NF275"/>
      <c r="NG275"/>
      <c r="NH275"/>
      <c r="NI275"/>
      <c r="NJ275"/>
      <c r="NK275"/>
      <c r="NL275"/>
      <c r="NM275"/>
      <c r="NN275"/>
      <c r="NO275"/>
      <c r="NP275"/>
      <c r="NQ275"/>
      <c r="NR275"/>
      <c r="NS275"/>
      <c r="NT275"/>
      <c r="NU275"/>
      <c r="NV275"/>
      <c r="NW275"/>
      <c r="NX275"/>
      <c r="NY275"/>
      <c r="NZ275"/>
      <c r="OA275"/>
      <c r="OB275"/>
      <c r="OC275"/>
      <c r="OD275"/>
      <c r="OE275"/>
      <c r="OF275"/>
      <c r="OG275"/>
      <c r="OH275"/>
      <c r="OI275"/>
      <c r="OJ275"/>
      <c r="OK275"/>
      <c r="OL275"/>
      <c r="OM275"/>
      <c r="ON275"/>
      <c r="OO275"/>
      <c r="OP275"/>
      <c r="OQ275"/>
      <c r="OR275"/>
      <c r="OS275"/>
      <c r="OT275"/>
      <c r="OU275"/>
      <c r="OV275"/>
      <c r="OW275"/>
      <c r="OX275"/>
      <c r="OY275"/>
      <c r="OZ275"/>
      <c r="PA275"/>
      <c r="PB275"/>
      <c r="PC275"/>
      <c r="PD275"/>
      <c r="PE275"/>
      <c r="PF275"/>
      <c r="PG275"/>
      <c r="PH275"/>
      <c r="PI275"/>
      <c r="PJ275"/>
      <c r="PK275"/>
      <c r="PL275"/>
      <c r="PM275"/>
      <c r="PN275"/>
      <c r="PO275"/>
      <c r="PP275"/>
      <c r="PQ275"/>
      <c r="PR275"/>
      <c r="PS275"/>
      <c r="PT275"/>
      <c r="PU275"/>
      <c r="PV275"/>
      <c r="PW275"/>
      <c r="PX275"/>
      <c r="PY275"/>
      <c r="PZ275"/>
      <c r="QA275"/>
      <c r="QB275"/>
      <c r="QC275"/>
      <c r="QD275"/>
      <c r="QE275"/>
      <c r="QF275"/>
      <c r="QG275"/>
      <c r="QH275"/>
      <c r="QI275"/>
      <c r="QJ275"/>
      <c r="QK275"/>
      <c r="QL275"/>
      <c r="QM275"/>
      <c r="QN275"/>
      <c r="QO275"/>
      <c r="QP275"/>
      <c r="QQ275"/>
      <c r="QR275"/>
      <c r="QS275"/>
      <c r="QT275"/>
      <c r="QU275"/>
      <c r="QV275"/>
      <c r="QW275"/>
      <c r="QX275"/>
      <c r="QY275"/>
      <c r="QZ275"/>
      <c r="RA275"/>
      <c r="RB275"/>
      <c r="RC275"/>
      <c r="RD275"/>
      <c r="RE275"/>
      <c r="RF275"/>
      <c r="RG275"/>
      <c r="RH275"/>
      <c r="RI275"/>
      <c r="RJ275"/>
      <c r="RK275"/>
      <c r="RL275"/>
      <c r="RM275"/>
      <c r="RN275"/>
      <c r="RO275"/>
      <c r="RP275"/>
      <c r="RQ275"/>
      <c r="RR275"/>
      <c r="RS275"/>
      <c r="RT275"/>
      <c r="RU275"/>
      <c r="RV275"/>
      <c r="RW275"/>
      <c r="RX275"/>
      <c r="RY275"/>
      <c r="RZ275"/>
      <c r="SA275"/>
      <c r="SB275"/>
      <c r="SC275"/>
      <c r="SD275"/>
      <c r="SE275"/>
      <c r="SF275"/>
      <c r="SG275"/>
      <c r="SH275"/>
      <c r="SI275"/>
      <c r="SJ275"/>
      <c r="SK275"/>
      <c r="SL275"/>
      <c r="SM275"/>
      <c r="SN275"/>
      <c r="SO275"/>
      <c r="SP275"/>
    </row>
    <row r="276" spans="1:510" ht="16.5" customHeight="1" x14ac:dyDescent="0.2">
      <c r="A276" s="20">
        <v>1493</v>
      </c>
      <c r="B276" s="20" t="s">
        <v>74</v>
      </c>
      <c r="C276" s="20" t="s">
        <v>328</v>
      </c>
      <c r="D276" s="20" t="s">
        <v>30</v>
      </c>
      <c r="E276" s="20" t="s">
        <v>1345</v>
      </c>
      <c r="F276" s="22" t="s">
        <v>88</v>
      </c>
      <c r="G276" s="33" t="s">
        <v>96</v>
      </c>
      <c r="H276" s="20" t="s">
        <v>35</v>
      </c>
      <c r="I276" s="20" t="s">
        <v>27</v>
      </c>
      <c r="J276" s="22" t="s">
        <v>431</v>
      </c>
      <c r="K276" s="20">
        <v>80</v>
      </c>
      <c r="L276" s="20" t="s">
        <v>432</v>
      </c>
      <c r="M276" s="20" t="s">
        <v>339</v>
      </c>
      <c r="N276" s="20" t="s">
        <v>95</v>
      </c>
      <c r="O276" s="20">
        <v>0.02</v>
      </c>
      <c r="P276" s="23" t="s">
        <v>94</v>
      </c>
      <c r="Q276" s="24">
        <v>1</v>
      </c>
      <c r="R276" s="25">
        <v>45901</v>
      </c>
      <c r="S276" s="20" t="s">
        <v>29</v>
      </c>
      <c r="T276" s="23">
        <v>1760000000</v>
      </c>
      <c r="U276" s="27" t="s">
        <v>39</v>
      </c>
      <c r="V276" s="28" t="s">
        <v>40</v>
      </c>
      <c r="W276"/>
      <c r="X276"/>
      <c r="Y276"/>
      <c r="Z276"/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  <c r="AT276"/>
      <c r="AU276"/>
      <c r="AV276"/>
      <c r="AW276"/>
      <c r="AX276"/>
      <c r="AY276"/>
      <c r="AZ276"/>
      <c r="BA276"/>
      <c r="BB276"/>
      <c r="BC276"/>
      <c r="BD276"/>
      <c r="BE276"/>
      <c r="BF276"/>
      <c r="BG276"/>
      <c r="BH276"/>
      <c r="BI276"/>
      <c r="BJ276"/>
      <c r="BK276"/>
      <c r="BL276"/>
      <c r="BM276"/>
      <c r="BN276"/>
      <c r="BO276"/>
      <c r="BP276"/>
      <c r="BQ276"/>
      <c r="BR276"/>
      <c r="BS276"/>
      <c r="BT276"/>
      <c r="BU276"/>
      <c r="BV276"/>
      <c r="BW276"/>
      <c r="BX276"/>
      <c r="BY276"/>
      <c r="BZ276"/>
      <c r="CA276"/>
      <c r="CB276"/>
      <c r="CC276"/>
      <c r="CD276"/>
      <c r="CE276"/>
      <c r="CF276"/>
      <c r="CG276"/>
      <c r="CH276"/>
      <c r="CI276"/>
      <c r="CJ276"/>
      <c r="CK276"/>
      <c r="CL276"/>
      <c r="CM276"/>
      <c r="CN276"/>
      <c r="CO276"/>
      <c r="CP276"/>
      <c r="CQ276"/>
      <c r="CR276"/>
      <c r="CS276"/>
      <c r="CT276"/>
      <c r="CU276"/>
      <c r="CV276"/>
      <c r="CW276"/>
      <c r="CX276"/>
      <c r="CY276"/>
      <c r="CZ276"/>
      <c r="DA276"/>
      <c r="DB276"/>
      <c r="DC276"/>
      <c r="DD276"/>
      <c r="DE276"/>
      <c r="DF276"/>
      <c r="DG276"/>
      <c r="DH276"/>
      <c r="DI276"/>
      <c r="DJ276"/>
      <c r="DK276"/>
      <c r="DL276"/>
      <c r="DM276"/>
      <c r="DN276"/>
      <c r="DO276"/>
      <c r="DP276"/>
      <c r="DQ276"/>
      <c r="DR276"/>
      <c r="DS276"/>
      <c r="DT276"/>
      <c r="DU276"/>
      <c r="DV276"/>
      <c r="DW276"/>
      <c r="DX276"/>
      <c r="DY276"/>
      <c r="DZ276"/>
      <c r="EA276"/>
      <c r="EB276"/>
      <c r="EC276"/>
      <c r="ED276"/>
      <c r="EE276"/>
      <c r="EF276"/>
      <c r="EG276"/>
      <c r="EH276"/>
      <c r="EI276"/>
      <c r="EJ276"/>
      <c r="EK276"/>
      <c r="EL276"/>
      <c r="EM276"/>
      <c r="EN276"/>
      <c r="EO276"/>
      <c r="EP276"/>
      <c r="EQ276"/>
      <c r="ER276"/>
      <c r="ES276"/>
      <c r="ET276"/>
      <c r="EU276"/>
      <c r="EV276"/>
      <c r="EW276"/>
      <c r="EX276"/>
      <c r="EY276"/>
      <c r="EZ276"/>
      <c r="FA276"/>
      <c r="FB276"/>
      <c r="FC276"/>
      <c r="FD276"/>
      <c r="FE276"/>
      <c r="FF276"/>
      <c r="FG276"/>
      <c r="FH276"/>
      <c r="FI276"/>
      <c r="FJ276"/>
      <c r="FK276"/>
      <c r="FL276"/>
      <c r="FM276"/>
      <c r="FN276"/>
      <c r="FO276"/>
      <c r="FP276"/>
      <c r="FQ276"/>
      <c r="FR276"/>
      <c r="FS276"/>
      <c r="FT276"/>
      <c r="FU276"/>
      <c r="FV276"/>
      <c r="FW276"/>
      <c r="FX276"/>
      <c r="FY276"/>
      <c r="FZ276"/>
      <c r="GA276"/>
      <c r="GB276"/>
      <c r="GC276"/>
      <c r="GD276"/>
      <c r="GE276"/>
      <c r="GF276"/>
      <c r="GG276"/>
      <c r="GH276"/>
      <c r="GI276"/>
      <c r="GJ276"/>
      <c r="GK276"/>
      <c r="GL276"/>
      <c r="GM276"/>
      <c r="GN276"/>
      <c r="GO276"/>
      <c r="GP276"/>
      <c r="GQ276"/>
      <c r="GR276"/>
      <c r="GS276"/>
      <c r="GT276"/>
      <c r="GU276"/>
      <c r="GV276"/>
      <c r="GW276"/>
      <c r="GX276"/>
      <c r="GY276"/>
      <c r="GZ276"/>
      <c r="HA276"/>
      <c r="HB276"/>
      <c r="HC276"/>
      <c r="HD276"/>
      <c r="HE276"/>
      <c r="HF276"/>
      <c r="HG276"/>
      <c r="HH276"/>
      <c r="HI276"/>
      <c r="HJ276"/>
      <c r="HK276"/>
      <c r="HL276"/>
      <c r="HM276"/>
      <c r="HN276"/>
      <c r="HO276"/>
      <c r="HP276"/>
      <c r="HQ276"/>
      <c r="HR276"/>
      <c r="HS276"/>
      <c r="HT276"/>
      <c r="HU276"/>
      <c r="HV276"/>
      <c r="HW276"/>
      <c r="HX276"/>
      <c r="HY276"/>
      <c r="HZ276"/>
      <c r="IA276"/>
      <c r="IB276"/>
      <c r="IC276"/>
      <c r="ID276"/>
      <c r="IE276"/>
      <c r="IF276"/>
      <c r="IG276"/>
      <c r="IH276"/>
      <c r="II276"/>
      <c r="IJ276"/>
      <c r="IK276"/>
      <c r="IL276"/>
      <c r="IM276"/>
      <c r="IN276"/>
      <c r="IO276"/>
      <c r="IP276"/>
      <c r="IQ276"/>
      <c r="IR276"/>
      <c r="IS276"/>
      <c r="IT276"/>
      <c r="IU276"/>
      <c r="IV276"/>
      <c r="IW276"/>
      <c r="IX276"/>
      <c r="IY276"/>
      <c r="IZ276"/>
      <c r="JA276"/>
      <c r="JB276"/>
      <c r="JC276"/>
      <c r="JD276"/>
      <c r="JE276"/>
      <c r="JF276"/>
      <c r="JG276"/>
      <c r="JH276"/>
      <c r="JI276"/>
      <c r="JJ276"/>
      <c r="JK276"/>
      <c r="JL276"/>
      <c r="JM276"/>
      <c r="JN276"/>
      <c r="JO276"/>
      <c r="JP276"/>
      <c r="JQ276"/>
      <c r="JR276"/>
      <c r="JS276"/>
      <c r="JT276"/>
      <c r="JU276"/>
      <c r="JV276"/>
      <c r="JW276"/>
      <c r="JX276"/>
      <c r="JY276"/>
      <c r="JZ276"/>
      <c r="KA276"/>
      <c r="KB276"/>
      <c r="KC276"/>
      <c r="KD276"/>
      <c r="KE276"/>
      <c r="KF276"/>
      <c r="KG276"/>
      <c r="KH276"/>
      <c r="KI276"/>
      <c r="KJ276"/>
      <c r="KK276"/>
      <c r="KL276"/>
      <c r="KM276"/>
      <c r="KN276"/>
      <c r="KO276"/>
      <c r="KP276"/>
      <c r="KQ276"/>
      <c r="KR276"/>
      <c r="KS276"/>
      <c r="KT276"/>
      <c r="KU276"/>
      <c r="KV276"/>
      <c r="KW276"/>
      <c r="KX276"/>
      <c r="KY276"/>
      <c r="KZ276"/>
      <c r="LA276"/>
      <c r="LB276"/>
      <c r="LC276"/>
      <c r="LD276"/>
      <c r="LE276"/>
      <c r="LF276"/>
      <c r="LG276"/>
      <c r="LH276"/>
      <c r="LI276"/>
      <c r="LJ276"/>
      <c r="LK276"/>
      <c r="LL276"/>
      <c r="LM276"/>
      <c r="LN276"/>
      <c r="LO276"/>
      <c r="LP276"/>
      <c r="LQ276"/>
      <c r="LR276"/>
      <c r="LS276"/>
      <c r="LT276"/>
      <c r="LU276"/>
      <c r="LV276"/>
      <c r="LW276"/>
      <c r="LX276"/>
      <c r="LY276"/>
      <c r="LZ276"/>
      <c r="MA276"/>
      <c r="MB276"/>
      <c r="MC276"/>
      <c r="MD276"/>
      <c r="ME276"/>
      <c r="MF276"/>
      <c r="MG276"/>
      <c r="MH276"/>
      <c r="MI276"/>
      <c r="MJ276"/>
      <c r="MK276"/>
      <c r="ML276"/>
      <c r="MM276"/>
      <c r="MN276"/>
      <c r="MO276"/>
      <c r="MP276"/>
      <c r="MQ276"/>
      <c r="MR276"/>
      <c r="MS276"/>
      <c r="MT276"/>
      <c r="MU276"/>
      <c r="MV276"/>
      <c r="MW276"/>
      <c r="MX276"/>
      <c r="MY276"/>
      <c r="MZ276"/>
      <c r="NA276"/>
      <c r="NB276"/>
      <c r="NC276"/>
      <c r="ND276"/>
      <c r="NE276"/>
      <c r="NF276"/>
      <c r="NG276"/>
      <c r="NH276"/>
      <c r="NI276"/>
      <c r="NJ276"/>
      <c r="NK276"/>
      <c r="NL276"/>
      <c r="NM276"/>
      <c r="NN276"/>
      <c r="NO276"/>
      <c r="NP276"/>
      <c r="NQ276"/>
      <c r="NR276"/>
      <c r="NS276"/>
      <c r="NT276"/>
      <c r="NU276"/>
      <c r="NV276"/>
      <c r="NW276"/>
      <c r="NX276"/>
      <c r="NY276"/>
      <c r="NZ276"/>
      <c r="OA276"/>
      <c r="OB276"/>
      <c r="OC276"/>
      <c r="OD276"/>
      <c r="OE276"/>
      <c r="OF276"/>
      <c r="OG276"/>
      <c r="OH276"/>
      <c r="OI276"/>
      <c r="OJ276"/>
      <c r="OK276"/>
      <c r="OL276"/>
      <c r="OM276"/>
      <c r="ON276"/>
      <c r="OO276"/>
      <c r="OP276"/>
      <c r="OQ276"/>
      <c r="OR276"/>
      <c r="OS276"/>
      <c r="OT276"/>
      <c r="OU276"/>
      <c r="OV276"/>
      <c r="OW276"/>
      <c r="OX276"/>
      <c r="OY276"/>
      <c r="OZ276"/>
      <c r="PA276"/>
      <c r="PB276"/>
      <c r="PC276"/>
      <c r="PD276"/>
      <c r="PE276"/>
      <c r="PF276"/>
      <c r="PG276"/>
      <c r="PH276"/>
      <c r="PI276"/>
      <c r="PJ276"/>
      <c r="PK276"/>
      <c r="PL276"/>
      <c r="PM276"/>
      <c r="PN276"/>
      <c r="PO276"/>
      <c r="PP276"/>
      <c r="PQ276"/>
      <c r="PR276"/>
      <c r="PS276"/>
      <c r="PT276"/>
      <c r="PU276"/>
      <c r="PV276"/>
      <c r="PW276"/>
      <c r="PX276"/>
      <c r="PY276"/>
      <c r="PZ276"/>
      <c r="QA276"/>
      <c r="QB276"/>
      <c r="QC276"/>
      <c r="QD276"/>
      <c r="QE276"/>
      <c r="QF276"/>
      <c r="QG276"/>
      <c r="QH276"/>
      <c r="QI276"/>
      <c r="QJ276"/>
      <c r="QK276"/>
      <c r="QL276"/>
      <c r="QM276"/>
      <c r="QN276"/>
      <c r="QO276"/>
      <c r="QP276"/>
      <c r="QQ276"/>
      <c r="QR276"/>
      <c r="QS276"/>
      <c r="QT276"/>
      <c r="QU276"/>
      <c r="QV276"/>
      <c r="QW276"/>
      <c r="QX276"/>
      <c r="QY276"/>
      <c r="QZ276"/>
      <c r="RA276"/>
      <c r="RB276"/>
      <c r="RC276"/>
      <c r="RD276"/>
      <c r="RE276"/>
      <c r="RF276"/>
      <c r="RG276"/>
      <c r="RH276"/>
      <c r="RI276"/>
      <c r="RJ276"/>
      <c r="RK276"/>
      <c r="RL276"/>
      <c r="RM276"/>
      <c r="RN276"/>
      <c r="RO276"/>
      <c r="RP276"/>
      <c r="RQ276"/>
      <c r="RR276"/>
      <c r="RS276"/>
      <c r="RT276"/>
      <c r="RU276"/>
      <c r="RV276"/>
      <c r="RW276"/>
      <c r="RX276"/>
      <c r="RY276"/>
      <c r="RZ276"/>
      <c r="SA276"/>
      <c r="SB276"/>
      <c r="SC276"/>
      <c r="SD276"/>
      <c r="SE276"/>
      <c r="SF276"/>
      <c r="SG276"/>
      <c r="SH276"/>
      <c r="SI276"/>
      <c r="SJ276"/>
      <c r="SK276"/>
      <c r="SL276"/>
      <c r="SM276"/>
      <c r="SN276"/>
      <c r="SO276"/>
      <c r="SP276"/>
    </row>
    <row r="277" spans="1:510" ht="16.5" customHeight="1" x14ac:dyDescent="0.2">
      <c r="A277" s="20">
        <v>1495</v>
      </c>
      <c r="B277" s="20" t="s">
        <v>74</v>
      </c>
      <c r="C277" s="20" t="s">
        <v>328</v>
      </c>
      <c r="D277" s="20" t="s">
        <v>45</v>
      </c>
      <c r="E277" s="20" t="s">
        <v>1345</v>
      </c>
      <c r="F277" s="22" t="s">
        <v>88</v>
      </c>
      <c r="G277" s="33" t="s">
        <v>96</v>
      </c>
      <c r="H277" s="20" t="s">
        <v>89</v>
      </c>
      <c r="I277" s="20" t="s">
        <v>27</v>
      </c>
      <c r="J277" s="22" t="s">
        <v>433</v>
      </c>
      <c r="K277" s="20">
        <v>1</v>
      </c>
      <c r="L277" s="20" t="s">
        <v>370</v>
      </c>
      <c r="M277" s="20" t="s">
        <v>339</v>
      </c>
      <c r="N277" s="20" t="s">
        <v>95</v>
      </c>
      <c r="O277" s="20">
        <v>0.55000000000000004</v>
      </c>
      <c r="P277" s="23"/>
      <c r="Q277" s="24">
        <v>9</v>
      </c>
      <c r="R277" s="25">
        <v>45748</v>
      </c>
      <c r="S277" s="20" t="s">
        <v>36</v>
      </c>
      <c r="T277" s="23">
        <v>550000000</v>
      </c>
      <c r="U277" s="27" t="s">
        <v>39</v>
      </c>
      <c r="V277" s="28" t="s">
        <v>40</v>
      </c>
      <c r="W277"/>
      <c r="X277"/>
      <c r="Y277"/>
      <c r="Z277"/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  <c r="AT277"/>
      <c r="AU277"/>
      <c r="AV277"/>
      <c r="AW277"/>
      <c r="AX277"/>
      <c r="AY277"/>
      <c r="AZ277"/>
      <c r="BA277"/>
      <c r="BB277"/>
      <c r="BC277"/>
      <c r="BD277"/>
      <c r="BE277"/>
      <c r="BF277"/>
      <c r="BG277"/>
      <c r="BH277"/>
      <c r="BI277"/>
      <c r="BJ277"/>
      <c r="BK277"/>
      <c r="BL277"/>
      <c r="BM277"/>
      <c r="BN277"/>
      <c r="BO277"/>
      <c r="BP277"/>
      <c r="BQ277"/>
      <c r="BR277"/>
      <c r="BS277"/>
      <c r="BT277"/>
      <c r="BU277"/>
      <c r="BV277"/>
      <c r="BW277"/>
      <c r="BX277"/>
      <c r="BY277"/>
      <c r="BZ277"/>
      <c r="CA277"/>
      <c r="CB277"/>
      <c r="CC277"/>
      <c r="CD277"/>
      <c r="CE277"/>
      <c r="CF277"/>
      <c r="CG277"/>
      <c r="CH277"/>
      <c r="CI277"/>
      <c r="CJ277"/>
      <c r="CK277"/>
      <c r="CL277"/>
      <c r="CM277"/>
      <c r="CN277"/>
      <c r="CO277"/>
      <c r="CP277"/>
      <c r="CQ277"/>
      <c r="CR277"/>
      <c r="CS277"/>
      <c r="CT277"/>
      <c r="CU277"/>
      <c r="CV277"/>
      <c r="CW277"/>
      <c r="CX277"/>
      <c r="CY277"/>
      <c r="CZ277"/>
      <c r="DA277"/>
      <c r="DB277"/>
      <c r="DC277"/>
      <c r="DD277"/>
      <c r="DE277"/>
      <c r="DF277"/>
      <c r="DG277"/>
      <c r="DH277"/>
      <c r="DI277"/>
      <c r="DJ277"/>
      <c r="DK277"/>
      <c r="DL277"/>
      <c r="DM277"/>
      <c r="DN277"/>
      <c r="DO277"/>
      <c r="DP277"/>
      <c r="DQ277"/>
      <c r="DR277"/>
      <c r="DS277"/>
      <c r="DT277"/>
      <c r="DU277"/>
      <c r="DV277"/>
      <c r="DW277"/>
      <c r="DX277"/>
      <c r="DY277"/>
      <c r="DZ277"/>
      <c r="EA277"/>
      <c r="EB277"/>
      <c r="EC277"/>
      <c r="ED277"/>
      <c r="EE277"/>
      <c r="EF277"/>
      <c r="EG277"/>
      <c r="EH277"/>
      <c r="EI277"/>
      <c r="EJ277"/>
      <c r="EK277"/>
      <c r="EL277"/>
      <c r="EM277"/>
      <c r="EN277"/>
      <c r="EO277"/>
      <c r="EP277"/>
      <c r="EQ277"/>
      <c r="ER277"/>
      <c r="ES277"/>
      <c r="ET277"/>
      <c r="EU277"/>
      <c r="EV277"/>
      <c r="EW277"/>
      <c r="EX277"/>
      <c r="EY277"/>
      <c r="EZ277"/>
      <c r="FA277"/>
      <c r="FB277"/>
      <c r="FC277"/>
      <c r="FD277"/>
      <c r="FE277"/>
      <c r="FF277"/>
      <c r="FG277"/>
      <c r="FH277"/>
      <c r="FI277"/>
      <c r="FJ277"/>
      <c r="FK277"/>
      <c r="FL277"/>
      <c r="FM277"/>
      <c r="FN277"/>
      <c r="FO277"/>
      <c r="FP277"/>
      <c r="FQ277"/>
      <c r="FR277"/>
      <c r="FS277"/>
      <c r="FT277"/>
      <c r="FU277"/>
      <c r="FV277"/>
      <c r="FW277"/>
      <c r="FX277"/>
      <c r="FY277"/>
      <c r="FZ277"/>
      <c r="GA277"/>
      <c r="GB277"/>
      <c r="GC277"/>
      <c r="GD277"/>
      <c r="GE277"/>
      <c r="GF277"/>
      <c r="GG277"/>
      <c r="GH277"/>
      <c r="GI277"/>
      <c r="GJ277"/>
      <c r="GK277"/>
      <c r="GL277"/>
      <c r="GM277"/>
      <c r="GN277"/>
      <c r="GO277"/>
      <c r="GP277"/>
      <c r="GQ277"/>
      <c r="GR277"/>
      <c r="GS277"/>
      <c r="GT277"/>
      <c r="GU277"/>
      <c r="GV277"/>
      <c r="GW277"/>
      <c r="GX277"/>
      <c r="GY277"/>
      <c r="GZ277"/>
      <c r="HA277"/>
      <c r="HB277"/>
      <c r="HC277"/>
      <c r="HD277"/>
      <c r="HE277"/>
      <c r="HF277"/>
      <c r="HG277"/>
      <c r="HH277"/>
      <c r="HI277"/>
      <c r="HJ277"/>
      <c r="HK277"/>
      <c r="HL277"/>
      <c r="HM277"/>
      <c r="HN277"/>
      <c r="HO277"/>
      <c r="HP277"/>
      <c r="HQ277"/>
      <c r="HR277"/>
      <c r="HS277"/>
      <c r="HT277"/>
      <c r="HU277"/>
      <c r="HV277"/>
      <c r="HW277"/>
      <c r="HX277"/>
      <c r="HY277"/>
      <c r="HZ277"/>
      <c r="IA277"/>
      <c r="IB277"/>
      <c r="IC277"/>
      <c r="ID277"/>
      <c r="IE277"/>
      <c r="IF277"/>
      <c r="IG277"/>
      <c r="IH277"/>
      <c r="II277"/>
      <c r="IJ277"/>
      <c r="IK277"/>
      <c r="IL277"/>
      <c r="IM277"/>
      <c r="IN277"/>
      <c r="IO277"/>
      <c r="IP277"/>
      <c r="IQ277"/>
      <c r="IR277"/>
      <c r="IS277"/>
      <c r="IT277"/>
      <c r="IU277"/>
      <c r="IV277"/>
      <c r="IW277"/>
      <c r="IX277"/>
      <c r="IY277"/>
      <c r="IZ277"/>
      <c r="JA277"/>
      <c r="JB277"/>
      <c r="JC277"/>
      <c r="JD277"/>
      <c r="JE277"/>
      <c r="JF277"/>
      <c r="JG277"/>
      <c r="JH277"/>
      <c r="JI277"/>
      <c r="JJ277"/>
      <c r="JK277"/>
      <c r="JL277"/>
      <c r="JM277"/>
      <c r="JN277"/>
      <c r="JO277"/>
      <c r="JP277"/>
      <c r="JQ277"/>
      <c r="JR277"/>
      <c r="JS277"/>
      <c r="JT277"/>
      <c r="JU277"/>
      <c r="JV277"/>
      <c r="JW277"/>
      <c r="JX277"/>
      <c r="JY277"/>
      <c r="JZ277"/>
      <c r="KA277"/>
      <c r="KB277"/>
      <c r="KC277"/>
      <c r="KD277"/>
      <c r="KE277"/>
      <c r="KF277"/>
      <c r="KG277"/>
      <c r="KH277"/>
      <c r="KI277"/>
      <c r="KJ277"/>
      <c r="KK277"/>
      <c r="KL277"/>
      <c r="KM277"/>
      <c r="KN277"/>
      <c r="KO277"/>
      <c r="KP277"/>
      <c r="KQ277"/>
      <c r="KR277"/>
      <c r="KS277"/>
      <c r="KT277"/>
      <c r="KU277"/>
      <c r="KV277"/>
      <c r="KW277"/>
      <c r="KX277"/>
      <c r="KY277"/>
      <c r="KZ277"/>
      <c r="LA277"/>
      <c r="LB277"/>
      <c r="LC277"/>
      <c r="LD277"/>
      <c r="LE277"/>
      <c r="LF277"/>
      <c r="LG277"/>
      <c r="LH277"/>
      <c r="LI277"/>
      <c r="LJ277"/>
      <c r="LK277"/>
      <c r="LL277"/>
      <c r="LM277"/>
      <c r="LN277"/>
      <c r="LO277"/>
      <c r="LP277"/>
      <c r="LQ277"/>
      <c r="LR277"/>
      <c r="LS277"/>
      <c r="LT277"/>
      <c r="LU277"/>
      <c r="LV277"/>
      <c r="LW277"/>
      <c r="LX277"/>
      <c r="LY277"/>
      <c r="LZ277"/>
      <c r="MA277"/>
      <c r="MB277"/>
      <c r="MC277"/>
      <c r="MD277"/>
      <c r="ME277"/>
      <c r="MF277"/>
      <c r="MG277"/>
      <c r="MH277"/>
      <c r="MI277"/>
      <c r="MJ277"/>
      <c r="MK277"/>
      <c r="ML277"/>
      <c r="MM277"/>
      <c r="MN277"/>
      <c r="MO277"/>
      <c r="MP277"/>
      <c r="MQ277"/>
      <c r="MR277"/>
      <c r="MS277"/>
      <c r="MT277"/>
      <c r="MU277"/>
      <c r="MV277"/>
      <c r="MW277"/>
      <c r="MX277"/>
      <c r="MY277"/>
      <c r="MZ277"/>
      <c r="NA277"/>
      <c r="NB277"/>
      <c r="NC277"/>
      <c r="ND277"/>
      <c r="NE277"/>
      <c r="NF277"/>
      <c r="NG277"/>
      <c r="NH277"/>
      <c r="NI277"/>
      <c r="NJ277"/>
      <c r="NK277"/>
      <c r="NL277"/>
      <c r="NM277"/>
      <c r="NN277"/>
      <c r="NO277"/>
      <c r="NP277"/>
      <c r="NQ277"/>
      <c r="NR277"/>
      <c r="NS277"/>
      <c r="NT277"/>
      <c r="NU277"/>
      <c r="NV277"/>
      <c r="NW277"/>
      <c r="NX277"/>
      <c r="NY277"/>
      <c r="NZ277"/>
      <c r="OA277"/>
      <c r="OB277"/>
      <c r="OC277"/>
      <c r="OD277"/>
      <c r="OE277"/>
      <c r="OF277"/>
      <c r="OG277"/>
      <c r="OH277"/>
      <c r="OI277"/>
      <c r="OJ277"/>
      <c r="OK277"/>
      <c r="OL277"/>
      <c r="OM277"/>
      <c r="ON277"/>
      <c r="OO277"/>
      <c r="OP277"/>
      <c r="OQ277"/>
      <c r="OR277"/>
      <c r="OS277"/>
      <c r="OT277"/>
      <c r="OU277"/>
      <c r="OV277"/>
      <c r="OW277"/>
      <c r="OX277"/>
      <c r="OY277"/>
      <c r="OZ277"/>
      <c r="PA277"/>
      <c r="PB277"/>
      <c r="PC277"/>
      <c r="PD277"/>
      <c r="PE277"/>
      <c r="PF277"/>
      <c r="PG277"/>
      <c r="PH277"/>
      <c r="PI277"/>
      <c r="PJ277"/>
      <c r="PK277"/>
      <c r="PL277"/>
      <c r="PM277"/>
      <c r="PN277"/>
      <c r="PO277"/>
      <c r="PP277"/>
      <c r="PQ277"/>
      <c r="PR277"/>
      <c r="PS277"/>
      <c r="PT277"/>
      <c r="PU277"/>
      <c r="PV277"/>
      <c r="PW277"/>
      <c r="PX277"/>
      <c r="PY277"/>
      <c r="PZ277"/>
      <c r="QA277"/>
      <c r="QB277"/>
      <c r="QC277"/>
      <c r="QD277"/>
      <c r="QE277"/>
      <c r="QF277"/>
      <c r="QG277"/>
      <c r="QH277"/>
      <c r="QI277"/>
      <c r="QJ277"/>
      <c r="QK277"/>
      <c r="QL277"/>
      <c r="QM277"/>
      <c r="QN277"/>
      <c r="QO277"/>
      <c r="QP277"/>
      <c r="QQ277"/>
      <c r="QR277"/>
      <c r="QS277"/>
      <c r="QT277"/>
      <c r="QU277"/>
      <c r="QV277"/>
      <c r="QW277"/>
      <c r="QX277"/>
      <c r="QY277"/>
      <c r="QZ277"/>
      <c r="RA277"/>
      <c r="RB277"/>
      <c r="RC277"/>
      <c r="RD277"/>
      <c r="RE277"/>
      <c r="RF277"/>
      <c r="RG277"/>
      <c r="RH277"/>
      <c r="RI277"/>
      <c r="RJ277"/>
      <c r="RK277"/>
      <c r="RL277"/>
      <c r="RM277"/>
      <c r="RN277"/>
      <c r="RO277"/>
      <c r="RP277"/>
      <c r="RQ277"/>
      <c r="RR277"/>
      <c r="RS277"/>
      <c r="RT277"/>
      <c r="RU277"/>
      <c r="RV277"/>
      <c r="RW277"/>
      <c r="RX277"/>
      <c r="RY277"/>
      <c r="RZ277"/>
      <c r="SA277"/>
      <c r="SB277"/>
      <c r="SC277"/>
      <c r="SD277"/>
      <c r="SE277"/>
      <c r="SF277"/>
      <c r="SG277"/>
      <c r="SH277"/>
      <c r="SI277"/>
      <c r="SJ277"/>
      <c r="SK277"/>
      <c r="SL277"/>
      <c r="SM277"/>
      <c r="SN277"/>
      <c r="SO277"/>
      <c r="SP277"/>
    </row>
    <row r="278" spans="1:510" ht="16.5" customHeight="1" x14ac:dyDescent="0.2">
      <c r="A278" s="20">
        <v>1497</v>
      </c>
      <c r="B278" s="34" t="s">
        <v>70</v>
      </c>
      <c r="C278" s="34" t="s">
        <v>434</v>
      </c>
      <c r="D278" s="20" t="s">
        <v>51</v>
      </c>
      <c r="E278" s="20" t="s">
        <v>1345</v>
      </c>
      <c r="F278" s="22" t="s">
        <v>88</v>
      </c>
      <c r="G278" s="34" t="s">
        <v>37</v>
      </c>
      <c r="H278" s="20" t="s">
        <v>89</v>
      </c>
      <c r="I278" s="20" t="s">
        <v>81</v>
      </c>
      <c r="J278" s="35" t="s">
        <v>435</v>
      </c>
      <c r="K278" s="36"/>
      <c r="L278" s="36"/>
      <c r="M278" s="36"/>
      <c r="N278" s="36"/>
      <c r="O278" s="34"/>
      <c r="P278" s="37">
        <v>60680690</v>
      </c>
      <c r="Q278" s="34">
        <v>12</v>
      </c>
      <c r="R278" s="25">
        <v>45658</v>
      </c>
      <c r="S278" s="39" t="s">
        <v>83</v>
      </c>
      <c r="T278" s="37">
        <f t="shared" ref="T278:T341" si="6">IF(P278&lt;&gt;0,P278*Q278,O278*Q278)</f>
        <v>728168280</v>
      </c>
      <c r="U278" s="27" t="s">
        <v>39</v>
      </c>
      <c r="V278" s="28" t="s">
        <v>40</v>
      </c>
      <c r="W278"/>
      <c r="X278"/>
      <c r="Y278"/>
      <c r="Z278"/>
      <c r="AA278"/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  <c r="AT278"/>
      <c r="AU278"/>
      <c r="AV278"/>
      <c r="AW278"/>
      <c r="AX278"/>
      <c r="AY278"/>
      <c r="AZ278"/>
      <c r="BA278"/>
      <c r="BB278"/>
      <c r="BC278"/>
      <c r="BD278"/>
      <c r="BE278"/>
      <c r="BF278"/>
      <c r="BG278"/>
      <c r="BH278"/>
      <c r="BI278"/>
      <c r="BJ278"/>
      <c r="BK278"/>
      <c r="BL278"/>
      <c r="BM278"/>
      <c r="BN278"/>
      <c r="BO278"/>
      <c r="BP278"/>
      <c r="BQ278"/>
      <c r="BR278"/>
      <c r="BS278"/>
      <c r="BT278"/>
      <c r="BU278"/>
      <c r="BV278"/>
      <c r="BW278"/>
      <c r="BX278"/>
      <c r="BY278"/>
      <c r="BZ278"/>
      <c r="CA278"/>
      <c r="CB278"/>
      <c r="CC278"/>
      <c r="CD278"/>
      <c r="CE278"/>
      <c r="CF278"/>
      <c r="CG278"/>
      <c r="CH278"/>
      <c r="CI278"/>
      <c r="CJ278"/>
      <c r="CK278"/>
      <c r="CL278"/>
      <c r="CM278"/>
      <c r="CN278"/>
      <c r="CO278"/>
      <c r="CP278"/>
      <c r="CQ278"/>
      <c r="CR278"/>
      <c r="CS278"/>
      <c r="CT278"/>
      <c r="CU278"/>
      <c r="CV278"/>
      <c r="CW278"/>
      <c r="CX278"/>
      <c r="CY278"/>
      <c r="CZ278"/>
      <c r="DA278"/>
      <c r="DB278"/>
      <c r="DC278"/>
      <c r="DD278"/>
      <c r="DE278"/>
      <c r="DF278"/>
      <c r="DG278"/>
      <c r="DH278"/>
      <c r="DI278"/>
      <c r="DJ278"/>
      <c r="DK278"/>
      <c r="DL278"/>
      <c r="DM278"/>
      <c r="DN278"/>
      <c r="DO278"/>
      <c r="DP278"/>
      <c r="DQ278"/>
      <c r="DR278"/>
      <c r="DS278"/>
      <c r="DT278"/>
      <c r="DU278"/>
      <c r="DV278"/>
      <c r="DW278"/>
      <c r="DX278"/>
      <c r="DY278"/>
      <c r="DZ278"/>
      <c r="EA278"/>
      <c r="EB278"/>
      <c r="EC278"/>
      <c r="ED278"/>
      <c r="EE278"/>
      <c r="EF278"/>
      <c r="EG278"/>
      <c r="EH278"/>
      <c r="EI278"/>
      <c r="EJ278"/>
      <c r="EK278"/>
      <c r="EL278"/>
      <c r="EM278"/>
      <c r="EN278"/>
      <c r="EO278"/>
      <c r="EP278"/>
      <c r="EQ278"/>
      <c r="ER278"/>
      <c r="ES278"/>
      <c r="ET278"/>
      <c r="EU278"/>
      <c r="EV278"/>
      <c r="EW278"/>
      <c r="EX278"/>
      <c r="EY278"/>
      <c r="EZ278"/>
      <c r="FA278"/>
      <c r="FB278"/>
      <c r="FC278"/>
      <c r="FD278"/>
      <c r="FE278"/>
      <c r="FF278"/>
      <c r="FG278"/>
      <c r="FH278"/>
      <c r="FI278"/>
      <c r="FJ278"/>
      <c r="FK278"/>
      <c r="FL278"/>
      <c r="FM278"/>
      <c r="FN278"/>
      <c r="FO278"/>
      <c r="FP278"/>
      <c r="FQ278"/>
      <c r="FR278"/>
      <c r="FS278"/>
      <c r="FT278"/>
      <c r="FU278"/>
      <c r="FV278"/>
      <c r="FW278"/>
      <c r="FX278"/>
      <c r="FY278"/>
      <c r="FZ278"/>
      <c r="GA278"/>
      <c r="GB278"/>
      <c r="GC278"/>
      <c r="GD278"/>
      <c r="GE278"/>
      <c r="GF278"/>
      <c r="GG278"/>
      <c r="GH278"/>
      <c r="GI278"/>
      <c r="GJ278"/>
      <c r="GK278"/>
      <c r="GL278"/>
      <c r="GM278"/>
      <c r="GN278"/>
      <c r="GO278"/>
      <c r="GP278"/>
      <c r="GQ278"/>
      <c r="GR278"/>
      <c r="GS278"/>
      <c r="GT278"/>
      <c r="GU278"/>
      <c r="GV278"/>
      <c r="GW278"/>
      <c r="GX278"/>
      <c r="GY278"/>
      <c r="GZ278"/>
      <c r="HA278"/>
      <c r="HB278"/>
      <c r="HC278"/>
      <c r="HD278"/>
      <c r="HE278"/>
      <c r="HF278"/>
      <c r="HG278"/>
      <c r="HH278"/>
      <c r="HI278"/>
      <c r="HJ278"/>
      <c r="HK278"/>
      <c r="HL278"/>
      <c r="HM278"/>
      <c r="HN278"/>
      <c r="HO278"/>
      <c r="HP278"/>
      <c r="HQ278"/>
      <c r="HR278"/>
      <c r="HS278"/>
      <c r="HT278"/>
      <c r="HU278"/>
      <c r="HV278"/>
      <c r="HW278"/>
      <c r="HX278"/>
      <c r="HY278"/>
      <c r="HZ278"/>
      <c r="IA278"/>
      <c r="IB278"/>
      <c r="IC278"/>
      <c r="ID278"/>
      <c r="IE278"/>
      <c r="IF278"/>
      <c r="IG278"/>
      <c r="IH278"/>
      <c r="II278"/>
      <c r="IJ278"/>
      <c r="IK278"/>
      <c r="IL278"/>
      <c r="IM278"/>
      <c r="IN278"/>
      <c r="IO278"/>
      <c r="IP278"/>
      <c r="IQ278"/>
      <c r="IR278"/>
      <c r="IS278"/>
      <c r="IT278"/>
      <c r="IU278"/>
      <c r="IV278"/>
      <c r="IW278"/>
      <c r="IX278"/>
      <c r="IY278"/>
      <c r="IZ278"/>
      <c r="JA278"/>
      <c r="JB278"/>
      <c r="JC278"/>
      <c r="JD278"/>
      <c r="JE278"/>
      <c r="JF278"/>
      <c r="JG278"/>
      <c r="JH278"/>
      <c r="JI278"/>
      <c r="JJ278"/>
      <c r="JK278"/>
      <c r="JL278"/>
      <c r="JM278"/>
      <c r="JN278"/>
      <c r="JO278"/>
      <c r="JP278"/>
      <c r="JQ278"/>
      <c r="JR278"/>
      <c r="JS278"/>
      <c r="JT278"/>
      <c r="JU278"/>
      <c r="JV278"/>
      <c r="JW278"/>
      <c r="JX278"/>
      <c r="JY278"/>
      <c r="JZ278"/>
      <c r="KA278"/>
      <c r="KB278"/>
      <c r="KC278"/>
      <c r="KD278"/>
      <c r="KE278"/>
      <c r="KF278"/>
      <c r="KG278"/>
      <c r="KH278"/>
      <c r="KI278"/>
      <c r="KJ278"/>
      <c r="KK278"/>
      <c r="KL278"/>
      <c r="KM278"/>
      <c r="KN278"/>
      <c r="KO278"/>
      <c r="KP278"/>
      <c r="KQ278"/>
      <c r="KR278"/>
      <c r="KS278"/>
      <c r="KT278"/>
      <c r="KU278"/>
      <c r="KV278"/>
      <c r="KW278"/>
      <c r="KX278"/>
      <c r="KY278"/>
      <c r="KZ278"/>
      <c r="LA278"/>
      <c r="LB278"/>
      <c r="LC278"/>
      <c r="LD278"/>
      <c r="LE278"/>
      <c r="LF278"/>
      <c r="LG278"/>
      <c r="LH278"/>
      <c r="LI278"/>
      <c r="LJ278"/>
      <c r="LK278"/>
      <c r="LL278"/>
      <c r="LM278"/>
      <c r="LN278"/>
      <c r="LO278"/>
      <c r="LP278"/>
      <c r="LQ278"/>
      <c r="LR278"/>
      <c r="LS278"/>
      <c r="LT278"/>
      <c r="LU278"/>
      <c r="LV278"/>
      <c r="LW278"/>
      <c r="LX278"/>
      <c r="LY278"/>
      <c r="LZ278"/>
      <c r="MA278"/>
      <c r="MB278"/>
      <c r="MC278"/>
      <c r="MD278"/>
      <c r="ME278"/>
      <c r="MF278"/>
      <c r="MG278"/>
      <c r="MH278"/>
      <c r="MI278"/>
      <c r="MJ278"/>
      <c r="MK278"/>
      <c r="ML278"/>
      <c r="MM278"/>
      <c r="MN278"/>
      <c r="MO278"/>
      <c r="MP278"/>
      <c r="MQ278"/>
      <c r="MR278"/>
      <c r="MS278"/>
      <c r="MT278"/>
      <c r="MU278"/>
      <c r="MV278"/>
      <c r="MW278"/>
      <c r="MX278"/>
      <c r="MY278"/>
      <c r="MZ278"/>
      <c r="NA278"/>
      <c r="NB278"/>
      <c r="NC278"/>
      <c r="ND278"/>
      <c r="NE278"/>
      <c r="NF278"/>
      <c r="NG278"/>
      <c r="NH278"/>
      <c r="NI278"/>
      <c r="NJ278"/>
      <c r="NK278"/>
      <c r="NL278"/>
      <c r="NM278"/>
      <c r="NN278"/>
      <c r="NO278"/>
      <c r="NP278"/>
      <c r="NQ278"/>
      <c r="NR278"/>
      <c r="NS278"/>
      <c r="NT278"/>
      <c r="NU278"/>
      <c r="NV278"/>
      <c r="NW278"/>
      <c r="NX278"/>
      <c r="NY278"/>
      <c r="NZ278"/>
      <c r="OA278"/>
      <c r="OB278"/>
      <c r="OC278"/>
      <c r="OD278"/>
      <c r="OE278"/>
      <c r="OF278"/>
      <c r="OG278"/>
      <c r="OH278"/>
      <c r="OI278"/>
      <c r="OJ278"/>
      <c r="OK278"/>
      <c r="OL278"/>
      <c r="OM278"/>
      <c r="ON278"/>
      <c r="OO278"/>
      <c r="OP278"/>
      <c r="OQ278"/>
      <c r="OR278"/>
      <c r="OS278"/>
      <c r="OT278"/>
      <c r="OU278"/>
      <c r="OV278"/>
      <c r="OW278"/>
      <c r="OX278"/>
      <c r="OY278"/>
      <c r="OZ278"/>
      <c r="PA278"/>
      <c r="PB278"/>
      <c r="PC278"/>
      <c r="PD278"/>
      <c r="PE278"/>
      <c r="PF278"/>
      <c r="PG278"/>
      <c r="PH278"/>
      <c r="PI278"/>
      <c r="PJ278"/>
      <c r="PK278"/>
      <c r="PL278"/>
      <c r="PM278"/>
      <c r="PN278"/>
      <c r="PO278"/>
      <c r="PP278"/>
      <c r="PQ278"/>
      <c r="PR278"/>
      <c r="PS278"/>
      <c r="PT278"/>
      <c r="PU278"/>
      <c r="PV278"/>
      <c r="PW278"/>
      <c r="PX278"/>
      <c r="PY278"/>
      <c r="PZ278"/>
      <c r="QA278"/>
      <c r="QB278"/>
      <c r="QC278"/>
      <c r="QD278"/>
      <c r="QE278"/>
      <c r="QF278"/>
      <c r="QG278"/>
      <c r="QH278"/>
      <c r="QI278"/>
      <c r="QJ278"/>
      <c r="QK278"/>
      <c r="QL278"/>
      <c r="QM278"/>
      <c r="QN278"/>
      <c r="QO278"/>
      <c r="QP278"/>
      <c r="QQ278"/>
      <c r="QR278"/>
      <c r="QS278"/>
      <c r="QT278"/>
      <c r="QU278"/>
      <c r="QV278"/>
      <c r="QW278"/>
      <c r="QX278"/>
      <c r="QY278"/>
      <c r="QZ278"/>
      <c r="RA278"/>
      <c r="RB278"/>
      <c r="RC278"/>
      <c r="RD278"/>
      <c r="RE278"/>
      <c r="RF278"/>
      <c r="RG278"/>
      <c r="RH278"/>
      <c r="RI278"/>
      <c r="RJ278"/>
      <c r="RK278"/>
      <c r="RL278"/>
      <c r="RM278"/>
      <c r="RN278"/>
      <c r="RO278"/>
      <c r="RP278"/>
      <c r="RQ278"/>
      <c r="RR278"/>
      <c r="RS278"/>
      <c r="RT278"/>
      <c r="RU278"/>
      <c r="RV278"/>
      <c r="RW278"/>
      <c r="RX278"/>
      <c r="RY278"/>
      <c r="RZ278"/>
      <c r="SA278"/>
      <c r="SB278"/>
      <c r="SC278"/>
      <c r="SD278"/>
      <c r="SE278"/>
      <c r="SF278"/>
      <c r="SG278"/>
      <c r="SH278"/>
      <c r="SI278"/>
      <c r="SJ278"/>
      <c r="SK278"/>
      <c r="SL278"/>
      <c r="SM278"/>
      <c r="SN278"/>
      <c r="SO278"/>
      <c r="SP278"/>
    </row>
    <row r="279" spans="1:510" ht="16.5" customHeight="1" x14ac:dyDescent="0.2">
      <c r="A279" s="20">
        <v>1498</v>
      </c>
      <c r="B279" s="34" t="s">
        <v>70</v>
      </c>
      <c r="C279" s="34" t="s">
        <v>434</v>
      </c>
      <c r="D279" s="20" t="s">
        <v>51</v>
      </c>
      <c r="E279" s="20" t="s">
        <v>1345</v>
      </c>
      <c r="F279" s="22" t="s">
        <v>88</v>
      </c>
      <c r="G279" s="34" t="s">
        <v>37</v>
      </c>
      <c r="H279" s="20" t="s">
        <v>89</v>
      </c>
      <c r="I279" s="20" t="s">
        <v>81</v>
      </c>
      <c r="J279" s="35" t="s">
        <v>436</v>
      </c>
      <c r="K279" s="36"/>
      <c r="L279" s="36"/>
      <c r="M279" s="36"/>
      <c r="N279" s="36"/>
      <c r="O279" s="34"/>
      <c r="P279" s="37">
        <v>0</v>
      </c>
      <c r="Q279" s="34">
        <v>12</v>
      </c>
      <c r="R279" s="25">
        <v>45658</v>
      </c>
      <c r="S279" s="39" t="s">
        <v>83</v>
      </c>
      <c r="T279" s="37">
        <f t="shared" si="6"/>
        <v>0</v>
      </c>
      <c r="U279" s="27" t="s">
        <v>39</v>
      </c>
      <c r="V279" s="28" t="s">
        <v>40</v>
      </c>
      <c r="W279"/>
      <c r="X279"/>
      <c r="Y279"/>
      <c r="Z279"/>
      <c r="AA279"/>
      <c r="AB279"/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  <c r="AR279"/>
      <c r="AS279"/>
      <c r="AT279"/>
      <c r="AU279"/>
      <c r="AV279"/>
      <c r="AW279"/>
      <c r="AX279"/>
      <c r="AY279"/>
      <c r="AZ279"/>
      <c r="BA279"/>
      <c r="BB279"/>
      <c r="BC279"/>
      <c r="BD279"/>
      <c r="BE279"/>
      <c r="BF279"/>
      <c r="BG279"/>
      <c r="BH279"/>
      <c r="BI279"/>
      <c r="BJ279"/>
      <c r="BK279"/>
      <c r="BL279"/>
      <c r="BM279"/>
      <c r="BN279"/>
      <c r="BO279"/>
      <c r="BP279"/>
      <c r="BQ279"/>
      <c r="BR279"/>
      <c r="BS279"/>
      <c r="BT279"/>
      <c r="BU279"/>
      <c r="BV279"/>
      <c r="BW279"/>
      <c r="BX279"/>
      <c r="BY279"/>
      <c r="BZ279"/>
      <c r="CA279"/>
      <c r="CB279"/>
      <c r="CC279"/>
      <c r="CD279"/>
      <c r="CE279"/>
      <c r="CF279"/>
      <c r="CG279"/>
      <c r="CH279"/>
      <c r="CI279"/>
      <c r="CJ279"/>
      <c r="CK279"/>
      <c r="CL279"/>
      <c r="CM279"/>
      <c r="CN279"/>
      <c r="CO279"/>
      <c r="CP279"/>
      <c r="CQ279"/>
      <c r="CR279"/>
      <c r="CS279"/>
      <c r="CT279"/>
      <c r="CU279"/>
      <c r="CV279"/>
      <c r="CW279"/>
      <c r="CX279"/>
      <c r="CY279"/>
      <c r="CZ279"/>
      <c r="DA279"/>
      <c r="DB279"/>
      <c r="DC279"/>
      <c r="DD279"/>
      <c r="DE279"/>
      <c r="DF279"/>
      <c r="DG279"/>
      <c r="DH279"/>
      <c r="DI279"/>
      <c r="DJ279"/>
      <c r="DK279"/>
      <c r="DL279"/>
      <c r="DM279"/>
      <c r="DN279"/>
      <c r="DO279"/>
      <c r="DP279"/>
      <c r="DQ279"/>
      <c r="DR279"/>
      <c r="DS279"/>
      <c r="DT279"/>
      <c r="DU279"/>
      <c r="DV279"/>
      <c r="DW279"/>
      <c r="DX279"/>
      <c r="DY279"/>
      <c r="DZ279"/>
      <c r="EA279"/>
      <c r="EB279"/>
      <c r="EC279"/>
      <c r="ED279"/>
      <c r="EE279"/>
      <c r="EF279"/>
      <c r="EG279"/>
      <c r="EH279"/>
      <c r="EI279"/>
      <c r="EJ279"/>
      <c r="EK279"/>
      <c r="EL279"/>
      <c r="EM279"/>
      <c r="EN279"/>
      <c r="EO279"/>
      <c r="EP279"/>
      <c r="EQ279"/>
      <c r="ER279"/>
      <c r="ES279"/>
      <c r="ET279"/>
      <c r="EU279"/>
      <c r="EV279"/>
      <c r="EW279"/>
      <c r="EX279"/>
      <c r="EY279"/>
      <c r="EZ279"/>
      <c r="FA279"/>
      <c r="FB279"/>
      <c r="FC279"/>
      <c r="FD279"/>
      <c r="FE279"/>
      <c r="FF279"/>
      <c r="FG279"/>
      <c r="FH279"/>
      <c r="FI279"/>
      <c r="FJ279"/>
      <c r="FK279"/>
      <c r="FL279"/>
      <c r="FM279"/>
      <c r="FN279"/>
      <c r="FO279"/>
      <c r="FP279"/>
      <c r="FQ279"/>
      <c r="FR279"/>
      <c r="FS279"/>
      <c r="FT279"/>
      <c r="FU279"/>
      <c r="FV279"/>
      <c r="FW279"/>
      <c r="FX279"/>
      <c r="FY279"/>
      <c r="FZ279"/>
      <c r="GA279"/>
      <c r="GB279"/>
      <c r="GC279"/>
      <c r="GD279"/>
      <c r="GE279"/>
      <c r="GF279"/>
      <c r="GG279"/>
      <c r="GH279"/>
      <c r="GI279"/>
      <c r="GJ279"/>
      <c r="GK279"/>
      <c r="GL279"/>
      <c r="GM279"/>
      <c r="GN279"/>
      <c r="GO279"/>
      <c r="GP279"/>
      <c r="GQ279"/>
      <c r="GR279"/>
      <c r="GS279"/>
      <c r="GT279"/>
      <c r="GU279"/>
      <c r="GV279"/>
      <c r="GW279"/>
      <c r="GX279"/>
      <c r="GY279"/>
      <c r="GZ279"/>
      <c r="HA279"/>
      <c r="HB279"/>
      <c r="HC279"/>
      <c r="HD279"/>
      <c r="HE279"/>
      <c r="HF279"/>
      <c r="HG279"/>
      <c r="HH279"/>
      <c r="HI279"/>
      <c r="HJ279"/>
      <c r="HK279"/>
      <c r="HL279"/>
      <c r="HM279"/>
      <c r="HN279"/>
      <c r="HO279"/>
      <c r="HP279"/>
      <c r="HQ279"/>
      <c r="HR279"/>
      <c r="HS279"/>
      <c r="HT279"/>
      <c r="HU279"/>
      <c r="HV279"/>
      <c r="HW279"/>
      <c r="HX279"/>
      <c r="HY279"/>
      <c r="HZ279"/>
      <c r="IA279"/>
      <c r="IB279"/>
      <c r="IC279"/>
      <c r="ID279"/>
      <c r="IE279"/>
      <c r="IF279"/>
      <c r="IG279"/>
      <c r="IH279"/>
      <c r="II279"/>
      <c r="IJ279"/>
      <c r="IK279"/>
      <c r="IL279"/>
      <c r="IM279"/>
      <c r="IN279"/>
      <c r="IO279"/>
      <c r="IP279"/>
      <c r="IQ279"/>
      <c r="IR279"/>
      <c r="IS279"/>
      <c r="IT279"/>
      <c r="IU279"/>
      <c r="IV279"/>
      <c r="IW279"/>
      <c r="IX279"/>
      <c r="IY279"/>
      <c r="IZ279"/>
      <c r="JA279"/>
      <c r="JB279"/>
      <c r="JC279"/>
      <c r="JD279"/>
      <c r="JE279"/>
      <c r="JF279"/>
      <c r="JG279"/>
      <c r="JH279"/>
      <c r="JI279"/>
      <c r="JJ279"/>
      <c r="JK279"/>
      <c r="JL279"/>
      <c r="JM279"/>
      <c r="JN279"/>
      <c r="JO279"/>
      <c r="JP279"/>
      <c r="JQ279"/>
      <c r="JR279"/>
      <c r="JS279"/>
      <c r="JT279"/>
      <c r="JU279"/>
      <c r="JV279"/>
      <c r="JW279"/>
      <c r="JX279"/>
      <c r="JY279"/>
      <c r="JZ279"/>
      <c r="KA279"/>
      <c r="KB279"/>
      <c r="KC279"/>
      <c r="KD279"/>
      <c r="KE279"/>
      <c r="KF279"/>
      <c r="KG279"/>
      <c r="KH279"/>
      <c r="KI279"/>
      <c r="KJ279"/>
      <c r="KK279"/>
      <c r="KL279"/>
      <c r="KM279"/>
      <c r="KN279"/>
      <c r="KO279"/>
      <c r="KP279"/>
      <c r="KQ279"/>
      <c r="KR279"/>
      <c r="KS279"/>
      <c r="KT279"/>
      <c r="KU279"/>
      <c r="KV279"/>
      <c r="KW279"/>
      <c r="KX279"/>
      <c r="KY279"/>
      <c r="KZ279"/>
      <c r="LA279"/>
      <c r="LB279"/>
      <c r="LC279"/>
      <c r="LD279"/>
      <c r="LE279"/>
      <c r="LF279"/>
      <c r="LG279"/>
      <c r="LH279"/>
      <c r="LI279"/>
      <c r="LJ279"/>
      <c r="LK279"/>
      <c r="LL279"/>
      <c r="LM279"/>
      <c r="LN279"/>
      <c r="LO279"/>
      <c r="LP279"/>
      <c r="LQ279"/>
      <c r="LR279"/>
      <c r="LS279"/>
      <c r="LT279"/>
      <c r="LU279"/>
      <c r="LV279"/>
      <c r="LW279"/>
      <c r="LX279"/>
      <c r="LY279"/>
      <c r="LZ279"/>
      <c r="MA279"/>
      <c r="MB279"/>
      <c r="MC279"/>
      <c r="MD279"/>
      <c r="ME279"/>
      <c r="MF279"/>
      <c r="MG279"/>
      <c r="MH279"/>
      <c r="MI279"/>
      <c r="MJ279"/>
      <c r="MK279"/>
      <c r="ML279"/>
      <c r="MM279"/>
      <c r="MN279"/>
      <c r="MO279"/>
      <c r="MP279"/>
      <c r="MQ279"/>
      <c r="MR279"/>
      <c r="MS279"/>
      <c r="MT279"/>
      <c r="MU279"/>
      <c r="MV279"/>
      <c r="MW279"/>
      <c r="MX279"/>
      <c r="MY279"/>
      <c r="MZ279"/>
      <c r="NA279"/>
      <c r="NB279"/>
      <c r="NC279"/>
      <c r="ND279"/>
      <c r="NE279"/>
      <c r="NF279"/>
      <c r="NG279"/>
      <c r="NH279"/>
      <c r="NI279"/>
      <c r="NJ279"/>
      <c r="NK279"/>
      <c r="NL279"/>
      <c r="NM279"/>
      <c r="NN279"/>
      <c r="NO279"/>
      <c r="NP279"/>
      <c r="NQ279"/>
      <c r="NR279"/>
      <c r="NS279"/>
      <c r="NT279"/>
      <c r="NU279"/>
      <c r="NV279"/>
      <c r="NW279"/>
      <c r="NX279"/>
      <c r="NY279"/>
      <c r="NZ279"/>
      <c r="OA279"/>
      <c r="OB279"/>
      <c r="OC279"/>
      <c r="OD279"/>
      <c r="OE279"/>
      <c r="OF279"/>
      <c r="OG279"/>
      <c r="OH279"/>
      <c r="OI279"/>
      <c r="OJ279"/>
      <c r="OK279"/>
      <c r="OL279"/>
      <c r="OM279"/>
      <c r="ON279"/>
      <c r="OO279"/>
      <c r="OP279"/>
      <c r="OQ279"/>
      <c r="OR279"/>
      <c r="OS279"/>
      <c r="OT279"/>
      <c r="OU279"/>
      <c r="OV279"/>
      <c r="OW279"/>
      <c r="OX279"/>
      <c r="OY279"/>
      <c r="OZ279"/>
      <c r="PA279"/>
      <c r="PB279"/>
      <c r="PC279"/>
      <c r="PD279"/>
      <c r="PE279"/>
      <c r="PF279"/>
      <c r="PG279"/>
      <c r="PH279"/>
      <c r="PI279"/>
      <c r="PJ279"/>
      <c r="PK279"/>
      <c r="PL279"/>
      <c r="PM279"/>
      <c r="PN279"/>
      <c r="PO279"/>
      <c r="PP279"/>
      <c r="PQ279"/>
      <c r="PR279"/>
      <c r="PS279"/>
      <c r="PT279"/>
      <c r="PU279"/>
      <c r="PV279"/>
      <c r="PW279"/>
      <c r="PX279"/>
      <c r="PY279"/>
      <c r="PZ279"/>
      <c r="QA279"/>
      <c r="QB279"/>
      <c r="QC279"/>
      <c r="QD279"/>
      <c r="QE279"/>
      <c r="QF279"/>
      <c r="QG279"/>
      <c r="QH279"/>
      <c r="QI279"/>
      <c r="QJ279"/>
      <c r="QK279"/>
      <c r="QL279"/>
      <c r="QM279"/>
      <c r="QN279"/>
      <c r="QO279"/>
      <c r="QP279"/>
      <c r="QQ279"/>
      <c r="QR279"/>
      <c r="QS279"/>
      <c r="QT279"/>
      <c r="QU279"/>
      <c r="QV279"/>
      <c r="QW279"/>
      <c r="QX279"/>
      <c r="QY279"/>
      <c r="QZ279"/>
      <c r="RA279"/>
      <c r="RB279"/>
      <c r="RC279"/>
      <c r="RD279"/>
      <c r="RE279"/>
      <c r="RF279"/>
      <c r="RG279"/>
      <c r="RH279"/>
      <c r="RI279"/>
      <c r="RJ279"/>
      <c r="RK279"/>
      <c r="RL279"/>
      <c r="RM279"/>
      <c r="RN279"/>
      <c r="RO279"/>
      <c r="RP279"/>
      <c r="RQ279"/>
      <c r="RR279"/>
      <c r="RS279"/>
      <c r="RT279"/>
      <c r="RU279"/>
      <c r="RV279"/>
      <c r="RW279"/>
      <c r="RX279"/>
      <c r="RY279"/>
      <c r="RZ279"/>
      <c r="SA279"/>
      <c r="SB279"/>
      <c r="SC279"/>
      <c r="SD279"/>
      <c r="SE279"/>
      <c r="SF279"/>
      <c r="SG279"/>
      <c r="SH279"/>
      <c r="SI279"/>
      <c r="SJ279"/>
      <c r="SK279"/>
      <c r="SL279"/>
      <c r="SM279"/>
      <c r="SN279"/>
      <c r="SO279"/>
      <c r="SP279"/>
    </row>
    <row r="280" spans="1:510" ht="16.5" customHeight="1" x14ac:dyDescent="0.2">
      <c r="A280" s="20">
        <v>1499</v>
      </c>
      <c r="B280" s="34" t="s">
        <v>70</v>
      </c>
      <c r="C280" s="34" t="s">
        <v>434</v>
      </c>
      <c r="D280" s="20" t="s">
        <v>51</v>
      </c>
      <c r="E280" s="20" t="s">
        <v>1345</v>
      </c>
      <c r="F280" s="22" t="s">
        <v>88</v>
      </c>
      <c r="G280" s="34" t="s">
        <v>37</v>
      </c>
      <c r="H280" s="20" t="s">
        <v>89</v>
      </c>
      <c r="I280" s="20" t="s">
        <v>81</v>
      </c>
      <c r="J280" s="35" t="s">
        <v>437</v>
      </c>
      <c r="K280" s="36"/>
      <c r="L280" s="36"/>
      <c r="M280" s="36"/>
      <c r="N280" s="36"/>
      <c r="O280" s="34"/>
      <c r="P280" s="37">
        <v>41895280</v>
      </c>
      <c r="Q280" s="34">
        <v>12</v>
      </c>
      <c r="R280" s="25">
        <v>45658</v>
      </c>
      <c r="S280" s="39" t="s">
        <v>83</v>
      </c>
      <c r="T280" s="37">
        <f t="shared" si="6"/>
        <v>502743360</v>
      </c>
      <c r="U280" s="27" t="s">
        <v>39</v>
      </c>
      <c r="V280" s="28" t="s">
        <v>40</v>
      </c>
      <c r="W280"/>
      <c r="X280"/>
      <c r="Y280"/>
      <c r="Z280"/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  <c r="AT280"/>
      <c r="AU280"/>
      <c r="AV280"/>
      <c r="AW280"/>
      <c r="AX280"/>
      <c r="AY280"/>
      <c r="AZ280"/>
      <c r="BA280"/>
      <c r="BB280"/>
      <c r="BC280"/>
      <c r="BD280"/>
      <c r="BE280"/>
      <c r="BF280"/>
      <c r="BG280"/>
      <c r="BH280"/>
      <c r="BI280"/>
      <c r="BJ280"/>
      <c r="BK280"/>
      <c r="BL280"/>
      <c r="BM280"/>
      <c r="BN280"/>
      <c r="BO280"/>
      <c r="BP280"/>
      <c r="BQ280"/>
      <c r="BR280"/>
      <c r="BS280"/>
      <c r="BT280"/>
      <c r="BU280"/>
      <c r="BV280"/>
      <c r="BW280"/>
      <c r="BX280"/>
      <c r="BY280"/>
      <c r="BZ280"/>
      <c r="CA280"/>
      <c r="CB280"/>
      <c r="CC280"/>
      <c r="CD280"/>
      <c r="CE280"/>
      <c r="CF280"/>
      <c r="CG280"/>
      <c r="CH280"/>
      <c r="CI280"/>
      <c r="CJ280"/>
      <c r="CK280"/>
      <c r="CL280"/>
      <c r="CM280"/>
      <c r="CN280"/>
      <c r="CO280"/>
      <c r="CP280"/>
      <c r="CQ280"/>
      <c r="CR280"/>
      <c r="CS280"/>
      <c r="CT280"/>
      <c r="CU280"/>
      <c r="CV280"/>
      <c r="CW280"/>
      <c r="CX280"/>
      <c r="CY280"/>
      <c r="CZ280"/>
      <c r="DA280"/>
      <c r="DB280"/>
      <c r="DC280"/>
      <c r="DD280"/>
      <c r="DE280"/>
      <c r="DF280"/>
      <c r="DG280"/>
      <c r="DH280"/>
      <c r="DI280"/>
      <c r="DJ280"/>
      <c r="DK280"/>
      <c r="DL280"/>
      <c r="DM280"/>
      <c r="DN280"/>
      <c r="DO280"/>
      <c r="DP280"/>
      <c r="DQ280"/>
      <c r="DR280"/>
      <c r="DS280"/>
      <c r="DT280"/>
      <c r="DU280"/>
      <c r="DV280"/>
      <c r="DW280"/>
      <c r="DX280"/>
      <c r="DY280"/>
      <c r="DZ280"/>
      <c r="EA280"/>
      <c r="EB280"/>
      <c r="EC280"/>
      <c r="ED280"/>
      <c r="EE280"/>
      <c r="EF280"/>
      <c r="EG280"/>
      <c r="EH280"/>
      <c r="EI280"/>
      <c r="EJ280"/>
      <c r="EK280"/>
      <c r="EL280"/>
      <c r="EM280"/>
      <c r="EN280"/>
      <c r="EO280"/>
      <c r="EP280"/>
      <c r="EQ280"/>
      <c r="ER280"/>
      <c r="ES280"/>
      <c r="ET280"/>
      <c r="EU280"/>
      <c r="EV280"/>
      <c r="EW280"/>
      <c r="EX280"/>
      <c r="EY280"/>
      <c r="EZ280"/>
      <c r="FA280"/>
      <c r="FB280"/>
      <c r="FC280"/>
      <c r="FD280"/>
      <c r="FE280"/>
      <c r="FF280"/>
      <c r="FG280"/>
      <c r="FH280"/>
      <c r="FI280"/>
      <c r="FJ280"/>
      <c r="FK280"/>
      <c r="FL280"/>
      <c r="FM280"/>
      <c r="FN280"/>
      <c r="FO280"/>
      <c r="FP280"/>
      <c r="FQ280"/>
      <c r="FR280"/>
      <c r="FS280"/>
      <c r="FT280"/>
      <c r="FU280"/>
      <c r="FV280"/>
      <c r="FW280"/>
      <c r="FX280"/>
      <c r="FY280"/>
      <c r="FZ280"/>
      <c r="GA280"/>
      <c r="GB280"/>
      <c r="GC280"/>
      <c r="GD280"/>
      <c r="GE280"/>
      <c r="GF280"/>
      <c r="GG280"/>
      <c r="GH280"/>
      <c r="GI280"/>
      <c r="GJ280"/>
      <c r="GK280"/>
      <c r="GL280"/>
      <c r="GM280"/>
      <c r="GN280"/>
      <c r="GO280"/>
      <c r="GP280"/>
      <c r="GQ280"/>
      <c r="GR280"/>
      <c r="GS280"/>
      <c r="GT280"/>
      <c r="GU280"/>
      <c r="GV280"/>
      <c r="GW280"/>
      <c r="GX280"/>
      <c r="GY280"/>
      <c r="GZ280"/>
      <c r="HA280"/>
      <c r="HB280"/>
      <c r="HC280"/>
      <c r="HD280"/>
      <c r="HE280"/>
      <c r="HF280"/>
      <c r="HG280"/>
      <c r="HH280"/>
      <c r="HI280"/>
      <c r="HJ280"/>
      <c r="HK280"/>
      <c r="HL280"/>
      <c r="HM280"/>
      <c r="HN280"/>
      <c r="HO280"/>
      <c r="HP280"/>
      <c r="HQ280"/>
      <c r="HR280"/>
      <c r="HS280"/>
      <c r="HT280"/>
      <c r="HU280"/>
      <c r="HV280"/>
      <c r="HW280"/>
      <c r="HX280"/>
      <c r="HY280"/>
      <c r="HZ280"/>
      <c r="IA280"/>
      <c r="IB280"/>
      <c r="IC280"/>
      <c r="ID280"/>
      <c r="IE280"/>
      <c r="IF280"/>
      <c r="IG280"/>
      <c r="IH280"/>
      <c r="II280"/>
      <c r="IJ280"/>
      <c r="IK280"/>
      <c r="IL280"/>
      <c r="IM280"/>
      <c r="IN280"/>
      <c r="IO280"/>
      <c r="IP280"/>
      <c r="IQ280"/>
      <c r="IR280"/>
      <c r="IS280"/>
      <c r="IT280"/>
      <c r="IU280"/>
      <c r="IV280"/>
      <c r="IW280"/>
      <c r="IX280"/>
      <c r="IY280"/>
      <c r="IZ280"/>
      <c r="JA280"/>
      <c r="JB280"/>
      <c r="JC280"/>
      <c r="JD280"/>
      <c r="JE280"/>
      <c r="JF280"/>
      <c r="JG280"/>
      <c r="JH280"/>
      <c r="JI280"/>
      <c r="JJ280"/>
      <c r="JK280"/>
      <c r="JL280"/>
      <c r="JM280"/>
      <c r="JN280"/>
      <c r="JO280"/>
      <c r="JP280"/>
      <c r="JQ280"/>
      <c r="JR280"/>
      <c r="JS280"/>
      <c r="JT280"/>
      <c r="JU280"/>
      <c r="JV280"/>
      <c r="JW280"/>
      <c r="JX280"/>
      <c r="JY280"/>
      <c r="JZ280"/>
      <c r="KA280"/>
      <c r="KB280"/>
      <c r="KC280"/>
      <c r="KD280"/>
      <c r="KE280"/>
      <c r="KF280"/>
      <c r="KG280"/>
      <c r="KH280"/>
      <c r="KI280"/>
      <c r="KJ280"/>
      <c r="KK280"/>
      <c r="KL280"/>
      <c r="KM280"/>
      <c r="KN280"/>
      <c r="KO280"/>
      <c r="KP280"/>
      <c r="KQ280"/>
      <c r="KR280"/>
      <c r="KS280"/>
      <c r="KT280"/>
      <c r="KU280"/>
      <c r="KV280"/>
      <c r="KW280"/>
      <c r="KX280"/>
      <c r="KY280"/>
      <c r="KZ280"/>
      <c r="LA280"/>
      <c r="LB280"/>
      <c r="LC280"/>
      <c r="LD280"/>
      <c r="LE280"/>
      <c r="LF280"/>
      <c r="LG280"/>
      <c r="LH280"/>
      <c r="LI280"/>
      <c r="LJ280"/>
      <c r="LK280"/>
      <c r="LL280"/>
      <c r="LM280"/>
      <c r="LN280"/>
      <c r="LO280"/>
      <c r="LP280"/>
      <c r="LQ280"/>
      <c r="LR280"/>
      <c r="LS280"/>
      <c r="LT280"/>
      <c r="LU280"/>
      <c r="LV280"/>
      <c r="LW280"/>
      <c r="LX280"/>
      <c r="LY280"/>
      <c r="LZ280"/>
      <c r="MA280"/>
      <c r="MB280"/>
      <c r="MC280"/>
      <c r="MD280"/>
      <c r="ME280"/>
      <c r="MF280"/>
      <c r="MG280"/>
      <c r="MH280"/>
      <c r="MI280"/>
      <c r="MJ280"/>
      <c r="MK280"/>
      <c r="ML280"/>
      <c r="MM280"/>
      <c r="MN280"/>
      <c r="MO280"/>
      <c r="MP280"/>
      <c r="MQ280"/>
      <c r="MR280"/>
      <c r="MS280"/>
      <c r="MT280"/>
      <c r="MU280"/>
      <c r="MV280"/>
      <c r="MW280"/>
      <c r="MX280"/>
      <c r="MY280"/>
      <c r="MZ280"/>
      <c r="NA280"/>
      <c r="NB280"/>
      <c r="NC280"/>
      <c r="ND280"/>
      <c r="NE280"/>
      <c r="NF280"/>
      <c r="NG280"/>
      <c r="NH280"/>
      <c r="NI280"/>
      <c r="NJ280"/>
      <c r="NK280"/>
      <c r="NL280"/>
      <c r="NM280"/>
      <c r="NN280"/>
      <c r="NO280"/>
      <c r="NP280"/>
      <c r="NQ280"/>
      <c r="NR280"/>
      <c r="NS280"/>
      <c r="NT280"/>
      <c r="NU280"/>
      <c r="NV280"/>
      <c r="NW280"/>
      <c r="NX280"/>
      <c r="NY280"/>
      <c r="NZ280"/>
      <c r="OA280"/>
      <c r="OB280"/>
      <c r="OC280"/>
      <c r="OD280"/>
      <c r="OE280"/>
      <c r="OF280"/>
      <c r="OG280"/>
      <c r="OH280"/>
      <c r="OI280"/>
      <c r="OJ280"/>
      <c r="OK280"/>
      <c r="OL280"/>
      <c r="OM280"/>
      <c r="ON280"/>
      <c r="OO280"/>
      <c r="OP280"/>
      <c r="OQ280"/>
      <c r="OR280"/>
      <c r="OS280"/>
      <c r="OT280"/>
      <c r="OU280"/>
      <c r="OV280"/>
      <c r="OW280"/>
      <c r="OX280"/>
      <c r="OY280"/>
      <c r="OZ280"/>
      <c r="PA280"/>
      <c r="PB280"/>
      <c r="PC280"/>
      <c r="PD280"/>
      <c r="PE280"/>
      <c r="PF280"/>
      <c r="PG280"/>
      <c r="PH280"/>
      <c r="PI280"/>
      <c r="PJ280"/>
      <c r="PK280"/>
      <c r="PL280"/>
      <c r="PM280"/>
      <c r="PN280"/>
      <c r="PO280"/>
      <c r="PP280"/>
      <c r="PQ280"/>
      <c r="PR280"/>
      <c r="PS280"/>
      <c r="PT280"/>
      <c r="PU280"/>
      <c r="PV280"/>
      <c r="PW280"/>
      <c r="PX280"/>
      <c r="PY280"/>
      <c r="PZ280"/>
      <c r="QA280"/>
      <c r="QB280"/>
      <c r="QC280"/>
      <c r="QD280"/>
      <c r="QE280"/>
      <c r="QF280"/>
      <c r="QG280"/>
      <c r="QH280"/>
      <c r="QI280"/>
      <c r="QJ280"/>
      <c r="QK280"/>
      <c r="QL280"/>
      <c r="QM280"/>
      <c r="QN280"/>
      <c r="QO280"/>
      <c r="QP280"/>
      <c r="QQ280"/>
      <c r="QR280"/>
      <c r="QS280"/>
      <c r="QT280"/>
      <c r="QU280"/>
      <c r="QV280"/>
      <c r="QW280"/>
      <c r="QX280"/>
      <c r="QY280"/>
      <c r="QZ280"/>
      <c r="RA280"/>
      <c r="RB280"/>
      <c r="RC280"/>
      <c r="RD280"/>
      <c r="RE280"/>
      <c r="RF280"/>
      <c r="RG280"/>
      <c r="RH280"/>
      <c r="RI280"/>
      <c r="RJ280"/>
      <c r="RK280"/>
      <c r="RL280"/>
      <c r="RM280"/>
      <c r="RN280"/>
      <c r="RO280"/>
      <c r="RP280"/>
      <c r="RQ280"/>
      <c r="RR280"/>
      <c r="RS280"/>
      <c r="RT280"/>
      <c r="RU280"/>
      <c r="RV280"/>
      <c r="RW280"/>
      <c r="RX280"/>
      <c r="RY280"/>
      <c r="RZ280"/>
      <c r="SA280"/>
      <c r="SB280"/>
      <c r="SC280"/>
      <c r="SD280"/>
      <c r="SE280"/>
      <c r="SF280"/>
      <c r="SG280"/>
      <c r="SH280"/>
      <c r="SI280"/>
      <c r="SJ280"/>
      <c r="SK280"/>
      <c r="SL280"/>
      <c r="SM280"/>
      <c r="SN280"/>
      <c r="SO280"/>
      <c r="SP280"/>
    </row>
    <row r="281" spans="1:510" ht="16.5" customHeight="1" x14ac:dyDescent="0.2">
      <c r="A281" s="20">
        <v>1500</v>
      </c>
      <c r="B281" s="34" t="s">
        <v>70</v>
      </c>
      <c r="C281" s="34" t="s">
        <v>434</v>
      </c>
      <c r="D281" s="20" t="s">
        <v>51</v>
      </c>
      <c r="E281" s="20" t="s">
        <v>1345</v>
      </c>
      <c r="F281" s="22" t="s">
        <v>88</v>
      </c>
      <c r="G281" s="34" t="s">
        <v>37</v>
      </c>
      <c r="H281" s="20" t="s">
        <v>89</v>
      </c>
      <c r="I281" s="20" t="s">
        <v>81</v>
      </c>
      <c r="J281" s="35" t="s">
        <v>438</v>
      </c>
      <c r="K281" s="36"/>
      <c r="L281" s="36"/>
      <c r="M281" s="36"/>
      <c r="N281" s="36"/>
      <c r="O281" s="34"/>
      <c r="P281" s="37">
        <v>0</v>
      </c>
      <c r="Q281" s="34">
        <v>12</v>
      </c>
      <c r="R281" s="25">
        <v>45658</v>
      </c>
      <c r="S281" s="39" t="s">
        <v>83</v>
      </c>
      <c r="T281" s="37">
        <f t="shared" si="6"/>
        <v>0</v>
      </c>
      <c r="U281" s="27" t="s">
        <v>39</v>
      </c>
      <c r="V281" s="28" t="s">
        <v>40</v>
      </c>
      <c r="W281"/>
      <c r="X281"/>
      <c r="Y281"/>
      <c r="Z281"/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  <c r="AT281"/>
      <c r="AU281"/>
      <c r="AV281"/>
      <c r="AW281"/>
      <c r="AX281"/>
      <c r="AY281"/>
      <c r="AZ281"/>
      <c r="BA281"/>
      <c r="BB281"/>
      <c r="BC281"/>
      <c r="BD281"/>
      <c r="BE281"/>
      <c r="BF281"/>
      <c r="BG281"/>
      <c r="BH281"/>
      <c r="BI281"/>
      <c r="BJ281"/>
      <c r="BK281"/>
      <c r="BL281"/>
      <c r="BM281"/>
      <c r="BN281"/>
      <c r="BO281"/>
      <c r="BP281"/>
      <c r="BQ281"/>
      <c r="BR281"/>
      <c r="BS281"/>
      <c r="BT281"/>
      <c r="BU281"/>
      <c r="BV281"/>
      <c r="BW281"/>
      <c r="BX281"/>
      <c r="BY281"/>
      <c r="BZ281"/>
      <c r="CA281"/>
      <c r="CB281"/>
      <c r="CC281"/>
      <c r="CD281"/>
      <c r="CE281"/>
      <c r="CF281"/>
      <c r="CG281"/>
      <c r="CH281"/>
      <c r="CI281"/>
      <c r="CJ281"/>
      <c r="CK281"/>
      <c r="CL281"/>
      <c r="CM281"/>
      <c r="CN281"/>
      <c r="CO281"/>
      <c r="CP281"/>
      <c r="CQ281"/>
      <c r="CR281"/>
      <c r="CS281"/>
      <c r="CT281"/>
      <c r="CU281"/>
      <c r="CV281"/>
      <c r="CW281"/>
      <c r="CX281"/>
      <c r="CY281"/>
      <c r="CZ281"/>
      <c r="DA281"/>
      <c r="DB281"/>
      <c r="DC281"/>
      <c r="DD281"/>
      <c r="DE281"/>
      <c r="DF281"/>
      <c r="DG281"/>
      <c r="DH281"/>
      <c r="DI281"/>
      <c r="DJ281"/>
      <c r="DK281"/>
      <c r="DL281"/>
      <c r="DM281"/>
      <c r="DN281"/>
      <c r="DO281"/>
      <c r="DP281"/>
      <c r="DQ281"/>
      <c r="DR281"/>
      <c r="DS281"/>
      <c r="DT281"/>
      <c r="DU281"/>
      <c r="DV281"/>
      <c r="DW281"/>
      <c r="DX281"/>
      <c r="DY281"/>
      <c r="DZ281"/>
      <c r="EA281"/>
      <c r="EB281"/>
      <c r="EC281"/>
      <c r="ED281"/>
      <c r="EE281"/>
      <c r="EF281"/>
      <c r="EG281"/>
      <c r="EH281"/>
      <c r="EI281"/>
      <c r="EJ281"/>
      <c r="EK281"/>
      <c r="EL281"/>
      <c r="EM281"/>
      <c r="EN281"/>
      <c r="EO281"/>
      <c r="EP281"/>
      <c r="EQ281"/>
      <c r="ER281"/>
      <c r="ES281"/>
      <c r="ET281"/>
      <c r="EU281"/>
      <c r="EV281"/>
      <c r="EW281"/>
      <c r="EX281"/>
      <c r="EY281"/>
      <c r="EZ281"/>
      <c r="FA281"/>
      <c r="FB281"/>
      <c r="FC281"/>
      <c r="FD281"/>
      <c r="FE281"/>
      <c r="FF281"/>
      <c r="FG281"/>
      <c r="FH281"/>
      <c r="FI281"/>
      <c r="FJ281"/>
      <c r="FK281"/>
      <c r="FL281"/>
      <c r="FM281"/>
      <c r="FN281"/>
      <c r="FO281"/>
      <c r="FP281"/>
      <c r="FQ281"/>
      <c r="FR281"/>
      <c r="FS281"/>
      <c r="FT281"/>
      <c r="FU281"/>
      <c r="FV281"/>
      <c r="FW281"/>
      <c r="FX281"/>
      <c r="FY281"/>
      <c r="FZ281"/>
      <c r="GA281"/>
      <c r="GB281"/>
      <c r="GC281"/>
      <c r="GD281"/>
      <c r="GE281"/>
      <c r="GF281"/>
      <c r="GG281"/>
      <c r="GH281"/>
      <c r="GI281"/>
      <c r="GJ281"/>
      <c r="GK281"/>
      <c r="GL281"/>
      <c r="GM281"/>
      <c r="GN281"/>
      <c r="GO281"/>
      <c r="GP281"/>
      <c r="GQ281"/>
      <c r="GR281"/>
      <c r="GS281"/>
      <c r="GT281"/>
      <c r="GU281"/>
      <c r="GV281"/>
      <c r="GW281"/>
      <c r="GX281"/>
      <c r="GY281"/>
      <c r="GZ281"/>
      <c r="HA281"/>
      <c r="HB281"/>
      <c r="HC281"/>
      <c r="HD281"/>
      <c r="HE281"/>
      <c r="HF281"/>
      <c r="HG281"/>
      <c r="HH281"/>
      <c r="HI281"/>
      <c r="HJ281"/>
      <c r="HK281"/>
      <c r="HL281"/>
      <c r="HM281"/>
      <c r="HN281"/>
      <c r="HO281"/>
      <c r="HP281"/>
      <c r="HQ281"/>
      <c r="HR281"/>
      <c r="HS281"/>
      <c r="HT281"/>
      <c r="HU281"/>
      <c r="HV281"/>
      <c r="HW281"/>
      <c r="HX281"/>
      <c r="HY281"/>
      <c r="HZ281"/>
      <c r="IA281"/>
      <c r="IB281"/>
      <c r="IC281"/>
      <c r="ID281"/>
      <c r="IE281"/>
      <c r="IF281"/>
      <c r="IG281"/>
      <c r="IH281"/>
      <c r="II281"/>
      <c r="IJ281"/>
      <c r="IK281"/>
      <c r="IL281"/>
      <c r="IM281"/>
      <c r="IN281"/>
      <c r="IO281"/>
      <c r="IP281"/>
      <c r="IQ281"/>
      <c r="IR281"/>
      <c r="IS281"/>
      <c r="IT281"/>
      <c r="IU281"/>
      <c r="IV281"/>
      <c r="IW281"/>
      <c r="IX281"/>
      <c r="IY281"/>
      <c r="IZ281"/>
      <c r="JA281"/>
      <c r="JB281"/>
      <c r="JC281"/>
      <c r="JD281"/>
      <c r="JE281"/>
      <c r="JF281"/>
      <c r="JG281"/>
      <c r="JH281"/>
      <c r="JI281"/>
      <c r="JJ281"/>
      <c r="JK281"/>
      <c r="JL281"/>
      <c r="JM281"/>
      <c r="JN281"/>
      <c r="JO281"/>
      <c r="JP281"/>
      <c r="JQ281"/>
      <c r="JR281"/>
      <c r="JS281"/>
      <c r="JT281"/>
      <c r="JU281"/>
      <c r="JV281"/>
      <c r="JW281"/>
      <c r="JX281"/>
      <c r="JY281"/>
      <c r="JZ281"/>
      <c r="KA281"/>
      <c r="KB281"/>
      <c r="KC281"/>
      <c r="KD281"/>
      <c r="KE281"/>
      <c r="KF281"/>
      <c r="KG281"/>
      <c r="KH281"/>
      <c r="KI281"/>
      <c r="KJ281"/>
      <c r="KK281"/>
      <c r="KL281"/>
      <c r="KM281"/>
      <c r="KN281"/>
      <c r="KO281"/>
      <c r="KP281"/>
      <c r="KQ281"/>
      <c r="KR281"/>
      <c r="KS281"/>
      <c r="KT281"/>
      <c r="KU281"/>
      <c r="KV281"/>
      <c r="KW281"/>
      <c r="KX281"/>
      <c r="KY281"/>
      <c r="KZ281"/>
      <c r="LA281"/>
      <c r="LB281"/>
      <c r="LC281"/>
      <c r="LD281"/>
      <c r="LE281"/>
      <c r="LF281"/>
      <c r="LG281"/>
      <c r="LH281"/>
      <c r="LI281"/>
      <c r="LJ281"/>
      <c r="LK281"/>
      <c r="LL281"/>
      <c r="LM281"/>
      <c r="LN281"/>
      <c r="LO281"/>
      <c r="LP281"/>
      <c r="LQ281"/>
      <c r="LR281"/>
      <c r="LS281"/>
      <c r="LT281"/>
      <c r="LU281"/>
      <c r="LV281"/>
      <c r="LW281"/>
      <c r="LX281"/>
      <c r="LY281"/>
      <c r="LZ281"/>
      <c r="MA281"/>
      <c r="MB281"/>
      <c r="MC281"/>
      <c r="MD281"/>
      <c r="ME281"/>
      <c r="MF281"/>
      <c r="MG281"/>
      <c r="MH281"/>
      <c r="MI281"/>
      <c r="MJ281"/>
      <c r="MK281"/>
      <c r="ML281"/>
      <c r="MM281"/>
      <c r="MN281"/>
      <c r="MO281"/>
      <c r="MP281"/>
      <c r="MQ281"/>
      <c r="MR281"/>
      <c r="MS281"/>
      <c r="MT281"/>
      <c r="MU281"/>
      <c r="MV281"/>
      <c r="MW281"/>
      <c r="MX281"/>
      <c r="MY281"/>
      <c r="MZ281"/>
      <c r="NA281"/>
      <c r="NB281"/>
      <c r="NC281"/>
      <c r="ND281"/>
      <c r="NE281"/>
      <c r="NF281"/>
      <c r="NG281"/>
      <c r="NH281"/>
      <c r="NI281"/>
      <c r="NJ281"/>
      <c r="NK281"/>
      <c r="NL281"/>
      <c r="NM281"/>
      <c r="NN281"/>
      <c r="NO281"/>
      <c r="NP281"/>
      <c r="NQ281"/>
      <c r="NR281"/>
      <c r="NS281"/>
      <c r="NT281"/>
      <c r="NU281"/>
      <c r="NV281"/>
      <c r="NW281"/>
      <c r="NX281"/>
      <c r="NY281"/>
      <c r="NZ281"/>
      <c r="OA281"/>
      <c r="OB281"/>
      <c r="OC281"/>
      <c r="OD281"/>
      <c r="OE281"/>
      <c r="OF281"/>
      <c r="OG281"/>
      <c r="OH281"/>
      <c r="OI281"/>
      <c r="OJ281"/>
      <c r="OK281"/>
      <c r="OL281"/>
      <c r="OM281"/>
      <c r="ON281"/>
      <c r="OO281"/>
      <c r="OP281"/>
      <c r="OQ281"/>
      <c r="OR281"/>
      <c r="OS281"/>
      <c r="OT281"/>
      <c r="OU281"/>
      <c r="OV281"/>
      <c r="OW281"/>
      <c r="OX281"/>
      <c r="OY281"/>
      <c r="OZ281"/>
      <c r="PA281"/>
      <c r="PB281"/>
      <c r="PC281"/>
      <c r="PD281"/>
      <c r="PE281"/>
      <c r="PF281"/>
      <c r="PG281"/>
      <c r="PH281"/>
      <c r="PI281"/>
      <c r="PJ281"/>
      <c r="PK281"/>
      <c r="PL281"/>
      <c r="PM281"/>
      <c r="PN281"/>
      <c r="PO281"/>
      <c r="PP281"/>
      <c r="PQ281"/>
      <c r="PR281"/>
      <c r="PS281"/>
      <c r="PT281"/>
      <c r="PU281"/>
      <c r="PV281"/>
      <c r="PW281"/>
      <c r="PX281"/>
      <c r="PY281"/>
      <c r="PZ281"/>
      <c r="QA281"/>
      <c r="QB281"/>
      <c r="QC281"/>
      <c r="QD281"/>
      <c r="QE281"/>
      <c r="QF281"/>
      <c r="QG281"/>
      <c r="QH281"/>
      <c r="QI281"/>
      <c r="QJ281"/>
      <c r="QK281"/>
      <c r="QL281"/>
      <c r="QM281"/>
      <c r="QN281"/>
      <c r="QO281"/>
      <c r="QP281"/>
      <c r="QQ281"/>
      <c r="QR281"/>
      <c r="QS281"/>
      <c r="QT281"/>
      <c r="QU281"/>
      <c r="QV281"/>
      <c r="QW281"/>
      <c r="QX281"/>
      <c r="QY281"/>
      <c r="QZ281"/>
      <c r="RA281"/>
      <c r="RB281"/>
      <c r="RC281"/>
      <c r="RD281"/>
      <c r="RE281"/>
      <c r="RF281"/>
      <c r="RG281"/>
      <c r="RH281"/>
      <c r="RI281"/>
      <c r="RJ281"/>
      <c r="RK281"/>
      <c r="RL281"/>
      <c r="RM281"/>
      <c r="RN281"/>
      <c r="RO281"/>
      <c r="RP281"/>
      <c r="RQ281"/>
      <c r="RR281"/>
      <c r="RS281"/>
      <c r="RT281"/>
      <c r="RU281"/>
      <c r="RV281"/>
      <c r="RW281"/>
      <c r="RX281"/>
      <c r="RY281"/>
      <c r="RZ281"/>
      <c r="SA281"/>
      <c r="SB281"/>
      <c r="SC281"/>
      <c r="SD281"/>
      <c r="SE281"/>
      <c r="SF281"/>
      <c r="SG281"/>
      <c r="SH281"/>
      <c r="SI281"/>
      <c r="SJ281"/>
      <c r="SK281"/>
      <c r="SL281"/>
      <c r="SM281"/>
      <c r="SN281"/>
      <c r="SO281"/>
      <c r="SP281"/>
    </row>
    <row r="282" spans="1:510" ht="16.5" customHeight="1" x14ac:dyDescent="0.2">
      <c r="A282" s="20">
        <v>1501</v>
      </c>
      <c r="B282" s="34" t="s">
        <v>70</v>
      </c>
      <c r="C282" s="34" t="s">
        <v>434</v>
      </c>
      <c r="D282" s="20" t="s">
        <v>51</v>
      </c>
      <c r="E282" s="20" t="s">
        <v>1345</v>
      </c>
      <c r="F282" s="22" t="s">
        <v>88</v>
      </c>
      <c r="G282" s="34" t="s">
        <v>37</v>
      </c>
      <c r="H282" s="20" t="s">
        <v>89</v>
      </c>
      <c r="I282" s="20" t="s">
        <v>81</v>
      </c>
      <c r="J282" s="35" t="s">
        <v>439</v>
      </c>
      <c r="K282" s="36"/>
      <c r="L282" s="36"/>
      <c r="M282" s="36"/>
      <c r="N282" s="36"/>
      <c r="O282" s="34"/>
      <c r="P282" s="37">
        <v>97764870</v>
      </c>
      <c r="Q282" s="34">
        <v>12</v>
      </c>
      <c r="R282" s="25">
        <v>45658</v>
      </c>
      <c r="S282" s="39" t="s">
        <v>83</v>
      </c>
      <c r="T282" s="37">
        <f t="shared" si="6"/>
        <v>1173178440</v>
      </c>
      <c r="U282" s="27" t="s">
        <v>39</v>
      </c>
      <c r="V282" s="28" t="s">
        <v>40</v>
      </c>
      <c r="W282"/>
      <c r="X282"/>
      <c r="Y282"/>
      <c r="Z282"/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  <c r="AT282"/>
      <c r="AU282"/>
      <c r="AV282"/>
      <c r="AW282"/>
      <c r="AX282"/>
      <c r="AY282"/>
      <c r="AZ282"/>
      <c r="BA282"/>
      <c r="BB282"/>
      <c r="BC282"/>
      <c r="BD282"/>
      <c r="BE282"/>
      <c r="BF282"/>
      <c r="BG282"/>
      <c r="BH282"/>
      <c r="BI282"/>
      <c r="BJ282"/>
      <c r="BK282"/>
      <c r="BL282"/>
      <c r="BM282"/>
      <c r="BN282"/>
      <c r="BO282"/>
      <c r="BP282"/>
      <c r="BQ282"/>
      <c r="BR282"/>
      <c r="BS282"/>
      <c r="BT282"/>
      <c r="BU282"/>
      <c r="BV282"/>
      <c r="BW282"/>
      <c r="BX282"/>
      <c r="BY282"/>
      <c r="BZ282"/>
      <c r="CA282"/>
      <c r="CB282"/>
      <c r="CC282"/>
      <c r="CD282"/>
      <c r="CE282"/>
      <c r="CF282"/>
      <c r="CG282"/>
      <c r="CH282"/>
      <c r="CI282"/>
      <c r="CJ282"/>
      <c r="CK282"/>
      <c r="CL282"/>
      <c r="CM282"/>
      <c r="CN282"/>
      <c r="CO282"/>
      <c r="CP282"/>
      <c r="CQ282"/>
      <c r="CR282"/>
      <c r="CS282"/>
      <c r="CT282"/>
      <c r="CU282"/>
      <c r="CV282"/>
      <c r="CW282"/>
      <c r="CX282"/>
      <c r="CY282"/>
      <c r="CZ282"/>
      <c r="DA282"/>
      <c r="DB282"/>
      <c r="DC282"/>
      <c r="DD282"/>
      <c r="DE282"/>
      <c r="DF282"/>
      <c r="DG282"/>
      <c r="DH282"/>
      <c r="DI282"/>
      <c r="DJ282"/>
      <c r="DK282"/>
      <c r="DL282"/>
      <c r="DM282"/>
      <c r="DN282"/>
      <c r="DO282"/>
      <c r="DP282"/>
      <c r="DQ282"/>
      <c r="DR282"/>
      <c r="DS282"/>
      <c r="DT282"/>
      <c r="DU282"/>
      <c r="DV282"/>
      <c r="DW282"/>
      <c r="DX282"/>
      <c r="DY282"/>
      <c r="DZ282"/>
      <c r="EA282"/>
      <c r="EB282"/>
      <c r="EC282"/>
      <c r="ED282"/>
      <c r="EE282"/>
      <c r="EF282"/>
      <c r="EG282"/>
      <c r="EH282"/>
      <c r="EI282"/>
      <c r="EJ282"/>
      <c r="EK282"/>
      <c r="EL282"/>
      <c r="EM282"/>
      <c r="EN282"/>
      <c r="EO282"/>
      <c r="EP282"/>
      <c r="EQ282"/>
      <c r="ER282"/>
      <c r="ES282"/>
      <c r="ET282"/>
      <c r="EU282"/>
      <c r="EV282"/>
      <c r="EW282"/>
      <c r="EX282"/>
      <c r="EY282"/>
      <c r="EZ282"/>
      <c r="FA282"/>
      <c r="FB282"/>
      <c r="FC282"/>
      <c r="FD282"/>
      <c r="FE282"/>
      <c r="FF282"/>
      <c r="FG282"/>
      <c r="FH282"/>
      <c r="FI282"/>
      <c r="FJ282"/>
      <c r="FK282"/>
      <c r="FL282"/>
      <c r="FM282"/>
      <c r="FN282"/>
      <c r="FO282"/>
      <c r="FP282"/>
      <c r="FQ282"/>
      <c r="FR282"/>
      <c r="FS282"/>
      <c r="FT282"/>
      <c r="FU282"/>
      <c r="FV282"/>
      <c r="FW282"/>
      <c r="FX282"/>
      <c r="FY282"/>
      <c r="FZ282"/>
      <c r="GA282"/>
      <c r="GB282"/>
      <c r="GC282"/>
      <c r="GD282"/>
      <c r="GE282"/>
      <c r="GF282"/>
      <c r="GG282"/>
      <c r="GH282"/>
      <c r="GI282"/>
      <c r="GJ282"/>
      <c r="GK282"/>
      <c r="GL282"/>
      <c r="GM282"/>
      <c r="GN282"/>
      <c r="GO282"/>
      <c r="GP282"/>
      <c r="GQ282"/>
      <c r="GR282"/>
      <c r="GS282"/>
      <c r="GT282"/>
      <c r="GU282"/>
      <c r="GV282"/>
      <c r="GW282"/>
      <c r="GX282"/>
      <c r="GY282"/>
      <c r="GZ282"/>
      <c r="HA282"/>
      <c r="HB282"/>
      <c r="HC282"/>
      <c r="HD282"/>
      <c r="HE282"/>
      <c r="HF282"/>
      <c r="HG282"/>
      <c r="HH282"/>
      <c r="HI282"/>
      <c r="HJ282"/>
      <c r="HK282"/>
      <c r="HL282"/>
      <c r="HM282"/>
      <c r="HN282"/>
      <c r="HO282"/>
      <c r="HP282"/>
      <c r="HQ282"/>
      <c r="HR282"/>
      <c r="HS282"/>
      <c r="HT282"/>
      <c r="HU282"/>
      <c r="HV282"/>
      <c r="HW282"/>
      <c r="HX282"/>
      <c r="HY282"/>
      <c r="HZ282"/>
      <c r="IA282"/>
      <c r="IB282"/>
      <c r="IC282"/>
      <c r="ID282"/>
      <c r="IE282"/>
      <c r="IF282"/>
      <c r="IG282"/>
      <c r="IH282"/>
      <c r="II282"/>
      <c r="IJ282"/>
      <c r="IK282"/>
      <c r="IL282"/>
      <c r="IM282"/>
      <c r="IN282"/>
      <c r="IO282"/>
      <c r="IP282"/>
      <c r="IQ282"/>
      <c r="IR282"/>
      <c r="IS282"/>
      <c r="IT282"/>
      <c r="IU282"/>
      <c r="IV282"/>
      <c r="IW282"/>
      <c r="IX282"/>
      <c r="IY282"/>
      <c r="IZ282"/>
      <c r="JA282"/>
      <c r="JB282"/>
      <c r="JC282"/>
      <c r="JD282"/>
      <c r="JE282"/>
      <c r="JF282"/>
      <c r="JG282"/>
      <c r="JH282"/>
      <c r="JI282"/>
      <c r="JJ282"/>
      <c r="JK282"/>
      <c r="JL282"/>
      <c r="JM282"/>
      <c r="JN282"/>
      <c r="JO282"/>
      <c r="JP282"/>
      <c r="JQ282"/>
      <c r="JR282"/>
      <c r="JS282"/>
      <c r="JT282"/>
      <c r="JU282"/>
      <c r="JV282"/>
      <c r="JW282"/>
      <c r="JX282"/>
      <c r="JY282"/>
      <c r="JZ282"/>
      <c r="KA282"/>
      <c r="KB282"/>
      <c r="KC282"/>
      <c r="KD282"/>
      <c r="KE282"/>
      <c r="KF282"/>
      <c r="KG282"/>
      <c r="KH282"/>
      <c r="KI282"/>
      <c r="KJ282"/>
      <c r="KK282"/>
      <c r="KL282"/>
      <c r="KM282"/>
      <c r="KN282"/>
      <c r="KO282"/>
      <c r="KP282"/>
      <c r="KQ282"/>
      <c r="KR282"/>
      <c r="KS282"/>
      <c r="KT282"/>
      <c r="KU282"/>
      <c r="KV282"/>
      <c r="KW282"/>
      <c r="KX282"/>
      <c r="KY282"/>
      <c r="KZ282"/>
      <c r="LA282"/>
      <c r="LB282"/>
      <c r="LC282"/>
      <c r="LD282"/>
      <c r="LE282"/>
      <c r="LF282"/>
      <c r="LG282"/>
      <c r="LH282"/>
      <c r="LI282"/>
      <c r="LJ282"/>
      <c r="LK282"/>
      <c r="LL282"/>
      <c r="LM282"/>
      <c r="LN282"/>
      <c r="LO282"/>
      <c r="LP282"/>
      <c r="LQ282"/>
      <c r="LR282"/>
      <c r="LS282"/>
      <c r="LT282"/>
      <c r="LU282"/>
      <c r="LV282"/>
      <c r="LW282"/>
      <c r="LX282"/>
      <c r="LY282"/>
      <c r="LZ282"/>
      <c r="MA282"/>
      <c r="MB282"/>
      <c r="MC282"/>
      <c r="MD282"/>
      <c r="ME282"/>
      <c r="MF282"/>
      <c r="MG282"/>
      <c r="MH282"/>
      <c r="MI282"/>
      <c r="MJ282"/>
      <c r="MK282"/>
      <c r="ML282"/>
      <c r="MM282"/>
      <c r="MN282"/>
      <c r="MO282"/>
      <c r="MP282"/>
      <c r="MQ282"/>
      <c r="MR282"/>
      <c r="MS282"/>
      <c r="MT282"/>
      <c r="MU282"/>
      <c r="MV282"/>
      <c r="MW282"/>
      <c r="MX282"/>
      <c r="MY282"/>
      <c r="MZ282"/>
      <c r="NA282"/>
      <c r="NB282"/>
      <c r="NC282"/>
      <c r="ND282"/>
      <c r="NE282"/>
      <c r="NF282"/>
      <c r="NG282"/>
      <c r="NH282"/>
      <c r="NI282"/>
      <c r="NJ282"/>
      <c r="NK282"/>
      <c r="NL282"/>
      <c r="NM282"/>
      <c r="NN282"/>
      <c r="NO282"/>
      <c r="NP282"/>
      <c r="NQ282"/>
      <c r="NR282"/>
      <c r="NS282"/>
      <c r="NT282"/>
      <c r="NU282"/>
      <c r="NV282"/>
      <c r="NW282"/>
      <c r="NX282"/>
      <c r="NY282"/>
      <c r="NZ282"/>
      <c r="OA282"/>
      <c r="OB282"/>
      <c r="OC282"/>
      <c r="OD282"/>
      <c r="OE282"/>
      <c r="OF282"/>
      <c r="OG282"/>
      <c r="OH282"/>
      <c r="OI282"/>
      <c r="OJ282"/>
      <c r="OK282"/>
      <c r="OL282"/>
      <c r="OM282"/>
      <c r="ON282"/>
      <c r="OO282"/>
      <c r="OP282"/>
      <c r="OQ282"/>
      <c r="OR282"/>
      <c r="OS282"/>
      <c r="OT282"/>
      <c r="OU282"/>
      <c r="OV282"/>
      <c r="OW282"/>
      <c r="OX282"/>
      <c r="OY282"/>
      <c r="OZ282"/>
      <c r="PA282"/>
      <c r="PB282"/>
      <c r="PC282"/>
      <c r="PD282"/>
      <c r="PE282"/>
      <c r="PF282"/>
      <c r="PG282"/>
      <c r="PH282"/>
      <c r="PI282"/>
      <c r="PJ282"/>
      <c r="PK282"/>
      <c r="PL282"/>
      <c r="PM282"/>
      <c r="PN282"/>
      <c r="PO282"/>
      <c r="PP282"/>
      <c r="PQ282"/>
      <c r="PR282"/>
      <c r="PS282"/>
      <c r="PT282"/>
      <c r="PU282"/>
      <c r="PV282"/>
      <c r="PW282"/>
      <c r="PX282"/>
      <c r="PY282"/>
      <c r="PZ282"/>
      <c r="QA282"/>
      <c r="QB282"/>
      <c r="QC282"/>
      <c r="QD282"/>
      <c r="QE282"/>
      <c r="QF282"/>
      <c r="QG282"/>
      <c r="QH282"/>
      <c r="QI282"/>
      <c r="QJ282"/>
      <c r="QK282"/>
      <c r="QL282"/>
      <c r="QM282"/>
      <c r="QN282"/>
      <c r="QO282"/>
      <c r="QP282"/>
      <c r="QQ282"/>
      <c r="QR282"/>
      <c r="QS282"/>
      <c r="QT282"/>
      <c r="QU282"/>
      <c r="QV282"/>
      <c r="QW282"/>
      <c r="QX282"/>
      <c r="QY282"/>
      <c r="QZ282"/>
      <c r="RA282"/>
      <c r="RB282"/>
      <c r="RC282"/>
      <c r="RD282"/>
      <c r="RE282"/>
      <c r="RF282"/>
      <c r="RG282"/>
      <c r="RH282"/>
      <c r="RI282"/>
      <c r="RJ282"/>
      <c r="RK282"/>
      <c r="RL282"/>
      <c r="RM282"/>
      <c r="RN282"/>
      <c r="RO282"/>
      <c r="RP282"/>
      <c r="RQ282"/>
      <c r="RR282"/>
      <c r="RS282"/>
      <c r="RT282"/>
      <c r="RU282"/>
      <c r="RV282"/>
      <c r="RW282"/>
      <c r="RX282"/>
      <c r="RY282"/>
      <c r="RZ282"/>
      <c r="SA282"/>
      <c r="SB282"/>
      <c r="SC282"/>
      <c r="SD282"/>
      <c r="SE282"/>
      <c r="SF282"/>
      <c r="SG282"/>
      <c r="SH282"/>
      <c r="SI282"/>
      <c r="SJ282"/>
      <c r="SK282"/>
      <c r="SL282"/>
      <c r="SM282"/>
      <c r="SN282"/>
      <c r="SO282"/>
      <c r="SP282"/>
    </row>
    <row r="283" spans="1:510" ht="16.5" customHeight="1" x14ac:dyDescent="0.2">
      <c r="A283" s="20">
        <v>1502</v>
      </c>
      <c r="B283" s="34" t="s">
        <v>70</v>
      </c>
      <c r="C283" s="34" t="s">
        <v>434</v>
      </c>
      <c r="D283" s="20" t="s">
        <v>51</v>
      </c>
      <c r="E283" s="20" t="s">
        <v>1345</v>
      </c>
      <c r="F283" s="22" t="s">
        <v>88</v>
      </c>
      <c r="G283" s="34" t="s">
        <v>37</v>
      </c>
      <c r="H283" s="20" t="s">
        <v>89</v>
      </c>
      <c r="I283" s="20" t="s">
        <v>81</v>
      </c>
      <c r="J283" s="35" t="s">
        <v>440</v>
      </c>
      <c r="K283" s="36"/>
      <c r="L283" s="36"/>
      <c r="M283" s="36"/>
      <c r="N283" s="36"/>
      <c r="O283" s="34"/>
      <c r="P283" s="37">
        <v>80287305</v>
      </c>
      <c r="Q283" s="34">
        <v>12</v>
      </c>
      <c r="R283" s="25">
        <v>45658</v>
      </c>
      <c r="S283" s="39" t="s">
        <v>83</v>
      </c>
      <c r="T283" s="37">
        <f t="shared" si="6"/>
        <v>963447660</v>
      </c>
      <c r="U283" s="27" t="s">
        <v>39</v>
      </c>
      <c r="V283" s="28" t="s">
        <v>40</v>
      </c>
      <c r="W283"/>
      <c r="X283"/>
      <c r="Y283"/>
      <c r="Z283"/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  <c r="AT283"/>
      <c r="AU283"/>
      <c r="AV283"/>
      <c r="AW283"/>
      <c r="AX283"/>
      <c r="AY283"/>
      <c r="AZ283"/>
      <c r="BA283"/>
      <c r="BB283"/>
      <c r="BC283"/>
      <c r="BD283"/>
      <c r="BE283"/>
      <c r="BF283"/>
      <c r="BG283"/>
      <c r="BH283"/>
      <c r="BI283"/>
      <c r="BJ283"/>
      <c r="BK283"/>
      <c r="BL283"/>
      <c r="BM283"/>
      <c r="BN283"/>
      <c r="BO283"/>
      <c r="BP283"/>
      <c r="BQ283"/>
      <c r="BR283"/>
      <c r="BS283"/>
      <c r="BT283"/>
      <c r="BU283"/>
      <c r="BV283"/>
      <c r="BW283"/>
      <c r="BX283"/>
      <c r="BY283"/>
      <c r="BZ283"/>
      <c r="CA283"/>
      <c r="CB283"/>
      <c r="CC283"/>
      <c r="CD283"/>
      <c r="CE283"/>
      <c r="CF283"/>
      <c r="CG283"/>
      <c r="CH283"/>
      <c r="CI283"/>
      <c r="CJ283"/>
      <c r="CK283"/>
      <c r="CL283"/>
      <c r="CM283"/>
      <c r="CN283"/>
      <c r="CO283"/>
      <c r="CP283"/>
      <c r="CQ283"/>
      <c r="CR283"/>
      <c r="CS283"/>
      <c r="CT283"/>
      <c r="CU283"/>
      <c r="CV283"/>
      <c r="CW283"/>
      <c r="CX283"/>
      <c r="CY283"/>
      <c r="CZ283"/>
      <c r="DA283"/>
      <c r="DB283"/>
      <c r="DC283"/>
      <c r="DD283"/>
      <c r="DE283"/>
      <c r="DF283"/>
      <c r="DG283"/>
      <c r="DH283"/>
      <c r="DI283"/>
      <c r="DJ283"/>
      <c r="DK283"/>
      <c r="DL283"/>
      <c r="DM283"/>
      <c r="DN283"/>
      <c r="DO283"/>
      <c r="DP283"/>
      <c r="DQ283"/>
      <c r="DR283"/>
      <c r="DS283"/>
      <c r="DT283"/>
      <c r="DU283"/>
      <c r="DV283"/>
      <c r="DW283"/>
      <c r="DX283"/>
      <c r="DY283"/>
      <c r="DZ283"/>
      <c r="EA283"/>
      <c r="EB283"/>
      <c r="EC283"/>
      <c r="ED283"/>
      <c r="EE283"/>
      <c r="EF283"/>
      <c r="EG283"/>
      <c r="EH283"/>
      <c r="EI283"/>
      <c r="EJ283"/>
      <c r="EK283"/>
      <c r="EL283"/>
      <c r="EM283"/>
      <c r="EN283"/>
      <c r="EO283"/>
      <c r="EP283"/>
      <c r="EQ283"/>
      <c r="ER283"/>
      <c r="ES283"/>
      <c r="ET283"/>
      <c r="EU283"/>
      <c r="EV283"/>
      <c r="EW283"/>
      <c r="EX283"/>
      <c r="EY283"/>
      <c r="EZ283"/>
      <c r="FA283"/>
      <c r="FB283"/>
      <c r="FC283"/>
      <c r="FD283"/>
      <c r="FE283"/>
      <c r="FF283"/>
      <c r="FG283"/>
      <c r="FH283"/>
      <c r="FI283"/>
      <c r="FJ283"/>
      <c r="FK283"/>
      <c r="FL283"/>
      <c r="FM283"/>
      <c r="FN283"/>
      <c r="FO283"/>
      <c r="FP283"/>
      <c r="FQ283"/>
      <c r="FR283"/>
      <c r="FS283"/>
      <c r="FT283"/>
      <c r="FU283"/>
      <c r="FV283"/>
      <c r="FW283"/>
      <c r="FX283"/>
      <c r="FY283"/>
      <c r="FZ283"/>
      <c r="GA283"/>
      <c r="GB283"/>
      <c r="GC283"/>
      <c r="GD283"/>
      <c r="GE283"/>
      <c r="GF283"/>
      <c r="GG283"/>
      <c r="GH283"/>
      <c r="GI283"/>
      <c r="GJ283"/>
      <c r="GK283"/>
      <c r="GL283"/>
      <c r="GM283"/>
      <c r="GN283"/>
      <c r="GO283"/>
      <c r="GP283"/>
      <c r="GQ283"/>
      <c r="GR283"/>
      <c r="GS283"/>
      <c r="GT283"/>
      <c r="GU283"/>
      <c r="GV283"/>
      <c r="GW283"/>
      <c r="GX283"/>
      <c r="GY283"/>
      <c r="GZ283"/>
      <c r="HA283"/>
      <c r="HB283"/>
      <c r="HC283"/>
      <c r="HD283"/>
      <c r="HE283"/>
      <c r="HF283"/>
      <c r="HG283"/>
      <c r="HH283"/>
      <c r="HI283"/>
      <c r="HJ283"/>
      <c r="HK283"/>
      <c r="HL283"/>
      <c r="HM283"/>
      <c r="HN283"/>
      <c r="HO283"/>
      <c r="HP283"/>
      <c r="HQ283"/>
      <c r="HR283"/>
      <c r="HS283"/>
      <c r="HT283"/>
      <c r="HU283"/>
      <c r="HV283"/>
      <c r="HW283"/>
      <c r="HX283"/>
      <c r="HY283"/>
      <c r="HZ283"/>
      <c r="IA283"/>
      <c r="IB283"/>
      <c r="IC283"/>
      <c r="ID283"/>
      <c r="IE283"/>
      <c r="IF283"/>
      <c r="IG283"/>
      <c r="IH283"/>
      <c r="II283"/>
      <c r="IJ283"/>
      <c r="IK283"/>
      <c r="IL283"/>
      <c r="IM283"/>
      <c r="IN283"/>
      <c r="IO283"/>
      <c r="IP283"/>
      <c r="IQ283"/>
      <c r="IR283"/>
      <c r="IS283"/>
      <c r="IT283"/>
      <c r="IU283"/>
      <c r="IV283"/>
      <c r="IW283"/>
      <c r="IX283"/>
      <c r="IY283"/>
      <c r="IZ283"/>
      <c r="JA283"/>
      <c r="JB283"/>
      <c r="JC283"/>
      <c r="JD283"/>
      <c r="JE283"/>
      <c r="JF283"/>
      <c r="JG283"/>
      <c r="JH283"/>
      <c r="JI283"/>
      <c r="JJ283"/>
      <c r="JK283"/>
      <c r="JL283"/>
      <c r="JM283"/>
      <c r="JN283"/>
      <c r="JO283"/>
      <c r="JP283"/>
      <c r="JQ283"/>
      <c r="JR283"/>
      <c r="JS283"/>
      <c r="JT283"/>
      <c r="JU283"/>
      <c r="JV283"/>
      <c r="JW283"/>
      <c r="JX283"/>
      <c r="JY283"/>
      <c r="JZ283"/>
      <c r="KA283"/>
      <c r="KB283"/>
      <c r="KC283"/>
      <c r="KD283"/>
      <c r="KE283"/>
      <c r="KF283"/>
      <c r="KG283"/>
      <c r="KH283"/>
      <c r="KI283"/>
      <c r="KJ283"/>
      <c r="KK283"/>
      <c r="KL283"/>
      <c r="KM283"/>
      <c r="KN283"/>
      <c r="KO283"/>
      <c r="KP283"/>
      <c r="KQ283"/>
      <c r="KR283"/>
      <c r="KS283"/>
      <c r="KT283"/>
      <c r="KU283"/>
      <c r="KV283"/>
      <c r="KW283"/>
      <c r="KX283"/>
      <c r="KY283"/>
      <c r="KZ283"/>
      <c r="LA283"/>
      <c r="LB283"/>
      <c r="LC283"/>
      <c r="LD283"/>
      <c r="LE283"/>
      <c r="LF283"/>
      <c r="LG283"/>
      <c r="LH283"/>
      <c r="LI283"/>
      <c r="LJ283"/>
      <c r="LK283"/>
      <c r="LL283"/>
      <c r="LM283"/>
      <c r="LN283"/>
      <c r="LO283"/>
      <c r="LP283"/>
      <c r="LQ283"/>
      <c r="LR283"/>
      <c r="LS283"/>
      <c r="LT283"/>
      <c r="LU283"/>
      <c r="LV283"/>
      <c r="LW283"/>
      <c r="LX283"/>
      <c r="LY283"/>
      <c r="LZ283"/>
      <c r="MA283"/>
      <c r="MB283"/>
      <c r="MC283"/>
      <c r="MD283"/>
      <c r="ME283"/>
      <c r="MF283"/>
      <c r="MG283"/>
      <c r="MH283"/>
      <c r="MI283"/>
      <c r="MJ283"/>
      <c r="MK283"/>
      <c r="ML283"/>
      <c r="MM283"/>
      <c r="MN283"/>
      <c r="MO283"/>
      <c r="MP283"/>
      <c r="MQ283"/>
      <c r="MR283"/>
      <c r="MS283"/>
      <c r="MT283"/>
      <c r="MU283"/>
      <c r="MV283"/>
      <c r="MW283"/>
      <c r="MX283"/>
      <c r="MY283"/>
      <c r="MZ283"/>
      <c r="NA283"/>
      <c r="NB283"/>
      <c r="NC283"/>
      <c r="ND283"/>
      <c r="NE283"/>
      <c r="NF283"/>
      <c r="NG283"/>
      <c r="NH283"/>
      <c r="NI283"/>
      <c r="NJ283"/>
      <c r="NK283"/>
      <c r="NL283"/>
      <c r="NM283"/>
      <c r="NN283"/>
      <c r="NO283"/>
      <c r="NP283"/>
      <c r="NQ283"/>
      <c r="NR283"/>
      <c r="NS283"/>
      <c r="NT283"/>
      <c r="NU283"/>
      <c r="NV283"/>
      <c r="NW283"/>
      <c r="NX283"/>
      <c r="NY283"/>
      <c r="NZ283"/>
      <c r="OA283"/>
      <c r="OB283"/>
      <c r="OC283"/>
      <c r="OD283"/>
      <c r="OE283"/>
      <c r="OF283"/>
      <c r="OG283"/>
      <c r="OH283"/>
      <c r="OI283"/>
      <c r="OJ283"/>
      <c r="OK283"/>
      <c r="OL283"/>
      <c r="OM283"/>
      <c r="ON283"/>
      <c r="OO283"/>
      <c r="OP283"/>
      <c r="OQ283"/>
      <c r="OR283"/>
      <c r="OS283"/>
      <c r="OT283"/>
      <c r="OU283"/>
      <c r="OV283"/>
      <c r="OW283"/>
      <c r="OX283"/>
      <c r="OY283"/>
      <c r="OZ283"/>
      <c r="PA283"/>
      <c r="PB283"/>
      <c r="PC283"/>
      <c r="PD283"/>
      <c r="PE283"/>
      <c r="PF283"/>
      <c r="PG283"/>
      <c r="PH283"/>
      <c r="PI283"/>
      <c r="PJ283"/>
      <c r="PK283"/>
      <c r="PL283"/>
      <c r="PM283"/>
      <c r="PN283"/>
      <c r="PO283"/>
      <c r="PP283"/>
      <c r="PQ283"/>
      <c r="PR283"/>
      <c r="PS283"/>
      <c r="PT283"/>
      <c r="PU283"/>
      <c r="PV283"/>
      <c r="PW283"/>
      <c r="PX283"/>
      <c r="PY283"/>
      <c r="PZ283"/>
      <c r="QA283"/>
      <c r="QB283"/>
      <c r="QC283"/>
      <c r="QD283"/>
      <c r="QE283"/>
      <c r="QF283"/>
      <c r="QG283"/>
      <c r="QH283"/>
      <c r="QI283"/>
      <c r="QJ283"/>
      <c r="QK283"/>
      <c r="QL283"/>
      <c r="QM283"/>
      <c r="QN283"/>
      <c r="QO283"/>
      <c r="QP283"/>
      <c r="QQ283"/>
      <c r="QR283"/>
      <c r="QS283"/>
      <c r="QT283"/>
      <c r="QU283"/>
      <c r="QV283"/>
      <c r="QW283"/>
      <c r="QX283"/>
      <c r="QY283"/>
      <c r="QZ283"/>
      <c r="RA283"/>
      <c r="RB283"/>
      <c r="RC283"/>
      <c r="RD283"/>
      <c r="RE283"/>
      <c r="RF283"/>
      <c r="RG283"/>
      <c r="RH283"/>
      <c r="RI283"/>
      <c r="RJ283"/>
      <c r="RK283"/>
      <c r="RL283"/>
      <c r="RM283"/>
      <c r="RN283"/>
      <c r="RO283"/>
      <c r="RP283"/>
      <c r="RQ283"/>
      <c r="RR283"/>
      <c r="RS283"/>
      <c r="RT283"/>
      <c r="RU283"/>
      <c r="RV283"/>
      <c r="RW283"/>
      <c r="RX283"/>
      <c r="RY283"/>
      <c r="RZ283"/>
      <c r="SA283"/>
      <c r="SB283"/>
      <c r="SC283"/>
      <c r="SD283"/>
      <c r="SE283"/>
      <c r="SF283"/>
      <c r="SG283"/>
      <c r="SH283"/>
      <c r="SI283"/>
      <c r="SJ283"/>
      <c r="SK283"/>
      <c r="SL283"/>
      <c r="SM283"/>
      <c r="SN283"/>
      <c r="SO283"/>
      <c r="SP283"/>
    </row>
    <row r="284" spans="1:510" ht="16.5" customHeight="1" x14ac:dyDescent="0.2">
      <c r="A284" s="20">
        <v>1503</v>
      </c>
      <c r="B284" s="34" t="s">
        <v>70</v>
      </c>
      <c r="C284" s="34" t="s">
        <v>434</v>
      </c>
      <c r="D284" s="20" t="s">
        <v>51</v>
      </c>
      <c r="E284" s="20" t="s">
        <v>1345</v>
      </c>
      <c r="F284" s="22" t="s">
        <v>88</v>
      </c>
      <c r="G284" s="34" t="s">
        <v>37</v>
      </c>
      <c r="H284" s="20" t="s">
        <v>89</v>
      </c>
      <c r="I284" s="20" t="s">
        <v>81</v>
      </c>
      <c r="J284" s="35" t="s">
        <v>441</v>
      </c>
      <c r="K284" s="36"/>
      <c r="L284" s="36"/>
      <c r="M284" s="36"/>
      <c r="N284" s="36"/>
      <c r="O284" s="34"/>
      <c r="P284" s="37">
        <v>0</v>
      </c>
      <c r="Q284" s="34">
        <v>12</v>
      </c>
      <c r="R284" s="25">
        <v>45658</v>
      </c>
      <c r="S284" s="39" t="s">
        <v>83</v>
      </c>
      <c r="T284" s="37">
        <f t="shared" si="6"/>
        <v>0</v>
      </c>
      <c r="U284" s="27" t="s">
        <v>39</v>
      </c>
      <c r="V284" s="28" t="s">
        <v>40</v>
      </c>
      <c r="W284"/>
      <c r="X284"/>
      <c r="Y284"/>
      <c r="Z284"/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  <c r="AT284"/>
      <c r="AU284"/>
      <c r="AV284"/>
      <c r="AW284"/>
      <c r="AX284"/>
      <c r="AY284"/>
      <c r="AZ284"/>
      <c r="BA284"/>
      <c r="BB284"/>
      <c r="BC284"/>
      <c r="BD284"/>
      <c r="BE284"/>
      <c r="BF284"/>
      <c r="BG284"/>
      <c r="BH284"/>
      <c r="BI284"/>
      <c r="BJ284"/>
      <c r="BK284"/>
      <c r="BL284"/>
      <c r="BM284"/>
      <c r="BN284"/>
      <c r="BO284"/>
      <c r="BP284"/>
      <c r="BQ284"/>
      <c r="BR284"/>
      <c r="BS284"/>
      <c r="BT284"/>
      <c r="BU284"/>
      <c r="BV284"/>
      <c r="BW284"/>
      <c r="BX284"/>
      <c r="BY284"/>
      <c r="BZ284"/>
      <c r="CA284"/>
      <c r="CB284"/>
      <c r="CC284"/>
      <c r="CD284"/>
      <c r="CE284"/>
      <c r="CF284"/>
      <c r="CG284"/>
      <c r="CH284"/>
      <c r="CI284"/>
      <c r="CJ284"/>
      <c r="CK284"/>
      <c r="CL284"/>
      <c r="CM284"/>
      <c r="CN284"/>
      <c r="CO284"/>
      <c r="CP284"/>
      <c r="CQ284"/>
      <c r="CR284"/>
      <c r="CS284"/>
      <c r="CT284"/>
      <c r="CU284"/>
      <c r="CV284"/>
      <c r="CW284"/>
      <c r="CX284"/>
      <c r="CY284"/>
      <c r="CZ284"/>
      <c r="DA284"/>
      <c r="DB284"/>
      <c r="DC284"/>
      <c r="DD284"/>
      <c r="DE284"/>
      <c r="DF284"/>
      <c r="DG284"/>
      <c r="DH284"/>
      <c r="DI284"/>
      <c r="DJ284"/>
      <c r="DK284"/>
      <c r="DL284"/>
      <c r="DM284"/>
      <c r="DN284"/>
      <c r="DO284"/>
      <c r="DP284"/>
      <c r="DQ284"/>
      <c r="DR284"/>
      <c r="DS284"/>
      <c r="DT284"/>
      <c r="DU284"/>
      <c r="DV284"/>
      <c r="DW284"/>
      <c r="DX284"/>
      <c r="DY284"/>
      <c r="DZ284"/>
      <c r="EA284"/>
      <c r="EB284"/>
      <c r="EC284"/>
      <c r="ED284"/>
      <c r="EE284"/>
      <c r="EF284"/>
      <c r="EG284"/>
      <c r="EH284"/>
      <c r="EI284"/>
      <c r="EJ284"/>
      <c r="EK284"/>
      <c r="EL284"/>
      <c r="EM284"/>
      <c r="EN284"/>
      <c r="EO284"/>
      <c r="EP284"/>
      <c r="EQ284"/>
      <c r="ER284"/>
      <c r="ES284"/>
      <c r="ET284"/>
      <c r="EU284"/>
      <c r="EV284"/>
      <c r="EW284"/>
      <c r="EX284"/>
      <c r="EY284"/>
      <c r="EZ284"/>
      <c r="FA284"/>
      <c r="FB284"/>
      <c r="FC284"/>
      <c r="FD284"/>
      <c r="FE284"/>
      <c r="FF284"/>
      <c r="FG284"/>
      <c r="FH284"/>
      <c r="FI284"/>
      <c r="FJ284"/>
      <c r="FK284"/>
      <c r="FL284"/>
      <c r="FM284"/>
      <c r="FN284"/>
      <c r="FO284"/>
      <c r="FP284"/>
      <c r="FQ284"/>
      <c r="FR284"/>
      <c r="FS284"/>
      <c r="FT284"/>
      <c r="FU284"/>
      <c r="FV284"/>
      <c r="FW284"/>
      <c r="FX284"/>
      <c r="FY284"/>
      <c r="FZ284"/>
      <c r="GA284"/>
      <c r="GB284"/>
      <c r="GC284"/>
      <c r="GD284"/>
      <c r="GE284"/>
      <c r="GF284"/>
      <c r="GG284"/>
      <c r="GH284"/>
      <c r="GI284"/>
      <c r="GJ284"/>
      <c r="GK284"/>
      <c r="GL284"/>
      <c r="GM284"/>
      <c r="GN284"/>
      <c r="GO284"/>
      <c r="GP284"/>
      <c r="GQ284"/>
      <c r="GR284"/>
      <c r="GS284"/>
      <c r="GT284"/>
      <c r="GU284"/>
      <c r="GV284"/>
      <c r="GW284"/>
      <c r="GX284"/>
      <c r="GY284"/>
      <c r="GZ284"/>
      <c r="HA284"/>
      <c r="HB284"/>
      <c r="HC284"/>
      <c r="HD284"/>
      <c r="HE284"/>
      <c r="HF284"/>
      <c r="HG284"/>
      <c r="HH284"/>
      <c r="HI284"/>
      <c r="HJ284"/>
      <c r="HK284"/>
      <c r="HL284"/>
      <c r="HM284"/>
      <c r="HN284"/>
      <c r="HO284"/>
      <c r="HP284"/>
      <c r="HQ284"/>
      <c r="HR284"/>
      <c r="HS284"/>
      <c r="HT284"/>
      <c r="HU284"/>
      <c r="HV284"/>
      <c r="HW284"/>
      <c r="HX284"/>
      <c r="HY284"/>
      <c r="HZ284"/>
      <c r="IA284"/>
      <c r="IB284"/>
      <c r="IC284"/>
      <c r="ID284"/>
      <c r="IE284"/>
      <c r="IF284"/>
      <c r="IG284"/>
      <c r="IH284"/>
      <c r="II284"/>
      <c r="IJ284"/>
      <c r="IK284"/>
      <c r="IL284"/>
      <c r="IM284"/>
      <c r="IN284"/>
      <c r="IO284"/>
      <c r="IP284"/>
      <c r="IQ284"/>
      <c r="IR284"/>
      <c r="IS284"/>
      <c r="IT284"/>
      <c r="IU284"/>
      <c r="IV284"/>
      <c r="IW284"/>
      <c r="IX284"/>
      <c r="IY284"/>
      <c r="IZ284"/>
      <c r="JA284"/>
      <c r="JB284"/>
      <c r="JC284"/>
      <c r="JD284"/>
      <c r="JE284"/>
      <c r="JF284"/>
      <c r="JG284"/>
      <c r="JH284"/>
      <c r="JI284"/>
      <c r="JJ284"/>
      <c r="JK284"/>
      <c r="JL284"/>
      <c r="JM284"/>
      <c r="JN284"/>
      <c r="JO284"/>
      <c r="JP284"/>
      <c r="JQ284"/>
      <c r="JR284"/>
      <c r="JS284"/>
      <c r="JT284"/>
      <c r="JU284"/>
      <c r="JV284"/>
      <c r="JW284"/>
      <c r="JX284"/>
      <c r="JY284"/>
      <c r="JZ284"/>
      <c r="KA284"/>
      <c r="KB284"/>
      <c r="KC284"/>
      <c r="KD284"/>
      <c r="KE284"/>
      <c r="KF284"/>
      <c r="KG284"/>
      <c r="KH284"/>
      <c r="KI284"/>
      <c r="KJ284"/>
      <c r="KK284"/>
      <c r="KL284"/>
      <c r="KM284"/>
      <c r="KN284"/>
      <c r="KO284"/>
      <c r="KP284"/>
      <c r="KQ284"/>
      <c r="KR284"/>
      <c r="KS284"/>
      <c r="KT284"/>
      <c r="KU284"/>
      <c r="KV284"/>
      <c r="KW284"/>
      <c r="KX284"/>
      <c r="KY284"/>
      <c r="KZ284"/>
      <c r="LA284"/>
      <c r="LB284"/>
      <c r="LC284"/>
      <c r="LD284"/>
      <c r="LE284"/>
      <c r="LF284"/>
      <c r="LG284"/>
      <c r="LH284"/>
      <c r="LI284"/>
      <c r="LJ284"/>
      <c r="LK284"/>
      <c r="LL284"/>
      <c r="LM284"/>
      <c r="LN284"/>
      <c r="LO284"/>
      <c r="LP284"/>
      <c r="LQ284"/>
      <c r="LR284"/>
      <c r="LS284"/>
      <c r="LT284"/>
      <c r="LU284"/>
      <c r="LV284"/>
      <c r="LW284"/>
      <c r="LX284"/>
      <c r="LY284"/>
      <c r="LZ284"/>
      <c r="MA284"/>
      <c r="MB284"/>
      <c r="MC284"/>
      <c r="MD284"/>
      <c r="ME284"/>
      <c r="MF284"/>
      <c r="MG284"/>
      <c r="MH284"/>
      <c r="MI284"/>
      <c r="MJ284"/>
      <c r="MK284"/>
      <c r="ML284"/>
      <c r="MM284"/>
      <c r="MN284"/>
      <c r="MO284"/>
      <c r="MP284"/>
      <c r="MQ284"/>
      <c r="MR284"/>
      <c r="MS284"/>
      <c r="MT284"/>
      <c r="MU284"/>
      <c r="MV284"/>
      <c r="MW284"/>
      <c r="MX284"/>
      <c r="MY284"/>
      <c r="MZ284"/>
      <c r="NA284"/>
      <c r="NB284"/>
      <c r="NC284"/>
      <c r="ND284"/>
      <c r="NE284"/>
      <c r="NF284"/>
      <c r="NG284"/>
      <c r="NH284"/>
      <c r="NI284"/>
      <c r="NJ284"/>
      <c r="NK284"/>
      <c r="NL284"/>
      <c r="NM284"/>
      <c r="NN284"/>
      <c r="NO284"/>
      <c r="NP284"/>
      <c r="NQ284"/>
      <c r="NR284"/>
      <c r="NS284"/>
      <c r="NT284"/>
      <c r="NU284"/>
      <c r="NV284"/>
      <c r="NW284"/>
      <c r="NX284"/>
      <c r="NY284"/>
      <c r="NZ284"/>
      <c r="OA284"/>
      <c r="OB284"/>
      <c r="OC284"/>
      <c r="OD284"/>
      <c r="OE284"/>
      <c r="OF284"/>
      <c r="OG284"/>
      <c r="OH284"/>
      <c r="OI284"/>
      <c r="OJ284"/>
      <c r="OK284"/>
      <c r="OL284"/>
      <c r="OM284"/>
      <c r="ON284"/>
      <c r="OO284"/>
      <c r="OP284"/>
      <c r="OQ284"/>
      <c r="OR284"/>
      <c r="OS284"/>
      <c r="OT284"/>
      <c r="OU284"/>
      <c r="OV284"/>
      <c r="OW284"/>
      <c r="OX284"/>
      <c r="OY284"/>
      <c r="OZ284"/>
      <c r="PA284"/>
      <c r="PB284"/>
      <c r="PC284"/>
      <c r="PD284"/>
      <c r="PE284"/>
      <c r="PF284"/>
      <c r="PG284"/>
      <c r="PH284"/>
      <c r="PI284"/>
      <c r="PJ284"/>
      <c r="PK284"/>
      <c r="PL284"/>
      <c r="PM284"/>
      <c r="PN284"/>
      <c r="PO284"/>
      <c r="PP284"/>
      <c r="PQ284"/>
      <c r="PR284"/>
      <c r="PS284"/>
      <c r="PT284"/>
      <c r="PU284"/>
      <c r="PV284"/>
      <c r="PW284"/>
      <c r="PX284"/>
      <c r="PY284"/>
      <c r="PZ284"/>
      <c r="QA284"/>
      <c r="QB284"/>
      <c r="QC284"/>
      <c r="QD284"/>
      <c r="QE284"/>
      <c r="QF284"/>
      <c r="QG284"/>
      <c r="QH284"/>
      <c r="QI284"/>
      <c r="QJ284"/>
      <c r="QK284"/>
      <c r="QL284"/>
      <c r="QM284"/>
      <c r="QN284"/>
      <c r="QO284"/>
      <c r="QP284"/>
      <c r="QQ284"/>
      <c r="QR284"/>
      <c r="QS284"/>
      <c r="QT284"/>
      <c r="QU284"/>
      <c r="QV284"/>
      <c r="QW284"/>
      <c r="QX284"/>
      <c r="QY284"/>
      <c r="QZ284"/>
      <c r="RA284"/>
      <c r="RB284"/>
      <c r="RC284"/>
      <c r="RD284"/>
      <c r="RE284"/>
      <c r="RF284"/>
      <c r="RG284"/>
      <c r="RH284"/>
      <c r="RI284"/>
      <c r="RJ284"/>
      <c r="RK284"/>
      <c r="RL284"/>
      <c r="RM284"/>
      <c r="RN284"/>
      <c r="RO284"/>
      <c r="RP284"/>
      <c r="RQ284"/>
      <c r="RR284"/>
      <c r="RS284"/>
      <c r="RT284"/>
      <c r="RU284"/>
      <c r="RV284"/>
      <c r="RW284"/>
      <c r="RX284"/>
      <c r="RY284"/>
      <c r="RZ284"/>
      <c r="SA284"/>
      <c r="SB284"/>
      <c r="SC284"/>
      <c r="SD284"/>
      <c r="SE284"/>
      <c r="SF284"/>
      <c r="SG284"/>
      <c r="SH284"/>
      <c r="SI284"/>
      <c r="SJ284"/>
      <c r="SK284"/>
      <c r="SL284"/>
      <c r="SM284"/>
      <c r="SN284"/>
      <c r="SO284"/>
      <c r="SP284"/>
    </row>
    <row r="285" spans="1:510" ht="16.5" customHeight="1" x14ac:dyDescent="0.2">
      <c r="A285" s="20">
        <v>1504</v>
      </c>
      <c r="B285" s="34" t="s">
        <v>70</v>
      </c>
      <c r="C285" s="34" t="s">
        <v>434</v>
      </c>
      <c r="D285" s="20" t="s">
        <v>51</v>
      </c>
      <c r="E285" s="20" t="s">
        <v>1345</v>
      </c>
      <c r="F285" s="22" t="s">
        <v>88</v>
      </c>
      <c r="G285" s="34" t="s">
        <v>37</v>
      </c>
      <c r="H285" s="20" t="s">
        <v>89</v>
      </c>
      <c r="I285" s="20" t="s">
        <v>81</v>
      </c>
      <c r="J285" s="35" t="s">
        <v>442</v>
      </c>
      <c r="K285" s="36"/>
      <c r="L285" s="36"/>
      <c r="M285" s="36"/>
      <c r="N285" s="36"/>
      <c r="O285" s="34"/>
      <c r="P285" s="37">
        <v>59021690</v>
      </c>
      <c r="Q285" s="34">
        <v>12</v>
      </c>
      <c r="R285" s="25">
        <v>45658</v>
      </c>
      <c r="S285" s="39" t="s">
        <v>83</v>
      </c>
      <c r="T285" s="37">
        <f t="shared" si="6"/>
        <v>708260280</v>
      </c>
      <c r="U285" s="27" t="s">
        <v>39</v>
      </c>
      <c r="V285" s="28" t="s">
        <v>40</v>
      </c>
      <c r="W285"/>
      <c r="X285"/>
      <c r="Y285"/>
      <c r="Z285"/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  <c r="AT285"/>
      <c r="AU285"/>
      <c r="AV285"/>
      <c r="AW285"/>
      <c r="AX285"/>
      <c r="AY285"/>
      <c r="AZ285"/>
      <c r="BA285"/>
      <c r="BB285"/>
      <c r="BC285"/>
      <c r="BD285"/>
      <c r="BE285"/>
      <c r="BF285"/>
      <c r="BG285"/>
      <c r="BH285"/>
      <c r="BI285"/>
      <c r="BJ285"/>
      <c r="BK285"/>
      <c r="BL285"/>
      <c r="BM285"/>
      <c r="BN285"/>
      <c r="BO285"/>
      <c r="BP285"/>
      <c r="BQ285"/>
      <c r="BR285"/>
      <c r="BS285"/>
      <c r="BT285"/>
      <c r="BU285"/>
      <c r="BV285"/>
      <c r="BW285"/>
      <c r="BX285"/>
      <c r="BY285"/>
      <c r="BZ285"/>
      <c r="CA285"/>
      <c r="CB285"/>
      <c r="CC285"/>
      <c r="CD285"/>
      <c r="CE285"/>
      <c r="CF285"/>
      <c r="CG285"/>
      <c r="CH285"/>
      <c r="CI285"/>
      <c r="CJ285"/>
      <c r="CK285"/>
      <c r="CL285"/>
      <c r="CM285"/>
      <c r="CN285"/>
      <c r="CO285"/>
      <c r="CP285"/>
      <c r="CQ285"/>
      <c r="CR285"/>
      <c r="CS285"/>
      <c r="CT285"/>
      <c r="CU285"/>
      <c r="CV285"/>
      <c r="CW285"/>
      <c r="CX285"/>
      <c r="CY285"/>
      <c r="CZ285"/>
      <c r="DA285"/>
      <c r="DB285"/>
      <c r="DC285"/>
      <c r="DD285"/>
      <c r="DE285"/>
      <c r="DF285"/>
      <c r="DG285"/>
      <c r="DH285"/>
      <c r="DI285"/>
      <c r="DJ285"/>
      <c r="DK285"/>
      <c r="DL285"/>
      <c r="DM285"/>
      <c r="DN285"/>
      <c r="DO285"/>
      <c r="DP285"/>
      <c r="DQ285"/>
      <c r="DR285"/>
      <c r="DS285"/>
      <c r="DT285"/>
      <c r="DU285"/>
      <c r="DV285"/>
      <c r="DW285"/>
      <c r="DX285"/>
      <c r="DY285"/>
      <c r="DZ285"/>
      <c r="EA285"/>
      <c r="EB285"/>
      <c r="EC285"/>
      <c r="ED285"/>
      <c r="EE285"/>
      <c r="EF285"/>
      <c r="EG285"/>
      <c r="EH285"/>
      <c r="EI285"/>
      <c r="EJ285"/>
      <c r="EK285"/>
      <c r="EL285"/>
      <c r="EM285"/>
      <c r="EN285"/>
      <c r="EO285"/>
      <c r="EP285"/>
      <c r="EQ285"/>
      <c r="ER285"/>
      <c r="ES285"/>
      <c r="ET285"/>
      <c r="EU285"/>
      <c r="EV285"/>
      <c r="EW285"/>
      <c r="EX285"/>
      <c r="EY285"/>
      <c r="EZ285"/>
      <c r="FA285"/>
      <c r="FB285"/>
      <c r="FC285"/>
      <c r="FD285"/>
      <c r="FE285"/>
      <c r="FF285"/>
      <c r="FG285"/>
      <c r="FH285"/>
      <c r="FI285"/>
      <c r="FJ285"/>
      <c r="FK285"/>
      <c r="FL285"/>
      <c r="FM285"/>
      <c r="FN285"/>
      <c r="FO285"/>
      <c r="FP285"/>
      <c r="FQ285"/>
      <c r="FR285"/>
      <c r="FS285"/>
      <c r="FT285"/>
      <c r="FU285"/>
      <c r="FV285"/>
      <c r="FW285"/>
      <c r="FX285"/>
      <c r="FY285"/>
      <c r="FZ285"/>
      <c r="GA285"/>
      <c r="GB285"/>
      <c r="GC285"/>
      <c r="GD285"/>
      <c r="GE285"/>
      <c r="GF285"/>
      <c r="GG285"/>
      <c r="GH285"/>
      <c r="GI285"/>
      <c r="GJ285"/>
      <c r="GK285"/>
      <c r="GL285"/>
      <c r="GM285"/>
      <c r="GN285"/>
      <c r="GO285"/>
      <c r="GP285"/>
      <c r="GQ285"/>
      <c r="GR285"/>
      <c r="GS285"/>
      <c r="GT285"/>
      <c r="GU285"/>
      <c r="GV285"/>
      <c r="GW285"/>
      <c r="GX285"/>
      <c r="GY285"/>
      <c r="GZ285"/>
      <c r="HA285"/>
      <c r="HB285"/>
      <c r="HC285"/>
      <c r="HD285"/>
      <c r="HE285"/>
      <c r="HF285"/>
      <c r="HG285"/>
      <c r="HH285"/>
      <c r="HI285"/>
      <c r="HJ285"/>
      <c r="HK285"/>
      <c r="HL285"/>
      <c r="HM285"/>
      <c r="HN285"/>
      <c r="HO285"/>
      <c r="HP285"/>
      <c r="HQ285"/>
      <c r="HR285"/>
      <c r="HS285"/>
      <c r="HT285"/>
      <c r="HU285"/>
      <c r="HV285"/>
      <c r="HW285"/>
      <c r="HX285"/>
      <c r="HY285"/>
      <c r="HZ285"/>
      <c r="IA285"/>
      <c r="IB285"/>
      <c r="IC285"/>
      <c r="ID285"/>
      <c r="IE285"/>
      <c r="IF285"/>
      <c r="IG285"/>
      <c r="IH285"/>
      <c r="II285"/>
      <c r="IJ285"/>
      <c r="IK285"/>
      <c r="IL285"/>
      <c r="IM285"/>
      <c r="IN285"/>
      <c r="IO285"/>
      <c r="IP285"/>
      <c r="IQ285"/>
      <c r="IR285"/>
      <c r="IS285"/>
      <c r="IT285"/>
      <c r="IU285"/>
      <c r="IV285"/>
      <c r="IW285"/>
      <c r="IX285"/>
      <c r="IY285"/>
      <c r="IZ285"/>
      <c r="JA285"/>
      <c r="JB285"/>
      <c r="JC285"/>
      <c r="JD285"/>
      <c r="JE285"/>
      <c r="JF285"/>
      <c r="JG285"/>
      <c r="JH285"/>
      <c r="JI285"/>
      <c r="JJ285"/>
      <c r="JK285"/>
      <c r="JL285"/>
      <c r="JM285"/>
      <c r="JN285"/>
      <c r="JO285"/>
      <c r="JP285"/>
      <c r="JQ285"/>
      <c r="JR285"/>
      <c r="JS285"/>
      <c r="JT285"/>
      <c r="JU285"/>
      <c r="JV285"/>
      <c r="JW285"/>
      <c r="JX285"/>
      <c r="JY285"/>
      <c r="JZ285"/>
      <c r="KA285"/>
      <c r="KB285"/>
      <c r="KC285"/>
      <c r="KD285"/>
      <c r="KE285"/>
      <c r="KF285"/>
      <c r="KG285"/>
      <c r="KH285"/>
      <c r="KI285"/>
      <c r="KJ285"/>
      <c r="KK285"/>
      <c r="KL285"/>
      <c r="KM285"/>
      <c r="KN285"/>
      <c r="KO285"/>
      <c r="KP285"/>
      <c r="KQ285"/>
      <c r="KR285"/>
      <c r="KS285"/>
      <c r="KT285"/>
      <c r="KU285"/>
      <c r="KV285"/>
      <c r="KW285"/>
      <c r="KX285"/>
      <c r="KY285"/>
      <c r="KZ285"/>
      <c r="LA285"/>
      <c r="LB285"/>
      <c r="LC285"/>
      <c r="LD285"/>
      <c r="LE285"/>
      <c r="LF285"/>
      <c r="LG285"/>
      <c r="LH285"/>
      <c r="LI285"/>
      <c r="LJ285"/>
      <c r="LK285"/>
      <c r="LL285"/>
      <c r="LM285"/>
      <c r="LN285"/>
      <c r="LO285"/>
      <c r="LP285"/>
      <c r="LQ285"/>
      <c r="LR285"/>
      <c r="LS285"/>
      <c r="LT285"/>
      <c r="LU285"/>
      <c r="LV285"/>
      <c r="LW285"/>
      <c r="LX285"/>
      <c r="LY285"/>
      <c r="LZ285"/>
      <c r="MA285"/>
      <c r="MB285"/>
      <c r="MC285"/>
      <c r="MD285"/>
      <c r="ME285"/>
      <c r="MF285"/>
      <c r="MG285"/>
      <c r="MH285"/>
      <c r="MI285"/>
      <c r="MJ285"/>
      <c r="MK285"/>
      <c r="ML285"/>
      <c r="MM285"/>
      <c r="MN285"/>
      <c r="MO285"/>
      <c r="MP285"/>
      <c r="MQ285"/>
      <c r="MR285"/>
      <c r="MS285"/>
      <c r="MT285"/>
      <c r="MU285"/>
      <c r="MV285"/>
      <c r="MW285"/>
      <c r="MX285"/>
      <c r="MY285"/>
      <c r="MZ285"/>
      <c r="NA285"/>
      <c r="NB285"/>
      <c r="NC285"/>
      <c r="ND285"/>
      <c r="NE285"/>
      <c r="NF285"/>
      <c r="NG285"/>
      <c r="NH285"/>
      <c r="NI285"/>
      <c r="NJ285"/>
      <c r="NK285"/>
      <c r="NL285"/>
      <c r="NM285"/>
      <c r="NN285"/>
      <c r="NO285"/>
      <c r="NP285"/>
      <c r="NQ285"/>
      <c r="NR285"/>
      <c r="NS285"/>
      <c r="NT285"/>
      <c r="NU285"/>
      <c r="NV285"/>
      <c r="NW285"/>
      <c r="NX285"/>
      <c r="NY285"/>
      <c r="NZ285"/>
      <c r="OA285"/>
      <c r="OB285"/>
      <c r="OC285"/>
      <c r="OD285"/>
      <c r="OE285"/>
      <c r="OF285"/>
      <c r="OG285"/>
      <c r="OH285"/>
      <c r="OI285"/>
      <c r="OJ285"/>
      <c r="OK285"/>
      <c r="OL285"/>
      <c r="OM285"/>
      <c r="ON285"/>
      <c r="OO285"/>
      <c r="OP285"/>
      <c r="OQ285"/>
      <c r="OR285"/>
      <c r="OS285"/>
      <c r="OT285"/>
      <c r="OU285"/>
      <c r="OV285"/>
      <c r="OW285"/>
      <c r="OX285"/>
      <c r="OY285"/>
      <c r="OZ285"/>
      <c r="PA285"/>
      <c r="PB285"/>
      <c r="PC285"/>
      <c r="PD285"/>
      <c r="PE285"/>
      <c r="PF285"/>
      <c r="PG285"/>
      <c r="PH285"/>
      <c r="PI285"/>
      <c r="PJ285"/>
      <c r="PK285"/>
      <c r="PL285"/>
      <c r="PM285"/>
      <c r="PN285"/>
      <c r="PO285"/>
      <c r="PP285"/>
      <c r="PQ285"/>
      <c r="PR285"/>
      <c r="PS285"/>
      <c r="PT285"/>
      <c r="PU285"/>
      <c r="PV285"/>
      <c r="PW285"/>
      <c r="PX285"/>
      <c r="PY285"/>
      <c r="PZ285"/>
      <c r="QA285"/>
      <c r="QB285"/>
      <c r="QC285"/>
      <c r="QD285"/>
      <c r="QE285"/>
      <c r="QF285"/>
      <c r="QG285"/>
      <c r="QH285"/>
      <c r="QI285"/>
      <c r="QJ285"/>
      <c r="QK285"/>
      <c r="QL285"/>
      <c r="QM285"/>
      <c r="QN285"/>
      <c r="QO285"/>
      <c r="QP285"/>
      <c r="QQ285"/>
      <c r="QR285"/>
      <c r="QS285"/>
      <c r="QT285"/>
      <c r="QU285"/>
      <c r="QV285"/>
      <c r="QW285"/>
      <c r="QX285"/>
      <c r="QY285"/>
      <c r="QZ285"/>
      <c r="RA285"/>
      <c r="RB285"/>
      <c r="RC285"/>
      <c r="RD285"/>
      <c r="RE285"/>
      <c r="RF285"/>
      <c r="RG285"/>
      <c r="RH285"/>
      <c r="RI285"/>
      <c r="RJ285"/>
      <c r="RK285"/>
      <c r="RL285"/>
      <c r="RM285"/>
      <c r="RN285"/>
      <c r="RO285"/>
      <c r="RP285"/>
      <c r="RQ285"/>
      <c r="RR285"/>
      <c r="RS285"/>
      <c r="RT285"/>
      <c r="RU285"/>
      <c r="RV285"/>
      <c r="RW285"/>
      <c r="RX285"/>
      <c r="RY285"/>
      <c r="RZ285"/>
      <c r="SA285"/>
      <c r="SB285"/>
      <c r="SC285"/>
      <c r="SD285"/>
      <c r="SE285"/>
      <c r="SF285"/>
      <c r="SG285"/>
      <c r="SH285"/>
      <c r="SI285"/>
      <c r="SJ285"/>
      <c r="SK285"/>
      <c r="SL285"/>
      <c r="SM285"/>
      <c r="SN285"/>
      <c r="SO285"/>
      <c r="SP285"/>
    </row>
    <row r="286" spans="1:510" ht="16.5" customHeight="1" x14ac:dyDescent="0.2">
      <c r="A286" s="20">
        <v>1505</v>
      </c>
      <c r="B286" s="34" t="s">
        <v>70</v>
      </c>
      <c r="C286" s="34" t="s">
        <v>434</v>
      </c>
      <c r="D286" s="20" t="s">
        <v>51</v>
      </c>
      <c r="E286" s="20" t="s">
        <v>1345</v>
      </c>
      <c r="F286" s="22" t="s">
        <v>88</v>
      </c>
      <c r="G286" s="34" t="s">
        <v>37</v>
      </c>
      <c r="H286" s="20" t="s">
        <v>89</v>
      </c>
      <c r="I286" s="20" t="s">
        <v>81</v>
      </c>
      <c r="J286" s="35" t="s">
        <v>443</v>
      </c>
      <c r="K286" s="36"/>
      <c r="L286" s="36"/>
      <c r="M286" s="36"/>
      <c r="N286" s="36"/>
      <c r="O286" s="34"/>
      <c r="P286" s="37">
        <v>84957390</v>
      </c>
      <c r="Q286" s="34">
        <v>12</v>
      </c>
      <c r="R286" s="25">
        <v>45658</v>
      </c>
      <c r="S286" s="39" t="s">
        <v>83</v>
      </c>
      <c r="T286" s="37">
        <f t="shared" si="6"/>
        <v>1019488680</v>
      </c>
      <c r="U286" s="27" t="s">
        <v>39</v>
      </c>
      <c r="V286" s="28" t="s">
        <v>40</v>
      </c>
      <c r="W286"/>
      <c r="X286"/>
      <c r="Y286"/>
      <c r="Z286"/>
      <c r="AA286"/>
      <c r="AB286"/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  <c r="AT286"/>
      <c r="AU286"/>
      <c r="AV286"/>
      <c r="AW286"/>
      <c r="AX286"/>
      <c r="AY286"/>
      <c r="AZ286"/>
      <c r="BA286"/>
      <c r="BB286"/>
      <c r="BC286"/>
      <c r="BD286"/>
      <c r="BE286"/>
      <c r="BF286"/>
      <c r="BG286"/>
      <c r="BH286"/>
      <c r="BI286"/>
      <c r="BJ286"/>
      <c r="BK286"/>
      <c r="BL286"/>
      <c r="BM286"/>
      <c r="BN286"/>
      <c r="BO286"/>
      <c r="BP286"/>
      <c r="BQ286"/>
      <c r="BR286"/>
      <c r="BS286"/>
      <c r="BT286"/>
      <c r="BU286"/>
      <c r="BV286"/>
      <c r="BW286"/>
      <c r="BX286"/>
      <c r="BY286"/>
      <c r="BZ286"/>
      <c r="CA286"/>
      <c r="CB286"/>
      <c r="CC286"/>
      <c r="CD286"/>
      <c r="CE286"/>
      <c r="CF286"/>
      <c r="CG286"/>
      <c r="CH286"/>
      <c r="CI286"/>
      <c r="CJ286"/>
      <c r="CK286"/>
      <c r="CL286"/>
      <c r="CM286"/>
      <c r="CN286"/>
      <c r="CO286"/>
      <c r="CP286"/>
      <c r="CQ286"/>
      <c r="CR286"/>
      <c r="CS286"/>
      <c r="CT286"/>
      <c r="CU286"/>
      <c r="CV286"/>
      <c r="CW286"/>
      <c r="CX286"/>
      <c r="CY286"/>
      <c r="CZ286"/>
      <c r="DA286"/>
      <c r="DB286"/>
      <c r="DC286"/>
      <c r="DD286"/>
      <c r="DE286"/>
      <c r="DF286"/>
      <c r="DG286"/>
      <c r="DH286"/>
      <c r="DI286"/>
      <c r="DJ286"/>
      <c r="DK286"/>
      <c r="DL286"/>
      <c r="DM286"/>
      <c r="DN286"/>
      <c r="DO286"/>
      <c r="DP286"/>
      <c r="DQ286"/>
      <c r="DR286"/>
      <c r="DS286"/>
      <c r="DT286"/>
      <c r="DU286"/>
      <c r="DV286"/>
      <c r="DW286"/>
      <c r="DX286"/>
      <c r="DY286"/>
      <c r="DZ286"/>
      <c r="EA286"/>
      <c r="EB286"/>
      <c r="EC286"/>
      <c r="ED286"/>
      <c r="EE286"/>
      <c r="EF286"/>
      <c r="EG286"/>
      <c r="EH286"/>
      <c r="EI286"/>
      <c r="EJ286"/>
      <c r="EK286"/>
      <c r="EL286"/>
      <c r="EM286"/>
      <c r="EN286"/>
      <c r="EO286"/>
      <c r="EP286"/>
      <c r="EQ286"/>
      <c r="ER286"/>
      <c r="ES286"/>
      <c r="ET286"/>
      <c r="EU286"/>
      <c r="EV286"/>
      <c r="EW286"/>
      <c r="EX286"/>
      <c r="EY286"/>
      <c r="EZ286"/>
      <c r="FA286"/>
      <c r="FB286"/>
      <c r="FC286"/>
      <c r="FD286"/>
      <c r="FE286"/>
      <c r="FF286"/>
      <c r="FG286"/>
      <c r="FH286"/>
      <c r="FI286"/>
      <c r="FJ286"/>
      <c r="FK286"/>
      <c r="FL286"/>
      <c r="FM286"/>
      <c r="FN286"/>
      <c r="FO286"/>
      <c r="FP286"/>
      <c r="FQ286"/>
      <c r="FR286"/>
      <c r="FS286"/>
      <c r="FT286"/>
      <c r="FU286"/>
      <c r="FV286"/>
      <c r="FW286"/>
      <c r="FX286"/>
      <c r="FY286"/>
      <c r="FZ286"/>
      <c r="GA286"/>
      <c r="GB286"/>
      <c r="GC286"/>
      <c r="GD286"/>
      <c r="GE286"/>
      <c r="GF286"/>
      <c r="GG286"/>
      <c r="GH286"/>
      <c r="GI286"/>
      <c r="GJ286"/>
      <c r="GK286"/>
      <c r="GL286"/>
      <c r="GM286"/>
      <c r="GN286"/>
      <c r="GO286"/>
      <c r="GP286"/>
      <c r="GQ286"/>
      <c r="GR286"/>
      <c r="GS286"/>
      <c r="GT286"/>
      <c r="GU286"/>
      <c r="GV286"/>
      <c r="GW286"/>
      <c r="GX286"/>
      <c r="GY286"/>
      <c r="GZ286"/>
      <c r="HA286"/>
      <c r="HB286"/>
      <c r="HC286"/>
      <c r="HD286"/>
      <c r="HE286"/>
      <c r="HF286"/>
      <c r="HG286"/>
      <c r="HH286"/>
      <c r="HI286"/>
      <c r="HJ286"/>
      <c r="HK286"/>
      <c r="HL286"/>
      <c r="HM286"/>
      <c r="HN286"/>
      <c r="HO286"/>
      <c r="HP286"/>
      <c r="HQ286"/>
      <c r="HR286"/>
      <c r="HS286"/>
      <c r="HT286"/>
      <c r="HU286"/>
      <c r="HV286"/>
      <c r="HW286"/>
      <c r="HX286"/>
      <c r="HY286"/>
      <c r="HZ286"/>
      <c r="IA286"/>
      <c r="IB286"/>
      <c r="IC286"/>
      <c r="ID286"/>
      <c r="IE286"/>
      <c r="IF286"/>
      <c r="IG286"/>
      <c r="IH286"/>
      <c r="II286"/>
      <c r="IJ286"/>
      <c r="IK286"/>
      <c r="IL286"/>
      <c r="IM286"/>
      <c r="IN286"/>
      <c r="IO286"/>
      <c r="IP286"/>
      <c r="IQ286"/>
      <c r="IR286"/>
      <c r="IS286"/>
      <c r="IT286"/>
      <c r="IU286"/>
      <c r="IV286"/>
      <c r="IW286"/>
      <c r="IX286"/>
      <c r="IY286"/>
      <c r="IZ286"/>
      <c r="JA286"/>
      <c r="JB286"/>
      <c r="JC286"/>
      <c r="JD286"/>
      <c r="JE286"/>
      <c r="JF286"/>
      <c r="JG286"/>
      <c r="JH286"/>
      <c r="JI286"/>
      <c r="JJ286"/>
      <c r="JK286"/>
      <c r="JL286"/>
      <c r="JM286"/>
      <c r="JN286"/>
      <c r="JO286"/>
      <c r="JP286"/>
      <c r="JQ286"/>
      <c r="JR286"/>
      <c r="JS286"/>
      <c r="JT286"/>
      <c r="JU286"/>
      <c r="JV286"/>
      <c r="JW286"/>
      <c r="JX286"/>
      <c r="JY286"/>
      <c r="JZ286"/>
      <c r="KA286"/>
      <c r="KB286"/>
      <c r="KC286"/>
      <c r="KD286"/>
      <c r="KE286"/>
      <c r="KF286"/>
      <c r="KG286"/>
      <c r="KH286"/>
      <c r="KI286"/>
      <c r="KJ286"/>
      <c r="KK286"/>
      <c r="KL286"/>
      <c r="KM286"/>
      <c r="KN286"/>
      <c r="KO286"/>
      <c r="KP286"/>
      <c r="KQ286"/>
      <c r="KR286"/>
      <c r="KS286"/>
      <c r="KT286"/>
      <c r="KU286"/>
      <c r="KV286"/>
      <c r="KW286"/>
      <c r="KX286"/>
      <c r="KY286"/>
      <c r="KZ286"/>
      <c r="LA286"/>
      <c r="LB286"/>
      <c r="LC286"/>
      <c r="LD286"/>
      <c r="LE286"/>
      <c r="LF286"/>
      <c r="LG286"/>
      <c r="LH286"/>
      <c r="LI286"/>
      <c r="LJ286"/>
      <c r="LK286"/>
      <c r="LL286"/>
      <c r="LM286"/>
      <c r="LN286"/>
      <c r="LO286"/>
      <c r="LP286"/>
      <c r="LQ286"/>
      <c r="LR286"/>
      <c r="LS286"/>
      <c r="LT286"/>
      <c r="LU286"/>
      <c r="LV286"/>
      <c r="LW286"/>
      <c r="LX286"/>
      <c r="LY286"/>
      <c r="LZ286"/>
      <c r="MA286"/>
      <c r="MB286"/>
      <c r="MC286"/>
      <c r="MD286"/>
      <c r="ME286"/>
      <c r="MF286"/>
      <c r="MG286"/>
      <c r="MH286"/>
      <c r="MI286"/>
      <c r="MJ286"/>
      <c r="MK286"/>
      <c r="ML286"/>
      <c r="MM286"/>
      <c r="MN286"/>
      <c r="MO286"/>
      <c r="MP286"/>
      <c r="MQ286"/>
      <c r="MR286"/>
      <c r="MS286"/>
      <c r="MT286"/>
      <c r="MU286"/>
      <c r="MV286"/>
      <c r="MW286"/>
      <c r="MX286"/>
      <c r="MY286"/>
      <c r="MZ286"/>
      <c r="NA286"/>
      <c r="NB286"/>
      <c r="NC286"/>
      <c r="ND286"/>
      <c r="NE286"/>
      <c r="NF286"/>
      <c r="NG286"/>
      <c r="NH286"/>
      <c r="NI286"/>
      <c r="NJ286"/>
      <c r="NK286"/>
      <c r="NL286"/>
      <c r="NM286"/>
      <c r="NN286"/>
      <c r="NO286"/>
      <c r="NP286"/>
      <c r="NQ286"/>
      <c r="NR286"/>
      <c r="NS286"/>
      <c r="NT286"/>
      <c r="NU286"/>
      <c r="NV286"/>
      <c r="NW286"/>
      <c r="NX286"/>
      <c r="NY286"/>
      <c r="NZ286"/>
      <c r="OA286"/>
      <c r="OB286"/>
      <c r="OC286"/>
      <c r="OD286"/>
      <c r="OE286"/>
      <c r="OF286"/>
      <c r="OG286"/>
      <c r="OH286"/>
      <c r="OI286"/>
      <c r="OJ286"/>
      <c r="OK286"/>
      <c r="OL286"/>
      <c r="OM286"/>
      <c r="ON286"/>
      <c r="OO286"/>
      <c r="OP286"/>
      <c r="OQ286"/>
      <c r="OR286"/>
      <c r="OS286"/>
      <c r="OT286"/>
      <c r="OU286"/>
      <c r="OV286"/>
      <c r="OW286"/>
      <c r="OX286"/>
      <c r="OY286"/>
      <c r="OZ286"/>
      <c r="PA286"/>
      <c r="PB286"/>
      <c r="PC286"/>
      <c r="PD286"/>
      <c r="PE286"/>
      <c r="PF286"/>
      <c r="PG286"/>
      <c r="PH286"/>
      <c r="PI286"/>
      <c r="PJ286"/>
      <c r="PK286"/>
      <c r="PL286"/>
      <c r="PM286"/>
      <c r="PN286"/>
      <c r="PO286"/>
      <c r="PP286"/>
      <c r="PQ286"/>
      <c r="PR286"/>
      <c r="PS286"/>
      <c r="PT286"/>
      <c r="PU286"/>
      <c r="PV286"/>
      <c r="PW286"/>
      <c r="PX286"/>
      <c r="PY286"/>
      <c r="PZ286"/>
      <c r="QA286"/>
      <c r="QB286"/>
      <c r="QC286"/>
      <c r="QD286"/>
      <c r="QE286"/>
      <c r="QF286"/>
      <c r="QG286"/>
      <c r="QH286"/>
      <c r="QI286"/>
      <c r="QJ286"/>
      <c r="QK286"/>
      <c r="QL286"/>
      <c r="QM286"/>
      <c r="QN286"/>
      <c r="QO286"/>
      <c r="QP286"/>
      <c r="QQ286"/>
      <c r="QR286"/>
      <c r="QS286"/>
      <c r="QT286"/>
      <c r="QU286"/>
      <c r="QV286"/>
      <c r="QW286"/>
      <c r="QX286"/>
      <c r="QY286"/>
      <c r="QZ286"/>
      <c r="RA286"/>
      <c r="RB286"/>
      <c r="RC286"/>
      <c r="RD286"/>
      <c r="RE286"/>
      <c r="RF286"/>
      <c r="RG286"/>
      <c r="RH286"/>
      <c r="RI286"/>
      <c r="RJ286"/>
      <c r="RK286"/>
      <c r="RL286"/>
      <c r="RM286"/>
      <c r="RN286"/>
      <c r="RO286"/>
      <c r="RP286"/>
      <c r="RQ286"/>
      <c r="RR286"/>
      <c r="RS286"/>
      <c r="RT286"/>
      <c r="RU286"/>
      <c r="RV286"/>
      <c r="RW286"/>
      <c r="RX286"/>
      <c r="RY286"/>
      <c r="RZ286"/>
      <c r="SA286"/>
      <c r="SB286"/>
      <c r="SC286"/>
      <c r="SD286"/>
      <c r="SE286"/>
      <c r="SF286"/>
      <c r="SG286"/>
      <c r="SH286"/>
      <c r="SI286"/>
      <c r="SJ286"/>
      <c r="SK286"/>
      <c r="SL286"/>
      <c r="SM286"/>
      <c r="SN286"/>
      <c r="SO286"/>
      <c r="SP286"/>
    </row>
    <row r="287" spans="1:510" ht="16.5" customHeight="1" x14ac:dyDescent="0.2">
      <c r="A287" s="20">
        <v>1506</v>
      </c>
      <c r="B287" s="34" t="s">
        <v>70</v>
      </c>
      <c r="C287" s="34" t="s">
        <v>434</v>
      </c>
      <c r="D287" s="20" t="s">
        <v>51</v>
      </c>
      <c r="E287" s="20" t="s">
        <v>1345</v>
      </c>
      <c r="F287" s="22" t="s">
        <v>88</v>
      </c>
      <c r="G287" s="34" t="s">
        <v>37</v>
      </c>
      <c r="H287" s="20" t="s">
        <v>89</v>
      </c>
      <c r="I287" s="20" t="s">
        <v>81</v>
      </c>
      <c r="J287" s="35" t="s">
        <v>444</v>
      </c>
      <c r="K287" s="36"/>
      <c r="L287" s="36"/>
      <c r="M287" s="36"/>
      <c r="N287" s="36"/>
      <c r="O287" s="34"/>
      <c r="P287" s="37">
        <v>84957390</v>
      </c>
      <c r="Q287" s="34">
        <v>12</v>
      </c>
      <c r="R287" s="25">
        <v>45658</v>
      </c>
      <c r="S287" s="39" t="s">
        <v>83</v>
      </c>
      <c r="T287" s="37">
        <f t="shared" si="6"/>
        <v>1019488680</v>
      </c>
      <c r="U287" s="27" t="s">
        <v>39</v>
      </c>
      <c r="V287" s="28" t="s">
        <v>40</v>
      </c>
      <c r="W287"/>
      <c r="X287"/>
      <c r="Y287"/>
      <c r="Z287"/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  <c r="AT287"/>
      <c r="AU287"/>
      <c r="AV287"/>
      <c r="AW287"/>
      <c r="AX287"/>
      <c r="AY287"/>
      <c r="AZ287"/>
      <c r="BA287"/>
      <c r="BB287"/>
      <c r="BC287"/>
      <c r="BD287"/>
      <c r="BE287"/>
      <c r="BF287"/>
      <c r="BG287"/>
      <c r="BH287"/>
      <c r="BI287"/>
      <c r="BJ287"/>
      <c r="BK287"/>
      <c r="BL287"/>
      <c r="BM287"/>
      <c r="BN287"/>
      <c r="BO287"/>
      <c r="BP287"/>
      <c r="BQ287"/>
      <c r="BR287"/>
      <c r="BS287"/>
      <c r="BT287"/>
      <c r="BU287"/>
      <c r="BV287"/>
      <c r="BW287"/>
      <c r="BX287"/>
      <c r="BY287"/>
      <c r="BZ287"/>
      <c r="CA287"/>
      <c r="CB287"/>
      <c r="CC287"/>
      <c r="CD287"/>
      <c r="CE287"/>
      <c r="CF287"/>
      <c r="CG287"/>
      <c r="CH287"/>
      <c r="CI287"/>
      <c r="CJ287"/>
      <c r="CK287"/>
      <c r="CL287"/>
      <c r="CM287"/>
      <c r="CN287"/>
      <c r="CO287"/>
      <c r="CP287"/>
      <c r="CQ287"/>
      <c r="CR287"/>
      <c r="CS287"/>
      <c r="CT287"/>
      <c r="CU287"/>
      <c r="CV287"/>
      <c r="CW287"/>
      <c r="CX287"/>
      <c r="CY287"/>
      <c r="CZ287"/>
      <c r="DA287"/>
      <c r="DB287"/>
      <c r="DC287"/>
      <c r="DD287"/>
      <c r="DE287"/>
      <c r="DF287"/>
      <c r="DG287"/>
      <c r="DH287"/>
      <c r="DI287"/>
      <c r="DJ287"/>
      <c r="DK287"/>
      <c r="DL287"/>
      <c r="DM287"/>
      <c r="DN287"/>
      <c r="DO287"/>
      <c r="DP287"/>
      <c r="DQ287"/>
      <c r="DR287"/>
      <c r="DS287"/>
      <c r="DT287"/>
      <c r="DU287"/>
      <c r="DV287"/>
      <c r="DW287"/>
      <c r="DX287"/>
      <c r="DY287"/>
      <c r="DZ287"/>
      <c r="EA287"/>
      <c r="EB287"/>
      <c r="EC287"/>
      <c r="ED287"/>
      <c r="EE287"/>
      <c r="EF287"/>
      <c r="EG287"/>
      <c r="EH287"/>
      <c r="EI287"/>
      <c r="EJ287"/>
      <c r="EK287"/>
      <c r="EL287"/>
      <c r="EM287"/>
      <c r="EN287"/>
      <c r="EO287"/>
      <c r="EP287"/>
      <c r="EQ287"/>
      <c r="ER287"/>
      <c r="ES287"/>
      <c r="ET287"/>
      <c r="EU287"/>
      <c r="EV287"/>
      <c r="EW287"/>
      <c r="EX287"/>
      <c r="EY287"/>
      <c r="EZ287"/>
      <c r="FA287"/>
      <c r="FB287"/>
      <c r="FC287"/>
      <c r="FD287"/>
      <c r="FE287"/>
      <c r="FF287"/>
      <c r="FG287"/>
      <c r="FH287"/>
      <c r="FI287"/>
      <c r="FJ287"/>
      <c r="FK287"/>
      <c r="FL287"/>
      <c r="FM287"/>
      <c r="FN287"/>
      <c r="FO287"/>
      <c r="FP287"/>
      <c r="FQ287"/>
      <c r="FR287"/>
      <c r="FS287"/>
      <c r="FT287"/>
      <c r="FU287"/>
      <c r="FV287"/>
      <c r="FW287"/>
      <c r="FX287"/>
      <c r="FY287"/>
      <c r="FZ287"/>
      <c r="GA287"/>
      <c r="GB287"/>
      <c r="GC287"/>
      <c r="GD287"/>
      <c r="GE287"/>
      <c r="GF287"/>
      <c r="GG287"/>
      <c r="GH287"/>
      <c r="GI287"/>
      <c r="GJ287"/>
      <c r="GK287"/>
      <c r="GL287"/>
      <c r="GM287"/>
      <c r="GN287"/>
      <c r="GO287"/>
      <c r="GP287"/>
      <c r="GQ287"/>
      <c r="GR287"/>
      <c r="GS287"/>
      <c r="GT287"/>
      <c r="GU287"/>
      <c r="GV287"/>
      <c r="GW287"/>
      <c r="GX287"/>
      <c r="GY287"/>
      <c r="GZ287"/>
      <c r="HA287"/>
      <c r="HB287"/>
      <c r="HC287"/>
      <c r="HD287"/>
      <c r="HE287"/>
      <c r="HF287"/>
      <c r="HG287"/>
      <c r="HH287"/>
      <c r="HI287"/>
      <c r="HJ287"/>
      <c r="HK287"/>
      <c r="HL287"/>
      <c r="HM287"/>
      <c r="HN287"/>
      <c r="HO287"/>
      <c r="HP287"/>
      <c r="HQ287"/>
      <c r="HR287"/>
      <c r="HS287"/>
      <c r="HT287"/>
      <c r="HU287"/>
      <c r="HV287"/>
      <c r="HW287"/>
      <c r="HX287"/>
      <c r="HY287"/>
      <c r="HZ287"/>
      <c r="IA287"/>
      <c r="IB287"/>
      <c r="IC287"/>
      <c r="ID287"/>
      <c r="IE287"/>
      <c r="IF287"/>
      <c r="IG287"/>
      <c r="IH287"/>
      <c r="II287"/>
      <c r="IJ287"/>
      <c r="IK287"/>
      <c r="IL287"/>
      <c r="IM287"/>
      <c r="IN287"/>
      <c r="IO287"/>
      <c r="IP287"/>
      <c r="IQ287"/>
      <c r="IR287"/>
      <c r="IS287"/>
      <c r="IT287"/>
      <c r="IU287"/>
      <c r="IV287"/>
      <c r="IW287"/>
      <c r="IX287"/>
      <c r="IY287"/>
      <c r="IZ287"/>
      <c r="JA287"/>
      <c r="JB287"/>
      <c r="JC287"/>
      <c r="JD287"/>
      <c r="JE287"/>
      <c r="JF287"/>
      <c r="JG287"/>
      <c r="JH287"/>
      <c r="JI287"/>
      <c r="JJ287"/>
      <c r="JK287"/>
      <c r="JL287"/>
      <c r="JM287"/>
      <c r="JN287"/>
      <c r="JO287"/>
      <c r="JP287"/>
      <c r="JQ287"/>
      <c r="JR287"/>
      <c r="JS287"/>
      <c r="JT287"/>
      <c r="JU287"/>
      <c r="JV287"/>
      <c r="JW287"/>
      <c r="JX287"/>
      <c r="JY287"/>
      <c r="JZ287"/>
      <c r="KA287"/>
      <c r="KB287"/>
      <c r="KC287"/>
      <c r="KD287"/>
      <c r="KE287"/>
      <c r="KF287"/>
      <c r="KG287"/>
      <c r="KH287"/>
      <c r="KI287"/>
      <c r="KJ287"/>
      <c r="KK287"/>
      <c r="KL287"/>
      <c r="KM287"/>
      <c r="KN287"/>
      <c r="KO287"/>
      <c r="KP287"/>
      <c r="KQ287"/>
      <c r="KR287"/>
      <c r="KS287"/>
      <c r="KT287"/>
      <c r="KU287"/>
      <c r="KV287"/>
      <c r="KW287"/>
      <c r="KX287"/>
      <c r="KY287"/>
      <c r="KZ287"/>
      <c r="LA287"/>
      <c r="LB287"/>
      <c r="LC287"/>
      <c r="LD287"/>
      <c r="LE287"/>
      <c r="LF287"/>
      <c r="LG287"/>
      <c r="LH287"/>
      <c r="LI287"/>
      <c r="LJ287"/>
      <c r="LK287"/>
      <c r="LL287"/>
      <c r="LM287"/>
      <c r="LN287"/>
      <c r="LO287"/>
      <c r="LP287"/>
      <c r="LQ287"/>
      <c r="LR287"/>
      <c r="LS287"/>
      <c r="LT287"/>
      <c r="LU287"/>
      <c r="LV287"/>
      <c r="LW287"/>
      <c r="LX287"/>
      <c r="LY287"/>
      <c r="LZ287"/>
      <c r="MA287"/>
      <c r="MB287"/>
      <c r="MC287"/>
      <c r="MD287"/>
      <c r="ME287"/>
      <c r="MF287"/>
      <c r="MG287"/>
      <c r="MH287"/>
      <c r="MI287"/>
      <c r="MJ287"/>
      <c r="MK287"/>
      <c r="ML287"/>
      <c r="MM287"/>
      <c r="MN287"/>
      <c r="MO287"/>
      <c r="MP287"/>
      <c r="MQ287"/>
      <c r="MR287"/>
      <c r="MS287"/>
      <c r="MT287"/>
      <c r="MU287"/>
      <c r="MV287"/>
      <c r="MW287"/>
      <c r="MX287"/>
      <c r="MY287"/>
      <c r="MZ287"/>
      <c r="NA287"/>
      <c r="NB287"/>
      <c r="NC287"/>
      <c r="ND287"/>
      <c r="NE287"/>
      <c r="NF287"/>
      <c r="NG287"/>
      <c r="NH287"/>
      <c r="NI287"/>
      <c r="NJ287"/>
      <c r="NK287"/>
      <c r="NL287"/>
      <c r="NM287"/>
      <c r="NN287"/>
      <c r="NO287"/>
      <c r="NP287"/>
      <c r="NQ287"/>
      <c r="NR287"/>
      <c r="NS287"/>
      <c r="NT287"/>
      <c r="NU287"/>
      <c r="NV287"/>
      <c r="NW287"/>
      <c r="NX287"/>
      <c r="NY287"/>
      <c r="NZ287"/>
      <c r="OA287"/>
      <c r="OB287"/>
      <c r="OC287"/>
      <c r="OD287"/>
      <c r="OE287"/>
      <c r="OF287"/>
      <c r="OG287"/>
      <c r="OH287"/>
      <c r="OI287"/>
      <c r="OJ287"/>
      <c r="OK287"/>
      <c r="OL287"/>
      <c r="OM287"/>
      <c r="ON287"/>
      <c r="OO287"/>
      <c r="OP287"/>
      <c r="OQ287"/>
      <c r="OR287"/>
      <c r="OS287"/>
      <c r="OT287"/>
      <c r="OU287"/>
      <c r="OV287"/>
      <c r="OW287"/>
      <c r="OX287"/>
      <c r="OY287"/>
      <c r="OZ287"/>
      <c r="PA287"/>
      <c r="PB287"/>
      <c r="PC287"/>
      <c r="PD287"/>
      <c r="PE287"/>
      <c r="PF287"/>
      <c r="PG287"/>
      <c r="PH287"/>
      <c r="PI287"/>
      <c r="PJ287"/>
      <c r="PK287"/>
      <c r="PL287"/>
      <c r="PM287"/>
      <c r="PN287"/>
      <c r="PO287"/>
      <c r="PP287"/>
      <c r="PQ287"/>
      <c r="PR287"/>
      <c r="PS287"/>
      <c r="PT287"/>
      <c r="PU287"/>
      <c r="PV287"/>
      <c r="PW287"/>
      <c r="PX287"/>
      <c r="PY287"/>
      <c r="PZ287"/>
      <c r="QA287"/>
      <c r="QB287"/>
      <c r="QC287"/>
      <c r="QD287"/>
      <c r="QE287"/>
      <c r="QF287"/>
      <c r="QG287"/>
      <c r="QH287"/>
      <c r="QI287"/>
      <c r="QJ287"/>
      <c r="QK287"/>
      <c r="QL287"/>
      <c r="QM287"/>
      <c r="QN287"/>
      <c r="QO287"/>
      <c r="QP287"/>
      <c r="QQ287"/>
      <c r="QR287"/>
      <c r="QS287"/>
      <c r="QT287"/>
      <c r="QU287"/>
      <c r="QV287"/>
      <c r="QW287"/>
      <c r="QX287"/>
      <c r="QY287"/>
      <c r="QZ287"/>
      <c r="RA287"/>
      <c r="RB287"/>
      <c r="RC287"/>
      <c r="RD287"/>
      <c r="RE287"/>
      <c r="RF287"/>
      <c r="RG287"/>
      <c r="RH287"/>
      <c r="RI287"/>
      <c r="RJ287"/>
      <c r="RK287"/>
      <c r="RL287"/>
      <c r="RM287"/>
      <c r="RN287"/>
      <c r="RO287"/>
      <c r="RP287"/>
      <c r="RQ287"/>
      <c r="RR287"/>
      <c r="RS287"/>
      <c r="RT287"/>
      <c r="RU287"/>
      <c r="RV287"/>
      <c r="RW287"/>
      <c r="RX287"/>
      <c r="RY287"/>
      <c r="RZ287"/>
      <c r="SA287"/>
      <c r="SB287"/>
      <c r="SC287"/>
      <c r="SD287"/>
      <c r="SE287"/>
      <c r="SF287"/>
      <c r="SG287"/>
      <c r="SH287"/>
      <c r="SI287"/>
      <c r="SJ287"/>
      <c r="SK287"/>
      <c r="SL287"/>
      <c r="SM287"/>
      <c r="SN287"/>
      <c r="SO287"/>
      <c r="SP287"/>
    </row>
    <row r="288" spans="1:510" ht="16.5" customHeight="1" x14ac:dyDescent="0.2">
      <c r="A288" s="20">
        <v>1507</v>
      </c>
      <c r="B288" s="34" t="s">
        <v>70</v>
      </c>
      <c r="C288" s="34" t="s">
        <v>434</v>
      </c>
      <c r="D288" s="20" t="s">
        <v>51</v>
      </c>
      <c r="E288" s="20" t="s">
        <v>1345</v>
      </c>
      <c r="F288" s="22" t="s">
        <v>88</v>
      </c>
      <c r="G288" s="34" t="s">
        <v>37</v>
      </c>
      <c r="H288" s="20" t="s">
        <v>89</v>
      </c>
      <c r="I288" s="20" t="s">
        <v>81</v>
      </c>
      <c r="J288" s="35" t="s">
        <v>445</v>
      </c>
      <c r="K288" s="36"/>
      <c r="L288" s="36"/>
      <c r="M288" s="36"/>
      <c r="N288" s="36"/>
      <c r="O288" s="34"/>
      <c r="P288" s="37">
        <v>0</v>
      </c>
      <c r="Q288" s="34">
        <v>12</v>
      </c>
      <c r="R288" s="25">
        <v>45658</v>
      </c>
      <c r="S288" s="39" t="s">
        <v>83</v>
      </c>
      <c r="T288" s="37">
        <f t="shared" si="6"/>
        <v>0</v>
      </c>
      <c r="U288" s="27" t="s">
        <v>39</v>
      </c>
      <c r="V288" s="28" t="s">
        <v>40</v>
      </c>
      <c r="W288"/>
      <c r="X288"/>
      <c r="Y288"/>
      <c r="Z288"/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  <c r="AT288"/>
      <c r="AU288"/>
      <c r="AV288"/>
      <c r="AW288"/>
      <c r="AX288"/>
      <c r="AY288"/>
      <c r="AZ288"/>
      <c r="BA288"/>
      <c r="BB288"/>
      <c r="BC288"/>
      <c r="BD288"/>
      <c r="BE288"/>
      <c r="BF288"/>
      <c r="BG288"/>
      <c r="BH288"/>
      <c r="BI288"/>
      <c r="BJ288"/>
      <c r="BK288"/>
      <c r="BL288"/>
      <c r="BM288"/>
      <c r="BN288"/>
      <c r="BO288"/>
      <c r="BP288"/>
      <c r="BQ288"/>
      <c r="BR288"/>
      <c r="BS288"/>
      <c r="BT288"/>
      <c r="BU288"/>
      <c r="BV288"/>
      <c r="BW288"/>
      <c r="BX288"/>
      <c r="BY288"/>
      <c r="BZ288"/>
      <c r="CA288"/>
      <c r="CB288"/>
      <c r="CC288"/>
      <c r="CD288"/>
      <c r="CE288"/>
      <c r="CF288"/>
      <c r="CG288"/>
      <c r="CH288"/>
      <c r="CI288"/>
      <c r="CJ288"/>
      <c r="CK288"/>
      <c r="CL288"/>
      <c r="CM288"/>
      <c r="CN288"/>
      <c r="CO288"/>
      <c r="CP288"/>
      <c r="CQ288"/>
      <c r="CR288"/>
      <c r="CS288"/>
      <c r="CT288"/>
      <c r="CU288"/>
      <c r="CV288"/>
      <c r="CW288"/>
      <c r="CX288"/>
      <c r="CY288"/>
      <c r="CZ288"/>
      <c r="DA288"/>
      <c r="DB288"/>
      <c r="DC288"/>
      <c r="DD288"/>
      <c r="DE288"/>
      <c r="DF288"/>
      <c r="DG288"/>
      <c r="DH288"/>
      <c r="DI288"/>
      <c r="DJ288"/>
      <c r="DK288"/>
      <c r="DL288"/>
      <c r="DM288"/>
      <c r="DN288"/>
      <c r="DO288"/>
      <c r="DP288"/>
      <c r="DQ288"/>
      <c r="DR288"/>
      <c r="DS288"/>
      <c r="DT288"/>
      <c r="DU288"/>
      <c r="DV288"/>
      <c r="DW288"/>
      <c r="DX288"/>
      <c r="DY288"/>
      <c r="DZ288"/>
      <c r="EA288"/>
      <c r="EB288"/>
      <c r="EC288"/>
      <c r="ED288"/>
      <c r="EE288"/>
      <c r="EF288"/>
      <c r="EG288"/>
      <c r="EH288"/>
      <c r="EI288"/>
      <c r="EJ288"/>
      <c r="EK288"/>
      <c r="EL288"/>
      <c r="EM288"/>
      <c r="EN288"/>
      <c r="EO288"/>
      <c r="EP288"/>
      <c r="EQ288"/>
      <c r="ER288"/>
      <c r="ES288"/>
      <c r="ET288"/>
      <c r="EU288"/>
      <c r="EV288"/>
      <c r="EW288"/>
      <c r="EX288"/>
      <c r="EY288"/>
      <c r="EZ288"/>
      <c r="FA288"/>
      <c r="FB288"/>
      <c r="FC288"/>
      <c r="FD288"/>
      <c r="FE288"/>
      <c r="FF288"/>
      <c r="FG288"/>
      <c r="FH288"/>
      <c r="FI288"/>
      <c r="FJ288"/>
      <c r="FK288"/>
      <c r="FL288"/>
      <c r="FM288"/>
      <c r="FN288"/>
      <c r="FO288"/>
      <c r="FP288"/>
      <c r="FQ288"/>
      <c r="FR288"/>
      <c r="FS288"/>
      <c r="FT288"/>
      <c r="FU288"/>
      <c r="FV288"/>
      <c r="FW288"/>
      <c r="FX288"/>
      <c r="FY288"/>
      <c r="FZ288"/>
      <c r="GA288"/>
      <c r="GB288"/>
      <c r="GC288"/>
      <c r="GD288"/>
      <c r="GE288"/>
      <c r="GF288"/>
      <c r="GG288"/>
      <c r="GH288"/>
      <c r="GI288"/>
      <c r="GJ288"/>
      <c r="GK288"/>
      <c r="GL288"/>
      <c r="GM288"/>
      <c r="GN288"/>
      <c r="GO288"/>
      <c r="GP288"/>
      <c r="GQ288"/>
      <c r="GR288"/>
      <c r="GS288"/>
      <c r="GT288"/>
      <c r="GU288"/>
      <c r="GV288"/>
      <c r="GW288"/>
      <c r="GX288"/>
      <c r="GY288"/>
      <c r="GZ288"/>
      <c r="HA288"/>
      <c r="HB288"/>
      <c r="HC288"/>
      <c r="HD288"/>
      <c r="HE288"/>
      <c r="HF288"/>
      <c r="HG288"/>
      <c r="HH288"/>
      <c r="HI288"/>
      <c r="HJ288"/>
      <c r="HK288"/>
      <c r="HL288"/>
      <c r="HM288"/>
      <c r="HN288"/>
      <c r="HO288"/>
      <c r="HP288"/>
      <c r="HQ288"/>
      <c r="HR288"/>
      <c r="HS288"/>
      <c r="HT288"/>
      <c r="HU288"/>
      <c r="HV288"/>
      <c r="HW288"/>
      <c r="HX288"/>
      <c r="HY288"/>
      <c r="HZ288"/>
      <c r="IA288"/>
      <c r="IB288"/>
      <c r="IC288"/>
      <c r="ID288"/>
      <c r="IE288"/>
      <c r="IF288"/>
      <c r="IG288"/>
      <c r="IH288"/>
      <c r="II288"/>
      <c r="IJ288"/>
      <c r="IK288"/>
      <c r="IL288"/>
      <c r="IM288"/>
      <c r="IN288"/>
      <c r="IO288"/>
      <c r="IP288"/>
      <c r="IQ288"/>
      <c r="IR288"/>
      <c r="IS288"/>
      <c r="IT288"/>
      <c r="IU288"/>
      <c r="IV288"/>
      <c r="IW288"/>
      <c r="IX288"/>
      <c r="IY288"/>
      <c r="IZ288"/>
      <c r="JA288"/>
      <c r="JB288"/>
      <c r="JC288"/>
      <c r="JD288"/>
      <c r="JE288"/>
      <c r="JF288"/>
      <c r="JG288"/>
      <c r="JH288"/>
      <c r="JI288"/>
      <c r="JJ288"/>
      <c r="JK288"/>
      <c r="JL288"/>
      <c r="JM288"/>
      <c r="JN288"/>
      <c r="JO288"/>
      <c r="JP288"/>
      <c r="JQ288"/>
      <c r="JR288"/>
      <c r="JS288"/>
      <c r="JT288"/>
      <c r="JU288"/>
      <c r="JV288"/>
      <c r="JW288"/>
      <c r="JX288"/>
      <c r="JY288"/>
      <c r="JZ288"/>
      <c r="KA288"/>
      <c r="KB288"/>
      <c r="KC288"/>
      <c r="KD288"/>
      <c r="KE288"/>
      <c r="KF288"/>
      <c r="KG288"/>
      <c r="KH288"/>
      <c r="KI288"/>
      <c r="KJ288"/>
      <c r="KK288"/>
      <c r="KL288"/>
      <c r="KM288"/>
      <c r="KN288"/>
      <c r="KO288"/>
      <c r="KP288"/>
      <c r="KQ288"/>
      <c r="KR288"/>
      <c r="KS288"/>
      <c r="KT288"/>
      <c r="KU288"/>
      <c r="KV288"/>
      <c r="KW288"/>
      <c r="KX288"/>
      <c r="KY288"/>
      <c r="KZ288"/>
      <c r="LA288"/>
      <c r="LB288"/>
      <c r="LC288"/>
      <c r="LD288"/>
      <c r="LE288"/>
      <c r="LF288"/>
      <c r="LG288"/>
      <c r="LH288"/>
      <c r="LI288"/>
      <c r="LJ288"/>
      <c r="LK288"/>
      <c r="LL288"/>
      <c r="LM288"/>
      <c r="LN288"/>
      <c r="LO288"/>
      <c r="LP288"/>
      <c r="LQ288"/>
      <c r="LR288"/>
      <c r="LS288"/>
      <c r="LT288"/>
      <c r="LU288"/>
      <c r="LV288"/>
      <c r="LW288"/>
      <c r="LX288"/>
      <c r="LY288"/>
      <c r="LZ288"/>
      <c r="MA288"/>
      <c r="MB288"/>
      <c r="MC288"/>
      <c r="MD288"/>
      <c r="ME288"/>
      <c r="MF288"/>
      <c r="MG288"/>
      <c r="MH288"/>
      <c r="MI288"/>
      <c r="MJ288"/>
      <c r="MK288"/>
      <c r="ML288"/>
      <c r="MM288"/>
      <c r="MN288"/>
      <c r="MO288"/>
      <c r="MP288"/>
      <c r="MQ288"/>
      <c r="MR288"/>
      <c r="MS288"/>
      <c r="MT288"/>
      <c r="MU288"/>
      <c r="MV288"/>
      <c r="MW288"/>
      <c r="MX288"/>
      <c r="MY288"/>
      <c r="MZ288"/>
      <c r="NA288"/>
      <c r="NB288"/>
      <c r="NC288"/>
      <c r="ND288"/>
      <c r="NE288"/>
      <c r="NF288"/>
      <c r="NG288"/>
      <c r="NH288"/>
      <c r="NI288"/>
      <c r="NJ288"/>
      <c r="NK288"/>
      <c r="NL288"/>
      <c r="NM288"/>
      <c r="NN288"/>
      <c r="NO288"/>
      <c r="NP288"/>
      <c r="NQ288"/>
      <c r="NR288"/>
      <c r="NS288"/>
      <c r="NT288"/>
      <c r="NU288"/>
      <c r="NV288"/>
      <c r="NW288"/>
      <c r="NX288"/>
      <c r="NY288"/>
      <c r="NZ288"/>
      <c r="OA288"/>
      <c r="OB288"/>
      <c r="OC288"/>
      <c r="OD288"/>
      <c r="OE288"/>
      <c r="OF288"/>
      <c r="OG288"/>
      <c r="OH288"/>
      <c r="OI288"/>
      <c r="OJ288"/>
      <c r="OK288"/>
      <c r="OL288"/>
      <c r="OM288"/>
      <c r="ON288"/>
      <c r="OO288"/>
      <c r="OP288"/>
      <c r="OQ288"/>
      <c r="OR288"/>
      <c r="OS288"/>
      <c r="OT288"/>
      <c r="OU288"/>
      <c r="OV288"/>
      <c r="OW288"/>
      <c r="OX288"/>
      <c r="OY288"/>
      <c r="OZ288"/>
      <c r="PA288"/>
      <c r="PB288"/>
      <c r="PC288"/>
      <c r="PD288"/>
      <c r="PE288"/>
      <c r="PF288"/>
      <c r="PG288"/>
      <c r="PH288"/>
      <c r="PI288"/>
      <c r="PJ288"/>
      <c r="PK288"/>
      <c r="PL288"/>
      <c r="PM288"/>
      <c r="PN288"/>
      <c r="PO288"/>
      <c r="PP288"/>
      <c r="PQ288"/>
      <c r="PR288"/>
      <c r="PS288"/>
      <c r="PT288"/>
      <c r="PU288"/>
      <c r="PV288"/>
      <c r="PW288"/>
      <c r="PX288"/>
      <c r="PY288"/>
      <c r="PZ288"/>
      <c r="QA288"/>
      <c r="QB288"/>
      <c r="QC288"/>
      <c r="QD288"/>
      <c r="QE288"/>
      <c r="QF288"/>
      <c r="QG288"/>
      <c r="QH288"/>
      <c r="QI288"/>
      <c r="QJ288"/>
      <c r="QK288"/>
      <c r="QL288"/>
      <c r="QM288"/>
      <c r="QN288"/>
      <c r="QO288"/>
      <c r="QP288"/>
      <c r="QQ288"/>
      <c r="QR288"/>
      <c r="QS288"/>
      <c r="QT288"/>
      <c r="QU288"/>
      <c r="QV288"/>
      <c r="QW288"/>
      <c r="QX288"/>
      <c r="QY288"/>
      <c r="QZ288"/>
      <c r="RA288"/>
      <c r="RB288"/>
      <c r="RC288"/>
      <c r="RD288"/>
      <c r="RE288"/>
      <c r="RF288"/>
      <c r="RG288"/>
      <c r="RH288"/>
      <c r="RI288"/>
      <c r="RJ288"/>
      <c r="RK288"/>
      <c r="RL288"/>
      <c r="RM288"/>
      <c r="RN288"/>
      <c r="RO288"/>
      <c r="RP288"/>
      <c r="RQ288"/>
      <c r="RR288"/>
      <c r="RS288"/>
      <c r="RT288"/>
      <c r="RU288"/>
      <c r="RV288"/>
      <c r="RW288"/>
      <c r="RX288"/>
      <c r="RY288"/>
      <c r="RZ288"/>
      <c r="SA288"/>
      <c r="SB288"/>
      <c r="SC288"/>
      <c r="SD288"/>
      <c r="SE288"/>
      <c r="SF288"/>
      <c r="SG288"/>
      <c r="SH288"/>
      <c r="SI288"/>
      <c r="SJ288"/>
      <c r="SK288"/>
      <c r="SL288"/>
      <c r="SM288"/>
      <c r="SN288"/>
      <c r="SO288"/>
      <c r="SP288"/>
    </row>
    <row r="289" spans="1:510" ht="16.5" customHeight="1" x14ac:dyDescent="0.2">
      <c r="A289" s="20">
        <v>1508</v>
      </c>
      <c r="B289" s="34" t="s">
        <v>70</v>
      </c>
      <c r="C289" s="34" t="s">
        <v>434</v>
      </c>
      <c r="D289" s="20" t="s">
        <v>51</v>
      </c>
      <c r="E289" s="20" t="s">
        <v>1345</v>
      </c>
      <c r="F289" s="22" t="s">
        <v>88</v>
      </c>
      <c r="G289" s="34" t="s">
        <v>37</v>
      </c>
      <c r="H289" s="20" t="s">
        <v>89</v>
      </c>
      <c r="I289" s="20" t="s">
        <v>81</v>
      </c>
      <c r="J289" s="35" t="s">
        <v>446</v>
      </c>
      <c r="K289" s="36"/>
      <c r="L289" s="36"/>
      <c r="M289" s="36"/>
      <c r="N289" s="36"/>
      <c r="O289" s="34"/>
      <c r="P289" s="37">
        <v>447753040</v>
      </c>
      <c r="Q289" s="34">
        <v>12</v>
      </c>
      <c r="R289" s="25">
        <v>45658</v>
      </c>
      <c r="S289" s="39" t="s">
        <v>83</v>
      </c>
      <c r="T289" s="37">
        <f t="shared" si="6"/>
        <v>5373036480</v>
      </c>
      <c r="U289" s="27" t="s">
        <v>39</v>
      </c>
      <c r="V289" s="28" t="s">
        <v>40</v>
      </c>
      <c r="W289"/>
      <c r="X289"/>
      <c r="Y289"/>
      <c r="Z289"/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  <c r="AT289"/>
      <c r="AU289"/>
      <c r="AV289"/>
      <c r="AW289"/>
      <c r="AX289"/>
      <c r="AY289"/>
      <c r="AZ289"/>
      <c r="BA289"/>
      <c r="BB289"/>
      <c r="BC289"/>
      <c r="BD289"/>
      <c r="BE289"/>
      <c r="BF289"/>
      <c r="BG289"/>
      <c r="BH289"/>
      <c r="BI289"/>
      <c r="BJ289"/>
      <c r="BK289"/>
      <c r="BL289"/>
      <c r="BM289"/>
      <c r="BN289"/>
      <c r="BO289"/>
      <c r="BP289"/>
      <c r="BQ289"/>
      <c r="BR289"/>
      <c r="BS289"/>
      <c r="BT289"/>
      <c r="BU289"/>
      <c r="BV289"/>
      <c r="BW289"/>
      <c r="BX289"/>
      <c r="BY289"/>
      <c r="BZ289"/>
      <c r="CA289"/>
      <c r="CB289"/>
      <c r="CC289"/>
      <c r="CD289"/>
      <c r="CE289"/>
      <c r="CF289"/>
      <c r="CG289"/>
      <c r="CH289"/>
      <c r="CI289"/>
      <c r="CJ289"/>
      <c r="CK289"/>
      <c r="CL289"/>
      <c r="CM289"/>
      <c r="CN289"/>
      <c r="CO289"/>
      <c r="CP289"/>
      <c r="CQ289"/>
      <c r="CR289"/>
      <c r="CS289"/>
      <c r="CT289"/>
      <c r="CU289"/>
      <c r="CV289"/>
      <c r="CW289"/>
      <c r="CX289"/>
      <c r="CY289"/>
      <c r="CZ289"/>
      <c r="DA289"/>
      <c r="DB289"/>
      <c r="DC289"/>
      <c r="DD289"/>
      <c r="DE289"/>
      <c r="DF289"/>
      <c r="DG289"/>
      <c r="DH289"/>
      <c r="DI289"/>
      <c r="DJ289"/>
      <c r="DK289"/>
      <c r="DL289"/>
      <c r="DM289"/>
      <c r="DN289"/>
      <c r="DO289"/>
      <c r="DP289"/>
      <c r="DQ289"/>
      <c r="DR289"/>
      <c r="DS289"/>
      <c r="DT289"/>
      <c r="DU289"/>
      <c r="DV289"/>
      <c r="DW289"/>
      <c r="DX289"/>
      <c r="DY289"/>
      <c r="DZ289"/>
      <c r="EA289"/>
      <c r="EB289"/>
      <c r="EC289"/>
      <c r="ED289"/>
      <c r="EE289"/>
      <c r="EF289"/>
      <c r="EG289"/>
      <c r="EH289"/>
      <c r="EI289"/>
      <c r="EJ289"/>
      <c r="EK289"/>
      <c r="EL289"/>
      <c r="EM289"/>
      <c r="EN289"/>
      <c r="EO289"/>
      <c r="EP289"/>
      <c r="EQ289"/>
      <c r="ER289"/>
      <c r="ES289"/>
      <c r="ET289"/>
      <c r="EU289"/>
      <c r="EV289"/>
      <c r="EW289"/>
      <c r="EX289"/>
      <c r="EY289"/>
      <c r="EZ289"/>
      <c r="FA289"/>
      <c r="FB289"/>
      <c r="FC289"/>
      <c r="FD289"/>
      <c r="FE289"/>
      <c r="FF289"/>
      <c r="FG289"/>
      <c r="FH289"/>
      <c r="FI289"/>
      <c r="FJ289"/>
      <c r="FK289"/>
      <c r="FL289"/>
      <c r="FM289"/>
      <c r="FN289"/>
      <c r="FO289"/>
      <c r="FP289"/>
      <c r="FQ289"/>
      <c r="FR289"/>
      <c r="FS289"/>
      <c r="FT289"/>
      <c r="FU289"/>
      <c r="FV289"/>
      <c r="FW289"/>
      <c r="FX289"/>
      <c r="FY289"/>
      <c r="FZ289"/>
      <c r="GA289"/>
      <c r="GB289"/>
      <c r="GC289"/>
      <c r="GD289"/>
      <c r="GE289"/>
      <c r="GF289"/>
      <c r="GG289"/>
      <c r="GH289"/>
      <c r="GI289"/>
      <c r="GJ289"/>
      <c r="GK289"/>
      <c r="GL289"/>
      <c r="GM289"/>
      <c r="GN289"/>
      <c r="GO289"/>
      <c r="GP289"/>
      <c r="GQ289"/>
      <c r="GR289"/>
      <c r="GS289"/>
      <c r="GT289"/>
      <c r="GU289"/>
      <c r="GV289"/>
      <c r="GW289"/>
      <c r="GX289"/>
      <c r="GY289"/>
      <c r="GZ289"/>
      <c r="HA289"/>
      <c r="HB289"/>
      <c r="HC289"/>
      <c r="HD289"/>
      <c r="HE289"/>
      <c r="HF289"/>
      <c r="HG289"/>
      <c r="HH289"/>
      <c r="HI289"/>
      <c r="HJ289"/>
      <c r="HK289"/>
      <c r="HL289"/>
      <c r="HM289"/>
      <c r="HN289"/>
      <c r="HO289"/>
      <c r="HP289"/>
      <c r="HQ289"/>
      <c r="HR289"/>
      <c r="HS289"/>
      <c r="HT289"/>
      <c r="HU289"/>
      <c r="HV289"/>
      <c r="HW289"/>
      <c r="HX289"/>
      <c r="HY289"/>
      <c r="HZ289"/>
      <c r="IA289"/>
      <c r="IB289"/>
      <c r="IC289"/>
      <c r="ID289"/>
      <c r="IE289"/>
      <c r="IF289"/>
      <c r="IG289"/>
      <c r="IH289"/>
      <c r="II289"/>
      <c r="IJ289"/>
      <c r="IK289"/>
      <c r="IL289"/>
      <c r="IM289"/>
      <c r="IN289"/>
      <c r="IO289"/>
      <c r="IP289"/>
      <c r="IQ289"/>
      <c r="IR289"/>
      <c r="IS289"/>
      <c r="IT289"/>
      <c r="IU289"/>
      <c r="IV289"/>
      <c r="IW289"/>
      <c r="IX289"/>
      <c r="IY289"/>
      <c r="IZ289"/>
      <c r="JA289"/>
      <c r="JB289"/>
      <c r="JC289"/>
      <c r="JD289"/>
      <c r="JE289"/>
      <c r="JF289"/>
      <c r="JG289"/>
      <c r="JH289"/>
      <c r="JI289"/>
      <c r="JJ289"/>
      <c r="JK289"/>
      <c r="JL289"/>
      <c r="JM289"/>
      <c r="JN289"/>
      <c r="JO289"/>
      <c r="JP289"/>
      <c r="JQ289"/>
      <c r="JR289"/>
      <c r="JS289"/>
      <c r="JT289"/>
      <c r="JU289"/>
      <c r="JV289"/>
      <c r="JW289"/>
      <c r="JX289"/>
      <c r="JY289"/>
      <c r="JZ289"/>
      <c r="KA289"/>
      <c r="KB289"/>
      <c r="KC289"/>
      <c r="KD289"/>
      <c r="KE289"/>
      <c r="KF289"/>
      <c r="KG289"/>
      <c r="KH289"/>
      <c r="KI289"/>
      <c r="KJ289"/>
      <c r="KK289"/>
      <c r="KL289"/>
      <c r="KM289"/>
      <c r="KN289"/>
      <c r="KO289"/>
      <c r="KP289"/>
      <c r="KQ289"/>
      <c r="KR289"/>
      <c r="KS289"/>
      <c r="KT289"/>
      <c r="KU289"/>
      <c r="KV289"/>
      <c r="KW289"/>
      <c r="KX289"/>
      <c r="KY289"/>
      <c r="KZ289"/>
      <c r="LA289"/>
      <c r="LB289"/>
      <c r="LC289"/>
      <c r="LD289"/>
      <c r="LE289"/>
      <c r="LF289"/>
      <c r="LG289"/>
      <c r="LH289"/>
      <c r="LI289"/>
      <c r="LJ289"/>
      <c r="LK289"/>
      <c r="LL289"/>
      <c r="LM289"/>
      <c r="LN289"/>
      <c r="LO289"/>
      <c r="LP289"/>
      <c r="LQ289"/>
      <c r="LR289"/>
      <c r="LS289"/>
      <c r="LT289"/>
      <c r="LU289"/>
      <c r="LV289"/>
      <c r="LW289"/>
      <c r="LX289"/>
      <c r="LY289"/>
      <c r="LZ289"/>
      <c r="MA289"/>
      <c r="MB289"/>
      <c r="MC289"/>
      <c r="MD289"/>
      <c r="ME289"/>
      <c r="MF289"/>
      <c r="MG289"/>
      <c r="MH289"/>
      <c r="MI289"/>
      <c r="MJ289"/>
      <c r="MK289"/>
      <c r="ML289"/>
      <c r="MM289"/>
      <c r="MN289"/>
      <c r="MO289"/>
      <c r="MP289"/>
      <c r="MQ289"/>
      <c r="MR289"/>
      <c r="MS289"/>
      <c r="MT289"/>
      <c r="MU289"/>
      <c r="MV289"/>
      <c r="MW289"/>
      <c r="MX289"/>
      <c r="MY289"/>
      <c r="MZ289"/>
      <c r="NA289"/>
      <c r="NB289"/>
      <c r="NC289"/>
      <c r="ND289"/>
      <c r="NE289"/>
      <c r="NF289"/>
      <c r="NG289"/>
      <c r="NH289"/>
      <c r="NI289"/>
      <c r="NJ289"/>
      <c r="NK289"/>
      <c r="NL289"/>
      <c r="NM289"/>
      <c r="NN289"/>
      <c r="NO289"/>
      <c r="NP289"/>
      <c r="NQ289"/>
      <c r="NR289"/>
      <c r="NS289"/>
      <c r="NT289"/>
      <c r="NU289"/>
      <c r="NV289"/>
      <c r="NW289"/>
      <c r="NX289"/>
      <c r="NY289"/>
      <c r="NZ289"/>
      <c r="OA289"/>
      <c r="OB289"/>
      <c r="OC289"/>
      <c r="OD289"/>
      <c r="OE289"/>
      <c r="OF289"/>
      <c r="OG289"/>
      <c r="OH289"/>
      <c r="OI289"/>
      <c r="OJ289"/>
      <c r="OK289"/>
      <c r="OL289"/>
      <c r="OM289"/>
      <c r="ON289"/>
      <c r="OO289"/>
      <c r="OP289"/>
      <c r="OQ289"/>
      <c r="OR289"/>
      <c r="OS289"/>
      <c r="OT289"/>
      <c r="OU289"/>
      <c r="OV289"/>
      <c r="OW289"/>
      <c r="OX289"/>
      <c r="OY289"/>
      <c r="OZ289"/>
      <c r="PA289"/>
      <c r="PB289"/>
      <c r="PC289"/>
      <c r="PD289"/>
      <c r="PE289"/>
      <c r="PF289"/>
      <c r="PG289"/>
      <c r="PH289"/>
      <c r="PI289"/>
      <c r="PJ289"/>
      <c r="PK289"/>
      <c r="PL289"/>
      <c r="PM289"/>
      <c r="PN289"/>
      <c r="PO289"/>
      <c r="PP289"/>
      <c r="PQ289"/>
      <c r="PR289"/>
      <c r="PS289"/>
      <c r="PT289"/>
      <c r="PU289"/>
      <c r="PV289"/>
      <c r="PW289"/>
      <c r="PX289"/>
      <c r="PY289"/>
      <c r="PZ289"/>
      <c r="QA289"/>
      <c r="QB289"/>
      <c r="QC289"/>
      <c r="QD289"/>
      <c r="QE289"/>
      <c r="QF289"/>
      <c r="QG289"/>
      <c r="QH289"/>
      <c r="QI289"/>
      <c r="QJ289"/>
      <c r="QK289"/>
      <c r="QL289"/>
      <c r="QM289"/>
      <c r="QN289"/>
      <c r="QO289"/>
      <c r="QP289"/>
      <c r="QQ289"/>
      <c r="QR289"/>
      <c r="QS289"/>
      <c r="QT289"/>
      <c r="QU289"/>
      <c r="QV289"/>
      <c r="QW289"/>
      <c r="QX289"/>
      <c r="QY289"/>
      <c r="QZ289"/>
      <c r="RA289"/>
      <c r="RB289"/>
      <c r="RC289"/>
      <c r="RD289"/>
      <c r="RE289"/>
      <c r="RF289"/>
      <c r="RG289"/>
      <c r="RH289"/>
      <c r="RI289"/>
      <c r="RJ289"/>
      <c r="RK289"/>
      <c r="RL289"/>
      <c r="RM289"/>
      <c r="RN289"/>
      <c r="RO289"/>
      <c r="RP289"/>
      <c r="RQ289"/>
      <c r="RR289"/>
      <c r="RS289"/>
      <c r="RT289"/>
      <c r="RU289"/>
      <c r="RV289"/>
      <c r="RW289"/>
      <c r="RX289"/>
      <c r="RY289"/>
      <c r="RZ289"/>
      <c r="SA289"/>
      <c r="SB289"/>
      <c r="SC289"/>
      <c r="SD289"/>
      <c r="SE289"/>
      <c r="SF289"/>
      <c r="SG289"/>
      <c r="SH289"/>
      <c r="SI289"/>
      <c r="SJ289"/>
      <c r="SK289"/>
      <c r="SL289"/>
      <c r="SM289"/>
      <c r="SN289"/>
      <c r="SO289"/>
      <c r="SP289"/>
    </row>
    <row r="290" spans="1:510" ht="16.5" customHeight="1" x14ac:dyDescent="0.2">
      <c r="A290" s="20">
        <v>1509</v>
      </c>
      <c r="B290" s="34" t="s">
        <v>70</v>
      </c>
      <c r="C290" s="34" t="s">
        <v>434</v>
      </c>
      <c r="D290" s="20" t="s">
        <v>51</v>
      </c>
      <c r="E290" s="20" t="s">
        <v>1345</v>
      </c>
      <c r="F290" s="22" t="s">
        <v>88</v>
      </c>
      <c r="G290" s="34" t="s">
        <v>37</v>
      </c>
      <c r="H290" s="20" t="s">
        <v>89</v>
      </c>
      <c r="I290" s="20" t="s">
        <v>81</v>
      </c>
      <c r="J290" s="35" t="s">
        <v>447</v>
      </c>
      <c r="K290" s="36"/>
      <c r="L290" s="36"/>
      <c r="M290" s="36"/>
      <c r="N290" s="36"/>
      <c r="O290" s="34"/>
      <c r="P290" s="37">
        <v>80287305</v>
      </c>
      <c r="Q290" s="34">
        <v>12</v>
      </c>
      <c r="R290" s="25">
        <v>45658</v>
      </c>
      <c r="S290" s="39" t="s">
        <v>83</v>
      </c>
      <c r="T290" s="37">
        <f t="shared" si="6"/>
        <v>963447660</v>
      </c>
      <c r="U290" s="27" t="s">
        <v>39</v>
      </c>
      <c r="V290" s="28" t="s">
        <v>40</v>
      </c>
      <c r="W290"/>
      <c r="X290"/>
      <c r="Y290"/>
      <c r="Z290"/>
      <c r="AA290"/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  <c r="AT290"/>
      <c r="AU290"/>
      <c r="AV290"/>
      <c r="AW290"/>
      <c r="AX290"/>
      <c r="AY290"/>
      <c r="AZ290"/>
      <c r="BA290"/>
      <c r="BB290"/>
      <c r="BC290"/>
      <c r="BD290"/>
      <c r="BE290"/>
      <c r="BF290"/>
      <c r="BG290"/>
      <c r="BH290"/>
      <c r="BI290"/>
      <c r="BJ290"/>
      <c r="BK290"/>
      <c r="BL290"/>
      <c r="BM290"/>
      <c r="BN290"/>
      <c r="BO290"/>
      <c r="BP290"/>
      <c r="BQ290"/>
      <c r="BR290"/>
      <c r="BS290"/>
      <c r="BT290"/>
      <c r="BU290"/>
      <c r="BV290"/>
      <c r="BW290"/>
      <c r="BX290"/>
      <c r="BY290"/>
      <c r="BZ290"/>
      <c r="CA290"/>
      <c r="CB290"/>
      <c r="CC290"/>
      <c r="CD290"/>
      <c r="CE290"/>
      <c r="CF290"/>
      <c r="CG290"/>
      <c r="CH290"/>
      <c r="CI290"/>
      <c r="CJ290"/>
      <c r="CK290"/>
      <c r="CL290"/>
      <c r="CM290"/>
      <c r="CN290"/>
      <c r="CO290"/>
      <c r="CP290"/>
      <c r="CQ290"/>
      <c r="CR290"/>
      <c r="CS290"/>
      <c r="CT290"/>
      <c r="CU290"/>
      <c r="CV290"/>
      <c r="CW290"/>
      <c r="CX290"/>
      <c r="CY290"/>
      <c r="CZ290"/>
      <c r="DA290"/>
      <c r="DB290"/>
      <c r="DC290"/>
      <c r="DD290"/>
      <c r="DE290"/>
      <c r="DF290"/>
      <c r="DG290"/>
      <c r="DH290"/>
      <c r="DI290"/>
      <c r="DJ290"/>
      <c r="DK290"/>
      <c r="DL290"/>
      <c r="DM290"/>
      <c r="DN290"/>
      <c r="DO290"/>
      <c r="DP290"/>
      <c r="DQ290"/>
      <c r="DR290"/>
      <c r="DS290"/>
      <c r="DT290"/>
      <c r="DU290"/>
      <c r="DV290"/>
      <c r="DW290"/>
      <c r="DX290"/>
      <c r="DY290"/>
      <c r="DZ290"/>
      <c r="EA290"/>
      <c r="EB290"/>
      <c r="EC290"/>
      <c r="ED290"/>
      <c r="EE290"/>
      <c r="EF290"/>
      <c r="EG290"/>
      <c r="EH290"/>
      <c r="EI290"/>
      <c r="EJ290"/>
      <c r="EK290"/>
      <c r="EL290"/>
      <c r="EM290"/>
      <c r="EN290"/>
      <c r="EO290"/>
      <c r="EP290"/>
      <c r="EQ290"/>
      <c r="ER290"/>
      <c r="ES290"/>
      <c r="ET290"/>
      <c r="EU290"/>
      <c r="EV290"/>
      <c r="EW290"/>
      <c r="EX290"/>
      <c r="EY290"/>
      <c r="EZ290"/>
      <c r="FA290"/>
      <c r="FB290"/>
      <c r="FC290"/>
      <c r="FD290"/>
      <c r="FE290"/>
      <c r="FF290"/>
      <c r="FG290"/>
      <c r="FH290"/>
      <c r="FI290"/>
      <c r="FJ290"/>
      <c r="FK290"/>
      <c r="FL290"/>
      <c r="FM290"/>
      <c r="FN290"/>
      <c r="FO290"/>
      <c r="FP290"/>
      <c r="FQ290"/>
      <c r="FR290"/>
      <c r="FS290"/>
      <c r="FT290"/>
      <c r="FU290"/>
      <c r="FV290"/>
      <c r="FW290"/>
      <c r="FX290"/>
      <c r="FY290"/>
      <c r="FZ290"/>
      <c r="GA290"/>
      <c r="GB290"/>
      <c r="GC290"/>
      <c r="GD290"/>
      <c r="GE290"/>
      <c r="GF290"/>
      <c r="GG290"/>
      <c r="GH290"/>
      <c r="GI290"/>
      <c r="GJ290"/>
      <c r="GK290"/>
      <c r="GL290"/>
      <c r="GM290"/>
      <c r="GN290"/>
      <c r="GO290"/>
      <c r="GP290"/>
      <c r="GQ290"/>
      <c r="GR290"/>
      <c r="GS290"/>
      <c r="GT290"/>
      <c r="GU290"/>
      <c r="GV290"/>
      <c r="GW290"/>
      <c r="GX290"/>
      <c r="GY290"/>
      <c r="GZ290"/>
      <c r="HA290"/>
      <c r="HB290"/>
      <c r="HC290"/>
      <c r="HD290"/>
      <c r="HE290"/>
      <c r="HF290"/>
      <c r="HG290"/>
      <c r="HH290"/>
      <c r="HI290"/>
      <c r="HJ290"/>
      <c r="HK290"/>
      <c r="HL290"/>
      <c r="HM290"/>
      <c r="HN290"/>
      <c r="HO290"/>
      <c r="HP290"/>
      <c r="HQ290"/>
      <c r="HR290"/>
      <c r="HS290"/>
      <c r="HT290"/>
      <c r="HU290"/>
      <c r="HV290"/>
      <c r="HW290"/>
      <c r="HX290"/>
      <c r="HY290"/>
      <c r="HZ290"/>
      <c r="IA290"/>
      <c r="IB290"/>
      <c r="IC290"/>
      <c r="ID290"/>
      <c r="IE290"/>
      <c r="IF290"/>
      <c r="IG290"/>
      <c r="IH290"/>
      <c r="II290"/>
      <c r="IJ290"/>
      <c r="IK290"/>
      <c r="IL290"/>
      <c r="IM290"/>
      <c r="IN290"/>
      <c r="IO290"/>
      <c r="IP290"/>
      <c r="IQ290"/>
      <c r="IR290"/>
      <c r="IS290"/>
      <c r="IT290"/>
      <c r="IU290"/>
      <c r="IV290"/>
      <c r="IW290"/>
      <c r="IX290"/>
      <c r="IY290"/>
      <c r="IZ290"/>
      <c r="JA290"/>
      <c r="JB290"/>
      <c r="JC290"/>
      <c r="JD290"/>
      <c r="JE290"/>
      <c r="JF290"/>
      <c r="JG290"/>
      <c r="JH290"/>
      <c r="JI290"/>
      <c r="JJ290"/>
      <c r="JK290"/>
      <c r="JL290"/>
      <c r="JM290"/>
      <c r="JN290"/>
      <c r="JO290"/>
      <c r="JP290"/>
      <c r="JQ290"/>
      <c r="JR290"/>
      <c r="JS290"/>
      <c r="JT290"/>
      <c r="JU290"/>
      <c r="JV290"/>
      <c r="JW290"/>
      <c r="JX290"/>
      <c r="JY290"/>
      <c r="JZ290"/>
      <c r="KA290"/>
      <c r="KB290"/>
      <c r="KC290"/>
      <c r="KD290"/>
      <c r="KE290"/>
      <c r="KF290"/>
      <c r="KG290"/>
      <c r="KH290"/>
      <c r="KI290"/>
      <c r="KJ290"/>
      <c r="KK290"/>
      <c r="KL290"/>
      <c r="KM290"/>
      <c r="KN290"/>
      <c r="KO290"/>
      <c r="KP290"/>
      <c r="KQ290"/>
      <c r="KR290"/>
      <c r="KS290"/>
      <c r="KT290"/>
      <c r="KU290"/>
      <c r="KV290"/>
      <c r="KW290"/>
      <c r="KX290"/>
      <c r="KY290"/>
      <c r="KZ290"/>
      <c r="LA290"/>
      <c r="LB290"/>
      <c r="LC290"/>
      <c r="LD290"/>
      <c r="LE290"/>
      <c r="LF290"/>
      <c r="LG290"/>
      <c r="LH290"/>
      <c r="LI290"/>
      <c r="LJ290"/>
      <c r="LK290"/>
      <c r="LL290"/>
      <c r="LM290"/>
      <c r="LN290"/>
      <c r="LO290"/>
      <c r="LP290"/>
      <c r="LQ290"/>
      <c r="LR290"/>
      <c r="LS290"/>
      <c r="LT290"/>
      <c r="LU290"/>
      <c r="LV290"/>
      <c r="LW290"/>
      <c r="LX290"/>
      <c r="LY290"/>
      <c r="LZ290"/>
      <c r="MA290"/>
      <c r="MB290"/>
      <c r="MC290"/>
      <c r="MD290"/>
      <c r="ME290"/>
      <c r="MF290"/>
      <c r="MG290"/>
      <c r="MH290"/>
      <c r="MI290"/>
      <c r="MJ290"/>
      <c r="MK290"/>
      <c r="ML290"/>
      <c r="MM290"/>
      <c r="MN290"/>
      <c r="MO290"/>
      <c r="MP290"/>
      <c r="MQ290"/>
      <c r="MR290"/>
      <c r="MS290"/>
      <c r="MT290"/>
      <c r="MU290"/>
      <c r="MV290"/>
      <c r="MW290"/>
      <c r="MX290"/>
      <c r="MY290"/>
      <c r="MZ290"/>
      <c r="NA290"/>
      <c r="NB290"/>
      <c r="NC290"/>
      <c r="ND290"/>
      <c r="NE290"/>
      <c r="NF290"/>
      <c r="NG290"/>
      <c r="NH290"/>
      <c r="NI290"/>
      <c r="NJ290"/>
      <c r="NK290"/>
      <c r="NL290"/>
      <c r="NM290"/>
      <c r="NN290"/>
      <c r="NO290"/>
      <c r="NP290"/>
      <c r="NQ290"/>
      <c r="NR290"/>
      <c r="NS290"/>
      <c r="NT290"/>
      <c r="NU290"/>
      <c r="NV290"/>
      <c r="NW290"/>
      <c r="NX290"/>
      <c r="NY290"/>
      <c r="NZ290"/>
      <c r="OA290"/>
      <c r="OB290"/>
      <c r="OC290"/>
      <c r="OD290"/>
      <c r="OE290"/>
      <c r="OF290"/>
      <c r="OG290"/>
      <c r="OH290"/>
      <c r="OI290"/>
      <c r="OJ290"/>
      <c r="OK290"/>
      <c r="OL290"/>
      <c r="OM290"/>
      <c r="ON290"/>
      <c r="OO290"/>
      <c r="OP290"/>
      <c r="OQ290"/>
      <c r="OR290"/>
      <c r="OS290"/>
      <c r="OT290"/>
      <c r="OU290"/>
      <c r="OV290"/>
      <c r="OW290"/>
      <c r="OX290"/>
      <c r="OY290"/>
      <c r="OZ290"/>
      <c r="PA290"/>
      <c r="PB290"/>
      <c r="PC290"/>
      <c r="PD290"/>
      <c r="PE290"/>
      <c r="PF290"/>
      <c r="PG290"/>
      <c r="PH290"/>
      <c r="PI290"/>
      <c r="PJ290"/>
      <c r="PK290"/>
      <c r="PL290"/>
      <c r="PM290"/>
      <c r="PN290"/>
      <c r="PO290"/>
      <c r="PP290"/>
      <c r="PQ290"/>
      <c r="PR290"/>
      <c r="PS290"/>
      <c r="PT290"/>
      <c r="PU290"/>
      <c r="PV290"/>
      <c r="PW290"/>
      <c r="PX290"/>
      <c r="PY290"/>
      <c r="PZ290"/>
      <c r="QA290"/>
      <c r="QB290"/>
      <c r="QC290"/>
      <c r="QD290"/>
      <c r="QE290"/>
      <c r="QF290"/>
      <c r="QG290"/>
      <c r="QH290"/>
      <c r="QI290"/>
      <c r="QJ290"/>
      <c r="QK290"/>
      <c r="QL290"/>
      <c r="QM290"/>
      <c r="QN290"/>
      <c r="QO290"/>
      <c r="QP290"/>
      <c r="QQ290"/>
      <c r="QR290"/>
      <c r="QS290"/>
      <c r="QT290"/>
      <c r="QU290"/>
      <c r="QV290"/>
      <c r="QW290"/>
      <c r="QX290"/>
      <c r="QY290"/>
      <c r="QZ290"/>
      <c r="RA290"/>
      <c r="RB290"/>
      <c r="RC290"/>
      <c r="RD290"/>
      <c r="RE290"/>
      <c r="RF290"/>
      <c r="RG290"/>
      <c r="RH290"/>
      <c r="RI290"/>
      <c r="RJ290"/>
      <c r="RK290"/>
      <c r="RL290"/>
      <c r="RM290"/>
      <c r="RN290"/>
      <c r="RO290"/>
      <c r="RP290"/>
      <c r="RQ290"/>
      <c r="RR290"/>
      <c r="RS290"/>
      <c r="RT290"/>
      <c r="RU290"/>
      <c r="RV290"/>
      <c r="RW290"/>
      <c r="RX290"/>
      <c r="RY290"/>
      <c r="RZ290"/>
      <c r="SA290"/>
      <c r="SB290"/>
      <c r="SC290"/>
      <c r="SD290"/>
      <c r="SE290"/>
      <c r="SF290"/>
      <c r="SG290"/>
      <c r="SH290"/>
      <c r="SI290"/>
      <c r="SJ290"/>
      <c r="SK290"/>
      <c r="SL290"/>
      <c r="SM290"/>
      <c r="SN290"/>
      <c r="SO290"/>
      <c r="SP290"/>
    </row>
    <row r="291" spans="1:510" ht="16.5" customHeight="1" x14ac:dyDescent="0.2">
      <c r="A291" s="20">
        <v>1510</v>
      </c>
      <c r="B291" s="34" t="s">
        <v>70</v>
      </c>
      <c r="C291" s="34" t="s">
        <v>434</v>
      </c>
      <c r="D291" s="20" t="s">
        <v>51</v>
      </c>
      <c r="E291" s="20" t="s">
        <v>1345</v>
      </c>
      <c r="F291" s="22" t="s">
        <v>88</v>
      </c>
      <c r="G291" s="34" t="s">
        <v>25</v>
      </c>
      <c r="H291" s="20" t="s">
        <v>89</v>
      </c>
      <c r="I291" s="20" t="s">
        <v>81</v>
      </c>
      <c r="J291" s="35" t="s">
        <v>448</v>
      </c>
      <c r="K291" s="36"/>
      <c r="L291" s="36"/>
      <c r="M291" s="36"/>
      <c r="N291" s="36"/>
      <c r="O291" s="34"/>
      <c r="P291" s="37">
        <v>139176828</v>
      </c>
      <c r="Q291" s="34">
        <v>12</v>
      </c>
      <c r="R291" s="25">
        <v>45658</v>
      </c>
      <c r="S291" s="39" t="s">
        <v>83</v>
      </c>
      <c r="T291" s="37">
        <f t="shared" si="6"/>
        <v>1670121936</v>
      </c>
      <c r="U291" s="27" t="s">
        <v>39</v>
      </c>
      <c r="V291" s="28" t="s">
        <v>40</v>
      </c>
      <c r="W291"/>
      <c r="X291"/>
      <c r="Y291"/>
      <c r="Z291"/>
      <c r="AA291"/>
      <c r="AB291"/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  <c r="AT291"/>
      <c r="AU291"/>
      <c r="AV291"/>
      <c r="AW291"/>
      <c r="AX291"/>
      <c r="AY291"/>
      <c r="AZ291"/>
      <c r="BA291"/>
      <c r="BB291"/>
      <c r="BC291"/>
      <c r="BD291"/>
      <c r="BE291"/>
      <c r="BF291"/>
      <c r="BG291"/>
      <c r="BH291"/>
      <c r="BI291"/>
      <c r="BJ291"/>
      <c r="BK291"/>
      <c r="BL291"/>
      <c r="BM291"/>
      <c r="BN291"/>
      <c r="BO291"/>
      <c r="BP291"/>
      <c r="BQ291"/>
      <c r="BR291"/>
      <c r="BS291"/>
      <c r="BT291"/>
      <c r="BU291"/>
      <c r="BV291"/>
      <c r="BW291"/>
      <c r="BX291"/>
      <c r="BY291"/>
      <c r="BZ291"/>
      <c r="CA291"/>
      <c r="CB291"/>
      <c r="CC291"/>
      <c r="CD291"/>
      <c r="CE291"/>
      <c r="CF291"/>
      <c r="CG291"/>
      <c r="CH291"/>
      <c r="CI291"/>
      <c r="CJ291"/>
      <c r="CK291"/>
      <c r="CL291"/>
      <c r="CM291"/>
      <c r="CN291"/>
      <c r="CO291"/>
      <c r="CP291"/>
      <c r="CQ291"/>
      <c r="CR291"/>
      <c r="CS291"/>
      <c r="CT291"/>
      <c r="CU291"/>
      <c r="CV291"/>
      <c r="CW291"/>
      <c r="CX291"/>
      <c r="CY291"/>
      <c r="CZ291"/>
      <c r="DA291"/>
      <c r="DB291"/>
      <c r="DC291"/>
      <c r="DD291"/>
      <c r="DE291"/>
      <c r="DF291"/>
      <c r="DG291"/>
      <c r="DH291"/>
      <c r="DI291"/>
      <c r="DJ291"/>
      <c r="DK291"/>
      <c r="DL291"/>
      <c r="DM291"/>
      <c r="DN291"/>
      <c r="DO291"/>
      <c r="DP291"/>
      <c r="DQ291"/>
      <c r="DR291"/>
      <c r="DS291"/>
      <c r="DT291"/>
      <c r="DU291"/>
      <c r="DV291"/>
      <c r="DW291"/>
      <c r="DX291"/>
      <c r="DY291"/>
      <c r="DZ291"/>
      <c r="EA291"/>
      <c r="EB291"/>
      <c r="EC291"/>
      <c r="ED291"/>
      <c r="EE291"/>
      <c r="EF291"/>
      <c r="EG291"/>
      <c r="EH291"/>
      <c r="EI291"/>
      <c r="EJ291"/>
      <c r="EK291"/>
      <c r="EL291"/>
      <c r="EM291"/>
      <c r="EN291"/>
      <c r="EO291"/>
      <c r="EP291"/>
      <c r="EQ291"/>
      <c r="ER291"/>
      <c r="ES291"/>
      <c r="ET291"/>
      <c r="EU291"/>
      <c r="EV291"/>
      <c r="EW291"/>
      <c r="EX291"/>
      <c r="EY291"/>
      <c r="EZ291"/>
      <c r="FA291"/>
      <c r="FB291"/>
      <c r="FC291"/>
      <c r="FD291"/>
      <c r="FE291"/>
      <c r="FF291"/>
      <c r="FG291"/>
      <c r="FH291"/>
      <c r="FI291"/>
      <c r="FJ291"/>
      <c r="FK291"/>
      <c r="FL291"/>
      <c r="FM291"/>
      <c r="FN291"/>
      <c r="FO291"/>
      <c r="FP291"/>
      <c r="FQ291"/>
      <c r="FR291"/>
      <c r="FS291"/>
      <c r="FT291"/>
      <c r="FU291"/>
      <c r="FV291"/>
      <c r="FW291"/>
      <c r="FX291"/>
      <c r="FY291"/>
      <c r="FZ291"/>
      <c r="GA291"/>
      <c r="GB291"/>
      <c r="GC291"/>
      <c r="GD291"/>
      <c r="GE291"/>
      <c r="GF291"/>
      <c r="GG291"/>
      <c r="GH291"/>
      <c r="GI291"/>
      <c r="GJ291"/>
      <c r="GK291"/>
      <c r="GL291"/>
      <c r="GM291"/>
      <c r="GN291"/>
      <c r="GO291"/>
      <c r="GP291"/>
      <c r="GQ291"/>
      <c r="GR291"/>
      <c r="GS291"/>
      <c r="GT291"/>
      <c r="GU291"/>
      <c r="GV291"/>
      <c r="GW291"/>
      <c r="GX291"/>
      <c r="GY291"/>
      <c r="GZ291"/>
      <c r="HA291"/>
      <c r="HB291"/>
      <c r="HC291"/>
      <c r="HD291"/>
      <c r="HE291"/>
      <c r="HF291"/>
      <c r="HG291"/>
      <c r="HH291"/>
      <c r="HI291"/>
      <c r="HJ291"/>
      <c r="HK291"/>
      <c r="HL291"/>
      <c r="HM291"/>
      <c r="HN291"/>
      <c r="HO291"/>
      <c r="HP291"/>
      <c r="HQ291"/>
      <c r="HR291"/>
      <c r="HS291"/>
      <c r="HT291"/>
      <c r="HU291"/>
      <c r="HV291"/>
      <c r="HW291"/>
      <c r="HX291"/>
      <c r="HY291"/>
      <c r="HZ291"/>
      <c r="IA291"/>
      <c r="IB291"/>
      <c r="IC291"/>
      <c r="ID291"/>
      <c r="IE291"/>
      <c r="IF291"/>
      <c r="IG291"/>
      <c r="IH291"/>
      <c r="II291"/>
      <c r="IJ291"/>
      <c r="IK291"/>
      <c r="IL291"/>
      <c r="IM291"/>
      <c r="IN291"/>
      <c r="IO291"/>
      <c r="IP291"/>
      <c r="IQ291"/>
      <c r="IR291"/>
      <c r="IS291"/>
      <c r="IT291"/>
      <c r="IU291"/>
      <c r="IV291"/>
      <c r="IW291"/>
      <c r="IX291"/>
      <c r="IY291"/>
      <c r="IZ291"/>
      <c r="JA291"/>
      <c r="JB291"/>
      <c r="JC291"/>
      <c r="JD291"/>
      <c r="JE291"/>
      <c r="JF291"/>
      <c r="JG291"/>
      <c r="JH291"/>
      <c r="JI291"/>
      <c r="JJ291"/>
      <c r="JK291"/>
      <c r="JL291"/>
      <c r="JM291"/>
      <c r="JN291"/>
      <c r="JO291"/>
      <c r="JP291"/>
      <c r="JQ291"/>
      <c r="JR291"/>
      <c r="JS291"/>
      <c r="JT291"/>
      <c r="JU291"/>
      <c r="JV291"/>
      <c r="JW291"/>
      <c r="JX291"/>
      <c r="JY291"/>
      <c r="JZ291"/>
      <c r="KA291"/>
      <c r="KB291"/>
      <c r="KC291"/>
      <c r="KD291"/>
      <c r="KE291"/>
      <c r="KF291"/>
      <c r="KG291"/>
      <c r="KH291"/>
      <c r="KI291"/>
      <c r="KJ291"/>
      <c r="KK291"/>
      <c r="KL291"/>
      <c r="KM291"/>
      <c r="KN291"/>
      <c r="KO291"/>
      <c r="KP291"/>
      <c r="KQ291"/>
      <c r="KR291"/>
      <c r="KS291"/>
      <c r="KT291"/>
      <c r="KU291"/>
      <c r="KV291"/>
      <c r="KW291"/>
      <c r="KX291"/>
      <c r="KY291"/>
      <c r="KZ291"/>
      <c r="LA291"/>
      <c r="LB291"/>
      <c r="LC291"/>
      <c r="LD291"/>
      <c r="LE291"/>
      <c r="LF291"/>
      <c r="LG291"/>
      <c r="LH291"/>
      <c r="LI291"/>
      <c r="LJ291"/>
      <c r="LK291"/>
      <c r="LL291"/>
      <c r="LM291"/>
      <c r="LN291"/>
      <c r="LO291"/>
      <c r="LP291"/>
      <c r="LQ291"/>
      <c r="LR291"/>
      <c r="LS291"/>
      <c r="LT291"/>
      <c r="LU291"/>
      <c r="LV291"/>
      <c r="LW291"/>
      <c r="LX291"/>
      <c r="LY291"/>
      <c r="LZ291"/>
      <c r="MA291"/>
      <c r="MB291"/>
      <c r="MC291"/>
      <c r="MD291"/>
      <c r="ME291"/>
      <c r="MF291"/>
      <c r="MG291"/>
      <c r="MH291"/>
      <c r="MI291"/>
      <c r="MJ291"/>
      <c r="MK291"/>
      <c r="ML291"/>
      <c r="MM291"/>
      <c r="MN291"/>
      <c r="MO291"/>
      <c r="MP291"/>
      <c r="MQ291"/>
      <c r="MR291"/>
      <c r="MS291"/>
      <c r="MT291"/>
      <c r="MU291"/>
      <c r="MV291"/>
      <c r="MW291"/>
      <c r="MX291"/>
      <c r="MY291"/>
      <c r="MZ291"/>
      <c r="NA291"/>
      <c r="NB291"/>
      <c r="NC291"/>
      <c r="ND291"/>
      <c r="NE291"/>
      <c r="NF291"/>
      <c r="NG291"/>
      <c r="NH291"/>
      <c r="NI291"/>
      <c r="NJ291"/>
      <c r="NK291"/>
      <c r="NL291"/>
      <c r="NM291"/>
      <c r="NN291"/>
      <c r="NO291"/>
      <c r="NP291"/>
      <c r="NQ291"/>
      <c r="NR291"/>
      <c r="NS291"/>
      <c r="NT291"/>
      <c r="NU291"/>
      <c r="NV291"/>
      <c r="NW291"/>
      <c r="NX291"/>
      <c r="NY291"/>
      <c r="NZ291"/>
      <c r="OA291"/>
      <c r="OB291"/>
      <c r="OC291"/>
      <c r="OD291"/>
      <c r="OE291"/>
      <c r="OF291"/>
      <c r="OG291"/>
      <c r="OH291"/>
      <c r="OI291"/>
      <c r="OJ291"/>
      <c r="OK291"/>
      <c r="OL291"/>
      <c r="OM291"/>
      <c r="ON291"/>
      <c r="OO291"/>
      <c r="OP291"/>
      <c r="OQ291"/>
      <c r="OR291"/>
      <c r="OS291"/>
      <c r="OT291"/>
      <c r="OU291"/>
      <c r="OV291"/>
      <c r="OW291"/>
      <c r="OX291"/>
      <c r="OY291"/>
      <c r="OZ291"/>
      <c r="PA291"/>
      <c r="PB291"/>
      <c r="PC291"/>
      <c r="PD291"/>
      <c r="PE291"/>
      <c r="PF291"/>
      <c r="PG291"/>
      <c r="PH291"/>
      <c r="PI291"/>
      <c r="PJ291"/>
      <c r="PK291"/>
      <c r="PL291"/>
      <c r="PM291"/>
      <c r="PN291"/>
      <c r="PO291"/>
      <c r="PP291"/>
      <c r="PQ291"/>
      <c r="PR291"/>
      <c r="PS291"/>
      <c r="PT291"/>
      <c r="PU291"/>
      <c r="PV291"/>
      <c r="PW291"/>
      <c r="PX291"/>
      <c r="PY291"/>
      <c r="PZ291"/>
      <c r="QA291"/>
      <c r="QB291"/>
      <c r="QC291"/>
      <c r="QD291"/>
      <c r="QE291"/>
      <c r="QF291"/>
      <c r="QG291"/>
      <c r="QH291"/>
      <c r="QI291"/>
      <c r="QJ291"/>
      <c r="QK291"/>
      <c r="QL291"/>
      <c r="QM291"/>
      <c r="QN291"/>
      <c r="QO291"/>
      <c r="QP291"/>
      <c r="QQ291"/>
      <c r="QR291"/>
      <c r="QS291"/>
      <c r="QT291"/>
      <c r="QU291"/>
      <c r="QV291"/>
      <c r="QW291"/>
      <c r="QX291"/>
      <c r="QY291"/>
      <c r="QZ291"/>
      <c r="RA291"/>
      <c r="RB291"/>
      <c r="RC291"/>
      <c r="RD291"/>
      <c r="RE291"/>
      <c r="RF291"/>
      <c r="RG291"/>
      <c r="RH291"/>
      <c r="RI291"/>
      <c r="RJ291"/>
      <c r="RK291"/>
      <c r="RL291"/>
      <c r="RM291"/>
      <c r="RN291"/>
      <c r="RO291"/>
      <c r="RP291"/>
      <c r="RQ291"/>
      <c r="RR291"/>
      <c r="RS291"/>
      <c r="RT291"/>
      <c r="RU291"/>
      <c r="RV291"/>
      <c r="RW291"/>
      <c r="RX291"/>
      <c r="RY291"/>
      <c r="RZ291"/>
      <c r="SA291"/>
      <c r="SB291"/>
      <c r="SC291"/>
      <c r="SD291"/>
      <c r="SE291"/>
      <c r="SF291"/>
      <c r="SG291"/>
      <c r="SH291"/>
      <c r="SI291"/>
      <c r="SJ291"/>
      <c r="SK291"/>
      <c r="SL291"/>
      <c r="SM291"/>
      <c r="SN291"/>
      <c r="SO291"/>
      <c r="SP291"/>
    </row>
    <row r="292" spans="1:510" ht="16.5" customHeight="1" x14ac:dyDescent="0.2">
      <c r="A292" s="20">
        <v>1511</v>
      </c>
      <c r="B292" s="34" t="s">
        <v>70</v>
      </c>
      <c r="C292" s="34" t="s">
        <v>449</v>
      </c>
      <c r="D292" s="20" t="s">
        <v>51</v>
      </c>
      <c r="E292" s="20" t="s">
        <v>1345</v>
      </c>
      <c r="F292" s="22" t="s">
        <v>88</v>
      </c>
      <c r="G292" s="34" t="s">
        <v>37</v>
      </c>
      <c r="H292" s="20" t="s">
        <v>89</v>
      </c>
      <c r="I292" s="20" t="s">
        <v>81</v>
      </c>
      <c r="J292" s="35" t="s">
        <v>450</v>
      </c>
      <c r="K292" s="36"/>
      <c r="L292" s="36"/>
      <c r="M292" s="36"/>
      <c r="N292" s="36"/>
      <c r="O292" s="34"/>
      <c r="P292" s="37">
        <v>0</v>
      </c>
      <c r="Q292" s="34">
        <v>12</v>
      </c>
      <c r="R292" s="25">
        <v>45658</v>
      </c>
      <c r="S292" s="39" t="s">
        <v>83</v>
      </c>
      <c r="T292" s="37">
        <f t="shared" si="6"/>
        <v>0</v>
      </c>
      <c r="U292" s="27" t="s">
        <v>39</v>
      </c>
      <c r="V292" s="28" t="s">
        <v>40</v>
      </c>
      <c r="W292"/>
      <c r="X292"/>
      <c r="Y292"/>
      <c r="Z292"/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  <c r="AT292"/>
      <c r="AU292"/>
      <c r="AV292"/>
      <c r="AW292"/>
      <c r="AX292"/>
      <c r="AY292"/>
      <c r="AZ292"/>
      <c r="BA292"/>
      <c r="BB292"/>
      <c r="BC292"/>
      <c r="BD292"/>
      <c r="BE292"/>
      <c r="BF292"/>
      <c r="BG292"/>
      <c r="BH292"/>
      <c r="BI292"/>
      <c r="BJ292"/>
      <c r="BK292"/>
      <c r="BL292"/>
      <c r="BM292"/>
      <c r="BN292"/>
      <c r="BO292"/>
      <c r="BP292"/>
      <c r="BQ292"/>
      <c r="BR292"/>
      <c r="BS292"/>
      <c r="BT292"/>
      <c r="BU292"/>
      <c r="BV292"/>
      <c r="BW292"/>
      <c r="BX292"/>
      <c r="BY292"/>
      <c r="BZ292"/>
      <c r="CA292"/>
      <c r="CB292"/>
      <c r="CC292"/>
      <c r="CD292"/>
      <c r="CE292"/>
      <c r="CF292"/>
      <c r="CG292"/>
      <c r="CH292"/>
      <c r="CI292"/>
      <c r="CJ292"/>
      <c r="CK292"/>
      <c r="CL292"/>
      <c r="CM292"/>
      <c r="CN292"/>
      <c r="CO292"/>
      <c r="CP292"/>
      <c r="CQ292"/>
      <c r="CR292"/>
      <c r="CS292"/>
      <c r="CT292"/>
      <c r="CU292"/>
      <c r="CV292"/>
      <c r="CW292"/>
      <c r="CX292"/>
      <c r="CY292"/>
      <c r="CZ292"/>
      <c r="DA292"/>
      <c r="DB292"/>
      <c r="DC292"/>
      <c r="DD292"/>
      <c r="DE292"/>
      <c r="DF292"/>
      <c r="DG292"/>
      <c r="DH292"/>
      <c r="DI292"/>
      <c r="DJ292"/>
      <c r="DK292"/>
      <c r="DL292"/>
      <c r="DM292"/>
      <c r="DN292"/>
      <c r="DO292"/>
      <c r="DP292"/>
      <c r="DQ292"/>
      <c r="DR292"/>
      <c r="DS292"/>
      <c r="DT292"/>
      <c r="DU292"/>
      <c r="DV292"/>
      <c r="DW292"/>
      <c r="DX292"/>
      <c r="DY292"/>
      <c r="DZ292"/>
      <c r="EA292"/>
      <c r="EB292"/>
      <c r="EC292"/>
      <c r="ED292"/>
      <c r="EE292"/>
      <c r="EF292"/>
      <c r="EG292"/>
      <c r="EH292"/>
      <c r="EI292"/>
      <c r="EJ292"/>
      <c r="EK292"/>
      <c r="EL292"/>
      <c r="EM292"/>
      <c r="EN292"/>
      <c r="EO292"/>
      <c r="EP292"/>
      <c r="EQ292"/>
      <c r="ER292"/>
      <c r="ES292"/>
      <c r="ET292"/>
      <c r="EU292"/>
      <c r="EV292"/>
      <c r="EW292"/>
      <c r="EX292"/>
      <c r="EY292"/>
      <c r="EZ292"/>
      <c r="FA292"/>
      <c r="FB292"/>
      <c r="FC292"/>
      <c r="FD292"/>
      <c r="FE292"/>
      <c r="FF292"/>
      <c r="FG292"/>
      <c r="FH292"/>
      <c r="FI292"/>
      <c r="FJ292"/>
      <c r="FK292"/>
      <c r="FL292"/>
      <c r="FM292"/>
      <c r="FN292"/>
      <c r="FO292"/>
      <c r="FP292"/>
      <c r="FQ292"/>
      <c r="FR292"/>
      <c r="FS292"/>
      <c r="FT292"/>
      <c r="FU292"/>
      <c r="FV292"/>
      <c r="FW292"/>
      <c r="FX292"/>
      <c r="FY292"/>
      <c r="FZ292"/>
      <c r="GA292"/>
      <c r="GB292"/>
      <c r="GC292"/>
      <c r="GD292"/>
      <c r="GE292"/>
      <c r="GF292"/>
      <c r="GG292"/>
      <c r="GH292"/>
      <c r="GI292"/>
      <c r="GJ292"/>
      <c r="GK292"/>
      <c r="GL292"/>
      <c r="GM292"/>
      <c r="GN292"/>
      <c r="GO292"/>
      <c r="GP292"/>
      <c r="GQ292"/>
      <c r="GR292"/>
      <c r="GS292"/>
      <c r="GT292"/>
      <c r="GU292"/>
      <c r="GV292"/>
      <c r="GW292"/>
      <c r="GX292"/>
      <c r="GY292"/>
      <c r="GZ292"/>
      <c r="HA292"/>
      <c r="HB292"/>
      <c r="HC292"/>
      <c r="HD292"/>
      <c r="HE292"/>
      <c r="HF292"/>
      <c r="HG292"/>
      <c r="HH292"/>
      <c r="HI292"/>
      <c r="HJ292"/>
      <c r="HK292"/>
      <c r="HL292"/>
      <c r="HM292"/>
      <c r="HN292"/>
      <c r="HO292"/>
      <c r="HP292"/>
      <c r="HQ292"/>
      <c r="HR292"/>
      <c r="HS292"/>
      <c r="HT292"/>
      <c r="HU292"/>
      <c r="HV292"/>
      <c r="HW292"/>
      <c r="HX292"/>
      <c r="HY292"/>
      <c r="HZ292"/>
      <c r="IA292"/>
      <c r="IB292"/>
      <c r="IC292"/>
      <c r="ID292"/>
      <c r="IE292"/>
      <c r="IF292"/>
      <c r="IG292"/>
      <c r="IH292"/>
      <c r="II292"/>
      <c r="IJ292"/>
      <c r="IK292"/>
      <c r="IL292"/>
      <c r="IM292"/>
      <c r="IN292"/>
      <c r="IO292"/>
      <c r="IP292"/>
      <c r="IQ292"/>
      <c r="IR292"/>
      <c r="IS292"/>
      <c r="IT292"/>
      <c r="IU292"/>
      <c r="IV292"/>
      <c r="IW292"/>
      <c r="IX292"/>
      <c r="IY292"/>
      <c r="IZ292"/>
      <c r="JA292"/>
      <c r="JB292"/>
      <c r="JC292"/>
      <c r="JD292"/>
      <c r="JE292"/>
      <c r="JF292"/>
      <c r="JG292"/>
      <c r="JH292"/>
      <c r="JI292"/>
      <c r="JJ292"/>
      <c r="JK292"/>
      <c r="JL292"/>
      <c r="JM292"/>
      <c r="JN292"/>
      <c r="JO292"/>
      <c r="JP292"/>
      <c r="JQ292"/>
      <c r="JR292"/>
      <c r="JS292"/>
      <c r="JT292"/>
      <c r="JU292"/>
      <c r="JV292"/>
      <c r="JW292"/>
      <c r="JX292"/>
      <c r="JY292"/>
      <c r="JZ292"/>
      <c r="KA292"/>
      <c r="KB292"/>
      <c r="KC292"/>
      <c r="KD292"/>
      <c r="KE292"/>
      <c r="KF292"/>
      <c r="KG292"/>
      <c r="KH292"/>
      <c r="KI292"/>
      <c r="KJ292"/>
      <c r="KK292"/>
      <c r="KL292"/>
      <c r="KM292"/>
      <c r="KN292"/>
      <c r="KO292"/>
      <c r="KP292"/>
      <c r="KQ292"/>
      <c r="KR292"/>
      <c r="KS292"/>
      <c r="KT292"/>
      <c r="KU292"/>
      <c r="KV292"/>
      <c r="KW292"/>
      <c r="KX292"/>
      <c r="KY292"/>
      <c r="KZ292"/>
      <c r="LA292"/>
      <c r="LB292"/>
      <c r="LC292"/>
      <c r="LD292"/>
      <c r="LE292"/>
      <c r="LF292"/>
      <c r="LG292"/>
      <c r="LH292"/>
      <c r="LI292"/>
      <c r="LJ292"/>
      <c r="LK292"/>
      <c r="LL292"/>
      <c r="LM292"/>
      <c r="LN292"/>
      <c r="LO292"/>
      <c r="LP292"/>
      <c r="LQ292"/>
      <c r="LR292"/>
      <c r="LS292"/>
      <c r="LT292"/>
      <c r="LU292"/>
      <c r="LV292"/>
      <c r="LW292"/>
      <c r="LX292"/>
      <c r="LY292"/>
      <c r="LZ292"/>
      <c r="MA292"/>
      <c r="MB292"/>
      <c r="MC292"/>
      <c r="MD292"/>
      <c r="ME292"/>
      <c r="MF292"/>
      <c r="MG292"/>
      <c r="MH292"/>
      <c r="MI292"/>
      <c r="MJ292"/>
      <c r="MK292"/>
      <c r="ML292"/>
      <c r="MM292"/>
      <c r="MN292"/>
      <c r="MO292"/>
      <c r="MP292"/>
      <c r="MQ292"/>
      <c r="MR292"/>
      <c r="MS292"/>
      <c r="MT292"/>
      <c r="MU292"/>
      <c r="MV292"/>
      <c r="MW292"/>
      <c r="MX292"/>
      <c r="MY292"/>
      <c r="MZ292"/>
      <c r="NA292"/>
      <c r="NB292"/>
      <c r="NC292"/>
      <c r="ND292"/>
      <c r="NE292"/>
      <c r="NF292"/>
      <c r="NG292"/>
      <c r="NH292"/>
      <c r="NI292"/>
      <c r="NJ292"/>
      <c r="NK292"/>
      <c r="NL292"/>
      <c r="NM292"/>
      <c r="NN292"/>
      <c r="NO292"/>
      <c r="NP292"/>
      <c r="NQ292"/>
      <c r="NR292"/>
      <c r="NS292"/>
      <c r="NT292"/>
      <c r="NU292"/>
      <c r="NV292"/>
      <c r="NW292"/>
      <c r="NX292"/>
      <c r="NY292"/>
      <c r="NZ292"/>
      <c r="OA292"/>
      <c r="OB292"/>
      <c r="OC292"/>
      <c r="OD292"/>
      <c r="OE292"/>
      <c r="OF292"/>
      <c r="OG292"/>
      <c r="OH292"/>
      <c r="OI292"/>
      <c r="OJ292"/>
      <c r="OK292"/>
      <c r="OL292"/>
      <c r="OM292"/>
      <c r="ON292"/>
      <c r="OO292"/>
      <c r="OP292"/>
      <c r="OQ292"/>
      <c r="OR292"/>
      <c r="OS292"/>
      <c r="OT292"/>
      <c r="OU292"/>
      <c r="OV292"/>
      <c r="OW292"/>
      <c r="OX292"/>
      <c r="OY292"/>
      <c r="OZ292"/>
      <c r="PA292"/>
      <c r="PB292"/>
      <c r="PC292"/>
      <c r="PD292"/>
      <c r="PE292"/>
      <c r="PF292"/>
      <c r="PG292"/>
      <c r="PH292"/>
      <c r="PI292"/>
      <c r="PJ292"/>
      <c r="PK292"/>
      <c r="PL292"/>
      <c r="PM292"/>
      <c r="PN292"/>
      <c r="PO292"/>
      <c r="PP292"/>
      <c r="PQ292"/>
      <c r="PR292"/>
      <c r="PS292"/>
      <c r="PT292"/>
      <c r="PU292"/>
      <c r="PV292"/>
      <c r="PW292"/>
      <c r="PX292"/>
      <c r="PY292"/>
      <c r="PZ292"/>
      <c r="QA292"/>
      <c r="QB292"/>
      <c r="QC292"/>
      <c r="QD292"/>
      <c r="QE292"/>
      <c r="QF292"/>
      <c r="QG292"/>
      <c r="QH292"/>
      <c r="QI292"/>
      <c r="QJ292"/>
      <c r="QK292"/>
      <c r="QL292"/>
      <c r="QM292"/>
      <c r="QN292"/>
      <c r="QO292"/>
      <c r="QP292"/>
      <c r="QQ292"/>
      <c r="QR292"/>
      <c r="QS292"/>
      <c r="QT292"/>
      <c r="QU292"/>
      <c r="QV292"/>
      <c r="QW292"/>
      <c r="QX292"/>
      <c r="QY292"/>
      <c r="QZ292"/>
      <c r="RA292"/>
      <c r="RB292"/>
      <c r="RC292"/>
      <c r="RD292"/>
      <c r="RE292"/>
      <c r="RF292"/>
      <c r="RG292"/>
      <c r="RH292"/>
      <c r="RI292"/>
      <c r="RJ292"/>
      <c r="RK292"/>
      <c r="RL292"/>
      <c r="RM292"/>
      <c r="RN292"/>
      <c r="RO292"/>
      <c r="RP292"/>
      <c r="RQ292"/>
      <c r="RR292"/>
      <c r="RS292"/>
      <c r="RT292"/>
      <c r="RU292"/>
      <c r="RV292"/>
      <c r="RW292"/>
      <c r="RX292"/>
      <c r="RY292"/>
      <c r="RZ292"/>
      <c r="SA292"/>
      <c r="SB292"/>
      <c r="SC292"/>
      <c r="SD292"/>
      <c r="SE292"/>
      <c r="SF292"/>
      <c r="SG292"/>
      <c r="SH292"/>
      <c r="SI292"/>
      <c r="SJ292"/>
      <c r="SK292"/>
      <c r="SL292"/>
      <c r="SM292"/>
      <c r="SN292"/>
      <c r="SO292"/>
      <c r="SP292"/>
    </row>
    <row r="293" spans="1:510" ht="16.5" customHeight="1" x14ac:dyDescent="0.2">
      <c r="A293" s="20">
        <v>1512</v>
      </c>
      <c r="B293" s="34" t="s">
        <v>70</v>
      </c>
      <c r="C293" s="34" t="s">
        <v>434</v>
      </c>
      <c r="D293" s="20" t="s">
        <v>51</v>
      </c>
      <c r="E293" s="20" t="s">
        <v>1345</v>
      </c>
      <c r="F293" s="22" t="s">
        <v>88</v>
      </c>
      <c r="G293" s="34" t="s">
        <v>37</v>
      </c>
      <c r="H293" s="20" t="s">
        <v>89</v>
      </c>
      <c r="I293" s="20" t="s">
        <v>81</v>
      </c>
      <c r="J293" s="35" t="s">
        <v>451</v>
      </c>
      <c r="K293" s="36"/>
      <c r="L293" s="36"/>
      <c r="M293" s="36"/>
      <c r="N293" s="36"/>
      <c r="O293" s="34"/>
      <c r="P293" s="37">
        <v>84957390</v>
      </c>
      <c r="Q293" s="34">
        <v>12</v>
      </c>
      <c r="R293" s="25">
        <v>45658</v>
      </c>
      <c r="S293" s="39" t="s">
        <v>83</v>
      </c>
      <c r="T293" s="37">
        <f t="shared" si="6"/>
        <v>1019488680</v>
      </c>
      <c r="U293" s="27" t="s">
        <v>39</v>
      </c>
      <c r="V293" s="28" t="s">
        <v>40</v>
      </c>
      <c r="W293"/>
      <c r="X293"/>
      <c r="Y293"/>
      <c r="Z293"/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  <c r="AT293"/>
      <c r="AU293"/>
      <c r="AV293"/>
      <c r="AW293"/>
      <c r="AX293"/>
      <c r="AY293"/>
      <c r="AZ293"/>
      <c r="BA293"/>
      <c r="BB293"/>
      <c r="BC293"/>
      <c r="BD293"/>
      <c r="BE293"/>
      <c r="BF293"/>
      <c r="BG293"/>
      <c r="BH293"/>
      <c r="BI293"/>
      <c r="BJ293"/>
      <c r="BK293"/>
      <c r="BL293"/>
      <c r="BM293"/>
      <c r="BN293"/>
      <c r="BO293"/>
      <c r="BP293"/>
      <c r="BQ293"/>
      <c r="BR293"/>
      <c r="BS293"/>
      <c r="BT293"/>
      <c r="BU293"/>
      <c r="BV293"/>
      <c r="BW293"/>
      <c r="BX293"/>
      <c r="BY293"/>
      <c r="BZ293"/>
      <c r="CA293"/>
      <c r="CB293"/>
      <c r="CC293"/>
      <c r="CD293"/>
      <c r="CE293"/>
      <c r="CF293"/>
      <c r="CG293"/>
      <c r="CH293"/>
      <c r="CI293"/>
      <c r="CJ293"/>
      <c r="CK293"/>
      <c r="CL293"/>
      <c r="CM293"/>
      <c r="CN293"/>
      <c r="CO293"/>
      <c r="CP293"/>
      <c r="CQ293"/>
      <c r="CR293"/>
      <c r="CS293"/>
      <c r="CT293"/>
      <c r="CU293"/>
      <c r="CV293"/>
      <c r="CW293"/>
      <c r="CX293"/>
      <c r="CY293"/>
      <c r="CZ293"/>
      <c r="DA293"/>
      <c r="DB293"/>
      <c r="DC293"/>
      <c r="DD293"/>
      <c r="DE293"/>
      <c r="DF293"/>
      <c r="DG293"/>
      <c r="DH293"/>
      <c r="DI293"/>
      <c r="DJ293"/>
      <c r="DK293"/>
      <c r="DL293"/>
      <c r="DM293"/>
      <c r="DN293"/>
      <c r="DO293"/>
      <c r="DP293"/>
      <c r="DQ293"/>
      <c r="DR293"/>
      <c r="DS293"/>
      <c r="DT293"/>
      <c r="DU293"/>
      <c r="DV293"/>
      <c r="DW293"/>
      <c r="DX293"/>
      <c r="DY293"/>
      <c r="DZ293"/>
      <c r="EA293"/>
      <c r="EB293"/>
      <c r="EC293"/>
      <c r="ED293"/>
      <c r="EE293"/>
      <c r="EF293"/>
      <c r="EG293"/>
      <c r="EH293"/>
      <c r="EI293"/>
      <c r="EJ293"/>
      <c r="EK293"/>
      <c r="EL293"/>
      <c r="EM293"/>
      <c r="EN293"/>
      <c r="EO293"/>
      <c r="EP293"/>
      <c r="EQ293"/>
      <c r="ER293"/>
      <c r="ES293"/>
      <c r="ET293"/>
      <c r="EU293"/>
      <c r="EV293"/>
      <c r="EW293"/>
      <c r="EX293"/>
      <c r="EY293"/>
      <c r="EZ293"/>
      <c r="FA293"/>
      <c r="FB293"/>
      <c r="FC293"/>
      <c r="FD293"/>
      <c r="FE293"/>
      <c r="FF293"/>
      <c r="FG293"/>
      <c r="FH293"/>
      <c r="FI293"/>
      <c r="FJ293"/>
      <c r="FK293"/>
      <c r="FL293"/>
      <c r="FM293"/>
      <c r="FN293"/>
      <c r="FO293"/>
      <c r="FP293"/>
      <c r="FQ293"/>
      <c r="FR293"/>
      <c r="FS293"/>
      <c r="FT293"/>
      <c r="FU293"/>
      <c r="FV293"/>
      <c r="FW293"/>
      <c r="FX293"/>
      <c r="FY293"/>
      <c r="FZ293"/>
      <c r="GA293"/>
      <c r="GB293"/>
      <c r="GC293"/>
      <c r="GD293"/>
      <c r="GE293"/>
      <c r="GF293"/>
      <c r="GG293"/>
      <c r="GH293"/>
      <c r="GI293"/>
      <c r="GJ293"/>
      <c r="GK293"/>
      <c r="GL293"/>
      <c r="GM293"/>
      <c r="GN293"/>
      <c r="GO293"/>
      <c r="GP293"/>
      <c r="GQ293"/>
      <c r="GR293"/>
      <c r="GS293"/>
      <c r="GT293"/>
      <c r="GU293"/>
      <c r="GV293"/>
      <c r="GW293"/>
      <c r="GX293"/>
      <c r="GY293"/>
      <c r="GZ293"/>
      <c r="HA293"/>
      <c r="HB293"/>
      <c r="HC293"/>
      <c r="HD293"/>
      <c r="HE293"/>
      <c r="HF293"/>
      <c r="HG293"/>
      <c r="HH293"/>
      <c r="HI293"/>
      <c r="HJ293"/>
      <c r="HK293"/>
      <c r="HL293"/>
      <c r="HM293"/>
      <c r="HN293"/>
      <c r="HO293"/>
      <c r="HP293"/>
      <c r="HQ293"/>
      <c r="HR293"/>
      <c r="HS293"/>
      <c r="HT293"/>
      <c r="HU293"/>
      <c r="HV293"/>
      <c r="HW293"/>
      <c r="HX293"/>
      <c r="HY293"/>
      <c r="HZ293"/>
      <c r="IA293"/>
      <c r="IB293"/>
      <c r="IC293"/>
      <c r="ID293"/>
      <c r="IE293"/>
      <c r="IF293"/>
      <c r="IG293"/>
      <c r="IH293"/>
      <c r="II293"/>
      <c r="IJ293"/>
      <c r="IK293"/>
      <c r="IL293"/>
      <c r="IM293"/>
      <c r="IN293"/>
      <c r="IO293"/>
      <c r="IP293"/>
      <c r="IQ293"/>
      <c r="IR293"/>
      <c r="IS293"/>
      <c r="IT293"/>
      <c r="IU293"/>
      <c r="IV293"/>
      <c r="IW293"/>
      <c r="IX293"/>
      <c r="IY293"/>
      <c r="IZ293"/>
      <c r="JA293"/>
      <c r="JB293"/>
      <c r="JC293"/>
      <c r="JD293"/>
      <c r="JE293"/>
      <c r="JF293"/>
      <c r="JG293"/>
      <c r="JH293"/>
      <c r="JI293"/>
      <c r="JJ293"/>
      <c r="JK293"/>
      <c r="JL293"/>
      <c r="JM293"/>
      <c r="JN293"/>
      <c r="JO293"/>
      <c r="JP293"/>
      <c r="JQ293"/>
      <c r="JR293"/>
      <c r="JS293"/>
      <c r="JT293"/>
      <c r="JU293"/>
      <c r="JV293"/>
      <c r="JW293"/>
      <c r="JX293"/>
      <c r="JY293"/>
      <c r="JZ293"/>
      <c r="KA293"/>
      <c r="KB293"/>
      <c r="KC293"/>
      <c r="KD293"/>
      <c r="KE293"/>
      <c r="KF293"/>
      <c r="KG293"/>
      <c r="KH293"/>
      <c r="KI293"/>
      <c r="KJ293"/>
      <c r="KK293"/>
      <c r="KL293"/>
      <c r="KM293"/>
      <c r="KN293"/>
      <c r="KO293"/>
      <c r="KP293"/>
      <c r="KQ293"/>
      <c r="KR293"/>
      <c r="KS293"/>
      <c r="KT293"/>
      <c r="KU293"/>
      <c r="KV293"/>
      <c r="KW293"/>
      <c r="KX293"/>
      <c r="KY293"/>
      <c r="KZ293"/>
      <c r="LA293"/>
      <c r="LB293"/>
      <c r="LC293"/>
      <c r="LD293"/>
      <c r="LE293"/>
      <c r="LF293"/>
      <c r="LG293"/>
      <c r="LH293"/>
      <c r="LI293"/>
      <c r="LJ293"/>
      <c r="LK293"/>
      <c r="LL293"/>
      <c r="LM293"/>
      <c r="LN293"/>
      <c r="LO293"/>
      <c r="LP293"/>
      <c r="LQ293"/>
      <c r="LR293"/>
      <c r="LS293"/>
      <c r="LT293"/>
      <c r="LU293"/>
      <c r="LV293"/>
      <c r="LW293"/>
      <c r="LX293"/>
      <c r="LY293"/>
      <c r="LZ293"/>
      <c r="MA293"/>
      <c r="MB293"/>
      <c r="MC293"/>
      <c r="MD293"/>
      <c r="ME293"/>
      <c r="MF293"/>
      <c r="MG293"/>
      <c r="MH293"/>
      <c r="MI293"/>
      <c r="MJ293"/>
      <c r="MK293"/>
      <c r="ML293"/>
      <c r="MM293"/>
      <c r="MN293"/>
      <c r="MO293"/>
      <c r="MP293"/>
      <c r="MQ293"/>
      <c r="MR293"/>
      <c r="MS293"/>
      <c r="MT293"/>
      <c r="MU293"/>
      <c r="MV293"/>
      <c r="MW293"/>
      <c r="MX293"/>
      <c r="MY293"/>
      <c r="MZ293"/>
      <c r="NA293"/>
      <c r="NB293"/>
      <c r="NC293"/>
      <c r="ND293"/>
      <c r="NE293"/>
      <c r="NF293"/>
      <c r="NG293"/>
      <c r="NH293"/>
      <c r="NI293"/>
      <c r="NJ293"/>
      <c r="NK293"/>
      <c r="NL293"/>
      <c r="NM293"/>
      <c r="NN293"/>
      <c r="NO293"/>
      <c r="NP293"/>
      <c r="NQ293"/>
      <c r="NR293"/>
      <c r="NS293"/>
      <c r="NT293"/>
      <c r="NU293"/>
      <c r="NV293"/>
      <c r="NW293"/>
      <c r="NX293"/>
      <c r="NY293"/>
      <c r="NZ293"/>
      <c r="OA293"/>
      <c r="OB293"/>
      <c r="OC293"/>
      <c r="OD293"/>
      <c r="OE293"/>
      <c r="OF293"/>
      <c r="OG293"/>
      <c r="OH293"/>
      <c r="OI293"/>
      <c r="OJ293"/>
      <c r="OK293"/>
      <c r="OL293"/>
      <c r="OM293"/>
      <c r="ON293"/>
      <c r="OO293"/>
      <c r="OP293"/>
      <c r="OQ293"/>
      <c r="OR293"/>
      <c r="OS293"/>
      <c r="OT293"/>
      <c r="OU293"/>
      <c r="OV293"/>
      <c r="OW293"/>
      <c r="OX293"/>
      <c r="OY293"/>
      <c r="OZ293"/>
      <c r="PA293"/>
      <c r="PB293"/>
      <c r="PC293"/>
      <c r="PD293"/>
      <c r="PE293"/>
      <c r="PF293"/>
      <c r="PG293"/>
      <c r="PH293"/>
      <c r="PI293"/>
      <c r="PJ293"/>
      <c r="PK293"/>
      <c r="PL293"/>
      <c r="PM293"/>
      <c r="PN293"/>
      <c r="PO293"/>
      <c r="PP293"/>
      <c r="PQ293"/>
      <c r="PR293"/>
      <c r="PS293"/>
      <c r="PT293"/>
      <c r="PU293"/>
      <c r="PV293"/>
      <c r="PW293"/>
      <c r="PX293"/>
      <c r="PY293"/>
      <c r="PZ293"/>
      <c r="QA293"/>
      <c r="QB293"/>
      <c r="QC293"/>
      <c r="QD293"/>
      <c r="QE293"/>
      <c r="QF293"/>
      <c r="QG293"/>
      <c r="QH293"/>
      <c r="QI293"/>
      <c r="QJ293"/>
      <c r="QK293"/>
      <c r="QL293"/>
      <c r="QM293"/>
      <c r="QN293"/>
      <c r="QO293"/>
      <c r="QP293"/>
      <c r="QQ293"/>
      <c r="QR293"/>
      <c r="QS293"/>
      <c r="QT293"/>
      <c r="QU293"/>
      <c r="QV293"/>
      <c r="QW293"/>
      <c r="QX293"/>
      <c r="QY293"/>
      <c r="QZ293"/>
      <c r="RA293"/>
      <c r="RB293"/>
      <c r="RC293"/>
      <c r="RD293"/>
      <c r="RE293"/>
      <c r="RF293"/>
      <c r="RG293"/>
      <c r="RH293"/>
      <c r="RI293"/>
      <c r="RJ293"/>
      <c r="RK293"/>
      <c r="RL293"/>
      <c r="RM293"/>
      <c r="RN293"/>
      <c r="RO293"/>
      <c r="RP293"/>
      <c r="RQ293"/>
      <c r="RR293"/>
      <c r="RS293"/>
      <c r="RT293"/>
      <c r="RU293"/>
      <c r="RV293"/>
      <c r="RW293"/>
      <c r="RX293"/>
      <c r="RY293"/>
      <c r="RZ293"/>
      <c r="SA293"/>
      <c r="SB293"/>
      <c r="SC293"/>
      <c r="SD293"/>
      <c r="SE293"/>
      <c r="SF293"/>
      <c r="SG293"/>
      <c r="SH293"/>
      <c r="SI293"/>
      <c r="SJ293"/>
      <c r="SK293"/>
      <c r="SL293"/>
      <c r="SM293"/>
      <c r="SN293"/>
      <c r="SO293"/>
      <c r="SP293"/>
    </row>
    <row r="294" spans="1:510" ht="16.5" customHeight="1" x14ac:dyDescent="0.2">
      <c r="A294" s="20">
        <v>1513</v>
      </c>
      <c r="B294" s="34" t="s">
        <v>70</v>
      </c>
      <c r="C294" s="34" t="s">
        <v>434</v>
      </c>
      <c r="D294" s="20" t="s">
        <v>51</v>
      </c>
      <c r="E294" s="20" t="s">
        <v>1345</v>
      </c>
      <c r="F294" s="22" t="s">
        <v>88</v>
      </c>
      <c r="G294" s="34" t="s">
        <v>37</v>
      </c>
      <c r="H294" s="20" t="s">
        <v>89</v>
      </c>
      <c r="I294" s="20" t="s">
        <v>81</v>
      </c>
      <c r="J294" s="35" t="s">
        <v>452</v>
      </c>
      <c r="K294" s="36"/>
      <c r="L294" s="36"/>
      <c r="M294" s="36"/>
      <c r="N294" s="36"/>
      <c r="O294" s="34"/>
      <c r="P294" s="37">
        <v>66022670</v>
      </c>
      <c r="Q294" s="34">
        <v>12</v>
      </c>
      <c r="R294" s="25">
        <v>45658</v>
      </c>
      <c r="S294" s="39" t="s">
        <v>83</v>
      </c>
      <c r="T294" s="37">
        <f t="shared" si="6"/>
        <v>792272040</v>
      </c>
      <c r="U294" s="27" t="s">
        <v>39</v>
      </c>
      <c r="V294" s="28" t="s">
        <v>40</v>
      </c>
      <c r="W294"/>
      <c r="X294"/>
      <c r="Y294"/>
      <c r="Z294"/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  <c r="AT294"/>
      <c r="AU294"/>
      <c r="AV294"/>
      <c r="AW294"/>
      <c r="AX294"/>
      <c r="AY294"/>
      <c r="AZ294"/>
      <c r="BA294"/>
      <c r="BB294"/>
      <c r="BC294"/>
      <c r="BD294"/>
      <c r="BE294"/>
      <c r="BF294"/>
      <c r="BG294"/>
      <c r="BH294"/>
      <c r="BI294"/>
      <c r="BJ294"/>
      <c r="BK294"/>
      <c r="BL294"/>
      <c r="BM294"/>
      <c r="BN294"/>
      <c r="BO294"/>
      <c r="BP294"/>
      <c r="BQ294"/>
      <c r="BR294"/>
      <c r="BS294"/>
      <c r="BT294"/>
      <c r="BU294"/>
      <c r="BV294"/>
      <c r="BW294"/>
      <c r="BX294"/>
      <c r="BY294"/>
      <c r="BZ294"/>
      <c r="CA294"/>
      <c r="CB294"/>
      <c r="CC294"/>
      <c r="CD294"/>
      <c r="CE294"/>
      <c r="CF294"/>
      <c r="CG294"/>
      <c r="CH294"/>
      <c r="CI294"/>
      <c r="CJ294"/>
      <c r="CK294"/>
      <c r="CL294"/>
      <c r="CM294"/>
      <c r="CN294"/>
      <c r="CO294"/>
      <c r="CP294"/>
      <c r="CQ294"/>
      <c r="CR294"/>
      <c r="CS294"/>
      <c r="CT294"/>
      <c r="CU294"/>
      <c r="CV294"/>
      <c r="CW294"/>
      <c r="CX294"/>
      <c r="CY294"/>
      <c r="CZ294"/>
      <c r="DA294"/>
      <c r="DB294"/>
      <c r="DC294"/>
      <c r="DD294"/>
      <c r="DE294"/>
      <c r="DF294"/>
      <c r="DG294"/>
      <c r="DH294"/>
      <c r="DI294"/>
      <c r="DJ294"/>
      <c r="DK294"/>
      <c r="DL294"/>
      <c r="DM294"/>
      <c r="DN294"/>
      <c r="DO294"/>
      <c r="DP294"/>
      <c r="DQ294"/>
      <c r="DR294"/>
      <c r="DS294"/>
      <c r="DT294"/>
      <c r="DU294"/>
      <c r="DV294"/>
      <c r="DW294"/>
      <c r="DX294"/>
      <c r="DY294"/>
      <c r="DZ294"/>
      <c r="EA294"/>
      <c r="EB294"/>
      <c r="EC294"/>
      <c r="ED294"/>
      <c r="EE294"/>
      <c r="EF294"/>
      <c r="EG294"/>
      <c r="EH294"/>
      <c r="EI294"/>
      <c r="EJ294"/>
      <c r="EK294"/>
      <c r="EL294"/>
      <c r="EM294"/>
      <c r="EN294"/>
      <c r="EO294"/>
      <c r="EP294"/>
      <c r="EQ294"/>
      <c r="ER294"/>
      <c r="ES294"/>
      <c r="ET294"/>
      <c r="EU294"/>
      <c r="EV294"/>
      <c r="EW294"/>
      <c r="EX294"/>
      <c r="EY294"/>
      <c r="EZ294"/>
      <c r="FA294"/>
      <c r="FB294"/>
      <c r="FC294"/>
      <c r="FD294"/>
      <c r="FE294"/>
      <c r="FF294"/>
      <c r="FG294"/>
      <c r="FH294"/>
      <c r="FI294"/>
      <c r="FJ294"/>
      <c r="FK294"/>
      <c r="FL294"/>
      <c r="FM294"/>
      <c r="FN294"/>
      <c r="FO294"/>
      <c r="FP294"/>
      <c r="FQ294"/>
      <c r="FR294"/>
      <c r="FS294"/>
      <c r="FT294"/>
      <c r="FU294"/>
      <c r="FV294"/>
      <c r="FW294"/>
      <c r="FX294"/>
      <c r="FY294"/>
      <c r="FZ294"/>
      <c r="GA294"/>
      <c r="GB294"/>
      <c r="GC294"/>
      <c r="GD294"/>
      <c r="GE294"/>
      <c r="GF294"/>
      <c r="GG294"/>
      <c r="GH294"/>
      <c r="GI294"/>
      <c r="GJ294"/>
      <c r="GK294"/>
      <c r="GL294"/>
      <c r="GM294"/>
      <c r="GN294"/>
      <c r="GO294"/>
      <c r="GP294"/>
      <c r="GQ294"/>
      <c r="GR294"/>
      <c r="GS294"/>
      <c r="GT294"/>
      <c r="GU294"/>
      <c r="GV294"/>
      <c r="GW294"/>
      <c r="GX294"/>
      <c r="GY294"/>
      <c r="GZ294"/>
      <c r="HA294"/>
      <c r="HB294"/>
      <c r="HC294"/>
      <c r="HD294"/>
      <c r="HE294"/>
      <c r="HF294"/>
      <c r="HG294"/>
      <c r="HH294"/>
      <c r="HI294"/>
      <c r="HJ294"/>
      <c r="HK294"/>
      <c r="HL294"/>
      <c r="HM294"/>
      <c r="HN294"/>
      <c r="HO294"/>
      <c r="HP294"/>
      <c r="HQ294"/>
      <c r="HR294"/>
      <c r="HS294"/>
      <c r="HT294"/>
      <c r="HU294"/>
      <c r="HV294"/>
      <c r="HW294"/>
      <c r="HX294"/>
      <c r="HY294"/>
      <c r="HZ294"/>
      <c r="IA294"/>
      <c r="IB294"/>
      <c r="IC294"/>
      <c r="ID294"/>
      <c r="IE294"/>
      <c r="IF294"/>
      <c r="IG294"/>
      <c r="IH294"/>
      <c r="II294"/>
      <c r="IJ294"/>
      <c r="IK294"/>
      <c r="IL294"/>
      <c r="IM294"/>
      <c r="IN294"/>
      <c r="IO294"/>
      <c r="IP294"/>
      <c r="IQ294"/>
      <c r="IR294"/>
      <c r="IS294"/>
      <c r="IT294"/>
      <c r="IU294"/>
      <c r="IV294"/>
      <c r="IW294"/>
      <c r="IX294"/>
      <c r="IY294"/>
      <c r="IZ294"/>
      <c r="JA294"/>
      <c r="JB294"/>
      <c r="JC294"/>
      <c r="JD294"/>
      <c r="JE294"/>
      <c r="JF294"/>
      <c r="JG294"/>
      <c r="JH294"/>
      <c r="JI294"/>
      <c r="JJ294"/>
      <c r="JK294"/>
      <c r="JL294"/>
      <c r="JM294"/>
      <c r="JN294"/>
      <c r="JO294"/>
      <c r="JP294"/>
      <c r="JQ294"/>
      <c r="JR294"/>
      <c r="JS294"/>
      <c r="JT294"/>
      <c r="JU294"/>
      <c r="JV294"/>
      <c r="JW294"/>
      <c r="JX294"/>
      <c r="JY294"/>
      <c r="JZ294"/>
      <c r="KA294"/>
      <c r="KB294"/>
      <c r="KC294"/>
      <c r="KD294"/>
      <c r="KE294"/>
      <c r="KF294"/>
      <c r="KG294"/>
      <c r="KH294"/>
      <c r="KI294"/>
      <c r="KJ294"/>
      <c r="KK294"/>
      <c r="KL294"/>
      <c r="KM294"/>
      <c r="KN294"/>
      <c r="KO294"/>
      <c r="KP294"/>
      <c r="KQ294"/>
      <c r="KR294"/>
      <c r="KS294"/>
      <c r="KT294"/>
      <c r="KU294"/>
      <c r="KV294"/>
      <c r="KW294"/>
      <c r="KX294"/>
      <c r="KY294"/>
      <c r="KZ294"/>
      <c r="LA294"/>
      <c r="LB294"/>
      <c r="LC294"/>
      <c r="LD294"/>
      <c r="LE294"/>
      <c r="LF294"/>
      <c r="LG294"/>
      <c r="LH294"/>
      <c r="LI294"/>
      <c r="LJ294"/>
      <c r="LK294"/>
      <c r="LL294"/>
      <c r="LM294"/>
      <c r="LN294"/>
      <c r="LO294"/>
      <c r="LP294"/>
      <c r="LQ294"/>
      <c r="LR294"/>
      <c r="LS294"/>
      <c r="LT294"/>
      <c r="LU294"/>
      <c r="LV294"/>
      <c r="LW294"/>
      <c r="LX294"/>
      <c r="LY294"/>
      <c r="LZ294"/>
      <c r="MA294"/>
      <c r="MB294"/>
      <c r="MC294"/>
      <c r="MD294"/>
      <c r="ME294"/>
      <c r="MF294"/>
      <c r="MG294"/>
      <c r="MH294"/>
      <c r="MI294"/>
      <c r="MJ294"/>
      <c r="MK294"/>
      <c r="ML294"/>
      <c r="MM294"/>
      <c r="MN294"/>
      <c r="MO294"/>
      <c r="MP294"/>
      <c r="MQ294"/>
      <c r="MR294"/>
      <c r="MS294"/>
      <c r="MT294"/>
      <c r="MU294"/>
      <c r="MV294"/>
      <c r="MW294"/>
      <c r="MX294"/>
      <c r="MY294"/>
      <c r="MZ294"/>
      <c r="NA294"/>
      <c r="NB294"/>
      <c r="NC294"/>
      <c r="ND294"/>
      <c r="NE294"/>
      <c r="NF294"/>
      <c r="NG294"/>
      <c r="NH294"/>
      <c r="NI294"/>
      <c r="NJ294"/>
      <c r="NK294"/>
      <c r="NL294"/>
      <c r="NM294"/>
      <c r="NN294"/>
      <c r="NO294"/>
      <c r="NP294"/>
      <c r="NQ294"/>
      <c r="NR294"/>
      <c r="NS294"/>
      <c r="NT294"/>
      <c r="NU294"/>
      <c r="NV294"/>
      <c r="NW294"/>
      <c r="NX294"/>
      <c r="NY294"/>
      <c r="NZ294"/>
      <c r="OA294"/>
      <c r="OB294"/>
      <c r="OC294"/>
      <c r="OD294"/>
      <c r="OE294"/>
      <c r="OF294"/>
      <c r="OG294"/>
      <c r="OH294"/>
      <c r="OI294"/>
      <c r="OJ294"/>
      <c r="OK294"/>
      <c r="OL294"/>
      <c r="OM294"/>
      <c r="ON294"/>
      <c r="OO294"/>
      <c r="OP294"/>
      <c r="OQ294"/>
      <c r="OR294"/>
      <c r="OS294"/>
      <c r="OT294"/>
      <c r="OU294"/>
      <c r="OV294"/>
      <c r="OW294"/>
      <c r="OX294"/>
      <c r="OY294"/>
      <c r="OZ294"/>
      <c r="PA294"/>
      <c r="PB294"/>
      <c r="PC294"/>
      <c r="PD294"/>
      <c r="PE294"/>
      <c r="PF294"/>
      <c r="PG294"/>
      <c r="PH294"/>
      <c r="PI294"/>
      <c r="PJ294"/>
      <c r="PK294"/>
      <c r="PL294"/>
      <c r="PM294"/>
      <c r="PN294"/>
      <c r="PO294"/>
      <c r="PP294"/>
      <c r="PQ294"/>
      <c r="PR294"/>
      <c r="PS294"/>
      <c r="PT294"/>
      <c r="PU294"/>
      <c r="PV294"/>
      <c r="PW294"/>
      <c r="PX294"/>
      <c r="PY294"/>
      <c r="PZ294"/>
      <c r="QA294"/>
      <c r="QB294"/>
      <c r="QC294"/>
      <c r="QD294"/>
      <c r="QE294"/>
      <c r="QF294"/>
      <c r="QG294"/>
      <c r="QH294"/>
      <c r="QI294"/>
      <c r="QJ294"/>
      <c r="QK294"/>
      <c r="QL294"/>
      <c r="QM294"/>
      <c r="QN294"/>
      <c r="QO294"/>
      <c r="QP294"/>
      <c r="QQ294"/>
      <c r="QR294"/>
      <c r="QS294"/>
      <c r="QT294"/>
      <c r="QU294"/>
      <c r="QV294"/>
      <c r="QW294"/>
      <c r="QX294"/>
      <c r="QY294"/>
      <c r="QZ294"/>
      <c r="RA294"/>
      <c r="RB294"/>
      <c r="RC294"/>
      <c r="RD294"/>
      <c r="RE294"/>
      <c r="RF294"/>
      <c r="RG294"/>
      <c r="RH294"/>
      <c r="RI294"/>
      <c r="RJ294"/>
      <c r="RK294"/>
      <c r="RL294"/>
      <c r="RM294"/>
      <c r="RN294"/>
      <c r="RO294"/>
      <c r="RP294"/>
      <c r="RQ294"/>
      <c r="RR294"/>
      <c r="RS294"/>
      <c r="RT294"/>
      <c r="RU294"/>
      <c r="RV294"/>
      <c r="RW294"/>
      <c r="RX294"/>
      <c r="RY294"/>
      <c r="RZ294"/>
      <c r="SA294"/>
      <c r="SB294"/>
      <c r="SC294"/>
      <c r="SD294"/>
      <c r="SE294"/>
      <c r="SF294"/>
      <c r="SG294"/>
      <c r="SH294"/>
      <c r="SI294"/>
      <c r="SJ294"/>
      <c r="SK294"/>
      <c r="SL294"/>
      <c r="SM294"/>
      <c r="SN294"/>
      <c r="SO294"/>
      <c r="SP294"/>
    </row>
    <row r="295" spans="1:510" ht="16.5" customHeight="1" x14ac:dyDescent="0.2">
      <c r="A295" s="20">
        <v>1514</v>
      </c>
      <c r="B295" s="34" t="s">
        <v>70</v>
      </c>
      <c r="C295" s="34" t="s">
        <v>97</v>
      </c>
      <c r="D295" s="20" t="s">
        <v>51</v>
      </c>
      <c r="E295" s="20" t="s">
        <v>1345</v>
      </c>
      <c r="F295" s="22" t="s">
        <v>88</v>
      </c>
      <c r="G295" s="34" t="s">
        <v>25</v>
      </c>
      <c r="H295" s="20" t="s">
        <v>89</v>
      </c>
      <c r="I295" s="20" t="s">
        <v>81</v>
      </c>
      <c r="J295" s="35" t="s">
        <v>453</v>
      </c>
      <c r="K295" s="36"/>
      <c r="L295" s="36"/>
      <c r="M295" s="36"/>
      <c r="N295" s="36"/>
      <c r="O295" s="34"/>
      <c r="P295" s="37">
        <v>105000000</v>
      </c>
      <c r="Q295" s="34">
        <v>12</v>
      </c>
      <c r="R295" s="25">
        <v>45658</v>
      </c>
      <c r="S295" s="39" t="s">
        <v>83</v>
      </c>
      <c r="T295" s="37">
        <f t="shared" si="6"/>
        <v>1260000000</v>
      </c>
      <c r="U295" s="27" t="s">
        <v>39</v>
      </c>
      <c r="V295" s="28" t="s">
        <v>40</v>
      </c>
      <c r="W295"/>
      <c r="X295"/>
      <c r="Y295"/>
      <c r="Z295"/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  <c r="AT295"/>
      <c r="AU295"/>
      <c r="AV295"/>
      <c r="AW295"/>
      <c r="AX295"/>
      <c r="AY295"/>
      <c r="AZ295"/>
      <c r="BA295"/>
      <c r="BB295"/>
      <c r="BC295"/>
      <c r="BD295"/>
      <c r="BE295"/>
      <c r="BF295"/>
      <c r="BG295"/>
      <c r="BH295"/>
      <c r="BI295"/>
      <c r="BJ295"/>
      <c r="BK295"/>
      <c r="BL295"/>
      <c r="BM295"/>
      <c r="BN295"/>
      <c r="BO295"/>
      <c r="BP295"/>
      <c r="BQ295"/>
      <c r="BR295"/>
      <c r="BS295"/>
      <c r="BT295"/>
      <c r="BU295"/>
      <c r="BV295"/>
      <c r="BW295"/>
      <c r="BX295"/>
      <c r="BY295"/>
      <c r="BZ295"/>
      <c r="CA295"/>
      <c r="CB295"/>
      <c r="CC295"/>
      <c r="CD295"/>
      <c r="CE295"/>
      <c r="CF295"/>
      <c r="CG295"/>
      <c r="CH295"/>
      <c r="CI295"/>
      <c r="CJ295"/>
      <c r="CK295"/>
      <c r="CL295"/>
      <c r="CM295"/>
      <c r="CN295"/>
      <c r="CO295"/>
      <c r="CP295"/>
      <c r="CQ295"/>
      <c r="CR295"/>
      <c r="CS295"/>
      <c r="CT295"/>
      <c r="CU295"/>
      <c r="CV295"/>
      <c r="CW295"/>
      <c r="CX295"/>
      <c r="CY295"/>
      <c r="CZ295"/>
      <c r="DA295"/>
      <c r="DB295"/>
      <c r="DC295"/>
      <c r="DD295"/>
      <c r="DE295"/>
      <c r="DF295"/>
      <c r="DG295"/>
      <c r="DH295"/>
      <c r="DI295"/>
      <c r="DJ295"/>
      <c r="DK295"/>
      <c r="DL295"/>
      <c r="DM295"/>
      <c r="DN295"/>
      <c r="DO295"/>
      <c r="DP295"/>
      <c r="DQ295"/>
      <c r="DR295"/>
      <c r="DS295"/>
      <c r="DT295"/>
      <c r="DU295"/>
      <c r="DV295"/>
      <c r="DW295"/>
      <c r="DX295"/>
      <c r="DY295"/>
      <c r="DZ295"/>
      <c r="EA295"/>
      <c r="EB295"/>
      <c r="EC295"/>
      <c r="ED295"/>
      <c r="EE295"/>
      <c r="EF295"/>
      <c r="EG295"/>
      <c r="EH295"/>
      <c r="EI295"/>
      <c r="EJ295"/>
      <c r="EK295"/>
      <c r="EL295"/>
      <c r="EM295"/>
      <c r="EN295"/>
      <c r="EO295"/>
      <c r="EP295"/>
      <c r="EQ295"/>
      <c r="ER295"/>
      <c r="ES295"/>
      <c r="ET295"/>
      <c r="EU295"/>
      <c r="EV295"/>
      <c r="EW295"/>
      <c r="EX295"/>
      <c r="EY295"/>
      <c r="EZ295"/>
      <c r="FA295"/>
      <c r="FB295"/>
      <c r="FC295"/>
      <c r="FD295"/>
      <c r="FE295"/>
      <c r="FF295"/>
      <c r="FG295"/>
      <c r="FH295"/>
      <c r="FI295"/>
      <c r="FJ295"/>
      <c r="FK295"/>
      <c r="FL295"/>
      <c r="FM295"/>
      <c r="FN295"/>
      <c r="FO295"/>
      <c r="FP295"/>
      <c r="FQ295"/>
      <c r="FR295"/>
      <c r="FS295"/>
      <c r="FT295"/>
      <c r="FU295"/>
      <c r="FV295"/>
      <c r="FW295"/>
      <c r="FX295"/>
      <c r="FY295"/>
      <c r="FZ295"/>
      <c r="GA295"/>
      <c r="GB295"/>
      <c r="GC295"/>
      <c r="GD295"/>
      <c r="GE295"/>
      <c r="GF295"/>
      <c r="GG295"/>
      <c r="GH295"/>
      <c r="GI295"/>
      <c r="GJ295"/>
      <c r="GK295"/>
      <c r="GL295"/>
      <c r="GM295"/>
      <c r="GN295"/>
      <c r="GO295"/>
      <c r="GP295"/>
      <c r="GQ295"/>
      <c r="GR295"/>
      <c r="GS295"/>
      <c r="GT295"/>
      <c r="GU295"/>
      <c r="GV295"/>
      <c r="GW295"/>
      <c r="GX295"/>
      <c r="GY295"/>
      <c r="GZ295"/>
      <c r="HA295"/>
      <c r="HB295"/>
      <c r="HC295"/>
      <c r="HD295"/>
      <c r="HE295"/>
      <c r="HF295"/>
      <c r="HG295"/>
      <c r="HH295"/>
      <c r="HI295"/>
      <c r="HJ295"/>
      <c r="HK295"/>
      <c r="HL295"/>
      <c r="HM295"/>
      <c r="HN295"/>
      <c r="HO295"/>
      <c r="HP295"/>
      <c r="HQ295"/>
      <c r="HR295"/>
      <c r="HS295"/>
      <c r="HT295"/>
      <c r="HU295"/>
      <c r="HV295"/>
      <c r="HW295"/>
      <c r="HX295"/>
      <c r="HY295"/>
      <c r="HZ295"/>
      <c r="IA295"/>
      <c r="IB295"/>
      <c r="IC295"/>
      <c r="ID295"/>
      <c r="IE295"/>
      <c r="IF295"/>
      <c r="IG295"/>
      <c r="IH295"/>
      <c r="II295"/>
      <c r="IJ295"/>
      <c r="IK295"/>
      <c r="IL295"/>
      <c r="IM295"/>
      <c r="IN295"/>
      <c r="IO295"/>
      <c r="IP295"/>
      <c r="IQ295"/>
      <c r="IR295"/>
      <c r="IS295"/>
      <c r="IT295"/>
      <c r="IU295"/>
      <c r="IV295"/>
      <c r="IW295"/>
      <c r="IX295"/>
      <c r="IY295"/>
      <c r="IZ295"/>
      <c r="JA295"/>
      <c r="JB295"/>
      <c r="JC295"/>
      <c r="JD295"/>
      <c r="JE295"/>
      <c r="JF295"/>
      <c r="JG295"/>
      <c r="JH295"/>
      <c r="JI295"/>
      <c r="JJ295"/>
      <c r="JK295"/>
      <c r="JL295"/>
      <c r="JM295"/>
      <c r="JN295"/>
      <c r="JO295"/>
      <c r="JP295"/>
      <c r="JQ295"/>
      <c r="JR295"/>
      <c r="JS295"/>
      <c r="JT295"/>
      <c r="JU295"/>
      <c r="JV295"/>
      <c r="JW295"/>
      <c r="JX295"/>
      <c r="JY295"/>
      <c r="JZ295"/>
      <c r="KA295"/>
      <c r="KB295"/>
      <c r="KC295"/>
      <c r="KD295"/>
      <c r="KE295"/>
      <c r="KF295"/>
      <c r="KG295"/>
      <c r="KH295"/>
      <c r="KI295"/>
      <c r="KJ295"/>
      <c r="KK295"/>
      <c r="KL295"/>
      <c r="KM295"/>
      <c r="KN295"/>
      <c r="KO295"/>
      <c r="KP295"/>
      <c r="KQ295"/>
      <c r="KR295"/>
      <c r="KS295"/>
      <c r="KT295"/>
      <c r="KU295"/>
      <c r="KV295"/>
      <c r="KW295"/>
      <c r="KX295"/>
      <c r="KY295"/>
      <c r="KZ295"/>
      <c r="LA295"/>
      <c r="LB295"/>
      <c r="LC295"/>
      <c r="LD295"/>
      <c r="LE295"/>
      <c r="LF295"/>
      <c r="LG295"/>
      <c r="LH295"/>
      <c r="LI295"/>
      <c r="LJ295"/>
      <c r="LK295"/>
      <c r="LL295"/>
      <c r="LM295"/>
      <c r="LN295"/>
      <c r="LO295"/>
      <c r="LP295"/>
      <c r="LQ295"/>
      <c r="LR295"/>
      <c r="LS295"/>
      <c r="LT295"/>
      <c r="LU295"/>
      <c r="LV295"/>
      <c r="LW295"/>
      <c r="LX295"/>
      <c r="LY295"/>
      <c r="LZ295"/>
      <c r="MA295"/>
      <c r="MB295"/>
      <c r="MC295"/>
      <c r="MD295"/>
      <c r="ME295"/>
      <c r="MF295"/>
      <c r="MG295"/>
      <c r="MH295"/>
      <c r="MI295"/>
      <c r="MJ295"/>
      <c r="MK295"/>
      <c r="ML295"/>
      <c r="MM295"/>
      <c r="MN295"/>
      <c r="MO295"/>
      <c r="MP295"/>
      <c r="MQ295"/>
      <c r="MR295"/>
      <c r="MS295"/>
      <c r="MT295"/>
      <c r="MU295"/>
      <c r="MV295"/>
      <c r="MW295"/>
      <c r="MX295"/>
      <c r="MY295"/>
      <c r="MZ295"/>
      <c r="NA295"/>
      <c r="NB295"/>
      <c r="NC295"/>
      <c r="ND295"/>
      <c r="NE295"/>
      <c r="NF295"/>
      <c r="NG295"/>
      <c r="NH295"/>
      <c r="NI295"/>
      <c r="NJ295"/>
      <c r="NK295"/>
      <c r="NL295"/>
      <c r="NM295"/>
      <c r="NN295"/>
      <c r="NO295"/>
      <c r="NP295"/>
      <c r="NQ295"/>
      <c r="NR295"/>
      <c r="NS295"/>
      <c r="NT295"/>
      <c r="NU295"/>
      <c r="NV295"/>
      <c r="NW295"/>
      <c r="NX295"/>
      <c r="NY295"/>
      <c r="NZ295"/>
      <c r="OA295"/>
      <c r="OB295"/>
      <c r="OC295"/>
      <c r="OD295"/>
      <c r="OE295"/>
      <c r="OF295"/>
      <c r="OG295"/>
      <c r="OH295"/>
      <c r="OI295"/>
      <c r="OJ295"/>
      <c r="OK295"/>
      <c r="OL295"/>
      <c r="OM295"/>
      <c r="ON295"/>
      <c r="OO295"/>
      <c r="OP295"/>
      <c r="OQ295"/>
      <c r="OR295"/>
      <c r="OS295"/>
      <c r="OT295"/>
      <c r="OU295"/>
      <c r="OV295"/>
      <c r="OW295"/>
      <c r="OX295"/>
      <c r="OY295"/>
      <c r="OZ295"/>
      <c r="PA295"/>
      <c r="PB295"/>
      <c r="PC295"/>
      <c r="PD295"/>
      <c r="PE295"/>
      <c r="PF295"/>
      <c r="PG295"/>
      <c r="PH295"/>
      <c r="PI295"/>
      <c r="PJ295"/>
      <c r="PK295"/>
      <c r="PL295"/>
      <c r="PM295"/>
      <c r="PN295"/>
      <c r="PO295"/>
      <c r="PP295"/>
      <c r="PQ295"/>
      <c r="PR295"/>
      <c r="PS295"/>
      <c r="PT295"/>
      <c r="PU295"/>
      <c r="PV295"/>
      <c r="PW295"/>
      <c r="PX295"/>
      <c r="PY295"/>
      <c r="PZ295"/>
      <c r="QA295"/>
      <c r="QB295"/>
      <c r="QC295"/>
      <c r="QD295"/>
      <c r="QE295"/>
      <c r="QF295"/>
      <c r="QG295"/>
      <c r="QH295"/>
      <c r="QI295"/>
      <c r="QJ295"/>
      <c r="QK295"/>
      <c r="QL295"/>
      <c r="QM295"/>
      <c r="QN295"/>
      <c r="QO295"/>
      <c r="QP295"/>
      <c r="QQ295"/>
      <c r="QR295"/>
      <c r="QS295"/>
      <c r="QT295"/>
      <c r="QU295"/>
      <c r="QV295"/>
      <c r="QW295"/>
      <c r="QX295"/>
      <c r="QY295"/>
      <c r="QZ295"/>
      <c r="RA295"/>
      <c r="RB295"/>
      <c r="RC295"/>
      <c r="RD295"/>
      <c r="RE295"/>
      <c r="RF295"/>
      <c r="RG295"/>
      <c r="RH295"/>
      <c r="RI295"/>
      <c r="RJ295"/>
      <c r="RK295"/>
      <c r="RL295"/>
      <c r="RM295"/>
      <c r="RN295"/>
      <c r="RO295"/>
      <c r="RP295"/>
      <c r="RQ295"/>
      <c r="RR295"/>
      <c r="RS295"/>
      <c r="RT295"/>
      <c r="RU295"/>
      <c r="RV295"/>
      <c r="RW295"/>
      <c r="RX295"/>
      <c r="RY295"/>
      <c r="RZ295"/>
      <c r="SA295"/>
      <c r="SB295"/>
      <c r="SC295"/>
      <c r="SD295"/>
      <c r="SE295"/>
      <c r="SF295"/>
      <c r="SG295"/>
      <c r="SH295"/>
      <c r="SI295"/>
      <c r="SJ295"/>
      <c r="SK295"/>
      <c r="SL295"/>
      <c r="SM295"/>
      <c r="SN295"/>
      <c r="SO295"/>
      <c r="SP295"/>
    </row>
    <row r="296" spans="1:510" ht="16.5" customHeight="1" x14ac:dyDescent="0.2">
      <c r="A296" s="20">
        <v>1515</v>
      </c>
      <c r="B296" s="34" t="s">
        <v>70</v>
      </c>
      <c r="C296" s="34" t="s">
        <v>434</v>
      </c>
      <c r="D296" s="20" t="s">
        <v>51</v>
      </c>
      <c r="E296" s="20" t="s">
        <v>1345</v>
      </c>
      <c r="F296" s="22" t="s">
        <v>88</v>
      </c>
      <c r="G296" s="34" t="s">
        <v>37</v>
      </c>
      <c r="H296" s="20" t="s">
        <v>89</v>
      </c>
      <c r="I296" s="20" t="s">
        <v>81</v>
      </c>
      <c r="J296" s="35" t="s">
        <v>454</v>
      </c>
      <c r="K296" s="36"/>
      <c r="L296" s="36"/>
      <c r="M296" s="36"/>
      <c r="N296" s="36"/>
      <c r="O296" s="34"/>
      <c r="P296" s="37">
        <v>138274885</v>
      </c>
      <c r="Q296" s="34">
        <v>12</v>
      </c>
      <c r="R296" s="25">
        <v>45658</v>
      </c>
      <c r="S296" s="39" t="s">
        <v>83</v>
      </c>
      <c r="T296" s="37">
        <f t="shared" si="6"/>
        <v>1659298620</v>
      </c>
      <c r="U296" s="27" t="s">
        <v>39</v>
      </c>
      <c r="V296" s="28" t="s">
        <v>40</v>
      </c>
      <c r="W296"/>
      <c r="X296"/>
      <c r="Y296"/>
      <c r="Z296"/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  <c r="AT296"/>
      <c r="AU296"/>
      <c r="AV296"/>
      <c r="AW296"/>
      <c r="AX296"/>
      <c r="AY296"/>
      <c r="AZ296"/>
      <c r="BA296"/>
      <c r="BB296"/>
      <c r="BC296"/>
      <c r="BD296"/>
      <c r="BE296"/>
      <c r="BF296"/>
      <c r="BG296"/>
      <c r="BH296"/>
      <c r="BI296"/>
      <c r="BJ296"/>
      <c r="BK296"/>
      <c r="BL296"/>
      <c r="BM296"/>
      <c r="BN296"/>
      <c r="BO296"/>
      <c r="BP296"/>
      <c r="BQ296"/>
      <c r="BR296"/>
      <c r="BS296"/>
      <c r="BT296"/>
      <c r="BU296"/>
      <c r="BV296"/>
      <c r="BW296"/>
      <c r="BX296"/>
      <c r="BY296"/>
      <c r="BZ296"/>
      <c r="CA296"/>
      <c r="CB296"/>
      <c r="CC296"/>
      <c r="CD296"/>
      <c r="CE296"/>
      <c r="CF296"/>
      <c r="CG296"/>
      <c r="CH296"/>
      <c r="CI296"/>
      <c r="CJ296"/>
      <c r="CK296"/>
      <c r="CL296"/>
      <c r="CM296"/>
      <c r="CN296"/>
      <c r="CO296"/>
      <c r="CP296"/>
      <c r="CQ296"/>
      <c r="CR296"/>
      <c r="CS296"/>
      <c r="CT296"/>
      <c r="CU296"/>
      <c r="CV296"/>
      <c r="CW296"/>
      <c r="CX296"/>
      <c r="CY296"/>
      <c r="CZ296"/>
      <c r="DA296"/>
      <c r="DB296"/>
      <c r="DC296"/>
      <c r="DD296"/>
      <c r="DE296"/>
      <c r="DF296"/>
      <c r="DG296"/>
      <c r="DH296"/>
      <c r="DI296"/>
      <c r="DJ296"/>
      <c r="DK296"/>
      <c r="DL296"/>
      <c r="DM296"/>
      <c r="DN296"/>
      <c r="DO296"/>
      <c r="DP296"/>
      <c r="DQ296"/>
      <c r="DR296"/>
      <c r="DS296"/>
      <c r="DT296"/>
      <c r="DU296"/>
      <c r="DV296"/>
      <c r="DW296"/>
      <c r="DX296"/>
      <c r="DY296"/>
      <c r="DZ296"/>
      <c r="EA296"/>
      <c r="EB296"/>
      <c r="EC296"/>
      <c r="ED296"/>
      <c r="EE296"/>
      <c r="EF296"/>
      <c r="EG296"/>
      <c r="EH296"/>
      <c r="EI296"/>
      <c r="EJ296"/>
      <c r="EK296"/>
      <c r="EL296"/>
      <c r="EM296"/>
      <c r="EN296"/>
      <c r="EO296"/>
      <c r="EP296"/>
      <c r="EQ296"/>
      <c r="ER296"/>
      <c r="ES296"/>
      <c r="ET296"/>
      <c r="EU296"/>
      <c r="EV296"/>
      <c r="EW296"/>
      <c r="EX296"/>
      <c r="EY296"/>
      <c r="EZ296"/>
      <c r="FA296"/>
      <c r="FB296"/>
      <c r="FC296"/>
      <c r="FD296"/>
      <c r="FE296"/>
      <c r="FF296"/>
      <c r="FG296"/>
      <c r="FH296"/>
      <c r="FI296"/>
      <c r="FJ296"/>
      <c r="FK296"/>
      <c r="FL296"/>
      <c r="FM296"/>
      <c r="FN296"/>
      <c r="FO296"/>
      <c r="FP296"/>
      <c r="FQ296"/>
      <c r="FR296"/>
      <c r="FS296"/>
      <c r="FT296"/>
      <c r="FU296"/>
      <c r="FV296"/>
      <c r="FW296"/>
      <c r="FX296"/>
      <c r="FY296"/>
      <c r="FZ296"/>
      <c r="GA296"/>
      <c r="GB296"/>
      <c r="GC296"/>
      <c r="GD296"/>
      <c r="GE296"/>
      <c r="GF296"/>
      <c r="GG296"/>
      <c r="GH296"/>
      <c r="GI296"/>
      <c r="GJ296"/>
      <c r="GK296"/>
      <c r="GL296"/>
      <c r="GM296"/>
      <c r="GN296"/>
      <c r="GO296"/>
      <c r="GP296"/>
      <c r="GQ296"/>
      <c r="GR296"/>
      <c r="GS296"/>
      <c r="GT296"/>
      <c r="GU296"/>
      <c r="GV296"/>
      <c r="GW296"/>
      <c r="GX296"/>
      <c r="GY296"/>
      <c r="GZ296"/>
      <c r="HA296"/>
      <c r="HB296"/>
      <c r="HC296"/>
      <c r="HD296"/>
      <c r="HE296"/>
      <c r="HF296"/>
      <c r="HG296"/>
      <c r="HH296"/>
      <c r="HI296"/>
      <c r="HJ296"/>
      <c r="HK296"/>
      <c r="HL296"/>
      <c r="HM296"/>
      <c r="HN296"/>
      <c r="HO296"/>
      <c r="HP296"/>
      <c r="HQ296"/>
      <c r="HR296"/>
      <c r="HS296"/>
      <c r="HT296"/>
      <c r="HU296"/>
      <c r="HV296"/>
      <c r="HW296"/>
      <c r="HX296"/>
      <c r="HY296"/>
      <c r="HZ296"/>
      <c r="IA296"/>
      <c r="IB296"/>
      <c r="IC296"/>
      <c r="ID296"/>
      <c r="IE296"/>
      <c r="IF296"/>
      <c r="IG296"/>
      <c r="IH296"/>
      <c r="II296"/>
      <c r="IJ296"/>
      <c r="IK296"/>
      <c r="IL296"/>
      <c r="IM296"/>
      <c r="IN296"/>
      <c r="IO296"/>
      <c r="IP296"/>
      <c r="IQ296"/>
      <c r="IR296"/>
      <c r="IS296"/>
      <c r="IT296"/>
      <c r="IU296"/>
      <c r="IV296"/>
      <c r="IW296"/>
      <c r="IX296"/>
      <c r="IY296"/>
      <c r="IZ296"/>
      <c r="JA296"/>
      <c r="JB296"/>
      <c r="JC296"/>
      <c r="JD296"/>
      <c r="JE296"/>
      <c r="JF296"/>
      <c r="JG296"/>
      <c r="JH296"/>
      <c r="JI296"/>
      <c r="JJ296"/>
      <c r="JK296"/>
      <c r="JL296"/>
      <c r="JM296"/>
      <c r="JN296"/>
      <c r="JO296"/>
      <c r="JP296"/>
      <c r="JQ296"/>
      <c r="JR296"/>
      <c r="JS296"/>
      <c r="JT296"/>
      <c r="JU296"/>
      <c r="JV296"/>
      <c r="JW296"/>
      <c r="JX296"/>
      <c r="JY296"/>
      <c r="JZ296"/>
      <c r="KA296"/>
      <c r="KB296"/>
      <c r="KC296"/>
      <c r="KD296"/>
      <c r="KE296"/>
      <c r="KF296"/>
      <c r="KG296"/>
      <c r="KH296"/>
      <c r="KI296"/>
      <c r="KJ296"/>
      <c r="KK296"/>
      <c r="KL296"/>
      <c r="KM296"/>
      <c r="KN296"/>
      <c r="KO296"/>
      <c r="KP296"/>
      <c r="KQ296"/>
      <c r="KR296"/>
      <c r="KS296"/>
      <c r="KT296"/>
      <c r="KU296"/>
      <c r="KV296"/>
      <c r="KW296"/>
      <c r="KX296"/>
      <c r="KY296"/>
      <c r="KZ296"/>
      <c r="LA296"/>
      <c r="LB296"/>
      <c r="LC296"/>
      <c r="LD296"/>
      <c r="LE296"/>
      <c r="LF296"/>
      <c r="LG296"/>
      <c r="LH296"/>
      <c r="LI296"/>
      <c r="LJ296"/>
      <c r="LK296"/>
      <c r="LL296"/>
      <c r="LM296"/>
      <c r="LN296"/>
      <c r="LO296"/>
      <c r="LP296"/>
      <c r="LQ296"/>
      <c r="LR296"/>
      <c r="LS296"/>
      <c r="LT296"/>
      <c r="LU296"/>
      <c r="LV296"/>
      <c r="LW296"/>
      <c r="LX296"/>
      <c r="LY296"/>
      <c r="LZ296"/>
      <c r="MA296"/>
      <c r="MB296"/>
      <c r="MC296"/>
      <c r="MD296"/>
      <c r="ME296"/>
      <c r="MF296"/>
      <c r="MG296"/>
      <c r="MH296"/>
      <c r="MI296"/>
      <c r="MJ296"/>
      <c r="MK296"/>
      <c r="ML296"/>
      <c r="MM296"/>
      <c r="MN296"/>
      <c r="MO296"/>
      <c r="MP296"/>
      <c r="MQ296"/>
      <c r="MR296"/>
      <c r="MS296"/>
      <c r="MT296"/>
      <c r="MU296"/>
      <c r="MV296"/>
      <c r="MW296"/>
      <c r="MX296"/>
      <c r="MY296"/>
      <c r="MZ296"/>
      <c r="NA296"/>
      <c r="NB296"/>
      <c r="NC296"/>
      <c r="ND296"/>
      <c r="NE296"/>
      <c r="NF296"/>
      <c r="NG296"/>
      <c r="NH296"/>
      <c r="NI296"/>
      <c r="NJ296"/>
      <c r="NK296"/>
      <c r="NL296"/>
      <c r="NM296"/>
      <c r="NN296"/>
      <c r="NO296"/>
      <c r="NP296"/>
      <c r="NQ296"/>
      <c r="NR296"/>
      <c r="NS296"/>
      <c r="NT296"/>
      <c r="NU296"/>
      <c r="NV296"/>
      <c r="NW296"/>
      <c r="NX296"/>
      <c r="NY296"/>
      <c r="NZ296"/>
      <c r="OA296"/>
      <c r="OB296"/>
      <c r="OC296"/>
      <c r="OD296"/>
      <c r="OE296"/>
      <c r="OF296"/>
      <c r="OG296"/>
      <c r="OH296"/>
      <c r="OI296"/>
      <c r="OJ296"/>
      <c r="OK296"/>
      <c r="OL296"/>
      <c r="OM296"/>
      <c r="ON296"/>
      <c r="OO296"/>
      <c r="OP296"/>
      <c r="OQ296"/>
      <c r="OR296"/>
      <c r="OS296"/>
      <c r="OT296"/>
      <c r="OU296"/>
      <c r="OV296"/>
      <c r="OW296"/>
      <c r="OX296"/>
      <c r="OY296"/>
      <c r="OZ296"/>
      <c r="PA296"/>
      <c r="PB296"/>
      <c r="PC296"/>
      <c r="PD296"/>
      <c r="PE296"/>
      <c r="PF296"/>
      <c r="PG296"/>
      <c r="PH296"/>
      <c r="PI296"/>
      <c r="PJ296"/>
      <c r="PK296"/>
      <c r="PL296"/>
      <c r="PM296"/>
      <c r="PN296"/>
      <c r="PO296"/>
      <c r="PP296"/>
      <c r="PQ296"/>
      <c r="PR296"/>
      <c r="PS296"/>
      <c r="PT296"/>
      <c r="PU296"/>
      <c r="PV296"/>
      <c r="PW296"/>
      <c r="PX296"/>
      <c r="PY296"/>
      <c r="PZ296"/>
      <c r="QA296"/>
      <c r="QB296"/>
      <c r="QC296"/>
      <c r="QD296"/>
      <c r="QE296"/>
      <c r="QF296"/>
      <c r="QG296"/>
      <c r="QH296"/>
      <c r="QI296"/>
      <c r="QJ296"/>
      <c r="QK296"/>
      <c r="QL296"/>
      <c r="QM296"/>
      <c r="QN296"/>
      <c r="QO296"/>
      <c r="QP296"/>
      <c r="QQ296"/>
      <c r="QR296"/>
      <c r="QS296"/>
      <c r="QT296"/>
      <c r="QU296"/>
      <c r="QV296"/>
      <c r="QW296"/>
      <c r="QX296"/>
      <c r="QY296"/>
      <c r="QZ296"/>
      <c r="RA296"/>
      <c r="RB296"/>
      <c r="RC296"/>
      <c r="RD296"/>
      <c r="RE296"/>
      <c r="RF296"/>
      <c r="RG296"/>
      <c r="RH296"/>
      <c r="RI296"/>
      <c r="RJ296"/>
      <c r="RK296"/>
      <c r="RL296"/>
      <c r="RM296"/>
      <c r="RN296"/>
      <c r="RO296"/>
      <c r="RP296"/>
      <c r="RQ296"/>
      <c r="RR296"/>
      <c r="RS296"/>
      <c r="RT296"/>
      <c r="RU296"/>
      <c r="RV296"/>
      <c r="RW296"/>
      <c r="RX296"/>
      <c r="RY296"/>
      <c r="RZ296"/>
      <c r="SA296"/>
      <c r="SB296"/>
      <c r="SC296"/>
      <c r="SD296"/>
      <c r="SE296"/>
      <c r="SF296"/>
      <c r="SG296"/>
      <c r="SH296"/>
      <c r="SI296"/>
      <c r="SJ296"/>
      <c r="SK296"/>
      <c r="SL296"/>
      <c r="SM296"/>
      <c r="SN296"/>
      <c r="SO296"/>
      <c r="SP296"/>
    </row>
    <row r="297" spans="1:510" ht="16.5" customHeight="1" x14ac:dyDescent="0.2">
      <c r="A297" s="20">
        <v>1516</v>
      </c>
      <c r="B297" s="34" t="s">
        <v>70</v>
      </c>
      <c r="C297" s="34" t="s">
        <v>434</v>
      </c>
      <c r="D297" s="20" t="s">
        <v>51</v>
      </c>
      <c r="E297" s="20" t="s">
        <v>1345</v>
      </c>
      <c r="F297" s="22" t="s">
        <v>88</v>
      </c>
      <c r="G297" s="34" t="s">
        <v>37</v>
      </c>
      <c r="H297" s="20" t="s">
        <v>89</v>
      </c>
      <c r="I297" s="20" t="s">
        <v>81</v>
      </c>
      <c r="J297" s="35" t="s">
        <v>455</v>
      </c>
      <c r="K297" s="36"/>
      <c r="L297" s="36"/>
      <c r="M297" s="36"/>
      <c r="N297" s="36"/>
      <c r="O297" s="34"/>
      <c r="P297" s="37"/>
      <c r="Q297" s="34">
        <v>12</v>
      </c>
      <c r="R297" s="25">
        <v>45658</v>
      </c>
      <c r="S297" s="39" t="s">
        <v>83</v>
      </c>
      <c r="T297" s="37">
        <f t="shared" si="6"/>
        <v>0</v>
      </c>
      <c r="U297" s="27" t="s">
        <v>39</v>
      </c>
      <c r="V297" s="28" t="s">
        <v>40</v>
      </c>
      <c r="W297"/>
      <c r="X297"/>
      <c r="Y297"/>
      <c r="Z297"/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  <c r="AT297"/>
      <c r="AU297"/>
      <c r="AV297"/>
      <c r="AW297"/>
      <c r="AX297"/>
      <c r="AY297"/>
      <c r="AZ297"/>
      <c r="BA297"/>
      <c r="BB297"/>
      <c r="BC297"/>
      <c r="BD297"/>
      <c r="BE297"/>
      <c r="BF297"/>
      <c r="BG297"/>
      <c r="BH297"/>
      <c r="BI297"/>
      <c r="BJ297"/>
      <c r="BK297"/>
      <c r="BL297"/>
      <c r="BM297"/>
      <c r="BN297"/>
      <c r="BO297"/>
      <c r="BP297"/>
      <c r="BQ297"/>
      <c r="BR297"/>
      <c r="BS297"/>
      <c r="BT297"/>
      <c r="BU297"/>
      <c r="BV297"/>
      <c r="BW297"/>
      <c r="BX297"/>
      <c r="BY297"/>
      <c r="BZ297"/>
      <c r="CA297"/>
      <c r="CB297"/>
      <c r="CC297"/>
      <c r="CD297"/>
      <c r="CE297"/>
      <c r="CF297"/>
      <c r="CG297"/>
      <c r="CH297"/>
      <c r="CI297"/>
      <c r="CJ297"/>
      <c r="CK297"/>
      <c r="CL297"/>
      <c r="CM297"/>
      <c r="CN297"/>
      <c r="CO297"/>
      <c r="CP297"/>
      <c r="CQ297"/>
      <c r="CR297"/>
      <c r="CS297"/>
      <c r="CT297"/>
      <c r="CU297"/>
      <c r="CV297"/>
      <c r="CW297"/>
      <c r="CX297"/>
      <c r="CY297"/>
      <c r="CZ297"/>
      <c r="DA297"/>
      <c r="DB297"/>
      <c r="DC297"/>
      <c r="DD297"/>
      <c r="DE297"/>
      <c r="DF297"/>
      <c r="DG297"/>
      <c r="DH297"/>
      <c r="DI297"/>
      <c r="DJ297"/>
      <c r="DK297"/>
      <c r="DL297"/>
      <c r="DM297"/>
      <c r="DN297"/>
      <c r="DO297"/>
      <c r="DP297"/>
      <c r="DQ297"/>
      <c r="DR297"/>
      <c r="DS297"/>
      <c r="DT297"/>
      <c r="DU297"/>
      <c r="DV297"/>
      <c r="DW297"/>
      <c r="DX297"/>
      <c r="DY297"/>
      <c r="DZ297"/>
      <c r="EA297"/>
      <c r="EB297"/>
      <c r="EC297"/>
      <c r="ED297"/>
      <c r="EE297"/>
      <c r="EF297"/>
      <c r="EG297"/>
      <c r="EH297"/>
      <c r="EI297"/>
      <c r="EJ297"/>
      <c r="EK297"/>
      <c r="EL297"/>
      <c r="EM297"/>
      <c r="EN297"/>
      <c r="EO297"/>
      <c r="EP297"/>
      <c r="EQ297"/>
      <c r="ER297"/>
      <c r="ES297"/>
      <c r="ET297"/>
      <c r="EU297"/>
      <c r="EV297"/>
      <c r="EW297"/>
      <c r="EX297"/>
      <c r="EY297"/>
      <c r="EZ297"/>
      <c r="FA297"/>
      <c r="FB297"/>
      <c r="FC297"/>
      <c r="FD297"/>
      <c r="FE297"/>
      <c r="FF297"/>
      <c r="FG297"/>
      <c r="FH297"/>
      <c r="FI297"/>
      <c r="FJ297"/>
      <c r="FK297"/>
      <c r="FL297"/>
      <c r="FM297"/>
      <c r="FN297"/>
      <c r="FO297"/>
      <c r="FP297"/>
      <c r="FQ297"/>
      <c r="FR297"/>
      <c r="FS297"/>
      <c r="FT297"/>
      <c r="FU297"/>
      <c r="FV297"/>
      <c r="FW297"/>
      <c r="FX297"/>
      <c r="FY297"/>
      <c r="FZ297"/>
      <c r="GA297"/>
      <c r="GB297"/>
      <c r="GC297"/>
      <c r="GD297"/>
      <c r="GE297"/>
      <c r="GF297"/>
      <c r="GG297"/>
      <c r="GH297"/>
      <c r="GI297"/>
      <c r="GJ297"/>
      <c r="GK297"/>
      <c r="GL297"/>
      <c r="GM297"/>
      <c r="GN297"/>
      <c r="GO297"/>
      <c r="GP297"/>
      <c r="GQ297"/>
      <c r="GR297"/>
      <c r="GS297"/>
      <c r="GT297"/>
      <c r="GU297"/>
      <c r="GV297"/>
      <c r="GW297"/>
      <c r="GX297"/>
      <c r="GY297"/>
      <c r="GZ297"/>
      <c r="HA297"/>
      <c r="HB297"/>
      <c r="HC297"/>
      <c r="HD297"/>
      <c r="HE297"/>
      <c r="HF297"/>
      <c r="HG297"/>
      <c r="HH297"/>
      <c r="HI297"/>
      <c r="HJ297"/>
      <c r="HK297"/>
      <c r="HL297"/>
      <c r="HM297"/>
      <c r="HN297"/>
      <c r="HO297"/>
      <c r="HP297"/>
      <c r="HQ297"/>
      <c r="HR297"/>
      <c r="HS297"/>
      <c r="HT297"/>
      <c r="HU297"/>
      <c r="HV297"/>
      <c r="HW297"/>
      <c r="HX297"/>
      <c r="HY297"/>
      <c r="HZ297"/>
      <c r="IA297"/>
      <c r="IB297"/>
      <c r="IC297"/>
      <c r="ID297"/>
      <c r="IE297"/>
      <c r="IF297"/>
      <c r="IG297"/>
      <c r="IH297"/>
      <c r="II297"/>
      <c r="IJ297"/>
      <c r="IK297"/>
      <c r="IL297"/>
      <c r="IM297"/>
      <c r="IN297"/>
      <c r="IO297"/>
      <c r="IP297"/>
      <c r="IQ297"/>
      <c r="IR297"/>
      <c r="IS297"/>
      <c r="IT297"/>
      <c r="IU297"/>
      <c r="IV297"/>
      <c r="IW297"/>
      <c r="IX297"/>
      <c r="IY297"/>
      <c r="IZ297"/>
      <c r="JA297"/>
      <c r="JB297"/>
      <c r="JC297"/>
      <c r="JD297"/>
      <c r="JE297"/>
      <c r="JF297"/>
      <c r="JG297"/>
      <c r="JH297"/>
      <c r="JI297"/>
      <c r="JJ297"/>
      <c r="JK297"/>
      <c r="JL297"/>
      <c r="JM297"/>
      <c r="JN297"/>
      <c r="JO297"/>
      <c r="JP297"/>
      <c r="JQ297"/>
      <c r="JR297"/>
      <c r="JS297"/>
      <c r="JT297"/>
      <c r="JU297"/>
      <c r="JV297"/>
      <c r="JW297"/>
      <c r="JX297"/>
      <c r="JY297"/>
      <c r="JZ297"/>
      <c r="KA297"/>
      <c r="KB297"/>
      <c r="KC297"/>
      <c r="KD297"/>
      <c r="KE297"/>
      <c r="KF297"/>
      <c r="KG297"/>
      <c r="KH297"/>
      <c r="KI297"/>
      <c r="KJ297"/>
      <c r="KK297"/>
      <c r="KL297"/>
      <c r="KM297"/>
      <c r="KN297"/>
      <c r="KO297"/>
      <c r="KP297"/>
      <c r="KQ297"/>
      <c r="KR297"/>
      <c r="KS297"/>
      <c r="KT297"/>
      <c r="KU297"/>
      <c r="KV297"/>
      <c r="KW297"/>
      <c r="KX297"/>
      <c r="KY297"/>
      <c r="KZ297"/>
      <c r="LA297"/>
      <c r="LB297"/>
      <c r="LC297"/>
      <c r="LD297"/>
      <c r="LE297"/>
      <c r="LF297"/>
      <c r="LG297"/>
      <c r="LH297"/>
      <c r="LI297"/>
      <c r="LJ297"/>
      <c r="LK297"/>
      <c r="LL297"/>
      <c r="LM297"/>
      <c r="LN297"/>
      <c r="LO297"/>
      <c r="LP297"/>
      <c r="LQ297"/>
      <c r="LR297"/>
      <c r="LS297"/>
      <c r="LT297"/>
      <c r="LU297"/>
      <c r="LV297"/>
      <c r="LW297"/>
      <c r="LX297"/>
      <c r="LY297"/>
      <c r="LZ297"/>
      <c r="MA297"/>
      <c r="MB297"/>
      <c r="MC297"/>
      <c r="MD297"/>
      <c r="ME297"/>
      <c r="MF297"/>
      <c r="MG297"/>
      <c r="MH297"/>
      <c r="MI297"/>
      <c r="MJ297"/>
      <c r="MK297"/>
      <c r="ML297"/>
      <c r="MM297"/>
      <c r="MN297"/>
      <c r="MO297"/>
      <c r="MP297"/>
      <c r="MQ297"/>
      <c r="MR297"/>
      <c r="MS297"/>
      <c r="MT297"/>
      <c r="MU297"/>
      <c r="MV297"/>
      <c r="MW297"/>
      <c r="MX297"/>
      <c r="MY297"/>
      <c r="MZ297"/>
      <c r="NA297"/>
      <c r="NB297"/>
      <c r="NC297"/>
      <c r="ND297"/>
      <c r="NE297"/>
      <c r="NF297"/>
      <c r="NG297"/>
      <c r="NH297"/>
      <c r="NI297"/>
      <c r="NJ297"/>
      <c r="NK297"/>
      <c r="NL297"/>
      <c r="NM297"/>
      <c r="NN297"/>
      <c r="NO297"/>
      <c r="NP297"/>
      <c r="NQ297"/>
      <c r="NR297"/>
      <c r="NS297"/>
      <c r="NT297"/>
      <c r="NU297"/>
      <c r="NV297"/>
      <c r="NW297"/>
      <c r="NX297"/>
      <c r="NY297"/>
      <c r="NZ297"/>
      <c r="OA297"/>
      <c r="OB297"/>
      <c r="OC297"/>
      <c r="OD297"/>
      <c r="OE297"/>
      <c r="OF297"/>
      <c r="OG297"/>
      <c r="OH297"/>
      <c r="OI297"/>
      <c r="OJ297"/>
      <c r="OK297"/>
      <c r="OL297"/>
      <c r="OM297"/>
      <c r="ON297"/>
      <c r="OO297"/>
      <c r="OP297"/>
      <c r="OQ297"/>
      <c r="OR297"/>
      <c r="OS297"/>
      <c r="OT297"/>
      <c r="OU297"/>
      <c r="OV297"/>
      <c r="OW297"/>
      <c r="OX297"/>
      <c r="OY297"/>
      <c r="OZ297"/>
      <c r="PA297"/>
      <c r="PB297"/>
      <c r="PC297"/>
      <c r="PD297"/>
      <c r="PE297"/>
      <c r="PF297"/>
      <c r="PG297"/>
      <c r="PH297"/>
      <c r="PI297"/>
      <c r="PJ297"/>
      <c r="PK297"/>
      <c r="PL297"/>
      <c r="PM297"/>
      <c r="PN297"/>
      <c r="PO297"/>
      <c r="PP297"/>
      <c r="PQ297"/>
      <c r="PR297"/>
      <c r="PS297"/>
      <c r="PT297"/>
      <c r="PU297"/>
      <c r="PV297"/>
      <c r="PW297"/>
      <c r="PX297"/>
      <c r="PY297"/>
      <c r="PZ297"/>
      <c r="QA297"/>
      <c r="QB297"/>
      <c r="QC297"/>
      <c r="QD297"/>
      <c r="QE297"/>
      <c r="QF297"/>
      <c r="QG297"/>
      <c r="QH297"/>
      <c r="QI297"/>
      <c r="QJ297"/>
      <c r="QK297"/>
      <c r="QL297"/>
      <c r="QM297"/>
      <c r="QN297"/>
      <c r="QO297"/>
      <c r="QP297"/>
      <c r="QQ297"/>
      <c r="QR297"/>
      <c r="QS297"/>
      <c r="QT297"/>
      <c r="QU297"/>
      <c r="QV297"/>
      <c r="QW297"/>
      <c r="QX297"/>
      <c r="QY297"/>
      <c r="QZ297"/>
      <c r="RA297"/>
      <c r="RB297"/>
      <c r="RC297"/>
      <c r="RD297"/>
      <c r="RE297"/>
      <c r="RF297"/>
      <c r="RG297"/>
      <c r="RH297"/>
      <c r="RI297"/>
      <c r="RJ297"/>
      <c r="RK297"/>
      <c r="RL297"/>
      <c r="RM297"/>
      <c r="RN297"/>
      <c r="RO297"/>
      <c r="RP297"/>
      <c r="RQ297"/>
      <c r="RR297"/>
      <c r="RS297"/>
      <c r="RT297"/>
      <c r="RU297"/>
      <c r="RV297"/>
      <c r="RW297"/>
      <c r="RX297"/>
      <c r="RY297"/>
      <c r="RZ297"/>
      <c r="SA297"/>
      <c r="SB297"/>
      <c r="SC297"/>
      <c r="SD297"/>
      <c r="SE297"/>
      <c r="SF297"/>
      <c r="SG297"/>
      <c r="SH297"/>
      <c r="SI297"/>
      <c r="SJ297"/>
      <c r="SK297"/>
      <c r="SL297"/>
      <c r="SM297"/>
      <c r="SN297"/>
      <c r="SO297"/>
      <c r="SP297"/>
    </row>
    <row r="298" spans="1:510" ht="16.5" customHeight="1" x14ac:dyDescent="0.2">
      <c r="A298" s="20">
        <v>1517</v>
      </c>
      <c r="B298" s="34" t="s">
        <v>70</v>
      </c>
      <c r="C298" s="34" t="s">
        <v>434</v>
      </c>
      <c r="D298" s="20" t="s">
        <v>51</v>
      </c>
      <c r="E298" s="20" t="s">
        <v>1345</v>
      </c>
      <c r="F298" s="22" t="s">
        <v>88</v>
      </c>
      <c r="G298" s="34" t="s">
        <v>37</v>
      </c>
      <c r="H298" s="20" t="s">
        <v>89</v>
      </c>
      <c r="I298" s="20" t="s">
        <v>81</v>
      </c>
      <c r="J298" s="35" t="s">
        <v>456</v>
      </c>
      <c r="K298" s="36"/>
      <c r="L298" s="36"/>
      <c r="M298" s="36"/>
      <c r="N298" s="36"/>
      <c r="O298" s="34"/>
      <c r="P298" s="37">
        <v>138274885</v>
      </c>
      <c r="Q298" s="34">
        <v>12</v>
      </c>
      <c r="R298" s="25">
        <v>45658</v>
      </c>
      <c r="S298" s="39" t="s">
        <v>83</v>
      </c>
      <c r="T298" s="37">
        <f t="shared" si="6"/>
        <v>1659298620</v>
      </c>
      <c r="U298" s="27" t="s">
        <v>39</v>
      </c>
      <c r="V298" s="28" t="s">
        <v>40</v>
      </c>
      <c r="W298"/>
      <c r="X298"/>
      <c r="Y298"/>
      <c r="Z298"/>
      <c r="AA298"/>
      <c r="AB298"/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  <c r="AT298"/>
      <c r="AU298"/>
      <c r="AV298"/>
      <c r="AW298"/>
      <c r="AX298"/>
      <c r="AY298"/>
      <c r="AZ298"/>
      <c r="BA298"/>
      <c r="BB298"/>
      <c r="BC298"/>
      <c r="BD298"/>
      <c r="BE298"/>
      <c r="BF298"/>
      <c r="BG298"/>
      <c r="BH298"/>
      <c r="BI298"/>
      <c r="BJ298"/>
      <c r="BK298"/>
      <c r="BL298"/>
      <c r="BM298"/>
      <c r="BN298"/>
      <c r="BO298"/>
      <c r="BP298"/>
      <c r="BQ298"/>
      <c r="BR298"/>
      <c r="BS298"/>
      <c r="BT298"/>
      <c r="BU298"/>
      <c r="BV298"/>
      <c r="BW298"/>
      <c r="BX298"/>
      <c r="BY298"/>
      <c r="BZ298"/>
      <c r="CA298"/>
      <c r="CB298"/>
      <c r="CC298"/>
      <c r="CD298"/>
      <c r="CE298"/>
      <c r="CF298"/>
      <c r="CG298"/>
      <c r="CH298"/>
      <c r="CI298"/>
      <c r="CJ298"/>
      <c r="CK298"/>
      <c r="CL298"/>
      <c r="CM298"/>
      <c r="CN298"/>
      <c r="CO298"/>
      <c r="CP298"/>
      <c r="CQ298"/>
      <c r="CR298"/>
      <c r="CS298"/>
      <c r="CT298"/>
      <c r="CU298"/>
      <c r="CV298"/>
      <c r="CW298"/>
      <c r="CX298"/>
      <c r="CY298"/>
      <c r="CZ298"/>
      <c r="DA298"/>
      <c r="DB298"/>
      <c r="DC298"/>
      <c r="DD298"/>
      <c r="DE298"/>
      <c r="DF298"/>
      <c r="DG298"/>
      <c r="DH298"/>
      <c r="DI298"/>
      <c r="DJ298"/>
      <c r="DK298"/>
      <c r="DL298"/>
      <c r="DM298"/>
      <c r="DN298"/>
      <c r="DO298"/>
      <c r="DP298"/>
      <c r="DQ298"/>
      <c r="DR298"/>
      <c r="DS298"/>
      <c r="DT298"/>
      <c r="DU298"/>
      <c r="DV298"/>
      <c r="DW298"/>
      <c r="DX298"/>
      <c r="DY298"/>
      <c r="DZ298"/>
      <c r="EA298"/>
      <c r="EB298"/>
      <c r="EC298"/>
      <c r="ED298"/>
      <c r="EE298"/>
      <c r="EF298"/>
      <c r="EG298"/>
      <c r="EH298"/>
      <c r="EI298"/>
      <c r="EJ298"/>
      <c r="EK298"/>
      <c r="EL298"/>
      <c r="EM298"/>
      <c r="EN298"/>
      <c r="EO298"/>
      <c r="EP298"/>
      <c r="EQ298"/>
      <c r="ER298"/>
      <c r="ES298"/>
      <c r="ET298"/>
      <c r="EU298"/>
      <c r="EV298"/>
      <c r="EW298"/>
      <c r="EX298"/>
      <c r="EY298"/>
      <c r="EZ298"/>
      <c r="FA298"/>
      <c r="FB298"/>
      <c r="FC298"/>
      <c r="FD298"/>
      <c r="FE298"/>
      <c r="FF298"/>
      <c r="FG298"/>
      <c r="FH298"/>
      <c r="FI298"/>
      <c r="FJ298"/>
      <c r="FK298"/>
      <c r="FL298"/>
      <c r="FM298"/>
      <c r="FN298"/>
      <c r="FO298"/>
      <c r="FP298"/>
      <c r="FQ298"/>
      <c r="FR298"/>
      <c r="FS298"/>
      <c r="FT298"/>
      <c r="FU298"/>
      <c r="FV298"/>
      <c r="FW298"/>
      <c r="FX298"/>
      <c r="FY298"/>
      <c r="FZ298"/>
      <c r="GA298"/>
      <c r="GB298"/>
      <c r="GC298"/>
      <c r="GD298"/>
      <c r="GE298"/>
      <c r="GF298"/>
      <c r="GG298"/>
      <c r="GH298"/>
      <c r="GI298"/>
      <c r="GJ298"/>
      <c r="GK298"/>
      <c r="GL298"/>
      <c r="GM298"/>
      <c r="GN298"/>
      <c r="GO298"/>
      <c r="GP298"/>
      <c r="GQ298"/>
      <c r="GR298"/>
      <c r="GS298"/>
      <c r="GT298"/>
      <c r="GU298"/>
      <c r="GV298"/>
      <c r="GW298"/>
      <c r="GX298"/>
      <c r="GY298"/>
      <c r="GZ298"/>
      <c r="HA298"/>
      <c r="HB298"/>
      <c r="HC298"/>
      <c r="HD298"/>
      <c r="HE298"/>
      <c r="HF298"/>
      <c r="HG298"/>
      <c r="HH298"/>
      <c r="HI298"/>
      <c r="HJ298"/>
      <c r="HK298"/>
      <c r="HL298"/>
      <c r="HM298"/>
      <c r="HN298"/>
      <c r="HO298"/>
      <c r="HP298"/>
      <c r="HQ298"/>
      <c r="HR298"/>
      <c r="HS298"/>
      <c r="HT298"/>
      <c r="HU298"/>
      <c r="HV298"/>
      <c r="HW298"/>
      <c r="HX298"/>
      <c r="HY298"/>
      <c r="HZ298"/>
      <c r="IA298"/>
      <c r="IB298"/>
      <c r="IC298"/>
      <c r="ID298"/>
      <c r="IE298"/>
      <c r="IF298"/>
      <c r="IG298"/>
      <c r="IH298"/>
      <c r="II298"/>
      <c r="IJ298"/>
      <c r="IK298"/>
      <c r="IL298"/>
      <c r="IM298"/>
      <c r="IN298"/>
      <c r="IO298"/>
      <c r="IP298"/>
      <c r="IQ298"/>
      <c r="IR298"/>
      <c r="IS298"/>
      <c r="IT298"/>
      <c r="IU298"/>
      <c r="IV298"/>
      <c r="IW298"/>
      <c r="IX298"/>
      <c r="IY298"/>
      <c r="IZ298"/>
      <c r="JA298"/>
      <c r="JB298"/>
      <c r="JC298"/>
      <c r="JD298"/>
      <c r="JE298"/>
      <c r="JF298"/>
      <c r="JG298"/>
      <c r="JH298"/>
      <c r="JI298"/>
      <c r="JJ298"/>
      <c r="JK298"/>
      <c r="JL298"/>
      <c r="JM298"/>
      <c r="JN298"/>
      <c r="JO298"/>
      <c r="JP298"/>
      <c r="JQ298"/>
      <c r="JR298"/>
      <c r="JS298"/>
      <c r="JT298"/>
      <c r="JU298"/>
      <c r="JV298"/>
      <c r="JW298"/>
      <c r="JX298"/>
      <c r="JY298"/>
      <c r="JZ298"/>
      <c r="KA298"/>
      <c r="KB298"/>
      <c r="KC298"/>
      <c r="KD298"/>
      <c r="KE298"/>
      <c r="KF298"/>
      <c r="KG298"/>
      <c r="KH298"/>
      <c r="KI298"/>
      <c r="KJ298"/>
      <c r="KK298"/>
      <c r="KL298"/>
      <c r="KM298"/>
      <c r="KN298"/>
      <c r="KO298"/>
      <c r="KP298"/>
      <c r="KQ298"/>
      <c r="KR298"/>
      <c r="KS298"/>
      <c r="KT298"/>
      <c r="KU298"/>
      <c r="KV298"/>
      <c r="KW298"/>
      <c r="KX298"/>
      <c r="KY298"/>
      <c r="KZ298"/>
      <c r="LA298"/>
      <c r="LB298"/>
      <c r="LC298"/>
      <c r="LD298"/>
      <c r="LE298"/>
      <c r="LF298"/>
      <c r="LG298"/>
      <c r="LH298"/>
      <c r="LI298"/>
      <c r="LJ298"/>
      <c r="LK298"/>
      <c r="LL298"/>
      <c r="LM298"/>
      <c r="LN298"/>
      <c r="LO298"/>
      <c r="LP298"/>
      <c r="LQ298"/>
      <c r="LR298"/>
      <c r="LS298"/>
      <c r="LT298"/>
      <c r="LU298"/>
      <c r="LV298"/>
      <c r="LW298"/>
      <c r="LX298"/>
      <c r="LY298"/>
      <c r="LZ298"/>
      <c r="MA298"/>
      <c r="MB298"/>
      <c r="MC298"/>
      <c r="MD298"/>
      <c r="ME298"/>
      <c r="MF298"/>
      <c r="MG298"/>
      <c r="MH298"/>
      <c r="MI298"/>
      <c r="MJ298"/>
      <c r="MK298"/>
      <c r="ML298"/>
      <c r="MM298"/>
      <c r="MN298"/>
      <c r="MO298"/>
      <c r="MP298"/>
      <c r="MQ298"/>
      <c r="MR298"/>
      <c r="MS298"/>
      <c r="MT298"/>
      <c r="MU298"/>
      <c r="MV298"/>
      <c r="MW298"/>
      <c r="MX298"/>
      <c r="MY298"/>
      <c r="MZ298"/>
      <c r="NA298"/>
      <c r="NB298"/>
      <c r="NC298"/>
      <c r="ND298"/>
      <c r="NE298"/>
      <c r="NF298"/>
      <c r="NG298"/>
      <c r="NH298"/>
      <c r="NI298"/>
      <c r="NJ298"/>
      <c r="NK298"/>
      <c r="NL298"/>
      <c r="NM298"/>
      <c r="NN298"/>
      <c r="NO298"/>
      <c r="NP298"/>
      <c r="NQ298"/>
      <c r="NR298"/>
      <c r="NS298"/>
      <c r="NT298"/>
      <c r="NU298"/>
      <c r="NV298"/>
      <c r="NW298"/>
      <c r="NX298"/>
      <c r="NY298"/>
      <c r="NZ298"/>
      <c r="OA298"/>
      <c r="OB298"/>
      <c r="OC298"/>
      <c r="OD298"/>
      <c r="OE298"/>
      <c r="OF298"/>
      <c r="OG298"/>
      <c r="OH298"/>
      <c r="OI298"/>
      <c r="OJ298"/>
      <c r="OK298"/>
      <c r="OL298"/>
      <c r="OM298"/>
      <c r="ON298"/>
      <c r="OO298"/>
      <c r="OP298"/>
      <c r="OQ298"/>
      <c r="OR298"/>
      <c r="OS298"/>
      <c r="OT298"/>
      <c r="OU298"/>
      <c r="OV298"/>
      <c r="OW298"/>
      <c r="OX298"/>
      <c r="OY298"/>
      <c r="OZ298"/>
      <c r="PA298"/>
      <c r="PB298"/>
      <c r="PC298"/>
      <c r="PD298"/>
      <c r="PE298"/>
      <c r="PF298"/>
      <c r="PG298"/>
      <c r="PH298"/>
      <c r="PI298"/>
      <c r="PJ298"/>
      <c r="PK298"/>
      <c r="PL298"/>
      <c r="PM298"/>
      <c r="PN298"/>
      <c r="PO298"/>
      <c r="PP298"/>
      <c r="PQ298"/>
      <c r="PR298"/>
      <c r="PS298"/>
      <c r="PT298"/>
      <c r="PU298"/>
      <c r="PV298"/>
      <c r="PW298"/>
      <c r="PX298"/>
      <c r="PY298"/>
      <c r="PZ298"/>
      <c r="QA298"/>
      <c r="QB298"/>
      <c r="QC298"/>
      <c r="QD298"/>
      <c r="QE298"/>
      <c r="QF298"/>
      <c r="QG298"/>
      <c r="QH298"/>
      <c r="QI298"/>
      <c r="QJ298"/>
      <c r="QK298"/>
      <c r="QL298"/>
      <c r="QM298"/>
      <c r="QN298"/>
      <c r="QO298"/>
      <c r="QP298"/>
      <c r="QQ298"/>
      <c r="QR298"/>
      <c r="QS298"/>
      <c r="QT298"/>
      <c r="QU298"/>
      <c r="QV298"/>
      <c r="QW298"/>
      <c r="QX298"/>
      <c r="QY298"/>
      <c r="QZ298"/>
      <c r="RA298"/>
      <c r="RB298"/>
      <c r="RC298"/>
      <c r="RD298"/>
      <c r="RE298"/>
      <c r="RF298"/>
      <c r="RG298"/>
      <c r="RH298"/>
      <c r="RI298"/>
      <c r="RJ298"/>
      <c r="RK298"/>
      <c r="RL298"/>
      <c r="RM298"/>
      <c r="RN298"/>
      <c r="RO298"/>
      <c r="RP298"/>
      <c r="RQ298"/>
      <c r="RR298"/>
      <c r="RS298"/>
      <c r="RT298"/>
      <c r="RU298"/>
      <c r="RV298"/>
      <c r="RW298"/>
      <c r="RX298"/>
      <c r="RY298"/>
      <c r="RZ298"/>
      <c r="SA298"/>
      <c r="SB298"/>
      <c r="SC298"/>
      <c r="SD298"/>
      <c r="SE298"/>
      <c r="SF298"/>
      <c r="SG298"/>
      <c r="SH298"/>
      <c r="SI298"/>
      <c r="SJ298"/>
      <c r="SK298"/>
      <c r="SL298"/>
      <c r="SM298"/>
      <c r="SN298"/>
      <c r="SO298"/>
      <c r="SP298"/>
    </row>
    <row r="299" spans="1:510" ht="16.5" customHeight="1" x14ac:dyDescent="0.2">
      <c r="A299" s="20">
        <v>1518</v>
      </c>
      <c r="B299" s="34" t="s">
        <v>70</v>
      </c>
      <c r="C299" s="34" t="s">
        <v>449</v>
      </c>
      <c r="D299" s="20" t="s">
        <v>51</v>
      </c>
      <c r="E299" s="20" t="s">
        <v>1345</v>
      </c>
      <c r="F299" s="22" t="s">
        <v>88</v>
      </c>
      <c r="G299" s="34" t="s">
        <v>37</v>
      </c>
      <c r="H299" s="20" t="s">
        <v>89</v>
      </c>
      <c r="I299" s="20" t="s">
        <v>81</v>
      </c>
      <c r="J299" s="35" t="s">
        <v>457</v>
      </c>
      <c r="K299" s="36"/>
      <c r="L299" s="36"/>
      <c r="M299" s="36"/>
      <c r="N299" s="36"/>
      <c r="O299" s="34"/>
      <c r="P299" s="37">
        <v>101586100</v>
      </c>
      <c r="Q299" s="34">
        <v>3</v>
      </c>
      <c r="R299" s="25">
        <v>45658</v>
      </c>
      <c r="S299" s="39" t="s">
        <v>29</v>
      </c>
      <c r="T299" s="37">
        <f t="shared" si="6"/>
        <v>304758300</v>
      </c>
      <c r="U299" s="27" t="s">
        <v>39</v>
      </c>
      <c r="V299" s="28" t="s">
        <v>40</v>
      </c>
      <c r="W299"/>
      <c r="X299"/>
      <c r="Y299"/>
      <c r="Z299"/>
      <c r="AA299"/>
      <c r="AB299"/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  <c r="AT299"/>
      <c r="AU299"/>
      <c r="AV299"/>
      <c r="AW299"/>
      <c r="AX299"/>
      <c r="AY299"/>
      <c r="AZ299"/>
      <c r="BA299"/>
      <c r="BB299"/>
      <c r="BC299"/>
      <c r="BD299"/>
      <c r="BE299"/>
      <c r="BF299"/>
      <c r="BG299"/>
      <c r="BH299"/>
      <c r="BI299"/>
      <c r="BJ299"/>
      <c r="BK299"/>
      <c r="BL299"/>
      <c r="BM299"/>
      <c r="BN299"/>
      <c r="BO299"/>
      <c r="BP299"/>
      <c r="BQ299"/>
      <c r="BR299"/>
      <c r="BS299"/>
      <c r="BT299"/>
      <c r="BU299"/>
      <c r="BV299"/>
      <c r="BW299"/>
      <c r="BX299"/>
      <c r="BY299"/>
      <c r="BZ299"/>
      <c r="CA299"/>
      <c r="CB299"/>
      <c r="CC299"/>
      <c r="CD299"/>
      <c r="CE299"/>
      <c r="CF299"/>
      <c r="CG299"/>
      <c r="CH299"/>
      <c r="CI299"/>
      <c r="CJ299"/>
      <c r="CK299"/>
      <c r="CL299"/>
      <c r="CM299"/>
      <c r="CN299"/>
      <c r="CO299"/>
      <c r="CP299"/>
      <c r="CQ299"/>
      <c r="CR299"/>
      <c r="CS299"/>
      <c r="CT299"/>
      <c r="CU299"/>
      <c r="CV299"/>
      <c r="CW299"/>
      <c r="CX299"/>
      <c r="CY299"/>
      <c r="CZ299"/>
      <c r="DA299"/>
      <c r="DB299"/>
      <c r="DC299"/>
      <c r="DD299"/>
      <c r="DE299"/>
      <c r="DF299"/>
      <c r="DG299"/>
      <c r="DH299"/>
      <c r="DI299"/>
      <c r="DJ299"/>
      <c r="DK299"/>
      <c r="DL299"/>
      <c r="DM299"/>
      <c r="DN299"/>
      <c r="DO299"/>
      <c r="DP299"/>
      <c r="DQ299"/>
      <c r="DR299"/>
      <c r="DS299"/>
      <c r="DT299"/>
      <c r="DU299"/>
      <c r="DV299"/>
      <c r="DW299"/>
      <c r="DX299"/>
      <c r="DY299"/>
      <c r="DZ299"/>
      <c r="EA299"/>
      <c r="EB299"/>
      <c r="EC299"/>
      <c r="ED299"/>
      <c r="EE299"/>
      <c r="EF299"/>
      <c r="EG299"/>
      <c r="EH299"/>
      <c r="EI299"/>
      <c r="EJ299"/>
      <c r="EK299"/>
      <c r="EL299"/>
      <c r="EM299"/>
      <c r="EN299"/>
      <c r="EO299"/>
      <c r="EP299"/>
      <c r="EQ299"/>
      <c r="ER299"/>
      <c r="ES299"/>
      <c r="ET299"/>
      <c r="EU299"/>
      <c r="EV299"/>
      <c r="EW299"/>
      <c r="EX299"/>
      <c r="EY299"/>
      <c r="EZ299"/>
      <c r="FA299"/>
      <c r="FB299"/>
      <c r="FC299"/>
      <c r="FD299"/>
      <c r="FE299"/>
      <c r="FF299"/>
      <c r="FG299"/>
      <c r="FH299"/>
      <c r="FI299"/>
      <c r="FJ299"/>
      <c r="FK299"/>
      <c r="FL299"/>
      <c r="FM299"/>
      <c r="FN299"/>
      <c r="FO299"/>
      <c r="FP299"/>
      <c r="FQ299"/>
      <c r="FR299"/>
      <c r="FS299"/>
      <c r="FT299"/>
      <c r="FU299"/>
      <c r="FV299"/>
      <c r="FW299"/>
      <c r="FX299"/>
      <c r="FY299"/>
      <c r="FZ299"/>
      <c r="GA299"/>
      <c r="GB299"/>
      <c r="GC299"/>
      <c r="GD299"/>
      <c r="GE299"/>
      <c r="GF299"/>
      <c r="GG299"/>
      <c r="GH299"/>
      <c r="GI299"/>
      <c r="GJ299"/>
      <c r="GK299"/>
      <c r="GL299"/>
      <c r="GM299"/>
      <c r="GN299"/>
      <c r="GO299"/>
      <c r="GP299"/>
      <c r="GQ299"/>
      <c r="GR299"/>
      <c r="GS299"/>
      <c r="GT299"/>
      <c r="GU299"/>
      <c r="GV299"/>
      <c r="GW299"/>
      <c r="GX299"/>
      <c r="GY299"/>
      <c r="GZ299"/>
      <c r="HA299"/>
      <c r="HB299"/>
      <c r="HC299"/>
      <c r="HD299"/>
      <c r="HE299"/>
      <c r="HF299"/>
      <c r="HG299"/>
      <c r="HH299"/>
      <c r="HI299"/>
      <c r="HJ299"/>
      <c r="HK299"/>
      <c r="HL299"/>
      <c r="HM299"/>
      <c r="HN299"/>
      <c r="HO299"/>
      <c r="HP299"/>
      <c r="HQ299"/>
      <c r="HR299"/>
      <c r="HS299"/>
      <c r="HT299"/>
      <c r="HU299"/>
      <c r="HV299"/>
      <c r="HW299"/>
      <c r="HX299"/>
      <c r="HY299"/>
      <c r="HZ299"/>
      <c r="IA299"/>
      <c r="IB299"/>
      <c r="IC299"/>
      <c r="ID299"/>
      <c r="IE299"/>
      <c r="IF299"/>
      <c r="IG299"/>
      <c r="IH299"/>
      <c r="II299"/>
      <c r="IJ299"/>
      <c r="IK299"/>
      <c r="IL299"/>
      <c r="IM299"/>
      <c r="IN299"/>
      <c r="IO299"/>
      <c r="IP299"/>
      <c r="IQ299"/>
      <c r="IR299"/>
      <c r="IS299"/>
      <c r="IT299"/>
      <c r="IU299"/>
      <c r="IV299"/>
      <c r="IW299"/>
      <c r="IX299"/>
      <c r="IY299"/>
      <c r="IZ299"/>
      <c r="JA299"/>
      <c r="JB299"/>
      <c r="JC299"/>
      <c r="JD299"/>
      <c r="JE299"/>
      <c r="JF299"/>
      <c r="JG299"/>
      <c r="JH299"/>
      <c r="JI299"/>
      <c r="JJ299"/>
      <c r="JK299"/>
      <c r="JL299"/>
      <c r="JM299"/>
      <c r="JN299"/>
      <c r="JO299"/>
      <c r="JP299"/>
      <c r="JQ299"/>
      <c r="JR299"/>
      <c r="JS299"/>
      <c r="JT299"/>
      <c r="JU299"/>
      <c r="JV299"/>
      <c r="JW299"/>
      <c r="JX299"/>
      <c r="JY299"/>
      <c r="JZ299"/>
      <c r="KA299"/>
      <c r="KB299"/>
      <c r="KC299"/>
      <c r="KD299"/>
      <c r="KE299"/>
      <c r="KF299"/>
      <c r="KG299"/>
      <c r="KH299"/>
      <c r="KI299"/>
      <c r="KJ299"/>
      <c r="KK299"/>
      <c r="KL299"/>
      <c r="KM299"/>
      <c r="KN299"/>
      <c r="KO299"/>
      <c r="KP299"/>
      <c r="KQ299"/>
      <c r="KR299"/>
      <c r="KS299"/>
      <c r="KT299"/>
      <c r="KU299"/>
      <c r="KV299"/>
      <c r="KW299"/>
      <c r="KX299"/>
      <c r="KY299"/>
      <c r="KZ299"/>
      <c r="LA299"/>
      <c r="LB299"/>
      <c r="LC299"/>
      <c r="LD299"/>
      <c r="LE299"/>
      <c r="LF299"/>
      <c r="LG299"/>
      <c r="LH299"/>
      <c r="LI299"/>
      <c r="LJ299"/>
      <c r="LK299"/>
      <c r="LL299"/>
      <c r="LM299"/>
      <c r="LN299"/>
      <c r="LO299"/>
      <c r="LP299"/>
      <c r="LQ299"/>
      <c r="LR299"/>
      <c r="LS299"/>
      <c r="LT299"/>
      <c r="LU299"/>
      <c r="LV299"/>
      <c r="LW299"/>
      <c r="LX299"/>
      <c r="LY299"/>
      <c r="LZ299"/>
      <c r="MA299"/>
      <c r="MB299"/>
      <c r="MC299"/>
      <c r="MD299"/>
      <c r="ME299"/>
      <c r="MF299"/>
      <c r="MG299"/>
      <c r="MH299"/>
      <c r="MI299"/>
      <c r="MJ299"/>
      <c r="MK299"/>
      <c r="ML299"/>
      <c r="MM299"/>
      <c r="MN299"/>
      <c r="MO299"/>
      <c r="MP299"/>
      <c r="MQ299"/>
      <c r="MR299"/>
      <c r="MS299"/>
      <c r="MT299"/>
      <c r="MU299"/>
      <c r="MV299"/>
      <c r="MW299"/>
      <c r="MX299"/>
      <c r="MY299"/>
      <c r="MZ299"/>
      <c r="NA299"/>
      <c r="NB299"/>
      <c r="NC299"/>
      <c r="ND299"/>
      <c r="NE299"/>
      <c r="NF299"/>
      <c r="NG299"/>
      <c r="NH299"/>
      <c r="NI299"/>
      <c r="NJ299"/>
      <c r="NK299"/>
      <c r="NL299"/>
      <c r="NM299"/>
      <c r="NN299"/>
      <c r="NO299"/>
      <c r="NP299"/>
      <c r="NQ299"/>
      <c r="NR299"/>
      <c r="NS299"/>
      <c r="NT299"/>
      <c r="NU299"/>
      <c r="NV299"/>
      <c r="NW299"/>
      <c r="NX299"/>
      <c r="NY299"/>
      <c r="NZ299"/>
      <c r="OA299"/>
      <c r="OB299"/>
      <c r="OC299"/>
      <c r="OD299"/>
      <c r="OE299"/>
      <c r="OF299"/>
      <c r="OG299"/>
      <c r="OH299"/>
      <c r="OI299"/>
      <c r="OJ299"/>
      <c r="OK299"/>
      <c r="OL299"/>
      <c r="OM299"/>
      <c r="ON299"/>
      <c r="OO299"/>
      <c r="OP299"/>
      <c r="OQ299"/>
      <c r="OR299"/>
      <c r="OS299"/>
      <c r="OT299"/>
      <c r="OU299"/>
      <c r="OV299"/>
      <c r="OW299"/>
      <c r="OX299"/>
      <c r="OY299"/>
      <c r="OZ299"/>
      <c r="PA299"/>
      <c r="PB299"/>
      <c r="PC299"/>
      <c r="PD299"/>
      <c r="PE299"/>
      <c r="PF299"/>
      <c r="PG299"/>
      <c r="PH299"/>
      <c r="PI299"/>
      <c r="PJ299"/>
      <c r="PK299"/>
      <c r="PL299"/>
      <c r="PM299"/>
      <c r="PN299"/>
      <c r="PO299"/>
      <c r="PP299"/>
      <c r="PQ299"/>
      <c r="PR299"/>
      <c r="PS299"/>
      <c r="PT299"/>
      <c r="PU299"/>
      <c r="PV299"/>
      <c r="PW299"/>
      <c r="PX299"/>
      <c r="PY299"/>
      <c r="PZ299"/>
      <c r="QA299"/>
      <c r="QB299"/>
      <c r="QC299"/>
      <c r="QD299"/>
      <c r="QE299"/>
      <c r="QF299"/>
      <c r="QG299"/>
      <c r="QH299"/>
      <c r="QI299"/>
      <c r="QJ299"/>
      <c r="QK299"/>
      <c r="QL299"/>
      <c r="QM299"/>
      <c r="QN299"/>
      <c r="QO299"/>
      <c r="QP299"/>
      <c r="QQ299"/>
      <c r="QR299"/>
      <c r="QS299"/>
      <c r="QT299"/>
      <c r="QU299"/>
      <c r="QV299"/>
      <c r="QW299"/>
      <c r="QX299"/>
      <c r="QY299"/>
      <c r="QZ299"/>
      <c r="RA299"/>
      <c r="RB299"/>
      <c r="RC299"/>
      <c r="RD299"/>
      <c r="RE299"/>
      <c r="RF299"/>
      <c r="RG299"/>
      <c r="RH299"/>
      <c r="RI299"/>
      <c r="RJ299"/>
      <c r="RK299"/>
      <c r="RL299"/>
      <c r="RM299"/>
      <c r="RN299"/>
      <c r="RO299"/>
      <c r="RP299"/>
      <c r="RQ299"/>
      <c r="RR299"/>
      <c r="RS299"/>
      <c r="RT299"/>
      <c r="RU299"/>
      <c r="RV299"/>
      <c r="RW299"/>
      <c r="RX299"/>
      <c r="RY299"/>
      <c r="RZ299"/>
      <c r="SA299"/>
      <c r="SB299"/>
      <c r="SC299"/>
      <c r="SD299"/>
      <c r="SE299"/>
      <c r="SF299"/>
      <c r="SG299"/>
      <c r="SH299"/>
      <c r="SI299"/>
      <c r="SJ299"/>
      <c r="SK299"/>
      <c r="SL299"/>
      <c r="SM299"/>
      <c r="SN299"/>
      <c r="SO299"/>
      <c r="SP299"/>
    </row>
    <row r="300" spans="1:510" ht="16.5" customHeight="1" x14ac:dyDescent="0.2">
      <c r="A300" s="20">
        <v>1519</v>
      </c>
      <c r="B300" s="34" t="s">
        <v>70</v>
      </c>
      <c r="C300" s="34" t="s">
        <v>434</v>
      </c>
      <c r="D300" s="20" t="s">
        <v>51</v>
      </c>
      <c r="E300" s="20" t="s">
        <v>1345</v>
      </c>
      <c r="F300" s="22" t="s">
        <v>88</v>
      </c>
      <c r="G300" s="34" t="s">
        <v>37</v>
      </c>
      <c r="H300" s="20" t="s">
        <v>89</v>
      </c>
      <c r="I300" s="20" t="s">
        <v>81</v>
      </c>
      <c r="J300" s="35" t="s">
        <v>458</v>
      </c>
      <c r="K300" s="36"/>
      <c r="L300" s="36"/>
      <c r="M300" s="36"/>
      <c r="N300" s="36"/>
      <c r="O300" s="34"/>
      <c r="P300" s="37">
        <v>0</v>
      </c>
      <c r="Q300" s="34">
        <v>12</v>
      </c>
      <c r="R300" s="25">
        <v>45658</v>
      </c>
      <c r="S300" s="39" t="s">
        <v>83</v>
      </c>
      <c r="T300" s="37">
        <f t="shared" si="6"/>
        <v>0</v>
      </c>
      <c r="U300" s="27" t="s">
        <v>39</v>
      </c>
      <c r="V300" s="28" t="s">
        <v>40</v>
      </c>
      <c r="W300"/>
      <c r="X300"/>
      <c r="Y300"/>
      <c r="Z300"/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/>
      <c r="AO300"/>
      <c r="AP300"/>
      <c r="AQ300"/>
      <c r="AR300"/>
      <c r="AS300"/>
      <c r="AT300"/>
      <c r="AU300"/>
      <c r="AV300"/>
      <c r="AW300"/>
      <c r="AX300"/>
      <c r="AY300"/>
      <c r="AZ300"/>
      <c r="BA300"/>
      <c r="BB300"/>
      <c r="BC300"/>
      <c r="BD300"/>
      <c r="BE300"/>
      <c r="BF300"/>
      <c r="BG300"/>
      <c r="BH300"/>
      <c r="BI300"/>
      <c r="BJ300"/>
      <c r="BK300"/>
      <c r="BL300"/>
      <c r="BM300"/>
      <c r="BN300"/>
      <c r="BO300"/>
      <c r="BP300"/>
      <c r="BQ300"/>
      <c r="BR300"/>
      <c r="BS300"/>
      <c r="BT300"/>
      <c r="BU300"/>
      <c r="BV300"/>
      <c r="BW300"/>
      <c r="BX300"/>
      <c r="BY300"/>
      <c r="BZ300"/>
      <c r="CA300"/>
      <c r="CB300"/>
      <c r="CC300"/>
      <c r="CD300"/>
      <c r="CE300"/>
      <c r="CF300"/>
      <c r="CG300"/>
      <c r="CH300"/>
      <c r="CI300"/>
      <c r="CJ300"/>
      <c r="CK300"/>
      <c r="CL300"/>
      <c r="CM300"/>
      <c r="CN300"/>
      <c r="CO300"/>
      <c r="CP300"/>
      <c r="CQ300"/>
      <c r="CR300"/>
      <c r="CS300"/>
      <c r="CT300"/>
      <c r="CU300"/>
      <c r="CV300"/>
      <c r="CW300"/>
      <c r="CX300"/>
      <c r="CY300"/>
      <c r="CZ300"/>
      <c r="DA300"/>
      <c r="DB300"/>
      <c r="DC300"/>
      <c r="DD300"/>
      <c r="DE300"/>
      <c r="DF300"/>
      <c r="DG300"/>
      <c r="DH300"/>
      <c r="DI300"/>
      <c r="DJ300"/>
      <c r="DK300"/>
      <c r="DL300"/>
      <c r="DM300"/>
      <c r="DN300"/>
      <c r="DO300"/>
      <c r="DP300"/>
      <c r="DQ300"/>
      <c r="DR300"/>
      <c r="DS300"/>
      <c r="DT300"/>
      <c r="DU300"/>
      <c r="DV300"/>
      <c r="DW300"/>
      <c r="DX300"/>
      <c r="DY300"/>
      <c r="DZ300"/>
      <c r="EA300"/>
      <c r="EB300"/>
      <c r="EC300"/>
      <c r="ED300"/>
      <c r="EE300"/>
      <c r="EF300"/>
      <c r="EG300"/>
      <c r="EH300"/>
      <c r="EI300"/>
      <c r="EJ300"/>
      <c r="EK300"/>
      <c r="EL300"/>
      <c r="EM300"/>
      <c r="EN300"/>
      <c r="EO300"/>
      <c r="EP300"/>
      <c r="EQ300"/>
      <c r="ER300"/>
      <c r="ES300"/>
      <c r="ET300"/>
      <c r="EU300"/>
      <c r="EV300"/>
      <c r="EW300"/>
      <c r="EX300"/>
      <c r="EY300"/>
      <c r="EZ300"/>
      <c r="FA300"/>
      <c r="FB300"/>
      <c r="FC300"/>
      <c r="FD300"/>
      <c r="FE300"/>
      <c r="FF300"/>
      <c r="FG300"/>
      <c r="FH300"/>
      <c r="FI300"/>
      <c r="FJ300"/>
      <c r="FK300"/>
      <c r="FL300"/>
      <c r="FM300"/>
      <c r="FN300"/>
      <c r="FO300"/>
      <c r="FP300"/>
      <c r="FQ300"/>
      <c r="FR300"/>
      <c r="FS300"/>
      <c r="FT300"/>
      <c r="FU300"/>
      <c r="FV300"/>
      <c r="FW300"/>
      <c r="FX300"/>
      <c r="FY300"/>
      <c r="FZ300"/>
      <c r="GA300"/>
      <c r="GB300"/>
      <c r="GC300"/>
      <c r="GD300"/>
      <c r="GE300"/>
      <c r="GF300"/>
      <c r="GG300"/>
      <c r="GH300"/>
      <c r="GI300"/>
      <c r="GJ300"/>
      <c r="GK300"/>
      <c r="GL300"/>
      <c r="GM300"/>
      <c r="GN300"/>
      <c r="GO300"/>
      <c r="GP300"/>
      <c r="GQ300"/>
      <c r="GR300"/>
      <c r="GS300"/>
      <c r="GT300"/>
      <c r="GU300"/>
      <c r="GV300"/>
      <c r="GW300"/>
      <c r="GX300"/>
      <c r="GY300"/>
      <c r="GZ300"/>
      <c r="HA300"/>
      <c r="HB300"/>
      <c r="HC300"/>
      <c r="HD300"/>
      <c r="HE300"/>
      <c r="HF300"/>
      <c r="HG300"/>
      <c r="HH300"/>
      <c r="HI300"/>
      <c r="HJ300"/>
      <c r="HK300"/>
      <c r="HL300"/>
      <c r="HM300"/>
      <c r="HN300"/>
      <c r="HO300"/>
      <c r="HP300"/>
      <c r="HQ300"/>
      <c r="HR300"/>
      <c r="HS300"/>
      <c r="HT300"/>
      <c r="HU300"/>
      <c r="HV300"/>
      <c r="HW300"/>
      <c r="HX300"/>
      <c r="HY300"/>
      <c r="HZ300"/>
      <c r="IA300"/>
      <c r="IB300"/>
      <c r="IC300"/>
      <c r="ID300"/>
      <c r="IE300"/>
      <c r="IF300"/>
      <c r="IG300"/>
      <c r="IH300"/>
      <c r="II300"/>
      <c r="IJ300"/>
      <c r="IK300"/>
      <c r="IL300"/>
      <c r="IM300"/>
      <c r="IN300"/>
      <c r="IO300"/>
      <c r="IP300"/>
      <c r="IQ300"/>
      <c r="IR300"/>
      <c r="IS300"/>
      <c r="IT300"/>
      <c r="IU300"/>
      <c r="IV300"/>
      <c r="IW300"/>
      <c r="IX300"/>
      <c r="IY300"/>
      <c r="IZ300"/>
      <c r="JA300"/>
      <c r="JB300"/>
      <c r="JC300"/>
      <c r="JD300"/>
      <c r="JE300"/>
      <c r="JF300"/>
      <c r="JG300"/>
      <c r="JH300"/>
      <c r="JI300"/>
      <c r="JJ300"/>
      <c r="JK300"/>
      <c r="JL300"/>
      <c r="JM300"/>
      <c r="JN300"/>
      <c r="JO300"/>
      <c r="JP300"/>
      <c r="JQ300"/>
      <c r="JR300"/>
      <c r="JS300"/>
      <c r="JT300"/>
      <c r="JU300"/>
      <c r="JV300"/>
      <c r="JW300"/>
      <c r="JX300"/>
      <c r="JY300"/>
      <c r="JZ300"/>
      <c r="KA300"/>
      <c r="KB300"/>
      <c r="KC300"/>
      <c r="KD300"/>
      <c r="KE300"/>
      <c r="KF300"/>
      <c r="KG300"/>
      <c r="KH300"/>
      <c r="KI300"/>
      <c r="KJ300"/>
      <c r="KK300"/>
      <c r="KL300"/>
      <c r="KM300"/>
      <c r="KN300"/>
      <c r="KO300"/>
      <c r="KP300"/>
      <c r="KQ300"/>
      <c r="KR300"/>
      <c r="KS300"/>
      <c r="KT300"/>
      <c r="KU300"/>
      <c r="KV300"/>
      <c r="KW300"/>
      <c r="KX300"/>
      <c r="KY300"/>
      <c r="KZ300"/>
      <c r="LA300"/>
      <c r="LB300"/>
      <c r="LC300"/>
      <c r="LD300"/>
      <c r="LE300"/>
      <c r="LF300"/>
      <c r="LG300"/>
      <c r="LH300"/>
      <c r="LI300"/>
      <c r="LJ300"/>
      <c r="LK300"/>
      <c r="LL300"/>
      <c r="LM300"/>
      <c r="LN300"/>
      <c r="LO300"/>
      <c r="LP300"/>
      <c r="LQ300"/>
      <c r="LR300"/>
      <c r="LS300"/>
      <c r="LT300"/>
      <c r="LU300"/>
      <c r="LV300"/>
      <c r="LW300"/>
      <c r="LX300"/>
      <c r="LY300"/>
      <c r="LZ300"/>
      <c r="MA300"/>
      <c r="MB300"/>
      <c r="MC300"/>
      <c r="MD300"/>
      <c r="ME300"/>
      <c r="MF300"/>
      <c r="MG300"/>
      <c r="MH300"/>
      <c r="MI300"/>
      <c r="MJ300"/>
      <c r="MK300"/>
      <c r="ML300"/>
      <c r="MM300"/>
      <c r="MN300"/>
      <c r="MO300"/>
      <c r="MP300"/>
      <c r="MQ300"/>
      <c r="MR300"/>
      <c r="MS300"/>
      <c r="MT300"/>
      <c r="MU300"/>
      <c r="MV300"/>
      <c r="MW300"/>
      <c r="MX300"/>
      <c r="MY300"/>
      <c r="MZ300"/>
      <c r="NA300"/>
      <c r="NB300"/>
      <c r="NC300"/>
      <c r="ND300"/>
      <c r="NE300"/>
      <c r="NF300"/>
      <c r="NG300"/>
      <c r="NH300"/>
      <c r="NI300"/>
      <c r="NJ300"/>
      <c r="NK300"/>
      <c r="NL300"/>
      <c r="NM300"/>
      <c r="NN300"/>
      <c r="NO300"/>
      <c r="NP300"/>
      <c r="NQ300"/>
      <c r="NR300"/>
      <c r="NS300"/>
      <c r="NT300"/>
      <c r="NU300"/>
      <c r="NV300"/>
      <c r="NW300"/>
      <c r="NX300"/>
      <c r="NY300"/>
      <c r="NZ300"/>
      <c r="OA300"/>
      <c r="OB300"/>
      <c r="OC300"/>
      <c r="OD300"/>
      <c r="OE300"/>
      <c r="OF300"/>
      <c r="OG300"/>
      <c r="OH300"/>
      <c r="OI300"/>
      <c r="OJ300"/>
      <c r="OK300"/>
      <c r="OL300"/>
      <c r="OM300"/>
      <c r="ON300"/>
      <c r="OO300"/>
      <c r="OP300"/>
      <c r="OQ300"/>
      <c r="OR300"/>
      <c r="OS300"/>
      <c r="OT300"/>
      <c r="OU300"/>
      <c r="OV300"/>
      <c r="OW300"/>
      <c r="OX300"/>
      <c r="OY300"/>
      <c r="OZ300"/>
      <c r="PA300"/>
      <c r="PB300"/>
      <c r="PC300"/>
      <c r="PD300"/>
      <c r="PE300"/>
      <c r="PF300"/>
      <c r="PG300"/>
      <c r="PH300"/>
      <c r="PI300"/>
      <c r="PJ300"/>
      <c r="PK300"/>
      <c r="PL300"/>
      <c r="PM300"/>
      <c r="PN300"/>
      <c r="PO300"/>
      <c r="PP300"/>
      <c r="PQ300"/>
      <c r="PR300"/>
      <c r="PS300"/>
      <c r="PT300"/>
      <c r="PU300"/>
      <c r="PV300"/>
      <c r="PW300"/>
      <c r="PX300"/>
      <c r="PY300"/>
      <c r="PZ300"/>
      <c r="QA300"/>
      <c r="QB300"/>
      <c r="QC300"/>
      <c r="QD300"/>
      <c r="QE300"/>
      <c r="QF300"/>
      <c r="QG300"/>
      <c r="QH300"/>
      <c r="QI300"/>
      <c r="QJ300"/>
      <c r="QK300"/>
      <c r="QL300"/>
      <c r="QM300"/>
      <c r="QN300"/>
      <c r="QO300"/>
      <c r="QP300"/>
      <c r="QQ300"/>
      <c r="QR300"/>
      <c r="QS300"/>
      <c r="QT300"/>
      <c r="QU300"/>
      <c r="QV300"/>
      <c r="QW300"/>
      <c r="QX300"/>
      <c r="QY300"/>
      <c r="QZ300"/>
      <c r="RA300"/>
      <c r="RB300"/>
      <c r="RC300"/>
      <c r="RD300"/>
      <c r="RE300"/>
      <c r="RF300"/>
      <c r="RG300"/>
      <c r="RH300"/>
      <c r="RI300"/>
      <c r="RJ300"/>
      <c r="RK300"/>
      <c r="RL300"/>
      <c r="RM300"/>
      <c r="RN300"/>
      <c r="RO300"/>
      <c r="RP300"/>
      <c r="RQ300"/>
      <c r="RR300"/>
      <c r="RS300"/>
      <c r="RT300"/>
      <c r="RU300"/>
      <c r="RV300"/>
      <c r="RW300"/>
      <c r="RX300"/>
      <c r="RY300"/>
      <c r="RZ300"/>
      <c r="SA300"/>
      <c r="SB300"/>
      <c r="SC300"/>
      <c r="SD300"/>
      <c r="SE300"/>
      <c r="SF300"/>
      <c r="SG300"/>
      <c r="SH300"/>
      <c r="SI300"/>
      <c r="SJ300"/>
      <c r="SK300"/>
      <c r="SL300"/>
      <c r="SM300"/>
      <c r="SN300"/>
      <c r="SO300"/>
      <c r="SP300"/>
    </row>
    <row r="301" spans="1:510" ht="16.5" customHeight="1" x14ac:dyDescent="0.2">
      <c r="A301" s="20">
        <v>1520</v>
      </c>
      <c r="B301" s="34" t="s">
        <v>70</v>
      </c>
      <c r="C301" s="34" t="s">
        <v>434</v>
      </c>
      <c r="D301" s="20" t="s">
        <v>51</v>
      </c>
      <c r="E301" s="20" t="s">
        <v>1345</v>
      </c>
      <c r="F301" s="22" t="s">
        <v>88</v>
      </c>
      <c r="G301" s="34" t="s">
        <v>37</v>
      </c>
      <c r="H301" s="20" t="s">
        <v>89</v>
      </c>
      <c r="I301" s="20" t="s">
        <v>81</v>
      </c>
      <c r="J301" s="35" t="s">
        <v>459</v>
      </c>
      <c r="K301" s="36"/>
      <c r="L301" s="36"/>
      <c r="M301" s="36"/>
      <c r="N301" s="36"/>
      <c r="O301" s="34"/>
      <c r="P301" s="37"/>
      <c r="Q301" s="34">
        <v>12</v>
      </c>
      <c r="R301" s="25">
        <v>45658</v>
      </c>
      <c r="S301" s="39" t="s">
        <v>83</v>
      </c>
      <c r="T301" s="37">
        <f t="shared" si="6"/>
        <v>0</v>
      </c>
      <c r="U301" s="27" t="s">
        <v>39</v>
      </c>
      <c r="V301" s="28" t="s">
        <v>40</v>
      </c>
      <c r="W301"/>
      <c r="X301"/>
      <c r="Y301"/>
      <c r="Z301"/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  <c r="AT301"/>
      <c r="AU301"/>
      <c r="AV301"/>
      <c r="AW301"/>
      <c r="AX301"/>
      <c r="AY301"/>
      <c r="AZ301"/>
      <c r="BA301"/>
      <c r="BB301"/>
      <c r="BC301"/>
      <c r="BD301"/>
      <c r="BE301"/>
      <c r="BF301"/>
      <c r="BG301"/>
      <c r="BH301"/>
      <c r="BI301"/>
      <c r="BJ301"/>
      <c r="BK301"/>
      <c r="BL301"/>
      <c r="BM301"/>
      <c r="BN301"/>
      <c r="BO301"/>
      <c r="BP301"/>
      <c r="BQ301"/>
      <c r="BR301"/>
      <c r="BS301"/>
      <c r="BT301"/>
      <c r="BU301"/>
      <c r="BV301"/>
      <c r="BW301"/>
      <c r="BX301"/>
      <c r="BY301"/>
      <c r="BZ301"/>
      <c r="CA301"/>
      <c r="CB301"/>
      <c r="CC301"/>
      <c r="CD301"/>
      <c r="CE301"/>
      <c r="CF301"/>
      <c r="CG301"/>
      <c r="CH301"/>
      <c r="CI301"/>
      <c r="CJ301"/>
      <c r="CK301"/>
      <c r="CL301"/>
      <c r="CM301"/>
      <c r="CN301"/>
      <c r="CO301"/>
      <c r="CP301"/>
      <c r="CQ301"/>
      <c r="CR301"/>
      <c r="CS301"/>
      <c r="CT301"/>
      <c r="CU301"/>
      <c r="CV301"/>
      <c r="CW301"/>
      <c r="CX301"/>
      <c r="CY301"/>
      <c r="CZ301"/>
      <c r="DA301"/>
      <c r="DB301"/>
      <c r="DC301"/>
      <c r="DD301"/>
      <c r="DE301"/>
      <c r="DF301"/>
      <c r="DG301"/>
      <c r="DH301"/>
      <c r="DI301"/>
      <c r="DJ301"/>
      <c r="DK301"/>
      <c r="DL301"/>
      <c r="DM301"/>
      <c r="DN301"/>
      <c r="DO301"/>
      <c r="DP301"/>
      <c r="DQ301"/>
      <c r="DR301"/>
      <c r="DS301"/>
      <c r="DT301"/>
      <c r="DU301"/>
      <c r="DV301"/>
      <c r="DW301"/>
      <c r="DX301"/>
      <c r="DY301"/>
      <c r="DZ301"/>
      <c r="EA301"/>
      <c r="EB301"/>
      <c r="EC301"/>
      <c r="ED301"/>
      <c r="EE301"/>
      <c r="EF301"/>
      <c r="EG301"/>
      <c r="EH301"/>
      <c r="EI301"/>
      <c r="EJ301"/>
      <c r="EK301"/>
      <c r="EL301"/>
      <c r="EM301"/>
      <c r="EN301"/>
      <c r="EO301"/>
      <c r="EP301"/>
      <c r="EQ301"/>
      <c r="ER301"/>
      <c r="ES301"/>
      <c r="ET301"/>
      <c r="EU301"/>
      <c r="EV301"/>
      <c r="EW301"/>
      <c r="EX301"/>
      <c r="EY301"/>
      <c r="EZ301"/>
      <c r="FA301"/>
      <c r="FB301"/>
      <c r="FC301"/>
      <c r="FD301"/>
      <c r="FE301"/>
      <c r="FF301"/>
      <c r="FG301"/>
      <c r="FH301"/>
      <c r="FI301"/>
      <c r="FJ301"/>
      <c r="FK301"/>
      <c r="FL301"/>
      <c r="FM301"/>
      <c r="FN301"/>
      <c r="FO301"/>
      <c r="FP301"/>
      <c r="FQ301"/>
      <c r="FR301"/>
      <c r="FS301"/>
      <c r="FT301"/>
      <c r="FU301"/>
      <c r="FV301"/>
      <c r="FW301"/>
      <c r="FX301"/>
      <c r="FY301"/>
      <c r="FZ301"/>
      <c r="GA301"/>
      <c r="GB301"/>
      <c r="GC301"/>
      <c r="GD301"/>
      <c r="GE301"/>
      <c r="GF301"/>
      <c r="GG301"/>
      <c r="GH301"/>
      <c r="GI301"/>
      <c r="GJ301"/>
      <c r="GK301"/>
      <c r="GL301"/>
      <c r="GM301"/>
      <c r="GN301"/>
      <c r="GO301"/>
      <c r="GP301"/>
      <c r="GQ301"/>
      <c r="GR301"/>
      <c r="GS301"/>
      <c r="GT301"/>
      <c r="GU301"/>
      <c r="GV301"/>
      <c r="GW301"/>
      <c r="GX301"/>
      <c r="GY301"/>
      <c r="GZ301"/>
      <c r="HA301"/>
      <c r="HB301"/>
      <c r="HC301"/>
      <c r="HD301"/>
      <c r="HE301"/>
      <c r="HF301"/>
      <c r="HG301"/>
      <c r="HH301"/>
      <c r="HI301"/>
      <c r="HJ301"/>
      <c r="HK301"/>
      <c r="HL301"/>
      <c r="HM301"/>
      <c r="HN301"/>
      <c r="HO301"/>
      <c r="HP301"/>
      <c r="HQ301"/>
      <c r="HR301"/>
      <c r="HS301"/>
      <c r="HT301"/>
      <c r="HU301"/>
      <c r="HV301"/>
      <c r="HW301"/>
      <c r="HX301"/>
      <c r="HY301"/>
      <c r="HZ301"/>
      <c r="IA301"/>
      <c r="IB301"/>
      <c r="IC301"/>
      <c r="ID301"/>
      <c r="IE301"/>
      <c r="IF301"/>
      <c r="IG301"/>
      <c r="IH301"/>
      <c r="II301"/>
      <c r="IJ301"/>
      <c r="IK301"/>
      <c r="IL301"/>
      <c r="IM301"/>
      <c r="IN301"/>
      <c r="IO301"/>
      <c r="IP301"/>
      <c r="IQ301"/>
      <c r="IR301"/>
      <c r="IS301"/>
      <c r="IT301"/>
      <c r="IU301"/>
      <c r="IV301"/>
      <c r="IW301"/>
      <c r="IX301"/>
      <c r="IY301"/>
      <c r="IZ301"/>
      <c r="JA301"/>
      <c r="JB301"/>
      <c r="JC301"/>
      <c r="JD301"/>
      <c r="JE301"/>
      <c r="JF301"/>
      <c r="JG301"/>
      <c r="JH301"/>
      <c r="JI301"/>
      <c r="JJ301"/>
      <c r="JK301"/>
      <c r="JL301"/>
      <c r="JM301"/>
      <c r="JN301"/>
      <c r="JO301"/>
      <c r="JP301"/>
      <c r="JQ301"/>
      <c r="JR301"/>
      <c r="JS301"/>
      <c r="JT301"/>
      <c r="JU301"/>
      <c r="JV301"/>
      <c r="JW301"/>
      <c r="JX301"/>
      <c r="JY301"/>
      <c r="JZ301"/>
      <c r="KA301"/>
      <c r="KB301"/>
      <c r="KC301"/>
      <c r="KD301"/>
      <c r="KE301"/>
      <c r="KF301"/>
      <c r="KG301"/>
      <c r="KH301"/>
      <c r="KI301"/>
      <c r="KJ301"/>
      <c r="KK301"/>
      <c r="KL301"/>
      <c r="KM301"/>
      <c r="KN301"/>
      <c r="KO301"/>
      <c r="KP301"/>
      <c r="KQ301"/>
      <c r="KR301"/>
      <c r="KS301"/>
      <c r="KT301"/>
      <c r="KU301"/>
      <c r="KV301"/>
      <c r="KW301"/>
      <c r="KX301"/>
      <c r="KY301"/>
      <c r="KZ301"/>
      <c r="LA301"/>
      <c r="LB301"/>
      <c r="LC301"/>
      <c r="LD301"/>
      <c r="LE301"/>
      <c r="LF301"/>
      <c r="LG301"/>
      <c r="LH301"/>
      <c r="LI301"/>
      <c r="LJ301"/>
      <c r="LK301"/>
      <c r="LL301"/>
      <c r="LM301"/>
      <c r="LN301"/>
      <c r="LO301"/>
      <c r="LP301"/>
      <c r="LQ301"/>
      <c r="LR301"/>
      <c r="LS301"/>
      <c r="LT301"/>
      <c r="LU301"/>
      <c r="LV301"/>
      <c r="LW301"/>
      <c r="LX301"/>
      <c r="LY301"/>
      <c r="LZ301"/>
      <c r="MA301"/>
      <c r="MB301"/>
      <c r="MC301"/>
      <c r="MD301"/>
      <c r="ME301"/>
      <c r="MF301"/>
      <c r="MG301"/>
      <c r="MH301"/>
      <c r="MI301"/>
      <c r="MJ301"/>
      <c r="MK301"/>
      <c r="ML301"/>
      <c r="MM301"/>
      <c r="MN301"/>
      <c r="MO301"/>
      <c r="MP301"/>
      <c r="MQ301"/>
      <c r="MR301"/>
      <c r="MS301"/>
      <c r="MT301"/>
      <c r="MU301"/>
      <c r="MV301"/>
      <c r="MW301"/>
      <c r="MX301"/>
      <c r="MY301"/>
      <c r="MZ301"/>
      <c r="NA301"/>
      <c r="NB301"/>
      <c r="NC301"/>
      <c r="ND301"/>
      <c r="NE301"/>
      <c r="NF301"/>
      <c r="NG301"/>
      <c r="NH301"/>
      <c r="NI301"/>
      <c r="NJ301"/>
      <c r="NK301"/>
      <c r="NL301"/>
      <c r="NM301"/>
      <c r="NN301"/>
      <c r="NO301"/>
      <c r="NP301"/>
      <c r="NQ301"/>
      <c r="NR301"/>
      <c r="NS301"/>
      <c r="NT301"/>
      <c r="NU301"/>
      <c r="NV301"/>
      <c r="NW301"/>
      <c r="NX301"/>
      <c r="NY301"/>
      <c r="NZ301"/>
      <c r="OA301"/>
      <c r="OB301"/>
      <c r="OC301"/>
      <c r="OD301"/>
      <c r="OE301"/>
      <c r="OF301"/>
      <c r="OG301"/>
      <c r="OH301"/>
      <c r="OI301"/>
      <c r="OJ301"/>
      <c r="OK301"/>
      <c r="OL301"/>
      <c r="OM301"/>
      <c r="ON301"/>
      <c r="OO301"/>
      <c r="OP301"/>
      <c r="OQ301"/>
      <c r="OR301"/>
      <c r="OS301"/>
      <c r="OT301"/>
      <c r="OU301"/>
      <c r="OV301"/>
      <c r="OW301"/>
      <c r="OX301"/>
      <c r="OY301"/>
      <c r="OZ301"/>
      <c r="PA301"/>
      <c r="PB301"/>
      <c r="PC301"/>
      <c r="PD301"/>
      <c r="PE301"/>
      <c r="PF301"/>
      <c r="PG301"/>
      <c r="PH301"/>
      <c r="PI301"/>
      <c r="PJ301"/>
      <c r="PK301"/>
      <c r="PL301"/>
      <c r="PM301"/>
      <c r="PN301"/>
      <c r="PO301"/>
      <c r="PP301"/>
      <c r="PQ301"/>
      <c r="PR301"/>
      <c r="PS301"/>
      <c r="PT301"/>
      <c r="PU301"/>
      <c r="PV301"/>
      <c r="PW301"/>
      <c r="PX301"/>
      <c r="PY301"/>
      <c r="PZ301"/>
      <c r="QA301"/>
      <c r="QB301"/>
      <c r="QC301"/>
      <c r="QD301"/>
      <c r="QE301"/>
      <c r="QF301"/>
      <c r="QG301"/>
      <c r="QH301"/>
      <c r="QI301"/>
      <c r="QJ301"/>
      <c r="QK301"/>
      <c r="QL301"/>
      <c r="QM301"/>
      <c r="QN301"/>
      <c r="QO301"/>
      <c r="QP301"/>
      <c r="QQ301"/>
      <c r="QR301"/>
      <c r="QS301"/>
      <c r="QT301"/>
      <c r="QU301"/>
      <c r="QV301"/>
      <c r="QW301"/>
      <c r="QX301"/>
      <c r="QY301"/>
      <c r="QZ301"/>
      <c r="RA301"/>
      <c r="RB301"/>
      <c r="RC301"/>
      <c r="RD301"/>
      <c r="RE301"/>
      <c r="RF301"/>
      <c r="RG301"/>
      <c r="RH301"/>
      <c r="RI301"/>
      <c r="RJ301"/>
      <c r="RK301"/>
      <c r="RL301"/>
      <c r="RM301"/>
      <c r="RN301"/>
      <c r="RO301"/>
      <c r="RP301"/>
      <c r="RQ301"/>
      <c r="RR301"/>
      <c r="RS301"/>
      <c r="RT301"/>
      <c r="RU301"/>
      <c r="RV301"/>
      <c r="RW301"/>
      <c r="RX301"/>
      <c r="RY301"/>
      <c r="RZ301"/>
      <c r="SA301"/>
      <c r="SB301"/>
      <c r="SC301"/>
      <c r="SD301"/>
      <c r="SE301"/>
      <c r="SF301"/>
      <c r="SG301"/>
      <c r="SH301"/>
      <c r="SI301"/>
      <c r="SJ301"/>
      <c r="SK301"/>
      <c r="SL301"/>
      <c r="SM301"/>
      <c r="SN301"/>
      <c r="SO301"/>
      <c r="SP301"/>
    </row>
    <row r="302" spans="1:510" ht="16.5" customHeight="1" x14ac:dyDescent="0.2">
      <c r="A302" s="20">
        <v>1521</v>
      </c>
      <c r="B302" s="34" t="s">
        <v>70</v>
      </c>
      <c r="C302" s="34" t="s">
        <v>449</v>
      </c>
      <c r="D302" s="20" t="s">
        <v>51</v>
      </c>
      <c r="E302" s="20" t="s">
        <v>1345</v>
      </c>
      <c r="F302" s="22" t="s">
        <v>88</v>
      </c>
      <c r="G302" s="34" t="s">
        <v>37</v>
      </c>
      <c r="H302" s="20" t="s">
        <v>89</v>
      </c>
      <c r="I302" s="20" t="s">
        <v>81</v>
      </c>
      <c r="J302" s="35" t="s">
        <v>460</v>
      </c>
      <c r="K302" s="36"/>
      <c r="L302" s="36"/>
      <c r="M302" s="36"/>
      <c r="N302" s="36"/>
      <c r="O302" s="34"/>
      <c r="P302" s="37">
        <v>238290465</v>
      </c>
      <c r="Q302" s="34">
        <v>12</v>
      </c>
      <c r="R302" s="25">
        <v>45658</v>
      </c>
      <c r="S302" s="39" t="s">
        <v>83</v>
      </c>
      <c r="T302" s="37">
        <f t="shared" si="6"/>
        <v>2859485580</v>
      </c>
      <c r="U302" s="27" t="s">
        <v>39</v>
      </c>
      <c r="V302" s="28" t="s">
        <v>40</v>
      </c>
      <c r="W302"/>
      <c r="X302"/>
      <c r="Y302"/>
      <c r="Z302"/>
      <c r="AA302"/>
      <c r="AB302"/>
      <c r="AC302"/>
      <c r="AD302"/>
      <c r="AE302"/>
      <c r="AF302"/>
      <c r="AG302"/>
      <c r="AH302"/>
      <c r="AI302"/>
      <c r="AJ302"/>
      <c r="AK302"/>
      <c r="AL302"/>
      <c r="AM302"/>
      <c r="AN302"/>
      <c r="AO302"/>
      <c r="AP302"/>
      <c r="AQ302"/>
      <c r="AR302"/>
      <c r="AS302"/>
      <c r="AT302"/>
      <c r="AU302"/>
      <c r="AV302"/>
      <c r="AW302"/>
      <c r="AX302"/>
      <c r="AY302"/>
      <c r="AZ302"/>
      <c r="BA302"/>
      <c r="BB302"/>
      <c r="BC302"/>
      <c r="BD302"/>
      <c r="BE302"/>
      <c r="BF302"/>
      <c r="BG302"/>
      <c r="BH302"/>
      <c r="BI302"/>
      <c r="BJ302"/>
      <c r="BK302"/>
      <c r="BL302"/>
      <c r="BM302"/>
      <c r="BN302"/>
      <c r="BO302"/>
      <c r="BP302"/>
      <c r="BQ302"/>
      <c r="BR302"/>
      <c r="BS302"/>
      <c r="BT302"/>
      <c r="BU302"/>
      <c r="BV302"/>
      <c r="BW302"/>
      <c r="BX302"/>
      <c r="BY302"/>
      <c r="BZ302"/>
      <c r="CA302"/>
      <c r="CB302"/>
      <c r="CC302"/>
      <c r="CD302"/>
      <c r="CE302"/>
      <c r="CF302"/>
      <c r="CG302"/>
      <c r="CH302"/>
      <c r="CI302"/>
      <c r="CJ302"/>
      <c r="CK302"/>
      <c r="CL302"/>
      <c r="CM302"/>
      <c r="CN302"/>
      <c r="CO302"/>
      <c r="CP302"/>
      <c r="CQ302"/>
      <c r="CR302"/>
      <c r="CS302"/>
      <c r="CT302"/>
      <c r="CU302"/>
      <c r="CV302"/>
      <c r="CW302"/>
      <c r="CX302"/>
      <c r="CY302"/>
      <c r="CZ302"/>
      <c r="DA302"/>
      <c r="DB302"/>
      <c r="DC302"/>
      <c r="DD302"/>
      <c r="DE302"/>
      <c r="DF302"/>
      <c r="DG302"/>
      <c r="DH302"/>
      <c r="DI302"/>
      <c r="DJ302"/>
      <c r="DK302"/>
      <c r="DL302"/>
      <c r="DM302"/>
      <c r="DN302"/>
      <c r="DO302"/>
      <c r="DP302"/>
      <c r="DQ302"/>
      <c r="DR302"/>
      <c r="DS302"/>
      <c r="DT302"/>
      <c r="DU302"/>
      <c r="DV302"/>
      <c r="DW302"/>
      <c r="DX302"/>
      <c r="DY302"/>
      <c r="DZ302"/>
      <c r="EA302"/>
      <c r="EB302"/>
      <c r="EC302"/>
      <c r="ED302"/>
      <c r="EE302"/>
      <c r="EF302"/>
      <c r="EG302"/>
      <c r="EH302"/>
      <c r="EI302"/>
      <c r="EJ302"/>
      <c r="EK302"/>
      <c r="EL302"/>
      <c r="EM302"/>
      <c r="EN302"/>
      <c r="EO302"/>
      <c r="EP302"/>
      <c r="EQ302"/>
      <c r="ER302"/>
      <c r="ES302"/>
      <c r="ET302"/>
      <c r="EU302"/>
      <c r="EV302"/>
      <c r="EW302"/>
      <c r="EX302"/>
      <c r="EY302"/>
      <c r="EZ302"/>
      <c r="FA302"/>
      <c r="FB302"/>
      <c r="FC302"/>
      <c r="FD302"/>
      <c r="FE302"/>
      <c r="FF302"/>
      <c r="FG302"/>
      <c r="FH302"/>
      <c r="FI302"/>
      <c r="FJ302"/>
      <c r="FK302"/>
      <c r="FL302"/>
      <c r="FM302"/>
      <c r="FN302"/>
      <c r="FO302"/>
      <c r="FP302"/>
      <c r="FQ302"/>
      <c r="FR302"/>
      <c r="FS302"/>
      <c r="FT302"/>
      <c r="FU302"/>
      <c r="FV302"/>
      <c r="FW302"/>
      <c r="FX302"/>
      <c r="FY302"/>
      <c r="FZ302"/>
      <c r="GA302"/>
      <c r="GB302"/>
      <c r="GC302"/>
      <c r="GD302"/>
      <c r="GE302"/>
      <c r="GF302"/>
      <c r="GG302"/>
      <c r="GH302"/>
      <c r="GI302"/>
      <c r="GJ302"/>
      <c r="GK302"/>
      <c r="GL302"/>
      <c r="GM302"/>
      <c r="GN302"/>
      <c r="GO302"/>
      <c r="GP302"/>
      <c r="GQ302"/>
      <c r="GR302"/>
      <c r="GS302"/>
      <c r="GT302"/>
      <c r="GU302"/>
      <c r="GV302"/>
      <c r="GW302"/>
      <c r="GX302"/>
      <c r="GY302"/>
      <c r="GZ302"/>
      <c r="HA302"/>
      <c r="HB302"/>
      <c r="HC302"/>
      <c r="HD302"/>
      <c r="HE302"/>
      <c r="HF302"/>
      <c r="HG302"/>
      <c r="HH302"/>
      <c r="HI302"/>
      <c r="HJ302"/>
      <c r="HK302"/>
      <c r="HL302"/>
      <c r="HM302"/>
      <c r="HN302"/>
      <c r="HO302"/>
      <c r="HP302"/>
      <c r="HQ302"/>
      <c r="HR302"/>
      <c r="HS302"/>
      <c r="HT302"/>
      <c r="HU302"/>
      <c r="HV302"/>
      <c r="HW302"/>
      <c r="HX302"/>
      <c r="HY302"/>
      <c r="HZ302"/>
      <c r="IA302"/>
      <c r="IB302"/>
      <c r="IC302"/>
      <c r="ID302"/>
      <c r="IE302"/>
      <c r="IF302"/>
      <c r="IG302"/>
      <c r="IH302"/>
      <c r="II302"/>
      <c r="IJ302"/>
      <c r="IK302"/>
      <c r="IL302"/>
      <c r="IM302"/>
      <c r="IN302"/>
      <c r="IO302"/>
      <c r="IP302"/>
      <c r="IQ302"/>
      <c r="IR302"/>
      <c r="IS302"/>
      <c r="IT302"/>
      <c r="IU302"/>
      <c r="IV302"/>
      <c r="IW302"/>
      <c r="IX302"/>
      <c r="IY302"/>
      <c r="IZ302"/>
      <c r="JA302"/>
      <c r="JB302"/>
      <c r="JC302"/>
      <c r="JD302"/>
      <c r="JE302"/>
      <c r="JF302"/>
      <c r="JG302"/>
      <c r="JH302"/>
      <c r="JI302"/>
      <c r="JJ302"/>
      <c r="JK302"/>
      <c r="JL302"/>
      <c r="JM302"/>
      <c r="JN302"/>
      <c r="JO302"/>
      <c r="JP302"/>
      <c r="JQ302"/>
      <c r="JR302"/>
      <c r="JS302"/>
      <c r="JT302"/>
      <c r="JU302"/>
      <c r="JV302"/>
      <c r="JW302"/>
      <c r="JX302"/>
      <c r="JY302"/>
      <c r="JZ302"/>
      <c r="KA302"/>
      <c r="KB302"/>
      <c r="KC302"/>
      <c r="KD302"/>
      <c r="KE302"/>
      <c r="KF302"/>
      <c r="KG302"/>
      <c r="KH302"/>
      <c r="KI302"/>
      <c r="KJ302"/>
      <c r="KK302"/>
      <c r="KL302"/>
      <c r="KM302"/>
      <c r="KN302"/>
      <c r="KO302"/>
      <c r="KP302"/>
      <c r="KQ302"/>
      <c r="KR302"/>
      <c r="KS302"/>
      <c r="KT302"/>
      <c r="KU302"/>
      <c r="KV302"/>
      <c r="KW302"/>
      <c r="KX302"/>
      <c r="KY302"/>
      <c r="KZ302"/>
      <c r="LA302"/>
      <c r="LB302"/>
      <c r="LC302"/>
      <c r="LD302"/>
      <c r="LE302"/>
      <c r="LF302"/>
      <c r="LG302"/>
      <c r="LH302"/>
      <c r="LI302"/>
      <c r="LJ302"/>
      <c r="LK302"/>
      <c r="LL302"/>
      <c r="LM302"/>
      <c r="LN302"/>
      <c r="LO302"/>
      <c r="LP302"/>
      <c r="LQ302"/>
      <c r="LR302"/>
      <c r="LS302"/>
      <c r="LT302"/>
      <c r="LU302"/>
      <c r="LV302"/>
      <c r="LW302"/>
      <c r="LX302"/>
      <c r="LY302"/>
      <c r="LZ302"/>
      <c r="MA302"/>
      <c r="MB302"/>
      <c r="MC302"/>
      <c r="MD302"/>
      <c r="ME302"/>
      <c r="MF302"/>
      <c r="MG302"/>
      <c r="MH302"/>
      <c r="MI302"/>
      <c r="MJ302"/>
      <c r="MK302"/>
      <c r="ML302"/>
      <c r="MM302"/>
      <c r="MN302"/>
      <c r="MO302"/>
      <c r="MP302"/>
      <c r="MQ302"/>
      <c r="MR302"/>
      <c r="MS302"/>
      <c r="MT302"/>
      <c r="MU302"/>
      <c r="MV302"/>
      <c r="MW302"/>
      <c r="MX302"/>
      <c r="MY302"/>
      <c r="MZ302"/>
      <c r="NA302"/>
      <c r="NB302"/>
      <c r="NC302"/>
      <c r="ND302"/>
      <c r="NE302"/>
      <c r="NF302"/>
      <c r="NG302"/>
      <c r="NH302"/>
      <c r="NI302"/>
      <c r="NJ302"/>
      <c r="NK302"/>
      <c r="NL302"/>
      <c r="NM302"/>
      <c r="NN302"/>
      <c r="NO302"/>
      <c r="NP302"/>
      <c r="NQ302"/>
      <c r="NR302"/>
      <c r="NS302"/>
      <c r="NT302"/>
      <c r="NU302"/>
      <c r="NV302"/>
      <c r="NW302"/>
      <c r="NX302"/>
      <c r="NY302"/>
      <c r="NZ302"/>
      <c r="OA302"/>
      <c r="OB302"/>
      <c r="OC302"/>
      <c r="OD302"/>
      <c r="OE302"/>
      <c r="OF302"/>
      <c r="OG302"/>
      <c r="OH302"/>
      <c r="OI302"/>
      <c r="OJ302"/>
      <c r="OK302"/>
      <c r="OL302"/>
      <c r="OM302"/>
      <c r="ON302"/>
      <c r="OO302"/>
      <c r="OP302"/>
      <c r="OQ302"/>
      <c r="OR302"/>
      <c r="OS302"/>
      <c r="OT302"/>
      <c r="OU302"/>
      <c r="OV302"/>
      <c r="OW302"/>
      <c r="OX302"/>
      <c r="OY302"/>
      <c r="OZ302"/>
      <c r="PA302"/>
      <c r="PB302"/>
      <c r="PC302"/>
      <c r="PD302"/>
      <c r="PE302"/>
      <c r="PF302"/>
      <c r="PG302"/>
      <c r="PH302"/>
      <c r="PI302"/>
      <c r="PJ302"/>
      <c r="PK302"/>
      <c r="PL302"/>
      <c r="PM302"/>
      <c r="PN302"/>
      <c r="PO302"/>
      <c r="PP302"/>
      <c r="PQ302"/>
      <c r="PR302"/>
      <c r="PS302"/>
      <c r="PT302"/>
      <c r="PU302"/>
      <c r="PV302"/>
      <c r="PW302"/>
      <c r="PX302"/>
      <c r="PY302"/>
      <c r="PZ302"/>
      <c r="QA302"/>
      <c r="QB302"/>
      <c r="QC302"/>
      <c r="QD302"/>
      <c r="QE302"/>
      <c r="QF302"/>
      <c r="QG302"/>
      <c r="QH302"/>
      <c r="QI302"/>
      <c r="QJ302"/>
      <c r="QK302"/>
      <c r="QL302"/>
      <c r="QM302"/>
      <c r="QN302"/>
      <c r="QO302"/>
      <c r="QP302"/>
      <c r="QQ302"/>
      <c r="QR302"/>
      <c r="QS302"/>
      <c r="QT302"/>
      <c r="QU302"/>
      <c r="QV302"/>
      <c r="QW302"/>
      <c r="QX302"/>
      <c r="QY302"/>
      <c r="QZ302"/>
      <c r="RA302"/>
      <c r="RB302"/>
      <c r="RC302"/>
      <c r="RD302"/>
      <c r="RE302"/>
      <c r="RF302"/>
      <c r="RG302"/>
      <c r="RH302"/>
      <c r="RI302"/>
      <c r="RJ302"/>
      <c r="RK302"/>
      <c r="RL302"/>
      <c r="RM302"/>
      <c r="RN302"/>
      <c r="RO302"/>
      <c r="RP302"/>
      <c r="RQ302"/>
      <c r="RR302"/>
      <c r="RS302"/>
      <c r="RT302"/>
      <c r="RU302"/>
      <c r="RV302"/>
      <c r="RW302"/>
      <c r="RX302"/>
      <c r="RY302"/>
      <c r="RZ302"/>
      <c r="SA302"/>
      <c r="SB302"/>
      <c r="SC302"/>
      <c r="SD302"/>
      <c r="SE302"/>
      <c r="SF302"/>
      <c r="SG302"/>
      <c r="SH302"/>
      <c r="SI302"/>
      <c r="SJ302"/>
      <c r="SK302"/>
      <c r="SL302"/>
      <c r="SM302"/>
      <c r="SN302"/>
      <c r="SO302"/>
      <c r="SP302"/>
    </row>
    <row r="303" spans="1:510" ht="16.5" customHeight="1" x14ac:dyDescent="0.2">
      <c r="A303" s="20">
        <v>1522</v>
      </c>
      <c r="B303" s="34" t="s">
        <v>70</v>
      </c>
      <c r="C303" s="34" t="s">
        <v>434</v>
      </c>
      <c r="D303" s="20" t="s">
        <v>51</v>
      </c>
      <c r="E303" s="20" t="s">
        <v>1345</v>
      </c>
      <c r="F303" s="22" t="s">
        <v>88</v>
      </c>
      <c r="G303" s="34" t="s">
        <v>37</v>
      </c>
      <c r="H303" s="20" t="s">
        <v>89</v>
      </c>
      <c r="I303" s="20" t="s">
        <v>81</v>
      </c>
      <c r="J303" s="35" t="s">
        <v>461</v>
      </c>
      <c r="K303" s="36"/>
      <c r="L303" s="36"/>
      <c r="M303" s="36"/>
      <c r="N303" s="36"/>
      <c r="O303" s="34"/>
      <c r="P303" s="37"/>
      <c r="Q303" s="34">
        <v>12</v>
      </c>
      <c r="R303" s="25">
        <v>45658</v>
      </c>
      <c r="S303" s="39" t="s">
        <v>83</v>
      </c>
      <c r="T303" s="37">
        <f t="shared" si="6"/>
        <v>0</v>
      </c>
      <c r="U303" s="27" t="s">
        <v>39</v>
      </c>
      <c r="V303" s="28" t="s">
        <v>40</v>
      </c>
      <c r="W303"/>
      <c r="X303"/>
      <c r="Y303"/>
      <c r="Z303"/>
      <c r="AA303"/>
      <c r="AB303"/>
      <c r="AC303"/>
      <c r="AD303"/>
      <c r="AE303"/>
      <c r="AF303"/>
      <c r="AG303"/>
      <c r="AH303"/>
      <c r="AI303"/>
      <c r="AJ303"/>
      <c r="AK303"/>
      <c r="AL303"/>
      <c r="AM303"/>
      <c r="AN303"/>
      <c r="AO303"/>
      <c r="AP303"/>
      <c r="AQ303"/>
      <c r="AR303"/>
      <c r="AS303"/>
      <c r="AT303"/>
      <c r="AU303"/>
      <c r="AV303"/>
      <c r="AW303"/>
      <c r="AX303"/>
      <c r="AY303"/>
      <c r="AZ303"/>
      <c r="BA303"/>
      <c r="BB303"/>
      <c r="BC303"/>
      <c r="BD303"/>
      <c r="BE303"/>
      <c r="BF303"/>
      <c r="BG303"/>
      <c r="BH303"/>
      <c r="BI303"/>
      <c r="BJ303"/>
      <c r="BK303"/>
      <c r="BL303"/>
      <c r="BM303"/>
      <c r="BN303"/>
      <c r="BO303"/>
      <c r="BP303"/>
      <c r="BQ303"/>
      <c r="BR303"/>
      <c r="BS303"/>
      <c r="BT303"/>
      <c r="BU303"/>
      <c r="BV303"/>
      <c r="BW303"/>
      <c r="BX303"/>
      <c r="BY303"/>
      <c r="BZ303"/>
      <c r="CA303"/>
      <c r="CB303"/>
      <c r="CC303"/>
      <c r="CD303"/>
      <c r="CE303"/>
      <c r="CF303"/>
      <c r="CG303"/>
      <c r="CH303"/>
      <c r="CI303"/>
      <c r="CJ303"/>
      <c r="CK303"/>
      <c r="CL303"/>
      <c r="CM303"/>
      <c r="CN303"/>
      <c r="CO303"/>
      <c r="CP303"/>
      <c r="CQ303"/>
      <c r="CR303"/>
      <c r="CS303"/>
      <c r="CT303"/>
      <c r="CU303"/>
      <c r="CV303"/>
      <c r="CW303"/>
      <c r="CX303"/>
      <c r="CY303"/>
      <c r="CZ303"/>
      <c r="DA303"/>
      <c r="DB303"/>
      <c r="DC303"/>
      <c r="DD303"/>
      <c r="DE303"/>
      <c r="DF303"/>
      <c r="DG303"/>
      <c r="DH303"/>
      <c r="DI303"/>
      <c r="DJ303"/>
      <c r="DK303"/>
      <c r="DL303"/>
      <c r="DM303"/>
      <c r="DN303"/>
      <c r="DO303"/>
      <c r="DP303"/>
      <c r="DQ303"/>
      <c r="DR303"/>
      <c r="DS303"/>
      <c r="DT303"/>
      <c r="DU303"/>
      <c r="DV303"/>
      <c r="DW303"/>
      <c r="DX303"/>
      <c r="DY303"/>
      <c r="DZ303"/>
      <c r="EA303"/>
      <c r="EB303"/>
      <c r="EC303"/>
      <c r="ED303"/>
      <c r="EE303"/>
      <c r="EF303"/>
      <c r="EG303"/>
      <c r="EH303"/>
      <c r="EI303"/>
      <c r="EJ303"/>
      <c r="EK303"/>
      <c r="EL303"/>
      <c r="EM303"/>
      <c r="EN303"/>
      <c r="EO303"/>
      <c r="EP303"/>
      <c r="EQ303"/>
      <c r="ER303"/>
      <c r="ES303"/>
      <c r="ET303"/>
      <c r="EU303"/>
      <c r="EV303"/>
      <c r="EW303"/>
      <c r="EX303"/>
      <c r="EY303"/>
      <c r="EZ303"/>
      <c r="FA303"/>
      <c r="FB303"/>
      <c r="FC303"/>
      <c r="FD303"/>
      <c r="FE303"/>
      <c r="FF303"/>
      <c r="FG303"/>
      <c r="FH303"/>
      <c r="FI303"/>
      <c r="FJ303"/>
      <c r="FK303"/>
      <c r="FL303"/>
      <c r="FM303"/>
      <c r="FN303"/>
      <c r="FO303"/>
      <c r="FP303"/>
      <c r="FQ303"/>
      <c r="FR303"/>
      <c r="FS303"/>
      <c r="FT303"/>
      <c r="FU303"/>
      <c r="FV303"/>
      <c r="FW303"/>
      <c r="FX303"/>
      <c r="FY303"/>
      <c r="FZ303"/>
      <c r="GA303"/>
      <c r="GB303"/>
      <c r="GC303"/>
      <c r="GD303"/>
      <c r="GE303"/>
      <c r="GF303"/>
      <c r="GG303"/>
      <c r="GH303"/>
      <c r="GI303"/>
      <c r="GJ303"/>
      <c r="GK303"/>
      <c r="GL303"/>
      <c r="GM303"/>
      <c r="GN303"/>
      <c r="GO303"/>
      <c r="GP303"/>
      <c r="GQ303"/>
      <c r="GR303"/>
      <c r="GS303"/>
      <c r="GT303"/>
      <c r="GU303"/>
      <c r="GV303"/>
      <c r="GW303"/>
      <c r="GX303"/>
      <c r="GY303"/>
      <c r="GZ303"/>
      <c r="HA303"/>
      <c r="HB303"/>
      <c r="HC303"/>
      <c r="HD303"/>
      <c r="HE303"/>
      <c r="HF303"/>
      <c r="HG303"/>
      <c r="HH303"/>
      <c r="HI303"/>
      <c r="HJ303"/>
      <c r="HK303"/>
      <c r="HL303"/>
      <c r="HM303"/>
      <c r="HN303"/>
      <c r="HO303"/>
      <c r="HP303"/>
      <c r="HQ303"/>
      <c r="HR303"/>
      <c r="HS303"/>
      <c r="HT303"/>
      <c r="HU303"/>
      <c r="HV303"/>
      <c r="HW303"/>
      <c r="HX303"/>
      <c r="HY303"/>
      <c r="HZ303"/>
      <c r="IA303"/>
      <c r="IB303"/>
      <c r="IC303"/>
      <c r="ID303"/>
      <c r="IE303"/>
      <c r="IF303"/>
      <c r="IG303"/>
      <c r="IH303"/>
      <c r="II303"/>
      <c r="IJ303"/>
      <c r="IK303"/>
      <c r="IL303"/>
      <c r="IM303"/>
      <c r="IN303"/>
      <c r="IO303"/>
      <c r="IP303"/>
      <c r="IQ303"/>
      <c r="IR303"/>
      <c r="IS303"/>
      <c r="IT303"/>
      <c r="IU303"/>
      <c r="IV303"/>
      <c r="IW303"/>
      <c r="IX303"/>
      <c r="IY303"/>
      <c r="IZ303"/>
      <c r="JA303"/>
      <c r="JB303"/>
      <c r="JC303"/>
      <c r="JD303"/>
      <c r="JE303"/>
      <c r="JF303"/>
      <c r="JG303"/>
      <c r="JH303"/>
      <c r="JI303"/>
      <c r="JJ303"/>
      <c r="JK303"/>
      <c r="JL303"/>
      <c r="JM303"/>
      <c r="JN303"/>
      <c r="JO303"/>
      <c r="JP303"/>
      <c r="JQ303"/>
      <c r="JR303"/>
      <c r="JS303"/>
      <c r="JT303"/>
      <c r="JU303"/>
      <c r="JV303"/>
      <c r="JW303"/>
      <c r="JX303"/>
      <c r="JY303"/>
      <c r="JZ303"/>
      <c r="KA303"/>
      <c r="KB303"/>
      <c r="KC303"/>
      <c r="KD303"/>
      <c r="KE303"/>
      <c r="KF303"/>
      <c r="KG303"/>
      <c r="KH303"/>
      <c r="KI303"/>
      <c r="KJ303"/>
      <c r="KK303"/>
      <c r="KL303"/>
      <c r="KM303"/>
      <c r="KN303"/>
      <c r="KO303"/>
      <c r="KP303"/>
      <c r="KQ303"/>
      <c r="KR303"/>
      <c r="KS303"/>
      <c r="KT303"/>
      <c r="KU303"/>
      <c r="KV303"/>
      <c r="KW303"/>
      <c r="KX303"/>
      <c r="KY303"/>
      <c r="KZ303"/>
      <c r="LA303"/>
      <c r="LB303"/>
      <c r="LC303"/>
      <c r="LD303"/>
      <c r="LE303"/>
      <c r="LF303"/>
      <c r="LG303"/>
      <c r="LH303"/>
      <c r="LI303"/>
      <c r="LJ303"/>
      <c r="LK303"/>
      <c r="LL303"/>
      <c r="LM303"/>
      <c r="LN303"/>
      <c r="LO303"/>
      <c r="LP303"/>
      <c r="LQ303"/>
      <c r="LR303"/>
      <c r="LS303"/>
      <c r="LT303"/>
      <c r="LU303"/>
      <c r="LV303"/>
      <c r="LW303"/>
      <c r="LX303"/>
      <c r="LY303"/>
      <c r="LZ303"/>
      <c r="MA303"/>
      <c r="MB303"/>
      <c r="MC303"/>
      <c r="MD303"/>
      <c r="ME303"/>
      <c r="MF303"/>
      <c r="MG303"/>
      <c r="MH303"/>
      <c r="MI303"/>
      <c r="MJ303"/>
      <c r="MK303"/>
      <c r="ML303"/>
      <c r="MM303"/>
      <c r="MN303"/>
      <c r="MO303"/>
      <c r="MP303"/>
      <c r="MQ303"/>
      <c r="MR303"/>
      <c r="MS303"/>
      <c r="MT303"/>
      <c r="MU303"/>
      <c r="MV303"/>
      <c r="MW303"/>
      <c r="MX303"/>
      <c r="MY303"/>
      <c r="MZ303"/>
      <c r="NA303"/>
      <c r="NB303"/>
      <c r="NC303"/>
      <c r="ND303"/>
      <c r="NE303"/>
      <c r="NF303"/>
      <c r="NG303"/>
      <c r="NH303"/>
      <c r="NI303"/>
      <c r="NJ303"/>
      <c r="NK303"/>
      <c r="NL303"/>
      <c r="NM303"/>
      <c r="NN303"/>
      <c r="NO303"/>
      <c r="NP303"/>
      <c r="NQ303"/>
      <c r="NR303"/>
      <c r="NS303"/>
      <c r="NT303"/>
      <c r="NU303"/>
      <c r="NV303"/>
      <c r="NW303"/>
      <c r="NX303"/>
      <c r="NY303"/>
      <c r="NZ303"/>
      <c r="OA303"/>
      <c r="OB303"/>
      <c r="OC303"/>
      <c r="OD303"/>
      <c r="OE303"/>
      <c r="OF303"/>
      <c r="OG303"/>
      <c r="OH303"/>
      <c r="OI303"/>
      <c r="OJ303"/>
      <c r="OK303"/>
      <c r="OL303"/>
      <c r="OM303"/>
      <c r="ON303"/>
      <c r="OO303"/>
      <c r="OP303"/>
      <c r="OQ303"/>
      <c r="OR303"/>
      <c r="OS303"/>
      <c r="OT303"/>
      <c r="OU303"/>
      <c r="OV303"/>
      <c r="OW303"/>
      <c r="OX303"/>
      <c r="OY303"/>
      <c r="OZ303"/>
      <c r="PA303"/>
      <c r="PB303"/>
      <c r="PC303"/>
      <c r="PD303"/>
      <c r="PE303"/>
      <c r="PF303"/>
      <c r="PG303"/>
      <c r="PH303"/>
      <c r="PI303"/>
      <c r="PJ303"/>
      <c r="PK303"/>
      <c r="PL303"/>
      <c r="PM303"/>
      <c r="PN303"/>
      <c r="PO303"/>
      <c r="PP303"/>
      <c r="PQ303"/>
      <c r="PR303"/>
      <c r="PS303"/>
      <c r="PT303"/>
      <c r="PU303"/>
      <c r="PV303"/>
      <c r="PW303"/>
      <c r="PX303"/>
      <c r="PY303"/>
      <c r="PZ303"/>
      <c r="QA303"/>
      <c r="QB303"/>
      <c r="QC303"/>
      <c r="QD303"/>
      <c r="QE303"/>
      <c r="QF303"/>
      <c r="QG303"/>
      <c r="QH303"/>
      <c r="QI303"/>
      <c r="QJ303"/>
      <c r="QK303"/>
      <c r="QL303"/>
      <c r="QM303"/>
      <c r="QN303"/>
      <c r="QO303"/>
      <c r="QP303"/>
      <c r="QQ303"/>
      <c r="QR303"/>
      <c r="QS303"/>
      <c r="QT303"/>
      <c r="QU303"/>
      <c r="QV303"/>
      <c r="QW303"/>
      <c r="QX303"/>
      <c r="QY303"/>
      <c r="QZ303"/>
      <c r="RA303"/>
      <c r="RB303"/>
      <c r="RC303"/>
      <c r="RD303"/>
      <c r="RE303"/>
      <c r="RF303"/>
      <c r="RG303"/>
      <c r="RH303"/>
      <c r="RI303"/>
      <c r="RJ303"/>
      <c r="RK303"/>
      <c r="RL303"/>
      <c r="RM303"/>
      <c r="RN303"/>
      <c r="RO303"/>
      <c r="RP303"/>
      <c r="RQ303"/>
      <c r="RR303"/>
      <c r="RS303"/>
      <c r="RT303"/>
      <c r="RU303"/>
      <c r="RV303"/>
      <c r="RW303"/>
      <c r="RX303"/>
      <c r="RY303"/>
      <c r="RZ303"/>
      <c r="SA303"/>
      <c r="SB303"/>
      <c r="SC303"/>
      <c r="SD303"/>
      <c r="SE303"/>
      <c r="SF303"/>
      <c r="SG303"/>
      <c r="SH303"/>
      <c r="SI303"/>
      <c r="SJ303"/>
      <c r="SK303"/>
      <c r="SL303"/>
      <c r="SM303"/>
      <c r="SN303"/>
      <c r="SO303"/>
      <c r="SP303"/>
    </row>
    <row r="304" spans="1:510" ht="16.5" customHeight="1" x14ac:dyDescent="0.2">
      <c r="A304" s="20">
        <v>1523</v>
      </c>
      <c r="B304" s="34" t="s">
        <v>70</v>
      </c>
      <c r="C304" s="34" t="s">
        <v>434</v>
      </c>
      <c r="D304" s="20" t="s">
        <v>51</v>
      </c>
      <c r="E304" s="20" t="s">
        <v>1345</v>
      </c>
      <c r="F304" s="22" t="s">
        <v>88</v>
      </c>
      <c r="G304" s="34" t="s">
        <v>37</v>
      </c>
      <c r="H304" s="20" t="s">
        <v>89</v>
      </c>
      <c r="I304" s="20" t="s">
        <v>81</v>
      </c>
      <c r="J304" s="35" t="s">
        <v>462</v>
      </c>
      <c r="K304" s="36"/>
      <c r="L304" s="36"/>
      <c r="M304" s="36"/>
      <c r="N304" s="36"/>
      <c r="O304" s="34"/>
      <c r="P304" s="37"/>
      <c r="Q304" s="34">
        <v>12</v>
      </c>
      <c r="R304" s="25">
        <v>45658</v>
      </c>
      <c r="S304" s="39" t="s">
        <v>83</v>
      </c>
      <c r="T304" s="37">
        <f t="shared" si="6"/>
        <v>0</v>
      </c>
      <c r="U304" s="27" t="s">
        <v>39</v>
      </c>
      <c r="V304" s="28" t="s">
        <v>40</v>
      </c>
      <c r="W304"/>
      <c r="X304"/>
      <c r="Y304"/>
      <c r="Z304"/>
      <c r="AA304"/>
      <c r="AB304"/>
      <c r="AC304"/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/>
      <c r="AR304"/>
      <c r="AS304"/>
      <c r="AT304"/>
      <c r="AU304"/>
      <c r="AV304"/>
      <c r="AW304"/>
      <c r="AX304"/>
      <c r="AY304"/>
      <c r="AZ304"/>
      <c r="BA304"/>
      <c r="BB304"/>
      <c r="BC304"/>
      <c r="BD304"/>
      <c r="BE304"/>
      <c r="BF304"/>
      <c r="BG304"/>
      <c r="BH304"/>
      <c r="BI304"/>
      <c r="BJ304"/>
      <c r="BK304"/>
      <c r="BL304"/>
      <c r="BM304"/>
      <c r="BN304"/>
      <c r="BO304"/>
      <c r="BP304"/>
      <c r="BQ304"/>
      <c r="BR304"/>
      <c r="BS304"/>
      <c r="BT304"/>
      <c r="BU304"/>
      <c r="BV304"/>
      <c r="BW304"/>
      <c r="BX304"/>
      <c r="BY304"/>
      <c r="BZ304"/>
      <c r="CA304"/>
      <c r="CB304"/>
      <c r="CC304"/>
      <c r="CD304"/>
      <c r="CE304"/>
      <c r="CF304"/>
      <c r="CG304"/>
      <c r="CH304"/>
      <c r="CI304"/>
      <c r="CJ304"/>
      <c r="CK304"/>
      <c r="CL304"/>
      <c r="CM304"/>
      <c r="CN304"/>
      <c r="CO304"/>
      <c r="CP304"/>
      <c r="CQ304"/>
      <c r="CR304"/>
      <c r="CS304"/>
      <c r="CT304"/>
      <c r="CU304"/>
      <c r="CV304"/>
      <c r="CW304"/>
      <c r="CX304"/>
      <c r="CY304"/>
      <c r="CZ304"/>
      <c r="DA304"/>
      <c r="DB304"/>
      <c r="DC304"/>
      <c r="DD304"/>
      <c r="DE304"/>
      <c r="DF304"/>
      <c r="DG304"/>
      <c r="DH304"/>
      <c r="DI304"/>
      <c r="DJ304"/>
      <c r="DK304"/>
      <c r="DL304"/>
      <c r="DM304"/>
      <c r="DN304"/>
      <c r="DO304"/>
      <c r="DP304"/>
      <c r="DQ304"/>
      <c r="DR304"/>
      <c r="DS304"/>
      <c r="DT304"/>
      <c r="DU304"/>
      <c r="DV304"/>
      <c r="DW304"/>
      <c r="DX304"/>
      <c r="DY304"/>
      <c r="DZ304"/>
      <c r="EA304"/>
      <c r="EB304"/>
      <c r="EC304"/>
      <c r="ED304"/>
      <c r="EE304"/>
      <c r="EF304"/>
      <c r="EG304"/>
      <c r="EH304"/>
      <c r="EI304"/>
      <c r="EJ304"/>
      <c r="EK304"/>
      <c r="EL304"/>
      <c r="EM304"/>
      <c r="EN304"/>
      <c r="EO304"/>
      <c r="EP304"/>
      <c r="EQ304"/>
      <c r="ER304"/>
      <c r="ES304"/>
      <c r="ET304"/>
      <c r="EU304"/>
      <c r="EV304"/>
      <c r="EW304"/>
      <c r="EX304"/>
      <c r="EY304"/>
      <c r="EZ304"/>
      <c r="FA304"/>
      <c r="FB304"/>
      <c r="FC304"/>
      <c r="FD304"/>
      <c r="FE304"/>
      <c r="FF304"/>
      <c r="FG304"/>
      <c r="FH304"/>
      <c r="FI304"/>
      <c r="FJ304"/>
      <c r="FK304"/>
      <c r="FL304"/>
      <c r="FM304"/>
      <c r="FN304"/>
      <c r="FO304"/>
      <c r="FP304"/>
      <c r="FQ304"/>
      <c r="FR304"/>
      <c r="FS304"/>
      <c r="FT304"/>
      <c r="FU304"/>
      <c r="FV304"/>
      <c r="FW304"/>
      <c r="FX304"/>
      <c r="FY304"/>
      <c r="FZ304"/>
      <c r="GA304"/>
      <c r="GB304"/>
      <c r="GC304"/>
      <c r="GD304"/>
      <c r="GE304"/>
      <c r="GF304"/>
      <c r="GG304"/>
      <c r="GH304"/>
      <c r="GI304"/>
      <c r="GJ304"/>
      <c r="GK304"/>
      <c r="GL304"/>
      <c r="GM304"/>
      <c r="GN304"/>
      <c r="GO304"/>
      <c r="GP304"/>
      <c r="GQ304"/>
      <c r="GR304"/>
      <c r="GS304"/>
      <c r="GT304"/>
      <c r="GU304"/>
      <c r="GV304"/>
      <c r="GW304"/>
      <c r="GX304"/>
      <c r="GY304"/>
      <c r="GZ304"/>
      <c r="HA304"/>
      <c r="HB304"/>
      <c r="HC304"/>
      <c r="HD304"/>
      <c r="HE304"/>
      <c r="HF304"/>
      <c r="HG304"/>
      <c r="HH304"/>
      <c r="HI304"/>
      <c r="HJ304"/>
      <c r="HK304"/>
      <c r="HL304"/>
      <c r="HM304"/>
      <c r="HN304"/>
      <c r="HO304"/>
      <c r="HP304"/>
      <c r="HQ304"/>
      <c r="HR304"/>
      <c r="HS304"/>
      <c r="HT304"/>
      <c r="HU304"/>
      <c r="HV304"/>
      <c r="HW304"/>
      <c r="HX304"/>
      <c r="HY304"/>
      <c r="HZ304"/>
      <c r="IA304"/>
      <c r="IB304"/>
      <c r="IC304"/>
      <c r="ID304"/>
      <c r="IE304"/>
      <c r="IF304"/>
      <c r="IG304"/>
      <c r="IH304"/>
      <c r="II304"/>
      <c r="IJ304"/>
      <c r="IK304"/>
      <c r="IL304"/>
      <c r="IM304"/>
      <c r="IN304"/>
      <c r="IO304"/>
      <c r="IP304"/>
      <c r="IQ304"/>
      <c r="IR304"/>
      <c r="IS304"/>
      <c r="IT304"/>
      <c r="IU304"/>
      <c r="IV304"/>
      <c r="IW304"/>
      <c r="IX304"/>
      <c r="IY304"/>
      <c r="IZ304"/>
      <c r="JA304"/>
      <c r="JB304"/>
      <c r="JC304"/>
      <c r="JD304"/>
      <c r="JE304"/>
      <c r="JF304"/>
      <c r="JG304"/>
      <c r="JH304"/>
      <c r="JI304"/>
      <c r="JJ304"/>
      <c r="JK304"/>
      <c r="JL304"/>
      <c r="JM304"/>
      <c r="JN304"/>
      <c r="JO304"/>
      <c r="JP304"/>
      <c r="JQ304"/>
      <c r="JR304"/>
      <c r="JS304"/>
      <c r="JT304"/>
      <c r="JU304"/>
      <c r="JV304"/>
      <c r="JW304"/>
      <c r="JX304"/>
      <c r="JY304"/>
      <c r="JZ304"/>
      <c r="KA304"/>
      <c r="KB304"/>
      <c r="KC304"/>
      <c r="KD304"/>
      <c r="KE304"/>
      <c r="KF304"/>
      <c r="KG304"/>
      <c r="KH304"/>
      <c r="KI304"/>
      <c r="KJ304"/>
      <c r="KK304"/>
      <c r="KL304"/>
      <c r="KM304"/>
      <c r="KN304"/>
      <c r="KO304"/>
      <c r="KP304"/>
      <c r="KQ304"/>
      <c r="KR304"/>
      <c r="KS304"/>
      <c r="KT304"/>
      <c r="KU304"/>
      <c r="KV304"/>
      <c r="KW304"/>
      <c r="KX304"/>
      <c r="KY304"/>
      <c r="KZ304"/>
      <c r="LA304"/>
      <c r="LB304"/>
      <c r="LC304"/>
      <c r="LD304"/>
      <c r="LE304"/>
      <c r="LF304"/>
      <c r="LG304"/>
      <c r="LH304"/>
      <c r="LI304"/>
      <c r="LJ304"/>
      <c r="LK304"/>
      <c r="LL304"/>
      <c r="LM304"/>
      <c r="LN304"/>
      <c r="LO304"/>
      <c r="LP304"/>
      <c r="LQ304"/>
      <c r="LR304"/>
      <c r="LS304"/>
      <c r="LT304"/>
      <c r="LU304"/>
      <c r="LV304"/>
      <c r="LW304"/>
      <c r="LX304"/>
      <c r="LY304"/>
      <c r="LZ304"/>
      <c r="MA304"/>
      <c r="MB304"/>
      <c r="MC304"/>
      <c r="MD304"/>
      <c r="ME304"/>
      <c r="MF304"/>
      <c r="MG304"/>
      <c r="MH304"/>
      <c r="MI304"/>
      <c r="MJ304"/>
      <c r="MK304"/>
      <c r="ML304"/>
      <c r="MM304"/>
      <c r="MN304"/>
      <c r="MO304"/>
      <c r="MP304"/>
      <c r="MQ304"/>
      <c r="MR304"/>
      <c r="MS304"/>
      <c r="MT304"/>
      <c r="MU304"/>
      <c r="MV304"/>
      <c r="MW304"/>
      <c r="MX304"/>
      <c r="MY304"/>
      <c r="MZ304"/>
      <c r="NA304"/>
      <c r="NB304"/>
      <c r="NC304"/>
      <c r="ND304"/>
      <c r="NE304"/>
      <c r="NF304"/>
      <c r="NG304"/>
      <c r="NH304"/>
      <c r="NI304"/>
      <c r="NJ304"/>
      <c r="NK304"/>
      <c r="NL304"/>
      <c r="NM304"/>
      <c r="NN304"/>
      <c r="NO304"/>
      <c r="NP304"/>
      <c r="NQ304"/>
      <c r="NR304"/>
      <c r="NS304"/>
      <c r="NT304"/>
      <c r="NU304"/>
      <c r="NV304"/>
      <c r="NW304"/>
      <c r="NX304"/>
      <c r="NY304"/>
      <c r="NZ304"/>
      <c r="OA304"/>
      <c r="OB304"/>
      <c r="OC304"/>
      <c r="OD304"/>
      <c r="OE304"/>
      <c r="OF304"/>
      <c r="OG304"/>
      <c r="OH304"/>
      <c r="OI304"/>
      <c r="OJ304"/>
      <c r="OK304"/>
      <c r="OL304"/>
      <c r="OM304"/>
      <c r="ON304"/>
      <c r="OO304"/>
      <c r="OP304"/>
      <c r="OQ304"/>
      <c r="OR304"/>
      <c r="OS304"/>
      <c r="OT304"/>
      <c r="OU304"/>
      <c r="OV304"/>
      <c r="OW304"/>
      <c r="OX304"/>
      <c r="OY304"/>
      <c r="OZ304"/>
      <c r="PA304"/>
      <c r="PB304"/>
      <c r="PC304"/>
      <c r="PD304"/>
      <c r="PE304"/>
      <c r="PF304"/>
      <c r="PG304"/>
      <c r="PH304"/>
      <c r="PI304"/>
      <c r="PJ304"/>
      <c r="PK304"/>
      <c r="PL304"/>
      <c r="PM304"/>
      <c r="PN304"/>
      <c r="PO304"/>
      <c r="PP304"/>
      <c r="PQ304"/>
      <c r="PR304"/>
      <c r="PS304"/>
      <c r="PT304"/>
      <c r="PU304"/>
      <c r="PV304"/>
      <c r="PW304"/>
      <c r="PX304"/>
      <c r="PY304"/>
      <c r="PZ304"/>
      <c r="QA304"/>
      <c r="QB304"/>
      <c r="QC304"/>
      <c r="QD304"/>
      <c r="QE304"/>
      <c r="QF304"/>
      <c r="QG304"/>
      <c r="QH304"/>
      <c r="QI304"/>
      <c r="QJ304"/>
      <c r="QK304"/>
      <c r="QL304"/>
      <c r="QM304"/>
      <c r="QN304"/>
      <c r="QO304"/>
      <c r="QP304"/>
      <c r="QQ304"/>
      <c r="QR304"/>
      <c r="QS304"/>
      <c r="QT304"/>
      <c r="QU304"/>
      <c r="QV304"/>
      <c r="QW304"/>
      <c r="QX304"/>
      <c r="QY304"/>
      <c r="QZ304"/>
      <c r="RA304"/>
      <c r="RB304"/>
      <c r="RC304"/>
      <c r="RD304"/>
      <c r="RE304"/>
      <c r="RF304"/>
      <c r="RG304"/>
      <c r="RH304"/>
      <c r="RI304"/>
      <c r="RJ304"/>
      <c r="RK304"/>
      <c r="RL304"/>
      <c r="RM304"/>
      <c r="RN304"/>
      <c r="RO304"/>
      <c r="RP304"/>
      <c r="RQ304"/>
      <c r="RR304"/>
      <c r="RS304"/>
      <c r="RT304"/>
      <c r="RU304"/>
      <c r="RV304"/>
      <c r="RW304"/>
      <c r="RX304"/>
      <c r="RY304"/>
      <c r="RZ304"/>
      <c r="SA304"/>
      <c r="SB304"/>
      <c r="SC304"/>
      <c r="SD304"/>
      <c r="SE304"/>
      <c r="SF304"/>
      <c r="SG304"/>
      <c r="SH304"/>
      <c r="SI304"/>
      <c r="SJ304"/>
      <c r="SK304"/>
      <c r="SL304"/>
      <c r="SM304"/>
      <c r="SN304"/>
      <c r="SO304"/>
      <c r="SP304"/>
    </row>
    <row r="305" spans="1:510" ht="16.5" customHeight="1" x14ac:dyDescent="0.2">
      <c r="A305" s="20">
        <v>1524</v>
      </c>
      <c r="B305" s="34" t="s">
        <v>70</v>
      </c>
      <c r="C305" s="34" t="s">
        <v>434</v>
      </c>
      <c r="D305" s="20" t="s">
        <v>51</v>
      </c>
      <c r="E305" s="20" t="s">
        <v>1345</v>
      </c>
      <c r="F305" s="22" t="s">
        <v>88</v>
      </c>
      <c r="G305" s="34" t="s">
        <v>37</v>
      </c>
      <c r="H305" s="20" t="s">
        <v>89</v>
      </c>
      <c r="I305" s="20" t="s">
        <v>81</v>
      </c>
      <c r="J305" s="35" t="s">
        <v>463</v>
      </c>
      <c r="K305" s="36"/>
      <c r="L305" s="36"/>
      <c r="M305" s="36"/>
      <c r="N305" s="36"/>
      <c r="O305" s="34"/>
      <c r="P305" s="37"/>
      <c r="Q305" s="34">
        <v>12</v>
      </c>
      <c r="R305" s="25">
        <v>45658</v>
      </c>
      <c r="S305" s="39" t="s">
        <v>83</v>
      </c>
      <c r="T305" s="37">
        <f t="shared" si="6"/>
        <v>0</v>
      </c>
      <c r="U305" s="27" t="s">
        <v>39</v>
      </c>
      <c r="V305" s="28" t="s">
        <v>40</v>
      </c>
      <c r="W305"/>
      <c r="X305"/>
      <c r="Y305"/>
      <c r="Z305"/>
      <c r="AA305"/>
      <c r="AB305"/>
      <c r="AC305"/>
      <c r="AD305"/>
      <c r="AE305"/>
      <c r="AF305"/>
      <c r="AG305"/>
      <c r="AH305"/>
      <c r="AI305"/>
      <c r="AJ305"/>
      <c r="AK305"/>
      <c r="AL305"/>
      <c r="AM305"/>
      <c r="AN305"/>
      <c r="AO305"/>
      <c r="AP305"/>
      <c r="AQ305"/>
      <c r="AR305"/>
      <c r="AS305"/>
      <c r="AT305"/>
      <c r="AU305"/>
      <c r="AV305"/>
      <c r="AW305"/>
      <c r="AX305"/>
      <c r="AY305"/>
      <c r="AZ305"/>
      <c r="BA305"/>
      <c r="BB305"/>
      <c r="BC305"/>
      <c r="BD305"/>
      <c r="BE305"/>
      <c r="BF305"/>
      <c r="BG305"/>
      <c r="BH305"/>
      <c r="BI305"/>
      <c r="BJ305"/>
      <c r="BK305"/>
      <c r="BL305"/>
      <c r="BM305"/>
      <c r="BN305"/>
      <c r="BO305"/>
      <c r="BP305"/>
      <c r="BQ305"/>
      <c r="BR305"/>
      <c r="BS305"/>
      <c r="BT305"/>
      <c r="BU305"/>
      <c r="BV305"/>
      <c r="BW305"/>
      <c r="BX305"/>
      <c r="BY305"/>
      <c r="BZ305"/>
      <c r="CA305"/>
      <c r="CB305"/>
      <c r="CC305"/>
      <c r="CD305"/>
      <c r="CE305"/>
      <c r="CF305"/>
      <c r="CG305"/>
      <c r="CH305"/>
      <c r="CI305"/>
      <c r="CJ305"/>
      <c r="CK305"/>
      <c r="CL305"/>
      <c r="CM305"/>
      <c r="CN305"/>
      <c r="CO305"/>
      <c r="CP305"/>
      <c r="CQ305"/>
      <c r="CR305"/>
      <c r="CS305"/>
      <c r="CT305"/>
      <c r="CU305"/>
      <c r="CV305"/>
      <c r="CW305"/>
      <c r="CX305"/>
      <c r="CY305"/>
      <c r="CZ305"/>
      <c r="DA305"/>
      <c r="DB305"/>
      <c r="DC305"/>
      <c r="DD305"/>
      <c r="DE305"/>
      <c r="DF305"/>
      <c r="DG305"/>
      <c r="DH305"/>
      <c r="DI305"/>
      <c r="DJ305"/>
      <c r="DK305"/>
      <c r="DL305"/>
      <c r="DM305"/>
      <c r="DN305"/>
      <c r="DO305"/>
      <c r="DP305"/>
      <c r="DQ305"/>
      <c r="DR305"/>
      <c r="DS305"/>
      <c r="DT305"/>
      <c r="DU305"/>
      <c r="DV305"/>
      <c r="DW305"/>
      <c r="DX305"/>
      <c r="DY305"/>
      <c r="DZ305"/>
      <c r="EA305"/>
      <c r="EB305"/>
      <c r="EC305"/>
      <c r="ED305"/>
      <c r="EE305"/>
      <c r="EF305"/>
      <c r="EG305"/>
      <c r="EH305"/>
      <c r="EI305"/>
      <c r="EJ305"/>
      <c r="EK305"/>
      <c r="EL305"/>
      <c r="EM305"/>
      <c r="EN305"/>
      <c r="EO305"/>
      <c r="EP305"/>
      <c r="EQ305"/>
      <c r="ER305"/>
      <c r="ES305"/>
      <c r="ET305"/>
      <c r="EU305"/>
      <c r="EV305"/>
      <c r="EW305"/>
      <c r="EX305"/>
      <c r="EY305"/>
      <c r="EZ305"/>
      <c r="FA305"/>
      <c r="FB305"/>
      <c r="FC305"/>
      <c r="FD305"/>
      <c r="FE305"/>
      <c r="FF305"/>
      <c r="FG305"/>
      <c r="FH305"/>
      <c r="FI305"/>
      <c r="FJ305"/>
      <c r="FK305"/>
      <c r="FL305"/>
      <c r="FM305"/>
      <c r="FN305"/>
      <c r="FO305"/>
      <c r="FP305"/>
      <c r="FQ305"/>
      <c r="FR305"/>
      <c r="FS305"/>
      <c r="FT305"/>
      <c r="FU305"/>
      <c r="FV305"/>
      <c r="FW305"/>
      <c r="FX305"/>
      <c r="FY305"/>
      <c r="FZ305"/>
      <c r="GA305"/>
      <c r="GB305"/>
      <c r="GC305"/>
      <c r="GD305"/>
      <c r="GE305"/>
      <c r="GF305"/>
      <c r="GG305"/>
      <c r="GH305"/>
      <c r="GI305"/>
      <c r="GJ305"/>
      <c r="GK305"/>
      <c r="GL305"/>
      <c r="GM305"/>
      <c r="GN305"/>
      <c r="GO305"/>
      <c r="GP305"/>
      <c r="GQ305"/>
      <c r="GR305"/>
      <c r="GS305"/>
      <c r="GT305"/>
      <c r="GU305"/>
      <c r="GV305"/>
      <c r="GW305"/>
      <c r="GX305"/>
      <c r="GY305"/>
      <c r="GZ305"/>
      <c r="HA305"/>
      <c r="HB305"/>
      <c r="HC305"/>
      <c r="HD305"/>
      <c r="HE305"/>
      <c r="HF305"/>
      <c r="HG305"/>
      <c r="HH305"/>
      <c r="HI305"/>
      <c r="HJ305"/>
      <c r="HK305"/>
      <c r="HL305"/>
      <c r="HM305"/>
      <c r="HN305"/>
      <c r="HO305"/>
      <c r="HP305"/>
      <c r="HQ305"/>
      <c r="HR305"/>
      <c r="HS305"/>
      <c r="HT305"/>
      <c r="HU305"/>
      <c r="HV305"/>
      <c r="HW305"/>
      <c r="HX305"/>
      <c r="HY305"/>
      <c r="HZ305"/>
      <c r="IA305"/>
      <c r="IB305"/>
      <c r="IC305"/>
      <c r="ID305"/>
      <c r="IE305"/>
      <c r="IF305"/>
      <c r="IG305"/>
      <c r="IH305"/>
      <c r="II305"/>
      <c r="IJ305"/>
      <c r="IK305"/>
      <c r="IL305"/>
      <c r="IM305"/>
      <c r="IN305"/>
      <c r="IO305"/>
      <c r="IP305"/>
      <c r="IQ305"/>
      <c r="IR305"/>
      <c r="IS305"/>
      <c r="IT305"/>
      <c r="IU305"/>
      <c r="IV305"/>
      <c r="IW305"/>
      <c r="IX305"/>
      <c r="IY305"/>
      <c r="IZ305"/>
      <c r="JA305"/>
      <c r="JB305"/>
      <c r="JC305"/>
      <c r="JD305"/>
      <c r="JE305"/>
      <c r="JF305"/>
      <c r="JG305"/>
      <c r="JH305"/>
      <c r="JI305"/>
      <c r="JJ305"/>
      <c r="JK305"/>
      <c r="JL305"/>
      <c r="JM305"/>
      <c r="JN305"/>
      <c r="JO305"/>
      <c r="JP305"/>
      <c r="JQ305"/>
      <c r="JR305"/>
      <c r="JS305"/>
      <c r="JT305"/>
      <c r="JU305"/>
      <c r="JV305"/>
      <c r="JW305"/>
      <c r="JX305"/>
      <c r="JY305"/>
      <c r="JZ305"/>
      <c r="KA305"/>
      <c r="KB305"/>
      <c r="KC305"/>
      <c r="KD305"/>
      <c r="KE305"/>
      <c r="KF305"/>
      <c r="KG305"/>
      <c r="KH305"/>
      <c r="KI305"/>
      <c r="KJ305"/>
      <c r="KK305"/>
      <c r="KL305"/>
      <c r="KM305"/>
      <c r="KN305"/>
      <c r="KO305"/>
      <c r="KP305"/>
      <c r="KQ305"/>
      <c r="KR305"/>
      <c r="KS305"/>
      <c r="KT305"/>
      <c r="KU305"/>
      <c r="KV305"/>
      <c r="KW305"/>
      <c r="KX305"/>
      <c r="KY305"/>
      <c r="KZ305"/>
      <c r="LA305"/>
      <c r="LB305"/>
      <c r="LC305"/>
      <c r="LD305"/>
      <c r="LE305"/>
      <c r="LF305"/>
      <c r="LG305"/>
      <c r="LH305"/>
      <c r="LI305"/>
      <c r="LJ305"/>
      <c r="LK305"/>
      <c r="LL305"/>
      <c r="LM305"/>
      <c r="LN305"/>
      <c r="LO305"/>
      <c r="LP305"/>
      <c r="LQ305"/>
      <c r="LR305"/>
      <c r="LS305"/>
      <c r="LT305"/>
      <c r="LU305"/>
      <c r="LV305"/>
      <c r="LW305"/>
      <c r="LX305"/>
      <c r="LY305"/>
      <c r="LZ305"/>
      <c r="MA305"/>
      <c r="MB305"/>
      <c r="MC305"/>
      <c r="MD305"/>
      <c r="ME305"/>
      <c r="MF305"/>
      <c r="MG305"/>
      <c r="MH305"/>
      <c r="MI305"/>
      <c r="MJ305"/>
      <c r="MK305"/>
      <c r="ML305"/>
      <c r="MM305"/>
      <c r="MN305"/>
      <c r="MO305"/>
      <c r="MP305"/>
      <c r="MQ305"/>
      <c r="MR305"/>
      <c r="MS305"/>
      <c r="MT305"/>
      <c r="MU305"/>
      <c r="MV305"/>
      <c r="MW305"/>
      <c r="MX305"/>
      <c r="MY305"/>
      <c r="MZ305"/>
      <c r="NA305"/>
      <c r="NB305"/>
      <c r="NC305"/>
      <c r="ND305"/>
      <c r="NE305"/>
      <c r="NF305"/>
      <c r="NG305"/>
      <c r="NH305"/>
      <c r="NI305"/>
      <c r="NJ305"/>
      <c r="NK305"/>
      <c r="NL305"/>
      <c r="NM305"/>
      <c r="NN305"/>
      <c r="NO305"/>
      <c r="NP305"/>
      <c r="NQ305"/>
      <c r="NR305"/>
      <c r="NS305"/>
      <c r="NT305"/>
      <c r="NU305"/>
      <c r="NV305"/>
      <c r="NW305"/>
      <c r="NX305"/>
      <c r="NY305"/>
      <c r="NZ305"/>
      <c r="OA305"/>
      <c r="OB305"/>
      <c r="OC305"/>
      <c r="OD305"/>
      <c r="OE305"/>
      <c r="OF305"/>
      <c r="OG305"/>
      <c r="OH305"/>
      <c r="OI305"/>
      <c r="OJ305"/>
      <c r="OK305"/>
      <c r="OL305"/>
      <c r="OM305"/>
      <c r="ON305"/>
      <c r="OO305"/>
      <c r="OP305"/>
      <c r="OQ305"/>
      <c r="OR305"/>
      <c r="OS305"/>
      <c r="OT305"/>
      <c r="OU305"/>
      <c r="OV305"/>
      <c r="OW305"/>
      <c r="OX305"/>
      <c r="OY305"/>
      <c r="OZ305"/>
      <c r="PA305"/>
      <c r="PB305"/>
      <c r="PC305"/>
      <c r="PD305"/>
      <c r="PE305"/>
      <c r="PF305"/>
      <c r="PG305"/>
      <c r="PH305"/>
      <c r="PI305"/>
      <c r="PJ305"/>
      <c r="PK305"/>
      <c r="PL305"/>
      <c r="PM305"/>
      <c r="PN305"/>
      <c r="PO305"/>
      <c r="PP305"/>
      <c r="PQ305"/>
      <c r="PR305"/>
      <c r="PS305"/>
      <c r="PT305"/>
      <c r="PU305"/>
      <c r="PV305"/>
      <c r="PW305"/>
      <c r="PX305"/>
      <c r="PY305"/>
      <c r="PZ305"/>
      <c r="QA305"/>
      <c r="QB305"/>
      <c r="QC305"/>
      <c r="QD305"/>
      <c r="QE305"/>
      <c r="QF305"/>
      <c r="QG305"/>
      <c r="QH305"/>
      <c r="QI305"/>
      <c r="QJ305"/>
      <c r="QK305"/>
      <c r="QL305"/>
      <c r="QM305"/>
      <c r="QN305"/>
      <c r="QO305"/>
      <c r="QP305"/>
      <c r="QQ305"/>
      <c r="QR305"/>
      <c r="QS305"/>
      <c r="QT305"/>
      <c r="QU305"/>
      <c r="QV305"/>
      <c r="QW305"/>
      <c r="QX305"/>
      <c r="QY305"/>
      <c r="QZ305"/>
      <c r="RA305"/>
      <c r="RB305"/>
      <c r="RC305"/>
      <c r="RD305"/>
      <c r="RE305"/>
      <c r="RF305"/>
      <c r="RG305"/>
      <c r="RH305"/>
      <c r="RI305"/>
      <c r="RJ305"/>
      <c r="RK305"/>
      <c r="RL305"/>
      <c r="RM305"/>
      <c r="RN305"/>
      <c r="RO305"/>
      <c r="RP305"/>
      <c r="RQ305"/>
      <c r="RR305"/>
      <c r="RS305"/>
      <c r="RT305"/>
      <c r="RU305"/>
      <c r="RV305"/>
      <c r="RW305"/>
      <c r="RX305"/>
      <c r="RY305"/>
      <c r="RZ305"/>
      <c r="SA305"/>
      <c r="SB305"/>
      <c r="SC305"/>
      <c r="SD305"/>
      <c r="SE305"/>
      <c r="SF305"/>
      <c r="SG305"/>
      <c r="SH305"/>
      <c r="SI305"/>
      <c r="SJ305"/>
      <c r="SK305"/>
      <c r="SL305"/>
      <c r="SM305"/>
      <c r="SN305"/>
      <c r="SO305"/>
      <c r="SP305"/>
    </row>
    <row r="306" spans="1:510" ht="16.5" customHeight="1" x14ac:dyDescent="0.2">
      <c r="A306" s="20">
        <v>1525</v>
      </c>
      <c r="B306" s="34" t="s">
        <v>70</v>
      </c>
      <c r="C306" s="34" t="s">
        <v>434</v>
      </c>
      <c r="D306" s="20" t="s">
        <v>51</v>
      </c>
      <c r="E306" s="20" t="s">
        <v>1345</v>
      </c>
      <c r="F306" s="22" t="s">
        <v>88</v>
      </c>
      <c r="G306" s="34" t="s">
        <v>37</v>
      </c>
      <c r="H306" s="20" t="s">
        <v>89</v>
      </c>
      <c r="I306" s="20" t="s">
        <v>81</v>
      </c>
      <c r="J306" s="35" t="s">
        <v>464</v>
      </c>
      <c r="K306" s="36"/>
      <c r="L306" s="36"/>
      <c r="M306" s="36"/>
      <c r="N306" s="36"/>
      <c r="O306" s="34"/>
      <c r="P306" s="37">
        <v>154522025</v>
      </c>
      <c r="Q306" s="34">
        <v>12</v>
      </c>
      <c r="R306" s="25">
        <v>45658</v>
      </c>
      <c r="S306" s="39" t="s">
        <v>83</v>
      </c>
      <c r="T306" s="37">
        <f t="shared" si="6"/>
        <v>1854264300</v>
      </c>
      <c r="U306" s="27" t="s">
        <v>39</v>
      </c>
      <c r="V306" s="28" t="s">
        <v>40</v>
      </c>
      <c r="W306"/>
      <c r="X306"/>
      <c r="Y306"/>
      <c r="Z306"/>
      <c r="AA306"/>
      <c r="AB306"/>
      <c r="AC306"/>
      <c r="AD306"/>
      <c r="AE306"/>
      <c r="AF306"/>
      <c r="AG306"/>
      <c r="AH306"/>
      <c r="AI306"/>
      <c r="AJ306"/>
      <c r="AK306"/>
      <c r="AL306"/>
      <c r="AM306"/>
      <c r="AN306"/>
      <c r="AO306"/>
      <c r="AP306"/>
      <c r="AQ306"/>
      <c r="AR306"/>
      <c r="AS306"/>
      <c r="AT306"/>
      <c r="AU306"/>
      <c r="AV306"/>
      <c r="AW306"/>
      <c r="AX306"/>
      <c r="AY306"/>
      <c r="AZ306"/>
      <c r="BA306"/>
      <c r="BB306"/>
      <c r="BC306"/>
      <c r="BD306"/>
      <c r="BE306"/>
      <c r="BF306"/>
      <c r="BG306"/>
      <c r="BH306"/>
      <c r="BI306"/>
      <c r="BJ306"/>
      <c r="BK306"/>
      <c r="BL306"/>
      <c r="BM306"/>
      <c r="BN306"/>
      <c r="BO306"/>
      <c r="BP306"/>
      <c r="BQ306"/>
      <c r="BR306"/>
      <c r="BS306"/>
      <c r="BT306"/>
      <c r="BU306"/>
      <c r="BV306"/>
      <c r="BW306"/>
      <c r="BX306"/>
      <c r="BY306"/>
      <c r="BZ306"/>
      <c r="CA306"/>
      <c r="CB306"/>
      <c r="CC306"/>
      <c r="CD306"/>
      <c r="CE306"/>
      <c r="CF306"/>
      <c r="CG306"/>
      <c r="CH306"/>
      <c r="CI306"/>
      <c r="CJ306"/>
      <c r="CK306"/>
      <c r="CL306"/>
      <c r="CM306"/>
      <c r="CN306"/>
      <c r="CO306"/>
      <c r="CP306"/>
      <c r="CQ306"/>
      <c r="CR306"/>
      <c r="CS306"/>
      <c r="CT306"/>
      <c r="CU306"/>
      <c r="CV306"/>
      <c r="CW306"/>
      <c r="CX306"/>
      <c r="CY306"/>
      <c r="CZ306"/>
      <c r="DA306"/>
      <c r="DB306"/>
      <c r="DC306"/>
      <c r="DD306"/>
      <c r="DE306"/>
      <c r="DF306"/>
      <c r="DG306"/>
      <c r="DH306"/>
      <c r="DI306"/>
      <c r="DJ306"/>
      <c r="DK306"/>
      <c r="DL306"/>
      <c r="DM306"/>
      <c r="DN306"/>
      <c r="DO306"/>
      <c r="DP306"/>
      <c r="DQ306"/>
      <c r="DR306"/>
      <c r="DS306"/>
      <c r="DT306"/>
      <c r="DU306"/>
      <c r="DV306"/>
      <c r="DW306"/>
      <c r="DX306"/>
      <c r="DY306"/>
      <c r="DZ306"/>
      <c r="EA306"/>
      <c r="EB306"/>
      <c r="EC306"/>
      <c r="ED306"/>
      <c r="EE306"/>
      <c r="EF306"/>
      <c r="EG306"/>
      <c r="EH306"/>
      <c r="EI306"/>
      <c r="EJ306"/>
      <c r="EK306"/>
      <c r="EL306"/>
      <c r="EM306"/>
      <c r="EN306"/>
      <c r="EO306"/>
      <c r="EP306"/>
      <c r="EQ306"/>
      <c r="ER306"/>
      <c r="ES306"/>
      <c r="ET306"/>
      <c r="EU306"/>
      <c r="EV306"/>
      <c r="EW306"/>
      <c r="EX306"/>
      <c r="EY306"/>
      <c r="EZ306"/>
      <c r="FA306"/>
      <c r="FB306"/>
      <c r="FC306"/>
      <c r="FD306"/>
      <c r="FE306"/>
      <c r="FF306"/>
      <c r="FG306"/>
      <c r="FH306"/>
      <c r="FI306"/>
      <c r="FJ306"/>
      <c r="FK306"/>
      <c r="FL306"/>
      <c r="FM306"/>
      <c r="FN306"/>
      <c r="FO306"/>
      <c r="FP306"/>
      <c r="FQ306"/>
      <c r="FR306"/>
      <c r="FS306"/>
      <c r="FT306"/>
      <c r="FU306"/>
      <c r="FV306"/>
      <c r="FW306"/>
      <c r="FX306"/>
      <c r="FY306"/>
      <c r="FZ306"/>
      <c r="GA306"/>
      <c r="GB306"/>
      <c r="GC306"/>
      <c r="GD306"/>
      <c r="GE306"/>
      <c r="GF306"/>
      <c r="GG306"/>
      <c r="GH306"/>
      <c r="GI306"/>
      <c r="GJ306"/>
      <c r="GK306"/>
      <c r="GL306"/>
      <c r="GM306"/>
      <c r="GN306"/>
      <c r="GO306"/>
      <c r="GP306"/>
      <c r="GQ306"/>
      <c r="GR306"/>
      <c r="GS306"/>
      <c r="GT306"/>
      <c r="GU306"/>
      <c r="GV306"/>
      <c r="GW306"/>
      <c r="GX306"/>
      <c r="GY306"/>
      <c r="GZ306"/>
      <c r="HA306"/>
      <c r="HB306"/>
      <c r="HC306"/>
      <c r="HD306"/>
      <c r="HE306"/>
      <c r="HF306"/>
      <c r="HG306"/>
      <c r="HH306"/>
      <c r="HI306"/>
      <c r="HJ306"/>
      <c r="HK306"/>
      <c r="HL306"/>
      <c r="HM306"/>
      <c r="HN306"/>
      <c r="HO306"/>
      <c r="HP306"/>
      <c r="HQ306"/>
      <c r="HR306"/>
      <c r="HS306"/>
      <c r="HT306"/>
      <c r="HU306"/>
      <c r="HV306"/>
      <c r="HW306"/>
      <c r="HX306"/>
      <c r="HY306"/>
      <c r="HZ306"/>
      <c r="IA306"/>
      <c r="IB306"/>
      <c r="IC306"/>
      <c r="ID306"/>
      <c r="IE306"/>
      <c r="IF306"/>
      <c r="IG306"/>
      <c r="IH306"/>
      <c r="II306"/>
      <c r="IJ306"/>
      <c r="IK306"/>
      <c r="IL306"/>
      <c r="IM306"/>
      <c r="IN306"/>
      <c r="IO306"/>
      <c r="IP306"/>
      <c r="IQ306"/>
      <c r="IR306"/>
      <c r="IS306"/>
      <c r="IT306"/>
      <c r="IU306"/>
      <c r="IV306"/>
      <c r="IW306"/>
      <c r="IX306"/>
      <c r="IY306"/>
      <c r="IZ306"/>
      <c r="JA306"/>
      <c r="JB306"/>
      <c r="JC306"/>
      <c r="JD306"/>
      <c r="JE306"/>
      <c r="JF306"/>
      <c r="JG306"/>
      <c r="JH306"/>
      <c r="JI306"/>
      <c r="JJ306"/>
      <c r="JK306"/>
      <c r="JL306"/>
      <c r="JM306"/>
      <c r="JN306"/>
      <c r="JO306"/>
      <c r="JP306"/>
      <c r="JQ306"/>
      <c r="JR306"/>
      <c r="JS306"/>
      <c r="JT306"/>
      <c r="JU306"/>
      <c r="JV306"/>
      <c r="JW306"/>
      <c r="JX306"/>
      <c r="JY306"/>
      <c r="JZ306"/>
      <c r="KA306"/>
      <c r="KB306"/>
      <c r="KC306"/>
      <c r="KD306"/>
      <c r="KE306"/>
      <c r="KF306"/>
      <c r="KG306"/>
      <c r="KH306"/>
      <c r="KI306"/>
      <c r="KJ306"/>
      <c r="KK306"/>
      <c r="KL306"/>
      <c r="KM306"/>
      <c r="KN306"/>
      <c r="KO306"/>
      <c r="KP306"/>
      <c r="KQ306"/>
      <c r="KR306"/>
      <c r="KS306"/>
      <c r="KT306"/>
      <c r="KU306"/>
      <c r="KV306"/>
      <c r="KW306"/>
      <c r="KX306"/>
      <c r="KY306"/>
      <c r="KZ306"/>
      <c r="LA306"/>
      <c r="LB306"/>
      <c r="LC306"/>
      <c r="LD306"/>
      <c r="LE306"/>
      <c r="LF306"/>
      <c r="LG306"/>
      <c r="LH306"/>
      <c r="LI306"/>
      <c r="LJ306"/>
      <c r="LK306"/>
      <c r="LL306"/>
      <c r="LM306"/>
      <c r="LN306"/>
      <c r="LO306"/>
      <c r="LP306"/>
      <c r="LQ306"/>
      <c r="LR306"/>
      <c r="LS306"/>
      <c r="LT306"/>
      <c r="LU306"/>
      <c r="LV306"/>
      <c r="LW306"/>
      <c r="LX306"/>
      <c r="LY306"/>
      <c r="LZ306"/>
      <c r="MA306"/>
      <c r="MB306"/>
      <c r="MC306"/>
      <c r="MD306"/>
      <c r="ME306"/>
      <c r="MF306"/>
      <c r="MG306"/>
      <c r="MH306"/>
      <c r="MI306"/>
      <c r="MJ306"/>
      <c r="MK306"/>
      <c r="ML306"/>
      <c r="MM306"/>
      <c r="MN306"/>
      <c r="MO306"/>
      <c r="MP306"/>
      <c r="MQ306"/>
      <c r="MR306"/>
      <c r="MS306"/>
      <c r="MT306"/>
      <c r="MU306"/>
      <c r="MV306"/>
      <c r="MW306"/>
      <c r="MX306"/>
      <c r="MY306"/>
      <c r="MZ306"/>
      <c r="NA306"/>
      <c r="NB306"/>
      <c r="NC306"/>
      <c r="ND306"/>
      <c r="NE306"/>
      <c r="NF306"/>
      <c r="NG306"/>
      <c r="NH306"/>
      <c r="NI306"/>
      <c r="NJ306"/>
      <c r="NK306"/>
      <c r="NL306"/>
      <c r="NM306"/>
      <c r="NN306"/>
      <c r="NO306"/>
      <c r="NP306"/>
      <c r="NQ306"/>
      <c r="NR306"/>
      <c r="NS306"/>
      <c r="NT306"/>
      <c r="NU306"/>
      <c r="NV306"/>
      <c r="NW306"/>
      <c r="NX306"/>
      <c r="NY306"/>
      <c r="NZ306"/>
      <c r="OA306"/>
      <c r="OB306"/>
      <c r="OC306"/>
      <c r="OD306"/>
      <c r="OE306"/>
      <c r="OF306"/>
      <c r="OG306"/>
      <c r="OH306"/>
      <c r="OI306"/>
      <c r="OJ306"/>
      <c r="OK306"/>
      <c r="OL306"/>
      <c r="OM306"/>
      <c r="ON306"/>
      <c r="OO306"/>
      <c r="OP306"/>
      <c r="OQ306"/>
      <c r="OR306"/>
      <c r="OS306"/>
      <c r="OT306"/>
      <c r="OU306"/>
      <c r="OV306"/>
      <c r="OW306"/>
      <c r="OX306"/>
      <c r="OY306"/>
      <c r="OZ306"/>
      <c r="PA306"/>
      <c r="PB306"/>
      <c r="PC306"/>
      <c r="PD306"/>
      <c r="PE306"/>
      <c r="PF306"/>
      <c r="PG306"/>
      <c r="PH306"/>
      <c r="PI306"/>
      <c r="PJ306"/>
      <c r="PK306"/>
      <c r="PL306"/>
      <c r="PM306"/>
      <c r="PN306"/>
      <c r="PO306"/>
      <c r="PP306"/>
      <c r="PQ306"/>
      <c r="PR306"/>
      <c r="PS306"/>
      <c r="PT306"/>
      <c r="PU306"/>
      <c r="PV306"/>
      <c r="PW306"/>
      <c r="PX306"/>
      <c r="PY306"/>
      <c r="PZ306"/>
      <c r="QA306"/>
      <c r="QB306"/>
      <c r="QC306"/>
      <c r="QD306"/>
      <c r="QE306"/>
      <c r="QF306"/>
      <c r="QG306"/>
      <c r="QH306"/>
      <c r="QI306"/>
      <c r="QJ306"/>
      <c r="QK306"/>
      <c r="QL306"/>
      <c r="QM306"/>
      <c r="QN306"/>
      <c r="QO306"/>
      <c r="QP306"/>
      <c r="QQ306"/>
      <c r="QR306"/>
      <c r="QS306"/>
      <c r="QT306"/>
      <c r="QU306"/>
      <c r="QV306"/>
      <c r="QW306"/>
      <c r="QX306"/>
      <c r="QY306"/>
      <c r="QZ306"/>
      <c r="RA306"/>
      <c r="RB306"/>
      <c r="RC306"/>
      <c r="RD306"/>
      <c r="RE306"/>
      <c r="RF306"/>
      <c r="RG306"/>
      <c r="RH306"/>
      <c r="RI306"/>
      <c r="RJ306"/>
      <c r="RK306"/>
      <c r="RL306"/>
      <c r="RM306"/>
      <c r="RN306"/>
      <c r="RO306"/>
      <c r="RP306"/>
      <c r="RQ306"/>
      <c r="RR306"/>
      <c r="RS306"/>
      <c r="RT306"/>
      <c r="RU306"/>
      <c r="RV306"/>
      <c r="RW306"/>
      <c r="RX306"/>
      <c r="RY306"/>
      <c r="RZ306"/>
      <c r="SA306"/>
      <c r="SB306"/>
      <c r="SC306"/>
      <c r="SD306"/>
      <c r="SE306"/>
      <c r="SF306"/>
      <c r="SG306"/>
      <c r="SH306"/>
      <c r="SI306"/>
      <c r="SJ306"/>
      <c r="SK306"/>
      <c r="SL306"/>
      <c r="SM306"/>
      <c r="SN306"/>
      <c r="SO306"/>
      <c r="SP306"/>
    </row>
    <row r="307" spans="1:510" ht="16.5" customHeight="1" x14ac:dyDescent="0.2">
      <c r="A307" s="20">
        <v>1526</v>
      </c>
      <c r="B307" s="34" t="s">
        <v>70</v>
      </c>
      <c r="C307" s="34" t="s">
        <v>434</v>
      </c>
      <c r="D307" s="20" t="s">
        <v>51</v>
      </c>
      <c r="E307" s="20" t="s">
        <v>1345</v>
      </c>
      <c r="F307" s="22" t="s">
        <v>88</v>
      </c>
      <c r="G307" s="34" t="s">
        <v>37</v>
      </c>
      <c r="H307" s="20" t="s">
        <v>89</v>
      </c>
      <c r="I307" s="20" t="s">
        <v>81</v>
      </c>
      <c r="J307" s="35" t="s">
        <v>465</v>
      </c>
      <c r="K307" s="36"/>
      <c r="L307" s="36"/>
      <c r="M307" s="36"/>
      <c r="N307" s="36"/>
      <c r="O307" s="34"/>
      <c r="P307" s="37">
        <v>51199505</v>
      </c>
      <c r="Q307" s="34">
        <v>12</v>
      </c>
      <c r="R307" s="25">
        <v>45658</v>
      </c>
      <c r="S307" s="39" t="s">
        <v>83</v>
      </c>
      <c r="T307" s="37">
        <f t="shared" si="6"/>
        <v>614394060</v>
      </c>
      <c r="U307" s="27" t="s">
        <v>39</v>
      </c>
      <c r="V307" s="28" t="s">
        <v>40</v>
      </c>
      <c r="W307"/>
      <c r="X307"/>
      <c r="Y307"/>
      <c r="Z307"/>
      <c r="AA307"/>
      <c r="AB307"/>
      <c r="AC307"/>
      <c r="AD307"/>
      <c r="AE307"/>
      <c r="AF307"/>
      <c r="AG307"/>
      <c r="AH307"/>
      <c r="AI307"/>
      <c r="AJ307"/>
      <c r="AK307"/>
      <c r="AL307"/>
      <c r="AM307"/>
      <c r="AN307"/>
      <c r="AO307"/>
      <c r="AP307"/>
      <c r="AQ307"/>
      <c r="AR307"/>
      <c r="AS307"/>
      <c r="AT307"/>
      <c r="AU307"/>
      <c r="AV307"/>
      <c r="AW307"/>
      <c r="AX307"/>
      <c r="AY307"/>
      <c r="AZ307"/>
      <c r="BA307"/>
      <c r="BB307"/>
      <c r="BC307"/>
      <c r="BD307"/>
      <c r="BE307"/>
      <c r="BF307"/>
      <c r="BG307"/>
      <c r="BH307"/>
      <c r="BI307"/>
      <c r="BJ307"/>
      <c r="BK307"/>
      <c r="BL307"/>
      <c r="BM307"/>
      <c r="BN307"/>
      <c r="BO307"/>
      <c r="BP307"/>
      <c r="BQ307"/>
      <c r="BR307"/>
      <c r="BS307"/>
      <c r="BT307"/>
      <c r="BU307"/>
      <c r="BV307"/>
      <c r="BW307"/>
      <c r="BX307"/>
      <c r="BY307"/>
      <c r="BZ307"/>
      <c r="CA307"/>
      <c r="CB307"/>
      <c r="CC307"/>
      <c r="CD307"/>
      <c r="CE307"/>
      <c r="CF307"/>
      <c r="CG307"/>
      <c r="CH307"/>
      <c r="CI307"/>
      <c r="CJ307"/>
      <c r="CK307"/>
      <c r="CL307"/>
      <c r="CM307"/>
      <c r="CN307"/>
      <c r="CO307"/>
      <c r="CP307"/>
      <c r="CQ307"/>
      <c r="CR307"/>
      <c r="CS307"/>
      <c r="CT307"/>
      <c r="CU307"/>
      <c r="CV307"/>
      <c r="CW307"/>
      <c r="CX307"/>
      <c r="CY307"/>
      <c r="CZ307"/>
      <c r="DA307"/>
      <c r="DB307"/>
      <c r="DC307"/>
      <c r="DD307"/>
      <c r="DE307"/>
      <c r="DF307"/>
      <c r="DG307"/>
      <c r="DH307"/>
      <c r="DI307"/>
      <c r="DJ307"/>
      <c r="DK307"/>
      <c r="DL307"/>
      <c r="DM307"/>
      <c r="DN307"/>
      <c r="DO307"/>
      <c r="DP307"/>
      <c r="DQ307"/>
      <c r="DR307"/>
      <c r="DS307"/>
      <c r="DT307"/>
      <c r="DU307"/>
      <c r="DV307"/>
      <c r="DW307"/>
      <c r="DX307"/>
      <c r="DY307"/>
      <c r="DZ307"/>
      <c r="EA307"/>
      <c r="EB307"/>
      <c r="EC307"/>
      <c r="ED307"/>
      <c r="EE307"/>
      <c r="EF307"/>
      <c r="EG307"/>
      <c r="EH307"/>
      <c r="EI307"/>
      <c r="EJ307"/>
      <c r="EK307"/>
      <c r="EL307"/>
      <c r="EM307"/>
      <c r="EN307"/>
      <c r="EO307"/>
      <c r="EP307"/>
      <c r="EQ307"/>
      <c r="ER307"/>
      <c r="ES307"/>
      <c r="ET307"/>
      <c r="EU307"/>
      <c r="EV307"/>
      <c r="EW307"/>
      <c r="EX307"/>
      <c r="EY307"/>
      <c r="EZ307"/>
      <c r="FA307"/>
      <c r="FB307"/>
      <c r="FC307"/>
      <c r="FD307"/>
      <c r="FE307"/>
      <c r="FF307"/>
      <c r="FG307"/>
      <c r="FH307"/>
      <c r="FI307"/>
      <c r="FJ307"/>
      <c r="FK307"/>
      <c r="FL307"/>
      <c r="FM307"/>
      <c r="FN307"/>
      <c r="FO307"/>
      <c r="FP307"/>
      <c r="FQ307"/>
      <c r="FR307"/>
      <c r="FS307"/>
      <c r="FT307"/>
      <c r="FU307"/>
      <c r="FV307"/>
      <c r="FW307"/>
      <c r="FX307"/>
      <c r="FY307"/>
      <c r="FZ307"/>
      <c r="GA307"/>
      <c r="GB307"/>
      <c r="GC307"/>
      <c r="GD307"/>
      <c r="GE307"/>
      <c r="GF307"/>
      <c r="GG307"/>
      <c r="GH307"/>
      <c r="GI307"/>
      <c r="GJ307"/>
      <c r="GK307"/>
      <c r="GL307"/>
      <c r="GM307"/>
      <c r="GN307"/>
      <c r="GO307"/>
      <c r="GP307"/>
      <c r="GQ307"/>
      <c r="GR307"/>
      <c r="GS307"/>
      <c r="GT307"/>
      <c r="GU307"/>
      <c r="GV307"/>
      <c r="GW307"/>
      <c r="GX307"/>
      <c r="GY307"/>
      <c r="GZ307"/>
      <c r="HA307"/>
      <c r="HB307"/>
      <c r="HC307"/>
      <c r="HD307"/>
      <c r="HE307"/>
      <c r="HF307"/>
      <c r="HG307"/>
      <c r="HH307"/>
      <c r="HI307"/>
      <c r="HJ307"/>
      <c r="HK307"/>
      <c r="HL307"/>
      <c r="HM307"/>
      <c r="HN307"/>
      <c r="HO307"/>
      <c r="HP307"/>
      <c r="HQ307"/>
      <c r="HR307"/>
      <c r="HS307"/>
      <c r="HT307"/>
      <c r="HU307"/>
      <c r="HV307"/>
      <c r="HW307"/>
      <c r="HX307"/>
      <c r="HY307"/>
      <c r="HZ307"/>
      <c r="IA307"/>
      <c r="IB307"/>
      <c r="IC307"/>
      <c r="ID307"/>
      <c r="IE307"/>
      <c r="IF307"/>
      <c r="IG307"/>
      <c r="IH307"/>
      <c r="II307"/>
      <c r="IJ307"/>
      <c r="IK307"/>
      <c r="IL307"/>
      <c r="IM307"/>
      <c r="IN307"/>
      <c r="IO307"/>
      <c r="IP307"/>
      <c r="IQ307"/>
      <c r="IR307"/>
      <c r="IS307"/>
      <c r="IT307"/>
      <c r="IU307"/>
      <c r="IV307"/>
      <c r="IW307"/>
      <c r="IX307"/>
      <c r="IY307"/>
      <c r="IZ307"/>
      <c r="JA307"/>
      <c r="JB307"/>
      <c r="JC307"/>
      <c r="JD307"/>
      <c r="JE307"/>
      <c r="JF307"/>
      <c r="JG307"/>
      <c r="JH307"/>
      <c r="JI307"/>
      <c r="JJ307"/>
      <c r="JK307"/>
      <c r="JL307"/>
      <c r="JM307"/>
      <c r="JN307"/>
      <c r="JO307"/>
      <c r="JP307"/>
      <c r="JQ307"/>
      <c r="JR307"/>
      <c r="JS307"/>
      <c r="JT307"/>
      <c r="JU307"/>
      <c r="JV307"/>
      <c r="JW307"/>
      <c r="JX307"/>
      <c r="JY307"/>
      <c r="JZ307"/>
      <c r="KA307"/>
      <c r="KB307"/>
      <c r="KC307"/>
      <c r="KD307"/>
      <c r="KE307"/>
      <c r="KF307"/>
      <c r="KG307"/>
      <c r="KH307"/>
      <c r="KI307"/>
      <c r="KJ307"/>
      <c r="KK307"/>
      <c r="KL307"/>
      <c r="KM307"/>
      <c r="KN307"/>
      <c r="KO307"/>
      <c r="KP307"/>
      <c r="KQ307"/>
      <c r="KR307"/>
      <c r="KS307"/>
      <c r="KT307"/>
      <c r="KU307"/>
      <c r="KV307"/>
      <c r="KW307"/>
      <c r="KX307"/>
      <c r="KY307"/>
      <c r="KZ307"/>
      <c r="LA307"/>
      <c r="LB307"/>
      <c r="LC307"/>
      <c r="LD307"/>
      <c r="LE307"/>
      <c r="LF307"/>
      <c r="LG307"/>
      <c r="LH307"/>
      <c r="LI307"/>
      <c r="LJ307"/>
      <c r="LK307"/>
      <c r="LL307"/>
      <c r="LM307"/>
      <c r="LN307"/>
      <c r="LO307"/>
      <c r="LP307"/>
      <c r="LQ307"/>
      <c r="LR307"/>
      <c r="LS307"/>
      <c r="LT307"/>
      <c r="LU307"/>
      <c r="LV307"/>
      <c r="LW307"/>
      <c r="LX307"/>
      <c r="LY307"/>
      <c r="LZ307"/>
      <c r="MA307"/>
      <c r="MB307"/>
      <c r="MC307"/>
      <c r="MD307"/>
      <c r="ME307"/>
      <c r="MF307"/>
      <c r="MG307"/>
      <c r="MH307"/>
      <c r="MI307"/>
      <c r="MJ307"/>
      <c r="MK307"/>
      <c r="ML307"/>
      <c r="MM307"/>
      <c r="MN307"/>
      <c r="MO307"/>
      <c r="MP307"/>
      <c r="MQ307"/>
      <c r="MR307"/>
      <c r="MS307"/>
      <c r="MT307"/>
      <c r="MU307"/>
      <c r="MV307"/>
      <c r="MW307"/>
      <c r="MX307"/>
      <c r="MY307"/>
      <c r="MZ307"/>
      <c r="NA307"/>
      <c r="NB307"/>
      <c r="NC307"/>
      <c r="ND307"/>
      <c r="NE307"/>
      <c r="NF307"/>
      <c r="NG307"/>
      <c r="NH307"/>
      <c r="NI307"/>
      <c r="NJ307"/>
      <c r="NK307"/>
      <c r="NL307"/>
      <c r="NM307"/>
      <c r="NN307"/>
      <c r="NO307"/>
      <c r="NP307"/>
      <c r="NQ307"/>
      <c r="NR307"/>
      <c r="NS307"/>
      <c r="NT307"/>
      <c r="NU307"/>
      <c r="NV307"/>
      <c r="NW307"/>
      <c r="NX307"/>
      <c r="NY307"/>
      <c r="NZ307"/>
      <c r="OA307"/>
      <c r="OB307"/>
      <c r="OC307"/>
      <c r="OD307"/>
      <c r="OE307"/>
      <c r="OF307"/>
      <c r="OG307"/>
      <c r="OH307"/>
      <c r="OI307"/>
      <c r="OJ307"/>
      <c r="OK307"/>
      <c r="OL307"/>
      <c r="OM307"/>
      <c r="ON307"/>
      <c r="OO307"/>
      <c r="OP307"/>
      <c r="OQ307"/>
      <c r="OR307"/>
      <c r="OS307"/>
      <c r="OT307"/>
      <c r="OU307"/>
      <c r="OV307"/>
      <c r="OW307"/>
      <c r="OX307"/>
      <c r="OY307"/>
      <c r="OZ307"/>
      <c r="PA307"/>
      <c r="PB307"/>
      <c r="PC307"/>
      <c r="PD307"/>
      <c r="PE307"/>
      <c r="PF307"/>
      <c r="PG307"/>
      <c r="PH307"/>
      <c r="PI307"/>
      <c r="PJ307"/>
      <c r="PK307"/>
      <c r="PL307"/>
      <c r="PM307"/>
      <c r="PN307"/>
      <c r="PO307"/>
      <c r="PP307"/>
      <c r="PQ307"/>
      <c r="PR307"/>
      <c r="PS307"/>
      <c r="PT307"/>
      <c r="PU307"/>
      <c r="PV307"/>
      <c r="PW307"/>
      <c r="PX307"/>
      <c r="PY307"/>
      <c r="PZ307"/>
      <c r="QA307"/>
      <c r="QB307"/>
      <c r="QC307"/>
      <c r="QD307"/>
      <c r="QE307"/>
      <c r="QF307"/>
      <c r="QG307"/>
      <c r="QH307"/>
      <c r="QI307"/>
      <c r="QJ307"/>
      <c r="QK307"/>
      <c r="QL307"/>
      <c r="QM307"/>
      <c r="QN307"/>
      <c r="QO307"/>
      <c r="QP307"/>
      <c r="QQ307"/>
      <c r="QR307"/>
      <c r="QS307"/>
      <c r="QT307"/>
      <c r="QU307"/>
      <c r="QV307"/>
      <c r="QW307"/>
      <c r="QX307"/>
      <c r="QY307"/>
      <c r="QZ307"/>
      <c r="RA307"/>
      <c r="RB307"/>
      <c r="RC307"/>
      <c r="RD307"/>
      <c r="RE307"/>
      <c r="RF307"/>
      <c r="RG307"/>
      <c r="RH307"/>
      <c r="RI307"/>
      <c r="RJ307"/>
      <c r="RK307"/>
      <c r="RL307"/>
      <c r="RM307"/>
      <c r="RN307"/>
      <c r="RO307"/>
      <c r="RP307"/>
      <c r="RQ307"/>
      <c r="RR307"/>
      <c r="RS307"/>
      <c r="RT307"/>
      <c r="RU307"/>
      <c r="RV307"/>
      <c r="RW307"/>
      <c r="RX307"/>
      <c r="RY307"/>
      <c r="RZ307"/>
      <c r="SA307"/>
      <c r="SB307"/>
      <c r="SC307"/>
      <c r="SD307"/>
      <c r="SE307"/>
      <c r="SF307"/>
      <c r="SG307"/>
      <c r="SH307"/>
      <c r="SI307"/>
      <c r="SJ307"/>
      <c r="SK307"/>
      <c r="SL307"/>
      <c r="SM307"/>
      <c r="SN307"/>
      <c r="SO307"/>
      <c r="SP307"/>
    </row>
    <row r="308" spans="1:510" ht="16.5" customHeight="1" x14ac:dyDescent="0.2">
      <c r="A308" s="20">
        <v>1527</v>
      </c>
      <c r="B308" s="34" t="s">
        <v>70</v>
      </c>
      <c r="C308" s="34" t="s">
        <v>434</v>
      </c>
      <c r="D308" s="20" t="s">
        <v>51</v>
      </c>
      <c r="E308" s="20" t="s">
        <v>1345</v>
      </c>
      <c r="F308" s="22" t="s">
        <v>88</v>
      </c>
      <c r="G308" s="34" t="s">
        <v>37</v>
      </c>
      <c r="H308" s="20" t="s">
        <v>89</v>
      </c>
      <c r="I308" s="20" t="s">
        <v>81</v>
      </c>
      <c r="J308" s="35" t="s">
        <v>466</v>
      </c>
      <c r="K308" s="36"/>
      <c r="L308" s="36"/>
      <c r="M308" s="36"/>
      <c r="N308" s="36"/>
      <c r="O308" s="34"/>
      <c r="P308" s="37">
        <v>95107705</v>
      </c>
      <c r="Q308" s="34">
        <v>12</v>
      </c>
      <c r="R308" s="25">
        <v>45658</v>
      </c>
      <c r="S308" s="39" t="s">
        <v>83</v>
      </c>
      <c r="T308" s="37">
        <f t="shared" si="6"/>
        <v>1141292460</v>
      </c>
      <c r="U308" s="27" t="s">
        <v>39</v>
      </c>
      <c r="V308" s="28" t="s">
        <v>40</v>
      </c>
      <c r="W308"/>
      <c r="X308"/>
      <c r="Y308"/>
      <c r="Z308"/>
      <c r="AA308"/>
      <c r="AB308"/>
      <c r="AC308"/>
      <c r="AD308"/>
      <c r="AE308"/>
      <c r="AF308"/>
      <c r="AG308"/>
      <c r="AH308"/>
      <c r="AI308"/>
      <c r="AJ308"/>
      <c r="AK308"/>
      <c r="AL308"/>
      <c r="AM308"/>
      <c r="AN308"/>
      <c r="AO308"/>
      <c r="AP308"/>
      <c r="AQ308"/>
      <c r="AR308"/>
      <c r="AS308"/>
      <c r="AT308"/>
      <c r="AU308"/>
      <c r="AV308"/>
      <c r="AW308"/>
      <c r="AX308"/>
      <c r="AY308"/>
      <c r="AZ308"/>
      <c r="BA308"/>
      <c r="BB308"/>
      <c r="BC308"/>
      <c r="BD308"/>
      <c r="BE308"/>
      <c r="BF308"/>
      <c r="BG308"/>
      <c r="BH308"/>
      <c r="BI308"/>
      <c r="BJ308"/>
      <c r="BK308"/>
      <c r="BL308"/>
      <c r="BM308"/>
      <c r="BN308"/>
      <c r="BO308"/>
      <c r="BP308"/>
      <c r="BQ308"/>
      <c r="BR308"/>
      <c r="BS308"/>
      <c r="BT308"/>
      <c r="BU308"/>
      <c r="BV308"/>
      <c r="BW308"/>
      <c r="BX308"/>
      <c r="BY308"/>
      <c r="BZ308"/>
      <c r="CA308"/>
      <c r="CB308"/>
      <c r="CC308"/>
      <c r="CD308"/>
      <c r="CE308"/>
      <c r="CF308"/>
      <c r="CG308"/>
      <c r="CH308"/>
      <c r="CI308"/>
      <c r="CJ308"/>
      <c r="CK308"/>
      <c r="CL308"/>
      <c r="CM308"/>
      <c r="CN308"/>
      <c r="CO308"/>
      <c r="CP308"/>
      <c r="CQ308"/>
      <c r="CR308"/>
      <c r="CS308"/>
      <c r="CT308"/>
      <c r="CU308"/>
      <c r="CV308"/>
      <c r="CW308"/>
      <c r="CX308"/>
      <c r="CY308"/>
      <c r="CZ308"/>
      <c r="DA308"/>
      <c r="DB308"/>
      <c r="DC308"/>
      <c r="DD308"/>
      <c r="DE308"/>
      <c r="DF308"/>
      <c r="DG308"/>
      <c r="DH308"/>
      <c r="DI308"/>
      <c r="DJ308"/>
      <c r="DK308"/>
      <c r="DL308"/>
      <c r="DM308"/>
      <c r="DN308"/>
      <c r="DO308"/>
      <c r="DP308"/>
      <c r="DQ308"/>
      <c r="DR308"/>
      <c r="DS308"/>
      <c r="DT308"/>
      <c r="DU308"/>
      <c r="DV308"/>
      <c r="DW308"/>
      <c r="DX308"/>
      <c r="DY308"/>
      <c r="DZ308"/>
      <c r="EA308"/>
      <c r="EB308"/>
      <c r="EC308"/>
      <c r="ED308"/>
      <c r="EE308"/>
      <c r="EF308"/>
      <c r="EG308"/>
      <c r="EH308"/>
      <c r="EI308"/>
      <c r="EJ308"/>
      <c r="EK308"/>
      <c r="EL308"/>
      <c r="EM308"/>
      <c r="EN308"/>
      <c r="EO308"/>
      <c r="EP308"/>
      <c r="EQ308"/>
      <c r="ER308"/>
      <c r="ES308"/>
      <c r="ET308"/>
      <c r="EU308"/>
      <c r="EV308"/>
      <c r="EW308"/>
      <c r="EX308"/>
      <c r="EY308"/>
      <c r="EZ308"/>
      <c r="FA308"/>
      <c r="FB308"/>
      <c r="FC308"/>
      <c r="FD308"/>
      <c r="FE308"/>
      <c r="FF308"/>
      <c r="FG308"/>
      <c r="FH308"/>
      <c r="FI308"/>
      <c r="FJ308"/>
      <c r="FK308"/>
      <c r="FL308"/>
      <c r="FM308"/>
      <c r="FN308"/>
      <c r="FO308"/>
      <c r="FP308"/>
      <c r="FQ308"/>
      <c r="FR308"/>
      <c r="FS308"/>
      <c r="FT308"/>
      <c r="FU308"/>
      <c r="FV308"/>
      <c r="FW308"/>
      <c r="FX308"/>
      <c r="FY308"/>
      <c r="FZ308"/>
      <c r="GA308"/>
      <c r="GB308"/>
      <c r="GC308"/>
      <c r="GD308"/>
      <c r="GE308"/>
      <c r="GF308"/>
      <c r="GG308"/>
      <c r="GH308"/>
      <c r="GI308"/>
      <c r="GJ308"/>
      <c r="GK308"/>
      <c r="GL308"/>
      <c r="GM308"/>
      <c r="GN308"/>
      <c r="GO308"/>
      <c r="GP308"/>
      <c r="GQ308"/>
      <c r="GR308"/>
      <c r="GS308"/>
      <c r="GT308"/>
      <c r="GU308"/>
      <c r="GV308"/>
      <c r="GW308"/>
      <c r="GX308"/>
      <c r="GY308"/>
      <c r="GZ308"/>
      <c r="HA308"/>
      <c r="HB308"/>
      <c r="HC308"/>
      <c r="HD308"/>
      <c r="HE308"/>
      <c r="HF308"/>
      <c r="HG308"/>
      <c r="HH308"/>
      <c r="HI308"/>
      <c r="HJ308"/>
      <c r="HK308"/>
      <c r="HL308"/>
      <c r="HM308"/>
      <c r="HN308"/>
      <c r="HO308"/>
      <c r="HP308"/>
      <c r="HQ308"/>
      <c r="HR308"/>
      <c r="HS308"/>
      <c r="HT308"/>
      <c r="HU308"/>
      <c r="HV308"/>
      <c r="HW308"/>
      <c r="HX308"/>
      <c r="HY308"/>
      <c r="HZ308"/>
      <c r="IA308"/>
      <c r="IB308"/>
      <c r="IC308"/>
      <c r="ID308"/>
      <c r="IE308"/>
      <c r="IF308"/>
      <c r="IG308"/>
      <c r="IH308"/>
      <c r="II308"/>
      <c r="IJ308"/>
      <c r="IK308"/>
      <c r="IL308"/>
      <c r="IM308"/>
      <c r="IN308"/>
      <c r="IO308"/>
      <c r="IP308"/>
      <c r="IQ308"/>
      <c r="IR308"/>
      <c r="IS308"/>
      <c r="IT308"/>
      <c r="IU308"/>
      <c r="IV308"/>
      <c r="IW308"/>
      <c r="IX308"/>
      <c r="IY308"/>
      <c r="IZ308"/>
      <c r="JA308"/>
      <c r="JB308"/>
      <c r="JC308"/>
      <c r="JD308"/>
      <c r="JE308"/>
      <c r="JF308"/>
      <c r="JG308"/>
      <c r="JH308"/>
      <c r="JI308"/>
      <c r="JJ308"/>
      <c r="JK308"/>
      <c r="JL308"/>
      <c r="JM308"/>
      <c r="JN308"/>
      <c r="JO308"/>
      <c r="JP308"/>
      <c r="JQ308"/>
      <c r="JR308"/>
      <c r="JS308"/>
      <c r="JT308"/>
      <c r="JU308"/>
      <c r="JV308"/>
      <c r="JW308"/>
      <c r="JX308"/>
      <c r="JY308"/>
      <c r="JZ308"/>
      <c r="KA308"/>
      <c r="KB308"/>
      <c r="KC308"/>
      <c r="KD308"/>
      <c r="KE308"/>
      <c r="KF308"/>
      <c r="KG308"/>
      <c r="KH308"/>
      <c r="KI308"/>
      <c r="KJ308"/>
      <c r="KK308"/>
      <c r="KL308"/>
      <c r="KM308"/>
      <c r="KN308"/>
      <c r="KO308"/>
      <c r="KP308"/>
      <c r="KQ308"/>
      <c r="KR308"/>
      <c r="KS308"/>
      <c r="KT308"/>
      <c r="KU308"/>
      <c r="KV308"/>
      <c r="KW308"/>
      <c r="KX308"/>
      <c r="KY308"/>
      <c r="KZ308"/>
      <c r="LA308"/>
      <c r="LB308"/>
      <c r="LC308"/>
      <c r="LD308"/>
      <c r="LE308"/>
      <c r="LF308"/>
      <c r="LG308"/>
      <c r="LH308"/>
      <c r="LI308"/>
      <c r="LJ308"/>
      <c r="LK308"/>
      <c r="LL308"/>
      <c r="LM308"/>
      <c r="LN308"/>
      <c r="LO308"/>
      <c r="LP308"/>
      <c r="LQ308"/>
      <c r="LR308"/>
      <c r="LS308"/>
      <c r="LT308"/>
      <c r="LU308"/>
      <c r="LV308"/>
      <c r="LW308"/>
      <c r="LX308"/>
      <c r="LY308"/>
      <c r="LZ308"/>
      <c r="MA308"/>
      <c r="MB308"/>
      <c r="MC308"/>
      <c r="MD308"/>
      <c r="ME308"/>
      <c r="MF308"/>
      <c r="MG308"/>
      <c r="MH308"/>
      <c r="MI308"/>
      <c r="MJ308"/>
      <c r="MK308"/>
      <c r="ML308"/>
      <c r="MM308"/>
      <c r="MN308"/>
      <c r="MO308"/>
      <c r="MP308"/>
      <c r="MQ308"/>
      <c r="MR308"/>
      <c r="MS308"/>
      <c r="MT308"/>
      <c r="MU308"/>
      <c r="MV308"/>
      <c r="MW308"/>
      <c r="MX308"/>
      <c r="MY308"/>
      <c r="MZ308"/>
      <c r="NA308"/>
      <c r="NB308"/>
      <c r="NC308"/>
      <c r="ND308"/>
      <c r="NE308"/>
      <c r="NF308"/>
      <c r="NG308"/>
      <c r="NH308"/>
      <c r="NI308"/>
      <c r="NJ308"/>
      <c r="NK308"/>
      <c r="NL308"/>
      <c r="NM308"/>
      <c r="NN308"/>
      <c r="NO308"/>
      <c r="NP308"/>
      <c r="NQ308"/>
      <c r="NR308"/>
      <c r="NS308"/>
      <c r="NT308"/>
      <c r="NU308"/>
      <c r="NV308"/>
      <c r="NW308"/>
      <c r="NX308"/>
      <c r="NY308"/>
      <c r="NZ308"/>
      <c r="OA308"/>
      <c r="OB308"/>
      <c r="OC308"/>
      <c r="OD308"/>
      <c r="OE308"/>
      <c r="OF308"/>
      <c r="OG308"/>
      <c r="OH308"/>
      <c r="OI308"/>
      <c r="OJ308"/>
      <c r="OK308"/>
      <c r="OL308"/>
      <c r="OM308"/>
      <c r="ON308"/>
      <c r="OO308"/>
      <c r="OP308"/>
      <c r="OQ308"/>
      <c r="OR308"/>
      <c r="OS308"/>
      <c r="OT308"/>
      <c r="OU308"/>
      <c r="OV308"/>
      <c r="OW308"/>
      <c r="OX308"/>
      <c r="OY308"/>
      <c r="OZ308"/>
      <c r="PA308"/>
      <c r="PB308"/>
      <c r="PC308"/>
      <c r="PD308"/>
      <c r="PE308"/>
      <c r="PF308"/>
      <c r="PG308"/>
      <c r="PH308"/>
      <c r="PI308"/>
      <c r="PJ308"/>
      <c r="PK308"/>
      <c r="PL308"/>
      <c r="PM308"/>
      <c r="PN308"/>
      <c r="PO308"/>
      <c r="PP308"/>
      <c r="PQ308"/>
      <c r="PR308"/>
      <c r="PS308"/>
      <c r="PT308"/>
      <c r="PU308"/>
      <c r="PV308"/>
      <c r="PW308"/>
      <c r="PX308"/>
      <c r="PY308"/>
      <c r="PZ308"/>
      <c r="QA308"/>
      <c r="QB308"/>
      <c r="QC308"/>
      <c r="QD308"/>
      <c r="QE308"/>
      <c r="QF308"/>
      <c r="QG308"/>
      <c r="QH308"/>
      <c r="QI308"/>
      <c r="QJ308"/>
      <c r="QK308"/>
      <c r="QL308"/>
      <c r="QM308"/>
      <c r="QN308"/>
      <c r="QO308"/>
      <c r="QP308"/>
      <c r="QQ308"/>
      <c r="QR308"/>
      <c r="QS308"/>
      <c r="QT308"/>
      <c r="QU308"/>
      <c r="QV308"/>
      <c r="QW308"/>
      <c r="QX308"/>
      <c r="QY308"/>
      <c r="QZ308"/>
      <c r="RA308"/>
      <c r="RB308"/>
      <c r="RC308"/>
      <c r="RD308"/>
      <c r="RE308"/>
      <c r="RF308"/>
      <c r="RG308"/>
      <c r="RH308"/>
      <c r="RI308"/>
      <c r="RJ308"/>
      <c r="RK308"/>
      <c r="RL308"/>
      <c r="RM308"/>
      <c r="RN308"/>
      <c r="RO308"/>
      <c r="RP308"/>
      <c r="RQ308"/>
      <c r="RR308"/>
      <c r="RS308"/>
      <c r="RT308"/>
      <c r="RU308"/>
      <c r="RV308"/>
      <c r="RW308"/>
      <c r="RX308"/>
      <c r="RY308"/>
      <c r="RZ308"/>
      <c r="SA308"/>
      <c r="SB308"/>
      <c r="SC308"/>
      <c r="SD308"/>
      <c r="SE308"/>
      <c r="SF308"/>
      <c r="SG308"/>
      <c r="SH308"/>
      <c r="SI308"/>
      <c r="SJ308"/>
      <c r="SK308"/>
      <c r="SL308"/>
      <c r="SM308"/>
      <c r="SN308"/>
      <c r="SO308"/>
      <c r="SP308"/>
    </row>
    <row r="309" spans="1:510" ht="16.5" customHeight="1" x14ac:dyDescent="0.2">
      <c r="A309" s="20">
        <v>1528</v>
      </c>
      <c r="B309" s="34" t="s">
        <v>70</v>
      </c>
      <c r="C309" s="34" t="s">
        <v>434</v>
      </c>
      <c r="D309" s="20" t="s">
        <v>51</v>
      </c>
      <c r="E309" s="20" t="s">
        <v>1345</v>
      </c>
      <c r="F309" s="22" t="s">
        <v>88</v>
      </c>
      <c r="G309" s="34" t="s">
        <v>37</v>
      </c>
      <c r="H309" s="20" t="s">
        <v>89</v>
      </c>
      <c r="I309" s="20" t="s">
        <v>81</v>
      </c>
      <c r="J309" s="35" t="s">
        <v>467</v>
      </c>
      <c r="K309" s="36"/>
      <c r="L309" s="36"/>
      <c r="M309" s="36"/>
      <c r="N309" s="36"/>
      <c r="O309" s="34"/>
      <c r="P309" s="37">
        <v>107915185</v>
      </c>
      <c r="Q309" s="34">
        <v>12</v>
      </c>
      <c r="R309" s="25">
        <v>45658</v>
      </c>
      <c r="S309" s="39" t="s">
        <v>83</v>
      </c>
      <c r="T309" s="37">
        <f t="shared" si="6"/>
        <v>1294982220</v>
      </c>
      <c r="U309" s="27" t="s">
        <v>39</v>
      </c>
      <c r="V309" s="28" t="s">
        <v>40</v>
      </c>
      <c r="W309"/>
      <c r="X309"/>
      <c r="Y309"/>
      <c r="Z309"/>
      <c r="AA309"/>
      <c r="AB309"/>
      <c r="AC309"/>
      <c r="AD309"/>
      <c r="AE309"/>
      <c r="AF309"/>
      <c r="AG309"/>
      <c r="AH309"/>
      <c r="AI309"/>
      <c r="AJ309"/>
      <c r="AK309"/>
      <c r="AL309"/>
      <c r="AM309"/>
      <c r="AN309"/>
      <c r="AO309"/>
      <c r="AP309"/>
      <c r="AQ309"/>
      <c r="AR309"/>
      <c r="AS309"/>
      <c r="AT309"/>
      <c r="AU309"/>
      <c r="AV309"/>
      <c r="AW309"/>
      <c r="AX309"/>
      <c r="AY309"/>
      <c r="AZ309"/>
      <c r="BA309"/>
      <c r="BB309"/>
      <c r="BC309"/>
      <c r="BD309"/>
      <c r="BE309"/>
      <c r="BF309"/>
      <c r="BG309"/>
      <c r="BH309"/>
      <c r="BI309"/>
      <c r="BJ309"/>
      <c r="BK309"/>
      <c r="BL309"/>
      <c r="BM309"/>
      <c r="BN309"/>
      <c r="BO309"/>
      <c r="BP309"/>
      <c r="BQ309"/>
      <c r="BR309"/>
      <c r="BS309"/>
      <c r="BT309"/>
      <c r="BU309"/>
      <c r="BV309"/>
      <c r="BW309"/>
      <c r="BX309"/>
      <c r="BY309"/>
      <c r="BZ309"/>
      <c r="CA309"/>
      <c r="CB309"/>
      <c r="CC309"/>
      <c r="CD309"/>
      <c r="CE309"/>
      <c r="CF309"/>
      <c r="CG309"/>
      <c r="CH309"/>
      <c r="CI309"/>
      <c r="CJ309"/>
      <c r="CK309"/>
      <c r="CL309"/>
      <c r="CM309"/>
      <c r="CN309"/>
      <c r="CO309"/>
      <c r="CP309"/>
      <c r="CQ309"/>
      <c r="CR309"/>
      <c r="CS309"/>
      <c r="CT309"/>
      <c r="CU309"/>
      <c r="CV309"/>
      <c r="CW309"/>
      <c r="CX309"/>
      <c r="CY309"/>
      <c r="CZ309"/>
      <c r="DA309"/>
      <c r="DB309"/>
      <c r="DC309"/>
      <c r="DD309"/>
      <c r="DE309"/>
      <c r="DF309"/>
      <c r="DG309"/>
      <c r="DH309"/>
      <c r="DI309"/>
      <c r="DJ309"/>
      <c r="DK309"/>
      <c r="DL309"/>
      <c r="DM309"/>
      <c r="DN309"/>
      <c r="DO309"/>
      <c r="DP309"/>
      <c r="DQ309"/>
      <c r="DR309"/>
      <c r="DS309"/>
      <c r="DT309"/>
      <c r="DU309"/>
      <c r="DV309"/>
      <c r="DW309"/>
      <c r="DX309"/>
      <c r="DY309"/>
      <c r="DZ309"/>
      <c r="EA309"/>
      <c r="EB309"/>
      <c r="EC309"/>
      <c r="ED309"/>
      <c r="EE309"/>
      <c r="EF309"/>
      <c r="EG309"/>
      <c r="EH309"/>
      <c r="EI309"/>
      <c r="EJ309"/>
      <c r="EK309"/>
      <c r="EL309"/>
      <c r="EM309"/>
      <c r="EN309"/>
      <c r="EO309"/>
      <c r="EP309"/>
      <c r="EQ309"/>
      <c r="ER309"/>
      <c r="ES309"/>
      <c r="ET309"/>
      <c r="EU309"/>
      <c r="EV309"/>
      <c r="EW309"/>
      <c r="EX309"/>
      <c r="EY309"/>
      <c r="EZ309"/>
      <c r="FA309"/>
      <c r="FB309"/>
      <c r="FC309"/>
      <c r="FD309"/>
      <c r="FE309"/>
      <c r="FF309"/>
      <c r="FG309"/>
      <c r="FH309"/>
      <c r="FI309"/>
      <c r="FJ309"/>
      <c r="FK309"/>
      <c r="FL309"/>
      <c r="FM309"/>
      <c r="FN309"/>
      <c r="FO309"/>
      <c r="FP309"/>
      <c r="FQ309"/>
      <c r="FR309"/>
      <c r="FS309"/>
      <c r="FT309"/>
      <c r="FU309"/>
      <c r="FV309"/>
      <c r="FW309"/>
      <c r="FX309"/>
      <c r="FY309"/>
      <c r="FZ309"/>
      <c r="GA309"/>
      <c r="GB309"/>
      <c r="GC309"/>
      <c r="GD309"/>
      <c r="GE309"/>
      <c r="GF309"/>
      <c r="GG309"/>
      <c r="GH309"/>
      <c r="GI309"/>
      <c r="GJ309"/>
      <c r="GK309"/>
      <c r="GL309"/>
      <c r="GM309"/>
      <c r="GN309"/>
      <c r="GO309"/>
      <c r="GP309"/>
      <c r="GQ309"/>
      <c r="GR309"/>
      <c r="GS309"/>
      <c r="GT309"/>
      <c r="GU309"/>
      <c r="GV309"/>
      <c r="GW309"/>
      <c r="GX309"/>
      <c r="GY309"/>
      <c r="GZ309"/>
      <c r="HA309"/>
      <c r="HB309"/>
      <c r="HC309"/>
      <c r="HD309"/>
      <c r="HE309"/>
      <c r="HF309"/>
      <c r="HG309"/>
      <c r="HH309"/>
      <c r="HI309"/>
      <c r="HJ309"/>
      <c r="HK309"/>
      <c r="HL309"/>
      <c r="HM309"/>
      <c r="HN309"/>
      <c r="HO309"/>
      <c r="HP309"/>
      <c r="HQ309"/>
      <c r="HR309"/>
      <c r="HS309"/>
      <c r="HT309"/>
      <c r="HU309"/>
      <c r="HV309"/>
      <c r="HW309"/>
      <c r="HX309"/>
      <c r="HY309"/>
      <c r="HZ309"/>
      <c r="IA309"/>
      <c r="IB309"/>
      <c r="IC309"/>
      <c r="ID309"/>
      <c r="IE309"/>
      <c r="IF309"/>
      <c r="IG309"/>
      <c r="IH309"/>
      <c r="II309"/>
      <c r="IJ309"/>
      <c r="IK309"/>
      <c r="IL309"/>
      <c r="IM309"/>
      <c r="IN309"/>
      <c r="IO309"/>
      <c r="IP309"/>
      <c r="IQ309"/>
      <c r="IR309"/>
      <c r="IS309"/>
      <c r="IT309"/>
      <c r="IU309"/>
      <c r="IV309"/>
      <c r="IW309"/>
      <c r="IX309"/>
      <c r="IY309"/>
      <c r="IZ309"/>
      <c r="JA309"/>
      <c r="JB309"/>
      <c r="JC309"/>
      <c r="JD309"/>
      <c r="JE309"/>
      <c r="JF309"/>
      <c r="JG309"/>
      <c r="JH309"/>
      <c r="JI309"/>
      <c r="JJ309"/>
      <c r="JK309"/>
      <c r="JL309"/>
      <c r="JM309"/>
      <c r="JN309"/>
      <c r="JO309"/>
      <c r="JP309"/>
      <c r="JQ309"/>
      <c r="JR309"/>
      <c r="JS309"/>
      <c r="JT309"/>
      <c r="JU309"/>
      <c r="JV309"/>
      <c r="JW309"/>
      <c r="JX309"/>
      <c r="JY309"/>
      <c r="JZ309"/>
      <c r="KA309"/>
      <c r="KB309"/>
      <c r="KC309"/>
      <c r="KD309"/>
      <c r="KE309"/>
      <c r="KF309"/>
      <c r="KG309"/>
      <c r="KH309"/>
      <c r="KI309"/>
      <c r="KJ309"/>
      <c r="KK309"/>
      <c r="KL309"/>
      <c r="KM309"/>
      <c r="KN309"/>
      <c r="KO309"/>
      <c r="KP309"/>
      <c r="KQ309"/>
      <c r="KR309"/>
      <c r="KS309"/>
      <c r="KT309"/>
      <c r="KU309"/>
      <c r="KV309"/>
      <c r="KW309"/>
      <c r="KX309"/>
      <c r="KY309"/>
      <c r="KZ309"/>
      <c r="LA309"/>
      <c r="LB309"/>
      <c r="LC309"/>
      <c r="LD309"/>
      <c r="LE309"/>
      <c r="LF309"/>
      <c r="LG309"/>
      <c r="LH309"/>
      <c r="LI309"/>
      <c r="LJ309"/>
      <c r="LK309"/>
      <c r="LL309"/>
      <c r="LM309"/>
      <c r="LN309"/>
      <c r="LO309"/>
      <c r="LP309"/>
      <c r="LQ309"/>
      <c r="LR309"/>
      <c r="LS309"/>
      <c r="LT309"/>
      <c r="LU309"/>
      <c r="LV309"/>
      <c r="LW309"/>
      <c r="LX309"/>
      <c r="LY309"/>
      <c r="LZ309"/>
      <c r="MA309"/>
      <c r="MB309"/>
      <c r="MC309"/>
      <c r="MD309"/>
      <c r="ME309"/>
      <c r="MF309"/>
      <c r="MG309"/>
      <c r="MH309"/>
      <c r="MI309"/>
      <c r="MJ309"/>
      <c r="MK309"/>
      <c r="ML309"/>
      <c r="MM309"/>
      <c r="MN309"/>
      <c r="MO309"/>
      <c r="MP309"/>
      <c r="MQ309"/>
      <c r="MR309"/>
      <c r="MS309"/>
      <c r="MT309"/>
      <c r="MU309"/>
      <c r="MV309"/>
      <c r="MW309"/>
      <c r="MX309"/>
      <c r="MY309"/>
      <c r="MZ309"/>
      <c r="NA309"/>
      <c r="NB309"/>
      <c r="NC309"/>
      <c r="ND309"/>
      <c r="NE309"/>
      <c r="NF309"/>
      <c r="NG309"/>
      <c r="NH309"/>
      <c r="NI309"/>
      <c r="NJ309"/>
      <c r="NK309"/>
      <c r="NL309"/>
      <c r="NM309"/>
      <c r="NN309"/>
      <c r="NO309"/>
      <c r="NP309"/>
      <c r="NQ309"/>
      <c r="NR309"/>
      <c r="NS309"/>
      <c r="NT309"/>
      <c r="NU309"/>
      <c r="NV309"/>
      <c r="NW309"/>
      <c r="NX309"/>
      <c r="NY309"/>
      <c r="NZ309"/>
      <c r="OA309"/>
      <c r="OB309"/>
      <c r="OC309"/>
      <c r="OD309"/>
      <c r="OE309"/>
      <c r="OF309"/>
      <c r="OG309"/>
      <c r="OH309"/>
      <c r="OI309"/>
      <c r="OJ309"/>
      <c r="OK309"/>
      <c r="OL309"/>
      <c r="OM309"/>
      <c r="ON309"/>
      <c r="OO309"/>
      <c r="OP309"/>
      <c r="OQ309"/>
      <c r="OR309"/>
      <c r="OS309"/>
      <c r="OT309"/>
      <c r="OU309"/>
      <c r="OV309"/>
      <c r="OW309"/>
      <c r="OX309"/>
      <c r="OY309"/>
      <c r="OZ309"/>
      <c r="PA309"/>
      <c r="PB309"/>
      <c r="PC309"/>
      <c r="PD309"/>
      <c r="PE309"/>
      <c r="PF309"/>
      <c r="PG309"/>
      <c r="PH309"/>
      <c r="PI309"/>
      <c r="PJ309"/>
      <c r="PK309"/>
      <c r="PL309"/>
      <c r="PM309"/>
      <c r="PN309"/>
      <c r="PO309"/>
      <c r="PP309"/>
      <c r="PQ309"/>
      <c r="PR309"/>
      <c r="PS309"/>
      <c r="PT309"/>
      <c r="PU309"/>
      <c r="PV309"/>
      <c r="PW309"/>
      <c r="PX309"/>
      <c r="PY309"/>
      <c r="PZ309"/>
      <c r="QA309"/>
      <c r="QB309"/>
      <c r="QC309"/>
      <c r="QD309"/>
      <c r="QE309"/>
      <c r="QF309"/>
      <c r="QG309"/>
      <c r="QH309"/>
      <c r="QI309"/>
      <c r="QJ309"/>
      <c r="QK309"/>
      <c r="QL309"/>
      <c r="QM309"/>
      <c r="QN309"/>
      <c r="QO309"/>
      <c r="QP309"/>
      <c r="QQ309"/>
      <c r="QR309"/>
      <c r="QS309"/>
      <c r="QT309"/>
      <c r="QU309"/>
      <c r="QV309"/>
      <c r="QW309"/>
      <c r="QX309"/>
      <c r="QY309"/>
      <c r="QZ309"/>
      <c r="RA309"/>
      <c r="RB309"/>
      <c r="RC309"/>
      <c r="RD309"/>
      <c r="RE309"/>
      <c r="RF309"/>
      <c r="RG309"/>
      <c r="RH309"/>
      <c r="RI309"/>
      <c r="RJ309"/>
      <c r="RK309"/>
      <c r="RL309"/>
      <c r="RM309"/>
      <c r="RN309"/>
      <c r="RO309"/>
      <c r="RP309"/>
      <c r="RQ309"/>
      <c r="RR309"/>
      <c r="RS309"/>
      <c r="RT309"/>
      <c r="RU309"/>
      <c r="RV309"/>
      <c r="RW309"/>
      <c r="RX309"/>
      <c r="RY309"/>
      <c r="RZ309"/>
      <c r="SA309"/>
      <c r="SB309"/>
      <c r="SC309"/>
      <c r="SD309"/>
      <c r="SE309"/>
      <c r="SF309"/>
      <c r="SG309"/>
      <c r="SH309"/>
      <c r="SI309"/>
      <c r="SJ309"/>
      <c r="SK309"/>
      <c r="SL309"/>
      <c r="SM309"/>
      <c r="SN309"/>
      <c r="SO309"/>
      <c r="SP309"/>
    </row>
    <row r="310" spans="1:510" ht="16.5" customHeight="1" x14ac:dyDescent="0.2">
      <c r="A310" s="20">
        <v>1529</v>
      </c>
      <c r="B310" s="34" t="s">
        <v>70</v>
      </c>
      <c r="C310" s="34" t="s">
        <v>434</v>
      </c>
      <c r="D310" s="20" t="s">
        <v>51</v>
      </c>
      <c r="E310" s="20" t="s">
        <v>1345</v>
      </c>
      <c r="F310" s="22" t="s">
        <v>88</v>
      </c>
      <c r="G310" s="34" t="s">
        <v>37</v>
      </c>
      <c r="H310" s="20" t="s">
        <v>89</v>
      </c>
      <c r="I310" s="20" t="s">
        <v>81</v>
      </c>
      <c r="J310" s="35" t="s">
        <v>468</v>
      </c>
      <c r="K310" s="36"/>
      <c r="L310" s="36"/>
      <c r="M310" s="36"/>
      <c r="N310" s="36"/>
      <c r="O310" s="34"/>
      <c r="P310" s="37"/>
      <c r="Q310" s="34">
        <v>12</v>
      </c>
      <c r="R310" s="25">
        <v>45658</v>
      </c>
      <c r="S310" s="39" t="s">
        <v>83</v>
      </c>
      <c r="T310" s="37">
        <f t="shared" si="6"/>
        <v>0</v>
      </c>
      <c r="U310" s="27" t="s">
        <v>39</v>
      </c>
      <c r="V310" s="28" t="s">
        <v>40</v>
      </c>
      <c r="W310"/>
      <c r="X310"/>
      <c r="Y310"/>
      <c r="Z310"/>
      <c r="AA310"/>
      <c r="AB310"/>
      <c r="AC310"/>
      <c r="AD310"/>
      <c r="AE310"/>
      <c r="AF310"/>
      <c r="AG310"/>
      <c r="AH310"/>
      <c r="AI310"/>
      <c r="AJ310"/>
      <c r="AK310"/>
      <c r="AL310"/>
      <c r="AM310"/>
      <c r="AN310"/>
      <c r="AO310"/>
      <c r="AP310"/>
      <c r="AQ310"/>
      <c r="AR310"/>
      <c r="AS310"/>
      <c r="AT310"/>
      <c r="AU310"/>
      <c r="AV310"/>
      <c r="AW310"/>
      <c r="AX310"/>
      <c r="AY310"/>
      <c r="AZ310"/>
      <c r="BA310"/>
      <c r="BB310"/>
      <c r="BC310"/>
      <c r="BD310"/>
      <c r="BE310"/>
      <c r="BF310"/>
      <c r="BG310"/>
      <c r="BH310"/>
      <c r="BI310"/>
      <c r="BJ310"/>
      <c r="BK310"/>
      <c r="BL310"/>
      <c r="BM310"/>
      <c r="BN310"/>
      <c r="BO310"/>
      <c r="BP310"/>
      <c r="BQ310"/>
      <c r="BR310"/>
      <c r="BS310"/>
      <c r="BT310"/>
      <c r="BU310"/>
      <c r="BV310"/>
      <c r="BW310"/>
      <c r="BX310"/>
      <c r="BY310"/>
      <c r="BZ310"/>
      <c r="CA310"/>
      <c r="CB310"/>
      <c r="CC310"/>
      <c r="CD310"/>
      <c r="CE310"/>
      <c r="CF310"/>
      <c r="CG310"/>
      <c r="CH310"/>
      <c r="CI310"/>
      <c r="CJ310"/>
      <c r="CK310"/>
      <c r="CL310"/>
      <c r="CM310"/>
      <c r="CN310"/>
      <c r="CO310"/>
      <c r="CP310"/>
      <c r="CQ310"/>
      <c r="CR310"/>
      <c r="CS310"/>
      <c r="CT310"/>
      <c r="CU310"/>
      <c r="CV310"/>
      <c r="CW310"/>
      <c r="CX310"/>
      <c r="CY310"/>
      <c r="CZ310"/>
      <c r="DA310"/>
      <c r="DB310"/>
      <c r="DC310"/>
      <c r="DD310"/>
      <c r="DE310"/>
      <c r="DF310"/>
      <c r="DG310"/>
      <c r="DH310"/>
      <c r="DI310"/>
      <c r="DJ310"/>
      <c r="DK310"/>
      <c r="DL310"/>
      <c r="DM310"/>
      <c r="DN310"/>
      <c r="DO310"/>
      <c r="DP310"/>
      <c r="DQ310"/>
      <c r="DR310"/>
      <c r="DS310"/>
      <c r="DT310"/>
      <c r="DU310"/>
      <c r="DV310"/>
      <c r="DW310"/>
      <c r="DX310"/>
      <c r="DY310"/>
      <c r="DZ310"/>
      <c r="EA310"/>
      <c r="EB310"/>
      <c r="EC310"/>
      <c r="ED310"/>
      <c r="EE310"/>
      <c r="EF310"/>
      <c r="EG310"/>
      <c r="EH310"/>
      <c r="EI310"/>
      <c r="EJ310"/>
      <c r="EK310"/>
      <c r="EL310"/>
      <c r="EM310"/>
      <c r="EN310"/>
      <c r="EO310"/>
      <c r="EP310"/>
      <c r="EQ310"/>
      <c r="ER310"/>
      <c r="ES310"/>
      <c r="ET310"/>
      <c r="EU310"/>
      <c r="EV310"/>
      <c r="EW310"/>
      <c r="EX310"/>
      <c r="EY310"/>
      <c r="EZ310"/>
      <c r="FA310"/>
      <c r="FB310"/>
      <c r="FC310"/>
      <c r="FD310"/>
      <c r="FE310"/>
      <c r="FF310"/>
      <c r="FG310"/>
      <c r="FH310"/>
      <c r="FI310"/>
      <c r="FJ310"/>
      <c r="FK310"/>
      <c r="FL310"/>
      <c r="FM310"/>
      <c r="FN310"/>
      <c r="FO310"/>
      <c r="FP310"/>
      <c r="FQ310"/>
      <c r="FR310"/>
      <c r="FS310"/>
      <c r="FT310"/>
      <c r="FU310"/>
      <c r="FV310"/>
      <c r="FW310"/>
      <c r="FX310"/>
      <c r="FY310"/>
      <c r="FZ310"/>
      <c r="GA310"/>
      <c r="GB310"/>
      <c r="GC310"/>
      <c r="GD310"/>
      <c r="GE310"/>
      <c r="GF310"/>
      <c r="GG310"/>
      <c r="GH310"/>
      <c r="GI310"/>
      <c r="GJ310"/>
      <c r="GK310"/>
      <c r="GL310"/>
      <c r="GM310"/>
      <c r="GN310"/>
      <c r="GO310"/>
      <c r="GP310"/>
      <c r="GQ310"/>
      <c r="GR310"/>
      <c r="GS310"/>
      <c r="GT310"/>
      <c r="GU310"/>
      <c r="GV310"/>
      <c r="GW310"/>
      <c r="GX310"/>
      <c r="GY310"/>
      <c r="GZ310"/>
      <c r="HA310"/>
      <c r="HB310"/>
      <c r="HC310"/>
      <c r="HD310"/>
      <c r="HE310"/>
      <c r="HF310"/>
      <c r="HG310"/>
      <c r="HH310"/>
      <c r="HI310"/>
      <c r="HJ310"/>
      <c r="HK310"/>
      <c r="HL310"/>
      <c r="HM310"/>
      <c r="HN310"/>
      <c r="HO310"/>
      <c r="HP310"/>
      <c r="HQ310"/>
      <c r="HR310"/>
      <c r="HS310"/>
      <c r="HT310"/>
      <c r="HU310"/>
      <c r="HV310"/>
      <c r="HW310"/>
      <c r="HX310"/>
      <c r="HY310"/>
      <c r="HZ310"/>
      <c r="IA310"/>
      <c r="IB310"/>
      <c r="IC310"/>
      <c r="ID310"/>
      <c r="IE310"/>
      <c r="IF310"/>
      <c r="IG310"/>
      <c r="IH310"/>
      <c r="II310"/>
      <c r="IJ310"/>
      <c r="IK310"/>
      <c r="IL310"/>
      <c r="IM310"/>
      <c r="IN310"/>
      <c r="IO310"/>
      <c r="IP310"/>
      <c r="IQ310"/>
      <c r="IR310"/>
      <c r="IS310"/>
      <c r="IT310"/>
      <c r="IU310"/>
      <c r="IV310"/>
      <c r="IW310"/>
      <c r="IX310"/>
      <c r="IY310"/>
      <c r="IZ310"/>
      <c r="JA310"/>
      <c r="JB310"/>
      <c r="JC310"/>
      <c r="JD310"/>
      <c r="JE310"/>
      <c r="JF310"/>
      <c r="JG310"/>
      <c r="JH310"/>
      <c r="JI310"/>
      <c r="JJ310"/>
      <c r="JK310"/>
      <c r="JL310"/>
      <c r="JM310"/>
      <c r="JN310"/>
      <c r="JO310"/>
      <c r="JP310"/>
      <c r="JQ310"/>
      <c r="JR310"/>
      <c r="JS310"/>
      <c r="JT310"/>
      <c r="JU310"/>
      <c r="JV310"/>
      <c r="JW310"/>
      <c r="JX310"/>
      <c r="JY310"/>
      <c r="JZ310"/>
      <c r="KA310"/>
      <c r="KB310"/>
      <c r="KC310"/>
      <c r="KD310"/>
      <c r="KE310"/>
      <c r="KF310"/>
      <c r="KG310"/>
      <c r="KH310"/>
      <c r="KI310"/>
      <c r="KJ310"/>
      <c r="KK310"/>
      <c r="KL310"/>
      <c r="KM310"/>
      <c r="KN310"/>
      <c r="KO310"/>
      <c r="KP310"/>
      <c r="KQ310"/>
      <c r="KR310"/>
      <c r="KS310"/>
      <c r="KT310"/>
      <c r="KU310"/>
      <c r="KV310"/>
      <c r="KW310"/>
      <c r="KX310"/>
      <c r="KY310"/>
      <c r="KZ310"/>
      <c r="LA310"/>
      <c r="LB310"/>
      <c r="LC310"/>
      <c r="LD310"/>
      <c r="LE310"/>
      <c r="LF310"/>
      <c r="LG310"/>
      <c r="LH310"/>
      <c r="LI310"/>
      <c r="LJ310"/>
      <c r="LK310"/>
      <c r="LL310"/>
      <c r="LM310"/>
      <c r="LN310"/>
      <c r="LO310"/>
      <c r="LP310"/>
      <c r="LQ310"/>
      <c r="LR310"/>
      <c r="LS310"/>
      <c r="LT310"/>
      <c r="LU310"/>
      <c r="LV310"/>
      <c r="LW310"/>
      <c r="LX310"/>
      <c r="LY310"/>
      <c r="LZ310"/>
      <c r="MA310"/>
      <c r="MB310"/>
      <c r="MC310"/>
      <c r="MD310"/>
      <c r="ME310"/>
      <c r="MF310"/>
      <c r="MG310"/>
      <c r="MH310"/>
      <c r="MI310"/>
      <c r="MJ310"/>
      <c r="MK310"/>
      <c r="ML310"/>
      <c r="MM310"/>
      <c r="MN310"/>
      <c r="MO310"/>
      <c r="MP310"/>
      <c r="MQ310"/>
      <c r="MR310"/>
      <c r="MS310"/>
      <c r="MT310"/>
      <c r="MU310"/>
      <c r="MV310"/>
      <c r="MW310"/>
      <c r="MX310"/>
      <c r="MY310"/>
      <c r="MZ310"/>
      <c r="NA310"/>
      <c r="NB310"/>
      <c r="NC310"/>
      <c r="ND310"/>
      <c r="NE310"/>
      <c r="NF310"/>
      <c r="NG310"/>
      <c r="NH310"/>
      <c r="NI310"/>
      <c r="NJ310"/>
      <c r="NK310"/>
      <c r="NL310"/>
      <c r="NM310"/>
      <c r="NN310"/>
      <c r="NO310"/>
      <c r="NP310"/>
      <c r="NQ310"/>
      <c r="NR310"/>
      <c r="NS310"/>
      <c r="NT310"/>
      <c r="NU310"/>
      <c r="NV310"/>
      <c r="NW310"/>
      <c r="NX310"/>
      <c r="NY310"/>
      <c r="NZ310"/>
      <c r="OA310"/>
      <c r="OB310"/>
      <c r="OC310"/>
      <c r="OD310"/>
      <c r="OE310"/>
      <c r="OF310"/>
      <c r="OG310"/>
      <c r="OH310"/>
      <c r="OI310"/>
      <c r="OJ310"/>
      <c r="OK310"/>
      <c r="OL310"/>
      <c r="OM310"/>
      <c r="ON310"/>
      <c r="OO310"/>
      <c r="OP310"/>
      <c r="OQ310"/>
      <c r="OR310"/>
      <c r="OS310"/>
      <c r="OT310"/>
      <c r="OU310"/>
      <c r="OV310"/>
      <c r="OW310"/>
      <c r="OX310"/>
      <c r="OY310"/>
      <c r="OZ310"/>
      <c r="PA310"/>
      <c r="PB310"/>
      <c r="PC310"/>
      <c r="PD310"/>
      <c r="PE310"/>
      <c r="PF310"/>
      <c r="PG310"/>
      <c r="PH310"/>
      <c r="PI310"/>
      <c r="PJ310"/>
      <c r="PK310"/>
      <c r="PL310"/>
      <c r="PM310"/>
      <c r="PN310"/>
      <c r="PO310"/>
      <c r="PP310"/>
      <c r="PQ310"/>
      <c r="PR310"/>
      <c r="PS310"/>
      <c r="PT310"/>
      <c r="PU310"/>
      <c r="PV310"/>
      <c r="PW310"/>
      <c r="PX310"/>
      <c r="PY310"/>
      <c r="PZ310"/>
      <c r="QA310"/>
      <c r="QB310"/>
      <c r="QC310"/>
      <c r="QD310"/>
      <c r="QE310"/>
      <c r="QF310"/>
      <c r="QG310"/>
      <c r="QH310"/>
      <c r="QI310"/>
      <c r="QJ310"/>
      <c r="QK310"/>
      <c r="QL310"/>
      <c r="QM310"/>
      <c r="QN310"/>
      <c r="QO310"/>
      <c r="QP310"/>
      <c r="QQ310"/>
      <c r="QR310"/>
      <c r="QS310"/>
      <c r="QT310"/>
      <c r="QU310"/>
      <c r="QV310"/>
      <c r="QW310"/>
      <c r="QX310"/>
      <c r="QY310"/>
      <c r="QZ310"/>
      <c r="RA310"/>
      <c r="RB310"/>
      <c r="RC310"/>
      <c r="RD310"/>
      <c r="RE310"/>
      <c r="RF310"/>
      <c r="RG310"/>
      <c r="RH310"/>
      <c r="RI310"/>
      <c r="RJ310"/>
      <c r="RK310"/>
      <c r="RL310"/>
      <c r="RM310"/>
      <c r="RN310"/>
      <c r="RO310"/>
      <c r="RP310"/>
      <c r="RQ310"/>
      <c r="RR310"/>
      <c r="RS310"/>
      <c r="RT310"/>
      <c r="RU310"/>
      <c r="RV310"/>
      <c r="RW310"/>
      <c r="RX310"/>
      <c r="RY310"/>
      <c r="RZ310"/>
      <c r="SA310"/>
      <c r="SB310"/>
      <c r="SC310"/>
      <c r="SD310"/>
      <c r="SE310"/>
      <c r="SF310"/>
      <c r="SG310"/>
      <c r="SH310"/>
      <c r="SI310"/>
      <c r="SJ310"/>
      <c r="SK310"/>
      <c r="SL310"/>
      <c r="SM310"/>
      <c r="SN310"/>
      <c r="SO310"/>
      <c r="SP310"/>
    </row>
    <row r="311" spans="1:510" ht="16.5" customHeight="1" x14ac:dyDescent="0.2">
      <c r="A311" s="20">
        <v>1530</v>
      </c>
      <c r="B311" s="34" t="s">
        <v>70</v>
      </c>
      <c r="C311" s="34" t="s">
        <v>434</v>
      </c>
      <c r="D311" s="20" t="s">
        <v>51</v>
      </c>
      <c r="E311" s="20" t="s">
        <v>1345</v>
      </c>
      <c r="F311" s="22" t="s">
        <v>88</v>
      </c>
      <c r="G311" s="34" t="s">
        <v>37</v>
      </c>
      <c r="H311" s="20" t="s">
        <v>89</v>
      </c>
      <c r="I311" s="20" t="s">
        <v>81</v>
      </c>
      <c r="J311" s="35" t="s">
        <v>469</v>
      </c>
      <c r="K311" s="36"/>
      <c r="L311" s="36"/>
      <c r="M311" s="36"/>
      <c r="N311" s="36"/>
      <c r="O311" s="34"/>
      <c r="P311" s="37"/>
      <c r="Q311" s="34">
        <v>12</v>
      </c>
      <c r="R311" s="25">
        <v>45658</v>
      </c>
      <c r="S311" s="39" t="s">
        <v>83</v>
      </c>
      <c r="T311" s="37">
        <f t="shared" si="6"/>
        <v>0</v>
      </c>
      <c r="U311" s="27" t="s">
        <v>39</v>
      </c>
      <c r="V311" s="28" t="s">
        <v>40</v>
      </c>
      <c r="W311"/>
      <c r="X311"/>
      <c r="Y311"/>
      <c r="Z311"/>
      <c r="AA311"/>
      <c r="AB311"/>
      <c r="AC311"/>
      <c r="AD311"/>
      <c r="AE311"/>
      <c r="AF311"/>
      <c r="AG311"/>
      <c r="AH311"/>
      <c r="AI311"/>
      <c r="AJ311"/>
      <c r="AK311"/>
      <c r="AL311"/>
      <c r="AM311"/>
      <c r="AN311"/>
      <c r="AO311"/>
      <c r="AP311"/>
      <c r="AQ311"/>
      <c r="AR311"/>
      <c r="AS311"/>
      <c r="AT311"/>
      <c r="AU311"/>
      <c r="AV311"/>
      <c r="AW311"/>
      <c r="AX311"/>
      <c r="AY311"/>
      <c r="AZ311"/>
      <c r="BA311"/>
      <c r="BB311"/>
      <c r="BC311"/>
      <c r="BD311"/>
      <c r="BE311"/>
      <c r="BF311"/>
      <c r="BG311"/>
      <c r="BH311"/>
      <c r="BI311"/>
      <c r="BJ311"/>
      <c r="BK311"/>
      <c r="BL311"/>
      <c r="BM311"/>
      <c r="BN311"/>
      <c r="BO311"/>
      <c r="BP311"/>
      <c r="BQ311"/>
      <c r="BR311"/>
      <c r="BS311"/>
      <c r="BT311"/>
      <c r="BU311"/>
      <c r="BV311"/>
      <c r="BW311"/>
      <c r="BX311"/>
      <c r="BY311"/>
      <c r="BZ311"/>
      <c r="CA311"/>
      <c r="CB311"/>
      <c r="CC311"/>
      <c r="CD311"/>
      <c r="CE311"/>
      <c r="CF311"/>
      <c r="CG311"/>
      <c r="CH311"/>
      <c r="CI311"/>
      <c r="CJ311"/>
      <c r="CK311"/>
      <c r="CL311"/>
      <c r="CM311"/>
      <c r="CN311"/>
      <c r="CO311"/>
      <c r="CP311"/>
      <c r="CQ311"/>
      <c r="CR311"/>
      <c r="CS311"/>
      <c r="CT311"/>
      <c r="CU311"/>
      <c r="CV311"/>
      <c r="CW311"/>
      <c r="CX311"/>
      <c r="CY311"/>
      <c r="CZ311"/>
      <c r="DA311"/>
      <c r="DB311"/>
      <c r="DC311"/>
      <c r="DD311"/>
      <c r="DE311"/>
      <c r="DF311"/>
      <c r="DG311"/>
      <c r="DH311"/>
      <c r="DI311"/>
      <c r="DJ311"/>
      <c r="DK311"/>
      <c r="DL311"/>
      <c r="DM311"/>
      <c r="DN311"/>
      <c r="DO311"/>
      <c r="DP311"/>
      <c r="DQ311"/>
      <c r="DR311"/>
      <c r="DS311"/>
      <c r="DT311"/>
      <c r="DU311"/>
      <c r="DV311"/>
      <c r="DW311"/>
      <c r="DX311"/>
      <c r="DY311"/>
      <c r="DZ311"/>
      <c r="EA311"/>
      <c r="EB311"/>
      <c r="EC311"/>
      <c r="ED311"/>
      <c r="EE311"/>
      <c r="EF311"/>
      <c r="EG311"/>
      <c r="EH311"/>
      <c r="EI311"/>
      <c r="EJ311"/>
      <c r="EK311"/>
      <c r="EL311"/>
      <c r="EM311"/>
      <c r="EN311"/>
      <c r="EO311"/>
      <c r="EP311"/>
      <c r="EQ311"/>
      <c r="ER311"/>
      <c r="ES311"/>
      <c r="ET311"/>
      <c r="EU311"/>
      <c r="EV311"/>
      <c r="EW311"/>
      <c r="EX311"/>
      <c r="EY311"/>
      <c r="EZ311"/>
      <c r="FA311"/>
      <c r="FB311"/>
      <c r="FC311"/>
      <c r="FD311"/>
      <c r="FE311"/>
      <c r="FF311"/>
      <c r="FG311"/>
      <c r="FH311"/>
      <c r="FI311"/>
      <c r="FJ311"/>
      <c r="FK311"/>
      <c r="FL311"/>
      <c r="FM311"/>
      <c r="FN311"/>
      <c r="FO311"/>
      <c r="FP311"/>
      <c r="FQ311"/>
      <c r="FR311"/>
      <c r="FS311"/>
      <c r="FT311"/>
      <c r="FU311"/>
      <c r="FV311"/>
      <c r="FW311"/>
      <c r="FX311"/>
      <c r="FY311"/>
      <c r="FZ311"/>
      <c r="GA311"/>
      <c r="GB311"/>
      <c r="GC311"/>
      <c r="GD311"/>
      <c r="GE311"/>
      <c r="GF311"/>
      <c r="GG311"/>
      <c r="GH311"/>
      <c r="GI311"/>
      <c r="GJ311"/>
      <c r="GK311"/>
      <c r="GL311"/>
      <c r="GM311"/>
      <c r="GN311"/>
      <c r="GO311"/>
      <c r="GP311"/>
      <c r="GQ311"/>
      <c r="GR311"/>
      <c r="GS311"/>
      <c r="GT311"/>
      <c r="GU311"/>
      <c r="GV311"/>
      <c r="GW311"/>
      <c r="GX311"/>
      <c r="GY311"/>
      <c r="GZ311"/>
      <c r="HA311"/>
      <c r="HB311"/>
      <c r="HC311"/>
      <c r="HD311"/>
      <c r="HE311"/>
      <c r="HF311"/>
      <c r="HG311"/>
      <c r="HH311"/>
      <c r="HI311"/>
      <c r="HJ311"/>
      <c r="HK311"/>
      <c r="HL311"/>
      <c r="HM311"/>
      <c r="HN311"/>
      <c r="HO311"/>
      <c r="HP311"/>
      <c r="HQ311"/>
      <c r="HR311"/>
      <c r="HS311"/>
      <c r="HT311"/>
      <c r="HU311"/>
      <c r="HV311"/>
      <c r="HW311"/>
      <c r="HX311"/>
      <c r="HY311"/>
      <c r="HZ311"/>
      <c r="IA311"/>
      <c r="IB311"/>
      <c r="IC311"/>
      <c r="ID311"/>
      <c r="IE311"/>
      <c r="IF311"/>
      <c r="IG311"/>
      <c r="IH311"/>
      <c r="II311"/>
      <c r="IJ311"/>
      <c r="IK311"/>
      <c r="IL311"/>
      <c r="IM311"/>
      <c r="IN311"/>
      <c r="IO311"/>
      <c r="IP311"/>
      <c r="IQ311"/>
      <c r="IR311"/>
      <c r="IS311"/>
      <c r="IT311"/>
      <c r="IU311"/>
      <c r="IV311"/>
      <c r="IW311"/>
      <c r="IX311"/>
      <c r="IY311"/>
      <c r="IZ311"/>
      <c r="JA311"/>
      <c r="JB311"/>
      <c r="JC311"/>
      <c r="JD311"/>
      <c r="JE311"/>
      <c r="JF311"/>
      <c r="JG311"/>
      <c r="JH311"/>
      <c r="JI311"/>
      <c r="JJ311"/>
      <c r="JK311"/>
      <c r="JL311"/>
      <c r="JM311"/>
      <c r="JN311"/>
      <c r="JO311"/>
      <c r="JP311"/>
      <c r="JQ311"/>
      <c r="JR311"/>
      <c r="JS311"/>
      <c r="JT311"/>
      <c r="JU311"/>
      <c r="JV311"/>
      <c r="JW311"/>
      <c r="JX311"/>
      <c r="JY311"/>
      <c r="JZ311"/>
      <c r="KA311"/>
      <c r="KB311"/>
      <c r="KC311"/>
      <c r="KD311"/>
      <c r="KE311"/>
      <c r="KF311"/>
      <c r="KG311"/>
      <c r="KH311"/>
      <c r="KI311"/>
      <c r="KJ311"/>
      <c r="KK311"/>
      <c r="KL311"/>
      <c r="KM311"/>
      <c r="KN311"/>
      <c r="KO311"/>
      <c r="KP311"/>
      <c r="KQ311"/>
      <c r="KR311"/>
      <c r="KS311"/>
      <c r="KT311"/>
      <c r="KU311"/>
      <c r="KV311"/>
      <c r="KW311"/>
      <c r="KX311"/>
      <c r="KY311"/>
      <c r="KZ311"/>
      <c r="LA311"/>
      <c r="LB311"/>
      <c r="LC311"/>
      <c r="LD311"/>
      <c r="LE311"/>
      <c r="LF311"/>
      <c r="LG311"/>
      <c r="LH311"/>
      <c r="LI311"/>
      <c r="LJ311"/>
      <c r="LK311"/>
      <c r="LL311"/>
      <c r="LM311"/>
      <c r="LN311"/>
      <c r="LO311"/>
      <c r="LP311"/>
      <c r="LQ311"/>
      <c r="LR311"/>
      <c r="LS311"/>
      <c r="LT311"/>
      <c r="LU311"/>
      <c r="LV311"/>
      <c r="LW311"/>
      <c r="LX311"/>
      <c r="LY311"/>
      <c r="LZ311"/>
      <c r="MA311"/>
      <c r="MB311"/>
      <c r="MC311"/>
      <c r="MD311"/>
      <c r="ME311"/>
      <c r="MF311"/>
      <c r="MG311"/>
      <c r="MH311"/>
      <c r="MI311"/>
      <c r="MJ311"/>
      <c r="MK311"/>
      <c r="ML311"/>
      <c r="MM311"/>
      <c r="MN311"/>
      <c r="MO311"/>
      <c r="MP311"/>
      <c r="MQ311"/>
      <c r="MR311"/>
      <c r="MS311"/>
      <c r="MT311"/>
      <c r="MU311"/>
      <c r="MV311"/>
      <c r="MW311"/>
      <c r="MX311"/>
      <c r="MY311"/>
      <c r="MZ311"/>
      <c r="NA311"/>
      <c r="NB311"/>
      <c r="NC311"/>
      <c r="ND311"/>
      <c r="NE311"/>
      <c r="NF311"/>
      <c r="NG311"/>
      <c r="NH311"/>
      <c r="NI311"/>
      <c r="NJ311"/>
      <c r="NK311"/>
      <c r="NL311"/>
      <c r="NM311"/>
      <c r="NN311"/>
      <c r="NO311"/>
      <c r="NP311"/>
      <c r="NQ311"/>
      <c r="NR311"/>
      <c r="NS311"/>
      <c r="NT311"/>
      <c r="NU311"/>
      <c r="NV311"/>
      <c r="NW311"/>
      <c r="NX311"/>
      <c r="NY311"/>
      <c r="NZ311"/>
      <c r="OA311"/>
      <c r="OB311"/>
      <c r="OC311"/>
      <c r="OD311"/>
      <c r="OE311"/>
      <c r="OF311"/>
      <c r="OG311"/>
      <c r="OH311"/>
      <c r="OI311"/>
      <c r="OJ311"/>
      <c r="OK311"/>
      <c r="OL311"/>
      <c r="OM311"/>
      <c r="ON311"/>
      <c r="OO311"/>
      <c r="OP311"/>
      <c r="OQ311"/>
      <c r="OR311"/>
      <c r="OS311"/>
      <c r="OT311"/>
      <c r="OU311"/>
      <c r="OV311"/>
      <c r="OW311"/>
      <c r="OX311"/>
      <c r="OY311"/>
      <c r="OZ311"/>
      <c r="PA311"/>
      <c r="PB311"/>
      <c r="PC311"/>
      <c r="PD311"/>
      <c r="PE311"/>
      <c r="PF311"/>
      <c r="PG311"/>
      <c r="PH311"/>
      <c r="PI311"/>
      <c r="PJ311"/>
      <c r="PK311"/>
      <c r="PL311"/>
      <c r="PM311"/>
      <c r="PN311"/>
      <c r="PO311"/>
      <c r="PP311"/>
      <c r="PQ311"/>
      <c r="PR311"/>
      <c r="PS311"/>
      <c r="PT311"/>
      <c r="PU311"/>
      <c r="PV311"/>
      <c r="PW311"/>
      <c r="PX311"/>
      <c r="PY311"/>
      <c r="PZ311"/>
      <c r="QA311"/>
      <c r="QB311"/>
      <c r="QC311"/>
      <c r="QD311"/>
      <c r="QE311"/>
      <c r="QF311"/>
      <c r="QG311"/>
      <c r="QH311"/>
      <c r="QI311"/>
      <c r="QJ311"/>
      <c r="QK311"/>
      <c r="QL311"/>
      <c r="QM311"/>
      <c r="QN311"/>
      <c r="QO311"/>
      <c r="QP311"/>
      <c r="QQ311"/>
      <c r="QR311"/>
      <c r="QS311"/>
      <c r="QT311"/>
      <c r="QU311"/>
      <c r="QV311"/>
      <c r="QW311"/>
      <c r="QX311"/>
      <c r="QY311"/>
      <c r="QZ311"/>
      <c r="RA311"/>
      <c r="RB311"/>
      <c r="RC311"/>
      <c r="RD311"/>
      <c r="RE311"/>
      <c r="RF311"/>
      <c r="RG311"/>
      <c r="RH311"/>
      <c r="RI311"/>
      <c r="RJ311"/>
      <c r="RK311"/>
      <c r="RL311"/>
      <c r="RM311"/>
      <c r="RN311"/>
      <c r="RO311"/>
      <c r="RP311"/>
      <c r="RQ311"/>
      <c r="RR311"/>
      <c r="RS311"/>
      <c r="RT311"/>
      <c r="RU311"/>
      <c r="RV311"/>
      <c r="RW311"/>
      <c r="RX311"/>
      <c r="RY311"/>
      <c r="RZ311"/>
      <c r="SA311"/>
      <c r="SB311"/>
      <c r="SC311"/>
      <c r="SD311"/>
      <c r="SE311"/>
      <c r="SF311"/>
      <c r="SG311"/>
      <c r="SH311"/>
      <c r="SI311"/>
      <c r="SJ311"/>
      <c r="SK311"/>
      <c r="SL311"/>
      <c r="SM311"/>
      <c r="SN311"/>
      <c r="SO311"/>
      <c r="SP311"/>
    </row>
    <row r="312" spans="1:510" ht="16.5" customHeight="1" x14ac:dyDescent="0.2">
      <c r="A312" s="20">
        <v>1531</v>
      </c>
      <c r="B312" s="34" t="s">
        <v>70</v>
      </c>
      <c r="C312" s="34" t="s">
        <v>434</v>
      </c>
      <c r="D312" s="20" t="s">
        <v>51</v>
      </c>
      <c r="E312" s="20" t="s">
        <v>1345</v>
      </c>
      <c r="F312" s="22" t="s">
        <v>88</v>
      </c>
      <c r="G312" s="34" t="s">
        <v>37</v>
      </c>
      <c r="H312" s="20" t="s">
        <v>89</v>
      </c>
      <c r="I312" s="20" t="s">
        <v>81</v>
      </c>
      <c r="J312" s="35" t="s">
        <v>470</v>
      </c>
      <c r="K312" s="36"/>
      <c r="L312" s="36"/>
      <c r="M312" s="36"/>
      <c r="N312" s="36"/>
      <c r="O312" s="34"/>
      <c r="P312" s="37"/>
      <c r="Q312" s="34">
        <v>12</v>
      </c>
      <c r="R312" s="25">
        <v>45658</v>
      </c>
      <c r="S312" s="39" t="s">
        <v>83</v>
      </c>
      <c r="T312" s="37">
        <f t="shared" si="6"/>
        <v>0</v>
      </c>
      <c r="U312" s="27" t="s">
        <v>39</v>
      </c>
      <c r="V312" s="28" t="s">
        <v>40</v>
      </c>
      <c r="W312"/>
      <c r="X312"/>
      <c r="Y312"/>
      <c r="Z312"/>
      <c r="AA312"/>
      <c r="AB312"/>
      <c r="AC312"/>
      <c r="AD312"/>
      <c r="AE312"/>
      <c r="AF312"/>
      <c r="AG312"/>
      <c r="AH312"/>
      <c r="AI312"/>
      <c r="AJ312"/>
      <c r="AK312"/>
      <c r="AL312"/>
      <c r="AM312"/>
      <c r="AN312"/>
      <c r="AO312"/>
      <c r="AP312"/>
      <c r="AQ312"/>
      <c r="AR312"/>
      <c r="AS312"/>
      <c r="AT312"/>
      <c r="AU312"/>
      <c r="AV312"/>
      <c r="AW312"/>
      <c r="AX312"/>
      <c r="AY312"/>
      <c r="AZ312"/>
      <c r="BA312"/>
      <c r="BB312"/>
      <c r="BC312"/>
      <c r="BD312"/>
      <c r="BE312"/>
      <c r="BF312"/>
      <c r="BG312"/>
      <c r="BH312"/>
      <c r="BI312"/>
      <c r="BJ312"/>
      <c r="BK312"/>
      <c r="BL312"/>
      <c r="BM312"/>
      <c r="BN312"/>
      <c r="BO312"/>
      <c r="BP312"/>
      <c r="BQ312"/>
      <c r="BR312"/>
      <c r="BS312"/>
      <c r="BT312"/>
      <c r="BU312"/>
      <c r="BV312"/>
      <c r="BW312"/>
      <c r="BX312"/>
      <c r="BY312"/>
      <c r="BZ312"/>
      <c r="CA312"/>
      <c r="CB312"/>
      <c r="CC312"/>
      <c r="CD312"/>
      <c r="CE312"/>
      <c r="CF312"/>
      <c r="CG312"/>
      <c r="CH312"/>
      <c r="CI312"/>
      <c r="CJ312"/>
      <c r="CK312"/>
      <c r="CL312"/>
      <c r="CM312"/>
      <c r="CN312"/>
      <c r="CO312"/>
      <c r="CP312"/>
      <c r="CQ312"/>
      <c r="CR312"/>
      <c r="CS312"/>
      <c r="CT312"/>
      <c r="CU312"/>
      <c r="CV312"/>
      <c r="CW312"/>
      <c r="CX312"/>
      <c r="CY312"/>
      <c r="CZ312"/>
      <c r="DA312"/>
      <c r="DB312"/>
      <c r="DC312"/>
      <c r="DD312"/>
      <c r="DE312"/>
      <c r="DF312"/>
      <c r="DG312"/>
      <c r="DH312"/>
      <c r="DI312"/>
      <c r="DJ312"/>
      <c r="DK312"/>
      <c r="DL312"/>
      <c r="DM312"/>
      <c r="DN312"/>
      <c r="DO312"/>
      <c r="DP312"/>
      <c r="DQ312"/>
      <c r="DR312"/>
      <c r="DS312"/>
      <c r="DT312"/>
      <c r="DU312"/>
      <c r="DV312"/>
      <c r="DW312"/>
      <c r="DX312"/>
      <c r="DY312"/>
      <c r="DZ312"/>
      <c r="EA312"/>
      <c r="EB312"/>
      <c r="EC312"/>
      <c r="ED312"/>
      <c r="EE312"/>
      <c r="EF312"/>
      <c r="EG312"/>
      <c r="EH312"/>
      <c r="EI312"/>
      <c r="EJ312"/>
      <c r="EK312"/>
      <c r="EL312"/>
      <c r="EM312"/>
      <c r="EN312"/>
      <c r="EO312"/>
      <c r="EP312"/>
      <c r="EQ312"/>
      <c r="ER312"/>
      <c r="ES312"/>
      <c r="ET312"/>
      <c r="EU312"/>
      <c r="EV312"/>
      <c r="EW312"/>
      <c r="EX312"/>
      <c r="EY312"/>
      <c r="EZ312"/>
      <c r="FA312"/>
      <c r="FB312"/>
      <c r="FC312"/>
      <c r="FD312"/>
      <c r="FE312"/>
      <c r="FF312"/>
      <c r="FG312"/>
      <c r="FH312"/>
      <c r="FI312"/>
      <c r="FJ312"/>
      <c r="FK312"/>
      <c r="FL312"/>
      <c r="FM312"/>
      <c r="FN312"/>
      <c r="FO312"/>
      <c r="FP312"/>
      <c r="FQ312"/>
      <c r="FR312"/>
      <c r="FS312"/>
      <c r="FT312"/>
      <c r="FU312"/>
      <c r="FV312"/>
      <c r="FW312"/>
      <c r="FX312"/>
      <c r="FY312"/>
      <c r="FZ312"/>
      <c r="GA312"/>
      <c r="GB312"/>
      <c r="GC312"/>
      <c r="GD312"/>
      <c r="GE312"/>
      <c r="GF312"/>
      <c r="GG312"/>
      <c r="GH312"/>
      <c r="GI312"/>
      <c r="GJ312"/>
      <c r="GK312"/>
      <c r="GL312"/>
      <c r="GM312"/>
      <c r="GN312"/>
      <c r="GO312"/>
      <c r="GP312"/>
      <c r="GQ312"/>
      <c r="GR312"/>
      <c r="GS312"/>
      <c r="GT312"/>
      <c r="GU312"/>
      <c r="GV312"/>
      <c r="GW312"/>
      <c r="GX312"/>
      <c r="GY312"/>
      <c r="GZ312"/>
      <c r="HA312"/>
      <c r="HB312"/>
      <c r="HC312"/>
      <c r="HD312"/>
      <c r="HE312"/>
      <c r="HF312"/>
      <c r="HG312"/>
      <c r="HH312"/>
      <c r="HI312"/>
      <c r="HJ312"/>
      <c r="HK312"/>
      <c r="HL312"/>
      <c r="HM312"/>
      <c r="HN312"/>
      <c r="HO312"/>
      <c r="HP312"/>
      <c r="HQ312"/>
      <c r="HR312"/>
      <c r="HS312"/>
      <c r="HT312"/>
      <c r="HU312"/>
      <c r="HV312"/>
      <c r="HW312"/>
      <c r="HX312"/>
      <c r="HY312"/>
      <c r="HZ312"/>
      <c r="IA312"/>
      <c r="IB312"/>
      <c r="IC312"/>
      <c r="ID312"/>
      <c r="IE312"/>
      <c r="IF312"/>
      <c r="IG312"/>
      <c r="IH312"/>
      <c r="II312"/>
      <c r="IJ312"/>
      <c r="IK312"/>
      <c r="IL312"/>
      <c r="IM312"/>
      <c r="IN312"/>
      <c r="IO312"/>
      <c r="IP312"/>
      <c r="IQ312"/>
      <c r="IR312"/>
      <c r="IS312"/>
      <c r="IT312"/>
      <c r="IU312"/>
      <c r="IV312"/>
      <c r="IW312"/>
      <c r="IX312"/>
      <c r="IY312"/>
      <c r="IZ312"/>
      <c r="JA312"/>
      <c r="JB312"/>
      <c r="JC312"/>
      <c r="JD312"/>
      <c r="JE312"/>
      <c r="JF312"/>
      <c r="JG312"/>
      <c r="JH312"/>
      <c r="JI312"/>
      <c r="JJ312"/>
      <c r="JK312"/>
      <c r="JL312"/>
      <c r="JM312"/>
      <c r="JN312"/>
      <c r="JO312"/>
      <c r="JP312"/>
      <c r="JQ312"/>
      <c r="JR312"/>
      <c r="JS312"/>
      <c r="JT312"/>
      <c r="JU312"/>
      <c r="JV312"/>
      <c r="JW312"/>
      <c r="JX312"/>
      <c r="JY312"/>
      <c r="JZ312"/>
      <c r="KA312"/>
      <c r="KB312"/>
      <c r="KC312"/>
      <c r="KD312"/>
      <c r="KE312"/>
      <c r="KF312"/>
      <c r="KG312"/>
      <c r="KH312"/>
      <c r="KI312"/>
      <c r="KJ312"/>
      <c r="KK312"/>
      <c r="KL312"/>
      <c r="KM312"/>
      <c r="KN312"/>
      <c r="KO312"/>
      <c r="KP312"/>
      <c r="KQ312"/>
      <c r="KR312"/>
      <c r="KS312"/>
      <c r="KT312"/>
      <c r="KU312"/>
      <c r="KV312"/>
      <c r="KW312"/>
      <c r="KX312"/>
      <c r="KY312"/>
      <c r="KZ312"/>
      <c r="LA312"/>
      <c r="LB312"/>
      <c r="LC312"/>
      <c r="LD312"/>
      <c r="LE312"/>
      <c r="LF312"/>
      <c r="LG312"/>
      <c r="LH312"/>
      <c r="LI312"/>
      <c r="LJ312"/>
      <c r="LK312"/>
      <c r="LL312"/>
      <c r="LM312"/>
      <c r="LN312"/>
      <c r="LO312"/>
      <c r="LP312"/>
      <c r="LQ312"/>
      <c r="LR312"/>
      <c r="LS312"/>
      <c r="LT312"/>
      <c r="LU312"/>
      <c r="LV312"/>
      <c r="LW312"/>
      <c r="LX312"/>
      <c r="LY312"/>
      <c r="LZ312"/>
      <c r="MA312"/>
      <c r="MB312"/>
      <c r="MC312"/>
      <c r="MD312"/>
      <c r="ME312"/>
      <c r="MF312"/>
      <c r="MG312"/>
      <c r="MH312"/>
      <c r="MI312"/>
      <c r="MJ312"/>
      <c r="MK312"/>
      <c r="ML312"/>
      <c r="MM312"/>
      <c r="MN312"/>
      <c r="MO312"/>
      <c r="MP312"/>
      <c r="MQ312"/>
      <c r="MR312"/>
      <c r="MS312"/>
      <c r="MT312"/>
      <c r="MU312"/>
      <c r="MV312"/>
      <c r="MW312"/>
      <c r="MX312"/>
      <c r="MY312"/>
      <c r="MZ312"/>
      <c r="NA312"/>
      <c r="NB312"/>
      <c r="NC312"/>
      <c r="ND312"/>
      <c r="NE312"/>
      <c r="NF312"/>
      <c r="NG312"/>
      <c r="NH312"/>
      <c r="NI312"/>
      <c r="NJ312"/>
      <c r="NK312"/>
      <c r="NL312"/>
      <c r="NM312"/>
      <c r="NN312"/>
      <c r="NO312"/>
      <c r="NP312"/>
      <c r="NQ312"/>
      <c r="NR312"/>
      <c r="NS312"/>
      <c r="NT312"/>
      <c r="NU312"/>
      <c r="NV312"/>
      <c r="NW312"/>
      <c r="NX312"/>
      <c r="NY312"/>
      <c r="NZ312"/>
      <c r="OA312"/>
      <c r="OB312"/>
      <c r="OC312"/>
      <c r="OD312"/>
      <c r="OE312"/>
      <c r="OF312"/>
      <c r="OG312"/>
      <c r="OH312"/>
      <c r="OI312"/>
      <c r="OJ312"/>
      <c r="OK312"/>
      <c r="OL312"/>
      <c r="OM312"/>
      <c r="ON312"/>
      <c r="OO312"/>
      <c r="OP312"/>
      <c r="OQ312"/>
      <c r="OR312"/>
      <c r="OS312"/>
      <c r="OT312"/>
      <c r="OU312"/>
      <c r="OV312"/>
      <c r="OW312"/>
      <c r="OX312"/>
      <c r="OY312"/>
      <c r="OZ312"/>
      <c r="PA312"/>
      <c r="PB312"/>
      <c r="PC312"/>
      <c r="PD312"/>
      <c r="PE312"/>
      <c r="PF312"/>
      <c r="PG312"/>
      <c r="PH312"/>
      <c r="PI312"/>
      <c r="PJ312"/>
      <c r="PK312"/>
      <c r="PL312"/>
      <c r="PM312"/>
      <c r="PN312"/>
      <c r="PO312"/>
      <c r="PP312"/>
      <c r="PQ312"/>
      <c r="PR312"/>
      <c r="PS312"/>
      <c r="PT312"/>
      <c r="PU312"/>
      <c r="PV312"/>
      <c r="PW312"/>
      <c r="PX312"/>
      <c r="PY312"/>
      <c r="PZ312"/>
      <c r="QA312"/>
      <c r="QB312"/>
      <c r="QC312"/>
      <c r="QD312"/>
      <c r="QE312"/>
      <c r="QF312"/>
      <c r="QG312"/>
      <c r="QH312"/>
      <c r="QI312"/>
      <c r="QJ312"/>
      <c r="QK312"/>
      <c r="QL312"/>
      <c r="QM312"/>
      <c r="QN312"/>
      <c r="QO312"/>
      <c r="QP312"/>
      <c r="QQ312"/>
      <c r="QR312"/>
      <c r="QS312"/>
      <c r="QT312"/>
      <c r="QU312"/>
      <c r="QV312"/>
      <c r="QW312"/>
      <c r="QX312"/>
      <c r="QY312"/>
      <c r="QZ312"/>
      <c r="RA312"/>
      <c r="RB312"/>
      <c r="RC312"/>
      <c r="RD312"/>
      <c r="RE312"/>
      <c r="RF312"/>
      <c r="RG312"/>
      <c r="RH312"/>
      <c r="RI312"/>
      <c r="RJ312"/>
      <c r="RK312"/>
      <c r="RL312"/>
      <c r="RM312"/>
      <c r="RN312"/>
      <c r="RO312"/>
      <c r="RP312"/>
      <c r="RQ312"/>
      <c r="RR312"/>
      <c r="RS312"/>
      <c r="RT312"/>
      <c r="RU312"/>
      <c r="RV312"/>
      <c r="RW312"/>
      <c r="RX312"/>
      <c r="RY312"/>
      <c r="RZ312"/>
      <c r="SA312"/>
      <c r="SB312"/>
      <c r="SC312"/>
      <c r="SD312"/>
      <c r="SE312"/>
      <c r="SF312"/>
      <c r="SG312"/>
      <c r="SH312"/>
      <c r="SI312"/>
      <c r="SJ312"/>
      <c r="SK312"/>
      <c r="SL312"/>
      <c r="SM312"/>
      <c r="SN312"/>
      <c r="SO312"/>
      <c r="SP312"/>
    </row>
    <row r="313" spans="1:510" ht="16.5" customHeight="1" x14ac:dyDescent="0.2">
      <c r="A313" s="20">
        <v>1532</v>
      </c>
      <c r="B313" s="34" t="s">
        <v>70</v>
      </c>
      <c r="C313" s="34" t="s">
        <v>449</v>
      </c>
      <c r="D313" s="20" t="s">
        <v>51</v>
      </c>
      <c r="E313" s="20" t="s">
        <v>1345</v>
      </c>
      <c r="F313" s="22" t="s">
        <v>88</v>
      </c>
      <c r="G313" s="34" t="s">
        <v>37</v>
      </c>
      <c r="H313" s="20" t="s">
        <v>89</v>
      </c>
      <c r="I313" s="20" t="s">
        <v>81</v>
      </c>
      <c r="J313" s="35" t="s">
        <v>471</v>
      </c>
      <c r="K313" s="36"/>
      <c r="L313" s="36"/>
      <c r="M313" s="36"/>
      <c r="N313" s="36"/>
      <c r="O313" s="34"/>
      <c r="P313" s="37"/>
      <c r="Q313" s="34">
        <v>12</v>
      </c>
      <c r="R313" s="25">
        <v>45658</v>
      </c>
      <c r="S313" s="39" t="s">
        <v>83</v>
      </c>
      <c r="T313" s="37">
        <f t="shared" si="6"/>
        <v>0</v>
      </c>
      <c r="U313" s="27" t="s">
        <v>39</v>
      </c>
      <c r="V313" s="28" t="s">
        <v>40</v>
      </c>
      <c r="W313"/>
      <c r="X313"/>
      <c r="Y313"/>
      <c r="Z313"/>
      <c r="AA313"/>
      <c r="AB313"/>
      <c r="AC313"/>
      <c r="AD313"/>
      <c r="AE313"/>
      <c r="AF313"/>
      <c r="AG313"/>
      <c r="AH313"/>
      <c r="AI313"/>
      <c r="AJ313"/>
      <c r="AK313"/>
      <c r="AL313"/>
      <c r="AM313"/>
      <c r="AN313"/>
      <c r="AO313"/>
      <c r="AP313"/>
      <c r="AQ313"/>
      <c r="AR313"/>
      <c r="AS313"/>
      <c r="AT313"/>
      <c r="AU313"/>
      <c r="AV313"/>
      <c r="AW313"/>
      <c r="AX313"/>
      <c r="AY313"/>
      <c r="AZ313"/>
      <c r="BA313"/>
      <c r="BB313"/>
      <c r="BC313"/>
      <c r="BD313"/>
      <c r="BE313"/>
      <c r="BF313"/>
      <c r="BG313"/>
      <c r="BH313"/>
      <c r="BI313"/>
      <c r="BJ313"/>
      <c r="BK313"/>
      <c r="BL313"/>
      <c r="BM313"/>
      <c r="BN313"/>
      <c r="BO313"/>
      <c r="BP313"/>
      <c r="BQ313"/>
      <c r="BR313"/>
      <c r="BS313"/>
      <c r="BT313"/>
      <c r="BU313"/>
      <c r="BV313"/>
      <c r="BW313"/>
      <c r="BX313"/>
      <c r="BY313"/>
      <c r="BZ313"/>
      <c r="CA313"/>
      <c r="CB313"/>
      <c r="CC313"/>
      <c r="CD313"/>
      <c r="CE313"/>
      <c r="CF313"/>
      <c r="CG313"/>
      <c r="CH313"/>
      <c r="CI313"/>
      <c r="CJ313"/>
      <c r="CK313"/>
      <c r="CL313"/>
      <c r="CM313"/>
      <c r="CN313"/>
      <c r="CO313"/>
      <c r="CP313"/>
      <c r="CQ313"/>
      <c r="CR313"/>
      <c r="CS313"/>
      <c r="CT313"/>
      <c r="CU313"/>
      <c r="CV313"/>
      <c r="CW313"/>
      <c r="CX313"/>
      <c r="CY313"/>
      <c r="CZ313"/>
      <c r="DA313"/>
      <c r="DB313"/>
      <c r="DC313"/>
      <c r="DD313"/>
      <c r="DE313"/>
      <c r="DF313"/>
      <c r="DG313"/>
      <c r="DH313"/>
      <c r="DI313"/>
      <c r="DJ313"/>
      <c r="DK313"/>
      <c r="DL313"/>
      <c r="DM313"/>
      <c r="DN313"/>
      <c r="DO313"/>
      <c r="DP313"/>
      <c r="DQ313"/>
      <c r="DR313"/>
      <c r="DS313"/>
      <c r="DT313"/>
      <c r="DU313"/>
      <c r="DV313"/>
      <c r="DW313"/>
      <c r="DX313"/>
      <c r="DY313"/>
      <c r="DZ313"/>
      <c r="EA313"/>
      <c r="EB313"/>
      <c r="EC313"/>
      <c r="ED313"/>
      <c r="EE313"/>
      <c r="EF313"/>
      <c r="EG313"/>
      <c r="EH313"/>
      <c r="EI313"/>
      <c r="EJ313"/>
      <c r="EK313"/>
      <c r="EL313"/>
      <c r="EM313"/>
      <c r="EN313"/>
      <c r="EO313"/>
      <c r="EP313"/>
      <c r="EQ313"/>
      <c r="ER313"/>
      <c r="ES313"/>
      <c r="ET313"/>
      <c r="EU313"/>
      <c r="EV313"/>
      <c r="EW313"/>
      <c r="EX313"/>
      <c r="EY313"/>
      <c r="EZ313"/>
      <c r="FA313"/>
      <c r="FB313"/>
      <c r="FC313"/>
      <c r="FD313"/>
      <c r="FE313"/>
      <c r="FF313"/>
      <c r="FG313"/>
      <c r="FH313"/>
      <c r="FI313"/>
      <c r="FJ313"/>
      <c r="FK313"/>
      <c r="FL313"/>
      <c r="FM313"/>
      <c r="FN313"/>
      <c r="FO313"/>
      <c r="FP313"/>
      <c r="FQ313"/>
      <c r="FR313"/>
      <c r="FS313"/>
      <c r="FT313"/>
      <c r="FU313"/>
      <c r="FV313"/>
      <c r="FW313"/>
      <c r="FX313"/>
      <c r="FY313"/>
      <c r="FZ313"/>
      <c r="GA313"/>
      <c r="GB313"/>
      <c r="GC313"/>
      <c r="GD313"/>
      <c r="GE313"/>
      <c r="GF313"/>
      <c r="GG313"/>
      <c r="GH313"/>
      <c r="GI313"/>
      <c r="GJ313"/>
      <c r="GK313"/>
      <c r="GL313"/>
      <c r="GM313"/>
      <c r="GN313"/>
      <c r="GO313"/>
      <c r="GP313"/>
      <c r="GQ313"/>
      <c r="GR313"/>
      <c r="GS313"/>
      <c r="GT313"/>
      <c r="GU313"/>
      <c r="GV313"/>
      <c r="GW313"/>
      <c r="GX313"/>
      <c r="GY313"/>
      <c r="GZ313"/>
      <c r="HA313"/>
      <c r="HB313"/>
      <c r="HC313"/>
      <c r="HD313"/>
      <c r="HE313"/>
      <c r="HF313"/>
      <c r="HG313"/>
      <c r="HH313"/>
      <c r="HI313"/>
      <c r="HJ313"/>
      <c r="HK313"/>
      <c r="HL313"/>
      <c r="HM313"/>
      <c r="HN313"/>
      <c r="HO313"/>
      <c r="HP313"/>
      <c r="HQ313"/>
      <c r="HR313"/>
      <c r="HS313"/>
      <c r="HT313"/>
      <c r="HU313"/>
      <c r="HV313"/>
      <c r="HW313"/>
      <c r="HX313"/>
      <c r="HY313"/>
      <c r="HZ313"/>
      <c r="IA313"/>
      <c r="IB313"/>
      <c r="IC313"/>
      <c r="ID313"/>
      <c r="IE313"/>
      <c r="IF313"/>
      <c r="IG313"/>
      <c r="IH313"/>
      <c r="II313"/>
      <c r="IJ313"/>
      <c r="IK313"/>
      <c r="IL313"/>
      <c r="IM313"/>
      <c r="IN313"/>
      <c r="IO313"/>
      <c r="IP313"/>
      <c r="IQ313"/>
      <c r="IR313"/>
      <c r="IS313"/>
      <c r="IT313"/>
      <c r="IU313"/>
      <c r="IV313"/>
      <c r="IW313"/>
      <c r="IX313"/>
      <c r="IY313"/>
      <c r="IZ313"/>
      <c r="JA313"/>
      <c r="JB313"/>
      <c r="JC313"/>
      <c r="JD313"/>
      <c r="JE313"/>
      <c r="JF313"/>
      <c r="JG313"/>
      <c r="JH313"/>
      <c r="JI313"/>
      <c r="JJ313"/>
      <c r="JK313"/>
      <c r="JL313"/>
      <c r="JM313"/>
      <c r="JN313"/>
      <c r="JO313"/>
      <c r="JP313"/>
      <c r="JQ313"/>
      <c r="JR313"/>
      <c r="JS313"/>
      <c r="JT313"/>
      <c r="JU313"/>
      <c r="JV313"/>
      <c r="JW313"/>
      <c r="JX313"/>
      <c r="JY313"/>
      <c r="JZ313"/>
      <c r="KA313"/>
      <c r="KB313"/>
      <c r="KC313"/>
      <c r="KD313"/>
      <c r="KE313"/>
      <c r="KF313"/>
      <c r="KG313"/>
      <c r="KH313"/>
      <c r="KI313"/>
      <c r="KJ313"/>
      <c r="KK313"/>
      <c r="KL313"/>
      <c r="KM313"/>
      <c r="KN313"/>
      <c r="KO313"/>
      <c r="KP313"/>
      <c r="KQ313"/>
      <c r="KR313"/>
      <c r="KS313"/>
      <c r="KT313"/>
      <c r="KU313"/>
      <c r="KV313"/>
      <c r="KW313"/>
      <c r="KX313"/>
      <c r="KY313"/>
      <c r="KZ313"/>
      <c r="LA313"/>
      <c r="LB313"/>
      <c r="LC313"/>
      <c r="LD313"/>
      <c r="LE313"/>
      <c r="LF313"/>
      <c r="LG313"/>
      <c r="LH313"/>
      <c r="LI313"/>
      <c r="LJ313"/>
      <c r="LK313"/>
      <c r="LL313"/>
      <c r="LM313"/>
      <c r="LN313"/>
      <c r="LO313"/>
      <c r="LP313"/>
      <c r="LQ313"/>
      <c r="LR313"/>
      <c r="LS313"/>
      <c r="LT313"/>
      <c r="LU313"/>
      <c r="LV313"/>
      <c r="LW313"/>
      <c r="LX313"/>
      <c r="LY313"/>
      <c r="LZ313"/>
      <c r="MA313"/>
      <c r="MB313"/>
      <c r="MC313"/>
      <c r="MD313"/>
      <c r="ME313"/>
      <c r="MF313"/>
      <c r="MG313"/>
      <c r="MH313"/>
      <c r="MI313"/>
      <c r="MJ313"/>
      <c r="MK313"/>
      <c r="ML313"/>
      <c r="MM313"/>
      <c r="MN313"/>
      <c r="MO313"/>
      <c r="MP313"/>
      <c r="MQ313"/>
      <c r="MR313"/>
      <c r="MS313"/>
      <c r="MT313"/>
      <c r="MU313"/>
      <c r="MV313"/>
      <c r="MW313"/>
      <c r="MX313"/>
      <c r="MY313"/>
      <c r="MZ313"/>
      <c r="NA313"/>
      <c r="NB313"/>
      <c r="NC313"/>
      <c r="ND313"/>
      <c r="NE313"/>
      <c r="NF313"/>
      <c r="NG313"/>
      <c r="NH313"/>
      <c r="NI313"/>
      <c r="NJ313"/>
      <c r="NK313"/>
      <c r="NL313"/>
      <c r="NM313"/>
      <c r="NN313"/>
      <c r="NO313"/>
      <c r="NP313"/>
      <c r="NQ313"/>
      <c r="NR313"/>
      <c r="NS313"/>
      <c r="NT313"/>
      <c r="NU313"/>
      <c r="NV313"/>
      <c r="NW313"/>
      <c r="NX313"/>
      <c r="NY313"/>
      <c r="NZ313"/>
      <c r="OA313"/>
      <c r="OB313"/>
      <c r="OC313"/>
      <c r="OD313"/>
      <c r="OE313"/>
      <c r="OF313"/>
      <c r="OG313"/>
      <c r="OH313"/>
      <c r="OI313"/>
      <c r="OJ313"/>
      <c r="OK313"/>
      <c r="OL313"/>
      <c r="OM313"/>
      <c r="ON313"/>
      <c r="OO313"/>
      <c r="OP313"/>
      <c r="OQ313"/>
      <c r="OR313"/>
      <c r="OS313"/>
      <c r="OT313"/>
      <c r="OU313"/>
      <c r="OV313"/>
      <c r="OW313"/>
      <c r="OX313"/>
      <c r="OY313"/>
      <c r="OZ313"/>
      <c r="PA313"/>
      <c r="PB313"/>
      <c r="PC313"/>
      <c r="PD313"/>
      <c r="PE313"/>
      <c r="PF313"/>
      <c r="PG313"/>
      <c r="PH313"/>
      <c r="PI313"/>
      <c r="PJ313"/>
      <c r="PK313"/>
      <c r="PL313"/>
      <c r="PM313"/>
      <c r="PN313"/>
      <c r="PO313"/>
      <c r="PP313"/>
      <c r="PQ313"/>
      <c r="PR313"/>
      <c r="PS313"/>
      <c r="PT313"/>
      <c r="PU313"/>
      <c r="PV313"/>
      <c r="PW313"/>
      <c r="PX313"/>
      <c r="PY313"/>
      <c r="PZ313"/>
      <c r="QA313"/>
      <c r="QB313"/>
      <c r="QC313"/>
      <c r="QD313"/>
      <c r="QE313"/>
      <c r="QF313"/>
      <c r="QG313"/>
      <c r="QH313"/>
      <c r="QI313"/>
      <c r="QJ313"/>
      <c r="QK313"/>
      <c r="QL313"/>
      <c r="QM313"/>
      <c r="QN313"/>
      <c r="QO313"/>
      <c r="QP313"/>
      <c r="QQ313"/>
      <c r="QR313"/>
      <c r="QS313"/>
      <c r="QT313"/>
      <c r="QU313"/>
      <c r="QV313"/>
      <c r="QW313"/>
      <c r="QX313"/>
      <c r="QY313"/>
      <c r="QZ313"/>
      <c r="RA313"/>
      <c r="RB313"/>
      <c r="RC313"/>
      <c r="RD313"/>
      <c r="RE313"/>
      <c r="RF313"/>
      <c r="RG313"/>
      <c r="RH313"/>
      <c r="RI313"/>
      <c r="RJ313"/>
      <c r="RK313"/>
      <c r="RL313"/>
      <c r="RM313"/>
      <c r="RN313"/>
      <c r="RO313"/>
      <c r="RP313"/>
      <c r="RQ313"/>
      <c r="RR313"/>
      <c r="RS313"/>
      <c r="RT313"/>
      <c r="RU313"/>
      <c r="RV313"/>
      <c r="RW313"/>
      <c r="RX313"/>
      <c r="RY313"/>
      <c r="RZ313"/>
      <c r="SA313"/>
      <c r="SB313"/>
      <c r="SC313"/>
      <c r="SD313"/>
      <c r="SE313"/>
      <c r="SF313"/>
      <c r="SG313"/>
      <c r="SH313"/>
      <c r="SI313"/>
      <c r="SJ313"/>
      <c r="SK313"/>
      <c r="SL313"/>
      <c r="SM313"/>
      <c r="SN313"/>
      <c r="SO313"/>
      <c r="SP313"/>
    </row>
    <row r="314" spans="1:510" ht="16.5" customHeight="1" x14ac:dyDescent="0.2">
      <c r="A314" s="20">
        <v>1533</v>
      </c>
      <c r="B314" s="34" t="s">
        <v>70</v>
      </c>
      <c r="C314" s="34" t="s">
        <v>434</v>
      </c>
      <c r="D314" s="20" t="s">
        <v>51</v>
      </c>
      <c r="E314" s="20" t="s">
        <v>1345</v>
      </c>
      <c r="F314" s="22" t="s">
        <v>88</v>
      </c>
      <c r="G314" s="34" t="s">
        <v>37</v>
      </c>
      <c r="H314" s="20" t="s">
        <v>89</v>
      </c>
      <c r="I314" s="20" t="s">
        <v>81</v>
      </c>
      <c r="J314" s="35" t="s">
        <v>472</v>
      </c>
      <c r="K314" s="36"/>
      <c r="L314" s="36"/>
      <c r="M314" s="36"/>
      <c r="N314" s="36"/>
      <c r="O314" s="34"/>
      <c r="P314" s="37">
        <v>89654019</v>
      </c>
      <c r="Q314" s="34">
        <v>12</v>
      </c>
      <c r="R314" s="25">
        <v>45658</v>
      </c>
      <c r="S314" s="39" t="s">
        <v>83</v>
      </c>
      <c r="T314" s="37">
        <f t="shared" si="6"/>
        <v>1075848228</v>
      </c>
      <c r="U314" s="27" t="s">
        <v>39</v>
      </c>
      <c r="V314" s="28" t="s">
        <v>40</v>
      </c>
      <c r="W314"/>
      <c r="X314"/>
      <c r="Y314"/>
      <c r="Z314"/>
      <c r="AA314"/>
      <c r="AB314"/>
      <c r="AC314"/>
      <c r="AD314"/>
      <c r="AE314"/>
      <c r="AF314"/>
      <c r="AG314"/>
      <c r="AH314"/>
      <c r="AI314"/>
      <c r="AJ314"/>
      <c r="AK314"/>
      <c r="AL314"/>
      <c r="AM314"/>
      <c r="AN314"/>
      <c r="AO314"/>
      <c r="AP314"/>
      <c r="AQ314"/>
      <c r="AR314"/>
      <c r="AS314"/>
      <c r="AT314"/>
      <c r="AU314"/>
      <c r="AV314"/>
      <c r="AW314"/>
      <c r="AX314"/>
      <c r="AY314"/>
      <c r="AZ314"/>
      <c r="BA314"/>
      <c r="BB314"/>
      <c r="BC314"/>
      <c r="BD314"/>
      <c r="BE314"/>
      <c r="BF314"/>
      <c r="BG314"/>
      <c r="BH314"/>
      <c r="BI314"/>
      <c r="BJ314"/>
      <c r="BK314"/>
      <c r="BL314"/>
      <c r="BM314"/>
      <c r="BN314"/>
      <c r="BO314"/>
      <c r="BP314"/>
      <c r="BQ314"/>
      <c r="BR314"/>
      <c r="BS314"/>
      <c r="BT314"/>
      <c r="BU314"/>
      <c r="BV314"/>
      <c r="BW314"/>
      <c r="BX314"/>
      <c r="BY314"/>
      <c r="BZ314"/>
      <c r="CA314"/>
      <c r="CB314"/>
      <c r="CC314"/>
      <c r="CD314"/>
      <c r="CE314"/>
      <c r="CF314"/>
      <c r="CG314"/>
      <c r="CH314"/>
      <c r="CI314"/>
      <c r="CJ314"/>
      <c r="CK314"/>
      <c r="CL314"/>
      <c r="CM314"/>
      <c r="CN314"/>
      <c r="CO314"/>
      <c r="CP314"/>
      <c r="CQ314"/>
      <c r="CR314"/>
      <c r="CS314"/>
      <c r="CT314"/>
      <c r="CU314"/>
      <c r="CV314"/>
      <c r="CW314"/>
      <c r="CX314"/>
      <c r="CY314"/>
      <c r="CZ314"/>
      <c r="DA314"/>
      <c r="DB314"/>
      <c r="DC314"/>
      <c r="DD314"/>
      <c r="DE314"/>
      <c r="DF314"/>
      <c r="DG314"/>
      <c r="DH314"/>
      <c r="DI314"/>
      <c r="DJ314"/>
      <c r="DK314"/>
      <c r="DL314"/>
      <c r="DM314"/>
      <c r="DN314"/>
      <c r="DO314"/>
      <c r="DP314"/>
      <c r="DQ314"/>
      <c r="DR314"/>
      <c r="DS314"/>
      <c r="DT314"/>
      <c r="DU314"/>
      <c r="DV314"/>
      <c r="DW314"/>
      <c r="DX314"/>
      <c r="DY314"/>
      <c r="DZ314"/>
      <c r="EA314"/>
      <c r="EB314"/>
      <c r="EC314"/>
      <c r="ED314"/>
      <c r="EE314"/>
      <c r="EF314"/>
      <c r="EG314"/>
      <c r="EH314"/>
      <c r="EI314"/>
      <c r="EJ314"/>
      <c r="EK314"/>
      <c r="EL314"/>
      <c r="EM314"/>
      <c r="EN314"/>
      <c r="EO314"/>
      <c r="EP314"/>
      <c r="EQ314"/>
      <c r="ER314"/>
      <c r="ES314"/>
      <c r="ET314"/>
      <c r="EU314"/>
      <c r="EV314"/>
      <c r="EW314"/>
      <c r="EX314"/>
      <c r="EY314"/>
      <c r="EZ314"/>
      <c r="FA314"/>
      <c r="FB314"/>
      <c r="FC314"/>
      <c r="FD314"/>
      <c r="FE314"/>
      <c r="FF314"/>
      <c r="FG314"/>
      <c r="FH314"/>
      <c r="FI314"/>
      <c r="FJ314"/>
      <c r="FK314"/>
      <c r="FL314"/>
      <c r="FM314"/>
      <c r="FN314"/>
      <c r="FO314"/>
      <c r="FP314"/>
      <c r="FQ314"/>
      <c r="FR314"/>
      <c r="FS314"/>
      <c r="FT314"/>
      <c r="FU314"/>
      <c r="FV314"/>
      <c r="FW314"/>
      <c r="FX314"/>
      <c r="FY314"/>
      <c r="FZ314"/>
      <c r="GA314"/>
      <c r="GB314"/>
      <c r="GC314"/>
      <c r="GD314"/>
      <c r="GE314"/>
      <c r="GF314"/>
      <c r="GG314"/>
      <c r="GH314"/>
      <c r="GI314"/>
      <c r="GJ314"/>
      <c r="GK314"/>
      <c r="GL314"/>
      <c r="GM314"/>
      <c r="GN314"/>
      <c r="GO314"/>
      <c r="GP314"/>
      <c r="GQ314"/>
      <c r="GR314"/>
      <c r="GS314"/>
      <c r="GT314"/>
      <c r="GU314"/>
      <c r="GV314"/>
      <c r="GW314"/>
      <c r="GX314"/>
      <c r="GY314"/>
      <c r="GZ314"/>
      <c r="HA314"/>
      <c r="HB314"/>
      <c r="HC314"/>
      <c r="HD314"/>
      <c r="HE314"/>
      <c r="HF314"/>
      <c r="HG314"/>
      <c r="HH314"/>
      <c r="HI314"/>
      <c r="HJ314"/>
      <c r="HK314"/>
      <c r="HL314"/>
      <c r="HM314"/>
      <c r="HN314"/>
      <c r="HO314"/>
      <c r="HP314"/>
      <c r="HQ314"/>
      <c r="HR314"/>
      <c r="HS314"/>
      <c r="HT314"/>
      <c r="HU314"/>
      <c r="HV314"/>
      <c r="HW314"/>
      <c r="HX314"/>
      <c r="HY314"/>
      <c r="HZ314"/>
      <c r="IA314"/>
      <c r="IB314"/>
      <c r="IC314"/>
      <c r="ID314"/>
      <c r="IE314"/>
      <c r="IF314"/>
      <c r="IG314"/>
      <c r="IH314"/>
      <c r="II314"/>
      <c r="IJ314"/>
      <c r="IK314"/>
      <c r="IL314"/>
      <c r="IM314"/>
      <c r="IN314"/>
      <c r="IO314"/>
      <c r="IP314"/>
      <c r="IQ314"/>
      <c r="IR314"/>
      <c r="IS314"/>
      <c r="IT314"/>
      <c r="IU314"/>
      <c r="IV314"/>
      <c r="IW314"/>
      <c r="IX314"/>
      <c r="IY314"/>
      <c r="IZ314"/>
      <c r="JA314"/>
      <c r="JB314"/>
      <c r="JC314"/>
      <c r="JD314"/>
      <c r="JE314"/>
      <c r="JF314"/>
      <c r="JG314"/>
      <c r="JH314"/>
      <c r="JI314"/>
      <c r="JJ314"/>
      <c r="JK314"/>
      <c r="JL314"/>
      <c r="JM314"/>
      <c r="JN314"/>
      <c r="JO314"/>
      <c r="JP314"/>
      <c r="JQ314"/>
      <c r="JR314"/>
      <c r="JS314"/>
      <c r="JT314"/>
      <c r="JU314"/>
      <c r="JV314"/>
      <c r="JW314"/>
      <c r="JX314"/>
      <c r="JY314"/>
      <c r="JZ314"/>
      <c r="KA314"/>
      <c r="KB314"/>
      <c r="KC314"/>
      <c r="KD314"/>
      <c r="KE314"/>
      <c r="KF314"/>
      <c r="KG314"/>
      <c r="KH314"/>
      <c r="KI314"/>
      <c r="KJ314"/>
      <c r="KK314"/>
      <c r="KL314"/>
      <c r="KM314"/>
      <c r="KN314"/>
      <c r="KO314"/>
      <c r="KP314"/>
      <c r="KQ314"/>
      <c r="KR314"/>
      <c r="KS314"/>
      <c r="KT314"/>
      <c r="KU314"/>
      <c r="KV314"/>
      <c r="KW314"/>
      <c r="KX314"/>
      <c r="KY314"/>
      <c r="KZ314"/>
      <c r="LA314"/>
      <c r="LB314"/>
      <c r="LC314"/>
      <c r="LD314"/>
      <c r="LE314"/>
      <c r="LF314"/>
      <c r="LG314"/>
      <c r="LH314"/>
      <c r="LI314"/>
      <c r="LJ314"/>
      <c r="LK314"/>
      <c r="LL314"/>
      <c r="LM314"/>
      <c r="LN314"/>
      <c r="LO314"/>
      <c r="LP314"/>
      <c r="LQ314"/>
      <c r="LR314"/>
      <c r="LS314"/>
      <c r="LT314"/>
      <c r="LU314"/>
      <c r="LV314"/>
      <c r="LW314"/>
      <c r="LX314"/>
      <c r="LY314"/>
      <c r="LZ314"/>
      <c r="MA314"/>
      <c r="MB314"/>
      <c r="MC314"/>
      <c r="MD314"/>
      <c r="ME314"/>
      <c r="MF314"/>
      <c r="MG314"/>
      <c r="MH314"/>
      <c r="MI314"/>
      <c r="MJ314"/>
      <c r="MK314"/>
      <c r="ML314"/>
      <c r="MM314"/>
      <c r="MN314"/>
      <c r="MO314"/>
      <c r="MP314"/>
      <c r="MQ314"/>
      <c r="MR314"/>
      <c r="MS314"/>
      <c r="MT314"/>
      <c r="MU314"/>
      <c r="MV314"/>
      <c r="MW314"/>
      <c r="MX314"/>
      <c r="MY314"/>
      <c r="MZ314"/>
      <c r="NA314"/>
      <c r="NB314"/>
      <c r="NC314"/>
      <c r="ND314"/>
      <c r="NE314"/>
      <c r="NF314"/>
      <c r="NG314"/>
      <c r="NH314"/>
      <c r="NI314"/>
      <c r="NJ314"/>
      <c r="NK314"/>
      <c r="NL314"/>
      <c r="NM314"/>
      <c r="NN314"/>
      <c r="NO314"/>
      <c r="NP314"/>
      <c r="NQ314"/>
      <c r="NR314"/>
      <c r="NS314"/>
      <c r="NT314"/>
      <c r="NU314"/>
      <c r="NV314"/>
      <c r="NW314"/>
      <c r="NX314"/>
      <c r="NY314"/>
      <c r="NZ314"/>
      <c r="OA314"/>
      <c r="OB314"/>
      <c r="OC314"/>
      <c r="OD314"/>
      <c r="OE314"/>
      <c r="OF314"/>
      <c r="OG314"/>
      <c r="OH314"/>
      <c r="OI314"/>
      <c r="OJ314"/>
      <c r="OK314"/>
      <c r="OL314"/>
      <c r="OM314"/>
      <c r="ON314"/>
      <c r="OO314"/>
      <c r="OP314"/>
      <c r="OQ314"/>
      <c r="OR314"/>
      <c r="OS314"/>
      <c r="OT314"/>
      <c r="OU314"/>
      <c r="OV314"/>
      <c r="OW314"/>
      <c r="OX314"/>
      <c r="OY314"/>
      <c r="OZ314"/>
      <c r="PA314"/>
      <c r="PB314"/>
      <c r="PC314"/>
      <c r="PD314"/>
      <c r="PE314"/>
      <c r="PF314"/>
      <c r="PG314"/>
      <c r="PH314"/>
      <c r="PI314"/>
      <c r="PJ314"/>
      <c r="PK314"/>
      <c r="PL314"/>
      <c r="PM314"/>
      <c r="PN314"/>
      <c r="PO314"/>
      <c r="PP314"/>
      <c r="PQ314"/>
      <c r="PR314"/>
      <c r="PS314"/>
      <c r="PT314"/>
      <c r="PU314"/>
      <c r="PV314"/>
      <c r="PW314"/>
      <c r="PX314"/>
      <c r="PY314"/>
      <c r="PZ314"/>
      <c r="QA314"/>
      <c r="QB314"/>
      <c r="QC314"/>
      <c r="QD314"/>
      <c r="QE314"/>
      <c r="QF314"/>
      <c r="QG314"/>
      <c r="QH314"/>
      <c r="QI314"/>
      <c r="QJ314"/>
      <c r="QK314"/>
      <c r="QL314"/>
      <c r="QM314"/>
      <c r="QN314"/>
      <c r="QO314"/>
      <c r="QP314"/>
      <c r="QQ314"/>
      <c r="QR314"/>
      <c r="QS314"/>
      <c r="QT314"/>
      <c r="QU314"/>
      <c r="QV314"/>
      <c r="QW314"/>
      <c r="QX314"/>
      <c r="QY314"/>
      <c r="QZ314"/>
      <c r="RA314"/>
      <c r="RB314"/>
      <c r="RC314"/>
      <c r="RD314"/>
      <c r="RE314"/>
      <c r="RF314"/>
      <c r="RG314"/>
      <c r="RH314"/>
      <c r="RI314"/>
      <c r="RJ314"/>
      <c r="RK314"/>
      <c r="RL314"/>
      <c r="RM314"/>
      <c r="RN314"/>
      <c r="RO314"/>
      <c r="RP314"/>
      <c r="RQ314"/>
      <c r="RR314"/>
      <c r="RS314"/>
      <c r="RT314"/>
      <c r="RU314"/>
      <c r="RV314"/>
      <c r="RW314"/>
      <c r="RX314"/>
      <c r="RY314"/>
      <c r="RZ314"/>
      <c r="SA314"/>
      <c r="SB314"/>
      <c r="SC314"/>
      <c r="SD314"/>
      <c r="SE314"/>
      <c r="SF314"/>
      <c r="SG314"/>
      <c r="SH314"/>
      <c r="SI314"/>
      <c r="SJ314"/>
      <c r="SK314"/>
      <c r="SL314"/>
      <c r="SM314"/>
      <c r="SN314"/>
      <c r="SO314"/>
      <c r="SP314"/>
    </row>
    <row r="315" spans="1:510" ht="16.5" customHeight="1" x14ac:dyDescent="0.2">
      <c r="A315" s="20">
        <v>1534</v>
      </c>
      <c r="B315" s="34" t="s">
        <v>70</v>
      </c>
      <c r="C315" s="34" t="s">
        <v>434</v>
      </c>
      <c r="D315" s="20" t="s">
        <v>51</v>
      </c>
      <c r="E315" s="20" t="s">
        <v>1345</v>
      </c>
      <c r="F315" s="22" t="s">
        <v>88</v>
      </c>
      <c r="G315" s="34" t="s">
        <v>37</v>
      </c>
      <c r="H315" s="20" t="s">
        <v>89</v>
      </c>
      <c r="I315" s="20" t="s">
        <v>81</v>
      </c>
      <c r="J315" s="35" t="s">
        <v>473</v>
      </c>
      <c r="K315" s="36"/>
      <c r="L315" s="36"/>
      <c r="M315" s="36"/>
      <c r="N315" s="36"/>
      <c r="O315" s="34"/>
      <c r="P315" s="37"/>
      <c r="Q315" s="34">
        <v>12</v>
      </c>
      <c r="R315" s="25">
        <v>45658</v>
      </c>
      <c r="S315" s="39" t="s">
        <v>83</v>
      </c>
      <c r="T315" s="37">
        <f t="shared" si="6"/>
        <v>0</v>
      </c>
      <c r="U315" s="27" t="s">
        <v>39</v>
      </c>
      <c r="V315" s="28" t="s">
        <v>40</v>
      </c>
      <c r="W315"/>
      <c r="X315"/>
      <c r="Y315"/>
      <c r="Z315"/>
      <c r="AA315"/>
      <c r="AB315"/>
      <c r="AC315"/>
      <c r="AD315"/>
      <c r="AE315"/>
      <c r="AF315"/>
      <c r="AG315"/>
      <c r="AH315"/>
      <c r="AI315"/>
      <c r="AJ315"/>
      <c r="AK315"/>
      <c r="AL315"/>
      <c r="AM315"/>
      <c r="AN315"/>
      <c r="AO315"/>
      <c r="AP315"/>
      <c r="AQ315"/>
      <c r="AR315"/>
      <c r="AS315"/>
      <c r="AT315"/>
      <c r="AU315"/>
      <c r="AV315"/>
      <c r="AW315"/>
      <c r="AX315"/>
      <c r="AY315"/>
      <c r="AZ315"/>
      <c r="BA315"/>
      <c r="BB315"/>
      <c r="BC315"/>
      <c r="BD315"/>
      <c r="BE315"/>
      <c r="BF315"/>
      <c r="BG315"/>
      <c r="BH315"/>
      <c r="BI315"/>
      <c r="BJ315"/>
      <c r="BK315"/>
      <c r="BL315"/>
      <c r="BM315"/>
      <c r="BN315"/>
      <c r="BO315"/>
      <c r="BP315"/>
      <c r="BQ315"/>
      <c r="BR315"/>
      <c r="BS315"/>
      <c r="BT315"/>
      <c r="BU315"/>
      <c r="BV315"/>
      <c r="BW315"/>
      <c r="BX315"/>
      <c r="BY315"/>
      <c r="BZ315"/>
      <c r="CA315"/>
      <c r="CB315"/>
      <c r="CC315"/>
      <c r="CD315"/>
      <c r="CE315"/>
      <c r="CF315"/>
      <c r="CG315"/>
      <c r="CH315"/>
      <c r="CI315"/>
      <c r="CJ315"/>
      <c r="CK315"/>
      <c r="CL315"/>
      <c r="CM315"/>
      <c r="CN315"/>
      <c r="CO315"/>
      <c r="CP315"/>
      <c r="CQ315"/>
      <c r="CR315"/>
      <c r="CS315"/>
      <c r="CT315"/>
      <c r="CU315"/>
      <c r="CV315"/>
      <c r="CW315"/>
      <c r="CX315"/>
      <c r="CY315"/>
      <c r="CZ315"/>
      <c r="DA315"/>
      <c r="DB315"/>
      <c r="DC315"/>
      <c r="DD315"/>
      <c r="DE315"/>
      <c r="DF315"/>
      <c r="DG315"/>
      <c r="DH315"/>
      <c r="DI315"/>
      <c r="DJ315"/>
      <c r="DK315"/>
      <c r="DL315"/>
      <c r="DM315"/>
      <c r="DN315"/>
      <c r="DO315"/>
      <c r="DP315"/>
      <c r="DQ315"/>
      <c r="DR315"/>
      <c r="DS315"/>
      <c r="DT315"/>
      <c r="DU315"/>
      <c r="DV315"/>
      <c r="DW315"/>
      <c r="DX315"/>
      <c r="DY315"/>
      <c r="DZ315"/>
      <c r="EA315"/>
      <c r="EB315"/>
      <c r="EC315"/>
      <c r="ED315"/>
      <c r="EE315"/>
      <c r="EF315"/>
      <c r="EG315"/>
      <c r="EH315"/>
      <c r="EI315"/>
      <c r="EJ315"/>
      <c r="EK315"/>
      <c r="EL315"/>
      <c r="EM315"/>
      <c r="EN315"/>
      <c r="EO315"/>
      <c r="EP315"/>
      <c r="EQ315"/>
      <c r="ER315"/>
      <c r="ES315"/>
      <c r="ET315"/>
      <c r="EU315"/>
      <c r="EV315"/>
      <c r="EW315"/>
      <c r="EX315"/>
      <c r="EY315"/>
      <c r="EZ315"/>
      <c r="FA315"/>
      <c r="FB315"/>
      <c r="FC315"/>
      <c r="FD315"/>
      <c r="FE315"/>
      <c r="FF315"/>
      <c r="FG315"/>
      <c r="FH315"/>
      <c r="FI315"/>
      <c r="FJ315"/>
      <c r="FK315"/>
      <c r="FL315"/>
      <c r="FM315"/>
      <c r="FN315"/>
      <c r="FO315"/>
      <c r="FP315"/>
      <c r="FQ315"/>
      <c r="FR315"/>
      <c r="FS315"/>
      <c r="FT315"/>
      <c r="FU315"/>
      <c r="FV315"/>
      <c r="FW315"/>
      <c r="FX315"/>
      <c r="FY315"/>
      <c r="FZ315"/>
      <c r="GA315"/>
      <c r="GB315"/>
      <c r="GC315"/>
      <c r="GD315"/>
      <c r="GE315"/>
      <c r="GF315"/>
      <c r="GG315"/>
      <c r="GH315"/>
      <c r="GI315"/>
      <c r="GJ315"/>
      <c r="GK315"/>
      <c r="GL315"/>
      <c r="GM315"/>
      <c r="GN315"/>
      <c r="GO315"/>
      <c r="GP315"/>
      <c r="GQ315"/>
      <c r="GR315"/>
      <c r="GS315"/>
      <c r="GT315"/>
      <c r="GU315"/>
      <c r="GV315"/>
      <c r="GW315"/>
      <c r="GX315"/>
      <c r="GY315"/>
      <c r="GZ315"/>
      <c r="HA315"/>
      <c r="HB315"/>
      <c r="HC315"/>
      <c r="HD315"/>
      <c r="HE315"/>
      <c r="HF315"/>
      <c r="HG315"/>
      <c r="HH315"/>
      <c r="HI315"/>
      <c r="HJ315"/>
      <c r="HK315"/>
      <c r="HL315"/>
      <c r="HM315"/>
      <c r="HN315"/>
      <c r="HO315"/>
      <c r="HP315"/>
      <c r="HQ315"/>
      <c r="HR315"/>
      <c r="HS315"/>
      <c r="HT315"/>
      <c r="HU315"/>
      <c r="HV315"/>
      <c r="HW315"/>
      <c r="HX315"/>
      <c r="HY315"/>
      <c r="HZ315"/>
      <c r="IA315"/>
      <c r="IB315"/>
      <c r="IC315"/>
      <c r="ID315"/>
      <c r="IE315"/>
      <c r="IF315"/>
      <c r="IG315"/>
      <c r="IH315"/>
      <c r="II315"/>
      <c r="IJ315"/>
      <c r="IK315"/>
      <c r="IL315"/>
      <c r="IM315"/>
      <c r="IN315"/>
      <c r="IO315"/>
      <c r="IP315"/>
      <c r="IQ315"/>
      <c r="IR315"/>
      <c r="IS315"/>
      <c r="IT315"/>
      <c r="IU315"/>
      <c r="IV315"/>
      <c r="IW315"/>
      <c r="IX315"/>
      <c r="IY315"/>
      <c r="IZ315"/>
      <c r="JA315"/>
      <c r="JB315"/>
      <c r="JC315"/>
      <c r="JD315"/>
      <c r="JE315"/>
      <c r="JF315"/>
      <c r="JG315"/>
      <c r="JH315"/>
      <c r="JI315"/>
      <c r="JJ315"/>
      <c r="JK315"/>
      <c r="JL315"/>
      <c r="JM315"/>
      <c r="JN315"/>
      <c r="JO315"/>
      <c r="JP315"/>
      <c r="JQ315"/>
      <c r="JR315"/>
      <c r="JS315"/>
      <c r="JT315"/>
      <c r="JU315"/>
      <c r="JV315"/>
      <c r="JW315"/>
      <c r="JX315"/>
      <c r="JY315"/>
      <c r="JZ315"/>
      <c r="KA315"/>
      <c r="KB315"/>
      <c r="KC315"/>
      <c r="KD315"/>
      <c r="KE315"/>
      <c r="KF315"/>
      <c r="KG315"/>
      <c r="KH315"/>
      <c r="KI315"/>
      <c r="KJ315"/>
      <c r="KK315"/>
      <c r="KL315"/>
      <c r="KM315"/>
      <c r="KN315"/>
      <c r="KO315"/>
      <c r="KP315"/>
      <c r="KQ315"/>
      <c r="KR315"/>
      <c r="KS315"/>
      <c r="KT315"/>
      <c r="KU315"/>
      <c r="KV315"/>
      <c r="KW315"/>
      <c r="KX315"/>
      <c r="KY315"/>
      <c r="KZ315"/>
      <c r="LA315"/>
      <c r="LB315"/>
      <c r="LC315"/>
      <c r="LD315"/>
      <c r="LE315"/>
      <c r="LF315"/>
      <c r="LG315"/>
      <c r="LH315"/>
      <c r="LI315"/>
      <c r="LJ315"/>
      <c r="LK315"/>
      <c r="LL315"/>
      <c r="LM315"/>
      <c r="LN315"/>
      <c r="LO315"/>
      <c r="LP315"/>
      <c r="LQ315"/>
      <c r="LR315"/>
      <c r="LS315"/>
      <c r="LT315"/>
      <c r="LU315"/>
      <c r="LV315"/>
      <c r="LW315"/>
      <c r="LX315"/>
      <c r="LY315"/>
      <c r="LZ315"/>
      <c r="MA315"/>
      <c r="MB315"/>
      <c r="MC315"/>
      <c r="MD315"/>
      <c r="ME315"/>
      <c r="MF315"/>
      <c r="MG315"/>
      <c r="MH315"/>
      <c r="MI315"/>
      <c r="MJ315"/>
      <c r="MK315"/>
      <c r="ML315"/>
      <c r="MM315"/>
      <c r="MN315"/>
      <c r="MO315"/>
      <c r="MP315"/>
      <c r="MQ315"/>
      <c r="MR315"/>
      <c r="MS315"/>
      <c r="MT315"/>
      <c r="MU315"/>
      <c r="MV315"/>
      <c r="MW315"/>
      <c r="MX315"/>
      <c r="MY315"/>
      <c r="MZ315"/>
      <c r="NA315"/>
      <c r="NB315"/>
      <c r="NC315"/>
      <c r="ND315"/>
      <c r="NE315"/>
      <c r="NF315"/>
      <c r="NG315"/>
      <c r="NH315"/>
      <c r="NI315"/>
      <c r="NJ315"/>
      <c r="NK315"/>
      <c r="NL315"/>
      <c r="NM315"/>
      <c r="NN315"/>
      <c r="NO315"/>
      <c r="NP315"/>
      <c r="NQ315"/>
      <c r="NR315"/>
      <c r="NS315"/>
      <c r="NT315"/>
      <c r="NU315"/>
      <c r="NV315"/>
      <c r="NW315"/>
      <c r="NX315"/>
      <c r="NY315"/>
      <c r="NZ315"/>
      <c r="OA315"/>
      <c r="OB315"/>
      <c r="OC315"/>
      <c r="OD315"/>
      <c r="OE315"/>
      <c r="OF315"/>
      <c r="OG315"/>
      <c r="OH315"/>
      <c r="OI315"/>
      <c r="OJ315"/>
      <c r="OK315"/>
      <c r="OL315"/>
      <c r="OM315"/>
      <c r="ON315"/>
      <c r="OO315"/>
      <c r="OP315"/>
      <c r="OQ315"/>
      <c r="OR315"/>
      <c r="OS315"/>
      <c r="OT315"/>
      <c r="OU315"/>
      <c r="OV315"/>
      <c r="OW315"/>
      <c r="OX315"/>
      <c r="OY315"/>
      <c r="OZ315"/>
      <c r="PA315"/>
      <c r="PB315"/>
      <c r="PC315"/>
      <c r="PD315"/>
      <c r="PE315"/>
      <c r="PF315"/>
      <c r="PG315"/>
      <c r="PH315"/>
      <c r="PI315"/>
      <c r="PJ315"/>
      <c r="PK315"/>
      <c r="PL315"/>
      <c r="PM315"/>
      <c r="PN315"/>
      <c r="PO315"/>
      <c r="PP315"/>
      <c r="PQ315"/>
      <c r="PR315"/>
      <c r="PS315"/>
      <c r="PT315"/>
      <c r="PU315"/>
      <c r="PV315"/>
      <c r="PW315"/>
      <c r="PX315"/>
      <c r="PY315"/>
      <c r="PZ315"/>
      <c r="QA315"/>
      <c r="QB315"/>
      <c r="QC315"/>
      <c r="QD315"/>
      <c r="QE315"/>
      <c r="QF315"/>
      <c r="QG315"/>
      <c r="QH315"/>
      <c r="QI315"/>
      <c r="QJ315"/>
      <c r="QK315"/>
      <c r="QL315"/>
      <c r="QM315"/>
      <c r="QN315"/>
      <c r="QO315"/>
      <c r="QP315"/>
      <c r="QQ315"/>
      <c r="QR315"/>
      <c r="QS315"/>
      <c r="QT315"/>
      <c r="QU315"/>
      <c r="QV315"/>
      <c r="QW315"/>
      <c r="QX315"/>
      <c r="QY315"/>
      <c r="QZ315"/>
      <c r="RA315"/>
      <c r="RB315"/>
      <c r="RC315"/>
      <c r="RD315"/>
      <c r="RE315"/>
      <c r="RF315"/>
      <c r="RG315"/>
      <c r="RH315"/>
      <c r="RI315"/>
      <c r="RJ315"/>
      <c r="RK315"/>
      <c r="RL315"/>
      <c r="RM315"/>
      <c r="RN315"/>
      <c r="RO315"/>
      <c r="RP315"/>
      <c r="RQ315"/>
      <c r="RR315"/>
      <c r="RS315"/>
      <c r="RT315"/>
      <c r="RU315"/>
      <c r="RV315"/>
      <c r="RW315"/>
      <c r="RX315"/>
      <c r="RY315"/>
      <c r="RZ315"/>
      <c r="SA315"/>
      <c r="SB315"/>
      <c r="SC315"/>
      <c r="SD315"/>
      <c r="SE315"/>
      <c r="SF315"/>
      <c r="SG315"/>
      <c r="SH315"/>
      <c r="SI315"/>
      <c r="SJ315"/>
      <c r="SK315"/>
      <c r="SL315"/>
      <c r="SM315"/>
      <c r="SN315"/>
      <c r="SO315"/>
      <c r="SP315"/>
    </row>
    <row r="316" spans="1:510" ht="16.5" customHeight="1" x14ac:dyDescent="0.2">
      <c r="A316" s="20">
        <v>1535</v>
      </c>
      <c r="B316" s="34" t="s">
        <v>70</v>
      </c>
      <c r="C316" s="34" t="s">
        <v>434</v>
      </c>
      <c r="D316" s="20" t="s">
        <v>51</v>
      </c>
      <c r="E316" s="20" t="s">
        <v>1345</v>
      </c>
      <c r="F316" s="22" t="s">
        <v>88</v>
      </c>
      <c r="G316" s="34" t="s">
        <v>37</v>
      </c>
      <c r="H316" s="20" t="s">
        <v>89</v>
      </c>
      <c r="I316" s="20" t="s">
        <v>81</v>
      </c>
      <c r="J316" s="35" t="s">
        <v>474</v>
      </c>
      <c r="K316" s="36"/>
      <c r="L316" s="36"/>
      <c r="M316" s="36"/>
      <c r="N316" s="36"/>
      <c r="O316" s="34"/>
      <c r="P316" s="37">
        <v>112425453</v>
      </c>
      <c r="Q316" s="34">
        <v>3</v>
      </c>
      <c r="R316" s="25">
        <v>45658</v>
      </c>
      <c r="S316" s="39" t="s">
        <v>29</v>
      </c>
      <c r="T316" s="37">
        <f t="shared" si="6"/>
        <v>337276359</v>
      </c>
      <c r="U316" s="27" t="s">
        <v>39</v>
      </c>
      <c r="V316" s="28" t="s">
        <v>40</v>
      </c>
      <c r="W316"/>
      <c r="X316"/>
      <c r="Y316"/>
      <c r="Z316"/>
      <c r="AA316"/>
      <c r="AB316"/>
      <c r="AC316"/>
      <c r="AD316"/>
      <c r="AE316"/>
      <c r="AF316"/>
      <c r="AG316"/>
      <c r="AH316"/>
      <c r="AI316"/>
      <c r="AJ316"/>
      <c r="AK316"/>
      <c r="AL316"/>
      <c r="AM316"/>
      <c r="AN316"/>
      <c r="AO316"/>
      <c r="AP316"/>
      <c r="AQ316"/>
      <c r="AR316"/>
      <c r="AS316"/>
      <c r="AT316"/>
      <c r="AU316"/>
      <c r="AV316"/>
      <c r="AW316"/>
      <c r="AX316"/>
      <c r="AY316"/>
      <c r="AZ316"/>
      <c r="BA316"/>
      <c r="BB316"/>
      <c r="BC316"/>
      <c r="BD316"/>
      <c r="BE316"/>
      <c r="BF316"/>
      <c r="BG316"/>
      <c r="BH316"/>
      <c r="BI316"/>
      <c r="BJ316"/>
      <c r="BK316"/>
      <c r="BL316"/>
      <c r="BM316"/>
      <c r="BN316"/>
      <c r="BO316"/>
      <c r="BP316"/>
      <c r="BQ316"/>
      <c r="BR316"/>
      <c r="BS316"/>
      <c r="BT316"/>
      <c r="BU316"/>
      <c r="BV316"/>
      <c r="BW316"/>
      <c r="BX316"/>
      <c r="BY316"/>
      <c r="BZ316"/>
      <c r="CA316"/>
      <c r="CB316"/>
      <c r="CC316"/>
      <c r="CD316"/>
      <c r="CE316"/>
      <c r="CF316"/>
      <c r="CG316"/>
      <c r="CH316"/>
      <c r="CI316"/>
      <c r="CJ316"/>
      <c r="CK316"/>
      <c r="CL316"/>
      <c r="CM316"/>
      <c r="CN316"/>
      <c r="CO316"/>
      <c r="CP316"/>
      <c r="CQ316"/>
      <c r="CR316"/>
      <c r="CS316"/>
      <c r="CT316"/>
      <c r="CU316"/>
      <c r="CV316"/>
      <c r="CW316"/>
      <c r="CX316"/>
      <c r="CY316"/>
      <c r="CZ316"/>
      <c r="DA316"/>
      <c r="DB316"/>
      <c r="DC316"/>
      <c r="DD316"/>
      <c r="DE316"/>
      <c r="DF316"/>
      <c r="DG316"/>
      <c r="DH316"/>
      <c r="DI316"/>
      <c r="DJ316"/>
      <c r="DK316"/>
      <c r="DL316"/>
      <c r="DM316"/>
      <c r="DN316"/>
      <c r="DO316"/>
      <c r="DP316"/>
      <c r="DQ316"/>
      <c r="DR316"/>
      <c r="DS316"/>
      <c r="DT316"/>
      <c r="DU316"/>
      <c r="DV316"/>
      <c r="DW316"/>
      <c r="DX316"/>
      <c r="DY316"/>
      <c r="DZ316"/>
      <c r="EA316"/>
      <c r="EB316"/>
      <c r="EC316"/>
      <c r="ED316"/>
      <c r="EE316"/>
      <c r="EF316"/>
      <c r="EG316"/>
      <c r="EH316"/>
      <c r="EI316"/>
      <c r="EJ316"/>
      <c r="EK316"/>
      <c r="EL316"/>
      <c r="EM316"/>
      <c r="EN316"/>
      <c r="EO316"/>
      <c r="EP316"/>
      <c r="EQ316"/>
      <c r="ER316"/>
      <c r="ES316"/>
      <c r="ET316"/>
      <c r="EU316"/>
      <c r="EV316"/>
      <c r="EW316"/>
      <c r="EX316"/>
      <c r="EY316"/>
      <c r="EZ316"/>
      <c r="FA316"/>
      <c r="FB316"/>
      <c r="FC316"/>
      <c r="FD316"/>
      <c r="FE316"/>
      <c r="FF316"/>
      <c r="FG316"/>
      <c r="FH316"/>
      <c r="FI316"/>
      <c r="FJ316"/>
      <c r="FK316"/>
      <c r="FL316"/>
      <c r="FM316"/>
      <c r="FN316"/>
      <c r="FO316"/>
      <c r="FP316"/>
      <c r="FQ316"/>
      <c r="FR316"/>
      <c r="FS316"/>
      <c r="FT316"/>
      <c r="FU316"/>
      <c r="FV316"/>
      <c r="FW316"/>
      <c r="FX316"/>
      <c r="FY316"/>
      <c r="FZ316"/>
      <c r="GA316"/>
      <c r="GB316"/>
      <c r="GC316"/>
      <c r="GD316"/>
      <c r="GE316"/>
      <c r="GF316"/>
      <c r="GG316"/>
      <c r="GH316"/>
      <c r="GI316"/>
      <c r="GJ316"/>
      <c r="GK316"/>
      <c r="GL316"/>
      <c r="GM316"/>
      <c r="GN316"/>
      <c r="GO316"/>
      <c r="GP316"/>
      <c r="GQ316"/>
      <c r="GR316"/>
      <c r="GS316"/>
      <c r="GT316"/>
      <c r="GU316"/>
      <c r="GV316"/>
      <c r="GW316"/>
      <c r="GX316"/>
      <c r="GY316"/>
      <c r="GZ316"/>
      <c r="HA316"/>
      <c r="HB316"/>
      <c r="HC316"/>
      <c r="HD316"/>
      <c r="HE316"/>
      <c r="HF316"/>
      <c r="HG316"/>
      <c r="HH316"/>
      <c r="HI316"/>
      <c r="HJ316"/>
      <c r="HK316"/>
      <c r="HL316"/>
      <c r="HM316"/>
      <c r="HN316"/>
      <c r="HO316"/>
      <c r="HP316"/>
      <c r="HQ316"/>
      <c r="HR316"/>
      <c r="HS316"/>
      <c r="HT316"/>
      <c r="HU316"/>
      <c r="HV316"/>
      <c r="HW316"/>
      <c r="HX316"/>
      <c r="HY316"/>
      <c r="HZ316"/>
      <c r="IA316"/>
      <c r="IB316"/>
      <c r="IC316"/>
      <c r="ID316"/>
      <c r="IE316"/>
      <c r="IF316"/>
      <c r="IG316"/>
      <c r="IH316"/>
      <c r="II316"/>
      <c r="IJ316"/>
      <c r="IK316"/>
      <c r="IL316"/>
      <c r="IM316"/>
      <c r="IN316"/>
      <c r="IO316"/>
      <c r="IP316"/>
      <c r="IQ316"/>
      <c r="IR316"/>
      <c r="IS316"/>
      <c r="IT316"/>
      <c r="IU316"/>
      <c r="IV316"/>
      <c r="IW316"/>
      <c r="IX316"/>
      <c r="IY316"/>
      <c r="IZ316"/>
      <c r="JA316"/>
      <c r="JB316"/>
      <c r="JC316"/>
      <c r="JD316"/>
      <c r="JE316"/>
      <c r="JF316"/>
      <c r="JG316"/>
      <c r="JH316"/>
      <c r="JI316"/>
      <c r="JJ316"/>
      <c r="JK316"/>
      <c r="JL316"/>
      <c r="JM316"/>
      <c r="JN316"/>
      <c r="JO316"/>
      <c r="JP316"/>
      <c r="JQ316"/>
      <c r="JR316"/>
      <c r="JS316"/>
      <c r="JT316"/>
      <c r="JU316"/>
      <c r="JV316"/>
      <c r="JW316"/>
      <c r="JX316"/>
      <c r="JY316"/>
      <c r="JZ316"/>
      <c r="KA316"/>
      <c r="KB316"/>
      <c r="KC316"/>
      <c r="KD316"/>
      <c r="KE316"/>
      <c r="KF316"/>
      <c r="KG316"/>
      <c r="KH316"/>
      <c r="KI316"/>
      <c r="KJ316"/>
      <c r="KK316"/>
      <c r="KL316"/>
      <c r="KM316"/>
      <c r="KN316"/>
      <c r="KO316"/>
      <c r="KP316"/>
      <c r="KQ316"/>
      <c r="KR316"/>
      <c r="KS316"/>
      <c r="KT316"/>
      <c r="KU316"/>
      <c r="KV316"/>
      <c r="KW316"/>
      <c r="KX316"/>
      <c r="KY316"/>
      <c r="KZ316"/>
      <c r="LA316"/>
      <c r="LB316"/>
      <c r="LC316"/>
      <c r="LD316"/>
      <c r="LE316"/>
      <c r="LF316"/>
      <c r="LG316"/>
      <c r="LH316"/>
      <c r="LI316"/>
      <c r="LJ316"/>
      <c r="LK316"/>
      <c r="LL316"/>
      <c r="LM316"/>
      <c r="LN316"/>
      <c r="LO316"/>
      <c r="LP316"/>
      <c r="LQ316"/>
      <c r="LR316"/>
      <c r="LS316"/>
      <c r="LT316"/>
      <c r="LU316"/>
      <c r="LV316"/>
      <c r="LW316"/>
      <c r="LX316"/>
      <c r="LY316"/>
      <c r="LZ316"/>
      <c r="MA316"/>
      <c r="MB316"/>
      <c r="MC316"/>
      <c r="MD316"/>
      <c r="ME316"/>
      <c r="MF316"/>
      <c r="MG316"/>
      <c r="MH316"/>
      <c r="MI316"/>
      <c r="MJ316"/>
      <c r="MK316"/>
      <c r="ML316"/>
      <c r="MM316"/>
      <c r="MN316"/>
      <c r="MO316"/>
      <c r="MP316"/>
      <c r="MQ316"/>
      <c r="MR316"/>
      <c r="MS316"/>
      <c r="MT316"/>
      <c r="MU316"/>
      <c r="MV316"/>
      <c r="MW316"/>
      <c r="MX316"/>
      <c r="MY316"/>
      <c r="MZ316"/>
      <c r="NA316"/>
      <c r="NB316"/>
      <c r="NC316"/>
      <c r="ND316"/>
      <c r="NE316"/>
      <c r="NF316"/>
      <c r="NG316"/>
      <c r="NH316"/>
      <c r="NI316"/>
      <c r="NJ316"/>
      <c r="NK316"/>
      <c r="NL316"/>
      <c r="NM316"/>
      <c r="NN316"/>
      <c r="NO316"/>
      <c r="NP316"/>
      <c r="NQ316"/>
      <c r="NR316"/>
      <c r="NS316"/>
      <c r="NT316"/>
      <c r="NU316"/>
      <c r="NV316"/>
      <c r="NW316"/>
      <c r="NX316"/>
      <c r="NY316"/>
      <c r="NZ316"/>
      <c r="OA316"/>
      <c r="OB316"/>
      <c r="OC316"/>
      <c r="OD316"/>
      <c r="OE316"/>
      <c r="OF316"/>
      <c r="OG316"/>
      <c r="OH316"/>
      <c r="OI316"/>
      <c r="OJ316"/>
      <c r="OK316"/>
      <c r="OL316"/>
      <c r="OM316"/>
      <c r="ON316"/>
      <c r="OO316"/>
      <c r="OP316"/>
      <c r="OQ316"/>
      <c r="OR316"/>
      <c r="OS316"/>
      <c r="OT316"/>
      <c r="OU316"/>
      <c r="OV316"/>
      <c r="OW316"/>
      <c r="OX316"/>
      <c r="OY316"/>
      <c r="OZ316"/>
      <c r="PA316"/>
      <c r="PB316"/>
      <c r="PC316"/>
      <c r="PD316"/>
      <c r="PE316"/>
      <c r="PF316"/>
      <c r="PG316"/>
      <c r="PH316"/>
      <c r="PI316"/>
      <c r="PJ316"/>
      <c r="PK316"/>
      <c r="PL316"/>
      <c r="PM316"/>
      <c r="PN316"/>
      <c r="PO316"/>
      <c r="PP316"/>
      <c r="PQ316"/>
      <c r="PR316"/>
      <c r="PS316"/>
      <c r="PT316"/>
      <c r="PU316"/>
      <c r="PV316"/>
      <c r="PW316"/>
      <c r="PX316"/>
      <c r="PY316"/>
      <c r="PZ316"/>
      <c r="QA316"/>
      <c r="QB316"/>
      <c r="QC316"/>
      <c r="QD316"/>
      <c r="QE316"/>
      <c r="QF316"/>
      <c r="QG316"/>
      <c r="QH316"/>
      <c r="QI316"/>
      <c r="QJ316"/>
      <c r="QK316"/>
      <c r="QL316"/>
      <c r="QM316"/>
      <c r="QN316"/>
      <c r="QO316"/>
      <c r="QP316"/>
      <c r="QQ316"/>
      <c r="QR316"/>
      <c r="QS316"/>
      <c r="QT316"/>
      <c r="QU316"/>
      <c r="QV316"/>
      <c r="QW316"/>
      <c r="QX316"/>
      <c r="QY316"/>
      <c r="QZ316"/>
      <c r="RA316"/>
      <c r="RB316"/>
      <c r="RC316"/>
      <c r="RD316"/>
      <c r="RE316"/>
      <c r="RF316"/>
      <c r="RG316"/>
      <c r="RH316"/>
      <c r="RI316"/>
      <c r="RJ316"/>
      <c r="RK316"/>
      <c r="RL316"/>
      <c r="RM316"/>
      <c r="RN316"/>
      <c r="RO316"/>
      <c r="RP316"/>
      <c r="RQ316"/>
      <c r="RR316"/>
      <c r="RS316"/>
      <c r="RT316"/>
      <c r="RU316"/>
      <c r="RV316"/>
      <c r="RW316"/>
      <c r="RX316"/>
      <c r="RY316"/>
      <c r="RZ316"/>
      <c r="SA316"/>
      <c r="SB316"/>
      <c r="SC316"/>
      <c r="SD316"/>
      <c r="SE316"/>
      <c r="SF316"/>
      <c r="SG316"/>
      <c r="SH316"/>
      <c r="SI316"/>
      <c r="SJ316"/>
      <c r="SK316"/>
      <c r="SL316"/>
      <c r="SM316"/>
      <c r="SN316"/>
      <c r="SO316"/>
      <c r="SP316"/>
    </row>
    <row r="317" spans="1:510" ht="16.5" customHeight="1" x14ac:dyDescent="0.2">
      <c r="A317" s="20">
        <v>1536</v>
      </c>
      <c r="B317" s="34" t="s">
        <v>70</v>
      </c>
      <c r="C317" s="34" t="s">
        <v>434</v>
      </c>
      <c r="D317" s="20" t="s">
        <v>51</v>
      </c>
      <c r="E317" s="20" t="s">
        <v>1345</v>
      </c>
      <c r="F317" s="22" t="s">
        <v>88</v>
      </c>
      <c r="G317" s="34" t="s">
        <v>37</v>
      </c>
      <c r="H317" s="20" t="s">
        <v>89</v>
      </c>
      <c r="I317" s="20" t="s">
        <v>81</v>
      </c>
      <c r="J317" s="35" t="s">
        <v>475</v>
      </c>
      <c r="K317" s="36"/>
      <c r="L317" s="36"/>
      <c r="M317" s="36"/>
      <c r="N317" s="36"/>
      <c r="O317" s="34"/>
      <c r="P317" s="37">
        <v>57708096</v>
      </c>
      <c r="Q317" s="34">
        <v>12</v>
      </c>
      <c r="R317" s="25">
        <v>45658</v>
      </c>
      <c r="S317" s="39" t="s">
        <v>83</v>
      </c>
      <c r="T317" s="37">
        <f t="shared" si="6"/>
        <v>692497152</v>
      </c>
      <c r="U317" s="27" t="s">
        <v>39</v>
      </c>
      <c r="V317" s="28" t="s">
        <v>40</v>
      </c>
      <c r="W317"/>
      <c r="X317"/>
      <c r="Y317"/>
      <c r="Z317"/>
      <c r="AA317"/>
      <c r="AB317"/>
      <c r="AC317"/>
      <c r="AD317"/>
      <c r="AE317"/>
      <c r="AF317"/>
      <c r="AG317"/>
      <c r="AH317"/>
      <c r="AI317"/>
      <c r="AJ317"/>
      <c r="AK317"/>
      <c r="AL317"/>
      <c r="AM317"/>
      <c r="AN317"/>
      <c r="AO317"/>
      <c r="AP317"/>
      <c r="AQ317"/>
      <c r="AR317"/>
      <c r="AS317"/>
      <c r="AT317"/>
      <c r="AU317"/>
      <c r="AV317"/>
      <c r="AW317"/>
      <c r="AX317"/>
      <c r="AY317"/>
      <c r="AZ317"/>
      <c r="BA317"/>
      <c r="BB317"/>
      <c r="BC317"/>
      <c r="BD317"/>
      <c r="BE317"/>
      <c r="BF317"/>
      <c r="BG317"/>
      <c r="BH317"/>
      <c r="BI317"/>
      <c r="BJ317"/>
      <c r="BK317"/>
      <c r="BL317"/>
      <c r="BM317"/>
      <c r="BN317"/>
      <c r="BO317"/>
      <c r="BP317"/>
      <c r="BQ317"/>
      <c r="BR317"/>
      <c r="BS317"/>
      <c r="BT317"/>
      <c r="BU317"/>
      <c r="BV317"/>
      <c r="BW317"/>
      <c r="BX317"/>
      <c r="BY317"/>
      <c r="BZ317"/>
      <c r="CA317"/>
      <c r="CB317"/>
      <c r="CC317"/>
      <c r="CD317"/>
      <c r="CE317"/>
      <c r="CF317"/>
      <c r="CG317"/>
      <c r="CH317"/>
      <c r="CI317"/>
      <c r="CJ317"/>
      <c r="CK317"/>
      <c r="CL317"/>
      <c r="CM317"/>
      <c r="CN317"/>
      <c r="CO317"/>
      <c r="CP317"/>
      <c r="CQ317"/>
      <c r="CR317"/>
      <c r="CS317"/>
      <c r="CT317"/>
      <c r="CU317"/>
      <c r="CV317"/>
      <c r="CW317"/>
      <c r="CX317"/>
      <c r="CY317"/>
      <c r="CZ317"/>
      <c r="DA317"/>
      <c r="DB317"/>
      <c r="DC317"/>
      <c r="DD317"/>
      <c r="DE317"/>
      <c r="DF317"/>
      <c r="DG317"/>
      <c r="DH317"/>
      <c r="DI317"/>
      <c r="DJ317"/>
      <c r="DK317"/>
      <c r="DL317"/>
      <c r="DM317"/>
      <c r="DN317"/>
      <c r="DO317"/>
      <c r="DP317"/>
      <c r="DQ317"/>
      <c r="DR317"/>
      <c r="DS317"/>
      <c r="DT317"/>
      <c r="DU317"/>
      <c r="DV317"/>
      <c r="DW317"/>
      <c r="DX317"/>
      <c r="DY317"/>
      <c r="DZ317"/>
      <c r="EA317"/>
      <c r="EB317"/>
      <c r="EC317"/>
      <c r="ED317"/>
      <c r="EE317"/>
      <c r="EF317"/>
      <c r="EG317"/>
      <c r="EH317"/>
      <c r="EI317"/>
      <c r="EJ317"/>
      <c r="EK317"/>
      <c r="EL317"/>
      <c r="EM317"/>
      <c r="EN317"/>
      <c r="EO317"/>
      <c r="EP317"/>
      <c r="EQ317"/>
      <c r="ER317"/>
      <c r="ES317"/>
      <c r="ET317"/>
      <c r="EU317"/>
      <c r="EV317"/>
      <c r="EW317"/>
      <c r="EX317"/>
      <c r="EY317"/>
      <c r="EZ317"/>
      <c r="FA317"/>
      <c r="FB317"/>
      <c r="FC317"/>
      <c r="FD317"/>
      <c r="FE317"/>
      <c r="FF317"/>
      <c r="FG317"/>
      <c r="FH317"/>
      <c r="FI317"/>
      <c r="FJ317"/>
      <c r="FK317"/>
      <c r="FL317"/>
      <c r="FM317"/>
      <c r="FN317"/>
      <c r="FO317"/>
      <c r="FP317"/>
      <c r="FQ317"/>
      <c r="FR317"/>
      <c r="FS317"/>
      <c r="FT317"/>
      <c r="FU317"/>
      <c r="FV317"/>
      <c r="FW317"/>
      <c r="FX317"/>
      <c r="FY317"/>
      <c r="FZ317"/>
      <c r="GA317"/>
      <c r="GB317"/>
      <c r="GC317"/>
      <c r="GD317"/>
      <c r="GE317"/>
      <c r="GF317"/>
      <c r="GG317"/>
      <c r="GH317"/>
      <c r="GI317"/>
      <c r="GJ317"/>
      <c r="GK317"/>
      <c r="GL317"/>
      <c r="GM317"/>
      <c r="GN317"/>
      <c r="GO317"/>
      <c r="GP317"/>
      <c r="GQ317"/>
      <c r="GR317"/>
      <c r="GS317"/>
      <c r="GT317"/>
      <c r="GU317"/>
      <c r="GV317"/>
      <c r="GW317"/>
      <c r="GX317"/>
      <c r="GY317"/>
      <c r="GZ317"/>
      <c r="HA317"/>
      <c r="HB317"/>
      <c r="HC317"/>
      <c r="HD317"/>
      <c r="HE317"/>
      <c r="HF317"/>
      <c r="HG317"/>
      <c r="HH317"/>
      <c r="HI317"/>
      <c r="HJ317"/>
      <c r="HK317"/>
      <c r="HL317"/>
      <c r="HM317"/>
      <c r="HN317"/>
      <c r="HO317"/>
      <c r="HP317"/>
      <c r="HQ317"/>
      <c r="HR317"/>
      <c r="HS317"/>
      <c r="HT317"/>
      <c r="HU317"/>
      <c r="HV317"/>
      <c r="HW317"/>
      <c r="HX317"/>
      <c r="HY317"/>
      <c r="HZ317"/>
      <c r="IA317"/>
      <c r="IB317"/>
      <c r="IC317"/>
      <c r="ID317"/>
      <c r="IE317"/>
      <c r="IF317"/>
      <c r="IG317"/>
      <c r="IH317"/>
      <c r="II317"/>
      <c r="IJ317"/>
      <c r="IK317"/>
      <c r="IL317"/>
      <c r="IM317"/>
      <c r="IN317"/>
      <c r="IO317"/>
      <c r="IP317"/>
      <c r="IQ317"/>
      <c r="IR317"/>
      <c r="IS317"/>
      <c r="IT317"/>
      <c r="IU317"/>
      <c r="IV317"/>
      <c r="IW317"/>
      <c r="IX317"/>
      <c r="IY317"/>
      <c r="IZ317"/>
      <c r="JA317"/>
      <c r="JB317"/>
      <c r="JC317"/>
      <c r="JD317"/>
      <c r="JE317"/>
      <c r="JF317"/>
      <c r="JG317"/>
      <c r="JH317"/>
      <c r="JI317"/>
      <c r="JJ317"/>
      <c r="JK317"/>
      <c r="JL317"/>
      <c r="JM317"/>
      <c r="JN317"/>
      <c r="JO317"/>
      <c r="JP317"/>
      <c r="JQ317"/>
      <c r="JR317"/>
      <c r="JS317"/>
      <c r="JT317"/>
      <c r="JU317"/>
      <c r="JV317"/>
      <c r="JW317"/>
      <c r="JX317"/>
      <c r="JY317"/>
      <c r="JZ317"/>
      <c r="KA317"/>
      <c r="KB317"/>
      <c r="KC317"/>
      <c r="KD317"/>
      <c r="KE317"/>
      <c r="KF317"/>
      <c r="KG317"/>
      <c r="KH317"/>
      <c r="KI317"/>
      <c r="KJ317"/>
      <c r="KK317"/>
      <c r="KL317"/>
      <c r="KM317"/>
      <c r="KN317"/>
      <c r="KO317"/>
      <c r="KP317"/>
      <c r="KQ317"/>
      <c r="KR317"/>
      <c r="KS317"/>
      <c r="KT317"/>
      <c r="KU317"/>
      <c r="KV317"/>
      <c r="KW317"/>
      <c r="KX317"/>
      <c r="KY317"/>
      <c r="KZ317"/>
      <c r="LA317"/>
      <c r="LB317"/>
      <c r="LC317"/>
      <c r="LD317"/>
      <c r="LE317"/>
      <c r="LF317"/>
      <c r="LG317"/>
      <c r="LH317"/>
      <c r="LI317"/>
      <c r="LJ317"/>
      <c r="LK317"/>
      <c r="LL317"/>
      <c r="LM317"/>
      <c r="LN317"/>
      <c r="LO317"/>
      <c r="LP317"/>
      <c r="LQ317"/>
      <c r="LR317"/>
      <c r="LS317"/>
      <c r="LT317"/>
      <c r="LU317"/>
      <c r="LV317"/>
      <c r="LW317"/>
      <c r="LX317"/>
      <c r="LY317"/>
      <c r="LZ317"/>
      <c r="MA317"/>
      <c r="MB317"/>
      <c r="MC317"/>
      <c r="MD317"/>
      <c r="ME317"/>
      <c r="MF317"/>
      <c r="MG317"/>
      <c r="MH317"/>
      <c r="MI317"/>
      <c r="MJ317"/>
      <c r="MK317"/>
      <c r="ML317"/>
      <c r="MM317"/>
      <c r="MN317"/>
      <c r="MO317"/>
      <c r="MP317"/>
      <c r="MQ317"/>
      <c r="MR317"/>
      <c r="MS317"/>
      <c r="MT317"/>
      <c r="MU317"/>
      <c r="MV317"/>
      <c r="MW317"/>
      <c r="MX317"/>
      <c r="MY317"/>
      <c r="MZ317"/>
      <c r="NA317"/>
      <c r="NB317"/>
      <c r="NC317"/>
      <c r="ND317"/>
      <c r="NE317"/>
      <c r="NF317"/>
      <c r="NG317"/>
      <c r="NH317"/>
      <c r="NI317"/>
      <c r="NJ317"/>
      <c r="NK317"/>
      <c r="NL317"/>
      <c r="NM317"/>
      <c r="NN317"/>
      <c r="NO317"/>
      <c r="NP317"/>
      <c r="NQ317"/>
      <c r="NR317"/>
      <c r="NS317"/>
      <c r="NT317"/>
      <c r="NU317"/>
      <c r="NV317"/>
      <c r="NW317"/>
      <c r="NX317"/>
      <c r="NY317"/>
      <c r="NZ317"/>
      <c r="OA317"/>
      <c r="OB317"/>
      <c r="OC317"/>
      <c r="OD317"/>
      <c r="OE317"/>
      <c r="OF317"/>
      <c r="OG317"/>
      <c r="OH317"/>
      <c r="OI317"/>
      <c r="OJ317"/>
      <c r="OK317"/>
      <c r="OL317"/>
      <c r="OM317"/>
      <c r="ON317"/>
      <c r="OO317"/>
      <c r="OP317"/>
      <c r="OQ317"/>
      <c r="OR317"/>
      <c r="OS317"/>
      <c r="OT317"/>
      <c r="OU317"/>
      <c r="OV317"/>
      <c r="OW317"/>
      <c r="OX317"/>
      <c r="OY317"/>
      <c r="OZ317"/>
      <c r="PA317"/>
      <c r="PB317"/>
      <c r="PC317"/>
      <c r="PD317"/>
      <c r="PE317"/>
      <c r="PF317"/>
      <c r="PG317"/>
      <c r="PH317"/>
      <c r="PI317"/>
      <c r="PJ317"/>
      <c r="PK317"/>
      <c r="PL317"/>
      <c r="PM317"/>
      <c r="PN317"/>
      <c r="PO317"/>
      <c r="PP317"/>
      <c r="PQ317"/>
      <c r="PR317"/>
      <c r="PS317"/>
      <c r="PT317"/>
      <c r="PU317"/>
      <c r="PV317"/>
      <c r="PW317"/>
      <c r="PX317"/>
      <c r="PY317"/>
      <c r="PZ317"/>
      <c r="QA317"/>
      <c r="QB317"/>
      <c r="QC317"/>
      <c r="QD317"/>
      <c r="QE317"/>
      <c r="QF317"/>
      <c r="QG317"/>
      <c r="QH317"/>
      <c r="QI317"/>
      <c r="QJ317"/>
      <c r="QK317"/>
      <c r="QL317"/>
      <c r="QM317"/>
      <c r="QN317"/>
      <c r="QO317"/>
      <c r="QP317"/>
      <c r="QQ317"/>
      <c r="QR317"/>
      <c r="QS317"/>
      <c r="QT317"/>
      <c r="QU317"/>
      <c r="QV317"/>
      <c r="QW317"/>
      <c r="QX317"/>
      <c r="QY317"/>
      <c r="QZ317"/>
      <c r="RA317"/>
      <c r="RB317"/>
      <c r="RC317"/>
      <c r="RD317"/>
      <c r="RE317"/>
      <c r="RF317"/>
      <c r="RG317"/>
      <c r="RH317"/>
      <c r="RI317"/>
      <c r="RJ317"/>
      <c r="RK317"/>
      <c r="RL317"/>
      <c r="RM317"/>
      <c r="RN317"/>
      <c r="RO317"/>
      <c r="RP317"/>
      <c r="RQ317"/>
      <c r="RR317"/>
      <c r="RS317"/>
      <c r="RT317"/>
      <c r="RU317"/>
      <c r="RV317"/>
      <c r="RW317"/>
      <c r="RX317"/>
      <c r="RY317"/>
      <c r="RZ317"/>
      <c r="SA317"/>
      <c r="SB317"/>
      <c r="SC317"/>
      <c r="SD317"/>
      <c r="SE317"/>
      <c r="SF317"/>
      <c r="SG317"/>
      <c r="SH317"/>
      <c r="SI317"/>
      <c r="SJ317"/>
      <c r="SK317"/>
      <c r="SL317"/>
      <c r="SM317"/>
      <c r="SN317"/>
      <c r="SO317"/>
      <c r="SP317"/>
    </row>
    <row r="318" spans="1:510" ht="16.5" customHeight="1" x14ac:dyDescent="0.2">
      <c r="A318" s="20">
        <v>1537</v>
      </c>
      <c r="B318" s="34" t="s">
        <v>70</v>
      </c>
      <c r="C318" s="34" t="s">
        <v>434</v>
      </c>
      <c r="D318" s="20" t="s">
        <v>51</v>
      </c>
      <c r="E318" s="20" t="s">
        <v>1345</v>
      </c>
      <c r="F318" s="22" t="s">
        <v>88</v>
      </c>
      <c r="G318" s="34" t="s">
        <v>37</v>
      </c>
      <c r="H318" s="20" t="s">
        <v>89</v>
      </c>
      <c r="I318" s="20" t="s">
        <v>81</v>
      </c>
      <c r="J318" s="35" t="s">
        <v>476</v>
      </c>
      <c r="K318" s="36"/>
      <c r="L318" s="36"/>
      <c r="M318" s="36"/>
      <c r="N318" s="36"/>
      <c r="O318" s="34"/>
      <c r="P318" s="37">
        <v>165405065</v>
      </c>
      <c r="Q318" s="34">
        <v>12</v>
      </c>
      <c r="R318" s="25">
        <v>45658</v>
      </c>
      <c r="S318" s="39" t="s">
        <v>83</v>
      </c>
      <c r="T318" s="37">
        <f t="shared" si="6"/>
        <v>1984860780</v>
      </c>
      <c r="U318" s="27" t="s">
        <v>39</v>
      </c>
      <c r="V318" s="28" t="s">
        <v>40</v>
      </c>
      <c r="W318"/>
      <c r="X318"/>
      <c r="Y318"/>
      <c r="Z318"/>
      <c r="AA318"/>
      <c r="AB318"/>
      <c r="AC318"/>
      <c r="AD318"/>
      <c r="AE318"/>
      <c r="AF318"/>
      <c r="AG318"/>
      <c r="AH318"/>
      <c r="AI318"/>
      <c r="AJ318"/>
      <c r="AK318"/>
      <c r="AL318"/>
      <c r="AM318"/>
      <c r="AN318"/>
      <c r="AO318"/>
      <c r="AP318"/>
      <c r="AQ318"/>
      <c r="AR318"/>
      <c r="AS318"/>
      <c r="AT318"/>
      <c r="AU318"/>
      <c r="AV318"/>
      <c r="AW318"/>
      <c r="AX318"/>
      <c r="AY318"/>
      <c r="AZ318"/>
      <c r="BA318"/>
      <c r="BB318"/>
      <c r="BC318"/>
      <c r="BD318"/>
      <c r="BE318"/>
      <c r="BF318"/>
      <c r="BG318"/>
      <c r="BH318"/>
      <c r="BI318"/>
      <c r="BJ318"/>
      <c r="BK318"/>
      <c r="BL318"/>
      <c r="BM318"/>
      <c r="BN318"/>
      <c r="BO318"/>
      <c r="BP318"/>
      <c r="BQ318"/>
      <c r="BR318"/>
      <c r="BS318"/>
      <c r="BT318"/>
      <c r="BU318"/>
      <c r="BV318"/>
      <c r="BW318"/>
      <c r="BX318"/>
      <c r="BY318"/>
      <c r="BZ318"/>
      <c r="CA318"/>
      <c r="CB318"/>
      <c r="CC318"/>
      <c r="CD318"/>
      <c r="CE318"/>
      <c r="CF318"/>
      <c r="CG318"/>
      <c r="CH318"/>
      <c r="CI318"/>
      <c r="CJ318"/>
      <c r="CK318"/>
      <c r="CL318"/>
      <c r="CM318"/>
      <c r="CN318"/>
      <c r="CO318"/>
      <c r="CP318"/>
      <c r="CQ318"/>
      <c r="CR318"/>
      <c r="CS318"/>
      <c r="CT318"/>
      <c r="CU318"/>
      <c r="CV318"/>
      <c r="CW318"/>
      <c r="CX318"/>
      <c r="CY318"/>
      <c r="CZ318"/>
      <c r="DA318"/>
      <c r="DB318"/>
      <c r="DC318"/>
      <c r="DD318"/>
      <c r="DE318"/>
      <c r="DF318"/>
      <c r="DG318"/>
      <c r="DH318"/>
      <c r="DI318"/>
      <c r="DJ318"/>
      <c r="DK318"/>
      <c r="DL318"/>
      <c r="DM318"/>
      <c r="DN318"/>
      <c r="DO318"/>
      <c r="DP318"/>
      <c r="DQ318"/>
      <c r="DR318"/>
      <c r="DS318"/>
      <c r="DT318"/>
      <c r="DU318"/>
      <c r="DV318"/>
      <c r="DW318"/>
      <c r="DX318"/>
      <c r="DY318"/>
      <c r="DZ318"/>
      <c r="EA318"/>
      <c r="EB318"/>
      <c r="EC318"/>
      <c r="ED318"/>
      <c r="EE318"/>
      <c r="EF318"/>
      <c r="EG318"/>
      <c r="EH318"/>
      <c r="EI318"/>
      <c r="EJ318"/>
      <c r="EK318"/>
      <c r="EL318"/>
      <c r="EM318"/>
      <c r="EN318"/>
      <c r="EO318"/>
      <c r="EP318"/>
      <c r="EQ318"/>
      <c r="ER318"/>
      <c r="ES318"/>
      <c r="ET318"/>
      <c r="EU318"/>
      <c r="EV318"/>
      <c r="EW318"/>
      <c r="EX318"/>
      <c r="EY318"/>
      <c r="EZ318"/>
      <c r="FA318"/>
      <c r="FB318"/>
      <c r="FC318"/>
      <c r="FD318"/>
      <c r="FE318"/>
      <c r="FF318"/>
      <c r="FG318"/>
      <c r="FH318"/>
      <c r="FI318"/>
      <c r="FJ318"/>
      <c r="FK318"/>
      <c r="FL318"/>
      <c r="FM318"/>
      <c r="FN318"/>
      <c r="FO318"/>
      <c r="FP318"/>
      <c r="FQ318"/>
      <c r="FR318"/>
      <c r="FS318"/>
      <c r="FT318"/>
      <c r="FU318"/>
      <c r="FV318"/>
      <c r="FW318"/>
      <c r="FX318"/>
      <c r="FY318"/>
      <c r="FZ318"/>
      <c r="GA318"/>
      <c r="GB318"/>
      <c r="GC318"/>
      <c r="GD318"/>
      <c r="GE318"/>
      <c r="GF318"/>
      <c r="GG318"/>
      <c r="GH318"/>
      <c r="GI318"/>
      <c r="GJ318"/>
      <c r="GK318"/>
      <c r="GL318"/>
      <c r="GM318"/>
      <c r="GN318"/>
      <c r="GO318"/>
      <c r="GP318"/>
      <c r="GQ318"/>
      <c r="GR318"/>
      <c r="GS318"/>
      <c r="GT318"/>
      <c r="GU318"/>
      <c r="GV318"/>
      <c r="GW318"/>
      <c r="GX318"/>
      <c r="GY318"/>
      <c r="GZ318"/>
      <c r="HA318"/>
      <c r="HB318"/>
      <c r="HC318"/>
      <c r="HD318"/>
      <c r="HE318"/>
      <c r="HF318"/>
      <c r="HG318"/>
      <c r="HH318"/>
      <c r="HI318"/>
      <c r="HJ318"/>
      <c r="HK318"/>
      <c r="HL318"/>
      <c r="HM318"/>
      <c r="HN318"/>
      <c r="HO318"/>
      <c r="HP318"/>
      <c r="HQ318"/>
      <c r="HR318"/>
      <c r="HS318"/>
      <c r="HT318"/>
      <c r="HU318"/>
      <c r="HV318"/>
      <c r="HW318"/>
      <c r="HX318"/>
      <c r="HY318"/>
      <c r="HZ318"/>
      <c r="IA318"/>
      <c r="IB318"/>
      <c r="IC318"/>
      <c r="ID318"/>
      <c r="IE318"/>
      <c r="IF318"/>
      <c r="IG318"/>
      <c r="IH318"/>
      <c r="II318"/>
      <c r="IJ318"/>
      <c r="IK318"/>
      <c r="IL318"/>
      <c r="IM318"/>
      <c r="IN318"/>
      <c r="IO318"/>
      <c r="IP318"/>
      <c r="IQ318"/>
      <c r="IR318"/>
      <c r="IS318"/>
      <c r="IT318"/>
      <c r="IU318"/>
      <c r="IV318"/>
      <c r="IW318"/>
      <c r="IX318"/>
      <c r="IY318"/>
      <c r="IZ318"/>
      <c r="JA318"/>
      <c r="JB318"/>
      <c r="JC318"/>
      <c r="JD318"/>
      <c r="JE318"/>
      <c r="JF318"/>
      <c r="JG318"/>
      <c r="JH318"/>
      <c r="JI318"/>
      <c r="JJ318"/>
      <c r="JK318"/>
      <c r="JL318"/>
      <c r="JM318"/>
      <c r="JN318"/>
      <c r="JO318"/>
      <c r="JP318"/>
      <c r="JQ318"/>
      <c r="JR318"/>
      <c r="JS318"/>
      <c r="JT318"/>
      <c r="JU318"/>
      <c r="JV318"/>
      <c r="JW318"/>
      <c r="JX318"/>
      <c r="JY318"/>
      <c r="JZ318"/>
      <c r="KA318"/>
      <c r="KB318"/>
      <c r="KC318"/>
      <c r="KD318"/>
      <c r="KE318"/>
      <c r="KF318"/>
      <c r="KG318"/>
      <c r="KH318"/>
      <c r="KI318"/>
      <c r="KJ318"/>
      <c r="KK318"/>
      <c r="KL318"/>
      <c r="KM318"/>
      <c r="KN318"/>
      <c r="KO318"/>
      <c r="KP318"/>
      <c r="KQ318"/>
      <c r="KR318"/>
      <c r="KS318"/>
      <c r="KT318"/>
      <c r="KU318"/>
      <c r="KV318"/>
      <c r="KW318"/>
      <c r="KX318"/>
      <c r="KY318"/>
      <c r="KZ318"/>
      <c r="LA318"/>
      <c r="LB318"/>
      <c r="LC318"/>
      <c r="LD318"/>
      <c r="LE318"/>
      <c r="LF318"/>
      <c r="LG318"/>
      <c r="LH318"/>
      <c r="LI318"/>
      <c r="LJ318"/>
      <c r="LK318"/>
      <c r="LL318"/>
      <c r="LM318"/>
      <c r="LN318"/>
      <c r="LO318"/>
      <c r="LP318"/>
      <c r="LQ318"/>
      <c r="LR318"/>
      <c r="LS318"/>
      <c r="LT318"/>
      <c r="LU318"/>
      <c r="LV318"/>
      <c r="LW318"/>
      <c r="LX318"/>
      <c r="LY318"/>
      <c r="LZ318"/>
      <c r="MA318"/>
      <c r="MB318"/>
      <c r="MC318"/>
      <c r="MD318"/>
      <c r="ME318"/>
      <c r="MF318"/>
      <c r="MG318"/>
      <c r="MH318"/>
      <c r="MI318"/>
      <c r="MJ318"/>
      <c r="MK318"/>
      <c r="ML318"/>
      <c r="MM318"/>
      <c r="MN318"/>
      <c r="MO318"/>
      <c r="MP318"/>
      <c r="MQ318"/>
      <c r="MR318"/>
      <c r="MS318"/>
      <c r="MT318"/>
      <c r="MU318"/>
      <c r="MV318"/>
      <c r="MW318"/>
      <c r="MX318"/>
      <c r="MY318"/>
      <c r="MZ318"/>
      <c r="NA318"/>
      <c r="NB318"/>
      <c r="NC318"/>
      <c r="ND318"/>
      <c r="NE318"/>
      <c r="NF318"/>
      <c r="NG318"/>
      <c r="NH318"/>
      <c r="NI318"/>
      <c r="NJ318"/>
      <c r="NK318"/>
      <c r="NL318"/>
      <c r="NM318"/>
      <c r="NN318"/>
      <c r="NO318"/>
      <c r="NP318"/>
      <c r="NQ318"/>
      <c r="NR318"/>
      <c r="NS318"/>
      <c r="NT318"/>
      <c r="NU318"/>
      <c r="NV318"/>
      <c r="NW318"/>
      <c r="NX318"/>
      <c r="NY318"/>
      <c r="NZ318"/>
      <c r="OA318"/>
      <c r="OB318"/>
      <c r="OC318"/>
      <c r="OD318"/>
      <c r="OE318"/>
      <c r="OF318"/>
      <c r="OG318"/>
      <c r="OH318"/>
      <c r="OI318"/>
      <c r="OJ318"/>
      <c r="OK318"/>
      <c r="OL318"/>
      <c r="OM318"/>
      <c r="ON318"/>
      <c r="OO318"/>
      <c r="OP318"/>
      <c r="OQ318"/>
      <c r="OR318"/>
      <c r="OS318"/>
      <c r="OT318"/>
      <c r="OU318"/>
      <c r="OV318"/>
      <c r="OW318"/>
      <c r="OX318"/>
      <c r="OY318"/>
      <c r="OZ318"/>
      <c r="PA318"/>
      <c r="PB318"/>
      <c r="PC318"/>
      <c r="PD318"/>
      <c r="PE318"/>
      <c r="PF318"/>
      <c r="PG318"/>
      <c r="PH318"/>
      <c r="PI318"/>
      <c r="PJ318"/>
      <c r="PK318"/>
      <c r="PL318"/>
      <c r="PM318"/>
      <c r="PN318"/>
      <c r="PO318"/>
      <c r="PP318"/>
      <c r="PQ318"/>
      <c r="PR318"/>
      <c r="PS318"/>
      <c r="PT318"/>
      <c r="PU318"/>
      <c r="PV318"/>
      <c r="PW318"/>
      <c r="PX318"/>
      <c r="PY318"/>
      <c r="PZ318"/>
      <c r="QA318"/>
      <c r="QB318"/>
      <c r="QC318"/>
      <c r="QD318"/>
      <c r="QE318"/>
      <c r="QF318"/>
      <c r="QG318"/>
      <c r="QH318"/>
      <c r="QI318"/>
      <c r="QJ318"/>
      <c r="QK318"/>
      <c r="QL318"/>
      <c r="QM318"/>
      <c r="QN318"/>
      <c r="QO318"/>
      <c r="QP318"/>
      <c r="QQ318"/>
      <c r="QR318"/>
      <c r="QS318"/>
      <c r="QT318"/>
      <c r="QU318"/>
      <c r="QV318"/>
      <c r="QW318"/>
      <c r="QX318"/>
      <c r="QY318"/>
      <c r="QZ318"/>
      <c r="RA318"/>
      <c r="RB318"/>
      <c r="RC318"/>
      <c r="RD318"/>
      <c r="RE318"/>
      <c r="RF318"/>
      <c r="RG318"/>
      <c r="RH318"/>
      <c r="RI318"/>
      <c r="RJ318"/>
      <c r="RK318"/>
      <c r="RL318"/>
      <c r="RM318"/>
      <c r="RN318"/>
      <c r="RO318"/>
      <c r="RP318"/>
      <c r="RQ318"/>
      <c r="RR318"/>
      <c r="RS318"/>
      <c r="RT318"/>
      <c r="RU318"/>
      <c r="RV318"/>
      <c r="RW318"/>
      <c r="RX318"/>
      <c r="RY318"/>
      <c r="RZ318"/>
      <c r="SA318"/>
      <c r="SB318"/>
      <c r="SC318"/>
      <c r="SD318"/>
      <c r="SE318"/>
      <c r="SF318"/>
      <c r="SG318"/>
      <c r="SH318"/>
      <c r="SI318"/>
      <c r="SJ318"/>
      <c r="SK318"/>
      <c r="SL318"/>
      <c r="SM318"/>
      <c r="SN318"/>
      <c r="SO318"/>
      <c r="SP318"/>
    </row>
    <row r="319" spans="1:510" ht="16.5" customHeight="1" x14ac:dyDescent="0.2">
      <c r="A319" s="20">
        <v>1538</v>
      </c>
      <c r="B319" s="34" t="s">
        <v>70</v>
      </c>
      <c r="C319" s="34" t="s">
        <v>434</v>
      </c>
      <c r="D319" s="20" t="s">
        <v>51</v>
      </c>
      <c r="E319" s="20" t="s">
        <v>1345</v>
      </c>
      <c r="F319" s="22" t="s">
        <v>88</v>
      </c>
      <c r="G319" s="34" t="s">
        <v>37</v>
      </c>
      <c r="H319" s="20" t="s">
        <v>89</v>
      </c>
      <c r="I319" s="20" t="s">
        <v>81</v>
      </c>
      <c r="J319" s="35" t="s">
        <v>477</v>
      </c>
      <c r="K319" s="36"/>
      <c r="L319" s="36"/>
      <c r="M319" s="36"/>
      <c r="N319" s="36"/>
      <c r="O319" s="34"/>
      <c r="P319" s="37">
        <v>109651605</v>
      </c>
      <c r="Q319" s="34">
        <v>12</v>
      </c>
      <c r="R319" s="25">
        <v>45658</v>
      </c>
      <c r="S319" s="39" t="s">
        <v>83</v>
      </c>
      <c r="T319" s="37">
        <f t="shared" si="6"/>
        <v>1315819260</v>
      </c>
      <c r="U319" s="27" t="s">
        <v>39</v>
      </c>
      <c r="V319" s="28" t="s">
        <v>40</v>
      </c>
      <c r="W319"/>
      <c r="X319"/>
      <c r="Y319"/>
      <c r="Z319"/>
      <c r="AA319"/>
      <c r="AB319"/>
      <c r="AC319"/>
      <c r="AD319"/>
      <c r="AE319"/>
      <c r="AF319"/>
      <c r="AG319"/>
      <c r="AH319"/>
      <c r="AI319"/>
      <c r="AJ319"/>
      <c r="AK319"/>
      <c r="AL319"/>
      <c r="AM319"/>
      <c r="AN319"/>
      <c r="AO319"/>
      <c r="AP319"/>
      <c r="AQ319"/>
      <c r="AR319"/>
      <c r="AS319"/>
      <c r="AT319"/>
      <c r="AU319"/>
      <c r="AV319"/>
      <c r="AW319"/>
      <c r="AX319"/>
      <c r="AY319"/>
      <c r="AZ319"/>
      <c r="BA319"/>
      <c r="BB319"/>
      <c r="BC319"/>
      <c r="BD319"/>
      <c r="BE319"/>
      <c r="BF319"/>
      <c r="BG319"/>
      <c r="BH319"/>
      <c r="BI319"/>
      <c r="BJ319"/>
      <c r="BK319"/>
      <c r="BL319"/>
      <c r="BM319"/>
      <c r="BN319"/>
      <c r="BO319"/>
      <c r="BP319"/>
      <c r="BQ319"/>
      <c r="BR319"/>
      <c r="BS319"/>
      <c r="BT319"/>
      <c r="BU319"/>
      <c r="BV319"/>
      <c r="BW319"/>
      <c r="BX319"/>
      <c r="BY319"/>
      <c r="BZ319"/>
      <c r="CA319"/>
      <c r="CB319"/>
      <c r="CC319"/>
      <c r="CD319"/>
      <c r="CE319"/>
      <c r="CF319"/>
      <c r="CG319"/>
      <c r="CH319"/>
      <c r="CI319"/>
      <c r="CJ319"/>
      <c r="CK319"/>
      <c r="CL319"/>
      <c r="CM319"/>
      <c r="CN319"/>
      <c r="CO319"/>
      <c r="CP319"/>
      <c r="CQ319"/>
      <c r="CR319"/>
      <c r="CS319"/>
      <c r="CT319"/>
      <c r="CU319"/>
      <c r="CV319"/>
      <c r="CW319"/>
      <c r="CX319"/>
      <c r="CY319"/>
      <c r="CZ319"/>
      <c r="DA319"/>
      <c r="DB319"/>
      <c r="DC319"/>
      <c r="DD319"/>
      <c r="DE319"/>
      <c r="DF319"/>
      <c r="DG319"/>
      <c r="DH319"/>
      <c r="DI319"/>
      <c r="DJ319"/>
      <c r="DK319"/>
      <c r="DL319"/>
      <c r="DM319"/>
      <c r="DN319"/>
      <c r="DO319"/>
      <c r="DP319"/>
      <c r="DQ319"/>
      <c r="DR319"/>
      <c r="DS319"/>
      <c r="DT319"/>
      <c r="DU319"/>
      <c r="DV319"/>
      <c r="DW319"/>
      <c r="DX319"/>
      <c r="DY319"/>
      <c r="DZ319"/>
      <c r="EA319"/>
      <c r="EB319"/>
      <c r="EC319"/>
      <c r="ED319"/>
      <c r="EE319"/>
      <c r="EF319"/>
      <c r="EG319"/>
      <c r="EH319"/>
      <c r="EI319"/>
      <c r="EJ319"/>
      <c r="EK319"/>
      <c r="EL319"/>
      <c r="EM319"/>
      <c r="EN319"/>
      <c r="EO319"/>
      <c r="EP319"/>
      <c r="EQ319"/>
      <c r="ER319"/>
      <c r="ES319"/>
      <c r="ET319"/>
      <c r="EU319"/>
      <c r="EV319"/>
      <c r="EW319"/>
      <c r="EX319"/>
      <c r="EY319"/>
      <c r="EZ319"/>
      <c r="FA319"/>
      <c r="FB319"/>
      <c r="FC319"/>
      <c r="FD319"/>
      <c r="FE319"/>
      <c r="FF319"/>
      <c r="FG319"/>
      <c r="FH319"/>
      <c r="FI319"/>
      <c r="FJ319"/>
      <c r="FK319"/>
      <c r="FL319"/>
      <c r="FM319"/>
      <c r="FN319"/>
      <c r="FO319"/>
      <c r="FP319"/>
      <c r="FQ319"/>
      <c r="FR319"/>
      <c r="FS319"/>
      <c r="FT319"/>
      <c r="FU319"/>
      <c r="FV319"/>
      <c r="FW319"/>
      <c r="FX319"/>
      <c r="FY319"/>
      <c r="FZ319"/>
      <c r="GA319"/>
      <c r="GB319"/>
      <c r="GC319"/>
      <c r="GD319"/>
      <c r="GE319"/>
      <c r="GF319"/>
      <c r="GG319"/>
      <c r="GH319"/>
      <c r="GI319"/>
      <c r="GJ319"/>
      <c r="GK319"/>
      <c r="GL319"/>
      <c r="GM319"/>
      <c r="GN319"/>
      <c r="GO319"/>
      <c r="GP319"/>
      <c r="GQ319"/>
      <c r="GR319"/>
      <c r="GS319"/>
      <c r="GT319"/>
      <c r="GU319"/>
      <c r="GV319"/>
      <c r="GW319"/>
      <c r="GX319"/>
      <c r="GY319"/>
      <c r="GZ319"/>
      <c r="HA319"/>
      <c r="HB319"/>
      <c r="HC319"/>
      <c r="HD319"/>
      <c r="HE319"/>
      <c r="HF319"/>
      <c r="HG319"/>
      <c r="HH319"/>
      <c r="HI319"/>
      <c r="HJ319"/>
      <c r="HK319"/>
      <c r="HL319"/>
      <c r="HM319"/>
      <c r="HN319"/>
      <c r="HO319"/>
      <c r="HP319"/>
      <c r="HQ319"/>
      <c r="HR319"/>
      <c r="HS319"/>
      <c r="HT319"/>
      <c r="HU319"/>
      <c r="HV319"/>
      <c r="HW319"/>
      <c r="HX319"/>
      <c r="HY319"/>
      <c r="HZ319"/>
      <c r="IA319"/>
      <c r="IB319"/>
      <c r="IC319"/>
      <c r="ID319"/>
      <c r="IE319"/>
      <c r="IF319"/>
      <c r="IG319"/>
      <c r="IH319"/>
      <c r="II319"/>
      <c r="IJ319"/>
      <c r="IK319"/>
      <c r="IL319"/>
      <c r="IM319"/>
      <c r="IN319"/>
      <c r="IO319"/>
      <c r="IP319"/>
      <c r="IQ319"/>
      <c r="IR319"/>
      <c r="IS319"/>
      <c r="IT319"/>
      <c r="IU319"/>
      <c r="IV319"/>
      <c r="IW319"/>
      <c r="IX319"/>
      <c r="IY319"/>
      <c r="IZ319"/>
      <c r="JA319"/>
      <c r="JB319"/>
      <c r="JC319"/>
      <c r="JD319"/>
      <c r="JE319"/>
      <c r="JF319"/>
      <c r="JG319"/>
      <c r="JH319"/>
      <c r="JI319"/>
      <c r="JJ319"/>
      <c r="JK319"/>
      <c r="JL319"/>
      <c r="JM319"/>
      <c r="JN319"/>
      <c r="JO319"/>
      <c r="JP319"/>
      <c r="JQ319"/>
      <c r="JR319"/>
      <c r="JS319"/>
      <c r="JT319"/>
      <c r="JU319"/>
      <c r="JV319"/>
      <c r="JW319"/>
      <c r="JX319"/>
      <c r="JY319"/>
      <c r="JZ319"/>
      <c r="KA319"/>
      <c r="KB319"/>
      <c r="KC319"/>
      <c r="KD319"/>
      <c r="KE319"/>
      <c r="KF319"/>
      <c r="KG319"/>
      <c r="KH319"/>
      <c r="KI319"/>
      <c r="KJ319"/>
      <c r="KK319"/>
      <c r="KL319"/>
      <c r="KM319"/>
      <c r="KN319"/>
      <c r="KO319"/>
      <c r="KP319"/>
      <c r="KQ319"/>
      <c r="KR319"/>
      <c r="KS319"/>
      <c r="KT319"/>
      <c r="KU319"/>
      <c r="KV319"/>
      <c r="KW319"/>
      <c r="KX319"/>
      <c r="KY319"/>
      <c r="KZ319"/>
      <c r="LA319"/>
      <c r="LB319"/>
      <c r="LC319"/>
      <c r="LD319"/>
      <c r="LE319"/>
      <c r="LF319"/>
      <c r="LG319"/>
      <c r="LH319"/>
      <c r="LI319"/>
      <c r="LJ319"/>
      <c r="LK319"/>
      <c r="LL319"/>
      <c r="LM319"/>
      <c r="LN319"/>
      <c r="LO319"/>
      <c r="LP319"/>
      <c r="LQ319"/>
      <c r="LR319"/>
      <c r="LS319"/>
      <c r="LT319"/>
      <c r="LU319"/>
      <c r="LV319"/>
      <c r="LW319"/>
      <c r="LX319"/>
      <c r="LY319"/>
      <c r="LZ319"/>
      <c r="MA319"/>
      <c r="MB319"/>
      <c r="MC319"/>
      <c r="MD319"/>
      <c r="ME319"/>
      <c r="MF319"/>
      <c r="MG319"/>
      <c r="MH319"/>
      <c r="MI319"/>
      <c r="MJ319"/>
      <c r="MK319"/>
      <c r="ML319"/>
      <c r="MM319"/>
      <c r="MN319"/>
      <c r="MO319"/>
      <c r="MP319"/>
      <c r="MQ319"/>
      <c r="MR319"/>
      <c r="MS319"/>
      <c r="MT319"/>
      <c r="MU319"/>
      <c r="MV319"/>
      <c r="MW319"/>
      <c r="MX319"/>
      <c r="MY319"/>
      <c r="MZ319"/>
      <c r="NA319"/>
      <c r="NB319"/>
      <c r="NC319"/>
      <c r="ND319"/>
      <c r="NE319"/>
      <c r="NF319"/>
      <c r="NG319"/>
      <c r="NH319"/>
      <c r="NI319"/>
      <c r="NJ319"/>
      <c r="NK319"/>
      <c r="NL319"/>
      <c r="NM319"/>
      <c r="NN319"/>
      <c r="NO319"/>
      <c r="NP319"/>
      <c r="NQ319"/>
      <c r="NR319"/>
      <c r="NS319"/>
      <c r="NT319"/>
      <c r="NU319"/>
      <c r="NV319"/>
      <c r="NW319"/>
      <c r="NX319"/>
      <c r="NY319"/>
      <c r="NZ319"/>
      <c r="OA319"/>
      <c r="OB319"/>
      <c r="OC319"/>
      <c r="OD319"/>
      <c r="OE319"/>
      <c r="OF319"/>
      <c r="OG319"/>
      <c r="OH319"/>
      <c r="OI319"/>
      <c r="OJ319"/>
      <c r="OK319"/>
      <c r="OL319"/>
      <c r="OM319"/>
      <c r="ON319"/>
      <c r="OO319"/>
      <c r="OP319"/>
      <c r="OQ319"/>
      <c r="OR319"/>
      <c r="OS319"/>
      <c r="OT319"/>
      <c r="OU319"/>
      <c r="OV319"/>
      <c r="OW319"/>
      <c r="OX319"/>
      <c r="OY319"/>
      <c r="OZ319"/>
      <c r="PA319"/>
      <c r="PB319"/>
      <c r="PC319"/>
      <c r="PD319"/>
      <c r="PE319"/>
      <c r="PF319"/>
      <c r="PG319"/>
      <c r="PH319"/>
      <c r="PI319"/>
      <c r="PJ319"/>
      <c r="PK319"/>
      <c r="PL319"/>
      <c r="PM319"/>
      <c r="PN319"/>
      <c r="PO319"/>
      <c r="PP319"/>
      <c r="PQ319"/>
      <c r="PR319"/>
      <c r="PS319"/>
      <c r="PT319"/>
      <c r="PU319"/>
      <c r="PV319"/>
      <c r="PW319"/>
      <c r="PX319"/>
      <c r="PY319"/>
      <c r="PZ319"/>
      <c r="QA319"/>
      <c r="QB319"/>
      <c r="QC319"/>
      <c r="QD319"/>
      <c r="QE319"/>
      <c r="QF319"/>
      <c r="QG319"/>
      <c r="QH319"/>
      <c r="QI319"/>
      <c r="QJ319"/>
      <c r="QK319"/>
      <c r="QL319"/>
      <c r="QM319"/>
      <c r="QN319"/>
      <c r="QO319"/>
      <c r="QP319"/>
      <c r="QQ319"/>
      <c r="QR319"/>
      <c r="QS319"/>
      <c r="QT319"/>
      <c r="QU319"/>
      <c r="QV319"/>
      <c r="QW319"/>
      <c r="QX319"/>
      <c r="QY319"/>
      <c r="QZ319"/>
      <c r="RA319"/>
      <c r="RB319"/>
      <c r="RC319"/>
      <c r="RD319"/>
      <c r="RE319"/>
      <c r="RF319"/>
      <c r="RG319"/>
      <c r="RH319"/>
      <c r="RI319"/>
      <c r="RJ319"/>
      <c r="RK319"/>
      <c r="RL319"/>
      <c r="RM319"/>
      <c r="RN319"/>
      <c r="RO319"/>
      <c r="RP319"/>
      <c r="RQ319"/>
      <c r="RR319"/>
      <c r="RS319"/>
      <c r="RT319"/>
      <c r="RU319"/>
      <c r="RV319"/>
      <c r="RW319"/>
      <c r="RX319"/>
      <c r="RY319"/>
      <c r="RZ319"/>
      <c r="SA319"/>
      <c r="SB319"/>
      <c r="SC319"/>
      <c r="SD319"/>
      <c r="SE319"/>
      <c r="SF319"/>
      <c r="SG319"/>
      <c r="SH319"/>
      <c r="SI319"/>
      <c r="SJ319"/>
      <c r="SK319"/>
      <c r="SL319"/>
      <c r="SM319"/>
      <c r="SN319"/>
      <c r="SO319"/>
      <c r="SP319"/>
    </row>
    <row r="320" spans="1:510" ht="16.5" customHeight="1" x14ac:dyDescent="0.2">
      <c r="A320" s="20">
        <v>1539</v>
      </c>
      <c r="B320" s="34" t="s">
        <v>70</v>
      </c>
      <c r="C320" s="34" t="s">
        <v>434</v>
      </c>
      <c r="D320" s="20" t="s">
        <v>51</v>
      </c>
      <c r="E320" s="20" t="s">
        <v>1345</v>
      </c>
      <c r="F320" s="22" t="s">
        <v>88</v>
      </c>
      <c r="G320" s="34" t="s">
        <v>37</v>
      </c>
      <c r="H320" s="20" t="s">
        <v>89</v>
      </c>
      <c r="I320" s="20" t="s">
        <v>81</v>
      </c>
      <c r="J320" s="35" t="s">
        <v>478</v>
      </c>
      <c r="K320" s="36"/>
      <c r="L320" s="36"/>
      <c r="M320" s="36"/>
      <c r="N320" s="36"/>
      <c r="O320" s="34"/>
      <c r="P320" s="37">
        <v>109651605</v>
      </c>
      <c r="Q320" s="34">
        <v>12</v>
      </c>
      <c r="R320" s="25">
        <v>45658</v>
      </c>
      <c r="S320" s="39" t="s">
        <v>83</v>
      </c>
      <c r="T320" s="37">
        <f t="shared" si="6"/>
        <v>1315819260</v>
      </c>
      <c r="U320" s="27" t="s">
        <v>39</v>
      </c>
      <c r="V320" s="28" t="s">
        <v>40</v>
      </c>
      <c r="W320"/>
      <c r="X320"/>
      <c r="Y320"/>
      <c r="Z320"/>
      <c r="AA320"/>
      <c r="AB320"/>
      <c r="AC320"/>
      <c r="AD320"/>
      <c r="AE320"/>
      <c r="AF320"/>
      <c r="AG320"/>
      <c r="AH320"/>
      <c r="AI320"/>
      <c r="AJ320"/>
      <c r="AK320"/>
      <c r="AL320"/>
      <c r="AM320"/>
      <c r="AN320"/>
      <c r="AO320"/>
      <c r="AP320"/>
      <c r="AQ320"/>
      <c r="AR320"/>
      <c r="AS320"/>
      <c r="AT320"/>
      <c r="AU320"/>
      <c r="AV320"/>
      <c r="AW320"/>
      <c r="AX320"/>
      <c r="AY320"/>
      <c r="AZ320"/>
      <c r="BA320"/>
      <c r="BB320"/>
      <c r="BC320"/>
      <c r="BD320"/>
      <c r="BE320"/>
      <c r="BF320"/>
      <c r="BG320"/>
      <c r="BH320"/>
      <c r="BI320"/>
      <c r="BJ320"/>
      <c r="BK320"/>
      <c r="BL320"/>
      <c r="BM320"/>
      <c r="BN320"/>
      <c r="BO320"/>
      <c r="BP320"/>
      <c r="BQ320"/>
      <c r="BR320"/>
      <c r="BS320"/>
      <c r="BT320"/>
      <c r="BU320"/>
      <c r="BV320"/>
      <c r="BW320"/>
      <c r="BX320"/>
      <c r="BY320"/>
      <c r="BZ320"/>
      <c r="CA320"/>
      <c r="CB320"/>
      <c r="CC320"/>
      <c r="CD320"/>
      <c r="CE320"/>
      <c r="CF320"/>
      <c r="CG320"/>
      <c r="CH320"/>
      <c r="CI320"/>
      <c r="CJ320"/>
      <c r="CK320"/>
      <c r="CL320"/>
      <c r="CM320"/>
      <c r="CN320"/>
      <c r="CO320"/>
      <c r="CP320"/>
      <c r="CQ320"/>
      <c r="CR320"/>
      <c r="CS320"/>
      <c r="CT320"/>
      <c r="CU320"/>
      <c r="CV320"/>
      <c r="CW320"/>
      <c r="CX320"/>
      <c r="CY320"/>
      <c r="CZ320"/>
      <c r="DA320"/>
      <c r="DB320"/>
      <c r="DC320"/>
      <c r="DD320"/>
      <c r="DE320"/>
      <c r="DF320"/>
      <c r="DG320"/>
      <c r="DH320"/>
      <c r="DI320"/>
      <c r="DJ320"/>
      <c r="DK320"/>
      <c r="DL320"/>
      <c r="DM320"/>
      <c r="DN320"/>
      <c r="DO320"/>
      <c r="DP320"/>
      <c r="DQ320"/>
      <c r="DR320"/>
      <c r="DS320"/>
      <c r="DT320"/>
      <c r="DU320"/>
      <c r="DV320"/>
      <c r="DW320"/>
      <c r="DX320"/>
      <c r="DY320"/>
      <c r="DZ320"/>
      <c r="EA320"/>
      <c r="EB320"/>
      <c r="EC320"/>
      <c r="ED320"/>
      <c r="EE320"/>
      <c r="EF320"/>
      <c r="EG320"/>
      <c r="EH320"/>
      <c r="EI320"/>
      <c r="EJ320"/>
      <c r="EK320"/>
      <c r="EL320"/>
      <c r="EM320"/>
      <c r="EN320"/>
      <c r="EO320"/>
      <c r="EP320"/>
      <c r="EQ320"/>
      <c r="ER320"/>
      <c r="ES320"/>
      <c r="ET320"/>
      <c r="EU320"/>
      <c r="EV320"/>
      <c r="EW320"/>
      <c r="EX320"/>
      <c r="EY320"/>
      <c r="EZ320"/>
      <c r="FA320"/>
      <c r="FB320"/>
      <c r="FC320"/>
      <c r="FD320"/>
      <c r="FE320"/>
      <c r="FF320"/>
      <c r="FG320"/>
      <c r="FH320"/>
      <c r="FI320"/>
      <c r="FJ320"/>
      <c r="FK320"/>
      <c r="FL320"/>
      <c r="FM320"/>
      <c r="FN320"/>
      <c r="FO320"/>
      <c r="FP320"/>
      <c r="FQ320"/>
      <c r="FR320"/>
      <c r="FS320"/>
      <c r="FT320"/>
      <c r="FU320"/>
      <c r="FV320"/>
      <c r="FW320"/>
      <c r="FX320"/>
      <c r="FY320"/>
      <c r="FZ320"/>
      <c r="GA320"/>
      <c r="GB320"/>
      <c r="GC320"/>
      <c r="GD320"/>
      <c r="GE320"/>
      <c r="GF320"/>
      <c r="GG320"/>
      <c r="GH320"/>
      <c r="GI320"/>
      <c r="GJ320"/>
      <c r="GK320"/>
      <c r="GL320"/>
      <c r="GM320"/>
      <c r="GN320"/>
      <c r="GO320"/>
      <c r="GP320"/>
      <c r="GQ320"/>
      <c r="GR320"/>
      <c r="GS320"/>
      <c r="GT320"/>
      <c r="GU320"/>
      <c r="GV320"/>
      <c r="GW320"/>
      <c r="GX320"/>
      <c r="GY320"/>
      <c r="GZ320"/>
      <c r="HA320"/>
      <c r="HB320"/>
      <c r="HC320"/>
      <c r="HD320"/>
      <c r="HE320"/>
      <c r="HF320"/>
      <c r="HG320"/>
      <c r="HH320"/>
      <c r="HI320"/>
      <c r="HJ320"/>
      <c r="HK320"/>
      <c r="HL320"/>
      <c r="HM320"/>
      <c r="HN320"/>
      <c r="HO320"/>
      <c r="HP320"/>
      <c r="HQ320"/>
      <c r="HR320"/>
      <c r="HS320"/>
      <c r="HT320"/>
      <c r="HU320"/>
      <c r="HV320"/>
      <c r="HW320"/>
      <c r="HX320"/>
      <c r="HY320"/>
      <c r="HZ320"/>
      <c r="IA320"/>
      <c r="IB320"/>
      <c r="IC320"/>
      <c r="ID320"/>
      <c r="IE320"/>
      <c r="IF320"/>
      <c r="IG320"/>
      <c r="IH320"/>
      <c r="II320"/>
      <c r="IJ320"/>
      <c r="IK320"/>
      <c r="IL320"/>
      <c r="IM320"/>
      <c r="IN320"/>
      <c r="IO320"/>
      <c r="IP320"/>
      <c r="IQ320"/>
      <c r="IR320"/>
      <c r="IS320"/>
      <c r="IT320"/>
      <c r="IU320"/>
      <c r="IV320"/>
      <c r="IW320"/>
      <c r="IX320"/>
      <c r="IY320"/>
      <c r="IZ320"/>
      <c r="JA320"/>
      <c r="JB320"/>
      <c r="JC320"/>
      <c r="JD320"/>
      <c r="JE320"/>
      <c r="JF320"/>
      <c r="JG320"/>
      <c r="JH320"/>
      <c r="JI320"/>
      <c r="JJ320"/>
      <c r="JK320"/>
      <c r="JL320"/>
      <c r="JM320"/>
      <c r="JN320"/>
      <c r="JO320"/>
      <c r="JP320"/>
      <c r="JQ320"/>
      <c r="JR320"/>
      <c r="JS320"/>
      <c r="JT320"/>
      <c r="JU320"/>
      <c r="JV320"/>
      <c r="JW320"/>
      <c r="JX320"/>
      <c r="JY320"/>
      <c r="JZ320"/>
      <c r="KA320"/>
      <c r="KB320"/>
      <c r="KC320"/>
      <c r="KD320"/>
      <c r="KE320"/>
      <c r="KF320"/>
      <c r="KG320"/>
      <c r="KH320"/>
      <c r="KI320"/>
      <c r="KJ320"/>
      <c r="KK320"/>
      <c r="KL320"/>
      <c r="KM320"/>
      <c r="KN320"/>
      <c r="KO320"/>
      <c r="KP320"/>
      <c r="KQ320"/>
      <c r="KR320"/>
      <c r="KS320"/>
      <c r="KT320"/>
      <c r="KU320"/>
      <c r="KV320"/>
      <c r="KW320"/>
      <c r="KX320"/>
      <c r="KY320"/>
      <c r="KZ320"/>
      <c r="LA320"/>
      <c r="LB320"/>
      <c r="LC320"/>
      <c r="LD320"/>
      <c r="LE320"/>
      <c r="LF320"/>
      <c r="LG320"/>
      <c r="LH320"/>
      <c r="LI320"/>
      <c r="LJ320"/>
      <c r="LK320"/>
      <c r="LL320"/>
      <c r="LM320"/>
      <c r="LN320"/>
      <c r="LO320"/>
      <c r="LP320"/>
      <c r="LQ320"/>
      <c r="LR320"/>
      <c r="LS320"/>
      <c r="LT320"/>
      <c r="LU320"/>
      <c r="LV320"/>
      <c r="LW320"/>
      <c r="LX320"/>
      <c r="LY320"/>
      <c r="LZ320"/>
      <c r="MA320"/>
      <c r="MB320"/>
      <c r="MC320"/>
      <c r="MD320"/>
      <c r="ME320"/>
      <c r="MF320"/>
      <c r="MG320"/>
      <c r="MH320"/>
      <c r="MI320"/>
      <c r="MJ320"/>
      <c r="MK320"/>
      <c r="ML320"/>
      <c r="MM320"/>
      <c r="MN320"/>
      <c r="MO320"/>
      <c r="MP320"/>
      <c r="MQ320"/>
      <c r="MR320"/>
      <c r="MS320"/>
      <c r="MT320"/>
      <c r="MU320"/>
      <c r="MV320"/>
      <c r="MW320"/>
      <c r="MX320"/>
      <c r="MY320"/>
      <c r="MZ320"/>
      <c r="NA320"/>
      <c r="NB320"/>
      <c r="NC320"/>
      <c r="ND320"/>
      <c r="NE320"/>
      <c r="NF320"/>
      <c r="NG320"/>
      <c r="NH320"/>
      <c r="NI320"/>
      <c r="NJ320"/>
      <c r="NK320"/>
      <c r="NL320"/>
      <c r="NM320"/>
      <c r="NN320"/>
      <c r="NO320"/>
      <c r="NP320"/>
      <c r="NQ320"/>
      <c r="NR320"/>
      <c r="NS320"/>
      <c r="NT320"/>
      <c r="NU320"/>
      <c r="NV320"/>
      <c r="NW320"/>
      <c r="NX320"/>
      <c r="NY320"/>
      <c r="NZ320"/>
      <c r="OA320"/>
      <c r="OB320"/>
      <c r="OC320"/>
      <c r="OD320"/>
      <c r="OE320"/>
      <c r="OF320"/>
      <c r="OG320"/>
      <c r="OH320"/>
      <c r="OI320"/>
      <c r="OJ320"/>
      <c r="OK320"/>
      <c r="OL320"/>
      <c r="OM320"/>
      <c r="ON320"/>
      <c r="OO320"/>
      <c r="OP320"/>
      <c r="OQ320"/>
      <c r="OR320"/>
      <c r="OS320"/>
      <c r="OT320"/>
      <c r="OU320"/>
      <c r="OV320"/>
      <c r="OW320"/>
      <c r="OX320"/>
      <c r="OY320"/>
      <c r="OZ320"/>
      <c r="PA320"/>
      <c r="PB320"/>
      <c r="PC320"/>
      <c r="PD320"/>
      <c r="PE320"/>
      <c r="PF320"/>
      <c r="PG320"/>
      <c r="PH320"/>
      <c r="PI320"/>
      <c r="PJ320"/>
      <c r="PK320"/>
      <c r="PL320"/>
      <c r="PM320"/>
      <c r="PN320"/>
      <c r="PO320"/>
      <c r="PP320"/>
      <c r="PQ320"/>
      <c r="PR320"/>
      <c r="PS320"/>
      <c r="PT320"/>
      <c r="PU320"/>
      <c r="PV320"/>
      <c r="PW320"/>
      <c r="PX320"/>
      <c r="PY320"/>
      <c r="PZ320"/>
      <c r="QA320"/>
      <c r="QB320"/>
      <c r="QC320"/>
      <c r="QD320"/>
      <c r="QE320"/>
      <c r="QF320"/>
      <c r="QG320"/>
      <c r="QH320"/>
      <c r="QI320"/>
      <c r="QJ320"/>
      <c r="QK320"/>
      <c r="QL320"/>
      <c r="QM320"/>
      <c r="QN320"/>
      <c r="QO320"/>
      <c r="QP320"/>
      <c r="QQ320"/>
      <c r="QR320"/>
      <c r="QS320"/>
      <c r="QT320"/>
      <c r="QU320"/>
      <c r="QV320"/>
      <c r="QW320"/>
      <c r="QX320"/>
      <c r="QY320"/>
      <c r="QZ320"/>
      <c r="RA320"/>
      <c r="RB320"/>
      <c r="RC320"/>
      <c r="RD320"/>
      <c r="RE320"/>
      <c r="RF320"/>
      <c r="RG320"/>
      <c r="RH320"/>
      <c r="RI320"/>
      <c r="RJ320"/>
      <c r="RK320"/>
      <c r="RL320"/>
      <c r="RM320"/>
      <c r="RN320"/>
      <c r="RO320"/>
      <c r="RP320"/>
      <c r="RQ320"/>
      <c r="RR320"/>
      <c r="RS320"/>
      <c r="RT320"/>
      <c r="RU320"/>
      <c r="RV320"/>
      <c r="RW320"/>
      <c r="RX320"/>
      <c r="RY320"/>
      <c r="RZ320"/>
      <c r="SA320"/>
      <c r="SB320"/>
      <c r="SC320"/>
      <c r="SD320"/>
      <c r="SE320"/>
      <c r="SF320"/>
      <c r="SG320"/>
      <c r="SH320"/>
      <c r="SI320"/>
      <c r="SJ320"/>
      <c r="SK320"/>
      <c r="SL320"/>
      <c r="SM320"/>
      <c r="SN320"/>
      <c r="SO320"/>
      <c r="SP320"/>
    </row>
    <row r="321" spans="1:510" ht="16.5" customHeight="1" x14ac:dyDescent="0.2">
      <c r="A321" s="20">
        <v>1540</v>
      </c>
      <c r="B321" s="34" t="s">
        <v>70</v>
      </c>
      <c r="C321" s="34" t="s">
        <v>434</v>
      </c>
      <c r="D321" s="20" t="s">
        <v>51</v>
      </c>
      <c r="E321" s="20" t="s">
        <v>1345</v>
      </c>
      <c r="F321" s="22" t="s">
        <v>88</v>
      </c>
      <c r="G321" s="34" t="s">
        <v>37</v>
      </c>
      <c r="H321" s="20" t="s">
        <v>89</v>
      </c>
      <c r="I321" s="20" t="s">
        <v>81</v>
      </c>
      <c r="J321" s="35" t="s">
        <v>479</v>
      </c>
      <c r="K321" s="36"/>
      <c r="L321" s="36"/>
      <c r="M321" s="36"/>
      <c r="N321" s="36"/>
      <c r="O321" s="34"/>
      <c r="P321" s="37">
        <v>389480665</v>
      </c>
      <c r="Q321" s="34">
        <v>12</v>
      </c>
      <c r="R321" s="25">
        <v>45658</v>
      </c>
      <c r="S321" s="39" t="s">
        <v>83</v>
      </c>
      <c r="T321" s="37">
        <f t="shared" si="6"/>
        <v>4673767980</v>
      </c>
      <c r="U321" s="27" t="s">
        <v>39</v>
      </c>
      <c r="V321" s="28" t="s">
        <v>40</v>
      </c>
      <c r="W321"/>
      <c r="X321"/>
      <c r="Y321"/>
      <c r="Z321"/>
      <c r="AA321"/>
      <c r="AB321"/>
      <c r="AC321"/>
      <c r="AD321"/>
      <c r="AE321"/>
      <c r="AF321"/>
      <c r="AG321"/>
      <c r="AH321"/>
      <c r="AI321"/>
      <c r="AJ321"/>
      <c r="AK321"/>
      <c r="AL321"/>
      <c r="AM321"/>
      <c r="AN321"/>
      <c r="AO321"/>
      <c r="AP321"/>
      <c r="AQ321"/>
      <c r="AR321"/>
      <c r="AS321"/>
      <c r="AT321"/>
      <c r="AU321"/>
      <c r="AV321"/>
      <c r="AW321"/>
      <c r="AX321"/>
      <c r="AY321"/>
      <c r="AZ321"/>
      <c r="BA321"/>
      <c r="BB321"/>
      <c r="BC321"/>
      <c r="BD321"/>
      <c r="BE321"/>
      <c r="BF321"/>
      <c r="BG321"/>
      <c r="BH321"/>
      <c r="BI321"/>
      <c r="BJ321"/>
      <c r="BK321"/>
      <c r="BL321"/>
      <c r="BM321"/>
      <c r="BN321"/>
      <c r="BO321"/>
      <c r="BP321"/>
      <c r="BQ321"/>
      <c r="BR321"/>
      <c r="BS321"/>
      <c r="BT321"/>
      <c r="BU321"/>
      <c r="BV321"/>
      <c r="BW321"/>
      <c r="BX321"/>
      <c r="BY321"/>
      <c r="BZ321"/>
      <c r="CA321"/>
      <c r="CB321"/>
      <c r="CC321"/>
      <c r="CD321"/>
      <c r="CE321"/>
      <c r="CF321"/>
      <c r="CG321"/>
      <c r="CH321"/>
      <c r="CI321"/>
      <c r="CJ321"/>
      <c r="CK321"/>
      <c r="CL321"/>
      <c r="CM321"/>
      <c r="CN321"/>
      <c r="CO321"/>
      <c r="CP321"/>
      <c r="CQ321"/>
      <c r="CR321"/>
      <c r="CS321"/>
      <c r="CT321"/>
      <c r="CU321"/>
      <c r="CV321"/>
      <c r="CW321"/>
      <c r="CX321"/>
      <c r="CY321"/>
      <c r="CZ321"/>
      <c r="DA321"/>
      <c r="DB321"/>
      <c r="DC321"/>
      <c r="DD321"/>
      <c r="DE321"/>
      <c r="DF321"/>
      <c r="DG321"/>
      <c r="DH321"/>
      <c r="DI321"/>
      <c r="DJ321"/>
      <c r="DK321"/>
      <c r="DL321"/>
      <c r="DM321"/>
      <c r="DN321"/>
      <c r="DO321"/>
      <c r="DP321"/>
      <c r="DQ321"/>
      <c r="DR321"/>
      <c r="DS321"/>
      <c r="DT321"/>
      <c r="DU321"/>
      <c r="DV321"/>
      <c r="DW321"/>
      <c r="DX321"/>
      <c r="DY321"/>
      <c r="DZ321"/>
      <c r="EA321"/>
      <c r="EB321"/>
      <c r="EC321"/>
      <c r="ED321"/>
      <c r="EE321"/>
      <c r="EF321"/>
      <c r="EG321"/>
      <c r="EH321"/>
      <c r="EI321"/>
      <c r="EJ321"/>
      <c r="EK321"/>
      <c r="EL321"/>
      <c r="EM321"/>
      <c r="EN321"/>
      <c r="EO321"/>
      <c r="EP321"/>
      <c r="EQ321"/>
      <c r="ER321"/>
      <c r="ES321"/>
      <c r="ET321"/>
      <c r="EU321"/>
      <c r="EV321"/>
      <c r="EW321"/>
      <c r="EX321"/>
      <c r="EY321"/>
      <c r="EZ321"/>
      <c r="FA321"/>
      <c r="FB321"/>
      <c r="FC321"/>
      <c r="FD321"/>
      <c r="FE321"/>
      <c r="FF321"/>
      <c r="FG321"/>
      <c r="FH321"/>
      <c r="FI321"/>
      <c r="FJ321"/>
      <c r="FK321"/>
      <c r="FL321"/>
      <c r="FM321"/>
      <c r="FN321"/>
      <c r="FO321"/>
      <c r="FP321"/>
      <c r="FQ321"/>
      <c r="FR321"/>
      <c r="FS321"/>
      <c r="FT321"/>
      <c r="FU321"/>
      <c r="FV321"/>
      <c r="FW321"/>
      <c r="FX321"/>
      <c r="FY321"/>
      <c r="FZ321"/>
      <c r="GA321"/>
      <c r="GB321"/>
      <c r="GC321"/>
      <c r="GD321"/>
      <c r="GE321"/>
      <c r="GF321"/>
      <c r="GG321"/>
      <c r="GH321"/>
      <c r="GI321"/>
      <c r="GJ321"/>
      <c r="GK321"/>
      <c r="GL321"/>
      <c r="GM321"/>
      <c r="GN321"/>
      <c r="GO321"/>
      <c r="GP321"/>
      <c r="GQ321"/>
      <c r="GR321"/>
      <c r="GS321"/>
      <c r="GT321"/>
      <c r="GU321"/>
      <c r="GV321"/>
      <c r="GW321"/>
      <c r="GX321"/>
      <c r="GY321"/>
      <c r="GZ321"/>
      <c r="HA321"/>
      <c r="HB321"/>
      <c r="HC321"/>
      <c r="HD321"/>
      <c r="HE321"/>
      <c r="HF321"/>
      <c r="HG321"/>
      <c r="HH321"/>
      <c r="HI321"/>
      <c r="HJ321"/>
      <c r="HK321"/>
      <c r="HL321"/>
      <c r="HM321"/>
      <c r="HN321"/>
      <c r="HO321"/>
      <c r="HP321"/>
      <c r="HQ321"/>
      <c r="HR321"/>
      <c r="HS321"/>
      <c r="HT321"/>
      <c r="HU321"/>
      <c r="HV321"/>
      <c r="HW321"/>
      <c r="HX321"/>
      <c r="HY321"/>
      <c r="HZ321"/>
      <c r="IA321"/>
      <c r="IB321"/>
      <c r="IC321"/>
      <c r="ID321"/>
      <c r="IE321"/>
      <c r="IF321"/>
      <c r="IG321"/>
      <c r="IH321"/>
      <c r="II321"/>
      <c r="IJ321"/>
      <c r="IK321"/>
      <c r="IL321"/>
      <c r="IM321"/>
      <c r="IN321"/>
      <c r="IO321"/>
      <c r="IP321"/>
      <c r="IQ321"/>
      <c r="IR321"/>
      <c r="IS321"/>
      <c r="IT321"/>
      <c r="IU321"/>
      <c r="IV321"/>
      <c r="IW321"/>
      <c r="IX321"/>
      <c r="IY321"/>
      <c r="IZ321"/>
      <c r="JA321"/>
      <c r="JB321"/>
      <c r="JC321"/>
      <c r="JD321"/>
      <c r="JE321"/>
      <c r="JF321"/>
      <c r="JG321"/>
      <c r="JH321"/>
      <c r="JI321"/>
      <c r="JJ321"/>
      <c r="JK321"/>
      <c r="JL321"/>
      <c r="JM321"/>
      <c r="JN321"/>
      <c r="JO321"/>
      <c r="JP321"/>
      <c r="JQ321"/>
      <c r="JR321"/>
      <c r="JS321"/>
      <c r="JT321"/>
      <c r="JU321"/>
      <c r="JV321"/>
      <c r="JW321"/>
      <c r="JX321"/>
      <c r="JY321"/>
      <c r="JZ321"/>
      <c r="KA321"/>
      <c r="KB321"/>
      <c r="KC321"/>
      <c r="KD321"/>
      <c r="KE321"/>
      <c r="KF321"/>
      <c r="KG321"/>
      <c r="KH321"/>
      <c r="KI321"/>
      <c r="KJ321"/>
      <c r="KK321"/>
      <c r="KL321"/>
      <c r="KM321"/>
      <c r="KN321"/>
      <c r="KO321"/>
      <c r="KP321"/>
      <c r="KQ321"/>
      <c r="KR321"/>
      <c r="KS321"/>
      <c r="KT321"/>
      <c r="KU321"/>
      <c r="KV321"/>
      <c r="KW321"/>
      <c r="KX321"/>
      <c r="KY321"/>
      <c r="KZ321"/>
      <c r="LA321"/>
      <c r="LB321"/>
      <c r="LC321"/>
      <c r="LD321"/>
      <c r="LE321"/>
      <c r="LF321"/>
      <c r="LG321"/>
      <c r="LH321"/>
      <c r="LI321"/>
      <c r="LJ321"/>
      <c r="LK321"/>
      <c r="LL321"/>
      <c r="LM321"/>
      <c r="LN321"/>
      <c r="LO321"/>
      <c r="LP321"/>
      <c r="LQ321"/>
      <c r="LR321"/>
      <c r="LS321"/>
      <c r="LT321"/>
      <c r="LU321"/>
      <c r="LV321"/>
      <c r="LW321"/>
      <c r="LX321"/>
      <c r="LY321"/>
      <c r="LZ321"/>
      <c r="MA321"/>
      <c r="MB321"/>
      <c r="MC321"/>
      <c r="MD321"/>
      <c r="ME321"/>
      <c r="MF321"/>
      <c r="MG321"/>
      <c r="MH321"/>
      <c r="MI321"/>
      <c r="MJ321"/>
      <c r="MK321"/>
      <c r="ML321"/>
      <c r="MM321"/>
      <c r="MN321"/>
      <c r="MO321"/>
      <c r="MP321"/>
      <c r="MQ321"/>
      <c r="MR321"/>
      <c r="MS321"/>
      <c r="MT321"/>
      <c r="MU321"/>
      <c r="MV321"/>
      <c r="MW321"/>
      <c r="MX321"/>
      <c r="MY321"/>
      <c r="MZ321"/>
      <c r="NA321"/>
      <c r="NB321"/>
      <c r="NC321"/>
      <c r="ND321"/>
      <c r="NE321"/>
      <c r="NF321"/>
      <c r="NG321"/>
      <c r="NH321"/>
      <c r="NI321"/>
      <c r="NJ321"/>
      <c r="NK321"/>
      <c r="NL321"/>
      <c r="NM321"/>
      <c r="NN321"/>
      <c r="NO321"/>
      <c r="NP321"/>
      <c r="NQ321"/>
      <c r="NR321"/>
      <c r="NS321"/>
      <c r="NT321"/>
      <c r="NU321"/>
      <c r="NV321"/>
      <c r="NW321"/>
      <c r="NX321"/>
      <c r="NY321"/>
      <c r="NZ321"/>
      <c r="OA321"/>
      <c r="OB321"/>
      <c r="OC321"/>
      <c r="OD321"/>
      <c r="OE321"/>
      <c r="OF321"/>
      <c r="OG321"/>
      <c r="OH321"/>
      <c r="OI321"/>
      <c r="OJ321"/>
      <c r="OK321"/>
      <c r="OL321"/>
      <c r="OM321"/>
      <c r="ON321"/>
      <c r="OO321"/>
      <c r="OP321"/>
      <c r="OQ321"/>
      <c r="OR321"/>
      <c r="OS321"/>
      <c r="OT321"/>
      <c r="OU321"/>
      <c r="OV321"/>
      <c r="OW321"/>
      <c r="OX321"/>
      <c r="OY321"/>
      <c r="OZ321"/>
      <c r="PA321"/>
      <c r="PB321"/>
      <c r="PC321"/>
      <c r="PD321"/>
      <c r="PE321"/>
      <c r="PF321"/>
      <c r="PG321"/>
      <c r="PH321"/>
      <c r="PI321"/>
      <c r="PJ321"/>
      <c r="PK321"/>
      <c r="PL321"/>
      <c r="PM321"/>
      <c r="PN321"/>
      <c r="PO321"/>
      <c r="PP321"/>
      <c r="PQ321"/>
      <c r="PR321"/>
      <c r="PS321"/>
      <c r="PT321"/>
      <c r="PU321"/>
      <c r="PV321"/>
      <c r="PW321"/>
      <c r="PX321"/>
      <c r="PY321"/>
      <c r="PZ321"/>
      <c r="QA321"/>
      <c r="QB321"/>
      <c r="QC321"/>
      <c r="QD321"/>
      <c r="QE321"/>
      <c r="QF321"/>
      <c r="QG321"/>
      <c r="QH321"/>
      <c r="QI321"/>
      <c r="QJ321"/>
      <c r="QK321"/>
      <c r="QL321"/>
      <c r="QM321"/>
      <c r="QN321"/>
      <c r="QO321"/>
      <c r="QP321"/>
      <c r="QQ321"/>
      <c r="QR321"/>
      <c r="QS321"/>
      <c r="QT321"/>
      <c r="QU321"/>
      <c r="QV321"/>
      <c r="QW321"/>
      <c r="QX321"/>
      <c r="QY321"/>
      <c r="QZ321"/>
      <c r="RA321"/>
      <c r="RB321"/>
      <c r="RC321"/>
      <c r="RD321"/>
      <c r="RE321"/>
      <c r="RF321"/>
      <c r="RG321"/>
      <c r="RH321"/>
      <c r="RI321"/>
      <c r="RJ321"/>
      <c r="RK321"/>
      <c r="RL321"/>
      <c r="RM321"/>
      <c r="RN321"/>
      <c r="RO321"/>
      <c r="RP321"/>
      <c r="RQ321"/>
      <c r="RR321"/>
      <c r="RS321"/>
      <c r="RT321"/>
      <c r="RU321"/>
      <c r="RV321"/>
      <c r="RW321"/>
      <c r="RX321"/>
      <c r="RY321"/>
      <c r="RZ321"/>
      <c r="SA321"/>
      <c r="SB321"/>
      <c r="SC321"/>
      <c r="SD321"/>
      <c r="SE321"/>
      <c r="SF321"/>
      <c r="SG321"/>
      <c r="SH321"/>
      <c r="SI321"/>
      <c r="SJ321"/>
      <c r="SK321"/>
      <c r="SL321"/>
      <c r="SM321"/>
      <c r="SN321"/>
      <c r="SO321"/>
      <c r="SP321"/>
    </row>
    <row r="322" spans="1:510" ht="16.5" customHeight="1" x14ac:dyDescent="0.2">
      <c r="A322" s="20">
        <v>1541</v>
      </c>
      <c r="B322" s="34" t="s">
        <v>70</v>
      </c>
      <c r="C322" s="34" t="s">
        <v>434</v>
      </c>
      <c r="D322" s="20" t="s">
        <v>51</v>
      </c>
      <c r="E322" s="20" t="s">
        <v>1345</v>
      </c>
      <c r="F322" s="22" t="s">
        <v>88</v>
      </c>
      <c r="G322" s="34" t="s">
        <v>37</v>
      </c>
      <c r="H322" s="20" t="s">
        <v>89</v>
      </c>
      <c r="I322" s="20" t="s">
        <v>81</v>
      </c>
      <c r="J322" s="35" t="s">
        <v>480</v>
      </c>
      <c r="K322" s="36"/>
      <c r="L322" s="36"/>
      <c r="M322" s="36"/>
      <c r="N322" s="36"/>
      <c r="O322" s="34"/>
      <c r="P322" s="37">
        <v>64006985</v>
      </c>
      <c r="Q322" s="34">
        <v>12</v>
      </c>
      <c r="R322" s="25">
        <v>45658</v>
      </c>
      <c r="S322" s="39" t="s">
        <v>83</v>
      </c>
      <c r="T322" s="37">
        <f t="shared" si="6"/>
        <v>768083820</v>
      </c>
      <c r="U322" s="27" t="s">
        <v>39</v>
      </c>
      <c r="V322" s="28" t="s">
        <v>40</v>
      </c>
      <c r="W322"/>
      <c r="X322"/>
      <c r="Y322"/>
      <c r="Z322"/>
      <c r="AA322"/>
      <c r="AB322"/>
      <c r="AC322"/>
      <c r="AD322"/>
      <c r="AE322"/>
      <c r="AF322"/>
      <c r="AG322"/>
      <c r="AH322"/>
      <c r="AI322"/>
      <c r="AJ322"/>
      <c r="AK322"/>
      <c r="AL322"/>
      <c r="AM322"/>
      <c r="AN322"/>
      <c r="AO322"/>
      <c r="AP322"/>
      <c r="AQ322"/>
      <c r="AR322"/>
      <c r="AS322"/>
      <c r="AT322"/>
      <c r="AU322"/>
      <c r="AV322"/>
      <c r="AW322"/>
      <c r="AX322"/>
      <c r="AY322"/>
      <c r="AZ322"/>
      <c r="BA322"/>
      <c r="BB322"/>
      <c r="BC322"/>
      <c r="BD322"/>
      <c r="BE322"/>
      <c r="BF322"/>
      <c r="BG322"/>
      <c r="BH322"/>
      <c r="BI322"/>
      <c r="BJ322"/>
      <c r="BK322"/>
      <c r="BL322"/>
      <c r="BM322"/>
      <c r="BN322"/>
      <c r="BO322"/>
      <c r="BP322"/>
      <c r="BQ322"/>
      <c r="BR322"/>
      <c r="BS322"/>
      <c r="BT322"/>
      <c r="BU322"/>
      <c r="BV322"/>
      <c r="BW322"/>
      <c r="BX322"/>
      <c r="BY322"/>
      <c r="BZ322"/>
      <c r="CA322"/>
      <c r="CB322"/>
      <c r="CC322"/>
      <c r="CD322"/>
      <c r="CE322"/>
      <c r="CF322"/>
      <c r="CG322"/>
      <c r="CH322"/>
      <c r="CI322"/>
      <c r="CJ322"/>
      <c r="CK322"/>
      <c r="CL322"/>
      <c r="CM322"/>
      <c r="CN322"/>
      <c r="CO322"/>
      <c r="CP322"/>
      <c r="CQ322"/>
      <c r="CR322"/>
      <c r="CS322"/>
      <c r="CT322"/>
      <c r="CU322"/>
      <c r="CV322"/>
      <c r="CW322"/>
      <c r="CX322"/>
      <c r="CY322"/>
      <c r="CZ322"/>
      <c r="DA322"/>
      <c r="DB322"/>
      <c r="DC322"/>
      <c r="DD322"/>
      <c r="DE322"/>
      <c r="DF322"/>
      <c r="DG322"/>
      <c r="DH322"/>
      <c r="DI322"/>
      <c r="DJ322"/>
      <c r="DK322"/>
      <c r="DL322"/>
      <c r="DM322"/>
      <c r="DN322"/>
      <c r="DO322"/>
      <c r="DP322"/>
      <c r="DQ322"/>
      <c r="DR322"/>
      <c r="DS322"/>
      <c r="DT322"/>
      <c r="DU322"/>
      <c r="DV322"/>
      <c r="DW322"/>
      <c r="DX322"/>
      <c r="DY322"/>
      <c r="DZ322"/>
      <c r="EA322"/>
      <c r="EB322"/>
      <c r="EC322"/>
      <c r="ED322"/>
      <c r="EE322"/>
      <c r="EF322"/>
      <c r="EG322"/>
      <c r="EH322"/>
      <c r="EI322"/>
      <c r="EJ322"/>
      <c r="EK322"/>
      <c r="EL322"/>
      <c r="EM322"/>
      <c r="EN322"/>
      <c r="EO322"/>
      <c r="EP322"/>
      <c r="EQ322"/>
      <c r="ER322"/>
      <c r="ES322"/>
      <c r="ET322"/>
      <c r="EU322"/>
      <c r="EV322"/>
      <c r="EW322"/>
      <c r="EX322"/>
      <c r="EY322"/>
      <c r="EZ322"/>
      <c r="FA322"/>
      <c r="FB322"/>
      <c r="FC322"/>
      <c r="FD322"/>
      <c r="FE322"/>
      <c r="FF322"/>
      <c r="FG322"/>
      <c r="FH322"/>
      <c r="FI322"/>
      <c r="FJ322"/>
      <c r="FK322"/>
      <c r="FL322"/>
      <c r="FM322"/>
      <c r="FN322"/>
      <c r="FO322"/>
      <c r="FP322"/>
      <c r="FQ322"/>
      <c r="FR322"/>
      <c r="FS322"/>
      <c r="FT322"/>
      <c r="FU322"/>
      <c r="FV322"/>
      <c r="FW322"/>
      <c r="FX322"/>
      <c r="FY322"/>
      <c r="FZ322"/>
      <c r="GA322"/>
      <c r="GB322"/>
      <c r="GC322"/>
      <c r="GD322"/>
      <c r="GE322"/>
      <c r="GF322"/>
      <c r="GG322"/>
      <c r="GH322"/>
      <c r="GI322"/>
      <c r="GJ322"/>
      <c r="GK322"/>
      <c r="GL322"/>
      <c r="GM322"/>
      <c r="GN322"/>
      <c r="GO322"/>
      <c r="GP322"/>
      <c r="GQ322"/>
      <c r="GR322"/>
      <c r="GS322"/>
      <c r="GT322"/>
      <c r="GU322"/>
      <c r="GV322"/>
      <c r="GW322"/>
      <c r="GX322"/>
      <c r="GY322"/>
      <c r="GZ322"/>
      <c r="HA322"/>
      <c r="HB322"/>
      <c r="HC322"/>
      <c r="HD322"/>
      <c r="HE322"/>
      <c r="HF322"/>
      <c r="HG322"/>
      <c r="HH322"/>
      <c r="HI322"/>
      <c r="HJ322"/>
      <c r="HK322"/>
      <c r="HL322"/>
      <c r="HM322"/>
      <c r="HN322"/>
      <c r="HO322"/>
      <c r="HP322"/>
      <c r="HQ322"/>
      <c r="HR322"/>
      <c r="HS322"/>
      <c r="HT322"/>
      <c r="HU322"/>
      <c r="HV322"/>
      <c r="HW322"/>
      <c r="HX322"/>
      <c r="HY322"/>
      <c r="HZ322"/>
      <c r="IA322"/>
      <c r="IB322"/>
      <c r="IC322"/>
      <c r="ID322"/>
      <c r="IE322"/>
      <c r="IF322"/>
      <c r="IG322"/>
      <c r="IH322"/>
      <c r="II322"/>
      <c r="IJ322"/>
      <c r="IK322"/>
      <c r="IL322"/>
      <c r="IM322"/>
      <c r="IN322"/>
      <c r="IO322"/>
      <c r="IP322"/>
      <c r="IQ322"/>
      <c r="IR322"/>
      <c r="IS322"/>
      <c r="IT322"/>
      <c r="IU322"/>
      <c r="IV322"/>
      <c r="IW322"/>
      <c r="IX322"/>
      <c r="IY322"/>
      <c r="IZ322"/>
      <c r="JA322"/>
      <c r="JB322"/>
      <c r="JC322"/>
      <c r="JD322"/>
      <c r="JE322"/>
      <c r="JF322"/>
      <c r="JG322"/>
      <c r="JH322"/>
      <c r="JI322"/>
      <c r="JJ322"/>
      <c r="JK322"/>
      <c r="JL322"/>
      <c r="JM322"/>
      <c r="JN322"/>
      <c r="JO322"/>
      <c r="JP322"/>
      <c r="JQ322"/>
      <c r="JR322"/>
      <c r="JS322"/>
      <c r="JT322"/>
      <c r="JU322"/>
      <c r="JV322"/>
      <c r="JW322"/>
      <c r="JX322"/>
      <c r="JY322"/>
      <c r="JZ322"/>
      <c r="KA322"/>
      <c r="KB322"/>
      <c r="KC322"/>
      <c r="KD322"/>
      <c r="KE322"/>
      <c r="KF322"/>
      <c r="KG322"/>
      <c r="KH322"/>
      <c r="KI322"/>
      <c r="KJ322"/>
      <c r="KK322"/>
      <c r="KL322"/>
      <c r="KM322"/>
      <c r="KN322"/>
      <c r="KO322"/>
      <c r="KP322"/>
      <c r="KQ322"/>
      <c r="KR322"/>
      <c r="KS322"/>
      <c r="KT322"/>
      <c r="KU322"/>
      <c r="KV322"/>
      <c r="KW322"/>
      <c r="KX322"/>
      <c r="KY322"/>
      <c r="KZ322"/>
      <c r="LA322"/>
      <c r="LB322"/>
      <c r="LC322"/>
      <c r="LD322"/>
      <c r="LE322"/>
      <c r="LF322"/>
      <c r="LG322"/>
      <c r="LH322"/>
      <c r="LI322"/>
      <c r="LJ322"/>
      <c r="LK322"/>
      <c r="LL322"/>
      <c r="LM322"/>
      <c r="LN322"/>
      <c r="LO322"/>
      <c r="LP322"/>
      <c r="LQ322"/>
      <c r="LR322"/>
      <c r="LS322"/>
      <c r="LT322"/>
      <c r="LU322"/>
      <c r="LV322"/>
      <c r="LW322"/>
      <c r="LX322"/>
      <c r="LY322"/>
      <c r="LZ322"/>
      <c r="MA322"/>
      <c r="MB322"/>
      <c r="MC322"/>
      <c r="MD322"/>
      <c r="ME322"/>
      <c r="MF322"/>
      <c r="MG322"/>
      <c r="MH322"/>
      <c r="MI322"/>
      <c r="MJ322"/>
      <c r="MK322"/>
      <c r="ML322"/>
      <c r="MM322"/>
      <c r="MN322"/>
      <c r="MO322"/>
      <c r="MP322"/>
      <c r="MQ322"/>
      <c r="MR322"/>
      <c r="MS322"/>
      <c r="MT322"/>
      <c r="MU322"/>
      <c r="MV322"/>
      <c r="MW322"/>
      <c r="MX322"/>
      <c r="MY322"/>
      <c r="MZ322"/>
      <c r="NA322"/>
      <c r="NB322"/>
      <c r="NC322"/>
      <c r="ND322"/>
      <c r="NE322"/>
      <c r="NF322"/>
      <c r="NG322"/>
      <c r="NH322"/>
      <c r="NI322"/>
      <c r="NJ322"/>
      <c r="NK322"/>
      <c r="NL322"/>
      <c r="NM322"/>
      <c r="NN322"/>
      <c r="NO322"/>
      <c r="NP322"/>
      <c r="NQ322"/>
      <c r="NR322"/>
      <c r="NS322"/>
      <c r="NT322"/>
      <c r="NU322"/>
      <c r="NV322"/>
      <c r="NW322"/>
      <c r="NX322"/>
      <c r="NY322"/>
      <c r="NZ322"/>
      <c r="OA322"/>
      <c r="OB322"/>
      <c r="OC322"/>
      <c r="OD322"/>
      <c r="OE322"/>
      <c r="OF322"/>
      <c r="OG322"/>
      <c r="OH322"/>
      <c r="OI322"/>
      <c r="OJ322"/>
      <c r="OK322"/>
      <c r="OL322"/>
      <c r="OM322"/>
      <c r="ON322"/>
      <c r="OO322"/>
      <c r="OP322"/>
      <c r="OQ322"/>
      <c r="OR322"/>
      <c r="OS322"/>
      <c r="OT322"/>
      <c r="OU322"/>
      <c r="OV322"/>
      <c r="OW322"/>
      <c r="OX322"/>
      <c r="OY322"/>
      <c r="OZ322"/>
      <c r="PA322"/>
      <c r="PB322"/>
      <c r="PC322"/>
      <c r="PD322"/>
      <c r="PE322"/>
      <c r="PF322"/>
      <c r="PG322"/>
      <c r="PH322"/>
      <c r="PI322"/>
      <c r="PJ322"/>
      <c r="PK322"/>
      <c r="PL322"/>
      <c r="PM322"/>
      <c r="PN322"/>
      <c r="PO322"/>
      <c r="PP322"/>
      <c r="PQ322"/>
      <c r="PR322"/>
      <c r="PS322"/>
      <c r="PT322"/>
      <c r="PU322"/>
      <c r="PV322"/>
      <c r="PW322"/>
      <c r="PX322"/>
      <c r="PY322"/>
      <c r="PZ322"/>
      <c r="QA322"/>
      <c r="QB322"/>
      <c r="QC322"/>
      <c r="QD322"/>
      <c r="QE322"/>
      <c r="QF322"/>
      <c r="QG322"/>
      <c r="QH322"/>
      <c r="QI322"/>
      <c r="QJ322"/>
      <c r="QK322"/>
      <c r="QL322"/>
      <c r="QM322"/>
      <c r="QN322"/>
      <c r="QO322"/>
      <c r="QP322"/>
      <c r="QQ322"/>
      <c r="QR322"/>
      <c r="QS322"/>
      <c r="QT322"/>
      <c r="QU322"/>
      <c r="QV322"/>
      <c r="QW322"/>
      <c r="QX322"/>
      <c r="QY322"/>
      <c r="QZ322"/>
      <c r="RA322"/>
      <c r="RB322"/>
      <c r="RC322"/>
      <c r="RD322"/>
      <c r="RE322"/>
      <c r="RF322"/>
      <c r="RG322"/>
      <c r="RH322"/>
      <c r="RI322"/>
      <c r="RJ322"/>
      <c r="RK322"/>
      <c r="RL322"/>
      <c r="RM322"/>
      <c r="RN322"/>
      <c r="RO322"/>
      <c r="RP322"/>
      <c r="RQ322"/>
      <c r="RR322"/>
      <c r="RS322"/>
      <c r="RT322"/>
      <c r="RU322"/>
      <c r="RV322"/>
      <c r="RW322"/>
      <c r="RX322"/>
      <c r="RY322"/>
      <c r="RZ322"/>
      <c r="SA322"/>
      <c r="SB322"/>
      <c r="SC322"/>
      <c r="SD322"/>
      <c r="SE322"/>
      <c r="SF322"/>
      <c r="SG322"/>
      <c r="SH322"/>
      <c r="SI322"/>
      <c r="SJ322"/>
      <c r="SK322"/>
      <c r="SL322"/>
      <c r="SM322"/>
      <c r="SN322"/>
      <c r="SO322"/>
      <c r="SP322"/>
    </row>
    <row r="323" spans="1:510" ht="16.5" customHeight="1" x14ac:dyDescent="0.2">
      <c r="A323" s="20">
        <v>1542</v>
      </c>
      <c r="B323" s="34" t="s">
        <v>70</v>
      </c>
      <c r="C323" s="34" t="s">
        <v>434</v>
      </c>
      <c r="D323" s="20" t="s">
        <v>51</v>
      </c>
      <c r="E323" s="20" t="s">
        <v>1345</v>
      </c>
      <c r="F323" s="22" t="s">
        <v>88</v>
      </c>
      <c r="G323" s="34" t="s">
        <v>37</v>
      </c>
      <c r="H323" s="20" t="s">
        <v>89</v>
      </c>
      <c r="I323" s="20" t="s">
        <v>81</v>
      </c>
      <c r="J323" s="35" t="s">
        <v>481</v>
      </c>
      <c r="K323" s="36"/>
      <c r="L323" s="36"/>
      <c r="M323" s="36"/>
      <c r="N323" s="36"/>
      <c r="O323" s="34"/>
      <c r="P323" s="37">
        <v>146105365</v>
      </c>
      <c r="Q323" s="34">
        <v>12</v>
      </c>
      <c r="R323" s="25">
        <v>45658</v>
      </c>
      <c r="S323" s="39" t="s">
        <v>83</v>
      </c>
      <c r="T323" s="37">
        <f t="shared" si="6"/>
        <v>1753264380</v>
      </c>
      <c r="U323" s="27" t="s">
        <v>39</v>
      </c>
      <c r="V323" s="28" t="s">
        <v>40</v>
      </c>
      <c r="W323"/>
      <c r="X323"/>
      <c r="Y323"/>
      <c r="Z323"/>
      <c r="AA323"/>
      <c r="AB323"/>
      <c r="AC323"/>
      <c r="AD323"/>
      <c r="AE323"/>
      <c r="AF323"/>
      <c r="AG323"/>
      <c r="AH323"/>
      <c r="AI323"/>
      <c r="AJ323"/>
      <c r="AK323"/>
      <c r="AL323"/>
      <c r="AM323"/>
      <c r="AN323"/>
      <c r="AO323"/>
      <c r="AP323"/>
      <c r="AQ323"/>
      <c r="AR323"/>
      <c r="AS323"/>
      <c r="AT323"/>
      <c r="AU323"/>
      <c r="AV323"/>
      <c r="AW323"/>
      <c r="AX323"/>
      <c r="AY323"/>
      <c r="AZ323"/>
      <c r="BA323"/>
      <c r="BB323"/>
      <c r="BC323"/>
      <c r="BD323"/>
      <c r="BE323"/>
      <c r="BF323"/>
      <c r="BG323"/>
      <c r="BH323"/>
      <c r="BI323"/>
      <c r="BJ323"/>
      <c r="BK323"/>
      <c r="BL323"/>
      <c r="BM323"/>
      <c r="BN323"/>
      <c r="BO323"/>
      <c r="BP323"/>
      <c r="BQ323"/>
      <c r="BR323"/>
      <c r="BS323"/>
      <c r="BT323"/>
      <c r="BU323"/>
      <c r="BV323"/>
      <c r="BW323"/>
      <c r="BX323"/>
      <c r="BY323"/>
      <c r="BZ323"/>
      <c r="CA323"/>
      <c r="CB323"/>
      <c r="CC323"/>
      <c r="CD323"/>
      <c r="CE323"/>
      <c r="CF323"/>
      <c r="CG323"/>
      <c r="CH323"/>
      <c r="CI323"/>
      <c r="CJ323"/>
      <c r="CK323"/>
      <c r="CL323"/>
      <c r="CM323"/>
      <c r="CN323"/>
      <c r="CO323"/>
      <c r="CP323"/>
      <c r="CQ323"/>
      <c r="CR323"/>
      <c r="CS323"/>
      <c r="CT323"/>
      <c r="CU323"/>
      <c r="CV323"/>
      <c r="CW323"/>
      <c r="CX323"/>
      <c r="CY323"/>
      <c r="CZ323"/>
      <c r="DA323"/>
      <c r="DB323"/>
      <c r="DC323"/>
      <c r="DD323"/>
      <c r="DE323"/>
      <c r="DF323"/>
      <c r="DG323"/>
      <c r="DH323"/>
      <c r="DI323"/>
      <c r="DJ323"/>
      <c r="DK323"/>
      <c r="DL323"/>
      <c r="DM323"/>
      <c r="DN323"/>
      <c r="DO323"/>
      <c r="DP323"/>
      <c r="DQ323"/>
      <c r="DR323"/>
      <c r="DS323"/>
      <c r="DT323"/>
      <c r="DU323"/>
      <c r="DV323"/>
      <c r="DW323"/>
      <c r="DX323"/>
      <c r="DY323"/>
      <c r="DZ323"/>
      <c r="EA323"/>
      <c r="EB323"/>
      <c r="EC323"/>
      <c r="ED323"/>
      <c r="EE323"/>
      <c r="EF323"/>
      <c r="EG323"/>
      <c r="EH323"/>
      <c r="EI323"/>
      <c r="EJ323"/>
      <c r="EK323"/>
      <c r="EL323"/>
      <c r="EM323"/>
      <c r="EN323"/>
      <c r="EO323"/>
      <c r="EP323"/>
      <c r="EQ323"/>
      <c r="ER323"/>
      <c r="ES323"/>
      <c r="ET323"/>
      <c r="EU323"/>
      <c r="EV323"/>
      <c r="EW323"/>
      <c r="EX323"/>
      <c r="EY323"/>
      <c r="EZ323"/>
      <c r="FA323"/>
      <c r="FB323"/>
      <c r="FC323"/>
      <c r="FD323"/>
      <c r="FE323"/>
      <c r="FF323"/>
      <c r="FG323"/>
      <c r="FH323"/>
      <c r="FI323"/>
      <c r="FJ323"/>
      <c r="FK323"/>
      <c r="FL323"/>
      <c r="FM323"/>
      <c r="FN323"/>
      <c r="FO323"/>
      <c r="FP323"/>
      <c r="FQ323"/>
      <c r="FR323"/>
      <c r="FS323"/>
      <c r="FT323"/>
      <c r="FU323"/>
      <c r="FV323"/>
      <c r="FW323"/>
      <c r="FX323"/>
      <c r="FY323"/>
      <c r="FZ323"/>
      <c r="GA323"/>
      <c r="GB323"/>
      <c r="GC323"/>
      <c r="GD323"/>
      <c r="GE323"/>
      <c r="GF323"/>
      <c r="GG323"/>
      <c r="GH323"/>
      <c r="GI323"/>
      <c r="GJ323"/>
      <c r="GK323"/>
      <c r="GL323"/>
      <c r="GM323"/>
      <c r="GN323"/>
      <c r="GO323"/>
      <c r="GP323"/>
      <c r="GQ323"/>
      <c r="GR323"/>
      <c r="GS323"/>
      <c r="GT323"/>
      <c r="GU323"/>
      <c r="GV323"/>
      <c r="GW323"/>
      <c r="GX323"/>
      <c r="GY323"/>
      <c r="GZ323"/>
      <c r="HA323"/>
      <c r="HB323"/>
      <c r="HC323"/>
      <c r="HD323"/>
      <c r="HE323"/>
      <c r="HF323"/>
      <c r="HG323"/>
      <c r="HH323"/>
      <c r="HI323"/>
      <c r="HJ323"/>
      <c r="HK323"/>
      <c r="HL323"/>
      <c r="HM323"/>
      <c r="HN323"/>
      <c r="HO323"/>
      <c r="HP323"/>
      <c r="HQ323"/>
      <c r="HR323"/>
      <c r="HS323"/>
      <c r="HT323"/>
      <c r="HU323"/>
      <c r="HV323"/>
      <c r="HW323"/>
      <c r="HX323"/>
      <c r="HY323"/>
      <c r="HZ323"/>
      <c r="IA323"/>
      <c r="IB323"/>
      <c r="IC323"/>
      <c r="ID323"/>
      <c r="IE323"/>
      <c r="IF323"/>
      <c r="IG323"/>
      <c r="IH323"/>
      <c r="II323"/>
      <c r="IJ323"/>
      <c r="IK323"/>
      <c r="IL323"/>
      <c r="IM323"/>
      <c r="IN323"/>
      <c r="IO323"/>
      <c r="IP323"/>
      <c r="IQ323"/>
      <c r="IR323"/>
      <c r="IS323"/>
      <c r="IT323"/>
      <c r="IU323"/>
      <c r="IV323"/>
      <c r="IW323"/>
      <c r="IX323"/>
      <c r="IY323"/>
      <c r="IZ323"/>
      <c r="JA323"/>
      <c r="JB323"/>
      <c r="JC323"/>
      <c r="JD323"/>
      <c r="JE323"/>
      <c r="JF323"/>
      <c r="JG323"/>
      <c r="JH323"/>
      <c r="JI323"/>
      <c r="JJ323"/>
      <c r="JK323"/>
      <c r="JL323"/>
      <c r="JM323"/>
      <c r="JN323"/>
      <c r="JO323"/>
      <c r="JP323"/>
      <c r="JQ323"/>
      <c r="JR323"/>
      <c r="JS323"/>
      <c r="JT323"/>
      <c r="JU323"/>
      <c r="JV323"/>
      <c r="JW323"/>
      <c r="JX323"/>
      <c r="JY323"/>
      <c r="JZ323"/>
      <c r="KA323"/>
      <c r="KB323"/>
      <c r="KC323"/>
      <c r="KD323"/>
      <c r="KE323"/>
      <c r="KF323"/>
      <c r="KG323"/>
      <c r="KH323"/>
      <c r="KI323"/>
      <c r="KJ323"/>
      <c r="KK323"/>
      <c r="KL323"/>
      <c r="KM323"/>
      <c r="KN323"/>
      <c r="KO323"/>
      <c r="KP323"/>
      <c r="KQ323"/>
      <c r="KR323"/>
      <c r="KS323"/>
      <c r="KT323"/>
      <c r="KU323"/>
      <c r="KV323"/>
      <c r="KW323"/>
      <c r="KX323"/>
      <c r="KY323"/>
      <c r="KZ323"/>
      <c r="LA323"/>
      <c r="LB323"/>
      <c r="LC323"/>
      <c r="LD323"/>
      <c r="LE323"/>
      <c r="LF323"/>
      <c r="LG323"/>
      <c r="LH323"/>
      <c r="LI323"/>
      <c r="LJ323"/>
      <c r="LK323"/>
      <c r="LL323"/>
      <c r="LM323"/>
      <c r="LN323"/>
      <c r="LO323"/>
      <c r="LP323"/>
      <c r="LQ323"/>
      <c r="LR323"/>
      <c r="LS323"/>
      <c r="LT323"/>
      <c r="LU323"/>
      <c r="LV323"/>
      <c r="LW323"/>
      <c r="LX323"/>
      <c r="LY323"/>
      <c r="LZ323"/>
      <c r="MA323"/>
      <c r="MB323"/>
      <c r="MC323"/>
      <c r="MD323"/>
      <c r="ME323"/>
      <c r="MF323"/>
      <c r="MG323"/>
      <c r="MH323"/>
      <c r="MI323"/>
      <c r="MJ323"/>
      <c r="MK323"/>
      <c r="ML323"/>
      <c r="MM323"/>
      <c r="MN323"/>
      <c r="MO323"/>
      <c r="MP323"/>
      <c r="MQ323"/>
      <c r="MR323"/>
      <c r="MS323"/>
      <c r="MT323"/>
      <c r="MU323"/>
      <c r="MV323"/>
      <c r="MW323"/>
      <c r="MX323"/>
      <c r="MY323"/>
      <c r="MZ323"/>
      <c r="NA323"/>
      <c r="NB323"/>
      <c r="NC323"/>
      <c r="ND323"/>
      <c r="NE323"/>
      <c r="NF323"/>
      <c r="NG323"/>
      <c r="NH323"/>
      <c r="NI323"/>
      <c r="NJ323"/>
      <c r="NK323"/>
      <c r="NL323"/>
      <c r="NM323"/>
      <c r="NN323"/>
      <c r="NO323"/>
      <c r="NP323"/>
      <c r="NQ323"/>
      <c r="NR323"/>
      <c r="NS323"/>
      <c r="NT323"/>
      <c r="NU323"/>
      <c r="NV323"/>
      <c r="NW323"/>
      <c r="NX323"/>
      <c r="NY323"/>
      <c r="NZ323"/>
      <c r="OA323"/>
      <c r="OB323"/>
      <c r="OC323"/>
      <c r="OD323"/>
      <c r="OE323"/>
      <c r="OF323"/>
      <c r="OG323"/>
      <c r="OH323"/>
      <c r="OI323"/>
      <c r="OJ323"/>
      <c r="OK323"/>
      <c r="OL323"/>
      <c r="OM323"/>
      <c r="ON323"/>
      <c r="OO323"/>
      <c r="OP323"/>
      <c r="OQ323"/>
      <c r="OR323"/>
      <c r="OS323"/>
      <c r="OT323"/>
      <c r="OU323"/>
      <c r="OV323"/>
      <c r="OW323"/>
      <c r="OX323"/>
      <c r="OY323"/>
      <c r="OZ323"/>
      <c r="PA323"/>
      <c r="PB323"/>
      <c r="PC323"/>
      <c r="PD323"/>
      <c r="PE323"/>
      <c r="PF323"/>
      <c r="PG323"/>
      <c r="PH323"/>
      <c r="PI323"/>
      <c r="PJ323"/>
      <c r="PK323"/>
      <c r="PL323"/>
      <c r="PM323"/>
      <c r="PN323"/>
      <c r="PO323"/>
      <c r="PP323"/>
      <c r="PQ323"/>
      <c r="PR323"/>
      <c r="PS323"/>
      <c r="PT323"/>
      <c r="PU323"/>
      <c r="PV323"/>
      <c r="PW323"/>
      <c r="PX323"/>
      <c r="PY323"/>
      <c r="PZ323"/>
      <c r="QA323"/>
      <c r="QB323"/>
      <c r="QC323"/>
      <c r="QD323"/>
      <c r="QE323"/>
      <c r="QF323"/>
      <c r="QG323"/>
      <c r="QH323"/>
      <c r="QI323"/>
      <c r="QJ323"/>
      <c r="QK323"/>
      <c r="QL323"/>
      <c r="QM323"/>
      <c r="QN323"/>
      <c r="QO323"/>
      <c r="QP323"/>
      <c r="QQ323"/>
      <c r="QR323"/>
      <c r="QS323"/>
      <c r="QT323"/>
      <c r="QU323"/>
      <c r="QV323"/>
      <c r="QW323"/>
      <c r="QX323"/>
      <c r="QY323"/>
      <c r="QZ323"/>
      <c r="RA323"/>
      <c r="RB323"/>
      <c r="RC323"/>
      <c r="RD323"/>
      <c r="RE323"/>
      <c r="RF323"/>
      <c r="RG323"/>
      <c r="RH323"/>
      <c r="RI323"/>
      <c r="RJ323"/>
      <c r="RK323"/>
      <c r="RL323"/>
      <c r="RM323"/>
      <c r="RN323"/>
      <c r="RO323"/>
      <c r="RP323"/>
      <c r="RQ323"/>
      <c r="RR323"/>
      <c r="RS323"/>
      <c r="RT323"/>
      <c r="RU323"/>
      <c r="RV323"/>
      <c r="RW323"/>
      <c r="RX323"/>
      <c r="RY323"/>
      <c r="RZ323"/>
      <c r="SA323"/>
      <c r="SB323"/>
      <c r="SC323"/>
      <c r="SD323"/>
      <c r="SE323"/>
      <c r="SF323"/>
      <c r="SG323"/>
      <c r="SH323"/>
      <c r="SI323"/>
      <c r="SJ323"/>
      <c r="SK323"/>
      <c r="SL323"/>
      <c r="SM323"/>
      <c r="SN323"/>
      <c r="SO323"/>
      <c r="SP323"/>
    </row>
    <row r="324" spans="1:510" ht="16.5" customHeight="1" x14ac:dyDescent="0.2">
      <c r="A324" s="20">
        <v>1543</v>
      </c>
      <c r="B324" s="34" t="s">
        <v>70</v>
      </c>
      <c r="C324" s="34" t="s">
        <v>449</v>
      </c>
      <c r="D324" s="20" t="s">
        <v>51</v>
      </c>
      <c r="E324" s="20" t="s">
        <v>1345</v>
      </c>
      <c r="F324" s="22" t="s">
        <v>88</v>
      </c>
      <c r="G324" s="34" t="s">
        <v>37</v>
      </c>
      <c r="H324" s="20" t="s">
        <v>89</v>
      </c>
      <c r="I324" s="20" t="s">
        <v>81</v>
      </c>
      <c r="J324" s="35" t="s">
        <v>482</v>
      </c>
      <c r="K324" s="36"/>
      <c r="L324" s="36"/>
      <c r="M324" s="36"/>
      <c r="N324" s="36"/>
      <c r="O324" s="34"/>
      <c r="P324" s="37">
        <v>134379000</v>
      </c>
      <c r="Q324" s="34">
        <v>3</v>
      </c>
      <c r="R324" s="25">
        <v>45658</v>
      </c>
      <c r="S324" s="39" t="s">
        <v>29</v>
      </c>
      <c r="T324" s="37">
        <f t="shared" si="6"/>
        <v>403137000</v>
      </c>
      <c r="U324" s="27" t="s">
        <v>39</v>
      </c>
      <c r="V324" s="28" t="s">
        <v>40</v>
      </c>
      <c r="W324"/>
      <c r="X324"/>
      <c r="Y324"/>
      <c r="Z324"/>
      <c r="AA324"/>
      <c r="AB324"/>
      <c r="AC324"/>
      <c r="AD324"/>
      <c r="AE324"/>
      <c r="AF324"/>
      <c r="AG324"/>
      <c r="AH324"/>
      <c r="AI324"/>
      <c r="AJ324"/>
      <c r="AK324"/>
      <c r="AL324"/>
      <c r="AM324"/>
      <c r="AN324"/>
      <c r="AO324"/>
      <c r="AP324"/>
      <c r="AQ324"/>
      <c r="AR324"/>
      <c r="AS324"/>
      <c r="AT324"/>
      <c r="AU324"/>
      <c r="AV324"/>
      <c r="AW324"/>
      <c r="AX324"/>
      <c r="AY324"/>
      <c r="AZ324"/>
      <c r="BA324"/>
      <c r="BB324"/>
      <c r="BC324"/>
      <c r="BD324"/>
      <c r="BE324"/>
      <c r="BF324"/>
      <c r="BG324"/>
      <c r="BH324"/>
      <c r="BI324"/>
      <c r="BJ324"/>
      <c r="BK324"/>
      <c r="BL324"/>
      <c r="BM324"/>
      <c r="BN324"/>
      <c r="BO324"/>
      <c r="BP324"/>
      <c r="BQ324"/>
      <c r="BR324"/>
      <c r="BS324"/>
      <c r="BT324"/>
      <c r="BU324"/>
      <c r="BV324"/>
      <c r="BW324"/>
      <c r="BX324"/>
      <c r="BY324"/>
      <c r="BZ324"/>
      <c r="CA324"/>
      <c r="CB324"/>
      <c r="CC324"/>
      <c r="CD324"/>
      <c r="CE324"/>
      <c r="CF324"/>
      <c r="CG324"/>
      <c r="CH324"/>
      <c r="CI324"/>
      <c r="CJ324"/>
      <c r="CK324"/>
      <c r="CL324"/>
      <c r="CM324"/>
      <c r="CN324"/>
      <c r="CO324"/>
      <c r="CP324"/>
      <c r="CQ324"/>
      <c r="CR324"/>
      <c r="CS324"/>
      <c r="CT324"/>
      <c r="CU324"/>
      <c r="CV324"/>
      <c r="CW324"/>
      <c r="CX324"/>
      <c r="CY324"/>
      <c r="CZ324"/>
      <c r="DA324"/>
      <c r="DB324"/>
      <c r="DC324"/>
      <c r="DD324"/>
      <c r="DE324"/>
      <c r="DF324"/>
      <c r="DG324"/>
      <c r="DH324"/>
      <c r="DI324"/>
      <c r="DJ324"/>
      <c r="DK324"/>
      <c r="DL324"/>
      <c r="DM324"/>
      <c r="DN324"/>
      <c r="DO324"/>
      <c r="DP324"/>
      <c r="DQ324"/>
      <c r="DR324"/>
      <c r="DS324"/>
      <c r="DT324"/>
      <c r="DU324"/>
      <c r="DV324"/>
      <c r="DW324"/>
      <c r="DX324"/>
      <c r="DY324"/>
      <c r="DZ324"/>
      <c r="EA324"/>
      <c r="EB324"/>
      <c r="EC324"/>
      <c r="ED324"/>
      <c r="EE324"/>
      <c r="EF324"/>
      <c r="EG324"/>
      <c r="EH324"/>
      <c r="EI324"/>
      <c r="EJ324"/>
      <c r="EK324"/>
      <c r="EL324"/>
      <c r="EM324"/>
      <c r="EN324"/>
      <c r="EO324"/>
      <c r="EP324"/>
      <c r="EQ324"/>
      <c r="ER324"/>
      <c r="ES324"/>
      <c r="ET324"/>
      <c r="EU324"/>
      <c r="EV324"/>
      <c r="EW324"/>
      <c r="EX324"/>
      <c r="EY324"/>
      <c r="EZ324"/>
      <c r="FA324"/>
      <c r="FB324"/>
      <c r="FC324"/>
      <c r="FD324"/>
      <c r="FE324"/>
      <c r="FF324"/>
      <c r="FG324"/>
      <c r="FH324"/>
      <c r="FI324"/>
      <c r="FJ324"/>
      <c r="FK324"/>
      <c r="FL324"/>
      <c r="FM324"/>
      <c r="FN324"/>
      <c r="FO324"/>
      <c r="FP324"/>
      <c r="FQ324"/>
      <c r="FR324"/>
      <c r="FS324"/>
      <c r="FT324"/>
      <c r="FU324"/>
      <c r="FV324"/>
      <c r="FW324"/>
      <c r="FX324"/>
      <c r="FY324"/>
      <c r="FZ324"/>
      <c r="GA324"/>
      <c r="GB324"/>
      <c r="GC324"/>
      <c r="GD324"/>
      <c r="GE324"/>
      <c r="GF324"/>
      <c r="GG324"/>
      <c r="GH324"/>
      <c r="GI324"/>
      <c r="GJ324"/>
      <c r="GK324"/>
      <c r="GL324"/>
      <c r="GM324"/>
      <c r="GN324"/>
      <c r="GO324"/>
      <c r="GP324"/>
      <c r="GQ324"/>
      <c r="GR324"/>
      <c r="GS324"/>
      <c r="GT324"/>
      <c r="GU324"/>
      <c r="GV324"/>
      <c r="GW324"/>
      <c r="GX324"/>
      <c r="GY324"/>
      <c r="GZ324"/>
      <c r="HA324"/>
      <c r="HB324"/>
      <c r="HC324"/>
      <c r="HD324"/>
      <c r="HE324"/>
      <c r="HF324"/>
      <c r="HG324"/>
      <c r="HH324"/>
      <c r="HI324"/>
      <c r="HJ324"/>
      <c r="HK324"/>
      <c r="HL324"/>
      <c r="HM324"/>
      <c r="HN324"/>
      <c r="HO324"/>
      <c r="HP324"/>
      <c r="HQ324"/>
      <c r="HR324"/>
      <c r="HS324"/>
      <c r="HT324"/>
      <c r="HU324"/>
      <c r="HV324"/>
      <c r="HW324"/>
      <c r="HX324"/>
      <c r="HY324"/>
      <c r="HZ324"/>
      <c r="IA324"/>
      <c r="IB324"/>
      <c r="IC324"/>
      <c r="ID324"/>
      <c r="IE324"/>
      <c r="IF324"/>
      <c r="IG324"/>
      <c r="IH324"/>
      <c r="II324"/>
      <c r="IJ324"/>
      <c r="IK324"/>
      <c r="IL324"/>
      <c r="IM324"/>
      <c r="IN324"/>
      <c r="IO324"/>
      <c r="IP324"/>
      <c r="IQ324"/>
      <c r="IR324"/>
      <c r="IS324"/>
      <c r="IT324"/>
      <c r="IU324"/>
      <c r="IV324"/>
      <c r="IW324"/>
      <c r="IX324"/>
      <c r="IY324"/>
      <c r="IZ324"/>
      <c r="JA324"/>
      <c r="JB324"/>
      <c r="JC324"/>
      <c r="JD324"/>
      <c r="JE324"/>
      <c r="JF324"/>
      <c r="JG324"/>
      <c r="JH324"/>
      <c r="JI324"/>
      <c r="JJ324"/>
      <c r="JK324"/>
      <c r="JL324"/>
      <c r="JM324"/>
      <c r="JN324"/>
      <c r="JO324"/>
      <c r="JP324"/>
      <c r="JQ324"/>
      <c r="JR324"/>
      <c r="JS324"/>
      <c r="JT324"/>
      <c r="JU324"/>
      <c r="JV324"/>
      <c r="JW324"/>
      <c r="JX324"/>
      <c r="JY324"/>
      <c r="JZ324"/>
      <c r="KA324"/>
      <c r="KB324"/>
      <c r="KC324"/>
      <c r="KD324"/>
      <c r="KE324"/>
      <c r="KF324"/>
      <c r="KG324"/>
      <c r="KH324"/>
      <c r="KI324"/>
      <c r="KJ324"/>
      <c r="KK324"/>
      <c r="KL324"/>
      <c r="KM324"/>
      <c r="KN324"/>
      <c r="KO324"/>
      <c r="KP324"/>
      <c r="KQ324"/>
      <c r="KR324"/>
      <c r="KS324"/>
      <c r="KT324"/>
      <c r="KU324"/>
      <c r="KV324"/>
      <c r="KW324"/>
      <c r="KX324"/>
      <c r="KY324"/>
      <c r="KZ324"/>
      <c r="LA324"/>
      <c r="LB324"/>
      <c r="LC324"/>
      <c r="LD324"/>
      <c r="LE324"/>
      <c r="LF324"/>
      <c r="LG324"/>
      <c r="LH324"/>
      <c r="LI324"/>
      <c r="LJ324"/>
      <c r="LK324"/>
      <c r="LL324"/>
      <c r="LM324"/>
      <c r="LN324"/>
      <c r="LO324"/>
      <c r="LP324"/>
      <c r="LQ324"/>
      <c r="LR324"/>
      <c r="LS324"/>
      <c r="LT324"/>
      <c r="LU324"/>
      <c r="LV324"/>
      <c r="LW324"/>
      <c r="LX324"/>
      <c r="LY324"/>
      <c r="LZ324"/>
      <c r="MA324"/>
      <c r="MB324"/>
      <c r="MC324"/>
      <c r="MD324"/>
      <c r="ME324"/>
      <c r="MF324"/>
      <c r="MG324"/>
      <c r="MH324"/>
      <c r="MI324"/>
      <c r="MJ324"/>
      <c r="MK324"/>
      <c r="ML324"/>
      <c r="MM324"/>
      <c r="MN324"/>
      <c r="MO324"/>
      <c r="MP324"/>
      <c r="MQ324"/>
      <c r="MR324"/>
      <c r="MS324"/>
      <c r="MT324"/>
      <c r="MU324"/>
      <c r="MV324"/>
      <c r="MW324"/>
      <c r="MX324"/>
      <c r="MY324"/>
      <c r="MZ324"/>
      <c r="NA324"/>
      <c r="NB324"/>
      <c r="NC324"/>
      <c r="ND324"/>
      <c r="NE324"/>
      <c r="NF324"/>
      <c r="NG324"/>
      <c r="NH324"/>
      <c r="NI324"/>
      <c r="NJ324"/>
      <c r="NK324"/>
      <c r="NL324"/>
      <c r="NM324"/>
      <c r="NN324"/>
      <c r="NO324"/>
      <c r="NP324"/>
      <c r="NQ324"/>
      <c r="NR324"/>
      <c r="NS324"/>
      <c r="NT324"/>
      <c r="NU324"/>
      <c r="NV324"/>
      <c r="NW324"/>
      <c r="NX324"/>
      <c r="NY324"/>
      <c r="NZ324"/>
      <c r="OA324"/>
      <c r="OB324"/>
      <c r="OC324"/>
      <c r="OD324"/>
      <c r="OE324"/>
      <c r="OF324"/>
      <c r="OG324"/>
      <c r="OH324"/>
      <c r="OI324"/>
      <c r="OJ324"/>
      <c r="OK324"/>
      <c r="OL324"/>
      <c r="OM324"/>
      <c r="ON324"/>
      <c r="OO324"/>
      <c r="OP324"/>
      <c r="OQ324"/>
      <c r="OR324"/>
      <c r="OS324"/>
      <c r="OT324"/>
      <c r="OU324"/>
      <c r="OV324"/>
      <c r="OW324"/>
      <c r="OX324"/>
      <c r="OY324"/>
      <c r="OZ324"/>
      <c r="PA324"/>
      <c r="PB324"/>
      <c r="PC324"/>
      <c r="PD324"/>
      <c r="PE324"/>
      <c r="PF324"/>
      <c r="PG324"/>
      <c r="PH324"/>
      <c r="PI324"/>
      <c r="PJ324"/>
      <c r="PK324"/>
      <c r="PL324"/>
      <c r="PM324"/>
      <c r="PN324"/>
      <c r="PO324"/>
      <c r="PP324"/>
      <c r="PQ324"/>
      <c r="PR324"/>
      <c r="PS324"/>
      <c r="PT324"/>
      <c r="PU324"/>
      <c r="PV324"/>
      <c r="PW324"/>
      <c r="PX324"/>
      <c r="PY324"/>
      <c r="PZ324"/>
      <c r="QA324"/>
      <c r="QB324"/>
      <c r="QC324"/>
      <c r="QD324"/>
      <c r="QE324"/>
      <c r="QF324"/>
      <c r="QG324"/>
      <c r="QH324"/>
      <c r="QI324"/>
      <c r="QJ324"/>
      <c r="QK324"/>
      <c r="QL324"/>
      <c r="QM324"/>
      <c r="QN324"/>
      <c r="QO324"/>
      <c r="QP324"/>
      <c r="QQ324"/>
      <c r="QR324"/>
      <c r="QS324"/>
      <c r="QT324"/>
      <c r="QU324"/>
      <c r="QV324"/>
      <c r="QW324"/>
      <c r="QX324"/>
      <c r="QY324"/>
      <c r="QZ324"/>
      <c r="RA324"/>
      <c r="RB324"/>
      <c r="RC324"/>
      <c r="RD324"/>
      <c r="RE324"/>
      <c r="RF324"/>
      <c r="RG324"/>
      <c r="RH324"/>
      <c r="RI324"/>
      <c r="RJ324"/>
      <c r="RK324"/>
      <c r="RL324"/>
      <c r="RM324"/>
      <c r="RN324"/>
      <c r="RO324"/>
      <c r="RP324"/>
      <c r="RQ324"/>
      <c r="RR324"/>
      <c r="RS324"/>
      <c r="RT324"/>
      <c r="RU324"/>
      <c r="RV324"/>
      <c r="RW324"/>
      <c r="RX324"/>
      <c r="RY324"/>
      <c r="RZ324"/>
      <c r="SA324"/>
      <c r="SB324"/>
      <c r="SC324"/>
      <c r="SD324"/>
      <c r="SE324"/>
      <c r="SF324"/>
      <c r="SG324"/>
      <c r="SH324"/>
      <c r="SI324"/>
      <c r="SJ324"/>
      <c r="SK324"/>
      <c r="SL324"/>
      <c r="SM324"/>
      <c r="SN324"/>
      <c r="SO324"/>
      <c r="SP324"/>
    </row>
    <row r="325" spans="1:510" ht="16.5" customHeight="1" x14ac:dyDescent="0.2">
      <c r="A325" s="20">
        <v>1544</v>
      </c>
      <c r="B325" s="34" t="s">
        <v>70</v>
      </c>
      <c r="C325" s="34" t="s">
        <v>449</v>
      </c>
      <c r="D325" s="20" t="s">
        <v>51</v>
      </c>
      <c r="E325" s="20" t="s">
        <v>1345</v>
      </c>
      <c r="F325" s="22" t="s">
        <v>88</v>
      </c>
      <c r="G325" s="34" t="s">
        <v>37</v>
      </c>
      <c r="H325" s="20" t="s">
        <v>89</v>
      </c>
      <c r="I325" s="20" t="s">
        <v>81</v>
      </c>
      <c r="J325" s="35" t="s">
        <v>483</v>
      </c>
      <c r="K325" s="36"/>
      <c r="L325" s="36"/>
      <c r="M325" s="36"/>
      <c r="N325" s="36"/>
      <c r="O325" s="34"/>
      <c r="P325" s="37">
        <v>101586100</v>
      </c>
      <c r="Q325" s="34">
        <v>3</v>
      </c>
      <c r="R325" s="25">
        <v>45658</v>
      </c>
      <c r="S325" s="39" t="s">
        <v>29</v>
      </c>
      <c r="T325" s="37">
        <f t="shared" si="6"/>
        <v>304758300</v>
      </c>
      <c r="U325" s="27" t="s">
        <v>39</v>
      </c>
      <c r="V325" s="28" t="s">
        <v>40</v>
      </c>
      <c r="W325"/>
      <c r="X325"/>
      <c r="Y325"/>
      <c r="Z325"/>
      <c r="AA325"/>
      <c r="AB325"/>
      <c r="AC325"/>
      <c r="AD325"/>
      <c r="AE325"/>
      <c r="AF325"/>
      <c r="AG325"/>
      <c r="AH325"/>
      <c r="AI325"/>
      <c r="AJ325"/>
      <c r="AK325"/>
      <c r="AL325"/>
      <c r="AM325"/>
      <c r="AN325"/>
      <c r="AO325"/>
      <c r="AP325"/>
      <c r="AQ325"/>
      <c r="AR325"/>
      <c r="AS325"/>
      <c r="AT325"/>
      <c r="AU325"/>
      <c r="AV325"/>
      <c r="AW325"/>
      <c r="AX325"/>
      <c r="AY325"/>
      <c r="AZ325"/>
      <c r="BA325"/>
      <c r="BB325"/>
      <c r="BC325"/>
      <c r="BD325"/>
      <c r="BE325"/>
      <c r="BF325"/>
      <c r="BG325"/>
      <c r="BH325"/>
      <c r="BI325"/>
      <c r="BJ325"/>
      <c r="BK325"/>
      <c r="BL325"/>
      <c r="BM325"/>
      <c r="BN325"/>
      <c r="BO325"/>
      <c r="BP325"/>
      <c r="BQ325"/>
      <c r="BR325"/>
      <c r="BS325"/>
      <c r="BT325"/>
      <c r="BU325"/>
      <c r="BV325"/>
      <c r="BW325"/>
      <c r="BX325"/>
      <c r="BY325"/>
      <c r="BZ325"/>
      <c r="CA325"/>
      <c r="CB325"/>
      <c r="CC325"/>
      <c r="CD325"/>
      <c r="CE325"/>
      <c r="CF325"/>
      <c r="CG325"/>
      <c r="CH325"/>
      <c r="CI325"/>
      <c r="CJ325"/>
      <c r="CK325"/>
      <c r="CL325"/>
      <c r="CM325"/>
      <c r="CN325"/>
      <c r="CO325"/>
      <c r="CP325"/>
      <c r="CQ325"/>
      <c r="CR325"/>
      <c r="CS325"/>
      <c r="CT325"/>
      <c r="CU325"/>
      <c r="CV325"/>
      <c r="CW325"/>
      <c r="CX325"/>
      <c r="CY325"/>
      <c r="CZ325"/>
      <c r="DA325"/>
      <c r="DB325"/>
      <c r="DC325"/>
      <c r="DD325"/>
      <c r="DE325"/>
      <c r="DF325"/>
      <c r="DG325"/>
      <c r="DH325"/>
      <c r="DI325"/>
      <c r="DJ325"/>
      <c r="DK325"/>
      <c r="DL325"/>
      <c r="DM325"/>
      <c r="DN325"/>
      <c r="DO325"/>
      <c r="DP325"/>
      <c r="DQ325"/>
      <c r="DR325"/>
      <c r="DS325"/>
      <c r="DT325"/>
      <c r="DU325"/>
      <c r="DV325"/>
      <c r="DW325"/>
      <c r="DX325"/>
      <c r="DY325"/>
      <c r="DZ325"/>
      <c r="EA325"/>
      <c r="EB325"/>
      <c r="EC325"/>
      <c r="ED325"/>
      <c r="EE325"/>
      <c r="EF325"/>
      <c r="EG325"/>
      <c r="EH325"/>
      <c r="EI325"/>
      <c r="EJ325"/>
      <c r="EK325"/>
      <c r="EL325"/>
      <c r="EM325"/>
      <c r="EN325"/>
      <c r="EO325"/>
      <c r="EP325"/>
      <c r="EQ325"/>
      <c r="ER325"/>
      <c r="ES325"/>
      <c r="ET325"/>
      <c r="EU325"/>
      <c r="EV325"/>
      <c r="EW325"/>
      <c r="EX325"/>
      <c r="EY325"/>
      <c r="EZ325"/>
      <c r="FA325"/>
      <c r="FB325"/>
      <c r="FC325"/>
      <c r="FD325"/>
      <c r="FE325"/>
      <c r="FF325"/>
      <c r="FG325"/>
      <c r="FH325"/>
      <c r="FI325"/>
      <c r="FJ325"/>
      <c r="FK325"/>
      <c r="FL325"/>
      <c r="FM325"/>
      <c r="FN325"/>
      <c r="FO325"/>
      <c r="FP325"/>
      <c r="FQ325"/>
      <c r="FR325"/>
      <c r="FS325"/>
      <c r="FT325"/>
      <c r="FU325"/>
      <c r="FV325"/>
      <c r="FW325"/>
      <c r="FX325"/>
      <c r="FY325"/>
      <c r="FZ325"/>
      <c r="GA325"/>
      <c r="GB325"/>
      <c r="GC325"/>
      <c r="GD325"/>
      <c r="GE325"/>
      <c r="GF325"/>
      <c r="GG325"/>
      <c r="GH325"/>
      <c r="GI325"/>
      <c r="GJ325"/>
      <c r="GK325"/>
      <c r="GL325"/>
      <c r="GM325"/>
      <c r="GN325"/>
      <c r="GO325"/>
      <c r="GP325"/>
      <c r="GQ325"/>
      <c r="GR325"/>
      <c r="GS325"/>
      <c r="GT325"/>
      <c r="GU325"/>
      <c r="GV325"/>
      <c r="GW325"/>
      <c r="GX325"/>
      <c r="GY325"/>
      <c r="GZ325"/>
      <c r="HA325"/>
      <c r="HB325"/>
      <c r="HC325"/>
      <c r="HD325"/>
      <c r="HE325"/>
      <c r="HF325"/>
      <c r="HG325"/>
      <c r="HH325"/>
      <c r="HI325"/>
      <c r="HJ325"/>
      <c r="HK325"/>
      <c r="HL325"/>
      <c r="HM325"/>
      <c r="HN325"/>
      <c r="HO325"/>
      <c r="HP325"/>
      <c r="HQ325"/>
      <c r="HR325"/>
      <c r="HS325"/>
      <c r="HT325"/>
      <c r="HU325"/>
      <c r="HV325"/>
      <c r="HW325"/>
      <c r="HX325"/>
      <c r="HY325"/>
      <c r="HZ325"/>
      <c r="IA325"/>
      <c r="IB325"/>
      <c r="IC325"/>
      <c r="ID325"/>
      <c r="IE325"/>
      <c r="IF325"/>
      <c r="IG325"/>
      <c r="IH325"/>
      <c r="II325"/>
      <c r="IJ325"/>
      <c r="IK325"/>
      <c r="IL325"/>
      <c r="IM325"/>
      <c r="IN325"/>
      <c r="IO325"/>
      <c r="IP325"/>
      <c r="IQ325"/>
      <c r="IR325"/>
      <c r="IS325"/>
      <c r="IT325"/>
      <c r="IU325"/>
      <c r="IV325"/>
      <c r="IW325"/>
      <c r="IX325"/>
      <c r="IY325"/>
      <c r="IZ325"/>
      <c r="JA325"/>
      <c r="JB325"/>
      <c r="JC325"/>
      <c r="JD325"/>
      <c r="JE325"/>
      <c r="JF325"/>
      <c r="JG325"/>
      <c r="JH325"/>
      <c r="JI325"/>
      <c r="JJ325"/>
      <c r="JK325"/>
      <c r="JL325"/>
      <c r="JM325"/>
      <c r="JN325"/>
      <c r="JO325"/>
      <c r="JP325"/>
      <c r="JQ325"/>
      <c r="JR325"/>
      <c r="JS325"/>
      <c r="JT325"/>
      <c r="JU325"/>
      <c r="JV325"/>
      <c r="JW325"/>
      <c r="JX325"/>
      <c r="JY325"/>
      <c r="JZ325"/>
      <c r="KA325"/>
      <c r="KB325"/>
      <c r="KC325"/>
      <c r="KD325"/>
      <c r="KE325"/>
      <c r="KF325"/>
      <c r="KG325"/>
      <c r="KH325"/>
      <c r="KI325"/>
      <c r="KJ325"/>
      <c r="KK325"/>
      <c r="KL325"/>
      <c r="KM325"/>
      <c r="KN325"/>
      <c r="KO325"/>
      <c r="KP325"/>
      <c r="KQ325"/>
      <c r="KR325"/>
      <c r="KS325"/>
      <c r="KT325"/>
      <c r="KU325"/>
      <c r="KV325"/>
      <c r="KW325"/>
      <c r="KX325"/>
      <c r="KY325"/>
      <c r="KZ325"/>
      <c r="LA325"/>
      <c r="LB325"/>
      <c r="LC325"/>
      <c r="LD325"/>
      <c r="LE325"/>
      <c r="LF325"/>
      <c r="LG325"/>
      <c r="LH325"/>
      <c r="LI325"/>
      <c r="LJ325"/>
      <c r="LK325"/>
      <c r="LL325"/>
      <c r="LM325"/>
      <c r="LN325"/>
      <c r="LO325"/>
      <c r="LP325"/>
      <c r="LQ325"/>
      <c r="LR325"/>
      <c r="LS325"/>
      <c r="LT325"/>
      <c r="LU325"/>
      <c r="LV325"/>
      <c r="LW325"/>
      <c r="LX325"/>
      <c r="LY325"/>
      <c r="LZ325"/>
      <c r="MA325"/>
      <c r="MB325"/>
      <c r="MC325"/>
      <c r="MD325"/>
      <c r="ME325"/>
      <c r="MF325"/>
      <c r="MG325"/>
      <c r="MH325"/>
      <c r="MI325"/>
      <c r="MJ325"/>
      <c r="MK325"/>
      <c r="ML325"/>
      <c r="MM325"/>
      <c r="MN325"/>
      <c r="MO325"/>
      <c r="MP325"/>
      <c r="MQ325"/>
      <c r="MR325"/>
      <c r="MS325"/>
      <c r="MT325"/>
      <c r="MU325"/>
      <c r="MV325"/>
      <c r="MW325"/>
      <c r="MX325"/>
      <c r="MY325"/>
      <c r="MZ325"/>
      <c r="NA325"/>
      <c r="NB325"/>
      <c r="NC325"/>
      <c r="ND325"/>
      <c r="NE325"/>
      <c r="NF325"/>
      <c r="NG325"/>
      <c r="NH325"/>
      <c r="NI325"/>
      <c r="NJ325"/>
      <c r="NK325"/>
      <c r="NL325"/>
      <c r="NM325"/>
      <c r="NN325"/>
      <c r="NO325"/>
      <c r="NP325"/>
      <c r="NQ325"/>
      <c r="NR325"/>
      <c r="NS325"/>
      <c r="NT325"/>
      <c r="NU325"/>
      <c r="NV325"/>
      <c r="NW325"/>
      <c r="NX325"/>
      <c r="NY325"/>
      <c r="NZ325"/>
      <c r="OA325"/>
      <c r="OB325"/>
      <c r="OC325"/>
      <c r="OD325"/>
      <c r="OE325"/>
      <c r="OF325"/>
      <c r="OG325"/>
      <c r="OH325"/>
      <c r="OI325"/>
      <c r="OJ325"/>
      <c r="OK325"/>
      <c r="OL325"/>
      <c r="OM325"/>
      <c r="ON325"/>
      <c r="OO325"/>
      <c r="OP325"/>
      <c r="OQ325"/>
      <c r="OR325"/>
      <c r="OS325"/>
      <c r="OT325"/>
      <c r="OU325"/>
      <c r="OV325"/>
      <c r="OW325"/>
      <c r="OX325"/>
      <c r="OY325"/>
      <c r="OZ325"/>
      <c r="PA325"/>
      <c r="PB325"/>
      <c r="PC325"/>
      <c r="PD325"/>
      <c r="PE325"/>
      <c r="PF325"/>
      <c r="PG325"/>
      <c r="PH325"/>
      <c r="PI325"/>
      <c r="PJ325"/>
      <c r="PK325"/>
      <c r="PL325"/>
      <c r="PM325"/>
      <c r="PN325"/>
      <c r="PO325"/>
      <c r="PP325"/>
      <c r="PQ325"/>
      <c r="PR325"/>
      <c r="PS325"/>
      <c r="PT325"/>
      <c r="PU325"/>
      <c r="PV325"/>
      <c r="PW325"/>
      <c r="PX325"/>
      <c r="PY325"/>
      <c r="PZ325"/>
      <c r="QA325"/>
      <c r="QB325"/>
      <c r="QC325"/>
      <c r="QD325"/>
      <c r="QE325"/>
      <c r="QF325"/>
      <c r="QG325"/>
      <c r="QH325"/>
      <c r="QI325"/>
      <c r="QJ325"/>
      <c r="QK325"/>
      <c r="QL325"/>
      <c r="QM325"/>
      <c r="QN325"/>
      <c r="QO325"/>
      <c r="QP325"/>
      <c r="QQ325"/>
      <c r="QR325"/>
      <c r="QS325"/>
      <c r="QT325"/>
      <c r="QU325"/>
      <c r="QV325"/>
      <c r="QW325"/>
      <c r="QX325"/>
      <c r="QY325"/>
      <c r="QZ325"/>
      <c r="RA325"/>
      <c r="RB325"/>
      <c r="RC325"/>
      <c r="RD325"/>
      <c r="RE325"/>
      <c r="RF325"/>
      <c r="RG325"/>
      <c r="RH325"/>
      <c r="RI325"/>
      <c r="RJ325"/>
      <c r="RK325"/>
      <c r="RL325"/>
      <c r="RM325"/>
      <c r="RN325"/>
      <c r="RO325"/>
      <c r="RP325"/>
      <c r="RQ325"/>
      <c r="RR325"/>
      <c r="RS325"/>
      <c r="RT325"/>
      <c r="RU325"/>
      <c r="RV325"/>
      <c r="RW325"/>
      <c r="RX325"/>
      <c r="RY325"/>
      <c r="RZ325"/>
      <c r="SA325"/>
      <c r="SB325"/>
      <c r="SC325"/>
      <c r="SD325"/>
      <c r="SE325"/>
      <c r="SF325"/>
      <c r="SG325"/>
      <c r="SH325"/>
      <c r="SI325"/>
      <c r="SJ325"/>
      <c r="SK325"/>
      <c r="SL325"/>
      <c r="SM325"/>
      <c r="SN325"/>
      <c r="SO325"/>
      <c r="SP325"/>
    </row>
    <row r="326" spans="1:510" ht="16.5" customHeight="1" x14ac:dyDescent="0.2">
      <c r="A326" s="20">
        <v>1545</v>
      </c>
      <c r="B326" s="34" t="s">
        <v>70</v>
      </c>
      <c r="C326" s="34" t="s">
        <v>449</v>
      </c>
      <c r="D326" s="20" t="s">
        <v>51</v>
      </c>
      <c r="E326" s="20" t="s">
        <v>1345</v>
      </c>
      <c r="F326" s="22" t="s">
        <v>88</v>
      </c>
      <c r="G326" s="34" t="s">
        <v>37</v>
      </c>
      <c r="H326" s="20" t="s">
        <v>89</v>
      </c>
      <c r="I326" s="20" t="s">
        <v>81</v>
      </c>
      <c r="J326" s="35" t="s">
        <v>484</v>
      </c>
      <c r="K326" s="36"/>
      <c r="L326" s="36"/>
      <c r="M326" s="36"/>
      <c r="N326" s="36"/>
      <c r="O326" s="34"/>
      <c r="P326" s="37">
        <v>54530777</v>
      </c>
      <c r="Q326" s="34">
        <v>12</v>
      </c>
      <c r="R326" s="25">
        <v>45658</v>
      </c>
      <c r="S326" s="39" t="s">
        <v>83</v>
      </c>
      <c r="T326" s="37">
        <f t="shared" si="6"/>
        <v>654369324</v>
      </c>
      <c r="U326" s="27" t="s">
        <v>39</v>
      </c>
      <c r="V326" s="28" t="s">
        <v>40</v>
      </c>
      <c r="W326"/>
      <c r="X326"/>
      <c r="Y326"/>
      <c r="Z326"/>
      <c r="AA326"/>
      <c r="AB326"/>
      <c r="AC326"/>
      <c r="AD326"/>
      <c r="AE326"/>
      <c r="AF326"/>
      <c r="AG326"/>
      <c r="AH326"/>
      <c r="AI326"/>
      <c r="AJ326"/>
      <c r="AK326"/>
      <c r="AL326"/>
      <c r="AM326"/>
      <c r="AN326"/>
      <c r="AO326"/>
      <c r="AP326"/>
      <c r="AQ326"/>
      <c r="AR326"/>
      <c r="AS326"/>
      <c r="AT326"/>
      <c r="AU326"/>
      <c r="AV326"/>
      <c r="AW326"/>
      <c r="AX326"/>
      <c r="AY326"/>
      <c r="AZ326"/>
      <c r="BA326"/>
      <c r="BB326"/>
      <c r="BC326"/>
      <c r="BD326"/>
      <c r="BE326"/>
      <c r="BF326"/>
      <c r="BG326"/>
      <c r="BH326"/>
      <c r="BI326"/>
      <c r="BJ326"/>
      <c r="BK326"/>
      <c r="BL326"/>
      <c r="BM326"/>
      <c r="BN326"/>
      <c r="BO326"/>
      <c r="BP326"/>
      <c r="BQ326"/>
      <c r="BR326"/>
      <c r="BS326"/>
      <c r="BT326"/>
      <c r="BU326"/>
      <c r="BV326"/>
      <c r="BW326"/>
      <c r="BX326"/>
      <c r="BY326"/>
      <c r="BZ326"/>
      <c r="CA326"/>
      <c r="CB326"/>
      <c r="CC326"/>
      <c r="CD326"/>
      <c r="CE326"/>
      <c r="CF326"/>
      <c r="CG326"/>
      <c r="CH326"/>
      <c r="CI326"/>
      <c r="CJ326"/>
      <c r="CK326"/>
      <c r="CL326"/>
      <c r="CM326"/>
      <c r="CN326"/>
      <c r="CO326"/>
      <c r="CP326"/>
      <c r="CQ326"/>
      <c r="CR326"/>
      <c r="CS326"/>
      <c r="CT326"/>
      <c r="CU326"/>
      <c r="CV326"/>
      <c r="CW326"/>
      <c r="CX326"/>
      <c r="CY326"/>
      <c r="CZ326"/>
      <c r="DA326"/>
      <c r="DB326"/>
      <c r="DC326"/>
      <c r="DD326"/>
      <c r="DE326"/>
      <c r="DF326"/>
      <c r="DG326"/>
      <c r="DH326"/>
      <c r="DI326"/>
      <c r="DJ326"/>
      <c r="DK326"/>
      <c r="DL326"/>
      <c r="DM326"/>
      <c r="DN326"/>
      <c r="DO326"/>
      <c r="DP326"/>
      <c r="DQ326"/>
      <c r="DR326"/>
      <c r="DS326"/>
      <c r="DT326"/>
      <c r="DU326"/>
      <c r="DV326"/>
      <c r="DW326"/>
      <c r="DX326"/>
      <c r="DY326"/>
      <c r="DZ326"/>
      <c r="EA326"/>
      <c r="EB326"/>
      <c r="EC326"/>
      <c r="ED326"/>
      <c r="EE326"/>
      <c r="EF326"/>
      <c r="EG326"/>
      <c r="EH326"/>
      <c r="EI326"/>
      <c r="EJ326"/>
      <c r="EK326"/>
      <c r="EL326"/>
      <c r="EM326"/>
      <c r="EN326"/>
      <c r="EO326"/>
      <c r="EP326"/>
      <c r="EQ326"/>
      <c r="ER326"/>
      <c r="ES326"/>
      <c r="ET326"/>
      <c r="EU326"/>
      <c r="EV326"/>
      <c r="EW326"/>
      <c r="EX326"/>
      <c r="EY326"/>
      <c r="EZ326"/>
      <c r="FA326"/>
      <c r="FB326"/>
      <c r="FC326"/>
      <c r="FD326"/>
      <c r="FE326"/>
      <c r="FF326"/>
      <c r="FG326"/>
      <c r="FH326"/>
      <c r="FI326"/>
      <c r="FJ326"/>
      <c r="FK326"/>
      <c r="FL326"/>
      <c r="FM326"/>
      <c r="FN326"/>
      <c r="FO326"/>
      <c r="FP326"/>
      <c r="FQ326"/>
      <c r="FR326"/>
      <c r="FS326"/>
      <c r="FT326"/>
      <c r="FU326"/>
      <c r="FV326"/>
      <c r="FW326"/>
      <c r="FX326"/>
      <c r="FY326"/>
      <c r="FZ326"/>
      <c r="GA326"/>
      <c r="GB326"/>
      <c r="GC326"/>
      <c r="GD326"/>
      <c r="GE326"/>
      <c r="GF326"/>
      <c r="GG326"/>
      <c r="GH326"/>
      <c r="GI326"/>
      <c r="GJ326"/>
      <c r="GK326"/>
      <c r="GL326"/>
      <c r="GM326"/>
      <c r="GN326"/>
      <c r="GO326"/>
      <c r="GP326"/>
      <c r="GQ326"/>
      <c r="GR326"/>
      <c r="GS326"/>
      <c r="GT326"/>
      <c r="GU326"/>
      <c r="GV326"/>
      <c r="GW326"/>
      <c r="GX326"/>
      <c r="GY326"/>
      <c r="GZ326"/>
      <c r="HA326"/>
      <c r="HB326"/>
      <c r="HC326"/>
      <c r="HD326"/>
      <c r="HE326"/>
      <c r="HF326"/>
      <c r="HG326"/>
      <c r="HH326"/>
      <c r="HI326"/>
      <c r="HJ326"/>
      <c r="HK326"/>
      <c r="HL326"/>
      <c r="HM326"/>
      <c r="HN326"/>
      <c r="HO326"/>
      <c r="HP326"/>
      <c r="HQ326"/>
      <c r="HR326"/>
      <c r="HS326"/>
      <c r="HT326"/>
      <c r="HU326"/>
      <c r="HV326"/>
      <c r="HW326"/>
      <c r="HX326"/>
      <c r="HY326"/>
      <c r="HZ326"/>
      <c r="IA326"/>
      <c r="IB326"/>
      <c r="IC326"/>
      <c r="ID326"/>
      <c r="IE326"/>
      <c r="IF326"/>
      <c r="IG326"/>
      <c r="IH326"/>
      <c r="II326"/>
      <c r="IJ326"/>
      <c r="IK326"/>
      <c r="IL326"/>
      <c r="IM326"/>
      <c r="IN326"/>
      <c r="IO326"/>
      <c r="IP326"/>
      <c r="IQ326"/>
      <c r="IR326"/>
      <c r="IS326"/>
      <c r="IT326"/>
      <c r="IU326"/>
      <c r="IV326"/>
      <c r="IW326"/>
      <c r="IX326"/>
      <c r="IY326"/>
      <c r="IZ326"/>
      <c r="JA326"/>
      <c r="JB326"/>
      <c r="JC326"/>
      <c r="JD326"/>
      <c r="JE326"/>
      <c r="JF326"/>
      <c r="JG326"/>
      <c r="JH326"/>
      <c r="JI326"/>
      <c r="JJ326"/>
      <c r="JK326"/>
      <c r="JL326"/>
      <c r="JM326"/>
      <c r="JN326"/>
      <c r="JO326"/>
      <c r="JP326"/>
      <c r="JQ326"/>
      <c r="JR326"/>
      <c r="JS326"/>
      <c r="JT326"/>
      <c r="JU326"/>
      <c r="JV326"/>
      <c r="JW326"/>
      <c r="JX326"/>
      <c r="JY326"/>
      <c r="JZ326"/>
      <c r="KA326"/>
      <c r="KB326"/>
      <c r="KC326"/>
      <c r="KD326"/>
      <c r="KE326"/>
      <c r="KF326"/>
      <c r="KG326"/>
      <c r="KH326"/>
      <c r="KI326"/>
      <c r="KJ326"/>
      <c r="KK326"/>
      <c r="KL326"/>
      <c r="KM326"/>
      <c r="KN326"/>
      <c r="KO326"/>
      <c r="KP326"/>
      <c r="KQ326"/>
      <c r="KR326"/>
      <c r="KS326"/>
      <c r="KT326"/>
      <c r="KU326"/>
      <c r="KV326"/>
      <c r="KW326"/>
      <c r="KX326"/>
      <c r="KY326"/>
      <c r="KZ326"/>
      <c r="LA326"/>
      <c r="LB326"/>
      <c r="LC326"/>
      <c r="LD326"/>
      <c r="LE326"/>
      <c r="LF326"/>
      <c r="LG326"/>
      <c r="LH326"/>
      <c r="LI326"/>
      <c r="LJ326"/>
      <c r="LK326"/>
      <c r="LL326"/>
      <c r="LM326"/>
      <c r="LN326"/>
      <c r="LO326"/>
      <c r="LP326"/>
      <c r="LQ326"/>
      <c r="LR326"/>
      <c r="LS326"/>
      <c r="LT326"/>
      <c r="LU326"/>
      <c r="LV326"/>
      <c r="LW326"/>
      <c r="LX326"/>
      <c r="LY326"/>
      <c r="LZ326"/>
      <c r="MA326"/>
      <c r="MB326"/>
      <c r="MC326"/>
      <c r="MD326"/>
      <c r="ME326"/>
      <c r="MF326"/>
      <c r="MG326"/>
      <c r="MH326"/>
      <c r="MI326"/>
      <c r="MJ326"/>
      <c r="MK326"/>
      <c r="ML326"/>
      <c r="MM326"/>
      <c r="MN326"/>
      <c r="MO326"/>
      <c r="MP326"/>
      <c r="MQ326"/>
      <c r="MR326"/>
      <c r="MS326"/>
      <c r="MT326"/>
      <c r="MU326"/>
      <c r="MV326"/>
      <c r="MW326"/>
      <c r="MX326"/>
      <c r="MY326"/>
      <c r="MZ326"/>
      <c r="NA326"/>
      <c r="NB326"/>
      <c r="NC326"/>
      <c r="ND326"/>
      <c r="NE326"/>
      <c r="NF326"/>
      <c r="NG326"/>
      <c r="NH326"/>
      <c r="NI326"/>
      <c r="NJ326"/>
      <c r="NK326"/>
      <c r="NL326"/>
      <c r="NM326"/>
      <c r="NN326"/>
      <c r="NO326"/>
      <c r="NP326"/>
      <c r="NQ326"/>
      <c r="NR326"/>
      <c r="NS326"/>
      <c r="NT326"/>
      <c r="NU326"/>
      <c r="NV326"/>
      <c r="NW326"/>
      <c r="NX326"/>
      <c r="NY326"/>
      <c r="NZ326"/>
      <c r="OA326"/>
      <c r="OB326"/>
      <c r="OC326"/>
      <c r="OD326"/>
      <c r="OE326"/>
      <c r="OF326"/>
      <c r="OG326"/>
      <c r="OH326"/>
      <c r="OI326"/>
      <c r="OJ326"/>
      <c r="OK326"/>
      <c r="OL326"/>
      <c r="OM326"/>
      <c r="ON326"/>
      <c r="OO326"/>
      <c r="OP326"/>
      <c r="OQ326"/>
      <c r="OR326"/>
      <c r="OS326"/>
      <c r="OT326"/>
      <c r="OU326"/>
      <c r="OV326"/>
      <c r="OW326"/>
      <c r="OX326"/>
      <c r="OY326"/>
      <c r="OZ326"/>
      <c r="PA326"/>
      <c r="PB326"/>
      <c r="PC326"/>
      <c r="PD326"/>
      <c r="PE326"/>
      <c r="PF326"/>
      <c r="PG326"/>
      <c r="PH326"/>
      <c r="PI326"/>
      <c r="PJ326"/>
      <c r="PK326"/>
      <c r="PL326"/>
      <c r="PM326"/>
      <c r="PN326"/>
      <c r="PO326"/>
      <c r="PP326"/>
      <c r="PQ326"/>
      <c r="PR326"/>
      <c r="PS326"/>
      <c r="PT326"/>
      <c r="PU326"/>
      <c r="PV326"/>
      <c r="PW326"/>
      <c r="PX326"/>
      <c r="PY326"/>
      <c r="PZ326"/>
      <c r="QA326"/>
      <c r="QB326"/>
      <c r="QC326"/>
      <c r="QD326"/>
      <c r="QE326"/>
      <c r="QF326"/>
      <c r="QG326"/>
      <c r="QH326"/>
      <c r="QI326"/>
      <c r="QJ326"/>
      <c r="QK326"/>
      <c r="QL326"/>
      <c r="QM326"/>
      <c r="QN326"/>
      <c r="QO326"/>
      <c r="QP326"/>
      <c r="QQ326"/>
      <c r="QR326"/>
      <c r="QS326"/>
      <c r="QT326"/>
      <c r="QU326"/>
      <c r="QV326"/>
      <c r="QW326"/>
      <c r="QX326"/>
      <c r="QY326"/>
      <c r="QZ326"/>
      <c r="RA326"/>
      <c r="RB326"/>
      <c r="RC326"/>
      <c r="RD326"/>
      <c r="RE326"/>
      <c r="RF326"/>
      <c r="RG326"/>
      <c r="RH326"/>
      <c r="RI326"/>
      <c r="RJ326"/>
      <c r="RK326"/>
      <c r="RL326"/>
      <c r="RM326"/>
      <c r="RN326"/>
      <c r="RO326"/>
      <c r="RP326"/>
      <c r="RQ326"/>
      <c r="RR326"/>
      <c r="RS326"/>
      <c r="RT326"/>
      <c r="RU326"/>
      <c r="RV326"/>
      <c r="RW326"/>
      <c r="RX326"/>
      <c r="RY326"/>
      <c r="RZ326"/>
      <c r="SA326"/>
      <c r="SB326"/>
      <c r="SC326"/>
      <c r="SD326"/>
      <c r="SE326"/>
      <c r="SF326"/>
      <c r="SG326"/>
      <c r="SH326"/>
      <c r="SI326"/>
      <c r="SJ326"/>
      <c r="SK326"/>
      <c r="SL326"/>
      <c r="SM326"/>
      <c r="SN326"/>
      <c r="SO326"/>
      <c r="SP326"/>
    </row>
    <row r="327" spans="1:510" ht="16.5" customHeight="1" x14ac:dyDescent="0.2">
      <c r="A327" s="20">
        <v>1546</v>
      </c>
      <c r="B327" s="34" t="s">
        <v>70</v>
      </c>
      <c r="C327" s="34" t="s">
        <v>434</v>
      </c>
      <c r="D327" s="20" t="s">
        <v>51</v>
      </c>
      <c r="E327" s="20" t="s">
        <v>1345</v>
      </c>
      <c r="F327" s="22" t="s">
        <v>88</v>
      </c>
      <c r="G327" s="34" t="s">
        <v>37</v>
      </c>
      <c r="H327" s="20" t="s">
        <v>89</v>
      </c>
      <c r="I327" s="20" t="s">
        <v>81</v>
      </c>
      <c r="J327" s="35" t="s">
        <v>485</v>
      </c>
      <c r="K327" s="36"/>
      <c r="L327" s="36"/>
      <c r="M327" s="36"/>
      <c r="N327" s="36"/>
      <c r="O327" s="34"/>
      <c r="P327" s="37">
        <v>202088320</v>
      </c>
      <c r="Q327" s="34">
        <v>8</v>
      </c>
      <c r="R327" s="25">
        <v>45658</v>
      </c>
      <c r="S327" s="39" t="s">
        <v>83</v>
      </c>
      <c r="T327" s="37">
        <f t="shared" si="6"/>
        <v>1616706560</v>
      </c>
      <c r="U327" s="27" t="s">
        <v>39</v>
      </c>
      <c r="V327" s="28" t="s">
        <v>40</v>
      </c>
      <c r="W327"/>
      <c r="X327"/>
      <c r="Y327"/>
      <c r="Z327"/>
      <c r="AA327"/>
      <c r="AB327"/>
      <c r="AC327"/>
      <c r="AD327"/>
      <c r="AE327"/>
      <c r="AF327"/>
      <c r="AG327"/>
      <c r="AH327"/>
      <c r="AI327"/>
      <c r="AJ327"/>
      <c r="AK327"/>
      <c r="AL327"/>
      <c r="AM327"/>
      <c r="AN327"/>
      <c r="AO327"/>
      <c r="AP327"/>
      <c r="AQ327"/>
      <c r="AR327"/>
      <c r="AS327"/>
      <c r="AT327"/>
      <c r="AU327"/>
      <c r="AV327"/>
      <c r="AW327"/>
      <c r="AX327"/>
      <c r="AY327"/>
      <c r="AZ327"/>
      <c r="BA327"/>
      <c r="BB327"/>
      <c r="BC327"/>
      <c r="BD327"/>
      <c r="BE327"/>
      <c r="BF327"/>
      <c r="BG327"/>
      <c r="BH327"/>
      <c r="BI327"/>
      <c r="BJ327"/>
      <c r="BK327"/>
      <c r="BL327"/>
      <c r="BM327"/>
      <c r="BN327"/>
      <c r="BO327"/>
      <c r="BP327"/>
      <c r="BQ327"/>
      <c r="BR327"/>
      <c r="BS327"/>
      <c r="BT327"/>
      <c r="BU327"/>
      <c r="BV327"/>
      <c r="BW327"/>
      <c r="BX327"/>
      <c r="BY327"/>
      <c r="BZ327"/>
      <c r="CA327"/>
      <c r="CB327"/>
      <c r="CC327"/>
      <c r="CD327"/>
      <c r="CE327"/>
      <c r="CF327"/>
      <c r="CG327"/>
      <c r="CH327"/>
      <c r="CI327"/>
      <c r="CJ327"/>
      <c r="CK327"/>
      <c r="CL327"/>
      <c r="CM327"/>
      <c r="CN327"/>
      <c r="CO327"/>
      <c r="CP327"/>
      <c r="CQ327"/>
      <c r="CR327"/>
      <c r="CS327"/>
      <c r="CT327"/>
      <c r="CU327"/>
      <c r="CV327"/>
      <c r="CW327"/>
      <c r="CX327"/>
      <c r="CY327"/>
      <c r="CZ327"/>
      <c r="DA327"/>
      <c r="DB327"/>
      <c r="DC327"/>
      <c r="DD327"/>
      <c r="DE327"/>
      <c r="DF327"/>
      <c r="DG327"/>
      <c r="DH327"/>
      <c r="DI327"/>
      <c r="DJ327"/>
      <c r="DK327"/>
      <c r="DL327"/>
      <c r="DM327"/>
      <c r="DN327"/>
      <c r="DO327"/>
      <c r="DP327"/>
      <c r="DQ327"/>
      <c r="DR327"/>
      <c r="DS327"/>
      <c r="DT327"/>
      <c r="DU327"/>
      <c r="DV327"/>
      <c r="DW327"/>
      <c r="DX327"/>
      <c r="DY327"/>
      <c r="DZ327"/>
      <c r="EA327"/>
      <c r="EB327"/>
      <c r="EC327"/>
      <c r="ED327"/>
      <c r="EE327"/>
      <c r="EF327"/>
      <c r="EG327"/>
      <c r="EH327"/>
      <c r="EI327"/>
      <c r="EJ327"/>
      <c r="EK327"/>
      <c r="EL327"/>
      <c r="EM327"/>
      <c r="EN327"/>
      <c r="EO327"/>
      <c r="EP327"/>
      <c r="EQ327"/>
      <c r="ER327"/>
      <c r="ES327"/>
      <c r="ET327"/>
      <c r="EU327"/>
      <c r="EV327"/>
      <c r="EW327"/>
      <c r="EX327"/>
      <c r="EY327"/>
      <c r="EZ327"/>
      <c r="FA327"/>
      <c r="FB327"/>
      <c r="FC327"/>
      <c r="FD327"/>
      <c r="FE327"/>
      <c r="FF327"/>
      <c r="FG327"/>
      <c r="FH327"/>
      <c r="FI327"/>
      <c r="FJ327"/>
      <c r="FK327"/>
      <c r="FL327"/>
      <c r="FM327"/>
      <c r="FN327"/>
      <c r="FO327"/>
      <c r="FP327"/>
      <c r="FQ327"/>
      <c r="FR327"/>
      <c r="FS327"/>
      <c r="FT327"/>
      <c r="FU327"/>
      <c r="FV327"/>
      <c r="FW327"/>
      <c r="FX327"/>
      <c r="FY327"/>
      <c r="FZ327"/>
      <c r="GA327"/>
      <c r="GB327"/>
      <c r="GC327"/>
      <c r="GD327"/>
      <c r="GE327"/>
      <c r="GF327"/>
      <c r="GG327"/>
      <c r="GH327"/>
      <c r="GI327"/>
      <c r="GJ327"/>
      <c r="GK327"/>
      <c r="GL327"/>
      <c r="GM327"/>
      <c r="GN327"/>
      <c r="GO327"/>
      <c r="GP327"/>
      <c r="GQ327"/>
      <c r="GR327"/>
      <c r="GS327"/>
      <c r="GT327"/>
      <c r="GU327"/>
      <c r="GV327"/>
      <c r="GW327"/>
      <c r="GX327"/>
      <c r="GY327"/>
      <c r="GZ327"/>
      <c r="HA327"/>
      <c r="HB327"/>
      <c r="HC327"/>
      <c r="HD327"/>
      <c r="HE327"/>
      <c r="HF327"/>
      <c r="HG327"/>
      <c r="HH327"/>
      <c r="HI327"/>
      <c r="HJ327"/>
      <c r="HK327"/>
      <c r="HL327"/>
      <c r="HM327"/>
      <c r="HN327"/>
      <c r="HO327"/>
      <c r="HP327"/>
      <c r="HQ327"/>
      <c r="HR327"/>
      <c r="HS327"/>
      <c r="HT327"/>
      <c r="HU327"/>
      <c r="HV327"/>
      <c r="HW327"/>
      <c r="HX327"/>
      <c r="HY327"/>
      <c r="HZ327"/>
      <c r="IA327"/>
      <c r="IB327"/>
      <c r="IC327"/>
      <c r="ID327"/>
      <c r="IE327"/>
      <c r="IF327"/>
      <c r="IG327"/>
      <c r="IH327"/>
      <c r="II327"/>
      <c r="IJ327"/>
      <c r="IK327"/>
      <c r="IL327"/>
      <c r="IM327"/>
      <c r="IN327"/>
      <c r="IO327"/>
      <c r="IP327"/>
      <c r="IQ327"/>
      <c r="IR327"/>
      <c r="IS327"/>
      <c r="IT327"/>
      <c r="IU327"/>
      <c r="IV327"/>
      <c r="IW327"/>
      <c r="IX327"/>
      <c r="IY327"/>
      <c r="IZ327"/>
      <c r="JA327"/>
      <c r="JB327"/>
      <c r="JC327"/>
      <c r="JD327"/>
      <c r="JE327"/>
      <c r="JF327"/>
      <c r="JG327"/>
      <c r="JH327"/>
      <c r="JI327"/>
      <c r="JJ327"/>
      <c r="JK327"/>
      <c r="JL327"/>
      <c r="JM327"/>
      <c r="JN327"/>
      <c r="JO327"/>
      <c r="JP327"/>
      <c r="JQ327"/>
      <c r="JR327"/>
      <c r="JS327"/>
      <c r="JT327"/>
      <c r="JU327"/>
      <c r="JV327"/>
      <c r="JW327"/>
      <c r="JX327"/>
      <c r="JY327"/>
      <c r="JZ327"/>
      <c r="KA327"/>
      <c r="KB327"/>
      <c r="KC327"/>
      <c r="KD327"/>
      <c r="KE327"/>
      <c r="KF327"/>
      <c r="KG327"/>
      <c r="KH327"/>
      <c r="KI327"/>
      <c r="KJ327"/>
      <c r="KK327"/>
      <c r="KL327"/>
      <c r="KM327"/>
      <c r="KN327"/>
      <c r="KO327"/>
      <c r="KP327"/>
      <c r="KQ327"/>
      <c r="KR327"/>
      <c r="KS327"/>
      <c r="KT327"/>
      <c r="KU327"/>
      <c r="KV327"/>
      <c r="KW327"/>
      <c r="KX327"/>
      <c r="KY327"/>
      <c r="KZ327"/>
      <c r="LA327"/>
      <c r="LB327"/>
      <c r="LC327"/>
      <c r="LD327"/>
      <c r="LE327"/>
      <c r="LF327"/>
      <c r="LG327"/>
      <c r="LH327"/>
      <c r="LI327"/>
      <c r="LJ327"/>
      <c r="LK327"/>
      <c r="LL327"/>
      <c r="LM327"/>
      <c r="LN327"/>
      <c r="LO327"/>
      <c r="LP327"/>
      <c r="LQ327"/>
      <c r="LR327"/>
      <c r="LS327"/>
      <c r="LT327"/>
      <c r="LU327"/>
      <c r="LV327"/>
      <c r="LW327"/>
      <c r="LX327"/>
      <c r="LY327"/>
      <c r="LZ327"/>
      <c r="MA327"/>
      <c r="MB327"/>
      <c r="MC327"/>
      <c r="MD327"/>
      <c r="ME327"/>
      <c r="MF327"/>
      <c r="MG327"/>
      <c r="MH327"/>
      <c r="MI327"/>
      <c r="MJ327"/>
      <c r="MK327"/>
      <c r="ML327"/>
      <c r="MM327"/>
      <c r="MN327"/>
      <c r="MO327"/>
      <c r="MP327"/>
      <c r="MQ327"/>
      <c r="MR327"/>
      <c r="MS327"/>
      <c r="MT327"/>
      <c r="MU327"/>
      <c r="MV327"/>
      <c r="MW327"/>
      <c r="MX327"/>
      <c r="MY327"/>
      <c r="MZ327"/>
      <c r="NA327"/>
      <c r="NB327"/>
      <c r="NC327"/>
      <c r="ND327"/>
      <c r="NE327"/>
      <c r="NF327"/>
      <c r="NG327"/>
      <c r="NH327"/>
      <c r="NI327"/>
      <c r="NJ327"/>
      <c r="NK327"/>
      <c r="NL327"/>
      <c r="NM327"/>
      <c r="NN327"/>
      <c r="NO327"/>
      <c r="NP327"/>
      <c r="NQ327"/>
      <c r="NR327"/>
      <c r="NS327"/>
      <c r="NT327"/>
      <c r="NU327"/>
      <c r="NV327"/>
      <c r="NW327"/>
      <c r="NX327"/>
      <c r="NY327"/>
      <c r="NZ327"/>
      <c r="OA327"/>
      <c r="OB327"/>
      <c r="OC327"/>
      <c r="OD327"/>
      <c r="OE327"/>
      <c r="OF327"/>
      <c r="OG327"/>
      <c r="OH327"/>
      <c r="OI327"/>
      <c r="OJ327"/>
      <c r="OK327"/>
      <c r="OL327"/>
      <c r="OM327"/>
      <c r="ON327"/>
      <c r="OO327"/>
      <c r="OP327"/>
      <c r="OQ327"/>
      <c r="OR327"/>
      <c r="OS327"/>
      <c r="OT327"/>
      <c r="OU327"/>
      <c r="OV327"/>
      <c r="OW327"/>
      <c r="OX327"/>
      <c r="OY327"/>
      <c r="OZ327"/>
      <c r="PA327"/>
      <c r="PB327"/>
      <c r="PC327"/>
      <c r="PD327"/>
      <c r="PE327"/>
      <c r="PF327"/>
      <c r="PG327"/>
      <c r="PH327"/>
      <c r="PI327"/>
      <c r="PJ327"/>
      <c r="PK327"/>
      <c r="PL327"/>
      <c r="PM327"/>
      <c r="PN327"/>
      <c r="PO327"/>
      <c r="PP327"/>
      <c r="PQ327"/>
      <c r="PR327"/>
      <c r="PS327"/>
      <c r="PT327"/>
      <c r="PU327"/>
      <c r="PV327"/>
      <c r="PW327"/>
      <c r="PX327"/>
      <c r="PY327"/>
      <c r="PZ327"/>
      <c r="QA327"/>
      <c r="QB327"/>
      <c r="QC327"/>
      <c r="QD327"/>
      <c r="QE327"/>
      <c r="QF327"/>
      <c r="QG327"/>
      <c r="QH327"/>
      <c r="QI327"/>
      <c r="QJ327"/>
      <c r="QK327"/>
      <c r="QL327"/>
      <c r="QM327"/>
      <c r="QN327"/>
      <c r="QO327"/>
      <c r="QP327"/>
      <c r="QQ327"/>
      <c r="QR327"/>
      <c r="QS327"/>
      <c r="QT327"/>
      <c r="QU327"/>
      <c r="QV327"/>
      <c r="QW327"/>
      <c r="QX327"/>
      <c r="QY327"/>
      <c r="QZ327"/>
      <c r="RA327"/>
      <c r="RB327"/>
      <c r="RC327"/>
      <c r="RD327"/>
      <c r="RE327"/>
      <c r="RF327"/>
      <c r="RG327"/>
      <c r="RH327"/>
      <c r="RI327"/>
      <c r="RJ327"/>
      <c r="RK327"/>
      <c r="RL327"/>
      <c r="RM327"/>
      <c r="RN327"/>
      <c r="RO327"/>
      <c r="RP327"/>
      <c r="RQ327"/>
      <c r="RR327"/>
      <c r="RS327"/>
      <c r="RT327"/>
      <c r="RU327"/>
      <c r="RV327"/>
      <c r="RW327"/>
      <c r="RX327"/>
      <c r="RY327"/>
      <c r="RZ327"/>
      <c r="SA327"/>
      <c r="SB327"/>
      <c r="SC327"/>
      <c r="SD327"/>
      <c r="SE327"/>
      <c r="SF327"/>
      <c r="SG327"/>
      <c r="SH327"/>
      <c r="SI327"/>
      <c r="SJ327"/>
      <c r="SK327"/>
      <c r="SL327"/>
      <c r="SM327"/>
      <c r="SN327"/>
      <c r="SO327"/>
      <c r="SP327"/>
    </row>
    <row r="328" spans="1:510" ht="16.5" customHeight="1" x14ac:dyDescent="0.2">
      <c r="A328" s="20">
        <v>1547</v>
      </c>
      <c r="B328" s="34" t="s">
        <v>70</v>
      </c>
      <c r="C328" s="34" t="s">
        <v>434</v>
      </c>
      <c r="D328" s="20" t="s">
        <v>51</v>
      </c>
      <c r="E328" s="20" t="s">
        <v>1345</v>
      </c>
      <c r="F328" s="22" t="s">
        <v>88</v>
      </c>
      <c r="G328" s="34" t="s">
        <v>37</v>
      </c>
      <c r="H328" s="20" t="s">
        <v>89</v>
      </c>
      <c r="I328" s="20" t="s">
        <v>81</v>
      </c>
      <c r="J328" s="35" t="s">
        <v>486</v>
      </c>
      <c r="K328" s="36"/>
      <c r="L328" s="36"/>
      <c r="M328" s="36"/>
      <c r="N328" s="36"/>
      <c r="O328" s="34"/>
      <c r="P328" s="37">
        <v>174986896</v>
      </c>
      <c r="Q328" s="34">
        <v>3</v>
      </c>
      <c r="R328" s="25">
        <v>45658</v>
      </c>
      <c r="S328" s="39" t="s">
        <v>29</v>
      </c>
      <c r="T328" s="37">
        <f t="shared" si="6"/>
        <v>524960688</v>
      </c>
      <c r="U328" s="27" t="s">
        <v>39</v>
      </c>
      <c r="V328" s="28" t="s">
        <v>40</v>
      </c>
      <c r="W328"/>
      <c r="X328"/>
      <c r="Y328"/>
      <c r="Z328"/>
      <c r="AA328"/>
      <c r="AB328"/>
      <c r="AC328"/>
      <c r="AD328"/>
      <c r="AE328"/>
      <c r="AF328"/>
      <c r="AG328"/>
      <c r="AH328"/>
      <c r="AI328"/>
      <c r="AJ328"/>
      <c r="AK328"/>
      <c r="AL328"/>
      <c r="AM328"/>
      <c r="AN328"/>
      <c r="AO328"/>
      <c r="AP328"/>
      <c r="AQ328"/>
      <c r="AR328"/>
      <c r="AS328"/>
      <c r="AT328"/>
      <c r="AU328"/>
      <c r="AV328"/>
      <c r="AW328"/>
      <c r="AX328"/>
      <c r="AY328"/>
      <c r="AZ328"/>
      <c r="BA328"/>
      <c r="BB328"/>
      <c r="BC328"/>
      <c r="BD328"/>
      <c r="BE328"/>
      <c r="BF328"/>
      <c r="BG328"/>
      <c r="BH328"/>
      <c r="BI328"/>
      <c r="BJ328"/>
      <c r="BK328"/>
      <c r="BL328"/>
      <c r="BM328"/>
      <c r="BN328"/>
      <c r="BO328"/>
      <c r="BP328"/>
      <c r="BQ328"/>
      <c r="BR328"/>
      <c r="BS328"/>
      <c r="BT328"/>
      <c r="BU328"/>
      <c r="BV328"/>
      <c r="BW328"/>
      <c r="BX328"/>
      <c r="BY328"/>
      <c r="BZ328"/>
      <c r="CA328"/>
      <c r="CB328"/>
      <c r="CC328"/>
      <c r="CD328"/>
      <c r="CE328"/>
      <c r="CF328"/>
      <c r="CG328"/>
      <c r="CH328"/>
      <c r="CI328"/>
      <c r="CJ328"/>
      <c r="CK328"/>
      <c r="CL328"/>
      <c r="CM328"/>
      <c r="CN328"/>
      <c r="CO328"/>
      <c r="CP328"/>
      <c r="CQ328"/>
      <c r="CR328"/>
      <c r="CS328"/>
      <c r="CT328"/>
      <c r="CU328"/>
      <c r="CV328"/>
      <c r="CW328"/>
      <c r="CX328"/>
      <c r="CY328"/>
      <c r="CZ328"/>
      <c r="DA328"/>
      <c r="DB328"/>
      <c r="DC328"/>
      <c r="DD328"/>
      <c r="DE328"/>
      <c r="DF328"/>
      <c r="DG328"/>
      <c r="DH328"/>
      <c r="DI328"/>
      <c r="DJ328"/>
      <c r="DK328"/>
      <c r="DL328"/>
      <c r="DM328"/>
      <c r="DN328"/>
      <c r="DO328"/>
      <c r="DP328"/>
      <c r="DQ328"/>
      <c r="DR328"/>
      <c r="DS328"/>
      <c r="DT328"/>
      <c r="DU328"/>
      <c r="DV328"/>
      <c r="DW328"/>
      <c r="DX328"/>
      <c r="DY328"/>
      <c r="DZ328"/>
      <c r="EA328"/>
      <c r="EB328"/>
      <c r="EC328"/>
      <c r="ED328"/>
      <c r="EE328"/>
      <c r="EF328"/>
      <c r="EG328"/>
      <c r="EH328"/>
      <c r="EI328"/>
      <c r="EJ328"/>
      <c r="EK328"/>
      <c r="EL328"/>
      <c r="EM328"/>
      <c r="EN328"/>
      <c r="EO328"/>
      <c r="EP328"/>
      <c r="EQ328"/>
      <c r="ER328"/>
      <c r="ES328"/>
      <c r="ET328"/>
      <c r="EU328"/>
      <c r="EV328"/>
      <c r="EW328"/>
      <c r="EX328"/>
      <c r="EY328"/>
      <c r="EZ328"/>
      <c r="FA328"/>
      <c r="FB328"/>
      <c r="FC328"/>
      <c r="FD328"/>
      <c r="FE328"/>
      <c r="FF328"/>
      <c r="FG328"/>
      <c r="FH328"/>
      <c r="FI328"/>
      <c r="FJ328"/>
      <c r="FK328"/>
      <c r="FL328"/>
      <c r="FM328"/>
      <c r="FN328"/>
      <c r="FO328"/>
      <c r="FP328"/>
      <c r="FQ328"/>
      <c r="FR328"/>
      <c r="FS328"/>
      <c r="FT328"/>
      <c r="FU328"/>
      <c r="FV328"/>
      <c r="FW328"/>
      <c r="FX328"/>
      <c r="FY328"/>
      <c r="FZ328"/>
      <c r="GA328"/>
      <c r="GB328"/>
      <c r="GC328"/>
      <c r="GD328"/>
      <c r="GE328"/>
      <c r="GF328"/>
      <c r="GG328"/>
      <c r="GH328"/>
      <c r="GI328"/>
      <c r="GJ328"/>
      <c r="GK328"/>
      <c r="GL328"/>
      <c r="GM328"/>
      <c r="GN328"/>
      <c r="GO328"/>
      <c r="GP328"/>
      <c r="GQ328"/>
      <c r="GR328"/>
      <c r="GS328"/>
      <c r="GT328"/>
      <c r="GU328"/>
      <c r="GV328"/>
      <c r="GW328"/>
      <c r="GX328"/>
      <c r="GY328"/>
      <c r="GZ328"/>
      <c r="HA328"/>
      <c r="HB328"/>
      <c r="HC328"/>
      <c r="HD328"/>
      <c r="HE328"/>
      <c r="HF328"/>
      <c r="HG328"/>
      <c r="HH328"/>
      <c r="HI328"/>
      <c r="HJ328"/>
      <c r="HK328"/>
      <c r="HL328"/>
      <c r="HM328"/>
      <c r="HN328"/>
      <c r="HO328"/>
      <c r="HP328"/>
      <c r="HQ328"/>
      <c r="HR328"/>
      <c r="HS328"/>
      <c r="HT328"/>
      <c r="HU328"/>
      <c r="HV328"/>
      <c r="HW328"/>
      <c r="HX328"/>
      <c r="HY328"/>
      <c r="HZ328"/>
      <c r="IA328"/>
      <c r="IB328"/>
      <c r="IC328"/>
      <c r="ID328"/>
      <c r="IE328"/>
      <c r="IF328"/>
      <c r="IG328"/>
      <c r="IH328"/>
      <c r="II328"/>
      <c r="IJ328"/>
      <c r="IK328"/>
      <c r="IL328"/>
      <c r="IM328"/>
      <c r="IN328"/>
      <c r="IO328"/>
      <c r="IP328"/>
      <c r="IQ328"/>
      <c r="IR328"/>
      <c r="IS328"/>
      <c r="IT328"/>
      <c r="IU328"/>
      <c r="IV328"/>
      <c r="IW328"/>
      <c r="IX328"/>
      <c r="IY328"/>
      <c r="IZ328"/>
      <c r="JA328"/>
      <c r="JB328"/>
      <c r="JC328"/>
      <c r="JD328"/>
      <c r="JE328"/>
      <c r="JF328"/>
      <c r="JG328"/>
      <c r="JH328"/>
      <c r="JI328"/>
      <c r="JJ328"/>
      <c r="JK328"/>
      <c r="JL328"/>
      <c r="JM328"/>
      <c r="JN328"/>
      <c r="JO328"/>
      <c r="JP328"/>
      <c r="JQ328"/>
      <c r="JR328"/>
      <c r="JS328"/>
      <c r="JT328"/>
      <c r="JU328"/>
      <c r="JV328"/>
      <c r="JW328"/>
      <c r="JX328"/>
      <c r="JY328"/>
      <c r="JZ328"/>
      <c r="KA328"/>
      <c r="KB328"/>
      <c r="KC328"/>
      <c r="KD328"/>
      <c r="KE328"/>
      <c r="KF328"/>
      <c r="KG328"/>
      <c r="KH328"/>
      <c r="KI328"/>
      <c r="KJ328"/>
      <c r="KK328"/>
      <c r="KL328"/>
      <c r="KM328"/>
      <c r="KN328"/>
      <c r="KO328"/>
      <c r="KP328"/>
      <c r="KQ328"/>
      <c r="KR328"/>
      <c r="KS328"/>
      <c r="KT328"/>
      <c r="KU328"/>
      <c r="KV328"/>
      <c r="KW328"/>
      <c r="KX328"/>
      <c r="KY328"/>
      <c r="KZ328"/>
      <c r="LA328"/>
      <c r="LB328"/>
      <c r="LC328"/>
      <c r="LD328"/>
      <c r="LE328"/>
      <c r="LF328"/>
      <c r="LG328"/>
      <c r="LH328"/>
      <c r="LI328"/>
      <c r="LJ328"/>
      <c r="LK328"/>
      <c r="LL328"/>
      <c r="LM328"/>
      <c r="LN328"/>
      <c r="LO328"/>
      <c r="LP328"/>
      <c r="LQ328"/>
      <c r="LR328"/>
      <c r="LS328"/>
      <c r="LT328"/>
      <c r="LU328"/>
      <c r="LV328"/>
      <c r="LW328"/>
      <c r="LX328"/>
      <c r="LY328"/>
      <c r="LZ328"/>
      <c r="MA328"/>
      <c r="MB328"/>
      <c r="MC328"/>
      <c r="MD328"/>
      <c r="ME328"/>
      <c r="MF328"/>
      <c r="MG328"/>
      <c r="MH328"/>
      <c r="MI328"/>
      <c r="MJ328"/>
      <c r="MK328"/>
      <c r="ML328"/>
      <c r="MM328"/>
      <c r="MN328"/>
      <c r="MO328"/>
      <c r="MP328"/>
      <c r="MQ328"/>
      <c r="MR328"/>
      <c r="MS328"/>
      <c r="MT328"/>
      <c r="MU328"/>
      <c r="MV328"/>
      <c r="MW328"/>
      <c r="MX328"/>
      <c r="MY328"/>
      <c r="MZ328"/>
      <c r="NA328"/>
      <c r="NB328"/>
      <c r="NC328"/>
      <c r="ND328"/>
      <c r="NE328"/>
      <c r="NF328"/>
      <c r="NG328"/>
      <c r="NH328"/>
      <c r="NI328"/>
      <c r="NJ328"/>
      <c r="NK328"/>
      <c r="NL328"/>
      <c r="NM328"/>
      <c r="NN328"/>
      <c r="NO328"/>
      <c r="NP328"/>
      <c r="NQ328"/>
      <c r="NR328"/>
      <c r="NS328"/>
      <c r="NT328"/>
      <c r="NU328"/>
      <c r="NV328"/>
      <c r="NW328"/>
      <c r="NX328"/>
      <c r="NY328"/>
      <c r="NZ328"/>
      <c r="OA328"/>
      <c r="OB328"/>
      <c r="OC328"/>
      <c r="OD328"/>
      <c r="OE328"/>
      <c r="OF328"/>
      <c r="OG328"/>
      <c r="OH328"/>
      <c r="OI328"/>
      <c r="OJ328"/>
      <c r="OK328"/>
      <c r="OL328"/>
      <c r="OM328"/>
      <c r="ON328"/>
      <c r="OO328"/>
      <c r="OP328"/>
      <c r="OQ328"/>
      <c r="OR328"/>
      <c r="OS328"/>
      <c r="OT328"/>
      <c r="OU328"/>
      <c r="OV328"/>
      <c r="OW328"/>
      <c r="OX328"/>
      <c r="OY328"/>
      <c r="OZ328"/>
      <c r="PA328"/>
      <c r="PB328"/>
      <c r="PC328"/>
      <c r="PD328"/>
      <c r="PE328"/>
      <c r="PF328"/>
      <c r="PG328"/>
      <c r="PH328"/>
      <c r="PI328"/>
      <c r="PJ328"/>
      <c r="PK328"/>
      <c r="PL328"/>
      <c r="PM328"/>
      <c r="PN328"/>
      <c r="PO328"/>
      <c r="PP328"/>
      <c r="PQ328"/>
      <c r="PR328"/>
      <c r="PS328"/>
      <c r="PT328"/>
      <c r="PU328"/>
      <c r="PV328"/>
      <c r="PW328"/>
      <c r="PX328"/>
      <c r="PY328"/>
      <c r="PZ328"/>
      <c r="QA328"/>
      <c r="QB328"/>
      <c r="QC328"/>
      <c r="QD328"/>
      <c r="QE328"/>
      <c r="QF328"/>
      <c r="QG328"/>
      <c r="QH328"/>
      <c r="QI328"/>
      <c r="QJ328"/>
      <c r="QK328"/>
      <c r="QL328"/>
      <c r="QM328"/>
      <c r="QN328"/>
      <c r="QO328"/>
      <c r="QP328"/>
      <c r="QQ328"/>
      <c r="QR328"/>
      <c r="QS328"/>
      <c r="QT328"/>
      <c r="QU328"/>
      <c r="QV328"/>
      <c r="QW328"/>
      <c r="QX328"/>
      <c r="QY328"/>
      <c r="QZ328"/>
      <c r="RA328"/>
      <c r="RB328"/>
      <c r="RC328"/>
      <c r="RD328"/>
      <c r="RE328"/>
      <c r="RF328"/>
      <c r="RG328"/>
      <c r="RH328"/>
      <c r="RI328"/>
      <c r="RJ328"/>
      <c r="RK328"/>
      <c r="RL328"/>
      <c r="RM328"/>
      <c r="RN328"/>
      <c r="RO328"/>
      <c r="RP328"/>
      <c r="RQ328"/>
      <c r="RR328"/>
      <c r="RS328"/>
      <c r="RT328"/>
      <c r="RU328"/>
      <c r="RV328"/>
      <c r="RW328"/>
      <c r="RX328"/>
      <c r="RY328"/>
      <c r="RZ328"/>
      <c r="SA328"/>
      <c r="SB328"/>
      <c r="SC328"/>
      <c r="SD328"/>
      <c r="SE328"/>
      <c r="SF328"/>
      <c r="SG328"/>
      <c r="SH328"/>
      <c r="SI328"/>
      <c r="SJ328"/>
      <c r="SK328"/>
      <c r="SL328"/>
      <c r="SM328"/>
      <c r="SN328"/>
      <c r="SO328"/>
      <c r="SP328"/>
    </row>
    <row r="329" spans="1:510" ht="16.5" customHeight="1" x14ac:dyDescent="0.2">
      <c r="A329" s="20">
        <v>1548</v>
      </c>
      <c r="B329" s="34" t="s">
        <v>70</v>
      </c>
      <c r="C329" s="34" t="s">
        <v>434</v>
      </c>
      <c r="D329" s="20" t="s">
        <v>51</v>
      </c>
      <c r="E329" s="20" t="s">
        <v>1345</v>
      </c>
      <c r="F329" s="22" t="s">
        <v>88</v>
      </c>
      <c r="G329" s="34" t="s">
        <v>37</v>
      </c>
      <c r="H329" s="20" t="s">
        <v>89</v>
      </c>
      <c r="I329" s="20" t="s">
        <v>81</v>
      </c>
      <c r="J329" s="35" t="s">
        <v>487</v>
      </c>
      <c r="K329" s="36"/>
      <c r="L329" s="36"/>
      <c r="M329" s="36"/>
      <c r="N329" s="36"/>
      <c r="O329" s="34"/>
      <c r="P329" s="37">
        <v>178096968</v>
      </c>
      <c r="Q329" s="34">
        <v>12</v>
      </c>
      <c r="R329" s="25">
        <v>45658</v>
      </c>
      <c r="S329" s="39" t="s">
        <v>83</v>
      </c>
      <c r="T329" s="37">
        <f t="shared" si="6"/>
        <v>2137163616</v>
      </c>
      <c r="U329" s="27" t="s">
        <v>39</v>
      </c>
      <c r="V329" s="28" t="s">
        <v>40</v>
      </c>
      <c r="W329"/>
      <c r="X329"/>
      <c r="Y329"/>
      <c r="Z329"/>
      <c r="AA329"/>
      <c r="AB329"/>
      <c r="AC329"/>
      <c r="AD329"/>
      <c r="AE329"/>
      <c r="AF329"/>
      <c r="AG329"/>
      <c r="AH329"/>
      <c r="AI329"/>
      <c r="AJ329"/>
      <c r="AK329"/>
      <c r="AL329"/>
      <c r="AM329"/>
      <c r="AN329"/>
      <c r="AO329"/>
      <c r="AP329"/>
      <c r="AQ329"/>
      <c r="AR329"/>
      <c r="AS329"/>
      <c r="AT329"/>
      <c r="AU329"/>
      <c r="AV329"/>
      <c r="AW329"/>
      <c r="AX329"/>
      <c r="AY329"/>
      <c r="AZ329"/>
      <c r="BA329"/>
      <c r="BB329"/>
      <c r="BC329"/>
      <c r="BD329"/>
      <c r="BE329"/>
      <c r="BF329"/>
      <c r="BG329"/>
      <c r="BH329"/>
      <c r="BI329"/>
      <c r="BJ329"/>
      <c r="BK329"/>
      <c r="BL329"/>
      <c r="BM329"/>
      <c r="BN329"/>
      <c r="BO329"/>
      <c r="BP329"/>
      <c r="BQ329"/>
      <c r="BR329"/>
      <c r="BS329"/>
      <c r="BT329"/>
      <c r="BU329"/>
      <c r="BV329"/>
      <c r="BW329"/>
      <c r="BX329"/>
      <c r="BY329"/>
      <c r="BZ329"/>
      <c r="CA329"/>
      <c r="CB329"/>
      <c r="CC329"/>
      <c r="CD329"/>
      <c r="CE329"/>
      <c r="CF329"/>
      <c r="CG329"/>
      <c r="CH329"/>
      <c r="CI329"/>
      <c r="CJ329"/>
      <c r="CK329"/>
      <c r="CL329"/>
      <c r="CM329"/>
      <c r="CN329"/>
      <c r="CO329"/>
      <c r="CP329"/>
      <c r="CQ329"/>
      <c r="CR329"/>
      <c r="CS329"/>
      <c r="CT329"/>
      <c r="CU329"/>
      <c r="CV329"/>
      <c r="CW329"/>
      <c r="CX329"/>
      <c r="CY329"/>
      <c r="CZ329"/>
      <c r="DA329"/>
      <c r="DB329"/>
      <c r="DC329"/>
      <c r="DD329"/>
      <c r="DE329"/>
      <c r="DF329"/>
      <c r="DG329"/>
      <c r="DH329"/>
      <c r="DI329"/>
      <c r="DJ329"/>
      <c r="DK329"/>
      <c r="DL329"/>
      <c r="DM329"/>
      <c r="DN329"/>
      <c r="DO329"/>
      <c r="DP329"/>
      <c r="DQ329"/>
      <c r="DR329"/>
      <c r="DS329"/>
      <c r="DT329"/>
      <c r="DU329"/>
      <c r="DV329"/>
      <c r="DW329"/>
      <c r="DX329"/>
      <c r="DY329"/>
      <c r="DZ329"/>
      <c r="EA329"/>
      <c r="EB329"/>
      <c r="EC329"/>
      <c r="ED329"/>
      <c r="EE329"/>
      <c r="EF329"/>
      <c r="EG329"/>
      <c r="EH329"/>
      <c r="EI329"/>
      <c r="EJ329"/>
      <c r="EK329"/>
      <c r="EL329"/>
      <c r="EM329"/>
      <c r="EN329"/>
      <c r="EO329"/>
      <c r="EP329"/>
      <c r="EQ329"/>
      <c r="ER329"/>
      <c r="ES329"/>
      <c r="ET329"/>
      <c r="EU329"/>
      <c r="EV329"/>
      <c r="EW329"/>
      <c r="EX329"/>
      <c r="EY329"/>
      <c r="EZ329"/>
      <c r="FA329"/>
      <c r="FB329"/>
      <c r="FC329"/>
      <c r="FD329"/>
      <c r="FE329"/>
      <c r="FF329"/>
      <c r="FG329"/>
      <c r="FH329"/>
      <c r="FI329"/>
      <c r="FJ329"/>
      <c r="FK329"/>
      <c r="FL329"/>
      <c r="FM329"/>
      <c r="FN329"/>
      <c r="FO329"/>
      <c r="FP329"/>
      <c r="FQ329"/>
      <c r="FR329"/>
      <c r="FS329"/>
      <c r="FT329"/>
      <c r="FU329"/>
      <c r="FV329"/>
      <c r="FW329"/>
      <c r="FX329"/>
      <c r="FY329"/>
      <c r="FZ329"/>
      <c r="GA329"/>
      <c r="GB329"/>
      <c r="GC329"/>
      <c r="GD329"/>
      <c r="GE329"/>
      <c r="GF329"/>
      <c r="GG329"/>
      <c r="GH329"/>
      <c r="GI329"/>
      <c r="GJ329"/>
      <c r="GK329"/>
      <c r="GL329"/>
      <c r="GM329"/>
      <c r="GN329"/>
      <c r="GO329"/>
      <c r="GP329"/>
      <c r="GQ329"/>
      <c r="GR329"/>
      <c r="GS329"/>
      <c r="GT329"/>
      <c r="GU329"/>
      <c r="GV329"/>
      <c r="GW329"/>
      <c r="GX329"/>
      <c r="GY329"/>
      <c r="GZ329"/>
      <c r="HA329"/>
      <c r="HB329"/>
      <c r="HC329"/>
      <c r="HD329"/>
      <c r="HE329"/>
      <c r="HF329"/>
      <c r="HG329"/>
      <c r="HH329"/>
      <c r="HI329"/>
      <c r="HJ329"/>
      <c r="HK329"/>
      <c r="HL329"/>
      <c r="HM329"/>
      <c r="HN329"/>
      <c r="HO329"/>
      <c r="HP329"/>
      <c r="HQ329"/>
      <c r="HR329"/>
      <c r="HS329"/>
      <c r="HT329"/>
      <c r="HU329"/>
      <c r="HV329"/>
      <c r="HW329"/>
      <c r="HX329"/>
      <c r="HY329"/>
      <c r="HZ329"/>
      <c r="IA329"/>
      <c r="IB329"/>
      <c r="IC329"/>
      <c r="ID329"/>
      <c r="IE329"/>
      <c r="IF329"/>
      <c r="IG329"/>
      <c r="IH329"/>
      <c r="II329"/>
      <c r="IJ329"/>
      <c r="IK329"/>
      <c r="IL329"/>
      <c r="IM329"/>
      <c r="IN329"/>
      <c r="IO329"/>
      <c r="IP329"/>
      <c r="IQ329"/>
      <c r="IR329"/>
      <c r="IS329"/>
      <c r="IT329"/>
      <c r="IU329"/>
      <c r="IV329"/>
      <c r="IW329"/>
      <c r="IX329"/>
      <c r="IY329"/>
      <c r="IZ329"/>
      <c r="JA329"/>
      <c r="JB329"/>
      <c r="JC329"/>
      <c r="JD329"/>
      <c r="JE329"/>
      <c r="JF329"/>
      <c r="JG329"/>
      <c r="JH329"/>
      <c r="JI329"/>
      <c r="JJ329"/>
      <c r="JK329"/>
      <c r="JL329"/>
      <c r="JM329"/>
      <c r="JN329"/>
      <c r="JO329"/>
      <c r="JP329"/>
      <c r="JQ329"/>
      <c r="JR329"/>
      <c r="JS329"/>
      <c r="JT329"/>
      <c r="JU329"/>
      <c r="JV329"/>
      <c r="JW329"/>
      <c r="JX329"/>
      <c r="JY329"/>
      <c r="JZ329"/>
      <c r="KA329"/>
      <c r="KB329"/>
      <c r="KC329"/>
      <c r="KD329"/>
      <c r="KE329"/>
      <c r="KF329"/>
      <c r="KG329"/>
      <c r="KH329"/>
      <c r="KI329"/>
      <c r="KJ329"/>
      <c r="KK329"/>
      <c r="KL329"/>
      <c r="KM329"/>
      <c r="KN329"/>
      <c r="KO329"/>
      <c r="KP329"/>
      <c r="KQ329"/>
      <c r="KR329"/>
      <c r="KS329"/>
      <c r="KT329"/>
      <c r="KU329"/>
      <c r="KV329"/>
      <c r="KW329"/>
      <c r="KX329"/>
      <c r="KY329"/>
      <c r="KZ329"/>
      <c r="LA329"/>
      <c r="LB329"/>
      <c r="LC329"/>
      <c r="LD329"/>
      <c r="LE329"/>
      <c r="LF329"/>
      <c r="LG329"/>
      <c r="LH329"/>
      <c r="LI329"/>
      <c r="LJ329"/>
      <c r="LK329"/>
      <c r="LL329"/>
      <c r="LM329"/>
      <c r="LN329"/>
      <c r="LO329"/>
      <c r="LP329"/>
      <c r="LQ329"/>
      <c r="LR329"/>
      <c r="LS329"/>
      <c r="LT329"/>
      <c r="LU329"/>
      <c r="LV329"/>
      <c r="LW329"/>
      <c r="LX329"/>
      <c r="LY329"/>
      <c r="LZ329"/>
      <c r="MA329"/>
      <c r="MB329"/>
      <c r="MC329"/>
      <c r="MD329"/>
      <c r="ME329"/>
      <c r="MF329"/>
      <c r="MG329"/>
      <c r="MH329"/>
      <c r="MI329"/>
      <c r="MJ329"/>
      <c r="MK329"/>
      <c r="ML329"/>
      <c r="MM329"/>
      <c r="MN329"/>
      <c r="MO329"/>
      <c r="MP329"/>
      <c r="MQ329"/>
      <c r="MR329"/>
      <c r="MS329"/>
      <c r="MT329"/>
      <c r="MU329"/>
      <c r="MV329"/>
      <c r="MW329"/>
      <c r="MX329"/>
      <c r="MY329"/>
      <c r="MZ329"/>
      <c r="NA329"/>
      <c r="NB329"/>
      <c r="NC329"/>
      <c r="ND329"/>
      <c r="NE329"/>
      <c r="NF329"/>
      <c r="NG329"/>
      <c r="NH329"/>
      <c r="NI329"/>
      <c r="NJ329"/>
      <c r="NK329"/>
      <c r="NL329"/>
      <c r="NM329"/>
      <c r="NN329"/>
      <c r="NO329"/>
      <c r="NP329"/>
      <c r="NQ329"/>
      <c r="NR329"/>
      <c r="NS329"/>
      <c r="NT329"/>
      <c r="NU329"/>
      <c r="NV329"/>
      <c r="NW329"/>
      <c r="NX329"/>
      <c r="NY329"/>
      <c r="NZ329"/>
      <c r="OA329"/>
      <c r="OB329"/>
      <c r="OC329"/>
      <c r="OD329"/>
      <c r="OE329"/>
      <c r="OF329"/>
      <c r="OG329"/>
      <c r="OH329"/>
      <c r="OI329"/>
      <c r="OJ329"/>
      <c r="OK329"/>
      <c r="OL329"/>
      <c r="OM329"/>
      <c r="ON329"/>
      <c r="OO329"/>
      <c r="OP329"/>
      <c r="OQ329"/>
      <c r="OR329"/>
      <c r="OS329"/>
      <c r="OT329"/>
      <c r="OU329"/>
      <c r="OV329"/>
      <c r="OW329"/>
      <c r="OX329"/>
      <c r="OY329"/>
      <c r="OZ329"/>
      <c r="PA329"/>
      <c r="PB329"/>
      <c r="PC329"/>
      <c r="PD329"/>
      <c r="PE329"/>
      <c r="PF329"/>
      <c r="PG329"/>
      <c r="PH329"/>
      <c r="PI329"/>
      <c r="PJ329"/>
      <c r="PK329"/>
      <c r="PL329"/>
      <c r="PM329"/>
      <c r="PN329"/>
      <c r="PO329"/>
      <c r="PP329"/>
      <c r="PQ329"/>
      <c r="PR329"/>
      <c r="PS329"/>
      <c r="PT329"/>
      <c r="PU329"/>
      <c r="PV329"/>
      <c r="PW329"/>
      <c r="PX329"/>
      <c r="PY329"/>
      <c r="PZ329"/>
      <c r="QA329"/>
      <c r="QB329"/>
      <c r="QC329"/>
      <c r="QD329"/>
      <c r="QE329"/>
      <c r="QF329"/>
      <c r="QG329"/>
      <c r="QH329"/>
      <c r="QI329"/>
      <c r="QJ329"/>
      <c r="QK329"/>
      <c r="QL329"/>
      <c r="QM329"/>
      <c r="QN329"/>
      <c r="QO329"/>
      <c r="QP329"/>
      <c r="QQ329"/>
      <c r="QR329"/>
      <c r="QS329"/>
      <c r="QT329"/>
      <c r="QU329"/>
      <c r="QV329"/>
      <c r="QW329"/>
      <c r="QX329"/>
      <c r="QY329"/>
      <c r="QZ329"/>
      <c r="RA329"/>
      <c r="RB329"/>
      <c r="RC329"/>
      <c r="RD329"/>
      <c r="RE329"/>
      <c r="RF329"/>
      <c r="RG329"/>
      <c r="RH329"/>
      <c r="RI329"/>
      <c r="RJ329"/>
      <c r="RK329"/>
      <c r="RL329"/>
      <c r="RM329"/>
      <c r="RN329"/>
      <c r="RO329"/>
      <c r="RP329"/>
      <c r="RQ329"/>
      <c r="RR329"/>
      <c r="RS329"/>
      <c r="RT329"/>
      <c r="RU329"/>
      <c r="RV329"/>
      <c r="RW329"/>
      <c r="RX329"/>
      <c r="RY329"/>
      <c r="RZ329"/>
      <c r="SA329"/>
      <c r="SB329"/>
      <c r="SC329"/>
      <c r="SD329"/>
      <c r="SE329"/>
      <c r="SF329"/>
      <c r="SG329"/>
      <c r="SH329"/>
      <c r="SI329"/>
      <c r="SJ329"/>
      <c r="SK329"/>
      <c r="SL329"/>
      <c r="SM329"/>
      <c r="SN329"/>
      <c r="SO329"/>
      <c r="SP329"/>
    </row>
    <row r="330" spans="1:510" ht="16.5" customHeight="1" x14ac:dyDescent="0.2">
      <c r="A330" s="20">
        <v>1549</v>
      </c>
      <c r="B330" s="34" t="s">
        <v>70</v>
      </c>
      <c r="C330" s="34" t="s">
        <v>97</v>
      </c>
      <c r="D330" s="20" t="s">
        <v>51</v>
      </c>
      <c r="E330" s="20" t="s">
        <v>1345</v>
      </c>
      <c r="F330" s="22" t="s">
        <v>88</v>
      </c>
      <c r="G330" s="34" t="s">
        <v>25</v>
      </c>
      <c r="H330" s="20" t="s">
        <v>89</v>
      </c>
      <c r="I330" s="20" t="s">
        <v>81</v>
      </c>
      <c r="J330" s="35" t="s">
        <v>488</v>
      </c>
      <c r="K330" s="36"/>
      <c r="L330" s="36"/>
      <c r="M330" s="36"/>
      <c r="N330" s="36"/>
      <c r="O330" s="34"/>
      <c r="P330" s="37">
        <v>105123088</v>
      </c>
      <c r="Q330" s="34">
        <v>12</v>
      </c>
      <c r="R330" s="25">
        <v>45658</v>
      </c>
      <c r="S330" s="39" t="s">
        <v>83</v>
      </c>
      <c r="T330" s="37">
        <f t="shared" si="6"/>
        <v>1261477056</v>
      </c>
      <c r="U330" s="27" t="s">
        <v>39</v>
      </c>
      <c r="V330" s="28" t="s">
        <v>40</v>
      </c>
      <c r="W330"/>
      <c r="X330"/>
      <c r="Y330"/>
      <c r="Z330"/>
      <c r="AA330"/>
      <c r="AB330"/>
      <c r="AC330"/>
      <c r="AD330"/>
      <c r="AE330"/>
      <c r="AF330"/>
      <c r="AG330"/>
      <c r="AH330"/>
      <c r="AI330"/>
      <c r="AJ330"/>
      <c r="AK330"/>
      <c r="AL330"/>
      <c r="AM330"/>
      <c r="AN330"/>
      <c r="AO330"/>
      <c r="AP330"/>
      <c r="AQ330"/>
      <c r="AR330"/>
      <c r="AS330"/>
      <c r="AT330"/>
      <c r="AU330"/>
      <c r="AV330"/>
      <c r="AW330"/>
      <c r="AX330"/>
      <c r="AY330"/>
      <c r="AZ330"/>
      <c r="BA330"/>
      <c r="BB330"/>
      <c r="BC330"/>
      <c r="BD330"/>
      <c r="BE330"/>
      <c r="BF330"/>
      <c r="BG330"/>
      <c r="BH330"/>
      <c r="BI330"/>
      <c r="BJ330"/>
      <c r="BK330"/>
      <c r="BL330"/>
      <c r="BM330"/>
      <c r="BN330"/>
      <c r="BO330"/>
      <c r="BP330"/>
      <c r="BQ330"/>
      <c r="BR330"/>
      <c r="BS330"/>
      <c r="BT330"/>
      <c r="BU330"/>
      <c r="BV330"/>
      <c r="BW330"/>
      <c r="BX330"/>
      <c r="BY330"/>
      <c r="BZ330"/>
      <c r="CA330"/>
      <c r="CB330"/>
      <c r="CC330"/>
      <c r="CD330"/>
      <c r="CE330"/>
      <c r="CF330"/>
      <c r="CG330"/>
      <c r="CH330"/>
      <c r="CI330"/>
      <c r="CJ330"/>
      <c r="CK330"/>
      <c r="CL330"/>
      <c r="CM330"/>
      <c r="CN330"/>
      <c r="CO330"/>
      <c r="CP330"/>
      <c r="CQ330"/>
      <c r="CR330"/>
      <c r="CS330"/>
      <c r="CT330"/>
      <c r="CU330"/>
      <c r="CV330"/>
      <c r="CW330"/>
      <c r="CX330"/>
      <c r="CY330"/>
      <c r="CZ330"/>
      <c r="DA330"/>
      <c r="DB330"/>
      <c r="DC330"/>
      <c r="DD330"/>
      <c r="DE330"/>
      <c r="DF330"/>
      <c r="DG330"/>
      <c r="DH330"/>
      <c r="DI330"/>
      <c r="DJ330"/>
      <c r="DK330"/>
      <c r="DL330"/>
      <c r="DM330"/>
      <c r="DN330"/>
      <c r="DO330"/>
      <c r="DP330"/>
      <c r="DQ330"/>
      <c r="DR330"/>
      <c r="DS330"/>
      <c r="DT330"/>
      <c r="DU330"/>
      <c r="DV330"/>
      <c r="DW330"/>
      <c r="DX330"/>
      <c r="DY330"/>
      <c r="DZ330"/>
      <c r="EA330"/>
      <c r="EB330"/>
      <c r="EC330"/>
      <c r="ED330"/>
      <c r="EE330"/>
      <c r="EF330"/>
      <c r="EG330"/>
      <c r="EH330"/>
      <c r="EI330"/>
      <c r="EJ330"/>
      <c r="EK330"/>
      <c r="EL330"/>
      <c r="EM330"/>
      <c r="EN330"/>
      <c r="EO330"/>
      <c r="EP330"/>
      <c r="EQ330"/>
      <c r="ER330"/>
      <c r="ES330"/>
      <c r="ET330"/>
      <c r="EU330"/>
      <c r="EV330"/>
      <c r="EW330"/>
      <c r="EX330"/>
      <c r="EY330"/>
      <c r="EZ330"/>
      <c r="FA330"/>
      <c r="FB330"/>
      <c r="FC330"/>
      <c r="FD330"/>
      <c r="FE330"/>
      <c r="FF330"/>
      <c r="FG330"/>
      <c r="FH330"/>
      <c r="FI330"/>
      <c r="FJ330"/>
      <c r="FK330"/>
      <c r="FL330"/>
      <c r="FM330"/>
      <c r="FN330"/>
      <c r="FO330"/>
      <c r="FP330"/>
      <c r="FQ330"/>
      <c r="FR330"/>
      <c r="FS330"/>
      <c r="FT330"/>
      <c r="FU330"/>
      <c r="FV330"/>
      <c r="FW330"/>
      <c r="FX330"/>
      <c r="FY330"/>
      <c r="FZ330"/>
      <c r="GA330"/>
      <c r="GB330"/>
      <c r="GC330"/>
      <c r="GD330"/>
      <c r="GE330"/>
      <c r="GF330"/>
      <c r="GG330"/>
      <c r="GH330"/>
      <c r="GI330"/>
      <c r="GJ330"/>
      <c r="GK330"/>
      <c r="GL330"/>
      <c r="GM330"/>
      <c r="GN330"/>
      <c r="GO330"/>
      <c r="GP330"/>
      <c r="GQ330"/>
      <c r="GR330"/>
      <c r="GS330"/>
      <c r="GT330"/>
      <c r="GU330"/>
      <c r="GV330"/>
      <c r="GW330"/>
      <c r="GX330"/>
      <c r="GY330"/>
      <c r="GZ330"/>
      <c r="HA330"/>
      <c r="HB330"/>
      <c r="HC330"/>
      <c r="HD330"/>
      <c r="HE330"/>
      <c r="HF330"/>
      <c r="HG330"/>
      <c r="HH330"/>
      <c r="HI330"/>
      <c r="HJ330"/>
      <c r="HK330"/>
      <c r="HL330"/>
      <c r="HM330"/>
      <c r="HN330"/>
      <c r="HO330"/>
      <c r="HP330"/>
      <c r="HQ330"/>
      <c r="HR330"/>
      <c r="HS330"/>
      <c r="HT330"/>
      <c r="HU330"/>
      <c r="HV330"/>
      <c r="HW330"/>
      <c r="HX330"/>
      <c r="HY330"/>
      <c r="HZ330"/>
      <c r="IA330"/>
      <c r="IB330"/>
      <c r="IC330"/>
      <c r="ID330"/>
      <c r="IE330"/>
      <c r="IF330"/>
      <c r="IG330"/>
      <c r="IH330"/>
      <c r="II330"/>
      <c r="IJ330"/>
      <c r="IK330"/>
      <c r="IL330"/>
      <c r="IM330"/>
      <c r="IN330"/>
      <c r="IO330"/>
      <c r="IP330"/>
      <c r="IQ330"/>
      <c r="IR330"/>
      <c r="IS330"/>
      <c r="IT330"/>
      <c r="IU330"/>
      <c r="IV330"/>
      <c r="IW330"/>
      <c r="IX330"/>
      <c r="IY330"/>
      <c r="IZ330"/>
      <c r="JA330"/>
      <c r="JB330"/>
      <c r="JC330"/>
      <c r="JD330"/>
      <c r="JE330"/>
      <c r="JF330"/>
      <c r="JG330"/>
      <c r="JH330"/>
      <c r="JI330"/>
      <c r="JJ330"/>
      <c r="JK330"/>
      <c r="JL330"/>
      <c r="JM330"/>
      <c r="JN330"/>
      <c r="JO330"/>
      <c r="JP330"/>
      <c r="JQ330"/>
      <c r="JR330"/>
      <c r="JS330"/>
      <c r="JT330"/>
      <c r="JU330"/>
      <c r="JV330"/>
      <c r="JW330"/>
      <c r="JX330"/>
      <c r="JY330"/>
      <c r="JZ330"/>
      <c r="KA330"/>
      <c r="KB330"/>
      <c r="KC330"/>
      <c r="KD330"/>
      <c r="KE330"/>
      <c r="KF330"/>
      <c r="KG330"/>
      <c r="KH330"/>
      <c r="KI330"/>
      <c r="KJ330"/>
      <c r="KK330"/>
      <c r="KL330"/>
      <c r="KM330"/>
      <c r="KN330"/>
      <c r="KO330"/>
      <c r="KP330"/>
      <c r="KQ330"/>
      <c r="KR330"/>
      <c r="KS330"/>
      <c r="KT330"/>
      <c r="KU330"/>
      <c r="KV330"/>
      <c r="KW330"/>
      <c r="KX330"/>
      <c r="KY330"/>
      <c r="KZ330"/>
      <c r="LA330"/>
      <c r="LB330"/>
      <c r="LC330"/>
      <c r="LD330"/>
      <c r="LE330"/>
      <c r="LF330"/>
      <c r="LG330"/>
      <c r="LH330"/>
      <c r="LI330"/>
      <c r="LJ330"/>
      <c r="LK330"/>
      <c r="LL330"/>
      <c r="LM330"/>
      <c r="LN330"/>
      <c r="LO330"/>
      <c r="LP330"/>
      <c r="LQ330"/>
      <c r="LR330"/>
      <c r="LS330"/>
      <c r="LT330"/>
      <c r="LU330"/>
      <c r="LV330"/>
      <c r="LW330"/>
      <c r="LX330"/>
      <c r="LY330"/>
      <c r="LZ330"/>
      <c r="MA330"/>
      <c r="MB330"/>
      <c r="MC330"/>
      <c r="MD330"/>
      <c r="ME330"/>
      <c r="MF330"/>
      <c r="MG330"/>
      <c r="MH330"/>
      <c r="MI330"/>
      <c r="MJ330"/>
      <c r="MK330"/>
      <c r="ML330"/>
      <c r="MM330"/>
      <c r="MN330"/>
      <c r="MO330"/>
      <c r="MP330"/>
      <c r="MQ330"/>
      <c r="MR330"/>
      <c r="MS330"/>
      <c r="MT330"/>
      <c r="MU330"/>
      <c r="MV330"/>
      <c r="MW330"/>
      <c r="MX330"/>
      <c r="MY330"/>
      <c r="MZ330"/>
      <c r="NA330"/>
      <c r="NB330"/>
      <c r="NC330"/>
      <c r="ND330"/>
      <c r="NE330"/>
      <c r="NF330"/>
      <c r="NG330"/>
      <c r="NH330"/>
      <c r="NI330"/>
      <c r="NJ330"/>
      <c r="NK330"/>
      <c r="NL330"/>
      <c r="NM330"/>
      <c r="NN330"/>
      <c r="NO330"/>
      <c r="NP330"/>
      <c r="NQ330"/>
      <c r="NR330"/>
      <c r="NS330"/>
      <c r="NT330"/>
      <c r="NU330"/>
      <c r="NV330"/>
      <c r="NW330"/>
      <c r="NX330"/>
      <c r="NY330"/>
      <c r="NZ330"/>
      <c r="OA330"/>
      <c r="OB330"/>
      <c r="OC330"/>
      <c r="OD330"/>
      <c r="OE330"/>
      <c r="OF330"/>
      <c r="OG330"/>
      <c r="OH330"/>
      <c r="OI330"/>
      <c r="OJ330"/>
      <c r="OK330"/>
      <c r="OL330"/>
      <c r="OM330"/>
      <c r="ON330"/>
      <c r="OO330"/>
      <c r="OP330"/>
      <c r="OQ330"/>
      <c r="OR330"/>
      <c r="OS330"/>
      <c r="OT330"/>
      <c r="OU330"/>
      <c r="OV330"/>
      <c r="OW330"/>
      <c r="OX330"/>
      <c r="OY330"/>
      <c r="OZ330"/>
      <c r="PA330"/>
      <c r="PB330"/>
      <c r="PC330"/>
      <c r="PD330"/>
      <c r="PE330"/>
      <c r="PF330"/>
      <c r="PG330"/>
      <c r="PH330"/>
      <c r="PI330"/>
      <c r="PJ330"/>
      <c r="PK330"/>
      <c r="PL330"/>
      <c r="PM330"/>
      <c r="PN330"/>
      <c r="PO330"/>
      <c r="PP330"/>
      <c r="PQ330"/>
      <c r="PR330"/>
      <c r="PS330"/>
      <c r="PT330"/>
      <c r="PU330"/>
      <c r="PV330"/>
      <c r="PW330"/>
      <c r="PX330"/>
      <c r="PY330"/>
      <c r="PZ330"/>
      <c r="QA330"/>
      <c r="QB330"/>
      <c r="QC330"/>
      <c r="QD330"/>
      <c r="QE330"/>
      <c r="QF330"/>
      <c r="QG330"/>
      <c r="QH330"/>
      <c r="QI330"/>
      <c r="QJ330"/>
      <c r="QK330"/>
      <c r="QL330"/>
      <c r="QM330"/>
      <c r="QN330"/>
      <c r="QO330"/>
      <c r="QP330"/>
      <c r="QQ330"/>
      <c r="QR330"/>
      <c r="QS330"/>
      <c r="QT330"/>
      <c r="QU330"/>
      <c r="QV330"/>
      <c r="QW330"/>
      <c r="QX330"/>
      <c r="QY330"/>
      <c r="QZ330"/>
      <c r="RA330"/>
      <c r="RB330"/>
      <c r="RC330"/>
      <c r="RD330"/>
      <c r="RE330"/>
      <c r="RF330"/>
      <c r="RG330"/>
      <c r="RH330"/>
      <c r="RI330"/>
      <c r="RJ330"/>
      <c r="RK330"/>
      <c r="RL330"/>
      <c r="RM330"/>
      <c r="RN330"/>
      <c r="RO330"/>
      <c r="RP330"/>
      <c r="RQ330"/>
      <c r="RR330"/>
      <c r="RS330"/>
      <c r="RT330"/>
      <c r="RU330"/>
      <c r="RV330"/>
      <c r="RW330"/>
      <c r="RX330"/>
      <c r="RY330"/>
      <c r="RZ330"/>
      <c r="SA330"/>
      <c r="SB330"/>
      <c r="SC330"/>
      <c r="SD330"/>
      <c r="SE330"/>
      <c r="SF330"/>
      <c r="SG330"/>
      <c r="SH330"/>
      <c r="SI330"/>
      <c r="SJ330"/>
      <c r="SK330"/>
      <c r="SL330"/>
      <c r="SM330"/>
      <c r="SN330"/>
      <c r="SO330"/>
      <c r="SP330"/>
    </row>
    <row r="331" spans="1:510" ht="16.5" customHeight="1" x14ac:dyDescent="0.2">
      <c r="A331" s="20">
        <v>1550</v>
      </c>
      <c r="B331" s="34" t="s">
        <v>70</v>
      </c>
      <c r="C331" s="34" t="s">
        <v>434</v>
      </c>
      <c r="D331" s="20" t="s">
        <v>51</v>
      </c>
      <c r="E331" s="20" t="s">
        <v>1345</v>
      </c>
      <c r="F331" s="22" t="s">
        <v>88</v>
      </c>
      <c r="G331" s="34" t="s">
        <v>37</v>
      </c>
      <c r="H331" s="20" t="s">
        <v>89</v>
      </c>
      <c r="I331" s="20" t="s">
        <v>81</v>
      </c>
      <c r="J331" s="35" t="s">
        <v>489</v>
      </c>
      <c r="K331" s="36"/>
      <c r="L331" s="36"/>
      <c r="M331" s="36"/>
      <c r="N331" s="36"/>
      <c r="O331" s="34"/>
      <c r="P331" s="37">
        <v>165161745</v>
      </c>
      <c r="Q331" s="34">
        <v>12</v>
      </c>
      <c r="R331" s="25">
        <v>45658</v>
      </c>
      <c r="S331" s="39" t="s">
        <v>83</v>
      </c>
      <c r="T331" s="37">
        <f t="shared" si="6"/>
        <v>1981940940</v>
      </c>
      <c r="U331" s="27" t="s">
        <v>39</v>
      </c>
      <c r="V331" s="28" t="s">
        <v>40</v>
      </c>
      <c r="W331"/>
      <c r="X331"/>
      <c r="Y331"/>
      <c r="Z331"/>
      <c r="AA331"/>
      <c r="AB331"/>
      <c r="AC331"/>
      <c r="AD331"/>
      <c r="AE331"/>
      <c r="AF331"/>
      <c r="AG331"/>
      <c r="AH331"/>
      <c r="AI331"/>
      <c r="AJ331"/>
      <c r="AK331"/>
      <c r="AL331"/>
      <c r="AM331"/>
      <c r="AN331"/>
      <c r="AO331"/>
      <c r="AP331"/>
      <c r="AQ331"/>
      <c r="AR331"/>
      <c r="AS331"/>
      <c r="AT331"/>
      <c r="AU331"/>
      <c r="AV331"/>
      <c r="AW331"/>
      <c r="AX331"/>
      <c r="AY331"/>
      <c r="AZ331"/>
      <c r="BA331"/>
      <c r="BB331"/>
      <c r="BC331"/>
      <c r="BD331"/>
      <c r="BE331"/>
      <c r="BF331"/>
      <c r="BG331"/>
      <c r="BH331"/>
      <c r="BI331"/>
      <c r="BJ331"/>
      <c r="BK331"/>
      <c r="BL331"/>
      <c r="BM331"/>
      <c r="BN331"/>
      <c r="BO331"/>
      <c r="BP331"/>
      <c r="BQ331"/>
      <c r="BR331"/>
      <c r="BS331"/>
      <c r="BT331"/>
      <c r="BU331"/>
      <c r="BV331"/>
      <c r="BW331"/>
      <c r="BX331"/>
      <c r="BY331"/>
      <c r="BZ331"/>
      <c r="CA331"/>
      <c r="CB331"/>
      <c r="CC331"/>
      <c r="CD331"/>
      <c r="CE331"/>
      <c r="CF331"/>
      <c r="CG331"/>
      <c r="CH331"/>
      <c r="CI331"/>
      <c r="CJ331"/>
      <c r="CK331"/>
      <c r="CL331"/>
      <c r="CM331"/>
      <c r="CN331"/>
      <c r="CO331"/>
      <c r="CP331"/>
      <c r="CQ331"/>
      <c r="CR331"/>
      <c r="CS331"/>
      <c r="CT331"/>
      <c r="CU331"/>
      <c r="CV331"/>
      <c r="CW331"/>
      <c r="CX331"/>
      <c r="CY331"/>
      <c r="CZ331"/>
      <c r="DA331"/>
      <c r="DB331"/>
      <c r="DC331"/>
      <c r="DD331"/>
      <c r="DE331"/>
      <c r="DF331"/>
      <c r="DG331"/>
      <c r="DH331"/>
      <c r="DI331"/>
      <c r="DJ331"/>
      <c r="DK331"/>
      <c r="DL331"/>
      <c r="DM331"/>
      <c r="DN331"/>
      <c r="DO331"/>
      <c r="DP331"/>
      <c r="DQ331"/>
      <c r="DR331"/>
      <c r="DS331"/>
      <c r="DT331"/>
      <c r="DU331"/>
      <c r="DV331"/>
      <c r="DW331"/>
      <c r="DX331"/>
      <c r="DY331"/>
      <c r="DZ331"/>
      <c r="EA331"/>
      <c r="EB331"/>
      <c r="EC331"/>
      <c r="ED331"/>
      <c r="EE331"/>
      <c r="EF331"/>
      <c r="EG331"/>
      <c r="EH331"/>
      <c r="EI331"/>
      <c r="EJ331"/>
      <c r="EK331"/>
      <c r="EL331"/>
      <c r="EM331"/>
      <c r="EN331"/>
      <c r="EO331"/>
      <c r="EP331"/>
      <c r="EQ331"/>
      <c r="ER331"/>
      <c r="ES331"/>
      <c r="ET331"/>
      <c r="EU331"/>
      <c r="EV331"/>
      <c r="EW331"/>
      <c r="EX331"/>
      <c r="EY331"/>
      <c r="EZ331"/>
      <c r="FA331"/>
      <c r="FB331"/>
      <c r="FC331"/>
      <c r="FD331"/>
      <c r="FE331"/>
      <c r="FF331"/>
      <c r="FG331"/>
      <c r="FH331"/>
      <c r="FI331"/>
      <c r="FJ331"/>
      <c r="FK331"/>
      <c r="FL331"/>
      <c r="FM331"/>
      <c r="FN331"/>
      <c r="FO331"/>
      <c r="FP331"/>
      <c r="FQ331"/>
      <c r="FR331"/>
      <c r="FS331"/>
      <c r="FT331"/>
      <c r="FU331"/>
      <c r="FV331"/>
      <c r="FW331"/>
      <c r="FX331"/>
      <c r="FY331"/>
      <c r="FZ331"/>
      <c r="GA331"/>
      <c r="GB331"/>
      <c r="GC331"/>
      <c r="GD331"/>
      <c r="GE331"/>
      <c r="GF331"/>
      <c r="GG331"/>
      <c r="GH331"/>
      <c r="GI331"/>
      <c r="GJ331"/>
      <c r="GK331"/>
      <c r="GL331"/>
      <c r="GM331"/>
      <c r="GN331"/>
      <c r="GO331"/>
      <c r="GP331"/>
      <c r="GQ331"/>
      <c r="GR331"/>
      <c r="GS331"/>
      <c r="GT331"/>
      <c r="GU331"/>
      <c r="GV331"/>
      <c r="GW331"/>
      <c r="GX331"/>
      <c r="GY331"/>
      <c r="GZ331"/>
      <c r="HA331"/>
      <c r="HB331"/>
      <c r="HC331"/>
      <c r="HD331"/>
      <c r="HE331"/>
      <c r="HF331"/>
      <c r="HG331"/>
      <c r="HH331"/>
      <c r="HI331"/>
      <c r="HJ331"/>
      <c r="HK331"/>
      <c r="HL331"/>
      <c r="HM331"/>
      <c r="HN331"/>
      <c r="HO331"/>
      <c r="HP331"/>
      <c r="HQ331"/>
      <c r="HR331"/>
      <c r="HS331"/>
      <c r="HT331"/>
      <c r="HU331"/>
      <c r="HV331"/>
      <c r="HW331"/>
      <c r="HX331"/>
      <c r="HY331"/>
      <c r="HZ331"/>
      <c r="IA331"/>
      <c r="IB331"/>
      <c r="IC331"/>
      <c r="ID331"/>
      <c r="IE331"/>
      <c r="IF331"/>
      <c r="IG331"/>
      <c r="IH331"/>
      <c r="II331"/>
      <c r="IJ331"/>
      <c r="IK331"/>
      <c r="IL331"/>
      <c r="IM331"/>
      <c r="IN331"/>
      <c r="IO331"/>
      <c r="IP331"/>
      <c r="IQ331"/>
      <c r="IR331"/>
      <c r="IS331"/>
      <c r="IT331"/>
      <c r="IU331"/>
      <c r="IV331"/>
      <c r="IW331"/>
      <c r="IX331"/>
      <c r="IY331"/>
      <c r="IZ331"/>
      <c r="JA331"/>
      <c r="JB331"/>
      <c r="JC331"/>
      <c r="JD331"/>
      <c r="JE331"/>
      <c r="JF331"/>
      <c r="JG331"/>
      <c r="JH331"/>
      <c r="JI331"/>
      <c r="JJ331"/>
      <c r="JK331"/>
      <c r="JL331"/>
      <c r="JM331"/>
      <c r="JN331"/>
      <c r="JO331"/>
      <c r="JP331"/>
      <c r="JQ331"/>
      <c r="JR331"/>
      <c r="JS331"/>
      <c r="JT331"/>
      <c r="JU331"/>
      <c r="JV331"/>
      <c r="JW331"/>
      <c r="JX331"/>
      <c r="JY331"/>
      <c r="JZ331"/>
      <c r="KA331"/>
      <c r="KB331"/>
      <c r="KC331"/>
      <c r="KD331"/>
      <c r="KE331"/>
      <c r="KF331"/>
      <c r="KG331"/>
      <c r="KH331"/>
      <c r="KI331"/>
      <c r="KJ331"/>
      <c r="KK331"/>
      <c r="KL331"/>
      <c r="KM331"/>
      <c r="KN331"/>
      <c r="KO331"/>
      <c r="KP331"/>
      <c r="KQ331"/>
      <c r="KR331"/>
      <c r="KS331"/>
      <c r="KT331"/>
      <c r="KU331"/>
      <c r="KV331"/>
      <c r="KW331"/>
      <c r="KX331"/>
      <c r="KY331"/>
      <c r="KZ331"/>
      <c r="LA331"/>
      <c r="LB331"/>
      <c r="LC331"/>
      <c r="LD331"/>
      <c r="LE331"/>
      <c r="LF331"/>
      <c r="LG331"/>
      <c r="LH331"/>
      <c r="LI331"/>
      <c r="LJ331"/>
      <c r="LK331"/>
      <c r="LL331"/>
      <c r="LM331"/>
      <c r="LN331"/>
      <c r="LO331"/>
      <c r="LP331"/>
      <c r="LQ331"/>
      <c r="LR331"/>
      <c r="LS331"/>
      <c r="LT331"/>
      <c r="LU331"/>
      <c r="LV331"/>
      <c r="LW331"/>
      <c r="LX331"/>
      <c r="LY331"/>
      <c r="LZ331"/>
      <c r="MA331"/>
      <c r="MB331"/>
      <c r="MC331"/>
      <c r="MD331"/>
      <c r="ME331"/>
      <c r="MF331"/>
      <c r="MG331"/>
      <c r="MH331"/>
      <c r="MI331"/>
      <c r="MJ331"/>
      <c r="MK331"/>
      <c r="ML331"/>
      <c r="MM331"/>
      <c r="MN331"/>
      <c r="MO331"/>
      <c r="MP331"/>
      <c r="MQ331"/>
      <c r="MR331"/>
      <c r="MS331"/>
      <c r="MT331"/>
      <c r="MU331"/>
      <c r="MV331"/>
      <c r="MW331"/>
      <c r="MX331"/>
      <c r="MY331"/>
      <c r="MZ331"/>
      <c r="NA331"/>
      <c r="NB331"/>
      <c r="NC331"/>
      <c r="ND331"/>
      <c r="NE331"/>
      <c r="NF331"/>
      <c r="NG331"/>
      <c r="NH331"/>
      <c r="NI331"/>
      <c r="NJ331"/>
      <c r="NK331"/>
      <c r="NL331"/>
      <c r="NM331"/>
      <c r="NN331"/>
      <c r="NO331"/>
      <c r="NP331"/>
      <c r="NQ331"/>
      <c r="NR331"/>
      <c r="NS331"/>
      <c r="NT331"/>
      <c r="NU331"/>
      <c r="NV331"/>
      <c r="NW331"/>
      <c r="NX331"/>
      <c r="NY331"/>
      <c r="NZ331"/>
      <c r="OA331"/>
      <c r="OB331"/>
      <c r="OC331"/>
      <c r="OD331"/>
      <c r="OE331"/>
      <c r="OF331"/>
      <c r="OG331"/>
      <c r="OH331"/>
      <c r="OI331"/>
      <c r="OJ331"/>
      <c r="OK331"/>
      <c r="OL331"/>
      <c r="OM331"/>
      <c r="ON331"/>
      <c r="OO331"/>
      <c r="OP331"/>
      <c r="OQ331"/>
      <c r="OR331"/>
      <c r="OS331"/>
      <c r="OT331"/>
      <c r="OU331"/>
      <c r="OV331"/>
      <c r="OW331"/>
      <c r="OX331"/>
      <c r="OY331"/>
      <c r="OZ331"/>
      <c r="PA331"/>
      <c r="PB331"/>
      <c r="PC331"/>
      <c r="PD331"/>
      <c r="PE331"/>
      <c r="PF331"/>
      <c r="PG331"/>
      <c r="PH331"/>
      <c r="PI331"/>
      <c r="PJ331"/>
      <c r="PK331"/>
      <c r="PL331"/>
      <c r="PM331"/>
      <c r="PN331"/>
      <c r="PO331"/>
      <c r="PP331"/>
      <c r="PQ331"/>
      <c r="PR331"/>
      <c r="PS331"/>
      <c r="PT331"/>
      <c r="PU331"/>
      <c r="PV331"/>
      <c r="PW331"/>
      <c r="PX331"/>
      <c r="PY331"/>
      <c r="PZ331"/>
      <c r="QA331"/>
      <c r="QB331"/>
      <c r="QC331"/>
      <c r="QD331"/>
      <c r="QE331"/>
      <c r="QF331"/>
      <c r="QG331"/>
      <c r="QH331"/>
      <c r="QI331"/>
      <c r="QJ331"/>
      <c r="QK331"/>
      <c r="QL331"/>
      <c r="QM331"/>
      <c r="QN331"/>
      <c r="QO331"/>
      <c r="QP331"/>
      <c r="QQ331"/>
      <c r="QR331"/>
      <c r="QS331"/>
      <c r="QT331"/>
      <c r="QU331"/>
      <c r="QV331"/>
      <c r="QW331"/>
      <c r="QX331"/>
      <c r="QY331"/>
      <c r="QZ331"/>
      <c r="RA331"/>
      <c r="RB331"/>
      <c r="RC331"/>
      <c r="RD331"/>
      <c r="RE331"/>
      <c r="RF331"/>
      <c r="RG331"/>
      <c r="RH331"/>
      <c r="RI331"/>
      <c r="RJ331"/>
      <c r="RK331"/>
      <c r="RL331"/>
      <c r="RM331"/>
      <c r="RN331"/>
      <c r="RO331"/>
      <c r="RP331"/>
      <c r="RQ331"/>
      <c r="RR331"/>
      <c r="RS331"/>
      <c r="RT331"/>
      <c r="RU331"/>
      <c r="RV331"/>
      <c r="RW331"/>
      <c r="RX331"/>
      <c r="RY331"/>
      <c r="RZ331"/>
      <c r="SA331"/>
      <c r="SB331"/>
      <c r="SC331"/>
      <c r="SD331"/>
      <c r="SE331"/>
      <c r="SF331"/>
      <c r="SG331"/>
      <c r="SH331"/>
      <c r="SI331"/>
      <c r="SJ331"/>
      <c r="SK331"/>
      <c r="SL331"/>
      <c r="SM331"/>
      <c r="SN331"/>
      <c r="SO331"/>
      <c r="SP331"/>
    </row>
    <row r="332" spans="1:510" ht="16.5" customHeight="1" x14ac:dyDescent="0.2">
      <c r="A332" s="20">
        <v>1551</v>
      </c>
      <c r="B332" s="34" t="s">
        <v>70</v>
      </c>
      <c r="C332" s="34" t="s">
        <v>434</v>
      </c>
      <c r="D332" s="20" t="s">
        <v>51</v>
      </c>
      <c r="E332" s="20" t="s">
        <v>1345</v>
      </c>
      <c r="F332" s="22" t="s">
        <v>88</v>
      </c>
      <c r="G332" s="34" t="s">
        <v>37</v>
      </c>
      <c r="H332" s="20" t="s">
        <v>89</v>
      </c>
      <c r="I332" s="20" t="s">
        <v>81</v>
      </c>
      <c r="J332" s="35" t="s">
        <v>490</v>
      </c>
      <c r="K332" s="36"/>
      <c r="L332" s="36"/>
      <c r="M332" s="36"/>
      <c r="N332" s="36"/>
      <c r="O332" s="34"/>
      <c r="P332" s="37">
        <v>84957390</v>
      </c>
      <c r="Q332" s="34">
        <v>12</v>
      </c>
      <c r="R332" s="25">
        <v>45658</v>
      </c>
      <c r="S332" s="39" t="s">
        <v>83</v>
      </c>
      <c r="T332" s="37">
        <f t="shared" si="6"/>
        <v>1019488680</v>
      </c>
      <c r="U332" s="27" t="s">
        <v>39</v>
      </c>
      <c r="V332" s="28" t="s">
        <v>40</v>
      </c>
      <c r="W332"/>
      <c r="X332"/>
      <c r="Y332"/>
      <c r="Z332"/>
      <c r="AA332"/>
      <c r="AB332"/>
      <c r="AC332"/>
      <c r="AD332"/>
      <c r="AE332"/>
      <c r="AF332"/>
      <c r="AG332"/>
      <c r="AH332"/>
      <c r="AI332"/>
      <c r="AJ332"/>
      <c r="AK332"/>
      <c r="AL332"/>
      <c r="AM332"/>
      <c r="AN332"/>
      <c r="AO332"/>
      <c r="AP332"/>
      <c r="AQ332"/>
      <c r="AR332"/>
      <c r="AS332"/>
      <c r="AT332"/>
      <c r="AU332"/>
      <c r="AV332"/>
      <c r="AW332"/>
      <c r="AX332"/>
      <c r="AY332"/>
      <c r="AZ332"/>
      <c r="BA332"/>
      <c r="BB332"/>
      <c r="BC332"/>
      <c r="BD332"/>
      <c r="BE332"/>
      <c r="BF332"/>
      <c r="BG332"/>
      <c r="BH332"/>
      <c r="BI332"/>
      <c r="BJ332"/>
      <c r="BK332"/>
      <c r="BL332"/>
      <c r="BM332"/>
      <c r="BN332"/>
      <c r="BO332"/>
      <c r="BP332"/>
      <c r="BQ332"/>
      <c r="BR332"/>
      <c r="BS332"/>
      <c r="BT332"/>
      <c r="BU332"/>
      <c r="BV332"/>
      <c r="BW332"/>
      <c r="BX332"/>
      <c r="BY332"/>
      <c r="BZ332"/>
      <c r="CA332"/>
      <c r="CB332"/>
      <c r="CC332"/>
      <c r="CD332"/>
      <c r="CE332"/>
      <c r="CF332"/>
      <c r="CG332"/>
      <c r="CH332"/>
      <c r="CI332"/>
      <c r="CJ332"/>
      <c r="CK332"/>
      <c r="CL332"/>
      <c r="CM332"/>
      <c r="CN332"/>
      <c r="CO332"/>
      <c r="CP332"/>
      <c r="CQ332"/>
      <c r="CR332"/>
      <c r="CS332"/>
      <c r="CT332"/>
      <c r="CU332"/>
      <c r="CV332"/>
      <c r="CW332"/>
      <c r="CX332"/>
      <c r="CY332"/>
      <c r="CZ332"/>
      <c r="DA332"/>
      <c r="DB332"/>
      <c r="DC332"/>
      <c r="DD332"/>
      <c r="DE332"/>
      <c r="DF332"/>
      <c r="DG332"/>
      <c r="DH332"/>
      <c r="DI332"/>
      <c r="DJ332"/>
      <c r="DK332"/>
      <c r="DL332"/>
      <c r="DM332"/>
      <c r="DN332"/>
      <c r="DO332"/>
      <c r="DP332"/>
      <c r="DQ332"/>
      <c r="DR332"/>
      <c r="DS332"/>
      <c r="DT332"/>
      <c r="DU332"/>
      <c r="DV332"/>
      <c r="DW332"/>
      <c r="DX332"/>
      <c r="DY332"/>
      <c r="DZ332"/>
      <c r="EA332"/>
      <c r="EB332"/>
      <c r="EC332"/>
      <c r="ED332"/>
      <c r="EE332"/>
      <c r="EF332"/>
      <c r="EG332"/>
      <c r="EH332"/>
      <c r="EI332"/>
      <c r="EJ332"/>
      <c r="EK332"/>
      <c r="EL332"/>
      <c r="EM332"/>
      <c r="EN332"/>
      <c r="EO332"/>
      <c r="EP332"/>
      <c r="EQ332"/>
      <c r="ER332"/>
      <c r="ES332"/>
      <c r="ET332"/>
      <c r="EU332"/>
      <c r="EV332"/>
      <c r="EW332"/>
      <c r="EX332"/>
      <c r="EY332"/>
      <c r="EZ332"/>
      <c r="FA332"/>
      <c r="FB332"/>
      <c r="FC332"/>
      <c r="FD332"/>
      <c r="FE332"/>
      <c r="FF332"/>
      <c r="FG332"/>
      <c r="FH332"/>
      <c r="FI332"/>
      <c r="FJ332"/>
      <c r="FK332"/>
      <c r="FL332"/>
      <c r="FM332"/>
      <c r="FN332"/>
      <c r="FO332"/>
      <c r="FP332"/>
      <c r="FQ332"/>
      <c r="FR332"/>
      <c r="FS332"/>
      <c r="FT332"/>
      <c r="FU332"/>
      <c r="FV332"/>
      <c r="FW332"/>
      <c r="FX332"/>
      <c r="FY332"/>
      <c r="FZ332"/>
      <c r="GA332"/>
      <c r="GB332"/>
      <c r="GC332"/>
      <c r="GD332"/>
      <c r="GE332"/>
      <c r="GF332"/>
      <c r="GG332"/>
      <c r="GH332"/>
      <c r="GI332"/>
      <c r="GJ332"/>
      <c r="GK332"/>
      <c r="GL332"/>
      <c r="GM332"/>
      <c r="GN332"/>
      <c r="GO332"/>
      <c r="GP332"/>
      <c r="GQ332"/>
      <c r="GR332"/>
      <c r="GS332"/>
      <c r="GT332"/>
      <c r="GU332"/>
      <c r="GV332"/>
      <c r="GW332"/>
      <c r="GX332"/>
      <c r="GY332"/>
      <c r="GZ332"/>
      <c r="HA332"/>
      <c r="HB332"/>
      <c r="HC332"/>
      <c r="HD332"/>
      <c r="HE332"/>
      <c r="HF332"/>
      <c r="HG332"/>
      <c r="HH332"/>
      <c r="HI332"/>
      <c r="HJ332"/>
      <c r="HK332"/>
      <c r="HL332"/>
      <c r="HM332"/>
      <c r="HN332"/>
      <c r="HO332"/>
      <c r="HP332"/>
      <c r="HQ332"/>
      <c r="HR332"/>
      <c r="HS332"/>
      <c r="HT332"/>
      <c r="HU332"/>
      <c r="HV332"/>
      <c r="HW332"/>
      <c r="HX332"/>
      <c r="HY332"/>
      <c r="HZ332"/>
      <c r="IA332"/>
      <c r="IB332"/>
      <c r="IC332"/>
      <c r="ID332"/>
      <c r="IE332"/>
      <c r="IF332"/>
      <c r="IG332"/>
      <c r="IH332"/>
      <c r="II332"/>
      <c r="IJ332"/>
      <c r="IK332"/>
      <c r="IL332"/>
      <c r="IM332"/>
      <c r="IN332"/>
      <c r="IO332"/>
      <c r="IP332"/>
      <c r="IQ332"/>
      <c r="IR332"/>
      <c r="IS332"/>
      <c r="IT332"/>
      <c r="IU332"/>
      <c r="IV332"/>
      <c r="IW332"/>
      <c r="IX332"/>
      <c r="IY332"/>
      <c r="IZ332"/>
      <c r="JA332"/>
      <c r="JB332"/>
      <c r="JC332"/>
      <c r="JD332"/>
      <c r="JE332"/>
      <c r="JF332"/>
      <c r="JG332"/>
      <c r="JH332"/>
      <c r="JI332"/>
      <c r="JJ332"/>
      <c r="JK332"/>
      <c r="JL332"/>
      <c r="JM332"/>
      <c r="JN332"/>
      <c r="JO332"/>
      <c r="JP332"/>
      <c r="JQ332"/>
      <c r="JR332"/>
      <c r="JS332"/>
      <c r="JT332"/>
      <c r="JU332"/>
      <c r="JV332"/>
      <c r="JW332"/>
      <c r="JX332"/>
      <c r="JY332"/>
      <c r="JZ332"/>
      <c r="KA332"/>
      <c r="KB332"/>
      <c r="KC332"/>
      <c r="KD332"/>
      <c r="KE332"/>
      <c r="KF332"/>
      <c r="KG332"/>
      <c r="KH332"/>
      <c r="KI332"/>
      <c r="KJ332"/>
      <c r="KK332"/>
      <c r="KL332"/>
      <c r="KM332"/>
      <c r="KN332"/>
      <c r="KO332"/>
      <c r="KP332"/>
      <c r="KQ332"/>
      <c r="KR332"/>
      <c r="KS332"/>
      <c r="KT332"/>
      <c r="KU332"/>
      <c r="KV332"/>
      <c r="KW332"/>
      <c r="KX332"/>
      <c r="KY332"/>
      <c r="KZ332"/>
      <c r="LA332"/>
      <c r="LB332"/>
      <c r="LC332"/>
      <c r="LD332"/>
      <c r="LE332"/>
      <c r="LF332"/>
      <c r="LG332"/>
      <c r="LH332"/>
      <c r="LI332"/>
      <c r="LJ332"/>
      <c r="LK332"/>
      <c r="LL332"/>
      <c r="LM332"/>
      <c r="LN332"/>
      <c r="LO332"/>
      <c r="LP332"/>
      <c r="LQ332"/>
      <c r="LR332"/>
      <c r="LS332"/>
      <c r="LT332"/>
      <c r="LU332"/>
      <c r="LV332"/>
      <c r="LW332"/>
      <c r="LX332"/>
      <c r="LY332"/>
      <c r="LZ332"/>
      <c r="MA332"/>
      <c r="MB332"/>
      <c r="MC332"/>
      <c r="MD332"/>
      <c r="ME332"/>
      <c r="MF332"/>
      <c r="MG332"/>
      <c r="MH332"/>
      <c r="MI332"/>
      <c r="MJ332"/>
      <c r="MK332"/>
      <c r="ML332"/>
      <c r="MM332"/>
      <c r="MN332"/>
      <c r="MO332"/>
      <c r="MP332"/>
      <c r="MQ332"/>
      <c r="MR332"/>
      <c r="MS332"/>
      <c r="MT332"/>
      <c r="MU332"/>
      <c r="MV332"/>
      <c r="MW332"/>
      <c r="MX332"/>
      <c r="MY332"/>
      <c r="MZ332"/>
      <c r="NA332"/>
      <c r="NB332"/>
      <c r="NC332"/>
      <c r="ND332"/>
      <c r="NE332"/>
      <c r="NF332"/>
      <c r="NG332"/>
      <c r="NH332"/>
      <c r="NI332"/>
      <c r="NJ332"/>
      <c r="NK332"/>
      <c r="NL332"/>
      <c r="NM332"/>
      <c r="NN332"/>
      <c r="NO332"/>
      <c r="NP332"/>
      <c r="NQ332"/>
      <c r="NR332"/>
      <c r="NS332"/>
      <c r="NT332"/>
      <c r="NU332"/>
      <c r="NV332"/>
      <c r="NW332"/>
      <c r="NX332"/>
      <c r="NY332"/>
      <c r="NZ332"/>
      <c r="OA332"/>
      <c r="OB332"/>
      <c r="OC332"/>
      <c r="OD332"/>
      <c r="OE332"/>
      <c r="OF332"/>
      <c r="OG332"/>
      <c r="OH332"/>
      <c r="OI332"/>
      <c r="OJ332"/>
      <c r="OK332"/>
      <c r="OL332"/>
      <c r="OM332"/>
      <c r="ON332"/>
      <c r="OO332"/>
      <c r="OP332"/>
      <c r="OQ332"/>
      <c r="OR332"/>
      <c r="OS332"/>
      <c r="OT332"/>
      <c r="OU332"/>
      <c r="OV332"/>
      <c r="OW332"/>
      <c r="OX332"/>
      <c r="OY332"/>
      <c r="OZ332"/>
      <c r="PA332"/>
      <c r="PB332"/>
      <c r="PC332"/>
      <c r="PD332"/>
      <c r="PE332"/>
      <c r="PF332"/>
      <c r="PG332"/>
      <c r="PH332"/>
      <c r="PI332"/>
      <c r="PJ332"/>
      <c r="PK332"/>
      <c r="PL332"/>
      <c r="PM332"/>
      <c r="PN332"/>
      <c r="PO332"/>
      <c r="PP332"/>
      <c r="PQ332"/>
      <c r="PR332"/>
      <c r="PS332"/>
      <c r="PT332"/>
      <c r="PU332"/>
      <c r="PV332"/>
      <c r="PW332"/>
      <c r="PX332"/>
      <c r="PY332"/>
      <c r="PZ332"/>
      <c r="QA332"/>
      <c r="QB332"/>
      <c r="QC332"/>
      <c r="QD332"/>
      <c r="QE332"/>
      <c r="QF332"/>
      <c r="QG332"/>
      <c r="QH332"/>
      <c r="QI332"/>
      <c r="QJ332"/>
      <c r="QK332"/>
      <c r="QL332"/>
      <c r="QM332"/>
      <c r="QN332"/>
      <c r="QO332"/>
      <c r="QP332"/>
      <c r="QQ332"/>
      <c r="QR332"/>
      <c r="QS332"/>
      <c r="QT332"/>
      <c r="QU332"/>
      <c r="QV332"/>
      <c r="QW332"/>
      <c r="QX332"/>
      <c r="QY332"/>
      <c r="QZ332"/>
      <c r="RA332"/>
      <c r="RB332"/>
      <c r="RC332"/>
      <c r="RD332"/>
      <c r="RE332"/>
      <c r="RF332"/>
      <c r="RG332"/>
      <c r="RH332"/>
      <c r="RI332"/>
      <c r="RJ332"/>
      <c r="RK332"/>
      <c r="RL332"/>
      <c r="RM332"/>
      <c r="RN332"/>
      <c r="RO332"/>
      <c r="RP332"/>
      <c r="RQ332"/>
      <c r="RR332"/>
      <c r="RS332"/>
      <c r="RT332"/>
      <c r="RU332"/>
      <c r="RV332"/>
      <c r="RW332"/>
      <c r="RX332"/>
      <c r="RY332"/>
      <c r="RZ332"/>
      <c r="SA332"/>
      <c r="SB332"/>
      <c r="SC332"/>
      <c r="SD332"/>
      <c r="SE332"/>
      <c r="SF332"/>
      <c r="SG332"/>
      <c r="SH332"/>
      <c r="SI332"/>
      <c r="SJ332"/>
      <c r="SK332"/>
      <c r="SL332"/>
      <c r="SM332"/>
      <c r="SN332"/>
      <c r="SO332"/>
      <c r="SP332"/>
    </row>
    <row r="333" spans="1:510" ht="16.5" customHeight="1" x14ac:dyDescent="0.2">
      <c r="A333" s="20">
        <v>1552</v>
      </c>
      <c r="B333" s="34" t="s">
        <v>70</v>
      </c>
      <c r="C333" s="34" t="s">
        <v>434</v>
      </c>
      <c r="D333" s="20" t="s">
        <v>51</v>
      </c>
      <c r="E333" s="20" t="s">
        <v>1345</v>
      </c>
      <c r="F333" s="22" t="s">
        <v>88</v>
      </c>
      <c r="G333" s="34" t="s">
        <v>37</v>
      </c>
      <c r="H333" s="20" t="s">
        <v>89</v>
      </c>
      <c r="I333" s="20" t="s">
        <v>81</v>
      </c>
      <c r="J333" s="35" t="s">
        <v>491</v>
      </c>
      <c r="K333" s="36"/>
      <c r="L333" s="36"/>
      <c r="M333" s="36"/>
      <c r="N333" s="36"/>
      <c r="O333" s="34"/>
      <c r="P333" s="37">
        <v>66022670</v>
      </c>
      <c r="Q333" s="34">
        <v>12</v>
      </c>
      <c r="R333" s="25">
        <v>45658</v>
      </c>
      <c r="S333" s="39" t="s">
        <v>83</v>
      </c>
      <c r="T333" s="37">
        <f t="shared" si="6"/>
        <v>792272040</v>
      </c>
      <c r="U333" s="27" t="s">
        <v>39</v>
      </c>
      <c r="V333" s="28" t="s">
        <v>40</v>
      </c>
      <c r="W333"/>
      <c r="X333"/>
      <c r="Y333"/>
      <c r="Z333"/>
      <c r="AA333"/>
      <c r="AB333"/>
      <c r="AC333"/>
      <c r="AD333"/>
      <c r="AE333"/>
      <c r="AF333"/>
      <c r="AG333"/>
      <c r="AH333"/>
      <c r="AI333"/>
      <c r="AJ333"/>
      <c r="AK333"/>
      <c r="AL333"/>
      <c r="AM333"/>
      <c r="AN333"/>
      <c r="AO333"/>
      <c r="AP333"/>
      <c r="AQ333"/>
      <c r="AR333"/>
      <c r="AS333"/>
      <c r="AT333"/>
      <c r="AU333"/>
      <c r="AV333"/>
      <c r="AW333"/>
      <c r="AX333"/>
      <c r="AY333"/>
      <c r="AZ333"/>
      <c r="BA333"/>
      <c r="BB333"/>
      <c r="BC333"/>
      <c r="BD333"/>
      <c r="BE333"/>
      <c r="BF333"/>
      <c r="BG333"/>
      <c r="BH333"/>
      <c r="BI333"/>
      <c r="BJ333"/>
      <c r="BK333"/>
      <c r="BL333"/>
      <c r="BM333"/>
      <c r="BN333"/>
      <c r="BO333"/>
      <c r="BP333"/>
      <c r="BQ333"/>
      <c r="BR333"/>
      <c r="BS333"/>
      <c r="BT333"/>
      <c r="BU333"/>
      <c r="BV333"/>
      <c r="BW333"/>
      <c r="BX333"/>
      <c r="BY333"/>
      <c r="BZ333"/>
      <c r="CA333"/>
      <c r="CB333"/>
      <c r="CC333"/>
      <c r="CD333"/>
      <c r="CE333"/>
      <c r="CF333"/>
      <c r="CG333"/>
      <c r="CH333"/>
      <c r="CI333"/>
      <c r="CJ333"/>
      <c r="CK333"/>
      <c r="CL333"/>
      <c r="CM333"/>
      <c r="CN333"/>
      <c r="CO333"/>
      <c r="CP333"/>
      <c r="CQ333"/>
      <c r="CR333"/>
      <c r="CS333"/>
      <c r="CT333"/>
      <c r="CU333"/>
      <c r="CV333"/>
      <c r="CW333"/>
      <c r="CX333"/>
      <c r="CY333"/>
      <c r="CZ333"/>
      <c r="DA333"/>
      <c r="DB333"/>
      <c r="DC333"/>
      <c r="DD333"/>
      <c r="DE333"/>
      <c r="DF333"/>
      <c r="DG333"/>
      <c r="DH333"/>
      <c r="DI333"/>
      <c r="DJ333"/>
      <c r="DK333"/>
      <c r="DL333"/>
      <c r="DM333"/>
      <c r="DN333"/>
      <c r="DO333"/>
      <c r="DP333"/>
      <c r="DQ333"/>
      <c r="DR333"/>
      <c r="DS333"/>
      <c r="DT333"/>
      <c r="DU333"/>
      <c r="DV333"/>
      <c r="DW333"/>
      <c r="DX333"/>
      <c r="DY333"/>
      <c r="DZ333"/>
      <c r="EA333"/>
      <c r="EB333"/>
      <c r="EC333"/>
      <c r="ED333"/>
      <c r="EE333"/>
      <c r="EF333"/>
      <c r="EG333"/>
      <c r="EH333"/>
      <c r="EI333"/>
      <c r="EJ333"/>
      <c r="EK333"/>
      <c r="EL333"/>
      <c r="EM333"/>
      <c r="EN333"/>
      <c r="EO333"/>
      <c r="EP333"/>
      <c r="EQ333"/>
      <c r="ER333"/>
      <c r="ES333"/>
      <c r="ET333"/>
      <c r="EU333"/>
      <c r="EV333"/>
      <c r="EW333"/>
      <c r="EX333"/>
      <c r="EY333"/>
      <c r="EZ333"/>
      <c r="FA333"/>
      <c r="FB333"/>
      <c r="FC333"/>
      <c r="FD333"/>
      <c r="FE333"/>
      <c r="FF333"/>
      <c r="FG333"/>
      <c r="FH333"/>
      <c r="FI333"/>
      <c r="FJ333"/>
      <c r="FK333"/>
      <c r="FL333"/>
      <c r="FM333"/>
      <c r="FN333"/>
      <c r="FO333"/>
      <c r="FP333"/>
      <c r="FQ333"/>
      <c r="FR333"/>
      <c r="FS333"/>
      <c r="FT333"/>
      <c r="FU333"/>
      <c r="FV333"/>
      <c r="FW333"/>
      <c r="FX333"/>
      <c r="FY333"/>
      <c r="FZ333"/>
      <c r="GA333"/>
      <c r="GB333"/>
      <c r="GC333"/>
      <c r="GD333"/>
      <c r="GE333"/>
      <c r="GF333"/>
      <c r="GG333"/>
      <c r="GH333"/>
      <c r="GI333"/>
      <c r="GJ333"/>
      <c r="GK333"/>
      <c r="GL333"/>
      <c r="GM333"/>
      <c r="GN333"/>
      <c r="GO333"/>
      <c r="GP333"/>
      <c r="GQ333"/>
      <c r="GR333"/>
      <c r="GS333"/>
      <c r="GT333"/>
      <c r="GU333"/>
      <c r="GV333"/>
      <c r="GW333"/>
      <c r="GX333"/>
      <c r="GY333"/>
      <c r="GZ333"/>
      <c r="HA333"/>
      <c r="HB333"/>
      <c r="HC333"/>
      <c r="HD333"/>
      <c r="HE333"/>
      <c r="HF333"/>
      <c r="HG333"/>
      <c r="HH333"/>
      <c r="HI333"/>
      <c r="HJ333"/>
      <c r="HK333"/>
      <c r="HL333"/>
      <c r="HM333"/>
      <c r="HN333"/>
      <c r="HO333"/>
      <c r="HP333"/>
      <c r="HQ333"/>
      <c r="HR333"/>
      <c r="HS333"/>
      <c r="HT333"/>
      <c r="HU333"/>
      <c r="HV333"/>
      <c r="HW333"/>
      <c r="HX333"/>
      <c r="HY333"/>
      <c r="HZ333"/>
      <c r="IA333"/>
      <c r="IB333"/>
      <c r="IC333"/>
      <c r="ID333"/>
      <c r="IE333"/>
      <c r="IF333"/>
      <c r="IG333"/>
      <c r="IH333"/>
      <c r="II333"/>
      <c r="IJ333"/>
      <c r="IK333"/>
      <c r="IL333"/>
      <c r="IM333"/>
      <c r="IN333"/>
      <c r="IO333"/>
      <c r="IP333"/>
      <c r="IQ333"/>
      <c r="IR333"/>
      <c r="IS333"/>
      <c r="IT333"/>
      <c r="IU333"/>
      <c r="IV333"/>
      <c r="IW333"/>
      <c r="IX333"/>
      <c r="IY333"/>
      <c r="IZ333"/>
      <c r="JA333"/>
      <c r="JB333"/>
      <c r="JC333"/>
      <c r="JD333"/>
      <c r="JE333"/>
      <c r="JF333"/>
      <c r="JG333"/>
      <c r="JH333"/>
      <c r="JI333"/>
      <c r="JJ333"/>
      <c r="JK333"/>
      <c r="JL333"/>
      <c r="JM333"/>
      <c r="JN333"/>
      <c r="JO333"/>
      <c r="JP333"/>
      <c r="JQ333"/>
      <c r="JR333"/>
      <c r="JS333"/>
      <c r="JT333"/>
      <c r="JU333"/>
      <c r="JV333"/>
      <c r="JW333"/>
      <c r="JX333"/>
      <c r="JY333"/>
      <c r="JZ333"/>
      <c r="KA333"/>
      <c r="KB333"/>
      <c r="KC333"/>
      <c r="KD333"/>
      <c r="KE333"/>
      <c r="KF333"/>
      <c r="KG333"/>
      <c r="KH333"/>
      <c r="KI333"/>
      <c r="KJ333"/>
      <c r="KK333"/>
      <c r="KL333"/>
      <c r="KM333"/>
      <c r="KN333"/>
      <c r="KO333"/>
      <c r="KP333"/>
      <c r="KQ333"/>
      <c r="KR333"/>
      <c r="KS333"/>
      <c r="KT333"/>
      <c r="KU333"/>
      <c r="KV333"/>
      <c r="KW333"/>
      <c r="KX333"/>
      <c r="KY333"/>
      <c r="KZ333"/>
      <c r="LA333"/>
      <c r="LB333"/>
      <c r="LC333"/>
      <c r="LD333"/>
      <c r="LE333"/>
      <c r="LF333"/>
      <c r="LG333"/>
      <c r="LH333"/>
      <c r="LI333"/>
      <c r="LJ333"/>
      <c r="LK333"/>
      <c r="LL333"/>
      <c r="LM333"/>
      <c r="LN333"/>
      <c r="LO333"/>
      <c r="LP333"/>
      <c r="LQ333"/>
      <c r="LR333"/>
      <c r="LS333"/>
      <c r="LT333"/>
      <c r="LU333"/>
      <c r="LV333"/>
      <c r="LW333"/>
      <c r="LX333"/>
      <c r="LY333"/>
      <c r="LZ333"/>
      <c r="MA333"/>
      <c r="MB333"/>
      <c r="MC333"/>
      <c r="MD333"/>
      <c r="ME333"/>
      <c r="MF333"/>
      <c r="MG333"/>
      <c r="MH333"/>
      <c r="MI333"/>
      <c r="MJ333"/>
      <c r="MK333"/>
      <c r="ML333"/>
      <c r="MM333"/>
      <c r="MN333"/>
      <c r="MO333"/>
      <c r="MP333"/>
      <c r="MQ333"/>
      <c r="MR333"/>
      <c r="MS333"/>
      <c r="MT333"/>
      <c r="MU333"/>
      <c r="MV333"/>
      <c r="MW333"/>
      <c r="MX333"/>
      <c r="MY333"/>
      <c r="MZ333"/>
      <c r="NA333"/>
      <c r="NB333"/>
      <c r="NC333"/>
      <c r="ND333"/>
      <c r="NE333"/>
      <c r="NF333"/>
      <c r="NG333"/>
      <c r="NH333"/>
      <c r="NI333"/>
      <c r="NJ333"/>
      <c r="NK333"/>
      <c r="NL333"/>
      <c r="NM333"/>
      <c r="NN333"/>
      <c r="NO333"/>
      <c r="NP333"/>
      <c r="NQ333"/>
      <c r="NR333"/>
      <c r="NS333"/>
      <c r="NT333"/>
      <c r="NU333"/>
      <c r="NV333"/>
      <c r="NW333"/>
      <c r="NX333"/>
      <c r="NY333"/>
      <c r="NZ333"/>
      <c r="OA333"/>
      <c r="OB333"/>
      <c r="OC333"/>
      <c r="OD333"/>
      <c r="OE333"/>
      <c r="OF333"/>
      <c r="OG333"/>
      <c r="OH333"/>
      <c r="OI333"/>
      <c r="OJ333"/>
      <c r="OK333"/>
      <c r="OL333"/>
      <c r="OM333"/>
      <c r="ON333"/>
      <c r="OO333"/>
      <c r="OP333"/>
      <c r="OQ333"/>
      <c r="OR333"/>
      <c r="OS333"/>
      <c r="OT333"/>
      <c r="OU333"/>
      <c r="OV333"/>
      <c r="OW333"/>
      <c r="OX333"/>
      <c r="OY333"/>
      <c r="OZ333"/>
      <c r="PA333"/>
      <c r="PB333"/>
      <c r="PC333"/>
      <c r="PD333"/>
      <c r="PE333"/>
      <c r="PF333"/>
      <c r="PG333"/>
      <c r="PH333"/>
      <c r="PI333"/>
      <c r="PJ333"/>
      <c r="PK333"/>
      <c r="PL333"/>
      <c r="PM333"/>
      <c r="PN333"/>
      <c r="PO333"/>
      <c r="PP333"/>
      <c r="PQ333"/>
      <c r="PR333"/>
      <c r="PS333"/>
      <c r="PT333"/>
      <c r="PU333"/>
      <c r="PV333"/>
      <c r="PW333"/>
      <c r="PX333"/>
      <c r="PY333"/>
      <c r="PZ333"/>
      <c r="QA333"/>
      <c r="QB333"/>
      <c r="QC333"/>
      <c r="QD333"/>
      <c r="QE333"/>
      <c r="QF333"/>
      <c r="QG333"/>
      <c r="QH333"/>
      <c r="QI333"/>
      <c r="QJ333"/>
      <c r="QK333"/>
      <c r="QL333"/>
      <c r="QM333"/>
      <c r="QN333"/>
      <c r="QO333"/>
      <c r="QP333"/>
      <c r="QQ333"/>
      <c r="QR333"/>
      <c r="QS333"/>
      <c r="QT333"/>
      <c r="QU333"/>
      <c r="QV333"/>
      <c r="QW333"/>
      <c r="QX333"/>
      <c r="QY333"/>
      <c r="QZ333"/>
      <c r="RA333"/>
      <c r="RB333"/>
      <c r="RC333"/>
      <c r="RD333"/>
      <c r="RE333"/>
      <c r="RF333"/>
      <c r="RG333"/>
      <c r="RH333"/>
      <c r="RI333"/>
      <c r="RJ333"/>
      <c r="RK333"/>
      <c r="RL333"/>
      <c r="RM333"/>
      <c r="RN333"/>
      <c r="RO333"/>
      <c r="RP333"/>
      <c r="RQ333"/>
      <c r="RR333"/>
      <c r="RS333"/>
      <c r="RT333"/>
      <c r="RU333"/>
      <c r="RV333"/>
      <c r="RW333"/>
      <c r="RX333"/>
      <c r="RY333"/>
      <c r="RZ333"/>
      <c r="SA333"/>
      <c r="SB333"/>
      <c r="SC333"/>
      <c r="SD333"/>
      <c r="SE333"/>
      <c r="SF333"/>
      <c r="SG333"/>
      <c r="SH333"/>
      <c r="SI333"/>
      <c r="SJ333"/>
      <c r="SK333"/>
      <c r="SL333"/>
      <c r="SM333"/>
      <c r="SN333"/>
      <c r="SO333"/>
      <c r="SP333"/>
    </row>
    <row r="334" spans="1:510" ht="16.5" customHeight="1" x14ac:dyDescent="0.2">
      <c r="A334" s="20">
        <v>1553</v>
      </c>
      <c r="B334" s="34" t="s">
        <v>70</v>
      </c>
      <c r="C334" s="34" t="s">
        <v>434</v>
      </c>
      <c r="D334" s="20" t="s">
        <v>51</v>
      </c>
      <c r="E334" s="20" t="s">
        <v>1345</v>
      </c>
      <c r="F334" s="22" t="s">
        <v>88</v>
      </c>
      <c r="G334" s="34" t="s">
        <v>37</v>
      </c>
      <c r="H334" s="20" t="s">
        <v>89</v>
      </c>
      <c r="I334" s="20" t="s">
        <v>81</v>
      </c>
      <c r="J334" s="35" t="s">
        <v>492</v>
      </c>
      <c r="K334" s="36"/>
      <c r="L334" s="36"/>
      <c r="M334" s="36"/>
      <c r="N334" s="36"/>
      <c r="O334" s="34"/>
      <c r="P334" s="37"/>
      <c r="Q334" s="34">
        <v>11</v>
      </c>
      <c r="R334" s="25">
        <v>45658</v>
      </c>
      <c r="S334" s="39" t="s">
        <v>83</v>
      </c>
      <c r="T334" s="37">
        <f t="shared" si="6"/>
        <v>0</v>
      </c>
      <c r="U334" s="27" t="s">
        <v>39</v>
      </c>
      <c r="V334" s="28" t="s">
        <v>40</v>
      </c>
      <c r="W334"/>
      <c r="X334"/>
      <c r="Y334"/>
      <c r="Z334"/>
      <c r="AA334"/>
      <c r="AB334"/>
      <c r="AC334"/>
      <c r="AD334"/>
      <c r="AE334"/>
      <c r="AF334"/>
      <c r="AG334"/>
      <c r="AH334"/>
      <c r="AI334"/>
      <c r="AJ334"/>
      <c r="AK334"/>
      <c r="AL334"/>
      <c r="AM334"/>
      <c r="AN334"/>
      <c r="AO334"/>
      <c r="AP334"/>
      <c r="AQ334"/>
      <c r="AR334"/>
      <c r="AS334"/>
      <c r="AT334"/>
      <c r="AU334"/>
      <c r="AV334"/>
      <c r="AW334"/>
      <c r="AX334"/>
      <c r="AY334"/>
      <c r="AZ334"/>
      <c r="BA334"/>
      <c r="BB334"/>
      <c r="BC334"/>
      <c r="BD334"/>
      <c r="BE334"/>
      <c r="BF334"/>
      <c r="BG334"/>
      <c r="BH334"/>
      <c r="BI334"/>
      <c r="BJ334"/>
      <c r="BK334"/>
      <c r="BL334"/>
      <c r="BM334"/>
      <c r="BN334"/>
      <c r="BO334"/>
      <c r="BP334"/>
      <c r="BQ334"/>
      <c r="BR334"/>
      <c r="BS334"/>
      <c r="BT334"/>
      <c r="BU334"/>
      <c r="BV334"/>
      <c r="BW334"/>
      <c r="BX334"/>
      <c r="BY334"/>
      <c r="BZ334"/>
      <c r="CA334"/>
      <c r="CB334"/>
      <c r="CC334"/>
      <c r="CD334"/>
      <c r="CE334"/>
      <c r="CF334"/>
      <c r="CG334"/>
      <c r="CH334"/>
      <c r="CI334"/>
      <c r="CJ334"/>
      <c r="CK334"/>
      <c r="CL334"/>
      <c r="CM334"/>
      <c r="CN334"/>
      <c r="CO334"/>
      <c r="CP334"/>
      <c r="CQ334"/>
      <c r="CR334"/>
      <c r="CS334"/>
      <c r="CT334"/>
      <c r="CU334"/>
      <c r="CV334"/>
      <c r="CW334"/>
      <c r="CX334"/>
      <c r="CY334"/>
      <c r="CZ334"/>
      <c r="DA334"/>
      <c r="DB334"/>
      <c r="DC334"/>
      <c r="DD334"/>
      <c r="DE334"/>
      <c r="DF334"/>
      <c r="DG334"/>
      <c r="DH334"/>
      <c r="DI334"/>
      <c r="DJ334"/>
      <c r="DK334"/>
      <c r="DL334"/>
      <c r="DM334"/>
      <c r="DN334"/>
      <c r="DO334"/>
      <c r="DP334"/>
      <c r="DQ334"/>
      <c r="DR334"/>
      <c r="DS334"/>
      <c r="DT334"/>
      <c r="DU334"/>
      <c r="DV334"/>
      <c r="DW334"/>
      <c r="DX334"/>
      <c r="DY334"/>
      <c r="DZ334"/>
      <c r="EA334"/>
      <c r="EB334"/>
      <c r="EC334"/>
      <c r="ED334"/>
      <c r="EE334"/>
      <c r="EF334"/>
      <c r="EG334"/>
      <c r="EH334"/>
      <c r="EI334"/>
      <c r="EJ334"/>
      <c r="EK334"/>
      <c r="EL334"/>
      <c r="EM334"/>
      <c r="EN334"/>
      <c r="EO334"/>
      <c r="EP334"/>
      <c r="EQ334"/>
      <c r="ER334"/>
      <c r="ES334"/>
      <c r="ET334"/>
      <c r="EU334"/>
      <c r="EV334"/>
      <c r="EW334"/>
      <c r="EX334"/>
      <c r="EY334"/>
      <c r="EZ334"/>
      <c r="FA334"/>
      <c r="FB334"/>
      <c r="FC334"/>
      <c r="FD334"/>
      <c r="FE334"/>
      <c r="FF334"/>
      <c r="FG334"/>
      <c r="FH334"/>
      <c r="FI334"/>
      <c r="FJ334"/>
      <c r="FK334"/>
      <c r="FL334"/>
      <c r="FM334"/>
      <c r="FN334"/>
      <c r="FO334"/>
      <c r="FP334"/>
      <c r="FQ334"/>
      <c r="FR334"/>
      <c r="FS334"/>
      <c r="FT334"/>
      <c r="FU334"/>
      <c r="FV334"/>
      <c r="FW334"/>
      <c r="FX334"/>
      <c r="FY334"/>
      <c r="FZ334"/>
      <c r="GA334"/>
      <c r="GB334"/>
      <c r="GC334"/>
      <c r="GD334"/>
      <c r="GE334"/>
      <c r="GF334"/>
      <c r="GG334"/>
      <c r="GH334"/>
      <c r="GI334"/>
      <c r="GJ334"/>
      <c r="GK334"/>
      <c r="GL334"/>
      <c r="GM334"/>
      <c r="GN334"/>
      <c r="GO334"/>
      <c r="GP334"/>
      <c r="GQ334"/>
      <c r="GR334"/>
      <c r="GS334"/>
      <c r="GT334"/>
      <c r="GU334"/>
      <c r="GV334"/>
      <c r="GW334"/>
      <c r="GX334"/>
      <c r="GY334"/>
      <c r="GZ334"/>
      <c r="HA334"/>
      <c r="HB334"/>
      <c r="HC334"/>
      <c r="HD334"/>
      <c r="HE334"/>
      <c r="HF334"/>
      <c r="HG334"/>
      <c r="HH334"/>
      <c r="HI334"/>
      <c r="HJ334"/>
      <c r="HK334"/>
      <c r="HL334"/>
      <c r="HM334"/>
      <c r="HN334"/>
      <c r="HO334"/>
      <c r="HP334"/>
      <c r="HQ334"/>
      <c r="HR334"/>
      <c r="HS334"/>
      <c r="HT334"/>
      <c r="HU334"/>
      <c r="HV334"/>
      <c r="HW334"/>
      <c r="HX334"/>
      <c r="HY334"/>
      <c r="HZ334"/>
      <c r="IA334"/>
      <c r="IB334"/>
      <c r="IC334"/>
      <c r="ID334"/>
      <c r="IE334"/>
      <c r="IF334"/>
      <c r="IG334"/>
      <c r="IH334"/>
      <c r="II334"/>
      <c r="IJ334"/>
      <c r="IK334"/>
      <c r="IL334"/>
      <c r="IM334"/>
      <c r="IN334"/>
      <c r="IO334"/>
      <c r="IP334"/>
      <c r="IQ334"/>
      <c r="IR334"/>
      <c r="IS334"/>
      <c r="IT334"/>
      <c r="IU334"/>
      <c r="IV334"/>
      <c r="IW334"/>
      <c r="IX334"/>
      <c r="IY334"/>
      <c r="IZ334"/>
      <c r="JA334"/>
      <c r="JB334"/>
      <c r="JC334"/>
      <c r="JD334"/>
      <c r="JE334"/>
      <c r="JF334"/>
      <c r="JG334"/>
      <c r="JH334"/>
      <c r="JI334"/>
      <c r="JJ334"/>
      <c r="JK334"/>
      <c r="JL334"/>
      <c r="JM334"/>
      <c r="JN334"/>
      <c r="JO334"/>
      <c r="JP334"/>
      <c r="JQ334"/>
      <c r="JR334"/>
      <c r="JS334"/>
      <c r="JT334"/>
      <c r="JU334"/>
      <c r="JV334"/>
      <c r="JW334"/>
      <c r="JX334"/>
      <c r="JY334"/>
      <c r="JZ334"/>
      <c r="KA334"/>
      <c r="KB334"/>
      <c r="KC334"/>
      <c r="KD334"/>
      <c r="KE334"/>
      <c r="KF334"/>
      <c r="KG334"/>
      <c r="KH334"/>
      <c r="KI334"/>
      <c r="KJ334"/>
      <c r="KK334"/>
      <c r="KL334"/>
      <c r="KM334"/>
      <c r="KN334"/>
      <c r="KO334"/>
      <c r="KP334"/>
      <c r="KQ334"/>
      <c r="KR334"/>
      <c r="KS334"/>
      <c r="KT334"/>
      <c r="KU334"/>
      <c r="KV334"/>
      <c r="KW334"/>
      <c r="KX334"/>
      <c r="KY334"/>
      <c r="KZ334"/>
      <c r="LA334"/>
      <c r="LB334"/>
      <c r="LC334"/>
      <c r="LD334"/>
      <c r="LE334"/>
      <c r="LF334"/>
      <c r="LG334"/>
      <c r="LH334"/>
      <c r="LI334"/>
      <c r="LJ334"/>
      <c r="LK334"/>
      <c r="LL334"/>
      <c r="LM334"/>
      <c r="LN334"/>
      <c r="LO334"/>
      <c r="LP334"/>
      <c r="LQ334"/>
      <c r="LR334"/>
      <c r="LS334"/>
      <c r="LT334"/>
      <c r="LU334"/>
      <c r="LV334"/>
      <c r="LW334"/>
      <c r="LX334"/>
      <c r="LY334"/>
      <c r="LZ334"/>
      <c r="MA334"/>
      <c r="MB334"/>
      <c r="MC334"/>
      <c r="MD334"/>
      <c r="ME334"/>
      <c r="MF334"/>
      <c r="MG334"/>
      <c r="MH334"/>
      <c r="MI334"/>
      <c r="MJ334"/>
      <c r="MK334"/>
      <c r="ML334"/>
      <c r="MM334"/>
      <c r="MN334"/>
      <c r="MO334"/>
      <c r="MP334"/>
      <c r="MQ334"/>
      <c r="MR334"/>
      <c r="MS334"/>
      <c r="MT334"/>
      <c r="MU334"/>
      <c r="MV334"/>
      <c r="MW334"/>
      <c r="MX334"/>
      <c r="MY334"/>
      <c r="MZ334"/>
      <c r="NA334"/>
      <c r="NB334"/>
      <c r="NC334"/>
      <c r="ND334"/>
      <c r="NE334"/>
      <c r="NF334"/>
      <c r="NG334"/>
      <c r="NH334"/>
      <c r="NI334"/>
      <c r="NJ334"/>
      <c r="NK334"/>
      <c r="NL334"/>
      <c r="NM334"/>
      <c r="NN334"/>
      <c r="NO334"/>
      <c r="NP334"/>
      <c r="NQ334"/>
      <c r="NR334"/>
      <c r="NS334"/>
      <c r="NT334"/>
      <c r="NU334"/>
      <c r="NV334"/>
      <c r="NW334"/>
      <c r="NX334"/>
      <c r="NY334"/>
      <c r="NZ334"/>
      <c r="OA334"/>
      <c r="OB334"/>
      <c r="OC334"/>
      <c r="OD334"/>
      <c r="OE334"/>
      <c r="OF334"/>
      <c r="OG334"/>
      <c r="OH334"/>
      <c r="OI334"/>
      <c r="OJ334"/>
      <c r="OK334"/>
      <c r="OL334"/>
      <c r="OM334"/>
      <c r="ON334"/>
      <c r="OO334"/>
      <c r="OP334"/>
      <c r="OQ334"/>
      <c r="OR334"/>
      <c r="OS334"/>
      <c r="OT334"/>
      <c r="OU334"/>
      <c r="OV334"/>
      <c r="OW334"/>
      <c r="OX334"/>
      <c r="OY334"/>
      <c r="OZ334"/>
      <c r="PA334"/>
      <c r="PB334"/>
      <c r="PC334"/>
      <c r="PD334"/>
      <c r="PE334"/>
      <c r="PF334"/>
      <c r="PG334"/>
      <c r="PH334"/>
      <c r="PI334"/>
      <c r="PJ334"/>
      <c r="PK334"/>
      <c r="PL334"/>
      <c r="PM334"/>
      <c r="PN334"/>
      <c r="PO334"/>
      <c r="PP334"/>
      <c r="PQ334"/>
      <c r="PR334"/>
      <c r="PS334"/>
      <c r="PT334"/>
      <c r="PU334"/>
      <c r="PV334"/>
      <c r="PW334"/>
      <c r="PX334"/>
      <c r="PY334"/>
      <c r="PZ334"/>
      <c r="QA334"/>
      <c r="QB334"/>
      <c r="QC334"/>
      <c r="QD334"/>
      <c r="QE334"/>
      <c r="QF334"/>
      <c r="QG334"/>
      <c r="QH334"/>
      <c r="QI334"/>
      <c r="QJ334"/>
      <c r="QK334"/>
      <c r="QL334"/>
      <c r="QM334"/>
      <c r="QN334"/>
      <c r="QO334"/>
      <c r="QP334"/>
      <c r="QQ334"/>
      <c r="QR334"/>
      <c r="QS334"/>
      <c r="QT334"/>
      <c r="QU334"/>
      <c r="QV334"/>
      <c r="QW334"/>
      <c r="QX334"/>
      <c r="QY334"/>
      <c r="QZ334"/>
      <c r="RA334"/>
      <c r="RB334"/>
      <c r="RC334"/>
      <c r="RD334"/>
      <c r="RE334"/>
      <c r="RF334"/>
      <c r="RG334"/>
      <c r="RH334"/>
      <c r="RI334"/>
      <c r="RJ334"/>
      <c r="RK334"/>
      <c r="RL334"/>
      <c r="RM334"/>
      <c r="RN334"/>
      <c r="RO334"/>
      <c r="RP334"/>
      <c r="RQ334"/>
      <c r="RR334"/>
      <c r="RS334"/>
      <c r="RT334"/>
      <c r="RU334"/>
      <c r="RV334"/>
      <c r="RW334"/>
      <c r="RX334"/>
      <c r="RY334"/>
      <c r="RZ334"/>
      <c r="SA334"/>
      <c r="SB334"/>
      <c r="SC334"/>
      <c r="SD334"/>
      <c r="SE334"/>
      <c r="SF334"/>
      <c r="SG334"/>
      <c r="SH334"/>
      <c r="SI334"/>
      <c r="SJ334"/>
      <c r="SK334"/>
      <c r="SL334"/>
      <c r="SM334"/>
      <c r="SN334"/>
      <c r="SO334"/>
      <c r="SP334"/>
    </row>
    <row r="335" spans="1:510" ht="16.5" customHeight="1" x14ac:dyDescent="0.2">
      <c r="A335" s="20">
        <v>1554</v>
      </c>
      <c r="B335" s="34" t="s">
        <v>70</v>
      </c>
      <c r="C335" s="34" t="s">
        <v>434</v>
      </c>
      <c r="D335" s="20" t="s">
        <v>51</v>
      </c>
      <c r="E335" s="20" t="s">
        <v>1345</v>
      </c>
      <c r="F335" s="22" t="s">
        <v>88</v>
      </c>
      <c r="G335" s="34" t="s">
        <v>37</v>
      </c>
      <c r="H335" s="20" t="s">
        <v>89</v>
      </c>
      <c r="I335" s="20" t="s">
        <v>81</v>
      </c>
      <c r="J335" s="35" t="s">
        <v>493</v>
      </c>
      <c r="K335" s="36"/>
      <c r="L335" s="36"/>
      <c r="M335" s="36"/>
      <c r="N335" s="36"/>
      <c r="O335" s="34"/>
      <c r="P335" s="37">
        <v>60680690</v>
      </c>
      <c r="Q335" s="34">
        <v>12</v>
      </c>
      <c r="R335" s="25">
        <v>45658</v>
      </c>
      <c r="S335" s="39" t="s">
        <v>83</v>
      </c>
      <c r="T335" s="37">
        <f t="shared" si="6"/>
        <v>728168280</v>
      </c>
      <c r="U335" s="27" t="s">
        <v>39</v>
      </c>
      <c r="V335" s="28" t="s">
        <v>40</v>
      </c>
      <c r="W335"/>
      <c r="X335"/>
      <c r="Y335"/>
      <c r="Z335"/>
      <c r="AA335"/>
      <c r="AB335"/>
      <c r="AC335"/>
      <c r="AD335"/>
      <c r="AE335"/>
      <c r="AF335"/>
      <c r="AG335"/>
      <c r="AH335"/>
      <c r="AI335"/>
      <c r="AJ335"/>
      <c r="AK335"/>
      <c r="AL335"/>
      <c r="AM335"/>
      <c r="AN335"/>
      <c r="AO335"/>
      <c r="AP335"/>
      <c r="AQ335"/>
      <c r="AR335"/>
      <c r="AS335"/>
      <c r="AT335"/>
      <c r="AU335"/>
      <c r="AV335"/>
      <c r="AW335"/>
      <c r="AX335"/>
      <c r="AY335"/>
      <c r="AZ335"/>
      <c r="BA335"/>
      <c r="BB335"/>
      <c r="BC335"/>
      <c r="BD335"/>
      <c r="BE335"/>
      <c r="BF335"/>
      <c r="BG335"/>
      <c r="BH335"/>
      <c r="BI335"/>
      <c r="BJ335"/>
      <c r="BK335"/>
      <c r="BL335"/>
      <c r="BM335"/>
      <c r="BN335"/>
      <c r="BO335"/>
      <c r="BP335"/>
      <c r="BQ335"/>
      <c r="BR335"/>
      <c r="BS335"/>
      <c r="BT335"/>
      <c r="BU335"/>
      <c r="BV335"/>
      <c r="BW335"/>
      <c r="BX335"/>
      <c r="BY335"/>
      <c r="BZ335"/>
      <c r="CA335"/>
      <c r="CB335"/>
      <c r="CC335"/>
      <c r="CD335"/>
      <c r="CE335"/>
      <c r="CF335"/>
      <c r="CG335"/>
      <c r="CH335"/>
      <c r="CI335"/>
      <c r="CJ335"/>
      <c r="CK335"/>
      <c r="CL335"/>
      <c r="CM335"/>
      <c r="CN335"/>
      <c r="CO335"/>
      <c r="CP335"/>
      <c r="CQ335"/>
      <c r="CR335"/>
      <c r="CS335"/>
      <c r="CT335"/>
      <c r="CU335"/>
      <c r="CV335"/>
      <c r="CW335"/>
      <c r="CX335"/>
      <c r="CY335"/>
      <c r="CZ335"/>
      <c r="DA335"/>
      <c r="DB335"/>
      <c r="DC335"/>
      <c r="DD335"/>
      <c r="DE335"/>
      <c r="DF335"/>
      <c r="DG335"/>
      <c r="DH335"/>
      <c r="DI335"/>
      <c r="DJ335"/>
      <c r="DK335"/>
      <c r="DL335"/>
      <c r="DM335"/>
      <c r="DN335"/>
      <c r="DO335"/>
      <c r="DP335"/>
      <c r="DQ335"/>
      <c r="DR335"/>
      <c r="DS335"/>
      <c r="DT335"/>
      <c r="DU335"/>
      <c r="DV335"/>
      <c r="DW335"/>
      <c r="DX335"/>
      <c r="DY335"/>
      <c r="DZ335"/>
      <c r="EA335"/>
      <c r="EB335"/>
      <c r="EC335"/>
      <c r="ED335"/>
      <c r="EE335"/>
      <c r="EF335"/>
      <c r="EG335"/>
      <c r="EH335"/>
      <c r="EI335"/>
      <c r="EJ335"/>
      <c r="EK335"/>
      <c r="EL335"/>
      <c r="EM335"/>
      <c r="EN335"/>
      <c r="EO335"/>
      <c r="EP335"/>
      <c r="EQ335"/>
      <c r="ER335"/>
      <c r="ES335"/>
      <c r="ET335"/>
      <c r="EU335"/>
      <c r="EV335"/>
      <c r="EW335"/>
      <c r="EX335"/>
      <c r="EY335"/>
      <c r="EZ335"/>
      <c r="FA335"/>
      <c r="FB335"/>
      <c r="FC335"/>
      <c r="FD335"/>
      <c r="FE335"/>
      <c r="FF335"/>
      <c r="FG335"/>
      <c r="FH335"/>
      <c r="FI335"/>
      <c r="FJ335"/>
      <c r="FK335"/>
      <c r="FL335"/>
      <c r="FM335"/>
      <c r="FN335"/>
      <c r="FO335"/>
      <c r="FP335"/>
      <c r="FQ335"/>
      <c r="FR335"/>
      <c r="FS335"/>
      <c r="FT335"/>
      <c r="FU335"/>
      <c r="FV335"/>
      <c r="FW335"/>
      <c r="FX335"/>
      <c r="FY335"/>
      <c r="FZ335"/>
      <c r="GA335"/>
      <c r="GB335"/>
      <c r="GC335"/>
      <c r="GD335"/>
      <c r="GE335"/>
      <c r="GF335"/>
      <c r="GG335"/>
      <c r="GH335"/>
      <c r="GI335"/>
      <c r="GJ335"/>
      <c r="GK335"/>
      <c r="GL335"/>
      <c r="GM335"/>
      <c r="GN335"/>
      <c r="GO335"/>
      <c r="GP335"/>
      <c r="GQ335"/>
      <c r="GR335"/>
      <c r="GS335"/>
      <c r="GT335"/>
      <c r="GU335"/>
      <c r="GV335"/>
      <c r="GW335"/>
      <c r="GX335"/>
      <c r="GY335"/>
      <c r="GZ335"/>
      <c r="HA335"/>
      <c r="HB335"/>
      <c r="HC335"/>
      <c r="HD335"/>
      <c r="HE335"/>
      <c r="HF335"/>
      <c r="HG335"/>
      <c r="HH335"/>
      <c r="HI335"/>
      <c r="HJ335"/>
      <c r="HK335"/>
      <c r="HL335"/>
      <c r="HM335"/>
      <c r="HN335"/>
      <c r="HO335"/>
      <c r="HP335"/>
      <c r="HQ335"/>
      <c r="HR335"/>
      <c r="HS335"/>
      <c r="HT335"/>
      <c r="HU335"/>
      <c r="HV335"/>
      <c r="HW335"/>
      <c r="HX335"/>
      <c r="HY335"/>
      <c r="HZ335"/>
      <c r="IA335"/>
      <c r="IB335"/>
      <c r="IC335"/>
      <c r="ID335"/>
      <c r="IE335"/>
      <c r="IF335"/>
      <c r="IG335"/>
      <c r="IH335"/>
      <c r="II335"/>
      <c r="IJ335"/>
      <c r="IK335"/>
      <c r="IL335"/>
      <c r="IM335"/>
      <c r="IN335"/>
      <c r="IO335"/>
      <c r="IP335"/>
      <c r="IQ335"/>
      <c r="IR335"/>
      <c r="IS335"/>
      <c r="IT335"/>
      <c r="IU335"/>
      <c r="IV335"/>
      <c r="IW335"/>
      <c r="IX335"/>
      <c r="IY335"/>
      <c r="IZ335"/>
      <c r="JA335"/>
      <c r="JB335"/>
      <c r="JC335"/>
      <c r="JD335"/>
      <c r="JE335"/>
      <c r="JF335"/>
      <c r="JG335"/>
      <c r="JH335"/>
      <c r="JI335"/>
      <c r="JJ335"/>
      <c r="JK335"/>
      <c r="JL335"/>
      <c r="JM335"/>
      <c r="JN335"/>
      <c r="JO335"/>
      <c r="JP335"/>
      <c r="JQ335"/>
      <c r="JR335"/>
      <c r="JS335"/>
      <c r="JT335"/>
      <c r="JU335"/>
      <c r="JV335"/>
      <c r="JW335"/>
      <c r="JX335"/>
      <c r="JY335"/>
      <c r="JZ335"/>
      <c r="KA335"/>
      <c r="KB335"/>
      <c r="KC335"/>
      <c r="KD335"/>
      <c r="KE335"/>
      <c r="KF335"/>
      <c r="KG335"/>
      <c r="KH335"/>
      <c r="KI335"/>
      <c r="KJ335"/>
      <c r="KK335"/>
      <c r="KL335"/>
      <c r="KM335"/>
      <c r="KN335"/>
      <c r="KO335"/>
      <c r="KP335"/>
      <c r="KQ335"/>
      <c r="KR335"/>
      <c r="KS335"/>
      <c r="KT335"/>
      <c r="KU335"/>
      <c r="KV335"/>
      <c r="KW335"/>
      <c r="KX335"/>
      <c r="KY335"/>
      <c r="KZ335"/>
      <c r="LA335"/>
      <c r="LB335"/>
      <c r="LC335"/>
      <c r="LD335"/>
      <c r="LE335"/>
      <c r="LF335"/>
      <c r="LG335"/>
      <c r="LH335"/>
      <c r="LI335"/>
      <c r="LJ335"/>
      <c r="LK335"/>
      <c r="LL335"/>
      <c r="LM335"/>
      <c r="LN335"/>
      <c r="LO335"/>
      <c r="LP335"/>
      <c r="LQ335"/>
      <c r="LR335"/>
      <c r="LS335"/>
      <c r="LT335"/>
      <c r="LU335"/>
      <c r="LV335"/>
      <c r="LW335"/>
      <c r="LX335"/>
      <c r="LY335"/>
      <c r="LZ335"/>
      <c r="MA335"/>
      <c r="MB335"/>
      <c r="MC335"/>
      <c r="MD335"/>
      <c r="ME335"/>
      <c r="MF335"/>
      <c r="MG335"/>
      <c r="MH335"/>
      <c r="MI335"/>
      <c r="MJ335"/>
      <c r="MK335"/>
      <c r="ML335"/>
      <c r="MM335"/>
      <c r="MN335"/>
      <c r="MO335"/>
      <c r="MP335"/>
      <c r="MQ335"/>
      <c r="MR335"/>
      <c r="MS335"/>
      <c r="MT335"/>
      <c r="MU335"/>
      <c r="MV335"/>
      <c r="MW335"/>
      <c r="MX335"/>
      <c r="MY335"/>
      <c r="MZ335"/>
      <c r="NA335"/>
      <c r="NB335"/>
      <c r="NC335"/>
      <c r="ND335"/>
      <c r="NE335"/>
      <c r="NF335"/>
      <c r="NG335"/>
      <c r="NH335"/>
      <c r="NI335"/>
      <c r="NJ335"/>
      <c r="NK335"/>
      <c r="NL335"/>
      <c r="NM335"/>
      <c r="NN335"/>
      <c r="NO335"/>
      <c r="NP335"/>
      <c r="NQ335"/>
      <c r="NR335"/>
      <c r="NS335"/>
      <c r="NT335"/>
      <c r="NU335"/>
      <c r="NV335"/>
      <c r="NW335"/>
      <c r="NX335"/>
      <c r="NY335"/>
      <c r="NZ335"/>
      <c r="OA335"/>
      <c r="OB335"/>
      <c r="OC335"/>
      <c r="OD335"/>
      <c r="OE335"/>
      <c r="OF335"/>
      <c r="OG335"/>
      <c r="OH335"/>
      <c r="OI335"/>
      <c r="OJ335"/>
      <c r="OK335"/>
      <c r="OL335"/>
      <c r="OM335"/>
      <c r="ON335"/>
      <c r="OO335"/>
      <c r="OP335"/>
      <c r="OQ335"/>
      <c r="OR335"/>
      <c r="OS335"/>
      <c r="OT335"/>
      <c r="OU335"/>
      <c r="OV335"/>
      <c r="OW335"/>
      <c r="OX335"/>
      <c r="OY335"/>
      <c r="OZ335"/>
      <c r="PA335"/>
      <c r="PB335"/>
      <c r="PC335"/>
      <c r="PD335"/>
      <c r="PE335"/>
      <c r="PF335"/>
      <c r="PG335"/>
      <c r="PH335"/>
      <c r="PI335"/>
      <c r="PJ335"/>
      <c r="PK335"/>
      <c r="PL335"/>
      <c r="PM335"/>
      <c r="PN335"/>
      <c r="PO335"/>
      <c r="PP335"/>
      <c r="PQ335"/>
      <c r="PR335"/>
      <c r="PS335"/>
      <c r="PT335"/>
      <c r="PU335"/>
      <c r="PV335"/>
      <c r="PW335"/>
      <c r="PX335"/>
      <c r="PY335"/>
      <c r="PZ335"/>
      <c r="QA335"/>
      <c r="QB335"/>
      <c r="QC335"/>
      <c r="QD335"/>
      <c r="QE335"/>
      <c r="QF335"/>
      <c r="QG335"/>
      <c r="QH335"/>
      <c r="QI335"/>
      <c r="QJ335"/>
      <c r="QK335"/>
      <c r="QL335"/>
      <c r="QM335"/>
      <c r="QN335"/>
      <c r="QO335"/>
      <c r="QP335"/>
      <c r="QQ335"/>
      <c r="QR335"/>
      <c r="QS335"/>
      <c r="QT335"/>
      <c r="QU335"/>
      <c r="QV335"/>
      <c r="QW335"/>
      <c r="QX335"/>
      <c r="QY335"/>
      <c r="QZ335"/>
      <c r="RA335"/>
      <c r="RB335"/>
      <c r="RC335"/>
      <c r="RD335"/>
      <c r="RE335"/>
      <c r="RF335"/>
      <c r="RG335"/>
      <c r="RH335"/>
      <c r="RI335"/>
      <c r="RJ335"/>
      <c r="RK335"/>
      <c r="RL335"/>
      <c r="RM335"/>
      <c r="RN335"/>
      <c r="RO335"/>
      <c r="RP335"/>
      <c r="RQ335"/>
      <c r="RR335"/>
      <c r="RS335"/>
      <c r="RT335"/>
      <c r="RU335"/>
      <c r="RV335"/>
      <c r="RW335"/>
      <c r="RX335"/>
      <c r="RY335"/>
      <c r="RZ335"/>
      <c r="SA335"/>
      <c r="SB335"/>
      <c r="SC335"/>
      <c r="SD335"/>
      <c r="SE335"/>
      <c r="SF335"/>
      <c r="SG335"/>
      <c r="SH335"/>
      <c r="SI335"/>
      <c r="SJ335"/>
      <c r="SK335"/>
      <c r="SL335"/>
      <c r="SM335"/>
      <c r="SN335"/>
      <c r="SO335"/>
      <c r="SP335"/>
    </row>
    <row r="336" spans="1:510" ht="16.5" customHeight="1" x14ac:dyDescent="0.2">
      <c r="A336" s="20">
        <v>1555</v>
      </c>
      <c r="B336" s="34" t="s">
        <v>70</v>
      </c>
      <c r="C336" s="34" t="s">
        <v>434</v>
      </c>
      <c r="D336" s="20" t="s">
        <v>51</v>
      </c>
      <c r="E336" s="20" t="s">
        <v>1345</v>
      </c>
      <c r="F336" s="22" t="s">
        <v>88</v>
      </c>
      <c r="G336" s="34" t="s">
        <v>37</v>
      </c>
      <c r="H336" s="20" t="s">
        <v>89</v>
      </c>
      <c r="I336" s="20" t="s">
        <v>81</v>
      </c>
      <c r="J336" s="35" t="s">
        <v>494</v>
      </c>
      <c r="K336" s="36"/>
      <c r="L336" s="36"/>
      <c r="M336" s="36"/>
      <c r="N336" s="36"/>
      <c r="O336" s="34"/>
      <c r="P336" s="37"/>
      <c r="Q336" s="34">
        <v>12</v>
      </c>
      <c r="R336" s="25">
        <v>45658</v>
      </c>
      <c r="S336" s="39" t="s">
        <v>83</v>
      </c>
      <c r="T336" s="37">
        <f t="shared" si="6"/>
        <v>0</v>
      </c>
      <c r="U336" s="27" t="s">
        <v>39</v>
      </c>
      <c r="V336" s="28" t="s">
        <v>40</v>
      </c>
      <c r="W336"/>
      <c r="X336"/>
      <c r="Y336"/>
      <c r="Z336"/>
      <c r="AA336"/>
      <c r="AB336"/>
      <c r="AC336"/>
      <c r="AD336"/>
      <c r="AE336"/>
      <c r="AF336"/>
      <c r="AG336"/>
      <c r="AH336"/>
      <c r="AI336"/>
      <c r="AJ336"/>
      <c r="AK336"/>
      <c r="AL336"/>
      <c r="AM336"/>
      <c r="AN336"/>
      <c r="AO336"/>
      <c r="AP336"/>
      <c r="AQ336"/>
      <c r="AR336"/>
      <c r="AS336"/>
      <c r="AT336"/>
      <c r="AU336"/>
      <c r="AV336"/>
      <c r="AW336"/>
      <c r="AX336"/>
      <c r="AY336"/>
      <c r="AZ336"/>
      <c r="BA336"/>
      <c r="BB336"/>
      <c r="BC336"/>
      <c r="BD336"/>
      <c r="BE336"/>
      <c r="BF336"/>
      <c r="BG336"/>
      <c r="BH336"/>
      <c r="BI336"/>
      <c r="BJ336"/>
      <c r="BK336"/>
      <c r="BL336"/>
      <c r="BM336"/>
      <c r="BN336"/>
      <c r="BO336"/>
      <c r="BP336"/>
      <c r="BQ336"/>
      <c r="BR336"/>
      <c r="BS336"/>
      <c r="BT336"/>
      <c r="BU336"/>
      <c r="BV336"/>
      <c r="BW336"/>
      <c r="BX336"/>
      <c r="BY336"/>
      <c r="BZ336"/>
      <c r="CA336"/>
      <c r="CB336"/>
      <c r="CC336"/>
      <c r="CD336"/>
      <c r="CE336"/>
      <c r="CF336"/>
      <c r="CG336"/>
      <c r="CH336"/>
      <c r="CI336"/>
      <c r="CJ336"/>
      <c r="CK336"/>
      <c r="CL336"/>
      <c r="CM336"/>
      <c r="CN336"/>
      <c r="CO336"/>
      <c r="CP336"/>
      <c r="CQ336"/>
      <c r="CR336"/>
      <c r="CS336"/>
      <c r="CT336"/>
      <c r="CU336"/>
      <c r="CV336"/>
      <c r="CW336"/>
      <c r="CX336"/>
      <c r="CY336"/>
      <c r="CZ336"/>
      <c r="DA336"/>
      <c r="DB336"/>
      <c r="DC336"/>
      <c r="DD336"/>
      <c r="DE336"/>
      <c r="DF336"/>
      <c r="DG336"/>
      <c r="DH336"/>
      <c r="DI336"/>
      <c r="DJ336"/>
      <c r="DK336"/>
      <c r="DL336"/>
      <c r="DM336"/>
      <c r="DN336"/>
      <c r="DO336"/>
      <c r="DP336"/>
      <c r="DQ336"/>
      <c r="DR336"/>
      <c r="DS336"/>
      <c r="DT336"/>
      <c r="DU336"/>
      <c r="DV336"/>
      <c r="DW336"/>
      <c r="DX336"/>
      <c r="DY336"/>
      <c r="DZ336"/>
      <c r="EA336"/>
      <c r="EB336"/>
      <c r="EC336"/>
      <c r="ED336"/>
      <c r="EE336"/>
      <c r="EF336"/>
      <c r="EG336"/>
      <c r="EH336"/>
      <c r="EI336"/>
      <c r="EJ336"/>
      <c r="EK336"/>
      <c r="EL336"/>
      <c r="EM336"/>
      <c r="EN336"/>
      <c r="EO336"/>
      <c r="EP336"/>
      <c r="EQ336"/>
      <c r="ER336"/>
      <c r="ES336"/>
      <c r="ET336"/>
      <c r="EU336"/>
      <c r="EV336"/>
      <c r="EW336"/>
      <c r="EX336"/>
      <c r="EY336"/>
      <c r="EZ336"/>
      <c r="FA336"/>
      <c r="FB336"/>
      <c r="FC336"/>
      <c r="FD336"/>
      <c r="FE336"/>
      <c r="FF336"/>
      <c r="FG336"/>
      <c r="FH336"/>
      <c r="FI336"/>
      <c r="FJ336"/>
      <c r="FK336"/>
      <c r="FL336"/>
      <c r="FM336"/>
      <c r="FN336"/>
      <c r="FO336"/>
      <c r="FP336"/>
      <c r="FQ336"/>
      <c r="FR336"/>
      <c r="FS336"/>
      <c r="FT336"/>
      <c r="FU336"/>
      <c r="FV336"/>
      <c r="FW336"/>
      <c r="FX336"/>
      <c r="FY336"/>
      <c r="FZ336"/>
      <c r="GA336"/>
      <c r="GB336"/>
      <c r="GC336"/>
      <c r="GD336"/>
      <c r="GE336"/>
      <c r="GF336"/>
      <c r="GG336"/>
      <c r="GH336"/>
      <c r="GI336"/>
      <c r="GJ336"/>
      <c r="GK336"/>
      <c r="GL336"/>
      <c r="GM336"/>
      <c r="GN336"/>
      <c r="GO336"/>
      <c r="GP336"/>
      <c r="GQ336"/>
      <c r="GR336"/>
      <c r="GS336"/>
      <c r="GT336"/>
      <c r="GU336"/>
      <c r="GV336"/>
      <c r="GW336"/>
      <c r="GX336"/>
      <c r="GY336"/>
      <c r="GZ336"/>
      <c r="HA336"/>
      <c r="HB336"/>
      <c r="HC336"/>
      <c r="HD336"/>
      <c r="HE336"/>
      <c r="HF336"/>
      <c r="HG336"/>
      <c r="HH336"/>
      <c r="HI336"/>
      <c r="HJ336"/>
      <c r="HK336"/>
      <c r="HL336"/>
      <c r="HM336"/>
      <c r="HN336"/>
      <c r="HO336"/>
      <c r="HP336"/>
      <c r="HQ336"/>
      <c r="HR336"/>
      <c r="HS336"/>
      <c r="HT336"/>
      <c r="HU336"/>
      <c r="HV336"/>
      <c r="HW336"/>
      <c r="HX336"/>
      <c r="HY336"/>
      <c r="HZ336"/>
      <c r="IA336"/>
      <c r="IB336"/>
      <c r="IC336"/>
      <c r="ID336"/>
      <c r="IE336"/>
      <c r="IF336"/>
      <c r="IG336"/>
      <c r="IH336"/>
      <c r="II336"/>
      <c r="IJ336"/>
      <c r="IK336"/>
      <c r="IL336"/>
      <c r="IM336"/>
      <c r="IN336"/>
      <c r="IO336"/>
      <c r="IP336"/>
      <c r="IQ336"/>
      <c r="IR336"/>
      <c r="IS336"/>
      <c r="IT336"/>
      <c r="IU336"/>
      <c r="IV336"/>
      <c r="IW336"/>
      <c r="IX336"/>
      <c r="IY336"/>
      <c r="IZ336"/>
      <c r="JA336"/>
      <c r="JB336"/>
      <c r="JC336"/>
      <c r="JD336"/>
      <c r="JE336"/>
      <c r="JF336"/>
      <c r="JG336"/>
      <c r="JH336"/>
      <c r="JI336"/>
      <c r="JJ336"/>
      <c r="JK336"/>
      <c r="JL336"/>
      <c r="JM336"/>
      <c r="JN336"/>
      <c r="JO336"/>
      <c r="JP336"/>
      <c r="JQ336"/>
      <c r="JR336"/>
      <c r="JS336"/>
      <c r="JT336"/>
      <c r="JU336"/>
      <c r="JV336"/>
      <c r="JW336"/>
      <c r="JX336"/>
      <c r="JY336"/>
      <c r="JZ336"/>
      <c r="KA336"/>
      <c r="KB336"/>
      <c r="KC336"/>
      <c r="KD336"/>
      <c r="KE336"/>
      <c r="KF336"/>
      <c r="KG336"/>
      <c r="KH336"/>
      <c r="KI336"/>
      <c r="KJ336"/>
      <c r="KK336"/>
      <c r="KL336"/>
      <c r="KM336"/>
      <c r="KN336"/>
      <c r="KO336"/>
      <c r="KP336"/>
      <c r="KQ336"/>
      <c r="KR336"/>
      <c r="KS336"/>
      <c r="KT336"/>
      <c r="KU336"/>
      <c r="KV336"/>
      <c r="KW336"/>
      <c r="KX336"/>
      <c r="KY336"/>
      <c r="KZ336"/>
      <c r="LA336"/>
      <c r="LB336"/>
      <c r="LC336"/>
      <c r="LD336"/>
      <c r="LE336"/>
      <c r="LF336"/>
      <c r="LG336"/>
      <c r="LH336"/>
      <c r="LI336"/>
      <c r="LJ336"/>
      <c r="LK336"/>
      <c r="LL336"/>
      <c r="LM336"/>
      <c r="LN336"/>
      <c r="LO336"/>
      <c r="LP336"/>
      <c r="LQ336"/>
      <c r="LR336"/>
      <c r="LS336"/>
      <c r="LT336"/>
      <c r="LU336"/>
      <c r="LV336"/>
      <c r="LW336"/>
      <c r="LX336"/>
      <c r="LY336"/>
      <c r="LZ336"/>
      <c r="MA336"/>
      <c r="MB336"/>
      <c r="MC336"/>
      <c r="MD336"/>
      <c r="ME336"/>
      <c r="MF336"/>
      <c r="MG336"/>
      <c r="MH336"/>
      <c r="MI336"/>
      <c r="MJ336"/>
      <c r="MK336"/>
      <c r="ML336"/>
      <c r="MM336"/>
      <c r="MN336"/>
      <c r="MO336"/>
      <c r="MP336"/>
      <c r="MQ336"/>
      <c r="MR336"/>
      <c r="MS336"/>
      <c r="MT336"/>
      <c r="MU336"/>
      <c r="MV336"/>
      <c r="MW336"/>
      <c r="MX336"/>
      <c r="MY336"/>
      <c r="MZ336"/>
      <c r="NA336"/>
      <c r="NB336"/>
      <c r="NC336"/>
      <c r="ND336"/>
      <c r="NE336"/>
      <c r="NF336"/>
      <c r="NG336"/>
      <c r="NH336"/>
      <c r="NI336"/>
      <c r="NJ336"/>
      <c r="NK336"/>
      <c r="NL336"/>
      <c r="NM336"/>
      <c r="NN336"/>
      <c r="NO336"/>
      <c r="NP336"/>
      <c r="NQ336"/>
      <c r="NR336"/>
      <c r="NS336"/>
      <c r="NT336"/>
      <c r="NU336"/>
      <c r="NV336"/>
      <c r="NW336"/>
      <c r="NX336"/>
      <c r="NY336"/>
      <c r="NZ336"/>
      <c r="OA336"/>
      <c r="OB336"/>
      <c r="OC336"/>
      <c r="OD336"/>
      <c r="OE336"/>
      <c r="OF336"/>
      <c r="OG336"/>
      <c r="OH336"/>
      <c r="OI336"/>
      <c r="OJ336"/>
      <c r="OK336"/>
      <c r="OL336"/>
      <c r="OM336"/>
      <c r="ON336"/>
      <c r="OO336"/>
      <c r="OP336"/>
      <c r="OQ336"/>
      <c r="OR336"/>
      <c r="OS336"/>
      <c r="OT336"/>
      <c r="OU336"/>
      <c r="OV336"/>
      <c r="OW336"/>
      <c r="OX336"/>
      <c r="OY336"/>
      <c r="OZ336"/>
      <c r="PA336"/>
      <c r="PB336"/>
      <c r="PC336"/>
      <c r="PD336"/>
      <c r="PE336"/>
      <c r="PF336"/>
      <c r="PG336"/>
      <c r="PH336"/>
      <c r="PI336"/>
      <c r="PJ336"/>
      <c r="PK336"/>
      <c r="PL336"/>
      <c r="PM336"/>
      <c r="PN336"/>
      <c r="PO336"/>
      <c r="PP336"/>
      <c r="PQ336"/>
      <c r="PR336"/>
      <c r="PS336"/>
      <c r="PT336"/>
      <c r="PU336"/>
      <c r="PV336"/>
      <c r="PW336"/>
      <c r="PX336"/>
      <c r="PY336"/>
      <c r="PZ336"/>
      <c r="QA336"/>
      <c r="QB336"/>
      <c r="QC336"/>
      <c r="QD336"/>
      <c r="QE336"/>
      <c r="QF336"/>
      <c r="QG336"/>
      <c r="QH336"/>
      <c r="QI336"/>
      <c r="QJ336"/>
      <c r="QK336"/>
      <c r="QL336"/>
      <c r="QM336"/>
      <c r="QN336"/>
      <c r="QO336"/>
      <c r="QP336"/>
      <c r="QQ336"/>
      <c r="QR336"/>
      <c r="QS336"/>
      <c r="QT336"/>
      <c r="QU336"/>
      <c r="QV336"/>
      <c r="QW336"/>
      <c r="QX336"/>
      <c r="QY336"/>
      <c r="QZ336"/>
      <c r="RA336"/>
      <c r="RB336"/>
      <c r="RC336"/>
      <c r="RD336"/>
      <c r="RE336"/>
      <c r="RF336"/>
      <c r="RG336"/>
      <c r="RH336"/>
      <c r="RI336"/>
      <c r="RJ336"/>
      <c r="RK336"/>
      <c r="RL336"/>
      <c r="RM336"/>
      <c r="RN336"/>
      <c r="RO336"/>
      <c r="RP336"/>
      <c r="RQ336"/>
      <c r="RR336"/>
      <c r="RS336"/>
      <c r="RT336"/>
      <c r="RU336"/>
      <c r="RV336"/>
      <c r="RW336"/>
      <c r="RX336"/>
      <c r="RY336"/>
      <c r="RZ336"/>
      <c r="SA336"/>
      <c r="SB336"/>
      <c r="SC336"/>
      <c r="SD336"/>
      <c r="SE336"/>
      <c r="SF336"/>
      <c r="SG336"/>
      <c r="SH336"/>
      <c r="SI336"/>
      <c r="SJ336"/>
      <c r="SK336"/>
      <c r="SL336"/>
      <c r="SM336"/>
      <c r="SN336"/>
      <c r="SO336"/>
      <c r="SP336"/>
    </row>
    <row r="337" spans="1:510" ht="16.5" customHeight="1" x14ac:dyDescent="0.2">
      <c r="A337" s="20">
        <v>1556</v>
      </c>
      <c r="B337" s="34" t="s">
        <v>70</v>
      </c>
      <c r="C337" s="34" t="s">
        <v>434</v>
      </c>
      <c r="D337" s="20" t="s">
        <v>51</v>
      </c>
      <c r="E337" s="20" t="s">
        <v>1345</v>
      </c>
      <c r="F337" s="22" t="s">
        <v>88</v>
      </c>
      <c r="G337" s="34" t="s">
        <v>37</v>
      </c>
      <c r="H337" s="20" t="s">
        <v>89</v>
      </c>
      <c r="I337" s="20" t="s">
        <v>81</v>
      </c>
      <c r="J337" s="35" t="s">
        <v>495</v>
      </c>
      <c r="K337" s="36"/>
      <c r="L337" s="36"/>
      <c r="M337" s="36"/>
      <c r="N337" s="36"/>
      <c r="O337" s="34"/>
      <c r="P337" s="37">
        <v>59021690</v>
      </c>
      <c r="Q337" s="34">
        <v>12</v>
      </c>
      <c r="R337" s="25">
        <v>45658</v>
      </c>
      <c r="S337" s="39" t="s">
        <v>83</v>
      </c>
      <c r="T337" s="37">
        <f t="shared" si="6"/>
        <v>708260280</v>
      </c>
      <c r="U337" s="27" t="s">
        <v>39</v>
      </c>
      <c r="V337" s="28" t="s">
        <v>40</v>
      </c>
      <c r="W337"/>
      <c r="X337"/>
      <c r="Y337"/>
      <c r="Z337"/>
      <c r="AA337"/>
      <c r="AB337"/>
      <c r="AC337"/>
      <c r="AD337"/>
      <c r="AE337"/>
      <c r="AF337"/>
      <c r="AG337"/>
      <c r="AH337"/>
      <c r="AI337"/>
      <c r="AJ337"/>
      <c r="AK337"/>
      <c r="AL337"/>
      <c r="AM337"/>
      <c r="AN337"/>
      <c r="AO337"/>
      <c r="AP337"/>
      <c r="AQ337"/>
      <c r="AR337"/>
      <c r="AS337"/>
      <c r="AT337"/>
      <c r="AU337"/>
      <c r="AV337"/>
      <c r="AW337"/>
      <c r="AX337"/>
      <c r="AY337"/>
      <c r="AZ337"/>
      <c r="BA337"/>
      <c r="BB337"/>
      <c r="BC337"/>
      <c r="BD337"/>
      <c r="BE337"/>
      <c r="BF337"/>
      <c r="BG337"/>
      <c r="BH337"/>
      <c r="BI337"/>
      <c r="BJ337"/>
      <c r="BK337"/>
      <c r="BL337"/>
      <c r="BM337"/>
      <c r="BN337"/>
      <c r="BO337"/>
      <c r="BP337"/>
      <c r="BQ337"/>
      <c r="BR337"/>
      <c r="BS337"/>
      <c r="BT337"/>
      <c r="BU337"/>
      <c r="BV337"/>
      <c r="BW337"/>
      <c r="BX337"/>
      <c r="BY337"/>
      <c r="BZ337"/>
      <c r="CA337"/>
      <c r="CB337"/>
      <c r="CC337"/>
      <c r="CD337"/>
      <c r="CE337"/>
      <c r="CF337"/>
      <c r="CG337"/>
      <c r="CH337"/>
      <c r="CI337"/>
      <c r="CJ337"/>
      <c r="CK337"/>
      <c r="CL337"/>
      <c r="CM337"/>
      <c r="CN337"/>
      <c r="CO337"/>
      <c r="CP337"/>
      <c r="CQ337"/>
      <c r="CR337"/>
      <c r="CS337"/>
      <c r="CT337"/>
      <c r="CU337"/>
      <c r="CV337"/>
      <c r="CW337"/>
      <c r="CX337"/>
      <c r="CY337"/>
      <c r="CZ337"/>
      <c r="DA337"/>
      <c r="DB337"/>
      <c r="DC337"/>
      <c r="DD337"/>
      <c r="DE337"/>
      <c r="DF337"/>
      <c r="DG337"/>
      <c r="DH337"/>
      <c r="DI337"/>
      <c r="DJ337"/>
      <c r="DK337"/>
      <c r="DL337"/>
      <c r="DM337"/>
      <c r="DN337"/>
      <c r="DO337"/>
      <c r="DP337"/>
      <c r="DQ337"/>
      <c r="DR337"/>
      <c r="DS337"/>
      <c r="DT337"/>
      <c r="DU337"/>
      <c r="DV337"/>
      <c r="DW337"/>
      <c r="DX337"/>
      <c r="DY337"/>
      <c r="DZ337"/>
      <c r="EA337"/>
      <c r="EB337"/>
      <c r="EC337"/>
      <c r="ED337"/>
      <c r="EE337"/>
      <c r="EF337"/>
      <c r="EG337"/>
      <c r="EH337"/>
      <c r="EI337"/>
      <c r="EJ337"/>
      <c r="EK337"/>
      <c r="EL337"/>
      <c r="EM337"/>
      <c r="EN337"/>
      <c r="EO337"/>
      <c r="EP337"/>
      <c r="EQ337"/>
      <c r="ER337"/>
      <c r="ES337"/>
      <c r="ET337"/>
      <c r="EU337"/>
      <c r="EV337"/>
      <c r="EW337"/>
      <c r="EX337"/>
      <c r="EY337"/>
      <c r="EZ337"/>
      <c r="FA337"/>
      <c r="FB337"/>
      <c r="FC337"/>
      <c r="FD337"/>
      <c r="FE337"/>
      <c r="FF337"/>
      <c r="FG337"/>
      <c r="FH337"/>
      <c r="FI337"/>
      <c r="FJ337"/>
      <c r="FK337"/>
      <c r="FL337"/>
      <c r="FM337"/>
      <c r="FN337"/>
      <c r="FO337"/>
      <c r="FP337"/>
      <c r="FQ337"/>
      <c r="FR337"/>
      <c r="FS337"/>
      <c r="FT337"/>
      <c r="FU337"/>
      <c r="FV337"/>
      <c r="FW337"/>
      <c r="FX337"/>
      <c r="FY337"/>
      <c r="FZ337"/>
      <c r="GA337"/>
      <c r="GB337"/>
      <c r="GC337"/>
      <c r="GD337"/>
      <c r="GE337"/>
      <c r="GF337"/>
      <c r="GG337"/>
      <c r="GH337"/>
      <c r="GI337"/>
      <c r="GJ337"/>
      <c r="GK337"/>
      <c r="GL337"/>
      <c r="GM337"/>
      <c r="GN337"/>
      <c r="GO337"/>
      <c r="GP337"/>
      <c r="GQ337"/>
      <c r="GR337"/>
      <c r="GS337"/>
      <c r="GT337"/>
      <c r="GU337"/>
      <c r="GV337"/>
      <c r="GW337"/>
      <c r="GX337"/>
      <c r="GY337"/>
      <c r="GZ337"/>
      <c r="HA337"/>
      <c r="HB337"/>
      <c r="HC337"/>
      <c r="HD337"/>
      <c r="HE337"/>
      <c r="HF337"/>
      <c r="HG337"/>
      <c r="HH337"/>
      <c r="HI337"/>
      <c r="HJ337"/>
      <c r="HK337"/>
      <c r="HL337"/>
      <c r="HM337"/>
      <c r="HN337"/>
      <c r="HO337"/>
      <c r="HP337"/>
      <c r="HQ337"/>
      <c r="HR337"/>
      <c r="HS337"/>
      <c r="HT337"/>
      <c r="HU337"/>
      <c r="HV337"/>
      <c r="HW337"/>
      <c r="HX337"/>
      <c r="HY337"/>
      <c r="HZ337"/>
      <c r="IA337"/>
      <c r="IB337"/>
      <c r="IC337"/>
      <c r="ID337"/>
      <c r="IE337"/>
      <c r="IF337"/>
      <c r="IG337"/>
      <c r="IH337"/>
      <c r="II337"/>
      <c r="IJ337"/>
      <c r="IK337"/>
      <c r="IL337"/>
      <c r="IM337"/>
      <c r="IN337"/>
      <c r="IO337"/>
      <c r="IP337"/>
      <c r="IQ337"/>
      <c r="IR337"/>
      <c r="IS337"/>
      <c r="IT337"/>
      <c r="IU337"/>
      <c r="IV337"/>
      <c r="IW337"/>
      <c r="IX337"/>
      <c r="IY337"/>
      <c r="IZ337"/>
      <c r="JA337"/>
      <c r="JB337"/>
      <c r="JC337"/>
      <c r="JD337"/>
      <c r="JE337"/>
      <c r="JF337"/>
      <c r="JG337"/>
      <c r="JH337"/>
      <c r="JI337"/>
      <c r="JJ337"/>
      <c r="JK337"/>
      <c r="JL337"/>
      <c r="JM337"/>
      <c r="JN337"/>
      <c r="JO337"/>
      <c r="JP337"/>
      <c r="JQ337"/>
      <c r="JR337"/>
      <c r="JS337"/>
      <c r="JT337"/>
      <c r="JU337"/>
      <c r="JV337"/>
      <c r="JW337"/>
      <c r="JX337"/>
      <c r="JY337"/>
      <c r="JZ337"/>
      <c r="KA337"/>
      <c r="KB337"/>
      <c r="KC337"/>
      <c r="KD337"/>
      <c r="KE337"/>
      <c r="KF337"/>
      <c r="KG337"/>
      <c r="KH337"/>
      <c r="KI337"/>
      <c r="KJ337"/>
      <c r="KK337"/>
      <c r="KL337"/>
      <c r="KM337"/>
      <c r="KN337"/>
      <c r="KO337"/>
      <c r="KP337"/>
      <c r="KQ337"/>
      <c r="KR337"/>
      <c r="KS337"/>
      <c r="KT337"/>
      <c r="KU337"/>
      <c r="KV337"/>
      <c r="KW337"/>
      <c r="KX337"/>
      <c r="KY337"/>
      <c r="KZ337"/>
      <c r="LA337"/>
      <c r="LB337"/>
      <c r="LC337"/>
      <c r="LD337"/>
      <c r="LE337"/>
      <c r="LF337"/>
      <c r="LG337"/>
      <c r="LH337"/>
      <c r="LI337"/>
      <c r="LJ337"/>
      <c r="LK337"/>
      <c r="LL337"/>
      <c r="LM337"/>
      <c r="LN337"/>
      <c r="LO337"/>
      <c r="LP337"/>
      <c r="LQ337"/>
      <c r="LR337"/>
      <c r="LS337"/>
      <c r="LT337"/>
      <c r="LU337"/>
      <c r="LV337"/>
      <c r="LW337"/>
      <c r="LX337"/>
      <c r="LY337"/>
      <c r="LZ337"/>
      <c r="MA337"/>
      <c r="MB337"/>
      <c r="MC337"/>
      <c r="MD337"/>
      <c r="ME337"/>
      <c r="MF337"/>
      <c r="MG337"/>
      <c r="MH337"/>
      <c r="MI337"/>
      <c r="MJ337"/>
      <c r="MK337"/>
      <c r="ML337"/>
      <c r="MM337"/>
      <c r="MN337"/>
      <c r="MO337"/>
      <c r="MP337"/>
      <c r="MQ337"/>
      <c r="MR337"/>
      <c r="MS337"/>
      <c r="MT337"/>
      <c r="MU337"/>
      <c r="MV337"/>
      <c r="MW337"/>
      <c r="MX337"/>
      <c r="MY337"/>
      <c r="MZ337"/>
      <c r="NA337"/>
      <c r="NB337"/>
      <c r="NC337"/>
      <c r="ND337"/>
      <c r="NE337"/>
      <c r="NF337"/>
      <c r="NG337"/>
      <c r="NH337"/>
      <c r="NI337"/>
      <c r="NJ337"/>
      <c r="NK337"/>
      <c r="NL337"/>
      <c r="NM337"/>
      <c r="NN337"/>
      <c r="NO337"/>
      <c r="NP337"/>
      <c r="NQ337"/>
      <c r="NR337"/>
      <c r="NS337"/>
      <c r="NT337"/>
      <c r="NU337"/>
      <c r="NV337"/>
      <c r="NW337"/>
      <c r="NX337"/>
      <c r="NY337"/>
      <c r="NZ337"/>
      <c r="OA337"/>
      <c r="OB337"/>
      <c r="OC337"/>
      <c r="OD337"/>
      <c r="OE337"/>
      <c r="OF337"/>
      <c r="OG337"/>
      <c r="OH337"/>
      <c r="OI337"/>
      <c r="OJ337"/>
      <c r="OK337"/>
      <c r="OL337"/>
      <c r="OM337"/>
      <c r="ON337"/>
      <c r="OO337"/>
      <c r="OP337"/>
      <c r="OQ337"/>
      <c r="OR337"/>
      <c r="OS337"/>
      <c r="OT337"/>
      <c r="OU337"/>
      <c r="OV337"/>
      <c r="OW337"/>
      <c r="OX337"/>
      <c r="OY337"/>
      <c r="OZ337"/>
      <c r="PA337"/>
      <c r="PB337"/>
      <c r="PC337"/>
      <c r="PD337"/>
      <c r="PE337"/>
      <c r="PF337"/>
      <c r="PG337"/>
      <c r="PH337"/>
      <c r="PI337"/>
      <c r="PJ337"/>
      <c r="PK337"/>
      <c r="PL337"/>
      <c r="PM337"/>
      <c r="PN337"/>
      <c r="PO337"/>
      <c r="PP337"/>
      <c r="PQ337"/>
      <c r="PR337"/>
      <c r="PS337"/>
      <c r="PT337"/>
      <c r="PU337"/>
      <c r="PV337"/>
      <c r="PW337"/>
      <c r="PX337"/>
      <c r="PY337"/>
      <c r="PZ337"/>
      <c r="QA337"/>
      <c r="QB337"/>
      <c r="QC337"/>
      <c r="QD337"/>
      <c r="QE337"/>
      <c r="QF337"/>
      <c r="QG337"/>
      <c r="QH337"/>
      <c r="QI337"/>
      <c r="QJ337"/>
      <c r="QK337"/>
      <c r="QL337"/>
      <c r="QM337"/>
      <c r="QN337"/>
      <c r="QO337"/>
      <c r="QP337"/>
      <c r="QQ337"/>
      <c r="QR337"/>
      <c r="QS337"/>
      <c r="QT337"/>
      <c r="QU337"/>
      <c r="QV337"/>
      <c r="QW337"/>
      <c r="QX337"/>
      <c r="QY337"/>
      <c r="QZ337"/>
      <c r="RA337"/>
      <c r="RB337"/>
      <c r="RC337"/>
      <c r="RD337"/>
      <c r="RE337"/>
      <c r="RF337"/>
      <c r="RG337"/>
      <c r="RH337"/>
      <c r="RI337"/>
      <c r="RJ337"/>
      <c r="RK337"/>
      <c r="RL337"/>
      <c r="RM337"/>
      <c r="RN337"/>
      <c r="RO337"/>
      <c r="RP337"/>
      <c r="RQ337"/>
      <c r="RR337"/>
      <c r="RS337"/>
      <c r="RT337"/>
      <c r="RU337"/>
      <c r="RV337"/>
      <c r="RW337"/>
      <c r="RX337"/>
      <c r="RY337"/>
      <c r="RZ337"/>
      <c r="SA337"/>
      <c r="SB337"/>
      <c r="SC337"/>
      <c r="SD337"/>
      <c r="SE337"/>
      <c r="SF337"/>
      <c r="SG337"/>
      <c r="SH337"/>
      <c r="SI337"/>
      <c r="SJ337"/>
      <c r="SK337"/>
      <c r="SL337"/>
      <c r="SM337"/>
      <c r="SN337"/>
      <c r="SO337"/>
      <c r="SP337"/>
    </row>
    <row r="338" spans="1:510" ht="16.5" customHeight="1" x14ac:dyDescent="0.2">
      <c r="A338" s="20">
        <v>1557</v>
      </c>
      <c r="B338" s="34" t="s">
        <v>70</v>
      </c>
      <c r="C338" s="34" t="s">
        <v>434</v>
      </c>
      <c r="D338" s="20" t="s">
        <v>51</v>
      </c>
      <c r="E338" s="20" t="s">
        <v>1345</v>
      </c>
      <c r="F338" s="22" t="s">
        <v>88</v>
      </c>
      <c r="G338" s="34" t="s">
        <v>37</v>
      </c>
      <c r="H338" s="20" t="s">
        <v>89</v>
      </c>
      <c r="I338" s="20" t="s">
        <v>81</v>
      </c>
      <c r="J338" s="35" t="s">
        <v>496</v>
      </c>
      <c r="K338" s="36"/>
      <c r="L338" s="36"/>
      <c r="M338" s="36"/>
      <c r="N338" s="36"/>
      <c r="O338" s="34"/>
      <c r="P338" s="37">
        <v>260418760</v>
      </c>
      <c r="Q338" s="34">
        <v>12</v>
      </c>
      <c r="R338" s="25">
        <v>45658</v>
      </c>
      <c r="S338" s="39" t="s">
        <v>83</v>
      </c>
      <c r="T338" s="37">
        <f t="shared" si="6"/>
        <v>3125025120</v>
      </c>
      <c r="U338" s="27" t="s">
        <v>39</v>
      </c>
      <c r="V338" s="28" t="s">
        <v>40</v>
      </c>
      <c r="W338"/>
      <c r="X338"/>
      <c r="Y338"/>
      <c r="Z338"/>
      <c r="AA338"/>
      <c r="AB338"/>
      <c r="AC338"/>
      <c r="AD338"/>
      <c r="AE338"/>
      <c r="AF338"/>
      <c r="AG338"/>
      <c r="AH338"/>
      <c r="AI338"/>
      <c r="AJ338"/>
      <c r="AK338"/>
      <c r="AL338"/>
      <c r="AM338"/>
      <c r="AN338"/>
      <c r="AO338"/>
      <c r="AP338"/>
      <c r="AQ338"/>
      <c r="AR338"/>
      <c r="AS338"/>
      <c r="AT338"/>
      <c r="AU338"/>
      <c r="AV338"/>
      <c r="AW338"/>
      <c r="AX338"/>
      <c r="AY338"/>
      <c r="AZ338"/>
      <c r="BA338"/>
      <c r="BB338"/>
      <c r="BC338"/>
      <c r="BD338"/>
      <c r="BE338"/>
      <c r="BF338"/>
      <c r="BG338"/>
      <c r="BH338"/>
      <c r="BI338"/>
      <c r="BJ338"/>
      <c r="BK338"/>
      <c r="BL338"/>
      <c r="BM338"/>
      <c r="BN338"/>
      <c r="BO338"/>
      <c r="BP338"/>
      <c r="BQ338"/>
      <c r="BR338"/>
      <c r="BS338"/>
      <c r="BT338"/>
      <c r="BU338"/>
      <c r="BV338"/>
      <c r="BW338"/>
      <c r="BX338"/>
      <c r="BY338"/>
      <c r="BZ338"/>
      <c r="CA338"/>
      <c r="CB338"/>
      <c r="CC338"/>
      <c r="CD338"/>
      <c r="CE338"/>
      <c r="CF338"/>
      <c r="CG338"/>
      <c r="CH338"/>
      <c r="CI338"/>
      <c r="CJ338"/>
      <c r="CK338"/>
      <c r="CL338"/>
      <c r="CM338"/>
      <c r="CN338"/>
      <c r="CO338"/>
      <c r="CP338"/>
      <c r="CQ338"/>
      <c r="CR338"/>
      <c r="CS338"/>
      <c r="CT338"/>
      <c r="CU338"/>
      <c r="CV338"/>
      <c r="CW338"/>
      <c r="CX338"/>
      <c r="CY338"/>
      <c r="CZ338"/>
      <c r="DA338"/>
      <c r="DB338"/>
      <c r="DC338"/>
      <c r="DD338"/>
      <c r="DE338"/>
      <c r="DF338"/>
      <c r="DG338"/>
      <c r="DH338"/>
      <c r="DI338"/>
      <c r="DJ338"/>
      <c r="DK338"/>
      <c r="DL338"/>
      <c r="DM338"/>
      <c r="DN338"/>
      <c r="DO338"/>
      <c r="DP338"/>
      <c r="DQ338"/>
      <c r="DR338"/>
      <c r="DS338"/>
      <c r="DT338"/>
      <c r="DU338"/>
      <c r="DV338"/>
      <c r="DW338"/>
      <c r="DX338"/>
      <c r="DY338"/>
      <c r="DZ338"/>
      <c r="EA338"/>
      <c r="EB338"/>
      <c r="EC338"/>
      <c r="ED338"/>
      <c r="EE338"/>
      <c r="EF338"/>
      <c r="EG338"/>
      <c r="EH338"/>
      <c r="EI338"/>
      <c r="EJ338"/>
      <c r="EK338"/>
      <c r="EL338"/>
      <c r="EM338"/>
      <c r="EN338"/>
      <c r="EO338"/>
      <c r="EP338"/>
      <c r="EQ338"/>
      <c r="ER338"/>
      <c r="ES338"/>
      <c r="ET338"/>
      <c r="EU338"/>
      <c r="EV338"/>
      <c r="EW338"/>
      <c r="EX338"/>
      <c r="EY338"/>
      <c r="EZ338"/>
      <c r="FA338"/>
      <c r="FB338"/>
      <c r="FC338"/>
      <c r="FD338"/>
      <c r="FE338"/>
      <c r="FF338"/>
      <c r="FG338"/>
      <c r="FH338"/>
      <c r="FI338"/>
      <c r="FJ338"/>
      <c r="FK338"/>
      <c r="FL338"/>
      <c r="FM338"/>
      <c r="FN338"/>
      <c r="FO338"/>
      <c r="FP338"/>
      <c r="FQ338"/>
      <c r="FR338"/>
      <c r="FS338"/>
      <c r="FT338"/>
      <c r="FU338"/>
      <c r="FV338"/>
      <c r="FW338"/>
      <c r="FX338"/>
      <c r="FY338"/>
      <c r="FZ338"/>
      <c r="GA338"/>
      <c r="GB338"/>
      <c r="GC338"/>
      <c r="GD338"/>
      <c r="GE338"/>
      <c r="GF338"/>
      <c r="GG338"/>
      <c r="GH338"/>
      <c r="GI338"/>
      <c r="GJ338"/>
      <c r="GK338"/>
      <c r="GL338"/>
      <c r="GM338"/>
      <c r="GN338"/>
      <c r="GO338"/>
      <c r="GP338"/>
      <c r="GQ338"/>
      <c r="GR338"/>
      <c r="GS338"/>
      <c r="GT338"/>
      <c r="GU338"/>
      <c r="GV338"/>
      <c r="GW338"/>
      <c r="GX338"/>
      <c r="GY338"/>
      <c r="GZ338"/>
      <c r="HA338"/>
      <c r="HB338"/>
      <c r="HC338"/>
      <c r="HD338"/>
      <c r="HE338"/>
      <c r="HF338"/>
      <c r="HG338"/>
      <c r="HH338"/>
      <c r="HI338"/>
      <c r="HJ338"/>
      <c r="HK338"/>
      <c r="HL338"/>
      <c r="HM338"/>
      <c r="HN338"/>
      <c r="HO338"/>
      <c r="HP338"/>
      <c r="HQ338"/>
      <c r="HR338"/>
      <c r="HS338"/>
      <c r="HT338"/>
      <c r="HU338"/>
      <c r="HV338"/>
      <c r="HW338"/>
      <c r="HX338"/>
      <c r="HY338"/>
      <c r="HZ338"/>
      <c r="IA338"/>
      <c r="IB338"/>
      <c r="IC338"/>
      <c r="ID338"/>
      <c r="IE338"/>
      <c r="IF338"/>
      <c r="IG338"/>
      <c r="IH338"/>
      <c r="II338"/>
      <c r="IJ338"/>
      <c r="IK338"/>
      <c r="IL338"/>
      <c r="IM338"/>
      <c r="IN338"/>
      <c r="IO338"/>
      <c r="IP338"/>
      <c r="IQ338"/>
      <c r="IR338"/>
      <c r="IS338"/>
      <c r="IT338"/>
      <c r="IU338"/>
      <c r="IV338"/>
      <c r="IW338"/>
      <c r="IX338"/>
      <c r="IY338"/>
      <c r="IZ338"/>
      <c r="JA338"/>
      <c r="JB338"/>
      <c r="JC338"/>
      <c r="JD338"/>
      <c r="JE338"/>
      <c r="JF338"/>
      <c r="JG338"/>
      <c r="JH338"/>
      <c r="JI338"/>
      <c r="JJ338"/>
      <c r="JK338"/>
      <c r="JL338"/>
      <c r="JM338"/>
      <c r="JN338"/>
      <c r="JO338"/>
      <c r="JP338"/>
      <c r="JQ338"/>
      <c r="JR338"/>
      <c r="JS338"/>
      <c r="JT338"/>
      <c r="JU338"/>
      <c r="JV338"/>
      <c r="JW338"/>
      <c r="JX338"/>
      <c r="JY338"/>
      <c r="JZ338"/>
      <c r="KA338"/>
      <c r="KB338"/>
      <c r="KC338"/>
      <c r="KD338"/>
      <c r="KE338"/>
      <c r="KF338"/>
      <c r="KG338"/>
      <c r="KH338"/>
      <c r="KI338"/>
      <c r="KJ338"/>
      <c r="KK338"/>
      <c r="KL338"/>
      <c r="KM338"/>
      <c r="KN338"/>
      <c r="KO338"/>
      <c r="KP338"/>
      <c r="KQ338"/>
      <c r="KR338"/>
      <c r="KS338"/>
      <c r="KT338"/>
      <c r="KU338"/>
      <c r="KV338"/>
      <c r="KW338"/>
      <c r="KX338"/>
      <c r="KY338"/>
      <c r="KZ338"/>
      <c r="LA338"/>
      <c r="LB338"/>
      <c r="LC338"/>
      <c r="LD338"/>
      <c r="LE338"/>
      <c r="LF338"/>
      <c r="LG338"/>
      <c r="LH338"/>
      <c r="LI338"/>
      <c r="LJ338"/>
      <c r="LK338"/>
      <c r="LL338"/>
      <c r="LM338"/>
      <c r="LN338"/>
      <c r="LO338"/>
      <c r="LP338"/>
      <c r="LQ338"/>
      <c r="LR338"/>
      <c r="LS338"/>
      <c r="LT338"/>
      <c r="LU338"/>
      <c r="LV338"/>
      <c r="LW338"/>
      <c r="LX338"/>
      <c r="LY338"/>
      <c r="LZ338"/>
      <c r="MA338"/>
      <c r="MB338"/>
      <c r="MC338"/>
      <c r="MD338"/>
      <c r="ME338"/>
      <c r="MF338"/>
      <c r="MG338"/>
      <c r="MH338"/>
      <c r="MI338"/>
      <c r="MJ338"/>
      <c r="MK338"/>
      <c r="ML338"/>
      <c r="MM338"/>
      <c r="MN338"/>
      <c r="MO338"/>
      <c r="MP338"/>
      <c r="MQ338"/>
      <c r="MR338"/>
      <c r="MS338"/>
      <c r="MT338"/>
      <c r="MU338"/>
      <c r="MV338"/>
      <c r="MW338"/>
      <c r="MX338"/>
      <c r="MY338"/>
      <c r="MZ338"/>
      <c r="NA338"/>
      <c r="NB338"/>
      <c r="NC338"/>
      <c r="ND338"/>
      <c r="NE338"/>
      <c r="NF338"/>
      <c r="NG338"/>
      <c r="NH338"/>
      <c r="NI338"/>
      <c r="NJ338"/>
      <c r="NK338"/>
      <c r="NL338"/>
      <c r="NM338"/>
      <c r="NN338"/>
      <c r="NO338"/>
      <c r="NP338"/>
      <c r="NQ338"/>
      <c r="NR338"/>
      <c r="NS338"/>
      <c r="NT338"/>
      <c r="NU338"/>
      <c r="NV338"/>
      <c r="NW338"/>
      <c r="NX338"/>
      <c r="NY338"/>
      <c r="NZ338"/>
      <c r="OA338"/>
      <c r="OB338"/>
      <c r="OC338"/>
      <c r="OD338"/>
      <c r="OE338"/>
      <c r="OF338"/>
      <c r="OG338"/>
      <c r="OH338"/>
      <c r="OI338"/>
      <c r="OJ338"/>
      <c r="OK338"/>
      <c r="OL338"/>
      <c r="OM338"/>
      <c r="ON338"/>
      <c r="OO338"/>
      <c r="OP338"/>
      <c r="OQ338"/>
      <c r="OR338"/>
      <c r="OS338"/>
      <c r="OT338"/>
      <c r="OU338"/>
      <c r="OV338"/>
      <c r="OW338"/>
      <c r="OX338"/>
      <c r="OY338"/>
      <c r="OZ338"/>
      <c r="PA338"/>
      <c r="PB338"/>
      <c r="PC338"/>
      <c r="PD338"/>
      <c r="PE338"/>
      <c r="PF338"/>
      <c r="PG338"/>
      <c r="PH338"/>
      <c r="PI338"/>
      <c r="PJ338"/>
      <c r="PK338"/>
      <c r="PL338"/>
      <c r="PM338"/>
      <c r="PN338"/>
      <c r="PO338"/>
      <c r="PP338"/>
      <c r="PQ338"/>
      <c r="PR338"/>
      <c r="PS338"/>
      <c r="PT338"/>
      <c r="PU338"/>
      <c r="PV338"/>
      <c r="PW338"/>
      <c r="PX338"/>
      <c r="PY338"/>
      <c r="PZ338"/>
      <c r="QA338"/>
      <c r="QB338"/>
      <c r="QC338"/>
      <c r="QD338"/>
      <c r="QE338"/>
      <c r="QF338"/>
      <c r="QG338"/>
      <c r="QH338"/>
      <c r="QI338"/>
      <c r="QJ338"/>
      <c r="QK338"/>
      <c r="QL338"/>
      <c r="QM338"/>
      <c r="QN338"/>
      <c r="QO338"/>
      <c r="QP338"/>
      <c r="QQ338"/>
      <c r="QR338"/>
      <c r="QS338"/>
      <c r="QT338"/>
      <c r="QU338"/>
      <c r="QV338"/>
      <c r="QW338"/>
      <c r="QX338"/>
      <c r="QY338"/>
      <c r="QZ338"/>
      <c r="RA338"/>
      <c r="RB338"/>
      <c r="RC338"/>
      <c r="RD338"/>
      <c r="RE338"/>
      <c r="RF338"/>
      <c r="RG338"/>
      <c r="RH338"/>
      <c r="RI338"/>
      <c r="RJ338"/>
      <c r="RK338"/>
      <c r="RL338"/>
      <c r="RM338"/>
      <c r="RN338"/>
      <c r="RO338"/>
      <c r="RP338"/>
      <c r="RQ338"/>
      <c r="RR338"/>
      <c r="RS338"/>
      <c r="RT338"/>
      <c r="RU338"/>
      <c r="RV338"/>
      <c r="RW338"/>
      <c r="RX338"/>
      <c r="RY338"/>
      <c r="RZ338"/>
      <c r="SA338"/>
      <c r="SB338"/>
      <c r="SC338"/>
      <c r="SD338"/>
      <c r="SE338"/>
      <c r="SF338"/>
      <c r="SG338"/>
      <c r="SH338"/>
      <c r="SI338"/>
      <c r="SJ338"/>
      <c r="SK338"/>
      <c r="SL338"/>
      <c r="SM338"/>
      <c r="SN338"/>
      <c r="SO338"/>
      <c r="SP338"/>
    </row>
    <row r="339" spans="1:510" ht="16.5" customHeight="1" x14ac:dyDescent="0.2">
      <c r="A339" s="20">
        <v>1558</v>
      </c>
      <c r="B339" s="34" t="s">
        <v>70</v>
      </c>
      <c r="C339" s="34" t="s">
        <v>434</v>
      </c>
      <c r="D339" s="20" t="s">
        <v>51</v>
      </c>
      <c r="E339" s="20" t="s">
        <v>1345</v>
      </c>
      <c r="F339" s="22" t="s">
        <v>88</v>
      </c>
      <c r="G339" s="34" t="s">
        <v>37</v>
      </c>
      <c r="H339" s="20" t="s">
        <v>89</v>
      </c>
      <c r="I339" s="20" t="s">
        <v>81</v>
      </c>
      <c r="J339" s="35" t="s">
        <v>497</v>
      </c>
      <c r="K339" s="36"/>
      <c r="L339" s="36"/>
      <c r="M339" s="36"/>
      <c r="N339" s="36"/>
      <c r="O339" s="34"/>
      <c r="P339" s="37">
        <v>253621284</v>
      </c>
      <c r="Q339" s="34">
        <v>12</v>
      </c>
      <c r="R339" s="25">
        <v>45658</v>
      </c>
      <c r="S339" s="39" t="s">
        <v>83</v>
      </c>
      <c r="T339" s="37">
        <f t="shared" si="6"/>
        <v>3043455408</v>
      </c>
      <c r="U339" s="27" t="s">
        <v>39</v>
      </c>
      <c r="V339" s="28" t="s">
        <v>40</v>
      </c>
      <c r="W339"/>
      <c r="X339"/>
      <c r="Y339"/>
      <c r="Z339"/>
      <c r="AA339"/>
      <c r="AB339"/>
      <c r="AC339"/>
      <c r="AD339"/>
      <c r="AE339"/>
      <c r="AF339"/>
      <c r="AG339"/>
      <c r="AH339"/>
      <c r="AI339"/>
      <c r="AJ339"/>
      <c r="AK339"/>
      <c r="AL339"/>
      <c r="AM339"/>
      <c r="AN339"/>
      <c r="AO339"/>
      <c r="AP339"/>
      <c r="AQ339"/>
      <c r="AR339"/>
      <c r="AS339"/>
      <c r="AT339"/>
      <c r="AU339"/>
      <c r="AV339"/>
      <c r="AW339"/>
      <c r="AX339"/>
      <c r="AY339"/>
      <c r="AZ339"/>
      <c r="BA339"/>
      <c r="BB339"/>
      <c r="BC339"/>
      <c r="BD339"/>
      <c r="BE339"/>
      <c r="BF339"/>
      <c r="BG339"/>
      <c r="BH339"/>
      <c r="BI339"/>
      <c r="BJ339"/>
      <c r="BK339"/>
      <c r="BL339"/>
      <c r="BM339"/>
      <c r="BN339"/>
      <c r="BO339"/>
      <c r="BP339"/>
      <c r="BQ339"/>
      <c r="BR339"/>
      <c r="BS339"/>
      <c r="BT339"/>
      <c r="BU339"/>
      <c r="BV339"/>
      <c r="BW339"/>
      <c r="BX339"/>
      <c r="BY339"/>
      <c r="BZ339"/>
      <c r="CA339"/>
      <c r="CB339"/>
      <c r="CC339"/>
      <c r="CD339"/>
      <c r="CE339"/>
      <c r="CF339"/>
      <c r="CG339"/>
      <c r="CH339"/>
      <c r="CI339"/>
      <c r="CJ339"/>
      <c r="CK339"/>
      <c r="CL339"/>
      <c r="CM339"/>
      <c r="CN339"/>
      <c r="CO339"/>
      <c r="CP339"/>
      <c r="CQ339"/>
      <c r="CR339"/>
      <c r="CS339"/>
      <c r="CT339"/>
      <c r="CU339"/>
      <c r="CV339"/>
      <c r="CW339"/>
      <c r="CX339"/>
      <c r="CY339"/>
      <c r="CZ339"/>
      <c r="DA339"/>
      <c r="DB339"/>
      <c r="DC339"/>
      <c r="DD339"/>
      <c r="DE339"/>
      <c r="DF339"/>
      <c r="DG339"/>
      <c r="DH339"/>
      <c r="DI339"/>
      <c r="DJ339"/>
      <c r="DK339"/>
      <c r="DL339"/>
      <c r="DM339"/>
      <c r="DN339"/>
      <c r="DO339"/>
      <c r="DP339"/>
      <c r="DQ339"/>
      <c r="DR339"/>
      <c r="DS339"/>
      <c r="DT339"/>
      <c r="DU339"/>
      <c r="DV339"/>
      <c r="DW339"/>
      <c r="DX339"/>
      <c r="DY339"/>
      <c r="DZ339"/>
      <c r="EA339"/>
      <c r="EB339"/>
      <c r="EC339"/>
      <c r="ED339"/>
      <c r="EE339"/>
      <c r="EF339"/>
      <c r="EG339"/>
      <c r="EH339"/>
      <c r="EI339"/>
      <c r="EJ339"/>
      <c r="EK339"/>
      <c r="EL339"/>
      <c r="EM339"/>
      <c r="EN339"/>
      <c r="EO339"/>
      <c r="EP339"/>
      <c r="EQ339"/>
      <c r="ER339"/>
      <c r="ES339"/>
      <c r="ET339"/>
      <c r="EU339"/>
      <c r="EV339"/>
      <c r="EW339"/>
      <c r="EX339"/>
      <c r="EY339"/>
      <c r="EZ339"/>
      <c r="FA339"/>
      <c r="FB339"/>
      <c r="FC339"/>
      <c r="FD339"/>
      <c r="FE339"/>
      <c r="FF339"/>
      <c r="FG339"/>
      <c r="FH339"/>
      <c r="FI339"/>
      <c r="FJ339"/>
      <c r="FK339"/>
      <c r="FL339"/>
      <c r="FM339"/>
      <c r="FN339"/>
      <c r="FO339"/>
      <c r="FP339"/>
      <c r="FQ339"/>
      <c r="FR339"/>
      <c r="FS339"/>
      <c r="FT339"/>
      <c r="FU339"/>
      <c r="FV339"/>
      <c r="FW339"/>
      <c r="FX339"/>
      <c r="FY339"/>
      <c r="FZ339"/>
      <c r="GA339"/>
      <c r="GB339"/>
      <c r="GC339"/>
      <c r="GD339"/>
      <c r="GE339"/>
      <c r="GF339"/>
      <c r="GG339"/>
      <c r="GH339"/>
      <c r="GI339"/>
      <c r="GJ339"/>
      <c r="GK339"/>
      <c r="GL339"/>
      <c r="GM339"/>
      <c r="GN339"/>
      <c r="GO339"/>
      <c r="GP339"/>
      <c r="GQ339"/>
      <c r="GR339"/>
      <c r="GS339"/>
      <c r="GT339"/>
      <c r="GU339"/>
      <c r="GV339"/>
      <c r="GW339"/>
      <c r="GX339"/>
      <c r="GY339"/>
      <c r="GZ339"/>
      <c r="HA339"/>
      <c r="HB339"/>
      <c r="HC339"/>
      <c r="HD339"/>
      <c r="HE339"/>
      <c r="HF339"/>
      <c r="HG339"/>
      <c r="HH339"/>
      <c r="HI339"/>
      <c r="HJ339"/>
      <c r="HK339"/>
      <c r="HL339"/>
      <c r="HM339"/>
      <c r="HN339"/>
      <c r="HO339"/>
      <c r="HP339"/>
      <c r="HQ339"/>
      <c r="HR339"/>
      <c r="HS339"/>
      <c r="HT339"/>
      <c r="HU339"/>
      <c r="HV339"/>
      <c r="HW339"/>
      <c r="HX339"/>
      <c r="HY339"/>
      <c r="HZ339"/>
      <c r="IA339"/>
      <c r="IB339"/>
      <c r="IC339"/>
      <c r="ID339"/>
      <c r="IE339"/>
      <c r="IF339"/>
      <c r="IG339"/>
      <c r="IH339"/>
      <c r="II339"/>
      <c r="IJ339"/>
      <c r="IK339"/>
      <c r="IL339"/>
      <c r="IM339"/>
      <c r="IN339"/>
      <c r="IO339"/>
      <c r="IP339"/>
      <c r="IQ339"/>
      <c r="IR339"/>
      <c r="IS339"/>
      <c r="IT339"/>
      <c r="IU339"/>
      <c r="IV339"/>
      <c r="IW339"/>
      <c r="IX339"/>
      <c r="IY339"/>
      <c r="IZ339"/>
      <c r="JA339"/>
      <c r="JB339"/>
      <c r="JC339"/>
      <c r="JD339"/>
      <c r="JE339"/>
      <c r="JF339"/>
      <c r="JG339"/>
      <c r="JH339"/>
      <c r="JI339"/>
      <c r="JJ339"/>
      <c r="JK339"/>
      <c r="JL339"/>
      <c r="JM339"/>
      <c r="JN339"/>
      <c r="JO339"/>
      <c r="JP339"/>
      <c r="JQ339"/>
      <c r="JR339"/>
      <c r="JS339"/>
      <c r="JT339"/>
      <c r="JU339"/>
      <c r="JV339"/>
      <c r="JW339"/>
      <c r="JX339"/>
      <c r="JY339"/>
      <c r="JZ339"/>
      <c r="KA339"/>
      <c r="KB339"/>
      <c r="KC339"/>
      <c r="KD339"/>
      <c r="KE339"/>
      <c r="KF339"/>
      <c r="KG339"/>
      <c r="KH339"/>
      <c r="KI339"/>
      <c r="KJ339"/>
      <c r="KK339"/>
      <c r="KL339"/>
      <c r="KM339"/>
      <c r="KN339"/>
      <c r="KO339"/>
      <c r="KP339"/>
      <c r="KQ339"/>
      <c r="KR339"/>
      <c r="KS339"/>
      <c r="KT339"/>
      <c r="KU339"/>
      <c r="KV339"/>
      <c r="KW339"/>
      <c r="KX339"/>
      <c r="KY339"/>
      <c r="KZ339"/>
      <c r="LA339"/>
      <c r="LB339"/>
      <c r="LC339"/>
      <c r="LD339"/>
      <c r="LE339"/>
      <c r="LF339"/>
      <c r="LG339"/>
      <c r="LH339"/>
      <c r="LI339"/>
      <c r="LJ339"/>
      <c r="LK339"/>
      <c r="LL339"/>
      <c r="LM339"/>
      <c r="LN339"/>
      <c r="LO339"/>
      <c r="LP339"/>
      <c r="LQ339"/>
      <c r="LR339"/>
      <c r="LS339"/>
      <c r="LT339"/>
      <c r="LU339"/>
      <c r="LV339"/>
      <c r="LW339"/>
      <c r="LX339"/>
      <c r="LY339"/>
      <c r="LZ339"/>
      <c r="MA339"/>
      <c r="MB339"/>
      <c r="MC339"/>
      <c r="MD339"/>
      <c r="ME339"/>
      <c r="MF339"/>
      <c r="MG339"/>
      <c r="MH339"/>
      <c r="MI339"/>
      <c r="MJ339"/>
      <c r="MK339"/>
      <c r="ML339"/>
      <c r="MM339"/>
      <c r="MN339"/>
      <c r="MO339"/>
      <c r="MP339"/>
      <c r="MQ339"/>
      <c r="MR339"/>
      <c r="MS339"/>
      <c r="MT339"/>
      <c r="MU339"/>
      <c r="MV339"/>
      <c r="MW339"/>
      <c r="MX339"/>
      <c r="MY339"/>
      <c r="MZ339"/>
      <c r="NA339"/>
      <c r="NB339"/>
      <c r="NC339"/>
      <c r="ND339"/>
      <c r="NE339"/>
      <c r="NF339"/>
      <c r="NG339"/>
      <c r="NH339"/>
      <c r="NI339"/>
      <c r="NJ339"/>
      <c r="NK339"/>
      <c r="NL339"/>
      <c r="NM339"/>
      <c r="NN339"/>
      <c r="NO339"/>
      <c r="NP339"/>
      <c r="NQ339"/>
      <c r="NR339"/>
      <c r="NS339"/>
      <c r="NT339"/>
      <c r="NU339"/>
      <c r="NV339"/>
      <c r="NW339"/>
      <c r="NX339"/>
      <c r="NY339"/>
      <c r="NZ339"/>
      <c r="OA339"/>
      <c r="OB339"/>
      <c r="OC339"/>
      <c r="OD339"/>
      <c r="OE339"/>
      <c r="OF339"/>
      <c r="OG339"/>
      <c r="OH339"/>
      <c r="OI339"/>
      <c r="OJ339"/>
      <c r="OK339"/>
      <c r="OL339"/>
      <c r="OM339"/>
      <c r="ON339"/>
      <c r="OO339"/>
      <c r="OP339"/>
      <c r="OQ339"/>
      <c r="OR339"/>
      <c r="OS339"/>
      <c r="OT339"/>
      <c r="OU339"/>
      <c r="OV339"/>
      <c r="OW339"/>
      <c r="OX339"/>
      <c r="OY339"/>
      <c r="OZ339"/>
      <c r="PA339"/>
      <c r="PB339"/>
      <c r="PC339"/>
      <c r="PD339"/>
      <c r="PE339"/>
      <c r="PF339"/>
      <c r="PG339"/>
      <c r="PH339"/>
      <c r="PI339"/>
      <c r="PJ339"/>
      <c r="PK339"/>
      <c r="PL339"/>
      <c r="PM339"/>
      <c r="PN339"/>
      <c r="PO339"/>
      <c r="PP339"/>
      <c r="PQ339"/>
      <c r="PR339"/>
      <c r="PS339"/>
      <c r="PT339"/>
      <c r="PU339"/>
      <c r="PV339"/>
      <c r="PW339"/>
      <c r="PX339"/>
      <c r="PY339"/>
      <c r="PZ339"/>
      <c r="QA339"/>
      <c r="QB339"/>
      <c r="QC339"/>
      <c r="QD339"/>
      <c r="QE339"/>
      <c r="QF339"/>
      <c r="QG339"/>
      <c r="QH339"/>
      <c r="QI339"/>
      <c r="QJ339"/>
      <c r="QK339"/>
      <c r="QL339"/>
      <c r="QM339"/>
      <c r="QN339"/>
      <c r="QO339"/>
      <c r="QP339"/>
      <c r="QQ339"/>
      <c r="QR339"/>
      <c r="QS339"/>
      <c r="QT339"/>
      <c r="QU339"/>
      <c r="QV339"/>
      <c r="QW339"/>
      <c r="QX339"/>
      <c r="QY339"/>
      <c r="QZ339"/>
      <c r="RA339"/>
      <c r="RB339"/>
      <c r="RC339"/>
      <c r="RD339"/>
      <c r="RE339"/>
      <c r="RF339"/>
      <c r="RG339"/>
      <c r="RH339"/>
      <c r="RI339"/>
      <c r="RJ339"/>
      <c r="RK339"/>
      <c r="RL339"/>
      <c r="RM339"/>
      <c r="RN339"/>
      <c r="RO339"/>
      <c r="RP339"/>
      <c r="RQ339"/>
      <c r="RR339"/>
      <c r="RS339"/>
      <c r="RT339"/>
      <c r="RU339"/>
      <c r="RV339"/>
      <c r="RW339"/>
      <c r="RX339"/>
      <c r="RY339"/>
      <c r="RZ339"/>
      <c r="SA339"/>
      <c r="SB339"/>
      <c r="SC339"/>
      <c r="SD339"/>
      <c r="SE339"/>
      <c r="SF339"/>
      <c r="SG339"/>
      <c r="SH339"/>
      <c r="SI339"/>
      <c r="SJ339"/>
      <c r="SK339"/>
      <c r="SL339"/>
      <c r="SM339"/>
      <c r="SN339"/>
      <c r="SO339"/>
      <c r="SP339"/>
    </row>
    <row r="340" spans="1:510" ht="16.5" customHeight="1" x14ac:dyDescent="0.2">
      <c r="A340" s="20">
        <v>1559</v>
      </c>
      <c r="B340" s="34" t="s">
        <v>70</v>
      </c>
      <c r="C340" s="34" t="s">
        <v>434</v>
      </c>
      <c r="D340" s="20" t="s">
        <v>51</v>
      </c>
      <c r="E340" s="20" t="s">
        <v>1345</v>
      </c>
      <c r="F340" s="22" t="s">
        <v>88</v>
      </c>
      <c r="G340" s="34" t="s">
        <v>37</v>
      </c>
      <c r="H340" s="20" t="s">
        <v>89</v>
      </c>
      <c r="I340" s="20" t="s">
        <v>81</v>
      </c>
      <c r="J340" s="35" t="s">
        <v>498</v>
      </c>
      <c r="K340" s="36"/>
      <c r="L340" s="36"/>
      <c r="M340" s="36"/>
      <c r="N340" s="36"/>
      <c r="O340" s="34"/>
      <c r="P340" s="37"/>
      <c r="Q340" s="34">
        <v>12</v>
      </c>
      <c r="R340" s="25">
        <v>45658</v>
      </c>
      <c r="S340" s="39" t="s">
        <v>83</v>
      </c>
      <c r="T340" s="37">
        <f t="shared" si="6"/>
        <v>0</v>
      </c>
      <c r="U340" s="27" t="s">
        <v>39</v>
      </c>
      <c r="V340" s="28" t="s">
        <v>40</v>
      </c>
      <c r="W340"/>
      <c r="X340"/>
      <c r="Y340"/>
      <c r="Z340"/>
      <c r="AA340"/>
      <c r="AB340"/>
      <c r="AC340"/>
      <c r="AD340"/>
      <c r="AE340"/>
      <c r="AF340"/>
      <c r="AG340"/>
      <c r="AH340"/>
      <c r="AI340"/>
      <c r="AJ340"/>
      <c r="AK340"/>
      <c r="AL340"/>
      <c r="AM340"/>
      <c r="AN340"/>
      <c r="AO340"/>
      <c r="AP340"/>
      <c r="AQ340"/>
      <c r="AR340"/>
      <c r="AS340"/>
      <c r="AT340"/>
      <c r="AU340"/>
      <c r="AV340"/>
      <c r="AW340"/>
      <c r="AX340"/>
      <c r="AY340"/>
      <c r="AZ340"/>
      <c r="BA340"/>
      <c r="BB340"/>
      <c r="BC340"/>
      <c r="BD340"/>
      <c r="BE340"/>
      <c r="BF340"/>
      <c r="BG340"/>
      <c r="BH340"/>
      <c r="BI340"/>
      <c r="BJ340"/>
      <c r="BK340"/>
      <c r="BL340"/>
      <c r="BM340"/>
      <c r="BN340"/>
      <c r="BO340"/>
      <c r="BP340"/>
      <c r="BQ340"/>
      <c r="BR340"/>
      <c r="BS340"/>
      <c r="BT340"/>
      <c r="BU340"/>
      <c r="BV340"/>
      <c r="BW340"/>
      <c r="BX340"/>
      <c r="BY340"/>
      <c r="BZ340"/>
      <c r="CA340"/>
      <c r="CB340"/>
      <c r="CC340"/>
      <c r="CD340"/>
      <c r="CE340"/>
      <c r="CF340"/>
      <c r="CG340"/>
      <c r="CH340"/>
      <c r="CI340"/>
      <c r="CJ340"/>
      <c r="CK340"/>
      <c r="CL340"/>
      <c r="CM340"/>
      <c r="CN340"/>
      <c r="CO340"/>
      <c r="CP340"/>
      <c r="CQ340"/>
      <c r="CR340"/>
      <c r="CS340"/>
      <c r="CT340"/>
      <c r="CU340"/>
      <c r="CV340"/>
      <c r="CW340"/>
      <c r="CX340"/>
      <c r="CY340"/>
      <c r="CZ340"/>
      <c r="DA340"/>
      <c r="DB340"/>
      <c r="DC340"/>
      <c r="DD340"/>
      <c r="DE340"/>
      <c r="DF340"/>
      <c r="DG340"/>
      <c r="DH340"/>
      <c r="DI340"/>
      <c r="DJ340"/>
      <c r="DK340"/>
      <c r="DL340"/>
      <c r="DM340"/>
      <c r="DN340"/>
      <c r="DO340"/>
      <c r="DP340"/>
      <c r="DQ340"/>
      <c r="DR340"/>
      <c r="DS340"/>
      <c r="DT340"/>
      <c r="DU340"/>
      <c r="DV340"/>
      <c r="DW340"/>
      <c r="DX340"/>
      <c r="DY340"/>
      <c r="DZ340"/>
      <c r="EA340"/>
      <c r="EB340"/>
      <c r="EC340"/>
      <c r="ED340"/>
      <c r="EE340"/>
      <c r="EF340"/>
      <c r="EG340"/>
      <c r="EH340"/>
      <c r="EI340"/>
      <c r="EJ340"/>
      <c r="EK340"/>
      <c r="EL340"/>
      <c r="EM340"/>
      <c r="EN340"/>
      <c r="EO340"/>
      <c r="EP340"/>
      <c r="EQ340"/>
      <c r="ER340"/>
      <c r="ES340"/>
      <c r="ET340"/>
      <c r="EU340"/>
      <c r="EV340"/>
      <c r="EW340"/>
      <c r="EX340"/>
      <c r="EY340"/>
      <c r="EZ340"/>
      <c r="FA340"/>
      <c r="FB340"/>
      <c r="FC340"/>
      <c r="FD340"/>
      <c r="FE340"/>
      <c r="FF340"/>
      <c r="FG340"/>
      <c r="FH340"/>
      <c r="FI340"/>
      <c r="FJ340"/>
      <c r="FK340"/>
      <c r="FL340"/>
      <c r="FM340"/>
      <c r="FN340"/>
      <c r="FO340"/>
      <c r="FP340"/>
      <c r="FQ340"/>
      <c r="FR340"/>
      <c r="FS340"/>
      <c r="FT340"/>
      <c r="FU340"/>
      <c r="FV340"/>
      <c r="FW340"/>
      <c r="FX340"/>
      <c r="FY340"/>
      <c r="FZ340"/>
      <c r="GA340"/>
      <c r="GB340"/>
      <c r="GC340"/>
      <c r="GD340"/>
      <c r="GE340"/>
      <c r="GF340"/>
      <c r="GG340"/>
      <c r="GH340"/>
      <c r="GI340"/>
      <c r="GJ340"/>
      <c r="GK340"/>
      <c r="GL340"/>
      <c r="GM340"/>
      <c r="GN340"/>
      <c r="GO340"/>
      <c r="GP340"/>
      <c r="GQ340"/>
      <c r="GR340"/>
      <c r="GS340"/>
      <c r="GT340"/>
      <c r="GU340"/>
      <c r="GV340"/>
      <c r="GW340"/>
      <c r="GX340"/>
      <c r="GY340"/>
      <c r="GZ340"/>
      <c r="HA340"/>
      <c r="HB340"/>
      <c r="HC340"/>
      <c r="HD340"/>
      <c r="HE340"/>
      <c r="HF340"/>
      <c r="HG340"/>
      <c r="HH340"/>
      <c r="HI340"/>
      <c r="HJ340"/>
      <c r="HK340"/>
      <c r="HL340"/>
      <c r="HM340"/>
      <c r="HN340"/>
      <c r="HO340"/>
      <c r="HP340"/>
      <c r="HQ340"/>
      <c r="HR340"/>
      <c r="HS340"/>
      <c r="HT340"/>
      <c r="HU340"/>
      <c r="HV340"/>
      <c r="HW340"/>
      <c r="HX340"/>
      <c r="HY340"/>
      <c r="HZ340"/>
      <c r="IA340"/>
      <c r="IB340"/>
      <c r="IC340"/>
      <c r="ID340"/>
      <c r="IE340"/>
      <c r="IF340"/>
      <c r="IG340"/>
      <c r="IH340"/>
      <c r="II340"/>
      <c r="IJ340"/>
      <c r="IK340"/>
      <c r="IL340"/>
      <c r="IM340"/>
      <c r="IN340"/>
      <c r="IO340"/>
      <c r="IP340"/>
      <c r="IQ340"/>
      <c r="IR340"/>
      <c r="IS340"/>
      <c r="IT340"/>
      <c r="IU340"/>
      <c r="IV340"/>
      <c r="IW340"/>
      <c r="IX340"/>
      <c r="IY340"/>
      <c r="IZ340"/>
      <c r="JA340"/>
      <c r="JB340"/>
      <c r="JC340"/>
      <c r="JD340"/>
      <c r="JE340"/>
      <c r="JF340"/>
      <c r="JG340"/>
      <c r="JH340"/>
      <c r="JI340"/>
      <c r="JJ340"/>
      <c r="JK340"/>
      <c r="JL340"/>
      <c r="JM340"/>
      <c r="JN340"/>
      <c r="JO340"/>
      <c r="JP340"/>
      <c r="JQ340"/>
      <c r="JR340"/>
      <c r="JS340"/>
      <c r="JT340"/>
      <c r="JU340"/>
      <c r="JV340"/>
      <c r="JW340"/>
      <c r="JX340"/>
      <c r="JY340"/>
      <c r="JZ340"/>
      <c r="KA340"/>
      <c r="KB340"/>
      <c r="KC340"/>
      <c r="KD340"/>
      <c r="KE340"/>
      <c r="KF340"/>
      <c r="KG340"/>
      <c r="KH340"/>
      <c r="KI340"/>
      <c r="KJ340"/>
      <c r="KK340"/>
      <c r="KL340"/>
      <c r="KM340"/>
      <c r="KN340"/>
      <c r="KO340"/>
      <c r="KP340"/>
      <c r="KQ340"/>
      <c r="KR340"/>
      <c r="KS340"/>
      <c r="KT340"/>
      <c r="KU340"/>
      <c r="KV340"/>
      <c r="KW340"/>
      <c r="KX340"/>
      <c r="KY340"/>
      <c r="KZ340"/>
      <c r="LA340"/>
      <c r="LB340"/>
      <c r="LC340"/>
      <c r="LD340"/>
      <c r="LE340"/>
      <c r="LF340"/>
      <c r="LG340"/>
      <c r="LH340"/>
      <c r="LI340"/>
      <c r="LJ340"/>
      <c r="LK340"/>
      <c r="LL340"/>
      <c r="LM340"/>
      <c r="LN340"/>
      <c r="LO340"/>
      <c r="LP340"/>
      <c r="LQ340"/>
      <c r="LR340"/>
      <c r="LS340"/>
      <c r="LT340"/>
      <c r="LU340"/>
      <c r="LV340"/>
      <c r="LW340"/>
      <c r="LX340"/>
      <c r="LY340"/>
      <c r="LZ340"/>
      <c r="MA340"/>
      <c r="MB340"/>
      <c r="MC340"/>
      <c r="MD340"/>
      <c r="ME340"/>
      <c r="MF340"/>
      <c r="MG340"/>
      <c r="MH340"/>
      <c r="MI340"/>
      <c r="MJ340"/>
      <c r="MK340"/>
      <c r="ML340"/>
      <c r="MM340"/>
      <c r="MN340"/>
      <c r="MO340"/>
      <c r="MP340"/>
      <c r="MQ340"/>
      <c r="MR340"/>
      <c r="MS340"/>
      <c r="MT340"/>
      <c r="MU340"/>
      <c r="MV340"/>
      <c r="MW340"/>
      <c r="MX340"/>
      <c r="MY340"/>
      <c r="MZ340"/>
      <c r="NA340"/>
      <c r="NB340"/>
      <c r="NC340"/>
      <c r="ND340"/>
      <c r="NE340"/>
      <c r="NF340"/>
      <c r="NG340"/>
      <c r="NH340"/>
      <c r="NI340"/>
      <c r="NJ340"/>
      <c r="NK340"/>
      <c r="NL340"/>
      <c r="NM340"/>
      <c r="NN340"/>
      <c r="NO340"/>
      <c r="NP340"/>
      <c r="NQ340"/>
      <c r="NR340"/>
      <c r="NS340"/>
      <c r="NT340"/>
      <c r="NU340"/>
      <c r="NV340"/>
      <c r="NW340"/>
      <c r="NX340"/>
      <c r="NY340"/>
      <c r="NZ340"/>
      <c r="OA340"/>
      <c r="OB340"/>
      <c r="OC340"/>
      <c r="OD340"/>
      <c r="OE340"/>
      <c r="OF340"/>
      <c r="OG340"/>
      <c r="OH340"/>
      <c r="OI340"/>
      <c r="OJ340"/>
      <c r="OK340"/>
      <c r="OL340"/>
      <c r="OM340"/>
      <c r="ON340"/>
      <c r="OO340"/>
      <c r="OP340"/>
      <c r="OQ340"/>
      <c r="OR340"/>
      <c r="OS340"/>
      <c r="OT340"/>
      <c r="OU340"/>
      <c r="OV340"/>
      <c r="OW340"/>
      <c r="OX340"/>
      <c r="OY340"/>
      <c r="OZ340"/>
      <c r="PA340"/>
      <c r="PB340"/>
      <c r="PC340"/>
      <c r="PD340"/>
      <c r="PE340"/>
      <c r="PF340"/>
      <c r="PG340"/>
      <c r="PH340"/>
      <c r="PI340"/>
      <c r="PJ340"/>
      <c r="PK340"/>
      <c r="PL340"/>
      <c r="PM340"/>
      <c r="PN340"/>
      <c r="PO340"/>
      <c r="PP340"/>
      <c r="PQ340"/>
      <c r="PR340"/>
      <c r="PS340"/>
      <c r="PT340"/>
      <c r="PU340"/>
      <c r="PV340"/>
      <c r="PW340"/>
      <c r="PX340"/>
      <c r="PY340"/>
      <c r="PZ340"/>
      <c r="QA340"/>
      <c r="QB340"/>
      <c r="QC340"/>
      <c r="QD340"/>
      <c r="QE340"/>
      <c r="QF340"/>
      <c r="QG340"/>
      <c r="QH340"/>
      <c r="QI340"/>
      <c r="QJ340"/>
      <c r="QK340"/>
      <c r="QL340"/>
      <c r="QM340"/>
      <c r="QN340"/>
      <c r="QO340"/>
      <c r="QP340"/>
      <c r="QQ340"/>
      <c r="QR340"/>
      <c r="QS340"/>
      <c r="QT340"/>
      <c r="QU340"/>
      <c r="QV340"/>
      <c r="QW340"/>
      <c r="QX340"/>
      <c r="QY340"/>
      <c r="QZ340"/>
      <c r="RA340"/>
      <c r="RB340"/>
      <c r="RC340"/>
      <c r="RD340"/>
      <c r="RE340"/>
      <c r="RF340"/>
      <c r="RG340"/>
      <c r="RH340"/>
      <c r="RI340"/>
      <c r="RJ340"/>
      <c r="RK340"/>
      <c r="RL340"/>
      <c r="RM340"/>
      <c r="RN340"/>
      <c r="RO340"/>
      <c r="RP340"/>
      <c r="RQ340"/>
      <c r="RR340"/>
      <c r="RS340"/>
      <c r="RT340"/>
      <c r="RU340"/>
      <c r="RV340"/>
      <c r="RW340"/>
      <c r="RX340"/>
      <c r="RY340"/>
      <c r="RZ340"/>
      <c r="SA340"/>
      <c r="SB340"/>
      <c r="SC340"/>
      <c r="SD340"/>
      <c r="SE340"/>
      <c r="SF340"/>
      <c r="SG340"/>
      <c r="SH340"/>
      <c r="SI340"/>
      <c r="SJ340"/>
      <c r="SK340"/>
      <c r="SL340"/>
      <c r="SM340"/>
      <c r="SN340"/>
      <c r="SO340"/>
      <c r="SP340"/>
    </row>
    <row r="341" spans="1:510" ht="16.5" customHeight="1" x14ac:dyDescent="0.2">
      <c r="A341" s="20">
        <v>1560</v>
      </c>
      <c r="B341" s="34" t="s">
        <v>70</v>
      </c>
      <c r="C341" s="34" t="s">
        <v>434</v>
      </c>
      <c r="D341" s="20" t="s">
        <v>51</v>
      </c>
      <c r="E341" s="20" t="s">
        <v>1345</v>
      </c>
      <c r="F341" s="22" t="s">
        <v>88</v>
      </c>
      <c r="G341" s="34" t="s">
        <v>37</v>
      </c>
      <c r="H341" s="20" t="s">
        <v>89</v>
      </c>
      <c r="I341" s="20" t="s">
        <v>81</v>
      </c>
      <c r="J341" s="35" t="s">
        <v>499</v>
      </c>
      <c r="K341" s="36"/>
      <c r="L341" s="36"/>
      <c r="M341" s="36"/>
      <c r="N341" s="36"/>
      <c r="O341" s="34"/>
      <c r="P341" s="37">
        <v>391318284</v>
      </c>
      <c r="Q341" s="34">
        <v>12</v>
      </c>
      <c r="R341" s="25">
        <v>45658</v>
      </c>
      <c r="S341" s="39" t="s">
        <v>83</v>
      </c>
      <c r="T341" s="37">
        <f t="shared" si="6"/>
        <v>4695819408</v>
      </c>
      <c r="U341" s="27" t="s">
        <v>39</v>
      </c>
      <c r="V341" s="28" t="s">
        <v>40</v>
      </c>
      <c r="W341"/>
      <c r="X341"/>
      <c r="Y341"/>
      <c r="Z341"/>
      <c r="AA341"/>
      <c r="AB341"/>
      <c r="AC341"/>
      <c r="AD341"/>
      <c r="AE341"/>
      <c r="AF341"/>
      <c r="AG341"/>
      <c r="AH341"/>
      <c r="AI341"/>
      <c r="AJ341"/>
      <c r="AK341"/>
      <c r="AL341"/>
      <c r="AM341"/>
      <c r="AN341"/>
      <c r="AO341"/>
      <c r="AP341"/>
      <c r="AQ341"/>
      <c r="AR341"/>
      <c r="AS341"/>
      <c r="AT341"/>
      <c r="AU341"/>
      <c r="AV341"/>
      <c r="AW341"/>
      <c r="AX341"/>
      <c r="AY341"/>
      <c r="AZ341"/>
      <c r="BA341"/>
      <c r="BB341"/>
      <c r="BC341"/>
      <c r="BD341"/>
      <c r="BE341"/>
      <c r="BF341"/>
      <c r="BG341"/>
      <c r="BH341"/>
      <c r="BI341"/>
      <c r="BJ341"/>
      <c r="BK341"/>
      <c r="BL341"/>
      <c r="BM341"/>
      <c r="BN341"/>
      <c r="BO341"/>
      <c r="BP341"/>
      <c r="BQ341"/>
      <c r="BR341"/>
      <c r="BS341"/>
      <c r="BT341"/>
      <c r="BU341"/>
      <c r="BV341"/>
      <c r="BW341"/>
      <c r="BX341"/>
      <c r="BY341"/>
      <c r="BZ341"/>
      <c r="CA341"/>
      <c r="CB341"/>
      <c r="CC341"/>
      <c r="CD341"/>
      <c r="CE341"/>
      <c r="CF341"/>
      <c r="CG341"/>
      <c r="CH341"/>
      <c r="CI341"/>
      <c r="CJ341"/>
      <c r="CK341"/>
      <c r="CL341"/>
      <c r="CM341"/>
      <c r="CN341"/>
      <c r="CO341"/>
      <c r="CP341"/>
      <c r="CQ341"/>
      <c r="CR341"/>
      <c r="CS341"/>
      <c r="CT341"/>
      <c r="CU341"/>
      <c r="CV341"/>
      <c r="CW341"/>
      <c r="CX341"/>
      <c r="CY341"/>
      <c r="CZ341"/>
      <c r="DA341"/>
      <c r="DB341"/>
      <c r="DC341"/>
      <c r="DD341"/>
      <c r="DE341"/>
      <c r="DF341"/>
      <c r="DG341"/>
      <c r="DH341"/>
      <c r="DI341"/>
      <c r="DJ341"/>
      <c r="DK341"/>
      <c r="DL341"/>
      <c r="DM341"/>
      <c r="DN341"/>
      <c r="DO341"/>
      <c r="DP341"/>
      <c r="DQ341"/>
      <c r="DR341"/>
      <c r="DS341"/>
      <c r="DT341"/>
      <c r="DU341"/>
      <c r="DV341"/>
      <c r="DW341"/>
      <c r="DX341"/>
      <c r="DY341"/>
      <c r="DZ341"/>
      <c r="EA341"/>
      <c r="EB341"/>
      <c r="EC341"/>
      <c r="ED341"/>
      <c r="EE341"/>
      <c r="EF341"/>
      <c r="EG341"/>
      <c r="EH341"/>
      <c r="EI341"/>
      <c r="EJ341"/>
      <c r="EK341"/>
      <c r="EL341"/>
      <c r="EM341"/>
      <c r="EN341"/>
      <c r="EO341"/>
      <c r="EP341"/>
      <c r="EQ341"/>
      <c r="ER341"/>
      <c r="ES341"/>
      <c r="ET341"/>
      <c r="EU341"/>
      <c r="EV341"/>
      <c r="EW341"/>
      <c r="EX341"/>
      <c r="EY341"/>
      <c r="EZ341"/>
      <c r="FA341"/>
      <c r="FB341"/>
      <c r="FC341"/>
      <c r="FD341"/>
      <c r="FE341"/>
      <c r="FF341"/>
      <c r="FG341"/>
      <c r="FH341"/>
      <c r="FI341"/>
      <c r="FJ341"/>
      <c r="FK341"/>
      <c r="FL341"/>
      <c r="FM341"/>
      <c r="FN341"/>
      <c r="FO341"/>
      <c r="FP341"/>
      <c r="FQ341"/>
      <c r="FR341"/>
      <c r="FS341"/>
      <c r="FT341"/>
      <c r="FU341"/>
      <c r="FV341"/>
      <c r="FW341"/>
      <c r="FX341"/>
      <c r="FY341"/>
      <c r="FZ341"/>
      <c r="GA341"/>
      <c r="GB341"/>
      <c r="GC341"/>
      <c r="GD341"/>
      <c r="GE341"/>
      <c r="GF341"/>
      <c r="GG341"/>
      <c r="GH341"/>
      <c r="GI341"/>
      <c r="GJ341"/>
      <c r="GK341"/>
      <c r="GL341"/>
      <c r="GM341"/>
      <c r="GN341"/>
      <c r="GO341"/>
      <c r="GP341"/>
      <c r="GQ341"/>
      <c r="GR341"/>
      <c r="GS341"/>
      <c r="GT341"/>
      <c r="GU341"/>
      <c r="GV341"/>
      <c r="GW341"/>
      <c r="GX341"/>
      <c r="GY341"/>
      <c r="GZ341"/>
      <c r="HA341"/>
      <c r="HB341"/>
      <c r="HC341"/>
      <c r="HD341"/>
      <c r="HE341"/>
      <c r="HF341"/>
      <c r="HG341"/>
      <c r="HH341"/>
      <c r="HI341"/>
      <c r="HJ341"/>
      <c r="HK341"/>
      <c r="HL341"/>
      <c r="HM341"/>
      <c r="HN341"/>
      <c r="HO341"/>
      <c r="HP341"/>
      <c r="HQ341"/>
      <c r="HR341"/>
      <c r="HS341"/>
      <c r="HT341"/>
      <c r="HU341"/>
      <c r="HV341"/>
      <c r="HW341"/>
      <c r="HX341"/>
      <c r="HY341"/>
      <c r="HZ341"/>
      <c r="IA341"/>
      <c r="IB341"/>
      <c r="IC341"/>
      <c r="ID341"/>
      <c r="IE341"/>
      <c r="IF341"/>
      <c r="IG341"/>
      <c r="IH341"/>
      <c r="II341"/>
      <c r="IJ341"/>
      <c r="IK341"/>
      <c r="IL341"/>
      <c r="IM341"/>
      <c r="IN341"/>
      <c r="IO341"/>
      <c r="IP341"/>
      <c r="IQ341"/>
      <c r="IR341"/>
      <c r="IS341"/>
      <c r="IT341"/>
      <c r="IU341"/>
      <c r="IV341"/>
      <c r="IW341"/>
      <c r="IX341"/>
      <c r="IY341"/>
      <c r="IZ341"/>
      <c r="JA341"/>
      <c r="JB341"/>
      <c r="JC341"/>
      <c r="JD341"/>
      <c r="JE341"/>
      <c r="JF341"/>
      <c r="JG341"/>
      <c r="JH341"/>
      <c r="JI341"/>
      <c r="JJ341"/>
      <c r="JK341"/>
      <c r="JL341"/>
      <c r="JM341"/>
      <c r="JN341"/>
      <c r="JO341"/>
      <c r="JP341"/>
      <c r="JQ341"/>
      <c r="JR341"/>
      <c r="JS341"/>
      <c r="JT341"/>
      <c r="JU341"/>
      <c r="JV341"/>
      <c r="JW341"/>
      <c r="JX341"/>
      <c r="JY341"/>
      <c r="JZ341"/>
      <c r="KA341"/>
      <c r="KB341"/>
      <c r="KC341"/>
      <c r="KD341"/>
      <c r="KE341"/>
      <c r="KF341"/>
      <c r="KG341"/>
      <c r="KH341"/>
      <c r="KI341"/>
      <c r="KJ341"/>
      <c r="KK341"/>
      <c r="KL341"/>
      <c r="KM341"/>
      <c r="KN341"/>
      <c r="KO341"/>
      <c r="KP341"/>
      <c r="KQ341"/>
      <c r="KR341"/>
      <c r="KS341"/>
      <c r="KT341"/>
      <c r="KU341"/>
      <c r="KV341"/>
      <c r="KW341"/>
      <c r="KX341"/>
      <c r="KY341"/>
      <c r="KZ341"/>
      <c r="LA341"/>
      <c r="LB341"/>
      <c r="LC341"/>
      <c r="LD341"/>
      <c r="LE341"/>
      <c r="LF341"/>
      <c r="LG341"/>
      <c r="LH341"/>
      <c r="LI341"/>
      <c r="LJ341"/>
      <c r="LK341"/>
      <c r="LL341"/>
      <c r="LM341"/>
      <c r="LN341"/>
      <c r="LO341"/>
      <c r="LP341"/>
      <c r="LQ341"/>
      <c r="LR341"/>
      <c r="LS341"/>
      <c r="LT341"/>
      <c r="LU341"/>
      <c r="LV341"/>
      <c r="LW341"/>
      <c r="LX341"/>
      <c r="LY341"/>
      <c r="LZ341"/>
      <c r="MA341"/>
      <c r="MB341"/>
      <c r="MC341"/>
      <c r="MD341"/>
      <c r="ME341"/>
      <c r="MF341"/>
      <c r="MG341"/>
      <c r="MH341"/>
      <c r="MI341"/>
      <c r="MJ341"/>
      <c r="MK341"/>
      <c r="ML341"/>
      <c r="MM341"/>
      <c r="MN341"/>
      <c r="MO341"/>
      <c r="MP341"/>
      <c r="MQ341"/>
      <c r="MR341"/>
      <c r="MS341"/>
      <c r="MT341"/>
      <c r="MU341"/>
      <c r="MV341"/>
      <c r="MW341"/>
      <c r="MX341"/>
      <c r="MY341"/>
      <c r="MZ341"/>
      <c r="NA341"/>
      <c r="NB341"/>
      <c r="NC341"/>
      <c r="ND341"/>
      <c r="NE341"/>
      <c r="NF341"/>
      <c r="NG341"/>
      <c r="NH341"/>
      <c r="NI341"/>
      <c r="NJ341"/>
      <c r="NK341"/>
      <c r="NL341"/>
      <c r="NM341"/>
      <c r="NN341"/>
      <c r="NO341"/>
      <c r="NP341"/>
      <c r="NQ341"/>
      <c r="NR341"/>
      <c r="NS341"/>
      <c r="NT341"/>
      <c r="NU341"/>
      <c r="NV341"/>
      <c r="NW341"/>
      <c r="NX341"/>
      <c r="NY341"/>
      <c r="NZ341"/>
      <c r="OA341"/>
      <c r="OB341"/>
      <c r="OC341"/>
      <c r="OD341"/>
      <c r="OE341"/>
      <c r="OF341"/>
      <c r="OG341"/>
      <c r="OH341"/>
      <c r="OI341"/>
      <c r="OJ341"/>
      <c r="OK341"/>
      <c r="OL341"/>
      <c r="OM341"/>
      <c r="ON341"/>
      <c r="OO341"/>
      <c r="OP341"/>
      <c r="OQ341"/>
      <c r="OR341"/>
      <c r="OS341"/>
      <c r="OT341"/>
      <c r="OU341"/>
      <c r="OV341"/>
      <c r="OW341"/>
      <c r="OX341"/>
      <c r="OY341"/>
      <c r="OZ341"/>
      <c r="PA341"/>
      <c r="PB341"/>
      <c r="PC341"/>
      <c r="PD341"/>
      <c r="PE341"/>
      <c r="PF341"/>
      <c r="PG341"/>
      <c r="PH341"/>
      <c r="PI341"/>
      <c r="PJ341"/>
      <c r="PK341"/>
      <c r="PL341"/>
      <c r="PM341"/>
      <c r="PN341"/>
      <c r="PO341"/>
      <c r="PP341"/>
      <c r="PQ341"/>
      <c r="PR341"/>
      <c r="PS341"/>
      <c r="PT341"/>
      <c r="PU341"/>
      <c r="PV341"/>
      <c r="PW341"/>
      <c r="PX341"/>
      <c r="PY341"/>
      <c r="PZ341"/>
      <c r="QA341"/>
      <c r="QB341"/>
      <c r="QC341"/>
      <c r="QD341"/>
      <c r="QE341"/>
      <c r="QF341"/>
      <c r="QG341"/>
      <c r="QH341"/>
      <c r="QI341"/>
      <c r="QJ341"/>
      <c r="QK341"/>
      <c r="QL341"/>
      <c r="QM341"/>
      <c r="QN341"/>
      <c r="QO341"/>
      <c r="QP341"/>
      <c r="QQ341"/>
      <c r="QR341"/>
      <c r="QS341"/>
      <c r="QT341"/>
      <c r="QU341"/>
      <c r="QV341"/>
      <c r="QW341"/>
      <c r="QX341"/>
      <c r="QY341"/>
      <c r="QZ341"/>
      <c r="RA341"/>
      <c r="RB341"/>
      <c r="RC341"/>
      <c r="RD341"/>
      <c r="RE341"/>
      <c r="RF341"/>
      <c r="RG341"/>
      <c r="RH341"/>
      <c r="RI341"/>
      <c r="RJ341"/>
      <c r="RK341"/>
      <c r="RL341"/>
      <c r="RM341"/>
      <c r="RN341"/>
      <c r="RO341"/>
      <c r="RP341"/>
      <c r="RQ341"/>
      <c r="RR341"/>
      <c r="RS341"/>
      <c r="RT341"/>
      <c r="RU341"/>
      <c r="RV341"/>
      <c r="RW341"/>
      <c r="RX341"/>
      <c r="RY341"/>
      <c r="RZ341"/>
      <c r="SA341"/>
      <c r="SB341"/>
      <c r="SC341"/>
      <c r="SD341"/>
      <c r="SE341"/>
      <c r="SF341"/>
      <c r="SG341"/>
      <c r="SH341"/>
      <c r="SI341"/>
      <c r="SJ341"/>
      <c r="SK341"/>
      <c r="SL341"/>
      <c r="SM341"/>
      <c r="SN341"/>
      <c r="SO341"/>
      <c r="SP341"/>
    </row>
    <row r="342" spans="1:510" ht="16.5" customHeight="1" x14ac:dyDescent="0.2">
      <c r="A342" s="20">
        <v>1561</v>
      </c>
      <c r="B342" s="34" t="s">
        <v>70</v>
      </c>
      <c r="C342" s="34" t="s">
        <v>434</v>
      </c>
      <c r="D342" s="20" t="s">
        <v>51</v>
      </c>
      <c r="E342" s="20" t="s">
        <v>1345</v>
      </c>
      <c r="F342" s="22" t="s">
        <v>88</v>
      </c>
      <c r="G342" s="34" t="s">
        <v>42</v>
      </c>
      <c r="H342" s="20" t="s">
        <v>89</v>
      </c>
      <c r="I342" s="20" t="s">
        <v>81</v>
      </c>
      <c r="J342" s="35" t="s">
        <v>500</v>
      </c>
      <c r="K342" s="36"/>
      <c r="L342" s="36"/>
      <c r="M342" s="36"/>
      <c r="N342" s="36"/>
      <c r="O342" s="34"/>
      <c r="P342" s="37"/>
      <c r="Q342" s="34">
        <v>12</v>
      </c>
      <c r="R342" s="25">
        <v>45658</v>
      </c>
      <c r="S342" s="39" t="s">
        <v>83</v>
      </c>
      <c r="T342" s="37">
        <f t="shared" ref="T342:T405" si="7">IF(P342&lt;&gt;0,P342*Q342,O342*Q342)</f>
        <v>0</v>
      </c>
      <c r="U342" s="27" t="s">
        <v>39</v>
      </c>
      <c r="V342" s="28" t="s">
        <v>40</v>
      </c>
      <c r="W342"/>
      <c r="X342"/>
      <c r="Y342"/>
      <c r="Z342"/>
      <c r="AA342"/>
      <c r="AB342"/>
      <c r="AC342"/>
      <c r="AD342"/>
      <c r="AE342"/>
      <c r="AF342"/>
      <c r="AG342"/>
      <c r="AH342"/>
      <c r="AI342"/>
      <c r="AJ342"/>
      <c r="AK342"/>
      <c r="AL342"/>
      <c r="AM342"/>
      <c r="AN342"/>
      <c r="AO342"/>
      <c r="AP342"/>
      <c r="AQ342"/>
      <c r="AR342"/>
      <c r="AS342"/>
      <c r="AT342"/>
      <c r="AU342"/>
      <c r="AV342"/>
      <c r="AW342"/>
      <c r="AX342"/>
      <c r="AY342"/>
      <c r="AZ342"/>
      <c r="BA342"/>
      <c r="BB342"/>
      <c r="BC342"/>
      <c r="BD342"/>
      <c r="BE342"/>
      <c r="BF342"/>
      <c r="BG342"/>
      <c r="BH342"/>
      <c r="BI342"/>
      <c r="BJ342"/>
      <c r="BK342"/>
      <c r="BL342"/>
      <c r="BM342"/>
      <c r="BN342"/>
      <c r="BO342"/>
      <c r="BP342"/>
      <c r="BQ342"/>
      <c r="BR342"/>
      <c r="BS342"/>
      <c r="BT342"/>
      <c r="BU342"/>
      <c r="BV342"/>
      <c r="BW342"/>
      <c r="BX342"/>
      <c r="BY342"/>
      <c r="BZ342"/>
      <c r="CA342"/>
      <c r="CB342"/>
      <c r="CC342"/>
      <c r="CD342"/>
      <c r="CE342"/>
      <c r="CF342"/>
      <c r="CG342"/>
      <c r="CH342"/>
      <c r="CI342"/>
      <c r="CJ342"/>
      <c r="CK342"/>
      <c r="CL342"/>
      <c r="CM342"/>
      <c r="CN342"/>
      <c r="CO342"/>
      <c r="CP342"/>
      <c r="CQ342"/>
      <c r="CR342"/>
      <c r="CS342"/>
      <c r="CT342"/>
      <c r="CU342"/>
      <c r="CV342"/>
      <c r="CW342"/>
      <c r="CX342"/>
      <c r="CY342"/>
      <c r="CZ342"/>
      <c r="DA342"/>
      <c r="DB342"/>
      <c r="DC342"/>
      <c r="DD342"/>
      <c r="DE342"/>
      <c r="DF342"/>
      <c r="DG342"/>
      <c r="DH342"/>
      <c r="DI342"/>
      <c r="DJ342"/>
      <c r="DK342"/>
      <c r="DL342"/>
      <c r="DM342"/>
      <c r="DN342"/>
      <c r="DO342"/>
      <c r="DP342"/>
      <c r="DQ342"/>
      <c r="DR342"/>
      <c r="DS342"/>
      <c r="DT342"/>
      <c r="DU342"/>
      <c r="DV342"/>
      <c r="DW342"/>
      <c r="DX342"/>
      <c r="DY342"/>
      <c r="DZ342"/>
      <c r="EA342"/>
      <c r="EB342"/>
      <c r="EC342"/>
      <c r="ED342"/>
      <c r="EE342"/>
      <c r="EF342"/>
      <c r="EG342"/>
      <c r="EH342"/>
      <c r="EI342"/>
      <c r="EJ342"/>
      <c r="EK342"/>
      <c r="EL342"/>
      <c r="EM342"/>
      <c r="EN342"/>
      <c r="EO342"/>
      <c r="EP342"/>
      <c r="EQ342"/>
      <c r="ER342"/>
      <c r="ES342"/>
      <c r="ET342"/>
      <c r="EU342"/>
      <c r="EV342"/>
      <c r="EW342"/>
      <c r="EX342"/>
      <c r="EY342"/>
      <c r="EZ342"/>
      <c r="FA342"/>
      <c r="FB342"/>
      <c r="FC342"/>
      <c r="FD342"/>
      <c r="FE342"/>
      <c r="FF342"/>
      <c r="FG342"/>
      <c r="FH342"/>
      <c r="FI342"/>
      <c r="FJ342"/>
      <c r="FK342"/>
      <c r="FL342"/>
      <c r="FM342"/>
      <c r="FN342"/>
      <c r="FO342"/>
      <c r="FP342"/>
      <c r="FQ342"/>
      <c r="FR342"/>
      <c r="FS342"/>
      <c r="FT342"/>
      <c r="FU342"/>
      <c r="FV342"/>
      <c r="FW342"/>
      <c r="FX342"/>
      <c r="FY342"/>
      <c r="FZ342"/>
      <c r="GA342"/>
      <c r="GB342"/>
      <c r="GC342"/>
      <c r="GD342"/>
      <c r="GE342"/>
      <c r="GF342"/>
      <c r="GG342"/>
      <c r="GH342"/>
      <c r="GI342"/>
      <c r="GJ342"/>
      <c r="GK342"/>
      <c r="GL342"/>
      <c r="GM342"/>
      <c r="GN342"/>
      <c r="GO342"/>
      <c r="GP342"/>
      <c r="GQ342"/>
      <c r="GR342"/>
      <c r="GS342"/>
      <c r="GT342"/>
      <c r="GU342"/>
      <c r="GV342"/>
      <c r="GW342"/>
      <c r="GX342"/>
      <c r="GY342"/>
      <c r="GZ342"/>
      <c r="HA342"/>
      <c r="HB342"/>
      <c r="HC342"/>
      <c r="HD342"/>
      <c r="HE342"/>
      <c r="HF342"/>
      <c r="HG342"/>
      <c r="HH342"/>
      <c r="HI342"/>
      <c r="HJ342"/>
      <c r="HK342"/>
      <c r="HL342"/>
      <c r="HM342"/>
      <c r="HN342"/>
      <c r="HO342"/>
      <c r="HP342"/>
      <c r="HQ342"/>
      <c r="HR342"/>
      <c r="HS342"/>
      <c r="HT342"/>
      <c r="HU342"/>
      <c r="HV342"/>
      <c r="HW342"/>
      <c r="HX342"/>
      <c r="HY342"/>
      <c r="HZ342"/>
      <c r="IA342"/>
      <c r="IB342"/>
      <c r="IC342"/>
      <c r="ID342"/>
      <c r="IE342"/>
      <c r="IF342"/>
      <c r="IG342"/>
      <c r="IH342"/>
      <c r="II342"/>
      <c r="IJ342"/>
      <c r="IK342"/>
      <c r="IL342"/>
      <c r="IM342"/>
      <c r="IN342"/>
      <c r="IO342"/>
      <c r="IP342"/>
      <c r="IQ342"/>
      <c r="IR342"/>
      <c r="IS342"/>
      <c r="IT342"/>
      <c r="IU342"/>
      <c r="IV342"/>
      <c r="IW342"/>
      <c r="IX342"/>
      <c r="IY342"/>
      <c r="IZ342"/>
      <c r="JA342"/>
      <c r="JB342"/>
      <c r="JC342"/>
      <c r="JD342"/>
      <c r="JE342"/>
      <c r="JF342"/>
      <c r="JG342"/>
      <c r="JH342"/>
      <c r="JI342"/>
      <c r="JJ342"/>
      <c r="JK342"/>
      <c r="JL342"/>
      <c r="JM342"/>
      <c r="JN342"/>
      <c r="JO342"/>
      <c r="JP342"/>
      <c r="JQ342"/>
      <c r="JR342"/>
      <c r="JS342"/>
      <c r="JT342"/>
      <c r="JU342"/>
      <c r="JV342"/>
      <c r="JW342"/>
      <c r="JX342"/>
      <c r="JY342"/>
      <c r="JZ342"/>
      <c r="KA342"/>
      <c r="KB342"/>
      <c r="KC342"/>
      <c r="KD342"/>
      <c r="KE342"/>
      <c r="KF342"/>
      <c r="KG342"/>
      <c r="KH342"/>
      <c r="KI342"/>
      <c r="KJ342"/>
      <c r="KK342"/>
      <c r="KL342"/>
      <c r="KM342"/>
      <c r="KN342"/>
      <c r="KO342"/>
      <c r="KP342"/>
      <c r="KQ342"/>
      <c r="KR342"/>
      <c r="KS342"/>
      <c r="KT342"/>
      <c r="KU342"/>
      <c r="KV342"/>
      <c r="KW342"/>
      <c r="KX342"/>
      <c r="KY342"/>
      <c r="KZ342"/>
      <c r="LA342"/>
      <c r="LB342"/>
      <c r="LC342"/>
      <c r="LD342"/>
      <c r="LE342"/>
      <c r="LF342"/>
      <c r="LG342"/>
      <c r="LH342"/>
      <c r="LI342"/>
      <c r="LJ342"/>
      <c r="LK342"/>
      <c r="LL342"/>
      <c r="LM342"/>
      <c r="LN342"/>
      <c r="LO342"/>
      <c r="LP342"/>
      <c r="LQ342"/>
      <c r="LR342"/>
      <c r="LS342"/>
      <c r="LT342"/>
      <c r="LU342"/>
      <c r="LV342"/>
      <c r="LW342"/>
      <c r="LX342"/>
      <c r="LY342"/>
      <c r="LZ342"/>
      <c r="MA342"/>
      <c r="MB342"/>
      <c r="MC342"/>
      <c r="MD342"/>
      <c r="ME342"/>
      <c r="MF342"/>
      <c r="MG342"/>
      <c r="MH342"/>
      <c r="MI342"/>
      <c r="MJ342"/>
      <c r="MK342"/>
      <c r="ML342"/>
      <c r="MM342"/>
      <c r="MN342"/>
      <c r="MO342"/>
      <c r="MP342"/>
      <c r="MQ342"/>
      <c r="MR342"/>
      <c r="MS342"/>
      <c r="MT342"/>
      <c r="MU342"/>
      <c r="MV342"/>
      <c r="MW342"/>
      <c r="MX342"/>
      <c r="MY342"/>
      <c r="MZ342"/>
      <c r="NA342"/>
      <c r="NB342"/>
      <c r="NC342"/>
      <c r="ND342"/>
      <c r="NE342"/>
      <c r="NF342"/>
      <c r="NG342"/>
      <c r="NH342"/>
      <c r="NI342"/>
      <c r="NJ342"/>
      <c r="NK342"/>
      <c r="NL342"/>
      <c r="NM342"/>
      <c r="NN342"/>
      <c r="NO342"/>
      <c r="NP342"/>
      <c r="NQ342"/>
      <c r="NR342"/>
      <c r="NS342"/>
      <c r="NT342"/>
      <c r="NU342"/>
      <c r="NV342"/>
      <c r="NW342"/>
      <c r="NX342"/>
      <c r="NY342"/>
      <c r="NZ342"/>
      <c r="OA342"/>
      <c r="OB342"/>
      <c r="OC342"/>
      <c r="OD342"/>
      <c r="OE342"/>
      <c r="OF342"/>
      <c r="OG342"/>
      <c r="OH342"/>
      <c r="OI342"/>
      <c r="OJ342"/>
      <c r="OK342"/>
      <c r="OL342"/>
      <c r="OM342"/>
      <c r="ON342"/>
      <c r="OO342"/>
      <c r="OP342"/>
      <c r="OQ342"/>
      <c r="OR342"/>
      <c r="OS342"/>
      <c r="OT342"/>
      <c r="OU342"/>
      <c r="OV342"/>
      <c r="OW342"/>
      <c r="OX342"/>
      <c r="OY342"/>
      <c r="OZ342"/>
      <c r="PA342"/>
      <c r="PB342"/>
      <c r="PC342"/>
      <c r="PD342"/>
      <c r="PE342"/>
      <c r="PF342"/>
      <c r="PG342"/>
      <c r="PH342"/>
      <c r="PI342"/>
      <c r="PJ342"/>
      <c r="PK342"/>
      <c r="PL342"/>
      <c r="PM342"/>
      <c r="PN342"/>
      <c r="PO342"/>
      <c r="PP342"/>
      <c r="PQ342"/>
      <c r="PR342"/>
      <c r="PS342"/>
      <c r="PT342"/>
      <c r="PU342"/>
      <c r="PV342"/>
      <c r="PW342"/>
      <c r="PX342"/>
      <c r="PY342"/>
      <c r="PZ342"/>
      <c r="QA342"/>
      <c r="QB342"/>
      <c r="QC342"/>
      <c r="QD342"/>
      <c r="QE342"/>
      <c r="QF342"/>
      <c r="QG342"/>
      <c r="QH342"/>
      <c r="QI342"/>
      <c r="QJ342"/>
      <c r="QK342"/>
      <c r="QL342"/>
      <c r="QM342"/>
      <c r="QN342"/>
      <c r="QO342"/>
      <c r="QP342"/>
      <c r="QQ342"/>
      <c r="QR342"/>
      <c r="QS342"/>
      <c r="QT342"/>
      <c r="QU342"/>
      <c r="QV342"/>
      <c r="QW342"/>
      <c r="QX342"/>
      <c r="QY342"/>
      <c r="QZ342"/>
      <c r="RA342"/>
      <c r="RB342"/>
      <c r="RC342"/>
      <c r="RD342"/>
      <c r="RE342"/>
      <c r="RF342"/>
      <c r="RG342"/>
      <c r="RH342"/>
      <c r="RI342"/>
      <c r="RJ342"/>
      <c r="RK342"/>
      <c r="RL342"/>
      <c r="RM342"/>
      <c r="RN342"/>
      <c r="RO342"/>
      <c r="RP342"/>
      <c r="RQ342"/>
      <c r="RR342"/>
      <c r="RS342"/>
      <c r="RT342"/>
      <c r="RU342"/>
      <c r="RV342"/>
      <c r="RW342"/>
      <c r="RX342"/>
      <c r="RY342"/>
      <c r="RZ342"/>
      <c r="SA342"/>
      <c r="SB342"/>
      <c r="SC342"/>
      <c r="SD342"/>
      <c r="SE342"/>
      <c r="SF342"/>
      <c r="SG342"/>
      <c r="SH342"/>
      <c r="SI342"/>
      <c r="SJ342"/>
      <c r="SK342"/>
      <c r="SL342"/>
      <c r="SM342"/>
      <c r="SN342"/>
      <c r="SO342"/>
      <c r="SP342"/>
    </row>
    <row r="343" spans="1:510" ht="16.5" customHeight="1" x14ac:dyDescent="0.2">
      <c r="A343" s="20">
        <v>1562</v>
      </c>
      <c r="B343" s="34" t="s">
        <v>70</v>
      </c>
      <c r="C343" s="34" t="s">
        <v>434</v>
      </c>
      <c r="D343" s="20" t="s">
        <v>51</v>
      </c>
      <c r="E343" s="20" t="s">
        <v>1345</v>
      </c>
      <c r="F343" s="22" t="s">
        <v>88</v>
      </c>
      <c r="G343" s="34" t="s">
        <v>42</v>
      </c>
      <c r="H343" s="20" t="s">
        <v>89</v>
      </c>
      <c r="I343" s="20" t="s">
        <v>81</v>
      </c>
      <c r="J343" s="35" t="s">
        <v>501</v>
      </c>
      <c r="K343" s="36"/>
      <c r="L343" s="36"/>
      <c r="M343" s="36"/>
      <c r="N343" s="36"/>
      <c r="O343" s="34"/>
      <c r="P343" s="37">
        <v>279818000</v>
      </c>
      <c r="Q343" s="34">
        <v>12</v>
      </c>
      <c r="R343" s="25">
        <v>45658</v>
      </c>
      <c r="S343" s="39" t="s">
        <v>83</v>
      </c>
      <c r="T343" s="37">
        <f t="shared" si="7"/>
        <v>3357816000</v>
      </c>
      <c r="U343" s="27" t="s">
        <v>39</v>
      </c>
      <c r="V343" s="28" t="s">
        <v>40</v>
      </c>
      <c r="W343"/>
      <c r="X343"/>
      <c r="Y343"/>
      <c r="Z343"/>
      <c r="AA343"/>
      <c r="AB343"/>
      <c r="AC343"/>
      <c r="AD343"/>
      <c r="AE343"/>
      <c r="AF343"/>
      <c r="AG343"/>
      <c r="AH343"/>
      <c r="AI343"/>
      <c r="AJ343"/>
      <c r="AK343"/>
      <c r="AL343"/>
      <c r="AM343"/>
      <c r="AN343"/>
      <c r="AO343"/>
      <c r="AP343"/>
      <c r="AQ343"/>
      <c r="AR343"/>
      <c r="AS343"/>
      <c r="AT343"/>
      <c r="AU343"/>
      <c r="AV343"/>
      <c r="AW343"/>
      <c r="AX343"/>
      <c r="AY343"/>
      <c r="AZ343"/>
      <c r="BA343"/>
      <c r="BB343"/>
      <c r="BC343"/>
      <c r="BD343"/>
      <c r="BE343"/>
      <c r="BF343"/>
      <c r="BG343"/>
      <c r="BH343"/>
      <c r="BI343"/>
      <c r="BJ343"/>
      <c r="BK343"/>
      <c r="BL343"/>
      <c r="BM343"/>
      <c r="BN343"/>
      <c r="BO343"/>
      <c r="BP343"/>
      <c r="BQ343"/>
      <c r="BR343"/>
      <c r="BS343"/>
      <c r="BT343"/>
      <c r="BU343"/>
      <c r="BV343"/>
      <c r="BW343"/>
      <c r="BX343"/>
      <c r="BY343"/>
      <c r="BZ343"/>
      <c r="CA343"/>
      <c r="CB343"/>
      <c r="CC343"/>
      <c r="CD343"/>
      <c r="CE343"/>
      <c r="CF343"/>
      <c r="CG343"/>
      <c r="CH343"/>
      <c r="CI343"/>
      <c r="CJ343"/>
      <c r="CK343"/>
      <c r="CL343"/>
      <c r="CM343"/>
      <c r="CN343"/>
      <c r="CO343"/>
      <c r="CP343"/>
      <c r="CQ343"/>
      <c r="CR343"/>
      <c r="CS343"/>
      <c r="CT343"/>
      <c r="CU343"/>
      <c r="CV343"/>
      <c r="CW343"/>
      <c r="CX343"/>
      <c r="CY343"/>
      <c r="CZ343"/>
      <c r="DA343"/>
      <c r="DB343"/>
      <c r="DC343"/>
      <c r="DD343"/>
      <c r="DE343"/>
      <c r="DF343"/>
      <c r="DG343"/>
      <c r="DH343"/>
      <c r="DI343"/>
      <c r="DJ343"/>
      <c r="DK343"/>
      <c r="DL343"/>
      <c r="DM343"/>
      <c r="DN343"/>
      <c r="DO343"/>
      <c r="DP343"/>
      <c r="DQ343"/>
      <c r="DR343"/>
      <c r="DS343"/>
      <c r="DT343"/>
      <c r="DU343"/>
      <c r="DV343"/>
      <c r="DW343"/>
      <c r="DX343"/>
      <c r="DY343"/>
      <c r="DZ343"/>
      <c r="EA343"/>
      <c r="EB343"/>
      <c r="EC343"/>
      <c r="ED343"/>
      <c r="EE343"/>
      <c r="EF343"/>
      <c r="EG343"/>
      <c r="EH343"/>
      <c r="EI343"/>
      <c r="EJ343"/>
      <c r="EK343"/>
      <c r="EL343"/>
      <c r="EM343"/>
      <c r="EN343"/>
      <c r="EO343"/>
      <c r="EP343"/>
      <c r="EQ343"/>
      <c r="ER343"/>
      <c r="ES343"/>
      <c r="ET343"/>
      <c r="EU343"/>
      <c r="EV343"/>
      <c r="EW343"/>
      <c r="EX343"/>
      <c r="EY343"/>
      <c r="EZ343"/>
      <c r="FA343"/>
      <c r="FB343"/>
      <c r="FC343"/>
      <c r="FD343"/>
      <c r="FE343"/>
      <c r="FF343"/>
      <c r="FG343"/>
      <c r="FH343"/>
      <c r="FI343"/>
      <c r="FJ343"/>
      <c r="FK343"/>
      <c r="FL343"/>
      <c r="FM343"/>
      <c r="FN343"/>
      <c r="FO343"/>
      <c r="FP343"/>
      <c r="FQ343"/>
      <c r="FR343"/>
      <c r="FS343"/>
      <c r="FT343"/>
      <c r="FU343"/>
      <c r="FV343"/>
      <c r="FW343"/>
      <c r="FX343"/>
      <c r="FY343"/>
      <c r="FZ343"/>
      <c r="GA343"/>
      <c r="GB343"/>
      <c r="GC343"/>
      <c r="GD343"/>
      <c r="GE343"/>
      <c r="GF343"/>
      <c r="GG343"/>
      <c r="GH343"/>
      <c r="GI343"/>
      <c r="GJ343"/>
      <c r="GK343"/>
      <c r="GL343"/>
      <c r="GM343"/>
      <c r="GN343"/>
      <c r="GO343"/>
      <c r="GP343"/>
      <c r="GQ343"/>
      <c r="GR343"/>
      <c r="GS343"/>
      <c r="GT343"/>
      <c r="GU343"/>
      <c r="GV343"/>
      <c r="GW343"/>
      <c r="GX343"/>
      <c r="GY343"/>
      <c r="GZ343"/>
      <c r="HA343"/>
      <c r="HB343"/>
      <c r="HC343"/>
      <c r="HD343"/>
      <c r="HE343"/>
      <c r="HF343"/>
      <c r="HG343"/>
      <c r="HH343"/>
      <c r="HI343"/>
      <c r="HJ343"/>
      <c r="HK343"/>
      <c r="HL343"/>
      <c r="HM343"/>
      <c r="HN343"/>
      <c r="HO343"/>
      <c r="HP343"/>
      <c r="HQ343"/>
      <c r="HR343"/>
      <c r="HS343"/>
      <c r="HT343"/>
      <c r="HU343"/>
      <c r="HV343"/>
      <c r="HW343"/>
      <c r="HX343"/>
      <c r="HY343"/>
      <c r="HZ343"/>
      <c r="IA343"/>
      <c r="IB343"/>
      <c r="IC343"/>
      <c r="ID343"/>
      <c r="IE343"/>
      <c r="IF343"/>
      <c r="IG343"/>
      <c r="IH343"/>
      <c r="II343"/>
      <c r="IJ343"/>
      <c r="IK343"/>
      <c r="IL343"/>
      <c r="IM343"/>
      <c r="IN343"/>
      <c r="IO343"/>
      <c r="IP343"/>
      <c r="IQ343"/>
      <c r="IR343"/>
      <c r="IS343"/>
      <c r="IT343"/>
      <c r="IU343"/>
      <c r="IV343"/>
      <c r="IW343"/>
      <c r="IX343"/>
      <c r="IY343"/>
      <c r="IZ343"/>
      <c r="JA343"/>
      <c r="JB343"/>
      <c r="JC343"/>
      <c r="JD343"/>
      <c r="JE343"/>
      <c r="JF343"/>
      <c r="JG343"/>
      <c r="JH343"/>
      <c r="JI343"/>
      <c r="JJ343"/>
      <c r="JK343"/>
      <c r="JL343"/>
      <c r="JM343"/>
      <c r="JN343"/>
      <c r="JO343"/>
      <c r="JP343"/>
      <c r="JQ343"/>
      <c r="JR343"/>
      <c r="JS343"/>
      <c r="JT343"/>
      <c r="JU343"/>
      <c r="JV343"/>
      <c r="JW343"/>
      <c r="JX343"/>
      <c r="JY343"/>
      <c r="JZ343"/>
      <c r="KA343"/>
      <c r="KB343"/>
      <c r="KC343"/>
      <c r="KD343"/>
      <c r="KE343"/>
      <c r="KF343"/>
      <c r="KG343"/>
      <c r="KH343"/>
      <c r="KI343"/>
      <c r="KJ343"/>
      <c r="KK343"/>
      <c r="KL343"/>
      <c r="KM343"/>
      <c r="KN343"/>
      <c r="KO343"/>
      <c r="KP343"/>
      <c r="KQ343"/>
      <c r="KR343"/>
      <c r="KS343"/>
      <c r="KT343"/>
      <c r="KU343"/>
      <c r="KV343"/>
      <c r="KW343"/>
      <c r="KX343"/>
      <c r="KY343"/>
      <c r="KZ343"/>
      <c r="LA343"/>
      <c r="LB343"/>
      <c r="LC343"/>
      <c r="LD343"/>
      <c r="LE343"/>
      <c r="LF343"/>
      <c r="LG343"/>
      <c r="LH343"/>
      <c r="LI343"/>
      <c r="LJ343"/>
      <c r="LK343"/>
      <c r="LL343"/>
      <c r="LM343"/>
      <c r="LN343"/>
      <c r="LO343"/>
      <c r="LP343"/>
      <c r="LQ343"/>
      <c r="LR343"/>
      <c r="LS343"/>
      <c r="LT343"/>
      <c r="LU343"/>
      <c r="LV343"/>
      <c r="LW343"/>
      <c r="LX343"/>
      <c r="LY343"/>
      <c r="LZ343"/>
      <c r="MA343"/>
      <c r="MB343"/>
      <c r="MC343"/>
      <c r="MD343"/>
      <c r="ME343"/>
      <c r="MF343"/>
      <c r="MG343"/>
      <c r="MH343"/>
      <c r="MI343"/>
      <c r="MJ343"/>
      <c r="MK343"/>
      <c r="ML343"/>
      <c r="MM343"/>
      <c r="MN343"/>
      <c r="MO343"/>
      <c r="MP343"/>
      <c r="MQ343"/>
      <c r="MR343"/>
      <c r="MS343"/>
      <c r="MT343"/>
      <c r="MU343"/>
      <c r="MV343"/>
      <c r="MW343"/>
      <c r="MX343"/>
      <c r="MY343"/>
      <c r="MZ343"/>
      <c r="NA343"/>
      <c r="NB343"/>
      <c r="NC343"/>
      <c r="ND343"/>
      <c r="NE343"/>
      <c r="NF343"/>
      <c r="NG343"/>
      <c r="NH343"/>
      <c r="NI343"/>
      <c r="NJ343"/>
      <c r="NK343"/>
      <c r="NL343"/>
      <c r="NM343"/>
      <c r="NN343"/>
      <c r="NO343"/>
      <c r="NP343"/>
      <c r="NQ343"/>
      <c r="NR343"/>
      <c r="NS343"/>
      <c r="NT343"/>
      <c r="NU343"/>
      <c r="NV343"/>
      <c r="NW343"/>
      <c r="NX343"/>
      <c r="NY343"/>
      <c r="NZ343"/>
      <c r="OA343"/>
      <c r="OB343"/>
      <c r="OC343"/>
      <c r="OD343"/>
      <c r="OE343"/>
      <c r="OF343"/>
      <c r="OG343"/>
      <c r="OH343"/>
      <c r="OI343"/>
      <c r="OJ343"/>
      <c r="OK343"/>
      <c r="OL343"/>
      <c r="OM343"/>
      <c r="ON343"/>
      <c r="OO343"/>
      <c r="OP343"/>
      <c r="OQ343"/>
      <c r="OR343"/>
      <c r="OS343"/>
      <c r="OT343"/>
      <c r="OU343"/>
      <c r="OV343"/>
      <c r="OW343"/>
      <c r="OX343"/>
      <c r="OY343"/>
      <c r="OZ343"/>
      <c r="PA343"/>
      <c r="PB343"/>
      <c r="PC343"/>
      <c r="PD343"/>
      <c r="PE343"/>
      <c r="PF343"/>
      <c r="PG343"/>
      <c r="PH343"/>
      <c r="PI343"/>
      <c r="PJ343"/>
      <c r="PK343"/>
      <c r="PL343"/>
      <c r="PM343"/>
      <c r="PN343"/>
      <c r="PO343"/>
      <c r="PP343"/>
      <c r="PQ343"/>
      <c r="PR343"/>
      <c r="PS343"/>
      <c r="PT343"/>
      <c r="PU343"/>
      <c r="PV343"/>
      <c r="PW343"/>
      <c r="PX343"/>
      <c r="PY343"/>
      <c r="PZ343"/>
      <c r="QA343"/>
      <c r="QB343"/>
      <c r="QC343"/>
      <c r="QD343"/>
      <c r="QE343"/>
      <c r="QF343"/>
      <c r="QG343"/>
      <c r="QH343"/>
      <c r="QI343"/>
      <c r="QJ343"/>
      <c r="QK343"/>
      <c r="QL343"/>
      <c r="QM343"/>
      <c r="QN343"/>
      <c r="QO343"/>
      <c r="QP343"/>
      <c r="QQ343"/>
      <c r="QR343"/>
      <c r="QS343"/>
      <c r="QT343"/>
      <c r="QU343"/>
      <c r="QV343"/>
      <c r="QW343"/>
      <c r="QX343"/>
      <c r="QY343"/>
      <c r="QZ343"/>
      <c r="RA343"/>
      <c r="RB343"/>
      <c r="RC343"/>
      <c r="RD343"/>
      <c r="RE343"/>
      <c r="RF343"/>
      <c r="RG343"/>
      <c r="RH343"/>
      <c r="RI343"/>
      <c r="RJ343"/>
      <c r="RK343"/>
      <c r="RL343"/>
      <c r="RM343"/>
      <c r="RN343"/>
      <c r="RO343"/>
      <c r="RP343"/>
      <c r="RQ343"/>
      <c r="RR343"/>
      <c r="RS343"/>
      <c r="RT343"/>
      <c r="RU343"/>
      <c r="RV343"/>
      <c r="RW343"/>
      <c r="RX343"/>
      <c r="RY343"/>
      <c r="RZ343"/>
      <c r="SA343"/>
      <c r="SB343"/>
      <c r="SC343"/>
      <c r="SD343"/>
      <c r="SE343"/>
      <c r="SF343"/>
      <c r="SG343"/>
      <c r="SH343"/>
      <c r="SI343"/>
      <c r="SJ343"/>
      <c r="SK343"/>
      <c r="SL343"/>
      <c r="SM343"/>
      <c r="SN343"/>
      <c r="SO343"/>
      <c r="SP343"/>
    </row>
    <row r="344" spans="1:510" ht="16.5" customHeight="1" x14ac:dyDescent="0.2">
      <c r="A344" s="20">
        <v>1563</v>
      </c>
      <c r="B344" s="34" t="s">
        <v>70</v>
      </c>
      <c r="C344" s="34" t="s">
        <v>434</v>
      </c>
      <c r="D344" s="20" t="s">
        <v>51</v>
      </c>
      <c r="E344" s="20" t="s">
        <v>1345</v>
      </c>
      <c r="F344" s="22" t="s">
        <v>88</v>
      </c>
      <c r="G344" s="34" t="s">
        <v>42</v>
      </c>
      <c r="H344" s="20" t="s">
        <v>89</v>
      </c>
      <c r="I344" s="20" t="s">
        <v>81</v>
      </c>
      <c r="J344" s="35" t="s">
        <v>502</v>
      </c>
      <c r="K344" s="36"/>
      <c r="L344" s="36"/>
      <c r="M344" s="36"/>
      <c r="N344" s="36"/>
      <c r="O344" s="34"/>
      <c r="P344" s="37">
        <v>279818000</v>
      </c>
      <c r="Q344" s="34">
        <v>12</v>
      </c>
      <c r="R344" s="25">
        <v>45658</v>
      </c>
      <c r="S344" s="39" t="s">
        <v>83</v>
      </c>
      <c r="T344" s="37">
        <f t="shared" si="7"/>
        <v>3357816000</v>
      </c>
      <c r="U344" s="27" t="s">
        <v>39</v>
      </c>
      <c r="V344" s="28" t="s">
        <v>40</v>
      </c>
      <c r="W344"/>
      <c r="X344"/>
      <c r="Y344"/>
      <c r="Z344"/>
      <c r="AA344"/>
      <c r="AB344"/>
      <c r="AC344"/>
      <c r="AD344"/>
      <c r="AE344"/>
      <c r="AF344"/>
      <c r="AG344"/>
      <c r="AH344"/>
      <c r="AI344"/>
      <c r="AJ344"/>
      <c r="AK344"/>
      <c r="AL344"/>
      <c r="AM344"/>
      <c r="AN344"/>
      <c r="AO344"/>
      <c r="AP344"/>
      <c r="AQ344"/>
      <c r="AR344"/>
      <c r="AS344"/>
      <c r="AT344"/>
      <c r="AU344"/>
      <c r="AV344"/>
      <c r="AW344"/>
      <c r="AX344"/>
      <c r="AY344"/>
      <c r="AZ344"/>
      <c r="BA344"/>
      <c r="BB344"/>
      <c r="BC344"/>
      <c r="BD344"/>
      <c r="BE344"/>
      <c r="BF344"/>
      <c r="BG344"/>
      <c r="BH344"/>
      <c r="BI344"/>
      <c r="BJ344"/>
      <c r="BK344"/>
      <c r="BL344"/>
      <c r="BM344"/>
      <c r="BN344"/>
      <c r="BO344"/>
      <c r="BP344"/>
      <c r="BQ344"/>
      <c r="BR344"/>
      <c r="BS344"/>
      <c r="BT344"/>
      <c r="BU344"/>
      <c r="BV344"/>
      <c r="BW344"/>
      <c r="BX344"/>
      <c r="BY344"/>
      <c r="BZ344"/>
      <c r="CA344"/>
      <c r="CB344"/>
      <c r="CC344"/>
      <c r="CD344"/>
      <c r="CE344"/>
      <c r="CF344"/>
      <c r="CG344"/>
      <c r="CH344"/>
      <c r="CI344"/>
      <c r="CJ344"/>
      <c r="CK344"/>
      <c r="CL344"/>
      <c r="CM344"/>
      <c r="CN344"/>
      <c r="CO344"/>
      <c r="CP344"/>
      <c r="CQ344"/>
      <c r="CR344"/>
      <c r="CS344"/>
      <c r="CT344"/>
      <c r="CU344"/>
      <c r="CV344"/>
      <c r="CW344"/>
      <c r="CX344"/>
      <c r="CY344"/>
      <c r="CZ344"/>
      <c r="DA344"/>
      <c r="DB344"/>
      <c r="DC344"/>
      <c r="DD344"/>
      <c r="DE344"/>
      <c r="DF344"/>
      <c r="DG344"/>
      <c r="DH344"/>
      <c r="DI344"/>
      <c r="DJ344"/>
      <c r="DK344"/>
      <c r="DL344"/>
      <c r="DM344"/>
      <c r="DN344"/>
      <c r="DO344"/>
      <c r="DP344"/>
      <c r="DQ344"/>
      <c r="DR344"/>
      <c r="DS344"/>
      <c r="DT344"/>
      <c r="DU344"/>
      <c r="DV344"/>
      <c r="DW344"/>
      <c r="DX344"/>
      <c r="DY344"/>
      <c r="DZ344"/>
      <c r="EA344"/>
      <c r="EB344"/>
      <c r="EC344"/>
      <c r="ED344"/>
      <c r="EE344"/>
      <c r="EF344"/>
      <c r="EG344"/>
      <c r="EH344"/>
      <c r="EI344"/>
      <c r="EJ344"/>
      <c r="EK344"/>
      <c r="EL344"/>
      <c r="EM344"/>
      <c r="EN344"/>
      <c r="EO344"/>
      <c r="EP344"/>
      <c r="EQ344"/>
      <c r="ER344"/>
      <c r="ES344"/>
      <c r="ET344"/>
      <c r="EU344"/>
      <c r="EV344"/>
      <c r="EW344"/>
      <c r="EX344"/>
      <c r="EY344"/>
      <c r="EZ344"/>
      <c r="FA344"/>
      <c r="FB344"/>
      <c r="FC344"/>
      <c r="FD344"/>
      <c r="FE344"/>
      <c r="FF344"/>
      <c r="FG344"/>
      <c r="FH344"/>
      <c r="FI344"/>
      <c r="FJ344"/>
      <c r="FK344"/>
      <c r="FL344"/>
      <c r="FM344"/>
      <c r="FN344"/>
      <c r="FO344"/>
      <c r="FP344"/>
      <c r="FQ344"/>
      <c r="FR344"/>
      <c r="FS344"/>
      <c r="FT344"/>
      <c r="FU344"/>
      <c r="FV344"/>
      <c r="FW344"/>
      <c r="FX344"/>
      <c r="FY344"/>
      <c r="FZ344"/>
      <c r="GA344"/>
      <c r="GB344"/>
      <c r="GC344"/>
      <c r="GD344"/>
      <c r="GE344"/>
      <c r="GF344"/>
      <c r="GG344"/>
      <c r="GH344"/>
      <c r="GI344"/>
      <c r="GJ344"/>
      <c r="GK344"/>
      <c r="GL344"/>
      <c r="GM344"/>
      <c r="GN344"/>
      <c r="GO344"/>
      <c r="GP344"/>
      <c r="GQ344"/>
      <c r="GR344"/>
      <c r="GS344"/>
      <c r="GT344"/>
      <c r="GU344"/>
      <c r="GV344"/>
      <c r="GW344"/>
      <c r="GX344"/>
      <c r="GY344"/>
      <c r="GZ344"/>
      <c r="HA344"/>
      <c r="HB344"/>
      <c r="HC344"/>
      <c r="HD344"/>
      <c r="HE344"/>
      <c r="HF344"/>
      <c r="HG344"/>
      <c r="HH344"/>
      <c r="HI344"/>
      <c r="HJ344"/>
      <c r="HK344"/>
      <c r="HL344"/>
      <c r="HM344"/>
      <c r="HN344"/>
      <c r="HO344"/>
      <c r="HP344"/>
      <c r="HQ344"/>
      <c r="HR344"/>
      <c r="HS344"/>
      <c r="HT344"/>
      <c r="HU344"/>
      <c r="HV344"/>
      <c r="HW344"/>
      <c r="HX344"/>
      <c r="HY344"/>
      <c r="HZ344"/>
      <c r="IA344"/>
      <c r="IB344"/>
      <c r="IC344"/>
      <c r="ID344"/>
      <c r="IE344"/>
      <c r="IF344"/>
      <c r="IG344"/>
      <c r="IH344"/>
      <c r="II344"/>
      <c r="IJ344"/>
      <c r="IK344"/>
      <c r="IL344"/>
      <c r="IM344"/>
      <c r="IN344"/>
      <c r="IO344"/>
      <c r="IP344"/>
      <c r="IQ344"/>
      <c r="IR344"/>
      <c r="IS344"/>
      <c r="IT344"/>
      <c r="IU344"/>
      <c r="IV344"/>
      <c r="IW344"/>
      <c r="IX344"/>
      <c r="IY344"/>
      <c r="IZ344"/>
      <c r="JA344"/>
      <c r="JB344"/>
      <c r="JC344"/>
      <c r="JD344"/>
      <c r="JE344"/>
      <c r="JF344"/>
      <c r="JG344"/>
      <c r="JH344"/>
      <c r="JI344"/>
      <c r="JJ344"/>
      <c r="JK344"/>
      <c r="JL344"/>
      <c r="JM344"/>
      <c r="JN344"/>
      <c r="JO344"/>
      <c r="JP344"/>
      <c r="JQ344"/>
      <c r="JR344"/>
      <c r="JS344"/>
      <c r="JT344"/>
      <c r="JU344"/>
      <c r="JV344"/>
      <c r="JW344"/>
      <c r="JX344"/>
      <c r="JY344"/>
      <c r="JZ344"/>
      <c r="KA344"/>
      <c r="KB344"/>
      <c r="KC344"/>
      <c r="KD344"/>
      <c r="KE344"/>
      <c r="KF344"/>
      <c r="KG344"/>
      <c r="KH344"/>
      <c r="KI344"/>
      <c r="KJ344"/>
      <c r="KK344"/>
      <c r="KL344"/>
      <c r="KM344"/>
      <c r="KN344"/>
      <c r="KO344"/>
      <c r="KP344"/>
      <c r="KQ344"/>
      <c r="KR344"/>
      <c r="KS344"/>
      <c r="KT344"/>
      <c r="KU344"/>
      <c r="KV344"/>
      <c r="KW344"/>
      <c r="KX344"/>
      <c r="KY344"/>
      <c r="KZ344"/>
      <c r="LA344"/>
      <c r="LB344"/>
      <c r="LC344"/>
      <c r="LD344"/>
      <c r="LE344"/>
      <c r="LF344"/>
      <c r="LG344"/>
      <c r="LH344"/>
      <c r="LI344"/>
      <c r="LJ344"/>
      <c r="LK344"/>
      <c r="LL344"/>
      <c r="LM344"/>
      <c r="LN344"/>
      <c r="LO344"/>
      <c r="LP344"/>
      <c r="LQ344"/>
      <c r="LR344"/>
      <c r="LS344"/>
      <c r="LT344"/>
      <c r="LU344"/>
      <c r="LV344"/>
      <c r="LW344"/>
      <c r="LX344"/>
      <c r="LY344"/>
      <c r="LZ344"/>
      <c r="MA344"/>
      <c r="MB344"/>
      <c r="MC344"/>
      <c r="MD344"/>
      <c r="ME344"/>
      <c r="MF344"/>
      <c r="MG344"/>
      <c r="MH344"/>
      <c r="MI344"/>
      <c r="MJ344"/>
      <c r="MK344"/>
      <c r="ML344"/>
      <c r="MM344"/>
      <c r="MN344"/>
      <c r="MO344"/>
      <c r="MP344"/>
      <c r="MQ344"/>
      <c r="MR344"/>
      <c r="MS344"/>
      <c r="MT344"/>
      <c r="MU344"/>
      <c r="MV344"/>
      <c r="MW344"/>
      <c r="MX344"/>
      <c r="MY344"/>
      <c r="MZ344"/>
      <c r="NA344"/>
      <c r="NB344"/>
      <c r="NC344"/>
      <c r="ND344"/>
      <c r="NE344"/>
      <c r="NF344"/>
      <c r="NG344"/>
      <c r="NH344"/>
      <c r="NI344"/>
      <c r="NJ344"/>
      <c r="NK344"/>
      <c r="NL344"/>
      <c r="NM344"/>
      <c r="NN344"/>
      <c r="NO344"/>
      <c r="NP344"/>
      <c r="NQ344"/>
      <c r="NR344"/>
      <c r="NS344"/>
      <c r="NT344"/>
      <c r="NU344"/>
      <c r="NV344"/>
      <c r="NW344"/>
      <c r="NX344"/>
      <c r="NY344"/>
      <c r="NZ344"/>
      <c r="OA344"/>
      <c r="OB344"/>
      <c r="OC344"/>
      <c r="OD344"/>
      <c r="OE344"/>
      <c r="OF344"/>
      <c r="OG344"/>
      <c r="OH344"/>
      <c r="OI344"/>
      <c r="OJ344"/>
      <c r="OK344"/>
      <c r="OL344"/>
      <c r="OM344"/>
      <c r="ON344"/>
      <c r="OO344"/>
      <c r="OP344"/>
      <c r="OQ344"/>
      <c r="OR344"/>
      <c r="OS344"/>
      <c r="OT344"/>
      <c r="OU344"/>
      <c r="OV344"/>
      <c r="OW344"/>
      <c r="OX344"/>
      <c r="OY344"/>
      <c r="OZ344"/>
      <c r="PA344"/>
      <c r="PB344"/>
      <c r="PC344"/>
      <c r="PD344"/>
      <c r="PE344"/>
      <c r="PF344"/>
      <c r="PG344"/>
      <c r="PH344"/>
      <c r="PI344"/>
      <c r="PJ344"/>
      <c r="PK344"/>
      <c r="PL344"/>
      <c r="PM344"/>
      <c r="PN344"/>
      <c r="PO344"/>
      <c r="PP344"/>
      <c r="PQ344"/>
      <c r="PR344"/>
      <c r="PS344"/>
      <c r="PT344"/>
      <c r="PU344"/>
      <c r="PV344"/>
      <c r="PW344"/>
      <c r="PX344"/>
      <c r="PY344"/>
      <c r="PZ344"/>
      <c r="QA344"/>
      <c r="QB344"/>
      <c r="QC344"/>
      <c r="QD344"/>
      <c r="QE344"/>
      <c r="QF344"/>
      <c r="QG344"/>
      <c r="QH344"/>
      <c r="QI344"/>
      <c r="QJ344"/>
      <c r="QK344"/>
      <c r="QL344"/>
      <c r="QM344"/>
      <c r="QN344"/>
      <c r="QO344"/>
      <c r="QP344"/>
      <c r="QQ344"/>
      <c r="QR344"/>
      <c r="QS344"/>
      <c r="QT344"/>
      <c r="QU344"/>
      <c r="QV344"/>
      <c r="QW344"/>
      <c r="QX344"/>
      <c r="QY344"/>
      <c r="QZ344"/>
      <c r="RA344"/>
      <c r="RB344"/>
      <c r="RC344"/>
      <c r="RD344"/>
      <c r="RE344"/>
      <c r="RF344"/>
      <c r="RG344"/>
      <c r="RH344"/>
      <c r="RI344"/>
      <c r="RJ344"/>
      <c r="RK344"/>
      <c r="RL344"/>
      <c r="RM344"/>
      <c r="RN344"/>
      <c r="RO344"/>
      <c r="RP344"/>
      <c r="RQ344"/>
      <c r="RR344"/>
      <c r="RS344"/>
      <c r="RT344"/>
      <c r="RU344"/>
      <c r="RV344"/>
      <c r="RW344"/>
      <c r="RX344"/>
      <c r="RY344"/>
      <c r="RZ344"/>
      <c r="SA344"/>
      <c r="SB344"/>
      <c r="SC344"/>
      <c r="SD344"/>
      <c r="SE344"/>
      <c r="SF344"/>
      <c r="SG344"/>
      <c r="SH344"/>
      <c r="SI344"/>
      <c r="SJ344"/>
      <c r="SK344"/>
      <c r="SL344"/>
      <c r="SM344"/>
      <c r="SN344"/>
      <c r="SO344"/>
      <c r="SP344"/>
    </row>
    <row r="345" spans="1:510" ht="16.5" customHeight="1" x14ac:dyDescent="0.2">
      <c r="A345" s="20">
        <v>1564</v>
      </c>
      <c r="B345" s="34" t="s">
        <v>70</v>
      </c>
      <c r="C345" s="34" t="s">
        <v>97</v>
      </c>
      <c r="D345" s="20" t="s">
        <v>51</v>
      </c>
      <c r="E345" s="20" t="s">
        <v>1345</v>
      </c>
      <c r="F345" s="22" t="s">
        <v>88</v>
      </c>
      <c r="G345" s="34" t="s">
        <v>42</v>
      </c>
      <c r="H345" s="20" t="s">
        <v>89</v>
      </c>
      <c r="I345" s="20" t="s">
        <v>81</v>
      </c>
      <c r="J345" s="35" t="s">
        <v>503</v>
      </c>
      <c r="K345" s="36"/>
      <c r="L345" s="36"/>
      <c r="M345" s="36"/>
      <c r="N345" s="36"/>
      <c r="O345" s="34"/>
      <c r="P345" s="37">
        <v>188445810</v>
      </c>
      <c r="Q345" s="34">
        <v>12</v>
      </c>
      <c r="R345" s="25">
        <v>45658</v>
      </c>
      <c r="S345" s="39" t="s">
        <v>83</v>
      </c>
      <c r="T345" s="37">
        <f t="shared" si="7"/>
        <v>2261349720</v>
      </c>
      <c r="U345" s="27" t="s">
        <v>39</v>
      </c>
      <c r="V345" s="28" t="s">
        <v>40</v>
      </c>
      <c r="W345"/>
      <c r="X345"/>
      <c r="Y345"/>
      <c r="Z345"/>
      <c r="AA345"/>
      <c r="AB345"/>
      <c r="AC345"/>
      <c r="AD345"/>
      <c r="AE345"/>
      <c r="AF345"/>
      <c r="AG345"/>
      <c r="AH345"/>
      <c r="AI345"/>
      <c r="AJ345"/>
      <c r="AK345"/>
      <c r="AL345"/>
      <c r="AM345"/>
      <c r="AN345"/>
      <c r="AO345"/>
      <c r="AP345"/>
      <c r="AQ345"/>
      <c r="AR345"/>
      <c r="AS345"/>
      <c r="AT345"/>
      <c r="AU345"/>
      <c r="AV345"/>
      <c r="AW345"/>
      <c r="AX345"/>
      <c r="AY345"/>
      <c r="AZ345"/>
      <c r="BA345"/>
      <c r="BB345"/>
      <c r="BC345"/>
      <c r="BD345"/>
      <c r="BE345"/>
      <c r="BF345"/>
      <c r="BG345"/>
      <c r="BH345"/>
      <c r="BI345"/>
      <c r="BJ345"/>
      <c r="BK345"/>
      <c r="BL345"/>
      <c r="BM345"/>
      <c r="BN345"/>
      <c r="BO345"/>
      <c r="BP345"/>
      <c r="BQ345"/>
      <c r="BR345"/>
      <c r="BS345"/>
      <c r="BT345"/>
      <c r="BU345"/>
      <c r="BV345"/>
      <c r="BW345"/>
      <c r="BX345"/>
      <c r="BY345"/>
      <c r="BZ345"/>
      <c r="CA345"/>
      <c r="CB345"/>
      <c r="CC345"/>
      <c r="CD345"/>
      <c r="CE345"/>
      <c r="CF345"/>
      <c r="CG345"/>
      <c r="CH345"/>
      <c r="CI345"/>
      <c r="CJ345"/>
      <c r="CK345"/>
      <c r="CL345"/>
      <c r="CM345"/>
      <c r="CN345"/>
      <c r="CO345"/>
      <c r="CP345"/>
      <c r="CQ345"/>
      <c r="CR345"/>
      <c r="CS345"/>
      <c r="CT345"/>
      <c r="CU345"/>
      <c r="CV345"/>
      <c r="CW345"/>
      <c r="CX345"/>
      <c r="CY345"/>
      <c r="CZ345"/>
      <c r="DA345"/>
      <c r="DB345"/>
      <c r="DC345"/>
      <c r="DD345"/>
      <c r="DE345"/>
      <c r="DF345"/>
      <c r="DG345"/>
      <c r="DH345"/>
      <c r="DI345"/>
      <c r="DJ345"/>
      <c r="DK345"/>
      <c r="DL345"/>
      <c r="DM345"/>
      <c r="DN345"/>
      <c r="DO345"/>
      <c r="DP345"/>
      <c r="DQ345"/>
      <c r="DR345"/>
      <c r="DS345"/>
      <c r="DT345"/>
      <c r="DU345"/>
      <c r="DV345"/>
      <c r="DW345"/>
      <c r="DX345"/>
      <c r="DY345"/>
      <c r="DZ345"/>
      <c r="EA345"/>
      <c r="EB345"/>
      <c r="EC345"/>
      <c r="ED345"/>
      <c r="EE345"/>
      <c r="EF345"/>
      <c r="EG345"/>
      <c r="EH345"/>
      <c r="EI345"/>
      <c r="EJ345"/>
      <c r="EK345"/>
      <c r="EL345"/>
      <c r="EM345"/>
      <c r="EN345"/>
      <c r="EO345"/>
      <c r="EP345"/>
      <c r="EQ345"/>
      <c r="ER345"/>
      <c r="ES345"/>
      <c r="ET345"/>
      <c r="EU345"/>
      <c r="EV345"/>
      <c r="EW345"/>
      <c r="EX345"/>
      <c r="EY345"/>
      <c r="EZ345"/>
      <c r="FA345"/>
      <c r="FB345"/>
      <c r="FC345"/>
      <c r="FD345"/>
      <c r="FE345"/>
      <c r="FF345"/>
      <c r="FG345"/>
      <c r="FH345"/>
      <c r="FI345"/>
      <c r="FJ345"/>
      <c r="FK345"/>
      <c r="FL345"/>
      <c r="FM345"/>
      <c r="FN345"/>
      <c r="FO345"/>
      <c r="FP345"/>
      <c r="FQ345"/>
      <c r="FR345"/>
      <c r="FS345"/>
      <c r="FT345"/>
      <c r="FU345"/>
      <c r="FV345"/>
      <c r="FW345"/>
      <c r="FX345"/>
      <c r="FY345"/>
      <c r="FZ345"/>
      <c r="GA345"/>
      <c r="GB345"/>
      <c r="GC345"/>
      <c r="GD345"/>
      <c r="GE345"/>
      <c r="GF345"/>
      <c r="GG345"/>
      <c r="GH345"/>
      <c r="GI345"/>
      <c r="GJ345"/>
      <c r="GK345"/>
      <c r="GL345"/>
      <c r="GM345"/>
      <c r="GN345"/>
      <c r="GO345"/>
      <c r="GP345"/>
      <c r="GQ345"/>
      <c r="GR345"/>
      <c r="GS345"/>
      <c r="GT345"/>
      <c r="GU345"/>
      <c r="GV345"/>
      <c r="GW345"/>
      <c r="GX345"/>
      <c r="GY345"/>
      <c r="GZ345"/>
      <c r="HA345"/>
      <c r="HB345"/>
      <c r="HC345"/>
      <c r="HD345"/>
      <c r="HE345"/>
      <c r="HF345"/>
      <c r="HG345"/>
      <c r="HH345"/>
      <c r="HI345"/>
      <c r="HJ345"/>
      <c r="HK345"/>
      <c r="HL345"/>
      <c r="HM345"/>
      <c r="HN345"/>
      <c r="HO345"/>
      <c r="HP345"/>
      <c r="HQ345"/>
      <c r="HR345"/>
      <c r="HS345"/>
      <c r="HT345"/>
      <c r="HU345"/>
      <c r="HV345"/>
      <c r="HW345"/>
      <c r="HX345"/>
      <c r="HY345"/>
      <c r="HZ345"/>
      <c r="IA345"/>
      <c r="IB345"/>
      <c r="IC345"/>
      <c r="ID345"/>
      <c r="IE345"/>
      <c r="IF345"/>
      <c r="IG345"/>
      <c r="IH345"/>
      <c r="II345"/>
      <c r="IJ345"/>
      <c r="IK345"/>
      <c r="IL345"/>
      <c r="IM345"/>
      <c r="IN345"/>
      <c r="IO345"/>
      <c r="IP345"/>
      <c r="IQ345"/>
      <c r="IR345"/>
      <c r="IS345"/>
      <c r="IT345"/>
      <c r="IU345"/>
      <c r="IV345"/>
      <c r="IW345"/>
      <c r="IX345"/>
      <c r="IY345"/>
      <c r="IZ345"/>
      <c r="JA345"/>
      <c r="JB345"/>
      <c r="JC345"/>
      <c r="JD345"/>
      <c r="JE345"/>
      <c r="JF345"/>
      <c r="JG345"/>
      <c r="JH345"/>
      <c r="JI345"/>
      <c r="JJ345"/>
      <c r="JK345"/>
      <c r="JL345"/>
      <c r="JM345"/>
      <c r="JN345"/>
      <c r="JO345"/>
      <c r="JP345"/>
      <c r="JQ345"/>
      <c r="JR345"/>
      <c r="JS345"/>
      <c r="JT345"/>
      <c r="JU345"/>
      <c r="JV345"/>
      <c r="JW345"/>
      <c r="JX345"/>
      <c r="JY345"/>
      <c r="JZ345"/>
      <c r="KA345"/>
      <c r="KB345"/>
      <c r="KC345"/>
      <c r="KD345"/>
      <c r="KE345"/>
      <c r="KF345"/>
      <c r="KG345"/>
      <c r="KH345"/>
      <c r="KI345"/>
      <c r="KJ345"/>
      <c r="KK345"/>
      <c r="KL345"/>
      <c r="KM345"/>
      <c r="KN345"/>
      <c r="KO345"/>
      <c r="KP345"/>
      <c r="KQ345"/>
      <c r="KR345"/>
      <c r="KS345"/>
      <c r="KT345"/>
      <c r="KU345"/>
      <c r="KV345"/>
      <c r="KW345"/>
      <c r="KX345"/>
      <c r="KY345"/>
      <c r="KZ345"/>
      <c r="LA345"/>
      <c r="LB345"/>
      <c r="LC345"/>
      <c r="LD345"/>
      <c r="LE345"/>
      <c r="LF345"/>
      <c r="LG345"/>
      <c r="LH345"/>
      <c r="LI345"/>
      <c r="LJ345"/>
      <c r="LK345"/>
      <c r="LL345"/>
      <c r="LM345"/>
      <c r="LN345"/>
      <c r="LO345"/>
      <c r="LP345"/>
      <c r="LQ345"/>
      <c r="LR345"/>
      <c r="LS345"/>
      <c r="LT345"/>
      <c r="LU345"/>
      <c r="LV345"/>
      <c r="LW345"/>
      <c r="LX345"/>
      <c r="LY345"/>
      <c r="LZ345"/>
      <c r="MA345"/>
      <c r="MB345"/>
      <c r="MC345"/>
      <c r="MD345"/>
      <c r="ME345"/>
      <c r="MF345"/>
      <c r="MG345"/>
      <c r="MH345"/>
      <c r="MI345"/>
      <c r="MJ345"/>
      <c r="MK345"/>
      <c r="ML345"/>
      <c r="MM345"/>
      <c r="MN345"/>
      <c r="MO345"/>
      <c r="MP345"/>
      <c r="MQ345"/>
      <c r="MR345"/>
      <c r="MS345"/>
      <c r="MT345"/>
      <c r="MU345"/>
      <c r="MV345"/>
      <c r="MW345"/>
      <c r="MX345"/>
      <c r="MY345"/>
      <c r="MZ345"/>
      <c r="NA345"/>
      <c r="NB345"/>
      <c r="NC345"/>
      <c r="ND345"/>
      <c r="NE345"/>
      <c r="NF345"/>
      <c r="NG345"/>
      <c r="NH345"/>
      <c r="NI345"/>
      <c r="NJ345"/>
      <c r="NK345"/>
      <c r="NL345"/>
      <c r="NM345"/>
      <c r="NN345"/>
      <c r="NO345"/>
      <c r="NP345"/>
      <c r="NQ345"/>
      <c r="NR345"/>
      <c r="NS345"/>
      <c r="NT345"/>
      <c r="NU345"/>
      <c r="NV345"/>
      <c r="NW345"/>
      <c r="NX345"/>
      <c r="NY345"/>
      <c r="NZ345"/>
      <c r="OA345"/>
      <c r="OB345"/>
      <c r="OC345"/>
      <c r="OD345"/>
      <c r="OE345"/>
      <c r="OF345"/>
      <c r="OG345"/>
      <c r="OH345"/>
      <c r="OI345"/>
      <c r="OJ345"/>
      <c r="OK345"/>
      <c r="OL345"/>
      <c r="OM345"/>
      <c r="ON345"/>
      <c r="OO345"/>
      <c r="OP345"/>
      <c r="OQ345"/>
      <c r="OR345"/>
      <c r="OS345"/>
      <c r="OT345"/>
      <c r="OU345"/>
      <c r="OV345"/>
      <c r="OW345"/>
      <c r="OX345"/>
      <c r="OY345"/>
      <c r="OZ345"/>
      <c r="PA345"/>
      <c r="PB345"/>
      <c r="PC345"/>
      <c r="PD345"/>
      <c r="PE345"/>
      <c r="PF345"/>
      <c r="PG345"/>
      <c r="PH345"/>
      <c r="PI345"/>
      <c r="PJ345"/>
      <c r="PK345"/>
      <c r="PL345"/>
      <c r="PM345"/>
      <c r="PN345"/>
      <c r="PO345"/>
      <c r="PP345"/>
      <c r="PQ345"/>
      <c r="PR345"/>
      <c r="PS345"/>
      <c r="PT345"/>
      <c r="PU345"/>
      <c r="PV345"/>
      <c r="PW345"/>
      <c r="PX345"/>
      <c r="PY345"/>
      <c r="PZ345"/>
      <c r="QA345"/>
      <c r="QB345"/>
      <c r="QC345"/>
      <c r="QD345"/>
      <c r="QE345"/>
      <c r="QF345"/>
      <c r="QG345"/>
      <c r="QH345"/>
      <c r="QI345"/>
      <c r="QJ345"/>
      <c r="QK345"/>
      <c r="QL345"/>
      <c r="QM345"/>
      <c r="QN345"/>
      <c r="QO345"/>
      <c r="QP345"/>
      <c r="QQ345"/>
      <c r="QR345"/>
      <c r="QS345"/>
      <c r="QT345"/>
      <c r="QU345"/>
      <c r="QV345"/>
      <c r="QW345"/>
      <c r="QX345"/>
      <c r="QY345"/>
      <c r="QZ345"/>
      <c r="RA345"/>
      <c r="RB345"/>
      <c r="RC345"/>
      <c r="RD345"/>
      <c r="RE345"/>
      <c r="RF345"/>
      <c r="RG345"/>
      <c r="RH345"/>
      <c r="RI345"/>
      <c r="RJ345"/>
      <c r="RK345"/>
      <c r="RL345"/>
      <c r="RM345"/>
      <c r="RN345"/>
      <c r="RO345"/>
      <c r="RP345"/>
      <c r="RQ345"/>
      <c r="RR345"/>
      <c r="RS345"/>
      <c r="RT345"/>
      <c r="RU345"/>
      <c r="RV345"/>
      <c r="RW345"/>
      <c r="RX345"/>
      <c r="RY345"/>
      <c r="RZ345"/>
      <c r="SA345"/>
      <c r="SB345"/>
      <c r="SC345"/>
      <c r="SD345"/>
      <c r="SE345"/>
      <c r="SF345"/>
      <c r="SG345"/>
      <c r="SH345"/>
      <c r="SI345"/>
      <c r="SJ345"/>
      <c r="SK345"/>
      <c r="SL345"/>
      <c r="SM345"/>
      <c r="SN345"/>
      <c r="SO345"/>
      <c r="SP345"/>
    </row>
    <row r="346" spans="1:510" ht="16.5" customHeight="1" x14ac:dyDescent="0.2">
      <c r="A346" s="20">
        <v>1565</v>
      </c>
      <c r="B346" s="34" t="s">
        <v>70</v>
      </c>
      <c r="C346" s="34" t="s">
        <v>97</v>
      </c>
      <c r="D346" s="20" t="s">
        <v>51</v>
      </c>
      <c r="E346" s="20" t="s">
        <v>1345</v>
      </c>
      <c r="F346" s="22" t="s">
        <v>88</v>
      </c>
      <c r="G346" s="34" t="s">
        <v>84</v>
      </c>
      <c r="H346" s="20" t="s">
        <v>89</v>
      </c>
      <c r="I346" s="20" t="s">
        <v>81</v>
      </c>
      <c r="J346" s="35" t="s">
        <v>504</v>
      </c>
      <c r="K346" s="36"/>
      <c r="L346" s="36"/>
      <c r="M346" s="36"/>
      <c r="N346" s="36"/>
      <c r="O346" s="34"/>
      <c r="P346" s="37">
        <v>85471680</v>
      </c>
      <c r="Q346" s="34">
        <v>12</v>
      </c>
      <c r="R346" s="25">
        <v>45658</v>
      </c>
      <c r="S346" s="39" t="s">
        <v>83</v>
      </c>
      <c r="T346" s="37">
        <f t="shared" si="7"/>
        <v>1025660160</v>
      </c>
      <c r="U346" s="27" t="s">
        <v>39</v>
      </c>
      <c r="V346" s="28" t="s">
        <v>40</v>
      </c>
      <c r="W346"/>
      <c r="X346"/>
      <c r="Y346"/>
      <c r="Z346"/>
      <c r="AA346"/>
      <c r="AB346"/>
      <c r="AC346"/>
      <c r="AD346"/>
      <c r="AE346"/>
      <c r="AF346"/>
      <c r="AG346"/>
      <c r="AH346"/>
      <c r="AI346"/>
      <c r="AJ346"/>
      <c r="AK346"/>
      <c r="AL346"/>
      <c r="AM346"/>
      <c r="AN346"/>
      <c r="AO346"/>
      <c r="AP346"/>
      <c r="AQ346"/>
      <c r="AR346"/>
      <c r="AS346"/>
      <c r="AT346"/>
      <c r="AU346"/>
      <c r="AV346"/>
      <c r="AW346"/>
      <c r="AX346"/>
      <c r="AY346"/>
      <c r="AZ346"/>
      <c r="BA346"/>
      <c r="BB346"/>
      <c r="BC346"/>
      <c r="BD346"/>
      <c r="BE346"/>
      <c r="BF346"/>
      <c r="BG346"/>
      <c r="BH346"/>
      <c r="BI346"/>
      <c r="BJ346"/>
      <c r="BK346"/>
      <c r="BL346"/>
      <c r="BM346"/>
      <c r="BN346"/>
      <c r="BO346"/>
      <c r="BP346"/>
      <c r="BQ346"/>
      <c r="BR346"/>
      <c r="BS346"/>
      <c r="BT346"/>
      <c r="BU346"/>
      <c r="BV346"/>
      <c r="BW346"/>
      <c r="BX346"/>
      <c r="BY346"/>
      <c r="BZ346"/>
      <c r="CA346"/>
      <c r="CB346"/>
      <c r="CC346"/>
      <c r="CD346"/>
      <c r="CE346"/>
      <c r="CF346"/>
      <c r="CG346"/>
      <c r="CH346"/>
      <c r="CI346"/>
      <c r="CJ346"/>
      <c r="CK346"/>
      <c r="CL346"/>
      <c r="CM346"/>
      <c r="CN346"/>
      <c r="CO346"/>
      <c r="CP346"/>
      <c r="CQ346"/>
      <c r="CR346"/>
      <c r="CS346"/>
      <c r="CT346"/>
      <c r="CU346"/>
      <c r="CV346"/>
      <c r="CW346"/>
      <c r="CX346"/>
      <c r="CY346"/>
      <c r="CZ346"/>
      <c r="DA346"/>
      <c r="DB346"/>
      <c r="DC346"/>
      <c r="DD346"/>
      <c r="DE346"/>
      <c r="DF346"/>
      <c r="DG346"/>
      <c r="DH346"/>
      <c r="DI346"/>
      <c r="DJ346"/>
      <c r="DK346"/>
      <c r="DL346"/>
      <c r="DM346"/>
      <c r="DN346"/>
      <c r="DO346"/>
      <c r="DP346"/>
      <c r="DQ346"/>
      <c r="DR346"/>
      <c r="DS346"/>
      <c r="DT346"/>
      <c r="DU346"/>
      <c r="DV346"/>
      <c r="DW346"/>
      <c r="DX346"/>
      <c r="DY346"/>
      <c r="DZ346"/>
      <c r="EA346"/>
      <c r="EB346"/>
      <c r="EC346"/>
      <c r="ED346"/>
      <c r="EE346"/>
      <c r="EF346"/>
      <c r="EG346"/>
      <c r="EH346"/>
      <c r="EI346"/>
      <c r="EJ346"/>
      <c r="EK346"/>
      <c r="EL346"/>
      <c r="EM346"/>
      <c r="EN346"/>
      <c r="EO346"/>
      <c r="EP346"/>
      <c r="EQ346"/>
      <c r="ER346"/>
      <c r="ES346"/>
      <c r="ET346"/>
      <c r="EU346"/>
      <c r="EV346"/>
      <c r="EW346"/>
      <c r="EX346"/>
      <c r="EY346"/>
      <c r="EZ346"/>
      <c r="FA346"/>
      <c r="FB346"/>
      <c r="FC346"/>
      <c r="FD346"/>
      <c r="FE346"/>
      <c r="FF346"/>
      <c r="FG346"/>
      <c r="FH346"/>
      <c r="FI346"/>
      <c r="FJ346"/>
      <c r="FK346"/>
      <c r="FL346"/>
      <c r="FM346"/>
      <c r="FN346"/>
      <c r="FO346"/>
      <c r="FP346"/>
      <c r="FQ346"/>
      <c r="FR346"/>
      <c r="FS346"/>
      <c r="FT346"/>
      <c r="FU346"/>
      <c r="FV346"/>
      <c r="FW346"/>
      <c r="FX346"/>
      <c r="FY346"/>
      <c r="FZ346"/>
      <c r="GA346"/>
      <c r="GB346"/>
      <c r="GC346"/>
      <c r="GD346"/>
      <c r="GE346"/>
      <c r="GF346"/>
      <c r="GG346"/>
      <c r="GH346"/>
      <c r="GI346"/>
      <c r="GJ346"/>
      <c r="GK346"/>
      <c r="GL346"/>
      <c r="GM346"/>
      <c r="GN346"/>
      <c r="GO346"/>
      <c r="GP346"/>
      <c r="GQ346"/>
      <c r="GR346"/>
      <c r="GS346"/>
      <c r="GT346"/>
      <c r="GU346"/>
      <c r="GV346"/>
      <c r="GW346"/>
      <c r="GX346"/>
      <c r="GY346"/>
      <c r="GZ346"/>
      <c r="HA346"/>
      <c r="HB346"/>
      <c r="HC346"/>
      <c r="HD346"/>
      <c r="HE346"/>
      <c r="HF346"/>
      <c r="HG346"/>
      <c r="HH346"/>
      <c r="HI346"/>
      <c r="HJ346"/>
      <c r="HK346"/>
      <c r="HL346"/>
      <c r="HM346"/>
      <c r="HN346"/>
      <c r="HO346"/>
      <c r="HP346"/>
      <c r="HQ346"/>
      <c r="HR346"/>
      <c r="HS346"/>
      <c r="HT346"/>
      <c r="HU346"/>
      <c r="HV346"/>
      <c r="HW346"/>
      <c r="HX346"/>
      <c r="HY346"/>
      <c r="HZ346"/>
      <c r="IA346"/>
      <c r="IB346"/>
      <c r="IC346"/>
      <c r="ID346"/>
      <c r="IE346"/>
      <c r="IF346"/>
      <c r="IG346"/>
      <c r="IH346"/>
      <c r="II346"/>
      <c r="IJ346"/>
      <c r="IK346"/>
      <c r="IL346"/>
      <c r="IM346"/>
      <c r="IN346"/>
      <c r="IO346"/>
      <c r="IP346"/>
      <c r="IQ346"/>
      <c r="IR346"/>
      <c r="IS346"/>
      <c r="IT346"/>
      <c r="IU346"/>
      <c r="IV346"/>
      <c r="IW346"/>
      <c r="IX346"/>
      <c r="IY346"/>
      <c r="IZ346"/>
      <c r="JA346"/>
      <c r="JB346"/>
      <c r="JC346"/>
      <c r="JD346"/>
      <c r="JE346"/>
      <c r="JF346"/>
      <c r="JG346"/>
      <c r="JH346"/>
      <c r="JI346"/>
      <c r="JJ346"/>
      <c r="JK346"/>
      <c r="JL346"/>
      <c r="JM346"/>
      <c r="JN346"/>
      <c r="JO346"/>
      <c r="JP346"/>
      <c r="JQ346"/>
      <c r="JR346"/>
      <c r="JS346"/>
      <c r="JT346"/>
      <c r="JU346"/>
      <c r="JV346"/>
      <c r="JW346"/>
      <c r="JX346"/>
      <c r="JY346"/>
      <c r="JZ346"/>
      <c r="KA346"/>
      <c r="KB346"/>
      <c r="KC346"/>
      <c r="KD346"/>
      <c r="KE346"/>
      <c r="KF346"/>
      <c r="KG346"/>
      <c r="KH346"/>
      <c r="KI346"/>
      <c r="KJ346"/>
      <c r="KK346"/>
      <c r="KL346"/>
      <c r="KM346"/>
      <c r="KN346"/>
      <c r="KO346"/>
      <c r="KP346"/>
      <c r="KQ346"/>
      <c r="KR346"/>
      <c r="KS346"/>
      <c r="KT346"/>
      <c r="KU346"/>
      <c r="KV346"/>
      <c r="KW346"/>
      <c r="KX346"/>
      <c r="KY346"/>
      <c r="KZ346"/>
      <c r="LA346"/>
      <c r="LB346"/>
      <c r="LC346"/>
      <c r="LD346"/>
      <c r="LE346"/>
      <c r="LF346"/>
      <c r="LG346"/>
      <c r="LH346"/>
      <c r="LI346"/>
      <c r="LJ346"/>
      <c r="LK346"/>
      <c r="LL346"/>
      <c r="LM346"/>
      <c r="LN346"/>
      <c r="LO346"/>
      <c r="LP346"/>
      <c r="LQ346"/>
      <c r="LR346"/>
      <c r="LS346"/>
      <c r="LT346"/>
      <c r="LU346"/>
      <c r="LV346"/>
      <c r="LW346"/>
      <c r="LX346"/>
      <c r="LY346"/>
      <c r="LZ346"/>
      <c r="MA346"/>
      <c r="MB346"/>
      <c r="MC346"/>
      <c r="MD346"/>
      <c r="ME346"/>
      <c r="MF346"/>
      <c r="MG346"/>
      <c r="MH346"/>
      <c r="MI346"/>
      <c r="MJ346"/>
      <c r="MK346"/>
      <c r="ML346"/>
      <c r="MM346"/>
      <c r="MN346"/>
      <c r="MO346"/>
      <c r="MP346"/>
      <c r="MQ346"/>
      <c r="MR346"/>
      <c r="MS346"/>
      <c r="MT346"/>
      <c r="MU346"/>
      <c r="MV346"/>
      <c r="MW346"/>
      <c r="MX346"/>
      <c r="MY346"/>
      <c r="MZ346"/>
      <c r="NA346"/>
      <c r="NB346"/>
      <c r="NC346"/>
      <c r="ND346"/>
      <c r="NE346"/>
      <c r="NF346"/>
      <c r="NG346"/>
      <c r="NH346"/>
      <c r="NI346"/>
      <c r="NJ346"/>
      <c r="NK346"/>
      <c r="NL346"/>
      <c r="NM346"/>
      <c r="NN346"/>
      <c r="NO346"/>
      <c r="NP346"/>
      <c r="NQ346"/>
      <c r="NR346"/>
      <c r="NS346"/>
      <c r="NT346"/>
      <c r="NU346"/>
      <c r="NV346"/>
      <c r="NW346"/>
      <c r="NX346"/>
      <c r="NY346"/>
      <c r="NZ346"/>
      <c r="OA346"/>
      <c r="OB346"/>
      <c r="OC346"/>
      <c r="OD346"/>
      <c r="OE346"/>
      <c r="OF346"/>
      <c r="OG346"/>
      <c r="OH346"/>
      <c r="OI346"/>
      <c r="OJ346"/>
      <c r="OK346"/>
      <c r="OL346"/>
      <c r="OM346"/>
      <c r="ON346"/>
      <c r="OO346"/>
      <c r="OP346"/>
      <c r="OQ346"/>
      <c r="OR346"/>
      <c r="OS346"/>
      <c r="OT346"/>
      <c r="OU346"/>
      <c r="OV346"/>
      <c r="OW346"/>
      <c r="OX346"/>
      <c r="OY346"/>
      <c r="OZ346"/>
      <c r="PA346"/>
      <c r="PB346"/>
      <c r="PC346"/>
      <c r="PD346"/>
      <c r="PE346"/>
      <c r="PF346"/>
      <c r="PG346"/>
      <c r="PH346"/>
      <c r="PI346"/>
      <c r="PJ346"/>
      <c r="PK346"/>
      <c r="PL346"/>
      <c r="PM346"/>
      <c r="PN346"/>
      <c r="PO346"/>
      <c r="PP346"/>
      <c r="PQ346"/>
      <c r="PR346"/>
      <c r="PS346"/>
      <c r="PT346"/>
      <c r="PU346"/>
      <c r="PV346"/>
      <c r="PW346"/>
      <c r="PX346"/>
      <c r="PY346"/>
      <c r="PZ346"/>
      <c r="QA346"/>
      <c r="QB346"/>
      <c r="QC346"/>
      <c r="QD346"/>
      <c r="QE346"/>
      <c r="QF346"/>
      <c r="QG346"/>
      <c r="QH346"/>
      <c r="QI346"/>
      <c r="QJ346"/>
      <c r="QK346"/>
      <c r="QL346"/>
      <c r="QM346"/>
      <c r="QN346"/>
      <c r="QO346"/>
      <c r="QP346"/>
      <c r="QQ346"/>
      <c r="QR346"/>
      <c r="QS346"/>
      <c r="QT346"/>
      <c r="QU346"/>
      <c r="QV346"/>
      <c r="QW346"/>
      <c r="QX346"/>
      <c r="QY346"/>
      <c r="QZ346"/>
      <c r="RA346"/>
      <c r="RB346"/>
      <c r="RC346"/>
      <c r="RD346"/>
      <c r="RE346"/>
      <c r="RF346"/>
      <c r="RG346"/>
      <c r="RH346"/>
      <c r="RI346"/>
      <c r="RJ346"/>
      <c r="RK346"/>
      <c r="RL346"/>
      <c r="RM346"/>
      <c r="RN346"/>
      <c r="RO346"/>
      <c r="RP346"/>
      <c r="RQ346"/>
      <c r="RR346"/>
      <c r="RS346"/>
      <c r="RT346"/>
      <c r="RU346"/>
      <c r="RV346"/>
      <c r="RW346"/>
      <c r="RX346"/>
      <c r="RY346"/>
      <c r="RZ346"/>
      <c r="SA346"/>
      <c r="SB346"/>
      <c r="SC346"/>
      <c r="SD346"/>
      <c r="SE346"/>
      <c r="SF346"/>
      <c r="SG346"/>
      <c r="SH346"/>
      <c r="SI346"/>
      <c r="SJ346"/>
      <c r="SK346"/>
      <c r="SL346"/>
      <c r="SM346"/>
      <c r="SN346"/>
      <c r="SO346"/>
      <c r="SP346"/>
    </row>
    <row r="347" spans="1:510" ht="16.5" customHeight="1" x14ac:dyDescent="0.2">
      <c r="A347" s="20">
        <v>1566</v>
      </c>
      <c r="B347" s="34" t="s">
        <v>70</v>
      </c>
      <c r="C347" s="34" t="s">
        <v>97</v>
      </c>
      <c r="D347" s="20" t="s">
        <v>51</v>
      </c>
      <c r="E347" s="20" t="s">
        <v>1345</v>
      </c>
      <c r="F347" s="22" t="s">
        <v>88</v>
      </c>
      <c r="G347" s="34" t="s">
        <v>84</v>
      </c>
      <c r="H347" s="20" t="s">
        <v>89</v>
      </c>
      <c r="I347" s="20" t="s">
        <v>81</v>
      </c>
      <c r="J347" s="35" t="s">
        <v>505</v>
      </c>
      <c r="K347" s="36"/>
      <c r="L347" s="36"/>
      <c r="M347" s="36"/>
      <c r="N347" s="36"/>
      <c r="O347" s="34"/>
      <c r="P347" s="37">
        <v>247104732</v>
      </c>
      <c r="Q347" s="34">
        <v>12</v>
      </c>
      <c r="R347" s="25">
        <v>45658</v>
      </c>
      <c r="S347" s="39" t="s">
        <v>83</v>
      </c>
      <c r="T347" s="37">
        <f t="shared" si="7"/>
        <v>2965256784</v>
      </c>
      <c r="U347" s="27" t="s">
        <v>39</v>
      </c>
      <c r="V347" s="28" t="s">
        <v>40</v>
      </c>
      <c r="W347"/>
      <c r="X347"/>
      <c r="Y347"/>
      <c r="Z347"/>
      <c r="AA347"/>
      <c r="AB347"/>
      <c r="AC347"/>
      <c r="AD347"/>
      <c r="AE347"/>
      <c r="AF347"/>
      <c r="AG347"/>
      <c r="AH347"/>
      <c r="AI347"/>
      <c r="AJ347"/>
      <c r="AK347"/>
      <c r="AL347"/>
      <c r="AM347"/>
      <c r="AN347"/>
      <c r="AO347"/>
      <c r="AP347"/>
      <c r="AQ347"/>
      <c r="AR347"/>
      <c r="AS347"/>
      <c r="AT347"/>
      <c r="AU347"/>
      <c r="AV347"/>
      <c r="AW347"/>
      <c r="AX347"/>
      <c r="AY347"/>
      <c r="AZ347"/>
      <c r="BA347"/>
      <c r="BB347"/>
      <c r="BC347"/>
      <c r="BD347"/>
      <c r="BE347"/>
      <c r="BF347"/>
      <c r="BG347"/>
      <c r="BH347"/>
      <c r="BI347"/>
      <c r="BJ347"/>
      <c r="BK347"/>
      <c r="BL347"/>
      <c r="BM347"/>
      <c r="BN347"/>
      <c r="BO347"/>
      <c r="BP347"/>
      <c r="BQ347"/>
      <c r="BR347"/>
      <c r="BS347"/>
      <c r="BT347"/>
      <c r="BU347"/>
      <c r="BV347"/>
      <c r="BW347"/>
      <c r="BX347"/>
      <c r="BY347"/>
      <c r="BZ347"/>
      <c r="CA347"/>
      <c r="CB347"/>
      <c r="CC347"/>
      <c r="CD347"/>
      <c r="CE347"/>
      <c r="CF347"/>
      <c r="CG347"/>
      <c r="CH347"/>
      <c r="CI347"/>
      <c r="CJ347"/>
      <c r="CK347"/>
      <c r="CL347"/>
      <c r="CM347"/>
      <c r="CN347"/>
      <c r="CO347"/>
      <c r="CP347"/>
      <c r="CQ347"/>
      <c r="CR347"/>
      <c r="CS347"/>
      <c r="CT347"/>
      <c r="CU347"/>
      <c r="CV347"/>
      <c r="CW347"/>
      <c r="CX347"/>
      <c r="CY347"/>
      <c r="CZ347"/>
      <c r="DA347"/>
      <c r="DB347"/>
      <c r="DC347"/>
      <c r="DD347"/>
      <c r="DE347"/>
      <c r="DF347"/>
      <c r="DG347"/>
      <c r="DH347"/>
      <c r="DI347"/>
      <c r="DJ347"/>
      <c r="DK347"/>
      <c r="DL347"/>
      <c r="DM347"/>
      <c r="DN347"/>
      <c r="DO347"/>
      <c r="DP347"/>
      <c r="DQ347"/>
      <c r="DR347"/>
      <c r="DS347"/>
      <c r="DT347"/>
      <c r="DU347"/>
      <c r="DV347"/>
      <c r="DW347"/>
      <c r="DX347"/>
      <c r="DY347"/>
      <c r="DZ347"/>
      <c r="EA347"/>
      <c r="EB347"/>
      <c r="EC347"/>
      <c r="ED347"/>
      <c r="EE347"/>
      <c r="EF347"/>
      <c r="EG347"/>
      <c r="EH347"/>
      <c r="EI347"/>
      <c r="EJ347"/>
      <c r="EK347"/>
      <c r="EL347"/>
      <c r="EM347"/>
      <c r="EN347"/>
      <c r="EO347"/>
      <c r="EP347"/>
      <c r="EQ347"/>
      <c r="ER347"/>
      <c r="ES347"/>
      <c r="ET347"/>
      <c r="EU347"/>
      <c r="EV347"/>
      <c r="EW347"/>
      <c r="EX347"/>
      <c r="EY347"/>
      <c r="EZ347"/>
      <c r="FA347"/>
      <c r="FB347"/>
      <c r="FC347"/>
      <c r="FD347"/>
      <c r="FE347"/>
      <c r="FF347"/>
      <c r="FG347"/>
      <c r="FH347"/>
      <c r="FI347"/>
      <c r="FJ347"/>
      <c r="FK347"/>
      <c r="FL347"/>
      <c r="FM347"/>
      <c r="FN347"/>
      <c r="FO347"/>
      <c r="FP347"/>
      <c r="FQ347"/>
      <c r="FR347"/>
      <c r="FS347"/>
      <c r="FT347"/>
      <c r="FU347"/>
      <c r="FV347"/>
      <c r="FW347"/>
      <c r="FX347"/>
      <c r="FY347"/>
      <c r="FZ347"/>
      <c r="GA347"/>
      <c r="GB347"/>
      <c r="GC347"/>
      <c r="GD347"/>
      <c r="GE347"/>
      <c r="GF347"/>
      <c r="GG347"/>
      <c r="GH347"/>
      <c r="GI347"/>
      <c r="GJ347"/>
      <c r="GK347"/>
      <c r="GL347"/>
      <c r="GM347"/>
      <c r="GN347"/>
      <c r="GO347"/>
      <c r="GP347"/>
      <c r="GQ347"/>
      <c r="GR347"/>
      <c r="GS347"/>
      <c r="GT347"/>
      <c r="GU347"/>
      <c r="GV347"/>
      <c r="GW347"/>
      <c r="GX347"/>
      <c r="GY347"/>
      <c r="GZ347"/>
      <c r="HA347"/>
      <c r="HB347"/>
      <c r="HC347"/>
      <c r="HD347"/>
      <c r="HE347"/>
      <c r="HF347"/>
      <c r="HG347"/>
      <c r="HH347"/>
      <c r="HI347"/>
      <c r="HJ347"/>
      <c r="HK347"/>
      <c r="HL347"/>
      <c r="HM347"/>
      <c r="HN347"/>
      <c r="HO347"/>
      <c r="HP347"/>
      <c r="HQ347"/>
      <c r="HR347"/>
      <c r="HS347"/>
      <c r="HT347"/>
      <c r="HU347"/>
      <c r="HV347"/>
      <c r="HW347"/>
      <c r="HX347"/>
      <c r="HY347"/>
      <c r="HZ347"/>
      <c r="IA347"/>
      <c r="IB347"/>
      <c r="IC347"/>
      <c r="ID347"/>
      <c r="IE347"/>
      <c r="IF347"/>
      <c r="IG347"/>
      <c r="IH347"/>
      <c r="II347"/>
      <c r="IJ347"/>
      <c r="IK347"/>
      <c r="IL347"/>
      <c r="IM347"/>
      <c r="IN347"/>
      <c r="IO347"/>
      <c r="IP347"/>
      <c r="IQ347"/>
      <c r="IR347"/>
      <c r="IS347"/>
      <c r="IT347"/>
      <c r="IU347"/>
      <c r="IV347"/>
      <c r="IW347"/>
      <c r="IX347"/>
      <c r="IY347"/>
      <c r="IZ347"/>
      <c r="JA347"/>
      <c r="JB347"/>
      <c r="JC347"/>
      <c r="JD347"/>
      <c r="JE347"/>
      <c r="JF347"/>
      <c r="JG347"/>
      <c r="JH347"/>
      <c r="JI347"/>
      <c r="JJ347"/>
      <c r="JK347"/>
      <c r="JL347"/>
      <c r="JM347"/>
      <c r="JN347"/>
      <c r="JO347"/>
      <c r="JP347"/>
      <c r="JQ347"/>
      <c r="JR347"/>
      <c r="JS347"/>
      <c r="JT347"/>
      <c r="JU347"/>
      <c r="JV347"/>
      <c r="JW347"/>
      <c r="JX347"/>
      <c r="JY347"/>
      <c r="JZ347"/>
      <c r="KA347"/>
      <c r="KB347"/>
      <c r="KC347"/>
      <c r="KD347"/>
      <c r="KE347"/>
      <c r="KF347"/>
      <c r="KG347"/>
      <c r="KH347"/>
      <c r="KI347"/>
      <c r="KJ347"/>
      <c r="KK347"/>
      <c r="KL347"/>
      <c r="KM347"/>
      <c r="KN347"/>
      <c r="KO347"/>
      <c r="KP347"/>
      <c r="KQ347"/>
      <c r="KR347"/>
      <c r="KS347"/>
      <c r="KT347"/>
      <c r="KU347"/>
      <c r="KV347"/>
      <c r="KW347"/>
      <c r="KX347"/>
      <c r="KY347"/>
      <c r="KZ347"/>
      <c r="LA347"/>
      <c r="LB347"/>
      <c r="LC347"/>
      <c r="LD347"/>
      <c r="LE347"/>
      <c r="LF347"/>
      <c r="LG347"/>
      <c r="LH347"/>
      <c r="LI347"/>
      <c r="LJ347"/>
      <c r="LK347"/>
      <c r="LL347"/>
      <c r="LM347"/>
      <c r="LN347"/>
      <c r="LO347"/>
      <c r="LP347"/>
      <c r="LQ347"/>
      <c r="LR347"/>
      <c r="LS347"/>
      <c r="LT347"/>
      <c r="LU347"/>
      <c r="LV347"/>
      <c r="LW347"/>
      <c r="LX347"/>
      <c r="LY347"/>
      <c r="LZ347"/>
      <c r="MA347"/>
      <c r="MB347"/>
      <c r="MC347"/>
      <c r="MD347"/>
      <c r="ME347"/>
      <c r="MF347"/>
      <c r="MG347"/>
      <c r="MH347"/>
      <c r="MI347"/>
      <c r="MJ347"/>
      <c r="MK347"/>
      <c r="ML347"/>
      <c r="MM347"/>
      <c r="MN347"/>
      <c r="MO347"/>
      <c r="MP347"/>
      <c r="MQ347"/>
      <c r="MR347"/>
      <c r="MS347"/>
      <c r="MT347"/>
      <c r="MU347"/>
      <c r="MV347"/>
      <c r="MW347"/>
      <c r="MX347"/>
      <c r="MY347"/>
      <c r="MZ347"/>
      <c r="NA347"/>
      <c r="NB347"/>
      <c r="NC347"/>
      <c r="ND347"/>
      <c r="NE347"/>
      <c r="NF347"/>
      <c r="NG347"/>
      <c r="NH347"/>
      <c r="NI347"/>
      <c r="NJ347"/>
      <c r="NK347"/>
      <c r="NL347"/>
      <c r="NM347"/>
      <c r="NN347"/>
      <c r="NO347"/>
      <c r="NP347"/>
      <c r="NQ347"/>
      <c r="NR347"/>
      <c r="NS347"/>
      <c r="NT347"/>
      <c r="NU347"/>
      <c r="NV347"/>
      <c r="NW347"/>
      <c r="NX347"/>
      <c r="NY347"/>
      <c r="NZ347"/>
      <c r="OA347"/>
      <c r="OB347"/>
      <c r="OC347"/>
      <c r="OD347"/>
      <c r="OE347"/>
      <c r="OF347"/>
      <c r="OG347"/>
      <c r="OH347"/>
      <c r="OI347"/>
      <c r="OJ347"/>
      <c r="OK347"/>
      <c r="OL347"/>
      <c r="OM347"/>
      <c r="ON347"/>
      <c r="OO347"/>
      <c r="OP347"/>
      <c r="OQ347"/>
      <c r="OR347"/>
      <c r="OS347"/>
      <c r="OT347"/>
      <c r="OU347"/>
      <c r="OV347"/>
      <c r="OW347"/>
      <c r="OX347"/>
      <c r="OY347"/>
      <c r="OZ347"/>
      <c r="PA347"/>
      <c r="PB347"/>
      <c r="PC347"/>
      <c r="PD347"/>
      <c r="PE347"/>
      <c r="PF347"/>
      <c r="PG347"/>
      <c r="PH347"/>
      <c r="PI347"/>
      <c r="PJ347"/>
      <c r="PK347"/>
      <c r="PL347"/>
      <c r="PM347"/>
      <c r="PN347"/>
      <c r="PO347"/>
      <c r="PP347"/>
      <c r="PQ347"/>
      <c r="PR347"/>
      <c r="PS347"/>
      <c r="PT347"/>
      <c r="PU347"/>
      <c r="PV347"/>
      <c r="PW347"/>
      <c r="PX347"/>
      <c r="PY347"/>
      <c r="PZ347"/>
      <c r="QA347"/>
      <c r="QB347"/>
      <c r="QC347"/>
      <c r="QD347"/>
      <c r="QE347"/>
      <c r="QF347"/>
      <c r="QG347"/>
      <c r="QH347"/>
      <c r="QI347"/>
      <c r="QJ347"/>
      <c r="QK347"/>
      <c r="QL347"/>
      <c r="QM347"/>
      <c r="QN347"/>
      <c r="QO347"/>
      <c r="QP347"/>
      <c r="QQ347"/>
      <c r="QR347"/>
      <c r="QS347"/>
      <c r="QT347"/>
      <c r="QU347"/>
      <c r="QV347"/>
      <c r="QW347"/>
      <c r="QX347"/>
      <c r="QY347"/>
      <c r="QZ347"/>
      <c r="RA347"/>
      <c r="RB347"/>
      <c r="RC347"/>
      <c r="RD347"/>
      <c r="RE347"/>
      <c r="RF347"/>
      <c r="RG347"/>
      <c r="RH347"/>
      <c r="RI347"/>
      <c r="RJ347"/>
      <c r="RK347"/>
      <c r="RL347"/>
      <c r="RM347"/>
      <c r="RN347"/>
      <c r="RO347"/>
      <c r="RP347"/>
      <c r="RQ347"/>
      <c r="RR347"/>
      <c r="RS347"/>
      <c r="RT347"/>
      <c r="RU347"/>
      <c r="RV347"/>
      <c r="RW347"/>
      <c r="RX347"/>
      <c r="RY347"/>
      <c r="RZ347"/>
      <c r="SA347"/>
      <c r="SB347"/>
      <c r="SC347"/>
      <c r="SD347"/>
      <c r="SE347"/>
      <c r="SF347"/>
      <c r="SG347"/>
      <c r="SH347"/>
      <c r="SI347"/>
      <c r="SJ347"/>
      <c r="SK347"/>
      <c r="SL347"/>
      <c r="SM347"/>
      <c r="SN347"/>
      <c r="SO347"/>
      <c r="SP347"/>
    </row>
    <row r="348" spans="1:510" ht="16.5" customHeight="1" x14ac:dyDescent="0.2">
      <c r="A348" s="20">
        <v>1567</v>
      </c>
      <c r="B348" s="34" t="s">
        <v>70</v>
      </c>
      <c r="C348" s="34" t="s">
        <v>434</v>
      </c>
      <c r="D348" s="20" t="s">
        <v>51</v>
      </c>
      <c r="E348" s="20" t="s">
        <v>1345</v>
      </c>
      <c r="F348" s="22" t="s">
        <v>88</v>
      </c>
      <c r="G348" s="34" t="s">
        <v>42</v>
      </c>
      <c r="H348" s="20" t="s">
        <v>89</v>
      </c>
      <c r="I348" s="20" t="s">
        <v>81</v>
      </c>
      <c r="J348" s="35" t="s">
        <v>506</v>
      </c>
      <c r="K348" s="36"/>
      <c r="L348" s="36"/>
      <c r="M348" s="36"/>
      <c r="N348" s="36"/>
      <c r="O348" s="34"/>
      <c r="P348" s="37">
        <v>252707728</v>
      </c>
      <c r="Q348" s="34">
        <v>12</v>
      </c>
      <c r="R348" s="25">
        <v>45658</v>
      </c>
      <c r="S348" s="39" t="s">
        <v>83</v>
      </c>
      <c r="T348" s="37">
        <f t="shared" si="7"/>
        <v>3032492736</v>
      </c>
      <c r="U348" s="27" t="s">
        <v>39</v>
      </c>
      <c r="V348" s="28" t="s">
        <v>40</v>
      </c>
      <c r="W348"/>
      <c r="X348"/>
      <c r="Y348"/>
      <c r="Z348"/>
      <c r="AA348"/>
      <c r="AB348"/>
      <c r="AC348"/>
      <c r="AD348"/>
      <c r="AE348"/>
      <c r="AF348"/>
      <c r="AG348"/>
      <c r="AH348"/>
      <c r="AI348"/>
      <c r="AJ348"/>
      <c r="AK348"/>
      <c r="AL348"/>
      <c r="AM348"/>
      <c r="AN348"/>
      <c r="AO348"/>
      <c r="AP348"/>
      <c r="AQ348"/>
      <c r="AR348"/>
      <c r="AS348"/>
      <c r="AT348"/>
      <c r="AU348"/>
      <c r="AV348"/>
      <c r="AW348"/>
      <c r="AX348"/>
      <c r="AY348"/>
      <c r="AZ348"/>
      <c r="BA348"/>
      <c r="BB348"/>
      <c r="BC348"/>
      <c r="BD348"/>
      <c r="BE348"/>
      <c r="BF348"/>
      <c r="BG348"/>
      <c r="BH348"/>
      <c r="BI348"/>
      <c r="BJ348"/>
      <c r="BK348"/>
      <c r="BL348"/>
      <c r="BM348"/>
      <c r="BN348"/>
      <c r="BO348"/>
      <c r="BP348"/>
      <c r="BQ348"/>
      <c r="BR348"/>
      <c r="BS348"/>
      <c r="BT348"/>
      <c r="BU348"/>
      <c r="BV348"/>
      <c r="BW348"/>
      <c r="BX348"/>
      <c r="BY348"/>
      <c r="BZ348"/>
      <c r="CA348"/>
      <c r="CB348"/>
      <c r="CC348"/>
      <c r="CD348"/>
      <c r="CE348"/>
      <c r="CF348"/>
      <c r="CG348"/>
      <c r="CH348"/>
      <c r="CI348"/>
      <c r="CJ348"/>
      <c r="CK348"/>
      <c r="CL348"/>
      <c r="CM348"/>
      <c r="CN348"/>
      <c r="CO348"/>
      <c r="CP348"/>
      <c r="CQ348"/>
      <c r="CR348"/>
      <c r="CS348"/>
      <c r="CT348"/>
      <c r="CU348"/>
      <c r="CV348"/>
      <c r="CW348"/>
      <c r="CX348"/>
      <c r="CY348"/>
      <c r="CZ348"/>
      <c r="DA348"/>
      <c r="DB348"/>
      <c r="DC348"/>
      <c r="DD348"/>
      <c r="DE348"/>
      <c r="DF348"/>
      <c r="DG348"/>
      <c r="DH348"/>
      <c r="DI348"/>
      <c r="DJ348"/>
      <c r="DK348"/>
      <c r="DL348"/>
      <c r="DM348"/>
      <c r="DN348"/>
      <c r="DO348"/>
      <c r="DP348"/>
      <c r="DQ348"/>
      <c r="DR348"/>
      <c r="DS348"/>
      <c r="DT348"/>
      <c r="DU348"/>
      <c r="DV348"/>
      <c r="DW348"/>
      <c r="DX348"/>
      <c r="DY348"/>
      <c r="DZ348"/>
      <c r="EA348"/>
      <c r="EB348"/>
      <c r="EC348"/>
      <c r="ED348"/>
      <c r="EE348"/>
      <c r="EF348"/>
      <c r="EG348"/>
      <c r="EH348"/>
      <c r="EI348"/>
      <c r="EJ348"/>
      <c r="EK348"/>
      <c r="EL348"/>
      <c r="EM348"/>
      <c r="EN348"/>
      <c r="EO348"/>
      <c r="EP348"/>
      <c r="EQ348"/>
      <c r="ER348"/>
      <c r="ES348"/>
      <c r="ET348"/>
      <c r="EU348"/>
      <c r="EV348"/>
      <c r="EW348"/>
      <c r="EX348"/>
      <c r="EY348"/>
      <c r="EZ348"/>
      <c r="FA348"/>
      <c r="FB348"/>
      <c r="FC348"/>
      <c r="FD348"/>
      <c r="FE348"/>
      <c r="FF348"/>
      <c r="FG348"/>
      <c r="FH348"/>
      <c r="FI348"/>
      <c r="FJ348"/>
      <c r="FK348"/>
      <c r="FL348"/>
      <c r="FM348"/>
      <c r="FN348"/>
      <c r="FO348"/>
      <c r="FP348"/>
      <c r="FQ348"/>
      <c r="FR348"/>
      <c r="FS348"/>
      <c r="FT348"/>
      <c r="FU348"/>
      <c r="FV348"/>
      <c r="FW348"/>
      <c r="FX348"/>
      <c r="FY348"/>
      <c r="FZ348"/>
      <c r="GA348"/>
      <c r="GB348"/>
      <c r="GC348"/>
      <c r="GD348"/>
      <c r="GE348"/>
      <c r="GF348"/>
      <c r="GG348"/>
      <c r="GH348"/>
      <c r="GI348"/>
      <c r="GJ348"/>
      <c r="GK348"/>
      <c r="GL348"/>
      <c r="GM348"/>
      <c r="GN348"/>
      <c r="GO348"/>
      <c r="GP348"/>
      <c r="GQ348"/>
      <c r="GR348"/>
      <c r="GS348"/>
      <c r="GT348"/>
      <c r="GU348"/>
      <c r="GV348"/>
      <c r="GW348"/>
      <c r="GX348"/>
      <c r="GY348"/>
      <c r="GZ348"/>
      <c r="HA348"/>
      <c r="HB348"/>
      <c r="HC348"/>
      <c r="HD348"/>
      <c r="HE348"/>
      <c r="HF348"/>
      <c r="HG348"/>
      <c r="HH348"/>
      <c r="HI348"/>
      <c r="HJ348"/>
      <c r="HK348"/>
      <c r="HL348"/>
      <c r="HM348"/>
      <c r="HN348"/>
      <c r="HO348"/>
      <c r="HP348"/>
      <c r="HQ348"/>
      <c r="HR348"/>
      <c r="HS348"/>
      <c r="HT348"/>
      <c r="HU348"/>
      <c r="HV348"/>
      <c r="HW348"/>
      <c r="HX348"/>
      <c r="HY348"/>
      <c r="HZ348"/>
      <c r="IA348"/>
      <c r="IB348"/>
      <c r="IC348"/>
      <c r="ID348"/>
      <c r="IE348"/>
      <c r="IF348"/>
      <c r="IG348"/>
      <c r="IH348"/>
      <c r="II348"/>
      <c r="IJ348"/>
      <c r="IK348"/>
      <c r="IL348"/>
      <c r="IM348"/>
      <c r="IN348"/>
      <c r="IO348"/>
      <c r="IP348"/>
      <c r="IQ348"/>
      <c r="IR348"/>
      <c r="IS348"/>
      <c r="IT348"/>
      <c r="IU348"/>
      <c r="IV348"/>
      <c r="IW348"/>
      <c r="IX348"/>
      <c r="IY348"/>
      <c r="IZ348"/>
      <c r="JA348"/>
      <c r="JB348"/>
      <c r="JC348"/>
      <c r="JD348"/>
      <c r="JE348"/>
      <c r="JF348"/>
      <c r="JG348"/>
      <c r="JH348"/>
      <c r="JI348"/>
      <c r="JJ348"/>
      <c r="JK348"/>
      <c r="JL348"/>
      <c r="JM348"/>
      <c r="JN348"/>
      <c r="JO348"/>
      <c r="JP348"/>
      <c r="JQ348"/>
      <c r="JR348"/>
      <c r="JS348"/>
      <c r="JT348"/>
      <c r="JU348"/>
      <c r="JV348"/>
      <c r="JW348"/>
      <c r="JX348"/>
      <c r="JY348"/>
      <c r="JZ348"/>
      <c r="KA348"/>
      <c r="KB348"/>
      <c r="KC348"/>
      <c r="KD348"/>
      <c r="KE348"/>
      <c r="KF348"/>
      <c r="KG348"/>
      <c r="KH348"/>
      <c r="KI348"/>
      <c r="KJ348"/>
      <c r="KK348"/>
      <c r="KL348"/>
      <c r="KM348"/>
      <c r="KN348"/>
      <c r="KO348"/>
      <c r="KP348"/>
      <c r="KQ348"/>
      <c r="KR348"/>
      <c r="KS348"/>
      <c r="KT348"/>
      <c r="KU348"/>
      <c r="KV348"/>
      <c r="KW348"/>
      <c r="KX348"/>
      <c r="KY348"/>
      <c r="KZ348"/>
      <c r="LA348"/>
      <c r="LB348"/>
      <c r="LC348"/>
      <c r="LD348"/>
      <c r="LE348"/>
      <c r="LF348"/>
      <c r="LG348"/>
      <c r="LH348"/>
      <c r="LI348"/>
      <c r="LJ348"/>
      <c r="LK348"/>
      <c r="LL348"/>
      <c r="LM348"/>
      <c r="LN348"/>
      <c r="LO348"/>
      <c r="LP348"/>
      <c r="LQ348"/>
      <c r="LR348"/>
      <c r="LS348"/>
      <c r="LT348"/>
      <c r="LU348"/>
      <c r="LV348"/>
      <c r="LW348"/>
      <c r="LX348"/>
      <c r="LY348"/>
      <c r="LZ348"/>
      <c r="MA348"/>
      <c r="MB348"/>
      <c r="MC348"/>
      <c r="MD348"/>
      <c r="ME348"/>
      <c r="MF348"/>
      <c r="MG348"/>
      <c r="MH348"/>
      <c r="MI348"/>
      <c r="MJ348"/>
      <c r="MK348"/>
      <c r="ML348"/>
      <c r="MM348"/>
      <c r="MN348"/>
      <c r="MO348"/>
      <c r="MP348"/>
      <c r="MQ348"/>
      <c r="MR348"/>
      <c r="MS348"/>
      <c r="MT348"/>
      <c r="MU348"/>
      <c r="MV348"/>
      <c r="MW348"/>
      <c r="MX348"/>
      <c r="MY348"/>
      <c r="MZ348"/>
      <c r="NA348"/>
      <c r="NB348"/>
      <c r="NC348"/>
      <c r="ND348"/>
      <c r="NE348"/>
      <c r="NF348"/>
      <c r="NG348"/>
      <c r="NH348"/>
      <c r="NI348"/>
      <c r="NJ348"/>
      <c r="NK348"/>
      <c r="NL348"/>
      <c r="NM348"/>
      <c r="NN348"/>
      <c r="NO348"/>
      <c r="NP348"/>
      <c r="NQ348"/>
      <c r="NR348"/>
      <c r="NS348"/>
      <c r="NT348"/>
      <c r="NU348"/>
      <c r="NV348"/>
      <c r="NW348"/>
      <c r="NX348"/>
      <c r="NY348"/>
      <c r="NZ348"/>
      <c r="OA348"/>
      <c r="OB348"/>
      <c r="OC348"/>
      <c r="OD348"/>
      <c r="OE348"/>
      <c r="OF348"/>
      <c r="OG348"/>
      <c r="OH348"/>
      <c r="OI348"/>
      <c r="OJ348"/>
      <c r="OK348"/>
      <c r="OL348"/>
      <c r="OM348"/>
      <c r="ON348"/>
      <c r="OO348"/>
      <c r="OP348"/>
      <c r="OQ348"/>
      <c r="OR348"/>
      <c r="OS348"/>
      <c r="OT348"/>
      <c r="OU348"/>
      <c r="OV348"/>
      <c r="OW348"/>
      <c r="OX348"/>
      <c r="OY348"/>
      <c r="OZ348"/>
      <c r="PA348"/>
      <c r="PB348"/>
      <c r="PC348"/>
      <c r="PD348"/>
      <c r="PE348"/>
      <c r="PF348"/>
      <c r="PG348"/>
      <c r="PH348"/>
      <c r="PI348"/>
      <c r="PJ348"/>
      <c r="PK348"/>
      <c r="PL348"/>
      <c r="PM348"/>
      <c r="PN348"/>
      <c r="PO348"/>
      <c r="PP348"/>
      <c r="PQ348"/>
      <c r="PR348"/>
      <c r="PS348"/>
      <c r="PT348"/>
      <c r="PU348"/>
      <c r="PV348"/>
      <c r="PW348"/>
      <c r="PX348"/>
      <c r="PY348"/>
      <c r="PZ348"/>
      <c r="QA348"/>
      <c r="QB348"/>
      <c r="QC348"/>
      <c r="QD348"/>
      <c r="QE348"/>
      <c r="QF348"/>
      <c r="QG348"/>
      <c r="QH348"/>
      <c r="QI348"/>
      <c r="QJ348"/>
      <c r="QK348"/>
      <c r="QL348"/>
      <c r="QM348"/>
      <c r="QN348"/>
      <c r="QO348"/>
      <c r="QP348"/>
      <c r="QQ348"/>
      <c r="QR348"/>
      <c r="QS348"/>
      <c r="QT348"/>
      <c r="QU348"/>
      <c r="QV348"/>
      <c r="QW348"/>
      <c r="QX348"/>
      <c r="QY348"/>
      <c r="QZ348"/>
      <c r="RA348"/>
      <c r="RB348"/>
      <c r="RC348"/>
      <c r="RD348"/>
      <c r="RE348"/>
      <c r="RF348"/>
      <c r="RG348"/>
      <c r="RH348"/>
      <c r="RI348"/>
      <c r="RJ348"/>
      <c r="RK348"/>
      <c r="RL348"/>
      <c r="RM348"/>
      <c r="RN348"/>
      <c r="RO348"/>
      <c r="RP348"/>
      <c r="RQ348"/>
      <c r="RR348"/>
      <c r="RS348"/>
      <c r="RT348"/>
      <c r="RU348"/>
      <c r="RV348"/>
      <c r="RW348"/>
      <c r="RX348"/>
      <c r="RY348"/>
      <c r="RZ348"/>
      <c r="SA348"/>
      <c r="SB348"/>
      <c r="SC348"/>
      <c r="SD348"/>
      <c r="SE348"/>
      <c r="SF348"/>
      <c r="SG348"/>
      <c r="SH348"/>
      <c r="SI348"/>
      <c r="SJ348"/>
      <c r="SK348"/>
      <c r="SL348"/>
      <c r="SM348"/>
      <c r="SN348"/>
      <c r="SO348"/>
      <c r="SP348"/>
    </row>
    <row r="349" spans="1:510" ht="16.5" customHeight="1" x14ac:dyDescent="0.2">
      <c r="A349" s="20">
        <v>1568</v>
      </c>
      <c r="B349" s="34" t="s">
        <v>70</v>
      </c>
      <c r="C349" s="34" t="s">
        <v>97</v>
      </c>
      <c r="D349" s="20" t="s">
        <v>51</v>
      </c>
      <c r="E349" s="20" t="s">
        <v>1345</v>
      </c>
      <c r="F349" s="22" t="s">
        <v>88</v>
      </c>
      <c r="G349" s="34" t="s">
        <v>25</v>
      </c>
      <c r="H349" s="20" t="s">
        <v>89</v>
      </c>
      <c r="I349" s="20" t="s">
        <v>81</v>
      </c>
      <c r="J349" s="35" t="s">
        <v>507</v>
      </c>
      <c r="K349" s="36"/>
      <c r="L349" s="36"/>
      <c r="M349" s="36"/>
      <c r="N349" s="36"/>
      <c r="O349" s="34"/>
      <c r="P349" s="37">
        <v>154928480</v>
      </c>
      <c r="Q349" s="34">
        <v>12</v>
      </c>
      <c r="R349" s="25">
        <v>45658</v>
      </c>
      <c r="S349" s="39" t="s">
        <v>83</v>
      </c>
      <c r="T349" s="37">
        <f t="shared" si="7"/>
        <v>1859141760</v>
      </c>
      <c r="U349" s="27" t="s">
        <v>39</v>
      </c>
      <c r="V349" s="28" t="s">
        <v>40</v>
      </c>
      <c r="W349"/>
      <c r="X349"/>
      <c r="Y349"/>
      <c r="Z349"/>
      <c r="AA349"/>
      <c r="AB349"/>
      <c r="AC349"/>
      <c r="AD349"/>
      <c r="AE349"/>
      <c r="AF349"/>
      <c r="AG349"/>
      <c r="AH349"/>
      <c r="AI349"/>
      <c r="AJ349"/>
      <c r="AK349"/>
      <c r="AL349"/>
      <c r="AM349"/>
      <c r="AN349"/>
      <c r="AO349"/>
      <c r="AP349"/>
      <c r="AQ349"/>
      <c r="AR349"/>
      <c r="AS349"/>
      <c r="AT349"/>
      <c r="AU349"/>
      <c r="AV349"/>
      <c r="AW349"/>
      <c r="AX349"/>
      <c r="AY349"/>
      <c r="AZ349"/>
      <c r="BA349"/>
      <c r="BB349"/>
      <c r="BC349"/>
      <c r="BD349"/>
      <c r="BE349"/>
      <c r="BF349"/>
      <c r="BG349"/>
      <c r="BH349"/>
      <c r="BI349"/>
      <c r="BJ349"/>
      <c r="BK349"/>
      <c r="BL349"/>
      <c r="BM349"/>
      <c r="BN349"/>
      <c r="BO349"/>
      <c r="BP349"/>
      <c r="BQ349"/>
      <c r="BR349"/>
      <c r="BS349"/>
      <c r="BT349"/>
      <c r="BU349"/>
      <c r="BV349"/>
      <c r="BW349"/>
      <c r="BX349"/>
      <c r="BY349"/>
      <c r="BZ349"/>
      <c r="CA349"/>
      <c r="CB349"/>
      <c r="CC349"/>
      <c r="CD349"/>
      <c r="CE349"/>
      <c r="CF349"/>
      <c r="CG349"/>
      <c r="CH349"/>
      <c r="CI349"/>
      <c r="CJ349"/>
      <c r="CK349"/>
      <c r="CL349"/>
      <c r="CM349"/>
      <c r="CN349"/>
      <c r="CO349"/>
      <c r="CP349"/>
      <c r="CQ349"/>
      <c r="CR349"/>
      <c r="CS349"/>
      <c r="CT349"/>
      <c r="CU349"/>
      <c r="CV349"/>
      <c r="CW349"/>
      <c r="CX349"/>
      <c r="CY349"/>
      <c r="CZ349"/>
      <c r="DA349"/>
      <c r="DB349"/>
      <c r="DC349"/>
      <c r="DD349"/>
      <c r="DE349"/>
      <c r="DF349"/>
      <c r="DG349"/>
      <c r="DH349"/>
      <c r="DI349"/>
      <c r="DJ349"/>
      <c r="DK349"/>
      <c r="DL349"/>
      <c r="DM349"/>
      <c r="DN349"/>
      <c r="DO349"/>
      <c r="DP349"/>
      <c r="DQ349"/>
      <c r="DR349"/>
      <c r="DS349"/>
      <c r="DT349"/>
      <c r="DU349"/>
      <c r="DV349"/>
      <c r="DW349"/>
      <c r="DX349"/>
      <c r="DY349"/>
      <c r="DZ349"/>
      <c r="EA349"/>
      <c r="EB349"/>
      <c r="EC349"/>
      <c r="ED349"/>
      <c r="EE349"/>
      <c r="EF349"/>
      <c r="EG349"/>
      <c r="EH349"/>
      <c r="EI349"/>
      <c r="EJ349"/>
      <c r="EK349"/>
      <c r="EL349"/>
      <c r="EM349"/>
      <c r="EN349"/>
      <c r="EO349"/>
      <c r="EP349"/>
      <c r="EQ349"/>
      <c r="ER349"/>
      <c r="ES349"/>
      <c r="ET349"/>
      <c r="EU349"/>
      <c r="EV349"/>
      <c r="EW349"/>
      <c r="EX349"/>
      <c r="EY349"/>
      <c r="EZ349"/>
      <c r="FA349"/>
      <c r="FB349"/>
      <c r="FC349"/>
      <c r="FD349"/>
      <c r="FE349"/>
      <c r="FF349"/>
      <c r="FG349"/>
      <c r="FH349"/>
      <c r="FI349"/>
      <c r="FJ349"/>
      <c r="FK349"/>
      <c r="FL349"/>
      <c r="FM349"/>
      <c r="FN349"/>
      <c r="FO349"/>
      <c r="FP349"/>
      <c r="FQ349"/>
      <c r="FR349"/>
      <c r="FS349"/>
      <c r="FT349"/>
      <c r="FU349"/>
      <c r="FV349"/>
      <c r="FW349"/>
      <c r="FX349"/>
      <c r="FY349"/>
      <c r="FZ349"/>
      <c r="GA349"/>
      <c r="GB349"/>
      <c r="GC349"/>
      <c r="GD349"/>
      <c r="GE349"/>
      <c r="GF349"/>
      <c r="GG349"/>
      <c r="GH349"/>
      <c r="GI349"/>
      <c r="GJ349"/>
      <c r="GK349"/>
      <c r="GL349"/>
      <c r="GM349"/>
      <c r="GN349"/>
      <c r="GO349"/>
      <c r="GP349"/>
      <c r="GQ349"/>
      <c r="GR349"/>
      <c r="GS349"/>
      <c r="GT349"/>
      <c r="GU349"/>
      <c r="GV349"/>
      <c r="GW349"/>
      <c r="GX349"/>
      <c r="GY349"/>
      <c r="GZ349"/>
      <c r="HA349"/>
      <c r="HB349"/>
      <c r="HC349"/>
      <c r="HD349"/>
      <c r="HE349"/>
      <c r="HF349"/>
      <c r="HG349"/>
      <c r="HH349"/>
      <c r="HI349"/>
      <c r="HJ349"/>
      <c r="HK349"/>
      <c r="HL349"/>
      <c r="HM349"/>
      <c r="HN349"/>
      <c r="HO349"/>
      <c r="HP349"/>
      <c r="HQ349"/>
      <c r="HR349"/>
      <c r="HS349"/>
      <c r="HT349"/>
      <c r="HU349"/>
      <c r="HV349"/>
      <c r="HW349"/>
      <c r="HX349"/>
      <c r="HY349"/>
      <c r="HZ349"/>
      <c r="IA349"/>
      <c r="IB349"/>
      <c r="IC349"/>
      <c r="ID349"/>
      <c r="IE349"/>
      <c r="IF349"/>
      <c r="IG349"/>
      <c r="IH349"/>
      <c r="II349"/>
      <c r="IJ349"/>
      <c r="IK349"/>
      <c r="IL349"/>
      <c r="IM349"/>
      <c r="IN349"/>
      <c r="IO349"/>
      <c r="IP349"/>
      <c r="IQ349"/>
      <c r="IR349"/>
      <c r="IS349"/>
      <c r="IT349"/>
      <c r="IU349"/>
      <c r="IV349"/>
      <c r="IW349"/>
      <c r="IX349"/>
      <c r="IY349"/>
      <c r="IZ349"/>
      <c r="JA349"/>
      <c r="JB349"/>
      <c r="JC349"/>
      <c r="JD349"/>
      <c r="JE349"/>
      <c r="JF349"/>
      <c r="JG349"/>
      <c r="JH349"/>
      <c r="JI349"/>
      <c r="JJ349"/>
      <c r="JK349"/>
      <c r="JL349"/>
      <c r="JM349"/>
      <c r="JN349"/>
      <c r="JO349"/>
      <c r="JP349"/>
      <c r="JQ349"/>
      <c r="JR349"/>
      <c r="JS349"/>
      <c r="JT349"/>
      <c r="JU349"/>
      <c r="JV349"/>
      <c r="JW349"/>
      <c r="JX349"/>
      <c r="JY349"/>
      <c r="JZ349"/>
      <c r="KA349"/>
      <c r="KB349"/>
      <c r="KC349"/>
      <c r="KD349"/>
      <c r="KE349"/>
      <c r="KF349"/>
      <c r="KG349"/>
      <c r="KH349"/>
      <c r="KI349"/>
      <c r="KJ349"/>
      <c r="KK349"/>
      <c r="KL349"/>
      <c r="KM349"/>
      <c r="KN349"/>
      <c r="KO349"/>
      <c r="KP349"/>
      <c r="KQ349"/>
      <c r="KR349"/>
      <c r="KS349"/>
      <c r="KT349"/>
      <c r="KU349"/>
      <c r="KV349"/>
      <c r="KW349"/>
      <c r="KX349"/>
      <c r="KY349"/>
      <c r="KZ349"/>
      <c r="LA349"/>
      <c r="LB349"/>
      <c r="LC349"/>
      <c r="LD349"/>
      <c r="LE349"/>
      <c r="LF349"/>
      <c r="LG349"/>
      <c r="LH349"/>
      <c r="LI349"/>
      <c r="LJ349"/>
      <c r="LK349"/>
      <c r="LL349"/>
      <c r="LM349"/>
      <c r="LN349"/>
      <c r="LO349"/>
      <c r="LP349"/>
      <c r="LQ349"/>
      <c r="LR349"/>
      <c r="LS349"/>
      <c r="LT349"/>
      <c r="LU349"/>
      <c r="LV349"/>
      <c r="LW349"/>
      <c r="LX349"/>
      <c r="LY349"/>
      <c r="LZ349"/>
      <c r="MA349"/>
      <c r="MB349"/>
      <c r="MC349"/>
      <c r="MD349"/>
      <c r="ME349"/>
      <c r="MF349"/>
      <c r="MG349"/>
      <c r="MH349"/>
      <c r="MI349"/>
      <c r="MJ349"/>
      <c r="MK349"/>
      <c r="ML349"/>
      <c r="MM349"/>
      <c r="MN349"/>
      <c r="MO349"/>
      <c r="MP349"/>
      <c r="MQ349"/>
      <c r="MR349"/>
      <c r="MS349"/>
      <c r="MT349"/>
      <c r="MU349"/>
      <c r="MV349"/>
      <c r="MW349"/>
      <c r="MX349"/>
      <c r="MY349"/>
      <c r="MZ349"/>
      <c r="NA349"/>
      <c r="NB349"/>
      <c r="NC349"/>
      <c r="ND349"/>
      <c r="NE349"/>
      <c r="NF349"/>
      <c r="NG349"/>
      <c r="NH349"/>
      <c r="NI349"/>
      <c r="NJ349"/>
      <c r="NK349"/>
      <c r="NL349"/>
      <c r="NM349"/>
      <c r="NN349"/>
      <c r="NO349"/>
      <c r="NP349"/>
      <c r="NQ349"/>
      <c r="NR349"/>
      <c r="NS349"/>
      <c r="NT349"/>
      <c r="NU349"/>
      <c r="NV349"/>
      <c r="NW349"/>
      <c r="NX349"/>
      <c r="NY349"/>
      <c r="NZ349"/>
      <c r="OA349"/>
      <c r="OB349"/>
      <c r="OC349"/>
      <c r="OD349"/>
      <c r="OE349"/>
      <c r="OF349"/>
      <c r="OG349"/>
      <c r="OH349"/>
      <c r="OI349"/>
      <c r="OJ349"/>
      <c r="OK349"/>
      <c r="OL349"/>
      <c r="OM349"/>
      <c r="ON349"/>
      <c r="OO349"/>
      <c r="OP349"/>
      <c r="OQ349"/>
      <c r="OR349"/>
      <c r="OS349"/>
      <c r="OT349"/>
      <c r="OU349"/>
      <c r="OV349"/>
      <c r="OW349"/>
      <c r="OX349"/>
      <c r="OY349"/>
      <c r="OZ349"/>
      <c r="PA349"/>
      <c r="PB349"/>
      <c r="PC349"/>
      <c r="PD349"/>
      <c r="PE349"/>
      <c r="PF349"/>
      <c r="PG349"/>
      <c r="PH349"/>
      <c r="PI349"/>
      <c r="PJ349"/>
      <c r="PK349"/>
      <c r="PL349"/>
      <c r="PM349"/>
      <c r="PN349"/>
      <c r="PO349"/>
      <c r="PP349"/>
      <c r="PQ349"/>
      <c r="PR349"/>
      <c r="PS349"/>
      <c r="PT349"/>
      <c r="PU349"/>
      <c r="PV349"/>
      <c r="PW349"/>
      <c r="PX349"/>
      <c r="PY349"/>
      <c r="PZ349"/>
      <c r="QA349"/>
      <c r="QB349"/>
      <c r="QC349"/>
      <c r="QD349"/>
      <c r="QE349"/>
      <c r="QF349"/>
      <c r="QG349"/>
      <c r="QH349"/>
      <c r="QI349"/>
      <c r="QJ349"/>
      <c r="QK349"/>
      <c r="QL349"/>
      <c r="QM349"/>
      <c r="QN349"/>
      <c r="QO349"/>
      <c r="QP349"/>
      <c r="QQ349"/>
      <c r="QR349"/>
      <c r="QS349"/>
      <c r="QT349"/>
      <c r="QU349"/>
      <c r="QV349"/>
      <c r="QW349"/>
      <c r="QX349"/>
      <c r="QY349"/>
      <c r="QZ349"/>
      <c r="RA349"/>
      <c r="RB349"/>
      <c r="RC349"/>
      <c r="RD349"/>
      <c r="RE349"/>
      <c r="RF349"/>
      <c r="RG349"/>
      <c r="RH349"/>
      <c r="RI349"/>
      <c r="RJ349"/>
      <c r="RK349"/>
      <c r="RL349"/>
      <c r="RM349"/>
      <c r="RN349"/>
      <c r="RO349"/>
      <c r="RP349"/>
      <c r="RQ349"/>
      <c r="RR349"/>
      <c r="RS349"/>
      <c r="RT349"/>
      <c r="RU349"/>
      <c r="RV349"/>
      <c r="RW349"/>
      <c r="RX349"/>
      <c r="RY349"/>
      <c r="RZ349"/>
      <c r="SA349"/>
      <c r="SB349"/>
      <c r="SC349"/>
      <c r="SD349"/>
      <c r="SE349"/>
      <c r="SF349"/>
      <c r="SG349"/>
      <c r="SH349"/>
      <c r="SI349"/>
      <c r="SJ349"/>
      <c r="SK349"/>
      <c r="SL349"/>
      <c r="SM349"/>
      <c r="SN349"/>
      <c r="SO349"/>
      <c r="SP349"/>
    </row>
    <row r="350" spans="1:510" ht="16.5" customHeight="1" x14ac:dyDescent="0.2">
      <c r="A350" s="20">
        <v>1569</v>
      </c>
      <c r="B350" s="34" t="s">
        <v>70</v>
      </c>
      <c r="C350" s="34" t="s">
        <v>434</v>
      </c>
      <c r="D350" s="20" t="s">
        <v>51</v>
      </c>
      <c r="E350" s="20" t="s">
        <v>1345</v>
      </c>
      <c r="F350" s="22" t="s">
        <v>88</v>
      </c>
      <c r="G350" s="34" t="s">
        <v>42</v>
      </c>
      <c r="H350" s="20" t="s">
        <v>89</v>
      </c>
      <c r="I350" s="20" t="s">
        <v>81</v>
      </c>
      <c r="J350" s="35" t="s">
        <v>508</v>
      </c>
      <c r="K350" s="36"/>
      <c r="L350" s="36"/>
      <c r="M350" s="36"/>
      <c r="N350" s="36"/>
      <c r="O350" s="34"/>
      <c r="P350" s="37">
        <v>491538537</v>
      </c>
      <c r="Q350" s="34">
        <v>12</v>
      </c>
      <c r="R350" s="25">
        <v>45658</v>
      </c>
      <c r="S350" s="39" t="s">
        <v>83</v>
      </c>
      <c r="T350" s="37">
        <f t="shared" si="7"/>
        <v>5898462444</v>
      </c>
      <c r="U350" s="27" t="s">
        <v>39</v>
      </c>
      <c r="V350" s="28" t="s">
        <v>40</v>
      </c>
      <c r="W350"/>
      <c r="X350"/>
      <c r="Y350"/>
      <c r="Z350"/>
      <c r="AA350"/>
      <c r="AB350"/>
      <c r="AC350"/>
      <c r="AD350"/>
      <c r="AE350"/>
      <c r="AF350"/>
      <c r="AG350"/>
      <c r="AH350"/>
      <c r="AI350"/>
      <c r="AJ350"/>
      <c r="AK350"/>
      <c r="AL350"/>
      <c r="AM350"/>
      <c r="AN350"/>
      <c r="AO350"/>
      <c r="AP350"/>
      <c r="AQ350"/>
      <c r="AR350"/>
      <c r="AS350"/>
      <c r="AT350"/>
      <c r="AU350"/>
      <c r="AV350"/>
      <c r="AW350"/>
      <c r="AX350"/>
      <c r="AY350"/>
      <c r="AZ350"/>
      <c r="BA350"/>
      <c r="BB350"/>
      <c r="BC350"/>
      <c r="BD350"/>
      <c r="BE350"/>
      <c r="BF350"/>
      <c r="BG350"/>
      <c r="BH350"/>
      <c r="BI350"/>
      <c r="BJ350"/>
      <c r="BK350"/>
      <c r="BL350"/>
      <c r="BM350"/>
      <c r="BN350"/>
      <c r="BO350"/>
      <c r="BP350"/>
      <c r="BQ350"/>
      <c r="BR350"/>
      <c r="BS350"/>
      <c r="BT350"/>
      <c r="BU350"/>
      <c r="BV350"/>
      <c r="BW350"/>
      <c r="BX350"/>
      <c r="BY350"/>
      <c r="BZ350"/>
      <c r="CA350"/>
      <c r="CB350"/>
      <c r="CC350"/>
      <c r="CD350"/>
      <c r="CE350"/>
      <c r="CF350"/>
      <c r="CG350"/>
      <c r="CH350"/>
      <c r="CI350"/>
      <c r="CJ350"/>
      <c r="CK350"/>
      <c r="CL350"/>
      <c r="CM350"/>
      <c r="CN350"/>
      <c r="CO350"/>
      <c r="CP350"/>
      <c r="CQ350"/>
      <c r="CR350"/>
      <c r="CS350"/>
      <c r="CT350"/>
      <c r="CU350"/>
      <c r="CV350"/>
      <c r="CW350"/>
      <c r="CX350"/>
      <c r="CY350"/>
      <c r="CZ350"/>
      <c r="DA350"/>
      <c r="DB350"/>
      <c r="DC350"/>
      <c r="DD350"/>
      <c r="DE350"/>
      <c r="DF350"/>
      <c r="DG350"/>
      <c r="DH350"/>
      <c r="DI350"/>
      <c r="DJ350"/>
      <c r="DK350"/>
      <c r="DL350"/>
      <c r="DM350"/>
      <c r="DN350"/>
      <c r="DO350"/>
      <c r="DP350"/>
      <c r="DQ350"/>
      <c r="DR350"/>
      <c r="DS350"/>
      <c r="DT350"/>
      <c r="DU350"/>
      <c r="DV350"/>
      <c r="DW350"/>
      <c r="DX350"/>
      <c r="DY350"/>
      <c r="DZ350"/>
      <c r="EA350"/>
      <c r="EB350"/>
      <c r="EC350"/>
      <c r="ED350"/>
      <c r="EE350"/>
      <c r="EF350"/>
      <c r="EG350"/>
      <c r="EH350"/>
      <c r="EI350"/>
      <c r="EJ350"/>
      <c r="EK350"/>
      <c r="EL350"/>
      <c r="EM350"/>
      <c r="EN350"/>
      <c r="EO350"/>
      <c r="EP350"/>
      <c r="EQ350"/>
      <c r="ER350"/>
      <c r="ES350"/>
      <c r="ET350"/>
      <c r="EU350"/>
      <c r="EV350"/>
      <c r="EW350"/>
      <c r="EX350"/>
      <c r="EY350"/>
      <c r="EZ350"/>
      <c r="FA350"/>
      <c r="FB350"/>
      <c r="FC350"/>
      <c r="FD350"/>
      <c r="FE350"/>
      <c r="FF350"/>
      <c r="FG350"/>
      <c r="FH350"/>
      <c r="FI350"/>
      <c r="FJ350"/>
      <c r="FK350"/>
      <c r="FL350"/>
      <c r="FM350"/>
      <c r="FN350"/>
      <c r="FO350"/>
      <c r="FP350"/>
      <c r="FQ350"/>
      <c r="FR350"/>
      <c r="FS350"/>
      <c r="FT350"/>
      <c r="FU350"/>
      <c r="FV350"/>
      <c r="FW350"/>
      <c r="FX350"/>
      <c r="FY350"/>
      <c r="FZ350"/>
      <c r="GA350"/>
      <c r="GB350"/>
      <c r="GC350"/>
      <c r="GD350"/>
      <c r="GE350"/>
      <c r="GF350"/>
      <c r="GG350"/>
      <c r="GH350"/>
      <c r="GI350"/>
      <c r="GJ350"/>
      <c r="GK350"/>
      <c r="GL350"/>
      <c r="GM350"/>
      <c r="GN350"/>
      <c r="GO350"/>
      <c r="GP350"/>
      <c r="GQ350"/>
      <c r="GR350"/>
      <c r="GS350"/>
      <c r="GT350"/>
      <c r="GU350"/>
      <c r="GV350"/>
      <c r="GW350"/>
      <c r="GX350"/>
      <c r="GY350"/>
      <c r="GZ350"/>
      <c r="HA350"/>
      <c r="HB350"/>
      <c r="HC350"/>
      <c r="HD350"/>
      <c r="HE350"/>
      <c r="HF350"/>
      <c r="HG350"/>
      <c r="HH350"/>
      <c r="HI350"/>
      <c r="HJ350"/>
      <c r="HK350"/>
      <c r="HL350"/>
      <c r="HM350"/>
      <c r="HN350"/>
      <c r="HO350"/>
      <c r="HP350"/>
      <c r="HQ350"/>
      <c r="HR350"/>
      <c r="HS350"/>
      <c r="HT350"/>
      <c r="HU350"/>
      <c r="HV350"/>
      <c r="HW350"/>
      <c r="HX350"/>
      <c r="HY350"/>
      <c r="HZ350"/>
      <c r="IA350"/>
      <c r="IB350"/>
      <c r="IC350"/>
      <c r="ID350"/>
      <c r="IE350"/>
      <c r="IF350"/>
      <c r="IG350"/>
      <c r="IH350"/>
      <c r="II350"/>
      <c r="IJ350"/>
      <c r="IK350"/>
      <c r="IL350"/>
      <c r="IM350"/>
      <c r="IN350"/>
      <c r="IO350"/>
      <c r="IP350"/>
      <c r="IQ350"/>
      <c r="IR350"/>
      <c r="IS350"/>
      <c r="IT350"/>
      <c r="IU350"/>
      <c r="IV350"/>
      <c r="IW350"/>
      <c r="IX350"/>
      <c r="IY350"/>
      <c r="IZ350"/>
      <c r="JA350"/>
      <c r="JB350"/>
      <c r="JC350"/>
      <c r="JD350"/>
      <c r="JE350"/>
      <c r="JF350"/>
      <c r="JG350"/>
      <c r="JH350"/>
      <c r="JI350"/>
      <c r="JJ350"/>
      <c r="JK350"/>
      <c r="JL350"/>
      <c r="JM350"/>
      <c r="JN350"/>
      <c r="JO350"/>
      <c r="JP350"/>
      <c r="JQ350"/>
      <c r="JR350"/>
      <c r="JS350"/>
      <c r="JT350"/>
      <c r="JU350"/>
      <c r="JV350"/>
      <c r="JW350"/>
      <c r="JX350"/>
      <c r="JY350"/>
      <c r="JZ350"/>
      <c r="KA350"/>
      <c r="KB350"/>
      <c r="KC350"/>
      <c r="KD350"/>
      <c r="KE350"/>
      <c r="KF350"/>
      <c r="KG350"/>
      <c r="KH350"/>
      <c r="KI350"/>
      <c r="KJ350"/>
      <c r="KK350"/>
      <c r="KL350"/>
      <c r="KM350"/>
      <c r="KN350"/>
      <c r="KO350"/>
      <c r="KP350"/>
      <c r="KQ350"/>
      <c r="KR350"/>
      <c r="KS350"/>
      <c r="KT350"/>
      <c r="KU350"/>
      <c r="KV350"/>
      <c r="KW350"/>
      <c r="KX350"/>
      <c r="KY350"/>
      <c r="KZ350"/>
      <c r="LA350"/>
      <c r="LB350"/>
      <c r="LC350"/>
      <c r="LD350"/>
      <c r="LE350"/>
      <c r="LF350"/>
      <c r="LG350"/>
      <c r="LH350"/>
      <c r="LI350"/>
      <c r="LJ350"/>
      <c r="LK350"/>
      <c r="LL350"/>
      <c r="LM350"/>
      <c r="LN350"/>
      <c r="LO350"/>
      <c r="LP350"/>
      <c r="LQ350"/>
      <c r="LR350"/>
      <c r="LS350"/>
      <c r="LT350"/>
      <c r="LU350"/>
      <c r="LV350"/>
      <c r="LW350"/>
      <c r="LX350"/>
      <c r="LY350"/>
      <c r="LZ350"/>
      <c r="MA350"/>
      <c r="MB350"/>
      <c r="MC350"/>
      <c r="MD350"/>
      <c r="ME350"/>
      <c r="MF350"/>
      <c r="MG350"/>
      <c r="MH350"/>
      <c r="MI350"/>
      <c r="MJ350"/>
      <c r="MK350"/>
      <c r="ML350"/>
      <c r="MM350"/>
      <c r="MN350"/>
      <c r="MO350"/>
      <c r="MP350"/>
      <c r="MQ350"/>
      <c r="MR350"/>
      <c r="MS350"/>
      <c r="MT350"/>
      <c r="MU350"/>
      <c r="MV350"/>
      <c r="MW350"/>
      <c r="MX350"/>
      <c r="MY350"/>
      <c r="MZ350"/>
      <c r="NA350"/>
      <c r="NB350"/>
      <c r="NC350"/>
      <c r="ND350"/>
      <c r="NE350"/>
      <c r="NF350"/>
      <c r="NG350"/>
      <c r="NH350"/>
      <c r="NI350"/>
      <c r="NJ350"/>
      <c r="NK350"/>
      <c r="NL350"/>
      <c r="NM350"/>
      <c r="NN350"/>
      <c r="NO350"/>
      <c r="NP350"/>
      <c r="NQ350"/>
      <c r="NR350"/>
      <c r="NS350"/>
      <c r="NT350"/>
      <c r="NU350"/>
      <c r="NV350"/>
      <c r="NW350"/>
      <c r="NX350"/>
      <c r="NY350"/>
      <c r="NZ350"/>
      <c r="OA350"/>
      <c r="OB350"/>
      <c r="OC350"/>
      <c r="OD350"/>
      <c r="OE350"/>
      <c r="OF350"/>
      <c r="OG350"/>
      <c r="OH350"/>
      <c r="OI350"/>
      <c r="OJ350"/>
      <c r="OK350"/>
      <c r="OL350"/>
      <c r="OM350"/>
      <c r="ON350"/>
      <c r="OO350"/>
      <c r="OP350"/>
      <c r="OQ350"/>
      <c r="OR350"/>
      <c r="OS350"/>
      <c r="OT350"/>
      <c r="OU350"/>
      <c r="OV350"/>
      <c r="OW350"/>
      <c r="OX350"/>
      <c r="OY350"/>
      <c r="OZ350"/>
      <c r="PA350"/>
      <c r="PB350"/>
      <c r="PC350"/>
      <c r="PD350"/>
      <c r="PE350"/>
      <c r="PF350"/>
      <c r="PG350"/>
      <c r="PH350"/>
      <c r="PI350"/>
      <c r="PJ350"/>
      <c r="PK350"/>
      <c r="PL350"/>
      <c r="PM350"/>
      <c r="PN350"/>
      <c r="PO350"/>
      <c r="PP350"/>
      <c r="PQ350"/>
      <c r="PR350"/>
      <c r="PS350"/>
      <c r="PT350"/>
      <c r="PU350"/>
      <c r="PV350"/>
      <c r="PW350"/>
      <c r="PX350"/>
      <c r="PY350"/>
      <c r="PZ350"/>
      <c r="QA350"/>
      <c r="QB350"/>
      <c r="QC350"/>
      <c r="QD350"/>
      <c r="QE350"/>
      <c r="QF350"/>
      <c r="QG350"/>
      <c r="QH350"/>
      <c r="QI350"/>
      <c r="QJ350"/>
      <c r="QK350"/>
      <c r="QL350"/>
      <c r="QM350"/>
      <c r="QN350"/>
      <c r="QO350"/>
      <c r="QP350"/>
      <c r="QQ350"/>
      <c r="QR350"/>
      <c r="QS350"/>
      <c r="QT350"/>
      <c r="QU350"/>
      <c r="QV350"/>
      <c r="QW350"/>
      <c r="QX350"/>
      <c r="QY350"/>
      <c r="QZ350"/>
      <c r="RA350"/>
      <c r="RB350"/>
      <c r="RC350"/>
      <c r="RD350"/>
      <c r="RE350"/>
      <c r="RF350"/>
      <c r="RG350"/>
      <c r="RH350"/>
      <c r="RI350"/>
      <c r="RJ350"/>
      <c r="RK350"/>
      <c r="RL350"/>
      <c r="RM350"/>
      <c r="RN350"/>
      <c r="RO350"/>
      <c r="RP350"/>
      <c r="RQ350"/>
      <c r="RR350"/>
      <c r="RS350"/>
      <c r="RT350"/>
      <c r="RU350"/>
      <c r="RV350"/>
      <c r="RW350"/>
      <c r="RX350"/>
      <c r="RY350"/>
      <c r="RZ350"/>
      <c r="SA350"/>
      <c r="SB350"/>
      <c r="SC350"/>
      <c r="SD350"/>
      <c r="SE350"/>
      <c r="SF350"/>
      <c r="SG350"/>
      <c r="SH350"/>
      <c r="SI350"/>
      <c r="SJ350"/>
      <c r="SK350"/>
      <c r="SL350"/>
      <c r="SM350"/>
      <c r="SN350"/>
      <c r="SO350"/>
      <c r="SP350"/>
    </row>
    <row r="351" spans="1:510" ht="16.5" customHeight="1" x14ac:dyDescent="0.2">
      <c r="A351" s="20">
        <v>1570</v>
      </c>
      <c r="B351" s="34" t="s">
        <v>70</v>
      </c>
      <c r="C351" s="34" t="s">
        <v>434</v>
      </c>
      <c r="D351" s="20" t="s">
        <v>51</v>
      </c>
      <c r="E351" s="20" t="s">
        <v>1345</v>
      </c>
      <c r="F351" s="22" t="s">
        <v>88</v>
      </c>
      <c r="G351" s="34" t="s">
        <v>42</v>
      </c>
      <c r="H351" s="20" t="s">
        <v>89</v>
      </c>
      <c r="I351" s="20" t="s">
        <v>81</v>
      </c>
      <c r="J351" s="35" t="s">
        <v>509</v>
      </c>
      <c r="K351" s="36"/>
      <c r="L351" s="36"/>
      <c r="M351" s="36"/>
      <c r="N351" s="36"/>
      <c r="O351" s="34"/>
      <c r="P351" s="37">
        <v>597803809</v>
      </c>
      <c r="Q351" s="34">
        <v>12</v>
      </c>
      <c r="R351" s="25">
        <v>45658</v>
      </c>
      <c r="S351" s="39" t="s">
        <v>83</v>
      </c>
      <c r="T351" s="37">
        <f t="shared" si="7"/>
        <v>7173645708</v>
      </c>
      <c r="U351" s="27" t="s">
        <v>39</v>
      </c>
      <c r="V351" s="28" t="s">
        <v>40</v>
      </c>
      <c r="W351"/>
      <c r="X351"/>
      <c r="Y351"/>
      <c r="Z351"/>
      <c r="AA351"/>
      <c r="AB351"/>
      <c r="AC351"/>
      <c r="AD351"/>
      <c r="AE351"/>
      <c r="AF351"/>
      <c r="AG351"/>
      <c r="AH351"/>
      <c r="AI351"/>
      <c r="AJ351"/>
      <c r="AK351"/>
      <c r="AL351"/>
      <c r="AM351"/>
      <c r="AN351"/>
      <c r="AO351"/>
      <c r="AP351"/>
      <c r="AQ351"/>
      <c r="AR351"/>
      <c r="AS351"/>
      <c r="AT351"/>
      <c r="AU351"/>
      <c r="AV351"/>
      <c r="AW351"/>
      <c r="AX351"/>
      <c r="AY351"/>
      <c r="AZ351"/>
      <c r="BA351"/>
      <c r="BB351"/>
      <c r="BC351"/>
      <c r="BD351"/>
      <c r="BE351"/>
      <c r="BF351"/>
      <c r="BG351"/>
      <c r="BH351"/>
      <c r="BI351"/>
      <c r="BJ351"/>
      <c r="BK351"/>
      <c r="BL351"/>
      <c r="BM351"/>
      <c r="BN351"/>
      <c r="BO351"/>
      <c r="BP351"/>
      <c r="BQ351"/>
      <c r="BR351"/>
      <c r="BS351"/>
      <c r="BT351"/>
      <c r="BU351"/>
      <c r="BV351"/>
      <c r="BW351"/>
      <c r="BX351"/>
      <c r="BY351"/>
      <c r="BZ351"/>
      <c r="CA351"/>
      <c r="CB351"/>
      <c r="CC351"/>
      <c r="CD351"/>
      <c r="CE351"/>
      <c r="CF351"/>
      <c r="CG351"/>
      <c r="CH351"/>
      <c r="CI351"/>
      <c r="CJ351"/>
      <c r="CK351"/>
      <c r="CL351"/>
      <c r="CM351"/>
      <c r="CN351"/>
      <c r="CO351"/>
      <c r="CP351"/>
      <c r="CQ351"/>
      <c r="CR351"/>
      <c r="CS351"/>
      <c r="CT351"/>
      <c r="CU351"/>
      <c r="CV351"/>
      <c r="CW351"/>
      <c r="CX351"/>
      <c r="CY351"/>
      <c r="CZ351"/>
      <c r="DA351"/>
      <c r="DB351"/>
      <c r="DC351"/>
      <c r="DD351"/>
      <c r="DE351"/>
      <c r="DF351"/>
      <c r="DG351"/>
      <c r="DH351"/>
      <c r="DI351"/>
      <c r="DJ351"/>
      <c r="DK351"/>
      <c r="DL351"/>
      <c r="DM351"/>
      <c r="DN351"/>
      <c r="DO351"/>
      <c r="DP351"/>
      <c r="DQ351"/>
      <c r="DR351"/>
      <c r="DS351"/>
      <c r="DT351"/>
      <c r="DU351"/>
      <c r="DV351"/>
      <c r="DW351"/>
      <c r="DX351"/>
      <c r="DY351"/>
      <c r="DZ351"/>
      <c r="EA351"/>
      <c r="EB351"/>
      <c r="EC351"/>
      <c r="ED351"/>
      <c r="EE351"/>
      <c r="EF351"/>
      <c r="EG351"/>
      <c r="EH351"/>
      <c r="EI351"/>
      <c r="EJ351"/>
      <c r="EK351"/>
      <c r="EL351"/>
      <c r="EM351"/>
      <c r="EN351"/>
      <c r="EO351"/>
      <c r="EP351"/>
      <c r="EQ351"/>
      <c r="ER351"/>
      <c r="ES351"/>
      <c r="ET351"/>
      <c r="EU351"/>
      <c r="EV351"/>
      <c r="EW351"/>
      <c r="EX351"/>
      <c r="EY351"/>
      <c r="EZ351"/>
      <c r="FA351"/>
      <c r="FB351"/>
      <c r="FC351"/>
      <c r="FD351"/>
      <c r="FE351"/>
      <c r="FF351"/>
      <c r="FG351"/>
      <c r="FH351"/>
      <c r="FI351"/>
      <c r="FJ351"/>
      <c r="FK351"/>
      <c r="FL351"/>
      <c r="FM351"/>
      <c r="FN351"/>
      <c r="FO351"/>
      <c r="FP351"/>
      <c r="FQ351"/>
      <c r="FR351"/>
      <c r="FS351"/>
      <c r="FT351"/>
      <c r="FU351"/>
      <c r="FV351"/>
      <c r="FW351"/>
      <c r="FX351"/>
      <c r="FY351"/>
      <c r="FZ351"/>
      <c r="GA351"/>
      <c r="GB351"/>
      <c r="GC351"/>
      <c r="GD351"/>
      <c r="GE351"/>
      <c r="GF351"/>
      <c r="GG351"/>
      <c r="GH351"/>
      <c r="GI351"/>
      <c r="GJ351"/>
      <c r="GK351"/>
      <c r="GL351"/>
      <c r="GM351"/>
      <c r="GN351"/>
      <c r="GO351"/>
      <c r="GP351"/>
      <c r="GQ351"/>
      <c r="GR351"/>
      <c r="GS351"/>
      <c r="GT351"/>
      <c r="GU351"/>
      <c r="GV351"/>
      <c r="GW351"/>
      <c r="GX351"/>
      <c r="GY351"/>
      <c r="GZ351"/>
      <c r="HA351"/>
      <c r="HB351"/>
      <c r="HC351"/>
      <c r="HD351"/>
      <c r="HE351"/>
      <c r="HF351"/>
      <c r="HG351"/>
      <c r="HH351"/>
      <c r="HI351"/>
      <c r="HJ351"/>
      <c r="HK351"/>
      <c r="HL351"/>
      <c r="HM351"/>
      <c r="HN351"/>
      <c r="HO351"/>
      <c r="HP351"/>
      <c r="HQ351"/>
      <c r="HR351"/>
      <c r="HS351"/>
      <c r="HT351"/>
      <c r="HU351"/>
      <c r="HV351"/>
      <c r="HW351"/>
      <c r="HX351"/>
      <c r="HY351"/>
      <c r="HZ351"/>
      <c r="IA351"/>
      <c r="IB351"/>
      <c r="IC351"/>
      <c r="ID351"/>
      <c r="IE351"/>
      <c r="IF351"/>
      <c r="IG351"/>
      <c r="IH351"/>
      <c r="II351"/>
      <c r="IJ351"/>
      <c r="IK351"/>
      <c r="IL351"/>
      <c r="IM351"/>
      <c r="IN351"/>
      <c r="IO351"/>
      <c r="IP351"/>
      <c r="IQ351"/>
      <c r="IR351"/>
      <c r="IS351"/>
      <c r="IT351"/>
      <c r="IU351"/>
      <c r="IV351"/>
      <c r="IW351"/>
      <c r="IX351"/>
      <c r="IY351"/>
      <c r="IZ351"/>
      <c r="JA351"/>
      <c r="JB351"/>
      <c r="JC351"/>
      <c r="JD351"/>
      <c r="JE351"/>
      <c r="JF351"/>
      <c r="JG351"/>
      <c r="JH351"/>
      <c r="JI351"/>
      <c r="JJ351"/>
      <c r="JK351"/>
      <c r="JL351"/>
      <c r="JM351"/>
      <c r="JN351"/>
      <c r="JO351"/>
      <c r="JP351"/>
      <c r="JQ351"/>
      <c r="JR351"/>
      <c r="JS351"/>
      <c r="JT351"/>
      <c r="JU351"/>
      <c r="JV351"/>
      <c r="JW351"/>
      <c r="JX351"/>
      <c r="JY351"/>
      <c r="JZ351"/>
      <c r="KA351"/>
      <c r="KB351"/>
      <c r="KC351"/>
      <c r="KD351"/>
      <c r="KE351"/>
      <c r="KF351"/>
      <c r="KG351"/>
      <c r="KH351"/>
      <c r="KI351"/>
      <c r="KJ351"/>
      <c r="KK351"/>
      <c r="KL351"/>
      <c r="KM351"/>
      <c r="KN351"/>
      <c r="KO351"/>
      <c r="KP351"/>
      <c r="KQ351"/>
      <c r="KR351"/>
      <c r="KS351"/>
      <c r="KT351"/>
      <c r="KU351"/>
      <c r="KV351"/>
      <c r="KW351"/>
      <c r="KX351"/>
      <c r="KY351"/>
      <c r="KZ351"/>
      <c r="LA351"/>
      <c r="LB351"/>
      <c r="LC351"/>
      <c r="LD351"/>
      <c r="LE351"/>
      <c r="LF351"/>
      <c r="LG351"/>
      <c r="LH351"/>
      <c r="LI351"/>
      <c r="LJ351"/>
      <c r="LK351"/>
      <c r="LL351"/>
      <c r="LM351"/>
      <c r="LN351"/>
      <c r="LO351"/>
      <c r="LP351"/>
      <c r="LQ351"/>
      <c r="LR351"/>
      <c r="LS351"/>
      <c r="LT351"/>
      <c r="LU351"/>
      <c r="LV351"/>
      <c r="LW351"/>
      <c r="LX351"/>
      <c r="LY351"/>
      <c r="LZ351"/>
      <c r="MA351"/>
      <c r="MB351"/>
      <c r="MC351"/>
      <c r="MD351"/>
      <c r="ME351"/>
      <c r="MF351"/>
      <c r="MG351"/>
      <c r="MH351"/>
      <c r="MI351"/>
      <c r="MJ351"/>
      <c r="MK351"/>
      <c r="ML351"/>
      <c r="MM351"/>
      <c r="MN351"/>
      <c r="MO351"/>
      <c r="MP351"/>
      <c r="MQ351"/>
      <c r="MR351"/>
      <c r="MS351"/>
      <c r="MT351"/>
      <c r="MU351"/>
      <c r="MV351"/>
      <c r="MW351"/>
      <c r="MX351"/>
      <c r="MY351"/>
      <c r="MZ351"/>
      <c r="NA351"/>
      <c r="NB351"/>
      <c r="NC351"/>
      <c r="ND351"/>
      <c r="NE351"/>
      <c r="NF351"/>
      <c r="NG351"/>
      <c r="NH351"/>
      <c r="NI351"/>
      <c r="NJ351"/>
      <c r="NK351"/>
      <c r="NL351"/>
      <c r="NM351"/>
      <c r="NN351"/>
      <c r="NO351"/>
      <c r="NP351"/>
      <c r="NQ351"/>
      <c r="NR351"/>
      <c r="NS351"/>
      <c r="NT351"/>
      <c r="NU351"/>
      <c r="NV351"/>
      <c r="NW351"/>
      <c r="NX351"/>
      <c r="NY351"/>
      <c r="NZ351"/>
      <c r="OA351"/>
      <c r="OB351"/>
      <c r="OC351"/>
      <c r="OD351"/>
      <c r="OE351"/>
      <c r="OF351"/>
      <c r="OG351"/>
      <c r="OH351"/>
      <c r="OI351"/>
      <c r="OJ351"/>
      <c r="OK351"/>
      <c r="OL351"/>
      <c r="OM351"/>
      <c r="ON351"/>
      <c r="OO351"/>
      <c r="OP351"/>
      <c r="OQ351"/>
      <c r="OR351"/>
      <c r="OS351"/>
      <c r="OT351"/>
      <c r="OU351"/>
      <c r="OV351"/>
      <c r="OW351"/>
      <c r="OX351"/>
      <c r="OY351"/>
      <c r="OZ351"/>
      <c r="PA351"/>
      <c r="PB351"/>
      <c r="PC351"/>
      <c r="PD351"/>
      <c r="PE351"/>
      <c r="PF351"/>
      <c r="PG351"/>
      <c r="PH351"/>
      <c r="PI351"/>
      <c r="PJ351"/>
      <c r="PK351"/>
      <c r="PL351"/>
      <c r="PM351"/>
      <c r="PN351"/>
      <c r="PO351"/>
      <c r="PP351"/>
      <c r="PQ351"/>
      <c r="PR351"/>
      <c r="PS351"/>
      <c r="PT351"/>
      <c r="PU351"/>
      <c r="PV351"/>
      <c r="PW351"/>
      <c r="PX351"/>
      <c r="PY351"/>
      <c r="PZ351"/>
      <c r="QA351"/>
      <c r="QB351"/>
      <c r="QC351"/>
      <c r="QD351"/>
      <c r="QE351"/>
      <c r="QF351"/>
      <c r="QG351"/>
      <c r="QH351"/>
      <c r="QI351"/>
      <c r="QJ351"/>
      <c r="QK351"/>
      <c r="QL351"/>
      <c r="QM351"/>
      <c r="QN351"/>
      <c r="QO351"/>
      <c r="QP351"/>
      <c r="QQ351"/>
      <c r="QR351"/>
      <c r="QS351"/>
      <c r="QT351"/>
      <c r="QU351"/>
      <c r="QV351"/>
      <c r="QW351"/>
      <c r="QX351"/>
      <c r="QY351"/>
      <c r="QZ351"/>
      <c r="RA351"/>
      <c r="RB351"/>
      <c r="RC351"/>
      <c r="RD351"/>
      <c r="RE351"/>
      <c r="RF351"/>
      <c r="RG351"/>
      <c r="RH351"/>
      <c r="RI351"/>
      <c r="RJ351"/>
      <c r="RK351"/>
      <c r="RL351"/>
      <c r="RM351"/>
      <c r="RN351"/>
      <c r="RO351"/>
      <c r="RP351"/>
      <c r="RQ351"/>
      <c r="RR351"/>
      <c r="RS351"/>
      <c r="RT351"/>
      <c r="RU351"/>
      <c r="RV351"/>
      <c r="RW351"/>
      <c r="RX351"/>
      <c r="RY351"/>
      <c r="RZ351"/>
      <c r="SA351"/>
      <c r="SB351"/>
      <c r="SC351"/>
      <c r="SD351"/>
      <c r="SE351"/>
      <c r="SF351"/>
      <c r="SG351"/>
      <c r="SH351"/>
      <c r="SI351"/>
      <c r="SJ351"/>
      <c r="SK351"/>
      <c r="SL351"/>
      <c r="SM351"/>
      <c r="SN351"/>
      <c r="SO351"/>
      <c r="SP351"/>
    </row>
    <row r="352" spans="1:510" ht="16.5" customHeight="1" x14ac:dyDescent="0.2">
      <c r="A352" s="20">
        <v>1571</v>
      </c>
      <c r="B352" s="34" t="s">
        <v>70</v>
      </c>
      <c r="C352" s="34" t="s">
        <v>434</v>
      </c>
      <c r="D352" s="20" t="s">
        <v>51</v>
      </c>
      <c r="E352" s="20" t="s">
        <v>1345</v>
      </c>
      <c r="F352" s="22" t="s">
        <v>88</v>
      </c>
      <c r="G352" s="34" t="s">
        <v>42</v>
      </c>
      <c r="H352" s="20" t="s">
        <v>89</v>
      </c>
      <c r="I352" s="20" t="s">
        <v>81</v>
      </c>
      <c r="J352" s="35" t="s">
        <v>510</v>
      </c>
      <c r="K352" s="36"/>
      <c r="L352" s="36"/>
      <c r="M352" s="36"/>
      <c r="N352" s="36"/>
      <c r="O352" s="34"/>
      <c r="P352" s="37">
        <v>357465836</v>
      </c>
      <c r="Q352" s="34">
        <v>12</v>
      </c>
      <c r="R352" s="25">
        <v>45658</v>
      </c>
      <c r="S352" s="39" t="s">
        <v>83</v>
      </c>
      <c r="T352" s="37">
        <f t="shared" si="7"/>
        <v>4289590032</v>
      </c>
      <c r="U352" s="27" t="s">
        <v>39</v>
      </c>
      <c r="V352" s="28" t="s">
        <v>40</v>
      </c>
      <c r="W352"/>
      <c r="X352"/>
      <c r="Y352"/>
      <c r="Z352"/>
      <c r="AA352"/>
      <c r="AB352"/>
      <c r="AC352"/>
      <c r="AD352"/>
      <c r="AE352"/>
      <c r="AF352"/>
      <c r="AG352"/>
      <c r="AH352"/>
      <c r="AI352"/>
      <c r="AJ352"/>
      <c r="AK352"/>
      <c r="AL352"/>
      <c r="AM352"/>
      <c r="AN352"/>
      <c r="AO352"/>
      <c r="AP352"/>
      <c r="AQ352"/>
      <c r="AR352"/>
      <c r="AS352"/>
      <c r="AT352"/>
      <c r="AU352"/>
      <c r="AV352"/>
      <c r="AW352"/>
      <c r="AX352"/>
      <c r="AY352"/>
      <c r="AZ352"/>
      <c r="BA352"/>
      <c r="BB352"/>
      <c r="BC352"/>
      <c r="BD352"/>
      <c r="BE352"/>
      <c r="BF352"/>
      <c r="BG352"/>
      <c r="BH352"/>
      <c r="BI352"/>
      <c r="BJ352"/>
      <c r="BK352"/>
      <c r="BL352"/>
      <c r="BM352"/>
      <c r="BN352"/>
      <c r="BO352"/>
      <c r="BP352"/>
      <c r="BQ352"/>
      <c r="BR352"/>
      <c r="BS352"/>
      <c r="BT352"/>
      <c r="BU352"/>
      <c r="BV352"/>
      <c r="BW352"/>
      <c r="BX352"/>
      <c r="BY352"/>
      <c r="BZ352"/>
      <c r="CA352"/>
      <c r="CB352"/>
      <c r="CC352"/>
      <c r="CD352"/>
      <c r="CE352"/>
      <c r="CF352"/>
      <c r="CG352"/>
      <c r="CH352"/>
      <c r="CI352"/>
      <c r="CJ352"/>
      <c r="CK352"/>
      <c r="CL352"/>
      <c r="CM352"/>
      <c r="CN352"/>
      <c r="CO352"/>
      <c r="CP352"/>
      <c r="CQ352"/>
      <c r="CR352"/>
      <c r="CS352"/>
      <c r="CT352"/>
      <c r="CU352"/>
      <c r="CV352"/>
      <c r="CW352"/>
      <c r="CX352"/>
      <c r="CY352"/>
      <c r="CZ352"/>
      <c r="DA352"/>
      <c r="DB352"/>
      <c r="DC352"/>
      <c r="DD352"/>
      <c r="DE352"/>
      <c r="DF352"/>
      <c r="DG352"/>
      <c r="DH352"/>
      <c r="DI352"/>
      <c r="DJ352"/>
      <c r="DK352"/>
      <c r="DL352"/>
      <c r="DM352"/>
      <c r="DN352"/>
      <c r="DO352"/>
      <c r="DP352"/>
      <c r="DQ352"/>
      <c r="DR352"/>
      <c r="DS352"/>
      <c r="DT352"/>
      <c r="DU352"/>
      <c r="DV352"/>
      <c r="DW352"/>
      <c r="DX352"/>
      <c r="DY352"/>
      <c r="DZ352"/>
      <c r="EA352"/>
      <c r="EB352"/>
      <c r="EC352"/>
      <c r="ED352"/>
      <c r="EE352"/>
      <c r="EF352"/>
      <c r="EG352"/>
      <c r="EH352"/>
      <c r="EI352"/>
      <c r="EJ352"/>
      <c r="EK352"/>
      <c r="EL352"/>
      <c r="EM352"/>
      <c r="EN352"/>
      <c r="EO352"/>
      <c r="EP352"/>
      <c r="EQ352"/>
      <c r="ER352"/>
      <c r="ES352"/>
      <c r="ET352"/>
      <c r="EU352"/>
      <c r="EV352"/>
      <c r="EW352"/>
      <c r="EX352"/>
      <c r="EY352"/>
      <c r="EZ352"/>
      <c r="FA352"/>
      <c r="FB352"/>
      <c r="FC352"/>
      <c r="FD352"/>
      <c r="FE352"/>
      <c r="FF352"/>
      <c r="FG352"/>
      <c r="FH352"/>
      <c r="FI352"/>
      <c r="FJ352"/>
      <c r="FK352"/>
      <c r="FL352"/>
      <c r="FM352"/>
      <c r="FN352"/>
      <c r="FO352"/>
      <c r="FP352"/>
      <c r="FQ352"/>
      <c r="FR352"/>
      <c r="FS352"/>
      <c r="FT352"/>
      <c r="FU352"/>
      <c r="FV352"/>
      <c r="FW352"/>
      <c r="FX352"/>
      <c r="FY352"/>
      <c r="FZ352"/>
      <c r="GA352"/>
      <c r="GB352"/>
      <c r="GC352"/>
      <c r="GD352"/>
      <c r="GE352"/>
      <c r="GF352"/>
      <c r="GG352"/>
      <c r="GH352"/>
      <c r="GI352"/>
      <c r="GJ352"/>
      <c r="GK352"/>
      <c r="GL352"/>
      <c r="GM352"/>
      <c r="GN352"/>
      <c r="GO352"/>
      <c r="GP352"/>
      <c r="GQ352"/>
      <c r="GR352"/>
      <c r="GS352"/>
      <c r="GT352"/>
      <c r="GU352"/>
      <c r="GV352"/>
      <c r="GW352"/>
      <c r="GX352"/>
      <c r="GY352"/>
      <c r="GZ352"/>
      <c r="HA352"/>
      <c r="HB352"/>
      <c r="HC352"/>
      <c r="HD352"/>
      <c r="HE352"/>
      <c r="HF352"/>
      <c r="HG352"/>
      <c r="HH352"/>
      <c r="HI352"/>
      <c r="HJ352"/>
      <c r="HK352"/>
      <c r="HL352"/>
      <c r="HM352"/>
      <c r="HN352"/>
      <c r="HO352"/>
      <c r="HP352"/>
      <c r="HQ352"/>
      <c r="HR352"/>
      <c r="HS352"/>
      <c r="HT352"/>
      <c r="HU352"/>
      <c r="HV352"/>
      <c r="HW352"/>
      <c r="HX352"/>
      <c r="HY352"/>
      <c r="HZ352"/>
      <c r="IA352"/>
      <c r="IB352"/>
      <c r="IC352"/>
      <c r="ID352"/>
      <c r="IE352"/>
      <c r="IF352"/>
      <c r="IG352"/>
      <c r="IH352"/>
      <c r="II352"/>
      <c r="IJ352"/>
      <c r="IK352"/>
      <c r="IL352"/>
      <c r="IM352"/>
      <c r="IN352"/>
      <c r="IO352"/>
      <c r="IP352"/>
      <c r="IQ352"/>
      <c r="IR352"/>
      <c r="IS352"/>
      <c r="IT352"/>
      <c r="IU352"/>
      <c r="IV352"/>
      <c r="IW352"/>
      <c r="IX352"/>
      <c r="IY352"/>
      <c r="IZ352"/>
      <c r="JA352"/>
      <c r="JB352"/>
      <c r="JC352"/>
      <c r="JD352"/>
      <c r="JE352"/>
      <c r="JF352"/>
      <c r="JG352"/>
      <c r="JH352"/>
      <c r="JI352"/>
      <c r="JJ352"/>
      <c r="JK352"/>
      <c r="JL352"/>
      <c r="JM352"/>
      <c r="JN352"/>
      <c r="JO352"/>
      <c r="JP352"/>
      <c r="JQ352"/>
      <c r="JR352"/>
      <c r="JS352"/>
      <c r="JT352"/>
      <c r="JU352"/>
      <c r="JV352"/>
      <c r="JW352"/>
      <c r="JX352"/>
      <c r="JY352"/>
      <c r="JZ352"/>
      <c r="KA352"/>
      <c r="KB352"/>
      <c r="KC352"/>
      <c r="KD352"/>
      <c r="KE352"/>
      <c r="KF352"/>
      <c r="KG352"/>
      <c r="KH352"/>
      <c r="KI352"/>
      <c r="KJ352"/>
      <c r="KK352"/>
      <c r="KL352"/>
      <c r="KM352"/>
      <c r="KN352"/>
      <c r="KO352"/>
      <c r="KP352"/>
      <c r="KQ352"/>
      <c r="KR352"/>
      <c r="KS352"/>
      <c r="KT352"/>
      <c r="KU352"/>
      <c r="KV352"/>
      <c r="KW352"/>
      <c r="KX352"/>
      <c r="KY352"/>
      <c r="KZ352"/>
      <c r="LA352"/>
      <c r="LB352"/>
      <c r="LC352"/>
      <c r="LD352"/>
      <c r="LE352"/>
      <c r="LF352"/>
      <c r="LG352"/>
      <c r="LH352"/>
      <c r="LI352"/>
      <c r="LJ352"/>
      <c r="LK352"/>
      <c r="LL352"/>
      <c r="LM352"/>
      <c r="LN352"/>
      <c r="LO352"/>
      <c r="LP352"/>
      <c r="LQ352"/>
      <c r="LR352"/>
      <c r="LS352"/>
      <c r="LT352"/>
      <c r="LU352"/>
      <c r="LV352"/>
      <c r="LW352"/>
      <c r="LX352"/>
      <c r="LY352"/>
      <c r="LZ352"/>
      <c r="MA352"/>
      <c r="MB352"/>
      <c r="MC352"/>
      <c r="MD352"/>
      <c r="ME352"/>
      <c r="MF352"/>
      <c r="MG352"/>
      <c r="MH352"/>
      <c r="MI352"/>
      <c r="MJ352"/>
      <c r="MK352"/>
      <c r="ML352"/>
      <c r="MM352"/>
      <c r="MN352"/>
      <c r="MO352"/>
      <c r="MP352"/>
      <c r="MQ352"/>
      <c r="MR352"/>
      <c r="MS352"/>
      <c r="MT352"/>
      <c r="MU352"/>
      <c r="MV352"/>
      <c r="MW352"/>
      <c r="MX352"/>
      <c r="MY352"/>
      <c r="MZ352"/>
      <c r="NA352"/>
      <c r="NB352"/>
      <c r="NC352"/>
      <c r="ND352"/>
      <c r="NE352"/>
      <c r="NF352"/>
      <c r="NG352"/>
      <c r="NH352"/>
      <c r="NI352"/>
      <c r="NJ352"/>
      <c r="NK352"/>
      <c r="NL352"/>
      <c r="NM352"/>
      <c r="NN352"/>
      <c r="NO352"/>
      <c r="NP352"/>
      <c r="NQ352"/>
      <c r="NR352"/>
      <c r="NS352"/>
      <c r="NT352"/>
      <c r="NU352"/>
      <c r="NV352"/>
      <c r="NW352"/>
      <c r="NX352"/>
      <c r="NY352"/>
      <c r="NZ352"/>
      <c r="OA352"/>
      <c r="OB352"/>
      <c r="OC352"/>
      <c r="OD352"/>
      <c r="OE352"/>
      <c r="OF352"/>
      <c r="OG352"/>
      <c r="OH352"/>
      <c r="OI352"/>
      <c r="OJ352"/>
      <c r="OK352"/>
      <c r="OL352"/>
      <c r="OM352"/>
      <c r="ON352"/>
      <c r="OO352"/>
      <c r="OP352"/>
      <c r="OQ352"/>
      <c r="OR352"/>
      <c r="OS352"/>
      <c r="OT352"/>
      <c r="OU352"/>
      <c r="OV352"/>
      <c r="OW352"/>
      <c r="OX352"/>
      <c r="OY352"/>
      <c r="OZ352"/>
      <c r="PA352"/>
      <c r="PB352"/>
      <c r="PC352"/>
      <c r="PD352"/>
      <c r="PE352"/>
      <c r="PF352"/>
      <c r="PG352"/>
      <c r="PH352"/>
      <c r="PI352"/>
      <c r="PJ352"/>
      <c r="PK352"/>
      <c r="PL352"/>
      <c r="PM352"/>
      <c r="PN352"/>
      <c r="PO352"/>
      <c r="PP352"/>
      <c r="PQ352"/>
      <c r="PR352"/>
      <c r="PS352"/>
      <c r="PT352"/>
      <c r="PU352"/>
      <c r="PV352"/>
      <c r="PW352"/>
      <c r="PX352"/>
      <c r="PY352"/>
      <c r="PZ352"/>
      <c r="QA352"/>
      <c r="QB352"/>
      <c r="QC352"/>
      <c r="QD352"/>
      <c r="QE352"/>
      <c r="QF352"/>
      <c r="QG352"/>
      <c r="QH352"/>
      <c r="QI352"/>
      <c r="QJ352"/>
      <c r="QK352"/>
      <c r="QL352"/>
      <c r="QM352"/>
      <c r="QN352"/>
      <c r="QO352"/>
      <c r="QP352"/>
      <c r="QQ352"/>
      <c r="QR352"/>
      <c r="QS352"/>
      <c r="QT352"/>
      <c r="QU352"/>
      <c r="QV352"/>
      <c r="QW352"/>
      <c r="QX352"/>
      <c r="QY352"/>
      <c r="QZ352"/>
      <c r="RA352"/>
      <c r="RB352"/>
      <c r="RC352"/>
      <c r="RD352"/>
      <c r="RE352"/>
      <c r="RF352"/>
      <c r="RG352"/>
      <c r="RH352"/>
      <c r="RI352"/>
      <c r="RJ352"/>
      <c r="RK352"/>
      <c r="RL352"/>
      <c r="RM352"/>
      <c r="RN352"/>
      <c r="RO352"/>
      <c r="RP352"/>
      <c r="RQ352"/>
      <c r="RR352"/>
      <c r="RS352"/>
      <c r="RT352"/>
      <c r="RU352"/>
      <c r="RV352"/>
      <c r="RW352"/>
      <c r="RX352"/>
      <c r="RY352"/>
      <c r="RZ352"/>
      <c r="SA352"/>
      <c r="SB352"/>
      <c r="SC352"/>
      <c r="SD352"/>
      <c r="SE352"/>
      <c r="SF352"/>
      <c r="SG352"/>
      <c r="SH352"/>
      <c r="SI352"/>
      <c r="SJ352"/>
      <c r="SK352"/>
      <c r="SL352"/>
      <c r="SM352"/>
      <c r="SN352"/>
      <c r="SO352"/>
      <c r="SP352"/>
    </row>
    <row r="353" spans="1:510" ht="16.5" customHeight="1" x14ac:dyDescent="0.2">
      <c r="A353" s="20">
        <v>1572</v>
      </c>
      <c r="B353" s="34" t="s">
        <v>70</v>
      </c>
      <c r="C353" s="34" t="s">
        <v>511</v>
      </c>
      <c r="D353" s="20" t="s">
        <v>51</v>
      </c>
      <c r="E353" s="20" t="s">
        <v>1345</v>
      </c>
      <c r="F353" s="22" t="s">
        <v>88</v>
      </c>
      <c r="G353" s="34" t="s">
        <v>42</v>
      </c>
      <c r="H353" s="20" t="s">
        <v>89</v>
      </c>
      <c r="I353" s="20" t="s">
        <v>81</v>
      </c>
      <c r="J353" s="35" t="s">
        <v>512</v>
      </c>
      <c r="K353" s="36"/>
      <c r="L353" s="36"/>
      <c r="M353" s="36"/>
      <c r="N353" s="36"/>
      <c r="O353" s="34"/>
      <c r="P353" s="53">
        <v>12892570674</v>
      </c>
      <c r="Q353" s="34">
        <v>12</v>
      </c>
      <c r="R353" s="25">
        <v>45658</v>
      </c>
      <c r="S353" s="39" t="s">
        <v>83</v>
      </c>
      <c r="T353" s="37">
        <f t="shared" si="7"/>
        <v>154710848088</v>
      </c>
      <c r="U353" s="27" t="s">
        <v>39</v>
      </c>
      <c r="V353" s="28" t="s">
        <v>40</v>
      </c>
      <c r="W353"/>
      <c r="X353"/>
      <c r="Y353"/>
      <c r="Z353"/>
      <c r="AA353"/>
      <c r="AB353"/>
      <c r="AC353"/>
      <c r="AD353"/>
      <c r="AE353"/>
      <c r="AF353"/>
      <c r="AG353"/>
      <c r="AH353"/>
      <c r="AI353"/>
      <c r="AJ353"/>
      <c r="AK353"/>
      <c r="AL353"/>
      <c r="AM353"/>
      <c r="AN353"/>
      <c r="AO353"/>
      <c r="AP353"/>
      <c r="AQ353"/>
      <c r="AR353"/>
      <c r="AS353"/>
      <c r="AT353"/>
      <c r="AU353"/>
      <c r="AV353"/>
      <c r="AW353"/>
      <c r="AX353"/>
      <c r="AY353"/>
      <c r="AZ353"/>
      <c r="BA353"/>
      <c r="BB353"/>
      <c r="BC353"/>
      <c r="BD353"/>
      <c r="BE353"/>
      <c r="BF353"/>
      <c r="BG353"/>
      <c r="BH353"/>
      <c r="BI353"/>
      <c r="BJ353"/>
      <c r="BK353"/>
      <c r="BL353"/>
      <c r="BM353"/>
      <c r="BN353"/>
      <c r="BO353"/>
      <c r="BP353"/>
      <c r="BQ353"/>
      <c r="BR353"/>
      <c r="BS353"/>
      <c r="BT353"/>
      <c r="BU353"/>
      <c r="BV353"/>
      <c r="BW353"/>
      <c r="BX353"/>
      <c r="BY353"/>
      <c r="BZ353"/>
      <c r="CA353"/>
      <c r="CB353"/>
      <c r="CC353"/>
      <c r="CD353"/>
      <c r="CE353"/>
      <c r="CF353"/>
      <c r="CG353"/>
      <c r="CH353"/>
      <c r="CI353"/>
      <c r="CJ353"/>
      <c r="CK353"/>
      <c r="CL353"/>
      <c r="CM353"/>
      <c r="CN353"/>
      <c r="CO353"/>
      <c r="CP353"/>
      <c r="CQ353"/>
      <c r="CR353"/>
      <c r="CS353"/>
      <c r="CT353"/>
      <c r="CU353"/>
      <c r="CV353"/>
      <c r="CW353"/>
      <c r="CX353"/>
      <c r="CY353"/>
      <c r="CZ353"/>
      <c r="DA353"/>
      <c r="DB353"/>
      <c r="DC353"/>
      <c r="DD353"/>
      <c r="DE353"/>
      <c r="DF353"/>
      <c r="DG353"/>
      <c r="DH353"/>
      <c r="DI353"/>
      <c r="DJ353"/>
      <c r="DK353"/>
      <c r="DL353"/>
      <c r="DM353"/>
      <c r="DN353"/>
      <c r="DO353"/>
      <c r="DP353"/>
      <c r="DQ353"/>
      <c r="DR353"/>
      <c r="DS353"/>
      <c r="DT353"/>
      <c r="DU353"/>
      <c r="DV353"/>
      <c r="DW353"/>
      <c r="DX353"/>
      <c r="DY353"/>
      <c r="DZ353"/>
      <c r="EA353"/>
      <c r="EB353"/>
      <c r="EC353"/>
      <c r="ED353"/>
      <c r="EE353"/>
      <c r="EF353"/>
      <c r="EG353"/>
      <c r="EH353"/>
      <c r="EI353"/>
      <c r="EJ353"/>
      <c r="EK353"/>
      <c r="EL353"/>
      <c r="EM353"/>
      <c r="EN353"/>
      <c r="EO353"/>
      <c r="EP353"/>
      <c r="EQ353"/>
      <c r="ER353"/>
      <c r="ES353"/>
      <c r="ET353"/>
      <c r="EU353"/>
      <c r="EV353"/>
      <c r="EW353"/>
      <c r="EX353"/>
      <c r="EY353"/>
      <c r="EZ353"/>
      <c r="FA353"/>
      <c r="FB353"/>
      <c r="FC353"/>
      <c r="FD353"/>
      <c r="FE353"/>
      <c r="FF353"/>
      <c r="FG353"/>
      <c r="FH353"/>
      <c r="FI353"/>
      <c r="FJ353"/>
      <c r="FK353"/>
      <c r="FL353"/>
      <c r="FM353"/>
      <c r="FN353"/>
      <c r="FO353"/>
      <c r="FP353"/>
      <c r="FQ353"/>
      <c r="FR353"/>
      <c r="FS353"/>
      <c r="FT353"/>
      <c r="FU353"/>
      <c r="FV353"/>
      <c r="FW353"/>
      <c r="FX353"/>
      <c r="FY353"/>
      <c r="FZ353"/>
      <c r="GA353"/>
      <c r="GB353"/>
      <c r="GC353"/>
      <c r="GD353"/>
      <c r="GE353"/>
      <c r="GF353"/>
      <c r="GG353"/>
      <c r="GH353"/>
      <c r="GI353"/>
      <c r="GJ353"/>
      <c r="GK353"/>
      <c r="GL353"/>
      <c r="GM353"/>
      <c r="GN353"/>
      <c r="GO353"/>
      <c r="GP353"/>
      <c r="GQ353"/>
      <c r="GR353"/>
      <c r="GS353"/>
      <c r="GT353"/>
      <c r="GU353"/>
      <c r="GV353"/>
      <c r="GW353"/>
      <c r="GX353"/>
      <c r="GY353"/>
      <c r="GZ353"/>
      <c r="HA353"/>
      <c r="HB353"/>
      <c r="HC353"/>
      <c r="HD353"/>
      <c r="HE353"/>
      <c r="HF353"/>
      <c r="HG353"/>
      <c r="HH353"/>
      <c r="HI353"/>
      <c r="HJ353"/>
      <c r="HK353"/>
      <c r="HL353"/>
      <c r="HM353"/>
      <c r="HN353"/>
      <c r="HO353"/>
      <c r="HP353"/>
      <c r="HQ353"/>
      <c r="HR353"/>
      <c r="HS353"/>
      <c r="HT353"/>
      <c r="HU353"/>
      <c r="HV353"/>
      <c r="HW353"/>
      <c r="HX353"/>
      <c r="HY353"/>
      <c r="HZ353"/>
      <c r="IA353"/>
      <c r="IB353"/>
      <c r="IC353"/>
      <c r="ID353"/>
      <c r="IE353"/>
      <c r="IF353"/>
      <c r="IG353"/>
      <c r="IH353"/>
      <c r="II353"/>
      <c r="IJ353"/>
      <c r="IK353"/>
      <c r="IL353"/>
      <c r="IM353"/>
      <c r="IN353"/>
      <c r="IO353"/>
      <c r="IP353"/>
      <c r="IQ353"/>
      <c r="IR353"/>
      <c r="IS353"/>
      <c r="IT353"/>
      <c r="IU353"/>
      <c r="IV353"/>
      <c r="IW353"/>
      <c r="IX353"/>
      <c r="IY353"/>
      <c r="IZ353"/>
      <c r="JA353"/>
      <c r="JB353"/>
      <c r="JC353"/>
      <c r="JD353"/>
      <c r="JE353"/>
      <c r="JF353"/>
      <c r="JG353"/>
      <c r="JH353"/>
      <c r="JI353"/>
      <c r="JJ353"/>
      <c r="JK353"/>
      <c r="JL353"/>
      <c r="JM353"/>
      <c r="JN353"/>
      <c r="JO353"/>
      <c r="JP353"/>
      <c r="JQ353"/>
      <c r="JR353"/>
      <c r="JS353"/>
      <c r="JT353"/>
      <c r="JU353"/>
      <c r="JV353"/>
      <c r="JW353"/>
      <c r="JX353"/>
      <c r="JY353"/>
      <c r="JZ353"/>
      <c r="KA353"/>
      <c r="KB353"/>
      <c r="KC353"/>
      <c r="KD353"/>
      <c r="KE353"/>
      <c r="KF353"/>
      <c r="KG353"/>
      <c r="KH353"/>
      <c r="KI353"/>
      <c r="KJ353"/>
      <c r="KK353"/>
      <c r="KL353"/>
      <c r="KM353"/>
      <c r="KN353"/>
      <c r="KO353"/>
      <c r="KP353"/>
      <c r="KQ353"/>
      <c r="KR353"/>
      <c r="KS353"/>
      <c r="KT353"/>
      <c r="KU353"/>
      <c r="KV353"/>
      <c r="KW353"/>
      <c r="KX353"/>
      <c r="KY353"/>
      <c r="KZ353"/>
      <c r="LA353"/>
      <c r="LB353"/>
      <c r="LC353"/>
      <c r="LD353"/>
      <c r="LE353"/>
      <c r="LF353"/>
      <c r="LG353"/>
      <c r="LH353"/>
      <c r="LI353"/>
      <c r="LJ353"/>
      <c r="LK353"/>
      <c r="LL353"/>
      <c r="LM353"/>
      <c r="LN353"/>
      <c r="LO353"/>
      <c r="LP353"/>
      <c r="LQ353"/>
      <c r="LR353"/>
      <c r="LS353"/>
      <c r="LT353"/>
      <c r="LU353"/>
      <c r="LV353"/>
      <c r="LW353"/>
      <c r="LX353"/>
      <c r="LY353"/>
      <c r="LZ353"/>
      <c r="MA353"/>
      <c r="MB353"/>
      <c r="MC353"/>
      <c r="MD353"/>
      <c r="ME353"/>
      <c r="MF353"/>
      <c r="MG353"/>
      <c r="MH353"/>
      <c r="MI353"/>
      <c r="MJ353"/>
      <c r="MK353"/>
      <c r="ML353"/>
      <c r="MM353"/>
      <c r="MN353"/>
      <c r="MO353"/>
      <c r="MP353"/>
      <c r="MQ353"/>
      <c r="MR353"/>
      <c r="MS353"/>
      <c r="MT353"/>
      <c r="MU353"/>
      <c r="MV353"/>
      <c r="MW353"/>
      <c r="MX353"/>
      <c r="MY353"/>
      <c r="MZ353"/>
      <c r="NA353"/>
      <c r="NB353"/>
      <c r="NC353"/>
      <c r="ND353"/>
      <c r="NE353"/>
      <c r="NF353"/>
      <c r="NG353"/>
      <c r="NH353"/>
      <c r="NI353"/>
      <c r="NJ353"/>
      <c r="NK353"/>
      <c r="NL353"/>
      <c r="NM353"/>
      <c r="NN353"/>
      <c r="NO353"/>
      <c r="NP353"/>
      <c r="NQ353"/>
      <c r="NR353"/>
      <c r="NS353"/>
      <c r="NT353"/>
      <c r="NU353"/>
      <c r="NV353"/>
      <c r="NW353"/>
      <c r="NX353"/>
      <c r="NY353"/>
      <c r="NZ353"/>
      <c r="OA353"/>
      <c r="OB353"/>
      <c r="OC353"/>
      <c r="OD353"/>
      <c r="OE353"/>
      <c r="OF353"/>
      <c r="OG353"/>
      <c r="OH353"/>
      <c r="OI353"/>
      <c r="OJ353"/>
      <c r="OK353"/>
      <c r="OL353"/>
      <c r="OM353"/>
      <c r="ON353"/>
      <c r="OO353"/>
      <c r="OP353"/>
      <c r="OQ353"/>
      <c r="OR353"/>
      <c r="OS353"/>
      <c r="OT353"/>
      <c r="OU353"/>
      <c r="OV353"/>
      <c r="OW353"/>
      <c r="OX353"/>
      <c r="OY353"/>
      <c r="OZ353"/>
      <c r="PA353"/>
      <c r="PB353"/>
      <c r="PC353"/>
      <c r="PD353"/>
      <c r="PE353"/>
      <c r="PF353"/>
      <c r="PG353"/>
      <c r="PH353"/>
      <c r="PI353"/>
      <c r="PJ353"/>
      <c r="PK353"/>
      <c r="PL353"/>
      <c r="PM353"/>
      <c r="PN353"/>
      <c r="PO353"/>
      <c r="PP353"/>
      <c r="PQ353"/>
      <c r="PR353"/>
      <c r="PS353"/>
      <c r="PT353"/>
      <c r="PU353"/>
      <c r="PV353"/>
      <c r="PW353"/>
      <c r="PX353"/>
      <c r="PY353"/>
      <c r="PZ353"/>
      <c r="QA353"/>
      <c r="QB353"/>
      <c r="QC353"/>
      <c r="QD353"/>
      <c r="QE353"/>
      <c r="QF353"/>
      <c r="QG353"/>
      <c r="QH353"/>
      <c r="QI353"/>
      <c r="QJ353"/>
      <c r="QK353"/>
      <c r="QL353"/>
      <c r="QM353"/>
      <c r="QN353"/>
      <c r="QO353"/>
      <c r="QP353"/>
      <c r="QQ353"/>
      <c r="QR353"/>
      <c r="QS353"/>
      <c r="QT353"/>
      <c r="QU353"/>
      <c r="QV353"/>
      <c r="QW353"/>
      <c r="QX353"/>
      <c r="QY353"/>
      <c r="QZ353"/>
      <c r="RA353"/>
      <c r="RB353"/>
      <c r="RC353"/>
      <c r="RD353"/>
      <c r="RE353"/>
      <c r="RF353"/>
      <c r="RG353"/>
      <c r="RH353"/>
      <c r="RI353"/>
      <c r="RJ353"/>
      <c r="RK353"/>
      <c r="RL353"/>
      <c r="RM353"/>
      <c r="RN353"/>
      <c r="RO353"/>
      <c r="RP353"/>
      <c r="RQ353"/>
      <c r="RR353"/>
      <c r="RS353"/>
      <c r="RT353"/>
      <c r="RU353"/>
      <c r="RV353"/>
      <c r="RW353"/>
      <c r="RX353"/>
      <c r="RY353"/>
      <c r="RZ353"/>
      <c r="SA353"/>
      <c r="SB353"/>
      <c r="SC353"/>
      <c r="SD353"/>
      <c r="SE353"/>
      <c r="SF353"/>
      <c r="SG353"/>
      <c r="SH353"/>
      <c r="SI353"/>
      <c r="SJ353"/>
      <c r="SK353"/>
      <c r="SL353"/>
      <c r="SM353"/>
      <c r="SN353"/>
      <c r="SO353"/>
      <c r="SP353"/>
    </row>
    <row r="354" spans="1:510" ht="16.5" customHeight="1" x14ac:dyDescent="0.2">
      <c r="A354" s="20">
        <v>1573</v>
      </c>
      <c r="B354" s="34" t="s">
        <v>70</v>
      </c>
      <c r="C354" s="34" t="s">
        <v>511</v>
      </c>
      <c r="D354" s="20" t="s">
        <v>51</v>
      </c>
      <c r="E354" s="20" t="s">
        <v>1345</v>
      </c>
      <c r="F354" s="22" t="s">
        <v>88</v>
      </c>
      <c r="G354" s="34" t="s">
        <v>42</v>
      </c>
      <c r="H354" s="20" t="s">
        <v>89</v>
      </c>
      <c r="I354" s="20" t="s">
        <v>81</v>
      </c>
      <c r="J354" s="35" t="s">
        <v>513</v>
      </c>
      <c r="K354" s="36"/>
      <c r="L354" s="36"/>
      <c r="M354" s="36"/>
      <c r="N354" s="36"/>
      <c r="O354" s="34"/>
      <c r="P354" s="37">
        <v>5014677497</v>
      </c>
      <c r="Q354" s="34">
        <v>12</v>
      </c>
      <c r="R354" s="25">
        <v>45658</v>
      </c>
      <c r="S354" s="39" t="s">
        <v>83</v>
      </c>
      <c r="T354" s="37">
        <f t="shared" si="7"/>
        <v>60176129964</v>
      </c>
      <c r="U354" s="27" t="s">
        <v>39</v>
      </c>
      <c r="V354" s="28" t="s">
        <v>40</v>
      </c>
      <c r="W354"/>
      <c r="X354"/>
      <c r="Y354"/>
      <c r="Z354"/>
      <c r="AA354"/>
      <c r="AB354"/>
      <c r="AC354"/>
      <c r="AD354"/>
      <c r="AE354"/>
      <c r="AF354"/>
      <c r="AG354"/>
      <c r="AH354"/>
      <c r="AI354"/>
      <c r="AJ354"/>
      <c r="AK354"/>
      <c r="AL354"/>
      <c r="AM354"/>
      <c r="AN354"/>
      <c r="AO354"/>
      <c r="AP354"/>
      <c r="AQ354"/>
      <c r="AR354"/>
      <c r="AS354"/>
      <c r="AT354"/>
      <c r="AU354"/>
      <c r="AV354"/>
      <c r="AW354"/>
      <c r="AX354"/>
      <c r="AY354"/>
      <c r="AZ354"/>
      <c r="BA354"/>
      <c r="BB354"/>
      <c r="BC354"/>
      <c r="BD354"/>
      <c r="BE354"/>
      <c r="BF354"/>
      <c r="BG354"/>
      <c r="BH354"/>
      <c r="BI354"/>
      <c r="BJ354"/>
      <c r="BK354"/>
      <c r="BL354"/>
      <c r="BM354"/>
      <c r="BN354"/>
      <c r="BO354"/>
      <c r="BP354"/>
      <c r="BQ354"/>
      <c r="BR354"/>
      <c r="BS354"/>
      <c r="BT354"/>
      <c r="BU354"/>
      <c r="BV354"/>
      <c r="BW354"/>
      <c r="BX354"/>
      <c r="BY354"/>
      <c r="BZ354"/>
      <c r="CA354"/>
      <c r="CB354"/>
      <c r="CC354"/>
      <c r="CD354"/>
      <c r="CE354"/>
      <c r="CF354"/>
      <c r="CG354"/>
      <c r="CH354"/>
      <c r="CI354"/>
      <c r="CJ354"/>
      <c r="CK354"/>
      <c r="CL354"/>
      <c r="CM354"/>
      <c r="CN354"/>
      <c r="CO354"/>
      <c r="CP354"/>
      <c r="CQ354"/>
      <c r="CR354"/>
      <c r="CS354"/>
      <c r="CT354"/>
      <c r="CU354"/>
      <c r="CV354"/>
      <c r="CW354"/>
      <c r="CX354"/>
      <c r="CY354"/>
      <c r="CZ354"/>
      <c r="DA354"/>
      <c r="DB354"/>
      <c r="DC354"/>
      <c r="DD354"/>
      <c r="DE354"/>
      <c r="DF354"/>
      <c r="DG354"/>
      <c r="DH354"/>
      <c r="DI354"/>
      <c r="DJ354"/>
      <c r="DK354"/>
      <c r="DL354"/>
      <c r="DM354"/>
      <c r="DN354"/>
      <c r="DO354"/>
      <c r="DP354"/>
      <c r="DQ354"/>
      <c r="DR354"/>
      <c r="DS354"/>
      <c r="DT354"/>
      <c r="DU354"/>
      <c r="DV354"/>
      <c r="DW354"/>
      <c r="DX354"/>
      <c r="DY354"/>
      <c r="DZ354"/>
      <c r="EA354"/>
      <c r="EB354"/>
      <c r="EC354"/>
      <c r="ED354"/>
      <c r="EE354"/>
      <c r="EF354"/>
      <c r="EG354"/>
      <c r="EH354"/>
      <c r="EI354"/>
      <c r="EJ354"/>
      <c r="EK354"/>
      <c r="EL354"/>
      <c r="EM354"/>
      <c r="EN354"/>
      <c r="EO354"/>
      <c r="EP354"/>
      <c r="EQ354"/>
      <c r="ER354"/>
      <c r="ES354"/>
      <c r="ET354"/>
      <c r="EU354"/>
      <c r="EV354"/>
      <c r="EW354"/>
      <c r="EX354"/>
      <c r="EY354"/>
      <c r="EZ354"/>
      <c r="FA354"/>
      <c r="FB354"/>
      <c r="FC354"/>
      <c r="FD354"/>
      <c r="FE354"/>
      <c r="FF354"/>
      <c r="FG354"/>
      <c r="FH354"/>
      <c r="FI354"/>
      <c r="FJ354"/>
      <c r="FK354"/>
      <c r="FL354"/>
      <c r="FM354"/>
      <c r="FN354"/>
      <c r="FO354"/>
      <c r="FP354"/>
      <c r="FQ354"/>
      <c r="FR354"/>
      <c r="FS354"/>
      <c r="FT354"/>
      <c r="FU354"/>
      <c r="FV354"/>
      <c r="FW354"/>
      <c r="FX354"/>
      <c r="FY354"/>
      <c r="FZ354"/>
      <c r="GA354"/>
      <c r="GB354"/>
      <c r="GC354"/>
      <c r="GD354"/>
      <c r="GE354"/>
      <c r="GF354"/>
      <c r="GG354"/>
      <c r="GH354"/>
      <c r="GI354"/>
      <c r="GJ354"/>
      <c r="GK354"/>
      <c r="GL354"/>
      <c r="GM354"/>
      <c r="GN354"/>
      <c r="GO354"/>
      <c r="GP354"/>
      <c r="GQ354"/>
      <c r="GR354"/>
      <c r="GS354"/>
      <c r="GT354"/>
      <c r="GU354"/>
      <c r="GV354"/>
      <c r="GW354"/>
      <c r="GX354"/>
      <c r="GY354"/>
      <c r="GZ354"/>
      <c r="HA354"/>
      <c r="HB354"/>
      <c r="HC354"/>
      <c r="HD354"/>
      <c r="HE354"/>
      <c r="HF354"/>
      <c r="HG354"/>
      <c r="HH354"/>
      <c r="HI354"/>
      <c r="HJ354"/>
      <c r="HK354"/>
      <c r="HL354"/>
      <c r="HM354"/>
      <c r="HN354"/>
      <c r="HO354"/>
      <c r="HP354"/>
      <c r="HQ354"/>
      <c r="HR354"/>
      <c r="HS354"/>
      <c r="HT354"/>
      <c r="HU354"/>
      <c r="HV354"/>
      <c r="HW354"/>
      <c r="HX354"/>
      <c r="HY354"/>
      <c r="HZ354"/>
      <c r="IA354"/>
      <c r="IB354"/>
      <c r="IC354"/>
      <c r="ID354"/>
      <c r="IE354"/>
      <c r="IF354"/>
      <c r="IG354"/>
      <c r="IH354"/>
      <c r="II354"/>
      <c r="IJ354"/>
      <c r="IK354"/>
      <c r="IL354"/>
      <c r="IM354"/>
      <c r="IN354"/>
      <c r="IO354"/>
      <c r="IP354"/>
      <c r="IQ354"/>
      <c r="IR354"/>
      <c r="IS354"/>
      <c r="IT354"/>
      <c r="IU354"/>
      <c r="IV354"/>
      <c r="IW354"/>
      <c r="IX354"/>
      <c r="IY354"/>
      <c r="IZ354"/>
      <c r="JA354"/>
      <c r="JB354"/>
      <c r="JC354"/>
      <c r="JD354"/>
      <c r="JE354"/>
      <c r="JF354"/>
      <c r="JG354"/>
      <c r="JH354"/>
      <c r="JI354"/>
      <c r="JJ354"/>
      <c r="JK354"/>
      <c r="JL354"/>
      <c r="JM354"/>
      <c r="JN354"/>
      <c r="JO354"/>
      <c r="JP354"/>
      <c r="JQ354"/>
      <c r="JR354"/>
      <c r="JS354"/>
      <c r="JT354"/>
      <c r="JU354"/>
      <c r="JV354"/>
      <c r="JW354"/>
      <c r="JX354"/>
      <c r="JY354"/>
      <c r="JZ354"/>
      <c r="KA354"/>
      <c r="KB354"/>
      <c r="KC354"/>
      <c r="KD354"/>
      <c r="KE354"/>
      <c r="KF354"/>
      <c r="KG354"/>
      <c r="KH354"/>
      <c r="KI354"/>
      <c r="KJ354"/>
      <c r="KK354"/>
      <c r="KL354"/>
      <c r="KM354"/>
      <c r="KN354"/>
      <c r="KO354"/>
      <c r="KP354"/>
      <c r="KQ354"/>
      <c r="KR354"/>
      <c r="KS354"/>
      <c r="KT354"/>
      <c r="KU354"/>
      <c r="KV354"/>
      <c r="KW354"/>
      <c r="KX354"/>
      <c r="KY354"/>
      <c r="KZ354"/>
      <c r="LA354"/>
      <c r="LB354"/>
      <c r="LC354"/>
      <c r="LD354"/>
      <c r="LE354"/>
      <c r="LF354"/>
      <c r="LG354"/>
      <c r="LH354"/>
      <c r="LI354"/>
      <c r="LJ354"/>
      <c r="LK354"/>
      <c r="LL354"/>
      <c r="LM354"/>
      <c r="LN354"/>
      <c r="LO354"/>
      <c r="LP354"/>
      <c r="LQ354"/>
      <c r="LR354"/>
      <c r="LS354"/>
      <c r="LT354"/>
      <c r="LU354"/>
      <c r="LV354"/>
      <c r="LW354"/>
      <c r="LX354"/>
      <c r="LY354"/>
      <c r="LZ354"/>
      <c r="MA354"/>
      <c r="MB354"/>
      <c r="MC354"/>
      <c r="MD354"/>
      <c r="ME354"/>
      <c r="MF354"/>
      <c r="MG354"/>
      <c r="MH354"/>
      <c r="MI354"/>
      <c r="MJ354"/>
      <c r="MK354"/>
      <c r="ML354"/>
      <c r="MM354"/>
      <c r="MN354"/>
      <c r="MO354"/>
      <c r="MP354"/>
      <c r="MQ354"/>
      <c r="MR354"/>
      <c r="MS354"/>
      <c r="MT354"/>
      <c r="MU354"/>
      <c r="MV354"/>
      <c r="MW354"/>
      <c r="MX354"/>
      <c r="MY354"/>
      <c r="MZ354"/>
      <c r="NA354"/>
      <c r="NB354"/>
      <c r="NC354"/>
      <c r="ND354"/>
      <c r="NE354"/>
      <c r="NF354"/>
      <c r="NG354"/>
      <c r="NH354"/>
      <c r="NI354"/>
      <c r="NJ354"/>
      <c r="NK354"/>
      <c r="NL354"/>
      <c r="NM354"/>
      <c r="NN354"/>
      <c r="NO354"/>
      <c r="NP354"/>
      <c r="NQ354"/>
      <c r="NR354"/>
      <c r="NS354"/>
      <c r="NT354"/>
      <c r="NU354"/>
      <c r="NV354"/>
      <c r="NW354"/>
      <c r="NX354"/>
      <c r="NY354"/>
      <c r="NZ354"/>
      <c r="OA354"/>
      <c r="OB354"/>
      <c r="OC354"/>
      <c r="OD354"/>
      <c r="OE354"/>
      <c r="OF354"/>
      <c r="OG354"/>
      <c r="OH354"/>
      <c r="OI354"/>
      <c r="OJ354"/>
      <c r="OK354"/>
      <c r="OL354"/>
      <c r="OM354"/>
      <c r="ON354"/>
      <c r="OO354"/>
      <c r="OP354"/>
      <c r="OQ354"/>
      <c r="OR354"/>
      <c r="OS354"/>
      <c r="OT354"/>
      <c r="OU354"/>
      <c r="OV354"/>
      <c r="OW354"/>
      <c r="OX354"/>
      <c r="OY354"/>
      <c r="OZ354"/>
      <c r="PA354"/>
      <c r="PB354"/>
      <c r="PC354"/>
      <c r="PD354"/>
      <c r="PE354"/>
      <c r="PF354"/>
      <c r="PG354"/>
      <c r="PH354"/>
      <c r="PI354"/>
      <c r="PJ354"/>
      <c r="PK354"/>
      <c r="PL354"/>
      <c r="PM354"/>
      <c r="PN354"/>
      <c r="PO354"/>
      <c r="PP354"/>
      <c r="PQ354"/>
      <c r="PR354"/>
      <c r="PS354"/>
      <c r="PT354"/>
      <c r="PU354"/>
      <c r="PV354"/>
      <c r="PW354"/>
      <c r="PX354"/>
      <c r="PY354"/>
      <c r="PZ354"/>
      <c r="QA354"/>
      <c r="QB354"/>
      <c r="QC354"/>
      <c r="QD354"/>
      <c r="QE354"/>
      <c r="QF354"/>
      <c r="QG354"/>
      <c r="QH354"/>
      <c r="QI354"/>
      <c r="QJ354"/>
      <c r="QK354"/>
      <c r="QL354"/>
      <c r="QM354"/>
      <c r="QN354"/>
      <c r="QO354"/>
      <c r="QP354"/>
      <c r="QQ354"/>
      <c r="QR354"/>
      <c r="QS354"/>
      <c r="QT354"/>
      <c r="QU354"/>
      <c r="QV354"/>
      <c r="QW354"/>
      <c r="QX354"/>
      <c r="QY354"/>
      <c r="QZ354"/>
      <c r="RA354"/>
      <c r="RB354"/>
      <c r="RC354"/>
      <c r="RD354"/>
      <c r="RE354"/>
      <c r="RF354"/>
      <c r="RG354"/>
      <c r="RH354"/>
      <c r="RI354"/>
      <c r="RJ354"/>
      <c r="RK354"/>
      <c r="RL354"/>
      <c r="RM354"/>
      <c r="RN354"/>
      <c r="RO354"/>
      <c r="RP354"/>
      <c r="RQ354"/>
      <c r="RR354"/>
      <c r="RS354"/>
      <c r="RT354"/>
      <c r="RU354"/>
      <c r="RV354"/>
      <c r="RW354"/>
      <c r="RX354"/>
      <c r="RY354"/>
      <c r="RZ354"/>
      <c r="SA354"/>
      <c r="SB354"/>
      <c r="SC354"/>
      <c r="SD354"/>
      <c r="SE354"/>
      <c r="SF354"/>
      <c r="SG354"/>
      <c r="SH354"/>
      <c r="SI354"/>
      <c r="SJ354"/>
      <c r="SK354"/>
      <c r="SL354"/>
      <c r="SM354"/>
      <c r="SN354"/>
      <c r="SO354"/>
      <c r="SP354"/>
    </row>
    <row r="355" spans="1:510" ht="16.5" customHeight="1" x14ac:dyDescent="0.2">
      <c r="A355" s="20">
        <v>1574</v>
      </c>
      <c r="B355" s="34" t="s">
        <v>70</v>
      </c>
      <c r="C355" s="34" t="s">
        <v>97</v>
      </c>
      <c r="D355" s="20" t="s">
        <v>51</v>
      </c>
      <c r="E355" s="20" t="s">
        <v>1345</v>
      </c>
      <c r="F355" s="22" t="s">
        <v>88</v>
      </c>
      <c r="G355" s="34" t="s">
        <v>42</v>
      </c>
      <c r="H355" s="20" t="s">
        <v>89</v>
      </c>
      <c r="I355" s="20" t="s">
        <v>81</v>
      </c>
      <c r="J355" s="35" t="s">
        <v>514</v>
      </c>
      <c r="K355" s="36"/>
      <c r="L355" s="36"/>
      <c r="M355" s="36"/>
      <c r="N355" s="36"/>
      <c r="O355" s="34"/>
      <c r="P355" s="37">
        <v>613847696</v>
      </c>
      <c r="Q355" s="34">
        <v>12</v>
      </c>
      <c r="R355" s="25">
        <v>45658</v>
      </c>
      <c r="S355" s="39" t="s">
        <v>83</v>
      </c>
      <c r="T355" s="37">
        <f t="shared" si="7"/>
        <v>7366172352</v>
      </c>
      <c r="U355" s="27" t="s">
        <v>39</v>
      </c>
      <c r="V355" s="28" t="s">
        <v>40</v>
      </c>
      <c r="W355"/>
      <c r="X355"/>
      <c r="Y355"/>
      <c r="Z355"/>
      <c r="AA355"/>
      <c r="AB355"/>
      <c r="AC355"/>
      <c r="AD355"/>
      <c r="AE355"/>
      <c r="AF355"/>
      <c r="AG355"/>
      <c r="AH355"/>
      <c r="AI355"/>
      <c r="AJ355"/>
      <c r="AK355"/>
      <c r="AL355"/>
      <c r="AM355"/>
      <c r="AN355"/>
      <c r="AO355"/>
      <c r="AP355"/>
      <c r="AQ355"/>
      <c r="AR355"/>
      <c r="AS355"/>
      <c r="AT355"/>
      <c r="AU355"/>
      <c r="AV355"/>
      <c r="AW355"/>
      <c r="AX355"/>
      <c r="AY355"/>
      <c r="AZ355"/>
      <c r="BA355"/>
      <c r="BB355"/>
      <c r="BC355"/>
      <c r="BD355"/>
      <c r="BE355"/>
      <c r="BF355"/>
      <c r="BG355"/>
      <c r="BH355"/>
      <c r="BI355"/>
      <c r="BJ355"/>
      <c r="BK355"/>
      <c r="BL355"/>
      <c r="BM355"/>
      <c r="BN355"/>
      <c r="BO355"/>
      <c r="BP355"/>
      <c r="BQ355"/>
      <c r="BR355"/>
      <c r="BS355"/>
      <c r="BT355"/>
      <c r="BU355"/>
      <c r="BV355"/>
      <c r="BW355"/>
      <c r="BX355"/>
      <c r="BY355"/>
      <c r="BZ355"/>
      <c r="CA355"/>
      <c r="CB355"/>
      <c r="CC355"/>
      <c r="CD355"/>
      <c r="CE355"/>
      <c r="CF355"/>
      <c r="CG355"/>
      <c r="CH355"/>
      <c r="CI355"/>
      <c r="CJ355"/>
      <c r="CK355"/>
      <c r="CL355"/>
      <c r="CM355"/>
      <c r="CN355"/>
      <c r="CO355"/>
      <c r="CP355"/>
      <c r="CQ355"/>
      <c r="CR355"/>
      <c r="CS355"/>
      <c r="CT355"/>
      <c r="CU355"/>
      <c r="CV355"/>
      <c r="CW355"/>
      <c r="CX355"/>
      <c r="CY355"/>
      <c r="CZ355"/>
      <c r="DA355"/>
      <c r="DB355"/>
      <c r="DC355"/>
      <c r="DD355"/>
      <c r="DE355"/>
      <c r="DF355"/>
      <c r="DG355"/>
      <c r="DH355"/>
      <c r="DI355"/>
      <c r="DJ355"/>
      <c r="DK355"/>
      <c r="DL355"/>
      <c r="DM355"/>
      <c r="DN355"/>
      <c r="DO355"/>
      <c r="DP355"/>
      <c r="DQ355"/>
      <c r="DR355"/>
      <c r="DS355"/>
      <c r="DT355"/>
      <c r="DU355"/>
      <c r="DV355"/>
      <c r="DW355"/>
      <c r="DX355"/>
      <c r="DY355"/>
      <c r="DZ355"/>
      <c r="EA355"/>
      <c r="EB355"/>
      <c r="EC355"/>
      <c r="ED355"/>
      <c r="EE355"/>
      <c r="EF355"/>
      <c r="EG355"/>
      <c r="EH355"/>
      <c r="EI355"/>
      <c r="EJ355"/>
      <c r="EK355"/>
      <c r="EL355"/>
      <c r="EM355"/>
      <c r="EN355"/>
      <c r="EO355"/>
      <c r="EP355"/>
      <c r="EQ355"/>
      <c r="ER355"/>
      <c r="ES355"/>
      <c r="ET355"/>
      <c r="EU355"/>
      <c r="EV355"/>
      <c r="EW355"/>
      <c r="EX355"/>
      <c r="EY355"/>
      <c r="EZ355"/>
      <c r="FA355"/>
      <c r="FB355"/>
      <c r="FC355"/>
      <c r="FD355"/>
      <c r="FE355"/>
      <c r="FF355"/>
      <c r="FG355"/>
      <c r="FH355"/>
      <c r="FI355"/>
      <c r="FJ355"/>
      <c r="FK355"/>
      <c r="FL355"/>
      <c r="FM355"/>
      <c r="FN355"/>
      <c r="FO355"/>
      <c r="FP355"/>
      <c r="FQ355"/>
      <c r="FR355"/>
      <c r="FS355"/>
      <c r="FT355"/>
      <c r="FU355"/>
      <c r="FV355"/>
      <c r="FW355"/>
      <c r="FX355"/>
      <c r="FY355"/>
      <c r="FZ355"/>
      <c r="GA355"/>
      <c r="GB355"/>
      <c r="GC355"/>
      <c r="GD355"/>
      <c r="GE355"/>
      <c r="GF355"/>
      <c r="GG355"/>
      <c r="GH355"/>
      <c r="GI355"/>
      <c r="GJ355"/>
      <c r="GK355"/>
      <c r="GL355"/>
      <c r="GM355"/>
      <c r="GN355"/>
      <c r="GO355"/>
      <c r="GP355"/>
      <c r="GQ355"/>
      <c r="GR355"/>
      <c r="GS355"/>
      <c r="GT355"/>
      <c r="GU355"/>
      <c r="GV355"/>
      <c r="GW355"/>
      <c r="GX355"/>
      <c r="GY355"/>
      <c r="GZ355"/>
      <c r="HA355"/>
      <c r="HB355"/>
      <c r="HC355"/>
      <c r="HD355"/>
      <c r="HE355"/>
      <c r="HF355"/>
      <c r="HG355"/>
      <c r="HH355"/>
      <c r="HI355"/>
      <c r="HJ355"/>
      <c r="HK355"/>
      <c r="HL355"/>
      <c r="HM355"/>
      <c r="HN355"/>
      <c r="HO355"/>
      <c r="HP355"/>
      <c r="HQ355"/>
      <c r="HR355"/>
      <c r="HS355"/>
      <c r="HT355"/>
      <c r="HU355"/>
      <c r="HV355"/>
      <c r="HW355"/>
      <c r="HX355"/>
      <c r="HY355"/>
      <c r="HZ355"/>
      <c r="IA355"/>
      <c r="IB355"/>
      <c r="IC355"/>
      <c r="ID355"/>
      <c r="IE355"/>
      <c r="IF355"/>
      <c r="IG355"/>
      <c r="IH355"/>
      <c r="II355"/>
      <c r="IJ355"/>
      <c r="IK355"/>
      <c r="IL355"/>
      <c r="IM355"/>
      <c r="IN355"/>
      <c r="IO355"/>
      <c r="IP355"/>
      <c r="IQ355"/>
      <c r="IR355"/>
      <c r="IS355"/>
      <c r="IT355"/>
      <c r="IU355"/>
      <c r="IV355"/>
      <c r="IW355"/>
      <c r="IX355"/>
      <c r="IY355"/>
      <c r="IZ355"/>
      <c r="JA355"/>
      <c r="JB355"/>
      <c r="JC355"/>
      <c r="JD355"/>
      <c r="JE355"/>
      <c r="JF355"/>
      <c r="JG355"/>
      <c r="JH355"/>
      <c r="JI355"/>
      <c r="JJ355"/>
      <c r="JK355"/>
      <c r="JL355"/>
      <c r="JM355"/>
      <c r="JN355"/>
      <c r="JO355"/>
      <c r="JP355"/>
      <c r="JQ355"/>
      <c r="JR355"/>
      <c r="JS355"/>
      <c r="JT355"/>
      <c r="JU355"/>
      <c r="JV355"/>
      <c r="JW355"/>
      <c r="JX355"/>
      <c r="JY355"/>
      <c r="JZ355"/>
      <c r="KA355"/>
      <c r="KB355"/>
      <c r="KC355"/>
      <c r="KD355"/>
      <c r="KE355"/>
      <c r="KF355"/>
      <c r="KG355"/>
      <c r="KH355"/>
      <c r="KI355"/>
      <c r="KJ355"/>
      <c r="KK355"/>
      <c r="KL355"/>
      <c r="KM355"/>
      <c r="KN355"/>
      <c r="KO355"/>
      <c r="KP355"/>
      <c r="KQ355"/>
      <c r="KR355"/>
      <c r="KS355"/>
      <c r="KT355"/>
      <c r="KU355"/>
      <c r="KV355"/>
      <c r="KW355"/>
      <c r="KX355"/>
      <c r="KY355"/>
      <c r="KZ355"/>
      <c r="LA355"/>
      <c r="LB355"/>
      <c r="LC355"/>
      <c r="LD355"/>
      <c r="LE355"/>
      <c r="LF355"/>
      <c r="LG355"/>
      <c r="LH355"/>
      <c r="LI355"/>
      <c r="LJ355"/>
      <c r="LK355"/>
      <c r="LL355"/>
      <c r="LM355"/>
      <c r="LN355"/>
      <c r="LO355"/>
      <c r="LP355"/>
      <c r="LQ355"/>
      <c r="LR355"/>
      <c r="LS355"/>
      <c r="LT355"/>
      <c r="LU355"/>
      <c r="LV355"/>
      <c r="LW355"/>
      <c r="LX355"/>
      <c r="LY355"/>
      <c r="LZ355"/>
      <c r="MA355"/>
      <c r="MB355"/>
      <c r="MC355"/>
      <c r="MD355"/>
      <c r="ME355"/>
      <c r="MF355"/>
      <c r="MG355"/>
      <c r="MH355"/>
      <c r="MI355"/>
      <c r="MJ355"/>
      <c r="MK355"/>
      <c r="ML355"/>
      <c r="MM355"/>
      <c r="MN355"/>
      <c r="MO355"/>
      <c r="MP355"/>
      <c r="MQ355"/>
      <c r="MR355"/>
      <c r="MS355"/>
      <c r="MT355"/>
      <c r="MU355"/>
      <c r="MV355"/>
      <c r="MW355"/>
      <c r="MX355"/>
      <c r="MY355"/>
      <c r="MZ355"/>
      <c r="NA355"/>
      <c r="NB355"/>
      <c r="NC355"/>
      <c r="ND355"/>
      <c r="NE355"/>
      <c r="NF355"/>
      <c r="NG355"/>
      <c r="NH355"/>
      <c r="NI355"/>
      <c r="NJ355"/>
      <c r="NK355"/>
      <c r="NL355"/>
      <c r="NM355"/>
      <c r="NN355"/>
      <c r="NO355"/>
      <c r="NP355"/>
      <c r="NQ355"/>
      <c r="NR355"/>
      <c r="NS355"/>
      <c r="NT355"/>
      <c r="NU355"/>
      <c r="NV355"/>
      <c r="NW355"/>
      <c r="NX355"/>
      <c r="NY355"/>
      <c r="NZ355"/>
      <c r="OA355"/>
      <c r="OB355"/>
      <c r="OC355"/>
      <c r="OD355"/>
      <c r="OE355"/>
      <c r="OF355"/>
      <c r="OG355"/>
      <c r="OH355"/>
      <c r="OI355"/>
      <c r="OJ355"/>
      <c r="OK355"/>
      <c r="OL355"/>
      <c r="OM355"/>
      <c r="ON355"/>
      <c r="OO355"/>
      <c r="OP355"/>
      <c r="OQ355"/>
      <c r="OR355"/>
      <c r="OS355"/>
      <c r="OT355"/>
      <c r="OU355"/>
      <c r="OV355"/>
      <c r="OW355"/>
      <c r="OX355"/>
      <c r="OY355"/>
      <c r="OZ355"/>
      <c r="PA355"/>
      <c r="PB355"/>
      <c r="PC355"/>
      <c r="PD355"/>
      <c r="PE355"/>
      <c r="PF355"/>
      <c r="PG355"/>
      <c r="PH355"/>
      <c r="PI355"/>
      <c r="PJ355"/>
      <c r="PK355"/>
      <c r="PL355"/>
      <c r="PM355"/>
      <c r="PN355"/>
      <c r="PO355"/>
      <c r="PP355"/>
      <c r="PQ355"/>
      <c r="PR355"/>
      <c r="PS355"/>
      <c r="PT355"/>
      <c r="PU355"/>
      <c r="PV355"/>
      <c r="PW355"/>
      <c r="PX355"/>
      <c r="PY355"/>
      <c r="PZ355"/>
      <c r="QA355"/>
      <c r="QB355"/>
      <c r="QC355"/>
      <c r="QD355"/>
      <c r="QE355"/>
      <c r="QF355"/>
      <c r="QG355"/>
      <c r="QH355"/>
      <c r="QI355"/>
      <c r="QJ355"/>
      <c r="QK355"/>
      <c r="QL355"/>
      <c r="QM355"/>
      <c r="QN355"/>
      <c r="QO355"/>
      <c r="QP355"/>
      <c r="QQ355"/>
      <c r="QR355"/>
      <c r="QS355"/>
      <c r="QT355"/>
      <c r="QU355"/>
      <c r="QV355"/>
      <c r="QW355"/>
      <c r="QX355"/>
      <c r="QY355"/>
      <c r="QZ355"/>
      <c r="RA355"/>
      <c r="RB355"/>
      <c r="RC355"/>
      <c r="RD355"/>
      <c r="RE355"/>
      <c r="RF355"/>
      <c r="RG355"/>
      <c r="RH355"/>
      <c r="RI355"/>
      <c r="RJ355"/>
      <c r="RK355"/>
      <c r="RL355"/>
      <c r="RM355"/>
      <c r="RN355"/>
      <c r="RO355"/>
      <c r="RP355"/>
      <c r="RQ355"/>
      <c r="RR355"/>
      <c r="RS355"/>
      <c r="RT355"/>
      <c r="RU355"/>
      <c r="RV355"/>
      <c r="RW355"/>
      <c r="RX355"/>
      <c r="RY355"/>
      <c r="RZ355"/>
      <c r="SA355"/>
      <c r="SB355"/>
      <c r="SC355"/>
      <c r="SD355"/>
      <c r="SE355"/>
      <c r="SF355"/>
      <c r="SG355"/>
      <c r="SH355"/>
      <c r="SI355"/>
      <c r="SJ355"/>
      <c r="SK355"/>
      <c r="SL355"/>
      <c r="SM355"/>
      <c r="SN355"/>
      <c r="SO355"/>
      <c r="SP355"/>
    </row>
    <row r="356" spans="1:510" ht="16.5" customHeight="1" x14ac:dyDescent="0.2">
      <c r="A356" s="20">
        <v>1575</v>
      </c>
      <c r="B356" s="34" t="s">
        <v>70</v>
      </c>
      <c r="C356" s="34" t="s">
        <v>97</v>
      </c>
      <c r="D356" s="20" t="s">
        <v>51</v>
      </c>
      <c r="E356" s="20" t="s">
        <v>1345</v>
      </c>
      <c r="F356" s="22" t="s">
        <v>88</v>
      </c>
      <c r="G356" s="34" t="s">
        <v>84</v>
      </c>
      <c r="H356" s="20" t="s">
        <v>89</v>
      </c>
      <c r="I356" s="20" t="s">
        <v>27</v>
      </c>
      <c r="J356" s="35" t="s">
        <v>515</v>
      </c>
      <c r="K356" s="36"/>
      <c r="L356" s="36"/>
      <c r="M356" s="36"/>
      <c r="N356" s="36"/>
      <c r="O356" s="34"/>
      <c r="P356" s="37">
        <v>82950000</v>
      </c>
      <c r="Q356" s="34">
        <v>12</v>
      </c>
      <c r="R356" s="54"/>
      <c r="S356" s="39" t="s">
        <v>83</v>
      </c>
      <c r="T356" s="37">
        <f t="shared" si="7"/>
        <v>995400000</v>
      </c>
      <c r="U356" s="27" t="s">
        <v>39</v>
      </c>
      <c r="V356" s="28" t="s">
        <v>40</v>
      </c>
      <c r="W356"/>
      <c r="X356"/>
      <c r="Y356"/>
      <c r="Z356"/>
      <c r="AA356"/>
      <c r="AB356"/>
      <c r="AC356"/>
      <c r="AD356"/>
      <c r="AE356"/>
      <c r="AF356"/>
      <c r="AG356"/>
      <c r="AH356"/>
      <c r="AI356"/>
      <c r="AJ356"/>
      <c r="AK356"/>
      <c r="AL356"/>
      <c r="AM356"/>
      <c r="AN356"/>
      <c r="AO356"/>
      <c r="AP356"/>
      <c r="AQ356"/>
      <c r="AR356"/>
      <c r="AS356"/>
      <c r="AT356"/>
      <c r="AU356"/>
      <c r="AV356"/>
      <c r="AW356"/>
      <c r="AX356"/>
      <c r="AY356"/>
      <c r="AZ356"/>
      <c r="BA356"/>
      <c r="BB356"/>
      <c r="BC356"/>
      <c r="BD356"/>
      <c r="BE356"/>
      <c r="BF356"/>
      <c r="BG356"/>
      <c r="BH356"/>
      <c r="BI356"/>
      <c r="BJ356"/>
      <c r="BK356"/>
      <c r="BL356"/>
      <c r="BM356"/>
      <c r="BN356"/>
      <c r="BO356"/>
      <c r="BP356"/>
      <c r="BQ356"/>
      <c r="BR356"/>
      <c r="BS356"/>
      <c r="BT356"/>
      <c r="BU356"/>
      <c r="BV356"/>
      <c r="BW356"/>
      <c r="BX356"/>
      <c r="BY356"/>
      <c r="BZ356"/>
      <c r="CA356"/>
      <c r="CB356"/>
      <c r="CC356"/>
      <c r="CD356"/>
      <c r="CE356"/>
      <c r="CF356"/>
      <c r="CG356"/>
      <c r="CH356"/>
      <c r="CI356"/>
      <c r="CJ356"/>
      <c r="CK356"/>
      <c r="CL356"/>
      <c r="CM356"/>
      <c r="CN356"/>
      <c r="CO356"/>
      <c r="CP356"/>
      <c r="CQ356"/>
      <c r="CR356"/>
      <c r="CS356"/>
      <c r="CT356"/>
      <c r="CU356"/>
      <c r="CV356"/>
      <c r="CW356"/>
      <c r="CX356"/>
      <c r="CY356"/>
      <c r="CZ356"/>
      <c r="DA356"/>
      <c r="DB356"/>
      <c r="DC356"/>
      <c r="DD356"/>
      <c r="DE356"/>
      <c r="DF356"/>
      <c r="DG356"/>
      <c r="DH356"/>
      <c r="DI356"/>
      <c r="DJ356"/>
      <c r="DK356"/>
      <c r="DL356"/>
      <c r="DM356"/>
      <c r="DN356"/>
      <c r="DO356"/>
      <c r="DP356"/>
      <c r="DQ356"/>
      <c r="DR356"/>
      <c r="DS356"/>
      <c r="DT356"/>
      <c r="DU356"/>
      <c r="DV356"/>
      <c r="DW356"/>
      <c r="DX356"/>
      <c r="DY356"/>
      <c r="DZ356"/>
      <c r="EA356"/>
      <c r="EB356"/>
      <c r="EC356"/>
      <c r="ED356"/>
      <c r="EE356"/>
      <c r="EF356"/>
      <c r="EG356"/>
      <c r="EH356"/>
      <c r="EI356"/>
      <c r="EJ356"/>
      <c r="EK356"/>
      <c r="EL356"/>
      <c r="EM356"/>
      <c r="EN356"/>
      <c r="EO356"/>
      <c r="EP356"/>
      <c r="EQ356"/>
      <c r="ER356"/>
      <c r="ES356"/>
      <c r="ET356"/>
      <c r="EU356"/>
      <c r="EV356"/>
      <c r="EW356"/>
      <c r="EX356"/>
      <c r="EY356"/>
      <c r="EZ356"/>
      <c r="FA356"/>
      <c r="FB356"/>
      <c r="FC356"/>
      <c r="FD356"/>
      <c r="FE356"/>
      <c r="FF356"/>
      <c r="FG356"/>
      <c r="FH356"/>
      <c r="FI356"/>
      <c r="FJ356"/>
      <c r="FK356"/>
      <c r="FL356"/>
      <c r="FM356"/>
      <c r="FN356"/>
      <c r="FO356"/>
      <c r="FP356"/>
      <c r="FQ356"/>
      <c r="FR356"/>
      <c r="FS356"/>
      <c r="FT356"/>
      <c r="FU356"/>
      <c r="FV356"/>
      <c r="FW356"/>
      <c r="FX356"/>
      <c r="FY356"/>
      <c r="FZ356"/>
      <c r="GA356"/>
      <c r="GB356"/>
      <c r="GC356"/>
      <c r="GD356"/>
      <c r="GE356"/>
      <c r="GF356"/>
      <c r="GG356"/>
      <c r="GH356"/>
      <c r="GI356"/>
      <c r="GJ356"/>
      <c r="GK356"/>
      <c r="GL356"/>
      <c r="GM356"/>
      <c r="GN356"/>
      <c r="GO356"/>
      <c r="GP356"/>
      <c r="GQ356"/>
      <c r="GR356"/>
      <c r="GS356"/>
      <c r="GT356"/>
      <c r="GU356"/>
      <c r="GV356"/>
      <c r="GW356"/>
      <c r="GX356"/>
      <c r="GY356"/>
      <c r="GZ356"/>
      <c r="HA356"/>
      <c r="HB356"/>
      <c r="HC356"/>
      <c r="HD356"/>
      <c r="HE356"/>
      <c r="HF356"/>
      <c r="HG356"/>
      <c r="HH356"/>
      <c r="HI356"/>
      <c r="HJ356"/>
      <c r="HK356"/>
      <c r="HL356"/>
      <c r="HM356"/>
      <c r="HN356"/>
      <c r="HO356"/>
      <c r="HP356"/>
      <c r="HQ356"/>
      <c r="HR356"/>
      <c r="HS356"/>
      <c r="HT356"/>
      <c r="HU356"/>
      <c r="HV356"/>
      <c r="HW356"/>
      <c r="HX356"/>
      <c r="HY356"/>
      <c r="HZ356"/>
      <c r="IA356"/>
      <c r="IB356"/>
      <c r="IC356"/>
      <c r="ID356"/>
      <c r="IE356"/>
      <c r="IF356"/>
      <c r="IG356"/>
      <c r="IH356"/>
      <c r="II356"/>
      <c r="IJ356"/>
      <c r="IK356"/>
      <c r="IL356"/>
      <c r="IM356"/>
      <c r="IN356"/>
      <c r="IO356"/>
      <c r="IP356"/>
      <c r="IQ356"/>
      <c r="IR356"/>
      <c r="IS356"/>
      <c r="IT356"/>
      <c r="IU356"/>
      <c r="IV356"/>
      <c r="IW356"/>
      <c r="IX356"/>
      <c r="IY356"/>
      <c r="IZ356"/>
      <c r="JA356"/>
      <c r="JB356"/>
      <c r="JC356"/>
      <c r="JD356"/>
      <c r="JE356"/>
      <c r="JF356"/>
      <c r="JG356"/>
      <c r="JH356"/>
      <c r="JI356"/>
      <c r="JJ356"/>
      <c r="JK356"/>
      <c r="JL356"/>
      <c r="JM356"/>
      <c r="JN356"/>
      <c r="JO356"/>
      <c r="JP356"/>
      <c r="JQ356"/>
      <c r="JR356"/>
      <c r="JS356"/>
      <c r="JT356"/>
      <c r="JU356"/>
      <c r="JV356"/>
      <c r="JW356"/>
      <c r="JX356"/>
      <c r="JY356"/>
      <c r="JZ356"/>
      <c r="KA356"/>
      <c r="KB356"/>
      <c r="KC356"/>
      <c r="KD356"/>
      <c r="KE356"/>
      <c r="KF356"/>
      <c r="KG356"/>
      <c r="KH356"/>
      <c r="KI356"/>
      <c r="KJ356"/>
      <c r="KK356"/>
      <c r="KL356"/>
      <c r="KM356"/>
      <c r="KN356"/>
      <c r="KO356"/>
      <c r="KP356"/>
      <c r="KQ356"/>
      <c r="KR356"/>
      <c r="KS356"/>
      <c r="KT356"/>
      <c r="KU356"/>
      <c r="KV356"/>
      <c r="KW356"/>
      <c r="KX356"/>
      <c r="KY356"/>
      <c r="KZ356"/>
      <c r="LA356"/>
      <c r="LB356"/>
      <c r="LC356"/>
      <c r="LD356"/>
      <c r="LE356"/>
      <c r="LF356"/>
      <c r="LG356"/>
      <c r="LH356"/>
      <c r="LI356"/>
      <c r="LJ356"/>
      <c r="LK356"/>
      <c r="LL356"/>
      <c r="LM356"/>
      <c r="LN356"/>
      <c r="LO356"/>
      <c r="LP356"/>
      <c r="LQ356"/>
      <c r="LR356"/>
      <c r="LS356"/>
      <c r="LT356"/>
      <c r="LU356"/>
      <c r="LV356"/>
      <c r="LW356"/>
      <c r="LX356"/>
      <c r="LY356"/>
      <c r="LZ356"/>
      <c r="MA356"/>
      <c r="MB356"/>
      <c r="MC356"/>
      <c r="MD356"/>
      <c r="ME356"/>
      <c r="MF356"/>
      <c r="MG356"/>
      <c r="MH356"/>
      <c r="MI356"/>
      <c r="MJ356"/>
      <c r="MK356"/>
      <c r="ML356"/>
      <c r="MM356"/>
      <c r="MN356"/>
      <c r="MO356"/>
      <c r="MP356"/>
      <c r="MQ356"/>
      <c r="MR356"/>
      <c r="MS356"/>
      <c r="MT356"/>
      <c r="MU356"/>
      <c r="MV356"/>
      <c r="MW356"/>
      <c r="MX356"/>
      <c r="MY356"/>
      <c r="MZ356"/>
      <c r="NA356"/>
      <c r="NB356"/>
      <c r="NC356"/>
      <c r="ND356"/>
      <c r="NE356"/>
      <c r="NF356"/>
      <c r="NG356"/>
      <c r="NH356"/>
      <c r="NI356"/>
      <c r="NJ356"/>
      <c r="NK356"/>
      <c r="NL356"/>
      <c r="NM356"/>
      <c r="NN356"/>
      <c r="NO356"/>
      <c r="NP356"/>
      <c r="NQ356"/>
      <c r="NR356"/>
      <c r="NS356"/>
      <c r="NT356"/>
      <c r="NU356"/>
      <c r="NV356"/>
      <c r="NW356"/>
      <c r="NX356"/>
      <c r="NY356"/>
      <c r="NZ356"/>
      <c r="OA356"/>
      <c r="OB356"/>
      <c r="OC356"/>
      <c r="OD356"/>
      <c r="OE356"/>
      <c r="OF356"/>
      <c r="OG356"/>
      <c r="OH356"/>
      <c r="OI356"/>
      <c r="OJ356"/>
      <c r="OK356"/>
      <c r="OL356"/>
      <c r="OM356"/>
      <c r="ON356"/>
      <c r="OO356"/>
      <c r="OP356"/>
      <c r="OQ356"/>
      <c r="OR356"/>
      <c r="OS356"/>
      <c r="OT356"/>
      <c r="OU356"/>
      <c r="OV356"/>
      <c r="OW356"/>
      <c r="OX356"/>
      <c r="OY356"/>
      <c r="OZ356"/>
      <c r="PA356"/>
      <c r="PB356"/>
      <c r="PC356"/>
      <c r="PD356"/>
      <c r="PE356"/>
      <c r="PF356"/>
      <c r="PG356"/>
      <c r="PH356"/>
      <c r="PI356"/>
      <c r="PJ356"/>
      <c r="PK356"/>
      <c r="PL356"/>
      <c r="PM356"/>
      <c r="PN356"/>
      <c r="PO356"/>
      <c r="PP356"/>
      <c r="PQ356"/>
      <c r="PR356"/>
      <c r="PS356"/>
      <c r="PT356"/>
      <c r="PU356"/>
      <c r="PV356"/>
      <c r="PW356"/>
      <c r="PX356"/>
      <c r="PY356"/>
      <c r="PZ356"/>
      <c r="QA356"/>
      <c r="QB356"/>
      <c r="QC356"/>
      <c r="QD356"/>
      <c r="QE356"/>
      <c r="QF356"/>
      <c r="QG356"/>
      <c r="QH356"/>
      <c r="QI356"/>
      <c r="QJ356"/>
      <c r="QK356"/>
      <c r="QL356"/>
      <c r="QM356"/>
      <c r="QN356"/>
      <c r="QO356"/>
      <c r="QP356"/>
      <c r="QQ356"/>
      <c r="QR356"/>
      <c r="QS356"/>
      <c r="QT356"/>
      <c r="QU356"/>
      <c r="QV356"/>
      <c r="QW356"/>
      <c r="QX356"/>
      <c r="QY356"/>
      <c r="QZ356"/>
      <c r="RA356"/>
      <c r="RB356"/>
      <c r="RC356"/>
      <c r="RD356"/>
      <c r="RE356"/>
      <c r="RF356"/>
      <c r="RG356"/>
      <c r="RH356"/>
      <c r="RI356"/>
      <c r="RJ356"/>
      <c r="RK356"/>
      <c r="RL356"/>
      <c r="RM356"/>
      <c r="RN356"/>
      <c r="RO356"/>
      <c r="RP356"/>
      <c r="RQ356"/>
      <c r="RR356"/>
      <c r="RS356"/>
      <c r="RT356"/>
      <c r="RU356"/>
      <c r="RV356"/>
      <c r="RW356"/>
      <c r="RX356"/>
      <c r="RY356"/>
      <c r="RZ356"/>
      <c r="SA356"/>
      <c r="SB356"/>
      <c r="SC356"/>
      <c r="SD356"/>
      <c r="SE356"/>
      <c r="SF356"/>
      <c r="SG356"/>
      <c r="SH356"/>
      <c r="SI356"/>
      <c r="SJ356"/>
      <c r="SK356"/>
      <c r="SL356"/>
      <c r="SM356"/>
      <c r="SN356"/>
      <c r="SO356"/>
      <c r="SP356"/>
    </row>
    <row r="357" spans="1:510" ht="16.5" customHeight="1" x14ac:dyDescent="0.2">
      <c r="A357" s="20">
        <v>1576</v>
      </c>
      <c r="B357" s="34" t="s">
        <v>70</v>
      </c>
      <c r="C357" s="34" t="s">
        <v>97</v>
      </c>
      <c r="D357" s="20" t="s">
        <v>51</v>
      </c>
      <c r="E357" s="20" t="s">
        <v>1345</v>
      </c>
      <c r="F357" s="22" t="s">
        <v>88</v>
      </c>
      <c r="G357" s="34" t="s">
        <v>84</v>
      </c>
      <c r="H357" s="20" t="s">
        <v>89</v>
      </c>
      <c r="I357" s="20" t="s">
        <v>27</v>
      </c>
      <c r="J357" s="35" t="s">
        <v>516</v>
      </c>
      <c r="K357" s="36"/>
      <c r="L357" s="36"/>
      <c r="M357" s="36"/>
      <c r="N357" s="36"/>
      <c r="O357" s="34"/>
      <c r="P357" s="37">
        <v>599083333</v>
      </c>
      <c r="Q357" s="34">
        <v>1</v>
      </c>
      <c r="R357" s="54"/>
      <c r="S357" s="39" t="s">
        <v>83</v>
      </c>
      <c r="T357" s="37">
        <f t="shared" si="7"/>
        <v>599083333</v>
      </c>
      <c r="U357" s="27" t="s">
        <v>39</v>
      </c>
      <c r="V357" s="28" t="s">
        <v>40</v>
      </c>
      <c r="W357"/>
      <c r="X357"/>
      <c r="Y357"/>
      <c r="Z357"/>
      <c r="AA357"/>
      <c r="AB357"/>
      <c r="AC357"/>
      <c r="AD357"/>
      <c r="AE357"/>
      <c r="AF357"/>
      <c r="AG357"/>
      <c r="AH357"/>
      <c r="AI357"/>
      <c r="AJ357"/>
      <c r="AK357"/>
      <c r="AL357"/>
      <c r="AM357"/>
      <c r="AN357"/>
      <c r="AO357"/>
      <c r="AP357"/>
      <c r="AQ357"/>
      <c r="AR357"/>
      <c r="AS357"/>
      <c r="AT357"/>
      <c r="AU357"/>
      <c r="AV357"/>
      <c r="AW357"/>
      <c r="AX357"/>
      <c r="AY357"/>
      <c r="AZ357"/>
      <c r="BA357"/>
      <c r="BB357"/>
      <c r="BC357"/>
      <c r="BD357"/>
      <c r="BE357"/>
      <c r="BF357"/>
      <c r="BG357"/>
      <c r="BH357"/>
      <c r="BI357"/>
      <c r="BJ357"/>
      <c r="BK357"/>
      <c r="BL357"/>
      <c r="BM357"/>
      <c r="BN357"/>
      <c r="BO357"/>
      <c r="BP357"/>
      <c r="BQ357"/>
      <c r="BR357"/>
      <c r="BS357"/>
      <c r="BT357"/>
      <c r="BU357"/>
      <c r="BV357"/>
      <c r="BW357"/>
      <c r="BX357"/>
      <c r="BY357"/>
      <c r="BZ357"/>
      <c r="CA357"/>
      <c r="CB357"/>
      <c r="CC357"/>
      <c r="CD357"/>
      <c r="CE357"/>
      <c r="CF357"/>
      <c r="CG357"/>
      <c r="CH357"/>
      <c r="CI357"/>
      <c r="CJ357"/>
      <c r="CK357"/>
      <c r="CL357"/>
      <c r="CM357"/>
      <c r="CN357"/>
      <c r="CO357"/>
      <c r="CP357"/>
      <c r="CQ357"/>
      <c r="CR357"/>
      <c r="CS357"/>
      <c r="CT357"/>
      <c r="CU357"/>
      <c r="CV357"/>
      <c r="CW357"/>
      <c r="CX357"/>
      <c r="CY357"/>
      <c r="CZ357"/>
      <c r="DA357"/>
      <c r="DB357"/>
      <c r="DC357"/>
      <c r="DD357"/>
      <c r="DE357"/>
      <c r="DF357"/>
      <c r="DG357"/>
      <c r="DH357"/>
      <c r="DI357"/>
      <c r="DJ357"/>
      <c r="DK357"/>
      <c r="DL357"/>
      <c r="DM357"/>
      <c r="DN357"/>
      <c r="DO357"/>
      <c r="DP357"/>
      <c r="DQ357"/>
      <c r="DR357"/>
      <c r="DS357"/>
      <c r="DT357"/>
      <c r="DU357"/>
      <c r="DV357"/>
      <c r="DW357"/>
      <c r="DX357"/>
      <c r="DY357"/>
      <c r="DZ357"/>
      <c r="EA357"/>
      <c r="EB357"/>
      <c r="EC357"/>
      <c r="ED357"/>
      <c r="EE357"/>
      <c r="EF357"/>
      <c r="EG357"/>
      <c r="EH357"/>
      <c r="EI357"/>
      <c r="EJ357"/>
      <c r="EK357"/>
      <c r="EL357"/>
      <c r="EM357"/>
      <c r="EN357"/>
      <c r="EO357"/>
      <c r="EP357"/>
      <c r="EQ357"/>
      <c r="ER357"/>
      <c r="ES357"/>
      <c r="ET357"/>
      <c r="EU357"/>
      <c r="EV357"/>
      <c r="EW357"/>
      <c r="EX357"/>
      <c r="EY357"/>
      <c r="EZ357"/>
      <c r="FA357"/>
      <c r="FB357"/>
      <c r="FC357"/>
      <c r="FD357"/>
      <c r="FE357"/>
      <c r="FF357"/>
      <c r="FG357"/>
      <c r="FH357"/>
      <c r="FI357"/>
      <c r="FJ357"/>
      <c r="FK357"/>
      <c r="FL357"/>
      <c r="FM357"/>
      <c r="FN357"/>
      <c r="FO357"/>
      <c r="FP357"/>
      <c r="FQ357"/>
      <c r="FR357"/>
      <c r="FS357"/>
      <c r="FT357"/>
      <c r="FU357"/>
      <c r="FV357"/>
      <c r="FW357"/>
      <c r="FX357"/>
      <c r="FY357"/>
      <c r="FZ357"/>
      <c r="GA357"/>
      <c r="GB357"/>
      <c r="GC357"/>
      <c r="GD357"/>
      <c r="GE357"/>
      <c r="GF357"/>
      <c r="GG357"/>
      <c r="GH357"/>
      <c r="GI357"/>
      <c r="GJ357"/>
      <c r="GK357"/>
      <c r="GL357"/>
      <c r="GM357"/>
      <c r="GN357"/>
      <c r="GO357"/>
      <c r="GP357"/>
      <c r="GQ357"/>
      <c r="GR357"/>
      <c r="GS357"/>
      <c r="GT357"/>
      <c r="GU357"/>
      <c r="GV357"/>
      <c r="GW357"/>
      <c r="GX357"/>
      <c r="GY357"/>
      <c r="GZ357"/>
      <c r="HA357"/>
      <c r="HB357"/>
      <c r="HC357"/>
      <c r="HD357"/>
      <c r="HE357"/>
      <c r="HF357"/>
      <c r="HG357"/>
      <c r="HH357"/>
      <c r="HI357"/>
      <c r="HJ357"/>
      <c r="HK357"/>
      <c r="HL357"/>
      <c r="HM357"/>
      <c r="HN357"/>
      <c r="HO357"/>
      <c r="HP357"/>
      <c r="HQ357"/>
      <c r="HR357"/>
      <c r="HS357"/>
      <c r="HT357"/>
      <c r="HU357"/>
      <c r="HV357"/>
      <c r="HW357"/>
      <c r="HX357"/>
      <c r="HY357"/>
      <c r="HZ357"/>
      <c r="IA357"/>
      <c r="IB357"/>
      <c r="IC357"/>
      <c r="ID357"/>
      <c r="IE357"/>
      <c r="IF357"/>
      <c r="IG357"/>
      <c r="IH357"/>
      <c r="II357"/>
      <c r="IJ357"/>
      <c r="IK357"/>
      <c r="IL357"/>
      <c r="IM357"/>
      <c r="IN357"/>
      <c r="IO357"/>
      <c r="IP357"/>
      <c r="IQ357"/>
      <c r="IR357"/>
      <c r="IS357"/>
      <c r="IT357"/>
      <c r="IU357"/>
      <c r="IV357"/>
      <c r="IW357"/>
      <c r="IX357"/>
      <c r="IY357"/>
      <c r="IZ357"/>
      <c r="JA357"/>
      <c r="JB357"/>
      <c r="JC357"/>
      <c r="JD357"/>
      <c r="JE357"/>
      <c r="JF357"/>
      <c r="JG357"/>
      <c r="JH357"/>
      <c r="JI357"/>
      <c r="JJ357"/>
      <c r="JK357"/>
      <c r="JL357"/>
      <c r="JM357"/>
      <c r="JN357"/>
      <c r="JO357"/>
      <c r="JP357"/>
      <c r="JQ357"/>
      <c r="JR357"/>
      <c r="JS357"/>
      <c r="JT357"/>
      <c r="JU357"/>
      <c r="JV357"/>
      <c r="JW357"/>
      <c r="JX357"/>
      <c r="JY357"/>
      <c r="JZ357"/>
      <c r="KA357"/>
      <c r="KB357"/>
      <c r="KC357"/>
      <c r="KD357"/>
      <c r="KE357"/>
      <c r="KF357"/>
      <c r="KG357"/>
      <c r="KH357"/>
      <c r="KI357"/>
      <c r="KJ357"/>
      <c r="KK357"/>
      <c r="KL357"/>
      <c r="KM357"/>
      <c r="KN357"/>
      <c r="KO357"/>
      <c r="KP357"/>
      <c r="KQ357"/>
      <c r="KR357"/>
      <c r="KS357"/>
      <c r="KT357"/>
      <c r="KU357"/>
      <c r="KV357"/>
      <c r="KW357"/>
      <c r="KX357"/>
      <c r="KY357"/>
      <c r="KZ357"/>
      <c r="LA357"/>
      <c r="LB357"/>
      <c r="LC357"/>
      <c r="LD357"/>
      <c r="LE357"/>
      <c r="LF357"/>
      <c r="LG357"/>
      <c r="LH357"/>
      <c r="LI357"/>
      <c r="LJ357"/>
      <c r="LK357"/>
      <c r="LL357"/>
      <c r="LM357"/>
      <c r="LN357"/>
      <c r="LO357"/>
      <c r="LP357"/>
      <c r="LQ357"/>
      <c r="LR357"/>
      <c r="LS357"/>
      <c r="LT357"/>
      <c r="LU357"/>
      <c r="LV357"/>
      <c r="LW357"/>
      <c r="LX357"/>
      <c r="LY357"/>
      <c r="LZ357"/>
      <c r="MA357"/>
      <c r="MB357"/>
      <c r="MC357"/>
      <c r="MD357"/>
      <c r="ME357"/>
      <c r="MF357"/>
      <c r="MG357"/>
      <c r="MH357"/>
      <c r="MI357"/>
      <c r="MJ357"/>
      <c r="MK357"/>
      <c r="ML357"/>
      <c r="MM357"/>
      <c r="MN357"/>
      <c r="MO357"/>
      <c r="MP357"/>
      <c r="MQ357"/>
      <c r="MR357"/>
      <c r="MS357"/>
      <c r="MT357"/>
      <c r="MU357"/>
      <c r="MV357"/>
      <c r="MW357"/>
      <c r="MX357"/>
      <c r="MY357"/>
      <c r="MZ357"/>
      <c r="NA357"/>
      <c r="NB357"/>
      <c r="NC357"/>
      <c r="ND357"/>
      <c r="NE357"/>
      <c r="NF357"/>
      <c r="NG357"/>
      <c r="NH357"/>
      <c r="NI357"/>
      <c r="NJ357"/>
      <c r="NK357"/>
      <c r="NL357"/>
      <c r="NM357"/>
      <c r="NN357"/>
      <c r="NO357"/>
      <c r="NP357"/>
      <c r="NQ357"/>
      <c r="NR357"/>
      <c r="NS357"/>
      <c r="NT357"/>
      <c r="NU357"/>
      <c r="NV357"/>
      <c r="NW357"/>
      <c r="NX357"/>
      <c r="NY357"/>
      <c r="NZ357"/>
      <c r="OA357"/>
      <c r="OB357"/>
      <c r="OC357"/>
      <c r="OD357"/>
      <c r="OE357"/>
      <c r="OF357"/>
      <c r="OG357"/>
      <c r="OH357"/>
      <c r="OI357"/>
      <c r="OJ357"/>
      <c r="OK357"/>
      <c r="OL357"/>
      <c r="OM357"/>
      <c r="ON357"/>
      <c r="OO357"/>
      <c r="OP357"/>
      <c r="OQ357"/>
      <c r="OR357"/>
      <c r="OS357"/>
      <c r="OT357"/>
      <c r="OU357"/>
      <c r="OV357"/>
      <c r="OW357"/>
      <c r="OX357"/>
      <c r="OY357"/>
      <c r="OZ357"/>
      <c r="PA357"/>
      <c r="PB357"/>
      <c r="PC357"/>
      <c r="PD357"/>
      <c r="PE357"/>
      <c r="PF357"/>
      <c r="PG357"/>
      <c r="PH357"/>
      <c r="PI357"/>
      <c r="PJ357"/>
      <c r="PK357"/>
      <c r="PL357"/>
      <c r="PM357"/>
      <c r="PN357"/>
      <c r="PO357"/>
      <c r="PP357"/>
      <c r="PQ357"/>
      <c r="PR357"/>
      <c r="PS357"/>
      <c r="PT357"/>
      <c r="PU357"/>
      <c r="PV357"/>
      <c r="PW357"/>
      <c r="PX357"/>
      <c r="PY357"/>
      <c r="PZ357"/>
      <c r="QA357"/>
      <c r="QB357"/>
      <c r="QC357"/>
      <c r="QD357"/>
      <c r="QE357"/>
      <c r="QF357"/>
      <c r="QG357"/>
      <c r="QH357"/>
      <c r="QI357"/>
      <c r="QJ357"/>
      <c r="QK357"/>
      <c r="QL357"/>
      <c r="QM357"/>
      <c r="QN357"/>
      <c r="QO357"/>
      <c r="QP357"/>
      <c r="QQ357"/>
      <c r="QR357"/>
      <c r="QS357"/>
      <c r="QT357"/>
      <c r="QU357"/>
      <c r="QV357"/>
      <c r="QW357"/>
      <c r="QX357"/>
      <c r="QY357"/>
      <c r="QZ357"/>
      <c r="RA357"/>
      <c r="RB357"/>
      <c r="RC357"/>
      <c r="RD357"/>
      <c r="RE357"/>
      <c r="RF357"/>
      <c r="RG357"/>
      <c r="RH357"/>
      <c r="RI357"/>
      <c r="RJ357"/>
      <c r="RK357"/>
      <c r="RL357"/>
      <c r="RM357"/>
      <c r="RN357"/>
      <c r="RO357"/>
      <c r="RP357"/>
      <c r="RQ357"/>
      <c r="RR357"/>
      <c r="RS357"/>
      <c r="RT357"/>
      <c r="RU357"/>
      <c r="RV357"/>
      <c r="RW357"/>
      <c r="RX357"/>
      <c r="RY357"/>
      <c r="RZ357"/>
      <c r="SA357"/>
      <c r="SB357"/>
      <c r="SC357"/>
      <c r="SD357"/>
      <c r="SE357"/>
      <c r="SF357"/>
      <c r="SG357"/>
      <c r="SH357"/>
      <c r="SI357"/>
      <c r="SJ357"/>
      <c r="SK357"/>
      <c r="SL357"/>
      <c r="SM357"/>
      <c r="SN357"/>
      <c r="SO357"/>
      <c r="SP357"/>
    </row>
    <row r="358" spans="1:510" ht="16.5" customHeight="1" x14ac:dyDescent="0.2">
      <c r="A358" s="20">
        <v>1577</v>
      </c>
      <c r="B358" s="34" t="s">
        <v>70</v>
      </c>
      <c r="C358" s="34" t="s">
        <v>97</v>
      </c>
      <c r="D358" s="20" t="s">
        <v>51</v>
      </c>
      <c r="E358" s="20" t="s">
        <v>1345</v>
      </c>
      <c r="F358" s="22" t="s">
        <v>88</v>
      </c>
      <c r="G358" s="34" t="s">
        <v>84</v>
      </c>
      <c r="H358" s="20" t="s">
        <v>89</v>
      </c>
      <c r="I358" s="20" t="s">
        <v>81</v>
      </c>
      <c r="J358" s="35" t="s">
        <v>517</v>
      </c>
      <c r="K358" s="36"/>
      <c r="L358" s="36"/>
      <c r="M358" s="36"/>
      <c r="N358" s="36"/>
      <c r="O358" s="34"/>
      <c r="P358" s="37">
        <v>179968320</v>
      </c>
      <c r="Q358" s="34">
        <v>12</v>
      </c>
      <c r="R358" s="25">
        <v>45658</v>
      </c>
      <c r="S358" s="39" t="s">
        <v>83</v>
      </c>
      <c r="T358" s="37">
        <f t="shared" si="7"/>
        <v>2159619840</v>
      </c>
      <c r="U358" s="27" t="s">
        <v>39</v>
      </c>
      <c r="V358" s="28" t="s">
        <v>40</v>
      </c>
      <c r="W358"/>
      <c r="X358"/>
      <c r="Y358"/>
      <c r="Z358"/>
      <c r="AA358"/>
      <c r="AB358"/>
      <c r="AC358"/>
      <c r="AD358"/>
      <c r="AE358"/>
      <c r="AF358"/>
      <c r="AG358"/>
      <c r="AH358"/>
      <c r="AI358"/>
      <c r="AJ358"/>
      <c r="AK358"/>
      <c r="AL358"/>
      <c r="AM358"/>
      <c r="AN358"/>
      <c r="AO358"/>
      <c r="AP358"/>
      <c r="AQ358"/>
      <c r="AR358"/>
      <c r="AS358"/>
      <c r="AT358"/>
      <c r="AU358"/>
      <c r="AV358"/>
      <c r="AW358"/>
      <c r="AX358"/>
      <c r="AY358"/>
      <c r="AZ358"/>
      <c r="BA358"/>
      <c r="BB358"/>
      <c r="BC358"/>
      <c r="BD358"/>
      <c r="BE358"/>
      <c r="BF358"/>
      <c r="BG358"/>
      <c r="BH358"/>
      <c r="BI358"/>
      <c r="BJ358"/>
      <c r="BK358"/>
      <c r="BL358"/>
      <c r="BM358"/>
      <c r="BN358"/>
      <c r="BO358"/>
      <c r="BP358"/>
      <c r="BQ358"/>
      <c r="BR358"/>
      <c r="BS358"/>
      <c r="BT358"/>
      <c r="BU358"/>
      <c r="BV358"/>
      <c r="BW358"/>
      <c r="BX358"/>
      <c r="BY358"/>
      <c r="BZ358"/>
      <c r="CA358"/>
      <c r="CB358"/>
      <c r="CC358"/>
      <c r="CD358"/>
      <c r="CE358"/>
      <c r="CF358"/>
      <c r="CG358"/>
      <c r="CH358"/>
      <c r="CI358"/>
      <c r="CJ358"/>
      <c r="CK358"/>
      <c r="CL358"/>
      <c r="CM358"/>
      <c r="CN358"/>
      <c r="CO358"/>
      <c r="CP358"/>
      <c r="CQ358"/>
      <c r="CR358"/>
      <c r="CS358"/>
      <c r="CT358"/>
      <c r="CU358"/>
      <c r="CV358"/>
      <c r="CW358"/>
      <c r="CX358"/>
      <c r="CY358"/>
      <c r="CZ358"/>
      <c r="DA358"/>
      <c r="DB358"/>
      <c r="DC358"/>
      <c r="DD358"/>
      <c r="DE358"/>
      <c r="DF358"/>
      <c r="DG358"/>
      <c r="DH358"/>
      <c r="DI358"/>
      <c r="DJ358"/>
      <c r="DK358"/>
      <c r="DL358"/>
      <c r="DM358"/>
      <c r="DN358"/>
      <c r="DO358"/>
      <c r="DP358"/>
      <c r="DQ358"/>
      <c r="DR358"/>
      <c r="DS358"/>
      <c r="DT358"/>
      <c r="DU358"/>
      <c r="DV358"/>
      <c r="DW358"/>
      <c r="DX358"/>
      <c r="DY358"/>
      <c r="DZ358"/>
      <c r="EA358"/>
      <c r="EB358"/>
      <c r="EC358"/>
      <c r="ED358"/>
      <c r="EE358"/>
      <c r="EF358"/>
      <c r="EG358"/>
      <c r="EH358"/>
      <c r="EI358"/>
      <c r="EJ358"/>
      <c r="EK358"/>
      <c r="EL358"/>
      <c r="EM358"/>
      <c r="EN358"/>
      <c r="EO358"/>
      <c r="EP358"/>
      <c r="EQ358"/>
      <c r="ER358"/>
      <c r="ES358"/>
      <c r="ET358"/>
      <c r="EU358"/>
      <c r="EV358"/>
      <c r="EW358"/>
      <c r="EX358"/>
      <c r="EY358"/>
      <c r="EZ358"/>
      <c r="FA358"/>
      <c r="FB358"/>
      <c r="FC358"/>
      <c r="FD358"/>
      <c r="FE358"/>
      <c r="FF358"/>
      <c r="FG358"/>
      <c r="FH358"/>
      <c r="FI358"/>
      <c r="FJ358"/>
      <c r="FK358"/>
      <c r="FL358"/>
      <c r="FM358"/>
      <c r="FN358"/>
      <c r="FO358"/>
      <c r="FP358"/>
      <c r="FQ358"/>
      <c r="FR358"/>
      <c r="FS358"/>
      <c r="FT358"/>
      <c r="FU358"/>
      <c r="FV358"/>
      <c r="FW358"/>
      <c r="FX358"/>
      <c r="FY358"/>
      <c r="FZ358"/>
      <c r="GA358"/>
      <c r="GB358"/>
      <c r="GC358"/>
      <c r="GD358"/>
      <c r="GE358"/>
      <c r="GF358"/>
      <c r="GG358"/>
      <c r="GH358"/>
      <c r="GI358"/>
      <c r="GJ358"/>
      <c r="GK358"/>
      <c r="GL358"/>
      <c r="GM358"/>
      <c r="GN358"/>
      <c r="GO358"/>
      <c r="GP358"/>
      <c r="GQ358"/>
      <c r="GR358"/>
      <c r="GS358"/>
      <c r="GT358"/>
      <c r="GU358"/>
      <c r="GV358"/>
      <c r="GW358"/>
      <c r="GX358"/>
      <c r="GY358"/>
      <c r="GZ358"/>
      <c r="HA358"/>
      <c r="HB358"/>
      <c r="HC358"/>
      <c r="HD358"/>
      <c r="HE358"/>
      <c r="HF358"/>
      <c r="HG358"/>
      <c r="HH358"/>
      <c r="HI358"/>
      <c r="HJ358"/>
      <c r="HK358"/>
      <c r="HL358"/>
      <c r="HM358"/>
      <c r="HN358"/>
      <c r="HO358"/>
      <c r="HP358"/>
      <c r="HQ358"/>
      <c r="HR358"/>
      <c r="HS358"/>
      <c r="HT358"/>
      <c r="HU358"/>
      <c r="HV358"/>
      <c r="HW358"/>
      <c r="HX358"/>
      <c r="HY358"/>
      <c r="HZ358"/>
      <c r="IA358"/>
      <c r="IB358"/>
      <c r="IC358"/>
      <c r="ID358"/>
      <c r="IE358"/>
      <c r="IF358"/>
      <c r="IG358"/>
      <c r="IH358"/>
      <c r="II358"/>
      <c r="IJ358"/>
      <c r="IK358"/>
      <c r="IL358"/>
      <c r="IM358"/>
      <c r="IN358"/>
      <c r="IO358"/>
      <c r="IP358"/>
      <c r="IQ358"/>
      <c r="IR358"/>
      <c r="IS358"/>
      <c r="IT358"/>
      <c r="IU358"/>
      <c r="IV358"/>
      <c r="IW358"/>
      <c r="IX358"/>
      <c r="IY358"/>
      <c r="IZ358"/>
      <c r="JA358"/>
      <c r="JB358"/>
      <c r="JC358"/>
      <c r="JD358"/>
      <c r="JE358"/>
      <c r="JF358"/>
      <c r="JG358"/>
      <c r="JH358"/>
      <c r="JI358"/>
      <c r="JJ358"/>
      <c r="JK358"/>
      <c r="JL358"/>
      <c r="JM358"/>
      <c r="JN358"/>
      <c r="JO358"/>
      <c r="JP358"/>
      <c r="JQ358"/>
      <c r="JR358"/>
      <c r="JS358"/>
      <c r="JT358"/>
      <c r="JU358"/>
      <c r="JV358"/>
      <c r="JW358"/>
      <c r="JX358"/>
      <c r="JY358"/>
      <c r="JZ358"/>
      <c r="KA358"/>
      <c r="KB358"/>
      <c r="KC358"/>
      <c r="KD358"/>
      <c r="KE358"/>
      <c r="KF358"/>
      <c r="KG358"/>
      <c r="KH358"/>
      <c r="KI358"/>
      <c r="KJ358"/>
      <c r="KK358"/>
      <c r="KL358"/>
      <c r="KM358"/>
      <c r="KN358"/>
      <c r="KO358"/>
      <c r="KP358"/>
      <c r="KQ358"/>
      <c r="KR358"/>
      <c r="KS358"/>
      <c r="KT358"/>
      <c r="KU358"/>
      <c r="KV358"/>
      <c r="KW358"/>
      <c r="KX358"/>
      <c r="KY358"/>
      <c r="KZ358"/>
      <c r="LA358"/>
      <c r="LB358"/>
      <c r="LC358"/>
      <c r="LD358"/>
      <c r="LE358"/>
      <c r="LF358"/>
      <c r="LG358"/>
      <c r="LH358"/>
      <c r="LI358"/>
      <c r="LJ358"/>
      <c r="LK358"/>
      <c r="LL358"/>
      <c r="LM358"/>
      <c r="LN358"/>
      <c r="LO358"/>
      <c r="LP358"/>
      <c r="LQ358"/>
      <c r="LR358"/>
      <c r="LS358"/>
      <c r="LT358"/>
      <c r="LU358"/>
      <c r="LV358"/>
      <c r="LW358"/>
      <c r="LX358"/>
      <c r="LY358"/>
      <c r="LZ358"/>
      <c r="MA358"/>
      <c r="MB358"/>
      <c r="MC358"/>
      <c r="MD358"/>
      <c r="ME358"/>
      <c r="MF358"/>
      <c r="MG358"/>
      <c r="MH358"/>
      <c r="MI358"/>
      <c r="MJ358"/>
      <c r="MK358"/>
      <c r="ML358"/>
      <c r="MM358"/>
      <c r="MN358"/>
      <c r="MO358"/>
      <c r="MP358"/>
      <c r="MQ358"/>
      <c r="MR358"/>
      <c r="MS358"/>
      <c r="MT358"/>
      <c r="MU358"/>
      <c r="MV358"/>
      <c r="MW358"/>
      <c r="MX358"/>
      <c r="MY358"/>
      <c r="MZ358"/>
      <c r="NA358"/>
      <c r="NB358"/>
      <c r="NC358"/>
      <c r="ND358"/>
      <c r="NE358"/>
      <c r="NF358"/>
      <c r="NG358"/>
      <c r="NH358"/>
      <c r="NI358"/>
      <c r="NJ358"/>
      <c r="NK358"/>
      <c r="NL358"/>
      <c r="NM358"/>
      <c r="NN358"/>
      <c r="NO358"/>
      <c r="NP358"/>
      <c r="NQ358"/>
      <c r="NR358"/>
      <c r="NS358"/>
      <c r="NT358"/>
      <c r="NU358"/>
      <c r="NV358"/>
      <c r="NW358"/>
      <c r="NX358"/>
      <c r="NY358"/>
      <c r="NZ358"/>
      <c r="OA358"/>
      <c r="OB358"/>
      <c r="OC358"/>
      <c r="OD358"/>
      <c r="OE358"/>
      <c r="OF358"/>
      <c r="OG358"/>
      <c r="OH358"/>
      <c r="OI358"/>
      <c r="OJ358"/>
      <c r="OK358"/>
      <c r="OL358"/>
      <c r="OM358"/>
      <c r="ON358"/>
      <c r="OO358"/>
      <c r="OP358"/>
      <c r="OQ358"/>
      <c r="OR358"/>
      <c r="OS358"/>
      <c r="OT358"/>
      <c r="OU358"/>
      <c r="OV358"/>
      <c r="OW358"/>
      <c r="OX358"/>
      <c r="OY358"/>
      <c r="OZ358"/>
      <c r="PA358"/>
      <c r="PB358"/>
      <c r="PC358"/>
      <c r="PD358"/>
      <c r="PE358"/>
      <c r="PF358"/>
      <c r="PG358"/>
      <c r="PH358"/>
      <c r="PI358"/>
      <c r="PJ358"/>
      <c r="PK358"/>
      <c r="PL358"/>
      <c r="PM358"/>
      <c r="PN358"/>
      <c r="PO358"/>
      <c r="PP358"/>
      <c r="PQ358"/>
      <c r="PR358"/>
      <c r="PS358"/>
      <c r="PT358"/>
      <c r="PU358"/>
      <c r="PV358"/>
      <c r="PW358"/>
      <c r="PX358"/>
      <c r="PY358"/>
      <c r="PZ358"/>
      <c r="QA358"/>
      <c r="QB358"/>
      <c r="QC358"/>
      <c r="QD358"/>
      <c r="QE358"/>
      <c r="QF358"/>
      <c r="QG358"/>
      <c r="QH358"/>
      <c r="QI358"/>
      <c r="QJ358"/>
      <c r="QK358"/>
      <c r="QL358"/>
      <c r="QM358"/>
      <c r="QN358"/>
      <c r="QO358"/>
      <c r="QP358"/>
      <c r="QQ358"/>
      <c r="QR358"/>
      <c r="QS358"/>
      <c r="QT358"/>
      <c r="QU358"/>
      <c r="QV358"/>
      <c r="QW358"/>
      <c r="QX358"/>
      <c r="QY358"/>
      <c r="QZ358"/>
      <c r="RA358"/>
      <c r="RB358"/>
      <c r="RC358"/>
      <c r="RD358"/>
      <c r="RE358"/>
      <c r="RF358"/>
      <c r="RG358"/>
      <c r="RH358"/>
      <c r="RI358"/>
      <c r="RJ358"/>
      <c r="RK358"/>
      <c r="RL358"/>
      <c r="RM358"/>
      <c r="RN358"/>
      <c r="RO358"/>
      <c r="RP358"/>
      <c r="RQ358"/>
      <c r="RR358"/>
      <c r="RS358"/>
      <c r="RT358"/>
      <c r="RU358"/>
      <c r="RV358"/>
      <c r="RW358"/>
      <c r="RX358"/>
      <c r="RY358"/>
      <c r="RZ358"/>
      <c r="SA358"/>
      <c r="SB358"/>
      <c r="SC358"/>
      <c r="SD358"/>
      <c r="SE358"/>
      <c r="SF358"/>
      <c r="SG358"/>
      <c r="SH358"/>
      <c r="SI358"/>
      <c r="SJ358"/>
      <c r="SK358"/>
      <c r="SL358"/>
      <c r="SM358"/>
      <c r="SN358"/>
      <c r="SO358"/>
      <c r="SP358"/>
    </row>
    <row r="359" spans="1:510" ht="16.5" customHeight="1" x14ac:dyDescent="0.2">
      <c r="A359" s="20">
        <v>1578</v>
      </c>
      <c r="B359" s="34" t="s">
        <v>70</v>
      </c>
      <c r="C359" s="34" t="s">
        <v>518</v>
      </c>
      <c r="D359" s="20" t="s">
        <v>51</v>
      </c>
      <c r="E359" s="20" t="s">
        <v>1345</v>
      </c>
      <c r="F359" s="22" t="s">
        <v>88</v>
      </c>
      <c r="G359" s="34" t="s">
        <v>520</v>
      </c>
      <c r="H359" s="20" t="s">
        <v>89</v>
      </c>
      <c r="I359" s="20" t="s">
        <v>81</v>
      </c>
      <c r="J359" s="35" t="s">
        <v>519</v>
      </c>
      <c r="K359" s="36"/>
      <c r="L359" s="36"/>
      <c r="M359" s="36"/>
      <c r="N359" s="36"/>
      <c r="O359" s="34"/>
      <c r="P359" s="37">
        <v>15653206622</v>
      </c>
      <c r="Q359" s="34">
        <v>12</v>
      </c>
      <c r="R359" s="25">
        <v>45658</v>
      </c>
      <c r="S359" s="39" t="s">
        <v>83</v>
      </c>
      <c r="T359" s="37">
        <f t="shared" si="7"/>
        <v>187838479464</v>
      </c>
      <c r="U359" s="27" t="s">
        <v>39</v>
      </c>
      <c r="V359" s="28" t="s">
        <v>40</v>
      </c>
      <c r="W359"/>
      <c r="X359"/>
      <c r="Y359"/>
      <c r="Z359"/>
      <c r="AA359"/>
      <c r="AB359"/>
      <c r="AC359"/>
      <c r="AD359"/>
      <c r="AE359"/>
      <c r="AF359"/>
      <c r="AG359"/>
      <c r="AH359"/>
      <c r="AI359"/>
      <c r="AJ359"/>
      <c r="AK359"/>
      <c r="AL359"/>
      <c r="AM359"/>
      <c r="AN359"/>
      <c r="AO359"/>
      <c r="AP359"/>
      <c r="AQ359"/>
      <c r="AR359"/>
      <c r="AS359"/>
      <c r="AT359"/>
      <c r="AU359"/>
      <c r="AV359"/>
      <c r="AW359"/>
      <c r="AX359"/>
      <c r="AY359"/>
      <c r="AZ359"/>
      <c r="BA359"/>
      <c r="BB359"/>
      <c r="BC359"/>
      <c r="BD359"/>
      <c r="BE359"/>
      <c r="BF359"/>
      <c r="BG359"/>
      <c r="BH359"/>
      <c r="BI359"/>
      <c r="BJ359"/>
      <c r="BK359"/>
      <c r="BL359"/>
      <c r="BM359"/>
      <c r="BN359"/>
      <c r="BO359"/>
      <c r="BP359"/>
      <c r="BQ359"/>
      <c r="BR359"/>
      <c r="BS359"/>
      <c r="BT359"/>
      <c r="BU359"/>
      <c r="BV359"/>
      <c r="BW359"/>
      <c r="BX359"/>
      <c r="BY359"/>
      <c r="BZ359"/>
      <c r="CA359"/>
      <c r="CB359"/>
      <c r="CC359"/>
      <c r="CD359"/>
      <c r="CE359"/>
      <c r="CF359"/>
      <c r="CG359"/>
      <c r="CH359"/>
      <c r="CI359"/>
      <c r="CJ359"/>
      <c r="CK359"/>
      <c r="CL359"/>
      <c r="CM359"/>
      <c r="CN359"/>
      <c r="CO359"/>
      <c r="CP359"/>
      <c r="CQ359"/>
      <c r="CR359"/>
      <c r="CS359"/>
      <c r="CT359"/>
      <c r="CU359"/>
      <c r="CV359"/>
      <c r="CW359"/>
      <c r="CX359"/>
      <c r="CY359"/>
      <c r="CZ359"/>
      <c r="DA359"/>
      <c r="DB359"/>
      <c r="DC359"/>
      <c r="DD359"/>
      <c r="DE359"/>
      <c r="DF359"/>
      <c r="DG359"/>
      <c r="DH359"/>
      <c r="DI359"/>
      <c r="DJ359"/>
      <c r="DK359"/>
      <c r="DL359"/>
      <c r="DM359"/>
      <c r="DN359"/>
      <c r="DO359"/>
      <c r="DP359"/>
      <c r="DQ359"/>
      <c r="DR359"/>
      <c r="DS359"/>
      <c r="DT359"/>
      <c r="DU359"/>
      <c r="DV359"/>
      <c r="DW359"/>
      <c r="DX359"/>
      <c r="DY359"/>
      <c r="DZ359"/>
      <c r="EA359"/>
      <c r="EB359"/>
      <c r="EC359"/>
      <c r="ED359"/>
      <c r="EE359"/>
      <c r="EF359"/>
      <c r="EG359"/>
      <c r="EH359"/>
      <c r="EI359"/>
      <c r="EJ359"/>
      <c r="EK359"/>
      <c r="EL359"/>
      <c r="EM359"/>
      <c r="EN359"/>
      <c r="EO359"/>
      <c r="EP359"/>
      <c r="EQ359"/>
      <c r="ER359"/>
      <c r="ES359"/>
      <c r="ET359"/>
      <c r="EU359"/>
      <c r="EV359"/>
      <c r="EW359"/>
      <c r="EX359"/>
      <c r="EY359"/>
      <c r="EZ359"/>
      <c r="FA359"/>
      <c r="FB359"/>
      <c r="FC359"/>
      <c r="FD359"/>
      <c r="FE359"/>
      <c r="FF359"/>
      <c r="FG359"/>
      <c r="FH359"/>
      <c r="FI359"/>
      <c r="FJ359"/>
      <c r="FK359"/>
      <c r="FL359"/>
      <c r="FM359"/>
      <c r="FN359"/>
      <c r="FO359"/>
      <c r="FP359"/>
      <c r="FQ359"/>
      <c r="FR359"/>
      <c r="FS359"/>
      <c r="FT359"/>
      <c r="FU359"/>
      <c r="FV359"/>
      <c r="FW359"/>
      <c r="FX359"/>
      <c r="FY359"/>
      <c r="FZ359"/>
      <c r="GA359"/>
      <c r="GB359"/>
      <c r="GC359"/>
      <c r="GD359"/>
      <c r="GE359"/>
      <c r="GF359"/>
      <c r="GG359"/>
      <c r="GH359"/>
      <c r="GI359"/>
      <c r="GJ359"/>
      <c r="GK359"/>
      <c r="GL359"/>
      <c r="GM359"/>
      <c r="GN359"/>
      <c r="GO359"/>
      <c r="GP359"/>
      <c r="GQ359"/>
      <c r="GR359"/>
      <c r="GS359"/>
      <c r="GT359"/>
      <c r="GU359"/>
      <c r="GV359"/>
      <c r="GW359"/>
      <c r="GX359"/>
      <c r="GY359"/>
      <c r="GZ359"/>
      <c r="HA359"/>
      <c r="HB359"/>
      <c r="HC359"/>
      <c r="HD359"/>
      <c r="HE359"/>
      <c r="HF359"/>
      <c r="HG359"/>
      <c r="HH359"/>
      <c r="HI359"/>
      <c r="HJ359"/>
      <c r="HK359"/>
      <c r="HL359"/>
      <c r="HM359"/>
      <c r="HN359"/>
      <c r="HO359"/>
      <c r="HP359"/>
      <c r="HQ359"/>
      <c r="HR359"/>
      <c r="HS359"/>
      <c r="HT359"/>
      <c r="HU359"/>
      <c r="HV359"/>
      <c r="HW359"/>
      <c r="HX359"/>
      <c r="HY359"/>
      <c r="HZ359"/>
      <c r="IA359"/>
      <c r="IB359"/>
      <c r="IC359"/>
      <c r="ID359"/>
      <c r="IE359"/>
      <c r="IF359"/>
      <c r="IG359"/>
      <c r="IH359"/>
      <c r="II359"/>
      <c r="IJ359"/>
      <c r="IK359"/>
      <c r="IL359"/>
      <c r="IM359"/>
      <c r="IN359"/>
      <c r="IO359"/>
      <c r="IP359"/>
      <c r="IQ359"/>
      <c r="IR359"/>
      <c r="IS359"/>
      <c r="IT359"/>
      <c r="IU359"/>
      <c r="IV359"/>
      <c r="IW359"/>
      <c r="IX359"/>
      <c r="IY359"/>
      <c r="IZ359"/>
      <c r="JA359"/>
      <c r="JB359"/>
      <c r="JC359"/>
      <c r="JD359"/>
      <c r="JE359"/>
      <c r="JF359"/>
      <c r="JG359"/>
      <c r="JH359"/>
      <c r="JI359"/>
      <c r="JJ359"/>
      <c r="JK359"/>
      <c r="JL359"/>
      <c r="JM359"/>
      <c r="JN359"/>
      <c r="JO359"/>
      <c r="JP359"/>
      <c r="JQ359"/>
      <c r="JR359"/>
      <c r="JS359"/>
      <c r="JT359"/>
      <c r="JU359"/>
      <c r="JV359"/>
      <c r="JW359"/>
      <c r="JX359"/>
      <c r="JY359"/>
      <c r="JZ359"/>
      <c r="KA359"/>
      <c r="KB359"/>
      <c r="KC359"/>
      <c r="KD359"/>
      <c r="KE359"/>
      <c r="KF359"/>
      <c r="KG359"/>
      <c r="KH359"/>
      <c r="KI359"/>
      <c r="KJ359"/>
      <c r="KK359"/>
      <c r="KL359"/>
      <c r="KM359"/>
      <c r="KN359"/>
      <c r="KO359"/>
      <c r="KP359"/>
      <c r="KQ359"/>
      <c r="KR359"/>
      <c r="KS359"/>
      <c r="KT359"/>
      <c r="KU359"/>
      <c r="KV359"/>
      <c r="KW359"/>
      <c r="KX359"/>
      <c r="KY359"/>
      <c r="KZ359"/>
      <c r="LA359"/>
      <c r="LB359"/>
      <c r="LC359"/>
      <c r="LD359"/>
      <c r="LE359"/>
      <c r="LF359"/>
      <c r="LG359"/>
      <c r="LH359"/>
      <c r="LI359"/>
      <c r="LJ359"/>
      <c r="LK359"/>
      <c r="LL359"/>
      <c r="LM359"/>
      <c r="LN359"/>
      <c r="LO359"/>
      <c r="LP359"/>
      <c r="LQ359"/>
      <c r="LR359"/>
      <c r="LS359"/>
      <c r="LT359"/>
      <c r="LU359"/>
      <c r="LV359"/>
      <c r="LW359"/>
      <c r="LX359"/>
      <c r="LY359"/>
      <c r="LZ359"/>
      <c r="MA359"/>
      <c r="MB359"/>
      <c r="MC359"/>
      <c r="MD359"/>
      <c r="ME359"/>
      <c r="MF359"/>
      <c r="MG359"/>
      <c r="MH359"/>
      <c r="MI359"/>
      <c r="MJ359"/>
      <c r="MK359"/>
      <c r="ML359"/>
      <c r="MM359"/>
      <c r="MN359"/>
      <c r="MO359"/>
      <c r="MP359"/>
      <c r="MQ359"/>
      <c r="MR359"/>
      <c r="MS359"/>
      <c r="MT359"/>
      <c r="MU359"/>
      <c r="MV359"/>
      <c r="MW359"/>
      <c r="MX359"/>
      <c r="MY359"/>
      <c r="MZ359"/>
      <c r="NA359"/>
      <c r="NB359"/>
      <c r="NC359"/>
      <c r="ND359"/>
      <c r="NE359"/>
      <c r="NF359"/>
      <c r="NG359"/>
      <c r="NH359"/>
      <c r="NI359"/>
      <c r="NJ359"/>
      <c r="NK359"/>
      <c r="NL359"/>
      <c r="NM359"/>
      <c r="NN359"/>
      <c r="NO359"/>
      <c r="NP359"/>
      <c r="NQ359"/>
      <c r="NR359"/>
      <c r="NS359"/>
      <c r="NT359"/>
      <c r="NU359"/>
      <c r="NV359"/>
      <c r="NW359"/>
      <c r="NX359"/>
      <c r="NY359"/>
      <c r="NZ359"/>
      <c r="OA359"/>
      <c r="OB359"/>
      <c r="OC359"/>
      <c r="OD359"/>
      <c r="OE359"/>
      <c r="OF359"/>
      <c r="OG359"/>
      <c r="OH359"/>
      <c r="OI359"/>
      <c r="OJ359"/>
      <c r="OK359"/>
      <c r="OL359"/>
      <c r="OM359"/>
      <c r="ON359"/>
      <c r="OO359"/>
      <c r="OP359"/>
      <c r="OQ359"/>
      <c r="OR359"/>
      <c r="OS359"/>
      <c r="OT359"/>
      <c r="OU359"/>
      <c r="OV359"/>
      <c r="OW359"/>
      <c r="OX359"/>
      <c r="OY359"/>
      <c r="OZ359"/>
      <c r="PA359"/>
      <c r="PB359"/>
      <c r="PC359"/>
      <c r="PD359"/>
      <c r="PE359"/>
      <c r="PF359"/>
      <c r="PG359"/>
      <c r="PH359"/>
      <c r="PI359"/>
      <c r="PJ359"/>
      <c r="PK359"/>
      <c r="PL359"/>
      <c r="PM359"/>
      <c r="PN359"/>
      <c r="PO359"/>
      <c r="PP359"/>
      <c r="PQ359"/>
      <c r="PR359"/>
      <c r="PS359"/>
      <c r="PT359"/>
      <c r="PU359"/>
      <c r="PV359"/>
      <c r="PW359"/>
      <c r="PX359"/>
      <c r="PY359"/>
      <c r="PZ359"/>
      <c r="QA359"/>
      <c r="QB359"/>
      <c r="QC359"/>
      <c r="QD359"/>
      <c r="QE359"/>
      <c r="QF359"/>
      <c r="QG359"/>
      <c r="QH359"/>
      <c r="QI359"/>
      <c r="QJ359"/>
      <c r="QK359"/>
      <c r="QL359"/>
      <c r="QM359"/>
      <c r="QN359"/>
      <c r="QO359"/>
      <c r="QP359"/>
      <c r="QQ359"/>
      <c r="QR359"/>
      <c r="QS359"/>
      <c r="QT359"/>
      <c r="QU359"/>
      <c r="QV359"/>
      <c r="QW359"/>
      <c r="QX359"/>
      <c r="QY359"/>
      <c r="QZ359"/>
      <c r="RA359"/>
      <c r="RB359"/>
      <c r="RC359"/>
      <c r="RD359"/>
      <c r="RE359"/>
      <c r="RF359"/>
      <c r="RG359"/>
      <c r="RH359"/>
      <c r="RI359"/>
      <c r="RJ359"/>
      <c r="RK359"/>
      <c r="RL359"/>
      <c r="RM359"/>
      <c r="RN359"/>
      <c r="RO359"/>
      <c r="RP359"/>
      <c r="RQ359"/>
      <c r="RR359"/>
      <c r="RS359"/>
      <c r="RT359"/>
      <c r="RU359"/>
      <c r="RV359"/>
      <c r="RW359"/>
      <c r="RX359"/>
      <c r="RY359"/>
      <c r="RZ359"/>
      <c r="SA359"/>
      <c r="SB359"/>
      <c r="SC359"/>
      <c r="SD359"/>
      <c r="SE359"/>
      <c r="SF359"/>
      <c r="SG359"/>
      <c r="SH359"/>
      <c r="SI359"/>
      <c r="SJ359"/>
      <c r="SK359"/>
      <c r="SL359"/>
      <c r="SM359"/>
      <c r="SN359"/>
      <c r="SO359"/>
      <c r="SP359"/>
    </row>
    <row r="360" spans="1:510" ht="16.5" customHeight="1" x14ac:dyDescent="0.2">
      <c r="A360" s="20">
        <v>1579</v>
      </c>
      <c r="B360" s="34" t="s">
        <v>70</v>
      </c>
      <c r="C360" s="34" t="s">
        <v>97</v>
      </c>
      <c r="D360" s="20" t="s">
        <v>51</v>
      </c>
      <c r="E360" s="20" t="s">
        <v>1345</v>
      </c>
      <c r="F360" s="22" t="s">
        <v>88</v>
      </c>
      <c r="G360" s="34" t="s">
        <v>25</v>
      </c>
      <c r="H360" s="20" t="s">
        <v>89</v>
      </c>
      <c r="I360" s="20" t="s">
        <v>81</v>
      </c>
      <c r="J360" s="35" t="s">
        <v>521</v>
      </c>
      <c r="K360" s="36"/>
      <c r="L360" s="36"/>
      <c r="M360" s="36"/>
      <c r="N360" s="36"/>
      <c r="O360" s="34"/>
      <c r="P360" s="37">
        <v>335140120</v>
      </c>
      <c r="Q360" s="34">
        <v>12</v>
      </c>
      <c r="R360" s="25">
        <v>45658</v>
      </c>
      <c r="S360" s="39" t="s">
        <v>83</v>
      </c>
      <c r="T360" s="37">
        <f t="shared" si="7"/>
        <v>4021681440</v>
      </c>
      <c r="U360" s="27" t="s">
        <v>39</v>
      </c>
      <c r="V360" s="28" t="s">
        <v>40</v>
      </c>
      <c r="W360"/>
      <c r="X360"/>
      <c r="Y360"/>
      <c r="Z360"/>
      <c r="AA360"/>
      <c r="AB360"/>
      <c r="AC360"/>
      <c r="AD360"/>
      <c r="AE360"/>
      <c r="AF360"/>
      <c r="AG360"/>
      <c r="AH360"/>
      <c r="AI360"/>
      <c r="AJ360"/>
      <c r="AK360"/>
      <c r="AL360"/>
      <c r="AM360"/>
      <c r="AN360"/>
      <c r="AO360"/>
      <c r="AP360"/>
      <c r="AQ360"/>
      <c r="AR360"/>
      <c r="AS360"/>
      <c r="AT360"/>
      <c r="AU360"/>
      <c r="AV360"/>
      <c r="AW360"/>
      <c r="AX360"/>
      <c r="AY360"/>
      <c r="AZ360"/>
      <c r="BA360"/>
      <c r="BB360"/>
      <c r="BC360"/>
      <c r="BD360"/>
      <c r="BE360"/>
      <c r="BF360"/>
      <c r="BG360"/>
      <c r="BH360"/>
      <c r="BI360"/>
      <c r="BJ360"/>
      <c r="BK360"/>
      <c r="BL360"/>
      <c r="BM360"/>
      <c r="BN360"/>
      <c r="BO360"/>
      <c r="BP360"/>
      <c r="BQ360"/>
      <c r="BR360"/>
      <c r="BS360"/>
      <c r="BT360"/>
      <c r="BU360"/>
      <c r="BV360"/>
      <c r="BW360"/>
      <c r="BX360"/>
      <c r="BY360"/>
      <c r="BZ360"/>
      <c r="CA360"/>
      <c r="CB360"/>
      <c r="CC360"/>
      <c r="CD360"/>
      <c r="CE360"/>
      <c r="CF360"/>
      <c r="CG360"/>
      <c r="CH360"/>
      <c r="CI360"/>
      <c r="CJ360"/>
      <c r="CK360"/>
      <c r="CL360"/>
      <c r="CM360"/>
      <c r="CN360"/>
      <c r="CO360"/>
      <c r="CP360"/>
      <c r="CQ360"/>
      <c r="CR360"/>
      <c r="CS360"/>
      <c r="CT360"/>
      <c r="CU360"/>
      <c r="CV360"/>
      <c r="CW360"/>
      <c r="CX360"/>
      <c r="CY360"/>
      <c r="CZ360"/>
      <c r="DA360"/>
      <c r="DB360"/>
      <c r="DC360"/>
      <c r="DD360"/>
      <c r="DE360"/>
      <c r="DF360"/>
      <c r="DG360"/>
      <c r="DH360"/>
      <c r="DI360"/>
      <c r="DJ360"/>
      <c r="DK360"/>
      <c r="DL360"/>
      <c r="DM360"/>
      <c r="DN360"/>
      <c r="DO360"/>
      <c r="DP360"/>
      <c r="DQ360"/>
      <c r="DR360"/>
      <c r="DS360"/>
      <c r="DT360"/>
      <c r="DU360"/>
      <c r="DV360"/>
      <c r="DW360"/>
      <c r="DX360"/>
      <c r="DY360"/>
      <c r="DZ360"/>
      <c r="EA360"/>
      <c r="EB360"/>
      <c r="EC360"/>
      <c r="ED360"/>
      <c r="EE360"/>
      <c r="EF360"/>
      <c r="EG360"/>
      <c r="EH360"/>
      <c r="EI360"/>
      <c r="EJ360"/>
      <c r="EK360"/>
      <c r="EL360"/>
      <c r="EM360"/>
      <c r="EN360"/>
      <c r="EO360"/>
      <c r="EP360"/>
      <c r="EQ360"/>
      <c r="ER360"/>
      <c r="ES360"/>
      <c r="ET360"/>
      <c r="EU360"/>
      <c r="EV360"/>
      <c r="EW360"/>
      <c r="EX360"/>
      <c r="EY360"/>
      <c r="EZ360"/>
      <c r="FA360"/>
      <c r="FB360"/>
      <c r="FC360"/>
      <c r="FD360"/>
      <c r="FE360"/>
      <c r="FF360"/>
      <c r="FG360"/>
      <c r="FH360"/>
      <c r="FI360"/>
      <c r="FJ360"/>
      <c r="FK360"/>
      <c r="FL360"/>
      <c r="FM360"/>
      <c r="FN360"/>
      <c r="FO360"/>
      <c r="FP360"/>
      <c r="FQ360"/>
      <c r="FR360"/>
      <c r="FS360"/>
      <c r="FT360"/>
      <c r="FU360"/>
      <c r="FV360"/>
      <c r="FW360"/>
      <c r="FX360"/>
      <c r="FY360"/>
      <c r="FZ360"/>
      <c r="GA360"/>
      <c r="GB360"/>
      <c r="GC360"/>
      <c r="GD360"/>
      <c r="GE360"/>
      <c r="GF360"/>
      <c r="GG360"/>
      <c r="GH360"/>
      <c r="GI360"/>
      <c r="GJ360"/>
      <c r="GK360"/>
      <c r="GL360"/>
      <c r="GM360"/>
      <c r="GN360"/>
      <c r="GO360"/>
      <c r="GP360"/>
      <c r="GQ360"/>
      <c r="GR360"/>
      <c r="GS360"/>
      <c r="GT360"/>
      <c r="GU360"/>
      <c r="GV360"/>
      <c r="GW360"/>
      <c r="GX360"/>
      <c r="GY360"/>
      <c r="GZ360"/>
      <c r="HA360"/>
      <c r="HB360"/>
      <c r="HC360"/>
      <c r="HD360"/>
      <c r="HE360"/>
      <c r="HF360"/>
      <c r="HG360"/>
      <c r="HH360"/>
      <c r="HI360"/>
      <c r="HJ360"/>
      <c r="HK360"/>
      <c r="HL360"/>
      <c r="HM360"/>
      <c r="HN360"/>
      <c r="HO360"/>
      <c r="HP360"/>
      <c r="HQ360"/>
      <c r="HR360"/>
      <c r="HS360"/>
      <c r="HT360"/>
      <c r="HU360"/>
      <c r="HV360"/>
      <c r="HW360"/>
      <c r="HX360"/>
      <c r="HY360"/>
      <c r="HZ360"/>
      <c r="IA360"/>
      <c r="IB360"/>
      <c r="IC360"/>
      <c r="ID360"/>
      <c r="IE360"/>
      <c r="IF360"/>
      <c r="IG360"/>
      <c r="IH360"/>
      <c r="II360"/>
      <c r="IJ360"/>
      <c r="IK360"/>
      <c r="IL360"/>
      <c r="IM360"/>
      <c r="IN360"/>
      <c r="IO360"/>
      <c r="IP360"/>
      <c r="IQ360"/>
      <c r="IR360"/>
      <c r="IS360"/>
      <c r="IT360"/>
      <c r="IU360"/>
      <c r="IV360"/>
      <c r="IW360"/>
      <c r="IX360"/>
      <c r="IY360"/>
      <c r="IZ360"/>
      <c r="JA360"/>
      <c r="JB360"/>
      <c r="JC360"/>
      <c r="JD360"/>
      <c r="JE360"/>
      <c r="JF360"/>
      <c r="JG360"/>
      <c r="JH360"/>
      <c r="JI360"/>
      <c r="JJ360"/>
      <c r="JK360"/>
      <c r="JL360"/>
      <c r="JM360"/>
      <c r="JN360"/>
      <c r="JO360"/>
      <c r="JP360"/>
      <c r="JQ360"/>
      <c r="JR360"/>
      <c r="JS360"/>
      <c r="JT360"/>
      <c r="JU360"/>
      <c r="JV360"/>
      <c r="JW360"/>
      <c r="JX360"/>
      <c r="JY360"/>
      <c r="JZ360"/>
      <c r="KA360"/>
      <c r="KB360"/>
      <c r="KC360"/>
      <c r="KD360"/>
      <c r="KE360"/>
      <c r="KF360"/>
      <c r="KG360"/>
      <c r="KH360"/>
      <c r="KI360"/>
      <c r="KJ360"/>
      <c r="KK360"/>
      <c r="KL360"/>
      <c r="KM360"/>
      <c r="KN360"/>
      <c r="KO360"/>
      <c r="KP360"/>
      <c r="KQ360"/>
      <c r="KR360"/>
      <c r="KS360"/>
      <c r="KT360"/>
      <c r="KU360"/>
      <c r="KV360"/>
      <c r="KW360"/>
      <c r="KX360"/>
      <c r="KY360"/>
      <c r="KZ360"/>
      <c r="LA360"/>
      <c r="LB360"/>
      <c r="LC360"/>
      <c r="LD360"/>
      <c r="LE360"/>
      <c r="LF360"/>
      <c r="LG360"/>
      <c r="LH360"/>
      <c r="LI360"/>
      <c r="LJ360"/>
      <c r="LK360"/>
      <c r="LL360"/>
      <c r="LM360"/>
      <c r="LN360"/>
      <c r="LO360"/>
      <c r="LP360"/>
      <c r="LQ360"/>
      <c r="LR360"/>
      <c r="LS360"/>
      <c r="LT360"/>
      <c r="LU360"/>
      <c r="LV360"/>
      <c r="LW360"/>
      <c r="LX360"/>
      <c r="LY360"/>
      <c r="LZ360"/>
      <c r="MA360"/>
      <c r="MB360"/>
      <c r="MC360"/>
      <c r="MD360"/>
      <c r="ME360"/>
      <c r="MF360"/>
      <c r="MG360"/>
      <c r="MH360"/>
      <c r="MI360"/>
      <c r="MJ360"/>
      <c r="MK360"/>
      <c r="ML360"/>
      <c r="MM360"/>
      <c r="MN360"/>
      <c r="MO360"/>
      <c r="MP360"/>
      <c r="MQ360"/>
      <c r="MR360"/>
      <c r="MS360"/>
      <c r="MT360"/>
      <c r="MU360"/>
      <c r="MV360"/>
      <c r="MW360"/>
      <c r="MX360"/>
      <c r="MY360"/>
      <c r="MZ360"/>
      <c r="NA360"/>
      <c r="NB360"/>
      <c r="NC360"/>
      <c r="ND360"/>
      <c r="NE360"/>
      <c r="NF360"/>
      <c r="NG360"/>
      <c r="NH360"/>
      <c r="NI360"/>
      <c r="NJ360"/>
      <c r="NK360"/>
      <c r="NL360"/>
      <c r="NM360"/>
      <c r="NN360"/>
      <c r="NO360"/>
      <c r="NP360"/>
      <c r="NQ360"/>
      <c r="NR360"/>
      <c r="NS360"/>
      <c r="NT360"/>
      <c r="NU360"/>
      <c r="NV360"/>
      <c r="NW360"/>
      <c r="NX360"/>
      <c r="NY360"/>
      <c r="NZ360"/>
      <c r="OA360"/>
      <c r="OB360"/>
      <c r="OC360"/>
      <c r="OD360"/>
      <c r="OE360"/>
      <c r="OF360"/>
      <c r="OG360"/>
      <c r="OH360"/>
      <c r="OI360"/>
      <c r="OJ360"/>
      <c r="OK360"/>
      <c r="OL360"/>
      <c r="OM360"/>
      <c r="ON360"/>
      <c r="OO360"/>
      <c r="OP360"/>
      <c r="OQ360"/>
      <c r="OR360"/>
      <c r="OS360"/>
      <c r="OT360"/>
      <c r="OU360"/>
      <c r="OV360"/>
      <c r="OW360"/>
      <c r="OX360"/>
      <c r="OY360"/>
      <c r="OZ360"/>
      <c r="PA360"/>
      <c r="PB360"/>
      <c r="PC360"/>
      <c r="PD360"/>
      <c r="PE360"/>
      <c r="PF360"/>
      <c r="PG360"/>
      <c r="PH360"/>
      <c r="PI360"/>
      <c r="PJ360"/>
      <c r="PK360"/>
      <c r="PL360"/>
      <c r="PM360"/>
      <c r="PN360"/>
      <c r="PO360"/>
      <c r="PP360"/>
      <c r="PQ360"/>
      <c r="PR360"/>
      <c r="PS360"/>
      <c r="PT360"/>
      <c r="PU360"/>
      <c r="PV360"/>
      <c r="PW360"/>
      <c r="PX360"/>
      <c r="PY360"/>
      <c r="PZ360"/>
      <c r="QA360"/>
      <c r="QB360"/>
      <c r="QC360"/>
      <c r="QD360"/>
      <c r="QE360"/>
      <c r="QF360"/>
      <c r="QG360"/>
      <c r="QH360"/>
      <c r="QI360"/>
      <c r="QJ360"/>
      <c r="QK360"/>
      <c r="QL360"/>
      <c r="QM360"/>
      <c r="QN360"/>
      <c r="QO360"/>
      <c r="QP360"/>
      <c r="QQ360"/>
      <c r="QR360"/>
      <c r="QS360"/>
      <c r="QT360"/>
      <c r="QU360"/>
      <c r="QV360"/>
      <c r="QW360"/>
      <c r="QX360"/>
      <c r="QY360"/>
      <c r="QZ360"/>
      <c r="RA360"/>
      <c r="RB360"/>
      <c r="RC360"/>
      <c r="RD360"/>
      <c r="RE360"/>
      <c r="RF360"/>
      <c r="RG360"/>
      <c r="RH360"/>
      <c r="RI360"/>
      <c r="RJ360"/>
      <c r="RK360"/>
      <c r="RL360"/>
      <c r="RM360"/>
      <c r="RN360"/>
      <c r="RO360"/>
      <c r="RP360"/>
      <c r="RQ360"/>
      <c r="RR360"/>
      <c r="RS360"/>
      <c r="RT360"/>
      <c r="RU360"/>
      <c r="RV360"/>
      <c r="RW360"/>
      <c r="RX360"/>
      <c r="RY360"/>
      <c r="RZ360"/>
      <c r="SA360"/>
      <c r="SB360"/>
      <c r="SC360"/>
      <c r="SD360"/>
      <c r="SE360"/>
      <c r="SF360"/>
      <c r="SG360"/>
      <c r="SH360"/>
      <c r="SI360"/>
      <c r="SJ360"/>
      <c r="SK360"/>
      <c r="SL360"/>
      <c r="SM360"/>
      <c r="SN360"/>
      <c r="SO360"/>
      <c r="SP360"/>
    </row>
    <row r="361" spans="1:510" ht="16.5" customHeight="1" x14ac:dyDescent="0.2">
      <c r="A361" s="20">
        <v>1580</v>
      </c>
      <c r="B361" s="34" t="s">
        <v>70</v>
      </c>
      <c r="C361" s="34" t="s">
        <v>97</v>
      </c>
      <c r="D361" s="20" t="s">
        <v>51</v>
      </c>
      <c r="E361" s="20" t="s">
        <v>1345</v>
      </c>
      <c r="F361" s="22" t="s">
        <v>88</v>
      </c>
      <c r="G361" s="34" t="s">
        <v>25</v>
      </c>
      <c r="H361" s="20" t="s">
        <v>89</v>
      </c>
      <c r="I361" s="20" t="s">
        <v>81</v>
      </c>
      <c r="J361" s="35" t="s">
        <v>522</v>
      </c>
      <c r="K361" s="36"/>
      <c r="L361" s="36"/>
      <c r="M361" s="36"/>
      <c r="N361" s="36"/>
      <c r="O361" s="34"/>
      <c r="P361" s="37">
        <v>73473792</v>
      </c>
      <c r="Q361" s="34">
        <v>12</v>
      </c>
      <c r="R361" s="25">
        <v>45658</v>
      </c>
      <c r="S361" s="39" t="s">
        <v>83</v>
      </c>
      <c r="T361" s="37">
        <f t="shared" si="7"/>
        <v>881685504</v>
      </c>
      <c r="U361" s="27" t="s">
        <v>39</v>
      </c>
      <c r="V361" s="28" t="s">
        <v>40</v>
      </c>
      <c r="W361"/>
      <c r="X361"/>
      <c r="Y361"/>
      <c r="Z361"/>
      <c r="AA361"/>
      <c r="AB361"/>
      <c r="AC361"/>
      <c r="AD361"/>
      <c r="AE361"/>
      <c r="AF361"/>
      <c r="AG361"/>
      <c r="AH361"/>
      <c r="AI361"/>
      <c r="AJ361"/>
      <c r="AK361"/>
      <c r="AL361"/>
      <c r="AM361"/>
      <c r="AN361"/>
      <c r="AO361"/>
      <c r="AP361"/>
      <c r="AQ361"/>
      <c r="AR361"/>
      <c r="AS361"/>
      <c r="AT361"/>
      <c r="AU361"/>
      <c r="AV361"/>
      <c r="AW361"/>
      <c r="AX361"/>
      <c r="AY361"/>
      <c r="AZ361"/>
      <c r="BA361"/>
      <c r="BB361"/>
      <c r="BC361"/>
      <c r="BD361"/>
      <c r="BE361"/>
      <c r="BF361"/>
      <c r="BG361"/>
      <c r="BH361"/>
      <c r="BI361"/>
      <c r="BJ361"/>
      <c r="BK361"/>
      <c r="BL361"/>
      <c r="BM361"/>
      <c r="BN361"/>
      <c r="BO361"/>
      <c r="BP361"/>
      <c r="BQ361"/>
      <c r="BR361"/>
      <c r="BS361"/>
      <c r="BT361"/>
      <c r="BU361"/>
      <c r="BV361"/>
      <c r="BW361"/>
      <c r="BX361"/>
      <c r="BY361"/>
      <c r="BZ361"/>
      <c r="CA361"/>
      <c r="CB361"/>
      <c r="CC361"/>
      <c r="CD361"/>
      <c r="CE361"/>
      <c r="CF361"/>
      <c r="CG361"/>
      <c r="CH361"/>
      <c r="CI361"/>
      <c r="CJ361"/>
      <c r="CK361"/>
      <c r="CL361"/>
      <c r="CM361"/>
      <c r="CN361"/>
      <c r="CO361"/>
      <c r="CP361"/>
      <c r="CQ361"/>
      <c r="CR361"/>
      <c r="CS361"/>
      <c r="CT361"/>
      <c r="CU361"/>
      <c r="CV361"/>
      <c r="CW361"/>
      <c r="CX361"/>
      <c r="CY361"/>
      <c r="CZ361"/>
      <c r="DA361"/>
      <c r="DB361"/>
      <c r="DC361"/>
      <c r="DD361"/>
      <c r="DE361"/>
      <c r="DF361"/>
      <c r="DG361"/>
      <c r="DH361"/>
      <c r="DI361"/>
      <c r="DJ361"/>
      <c r="DK361"/>
      <c r="DL361"/>
      <c r="DM361"/>
      <c r="DN361"/>
      <c r="DO361"/>
      <c r="DP361"/>
      <c r="DQ361"/>
      <c r="DR361"/>
      <c r="DS361"/>
      <c r="DT361"/>
      <c r="DU361"/>
      <c r="DV361"/>
      <c r="DW361"/>
      <c r="DX361"/>
      <c r="DY361"/>
      <c r="DZ361"/>
      <c r="EA361"/>
      <c r="EB361"/>
      <c r="EC361"/>
      <c r="ED361"/>
      <c r="EE361"/>
      <c r="EF361"/>
      <c r="EG361"/>
      <c r="EH361"/>
      <c r="EI361"/>
      <c r="EJ361"/>
      <c r="EK361"/>
      <c r="EL361"/>
      <c r="EM361"/>
      <c r="EN361"/>
      <c r="EO361"/>
      <c r="EP361"/>
      <c r="EQ361"/>
      <c r="ER361"/>
      <c r="ES361"/>
      <c r="ET361"/>
      <c r="EU361"/>
      <c r="EV361"/>
      <c r="EW361"/>
      <c r="EX361"/>
      <c r="EY361"/>
      <c r="EZ361"/>
      <c r="FA361"/>
      <c r="FB361"/>
      <c r="FC361"/>
      <c r="FD361"/>
      <c r="FE361"/>
      <c r="FF361"/>
      <c r="FG361"/>
      <c r="FH361"/>
      <c r="FI361"/>
      <c r="FJ361"/>
      <c r="FK361"/>
      <c r="FL361"/>
      <c r="FM361"/>
      <c r="FN361"/>
      <c r="FO361"/>
      <c r="FP361"/>
      <c r="FQ361"/>
      <c r="FR361"/>
      <c r="FS361"/>
      <c r="FT361"/>
      <c r="FU361"/>
      <c r="FV361"/>
      <c r="FW361"/>
      <c r="FX361"/>
      <c r="FY361"/>
      <c r="FZ361"/>
      <c r="GA361"/>
      <c r="GB361"/>
      <c r="GC361"/>
      <c r="GD361"/>
      <c r="GE361"/>
      <c r="GF361"/>
      <c r="GG361"/>
      <c r="GH361"/>
      <c r="GI361"/>
      <c r="GJ361"/>
      <c r="GK361"/>
      <c r="GL361"/>
      <c r="GM361"/>
      <c r="GN361"/>
      <c r="GO361"/>
      <c r="GP361"/>
      <c r="GQ361"/>
      <c r="GR361"/>
      <c r="GS361"/>
      <c r="GT361"/>
      <c r="GU361"/>
      <c r="GV361"/>
      <c r="GW361"/>
      <c r="GX361"/>
      <c r="GY361"/>
      <c r="GZ361"/>
      <c r="HA361"/>
      <c r="HB361"/>
      <c r="HC361"/>
      <c r="HD361"/>
      <c r="HE361"/>
      <c r="HF361"/>
      <c r="HG361"/>
      <c r="HH361"/>
      <c r="HI361"/>
      <c r="HJ361"/>
      <c r="HK361"/>
      <c r="HL361"/>
      <c r="HM361"/>
      <c r="HN361"/>
      <c r="HO361"/>
      <c r="HP361"/>
      <c r="HQ361"/>
      <c r="HR361"/>
      <c r="HS361"/>
      <c r="HT361"/>
      <c r="HU361"/>
      <c r="HV361"/>
      <c r="HW361"/>
      <c r="HX361"/>
      <c r="HY361"/>
      <c r="HZ361"/>
      <c r="IA361"/>
      <c r="IB361"/>
      <c r="IC361"/>
      <c r="ID361"/>
      <c r="IE361"/>
      <c r="IF361"/>
      <c r="IG361"/>
      <c r="IH361"/>
      <c r="II361"/>
      <c r="IJ361"/>
      <c r="IK361"/>
      <c r="IL361"/>
      <c r="IM361"/>
      <c r="IN361"/>
      <c r="IO361"/>
      <c r="IP361"/>
      <c r="IQ361"/>
      <c r="IR361"/>
      <c r="IS361"/>
      <c r="IT361"/>
      <c r="IU361"/>
      <c r="IV361"/>
      <c r="IW361"/>
      <c r="IX361"/>
      <c r="IY361"/>
      <c r="IZ361"/>
      <c r="JA361"/>
      <c r="JB361"/>
      <c r="JC361"/>
      <c r="JD361"/>
      <c r="JE361"/>
      <c r="JF361"/>
      <c r="JG361"/>
      <c r="JH361"/>
      <c r="JI361"/>
      <c r="JJ361"/>
      <c r="JK361"/>
      <c r="JL361"/>
      <c r="JM361"/>
      <c r="JN361"/>
      <c r="JO361"/>
      <c r="JP361"/>
      <c r="JQ361"/>
      <c r="JR361"/>
      <c r="JS361"/>
      <c r="JT361"/>
      <c r="JU361"/>
      <c r="JV361"/>
      <c r="JW361"/>
      <c r="JX361"/>
      <c r="JY361"/>
      <c r="JZ361"/>
      <c r="KA361"/>
      <c r="KB361"/>
      <c r="KC361"/>
      <c r="KD361"/>
      <c r="KE361"/>
      <c r="KF361"/>
      <c r="KG361"/>
      <c r="KH361"/>
      <c r="KI361"/>
      <c r="KJ361"/>
      <c r="KK361"/>
      <c r="KL361"/>
      <c r="KM361"/>
      <c r="KN361"/>
      <c r="KO361"/>
      <c r="KP361"/>
      <c r="KQ361"/>
      <c r="KR361"/>
      <c r="KS361"/>
      <c r="KT361"/>
      <c r="KU361"/>
      <c r="KV361"/>
      <c r="KW361"/>
      <c r="KX361"/>
      <c r="KY361"/>
      <c r="KZ361"/>
      <c r="LA361"/>
      <c r="LB361"/>
      <c r="LC361"/>
      <c r="LD361"/>
      <c r="LE361"/>
      <c r="LF361"/>
      <c r="LG361"/>
      <c r="LH361"/>
      <c r="LI361"/>
      <c r="LJ361"/>
      <c r="LK361"/>
      <c r="LL361"/>
      <c r="LM361"/>
      <c r="LN361"/>
      <c r="LO361"/>
      <c r="LP361"/>
      <c r="LQ361"/>
      <c r="LR361"/>
      <c r="LS361"/>
      <c r="LT361"/>
      <c r="LU361"/>
      <c r="LV361"/>
      <c r="LW361"/>
      <c r="LX361"/>
      <c r="LY361"/>
      <c r="LZ361"/>
      <c r="MA361"/>
      <c r="MB361"/>
      <c r="MC361"/>
      <c r="MD361"/>
      <c r="ME361"/>
      <c r="MF361"/>
      <c r="MG361"/>
      <c r="MH361"/>
      <c r="MI361"/>
      <c r="MJ361"/>
      <c r="MK361"/>
      <c r="ML361"/>
      <c r="MM361"/>
      <c r="MN361"/>
      <c r="MO361"/>
      <c r="MP361"/>
      <c r="MQ361"/>
      <c r="MR361"/>
      <c r="MS361"/>
      <c r="MT361"/>
      <c r="MU361"/>
      <c r="MV361"/>
      <c r="MW361"/>
      <c r="MX361"/>
      <c r="MY361"/>
      <c r="MZ361"/>
      <c r="NA361"/>
      <c r="NB361"/>
      <c r="NC361"/>
      <c r="ND361"/>
      <c r="NE361"/>
      <c r="NF361"/>
      <c r="NG361"/>
      <c r="NH361"/>
      <c r="NI361"/>
      <c r="NJ361"/>
      <c r="NK361"/>
      <c r="NL361"/>
      <c r="NM361"/>
      <c r="NN361"/>
      <c r="NO361"/>
      <c r="NP361"/>
      <c r="NQ361"/>
      <c r="NR361"/>
      <c r="NS361"/>
      <c r="NT361"/>
      <c r="NU361"/>
      <c r="NV361"/>
      <c r="NW361"/>
      <c r="NX361"/>
      <c r="NY361"/>
      <c r="NZ361"/>
      <c r="OA361"/>
      <c r="OB361"/>
      <c r="OC361"/>
      <c r="OD361"/>
      <c r="OE361"/>
      <c r="OF361"/>
      <c r="OG361"/>
      <c r="OH361"/>
      <c r="OI361"/>
      <c r="OJ361"/>
      <c r="OK361"/>
      <c r="OL361"/>
      <c r="OM361"/>
      <c r="ON361"/>
      <c r="OO361"/>
      <c r="OP361"/>
      <c r="OQ361"/>
      <c r="OR361"/>
      <c r="OS361"/>
      <c r="OT361"/>
      <c r="OU361"/>
      <c r="OV361"/>
      <c r="OW361"/>
      <c r="OX361"/>
      <c r="OY361"/>
      <c r="OZ361"/>
      <c r="PA361"/>
      <c r="PB361"/>
      <c r="PC361"/>
      <c r="PD361"/>
      <c r="PE361"/>
      <c r="PF361"/>
      <c r="PG361"/>
      <c r="PH361"/>
      <c r="PI361"/>
      <c r="PJ361"/>
      <c r="PK361"/>
      <c r="PL361"/>
      <c r="PM361"/>
      <c r="PN361"/>
      <c r="PO361"/>
      <c r="PP361"/>
      <c r="PQ361"/>
      <c r="PR361"/>
      <c r="PS361"/>
      <c r="PT361"/>
      <c r="PU361"/>
      <c r="PV361"/>
      <c r="PW361"/>
      <c r="PX361"/>
      <c r="PY361"/>
      <c r="PZ361"/>
      <c r="QA361"/>
      <c r="QB361"/>
      <c r="QC361"/>
      <c r="QD361"/>
      <c r="QE361"/>
      <c r="QF361"/>
      <c r="QG361"/>
      <c r="QH361"/>
      <c r="QI361"/>
      <c r="QJ361"/>
      <c r="QK361"/>
      <c r="QL361"/>
      <c r="QM361"/>
      <c r="QN361"/>
      <c r="QO361"/>
      <c r="QP361"/>
      <c r="QQ361"/>
      <c r="QR361"/>
      <c r="QS361"/>
      <c r="QT361"/>
      <c r="QU361"/>
      <c r="QV361"/>
      <c r="QW361"/>
      <c r="QX361"/>
      <c r="QY361"/>
      <c r="QZ361"/>
      <c r="RA361"/>
      <c r="RB361"/>
      <c r="RC361"/>
      <c r="RD361"/>
      <c r="RE361"/>
      <c r="RF361"/>
      <c r="RG361"/>
      <c r="RH361"/>
      <c r="RI361"/>
      <c r="RJ361"/>
      <c r="RK361"/>
      <c r="RL361"/>
      <c r="RM361"/>
      <c r="RN361"/>
      <c r="RO361"/>
      <c r="RP361"/>
      <c r="RQ361"/>
      <c r="RR361"/>
      <c r="RS361"/>
      <c r="RT361"/>
      <c r="RU361"/>
      <c r="RV361"/>
      <c r="RW361"/>
      <c r="RX361"/>
      <c r="RY361"/>
      <c r="RZ361"/>
      <c r="SA361"/>
      <c r="SB361"/>
      <c r="SC361"/>
      <c r="SD361"/>
      <c r="SE361"/>
      <c r="SF361"/>
      <c r="SG361"/>
      <c r="SH361"/>
      <c r="SI361"/>
      <c r="SJ361"/>
      <c r="SK361"/>
      <c r="SL361"/>
      <c r="SM361"/>
      <c r="SN361"/>
      <c r="SO361"/>
      <c r="SP361"/>
    </row>
    <row r="362" spans="1:510" ht="16.5" customHeight="1" x14ac:dyDescent="0.2">
      <c r="A362" s="20">
        <v>1581</v>
      </c>
      <c r="B362" s="34" t="s">
        <v>70</v>
      </c>
      <c r="C362" s="34" t="s">
        <v>97</v>
      </c>
      <c r="D362" s="20" t="s">
        <v>51</v>
      </c>
      <c r="E362" s="20" t="s">
        <v>1345</v>
      </c>
      <c r="F362" s="22" t="s">
        <v>88</v>
      </c>
      <c r="G362" s="34" t="s">
        <v>25</v>
      </c>
      <c r="H362" s="20" t="s">
        <v>89</v>
      </c>
      <c r="I362" s="20" t="s">
        <v>81</v>
      </c>
      <c r="J362" s="35" t="s">
        <v>523</v>
      </c>
      <c r="K362" s="36"/>
      <c r="L362" s="36"/>
      <c r="M362" s="36"/>
      <c r="N362" s="36"/>
      <c r="O362" s="34"/>
      <c r="P362" s="37">
        <v>73473792</v>
      </c>
      <c r="Q362" s="34">
        <v>12</v>
      </c>
      <c r="R362" s="25">
        <v>45658</v>
      </c>
      <c r="S362" s="39" t="s">
        <v>83</v>
      </c>
      <c r="T362" s="37">
        <f t="shared" si="7"/>
        <v>881685504</v>
      </c>
      <c r="U362" s="27" t="s">
        <v>39</v>
      </c>
      <c r="V362" s="28" t="s">
        <v>40</v>
      </c>
      <c r="W362"/>
      <c r="X362"/>
      <c r="Y362"/>
      <c r="Z362"/>
      <c r="AA362"/>
      <c r="AB362"/>
      <c r="AC362"/>
      <c r="AD362"/>
      <c r="AE362"/>
      <c r="AF362"/>
      <c r="AG362"/>
      <c r="AH362"/>
      <c r="AI362"/>
      <c r="AJ362"/>
      <c r="AK362"/>
      <c r="AL362"/>
      <c r="AM362"/>
      <c r="AN362"/>
      <c r="AO362"/>
      <c r="AP362"/>
      <c r="AQ362"/>
      <c r="AR362"/>
      <c r="AS362"/>
      <c r="AT362"/>
      <c r="AU362"/>
      <c r="AV362"/>
      <c r="AW362"/>
      <c r="AX362"/>
      <c r="AY362"/>
      <c r="AZ362"/>
      <c r="BA362"/>
      <c r="BB362"/>
      <c r="BC362"/>
      <c r="BD362"/>
      <c r="BE362"/>
      <c r="BF362"/>
      <c r="BG362"/>
      <c r="BH362"/>
      <c r="BI362"/>
      <c r="BJ362"/>
      <c r="BK362"/>
      <c r="BL362"/>
      <c r="BM362"/>
      <c r="BN362"/>
      <c r="BO362"/>
      <c r="BP362"/>
      <c r="BQ362"/>
      <c r="BR362"/>
      <c r="BS362"/>
      <c r="BT362"/>
      <c r="BU362"/>
      <c r="BV362"/>
      <c r="BW362"/>
      <c r="BX362"/>
      <c r="BY362"/>
      <c r="BZ362"/>
      <c r="CA362"/>
      <c r="CB362"/>
      <c r="CC362"/>
      <c r="CD362"/>
      <c r="CE362"/>
      <c r="CF362"/>
      <c r="CG362"/>
      <c r="CH362"/>
      <c r="CI362"/>
      <c r="CJ362"/>
      <c r="CK362"/>
      <c r="CL362"/>
      <c r="CM362"/>
      <c r="CN362"/>
      <c r="CO362"/>
      <c r="CP362"/>
      <c r="CQ362"/>
      <c r="CR362"/>
      <c r="CS362"/>
      <c r="CT362"/>
      <c r="CU362"/>
      <c r="CV362"/>
      <c r="CW362"/>
      <c r="CX362"/>
      <c r="CY362"/>
      <c r="CZ362"/>
      <c r="DA362"/>
      <c r="DB362"/>
      <c r="DC362"/>
      <c r="DD362"/>
      <c r="DE362"/>
      <c r="DF362"/>
      <c r="DG362"/>
      <c r="DH362"/>
      <c r="DI362"/>
      <c r="DJ362"/>
      <c r="DK362"/>
      <c r="DL362"/>
      <c r="DM362"/>
      <c r="DN362"/>
      <c r="DO362"/>
      <c r="DP362"/>
      <c r="DQ362"/>
      <c r="DR362"/>
      <c r="DS362"/>
      <c r="DT362"/>
      <c r="DU362"/>
      <c r="DV362"/>
      <c r="DW362"/>
      <c r="DX362"/>
      <c r="DY362"/>
      <c r="DZ362"/>
      <c r="EA362"/>
      <c r="EB362"/>
      <c r="EC362"/>
      <c r="ED362"/>
      <c r="EE362"/>
      <c r="EF362"/>
      <c r="EG362"/>
      <c r="EH362"/>
      <c r="EI362"/>
      <c r="EJ362"/>
      <c r="EK362"/>
      <c r="EL362"/>
      <c r="EM362"/>
      <c r="EN362"/>
      <c r="EO362"/>
      <c r="EP362"/>
      <c r="EQ362"/>
      <c r="ER362"/>
      <c r="ES362"/>
      <c r="ET362"/>
      <c r="EU362"/>
      <c r="EV362"/>
      <c r="EW362"/>
      <c r="EX362"/>
      <c r="EY362"/>
      <c r="EZ362"/>
      <c r="FA362"/>
      <c r="FB362"/>
      <c r="FC362"/>
      <c r="FD362"/>
      <c r="FE362"/>
      <c r="FF362"/>
      <c r="FG362"/>
      <c r="FH362"/>
      <c r="FI362"/>
      <c r="FJ362"/>
      <c r="FK362"/>
      <c r="FL362"/>
      <c r="FM362"/>
      <c r="FN362"/>
      <c r="FO362"/>
      <c r="FP362"/>
      <c r="FQ362"/>
      <c r="FR362"/>
      <c r="FS362"/>
      <c r="FT362"/>
      <c r="FU362"/>
      <c r="FV362"/>
      <c r="FW362"/>
      <c r="FX362"/>
      <c r="FY362"/>
      <c r="FZ362"/>
      <c r="GA362"/>
      <c r="GB362"/>
      <c r="GC362"/>
      <c r="GD362"/>
      <c r="GE362"/>
      <c r="GF362"/>
      <c r="GG362"/>
      <c r="GH362"/>
      <c r="GI362"/>
      <c r="GJ362"/>
      <c r="GK362"/>
      <c r="GL362"/>
      <c r="GM362"/>
      <c r="GN362"/>
      <c r="GO362"/>
      <c r="GP362"/>
      <c r="GQ362"/>
      <c r="GR362"/>
      <c r="GS362"/>
      <c r="GT362"/>
      <c r="GU362"/>
      <c r="GV362"/>
      <c r="GW362"/>
      <c r="GX362"/>
      <c r="GY362"/>
      <c r="GZ362"/>
      <c r="HA362"/>
      <c r="HB362"/>
      <c r="HC362"/>
      <c r="HD362"/>
      <c r="HE362"/>
      <c r="HF362"/>
      <c r="HG362"/>
      <c r="HH362"/>
      <c r="HI362"/>
      <c r="HJ362"/>
      <c r="HK362"/>
      <c r="HL362"/>
      <c r="HM362"/>
      <c r="HN362"/>
      <c r="HO362"/>
      <c r="HP362"/>
      <c r="HQ362"/>
      <c r="HR362"/>
      <c r="HS362"/>
      <c r="HT362"/>
      <c r="HU362"/>
      <c r="HV362"/>
      <c r="HW362"/>
      <c r="HX362"/>
      <c r="HY362"/>
      <c r="HZ362"/>
      <c r="IA362"/>
      <c r="IB362"/>
      <c r="IC362"/>
      <c r="ID362"/>
      <c r="IE362"/>
      <c r="IF362"/>
      <c r="IG362"/>
      <c r="IH362"/>
      <c r="II362"/>
      <c r="IJ362"/>
      <c r="IK362"/>
      <c r="IL362"/>
      <c r="IM362"/>
      <c r="IN362"/>
      <c r="IO362"/>
      <c r="IP362"/>
      <c r="IQ362"/>
      <c r="IR362"/>
      <c r="IS362"/>
      <c r="IT362"/>
      <c r="IU362"/>
      <c r="IV362"/>
      <c r="IW362"/>
      <c r="IX362"/>
      <c r="IY362"/>
      <c r="IZ362"/>
      <c r="JA362"/>
      <c r="JB362"/>
      <c r="JC362"/>
      <c r="JD362"/>
      <c r="JE362"/>
      <c r="JF362"/>
      <c r="JG362"/>
      <c r="JH362"/>
      <c r="JI362"/>
      <c r="JJ362"/>
      <c r="JK362"/>
      <c r="JL362"/>
      <c r="JM362"/>
      <c r="JN362"/>
      <c r="JO362"/>
      <c r="JP362"/>
      <c r="JQ362"/>
      <c r="JR362"/>
      <c r="JS362"/>
      <c r="JT362"/>
      <c r="JU362"/>
      <c r="JV362"/>
      <c r="JW362"/>
      <c r="JX362"/>
      <c r="JY362"/>
      <c r="JZ362"/>
      <c r="KA362"/>
      <c r="KB362"/>
      <c r="KC362"/>
      <c r="KD362"/>
      <c r="KE362"/>
      <c r="KF362"/>
      <c r="KG362"/>
      <c r="KH362"/>
      <c r="KI362"/>
      <c r="KJ362"/>
      <c r="KK362"/>
      <c r="KL362"/>
      <c r="KM362"/>
      <c r="KN362"/>
      <c r="KO362"/>
      <c r="KP362"/>
      <c r="KQ362"/>
      <c r="KR362"/>
      <c r="KS362"/>
      <c r="KT362"/>
      <c r="KU362"/>
      <c r="KV362"/>
      <c r="KW362"/>
      <c r="KX362"/>
      <c r="KY362"/>
      <c r="KZ362"/>
      <c r="LA362"/>
      <c r="LB362"/>
      <c r="LC362"/>
      <c r="LD362"/>
      <c r="LE362"/>
      <c r="LF362"/>
      <c r="LG362"/>
      <c r="LH362"/>
      <c r="LI362"/>
      <c r="LJ362"/>
      <c r="LK362"/>
      <c r="LL362"/>
      <c r="LM362"/>
      <c r="LN362"/>
      <c r="LO362"/>
      <c r="LP362"/>
      <c r="LQ362"/>
      <c r="LR362"/>
      <c r="LS362"/>
      <c r="LT362"/>
      <c r="LU362"/>
      <c r="LV362"/>
      <c r="LW362"/>
      <c r="LX362"/>
      <c r="LY362"/>
      <c r="LZ362"/>
      <c r="MA362"/>
      <c r="MB362"/>
      <c r="MC362"/>
      <c r="MD362"/>
      <c r="ME362"/>
      <c r="MF362"/>
      <c r="MG362"/>
      <c r="MH362"/>
      <c r="MI362"/>
      <c r="MJ362"/>
      <c r="MK362"/>
      <c r="ML362"/>
      <c r="MM362"/>
      <c r="MN362"/>
      <c r="MO362"/>
      <c r="MP362"/>
      <c r="MQ362"/>
      <c r="MR362"/>
      <c r="MS362"/>
      <c r="MT362"/>
      <c r="MU362"/>
      <c r="MV362"/>
      <c r="MW362"/>
      <c r="MX362"/>
      <c r="MY362"/>
      <c r="MZ362"/>
      <c r="NA362"/>
      <c r="NB362"/>
      <c r="NC362"/>
      <c r="ND362"/>
      <c r="NE362"/>
      <c r="NF362"/>
      <c r="NG362"/>
      <c r="NH362"/>
      <c r="NI362"/>
      <c r="NJ362"/>
      <c r="NK362"/>
      <c r="NL362"/>
      <c r="NM362"/>
      <c r="NN362"/>
      <c r="NO362"/>
      <c r="NP362"/>
      <c r="NQ362"/>
      <c r="NR362"/>
      <c r="NS362"/>
      <c r="NT362"/>
      <c r="NU362"/>
      <c r="NV362"/>
      <c r="NW362"/>
      <c r="NX362"/>
      <c r="NY362"/>
      <c r="NZ362"/>
      <c r="OA362"/>
      <c r="OB362"/>
      <c r="OC362"/>
      <c r="OD362"/>
      <c r="OE362"/>
      <c r="OF362"/>
      <c r="OG362"/>
      <c r="OH362"/>
      <c r="OI362"/>
      <c r="OJ362"/>
      <c r="OK362"/>
      <c r="OL362"/>
      <c r="OM362"/>
      <c r="ON362"/>
      <c r="OO362"/>
      <c r="OP362"/>
      <c r="OQ362"/>
      <c r="OR362"/>
      <c r="OS362"/>
      <c r="OT362"/>
      <c r="OU362"/>
      <c r="OV362"/>
      <c r="OW362"/>
      <c r="OX362"/>
      <c r="OY362"/>
      <c r="OZ362"/>
      <c r="PA362"/>
      <c r="PB362"/>
      <c r="PC362"/>
      <c r="PD362"/>
      <c r="PE362"/>
      <c r="PF362"/>
      <c r="PG362"/>
      <c r="PH362"/>
      <c r="PI362"/>
      <c r="PJ362"/>
      <c r="PK362"/>
      <c r="PL362"/>
      <c r="PM362"/>
      <c r="PN362"/>
      <c r="PO362"/>
      <c r="PP362"/>
      <c r="PQ362"/>
      <c r="PR362"/>
      <c r="PS362"/>
      <c r="PT362"/>
      <c r="PU362"/>
      <c r="PV362"/>
      <c r="PW362"/>
      <c r="PX362"/>
      <c r="PY362"/>
      <c r="PZ362"/>
      <c r="QA362"/>
      <c r="QB362"/>
      <c r="QC362"/>
      <c r="QD362"/>
      <c r="QE362"/>
      <c r="QF362"/>
      <c r="QG362"/>
      <c r="QH362"/>
      <c r="QI362"/>
      <c r="QJ362"/>
      <c r="QK362"/>
      <c r="QL362"/>
      <c r="QM362"/>
      <c r="QN362"/>
      <c r="QO362"/>
      <c r="QP362"/>
      <c r="QQ362"/>
      <c r="QR362"/>
      <c r="QS362"/>
      <c r="QT362"/>
      <c r="QU362"/>
      <c r="QV362"/>
      <c r="QW362"/>
      <c r="QX362"/>
      <c r="QY362"/>
      <c r="QZ362"/>
      <c r="RA362"/>
      <c r="RB362"/>
      <c r="RC362"/>
      <c r="RD362"/>
      <c r="RE362"/>
      <c r="RF362"/>
      <c r="RG362"/>
      <c r="RH362"/>
      <c r="RI362"/>
      <c r="RJ362"/>
      <c r="RK362"/>
      <c r="RL362"/>
      <c r="RM362"/>
      <c r="RN362"/>
      <c r="RO362"/>
      <c r="RP362"/>
      <c r="RQ362"/>
      <c r="RR362"/>
      <c r="RS362"/>
      <c r="RT362"/>
      <c r="RU362"/>
      <c r="RV362"/>
      <c r="RW362"/>
      <c r="RX362"/>
      <c r="RY362"/>
      <c r="RZ362"/>
      <c r="SA362"/>
      <c r="SB362"/>
      <c r="SC362"/>
      <c r="SD362"/>
      <c r="SE362"/>
      <c r="SF362"/>
      <c r="SG362"/>
      <c r="SH362"/>
      <c r="SI362"/>
      <c r="SJ362"/>
      <c r="SK362"/>
      <c r="SL362"/>
      <c r="SM362"/>
      <c r="SN362"/>
      <c r="SO362"/>
      <c r="SP362"/>
    </row>
    <row r="363" spans="1:510" ht="16.5" customHeight="1" x14ac:dyDescent="0.2">
      <c r="A363" s="20">
        <v>1582</v>
      </c>
      <c r="B363" s="34" t="s">
        <v>70</v>
      </c>
      <c r="C363" s="34" t="s">
        <v>97</v>
      </c>
      <c r="D363" s="20" t="s">
        <v>51</v>
      </c>
      <c r="E363" s="20" t="s">
        <v>1345</v>
      </c>
      <c r="F363" s="22" t="s">
        <v>88</v>
      </c>
      <c r="G363" s="34" t="s">
        <v>25</v>
      </c>
      <c r="H363" s="20" t="s">
        <v>89</v>
      </c>
      <c r="I363" s="20" t="s">
        <v>81</v>
      </c>
      <c r="J363" s="35" t="s">
        <v>524</v>
      </c>
      <c r="K363" s="36"/>
      <c r="L363" s="36"/>
      <c r="M363" s="36"/>
      <c r="N363" s="36"/>
      <c r="O363" s="34"/>
      <c r="P363" s="37">
        <v>73473792</v>
      </c>
      <c r="Q363" s="34">
        <v>12</v>
      </c>
      <c r="R363" s="25">
        <v>45658</v>
      </c>
      <c r="S363" s="39" t="s">
        <v>83</v>
      </c>
      <c r="T363" s="37">
        <f t="shared" si="7"/>
        <v>881685504</v>
      </c>
      <c r="U363" s="27" t="s">
        <v>39</v>
      </c>
      <c r="V363" s="28" t="s">
        <v>40</v>
      </c>
      <c r="W363"/>
      <c r="X363"/>
      <c r="Y363"/>
      <c r="Z363"/>
      <c r="AA363"/>
      <c r="AB363"/>
      <c r="AC363"/>
      <c r="AD363"/>
      <c r="AE363"/>
      <c r="AF363"/>
      <c r="AG363"/>
      <c r="AH363"/>
      <c r="AI363"/>
      <c r="AJ363"/>
      <c r="AK363"/>
      <c r="AL363"/>
      <c r="AM363"/>
      <c r="AN363"/>
      <c r="AO363"/>
      <c r="AP363"/>
      <c r="AQ363"/>
      <c r="AR363"/>
      <c r="AS363"/>
      <c r="AT363"/>
      <c r="AU363"/>
      <c r="AV363"/>
      <c r="AW363"/>
      <c r="AX363"/>
      <c r="AY363"/>
      <c r="AZ363"/>
      <c r="BA363"/>
      <c r="BB363"/>
      <c r="BC363"/>
      <c r="BD363"/>
      <c r="BE363"/>
      <c r="BF363"/>
      <c r="BG363"/>
      <c r="BH363"/>
      <c r="BI363"/>
      <c r="BJ363"/>
      <c r="BK363"/>
      <c r="BL363"/>
      <c r="BM363"/>
      <c r="BN363"/>
      <c r="BO363"/>
      <c r="BP363"/>
      <c r="BQ363"/>
      <c r="BR363"/>
      <c r="BS363"/>
      <c r="BT363"/>
      <c r="BU363"/>
      <c r="BV363"/>
      <c r="BW363"/>
      <c r="BX363"/>
      <c r="BY363"/>
      <c r="BZ363"/>
      <c r="CA363"/>
      <c r="CB363"/>
      <c r="CC363"/>
      <c r="CD363"/>
      <c r="CE363"/>
      <c r="CF363"/>
      <c r="CG363"/>
      <c r="CH363"/>
      <c r="CI363"/>
      <c r="CJ363"/>
      <c r="CK363"/>
      <c r="CL363"/>
      <c r="CM363"/>
      <c r="CN363"/>
      <c r="CO363"/>
      <c r="CP363"/>
      <c r="CQ363"/>
      <c r="CR363"/>
      <c r="CS363"/>
      <c r="CT363"/>
      <c r="CU363"/>
      <c r="CV363"/>
      <c r="CW363"/>
      <c r="CX363"/>
      <c r="CY363"/>
      <c r="CZ363"/>
      <c r="DA363"/>
      <c r="DB363"/>
      <c r="DC363"/>
      <c r="DD363"/>
      <c r="DE363"/>
      <c r="DF363"/>
      <c r="DG363"/>
      <c r="DH363"/>
      <c r="DI363"/>
      <c r="DJ363"/>
      <c r="DK363"/>
      <c r="DL363"/>
      <c r="DM363"/>
      <c r="DN363"/>
      <c r="DO363"/>
      <c r="DP363"/>
      <c r="DQ363"/>
      <c r="DR363"/>
      <c r="DS363"/>
      <c r="DT363"/>
      <c r="DU363"/>
      <c r="DV363"/>
      <c r="DW363"/>
      <c r="DX363"/>
      <c r="DY363"/>
      <c r="DZ363"/>
      <c r="EA363"/>
      <c r="EB363"/>
      <c r="EC363"/>
      <c r="ED363"/>
      <c r="EE363"/>
      <c r="EF363"/>
      <c r="EG363"/>
      <c r="EH363"/>
      <c r="EI363"/>
      <c r="EJ363"/>
      <c r="EK363"/>
      <c r="EL363"/>
      <c r="EM363"/>
      <c r="EN363"/>
      <c r="EO363"/>
      <c r="EP363"/>
      <c r="EQ363"/>
      <c r="ER363"/>
      <c r="ES363"/>
      <c r="ET363"/>
      <c r="EU363"/>
      <c r="EV363"/>
      <c r="EW363"/>
      <c r="EX363"/>
      <c r="EY363"/>
      <c r="EZ363"/>
      <c r="FA363"/>
      <c r="FB363"/>
      <c r="FC363"/>
      <c r="FD363"/>
      <c r="FE363"/>
      <c r="FF363"/>
      <c r="FG363"/>
      <c r="FH363"/>
      <c r="FI363"/>
      <c r="FJ363"/>
      <c r="FK363"/>
      <c r="FL363"/>
      <c r="FM363"/>
      <c r="FN363"/>
      <c r="FO363"/>
      <c r="FP363"/>
      <c r="FQ363"/>
      <c r="FR363"/>
      <c r="FS363"/>
      <c r="FT363"/>
      <c r="FU363"/>
      <c r="FV363"/>
      <c r="FW363"/>
      <c r="FX363"/>
      <c r="FY363"/>
      <c r="FZ363"/>
      <c r="GA363"/>
      <c r="GB363"/>
      <c r="GC363"/>
      <c r="GD363"/>
      <c r="GE363"/>
      <c r="GF363"/>
      <c r="GG363"/>
      <c r="GH363"/>
      <c r="GI363"/>
      <c r="GJ363"/>
      <c r="GK363"/>
      <c r="GL363"/>
      <c r="GM363"/>
      <c r="GN363"/>
      <c r="GO363"/>
      <c r="GP363"/>
      <c r="GQ363"/>
      <c r="GR363"/>
      <c r="GS363"/>
      <c r="GT363"/>
      <c r="GU363"/>
      <c r="GV363"/>
      <c r="GW363"/>
      <c r="GX363"/>
      <c r="GY363"/>
      <c r="GZ363"/>
      <c r="HA363"/>
      <c r="HB363"/>
      <c r="HC363"/>
      <c r="HD363"/>
      <c r="HE363"/>
      <c r="HF363"/>
      <c r="HG363"/>
      <c r="HH363"/>
      <c r="HI363"/>
      <c r="HJ363"/>
      <c r="HK363"/>
      <c r="HL363"/>
      <c r="HM363"/>
      <c r="HN363"/>
      <c r="HO363"/>
      <c r="HP363"/>
      <c r="HQ363"/>
      <c r="HR363"/>
      <c r="HS363"/>
      <c r="HT363"/>
      <c r="HU363"/>
      <c r="HV363"/>
      <c r="HW363"/>
      <c r="HX363"/>
      <c r="HY363"/>
      <c r="HZ363"/>
      <c r="IA363"/>
      <c r="IB363"/>
      <c r="IC363"/>
      <c r="ID363"/>
      <c r="IE363"/>
      <c r="IF363"/>
      <c r="IG363"/>
      <c r="IH363"/>
      <c r="II363"/>
      <c r="IJ363"/>
      <c r="IK363"/>
      <c r="IL363"/>
      <c r="IM363"/>
      <c r="IN363"/>
      <c r="IO363"/>
      <c r="IP363"/>
      <c r="IQ363"/>
      <c r="IR363"/>
      <c r="IS363"/>
      <c r="IT363"/>
      <c r="IU363"/>
      <c r="IV363"/>
      <c r="IW363"/>
      <c r="IX363"/>
      <c r="IY363"/>
      <c r="IZ363"/>
      <c r="JA363"/>
      <c r="JB363"/>
      <c r="JC363"/>
      <c r="JD363"/>
      <c r="JE363"/>
      <c r="JF363"/>
      <c r="JG363"/>
      <c r="JH363"/>
      <c r="JI363"/>
      <c r="JJ363"/>
      <c r="JK363"/>
      <c r="JL363"/>
      <c r="JM363"/>
      <c r="JN363"/>
      <c r="JO363"/>
      <c r="JP363"/>
      <c r="JQ363"/>
      <c r="JR363"/>
      <c r="JS363"/>
      <c r="JT363"/>
      <c r="JU363"/>
      <c r="JV363"/>
      <c r="JW363"/>
      <c r="JX363"/>
      <c r="JY363"/>
      <c r="JZ363"/>
      <c r="KA363"/>
      <c r="KB363"/>
      <c r="KC363"/>
      <c r="KD363"/>
      <c r="KE363"/>
      <c r="KF363"/>
      <c r="KG363"/>
      <c r="KH363"/>
      <c r="KI363"/>
      <c r="KJ363"/>
      <c r="KK363"/>
      <c r="KL363"/>
      <c r="KM363"/>
      <c r="KN363"/>
      <c r="KO363"/>
      <c r="KP363"/>
      <c r="KQ363"/>
      <c r="KR363"/>
      <c r="KS363"/>
      <c r="KT363"/>
      <c r="KU363"/>
      <c r="KV363"/>
      <c r="KW363"/>
      <c r="KX363"/>
      <c r="KY363"/>
      <c r="KZ363"/>
      <c r="LA363"/>
      <c r="LB363"/>
      <c r="LC363"/>
      <c r="LD363"/>
      <c r="LE363"/>
      <c r="LF363"/>
      <c r="LG363"/>
      <c r="LH363"/>
      <c r="LI363"/>
      <c r="LJ363"/>
      <c r="LK363"/>
      <c r="LL363"/>
      <c r="LM363"/>
      <c r="LN363"/>
      <c r="LO363"/>
      <c r="LP363"/>
      <c r="LQ363"/>
      <c r="LR363"/>
      <c r="LS363"/>
      <c r="LT363"/>
      <c r="LU363"/>
      <c r="LV363"/>
      <c r="LW363"/>
      <c r="LX363"/>
      <c r="LY363"/>
      <c r="LZ363"/>
      <c r="MA363"/>
      <c r="MB363"/>
      <c r="MC363"/>
      <c r="MD363"/>
      <c r="ME363"/>
      <c r="MF363"/>
      <c r="MG363"/>
      <c r="MH363"/>
      <c r="MI363"/>
      <c r="MJ363"/>
      <c r="MK363"/>
      <c r="ML363"/>
      <c r="MM363"/>
      <c r="MN363"/>
      <c r="MO363"/>
      <c r="MP363"/>
      <c r="MQ363"/>
      <c r="MR363"/>
      <c r="MS363"/>
      <c r="MT363"/>
      <c r="MU363"/>
      <c r="MV363"/>
      <c r="MW363"/>
      <c r="MX363"/>
      <c r="MY363"/>
      <c r="MZ363"/>
      <c r="NA363"/>
      <c r="NB363"/>
      <c r="NC363"/>
      <c r="ND363"/>
      <c r="NE363"/>
      <c r="NF363"/>
      <c r="NG363"/>
      <c r="NH363"/>
      <c r="NI363"/>
      <c r="NJ363"/>
      <c r="NK363"/>
      <c r="NL363"/>
      <c r="NM363"/>
      <c r="NN363"/>
      <c r="NO363"/>
      <c r="NP363"/>
      <c r="NQ363"/>
      <c r="NR363"/>
      <c r="NS363"/>
      <c r="NT363"/>
      <c r="NU363"/>
      <c r="NV363"/>
      <c r="NW363"/>
      <c r="NX363"/>
      <c r="NY363"/>
      <c r="NZ363"/>
      <c r="OA363"/>
      <c r="OB363"/>
      <c r="OC363"/>
      <c r="OD363"/>
      <c r="OE363"/>
      <c r="OF363"/>
      <c r="OG363"/>
      <c r="OH363"/>
      <c r="OI363"/>
      <c r="OJ363"/>
      <c r="OK363"/>
      <c r="OL363"/>
      <c r="OM363"/>
      <c r="ON363"/>
      <c r="OO363"/>
      <c r="OP363"/>
      <c r="OQ363"/>
      <c r="OR363"/>
      <c r="OS363"/>
      <c r="OT363"/>
      <c r="OU363"/>
      <c r="OV363"/>
      <c r="OW363"/>
      <c r="OX363"/>
      <c r="OY363"/>
      <c r="OZ363"/>
      <c r="PA363"/>
      <c r="PB363"/>
      <c r="PC363"/>
      <c r="PD363"/>
      <c r="PE363"/>
      <c r="PF363"/>
      <c r="PG363"/>
      <c r="PH363"/>
      <c r="PI363"/>
      <c r="PJ363"/>
      <c r="PK363"/>
      <c r="PL363"/>
      <c r="PM363"/>
      <c r="PN363"/>
      <c r="PO363"/>
      <c r="PP363"/>
      <c r="PQ363"/>
      <c r="PR363"/>
      <c r="PS363"/>
      <c r="PT363"/>
      <c r="PU363"/>
      <c r="PV363"/>
      <c r="PW363"/>
      <c r="PX363"/>
      <c r="PY363"/>
      <c r="PZ363"/>
      <c r="QA363"/>
      <c r="QB363"/>
      <c r="QC363"/>
      <c r="QD363"/>
      <c r="QE363"/>
      <c r="QF363"/>
      <c r="QG363"/>
      <c r="QH363"/>
      <c r="QI363"/>
      <c r="QJ363"/>
      <c r="QK363"/>
      <c r="QL363"/>
      <c r="QM363"/>
      <c r="QN363"/>
      <c r="QO363"/>
      <c r="QP363"/>
      <c r="QQ363"/>
      <c r="QR363"/>
      <c r="QS363"/>
      <c r="QT363"/>
      <c r="QU363"/>
      <c r="QV363"/>
      <c r="QW363"/>
      <c r="QX363"/>
      <c r="QY363"/>
      <c r="QZ363"/>
      <c r="RA363"/>
      <c r="RB363"/>
      <c r="RC363"/>
      <c r="RD363"/>
      <c r="RE363"/>
      <c r="RF363"/>
      <c r="RG363"/>
      <c r="RH363"/>
      <c r="RI363"/>
      <c r="RJ363"/>
      <c r="RK363"/>
      <c r="RL363"/>
      <c r="RM363"/>
      <c r="RN363"/>
      <c r="RO363"/>
      <c r="RP363"/>
      <c r="RQ363"/>
      <c r="RR363"/>
      <c r="RS363"/>
      <c r="RT363"/>
      <c r="RU363"/>
      <c r="RV363"/>
      <c r="RW363"/>
      <c r="RX363"/>
      <c r="RY363"/>
      <c r="RZ363"/>
      <c r="SA363"/>
      <c r="SB363"/>
      <c r="SC363"/>
      <c r="SD363"/>
      <c r="SE363"/>
      <c r="SF363"/>
      <c r="SG363"/>
      <c r="SH363"/>
      <c r="SI363"/>
      <c r="SJ363"/>
      <c r="SK363"/>
      <c r="SL363"/>
      <c r="SM363"/>
      <c r="SN363"/>
      <c r="SO363"/>
      <c r="SP363"/>
    </row>
    <row r="364" spans="1:510" ht="16.5" customHeight="1" x14ac:dyDescent="0.2">
      <c r="A364" s="20">
        <v>1583</v>
      </c>
      <c r="B364" s="34" t="s">
        <v>70</v>
      </c>
      <c r="C364" s="34" t="s">
        <v>97</v>
      </c>
      <c r="D364" s="20" t="s">
        <v>51</v>
      </c>
      <c r="E364" s="20" t="s">
        <v>1345</v>
      </c>
      <c r="F364" s="22" t="s">
        <v>88</v>
      </c>
      <c r="G364" s="34" t="s">
        <v>25</v>
      </c>
      <c r="H364" s="20" t="s">
        <v>89</v>
      </c>
      <c r="I364" s="20" t="s">
        <v>81</v>
      </c>
      <c r="J364" s="35" t="s">
        <v>525</v>
      </c>
      <c r="K364" s="36"/>
      <c r="L364" s="36"/>
      <c r="M364" s="36"/>
      <c r="N364" s="36"/>
      <c r="O364" s="34"/>
      <c r="P364" s="37">
        <v>150000000</v>
      </c>
      <c r="Q364" s="34">
        <v>12</v>
      </c>
      <c r="R364" s="25">
        <v>45658</v>
      </c>
      <c r="S364" s="39" t="s">
        <v>83</v>
      </c>
      <c r="T364" s="37">
        <f t="shared" si="7"/>
        <v>1800000000</v>
      </c>
      <c r="U364" s="27" t="s">
        <v>39</v>
      </c>
      <c r="V364" s="28" t="s">
        <v>40</v>
      </c>
      <c r="W364"/>
      <c r="X364"/>
      <c r="Y364"/>
      <c r="Z364"/>
      <c r="AA364"/>
      <c r="AB364"/>
      <c r="AC364"/>
      <c r="AD364"/>
      <c r="AE364"/>
      <c r="AF364"/>
      <c r="AG364"/>
      <c r="AH364"/>
      <c r="AI364"/>
      <c r="AJ364"/>
      <c r="AK364"/>
      <c r="AL364"/>
      <c r="AM364"/>
      <c r="AN364"/>
      <c r="AO364"/>
      <c r="AP364"/>
      <c r="AQ364"/>
      <c r="AR364"/>
      <c r="AS364"/>
      <c r="AT364"/>
      <c r="AU364"/>
      <c r="AV364"/>
      <c r="AW364"/>
      <c r="AX364"/>
      <c r="AY364"/>
      <c r="AZ364"/>
      <c r="BA364"/>
      <c r="BB364"/>
      <c r="BC364"/>
      <c r="BD364"/>
      <c r="BE364"/>
      <c r="BF364"/>
      <c r="BG364"/>
      <c r="BH364"/>
      <c r="BI364"/>
      <c r="BJ364"/>
      <c r="BK364"/>
      <c r="BL364"/>
      <c r="BM364"/>
      <c r="BN364"/>
      <c r="BO364"/>
      <c r="BP364"/>
      <c r="BQ364"/>
      <c r="BR364"/>
      <c r="BS364"/>
      <c r="BT364"/>
      <c r="BU364"/>
      <c r="BV364"/>
      <c r="BW364"/>
      <c r="BX364"/>
      <c r="BY364"/>
      <c r="BZ364"/>
      <c r="CA364"/>
      <c r="CB364"/>
      <c r="CC364"/>
      <c r="CD364"/>
      <c r="CE364"/>
      <c r="CF364"/>
      <c r="CG364"/>
      <c r="CH364"/>
      <c r="CI364"/>
      <c r="CJ364"/>
      <c r="CK364"/>
      <c r="CL364"/>
      <c r="CM364"/>
      <c r="CN364"/>
      <c r="CO364"/>
      <c r="CP364"/>
      <c r="CQ364"/>
      <c r="CR364"/>
      <c r="CS364"/>
      <c r="CT364"/>
      <c r="CU364"/>
      <c r="CV364"/>
      <c r="CW364"/>
      <c r="CX364"/>
      <c r="CY364"/>
      <c r="CZ364"/>
      <c r="DA364"/>
      <c r="DB364"/>
      <c r="DC364"/>
      <c r="DD364"/>
      <c r="DE364"/>
      <c r="DF364"/>
      <c r="DG364"/>
      <c r="DH364"/>
      <c r="DI364"/>
      <c r="DJ364"/>
      <c r="DK364"/>
      <c r="DL364"/>
      <c r="DM364"/>
      <c r="DN364"/>
      <c r="DO364"/>
      <c r="DP364"/>
      <c r="DQ364"/>
      <c r="DR364"/>
      <c r="DS364"/>
      <c r="DT364"/>
      <c r="DU364"/>
      <c r="DV364"/>
      <c r="DW364"/>
      <c r="DX364"/>
      <c r="DY364"/>
      <c r="DZ364"/>
      <c r="EA364"/>
      <c r="EB364"/>
      <c r="EC364"/>
      <c r="ED364"/>
      <c r="EE364"/>
      <c r="EF364"/>
      <c r="EG364"/>
      <c r="EH364"/>
      <c r="EI364"/>
      <c r="EJ364"/>
      <c r="EK364"/>
      <c r="EL364"/>
      <c r="EM364"/>
      <c r="EN364"/>
      <c r="EO364"/>
      <c r="EP364"/>
      <c r="EQ364"/>
      <c r="ER364"/>
      <c r="ES364"/>
      <c r="ET364"/>
      <c r="EU364"/>
      <c r="EV364"/>
      <c r="EW364"/>
      <c r="EX364"/>
      <c r="EY364"/>
      <c r="EZ364"/>
      <c r="FA364"/>
      <c r="FB364"/>
      <c r="FC364"/>
      <c r="FD364"/>
      <c r="FE364"/>
      <c r="FF364"/>
      <c r="FG364"/>
      <c r="FH364"/>
      <c r="FI364"/>
      <c r="FJ364"/>
      <c r="FK364"/>
      <c r="FL364"/>
      <c r="FM364"/>
      <c r="FN364"/>
      <c r="FO364"/>
      <c r="FP364"/>
      <c r="FQ364"/>
      <c r="FR364"/>
      <c r="FS364"/>
      <c r="FT364"/>
      <c r="FU364"/>
      <c r="FV364"/>
      <c r="FW364"/>
      <c r="FX364"/>
      <c r="FY364"/>
      <c r="FZ364"/>
      <c r="GA364"/>
      <c r="GB364"/>
      <c r="GC364"/>
      <c r="GD364"/>
      <c r="GE364"/>
      <c r="GF364"/>
      <c r="GG364"/>
      <c r="GH364"/>
      <c r="GI364"/>
      <c r="GJ364"/>
      <c r="GK364"/>
      <c r="GL364"/>
      <c r="GM364"/>
      <c r="GN364"/>
      <c r="GO364"/>
      <c r="GP364"/>
      <c r="GQ364"/>
      <c r="GR364"/>
      <c r="GS364"/>
      <c r="GT364"/>
      <c r="GU364"/>
      <c r="GV364"/>
      <c r="GW364"/>
      <c r="GX364"/>
      <c r="GY364"/>
      <c r="GZ364"/>
      <c r="HA364"/>
      <c r="HB364"/>
      <c r="HC364"/>
      <c r="HD364"/>
      <c r="HE364"/>
      <c r="HF364"/>
      <c r="HG364"/>
      <c r="HH364"/>
      <c r="HI364"/>
      <c r="HJ364"/>
      <c r="HK364"/>
      <c r="HL364"/>
      <c r="HM364"/>
      <c r="HN364"/>
      <c r="HO364"/>
      <c r="HP364"/>
      <c r="HQ364"/>
      <c r="HR364"/>
      <c r="HS364"/>
      <c r="HT364"/>
      <c r="HU364"/>
      <c r="HV364"/>
      <c r="HW364"/>
      <c r="HX364"/>
      <c r="HY364"/>
      <c r="HZ364"/>
      <c r="IA364"/>
      <c r="IB364"/>
      <c r="IC364"/>
      <c r="ID364"/>
      <c r="IE364"/>
      <c r="IF364"/>
      <c r="IG364"/>
      <c r="IH364"/>
      <c r="II364"/>
      <c r="IJ364"/>
      <c r="IK364"/>
      <c r="IL364"/>
      <c r="IM364"/>
      <c r="IN364"/>
      <c r="IO364"/>
      <c r="IP364"/>
      <c r="IQ364"/>
      <c r="IR364"/>
      <c r="IS364"/>
      <c r="IT364"/>
      <c r="IU364"/>
      <c r="IV364"/>
      <c r="IW364"/>
      <c r="IX364"/>
      <c r="IY364"/>
      <c r="IZ364"/>
      <c r="JA364"/>
      <c r="JB364"/>
      <c r="JC364"/>
      <c r="JD364"/>
      <c r="JE364"/>
      <c r="JF364"/>
      <c r="JG364"/>
      <c r="JH364"/>
      <c r="JI364"/>
      <c r="JJ364"/>
      <c r="JK364"/>
      <c r="JL364"/>
      <c r="JM364"/>
      <c r="JN364"/>
      <c r="JO364"/>
      <c r="JP364"/>
      <c r="JQ364"/>
      <c r="JR364"/>
      <c r="JS364"/>
      <c r="JT364"/>
      <c r="JU364"/>
      <c r="JV364"/>
      <c r="JW364"/>
      <c r="JX364"/>
      <c r="JY364"/>
      <c r="JZ364"/>
      <c r="KA364"/>
      <c r="KB364"/>
      <c r="KC364"/>
      <c r="KD364"/>
      <c r="KE364"/>
      <c r="KF364"/>
      <c r="KG364"/>
      <c r="KH364"/>
      <c r="KI364"/>
      <c r="KJ364"/>
      <c r="KK364"/>
      <c r="KL364"/>
      <c r="KM364"/>
      <c r="KN364"/>
      <c r="KO364"/>
      <c r="KP364"/>
      <c r="KQ364"/>
      <c r="KR364"/>
      <c r="KS364"/>
      <c r="KT364"/>
      <c r="KU364"/>
      <c r="KV364"/>
      <c r="KW364"/>
      <c r="KX364"/>
      <c r="KY364"/>
      <c r="KZ364"/>
      <c r="LA364"/>
      <c r="LB364"/>
      <c r="LC364"/>
      <c r="LD364"/>
      <c r="LE364"/>
      <c r="LF364"/>
      <c r="LG364"/>
      <c r="LH364"/>
      <c r="LI364"/>
      <c r="LJ364"/>
      <c r="LK364"/>
      <c r="LL364"/>
      <c r="LM364"/>
      <c r="LN364"/>
      <c r="LO364"/>
      <c r="LP364"/>
      <c r="LQ364"/>
      <c r="LR364"/>
      <c r="LS364"/>
      <c r="LT364"/>
      <c r="LU364"/>
      <c r="LV364"/>
      <c r="LW364"/>
      <c r="LX364"/>
      <c r="LY364"/>
      <c r="LZ364"/>
      <c r="MA364"/>
      <c r="MB364"/>
      <c r="MC364"/>
      <c r="MD364"/>
      <c r="ME364"/>
      <c r="MF364"/>
      <c r="MG364"/>
      <c r="MH364"/>
      <c r="MI364"/>
      <c r="MJ364"/>
      <c r="MK364"/>
      <c r="ML364"/>
      <c r="MM364"/>
      <c r="MN364"/>
      <c r="MO364"/>
      <c r="MP364"/>
      <c r="MQ364"/>
      <c r="MR364"/>
      <c r="MS364"/>
      <c r="MT364"/>
      <c r="MU364"/>
      <c r="MV364"/>
      <c r="MW364"/>
      <c r="MX364"/>
      <c r="MY364"/>
      <c r="MZ364"/>
      <c r="NA364"/>
      <c r="NB364"/>
      <c r="NC364"/>
      <c r="ND364"/>
      <c r="NE364"/>
      <c r="NF364"/>
      <c r="NG364"/>
      <c r="NH364"/>
      <c r="NI364"/>
      <c r="NJ364"/>
      <c r="NK364"/>
      <c r="NL364"/>
      <c r="NM364"/>
      <c r="NN364"/>
      <c r="NO364"/>
      <c r="NP364"/>
      <c r="NQ364"/>
      <c r="NR364"/>
      <c r="NS364"/>
      <c r="NT364"/>
      <c r="NU364"/>
      <c r="NV364"/>
      <c r="NW364"/>
      <c r="NX364"/>
      <c r="NY364"/>
      <c r="NZ364"/>
      <c r="OA364"/>
      <c r="OB364"/>
      <c r="OC364"/>
      <c r="OD364"/>
      <c r="OE364"/>
      <c r="OF364"/>
      <c r="OG364"/>
      <c r="OH364"/>
      <c r="OI364"/>
      <c r="OJ364"/>
      <c r="OK364"/>
      <c r="OL364"/>
      <c r="OM364"/>
      <c r="ON364"/>
      <c r="OO364"/>
      <c r="OP364"/>
      <c r="OQ364"/>
      <c r="OR364"/>
      <c r="OS364"/>
      <c r="OT364"/>
      <c r="OU364"/>
      <c r="OV364"/>
      <c r="OW364"/>
      <c r="OX364"/>
      <c r="OY364"/>
      <c r="OZ364"/>
      <c r="PA364"/>
      <c r="PB364"/>
      <c r="PC364"/>
      <c r="PD364"/>
      <c r="PE364"/>
      <c r="PF364"/>
      <c r="PG364"/>
      <c r="PH364"/>
      <c r="PI364"/>
      <c r="PJ364"/>
      <c r="PK364"/>
      <c r="PL364"/>
      <c r="PM364"/>
      <c r="PN364"/>
      <c r="PO364"/>
      <c r="PP364"/>
      <c r="PQ364"/>
      <c r="PR364"/>
      <c r="PS364"/>
      <c r="PT364"/>
      <c r="PU364"/>
      <c r="PV364"/>
      <c r="PW364"/>
      <c r="PX364"/>
      <c r="PY364"/>
      <c r="PZ364"/>
      <c r="QA364"/>
      <c r="QB364"/>
      <c r="QC364"/>
      <c r="QD364"/>
      <c r="QE364"/>
      <c r="QF364"/>
      <c r="QG364"/>
      <c r="QH364"/>
      <c r="QI364"/>
      <c r="QJ364"/>
      <c r="QK364"/>
      <c r="QL364"/>
      <c r="QM364"/>
      <c r="QN364"/>
      <c r="QO364"/>
      <c r="QP364"/>
      <c r="QQ364"/>
      <c r="QR364"/>
      <c r="QS364"/>
      <c r="QT364"/>
      <c r="QU364"/>
      <c r="QV364"/>
      <c r="QW364"/>
      <c r="QX364"/>
      <c r="QY364"/>
      <c r="QZ364"/>
      <c r="RA364"/>
      <c r="RB364"/>
      <c r="RC364"/>
      <c r="RD364"/>
      <c r="RE364"/>
      <c r="RF364"/>
      <c r="RG364"/>
      <c r="RH364"/>
      <c r="RI364"/>
      <c r="RJ364"/>
      <c r="RK364"/>
      <c r="RL364"/>
      <c r="RM364"/>
      <c r="RN364"/>
      <c r="RO364"/>
      <c r="RP364"/>
      <c r="RQ364"/>
      <c r="RR364"/>
      <c r="RS364"/>
      <c r="RT364"/>
      <c r="RU364"/>
      <c r="RV364"/>
      <c r="RW364"/>
      <c r="RX364"/>
      <c r="RY364"/>
      <c r="RZ364"/>
      <c r="SA364"/>
      <c r="SB364"/>
      <c r="SC364"/>
      <c r="SD364"/>
      <c r="SE364"/>
      <c r="SF364"/>
      <c r="SG364"/>
      <c r="SH364"/>
      <c r="SI364"/>
      <c r="SJ364"/>
      <c r="SK364"/>
      <c r="SL364"/>
      <c r="SM364"/>
      <c r="SN364"/>
      <c r="SO364"/>
      <c r="SP364"/>
    </row>
    <row r="365" spans="1:510" ht="16.5" customHeight="1" x14ac:dyDescent="0.2">
      <c r="A365" s="20">
        <v>1584</v>
      </c>
      <c r="B365" s="34" t="s">
        <v>70</v>
      </c>
      <c r="C365" s="34" t="s">
        <v>434</v>
      </c>
      <c r="D365" s="20" t="s">
        <v>51</v>
      </c>
      <c r="E365" s="20" t="s">
        <v>1345</v>
      </c>
      <c r="F365" s="22" t="s">
        <v>88</v>
      </c>
      <c r="G365" s="34" t="s">
        <v>520</v>
      </c>
      <c r="H365" s="20" t="s">
        <v>89</v>
      </c>
      <c r="I365" s="20" t="s">
        <v>81</v>
      </c>
      <c r="J365" s="35" t="s">
        <v>526</v>
      </c>
      <c r="K365" s="36"/>
      <c r="L365" s="36"/>
      <c r="M365" s="36"/>
      <c r="N365" s="36"/>
      <c r="O365" s="34"/>
      <c r="P365" s="37">
        <v>1845511416</v>
      </c>
      <c r="Q365" s="34">
        <v>12</v>
      </c>
      <c r="R365" s="25">
        <v>45658</v>
      </c>
      <c r="S365" s="39" t="s">
        <v>83</v>
      </c>
      <c r="T365" s="37">
        <f t="shared" si="7"/>
        <v>22146136992</v>
      </c>
      <c r="U365" s="27" t="s">
        <v>39</v>
      </c>
      <c r="V365" s="28" t="s">
        <v>40</v>
      </c>
      <c r="W365"/>
      <c r="X365"/>
      <c r="Y365"/>
      <c r="Z365"/>
      <c r="AA365"/>
      <c r="AB365"/>
      <c r="AC365"/>
      <c r="AD365"/>
      <c r="AE365"/>
      <c r="AF365"/>
      <c r="AG365"/>
      <c r="AH365"/>
      <c r="AI365"/>
      <c r="AJ365"/>
      <c r="AK365"/>
      <c r="AL365"/>
      <c r="AM365"/>
      <c r="AN365"/>
      <c r="AO365"/>
      <c r="AP365"/>
      <c r="AQ365"/>
      <c r="AR365"/>
      <c r="AS365"/>
      <c r="AT365"/>
      <c r="AU365"/>
      <c r="AV365"/>
      <c r="AW365"/>
      <c r="AX365"/>
      <c r="AY365"/>
      <c r="AZ365"/>
      <c r="BA365"/>
      <c r="BB365"/>
      <c r="BC365"/>
      <c r="BD365"/>
      <c r="BE365"/>
      <c r="BF365"/>
      <c r="BG365"/>
      <c r="BH365"/>
      <c r="BI365"/>
      <c r="BJ365"/>
      <c r="BK365"/>
      <c r="BL365"/>
      <c r="BM365"/>
      <c r="BN365"/>
      <c r="BO365"/>
      <c r="BP365"/>
      <c r="BQ365"/>
      <c r="BR365"/>
      <c r="BS365"/>
      <c r="BT365"/>
      <c r="BU365"/>
      <c r="BV365"/>
      <c r="BW365"/>
      <c r="BX365"/>
      <c r="BY365"/>
      <c r="BZ365"/>
      <c r="CA365"/>
      <c r="CB365"/>
      <c r="CC365"/>
      <c r="CD365"/>
      <c r="CE365"/>
      <c r="CF365"/>
      <c r="CG365"/>
      <c r="CH365"/>
      <c r="CI365"/>
      <c r="CJ365"/>
      <c r="CK365"/>
      <c r="CL365"/>
      <c r="CM365"/>
      <c r="CN365"/>
      <c r="CO365"/>
      <c r="CP365"/>
      <c r="CQ365"/>
      <c r="CR365"/>
      <c r="CS365"/>
      <c r="CT365"/>
      <c r="CU365"/>
      <c r="CV365"/>
      <c r="CW365"/>
      <c r="CX365"/>
      <c r="CY365"/>
      <c r="CZ365"/>
      <c r="DA365"/>
      <c r="DB365"/>
      <c r="DC365"/>
      <c r="DD365"/>
      <c r="DE365"/>
      <c r="DF365"/>
      <c r="DG365"/>
      <c r="DH365"/>
      <c r="DI365"/>
      <c r="DJ365"/>
      <c r="DK365"/>
      <c r="DL365"/>
      <c r="DM365"/>
      <c r="DN365"/>
      <c r="DO365"/>
      <c r="DP365"/>
      <c r="DQ365"/>
      <c r="DR365"/>
      <c r="DS365"/>
      <c r="DT365"/>
      <c r="DU365"/>
      <c r="DV365"/>
      <c r="DW365"/>
      <c r="DX365"/>
      <c r="DY365"/>
      <c r="DZ365"/>
      <c r="EA365"/>
      <c r="EB365"/>
      <c r="EC365"/>
      <c r="ED365"/>
      <c r="EE365"/>
      <c r="EF365"/>
      <c r="EG365"/>
      <c r="EH365"/>
      <c r="EI365"/>
      <c r="EJ365"/>
      <c r="EK365"/>
      <c r="EL365"/>
      <c r="EM365"/>
      <c r="EN365"/>
      <c r="EO365"/>
      <c r="EP365"/>
      <c r="EQ365"/>
      <c r="ER365"/>
      <c r="ES365"/>
      <c r="ET365"/>
      <c r="EU365"/>
      <c r="EV365"/>
      <c r="EW365"/>
      <c r="EX365"/>
      <c r="EY365"/>
      <c r="EZ365"/>
      <c r="FA365"/>
      <c r="FB365"/>
      <c r="FC365"/>
      <c r="FD365"/>
      <c r="FE365"/>
      <c r="FF365"/>
      <c r="FG365"/>
      <c r="FH365"/>
      <c r="FI365"/>
      <c r="FJ365"/>
      <c r="FK365"/>
      <c r="FL365"/>
      <c r="FM365"/>
      <c r="FN365"/>
      <c r="FO365"/>
      <c r="FP365"/>
      <c r="FQ365"/>
      <c r="FR365"/>
      <c r="FS365"/>
      <c r="FT365"/>
      <c r="FU365"/>
      <c r="FV365"/>
      <c r="FW365"/>
      <c r="FX365"/>
      <c r="FY365"/>
      <c r="FZ365"/>
      <c r="GA365"/>
      <c r="GB365"/>
      <c r="GC365"/>
      <c r="GD365"/>
      <c r="GE365"/>
      <c r="GF365"/>
      <c r="GG365"/>
      <c r="GH365"/>
      <c r="GI365"/>
      <c r="GJ365"/>
      <c r="GK365"/>
      <c r="GL365"/>
      <c r="GM365"/>
      <c r="GN365"/>
      <c r="GO365"/>
      <c r="GP365"/>
      <c r="GQ365"/>
      <c r="GR365"/>
      <c r="GS365"/>
      <c r="GT365"/>
      <c r="GU365"/>
      <c r="GV365"/>
      <c r="GW365"/>
      <c r="GX365"/>
      <c r="GY365"/>
      <c r="GZ365"/>
      <c r="HA365"/>
      <c r="HB365"/>
      <c r="HC365"/>
      <c r="HD365"/>
      <c r="HE365"/>
      <c r="HF365"/>
      <c r="HG365"/>
      <c r="HH365"/>
      <c r="HI365"/>
      <c r="HJ365"/>
      <c r="HK365"/>
      <c r="HL365"/>
      <c r="HM365"/>
      <c r="HN365"/>
      <c r="HO365"/>
      <c r="HP365"/>
      <c r="HQ365"/>
      <c r="HR365"/>
      <c r="HS365"/>
      <c r="HT365"/>
      <c r="HU365"/>
      <c r="HV365"/>
      <c r="HW365"/>
      <c r="HX365"/>
      <c r="HY365"/>
      <c r="HZ365"/>
      <c r="IA365"/>
      <c r="IB365"/>
      <c r="IC365"/>
      <c r="ID365"/>
      <c r="IE365"/>
      <c r="IF365"/>
      <c r="IG365"/>
      <c r="IH365"/>
      <c r="II365"/>
      <c r="IJ365"/>
      <c r="IK365"/>
      <c r="IL365"/>
      <c r="IM365"/>
      <c r="IN365"/>
      <c r="IO365"/>
      <c r="IP365"/>
      <c r="IQ365"/>
      <c r="IR365"/>
      <c r="IS365"/>
      <c r="IT365"/>
      <c r="IU365"/>
      <c r="IV365"/>
      <c r="IW365"/>
      <c r="IX365"/>
      <c r="IY365"/>
      <c r="IZ365"/>
      <c r="JA365"/>
      <c r="JB365"/>
      <c r="JC365"/>
      <c r="JD365"/>
      <c r="JE365"/>
      <c r="JF365"/>
      <c r="JG365"/>
      <c r="JH365"/>
      <c r="JI365"/>
      <c r="JJ365"/>
      <c r="JK365"/>
      <c r="JL365"/>
      <c r="JM365"/>
      <c r="JN365"/>
      <c r="JO365"/>
      <c r="JP365"/>
      <c r="JQ365"/>
      <c r="JR365"/>
      <c r="JS365"/>
      <c r="JT365"/>
      <c r="JU365"/>
      <c r="JV365"/>
      <c r="JW365"/>
      <c r="JX365"/>
      <c r="JY365"/>
      <c r="JZ365"/>
      <c r="KA365"/>
      <c r="KB365"/>
      <c r="KC365"/>
      <c r="KD365"/>
      <c r="KE365"/>
      <c r="KF365"/>
      <c r="KG365"/>
      <c r="KH365"/>
      <c r="KI365"/>
      <c r="KJ365"/>
      <c r="KK365"/>
      <c r="KL365"/>
      <c r="KM365"/>
      <c r="KN365"/>
      <c r="KO365"/>
      <c r="KP365"/>
      <c r="KQ365"/>
      <c r="KR365"/>
      <c r="KS365"/>
      <c r="KT365"/>
      <c r="KU365"/>
      <c r="KV365"/>
      <c r="KW365"/>
      <c r="KX365"/>
      <c r="KY365"/>
      <c r="KZ365"/>
      <c r="LA365"/>
      <c r="LB365"/>
      <c r="LC365"/>
      <c r="LD365"/>
      <c r="LE365"/>
      <c r="LF365"/>
      <c r="LG365"/>
      <c r="LH365"/>
      <c r="LI365"/>
      <c r="LJ365"/>
      <c r="LK365"/>
      <c r="LL365"/>
      <c r="LM365"/>
      <c r="LN365"/>
      <c r="LO365"/>
      <c r="LP365"/>
      <c r="LQ365"/>
      <c r="LR365"/>
      <c r="LS365"/>
      <c r="LT365"/>
      <c r="LU365"/>
      <c r="LV365"/>
      <c r="LW365"/>
      <c r="LX365"/>
      <c r="LY365"/>
      <c r="LZ365"/>
      <c r="MA365"/>
      <c r="MB365"/>
      <c r="MC365"/>
      <c r="MD365"/>
      <c r="ME365"/>
      <c r="MF365"/>
      <c r="MG365"/>
      <c r="MH365"/>
      <c r="MI365"/>
      <c r="MJ365"/>
      <c r="MK365"/>
      <c r="ML365"/>
      <c r="MM365"/>
      <c r="MN365"/>
      <c r="MO365"/>
      <c r="MP365"/>
      <c r="MQ365"/>
      <c r="MR365"/>
      <c r="MS365"/>
      <c r="MT365"/>
      <c r="MU365"/>
      <c r="MV365"/>
      <c r="MW365"/>
      <c r="MX365"/>
      <c r="MY365"/>
      <c r="MZ365"/>
      <c r="NA365"/>
      <c r="NB365"/>
      <c r="NC365"/>
      <c r="ND365"/>
      <c r="NE365"/>
      <c r="NF365"/>
      <c r="NG365"/>
      <c r="NH365"/>
      <c r="NI365"/>
      <c r="NJ365"/>
      <c r="NK365"/>
      <c r="NL365"/>
      <c r="NM365"/>
      <c r="NN365"/>
      <c r="NO365"/>
      <c r="NP365"/>
      <c r="NQ365"/>
      <c r="NR365"/>
      <c r="NS365"/>
      <c r="NT365"/>
      <c r="NU365"/>
      <c r="NV365"/>
      <c r="NW365"/>
      <c r="NX365"/>
      <c r="NY365"/>
      <c r="NZ365"/>
      <c r="OA365"/>
      <c r="OB365"/>
      <c r="OC365"/>
      <c r="OD365"/>
      <c r="OE365"/>
      <c r="OF365"/>
      <c r="OG365"/>
      <c r="OH365"/>
      <c r="OI365"/>
      <c r="OJ365"/>
      <c r="OK365"/>
      <c r="OL365"/>
      <c r="OM365"/>
      <c r="ON365"/>
      <c r="OO365"/>
      <c r="OP365"/>
      <c r="OQ365"/>
      <c r="OR365"/>
      <c r="OS365"/>
      <c r="OT365"/>
      <c r="OU365"/>
      <c r="OV365"/>
      <c r="OW365"/>
      <c r="OX365"/>
      <c r="OY365"/>
      <c r="OZ365"/>
      <c r="PA365"/>
      <c r="PB365"/>
      <c r="PC365"/>
      <c r="PD365"/>
      <c r="PE365"/>
      <c r="PF365"/>
      <c r="PG365"/>
      <c r="PH365"/>
      <c r="PI365"/>
      <c r="PJ365"/>
      <c r="PK365"/>
      <c r="PL365"/>
      <c r="PM365"/>
      <c r="PN365"/>
      <c r="PO365"/>
      <c r="PP365"/>
      <c r="PQ365"/>
      <c r="PR365"/>
      <c r="PS365"/>
      <c r="PT365"/>
      <c r="PU365"/>
      <c r="PV365"/>
      <c r="PW365"/>
      <c r="PX365"/>
      <c r="PY365"/>
      <c r="PZ365"/>
      <c r="QA365"/>
      <c r="QB365"/>
      <c r="QC365"/>
      <c r="QD365"/>
      <c r="QE365"/>
      <c r="QF365"/>
      <c r="QG365"/>
      <c r="QH365"/>
      <c r="QI365"/>
      <c r="QJ365"/>
      <c r="QK365"/>
      <c r="QL365"/>
      <c r="QM365"/>
      <c r="QN365"/>
      <c r="QO365"/>
      <c r="QP365"/>
      <c r="QQ365"/>
      <c r="QR365"/>
      <c r="QS365"/>
      <c r="QT365"/>
      <c r="QU365"/>
      <c r="QV365"/>
      <c r="QW365"/>
      <c r="QX365"/>
      <c r="QY365"/>
      <c r="QZ365"/>
      <c r="RA365"/>
      <c r="RB365"/>
      <c r="RC365"/>
      <c r="RD365"/>
      <c r="RE365"/>
      <c r="RF365"/>
      <c r="RG365"/>
      <c r="RH365"/>
      <c r="RI365"/>
      <c r="RJ365"/>
      <c r="RK365"/>
      <c r="RL365"/>
      <c r="RM365"/>
      <c r="RN365"/>
      <c r="RO365"/>
      <c r="RP365"/>
      <c r="RQ365"/>
      <c r="RR365"/>
      <c r="RS365"/>
      <c r="RT365"/>
      <c r="RU365"/>
      <c r="RV365"/>
      <c r="RW365"/>
      <c r="RX365"/>
      <c r="RY365"/>
      <c r="RZ365"/>
      <c r="SA365"/>
      <c r="SB365"/>
      <c r="SC365"/>
      <c r="SD365"/>
      <c r="SE365"/>
      <c r="SF365"/>
      <c r="SG365"/>
      <c r="SH365"/>
      <c r="SI365"/>
      <c r="SJ365"/>
      <c r="SK365"/>
      <c r="SL365"/>
      <c r="SM365"/>
      <c r="SN365"/>
      <c r="SO365"/>
      <c r="SP365"/>
    </row>
    <row r="366" spans="1:510" ht="16.5" customHeight="1" x14ac:dyDescent="0.2">
      <c r="A366" s="20">
        <v>1585</v>
      </c>
      <c r="B366" s="34" t="s">
        <v>70</v>
      </c>
      <c r="C366" s="34" t="s">
        <v>434</v>
      </c>
      <c r="D366" s="20" t="s">
        <v>51</v>
      </c>
      <c r="E366" s="20" t="s">
        <v>1345</v>
      </c>
      <c r="F366" s="22" t="s">
        <v>88</v>
      </c>
      <c r="G366" s="34" t="s">
        <v>520</v>
      </c>
      <c r="H366" s="20" t="s">
        <v>89</v>
      </c>
      <c r="I366" s="20" t="s">
        <v>81</v>
      </c>
      <c r="J366" s="35" t="s">
        <v>527</v>
      </c>
      <c r="K366" s="36"/>
      <c r="L366" s="36"/>
      <c r="M366" s="36"/>
      <c r="N366" s="36"/>
      <c r="O366" s="34"/>
      <c r="P366" s="37">
        <v>533078728</v>
      </c>
      <c r="Q366" s="34">
        <v>12</v>
      </c>
      <c r="R366" s="25">
        <v>45658</v>
      </c>
      <c r="S366" s="39" t="s">
        <v>83</v>
      </c>
      <c r="T366" s="37">
        <f t="shared" si="7"/>
        <v>6396944736</v>
      </c>
      <c r="U366" s="27" t="s">
        <v>39</v>
      </c>
      <c r="V366" s="28" t="s">
        <v>40</v>
      </c>
      <c r="W366"/>
      <c r="X366"/>
      <c r="Y366"/>
      <c r="Z366"/>
      <c r="AA366"/>
      <c r="AB366"/>
      <c r="AC366"/>
      <c r="AD366"/>
      <c r="AE366"/>
      <c r="AF366"/>
      <c r="AG366"/>
      <c r="AH366"/>
      <c r="AI366"/>
      <c r="AJ366"/>
      <c r="AK366"/>
      <c r="AL366"/>
      <c r="AM366"/>
      <c r="AN366"/>
      <c r="AO366"/>
      <c r="AP366"/>
      <c r="AQ366"/>
      <c r="AR366"/>
      <c r="AS366"/>
      <c r="AT366"/>
      <c r="AU366"/>
      <c r="AV366"/>
      <c r="AW366"/>
      <c r="AX366"/>
      <c r="AY366"/>
      <c r="AZ366"/>
      <c r="BA366"/>
      <c r="BB366"/>
      <c r="BC366"/>
      <c r="BD366"/>
      <c r="BE366"/>
      <c r="BF366"/>
      <c r="BG366"/>
      <c r="BH366"/>
      <c r="BI366"/>
      <c r="BJ366"/>
      <c r="BK366"/>
      <c r="BL366"/>
      <c r="BM366"/>
      <c r="BN366"/>
      <c r="BO366"/>
      <c r="BP366"/>
      <c r="BQ366"/>
      <c r="BR366"/>
      <c r="BS366"/>
      <c r="BT366"/>
      <c r="BU366"/>
      <c r="BV366"/>
      <c r="BW366"/>
      <c r="BX366"/>
      <c r="BY366"/>
      <c r="BZ366"/>
      <c r="CA366"/>
      <c r="CB366"/>
      <c r="CC366"/>
      <c r="CD366"/>
      <c r="CE366"/>
      <c r="CF366"/>
      <c r="CG366"/>
      <c r="CH366"/>
      <c r="CI366"/>
      <c r="CJ366"/>
      <c r="CK366"/>
      <c r="CL366"/>
      <c r="CM366"/>
      <c r="CN366"/>
      <c r="CO366"/>
      <c r="CP366"/>
      <c r="CQ366"/>
      <c r="CR366"/>
      <c r="CS366"/>
      <c r="CT366"/>
      <c r="CU366"/>
      <c r="CV366"/>
      <c r="CW366"/>
      <c r="CX366"/>
      <c r="CY366"/>
      <c r="CZ366"/>
      <c r="DA366"/>
      <c r="DB366"/>
      <c r="DC366"/>
      <c r="DD366"/>
      <c r="DE366"/>
      <c r="DF366"/>
      <c r="DG366"/>
      <c r="DH366"/>
      <c r="DI366"/>
      <c r="DJ366"/>
      <c r="DK366"/>
      <c r="DL366"/>
      <c r="DM366"/>
      <c r="DN366"/>
      <c r="DO366"/>
      <c r="DP366"/>
      <c r="DQ366"/>
      <c r="DR366"/>
      <c r="DS366"/>
      <c r="DT366"/>
      <c r="DU366"/>
      <c r="DV366"/>
      <c r="DW366"/>
      <c r="DX366"/>
      <c r="DY366"/>
      <c r="DZ366"/>
      <c r="EA366"/>
      <c r="EB366"/>
      <c r="EC366"/>
      <c r="ED366"/>
      <c r="EE366"/>
      <c r="EF366"/>
      <c r="EG366"/>
      <c r="EH366"/>
      <c r="EI366"/>
      <c r="EJ366"/>
      <c r="EK366"/>
      <c r="EL366"/>
      <c r="EM366"/>
      <c r="EN366"/>
      <c r="EO366"/>
      <c r="EP366"/>
      <c r="EQ366"/>
      <c r="ER366"/>
      <c r="ES366"/>
      <c r="ET366"/>
      <c r="EU366"/>
      <c r="EV366"/>
      <c r="EW366"/>
      <c r="EX366"/>
      <c r="EY366"/>
      <c r="EZ366"/>
      <c r="FA366"/>
      <c r="FB366"/>
      <c r="FC366"/>
      <c r="FD366"/>
      <c r="FE366"/>
      <c r="FF366"/>
      <c r="FG366"/>
      <c r="FH366"/>
      <c r="FI366"/>
      <c r="FJ366"/>
      <c r="FK366"/>
      <c r="FL366"/>
      <c r="FM366"/>
      <c r="FN366"/>
      <c r="FO366"/>
      <c r="FP366"/>
      <c r="FQ366"/>
      <c r="FR366"/>
      <c r="FS366"/>
      <c r="FT366"/>
      <c r="FU366"/>
      <c r="FV366"/>
      <c r="FW366"/>
      <c r="FX366"/>
      <c r="FY366"/>
      <c r="FZ366"/>
      <c r="GA366"/>
      <c r="GB366"/>
      <c r="GC366"/>
      <c r="GD366"/>
      <c r="GE366"/>
      <c r="GF366"/>
      <c r="GG366"/>
      <c r="GH366"/>
      <c r="GI366"/>
      <c r="GJ366"/>
      <c r="GK366"/>
      <c r="GL366"/>
      <c r="GM366"/>
      <c r="GN366"/>
      <c r="GO366"/>
      <c r="GP366"/>
      <c r="GQ366"/>
      <c r="GR366"/>
      <c r="GS366"/>
      <c r="GT366"/>
      <c r="GU366"/>
      <c r="GV366"/>
      <c r="GW366"/>
      <c r="GX366"/>
      <c r="GY366"/>
      <c r="GZ366"/>
      <c r="HA366"/>
      <c r="HB366"/>
      <c r="HC366"/>
      <c r="HD366"/>
      <c r="HE366"/>
      <c r="HF366"/>
      <c r="HG366"/>
      <c r="HH366"/>
      <c r="HI366"/>
      <c r="HJ366"/>
      <c r="HK366"/>
      <c r="HL366"/>
      <c r="HM366"/>
      <c r="HN366"/>
      <c r="HO366"/>
      <c r="HP366"/>
      <c r="HQ366"/>
      <c r="HR366"/>
      <c r="HS366"/>
      <c r="HT366"/>
      <c r="HU366"/>
      <c r="HV366"/>
      <c r="HW366"/>
      <c r="HX366"/>
      <c r="HY366"/>
      <c r="HZ366"/>
      <c r="IA366"/>
      <c r="IB366"/>
      <c r="IC366"/>
      <c r="ID366"/>
      <c r="IE366"/>
      <c r="IF366"/>
      <c r="IG366"/>
      <c r="IH366"/>
      <c r="II366"/>
      <c r="IJ366"/>
      <c r="IK366"/>
      <c r="IL366"/>
      <c r="IM366"/>
      <c r="IN366"/>
      <c r="IO366"/>
      <c r="IP366"/>
      <c r="IQ366"/>
      <c r="IR366"/>
      <c r="IS366"/>
      <c r="IT366"/>
      <c r="IU366"/>
      <c r="IV366"/>
      <c r="IW366"/>
      <c r="IX366"/>
      <c r="IY366"/>
      <c r="IZ366"/>
      <c r="JA366"/>
      <c r="JB366"/>
      <c r="JC366"/>
      <c r="JD366"/>
      <c r="JE366"/>
      <c r="JF366"/>
      <c r="JG366"/>
      <c r="JH366"/>
      <c r="JI366"/>
      <c r="JJ366"/>
      <c r="JK366"/>
      <c r="JL366"/>
      <c r="JM366"/>
      <c r="JN366"/>
      <c r="JO366"/>
      <c r="JP366"/>
      <c r="JQ366"/>
      <c r="JR366"/>
      <c r="JS366"/>
      <c r="JT366"/>
      <c r="JU366"/>
      <c r="JV366"/>
      <c r="JW366"/>
      <c r="JX366"/>
      <c r="JY366"/>
      <c r="JZ366"/>
      <c r="KA366"/>
      <c r="KB366"/>
      <c r="KC366"/>
      <c r="KD366"/>
      <c r="KE366"/>
      <c r="KF366"/>
      <c r="KG366"/>
      <c r="KH366"/>
      <c r="KI366"/>
      <c r="KJ366"/>
      <c r="KK366"/>
      <c r="KL366"/>
      <c r="KM366"/>
      <c r="KN366"/>
      <c r="KO366"/>
      <c r="KP366"/>
      <c r="KQ366"/>
      <c r="KR366"/>
      <c r="KS366"/>
      <c r="KT366"/>
      <c r="KU366"/>
      <c r="KV366"/>
      <c r="KW366"/>
      <c r="KX366"/>
      <c r="KY366"/>
      <c r="KZ366"/>
      <c r="LA366"/>
      <c r="LB366"/>
      <c r="LC366"/>
      <c r="LD366"/>
      <c r="LE366"/>
      <c r="LF366"/>
      <c r="LG366"/>
      <c r="LH366"/>
      <c r="LI366"/>
      <c r="LJ366"/>
      <c r="LK366"/>
      <c r="LL366"/>
      <c r="LM366"/>
      <c r="LN366"/>
      <c r="LO366"/>
      <c r="LP366"/>
      <c r="LQ366"/>
      <c r="LR366"/>
      <c r="LS366"/>
      <c r="LT366"/>
      <c r="LU366"/>
      <c r="LV366"/>
      <c r="LW366"/>
      <c r="LX366"/>
      <c r="LY366"/>
      <c r="LZ366"/>
      <c r="MA366"/>
      <c r="MB366"/>
      <c r="MC366"/>
      <c r="MD366"/>
      <c r="ME366"/>
      <c r="MF366"/>
      <c r="MG366"/>
      <c r="MH366"/>
      <c r="MI366"/>
      <c r="MJ366"/>
      <c r="MK366"/>
      <c r="ML366"/>
      <c r="MM366"/>
      <c r="MN366"/>
      <c r="MO366"/>
      <c r="MP366"/>
      <c r="MQ366"/>
      <c r="MR366"/>
      <c r="MS366"/>
      <c r="MT366"/>
      <c r="MU366"/>
      <c r="MV366"/>
      <c r="MW366"/>
      <c r="MX366"/>
      <c r="MY366"/>
      <c r="MZ366"/>
      <c r="NA366"/>
      <c r="NB366"/>
      <c r="NC366"/>
      <c r="ND366"/>
      <c r="NE366"/>
      <c r="NF366"/>
      <c r="NG366"/>
      <c r="NH366"/>
      <c r="NI366"/>
      <c r="NJ366"/>
      <c r="NK366"/>
      <c r="NL366"/>
      <c r="NM366"/>
      <c r="NN366"/>
      <c r="NO366"/>
      <c r="NP366"/>
      <c r="NQ366"/>
      <c r="NR366"/>
      <c r="NS366"/>
      <c r="NT366"/>
      <c r="NU366"/>
      <c r="NV366"/>
      <c r="NW366"/>
      <c r="NX366"/>
      <c r="NY366"/>
      <c r="NZ366"/>
      <c r="OA366"/>
      <c r="OB366"/>
      <c r="OC366"/>
      <c r="OD366"/>
      <c r="OE366"/>
      <c r="OF366"/>
      <c r="OG366"/>
      <c r="OH366"/>
      <c r="OI366"/>
      <c r="OJ366"/>
      <c r="OK366"/>
      <c r="OL366"/>
      <c r="OM366"/>
      <c r="ON366"/>
      <c r="OO366"/>
      <c r="OP366"/>
      <c r="OQ366"/>
      <c r="OR366"/>
      <c r="OS366"/>
      <c r="OT366"/>
      <c r="OU366"/>
      <c r="OV366"/>
      <c r="OW366"/>
      <c r="OX366"/>
      <c r="OY366"/>
      <c r="OZ366"/>
      <c r="PA366"/>
      <c r="PB366"/>
      <c r="PC366"/>
      <c r="PD366"/>
      <c r="PE366"/>
      <c r="PF366"/>
      <c r="PG366"/>
      <c r="PH366"/>
      <c r="PI366"/>
      <c r="PJ366"/>
      <c r="PK366"/>
      <c r="PL366"/>
      <c r="PM366"/>
      <c r="PN366"/>
      <c r="PO366"/>
      <c r="PP366"/>
      <c r="PQ366"/>
      <c r="PR366"/>
      <c r="PS366"/>
      <c r="PT366"/>
      <c r="PU366"/>
      <c r="PV366"/>
      <c r="PW366"/>
      <c r="PX366"/>
      <c r="PY366"/>
      <c r="PZ366"/>
      <c r="QA366"/>
      <c r="QB366"/>
      <c r="QC366"/>
      <c r="QD366"/>
      <c r="QE366"/>
      <c r="QF366"/>
      <c r="QG366"/>
      <c r="QH366"/>
      <c r="QI366"/>
      <c r="QJ366"/>
      <c r="QK366"/>
      <c r="QL366"/>
      <c r="QM366"/>
      <c r="QN366"/>
      <c r="QO366"/>
      <c r="QP366"/>
      <c r="QQ366"/>
      <c r="QR366"/>
      <c r="QS366"/>
      <c r="QT366"/>
      <c r="QU366"/>
      <c r="QV366"/>
      <c r="QW366"/>
      <c r="QX366"/>
      <c r="QY366"/>
      <c r="QZ366"/>
      <c r="RA366"/>
      <c r="RB366"/>
      <c r="RC366"/>
      <c r="RD366"/>
      <c r="RE366"/>
      <c r="RF366"/>
      <c r="RG366"/>
      <c r="RH366"/>
      <c r="RI366"/>
      <c r="RJ366"/>
      <c r="RK366"/>
      <c r="RL366"/>
      <c r="RM366"/>
      <c r="RN366"/>
      <c r="RO366"/>
      <c r="RP366"/>
      <c r="RQ366"/>
      <c r="RR366"/>
      <c r="RS366"/>
      <c r="RT366"/>
      <c r="RU366"/>
      <c r="RV366"/>
      <c r="RW366"/>
      <c r="RX366"/>
      <c r="RY366"/>
      <c r="RZ366"/>
      <c r="SA366"/>
      <c r="SB366"/>
      <c r="SC366"/>
      <c r="SD366"/>
      <c r="SE366"/>
      <c r="SF366"/>
      <c r="SG366"/>
      <c r="SH366"/>
      <c r="SI366"/>
      <c r="SJ366"/>
      <c r="SK366"/>
      <c r="SL366"/>
      <c r="SM366"/>
      <c r="SN366"/>
      <c r="SO366"/>
      <c r="SP366"/>
    </row>
    <row r="367" spans="1:510" ht="16.5" customHeight="1" x14ac:dyDescent="0.2">
      <c r="A367" s="20">
        <v>1586</v>
      </c>
      <c r="B367" s="34" t="s">
        <v>70</v>
      </c>
      <c r="C367" s="34" t="s">
        <v>434</v>
      </c>
      <c r="D367" s="20" t="s">
        <v>51</v>
      </c>
      <c r="E367" s="20" t="s">
        <v>1345</v>
      </c>
      <c r="F367" s="22" t="s">
        <v>88</v>
      </c>
      <c r="G367" s="34" t="s">
        <v>520</v>
      </c>
      <c r="H367" s="20" t="s">
        <v>89</v>
      </c>
      <c r="I367" s="20" t="s">
        <v>81</v>
      </c>
      <c r="J367" s="35" t="s">
        <v>528</v>
      </c>
      <c r="K367" s="36"/>
      <c r="L367" s="36"/>
      <c r="M367" s="36"/>
      <c r="N367" s="36"/>
      <c r="O367" s="34"/>
      <c r="P367" s="37">
        <v>533078728</v>
      </c>
      <c r="Q367" s="34">
        <v>12</v>
      </c>
      <c r="R367" s="25">
        <v>45658</v>
      </c>
      <c r="S367" s="39" t="s">
        <v>83</v>
      </c>
      <c r="T367" s="37">
        <f t="shared" si="7"/>
        <v>6396944736</v>
      </c>
      <c r="U367" s="27" t="s">
        <v>39</v>
      </c>
      <c r="V367" s="28" t="s">
        <v>40</v>
      </c>
      <c r="W367"/>
      <c r="X367"/>
      <c r="Y367"/>
      <c r="Z367"/>
      <c r="AA367"/>
      <c r="AB367"/>
      <c r="AC367"/>
      <c r="AD367"/>
      <c r="AE367"/>
      <c r="AF367"/>
      <c r="AG367"/>
      <c r="AH367"/>
      <c r="AI367"/>
      <c r="AJ367"/>
      <c r="AK367"/>
      <c r="AL367"/>
      <c r="AM367"/>
      <c r="AN367"/>
      <c r="AO367"/>
      <c r="AP367"/>
      <c r="AQ367"/>
      <c r="AR367"/>
      <c r="AS367"/>
      <c r="AT367"/>
      <c r="AU367"/>
      <c r="AV367"/>
      <c r="AW367"/>
      <c r="AX367"/>
      <c r="AY367"/>
      <c r="AZ367"/>
      <c r="BA367"/>
      <c r="BB367"/>
      <c r="BC367"/>
      <c r="BD367"/>
      <c r="BE367"/>
      <c r="BF367"/>
      <c r="BG367"/>
      <c r="BH367"/>
      <c r="BI367"/>
      <c r="BJ367"/>
      <c r="BK367"/>
      <c r="BL367"/>
      <c r="BM367"/>
      <c r="BN367"/>
      <c r="BO367"/>
      <c r="BP367"/>
      <c r="BQ367"/>
      <c r="BR367"/>
      <c r="BS367"/>
      <c r="BT367"/>
      <c r="BU367"/>
      <c r="BV367"/>
      <c r="BW367"/>
      <c r="BX367"/>
      <c r="BY367"/>
      <c r="BZ367"/>
      <c r="CA367"/>
      <c r="CB367"/>
      <c r="CC367"/>
      <c r="CD367"/>
      <c r="CE367"/>
      <c r="CF367"/>
      <c r="CG367"/>
      <c r="CH367"/>
      <c r="CI367"/>
      <c r="CJ367"/>
      <c r="CK367"/>
      <c r="CL367"/>
      <c r="CM367"/>
      <c r="CN367"/>
      <c r="CO367"/>
      <c r="CP367"/>
      <c r="CQ367"/>
      <c r="CR367"/>
      <c r="CS367"/>
      <c r="CT367"/>
      <c r="CU367"/>
      <c r="CV367"/>
      <c r="CW367"/>
      <c r="CX367"/>
      <c r="CY367"/>
      <c r="CZ367"/>
      <c r="DA367"/>
      <c r="DB367"/>
      <c r="DC367"/>
      <c r="DD367"/>
      <c r="DE367"/>
      <c r="DF367"/>
      <c r="DG367"/>
      <c r="DH367"/>
      <c r="DI367"/>
      <c r="DJ367"/>
      <c r="DK367"/>
      <c r="DL367"/>
      <c r="DM367"/>
      <c r="DN367"/>
      <c r="DO367"/>
      <c r="DP367"/>
      <c r="DQ367"/>
      <c r="DR367"/>
      <c r="DS367"/>
      <c r="DT367"/>
      <c r="DU367"/>
      <c r="DV367"/>
      <c r="DW367"/>
      <c r="DX367"/>
      <c r="DY367"/>
      <c r="DZ367"/>
      <c r="EA367"/>
      <c r="EB367"/>
      <c r="EC367"/>
      <c r="ED367"/>
      <c r="EE367"/>
      <c r="EF367"/>
      <c r="EG367"/>
      <c r="EH367"/>
      <c r="EI367"/>
      <c r="EJ367"/>
      <c r="EK367"/>
      <c r="EL367"/>
      <c r="EM367"/>
      <c r="EN367"/>
      <c r="EO367"/>
      <c r="EP367"/>
      <c r="EQ367"/>
      <c r="ER367"/>
      <c r="ES367"/>
      <c r="ET367"/>
      <c r="EU367"/>
      <c r="EV367"/>
      <c r="EW367"/>
      <c r="EX367"/>
      <c r="EY367"/>
      <c r="EZ367"/>
      <c r="FA367"/>
      <c r="FB367"/>
      <c r="FC367"/>
      <c r="FD367"/>
      <c r="FE367"/>
      <c r="FF367"/>
      <c r="FG367"/>
      <c r="FH367"/>
      <c r="FI367"/>
      <c r="FJ367"/>
      <c r="FK367"/>
      <c r="FL367"/>
      <c r="FM367"/>
      <c r="FN367"/>
      <c r="FO367"/>
      <c r="FP367"/>
      <c r="FQ367"/>
      <c r="FR367"/>
      <c r="FS367"/>
      <c r="FT367"/>
      <c r="FU367"/>
      <c r="FV367"/>
      <c r="FW367"/>
      <c r="FX367"/>
      <c r="FY367"/>
      <c r="FZ367"/>
      <c r="GA367"/>
      <c r="GB367"/>
      <c r="GC367"/>
      <c r="GD367"/>
      <c r="GE367"/>
      <c r="GF367"/>
      <c r="GG367"/>
      <c r="GH367"/>
      <c r="GI367"/>
      <c r="GJ367"/>
      <c r="GK367"/>
      <c r="GL367"/>
      <c r="GM367"/>
      <c r="GN367"/>
      <c r="GO367"/>
      <c r="GP367"/>
      <c r="GQ367"/>
      <c r="GR367"/>
      <c r="GS367"/>
      <c r="GT367"/>
      <c r="GU367"/>
      <c r="GV367"/>
      <c r="GW367"/>
      <c r="GX367"/>
      <c r="GY367"/>
      <c r="GZ367"/>
      <c r="HA367"/>
      <c r="HB367"/>
      <c r="HC367"/>
      <c r="HD367"/>
      <c r="HE367"/>
      <c r="HF367"/>
      <c r="HG367"/>
      <c r="HH367"/>
      <c r="HI367"/>
      <c r="HJ367"/>
      <c r="HK367"/>
      <c r="HL367"/>
      <c r="HM367"/>
      <c r="HN367"/>
      <c r="HO367"/>
      <c r="HP367"/>
      <c r="HQ367"/>
      <c r="HR367"/>
      <c r="HS367"/>
      <c r="HT367"/>
      <c r="HU367"/>
      <c r="HV367"/>
      <c r="HW367"/>
      <c r="HX367"/>
      <c r="HY367"/>
      <c r="HZ367"/>
      <c r="IA367"/>
      <c r="IB367"/>
      <c r="IC367"/>
      <c r="ID367"/>
      <c r="IE367"/>
      <c r="IF367"/>
      <c r="IG367"/>
      <c r="IH367"/>
      <c r="II367"/>
      <c r="IJ367"/>
      <c r="IK367"/>
      <c r="IL367"/>
      <c r="IM367"/>
      <c r="IN367"/>
      <c r="IO367"/>
      <c r="IP367"/>
      <c r="IQ367"/>
      <c r="IR367"/>
      <c r="IS367"/>
      <c r="IT367"/>
      <c r="IU367"/>
      <c r="IV367"/>
      <c r="IW367"/>
      <c r="IX367"/>
      <c r="IY367"/>
      <c r="IZ367"/>
      <c r="JA367"/>
      <c r="JB367"/>
      <c r="JC367"/>
      <c r="JD367"/>
      <c r="JE367"/>
      <c r="JF367"/>
      <c r="JG367"/>
      <c r="JH367"/>
      <c r="JI367"/>
      <c r="JJ367"/>
      <c r="JK367"/>
      <c r="JL367"/>
      <c r="JM367"/>
      <c r="JN367"/>
      <c r="JO367"/>
      <c r="JP367"/>
      <c r="JQ367"/>
      <c r="JR367"/>
      <c r="JS367"/>
      <c r="JT367"/>
      <c r="JU367"/>
      <c r="JV367"/>
      <c r="JW367"/>
      <c r="JX367"/>
      <c r="JY367"/>
      <c r="JZ367"/>
      <c r="KA367"/>
      <c r="KB367"/>
      <c r="KC367"/>
      <c r="KD367"/>
      <c r="KE367"/>
      <c r="KF367"/>
      <c r="KG367"/>
      <c r="KH367"/>
      <c r="KI367"/>
      <c r="KJ367"/>
      <c r="KK367"/>
      <c r="KL367"/>
      <c r="KM367"/>
      <c r="KN367"/>
      <c r="KO367"/>
      <c r="KP367"/>
      <c r="KQ367"/>
      <c r="KR367"/>
      <c r="KS367"/>
      <c r="KT367"/>
      <c r="KU367"/>
      <c r="KV367"/>
      <c r="KW367"/>
      <c r="KX367"/>
      <c r="KY367"/>
      <c r="KZ367"/>
      <c r="LA367"/>
      <c r="LB367"/>
      <c r="LC367"/>
      <c r="LD367"/>
      <c r="LE367"/>
      <c r="LF367"/>
      <c r="LG367"/>
      <c r="LH367"/>
      <c r="LI367"/>
      <c r="LJ367"/>
      <c r="LK367"/>
      <c r="LL367"/>
      <c r="LM367"/>
      <c r="LN367"/>
      <c r="LO367"/>
      <c r="LP367"/>
      <c r="LQ367"/>
      <c r="LR367"/>
      <c r="LS367"/>
      <c r="LT367"/>
      <c r="LU367"/>
      <c r="LV367"/>
      <c r="LW367"/>
      <c r="LX367"/>
      <c r="LY367"/>
      <c r="LZ367"/>
      <c r="MA367"/>
      <c r="MB367"/>
      <c r="MC367"/>
      <c r="MD367"/>
      <c r="ME367"/>
      <c r="MF367"/>
      <c r="MG367"/>
      <c r="MH367"/>
      <c r="MI367"/>
      <c r="MJ367"/>
      <c r="MK367"/>
      <c r="ML367"/>
      <c r="MM367"/>
      <c r="MN367"/>
      <c r="MO367"/>
      <c r="MP367"/>
      <c r="MQ367"/>
      <c r="MR367"/>
      <c r="MS367"/>
      <c r="MT367"/>
      <c r="MU367"/>
      <c r="MV367"/>
      <c r="MW367"/>
      <c r="MX367"/>
      <c r="MY367"/>
      <c r="MZ367"/>
      <c r="NA367"/>
      <c r="NB367"/>
      <c r="NC367"/>
      <c r="ND367"/>
      <c r="NE367"/>
      <c r="NF367"/>
      <c r="NG367"/>
      <c r="NH367"/>
      <c r="NI367"/>
      <c r="NJ367"/>
      <c r="NK367"/>
      <c r="NL367"/>
      <c r="NM367"/>
      <c r="NN367"/>
      <c r="NO367"/>
      <c r="NP367"/>
      <c r="NQ367"/>
      <c r="NR367"/>
      <c r="NS367"/>
      <c r="NT367"/>
      <c r="NU367"/>
      <c r="NV367"/>
      <c r="NW367"/>
      <c r="NX367"/>
      <c r="NY367"/>
      <c r="NZ367"/>
      <c r="OA367"/>
      <c r="OB367"/>
      <c r="OC367"/>
      <c r="OD367"/>
      <c r="OE367"/>
      <c r="OF367"/>
      <c r="OG367"/>
      <c r="OH367"/>
      <c r="OI367"/>
      <c r="OJ367"/>
      <c r="OK367"/>
      <c r="OL367"/>
      <c r="OM367"/>
      <c r="ON367"/>
      <c r="OO367"/>
      <c r="OP367"/>
      <c r="OQ367"/>
      <c r="OR367"/>
      <c r="OS367"/>
      <c r="OT367"/>
      <c r="OU367"/>
      <c r="OV367"/>
      <c r="OW367"/>
      <c r="OX367"/>
      <c r="OY367"/>
      <c r="OZ367"/>
      <c r="PA367"/>
      <c r="PB367"/>
      <c r="PC367"/>
      <c r="PD367"/>
      <c r="PE367"/>
      <c r="PF367"/>
      <c r="PG367"/>
      <c r="PH367"/>
      <c r="PI367"/>
      <c r="PJ367"/>
      <c r="PK367"/>
      <c r="PL367"/>
      <c r="PM367"/>
      <c r="PN367"/>
      <c r="PO367"/>
      <c r="PP367"/>
      <c r="PQ367"/>
      <c r="PR367"/>
      <c r="PS367"/>
      <c r="PT367"/>
      <c r="PU367"/>
      <c r="PV367"/>
      <c r="PW367"/>
      <c r="PX367"/>
      <c r="PY367"/>
      <c r="PZ367"/>
      <c r="QA367"/>
      <c r="QB367"/>
      <c r="QC367"/>
      <c r="QD367"/>
      <c r="QE367"/>
      <c r="QF367"/>
      <c r="QG367"/>
      <c r="QH367"/>
      <c r="QI367"/>
      <c r="QJ367"/>
      <c r="QK367"/>
      <c r="QL367"/>
      <c r="QM367"/>
      <c r="QN367"/>
      <c r="QO367"/>
      <c r="QP367"/>
      <c r="QQ367"/>
      <c r="QR367"/>
      <c r="QS367"/>
      <c r="QT367"/>
      <c r="QU367"/>
      <c r="QV367"/>
      <c r="QW367"/>
      <c r="QX367"/>
      <c r="QY367"/>
      <c r="QZ367"/>
      <c r="RA367"/>
      <c r="RB367"/>
      <c r="RC367"/>
      <c r="RD367"/>
      <c r="RE367"/>
      <c r="RF367"/>
      <c r="RG367"/>
      <c r="RH367"/>
      <c r="RI367"/>
      <c r="RJ367"/>
      <c r="RK367"/>
      <c r="RL367"/>
      <c r="RM367"/>
      <c r="RN367"/>
      <c r="RO367"/>
      <c r="RP367"/>
      <c r="RQ367"/>
      <c r="RR367"/>
      <c r="RS367"/>
      <c r="RT367"/>
      <c r="RU367"/>
      <c r="RV367"/>
      <c r="RW367"/>
      <c r="RX367"/>
      <c r="RY367"/>
      <c r="RZ367"/>
      <c r="SA367"/>
      <c r="SB367"/>
      <c r="SC367"/>
      <c r="SD367"/>
      <c r="SE367"/>
      <c r="SF367"/>
      <c r="SG367"/>
      <c r="SH367"/>
      <c r="SI367"/>
      <c r="SJ367"/>
      <c r="SK367"/>
      <c r="SL367"/>
      <c r="SM367"/>
      <c r="SN367"/>
      <c r="SO367"/>
      <c r="SP367"/>
    </row>
    <row r="368" spans="1:510" ht="16.5" customHeight="1" x14ac:dyDescent="0.2">
      <c r="A368" s="20">
        <v>1587</v>
      </c>
      <c r="B368" s="34" t="s">
        <v>70</v>
      </c>
      <c r="C368" s="34" t="s">
        <v>434</v>
      </c>
      <c r="D368" s="20" t="s">
        <v>51</v>
      </c>
      <c r="E368" s="20" t="s">
        <v>1345</v>
      </c>
      <c r="F368" s="22" t="s">
        <v>88</v>
      </c>
      <c r="G368" s="34" t="s">
        <v>520</v>
      </c>
      <c r="H368" s="20" t="s">
        <v>89</v>
      </c>
      <c r="I368" s="20" t="s">
        <v>81</v>
      </c>
      <c r="J368" s="35" t="s">
        <v>529</v>
      </c>
      <c r="K368" s="36"/>
      <c r="L368" s="36"/>
      <c r="M368" s="36"/>
      <c r="N368" s="36"/>
      <c r="O368" s="34"/>
      <c r="P368" s="37">
        <v>919198812</v>
      </c>
      <c r="Q368" s="34">
        <v>12</v>
      </c>
      <c r="R368" s="25">
        <v>45658</v>
      </c>
      <c r="S368" s="39" t="s">
        <v>83</v>
      </c>
      <c r="T368" s="37">
        <f t="shared" si="7"/>
        <v>11030385744</v>
      </c>
      <c r="U368" s="27" t="s">
        <v>39</v>
      </c>
      <c r="V368" s="28" t="s">
        <v>40</v>
      </c>
      <c r="W368"/>
      <c r="X368"/>
      <c r="Y368"/>
      <c r="Z368"/>
      <c r="AA368"/>
      <c r="AB368"/>
      <c r="AC368"/>
      <c r="AD368"/>
      <c r="AE368"/>
      <c r="AF368"/>
      <c r="AG368"/>
      <c r="AH368"/>
      <c r="AI368"/>
      <c r="AJ368"/>
      <c r="AK368"/>
      <c r="AL368"/>
      <c r="AM368"/>
      <c r="AN368"/>
      <c r="AO368"/>
      <c r="AP368"/>
      <c r="AQ368"/>
      <c r="AR368"/>
      <c r="AS368"/>
      <c r="AT368"/>
      <c r="AU368"/>
      <c r="AV368"/>
      <c r="AW368"/>
      <c r="AX368"/>
      <c r="AY368"/>
      <c r="AZ368"/>
      <c r="BA368"/>
      <c r="BB368"/>
      <c r="BC368"/>
      <c r="BD368"/>
      <c r="BE368"/>
      <c r="BF368"/>
      <c r="BG368"/>
      <c r="BH368"/>
      <c r="BI368"/>
      <c r="BJ368"/>
      <c r="BK368"/>
      <c r="BL368"/>
      <c r="BM368"/>
      <c r="BN368"/>
      <c r="BO368"/>
      <c r="BP368"/>
      <c r="BQ368"/>
      <c r="BR368"/>
      <c r="BS368"/>
      <c r="BT368"/>
      <c r="BU368"/>
      <c r="BV368"/>
      <c r="BW368"/>
      <c r="BX368"/>
      <c r="BY368"/>
      <c r="BZ368"/>
      <c r="CA368"/>
      <c r="CB368"/>
      <c r="CC368"/>
      <c r="CD368"/>
      <c r="CE368"/>
      <c r="CF368"/>
      <c r="CG368"/>
      <c r="CH368"/>
      <c r="CI368"/>
      <c r="CJ368"/>
      <c r="CK368"/>
      <c r="CL368"/>
      <c r="CM368"/>
      <c r="CN368"/>
      <c r="CO368"/>
      <c r="CP368"/>
      <c r="CQ368"/>
      <c r="CR368"/>
      <c r="CS368"/>
      <c r="CT368"/>
      <c r="CU368"/>
      <c r="CV368"/>
      <c r="CW368"/>
      <c r="CX368"/>
      <c r="CY368"/>
      <c r="CZ368"/>
      <c r="DA368"/>
      <c r="DB368"/>
      <c r="DC368"/>
      <c r="DD368"/>
      <c r="DE368"/>
      <c r="DF368"/>
      <c r="DG368"/>
      <c r="DH368"/>
      <c r="DI368"/>
      <c r="DJ368"/>
      <c r="DK368"/>
      <c r="DL368"/>
      <c r="DM368"/>
      <c r="DN368"/>
      <c r="DO368"/>
      <c r="DP368"/>
      <c r="DQ368"/>
      <c r="DR368"/>
      <c r="DS368"/>
      <c r="DT368"/>
      <c r="DU368"/>
      <c r="DV368"/>
      <c r="DW368"/>
      <c r="DX368"/>
      <c r="DY368"/>
      <c r="DZ368"/>
      <c r="EA368"/>
      <c r="EB368"/>
      <c r="EC368"/>
      <c r="ED368"/>
      <c r="EE368"/>
      <c r="EF368"/>
      <c r="EG368"/>
      <c r="EH368"/>
      <c r="EI368"/>
      <c r="EJ368"/>
      <c r="EK368"/>
      <c r="EL368"/>
      <c r="EM368"/>
      <c r="EN368"/>
      <c r="EO368"/>
      <c r="EP368"/>
      <c r="EQ368"/>
      <c r="ER368"/>
      <c r="ES368"/>
      <c r="ET368"/>
      <c r="EU368"/>
      <c r="EV368"/>
      <c r="EW368"/>
      <c r="EX368"/>
      <c r="EY368"/>
      <c r="EZ368"/>
      <c r="FA368"/>
      <c r="FB368"/>
      <c r="FC368"/>
      <c r="FD368"/>
      <c r="FE368"/>
      <c r="FF368"/>
      <c r="FG368"/>
      <c r="FH368"/>
      <c r="FI368"/>
      <c r="FJ368"/>
      <c r="FK368"/>
      <c r="FL368"/>
      <c r="FM368"/>
      <c r="FN368"/>
      <c r="FO368"/>
      <c r="FP368"/>
      <c r="FQ368"/>
      <c r="FR368"/>
      <c r="FS368"/>
      <c r="FT368"/>
      <c r="FU368"/>
      <c r="FV368"/>
      <c r="FW368"/>
      <c r="FX368"/>
      <c r="FY368"/>
      <c r="FZ368"/>
      <c r="GA368"/>
      <c r="GB368"/>
      <c r="GC368"/>
      <c r="GD368"/>
      <c r="GE368"/>
      <c r="GF368"/>
      <c r="GG368"/>
      <c r="GH368"/>
      <c r="GI368"/>
      <c r="GJ368"/>
      <c r="GK368"/>
      <c r="GL368"/>
      <c r="GM368"/>
      <c r="GN368"/>
      <c r="GO368"/>
      <c r="GP368"/>
      <c r="GQ368"/>
      <c r="GR368"/>
      <c r="GS368"/>
      <c r="GT368"/>
      <c r="GU368"/>
      <c r="GV368"/>
      <c r="GW368"/>
      <c r="GX368"/>
      <c r="GY368"/>
      <c r="GZ368"/>
      <c r="HA368"/>
      <c r="HB368"/>
      <c r="HC368"/>
      <c r="HD368"/>
      <c r="HE368"/>
      <c r="HF368"/>
      <c r="HG368"/>
      <c r="HH368"/>
      <c r="HI368"/>
      <c r="HJ368"/>
      <c r="HK368"/>
      <c r="HL368"/>
      <c r="HM368"/>
      <c r="HN368"/>
      <c r="HO368"/>
      <c r="HP368"/>
      <c r="HQ368"/>
      <c r="HR368"/>
      <c r="HS368"/>
      <c r="HT368"/>
      <c r="HU368"/>
      <c r="HV368"/>
      <c r="HW368"/>
      <c r="HX368"/>
      <c r="HY368"/>
      <c r="HZ368"/>
      <c r="IA368"/>
      <c r="IB368"/>
      <c r="IC368"/>
      <c r="ID368"/>
      <c r="IE368"/>
      <c r="IF368"/>
      <c r="IG368"/>
      <c r="IH368"/>
      <c r="II368"/>
      <c r="IJ368"/>
      <c r="IK368"/>
      <c r="IL368"/>
      <c r="IM368"/>
      <c r="IN368"/>
      <c r="IO368"/>
      <c r="IP368"/>
      <c r="IQ368"/>
      <c r="IR368"/>
      <c r="IS368"/>
      <c r="IT368"/>
      <c r="IU368"/>
      <c r="IV368"/>
      <c r="IW368"/>
      <c r="IX368"/>
      <c r="IY368"/>
      <c r="IZ368"/>
      <c r="JA368"/>
      <c r="JB368"/>
      <c r="JC368"/>
      <c r="JD368"/>
      <c r="JE368"/>
      <c r="JF368"/>
      <c r="JG368"/>
      <c r="JH368"/>
      <c r="JI368"/>
      <c r="JJ368"/>
      <c r="JK368"/>
      <c r="JL368"/>
      <c r="JM368"/>
      <c r="JN368"/>
      <c r="JO368"/>
      <c r="JP368"/>
      <c r="JQ368"/>
      <c r="JR368"/>
      <c r="JS368"/>
      <c r="JT368"/>
      <c r="JU368"/>
      <c r="JV368"/>
      <c r="JW368"/>
      <c r="JX368"/>
      <c r="JY368"/>
      <c r="JZ368"/>
      <c r="KA368"/>
      <c r="KB368"/>
      <c r="KC368"/>
      <c r="KD368"/>
      <c r="KE368"/>
      <c r="KF368"/>
      <c r="KG368"/>
      <c r="KH368"/>
      <c r="KI368"/>
      <c r="KJ368"/>
      <c r="KK368"/>
      <c r="KL368"/>
      <c r="KM368"/>
      <c r="KN368"/>
      <c r="KO368"/>
      <c r="KP368"/>
      <c r="KQ368"/>
      <c r="KR368"/>
      <c r="KS368"/>
      <c r="KT368"/>
      <c r="KU368"/>
      <c r="KV368"/>
      <c r="KW368"/>
      <c r="KX368"/>
      <c r="KY368"/>
      <c r="KZ368"/>
      <c r="LA368"/>
      <c r="LB368"/>
      <c r="LC368"/>
      <c r="LD368"/>
      <c r="LE368"/>
      <c r="LF368"/>
      <c r="LG368"/>
      <c r="LH368"/>
      <c r="LI368"/>
      <c r="LJ368"/>
      <c r="LK368"/>
      <c r="LL368"/>
      <c r="LM368"/>
      <c r="LN368"/>
      <c r="LO368"/>
      <c r="LP368"/>
      <c r="LQ368"/>
      <c r="LR368"/>
      <c r="LS368"/>
      <c r="LT368"/>
      <c r="LU368"/>
      <c r="LV368"/>
      <c r="LW368"/>
      <c r="LX368"/>
      <c r="LY368"/>
      <c r="LZ368"/>
      <c r="MA368"/>
      <c r="MB368"/>
      <c r="MC368"/>
      <c r="MD368"/>
      <c r="ME368"/>
      <c r="MF368"/>
      <c r="MG368"/>
      <c r="MH368"/>
      <c r="MI368"/>
      <c r="MJ368"/>
      <c r="MK368"/>
      <c r="ML368"/>
      <c r="MM368"/>
      <c r="MN368"/>
      <c r="MO368"/>
      <c r="MP368"/>
      <c r="MQ368"/>
      <c r="MR368"/>
      <c r="MS368"/>
      <c r="MT368"/>
      <c r="MU368"/>
      <c r="MV368"/>
      <c r="MW368"/>
      <c r="MX368"/>
      <c r="MY368"/>
      <c r="MZ368"/>
      <c r="NA368"/>
      <c r="NB368"/>
      <c r="NC368"/>
      <c r="ND368"/>
      <c r="NE368"/>
      <c r="NF368"/>
      <c r="NG368"/>
      <c r="NH368"/>
      <c r="NI368"/>
      <c r="NJ368"/>
      <c r="NK368"/>
      <c r="NL368"/>
      <c r="NM368"/>
      <c r="NN368"/>
      <c r="NO368"/>
      <c r="NP368"/>
      <c r="NQ368"/>
      <c r="NR368"/>
      <c r="NS368"/>
      <c r="NT368"/>
      <c r="NU368"/>
      <c r="NV368"/>
      <c r="NW368"/>
      <c r="NX368"/>
      <c r="NY368"/>
      <c r="NZ368"/>
      <c r="OA368"/>
      <c r="OB368"/>
      <c r="OC368"/>
      <c r="OD368"/>
      <c r="OE368"/>
      <c r="OF368"/>
      <c r="OG368"/>
      <c r="OH368"/>
      <c r="OI368"/>
      <c r="OJ368"/>
      <c r="OK368"/>
      <c r="OL368"/>
      <c r="OM368"/>
      <c r="ON368"/>
      <c r="OO368"/>
      <c r="OP368"/>
      <c r="OQ368"/>
      <c r="OR368"/>
      <c r="OS368"/>
      <c r="OT368"/>
      <c r="OU368"/>
      <c r="OV368"/>
      <c r="OW368"/>
      <c r="OX368"/>
      <c r="OY368"/>
      <c r="OZ368"/>
      <c r="PA368"/>
      <c r="PB368"/>
      <c r="PC368"/>
      <c r="PD368"/>
      <c r="PE368"/>
      <c r="PF368"/>
      <c r="PG368"/>
      <c r="PH368"/>
      <c r="PI368"/>
      <c r="PJ368"/>
      <c r="PK368"/>
      <c r="PL368"/>
      <c r="PM368"/>
      <c r="PN368"/>
      <c r="PO368"/>
      <c r="PP368"/>
      <c r="PQ368"/>
      <c r="PR368"/>
      <c r="PS368"/>
      <c r="PT368"/>
      <c r="PU368"/>
      <c r="PV368"/>
      <c r="PW368"/>
      <c r="PX368"/>
      <c r="PY368"/>
      <c r="PZ368"/>
      <c r="QA368"/>
      <c r="QB368"/>
      <c r="QC368"/>
      <c r="QD368"/>
      <c r="QE368"/>
      <c r="QF368"/>
      <c r="QG368"/>
      <c r="QH368"/>
      <c r="QI368"/>
      <c r="QJ368"/>
      <c r="QK368"/>
      <c r="QL368"/>
      <c r="QM368"/>
      <c r="QN368"/>
      <c r="QO368"/>
      <c r="QP368"/>
      <c r="QQ368"/>
      <c r="QR368"/>
      <c r="QS368"/>
      <c r="QT368"/>
      <c r="QU368"/>
      <c r="QV368"/>
      <c r="QW368"/>
      <c r="QX368"/>
      <c r="QY368"/>
      <c r="QZ368"/>
      <c r="RA368"/>
      <c r="RB368"/>
      <c r="RC368"/>
      <c r="RD368"/>
      <c r="RE368"/>
      <c r="RF368"/>
      <c r="RG368"/>
      <c r="RH368"/>
      <c r="RI368"/>
      <c r="RJ368"/>
      <c r="RK368"/>
      <c r="RL368"/>
      <c r="RM368"/>
      <c r="RN368"/>
      <c r="RO368"/>
      <c r="RP368"/>
      <c r="RQ368"/>
      <c r="RR368"/>
      <c r="RS368"/>
      <c r="RT368"/>
      <c r="RU368"/>
      <c r="RV368"/>
      <c r="RW368"/>
      <c r="RX368"/>
      <c r="RY368"/>
      <c r="RZ368"/>
      <c r="SA368"/>
      <c r="SB368"/>
      <c r="SC368"/>
      <c r="SD368"/>
      <c r="SE368"/>
      <c r="SF368"/>
      <c r="SG368"/>
      <c r="SH368"/>
      <c r="SI368"/>
      <c r="SJ368"/>
      <c r="SK368"/>
      <c r="SL368"/>
      <c r="SM368"/>
      <c r="SN368"/>
      <c r="SO368"/>
      <c r="SP368"/>
    </row>
    <row r="369" spans="1:510" ht="16.5" customHeight="1" x14ac:dyDescent="0.2">
      <c r="A369" s="20">
        <v>1588</v>
      </c>
      <c r="B369" s="34" t="s">
        <v>70</v>
      </c>
      <c r="C369" s="34" t="s">
        <v>434</v>
      </c>
      <c r="D369" s="20" t="s">
        <v>51</v>
      </c>
      <c r="E369" s="20" t="s">
        <v>1345</v>
      </c>
      <c r="F369" s="22" t="s">
        <v>88</v>
      </c>
      <c r="G369" s="34" t="s">
        <v>520</v>
      </c>
      <c r="H369" s="20" t="s">
        <v>89</v>
      </c>
      <c r="I369" s="20" t="s">
        <v>81</v>
      </c>
      <c r="J369" s="35" t="s">
        <v>530</v>
      </c>
      <c r="K369" s="36"/>
      <c r="L369" s="36"/>
      <c r="M369" s="36"/>
      <c r="N369" s="36"/>
      <c r="O369" s="34"/>
      <c r="P369" s="37">
        <v>59021690</v>
      </c>
      <c r="Q369" s="34">
        <v>12</v>
      </c>
      <c r="R369" s="25">
        <v>45658</v>
      </c>
      <c r="S369" s="39" t="s">
        <v>83</v>
      </c>
      <c r="T369" s="37">
        <f t="shared" si="7"/>
        <v>708260280</v>
      </c>
      <c r="U369" s="27" t="s">
        <v>39</v>
      </c>
      <c r="V369" s="28" t="s">
        <v>40</v>
      </c>
      <c r="W369"/>
      <c r="X369"/>
      <c r="Y369"/>
      <c r="Z369"/>
      <c r="AA369"/>
      <c r="AB369"/>
      <c r="AC369"/>
      <c r="AD369"/>
      <c r="AE369"/>
      <c r="AF369"/>
      <c r="AG369"/>
      <c r="AH369"/>
      <c r="AI369"/>
      <c r="AJ369"/>
      <c r="AK369"/>
      <c r="AL369"/>
      <c r="AM369"/>
      <c r="AN369"/>
      <c r="AO369"/>
      <c r="AP369"/>
      <c r="AQ369"/>
      <c r="AR369"/>
      <c r="AS369"/>
      <c r="AT369"/>
      <c r="AU369"/>
      <c r="AV369"/>
      <c r="AW369"/>
      <c r="AX369"/>
      <c r="AY369"/>
      <c r="AZ369"/>
      <c r="BA369"/>
      <c r="BB369"/>
      <c r="BC369"/>
      <c r="BD369"/>
      <c r="BE369"/>
      <c r="BF369"/>
      <c r="BG369"/>
      <c r="BH369"/>
      <c r="BI369"/>
      <c r="BJ369"/>
      <c r="BK369"/>
      <c r="BL369"/>
      <c r="BM369"/>
      <c r="BN369"/>
      <c r="BO369"/>
      <c r="BP369"/>
      <c r="BQ369"/>
      <c r="BR369"/>
      <c r="BS369"/>
      <c r="BT369"/>
      <c r="BU369"/>
      <c r="BV369"/>
      <c r="BW369"/>
      <c r="BX369"/>
      <c r="BY369"/>
      <c r="BZ369"/>
      <c r="CA369"/>
      <c r="CB369"/>
      <c r="CC369"/>
      <c r="CD369"/>
      <c r="CE369"/>
      <c r="CF369"/>
      <c r="CG369"/>
      <c r="CH369"/>
      <c r="CI369"/>
      <c r="CJ369"/>
      <c r="CK369"/>
      <c r="CL369"/>
      <c r="CM369"/>
      <c r="CN369"/>
      <c r="CO369"/>
      <c r="CP369"/>
      <c r="CQ369"/>
      <c r="CR369"/>
      <c r="CS369"/>
      <c r="CT369"/>
      <c r="CU369"/>
      <c r="CV369"/>
      <c r="CW369"/>
      <c r="CX369"/>
      <c r="CY369"/>
      <c r="CZ369"/>
      <c r="DA369"/>
      <c r="DB369"/>
      <c r="DC369"/>
      <c r="DD369"/>
      <c r="DE369"/>
      <c r="DF369"/>
      <c r="DG369"/>
      <c r="DH369"/>
      <c r="DI369"/>
      <c r="DJ369"/>
      <c r="DK369"/>
      <c r="DL369"/>
      <c r="DM369"/>
      <c r="DN369"/>
      <c r="DO369"/>
      <c r="DP369"/>
      <c r="DQ369"/>
      <c r="DR369"/>
      <c r="DS369"/>
      <c r="DT369"/>
      <c r="DU369"/>
      <c r="DV369"/>
      <c r="DW369"/>
      <c r="DX369"/>
      <c r="DY369"/>
      <c r="DZ369"/>
      <c r="EA369"/>
      <c r="EB369"/>
      <c r="EC369"/>
      <c r="ED369"/>
      <c r="EE369"/>
      <c r="EF369"/>
      <c r="EG369"/>
      <c r="EH369"/>
      <c r="EI369"/>
      <c r="EJ369"/>
      <c r="EK369"/>
      <c r="EL369"/>
      <c r="EM369"/>
      <c r="EN369"/>
      <c r="EO369"/>
      <c r="EP369"/>
      <c r="EQ369"/>
      <c r="ER369"/>
      <c r="ES369"/>
      <c r="ET369"/>
      <c r="EU369"/>
      <c r="EV369"/>
      <c r="EW369"/>
      <c r="EX369"/>
      <c r="EY369"/>
      <c r="EZ369"/>
      <c r="FA369"/>
      <c r="FB369"/>
      <c r="FC369"/>
      <c r="FD369"/>
      <c r="FE369"/>
      <c r="FF369"/>
      <c r="FG369"/>
      <c r="FH369"/>
      <c r="FI369"/>
      <c r="FJ369"/>
      <c r="FK369"/>
      <c r="FL369"/>
      <c r="FM369"/>
      <c r="FN369"/>
      <c r="FO369"/>
      <c r="FP369"/>
      <c r="FQ369"/>
      <c r="FR369"/>
      <c r="FS369"/>
      <c r="FT369"/>
      <c r="FU369"/>
      <c r="FV369"/>
      <c r="FW369"/>
      <c r="FX369"/>
      <c r="FY369"/>
      <c r="FZ369"/>
      <c r="GA369"/>
      <c r="GB369"/>
      <c r="GC369"/>
      <c r="GD369"/>
      <c r="GE369"/>
      <c r="GF369"/>
      <c r="GG369"/>
      <c r="GH369"/>
      <c r="GI369"/>
      <c r="GJ369"/>
      <c r="GK369"/>
      <c r="GL369"/>
      <c r="GM369"/>
      <c r="GN369"/>
      <c r="GO369"/>
      <c r="GP369"/>
      <c r="GQ369"/>
      <c r="GR369"/>
      <c r="GS369"/>
      <c r="GT369"/>
      <c r="GU369"/>
      <c r="GV369"/>
      <c r="GW369"/>
      <c r="GX369"/>
      <c r="GY369"/>
      <c r="GZ369"/>
      <c r="HA369"/>
      <c r="HB369"/>
      <c r="HC369"/>
      <c r="HD369"/>
      <c r="HE369"/>
      <c r="HF369"/>
      <c r="HG369"/>
      <c r="HH369"/>
      <c r="HI369"/>
      <c r="HJ369"/>
      <c r="HK369"/>
      <c r="HL369"/>
      <c r="HM369"/>
      <c r="HN369"/>
      <c r="HO369"/>
      <c r="HP369"/>
      <c r="HQ369"/>
      <c r="HR369"/>
      <c r="HS369"/>
      <c r="HT369"/>
      <c r="HU369"/>
      <c r="HV369"/>
      <c r="HW369"/>
      <c r="HX369"/>
      <c r="HY369"/>
      <c r="HZ369"/>
      <c r="IA369"/>
      <c r="IB369"/>
      <c r="IC369"/>
      <c r="ID369"/>
      <c r="IE369"/>
      <c r="IF369"/>
      <c r="IG369"/>
      <c r="IH369"/>
      <c r="II369"/>
      <c r="IJ369"/>
      <c r="IK369"/>
      <c r="IL369"/>
      <c r="IM369"/>
      <c r="IN369"/>
      <c r="IO369"/>
      <c r="IP369"/>
      <c r="IQ369"/>
      <c r="IR369"/>
      <c r="IS369"/>
      <c r="IT369"/>
      <c r="IU369"/>
      <c r="IV369"/>
      <c r="IW369"/>
      <c r="IX369"/>
      <c r="IY369"/>
      <c r="IZ369"/>
      <c r="JA369"/>
      <c r="JB369"/>
      <c r="JC369"/>
      <c r="JD369"/>
      <c r="JE369"/>
      <c r="JF369"/>
      <c r="JG369"/>
      <c r="JH369"/>
      <c r="JI369"/>
      <c r="JJ369"/>
      <c r="JK369"/>
      <c r="JL369"/>
      <c r="JM369"/>
      <c r="JN369"/>
      <c r="JO369"/>
      <c r="JP369"/>
      <c r="JQ369"/>
      <c r="JR369"/>
      <c r="JS369"/>
      <c r="JT369"/>
      <c r="JU369"/>
      <c r="JV369"/>
      <c r="JW369"/>
      <c r="JX369"/>
      <c r="JY369"/>
      <c r="JZ369"/>
      <c r="KA369"/>
      <c r="KB369"/>
      <c r="KC369"/>
      <c r="KD369"/>
      <c r="KE369"/>
      <c r="KF369"/>
      <c r="KG369"/>
      <c r="KH369"/>
      <c r="KI369"/>
      <c r="KJ369"/>
      <c r="KK369"/>
      <c r="KL369"/>
      <c r="KM369"/>
      <c r="KN369"/>
      <c r="KO369"/>
      <c r="KP369"/>
      <c r="KQ369"/>
      <c r="KR369"/>
      <c r="KS369"/>
      <c r="KT369"/>
      <c r="KU369"/>
      <c r="KV369"/>
      <c r="KW369"/>
      <c r="KX369"/>
      <c r="KY369"/>
      <c r="KZ369"/>
      <c r="LA369"/>
      <c r="LB369"/>
      <c r="LC369"/>
      <c r="LD369"/>
      <c r="LE369"/>
      <c r="LF369"/>
      <c r="LG369"/>
      <c r="LH369"/>
      <c r="LI369"/>
      <c r="LJ369"/>
      <c r="LK369"/>
      <c r="LL369"/>
      <c r="LM369"/>
      <c r="LN369"/>
      <c r="LO369"/>
      <c r="LP369"/>
      <c r="LQ369"/>
      <c r="LR369"/>
      <c r="LS369"/>
      <c r="LT369"/>
      <c r="LU369"/>
      <c r="LV369"/>
      <c r="LW369"/>
      <c r="LX369"/>
      <c r="LY369"/>
      <c r="LZ369"/>
      <c r="MA369"/>
      <c r="MB369"/>
      <c r="MC369"/>
      <c r="MD369"/>
      <c r="ME369"/>
      <c r="MF369"/>
      <c r="MG369"/>
      <c r="MH369"/>
      <c r="MI369"/>
      <c r="MJ369"/>
      <c r="MK369"/>
      <c r="ML369"/>
      <c r="MM369"/>
      <c r="MN369"/>
      <c r="MO369"/>
      <c r="MP369"/>
      <c r="MQ369"/>
      <c r="MR369"/>
      <c r="MS369"/>
      <c r="MT369"/>
      <c r="MU369"/>
      <c r="MV369"/>
      <c r="MW369"/>
      <c r="MX369"/>
      <c r="MY369"/>
      <c r="MZ369"/>
      <c r="NA369"/>
      <c r="NB369"/>
      <c r="NC369"/>
      <c r="ND369"/>
      <c r="NE369"/>
      <c r="NF369"/>
      <c r="NG369"/>
      <c r="NH369"/>
      <c r="NI369"/>
      <c r="NJ369"/>
      <c r="NK369"/>
      <c r="NL369"/>
      <c r="NM369"/>
      <c r="NN369"/>
      <c r="NO369"/>
      <c r="NP369"/>
      <c r="NQ369"/>
      <c r="NR369"/>
      <c r="NS369"/>
      <c r="NT369"/>
      <c r="NU369"/>
      <c r="NV369"/>
      <c r="NW369"/>
      <c r="NX369"/>
      <c r="NY369"/>
      <c r="NZ369"/>
      <c r="OA369"/>
      <c r="OB369"/>
      <c r="OC369"/>
      <c r="OD369"/>
      <c r="OE369"/>
      <c r="OF369"/>
      <c r="OG369"/>
      <c r="OH369"/>
      <c r="OI369"/>
      <c r="OJ369"/>
      <c r="OK369"/>
      <c r="OL369"/>
      <c r="OM369"/>
      <c r="ON369"/>
      <c r="OO369"/>
      <c r="OP369"/>
      <c r="OQ369"/>
      <c r="OR369"/>
      <c r="OS369"/>
      <c r="OT369"/>
      <c r="OU369"/>
      <c r="OV369"/>
      <c r="OW369"/>
      <c r="OX369"/>
      <c r="OY369"/>
      <c r="OZ369"/>
      <c r="PA369"/>
      <c r="PB369"/>
      <c r="PC369"/>
      <c r="PD369"/>
      <c r="PE369"/>
      <c r="PF369"/>
      <c r="PG369"/>
      <c r="PH369"/>
      <c r="PI369"/>
      <c r="PJ369"/>
      <c r="PK369"/>
      <c r="PL369"/>
      <c r="PM369"/>
      <c r="PN369"/>
      <c r="PO369"/>
      <c r="PP369"/>
      <c r="PQ369"/>
      <c r="PR369"/>
      <c r="PS369"/>
      <c r="PT369"/>
      <c r="PU369"/>
      <c r="PV369"/>
      <c r="PW369"/>
      <c r="PX369"/>
      <c r="PY369"/>
      <c r="PZ369"/>
      <c r="QA369"/>
      <c r="QB369"/>
      <c r="QC369"/>
      <c r="QD369"/>
      <c r="QE369"/>
      <c r="QF369"/>
      <c r="QG369"/>
      <c r="QH369"/>
      <c r="QI369"/>
      <c r="QJ369"/>
      <c r="QK369"/>
      <c r="QL369"/>
      <c r="QM369"/>
      <c r="QN369"/>
      <c r="QO369"/>
      <c r="QP369"/>
      <c r="QQ369"/>
      <c r="QR369"/>
      <c r="QS369"/>
      <c r="QT369"/>
      <c r="QU369"/>
      <c r="QV369"/>
      <c r="QW369"/>
      <c r="QX369"/>
      <c r="QY369"/>
      <c r="QZ369"/>
      <c r="RA369"/>
      <c r="RB369"/>
      <c r="RC369"/>
      <c r="RD369"/>
      <c r="RE369"/>
      <c r="RF369"/>
      <c r="RG369"/>
      <c r="RH369"/>
      <c r="RI369"/>
      <c r="RJ369"/>
      <c r="RK369"/>
      <c r="RL369"/>
      <c r="RM369"/>
      <c r="RN369"/>
      <c r="RO369"/>
      <c r="RP369"/>
      <c r="RQ369"/>
      <c r="RR369"/>
      <c r="RS369"/>
      <c r="RT369"/>
      <c r="RU369"/>
      <c r="RV369"/>
      <c r="RW369"/>
      <c r="RX369"/>
      <c r="RY369"/>
      <c r="RZ369"/>
      <c r="SA369"/>
      <c r="SB369"/>
      <c r="SC369"/>
      <c r="SD369"/>
      <c r="SE369"/>
      <c r="SF369"/>
      <c r="SG369"/>
      <c r="SH369"/>
      <c r="SI369"/>
      <c r="SJ369"/>
      <c r="SK369"/>
      <c r="SL369"/>
      <c r="SM369"/>
      <c r="SN369"/>
      <c r="SO369"/>
      <c r="SP369"/>
    </row>
    <row r="370" spans="1:510" ht="16.5" customHeight="1" x14ac:dyDescent="0.2">
      <c r="A370" s="20">
        <v>1589</v>
      </c>
      <c r="B370" s="34" t="s">
        <v>70</v>
      </c>
      <c r="C370" s="34" t="s">
        <v>434</v>
      </c>
      <c r="D370" s="20" t="s">
        <v>51</v>
      </c>
      <c r="E370" s="20" t="s">
        <v>1345</v>
      </c>
      <c r="F370" s="22" t="s">
        <v>88</v>
      </c>
      <c r="G370" s="34" t="s">
        <v>520</v>
      </c>
      <c r="H370" s="20" t="s">
        <v>89</v>
      </c>
      <c r="I370" s="20" t="s">
        <v>81</v>
      </c>
      <c r="J370" s="35" t="s">
        <v>531</v>
      </c>
      <c r="K370" s="36"/>
      <c r="L370" s="36"/>
      <c r="M370" s="36"/>
      <c r="N370" s="36"/>
      <c r="O370" s="34"/>
      <c r="P370" s="37">
        <v>4248896386</v>
      </c>
      <c r="Q370" s="34">
        <v>12</v>
      </c>
      <c r="R370" s="25">
        <v>45658</v>
      </c>
      <c r="S370" s="39" t="s">
        <v>83</v>
      </c>
      <c r="T370" s="37">
        <f t="shared" si="7"/>
        <v>50986756632</v>
      </c>
      <c r="U370" s="27" t="s">
        <v>39</v>
      </c>
      <c r="V370" s="28" t="s">
        <v>40</v>
      </c>
      <c r="W370"/>
      <c r="X370"/>
      <c r="Y370"/>
      <c r="Z370"/>
      <c r="AA370"/>
      <c r="AB370"/>
      <c r="AC370"/>
      <c r="AD370"/>
      <c r="AE370"/>
      <c r="AF370"/>
      <c r="AG370"/>
      <c r="AH370"/>
      <c r="AI370"/>
      <c r="AJ370"/>
      <c r="AK370"/>
      <c r="AL370"/>
      <c r="AM370"/>
      <c r="AN370"/>
      <c r="AO370"/>
      <c r="AP370"/>
      <c r="AQ370"/>
      <c r="AR370"/>
      <c r="AS370"/>
      <c r="AT370"/>
      <c r="AU370"/>
      <c r="AV370"/>
      <c r="AW370"/>
      <c r="AX370"/>
      <c r="AY370"/>
      <c r="AZ370"/>
      <c r="BA370"/>
      <c r="BB370"/>
      <c r="BC370"/>
      <c r="BD370"/>
      <c r="BE370"/>
      <c r="BF370"/>
      <c r="BG370"/>
      <c r="BH370"/>
      <c r="BI370"/>
      <c r="BJ370"/>
      <c r="BK370"/>
      <c r="BL370"/>
      <c r="BM370"/>
      <c r="BN370"/>
      <c r="BO370"/>
      <c r="BP370"/>
      <c r="BQ370"/>
      <c r="BR370"/>
      <c r="BS370"/>
      <c r="BT370"/>
      <c r="BU370"/>
      <c r="BV370"/>
      <c r="BW370"/>
      <c r="BX370"/>
      <c r="BY370"/>
      <c r="BZ370"/>
      <c r="CA370"/>
      <c r="CB370"/>
      <c r="CC370"/>
      <c r="CD370"/>
      <c r="CE370"/>
      <c r="CF370"/>
      <c r="CG370"/>
      <c r="CH370"/>
      <c r="CI370"/>
      <c r="CJ370"/>
      <c r="CK370"/>
      <c r="CL370"/>
      <c r="CM370"/>
      <c r="CN370"/>
      <c r="CO370"/>
      <c r="CP370"/>
      <c r="CQ370"/>
      <c r="CR370"/>
      <c r="CS370"/>
      <c r="CT370"/>
      <c r="CU370"/>
      <c r="CV370"/>
      <c r="CW370"/>
      <c r="CX370"/>
      <c r="CY370"/>
      <c r="CZ370"/>
      <c r="DA370"/>
      <c r="DB370"/>
      <c r="DC370"/>
      <c r="DD370"/>
      <c r="DE370"/>
      <c r="DF370"/>
      <c r="DG370"/>
      <c r="DH370"/>
      <c r="DI370"/>
      <c r="DJ370"/>
      <c r="DK370"/>
      <c r="DL370"/>
      <c r="DM370"/>
      <c r="DN370"/>
      <c r="DO370"/>
      <c r="DP370"/>
      <c r="DQ370"/>
      <c r="DR370"/>
      <c r="DS370"/>
      <c r="DT370"/>
      <c r="DU370"/>
      <c r="DV370"/>
      <c r="DW370"/>
      <c r="DX370"/>
      <c r="DY370"/>
      <c r="DZ370"/>
      <c r="EA370"/>
      <c r="EB370"/>
      <c r="EC370"/>
      <c r="ED370"/>
      <c r="EE370"/>
      <c r="EF370"/>
      <c r="EG370"/>
      <c r="EH370"/>
      <c r="EI370"/>
      <c r="EJ370"/>
      <c r="EK370"/>
      <c r="EL370"/>
      <c r="EM370"/>
      <c r="EN370"/>
      <c r="EO370"/>
      <c r="EP370"/>
      <c r="EQ370"/>
      <c r="ER370"/>
      <c r="ES370"/>
      <c r="ET370"/>
      <c r="EU370"/>
      <c r="EV370"/>
      <c r="EW370"/>
      <c r="EX370"/>
      <c r="EY370"/>
      <c r="EZ370"/>
      <c r="FA370"/>
      <c r="FB370"/>
      <c r="FC370"/>
      <c r="FD370"/>
      <c r="FE370"/>
      <c r="FF370"/>
      <c r="FG370"/>
      <c r="FH370"/>
      <c r="FI370"/>
      <c r="FJ370"/>
      <c r="FK370"/>
      <c r="FL370"/>
      <c r="FM370"/>
      <c r="FN370"/>
      <c r="FO370"/>
      <c r="FP370"/>
      <c r="FQ370"/>
      <c r="FR370"/>
      <c r="FS370"/>
      <c r="FT370"/>
      <c r="FU370"/>
      <c r="FV370"/>
      <c r="FW370"/>
      <c r="FX370"/>
      <c r="FY370"/>
      <c r="FZ370"/>
      <c r="GA370"/>
      <c r="GB370"/>
      <c r="GC370"/>
      <c r="GD370"/>
      <c r="GE370"/>
      <c r="GF370"/>
      <c r="GG370"/>
      <c r="GH370"/>
      <c r="GI370"/>
      <c r="GJ370"/>
      <c r="GK370"/>
      <c r="GL370"/>
      <c r="GM370"/>
      <c r="GN370"/>
      <c r="GO370"/>
      <c r="GP370"/>
      <c r="GQ370"/>
      <c r="GR370"/>
      <c r="GS370"/>
      <c r="GT370"/>
      <c r="GU370"/>
      <c r="GV370"/>
      <c r="GW370"/>
      <c r="GX370"/>
      <c r="GY370"/>
      <c r="GZ370"/>
      <c r="HA370"/>
      <c r="HB370"/>
      <c r="HC370"/>
      <c r="HD370"/>
      <c r="HE370"/>
      <c r="HF370"/>
      <c r="HG370"/>
      <c r="HH370"/>
      <c r="HI370"/>
      <c r="HJ370"/>
      <c r="HK370"/>
      <c r="HL370"/>
      <c r="HM370"/>
      <c r="HN370"/>
      <c r="HO370"/>
      <c r="HP370"/>
      <c r="HQ370"/>
      <c r="HR370"/>
      <c r="HS370"/>
      <c r="HT370"/>
      <c r="HU370"/>
      <c r="HV370"/>
      <c r="HW370"/>
      <c r="HX370"/>
      <c r="HY370"/>
      <c r="HZ370"/>
      <c r="IA370"/>
      <c r="IB370"/>
      <c r="IC370"/>
      <c r="ID370"/>
      <c r="IE370"/>
      <c r="IF370"/>
      <c r="IG370"/>
      <c r="IH370"/>
      <c r="II370"/>
      <c r="IJ370"/>
      <c r="IK370"/>
      <c r="IL370"/>
      <c r="IM370"/>
      <c r="IN370"/>
      <c r="IO370"/>
      <c r="IP370"/>
      <c r="IQ370"/>
      <c r="IR370"/>
      <c r="IS370"/>
      <c r="IT370"/>
      <c r="IU370"/>
      <c r="IV370"/>
      <c r="IW370"/>
      <c r="IX370"/>
      <c r="IY370"/>
      <c r="IZ370"/>
      <c r="JA370"/>
      <c r="JB370"/>
      <c r="JC370"/>
      <c r="JD370"/>
      <c r="JE370"/>
      <c r="JF370"/>
      <c r="JG370"/>
      <c r="JH370"/>
      <c r="JI370"/>
      <c r="JJ370"/>
      <c r="JK370"/>
      <c r="JL370"/>
      <c r="JM370"/>
      <c r="JN370"/>
      <c r="JO370"/>
      <c r="JP370"/>
      <c r="JQ370"/>
      <c r="JR370"/>
      <c r="JS370"/>
      <c r="JT370"/>
      <c r="JU370"/>
      <c r="JV370"/>
      <c r="JW370"/>
      <c r="JX370"/>
      <c r="JY370"/>
      <c r="JZ370"/>
      <c r="KA370"/>
      <c r="KB370"/>
      <c r="KC370"/>
      <c r="KD370"/>
      <c r="KE370"/>
      <c r="KF370"/>
      <c r="KG370"/>
      <c r="KH370"/>
      <c r="KI370"/>
      <c r="KJ370"/>
      <c r="KK370"/>
      <c r="KL370"/>
      <c r="KM370"/>
      <c r="KN370"/>
      <c r="KO370"/>
      <c r="KP370"/>
      <c r="KQ370"/>
      <c r="KR370"/>
      <c r="KS370"/>
      <c r="KT370"/>
      <c r="KU370"/>
      <c r="KV370"/>
      <c r="KW370"/>
      <c r="KX370"/>
      <c r="KY370"/>
      <c r="KZ370"/>
      <c r="LA370"/>
      <c r="LB370"/>
      <c r="LC370"/>
      <c r="LD370"/>
      <c r="LE370"/>
      <c r="LF370"/>
      <c r="LG370"/>
      <c r="LH370"/>
      <c r="LI370"/>
      <c r="LJ370"/>
      <c r="LK370"/>
      <c r="LL370"/>
      <c r="LM370"/>
      <c r="LN370"/>
      <c r="LO370"/>
      <c r="LP370"/>
      <c r="LQ370"/>
      <c r="LR370"/>
      <c r="LS370"/>
      <c r="LT370"/>
      <c r="LU370"/>
      <c r="LV370"/>
      <c r="LW370"/>
      <c r="LX370"/>
      <c r="LY370"/>
      <c r="LZ370"/>
      <c r="MA370"/>
      <c r="MB370"/>
      <c r="MC370"/>
      <c r="MD370"/>
      <c r="ME370"/>
      <c r="MF370"/>
      <c r="MG370"/>
      <c r="MH370"/>
      <c r="MI370"/>
      <c r="MJ370"/>
      <c r="MK370"/>
      <c r="ML370"/>
      <c r="MM370"/>
      <c r="MN370"/>
      <c r="MO370"/>
      <c r="MP370"/>
      <c r="MQ370"/>
      <c r="MR370"/>
      <c r="MS370"/>
      <c r="MT370"/>
      <c r="MU370"/>
      <c r="MV370"/>
      <c r="MW370"/>
      <c r="MX370"/>
      <c r="MY370"/>
      <c r="MZ370"/>
      <c r="NA370"/>
      <c r="NB370"/>
      <c r="NC370"/>
      <c r="ND370"/>
      <c r="NE370"/>
      <c r="NF370"/>
      <c r="NG370"/>
      <c r="NH370"/>
      <c r="NI370"/>
      <c r="NJ370"/>
      <c r="NK370"/>
      <c r="NL370"/>
      <c r="NM370"/>
      <c r="NN370"/>
      <c r="NO370"/>
      <c r="NP370"/>
      <c r="NQ370"/>
      <c r="NR370"/>
      <c r="NS370"/>
      <c r="NT370"/>
      <c r="NU370"/>
      <c r="NV370"/>
      <c r="NW370"/>
      <c r="NX370"/>
      <c r="NY370"/>
      <c r="NZ370"/>
      <c r="OA370"/>
      <c r="OB370"/>
      <c r="OC370"/>
      <c r="OD370"/>
      <c r="OE370"/>
      <c r="OF370"/>
      <c r="OG370"/>
      <c r="OH370"/>
      <c r="OI370"/>
      <c r="OJ370"/>
      <c r="OK370"/>
      <c r="OL370"/>
      <c r="OM370"/>
      <c r="ON370"/>
      <c r="OO370"/>
      <c r="OP370"/>
      <c r="OQ370"/>
      <c r="OR370"/>
      <c r="OS370"/>
      <c r="OT370"/>
      <c r="OU370"/>
      <c r="OV370"/>
      <c r="OW370"/>
      <c r="OX370"/>
      <c r="OY370"/>
      <c r="OZ370"/>
      <c r="PA370"/>
      <c r="PB370"/>
      <c r="PC370"/>
      <c r="PD370"/>
      <c r="PE370"/>
      <c r="PF370"/>
      <c r="PG370"/>
      <c r="PH370"/>
      <c r="PI370"/>
      <c r="PJ370"/>
      <c r="PK370"/>
      <c r="PL370"/>
      <c r="PM370"/>
      <c r="PN370"/>
      <c r="PO370"/>
      <c r="PP370"/>
      <c r="PQ370"/>
      <c r="PR370"/>
      <c r="PS370"/>
      <c r="PT370"/>
      <c r="PU370"/>
      <c r="PV370"/>
      <c r="PW370"/>
      <c r="PX370"/>
      <c r="PY370"/>
      <c r="PZ370"/>
      <c r="QA370"/>
      <c r="QB370"/>
      <c r="QC370"/>
      <c r="QD370"/>
      <c r="QE370"/>
      <c r="QF370"/>
      <c r="QG370"/>
      <c r="QH370"/>
      <c r="QI370"/>
      <c r="QJ370"/>
      <c r="QK370"/>
      <c r="QL370"/>
      <c r="QM370"/>
      <c r="QN370"/>
      <c r="QO370"/>
      <c r="QP370"/>
      <c r="QQ370"/>
      <c r="QR370"/>
      <c r="QS370"/>
      <c r="QT370"/>
      <c r="QU370"/>
      <c r="QV370"/>
      <c r="QW370"/>
      <c r="QX370"/>
      <c r="QY370"/>
      <c r="QZ370"/>
      <c r="RA370"/>
      <c r="RB370"/>
      <c r="RC370"/>
      <c r="RD370"/>
      <c r="RE370"/>
      <c r="RF370"/>
      <c r="RG370"/>
      <c r="RH370"/>
      <c r="RI370"/>
      <c r="RJ370"/>
      <c r="RK370"/>
      <c r="RL370"/>
      <c r="RM370"/>
      <c r="RN370"/>
      <c r="RO370"/>
      <c r="RP370"/>
      <c r="RQ370"/>
      <c r="RR370"/>
      <c r="RS370"/>
      <c r="RT370"/>
      <c r="RU370"/>
      <c r="RV370"/>
      <c r="RW370"/>
      <c r="RX370"/>
      <c r="RY370"/>
      <c r="RZ370"/>
      <c r="SA370"/>
      <c r="SB370"/>
      <c r="SC370"/>
      <c r="SD370"/>
      <c r="SE370"/>
      <c r="SF370"/>
      <c r="SG370"/>
      <c r="SH370"/>
      <c r="SI370"/>
      <c r="SJ370"/>
      <c r="SK370"/>
      <c r="SL370"/>
      <c r="SM370"/>
      <c r="SN370"/>
      <c r="SO370"/>
      <c r="SP370"/>
    </row>
    <row r="371" spans="1:510" ht="16.5" customHeight="1" x14ac:dyDescent="0.2">
      <c r="A371" s="20">
        <v>1590</v>
      </c>
      <c r="B371" s="34" t="s">
        <v>70</v>
      </c>
      <c r="C371" s="34" t="s">
        <v>97</v>
      </c>
      <c r="D371" s="20" t="s">
        <v>51</v>
      </c>
      <c r="E371" s="20" t="s">
        <v>1345</v>
      </c>
      <c r="F371" s="22" t="s">
        <v>88</v>
      </c>
      <c r="G371" s="34" t="s">
        <v>42</v>
      </c>
      <c r="H371" s="20" t="s">
        <v>89</v>
      </c>
      <c r="I371" s="20" t="s">
        <v>81</v>
      </c>
      <c r="J371" s="35" t="s">
        <v>532</v>
      </c>
      <c r="K371" s="36"/>
      <c r="L371" s="36"/>
      <c r="M371" s="36"/>
      <c r="N371" s="36"/>
      <c r="O371" s="34"/>
      <c r="P371" s="37">
        <v>1480655297</v>
      </c>
      <c r="Q371" s="34">
        <v>12</v>
      </c>
      <c r="R371" s="25">
        <v>45658</v>
      </c>
      <c r="S371" s="39" t="s">
        <v>83</v>
      </c>
      <c r="T371" s="37">
        <f t="shared" si="7"/>
        <v>17767863564</v>
      </c>
      <c r="U371" s="27" t="s">
        <v>39</v>
      </c>
      <c r="V371" s="28" t="s">
        <v>40</v>
      </c>
      <c r="W371"/>
      <c r="X371"/>
      <c r="Y371"/>
      <c r="Z371"/>
      <c r="AA371"/>
      <c r="AB371"/>
      <c r="AC371"/>
      <c r="AD371"/>
      <c r="AE371"/>
      <c r="AF371"/>
      <c r="AG371"/>
      <c r="AH371"/>
      <c r="AI371"/>
      <c r="AJ371"/>
      <c r="AK371"/>
      <c r="AL371"/>
      <c r="AM371"/>
      <c r="AN371"/>
      <c r="AO371"/>
      <c r="AP371"/>
      <c r="AQ371"/>
      <c r="AR371"/>
      <c r="AS371"/>
      <c r="AT371"/>
      <c r="AU371"/>
      <c r="AV371"/>
      <c r="AW371"/>
      <c r="AX371"/>
      <c r="AY371"/>
      <c r="AZ371"/>
      <c r="BA371"/>
      <c r="BB371"/>
      <c r="BC371"/>
      <c r="BD371"/>
      <c r="BE371"/>
      <c r="BF371"/>
      <c r="BG371"/>
      <c r="BH371"/>
      <c r="BI371"/>
      <c r="BJ371"/>
      <c r="BK371"/>
      <c r="BL371"/>
      <c r="BM371"/>
      <c r="BN371"/>
      <c r="BO371"/>
      <c r="BP371"/>
      <c r="BQ371"/>
      <c r="BR371"/>
      <c r="BS371"/>
      <c r="BT371"/>
      <c r="BU371"/>
      <c r="BV371"/>
      <c r="BW371"/>
      <c r="BX371"/>
      <c r="BY371"/>
      <c r="BZ371"/>
      <c r="CA371"/>
      <c r="CB371"/>
      <c r="CC371"/>
      <c r="CD371"/>
      <c r="CE371"/>
      <c r="CF371"/>
      <c r="CG371"/>
      <c r="CH371"/>
      <c r="CI371"/>
      <c r="CJ371"/>
      <c r="CK371"/>
      <c r="CL371"/>
      <c r="CM371"/>
      <c r="CN371"/>
      <c r="CO371"/>
      <c r="CP371"/>
      <c r="CQ371"/>
      <c r="CR371"/>
      <c r="CS371"/>
      <c r="CT371"/>
      <c r="CU371"/>
      <c r="CV371"/>
      <c r="CW371"/>
      <c r="CX371"/>
      <c r="CY371"/>
      <c r="CZ371"/>
      <c r="DA371"/>
      <c r="DB371"/>
      <c r="DC371"/>
      <c r="DD371"/>
      <c r="DE371"/>
      <c r="DF371"/>
      <c r="DG371"/>
      <c r="DH371"/>
      <c r="DI371"/>
      <c r="DJ371"/>
      <c r="DK371"/>
      <c r="DL371"/>
      <c r="DM371"/>
      <c r="DN371"/>
      <c r="DO371"/>
      <c r="DP371"/>
      <c r="DQ371"/>
      <c r="DR371"/>
      <c r="DS371"/>
      <c r="DT371"/>
      <c r="DU371"/>
      <c r="DV371"/>
      <c r="DW371"/>
      <c r="DX371"/>
      <c r="DY371"/>
      <c r="DZ371"/>
      <c r="EA371"/>
      <c r="EB371"/>
      <c r="EC371"/>
      <c r="ED371"/>
      <c r="EE371"/>
      <c r="EF371"/>
      <c r="EG371"/>
      <c r="EH371"/>
      <c r="EI371"/>
      <c r="EJ371"/>
      <c r="EK371"/>
      <c r="EL371"/>
      <c r="EM371"/>
      <c r="EN371"/>
      <c r="EO371"/>
      <c r="EP371"/>
      <c r="EQ371"/>
      <c r="ER371"/>
      <c r="ES371"/>
      <c r="ET371"/>
      <c r="EU371"/>
      <c r="EV371"/>
      <c r="EW371"/>
      <c r="EX371"/>
      <c r="EY371"/>
      <c r="EZ371"/>
      <c r="FA371"/>
      <c r="FB371"/>
      <c r="FC371"/>
      <c r="FD371"/>
      <c r="FE371"/>
      <c r="FF371"/>
      <c r="FG371"/>
      <c r="FH371"/>
      <c r="FI371"/>
      <c r="FJ371"/>
      <c r="FK371"/>
      <c r="FL371"/>
      <c r="FM371"/>
      <c r="FN371"/>
      <c r="FO371"/>
      <c r="FP371"/>
      <c r="FQ371"/>
      <c r="FR371"/>
      <c r="FS371"/>
      <c r="FT371"/>
      <c r="FU371"/>
      <c r="FV371"/>
      <c r="FW371"/>
      <c r="FX371"/>
      <c r="FY371"/>
      <c r="FZ371"/>
      <c r="GA371"/>
      <c r="GB371"/>
      <c r="GC371"/>
      <c r="GD371"/>
      <c r="GE371"/>
      <c r="GF371"/>
      <c r="GG371"/>
      <c r="GH371"/>
      <c r="GI371"/>
      <c r="GJ371"/>
      <c r="GK371"/>
      <c r="GL371"/>
      <c r="GM371"/>
      <c r="GN371"/>
      <c r="GO371"/>
      <c r="GP371"/>
      <c r="GQ371"/>
      <c r="GR371"/>
      <c r="GS371"/>
      <c r="GT371"/>
      <c r="GU371"/>
      <c r="GV371"/>
      <c r="GW371"/>
      <c r="GX371"/>
      <c r="GY371"/>
      <c r="GZ371"/>
      <c r="HA371"/>
      <c r="HB371"/>
      <c r="HC371"/>
      <c r="HD371"/>
      <c r="HE371"/>
      <c r="HF371"/>
      <c r="HG371"/>
      <c r="HH371"/>
      <c r="HI371"/>
      <c r="HJ371"/>
      <c r="HK371"/>
      <c r="HL371"/>
      <c r="HM371"/>
      <c r="HN371"/>
      <c r="HO371"/>
      <c r="HP371"/>
      <c r="HQ371"/>
      <c r="HR371"/>
      <c r="HS371"/>
      <c r="HT371"/>
      <c r="HU371"/>
      <c r="HV371"/>
      <c r="HW371"/>
      <c r="HX371"/>
      <c r="HY371"/>
      <c r="HZ371"/>
      <c r="IA371"/>
      <c r="IB371"/>
      <c r="IC371"/>
      <c r="ID371"/>
      <c r="IE371"/>
      <c r="IF371"/>
      <c r="IG371"/>
      <c r="IH371"/>
      <c r="II371"/>
      <c r="IJ371"/>
      <c r="IK371"/>
      <c r="IL371"/>
      <c r="IM371"/>
      <c r="IN371"/>
      <c r="IO371"/>
      <c r="IP371"/>
      <c r="IQ371"/>
      <c r="IR371"/>
      <c r="IS371"/>
      <c r="IT371"/>
      <c r="IU371"/>
      <c r="IV371"/>
      <c r="IW371"/>
      <c r="IX371"/>
      <c r="IY371"/>
      <c r="IZ371"/>
      <c r="JA371"/>
      <c r="JB371"/>
      <c r="JC371"/>
      <c r="JD371"/>
      <c r="JE371"/>
      <c r="JF371"/>
      <c r="JG371"/>
      <c r="JH371"/>
      <c r="JI371"/>
      <c r="JJ371"/>
      <c r="JK371"/>
      <c r="JL371"/>
      <c r="JM371"/>
      <c r="JN371"/>
      <c r="JO371"/>
      <c r="JP371"/>
      <c r="JQ371"/>
      <c r="JR371"/>
      <c r="JS371"/>
      <c r="JT371"/>
      <c r="JU371"/>
      <c r="JV371"/>
      <c r="JW371"/>
      <c r="JX371"/>
      <c r="JY371"/>
      <c r="JZ371"/>
      <c r="KA371"/>
      <c r="KB371"/>
      <c r="KC371"/>
      <c r="KD371"/>
      <c r="KE371"/>
      <c r="KF371"/>
      <c r="KG371"/>
      <c r="KH371"/>
      <c r="KI371"/>
      <c r="KJ371"/>
      <c r="KK371"/>
      <c r="KL371"/>
      <c r="KM371"/>
      <c r="KN371"/>
      <c r="KO371"/>
      <c r="KP371"/>
      <c r="KQ371"/>
      <c r="KR371"/>
      <c r="KS371"/>
      <c r="KT371"/>
      <c r="KU371"/>
      <c r="KV371"/>
      <c r="KW371"/>
      <c r="KX371"/>
      <c r="KY371"/>
      <c r="KZ371"/>
      <c r="LA371"/>
      <c r="LB371"/>
      <c r="LC371"/>
      <c r="LD371"/>
      <c r="LE371"/>
      <c r="LF371"/>
      <c r="LG371"/>
      <c r="LH371"/>
      <c r="LI371"/>
      <c r="LJ371"/>
      <c r="LK371"/>
      <c r="LL371"/>
      <c r="LM371"/>
      <c r="LN371"/>
      <c r="LO371"/>
      <c r="LP371"/>
      <c r="LQ371"/>
      <c r="LR371"/>
      <c r="LS371"/>
      <c r="LT371"/>
      <c r="LU371"/>
      <c r="LV371"/>
      <c r="LW371"/>
      <c r="LX371"/>
      <c r="LY371"/>
      <c r="LZ371"/>
      <c r="MA371"/>
      <c r="MB371"/>
      <c r="MC371"/>
      <c r="MD371"/>
      <c r="ME371"/>
      <c r="MF371"/>
      <c r="MG371"/>
      <c r="MH371"/>
      <c r="MI371"/>
      <c r="MJ371"/>
      <c r="MK371"/>
      <c r="ML371"/>
      <c r="MM371"/>
      <c r="MN371"/>
      <c r="MO371"/>
      <c r="MP371"/>
      <c r="MQ371"/>
      <c r="MR371"/>
      <c r="MS371"/>
      <c r="MT371"/>
      <c r="MU371"/>
      <c r="MV371"/>
      <c r="MW371"/>
      <c r="MX371"/>
      <c r="MY371"/>
      <c r="MZ371"/>
      <c r="NA371"/>
      <c r="NB371"/>
      <c r="NC371"/>
      <c r="ND371"/>
      <c r="NE371"/>
      <c r="NF371"/>
      <c r="NG371"/>
      <c r="NH371"/>
      <c r="NI371"/>
      <c r="NJ371"/>
      <c r="NK371"/>
      <c r="NL371"/>
      <c r="NM371"/>
      <c r="NN371"/>
      <c r="NO371"/>
      <c r="NP371"/>
      <c r="NQ371"/>
      <c r="NR371"/>
      <c r="NS371"/>
      <c r="NT371"/>
      <c r="NU371"/>
      <c r="NV371"/>
      <c r="NW371"/>
      <c r="NX371"/>
      <c r="NY371"/>
      <c r="NZ371"/>
      <c r="OA371"/>
      <c r="OB371"/>
      <c r="OC371"/>
      <c r="OD371"/>
      <c r="OE371"/>
      <c r="OF371"/>
      <c r="OG371"/>
      <c r="OH371"/>
      <c r="OI371"/>
      <c r="OJ371"/>
      <c r="OK371"/>
      <c r="OL371"/>
      <c r="OM371"/>
      <c r="ON371"/>
      <c r="OO371"/>
      <c r="OP371"/>
      <c r="OQ371"/>
      <c r="OR371"/>
      <c r="OS371"/>
      <c r="OT371"/>
      <c r="OU371"/>
      <c r="OV371"/>
      <c r="OW371"/>
      <c r="OX371"/>
      <c r="OY371"/>
      <c r="OZ371"/>
      <c r="PA371"/>
      <c r="PB371"/>
      <c r="PC371"/>
      <c r="PD371"/>
      <c r="PE371"/>
      <c r="PF371"/>
      <c r="PG371"/>
      <c r="PH371"/>
      <c r="PI371"/>
      <c r="PJ371"/>
      <c r="PK371"/>
      <c r="PL371"/>
      <c r="PM371"/>
      <c r="PN371"/>
      <c r="PO371"/>
      <c r="PP371"/>
      <c r="PQ371"/>
      <c r="PR371"/>
      <c r="PS371"/>
      <c r="PT371"/>
      <c r="PU371"/>
      <c r="PV371"/>
      <c r="PW371"/>
      <c r="PX371"/>
      <c r="PY371"/>
      <c r="PZ371"/>
      <c r="QA371"/>
      <c r="QB371"/>
      <c r="QC371"/>
      <c r="QD371"/>
      <c r="QE371"/>
      <c r="QF371"/>
      <c r="QG371"/>
      <c r="QH371"/>
      <c r="QI371"/>
      <c r="QJ371"/>
      <c r="QK371"/>
      <c r="QL371"/>
      <c r="QM371"/>
      <c r="QN371"/>
      <c r="QO371"/>
      <c r="QP371"/>
      <c r="QQ371"/>
      <c r="QR371"/>
      <c r="QS371"/>
      <c r="QT371"/>
      <c r="QU371"/>
      <c r="QV371"/>
      <c r="QW371"/>
      <c r="QX371"/>
      <c r="QY371"/>
      <c r="QZ371"/>
      <c r="RA371"/>
      <c r="RB371"/>
      <c r="RC371"/>
      <c r="RD371"/>
      <c r="RE371"/>
      <c r="RF371"/>
      <c r="RG371"/>
      <c r="RH371"/>
      <c r="RI371"/>
      <c r="RJ371"/>
      <c r="RK371"/>
      <c r="RL371"/>
      <c r="RM371"/>
      <c r="RN371"/>
      <c r="RO371"/>
      <c r="RP371"/>
      <c r="RQ371"/>
      <c r="RR371"/>
      <c r="RS371"/>
      <c r="RT371"/>
      <c r="RU371"/>
      <c r="RV371"/>
      <c r="RW371"/>
      <c r="RX371"/>
      <c r="RY371"/>
      <c r="RZ371"/>
      <c r="SA371"/>
      <c r="SB371"/>
      <c r="SC371"/>
      <c r="SD371"/>
      <c r="SE371"/>
      <c r="SF371"/>
      <c r="SG371"/>
      <c r="SH371"/>
      <c r="SI371"/>
      <c r="SJ371"/>
      <c r="SK371"/>
      <c r="SL371"/>
      <c r="SM371"/>
      <c r="SN371"/>
      <c r="SO371"/>
      <c r="SP371"/>
    </row>
    <row r="372" spans="1:510" ht="16.5" customHeight="1" x14ac:dyDescent="0.2">
      <c r="A372" s="20">
        <v>1591</v>
      </c>
      <c r="B372" s="34" t="s">
        <v>70</v>
      </c>
      <c r="C372" s="34" t="s">
        <v>97</v>
      </c>
      <c r="D372" s="20" t="s">
        <v>51</v>
      </c>
      <c r="E372" s="20" t="s">
        <v>1345</v>
      </c>
      <c r="F372" s="22" t="s">
        <v>88</v>
      </c>
      <c r="G372" s="34" t="s">
        <v>42</v>
      </c>
      <c r="H372" s="20" t="s">
        <v>89</v>
      </c>
      <c r="I372" s="20" t="s">
        <v>81</v>
      </c>
      <c r="J372" s="35" t="s">
        <v>533</v>
      </c>
      <c r="K372" s="36"/>
      <c r="L372" s="36"/>
      <c r="M372" s="36"/>
      <c r="N372" s="36"/>
      <c r="O372" s="34"/>
      <c r="P372" s="37">
        <v>3767893423</v>
      </c>
      <c r="Q372" s="34">
        <v>12</v>
      </c>
      <c r="R372" s="25">
        <v>45658</v>
      </c>
      <c r="S372" s="39" t="s">
        <v>83</v>
      </c>
      <c r="T372" s="37">
        <f t="shared" si="7"/>
        <v>45214721076</v>
      </c>
      <c r="U372" s="27" t="s">
        <v>39</v>
      </c>
      <c r="V372" s="28" t="s">
        <v>40</v>
      </c>
      <c r="W372"/>
      <c r="X372"/>
      <c r="Y372"/>
      <c r="Z372"/>
      <c r="AA372"/>
      <c r="AB372"/>
      <c r="AC372"/>
      <c r="AD372"/>
      <c r="AE372"/>
      <c r="AF372"/>
      <c r="AG372"/>
      <c r="AH372"/>
      <c r="AI372"/>
      <c r="AJ372"/>
      <c r="AK372"/>
      <c r="AL372"/>
      <c r="AM372"/>
      <c r="AN372"/>
      <c r="AO372"/>
      <c r="AP372"/>
      <c r="AQ372"/>
      <c r="AR372"/>
      <c r="AS372"/>
      <c r="AT372"/>
      <c r="AU372"/>
      <c r="AV372"/>
      <c r="AW372"/>
      <c r="AX372"/>
      <c r="AY372"/>
      <c r="AZ372"/>
      <c r="BA372"/>
      <c r="BB372"/>
      <c r="BC372"/>
      <c r="BD372"/>
      <c r="BE372"/>
      <c r="BF372"/>
      <c r="BG372"/>
      <c r="BH372"/>
      <c r="BI372"/>
      <c r="BJ372"/>
      <c r="BK372"/>
      <c r="BL372"/>
      <c r="BM372"/>
      <c r="BN372"/>
      <c r="BO372"/>
      <c r="BP372"/>
      <c r="BQ372"/>
      <c r="BR372"/>
      <c r="BS372"/>
      <c r="BT372"/>
      <c r="BU372"/>
      <c r="BV372"/>
      <c r="BW372"/>
      <c r="BX372"/>
      <c r="BY372"/>
      <c r="BZ372"/>
      <c r="CA372"/>
      <c r="CB372"/>
      <c r="CC372"/>
      <c r="CD372"/>
      <c r="CE372"/>
      <c r="CF372"/>
      <c r="CG372"/>
      <c r="CH372"/>
      <c r="CI372"/>
      <c r="CJ372"/>
      <c r="CK372"/>
      <c r="CL372"/>
      <c r="CM372"/>
      <c r="CN372"/>
      <c r="CO372"/>
      <c r="CP372"/>
      <c r="CQ372"/>
      <c r="CR372"/>
      <c r="CS372"/>
      <c r="CT372"/>
      <c r="CU372"/>
      <c r="CV372"/>
      <c r="CW372"/>
      <c r="CX372"/>
      <c r="CY372"/>
      <c r="CZ372"/>
      <c r="DA372"/>
      <c r="DB372"/>
      <c r="DC372"/>
      <c r="DD372"/>
      <c r="DE372"/>
      <c r="DF372"/>
      <c r="DG372"/>
      <c r="DH372"/>
      <c r="DI372"/>
      <c r="DJ372"/>
      <c r="DK372"/>
      <c r="DL372"/>
      <c r="DM372"/>
      <c r="DN372"/>
      <c r="DO372"/>
      <c r="DP372"/>
      <c r="DQ372"/>
      <c r="DR372"/>
      <c r="DS372"/>
      <c r="DT372"/>
      <c r="DU372"/>
      <c r="DV372"/>
      <c r="DW372"/>
      <c r="DX372"/>
      <c r="DY372"/>
      <c r="DZ372"/>
      <c r="EA372"/>
      <c r="EB372"/>
      <c r="EC372"/>
      <c r="ED372"/>
      <c r="EE372"/>
      <c r="EF372"/>
      <c r="EG372"/>
      <c r="EH372"/>
      <c r="EI372"/>
      <c r="EJ372"/>
      <c r="EK372"/>
      <c r="EL372"/>
      <c r="EM372"/>
      <c r="EN372"/>
      <c r="EO372"/>
      <c r="EP372"/>
      <c r="EQ372"/>
      <c r="ER372"/>
      <c r="ES372"/>
      <c r="ET372"/>
      <c r="EU372"/>
      <c r="EV372"/>
      <c r="EW372"/>
      <c r="EX372"/>
      <c r="EY372"/>
      <c r="EZ372"/>
      <c r="FA372"/>
      <c r="FB372"/>
      <c r="FC372"/>
      <c r="FD372"/>
      <c r="FE372"/>
      <c r="FF372"/>
      <c r="FG372"/>
      <c r="FH372"/>
      <c r="FI372"/>
      <c r="FJ372"/>
      <c r="FK372"/>
      <c r="FL372"/>
      <c r="FM372"/>
      <c r="FN372"/>
      <c r="FO372"/>
      <c r="FP372"/>
      <c r="FQ372"/>
      <c r="FR372"/>
      <c r="FS372"/>
      <c r="FT372"/>
      <c r="FU372"/>
      <c r="FV372"/>
      <c r="FW372"/>
      <c r="FX372"/>
      <c r="FY372"/>
      <c r="FZ372"/>
      <c r="GA372"/>
      <c r="GB372"/>
      <c r="GC372"/>
      <c r="GD372"/>
      <c r="GE372"/>
      <c r="GF372"/>
      <c r="GG372"/>
      <c r="GH372"/>
      <c r="GI372"/>
      <c r="GJ372"/>
      <c r="GK372"/>
      <c r="GL372"/>
      <c r="GM372"/>
      <c r="GN372"/>
      <c r="GO372"/>
      <c r="GP372"/>
      <c r="GQ372"/>
      <c r="GR372"/>
      <c r="GS372"/>
      <c r="GT372"/>
      <c r="GU372"/>
      <c r="GV372"/>
      <c r="GW372"/>
      <c r="GX372"/>
      <c r="GY372"/>
      <c r="GZ372"/>
      <c r="HA372"/>
      <c r="HB372"/>
      <c r="HC372"/>
      <c r="HD372"/>
      <c r="HE372"/>
      <c r="HF372"/>
      <c r="HG372"/>
      <c r="HH372"/>
      <c r="HI372"/>
      <c r="HJ372"/>
      <c r="HK372"/>
      <c r="HL372"/>
      <c r="HM372"/>
      <c r="HN372"/>
      <c r="HO372"/>
      <c r="HP372"/>
      <c r="HQ372"/>
      <c r="HR372"/>
      <c r="HS372"/>
      <c r="HT372"/>
      <c r="HU372"/>
      <c r="HV372"/>
      <c r="HW372"/>
      <c r="HX372"/>
      <c r="HY372"/>
      <c r="HZ372"/>
      <c r="IA372"/>
      <c r="IB372"/>
      <c r="IC372"/>
      <c r="ID372"/>
      <c r="IE372"/>
      <c r="IF372"/>
      <c r="IG372"/>
      <c r="IH372"/>
      <c r="II372"/>
      <c r="IJ372"/>
      <c r="IK372"/>
      <c r="IL372"/>
      <c r="IM372"/>
      <c r="IN372"/>
      <c r="IO372"/>
      <c r="IP372"/>
      <c r="IQ372"/>
      <c r="IR372"/>
      <c r="IS372"/>
      <c r="IT372"/>
      <c r="IU372"/>
      <c r="IV372"/>
      <c r="IW372"/>
      <c r="IX372"/>
      <c r="IY372"/>
      <c r="IZ372"/>
      <c r="JA372"/>
      <c r="JB372"/>
      <c r="JC372"/>
      <c r="JD372"/>
      <c r="JE372"/>
      <c r="JF372"/>
      <c r="JG372"/>
      <c r="JH372"/>
      <c r="JI372"/>
      <c r="JJ372"/>
      <c r="JK372"/>
      <c r="JL372"/>
      <c r="JM372"/>
      <c r="JN372"/>
      <c r="JO372"/>
      <c r="JP372"/>
      <c r="JQ372"/>
      <c r="JR372"/>
      <c r="JS372"/>
      <c r="JT372"/>
      <c r="JU372"/>
      <c r="JV372"/>
      <c r="JW372"/>
      <c r="JX372"/>
      <c r="JY372"/>
      <c r="JZ372"/>
      <c r="KA372"/>
      <c r="KB372"/>
      <c r="KC372"/>
      <c r="KD372"/>
      <c r="KE372"/>
      <c r="KF372"/>
      <c r="KG372"/>
      <c r="KH372"/>
      <c r="KI372"/>
      <c r="KJ372"/>
      <c r="KK372"/>
      <c r="KL372"/>
      <c r="KM372"/>
      <c r="KN372"/>
      <c r="KO372"/>
      <c r="KP372"/>
      <c r="KQ372"/>
      <c r="KR372"/>
      <c r="KS372"/>
      <c r="KT372"/>
      <c r="KU372"/>
      <c r="KV372"/>
      <c r="KW372"/>
      <c r="KX372"/>
      <c r="KY372"/>
      <c r="KZ372"/>
      <c r="LA372"/>
      <c r="LB372"/>
      <c r="LC372"/>
      <c r="LD372"/>
      <c r="LE372"/>
      <c r="LF372"/>
      <c r="LG372"/>
      <c r="LH372"/>
      <c r="LI372"/>
      <c r="LJ372"/>
      <c r="LK372"/>
      <c r="LL372"/>
      <c r="LM372"/>
      <c r="LN372"/>
      <c r="LO372"/>
      <c r="LP372"/>
      <c r="LQ372"/>
      <c r="LR372"/>
      <c r="LS372"/>
      <c r="LT372"/>
      <c r="LU372"/>
      <c r="LV372"/>
      <c r="LW372"/>
      <c r="LX372"/>
      <c r="LY372"/>
      <c r="LZ372"/>
      <c r="MA372"/>
      <c r="MB372"/>
      <c r="MC372"/>
      <c r="MD372"/>
      <c r="ME372"/>
      <c r="MF372"/>
      <c r="MG372"/>
      <c r="MH372"/>
      <c r="MI372"/>
      <c r="MJ372"/>
      <c r="MK372"/>
      <c r="ML372"/>
      <c r="MM372"/>
      <c r="MN372"/>
      <c r="MO372"/>
      <c r="MP372"/>
      <c r="MQ372"/>
      <c r="MR372"/>
      <c r="MS372"/>
      <c r="MT372"/>
      <c r="MU372"/>
      <c r="MV372"/>
      <c r="MW372"/>
      <c r="MX372"/>
      <c r="MY372"/>
      <c r="MZ372"/>
      <c r="NA372"/>
      <c r="NB372"/>
      <c r="NC372"/>
      <c r="ND372"/>
      <c r="NE372"/>
      <c r="NF372"/>
      <c r="NG372"/>
      <c r="NH372"/>
      <c r="NI372"/>
      <c r="NJ372"/>
      <c r="NK372"/>
      <c r="NL372"/>
      <c r="NM372"/>
      <c r="NN372"/>
      <c r="NO372"/>
      <c r="NP372"/>
      <c r="NQ372"/>
      <c r="NR372"/>
      <c r="NS372"/>
      <c r="NT372"/>
      <c r="NU372"/>
      <c r="NV372"/>
      <c r="NW372"/>
      <c r="NX372"/>
      <c r="NY372"/>
      <c r="NZ372"/>
      <c r="OA372"/>
      <c r="OB372"/>
      <c r="OC372"/>
      <c r="OD372"/>
      <c r="OE372"/>
      <c r="OF372"/>
      <c r="OG372"/>
      <c r="OH372"/>
      <c r="OI372"/>
      <c r="OJ372"/>
      <c r="OK372"/>
      <c r="OL372"/>
      <c r="OM372"/>
      <c r="ON372"/>
      <c r="OO372"/>
      <c r="OP372"/>
      <c r="OQ372"/>
      <c r="OR372"/>
      <c r="OS372"/>
      <c r="OT372"/>
      <c r="OU372"/>
      <c r="OV372"/>
      <c r="OW372"/>
      <c r="OX372"/>
      <c r="OY372"/>
      <c r="OZ372"/>
      <c r="PA372"/>
      <c r="PB372"/>
      <c r="PC372"/>
      <c r="PD372"/>
      <c r="PE372"/>
      <c r="PF372"/>
      <c r="PG372"/>
      <c r="PH372"/>
      <c r="PI372"/>
      <c r="PJ372"/>
      <c r="PK372"/>
      <c r="PL372"/>
      <c r="PM372"/>
      <c r="PN372"/>
      <c r="PO372"/>
      <c r="PP372"/>
      <c r="PQ372"/>
      <c r="PR372"/>
      <c r="PS372"/>
      <c r="PT372"/>
      <c r="PU372"/>
      <c r="PV372"/>
      <c r="PW372"/>
      <c r="PX372"/>
      <c r="PY372"/>
      <c r="PZ372"/>
      <c r="QA372"/>
      <c r="QB372"/>
      <c r="QC372"/>
      <c r="QD372"/>
      <c r="QE372"/>
      <c r="QF372"/>
      <c r="QG372"/>
      <c r="QH372"/>
      <c r="QI372"/>
      <c r="QJ372"/>
      <c r="QK372"/>
      <c r="QL372"/>
      <c r="QM372"/>
      <c r="QN372"/>
      <c r="QO372"/>
      <c r="QP372"/>
      <c r="QQ372"/>
      <c r="QR372"/>
      <c r="QS372"/>
      <c r="QT372"/>
      <c r="QU372"/>
      <c r="QV372"/>
      <c r="QW372"/>
      <c r="QX372"/>
      <c r="QY372"/>
      <c r="QZ372"/>
      <c r="RA372"/>
      <c r="RB372"/>
      <c r="RC372"/>
      <c r="RD372"/>
      <c r="RE372"/>
      <c r="RF372"/>
      <c r="RG372"/>
      <c r="RH372"/>
      <c r="RI372"/>
      <c r="RJ372"/>
      <c r="RK372"/>
      <c r="RL372"/>
      <c r="RM372"/>
      <c r="RN372"/>
      <c r="RO372"/>
      <c r="RP372"/>
      <c r="RQ372"/>
      <c r="RR372"/>
      <c r="RS372"/>
      <c r="RT372"/>
      <c r="RU372"/>
      <c r="RV372"/>
      <c r="RW372"/>
      <c r="RX372"/>
      <c r="RY372"/>
      <c r="RZ372"/>
      <c r="SA372"/>
      <c r="SB372"/>
      <c r="SC372"/>
      <c r="SD372"/>
      <c r="SE372"/>
      <c r="SF372"/>
      <c r="SG372"/>
      <c r="SH372"/>
      <c r="SI372"/>
      <c r="SJ372"/>
      <c r="SK372"/>
      <c r="SL372"/>
      <c r="SM372"/>
      <c r="SN372"/>
      <c r="SO372"/>
      <c r="SP372"/>
    </row>
    <row r="373" spans="1:510" ht="16.5" customHeight="1" x14ac:dyDescent="0.2">
      <c r="A373" s="20">
        <v>1592</v>
      </c>
      <c r="B373" s="34" t="s">
        <v>70</v>
      </c>
      <c r="C373" s="34" t="s">
        <v>434</v>
      </c>
      <c r="D373" s="20" t="s">
        <v>51</v>
      </c>
      <c r="E373" s="20" t="s">
        <v>1345</v>
      </c>
      <c r="F373" s="22" t="s">
        <v>88</v>
      </c>
      <c r="G373" s="34" t="s">
        <v>520</v>
      </c>
      <c r="H373" s="20" t="s">
        <v>89</v>
      </c>
      <c r="I373" s="20" t="s">
        <v>81</v>
      </c>
      <c r="J373" s="35" t="s">
        <v>534</v>
      </c>
      <c r="K373" s="36"/>
      <c r="L373" s="36"/>
      <c r="M373" s="36"/>
      <c r="N373" s="36"/>
      <c r="O373" s="34"/>
      <c r="P373" s="37">
        <v>1460687564</v>
      </c>
      <c r="Q373" s="34">
        <v>12</v>
      </c>
      <c r="R373" s="25">
        <v>45658</v>
      </c>
      <c r="S373" s="39" t="s">
        <v>83</v>
      </c>
      <c r="T373" s="37">
        <f t="shared" si="7"/>
        <v>17528250768</v>
      </c>
      <c r="U373" s="27" t="s">
        <v>39</v>
      </c>
      <c r="V373" s="28" t="s">
        <v>40</v>
      </c>
      <c r="W373"/>
      <c r="X373"/>
      <c r="Y373"/>
      <c r="Z373"/>
      <c r="AA373"/>
      <c r="AB373"/>
      <c r="AC373"/>
      <c r="AD373"/>
      <c r="AE373"/>
      <c r="AF373"/>
      <c r="AG373"/>
      <c r="AH373"/>
      <c r="AI373"/>
      <c r="AJ373"/>
      <c r="AK373"/>
      <c r="AL373"/>
      <c r="AM373"/>
      <c r="AN373"/>
      <c r="AO373"/>
      <c r="AP373"/>
      <c r="AQ373"/>
      <c r="AR373"/>
      <c r="AS373"/>
      <c r="AT373"/>
      <c r="AU373"/>
      <c r="AV373"/>
      <c r="AW373"/>
      <c r="AX373"/>
      <c r="AY373"/>
      <c r="AZ373"/>
      <c r="BA373"/>
      <c r="BB373"/>
      <c r="BC373"/>
      <c r="BD373"/>
      <c r="BE373"/>
      <c r="BF373"/>
      <c r="BG373"/>
      <c r="BH373"/>
      <c r="BI373"/>
      <c r="BJ373"/>
      <c r="BK373"/>
      <c r="BL373"/>
      <c r="BM373"/>
      <c r="BN373"/>
      <c r="BO373"/>
      <c r="BP373"/>
      <c r="BQ373"/>
      <c r="BR373"/>
      <c r="BS373"/>
      <c r="BT373"/>
      <c r="BU373"/>
      <c r="BV373"/>
      <c r="BW373"/>
      <c r="BX373"/>
      <c r="BY373"/>
      <c r="BZ373"/>
      <c r="CA373"/>
      <c r="CB373"/>
      <c r="CC373"/>
      <c r="CD373"/>
      <c r="CE373"/>
      <c r="CF373"/>
      <c r="CG373"/>
      <c r="CH373"/>
      <c r="CI373"/>
      <c r="CJ373"/>
      <c r="CK373"/>
      <c r="CL373"/>
      <c r="CM373"/>
      <c r="CN373"/>
      <c r="CO373"/>
      <c r="CP373"/>
      <c r="CQ373"/>
      <c r="CR373"/>
      <c r="CS373"/>
      <c r="CT373"/>
      <c r="CU373"/>
      <c r="CV373"/>
      <c r="CW373"/>
      <c r="CX373"/>
      <c r="CY373"/>
      <c r="CZ373"/>
      <c r="DA373"/>
      <c r="DB373"/>
      <c r="DC373"/>
      <c r="DD373"/>
      <c r="DE373"/>
      <c r="DF373"/>
      <c r="DG373"/>
      <c r="DH373"/>
      <c r="DI373"/>
      <c r="DJ373"/>
      <c r="DK373"/>
      <c r="DL373"/>
      <c r="DM373"/>
      <c r="DN373"/>
      <c r="DO373"/>
      <c r="DP373"/>
      <c r="DQ373"/>
      <c r="DR373"/>
      <c r="DS373"/>
      <c r="DT373"/>
      <c r="DU373"/>
      <c r="DV373"/>
      <c r="DW373"/>
      <c r="DX373"/>
      <c r="DY373"/>
      <c r="DZ373"/>
      <c r="EA373"/>
      <c r="EB373"/>
      <c r="EC373"/>
      <c r="ED373"/>
      <c r="EE373"/>
      <c r="EF373"/>
      <c r="EG373"/>
      <c r="EH373"/>
      <c r="EI373"/>
      <c r="EJ373"/>
      <c r="EK373"/>
      <c r="EL373"/>
      <c r="EM373"/>
      <c r="EN373"/>
      <c r="EO373"/>
      <c r="EP373"/>
      <c r="EQ373"/>
      <c r="ER373"/>
      <c r="ES373"/>
      <c r="ET373"/>
      <c r="EU373"/>
      <c r="EV373"/>
      <c r="EW373"/>
      <c r="EX373"/>
      <c r="EY373"/>
      <c r="EZ373"/>
      <c r="FA373"/>
      <c r="FB373"/>
      <c r="FC373"/>
      <c r="FD373"/>
      <c r="FE373"/>
      <c r="FF373"/>
      <c r="FG373"/>
      <c r="FH373"/>
      <c r="FI373"/>
      <c r="FJ373"/>
      <c r="FK373"/>
      <c r="FL373"/>
      <c r="FM373"/>
      <c r="FN373"/>
      <c r="FO373"/>
      <c r="FP373"/>
      <c r="FQ373"/>
      <c r="FR373"/>
      <c r="FS373"/>
      <c r="FT373"/>
      <c r="FU373"/>
      <c r="FV373"/>
      <c r="FW373"/>
      <c r="FX373"/>
      <c r="FY373"/>
      <c r="FZ373"/>
      <c r="GA373"/>
      <c r="GB373"/>
      <c r="GC373"/>
      <c r="GD373"/>
      <c r="GE373"/>
      <c r="GF373"/>
      <c r="GG373"/>
      <c r="GH373"/>
      <c r="GI373"/>
      <c r="GJ373"/>
      <c r="GK373"/>
      <c r="GL373"/>
      <c r="GM373"/>
      <c r="GN373"/>
      <c r="GO373"/>
      <c r="GP373"/>
      <c r="GQ373"/>
      <c r="GR373"/>
      <c r="GS373"/>
      <c r="GT373"/>
      <c r="GU373"/>
      <c r="GV373"/>
      <c r="GW373"/>
      <c r="GX373"/>
      <c r="GY373"/>
      <c r="GZ373"/>
      <c r="HA373"/>
      <c r="HB373"/>
      <c r="HC373"/>
      <c r="HD373"/>
      <c r="HE373"/>
      <c r="HF373"/>
      <c r="HG373"/>
      <c r="HH373"/>
      <c r="HI373"/>
      <c r="HJ373"/>
      <c r="HK373"/>
      <c r="HL373"/>
      <c r="HM373"/>
      <c r="HN373"/>
      <c r="HO373"/>
      <c r="HP373"/>
      <c r="HQ373"/>
      <c r="HR373"/>
      <c r="HS373"/>
      <c r="HT373"/>
      <c r="HU373"/>
      <c r="HV373"/>
      <c r="HW373"/>
      <c r="HX373"/>
      <c r="HY373"/>
      <c r="HZ373"/>
      <c r="IA373"/>
      <c r="IB373"/>
      <c r="IC373"/>
      <c r="ID373"/>
      <c r="IE373"/>
      <c r="IF373"/>
      <c r="IG373"/>
      <c r="IH373"/>
      <c r="II373"/>
      <c r="IJ373"/>
      <c r="IK373"/>
      <c r="IL373"/>
      <c r="IM373"/>
      <c r="IN373"/>
      <c r="IO373"/>
      <c r="IP373"/>
      <c r="IQ373"/>
      <c r="IR373"/>
      <c r="IS373"/>
      <c r="IT373"/>
      <c r="IU373"/>
      <c r="IV373"/>
      <c r="IW373"/>
      <c r="IX373"/>
      <c r="IY373"/>
      <c r="IZ373"/>
      <c r="JA373"/>
      <c r="JB373"/>
      <c r="JC373"/>
      <c r="JD373"/>
      <c r="JE373"/>
      <c r="JF373"/>
      <c r="JG373"/>
      <c r="JH373"/>
      <c r="JI373"/>
      <c r="JJ373"/>
      <c r="JK373"/>
      <c r="JL373"/>
      <c r="JM373"/>
      <c r="JN373"/>
      <c r="JO373"/>
      <c r="JP373"/>
      <c r="JQ373"/>
      <c r="JR373"/>
      <c r="JS373"/>
      <c r="JT373"/>
      <c r="JU373"/>
      <c r="JV373"/>
      <c r="JW373"/>
      <c r="JX373"/>
      <c r="JY373"/>
      <c r="JZ373"/>
      <c r="KA373"/>
      <c r="KB373"/>
      <c r="KC373"/>
      <c r="KD373"/>
      <c r="KE373"/>
      <c r="KF373"/>
      <c r="KG373"/>
      <c r="KH373"/>
      <c r="KI373"/>
      <c r="KJ373"/>
      <c r="KK373"/>
      <c r="KL373"/>
      <c r="KM373"/>
      <c r="KN373"/>
      <c r="KO373"/>
      <c r="KP373"/>
      <c r="KQ373"/>
      <c r="KR373"/>
      <c r="KS373"/>
      <c r="KT373"/>
      <c r="KU373"/>
      <c r="KV373"/>
      <c r="KW373"/>
      <c r="KX373"/>
      <c r="KY373"/>
      <c r="KZ373"/>
      <c r="LA373"/>
      <c r="LB373"/>
      <c r="LC373"/>
      <c r="LD373"/>
      <c r="LE373"/>
      <c r="LF373"/>
      <c r="LG373"/>
      <c r="LH373"/>
      <c r="LI373"/>
      <c r="LJ373"/>
      <c r="LK373"/>
      <c r="LL373"/>
      <c r="LM373"/>
      <c r="LN373"/>
      <c r="LO373"/>
      <c r="LP373"/>
      <c r="LQ373"/>
      <c r="LR373"/>
      <c r="LS373"/>
      <c r="LT373"/>
      <c r="LU373"/>
      <c r="LV373"/>
      <c r="LW373"/>
      <c r="LX373"/>
      <c r="LY373"/>
      <c r="LZ373"/>
      <c r="MA373"/>
      <c r="MB373"/>
      <c r="MC373"/>
      <c r="MD373"/>
      <c r="ME373"/>
      <c r="MF373"/>
      <c r="MG373"/>
      <c r="MH373"/>
      <c r="MI373"/>
      <c r="MJ373"/>
      <c r="MK373"/>
      <c r="ML373"/>
      <c r="MM373"/>
      <c r="MN373"/>
      <c r="MO373"/>
      <c r="MP373"/>
      <c r="MQ373"/>
      <c r="MR373"/>
      <c r="MS373"/>
      <c r="MT373"/>
      <c r="MU373"/>
      <c r="MV373"/>
      <c r="MW373"/>
      <c r="MX373"/>
      <c r="MY373"/>
      <c r="MZ373"/>
      <c r="NA373"/>
      <c r="NB373"/>
      <c r="NC373"/>
      <c r="ND373"/>
      <c r="NE373"/>
      <c r="NF373"/>
      <c r="NG373"/>
      <c r="NH373"/>
      <c r="NI373"/>
      <c r="NJ373"/>
      <c r="NK373"/>
      <c r="NL373"/>
      <c r="NM373"/>
      <c r="NN373"/>
      <c r="NO373"/>
      <c r="NP373"/>
      <c r="NQ373"/>
      <c r="NR373"/>
      <c r="NS373"/>
      <c r="NT373"/>
      <c r="NU373"/>
      <c r="NV373"/>
      <c r="NW373"/>
      <c r="NX373"/>
      <c r="NY373"/>
      <c r="NZ373"/>
      <c r="OA373"/>
      <c r="OB373"/>
      <c r="OC373"/>
      <c r="OD373"/>
      <c r="OE373"/>
      <c r="OF373"/>
      <c r="OG373"/>
      <c r="OH373"/>
      <c r="OI373"/>
      <c r="OJ373"/>
      <c r="OK373"/>
      <c r="OL373"/>
      <c r="OM373"/>
      <c r="ON373"/>
      <c r="OO373"/>
      <c r="OP373"/>
      <c r="OQ373"/>
      <c r="OR373"/>
      <c r="OS373"/>
      <c r="OT373"/>
      <c r="OU373"/>
      <c r="OV373"/>
      <c r="OW373"/>
      <c r="OX373"/>
      <c r="OY373"/>
      <c r="OZ373"/>
      <c r="PA373"/>
      <c r="PB373"/>
      <c r="PC373"/>
      <c r="PD373"/>
      <c r="PE373"/>
      <c r="PF373"/>
      <c r="PG373"/>
      <c r="PH373"/>
      <c r="PI373"/>
      <c r="PJ373"/>
      <c r="PK373"/>
      <c r="PL373"/>
      <c r="PM373"/>
      <c r="PN373"/>
      <c r="PO373"/>
      <c r="PP373"/>
      <c r="PQ373"/>
      <c r="PR373"/>
      <c r="PS373"/>
      <c r="PT373"/>
      <c r="PU373"/>
      <c r="PV373"/>
      <c r="PW373"/>
      <c r="PX373"/>
      <c r="PY373"/>
      <c r="PZ373"/>
      <c r="QA373"/>
      <c r="QB373"/>
      <c r="QC373"/>
      <c r="QD373"/>
      <c r="QE373"/>
      <c r="QF373"/>
      <c r="QG373"/>
      <c r="QH373"/>
      <c r="QI373"/>
      <c r="QJ373"/>
      <c r="QK373"/>
      <c r="QL373"/>
      <c r="QM373"/>
      <c r="QN373"/>
      <c r="QO373"/>
      <c r="QP373"/>
      <c r="QQ373"/>
      <c r="QR373"/>
      <c r="QS373"/>
      <c r="QT373"/>
      <c r="QU373"/>
      <c r="QV373"/>
      <c r="QW373"/>
      <c r="QX373"/>
      <c r="QY373"/>
      <c r="QZ373"/>
      <c r="RA373"/>
      <c r="RB373"/>
      <c r="RC373"/>
      <c r="RD373"/>
      <c r="RE373"/>
      <c r="RF373"/>
      <c r="RG373"/>
      <c r="RH373"/>
      <c r="RI373"/>
      <c r="RJ373"/>
      <c r="RK373"/>
      <c r="RL373"/>
      <c r="RM373"/>
      <c r="RN373"/>
      <c r="RO373"/>
      <c r="RP373"/>
      <c r="RQ373"/>
      <c r="RR373"/>
      <c r="RS373"/>
      <c r="RT373"/>
      <c r="RU373"/>
      <c r="RV373"/>
      <c r="RW373"/>
      <c r="RX373"/>
      <c r="RY373"/>
      <c r="RZ373"/>
      <c r="SA373"/>
      <c r="SB373"/>
      <c r="SC373"/>
      <c r="SD373"/>
      <c r="SE373"/>
      <c r="SF373"/>
      <c r="SG373"/>
      <c r="SH373"/>
      <c r="SI373"/>
      <c r="SJ373"/>
      <c r="SK373"/>
      <c r="SL373"/>
      <c r="SM373"/>
      <c r="SN373"/>
      <c r="SO373"/>
      <c r="SP373"/>
    </row>
    <row r="374" spans="1:510" ht="16.5" customHeight="1" x14ac:dyDescent="0.2">
      <c r="A374" s="20">
        <v>1593</v>
      </c>
      <c r="B374" s="34" t="s">
        <v>70</v>
      </c>
      <c r="C374" s="34" t="s">
        <v>434</v>
      </c>
      <c r="D374" s="20" t="s">
        <v>51</v>
      </c>
      <c r="E374" s="20" t="s">
        <v>1345</v>
      </c>
      <c r="F374" s="22" t="s">
        <v>88</v>
      </c>
      <c r="G374" s="34" t="s">
        <v>520</v>
      </c>
      <c r="H374" s="20" t="s">
        <v>89</v>
      </c>
      <c r="I374" s="20" t="s">
        <v>81</v>
      </c>
      <c r="J374" s="35" t="s">
        <v>535</v>
      </c>
      <c r="K374" s="36"/>
      <c r="L374" s="36"/>
      <c r="M374" s="36"/>
      <c r="N374" s="36"/>
      <c r="O374" s="34"/>
      <c r="P374" s="37">
        <v>610784076</v>
      </c>
      <c r="Q374" s="34">
        <v>12</v>
      </c>
      <c r="R374" s="25">
        <v>45658</v>
      </c>
      <c r="S374" s="39" t="s">
        <v>83</v>
      </c>
      <c r="T374" s="37">
        <f t="shared" si="7"/>
        <v>7329408912</v>
      </c>
      <c r="U374" s="27" t="s">
        <v>39</v>
      </c>
      <c r="V374" s="28" t="s">
        <v>40</v>
      </c>
      <c r="W374"/>
      <c r="X374"/>
      <c r="Y374"/>
      <c r="Z374"/>
      <c r="AA374"/>
      <c r="AB374"/>
      <c r="AC374"/>
      <c r="AD374"/>
      <c r="AE374"/>
      <c r="AF374"/>
      <c r="AG374"/>
      <c r="AH374"/>
      <c r="AI374"/>
      <c r="AJ374"/>
      <c r="AK374"/>
      <c r="AL374"/>
      <c r="AM374"/>
      <c r="AN374"/>
      <c r="AO374"/>
      <c r="AP374"/>
      <c r="AQ374"/>
      <c r="AR374"/>
      <c r="AS374"/>
      <c r="AT374"/>
      <c r="AU374"/>
      <c r="AV374"/>
      <c r="AW374"/>
      <c r="AX374"/>
      <c r="AY374"/>
      <c r="AZ374"/>
      <c r="BA374"/>
      <c r="BB374"/>
      <c r="BC374"/>
      <c r="BD374"/>
      <c r="BE374"/>
      <c r="BF374"/>
      <c r="BG374"/>
      <c r="BH374"/>
      <c r="BI374"/>
      <c r="BJ374"/>
      <c r="BK374"/>
      <c r="BL374"/>
      <c r="BM374"/>
      <c r="BN374"/>
      <c r="BO374"/>
      <c r="BP374"/>
      <c r="BQ374"/>
      <c r="BR374"/>
      <c r="BS374"/>
      <c r="BT374"/>
      <c r="BU374"/>
      <c r="BV374"/>
      <c r="BW374"/>
      <c r="BX374"/>
      <c r="BY374"/>
      <c r="BZ374"/>
      <c r="CA374"/>
      <c r="CB374"/>
      <c r="CC374"/>
      <c r="CD374"/>
      <c r="CE374"/>
      <c r="CF374"/>
      <c r="CG374"/>
      <c r="CH374"/>
      <c r="CI374"/>
      <c r="CJ374"/>
      <c r="CK374"/>
      <c r="CL374"/>
      <c r="CM374"/>
      <c r="CN374"/>
      <c r="CO374"/>
      <c r="CP374"/>
      <c r="CQ374"/>
      <c r="CR374"/>
      <c r="CS374"/>
      <c r="CT374"/>
      <c r="CU374"/>
      <c r="CV374"/>
      <c r="CW374"/>
      <c r="CX374"/>
      <c r="CY374"/>
      <c r="CZ374"/>
      <c r="DA374"/>
      <c r="DB374"/>
      <c r="DC374"/>
      <c r="DD374"/>
      <c r="DE374"/>
      <c r="DF374"/>
      <c r="DG374"/>
      <c r="DH374"/>
      <c r="DI374"/>
      <c r="DJ374"/>
      <c r="DK374"/>
      <c r="DL374"/>
      <c r="DM374"/>
      <c r="DN374"/>
      <c r="DO374"/>
      <c r="DP374"/>
      <c r="DQ374"/>
      <c r="DR374"/>
      <c r="DS374"/>
      <c r="DT374"/>
      <c r="DU374"/>
      <c r="DV374"/>
      <c r="DW374"/>
      <c r="DX374"/>
      <c r="DY374"/>
      <c r="DZ374"/>
      <c r="EA374"/>
      <c r="EB374"/>
      <c r="EC374"/>
      <c r="ED374"/>
      <c r="EE374"/>
      <c r="EF374"/>
      <c r="EG374"/>
      <c r="EH374"/>
      <c r="EI374"/>
      <c r="EJ374"/>
      <c r="EK374"/>
      <c r="EL374"/>
      <c r="EM374"/>
      <c r="EN374"/>
      <c r="EO374"/>
      <c r="EP374"/>
      <c r="EQ374"/>
      <c r="ER374"/>
      <c r="ES374"/>
      <c r="ET374"/>
      <c r="EU374"/>
      <c r="EV374"/>
      <c r="EW374"/>
      <c r="EX374"/>
      <c r="EY374"/>
      <c r="EZ374"/>
      <c r="FA374"/>
      <c r="FB374"/>
      <c r="FC374"/>
      <c r="FD374"/>
      <c r="FE374"/>
      <c r="FF374"/>
      <c r="FG374"/>
      <c r="FH374"/>
      <c r="FI374"/>
      <c r="FJ374"/>
      <c r="FK374"/>
      <c r="FL374"/>
      <c r="FM374"/>
      <c r="FN374"/>
      <c r="FO374"/>
      <c r="FP374"/>
      <c r="FQ374"/>
      <c r="FR374"/>
      <c r="FS374"/>
      <c r="FT374"/>
      <c r="FU374"/>
      <c r="FV374"/>
      <c r="FW374"/>
      <c r="FX374"/>
      <c r="FY374"/>
      <c r="FZ374"/>
      <c r="GA374"/>
      <c r="GB374"/>
      <c r="GC374"/>
      <c r="GD374"/>
      <c r="GE374"/>
      <c r="GF374"/>
      <c r="GG374"/>
      <c r="GH374"/>
      <c r="GI374"/>
      <c r="GJ374"/>
      <c r="GK374"/>
      <c r="GL374"/>
      <c r="GM374"/>
      <c r="GN374"/>
      <c r="GO374"/>
      <c r="GP374"/>
      <c r="GQ374"/>
      <c r="GR374"/>
      <c r="GS374"/>
      <c r="GT374"/>
      <c r="GU374"/>
      <c r="GV374"/>
      <c r="GW374"/>
      <c r="GX374"/>
      <c r="GY374"/>
      <c r="GZ374"/>
      <c r="HA374"/>
      <c r="HB374"/>
      <c r="HC374"/>
      <c r="HD374"/>
      <c r="HE374"/>
      <c r="HF374"/>
      <c r="HG374"/>
      <c r="HH374"/>
      <c r="HI374"/>
      <c r="HJ374"/>
      <c r="HK374"/>
      <c r="HL374"/>
      <c r="HM374"/>
      <c r="HN374"/>
      <c r="HO374"/>
      <c r="HP374"/>
      <c r="HQ374"/>
      <c r="HR374"/>
      <c r="HS374"/>
      <c r="HT374"/>
      <c r="HU374"/>
      <c r="HV374"/>
      <c r="HW374"/>
      <c r="HX374"/>
      <c r="HY374"/>
      <c r="HZ374"/>
      <c r="IA374"/>
      <c r="IB374"/>
      <c r="IC374"/>
      <c r="ID374"/>
      <c r="IE374"/>
      <c r="IF374"/>
      <c r="IG374"/>
      <c r="IH374"/>
      <c r="II374"/>
      <c r="IJ374"/>
      <c r="IK374"/>
      <c r="IL374"/>
      <c r="IM374"/>
      <c r="IN374"/>
      <c r="IO374"/>
      <c r="IP374"/>
      <c r="IQ374"/>
      <c r="IR374"/>
      <c r="IS374"/>
      <c r="IT374"/>
      <c r="IU374"/>
      <c r="IV374"/>
      <c r="IW374"/>
      <c r="IX374"/>
      <c r="IY374"/>
      <c r="IZ374"/>
      <c r="JA374"/>
      <c r="JB374"/>
      <c r="JC374"/>
      <c r="JD374"/>
      <c r="JE374"/>
      <c r="JF374"/>
      <c r="JG374"/>
      <c r="JH374"/>
      <c r="JI374"/>
      <c r="JJ374"/>
      <c r="JK374"/>
      <c r="JL374"/>
      <c r="JM374"/>
      <c r="JN374"/>
      <c r="JO374"/>
      <c r="JP374"/>
      <c r="JQ374"/>
      <c r="JR374"/>
      <c r="JS374"/>
      <c r="JT374"/>
      <c r="JU374"/>
      <c r="JV374"/>
      <c r="JW374"/>
      <c r="JX374"/>
      <c r="JY374"/>
      <c r="JZ374"/>
      <c r="KA374"/>
      <c r="KB374"/>
      <c r="KC374"/>
      <c r="KD374"/>
      <c r="KE374"/>
      <c r="KF374"/>
      <c r="KG374"/>
      <c r="KH374"/>
      <c r="KI374"/>
      <c r="KJ374"/>
      <c r="KK374"/>
      <c r="KL374"/>
      <c r="KM374"/>
      <c r="KN374"/>
      <c r="KO374"/>
      <c r="KP374"/>
      <c r="KQ374"/>
      <c r="KR374"/>
      <c r="KS374"/>
      <c r="KT374"/>
      <c r="KU374"/>
      <c r="KV374"/>
      <c r="KW374"/>
      <c r="KX374"/>
      <c r="KY374"/>
      <c r="KZ374"/>
      <c r="LA374"/>
      <c r="LB374"/>
      <c r="LC374"/>
      <c r="LD374"/>
      <c r="LE374"/>
      <c r="LF374"/>
      <c r="LG374"/>
      <c r="LH374"/>
      <c r="LI374"/>
      <c r="LJ374"/>
      <c r="LK374"/>
      <c r="LL374"/>
      <c r="LM374"/>
      <c r="LN374"/>
      <c r="LO374"/>
      <c r="LP374"/>
      <c r="LQ374"/>
      <c r="LR374"/>
      <c r="LS374"/>
      <c r="LT374"/>
      <c r="LU374"/>
      <c r="LV374"/>
      <c r="LW374"/>
      <c r="LX374"/>
      <c r="LY374"/>
      <c r="LZ374"/>
      <c r="MA374"/>
      <c r="MB374"/>
      <c r="MC374"/>
      <c r="MD374"/>
      <c r="ME374"/>
      <c r="MF374"/>
      <c r="MG374"/>
      <c r="MH374"/>
      <c r="MI374"/>
      <c r="MJ374"/>
      <c r="MK374"/>
      <c r="ML374"/>
      <c r="MM374"/>
      <c r="MN374"/>
      <c r="MO374"/>
      <c r="MP374"/>
      <c r="MQ374"/>
      <c r="MR374"/>
      <c r="MS374"/>
      <c r="MT374"/>
      <c r="MU374"/>
      <c r="MV374"/>
      <c r="MW374"/>
      <c r="MX374"/>
      <c r="MY374"/>
      <c r="MZ374"/>
      <c r="NA374"/>
      <c r="NB374"/>
      <c r="NC374"/>
      <c r="ND374"/>
      <c r="NE374"/>
      <c r="NF374"/>
      <c r="NG374"/>
      <c r="NH374"/>
      <c r="NI374"/>
      <c r="NJ374"/>
      <c r="NK374"/>
      <c r="NL374"/>
      <c r="NM374"/>
      <c r="NN374"/>
      <c r="NO374"/>
      <c r="NP374"/>
      <c r="NQ374"/>
      <c r="NR374"/>
      <c r="NS374"/>
      <c r="NT374"/>
      <c r="NU374"/>
      <c r="NV374"/>
      <c r="NW374"/>
      <c r="NX374"/>
      <c r="NY374"/>
      <c r="NZ374"/>
      <c r="OA374"/>
      <c r="OB374"/>
      <c r="OC374"/>
      <c r="OD374"/>
      <c r="OE374"/>
      <c r="OF374"/>
      <c r="OG374"/>
      <c r="OH374"/>
      <c r="OI374"/>
      <c r="OJ374"/>
      <c r="OK374"/>
      <c r="OL374"/>
      <c r="OM374"/>
      <c r="ON374"/>
      <c r="OO374"/>
      <c r="OP374"/>
      <c r="OQ374"/>
      <c r="OR374"/>
      <c r="OS374"/>
      <c r="OT374"/>
      <c r="OU374"/>
      <c r="OV374"/>
      <c r="OW374"/>
      <c r="OX374"/>
      <c r="OY374"/>
      <c r="OZ374"/>
      <c r="PA374"/>
      <c r="PB374"/>
      <c r="PC374"/>
      <c r="PD374"/>
      <c r="PE374"/>
      <c r="PF374"/>
      <c r="PG374"/>
      <c r="PH374"/>
      <c r="PI374"/>
      <c r="PJ374"/>
      <c r="PK374"/>
      <c r="PL374"/>
      <c r="PM374"/>
      <c r="PN374"/>
      <c r="PO374"/>
      <c r="PP374"/>
      <c r="PQ374"/>
      <c r="PR374"/>
      <c r="PS374"/>
      <c r="PT374"/>
      <c r="PU374"/>
      <c r="PV374"/>
      <c r="PW374"/>
      <c r="PX374"/>
      <c r="PY374"/>
      <c r="PZ374"/>
      <c r="QA374"/>
      <c r="QB374"/>
      <c r="QC374"/>
      <c r="QD374"/>
      <c r="QE374"/>
      <c r="QF374"/>
      <c r="QG374"/>
      <c r="QH374"/>
      <c r="QI374"/>
      <c r="QJ374"/>
      <c r="QK374"/>
      <c r="QL374"/>
      <c r="QM374"/>
      <c r="QN374"/>
      <c r="QO374"/>
      <c r="QP374"/>
      <c r="QQ374"/>
      <c r="QR374"/>
      <c r="QS374"/>
      <c r="QT374"/>
      <c r="QU374"/>
      <c r="QV374"/>
      <c r="QW374"/>
      <c r="QX374"/>
      <c r="QY374"/>
      <c r="QZ374"/>
      <c r="RA374"/>
      <c r="RB374"/>
      <c r="RC374"/>
      <c r="RD374"/>
      <c r="RE374"/>
      <c r="RF374"/>
      <c r="RG374"/>
      <c r="RH374"/>
      <c r="RI374"/>
      <c r="RJ374"/>
      <c r="RK374"/>
      <c r="RL374"/>
      <c r="RM374"/>
      <c r="RN374"/>
      <c r="RO374"/>
      <c r="RP374"/>
      <c r="RQ374"/>
      <c r="RR374"/>
      <c r="RS374"/>
      <c r="RT374"/>
      <c r="RU374"/>
      <c r="RV374"/>
      <c r="RW374"/>
      <c r="RX374"/>
      <c r="RY374"/>
      <c r="RZ374"/>
      <c r="SA374"/>
      <c r="SB374"/>
      <c r="SC374"/>
      <c r="SD374"/>
      <c r="SE374"/>
      <c r="SF374"/>
      <c r="SG374"/>
      <c r="SH374"/>
      <c r="SI374"/>
      <c r="SJ374"/>
      <c r="SK374"/>
      <c r="SL374"/>
      <c r="SM374"/>
      <c r="SN374"/>
      <c r="SO374"/>
      <c r="SP374"/>
    </row>
    <row r="375" spans="1:510" ht="16.5" customHeight="1" x14ac:dyDescent="0.2">
      <c r="A375" s="20">
        <v>1594</v>
      </c>
      <c r="B375" s="34" t="s">
        <v>70</v>
      </c>
      <c r="C375" s="34" t="s">
        <v>434</v>
      </c>
      <c r="D375" s="20" t="s">
        <v>51</v>
      </c>
      <c r="E375" s="20" t="s">
        <v>1345</v>
      </c>
      <c r="F375" s="22" t="s">
        <v>88</v>
      </c>
      <c r="G375" s="34" t="s">
        <v>520</v>
      </c>
      <c r="H375" s="20" t="s">
        <v>89</v>
      </c>
      <c r="I375" s="20" t="s">
        <v>81</v>
      </c>
      <c r="J375" s="35" t="s">
        <v>536</v>
      </c>
      <c r="K375" s="36"/>
      <c r="L375" s="36"/>
      <c r="M375" s="36"/>
      <c r="N375" s="36"/>
      <c r="O375" s="34"/>
      <c r="P375" s="37">
        <v>100834020</v>
      </c>
      <c r="Q375" s="34">
        <v>12</v>
      </c>
      <c r="R375" s="25">
        <v>45658</v>
      </c>
      <c r="S375" s="39" t="s">
        <v>83</v>
      </c>
      <c r="T375" s="37">
        <f t="shared" si="7"/>
        <v>1210008240</v>
      </c>
      <c r="U375" s="27" t="s">
        <v>39</v>
      </c>
      <c r="V375" s="28" t="s">
        <v>40</v>
      </c>
      <c r="W375"/>
      <c r="X375"/>
      <c r="Y375"/>
      <c r="Z375"/>
      <c r="AA375"/>
      <c r="AB375"/>
      <c r="AC375"/>
      <c r="AD375"/>
      <c r="AE375"/>
      <c r="AF375"/>
      <c r="AG375"/>
      <c r="AH375"/>
      <c r="AI375"/>
      <c r="AJ375"/>
      <c r="AK375"/>
      <c r="AL375"/>
      <c r="AM375"/>
      <c r="AN375"/>
      <c r="AO375"/>
      <c r="AP375"/>
      <c r="AQ375"/>
      <c r="AR375"/>
      <c r="AS375"/>
      <c r="AT375"/>
      <c r="AU375"/>
      <c r="AV375"/>
      <c r="AW375"/>
      <c r="AX375"/>
      <c r="AY375"/>
      <c r="AZ375"/>
      <c r="BA375"/>
      <c r="BB375"/>
      <c r="BC375"/>
      <c r="BD375"/>
      <c r="BE375"/>
      <c r="BF375"/>
      <c r="BG375"/>
      <c r="BH375"/>
      <c r="BI375"/>
      <c r="BJ375"/>
      <c r="BK375"/>
      <c r="BL375"/>
      <c r="BM375"/>
      <c r="BN375"/>
      <c r="BO375"/>
      <c r="BP375"/>
      <c r="BQ375"/>
      <c r="BR375"/>
      <c r="BS375"/>
      <c r="BT375"/>
      <c r="BU375"/>
      <c r="BV375"/>
      <c r="BW375"/>
      <c r="BX375"/>
      <c r="BY375"/>
      <c r="BZ375"/>
      <c r="CA375"/>
      <c r="CB375"/>
      <c r="CC375"/>
      <c r="CD375"/>
      <c r="CE375"/>
      <c r="CF375"/>
      <c r="CG375"/>
      <c r="CH375"/>
      <c r="CI375"/>
      <c r="CJ375"/>
      <c r="CK375"/>
      <c r="CL375"/>
      <c r="CM375"/>
      <c r="CN375"/>
      <c r="CO375"/>
      <c r="CP375"/>
      <c r="CQ375"/>
      <c r="CR375"/>
      <c r="CS375"/>
      <c r="CT375"/>
      <c r="CU375"/>
      <c r="CV375"/>
      <c r="CW375"/>
      <c r="CX375"/>
      <c r="CY375"/>
      <c r="CZ375"/>
      <c r="DA375"/>
      <c r="DB375"/>
      <c r="DC375"/>
      <c r="DD375"/>
      <c r="DE375"/>
      <c r="DF375"/>
      <c r="DG375"/>
      <c r="DH375"/>
      <c r="DI375"/>
      <c r="DJ375"/>
      <c r="DK375"/>
      <c r="DL375"/>
      <c r="DM375"/>
      <c r="DN375"/>
      <c r="DO375"/>
      <c r="DP375"/>
      <c r="DQ375"/>
      <c r="DR375"/>
      <c r="DS375"/>
      <c r="DT375"/>
      <c r="DU375"/>
      <c r="DV375"/>
      <c r="DW375"/>
      <c r="DX375"/>
      <c r="DY375"/>
      <c r="DZ375"/>
      <c r="EA375"/>
      <c r="EB375"/>
      <c r="EC375"/>
      <c r="ED375"/>
      <c r="EE375"/>
      <c r="EF375"/>
      <c r="EG375"/>
      <c r="EH375"/>
      <c r="EI375"/>
      <c r="EJ375"/>
      <c r="EK375"/>
      <c r="EL375"/>
      <c r="EM375"/>
      <c r="EN375"/>
      <c r="EO375"/>
      <c r="EP375"/>
      <c r="EQ375"/>
      <c r="ER375"/>
      <c r="ES375"/>
      <c r="ET375"/>
      <c r="EU375"/>
      <c r="EV375"/>
      <c r="EW375"/>
      <c r="EX375"/>
      <c r="EY375"/>
      <c r="EZ375"/>
      <c r="FA375"/>
      <c r="FB375"/>
      <c r="FC375"/>
      <c r="FD375"/>
      <c r="FE375"/>
      <c r="FF375"/>
      <c r="FG375"/>
      <c r="FH375"/>
      <c r="FI375"/>
      <c r="FJ375"/>
      <c r="FK375"/>
      <c r="FL375"/>
      <c r="FM375"/>
      <c r="FN375"/>
      <c r="FO375"/>
      <c r="FP375"/>
      <c r="FQ375"/>
      <c r="FR375"/>
      <c r="FS375"/>
      <c r="FT375"/>
      <c r="FU375"/>
      <c r="FV375"/>
      <c r="FW375"/>
      <c r="FX375"/>
      <c r="FY375"/>
      <c r="FZ375"/>
      <c r="GA375"/>
      <c r="GB375"/>
      <c r="GC375"/>
      <c r="GD375"/>
      <c r="GE375"/>
      <c r="GF375"/>
      <c r="GG375"/>
      <c r="GH375"/>
      <c r="GI375"/>
      <c r="GJ375"/>
      <c r="GK375"/>
      <c r="GL375"/>
      <c r="GM375"/>
      <c r="GN375"/>
      <c r="GO375"/>
      <c r="GP375"/>
      <c r="GQ375"/>
      <c r="GR375"/>
      <c r="GS375"/>
      <c r="GT375"/>
      <c r="GU375"/>
      <c r="GV375"/>
      <c r="GW375"/>
      <c r="GX375"/>
      <c r="GY375"/>
      <c r="GZ375"/>
      <c r="HA375"/>
      <c r="HB375"/>
      <c r="HC375"/>
      <c r="HD375"/>
      <c r="HE375"/>
      <c r="HF375"/>
      <c r="HG375"/>
      <c r="HH375"/>
      <c r="HI375"/>
      <c r="HJ375"/>
      <c r="HK375"/>
      <c r="HL375"/>
      <c r="HM375"/>
      <c r="HN375"/>
      <c r="HO375"/>
      <c r="HP375"/>
      <c r="HQ375"/>
      <c r="HR375"/>
      <c r="HS375"/>
      <c r="HT375"/>
      <c r="HU375"/>
      <c r="HV375"/>
      <c r="HW375"/>
      <c r="HX375"/>
      <c r="HY375"/>
      <c r="HZ375"/>
      <c r="IA375"/>
      <c r="IB375"/>
      <c r="IC375"/>
      <c r="ID375"/>
      <c r="IE375"/>
      <c r="IF375"/>
      <c r="IG375"/>
      <c r="IH375"/>
      <c r="II375"/>
      <c r="IJ375"/>
      <c r="IK375"/>
      <c r="IL375"/>
      <c r="IM375"/>
      <c r="IN375"/>
      <c r="IO375"/>
      <c r="IP375"/>
      <c r="IQ375"/>
      <c r="IR375"/>
      <c r="IS375"/>
      <c r="IT375"/>
      <c r="IU375"/>
      <c r="IV375"/>
      <c r="IW375"/>
      <c r="IX375"/>
      <c r="IY375"/>
      <c r="IZ375"/>
      <c r="JA375"/>
      <c r="JB375"/>
      <c r="JC375"/>
      <c r="JD375"/>
      <c r="JE375"/>
      <c r="JF375"/>
      <c r="JG375"/>
      <c r="JH375"/>
      <c r="JI375"/>
      <c r="JJ375"/>
      <c r="JK375"/>
      <c r="JL375"/>
      <c r="JM375"/>
      <c r="JN375"/>
      <c r="JO375"/>
      <c r="JP375"/>
      <c r="JQ375"/>
      <c r="JR375"/>
      <c r="JS375"/>
      <c r="JT375"/>
      <c r="JU375"/>
      <c r="JV375"/>
      <c r="JW375"/>
      <c r="JX375"/>
      <c r="JY375"/>
      <c r="JZ375"/>
      <c r="KA375"/>
      <c r="KB375"/>
      <c r="KC375"/>
      <c r="KD375"/>
      <c r="KE375"/>
      <c r="KF375"/>
      <c r="KG375"/>
      <c r="KH375"/>
      <c r="KI375"/>
      <c r="KJ375"/>
      <c r="KK375"/>
      <c r="KL375"/>
      <c r="KM375"/>
      <c r="KN375"/>
      <c r="KO375"/>
      <c r="KP375"/>
      <c r="KQ375"/>
      <c r="KR375"/>
      <c r="KS375"/>
      <c r="KT375"/>
      <c r="KU375"/>
      <c r="KV375"/>
      <c r="KW375"/>
      <c r="KX375"/>
      <c r="KY375"/>
      <c r="KZ375"/>
      <c r="LA375"/>
      <c r="LB375"/>
      <c r="LC375"/>
      <c r="LD375"/>
      <c r="LE375"/>
      <c r="LF375"/>
      <c r="LG375"/>
      <c r="LH375"/>
      <c r="LI375"/>
      <c r="LJ375"/>
      <c r="LK375"/>
      <c r="LL375"/>
      <c r="LM375"/>
      <c r="LN375"/>
      <c r="LO375"/>
      <c r="LP375"/>
      <c r="LQ375"/>
      <c r="LR375"/>
      <c r="LS375"/>
      <c r="LT375"/>
      <c r="LU375"/>
      <c r="LV375"/>
      <c r="LW375"/>
      <c r="LX375"/>
      <c r="LY375"/>
      <c r="LZ375"/>
      <c r="MA375"/>
      <c r="MB375"/>
      <c r="MC375"/>
      <c r="MD375"/>
      <c r="ME375"/>
      <c r="MF375"/>
      <c r="MG375"/>
      <c r="MH375"/>
      <c r="MI375"/>
      <c r="MJ375"/>
      <c r="MK375"/>
      <c r="ML375"/>
      <c r="MM375"/>
      <c r="MN375"/>
      <c r="MO375"/>
      <c r="MP375"/>
      <c r="MQ375"/>
      <c r="MR375"/>
      <c r="MS375"/>
      <c r="MT375"/>
      <c r="MU375"/>
      <c r="MV375"/>
      <c r="MW375"/>
      <c r="MX375"/>
      <c r="MY375"/>
      <c r="MZ375"/>
      <c r="NA375"/>
      <c r="NB375"/>
      <c r="NC375"/>
      <c r="ND375"/>
      <c r="NE375"/>
      <c r="NF375"/>
      <c r="NG375"/>
      <c r="NH375"/>
      <c r="NI375"/>
      <c r="NJ375"/>
      <c r="NK375"/>
      <c r="NL375"/>
      <c r="NM375"/>
      <c r="NN375"/>
      <c r="NO375"/>
      <c r="NP375"/>
      <c r="NQ375"/>
      <c r="NR375"/>
      <c r="NS375"/>
      <c r="NT375"/>
      <c r="NU375"/>
      <c r="NV375"/>
      <c r="NW375"/>
      <c r="NX375"/>
      <c r="NY375"/>
      <c r="NZ375"/>
      <c r="OA375"/>
      <c r="OB375"/>
      <c r="OC375"/>
      <c r="OD375"/>
      <c r="OE375"/>
      <c r="OF375"/>
      <c r="OG375"/>
      <c r="OH375"/>
      <c r="OI375"/>
      <c r="OJ375"/>
      <c r="OK375"/>
      <c r="OL375"/>
      <c r="OM375"/>
      <c r="ON375"/>
      <c r="OO375"/>
      <c r="OP375"/>
      <c r="OQ375"/>
      <c r="OR375"/>
      <c r="OS375"/>
      <c r="OT375"/>
      <c r="OU375"/>
      <c r="OV375"/>
      <c r="OW375"/>
      <c r="OX375"/>
      <c r="OY375"/>
      <c r="OZ375"/>
      <c r="PA375"/>
      <c r="PB375"/>
      <c r="PC375"/>
      <c r="PD375"/>
      <c r="PE375"/>
      <c r="PF375"/>
      <c r="PG375"/>
      <c r="PH375"/>
      <c r="PI375"/>
      <c r="PJ375"/>
      <c r="PK375"/>
      <c r="PL375"/>
      <c r="PM375"/>
      <c r="PN375"/>
      <c r="PO375"/>
      <c r="PP375"/>
      <c r="PQ375"/>
      <c r="PR375"/>
      <c r="PS375"/>
      <c r="PT375"/>
      <c r="PU375"/>
      <c r="PV375"/>
      <c r="PW375"/>
      <c r="PX375"/>
      <c r="PY375"/>
      <c r="PZ375"/>
      <c r="QA375"/>
      <c r="QB375"/>
      <c r="QC375"/>
      <c r="QD375"/>
      <c r="QE375"/>
      <c r="QF375"/>
      <c r="QG375"/>
      <c r="QH375"/>
      <c r="QI375"/>
      <c r="QJ375"/>
      <c r="QK375"/>
      <c r="QL375"/>
      <c r="QM375"/>
      <c r="QN375"/>
      <c r="QO375"/>
      <c r="QP375"/>
      <c r="QQ375"/>
      <c r="QR375"/>
      <c r="QS375"/>
      <c r="QT375"/>
      <c r="QU375"/>
      <c r="QV375"/>
      <c r="QW375"/>
      <c r="QX375"/>
      <c r="QY375"/>
      <c r="QZ375"/>
      <c r="RA375"/>
      <c r="RB375"/>
      <c r="RC375"/>
      <c r="RD375"/>
      <c r="RE375"/>
      <c r="RF375"/>
      <c r="RG375"/>
      <c r="RH375"/>
      <c r="RI375"/>
      <c r="RJ375"/>
      <c r="RK375"/>
      <c r="RL375"/>
      <c r="RM375"/>
      <c r="RN375"/>
      <c r="RO375"/>
      <c r="RP375"/>
      <c r="RQ375"/>
      <c r="RR375"/>
      <c r="RS375"/>
      <c r="RT375"/>
      <c r="RU375"/>
      <c r="RV375"/>
      <c r="RW375"/>
      <c r="RX375"/>
      <c r="RY375"/>
      <c r="RZ375"/>
      <c r="SA375"/>
      <c r="SB375"/>
      <c r="SC375"/>
      <c r="SD375"/>
      <c r="SE375"/>
      <c r="SF375"/>
      <c r="SG375"/>
      <c r="SH375"/>
      <c r="SI375"/>
      <c r="SJ375"/>
      <c r="SK375"/>
      <c r="SL375"/>
      <c r="SM375"/>
      <c r="SN375"/>
      <c r="SO375"/>
      <c r="SP375"/>
    </row>
    <row r="376" spans="1:510" ht="16.5" customHeight="1" x14ac:dyDescent="0.2">
      <c r="A376" s="20">
        <v>1595</v>
      </c>
      <c r="B376" s="34" t="s">
        <v>70</v>
      </c>
      <c r="C376" s="34" t="s">
        <v>434</v>
      </c>
      <c r="D376" s="20" t="s">
        <v>51</v>
      </c>
      <c r="E376" s="20" t="s">
        <v>1345</v>
      </c>
      <c r="F376" s="22" t="s">
        <v>88</v>
      </c>
      <c r="G376" s="34" t="s">
        <v>520</v>
      </c>
      <c r="H376" s="20" t="s">
        <v>89</v>
      </c>
      <c r="I376" s="20" t="s">
        <v>81</v>
      </c>
      <c r="J376" s="35" t="s">
        <v>537</v>
      </c>
      <c r="K376" s="36"/>
      <c r="L376" s="36"/>
      <c r="M376" s="36"/>
      <c r="N376" s="36"/>
      <c r="O376" s="34"/>
      <c r="P376" s="37">
        <v>464727928</v>
      </c>
      <c r="Q376" s="34">
        <v>12</v>
      </c>
      <c r="R376" s="25">
        <v>45658</v>
      </c>
      <c r="S376" s="39" t="s">
        <v>83</v>
      </c>
      <c r="T376" s="37">
        <f t="shared" si="7"/>
        <v>5576735136</v>
      </c>
      <c r="U376" s="27" t="s">
        <v>39</v>
      </c>
      <c r="V376" s="28" t="s">
        <v>40</v>
      </c>
      <c r="W376"/>
      <c r="X376"/>
      <c r="Y376"/>
      <c r="Z376"/>
      <c r="AA376"/>
      <c r="AB376"/>
      <c r="AC376"/>
      <c r="AD376"/>
      <c r="AE376"/>
      <c r="AF376"/>
      <c r="AG376"/>
      <c r="AH376"/>
      <c r="AI376"/>
      <c r="AJ376"/>
      <c r="AK376"/>
      <c r="AL376"/>
      <c r="AM376"/>
      <c r="AN376"/>
      <c r="AO376"/>
      <c r="AP376"/>
      <c r="AQ376"/>
      <c r="AR376"/>
      <c r="AS376"/>
      <c r="AT376"/>
      <c r="AU376"/>
      <c r="AV376"/>
      <c r="AW376"/>
      <c r="AX376"/>
      <c r="AY376"/>
      <c r="AZ376"/>
      <c r="BA376"/>
      <c r="BB376"/>
      <c r="BC376"/>
      <c r="BD376"/>
      <c r="BE376"/>
      <c r="BF376"/>
      <c r="BG376"/>
      <c r="BH376"/>
      <c r="BI376"/>
      <c r="BJ376"/>
      <c r="BK376"/>
      <c r="BL376"/>
      <c r="BM376"/>
      <c r="BN376"/>
      <c r="BO376"/>
      <c r="BP376"/>
      <c r="BQ376"/>
      <c r="BR376"/>
      <c r="BS376"/>
      <c r="BT376"/>
      <c r="BU376"/>
      <c r="BV376"/>
      <c r="BW376"/>
      <c r="BX376"/>
      <c r="BY376"/>
      <c r="BZ376"/>
      <c r="CA376"/>
      <c r="CB376"/>
      <c r="CC376"/>
      <c r="CD376"/>
      <c r="CE376"/>
      <c r="CF376"/>
      <c r="CG376"/>
      <c r="CH376"/>
      <c r="CI376"/>
      <c r="CJ376"/>
      <c r="CK376"/>
      <c r="CL376"/>
      <c r="CM376"/>
      <c r="CN376"/>
      <c r="CO376"/>
      <c r="CP376"/>
      <c r="CQ376"/>
      <c r="CR376"/>
      <c r="CS376"/>
      <c r="CT376"/>
      <c r="CU376"/>
      <c r="CV376"/>
      <c r="CW376"/>
      <c r="CX376"/>
      <c r="CY376"/>
      <c r="CZ376"/>
      <c r="DA376"/>
      <c r="DB376"/>
      <c r="DC376"/>
      <c r="DD376"/>
      <c r="DE376"/>
      <c r="DF376"/>
      <c r="DG376"/>
      <c r="DH376"/>
      <c r="DI376"/>
      <c r="DJ376"/>
      <c r="DK376"/>
      <c r="DL376"/>
      <c r="DM376"/>
      <c r="DN376"/>
      <c r="DO376"/>
      <c r="DP376"/>
      <c r="DQ376"/>
      <c r="DR376"/>
      <c r="DS376"/>
      <c r="DT376"/>
      <c r="DU376"/>
      <c r="DV376"/>
      <c r="DW376"/>
      <c r="DX376"/>
      <c r="DY376"/>
      <c r="DZ376"/>
      <c r="EA376"/>
      <c r="EB376"/>
      <c r="EC376"/>
      <c r="ED376"/>
      <c r="EE376"/>
      <c r="EF376"/>
      <c r="EG376"/>
      <c r="EH376"/>
      <c r="EI376"/>
      <c r="EJ376"/>
      <c r="EK376"/>
      <c r="EL376"/>
      <c r="EM376"/>
      <c r="EN376"/>
      <c r="EO376"/>
      <c r="EP376"/>
      <c r="EQ376"/>
      <c r="ER376"/>
      <c r="ES376"/>
      <c r="ET376"/>
      <c r="EU376"/>
      <c r="EV376"/>
      <c r="EW376"/>
      <c r="EX376"/>
      <c r="EY376"/>
      <c r="EZ376"/>
      <c r="FA376"/>
      <c r="FB376"/>
      <c r="FC376"/>
      <c r="FD376"/>
      <c r="FE376"/>
      <c r="FF376"/>
      <c r="FG376"/>
      <c r="FH376"/>
      <c r="FI376"/>
      <c r="FJ376"/>
      <c r="FK376"/>
      <c r="FL376"/>
      <c r="FM376"/>
      <c r="FN376"/>
      <c r="FO376"/>
      <c r="FP376"/>
      <c r="FQ376"/>
      <c r="FR376"/>
      <c r="FS376"/>
      <c r="FT376"/>
      <c r="FU376"/>
      <c r="FV376"/>
      <c r="FW376"/>
      <c r="FX376"/>
      <c r="FY376"/>
      <c r="FZ376"/>
      <c r="GA376"/>
      <c r="GB376"/>
      <c r="GC376"/>
      <c r="GD376"/>
      <c r="GE376"/>
      <c r="GF376"/>
      <c r="GG376"/>
      <c r="GH376"/>
      <c r="GI376"/>
      <c r="GJ376"/>
      <c r="GK376"/>
      <c r="GL376"/>
      <c r="GM376"/>
      <c r="GN376"/>
      <c r="GO376"/>
      <c r="GP376"/>
      <c r="GQ376"/>
      <c r="GR376"/>
      <c r="GS376"/>
      <c r="GT376"/>
      <c r="GU376"/>
      <c r="GV376"/>
      <c r="GW376"/>
      <c r="GX376"/>
      <c r="GY376"/>
      <c r="GZ376"/>
      <c r="HA376"/>
      <c r="HB376"/>
      <c r="HC376"/>
      <c r="HD376"/>
      <c r="HE376"/>
      <c r="HF376"/>
      <c r="HG376"/>
      <c r="HH376"/>
      <c r="HI376"/>
      <c r="HJ376"/>
      <c r="HK376"/>
      <c r="HL376"/>
      <c r="HM376"/>
      <c r="HN376"/>
      <c r="HO376"/>
      <c r="HP376"/>
      <c r="HQ376"/>
      <c r="HR376"/>
      <c r="HS376"/>
      <c r="HT376"/>
      <c r="HU376"/>
      <c r="HV376"/>
      <c r="HW376"/>
      <c r="HX376"/>
      <c r="HY376"/>
      <c r="HZ376"/>
      <c r="IA376"/>
      <c r="IB376"/>
      <c r="IC376"/>
      <c r="ID376"/>
      <c r="IE376"/>
      <c r="IF376"/>
      <c r="IG376"/>
      <c r="IH376"/>
      <c r="II376"/>
      <c r="IJ376"/>
      <c r="IK376"/>
      <c r="IL376"/>
      <c r="IM376"/>
      <c r="IN376"/>
      <c r="IO376"/>
      <c r="IP376"/>
      <c r="IQ376"/>
      <c r="IR376"/>
      <c r="IS376"/>
      <c r="IT376"/>
      <c r="IU376"/>
      <c r="IV376"/>
      <c r="IW376"/>
      <c r="IX376"/>
      <c r="IY376"/>
      <c r="IZ376"/>
      <c r="JA376"/>
      <c r="JB376"/>
      <c r="JC376"/>
      <c r="JD376"/>
      <c r="JE376"/>
      <c r="JF376"/>
      <c r="JG376"/>
      <c r="JH376"/>
      <c r="JI376"/>
      <c r="JJ376"/>
      <c r="JK376"/>
      <c r="JL376"/>
      <c r="JM376"/>
      <c r="JN376"/>
      <c r="JO376"/>
      <c r="JP376"/>
      <c r="JQ376"/>
      <c r="JR376"/>
      <c r="JS376"/>
      <c r="JT376"/>
      <c r="JU376"/>
      <c r="JV376"/>
      <c r="JW376"/>
      <c r="JX376"/>
      <c r="JY376"/>
      <c r="JZ376"/>
      <c r="KA376"/>
      <c r="KB376"/>
      <c r="KC376"/>
      <c r="KD376"/>
      <c r="KE376"/>
      <c r="KF376"/>
      <c r="KG376"/>
      <c r="KH376"/>
      <c r="KI376"/>
      <c r="KJ376"/>
      <c r="KK376"/>
      <c r="KL376"/>
      <c r="KM376"/>
      <c r="KN376"/>
      <c r="KO376"/>
      <c r="KP376"/>
      <c r="KQ376"/>
      <c r="KR376"/>
      <c r="KS376"/>
      <c r="KT376"/>
      <c r="KU376"/>
      <c r="KV376"/>
      <c r="KW376"/>
      <c r="KX376"/>
      <c r="KY376"/>
      <c r="KZ376"/>
      <c r="LA376"/>
      <c r="LB376"/>
      <c r="LC376"/>
      <c r="LD376"/>
      <c r="LE376"/>
      <c r="LF376"/>
      <c r="LG376"/>
      <c r="LH376"/>
      <c r="LI376"/>
      <c r="LJ376"/>
      <c r="LK376"/>
      <c r="LL376"/>
      <c r="LM376"/>
      <c r="LN376"/>
      <c r="LO376"/>
      <c r="LP376"/>
      <c r="LQ376"/>
      <c r="LR376"/>
      <c r="LS376"/>
      <c r="LT376"/>
      <c r="LU376"/>
      <c r="LV376"/>
      <c r="LW376"/>
      <c r="LX376"/>
      <c r="LY376"/>
      <c r="LZ376"/>
      <c r="MA376"/>
      <c r="MB376"/>
      <c r="MC376"/>
      <c r="MD376"/>
      <c r="ME376"/>
      <c r="MF376"/>
      <c r="MG376"/>
      <c r="MH376"/>
      <c r="MI376"/>
      <c r="MJ376"/>
      <c r="MK376"/>
      <c r="ML376"/>
      <c r="MM376"/>
      <c r="MN376"/>
      <c r="MO376"/>
      <c r="MP376"/>
      <c r="MQ376"/>
      <c r="MR376"/>
      <c r="MS376"/>
      <c r="MT376"/>
      <c r="MU376"/>
      <c r="MV376"/>
      <c r="MW376"/>
      <c r="MX376"/>
      <c r="MY376"/>
      <c r="MZ376"/>
      <c r="NA376"/>
      <c r="NB376"/>
      <c r="NC376"/>
      <c r="ND376"/>
      <c r="NE376"/>
      <c r="NF376"/>
      <c r="NG376"/>
      <c r="NH376"/>
      <c r="NI376"/>
      <c r="NJ376"/>
      <c r="NK376"/>
      <c r="NL376"/>
      <c r="NM376"/>
      <c r="NN376"/>
      <c r="NO376"/>
      <c r="NP376"/>
      <c r="NQ376"/>
      <c r="NR376"/>
      <c r="NS376"/>
      <c r="NT376"/>
      <c r="NU376"/>
      <c r="NV376"/>
      <c r="NW376"/>
      <c r="NX376"/>
      <c r="NY376"/>
      <c r="NZ376"/>
      <c r="OA376"/>
      <c r="OB376"/>
      <c r="OC376"/>
      <c r="OD376"/>
      <c r="OE376"/>
      <c r="OF376"/>
      <c r="OG376"/>
      <c r="OH376"/>
      <c r="OI376"/>
      <c r="OJ376"/>
      <c r="OK376"/>
      <c r="OL376"/>
      <c r="OM376"/>
      <c r="ON376"/>
      <c r="OO376"/>
      <c r="OP376"/>
      <c r="OQ376"/>
      <c r="OR376"/>
      <c r="OS376"/>
      <c r="OT376"/>
      <c r="OU376"/>
      <c r="OV376"/>
      <c r="OW376"/>
      <c r="OX376"/>
      <c r="OY376"/>
      <c r="OZ376"/>
      <c r="PA376"/>
      <c r="PB376"/>
      <c r="PC376"/>
      <c r="PD376"/>
      <c r="PE376"/>
      <c r="PF376"/>
      <c r="PG376"/>
      <c r="PH376"/>
      <c r="PI376"/>
      <c r="PJ376"/>
      <c r="PK376"/>
      <c r="PL376"/>
      <c r="PM376"/>
      <c r="PN376"/>
      <c r="PO376"/>
      <c r="PP376"/>
      <c r="PQ376"/>
      <c r="PR376"/>
      <c r="PS376"/>
      <c r="PT376"/>
      <c r="PU376"/>
      <c r="PV376"/>
      <c r="PW376"/>
      <c r="PX376"/>
      <c r="PY376"/>
      <c r="PZ376"/>
      <c r="QA376"/>
      <c r="QB376"/>
      <c r="QC376"/>
      <c r="QD376"/>
      <c r="QE376"/>
      <c r="QF376"/>
      <c r="QG376"/>
      <c r="QH376"/>
      <c r="QI376"/>
      <c r="QJ376"/>
      <c r="QK376"/>
      <c r="QL376"/>
      <c r="QM376"/>
      <c r="QN376"/>
      <c r="QO376"/>
      <c r="QP376"/>
      <c r="QQ376"/>
      <c r="QR376"/>
      <c r="QS376"/>
      <c r="QT376"/>
      <c r="QU376"/>
      <c r="QV376"/>
      <c r="QW376"/>
      <c r="QX376"/>
      <c r="QY376"/>
      <c r="QZ376"/>
      <c r="RA376"/>
      <c r="RB376"/>
      <c r="RC376"/>
      <c r="RD376"/>
      <c r="RE376"/>
      <c r="RF376"/>
      <c r="RG376"/>
      <c r="RH376"/>
      <c r="RI376"/>
      <c r="RJ376"/>
      <c r="RK376"/>
      <c r="RL376"/>
      <c r="RM376"/>
      <c r="RN376"/>
      <c r="RO376"/>
      <c r="RP376"/>
      <c r="RQ376"/>
      <c r="RR376"/>
      <c r="RS376"/>
      <c r="RT376"/>
      <c r="RU376"/>
      <c r="RV376"/>
      <c r="RW376"/>
      <c r="RX376"/>
      <c r="RY376"/>
      <c r="RZ376"/>
      <c r="SA376"/>
      <c r="SB376"/>
      <c r="SC376"/>
      <c r="SD376"/>
      <c r="SE376"/>
      <c r="SF376"/>
      <c r="SG376"/>
      <c r="SH376"/>
      <c r="SI376"/>
      <c r="SJ376"/>
      <c r="SK376"/>
      <c r="SL376"/>
      <c r="SM376"/>
      <c r="SN376"/>
      <c r="SO376"/>
      <c r="SP376"/>
    </row>
    <row r="377" spans="1:510" ht="16.5" customHeight="1" x14ac:dyDescent="0.2">
      <c r="A377" s="20">
        <v>1596</v>
      </c>
      <c r="B377" s="34" t="s">
        <v>70</v>
      </c>
      <c r="C377" s="34" t="s">
        <v>449</v>
      </c>
      <c r="D377" s="20" t="s">
        <v>51</v>
      </c>
      <c r="E377" s="20" t="s">
        <v>1345</v>
      </c>
      <c r="F377" s="22" t="s">
        <v>88</v>
      </c>
      <c r="G377" s="34" t="s">
        <v>520</v>
      </c>
      <c r="H377" s="20" t="s">
        <v>89</v>
      </c>
      <c r="I377" s="20" t="s">
        <v>81</v>
      </c>
      <c r="J377" s="35" t="s">
        <v>538</v>
      </c>
      <c r="K377" s="36"/>
      <c r="L377" s="36"/>
      <c r="M377" s="36"/>
      <c r="N377" s="36"/>
      <c r="O377" s="34"/>
      <c r="P377" s="37">
        <v>1411616039</v>
      </c>
      <c r="Q377" s="34">
        <v>12</v>
      </c>
      <c r="R377" s="25">
        <v>45658</v>
      </c>
      <c r="S377" s="39" t="s">
        <v>83</v>
      </c>
      <c r="T377" s="37">
        <f t="shared" si="7"/>
        <v>16939392468</v>
      </c>
      <c r="U377" s="27" t="s">
        <v>39</v>
      </c>
      <c r="V377" s="28" t="s">
        <v>40</v>
      </c>
      <c r="W377"/>
      <c r="X377"/>
      <c r="Y377"/>
      <c r="Z377"/>
      <c r="AA377"/>
      <c r="AB377"/>
      <c r="AC377"/>
      <c r="AD377"/>
      <c r="AE377"/>
      <c r="AF377"/>
      <c r="AG377"/>
      <c r="AH377"/>
      <c r="AI377"/>
      <c r="AJ377"/>
      <c r="AK377"/>
      <c r="AL377"/>
      <c r="AM377"/>
      <c r="AN377"/>
      <c r="AO377"/>
      <c r="AP377"/>
      <c r="AQ377"/>
      <c r="AR377"/>
      <c r="AS377"/>
      <c r="AT377"/>
      <c r="AU377"/>
      <c r="AV377"/>
      <c r="AW377"/>
      <c r="AX377"/>
      <c r="AY377"/>
      <c r="AZ377"/>
      <c r="BA377"/>
      <c r="BB377"/>
      <c r="BC377"/>
      <c r="BD377"/>
      <c r="BE377"/>
      <c r="BF377"/>
      <c r="BG377"/>
      <c r="BH377"/>
      <c r="BI377"/>
      <c r="BJ377"/>
      <c r="BK377"/>
      <c r="BL377"/>
      <c r="BM377"/>
      <c r="BN377"/>
      <c r="BO377"/>
      <c r="BP377"/>
      <c r="BQ377"/>
      <c r="BR377"/>
      <c r="BS377"/>
      <c r="BT377"/>
      <c r="BU377"/>
      <c r="BV377"/>
      <c r="BW377"/>
      <c r="BX377"/>
      <c r="BY377"/>
      <c r="BZ377"/>
      <c r="CA377"/>
      <c r="CB377"/>
      <c r="CC377"/>
      <c r="CD377"/>
      <c r="CE377"/>
      <c r="CF377"/>
      <c r="CG377"/>
      <c r="CH377"/>
      <c r="CI377"/>
      <c r="CJ377"/>
      <c r="CK377"/>
      <c r="CL377"/>
      <c r="CM377"/>
      <c r="CN377"/>
      <c r="CO377"/>
      <c r="CP377"/>
      <c r="CQ377"/>
      <c r="CR377"/>
      <c r="CS377"/>
      <c r="CT377"/>
      <c r="CU377"/>
      <c r="CV377"/>
      <c r="CW377"/>
      <c r="CX377"/>
      <c r="CY377"/>
      <c r="CZ377"/>
      <c r="DA377"/>
      <c r="DB377"/>
      <c r="DC377"/>
      <c r="DD377"/>
      <c r="DE377"/>
      <c r="DF377"/>
      <c r="DG377"/>
      <c r="DH377"/>
      <c r="DI377"/>
      <c r="DJ377"/>
      <c r="DK377"/>
      <c r="DL377"/>
      <c r="DM377"/>
      <c r="DN377"/>
      <c r="DO377"/>
      <c r="DP377"/>
      <c r="DQ377"/>
      <c r="DR377"/>
      <c r="DS377"/>
      <c r="DT377"/>
      <c r="DU377"/>
      <c r="DV377"/>
      <c r="DW377"/>
      <c r="DX377"/>
      <c r="DY377"/>
      <c r="DZ377"/>
      <c r="EA377"/>
      <c r="EB377"/>
      <c r="EC377"/>
      <c r="ED377"/>
      <c r="EE377"/>
      <c r="EF377"/>
      <c r="EG377"/>
      <c r="EH377"/>
      <c r="EI377"/>
      <c r="EJ377"/>
      <c r="EK377"/>
      <c r="EL377"/>
      <c r="EM377"/>
      <c r="EN377"/>
      <c r="EO377"/>
      <c r="EP377"/>
      <c r="EQ377"/>
      <c r="ER377"/>
      <c r="ES377"/>
      <c r="ET377"/>
      <c r="EU377"/>
      <c r="EV377"/>
      <c r="EW377"/>
      <c r="EX377"/>
      <c r="EY377"/>
      <c r="EZ377"/>
      <c r="FA377"/>
      <c r="FB377"/>
      <c r="FC377"/>
      <c r="FD377"/>
      <c r="FE377"/>
      <c r="FF377"/>
      <c r="FG377"/>
      <c r="FH377"/>
      <c r="FI377"/>
      <c r="FJ377"/>
      <c r="FK377"/>
      <c r="FL377"/>
      <c r="FM377"/>
      <c r="FN377"/>
      <c r="FO377"/>
      <c r="FP377"/>
      <c r="FQ377"/>
      <c r="FR377"/>
      <c r="FS377"/>
      <c r="FT377"/>
      <c r="FU377"/>
      <c r="FV377"/>
      <c r="FW377"/>
      <c r="FX377"/>
      <c r="FY377"/>
      <c r="FZ377"/>
      <c r="GA377"/>
      <c r="GB377"/>
      <c r="GC377"/>
      <c r="GD377"/>
      <c r="GE377"/>
      <c r="GF377"/>
      <c r="GG377"/>
      <c r="GH377"/>
      <c r="GI377"/>
      <c r="GJ377"/>
      <c r="GK377"/>
      <c r="GL377"/>
      <c r="GM377"/>
      <c r="GN377"/>
      <c r="GO377"/>
      <c r="GP377"/>
      <c r="GQ377"/>
      <c r="GR377"/>
      <c r="GS377"/>
      <c r="GT377"/>
      <c r="GU377"/>
      <c r="GV377"/>
      <c r="GW377"/>
      <c r="GX377"/>
      <c r="GY377"/>
      <c r="GZ377"/>
      <c r="HA377"/>
      <c r="HB377"/>
      <c r="HC377"/>
      <c r="HD377"/>
      <c r="HE377"/>
      <c r="HF377"/>
      <c r="HG377"/>
      <c r="HH377"/>
      <c r="HI377"/>
      <c r="HJ377"/>
      <c r="HK377"/>
      <c r="HL377"/>
      <c r="HM377"/>
      <c r="HN377"/>
      <c r="HO377"/>
      <c r="HP377"/>
      <c r="HQ377"/>
      <c r="HR377"/>
      <c r="HS377"/>
      <c r="HT377"/>
      <c r="HU377"/>
      <c r="HV377"/>
      <c r="HW377"/>
      <c r="HX377"/>
      <c r="HY377"/>
      <c r="HZ377"/>
      <c r="IA377"/>
      <c r="IB377"/>
      <c r="IC377"/>
      <c r="ID377"/>
      <c r="IE377"/>
      <c r="IF377"/>
      <c r="IG377"/>
      <c r="IH377"/>
      <c r="II377"/>
      <c r="IJ377"/>
      <c r="IK377"/>
      <c r="IL377"/>
      <c r="IM377"/>
      <c r="IN377"/>
      <c r="IO377"/>
      <c r="IP377"/>
      <c r="IQ377"/>
      <c r="IR377"/>
      <c r="IS377"/>
      <c r="IT377"/>
      <c r="IU377"/>
      <c r="IV377"/>
      <c r="IW377"/>
      <c r="IX377"/>
      <c r="IY377"/>
      <c r="IZ377"/>
      <c r="JA377"/>
      <c r="JB377"/>
      <c r="JC377"/>
      <c r="JD377"/>
      <c r="JE377"/>
      <c r="JF377"/>
      <c r="JG377"/>
      <c r="JH377"/>
      <c r="JI377"/>
      <c r="JJ377"/>
      <c r="JK377"/>
      <c r="JL377"/>
      <c r="JM377"/>
      <c r="JN377"/>
      <c r="JO377"/>
      <c r="JP377"/>
      <c r="JQ377"/>
      <c r="JR377"/>
      <c r="JS377"/>
      <c r="JT377"/>
      <c r="JU377"/>
      <c r="JV377"/>
      <c r="JW377"/>
      <c r="JX377"/>
      <c r="JY377"/>
      <c r="JZ377"/>
      <c r="KA377"/>
      <c r="KB377"/>
      <c r="KC377"/>
      <c r="KD377"/>
      <c r="KE377"/>
      <c r="KF377"/>
      <c r="KG377"/>
      <c r="KH377"/>
      <c r="KI377"/>
      <c r="KJ377"/>
      <c r="KK377"/>
      <c r="KL377"/>
      <c r="KM377"/>
      <c r="KN377"/>
      <c r="KO377"/>
      <c r="KP377"/>
      <c r="KQ377"/>
      <c r="KR377"/>
      <c r="KS377"/>
      <c r="KT377"/>
      <c r="KU377"/>
      <c r="KV377"/>
      <c r="KW377"/>
      <c r="KX377"/>
      <c r="KY377"/>
      <c r="KZ377"/>
      <c r="LA377"/>
      <c r="LB377"/>
      <c r="LC377"/>
      <c r="LD377"/>
      <c r="LE377"/>
      <c r="LF377"/>
      <c r="LG377"/>
      <c r="LH377"/>
      <c r="LI377"/>
      <c r="LJ377"/>
      <c r="LK377"/>
      <c r="LL377"/>
      <c r="LM377"/>
      <c r="LN377"/>
      <c r="LO377"/>
      <c r="LP377"/>
      <c r="LQ377"/>
      <c r="LR377"/>
      <c r="LS377"/>
      <c r="LT377"/>
      <c r="LU377"/>
      <c r="LV377"/>
      <c r="LW377"/>
      <c r="LX377"/>
      <c r="LY377"/>
      <c r="LZ377"/>
      <c r="MA377"/>
      <c r="MB377"/>
      <c r="MC377"/>
      <c r="MD377"/>
      <c r="ME377"/>
      <c r="MF377"/>
      <c r="MG377"/>
      <c r="MH377"/>
      <c r="MI377"/>
      <c r="MJ377"/>
      <c r="MK377"/>
      <c r="ML377"/>
      <c r="MM377"/>
      <c r="MN377"/>
      <c r="MO377"/>
      <c r="MP377"/>
      <c r="MQ377"/>
      <c r="MR377"/>
      <c r="MS377"/>
      <c r="MT377"/>
      <c r="MU377"/>
      <c r="MV377"/>
      <c r="MW377"/>
      <c r="MX377"/>
      <c r="MY377"/>
      <c r="MZ377"/>
      <c r="NA377"/>
      <c r="NB377"/>
      <c r="NC377"/>
      <c r="ND377"/>
      <c r="NE377"/>
      <c r="NF377"/>
      <c r="NG377"/>
      <c r="NH377"/>
      <c r="NI377"/>
      <c r="NJ377"/>
      <c r="NK377"/>
      <c r="NL377"/>
      <c r="NM377"/>
      <c r="NN377"/>
      <c r="NO377"/>
      <c r="NP377"/>
      <c r="NQ377"/>
      <c r="NR377"/>
      <c r="NS377"/>
      <c r="NT377"/>
      <c r="NU377"/>
      <c r="NV377"/>
      <c r="NW377"/>
      <c r="NX377"/>
      <c r="NY377"/>
      <c r="NZ377"/>
      <c r="OA377"/>
      <c r="OB377"/>
      <c r="OC377"/>
      <c r="OD377"/>
      <c r="OE377"/>
      <c r="OF377"/>
      <c r="OG377"/>
      <c r="OH377"/>
      <c r="OI377"/>
      <c r="OJ377"/>
      <c r="OK377"/>
      <c r="OL377"/>
      <c r="OM377"/>
      <c r="ON377"/>
      <c r="OO377"/>
      <c r="OP377"/>
      <c r="OQ377"/>
      <c r="OR377"/>
      <c r="OS377"/>
      <c r="OT377"/>
      <c r="OU377"/>
      <c r="OV377"/>
      <c r="OW377"/>
      <c r="OX377"/>
      <c r="OY377"/>
      <c r="OZ377"/>
      <c r="PA377"/>
      <c r="PB377"/>
      <c r="PC377"/>
      <c r="PD377"/>
      <c r="PE377"/>
      <c r="PF377"/>
      <c r="PG377"/>
      <c r="PH377"/>
      <c r="PI377"/>
      <c r="PJ377"/>
      <c r="PK377"/>
      <c r="PL377"/>
      <c r="PM377"/>
      <c r="PN377"/>
      <c r="PO377"/>
      <c r="PP377"/>
      <c r="PQ377"/>
      <c r="PR377"/>
      <c r="PS377"/>
      <c r="PT377"/>
      <c r="PU377"/>
      <c r="PV377"/>
      <c r="PW377"/>
      <c r="PX377"/>
      <c r="PY377"/>
      <c r="PZ377"/>
      <c r="QA377"/>
      <c r="QB377"/>
      <c r="QC377"/>
      <c r="QD377"/>
      <c r="QE377"/>
      <c r="QF377"/>
      <c r="QG377"/>
      <c r="QH377"/>
      <c r="QI377"/>
      <c r="QJ377"/>
      <c r="QK377"/>
      <c r="QL377"/>
      <c r="QM377"/>
      <c r="QN377"/>
      <c r="QO377"/>
      <c r="QP377"/>
      <c r="QQ377"/>
      <c r="QR377"/>
      <c r="QS377"/>
      <c r="QT377"/>
      <c r="QU377"/>
      <c r="QV377"/>
      <c r="QW377"/>
      <c r="QX377"/>
      <c r="QY377"/>
      <c r="QZ377"/>
      <c r="RA377"/>
      <c r="RB377"/>
      <c r="RC377"/>
      <c r="RD377"/>
      <c r="RE377"/>
      <c r="RF377"/>
      <c r="RG377"/>
      <c r="RH377"/>
      <c r="RI377"/>
      <c r="RJ377"/>
      <c r="RK377"/>
      <c r="RL377"/>
      <c r="RM377"/>
      <c r="RN377"/>
      <c r="RO377"/>
      <c r="RP377"/>
      <c r="RQ377"/>
      <c r="RR377"/>
      <c r="RS377"/>
      <c r="RT377"/>
      <c r="RU377"/>
      <c r="RV377"/>
      <c r="RW377"/>
      <c r="RX377"/>
      <c r="RY377"/>
      <c r="RZ377"/>
      <c r="SA377"/>
      <c r="SB377"/>
      <c r="SC377"/>
      <c r="SD377"/>
      <c r="SE377"/>
      <c r="SF377"/>
      <c r="SG377"/>
      <c r="SH377"/>
      <c r="SI377"/>
      <c r="SJ377"/>
      <c r="SK377"/>
      <c r="SL377"/>
      <c r="SM377"/>
      <c r="SN377"/>
      <c r="SO377"/>
      <c r="SP377"/>
    </row>
    <row r="378" spans="1:510" ht="16.5" customHeight="1" x14ac:dyDescent="0.2">
      <c r="A378" s="20">
        <v>1597</v>
      </c>
      <c r="B378" s="34" t="s">
        <v>70</v>
      </c>
      <c r="C378" s="34" t="s">
        <v>434</v>
      </c>
      <c r="D378" s="20" t="s">
        <v>51</v>
      </c>
      <c r="E378" s="20" t="s">
        <v>1345</v>
      </c>
      <c r="F378" s="22" t="s">
        <v>88</v>
      </c>
      <c r="G378" s="34" t="s">
        <v>520</v>
      </c>
      <c r="H378" s="20" t="s">
        <v>89</v>
      </c>
      <c r="I378" s="20" t="s">
        <v>81</v>
      </c>
      <c r="J378" s="35" t="s">
        <v>539</v>
      </c>
      <c r="K378" s="36"/>
      <c r="L378" s="36"/>
      <c r="M378" s="36"/>
      <c r="N378" s="36"/>
      <c r="O378" s="34"/>
      <c r="P378" s="37">
        <v>418220628</v>
      </c>
      <c r="Q378" s="34">
        <v>12</v>
      </c>
      <c r="R378" s="25">
        <v>45658</v>
      </c>
      <c r="S378" s="39" t="s">
        <v>83</v>
      </c>
      <c r="T378" s="37">
        <f t="shared" si="7"/>
        <v>5018647536</v>
      </c>
      <c r="U378" s="27" t="s">
        <v>39</v>
      </c>
      <c r="V378" s="28" t="s">
        <v>40</v>
      </c>
      <c r="W378"/>
      <c r="X378"/>
      <c r="Y378"/>
      <c r="Z378"/>
      <c r="AA378"/>
      <c r="AB378"/>
      <c r="AC378"/>
      <c r="AD378"/>
      <c r="AE378"/>
      <c r="AF378"/>
      <c r="AG378"/>
      <c r="AH378"/>
      <c r="AI378"/>
      <c r="AJ378"/>
      <c r="AK378"/>
      <c r="AL378"/>
      <c r="AM378"/>
      <c r="AN378"/>
      <c r="AO378"/>
      <c r="AP378"/>
      <c r="AQ378"/>
      <c r="AR378"/>
      <c r="AS378"/>
      <c r="AT378"/>
      <c r="AU378"/>
      <c r="AV378"/>
      <c r="AW378"/>
      <c r="AX378"/>
      <c r="AY378"/>
      <c r="AZ378"/>
      <c r="BA378"/>
      <c r="BB378"/>
      <c r="BC378"/>
      <c r="BD378"/>
      <c r="BE378"/>
      <c r="BF378"/>
      <c r="BG378"/>
      <c r="BH378"/>
      <c r="BI378"/>
      <c r="BJ378"/>
      <c r="BK378"/>
      <c r="BL378"/>
      <c r="BM378"/>
      <c r="BN378"/>
      <c r="BO378"/>
      <c r="BP378"/>
      <c r="BQ378"/>
      <c r="BR378"/>
      <c r="BS378"/>
      <c r="BT378"/>
      <c r="BU378"/>
      <c r="BV378"/>
      <c r="BW378"/>
      <c r="BX378"/>
      <c r="BY378"/>
      <c r="BZ378"/>
      <c r="CA378"/>
      <c r="CB378"/>
      <c r="CC378"/>
      <c r="CD378"/>
      <c r="CE378"/>
      <c r="CF378"/>
      <c r="CG378"/>
      <c r="CH378"/>
      <c r="CI378"/>
      <c r="CJ378"/>
      <c r="CK378"/>
      <c r="CL378"/>
      <c r="CM378"/>
      <c r="CN378"/>
      <c r="CO378"/>
      <c r="CP378"/>
      <c r="CQ378"/>
      <c r="CR378"/>
      <c r="CS378"/>
      <c r="CT378"/>
      <c r="CU378"/>
      <c r="CV378"/>
      <c r="CW378"/>
      <c r="CX378"/>
      <c r="CY378"/>
      <c r="CZ378"/>
      <c r="DA378"/>
      <c r="DB378"/>
      <c r="DC378"/>
      <c r="DD378"/>
      <c r="DE378"/>
      <c r="DF378"/>
      <c r="DG378"/>
      <c r="DH378"/>
      <c r="DI378"/>
      <c r="DJ378"/>
      <c r="DK378"/>
      <c r="DL378"/>
      <c r="DM378"/>
      <c r="DN378"/>
      <c r="DO378"/>
      <c r="DP378"/>
      <c r="DQ378"/>
      <c r="DR378"/>
      <c r="DS378"/>
      <c r="DT378"/>
      <c r="DU378"/>
      <c r="DV378"/>
      <c r="DW378"/>
      <c r="DX378"/>
      <c r="DY378"/>
      <c r="DZ378"/>
      <c r="EA378"/>
      <c r="EB378"/>
      <c r="EC378"/>
      <c r="ED378"/>
      <c r="EE378"/>
      <c r="EF378"/>
      <c r="EG378"/>
      <c r="EH378"/>
      <c r="EI378"/>
      <c r="EJ378"/>
      <c r="EK378"/>
      <c r="EL378"/>
      <c r="EM378"/>
      <c r="EN378"/>
      <c r="EO378"/>
      <c r="EP378"/>
      <c r="EQ378"/>
      <c r="ER378"/>
      <c r="ES378"/>
      <c r="ET378"/>
      <c r="EU378"/>
      <c r="EV378"/>
      <c r="EW378"/>
      <c r="EX378"/>
      <c r="EY378"/>
      <c r="EZ378"/>
      <c r="FA378"/>
      <c r="FB378"/>
      <c r="FC378"/>
      <c r="FD378"/>
      <c r="FE378"/>
      <c r="FF378"/>
      <c r="FG378"/>
      <c r="FH378"/>
      <c r="FI378"/>
      <c r="FJ378"/>
      <c r="FK378"/>
      <c r="FL378"/>
      <c r="FM378"/>
      <c r="FN378"/>
      <c r="FO378"/>
      <c r="FP378"/>
      <c r="FQ378"/>
      <c r="FR378"/>
      <c r="FS378"/>
      <c r="FT378"/>
      <c r="FU378"/>
      <c r="FV378"/>
      <c r="FW378"/>
      <c r="FX378"/>
      <c r="FY378"/>
      <c r="FZ378"/>
      <c r="GA378"/>
      <c r="GB378"/>
      <c r="GC378"/>
      <c r="GD378"/>
      <c r="GE378"/>
      <c r="GF378"/>
      <c r="GG378"/>
      <c r="GH378"/>
      <c r="GI378"/>
      <c r="GJ378"/>
      <c r="GK378"/>
      <c r="GL378"/>
      <c r="GM378"/>
      <c r="GN378"/>
      <c r="GO378"/>
      <c r="GP378"/>
      <c r="GQ378"/>
      <c r="GR378"/>
      <c r="GS378"/>
      <c r="GT378"/>
      <c r="GU378"/>
      <c r="GV378"/>
      <c r="GW378"/>
      <c r="GX378"/>
      <c r="GY378"/>
      <c r="GZ378"/>
      <c r="HA378"/>
      <c r="HB378"/>
      <c r="HC378"/>
      <c r="HD378"/>
      <c r="HE378"/>
      <c r="HF378"/>
      <c r="HG378"/>
      <c r="HH378"/>
      <c r="HI378"/>
      <c r="HJ378"/>
      <c r="HK378"/>
      <c r="HL378"/>
      <c r="HM378"/>
      <c r="HN378"/>
      <c r="HO378"/>
      <c r="HP378"/>
      <c r="HQ378"/>
      <c r="HR378"/>
      <c r="HS378"/>
      <c r="HT378"/>
      <c r="HU378"/>
      <c r="HV378"/>
      <c r="HW378"/>
      <c r="HX378"/>
      <c r="HY378"/>
      <c r="HZ378"/>
      <c r="IA378"/>
      <c r="IB378"/>
      <c r="IC378"/>
      <c r="ID378"/>
      <c r="IE378"/>
      <c r="IF378"/>
      <c r="IG378"/>
      <c r="IH378"/>
      <c r="II378"/>
      <c r="IJ378"/>
      <c r="IK378"/>
      <c r="IL378"/>
      <c r="IM378"/>
      <c r="IN378"/>
      <c r="IO378"/>
      <c r="IP378"/>
      <c r="IQ378"/>
      <c r="IR378"/>
      <c r="IS378"/>
      <c r="IT378"/>
      <c r="IU378"/>
      <c r="IV378"/>
      <c r="IW378"/>
      <c r="IX378"/>
      <c r="IY378"/>
      <c r="IZ378"/>
      <c r="JA378"/>
      <c r="JB378"/>
      <c r="JC378"/>
      <c r="JD378"/>
      <c r="JE378"/>
      <c r="JF378"/>
      <c r="JG378"/>
      <c r="JH378"/>
      <c r="JI378"/>
      <c r="JJ378"/>
      <c r="JK378"/>
      <c r="JL378"/>
      <c r="JM378"/>
      <c r="JN378"/>
      <c r="JO378"/>
      <c r="JP378"/>
      <c r="JQ378"/>
      <c r="JR378"/>
      <c r="JS378"/>
      <c r="JT378"/>
      <c r="JU378"/>
      <c r="JV378"/>
      <c r="JW378"/>
      <c r="JX378"/>
      <c r="JY378"/>
      <c r="JZ378"/>
      <c r="KA378"/>
      <c r="KB378"/>
      <c r="KC378"/>
      <c r="KD378"/>
      <c r="KE378"/>
      <c r="KF378"/>
      <c r="KG378"/>
      <c r="KH378"/>
      <c r="KI378"/>
      <c r="KJ378"/>
      <c r="KK378"/>
      <c r="KL378"/>
      <c r="KM378"/>
      <c r="KN378"/>
      <c r="KO378"/>
      <c r="KP378"/>
      <c r="KQ378"/>
      <c r="KR378"/>
      <c r="KS378"/>
      <c r="KT378"/>
      <c r="KU378"/>
      <c r="KV378"/>
      <c r="KW378"/>
      <c r="KX378"/>
      <c r="KY378"/>
      <c r="KZ378"/>
      <c r="LA378"/>
      <c r="LB378"/>
      <c r="LC378"/>
      <c r="LD378"/>
      <c r="LE378"/>
      <c r="LF378"/>
      <c r="LG378"/>
      <c r="LH378"/>
      <c r="LI378"/>
      <c r="LJ378"/>
      <c r="LK378"/>
      <c r="LL378"/>
      <c r="LM378"/>
      <c r="LN378"/>
      <c r="LO378"/>
      <c r="LP378"/>
      <c r="LQ378"/>
      <c r="LR378"/>
      <c r="LS378"/>
      <c r="LT378"/>
      <c r="LU378"/>
      <c r="LV378"/>
      <c r="LW378"/>
      <c r="LX378"/>
      <c r="LY378"/>
      <c r="LZ378"/>
      <c r="MA378"/>
      <c r="MB378"/>
      <c r="MC378"/>
      <c r="MD378"/>
      <c r="ME378"/>
      <c r="MF378"/>
      <c r="MG378"/>
      <c r="MH378"/>
      <c r="MI378"/>
      <c r="MJ378"/>
      <c r="MK378"/>
      <c r="ML378"/>
      <c r="MM378"/>
      <c r="MN378"/>
      <c r="MO378"/>
      <c r="MP378"/>
      <c r="MQ378"/>
      <c r="MR378"/>
      <c r="MS378"/>
      <c r="MT378"/>
      <c r="MU378"/>
      <c r="MV378"/>
      <c r="MW378"/>
      <c r="MX378"/>
      <c r="MY378"/>
      <c r="MZ378"/>
      <c r="NA378"/>
      <c r="NB378"/>
      <c r="NC378"/>
      <c r="ND378"/>
      <c r="NE378"/>
      <c r="NF378"/>
      <c r="NG378"/>
      <c r="NH378"/>
      <c r="NI378"/>
      <c r="NJ378"/>
      <c r="NK378"/>
      <c r="NL378"/>
      <c r="NM378"/>
      <c r="NN378"/>
      <c r="NO378"/>
      <c r="NP378"/>
      <c r="NQ378"/>
      <c r="NR378"/>
      <c r="NS378"/>
      <c r="NT378"/>
      <c r="NU378"/>
      <c r="NV378"/>
      <c r="NW378"/>
      <c r="NX378"/>
      <c r="NY378"/>
      <c r="NZ378"/>
      <c r="OA378"/>
      <c r="OB378"/>
      <c r="OC378"/>
      <c r="OD378"/>
      <c r="OE378"/>
      <c r="OF378"/>
      <c r="OG378"/>
      <c r="OH378"/>
      <c r="OI378"/>
      <c r="OJ378"/>
      <c r="OK378"/>
      <c r="OL378"/>
      <c r="OM378"/>
      <c r="ON378"/>
      <c r="OO378"/>
      <c r="OP378"/>
      <c r="OQ378"/>
      <c r="OR378"/>
      <c r="OS378"/>
      <c r="OT378"/>
      <c r="OU378"/>
      <c r="OV378"/>
      <c r="OW378"/>
      <c r="OX378"/>
      <c r="OY378"/>
      <c r="OZ378"/>
      <c r="PA378"/>
      <c r="PB378"/>
      <c r="PC378"/>
      <c r="PD378"/>
      <c r="PE378"/>
      <c r="PF378"/>
      <c r="PG378"/>
      <c r="PH378"/>
      <c r="PI378"/>
      <c r="PJ378"/>
      <c r="PK378"/>
      <c r="PL378"/>
      <c r="PM378"/>
      <c r="PN378"/>
      <c r="PO378"/>
      <c r="PP378"/>
      <c r="PQ378"/>
      <c r="PR378"/>
      <c r="PS378"/>
      <c r="PT378"/>
      <c r="PU378"/>
      <c r="PV378"/>
      <c r="PW378"/>
      <c r="PX378"/>
      <c r="PY378"/>
      <c r="PZ378"/>
      <c r="QA378"/>
      <c r="QB378"/>
      <c r="QC378"/>
      <c r="QD378"/>
      <c r="QE378"/>
      <c r="QF378"/>
      <c r="QG378"/>
      <c r="QH378"/>
      <c r="QI378"/>
      <c r="QJ378"/>
      <c r="QK378"/>
      <c r="QL378"/>
      <c r="QM378"/>
      <c r="QN378"/>
      <c r="QO378"/>
      <c r="QP378"/>
      <c r="QQ378"/>
      <c r="QR378"/>
      <c r="QS378"/>
      <c r="QT378"/>
      <c r="QU378"/>
      <c r="QV378"/>
      <c r="QW378"/>
      <c r="QX378"/>
      <c r="QY378"/>
      <c r="QZ378"/>
      <c r="RA378"/>
      <c r="RB378"/>
      <c r="RC378"/>
      <c r="RD378"/>
      <c r="RE378"/>
      <c r="RF378"/>
      <c r="RG378"/>
      <c r="RH378"/>
      <c r="RI378"/>
      <c r="RJ378"/>
      <c r="RK378"/>
      <c r="RL378"/>
      <c r="RM378"/>
      <c r="RN378"/>
      <c r="RO378"/>
      <c r="RP378"/>
      <c r="RQ378"/>
      <c r="RR378"/>
      <c r="RS378"/>
      <c r="RT378"/>
      <c r="RU378"/>
      <c r="RV378"/>
      <c r="RW378"/>
      <c r="RX378"/>
      <c r="RY378"/>
      <c r="RZ378"/>
      <c r="SA378"/>
      <c r="SB378"/>
      <c r="SC378"/>
      <c r="SD378"/>
      <c r="SE378"/>
      <c r="SF378"/>
      <c r="SG378"/>
      <c r="SH378"/>
      <c r="SI378"/>
      <c r="SJ378"/>
      <c r="SK378"/>
      <c r="SL378"/>
      <c r="SM378"/>
      <c r="SN378"/>
      <c r="SO378"/>
      <c r="SP378"/>
    </row>
    <row r="379" spans="1:510" ht="16.5" customHeight="1" x14ac:dyDescent="0.2">
      <c r="A379" s="20">
        <v>1598</v>
      </c>
      <c r="B379" s="34" t="s">
        <v>70</v>
      </c>
      <c r="C379" s="34" t="s">
        <v>434</v>
      </c>
      <c r="D379" s="20" t="s">
        <v>51</v>
      </c>
      <c r="E379" s="20" t="s">
        <v>1345</v>
      </c>
      <c r="F379" s="22" t="s">
        <v>88</v>
      </c>
      <c r="G379" s="34" t="s">
        <v>520</v>
      </c>
      <c r="H379" s="20" t="s">
        <v>89</v>
      </c>
      <c r="I379" s="20" t="s">
        <v>81</v>
      </c>
      <c r="J379" s="35" t="s">
        <v>540</v>
      </c>
      <c r="K379" s="36"/>
      <c r="L379" s="36"/>
      <c r="M379" s="36"/>
      <c r="N379" s="36"/>
      <c r="O379" s="34"/>
      <c r="P379" s="37">
        <v>100834020</v>
      </c>
      <c r="Q379" s="34">
        <v>12</v>
      </c>
      <c r="R379" s="25">
        <v>45658</v>
      </c>
      <c r="S379" s="39" t="s">
        <v>83</v>
      </c>
      <c r="T379" s="37">
        <f t="shared" si="7"/>
        <v>1210008240</v>
      </c>
      <c r="U379" s="27" t="s">
        <v>39</v>
      </c>
      <c r="V379" s="28" t="s">
        <v>40</v>
      </c>
      <c r="W379"/>
      <c r="X379"/>
      <c r="Y379"/>
      <c r="Z379"/>
      <c r="AA379"/>
      <c r="AB379"/>
      <c r="AC379"/>
      <c r="AD379"/>
      <c r="AE379"/>
      <c r="AF379"/>
      <c r="AG379"/>
      <c r="AH379"/>
      <c r="AI379"/>
      <c r="AJ379"/>
      <c r="AK379"/>
      <c r="AL379"/>
      <c r="AM379"/>
      <c r="AN379"/>
      <c r="AO379"/>
      <c r="AP379"/>
      <c r="AQ379"/>
      <c r="AR379"/>
      <c r="AS379"/>
      <c r="AT379"/>
      <c r="AU379"/>
      <c r="AV379"/>
      <c r="AW379"/>
      <c r="AX379"/>
      <c r="AY379"/>
      <c r="AZ379"/>
      <c r="BA379"/>
      <c r="BB379"/>
      <c r="BC379"/>
      <c r="BD379"/>
      <c r="BE379"/>
      <c r="BF379"/>
      <c r="BG379"/>
      <c r="BH379"/>
      <c r="BI379"/>
      <c r="BJ379"/>
      <c r="BK379"/>
      <c r="BL379"/>
      <c r="BM379"/>
      <c r="BN379"/>
      <c r="BO379"/>
      <c r="BP379"/>
      <c r="BQ379"/>
      <c r="BR379"/>
      <c r="BS379"/>
      <c r="BT379"/>
      <c r="BU379"/>
      <c r="BV379"/>
      <c r="BW379"/>
      <c r="BX379"/>
      <c r="BY379"/>
      <c r="BZ379"/>
      <c r="CA379"/>
      <c r="CB379"/>
      <c r="CC379"/>
      <c r="CD379"/>
      <c r="CE379"/>
      <c r="CF379"/>
      <c r="CG379"/>
      <c r="CH379"/>
      <c r="CI379"/>
      <c r="CJ379"/>
      <c r="CK379"/>
      <c r="CL379"/>
      <c r="CM379"/>
      <c r="CN379"/>
      <c r="CO379"/>
      <c r="CP379"/>
      <c r="CQ379"/>
      <c r="CR379"/>
      <c r="CS379"/>
      <c r="CT379"/>
      <c r="CU379"/>
      <c r="CV379"/>
      <c r="CW379"/>
      <c r="CX379"/>
      <c r="CY379"/>
      <c r="CZ379"/>
      <c r="DA379"/>
      <c r="DB379"/>
      <c r="DC379"/>
      <c r="DD379"/>
      <c r="DE379"/>
      <c r="DF379"/>
      <c r="DG379"/>
      <c r="DH379"/>
      <c r="DI379"/>
      <c r="DJ379"/>
      <c r="DK379"/>
      <c r="DL379"/>
      <c r="DM379"/>
      <c r="DN379"/>
      <c r="DO379"/>
      <c r="DP379"/>
      <c r="DQ379"/>
      <c r="DR379"/>
      <c r="DS379"/>
      <c r="DT379"/>
      <c r="DU379"/>
      <c r="DV379"/>
      <c r="DW379"/>
      <c r="DX379"/>
      <c r="DY379"/>
      <c r="DZ379"/>
      <c r="EA379"/>
      <c r="EB379"/>
      <c r="EC379"/>
      <c r="ED379"/>
      <c r="EE379"/>
      <c r="EF379"/>
      <c r="EG379"/>
      <c r="EH379"/>
      <c r="EI379"/>
      <c r="EJ379"/>
      <c r="EK379"/>
      <c r="EL379"/>
      <c r="EM379"/>
      <c r="EN379"/>
      <c r="EO379"/>
      <c r="EP379"/>
      <c r="EQ379"/>
      <c r="ER379"/>
      <c r="ES379"/>
      <c r="ET379"/>
      <c r="EU379"/>
      <c r="EV379"/>
      <c r="EW379"/>
      <c r="EX379"/>
      <c r="EY379"/>
      <c r="EZ379"/>
      <c r="FA379"/>
      <c r="FB379"/>
      <c r="FC379"/>
      <c r="FD379"/>
      <c r="FE379"/>
      <c r="FF379"/>
      <c r="FG379"/>
      <c r="FH379"/>
      <c r="FI379"/>
      <c r="FJ379"/>
      <c r="FK379"/>
      <c r="FL379"/>
      <c r="FM379"/>
      <c r="FN379"/>
      <c r="FO379"/>
      <c r="FP379"/>
      <c r="FQ379"/>
      <c r="FR379"/>
      <c r="FS379"/>
      <c r="FT379"/>
      <c r="FU379"/>
      <c r="FV379"/>
      <c r="FW379"/>
      <c r="FX379"/>
      <c r="FY379"/>
      <c r="FZ379"/>
      <c r="GA379"/>
      <c r="GB379"/>
      <c r="GC379"/>
      <c r="GD379"/>
      <c r="GE379"/>
      <c r="GF379"/>
      <c r="GG379"/>
      <c r="GH379"/>
      <c r="GI379"/>
      <c r="GJ379"/>
      <c r="GK379"/>
      <c r="GL379"/>
      <c r="GM379"/>
      <c r="GN379"/>
      <c r="GO379"/>
      <c r="GP379"/>
      <c r="GQ379"/>
      <c r="GR379"/>
      <c r="GS379"/>
      <c r="GT379"/>
      <c r="GU379"/>
      <c r="GV379"/>
      <c r="GW379"/>
      <c r="GX379"/>
      <c r="GY379"/>
      <c r="GZ379"/>
      <c r="HA379"/>
      <c r="HB379"/>
      <c r="HC379"/>
      <c r="HD379"/>
      <c r="HE379"/>
      <c r="HF379"/>
      <c r="HG379"/>
      <c r="HH379"/>
      <c r="HI379"/>
      <c r="HJ379"/>
      <c r="HK379"/>
      <c r="HL379"/>
      <c r="HM379"/>
      <c r="HN379"/>
      <c r="HO379"/>
      <c r="HP379"/>
      <c r="HQ379"/>
      <c r="HR379"/>
      <c r="HS379"/>
      <c r="HT379"/>
      <c r="HU379"/>
      <c r="HV379"/>
      <c r="HW379"/>
      <c r="HX379"/>
      <c r="HY379"/>
      <c r="HZ379"/>
      <c r="IA379"/>
      <c r="IB379"/>
      <c r="IC379"/>
      <c r="ID379"/>
      <c r="IE379"/>
      <c r="IF379"/>
      <c r="IG379"/>
      <c r="IH379"/>
      <c r="II379"/>
      <c r="IJ379"/>
      <c r="IK379"/>
      <c r="IL379"/>
      <c r="IM379"/>
      <c r="IN379"/>
      <c r="IO379"/>
      <c r="IP379"/>
      <c r="IQ379"/>
      <c r="IR379"/>
      <c r="IS379"/>
      <c r="IT379"/>
      <c r="IU379"/>
      <c r="IV379"/>
      <c r="IW379"/>
      <c r="IX379"/>
      <c r="IY379"/>
      <c r="IZ379"/>
      <c r="JA379"/>
      <c r="JB379"/>
      <c r="JC379"/>
      <c r="JD379"/>
      <c r="JE379"/>
      <c r="JF379"/>
      <c r="JG379"/>
      <c r="JH379"/>
      <c r="JI379"/>
      <c r="JJ379"/>
      <c r="JK379"/>
      <c r="JL379"/>
      <c r="JM379"/>
      <c r="JN379"/>
      <c r="JO379"/>
      <c r="JP379"/>
      <c r="JQ379"/>
      <c r="JR379"/>
      <c r="JS379"/>
      <c r="JT379"/>
      <c r="JU379"/>
      <c r="JV379"/>
      <c r="JW379"/>
      <c r="JX379"/>
      <c r="JY379"/>
      <c r="JZ379"/>
      <c r="KA379"/>
      <c r="KB379"/>
      <c r="KC379"/>
      <c r="KD379"/>
      <c r="KE379"/>
      <c r="KF379"/>
      <c r="KG379"/>
      <c r="KH379"/>
      <c r="KI379"/>
      <c r="KJ379"/>
      <c r="KK379"/>
      <c r="KL379"/>
      <c r="KM379"/>
      <c r="KN379"/>
      <c r="KO379"/>
      <c r="KP379"/>
      <c r="KQ379"/>
      <c r="KR379"/>
      <c r="KS379"/>
      <c r="KT379"/>
      <c r="KU379"/>
      <c r="KV379"/>
      <c r="KW379"/>
      <c r="KX379"/>
      <c r="KY379"/>
      <c r="KZ379"/>
      <c r="LA379"/>
      <c r="LB379"/>
      <c r="LC379"/>
      <c r="LD379"/>
      <c r="LE379"/>
      <c r="LF379"/>
      <c r="LG379"/>
      <c r="LH379"/>
      <c r="LI379"/>
      <c r="LJ379"/>
      <c r="LK379"/>
      <c r="LL379"/>
      <c r="LM379"/>
      <c r="LN379"/>
      <c r="LO379"/>
      <c r="LP379"/>
      <c r="LQ379"/>
      <c r="LR379"/>
      <c r="LS379"/>
      <c r="LT379"/>
      <c r="LU379"/>
      <c r="LV379"/>
      <c r="LW379"/>
      <c r="LX379"/>
      <c r="LY379"/>
      <c r="LZ379"/>
      <c r="MA379"/>
      <c r="MB379"/>
      <c r="MC379"/>
      <c r="MD379"/>
      <c r="ME379"/>
      <c r="MF379"/>
      <c r="MG379"/>
      <c r="MH379"/>
      <c r="MI379"/>
      <c r="MJ379"/>
      <c r="MK379"/>
      <c r="ML379"/>
      <c r="MM379"/>
      <c r="MN379"/>
      <c r="MO379"/>
      <c r="MP379"/>
      <c r="MQ379"/>
      <c r="MR379"/>
      <c r="MS379"/>
      <c r="MT379"/>
      <c r="MU379"/>
      <c r="MV379"/>
      <c r="MW379"/>
      <c r="MX379"/>
      <c r="MY379"/>
      <c r="MZ379"/>
      <c r="NA379"/>
      <c r="NB379"/>
      <c r="NC379"/>
      <c r="ND379"/>
      <c r="NE379"/>
      <c r="NF379"/>
      <c r="NG379"/>
      <c r="NH379"/>
      <c r="NI379"/>
      <c r="NJ379"/>
      <c r="NK379"/>
      <c r="NL379"/>
      <c r="NM379"/>
      <c r="NN379"/>
      <c r="NO379"/>
      <c r="NP379"/>
      <c r="NQ379"/>
      <c r="NR379"/>
      <c r="NS379"/>
      <c r="NT379"/>
      <c r="NU379"/>
      <c r="NV379"/>
      <c r="NW379"/>
      <c r="NX379"/>
      <c r="NY379"/>
      <c r="NZ379"/>
      <c r="OA379"/>
      <c r="OB379"/>
      <c r="OC379"/>
      <c r="OD379"/>
      <c r="OE379"/>
      <c r="OF379"/>
      <c r="OG379"/>
      <c r="OH379"/>
      <c r="OI379"/>
      <c r="OJ379"/>
      <c r="OK379"/>
      <c r="OL379"/>
      <c r="OM379"/>
      <c r="ON379"/>
      <c r="OO379"/>
      <c r="OP379"/>
      <c r="OQ379"/>
      <c r="OR379"/>
      <c r="OS379"/>
      <c r="OT379"/>
      <c r="OU379"/>
      <c r="OV379"/>
      <c r="OW379"/>
      <c r="OX379"/>
      <c r="OY379"/>
      <c r="OZ379"/>
      <c r="PA379"/>
      <c r="PB379"/>
      <c r="PC379"/>
      <c r="PD379"/>
      <c r="PE379"/>
      <c r="PF379"/>
      <c r="PG379"/>
      <c r="PH379"/>
      <c r="PI379"/>
      <c r="PJ379"/>
      <c r="PK379"/>
      <c r="PL379"/>
      <c r="PM379"/>
      <c r="PN379"/>
      <c r="PO379"/>
      <c r="PP379"/>
      <c r="PQ379"/>
      <c r="PR379"/>
      <c r="PS379"/>
      <c r="PT379"/>
      <c r="PU379"/>
      <c r="PV379"/>
      <c r="PW379"/>
      <c r="PX379"/>
      <c r="PY379"/>
      <c r="PZ379"/>
      <c r="QA379"/>
      <c r="QB379"/>
      <c r="QC379"/>
      <c r="QD379"/>
      <c r="QE379"/>
      <c r="QF379"/>
      <c r="QG379"/>
      <c r="QH379"/>
      <c r="QI379"/>
      <c r="QJ379"/>
      <c r="QK379"/>
      <c r="QL379"/>
      <c r="QM379"/>
      <c r="QN379"/>
      <c r="QO379"/>
      <c r="QP379"/>
      <c r="QQ379"/>
      <c r="QR379"/>
      <c r="QS379"/>
      <c r="QT379"/>
      <c r="QU379"/>
      <c r="QV379"/>
      <c r="QW379"/>
      <c r="QX379"/>
      <c r="QY379"/>
      <c r="QZ379"/>
      <c r="RA379"/>
      <c r="RB379"/>
      <c r="RC379"/>
      <c r="RD379"/>
      <c r="RE379"/>
      <c r="RF379"/>
      <c r="RG379"/>
      <c r="RH379"/>
      <c r="RI379"/>
      <c r="RJ379"/>
      <c r="RK379"/>
      <c r="RL379"/>
      <c r="RM379"/>
      <c r="RN379"/>
      <c r="RO379"/>
      <c r="RP379"/>
      <c r="RQ379"/>
      <c r="RR379"/>
      <c r="RS379"/>
      <c r="RT379"/>
      <c r="RU379"/>
      <c r="RV379"/>
      <c r="RW379"/>
      <c r="RX379"/>
      <c r="RY379"/>
      <c r="RZ379"/>
      <c r="SA379"/>
      <c r="SB379"/>
      <c r="SC379"/>
      <c r="SD379"/>
      <c r="SE379"/>
      <c r="SF379"/>
      <c r="SG379"/>
      <c r="SH379"/>
      <c r="SI379"/>
      <c r="SJ379"/>
      <c r="SK379"/>
      <c r="SL379"/>
      <c r="SM379"/>
      <c r="SN379"/>
      <c r="SO379"/>
      <c r="SP379"/>
    </row>
    <row r="380" spans="1:510" ht="16.5" customHeight="1" x14ac:dyDescent="0.2">
      <c r="A380" s="20">
        <v>1599</v>
      </c>
      <c r="B380" s="34" t="s">
        <v>70</v>
      </c>
      <c r="C380" s="34" t="s">
        <v>434</v>
      </c>
      <c r="D380" s="20" t="s">
        <v>51</v>
      </c>
      <c r="E380" s="20" t="s">
        <v>1345</v>
      </c>
      <c r="F380" s="22" t="s">
        <v>88</v>
      </c>
      <c r="G380" s="34" t="s">
        <v>520</v>
      </c>
      <c r="H380" s="20" t="s">
        <v>89</v>
      </c>
      <c r="I380" s="20" t="s">
        <v>81</v>
      </c>
      <c r="J380" s="35" t="s">
        <v>541</v>
      </c>
      <c r="K380" s="36"/>
      <c r="L380" s="36"/>
      <c r="M380" s="36"/>
      <c r="N380" s="36"/>
      <c r="O380" s="34"/>
      <c r="P380" s="37">
        <v>234268496</v>
      </c>
      <c r="Q380" s="34">
        <v>12</v>
      </c>
      <c r="R380" s="25">
        <v>45658</v>
      </c>
      <c r="S380" s="39" t="s">
        <v>83</v>
      </c>
      <c r="T380" s="37">
        <f t="shared" si="7"/>
        <v>2811221952</v>
      </c>
      <c r="U380" s="27" t="s">
        <v>39</v>
      </c>
      <c r="V380" s="28" t="s">
        <v>40</v>
      </c>
      <c r="W380"/>
      <c r="X380"/>
      <c r="Y380"/>
      <c r="Z380"/>
      <c r="AA380"/>
      <c r="AB380"/>
      <c r="AC380"/>
      <c r="AD380"/>
      <c r="AE380"/>
      <c r="AF380"/>
      <c r="AG380"/>
      <c r="AH380"/>
      <c r="AI380"/>
      <c r="AJ380"/>
      <c r="AK380"/>
      <c r="AL380"/>
      <c r="AM380"/>
      <c r="AN380"/>
      <c r="AO380"/>
      <c r="AP380"/>
      <c r="AQ380"/>
      <c r="AR380"/>
      <c r="AS380"/>
      <c r="AT380"/>
      <c r="AU380"/>
      <c r="AV380"/>
      <c r="AW380"/>
      <c r="AX380"/>
      <c r="AY380"/>
      <c r="AZ380"/>
      <c r="BA380"/>
      <c r="BB380"/>
      <c r="BC380"/>
      <c r="BD380"/>
      <c r="BE380"/>
      <c r="BF380"/>
      <c r="BG380"/>
      <c r="BH380"/>
      <c r="BI380"/>
      <c r="BJ380"/>
      <c r="BK380"/>
      <c r="BL380"/>
      <c r="BM380"/>
      <c r="BN380"/>
      <c r="BO380"/>
      <c r="BP380"/>
      <c r="BQ380"/>
      <c r="BR380"/>
      <c r="BS380"/>
      <c r="BT380"/>
      <c r="BU380"/>
      <c r="BV380"/>
      <c r="BW380"/>
      <c r="BX380"/>
      <c r="BY380"/>
      <c r="BZ380"/>
      <c r="CA380"/>
      <c r="CB380"/>
      <c r="CC380"/>
      <c r="CD380"/>
      <c r="CE380"/>
      <c r="CF380"/>
      <c r="CG380"/>
      <c r="CH380"/>
      <c r="CI380"/>
      <c r="CJ380"/>
      <c r="CK380"/>
      <c r="CL380"/>
      <c r="CM380"/>
      <c r="CN380"/>
      <c r="CO380"/>
      <c r="CP380"/>
      <c r="CQ380"/>
      <c r="CR380"/>
      <c r="CS380"/>
      <c r="CT380"/>
      <c r="CU380"/>
      <c r="CV380"/>
      <c r="CW380"/>
      <c r="CX380"/>
      <c r="CY380"/>
      <c r="CZ380"/>
      <c r="DA380"/>
      <c r="DB380"/>
      <c r="DC380"/>
      <c r="DD380"/>
      <c r="DE380"/>
      <c r="DF380"/>
      <c r="DG380"/>
      <c r="DH380"/>
      <c r="DI380"/>
      <c r="DJ380"/>
      <c r="DK380"/>
      <c r="DL380"/>
      <c r="DM380"/>
      <c r="DN380"/>
      <c r="DO380"/>
      <c r="DP380"/>
      <c r="DQ380"/>
      <c r="DR380"/>
      <c r="DS380"/>
      <c r="DT380"/>
      <c r="DU380"/>
      <c r="DV380"/>
      <c r="DW380"/>
      <c r="DX380"/>
      <c r="DY380"/>
      <c r="DZ380"/>
      <c r="EA380"/>
      <c r="EB380"/>
      <c r="EC380"/>
      <c r="ED380"/>
      <c r="EE380"/>
      <c r="EF380"/>
      <c r="EG380"/>
      <c r="EH380"/>
      <c r="EI380"/>
      <c r="EJ380"/>
      <c r="EK380"/>
      <c r="EL380"/>
      <c r="EM380"/>
      <c r="EN380"/>
      <c r="EO380"/>
      <c r="EP380"/>
      <c r="EQ380"/>
      <c r="ER380"/>
      <c r="ES380"/>
      <c r="ET380"/>
      <c r="EU380"/>
      <c r="EV380"/>
      <c r="EW380"/>
      <c r="EX380"/>
      <c r="EY380"/>
      <c r="EZ380"/>
      <c r="FA380"/>
      <c r="FB380"/>
      <c r="FC380"/>
      <c r="FD380"/>
      <c r="FE380"/>
      <c r="FF380"/>
      <c r="FG380"/>
      <c r="FH380"/>
      <c r="FI380"/>
      <c r="FJ380"/>
      <c r="FK380"/>
      <c r="FL380"/>
      <c r="FM380"/>
      <c r="FN380"/>
      <c r="FO380"/>
      <c r="FP380"/>
      <c r="FQ380"/>
      <c r="FR380"/>
      <c r="FS380"/>
      <c r="FT380"/>
      <c r="FU380"/>
      <c r="FV380"/>
      <c r="FW380"/>
      <c r="FX380"/>
      <c r="FY380"/>
      <c r="FZ380"/>
      <c r="GA380"/>
      <c r="GB380"/>
      <c r="GC380"/>
      <c r="GD380"/>
      <c r="GE380"/>
      <c r="GF380"/>
      <c r="GG380"/>
      <c r="GH380"/>
      <c r="GI380"/>
      <c r="GJ380"/>
      <c r="GK380"/>
      <c r="GL380"/>
      <c r="GM380"/>
      <c r="GN380"/>
      <c r="GO380"/>
      <c r="GP380"/>
      <c r="GQ380"/>
      <c r="GR380"/>
      <c r="GS380"/>
      <c r="GT380"/>
      <c r="GU380"/>
      <c r="GV380"/>
      <c r="GW380"/>
      <c r="GX380"/>
      <c r="GY380"/>
      <c r="GZ380"/>
      <c r="HA380"/>
      <c r="HB380"/>
      <c r="HC380"/>
      <c r="HD380"/>
      <c r="HE380"/>
      <c r="HF380"/>
      <c r="HG380"/>
      <c r="HH380"/>
      <c r="HI380"/>
      <c r="HJ380"/>
      <c r="HK380"/>
      <c r="HL380"/>
      <c r="HM380"/>
      <c r="HN380"/>
      <c r="HO380"/>
      <c r="HP380"/>
      <c r="HQ380"/>
      <c r="HR380"/>
      <c r="HS380"/>
      <c r="HT380"/>
      <c r="HU380"/>
      <c r="HV380"/>
      <c r="HW380"/>
      <c r="HX380"/>
      <c r="HY380"/>
      <c r="HZ380"/>
      <c r="IA380"/>
      <c r="IB380"/>
      <c r="IC380"/>
      <c r="ID380"/>
      <c r="IE380"/>
      <c r="IF380"/>
      <c r="IG380"/>
      <c r="IH380"/>
      <c r="II380"/>
      <c r="IJ380"/>
      <c r="IK380"/>
      <c r="IL380"/>
      <c r="IM380"/>
      <c r="IN380"/>
      <c r="IO380"/>
      <c r="IP380"/>
      <c r="IQ380"/>
      <c r="IR380"/>
      <c r="IS380"/>
      <c r="IT380"/>
      <c r="IU380"/>
      <c r="IV380"/>
      <c r="IW380"/>
      <c r="IX380"/>
      <c r="IY380"/>
      <c r="IZ380"/>
      <c r="JA380"/>
      <c r="JB380"/>
      <c r="JC380"/>
      <c r="JD380"/>
      <c r="JE380"/>
      <c r="JF380"/>
      <c r="JG380"/>
      <c r="JH380"/>
      <c r="JI380"/>
      <c r="JJ380"/>
      <c r="JK380"/>
      <c r="JL380"/>
      <c r="JM380"/>
      <c r="JN380"/>
      <c r="JO380"/>
      <c r="JP380"/>
      <c r="JQ380"/>
      <c r="JR380"/>
      <c r="JS380"/>
      <c r="JT380"/>
      <c r="JU380"/>
      <c r="JV380"/>
      <c r="JW380"/>
      <c r="JX380"/>
      <c r="JY380"/>
      <c r="JZ380"/>
      <c r="KA380"/>
      <c r="KB380"/>
      <c r="KC380"/>
      <c r="KD380"/>
      <c r="KE380"/>
      <c r="KF380"/>
      <c r="KG380"/>
      <c r="KH380"/>
      <c r="KI380"/>
      <c r="KJ380"/>
      <c r="KK380"/>
      <c r="KL380"/>
      <c r="KM380"/>
      <c r="KN380"/>
      <c r="KO380"/>
      <c r="KP380"/>
      <c r="KQ380"/>
      <c r="KR380"/>
      <c r="KS380"/>
      <c r="KT380"/>
      <c r="KU380"/>
      <c r="KV380"/>
      <c r="KW380"/>
      <c r="KX380"/>
      <c r="KY380"/>
      <c r="KZ380"/>
      <c r="LA380"/>
      <c r="LB380"/>
      <c r="LC380"/>
      <c r="LD380"/>
      <c r="LE380"/>
      <c r="LF380"/>
      <c r="LG380"/>
      <c r="LH380"/>
      <c r="LI380"/>
      <c r="LJ380"/>
      <c r="LK380"/>
      <c r="LL380"/>
      <c r="LM380"/>
      <c r="LN380"/>
      <c r="LO380"/>
      <c r="LP380"/>
      <c r="LQ380"/>
      <c r="LR380"/>
      <c r="LS380"/>
      <c r="LT380"/>
      <c r="LU380"/>
      <c r="LV380"/>
      <c r="LW380"/>
      <c r="LX380"/>
      <c r="LY380"/>
      <c r="LZ380"/>
      <c r="MA380"/>
      <c r="MB380"/>
      <c r="MC380"/>
      <c r="MD380"/>
      <c r="ME380"/>
      <c r="MF380"/>
      <c r="MG380"/>
      <c r="MH380"/>
      <c r="MI380"/>
      <c r="MJ380"/>
      <c r="MK380"/>
      <c r="ML380"/>
      <c r="MM380"/>
      <c r="MN380"/>
      <c r="MO380"/>
      <c r="MP380"/>
      <c r="MQ380"/>
      <c r="MR380"/>
      <c r="MS380"/>
      <c r="MT380"/>
      <c r="MU380"/>
      <c r="MV380"/>
      <c r="MW380"/>
      <c r="MX380"/>
      <c r="MY380"/>
      <c r="MZ380"/>
      <c r="NA380"/>
      <c r="NB380"/>
      <c r="NC380"/>
      <c r="ND380"/>
      <c r="NE380"/>
      <c r="NF380"/>
      <c r="NG380"/>
      <c r="NH380"/>
      <c r="NI380"/>
      <c r="NJ380"/>
      <c r="NK380"/>
      <c r="NL380"/>
      <c r="NM380"/>
      <c r="NN380"/>
      <c r="NO380"/>
      <c r="NP380"/>
      <c r="NQ380"/>
      <c r="NR380"/>
      <c r="NS380"/>
      <c r="NT380"/>
      <c r="NU380"/>
      <c r="NV380"/>
      <c r="NW380"/>
      <c r="NX380"/>
      <c r="NY380"/>
      <c r="NZ380"/>
      <c r="OA380"/>
      <c r="OB380"/>
      <c r="OC380"/>
      <c r="OD380"/>
      <c r="OE380"/>
      <c r="OF380"/>
      <c r="OG380"/>
      <c r="OH380"/>
      <c r="OI380"/>
      <c r="OJ380"/>
      <c r="OK380"/>
      <c r="OL380"/>
      <c r="OM380"/>
      <c r="ON380"/>
      <c r="OO380"/>
      <c r="OP380"/>
      <c r="OQ380"/>
      <c r="OR380"/>
      <c r="OS380"/>
      <c r="OT380"/>
      <c r="OU380"/>
      <c r="OV380"/>
      <c r="OW380"/>
      <c r="OX380"/>
      <c r="OY380"/>
      <c r="OZ380"/>
      <c r="PA380"/>
      <c r="PB380"/>
      <c r="PC380"/>
      <c r="PD380"/>
      <c r="PE380"/>
      <c r="PF380"/>
      <c r="PG380"/>
      <c r="PH380"/>
      <c r="PI380"/>
      <c r="PJ380"/>
      <c r="PK380"/>
      <c r="PL380"/>
      <c r="PM380"/>
      <c r="PN380"/>
      <c r="PO380"/>
      <c r="PP380"/>
      <c r="PQ380"/>
      <c r="PR380"/>
      <c r="PS380"/>
      <c r="PT380"/>
      <c r="PU380"/>
      <c r="PV380"/>
      <c r="PW380"/>
      <c r="PX380"/>
      <c r="PY380"/>
      <c r="PZ380"/>
      <c r="QA380"/>
      <c r="QB380"/>
      <c r="QC380"/>
      <c r="QD380"/>
      <c r="QE380"/>
      <c r="QF380"/>
      <c r="QG380"/>
      <c r="QH380"/>
      <c r="QI380"/>
      <c r="QJ380"/>
      <c r="QK380"/>
      <c r="QL380"/>
      <c r="QM380"/>
      <c r="QN380"/>
      <c r="QO380"/>
      <c r="QP380"/>
      <c r="QQ380"/>
      <c r="QR380"/>
      <c r="QS380"/>
      <c r="QT380"/>
      <c r="QU380"/>
      <c r="QV380"/>
      <c r="QW380"/>
      <c r="QX380"/>
      <c r="QY380"/>
      <c r="QZ380"/>
      <c r="RA380"/>
      <c r="RB380"/>
      <c r="RC380"/>
      <c r="RD380"/>
      <c r="RE380"/>
      <c r="RF380"/>
      <c r="RG380"/>
      <c r="RH380"/>
      <c r="RI380"/>
      <c r="RJ380"/>
      <c r="RK380"/>
      <c r="RL380"/>
      <c r="RM380"/>
      <c r="RN380"/>
      <c r="RO380"/>
      <c r="RP380"/>
      <c r="RQ380"/>
      <c r="RR380"/>
      <c r="RS380"/>
      <c r="RT380"/>
      <c r="RU380"/>
      <c r="RV380"/>
      <c r="RW380"/>
      <c r="RX380"/>
      <c r="RY380"/>
      <c r="RZ380"/>
      <c r="SA380"/>
      <c r="SB380"/>
      <c r="SC380"/>
      <c r="SD380"/>
      <c r="SE380"/>
      <c r="SF380"/>
      <c r="SG380"/>
      <c r="SH380"/>
      <c r="SI380"/>
      <c r="SJ380"/>
      <c r="SK380"/>
      <c r="SL380"/>
      <c r="SM380"/>
      <c r="SN380"/>
      <c r="SO380"/>
      <c r="SP380"/>
    </row>
    <row r="381" spans="1:510" ht="16.5" customHeight="1" x14ac:dyDescent="0.2">
      <c r="A381" s="20">
        <v>1600</v>
      </c>
      <c r="B381" s="34" t="s">
        <v>70</v>
      </c>
      <c r="C381" s="34" t="s">
        <v>434</v>
      </c>
      <c r="D381" s="20" t="s">
        <v>51</v>
      </c>
      <c r="E381" s="20" t="s">
        <v>1345</v>
      </c>
      <c r="F381" s="35" t="s">
        <v>542</v>
      </c>
      <c r="G381" s="34" t="s">
        <v>520</v>
      </c>
      <c r="H381" s="20" t="s">
        <v>89</v>
      </c>
      <c r="I381" s="20" t="s">
        <v>81</v>
      </c>
      <c r="J381" s="35" t="s">
        <v>543</v>
      </c>
      <c r="K381" s="36"/>
      <c r="L381" s="36"/>
      <c r="M381" s="36"/>
      <c r="N381" s="36"/>
      <c r="O381" s="34"/>
      <c r="P381" s="37">
        <v>304223861</v>
      </c>
      <c r="Q381" s="34">
        <v>10</v>
      </c>
      <c r="R381" s="25">
        <v>45658</v>
      </c>
      <c r="S381" s="39" t="s">
        <v>83</v>
      </c>
      <c r="T381" s="37">
        <f t="shared" si="7"/>
        <v>3042238610</v>
      </c>
      <c r="U381" s="27" t="s">
        <v>39</v>
      </c>
      <c r="V381" s="28" t="s">
        <v>40</v>
      </c>
      <c r="W381"/>
      <c r="X381"/>
      <c r="Y381"/>
      <c r="Z381"/>
      <c r="AA381"/>
      <c r="AB381"/>
      <c r="AC381"/>
      <c r="AD381"/>
      <c r="AE381"/>
      <c r="AF381"/>
      <c r="AG381"/>
      <c r="AH381"/>
      <c r="AI381"/>
      <c r="AJ381"/>
      <c r="AK381"/>
      <c r="AL381"/>
      <c r="AM381"/>
      <c r="AN381"/>
      <c r="AO381"/>
      <c r="AP381"/>
      <c r="AQ381"/>
      <c r="AR381"/>
      <c r="AS381"/>
      <c r="AT381"/>
      <c r="AU381"/>
      <c r="AV381"/>
      <c r="AW381"/>
      <c r="AX381"/>
      <c r="AY381"/>
      <c r="AZ381"/>
      <c r="BA381"/>
      <c r="BB381"/>
      <c r="BC381"/>
      <c r="BD381"/>
      <c r="BE381"/>
      <c r="BF381"/>
      <c r="BG381"/>
      <c r="BH381"/>
      <c r="BI381"/>
      <c r="BJ381"/>
      <c r="BK381"/>
      <c r="BL381"/>
      <c r="BM381"/>
      <c r="BN381"/>
      <c r="BO381"/>
      <c r="BP381"/>
      <c r="BQ381"/>
      <c r="BR381"/>
      <c r="BS381"/>
      <c r="BT381"/>
      <c r="BU381"/>
      <c r="BV381"/>
      <c r="BW381"/>
      <c r="BX381"/>
      <c r="BY381"/>
      <c r="BZ381"/>
      <c r="CA381"/>
      <c r="CB381"/>
      <c r="CC381"/>
      <c r="CD381"/>
      <c r="CE381"/>
      <c r="CF381"/>
      <c r="CG381"/>
      <c r="CH381"/>
      <c r="CI381"/>
      <c r="CJ381"/>
      <c r="CK381"/>
      <c r="CL381"/>
      <c r="CM381"/>
      <c r="CN381"/>
      <c r="CO381"/>
      <c r="CP381"/>
      <c r="CQ381"/>
      <c r="CR381"/>
      <c r="CS381"/>
      <c r="CT381"/>
      <c r="CU381"/>
      <c r="CV381"/>
      <c r="CW381"/>
      <c r="CX381"/>
      <c r="CY381"/>
      <c r="CZ381"/>
      <c r="DA381"/>
      <c r="DB381"/>
      <c r="DC381"/>
      <c r="DD381"/>
      <c r="DE381"/>
      <c r="DF381"/>
      <c r="DG381"/>
      <c r="DH381"/>
      <c r="DI381"/>
      <c r="DJ381"/>
      <c r="DK381"/>
      <c r="DL381"/>
      <c r="DM381"/>
      <c r="DN381"/>
      <c r="DO381"/>
      <c r="DP381"/>
      <c r="DQ381"/>
      <c r="DR381"/>
      <c r="DS381"/>
      <c r="DT381"/>
      <c r="DU381"/>
      <c r="DV381"/>
      <c r="DW381"/>
      <c r="DX381"/>
      <c r="DY381"/>
      <c r="DZ381"/>
      <c r="EA381"/>
      <c r="EB381"/>
      <c r="EC381"/>
      <c r="ED381"/>
      <c r="EE381"/>
      <c r="EF381"/>
      <c r="EG381"/>
      <c r="EH381"/>
      <c r="EI381"/>
      <c r="EJ381"/>
      <c r="EK381"/>
      <c r="EL381"/>
      <c r="EM381"/>
      <c r="EN381"/>
      <c r="EO381"/>
      <c r="EP381"/>
      <c r="EQ381"/>
      <c r="ER381"/>
      <c r="ES381"/>
      <c r="ET381"/>
      <c r="EU381"/>
      <c r="EV381"/>
      <c r="EW381"/>
      <c r="EX381"/>
      <c r="EY381"/>
      <c r="EZ381"/>
      <c r="FA381"/>
      <c r="FB381"/>
      <c r="FC381"/>
      <c r="FD381"/>
      <c r="FE381"/>
      <c r="FF381"/>
      <c r="FG381"/>
      <c r="FH381"/>
      <c r="FI381"/>
      <c r="FJ381"/>
      <c r="FK381"/>
      <c r="FL381"/>
      <c r="FM381"/>
      <c r="FN381"/>
      <c r="FO381"/>
      <c r="FP381"/>
      <c r="FQ381"/>
      <c r="FR381"/>
      <c r="FS381"/>
      <c r="FT381"/>
      <c r="FU381"/>
      <c r="FV381"/>
      <c r="FW381"/>
      <c r="FX381"/>
      <c r="FY381"/>
      <c r="FZ381"/>
      <c r="GA381"/>
      <c r="GB381"/>
      <c r="GC381"/>
      <c r="GD381"/>
      <c r="GE381"/>
      <c r="GF381"/>
      <c r="GG381"/>
      <c r="GH381"/>
      <c r="GI381"/>
      <c r="GJ381"/>
      <c r="GK381"/>
      <c r="GL381"/>
      <c r="GM381"/>
      <c r="GN381"/>
      <c r="GO381"/>
      <c r="GP381"/>
      <c r="GQ381"/>
      <c r="GR381"/>
      <c r="GS381"/>
      <c r="GT381"/>
      <c r="GU381"/>
      <c r="GV381"/>
      <c r="GW381"/>
      <c r="GX381"/>
      <c r="GY381"/>
      <c r="GZ381"/>
      <c r="HA381"/>
      <c r="HB381"/>
      <c r="HC381"/>
      <c r="HD381"/>
      <c r="HE381"/>
      <c r="HF381"/>
      <c r="HG381"/>
      <c r="HH381"/>
      <c r="HI381"/>
      <c r="HJ381"/>
      <c r="HK381"/>
      <c r="HL381"/>
      <c r="HM381"/>
      <c r="HN381"/>
      <c r="HO381"/>
      <c r="HP381"/>
      <c r="HQ381"/>
      <c r="HR381"/>
      <c r="HS381"/>
      <c r="HT381"/>
      <c r="HU381"/>
      <c r="HV381"/>
      <c r="HW381"/>
      <c r="HX381"/>
      <c r="HY381"/>
      <c r="HZ381"/>
      <c r="IA381"/>
      <c r="IB381"/>
      <c r="IC381"/>
      <c r="ID381"/>
      <c r="IE381"/>
      <c r="IF381"/>
      <c r="IG381"/>
      <c r="IH381"/>
      <c r="II381"/>
      <c r="IJ381"/>
      <c r="IK381"/>
      <c r="IL381"/>
      <c r="IM381"/>
      <c r="IN381"/>
      <c r="IO381"/>
      <c r="IP381"/>
      <c r="IQ381"/>
      <c r="IR381"/>
      <c r="IS381"/>
      <c r="IT381"/>
      <c r="IU381"/>
      <c r="IV381"/>
      <c r="IW381"/>
      <c r="IX381"/>
      <c r="IY381"/>
      <c r="IZ381"/>
      <c r="JA381"/>
      <c r="JB381"/>
      <c r="JC381"/>
      <c r="JD381"/>
      <c r="JE381"/>
      <c r="JF381"/>
      <c r="JG381"/>
      <c r="JH381"/>
      <c r="JI381"/>
      <c r="JJ381"/>
      <c r="JK381"/>
      <c r="JL381"/>
      <c r="JM381"/>
      <c r="JN381"/>
      <c r="JO381"/>
      <c r="JP381"/>
      <c r="JQ381"/>
      <c r="JR381"/>
      <c r="JS381"/>
      <c r="JT381"/>
      <c r="JU381"/>
      <c r="JV381"/>
      <c r="JW381"/>
      <c r="JX381"/>
      <c r="JY381"/>
      <c r="JZ381"/>
      <c r="KA381"/>
      <c r="KB381"/>
      <c r="KC381"/>
      <c r="KD381"/>
      <c r="KE381"/>
      <c r="KF381"/>
      <c r="KG381"/>
      <c r="KH381"/>
      <c r="KI381"/>
      <c r="KJ381"/>
      <c r="KK381"/>
      <c r="KL381"/>
      <c r="KM381"/>
      <c r="KN381"/>
      <c r="KO381"/>
      <c r="KP381"/>
      <c r="KQ381"/>
      <c r="KR381"/>
      <c r="KS381"/>
      <c r="KT381"/>
      <c r="KU381"/>
      <c r="KV381"/>
      <c r="KW381"/>
      <c r="KX381"/>
      <c r="KY381"/>
      <c r="KZ381"/>
      <c r="LA381"/>
      <c r="LB381"/>
      <c r="LC381"/>
      <c r="LD381"/>
      <c r="LE381"/>
      <c r="LF381"/>
      <c r="LG381"/>
      <c r="LH381"/>
      <c r="LI381"/>
      <c r="LJ381"/>
      <c r="LK381"/>
      <c r="LL381"/>
      <c r="LM381"/>
      <c r="LN381"/>
      <c r="LO381"/>
      <c r="LP381"/>
      <c r="LQ381"/>
      <c r="LR381"/>
      <c r="LS381"/>
      <c r="LT381"/>
      <c r="LU381"/>
      <c r="LV381"/>
      <c r="LW381"/>
      <c r="LX381"/>
      <c r="LY381"/>
      <c r="LZ381"/>
      <c r="MA381"/>
      <c r="MB381"/>
      <c r="MC381"/>
      <c r="MD381"/>
      <c r="ME381"/>
      <c r="MF381"/>
      <c r="MG381"/>
      <c r="MH381"/>
      <c r="MI381"/>
      <c r="MJ381"/>
      <c r="MK381"/>
      <c r="ML381"/>
      <c r="MM381"/>
      <c r="MN381"/>
      <c r="MO381"/>
      <c r="MP381"/>
      <c r="MQ381"/>
      <c r="MR381"/>
      <c r="MS381"/>
      <c r="MT381"/>
      <c r="MU381"/>
      <c r="MV381"/>
      <c r="MW381"/>
      <c r="MX381"/>
      <c r="MY381"/>
      <c r="MZ381"/>
      <c r="NA381"/>
      <c r="NB381"/>
      <c r="NC381"/>
      <c r="ND381"/>
      <c r="NE381"/>
      <c r="NF381"/>
      <c r="NG381"/>
      <c r="NH381"/>
      <c r="NI381"/>
      <c r="NJ381"/>
      <c r="NK381"/>
      <c r="NL381"/>
      <c r="NM381"/>
      <c r="NN381"/>
      <c r="NO381"/>
      <c r="NP381"/>
      <c r="NQ381"/>
      <c r="NR381"/>
      <c r="NS381"/>
      <c r="NT381"/>
      <c r="NU381"/>
      <c r="NV381"/>
      <c r="NW381"/>
      <c r="NX381"/>
      <c r="NY381"/>
      <c r="NZ381"/>
      <c r="OA381"/>
      <c r="OB381"/>
      <c r="OC381"/>
      <c r="OD381"/>
      <c r="OE381"/>
      <c r="OF381"/>
      <c r="OG381"/>
      <c r="OH381"/>
      <c r="OI381"/>
      <c r="OJ381"/>
      <c r="OK381"/>
      <c r="OL381"/>
      <c r="OM381"/>
      <c r="ON381"/>
      <c r="OO381"/>
      <c r="OP381"/>
      <c r="OQ381"/>
      <c r="OR381"/>
      <c r="OS381"/>
      <c r="OT381"/>
      <c r="OU381"/>
      <c r="OV381"/>
      <c r="OW381"/>
      <c r="OX381"/>
      <c r="OY381"/>
      <c r="OZ381"/>
      <c r="PA381"/>
      <c r="PB381"/>
      <c r="PC381"/>
      <c r="PD381"/>
      <c r="PE381"/>
      <c r="PF381"/>
      <c r="PG381"/>
      <c r="PH381"/>
      <c r="PI381"/>
      <c r="PJ381"/>
      <c r="PK381"/>
      <c r="PL381"/>
      <c r="PM381"/>
      <c r="PN381"/>
      <c r="PO381"/>
      <c r="PP381"/>
      <c r="PQ381"/>
      <c r="PR381"/>
      <c r="PS381"/>
      <c r="PT381"/>
      <c r="PU381"/>
      <c r="PV381"/>
      <c r="PW381"/>
      <c r="PX381"/>
      <c r="PY381"/>
      <c r="PZ381"/>
      <c r="QA381"/>
      <c r="QB381"/>
      <c r="QC381"/>
      <c r="QD381"/>
      <c r="QE381"/>
      <c r="QF381"/>
      <c r="QG381"/>
      <c r="QH381"/>
      <c r="QI381"/>
      <c r="QJ381"/>
      <c r="QK381"/>
      <c r="QL381"/>
      <c r="QM381"/>
      <c r="QN381"/>
      <c r="QO381"/>
      <c r="QP381"/>
      <c r="QQ381"/>
      <c r="QR381"/>
      <c r="QS381"/>
      <c r="QT381"/>
      <c r="QU381"/>
      <c r="QV381"/>
      <c r="QW381"/>
      <c r="QX381"/>
      <c r="QY381"/>
      <c r="QZ381"/>
      <c r="RA381"/>
      <c r="RB381"/>
      <c r="RC381"/>
      <c r="RD381"/>
      <c r="RE381"/>
      <c r="RF381"/>
      <c r="RG381"/>
      <c r="RH381"/>
      <c r="RI381"/>
      <c r="RJ381"/>
      <c r="RK381"/>
      <c r="RL381"/>
      <c r="RM381"/>
      <c r="RN381"/>
      <c r="RO381"/>
      <c r="RP381"/>
      <c r="RQ381"/>
      <c r="RR381"/>
      <c r="RS381"/>
      <c r="RT381"/>
      <c r="RU381"/>
      <c r="RV381"/>
      <c r="RW381"/>
      <c r="RX381"/>
      <c r="RY381"/>
      <c r="RZ381"/>
      <c r="SA381"/>
      <c r="SB381"/>
      <c r="SC381"/>
      <c r="SD381"/>
      <c r="SE381"/>
      <c r="SF381"/>
      <c r="SG381"/>
      <c r="SH381"/>
      <c r="SI381"/>
      <c r="SJ381"/>
      <c r="SK381"/>
      <c r="SL381"/>
      <c r="SM381"/>
      <c r="SN381"/>
      <c r="SO381"/>
      <c r="SP381"/>
    </row>
    <row r="382" spans="1:510" ht="16.5" customHeight="1" x14ac:dyDescent="0.2">
      <c r="A382" s="20">
        <v>1601</v>
      </c>
      <c r="B382" s="34" t="s">
        <v>70</v>
      </c>
      <c r="C382" s="34" t="s">
        <v>434</v>
      </c>
      <c r="D382" s="20" t="s">
        <v>51</v>
      </c>
      <c r="E382" s="34" t="s">
        <v>1344</v>
      </c>
      <c r="F382" s="35" t="s">
        <v>172</v>
      </c>
      <c r="G382" s="34" t="s">
        <v>37</v>
      </c>
      <c r="H382" s="20" t="s">
        <v>154</v>
      </c>
      <c r="I382" s="20" t="s">
        <v>27</v>
      </c>
      <c r="J382" s="35" t="s">
        <v>544</v>
      </c>
      <c r="K382" s="36"/>
      <c r="L382" s="36"/>
      <c r="M382" s="36"/>
      <c r="N382" s="36"/>
      <c r="O382" s="55">
        <v>2898763765</v>
      </c>
      <c r="P382" s="37"/>
      <c r="Q382" s="34">
        <v>1</v>
      </c>
      <c r="R382" s="54"/>
      <c r="S382" s="39" t="s">
        <v>83</v>
      </c>
      <c r="T382" s="37">
        <f t="shared" si="7"/>
        <v>2898763765</v>
      </c>
      <c r="U382" s="27" t="s">
        <v>39</v>
      </c>
      <c r="V382" s="28" t="s">
        <v>40</v>
      </c>
      <c r="W382"/>
      <c r="X382"/>
      <c r="Y382"/>
      <c r="Z382"/>
      <c r="AA382"/>
      <c r="AB382"/>
      <c r="AC382"/>
      <c r="AD382"/>
      <c r="AE382"/>
      <c r="AF382"/>
      <c r="AG382"/>
      <c r="AH382"/>
      <c r="AI382"/>
      <c r="AJ382"/>
      <c r="AK382"/>
      <c r="AL382"/>
      <c r="AM382"/>
      <c r="AN382"/>
      <c r="AO382"/>
      <c r="AP382"/>
      <c r="AQ382"/>
      <c r="AR382"/>
      <c r="AS382"/>
      <c r="AT382"/>
      <c r="AU382"/>
      <c r="AV382"/>
      <c r="AW382"/>
      <c r="AX382"/>
      <c r="AY382"/>
      <c r="AZ382"/>
      <c r="BA382"/>
      <c r="BB382"/>
      <c r="BC382"/>
      <c r="BD382"/>
      <c r="BE382"/>
      <c r="BF382"/>
      <c r="BG382"/>
      <c r="BH382"/>
      <c r="BI382"/>
      <c r="BJ382"/>
      <c r="BK382"/>
      <c r="BL382"/>
      <c r="BM382"/>
      <c r="BN382"/>
      <c r="BO382"/>
      <c r="BP382"/>
      <c r="BQ382"/>
      <c r="BR382"/>
      <c r="BS382"/>
      <c r="BT382"/>
      <c r="BU382"/>
      <c r="BV382"/>
      <c r="BW382"/>
      <c r="BX382"/>
      <c r="BY382"/>
      <c r="BZ382"/>
      <c r="CA382"/>
      <c r="CB382"/>
      <c r="CC382"/>
      <c r="CD382"/>
      <c r="CE382"/>
      <c r="CF382"/>
      <c r="CG382"/>
      <c r="CH382"/>
      <c r="CI382"/>
      <c r="CJ382"/>
      <c r="CK382"/>
      <c r="CL382"/>
      <c r="CM382"/>
      <c r="CN382"/>
      <c r="CO382"/>
      <c r="CP382"/>
      <c r="CQ382"/>
      <c r="CR382"/>
      <c r="CS382"/>
      <c r="CT382"/>
      <c r="CU382"/>
      <c r="CV382"/>
      <c r="CW382"/>
      <c r="CX382"/>
      <c r="CY382"/>
      <c r="CZ382"/>
      <c r="DA382"/>
      <c r="DB382"/>
      <c r="DC382"/>
      <c r="DD382"/>
      <c r="DE382"/>
      <c r="DF382"/>
      <c r="DG382"/>
      <c r="DH382"/>
      <c r="DI382"/>
      <c r="DJ382"/>
      <c r="DK382"/>
      <c r="DL382"/>
      <c r="DM382"/>
      <c r="DN382"/>
      <c r="DO382"/>
      <c r="DP382"/>
      <c r="DQ382"/>
      <c r="DR382"/>
      <c r="DS382"/>
      <c r="DT382"/>
      <c r="DU382"/>
      <c r="DV382"/>
      <c r="DW382"/>
      <c r="DX382"/>
      <c r="DY382"/>
      <c r="DZ382"/>
      <c r="EA382"/>
      <c r="EB382"/>
      <c r="EC382"/>
      <c r="ED382"/>
      <c r="EE382"/>
      <c r="EF382"/>
      <c r="EG382"/>
      <c r="EH382"/>
      <c r="EI382"/>
      <c r="EJ382"/>
      <c r="EK382"/>
      <c r="EL382"/>
      <c r="EM382"/>
      <c r="EN382"/>
      <c r="EO382"/>
      <c r="EP382"/>
      <c r="EQ382"/>
      <c r="ER382"/>
      <c r="ES382"/>
      <c r="ET382"/>
      <c r="EU382"/>
      <c r="EV382"/>
      <c r="EW382"/>
      <c r="EX382"/>
      <c r="EY382"/>
      <c r="EZ382"/>
      <c r="FA382"/>
      <c r="FB382"/>
      <c r="FC382"/>
      <c r="FD382"/>
      <c r="FE382"/>
      <c r="FF382"/>
      <c r="FG382"/>
      <c r="FH382"/>
      <c r="FI382"/>
      <c r="FJ382"/>
      <c r="FK382"/>
      <c r="FL382"/>
      <c r="FM382"/>
      <c r="FN382"/>
      <c r="FO382"/>
      <c r="FP382"/>
      <c r="FQ382"/>
      <c r="FR382"/>
      <c r="FS382"/>
      <c r="FT382"/>
      <c r="FU382"/>
      <c r="FV382"/>
      <c r="FW382"/>
      <c r="FX382"/>
      <c r="FY382"/>
      <c r="FZ382"/>
      <c r="GA382"/>
      <c r="GB382"/>
      <c r="GC382"/>
      <c r="GD382"/>
      <c r="GE382"/>
      <c r="GF382"/>
      <c r="GG382"/>
      <c r="GH382"/>
      <c r="GI382"/>
      <c r="GJ382"/>
      <c r="GK382"/>
      <c r="GL382"/>
      <c r="GM382"/>
      <c r="GN382"/>
      <c r="GO382"/>
      <c r="GP382"/>
      <c r="GQ382"/>
      <c r="GR382"/>
      <c r="GS382"/>
      <c r="GT382"/>
      <c r="GU382"/>
      <c r="GV382"/>
      <c r="GW382"/>
      <c r="GX382"/>
      <c r="GY382"/>
      <c r="GZ382"/>
      <c r="HA382"/>
      <c r="HB382"/>
      <c r="HC382"/>
      <c r="HD382"/>
      <c r="HE382"/>
      <c r="HF382"/>
      <c r="HG382"/>
      <c r="HH382"/>
      <c r="HI382"/>
      <c r="HJ382"/>
      <c r="HK382"/>
      <c r="HL382"/>
      <c r="HM382"/>
      <c r="HN382"/>
      <c r="HO382"/>
      <c r="HP382"/>
      <c r="HQ382"/>
      <c r="HR382"/>
      <c r="HS382"/>
      <c r="HT382"/>
      <c r="HU382"/>
      <c r="HV382"/>
      <c r="HW382"/>
      <c r="HX382"/>
      <c r="HY382"/>
      <c r="HZ382"/>
      <c r="IA382"/>
      <c r="IB382"/>
      <c r="IC382"/>
      <c r="ID382"/>
      <c r="IE382"/>
      <c r="IF382"/>
      <c r="IG382"/>
      <c r="IH382"/>
      <c r="II382"/>
      <c r="IJ382"/>
      <c r="IK382"/>
      <c r="IL382"/>
      <c r="IM382"/>
      <c r="IN382"/>
      <c r="IO382"/>
      <c r="IP382"/>
      <c r="IQ382"/>
      <c r="IR382"/>
      <c r="IS382"/>
      <c r="IT382"/>
      <c r="IU382"/>
      <c r="IV382"/>
      <c r="IW382"/>
      <c r="IX382"/>
      <c r="IY382"/>
      <c r="IZ382"/>
      <c r="JA382"/>
      <c r="JB382"/>
      <c r="JC382"/>
      <c r="JD382"/>
      <c r="JE382"/>
      <c r="JF382"/>
      <c r="JG382"/>
      <c r="JH382"/>
      <c r="JI382"/>
      <c r="JJ382"/>
      <c r="JK382"/>
      <c r="JL382"/>
      <c r="JM382"/>
      <c r="JN382"/>
      <c r="JO382"/>
      <c r="JP382"/>
      <c r="JQ382"/>
      <c r="JR382"/>
      <c r="JS382"/>
      <c r="JT382"/>
      <c r="JU382"/>
      <c r="JV382"/>
      <c r="JW382"/>
      <c r="JX382"/>
      <c r="JY382"/>
      <c r="JZ382"/>
      <c r="KA382"/>
      <c r="KB382"/>
      <c r="KC382"/>
      <c r="KD382"/>
      <c r="KE382"/>
      <c r="KF382"/>
      <c r="KG382"/>
      <c r="KH382"/>
      <c r="KI382"/>
      <c r="KJ382"/>
      <c r="KK382"/>
      <c r="KL382"/>
      <c r="KM382"/>
      <c r="KN382"/>
      <c r="KO382"/>
      <c r="KP382"/>
      <c r="KQ382"/>
      <c r="KR382"/>
      <c r="KS382"/>
      <c r="KT382"/>
      <c r="KU382"/>
      <c r="KV382"/>
      <c r="KW382"/>
      <c r="KX382"/>
      <c r="KY382"/>
      <c r="KZ382"/>
      <c r="LA382"/>
      <c r="LB382"/>
      <c r="LC382"/>
      <c r="LD382"/>
      <c r="LE382"/>
      <c r="LF382"/>
      <c r="LG382"/>
      <c r="LH382"/>
      <c r="LI382"/>
      <c r="LJ382"/>
      <c r="LK382"/>
      <c r="LL382"/>
      <c r="LM382"/>
      <c r="LN382"/>
      <c r="LO382"/>
      <c r="LP382"/>
      <c r="LQ382"/>
      <c r="LR382"/>
      <c r="LS382"/>
      <c r="LT382"/>
      <c r="LU382"/>
      <c r="LV382"/>
      <c r="LW382"/>
      <c r="LX382"/>
      <c r="LY382"/>
      <c r="LZ382"/>
      <c r="MA382"/>
      <c r="MB382"/>
      <c r="MC382"/>
      <c r="MD382"/>
      <c r="ME382"/>
      <c r="MF382"/>
      <c r="MG382"/>
      <c r="MH382"/>
      <c r="MI382"/>
      <c r="MJ382"/>
      <c r="MK382"/>
      <c r="ML382"/>
      <c r="MM382"/>
      <c r="MN382"/>
      <c r="MO382"/>
      <c r="MP382"/>
      <c r="MQ382"/>
      <c r="MR382"/>
      <c r="MS382"/>
      <c r="MT382"/>
      <c r="MU382"/>
      <c r="MV382"/>
      <c r="MW382"/>
      <c r="MX382"/>
      <c r="MY382"/>
      <c r="MZ382"/>
      <c r="NA382"/>
      <c r="NB382"/>
      <c r="NC382"/>
      <c r="ND382"/>
      <c r="NE382"/>
      <c r="NF382"/>
      <c r="NG382"/>
      <c r="NH382"/>
      <c r="NI382"/>
      <c r="NJ382"/>
      <c r="NK382"/>
      <c r="NL382"/>
      <c r="NM382"/>
      <c r="NN382"/>
      <c r="NO382"/>
      <c r="NP382"/>
      <c r="NQ382"/>
      <c r="NR382"/>
      <c r="NS382"/>
      <c r="NT382"/>
      <c r="NU382"/>
      <c r="NV382"/>
      <c r="NW382"/>
      <c r="NX382"/>
      <c r="NY382"/>
      <c r="NZ382"/>
      <c r="OA382"/>
      <c r="OB382"/>
      <c r="OC382"/>
      <c r="OD382"/>
      <c r="OE382"/>
      <c r="OF382"/>
      <c r="OG382"/>
      <c r="OH382"/>
      <c r="OI382"/>
      <c r="OJ382"/>
      <c r="OK382"/>
      <c r="OL382"/>
      <c r="OM382"/>
      <c r="ON382"/>
      <c r="OO382"/>
      <c r="OP382"/>
      <c r="OQ382"/>
      <c r="OR382"/>
      <c r="OS382"/>
      <c r="OT382"/>
      <c r="OU382"/>
      <c r="OV382"/>
      <c r="OW382"/>
      <c r="OX382"/>
      <c r="OY382"/>
      <c r="OZ382"/>
      <c r="PA382"/>
      <c r="PB382"/>
      <c r="PC382"/>
      <c r="PD382"/>
      <c r="PE382"/>
      <c r="PF382"/>
      <c r="PG382"/>
      <c r="PH382"/>
      <c r="PI382"/>
      <c r="PJ382"/>
      <c r="PK382"/>
      <c r="PL382"/>
      <c r="PM382"/>
      <c r="PN382"/>
      <c r="PO382"/>
      <c r="PP382"/>
      <c r="PQ382"/>
      <c r="PR382"/>
      <c r="PS382"/>
      <c r="PT382"/>
      <c r="PU382"/>
      <c r="PV382"/>
      <c r="PW382"/>
      <c r="PX382"/>
      <c r="PY382"/>
      <c r="PZ382"/>
      <c r="QA382"/>
      <c r="QB382"/>
      <c r="QC382"/>
      <c r="QD382"/>
      <c r="QE382"/>
      <c r="QF382"/>
      <c r="QG382"/>
      <c r="QH382"/>
      <c r="QI382"/>
      <c r="QJ382"/>
      <c r="QK382"/>
      <c r="QL382"/>
      <c r="QM382"/>
      <c r="QN382"/>
      <c r="QO382"/>
      <c r="QP382"/>
      <c r="QQ382"/>
      <c r="QR382"/>
      <c r="QS382"/>
      <c r="QT382"/>
      <c r="QU382"/>
      <c r="QV382"/>
      <c r="QW382"/>
      <c r="QX382"/>
      <c r="QY382"/>
      <c r="QZ382"/>
      <c r="RA382"/>
      <c r="RB382"/>
      <c r="RC382"/>
      <c r="RD382"/>
      <c r="RE382"/>
      <c r="RF382"/>
      <c r="RG382"/>
      <c r="RH382"/>
      <c r="RI382"/>
      <c r="RJ382"/>
      <c r="RK382"/>
      <c r="RL382"/>
      <c r="RM382"/>
      <c r="RN382"/>
      <c r="RO382"/>
      <c r="RP382"/>
      <c r="RQ382"/>
      <c r="RR382"/>
      <c r="RS382"/>
      <c r="RT382"/>
      <c r="RU382"/>
      <c r="RV382"/>
      <c r="RW382"/>
      <c r="RX382"/>
      <c r="RY382"/>
      <c r="RZ382"/>
      <c r="SA382"/>
      <c r="SB382"/>
      <c r="SC382"/>
      <c r="SD382"/>
      <c r="SE382"/>
      <c r="SF382"/>
      <c r="SG382"/>
      <c r="SH382"/>
      <c r="SI382"/>
      <c r="SJ382"/>
      <c r="SK382"/>
      <c r="SL382"/>
      <c r="SM382"/>
      <c r="SN382"/>
      <c r="SO382"/>
      <c r="SP382"/>
    </row>
    <row r="383" spans="1:510" ht="16.5" customHeight="1" x14ac:dyDescent="0.2">
      <c r="A383" s="20">
        <v>1602</v>
      </c>
      <c r="B383" s="34" t="s">
        <v>70</v>
      </c>
      <c r="C383" s="34" t="s">
        <v>434</v>
      </c>
      <c r="D383" s="20" t="s">
        <v>51</v>
      </c>
      <c r="E383" s="34" t="s">
        <v>1344</v>
      </c>
      <c r="F383" s="35" t="s">
        <v>1342</v>
      </c>
      <c r="G383" s="34" t="s">
        <v>25</v>
      </c>
      <c r="H383" s="20" t="s">
        <v>26</v>
      </c>
      <c r="I383" s="20" t="s">
        <v>27</v>
      </c>
      <c r="J383" s="35" t="s">
        <v>545</v>
      </c>
      <c r="K383" s="36"/>
      <c r="L383" s="36"/>
      <c r="M383" s="36"/>
      <c r="N383" s="36"/>
      <c r="O383" s="55">
        <v>1868589212</v>
      </c>
      <c r="P383" s="37"/>
      <c r="Q383" s="34">
        <v>1</v>
      </c>
      <c r="R383" s="54"/>
      <c r="S383" s="39" t="s">
        <v>83</v>
      </c>
      <c r="T383" s="37">
        <f t="shared" si="7"/>
        <v>1868589212</v>
      </c>
      <c r="U383" s="27" t="s">
        <v>39</v>
      </c>
      <c r="V383" s="28" t="s">
        <v>40</v>
      </c>
      <c r="W383"/>
      <c r="X383"/>
      <c r="Y383"/>
      <c r="Z383"/>
      <c r="AA383"/>
      <c r="AB383"/>
      <c r="AC383"/>
      <c r="AD383"/>
      <c r="AE383"/>
      <c r="AF383"/>
      <c r="AG383"/>
      <c r="AH383"/>
      <c r="AI383"/>
      <c r="AJ383"/>
      <c r="AK383"/>
      <c r="AL383"/>
      <c r="AM383"/>
      <c r="AN383"/>
      <c r="AO383"/>
      <c r="AP383"/>
      <c r="AQ383"/>
      <c r="AR383"/>
      <c r="AS383"/>
      <c r="AT383"/>
      <c r="AU383"/>
      <c r="AV383"/>
      <c r="AW383"/>
      <c r="AX383"/>
      <c r="AY383"/>
      <c r="AZ383"/>
      <c r="BA383"/>
      <c r="BB383"/>
      <c r="BC383"/>
      <c r="BD383"/>
      <c r="BE383"/>
      <c r="BF383"/>
      <c r="BG383"/>
      <c r="BH383"/>
      <c r="BI383"/>
      <c r="BJ383"/>
      <c r="BK383"/>
      <c r="BL383"/>
      <c r="BM383"/>
      <c r="BN383"/>
      <c r="BO383"/>
      <c r="BP383"/>
      <c r="BQ383"/>
      <c r="BR383"/>
      <c r="BS383"/>
      <c r="BT383"/>
      <c r="BU383"/>
      <c r="BV383"/>
      <c r="BW383"/>
      <c r="BX383"/>
      <c r="BY383"/>
      <c r="BZ383"/>
      <c r="CA383"/>
      <c r="CB383"/>
      <c r="CC383"/>
      <c r="CD383"/>
      <c r="CE383"/>
      <c r="CF383"/>
      <c r="CG383"/>
      <c r="CH383"/>
      <c r="CI383"/>
      <c r="CJ383"/>
      <c r="CK383"/>
      <c r="CL383"/>
      <c r="CM383"/>
      <c r="CN383"/>
      <c r="CO383"/>
      <c r="CP383"/>
      <c r="CQ383"/>
      <c r="CR383"/>
      <c r="CS383"/>
      <c r="CT383"/>
      <c r="CU383"/>
      <c r="CV383"/>
      <c r="CW383"/>
      <c r="CX383"/>
      <c r="CY383"/>
      <c r="CZ383"/>
      <c r="DA383"/>
      <c r="DB383"/>
      <c r="DC383"/>
      <c r="DD383"/>
      <c r="DE383"/>
      <c r="DF383"/>
      <c r="DG383"/>
      <c r="DH383"/>
      <c r="DI383"/>
      <c r="DJ383"/>
      <c r="DK383"/>
      <c r="DL383"/>
      <c r="DM383"/>
      <c r="DN383"/>
      <c r="DO383"/>
      <c r="DP383"/>
      <c r="DQ383"/>
      <c r="DR383"/>
      <c r="DS383"/>
      <c r="DT383"/>
      <c r="DU383"/>
      <c r="DV383"/>
      <c r="DW383"/>
      <c r="DX383"/>
      <c r="DY383"/>
      <c r="DZ383"/>
      <c r="EA383"/>
      <c r="EB383"/>
      <c r="EC383"/>
      <c r="ED383"/>
      <c r="EE383"/>
      <c r="EF383"/>
      <c r="EG383"/>
      <c r="EH383"/>
      <c r="EI383"/>
      <c r="EJ383"/>
      <c r="EK383"/>
      <c r="EL383"/>
      <c r="EM383"/>
      <c r="EN383"/>
      <c r="EO383"/>
      <c r="EP383"/>
      <c r="EQ383"/>
      <c r="ER383"/>
      <c r="ES383"/>
      <c r="ET383"/>
      <c r="EU383"/>
      <c r="EV383"/>
      <c r="EW383"/>
      <c r="EX383"/>
      <c r="EY383"/>
      <c r="EZ383"/>
      <c r="FA383"/>
      <c r="FB383"/>
      <c r="FC383"/>
      <c r="FD383"/>
      <c r="FE383"/>
      <c r="FF383"/>
      <c r="FG383"/>
      <c r="FH383"/>
      <c r="FI383"/>
      <c r="FJ383"/>
      <c r="FK383"/>
      <c r="FL383"/>
      <c r="FM383"/>
      <c r="FN383"/>
      <c r="FO383"/>
      <c r="FP383"/>
      <c r="FQ383"/>
      <c r="FR383"/>
      <c r="FS383"/>
      <c r="FT383"/>
      <c r="FU383"/>
      <c r="FV383"/>
      <c r="FW383"/>
      <c r="FX383"/>
      <c r="FY383"/>
      <c r="FZ383"/>
      <c r="GA383"/>
      <c r="GB383"/>
      <c r="GC383"/>
      <c r="GD383"/>
      <c r="GE383"/>
      <c r="GF383"/>
      <c r="GG383"/>
      <c r="GH383"/>
      <c r="GI383"/>
      <c r="GJ383"/>
      <c r="GK383"/>
      <c r="GL383"/>
      <c r="GM383"/>
      <c r="GN383"/>
      <c r="GO383"/>
      <c r="GP383"/>
      <c r="GQ383"/>
      <c r="GR383"/>
      <c r="GS383"/>
      <c r="GT383"/>
      <c r="GU383"/>
      <c r="GV383"/>
      <c r="GW383"/>
      <c r="GX383"/>
      <c r="GY383"/>
      <c r="GZ383"/>
      <c r="HA383"/>
      <c r="HB383"/>
      <c r="HC383"/>
      <c r="HD383"/>
      <c r="HE383"/>
      <c r="HF383"/>
      <c r="HG383"/>
      <c r="HH383"/>
      <c r="HI383"/>
      <c r="HJ383"/>
      <c r="HK383"/>
      <c r="HL383"/>
      <c r="HM383"/>
      <c r="HN383"/>
      <c r="HO383"/>
      <c r="HP383"/>
      <c r="HQ383"/>
      <c r="HR383"/>
      <c r="HS383"/>
      <c r="HT383"/>
      <c r="HU383"/>
      <c r="HV383"/>
      <c r="HW383"/>
      <c r="HX383"/>
      <c r="HY383"/>
      <c r="HZ383"/>
      <c r="IA383"/>
      <c r="IB383"/>
      <c r="IC383"/>
      <c r="ID383"/>
      <c r="IE383"/>
      <c r="IF383"/>
      <c r="IG383"/>
      <c r="IH383"/>
      <c r="II383"/>
      <c r="IJ383"/>
      <c r="IK383"/>
      <c r="IL383"/>
      <c r="IM383"/>
      <c r="IN383"/>
      <c r="IO383"/>
      <c r="IP383"/>
      <c r="IQ383"/>
      <c r="IR383"/>
      <c r="IS383"/>
      <c r="IT383"/>
      <c r="IU383"/>
      <c r="IV383"/>
      <c r="IW383"/>
      <c r="IX383"/>
      <c r="IY383"/>
      <c r="IZ383"/>
      <c r="JA383"/>
      <c r="JB383"/>
      <c r="JC383"/>
      <c r="JD383"/>
      <c r="JE383"/>
      <c r="JF383"/>
      <c r="JG383"/>
      <c r="JH383"/>
      <c r="JI383"/>
      <c r="JJ383"/>
      <c r="JK383"/>
      <c r="JL383"/>
      <c r="JM383"/>
      <c r="JN383"/>
      <c r="JO383"/>
      <c r="JP383"/>
      <c r="JQ383"/>
      <c r="JR383"/>
      <c r="JS383"/>
      <c r="JT383"/>
      <c r="JU383"/>
      <c r="JV383"/>
      <c r="JW383"/>
      <c r="JX383"/>
      <c r="JY383"/>
      <c r="JZ383"/>
      <c r="KA383"/>
      <c r="KB383"/>
      <c r="KC383"/>
      <c r="KD383"/>
      <c r="KE383"/>
      <c r="KF383"/>
      <c r="KG383"/>
      <c r="KH383"/>
      <c r="KI383"/>
      <c r="KJ383"/>
      <c r="KK383"/>
      <c r="KL383"/>
      <c r="KM383"/>
      <c r="KN383"/>
      <c r="KO383"/>
      <c r="KP383"/>
      <c r="KQ383"/>
      <c r="KR383"/>
      <c r="KS383"/>
      <c r="KT383"/>
      <c r="KU383"/>
      <c r="KV383"/>
      <c r="KW383"/>
      <c r="KX383"/>
      <c r="KY383"/>
      <c r="KZ383"/>
      <c r="LA383"/>
      <c r="LB383"/>
      <c r="LC383"/>
      <c r="LD383"/>
      <c r="LE383"/>
      <c r="LF383"/>
      <c r="LG383"/>
      <c r="LH383"/>
      <c r="LI383"/>
      <c r="LJ383"/>
      <c r="LK383"/>
      <c r="LL383"/>
      <c r="LM383"/>
      <c r="LN383"/>
      <c r="LO383"/>
      <c r="LP383"/>
      <c r="LQ383"/>
      <c r="LR383"/>
      <c r="LS383"/>
      <c r="LT383"/>
      <c r="LU383"/>
      <c r="LV383"/>
      <c r="LW383"/>
      <c r="LX383"/>
      <c r="LY383"/>
      <c r="LZ383"/>
      <c r="MA383"/>
      <c r="MB383"/>
      <c r="MC383"/>
      <c r="MD383"/>
      <c r="ME383"/>
      <c r="MF383"/>
      <c r="MG383"/>
      <c r="MH383"/>
      <c r="MI383"/>
      <c r="MJ383"/>
      <c r="MK383"/>
      <c r="ML383"/>
      <c r="MM383"/>
      <c r="MN383"/>
      <c r="MO383"/>
      <c r="MP383"/>
      <c r="MQ383"/>
      <c r="MR383"/>
      <c r="MS383"/>
      <c r="MT383"/>
      <c r="MU383"/>
      <c r="MV383"/>
      <c r="MW383"/>
      <c r="MX383"/>
      <c r="MY383"/>
      <c r="MZ383"/>
      <c r="NA383"/>
      <c r="NB383"/>
      <c r="NC383"/>
      <c r="ND383"/>
      <c r="NE383"/>
      <c r="NF383"/>
      <c r="NG383"/>
      <c r="NH383"/>
      <c r="NI383"/>
      <c r="NJ383"/>
      <c r="NK383"/>
      <c r="NL383"/>
      <c r="NM383"/>
      <c r="NN383"/>
      <c r="NO383"/>
      <c r="NP383"/>
      <c r="NQ383"/>
      <c r="NR383"/>
      <c r="NS383"/>
      <c r="NT383"/>
      <c r="NU383"/>
      <c r="NV383"/>
      <c r="NW383"/>
      <c r="NX383"/>
      <c r="NY383"/>
      <c r="NZ383"/>
      <c r="OA383"/>
      <c r="OB383"/>
      <c r="OC383"/>
      <c r="OD383"/>
      <c r="OE383"/>
      <c r="OF383"/>
      <c r="OG383"/>
      <c r="OH383"/>
      <c r="OI383"/>
      <c r="OJ383"/>
      <c r="OK383"/>
      <c r="OL383"/>
      <c r="OM383"/>
      <c r="ON383"/>
      <c r="OO383"/>
      <c r="OP383"/>
      <c r="OQ383"/>
      <c r="OR383"/>
      <c r="OS383"/>
      <c r="OT383"/>
      <c r="OU383"/>
      <c r="OV383"/>
      <c r="OW383"/>
      <c r="OX383"/>
      <c r="OY383"/>
      <c r="OZ383"/>
      <c r="PA383"/>
      <c r="PB383"/>
      <c r="PC383"/>
      <c r="PD383"/>
      <c r="PE383"/>
      <c r="PF383"/>
      <c r="PG383"/>
      <c r="PH383"/>
      <c r="PI383"/>
      <c r="PJ383"/>
      <c r="PK383"/>
      <c r="PL383"/>
      <c r="PM383"/>
      <c r="PN383"/>
      <c r="PO383"/>
      <c r="PP383"/>
      <c r="PQ383"/>
      <c r="PR383"/>
      <c r="PS383"/>
      <c r="PT383"/>
      <c r="PU383"/>
      <c r="PV383"/>
      <c r="PW383"/>
      <c r="PX383"/>
      <c r="PY383"/>
      <c r="PZ383"/>
      <c r="QA383"/>
      <c r="QB383"/>
      <c r="QC383"/>
      <c r="QD383"/>
      <c r="QE383"/>
      <c r="QF383"/>
      <c r="QG383"/>
      <c r="QH383"/>
      <c r="QI383"/>
      <c r="QJ383"/>
      <c r="QK383"/>
      <c r="QL383"/>
      <c r="QM383"/>
      <c r="QN383"/>
      <c r="QO383"/>
      <c r="QP383"/>
      <c r="QQ383"/>
      <c r="QR383"/>
      <c r="QS383"/>
      <c r="QT383"/>
      <c r="QU383"/>
      <c r="QV383"/>
      <c r="QW383"/>
      <c r="QX383"/>
      <c r="QY383"/>
      <c r="QZ383"/>
      <c r="RA383"/>
      <c r="RB383"/>
      <c r="RC383"/>
      <c r="RD383"/>
      <c r="RE383"/>
      <c r="RF383"/>
      <c r="RG383"/>
      <c r="RH383"/>
      <c r="RI383"/>
      <c r="RJ383"/>
      <c r="RK383"/>
      <c r="RL383"/>
      <c r="RM383"/>
      <c r="RN383"/>
      <c r="RO383"/>
      <c r="RP383"/>
      <c r="RQ383"/>
      <c r="RR383"/>
      <c r="RS383"/>
      <c r="RT383"/>
      <c r="RU383"/>
      <c r="RV383"/>
      <c r="RW383"/>
      <c r="RX383"/>
      <c r="RY383"/>
      <c r="RZ383"/>
      <c r="SA383"/>
      <c r="SB383"/>
      <c r="SC383"/>
      <c r="SD383"/>
      <c r="SE383"/>
      <c r="SF383"/>
      <c r="SG383"/>
      <c r="SH383"/>
      <c r="SI383"/>
      <c r="SJ383"/>
      <c r="SK383"/>
      <c r="SL383"/>
      <c r="SM383"/>
      <c r="SN383"/>
      <c r="SO383"/>
      <c r="SP383"/>
    </row>
    <row r="384" spans="1:510" ht="16.5" customHeight="1" x14ac:dyDescent="0.2">
      <c r="A384" s="20">
        <v>1603</v>
      </c>
      <c r="B384" s="34" t="s">
        <v>70</v>
      </c>
      <c r="C384" s="34" t="s">
        <v>434</v>
      </c>
      <c r="D384" s="20" t="s">
        <v>51</v>
      </c>
      <c r="E384" s="34" t="s">
        <v>1344</v>
      </c>
      <c r="F384" s="35" t="s">
        <v>172</v>
      </c>
      <c r="G384" s="34" t="s">
        <v>25</v>
      </c>
      <c r="H384" s="20" t="s">
        <v>26</v>
      </c>
      <c r="I384" s="20" t="s">
        <v>27</v>
      </c>
      <c r="J384" s="35" t="s">
        <v>546</v>
      </c>
      <c r="K384" s="36"/>
      <c r="L384" s="36"/>
      <c r="M384" s="36"/>
      <c r="N384" s="36"/>
      <c r="O384" s="55">
        <v>903867175</v>
      </c>
      <c r="P384" s="37"/>
      <c r="Q384" s="34">
        <v>1</v>
      </c>
      <c r="R384" s="54"/>
      <c r="S384" s="39" t="s">
        <v>83</v>
      </c>
      <c r="T384" s="37">
        <f t="shared" si="7"/>
        <v>903867175</v>
      </c>
      <c r="U384" s="27" t="s">
        <v>39</v>
      </c>
      <c r="V384" s="28" t="s">
        <v>40</v>
      </c>
      <c r="W384"/>
      <c r="X384"/>
      <c r="Y384"/>
      <c r="Z384"/>
      <c r="AA384"/>
      <c r="AB384"/>
      <c r="AC384"/>
      <c r="AD384"/>
      <c r="AE384"/>
      <c r="AF384"/>
      <c r="AG384"/>
      <c r="AH384"/>
      <c r="AI384"/>
      <c r="AJ384"/>
      <c r="AK384"/>
      <c r="AL384"/>
      <c r="AM384"/>
      <c r="AN384"/>
      <c r="AO384"/>
      <c r="AP384"/>
      <c r="AQ384"/>
      <c r="AR384"/>
      <c r="AS384"/>
      <c r="AT384"/>
      <c r="AU384"/>
      <c r="AV384"/>
      <c r="AW384"/>
      <c r="AX384"/>
      <c r="AY384"/>
      <c r="AZ384"/>
      <c r="BA384"/>
      <c r="BB384"/>
      <c r="BC384"/>
      <c r="BD384"/>
      <c r="BE384"/>
      <c r="BF384"/>
      <c r="BG384"/>
      <c r="BH384"/>
      <c r="BI384"/>
      <c r="BJ384"/>
      <c r="BK384"/>
      <c r="BL384"/>
      <c r="BM384"/>
      <c r="BN384"/>
      <c r="BO384"/>
      <c r="BP384"/>
      <c r="BQ384"/>
      <c r="BR384"/>
      <c r="BS384"/>
      <c r="BT384"/>
      <c r="BU384"/>
      <c r="BV384"/>
      <c r="BW384"/>
      <c r="BX384"/>
      <c r="BY384"/>
      <c r="BZ384"/>
      <c r="CA384"/>
      <c r="CB384"/>
      <c r="CC384"/>
      <c r="CD384"/>
      <c r="CE384"/>
      <c r="CF384"/>
      <c r="CG384"/>
      <c r="CH384"/>
      <c r="CI384"/>
      <c r="CJ384"/>
      <c r="CK384"/>
      <c r="CL384"/>
      <c r="CM384"/>
      <c r="CN384"/>
      <c r="CO384"/>
      <c r="CP384"/>
      <c r="CQ384"/>
      <c r="CR384"/>
      <c r="CS384"/>
      <c r="CT384"/>
      <c r="CU384"/>
      <c r="CV384"/>
      <c r="CW384"/>
      <c r="CX384"/>
      <c r="CY384"/>
      <c r="CZ384"/>
      <c r="DA384"/>
      <c r="DB384"/>
      <c r="DC384"/>
      <c r="DD384"/>
      <c r="DE384"/>
      <c r="DF384"/>
      <c r="DG384"/>
      <c r="DH384"/>
      <c r="DI384"/>
      <c r="DJ384"/>
      <c r="DK384"/>
      <c r="DL384"/>
      <c r="DM384"/>
      <c r="DN384"/>
      <c r="DO384"/>
      <c r="DP384"/>
      <c r="DQ384"/>
      <c r="DR384"/>
      <c r="DS384"/>
      <c r="DT384"/>
      <c r="DU384"/>
      <c r="DV384"/>
      <c r="DW384"/>
      <c r="DX384"/>
      <c r="DY384"/>
      <c r="DZ384"/>
      <c r="EA384"/>
      <c r="EB384"/>
      <c r="EC384"/>
      <c r="ED384"/>
      <c r="EE384"/>
      <c r="EF384"/>
      <c r="EG384"/>
      <c r="EH384"/>
      <c r="EI384"/>
      <c r="EJ384"/>
      <c r="EK384"/>
      <c r="EL384"/>
      <c r="EM384"/>
      <c r="EN384"/>
      <c r="EO384"/>
      <c r="EP384"/>
      <c r="EQ384"/>
      <c r="ER384"/>
      <c r="ES384"/>
      <c r="ET384"/>
      <c r="EU384"/>
      <c r="EV384"/>
      <c r="EW384"/>
      <c r="EX384"/>
      <c r="EY384"/>
      <c r="EZ384"/>
      <c r="FA384"/>
      <c r="FB384"/>
      <c r="FC384"/>
      <c r="FD384"/>
      <c r="FE384"/>
      <c r="FF384"/>
      <c r="FG384"/>
      <c r="FH384"/>
      <c r="FI384"/>
      <c r="FJ384"/>
      <c r="FK384"/>
      <c r="FL384"/>
      <c r="FM384"/>
      <c r="FN384"/>
      <c r="FO384"/>
      <c r="FP384"/>
      <c r="FQ384"/>
      <c r="FR384"/>
      <c r="FS384"/>
      <c r="FT384"/>
      <c r="FU384"/>
      <c r="FV384"/>
      <c r="FW384"/>
      <c r="FX384"/>
      <c r="FY384"/>
      <c r="FZ384"/>
      <c r="GA384"/>
      <c r="GB384"/>
      <c r="GC384"/>
      <c r="GD384"/>
      <c r="GE384"/>
      <c r="GF384"/>
      <c r="GG384"/>
      <c r="GH384"/>
      <c r="GI384"/>
      <c r="GJ384"/>
      <c r="GK384"/>
      <c r="GL384"/>
      <c r="GM384"/>
      <c r="GN384"/>
      <c r="GO384"/>
      <c r="GP384"/>
      <c r="GQ384"/>
      <c r="GR384"/>
      <c r="GS384"/>
      <c r="GT384"/>
      <c r="GU384"/>
      <c r="GV384"/>
      <c r="GW384"/>
      <c r="GX384"/>
      <c r="GY384"/>
      <c r="GZ384"/>
      <c r="HA384"/>
      <c r="HB384"/>
      <c r="HC384"/>
      <c r="HD384"/>
      <c r="HE384"/>
      <c r="HF384"/>
      <c r="HG384"/>
      <c r="HH384"/>
      <c r="HI384"/>
      <c r="HJ384"/>
      <c r="HK384"/>
      <c r="HL384"/>
      <c r="HM384"/>
      <c r="HN384"/>
      <c r="HO384"/>
      <c r="HP384"/>
      <c r="HQ384"/>
      <c r="HR384"/>
      <c r="HS384"/>
      <c r="HT384"/>
      <c r="HU384"/>
      <c r="HV384"/>
      <c r="HW384"/>
      <c r="HX384"/>
      <c r="HY384"/>
      <c r="HZ384"/>
      <c r="IA384"/>
      <c r="IB384"/>
      <c r="IC384"/>
      <c r="ID384"/>
      <c r="IE384"/>
      <c r="IF384"/>
      <c r="IG384"/>
      <c r="IH384"/>
      <c r="II384"/>
      <c r="IJ384"/>
      <c r="IK384"/>
      <c r="IL384"/>
      <c r="IM384"/>
      <c r="IN384"/>
      <c r="IO384"/>
      <c r="IP384"/>
      <c r="IQ384"/>
      <c r="IR384"/>
      <c r="IS384"/>
      <c r="IT384"/>
      <c r="IU384"/>
      <c r="IV384"/>
      <c r="IW384"/>
      <c r="IX384"/>
      <c r="IY384"/>
      <c r="IZ384"/>
      <c r="JA384"/>
      <c r="JB384"/>
      <c r="JC384"/>
      <c r="JD384"/>
      <c r="JE384"/>
      <c r="JF384"/>
      <c r="JG384"/>
      <c r="JH384"/>
      <c r="JI384"/>
      <c r="JJ384"/>
      <c r="JK384"/>
      <c r="JL384"/>
      <c r="JM384"/>
      <c r="JN384"/>
      <c r="JO384"/>
      <c r="JP384"/>
      <c r="JQ384"/>
      <c r="JR384"/>
      <c r="JS384"/>
      <c r="JT384"/>
      <c r="JU384"/>
      <c r="JV384"/>
      <c r="JW384"/>
      <c r="JX384"/>
      <c r="JY384"/>
      <c r="JZ384"/>
      <c r="KA384"/>
      <c r="KB384"/>
      <c r="KC384"/>
      <c r="KD384"/>
      <c r="KE384"/>
      <c r="KF384"/>
      <c r="KG384"/>
      <c r="KH384"/>
      <c r="KI384"/>
      <c r="KJ384"/>
      <c r="KK384"/>
      <c r="KL384"/>
      <c r="KM384"/>
      <c r="KN384"/>
      <c r="KO384"/>
      <c r="KP384"/>
      <c r="KQ384"/>
      <c r="KR384"/>
      <c r="KS384"/>
      <c r="KT384"/>
      <c r="KU384"/>
      <c r="KV384"/>
      <c r="KW384"/>
      <c r="KX384"/>
      <c r="KY384"/>
      <c r="KZ384"/>
      <c r="LA384"/>
      <c r="LB384"/>
      <c r="LC384"/>
      <c r="LD384"/>
      <c r="LE384"/>
      <c r="LF384"/>
      <c r="LG384"/>
      <c r="LH384"/>
      <c r="LI384"/>
      <c r="LJ384"/>
      <c r="LK384"/>
      <c r="LL384"/>
      <c r="LM384"/>
      <c r="LN384"/>
      <c r="LO384"/>
      <c r="LP384"/>
      <c r="LQ384"/>
      <c r="LR384"/>
      <c r="LS384"/>
      <c r="LT384"/>
      <c r="LU384"/>
      <c r="LV384"/>
      <c r="LW384"/>
      <c r="LX384"/>
      <c r="LY384"/>
      <c r="LZ384"/>
      <c r="MA384"/>
      <c r="MB384"/>
      <c r="MC384"/>
      <c r="MD384"/>
      <c r="ME384"/>
      <c r="MF384"/>
      <c r="MG384"/>
      <c r="MH384"/>
      <c r="MI384"/>
      <c r="MJ384"/>
      <c r="MK384"/>
      <c r="ML384"/>
      <c r="MM384"/>
      <c r="MN384"/>
      <c r="MO384"/>
      <c r="MP384"/>
      <c r="MQ384"/>
      <c r="MR384"/>
      <c r="MS384"/>
      <c r="MT384"/>
      <c r="MU384"/>
      <c r="MV384"/>
      <c r="MW384"/>
      <c r="MX384"/>
      <c r="MY384"/>
      <c r="MZ384"/>
      <c r="NA384"/>
      <c r="NB384"/>
      <c r="NC384"/>
      <c r="ND384"/>
      <c r="NE384"/>
      <c r="NF384"/>
      <c r="NG384"/>
      <c r="NH384"/>
      <c r="NI384"/>
      <c r="NJ384"/>
      <c r="NK384"/>
      <c r="NL384"/>
      <c r="NM384"/>
      <c r="NN384"/>
      <c r="NO384"/>
      <c r="NP384"/>
      <c r="NQ384"/>
      <c r="NR384"/>
      <c r="NS384"/>
      <c r="NT384"/>
      <c r="NU384"/>
      <c r="NV384"/>
      <c r="NW384"/>
      <c r="NX384"/>
      <c r="NY384"/>
      <c r="NZ384"/>
      <c r="OA384"/>
      <c r="OB384"/>
      <c r="OC384"/>
      <c r="OD384"/>
      <c r="OE384"/>
      <c r="OF384"/>
      <c r="OG384"/>
      <c r="OH384"/>
      <c r="OI384"/>
      <c r="OJ384"/>
      <c r="OK384"/>
      <c r="OL384"/>
      <c r="OM384"/>
      <c r="ON384"/>
      <c r="OO384"/>
      <c r="OP384"/>
      <c r="OQ384"/>
      <c r="OR384"/>
      <c r="OS384"/>
      <c r="OT384"/>
      <c r="OU384"/>
      <c r="OV384"/>
      <c r="OW384"/>
      <c r="OX384"/>
      <c r="OY384"/>
      <c r="OZ384"/>
      <c r="PA384"/>
      <c r="PB384"/>
      <c r="PC384"/>
      <c r="PD384"/>
      <c r="PE384"/>
      <c r="PF384"/>
      <c r="PG384"/>
      <c r="PH384"/>
      <c r="PI384"/>
      <c r="PJ384"/>
      <c r="PK384"/>
      <c r="PL384"/>
      <c r="PM384"/>
      <c r="PN384"/>
      <c r="PO384"/>
      <c r="PP384"/>
      <c r="PQ384"/>
      <c r="PR384"/>
      <c r="PS384"/>
      <c r="PT384"/>
      <c r="PU384"/>
      <c r="PV384"/>
      <c r="PW384"/>
      <c r="PX384"/>
      <c r="PY384"/>
      <c r="PZ384"/>
      <c r="QA384"/>
      <c r="QB384"/>
      <c r="QC384"/>
      <c r="QD384"/>
      <c r="QE384"/>
      <c r="QF384"/>
      <c r="QG384"/>
      <c r="QH384"/>
      <c r="QI384"/>
      <c r="QJ384"/>
      <c r="QK384"/>
      <c r="QL384"/>
      <c r="QM384"/>
      <c r="QN384"/>
      <c r="QO384"/>
      <c r="QP384"/>
      <c r="QQ384"/>
      <c r="QR384"/>
      <c r="QS384"/>
      <c r="QT384"/>
      <c r="QU384"/>
      <c r="QV384"/>
      <c r="QW384"/>
      <c r="QX384"/>
      <c r="QY384"/>
      <c r="QZ384"/>
      <c r="RA384"/>
      <c r="RB384"/>
      <c r="RC384"/>
      <c r="RD384"/>
      <c r="RE384"/>
      <c r="RF384"/>
      <c r="RG384"/>
      <c r="RH384"/>
      <c r="RI384"/>
      <c r="RJ384"/>
      <c r="RK384"/>
      <c r="RL384"/>
      <c r="RM384"/>
      <c r="RN384"/>
      <c r="RO384"/>
      <c r="RP384"/>
      <c r="RQ384"/>
      <c r="RR384"/>
      <c r="RS384"/>
      <c r="RT384"/>
      <c r="RU384"/>
      <c r="RV384"/>
      <c r="RW384"/>
      <c r="RX384"/>
      <c r="RY384"/>
      <c r="RZ384"/>
      <c r="SA384"/>
      <c r="SB384"/>
      <c r="SC384"/>
      <c r="SD384"/>
      <c r="SE384"/>
      <c r="SF384"/>
      <c r="SG384"/>
      <c r="SH384"/>
      <c r="SI384"/>
      <c r="SJ384"/>
      <c r="SK384"/>
      <c r="SL384"/>
      <c r="SM384"/>
      <c r="SN384"/>
      <c r="SO384"/>
      <c r="SP384"/>
    </row>
    <row r="385" spans="1:510" ht="16.5" customHeight="1" x14ac:dyDescent="0.2">
      <c r="A385" s="20">
        <v>1604</v>
      </c>
      <c r="B385" s="34" t="s">
        <v>70</v>
      </c>
      <c r="C385" s="34" t="s">
        <v>434</v>
      </c>
      <c r="D385" s="20" t="s">
        <v>51</v>
      </c>
      <c r="E385" s="20" t="s">
        <v>1345</v>
      </c>
      <c r="F385" s="35" t="s">
        <v>172</v>
      </c>
      <c r="G385" s="34" t="s">
        <v>25</v>
      </c>
      <c r="H385" s="20" t="s">
        <v>89</v>
      </c>
      <c r="I385" s="20" t="s">
        <v>27</v>
      </c>
      <c r="J385" s="35" t="s">
        <v>547</v>
      </c>
      <c r="K385" s="36"/>
      <c r="L385" s="36"/>
      <c r="M385" s="36"/>
      <c r="N385" s="36"/>
      <c r="O385" s="34">
        <v>0</v>
      </c>
      <c r="P385" s="37"/>
      <c r="Q385" s="34">
        <v>1</v>
      </c>
      <c r="R385" s="54"/>
      <c r="S385" s="39" t="s">
        <v>36</v>
      </c>
      <c r="T385" s="37">
        <f t="shared" si="7"/>
        <v>0</v>
      </c>
      <c r="U385" s="27" t="s">
        <v>39</v>
      </c>
      <c r="V385" s="28" t="s">
        <v>40</v>
      </c>
      <c r="W385"/>
      <c r="X385"/>
      <c r="Y385"/>
      <c r="Z385"/>
      <c r="AA385"/>
      <c r="AB385"/>
      <c r="AC385"/>
      <c r="AD385"/>
      <c r="AE385"/>
      <c r="AF385"/>
      <c r="AG385"/>
      <c r="AH385"/>
      <c r="AI385"/>
      <c r="AJ385"/>
      <c r="AK385"/>
      <c r="AL385"/>
      <c r="AM385"/>
      <c r="AN385"/>
      <c r="AO385"/>
      <c r="AP385"/>
      <c r="AQ385"/>
      <c r="AR385"/>
      <c r="AS385"/>
      <c r="AT385"/>
      <c r="AU385"/>
      <c r="AV385"/>
      <c r="AW385"/>
      <c r="AX385"/>
      <c r="AY385"/>
      <c r="AZ385"/>
      <c r="BA385"/>
      <c r="BB385"/>
      <c r="BC385"/>
      <c r="BD385"/>
      <c r="BE385"/>
      <c r="BF385"/>
      <c r="BG385"/>
      <c r="BH385"/>
      <c r="BI385"/>
      <c r="BJ385"/>
      <c r="BK385"/>
      <c r="BL385"/>
      <c r="BM385"/>
      <c r="BN385"/>
      <c r="BO385"/>
      <c r="BP385"/>
      <c r="BQ385"/>
      <c r="BR385"/>
      <c r="BS385"/>
      <c r="BT385"/>
      <c r="BU385"/>
      <c r="BV385"/>
      <c r="BW385"/>
      <c r="BX385"/>
      <c r="BY385"/>
      <c r="BZ385"/>
      <c r="CA385"/>
      <c r="CB385"/>
      <c r="CC385"/>
      <c r="CD385"/>
      <c r="CE385"/>
      <c r="CF385"/>
      <c r="CG385"/>
      <c r="CH385"/>
      <c r="CI385"/>
      <c r="CJ385"/>
      <c r="CK385"/>
      <c r="CL385"/>
      <c r="CM385"/>
      <c r="CN385"/>
      <c r="CO385"/>
      <c r="CP385"/>
      <c r="CQ385"/>
      <c r="CR385"/>
      <c r="CS385"/>
      <c r="CT385"/>
      <c r="CU385"/>
      <c r="CV385"/>
      <c r="CW385"/>
      <c r="CX385"/>
      <c r="CY385"/>
      <c r="CZ385"/>
      <c r="DA385"/>
      <c r="DB385"/>
      <c r="DC385"/>
      <c r="DD385"/>
      <c r="DE385"/>
      <c r="DF385"/>
      <c r="DG385"/>
      <c r="DH385"/>
      <c r="DI385"/>
      <c r="DJ385"/>
      <c r="DK385"/>
      <c r="DL385"/>
      <c r="DM385"/>
      <c r="DN385"/>
      <c r="DO385"/>
      <c r="DP385"/>
      <c r="DQ385"/>
      <c r="DR385"/>
      <c r="DS385"/>
      <c r="DT385"/>
      <c r="DU385"/>
      <c r="DV385"/>
      <c r="DW385"/>
      <c r="DX385"/>
      <c r="DY385"/>
      <c r="DZ385"/>
      <c r="EA385"/>
      <c r="EB385"/>
      <c r="EC385"/>
      <c r="ED385"/>
      <c r="EE385"/>
      <c r="EF385"/>
      <c r="EG385"/>
      <c r="EH385"/>
      <c r="EI385"/>
      <c r="EJ385"/>
      <c r="EK385"/>
      <c r="EL385"/>
      <c r="EM385"/>
      <c r="EN385"/>
      <c r="EO385"/>
      <c r="EP385"/>
      <c r="EQ385"/>
      <c r="ER385"/>
      <c r="ES385"/>
      <c r="ET385"/>
      <c r="EU385"/>
      <c r="EV385"/>
      <c r="EW385"/>
      <c r="EX385"/>
      <c r="EY385"/>
      <c r="EZ385"/>
      <c r="FA385"/>
      <c r="FB385"/>
      <c r="FC385"/>
      <c r="FD385"/>
      <c r="FE385"/>
      <c r="FF385"/>
      <c r="FG385"/>
      <c r="FH385"/>
      <c r="FI385"/>
      <c r="FJ385"/>
      <c r="FK385"/>
      <c r="FL385"/>
      <c r="FM385"/>
      <c r="FN385"/>
      <c r="FO385"/>
      <c r="FP385"/>
      <c r="FQ385"/>
      <c r="FR385"/>
      <c r="FS385"/>
      <c r="FT385"/>
      <c r="FU385"/>
      <c r="FV385"/>
      <c r="FW385"/>
      <c r="FX385"/>
      <c r="FY385"/>
      <c r="FZ385"/>
      <c r="GA385"/>
      <c r="GB385"/>
      <c r="GC385"/>
      <c r="GD385"/>
      <c r="GE385"/>
      <c r="GF385"/>
      <c r="GG385"/>
      <c r="GH385"/>
      <c r="GI385"/>
      <c r="GJ385"/>
      <c r="GK385"/>
      <c r="GL385"/>
      <c r="GM385"/>
      <c r="GN385"/>
      <c r="GO385"/>
      <c r="GP385"/>
      <c r="GQ385"/>
      <c r="GR385"/>
      <c r="GS385"/>
      <c r="GT385"/>
      <c r="GU385"/>
      <c r="GV385"/>
      <c r="GW385"/>
      <c r="GX385"/>
      <c r="GY385"/>
      <c r="GZ385"/>
      <c r="HA385"/>
      <c r="HB385"/>
      <c r="HC385"/>
      <c r="HD385"/>
      <c r="HE385"/>
      <c r="HF385"/>
      <c r="HG385"/>
      <c r="HH385"/>
      <c r="HI385"/>
      <c r="HJ385"/>
      <c r="HK385"/>
      <c r="HL385"/>
      <c r="HM385"/>
      <c r="HN385"/>
      <c r="HO385"/>
      <c r="HP385"/>
      <c r="HQ385"/>
      <c r="HR385"/>
      <c r="HS385"/>
      <c r="HT385"/>
      <c r="HU385"/>
      <c r="HV385"/>
      <c r="HW385"/>
      <c r="HX385"/>
      <c r="HY385"/>
      <c r="HZ385"/>
      <c r="IA385"/>
      <c r="IB385"/>
      <c r="IC385"/>
      <c r="ID385"/>
      <c r="IE385"/>
      <c r="IF385"/>
      <c r="IG385"/>
      <c r="IH385"/>
      <c r="II385"/>
      <c r="IJ385"/>
      <c r="IK385"/>
      <c r="IL385"/>
      <c r="IM385"/>
      <c r="IN385"/>
      <c r="IO385"/>
      <c r="IP385"/>
      <c r="IQ385"/>
      <c r="IR385"/>
      <c r="IS385"/>
      <c r="IT385"/>
      <c r="IU385"/>
      <c r="IV385"/>
      <c r="IW385"/>
      <c r="IX385"/>
      <c r="IY385"/>
      <c r="IZ385"/>
      <c r="JA385"/>
      <c r="JB385"/>
      <c r="JC385"/>
      <c r="JD385"/>
      <c r="JE385"/>
      <c r="JF385"/>
      <c r="JG385"/>
      <c r="JH385"/>
      <c r="JI385"/>
      <c r="JJ385"/>
      <c r="JK385"/>
      <c r="JL385"/>
      <c r="JM385"/>
      <c r="JN385"/>
      <c r="JO385"/>
      <c r="JP385"/>
      <c r="JQ385"/>
      <c r="JR385"/>
      <c r="JS385"/>
      <c r="JT385"/>
      <c r="JU385"/>
      <c r="JV385"/>
      <c r="JW385"/>
      <c r="JX385"/>
      <c r="JY385"/>
      <c r="JZ385"/>
      <c r="KA385"/>
      <c r="KB385"/>
      <c r="KC385"/>
      <c r="KD385"/>
      <c r="KE385"/>
      <c r="KF385"/>
      <c r="KG385"/>
      <c r="KH385"/>
      <c r="KI385"/>
      <c r="KJ385"/>
      <c r="KK385"/>
      <c r="KL385"/>
      <c r="KM385"/>
      <c r="KN385"/>
      <c r="KO385"/>
      <c r="KP385"/>
      <c r="KQ385"/>
      <c r="KR385"/>
      <c r="KS385"/>
      <c r="KT385"/>
      <c r="KU385"/>
      <c r="KV385"/>
      <c r="KW385"/>
      <c r="KX385"/>
      <c r="KY385"/>
      <c r="KZ385"/>
      <c r="LA385"/>
      <c r="LB385"/>
      <c r="LC385"/>
      <c r="LD385"/>
      <c r="LE385"/>
      <c r="LF385"/>
      <c r="LG385"/>
      <c r="LH385"/>
      <c r="LI385"/>
      <c r="LJ385"/>
      <c r="LK385"/>
      <c r="LL385"/>
      <c r="LM385"/>
      <c r="LN385"/>
      <c r="LO385"/>
      <c r="LP385"/>
      <c r="LQ385"/>
      <c r="LR385"/>
      <c r="LS385"/>
      <c r="LT385"/>
      <c r="LU385"/>
      <c r="LV385"/>
      <c r="LW385"/>
      <c r="LX385"/>
      <c r="LY385"/>
      <c r="LZ385"/>
      <c r="MA385"/>
      <c r="MB385"/>
      <c r="MC385"/>
      <c r="MD385"/>
      <c r="ME385"/>
      <c r="MF385"/>
      <c r="MG385"/>
      <c r="MH385"/>
      <c r="MI385"/>
      <c r="MJ385"/>
      <c r="MK385"/>
      <c r="ML385"/>
      <c r="MM385"/>
      <c r="MN385"/>
      <c r="MO385"/>
      <c r="MP385"/>
      <c r="MQ385"/>
      <c r="MR385"/>
      <c r="MS385"/>
      <c r="MT385"/>
      <c r="MU385"/>
      <c r="MV385"/>
      <c r="MW385"/>
      <c r="MX385"/>
      <c r="MY385"/>
      <c r="MZ385"/>
      <c r="NA385"/>
      <c r="NB385"/>
      <c r="NC385"/>
      <c r="ND385"/>
      <c r="NE385"/>
      <c r="NF385"/>
      <c r="NG385"/>
      <c r="NH385"/>
      <c r="NI385"/>
      <c r="NJ385"/>
      <c r="NK385"/>
      <c r="NL385"/>
      <c r="NM385"/>
      <c r="NN385"/>
      <c r="NO385"/>
      <c r="NP385"/>
      <c r="NQ385"/>
      <c r="NR385"/>
      <c r="NS385"/>
      <c r="NT385"/>
      <c r="NU385"/>
      <c r="NV385"/>
      <c r="NW385"/>
      <c r="NX385"/>
      <c r="NY385"/>
      <c r="NZ385"/>
      <c r="OA385"/>
      <c r="OB385"/>
      <c r="OC385"/>
      <c r="OD385"/>
      <c r="OE385"/>
      <c r="OF385"/>
      <c r="OG385"/>
      <c r="OH385"/>
      <c r="OI385"/>
      <c r="OJ385"/>
      <c r="OK385"/>
      <c r="OL385"/>
      <c r="OM385"/>
      <c r="ON385"/>
      <c r="OO385"/>
      <c r="OP385"/>
      <c r="OQ385"/>
      <c r="OR385"/>
      <c r="OS385"/>
      <c r="OT385"/>
      <c r="OU385"/>
      <c r="OV385"/>
      <c r="OW385"/>
      <c r="OX385"/>
      <c r="OY385"/>
      <c r="OZ385"/>
      <c r="PA385"/>
      <c r="PB385"/>
      <c r="PC385"/>
      <c r="PD385"/>
      <c r="PE385"/>
      <c r="PF385"/>
      <c r="PG385"/>
      <c r="PH385"/>
      <c r="PI385"/>
      <c r="PJ385"/>
      <c r="PK385"/>
      <c r="PL385"/>
      <c r="PM385"/>
      <c r="PN385"/>
      <c r="PO385"/>
      <c r="PP385"/>
      <c r="PQ385"/>
      <c r="PR385"/>
      <c r="PS385"/>
      <c r="PT385"/>
      <c r="PU385"/>
      <c r="PV385"/>
      <c r="PW385"/>
      <c r="PX385"/>
      <c r="PY385"/>
      <c r="PZ385"/>
      <c r="QA385"/>
      <c r="QB385"/>
      <c r="QC385"/>
      <c r="QD385"/>
      <c r="QE385"/>
      <c r="QF385"/>
      <c r="QG385"/>
      <c r="QH385"/>
      <c r="QI385"/>
      <c r="QJ385"/>
      <c r="QK385"/>
      <c r="QL385"/>
      <c r="QM385"/>
      <c r="QN385"/>
      <c r="QO385"/>
      <c r="QP385"/>
      <c r="QQ385"/>
      <c r="QR385"/>
      <c r="QS385"/>
      <c r="QT385"/>
      <c r="QU385"/>
      <c r="QV385"/>
      <c r="QW385"/>
      <c r="QX385"/>
      <c r="QY385"/>
      <c r="QZ385"/>
      <c r="RA385"/>
      <c r="RB385"/>
      <c r="RC385"/>
      <c r="RD385"/>
      <c r="RE385"/>
      <c r="RF385"/>
      <c r="RG385"/>
      <c r="RH385"/>
      <c r="RI385"/>
      <c r="RJ385"/>
      <c r="RK385"/>
      <c r="RL385"/>
      <c r="RM385"/>
      <c r="RN385"/>
      <c r="RO385"/>
      <c r="RP385"/>
      <c r="RQ385"/>
      <c r="RR385"/>
      <c r="RS385"/>
      <c r="RT385"/>
      <c r="RU385"/>
      <c r="RV385"/>
      <c r="RW385"/>
      <c r="RX385"/>
      <c r="RY385"/>
      <c r="RZ385"/>
      <c r="SA385"/>
      <c r="SB385"/>
      <c r="SC385"/>
      <c r="SD385"/>
      <c r="SE385"/>
      <c r="SF385"/>
      <c r="SG385"/>
      <c r="SH385"/>
      <c r="SI385"/>
      <c r="SJ385"/>
      <c r="SK385"/>
      <c r="SL385"/>
      <c r="SM385"/>
      <c r="SN385"/>
      <c r="SO385"/>
      <c r="SP385"/>
    </row>
    <row r="386" spans="1:510" ht="16.5" customHeight="1" x14ac:dyDescent="0.2">
      <c r="A386" s="20">
        <v>1605</v>
      </c>
      <c r="B386" s="34" t="s">
        <v>70</v>
      </c>
      <c r="C386" s="34" t="s">
        <v>434</v>
      </c>
      <c r="D386" s="20" t="s">
        <v>51</v>
      </c>
      <c r="E386" s="20" t="s">
        <v>1345</v>
      </c>
      <c r="F386" s="35" t="s">
        <v>172</v>
      </c>
      <c r="G386" s="34" t="s">
        <v>37</v>
      </c>
      <c r="H386" s="20" t="s">
        <v>89</v>
      </c>
      <c r="I386" s="20" t="s">
        <v>27</v>
      </c>
      <c r="J386" s="35" t="s">
        <v>548</v>
      </c>
      <c r="K386" s="36"/>
      <c r="L386" s="36"/>
      <c r="M386" s="36"/>
      <c r="N386" s="36"/>
      <c r="O386" s="34">
        <v>0</v>
      </c>
      <c r="P386" s="37"/>
      <c r="Q386" s="34">
        <v>1</v>
      </c>
      <c r="R386" s="54"/>
      <c r="S386" s="39" t="s">
        <v>36</v>
      </c>
      <c r="T386" s="37">
        <f t="shared" si="7"/>
        <v>0</v>
      </c>
      <c r="U386" s="27" t="s">
        <v>39</v>
      </c>
      <c r="V386" s="28" t="s">
        <v>40</v>
      </c>
      <c r="W386"/>
      <c r="X386"/>
      <c r="Y386"/>
      <c r="Z386"/>
      <c r="AA386"/>
      <c r="AB386"/>
      <c r="AC386"/>
      <c r="AD386"/>
      <c r="AE386"/>
      <c r="AF386"/>
      <c r="AG386"/>
      <c r="AH386"/>
      <c r="AI386"/>
      <c r="AJ386"/>
      <c r="AK386"/>
      <c r="AL386"/>
      <c r="AM386"/>
      <c r="AN386"/>
      <c r="AO386"/>
      <c r="AP386"/>
      <c r="AQ386"/>
      <c r="AR386"/>
      <c r="AS386"/>
      <c r="AT386"/>
      <c r="AU386"/>
      <c r="AV386"/>
      <c r="AW386"/>
      <c r="AX386"/>
      <c r="AY386"/>
      <c r="AZ386"/>
      <c r="BA386"/>
      <c r="BB386"/>
      <c r="BC386"/>
      <c r="BD386"/>
      <c r="BE386"/>
      <c r="BF386"/>
      <c r="BG386"/>
      <c r="BH386"/>
      <c r="BI386"/>
      <c r="BJ386"/>
      <c r="BK386"/>
      <c r="BL386"/>
      <c r="BM386"/>
      <c r="BN386"/>
      <c r="BO386"/>
      <c r="BP386"/>
      <c r="BQ386"/>
      <c r="BR386"/>
      <c r="BS386"/>
      <c r="BT386"/>
      <c r="BU386"/>
      <c r="BV386"/>
      <c r="BW386"/>
      <c r="BX386"/>
      <c r="BY386"/>
      <c r="BZ386"/>
      <c r="CA386"/>
      <c r="CB386"/>
      <c r="CC386"/>
      <c r="CD386"/>
      <c r="CE386"/>
      <c r="CF386"/>
      <c r="CG386"/>
      <c r="CH386"/>
      <c r="CI386"/>
      <c r="CJ386"/>
      <c r="CK386"/>
      <c r="CL386"/>
      <c r="CM386"/>
      <c r="CN386"/>
      <c r="CO386"/>
      <c r="CP386"/>
      <c r="CQ386"/>
      <c r="CR386"/>
      <c r="CS386"/>
      <c r="CT386"/>
      <c r="CU386"/>
      <c r="CV386"/>
      <c r="CW386"/>
      <c r="CX386"/>
      <c r="CY386"/>
      <c r="CZ386"/>
      <c r="DA386"/>
      <c r="DB386"/>
      <c r="DC386"/>
      <c r="DD386"/>
      <c r="DE386"/>
      <c r="DF386"/>
      <c r="DG386"/>
      <c r="DH386"/>
      <c r="DI386"/>
      <c r="DJ386"/>
      <c r="DK386"/>
      <c r="DL386"/>
      <c r="DM386"/>
      <c r="DN386"/>
      <c r="DO386"/>
      <c r="DP386"/>
      <c r="DQ386"/>
      <c r="DR386"/>
      <c r="DS386"/>
      <c r="DT386"/>
      <c r="DU386"/>
      <c r="DV386"/>
      <c r="DW386"/>
      <c r="DX386"/>
      <c r="DY386"/>
      <c r="DZ386"/>
      <c r="EA386"/>
      <c r="EB386"/>
      <c r="EC386"/>
      <c r="ED386"/>
      <c r="EE386"/>
      <c r="EF386"/>
      <c r="EG386"/>
      <c r="EH386"/>
      <c r="EI386"/>
      <c r="EJ386"/>
      <c r="EK386"/>
      <c r="EL386"/>
      <c r="EM386"/>
      <c r="EN386"/>
      <c r="EO386"/>
      <c r="EP386"/>
      <c r="EQ386"/>
      <c r="ER386"/>
      <c r="ES386"/>
      <c r="ET386"/>
      <c r="EU386"/>
      <c r="EV386"/>
      <c r="EW386"/>
      <c r="EX386"/>
      <c r="EY386"/>
      <c r="EZ386"/>
      <c r="FA386"/>
      <c r="FB386"/>
      <c r="FC386"/>
      <c r="FD386"/>
      <c r="FE386"/>
      <c r="FF386"/>
      <c r="FG386"/>
      <c r="FH386"/>
      <c r="FI386"/>
      <c r="FJ386"/>
      <c r="FK386"/>
      <c r="FL386"/>
      <c r="FM386"/>
      <c r="FN386"/>
      <c r="FO386"/>
      <c r="FP386"/>
      <c r="FQ386"/>
      <c r="FR386"/>
      <c r="FS386"/>
      <c r="FT386"/>
      <c r="FU386"/>
      <c r="FV386"/>
      <c r="FW386"/>
      <c r="FX386"/>
      <c r="FY386"/>
      <c r="FZ386"/>
      <c r="GA386"/>
      <c r="GB386"/>
      <c r="GC386"/>
      <c r="GD386"/>
      <c r="GE386"/>
      <c r="GF386"/>
      <c r="GG386"/>
      <c r="GH386"/>
      <c r="GI386"/>
      <c r="GJ386"/>
      <c r="GK386"/>
      <c r="GL386"/>
      <c r="GM386"/>
      <c r="GN386"/>
      <c r="GO386"/>
      <c r="GP386"/>
      <c r="GQ386"/>
      <c r="GR386"/>
      <c r="GS386"/>
      <c r="GT386"/>
      <c r="GU386"/>
      <c r="GV386"/>
      <c r="GW386"/>
      <c r="GX386"/>
      <c r="GY386"/>
      <c r="GZ386"/>
      <c r="HA386"/>
      <c r="HB386"/>
      <c r="HC386"/>
      <c r="HD386"/>
      <c r="HE386"/>
      <c r="HF386"/>
      <c r="HG386"/>
      <c r="HH386"/>
      <c r="HI386"/>
      <c r="HJ386"/>
      <c r="HK386"/>
      <c r="HL386"/>
      <c r="HM386"/>
      <c r="HN386"/>
      <c r="HO386"/>
      <c r="HP386"/>
      <c r="HQ386"/>
      <c r="HR386"/>
      <c r="HS386"/>
      <c r="HT386"/>
      <c r="HU386"/>
      <c r="HV386"/>
      <c r="HW386"/>
      <c r="HX386"/>
      <c r="HY386"/>
      <c r="HZ386"/>
      <c r="IA386"/>
      <c r="IB386"/>
      <c r="IC386"/>
      <c r="ID386"/>
      <c r="IE386"/>
      <c r="IF386"/>
      <c r="IG386"/>
      <c r="IH386"/>
      <c r="II386"/>
      <c r="IJ386"/>
      <c r="IK386"/>
      <c r="IL386"/>
      <c r="IM386"/>
      <c r="IN386"/>
      <c r="IO386"/>
      <c r="IP386"/>
      <c r="IQ386"/>
      <c r="IR386"/>
      <c r="IS386"/>
      <c r="IT386"/>
      <c r="IU386"/>
      <c r="IV386"/>
      <c r="IW386"/>
      <c r="IX386"/>
      <c r="IY386"/>
      <c r="IZ386"/>
      <c r="JA386"/>
      <c r="JB386"/>
      <c r="JC386"/>
      <c r="JD386"/>
      <c r="JE386"/>
      <c r="JF386"/>
      <c r="JG386"/>
      <c r="JH386"/>
      <c r="JI386"/>
      <c r="JJ386"/>
      <c r="JK386"/>
      <c r="JL386"/>
      <c r="JM386"/>
      <c r="JN386"/>
      <c r="JO386"/>
      <c r="JP386"/>
      <c r="JQ386"/>
      <c r="JR386"/>
      <c r="JS386"/>
      <c r="JT386"/>
      <c r="JU386"/>
      <c r="JV386"/>
      <c r="JW386"/>
      <c r="JX386"/>
      <c r="JY386"/>
      <c r="JZ386"/>
      <c r="KA386"/>
      <c r="KB386"/>
      <c r="KC386"/>
      <c r="KD386"/>
      <c r="KE386"/>
      <c r="KF386"/>
      <c r="KG386"/>
      <c r="KH386"/>
      <c r="KI386"/>
      <c r="KJ386"/>
      <c r="KK386"/>
      <c r="KL386"/>
      <c r="KM386"/>
      <c r="KN386"/>
      <c r="KO386"/>
      <c r="KP386"/>
      <c r="KQ386"/>
      <c r="KR386"/>
      <c r="KS386"/>
      <c r="KT386"/>
      <c r="KU386"/>
      <c r="KV386"/>
      <c r="KW386"/>
      <c r="KX386"/>
      <c r="KY386"/>
      <c r="KZ386"/>
      <c r="LA386"/>
      <c r="LB386"/>
      <c r="LC386"/>
      <c r="LD386"/>
      <c r="LE386"/>
      <c r="LF386"/>
      <c r="LG386"/>
      <c r="LH386"/>
      <c r="LI386"/>
      <c r="LJ386"/>
      <c r="LK386"/>
      <c r="LL386"/>
      <c r="LM386"/>
      <c r="LN386"/>
      <c r="LO386"/>
      <c r="LP386"/>
      <c r="LQ386"/>
      <c r="LR386"/>
      <c r="LS386"/>
      <c r="LT386"/>
      <c r="LU386"/>
      <c r="LV386"/>
      <c r="LW386"/>
      <c r="LX386"/>
      <c r="LY386"/>
      <c r="LZ386"/>
      <c r="MA386"/>
      <c r="MB386"/>
      <c r="MC386"/>
      <c r="MD386"/>
      <c r="ME386"/>
      <c r="MF386"/>
      <c r="MG386"/>
      <c r="MH386"/>
      <c r="MI386"/>
      <c r="MJ386"/>
      <c r="MK386"/>
      <c r="ML386"/>
      <c r="MM386"/>
      <c r="MN386"/>
      <c r="MO386"/>
      <c r="MP386"/>
      <c r="MQ386"/>
      <c r="MR386"/>
      <c r="MS386"/>
      <c r="MT386"/>
      <c r="MU386"/>
      <c r="MV386"/>
      <c r="MW386"/>
      <c r="MX386"/>
      <c r="MY386"/>
      <c r="MZ386"/>
      <c r="NA386"/>
      <c r="NB386"/>
      <c r="NC386"/>
      <c r="ND386"/>
      <c r="NE386"/>
      <c r="NF386"/>
      <c r="NG386"/>
      <c r="NH386"/>
      <c r="NI386"/>
      <c r="NJ386"/>
      <c r="NK386"/>
      <c r="NL386"/>
      <c r="NM386"/>
      <c r="NN386"/>
      <c r="NO386"/>
      <c r="NP386"/>
      <c r="NQ386"/>
      <c r="NR386"/>
      <c r="NS386"/>
      <c r="NT386"/>
      <c r="NU386"/>
      <c r="NV386"/>
      <c r="NW386"/>
      <c r="NX386"/>
      <c r="NY386"/>
      <c r="NZ386"/>
      <c r="OA386"/>
      <c r="OB386"/>
      <c r="OC386"/>
      <c r="OD386"/>
      <c r="OE386"/>
      <c r="OF386"/>
      <c r="OG386"/>
      <c r="OH386"/>
      <c r="OI386"/>
      <c r="OJ386"/>
      <c r="OK386"/>
      <c r="OL386"/>
      <c r="OM386"/>
      <c r="ON386"/>
      <c r="OO386"/>
      <c r="OP386"/>
      <c r="OQ386"/>
      <c r="OR386"/>
      <c r="OS386"/>
      <c r="OT386"/>
      <c r="OU386"/>
      <c r="OV386"/>
      <c r="OW386"/>
      <c r="OX386"/>
      <c r="OY386"/>
      <c r="OZ386"/>
      <c r="PA386"/>
      <c r="PB386"/>
      <c r="PC386"/>
      <c r="PD386"/>
      <c r="PE386"/>
      <c r="PF386"/>
      <c r="PG386"/>
      <c r="PH386"/>
      <c r="PI386"/>
      <c r="PJ386"/>
      <c r="PK386"/>
      <c r="PL386"/>
      <c r="PM386"/>
      <c r="PN386"/>
      <c r="PO386"/>
      <c r="PP386"/>
      <c r="PQ386"/>
      <c r="PR386"/>
      <c r="PS386"/>
      <c r="PT386"/>
      <c r="PU386"/>
      <c r="PV386"/>
      <c r="PW386"/>
      <c r="PX386"/>
      <c r="PY386"/>
      <c r="PZ386"/>
      <c r="QA386"/>
      <c r="QB386"/>
      <c r="QC386"/>
      <c r="QD386"/>
      <c r="QE386"/>
      <c r="QF386"/>
      <c r="QG386"/>
      <c r="QH386"/>
      <c r="QI386"/>
      <c r="QJ386"/>
      <c r="QK386"/>
      <c r="QL386"/>
      <c r="QM386"/>
      <c r="QN386"/>
      <c r="QO386"/>
      <c r="QP386"/>
      <c r="QQ386"/>
      <c r="QR386"/>
      <c r="QS386"/>
      <c r="QT386"/>
      <c r="QU386"/>
      <c r="QV386"/>
      <c r="QW386"/>
      <c r="QX386"/>
      <c r="QY386"/>
      <c r="QZ386"/>
      <c r="RA386"/>
      <c r="RB386"/>
      <c r="RC386"/>
      <c r="RD386"/>
      <c r="RE386"/>
      <c r="RF386"/>
      <c r="RG386"/>
      <c r="RH386"/>
      <c r="RI386"/>
      <c r="RJ386"/>
      <c r="RK386"/>
      <c r="RL386"/>
      <c r="RM386"/>
      <c r="RN386"/>
      <c r="RO386"/>
      <c r="RP386"/>
      <c r="RQ386"/>
      <c r="RR386"/>
      <c r="RS386"/>
      <c r="RT386"/>
      <c r="RU386"/>
      <c r="RV386"/>
      <c r="RW386"/>
      <c r="RX386"/>
      <c r="RY386"/>
      <c r="RZ386"/>
      <c r="SA386"/>
      <c r="SB386"/>
      <c r="SC386"/>
      <c r="SD386"/>
      <c r="SE386"/>
      <c r="SF386"/>
      <c r="SG386"/>
      <c r="SH386"/>
      <c r="SI386"/>
      <c r="SJ386"/>
      <c r="SK386"/>
      <c r="SL386"/>
      <c r="SM386"/>
      <c r="SN386"/>
      <c r="SO386"/>
      <c r="SP386"/>
    </row>
    <row r="387" spans="1:510" ht="16.5" customHeight="1" x14ac:dyDescent="0.2">
      <c r="A387" s="20">
        <v>1606</v>
      </c>
      <c r="B387" s="34" t="s">
        <v>70</v>
      </c>
      <c r="C387" s="34" t="s">
        <v>97</v>
      </c>
      <c r="D387" s="20" t="s">
        <v>51</v>
      </c>
      <c r="E387" s="20" t="s">
        <v>1345</v>
      </c>
      <c r="F387" s="22" t="s">
        <v>88</v>
      </c>
      <c r="G387" s="34" t="s">
        <v>42</v>
      </c>
      <c r="H387" s="20" t="s">
        <v>89</v>
      </c>
      <c r="I387" s="20" t="s">
        <v>27</v>
      </c>
      <c r="J387" s="35" t="s">
        <v>549</v>
      </c>
      <c r="K387" s="36"/>
      <c r="L387" s="36"/>
      <c r="M387" s="36"/>
      <c r="N387" s="36"/>
      <c r="O387" s="55">
        <v>17738450000</v>
      </c>
      <c r="P387" s="37"/>
      <c r="Q387" s="34">
        <v>1</v>
      </c>
      <c r="R387" s="25">
        <v>45992</v>
      </c>
      <c r="S387" s="39" t="s">
        <v>126</v>
      </c>
      <c r="T387" s="37">
        <f t="shared" si="7"/>
        <v>17738450000</v>
      </c>
      <c r="U387" s="27" t="s">
        <v>39</v>
      </c>
      <c r="V387" s="28" t="s">
        <v>40</v>
      </c>
      <c r="W387"/>
      <c r="X387"/>
      <c r="Y387"/>
      <c r="Z387"/>
      <c r="AA387"/>
      <c r="AB387"/>
      <c r="AC387"/>
      <c r="AD387"/>
      <c r="AE387"/>
      <c r="AF387"/>
      <c r="AG387"/>
      <c r="AH387"/>
      <c r="AI387"/>
      <c r="AJ387"/>
      <c r="AK387"/>
      <c r="AL387"/>
      <c r="AM387"/>
      <c r="AN387"/>
      <c r="AO387"/>
      <c r="AP387"/>
      <c r="AQ387"/>
      <c r="AR387"/>
      <c r="AS387"/>
      <c r="AT387"/>
      <c r="AU387"/>
      <c r="AV387"/>
      <c r="AW387"/>
      <c r="AX387"/>
      <c r="AY387"/>
      <c r="AZ387"/>
      <c r="BA387"/>
      <c r="BB387"/>
      <c r="BC387"/>
      <c r="BD387"/>
      <c r="BE387"/>
      <c r="BF387"/>
      <c r="BG387"/>
      <c r="BH387"/>
      <c r="BI387"/>
      <c r="BJ387"/>
      <c r="BK387"/>
      <c r="BL387"/>
      <c r="BM387"/>
      <c r="BN387"/>
      <c r="BO387"/>
      <c r="BP387"/>
      <c r="BQ387"/>
      <c r="BR387"/>
      <c r="BS387"/>
      <c r="BT387"/>
      <c r="BU387"/>
      <c r="BV387"/>
      <c r="BW387"/>
      <c r="BX387"/>
      <c r="BY387"/>
      <c r="BZ387"/>
      <c r="CA387"/>
      <c r="CB387"/>
      <c r="CC387"/>
      <c r="CD387"/>
      <c r="CE387"/>
      <c r="CF387"/>
      <c r="CG387"/>
      <c r="CH387"/>
      <c r="CI387"/>
      <c r="CJ387"/>
      <c r="CK387"/>
      <c r="CL387"/>
      <c r="CM387"/>
      <c r="CN387"/>
      <c r="CO387"/>
      <c r="CP387"/>
      <c r="CQ387"/>
      <c r="CR387"/>
      <c r="CS387"/>
      <c r="CT387"/>
      <c r="CU387"/>
      <c r="CV387"/>
      <c r="CW387"/>
      <c r="CX387"/>
      <c r="CY387"/>
      <c r="CZ387"/>
      <c r="DA387"/>
      <c r="DB387"/>
      <c r="DC387"/>
      <c r="DD387"/>
      <c r="DE387"/>
      <c r="DF387"/>
      <c r="DG387"/>
      <c r="DH387"/>
      <c r="DI387"/>
      <c r="DJ387"/>
      <c r="DK387"/>
      <c r="DL387"/>
      <c r="DM387"/>
      <c r="DN387"/>
      <c r="DO387"/>
      <c r="DP387"/>
      <c r="DQ387"/>
      <c r="DR387"/>
      <c r="DS387"/>
      <c r="DT387"/>
      <c r="DU387"/>
      <c r="DV387"/>
      <c r="DW387"/>
      <c r="DX387"/>
      <c r="DY387"/>
      <c r="DZ387"/>
      <c r="EA387"/>
      <c r="EB387"/>
      <c r="EC387"/>
      <c r="ED387"/>
      <c r="EE387"/>
      <c r="EF387"/>
      <c r="EG387"/>
      <c r="EH387"/>
      <c r="EI387"/>
      <c r="EJ387"/>
      <c r="EK387"/>
      <c r="EL387"/>
      <c r="EM387"/>
      <c r="EN387"/>
      <c r="EO387"/>
      <c r="EP387"/>
      <c r="EQ387"/>
      <c r="ER387"/>
      <c r="ES387"/>
      <c r="ET387"/>
      <c r="EU387"/>
      <c r="EV387"/>
      <c r="EW387"/>
      <c r="EX387"/>
      <c r="EY387"/>
      <c r="EZ387"/>
      <c r="FA387"/>
      <c r="FB387"/>
      <c r="FC387"/>
      <c r="FD387"/>
      <c r="FE387"/>
      <c r="FF387"/>
      <c r="FG387"/>
      <c r="FH387"/>
      <c r="FI387"/>
      <c r="FJ387"/>
      <c r="FK387"/>
      <c r="FL387"/>
      <c r="FM387"/>
      <c r="FN387"/>
      <c r="FO387"/>
      <c r="FP387"/>
      <c r="FQ387"/>
      <c r="FR387"/>
      <c r="FS387"/>
      <c r="FT387"/>
      <c r="FU387"/>
      <c r="FV387"/>
      <c r="FW387"/>
      <c r="FX387"/>
      <c r="FY387"/>
      <c r="FZ387"/>
      <c r="GA387"/>
      <c r="GB387"/>
      <c r="GC387"/>
      <c r="GD387"/>
      <c r="GE387"/>
      <c r="GF387"/>
      <c r="GG387"/>
      <c r="GH387"/>
      <c r="GI387"/>
      <c r="GJ387"/>
      <c r="GK387"/>
      <c r="GL387"/>
      <c r="GM387"/>
      <c r="GN387"/>
      <c r="GO387"/>
      <c r="GP387"/>
      <c r="GQ387"/>
      <c r="GR387"/>
      <c r="GS387"/>
      <c r="GT387"/>
      <c r="GU387"/>
      <c r="GV387"/>
      <c r="GW387"/>
      <c r="GX387"/>
      <c r="GY387"/>
      <c r="GZ387"/>
      <c r="HA387"/>
      <c r="HB387"/>
      <c r="HC387"/>
      <c r="HD387"/>
      <c r="HE387"/>
      <c r="HF387"/>
      <c r="HG387"/>
      <c r="HH387"/>
      <c r="HI387"/>
      <c r="HJ387"/>
      <c r="HK387"/>
      <c r="HL387"/>
      <c r="HM387"/>
      <c r="HN387"/>
      <c r="HO387"/>
      <c r="HP387"/>
      <c r="HQ387"/>
      <c r="HR387"/>
      <c r="HS387"/>
      <c r="HT387"/>
      <c r="HU387"/>
      <c r="HV387"/>
      <c r="HW387"/>
      <c r="HX387"/>
      <c r="HY387"/>
      <c r="HZ387"/>
      <c r="IA387"/>
      <c r="IB387"/>
      <c r="IC387"/>
      <c r="ID387"/>
      <c r="IE387"/>
      <c r="IF387"/>
      <c r="IG387"/>
      <c r="IH387"/>
      <c r="II387"/>
      <c r="IJ387"/>
      <c r="IK387"/>
      <c r="IL387"/>
      <c r="IM387"/>
      <c r="IN387"/>
      <c r="IO387"/>
      <c r="IP387"/>
      <c r="IQ387"/>
      <c r="IR387"/>
      <c r="IS387"/>
      <c r="IT387"/>
      <c r="IU387"/>
      <c r="IV387"/>
      <c r="IW387"/>
      <c r="IX387"/>
      <c r="IY387"/>
      <c r="IZ387"/>
      <c r="JA387"/>
      <c r="JB387"/>
      <c r="JC387"/>
      <c r="JD387"/>
      <c r="JE387"/>
      <c r="JF387"/>
      <c r="JG387"/>
      <c r="JH387"/>
      <c r="JI387"/>
      <c r="JJ387"/>
      <c r="JK387"/>
      <c r="JL387"/>
      <c r="JM387"/>
      <c r="JN387"/>
      <c r="JO387"/>
      <c r="JP387"/>
      <c r="JQ387"/>
      <c r="JR387"/>
      <c r="JS387"/>
      <c r="JT387"/>
      <c r="JU387"/>
      <c r="JV387"/>
      <c r="JW387"/>
      <c r="JX387"/>
      <c r="JY387"/>
      <c r="JZ387"/>
      <c r="KA387"/>
      <c r="KB387"/>
      <c r="KC387"/>
      <c r="KD387"/>
      <c r="KE387"/>
      <c r="KF387"/>
      <c r="KG387"/>
      <c r="KH387"/>
      <c r="KI387"/>
      <c r="KJ387"/>
      <c r="KK387"/>
      <c r="KL387"/>
      <c r="KM387"/>
      <c r="KN387"/>
      <c r="KO387"/>
      <c r="KP387"/>
      <c r="KQ387"/>
      <c r="KR387"/>
      <c r="KS387"/>
      <c r="KT387"/>
      <c r="KU387"/>
      <c r="KV387"/>
      <c r="KW387"/>
      <c r="KX387"/>
      <c r="KY387"/>
      <c r="KZ387"/>
      <c r="LA387"/>
      <c r="LB387"/>
      <c r="LC387"/>
      <c r="LD387"/>
      <c r="LE387"/>
      <c r="LF387"/>
      <c r="LG387"/>
      <c r="LH387"/>
      <c r="LI387"/>
      <c r="LJ387"/>
      <c r="LK387"/>
      <c r="LL387"/>
      <c r="LM387"/>
      <c r="LN387"/>
      <c r="LO387"/>
      <c r="LP387"/>
      <c r="LQ387"/>
      <c r="LR387"/>
      <c r="LS387"/>
      <c r="LT387"/>
      <c r="LU387"/>
      <c r="LV387"/>
      <c r="LW387"/>
      <c r="LX387"/>
      <c r="LY387"/>
      <c r="LZ387"/>
      <c r="MA387"/>
      <c r="MB387"/>
      <c r="MC387"/>
      <c r="MD387"/>
      <c r="ME387"/>
      <c r="MF387"/>
      <c r="MG387"/>
      <c r="MH387"/>
      <c r="MI387"/>
      <c r="MJ387"/>
      <c r="MK387"/>
      <c r="ML387"/>
      <c r="MM387"/>
      <c r="MN387"/>
      <c r="MO387"/>
      <c r="MP387"/>
      <c r="MQ387"/>
      <c r="MR387"/>
      <c r="MS387"/>
      <c r="MT387"/>
      <c r="MU387"/>
      <c r="MV387"/>
      <c r="MW387"/>
      <c r="MX387"/>
      <c r="MY387"/>
      <c r="MZ387"/>
      <c r="NA387"/>
      <c r="NB387"/>
      <c r="NC387"/>
      <c r="ND387"/>
      <c r="NE387"/>
      <c r="NF387"/>
      <c r="NG387"/>
      <c r="NH387"/>
      <c r="NI387"/>
      <c r="NJ387"/>
      <c r="NK387"/>
      <c r="NL387"/>
      <c r="NM387"/>
      <c r="NN387"/>
      <c r="NO387"/>
      <c r="NP387"/>
      <c r="NQ387"/>
      <c r="NR387"/>
      <c r="NS387"/>
      <c r="NT387"/>
      <c r="NU387"/>
      <c r="NV387"/>
      <c r="NW387"/>
      <c r="NX387"/>
      <c r="NY387"/>
      <c r="NZ387"/>
      <c r="OA387"/>
      <c r="OB387"/>
      <c r="OC387"/>
      <c r="OD387"/>
      <c r="OE387"/>
      <c r="OF387"/>
      <c r="OG387"/>
      <c r="OH387"/>
      <c r="OI387"/>
      <c r="OJ387"/>
      <c r="OK387"/>
      <c r="OL387"/>
      <c r="OM387"/>
      <c r="ON387"/>
      <c r="OO387"/>
      <c r="OP387"/>
      <c r="OQ387"/>
      <c r="OR387"/>
      <c r="OS387"/>
      <c r="OT387"/>
      <c r="OU387"/>
      <c r="OV387"/>
      <c r="OW387"/>
      <c r="OX387"/>
      <c r="OY387"/>
      <c r="OZ387"/>
      <c r="PA387"/>
      <c r="PB387"/>
      <c r="PC387"/>
      <c r="PD387"/>
      <c r="PE387"/>
      <c r="PF387"/>
      <c r="PG387"/>
      <c r="PH387"/>
      <c r="PI387"/>
      <c r="PJ387"/>
      <c r="PK387"/>
      <c r="PL387"/>
      <c r="PM387"/>
      <c r="PN387"/>
      <c r="PO387"/>
      <c r="PP387"/>
      <c r="PQ387"/>
      <c r="PR387"/>
      <c r="PS387"/>
      <c r="PT387"/>
      <c r="PU387"/>
      <c r="PV387"/>
      <c r="PW387"/>
      <c r="PX387"/>
      <c r="PY387"/>
      <c r="PZ387"/>
      <c r="QA387"/>
      <c r="QB387"/>
      <c r="QC387"/>
      <c r="QD387"/>
      <c r="QE387"/>
      <c r="QF387"/>
      <c r="QG387"/>
      <c r="QH387"/>
      <c r="QI387"/>
      <c r="QJ387"/>
      <c r="QK387"/>
      <c r="QL387"/>
      <c r="QM387"/>
      <c r="QN387"/>
      <c r="QO387"/>
      <c r="QP387"/>
      <c r="QQ387"/>
      <c r="QR387"/>
      <c r="QS387"/>
      <c r="QT387"/>
      <c r="QU387"/>
      <c r="QV387"/>
      <c r="QW387"/>
      <c r="QX387"/>
      <c r="QY387"/>
      <c r="QZ387"/>
      <c r="RA387"/>
      <c r="RB387"/>
      <c r="RC387"/>
      <c r="RD387"/>
      <c r="RE387"/>
      <c r="RF387"/>
      <c r="RG387"/>
      <c r="RH387"/>
      <c r="RI387"/>
      <c r="RJ387"/>
      <c r="RK387"/>
      <c r="RL387"/>
      <c r="RM387"/>
      <c r="RN387"/>
      <c r="RO387"/>
      <c r="RP387"/>
      <c r="RQ387"/>
      <c r="RR387"/>
      <c r="RS387"/>
      <c r="RT387"/>
      <c r="RU387"/>
      <c r="RV387"/>
      <c r="RW387"/>
      <c r="RX387"/>
      <c r="RY387"/>
      <c r="RZ387"/>
      <c r="SA387"/>
      <c r="SB387"/>
      <c r="SC387"/>
      <c r="SD387"/>
      <c r="SE387"/>
      <c r="SF387"/>
      <c r="SG387"/>
      <c r="SH387"/>
      <c r="SI387"/>
      <c r="SJ387"/>
      <c r="SK387"/>
      <c r="SL387"/>
      <c r="SM387"/>
      <c r="SN387"/>
      <c r="SO387"/>
      <c r="SP387"/>
    </row>
    <row r="388" spans="1:510" ht="16.5" customHeight="1" x14ac:dyDescent="0.2">
      <c r="A388" s="20">
        <v>1607</v>
      </c>
      <c r="B388" s="34" t="s">
        <v>70</v>
      </c>
      <c r="C388" s="34" t="s">
        <v>434</v>
      </c>
      <c r="D388" s="20" t="s">
        <v>51</v>
      </c>
      <c r="E388" s="20" t="s">
        <v>1345</v>
      </c>
      <c r="F388" s="22" t="s">
        <v>88</v>
      </c>
      <c r="G388" s="34" t="s">
        <v>37</v>
      </c>
      <c r="H388" s="20" t="s">
        <v>89</v>
      </c>
      <c r="I388" s="20" t="s">
        <v>27</v>
      </c>
      <c r="J388" s="35" t="s">
        <v>550</v>
      </c>
      <c r="K388" s="36"/>
      <c r="L388" s="36"/>
      <c r="M388" s="36"/>
      <c r="N388" s="36"/>
      <c r="O388" s="55">
        <v>605000000</v>
      </c>
      <c r="P388" s="37"/>
      <c r="Q388" s="34">
        <v>1</v>
      </c>
      <c r="R388" s="25">
        <v>45992</v>
      </c>
      <c r="S388" s="39" t="s">
        <v>126</v>
      </c>
      <c r="T388" s="37">
        <f t="shared" si="7"/>
        <v>605000000</v>
      </c>
      <c r="U388" s="27" t="s">
        <v>39</v>
      </c>
      <c r="V388" s="28" t="s">
        <v>40</v>
      </c>
      <c r="W388"/>
      <c r="X388"/>
      <c r="Y388"/>
      <c r="Z388"/>
      <c r="AA388"/>
      <c r="AB388"/>
      <c r="AC388"/>
      <c r="AD388"/>
      <c r="AE388"/>
      <c r="AF388"/>
      <c r="AG388"/>
      <c r="AH388"/>
      <c r="AI388"/>
      <c r="AJ388"/>
      <c r="AK388"/>
      <c r="AL388"/>
      <c r="AM388"/>
      <c r="AN388"/>
      <c r="AO388"/>
      <c r="AP388"/>
      <c r="AQ388"/>
      <c r="AR388"/>
      <c r="AS388"/>
      <c r="AT388"/>
      <c r="AU388"/>
      <c r="AV388"/>
      <c r="AW388"/>
      <c r="AX388"/>
      <c r="AY388"/>
      <c r="AZ388"/>
      <c r="BA388"/>
      <c r="BB388"/>
      <c r="BC388"/>
      <c r="BD388"/>
      <c r="BE388"/>
      <c r="BF388"/>
      <c r="BG388"/>
      <c r="BH388"/>
      <c r="BI388"/>
      <c r="BJ388"/>
      <c r="BK388"/>
      <c r="BL388"/>
      <c r="BM388"/>
      <c r="BN388"/>
      <c r="BO388"/>
      <c r="BP388"/>
      <c r="BQ388"/>
      <c r="BR388"/>
      <c r="BS388"/>
      <c r="BT388"/>
      <c r="BU388"/>
      <c r="BV388"/>
      <c r="BW388"/>
      <c r="BX388"/>
      <c r="BY388"/>
      <c r="BZ388"/>
      <c r="CA388"/>
      <c r="CB388"/>
      <c r="CC388"/>
      <c r="CD388"/>
      <c r="CE388"/>
      <c r="CF388"/>
      <c r="CG388"/>
      <c r="CH388"/>
      <c r="CI388"/>
      <c r="CJ388"/>
      <c r="CK388"/>
      <c r="CL388"/>
      <c r="CM388"/>
      <c r="CN388"/>
      <c r="CO388"/>
      <c r="CP388"/>
      <c r="CQ388"/>
      <c r="CR388"/>
      <c r="CS388"/>
      <c r="CT388"/>
      <c r="CU388"/>
      <c r="CV388"/>
      <c r="CW388"/>
      <c r="CX388"/>
      <c r="CY388"/>
      <c r="CZ388"/>
      <c r="DA388"/>
      <c r="DB388"/>
      <c r="DC388"/>
      <c r="DD388"/>
      <c r="DE388"/>
      <c r="DF388"/>
      <c r="DG388"/>
      <c r="DH388"/>
      <c r="DI388"/>
      <c r="DJ388"/>
      <c r="DK388"/>
      <c r="DL388"/>
      <c r="DM388"/>
      <c r="DN388"/>
      <c r="DO388"/>
      <c r="DP388"/>
      <c r="DQ388"/>
      <c r="DR388"/>
      <c r="DS388"/>
      <c r="DT388"/>
      <c r="DU388"/>
      <c r="DV388"/>
      <c r="DW388"/>
      <c r="DX388"/>
      <c r="DY388"/>
      <c r="DZ388"/>
      <c r="EA388"/>
      <c r="EB388"/>
      <c r="EC388"/>
      <c r="ED388"/>
      <c r="EE388"/>
      <c r="EF388"/>
      <c r="EG388"/>
      <c r="EH388"/>
      <c r="EI388"/>
      <c r="EJ388"/>
      <c r="EK388"/>
      <c r="EL388"/>
      <c r="EM388"/>
      <c r="EN388"/>
      <c r="EO388"/>
      <c r="EP388"/>
      <c r="EQ388"/>
      <c r="ER388"/>
      <c r="ES388"/>
      <c r="ET388"/>
      <c r="EU388"/>
      <c r="EV388"/>
      <c r="EW388"/>
      <c r="EX388"/>
      <c r="EY388"/>
      <c r="EZ388"/>
      <c r="FA388"/>
      <c r="FB388"/>
      <c r="FC388"/>
      <c r="FD388"/>
      <c r="FE388"/>
      <c r="FF388"/>
      <c r="FG388"/>
      <c r="FH388"/>
      <c r="FI388"/>
      <c r="FJ388"/>
      <c r="FK388"/>
      <c r="FL388"/>
      <c r="FM388"/>
      <c r="FN388"/>
      <c r="FO388"/>
      <c r="FP388"/>
      <c r="FQ388"/>
      <c r="FR388"/>
      <c r="FS388"/>
      <c r="FT388"/>
      <c r="FU388"/>
      <c r="FV388"/>
      <c r="FW388"/>
      <c r="FX388"/>
      <c r="FY388"/>
      <c r="FZ388"/>
      <c r="GA388"/>
      <c r="GB388"/>
      <c r="GC388"/>
      <c r="GD388"/>
      <c r="GE388"/>
      <c r="GF388"/>
      <c r="GG388"/>
      <c r="GH388"/>
      <c r="GI388"/>
      <c r="GJ388"/>
      <c r="GK388"/>
      <c r="GL388"/>
      <c r="GM388"/>
      <c r="GN388"/>
      <c r="GO388"/>
      <c r="GP388"/>
      <c r="GQ388"/>
      <c r="GR388"/>
      <c r="GS388"/>
      <c r="GT388"/>
      <c r="GU388"/>
      <c r="GV388"/>
      <c r="GW388"/>
      <c r="GX388"/>
      <c r="GY388"/>
      <c r="GZ388"/>
      <c r="HA388"/>
      <c r="HB388"/>
      <c r="HC388"/>
      <c r="HD388"/>
      <c r="HE388"/>
      <c r="HF388"/>
      <c r="HG388"/>
      <c r="HH388"/>
      <c r="HI388"/>
      <c r="HJ388"/>
      <c r="HK388"/>
      <c r="HL388"/>
      <c r="HM388"/>
      <c r="HN388"/>
      <c r="HO388"/>
      <c r="HP388"/>
      <c r="HQ388"/>
      <c r="HR388"/>
      <c r="HS388"/>
      <c r="HT388"/>
      <c r="HU388"/>
      <c r="HV388"/>
      <c r="HW388"/>
      <c r="HX388"/>
      <c r="HY388"/>
      <c r="HZ388"/>
      <c r="IA388"/>
      <c r="IB388"/>
      <c r="IC388"/>
      <c r="ID388"/>
      <c r="IE388"/>
      <c r="IF388"/>
      <c r="IG388"/>
      <c r="IH388"/>
      <c r="II388"/>
      <c r="IJ388"/>
      <c r="IK388"/>
      <c r="IL388"/>
      <c r="IM388"/>
      <c r="IN388"/>
      <c r="IO388"/>
      <c r="IP388"/>
      <c r="IQ388"/>
      <c r="IR388"/>
      <c r="IS388"/>
      <c r="IT388"/>
      <c r="IU388"/>
      <c r="IV388"/>
      <c r="IW388"/>
      <c r="IX388"/>
      <c r="IY388"/>
      <c r="IZ388"/>
      <c r="JA388"/>
      <c r="JB388"/>
      <c r="JC388"/>
      <c r="JD388"/>
      <c r="JE388"/>
      <c r="JF388"/>
      <c r="JG388"/>
      <c r="JH388"/>
      <c r="JI388"/>
      <c r="JJ388"/>
      <c r="JK388"/>
      <c r="JL388"/>
      <c r="JM388"/>
      <c r="JN388"/>
      <c r="JO388"/>
      <c r="JP388"/>
      <c r="JQ388"/>
      <c r="JR388"/>
      <c r="JS388"/>
      <c r="JT388"/>
      <c r="JU388"/>
      <c r="JV388"/>
      <c r="JW388"/>
      <c r="JX388"/>
      <c r="JY388"/>
      <c r="JZ388"/>
      <c r="KA388"/>
      <c r="KB388"/>
      <c r="KC388"/>
      <c r="KD388"/>
      <c r="KE388"/>
      <c r="KF388"/>
      <c r="KG388"/>
      <c r="KH388"/>
      <c r="KI388"/>
      <c r="KJ388"/>
      <c r="KK388"/>
      <c r="KL388"/>
      <c r="KM388"/>
      <c r="KN388"/>
      <c r="KO388"/>
      <c r="KP388"/>
      <c r="KQ388"/>
      <c r="KR388"/>
      <c r="KS388"/>
      <c r="KT388"/>
      <c r="KU388"/>
      <c r="KV388"/>
      <c r="KW388"/>
      <c r="KX388"/>
      <c r="KY388"/>
      <c r="KZ388"/>
      <c r="LA388"/>
      <c r="LB388"/>
      <c r="LC388"/>
      <c r="LD388"/>
      <c r="LE388"/>
      <c r="LF388"/>
      <c r="LG388"/>
      <c r="LH388"/>
      <c r="LI388"/>
      <c r="LJ388"/>
      <c r="LK388"/>
      <c r="LL388"/>
      <c r="LM388"/>
      <c r="LN388"/>
      <c r="LO388"/>
      <c r="LP388"/>
      <c r="LQ388"/>
      <c r="LR388"/>
      <c r="LS388"/>
      <c r="LT388"/>
      <c r="LU388"/>
      <c r="LV388"/>
      <c r="LW388"/>
      <c r="LX388"/>
      <c r="LY388"/>
      <c r="LZ388"/>
      <c r="MA388"/>
      <c r="MB388"/>
      <c r="MC388"/>
      <c r="MD388"/>
      <c r="ME388"/>
      <c r="MF388"/>
      <c r="MG388"/>
      <c r="MH388"/>
      <c r="MI388"/>
      <c r="MJ388"/>
      <c r="MK388"/>
      <c r="ML388"/>
      <c r="MM388"/>
      <c r="MN388"/>
      <c r="MO388"/>
      <c r="MP388"/>
      <c r="MQ388"/>
      <c r="MR388"/>
      <c r="MS388"/>
      <c r="MT388"/>
      <c r="MU388"/>
      <c r="MV388"/>
      <c r="MW388"/>
      <c r="MX388"/>
      <c r="MY388"/>
      <c r="MZ388"/>
      <c r="NA388"/>
      <c r="NB388"/>
      <c r="NC388"/>
      <c r="ND388"/>
      <c r="NE388"/>
      <c r="NF388"/>
      <c r="NG388"/>
      <c r="NH388"/>
      <c r="NI388"/>
      <c r="NJ388"/>
      <c r="NK388"/>
      <c r="NL388"/>
      <c r="NM388"/>
      <c r="NN388"/>
      <c r="NO388"/>
      <c r="NP388"/>
      <c r="NQ388"/>
      <c r="NR388"/>
      <c r="NS388"/>
      <c r="NT388"/>
      <c r="NU388"/>
      <c r="NV388"/>
      <c r="NW388"/>
      <c r="NX388"/>
      <c r="NY388"/>
      <c r="NZ388"/>
      <c r="OA388"/>
      <c r="OB388"/>
      <c r="OC388"/>
      <c r="OD388"/>
      <c r="OE388"/>
      <c r="OF388"/>
      <c r="OG388"/>
      <c r="OH388"/>
      <c r="OI388"/>
      <c r="OJ388"/>
      <c r="OK388"/>
      <c r="OL388"/>
      <c r="OM388"/>
      <c r="ON388"/>
      <c r="OO388"/>
      <c r="OP388"/>
      <c r="OQ388"/>
      <c r="OR388"/>
      <c r="OS388"/>
      <c r="OT388"/>
      <c r="OU388"/>
      <c r="OV388"/>
      <c r="OW388"/>
      <c r="OX388"/>
      <c r="OY388"/>
      <c r="OZ388"/>
      <c r="PA388"/>
      <c r="PB388"/>
      <c r="PC388"/>
      <c r="PD388"/>
      <c r="PE388"/>
      <c r="PF388"/>
      <c r="PG388"/>
      <c r="PH388"/>
      <c r="PI388"/>
      <c r="PJ388"/>
      <c r="PK388"/>
      <c r="PL388"/>
      <c r="PM388"/>
      <c r="PN388"/>
      <c r="PO388"/>
      <c r="PP388"/>
      <c r="PQ388"/>
      <c r="PR388"/>
      <c r="PS388"/>
      <c r="PT388"/>
      <c r="PU388"/>
      <c r="PV388"/>
      <c r="PW388"/>
      <c r="PX388"/>
      <c r="PY388"/>
      <c r="PZ388"/>
      <c r="QA388"/>
      <c r="QB388"/>
      <c r="QC388"/>
      <c r="QD388"/>
      <c r="QE388"/>
      <c r="QF388"/>
      <c r="QG388"/>
      <c r="QH388"/>
      <c r="QI388"/>
      <c r="QJ388"/>
      <c r="QK388"/>
      <c r="QL388"/>
      <c r="QM388"/>
      <c r="QN388"/>
      <c r="QO388"/>
      <c r="QP388"/>
      <c r="QQ388"/>
      <c r="QR388"/>
      <c r="QS388"/>
      <c r="QT388"/>
      <c r="QU388"/>
      <c r="QV388"/>
      <c r="QW388"/>
      <c r="QX388"/>
      <c r="QY388"/>
      <c r="QZ388"/>
      <c r="RA388"/>
      <c r="RB388"/>
      <c r="RC388"/>
      <c r="RD388"/>
      <c r="RE388"/>
      <c r="RF388"/>
      <c r="RG388"/>
      <c r="RH388"/>
      <c r="RI388"/>
      <c r="RJ388"/>
      <c r="RK388"/>
      <c r="RL388"/>
      <c r="RM388"/>
      <c r="RN388"/>
      <c r="RO388"/>
      <c r="RP388"/>
      <c r="RQ388"/>
      <c r="RR388"/>
      <c r="RS388"/>
      <c r="RT388"/>
      <c r="RU388"/>
      <c r="RV388"/>
      <c r="RW388"/>
      <c r="RX388"/>
      <c r="RY388"/>
      <c r="RZ388"/>
      <c r="SA388"/>
      <c r="SB388"/>
      <c r="SC388"/>
      <c r="SD388"/>
      <c r="SE388"/>
      <c r="SF388"/>
      <c r="SG388"/>
      <c r="SH388"/>
      <c r="SI388"/>
      <c r="SJ388"/>
      <c r="SK388"/>
      <c r="SL388"/>
      <c r="SM388"/>
      <c r="SN388"/>
      <c r="SO388"/>
      <c r="SP388"/>
    </row>
    <row r="389" spans="1:510" ht="16.5" customHeight="1" x14ac:dyDescent="0.2">
      <c r="A389" s="20">
        <v>1608</v>
      </c>
      <c r="B389" s="34" t="s">
        <v>70</v>
      </c>
      <c r="C389" s="34" t="s">
        <v>434</v>
      </c>
      <c r="D389" s="20" t="s">
        <v>51</v>
      </c>
      <c r="E389" s="20" t="s">
        <v>1345</v>
      </c>
      <c r="F389" s="22" t="s">
        <v>88</v>
      </c>
      <c r="G389" s="34" t="s">
        <v>37</v>
      </c>
      <c r="H389" s="20" t="s">
        <v>89</v>
      </c>
      <c r="I389" s="20" t="s">
        <v>27</v>
      </c>
      <c r="J389" s="35" t="s">
        <v>551</v>
      </c>
      <c r="K389" s="36"/>
      <c r="L389" s="36"/>
      <c r="M389" s="36"/>
      <c r="N389" s="36"/>
      <c r="O389" s="55">
        <v>901390000</v>
      </c>
      <c r="P389" s="37"/>
      <c r="Q389" s="34">
        <v>1</v>
      </c>
      <c r="R389" s="54"/>
      <c r="S389" s="39" t="s">
        <v>126</v>
      </c>
      <c r="T389" s="37">
        <f t="shared" si="7"/>
        <v>901390000</v>
      </c>
      <c r="U389" s="27" t="s">
        <v>39</v>
      </c>
      <c r="V389" s="28" t="s">
        <v>40</v>
      </c>
      <c r="W389"/>
      <c r="X389"/>
      <c r="Y389"/>
      <c r="Z389"/>
      <c r="AA389"/>
      <c r="AB389"/>
      <c r="AC389"/>
      <c r="AD389"/>
      <c r="AE389"/>
      <c r="AF389"/>
      <c r="AG389"/>
      <c r="AH389"/>
      <c r="AI389"/>
      <c r="AJ389"/>
      <c r="AK389"/>
      <c r="AL389"/>
      <c r="AM389"/>
      <c r="AN389"/>
      <c r="AO389"/>
      <c r="AP389"/>
      <c r="AQ389"/>
      <c r="AR389"/>
      <c r="AS389"/>
      <c r="AT389"/>
      <c r="AU389"/>
      <c r="AV389"/>
      <c r="AW389"/>
      <c r="AX389"/>
      <c r="AY389"/>
      <c r="AZ389"/>
      <c r="BA389"/>
      <c r="BB389"/>
      <c r="BC389"/>
      <c r="BD389"/>
      <c r="BE389"/>
      <c r="BF389"/>
      <c r="BG389"/>
      <c r="BH389"/>
      <c r="BI389"/>
      <c r="BJ389"/>
      <c r="BK389"/>
      <c r="BL389"/>
      <c r="BM389"/>
      <c r="BN389"/>
      <c r="BO389"/>
      <c r="BP389"/>
      <c r="BQ389"/>
      <c r="BR389"/>
      <c r="BS389"/>
      <c r="BT389"/>
      <c r="BU389"/>
      <c r="BV389"/>
      <c r="BW389"/>
      <c r="BX389"/>
      <c r="BY389"/>
      <c r="BZ389"/>
      <c r="CA389"/>
      <c r="CB389"/>
      <c r="CC389"/>
      <c r="CD389"/>
      <c r="CE389"/>
      <c r="CF389"/>
      <c r="CG389"/>
      <c r="CH389"/>
      <c r="CI389"/>
      <c r="CJ389"/>
      <c r="CK389"/>
      <c r="CL389"/>
      <c r="CM389"/>
      <c r="CN389"/>
      <c r="CO389"/>
      <c r="CP389"/>
      <c r="CQ389"/>
      <c r="CR389"/>
      <c r="CS389"/>
      <c r="CT389"/>
      <c r="CU389"/>
      <c r="CV389"/>
      <c r="CW389"/>
      <c r="CX389"/>
      <c r="CY389"/>
      <c r="CZ389"/>
      <c r="DA389"/>
      <c r="DB389"/>
      <c r="DC389"/>
      <c r="DD389"/>
      <c r="DE389"/>
      <c r="DF389"/>
      <c r="DG389"/>
      <c r="DH389"/>
      <c r="DI389"/>
      <c r="DJ389"/>
      <c r="DK389"/>
      <c r="DL389"/>
      <c r="DM389"/>
      <c r="DN389"/>
      <c r="DO389"/>
      <c r="DP389"/>
      <c r="DQ389"/>
      <c r="DR389"/>
      <c r="DS389"/>
      <c r="DT389"/>
      <c r="DU389"/>
      <c r="DV389"/>
      <c r="DW389"/>
      <c r="DX389"/>
      <c r="DY389"/>
      <c r="DZ389"/>
      <c r="EA389"/>
      <c r="EB389"/>
      <c r="EC389"/>
      <c r="ED389"/>
      <c r="EE389"/>
      <c r="EF389"/>
      <c r="EG389"/>
      <c r="EH389"/>
      <c r="EI389"/>
      <c r="EJ389"/>
      <c r="EK389"/>
      <c r="EL389"/>
      <c r="EM389"/>
      <c r="EN389"/>
      <c r="EO389"/>
      <c r="EP389"/>
      <c r="EQ389"/>
      <c r="ER389"/>
      <c r="ES389"/>
      <c r="ET389"/>
      <c r="EU389"/>
      <c r="EV389"/>
      <c r="EW389"/>
      <c r="EX389"/>
      <c r="EY389"/>
      <c r="EZ389"/>
      <c r="FA389"/>
      <c r="FB389"/>
      <c r="FC389"/>
      <c r="FD389"/>
      <c r="FE389"/>
      <c r="FF389"/>
      <c r="FG389"/>
      <c r="FH389"/>
      <c r="FI389"/>
      <c r="FJ389"/>
      <c r="FK389"/>
      <c r="FL389"/>
      <c r="FM389"/>
      <c r="FN389"/>
      <c r="FO389"/>
      <c r="FP389"/>
      <c r="FQ389"/>
      <c r="FR389"/>
      <c r="FS389"/>
      <c r="FT389"/>
      <c r="FU389"/>
      <c r="FV389"/>
      <c r="FW389"/>
      <c r="FX389"/>
      <c r="FY389"/>
      <c r="FZ389"/>
      <c r="GA389"/>
      <c r="GB389"/>
      <c r="GC389"/>
      <c r="GD389"/>
      <c r="GE389"/>
      <c r="GF389"/>
      <c r="GG389"/>
      <c r="GH389"/>
      <c r="GI389"/>
      <c r="GJ389"/>
      <c r="GK389"/>
      <c r="GL389"/>
      <c r="GM389"/>
      <c r="GN389"/>
      <c r="GO389"/>
      <c r="GP389"/>
      <c r="GQ389"/>
      <c r="GR389"/>
      <c r="GS389"/>
      <c r="GT389"/>
      <c r="GU389"/>
      <c r="GV389"/>
      <c r="GW389"/>
      <c r="GX389"/>
      <c r="GY389"/>
      <c r="GZ389"/>
      <c r="HA389"/>
      <c r="HB389"/>
      <c r="HC389"/>
      <c r="HD389"/>
      <c r="HE389"/>
      <c r="HF389"/>
      <c r="HG389"/>
      <c r="HH389"/>
      <c r="HI389"/>
      <c r="HJ389"/>
      <c r="HK389"/>
      <c r="HL389"/>
      <c r="HM389"/>
      <c r="HN389"/>
      <c r="HO389"/>
      <c r="HP389"/>
      <c r="HQ389"/>
      <c r="HR389"/>
      <c r="HS389"/>
      <c r="HT389"/>
      <c r="HU389"/>
      <c r="HV389"/>
      <c r="HW389"/>
      <c r="HX389"/>
      <c r="HY389"/>
      <c r="HZ389"/>
      <c r="IA389"/>
      <c r="IB389"/>
      <c r="IC389"/>
      <c r="ID389"/>
      <c r="IE389"/>
      <c r="IF389"/>
      <c r="IG389"/>
      <c r="IH389"/>
      <c r="II389"/>
      <c r="IJ389"/>
      <c r="IK389"/>
      <c r="IL389"/>
      <c r="IM389"/>
      <c r="IN389"/>
      <c r="IO389"/>
      <c r="IP389"/>
      <c r="IQ389"/>
      <c r="IR389"/>
      <c r="IS389"/>
      <c r="IT389"/>
      <c r="IU389"/>
      <c r="IV389"/>
      <c r="IW389"/>
      <c r="IX389"/>
      <c r="IY389"/>
      <c r="IZ389"/>
      <c r="JA389"/>
      <c r="JB389"/>
      <c r="JC389"/>
      <c r="JD389"/>
      <c r="JE389"/>
      <c r="JF389"/>
      <c r="JG389"/>
      <c r="JH389"/>
      <c r="JI389"/>
      <c r="JJ389"/>
      <c r="JK389"/>
      <c r="JL389"/>
      <c r="JM389"/>
      <c r="JN389"/>
      <c r="JO389"/>
      <c r="JP389"/>
      <c r="JQ389"/>
      <c r="JR389"/>
      <c r="JS389"/>
      <c r="JT389"/>
      <c r="JU389"/>
      <c r="JV389"/>
      <c r="JW389"/>
      <c r="JX389"/>
      <c r="JY389"/>
      <c r="JZ389"/>
      <c r="KA389"/>
      <c r="KB389"/>
      <c r="KC389"/>
      <c r="KD389"/>
      <c r="KE389"/>
      <c r="KF389"/>
      <c r="KG389"/>
      <c r="KH389"/>
      <c r="KI389"/>
      <c r="KJ389"/>
      <c r="KK389"/>
      <c r="KL389"/>
      <c r="KM389"/>
      <c r="KN389"/>
      <c r="KO389"/>
      <c r="KP389"/>
      <c r="KQ389"/>
      <c r="KR389"/>
      <c r="KS389"/>
      <c r="KT389"/>
      <c r="KU389"/>
      <c r="KV389"/>
      <c r="KW389"/>
      <c r="KX389"/>
      <c r="KY389"/>
      <c r="KZ389"/>
      <c r="LA389"/>
      <c r="LB389"/>
      <c r="LC389"/>
      <c r="LD389"/>
      <c r="LE389"/>
      <c r="LF389"/>
      <c r="LG389"/>
      <c r="LH389"/>
      <c r="LI389"/>
      <c r="LJ389"/>
      <c r="LK389"/>
      <c r="LL389"/>
      <c r="LM389"/>
      <c r="LN389"/>
      <c r="LO389"/>
      <c r="LP389"/>
      <c r="LQ389"/>
      <c r="LR389"/>
      <c r="LS389"/>
      <c r="LT389"/>
      <c r="LU389"/>
      <c r="LV389"/>
      <c r="LW389"/>
      <c r="LX389"/>
      <c r="LY389"/>
      <c r="LZ389"/>
      <c r="MA389"/>
      <c r="MB389"/>
      <c r="MC389"/>
      <c r="MD389"/>
      <c r="ME389"/>
      <c r="MF389"/>
      <c r="MG389"/>
      <c r="MH389"/>
      <c r="MI389"/>
      <c r="MJ389"/>
      <c r="MK389"/>
      <c r="ML389"/>
      <c r="MM389"/>
      <c r="MN389"/>
      <c r="MO389"/>
      <c r="MP389"/>
      <c r="MQ389"/>
      <c r="MR389"/>
      <c r="MS389"/>
      <c r="MT389"/>
      <c r="MU389"/>
      <c r="MV389"/>
      <c r="MW389"/>
      <c r="MX389"/>
      <c r="MY389"/>
      <c r="MZ389"/>
      <c r="NA389"/>
      <c r="NB389"/>
      <c r="NC389"/>
      <c r="ND389"/>
      <c r="NE389"/>
      <c r="NF389"/>
      <c r="NG389"/>
      <c r="NH389"/>
      <c r="NI389"/>
      <c r="NJ389"/>
      <c r="NK389"/>
      <c r="NL389"/>
      <c r="NM389"/>
      <c r="NN389"/>
      <c r="NO389"/>
      <c r="NP389"/>
      <c r="NQ389"/>
      <c r="NR389"/>
      <c r="NS389"/>
      <c r="NT389"/>
      <c r="NU389"/>
      <c r="NV389"/>
      <c r="NW389"/>
      <c r="NX389"/>
      <c r="NY389"/>
      <c r="NZ389"/>
      <c r="OA389"/>
      <c r="OB389"/>
      <c r="OC389"/>
      <c r="OD389"/>
      <c r="OE389"/>
      <c r="OF389"/>
      <c r="OG389"/>
      <c r="OH389"/>
      <c r="OI389"/>
      <c r="OJ389"/>
      <c r="OK389"/>
      <c r="OL389"/>
      <c r="OM389"/>
      <c r="ON389"/>
      <c r="OO389"/>
      <c r="OP389"/>
      <c r="OQ389"/>
      <c r="OR389"/>
      <c r="OS389"/>
      <c r="OT389"/>
      <c r="OU389"/>
      <c r="OV389"/>
      <c r="OW389"/>
      <c r="OX389"/>
      <c r="OY389"/>
      <c r="OZ389"/>
      <c r="PA389"/>
      <c r="PB389"/>
      <c r="PC389"/>
      <c r="PD389"/>
      <c r="PE389"/>
      <c r="PF389"/>
      <c r="PG389"/>
      <c r="PH389"/>
      <c r="PI389"/>
      <c r="PJ389"/>
      <c r="PK389"/>
      <c r="PL389"/>
      <c r="PM389"/>
      <c r="PN389"/>
      <c r="PO389"/>
      <c r="PP389"/>
      <c r="PQ389"/>
      <c r="PR389"/>
      <c r="PS389"/>
      <c r="PT389"/>
      <c r="PU389"/>
      <c r="PV389"/>
      <c r="PW389"/>
      <c r="PX389"/>
      <c r="PY389"/>
      <c r="PZ389"/>
      <c r="QA389"/>
      <c r="QB389"/>
      <c r="QC389"/>
      <c r="QD389"/>
      <c r="QE389"/>
      <c r="QF389"/>
      <c r="QG389"/>
      <c r="QH389"/>
      <c r="QI389"/>
      <c r="QJ389"/>
      <c r="QK389"/>
      <c r="QL389"/>
      <c r="QM389"/>
      <c r="QN389"/>
      <c r="QO389"/>
      <c r="QP389"/>
      <c r="QQ389"/>
      <c r="QR389"/>
      <c r="QS389"/>
      <c r="QT389"/>
      <c r="QU389"/>
      <c r="QV389"/>
      <c r="QW389"/>
      <c r="QX389"/>
      <c r="QY389"/>
      <c r="QZ389"/>
      <c r="RA389"/>
      <c r="RB389"/>
      <c r="RC389"/>
      <c r="RD389"/>
      <c r="RE389"/>
      <c r="RF389"/>
      <c r="RG389"/>
      <c r="RH389"/>
      <c r="RI389"/>
      <c r="RJ389"/>
      <c r="RK389"/>
      <c r="RL389"/>
      <c r="RM389"/>
      <c r="RN389"/>
      <c r="RO389"/>
      <c r="RP389"/>
      <c r="RQ389"/>
      <c r="RR389"/>
      <c r="RS389"/>
      <c r="RT389"/>
      <c r="RU389"/>
      <c r="RV389"/>
      <c r="RW389"/>
      <c r="RX389"/>
      <c r="RY389"/>
      <c r="RZ389"/>
      <c r="SA389"/>
      <c r="SB389"/>
      <c r="SC389"/>
      <c r="SD389"/>
      <c r="SE389"/>
      <c r="SF389"/>
      <c r="SG389"/>
      <c r="SH389"/>
      <c r="SI389"/>
      <c r="SJ389"/>
      <c r="SK389"/>
      <c r="SL389"/>
      <c r="SM389"/>
      <c r="SN389"/>
      <c r="SO389"/>
      <c r="SP389"/>
    </row>
    <row r="390" spans="1:510" ht="16.5" customHeight="1" x14ac:dyDescent="0.2">
      <c r="A390" s="20">
        <v>1609</v>
      </c>
      <c r="B390" s="34" t="s">
        <v>70</v>
      </c>
      <c r="C390" s="34" t="s">
        <v>434</v>
      </c>
      <c r="D390" s="20" t="s">
        <v>51</v>
      </c>
      <c r="E390" s="20" t="s">
        <v>1345</v>
      </c>
      <c r="F390" s="22" t="s">
        <v>88</v>
      </c>
      <c r="G390" s="34" t="s">
        <v>37</v>
      </c>
      <c r="H390" s="20" t="s">
        <v>89</v>
      </c>
      <c r="I390" s="20" t="s">
        <v>27</v>
      </c>
      <c r="J390" s="35" t="s">
        <v>552</v>
      </c>
      <c r="K390" s="36"/>
      <c r="L390" s="36"/>
      <c r="M390" s="36"/>
      <c r="N390" s="36"/>
      <c r="O390" s="55">
        <v>450000000</v>
      </c>
      <c r="P390" s="37"/>
      <c r="Q390" s="34">
        <v>1</v>
      </c>
      <c r="R390" s="54"/>
      <c r="S390" s="39" t="s">
        <v>36</v>
      </c>
      <c r="T390" s="37">
        <f t="shared" si="7"/>
        <v>450000000</v>
      </c>
      <c r="U390" s="27" t="s">
        <v>39</v>
      </c>
      <c r="V390" s="28" t="s">
        <v>40</v>
      </c>
      <c r="W390"/>
      <c r="X390"/>
      <c r="Y390"/>
      <c r="Z390"/>
      <c r="AA390"/>
      <c r="AB390"/>
      <c r="AC390"/>
      <c r="AD390"/>
      <c r="AE390"/>
      <c r="AF390"/>
      <c r="AG390"/>
      <c r="AH390"/>
      <c r="AI390"/>
      <c r="AJ390"/>
      <c r="AK390"/>
      <c r="AL390"/>
      <c r="AM390"/>
      <c r="AN390"/>
      <c r="AO390"/>
      <c r="AP390"/>
      <c r="AQ390"/>
      <c r="AR390"/>
      <c r="AS390"/>
      <c r="AT390"/>
      <c r="AU390"/>
      <c r="AV390"/>
      <c r="AW390"/>
      <c r="AX390"/>
      <c r="AY390"/>
      <c r="AZ390"/>
      <c r="BA390"/>
      <c r="BB390"/>
      <c r="BC390"/>
      <c r="BD390"/>
      <c r="BE390"/>
      <c r="BF390"/>
      <c r="BG390"/>
      <c r="BH390"/>
      <c r="BI390"/>
      <c r="BJ390"/>
      <c r="BK390"/>
      <c r="BL390"/>
      <c r="BM390"/>
      <c r="BN390"/>
      <c r="BO390"/>
      <c r="BP390"/>
      <c r="BQ390"/>
      <c r="BR390"/>
      <c r="BS390"/>
      <c r="BT390"/>
      <c r="BU390"/>
      <c r="BV390"/>
      <c r="BW390"/>
      <c r="BX390"/>
      <c r="BY390"/>
      <c r="BZ390"/>
      <c r="CA390"/>
      <c r="CB390"/>
      <c r="CC390"/>
      <c r="CD390"/>
      <c r="CE390"/>
      <c r="CF390"/>
      <c r="CG390"/>
      <c r="CH390"/>
      <c r="CI390"/>
      <c r="CJ390"/>
      <c r="CK390"/>
      <c r="CL390"/>
      <c r="CM390"/>
      <c r="CN390"/>
      <c r="CO390"/>
      <c r="CP390"/>
      <c r="CQ390"/>
      <c r="CR390"/>
      <c r="CS390"/>
      <c r="CT390"/>
      <c r="CU390"/>
      <c r="CV390"/>
      <c r="CW390"/>
      <c r="CX390"/>
      <c r="CY390"/>
      <c r="CZ390"/>
      <c r="DA390"/>
      <c r="DB390"/>
      <c r="DC390"/>
      <c r="DD390"/>
      <c r="DE390"/>
      <c r="DF390"/>
      <c r="DG390"/>
      <c r="DH390"/>
      <c r="DI390"/>
      <c r="DJ390"/>
      <c r="DK390"/>
      <c r="DL390"/>
      <c r="DM390"/>
      <c r="DN390"/>
      <c r="DO390"/>
      <c r="DP390"/>
      <c r="DQ390"/>
      <c r="DR390"/>
      <c r="DS390"/>
      <c r="DT390"/>
      <c r="DU390"/>
      <c r="DV390"/>
      <c r="DW390"/>
      <c r="DX390"/>
      <c r="DY390"/>
      <c r="DZ390"/>
      <c r="EA390"/>
      <c r="EB390"/>
      <c r="EC390"/>
      <c r="ED390"/>
      <c r="EE390"/>
      <c r="EF390"/>
      <c r="EG390"/>
      <c r="EH390"/>
      <c r="EI390"/>
      <c r="EJ390"/>
      <c r="EK390"/>
      <c r="EL390"/>
      <c r="EM390"/>
      <c r="EN390"/>
      <c r="EO390"/>
      <c r="EP390"/>
      <c r="EQ390"/>
      <c r="ER390"/>
      <c r="ES390"/>
      <c r="ET390"/>
      <c r="EU390"/>
      <c r="EV390"/>
      <c r="EW390"/>
      <c r="EX390"/>
      <c r="EY390"/>
      <c r="EZ390"/>
      <c r="FA390"/>
      <c r="FB390"/>
      <c r="FC390"/>
      <c r="FD390"/>
      <c r="FE390"/>
      <c r="FF390"/>
      <c r="FG390"/>
      <c r="FH390"/>
      <c r="FI390"/>
      <c r="FJ390"/>
      <c r="FK390"/>
      <c r="FL390"/>
      <c r="FM390"/>
      <c r="FN390"/>
      <c r="FO390"/>
      <c r="FP390"/>
      <c r="FQ390"/>
      <c r="FR390"/>
      <c r="FS390"/>
      <c r="FT390"/>
      <c r="FU390"/>
      <c r="FV390"/>
      <c r="FW390"/>
      <c r="FX390"/>
      <c r="FY390"/>
      <c r="FZ390"/>
      <c r="GA390"/>
      <c r="GB390"/>
      <c r="GC390"/>
      <c r="GD390"/>
      <c r="GE390"/>
      <c r="GF390"/>
      <c r="GG390"/>
      <c r="GH390"/>
      <c r="GI390"/>
      <c r="GJ390"/>
      <c r="GK390"/>
      <c r="GL390"/>
      <c r="GM390"/>
      <c r="GN390"/>
      <c r="GO390"/>
      <c r="GP390"/>
      <c r="GQ390"/>
      <c r="GR390"/>
      <c r="GS390"/>
      <c r="GT390"/>
      <c r="GU390"/>
      <c r="GV390"/>
      <c r="GW390"/>
      <c r="GX390"/>
      <c r="GY390"/>
      <c r="GZ390"/>
      <c r="HA390"/>
      <c r="HB390"/>
      <c r="HC390"/>
      <c r="HD390"/>
      <c r="HE390"/>
      <c r="HF390"/>
      <c r="HG390"/>
      <c r="HH390"/>
      <c r="HI390"/>
      <c r="HJ390"/>
      <c r="HK390"/>
      <c r="HL390"/>
      <c r="HM390"/>
      <c r="HN390"/>
      <c r="HO390"/>
      <c r="HP390"/>
      <c r="HQ390"/>
      <c r="HR390"/>
      <c r="HS390"/>
      <c r="HT390"/>
      <c r="HU390"/>
      <c r="HV390"/>
      <c r="HW390"/>
      <c r="HX390"/>
      <c r="HY390"/>
      <c r="HZ390"/>
      <c r="IA390"/>
      <c r="IB390"/>
      <c r="IC390"/>
      <c r="ID390"/>
      <c r="IE390"/>
      <c r="IF390"/>
      <c r="IG390"/>
      <c r="IH390"/>
      <c r="II390"/>
      <c r="IJ390"/>
      <c r="IK390"/>
      <c r="IL390"/>
      <c r="IM390"/>
      <c r="IN390"/>
      <c r="IO390"/>
      <c r="IP390"/>
      <c r="IQ390"/>
      <c r="IR390"/>
      <c r="IS390"/>
      <c r="IT390"/>
      <c r="IU390"/>
      <c r="IV390"/>
      <c r="IW390"/>
      <c r="IX390"/>
      <c r="IY390"/>
      <c r="IZ390"/>
      <c r="JA390"/>
      <c r="JB390"/>
      <c r="JC390"/>
      <c r="JD390"/>
      <c r="JE390"/>
      <c r="JF390"/>
      <c r="JG390"/>
      <c r="JH390"/>
      <c r="JI390"/>
      <c r="JJ390"/>
      <c r="JK390"/>
      <c r="JL390"/>
      <c r="JM390"/>
      <c r="JN390"/>
      <c r="JO390"/>
      <c r="JP390"/>
      <c r="JQ390"/>
      <c r="JR390"/>
      <c r="JS390"/>
      <c r="JT390"/>
      <c r="JU390"/>
      <c r="JV390"/>
      <c r="JW390"/>
      <c r="JX390"/>
      <c r="JY390"/>
      <c r="JZ390"/>
      <c r="KA390"/>
      <c r="KB390"/>
      <c r="KC390"/>
      <c r="KD390"/>
      <c r="KE390"/>
      <c r="KF390"/>
      <c r="KG390"/>
      <c r="KH390"/>
      <c r="KI390"/>
      <c r="KJ390"/>
      <c r="KK390"/>
      <c r="KL390"/>
      <c r="KM390"/>
      <c r="KN390"/>
      <c r="KO390"/>
      <c r="KP390"/>
      <c r="KQ390"/>
      <c r="KR390"/>
      <c r="KS390"/>
      <c r="KT390"/>
      <c r="KU390"/>
      <c r="KV390"/>
      <c r="KW390"/>
      <c r="KX390"/>
      <c r="KY390"/>
      <c r="KZ390"/>
      <c r="LA390"/>
      <c r="LB390"/>
      <c r="LC390"/>
      <c r="LD390"/>
      <c r="LE390"/>
      <c r="LF390"/>
      <c r="LG390"/>
      <c r="LH390"/>
      <c r="LI390"/>
      <c r="LJ390"/>
      <c r="LK390"/>
      <c r="LL390"/>
      <c r="LM390"/>
      <c r="LN390"/>
      <c r="LO390"/>
      <c r="LP390"/>
      <c r="LQ390"/>
      <c r="LR390"/>
      <c r="LS390"/>
      <c r="LT390"/>
      <c r="LU390"/>
      <c r="LV390"/>
      <c r="LW390"/>
      <c r="LX390"/>
      <c r="LY390"/>
      <c r="LZ390"/>
      <c r="MA390"/>
      <c r="MB390"/>
      <c r="MC390"/>
      <c r="MD390"/>
      <c r="ME390"/>
      <c r="MF390"/>
      <c r="MG390"/>
      <c r="MH390"/>
      <c r="MI390"/>
      <c r="MJ390"/>
      <c r="MK390"/>
      <c r="ML390"/>
      <c r="MM390"/>
      <c r="MN390"/>
      <c r="MO390"/>
      <c r="MP390"/>
      <c r="MQ390"/>
      <c r="MR390"/>
      <c r="MS390"/>
      <c r="MT390"/>
      <c r="MU390"/>
      <c r="MV390"/>
      <c r="MW390"/>
      <c r="MX390"/>
      <c r="MY390"/>
      <c r="MZ390"/>
      <c r="NA390"/>
      <c r="NB390"/>
      <c r="NC390"/>
      <c r="ND390"/>
      <c r="NE390"/>
      <c r="NF390"/>
      <c r="NG390"/>
      <c r="NH390"/>
      <c r="NI390"/>
      <c r="NJ390"/>
      <c r="NK390"/>
      <c r="NL390"/>
      <c r="NM390"/>
      <c r="NN390"/>
      <c r="NO390"/>
      <c r="NP390"/>
      <c r="NQ390"/>
      <c r="NR390"/>
      <c r="NS390"/>
      <c r="NT390"/>
      <c r="NU390"/>
      <c r="NV390"/>
      <c r="NW390"/>
      <c r="NX390"/>
      <c r="NY390"/>
      <c r="NZ390"/>
      <c r="OA390"/>
      <c r="OB390"/>
      <c r="OC390"/>
      <c r="OD390"/>
      <c r="OE390"/>
      <c r="OF390"/>
      <c r="OG390"/>
      <c r="OH390"/>
      <c r="OI390"/>
      <c r="OJ390"/>
      <c r="OK390"/>
      <c r="OL390"/>
      <c r="OM390"/>
      <c r="ON390"/>
      <c r="OO390"/>
      <c r="OP390"/>
      <c r="OQ390"/>
      <c r="OR390"/>
      <c r="OS390"/>
      <c r="OT390"/>
      <c r="OU390"/>
      <c r="OV390"/>
      <c r="OW390"/>
      <c r="OX390"/>
      <c r="OY390"/>
      <c r="OZ390"/>
      <c r="PA390"/>
      <c r="PB390"/>
      <c r="PC390"/>
      <c r="PD390"/>
      <c r="PE390"/>
      <c r="PF390"/>
      <c r="PG390"/>
      <c r="PH390"/>
      <c r="PI390"/>
      <c r="PJ390"/>
      <c r="PK390"/>
      <c r="PL390"/>
      <c r="PM390"/>
      <c r="PN390"/>
      <c r="PO390"/>
      <c r="PP390"/>
      <c r="PQ390"/>
      <c r="PR390"/>
      <c r="PS390"/>
      <c r="PT390"/>
      <c r="PU390"/>
      <c r="PV390"/>
      <c r="PW390"/>
      <c r="PX390"/>
      <c r="PY390"/>
      <c r="PZ390"/>
      <c r="QA390"/>
      <c r="QB390"/>
      <c r="QC390"/>
      <c r="QD390"/>
      <c r="QE390"/>
      <c r="QF390"/>
      <c r="QG390"/>
      <c r="QH390"/>
      <c r="QI390"/>
      <c r="QJ390"/>
      <c r="QK390"/>
      <c r="QL390"/>
      <c r="QM390"/>
      <c r="QN390"/>
      <c r="QO390"/>
      <c r="QP390"/>
      <c r="QQ390"/>
      <c r="QR390"/>
      <c r="QS390"/>
      <c r="QT390"/>
      <c r="QU390"/>
      <c r="QV390"/>
      <c r="QW390"/>
      <c r="QX390"/>
      <c r="QY390"/>
      <c r="QZ390"/>
      <c r="RA390"/>
      <c r="RB390"/>
      <c r="RC390"/>
      <c r="RD390"/>
      <c r="RE390"/>
      <c r="RF390"/>
      <c r="RG390"/>
      <c r="RH390"/>
      <c r="RI390"/>
      <c r="RJ390"/>
      <c r="RK390"/>
      <c r="RL390"/>
      <c r="RM390"/>
      <c r="RN390"/>
      <c r="RO390"/>
      <c r="RP390"/>
      <c r="RQ390"/>
      <c r="RR390"/>
      <c r="RS390"/>
      <c r="RT390"/>
      <c r="RU390"/>
      <c r="RV390"/>
      <c r="RW390"/>
      <c r="RX390"/>
      <c r="RY390"/>
      <c r="RZ390"/>
      <c r="SA390"/>
      <c r="SB390"/>
      <c r="SC390"/>
      <c r="SD390"/>
      <c r="SE390"/>
      <c r="SF390"/>
      <c r="SG390"/>
      <c r="SH390"/>
      <c r="SI390"/>
      <c r="SJ390"/>
      <c r="SK390"/>
      <c r="SL390"/>
      <c r="SM390"/>
      <c r="SN390"/>
      <c r="SO390"/>
      <c r="SP390"/>
    </row>
    <row r="391" spans="1:510" ht="16.5" customHeight="1" x14ac:dyDescent="0.2">
      <c r="A391" s="20">
        <v>1610</v>
      </c>
      <c r="B391" s="34" t="s">
        <v>70</v>
      </c>
      <c r="C391" s="34" t="s">
        <v>434</v>
      </c>
      <c r="D391" s="20" t="s">
        <v>51</v>
      </c>
      <c r="E391" s="20" t="s">
        <v>1345</v>
      </c>
      <c r="F391" s="22" t="s">
        <v>88</v>
      </c>
      <c r="G391" s="34" t="s">
        <v>42</v>
      </c>
      <c r="H391" s="20" t="s">
        <v>89</v>
      </c>
      <c r="I391" s="20" t="s">
        <v>27</v>
      </c>
      <c r="J391" s="35" t="s">
        <v>553</v>
      </c>
      <c r="K391" s="36"/>
      <c r="L391" s="36"/>
      <c r="M391" s="36"/>
      <c r="N391" s="36"/>
      <c r="O391" s="55">
        <v>17000000000</v>
      </c>
      <c r="P391" s="37"/>
      <c r="Q391" s="34">
        <v>1</v>
      </c>
      <c r="R391" s="54"/>
      <c r="S391" s="39" t="s">
        <v>36</v>
      </c>
      <c r="T391" s="37">
        <f t="shared" si="7"/>
        <v>17000000000</v>
      </c>
      <c r="U391" s="27" t="s">
        <v>39</v>
      </c>
      <c r="V391" s="28" t="s">
        <v>40</v>
      </c>
      <c r="W391"/>
      <c r="X391"/>
      <c r="Y391"/>
      <c r="Z391"/>
      <c r="AA391"/>
      <c r="AB391"/>
      <c r="AC391"/>
      <c r="AD391"/>
      <c r="AE391"/>
      <c r="AF391"/>
      <c r="AG391"/>
      <c r="AH391"/>
      <c r="AI391"/>
      <c r="AJ391"/>
      <c r="AK391"/>
      <c r="AL391"/>
      <c r="AM391"/>
      <c r="AN391"/>
      <c r="AO391"/>
      <c r="AP391"/>
      <c r="AQ391"/>
      <c r="AR391"/>
      <c r="AS391"/>
      <c r="AT391"/>
      <c r="AU391"/>
      <c r="AV391"/>
      <c r="AW391"/>
      <c r="AX391"/>
      <c r="AY391"/>
      <c r="AZ391"/>
      <c r="BA391"/>
      <c r="BB391"/>
      <c r="BC391"/>
      <c r="BD391"/>
      <c r="BE391"/>
      <c r="BF391"/>
      <c r="BG391"/>
      <c r="BH391"/>
      <c r="BI391"/>
      <c r="BJ391"/>
      <c r="BK391"/>
      <c r="BL391"/>
      <c r="BM391"/>
      <c r="BN391"/>
      <c r="BO391"/>
      <c r="BP391"/>
      <c r="BQ391"/>
      <c r="BR391"/>
      <c r="BS391"/>
      <c r="BT391"/>
      <c r="BU391"/>
      <c r="BV391"/>
      <c r="BW391"/>
      <c r="BX391"/>
      <c r="BY391"/>
      <c r="BZ391"/>
      <c r="CA391"/>
      <c r="CB391"/>
      <c r="CC391"/>
      <c r="CD391"/>
      <c r="CE391"/>
      <c r="CF391"/>
      <c r="CG391"/>
      <c r="CH391"/>
      <c r="CI391"/>
      <c r="CJ391"/>
      <c r="CK391"/>
      <c r="CL391"/>
      <c r="CM391"/>
      <c r="CN391"/>
      <c r="CO391"/>
      <c r="CP391"/>
      <c r="CQ391"/>
      <c r="CR391"/>
      <c r="CS391"/>
      <c r="CT391"/>
      <c r="CU391"/>
      <c r="CV391"/>
      <c r="CW391"/>
      <c r="CX391"/>
      <c r="CY391"/>
      <c r="CZ391"/>
      <c r="DA391"/>
      <c r="DB391"/>
      <c r="DC391"/>
      <c r="DD391"/>
      <c r="DE391"/>
      <c r="DF391"/>
      <c r="DG391"/>
      <c r="DH391"/>
      <c r="DI391"/>
      <c r="DJ391"/>
      <c r="DK391"/>
      <c r="DL391"/>
      <c r="DM391"/>
      <c r="DN391"/>
      <c r="DO391"/>
      <c r="DP391"/>
      <c r="DQ391"/>
      <c r="DR391"/>
      <c r="DS391"/>
      <c r="DT391"/>
      <c r="DU391"/>
      <c r="DV391"/>
      <c r="DW391"/>
      <c r="DX391"/>
      <c r="DY391"/>
      <c r="DZ391"/>
      <c r="EA391"/>
      <c r="EB391"/>
      <c r="EC391"/>
      <c r="ED391"/>
      <c r="EE391"/>
      <c r="EF391"/>
      <c r="EG391"/>
      <c r="EH391"/>
      <c r="EI391"/>
      <c r="EJ391"/>
      <c r="EK391"/>
      <c r="EL391"/>
      <c r="EM391"/>
      <c r="EN391"/>
      <c r="EO391"/>
      <c r="EP391"/>
      <c r="EQ391"/>
      <c r="ER391"/>
      <c r="ES391"/>
      <c r="ET391"/>
      <c r="EU391"/>
      <c r="EV391"/>
      <c r="EW391"/>
      <c r="EX391"/>
      <c r="EY391"/>
      <c r="EZ391"/>
      <c r="FA391"/>
      <c r="FB391"/>
      <c r="FC391"/>
      <c r="FD391"/>
      <c r="FE391"/>
      <c r="FF391"/>
      <c r="FG391"/>
      <c r="FH391"/>
      <c r="FI391"/>
      <c r="FJ391"/>
      <c r="FK391"/>
      <c r="FL391"/>
      <c r="FM391"/>
      <c r="FN391"/>
      <c r="FO391"/>
      <c r="FP391"/>
      <c r="FQ391"/>
      <c r="FR391"/>
      <c r="FS391"/>
      <c r="FT391"/>
      <c r="FU391"/>
      <c r="FV391"/>
      <c r="FW391"/>
      <c r="FX391"/>
      <c r="FY391"/>
      <c r="FZ391"/>
      <c r="GA391"/>
      <c r="GB391"/>
      <c r="GC391"/>
      <c r="GD391"/>
      <c r="GE391"/>
      <c r="GF391"/>
      <c r="GG391"/>
      <c r="GH391"/>
      <c r="GI391"/>
      <c r="GJ391"/>
      <c r="GK391"/>
      <c r="GL391"/>
      <c r="GM391"/>
      <c r="GN391"/>
      <c r="GO391"/>
      <c r="GP391"/>
      <c r="GQ391"/>
      <c r="GR391"/>
      <c r="GS391"/>
      <c r="GT391"/>
      <c r="GU391"/>
      <c r="GV391"/>
      <c r="GW391"/>
      <c r="GX391"/>
      <c r="GY391"/>
      <c r="GZ391"/>
      <c r="HA391"/>
      <c r="HB391"/>
      <c r="HC391"/>
      <c r="HD391"/>
      <c r="HE391"/>
      <c r="HF391"/>
      <c r="HG391"/>
      <c r="HH391"/>
      <c r="HI391"/>
      <c r="HJ391"/>
      <c r="HK391"/>
      <c r="HL391"/>
      <c r="HM391"/>
      <c r="HN391"/>
      <c r="HO391"/>
      <c r="HP391"/>
      <c r="HQ391"/>
      <c r="HR391"/>
      <c r="HS391"/>
      <c r="HT391"/>
      <c r="HU391"/>
      <c r="HV391"/>
      <c r="HW391"/>
      <c r="HX391"/>
      <c r="HY391"/>
      <c r="HZ391"/>
      <c r="IA391"/>
      <c r="IB391"/>
      <c r="IC391"/>
      <c r="ID391"/>
      <c r="IE391"/>
      <c r="IF391"/>
      <c r="IG391"/>
      <c r="IH391"/>
      <c r="II391"/>
      <c r="IJ391"/>
      <c r="IK391"/>
      <c r="IL391"/>
      <c r="IM391"/>
      <c r="IN391"/>
      <c r="IO391"/>
      <c r="IP391"/>
      <c r="IQ391"/>
      <c r="IR391"/>
      <c r="IS391"/>
      <c r="IT391"/>
      <c r="IU391"/>
      <c r="IV391"/>
      <c r="IW391"/>
      <c r="IX391"/>
      <c r="IY391"/>
      <c r="IZ391"/>
      <c r="JA391"/>
      <c r="JB391"/>
      <c r="JC391"/>
      <c r="JD391"/>
      <c r="JE391"/>
      <c r="JF391"/>
      <c r="JG391"/>
      <c r="JH391"/>
      <c r="JI391"/>
      <c r="JJ391"/>
      <c r="JK391"/>
      <c r="JL391"/>
      <c r="JM391"/>
      <c r="JN391"/>
      <c r="JO391"/>
      <c r="JP391"/>
      <c r="JQ391"/>
      <c r="JR391"/>
      <c r="JS391"/>
      <c r="JT391"/>
      <c r="JU391"/>
      <c r="JV391"/>
      <c r="JW391"/>
      <c r="JX391"/>
      <c r="JY391"/>
      <c r="JZ391"/>
      <c r="KA391"/>
      <c r="KB391"/>
      <c r="KC391"/>
      <c r="KD391"/>
      <c r="KE391"/>
      <c r="KF391"/>
      <c r="KG391"/>
      <c r="KH391"/>
      <c r="KI391"/>
      <c r="KJ391"/>
      <c r="KK391"/>
      <c r="KL391"/>
      <c r="KM391"/>
      <c r="KN391"/>
      <c r="KO391"/>
      <c r="KP391"/>
      <c r="KQ391"/>
      <c r="KR391"/>
      <c r="KS391"/>
      <c r="KT391"/>
      <c r="KU391"/>
      <c r="KV391"/>
      <c r="KW391"/>
      <c r="KX391"/>
      <c r="KY391"/>
      <c r="KZ391"/>
      <c r="LA391"/>
      <c r="LB391"/>
      <c r="LC391"/>
      <c r="LD391"/>
      <c r="LE391"/>
      <c r="LF391"/>
      <c r="LG391"/>
      <c r="LH391"/>
      <c r="LI391"/>
      <c r="LJ391"/>
      <c r="LK391"/>
      <c r="LL391"/>
      <c r="LM391"/>
      <c r="LN391"/>
      <c r="LO391"/>
      <c r="LP391"/>
      <c r="LQ391"/>
      <c r="LR391"/>
      <c r="LS391"/>
      <c r="LT391"/>
      <c r="LU391"/>
      <c r="LV391"/>
      <c r="LW391"/>
      <c r="LX391"/>
      <c r="LY391"/>
      <c r="LZ391"/>
      <c r="MA391"/>
      <c r="MB391"/>
      <c r="MC391"/>
      <c r="MD391"/>
      <c r="ME391"/>
      <c r="MF391"/>
      <c r="MG391"/>
      <c r="MH391"/>
      <c r="MI391"/>
      <c r="MJ391"/>
      <c r="MK391"/>
      <c r="ML391"/>
      <c r="MM391"/>
      <c r="MN391"/>
      <c r="MO391"/>
      <c r="MP391"/>
      <c r="MQ391"/>
      <c r="MR391"/>
      <c r="MS391"/>
      <c r="MT391"/>
      <c r="MU391"/>
      <c r="MV391"/>
      <c r="MW391"/>
      <c r="MX391"/>
      <c r="MY391"/>
      <c r="MZ391"/>
      <c r="NA391"/>
      <c r="NB391"/>
      <c r="NC391"/>
      <c r="ND391"/>
      <c r="NE391"/>
      <c r="NF391"/>
      <c r="NG391"/>
      <c r="NH391"/>
      <c r="NI391"/>
      <c r="NJ391"/>
      <c r="NK391"/>
      <c r="NL391"/>
      <c r="NM391"/>
      <c r="NN391"/>
      <c r="NO391"/>
      <c r="NP391"/>
      <c r="NQ391"/>
      <c r="NR391"/>
      <c r="NS391"/>
      <c r="NT391"/>
      <c r="NU391"/>
      <c r="NV391"/>
      <c r="NW391"/>
      <c r="NX391"/>
      <c r="NY391"/>
      <c r="NZ391"/>
      <c r="OA391"/>
      <c r="OB391"/>
      <c r="OC391"/>
      <c r="OD391"/>
      <c r="OE391"/>
      <c r="OF391"/>
      <c r="OG391"/>
      <c r="OH391"/>
      <c r="OI391"/>
      <c r="OJ391"/>
      <c r="OK391"/>
      <c r="OL391"/>
      <c r="OM391"/>
      <c r="ON391"/>
      <c r="OO391"/>
      <c r="OP391"/>
      <c r="OQ391"/>
      <c r="OR391"/>
      <c r="OS391"/>
      <c r="OT391"/>
      <c r="OU391"/>
      <c r="OV391"/>
      <c r="OW391"/>
      <c r="OX391"/>
      <c r="OY391"/>
      <c r="OZ391"/>
      <c r="PA391"/>
      <c r="PB391"/>
      <c r="PC391"/>
      <c r="PD391"/>
      <c r="PE391"/>
      <c r="PF391"/>
      <c r="PG391"/>
      <c r="PH391"/>
      <c r="PI391"/>
      <c r="PJ391"/>
      <c r="PK391"/>
      <c r="PL391"/>
      <c r="PM391"/>
      <c r="PN391"/>
      <c r="PO391"/>
      <c r="PP391"/>
      <c r="PQ391"/>
      <c r="PR391"/>
      <c r="PS391"/>
      <c r="PT391"/>
      <c r="PU391"/>
      <c r="PV391"/>
      <c r="PW391"/>
      <c r="PX391"/>
      <c r="PY391"/>
      <c r="PZ391"/>
      <c r="QA391"/>
      <c r="QB391"/>
      <c r="QC391"/>
      <c r="QD391"/>
      <c r="QE391"/>
      <c r="QF391"/>
      <c r="QG391"/>
      <c r="QH391"/>
      <c r="QI391"/>
      <c r="QJ391"/>
      <c r="QK391"/>
      <c r="QL391"/>
      <c r="QM391"/>
      <c r="QN391"/>
      <c r="QO391"/>
      <c r="QP391"/>
      <c r="QQ391"/>
      <c r="QR391"/>
      <c r="QS391"/>
      <c r="QT391"/>
      <c r="QU391"/>
      <c r="QV391"/>
      <c r="QW391"/>
      <c r="QX391"/>
      <c r="QY391"/>
      <c r="QZ391"/>
      <c r="RA391"/>
      <c r="RB391"/>
      <c r="RC391"/>
      <c r="RD391"/>
      <c r="RE391"/>
      <c r="RF391"/>
      <c r="RG391"/>
      <c r="RH391"/>
      <c r="RI391"/>
      <c r="RJ391"/>
      <c r="RK391"/>
      <c r="RL391"/>
      <c r="RM391"/>
      <c r="RN391"/>
      <c r="RO391"/>
      <c r="RP391"/>
      <c r="RQ391"/>
      <c r="RR391"/>
      <c r="RS391"/>
      <c r="RT391"/>
      <c r="RU391"/>
      <c r="RV391"/>
      <c r="RW391"/>
      <c r="RX391"/>
      <c r="RY391"/>
      <c r="RZ391"/>
      <c r="SA391"/>
      <c r="SB391"/>
      <c r="SC391"/>
      <c r="SD391"/>
      <c r="SE391"/>
      <c r="SF391"/>
      <c r="SG391"/>
      <c r="SH391"/>
      <c r="SI391"/>
      <c r="SJ391"/>
      <c r="SK391"/>
      <c r="SL391"/>
      <c r="SM391"/>
      <c r="SN391"/>
      <c r="SO391"/>
      <c r="SP391"/>
    </row>
    <row r="392" spans="1:510" ht="16.5" customHeight="1" x14ac:dyDescent="0.2">
      <c r="A392" s="20">
        <v>1611</v>
      </c>
      <c r="B392" s="34" t="s">
        <v>70</v>
      </c>
      <c r="C392" s="34" t="s">
        <v>434</v>
      </c>
      <c r="D392" s="20" t="s">
        <v>51</v>
      </c>
      <c r="E392" s="20" t="s">
        <v>1345</v>
      </c>
      <c r="F392" s="22" t="s">
        <v>88</v>
      </c>
      <c r="G392" s="34" t="s">
        <v>37</v>
      </c>
      <c r="H392" s="20" t="s">
        <v>89</v>
      </c>
      <c r="I392" s="20" t="s">
        <v>27</v>
      </c>
      <c r="J392" s="35" t="s">
        <v>554</v>
      </c>
      <c r="K392" s="36"/>
      <c r="L392" s="36"/>
      <c r="M392" s="36"/>
      <c r="N392" s="36"/>
      <c r="O392" s="55">
        <v>682212840</v>
      </c>
      <c r="P392" s="37"/>
      <c r="Q392" s="34">
        <v>1</v>
      </c>
      <c r="R392" s="54"/>
      <c r="S392" s="39" t="s">
        <v>126</v>
      </c>
      <c r="T392" s="37">
        <f t="shared" si="7"/>
        <v>682212840</v>
      </c>
      <c r="U392" s="27" t="s">
        <v>39</v>
      </c>
      <c r="V392" s="28" t="s">
        <v>40</v>
      </c>
      <c r="W392"/>
      <c r="X392"/>
      <c r="Y392"/>
      <c r="Z392"/>
      <c r="AA392"/>
      <c r="AB392"/>
      <c r="AC392"/>
      <c r="AD392"/>
      <c r="AE392"/>
      <c r="AF392"/>
      <c r="AG392"/>
      <c r="AH392"/>
      <c r="AI392"/>
      <c r="AJ392"/>
      <c r="AK392"/>
      <c r="AL392"/>
      <c r="AM392"/>
      <c r="AN392"/>
      <c r="AO392"/>
      <c r="AP392"/>
      <c r="AQ392"/>
      <c r="AR392"/>
      <c r="AS392"/>
      <c r="AT392"/>
      <c r="AU392"/>
      <c r="AV392"/>
      <c r="AW392"/>
      <c r="AX392"/>
      <c r="AY392"/>
      <c r="AZ392"/>
      <c r="BA392"/>
      <c r="BB392"/>
      <c r="BC392"/>
      <c r="BD392"/>
      <c r="BE392"/>
      <c r="BF392"/>
      <c r="BG392"/>
      <c r="BH392"/>
      <c r="BI392"/>
      <c r="BJ392"/>
      <c r="BK392"/>
      <c r="BL392"/>
      <c r="BM392"/>
      <c r="BN392"/>
      <c r="BO392"/>
      <c r="BP392"/>
      <c r="BQ392"/>
      <c r="BR392"/>
      <c r="BS392"/>
      <c r="BT392"/>
      <c r="BU392"/>
      <c r="BV392"/>
      <c r="BW392"/>
      <c r="BX392"/>
      <c r="BY392"/>
      <c r="BZ392"/>
      <c r="CA392"/>
      <c r="CB392"/>
      <c r="CC392"/>
      <c r="CD392"/>
      <c r="CE392"/>
      <c r="CF392"/>
      <c r="CG392"/>
      <c r="CH392"/>
      <c r="CI392"/>
      <c r="CJ392"/>
      <c r="CK392"/>
      <c r="CL392"/>
      <c r="CM392"/>
      <c r="CN392"/>
      <c r="CO392"/>
      <c r="CP392"/>
      <c r="CQ392"/>
      <c r="CR392"/>
      <c r="CS392"/>
      <c r="CT392"/>
      <c r="CU392"/>
      <c r="CV392"/>
      <c r="CW392"/>
      <c r="CX392"/>
      <c r="CY392"/>
      <c r="CZ392"/>
      <c r="DA392"/>
      <c r="DB392"/>
      <c r="DC392"/>
      <c r="DD392"/>
      <c r="DE392"/>
      <c r="DF392"/>
      <c r="DG392"/>
      <c r="DH392"/>
      <c r="DI392"/>
      <c r="DJ392"/>
      <c r="DK392"/>
      <c r="DL392"/>
      <c r="DM392"/>
      <c r="DN392"/>
      <c r="DO392"/>
      <c r="DP392"/>
      <c r="DQ392"/>
      <c r="DR392"/>
      <c r="DS392"/>
      <c r="DT392"/>
      <c r="DU392"/>
      <c r="DV392"/>
      <c r="DW392"/>
      <c r="DX392"/>
      <c r="DY392"/>
      <c r="DZ392"/>
      <c r="EA392"/>
      <c r="EB392"/>
      <c r="EC392"/>
      <c r="ED392"/>
      <c r="EE392"/>
      <c r="EF392"/>
      <c r="EG392"/>
      <c r="EH392"/>
      <c r="EI392"/>
      <c r="EJ392"/>
      <c r="EK392"/>
      <c r="EL392"/>
      <c r="EM392"/>
      <c r="EN392"/>
      <c r="EO392"/>
      <c r="EP392"/>
      <c r="EQ392"/>
      <c r="ER392"/>
      <c r="ES392"/>
      <c r="ET392"/>
      <c r="EU392"/>
      <c r="EV392"/>
      <c r="EW392"/>
      <c r="EX392"/>
      <c r="EY392"/>
      <c r="EZ392"/>
      <c r="FA392"/>
      <c r="FB392"/>
      <c r="FC392"/>
      <c r="FD392"/>
      <c r="FE392"/>
      <c r="FF392"/>
      <c r="FG392"/>
      <c r="FH392"/>
      <c r="FI392"/>
      <c r="FJ392"/>
      <c r="FK392"/>
      <c r="FL392"/>
      <c r="FM392"/>
      <c r="FN392"/>
      <c r="FO392"/>
      <c r="FP392"/>
      <c r="FQ392"/>
      <c r="FR392"/>
      <c r="FS392"/>
      <c r="FT392"/>
      <c r="FU392"/>
      <c r="FV392"/>
      <c r="FW392"/>
      <c r="FX392"/>
      <c r="FY392"/>
      <c r="FZ392"/>
      <c r="GA392"/>
      <c r="GB392"/>
      <c r="GC392"/>
      <c r="GD392"/>
      <c r="GE392"/>
      <c r="GF392"/>
      <c r="GG392"/>
      <c r="GH392"/>
      <c r="GI392"/>
      <c r="GJ392"/>
      <c r="GK392"/>
      <c r="GL392"/>
      <c r="GM392"/>
      <c r="GN392"/>
      <c r="GO392"/>
      <c r="GP392"/>
      <c r="GQ392"/>
      <c r="GR392"/>
      <c r="GS392"/>
      <c r="GT392"/>
      <c r="GU392"/>
      <c r="GV392"/>
      <c r="GW392"/>
      <c r="GX392"/>
      <c r="GY392"/>
      <c r="GZ392"/>
      <c r="HA392"/>
      <c r="HB392"/>
      <c r="HC392"/>
      <c r="HD392"/>
      <c r="HE392"/>
      <c r="HF392"/>
      <c r="HG392"/>
      <c r="HH392"/>
      <c r="HI392"/>
      <c r="HJ392"/>
      <c r="HK392"/>
      <c r="HL392"/>
      <c r="HM392"/>
      <c r="HN392"/>
      <c r="HO392"/>
      <c r="HP392"/>
      <c r="HQ392"/>
      <c r="HR392"/>
      <c r="HS392"/>
      <c r="HT392"/>
      <c r="HU392"/>
      <c r="HV392"/>
      <c r="HW392"/>
      <c r="HX392"/>
      <c r="HY392"/>
      <c r="HZ392"/>
      <c r="IA392"/>
      <c r="IB392"/>
      <c r="IC392"/>
      <c r="ID392"/>
      <c r="IE392"/>
      <c r="IF392"/>
      <c r="IG392"/>
      <c r="IH392"/>
      <c r="II392"/>
      <c r="IJ392"/>
      <c r="IK392"/>
      <c r="IL392"/>
      <c r="IM392"/>
      <c r="IN392"/>
      <c r="IO392"/>
      <c r="IP392"/>
      <c r="IQ392"/>
      <c r="IR392"/>
      <c r="IS392"/>
      <c r="IT392"/>
      <c r="IU392"/>
      <c r="IV392"/>
      <c r="IW392"/>
      <c r="IX392"/>
      <c r="IY392"/>
      <c r="IZ392"/>
      <c r="JA392"/>
      <c r="JB392"/>
      <c r="JC392"/>
      <c r="JD392"/>
      <c r="JE392"/>
      <c r="JF392"/>
      <c r="JG392"/>
      <c r="JH392"/>
      <c r="JI392"/>
      <c r="JJ392"/>
      <c r="JK392"/>
      <c r="JL392"/>
      <c r="JM392"/>
      <c r="JN392"/>
      <c r="JO392"/>
      <c r="JP392"/>
      <c r="JQ392"/>
      <c r="JR392"/>
      <c r="JS392"/>
      <c r="JT392"/>
      <c r="JU392"/>
      <c r="JV392"/>
      <c r="JW392"/>
      <c r="JX392"/>
      <c r="JY392"/>
      <c r="JZ392"/>
      <c r="KA392"/>
      <c r="KB392"/>
      <c r="KC392"/>
      <c r="KD392"/>
      <c r="KE392"/>
      <c r="KF392"/>
      <c r="KG392"/>
      <c r="KH392"/>
      <c r="KI392"/>
      <c r="KJ392"/>
      <c r="KK392"/>
      <c r="KL392"/>
      <c r="KM392"/>
      <c r="KN392"/>
      <c r="KO392"/>
      <c r="KP392"/>
      <c r="KQ392"/>
      <c r="KR392"/>
      <c r="KS392"/>
      <c r="KT392"/>
      <c r="KU392"/>
      <c r="KV392"/>
      <c r="KW392"/>
      <c r="KX392"/>
      <c r="KY392"/>
      <c r="KZ392"/>
      <c r="LA392"/>
      <c r="LB392"/>
      <c r="LC392"/>
      <c r="LD392"/>
      <c r="LE392"/>
      <c r="LF392"/>
      <c r="LG392"/>
      <c r="LH392"/>
      <c r="LI392"/>
      <c r="LJ392"/>
      <c r="LK392"/>
      <c r="LL392"/>
      <c r="LM392"/>
      <c r="LN392"/>
      <c r="LO392"/>
      <c r="LP392"/>
      <c r="LQ392"/>
      <c r="LR392"/>
      <c r="LS392"/>
      <c r="LT392"/>
      <c r="LU392"/>
      <c r="LV392"/>
      <c r="LW392"/>
      <c r="LX392"/>
      <c r="LY392"/>
      <c r="LZ392"/>
      <c r="MA392"/>
      <c r="MB392"/>
      <c r="MC392"/>
      <c r="MD392"/>
      <c r="ME392"/>
      <c r="MF392"/>
      <c r="MG392"/>
      <c r="MH392"/>
      <c r="MI392"/>
      <c r="MJ392"/>
      <c r="MK392"/>
      <c r="ML392"/>
      <c r="MM392"/>
      <c r="MN392"/>
      <c r="MO392"/>
      <c r="MP392"/>
      <c r="MQ392"/>
      <c r="MR392"/>
      <c r="MS392"/>
      <c r="MT392"/>
      <c r="MU392"/>
      <c r="MV392"/>
      <c r="MW392"/>
      <c r="MX392"/>
      <c r="MY392"/>
      <c r="MZ392"/>
      <c r="NA392"/>
      <c r="NB392"/>
      <c r="NC392"/>
      <c r="ND392"/>
      <c r="NE392"/>
      <c r="NF392"/>
      <c r="NG392"/>
      <c r="NH392"/>
      <c r="NI392"/>
      <c r="NJ392"/>
      <c r="NK392"/>
      <c r="NL392"/>
      <c r="NM392"/>
      <c r="NN392"/>
      <c r="NO392"/>
      <c r="NP392"/>
      <c r="NQ392"/>
      <c r="NR392"/>
      <c r="NS392"/>
      <c r="NT392"/>
      <c r="NU392"/>
      <c r="NV392"/>
      <c r="NW392"/>
      <c r="NX392"/>
      <c r="NY392"/>
      <c r="NZ392"/>
      <c r="OA392"/>
      <c r="OB392"/>
      <c r="OC392"/>
      <c r="OD392"/>
      <c r="OE392"/>
      <c r="OF392"/>
      <c r="OG392"/>
      <c r="OH392"/>
      <c r="OI392"/>
      <c r="OJ392"/>
      <c r="OK392"/>
      <c r="OL392"/>
      <c r="OM392"/>
      <c r="ON392"/>
      <c r="OO392"/>
      <c r="OP392"/>
      <c r="OQ392"/>
      <c r="OR392"/>
      <c r="OS392"/>
      <c r="OT392"/>
      <c r="OU392"/>
      <c r="OV392"/>
      <c r="OW392"/>
      <c r="OX392"/>
      <c r="OY392"/>
      <c r="OZ392"/>
      <c r="PA392"/>
      <c r="PB392"/>
      <c r="PC392"/>
      <c r="PD392"/>
      <c r="PE392"/>
      <c r="PF392"/>
      <c r="PG392"/>
      <c r="PH392"/>
      <c r="PI392"/>
      <c r="PJ392"/>
      <c r="PK392"/>
      <c r="PL392"/>
      <c r="PM392"/>
      <c r="PN392"/>
      <c r="PO392"/>
      <c r="PP392"/>
      <c r="PQ392"/>
      <c r="PR392"/>
      <c r="PS392"/>
      <c r="PT392"/>
      <c r="PU392"/>
      <c r="PV392"/>
      <c r="PW392"/>
      <c r="PX392"/>
      <c r="PY392"/>
      <c r="PZ392"/>
      <c r="QA392"/>
      <c r="QB392"/>
      <c r="QC392"/>
      <c r="QD392"/>
      <c r="QE392"/>
      <c r="QF392"/>
      <c r="QG392"/>
      <c r="QH392"/>
      <c r="QI392"/>
      <c r="QJ392"/>
      <c r="QK392"/>
      <c r="QL392"/>
      <c r="QM392"/>
      <c r="QN392"/>
      <c r="QO392"/>
      <c r="QP392"/>
      <c r="QQ392"/>
      <c r="QR392"/>
      <c r="QS392"/>
      <c r="QT392"/>
      <c r="QU392"/>
      <c r="QV392"/>
      <c r="QW392"/>
      <c r="QX392"/>
      <c r="QY392"/>
      <c r="QZ392"/>
      <c r="RA392"/>
      <c r="RB392"/>
      <c r="RC392"/>
      <c r="RD392"/>
      <c r="RE392"/>
      <c r="RF392"/>
      <c r="RG392"/>
      <c r="RH392"/>
      <c r="RI392"/>
      <c r="RJ392"/>
      <c r="RK392"/>
      <c r="RL392"/>
      <c r="RM392"/>
      <c r="RN392"/>
      <c r="RO392"/>
      <c r="RP392"/>
      <c r="RQ392"/>
      <c r="RR392"/>
      <c r="RS392"/>
      <c r="RT392"/>
      <c r="RU392"/>
      <c r="RV392"/>
      <c r="RW392"/>
      <c r="RX392"/>
      <c r="RY392"/>
      <c r="RZ392"/>
      <c r="SA392"/>
      <c r="SB392"/>
      <c r="SC392"/>
      <c r="SD392"/>
      <c r="SE392"/>
      <c r="SF392"/>
      <c r="SG392"/>
      <c r="SH392"/>
      <c r="SI392"/>
      <c r="SJ392"/>
      <c r="SK392"/>
      <c r="SL392"/>
      <c r="SM392"/>
      <c r="SN392"/>
      <c r="SO392"/>
      <c r="SP392"/>
    </row>
    <row r="393" spans="1:510" ht="16.5" customHeight="1" x14ac:dyDescent="0.2">
      <c r="A393" s="20">
        <v>1612</v>
      </c>
      <c r="B393" s="34" t="s">
        <v>70</v>
      </c>
      <c r="C393" s="34" t="s">
        <v>434</v>
      </c>
      <c r="D393" s="20" t="s">
        <v>51</v>
      </c>
      <c r="E393" s="20" t="s">
        <v>1345</v>
      </c>
      <c r="F393" s="22" t="s">
        <v>88</v>
      </c>
      <c r="G393" s="34" t="s">
        <v>37</v>
      </c>
      <c r="H393" s="20" t="s">
        <v>89</v>
      </c>
      <c r="I393" s="20" t="s">
        <v>27</v>
      </c>
      <c r="J393" s="35" t="s">
        <v>555</v>
      </c>
      <c r="K393" s="36"/>
      <c r="L393" s="36"/>
      <c r="M393" s="36"/>
      <c r="N393" s="36"/>
      <c r="O393" s="34">
        <v>0</v>
      </c>
      <c r="P393" s="37"/>
      <c r="Q393" s="34">
        <v>1</v>
      </c>
      <c r="R393" s="54"/>
      <c r="S393" s="39" t="s">
        <v>36</v>
      </c>
      <c r="T393" s="37">
        <f t="shared" si="7"/>
        <v>0</v>
      </c>
      <c r="U393" s="27" t="s">
        <v>39</v>
      </c>
      <c r="V393" s="28" t="s">
        <v>40</v>
      </c>
      <c r="W393"/>
      <c r="X393"/>
      <c r="Y393"/>
      <c r="Z393"/>
      <c r="AA393"/>
      <c r="AB393"/>
      <c r="AC393"/>
      <c r="AD393"/>
      <c r="AE393"/>
      <c r="AF393"/>
      <c r="AG393"/>
      <c r="AH393"/>
      <c r="AI393"/>
      <c r="AJ393"/>
      <c r="AK393"/>
      <c r="AL393"/>
      <c r="AM393"/>
      <c r="AN393"/>
      <c r="AO393"/>
      <c r="AP393"/>
      <c r="AQ393"/>
      <c r="AR393"/>
      <c r="AS393"/>
      <c r="AT393"/>
      <c r="AU393"/>
      <c r="AV393"/>
      <c r="AW393"/>
      <c r="AX393"/>
      <c r="AY393"/>
      <c r="AZ393"/>
      <c r="BA393"/>
      <c r="BB393"/>
      <c r="BC393"/>
      <c r="BD393"/>
      <c r="BE393"/>
      <c r="BF393"/>
      <c r="BG393"/>
      <c r="BH393"/>
      <c r="BI393"/>
      <c r="BJ393"/>
      <c r="BK393"/>
      <c r="BL393"/>
      <c r="BM393"/>
      <c r="BN393"/>
      <c r="BO393"/>
      <c r="BP393"/>
      <c r="BQ393"/>
      <c r="BR393"/>
      <c r="BS393"/>
      <c r="BT393"/>
      <c r="BU393"/>
      <c r="BV393"/>
      <c r="BW393"/>
      <c r="BX393"/>
      <c r="BY393"/>
      <c r="BZ393"/>
      <c r="CA393"/>
      <c r="CB393"/>
      <c r="CC393"/>
      <c r="CD393"/>
      <c r="CE393"/>
      <c r="CF393"/>
      <c r="CG393"/>
      <c r="CH393"/>
      <c r="CI393"/>
      <c r="CJ393"/>
      <c r="CK393"/>
      <c r="CL393"/>
      <c r="CM393"/>
      <c r="CN393"/>
      <c r="CO393"/>
      <c r="CP393"/>
      <c r="CQ393"/>
      <c r="CR393"/>
      <c r="CS393"/>
      <c r="CT393"/>
      <c r="CU393"/>
      <c r="CV393"/>
      <c r="CW393"/>
      <c r="CX393"/>
      <c r="CY393"/>
      <c r="CZ393"/>
      <c r="DA393"/>
      <c r="DB393"/>
      <c r="DC393"/>
      <c r="DD393"/>
      <c r="DE393"/>
      <c r="DF393"/>
      <c r="DG393"/>
      <c r="DH393"/>
      <c r="DI393"/>
      <c r="DJ393"/>
      <c r="DK393"/>
      <c r="DL393"/>
      <c r="DM393"/>
      <c r="DN393"/>
      <c r="DO393"/>
      <c r="DP393"/>
      <c r="DQ393"/>
      <c r="DR393"/>
      <c r="DS393"/>
      <c r="DT393"/>
      <c r="DU393"/>
      <c r="DV393"/>
      <c r="DW393"/>
      <c r="DX393"/>
      <c r="DY393"/>
      <c r="DZ393"/>
      <c r="EA393"/>
      <c r="EB393"/>
      <c r="EC393"/>
      <c r="ED393"/>
      <c r="EE393"/>
      <c r="EF393"/>
      <c r="EG393"/>
      <c r="EH393"/>
      <c r="EI393"/>
      <c r="EJ393"/>
      <c r="EK393"/>
      <c r="EL393"/>
      <c r="EM393"/>
      <c r="EN393"/>
      <c r="EO393"/>
      <c r="EP393"/>
      <c r="EQ393"/>
      <c r="ER393"/>
      <c r="ES393"/>
      <c r="ET393"/>
      <c r="EU393"/>
      <c r="EV393"/>
      <c r="EW393"/>
      <c r="EX393"/>
      <c r="EY393"/>
      <c r="EZ393"/>
      <c r="FA393"/>
      <c r="FB393"/>
      <c r="FC393"/>
      <c r="FD393"/>
      <c r="FE393"/>
      <c r="FF393"/>
      <c r="FG393"/>
      <c r="FH393"/>
      <c r="FI393"/>
      <c r="FJ393"/>
      <c r="FK393"/>
      <c r="FL393"/>
      <c r="FM393"/>
      <c r="FN393"/>
      <c r="FO393"/>
      <c r="FP393"/>
      <c r="FQ393"/>
      <c r="FR393"/>
      <c r="FS393"/>
      <c r="FT393"/>
      <c r="FU393"/>
      <c r="FV393"/>
      <c r="FW393"/>
      <c r="FX393"/>
      <c r="FY393"/>
      <c r="FZ393"/>
      <c r="GA393"/>
      <c r="GB393"/>
      <c r="GC393"/>
      <c r="GD393"/>
      <c r="GE393"/>
      <c r="GF393"/>
      <c r="GG393"/>
      <c r="GH393"/>
      <c r="GI393"/>
      <c r="GJ393"/>
      <c r="GK393"/>
      <c r="GL393"/>
      <c r="GM393"/>
      <c r="GN393"/>
      <c r="GO393"/>
      <c r="GP393"/>
      <c r="GQ393"/>
      <c r="GR393"/>
      <c r="GS393"/>
      <c r="GT393"/>
      <c r="GU393"/>
      <c r="GV393"/>
      <c r="GW393"/>
      <c r="GX393"/>
      <c r="GY393"/>
      <c r="GZ393"/>
      <c r="HA393"/>
      <c r="HB393"/>
      <c r="HC393"/>
      <c r="HD393"/>
      <c r="HE393"/>
      <c r="HF393"/>
      <c r="HG393"/>
      <c r="HH393"/>
      <c r="HI393"/>
      <c r="HJ393"/>
      <c r="HK393"/>
      <c r="HL393"/>
      <c r="HM393"/>
      <c r="HN393"/>
      <c r="HO393"/>
      <c r="HP393"/>
      <c r="HQ393"/>
      <c r="HR393"/>
      <c r="HS393"/>
      <c r="HT393"/>
      <c r="HU393"/>
      <c r="HV393"/>
      <c r="HW393"/>
      <c r="HX393"/>
      <c r="HY393"/>
      <c r="HZ393"/>
      <c r="IA393"/>
      <c r="IB393"/>
      <c r="IC393"/>
      <c r="ID393"/>
      <c r="IE393"/>
      <c r="IF393"/>
      <c r="IG393"/>
      <c r="IH393"/>
      <c r="II393"/>
      <c r="IJ393"/>
      <c r="IK393"/>
      <c r="IL393"/>
      <c r="IM393"/>
      <c r="IN393"/>
      <c r="IO393"/>
      <c r="IP393"/>
      <c r="IQ393"/>
      <c r="IR393"/>
      <c r="IS393"/>
      <c r="IT393"/>
      <c r="IU393"/>
      <c r="IV393"/>
      <c r="IW393"/>
      <c r="IX393"/>
      <c r="IY393"/>
      <c r="IZ393"/>
      <c r="JA393"/>
      <c r="JB393"/>
      <c r="JC393"/>
      <c r="JD393"/>
      <c r="JE393"/>
      <c r="JF393"/>
      <c r="JG393"/>
      <c r="JH393"/>
      <c r="JI393"/>
      <c r="JJ393"/>
      <c r="JK393"/>
      <c r="JL393"/>
      <c r="JM393"/>
      <c r="JN393"/>
      <c r="JO393"/>
      <c r="JP393"/>
      <c r="JQ393"/>
      <c r="JR393"/>
      <c r="JS393"/>
      <c r="JT393"/>
      <c r="JU393"/>
      <c r="JV393"/>
      <c r="JW393"/>
      <c r="JX393"/>
      <c r="JY393"/>
      <c r="JZ393"/>
      <c r="KA393"/>
      <c r="KB393"/>
      <c r="KC393"/>
      <c r="KD393"/>
      <c r="KE393"/>
      <c r="KF393"/>
      <c r="KG393"/>
      <c r="KH393"/>
      <c r="KI393"/>
      <c r="KJ393"/>
      <c r="KK393"/>
      <c r="KL393"/>
      <c r="KM393"/>
      <c r="KN393"/>
      <c r="KO393"/>
      <c r="KP393"/>
      <c r="KQ393"/>
      <c r="KR393"/>
      <c r="KS393"/>
      <c r="KT393"/>
      <c r="KU393"/>
      <c r="KV393"/>
      <c r="KW393"/>
      <c r="KX393"/>
      <c r="KY393"/>
      <c r="KZ393"/>
      <c r="LA393"/>
      <c r="LB393"/>
      <c r="LC393"/>
      <c r="LD393"/>
      <c r="LE393"/>
      <c r="LF393"/>
      <c r="LG393"/>
      <c r="LH393"/>
      <c r="LI393"/>
      <c r="LJ393"/>
      <c r="LK393"/>
      <c r="LL393"/>
      <c r="LM393"/>
      <c r="LN393"/>
      <c r="LO393"/>
      <c r="LP393"/>
      <c r="LQ393"/>
      <c r="LR393"/>
      <c r="LS393"/>
      <c r="LT393"/>
      <c r="LU393"/>
      <c r="LV393"/>
      <c r="LW393"/>
      <c r="LX393"/>
      <c r="LY393"/>
      <c r="LZ393"/>
      <c r="MA393"/>
      <c r="MB393"/>
      <c r="MC393"/>
      <c r="MD393"/>
      <c r="ME393"/>
      <c r="MF393"/>
      <c r="MG393"/>
      <c r="MH393"/>
      <c r="MI393"/>
      <c r="MJ393"/>
      <c r="MK393"/>
      <c r="ML393"/>
      <c r="MM393"/>
      <c r="MN393"/>
      <c r="MO393"/>
      <c r="MP393"/>
      <c r="MQ393"/>
      <c r="MR393"/>
      <c r="MS393"/>
      <c r="MT393"/>
      <c r="MU393"/>
      <c r="MV393"/>
      <c r="MW393"/>
      <c r="MX393"/>
      <c r="MY393"/>
      <c r="MZ393"/>
      <c r="NA393"/>
      <c r="NB393"/>
      <c r="NC393"/>
      <c r="ND393"/>
      <c r="NE393"/>
      <c r="NF393"/>
      <c r="NG393"/>
      <c r="NH393"/>
      <c r="NI393"/>
      <c r="NJ393"/>
      <c r="NK393"/>
      <c r="NL393"/>
      <c r="NM393"/>
      <c r="NN393"/>
      <c r="NO393"/>
      <c r="NP393"/>
      <c r="NQ393"/>
      <c r="NR393"/>
      <c r="NS393"/>
      <c r="NT393"/>
      <c r="NU393"/>
      <c r="NV393"/>
      <c r="NW393"/>
      <c r="NX393"/>
      <c r="NY393"/>
      <c r="NZ393"/>
      <c r="OA393"/>
      <c r="OB393"/>
      <c r="OC393"/>
      <c r="OD393"/>
      <c r="OE393"/>
      <c r="OF393"/>
      <c r="OG393"/>
      <c r="OH393"/>
      <c r="OI393"/>
      <c r="OJ393"/>
      <c r="OK393"/>
      <c r="OL393"/>
      <c r="OM393"/>
      <c r="ON393"/>
      <c r="OO393"/>
      <c r="OP393"/>
      <c r="OQ393"/>
      <c r="OR393"/>
      <c r="OS393"/>
      <c r="OT393"/>
      <c r="OU393"/>
      <c r="OV393"/>
      <c r="OW393"/>
      <c r="OX393"/>
      <c r="OY393"/>
      <c r="OZ393"/>
      <c r="PA393"/>
      <c r="PB393"/>
      <c r="PC393"/>
      <c r="PD393"/>
      <c r="PE393"/>
      <c r="PF393"/>
      <c r="PG393"/>
      <c r="PH393"/>
      <c r="PI393"/>
      <c r="PJ393"/>
      <c r="PK393"/>
      <c r="PL393"/>
      <c r="PM393"/>
      <c r="PN393"/>
      <c r="PO393"/>
      <c r="PP393"/>
      <c r="PQ393"/>
      <c r="PR393"/>
      <c r="PS393"/>
      <c r="PT393"/>
      <c r="PU393"/>
      <c r="PV393"/>
      <c r="PW393"/>
      <c r="PX393"/>
      <c r="PY393"/>
      <c r="PZ393"/>
      <c r="QA393"/>
      <c r="QB393"/>
      <c r="QC393"/>
      <c r="QD393"/>
      <c r="QE393"/>
      <c r="QF393"/>
      <c r="QG393"/>
      <c r="QH393"/>
      <c r="QI393"/>
      <c r="QJ393"/>
      <c r="QK393"/>
      <c r="QL393"/>
      <c r="QM393"/>
      <c r="QN393"/>
      <c r="QO393"/>
      <c r="QP393"/>
      <c r="QQ393"/>
      <c r="QR393"/>
      <c r="QS393"/>
      <c r="QT393"/>
      <c r="QU393"/>
      <c r="QV393"/>
      <c r="QW393"/>
      <c r="QX393"/>
      <c r="QY393"/>
      <c r="QZ393"/>
      <c r="RA393"/>
      <c r="RB393"/>
      <c r="RC393"/>
      <c r="RD393"/>
      <c r="RE393"/>
      <c r="RF393"/>
      <c r="RG393"/>
      <c r="RH393"/>
      <c r="RI393"/>
      <c r="RJ393"/>
      <c r="RK393"/>
      <c r="RL393"/>
      <c r="RM393"/>
      <c r="RN393"/>
      <c r="RO393"/>
      <c r="RP393"/>
      <c r="RQ393"/>
      <c r="RR393"/>
      <c r="RS393"/>
      <c r="RT393"/>
      <c r="RU393"/>
      <c r="RV393"/>
      <c r="RW393"/>
      <c r="RX393"/>
      <c r="RY393"/>
      <c r="RZ393"/>
      <c r="SA393"/>
      <c r="SB393"/>
      <c r="SC393"/>
      <c r="SD393"/>
      <c r="SE393"/>
      <c r="SF393"/>
      <c r="SG393"/>
      <c r="SH393"/>
      <c r="SI393"/>
      <c r="SJ393"/>
      <c r="SK393"/>
      <c r="SL393"/>
      <c r="SM393"/>
      <c r="SN393"/>
      <c r="SO393"/>
      <c r="SP393"/>
    </row>
    <row r="394" spans="1:510" ht="16.5" customHeight="1" x14ac:dyDescent="0.2">
      <c r="A394" s="20">
        <v>1613</v>
      </c>
      <c r="B394" s="34" t="s">
        <v>70</v>
      </c>
      <c r="C394" s="34" t="s">
        <v>434</v>
      </c>
      <c r="D394" s="20" t="s">
        <v>51</v>
      </c>
      <c r="E394" s="20" t="s">
        <v>1345</v>
      </c>
      <c r="F394" s="22" t="s">
        <v>88</v>
      </c>
      <c r="G394" s="34" t="s">
        <v>37</v>
      </c>
      <c r="H394" s="20" t="s">
        <v>89</v>
      </c>
      <c r="I394" s="20" t="s">
        <v>27</v>
      </c>
      <c r="J394" s="35" t="s">
        <v>556</v>
      </c>
      <c r="K394" s="36"/>
      <c r="L394" s="36"/>
      <c r="M394" s="36"/>
      <c r="N394" s="36"/>
      <c r="O394" s="34">
        <v>0</v>
      </c>
      <c r="P394" s="37"/>
      <c r="Q394" s="34">
        <v>1</v>
      </c>
      <c r="R394" s="54"/>
      <c r="S394" s="39" t="s">
        <v>36</v>
      </c>
      <c r="T394" s="37">
        <f t="shared" si="7"/>
        <v>0</v>
      </c>
      <c r="U394" s="27" t="s">
        <v>39</v>
      </c>
      <c r="V394" s="28" t="s">
        <v>40</v>
      </c>
      <c r="W394"/>
      <c r="X394"/>
      <c r="Y394"/>
      <c r="Z394"/>
      <c r="AA394"/>
      <c r="AB394"/>
      <c r="AC394"/>
      <c r="AD394"/>
      <c r="AE394"/>
      <c r="AF394"/>
      <c r="AG394"/>
      <c r="AH394"/>
      <c r="AI394"/>
      <c r="AJ394"/>
      <c r="AK394"/>
      <c r="AL394"/>
      <c r="AM394"/>
      <c r="AN394"/>
      <c r="AO394"/>
      <c r="AP394"/>
      <c r="AQ394"/>
      <c r="AR394"/>
      <c r="AS394"/>
      <c r="AT394"/>
      <c r="AU394"/>
      <c r="AV394"/>
      <c r="AW394"/>
      <c r="AX394"/>
      <c r="AY394"/>
      <c r="AZ394"/>
      <c r="BA394"/>
      <c r="BB394"/>
      <c r="BC394"/>
      <c r="BD394"/>
      <c r="BE394"/>
      <c r="BF394"/>
      <c r="BG394"/>
      <c r="BH394"/>
      <c r="BI394"/>
      <c r="BJ394"/>
      <c r="BK394"/>
      <c r="BL394"/>
      <c r="BM394"/>
      <c r="BN394"/>
      <c r="BO394"/>
      <c r="BP394"/>
      <c r="BQ394"/>
      <c r="BR394"/>
      <c r="BS394"/>
      <c r="BT394"/>
      <c r="BU394"/>
      <c r="BV394"/>
      <c r="BW394"/>
      <c r="BX394"/>
      <c r="BY394"/>
      <c r="BZ394"/>
      <c r="CA394"/>
      <c r="CB394"/>
      <c r="CC394"/>
      <c r="CD394"/>
      <c r="CE394"/>
      <c r="CF394"/>
      <c r="CG394"/>
      <c r="CH394"/>
      <c r="CI394"/>
      <c r="CJ394"/>
      <c r="CK394"/>
      <c r="CL394"/>
      <c r="CM394"/>
      <c r="CN394"/>
      <c r="CO394"/>
      <c r="CP394"/>
      <c r="CQ394"/>
      <c r="CR394"/>
      <c r="CS394"/>
      <c r="CT394"/>
      <c r="CU394"/>
      <c r="CV394"/>
      <c r="CW394"/>
      <c r="CX394"/>
      <c r="CY394"/>
      <c r="CZ394"/>
      <c r="DA394"/>
      <c r="DB394"/>
      <c r="DC394"/>
      <c r="DD394"/>
      <c r="DE394"/>
      <c r="DF394"/>
      <c r="DG394"/>
      <c r="DH394"/>
      <c r="DI394"/>
      <c r="DJ394"/>
      <c r="DK394"/>
      <c r="DL394"/>
      <c r="DM394"/>
      <c r="DN394"/>
      <c r="DO394"/>
      <c r="DP394"/>
      <c r="DQ394"/>
      <c r="DR394"/>
      <c r="DS394"/>
      <c r="DT394"/>
      <c r="DU394"/>
      <c r="DV394"/>
      <c r="DW394"/>
      <c r="DX394"/>
      <c r="DY394"/>
      <c r="DZ394"/>
      <c r="EA394"/>
      <c r="EB394"/>
      <c r="EC394"/>
      <c r="ED394"/>
      <c r="EE394"/>
      <c r="EF394"/>
      <c r="EG394"/>
      <c r="EH394"/>
      <c r="EI394"/>
      <c r="EJ394"/>
      <c r="EK394"/>
      <c r="EL394"/>
      <c r="EM394"/>
      <c r="EN394"/>
      <c r="EO394"/>
      <c r="EP394"/>
      <c r="EQ394"/>
      <c r="ER394"/>
      <c r="ES394"/>
      <c r="ET394"/>
      <c r="EU394"/>
      <c r="EV394"/>
      <c r="EW394"/>
      <c r="EX394"/>
      <c r="EY394"/>
      <c r="EZ394"/>
      <c r="FA394"/>
      <c r="FB394"/>
      <c r="FC394"/>
      <c r="FD394"/>
      <c r="FE394"/>
      <c r="FF394"/>
      <c r="FG394"/>
      <c r="FH394"/>
      <c r="FI394"/>
      <c r="FJ394"/>
      <c r="FK394"/>
      <c r="FL394"/>
      <c r="FM394"/>
      <c r="FN394"/>
      <c r="FO394"/>
      <c r="FP394"/>
      <c r="FQ394"/>
      <c r="FR394"/>
      <c r="FS394"/>
      <c r="FT394"/>
      <c r="FU394"/>
      <c r="FV394"/>
      <c r="FW394"/>
      <c r="FX394"/>
      <c r="FY394"/>
      <c r="FZ394"/>
      <c r="GA394"/>
      <c r="GB394"/>
      <c r="GC394"/>
      <c r="GD394"/>
      <c r="GE394"/>
      <c r="GF394"/>
      <c r="GG394"/>
      <c r="GH394"/>
      <c r="GI394"/>
      <c r="GJ394"/>
      <c r="GK394"/>
      <c r="GL394"/>
      <c r="GM394"/>
      <c r="GN394"/>
      <c r="GO394"/>
      <c r="GP394"/>
      <c r="GQ394"/>
      <c r="GR394"/>
      <c r="GS394"/>
      <c r="GT394"/>
      <c r="GU394"/>
      <c r="GV394"/>
      <c r="GW394"/>
      <c r="GX394"/>
      <c r="GY394"/>
      <c r="GZ394"/>
      <c r="HA394"/>
      <c r="HB394"/>
      <c r="HC394"/>
      <c r="HD394"/>
      <c r="HE394"/>
      <c r="HF394"/>
      <c r="HG394"/>
      <c r="HH394"/>
      <c r="HI394"/>
      <c r="HJ394"/>
      <c r="HK394"/>
      <c r="HL394"/>
      <c r="HM394"/>
      <c r="HN394"/>
      <c r="HO394"/>
      <c r="HP394"/>
      <c r="HQ394"/>
      <c r="HR394"/>
      <c r="HS394"/>
      <c r="HT394"/>
      <c r="HU394"/>
      <c r="HV394"/>
      <c r="HW394"/>
      <c r="HX394"/>
      <c r="HY394"/>
      <c r="HZ394"/>
      <c r="IA394"/>
      <c r="IB394"/>
      <c r="IC394"/>
      <c r="ID394"/>
      <c r="IE394"/>
      <c r="IF394"/>
      <c r="IG394"/>
      <c r="IH394"/>
      <c r="II394"/>
      <c r="IJ394"/>
      <c r="IK394"/>
      <c r="IL394"/>
      <c r="IM394"/>
      <c r="IN394"/>
      <c r="IO394"/>
      <c r="IP394"/>
      <c r="IQ394"/>
      <c r="IR394"/>
      <c r="IS394"/>
      <c r="IT394"/>
      <c r="IU394"/>
      <c r="IV394"/>
      <c r="IW394"/>
      <c r="IX394"/>
      <c r="IY394"/>
      <c r="IZ394"/>
      <c r="JA394"/>
      <c r="JB394"/>
      <c r="JC394"/>
      <c r="JD394"/>
      <c r="JE394"/>
      <c r="JF394"/>
      <c r="JG394"/>
      <c r="JH394"/>
      <c r="JI394"/>
      <c r="JJ394"/>
      <c r="JK394"/>
      <c r="JL394"/>
      <c r="JM394"/>
      <c r="JN394"/>
      <c r="JO394"/>
      <c r="JP394"/>
      <c r="JQ394"/>
      <c r="JR394"/>
      <c r="JS394"/>
      <c r="JT394"/>
      <c r="JU394"/>
      <c r="JV394"/>
      <c r="JW394"/>
      <c r="JX394"/>
      <c r="JY394"/>
      <c r="JZ394"/>
      <c r="KA394"/>
      <c r="KB394"/>
      <c r="KC394"/>
      <c r="KD394"/>
      <c r="KE394"/>
      <c r="KF394"/>
      <c r="KG394"/>
      <c r="KH394"/>
      <c r="KI394"/>
      <c r="KJ394"/>
      <c r="KK394"/>
      <c r="KL394"/>
      <c r="KM394"/>
      <c r="KN394"/>
      <c r="KO394"/>
      <c r="KP394"/>
      <c r="KQ394"/>
      <c r="KR394"/>
      <c r="KS394"/>
      <c r="KT394"/>
      <c r="KU394"/>
      <c r="KV394"/>
      <c r="KW394"/>
      <c r="KX394"/>
      <c r="KY394"/>
      <c r="KZ394"/>
      <c r="LA394"/>
      <c r="LB394"/>
      <c r="LC394"/>
      <c r="LD394"/>
      <c r="LE394"/>
      <c r="LF394"/>
      <c r="LG394"/>
      <c r="LH394"/>
      <c r="LI394"/>
      <c r="LJ394"/>
      <c r="LK394"/>
      <c r="LL394"/>
      <c r="LM394"/>
      <c r="LN394"/>
      <c r="LO394"/>
      <c r="LP394"/>
      <c r="LQ394"/>
      <c r="LR394"/>
      <c r="LS394"/>
      <c r="LT394"/>
      <c r="LU394"/>
      <c r="LV394"/>
      <c r="LW394"/>
      <c r="LX394"/>
      <c r="LY394"/>
      <c r="LZ394"/>
      <c r="MA394"/>
      <c r="MB394"/>
      <c r="MC394"/>
      <c r="MD394"/>
      <c r="ME394"/>
      <c r="MF394"/>
      <c r="MG394"/>
      <c r="MH394"/>
      <c r="MI394"/>
      <c r="MJ394"/>
      <c r="MK394"/>
      <c r="ML394"/>
      <c r="MM394"/>
      <c r="MN394"/>
      <c r="MO394"/>
      <c r="MP394"/>
      <c r="MQ394"/>
      <c r="MR394"/>
      <c r="MS394"/>
      <c r="MT394"/>
      <c r="MU394"/>
      <c r="MV394"/>
      <c r="MW394"/>
      <c r="MX394"/>
      <c r="MY394"/>
      <c r="MZ394"/>
      <c r="NA394"/>
      <c r="NB394"/>
      <c r="NC394"/>
      <c r="ND394"/>
      <c r="NE394"/>
      <c r="NF394"/>
      <c r="NG394"/>
      <c r="NH394"/>
      <c r="NI394"/>
      <c r="NJ394"/>
      <c r="NK394"/>
      <c r="NL394"/>
      <c r="NM394"/>
      <c r="NN394"/>
      <c r="NO394"/>
      <c r="NP394"/>
      <c r="NQ394"/>
      <c r="NR394"/>
      <c r="NS394"/>
      <c r="NT394"/>
      <c r="NU394"/>
      <c r="NV394"/>
      <c r="NW394"/>
      <c r="NX394"/>
      <c r="NY394"/>
      <c r="NZ394"/>
      <c r="OA394"/>
      <c r="OB394"/>
      <c r="OC394"/>
      <c r="OD394"/>
      <c r="OE394"/>
      <c r="OF394"/>
      <c r="OG394"/>
      <c r="OH394"/>
      <c r="OI394"/>
      <c r="OJ394"/>
      <c r="OK394"/>
      <c r="OL394"/>
      <c r="OM394"/>
      <c r="ON394"/>
      <c r="OO394"/>
      <c r="OP394"/>
      <c r="OQ394"/>
      <c r="OR394"/>
      <c r="OS394"/>
      <c r="OT394"/>
      <c r="OU394"/>
      <c r="OV394"/>
      <c r="OW394"/>
      <c r="OX394"/>
      <c r="OY394"/>
      <c r="OZ394"/>
      <c r="PA394"/>
      <c r="PB394"/>
      <c r="PC394"/>
      <c r="PD394"/>
      <c r="PE394"/>
      <c r="PF394"/>
      <c r="PG394"/>
      <c r="PH394"/>
      <c r="PI394"/>
      <c r="PJ394"/>
      <c r="PK394"/>
      <c r="PL394"/>
      <c r="PM394"/>
      <c r="PN394"/>
      <c r="PO394"/>
      <c r="PP394"/>
      <c r="PQ394"/>
      <c r="PR394"/>
      <c r="PS394"/>
      <c r="PT394"/>
      <c r="PU394"/>
      <c r="PV394"/>
      <c r="PW394"/>
      <c r="PX394"/>
      <c r="PY394"/>
      <c r="PZ394"/>
      <c r="QA394"/>
      <c r="QB394"/>
      <c r="QC394"/>
      <c r="QD394"/>
      <c r="QE394"/>
      <c r="QF394"/>
      <c r="QG394"/>
      <c r="QH394"/>
      <c r="QI394"/>
      <c r="QJ394"/>
      <c r="QK394"/>
      <c r="QL394"/>
      <c r="QM394"/>
      <c r="QN394"/>
      <c r="QO394"/>
      <c r="QP394"/>
      <c r="QQ394"/>
      <c r="QR394"/>
      <c r="QS394"/>
      <c r="QT394"/>
      <c r="QU394"/>
      <c r="QV394"/>
      <c r="QW394"/>
      <c r="QX394"/>
      <c r="QY394"/>
      <c r="QZ394"/>
      <c r="RA394"/>
      <c r="RB394"/>
      <c r="RC394"/>
      <c r="RD394"/>
      <c r="RE394"/>
      <c r="RF394"/>
      <c r="RG394"/>
      <c r="RH394"/>
      <c r="RI394"/>
      <c r="RJ394"/>
      <c r="RK394"/>
      <c r="RL394"/>
      <c r="RM394"/>
      <c r="RN394"/>
      <c r="RO394"/>
      <c r="RP394"/>
      <c r="RQ394"/>
      <c r="RR394"/>
      <c r="RS394"/>
      <c r="RT394"/>
      <c r="RU394"/>
      <c r="RV394"/>
      <c r="RW394"/>
      <c r="RX394"/>
      <c r="RY394"/>
      <c r="RZ394"/>
      <c r="SA394"/>
      <c r="SB394"/>
      <c r="SC394"/>
      <c r="SD394"/>
      <c r="SE394"/>
      <c r="SF394"/>
      <c r="SG394"/>
      <c r="SH394"/>
      <c r="SI394"/>
      <c r="SJ394"/>
      <c r="SK394"/>
      <c r="SL394"/>
      <c r="SM394"/>
      <c r="SN394"/>
      <c r="SO394"/>
      <c r="SP394"/>
    </row>
    <row r="395" spans="1:510" ht="16.5" customHeight="1" x14ac:dyDescent="0.2">
      <c r="A395" s="20">
        <v>1614</v>
      </c>
      <c r="B395" s="34" t="s">
        <v>70</v>
      </c>
      <c r="C395" s="34" t="s">
        <v>434</v>
      </c>
      <c r="D395" s="20" t="s">
        <v>51</v>
      </c>
      <c r="E395" s="20" t="s">
        <v>1345</v>
      </c>
      <c r="F395" s="22" t="s">
        <v>88</v>
      </c>
      <c r="G395" s="34" t="s">
        <v>25</v>
      </c>
      <c r="H395" s="20" t="s">
        <v>89</v>
      </c>
      <c r="I395" s="20" t="s">
        <v>27</v>
      </c>
      <c r="J395" s="35" t="s">
        <v>557</v>
      </c>
      <c r="K395" s="36"/>
      <c r="L395" s="36"/>
      <c r="M395" s="36"/>
      <c r="N395" s="36"/>
      <c r="O395" s="55">
        <v>350000000</v>
      </c>
      <c r="P395" s="37"/>
      <c r="Q395" s="34">
        <v>1</v>
      </c>
      <c r="R395" s="54"/>
      <c r="S395" s="39" t="s">
        <v>29</v>
      </c>
      <c r="T395" s="37">
        <f t="shared" si="7"/>
        <v>350000000</v>
      </c>
      <c r="U395" s="27" t="s">
        <v>39</v>
      </c>
      <c r="V395" s="28" t="s">
        <v>40</v>
      </c>
      <c r="W395"/>
      <c r="X395"/>
      <c r="Y395"/>
      <c r="Z395"/>
      <c r="AA395"/>
      <c r="AB395"/>
      <c r="AC395"/>
      <c r="AD395"/>
      <c r="AE395"/>
      <c r="AF395"/>
      <c r="AG395"/>
      <c r="AH395"/>
      <c r="AI395"/>
      <c r="AJ395"/>
      <c r="AK395"/>
      <c r="AL395"/>
      <c r="AM395"/>
      <c r="AN395"/>
      <c r="AO395"/>
      <c r="AP395"/>
      <c r="AQ395"/>
      <c r="AR395"/>
      <c r="AS395"/>
      <c r="AT395"/>
      <c r="AU395"/>
      <c r="AV395"/>
      <c r="AW395"/>
      <c r="AX395"/>
      <c r="AY395"/>
      <c r="AZ395"/>
      <c r="BA395"/>
      <c r="BB395"/>
      <c r="BC395"/>
      <c r="BD395"/>
      <c r="BE395"/>
      <c r="BF395"/>
      <c r="BG395"/>
      <c r="BH395"/>
      <c r="BI395"/>
      <c r="BJ395"/>
      <c r="BK395"/>
      <c r="BL395"/>
      <c r="BM395"/>
      <c r="BN395"/>
      <c r="BO395"/>
      <c r="BP395"/>
      <c r="BQ395"/>
      <c r="BR395"/>
      <c r="BS395"/>
      <c r="BT395"/>
      <c r="BU395"/>
      <c r="BV395"/>
      <c r="BW395"/>
      <c r="BX395"/>
      <c r="BY395"/>
      <c r="BZ395"/>
      <c r="CA395"/>
      <c r="CB395"/>
      <c r="CC395"/>
      <c r="CD395"/>
      <c r="CE395"/>
      <c r="CF395"/>
      <c r="CG395"/>
      <c r="CH395"/>
      <c r="CI395"/>
      <c r="CJ395"/>
      <c r="CK395"/>
      <c r="CL395"/>
      <c r="CM395"/>
      <c r="CN395"/>
      <c r="CO395"/>
      <c r="CP395"/>
      <c r="CQ395"/>
      <c r="CR395"/>
      <c r="CS395"/>
      <c r="CT395"/>
      <c r="CU395"/>
      <c r="CV395"/>
      <c r="CW395"/>
      <c r="CX395"/>
      <c r="CY395"/>
      <c r="CZ395"/>
      <c r="DA395"/>
      <c r="DB395"/>
      <c r="DC395"/>
      <c r="DD395"/>
      <c r="DE395"/>
      <c r="DF395"/>
      <c r="DG395"/>
      <c r="DH395"/>
      <c r="DI395"/>
      <c r="DJ395"/>
      <c r="DK395"/>
      <c r="DL395"/>
      <c r="DM395"/>
      <c r="DN395"/>
      <c r="DO395"/>
      <c r="DP395"/>
      <c r="DQ395"/>
      <c r="DR395"/>
      <c r="DS395"/>
      <c r="DT395"/>
      <c r="DU395"/>
      <c r="DV395"/>
      <c r="DW395"/>
      <c r="DX395"/>
      <c r="DY395"/>
      <c r="DZ395"/>
      <c r="EA395"/>
      <c r="EB395"/>
      <c r="EC395"/>
      <c r="ED395"/>
      <c r="EE395"/>
      <c r="EF395"/>
      <c r="EG395"/>
      <c r="EH395"/>
      <c r="EI395"/>
      <c r="EJ395"/>
      <c r="EK395"/>
      <c r="EL395"/>
      <c r="EM395"/>
      <c r="EN395"/>
      <c r="EO395"/>
      <c r="EP395"/>
      <c r="EQ395"/>
      <c r="ER395"/>
      <c r="ES395"/>
      <c r="ET395"/>
      <c r="EU395"/>
      <c r="EV395"/>
      <c r="EW395"/>
      <c r="EX395"/>
      <c r="EY395"/>
      <c r="EZ395"/>
      <c r="FA395"/>
      <c r="FB395"/>
      <c r="FC395"/>
      <c r="FD395"/>
      <c r="FE395"/>
      <c r="FF395"/>
      <c r="FG395"/>
      <c r="FH395"/>
      <c r="FI395"/>
      <c r="FJ395"/>
      <c r="FK395"/>
      <c r="FL395"/>
      <c r="FM395"/>
      <c r="FN395"/>
      <c r="FO395"/>
      <c r="FP395"/>
      <c r="FQ395"/>
      <c r="FR395"/>
      <c r="FS395"/>
      <c r="FT395"/>
      <c r="FU395"/>
      <c r="FV395"/>
      <c r="FW395"/>
      <c r="FX395"/>
      <c r="FY395"/>
      <c r="FZ395"/>
      <c r="GA395"/>
      <c r="GB395"/>
      <c r="GC395"/>
      <c r="GD395"/>
      <c r="GE395"/>
      <c r="GF395"/>
      <c r="GG395"/>
      <c r="GH395"/>
      <c r="GI395"/>
      <c r="GJ395"/>
      <c r="GK395"/>
      <c r="GL395"/>
      <c r="GM395"/>
      <c r="GN395"/>
      <c r="GO395"/>
      <c r="GP395"/>
      <c r="GQ395"/>
      <c r="GR395"/>
      <c r="GS395"/>
      <c r="GT395"/>
      <c r="GU395"/>
      <c r="GV395"/>
      <c r="GW395"/>
      <c r="GX395"/>
      <c r="GY395"/>
      <c r="GZ395"/>
      <c r="HA395"/>
      <c r="HB395"/>
      <c r="HC395"/>
      <c r="HD395"/>
      <c r="HE395"/>
      <c r="HF395"/>
      <c r="HG395"/>
      <c r="HH395"/>
      <c r="HI395"/>
      <c r="HJ395"/>
      <c r="HK395"/>
      <c r="HL395"/>
      <c r="HM395"/>
      <c r="HN395"/>
      <c r="HO395"/>
      <c r="HP395"/>
      <c r="HQ395"/>
      <c r="HR395"/>
      <c r="HS395"/>
      <c r="HT395"/>
      <c r="HU395"/>
      <c r="HV395"/>
      <c r="HW395"/>
      <c r="HX395"/>
      <c r="HY395"/>
      <c r="HZ395"/>
      <c r="IA395"/>
      <c r="IB395"/>
      <c r="IC395"/>
      <c r="ID395"/>
      <c r="IE395"/>
      <c r="IF395"/>
      <c r="IG395"/>
      <c r="IH395"/>
      <c r="II395"/>
      <c r="IJ395"/>
      <c r="IK395"/>
      <c r="IL395"/>
      <c r="IM395"/>
      <c r="IN395"/>
      <c r="IO395"/>
      <c r="IP395"/>
      <c r="IQ395"/>
      <c r="IR395"/>
      <c r="IS395"/>
      <c r="IT395"/>
      <c r="IU395"/>
      <c r="IV395"/>
      <c r="IW395"/>
      <c r="IX395"/>
      <c r="IY395"/>
      <c r="IZ395"/>
      <c r="JA395"/>
      <c r="JB395"/>
      <c r="JC395"/>
      <c r="JD395"/>
      <c r="JE395"/>
      <c r="JF395"/>
      <c r="JG395"/>
      <c r="JH395"/>
      <c r="JI395"/>
      <c r="JJ395"/>
      <c r="JK395"/>
      <c r="JL395"/>
      <c r="JM395"/>
      <c r="JN395"/>
      <c r="JO395"/>
      <c r="JP395"/>
      <c r="JQ395"/>
      <c r="JR395"/>
      <c r="JS395"/>
      <c r="JT395"/>
      <c r="JU395"/>
      <c r="JV395"/>
      <c r="JW395"/>
      <c r="JX395"/>
      <c r="JY395"/>
      <c r="JZ395"/>
      <c r="KA395"/>
      <c r="KB395"/>
      <c r="KC395"/>
      <c r="KD395"/>
      <c r="KE395"/>
      <c r="KF395"/>
      <c r="KG395"/>
      <c r="KH395"/>
      <c r="KI395"/>
      <c r="KJ395"/>
      <c r="KK395"/>
      <c r="KL395"/>
      <c r="KM395"/>
      <c r="KN395"/>
      <c r="KO395"/>
      <c r="KP395"/>
      <c r="KQ395"/>
      <c r="KR395"/>
      <c r="KS395"/>
      <c r="KT395"/>
      <c r="KU395"/>
      <c r="KV395"/>
      <c r="KW395"/>
      <c r="KX395"/>
      <c r="KY395"/>
      <c r="KZ395"/>
      <c r="LA395"/>
      <c r="LB395"/>
      <c r="LC395"/>
      <c r="LD395"/>
      <c r="LE395"/>
      <c r="LF395"/>
      <c r="LG395"/>
      <c r="LH395"/>
      <c r="LI395"/>
      <c r="LJ395"/>
      <c r="LK395"/>
      <c r="LL395"/>
      <c r="LM395"/>
      <c r="LN395"/>
      <c r="LO395"/>
      <c r="LP395"/>
      <c r="LQ395"/>
      <c r="LR395"/>
      <c r="LS395"/>
      <c r="LT395"/>
      <c r="LU395"/>
      <c r="LV395"/>
      <c r="LW395"/>
      <c r="LX395"/>
      <c r="LY395"/>
      <c r="LZ395"/>
      <c r="MA395"/>
      <c r="MB395"/>
      <c r="MC395"/>
      <c r="MD395"/>
      <c r="ME395"/>
      <c r="MF395"/>
      <c r="MG395"/>
      <c r="MH395"/>
      <c r="MI395"/>
      <c r="MJ395"/>
      <c r="MK395"/>
      <c r="ML395"/>
      <c r="MM395"/>
      <c r="MN395"/>
      <c r="MO395"/>
      <c r="MP395"/>
      <c r="MQ395"/>
      <c r="MR395"/>
      <c r="MS395"/>
      <c r="MT395"/>
      <c r="MU395"/>
      <c r="MV395"/>
      <c r="MW395"/>
      <c r="MX395"/>
      <c r="MY395"/>
      <c r="MZ395"/>
      <c r="NA395"/>
      <c r="NB395"/>
      <c r="NC395"/>
      <c r="ND395"/>
      <c r="NE395"/>
      <c r="NF395"/>
      <c r="NG395"/>
      <c r="NH395"/>
      <c r="NI395"/>
      <c r="NJ395"/>
      <c r="NK395"/>
      <c r="NL395"/>
      <c r="NM395"/>
      <c r="NN395"/>
      <c r="NO395"/>
      <c r="NP395"/>
      <c r="NQ395"/>
      <c r="NR395"/>
      <c r="NS395"/>
      <c r="NT395"/>
      <c r="NU395"/>
      <c r="NV395"/>
      <c r="NW395"/>
      <c r="NX395"/>
      <c r="NY395"/>
      <c r="NZ395"/>
      <c r="OA395"/>
      <c r="OB395"/>
      <c r="OC395"/>
      <c r="OD395"/>
      <c r="OE395"/>
      <c r="OF395"/>
      <c r="OG395"/>
      <c r="OH395"/>
      <c r="OI395"/>
      <c r="OJ395"/>
      <c r="OK395"/>
      <c r="OL395"/>
      <c r="OM395"/>
      <c r="ON395"/>
      <c r="OO395"/>
      <c r="OP395"/>
      <c r="OQ395"/>
      <c r="OR395"/>
      <c r="OS395"/>
      <c r="OT395"/>
      <c r="OU395"/>
      <c r="OV395"/>
      <c r="OW395"/>
      <c r="OX395"/>
      <c r="OY395"/>
      <c r="OZ395"/>
      <c r="PA395"/>
      <c r="PB395"/>
      <c r="PC395"/>
      <c r="PD395"/>
      <c r="PE395"/>
      <c r="PF395"/>
      <c r="PG395"/>
      <c r="PH395"/>
      <c r="PI395"/>
      <c r="PJ395"/>
      <c r="PK395"/>
      <c r="PL395"/>
      <c r="PM395"/>
      <c r="PN395"/>
      <c r="PO395"/>
      <c r="PP395"/>
      <c r="PQ395"/>
      <c r="PR395"/>
      <c r="PS395"/>
      <c r="PT395"/>
      <c r="PU395"/>
      <c r="PV395"/>
      <c r="PW395"/>
      <c r="PX395"/>
      <c r="PY395"/>
      <c r="PZ395"/>
      <c r="QA395"/>
      <c r="QB395"/>
      <c r="QC395"/>
      <c r="QD395"/>
      <c r="QE395"/>
      <c r="QF395"/>
      <c r="QG395"/>
      <c r="QH395"/>
      <c r="QI395"/>
      <c r="QJ395"/>
      <c r="QK395"/>
      <c r="QL395"/>
      <c r="QM395"/>
      <c r="QN395"/>
      <c r="QO395"/>
      <c r="QP395"/>
      <c r="QQ395"/>
      <c r="QR395"/>
      <c r="QS395"/>
      <c r="QT395"/>
      <c r="QU395"/>
      <c r="QV395"/>
      <c r="QW395"/>
      <c r="QX395"/>
      <c r="QY395"/>
      <c r="QZ395"/>
      <c r="RA395"/>
      <c r="RB395"/>
      <c r="RC395"/>
      <c r="RD395"/>
      <c r="RE395"/>
      <c r="RF395"/>
      <c r="RG395"/>
      <c r="RH395"/>
      <c r="RI395"/>
      <c r="RJ395"/>
      <c r="RK395"/>
      <c r="RL395"/>
      <c r="RM395"/>
      <c r="RN395"/>
      <c r="RO395"/>
      <c r="RP395"/>
      <c r="RQ395"/>
      <c r="RR395"/>
      <c r="RS395"/>
      <c r="RT395"/>
      <c r="RU395"/>
      <c r="RV395"/>
      <c r="RW395"/>
      <c r="RX395"/>
      <c r="RY395"/>
      <c r="RZ395"/>
      <c r="SA395"/>
      <c r="SB395"/>
      <c r="SC395"/>
      <c r="SD395"/>
      <c r="SE395"/>
      <c r="SF395"/>
      <c r="SG395"/>
      <c r="SH395"/>
      <c r="SI395"/>
      <c r="SJ395"/>
      <c r="SK395"/>
      <c r="SL395"/>
      <c r="SM395"/>
      <c r="SN395"/>
      <c r="SO395"/>
      <c r="SP395"/>
    </row>
    <row r="396" spans="1:510" ht="16.5" customHeight="1" x14ac:dyDescent="0.2">
      <c r="A396" s="20">
        <v>1615</v>
      </c>
      <c r="B396" s="34" t="s">
        <v>70</v>
      </c>
      <c r="C396" s="34" t="s">
        <v>449</v>
      </c>
      <c r="D396" s="20" t="s">
        <v>51</v>
      </c>
      <c r="E396" s="20" t="s">
        <v>1345</v>
      </c>
      <c r="F396" s="22" t="s">
        <v>88</v>
      </c>
      <c r="G396" s="34" t="s">
        <v>37</v>
      </c>
      <c r="H396" s="20" t="s">
        <v>89</v>
      </c>
      <c r="I396" s="20" t="s">
        <v>27</v>
      </c>
      <c r="J396" s="35" t="s">
        <v>558</v>
      </c>
      <c r="K396" s="36"/>
      <c r="L396" s="36"/>
      <c r="M396" s="36"/>
      <c r="N396" s="36"/>
      <c r="O396" s="55">
        <v>1764900000</v>
      </c>
      <c r="P396" s="37"/>
      <c r="Q396" s="34">
        <v>1</v>
      </c>
      <c r="R396" s="25">
        <v>45778</v>
      </c>
      <c r="S396" s="39" t="s">
        <v>559</v>
      </c>
      <c r="T396" s="37">
        <f t="shared" si="7"/>
        <v>1764900000</v>
      </c>
      <c r="U396" s="27" t="s">
        <v>39</v>
      </c>
      <c r="V396" s="28" t="s">
        <v>40</v>
      </c>
      <c r="W396"/>
      <c r="X396"/>
      <c r="Y396"/>
      <c r="Z396"/>
      <c r="AA396"/>
      <c r="AB396"/>
      <c r="AC396"/>
      <c r="AD396"/>
      <c r="AE396"/>
      <c r="AF396"/>
      <c r="AG396"/>
      <c r="AH396"/>
      <c r="AI396"/>
      <c r="AJ396"/>
      <c r="AK396"/>
      <c r="AL396"/>
      <c r="AM396"/>
      <c r="AN396"/>
      <c r="AO396"/>
      <c r="AP396"/>
      <c r="AQ396"/>
      <c r="AR396"/>
      <c r="AS396"/>
      <c r="AT396"/>
      <c r="AU396"/>
      <c r="AV396"/>
      <c r="AW396"/>
      <c r="AX396"/>
      <c r="AY396"/>
      <c r="AZ396"/>
      <c r="BA396"/>
      <c r="BB396"/>
      <c r="BC396"/>
      <c r="BD396"/>
      <c r="BE396"/>
      <c r="BF396"/>
      <c r="BG396"/>
      <c r="BH396"/>
      <c r="BI396"/>
      <c r="BJ396"/>
      <c r="BK396"/>
      <c r="BL396"/>
      <c r="BM396"/>
      <c r="BN396"/>
      <c r="BO396"/>
      <c r="BP396"/>
      <c r="BQ396"/>
      <c r="BR396"/>
      <c r="BS396"/>
      <c r="BT396"/>
      <c r="BU396"/>
      <c r="BV396"/>
      <c r="BW396"/>
      <c r="BX396"/>
      <c r="BY396"/>
      <c r="BZ396"/>
      <c r="CA396"/>
      <c r="CB396"/>
      <c r="CC396"/>
      <c r="CD396"/>
      <c r="CE396"/>
      <c r="CF396"/>
      <c r="CG396"/>
      <c r="CH396"/>
      <c r="CI396"/>
      <c r="CJ396"/>
      <c r="CK396"/>
      <c r="CL396"/>
      <c r="CM396"/>
      <c r="CN396"/>
      <c r="CO396"/>
      <c r="CP396"/>
      <c r="CQ396"/>
      <c r="CR396"/>
      <c r="CS396"/>
      <c r="CT396"/>
      <c r="CU396"/>
      <c r="CV396"/>
      <c r="CW396"/>
      <c r="CX396"/>
      <c r="CY396"/>
      <c r="CZ396"/>
      <c r="DA396"/>
      <c r="DB396"/>
      <c r="DC396"/>
      <c r="DD396"/>
      <c r="DE396"/>
      <c r="DF396"/>
      <c r="DG396"/>
      <c r="DH396"/>
      <c r="DI396"/>
      <c r="DJ396"/>
      <c r="DK396"/>
      <c r="DL396"/>
      <c r="DM396"/>
      <c r="DN396"/>
      <c r="DO396"/>
      <c r="DP396"/>
      <c r="DQ396"/>
      <c r="DR396"/>
      <c r="DS396"/>
      <c r="DT396"/>
      <c r="DU396"/>
      <c r="DV396"/>
      <c r="DW396"/>
      <c r="DX396"/>
      <c r="DY396"/>
      <c r="DZ396"/>
      <c r="EA396"/>
      <c r="EB396"/>
      <c r="EC396"/>
      <c r="ED396"/>
      <c r="EE396"/>
      <c r="EF396"/>
      <c r="EG396"/>
      <c r="EH396"/>
      <c r="EI396"/>
      <c r="EJ396"/>
      <c r="EK396"/>
      <c r="EL396"/>
      <c r="EM396"/>
      <c r="EN396"/>
      <c r="EO396"/>
      <c r="EP396"/>
      <c r="EQ396"/>
      <c r="ER396"/>
      <c r="ES396"/>
      <c r="ET396"/>
      <c r="EU396"/>
      <c r="EV396"/>
      <c r="EW396"/>
      <c r="EX396"/>
      <c r="EY396"/>
      <c r="EZ396"/>
      <c r="FA396"/>
      <c r="FB396"/>
      <c r="FC396"/>
      <c r="FD396"/>
      <c r="FE396"/>
      <c r="FF396"/>
      <c r="FG396"/>
      <c r="FH396"/>
      <c r="FI396"/>
      <c r="FJ396"/>
      <c r="FK396"/>
      <c r="FL396"/>
      <c r="FM396"/>
      <c r="FN396"/>
      <c r="FO396"/>
      <c r="FP396"/>
      <c r="FQ396"/>
      <c r="FR396"/>
      <c r="FS396"/>
      <c r="FT396"/>
      <c r="FU396"/>
      <c r="FV396"/>
      <c r="FW396"/>
      <c r="FX396"/>
      <c r="FY396"/>
      <c r="FZ396"/>
      <c r="GA396"/>
      <c r="GB396"/>
      <c r="GC396"/>
      <c r="GD396"/>
      <c r="GE396"/>
      <c r="GF396"/>
      <c r="GG396"/>
      <c r="GH396"/>
      <c r="GI396"/>
      <c r="GJ396"/>
      <c r="GK396"/>
      <c r="GL396"/>
      <c r="GM396"/>
      <c r="GN396"/>
      <c r="GO396"/>
      <c r="GP396"/>
      <c r="GQ396"/>
      <c r="GR396"/>
      <c r="GS396"/>
      <c r="GT396"/>
      <c r="GU396"/>
      <c r="GV396"/>
      <c r="GW396"/>
      <c r="GX396"/>
      <c r="GY396"/>
      <c r="GZ396"/>
      <c r="HA396"/>
      <c r="HB396"/>
      <c r="HC396"/>
      <c r="HD396"/>
      <c r="HE396"/>
      <c r="HF396"/>
      <c r="HG396"/>
      <c r="HH396"/>
      <c r="HI396"/>
      <c r="HJ396"/>
      <c r="HK396"/>
      <c r="HL396"/>
      <c r="HM396"/>
      <c r="HN396"/>
      <c r="HO396"/>
      <c r="HP396"/>
      <c r="HQ396"/>
      <c r="HR396"/>
      <c r="HS396"/>
      <c r="HT396"/>
      <c r="HU396"/>
      <c r="HV396"/>
      <c r="HW396"/>
      <c r="HX396"/>
      <c r="HY396"/>
      <c r="HZ396"/>
      <c r="IA396"/>
      <c r="IB396"/>
      <c r="IC396"/>
      <c r="ID396"/>
      <c r="IE396"/>
      <c r="IF396"/>
      <c r="IG396"/>
      <c r="IH396"/>
      <c r="II396"/>
      <c r="IJ396"/>
      <c r="IK396"/>
      <c r="IL396"/>
      <c r="IM396"/>
      <c r="IN396"/>
      <c r="IO396"/>
      <c r="IP396"/>
      <c r="IQ396"/>
      <c r="IR396"/>
      <c r="IS396"/>
      <c r="IT396"/>
      <c r="IU396"/>
      <c r="IV396"/>
      <c r="IW396"/>
      <c r="IX396"/>
      <c r="IY396"/>
      <c r="IZ396"/>
      <c r="JA396"/>
      <c r="JB396"/>
      <c r="JC396"/>
      <c r="JD396"/>
      <c r="JE396"/>
      <c r="JF396"/>
      <c r="JG396"/>
      <c r="JH396"/>
      <c r="JI396"/>
      <c r="JJ396"/>
      <c r="JK396"/>
      <c r="JL396"/>
      <c r="JM396"/>
      <c r="JN396"/>
      <c r="JO396"/>
      <c r="JP396"/>
      <c r="JQ396"/>
      <c r="JR396"/>
      <c r="JS396"/>
      <c r="JT396"/>
      <c r="JU396"/>
      <c r="JV396"/>
      <c r="JW396"/>
      <c r="JX396"/>
      <c r="JY396"/>
      <c r="JZ396"/>
      <c r="KA396"/>
      <c r="KB396"/>
      <c r="KC396"/>
      <c r="KD396"/>
      <c r="KE396"/>
      <c r="KF396"/>
      <c r="KG396"/>
      <c r="KH396"/>
      <c r="KI396"/>
      <c r="KJ396"/>
      <c r="KK396"/>
      <c r="KL396"/>
      <c r="KM396"/>
      <c r="KN396"/>
      <c r="KO396"/>
      <c r="KP396"/>
      <c r="KQ396"/>
      <c r="KR396"/>
      <c r="KS396"/>
      <c r="KT396"/>
      <c r="KU396"/>
      <c r="KV396"/>
      <c r="KW396"/>
      <c r="KX396"/>
      <c r="KY396"/>
      <c r="KZ396"/>
      <c r="LA396"/>
      <c r="LB396"/>
      <c r="LC396"/>
      <c r="LD396"/>
      <c r="LE396"/>
      <c r="LF396"/>
      <c r="LG396"/>
      <c r="LH396"/>
      <c r="LI396"/>
      <c r="LJ396"/>
      <c r="LK396"/>
      <c r="LL396"/>
      <c r="LM396"/>
      <c r="LN396"/>
      <c r="LO396"/>
      <c r="LP396"/>
      <c r="LQ396"/>
      <c r="LR396"/>
      <c r="LS396"/>
      <c r="LT396"/>
      <c r="LU396"/>
      <c r="LV396"/>
      <c r="LW396"/>
      <c r="LX396"/>
      <c r="LY396"/>
      <c r="LZ396"/>
      <c r="MA396"/>
      <c r="MB396"/>
      <c r="MC396"/>
      <c r="MD396"/>
      <c r="ME396"/>
      <c r="MF396"/>
      <c r="MG396"/>
      <c r="MH396"/>
      <c r="MI396"/>
      <c r="MJ396"/>
      <c r="MK396"/>
      <c r="ML396"/>
      <c r="MM396"/>
      <c r="MN396"/>
      <c r="MO396"/>
      <c r="MP396"/>
      <c r="MQ396"/>
      <c r="MR396"/>
      <c r="MS396"/>
      <c r="MT396"/>
      <c r="MU396"/>
      <c r="MV396"/>
      <c r="MW396"/>
      <c r="MX396"/>
      <c r="MY396"/>
      <c r="MZ396"/>
      <c r="NA396"/>
      <c r="NB396"/>
      <c r="NC396"/>
      <c r="ND396"/>
      <c r="NE396"/>
      <c r="NF396"/>
      <c r="NG396"/>
      <c r="NH396"/>
      <c r="NI396"/>
      <c r="NJ396"/>
      <c r="NK396"/>
      <c r="NL396"/>
      <c r="NM396"/>
      <c r="NN396"/>
      <c r="NO396"/>
      <c r="NP396"/>
      <c r="NQ396"/>
      <c r="NR396"/>
      <c r="NS396"/>
      <c r="NT396"/>
      <c r="NU396"/>
      <c r="NV396"/>
      <c r="NW396"/>
      <c r="NX396"/>
      <c r="NY396"/>
      <c r="NZ396"/>
      <c r="OA396"/>
      <c r="OB396"/>
      <c r="OC396"/>
      <c r="OD396"/>
      <c r="OE396"/>
      <c r="OF396"/>
      <c r="OG396"/>
      <c r="OH396"/>
      <c r="OI396"/>
      <c r="OJ396"/>
      <c r="OK396"/>
      <c r="OL396"/>
      <c r="OM396"/>
      <c r="ON396"/>
      <c r="OO396"/>
      <c r="OP396"/>
      <c r="OQ396"/>
      <c r="OR396"/>
      <c r="OS396"/>
      <c r="OT396"/>
      <c r="OU396"/>
      <c r="OV396"/>
      <c r="OW396"/>
      <c r="OX396"/>
      <c r="OY396"/>
      <c r="OZ396"/>
      <c r="PA396"/>
      <c r="PB396"/>
      <c r="PC396"/>
      <c r="PD396"/>
      <c r="PE396"/>
      <c r="PF396"/>
      <c r="PG396"/>
      <c r="PH396"/>
      <c r="PI396"/>
      <c r="PJ396"/>
      <c r="PK396"/>
      <c r="PL396"/>
      <c r="PM396"/>
      <c r="PN396"/>
      <c r="PO396"/>
      <c r="PP396"/>
      <c r="PQ396"/>
      <c r="PR396"/>
      <c r="PS396"/>
      <c r="PT396"/>
      <c r="PU396"/>
      <c r="PV396"/>
      <c r="PW396"/>
      <c r="PX396"/>
      <c r="PY396"/>
      <c r="PZ396"/>
      <c r="QA396"/>
      <c r="QB396"/>
      <c r="QC396"/>
      <c r="QD396"/>
      <c r="QE396"/>
      <c r="QF396"/>
      <c r="QG396"/>
      <c r="QH396"/>
      <c r="QI396"/>
      <c r="QJ396"/>
      <c r="QK396"/>
      <c r="QL396"/>
      <c r="QM396"/>
      <c r="QN396"/>
      <c r="QO396"/>
      <c r="QP396"/>
      <c r="QQ396"/>
      <c r="QR396"/>
      <c r="QS396"/>
      <c r="QT396"/>
      <c r="QU396"/>
      <c r="QV396"/>
      <c r="QW396"/>
      <c r="QX396"/>
      <c r="QY396"/>
      <c r="QZ396"/>
      <c r="RA396"/>
      <c r="RB396"/>
      <c r="RC396"/>
      <c r="RD396"/>
      <c r="RE396"/>
      <c r="RF396"/>
      <c r="RG396"/>
      <c r="RH396"/>
      <c r="RI396"/>
      <c r="RJ396"/>
      <c r="RK396"/>
      <c r="RL396"/>
      <c r="RM396"/>
      <c r="RN396"/>
      <c r="RO396"/>
      <c r="RP396"/>
      <c r="RQ396"/>
      <c r="RR396"/>
      <c r="RS396"/>
      <c r="RT396"/>
      <c r="RU396"/>
      <c r="RV396"/>
      <c r="RW396"/>
      <c r="RX396"/>
      <c r="RY396"/>
      <c r="RZ396"/>
      <c r="SA396"/>
      <c r="SB396"/>
      <c r="SC396"/>
      <c r="SD396"/>
      <c r="SE396"/>
      <c r="SF396"/>
      <c r="SG396"/>
      <c r="SH396"/>
      <c r="SI396"/>
      <c r="SJ396"/>
      <c r="SK396"/>
      <c r="SL396"/>
      <c r="SM396"/>
      <c r="SN396"/>
      <c r="SO396"/>
      <c r="SP396"/>
    </row>
    <row r="397" spans="1:510" ht="16.5" customHeight="1" x14ac:dyDescent="0.2">
      <c r="A397" s="20">
        <v>1616</v>
      </c>
      <c r="B397" s="34" t="s">
        <v>70</v>
      </c>
      <c r="C397" s="34" t="s">
        <v>449</v>
      </c>
      <c r="D397" s="20" t="s">
        <v>51</v>
      </c>
      <c r="E397" s="20" t="s">
        <v>1345</v>
      </c>
      <c r="F397" s="22" t="s">
        <v>88</v>
      </c>
      <c r="G397" s="34" t="s">
        <v>37</v>
      </c>
      <c r="H397" s="20" t="s">
        <v>89</v>
      </c>
      <c r="I397" s="20" t="s">
        <v>27</v>
      </c>
      <c r="J397" s="35" t="s">
        <v>560</v>
      </c>
      <c r="K397" s="36"/>
      <c r="L397" s="36"/>
      <c r="M397" s="36"/>
      <c r="N397" s="36"/>
      <c r="O397" s="55">
        <v>4700000000</v>
      </c>
      <c r="P397" s="37"/>
      <c r="Q397" s="34">
        <v>1</v>
      </c>
      <c r="R397" s="38"/>
      <c r="S397" s="39" t="s">
        <v>29</v>
      </c>
      <c r="T397" s="37">
        <f t="shared" si="7"/>
        <v>4700000000</v>
      </c>
      <c r="U397" s="27" t="s">
        <v>39</v>
      </c>
      <c r="V397" s="28" t="s">
        <v>40</v>
      </c>
      <c r="W397"/>
      <c r="X397"/>
      <c r="Y397"/>
      <c r="Z397"/>
      <c r="AA397"/>
      <c r="AB397"/>
      <c r="AC397"/>
      <c r="AD397"/>
      <c r="AE397"/>
      <c r="AF397"/>
      <c r="AG397"/>
      <c r="AH397"/>
      <c r="AI397"/>
      <c r="AJ397"/>
      <c r="AK397"/>
      <c r="AL397"/>
      <c r="AM397"/>
      <c r="AN397"/>
      <c r="AO397"/>
      <c r="AP397"/>
      <c r="AQ397"/>
      <c r="AR397"/>
      <c r="AS397"/>
      <c r="AT397"/>
      <c r="AU397"/>
      <c r="AV397"/>
      <c r="AW397"/>
      <c r="AX397"/>
      <c r="AY397"/>
      <c r="AZ397"/>
      <c r="BA397"/>
      <c r="BB397"/>
      <c r="BC397"/>
      <c r="BD397"/>
      <c r="BE397"/>
      <c r="BF397"/>
      <c r="BG397"/>
      <c r="BH397"/>
      <c r="BI397"/>
      <c r="BJ397"/>
      <c r="BK397"/>
      <c r="BL397"/>
      <c r="BM397"/>
      <c r="BN397"/>
      <c r="BO397"/>
      <c r="BP397"/>
      <c r="BQ397"/>
      <c r="BR397"/>
      <c r="BS397"/>
      <c r="BT397"/>
      <c r="BU397"/>
      <c r="BV397"/>
      <c r="BW397"/>
      <c r="BX397"/>
      <c r="BY397"/>
      <c r="BZ397"/>
      <c r="CA397"/>
      <c r="CB397"/>
      <c r="CC397"/>
      <c r="CD397"/>
      <c r="CE397"/>
      <c r="CF397"/>
      <c r="CG397"/>
      <c r="CH397"/>
      <c r="CI397"/>
      <c r="CJ397"/>
      <c r="CK397"/>
      <c r="CL397"/>
      <c r="CM397"/>
      <c r="CN397"/>
      <c r="CO397"/>
      <c r="CP397"/>
      <c r="CQ397"/>
      <c r="CR397"/>
      <c r="CS397"/>
      <c r="CT397"/>
      <c r="CU397"/>
      <c r="CV397"/>
      <c r="CW397"/>
      <c r="CX397"/>
      <c r="CY397"/>
      <c r="CZ397"/>
      <c r="DA397"/>
      <c r="DB397"/>
      <c r="DC397"/>
      <c r="DD397"/>
      <c r="DE397"/>
      <c r="DF397"/>
      <c r="DG397"/>
      <c r="DH397"/>
      <c r="DI397"/>
      <c r="DJ397"/>
      <c r="DK397"/>
      <c r="DL397"/>
      <c r="DM397"/>
      <c r="DN397"/>
      <c r="DO397"/>
      <c r="DP397"/>
      <c r="DQ397"/>
      <c r="DR397"/>
      <c r="DS397"/>
      <c r="DT397"/>
      <c r="DU397"/>
      <c r="DV397"/>
      <c r="DW397"/>
      <c r="DX397"/>
      <c r="DY397"/>
      <c r="DZ397"/>
      <c r="EA397"/>
      <c r="EB397"/>
      <c r="EC397"/>
      <c r="ED397"/>
      <c r="EE397"/>
      <c r="EF397"/>
      <c r="EG397"/>
      <c r="EH397"/>
      <c r="EI397"/>
      <c r="EJ397"/>
      <c r="EK397"/>
      <c r="EL397"/>
      <c r="EM397"/>
      <c r="EN397"/>
      <c r="EO397"/>
      <c r="EP397"/>
      <c r="EQ397"/>
      <c r="ER397"/>
      <c r="ES397"/>
      <c r="ET397"/>
      <c r="EU397"/>
      <c r="EV397"/>
      <c r="EW397"/>
      <c r="EX397"/>
      <c r="EY397"/>
      <c r="EZ397"/>
      <c r="FA397"/>
      <c r="FB397"/>
      <c r="FC397"/>
      <c r="FD397"/>
      <c r="FE397"/>
      <c r="FF397"/>
      <c r="FG397"/>
      <c r="FH397"/>
      <c r="FI397"/>
      <c r="FJ397"/>
      <c r="FK397"/>
      <c r="FL397"/>
      <c r="FM397"/>
      <c r="FN397"/>
      <c r="FO397"/>
      <c r="FP397"/>
      <c r="FQ397"/>
      <c r="FR397"/>
      <c r="FS397"/>
      <c r="FT397"/>
      <c r="FU397"/>
      <c r="FV397"/>
      <c r="FW397"/>
      <c r="FX397"/>
      <c r="FY397"/>
      <c r="FZ397"/>
      <c r="GA397"/>
      <c r="GB397"/>
      <c r="GC397"/>
      <c r="GD397"/>
      <c r="GE397"/>
      <c r="GF397"/>
      <c r="GG397"/>
      <c r="GH397"/>
      <c r="GI397"/>
      <c r="GJ397"/>
      <c r="GK397"/>
      <c r="GL397"/>
      <c r="GM397"/>
      <c r="GN397"/>
      <c r="GO397"/>
      <c r="GP397"/>
      <c r="GQ397"/>
      <c r="GR397"/>
      <c r="GS397"/>
      <c r="GT397"/>
      <c r="GU397"/>
      <c r="GV397"/>
      <c r="GW397"/>
      <c r="GX397"/>
      <c r="GY397"/>
      <c r="GZ397"/>
      <c r="HA397"/>
      <c r="HB397"/>
      <c r="HC397"/>
      <c r="HD397"/>
      <c r="HE397"/>
      <c r="HF397"/>
      <c r="HG397"/>
      <c r="HH397"/>
      <c r="HI397"/>
      <c r="HJ397"/>
      <c r="HK397"/>
      <c r="HL397"/>
      <c r="HM397"/>
      <c r="HN397"/>
      <c r="HO397"/>
      <c r="HP397"/>
      <c r="HQ397"/>
      <c r="HR397"/>
      <c r="HS397"/>
      <c r="HT397"/>
      <c r="HU397"/>
      <c r="HV397"/>
      <c r="HW397"/>
      <c r="HX397"/>
      <c r="HY397"/>
      <c r="HZ397"/>
      <c r="IA397"/>
      <c r="IB397"/>
      <c r="IC397"/>
      <c r="ID397"/>
      <c r="IE397"/>
      <c r="IF397"/>
      <c r="IG397"/>
      <c r="IH397"/>
      <c r="II397"/>
      <c r="IJ397"/>
      <c r="IK397"/>
      <c r="IL397"/>
      <c r="IM397"/>
      <c r="IN397"/>
      <c r="IO397"/>
      <c r="IP397"/>
      <c r="IQ397"/>
      <c r="IR397"/>
      <c r="IS397"/>
      <c r="IT397"/>
      <c r="IU397"/>
      <c r="IV397"/>
      <c r="IW397"/>
      <c r="IX397"/>
      <c r="IY397"/>
      <c r="IZ397"/>
      <c r="JA397"/>
      <c r="JB397"/>
      <c r="JC397"/>
      <c r="JD397"/>
      <c r="JE397"/>
      <c r="JF397"/>
      <c r="JG397"/>
      <c r="JH397"/>
      <c r="JI397"/>
      <c r="JJ397"/>
      <c r="JK397"/>
      <c r="JL397"/>
      <c r="JM397"/>
      <c r="JN397"/>
      <c r="JO397"/>
      <c r="JP397"/>
      <c r="JQ397"/>
      <c r="JR397"/>
      <c r="JS397"/>
      <c r="JT397"/>
      <c r="JU397"/>
      <c r="JV397"/>
      <c r="JW397"/>
      <c r="JX397"/>
      <c r="JY397"/>
      <c r="JZ397"/>
      <c r="KA397"/>
      <c r="KB397"/>
      <c r="KC397"/>
      <c r="KD397"/>
      <c r="KE397"/>
      <c r="KF397"/>
      <c r="KG397"/>
      <c r="KH397"/>
      <c r="KI397"/>
      <c r="KJ397"/>
      <c r="KK397"/>
      <c r="KL397"/>
      <c r="KM397"/>
      <c r="KN397"/>
      <c r="KO397"/>
      <c r="KP397"/>
      <c r="KQ397"/>
      <c r="KR397"/>
      <c r="KS397"/>
      <c r="KT397"/>
      <c r="KU397"/>
      <c r="KV397"/>
      <c r="KW397"/>
      <c r="KX397"/>
      <c r="KY397"/>
      <c r="KZ397"/>
      <c r="LA397"/>
      <c r="LB397"/>
      <c r="LC397"/>
      <c r="LD397"/>
      <c r="LE397"/>
      <c r="LF397"/>
      <c r="LG397"/>
      <c r="LH397"/>
      <c r="LI397"/>
      <c r="LJ397"/>
      <c r="LK397"/>
      <c r="LL397"/>
      <c r="LM397"/>
      <c r="LN397"/>
      <c r="LO397"/>
      <c r="LP397"/>
      <c r="LQ397"/>
      <c r="LR397"/>
      <c r="LS397"/>
      <c r="LT397"/>
      <c r="LU397"/>
      <c r="LV397"/>
      <c r="LW397"/>
      <c r="LX397"/>
      <c r="LY397"/>
      <c r="LZ397"/>
      <c r="MA397"/>
      <c r="MB397"/>
      <c r="MC397"/>
      <c r="MD397"/>
      <c r="ME397"/>
      <c r="MF397"/>
      <c r="MG397"/>
      <c r="MH397"/>
      <c r="MI397"/>
      <c r="MJ397"/>
      <c r="MK397"/>
      <c r="ML397"/>
      <c r="MM397"/>
      <c r="MN397"/>
      <c r="MO397"/>
      <c r="MP397"/>
      <c r="MQ397"/>
      <c r="MR397"/>
      <c r="MS397"/>
      <c r="MT397"/>
      <c r="MU397"/>
      <c r="MV397"/>
      <c r="MW397"/>
      <c r="MX397"/>
      <c r="MY397"/>
      <c r="MZ397"/>
      <c r="NA397"/>
      <c r="NB397"/>
      <c r="NC397"/>
      <c r="ND397"/>
      <c r="NE397"/>
      <c r="NF397"/>
      <c r="NG397"/>
      <c r="NH397"/>
      <c r="NI397"/>
      <c r="NJ397"/>
      <c r="NK397"/>
      <c r="NL397"/>
      <c r="NM397"/>
      <c r="NN397"/>
      <c r="NO397"/>
      <c r="NP397"/>
      <c r="NQ397"/>
      <c r="NR397"/>
      <c r="NS397"/>
      <c r="NT397"/>
      <c r="NU397"/>
      <c r="NV397"/>
      <c r="NW397"/>
      <c r="NX397"/>
      <c r="NY397"/>
      <c r="NZ397"/>
      <c r="OA397"/>
      <c r="OB397"/>
      <c r="OC397"/>
      <c r="OD397"/>
      <c r="OE397"/>
      <c r="OF397"/>
      <c r="OG397"/>
      <c r="OH397"/>
      <c r="OI397"/>
      <c r="OJ397"/>
      <c r="OK397"/>
      <c r="OL397"/>
      <c r="OM397"/>
      <c r="ON397"/>
      <c r="OO397"/>
      <c r="OP397"/>
      <c r="OQ397"/>
      <c r="OR397"/>
      <c r="OS397"/>
      <c r="OT397"/>
      <c r="OU397"/>
      <c r="OV397"/>
      <c r="OW397"/>
      <c r="OX397"/>
      <c r="OY397"/>
      <c r="OZ397"/>
      <c r="PA397"/>
      <c r="PB397"/>
      <c r="PC397"/>
      <c r="PD397"/>
      <c r="PE397"/>
      <c r="PF397"/>
      <c r="PG397"/>
      <c r="PH397"/>
      <c r="PI397"/>
      <c r="PJ397"/>
      <c r="PK397"/>
      <c r="PL397"/>
      <c r="PM397"/>
      <c r="PN397"/>
      <c r="PO397"/>
      <c r="PP397"/>
      <c r="PQ397"/>
      <c r="PR397"/>
      <c r="PS397"/>
      <c r="PT397"/>
      <c r="PU397"/>
      <c r="PV397"/>
      <c r="PW397"/>
      <c r="PX397"/>
      <c r="PY397"/>
      <c r="PZ397"/>
      <c r="QA397"/>
      <c r="QB397"/>
      <c r="QC397"/>
      <c r="QD397"/>
      <c r="QE397"/>
      <c r="QF397"/>
      <c r="QG397"/>
      <c r="QH397"/>
      <c r="QI397"/>
      <c r="QJ397"/>
      <c r="QK397"/>
      <c r="QL397"/>
      <c r="QM397"/>
      <c r="QN397"/>
      <c r="QO397"/>
      <c r="QP397"/>
      <c r="QQ397"/>
      <c r="QR397"/>
      <c r="QS397"/>
      <c r="QT397"/>
      <c r="QU397"/>
      <c r="QV397"/>
      <c r="QW397"/>
      <c r="QX397"/>
      <c r="QY397"/>
      <c r="QZ397"/>
      <c r="RA397"/>
      <c r="RB397"/>
      <c r="RC397"/>
      <c r="RD397"/>
      <c r="RE397"/>
      <c r="RF397"/>
      <c r="RG397"/>
      <c r="RH397"/>
      <c r="RI397"/>
      <c r="RJ397"/>
      <c r="RK397"/>
      <c r="RL397"/>
      <c r="RM397"/>
      <c r="RN397"/>
      <c r="RO397"/>
      <c r="RP397"/>
      <c r="RQ397"/>
      <c r="RR397"/>
      <c r="RS397"/>
      <c r="RT397"/>
      <c r="RU397"/>
      <c r="RV397"/>
      <c r="RW397"/>
      <c r="RX397"/>
      <c r="RY397"/>
      <c r="RZ397"/>
      <c r="SA397"/>
      <c r="SB397"/>
      <c r="SC397"/>
      <c r="SD397"/>
      <c r="SE397"/>
      <c r="SF397"/>
      <c r="SG397"/>
      <c r="SH397"/>
      <c r="SI397"/>
      <c r="SJ397"/>
      <c r="SK397"/>
      <c r="SL397"/>
      <c r="SM397"/>
      <c r="SN397"/>
      <c r="SO397"/>
      <c r="SP397"/>
    </row>
    <row r="398" spans="1:510" ht="16.5" customHeight="1" x14ac:dyDescent="0.2">
      <c r="A398" s="20">
        <v>1617</v>
      </c>
      <c r="B398" s="34" t="s">
        <v>70</v>
      </c>
      <c r="C398" s="34" t="s">
        <v>449</v>
      </c>
      <c r="D398" s="20" t="s">
        <v>51</v>
      </c>
      <c r="E398" s="20" t="s">
        <v>1345</v>
      </c>
      <c r="F398" s="22" t="s">
        <v>88</v>
      </c>
      <c r="G398" s="34" t="s">
        <v>520</v>
      </c>
      <c r="H398" s="20" t="s">
        <v>89</v>
      </c>
      <c r="I398" s="20" t="s">
        <v>27</v>
      </c>
      <c r="J398" s="35" t="s">
        <v>561</v>
      </c>
      <c r="K398" s="36"/>
      <c r="L398" s="36"/>
      <c r="M398" s="36"/>
      <c r="N398" s="36"/>
      <c r="O398" s="55">
        <v>2910104317</v>
      </c>
      <c r="P398" s="37"/>
      <c r="Q398" s="34">
        <v>1</v>
      </c>
      <c r="R398" s="25">
        <v>45778</v>
      </c>
      <c r="S398" s="39" t="s">
        <v>83</v>
      </c>
      <c r="T398" s="37">
        <f t="shared" si="7"/>
        <v>2910104317</v>
      </c>
      <c r="U398" s="27" t="s">
        <v>39</v>
      </c>
      <c r="V398" s="28" t="s">
        <v>40</v>
      </c>
      <c r="W398"/>
      <c r="X398"/>
      <c r="Y398"/>
      <c r="Z398"/>
      <c r="AA398"/>
      <c r="AB398"/>
      <c r="AC398"/>
      <c r="AD398"/>
      <c r="AE398"/>
      <c r="AF398"/>
      <c r="AG398"/>
      <c r="AH398"/>
      <c r="AI398"/>
      <c r="AJ398"/>
      <c r="AK398"/>
      <c r="AL398"/>
      <c r="AM398"/>
      <c r="AN398"/>
      <c r="AO398"/>
      <c r="AP398"/>
      <c r="AQ398"/>
      <c r="AR398"/>
      <c r="AS398"/>
      <c r="AT398"/>
      <c r="AU398"/>
      <c r="AV398"/>
      <c r="AW398"/>
      <c r="AX398"/>
      <c r="AY398"/>
      <c r="AZ398"/>
      <c r="BA398"/>
      <c r="BB398"/>
      <c r="BC398"/>
      <c r="BD398"/>
      <c r="BE398"/>
      <c r="BF398"/>
      <c r="BG398"/>
      <c r="BH398"/>
      <c r="BI398"/>
      <c r="BJ398"/>
      <c r="BK398"/>
      <c r="BL398"/>
      <c r="BM398"/>
      <c r="BN398"/>
      <c r="BO398"/>
      <c r="BP398"/>
      <c r="BQ398"/>
      <c r="BR398"/>
      <c r="BS398"/>
      <c r="BT398"/>
      <c r="BU398"/>
      <c r="BV398"/>
      <c r="BW398"/>
      <c r="BX398"/>
      <c r="BY398"/>
      <c r="BZ398"/>
      <c r="CA398"/>
      <c r="CB398"/>
      <c r="CC398"/>
      <c r="CD398"/>
      <c r="CE398"/>
      <c r="CF398"/>
      <c r="CG398"/>
      <c r="CH398"/>
      <c r="CI398"/>
      <c r="CJ398"/>
      <c r="CK398"/>
      <c r="CL398"/>
      <c r="CM398"/>
      <c r="CN398"/>
      <c r="CO398"/>
      <c r="CP398"/>
      <c r="CQ398"/>
      <c r="CR398"/>
      <c r="CS398"/>
      <c r="CT398"/>
      <c r="CU398"/>
      <c r="CV398"/>
      <c r="CW398"/>
      <c r="CX398"/>
      <c r="CY398"/>
      <c r="CZ398"/>
      <c r="DA398"/>
      <c r="DB398"/>
      <c r="DC398"/>
      <c r="DD398"/>
      <c r="DE398"/>
      <c r="DF398"/>
      <c r="DG398"/>
      <c r="DH398"/>
      <c r="DI398"/>
      <c r="DJ398"/>
      <c r="DK398"/>
      <c r="DL398"/>
      <c r="DM398"/>
      <c r="DN398"/>
      <c r="DO398"/>
      <c r="DP398"/>
      <c r="DQ398"/>
      <c r="DR398"/>
      <c r="DS398"/>
      <c r="DT398"/>
      <c r="DU398"/>
      <c r="DV398"/>
      <c r="DW398"/>
      <c r="DX398"/>
      <c r="DY398"/>
      <c r="DZ398"/>
      <c r="EA398"/>
      <c r="EB398"/>
      <c r="EC398"/>
      <c r="ED398"/>
      <c r="EE398"/>
      <c r="EF398"/>
      <c r="EG398"/>
      <c r="EH398"/>
      <c r="EI398"/>
      <c r="EJ398"/>
      <c r="EK398"/>
      <c r="EL398"/>
      <c r="EM398"/>
      <c r="EN398"/>
      <c r="EO398"/>
      <c r="EP398"/>
      <c r="EQ398"/>
      <c r="ER398"/>
      <c r="ES398"/>
      <c r="ET398"/>
      <c r="EU398"/>
      <c r="EV398"/>
      <c r="EW398"/>
      <c r="EX398"/>
      <c r="EY398"/>
      <c r="EZ398"/>
      <c r="FA398"/>
      <c r="FB398"/>
      <c r="FC398"/>
      <c r="FD398"/>
      <c r="FE398"/>
      <c r="FF398"/>
      <c r="FG398"/>
      <c r="FH398"/>
      <c r="FI398"/>
      <c r="FJ398"/>
      <c r="FK398"/>
      <c r="FL398"/>
      <c r="FM398"/>
      <c r="FN398"/>
      <c r="FO398"/>
      <c r="FP398"/>
      <c r="FQ398"/>
      <c r="FR398"/>
      <c r="FS398"/>
      <c r="FT398"/>
      <c r="FU398"/>
      <c r="FV398"/>
      <c r="FW398"/>
      <c r="FX398"/>
      <c r="FY398"/>
      <c r="FZ398"/>
      <c r="GA398"/>
      <c r="GB398"/>
      <c r="GC398"/>
      <c r="GD398"/>
      <c r="GE398"/>
      <c r="GF398"/>
      <c r="GG398"/>
      <c r="GH398"/>
      <c r="GI398"/>
      <c r="GJ398"/>
      <c r="GK398"/>
      <c r="GL398"/>
      <c r="GM398"/>
      <c r="GN398"/>
      <c r="GO398"/>
      <c r="GP398"/>
      <c r="GQ398"/>
      <c r="GR398"/>
      <c r="GS398"/>
      <c r="GT398"/>
      <c r="GU398"/>
      <c r="GV398"/>
      <c r="GW398"/>
      <c r="GX398"/>
      <c r="GY398"/>
      <c r="GZ398"/>
      <c r="HA398"/>
      <c r="HB398"/>
      <c r="HC398"/>
      <c r="HD398"/>
      <c r="HE398"/>
      <c r="HF398"/>
      <c r="HG398"/>
      <c r="HH398"/>
      <c r="HI398"/>
      <c r="HJ398"/>
      <c r="HK398"/>
      <c r="HL398"/>
      <c r="HM398"/>
      <c r="HN398"/>
      <c r="HO398"/>
      <c r="HP398"/>
      <c r="HQ398"/>
      <c r="HR398"/>
      <c r="HS398"/>
      <c r="HT398"/>
      <c r="HU398"/>
      <c r="HV398"/>
      <c r="HW398"/>
      <c r="HX398"/>
      <c r="HY398"/>
      <c r="HZ398"/>
      <c r="IA398"/>
      <c r="IB398"/>
      <c r="IC398"/>
      <c r="ID398"/>
      <c r="IE398"/>
      <c r="IF398"/>
      <c r="IG398"/>
      <c r="IH398"/>
      <c r="II398"/>
      <c r="IJ398"/>
      <c r="IK398"/>
      <c r="IL398"/>
      <c r="IM398"/>
      <c r="IN398"/>
      <c r="IO398"/>
      <c r="IP398"/>
      <c r="IQ398"/>
      <c r="IR398"/>
      <c r="IS398"/>
      <c r="IT398"/>
      <c r="IU398"/>
      <c r="IV398"/>
      <c r="IW398"/>
      <c r="IX398"/>
      <c r="IY398"/>
      <c r="IZ398"/>
      <c r="JA398"/>
      <c r="JB398"/>
      <c r="JC398"/>
      <c r="JD398"/>
      <c r="JE398"/>
      <c r="JF398"/>
      <c r="JG398"/>
      <c r="JH398"/>
      <c r="JI398"/>
      <c r="JJ398"/>
      <c r="JK398"/>
      <c r="JL398"/>
      <c r="JM398"/>
      <c r="JN398"/>
      <c r="JO398"/>
      <c r="JP398"/>
      <c r="JQ398"/>
      <c r="JR398"/>
      <c r="JS398"/>
      <c r="JT398"/>
      <c r="JU398"/>
      <c r="JV398"/>
      <c r="JW398"/>
      <c r="JX398"/>
      <c r="JY398"/>
      <c r="JZ398"/>
      <c r="KA398"/>
      <c r="KB398"/>
      <c r="KC398"/>
      <c r="KD398"/>
      <c r="KE398"/>
      <c r="KF398"/>
      <c r="KG398"/>
      <c r="KH398"/>
      <c r="KI398"/>
      <c r="KJ398"/>
      <c r="KK398"/>
      <c r="KL398"/>
      <c r="KM398"/>
      <c r="KN398"/>
      <c r="KO398"/>
      <c r="KP398"/>
      <c r="KQ398"/>
      <c r="KR398"/>
      <c r="KS398"/>
      <c r="KT398"/>
      <c r="KU398"/>
      <c r="KV398"/>
      <c r="KW398"/>
      <c r="KX398"/>
      <c r="KY398"/>
      <c r="KZ398"/>
      <c r="LA398"/>
      <c r="LB398"/>
      <c r="LC398"/>
      <c r="LD398"/>
      <c r="LE398"/>
      <c r="LF398"/>
      <c r="LG398"/>
      <c r="LH398"/>
      <c r="LI398"/>
      <c r="LJ398"/>
      <c r="LK398"/>
      <c r="LL398"/>
      <c r="LM398"/>
      <c r="LN398"/>
      <c r="LO398"/>
      <c r="LP398"/>
      <c r="LQ398"/>
      <c r="LR398"/>
      <c r="LS398"/>
      <c r="LT398"/>
      <c r="LU398"/>
      <c r="LV398"/>
      <c r="LW398"/>
      <c r="LX398"/>
      <c r="LY398"/>
      <c r="LZ398"/>
      <c r="MA398"/>
      <c r="MB398"/>
      <c r="MC398"/>
      <c r="MD398"/>
      <c r="ME398"/>
      <c r="MF398"/>
      <c r="MG398"/>
      <c r="MH398"/>
      <c r="MI398"/>
      <c r="MJ398"/>
      <c r="MK398"/>
      <c r="ML398"/>
      <c r="MM398"/>
      <c r="MN398"/>
      <c r="MO398"/>
      <c r="MP398"/>
      <c r="MQ398"/>
      <c r="MR398"/>
      <c r="MS398"/>
      <c r="MT398"/>
      <c r="MU398"/>
      <c r="MV398"/>
      <c r="MW398"/>
      <c r="MX398"/>
      <c r="MY398"/>
      <c r="MZ398"/>
      <c r="NA398"/>
      <c r="NB398"/>
      <c r="NC398"/>
      <c r="ND398"/>
      <c r="NE398"/>
      <c r="NF398"/>
      <c r="NG398"/>
      <c r="NH398"/>
      <c r="NI398"/>
      <c r="NJ398"/>
      <c r="NK398"/>
      <c r="NL398"/>
      <c r="NM398"/>
      <c r="NN398"/>
      <c r="NO398"/>
      <c r="NP398"/>
      <c r="NQ398"/>
      <c r="NR398"/>
      <c r="NS398"/>
      <c r="NT398"/>
      <c r="NU398"/>
      <c r="NV398"/>
      <c r="NW398"/>
      <c r="NX398"/>
      <c r="NY398"/>
      <c r="NZ398"/>
      <c r="OA398"/>
      <c r="OB398"/>
      <c r="OC398"/>
      <c r="OD398"/>
      <c r="OE398"/>
      <c r="OF398"/>
      <c r="OG398"/>
      <c r="OH398"/>
      <c r="OI398"/>
      <c r="OJ398"/>
      <c r="OK398"/>
      <c r="OL398"/>
      <c r="OM398"/>
      <c r="ON398"/>
      <c r="OO398"/>
      <c r="OP398"/>
      <c r="OQ398"/>
      <c r="OR398"/>
      <c r="OS398"/>
      <c r="OT398"/>
      <c r="OU398"/>
      <c r="OV398"/>
      <c r="OW398"/>
      <c r="OX398"/>
      <c r="OY398"/>
      <c r="OZ398"/>
      <c r="PA398"/>
      <c r="PB398"/>
      <c r="PC398"/>
      <c r="PD398"/>
      <c r="PE398"/>
      <c r="PF398"/>
      <c r="PG398"/>
      <c r="PH398"/>
      <c r="PI398"/>
      <c r="PJ398"/>
      <c r="PK398"/>
      <c r="PL398"/>
      <c r="PM398"/>
      <c r="PN398"/>
      <c r="PO398"/>
      <c r="PP398"/>
      <c r="PQ398"/>
      <c r="PR398"/>
      <c r="PS398"/>
      <c r="PT398"/>
      <c r="PU398"/>
      <c r="PV398"/>
      <c r="PW398"/>
      <c r="PX398"/>
      <c r="PY398"/>
      <c r="PZ398"/>
      <c r="QA398"/>
      <c r="QB398"/>
      <c r="QC398"/>
      <c r="QD398"/>
      <c r="QE398"/>
      <c r="QF398"/>
      <c r="QG398"/>
      <c r="QH398"/>
      <c r="QI398"/>
      <c r="QJ398"/>
      <c r="QK398"/>
      <c r="QL398"/>
      <c r="QM398"/>
      <c r="QN398"/>
      <c r="QO398"/>
      <c r="QP398"/>
      <c r="QQ398"/>
      <c r="QR398"/>
      <c r="QS398"/>
      <c r="QT398"/>
      <c r="QU398"/>
      <c r="QV398"/>
      <c r="QW398"/>
      <c r="QX398"/>
      <c r="QY398"/>
      <c r="QZ398"/>
      <c r="RA398"/>
      <c r="RB398"/>
      <c r="RC398"/>
      <c r="RD398"/>
      <c r="RE398"/>
      <c r="RF398"/>
      <c r="RG398"/>
      <c r="RH398"/>
      <c r="RI398"/>
      <c r="RJ398"/>
      <c r="RK398"/>
      <c r="RL398"/>
      <c r="RM398"/>
      <c r="RN398"/>
      <c r="RO398"/>
      <c r="RP398"/>
      <c r="RQ398"/>
      <c r="RR398"/>
      <c r="RS398"/>
      <c r="RT398"/>
      <c r="RU398"/>
      <c r="RV398"/>
      <c r="RW398"/>
      <c r="RX398"/>
      <c r="RY398"/>
      <c r="RZ398"/>
      <c r="SA398"/>
      <c r="SB398"/>
      <c r="SC398"/>
      <c r="SD398"/>
      <c r="SE398"/>
      <c r="SF398"/>
      <c r="SG398"/>
      <c r="SH398"/>
      <c r="SI398"/>
      <c r="SJ398"/>
      <c r="SK398"/>
      <c r="SL398"/>
      <c r="SM398"/>
      <c r="SN398"/>
      <c r="SO398"/>
      <c r="SP398"/>
    </row>
    <row r="399" spans="1:510" ht="16.5" customHeight="1" x14ac:dyDescent="0.2">
      <c r="A399" s="20">
        <v>1618</v>
      </c>
      <c r="B399" s="34" t="s">
        <v>70</v>
      </c>
      <c r="C399" s="34" t="s">
        <v>449</v>
      </c>
      <c r="D399" s="20" t="s">
        <v>51</v>
      </c>
      <c r="E399" s="20" t="s">
        <v>1345</v>
      </c>
      <c r="F399" s="22" t="s">
        <v>88</v>
      </c>
      <c r="G399" s="34" t="s">
        <v>520</v>
      </c>
      <c r="H399" s="20" t="s">
        <v>89</v>
      </c>
      <c r="I399" s="20" t="s">
        <v>27</v>
      </c>
      <c r="J399" s="56" t="s">
        <v>562</v>
      </c>
      <c r="K399" s="36"/>
      <c r="L399" s="36"/>
      <c r="M399" s="36"/>
      <c r="N399" s="36"/>
      <c r="O399" s="55">
        <v>1800197868</v>
      </c>
      <c r="P399" s="37"/>
      <c r="Q399" s="34">
        <v>1</v>
      </c>
      <c r="R399" s="25">
        <v>45717</v>
      </c>
      <c r="S399" s="39" t="s">
        <v>29</v>
      </c>
      <c r="T399" s="37">
        <f t="shared" si="7"/>
        <v>1800197868</v>
      </c>
      <c r="U399" s="27" t="s">
        <v>39</v>
      </c>
      <c r="V399" s="28" t="s">
        <v>40</v>
      </c>
      <c r="W399"/>
      <c r="X399"/>
      <c r="Y399"/>
      <c r="Z399"/>
      <c r="AA399"/>
      <c r="AB399"/>
      <c r="AC399"/>
      <c r="AD399"/>
      <c r="AE399"/>
      <c r="AF399"/>
      <c r="AG399"/>
      <c r="AH399"/>
      <c r="AI399"/>
      <c r="AJ399"/>
      <c r="AK399"/>
      <c r="AL399"/>
      <c r="AM399"/>
      <c r="AN399"/>
      <c r="AO399"/>
      <c r="AP399"/>
      <c r="AQ399"/>
      <c r="AR399"/>
      <c r="AS399"/>
      <c r="AT399"/>
      <c r="AU399"/>
      <c r="AV399"/>
      <c r="AW399"/>
      <c r="AX399"/>
      <c r="AY399"/>
      <c r="AZ399"/>
      <c r="BA399"/>
      <c r="BB399"/>
      <c r="BC399"/>
      <c r="BD399"/>
      <c r="BE399"/>
      <c r="BF399"/>
      <c r="BG399"/>
      <c r="BH399"/>
      <c r="BI399"/>
      <c r="BJ399"/>
      <c r="BK399"/>
      <c r="BL399"/>
      <c r="BM399"/>
      <c r="BN399"/>
      <c r="BO399"/>
      <c r="BP399"/>
      <c r="BQ399"/>
      <c r="BR399"/>
      <c r="BS399"/>
      <c r="BT399"/>
      <c r="BU399"/>
      <c r="BV399"/>
      <c r="BW399"/>
      <c r="BX399"/>
      <c r="BY399"/>
      <c r="BZ399"/>
      <c r="CA399"/>
      <c r="CB399"/>
      <c r="CC399"/>
      <c r="CD399"/>
      <c r="CE399"/>
      <c r="CF399"/>
      <c r="CG399"/>
      <c r="CH399"/>
      <c r="CI399"/>
      <c r="CJ399"/>
      <c r="CK399"/>
      <c r="CL399"/>
      <c r="CM399"/>
      <c r="CN399"/>
      <c r="CO399"/>
      <c r="CP399"/>
      <c r="CQ399"/>
      <c r="CR399"/>
      <c r="CS399"/>
      <c r="CT399"/>
      <c r="CU399"/>
      <c r="CV399"/>
      <c r="CW399"/>
      <c r="CX399"/>
      <c r="CY399"/>
      <c r="CZ399"/>
      <c r="DA399"/>
      <c r="DB399"/>
      <c r="DC399"/>
      <c r="DD399"/>
      <c r="DE399"/>
      <c r="DF399"/>
      <c r="DG399"/>
      <c r="DH399"/>
      <c r="DI399"/>
      <c r="DJ399"/>
      <c r="DK399"/>
      <c r="DL399"/>
      <c r="DM399"/>
      <c r="DN399"/>
      <c r="DO399"/>
      <c r="DP399"/>
      <c r="DQ399"/>
      <c r="DR399"/>
      <c r="DS399"/>
      <c r="DT399"/>
      <c r="DU399"/>
      <c r="DV399"/>
      <c r="DW399"/>
      <c r="DX399"/>
      <c r="DY399"/>
      <c r="DZ399"/>
      <c r="EA399"/>
      <c r="EB399"/>
      <c r="EC399"/>
      <c r="ED399"/>
      <c r="EE399"/>
      <c r="EF399"/>
      <c r="EG399"/>
      <c r="EH399"/>
      <c r="EI399"/>
      <c r="EJ399"/>
      <c r="EK399"/>
      <c r="EL399"/>
      <c r="EM399"/>
      <c r="EN399"/>
      <c r="EO399"/>
      <c r="EP399"/>
      <c r="EQ399"/>
      <c r="ER399"/>
      <c r="ES399"/>
      <c r="ET399"/>
      <c r="EU399"/>
      <c r="EV399"/>
      <c r="EW399"/>
      <c r="EX399"/>
      <c r="EY399"/>
      <c r="EZ399"/>
      <c r="FA399"/>
      <c r="FB399"/>
      <c r="FC399"/>
      <c r="FD399"/>
      <c r="FE399"/>
      <c r="FF399"/>
      <c r="FG399"/>
      <c r="FH399"/>
      <c r="FI399"/>
      <c r="FJ399"/>
      <c r="FK399"/>
      <c r="FL399"/>
      <c r="FM399"/>
      <c r="FN399"/>
      <c r="FO399"/>
      <c r="FP399"/>
      <c r="FQ399"/>
      <c r="FR399"/>
      <c r="FS399"/>
      <c r="FT399"/>
      <c r="FU399"/>
      <c r="FV399"/>
      <c r="FW399"/>
      <c r="FX399"/>
      <c r="FY399"/>
      <c r="FZ399"/>
      <c r="GA399"/>
      <c r="GB399"/>
      <c r="GC399"/>
      <c r="GD399"/>
      <c r="GE399"/>
      <c r="GF399"/>
      <c r="GG399"/>
      <c r="GH399"/>
      <c r="GI399"/>
      <c r="GJ399"/>
      <c r="GK399"/>
      <c r="GL399"/>
      <c r="GM399"/>
      <c r="GN399"/>
      <c r="GO399"/>
      <c r="GP399"/>
      <c r="GQ399"/>
      <c r="GR399"/>
      <c r="GS399"/>
      <c r="GT399"/>
      <c r="GU399"/>
      <c r="GV399"/>
      <c r="GW399"/>
      <c r="GX399"/>
      <c r="GY399"/>
      <c r="GZ399"/>
      <c r="HA399"/>
      <c r="HB399"/>
      <c r="HC399"/>
      <c r="HD399"/>
      <c r="HE399"/>
      <c r="HF399"/>
      <c r="HG399"/>
      <c r="HH399"/>
      <c r="HI399"/>
      <c r="HJ399"/>
      <c r="HK399"/>
      <c r="HL399"/>
      <c r="HM399"/>
      <c r="HN399"/>
      <c r="HO399"/>
      <c r="HP399"/>
      <c r="HQ399"/>
      <c r="HR399"/>
      <c r="HS399"/>
      <c r="HT399"/>
      <c r="HU399"/>
      <c r="HV399"/>
      <c r="HW399"/>
      <c r="HX399"/>
      <c r="HY399"/>
      <c r="HZ399"/>
      <c r="IA399"/>
      <c r="IB399"/>
      <c r="IC399"/>
      <c r="ID399"/>
      <c r="IE399"/>
      <c r="IF399"/>
      <c r="IG399"/>
      <c r="IH399"/>
      <c r="II399"/>
      <c r="IJ399"/>
      <c r="IK399"/>
      <c r="IL399"/>
      <c r="IM399"/>
      <c r="IN399"/>
      <c r="IO399"/>
      <c r="IP399"/>
      <c r="IQ399"/>
      <c r="IR399"/>
      <c r="IS399"/>
      <c r="IT399"/>
      <c r="IU399"/>
      <c r="IV399"/>
      <c r="IW399"/>
      <c r="IX399"/>
      <c r="IY399"/>
      <c r="IZ399"/>
      <c r="JA399"/>
      <c r="JB399"/>
      <c r="JC399"/>
      <c r="JD399"/>
      <c r="JE399"/>
      <c r="JF399"/>
      <c r="JG399"/>
      <c r="JH399"/>
      <c r="JI399"/>
      <c r="JJ399"/>
      <c r="JK399"/>
      <c r="JL399"/>
      <c r="JM399"/>
      <c r="JN399"/>
      <c r="JO399"/>
      <c r="JP399"/>
      <c r="JQ399"/>
      <c r="JR399"/>
      <c r="JS399"/>
      <c r="JT399"/>
      <c r="JU399"/>
      <c r="JV399"/>
      <c r="JW399"/>
      <c r="JX399"/>
      <c r="JY399"/>
      <c r="JZ399"/>
      <c r="KA399"/>
      <c r="KB399"/>
      <c r="KC399"/>
      <c r="KD399"/>
      <c r="KE399"/>
      <c r="KF399"/>
      <c r="KG399"/>
      <c r="KH399"/>
      <c r="KI399"/>
      <c r="KJ399"/>
      <c r="KK399"/>
      <c r="KL399"/>
      <c r="KM399"/>
      <c r="KN399"/>
      <c r="KO399"/>
      <c r="KP399"/>
      <c r="KQ399"/>
      <c r="KR399"/>
      <c r="KS399"/>
      <c r="KT399"/>
      <c r="KU399"/>
      <c r="KV399"/>
      <c r="KW399"/>
      <c r="KX399"/>
      <c r="KY399"/>
      <c r="KZ399"/>
      <c r="LA399"/>
      <c r="LB399"/>
      <c r="LC399"/>
      <c r="LD399"/>
      <c r="LE399"/>
      <c r="LF399"/>
      <c r="LG399"/>
      <c r="LH399"/>
      <c r="LI399"/>
      <c r="LJ399"/>
      <c r="LK399"/>
      <c r="LL399"/>
      <c r="LM399"/>
      <c r="LN399"/>
      <c r="LO399"/>
      <c r="LP399"/>
      <c r="LQ399"/>
      <c r="LR399"/>
      <c r="LS399"/>
      <c r="LT399"/>
      <c r="LU399"/>
      <c r="LV399"/>
      <c r="LW399"/>
      <c r="LX399"/>
      <c r="LY399"/>
      <c r="LZ399"/>
      <c r="MA399"/>
      <c r="MB399"/>
      <c r="MC399"/>
      <c r="MD399"/>
      <c r="ME399"/>
      <c r="MF399"/>
      <c r="MG399"/>
      <c r="MH399"/>
      <c r="MI399"/>
      <c r="MJ399"/>
      <c r="MK399"/>
      <c r="ML399"/>
      <c r="MM399"/>
      <c r="MN399"/>
      <c r="MO399"/>
      <c r="MP399"/>
      <c r="MQ399"/>
      <c r="MR399"/>
      <c r="MS399"/>
      <c r="MT399"/>
      <c r="MU399"/>
      <c r="MV399"/>
      <c r="MW399"/>
      <c r="MX399"/>
      <c r="MY399"/>
      <c r="MZ399"/>
      <c r="NA399"/>
      <c r="NB399"/>
      <c r="NC399"/>
      <c r="ND399"/>
      <c r="NE399"/>
      <c r="NF399"/>
      <c r="NG399"/>
      <c r="NH399"/>
      <c r="NI399"/>
      <c r="NJ399"/>
      <c r="NK399"/>
      <c r="NL399"/>
      <c r="NM399"/>
      <c r="NN399"/>
      <c r="NO399"/>
      <c r="NP399"/>
      <c r="NQ399"/>
      <c r="NR399"/>
      <c r="NS399"/>
      <c r="NT399"/>
      <c r="NU399"/>
      <c r="NV399"/>
      <c r="NW399"/>
      <c r="NX399"/>
      <c r="NY399"/>
      <c r="NZ399"/>
      <c r="OA399"/>
      <c r="OB399"/>
      <c r="OC399"/>
      <c r="OD399"/>
      <c r="OE399"/>
      <c r="OF399"/>
      <c r="OG399"/>
      <c r="OH399"/>
      <c r="OI399"/>
      <c r="OJ399"/>
      <c r="OK399"/>
      <c r="OL399"/>
      <c r="OM399"/>
      <c r="ON399"/>
      <c r="OO399"/>
      <c r="OP399"/>
      <c r="OQ399"/>
      <c r="OR399"/>
      <c r="OS399"/>
      <c r="OT399"/>
      <c r="OU399"/>
      <c r="OV399"/>
      <c r="OW399"/>
      <c r="OX399"/>
      <c r="OY399"/>
      <c r="OZ399"/>
      <c r="PA399"/>
      <c r="PB399"/>
      <c r="PC399"/>
      <c r="PD399"/>
      <c r="PE399"/>
      <c r="PF399"/>
      <c r="PG399"/>
      <c r="PH399"/>
      <c r="PI399"/>
      <c r="PJ399"/>
      <c r="PK399"/>
      <c r="PL399"/>
      <c r="PM399"/>
      <c r="PN399"/>
      <c r="PO399"/>
      <c r="PP399"/>
      <c r="PQ399"/>
      <c r="PR399"/>
      <c r="PS399"/>
      <c r="PT399"/>
      <c r="PU399"/>
      <c r="PV399"/>
      <c r="PW399"/>
      <c r="PX399"/>
      <c r="PY399"/>
      <c r="PZ399"/>
      <c r="QA399"/>
      <c r="QB399"/>
      <c r="QC399"/>
      <c r="QD399"/>
      <c r="QE399"/>
      <c r="QF399"/>
      <c r="QG399"/>
      <c r="QH399"/>
      <c r="QI399"/>
      <c r="QJ399"/>
      <c r="QK399"/>
      <c r="QL399"/>
      <c r="QM399"/>
      <c r="QN399"/>
      <c r="QO399"/>
      <c r="QP399"/>
      <c r="QQ399"/>
      <c r="QR399"/>
      <c r="QS399"/>
      <c r="QT399"/>
      <c r="QU399"/>
      <c r="QV399"/>
      <c r="QW399"/>
      <c r="QX399"/>
      <c r="QY399"/>
      <c r="QZ399"/>
      <c r="RA399"/>
      <c r="RB399"/>
      <c r="RC399"/>
      <c r="RD399"/>
      <c r="RE399"/>
      <c r="RF399"/>
      <c r="RG399"/>
      <c r="RH399"/>
      <c r="RI399"/>
      <c r="RJ399"/>
      <c r="RK399"/>
      <c r="RL399"/>
      <c r="RM399"/>
      <c r="RN399"/>
      <c r="RO399"/>
      <c r="RP399"/>
      <c r="RQ399"/>
      <c r="RR399"/>
      <c r="RS399"/>
      <c r="RT399"/>
      <c r="RU399"/>
      <c r="RV399"/>
      <c r="RW399"/>
      <c r="RX399"/>
      <c r="RY399"/>
      <c r="RZ399"/>
      <c r="SA399"/>
      <c r="SB399"/>
      <c r="SC399"/>
      <c r="SD399"/>
      <c r="SE399"/>
      <c r="SF399"/>
      <c r="SG399"/>
      <c r="SH399"/>
      <c r="SI399"/>
      <c r="SJ399"/>
      <c r="SK399"/>
      <c r="SL399"/>
      <c r="SM399"/>
      <c r="SN399"/>
      <c r="SO399"/>
      <c r="SP399"/>
    </row>
    <row r="400" spans="1:510" ht="16.5" customHeight="1" x14ac:dyDescent="0.2">
      <c r="A400" s="20">
        <v>1619</v>
      </c>
      <c r="B400" s="34" t="s">
        <v>70</v>
      </c>
      <c r="C400" s="34" t="s">
        <v>449</v>
      </c>
      <c r="D400" s="20" t="s">
        <v>51</v>
      </c>
      <c r="E400" s="20" t="s">
        <v>1345</v>
      </c>
      <c r="F400" s="22" t="s">
        <v>88</v>
      </c>
      <c r="G400" s="34" t="s">
        <v>520</v>
      </c>
      <c r="H400" s="20" t="s">
        <v>89</v>
      </c>
      <c r="I400" s="20" t="s">
        <v>27</v>
      </c>
      <c r="J400" s="56" t="s">
        <v>563</v>
      </c>
      <c r="K400" s="36"/>
      <c r="L400" s="36"/>
      <c r="M400" s="36"/>
      <c r="N400" s="36"/>
      <c r="O400" s="55">
        <v>3289697815</v>
      </c>
      <c r="P400" s="37"/>
      <c r="Q400" s="34">
        <v>1</v>
      </c>
      <c r="R400" s="25">
        <v>45689</v>
      </c>
      <c r="S400" s="39" t="s">
        <v>83</v>
      </c>
      <c r="T400" s="37">
        <f t="shared" si="7"/>
        <v>3289697815</v>
      </c>
      <c r="U400" s="27" t="s">
        <v>39</v>
      </c>
      <c r="V400" s="28" t="s">
        <v>40</v>
      </c>
      <c r="W400"/>
      <c r="X400"/>
      <c r="Y400"/>
      <c r="Z400"/>
      <c r="AA400"/>
      <c r="AB400"/>
      <c r="AC400"/>
      <c r="AD400"/>
      <c r="AE400"/>
      <c r="AF400"/>
      <c r="AG400"/>
      <c r="AH400"/>
      <c r="AI400"/>
      <c r="AJ400"/>
      <c r="AK400"/>
      <c r="AL400"/>
      <c r="AM400"/>
      <c r="AN400"/>
      <c r="AO400"/>
      <c r="AP400"/>
      <c r="AQ400"/>
      <c r="AR400"/>
      <c r="AS400"/>
      <c r="AT400"/>
      <c r="AU400"/>
      <c r="AV400"/>
      <c r="AW400"/>
      <c r="AX400"/>
      <c r="AY400"/>
      <c r="AZ400"/>
      <c r="BA400"/>
      <c r="BB400"/>
      <c r="BC400"/>
      <c r="BD400"/>
      <c r="BE400"/>
      <c r="BF400"/>
      <c r="BG400"/>
      <c r="BH400"/>
      <c r="BI400"/>
      <c r="BJ400"/>
      <c r="BK400"/>
      <c r="BL400"/>
      <c r="BM400"/>
      <c r="BN400"/>
      <c r="BO400"/>
      <c r="BP400"/>
      <c r="BQ400"/>
      <c r="BR400"/>
      <c r="BS400"/>
      <c r="BT400"/>
      <c r="BU400"/>
      <c r="BV400"/>
      <c r="BW400"/>
      <c r="BX400"/>
      <c r="BY400"/>
      <c r="BZ400"/>
      <c r="CA400"/>
      <c r="CB400"/>
      <c r="CC400"/>
      <c r="CD400"/>
      <c r="CE400"/>
      <c r="CF400"/>
      <c r="CG400"/>
      <c r="CH400"/>
      <c r="CI400"/>
      <c r="CJ400"/>
      <c r="CK400"/>
      <c r="CL400"/>
      <c r="CM400"/>
      <c r="CN400"/>
      <c r="CO400"/>
      <c r="CP400"/>
      <c r="CQ400"/>
      <c r="CR400"/>
      <c r="CS400"/>
      <c r="CT400"/>
      <c r="CU400"/>
      <c r="CV400"/>
      <c r="CW400"/>
      <c r="CX400"/>
      <c r="CY400"/>
      <c r="CZ400"/>
      <c r="DA400"/>
      <c r="DB400"/>
      <c r="DC400"/>
      <c r="DD400"/>
      <c r="DE400"/>
      <c r="DF400"/>
      <c r="DG400"/>
      <c r="DH400"/>
      <c r="DI400"/>
      <c r="DJ400"/>
      <c r="DK400"/>
      <c r="DL400"/>
      <c r="DM400"/>
      <c r="DN400"/>
      <c r="DO400"/>
      <c r="DP400"/>
      <c r="DQ400"/>
      <c r="DR400"/>
      <c r="DS400"/>
      <c r="DT400"/>
      <c r="DU400"/>
      <c r="DV400"/>
      <c r="DW400"/>
      <c r="DX400"/>
      <c r="DY400"/>
      <c r="DZ400"/>
      <c r="EA400"/>
      <c r="EB400"/>
      <c r="EC400"/>
      <c r="ED400"/>
      <c r="EE400"/>
      <c r="EF400"/>
      <c r="EG400"/>
      <c r="EH400"/>
      <c r="EI400"/>
      <c r="EJ400"/>
      <c r="EK400"/>
      <c r="EL400"/>
      <c r="EM400"/>
      <c r="EN400"/>
      <c r="EO400"/>
      <c r="EP400"/>
      <c r="EQ400"/>
      <c r="ER400"/>
      <c r="ES400"/>
      <c r="ET400"/>
      <c r="EU400"/>
      <c r="EV400"/>
      <c r="EW400"/>
      <c r="EX400"/>
      <c r="EY400"/>
      <c r="EZ400"/>
      <c r="FA400"/>
      <c r="FB400"/>
      <c r="FC400"/>
      <c r="FD400"/>
      <c r="FE400"/>
      <c r="FF400"/>
      <c r="FG400"/>
      <c r="FH400"/>
      <c r="FI400"/>
      <c r="FJ400"/>
      <c r="FK400"/>
      <c r="FL400"/>
      <c r="FM400"/>
      <c r="FN400"/>
      <c r="FO400"/>
      <c r="FP400"/>
      <c r="FQ400"/>
      <c r="FR400"/>
      <c r="FS400"/>
      <c r="FT400"/>
      <c r="FU400"/>
      <c r="FV400"/>
      <c r="FW400"/>
      <c r="FX400"/>
      <c r="FY400"/>
      <c r="FZ400"/>
      <c r="GA400"/>
      <c r="GB400"/>
      <c r="GC400"/>
      <c r="GD400"/>
      <c r="GE400"/>
      <c r="GF400"/>
      <c r="GG400"/>
      <c r="GH400"/>
      <c r="GI400"/>
      <c r="GJ400"/>
      <c r="GK400"/>
      <c r="GL400"/>
      <c r="GM400"/>
      <c r="GN400"/>
      <c r="GO400"/>
      <c r="GP400"/>
      <c r="GQ400"/>
      <c r="GR400"/>
      <c r="GS400"/>
      <c r="GT400"/>
      <c r="GU400"/>
      <c r="GV400"/>
      <c r="GW400"/>
      <c r="GX400"/>
      <c r="GY400"/>
      <c r="GZ400"/>
      <c r="HA400"/>
      <c r="HB400"/>
      <c r="HC400"/>
      <c r="HD400"/>
      <c r="HE400"/>
      <c r="HF400"/>
      <c r="HG400"/>
      <c r="HH400"/>
      <c r="HI400"/>
      <c r="HJ400"/>
      <c r="HK400"/>
      <c r="HL400"/>
      <c r="HM400"/>
      <c r="HN400"/>
      <c r="HO400"/>
      <c r="HP400"/>
      <c r="HQ400"/>
      <c r="HR400"/>
      <c r="HS400"/>
      <c r="HT400"/>
      <c r="HU400"/>
      <c r="HV400"/>
      <c r="HW400"/>
      <c r="HX400"/>
      <c r="HY400"/>
      <c r="HZ400"/>
      <c r="IA400"/>
      <c r="IB400"/>
      <c r="IC400"/>
      <c r="ID400"/>
      <c r="IE400"/>
      <c r="IF400"/>
      <c r="IG400"/>
      <c r="IH400"/>
      <c r="II400"/>
      <c r="IJ400"/>
      <c r="IK400"/>
      <c r="IL400"/>
      <c r="IM400"/>
      <c r="IN400"/>
      <c r="IO400"/>
      <c r="IP400"/>
      <c r="IQ400"/>
      <c r="IR400"/>
      <c r="IS400"/>
      <c r="IT400"/>
      <c r="IU400"/>
      <c r="IV400"/>
      <c r="IW400"/>
      <c r="IX400"/>
      <c r="IY400"/>
      <c r="IZ400"/>
      <c r="JA400"/>
      <c r="JB400"/>
      <c r="JC400"/>
      <c r="JD400"/>
      <c r="JE400"/>
      <c r="JF400"/>
      <c r="JG400"/>
      <c r="JH400"/>
      <c r="JI400"/>
      <c r="JJ400"/>
      <c r="JK400"/>
      <c r="JL400"/>
      <c r="JM400"/>
      <c r="JN400"/>
      <c r="JO400"/>
      <c r="JP400"/>
      <c r="JQ400"/>
      <c r="JR400"/>
      <c r="JS400"/>
      <c r="JT400"/>
      <c r="JU400"/>
      <c r="JV400"/>
      <c r="JW400"/>
      <c r="JX400"/>
      <c r="JY400"/>
      <c r="JZ400"/>
      <c r="KA400"/>
      <c r="KB400"/>
      <c r="KC400"/>
      <c r="KD400"/>
      <c r="KE400"/>
      <c r="KF400"/>
      <c r="KG400"/>
      <c r="KH400"/>
      <c r="KI400"/>
      <c r="KJ400"/>
      <c r="KK400"/>
      <c r="KL400"/>
      <c r="KM400"/>
      <c r="KN400"/>
      <c r="KO400"/>
      <c r="KP400"/>
      <c r="KQ400"/>
      <c r="KR400"/>
      <c r="KS400"/>
      <c r="KT400"/>
      <c r="KU400"/>
      <c r="KV400"/>
      <c r="KW400"/>
      <c r="KX400"/>
      <c r="KY400"/>
      <c r="KZ400"/>
      <c r="LA400"/>
      <c r="LB400"/>
      <c r="LC400"/>
      <c r="LD400"/>
      <c r="LE400"/>
      <c r="LF400"/>
      <c r="LG400"/>
      <c r="LH400"/>
      <c r="LI400"/>
      <c r="LJ400"/>
      <c r="LK400"/>
      <c r="LL400"/>
      <c r="LM400"/>
      <c r="LN400"/>
      <c r="LO400"/>
      <c r="LP400"/>
      <c r="LQ400"/>
      <c r="LR400"/>
      <c r="LS400"/>
      <c r="LT400"/>
      <c r="LU400"/>
      <c r="LV400"/>
      <c r="LW400"/>
      <c r="LX400"/>
      <c r="LY400"/>
      <c r="LZ400"/>
      <c r="MA400"/>
      <c r="MB400"/>
      <c r="MC400"/>
      <c r="MD400"/>
      <c r="ME400"/>
      <c r="MF400"/>
      <c r="MG400"/>
      <c r="MH400"/>
      <c r="MI400"/>
      <c r="MJ400"/>
      <c r="MK400"/>
      <c r="ML400"/>
      <c r="MM400"/>
      <c r="MN400"/>
      <c r="MO400"/>
      <c r="MP400"/>
      <c r="MQ400"/>
      <c r="MR400"/>
      <c r="MS400"/>
      <c r="MT400"/>
      <c r="MU400"/>
      <c r="MV400"/>
      <c r="MW400"/>
      <c r="MX400"/>
      <c r="MY400"/>
      <c r="MZ400"/>
      <c r="NA400"/>
      <c r="NB400"/>
      <c r="NC400"/>
      <c r="ND400"/>
      <c r="NE400"/>
      <c r="NF400"/>
      <c r="NG400"/>
      <c r="NH400"/>
      <c r="NI400"/>
      <c r="NJ400"/>
      <c r="NK400"/>
      <c r="NL400"/>
      <c r="NM400"/>
      <c r="NN400"/>
      <c r="NO400"/>
      <c r="NP400"/>
      <c r="NQ400"/>
      <c r="NR400"/>
      <c r="NS400"/>
      <c r="NT400"/>
      <c r="NU400"/>
      <c r="NV400"/>
      <c r="NW400"/>
      <c r="NX400"/>
      <c r="NY400"/>
      <c r="NZ400"/>
      <c r="OA400"/>
      <c r="OB400"/>
      <c r="OC400"/>
      <c r="OD400"/>
      <c r="OE400"/>
      <c r="OF400"/>
      <c r="OG400"/>
      <c r="OH400"/>
      <c r="OI400"/>
      <c r="OJ400"/>
      <c r="OK400"/>
      <c r="OL400"/>
      <c r="OM400"/>
      <c r="ON400"/>
      <c r="OO400"/>
      <c r="OP400"/>
      <c r="OQ400"/>
      <c r="OR400"/>
      <c r="OS400"/>
      <c r="OT400"/>
      <c r="OU400"/>
      <c r="OV400"/>
      <c r="OW400"/>
      <c r="OX400"/>
      <c r="OY400"/>
      <c r="OZ400"/>
      <c r="PA400"/>
      <c r="PB400"/>
      <c r="PC400"/>
      <c r="PD400"/>
      <c r="PE400"/>
      <c r="PF400"/>
      <c r="PG400"/>
      <c r="PH400"/>
      <c r="PI400"/>
      <c r="PJ400"/>
      <c r="PK400"/>
      <c r="PL400"/>
      <c r="PM400"/>
      <c r="PN400"/>
      <c r="PO400"/>
      <c r="PP400"/>
      <c r="PQ400"/>
      <c r="PR400"/>
      <c r="PS400"/>
      <c r="PT400"/>
      <c r="PU400"/>
      <c r="PV400"/>
      <c r="PW400"/>
      <c r="PX400"/>
      <c r="PY400"/>
      <c r="PZ400"/>
      <c r="QA400"/>
      <c r="QB400"/>
      <c r="QC400"/>
      <c r="QD400"/>
      <c r="QE400"/>
      <c r="QF400"/>
      <c r="QG400"/>
      <c r="QH400"/>
      <c r="QI400"/>
      <c r="QJ400"/>
      <c r="QK400"/>
      <c r="QL400"/>
      <c r="QM400"/>
      <c r="QN400"/>
      <c r="QO400"/>
      <c r="QP400"/>
      <c r="QQ400"/>
      <c r="QR400"/>
      <c r="QS400"/>
      <c r="QT400"/>
      <c r="QU400"/>
      <c r="QV400"/>
      <c r="QW400"/>
      <c r="QX400"/>
      <c r="QY400"/>
      <c r="QZ400"/>
      <c r="RA400"/>
      <c r="RB400"/>
      <c r="RC400"/>
      <c r="RD400"/>
      <c r="RE400"/>
      <c r="RF400"/>
      <c r="RG400"/>
      <c r="RH400"/>
      <c r="RI400"/>
      <c r="RJ400"/>
      <c r="RK400"/>
      <c r="RL400"/>
      <c r="RM400"/>
      <c r="RN400"/>
      <c r="RO400"/>
      <c r="RP400"/>
      <c r="RQ400"/>
      <c r="RR400"/>
      <c r="RS400"/>
      <c r="RT400"/>
      <c r="RU400"/>
      <c r="RV400"/>
      <c r="RW400"/>
      <c r="RX400"/>
      <c r="RY400"/>
      <c r="RZ400"/>
      <c r="SA400"/>
      <c r="SB400"/>
      <c r="SC400"/>
      <c r="SD400"/>
      <c r="SE400"/>
      <c r="SF400"/>
      <c r="SG400"/>
      <c r="SH400"/>
      <c r="SI400"/>
      <c r="SJ400"/>
      <c r="SK400"/>
      <c r="SL400"/>
      <c r="SM400"/>
      <c r="SN400"/>
      <c r="SO400"/>
      <c r="SP400"/>
    </row>
    <row r="401" spans="1:510" ht="16.5" customHeight="1" x14ac:dyDescent="0.2">
      <c r="A401" s="20">
        <v>1620</v>
      </c>
      <c r="B401" s="34" t="s">
        <v>70</v>
      </c>
      <c r="C401" s="34" t="s">
        <v>449</v>
      </c>
      <c r="D401" s="20" t="s">
        <v>51</v>
      </c>
      <c r="E401" s="20" t="s">
        <v>1345</v>
      </c>
      <c r="F401" s="22" t="s">
        <v>88</v>
      </c>
      <c r="G401" s="34" t="s">
        <v>37</v>
      </c>
      <c r="H401" s="20" t="s">
        <v>89</v>
      </c>
      <c r="I401" s="20" t="s">
        <v>27</v>
      </c>
      <c r="J401" s="35" t="s">
        <v>564</v>
      </c>
      <c r="K401" s="36"/>
      <c r="L401" s="36"/>
      <c r="M401" s="36"/>
      <c r="N401" s="36"/>
      <c r="O401" s="55">
        <v>4821806561</v>
      </c>
      <c r="P401" s="37"/>
      <c r="Q401" s="34">
        <v>1</v>
      </c>
      <c r="R401" s="38"/>
      <c r="S401" s="39" t="s">
        <v>29</v>
      </c>
      <c r="T401" s="37">
        <f t="shared" si="7"/>
        <v>4821806561</v>
      </c>
      <c r="U401" s="27" t="s">
        <v>39</v>
      </c>
      <c r="V401" s="28" t="s">
        <v>40</v>
      </c>
      <c r="W401"/>
      <c r="X401"/>
      <c r="Y401"/>
      <c r="Z401"/>
      <c r="AA401"/>
      <c r="AB401"/>
      <c r="AC401"/>
      <c r="AD401"/>
      <c r="AE401"/>
      <c r="AF401"/>
      <c r="AG401"/>
      <c r="AH401"/>
      <c r="AI401"/>
      <c r="AJ401"/>
      <c r="AK401"/>
      <c r="AL401"/>
      <c r="AM401"/>
      <c r="AN401"/>
      <c r="AO401"/>
      <c r="AP401"/>
      <c r="AQ401"/>
      <c r="AR401"/>
      <c r="AS401"/>
      <c r="AT401"/>
      <c r="AU401"/>
      <c r="AV401"/>
      <c r="AW401"/>
      <c r="AX401"/>
      <c r="AY401"/>
      <c r="AZ401"/>
      <c r="BA401"/>
      <c r="BB401"/>
      <c r="BC401"/>
      <c r="BD401"/>
      <c r="BE401"/>
      <c r="BF401"/>
      <c r="BG401"/>
      <c r="BH401"/>
      <c r="BI401"/>
      <c r="BJ401"/>
      <c r="BK401"/>
      <c r="BL401"/>
      <c r="BM401"/>
      <c r="BN401"/>
      <c r="BO401"/>
      <c r="BP401"/>
      <c r="BQ401"/>
      <c r="BR401"/>
      <c r="BS401"/>
      <c r="BT401"/>
      <c r="BU401"/>
      <c r="BV401"/>
      <c r="BW401"/>
      <c r="BX401"/>
      <c r="BY401"/>
      <c r="BZ401"/>
      <c r="CA401"/>
      <c r="CB401"/>
      <c r="CC401"/>
      <c r="CD401"/>
      <c r="CE401"/>
      <c r="CF401"/>
      <c r="CG401"/>
      <c r="CH401"/>
      <c r="CI401"/>
      <c r="CJ401"/>
      <c r="CK401"/>
      <c r="CL401"/>
      <c r="CM401"/>
      <c r="CN401"/>
      <c r="CO401"/>
      <c r="CP401"/>
      <c r="CQ401"/>
      <c r="CR401"/>
      <c r="CS401"/>
      <c r="CT401"/>
      <c r="CU401"/>
      <c r="CV401"/>
      <c r="CW401"/>
      <c r="CX401"/>
      <c r="CY401"/>
      <c r="CZ401"/>
      <c r="DA401"/>
      <c r="DB401"/>
      <c r="DC401"/>
      <c r="DD401"/>
      <c r="DE401"/>
      <c r="DF401"/>
      <c r="DG401"/>
      <c r="DH401"/>
      <c r="DI401"/>
      <c r="DJ401"/>
      <c r="DK401"/>
      <c r="DL401"/>
      <c r="DM401"/>
      <c r="DN401"/>
      <c r="DO401"/>
      <c r="DP401"/>
      <c r="DQ401"/>
      <c r="DR401"/>
      <c r="DS401"/>
      <c r="DT401"/>
      <c r="DU401"/>
      <c r="DV401"/>
      <c r="DW401"/>
      <c r="DX401"/>
      <c r="DY401"/>
      <c r="DZ401"/>
      <c r="EA401"/>
      <c r="EB401"/>
      <c r="EC401"/>
      <c r="ED401"/>
      <c r="EE401"/>
      <c r="EF401"/>
      <c r="EG401"/>
      <c r="EH401"/>
      <c r="EI401"/>
      <c r="EJ401"/>
      <c r="EK401"/>
      <c r="EL401"/>
      <c r="EM401"/>
      <c r="EN401"/>
      <c r="EO401"/>
      <c r="EP401"/>
      <c r="EQ401"/>
      <c r="ER401"/>
      <c r="ES401"/>
      <c r="ET401"/>
      <c r="EU401"/>
      <c r="EV401"/>
      <c r="EW401"/>
      <c r="EX401"/>
      <c r="EY401"/>
      <c r="EZ401"/>
      <c r="FA401"/>
      <c r="FB401"/>
      <c r="FC401"/>
      <c r="FD401"/>
      <c r="FE401"/>
      <c r="FF401"/>
      <c r="FG401"/>
      <c r="FH401"/>
      <c r="FI401"/>
      <c r="FJ401"/>
      <c r="FK401"/>
      <c r="FL401"/>
      <c r="FM401"/>
      <c r="FN401"/>
      <c r="FO401"/>
      <c r="FP401"/>
      <c r="FQ401"/>
      <c r="FR401"/>
      <c r="FS401"/>
      <c r="FT401"/>
      <c r="FU401"/>
      <c r="FV401"/>
      <c r="FW401"/>
      <c r="FX401"/>
      <c r="FY401"/>
      <c r="FZ401"/>
      <c r="GA401"/>
      <c r="GB401"/>
      <c r="GC401"/>
      <c r="GD401"/>
      <c r="GE401"/>
      <c r="GF401"/>
      <c r="GG401"/>
      <c r="GH401"/>
      <c r="GI401"/>
      <c r="GJ401"/>
      <c r="GK401"/>
      <c r="GL401"/>
      <c r="GM401"/>
      <c r="GN401"/>
      <c r="GO401"/>
      <c r="GP401"/>
      <c r="GQ401"/>
      <c r="GR401"/>
      <c r="GS401"/>
      <c r="GT401"/>
      <c r="GU401"/>
      <c r="GV401"/>
      <c r="GW401"/>
      <c r="GX401"/>
      <c r="GY401"/>
      <c r="GZ401"/>
      <c r="HA401"/>
      <c r="HB401"/>
      <c r="HC401"/>
      <c r="HD401"/>
      <c r="HE401"/>
      <c r="HF401"/>
      <c r="HG401"/>
      <c r="HH401"/>
      <c r="HI401"/>
      <c r="HJ401"/>
      <c r="HK401"/>
      <c r="HL401"/>
      <c r="HM401"/>
      <c r="HN401"/>
      <c r="HO401"/>
      <c r="HP401"/>
      <c r="HQ401"/>
      <c r="HR401"/>
      <c r="HS401"/>
      <c r="HT401"/>
      <c r="HU401"/>
      <c r="HV401"/>
      <c r="HW401"/>
      <c r="HX401"/>
      <c r="HY401"/>
      <c r="HZ401"/>
      <c r="IA401"/>
      <c r="IB401"/>
      <c r="IC401"/>
      <c r="ID401"/>
      <c r="IE401"/>
      <c r="IF401"/>
      <c r="IG401"/>
      <c r="IH401"/>
      <c r="II401"/>
      <c r="IJ401"/>
      <c r="IK401"/>
      <c r="IL401"/>
      <c r="IM401"/>
      <c r="IN401"/>
      <c r="IO401"/>
      <c r="IP401"/>
      <c r="IQ401"/>
      <c r="IR401"/>
      <c r="IS401"/>
      <c r="IT401"/>
      <c r="IU401"/>
      <c r="IV401"/>
      <c r="IW401"/>
      <c r="IX401"/>
      <c r="IY401"/>
      <c r="IZ401"/>
      <c r="JA401"/>
      <c r="JB401"/>
      <c r="JC401"/>
      <c r="JD401"/>
      <c r="JE401"/>
      <c r="JF401"/>
      <c r="JG401"/>
      <c r="JH401"/>
      <c r="JI401"/>
      <c r="JJ401"/>
      <c r="JK401"/>
      <c r="JL401"/>
      <c r="JM401"/>
      <c r="JN401"/>
      <c r="JO401"/>
      <c r="JP401"/>
      <c r="JQ401"/>
      <c r="JR401"/>
      <c r="JS401"/>
      <c r="JT401"/>
      <c r="JU401"/>
      <c r="JV401"/>
      <c r="JW401"/>
      <c r="JX401"/>
      <c r="JY401"/>
      <c r="JZ401"/>
      <c r="KA401"/>
      <c r="KB401"/>
      <c r="KC401"/>
      <c r="KD401"/>
      <c r="KE401"/>
      <c r="KF401"/>
      <c r="KG401"/>
      <c r="KH401"/>
      <c r="KI401"/>
      <c r="KJ401"/>
      <c r="KK401"/>
      <c r="KL401"/>
      <c r="KM401"/>
      <c r="KN401"/>
      <c r="KO401"/>
      <c r="KP401"/>
      <c r="KQ401"/>
      <c r="KR401"/>
      <c r="KS401"/>
      <c r="KT401"/>
      <c r="KU401"/>
      <c r="KV401"/>
      <c r="KW401"/>
      <c r="KX401"/>
      <c r="KY401"/>
      <c r="KZ401"/>
      <c r="LA401"/>
      <c r="LB401"/>
      <c r="LC401"/>
      <c r="LD401"/>
      <c r="LE401"/>
      <c r="LF401"/>
      <c r="LG401"/>
      <c r="LH401"/>
      <c r="LI401"/>
      <c r="LJ401"/>
      <c r="LK401"/>
      <c r="LL401"/>
      <c r="LM401"/>
      <c r="LN401"/>
      <c r="LO401"/>
      <c r="LP401"/>
      <c r="LQ401"/>
      <c r="LR401"/>
      <c r="LS401"/>
      <c r="LT401"/>
      <c r="LU401"/>
      <c r="LV401"/>
      <c r="LW401"/>
      <c r="LX401"/>
      <c r="LY401"/>
      <c r="LZ401"/>
      <c r="MA401"/>
      <c r="MB401"/>
      <c r="MC401"/>
      <c r="MD401"/>
      <c r="ME401"/>
      <c r="MF401"/>
      <c r="MG401"/>
      <c r="MH401"/>
      <c r="MI401"/>
      <c r="MJ401"/>
      <c r="MK401"/>
      <c r="ML401"/>
      <c r="MM401"/>
      <c r="MN401"/>
      <c r="MO401"/>
      <c r="MP401"/>
      <c r="MQ401"/>
      <c r="MR401"/>
      <c r="MS401"/>
      <c r="MT401"/>
      <c r="MU401"/>
      <c r="MV401"/>
      <c r="MW401"/>
      <c r="MX401"/>
      <c r="MY401"/>
      <c r="MZ401"/>
      <c r="NA401"/>
      <c r="NB401"/>
      <c r="NC401"/>
      <c r="ND401"/>
      <c r="NE401"/>
      <c r="NF401"/>
      <c r="NG401"/>
      <c r="NH401"/>
      <c r="NI401"/>
      <c r="NJ401"/>
      <c r="NK401"/>
      <c r="NL401"/>
      <c r="NM401"/>
      <c r="NN401"/>
      <c r="NO401"/>
      <c r="NP401"/>
      <c r="NQ401"/>
      <c r="NR401"/>
      <c r="NS401"/>
      <c r="NT401"/>
      <c r="NU401"/>
      <c r="NV401"/>
      <c r="NW401"/>
      <c r="NX401"/>
      <c r="NY401"/>
      <c r="NZ401"/>
      <c r="OA401"/>
      <c r="OB401"/>
      <c r="OC401"/>
      <c r="OD401"/>
      <c r="OE401"/>
      <c r="OF401"/>
      <c r="OG401"/>
      <c r="OH401"/>
      <c r="OI401"/>
      <c r="OJ401"/>
      <c r="OK401"/>
      <c r="OL401"/>
      <c r="OM401"/>
      <c r="ON401"/>
      <c r="OO401"/>
      <c r="OP401"/>
      <c r="OQ401"/>
      <c r="OR401"/>
      <c r="OS401"/>
      <c r="OT401"/>
      <c r="OU401"/>
      <c r="OV401"/>
      <c r="OW401"/>
      <c r="OX401"/>
      <c r="OY401"/>
      <c r="OZ401"/>
      <c r="PA401"/>
      <c r="PB401"/>
      <c r="PC401"/>
      <c r="PD401"/>
      <c r="PE401"/>
      <c r="PF401"/>
      <c r="PG401"/>
      <c r="PH401"/>
      <c r="PI401"/>
      <c r="PJ401"/>
      <c r="PK401"/>
      <c r="PL401"/>
      <c r="PM401"/>
      <c r="PN401"/>
      <c r="PO401"/>
      <c r="PP401"/>
      <c r="PQ401"/>
      <c r="PR401"/>
      <c r="PS401"/>
      <c r="PT401"/>
      <c r="PU401"/>
      <c r="PV401"/>
      <c r="PW401"/>
      <c r="PX401"/>
      <c r="PY401"/>
      <c r="PZ401"/>
      <c r="QA401"/>
      <c r="QB401"/>
      <c r="QC401"/>
      <c r="QD401"/>
      <c r="QE401"/>
      <c r="QF401"/>
      <c r="QG401"/>
      <c r="QH401"/>
      <c r="QI401"/>
      <c r="QJ401"/>
      <c r="QK401"/>
      <c r="QL401"/>
      <c r="QM401"/>
      <c r="QN401"/>
      <c r="QO401"/>
      <c r="QP401"/>
      <c r="QQ401"/>
      <c r="QR401"/>
      <c r="QS401"/>
      <c r="QT401"/>
      <c r="QU401"/>
      <c r="QV401"/>
      <c r="QW401"/>
      <c r="QX401"/>
      <c r="QY401"/>
      <c r="QZ401"/>
      <c r="RA401"/>
      <c r="RB401"/>
      <c r="RC401"/>
      <c r="RD401"/>
      <c r="RE401"/>
      <c r="RF401"/>
      <c r="RG401"/>
      <c r="RH401"/>
      <c r="RI401"/>
      <c r="RJ401"/>
      <c r="RK401"/>
      <c r="RL401"/>
      <c r="RM401"/>
      <c r="RN401"/>
      <c r="RO401"/>
      <c r="RP401"/>
      <c r="RQ401"/>
      <c r="RR401"/>
      <c r="RS401"/>
      <c r="RT401"/>
      <c r="RU401"/>
      <c r="RV401"/>
      <c r="RW401"/>
      <c r="RX401"/>
      <c r="RY401"/>
      <c r="RZ401"/>
      <c r="SA401"/>
      <c r="SB401"/>
      <c r="SC401"/>
      <c r="SD401"/>
      <c r="SE401"/>
      <c r="SF401"/>
      <c r="SG401"/>
      <c r="SH401"/>
      <c r="SI401"/>
      <c r="SJ401"/>
      <c r="SK401"/>
      <c r="SL401"/>
      <c r="SM401"/>
      <c r="SN401"/>
      <c r="SO401"/>
      <c r="SP401"/>
    </row>
    <row r="402" spans="1:510" ht="16.5" customHeight="1" x14ac:dyDescent="0.2">
      <c r="A402" s="20">
        <v>1621</v>
      </c>
      <c r="B402" s="34" t="s">
        <v>70</v>
      </c>
      <c r="C402" s="34" t="s">
        <v>434</v>
      </c>
      <c r="D402" s="20" t="s">
        <v>51</v>
      </c>
      <c r="E402" s="20" t="s">
        <v>1345</v>
      </c>
      <c r="F402" s="22" t="s">
        <v>88</v>
      </c>
      <c r="G402" s="34" t="s">
        <v>37</v>
      </c>
      <c r="H402" s="20" t="s">
        <v>89</v>
      </c>
      <c r="I402" s="20" t="s">
        <v>27</v>
      </c>
      <c r="J402" s="35" t="s">
        <v>565</v>
      </c>
      <c r="K402" s="36"/>
      <c r="L402" s="36"/>
      <c r="M402" s="36"/>
      <c r="N402" s="36"/>
      <c r="O402" s="55">
        <v>12000000000</v>
      </c>
      <c r="P402" s="37"/>
      <c r="Q402" s="34">
        <v>1</v>
      </c>
      <c r="R402" s="38"/>
      <c r="S402" s="39" t="s">
        <v>83</v>
      </c>
      <c r="T402" s="37">
        <f t="shared" si="7"/>
        <v>12000000000</v>
      </c>
      <c r="U402" s="27" t="s">
        <v>39</v>
      </c>
      <c r="V402" s="28" t="s">
        <v>40</v>
      </c>
      <c r="W402"/>
      <c r="X402"/>
      <c r="Y402"/>
      <c r="Z402"/>
      <c r="AA402"/>
      <c r="AB402"/>
      <c r="AC402"/>
      <c r="AD402"/>
      <c r="AE402"/>
      <c r="AF402"/>
      <c r="AG402"/>
      <c r="AH402"/>
      <c r="AI402"/>
      <c r="AJ402"/>
      <c r="AK402"/>
      <c r="AL402"/>
      <c r="AM402"/>
      <c r="AN402"/>
      <c r="AO402"/>
      <c r="AP402"/>
      <c r="AQ402"/>
      <c r="AR402"/>
      <c r="AS402"/>
      <c r="AT402"/>
      <c r="AU402"/>
      <c r="AV402"/>
      <c r="AW402"/>
      <c r="AX402"/>
      <c r="AY402"/>
      <c r="AZ402"/>
      <c r="BA402"/>
      <c r="BB402"/>
      <c r="BC402"/>
      <c r="BD402"/>
      <c r="BE402"/>
      <c r="BF402"/>
      <c r="BG402"/>
      <c r="BH402"/>
      <c r="BI402"/>
      <c r="BJ402"/>
      <c r="BK402"/>
      <c r="BL402"/>
      <c r="BM402"/>
      <c r="BN402"/>
      <c r="BO402"/>
      <c r="BP402"/>
      <c r="BQ402"/>
      <c r="BR402"/>
      <c r="BS402"/>
      <c r="BT402"/>
      <c r="BU402"/>
      <c r="BV402"/>
      <c r="BW402"/>
      <c r="BX402"/>
      <c r="BY402"/>
      <c r="BZ402"/>
      <c r="CA402"/>
      <c r="CB402"/>
      <c r="CC402"/>
      <c r="CD402"/>
      <c r="CE402"/>
      <c r="CF402"/>
      <c r="CG402"/>
      <c r="CH402"/>
      <c r="CI402"/>
      <c r="CJ402"/>
      <c r="CK402"/>
      <c r="CL402"/>
      <c r="CM402"/>
      <c r="CN402"/>
      <c r="CO402"/>
      <c r="CP402"/>
      <c r="CQ402"/>
      <c r="CR402"/>
      <c r="CS402"/>
      <c r="CT402"/>
      <c r="CU402"/>
      <c r="CV402"/>
      <c r="CW402"/>
      <c r="CX402"/>
      <c r="CY402"/>
      <c r="CZ402"/>
      <c r="DA402"/>
      <c r="DB402"/>
      <c r="DC402"/>
      <c r="DD402"/>
      <c r="DE402"/>
      <c r="DF402"/>
      <c r="DG402"/>
      <c r="DH402"/>
      <c r="DI402"/>
      <c r="DJ402"/>
      <c r="DK402"/>
      <c r="DL402"/>
      <c r="DM402"/>
      <c r="DN402"/>
      <c r="DO402"/>
      <c r="DP402"/>
      <c r="DQ402"/>
      <c r="DR402"/>
      <c r="DS402"/>
      <c r="DT402"/>
      <c r="DU402"/>
      <c r="DV402"/>
      <c r="DW402"/>
      <c r="DX402"/>
      <c r="DY402"/>
      <c r="DZ402"/>
      <c r="EA402"/>
      <c r="EB402"/>
      <c r="EC402"/>
      <c r="ED402"/>
      <c r="EE402"/>
      <c r="EF402"/>
      <c r="EG402"/>
      <c r="EH402"/>
      <c r="EI402"/>
      <c r="EJ402"/>
      <c r="EK402"/>
      <c r="EL402"/>
      <c r="EM402"/>
      <c r="EN402"/>
      <c r="EO402"/>
      <c r="EP402"/>
      <c r="EQ402"/>
      <c r="ER402"/>
      <c r="ES402"/>
      <c r="ET402"/>
      <c r="EU402"/>
      <c r="EV402"/>
      <c r="EW402"/>
      <c r="EX402"/>
      <c r="EY402"/>
      <c r="EZ402"/>
      <c r="FA402"/>
      <c r="FB402"/>
      <c r="FC402"/>
      <c r="FD402"/>
      <c r="FE402"/>
      <c r="FF402"/>
      <c r="FG402"/>
      <c r="FH402"/>
      <c r="FI402"/>
      <c r="FJ402"/>
      <c r="FK402"/>
      <c r="FL402"/>
      <c r="FM402"/>
      <c r="FN402"/>
      <c r="FO402"/>
      <c r="FP402"/>
      <c r="FQ402"/>
      <c r="FR402"/>
      <c r="FS402"/>
      <c r="FT402"/>
      <c r="FU402"/>
      <c r="FV402"/>
      <c r="FW402"/>
      <c r="FX402"/>
      <c r="FY402"/>
      <c r="FZ402"/>
      <c r="GA402"/>
      <c r="GB402"/>
      <c r="GC402"/>
      <c r="GD402"/>
      <c r="GE402"/>
      <c r="GF402"/>
      <c r="GG402"/>
      <c r="GH402"/>
      <c r="GI402"/>
      <c r="GJ402"/>
      <c r="GK402"/>
      <c r="GL402"/>
      <c r="GM402"/>
      <c r="GN402"/>
      <c r="GO402"/>
      <c r="GP402"/>
      <c r="GQ402"/>
      <c r="GR402"/>
      <c r="GS402"/>
      <c r="GT402"/>
      <c r="GU402"/>
      <c r="GV402"/>
      <c r="GW402"/>
      <c r="GX402"/>
      <c r="GY402"/>
      <c r="GZ402"/>
      <c r="HA402"/>
      <c r="HB402"/>
      <c r="HC402"/>
      <c r="HD402"/>
      <c r="HE402"/>
      <c r="HF402"/>
      <c r="HG402"/>
      <c r="HH402"/>
      <c r="HI402"/>
      <c r="HJ402"/>
      <c r="HK402"/>
      <c r="HL402"/>
      <c r="HM402"/>
      <c r="HN402"/>
      <c r="HO402"/>
      <c r="HP402"/>
      <c r="HQ402"/>
      <c r="HR402"/>
      <c r="HS402"/>
      <c r="HT402"/>
      <c r="HU402"/>
      <c r="HV402"/>
      <c r="HW402"/>
      <c r="HX402"/>
      <c r="HY402"/>
      <c r="HZ402"/>
      <c r="IA402"/>
      <c r="IB402"/>
      <c r="IC402"/>
      <c r="ID402"/>
      <c r="IE402"/>
      <c r="IF402"/>
      <c r="IG402"/>
      <c r="IH402"/>
      <c r="II402"/>
      <c r="IJ402"/>
      <c r="IK402"/>
      <c r="IL402"/>
      <c r="IM402"/>
      <c r="IN402"/>
      <c r="IO402"/>
      <c r="IP402"/>
      <c r="IQ402"/>
      <c r="IR402"/>
      <c r="IS402"/>
      <c r="IT402"/>
      <c r="IU402"/>
      <c r="IV402"/>
      <c r="IW402"/>
      <c r="IX402"/>
      <c r="IY402"/>
      <c r="IZ402"/>
      <c r="JA402"/>
      <c r="JB402"/>
      <c r="JC402"/>
      <c r="JD402"/>
      <c r="JE402"/>
      <c r="JF402"/>
      <c r="JG402"/>
      <c r="JH402"/>
      <c r="JI402"/>
      <c r="JJ402"/>
      <c r="JK402"/>
      <c r="JL402"/>
      <c r="JM402"/>
      <c r="JN402"/>
      <c r="JO402"/>
      <c r="JP402"/>
      <c r="JQ402"/>
      <c r="JR402"/>
      <c r="JS402"/>
      <c r="JT402"/>
      <c r="JU402"/>
      <c r="JV402"/>
      <c r="JW402"/>
      <c r="JX402"/>
      <c r="JY402"/>
      <c r="JZ402"/>
      <c r="KA402"/>
      <c r="KB402"/>
      <c r="KC402"/>
      <c r="KD402"/>
      <c r="KE402"/>
      <c r="KF402"/>
      <c r="KG402"/>
      <c r="KH402"/>
      <c r="KI402"/>
      <c r="KJ402"/>
      <c r="KK402"/>
      <c r="KL402"/>
      <c r="KM402"/>
      <c r="KN402"/>
      <c r="KO402"/>
      <c r="KP402"/>
      <c r="KQ402"/>
      <c r="KR402"/>
      <c r="KS402"/>
      <c r="KT402"/>
      <c r="KU402"/>
      <c r="KV402"/>
      <c r="KW402"/>
      <c r="KX402"/>
      <c r="KY402"/>
      <c r="KZ402"/>
      <c r="LA402"/>
      <c r="LB402"/>
      <c r="LC402"/>
      <c r="LD402"/>
      <c r="LE402"/>
      <c r="LF402"/>
      <c r="LG402"/>
      <c r="LH402"/>
      <c r="LI402"/>
      <c r="LJ402"/>
      <c r="LK402"/>
      <c r="LL402"/>
      <c r="LM402"/>
      <c r="LN402"/>
      <c r="LO402"/>
      <c r="LP402"/>
      <c r="LQ402"/>
      <c r="LR402"/>
      <c r="LS402"/>
      <c r="LT402"/>
      <c r="LU402"/>
      <c r="LV402"/>
      <c r="LW402"/>
      <c r="LX402"/>
      <c r="LY402"/>
      <c r="LZ402"/>
      <c r="MA402"/>
      <c r="MB402"/>
      <c r="MC402"/>
      <c r="MD402"/>
      <c r="ME402"/>
      <c r="MF402"/>
      <c r="MG402"/>
      <c r="MH402"/>
      <c r="MI402"/>
      <c r="MJ402"/>
      <c r="MK402"/>
      <c r="ML402"/>
      <c r="MM402"/>
      <c r="MN402"/>
      <c r="MO402"/>
      <c r="MP402"/>
      <c r="MQ402"/>
      <c r="MR402"/>
      <c r="MS402"/>
      <c r="MT402"/>
      <c r="MU402"/>
      <c r="MV402"/>
      <c r="MW402"/>
      <c r="MX402"/>
      <c r="MY402"/>
      <c r="MZ402"/>
      <c r="NA402"/>
      <c r="NB402"/>
      <c r="NC402"/>
      <c r="ND402"/>
      <c r="NE402"/>
      <c r="NF402"/>
      <c r="NG402"/>
      <c r="NH402"/>
      <c r="NI402"/>
      <c r="NJ402"/>
      <c r="NK402"/>
      <c r="NL402"/>
      <c r="NM402"/>
      <c r="NN402"/>
      <c r="NO402"/>
      <c r="NP402"/>
      <c r="NQ402"/>
      <c r="NR402"/>
      <c r="NS402"/>
      <c r="NT402"/>
      <c r="NU402"/>
      <c r="NV402"/>
      <c r="NW402"/>
      <c r="NX402"/>
      <c r="NY402"/>
      <c r="NZ402"/>
      <c r="OA402"/>
      <c r="OB402"/>
      <c r="OC402"/>
      <c r="OD402"/>
      <c r="OE402"/>
      <c r="OF402"/>
      <c r="OG402"/>
      <c r="OH402"/>
      <c r="OI402"/>
      <c r="OJ402"/>
      <c r="OK402"/>
      <c r="OL402"/>
      <c r="OM402"/>
      <c r="ON402"/>
      <c r="OO402"/>
      <c r="OP402"/>
      <c r="OQ402"/>
      <c r="OR402"/>
      <c r="OS402"/>
      <c r="OT402"/>
      <c r="OU402"/>
      <c r="OV402"/>
      <c r="OW402"/>
      <c r="OX402"/>
      <c r="OY402"/>
      <c r="OZ402"/>
      <c r="PA402"/>
      <c r="PB402"/>
      <c r="PC402"/>
      <c r="PD402"/>
      <c r="PE402"/>
      <c r="PF402"/>
      <c r="PG402"/>
      <c r="PH402"/>
      <c r="PI402"/>
      <c r="PJ402"/>
      <c r="PK402"/>
      <c r="PL402"/>
      <c r="PM402"/>
      <c r="PN402"/>
      <c r="PO402"/>
      <c r="PP402"/>
      <c r="PQ402"/>
      <c r="PR402"/>
      <c r="PS402"/>
      <c r="PT402"/>
      <c r="PU402"/>
      <c r="PV402"/>
      <c r="PW402"/>
      <c r="PX402"/>
      <c r="PY402"/>
      <c r="PZ402"/>
      <c r="QA402"/>
      <c r="QB402"/>
      <c r="QC402"/>
      <c r="QD402"/>
      <c r="QE402"/>
      <c r="QF402"/>
      <c r="QG402"/>
      <c r="QH402"/>
      <c r="QI402"/>
      <c r="QJ402"/>
      <c r="QK402"/>
      <c r="QL402"/>
      <c r="QM402"/>
      <c r="QN402"/>
      <c r="QO402"/>
      <c r="QP402"/>
      <c r="QQ402"/>
      <c r="QR402"/>
      <c r="QS402"/>
      <c r="QT402"/>
      <c r="QU402"/>
      <c r="QV402"/>
      <c r="QW402"/>
      <c r="QX402"/>
      <c r="QY402"/>
      <c r="QZ402"/>
      <c r="RA402"/>
      <c r="RB402"/>
      <c r="RC402"/>
      <c r="RD402"/>
      <c r="RE402"/>
      <c r="RF402"/>
      <c r="RG402"/>
      <c r="RH402"/>
      <c r="RI402"/>
      <c r="RJ402"/>
      <c r="RK402"/>
      <c r="RL402"/>
      <c r="RM402"/>
      <c r="RN402"/>
      <c r="RO402"/>
      <c r="RP402"/>
      <c r="RQ402"/>
      <c r="RR402"/>
      <c r="RS402"/>
      <c r="RT402"/>
      <c r="RU402"/>
      <c r="RV402"/>
      <c r="RW402"/>
      <c r="RX402"/>
      <c r="RY402"/>
      <c r="RZ402"/>
      <c r="SA402"/>
      <c r="SB402"/>
      <c r="SC402"/>
      <c r="SD402"/>
      <c r="SE402"/>
      <c r="SF402"/>
      <c r="SG402"/>
      <c r="SH402"/>
      <c r="SI402"/>
      <c r="SJ402"/>
      <c r="SK402"/>
      <c r="SL402"/>
      <c r="SM402"/>
      <c r="SN402"/>
      <c r="SO402"/>
      <c r="SP402"/>
    </row>
    <row r="403" spans="1:510" ht="16.5" customHeight="1" x14ac:dyDescent="0.2">
      <c r="A403" s="20">
        <v>1622</v>
      </c>
      <c r="B403" s="34" t="s">
        <v>70</v>
      </c>
      <c r="C403" s="34" t="s">
        <v>449</v>
      </c>
      <c r="D403" s="20" t="s">
        <v>51</v>
      </c>
      <c r="E403" s="20" t="s">
        <v>1345</v>
      </c>
      <c r="F403" s="22" t="s">
        <v>88</v>
      </c>
      <c r="G403" s="34" t="s">
        <v>37</v>
      </c>
      <c r="H403" s="20" t="s">
        <v>89</v>
      </c>
      <c r="I403" s="20" t="s">
        <v>27</v>
      </c>
      <c r="J403" s="35" t="s">
        <v>566</v>
      </c>
      <c r="K403" s="36"/>
      <c r="L403" s="36"/>
      <c r="M403" s="36"/>
      <c r="N403" s="36"/>
      <c r="O403" s="55">
        <v>5030168738</v>
      </c>
      <c r="P403" s="37"/>
      <c r="Q403" s="34">
        <v>1</v>
      </c>
      <c r="R403" s="38"/>
      <c r="S403" s="39" t="s">
        <v>83</v>
      </c>
      <c r="T403" s="37">
        <f t="shared" si="7"/>
        <v>5030168738</v>
      </c>
      <c r="U403" s="27" t="s">
        <v>39</v>
      </c>
      <c r="V403" s="28" t="s">
        <v>40</v>
      </c>
      <c r="W403"/>
      <c r="X403"/>
      <c r="Y403"/>
      <c r="Z403"/>
      <c r="AA403"/>
      <c r="AB403"/>
      <c r="AC403"/>
      <c r="AD403"/>
      <c r="AE403"/>
      <c r="AF403"/>
      <c r="AG403"/>
      <c r="AH403"/>
      <c r="AI403"/>
      <c r="AJ403"/>
      <c r="AK403"/>
      <c r="AL403"/>
      <c r="AM403"/>
      <c r="AN403"/>
      <c r="AO403"/>
      <c r="AP403"/>
      <c r="AQ403"/>
      <c r="AR403"/>
      <c r="AS403"/>
      <c r="AT403"/>
      <c r="AU403"/>
      <c r="AV403"/>
      <c r="AW403"/>
      <c r="AX403"/>
      <c r="AY403"/>
      <c r="AZ403"/>
      <c r="BA403"/>
      <c r="BB403"/>
      <c r="BC403"/>
      <c r="BD403"/>
      <c r="BE403"/>
      <c r="BF403"/>
      <c r="BG403"/>
      <c r="BH403"/>
      <c r="BI403"/>
      <c r="BJ403"/>
      <c r="BK403"/>
      <c r="BL403"/>
      <c r="BM403"/>
      <c r="BN403"/>
      <c r="BO403"/>
      <c r="BP403"/>
      <c r="BQ403"/>
      <c r="BR403"/>
      <c r="BS403"/>
      <c r="BT403"/>
      <c r="BU403"/>
      <c r="BV403"/>
      <c r="BW403"/>
      <c r="BX403"/>
      <c r="BY403"/>
      <c r="BZ403"/>
      <c r="CA403"/>
      <c r="CB403"/>
      <c r="CC403"/>
      <c r="CD403"/>
      <c r="CE403"/>
      <c r="CF403"/>
      <c r="CG403"/>
      <c r="CH403"/>
      <c r="CI403"/>
      <c r="CJ403"/>
      <c r="CK403"/>
      <c r="CL403"/>
      <c r="CM403"/>
      <c r="CN403"/>
      <c r="CO403"/>
      <c r="CP403"/>
      <c r="CQ403"/>
      <c r="CR403"/>
      <c r="CS403"/>
      <c r="CT403"/>
      <c r="CU403"/>
      <c r="CV403"/>
      <c r="CW403"/>
      <c r="CX403"/>
      <c r="CY403"/>
      <c r="CZ403"/>
      <c r="DA403"/>
      <c r="DB403"/>
      <c r="DC403"/>
      <c r="DD403"/>
      <c r="DE403"/>
      <c r="DF403"/>
      <c r="DG403"/>
      <c r="DH403"/>
      <c r="DI403"/>
      <c r="DJ403"/>
      <c r="DK403"/>
      <c r="DL403"/>
      <c r="DM403"/>
      <c r="DN403"/>
      <c r="DO403"/>
      <c r="DP403"/>
      <c r="DQ403"/>
      <c r="DR403"/>
      <c r="DS403"/>
      <c r="DT403"/>
      <c r="DU403"/>
      <c r="DV403"/>
      <c r="DW403"/>
      <c r="DX403"/>
      <c r="DY403"/>
      <c r="DZ403"/>
      <c r="EA403"/>
      <c r="EB403"/>
      <c r="EC403"/>
      <c r="ED403"/>
      <c r="EE403"/>
      <c r="EF403"/>
      <c r="EG403"/>
      <c r="EH403"/>
      <c r="EI403"/>
      <c r="EJ403"/>
      <c r="EK403"/>
      <c r="EL403"/>
      <c r="EM403"/>
      <c r="EN403"/>
      <c r="EO403"/>
      <c r="EP403"/>
      <c r="EQ403"/>
      <c r="ER403"/>
      <c r="ES403"/>
      <c r="ET403"/>
      <c r="EU403"/>
      <c r="EV403"/>
      <c r="EW403"/>
      <c r="EX403"/>
      <c r="EY403"/>
      <c r="EZ403"/>
      <c r="FA403"/>
      <c r="FB403"/>
      <c r="FC403"/>
      <c r="FD403"/>
      <c r="FE403"/>
      <c r="FF403"/>
      <c r="FG403"/>
      <c r="FH403"/>
      <c r="FI403"/>
      <c r="FJ403"/>
      <c r="FK403"/>
      <c r="FL403"/>
      <c r="FM403"/>
      <c r="FN403"/>
      <c r="FO403"/>
      <c r="FP403"/>
      <c r="FQ403"/>
      <c r="FR403"/>
      <c r="FS403"/>
      <c r="FT403"/>
      <c r="FU403"/>
      <c r="FV403"/>
      <c r="FW403"/>
      <c r="FX403"/>
      <c r="FY403"/>
      <c r="FZ403"/>
      <c r="GA403"/>
      <c r="GB403"/>
      <c r="GC403"/>
      <c r="GD403"/>
      <c r="GE403"/>
      <c r="GF403"/>
      <c r="GG403"/>
      <c r="GH403"/>
      <c r="GI403"/>
      <c r="GJ403"/>
      <c r="GK403"/>
      <c r="GL403"/>
      <c r="GM403"/>
      <c r="GN403"/>
      <c r="GO403"/>
      <c r="GP403"/>
      <c r="GQ403"/>
      <c r="GR403"/>
      <c r="GS403"/>
      <c r="GT403"/>
      <c r="GU403"/>
      <c r="GV403"/>
      <c r="GW403"/>
      <c r="GX403"/>
      <c r="GY403"/>
      <c r="GZ403"/>
      <c r="HA403"/>
      <c r="HB403"/>
      <c r="HC403"/>
      <c r="HD403"/>
      <c r="HE403"/>
      <c r="HF403"/>
      <c r="HG403"/>
      <c r="HH403"/>
      <c r="HI403"/>
      <c r="HJ403"/>
      <c r="HK403"/>
      <c r="HL403"/>
      <c r="HM403"/>
      <c r="HN403"/>
      <c r="HO403"/>
      <c r="HP403"/>
      <c r="HQ403"/>
      <c r="HR403"/>
      <c r="HS403"/>
      <c r="HT403"/>
      <c r="HU403"/>
      <c r="HV403"/>
      <c r="HW403"/>
      <c r="HX403"/>
      <c r="HY403"/>
      <c r="HZ403"/>
      <c r="IA403"/>
      <c r="IB403"/>
      <c r="IC403"/>
      <c r="ID403"/>
      <c r="IE403"/>
      <c r="IF403"/>
      <c r="IG403"/>
      <c r="IH403"/>
      <c r="II403"/>
      <c r="IJ403"/>
      <c r="IK403"/>
      <c r="IL403"/>
      <c r="IM403"/>
      <c r="IN403"/>
      <c r="IO403"/>
      <c r="IP403"/>
      <c r="IQ403"/>
      <c r="IR403"/>
      <c r="IS403"/>
      <c r="IT403"/>
      <c r="IU403"/>
      <c r="IV403"/>
      <c r="IW403"/>
      <c r="IX403"/>
      <c r="IY403"/>
      <c r="IZ403"/>
      <c r="JA403"/>
      <c r="JB403"/>
      <c r="JC403"/>
      <c r="JD403"/>
      <c r="JE403"/>
      <c r="JF403"/>
      <c r="JG403"/>
      <c r="JH403"/>
      <c r="JI403"/>
      <c r="JJ403"/>
      <c r="JK403"/>
      <c r="JL403"/>
      <c r="JM403"/>
      <c r="JN403"/>
      <c r="JO403"/>
      <c r="JP403"/>
      <c r="JQ403"/>
      <c r="JR403"/>
      <c r="JS403"/>
      <c r="JT403"/>
      <c r="JU403"/>
      <c r="JV403"/>
      <c r="JW403"/>
      <c r="JX403"/>
      <c r="JY403"/>
      <c r="JZ403"/>
      <c r="KA403"/>
      <c r="KB403"/>
      <c r="KC403"/>
      <c r="KD403"/>
      <c r="KE403"/>
      <c r="KF403"/>
      <c r="KG403"/>
      <c r="KH403"/>
      <c r="KI403"/>
      <c r="KJ403"/>
      <c r="KK403"/>
      <c r="KL403"/>
      <c r="KM403"/>
      <c r="KN403"/>
      <c r="KO403"/>
      <c r="KP403"/>
      <c r="KQ403"/>
      <c r="KR403"/>
      <c r="KS403"/>
      <c r="KT403"/>
      <c r="KU403"/>
      <c r="KV403"/>
      <c r="KW403"/>
      <c r="KX403"/>
      <c r="KY403"/>
      <c r="KZ403"/>
      <c r="LA403"/>
      <c r="LB403"/>
      <c r="LC403"/>
      <c r="LD403"/>
      <c r="LE403"/>
      <c r="LF403"/>
      <c r="LG403"/>
      <c r="LH403"/>
      <c r="LI403"/>
      <c r="LJ403"/>
      <c r="LK403"/>
      <c r="LL403"/>
      <c r="LM403"/>
      <c r="LN403"/>
      <c r="LO403"/>
      <c r="LP403"/>
      <c r="LQ403"/>
      <c r="LR403"/>
      <c r="LS403"/>
      <c r="LT403"/>
      <c r="LU403"/>
      <c r="LV403"/>
      <c r="LW403"/>
      <c r="LX403"/>
      <c r="LY403"/>
      <c r="LZ403"/>
      <c r="MA403"/>
      <c r="MB403"/>
      <c r="MC403"/>
      <c r="MD403"/>
      <c r="ME403"/>
      <c r="MF403"/>
      <c r="MG403"/>
      <c r="MH403"/>
      <c r="MI403"/>
      <c r="MJ403"/>
      <c r="MK403"/>
      <c r="ML403"/>
      <c r="MM403"/>
      <c r="MN403"/>
      <c r="MO403"/>
      <c r="MP403"/>
      <c r="MQ403"/>
      <c r="MR403"/>
      <c r="MS403"/>
      <c r="MT403"/>
      <c r="MU403"/>
      <c r="MV403"/>
      <c r="MW403"/>
      <c r="MX403"/>
      <c r="MY403"/>
      <c r="MZ403"/>
      <c r="NA403"/>
      <c r="NB403"/>
      <c r="NC403"/>
      <c r="ND403"/>
      <c r="NE403"/>
      <c r="NF403"/>
      <c r="NG403"/>
      <c r="NH403"/>
      <c r="NI403"/>
      <c r="NJ403"/>
      <c r="NK403"/>
      <c r="NL403"/>
      <c r="NM403"/>
      <c r="NN403"/>
      <c r="NO403"/>
      <c r="NP403"/>
      <c r="NQ403"/>
      <c r="NR403"/>
      <c r="NS403"/>
      <c r="NT403"/>
      <c r="NU403"/>
      <c r="NV403"/>
      <c r="NW403"/>
      <c r="NX403"/>
      <c r="NY403"/>
      <c r="NZ403"/>
      <c r="OA403"/>
      <c r="OB403"/>
      <c r="OC403"/>
      <c r="OD403"/>
      <c r="OE403"/>
      <c r="OF403"/>
      <c r="OG403"/>
      <c r="OH403"/>
      <c r="OI403"/>
      <c r="OJ403"/>
      <c r="OK403"/>
      <c r="OL403"/>
      <c r="OM403"/>
      <c r="ON403"/>
      <c r="OO403"/>
      <c r="OP403"/>
      <c r="OQ403"/>
      <c r="OR403"/>
      <c r="OS403"/>
      <c r="OT403"/>
      <c r="OU403"/>
      <c r="OV403"/>
      <c r="OW403"/>
      <c r="OX403"/>
      <c r="OY403"/>
      <c r="OZ403"/>
      <c r="PA403"/>
      <c r="PB403"/>
      <c r="PC403"/>
      <c r="PD403"/>
      <c r="PE403"/>
      <c r="PF403"/>
      <c r="PG403"/>
      <c r="PH403"/>
      <c r="PI403"/>
      <c r="PJ403"/>
      <c r="PK403"/>
      <c r="PL403"/>
      <c r="PM403"/>
      <c r="PN403"/>
      <c r="PO403"/>
      <c r="PP403"/>
      <c r="PQ403"/>
      <c r="PR403"/>
      <c r="PS403"/>
      <c r="PT403"/>
      <c r="PU403"/>
      <c r="PV403"/>
      <c r="PW403"/>
      <c r="PX403"/>
      <c r="PY403"/>
      <c r="PZ403"/>
      <c r="QA403"/>
      <c r="QB403"/>
      <c r="QC403"/>
      <c r="QD403"/>
      <c r="QE403"/>
      <c r="QF403"/>
      <c r="QG403"/>
      <c r="QH403"/>
      <c r="QI403"/>
      <c r="QJ403"/>
      <c r="QK403"/>
      <c r="QL403"/>
      <c r="QM403"/>
      <c r="QN403"/>
      <c r="QO403"/>
      <c r="QP403"/>
      <c r="QQ403"/>
      <c r="QR403"/>
      <c r="QS403"/>
      <c r="QT403"/>
      <c r="QU403"/>
      <c r="QV403"/>
      <c r="QW403"/>
      <c r="QX403"/>
      <c r="QY403"/>
      <c r="QZ403"/>
      <c r="RA403"/>
      <c r="RB403"/>
      <c r="RC403"/>
      <c r="RD403"/>
      <c r="RE403"/>
      <c r="RF403"/>
      <c r="RG403"/>
      <c r="RH403"/>
      <c r="RI403"/>
      <c r="RJ403"/>
      <c r="RK403"/>
      <c r="RL403"/>
      <c r="RM403"/>
      <c r="RN403"/>
      <c r="RO403"/>
      <c r="RP403"/>
      <c r="RQ403"/>
      <c r="RR403"/>
      <c r="RS403"/>
      <c r="RT403"/>
      <c r="RU403"/>
      <c r="RV403"/>
      <c r="RW403"/>
      <c r="RX403"/>
      <c r="RY403"/>
      <c r="RZ403"/>
      <c r="SA403"/>
      <c r="SB403"/>
      <c r="SC403"/>
      <c r="SD403"/>
      <c r="SE403"/>
      <c r="SF403"/>
      <c r="SG403"/>
      <c r="SH403"/>
      <c r="SI403"/>
      <c r="SJ403"/>
      <c r="SK403"/>
      <c r="SL403"/>
      <c r="SM403"/>
      <c r="SN403"/>
      <c r="SO403"/>
      <c r="SP403"/>
    </row>
    <row r="404" spans="1:510" ht="16.5" customHeight="1" x14ac:dyDescent="0.2">
      <c r="A404" s="20">
        <v>1623</v>
      </c>
      <c r="B404" s="34" t="s">
        <v>70</v>
      </c>
      <c r="C404" s="34" t="s">
        <v>449</v>
      </c>
      <c r="D404" s="20" t="s">
        <v>51</v>
      </c>
      <c r="E404" s="20" t="s">
        <v>1345</v>
      </c>
      <c r="F404" s="22" t="s">
        <v>88</v>
      </c>
      <c r="G404" s="34" t="s">
        <v>37</v>
      </c>
      <c r="H404" s="20" t="s">
        <v>89</v>
      </c>
      <c r="I404" s="20" t="s">
        <v>27</v>
      </c>
      <c r="J404" s="35" t="s">
        <v>567</v>
      </c>
      <c r="K404" s="36"/>
      <c r="L404" s="36"/>
      <c r="M404" s="36"/>
      <c r="N404" s="36"/>
      <c r="O404" s="55">
        <v>83333229</v>
      </c>
      <c r="P404" s="37"/>
      <c r="Q404" s="34">
        <v>1</v>
      </c>
      <c r="R404" s="38"/>
      <c r="S404" s="39" t="s">
        <v>83</v>
      </c>
      <c r="T404" s="37">
        <f t="shared" si="7"/>
        <v>83333229</v>
      </c>
      <c r="U404" s="27" t="s">
        <v>39</v>
      </c>
      <c r="V404" s="28" t="s">
        <v>40</v>
      </c>
      <c r="W404"/>
      <c r="X404"/>
      <c r="Y404"/>
      <c r="Z404"/>
      <c r="AA404"/>
      <c r="AB404"/>
      <c r="AC404"/>
      <c r="AD404"/>
      <c r="AE404"/>
      <c r="AF404"/>
      <c r="AG404"/>
      <c r="AH404"/>
      <c r="AI404"/>
      <c r="AJ404"/>
      <c r="AK404"/>
      <c r="AL404"/>
      <c r="AM404"/>
      <c r="AN404"/>
      <c r="AO404"/>
      <c r="AP404"/>
      <c r="AQ404"/>
      <c r="AR404"/>
      <c r="AS404"/>
      <c r="AT404"/>
      <c r="AU404"/>
      <c r="AV404"/>
      <c r="AW404"/>
      <c r="AX404"/>
      <c r="AY404"/>
      <c r="AZ404"/>
      <c r="BA404"/>
      <c r="BB404"/>
      <c r="BC404"/>
      <c r="BD404"/>
      <c r="BE404"/>
      <c r="BF404"/>
      <c r="BG404"/>
      <c r="BH404"/>
      <c r="BI404"/>
      <c r="BJ404"/>
      <c r="BK404"/>
      <c r="BL404"/>
      <c r="BM404"/>
      <c r="BN404"/>
      <c r="BO404"/>
      <c r="BP404"/>
      <c r="BQ404"/>
      <c r="BR404"/>
      <c r="BS404"/>
      <c r="BT404"/>
      <c r="BU404"/>
      <c r="BV404"/>
      <c r="BW404"/>
      <c r="BX404"/>
      <c r="BY404"/>
      <c r="BZ404"/>
      <c r="CA404"/>
      <c r="CB404"/>
      <c r="CC404"/>
      <c r="CD404"/>
      <c r="CE404"/>
      <c r="CF404"/>
      <c r="CG404"/>
      <c r="CH404"/>
      <c r="CI404"/>
      <c r="CJ404"/>
      <c r="CK404"/>
      <c r="CL404"/>
      <c r="CM404"/>
      <c r="CN404"/>
      <c r="CO404"/>
      <c r="CP404"/>
      <c r="CQ404"/>
      <c r="CR404"/>
      <c r="CS404"/>
      <c r="CT404"/>
      <c r="CU404"/>
      <c r="CV404"/>
      <c r="CW404"/>
      <c r="CX404"/>
      <c r="CY404"/>
      <c r="CZ404"/>
      <c r="DA404"/>
      <c r="DB404"/>
      <c r="DC404"/>
      <c r="DD404"/>
      <c r="DE404"/>
      <c r="DF404"/>
      <c r="DG404"/>
      <c r="DH404"/>
      <c r="DI404"/>
      <c r="DJ404"/>
      <c r="DK404"/>
      <c r="DL404"/>
      <c r="DM404"/>
      <c r="DN404"/>
      <c r="DO404"/>
      <c r="DP404"/>
      <c r="DQ404"/>
      <c r="DR404"/>
      <c r="DS404"/>
      <c r="DT404"/>
      <c r="DU404"/>
      <c r="DV404"/>
      <c r="DW404"/>
      <c r="DX404"/>
      <c r="DY404"/>
      <c r="DZ404"/>
      <c r="EA404"/>
      <c r="EB404"/>
      <c r="EC404"/>
      <c r="ED404"/>
      <c r="EE404"/>
      <c r="EF404"/>
      <c r="EG404"/>
      <c r="EH404"/>
      <c r="EI404"/>
      <c r="EJ404"/>
      <c r="EK404"/>
      <c r="EL404"/>
      <c r="EM404"/>
      <c r="EN404"/>
      <c r="EO404"/>
      <c r="EP404"/>
      <c r="EQ404"/>
      <c r="ER404"/>
      <c r="ES404"/>
      <c r="ET404"/>
      <c r="EU404"/>
      <c r="EV404"/>
      <c r="EW404"/>
      <c r="EX404"/>
      <c r="EY404"/>
      <c r="EZ404"/>
      <c r="FA404"/>
      <c r="FB404"/>
      <c r="FC404"/>
      <c r="FD404"/>
      <c r="FE404"/>
      <c r="FF404"/>
      <c r="FG404"/>
      <c r="FH404"/>
      <c r="FI404"/>
      <c r="FJ404"/>
      <c r="FK404"/>
      <c r="FL404"/>
      <c r="FM404"/>
      <c r="FN404"/>
      <c r="FO404"/>
      <c r="FP404"/>
      <c r="FQ404"/>
      <c r="FR404"/>
      <c r="FS404"/>
      <c r="FT404"/>
      <c r="FU404"/>
      <c r="FV404"/>
      <c r="FW404"/>
      <c r="FX404"/>
      <c r="FY404"/>
      <c r="FZ404"/>
      <c r="GA404"/>
      <c r="GB404"/>
      <c r="GC404"/>
      <c r="GD404"/>
      <c r="GE404"/>
      <c r="GF404"/>
      <c r="GG404"/>
      <c r="GH404"/>
      <c r="GI404"/>
      <c r="GJ404"/>
      <c r="GK404"/>
      <c r="GL404"/>
      <c r="GM404"/>
      <c r="GN404"/>
      <c r="GO404"/>
      <c r="GP404"/>
      <c r="GQ404"/>
      <c r="GR404"/>
      <c r="GS404"/>
      <c r="GT404"/>
      <c r="GU404"/>
      <c r="GV404"/>
      <c r="GW404"/>
      <c r="GX404"/>
      <c r="GY404"/>
      <c r="GZ404"/>
      <c r="HA404"/>
      <c r="HB404"/>
      <c r="HC404"/>
      <c r="HD404"/>
      <c r="HE404"/>
      <c r="HF404"/>
      <c r="HG404"/>
      <c r="HH404"/>
      <c r="HI404"/>
      <c r="HJ404"/>
      <c r="HK404"/>
      <c r="HL404"/>
      <c r="HM404"/>
      <c r="HN404"/>
      <c r="HO404"/>
      <c r="HP404"/>
      <c r="HQ404"/>
      <c r="HR404"/>
      <c r="HS404"/>
      <c r="HT404"/>
      <c r="HU404"/>
      <c r="HV404"/>
      <c r="HW404"/>
      <c r="HX404"/>
      <c r="HY404"/>
      <c r="HZ404"/>
      <c r="IA404"/>
      <c r="IB404"/>
      <c r="IC404"/>
      <c r="ID404"/>
      <c r="IE404"/>
      <c r="IF404"/>
      <c r="IG404"/>
      <c r="IH404"/>
      <c r="II404"/>
      <c r="IJ404"/>
      <c r="IK404"/>
      <c r="IL404"/>
      <c r="IM404"/>
      <c r="IN404"/>
      <c r="IO404"/>
      <c r="IP404"/>
      <c r="IQ404"/>
      <c r="IR404"/>
      <c r="IS404"/>
      <c r="IT404"/>
      <c r="IU404"/>
      <c r="IV404"/>
      <c r="IW404"/>
      <c r="IX404"/>
      <c r="IY404"/>
      <c r="IZ404"/>
      <c r="JA404"/>
      <c r="JB404"/>
      <c r="JC404"/>
      <c r="JD404"/>
      <c r="JE404"/>
      <c r="JF404"/>
      <c r="JG404"/>
      <c r="JH404"/>
      <c r="JI404"/>
      <c r="JJ404"/>
      <c r="JK404"/>
      <c r="JL404"/>
      <c r="JM404"/>
      <c r="JN404"/>
      <c r="JO404"/>
      <c r="JP404"/>
      <c r="JQ404"/>
      <c r="JR404"/>
      <c r="JS404"/>
      <c r="JT404"/>
      <c r="JU404"/>
      <c r="JV404"/>
      <c r="JW404"/>
      <c r="JX404"/>
      <c r="JY404"/>
      <c r="JZ404"/>
      <c r="KA404"/>
      <c r="KB404"/>
      <c r="KC404"/>
      <c r="KD404"/>
      <c r="KE404"/>
      <c r="KF404"/>
      <c r="KG404"/>
      <c r="KH404"/>
      <c r="KI404"/>
      <c r="KJ404"/>
      <c r="KK404"/>
      <c r="KL404"/>
      <c r="KM404"/>
      <c r="KN404"/>
      <c r="KO404"/>
      <c r="KP404"/>
      <c r="KQ404"/>
      <c r="KR404"/>
      <c r="KS404"/>
      <c r="KT404"/>
      <c r="KU404"/>
      <c r="KV404"/>
      <c r="KW404"/>
      <c r="KX404"/>
      <c r="KY404"/>
      <c r="KZ404"/>
      <c r="LA404"/>
      <c r="LB404"/>
      <c r="LC404"/>
      <c r="LD404"/>
      <c r="LE404"/>
      <c r="LF404"/>
      <c r="LG404"/>
      <c r="LH404"/>
      <c r="LI404"/>
      <c r="LJ404"/>
      <c r="LK404"/>
      <c r="LL404"/>
      <c r="LM404"/>
      <c r="LN404"/>
      <c r="LO404"/>
      <c r="LP404"/>
      <c r="LQ404"/>
      <c r="LR404"/>
      <c r="LS404"/>
      <c r="LT404"/>
      <c r="LU404"/>
      <c r="LV404"/>
      <c r="LW404"/>
      <c r="LX404"/>
      <c r="LY404"/>
      <c r="LZ404"/>
      <c r="MA404"/>
      <c r="MB404"/>
      <c r="MC404"/>
      <c r="MD404"/>
      <c r="ME404"/>
      <c r="MF404"/>
      <c r="MG404"/>
      <c r="MH404"/>
      <c r="MI404"/>
      <c r="MJ404"/>
      <c r="MK404"/>
      <c r="ML404"/>
      <c r="MM404"/>
      <c r="MN404"/>
      <c r="MO404"/>
      <c r="MP404"/>
      <c r="MQ404"/>
      <c r="MR404"/>
      <c r="MS404"/>
      <c r="MT404"/>
      <c r="MU404"/>
      <c r="MV404"/>
      <c r="MW404"/>
      <c r="MX404"/>
      <c r="MY404"/>
      <c r="MZ404"/>
      <c r="NA404"/>
      <c r="NB404"/>
      <c r="NC404"/>
      <c r="ND404"/>
      <c r="NE404"/>
      <c r="NF404"/>
      <c r="NG404"/>
      <c r="NH404"/>
      <c r="NI404"/>
      <c r="NJ404"/>
      <c r="NK404"/>
      <c r="NL404"/>
      <c r="NM404"/>
      <c r="NN404"/>
      <c r="NO404"/>
      <c r="NP404"/>
      <c r="NQ404"/>
      <c r="NR404"/>
      <c r="NS404"/>
      <c r="NT404"/>
      <c r="NU404"/>
      <c r="NV404"/>
      <c r="NW404"/>
      <c r="NX404"/>
      <c r="NY404"/>
      <c r="NZ404"/>
      <c r="OA404"/>
      <c r="OB404"/>
      <c r="OC404"/>
      <c r="OD404"/>
      <c r="OE404"/>
      <c r="OF404"/>
      <c r="OG404"/>
      <c r="OH404"/>
      <c r="OI404"/>
      <c r="OJ404"/>
      <c r="OK404"/>
      <c r="OL404"/>
      <c r="OM404"/>
      <c r="ON404"/>
      <c r="OO404"/>
      <c r="OP404"/>
      <c r="OQ404"/>
      <c r="OR404"/>
      <c r="OS404"/>
      <c r="OT404"/>
      <c r="OU404"/>
      <c r="OV404"/>
      <c r="OW404"/>
      <c r="OX404"/>
      <c r="OY404"/>
      <c r="OZ404"/>
      <c r="PA404"/>
      <c r="PB404"/>
      <c r="PC404"/>
      <c r="PD404"/>
      <c r="PE404"/>
      <c r="PF404"/>
      <c r="PG404"/>
      <c r="PH404"/>
      <c r="PI404"/>
      <c r="PJ404"/>
      <c r="PK404"/>
      <c r="PL404"/>
      <c r="PM404"/>
      <c r="PN404"/>
      <c r="PO404"/>
      <c r="PP404"/>
      <c r="PQ404"/>
      <c r="PR404"/>
      <c r="PS404"/>
      <c r="PT404"/>
      <c r="PU404"/>
      <c r="PV404"/>
      <c r="PW404"/>
      <c r="PX404"/>
      <c r="PY404"/>
      <c r="PZ404"/>
      <c r="QA404"/>
      <c r="QB404"/>
      <c r="QC404"/>
      <c r="QD404"/>
      <c r="QE404"/>
      <c r="QF404"/>
      <c r="QG404"/>
      <c r="QH404"/>
      <c r="QI404"/>
      <c r="QJ404"/>
      <c r="QK404"/>
      <c r="QL404"/>
      <c r="QM404"/>
      <c r="QN404"/>
      <c r="QO404"/>
      <c r="QP404"/>
      <c r="QQ404"/>
      <c r="QR404"/>
      <c r="QS404"/>
      <c r="QT404"/>
      <c r="QU404"/>
      <c r="QV404"/>
      <c r="QW404"/>
      <c r="QX404"/>
      <c r="QY404"/>
      <c r="QZ404"/>
      <c r="RA404"/>
      <c r="RB404"/>
      <c r="RC404"/>
      <c r="RD404"/>
      <c r="RE404"/>
      <c r="RF404"/>
      <c r="RG404"/>
      <c r="RH404"/>
      <c r="RI404"/>
      <c r="RJ404"/>
      <c r="RK404"/>
      <c r="RL404"/>
      <c r="RM404"/>
      <c r="RN404"/>
      <c r="RO404"/>
      <c r="RP404"/>
      <c r="RQ404"/>
      <c r="RR404"/>
      <c r="RS404"/>
      <c r="RT404"/>
      <c r="RU404"/>
      <c r="RV404"/>
      <c r="RW404"/>
      <c r="RX404"/>
      <c r="RY404"/>
      <c r="RZ404"/>
      <c r="SA404"/>
      <c r="SB404"/>
      <c r="SC404"/>
      <c r="SD404"/>
      <c r="SE404"/>
      <c r="SF404"/>
      <c r="SG404"/>
      <c r="SH404"/>
      <c r="SI404"/>
      <c r="SJ404"/>
      <c r="SK404"/>
      <c r="SL404"/>
      <c r="SM404"/>
      <c r="SN404"/>
      <c r="SO404"/>
      <c r="SP404"/>
    </row>
    <row r="405" spans="1:510" ht="16.5" customHeight="1" x14ac:dyDescent="0.2">
      <c r="A405" s="20">
        <v>1624</v>
      </c>
      <c r="B405" s="34" t="s">
        <v>70</v>
      </c>
      <c r="C405" s="34" t="s">
        <v>449</v>
      </c>
      <c r="D405" s="20" t="s">
        <v>51</v>
      </c>
      <c r="E405" s="20" t="s">
        <v>1345</v>
      </c>
      <c r="F405" s="22" t="s">
        <v>88</v>
      </c>
      <c r="G405" s="34" t="s">
        <v>37</v>
      </c>
      <c r="H405" s="20" t="s">
        <v>89</v>
      </c>
      <c r="I405" s="20" t="s">
        <v>27</v>
      </c>
      <c r="J405" s="35" t="s">
        <v>568</v>
      </c>
      <c r="K405" s="36"/>
      <c r="L405" s="36"/>
      <c r="M405" s="36"/>
      <c r="N405" s="36"/>
      <c r="O405" s="55">
        <v>714582729</v>
      </c>
      <c r="P405" s="37"/>
      <c r="Q405" s="34">
        <v>1</v>
      </c>
      <c r="R405" s="38"/>
      <c r="S405" s="39" t="s">
        <v>83</v>
      </c>
      <c r="T405" s="37">
        <f t="shared" si="7"/>
        <v>714582729</v>
      </c>
      <c r="U405" s="27" t="s">
        <v>39</v>
      </c>
      <c r="V405" s="28" t="s">
        <v>40</v>
      </c>
      <c r="W405"/>
      <c r="X405"/>
      <c r="Y405"/>
      <c r="Z405"/>
      <c r="AA405"/>
      <c r="AB405"/>
      <c r="AC405"/>
      <c r="AD405"/>
      <c r="AE405"/>
      <c r="AF405"/>
      <c r="AG405"/>
      <c r="AH405"/>
      <c r="AI405"/>
      <c r="AJ405"/>
      <c r="AK405"/>
      <c r="AL405"/>
      <c r="AM405"/>
      <c r="AN405"/>
      <c r="AO405"/>
      <c r="AP405"/>
      <c r="AQ405"/>
      <c r="AR405"/>
      <c r="AS405"/>
      <c r="AT405"/>
      <c r="AU405"/>
      <c r="AV405"/>
      <c r="AW405"/>
      <c r="AX405"/>
      <c r="AY405"/>
      <c r="AZ405"/>
      <c r="BA405"/>
      <c r="BB405"/>
      <c r="BC405"/>
      <c r="BD405"/>
      <c r="BE405"/>
      <c r="BF405"/>
      <c r="BG405"/>
      <c r="BH405"/>
      <c r="BI405"/>
      <c r="BJ405"/>
      <c r="BK405"/>
      <c r="BL405"/>
      <c r="BM405"/>
      <c r="BN405"/>
      <c r="BO405"/>
      <c r="BP405"/>
      <c r="BQ405"/>
      <c r="BR405"/>
      <c r="BS405"/>
      <c r="BT405"/>
      <c r="BU405"/>
      <c r="BV405"/>
      <c r="BW405"/>
      <c r="BX405"/>
      <c r="BY405"/>
      <c r="BZ405"/>
      <c r="CA405"/>
      <c r="CB405"/>
      <c r="CC405"/>
      <c r="CD405"/>
      <c r="CE405"/>
      <c r="CF405"/>
      <c r="CG405"/>
      <c r="CH405"/>
      <c r="CI405"/>
      <c r="CJ405"/>
      <c r="CK405"/>
      <c r="CL405"/>
      <c r="CM405"/>
      <c r="CN405"/>
      <c r="CO405"/>
      <c r="CP405"/>
      <c r="CQ405"/>
      <c r="CR405"/>
      <c r="CS405"/>
      <c r="CT405"/>
      <c r="CU405"/>
      <c r="CV405"/>
      <c r="CW405"/>
      <c r="CX405"/>
      <c r="CY405"/>
      <c r="CZ405"/>
      <c r="DA405"/>
      <c r="DB405"/>
      <c r="DC405"/>
      <c r="DD405"/>
      <c r="DE405"/>
      <c r="DF405"/>
      <c r="DG405"/>
      <c r="DH405"/>
      <c r="DI405"/>
      <c r="DJ405"/>
      <c r="DK405"/>
      <c r="DL405"/>
      <c r="DM405"/>
      <c r="DN405"/>
      <c r="DO405"/>
      <c r="DP405"/>
      <c r="DQ405"/>
      <c r="DR405"/>
      <c r="DS405"/>
      <c r="DT405"/>
      <c r="DU405"/>
      <c r="DV405"/>
      <c r="DW405"/>
      <c r="DX405"/>
      <c r="DY405"/>
      <c r="DZ405"/>
      <c r="EA405"/>
      <c r="EB405"/>
      <c r="EC405"/>
      <c r="ED405"/>
      <c r="EE405"/>
      <c r="EF405"/>
      <c r="EG405"/>
      <c r="EH405"/>
      <c r="EI405"/>
      <c r="EJ405"/>
      <c r="EK405"/>
      <c r="EL405"/>
      <c r="EM405"/>
      <c r="EN405"/>
      <c r="EO405"/>
      <c r="EP405"/>
      <c r="EQ405"/>
      <c r="ER405"/>
      <c r="ES405"/>
      <c r="ET405"/>
      <c r="EU405"/>
      <c r="EV405"/>
      <c r="EW405"/>
      <c r="EX405"/>
      <c r="EY405"/>
      <c r="EZ405"/>
      <c r="FA405"/>
      <c r="FB405"/>
      <c r="FC405"/>
      <c r="FD405"/>
      <c r="FE405"/>
      <c r="FF405"/>
      <c r="FG405"/>
      <c r="FH405"/>
      <c r="FI405"/>
      <c r="FJ405"/>
      <c r="FK405"/>
      <c r="FL405"/>
      <c r="FM405"/>
      <c r="FN405"/>
      <c r="FO405"/>
      <c r="FP405"/>
      <c r="FQ405"/>
      <c r="FR405"/>
      <c r="FS405"/>
      <c r="FT405"/>
      <c r="FU405"/>
      <c r="FV405"/>
      <c r="FW405"/>
      <c r="FX405"/>
      <c r="FY405"/>
      <c r="FZ405"/>
      <c r="GA405"/>
      <c r="GB405"/>
      <c r="GC405"/>
      <c r="GD405"/>
      <c r="GE405"/>
      <c r="GF405"/>
      <c r="GG405"/>
      <c r="GH405"/>
      <c r="GI405"/>
      <c r="GJ405"/>
      <c r="GK405"/>
      <c r="GL405"/>
      <c r="GM405"/>
      <c r="GN405"/>
      <c r="GO405"/>
      <c r="GP405"/>
      <c r="GQ405"/>
      <c r="GR405"/>
      <c r="GS405"/>
      <c r="GT405"/>
      <c r="GU405"/>
      <c r="GV405"/>
      <c r="GW405"/>
      <c r="GX405"/>
      <c r="GY405"/>
      <c r="GZ405"/>
      <c r="HA405"/>
      <c r="HB405"/>
      <c r="HC405"/>
      <c r="HD405"/>
      <c r="HE405"/>
      <c r="HF405"/>
      <c r="HG405"/>
      <c r="HH405"/>
      <c r="HI405"/>
      <c r="HJ405"/>
      <c r="HK405"/>
      <c r="HL405"/>
      <c r="HM405"/>
      <c r="HN405"/>
      <c r="HO405"/>
      <c r="HP405"/>
      <c r="HQ405"/>
      <c r="HR405"/>
      <c r="HS405"/>
      <c r="HT405"/>
      <c r="HU405"/>
      <c r="HV405"/>
      <c r="HW405"/>
      <c r="HX405"/>
      <c r="HY405"/>
      <c r="HZ405"/>
      <c r="IA405"/>
      <c r="IB405"/>
      <c r="IC405"/>
      <c r="ID405"/>
      <c r="IE405"/>
      <c r="IF405"/>
      <c r="IG405"/>
      <c r="IH405"/>
      <c r="II405"/>
      <c r="IJ405"/>
      <c r="IK405"/>
      <c r="IL405"/>
      <c r="IM405"/>
      <c r="IN405"/>
      <c r="IO405"/>
      <c r="IP405"/>
      <c r="IQ405"/>
      <c r="IR405"/>
      <c r="IS405"/>
      <c r="IT405"/>
      <c r="IU405"/>
      <c r="IV405"/>
      <c r="IW405"/>
      <c r="IX405"/>
      <c r="IY405"/>
      <c r="IZ405"/>
      <c r="JA405"/>
      <c r="JB405"/>
      <c r="JC405"/>
      <c r="JD405"/>
      <c r="JE405"/>
      <c r="JF405"/>
      <c r="JG405"/>
      <c r="JH405"/>
      <c r="JI405"/>
      <c r="JJ405"/>
      <c r="JK405"/>
      <c r="JL405"/>
      <c r="JM405"/>
      <c r="JN405"/>
      <c r="JO405"/>
      <c r="JP405"/>
      <c r="JQ405"/>
      <c r="JR405"/>
      <c r="JS405"/>
      <c r="JT405"/>
      <c r="JU405"/>
      <c r="JV405"/>
      <c r="JW405"/>
      <c r="JX405"/>
      <c r="JY405"/>
      <c r="JZ405"/>
      <c r="KA405"/>
      <c r="KB405"/>
      <c r="KC405"/>
      <c r="KD405"/>
      <c r="KE405"/>
      <c r="KF405"/>
      <c r="KG405"/>
      <c r="KH405"/>
      <c r="KI405"/>
      <c r="KJ405"/>
      <c r="KK405"/>
      <c r="KL405"/>
      <c r="KM405"/>
      <c r="KN405"/>
      <c r="KO405"/>
      <c r="KP405"/>
      <c r="KQ405"/>
      <c r="KR405"/>
      <c r="KS405"/>
      <c r="KT405"/>
      <c r="KU405"/>
      <c r="KV405"/>
      <c r="KW405"/>
      <c r="KX405"/>
      <c r="KY405"/>
      <c r="KZ405"/>
      <c r="LA405"/>
      <c r="LB405"/>
      <c r="LC405"/>
      <c r="LD405"/>
      <c r="LE405"/>
      <c r="LF405"/>
      <c r="LG405"/>
      <c r="LH405"/>
      <c r="LI405"/>
      <c r="LJ405"/>
      <c r="LK405"/>
      <c r="LL405"/>
      <c r="LM405"/>
      <c r="LN405"/>
      <c r="LO405"/>
      <c r="LP405"/>
      <c r="LQ405"/>
      <c r="LR405"/>
      <c r="LS405"/>
      <c r="LT405"/>
      <c r="LU405"/>
      <c r="LV405"/>
      <c r="LW405"/>
      <c r="LX405"/>
      <c r="LY405"/>
      <c r="LZ405"/>
      <c r="MA405"/>
      <c r="MB405"/>
      <c r="MC405"/>
      <c r="MD405"/>
      <c r="ME405"/>
      <c r="MF405"/>
      <c r="MG405"/>
      <c r="MH405"/>
      <c r="MI405"/>
      <c r="MJ405"/>
      <c r="MK405"/>
      <c r="ML405"/>
      <c r="MM405"/>
      <c r="MN405"/>
      <c r="MO405"/>
      <c r="MP405"/>
      <c r="MQ405"/>
      <c r="MR405"/>
      <c r="MS405"/>
      <c r="MT405"/>
      <c r="MU405"/>
      <c r="MV405"/>
      <c r="MW405"/>
      <c r="MX405"/>
      <c r="MY405"/>
      <c r="MZ405"/>
      <c r="NA405"/>
      <c r="NB405"/>
      <c r="NC405"/>
      <c r="ND405"/>
      <c r="NE405"/>
      <c r="NF405"/>
      <c r="NG405"/>
      <c r="NH405"/>
      <c r="NI405"/>
      <c r="NJ405"/>
      <c r="NK405"/>
      <c r="NL405"/>
      <c r="NM405"/>
      <c r="NN405"/>
      <c r="NO405"/>
      <c r="NP405"/>
      <c r="NQ405"/>
      <c r="NR405"/>
      <c r="NS405"/>
      <c r="NT405"/>
      <c r="NU405"/>
      <c r="NV405"/>
      <c r="NW405"/>
      <c r="NX405"/>
      <c r="NY405"/>
      <c r="NZ405"/>
      <c r="OA405"/>
      <c r="OB405"/>
      <c r="OC405"/>
      <c r="OD405"/>
      <c r="OE405"/>
      <c r="OF405"/>
      <c r="OG405"/>
      <c r="OH405"/>
      <c r="OI405"/>
      <c r="OJ405"/>
      <c r="OK405"/>
      <c r="OL405"/>
      <c r="OM405"/>
      <c r="ON405"/>
      <c r="OO405"/>
      <c r="OP405"/>
      <c r="OQ405"/>
      <c r="OR405"/>
      <c r="OS405"/>
      <c r="OT405"/>
      <c r="OU405"/>
      <c r="OV405"/>
      <c r="OW405"/>
      <c r="OX405"/>
      <c r="OY405"/>
      <c r="OZ405"/>
      <c r="PA405"/>
      <c r="PB405"/>
      <c r="PC405"/>
      <c r="PD405"/>
      <c r="PE405"/>
      <c r="PF405"/>
      <c r="PG405"/>
      <c r="PH405"/>
      <c r="PI405"/>
      <c r="PJ405"/>
      <c r="PK405"/>
      <c r="PL405"/>
      <c r="PM405"/>
      <c r="PN405"/>
      <c r="PO405"/>
      <c r="PP405"/>
      <c r="PQ405"/>
      <c r="PR405"/>
      <c r="PS405"/>
      <c r="PT405"/>
      <c r="PU405"/>
      <c r="PV405"/>
      <c r="PW405"/>
      <c r="PX405"/>
      <c r="PY405"/>
      <c r="PZ405"/>
      <c r="QA405"/>
      <c r="QB405"/>
      <c r="QC405"/>
      <c r="QD405"/>
      <c r="QE405"/>
      <c r="QF405"/>
      <c r="QG405"/>
      <c r="QH405"/>
      <c r="QI405"/>
      <c r="QJ405"/>
      <c r="QK405"/>
      <c r="QL405"/>
      <c r="QM405"/>
      <c r="QN405"/>
      <c r="QO405"/>
      <c r="QP405"/>
      <c r="QQ405"/>
      <c r="QR405"/>
      <c r="QS405"/>
      <c r="QT405"/>
      <c r="QU405"/>
      <c r="QV405"/>
      <c r="QW405"/>
      <c r="QX405"/>
      <c r="QY405"/>
      <c r="QZ405"/>
      <c r="RA405"/>
      <c r="RB405"/>
      <c r="RC405"/>
      <c r="RD405"/>
      <c r="RE405"/>
      <c r="RF405"/>
      <c r="RG405"/>
      <c r="RH405"/>
      <c r="RI405"/>
      <c r="RJ405"/>
      <c r="RK405"/>
      <c r="RL405"/>
      <c r="RM405"/>
      <c r="RN405"/>
      <c r="RO405"/>
      <c r="RP405"/>
      <c r="RQ405"/>
      <c r="RR405"/>
      <c r="RS405"/>
      <c r="RT405"/>
      <c r="RU405"/>
      <c r="RV405"/>
      <c r="RW405"/>
      <c r="RX405"/>
      <c r="RY405"/>
      <c r="RZ405"/>
      <c r="SA405"/>
      <c r="SB405"/>
      <c r="SC405"/>
      <c r="SD405"/>
      <c r="SE405"/>
      <c r="SF405"/>
      <c r="SG405"/>
      <c r="SH405"/>
      <c r="SI405"/>
      <c r="SJ405"/>
      <c r="SK405"/>
      <c r="SL405"/>
      <c r="SM405"/>
      <c r="SN405"/>
      <c r="SO405"/>
      <c r="SP405"/>
    </row>
    <row r="406" spans="1:510" ht="16.5" customHeight="1" x14ac:dyDescent="0.2">
      <c r="A406" s="20">
        <v>1625</v>
      </c>
      <c r="B406" s="34" t="s">
        <v>70</v>
      </c>
      <c r="C406" s="34" t="s">
        <v>434</v>
      </c>
      <c r="D406" s="20" t="s">
        <v>51</v>
      </c>
      <c r="E406" s="20" t="s">
        <v>1345</v>
      </c>
      <c r="F406" s="22" t="s">
        <v>88</v>
      </c>
      <c r="G406" s="34" t="s">
        <v>42</v>
      </c>
      <c r="H406" s="20" t="s">
        <v>89</v>
      </c>
      <c r="I406" s="20" t="s">
        <v>27</v>
      </c>
      <c r="J406" s="35" t="s">
        <v>569</v>
      </c>
      <c r="K406" s="36"/>
      <c r="L406" s="36"/>
      <c r="M406" s="36"/>
      <c r="N406" s="36"/>
      <c r="O406" s="55">
        <v>41296381</v>
      </c>
      <c r="P406" s="37"/>
      <c r="Q406" s="34">
        <v>1</v>
      </c>
      <c r="R406" s="38"/>
      <c r="S406" s="39" t="s">
        <v>83</v>
      </c>
      <c r="T406" s="37">
        <f t="shared" ref="T406:T469" si="8">IF(P406&lt;&gt;0,P406*Q406,O406*Q406)</f>
        <v>41296381</v>
      </c>
      <c r="U406" s="27" t="s">
        <v>39</v>
      </c>
      <c r="V406" s="28" t="s">
        <v>40</v>
      </c>
      <c r="W406"/>
      <c r="X406"/>
      <c r="Y406"/>
      <c r="Z406"/>
      <c r="AA406"/>
      <c r="AB406"/>
      <c r="AC406"/>
      <c r="AD406"/>
      <c r="AE406"/>
      <c r="AF406"/>
      <c r="AG406"/>
      <c r="AH406"/>
      <c r="AI406"/>
      <c r="AJ406"/>
      <c r="AK406"/>
      <c r="AL406"/>
      <c r="AM406"/>
      <c r="AN406"/>
      <c r="AO406"/>
      <c r="AP406"/>
      <c r="AQ406"/>
      <c r="AR406"/>
      <c r="AS406"/>
      <c r="AT406"/>
      <c r="AU406"/>
      <c r="AV406"/>
      <c r="AW406"/>
      <c r="AX406"/>
      <c r="AY406"/>
      <c r="AZ406"/>
      <c r="BA406"/>
      <c r="BB406"/>
      <c r="BC406"/>
      <c r="BD406"/>
      <c r="BE406"/>
      <c r="BF406"/>
      <c r="BG406"/>
      <c r="BH406"/>
      <c r="BI406"/>
      <c r="BJ406"/>
      <c r="BK406"/>
      <c r="BL406"/>
      <c r="BM406"/>
      <c r="BN406"/>
      <c r="BO406"/>
      <c r="BP406"/>
      <c r="BQ406"/>
      <c r="BR406"/>
      <c r="BS406"/>
      <c r="BT406"/>
      <c r="BU406"/>
      <c r="BV406"/>
      <c r="BW406"/>
      <c r="BX406"/>
      <c r="BY406"/>
      <c r="BZ406"/>
      <c r="CA406"/>
      <c r="CB406"/>
      <c r="CC406"/>
      <c r="CD406"/>
      <c r="CE406"/>
      <c r="CF406"/>
      <c r="CG406"/>
      <c r="CH406"/>
      <c r="CI406"/>
      <c r="CJ406"/>
      <c r="CK406"/>
      <c r="CL406"/>
      <c r="CM406"/>
      <c r="CN406"/>
      <c r="CO406"/>
      <c r="CP406"/>
      <c r="CQ406"/>
      <c r="CR406"/>
      <c r="CS406"/>
      <c r="CT406"/>
      <c r="CU406"/>
      <c r="CV406"/>
      <c r="CW406"/>
      <c r="CX406"/>
      <c r="CY406"/>
      <c r="CZ406"/>
      <c r="DA406"/>
      <c r="DB406"/>
      <c r="DC406"/>
      <c r="DD406"/>
      <c r="DE406"/>
      <c r="DF406"/>
      <c r="DG406"/>
      <c r="DH406"/>
      <c r="DI406"/>
      <c r="DJ406"/>
      <c r="DK406"/>
      <c r="DL406"/>
      <c r="DM406"/>
      <c r="DN406"/>
      <c r="DO406"/>
      <c r="DP406"/>
      <c r="DQ406"/>
      <c r="DR406"/>
      <c r="DS406"/>
      <c r="DT406"/>
      <c r="DU406"/>
      <c r="DV406"/>
      <c r="DW406"/>
      <c r="DX406"/>
      <c r="DY406"/>
      <c r="DZ406"/>
      <c r="EA406"/>
      <c r="EB406"/>
      <c r="EC406"/>
      <c r="ED406"/>
      <c r="EE406"/>
      <c r="EF406"/>
      <c r="EG406"/>
      <c r="EH406"/>
      <c r="EI406"/>
      <c r="EJ406"/>
      <c r="EK406"/>
      <c r="EL406"/>
      <c r="EM406"/>
      <c r="EN406"/>
      <c r="EO406"/>
      <c r="EP406"/>
      <c r="EQ406"/>
      <c r="ER406"/>
      <c r="ES406"/>
      <c r="ET406"/>
      <c r="EU406"/>
      <c r="EV406"/>
      <c r="EW406"/>
      <c r="EX406"/>
      <c r="EY406"/>
      <c r="EZ406"/>
      <c r="FA406"/>
      <c r="FB406"/>
      <c r="FC406"/>
      <c r="FD406"/>
      <c r="FE406"/>
      <c r="FF406"/>
      <c r="FG406"/>
      <c r="FH406"/>
      <c r="FI406"/>
      <c r="FJ406"/>
      <c r="FK406"/>
      <c r="FL406"/>
      <c r="FM406"/>
      <c r="FN406"/>
      <c r="FO406"/>
      <c r="FP406"/>
      <c r="FQ406"/>
      <c r="FR406"/>
      <c r="FS406"/>
      <c r="FT406"/>
      <c r="FU406"/>
      <c r="FV406"/>
      <c r="FW406"/>
      <c r="FX406"/>
      <c r="FY406"/>
      <c r="FZ406"/>
      <c r="GA406"/>
      <c r="GB406"/>
      <c r="GC406"/>
      <c r="GD406"/>
      <c r="GE406"/>
      <c r="GF406"/>
      <c r="GG406"/>
      <c r="GH406"/>
      <c r="GI406"/>
      <c r="GJ406"/>
      <c r="GK406"/>
      <c r="GL406"/>
      <c r="GM406"/>
      <c r="GN406"/>
      <c r="GO406"/>
      <c r="GP406"/>
      <c r="GQ406"/>
      <c r="GR406"/>
      <c r="GS406"/>
      <c r="GT406"/>
      <c r="GU406"/>
      <c r="GV406"/>
      <c r="GW406"/>
      <c r="GX406"/>
      <c r="GY406"/>
      <c r="GZ406"/>
      <c r="HA406"/>
      <c r="HB406"/>
      <c r="HC406"/>
      <c r="HD406"/>
      <c r="HE406"/>
      <c r="HF406"/>
      <c r="HG406"/>
      <c r="HH406"/>
      <c r="HI406"/>
      <c r="HJ406"/>
      <c r="HK406"/>
      <c r="HL406"/>
      <c r="HM406"/>
      <c r="HN406"/>
      <c r="HO406"/>
      <c r="HP406"/>
      <c r="HQ406"/>
      <c r="HR406"/>
      <c r="HS406"/>
      <c r="HT406"/>
      <c r="HU406"/>
      <c r="HV406"/>
      <c r="HW406"/>
      <c r="HX406"/>
      <c r="HY406"/>
      <c r="HZ406"/>
      <c r="IA406"/>
      <c r="IB406"/>
      <c r="IC406"/>
      <c r="ID406"/>
      <c r="IE406"/>
      <c r="IF406"/>
      <c r="IG406"/>
      <c r="IH406"/>
      <c r="II406"/>
      <c r="IJ406"/>
      <c r="IK406"/>
      <c r="IL406"/>
      <c r="IM406"/>
      <c r="IN406"/>
      <c r="IO406"/>
      <c r="IP406"/>
      <c r="IQ406"/>
      <c r="IR406"/>
      <c r="IS406"/>
      <c r="IT406"/>
      <c r="IU406"/>
      <c r="IV406"/>
      <c r="IW406"/>
      <c r="IX406"/>
      <c r="IY406"/>
      <c r="IZ406"/>
      <c r="JA406"/>
      <c r="JB406"/>
      <c r="JC406"/>
      <c r="JD406"/>
      <c r="JE406"/>
      <c r="JF406"/>
      <c r="JG406"/>
      <c r="JH406"/>
      <c r="JI406"/>
      <c r="JJ406"/>
      <c r="JK406"/>
      <c r="JL406"/>
      <c r="JM406"/>
      <c r="JN406"/>
      <c r="JO406"/>
      <c r="JP406"/>
      <c r="JQ406"/>
      <c r="JR406"/>
      <c r="JS406"/>
      <c r="JT406"/>
      <c r="JU406"/>
      <c r="JV406"/>
      <c r="JW406"/>
      <c r="JX406"/>
      <c r="JY406"/>
      <c r="JZ406"/>
      <c r="KA406"/>
      <c r="KB406"/>
      <c r="KC406"/>
      <c r="KD406"/>
      <c r="KE406"/>
      <c r="KF406"/>
      <c r="KG406"/>
      <c r="KH406"/>
      <c r="KI406"/>
      <c r="KJ406"/>
      <c r="KK406"/>
      <c r="KL406"/>
      <c r="KM406"/>
      <c r="KN406"/>
      <c r="KO406"/>
      <c r="KP406"/>
      <c r="KQ406"/>
      <c r="KR406"/>
      <c r="KS406"/>
      <c r="KT406"/>
      <c r="KU406"/>
      <c r="KV406"/>
      <c r="KW406"/>
      <c r="KX406"/>
      <c r="KY406"/>
      <c r="KZ406"/>
      <c r="LA406"/>
      <c r="LB406"/>
      <c r="LC406"/>
      <c r="LD406"/>
      <c r="LE406"/>
      <c r="LF406"/>
      <c r="LG406"/>
      <c r="LH406"/>
      <c r="LI406"/>
      <c r="LJ406"/>
      <c r="LK406"/>
      <c r="LL406"/>
      <c r="LM406"/>
      <c r="LN406"/>
      <c r="LO406"/>
      <c r="LP406"/>
      <c r="LQ406"/>
      <c r="LR406"/>
      <c r="LS406"/>
      <c r="LT406"/>
      <c r="LU406"/>
      <c r="LV406"/>
      <c r="LW406"/>
      <c r="LX406"/>
      <c r="LY406"/>
      <c r="LZ406"/>
      <c r="MA406"/>
      <c r="MB406"/>
      <c r="MC406"/>
      <c r="MD406"/>
      <c r="ME406"/>
      <c r="MF406"/>
      <c r="MG406"/>
      <c r="MH406"/>
      <c r="MI406"/>
      <c r="MJ406"/>
      <c r="MK406"/>
      <c r="ML406"/>
      <c r="MM406"/>
      <c r="MN406"/>
      <c r="MO406"/>
      <c r="MP406"/>
      <c r="MQ406"/>
      <c r="MR406"/>
      <c r="MS406"/>
      <c r="MT406"/>
      <c r="MU406"/>
      <c r="MV406"/>
      <c r="MW406"/>
      <c r="MX406"/>
      <c r="MY406"/>
      <c r="MZ406"/>
      <c r="NA406"/>
      <c r="NB406"/>
      <c r="NC406"/>
      <c r="ND406"/>
      <c r="NE406"/>
      <c r="NF406"/>
      <c r="NG406"/>
      <c r="NH406"/>
      <c r="NI406"/>
      <c r="NJ406"/>
      <c r="NK406"/>
      <c r="NL406"/>
      <c r="NM406"/>
      <c r="NN406"/>
      <c r="NO406"/>
      <c r="NP406"/>
      <c r="NQ406"/>
      <c r="NR406"/>
      <c r="NS406"/>
      <c r="NT406"/>
      <c r="NU406"/>
      <c r="NV406"/>
      <c r="NW406"/>
      <c r="NX406"/>
      <c r="NY406"/>
      <c r="NZ406"/>
      <c r="OA406"/>
      <c r="OB406"/>
      <c r="OC406"/>
      <c r="OD406"/>
      <c r="OE406"/>
      <c r="OF406"/>
      <c r="OG406"/>
      <c r="OH406"/>
      <c r="OI406"/>
      <c r="OJ406"/>
      <c r="OK406"/>
      <c r="OL406"/>
      <c r="OM406"/>
      <c r="ON406"/>
      <c r="OO406"/>
      <c r="OP406"/>
      <c r="OQ406"/>
      <c r="OR406"/>
      <c r="OS406"/>
      <c r="OT406"/>
      <c r="OU406"/>
      <c r="OV406"/>
      <c r="OW406"/>
      <c r="OX406"/>
      <c r="OY406"/>
      <c r="OZ406"/>
      <c r="PA406"/>
      <c r="PB406"/>
      <c r="PC406"/>
      <c r="PD406"/>
      <c r="PE406"/>
      <c r="PF406"/>
      <c r="PG406"/>
      <c r="PH406"/>
      <c r="PI406"/>
      <c r="PJ406"/>
      <c r="PK406"/>
      <c r="PL406"/>
      <c r="PM406"/>
      <c r="PN406"/>
      <c r="PO406"/>
      <c r="PP406"/>
      <c r="PQ406"/>
      <c r="PR406"/>
      <c r="PS406"/>
      <c r="PT406"/>
      <c r="PU406"/>
      <c r="PV406"/>
      <c r="PW406"/>
      <c r="PX406"/>
      <c r="PY406"/>
      <c r="PZ406"/>
      <c r="QA406"/>
      <c r="QB406"/>
      <c r="QC406"/>
      <c r="QD406"/>
      <c r="QE406"/>
      <c r="QF406"/>
      <c r="QG406"/>
      <c r="QH406"/>
      <c r="QI406"/>
      <c r="QJ406"/>
      <c r="QK406"/>
      <c r="QL406"/>
      <c r="QM406"/>
      <c r="QN406"/>
      <c r="QO406"/>
      <c r="QP406"/>
      <c r="QQ406"/>
      <c r="QR406"/>
      <c r="QS406"/>
      <c r="QT406"/>
      <c r="QU406"/>
      <c r="QV406"/>
      <c r="QW406"/>
      <c r="QX406"/>
      <c r="QY406"/>
      <c r="QZ406"/>
      <c r="RA406"/>
      <c r="RB406"/>
      <c r="RC406"/>
      <c r="RD406"/>
      <c r="RE406"/>
      <c r="RF406"/>
      <c r="RG406"/>
      <c r="RH406"/>
      <c r="RI406"/>
      <c r="RJ406"/>
      <c r="RK406"/>
      <c r="RL406"/>
      <c r="RM406"/>
      <c r="RN406"/>
      <c r="RO406"/>
      <c r="RP406"/>
      <c r="RQ406"/>
      <c r="RR406"/>
      <c r="RS406"/>
      <c r="RT406"/>
      <c r="RU406"/>
      <c r="RV406"/>
      <c r="RW406"/>
      <c r="RX406"/>
      <c r="RY406"/>
      <c r="RZ406"/>
      <c r="SA406"/>
      <c r="SB406"/>
      <c r="SC406"/>
      <c r="SD406"/>
      <c r="SE406"/>
      <c r="SF406"/>
      <c r="SG406"/>
      <c r="SH406"/>
      <c r="SI406"/>
      <c r="SJ406"/>
      <c r="SK406"/>
      <c r="SL406"/>
      <c r="SM406"/>
      <c r="SN406"/>
      <c r="SO406"/>
      <c r="SP406"/>
    </row>
    <row r="407" spans="1:510" ht="16.5" customHeight="1" x14ac:dyDescent="0.2">
      <c r="A407" s="20">
        <v>1626</v>
      </c>
      <c r="B407" s="34" t="s">
        <v>70</v>
      </c>
      <c r="C407" s="34" t="s">
        <v>434</v>
      </c>
      <c r="D407" s="20" t="s">
        <v>51</v>
      </c>
      <c r="E407" s="20" t="s">
        <v>1345</v>
      </c>
      <c r="F407" s="22" t="s">
        <v>88</v>
      </c>
      <c r="G407" s="34" t="s">
        <v>37</v>
      </c>
      <c r="H407" s="20" t="s">
        <v>89</v>
      </c>
      <c r="I407" s="20" t="s">
        <v>27</v>
      </c>
      <c r="J407" s="35" t="s">
        <v>570</v>
      </c>
      <c r="K407" s="36"/>
      <c r="L407" s="36"/>
      <c r="M407" s="36"/>
      <c r="N407" s="36"/>
      <c r="O407" s="55">
        <v>3472441849</v>
      </c>
      <c r="P407" s="37"/>
      <c r="Q407" s="34">
        <v>1</v>
      </c>
      <c r="R407" s="38"/>
      <c r="S407" s="39" t="s">
        <v>83</v>
      </c>
      <c r="T407" s="37">
        <f t="shared" si="8"/>
        <v>3472441849</v>
      </c>
      <c r="U407" s="27" t="s">
        <v>39</v>
      </c>
      <c r="V407" s="28" t="s">
        <v>40</v>
      </c>
      <c r="W407"/>
      <c r="X407"/>
      <c r="Y407"/>
      <c r="Z407"/>
      <c r="AA407"/>
      <c r="AB407"/>
      <c r="AC407"/>
      <c r="AD407"/>
      <c r="AE407"/>
      <c r="AF407"/>
      <c r="AG407"/>
      <c r="AH407"/>
      <c r="AI407"/>
      <c r="AJ407"/>
      <c r="AK407"/>
      <c r="AL407"/>
      <c r="AM407"/>
      <c r="AN407"/>
      <c r="AO407"/>
      <c r="AP407"/>
      <c r="AQ407"/>
      <c r="AR407"/>
      <c r="AS407"/>
      <c r="AT407"/>
      <c r="AU407"/>
      <c r="AV407"/>
      <c r="AW407"/>
      <c r="AX407"/>
      <c r="AY407"/>
      <c r="AZ407"/>
      <c r="BA407"/>
      <c r="BB407"/>
      <c r="BC407"/>
      <c r="BD407"/>
      <c r="BE407"/>
      <c r="BF407"/>
      <c r="BG407"/>
      <c r="BH407"/>
      <c r="BI407"/>
      <c r="BJ407"/>
      <c r="BK407"/>
      <c r="BL407"/>
      <c r="BM407"/>
      <c r="BN407"/>
      <c r="BO407"/>
      <c r="BP407"/>
      <c r="BQ407"/>
      <c r="BR407"/>
      <c r="BS407"/>
      <c r="BT407"/>
      <c r="BU407"/>
      <c r="BV407"/>
      <c r="BW407"/>
      <c r="BX407"/>
      <c r="BY407"/>
      <c r="BZ407"/>
      <c r="CA407"/>
      <c r="CB407"/>
      <c r="CC407"/>
      <c r="CD407"/>
      <c r="CE407"/>
      <c r="CF407"/>
      <c r="CG407"/>
      <c r="CH407"/>
      <c r="CI407"/>
      <c r="CJ407"/>
      <c r="CK407"/>
      <c r="CL407"/>
      <c r="CM407"/>
      <c r="CN407"/>
      <c r="CO407"/>
      <c r="CP407"/>
      <c r="CQ407"/>
      <c r="CR407"/>
      <c r="CS407"/>
      <c r="CT407"/>
      <c r="CU407"/>
      <c r="CV407"/>
      <c r="CW407"/>
      <c r="CX407"/>
      <c r="CY407"/>
      <c r="CZ407"/>
      <c r="DA407"/>
      <c r="DB407"/>
      <c r="DC407"/>
      <c r="DD407"/>
      <c r="DE407"/>
      <c r="DF407"/>
      <c r="DG407"/>
      <c r="DH407"/>
      <c r="DI407"/>
      <c r="DJ407"/>
      <c r="DK407"/>
      <c r="DL407"/>
      <c r="DM407"/>
      <c r="DN407"/>
      <c r="DO407"/>
      <c r="DP407"/>
      <c r="DQ407"/>
      <c r="DR407"/>
      <c r="DS407"/>
      <c r="DT407"/>
      <c r="DU407"/>
      <c r="DV407"/>
      <c r="DW407"/>
      <c r="DX407"/>
      <c r="DY407"/>
      <c r="DZ407"/>
      <c r="EA407"/>
      <c r="EB407"/>
      <c r="EC407"/>
      <c r="ED407"/>
      <c r="EE407"/>
      <c r="EF407"/>
      <c r="EG407"/>
      <c r="EH407"/>
      <c r="EI407"/>
      <c r="EJ407"/>
      <c r="EK407"/>
      <c r="EL407"/>
      <c r="EM407"/>
      <c r="EN407"/>
      <c r="EO407"/>
      <c r="EP407"/>
      <c r="EQ407"/>
      <c r="ER407"/>
      <c r="ES407"/>
      <c r="ET407"/>
      <c r="EU407"/>
      <c r="EV407"/>
      <c r="EW407"/>
      <c r="EX407"/>
      <c r="EY407"/>
      <c r="EZ407"/>
      <c r="FA407"/>
      <c r="FB407"/>
      <c r="FC407"/>
      <c r="FD407"/>
      <c r="FE407"/>
      <c r="FF407"/>
      <c r="FG407"/>
      <c r="FH407"/>
      <c r="FI407"/>
      <c r="FJ407"/>
      <c r="FK407"/>
      <c r="FL407"/>
      <c r="FM407"/>
      <c r="FN407"/>
      <c r="FO407"/>
      <c r="FP407"/>
      <c r="FQ407"/>
      <c r="FR407"/>
      <c r="FS407"/>
      <c r="FT407"/>
      <c r="FU407"/>
      <c r="FV407"/>
      <c r="FW407"/>
      <c r="FX407"/>
      <c r="FY407"/>
      <c r="FZ407"/>
      <c r="GA407"/>
      <c r="GB407"/>
      <c r="GC407"/>
      <c r="GD407"/>
      <c r="GE407"/>
      <c r="GF407"/>
      <c r="GG407"/>
      <c r="GH407"/>
      <c r="GI407"/>
      <c r="GJ407"/>
      <c r="GK407"/>
      <c r="GL407"/>
      <c r="GM407"/>
      <c r="GN407"/>
      <c r="GO407"/>
      <c r="GP407"/>
      <c r="GQ407"/>
      <c r="GR407"/>
      <c r="GS407"/>
      <c r="GT407"/>
      <c r="GU407"/>
      <c r="GV407"/>
      <c r="GW407"/>
      <c r="GX407"/>
      <c r="GY407"/>
      <c r="GZ407"/>
      <c r="HA407"/>
      <c r="HB407"/>
      <c r="HC407"/>
      <c r="HD407"/>
      <c r="HE407"/>
      <c r="HF407"/>
      <c r="HG407"/>
      <c r="HH407"/>
      <c r="HI407"/>
      <c r="HJ407"/>
      <c r="HK407"/>
      <c r="HL407"/>
      <c r="HM407"/>
      <c r="HN407"/>
      <c r="HO407"/>
      <c r="HP407"/>
      <c r="HQ407"/>
      <c r="HR407"/>
      <c r="HS407"/>
      <c r="HT407"/>
      <c r="HU407"/>
      <c r="HV407"/>
      <c r="HW407"/>
      <c r="HX407"/>
      <c r="HY407"/>
      <c r="HZ407"/>
      <c r="IA407"/>
      <c r="IB407"/>
      <c r="IC407"/>
      <c r="ID407"/>
      <c r="IE407"/>
      <c r="IF407"/>
      <c r="IG407"/>
      <c r="IH407"/>
      <c r="II407"/>
      <c r="IJ407"/>
      <c r="IK407"/>
      <c r="IL407"/>
      <c r="IM407"/>
      <c r="IN407"/>
      <c r="IO407"/>
      <c r="IP407"/>
      <c r="IQ407"/>
      <c r="IR407"/>
      <c r="IS407"/>
      <c r="IT407"/>
      <c r="IU407"/>
      <c r="IV407"/>
      <c r="IW407"/>
      <c r="IX407"/>
      <c r="IY407"/>
      <c r="IZ407"/>
      <c r="JA407"/>
      <c r="JB407"/>
      <c r="JC407"/>
      <c r="JD407"/>
      <c r="JE407"/>
      <c r="JF407"/>
      <c r="JG407"/>
      <c r="JH407"/>
      <c r="JI407"/>
      <c r="JJ407"/>
      <c r="JK407"/>
      <c r="JL407"/>
      <c r="JM407"/>
      <c r="JN407"/>
      <c r="JO407"/>
      <c r="JP407"/>
      <c r="JQ407"/>
      <c r="JR407"/>
      <c r="JS407"/>
      <c r="JT407"/>
      <c r="JU407"/>
      <c r="JV407"/>
      <c r="JW407"/>
      <c r="JX407"/>
      <c r="JY407"/>
      <c r="JZ407"/>
      <c r="KA407"/>
      <c r="KB407"/>
      <c r="KC407"/>
      <c r="KD407"/>
      <c r="KE407"/>
      <c r="KF407"/>
      <c r="KG407"/>
      <c r="KH407"/>
      <c r="KI407"/>
      <c r="KJ407"/>
      <c r="KK407"/>
      <c r="KL407"/>
      <c r="KM407"/>
      <c r="KN407"/>
      <c r="KO407"/>
      <c r="KP407"/>
      <c r="KQ407"/>
      <c r="KR407"/>
      <c r="KS407"/>
      <c r="KT407"/>
      <c r="KU407"/>
      <c r="KV407"/>
      <c r="KW407"/>
      <c r="KX407"/>
      <c r="KY407"/>
      <c r="KZ407"/>
      <c r="LA407"/>
      <c r="LB407"/>
      <c r="LC407"/>
      <c r="LD407"/>
      <c r="LE407"/>
      <c r="LF407"/>
      <c r="LG407"/>
      <c r="LH407"/>
      <c r="LI407"/>
      <c r="LJ407"/>
      <c r="LK407"/>
      <c r="LL407"/>
      <c r="LM407"/>
      <c r="LN407"/>
      <c r="LO407"/>
      <c r="LP407"/>
      <c r="LQ407"/>
      <c r="LR407"/>
      <c r="LS407"/>
      <c r="LT407"/>
      <c r="LU407"/>
      <c r="LV407"/>
      <c r="LW407"/>
      <c r="LX407"/>
      <c r="LY407"/>
      <c r="LZ407"/>
      <c r="MA407"/>
      <c r="MB407"/>
      <c r="MC407"/>
      <c r="MD407"/>
      <c r="ME407"/>
      <c r="MF407"/>
      <c r="MG407"/>
      <c r="MH407"/>
      <c r="MI407"/>
      <c r="MJ407"/>
      <c r="MK407"/>
      <c r="ML407"/>
      <c r="MM407"/>
      <c r="MN407"/>
      <c r="MO407"/>
      <c r="MP407"/>
      <c r="MQ407"/>
      <c r="MR407"/>
      <c r="MS407"/>
      <c r="MT407"/>
      <c r="MU407"/>
      <c r="MV407"/>
      <c r="MW407"/>
      <c r="MX407"/>
      <c r="MY407"/>
      <c r="MZ407"/>
      <c r="NA407"/>
      <c r="NB407"/>
      <c r="NC407"/>
      <c r="ND407"/>
      <c r="NE407"/>
      <c r="NF407"/>
      <c r="NG407"/>
      <c r="NH407"/>
      <c r="NI407"/>
      <c r="NJ407"/>
      <c r="NK407"/>
      <c r="NL407"/>
      <c r="NM407"/>
      <c r="NN407"/>
      <c r="NO407"/>
      <c r="NP407"/>
      <c r="NQ407"/>
      <c r="NR407"/>
      <c r="NS407"/>
      <c r="NT407"/>
      <c r="NU407"/>
      <c r="NV407"/>
      <c r="NW407"/>
      <c r="NX407"/>
      <c r="NY407"/>
      <c r="NZ407"/>
      <c r="OA407"/>
      <c r="OB407"/>
      <c r="OC407"/>
      <c r="OD407"/>
      <c r="OE407"/>
      <c r="OF407"/>
      <c r="OG407"/>
      <c r="OH407"/>
      <c r="OI407"/>
      <c r="OJ407"/>
      <c r="OK407"/>
      <c r="OL407"/>
      <c r="OM407"/>
      <c r="ON407"/>
      <c r="OO407"/>
      <c r="OP407"/>
      <c r="OQ407"/>
      <c r="OR407"/>
      <c r="OS407"/>
      <c r="OT407"/>
      <c r="OU407"/>
      <c r="OV407"/>
      <c r="OW407"/>
      <c r="OX407"/>
      <c r="OY407"/>
      <c r="OZ407"/>
      <c r="PA407"/>
      <c r="PB407"/>
      <c r="PC407"/>
      <c r="PD407"/>
      <c r="PE407"/>
      <c r="PF407"/>
      <c r="PG407"/>
      <c r="PH407"/>
      <c r="PI407"/>
      <c r="PJ407"/>
      <c r="PK407"/>
      <c r="PL407"/>
      <c r="PM407"/>
      <c r="PN407"/>
      <c r="PO407"/>
      <c r="PP407"/>
      <c r="PQ407"/>
      <c r="PR407"/>
      <c r="PS407"/>
      <c r="PT407"/>
      <c r="PU407"/>
      <c r="PV407"/>
      <c r="PW407"/>
      <c r="PX407"/>
      <c r="PY407"/>
      <c r="PZ407"/>
      <c r="QA407"/>
      <c r="QB407"/>
      <c r="QC407"/>
      <c r="QD407"/>
      <c r="QE407"/>
      <c r="QF407"/>
      <c r="QG407"/>
      <c r="QH407"/>
      <c r="QI407"/>
      <c r="QJ407"/>
      <c r="QK407"/>
      <c r="QL407"/>
      <c r="QM407"/>
      <c r="QN407"/>
      <c r="QO407"/>
      <c r="QP407"/>
      <c r="QQ407"/>
      <c r="QR407"/>
      <c r="QS407"/>
      <c r="QT407"/>
      <c r="QU407"/>
      <c r="QV407"/>
      <c r="QW407"/>
      <c r="QX407"/>
      <c r="QY407"/>
      <c r="QZ407"/>
      <c r="RA407"/>
      <c r="RB407"/>
      <c r="RC407"/>
      <c r="RD407"/>
      <c r="RE407"/>
      <c r="RF407"/>
      <c r="RG407"/>
      <c r="RH407"/>
      <c r="RI407"/>
      <c r="RJ407"/>
      <c r="RK407"/>
      <c r="RL407"/>
      <c r="RM407"/>
      <c r="RN407"/>
      <c r="RO407"/>
      <c r="RP407"/>
      <c r="RQ407"/>
      <c r="RR407"/>
      <c r="RS407"/>
      <c r="RT407"/>
      <c r="RU407"/>
      <c r="RV407"/>
      <c r="RW407"/>
      <c r="RX407"/>
      <c r="RY407"/>
      <c r="RZ407"/>
      <c r="SA407"/>
      <c r="SB407"/>
      <c r="SC407"/>
      <c r="SD407"/>
      <c r="SE407"/>
      <c r="SF407"/>
      <c r="SG407"/>
      <c r="SH407"/>
      <c r="SI407"/>
      <c r="SJ407"/>
      <c r="SK407"/>
      <c r="SL407"/>
      <c r="SM407"/>
      <c r="SN407"/>
      <c r="SO407"/>
      <c r="SP407"/>
    </row>
    <row r="408" spans="1:510" ht="16.5" customHeight="1" x14ac:dyDescent="0.2">
      <c r="A408" s="20">
        <v>1627</v>
      </c>
      <c r="B408" s="34" t="s">
        <v>70</v>
      </c>
      <c r="C408" s="34" t="s">
        <v>434</v>
      </c>
      <c r="D408" s="20" t="s">
        <v>51</v>
      </c>
      <c r="E408" s="20" t="s">
        <v>1345</v>
      </c>
      <c r="F408" s="22" t="s">
        <v>88</v>
      </c>
      <c r="G408" s="34" t="s">
        <v>520</v>
      </c>
      <c r="H408" s="20" t="s">
        <v>89</v>
      </c>
      <c r="I408" s="20" t="s">
        <v>27</v>
      </c>
      <c r="J408" s="35" t="s">
        <v>571</v>
      </c>
      <c r="K408" s="36"/>
      <c r="L408" s="36"/>
      <c r="M408" s="36"/>
      <c r="N408" s="36"/>
      <c r="O408" s="55">
        <v>1343026310</v>
      </c>
      <c r="P408" s="37"/>
      <c r="Q408" s="34">
        <v>1</v>
      </c>
      <c r="R408" s="38"/>
      <c r="S408" s="39" t="s">
        <v>83</v>
      </c>
      <c r="T408" s="37">
        <f t="shared" si="8"/>
        <v>1343026310</v>
      </c>
      <c r="U408" s="27" t="s">
        <v>39</v>
      </c>
      <c r="V408" s="28" t="s">
        <v>40</v>
      </c>
      <c r="W408"/>
      <c r="X408"/>
      <c r="Y408"/>
      <c r="Z408"/>
      <c r="AA408"/>
      <c r="AB408"/>
      <c r="AC408"/>
      <c r="AD408"/>
      <c r="AE408"/>
      <c r="AF408"/>
      <c r="AG408"/>
      <c r="AH408"/>
      <c r="AI408"/>
      <c r="AJ408"/>
      <c r="AK408"/>
      <c r="AL408"/>
      <c r="AM408"/>
      <c r="AN408"/>
      <c r="AO408"/>
      <c r="AP408"/>
      <c r="AQ408"/>
      <c r="AR408"/>
      <c r="AS408"/>
      <c r="AT408"/>
      <c r="AU408"/>
      <c r="AV408"/>
      <c r="AW408"/>
      <c r="AX408"/>
      <c r="AY408"/>
      <c r="AZ408"/>
      <c r="BA408"/>
      <c r="BB408"/>
      <c r="BC408"/>
      <c r="BD408"/>
      <c r="BE408"/>
      <c r="BF408"/>
      <c r="BG408"/>
      <c r="BH408"/>
      <c r="BI408"/>
      <c r="BJ408"/>
      <c r="BK408"/>
      <c r="BL408"/>
      <c r="BM408"/>
      <c r="BN408"/>
      <c r="BO408"/>
      <c r="BP408"/>
      <c r="BQ408"/>
      <c r="BR408"/>
      <c r="BS408"/>
      <c r="BT408"/>
      <c r="BU408"/>
      <c r="BV408"/>
      <c r="BW408"/>
      <c r="BX408"/>
      <c r="BY408"/>
      <c r="BZ408"/>
      <c r="CA408"/>
      <c r="CB408"/>
      <c r="CC408"/>
      <c r="CD408"/>
      <c r="CE408"/>
      <c r="CF408"/>
      <c r="CG408"/>
      <c r="CH408"/>
      <c r="CI408"/>
      <c r="CJ408"/>
      <c r="CK408"/>
      <c r="CL408"/>
      <c r="CM408"/>
      <c r="CN408"/>
      <c r="CO408"/>
      <c r="CP408"/>
      <c r="CQ408"/>
      <c r="CR408"/>
      <c r="CS408"/>
      <c r="CT408"/>
      <c r="CU408"/>
      <c r="CV408"/>
      <c r="CW408"/>
      <c r="CX408"/>
      <c r="CY408"/>
      <c r="CZ408"/>
      <c r="DA408"/>
      <c r="DB408"/>
      <c r="DC408"/>
      <c r="DD408"/>
      <c r="DE408"/>
      <c r="DF408"/>
      <c r="DG408"/>
      <c r="DH408"/>
      <c r="DI408"/>
      <c r="DJ408"/>
      <c r="DK408"/>
      <c r="DL408"/>
      <c r="DM408"/>
      <c r="DN408"/>
      <c r="DO408"/>
      <c r="DP408"/>
      <c r="DQ408"/>
      <c r="DR408"/>
      <c r="DS408"/>
      <c r="DT408"/>
      <c r="DU408"/>
      <c r="DV408"/>
      <c r="DW408"/>
      <c r="DX408"/>
      <c r="DY408"/>
      <c r="DZ408"/>
      <c r="EA408"/>
      <c r="EB408"/>
      <c r="EC408"/>
      <c r="ED408"/>
      <c r="EE408"/>
      <c r="EF408"/>
      <c r="EG408"/>
      <c r="EH408"/>
      <c r="EI408"/>
      <c r="EJ408"/>
      <c r="EK408"/>
      <c r="EL408"/>
      <c r="EM408"/>
      <c r="EN408"/>
      <c r="EO408"/>
      <c r="EP408"/>
      <c r="EQ408"/>
      <c r="ER408"/>
      <c r="ES408"/>
      <c r="ET408"/>
      <c r="EU408"/>
      <c r="EV408"/>
      <c r="EW408"/>
      <c r="EX408"/>
      <c r="EY408"/>
      <c r="EZ408"/>
      <c r="FA408"/>
      <c r="FB408"/>
      <c r="FC408"/>
      <c r="FD408"/>
      <c r="FE408"/>
      <c r="FF408"/>
      <c r="FG408"/>
      <c r="FH408"/>
      <c r="FI408"/>
      <c r="FJ408"/>
      <c r="FK408"/>
      <c r="FL408"/>
      <c r="FM408"/>
      <c r="FN408"/>
      <c r="FO408"/>
      <c r="FP408"/>
      <c r="FQ408"/>
      <c r="FR408"/>
      <c r="FS408"/>
      <c r="FT408"/>
      <c r="FU408"/>
      <c r="FV408"/>
      <c r="FW408"/>
      <c r="FX408"/>
      <c r="FY408"/>
      <c r="FZ408"/>
      <c r="GA408"/>
      <c r="GB408"/>
      <c r="GC408"/>
      <c r="GD408"/>
      <c r="GE408"/>
      <c r="GF408"/>
      <c r="GG408"/>
      <c r="GH408"/>
      <c r="GI408"/>
      <c r="GJ408"/>
      <c r="GK408"/>
      <c r="GL408"/>
      <c r="GM408"/>
      <c r="GN408"/>
      <c r="GO408"/>
      <c r="GP408"/>
      <c r="GQ408"/>
      <c r="GR408"/>
      <c r="GS408"/>
      <c r="GT408"/>
      <c r="GU408"/>
      <c r="GV408"/>
      <c r="GW408"/>
      <c r="GX408"/>
      <c r="GY408"/>
      <c r="GZ408"/>
      <c r="HA408"/>
      <c r="HB408"/>
      <c r="HC408"/>
      <c r="HD408"/>
      <c r="HE408"/>
      <c r="HF408"/>
      <c r="HG408"/>
      <c r="HH408"/>
      <c r="HI408"/>
      <c r="HJ408"/>
      <c r="HK408"/>
      <c r="HL408"/>
      <c r="HM408"/>
      <c r="HN408"/>
      <c r="HO408"/>
      <c r="HP408"/>
      <c r="HQ408"/>
      <c r="HR408"/>
      <c r="HS408"/>
      <c r="HT408"/>
      <c r="HU408"/>
      <c r="HV408"/>
      <c r="HW408"/>
      <c r="HX408"/>
      <c r="HY408"/>
      <c r="HZ408"/>
      <c r="IA408"/>
      <c r="IB408"/>
      <c r="IC408"/>
      <c r="ID408"/>
      <c r="IE408"/>
      <c r="IF408"/>
      <c r="IG408"/>
      <c r="IH408"/>
      <c r="II408"/>
      <c r="IJ408"/>
      <c r="IK408"/>
      <c r="IL408"/>
      <c r="IM408"/>
      <c r="IN408"/>
      <c r="IO408"/>
      <c r="IP408"/>
      <c r="IQ408"/>
      <c r="IR408"/>
      <c r="IS408"/>
      <c r="IT408"/>
      <c r="IU408"/>
      <c r="IV408"/>
      <c r="IW408"/>
      <c r="IX408"/>
      <c r="IY408"/>
      <c r="IZ408"/>
      <c r="JA408"/>
      <c r="JB408"/>
      <c r="JC408"/>
      <c r="JD408"/>
      <c r="JE408"/>
      <c r="JF408"/>
      <c r="JG408"/>
      <c r="JH408"/>
      <c r="JI408"/>
      <c r="JJ408"/>
      <c r="JK408"/>
      <c r="JL408"/>
      <c r="JM408"/>
      <c r="JN408"/>
      <c r="JO408"/>
      <c r="JP408"/>
      <c r="JQ408"/>
      <c r="JR408"/>
      <c r="JS408"/>
      <c r="JT408"/>
      <c r="JU408"/>
      <c r="JV408"/>
      <c r="JW408"/>
      <c r="JX408"/>
      <c r="JY408"/>
      <c r="JZ408"/>
      <c r="KA408"/>
      <c r="KB408"/>
      <c r="KC408"/>
      <c r="KD408"/>
      <c r="KE408"/>
      <c r="KF408"/>
      <c r="KG408"/>
      <c r="KH408"/>
      <c r="KI408"/>
      <c r="KJ408"/>
      <c r="KK408"/>
      <c r="KL408"/>
      <c r="KM408"/>
      <c r="KN408"/>
      <c r="KO408"/>
      <c r="KP408"/>
      <c r="KQ408"/>
      <c r="KR408"/>
      <c r="KS408"/>
      <c r="KT408"/>
      <c r="KU408"/>
      <c r="KV408"/>
      <c r="KW408"/>
      <c r="KX408"/>
      <c r="KY408"/>
      <c r="KZ408"/>
      <c r="LA408"/>
      <c r="LB408"/>
      <c r="LC408"/>
      <c r="LD408"/>
      <c r="LE408"/>
      <c r="LF408"/>
      <c r="LG408"/>
      <c r="LH408"/>
      <c r="LI408"/>
      <c r="LJ408"/>
      <c r="LK408"/>
      <c r="LL408"/>
      <c r="LM408"/>
      <c r="LN408"/>
      <c r="LO408"/>
      <c r="LP408"/>
      <c r="LQ408"/>
      <c r="LR408"/>
      <c r="LS408"/>
      <c r="LT408"/>
      <c r="LU408"/>
      <c r="LV408"/>
      <c r="LW408"/>
      <c r="LX408"/>
      <c r="LY408"/>
      <c r="LZ408"/>
      <c r="MA408"/>
      <c r="MB408"/>
      <c r="MC408"/>
      <c r="MD408"/>
      <c r="ME408"/>
      <c r="MF408"/>
      <c r="MG408"/>
      <c r="MH408"/>
      <c r="MI408"/>
      <c r="MJ408"/>
      <c r="MK408"/>
      <c r="ML408"/>
      <c r="MM408"/>
      <c r="MN408"/>
      <c r="MO408"/>
      <c r="MP408"/>
      <c r="MQ408"/>
      <c r="MR408"/>
      <c r="MS408"/>
      <c r="MT408"/>
      <c r="MU408"/>
      <c r="MV408"/>
      <c r="MW408"/>
      <c r="MX408"/>
      <c r="MY408"/>
      <c r="MZ408"/>
      <c r="NA408"/>
      <c r="NB408"/>
      <c r="NC408"/>
      <c r="ND408"/>
      <c r="NE408"/>
      <c r="NF408"/>
      <c r="NG408"/>
      <c r="NH408"/>
      <c r="NI408"/>
      <c r="NJ408"/>
      <c r="NK408"/>
      <c r="NL408"/>
      <c r="NM408"/>
      <c r="NN408"/>
      <c r="NO408"/>
      <c r="NP408"/>
      <c r="NQ408"/>
      <c r="NR408"/>
      <c r="NS408"/>
      <c r="NT408"/>
      <c r="NU408"/>
      <c r="NV408"/>
      <c r="NW408"/>
      <c r="NX408"/>
      <c r="NY408"/>
      <c r="NZ408"/>
      <c r="OA408"/>
      <c r="OB408"/>
      <c r="OC408"/>
      <c r="OD408"/>
      <c r="OE408"/>
      <c r="OF408"/>
      <c r="OG408"/>
      <c r="OH408"/>
      <c r="OI408"/>
      <c r="OJ408"/>
      <c r="OK408"/>
      <c r="OL408"/>
      <c r="OM408"/>
      <c r="ON408"/>
      <c r="OO408"/>
      <c r="OP408"/>
      <c r="OQ408"/>
      <c r="OR408"/>
      <c r="OS408"/>
      <c r="OT408"/>
      <c r="OU408"/>
      <c r="OV408"/>
      <c r="OW408"/>
      <c r="OX408"/>
      <c r="OY408"/>
      <c r="OZ408"/>
      <c r="PA408"/>
      <c r="PB408"/>
      <c r="PC408"/>
      <c r="PD408"/>
      <c r="PE408"/>
      <c r="PF408"/>
      <c r="PG408"/>
      <c r="PH408"/>
      <c r="PI408"/>
      <c r="PJ408"/>
      <c r="PK408"/>
      <c r="PL408"/>
      <c r="PM408"/>
      <c r="PN408"/>
      <c r="PO408"/>
      <c r="PP408"/>
      <c r="PQ408"/>
      <c r="PR408"/>
      <c r="PS408"/>
      <c r="PT408"/>
      <c r="PU408"/>
      <c r="PV408"/>
      <c r="PW408"/>
      <c r="PX408"/>
      <c r="PY408"/>
      <c r="PZ408"/>
      <c r="QA408"/>
      <c r="QB408"/>
      <c r="QC408"/>
      <c r="QD408"/>
      <c r="QE408"/>
      <c r="QF408"/>
      <c r="QG408"/>
      <c r="QH408"/>
      <c r="QI408"/>
      <c r="QJ408"/>
      <c r="QK408"/>
      <c r="QL408"/>
      <c r="QM408"/>
      <c r="QN408"/>
      <c r="QO408"/>
      <c r="QP408"/>
      <c r="QQ408"/>
      <c r="QR408"/>
      <c r="QS408"/>
      <c r="QT408"/>
      <c r="QU408"/>
      <c r="QV408"/>
      <c r="QW408"/>
      <c r="QX408"/>
      <c r="QY408"/>
      <c r="QZ408"/>
      <c r="RA408"/>
      <c r="RB408"/>
      <c r="RC408"/>
      <c r="RD408"/>
      <c r="RE408"/>
      <c r="RF408"/>
      <c r="RG408"/>
      <c r="RH408"/>
      <c r="RI408"/>
      <c r="RJ408"/>
      <c r="RK408"/>
      <c r="RL408"/>
      <c r="RM408"/>
      <c r="RN408"/>
      <c r="RO408"/>
      <c r="RP408"/>
      <c r="RQ408"/>
      <c r="RR408"/>
      <c r="RS408"/>
      <c r="RT408"/>
      <c r="RU408"/>
      <c r="RV408"/>
      <c r="RW408"/>
      <c r="RX408"/>
      <c r="RY408"/>
      <c r="RZ408"/>
      <c r="SA408"/>
      <c r="SB408"/>
      <c r="SC408"/>
      <c r="SD408"/>
      <c r="SE408"/>
      <c r="SF408"/>
      <c r="SG408"/>
      <c r="SH408"/>
      <c r="SI408"/>
      <c r="SJ408"/>
      <c r="SK408"/>
      <c r="SL408"/>
      <c r="SM408"/>
      <c r="SN408"/>
      <c r="SO408"/>
      <c r="SP408"/>
    </row>
    <row r="409" spans="1:510" ht="16.5" customHeight="1" x14ac:dyDescent="0.2">
      <c r="A409" s="20">
        <v>1628</v>
      </c>
      <c r="B409" s="34" t="s">
        <v>70</v>
      </c>
      <c r="C409" s="34" t="s">
        <v>449</v>
      </c>
      <c r="D409" s="20" t="s">
        <v>51</v>
      </c>
      <c r="E409" s="20" t="s">
        <v>1345</v>
      </c>
      <c r="F409" s="22" t="s">
        <v>88</v>
      </c>
      <c r="G409" s="34" t="s">
        <v>37</v>
      </c>
      <c r="H409" s="20" t="s">
        <v>89</v>
      </c>
      <c r="I409" s="20" t="s">
        <v>27</v>
      </c>
      <c r="J409" s="35" t="s">
        <v>572</v>
      </c>
      <c r="K409" s="36"/>
      <c r="L409" s="36"/>
      <c r="M409" s="36"/>
      <c r="N409" s="36"/>
      <c r="O409" s="55">
        <v>632599926</v>
      </c>
      <c r="P409" s="37"/>
      <c r="Q409" s="34">
        <v>1</v>
      </c>
      <c r="R409" s="38"/>
      <c r="S409" s="39" t="s">
        <v>83</v>
      </c>
      <c r="T409" s="37">
        <f t="shared" si="8"/>
        <v>632599926</v>
      </c>
      <c r="U409" s="27" t="s">
        <v>39</v>
      </c>
      <c r="V409" s="28" t="s">
        <v>40</v>
      </c>
      <c r="W409"/>
      <c r="X409"/>
      <c r="Y409"/>
      <c r="Z409"/>
      <c r="AA409"/>
      <c r="AB409"/>
      <c r="AC409"/>
      <c r="AD409"/>
      <c r="AE409"/>
      <c r="AF409"/>
      <c r="AG409"/>
      <c r="AH409"/>
      <c r="AI409"/>
      <c r="AJ409"/>
      <c r="AK409"/>
      <c r="AL409"/>
      <c r="AM409"/>
      <c r="AN409"/>
      <c r="AO409"/>
      <c r="AP409"/>
      <c r="AQ409"/>
      <c r="AR409"/>
      <c r="AS409"/>
      <c r="AT409"/>
      <c r="AU409"/>
      <c r="AV409"/>
      <c r="AW409"/>
      <c r="AX409"/>
      <c r="AY409"/>
      <c r="AZ409"/>
      <c r="BA409"/>
      <c r="BB409"/>
      <c r="BC409"/>
      <c r="BD409"/>
      <c r="BE409"/>
      <c r="BF409"/>
      <c r="BG409"/>
      <c r="BH409"/>
      <c r="BI409"/>
      <c r="BJ409"/>
      <c r="BK409"/>
      <c r="BL409"/>
      <c r="BM409"/>
      <c r="BN409"/>
      <c r="BO409"/>
      <c r="BP409"/>
      <c r="BQ409"/>
      <c r="BR409"/>
      <c r="BS409"/>
      <c r="BT409"/>
      <c r="BU409"/>
      <c r="BV409"/>
      <c r="BW409"/>
      <c r="BX409"/>
      <c r="BY409"/>
      <c r="BZ409"/>
      <c r="CA409"/>
      <c r="CB409"/>
      <c r="CC409"/>
      <c r="CD409"/>
      <c r="CE409"/>
      <c r="CF409"/>
      <c r="CG409"/>
      <c r="CH409"/>
      <c r="CI409"/>
      <c r="CJ409"/>
      <c r="CK409"/>
      <c r="CL409"/>
      <c r="CM409"/>
      <c r="CN409"/>
      <c r="CO409"/>
      <c r="CP409"/>
      <c r="CQ409"/>
      <c r="CR409"/>
      <c r="CS409"/>
      <c r="CT409"/>
      <c r="CU409"/>
      <c r="CV409"/>
      <c r="CW409"/>
      <c r="CX409"/>
      <c r="CY409"/>
      <c r="CZ409"/>
      <c r="DA409"/>
      <c r="DB409"/>
      <c r="DC409"/>
      <c r="DD409"/>
      <c r="DE409"/>
      <c r="DF409"/>
      <c r="DG409"/>
      <c r="DH409"/>
      <c r="DI409"/>
      <c r="DJ409"/>
      <c r="DK409"/>
      <c r="DL409"/>
      <c r="DM409"/>
      <c r="DN409"/>
      <c r="DO409"/>
      <c r="DP409"/>
      <c r="DQ409"/>
      <c r="DR409"/>
      <c r="DS409"/>
      <c r="DT409"/>
      <c r="DU409"/>
      <c r="DV409"/>
      <c r="DW409"/>
      <c r="DX409"/>
      <c r="DY409"/>
      <c r="DZ409"/>
      <c r="EA409"/>
      <c r="EB409"/>
      <c r="EC409"/>
      <c r="ED409"/>
      <c r="EE409"/>
      <c r="EF409"/>
      <c r="EG409"/>
      <c r="EH409"/>
      <c r="EI409"/>
      <c r="EJ409"/>
      <c r="EK409"/>
      <c r="EL409"/>
      <c r="EM409"/>
      <c r="EN409"/>
      <c r="EO409"/>
      <c r="EP409"/>
      <c r="EQ409"/>
      <c r="ER409"/>
      <c r="ES409"/>
      <c r="ET409"/>
      <c r="EU409"/>
      <c r="EV409"/>
      <c r="EW409"/>
      <c r="EX409"/>
      <c r="EY409"/>
      <c r="EZ409"/>
      <c r="FA409"/>
      <c r="FB409"/>
      <c r="FC409"/>
      <c r="FD409"/>
      <c r="FE409"/>
      <c r="FF409"/>
      <c r="FG409"/>
      <c r="FH409"/>
      <c r="FI409"/>
      <c r="FJ409"/>
      <c r="FK409"/>
      <c r="FL409"/>
      <c r="FM409"/>
      <c r="FN409"/>
      <c r="FO409"/>
      <c r="FP409"/>
      <c r="FQ409"/>
      <c r="FR409"/>
      <c r="FS409"/>
      <c r="FT409"/>
      <c r="FU409"/>
      <c r="FV409"/>
      <c r="FW409"/>
      <c r="FX409"/>
      <c r="FY409"/>
      <c r="FZ409"/>
      <c r="GA409"/>
      <c r="GB409"/>
      <c r="GC409"/>
      <c r="GD409"/>
      <c r="GE409"/>
      <c r="GF409"/>
      <c r="GG409"/>
      <c r="GH409"/>
      <c r="GI409"/>
      <c r="GJ409"/>
      <c r="GK409"/>
      <c r="GL409"/>
      <c r="GM409"/>
      <c r="GN409"/>
      <c r="GO409"/>
      <c r="GP409"/>
      <c r="GQ409"/>
      <c r="GR409"/>
      <c r="GS409"/>
      <c r="GT409"/>
      <c r="GU409"/>
      <c r="GV409"/>
      <c r="GW409"/>
      <c r="GX409"/>
      <c r="GY409"/>
      <c r="GZ409"/>
      <c r="HA409"/>
      <c r="HB409"/>
      <c r="HC409"/>
      <c r="HD409"/>
      <c r="HE409"/>
      <c r="HF409"/>
      <c r="HG409"/>
      <c r="HH409"/>
      <c r="HI409"/>
      <c r="HJ409"/>
      <c r="HK409"/>
      <c r="HL409"/>
      <c r="HM409"/>
      <c r="HN409"/>
      <c r="HO409"/>
      <c r="HP409"/>
      <c r="HQ409"/>
      <c r="HR409"/>
      <c r="HS409"/>
      <c r="HT409"/>
      <c r="HU409"/>
      <c r="HV409"/>
      <c r="HW409"/>
      <c r="HX409"/>
      <c r="HY409"/>
      <c r="HZ409"/>
      <c r="IA409"/>
      <c r="IB409"/>
      <c r="IC409"/>
      <c r="ID409"/>
      <c r="IE409"/>
      <c r="IF409"/>
      <c r="IG409"/>
      <c r="IH409"/>
      <c r="II409"/>
      <c r="IJ409"/>
      <c r="IK409"/>
      <c r="IL409"/>
      <c r="IM409"/>
      <c r="IN409"/>
      <c r="IO409"/>
      <c r="IP409"/>
      <c r="IQ409"/>
      <c r="IR409"/>
      <c r="IS409"/>
      <c r="IT409"/>
      <c r="IU409"/>
      <c r="IV409"/>
      <c r="IW409"/>
      <c r="IX409"/>
      <c r="IY409"/>
      <c r="IZ409"/>
      <c r="JA409"/>
      <c r="JB409"/>
      <c r="JC409"/>
      <c r="JD409"/>
      <c r="JE409"/>
      <c r="JF409"/>
      <c r="JG409"/>
      <c r="JH409"/>
      <c r="JI409"/>
      <c r="JJ409"/>
      <c r="JK409"/>
      <c r="JL409"/>
      <c r="JM409"/>
      <c r="JN409"/>
      <c r="JO409"/>
      <c r="JP409"/>
      <c r="JQ409"/>
      <c r="JR409"/>
      <c r="JS409"/>
      <c r="JT409"/>
      <c r="JU409"/>
      <c r="JV409"/>
      <c r="JW409"/>
      <c r="JX409"/>
      <c r="JY409"/>
      <c r="JZ409"/>
      <c r="KA409"/>
      <c r="KB409"/>
      <c r="KC409"/>
      <c r="KD409"/>
      <c r="KE409"/>
      <c r="KF409"/>
      <c r="KG409"/>
      <c r="KH409"/>
      <c r="KI409"/>
      <c r="KJ409"/>
      <c r="KK409"/>
      <c r="KL409"/>
      <c r="KM409"/>
      <c r="KN409"/>
      <c r="KO409"/>
      <c r="KP409"/>
      <c r="KQ409"/>
      <c r="KR409"/>
      <c r="KS409"/>
      <c r="KT409"/>
      <c r="KU409"/>
      <c r="KV409"/>
      <c r="KW409"/>
      <c r="KX409"/>
      <c r="KY409"/>
      <c r="KZ409"/>
      <c r="LA409"/>
      <c r="LB409"/>
      <c r="LC409"/>
      <c r="LD409"/>
      <c r="LE409"/>
      <c r="LF409"/>
      <c r="LG409"/>
      <c r="LH409"/>
      <c r="LI409"/>
      <c r="LJ409"/>
      <c r="LK409"/>
      <c r="LL409"/>
      <c r="LM409"/>
      <c r="LN409"/>
      <c r="LO409"/>
      <c r="LP409"/>
      <c r="LQ409"/>
      <c r="LR409"/>
      <c r="LS409"/>
      <c r="LT409"/>
      <c r="LU409"/>
      <c r="LV409"/>
      <c r="LW409"/>
      <c r="LX409"/>
      <c r="LY409"/>
      <c r="LZ409"/>
      <c r="MA409"/>
      <c r="MB409"/>
      <c r="MC409"/>
      <c r="MD409"/>
      <c r="ME409"/>
      <c r="MF409"/>
      <c r="MG409"/>
      <c r="MH409"/>
      <c r="MI409"/>
      <c r="MJ409"/>
      <c r="MK409"/>
      <c r="ML409"/>
      <c r="MM409"/>
      <c r="MN409"/>
      <c r="MO409"/>
      <c r="MP409"/>
      <c r="MQ409"/>
      <c r="MR409"/>
      <c r="MS409"/>
      <c r="MT409"/>
      <c r="MU409"/>
      <c r="MV409"/>
      <c r="MW409"/>
      <c r="MX409"/>
      <c r="MY409"/>
      <c r="MZ409"/>
      <c r="NA409"/>
      <c r="NB409"/>
      <c r="NC409"/>
      <c r="ND409"/>
      <c r="NE409"/>
      <c r="NF409"/>
      <c r="NG409"/>
      <c r="NH409"/>
      <c r="NI409"/>
      <c r="NJ409"/>
      <c r="NK409"/>
      <c r="NL409"/>
      <c r="NM409"/>
      <c r="NN409"/>
      <c r="NO409"/>
      <c r="NP409"/>
      <c r="NQ409"/>
      <c r="NR409"/>
      <c r="NS409"/>
      <c r="NT409"/>
      <c r="NU409"/>
      <c r="NV409"/>
      <c r="NW409"/>
      <c r="NX409"/>
      <c r="NY409"/>
      <c r="NZ409"/>
      <c r="OA409"/>
      <c r="OB409"/>
      <c r="OC409"/>
      <c r="OD409"/>
      <c r="OE409"/>
      <c r="OF409"/>
      <c r="OG409"/>
      <c r="OH409"/>
      <c r="OI409"/>
      <c r="OJ409"/>
      <c r="OK409"/>
      <c r="OL409"/>
      <c r="OM409"/>
      <c r="ON409"/>
      <c r="OO409"/>
      <c r="OP409"/>
      <c r="OQ409"/>
      <c r="OR409"/>
      <c r="OS409"/>
      <c r="OT409"/>
      <c r="OU409"/>
      <c r="OV409"/>
      <c r="OW409"/>
      <c r="OX409"/>
      <c r="OY409"/>
      <c r="OZ409"/>
      <c r="PA409"/>
      <c r="PB409"/>
      <c r="PC409"/>
      <c r="PD409"/>
      <c r="PE409"/>
      <c r="PF409"/>
      <c r="PG409"/>
      <c r="PH409"/>
      <c r="PI409"/>
      <c r="PJ409"/>
      <c r="PK409"/>
      <c r="PL409"/>
      <c r="PM409"/>
      <c r="PN409"/>
      <c r="PO409"/>
      <c r="PP409"/>
      <c r="PQ409"/>
      <c r="PR409"/>
      <c r="PS409"/>
      <c r="PT409"/>
      <c r="PU409"/>
      <c r="PV409"/>
      <c r="PW409"/>
      <c r="PX409"/>
      <c r="PY409"/>
      <c r="PZ409"/>
      <c r="QA409"/>
      <c r="QB409"/>
      <c r="QC409"/>
      <c r="QD409"/>
      <c r="QE409"/>
      <c r="QF409"/>
      <c r="QG409"/>
      <c r="QH409"/>
      <c r="QI409"/>
      <c r="QJ409"/>
      <c r="QK409"/>
      <c r="QL409"/>
      <c r="QM409"/>
      <c r="QN409"/>
      <c r="QO409"/>
      <c r="QP409"/>
      <c r="QQ409"/>
      <c r="QR409"/>
      <c r="QS409"/>
      <c r="QT409"/>
      <c r="QU409"/>
      <c r="QV409"/>
      <c r="QW409"/>
      <c r="QX409"/>
      <c r="QY409"/>
      <c r="QZ409"/>
      <c r="RA409"/>
      <c r="RB409"/>
      <c r="RC409"/>
      <c r="RD409"/>
      <c r="RE409"/>
      <c r="RF409"/>
      <c r="RG409"/>
      <c r="RH409"/>
      <c r="RI409"/>
      <c r="RJ409"/>
      <c r="RK409"/>
      <c r="RL409"/>
      <c r="RM409"/>
      <c r="RN409"/>
      <c r="RO409"/>
      <c r="RP409"/>
      <c r="RQ409"/>
      <c r="RR409"/>
      <c r="RS409"/>
      <c r="RT409"/>
      <c r="RU409"/>
      <c r="RV409"/>
      <c r="RW409"/>
      <c r="RX409"/>
      <c r="RY409"/>
      <c r="RZ409"/>
      <c r="SA409"/>
      <c r="SB409"/>
      <c r="SC409"/>
      <c r="SD409"/>
      <c r="SE409"/>
      <c r="SF409"/>
      <c r="SG409"/>
      <c r="SH409"/>
      <c r="SI409"/>
      <c r="SJ409"/>
      <c r="SK409"/>
      <c r="SL409"/>
      <c r="SM409"/>
      <c r="SN409"/>
      <c r="SO409"/>
      <c r="SP409"/>
    </row>
    <row r="410" spans="1:510" ht="16.5" customHeight="1" x14ac:dyDescent="0.2">
      <c r="A410" s="20">
        <v>1629</v>
      </c>
      <c r="B410" s="34" t="s">
        <v>70</v>
      </c>
      <c r="C410" s="34" t="s">
        <v>449</v>
      </c>
      <c r="D410" s="20" t="s">
        <v>51</v>
      </c>
      <c r="E410" s="20" t="s">
        <v>1345</v>
      </c>
      <c r="F410" s="22" t="s">
        <v>88</v>
      </c>
      <c r="G410" s="34" t="s">
        <v>37</v>
      </c>
      <c r="H410" s="20" t="s">
        <v>89</v>
      </c>
      <c r="I410" s="20" t="s">
        <v>27</v>
      </c>
      <c r="J410" s="35" t="s">
        <v>573</v>
      </c>
      <c r="K410" s="36"/>
      <c r="L410" s="36"/>
      <c r="M410" s="36"/>
      <c r="N410" s="36"/>
      <c r="O410" s="55">
        <v>311724994</v>
      </c>
      <c r="P410" s="37"/>
      <c r="Q410" s="34">
        <v>1</v>
      </c>
      <c r="R410" s="38"/>
      <c r="S410" s="39" t="s">
        <v>83</v>
      </c>
      <c r="T410" s="37">
        <f t="shared" si="8"/>
        <v>311724994</v>
      </c>
      <c r="U410" s="27" t="s">
        <v>39</v>
      </c>
      <c r="V410" s="28" t="s">
        <v>40</v>
      </c>
      <c r="W410"/>
      <c r="X410"/>
      <c r="Y410"/>
      <c r="Z410"/>
      <c r="AA410"/>
      <c r="AB410"/>
      <c r="AC410"/>
      <c r="AD410"/>
      <c r="AE410"/>
      <c r="AF410"/>
      <c r="AG410"/>
      <c r="AH410"/>
      <c r="AI410"/>
      <c r="AJ410"/>
      <c r="AK410"/>
      <c r="AL410"/>
      <c r="AM410"/>
      <c r="AN410"/>
      <c r="AO410"/>
      <c r="AP410"/>
      <c r="AQ410"/>
      <c r="AR410"/>
      <c r="AS410"/>
      <c r="AT410"/>
      <c r="AU410"/>
      <c r="AV410"/>
      <c r="AW410"/>
      <c r="AX410"/>
      <c r="AY410"/>
      <c r="AZ410"/>
      <c r="BA410"/>
      <c r="BB410"/>
      <c r="BC410"/>
      <c r="BD410"/>
      <c r="BE410"/>
      <c r="BF410"/>
      <c r="BG410"/>
      <c r="BH410"/>
      <c r="BI410"/>
      <c r="BJ410"/>
      <c r="BK410"/>
      <c r="BL410"/>
      <c r="BM410"/>
      <c r="BN410"/>
      <c r="BO410"/>
      <c r="BP410"/>
      <c r="BQ410"/>
      <c r="BR410"/>
      <c r="BS410"/>
      <c r="BT410"/>
      <c r="BU410"/>
      <c r="BV410"/>
      <c r="BW410"/>
      <c r="BX410"/>
      <c r="BY410"/>
      <c r="BZ410"/>
      <c r="CA410"/>
      <c r="CB410"/>
      <c r="CC410"/>
      <c r="CD410"/>
      <c r="CE410"/>
      <c r="CF410"/>
      <c r="CG410"/>
      <c r="CH410"/>
      <c r="CI410"/>
      <c r="CJ410"/>
      <c r="CK410"/>
      <c r="CL410"/>
      <c r="CM410"/>
      <c r="CN410"/>
      <c r="CO410"/>
      <c r="CP410"/>
      <c r="CQ410"/>
      <c r="CR410"/>
      <c r="CS410"/>
      <c r="CT410"/>
      <c r="CU410"/>
      <c r="CV410"/>
      <c r="CW410"/>
      <c r="CX410"/>
      <c r="CY410"/>
      <c r="CZ410"/>
      <c r="DA410"/>
      <c r="DB410"/>
      <c r="DC410"/>
      <c r="DD410"/>
      <c r="DE410"/>
      <c r="DF410"/>
      <c r="DG410"/>
      <c r="DH410"/>
      <c r="DI410"/>
      <c r="DJ410"/>
      <c r="DK410"/>
      <c r="DL410"/>
      <c r="DM410"/>
      <c r="DN410"/>
      <c r="DO410"/>
      <c r="DP410"/>
      <c r="DQ410"/>
      <c r="DR410"/>
      <c r="DS410"/>
      <c r="DT410"/>
      <c r="DU410"/>
      <c r="DV410"/>
      <c r="DW410"/>
      <c r="DX410"/>
      <c r="DY410"/>
      <c r="DZ410"/>
      <c r="EA410"/>
      <c r="EB410"/>
      <c r="EC410"/>
      <c r="ED410"/>
      <c r="EE410"/>
      <c r="EF410"/>
      <c r="EG410"/>
      <c r="EH410"/>
      <c r="EI410"/>
      <c r="EJ410"/>
      <c r="EK410"/>
      <c r="EL410"/>
      <c r="EM410"/>
      <c r="EN410"/>
      <c r="EO410"/>
      <c r="EP410"/>
      <c r="EQ410"/>
      <c r="ER410"/>
      <c r="ES410"/>
      <c r="ET410"/>
      <c r="EU410"/>
      <c r="EV410"/>
      <c r="EW410"/>
      <c r="EX410"/>
      <c r="EY410"/>
      <c r="EZ410"/>
      <c r="FA410"/>
      <c r="FB410"/>
      <c r="FC410"/>
      <c r="FD410"/>
      <c r="FE410"/>
      <c r="FF410"/>
      <c r="FG410"/>
      <c r="FH410"/>
      <c r="FI410"/>
      <c r="FJ410"/>
      <c r="FK410"/>
      <c r="FL410"/>
      <c r="FM410"/>
      <c r="FN410"/>
      <c r="FO410"/>
      <c r="FP410"/>
      <c r="FQ410"/>
      <c r="FR410"/>
      <c r="FS410"/>
      <c r="FT410"/>
      <c r="FU410"/>
      <c r="FV410"/>
      <c r="FW410"/>
      <c r="FX410"/>
      <c r="FY410"/>
      <c r="FZ410"/>
      <c r="GA410"/>
      <c r="GB410"/>
      <c r="GC410"/>
      <c r="GD410"/>
      <c r="GE410"/>
      <c r="GF410"/>
      <c r="GG410"/>
      <c r="GH410"/>
      <c r="GI410"/>
      <c r="GJ410"/>
      <c r="GK410"/>
      <c r="GL410"/>
      <c r="GM410"/>
      <c r="GN410"/>
      <c r="GO410"/>
      <c r="GP410"/>
      <c r="GQ410"/>
      <c r="GR410"/>
      <c r="GS410"/>
      <c r="GT410"/>
      <c r="GU410"/>
      <c r="GV410"/>
      <c r="GW410"/>
      <c r="GX410"/>
      <c r="GY410"/>
      <c r="GZ410"/>
      <c r="HA410"/>
      <c r="HB410"/>
      <c r="HC410"/>
      <c r="HD410"/>
      <c r="HE410"/>
      <c r="HF410"/>
      <c r="HG410"/>
      <c r="HH410"/>
      <c r="HI410"/>
      <c r="HJ410"/>
      <c r="HK410"/>
      <c r="HL410"/>
      <c r="HM410"/>
      <c r="HN410"/>
      <c r="HO410"/>
      <c r="HP410"/>
      <c r="HQ410"/>
      <c r="HR410"/>
      <c r="HS410"/>
      <c r="HT410"/>
      <c r="HU410"/>
      <c r="HV410"/>
      <c r="HW410"/>
      <c r="HX410"/>
      <c r="HY410"/>
      <c r="HZ410"/>
      <c r="IA410"/>
      <c r="IB410"/>
      <c r="IC410"/>
      <c r="ID410"/>
      <c r="IE410"/>
      <c r="IF410"/>
      <c r="IG410"/>
      <c r="IH410"/>
      <c r="II410"/>
      <c r="IJ410"/>
      <c r="IK410"/>
      <c r="IL410"/>
      <c r="IM410"/>
      <c r="IN410"/>
      <c r="IO410"/>
      <c r="IP410"/>
      <c r="IQ410"/>
      <c r="IR410"/>
      <c r="IS410"/>
      <c r="IT410"/>
      <c r="IU410"/>
      <c r="IV410"/>
      <c r="IW410"/>
      <c r="IX410"/>
      <c r="IY410"/>
      <c r="IZ410"/>
      <c r="JA410"/>
      <c r="JB410"/>
      <c r="JC410"/>
      <c r="JD410"/>
      <c r="JE410"/>
      <c r="JF410"/>
      <c r="JG410"/>
      <c r="JH410"/>
      <c r="JI410"/>
      <c r="JJ410"/>
      <c r="JK410"/>
      <c r="JL410"/>
      <c r="JM410"/>
      <c r="JN410"/>
      <c r="JO410"/>
      <c r="JP410"/>
      <c r="JQ410"/>
      <c r="JR410"/>
      <c r="JS410"/>
      <c r="JT410"/>
      <c r="JU410"/>
      <c r="JV410"/>
      <c r="JW410"/>
      <c r="JX410"/>
      <c r="JY410"/>
      <c r="JZ410"/>
      <c r="KA410"/>
      <c r="KB410"/>
      <c r="KC410"/>
      <c r="KD410"/>
      <c r="KE410"/>
      <c r="KF410"/>
      <c r="KG410"/>
      <c r="KH410"/>
      <c r="KI410"/>
      <c r="KJ410"/>
      <c r="KK410"/>
      <c r="KL410"/>
      <c r="KM410"/>
      <c r="KN410"/>
      <c r="KO410"/>
      <c r="KP410"/>
      <c r="KQ410"/>
      <c r="KR410"/>
      <c r="KS410"/>
      <c r="KT410"/>
      <c r="KU410"/>
      <c r="KV410"/>
      <c r="KW410"/>
      <c r="KX410"/>
      <c r="KY410"/>
      <c r="KZ410"/>
      <c r="LA410"/>
      <c r="LB410"/>
      <c r="LC410"/>
      <c r="LD410"/>
      <c r="LE410"/>
      <c r="LF410"/>
      <c r="LG410"/>
      <c r="LH410"/>
      <c r="LI410"/>
      <c r="LJ410"/>
      <c r="LK410"/>
      <c r="LL410"/>
      <c r="LM410"/>
      <c r="LN410"/>
      <c r="LO410"/>
      <c r="LP410"/>
      <c r="LQ410"/>
      <c r="LR410"/>
      <c r="LS410"/>
      <c r="LT410"/>
      <c r="LU410"/>
      <c r="LV410"/>
      <c r="LW410"/>
      <c r="LX410"/>
      <c r="LY410"/>
      <c r="LZ410"/>
      <c r="MA410"/>
      <c r="MB410"/>
      <c r="MC410"/>
      <c r="MD410"/>
      <c r="ME410"/>
      <c r="MF410"/>
      <c r="MG410"/>
      <c r="MH410"/>
      <c r="MI410"/>
      <c r="MJ410"/>
      <c r="MK410"/>
      <c r="ML410"/>
      <c r="MM410"/>
      <c r="MN410"/>
      <c r="MO410"/>
      <c r="MP410"/>
      <c r="MQ410"/>
      <c r="MR410"/>
      <c r="MS410"/>
      <c r="MT410"/>
      <c r="MU410"/>
      <c r="MV410"/>
      <c r="MW410"/>
      <c r="MX410"/>
      <c r="MY410"/>
      <c r="MZ410"/>
      <c r="NA410"/>
      <c r="NB410"/>
      <c r="NC410"/>
      <c r="ND410"/>
      <c r="NE410"/>
      <c r="NF410"/>
      <c r="NG410"/>
      <c r="NH410"/>
      <c r="NI410"/>
      <c r="NJ410"/>
      <c r="NK410"/>
      <c r="NL410"/>
      <c r="NM410"/>
      <c r="NN410"/>
      <c r="NO410"/>
      <c r="NP410"/>
      <c r="NQ410"/>
      <c r="NR410"/>
      <c r="NS410"/>
      <c r="NT410"/>
      <c r="NU410"/>
      <c r="NV410"/>
      <c r="NW410"/>
      <c r="NX410"/>
      <c r="NY410"/>
      <c r="NZ410"/>
      <c r="OA410"/>
      <c r="OB410"/>
      <c r="OC410"/>
      <c r="OD410"/>
      <c r="OE410"/>
      <c r="OF410"/>
      <c r="OG410"/>
      <c r="OH410"/>
      <c r="OI410"/>
      <c r="OJ410"/>
      <c r="OK410"/>
      <c r="OL410"/>
      <c r="OM410"/>
      <c r="ON410"/>
      <c r="OO410"/>
      <c r="OP410"/>
      <c r="OQ410"/>
      <c r="OR410"/>
      <c r="OS410"/>
      <c r="OT410"/>
      <c r="OU410"/>
      <c r="OV410"/>
      <c r="OW410"/>
      <c r="OX410"/>
      <c r="OY410"/>
      <c r="OZ410"/>
      <c r="PA410"/>
      <c r="PB410"/>
      <c r="PC410"/>
      <c r="PD410"/>
      <c r="PE410"/>
      <c r="PF410"/>
      <c r="PG410"/>
      <c r="PH410"/>
      <c r="PI410"/>
      <c r="PJ410"/>
      <c r="PK410"/>
      <c r="PL410"/>
      <c r="PM410"/>
      <c r="PN410"/>
      <c r="PO410"/>
      <c r="PP410"/>
      <c r="PQ410"/>
      <c r="PR410"/>
      <c r="PS410"/>
      <c r="PT410"/>
      <c r="PU410"/>
      <c r="PV410"/>
      <c r="PW410"/>
      <c r="PX410"/>
      <c r="PY410"/>
      <c r="PZ410"/>
      <c r="QA410"/>
      <c r="QB410"/>
      <c r="QC410"/>
      <c r="QD410"/>
      <c r="QE410"/>
      <c r="QF410"/>
      <c r="QG410"/>
      <c r="QH410"/>
      <c r="QI410"/>
      <c r="QJ410"/>
      <c r="QK410"/>
      <c r="QL410"/>
      <c r="QM410"/>
      <c r="QN410"/>
      <c r="QO410"/>
      <c r="QP410"/>
      <c r="QQ410"/>
      <c r="QR410"/>
      <c r="QS410"/>
      <c r="QT410"/>
      <c r="QU410"/>
      <c r="QV410"/>
      <c r="QW410"/>
      <c r="QX410"/>
      <c r="QY410"/>
      <c r="QZ410"/>
      <c r="RA410"/>
      <c r="RB410"/>
      <c r="RC410"/>
      <c r="RD410"/>
      <c r="RE410"/>
      <c r="RF410"/>
      <c r="RG410"/>
      <c r="RH410"/>
      <c r="RI410"/>
      <c r="RJ410"/>
      <c r="RK410"/>
      <c r="RL410"/>
      <c r="RM410"/>
      <c r="RN410"/>
      <c r="RO410"/>
      <c r="RP410"/>
      <c r="RQ410"/>
      <c r="RR410"/>
      <c r="RS410"/>
      <c r="RT410"/>
      <c r="RU410"/>
      <c r="RV410"/>
      <c r="RW410"/>
      <c r="RX410"/>
      <c r="RY410"/>
      <c r="RZ410"/>
      <c r="SA410"/>
      <c r="SB410"/>
      <c r="SC410"/>
      <c r="SD410"/>
      <c r="SE410"/>
      <c r="SF410"/>
      <c r="SG410"/>
      <c r="SH410"/>
      <c r="SI410"/>
      <c r="SJ410"/>
      <c r="SK410"/>
      <c r="SL410"/>
      <c r="SM410"/>
      <c r="SN410"/>
      <c r="SO410"/>
      <c r="SP410"/>
    </row>
    <row r="411" spans="1:510" ht="16.5" customHeight="1" x14ac:dyDescent="0.2">
      <c r="A411" s="20">
        <v>1630</v>
      </c>
      <c r="B411" s="34" t="s">
        <v>70</v>
      </c>
      <c r="C411" s="34" t="s">
        <v>434</v>
      </c>
      <c r="D411" s="20" t="s">
        <v>51</v>
      </c>
      <c r="E411" s="20" t="s">
        <v>1345</v>
      </c>
      <c r="F411" s="22" t="s">
        <v>88</v>
      </c>
      <c r="G411" s="34" t="s">
        <v>37</v>
      </c>
      <c r="H411" s="20" t="s">
        <v>89</v>
      </c>
      <c r="I411" s="20" t="s">
        <v>27</v>
      </c>
      <c r="J411" s="35" t="s">
        <v>574</v>
      </c>
      <c r="K411" s="36"/>
      <c r="L411" s="36"/>
      <c r="M411" s="36"/>
      <c r="N411" s="36"/>
      <c r="O411" s="55">
        <v>607531054</v>
      </c>
      <c r="P411" s="37"/>
      <c r="Q411" s="34">
        <v>1</v>
      </c>
      <c r="R411" s="38"/>
      <c r="S411" s="39" t="s">
        <v>83</v>
      </c>
      <c r="T411" s="37">
        <f t="shared" si="8"/>
        <v>607531054</v>
      </c>
      <c r="U411" s="27" t="s">
        <v>39</v>
      </c>
      <c r="V411" s="28" t="s">
        <v>40</v>
      </c>
      <c r="W411"/>
      <c r="X411"/>
      <c r="Y411"/>
      <c r="Z411"/>
      <c r="AA411"/>
      <c r="AB411"/>
      <c r="AC411"/>
      <c r="AD411"/>
      <c r="AE411"/>
      <c r="AF411"/>
      <c r="AG411"/>
      <c r="AH411"/>
      <c r="AI411"/>
      <c r="AJ411"/>
      <c r="AK411"/>
      <c r="AL411"/>
      <c r="AM411"/>
      <c r="AN411"/>
      <c r="AO411"/>
      <c r="AP411"/>
      <c r="AQ411"/>
      <c r="AR411"/>
      <c r="AS411"/>
      <c r="AT411"/>
      <c r="AU411"/>
      <c r="AV411"/>
      <c r="AW411"/>
      <c r="AX411"/>
      <c r="AY411"/>
      <c r="AZ411"/>
      <c r="BA411"/>
      <c r="BB411"/>
      <c r="BC411"/>
      <c r="BD411"/>
      <c r="BE411"/>
      <c r="BF411"/>
      <c r="BG411"/>
      <c r="BH411"/>
      <c r="BI411"/>
      <c r="BJ411"/>
      <c r="BK411"/>
      <c r="BL411"/>
      <c r="BM411"/>
      <c r="BN411"/>
      <c r="BO411"/>
      <c r="BP411"/>
      <c r="BQ411"/>
      <c r="BR411"/>
      <c r="BS411"/>
      <c r="BT411"/>
      <c r="BU411"/>
      <c r="BV411"/>
      <c r="BW411"/>
      <c r="BX411"/>
      <c r="BY411"/>
      <c r="BZ411"/>
      <c r="CA411"/>
      <c r="CB411"/>
      <c r="CC411"/>
      <c r="CD411"/>
      <c r="CE411"/>
      <c r="CF411"/>
      <c r="CG411"/>
      <c r="CH411"/>
      <c r="CI411"/>
      <c r="CJ411"/>
      <c r="CK411"/>
      <c r="CL411"/>
      <c r="CM411"/>
      <c r="CN411"/>
      <c r="CO411"/>
      <c r="CP411"/>
      <c r="CQ411"/>
      <c r="CR411"/>
      <c r="CS411"/>
      <c r="CT411"/>
      <c r="CU411"/>
      <c r="CV411"/>
      <c r="CW411"/>
      <c r="CX411"/>
      <c r="CY411"/>
      <c r="CZ411"/>
      <c r="DA411"/>
      <c r="DB411"/>
      <c r="DC411"/>
      <c r="DD411"/>
      <c r="DE411"/>
      <c r="DF411"/>
      <c r="DG411"/>
      <c r="DH411"/>
      <c r="DI411"/>
      <c r="DJ411"/>
      <c r="DK411"/>
      <c r="DL411"/>
      <c r="DM411"/>
      <c r="DN411"/>
      <c r="DO411"/>
      <c r="DP411"/>
      <c r="DQ411"/>
      <c r="DR411"/>
      <c r="DS411"/>
      <c r="DT411"/>
      <c r="DU411"/>
      <c r="DV411"/>
      <c r="DW411"/>
      <c r="DX411"/>
      <c r="DY411"/>
      <c r="DZ411"/>
      <c r="EA411"/>
      <c r="EB411"/>
      <c r="EC411"/>
      <c r="ED411"/>
      <c r="EE411"/>
      <c r="EF411"/>
      <c r="EG411"/>
      <c r="EH411"/>
      <c r="EI411"/>
      <c r="EJ411"/>
      <c r="EK411"/>
      <c r="EL411"/>
      <c r="EM411"/>
      <c r="EN411"/>
      <c r="EO411"/>
      <c r="EP411"/>
      <c r="EQ411"/>
      <c r="ER411"/>
      <c r="ES411"/>
      <c r="ET411"/>
      <c r="EU411"/>
      <c r="EV411"/>
      <c r="EW411"/>
      <c r="EX411"/>
      <c r="EY411"/>
      <c r="EZ411"/>
      <c r="FA411"/>
      <c r="FB411"/>
      <c r="FC411"/>
      <c r="FD411"/>
      <c r="FE411"/>
      <c r="FF411"/>
      <c r="FG411"/>
      <c r="FH411"/>
      <c r="FI411"/>
      <c r="FJ411"/>
      <c r="FK411"/>
      <c r="FL411"/>
      <c r="FM411"/>
      <c r="FN411"/>
      <c r="FO411"/>
      <c r="FP411"/>
      <c r="FQ411"/>
      <c r="FR411"/>
      <c r="FS411"/>
      <c r="FT411"/>
      <c r="FU411"/>
      <c r="FV411"/>
      <c r="FW411"/>
      <c r="FX411"/>
      <c r="FY411"/>
      <c r="FZ411"/>
      <c r="GA411"/>
      <c r="GB411"/>
      <c r="GC411"/>
      <c r="GD411"/>
      <c r="GE411"/>
      <c r="GF411"/>
      <c r="GG411"/>
      <c r="GH411"/>
      <c r="GI411"/>
      <c r="GJ411"/>
      <c r="GK411"/>
      <c r="GL411"/>
      <c r="GM411"/>
      <c r="GN411"/>
      <c r="GO411"/>
      <c r="GP411"/>
      <c r="GQ411"/>
      <c r="GR411"/>
      <c r="GS411"/>
      <c r="GT411"/>
      <c r="GU411"/>
      <c r="GV411"/>
      <c r="GW411"/>
      <c r="GX411"/>
      <c r="GY411"/>
      <c r="GZ411"/>
      <c r="HA411"/>
      <c r="HB411"/>
      <c r="HC411"/>
      <c r="HD411"/>
      <c r="HE411"/>
      <c r="HF411"/>
      <c r="HG411"/>
      <c r="HH411"/>
      <c r="HI411"/>
      <c r="HJ411"/>
      <c r="HK411"/>
      <c r="HL411"/>
      <c r="HM411"/>
      <c r="HN411"/>
      <c r="HO411"/>
      <c r="HP411"/>
      <c r="HQ411"/>
      <c r="HR411"/>
      <c r="HS411"/>
      <c r="HT411"/>
      <c r="HU411"/>
      <c r="HV411"/>
      <c r="HW411"/>
      <c r="HX411"/>
      <c r="HY411"/>
      <c r="HZ411"/>
      <c r="IA411"/>
      <c r="IB411"/>
      <c r="IC411"/>
      <c r="ID411"/>
      <c r="IE411"/>
      <c r="IF411"/>
      <c r="IG411"/>
      <c r="IH411"/>
      <c r="II411"/>
      <c r="IJ411"/>
      <c r="IK411"/>
      <c r="IL411"/>
      <c r="IM411"/>
      <c r="IN411"/>
      <c r="IO411"/>
      <c r="IP411"/>
      <c r="IQ411"/>
      <c r="IR411"/>
      <c r="IS411"/>
      <c r="IT411"/>
      <c r="IU411"/>
      <c r="IV411"/>
      <c r="IW411"/>
      <c r="IX411"/>
      <c r="IY411"/>
      <c r="IZ411"/>
      <c r="JA411"/>
      <c r="JB411"/>
      <c r="JC411"/>
      <c r="JD411"/>
      <c r="JE411"/>
      <c r="JF411"/>
      <c r="JG411"/>
      <c r="JH411"/>
      <c r="JI411"/>
      <c r="JJ411"/>
      <c r="JK411"/>
      <c r="JL411"/>
      <c r="JM411"/>
      <c r="JN411"/>
      <c r="JO411"/>
      <c r="JP411"/>
      <c r="JQ411"/>
      <c r="JR411"/>
      <c r="JS411"/>
      <c r="JT411"/>
      <c r="JU411"/>
      <c r="JV411"/>
      <c r="JW411"/>
      <c r="JX411"/>
      <c r="JY411"/>
      <c r="JZ411"/>
      <c r="KA411"/>
      <c r="KB411"/>
      <c r="KC411"/>
      <c r="KD411"/>
      <c r="KE411"/>
      <c r="KF411"/>
      <c r="KG411"/>
      <c r="KH411"/>
      <c r="KI411"/>
      <c r="KJ411"/>
      <c r="KK411"/>
      <c r="KL411"/>
      <c r="KM411"/>
      <c r="KN411"/>
      <c r="KO411"/>
      <c r="KP411"/>
      <c r="KQ411"/>
      <c r="KR411"/>
      <c r="KS411"/>
      <c r="KT411"/>
      <c r="KU411"/>
      <c r="KV411"/>
      <c r="KW411"/>
      <c r="KX411"/>
      <c r="KY411"/>
      <c r="KZ411"/>
      <c r="LA411"/>
      <c r="LB411"/>
      <c r="LC411"/>
      <c r="LD411"/>
      <c r="LE411"/>
      <c r="LF411"/>
      <c r="LG411"/>
      <c r="LH411"/>
      <c r="LI411"/>
      <c r="LJ411"/>
      <c r="LK411"/>
      <c r="LL411"/>
      <c r="LM411"/>
      <c r="LN411"/>
      <c r="LO411"/>
      <c r="LP411"/>
      <c r="LQ411"/>
      <c r="LR411"/>
      <c r="LS411"/>
      <c r="LT411"/>
      <c r="LU411"/>
      <c r="LV411"/>
      <c r="LW411"/>
      <c r="LX411"/>
      <c r="LY411"/>
      <c r="LZ411"/>
      <c r="MA411"/>
      <c r="MB411"/>
      <c r="MC411"/>
      <c r="MD411"/>
      <c r="ME411"/>
      <c r="MF411"/>
      <c r="MG411"/>
      <c r="MH411"/>
      <c r="MI411"/>
      <c r="MJ411"/>
      <c r="MK411"/>
      <c r="ML411"/>
      <c r="MM411"/>
      <c r="MN411"/>
      <c r="MO411"/>
      <c r="MP411"/>
      <c r="MQ411"/>
      <c r="MR411"/>
      <c r="MS411"/>
      <c r="MT411"/>
      <c r="MU411"/>
      <c r="MV411"/>
      <c r="MW411"/>
      <c r="MX411"/>
      <c r="MY411"/>
      <c r="MZ411"/>
      <c r="NA411"/>
      <c r="NB411"/>
      <c r="NC411"/>
      <c r="ND411"/>
      <c r="NE411"/>
      <c r="NF411"/>
      <c r="NG411"/>
      <c r="NH411"/>
      <c r="NI411"/>
      <c r="NJ411"/>
      <c r="NK411"/>
      <c r="NL411"/>
      <c r="NM411"/>
      <c r="NN411"/>
      <c r="NO411"/>
      <c r="NP411"/>
      <c r="NQ411"/>
      <c r="NR411"/>
      <c r="NS411"/>
      <c r="NT411"/>
      <c r="NU411"/>
      <c r="NV411"/>
      <c r="NW411"/>
      <c r="NX411"/>
      <c r="NY411"/>
      <c r="NZ411"/>
      <c r="OA411"/>
      <c r="OB411"/>
      <c r="OC411"/>
      <c r="OD411"/>
      <c r="OE411"/>
      <c r="OF411"/>
      <c r="OG411"/>
      <c r="OH411"/>
      <c r="OI411"/>
      <c r="OJ411"/>
      <c r="OK411"/>
      <c r="OL411"/>
      <c r="OM411"/>
      <c r="ON411"/>
      <c r="OO411"/>
      <c r="OP411"/>
      <c r="OQ411"/>
      <c r="OR411"/>
      <c r="OS411"/>
      <c r="OT411"/>
      <c r="OU411"/>
      <c r="OV411"/>
      <c r="OW411"/>
      <c r="OX411"/>
      <c r="OY411"/>
      <c r="OZ411"/>
      <c r="PA411"/>
      <c r="PB411"/>
      <c r="PC411"/>
      <c r="PD411"/>
      <c r="PE411"/>
      <c r="PF411"/>
      <c r="PG411"/>
      <c r="PH411"/>
      <c r="PI411"/>
      <c r="PJ411"/>
      <c r="PK411"/>
      <c r="PL411"/>
      <c r="PM411"/>
      <c r="PN411"/>
      <c r="PO411"/>
      <c r="PP411"/>
      <c r="PQ411"/>
      <c r="PR411"/>
      <c r="PS411"/>
      <c r="PT411"/>
      <c r="PU411"/>
      <c r="PV411"/>
      <c r="PW411"/>
      <c r="PX411"/>
      <c r="PY411"/>
      <c r="PZ411"/>
      <c r="QA411"/>
      <c r="QB411"/>
      <c r="QC411"/>
      <c r="QD411"/>
      <c r="QE411"/>
      <c r="QF411"/>
      <c r="QG411"/>
      <c r="QH411"/>
      <c r="QI411"/>
      <c r="QJ411"/>
      <c r="QK411"/>
      <c r="QL411"/>
      <c r="QM411"/>
      <c r="QN411"/>
      <c r="QO411"/>
      <c r="QP411"/>
      <c r="QQ411"/>
      <c r="QR411"/>
      <c r="QS411"/>
      <c r="QT411"/>
      <c r="QU411"/>
      <c r="QV411"/>
      <c r="QW411"/>
      <c r="QX411"/>
      <c r="QY411"/>
      <c r="QZ411"/>
      <c r="RA411"/>
      <c r="RB411"/>
      <c r="RC411"/>
      <c r="RD411"/>
      <c r="RE411"/>
      <c r="RF411"/>
      <c r="RG411"/>
      <c r="RH411"/>
      <c r="RI411"/>
      <c r="RJ411"/>
      <c r="RK411"/>
      <c r="RL411"/>
      <c r="RM411"/>
      <c r="RN411"/>
      <c r="RO411"/>
      <c r="RP411"/>
      <c r="RQ411"/>
      <c r="RR411"/>
      <c r="RS411"/>
      <c r="RT411"/>
      <c r="RU411"/>
      <c r="RV411"/>
      <c r="RW411"/>
      <c r="RX411"/>
      <c r="RY411"/>
      <c r="RZ411"/>
      <c r="SA411"/>
      <c r="SB411"/>
      <c r="SC411"/>
      <c r="SD411"/>
      <c r="SE411"/>
      <c r="SF411"/>
      <c r="SG411"/>
      <c r="SH411"/>
      <c r="SI411"/>
      <c r="SJ411"/>
      <c r="SK411"/>
      <c r="SL411"/>
      <c r="SM411"/>
      <c r="SN411"/>
      <c r="SO411"/>
      <c r="SP411"/>
    </row>
    <row r="412" spans="1:510" ht="16.5" customHeight="1" x14ac:dyDescent="0.2">
      <c r="A412" s="20">
        <v>1631</v>
      </c>
      <c r="B412" s="34" t="s">
        <v>70</v>
      </c>
      <c r="C412" s="34" t="s">
        <v>434</v>
      </c>
      <c r="D412" s="20" t="s">
        <v>51</v>
      </c>
      <c r="E412" s="20" t="s">
        <v>1345</v>
      </c>
      <c r="F412" s="22" t="s">
        <v>88</v>
      </c>
      <c r="G412" s="34" t="s">
        <v>37</v>
      </c>
      <c r="H412" s="20" t="s">
        <v>89</v>
      </c>
      <c r="I412" s="20" t="s">
        <v>27</v>
      </c>
      <c r="J412" s="35" t="s">
        <v>575</v>
      </c>
      <c r="K412" s="36"/>
      <c r="L412" s="36"/>
      <c r="M412" s="36"/>
      <c r="N412" s="36"/>
      <c r="O412" s="55">
        <v>474602020</v>
      </c>
      <c r="P412" s="37"/>
      <c r="Q412" s="34">
        <v>1</v>
      </c>
      <c r="R412" s="38"/>
      <c r="S412" s="39" t="s">
        <v>83</v>
      </c>
      <c r="T412" s="37">
        <f t="shared" si="8"/>
        <v>474602020</v>
      </c>
      <c r="U412" s="27" t="s">
        <v>39</v>
      </c>
      <c r="V412" s="28" t="s">
        <v>40</v>
      </c>
      <c r="W412"/>
      <c r="X412"/>
      <c r="Y412"/>
      <c r="Z412"/>
      <c r="AA412"/>
      <c r="AB412"/>
      <c r="AC412"/>
      <c r="AD412"/>
      <c r="AE412"/>
      <c r="AF412"/>
      <c r="AG412"/>
      <c r="AH412"/>
      <c r="AI412"/>
      <c r="AJ412"/>
      <c r="AK412"/>
      <c r="AL412"/>
      <c r="AM412"/>
      <c r="AN412"/>
      <c r="AO412"/>
      <c r="AP412"/>
      <c r="AQ412"/>
      <c r="AR412"/>
      <c r="AS412"/>
      <c r="AT412"/>
      <c r="AU412"/>
      <c r="AV412"/>
      <c r="AW412"/>
      <c r="AX412"/>
      <c r="AY412"/>
      <c r="AZ412"/>
      <c r="BA412"/>
      <c r="BB412"/>
      <c r="BC412"/>
      <c r="BD412"/>
      <c r="BE412"/>
      <c r="BF412"/>
      <c r="BG412"/>
      <c r="BH412"/>
      <c r="BI412"/>
      <c r="BJ412"/>
      <c r="BK412"/>
      <c r="BL412"/>
      <c r="BM412"/>
      <c r="BN412"/>
      <c r="BO412"/>
      <c r="BP412"/>
      <c r="BQ412"/>
      <c r="BR412"/>
      <c r="BS412"/>
      <c r="BT412"/>
      <c r="BU412"/>
      <c r="BV412"/>
      <c r="BW412"/>
      <c r="BX412"/>
      <c r="BY412"/>
      <c r="BZ412"/>
      <c r="CA412"/>
      <c r="CB412"/>
      <c r="CC412"/>
      <c r="CD412"/>
      <c r="CE412"/>
      <c r="CF412"/>
      <c r="CG412"/>
      <c r="CH412"/>
      <c r="CI412"/>
      <c r="CJ412"/>
      <c r="CK412"/>
      <c r="CL412"/>
      <c r="CM412"/>
      <c r="CN412"/>
      <c r="CO412"/>
      <c r="CP412"/>
      <c r="CQ412"/>
      <c r="CR412"/>
      <c r="CS412"/>
      <c r="CT412"/>
      <c r="CU412"/>
      <c r="CV412"/>
      <c r="CW412"/>
      <c r="CX412"/>
      <c r="CY412"/>
      <c r="CZ412"/>
      <c r="DA412"/>
      <c r="DB412"/>
      <c r="DC412"/>
      <c r="DD412"/>
      <c r="DE412"/>
      <c r="DF412"/>
      <c r="DG412"/>
      <c r="DH412"/>
      <c r="DI412"/>
      <c r="DJ412"/>
      <c r="DK412"/>
      <c r="DL412"/>
      <c r="DM412"/>
      <c r="DN412"/>
      <c r="DO412"/>
      <c r="DP412"/>
      <c r="DQ412"/>
      <c r="DR412"/>
      <c r="DS412"/>
      <c r="DT412"/>
      <c r="DU412"/>
      <c r="DV412"/>
      <c r="DW412"/>
      <c r="DX412"/>
      <c r="DY412"/>
      <c r="DZ412"/>
      <c r="EA412"/>
      <c r="EB412"/>
      <c r="EC412"/>
      <c r="ED412"/>
      <c r="EE412"/>
      <c r="EF412"/>
      <c r="EG412"/>
      <c r="EH412"/>
      <c r="EI412"/>
      <c r="EJ412"/>
      <c r="EK412"/>
      <c r="EL412"/>
      <c r="EM412"/>
      <c r="EN412"/>
      <c r="EO412"/>
      <c r="EP412"/>
      <c r="EQ412"/>
      <c r="ER412"/>
      <c r="ES412"/>
      <c r="ET412"/>
      <c r="EU412"/>
      <c r="EV412"/>
      <c r="EW412"/>
      <c r="EX412"/>
      <c r="EY412"/>
      <c r="EZ412"/>
      <c r="FA412"/>
      <c r="FB412"/>
      <c r="FC412"/>
      <c r="FD412"/>
      <c r="FE412"/>
      <c r="FF412"/>
      <c r="FG412"/>
      <c r="FH412"/>
      <c r="FI412"/>
      <c r="FJ412"/>
      <c r="FK412"/>
      <c r="FL412"/>
      <c r="FM412"/>
      <c r="FN412"/>
      <c r="FO412"/>
      <c r="FP412"/>
      <c r="FQ412"/>
      <c r="FR412"/>
      <c r="FS412"/>
      <c r="FT412"/>
      <c r="FU412"/>
      <c r="FV412"/>
      <c r="FW412"/>
      <c r="FX412"/>
      <c r="FY412"/>
      <c r="FZ412"/>
      <c r="GA412"/>
      <c r="GB412"/>
      <c r="GC412"/>
      <c r="GD412"/>
      <c r="GE412"/>
      <c r="GF412"/>
      <c r="GG412"/>
      <c r="GH412"/>
      <c r="GI412"/>
      <c r="GJ412"/>
      <c r="GK412"/>
      <c r="GL412"/>
      <c r="GM412"/>
      <c r="GN412"/>
      <c r="GO412"/>
      <c r="GP412"/>
      <c r="GQ412"/>
      <c r="GR412"/>
      <c r="GS412"/>
      <c r="GT412"/>
      <c r="GU412"/>
      <c r="GV412"/>
      <c r="GW412"/>
      <c r="GX412"/>
      <c r="GY412"/>
      <c r="GZ412"/>
      <c r="HA412"/>
      <c r="HB412"/>
      <c r="HC412"/>
      <c r="HD412"/>
      <c r="HE412"/>
      <c r="HF412"/>
      <c r="HG412"/>
      <c r="HH412"/>
      <c r="HI412"/>
      <c r="HJ412"/>
      <c r="HK412"/>
      <c r="HL412"/>
      <c r="HM412"/>
      <c r="HN412"/>
      <c r="HO412"/>
      <c r="HP412"/>
      <c r="HQ412"/>
      <c r="HR412"/>
      <c r="HS412"/>
      <c r="HT412"/>
      <c r="HU412"/>
      <c r="HV412"/>
      <c r="HW412"/>
      <c r="HX412"/>
      <c r="HY412"/>
      <c r="HZ412"/>
      <c r="IA412"/>
      <c r="IB412"/>
      <c r="IC412"/>
      <c r="ID412"/>
      <c r="IE412"/>
      <c r="IF412"/>
      <c r="IG412"/>
      <c r="IH412"/>
      <c r="II412"/>
      <c r="IJ412"/>
      <c r="IK412"/>
      <c r="IL412"/>
      <c r="IM412"/>
      <c r="IN412"/>
      <c r="IO412"/>
      <c r="IP412"/>
      <c r="IQ412"/>
      <c r="IR412"/>
      <c r="IS412"/>
      <c r="IT412"/>
      <c r="IU412"/>
      <c r="IV412"/>
      <c r="IW412"/>
      <c r="IX412"/>
      <c r="IY412"/>
      <c r="IZ412"/>
      <c r="JA412"/>
      <c r="JB412"/>
      <c r="JC412"/>
      <c r="JD412"/>
      <c r="JE412"/>
      <c r="JF412"/>
      <c r="JG412"/>
      <c r="JH412"/>
      <c r="JI412"/>
      <c r="JJ412"/>
      <c r="JK412"/>
      <c r="JL412"/>
      <c r="JM412"/>
      <c r="JN412"/>
      <c r="JO412"/>
      <c r="JP412"/>
      <c r="JQ412"/>
      <c r="JR412"/>
      <c r="JS412"/>
      <c r="JT412"/>
      <c r="JU412"/>
      <c r="JV412"/>
      <c r="JW412"/>
      <c r="JX412"/>
      <c r="JY412"/>
      <c r="JZ412"/>
      <c r="KA412"/>
      <c r="KB412"/>
      <c r="KC412"/>
      <c r="KD412"/>
      <c r="KE412"/>
      <c r="KF412"/>
      <c r="KG412"/>
      <c r="KH412"/>
      <c r="KI412"/>
      <c r="KJ412"/>
      <c r="KK412"/>
      <c r="KL412"/>
      <c r="KM412"/>
      <c r="KN412"/>
      <c r="KO412"/>
      <c r="KP412"/>
      <c r="KQ412"/>
      <c r="KR412"/>
      <c r="KS412"/>
      <c r="KT412"/>
      <c r="KU412"/>
      <c r="KV412"/>
      <c r="KW412"/>
      <c r="KX412"/>
      <c r="KY412"/>
      <c r="KZ412"/>
      <c r="LA412"/>
      <c r="LB412"/>
      <c r="LC412"/>
      <c r="LD412"/>
      <c r="LE412"/>
      <c r="LF412"/>
      <c r="LG412"/>
      <c r="LH412"/>
      <c r="LI412"/>
      <c r="LJ412"/>
      <c r="LK412"/>
      <c r="LL412"/>
      <c r="LM412"/>
      <c r="LN412"/>
      <c r="LO412"/>
      <c r="LP412"/>
      <c r="LQ412"/>
      <c r="LR412"/>
      <c r="LS412"/>
      <c r="LT412"/>
      <c r="LU412"/>
      <c r="LV412"/>
      <c r="LW412"/>
      <c r="LX412"/>
      <c r="LY412"/>
      <c r="LZ412"/>
      <c r="MA412"/>
      <c r="MB412"/>
      <c r="MC412"/>
      <c r="MD412"/>
      <c r="ME412"/>
      <c r="MF412"/>
      <c r="MG412"/>
      <c r="MH412"/>
      <c r="MI412"/>
      <c r="MJ412"/>
      <c r="MK412"/>
      <c r="ML412"/>
      <c r="MM412"/>
      <c r="MN412"/>
      <c r="MO412"/>
      <c r="MP412"/>
      <c r="MQ412"/>
      <c r="MR412"/>
      <c r="MS412"/>
      <c r="MT412"/>
      <c r="MU412"/>
      <c r="MV412"/>
      <c r="MW412"/>
      <c r="MX412"/>
      <c r="MY412"/>
      <c r="MZ412"/>
      <c r="NA412"/>
      <c r="NB412"/>
      <c r="NC412"/>
      <c r="ND412"/>
      <c r="NE412"/>
      <c r="NF412"/>
      <c r="NG412"/>
      <c r="NH412"/>
      <c r="NI412"/>
      <c r="NJ412"/>
      <c r="NK412"/>
      <c r="NL412"/>
      <c r="NM412"/>
      <c r="NN412"/>
      <c r="NO412"/>
      <c r="NP412"/>
      <c r="NQ412"/>
      <c r="NR412"/>
      <c r="NS412"/>
      <c r="NT412"/>
      <c r="NU412"/>
      <c r="NV412"/>
      <c r="NW412"/>
      <c r="NX412"/>
      <c r="NY412"/>
      <c r="NZ412"/>
      <c r="OA412"/>
      <c r="OB412"/>
      <c r="OC412"/>
      <c r="OD412"/>
      <c r="OE412"/>
      <c r="OF412"/>
      <c r="OG412"/>
      <c r="OH412"/>
      <c r="OI412"/>
      <c r="OJ412"/>
      <c r="OK412"/>
      <c r="OL412"/>
      <c r="OM412"/>
      <c r="ON412"/>
      <c r="OO412"/>
      <c r="OP412"/>
      <c r="OQ412"/>
      <c r="OR412"/>
      <c r="OS412"/>
      <c r="OT412"/>
      <c r="OU412"/>
      <c r="OV412"/>
      <c r="OW412"/>
      <c r="OX412"/>
      <c r="OY412"/>
      <c r="OZ412"/>
      <c r="PA412"/>
      <c r="PB412"/>
      <c r="PC412"/>
      <c r="PD412"/>
      <c r="PE412"/>
      <c r="PF412"/>
      <c r="PG412"/>
      <c r="PH412"/>
      <c r="PI412"/>
      <c r="PJ412"/>
      <c r="PK412"/>
      <c r="PL412"/>
      <c r="PM412"/>
      <c r="PN412"/>
      <c r="PO412"/>
      <c r="PP412"/>
      <c r="PQ412"/>
      <c r="PR412"/>
      <c r="PS412"/>
      <c r="PT412"/>
      <c r="PU412"/>
      <c r="PV412"/>
      <c r="PW412"/>
      <c r="PX412"/>
      <c r="PY412"/>
      <c r="PZ412"/>
      <c r="QA412"/>
      <c r="QB412"/>
      <c r="QC412"/>
      <c r="QD412"/>
      <c r="QE412"/>
      <c r="QF412"/>
      <c r="QG412"/>
      <c r="QH412"/>
      <c r="QI412"/>
      <c r="QJ412"/>
      <c r="QK412"/>
      <c r="QL412"/>
      <c r="QM412"/>
      <c r="QN412"/>
      <c r="QO412"/>
      <c r="QP412"/>
      <c r="QQ412"/>
      <c r="QR412"/>
      <c r="QS412"/>
      <c r="QT412"/>
      <c r="QU412"/>
      <c r="QV412"/>
      <c r="QW412"/>
      <c r="QX412"/>
      <c r="QY412"/>
      <c r="QZ412"/>
      <c r="RA412"/>
      <c r="RB412"/>
      <c r="RC412"/>
      <c r="RD412"/>
      <c r="RE412"/>
      <c r="RF412"/>
      <c r="RG412"/>
      <c r="RH412"/>
      <c r="RI412"/>
      <c r="RJ412"/>
      <c r="RK412"/>
      <c r="RL412"/>
      <c r="RM412"/>
      <c r="RN412"/>
      <c r="RO412"/>
      <c r="RP412"/>
      <c r="RQ412"/>
      <c r="RR412"/>
      <c r="RS412"/>
      <c r="RT412"/>
      <c r="RU412"/>
      <c r="RV412"/>
      <c r="RW412"/>
      <c r="RX412"/>
      <c r="RY412"/>
      <c r="RZ412"/>
      <c r="SA412"/>
      <c r="SB412"/>
      <c r="SC412"/>
      <c r="SD412"/>
      <c r="SE412"/>
      <c r="SF412"/>
      <c r="SG412"/>
      <c r="SH412"/>
      <c r="SI412"/>
      <c r="SJ412"/>
      <c r="SK412"/>
      <c r="SL412"/>
      <c r="SM412"/>
      <c r="SN412"/>
      <c r="SO412"/>
      <c r="SP412"/>
    </row>
    <row r="413" spans="1:510" ht="16.5" customHeight="1" x14ac:dyDescent="0.2">
      <c r="A413" s="20">
        <v>1632</v>
      </c>
      <c r="B413" s="34" t="s">
        <v>70</v>
      </c>
      <c r="C413" s="34" t="s">
        <v>434</v>
      </c>
      <c r="D413" s="20" t="s">
        <v>51</v>
      </c>
      <c r="E413" s="20" t="s">
        <v>1345</v>
      </c>
      <c r="F413" s="22" t="s">
        <v>88</v>
      </c>
      <c r="G413" s="34" t="s">
        <v>37</v>
      </c>
      <c r="H413" s="20" t="s">
        <v>89</v>
      </c>
      <c r="I413" s="20" t="s">
        <v>27</v>
      </c>
      <c r="J413" s="35" t="s">
        <v>576</v>
      </c>
      <c r="K413" s="36"/>
      <c r="L413" s="36"/>
      <c r="M413" s="36"/>
      <c r="N413" s="36"/>
      <c r="O413" s="55">
        <v>325076073</v>
      </c>
      <c r="P413" s="37"/>
      <c r="Q413" s="34">
        <v>1</v>
      </c>
      <c r="R413" s="38"/>
      <c r="S413" s="39" t="s">
        <v>83</v>
      </c>
      <c r="T413" s="37">
        <f t="shared" si="8"/>
        <v>325076073</v>
      </c>
      <c r="U413" s="27" t="s">
        <v>39</v>
      </c>
      <c r="V413" s="28" t="s">
        <v>40</v>
      </c>
      <c r="W413"/>
      <c r="X413"/>
      <c r="Y413"/>
      <c r="Z413"/>
      <c r="AA413"/>
      <c r="AB413"/>
      <c r="AC413"/>
      <c r="AD413"/>
      <c r="AE413"/>
      <c r="AF413"/>
      <c r="AG413"/>
      <c r="AH413"/>
      <c r="AI413"/>
      <c r="AJ413"/>
      <c r="AK413"/>
      <c r="AL413"/>
      <c r="AM413"/>
      <c r="AN413"/>
      <c r="AO413"/>
      <c r="AP413"/>
      <c r="AQ413"/>
      <c r="AR413"/>
      <c r="AS413"/>
      <c r="AT413"/>
      <c r="AU413"/>
      <c r="AV413"/>
      <c r="AW413"/>
      <c r="AX413"/>
      <c r="AY413"/>
      <c r="AZ413"/>
      <c r="BA413"/>
      <c r="BB413"/>
      <c r="BC413"/>
      <c r="BD413"/>
      <c r="BE413"/>
      <c r="BF413"/>
      <c r="BG413"/>
      <c r="BH413"/>
      <c r="BI413"/>
      <c r="BJ413"/>
      <c r="BK413"/>
      <c r="BL413"/>
      <c r="BM413"/>
      <c r="BN413"/>
      <c r="BO413"/>
      <c r="BP413"/>
      <c r="BQ413"/>
      <c r="BR413"/>
      <c r="BS413"/>
      <c r="BT413"/>
      <c r="BU413"/>
      <c r="BV413"/>
      <c r="BW413"/>
      <c r="BX413"/>
      <c r="BY413"/>
      <c r="BZ413"/>
      <c r="CA413"/>
      <c r="CB413"/>
      <c r="CC413"/>
      <c r="CD413"/>
      <c r="CE413"/>
      <c r="CF413"/>
      <c r="CG413"/>
      <c r="CH413"/>
      <c r="CI413"/>
      <c r="CJ413"/>
      <c r="CK413"/>
      <c r="CL413"/>
      <c r="CM413"/>
      <c r="CN413"/>
      <c r="CO413"/>
      <c r="CP413"/>
      <c r="CQ413"/>
      <c r="CR413"/>
      <c r="CS413"/>
      <c r="CT413"/>
      <c r="CU413"/>
      <c r="CV413"/>
      <c r="CW413"/>
      <c r="CX413"/>
      <c r="CY413"/>
      <c r="CZ413"/>
      <c r="DA413"/>
      <c r="DB413"/>
      <c r="DC413"/>
      <c r="DD413"/>
      <c r="DE413"/>
      <c r="DF413"/>
      <c r="DG413"/>
      <c r="DH413"/>
      <c r="DI413"/>
      <c r="DJ413"/>
      <c r="DK413"/>
      <c r="DL413"/>
      <c r="DM413"/>
      <c r="DN413"/>
      <c r="DO413"/>
      <c r="DP413"/>
      <c r="DQ413"/>
      <c r="DR413"/>
      <c r="DS413"/>
      <c r="DT413"/>
      <c r="DU413"/>
      <c r="DV413"/>
      <c r="DW413"/>
      <c r="DX413"/>
      <c r="DY413"/>
      <c r="DZ413"/>
      <c r="EA413"/>
      <c r="EB413"/>
      <c r="EC413"/>
      <c r="ED413"/>
      <c r="EE413"/>
      <c r="EF413"/>
      <c r="EG413"/>
      <c r="EH413"/>
      <c r="EI413"/>
      <c r="EJ413"/>
      <c r="EK413"/>
      <c r="EL413"/>
      <c r="EM413"/>
      <c r="EN413"/>
      <c r="EO413"/>
      <c r="EP413"/>
      <c r="EQ413"/>
      <c r="ER413"/>
      <c r="ES413"/>
      <c r="ET413"/>
      <c r="EU413"/>
      <c r="EV413"/>
      <c r="EW413"/>
      <c r="EX413"/>
      <c r="EY413"/>
      <c r="EZ413"/>
      <c r="FA413"/>
      <c r="FB413"/>
      <c r="FC413"/>
      <c r="FD413"/>
      <c r="FE413"/>
      <c r="FF413"/>
      <c r="FG413"/>
      <c r="FH413"/>
      <c r="FI413"/>
      <c r="FJ413"/>
      <c r="FK413"/>
      <c r="FL413"/>
      <c r="FM413"/>
      <c r="FN413"/>
      <c r="FO413"/>
      <c r="FP413"/>
      <c r="FQ413"/>
      <c r="FR413"/>
      <c r="FS413"/>
      <c r="FT413"/>
      <c r="FU413"/>
      <c r="FV413"/>
      <c r="FW413"/>
      <c r="FX413"/>
      <c r="FY413"/>
      <c r="FZ413"/>
      <c r="GA413"/>
      <c r="GB413"/>
      <c r="GC413"/>
      <c r="GD413"/>
      <c r="GE413"/>
      <c r="GF413"/>
      <c r="GG413"/>
      <c r="GH413"/>
      <c r="GI413"/>
      <c r="GJ413"/>
      <c r="GK413"/>
      <c r="GL413"/>
      <c r="GM413"/>
      <c r="GN413"/>
      <c r="GO413"/>
      <c r="GP413"/>
      <c r="GQ413"/>
      <c r="GR413"/>
      <c r="GS413"/>
      <c r="GT413"/>
      <c r="GU413"/>
      <c r="GV413"/>
      <c r="GW413"/>
      <c r="GX413"/>
      <c r="GY413"/>
      <c r="GZ413"/>
      <c r="HA413"/>
      <c r="HB413"/>
      <c r="HC413"/>
      <c r="HD413"/>
      <c r="HE413"/>
      <c r="HF413"/>
      <c r="HG413"/>
      <c r="HH413"/>
      <c r="HI413"/>
      <c r="HJ413"/>
      <c r="HK413"/>
      <c r="HL413"/>
      <c r="HM413"/>
      <c r="HN413"/>
      <c r="HO413"/>
      <c r="HP413"/>
      <c r="HQ413"/>
      <c r="HR413"/>
      <c r="HS413"/>
      <c r="HT413"/>
      <c r="HU413"/>
      <c r="HV413"/>
      <c r="HW413"/>
      <c r="HX413"/>
      <c r="HY413"/>
      <c r="HZ413"/>
      <c r="IA413"/>
      <c r="IB413"/>
      <c r="IC413"/>
      <c r="ID413"/>
      <c r="IE413"/>
      <c r="IF413"/>
      <c r="IG413"/>
      <c r="IH413"/>
      <c r="II413"/>
      <c r="IJ413"/>
      <c r="IK413"/>
      <c r="IL413"/>
      <c r="IM413"/>
      <c r="IN413"/>
      <c r="IO413"/>
      <c r="IP413"/>
      <c r="IQ413"/>
      <c r="IR413"/>
      <c r="IS413"/>
      <c r="IT413"/>
      <c r="IU413"/>
      <c r="IV413"/>
      <c r="IW413"/>
      <c r="IX413"/>
      <c r="IY413"/>
      <c r="IZ413"/>
      <c r="JA413"/>
      <c r="JB413"/>
      <c r="JC413"/>
      <c r="JD413"/>
      <c r="JE413"/>
      <c r="JF413"/>
      <c r="JG413"/>
      <c r="JH413"/>
      <c r="JI413"/>
      <c r="JJ413"/>
      <c r="JK413"/>
      <c r="JL413"/>
      <c r="JM413"/>
      <c r="JN413"/>
      <c r="JO413"/>
      <c r="JP413"/>
      <c r="JQ413"/>
      <c r="JR413"/>
      <c r="JS413"/>
      <c r="JT413"/>
      <c r="JU413"/>
      <c r="JV413"/>
      <c r="JW413"/>
      <c r="JX413"/>
      <c r="JY413"/>
      <c r="JZ413"/>
      <c r="KA413"/>
      <c r="KB413"/>
      <c r="KC413"/>
      <c r="KD413"/>
      <c r="KE413"/>
      <c r="KF413"/>
      <c r="KG413"/>
      <c r="KH413"/>
      <c r="KI413"/>
      <c r="KJ413"/>
      <c r="KK413"/>
      <c r="KL413"/>
      <c r="KM413"/>
      <c r="KN413"/>
      <c r="KO413"/>
      <c r="KP413"/>
      <c r="KQ413"/>
      <c r="KR413"/>
      <c r="KS413"/>
      <c r="KT413"/>
      <c r="KU413"/>
      <c r="KV413"/>
      <c r="KW413"/>
      <c r="KX413"/>
      <c r="KY413"/>
      <c r="KZ413"/>
      <c r="LA413"/>
      <c r="LB413"/>
      <c r="LC413"/>
      <c r="LD413"/>
      <c r="LE413"/>
      <c r="LF413"/>
      <c r="LG413"/>
      <c r="LH413"/>
      <c r="LI413"/>
      <c r="LJ413"/>
      <c r="LK413"/>
      <c r="LL413"/>
      <c r="LM413"/>
      <c r="LN413"/>
      <c r="LO413"/>
      <c r="LP413"/>
      <c r="LQ413"/>
      <c r="LR413"/>
      <c r="LS413"/>
      <c r="LT413"/>
      <c r="LU413"/>
      <c r="LV413"/>
      <c r="LW413"/>
      <c r="LX413"/>
      <c r="LY413"/>
      <c r="LZ413"/>
      <c r="MA413"/>
      <c r="MB413"/>
      <c r="MC413"/>
      <c r="MD413"/>
      <c r="ME413"/>
      <c r="MF413"/>
      <c r="MG413"/>
      <c r="MH413"/>
      <c r="MI413"/>
      <c r="MJ413"/>
      <c r="MK413"/>
      <c r="ML413"/>
      <c r="MM413"/>
      <c r="MN413"/>
      <c r="MO413"/>
      <c r="MP413"/>
      <c r="MQ413"/>
      <c r="MR413"/>
      <c r="MS413"/>
      <c r="MT413"/>
      <c r="MU413"/>
      <c r="MV413"/>
      <c r="MW413"/>
      <c r="MX413"/>
      <c r="MY413"/>
      <c r="MZ413"/>
      <c r="NA413"/>
      <c r="NB413"/>
      <c r="NC413"/>
      <c r="ND413"/>
      <c r="NE413"/>
      <c r="NF413"/>
      <c r="NG413"/>
      <c r="NH413"/>
      <c r="NI413"/>
      <c r="NJ413"/>
      <c r="NK413"/>
      <c r="NL413"/>
      <c r="NM413"/>
      <c r="NN413"/>
      <c r="NO413"/>
      <c r="NP413"/>
      <c r="NQ413"/>
      <c r="NR413"/>
      <c r="NS413"/>
      <c r="NT413"/>
      <c r="NU413"/>
      <c r="NV413"/>
      <c r="NW413"/>
      <c r="NX413"/>
      <c r="NY413"/>
      <c r="NZ413"/>
      <c r="OA413"/>
      <c r="OB413"/>
      <c r="OC413"/>
      <c r="OD413"/>
      <c r="OE413"/>
      <c r="OF413"/>
      <c r="OG413"/>
      <c r="OH413"/>
      <c r="OI413"/>
      <c r="OJ413"/>
      <c r="OK413"/>
      <c r="OL413"/>
      <c r="OM413"/>
      <c r="ON413"/>
      <c r="OO413"/>
      <c r="OP413"/>
      <c r="OQ413"/>
      <c r="OR413"/>
      <c r="OS413"/>
      <c r="OT413"/>
      <c r="OU413"/>
      <c r="OV413"/>
      <c r="OW413"/>
      <c r="OX413"/>
      <c r="OY413"/>
      <c r="OZ413"/>
      <c r="PA413"/>
      <c r="PB413"/>
      <c r="PC413"/>
      <c r="PD413"/>
      <c r="PE413"/>
      <c r="PF413"/>
      <c r="PG413"/>
      <c r="PH413"/>
      <c r="PI413"/>
      <c r="PJ413"/>
      <c r="PK413"/>
      <c r="PL413"/>
      <c r="PM413"/>
      <c r="PN413"/>
      <c r="PO413"/>
      <c r="PP413"/>
      <c r="PQ413"/>
      <c r="PR413"/>
      <c r="PS413"/>
      <c r="PT413"/>
      <c r="PU413"/>
      <c r="PV413"/>
      <c r="PW413"/>
      <c r="PX413"/>
      <c r="PY413"/>
      <c r="PZ413"/>
      <c r="QA413"/>
      <c r="QB413"/>
      <c r="QC413"/>
      <c r="QD413"/>
      <c r="QE413"/>
      <c r="QF413"/>
      <c r="QG413"/>
      <c r="QH413"/>
      <c r="QI413"/>
      <c r="QJ413"/>
      <c r="QK413"/>
      <c r="QL413"/>
      <c r="QM413"/>
      <c r="QN413"/>
      <c r="QO413"/>
      <c r="QP413"/>
      <c r="QQ413"/>
      <c r="QR413"/>
      <c r="QS413"/>
      <c r="QT413"/>
      <c r="QU413"/>
      <c r="QV413"/>
      <c r="QW413"/>
      <c r="QX413"/>
      <c r="QY413"/>
      <c r="QZ413"/>
      <c r="RA413"/>
      <c r="RB413"/>
      <c r="RC413"/>
      <c r="RD413"/>
      <c r="RE413"/>
      <c r="RF413"/>
      <c r="RG413"/>
      <c r="RH413"/>
      <c r="RI413"/>
      <c r="RJ413"/>
      <c r="RK413"/>
      <c r="RL413"/>
      <c r="RM413"/>
      <c r="RN413"/>
      <c r="RO413"/>
      <c r="RP413"/>
      <c r="RQ413"/>
      <c r="RR413"/>
      <c r="RS413"/>
      <c r="RT413"/>
      <c r="RU413"/>
      <c r="RV413"/>
      <c r="RW413"/>
      <c r="RX413"/>
      <c r="RY413"/>
      <c r="RZ413"/>
      <c r="SA413"/>
      <c r="SB413"/>
      <c r="SC413"/>
      <c r="SD413"/>
      <c r="SE413"/>
      <c r="SF413"/>
      <c r="SG413"/>
      <c r="SH413"/>
      <c r="SI413"/>
      <c r="SJ413"/>
      <c r="SK413"/>
      <c r="SL413"/>
      <c r="SM413"/>
      <c r="SN413"/>
      <c r="SO413"/>
      <c r="SP413"/>
    </row>
    <row r="414" spans="1:510" ht="16.5" customHeight="1" x14ac:dyDescent="0.2">
      <c r="A414" s="20">
        <v>1633</v>
      </c>
      <c r="B414" s="34" t="s">
        <v>70</v>
      </c>
      <c r="C414" s="34" t="s">
        <v>449</v>
      </c>
      <c r="D414" s="20" t="s">
        <v>51</v>
      </c>
      <c r="E414" s="20" t="s">
        <v>1345</v>
      </c>
      <c r="F414" s="22" t="s">
        <v>88</v>
      </c>
      <c r="G414" s="34" t="s">
        <v>37</v>
      </c>
      <c r="H414" s="20" t="s">
        <v>89</v>
      </c>
      <c r="I414" s="20" t="s">
        <v>27</v>
      </c>
      <c r="J414" s="35" t="s">
        <v>577</v>
      </c>
      <c r="K414" s="36"/>
      <c r="L414" s="36"/>
      <c r="M414" s="36"/>
      <c r="N414" s="36"/>
      <c r="O414" s="55">
        <v>310053275</v>
      </c>
      <c r="P414" s="37"/>
      <c r="Q414" s="34">
        <v>1</v>
      </c>
      <c r="R414" s="38"/>
      <c r="S414" s="39" t="s">
        <v>83</v>
      </c>
      <c r="T414" s="37">
        <f t="shared" si="8"/>
        <v>310053275</v>
      </c>
      <c r="U414" s="27" t="s">
        <v>39</v>
      </c>
      <c r="V414" s="28" t="s">
        <v>40</v>
      </c>
      <c r="W414"/>
      <c r="X414"/>
      <c r="Y414"/>
      <c r="Z414"/>
      <c r="AA414"/>
      <c r="AB414"/>
      <c r="AC414"/>
      <c r="AD414"/>
      <c r="AE414"/>
      <c r="AF414"/>
      <c r="AG414"/>
      <c r="AH414"/>
      <c r="AI414"/>
      <c r="AJ414"/>
      <c r="AK414"/>
      <c r="AL414"/>
      <c r="AM414"/>
      <c r="AN414"/>
      <c r="AO414"/>
      <c r="AP414"/>
      <c r="AQ414"/>
      <c r="AR414"/>
      <c r="AS414"/>
      <c r="AT414"/>
      <c r="AU414"/>
      <c r="AV414"/>
      <c r="AW414"/>
      <c r="AX414"/>
      <c r="AY414"/>
      <c r="AZ414"/>
      <c r="BA414"/>
      <c r="BB414"/>
      <c r="BC414"/>
      <c r="BD414"/>
      <c r="BE414"/>
      <c r="BF414"/>
      <c r="BG414"/>
      <c r="BH414"/>
      <c r="BI414"/>
      <c r="BJ414"/>
      <c r="BK414"/>
      <c r="BL414"/>
      <c r="BM414"/>
      <c r="BN414"/>
      <c r="BO414"/>
      <c r="BP414"/>
      <c r="BQ414"/>
      <c r="BR414"/>
      <c r="BS414"/>
      <c r="BT414"/>
      <c r="BU414"/>
      <c r="BV414"/>
      <c r="BW414"/>
      <c r="BX414"/>
      <c r="BY414"/>
      <c r="BZ414"/>
      <c r="CA414"/>
      <c r="CB414"/>
      <c r="CC414"/>
      <c r="CD414"/>
      <c r="CE414"/>
      <c r="CF414"/>
      <c r="CG414"/>
      <c r="CH414"/>
      <c r="CI414"/>
      <c r="CJ414"/>
      <c r="CK414"/>
      <c r="CL414"/>
      <c r="CM414"/>
      <c r="CN414"/>
      <c r="CO414"/>
      <c r="CP414"/>
      <c r="CQ414"/>
      <c r="CR414"/>
      <c r="CS414"/>
      <c r="CT414"/>
      <c r="CU414"/>
      <c r="CV414"/>
      <c r="CW414"/>
      <c r="CX414"/>
      <c r="CY414"/>
      <c r="CZ414"/>
      <c r="DA414"/>
      <c r="DB414"/>
      <c r="DC414"/>
      <c r="DD414"/>
      <c r="DE414"/>
      <c r="DF414"/>
      <c r="DG414"/>
      <c r="DH414"/>
      <c r="DI414"/>
      <c r="DJ414"/>
      <c r="DK414"/>
      <c r="DL414"/>
      <c r="DM414"/>
      <c r="DN414"/>
      <c r="DO414"/>
      <c r="DP414"/>
      <c r="DQ414"/>
      <c r="DR414"/>
      <c r="DS414"/>
      <c r="DT414"/>
      <c r="DU414"/>
      <c r="DV414"/>
      <c r="DW414"/>
      <c r="DX414"/>
      <c r="DY414"/>
      <c r="DZ414"/>
      <c r="EA414"/>
      <c r="EB414"/>
      <c r="EC414"/>
      <c r="ED414"/>
      <c r="EE414"/>
      <c r="EF414"/>
      <c r="EG414"/>
      <c r="EH414"/>
      <c r="EI414"/>
      <c r="EJ414"/>
      <c r="EK414"/>
      <c r="EL414"/>
      <c r="EM414"/>
      <c r="EN414"/>
      <c r="EO414"/>
      <c r="EP414"/>
      <c r="EQ414"/>
      <c r="ER414"/>
      <c r="ES414"/>
      <c r="ET414"/>
      <c r="EU414"/>
      <c r="EV414"/>
      <c r="EW414"/>
      <c r="EX414"/>
      <c r="EY414"/>
      <c r="EZ414"/>
      <c r="FA414"/>
      <c r="FB414"/>
      <c r="FC414"/>
      <c r="FD414"/>
      <c r="FE414"/>
      <c r="FF414"/>
      <c r="FG414"/>
      <c r="FH414"/>
      <c r="FI414"/>
      <c r="FJ414"/>
      <c r="FK414"/>
      <c r="FL414"/>
      <c r="FM414"/>
      <c r="FN414"/>
      <c r="FO414"/>
      <c r="FP414"/>
      <c r="FQ414"/>
      <c r="FR414"/>
      <c r="FS414"/>
      <c r="FT414"/>
      <c r="FU414"/>
      <c r="FV414"/>
      <c r="FW414"/>
      <c r="FX414"/>
      <c r="FY414"/>
      <c r="FZ414"/>
      <c r="GA414"/>
      <c r="GB414"/>
      <c r="GC414"/>
      <c r="GD414"/>
      <c r="GE414"/>
      <c r="GF414"/>
      <c r="GG414"/>
      <c r="GH414"/>
      <c r="GI414"/>
      <c r="GJ414"/>
      <c r="GK414"/>
      <c r="GL414"/>
      <c r="GM414"/>
      <c r="GN414"/>
      <c r="GO414"/>
      <c r="GP414"/>
      <c r="GQ414"/>
      <c r="GR414"/>
      <c r="GS414"/>
      <c r="GT414"/>
      <c r="GU414"/>
      <c r="GV414"/>
      <c r="GW414"/>
      <c r="GX414"/>
      <c r="GY414"/>
      <c r="GZ414"/>
      <c r="HA414"/>
      <c r="HB414"/>
      <c r="HC414"/>
      <c r="HD414"/>
      <c r="HE414"/>
      <c r="HF414"/>
      <c r="HG414"/>
      <c r="HH414"/>
      <c r="HI414"/>
      <c r="HJ414"/>
      <c r="HK414"/>
      <c r="HL414"/>
      <c r="HM414"/>
      <c r="HN414"/>
      <c r="HO414"/>
      <c r="HP414"/>
      <c r="HQ414"/>
      <c r="HR414"/>
      <c r="HS414"/>
      <c r="HT414"/>
      <c r="HU414"/>
      <c r="HV414"/>
      <c r="HW414"/>
      <c r="HX414"/>
      <c r="HY414"/>
      <c r="HZ414"/>
      <c r="IA414"/>
      <c r="IB414"/>
      <c r="IC414"/>
      <c r="ID414"/>
      <c r="IE414"/>
      <c r="IF414"/>
      <c r="IG414"/>
      <c r="IH414"/>
      <c r="II414"/>
      <c r="IJ414"/>
      <c r="IK414"/>
      <c r="IL414"/>
      <c r="IM414"/>
      <c r="IN414"/>
      <c r="IO414"/>
      <c r="IP414"/>
      <c r="IQ414"/>
      <c r="IR414"/>
      <c r="IS414"/>
      <c r="IT414"/>
      <c r="IU414"/>
      <c r="IV414"/>
      <c r="IW414"/>
      <c r="IX414"/>
      <c r="IY414"/>
      <c r="IZ414"/>
      <c r="JA414"/>
      <c r="JB414"/>
      <c r="JC414"/>
      <c r="JD414"/>
      <c r="JE414"/>
      <c r="JF414"/>
      <c r="JG414"/>
      <c r="JH414"/>
      <c r="JI414"/>
      <c r="JJ414"/>
      <c r="JK414"/>
      <c r="JL414"/>
      <c r="JM414"/>
      <c r="JN414"/>
      <c r="JO414"/>
      <c r="JP414"/>
      <c r="JQ414"/>
      <c r="JR414"/>
      <c r="JS414"/>
      <c r="JT414"/>
      <c r="JU414"/>
      <c r="JV414"/>
      <c r="JW414"/>
      <c r="JX414"/>
      <c r="JY414"/>
      <c r="JZ414"/>
      <c r="KA414"/>
      <c r="KB414"/>
      <c r="KC414"/>
      <c r="KD414"/>
      <c r="KE414"/>
      <c r="KF414"/>
      <c r="KG414"/>
      <c r="KH414"/>
      <c r="KI414"/>
      <c r="KJ414"/>
      <c r="KK414"/>
      <c r="KL414"/>
      <c r="KM414"/>
      <c r="KN414"/>
      <c r="KO414"/>
      <c r="KP414"/>
      <c r="KQ414"/>
      <c r="KR414"/>
      <c r="KS414"/>
      <c r="KT414"/>
      <c r="KU414"/>
      <c r="KV414"/>
      <c r="KW414"/>
      <c r="KX414"/>
      <c r="KY414"/>
      <c r="KZ414"/>
      <c r="LA414"/>
      <c r="LB414"/>
      <c r="LC414"/>
      <c r="LD414"/>
      <c r="LE414"/>
      <c r="LF414"/>
      <c r="LG414"/>
      <c r="LH414"/>
      <c r="LI414"/>
      <c r="LJ414"/>
      <c r="LK414"/>
      <c r="LL414"/>
      <c r="LM414"/>
      <c r="LN414"/>
      <c r="LO414"/>
      <c r="LP414"/>
      <c r="LQ414"/>
      <c r="LR414"/>
      <c r="LS414"/>
      <c r="LT414"/>
      <c r="LU414"/>
      <c r="LV414"/>
      <c r="LW414"/>
      <c r="LX414"/>
      <c r="LY414"/>
      <c r="LZ414"/>
      <c r="MA414"/>
      <c r="MB414"/>
      <c r="MC414"/>
      <c r="MD414"/>
      <c r="ME414"/>
      <c r="MF414"/>
      <c r="MG414"/>
      <c r="MH414"/>
      <c r="MI414"/>
      <c r="MJ414"/>
      <c r="MK414"/>
      <c r="ML414"/>
      <c r="MM414"/>
      <c r="MN414"/>
      <c r="MO414"/>
      <c r="MP414"/>
      <c r="MQ414"/>
      <c r="MR414"/>
      <c r="MS414"/>
      <c r="MT414"/>
      <c r="MU414"/>
      <c r="MV414"/>
      <c r="MW414"/>
      <c r="MX414"/>
      <c r="MY414"/>
      <c r="MZ414"/>
      <c r="NA414"/>
      <c r="NB414"/>
      <c r="NC414"/>
      <c r="ND414"/>
      <c r="NE414"/>
      <c r="NF414"/>
      <c r="NG414"/>
      <c r="NH414"/>
      <c r="NI414"/>
      <c r="NJ414"/>
      <c r="NK414"/>
      <c r="NL414"/>
      <c r="NM414"/>
      <c r="NN414"/>
      <c r="NO414"/>
      <c r="NP414"/>
      <c r="NQ414"/>
      <c r="NR414"/>
      <c r="NS414"/>
      <c r="NT414"/>
      <c r="NU414"/>
      <c r="NV414"/>
      <c r="NW414"/>
      <c r="NX414"/>
      <c r="NY414"/>
      <c r="NZ414"/>
      <c r="OA414"/>
      <c r="OB414"/>
      <c r="OC414"/>
      <c r="OD414"/>
      <c r="OE414"/>
      <c r="OF414"/>
      <c r="OG414"/>
      <c r="OH414"/>
      <c r="OI414"/>
      <c r="OJ414"/>
      <c r="OK414"/>
      <c r="OL414"/>
      <c r="OM414"/>
      <c r="ON414"/>
      <c r="OO414"/>
      <c r="OP414"/>
      <c r="OQ414"/>
      <c r="OR414"/>
      <c r="OS414"/>
      <c r="OT414"/>
      <c r="OU414"/>
      <c r="OV414"/>
      <c r="OW414"/>
      <c r="OX414"/>
      <c r="OY414"/>
      <c r="OZ414"/>
      <c r="PA414"/>
      <c r="PB414"/>
      <c r="PC414"/>
      <c r="PD414"/>
      <c r="PE414"/>
      <c r="PF414"/>
      <c r="PG414"/>
      <c r="PH414"/>
      <c r="PI414"/>
      <c r="PJ414"/>
      <c r="PK414"/>
      <c r="PL414"/>
      <c r="PM414"/>
      <c r="PN414"/>
      <c r="PO414"/>
      <c r="PP414"/>
      <c r="PQ414"/>
      <c r="PR414"/>
      <c r="PS414"/>
      <c r="PT414"/>
      <c r="PU414"/>
      <c r="PV414"/>
      <c r="PW414"/>
      <c r="PX414"/>
      <c r="PY414"/>
      <c r="PZ414"/>
      <c r="QA414"/>
      <c r="QB414"/>
      <c r="QC414"/>
      <c r="QD414"/>
      <c r="QE414"/>
      <c r="QF414"/>
      <c r="QG414"/>
      <c r="QH414"/>
      <c r="QI414"/>
      <c r="QJ414"/>
      <c r="QK414"/>
      <c r="QL414"/>
      <c r="QM414"/>
      <c r="QN414"/>
      <c r="QO414"/>
      <c r="QP414"/>
      <c r="QQ414"/>
      <c r="QR414"/>
      <c r="QS414"/>
      <c r="QT414"/>
      <c r="QU414"/>
      <c r="QV414"/>
      <c r="QW414"/>
      <c r="QX414"/>
      <c r="QY414"/>
      <c r="QZ414"/>
      <c r="RA414"/>
      <c r="RB414"/>
      <c r="RC414"/>
      <c r="RD414"/>
      <c r="RE414"/>
      <c r="RF414"/>
      <c r="RG414"/>
      <c r="RH414"/>
      <c r="RI414"/>
      <c r="RJ414"/>
      <c r="RK414"/>
      <c r="RL414"/>
      <c r="RM414"/>
      <c r="RN414"/>
      <c r="RO414"/>
      <c r="RP414"/>
      <c r="RQ414"/>
      <c r="RR414"/>
      <c r="RS414"/>
      <c r="RT414"/>
      <c r="RU414"/>
      <c r="RV414"/>
      <c r="RW414"/>
      <c r="RX414"/>
      <c r="RY414"/>
      <c r="RZ414"/>
      <c r="SA414"/>
      <c r="SB414"/>
      <c r="SC414"/>
      <c r="SD414"/>
      <c r="SE414"/>
      <c r="SF414"/>
      <c r="SG414"/>
      <c r="SH414"/>
      <c r="SI414"/>
      <c r="SJ414"/>
      <c r="SK414"/>
      <c r="SL414"/>
      <c r="SM414"/>
      <c r="SN414"/>
      <c r="SO414"/>
      <c r="SP414"/>
    </row>
    <row r="415" spans="1:510" ht="16.5" customHeight="1" x14ac:dyDescent="0.2">
      <c r="A415" s="20">
        <v>1634</v>
      </c>
      <c r="B415" s="34" t="s">
        <v>70</v>
      </c>
      <c r="C415" s="34" t="s">
        <v>97</v>
      </c>
      <c r="D415" s="20" t="s">
        <v>51</v>
      </c>
      <c r="E415" s="20" t="s">
        <v>1345</v>
      </c>
      <c r="F415" s="22" t="s">
        <v>88</v>
      </c>
      <c r="G415" s="34" t="s">
        <v>42</v>
      </c>
      <c r="H415" s="20" t="s">
        <v>89</v>
      </c>
      <c r="I415" s="20" t="s">
        <v>27</v>
      </c>
      <c r="J415" s="35" t="s">
        <v>578</v>
      </c>
      <c r="K415" s="36"/>
      <c r="L415" s="36"/>
      <c r="M415" s="36"/>
      <c r="N415" s="36"/>
      <c r="O415" s="55">
        <v>4677535714</v>
      </c>
      <c r="P415" s="37"/>
      <c r="Q415" s="34">
        <v>1</v>
      </c>
      <c r="R415" s="25">
        <v>45717</v>
      </c>
      <c r="S415" s="39" t="s">
        <v>83</v>
      </c>
      <c r="T415" s="37">
        <f t="shared" si="8"/>
        <v>4677535714</v>
      </c>
      <c r="U415" s="27" t="s">
        <v>39</v>
      </c>
      <c r="V415" s="28" t="s">
        <v>40</v>
      </c>
      <c r="W415"/>
      <c r="X415"/>
      <c r="Y415"/>
      <c r="Z415"/>
      <c r="AA415"/>
      <c r="AB415"/>
      <c r="AC415"/>
      <c r="AD415"/>
      <c r="AE415"/>
      <c r="AF415"/>
      <c r="AG415"/>
      <c r="AH415"/>
      <c r="AI415"/>
      <c r="AJ415"/>
      <c r="AK415"/>
      <c r="AL415"/>
      <c r="AM415"/>
      <c r="AN415"/>
      <c r="AO415"/>
      <c r="AP415"/>
      <c r="AQ415"/>
      <c r="AR415"/>
      <c r="AS415"/>
      <c r="AT415"/>
      <c r="AU415"/>
      <c r="AV415"/>
      <c r="AW415"/>
      <c r="AX415"/>
      <c r="AY415"/>
      <c r="AZ415"/>
      <c r="BA415"/>
      <c r="BB415"/>
      <c r="BC415"/>
      <c r="BD415"/>
      <c r="BE415"/>
      <c r="BF415"/>
      <c r="BG415"/>
      <c r="BH415"/>
      <c r="BI415"/>
      <c r="BJ415"/>
      <c r="BK415"/>
      <c r="BL415"/>
      <c r="BM415"/>
      <c r="BN415"/>
      <c r="BO415"/>
      <c r="BP415"/>
      <c r="BQ415"/>
      <c r="BR415"/>
      <c r="BS415"/>
      <c r="BT415"/>
      <c r="BU415"/>
      <c r="BV415"/>
      <c r="BW415"/>
      <c r="BX415"/>
      <c r="BY415"/>
      <c r="BZ415"/>
      <c r="CA415"/>
      <c r="CB415"/>
      <c r="CC415"/>
      <c r="CD415"/>
      <c r="CE415"/>
      <c r="CF415"/>
      <c r="CG415"/>
      <c r="CH415"/>
      <c r="CI415"/>
      <c r="CJ415"/>
      <c r="CK415"/>
      <c r="CL415"/>
      <c r="CM415"/>
      <c r="CN415"/>
      <c r="CO415"/>
      <c r="CP415"/>
      <c r="CQ415"/>
      <c r="CR415"/>
      <c r="CS415"/>
      <c r="CT415"/>
      <c r="CU415"/>
      <c r="CV415"/>
      <c r="CW415"/>
      <c r="CX415"/>
      <c r="CY415"/>
      <c r="CZ415"/>
      <c r="DA415"/>
      <c r="DB415"/>
      <c r="DC415"/>
      <c r="DD415"/>
      <c r="DE415"/>
      <c r="DF415"/>
      <c r="DG415"/>
      <c r="DH415"/>
      <c r="DI415"/>
      <c r="DJ415"/>
      <c r="DK415"/>
      <c r="DL415"/>
      <c r="DM415"/>
      <c r="DN415"/>
      <c r="DO415"/>
      <c r="DP415"/>
      <c r="DQ415"/>
      <c r="DR415"/>
      <c r="DS415"/>
      <c r="DT415"/>
      <c r="DU415"/>
      <c r="DV415"/>
      <c r="DW415"/>
      <c r="DX415"/>
      <c r="DY415"/>
      <c r="DZ415"/>
      <c r="EA415"/>
      <c r="EB415"/>
      <c r="EC415"/>
      <c r="ED415"/>
      <c r="EE415"/>
      <c r="EF415"/>
      <c r="EG415"/>
      <c r="EH415"/>
      <c r="EI415"/>
      <c r="EJ415"/>
      <c r="EK415"/>
      <c r="EL415"/>
      <c r="EM415"/>
      <c r="EN415"/>
      <c r="EO415"/>
      <c r="EP415"/>
      <c r="EQ415"/>
      <c r="ER415"/>
      <c r="ES415"/>
      <c r="ET415"/>
      <c r="EU415"/>
      <c r="EV415"/>
      <c r="EW415"/>
      <c r="EX415"/>
      <c r="EY415"/>
      <c r="EZ415"/>
      <c r="FA415"/>
      <c r="FB415"/>
      <c r="FC415"/>
      <c r="FD415"/>
      <c r="FE415"/>
      <c r="FF415"/>
      <c r="FG415"/>
      <c r="FH415"/>
      <c r="FI415"/>
      <c r="FJ415"/>
      <c r="FK415"/>
      <c r="FL415"/>
      <c r="FM415"/>
      <c r="FN415"/>
      <c r="FO415"/>
      <c r="FP415"/>
      <c r="FQ415"/>
      <c r="FR415"/>
      <c r="FS415"/>
      <c r="FT415"/>
      <c r="FU415"/>
      <c r="FV415"/>
      <c r="FW415"/>
      <c r="FX415"/>
      <c r="FY415"/>
      <c r="FZ415"/>
      <c r="GA415"/>
      <c r="GB415"/>
      <c r="GC415"/>
      <c r="GD415"/>
      <c r="GE415"/>
      <c r="GF415"/>
      <c r="GG415"/>
      <c r="GH415"/>
      <c r="GI415"/>
      <c r="GJ415"/>
      <c r="GK415"/>
      <c r="GL415"/>
      <c r="GM415"/>
      <c r="GN415"/>
      <c r="GO415"/>
      <c r="GP415"/>
      <c r="GQ415"/>
      <c r="GR415"/>
      <c r="GS415"/>
      <c r="GT415"/>
      <c r="GU415"/>
      <c r="GV415"/>
      <c r="GW415"/>
      <c r="GX415"/>
      <c r="GY415"/>
      <c r="GZ415"/>
      <c r="HA415"/>
      <c r="HB415"/>
      <c r="HC415"/>
      <c r="HD415"/>
      <c r="HE415"/>
      <c r="HF415"/>
      <c r="HG415"/>
      <c r="HH415"/>
      <c r="HI415"/>
      <c r="HJ415"/>
      <c r="HK415"/>
      <c r="HL415"/>
      <c r="HM415"/>
      <c r="HN415"/>
      <c r="HO415"/>
      <c r="HP415"/>
      <c r="HQ415"/>
      <c r="HR415"/>
      <c r="HS415"/>
      <c r="HT415"/>
      <c r="HU415"/>
      <c r="HV415"/>
      <c r="HW415"/>
      <c r="HX415"/>
      <c r="HY415"/>
      <c r="HZ415"/>
      <c r="IA415"/>
      <c r="IB415"/>
      <c r="IC415"/>
      <c r="ID415"/>
      <c r="IE415"/>
      <c r="IF415"/>
      <c r="IG415"/>
      <c r="IH415"/>
      <c r="II415"/>
      <c r="IJ415"/>
      <c r="IK415"/>
      <c r="IL415"/>
      <c r="IM415"/>
      <c r="IN415"/>
      <c r="IO415"/>
      <c r="IP415"/>
      <c r="IQ415"/>
      <c r="IR415"/>
      <c r="IS415"/>
      <c r="IT415"/>
      <c r="IU415"/>
      <c r="IV415"/>
      <c r="IW415"/>
      <c r="IX415"/>
      <c r="IY415"/>
      <c r="IZ415"/>
      <c r="JA415"/>
      <c r="JB415"/>
      <c r="JC415"/>
      <c r="JD415"/>
      <c r="JE415"/>
      <c r="JF415"/>
      <c r="JG415"/>
      <c r="JH415"/>
      <c r="JI415"/>
      <c r="JJ415"/>
      <c r="JK415"/>
      <c r="JL415"/>
      <c r="JM415"/>
      <c r="JN415"/>
      <c r="JO415"/>
      <c r="JP415"/>
      <c r="JQ415"/>
      <c r="JR415"/>
      <c r="JS415"/>
      <c r="JT415"/>
      <c r="JU415"/>
      <c r="JV415"/>
      <c r="JW415"/>
      <c r="JX415"/>
      <c r="JY415"/>
      <c r="JZ415"/>
      <c r="KA415"/>
      <c r="KB415"/>
      <c r="KC415"/>
      <c r="KD415"/>
      <c r="KE415"/>
      <c r="KF415"/>
      <c r="KG415"/>
      <c r="KH415"/>
      <c r="KI415"/>
      <c r="KJ415"/>
      <c r="KK415"/>
      <c r="KL415"/>
      <c r="KM415"/>
      <c r="KN415"/>
      <c r="KO415"/>
      <c r="KP415"/>
      <c r="KQ415"/>
      <c r="KR415"/>
      <c r="KS415"/>
      <c r="KT415"/>
      <c r="KU415"/>
      <c r="KV415"/>
      <c r="KW415"/>
      <c r="KX415"/>
      <c r="KY415"/>
      <c r="KZ415"/>
      <c r="LA415"/>
      <c r="LB415"/>
      <c r="LC415"/>
      <c r="LD415"/>
      <c r="LE415"/>
      <c r="LF415"/>
      <c r="LG415"/>
      <c r="LH415"/>
      <c r="LI415"/>
      <c r="LJ415"/>
      <c r="LK415"/>
      <c r="LL415"/>
      <c r="LM415"/>
      <c r="LN415"/>
      <c r="LO415"/>
      <c r="LP415"/>
      <c r="LQ415"/>
      <c r="LR415"/>
      <c r="LS415"/>
      <c r="LT415"/>
      <c r="LU415"/>
      <c r="LV415"/>
      <c r="LW415"/>
      <c r="LX415"/>
      <c r="LY415"/>
      <c r="LZ415"/>
      <c r="MA415"/>
      <c r="MB415"/>
      <c r="MC415"/>
      <c r="MD415"/>
      <c r="ME415"/>
      <c r="MF415"/>
      <c r="MG415"/>
      <c r="MH415"/>
      <c r="MI415"/>
      <c r="MJ415"/>
      <c r="MK415"/>
      <c r="ML415"/>
      <c r="MM415"/>
      <c r="MN415"/>
      <c r="MO415"/>
      <c r="MP415"/>
      <c r="MQ415"/>
      <c r="MR415"/>
      <c r="MS415"/>
      <c r="MT415"/>
      <c r="MU415"/>
      <c r="MV415"/>
      <c r="MW415"/>
      <c r="MX415"/>
      <c r="MY415"/>
      <c r="MZ415"/>
      <c r="NA415"/>
      <c r="NB415"/>
      <c r="NC415"/>
      <c r="ND415"/>
      <c r="NE415"/>
      <c r="NF415"/>
      <c r="NG415"/>
      <c r="NH415"/>
      <c r="NI415"/>
      <c r="NJ415"/>
      <c r="NK415"/>
      <c r="NL415"/>
      <c r="NM415"/>
      <c r="NN415"/>
      <c r="NO415"/>
      <c r="NP415"/>
      <c r="NQ415"/>
      <c r="NR415"/>
      <c r="NS415"/>
      <c r="NT415"/>
      <c r="NU415"/>
      <c r="NV415"/>
      <c r="NW415"/>
      <c r="NX415"/>
      <c r="NY415"/>
      <c r="NZ415"/>
      <c r="OA415"/>
      <c r="OB415"/>
      <c r="OC415"/>
      <c r="OD415"/>
      <c r="OE415"/>
      <c r="OF415"/>
      <c r="OG415"/>
      <c r="OH415"/>
      <c r="OI415"/>
      <c r="OJ415"/>
      <c r="OK415"/>
      <c r="OL415"/>
      <c r="OM415"/>
      <c r="ON415"/>
      <c r="OO415"/>
      <c r="OP415"/>
      <c r="OQ415"/>
      <c r="OR415"/>
      <c r="OS415"/>
      <c r="OT415"/>
      <c r="OU415"/>
      <c r="OV415"/>
      <c r="OW415"/>
      <c r="OX415"/>
      <c r="OY415"/>
      <c r="OZ415"/>
      <c r="PA415"/>
      <c r="PB415"/>
      <c r="PC415"/>
      <c r="PD415"/>
      <c r="PE415"/>
      <c r="PF415"/>
      <c r="PG415"/>
      <c r="PH415"/>
      <c r="PI415"/>
      <c r="PJ415"/>
      <c r="PK415"/>
      <c r="PL415"/>
      <c r="PM415"/>
      <c r="PN415"/>
      <c r="PO415"/>
      <c r="PP415"/>
      <c r="PQ415"/>
      <c r="PR415"/>
      <c r="PS415"/>
      <c r="PT415"/>
      <c r="PU415"/>
      <c r="PV415"/>
      <c r="PW415"/>
      <c r="PX415"/>
      <c r="PY415"/>
      <c r="PZ415"/>
      <c r="QA415"/>
      <c r="QB415"/>
      <c r="QC415"/>
      <c r="QD415"/>
      <c r="QE415"/>
      <c r="QF415"/>
      <c r="QG415"/>
      <c r="QH415"/>
      <c r="QI415"/>
      <c r="QJ415"/>
      <c r="QK415"/>
      <c r="QL415"/>
      <c r="QM415"/>
      <c r="QN415"/>
      <c r="QO415"/>
      <c r="QP415"/>
      <c r="QQ415"/>
      <c r="QR415"/>
      <c r="QS415"/>
      <c r="QT415"/>
      <c r="QU415"/>
      <c r="QV415"/>
      <c r="QW415"/>
      <c r="QX415"/>
      <c r="QY415"/>
      <c r="QZ415"/>
      <c r="RA415"/>
      <c r="RB415"/>
      <c r="RC415"/>
      <c r="RD415"/>
      <c r="RE415"/>
      <c r="RF415"/>
      <c r="RG415"/>
      <c r="RH415"/>
      <c r="RI415"/>
      <c r="RJ415"/>
      <c r="RK415"/>
      <c r="RL415"/>
      <c r="RM415"/>
      <c r="RN415"/>
      <c r="RO415"/>
      <c r="RP415"/>
      <c r="RQ415"/>
      <c r="RR415"/>
      <c r="RS415"/>
      <c r="RT415"/>
      <c r="RU415"/>
      <c r="RV415"/>
      <c r="RW415"/>
      <c r="RX415"/>
      <c r="RY415"/>
      <c r="RZ415"/>
      <c r="SA415"/>
      <c r="SB415"/>
      <c r="SC415"/>
      <c r="SD415"/>
      <c r="SE415"/>
      <c r="SF415"/>
      <c r="SG415"/>
      <c r="SH415"/>
      <c r="SI415"/>
      <c r="SJ415"/>
      <c r="SK415"/>
      <c r="SL415"/>
      <c r="SM415"/>
      <c r="SN415"/>
      <c r="SO415"/>
      <c r="SP415"/>
    </row>
    <row r="416" spans="1:510" ht="16.5" customHeight="1" x14ac:dyDescent="0.2">
      <c r="A416" s="20">
        <v>1635</v>
      </c>
      <c r="B416" s="34" t="s">
        <v>70</v>
      </c>
      <c r="C416" s="34" t="s">
        <v>97</v>
      </c>
      <c r="D416" s="20" t="s">
        <v>51</v>
      </c>
      <c r="E416" s="20" t="s">
        <v>1345</v>
      </c>
      <c r="F416" s="22" t="s">
        <v>88</v>
      </c>
      <c r="G416" s="34" t="s">
        <v>42</v>
      </c>
      <c r="H416" s="20" t="s">
        <v>89</v>
      </c>
      <c r="I416" s="20" t="s">
        <v>27</v>
      </c>
      <c r="J416" s="35" t="s">
        <v>579</v>
      </c>
      <c r="K416" s="36"/>
      <c r="L416" s="36"/>
      <c r="M416" s="36"/>
      <c r="N416" s="36"/>
      <c r="O416" s="34">
        <v>0</v>
      </c>
      <c r="P416" s="37"/>
      <c r="Q416" s="34">
        <v>1</v>
      </c>
      <c r="R416" s="38"/>
      <c r="S416" s="39" t="s">
        <v>83</v>
      </c>
      <c r="T416" s="37">
        <f t="shared" si="8"/>
        <v>0</v>
      </c>
      <c r="U416" s="27" t="s">
        <v>39</v>
      </c>
      <c r="V416" s="28" t="s">
        <v>40</v>
      </c>
      <c r="W416"/>
      <c r="X416"/>
      <c r="Y416"/>
      <c r="Z416"/>
      <c r="AA416"/>
      <c r="AB416"/>
      <c r="AC416"/>
      <c r="AD416"/>
      <c r="AE416"/>
      <c r="AF416"/>
      <c r="AG416"/>
      <c r="AH416"/>
      <c r="AI416"/>
      <c r="AJ416"/>
      <c r="AK416"/>
      <c r="AL416"/>
      <c r="AM416"/>
      <c r="AN416"/>
      <c r="AO416"/>
      <c r="AP416"/>
      <c r="AQ416"/>
      <c r="AR416"/>
      <c r="AS416"/>
      <c r="AT416"/>
      <c r="AU416"/>
      <c r="AV416"/>
      <c r="AW416"/>
      <c r="AX416"/>
      <c r="AY416"/>
      <c r="AZ416"/>
      <c r="BA416"/>
      <c r="BB416"/>
      <c r="BC416"/>
      <c r="BD416"/>
      <c r="BE416"/>
      <c r="BF416"/>
      <c r="BG416"/>
      <c r="BH416"/>
      <c r="BI416"/>
      <c r="BJ416"/>
      <c r="BK416"/>
      <c r="BL416"/>
      <c r="BM416"/>
      <c r="BN416"/>
      <c r="BO416"/>
      <c r="BP416"/>
      <c r="BQ416"/>
      <c r="BR416"/>
      <c r="BS416"/>
      <c r="BT416"/>
      <c r="BU416"/>
      <c r="BV416"/>
      <c r="BW416"/>
      <c r="BX416"/>
      <c r="BY416"/>
      <c r="BZ416"/>
      <c r="CA416"/>
      <c r="CB416"/>
      <c r="CC416"/>
      <c r="CD416"/>
      <c r="CE416"/>
      <c r="CF416"/>
      <c r="CG416"/>
      <c r="CH416"/>
      <c r="CI416"/>
      <c r="CJ416"/>
      <c r="CK416"/>
      <c r="CL416"/>
      <c r="CM416"/>
      <c r="CN416"/>
      <c r="CO416"/>
      <c r="CP416"/>
      <c r="CQ416"/>
      <c r="CR416"/>
      <c r="CS416"/>
      <c r="CT416"/>
      <c r="CU416"/>
      <c r="CV416"/>
      <c r="CW416"/>
      <c r="CX416"/>
      <c r="CY416"/>
      <c r="CZ416"/>
      <c r="DA416"/>
      <c r="DB416"/>
      <c r="DC416"/>
      <c r="DD416"/>
      <c r="DE416"/>
      <c r="DF416"/>
      <c r="DG416"/>
      <c r="DH416"/>
      <c r="DI416"/>
      <c r="DJ416"/>
      <c r="DK416"/>
      <c r="DL416"/>
      <c r="DM416"/>
      <c r="DN416"/>
      <c r="DO416"/>
      <c r="DP416"/>
      <c r="DQ416"/>
      <c r="DR416"/>
      <c r="DS416"/>
      <c r="DT416"/>
      <c r="DU416"/>
      <c r="DV416"/>
      <c r="DW416"/>
      <c r="DX416"/>
      <c r="DY416"/>
      <c r="DZ416"/>
      <c r="EA416"/>
      <c r="EB416"/>
      <c r="EC416"/>
      <c r="ED416"/>
      <c r="EE416"/>
      <c r="EF416"/>
      <c r="EG416"/>
      <c r="EH416"/>
      <c r="EI416"/>
      <c r="EJ416"/>
      <c r="EK416"/>
      <c r="EL416"/>
      <c r="EM416"/>
      <c r="EN416"/>
      <c r="EO416"/>
      <c r="EP416"/>
      <c r="EQ416"/>
      <c r="ER416"/>
      <c r="ES416"/>
      <c r="ET416"/>
      <c r="EU416"/>
      <c r="EV416"/>
      <c r="EW416"/>
      <c r="EX416"/>
      <c r="EY416"/>
      <c r="EZ416"/>
      <c r="FA416"/>
      <c r="FB416"/>
      <c r="FC416"/>
      <c r="FD416"/>
      <c r="FE416"/>
      <c r="FF416"/>
      <c r="FG416"/>
      <c r="FH416"/>
      <c r="FI416"/>
      <c r="FJ416"/>
      <c r="FK416"/>
      <c r="FL416"/>
      <c r="FM416"/>
      <c r="FN416"/>
      <c r="FO416"/>
      <c r="FP416"/>
      <c r="FQ416"/>
      <c r="FR416"/>
      <c r="FS416"/>
      <c r="FT416"/>
      <c r="FU416"/>
      <c r="FV416"/>
      <c r="FW416"/>
      <c r="FX416"/>
      <c r="FY416"/>
      <c r="FZ416"/>
      <c r="GA416"/>
      <c r="GB416"/>
      <c r="GC416"/>
      <c r="GD416"/>
      <c r="GE416"/>
      <c r="GF416"/>
      <c r="GG416"/>
      <c r="GH416"/>
      <c r="GI416"/>
      <c r="GJ416"/>
      <c r="GK416"/>
      <c r="GL416"/>
      <c r="GM416"/>
      <c r="GN416"/>
      <c r="GO416"/>
      <c r="GP416"/>
      <c r="GQ416"/>
      <c r="GR416"/>
      <c r="GS416"/>
      <c r="GT416"/>
      <c r="GU416"/>
      <c r="GV416"/>
      <c r="GW416"/>
      <c r="GX416"/>
      <c r="GY416"/>
      <c r="GZ416"/>
      <c r="HA416"/>
      <c r="HB416"/>
      <c r="HC416"/>
      <c r="HD416"/>
      <c r="HE416"/>
      <c r="HF416"/>
      <c r="HG416"/>
      <c r="HH416"/>
      <c r="HI416"/>
      <c r="HJ416"/>
      <c r="HK416"/>
      <c r="HL416"/>
      <c r="HM416"/>
      <c r="HN416"/>
      <c r="HO416"/>
      <c r="HP416"/>
      <c r="HQ416"/>
      <c r="HR416"/>
      <c r="HS416"/>
      <c r="HT416"/>
      <c r="HU416"/>
      <c r="HV416"/>
      <c r="HW416"/>
      <c r="HX416"/>
      <c r="HY416"/>
      <c r="HZ416"/>
      <c r="IA416"/>
      <c r="IB416"/>
      <c r="IC416"/>
      <c r="ID416"/>
      <c r="IE416"/>
      <c r="IF416"/>
      <c r="IG416"/>
      <c r="IH416"/>
      <c r="II416"/>
      <c r="IJ416"/>
      <c r="IK416"/>
      <c r="IL416"/>
      <c r="IM416"/>
      <c r="IN416"/>
      <c r="IO416"/>
      <c r="IP416"/>
      <c r="IQ416"/>
      <c r="IR416"/>
      <c r="IS416"/>
      <c r="IT416"/>
      <c r="IU416"/>
      <c r="IV416"/>
      <c r="IW416"/>
      <c r="IX416"/>
      <c r="IY416"/>
      <c r="IZ416"/>
      <c r="JA416"/>
      <c r="JB416"/>
      <c r="JC416"/>
      <c r="JD416"/>
      <c r="JE416"/>
      <c r="JF416"/>
      <c r="JG416"/>
      <c r="JH416"/>
      <c r="JI416"/>
      <c r="JJ416"/>
      <c r="JK416"/>
      <c r="JL416"/>
      <c r="JM416"/>
      <c r="JN416"/>
      <c r="JO416"/>
      <c r="JP416"/>
      <c r="JQ416"/>
      <c r="JR416"/>
      <c r="JS416"/>
      <c r="JT416"/>
      <c r="JU416"/>
      <c r="JV416"/>
      <c r="JW416"/>
      <c r="JX416"/>
      <c r="JY416"/>
      <c r="JZ416"/>
      <c r="KA416"/>
      <c r="KB416"/>
      <c r="KC416"/>
      <c r="KD416"/>
      <c r="KE416"/>
      <c r="KF416"/>
      <c r="KG416"/>
      <c r="KH416"/>
      <c r="KI416"/>
      <c r="KJ416"/>
      <c r="KK416"/>
      <c r="KL416"/>
      <c r="KM416"/>
      <c r="KN416"/>
      <c r="KO416"/>
      <c r="KP416"/>
      <c r="KQ416"/>
      <c r="KR416"/>
      <c r="KS416"/>
      <c r="KT416"/>
      <c r="KU416"/>
      <c r="KV416"/>
      <c r="KW416"/>
      <c r="KX416"/>
      <c r="KY416"/>
      <c r="KZ416"/>
      <c r="LA416"/>
      <c r="LB416"/>
      <c r="LC416"/>
      <c r="LD416"/>
      <c r="LE416"/>
      <c r="LF416"/>
      <c r="LG416"/>
      <c r="LH416"/>
      <c r="LI416"/>
      <c r="LJ416"/>
      <c r="LK416"/>
      <c r="LL416"/>
      <c r="LM416"/>
      <c r="LN416"/>
      <c r="LO416"/>
      <c r="LP416"/>
      <c r="LQ416"/>
      <c r="LR416"/>
      <c r="LS416"/>
      <c r="LT416"/>
      <c r="LU416"/>
      <c r="LV416"/>
      <c r="LW416"/>
      <c r="LX416"/>
      <c r="LY416"/>
      <c r="LZ416"/>
      <c r="MA416"/>
      <c r="MB416"/>
      <c r="MC416"/>
      <c r="MD416"/>
      <c r="ME416"/>
      <c r="MF416"/>
      <c r="MG416"/>
      <c r="MH416"/>
      <c r="MI416"/>
      <c r="MJ416"/>
      <c r="MK416"/>
      <c r="ML416"/>
      <c r="MM416"/>
      <c r="MN416"/>
      <c r="MO416"/>
      <c r="MP416"/>
      <c r="MQ416"/>
      <c r="MR416"/>
      <c r="MS416"/>
      <c r="MT416"/>
      <c r="MU416"/>
      <c r="MV416"/>
      <c r="MW416"/>
      <c r="MX416"/>
      <c r="MY416"/>
      <c r="MZ416"/>
      <c r="NA416"/>
      <c r="NB416"/>
      <c r="NC416"/>
      <c r="ND416"/>
      <c r="NE416"/>
      <c r="NF416"/>
      <c r="NG416"/>
      <c r="NH416"/>
      <c r="NI416"/>
      <c r="NJ416"/>
      <c r="NK416"/>
      <c r="NL416"/>
      <c r="NM416"/>
      <c r="NN416"/>
      <c r="NO416"/>
      <c r="NP416"/>
      <c r="NQ416"/>
      <c r="NR416"/>
      <c r="NS416"/>
      <c r="NT416"/>
      <c r="NU416"/>
      <c r="NV416"/>
      <c r="NW416"/>
      <c r="NX416"/>
      <c r="NY416"/>
      <c r="NZ416"/>
      <c r="OA416"/>
      <c r="OB416"/>
      <c r="OC416"/>
      <c r="OD416"/>
      <c r="OE416"/>
      <c r="OF416"/>
      <c r="OG416"/>
      <c r="OH416"/>
      <c r="OI416"/>
      <c r="OJ416"/>
      <c r="OK416"/>
      <c r="OL416"/>
      <c r="OM416"/>
      <c r="ON416"/>
      <c r="OO416"/>
      <c r="OP416"/>
      <c r="OQ416"/>
      <c r="OR416"/>
      <c r="OS416"/>
      <c r="OT416"/>
      <c r="OU416"/>
      <c r="OV416"/>
      <c r="OW416"/>
      <c r="OX416"/>
      <c r="OY416"/>
      <c r="OZ416"/>
      <c r="PA416"/>
      <c r="PB416"/>
      <c r="PC416"/>
      <c r="PD416"/>
      <c r="PE416"/>
      <c r="PF416"/>
      <c r="PG416"/>
      <c r="PH416"/>
      <c r="PI416"/>
      <c r="PJ416"/>
      <c r="PK416"/>
      <c r="PL416"/>
      <c r="PM416"/>
      <c r="PN416"/>
      <c r="PO416"/>
      <c r="PP416"/>
      <c r="PQ416"/>
      <c r="PR416"/>
      <c r="PS416"/>
      <c r="PT416"/>
      <c r="PU416"/>
      <c r="PV416"/>
      <c r="PW416"/>
      <c r="PX416"/>
      <c r="PY416"/>
      <c r="PZ416"/>
      <c r="QA416"/>
      <c r="QB416"/>
      <c r="QC416"/>
      <c r="QD416"/>
      <c r="QE416"/>
      <c r="QF416"/>
      <c r="QG416"/>
      <c r="QH416"/>
      <c r="QI416"/>
      <c r="QJ416"/>
      <c r="QK416"/>
      <c r="QL416"/>
      <c r="QM416"/>
      <c r="QN416"/>
      <c r="QO416"/>
      <c r="QP416"/>
      <c r="QQ416"/>
      <c r="QR416"/>
      <c r="QS416"/>
      <c r="QT416"/>
      <c r="QU416"/>
      <c r="QV416"/>
      <c r="QW416"/>
      <c r="QX416"/>
      <c r="QY416"/>
      <c r="QZ416"/>
      <c r="RA416"/>
      <c r="RB416"/>
      <c r="RC416"/>
      <c r="RD416"/>
      <c r="RE416"/>
      <c r="RF416"/>
      <c r="RG416"/>
      <c r="RH416"/>
      <c r="RI416"/>
      <c r="RJ416"/>
      <c r="RK416"/>
      <c r="RL416"/>
      <c r="RM416"/>
      <c r="RN416"/>
      <c r="RO416"/>
      <c r="RP416"/>
      <c r="RQ416"/>
      <c r="RR416"/>
      <c r="RS416"/>
      <c r="RT416"/>
      <c r="RU416"/>
      <c r="RV416"/>
      <c r="RW416"/>
      <c r="RX416"/>
      <c r="RY416"/>
      <c r="RZ416"/>
      <c r="SA416"/>
      <c r="SB416"/>
      <c r="SC416"/>
      <c r="SD416"/>
      <c r="SE416"/>
      <c r="SF416"/>
      <c r="SG416"/>
      <c r="SH416"/>
      <c r="SI416"/>
      <c r="SJ416"/>
      <c r="SK416"/>
      <c r="SL416"/>
      <c r="SM416"/>
      <c r="SN416"/>
      <c r="SO416"/>
      <c r="SP416"/>
    </row>
    <row r="417" spans="1:510" ht="16.5" customHeight="1" x14ac:dyDescent="0.2">
      <c r="A417" s="20">
        <v>1636</v>
      </c>
      <c r="B417" s="34" t="s">
        <v>70</v>
      </c>
      <c r="C417" s="34" t="s">
        <v>97</v>
      </c>
      <c r="D417" s="20" t="s">
        <v>51</v>
      </c>
      <c r="E417" s="20" t="s">
        <v>1345</v>
      </c>
      <c r="F417" s="22" t="s">
        <v>88</v>
      </c>
      <c r="G417" s="34" t="s">
        <v>42</v>
      </c>
      <c r="H417" s="20" t="s">
        <v>89</v>
      </c>
      <c r="I417" s="20" t="s">
        <v>27</v>
      </c>
      <c r="J417" s="35" t="s">
        <v>580</v>
      </c>
      <c r="K417" s="36"/>
      <c r="L417" s="36"/>
      <c r="M417" s="36"/>
      <c r="N417" s="36"/>
      <c r="O417" s="55">
        <v>1476318612</v>
      </c>
      <c r="P417" s="37"/>
      <c r="Q417" s="34">
        <v>1</v>
      </c>
      <c r="R417" s="25">
        <v>45748</v>
      </c>
      <c r="S417" s="39" t="s">
        <v>83</v>
      </c>
      <c r="T417" s="37">
        <f t="shared" si="8"/>
        <v>1476318612</v>
      </c>
      <c r="U417" s="27" t="s">
        <v>39</v>
      </c>
      <c r="V417" s="28" t="s">
        <v>40</v>
      </c>
      <c r="W417"/>
      <c r="X417"/>
      <c r="Y417"/>
      <c r="Z417"/>
      <c r="AA417"/>
      <c r="AB417"/>
      <c r="AC417"/>
      <c r="AD417"/>
      <c r="AE417"/>
      <c r="AF417"/>
      <c r="AG417"/>
      <c r="AH417"/>
      <c r="AI417"/>
      <c r="AJ417"/>
      <c r="AK417"/>
      <c r="AL417"/>
      <c r="AM417"/>
      <c r="AN417"/>
      <c r="AO417"/>
      <c r="AP417"/>
      <c r="AQ417"/>
      <c r="AR417"/>
      <c r="AS417"/>
      <c r="AT417"/>
      <c r="AU417"/>
      <c r="AV417"/>
      <c r="AW417"/>
      <c r="AX417"/>
      <c r="AY417"/>
      <c r="AZ417"/>
      <c r="BA417"/>
      <c r="BB417"/>
      <c r="BC417"/>
      <c r="BD417"/>
      <c r="BE417"/>
      <c r="BF417"/>
      <c r="BG417"/>
      <c r="BH417"/>
      <c r="BI417"/>
      <c r="BJ417"/>
      <c r="BK417"/>
      <c r="BL417"/>
      <c r="BM417"/>
      <c r="BN417"/>
      <c r="BO417"/>
      <c r="BP417"/>
      <c r="BQ417"/>
      <c r="BR417"/>
      <c r="BS417"/>
      <c r="BT417"/>
      <c r="BU417"/>
      <c r="BV417"/>
      <c r="BW417"/>
      <c r="BX417"/>
      <c r="BY417"/>
      <c r="BZ417"/>
      <c r="CA417"/>
      <c r="CB417"/>
      <c r="CC417"/>
      <c r="CD417"/>
      <c r="CE417"/>
      <c r="CF417"/>
      <c r="CG417"/>
      <c r="CH417"/>
      <c r="CI417"/>
      <c r="CJ417"/>
      <c r="CK417"/>
      <c r="CL417"/>
      <c r="CM417"/>
      <c r="CN417"/>
      <c r="CO417"/>
      <c r="CP417"/>
      <c r="CQ417"/>
      <c r="CR417"/>
      <c r="CS417"/>
      <c r="CT417"/>
      <c r="CU417"/>
      <c r="CV417"/>
      <c r="CW417"/>
      <c r="CX417"/>
      <c r="CY417"/>
      <c r="CZ417"/>
      <c r="DA417"/>
      <c r="DB417"/>
      <c r="DC417"/>
      <c r="DD417"/>
      <c r="DE417"/>
      <c r="DF417"/>
      <c r="DG417"/>
      <c r="DH417"/>
      <c r="DI417"/>
      <c r="DJ417"/>
      <c r="DK417"/>
      <c r="DL417"/>
      <c r="DM417"/>
      <c r="DN417"/>
      <c r="DO417"/>
      <c r="DP417"/>
      <c r="DQ417"/>
      <c r="DR417"/>
      <c r="DS417"/>
      <c r="DT417"/>
      <c r="DU417"/>
      <c r="DV417"/>
      <c r="DW417"/>
      <c r="DX417"/>
      <c r="DY417"/>
      <c r="DZ417"/>
      <c r="EA417"/>
      <c r="EB417"/>
      <c r="EC417"/>
      <c r="ED417"/>
      <c r="EE417"/>
      <c r="EF417"/>
      <c r="EG417"/>
      <c r="EH417"/>
      <c r="EI417"/>
      <c r="EJ417"/>
      <c r="EK417"/>
      <c r="EL417"/>
      <c r="EM417"/>
      <c r="EN417"/>
      <c r="EO417"/>
      <c r="EP417"/>
      <c r="EQ417"/>
      <c r="ER417"/>
      <c r="ES417"/>
      <c r="ET417"/>
      <c r="EU417"/>
      <c r="EV417"/>
      <c r="EW417"/>
      <c r="EX417"/>
      <c r="EY417"/>
      <c r="EZ417"/>
      <c r="FA417"/>
      <c r="FB417"/>
      <c r="FC417"/>
      <c r="FD417"/>
      <c r="FE417"/>
      <c r="FF417"/>
      <c r="FG417"/>
      <c r="FH417"/>
      <c r="FI417"/>
      <c r="FJ417"/>
      <c r="FK417"/>
      <c r="FL417"/>
      <c r="FM417"/>
      <c r="FN417"/>
      <c r="FO417"/>
      <c r="FP417"/>
      <c r="FQ417"/>
      <c r="FR417"/>
      <c r="FS417"/>
      <c r="FT417"/>
      <c r="FU417"/>
      <c r="FV417"/>
      <c r="FW417"/>
      <c r="FX417"/>
      <c r="FY417"/>
      <c r="FZ417"/>
      <c r="GA417"/>
      <c r="GB417"/>
      <c r="GC417"/>
      <c r="GD417"/>
      <c r="GE417"/>
      <c r="GF417"/>
      <c r="GG417"/>
      <c r="GH417"/>
      <c r="GI417"/>
      <c r="GJ417"/>
      <c r="GK417"/>
      <c r="GL417"/>
      <c r="GM417"/>
      <c r="GN417"/>
      <c r="GO417"/>
      <c r="GP417"/>
      <c r="GQ417"/>
      <c r="GR417"/>
      <c r="GS417"/>
      <c r="GT417"/>
      <c r="GU417"/>
      <c r="GV417"/>
      <c r="GW417"/>
      <c r="GX417"/>
      <c r="GY417"/>
      <c r="GZ417"/>
      <c r="HA417"/>
      <c r="HB417"/>
      <c r="HC417"/>
      <c r="HD417"/>
      <c r="HE417"/>
      <c r="HF417"/>
      <c r="HG417"/>
      <c r="HH417"/>
      <c r="HI417"/>
      <c r="HJ417"/>
      <c r="HK417"/>
      <c r="HL417"/>
      <c r="HM417"/>
      <c r="HN417"/>
      <c r="HO417"/>
      <c r="HP417"/>
      <c r="HQ417"/>
      <c r="HR417"/>
      <c r="HS417"/>
      <c r="HT417"/>
      <c r="HU417"/>
      <c r="HV417"/>
      <c r="HW417"/>
      <c r="HX417"/>
      <c r="HY417"/>
      <c r="HZ417"/>
      <c r="IA417"/>
      <c r="IB417"/>
      <c r="IC417"/>
      <c r="ID417"/>
      <c r="IE417"/>
      <c r="IF417"/>
      <c r="IG417"/>
      <c r="IH417"/>
      <c r="II417"/>
      <c r="IJ417"/>
      <c r="IK417"/>
      <c r="IL417"/>
      <c r="IM417"/>
      <c r="IN417"/>
      <c r="IO417"/>
      <c r="IP417"/>
      <c r="IQ417"/>
      <c r="IR417"/>
      <c r="IS417"/>
      <c r="IT417"/>
      <c r="IU417"/>
      <c r="IV417"/>
      <c r="IW417"/>
      <c r="IX417"/>
      <c r="IY417"/>
      <c r="IZ417"/>
      <c r="JA417"/>
      <c r="JB417"/>
      <c r="JC417"/>
      <c r="JD417"/>
      <c r="JE417"/>
      <c r="JF417"/>
      <c r="JG417"/>
      <c r="JH417"/>
      <c r="JI417"/>
      <c r="JJ417"/>
      <c r="JK417"/>
      <c r="JL417"/>
      <c r="JM417"/>
      <c r="JN417"/>
      <c r="JO417"/>
      <c r="JP417"/>
      <c r="JQ417"/>
      <c r="JR417"/>
      <c r="JS417"/>
      <c r="JT417"/>
      <c r="JU417"/>
      <c r="JV417"/>
      <c r="JW417"/>
      <c r="JX417"/>
      <c r="JY417"/>
      <c r="JZ417"/>
      <c r="KA417"/>
      <c r="KB417"/>
      <c r="KC417"/>
      <c r="KD417"/>
      <c r="KE417"/>
      <c r="KF417"/>
      <c r="KG417"/>
      <c r="KH417"/>
      <c r="KI417"/>
      <c r="KJ417"/>
      <c r="KK417"/>
      <c r="KL417"/>
      <c r="KM417"/>
      <c r="KN417"/>
      <c r="KO417"/>
      <c r="KP417"/>
      <c r="KQ417"/>
      <c r="KR417"/>
      <c r="KS417"/>
      <c r="KT417"/>
      <c r="KU417"/>
      <c r="KV417"/>
      <c r="KW417"/>
      <c r="KX417"/>
      <c r="KY417"/>
      <c r="KZ417"/>
      <c r="LA417"/>
      <c r="LB417"/>
      <c r="LC417"/>
      <c r="LD417"/>
      <c r="LE417"/>
      <c r="LF417"/>
      <c r="LG417"/>
      <c r="LH417"/>
      <c r="LI417"/>
      <c r="LJ417"/>
      <c r="LK417"/>
      <c r="LL417"/>
      <c r="LM417"/>
      <c r="LN417"/>
      <c r="LO417"/>
      <c r="LP417"/>
      <c r="LQ417"/>
      <c r="LR417"/>
      <c r="LS417"/>
      <c r="LT417"/>
      <c r="LU417"/>
      <c r="LV417"/>
      <c r="LW417"/>
      <c r="LX417"/>
      <c r="LY417"/>
      <c r="LZ417"/>
      <c r="MA417"/>
      <c r="MB417"/>
      <c r="MC417"/>
      <c r="MD417"/>
      <c r="ME417"/>
      <c r="MF417"/>
      <c r="MG417"/>
      <c r="MH417"/>
      <c r="MI417"/>
      <c r="MJ417"/>
      <c r="MK417"/>
      <c r="ML417"/>
      <c r="MM417"/>
      <c r="MN417"/>
      <c r="MO417"/>
      <c r="MP417"/>
      <c r="MQ417"/>
      <c r="MR417"/>
      <c r="MS417"/>
      <c r="MT417"/>
      <c r="MU417"/>
      <c r="MV417"/>
      <c r="MW417"/>
      <c r="MX417"/>
      <c r="MY417"/>
      <c r="MZ417"/>
      <c r="NA417"/>
      <c r="NB417"/>
      <c r="NC417"/>
      <c r="ND417"/>
      <c r="NE417"/>
      <c r="NF417"/>
      <c r="NG417"/>
      <c r="NH417"/>
      <c r="NI417"/>
      <c r="NJ417"/>
      <c r="NK417"/>
      <c r="NL417"/>
      <c r="NM417"/>
      <c r="NN417"/>
      <c r="NO417"/>
      <c r="NP417"/>
      <c r="NQ417"/>
      <c r="NR417"/>
      <c r="NS417"/>
      <c r="NT417"/>
      <c r="NU417"/>
      <c r="NV417"/>
      <c r="NW417"/>
      <c r="NX417"/>
      <c r="NY417"/>
      <c r="NZ417"/>
      <c r="OA417"/>
      <c r="OB417"/>
      <c r="OC417"/>
      <c r="OD417"/>
      <c r="OE417"/>
      <c r="OF417"/>
      <c r="OG417"/>
      <c r="OH417"/>
      <c r="OI417"/>
      <c r="OJ417"/>
      <c r="OK417"/>
      <c r="OL417"/>
      <c r="OM417"/>
      <c r="ON417"/>
      <c r="OO417"/>
      <c r="OP417"/>
      <c r="OQ417"/>
      <c r="OR417"/>
      <c r="OS417"/>
      <c r="OT417"/>
      <c r="OU417"/>
      <c r="OV417"/>
      <c r="OW417"/>
      <c r="OX417"/>
      <c r="OY417"/>
      <c r="OZ417"/>
      <c r="PA417"/>
      <c r="PB417"/>
      <c r="PC417"/>
      <c r="PD417"/>
      <c r="PE417"/>
      <c r="PF417"/>
      <c r="PG417"/>
      <c r="PH417"/>
      <c r="PI417"/>
      <c r="PJ417"/>
      <c r="PK417"/>
      <c r="PL417"/>
      <c r="PM417"/>
      <c r="PN417"/>
      <c r="PO417"/>
      <c r="PP417"/>
      <c r="PQ417"/>
      <c r="PR417"/>
      <c r="PS417"/>
      <c r="PT417"/>
      <c r="PU417"/>
      <c r="PV417"/>
      <c r="PW417"/>
      <c r="PX417"/>
      <c r="PY417"/>
      <c r="PZ417"/>
      <c r="QA417"/>
      <c r="QB417"/>
      <c r="QC417"/>
      <c r="QD417"/>
      <c r="QE417"/>
      <c r="QF417"/>
      <c r="QG417"/>
      <c r="QH417"/>
      <c r="QI417"/>
      <c r="QJ417"/>
      <c r="QK417"/>
      <c r="QL417"/>
      <c r="QM417"/>
      <c r="QN417"/>
      <c r="QO417"/>
      <c r="QP417"/>
      <c r="QQ417"/>
      <c r="QR417"/>
      <c r="QS417"/>
      <c r="QT417"/>
      <c r="QU417"/>
      <c r="QV417"/>
      <c r="QW417"/>
      <c r="QX417"/>
      <c r="QY417"/>
      <c r="QZ417"/>
      <c r="RA417"/>
      <c r="RB417"/>
      <c r="RC417"/>
      <c r="RD417"/>
      <c r="RE417"/>
      <c r="RF417"/>
      <c r="RG417"/>
      <c r="RH417"/>
      <c r="RI417"/>
      <c r="RJ417"/>
      <c r="RK417"/>
      <c r="RL417"/>
      <c r="RM417"/>
      <c r="RN417"/>
      <c r="RO417"/>
      <c r="RP417"/>
      <c r="RQ417"/>
      <c r="RR417"/>
      <c r="RS417"/>
      <c r="RT417"/>
      <c r="RU417"/>
      <c r="RV417"/>
      <c r="RW417"/>
      <c r="RX417"/>
      <c r="RY417"/>
      <c r="RZ417"/>
      <c r="SA417"/>
      <c r="SB417"/>
      <c r="SC417"/>
      <c r="SD417"/>
      <c r="SE417"/>
      <c r="SF417"/>
      <c r="SG417"/>
      <c r="SH417"/>
      <c r="SI417"/>
      <c r="SJ417"/>
      <c r="SK417"/>
      <c r="SL417"/>
      <c r="SM417"/>
      <c r="SN417"/>
      <c r="SO417"/>
      <c r="SP417"/>
    </row>
    <row r="418" spans="1:510" ht="16.5" customHeight="1" x14ac:dyDescent="0.2">
      <c r="A418" s="20">
        <v>1637</v>
      </c>
      <c r="B418" s="34" t="s">
        <v>70</v>
      </c>
      <c r="C418" s="34" t="s">
        <v>449</v>
      </c>
      <c r="D418" s="20" t="s">
        <v>51</v>
      </c>
      <c r="E418" s="20" t="s">
        <v>1345</v>
      </c>
      <c r="F418" s="22" t="s">
        <v>88</v>
      </c>
      <c r="G418" s="34" t="s">
        <v>37</v>
      </c>
      <c r="H418" s="20" t="s">
        <v>89</v>
      </c>
      <c r="I418" s="20" t="s">
        <v>27</v>
      </c>
      <c r="J418" s="35" t="s">
        <v>581</v>
      </c>
      <c r="K418" s="36"/>
      <c r="L418" s="36"/>
      <c r="M418" s="36"/>
      <c r="N418" s="36"/>
      <c r="O418" s="55">
        <v>2005189337</v>
      </c>
      <c r="P418" s="37"/>
      <c r="Q418" s="34">
        <v>1</v>
      </c>
      <c r="R418" s="38"/>
      <c r="S418" s="39" t="s">
        <v>83</v>
      </c>
      <c r="T418" s="37">
        <f t="shared" si="8"/>
        <v>2005189337</v>
      </c>
      <c r="U418" s="27" t="s">
        <v>39</v>
      </c>
      <c r="V418" s="28" t="s">
        <v>40</v>
      </c>
      <c r="W418"/>
      <c r="X418"/>
      <c r="Y418"/>
      <c r="Z418"/>
      <c r="AA418"/>
      <c r="AB418"/>
      <c r="AC418"/>
      <c r="AD418"/>
      <c r="AE418"/>
      <c r="AF418"/>
      <c r="AG418"/>
      <c r="AH418"/>
      <c r="AI418"/>
      <c r="AJ418"/>
      <c r="AK418"/>
      <c r="AL418"/>
      <c r="AM418"/>
      <c r="AN418"/>
      <c r="AO418"/>
      <c r="AP418"/>
      <c r="AQ418"/>
      <c r="AR418"/>
      <c r="AS418"/>
      <c r="AT418"/>
      <c r="AU418"/>
      <c r="AV418"/>
      <c r="AW418"/>
      <c r="AX418"/>
      <c r="AY418"/>
      <c r="AZ418"/>
      <c r="BA418"/>
      <c r="BB418"/>
      <c r="BC418"/>
      <c r="BD418"/>
      <c r="BE418"/>
      <c r="BF418"/>
      <c r="BG418"/>
      <c r="BH418"/>
      <c r="BI418"/>
      <c r="BJ418"/>
      <c r="BK418"/>
      <c r="BL418"/>
      <c r="BM418"/>
      <c r="BN418"/>
      <c r="BO418"/>
      <c r="BP418"/>
      <c r="BQ418"/>
      <c r="BR418"/>
      <c r="BS418"/>
      <c r="BT418"/>
      <c r="BU418"/>
      <c r="BV418"/>
      <c r="BW418"/>
      <c r="BX418"/>
      <c r="BY418"/>
      <c r="BZ418"/>
      <c r="CA418"/>
      <c r="CB418"/>
      <c r="CC418"/>
      <c r="CD418"/>
      <c r="CE418"/>
      <c r="CF418"/>
      <c r="CG418"/>
      <c r="CH418"/>
      <c r="CI418"/>
      <c r="CJ418"/>
      <c r="CK418"/>
      <c r="CL418"/>
      <c r="CM418"/>
      <c r="CN418"/>
      <c r="CO418"/>
      <c r="CP418"/>
      <c r="CQ418"/>
      <c r="CR418"/>
      <c r="CS418"/>
      <c r="CT418"/>
      <c r="CU418"/>
      <c r="CV418"/>
      <c r="CW418"/>
      <c r="CX418"/>
      <c r="CY418"/>
      <c r="CZ418"/>
      <c r="DA418"/>
      <c r="DB418"/>
      <c r="DC418"/>
      <c r="DD418"/>
      <c r="DE418"/>
      <c r="DF418"/>
      <c r="DG418"/>
      <c r="DH418"/>
      <c r="DI418"/>
      <c r="DJ418"/>
      <c r="DK418"/>
      <c r="DL418"/>
      <c r="DM418"/>
      <c r="DN418"/>
      <c r="DO418"/>
      <c r="DP418"/>
      <c r="DQ418"/>
      <c r="DR418"/>
      <c r="DS418"/>
      <c r="DT418"/>
      <c r="DU418"/>
      <c r="DV418"/>
      <c r="DW418"/>
      <c r="DX418"/>
      <c r="DY418"/>
      <c r="DZ418"/>
      <c r="EA418"/>
      <c r="EB418"/>
      <c r="EC418"/>
      <c r="ED418"/>
      <c r="EE418"/>
      <c r="EF418"/>
      <c r="EG418"/>
      <c r="EH418"/>
      <c r="EI418"/>
      <c r="EJ418"/>
      <c r="EK418"/>
      <c r="EL418"/>
      <c r="EM418"/>
      <c r="EN418"/>
      <c r="EO418"/>
      <c r="EP418"/>
      <c r="EQ418"/>
      <c r="ER418"/>
      <c r="ES418"/>
      <c r="ET418"/>
      <c r="EU418"/>
      <c r="EV418"/>
      <c r="EW418"/>
      <c r="EX418"/>
      <c r="EY418"/>
      <c r="EZ418"/>
      <c r="FA418"/>
      <c r="FB418"/>
      <c r="FC418"/>
      <c r="FD418"/>
      <c r="FE418"/>
      <c r="FF418"/>
      <c r="FG418"/>
      <c r="FH418"/>
      <c r="FI418"/>
      <c r="FJ418"/>
      <c r="FK418"/>
      <c r="FL418"/>
      <c r="FM418"/>
      <c r="FN418"/>
      <c r="FO418"/>
      <c r="FP418"/>
      <c r="FQ418"/>
      <c r="FR418"/>
      <c r="FS418"/>
      <c r="FT418"/>
      <c r="FU418"/>
      <c r="FV418"/>
      <c r="FW418"/>
      <c r="FX418"/>
      <c r="FY418"/>
      <c r="FZ418"/>
      <c r="GA418"/>
      <c r="GB418"/>
      <c r="GC418"/>
      <c r="GD418"/>
      <c r="GE418"/>
      <c r="GF418"/>
      <c r="GG418"/>
      <c r="GH418"/>
      <c r="GI418"/>
      <c r="GJ418"/>
      <c r="GK418"/>
      <c r="GL418"/>
      <c r="GM418"/>
      <c r="GN418"/>
      <c r="GO418"/>
      <c r="GP418"/>
      <c r="GQ418"/>
      <c r="GR418"/>
      <c r="GS418"/>
      <c r="GT418"/>
      <c r="GU418"/>
      <c r="GV418"/>
      <c r="GW418"/>
      <c r="GX418"/>
      <c r="GY418"/>
      <c r="GZ418"/>
      <c r="HA418"/>
      <c r="HB418"/>
      <c r="HC418"/>
      <c r="HD418"/>
      <c r="HE418"/>
      <c r="HF418"/>
      <c r="HG418"/>
      <c r="HH418"/>
      <c r="HI418"/>
      <c r="HJ418"/>
      <c r="HK418"/>
      <c r="HL418"/>
      <c r="HM418"/>
      <c r="HN418"/>
      <c r="HO418"/>
      <c r="HP418"/>
      <c r="HQ418"/>
      <c r="HR418"/>
      <c r="HS418"/>
      <c r="HT418"/>
      <c r="HU418"/>
      <c r="HV418"/>
      <c r="HW418"/>
      <c r="HX418"/>
      <c r="HY418"/>
      <c r="HZ418"/>
      <c r="IA418"/>
      <c r="IB418"/>
      <c r="IC418"/>
      <c r="ID418"/>
      <c r="IE418"/>
      <c r="IF418"/>
      <c r="IG418"/>
      <c r="IH418"/>
      <c r="II418"/>
      <c r="IJ418"/>
      <c r="IK418"/>
      <c r="IL418"/>
      <c r="IM418"/>
      <c r="IN418"/>
      <c r="IO418"/>
      <c r="IP418"/>
      <c r="IQ418"/>
      <c r="IR418"/>
      <c r="IS418"/>
      <c r="IT418"/>
      <c r="IU418"/>
      <c r="IV418"/>
      <c r="IW418"/>
      <c r="IX418"/>
      <c r="IY418"/>
      <c r="IZ418"/>
      <c r="JA418"/>
      <c r="JB418"/>
      <c r="JC418"/>
      <c r="JD418"/>
      <c r="JE418"/>
      <c r="JF418"/>
      <c r="JG418"/>
      <c r="JH418"/>
      <c r="JI418"/>
      <c r="JJ418"/>
      <c r="JK418"/>
      <c r="JL418"/>
      <c r="JM418"/>
      <c r="JN418"/>
      <c r="JO418"/>
      <c r="JP418"/>
      <c r="JQ418"/>
      <c r="JR418"/>
      <c r="JS418"/>
      <c r="JT418"/>
      <c r="JU418"/>
      <c r="JV418"/>
      <c r="JW418"/>
      <c r="JX418"/>
      <c r="JY418"/>
      <c r="JZ418"/>
      <c r="KA418"/>
      <c r="KB418"/>
      <c r="KC418"/>
      <c r="KD418"/>
      <c r="KE418"/>
      <c r="KF418"/>
      <c r="KG418"/>
      <c r="KH418"/>
      <c r="KI418"/>
      <c r="KJ418"/>
      <c r="KK418"/>
      <c r="KL418"/>
      <c r="KM418"/>
      <c r="KN418"/>
      <c r="KO418"/>
      <c r="KP418"/>
      <c r="KQ418"/>
      <c r="KR418"/>
      <c r="KS418"/>
      <c r="KT418"/>
      <c r="KU418"/>
      <c r="KV418"/>
      <c r="KW418"/>
      <c r="KX418"/>
      <c r="KY418"/>
      <c r="KZ418"/>
      <c r="LA418"/>
      <c r="LB418"/>
      <c r="LC418"/>
      <c r="LD418"/>
      <c r="LE418"/>
      <c r="LF418"/>
      <c r="LG418"/>
      <c r="LH418"/>
      <c r="LI418"/>
      <c r="LJ418"/>
      <c r="LK418"/>
      <c r="LL418"/>
      <c r="LM418"/>
      <c r="LN418"/>
      <c r="LO418"/>
      <c r="LP418"/>
      <c r="LQ418"/>
      <c r="LR418"/>
      <c r="LS418"/>
      <c r="LT418"/>
      <c r="LU418"/>
      <c r="LV418"/>
      <c r="LW418"/>
      <c r="LX418"/>
      <c r="LY418"/>
      <c r="LZ418"/>
      <c r="MA418"/>
      <c r="MB418"/>
      <c r="MC418"/>
      <c r="MD418"/>
      <c r="ME418"/>
      <c r="MF418"/>
      <c r="MG418"/>
      <c r="MH418"/>
      <c r="MI418"/>
      <c r="MJ418"/>
      <c r="MK418"/>
      <c r="ML418"/>
      <c r="MM418"/>
      <c r="MN418"/>
      <c r="MO418"/>
      <c r="MP418"/>
      <c r="MQ418"/>
      <c r="MR418"/>
      <c r="MS418"/>
      <c r="MT418"/>
      <c r="MU418"/>
      <c r="MV418"/>
      <c r="MW418"/>
      <c r="MX418"/>
      <c r="MY418"/>
      <c r="MZ418"/>
      <c r="NA418"/>
      <c r="NB418"/>
      <c r="NC418"/>
      <c r="ND418"/>
      <c r="NE418"/>
      <c r="NF418"/>
      <c r="NG418"/>
      <c r="NH418"/>
      <c r="NI418"/>
      <c r="NJ418"/>
      <c r="NK418"/>
      <c r="NL418"/>
      <c r="NM418"/>
      <c r="NN418"/>
      <c r="NO418"/>
      <c r="NP418"/>
      <c r="NQ418"/>
      <c r="NR418"/>
      <c r="NS418"/>
      <c r="NT418"/>
      <c r="NU418"/>
      <c r="NV418"/>
      <c r="NW418"/>
      <c r="NX418"/>
      <c r="NY418"/>
      <c r="NZ418"/>
      <c r="OA418"/>
      <c r="OB418"/>
      <c r="OC418"/>
      <c r="OD418"/>
      <c r="OE418"/>
      <c r="OF418"/>
      <c r="OG418"/>
      <c r="OH418"/>
      <c r="OI418"/>
      <c r="OJ418"/>
      <c r="OK418"/>
      <c r="OL418"/>
      <c r="OM418"/>
      <c r="ON418"/>
      <c r="OO418"/>
      <c r="OP418"/>
      <c r="OQ418"/>
      <c r="OR418"/>
      <c r="OS418"/>
      <c r="OT418"/>
      <c r="OU418"/>
      <c r="OV418"/>
      <c r="OW418"/>
      <c r="OX418"/>
      <c r="OY418"/>
      <c r="OZ418"/>
      <c r="PA418"/>
      <c r="PB418"/>
      <c r="PC418"/>
      <c r="PD418"/>
      <c r="PE418"/>
      <c r="PF418"/>
      <c r="PG418"/>
      <c r="PH418"/>
      <c r="PI418"/>
      <c r="PJ418"/>
      <c r="PK418"/>
      <c r="PL418"/>
      <c r="PM418"/>
      <c r="PN418"/>
      <c r="PO418"/>
      <c r="PP418"/>
      <c r="PQ418"/>
      <c r="PR418"/>
      <c r="PS418"/>
      <c r="PT418"/>
      <c r="PU418"/>
      <c r="PV418"/>
      <c r="PW418"/>
      <c r="PX418"/>
      <c r="PY418"/>
      <c r="PZ418"/>
      <c r="QA418"/>
      <c r="QB418"/>
      <c r="QC418"/>
      <c r="QD418"/>
      <c r="QE418"/>
      <c r="QF418"/>
      <c r="QG418"/>
      <c r="QH418"/>
      <c r="QI418"/>
      <c r="QJ418"/>
      <c r="QK418"/>
      <c r="QL418"/>
      <c r="QM418"/>
      <c r="QN418"/>
      <c r="QO418"/>
      <c r="QP418"/>
      <c r="QQ418"/>
      <c r="QR418"/>
      <c r="QS418"/>
      <c r="QT418"/>
      <c r="QU418"/>
      <c r="QV418"/>
      <c r="QW418"/>
      <c r="QX418"/>
      <c r="QY418"/>
      <c r="QZ418"/>
      <c r="RA418"/>
      <c r="RB418"/>
      <c r="RC418"/>
      <c r="RD418"/>
      <c r="RE418"/>
      <c r="RF418"/>
      <c r="RG418"/>
      <c r="RH418"/>
      <c r="RI418"/>
      <c r="RJ418"/>
      <c r="RK418"/>
      <c r="RL418"/>
      <c r="RM418"/>
      <c r="RN418"/>
      <c r="RO418"/>
      <c r="RP418"/>
      <c r="RQ418"/>
      <c r="RR418"/>
      <c r="RS418"/>
      <c r="RT418"/>
      <c r="RU418"/>
      <c r="RV418"/>
      <c r="RW418"/>
      <c r="RX418"/>
      <c r="RY418"/>
      <c r="RZ418"/>
      <c r="SA418"/>
      <c r="SB418"/>
      <c r="SC418"/>
      <c r="SD418"/>
      <c r="SE418"/>
      <c r="SF418"/>
      <c r="SG418"/>
      <c r="SH418"/>
      <c r="SI418"/>
      <c r="SJ418"/>
      <c r="SK418"/>
      <c r="SL418"/>
      <c r="SM418"/>
      <c r="SN418"/>
      <c r="SO418"/>
      <c r="SP418"/>
    </row>
    <row r="419" spans="1:510" ht="16.5" customHeight="1" x14ac:dyDescent="0.2">
      <c r="A419" s="20">
        <v>1638</v>
      </c>
      <c r="B419" s="34" t="s">
        <v>70</v>
      </c>
      <c r="C419" s="34" t="s">
        <v>449</v>
      </c>
      <c r="D419" s="20" t="s">
        <v>51</v>
      </c>
      <c r="E419" s="20" t="s">
        <v>1345</v>
      </c>
      <c r="F419" s="22" t="s">
        <v>88</v>
      </c>
      <c r="G419" s="34" t="s">
        <v>37</v>
      </c>
      <c r="H419" s="20" t="s">
        <v>89</v>
      </c>
      <c r="I419" s="20" t="s">
        <v>27</v>
      </c>
      <c r="J419" s="35" t="s">
        <v>582</v>
      </c>
      <c r="K419" s="36"/>
      <c r="L419" s="36"/>
      <c r="M419" s="36"/>
      <c r="N419" s="36"/>
      <c r="O419" s="55">
        <v>3341982228</v>
      </c>
      <c r="P419" s="37"/>
      <c r="Q419" s="34">
        <v>1</v>
      </c>
      <c r="R419" s="38"/>
      <c r="S419" s="39" t="s">
        <v>83</v>
      </c>
      <c r="T419" s="37">
        <f t="shared" si="8"/>
        <v>3341982228</v>
      </c>
      <c r="U419" s="27" t="s">
        <v>39</v>
      </c>
      <c r="V419" s="28" t="s">
        <v>40</v>
      </c>
      <c r="W419"/>
      <c r="X419"/>
      <c r="Y419"/>
      <c r="Z419"/>
      <c r="AA419"/>
      <c r="AB419"/>
      <c r="AC419"/>
      <c r="AD419"/>
      <c r="AE419"/>
      <c r="AF419"/>
      <c r="AG419"/>
      <c r="AH419"/>
      <c r="AI419"/>
      <c r="AJ419"/>
      <c r="AK419"/>
      <c r="AL419"/>
      <c r="AM419"/>
      <c r="AN419"/>
      <c r="AO419"/>
      <c r="AP419"/>
      <c r="AQ419"/>
      <c r="AR419"/>
      <c r="AS419"/>
      <c r="AT419"/>
      <c r="AU419"/>
      <c r="AV419"/>
      <c r="AW419"/>
      <c r="AX419"/>
      <c r="AY419"/>
      <c r="AZ419"/>
      <c r="BA419"/>
      <c r="BB419"/>
      <c r="BC419"/>
      <c r="BD419"/>
      <c r="BE419"/>
      <c r="BF419"/>
      <c r="BG419"/>
      <c r="BH419"/>
      <c r="BI419"/>
      <c r="BJ419"/>
      <c r="BK419"/>
      <c r="BL419"/>
      <c r="BM419"/>
      <c r="BN419"/>
      <c r="BO419"/>
      <c r="BP419"/>
      <c r="BQ419"/>
      <c r="BR419"/>
      <c r="BS419"/>
      <c r="BT419"/>
      <c r="BU419"/>
      <c r="BV419"/>
      <c r="BW419"/>
      <c r="BX419"/>
      <c r="BY419"/>
      <c r="BZ419"/>
      <c r="CA419"/>
      <c r="CB419"/>
      <c r="CC419"/>
      <c r="CD419"/>
      <c r="CE419"/>
      <c r="CF419"/>
      <c r="CG419"/>
      <c r="CH419"/>
      <c r="CI419"/>
      <c r="CJ419"/>
      <c r="CK419"/>
      <c r="CL419"/>
      <c r="CM419"/>
      <c r="CN419"/>
      <c r="CO419"/>
      <c r="CP419"/>
      <c r="CQ419"/>
      <c r="CR419"/>
      <c r="CS419"/>
      <c r="CT419"/>
      <c r="CU419"/>
      <c r="CV419"/>
      <c r="CW419"/>
      <c r="CX419"/>
      <c r="CY419"/>
      <c r="CZ419"/>
      <c r="DA419"/>
      <c r="DB419"/>
      <c r="DC419"/>
      <c r="DD419"/>
      <c r="DE419"/>
      <c r="DF419"/>
      <c r="DG419"/>
      <c r="DH419"/>
      <c r="DI419"/>
      <c r="DJ419"/>
      <c r="DK419"/>
      <c r="DL419"/>
      <c r="DM419"/>
      <c r="DN419"/>
      <c r="DO419"/>
      <c r="DP419"/>
      <c r="DQ419"/>
      <c r="DR419"/>
      <c r="DS419"/>
      <c r="DT419"/>
      <c r="DU419"/>
      <c r="DV419"/>
      <c r="DW419"/>
      <c r="DX419"/>
      <c r="DY419"/>
      <c r="DZ419"/>
      <c r="EA419"/>
      <c r="EB419"/>
      <c r="EC419"/>
      <c r="ED419"/>
      <c r="EE419"/>
      <c r="EF419"/>
      <c r="EG419"/>
      <c r="EH419"/>
      <c r="EI419"/>
      <c r="EJ419"/>
      <c r="EK419"/>
      <c r="EL419"/>
      <c r="EM419"/>
      <c r="EN419"/>
      <c r="EO419"/>
      <c r="EP419"/>
      <c r="EQ419"/>
      <c r="ER419"/>
      <c r="ES419"/>
      <c r="ET419"/>
      <c r="EU419"/>
      <c r="EV419"/>
      <c r="EW419"/>
      <c r="EX419"/>
      <c r="EY419"/>
      <c r="EZ419"/>
      <c r="FA419"/>
      <c r="FB419"/>
      <c r="FC419"/>
      <c r="FD419"/>
      <c r="FE419"/>
      <c r="FF419"/>
      <c r="FG419"/>
      <c r="FH419"/>
      <c r="FI419"/>
      <c r="FJ419"/>
      <c r="FK419"/>
      <c r="FL419"/>
      <c r="FM419"/>
      <c r="FN419"/>
      <c r="FO419"/>
      <c r="FP419"/>
      <c r="FQ419"/>
      <c r="FR419"/>
      <c r="FS419"/>
      <c r="FT419"/>
      <c r="FU419"/>
      <c r="FV419"/>
      <c r="FW419"/>
      <c r="FX419"/>
      <c r="FY419"/>
      <c r="FZ419"/>
      <c r="GA419"/>
      <c r="GB419"/>
      <c r="GC419"/>
      <c r="GD419"/>
      <c r="GE419"/>
      <c r="GF419"/>
      <c r="GG419"/>
      <c r="GH419"/>
      <c r="GI419"/>
      <c r="GJ419"/>
      <c r="GK419"/>
      <c r="GL419"/>
      <c r="GM419"/>
      <c r="GN419"/>
      <c r="GO419"/>
      <c r="GP419"/>
      <c r="GQ419"/>
      <c r="GR419"/>
      <c r="GS419"/>
      <c r="GT419"/>
      <c r="GU419"/>
      <c r="GV419"/>
      <c r="GW419"/>
      <c r="GX419"/>
      <c r="GY419"/>
      <c r="GZ419"/>
      <c r="HA419"/>
      <c r="HB419"/>
      <c r="HC419"/>
      <c r="HD419"/>
      <c r="HE419"/>
      <c r="HF419"/>
      <c r="HG419"/>
      <c r="HH419"/>
      <c r="HI419"/>
      <c r="HJ419"/>
      <c r="HK419"/>
      <c r="HL419"/>
      <c r="HM419"/>
      <c r="HN419"/>
      <c r="HO419"/>
      <c r="HP419"/>
      <c r="HQ419"/>
      <c r="HR419"/>
      <c r="HS419"/>
      <c r="HT419"/>
      <c r="HU419"/>
      <c r="HV419"/>
      <c r="HW419"/>
      <c r="HX419"/>
      <c r="HY419"/>
      <c r="HZ419"/>
      <c r="IA419"/>
      <c r="IB419"/>
      <c r="IC419"/>
      <c r="ID419"/>
      <c r="IE419"/>
      <c r="IF419"/>
      <c r="IG419"/>
      <c r="IH419"/>
      <c r="II419"/>
      <c r="IJ419"/>
      <c r="IK419"/>
      <c r="IL419"/>
      <c r="IM419"/>
      <c r="IN419"/>
      <c r="IO419"/>
      <c r="IP419"/>
      <c r="IQ419"/>
      <c r="IR419"/>
      <c r="IS419"/>
      <c r="IT419"/>
      <c r="IU419"/>
      <c r="IV419"/>
      <c r="IW419"/>
      <c r="IX419"/>
      <c r="IY419"/>
      <c r="IZ419"/>
      <c r="JA419"/>
      <c r="JB419"/>
      <c r="JC419"/>
      <c r="JD419"/>
      <c r="JE419"/>
      <c r="JF419"/>
      <c r="JG419"/>
      <c r="JH419"/>
      <c r="JI419"/>
      <c r="JJ419"/>
      <c r="JK419"/>
      <c r="JL419"/>
      <c r="JM419"/>
      <c r="JN419"/>
      <c r="JO419"/>
      <c r="JP419"/>
      <c r="JQ419"/>
      <c r="JR419"/>
      <c r="JS419"/>
      <c r="JT419"/>
      <c r="JU419"/>
      <c r="JV419"/>
      <c r="JW419"/>
      <c r="JX419"/>
      <c r="JY419"/>
      <c r="JZ419"/>
      <c r="KA419"/>
      <c r="KB419"/>
      <c r="KC419"/>
      <c r="KD419"/>
      <c r="KE419"/>
      <c r="KF419"/>
      <c r="KG419"/>
      <c r="KH419"/>
      <c r="KI419"/>
      <c r="KJ419"/>
      <c r="KK419"/>
      <c r="KL419"/>
      <c r="KM419"/>
      <c r="KN419"/>
      <c r="KO419"/>
      <c r="KP419"/>
      <c r="KQ419"/>
      <c r="KR419"/>
      <c r="KS419"/>
      <c r="KT419"/>
      <c r="KU419"/>
      <c r="KV419"/>
      <c r="KW419"/>
      <c r="KX419"/>
      <c r="KY419"/>
      <c r="KZ419"/>
      <c r="LA419"/>
      <c r="LB419"/>
      <c r="LC419"/>
      <c r="LD419"/>
      <c r="LE419"/>
      <c r="LF419"/>
      <c r="LG419"/>
      <c r="LH419"/>
      <c r="LI419"/>
      <c r="LJ419"/>
      <c r="LK419"/>
      <c r="LL419"/>
      <c r="LM419"/>
      <c r="LN419"/>
      <c r="LO419"/>
      <c r="LP419"/>
      <c r="LQ419"/>
      <c r="LR419"/>
      <c r="LS419"/>
      <c r="LT419"/>
      <c r="LU419"/>
      <c r="LV419"/>
      <c r="LW419"/>
      <c r="LX419"/>
      <c r="LY419"/>
      <c r="LZ419"/>
      <c r="MA419"/>
      <c r="MB419"/>
      <c r="MC419"/>
      <c r="MD419"/>
      <c r="ME419"/>
      <c r="MF419"/>
      <c r="MG419"/>
      <c r="MH419"/>
      <c r="MI419"/>
      <c r="MJ419"/>
      <c r="MK419"/>
      <c r="ML419"/>
      <c r="MM419"/>
      <c r="MN419"/>
      <c r="MO419"/>
      <c r="MP419"/>
      <c r="MQ419"/>
      <c r="MR419"/>
      <c r="MS419"/>
      <c r="MT419"/>
      <c r="MU419"/>
      <c r="MV419"/>
      <c r="MW419"/>
      <c r="MX419"/>
      <c r="MY419"/>
      <c r="MZ419"/>
      <c r="NA419"/>
      <c r="NB419"/>
      <c r="NC419"/>
      <c r="ND419"/>
      <c r="NE419"/>
      <c r="NF419"/>
      <c r="NG419"/>
      <c r="NH419"/>
      <c r="NI419"/>
      <c r="NJ419"/>
      <c r="NK419"/>
      <c r="NL419"/>
      <c r="NM419"/>
      <c r="NN419"/>
      <c r="NO419"/>
      <c r="NP419"/>
      <c r="NQ419"/>
      <c r="NR419"/>
      <c r="NS419"/>
      <c r="NT419"/>
      <c r="NU419"/>
      <c r="NV419"/>
      <c r="NW419"/>
      <c r="NX419"/>
      <c r="NY419"/>
      <c r="NZ419"/>
      <c r="OA419"/>
      <c r="OB419"/>
      <c r="OC419"/>
      <c r="OD419"/>
      <c r="OE419"/>
      <c r="OF419"/>
      <c r="OG419"/>
      <c r="OH419"/>
      <c r="OI419"/>
      <c r="OJ419"/>
      <c r="OK419"/>
      <c r="OL419"/>
      <c r="OM419"/>
      <c r="ON419"/>
      <c r="OO419"/>
      <c r="OP419"/>
      <c r="OQ419"/>
      <c r="OR419"/>
      <c r="OS419"/>
      <c r="OT419"/>
      <c r="OU419"/>
      <c r="OV419"/>
      <c r="OW419"/>
      <c r="OX419"/>
      <c r="OY419"/>
      <c r="OZ419"/>
      <c r="PA419"/>
      <c r="PB419"/>
      <c r="PC419"/>
      <c r="PD419"/>
      <c r="PE419"/>
      <c r="PF419"/>
      <c r="PG419"/>
      <c r="PH419"/>
      <c r="PI419"/>
      <c r="PJ419"/>
      <c r="PK419"/>
      <c r="PL419"/>
      <c r="PM419"/>
      <c r="PN419"/>
      <c r="PO419"/>
      <c r="PP419"/>
      <c r="PQ419"/>
      <c r="PR419"/>
      <c r="PS419"/>
      <c r="PT419"/>
      <c r="PU419"/>
      <c r="PV419"/>
      <c r="PW419"/>
      <c r="PX419"/>
      <c r="PY419"/>
      <c r="PZ419"/>
      <c r="QA419"/>
      <c r="QB419"/>
      <c r="QC419"/>
      <c r="QD419"/>
      <c r="QE419"/>
      <c r="QF419"/>
      <c r="QG419"/>
      <c r="QH419"/>
      <c r="QI419"/>
      <c r="QJ419"/>
      <c r="QK419"/>
      <c r="QL419"/>
      <c r="QM419"/>
      <c r="QN419"/>
      <c r="QO419"/>
      <c r="QP419"/>
      <c r="QQ419"/>
      <c r="QR419"/>
      <c r="QS419"/>
      <c r="QT419"/>
      <c r="QU419"/>
      <c r="QV419"/>
      <c r="QW419"/>
      <c r="QX419"/>
      <c r="QY419"/>
      <c r="QZ419"/>
      <c r="RA419"/>
      <c r="RB419"/>
      <c r="RC419"/>
      <c r="RD419"/>
      <c r="RE419"/>
      <c r="RF419"/>
      <c r="RG419"/>
      <c r="RH419"/>
      <c r="RI419"/>
      <c r="RJ419"/>
      <c r="RK419"/>
      <c r="RL419"/>
      <c r="RM419"/>
      <c r="RN419"/>
      <c r="RO419"/>
      <c r="RP419"/>
      <c r="RQ419"/>
      <c r="RR419"/>
      <c r="RS419"/>
      <c r="RT419"/>
      <c r="RU419"/>
      <c r="RV419"/>
      <c r="RW419"/>
      <c r="RX419"/>
      <c r="RY419"/>
      <c r="RZ419"/>
      <c r="SA419"/>
      <c r="SB419"/>
      <c r="SC419"/>
      <c r="SD419"/>
      <c r="SE419"/>
      <c r="SF419"/>
      <c r="SG419"/>
      <c r="SH419"/>
      <c r="SI419"/>
      <c r="SJ419"/>
      <c r="SK419"/>
      <c r="SL419"/>
      <c r="SM419"/>
      <c r="SN419"/>
      <c r="SO419"/>
      <c r="SP419"/>
    </row>
    <row r="420" spans="1:510" ht="16.5" customHeight="1" x14ac:dyDescent="0.2">
      <c r="A420" s="20">
        <v>1639</v>
      </c>
      <c r="B420" s="34" t="s">
        <v>70</v>
      </c>
      <c r="C420" s="34" t="s">
        <v>449</v>
      </c>
      <c r="D420" s="20" t="s">
        <v>51</v>
      </c>
      <c r="E420" s="20" t="s">
        <v>1345</v>
      </c>
      <c r="F420" s="22" t="s">
        <v>88</v>
      </c>
      <c r="G420" s="34" t="s">
        <v>37</v>
      </c>
      <c r="H420" s="20" t="s">
        <v>89</v>
      </c>
      <c r="I420" s="20" t="s">
        <v>27</v>
      </c>
      <c r="J420" s="35" t="s">
        <v>583</v>
      </c>
      <c r="K420" s="36"/>
      <c r="L420" s="36"/>
      <c r="M420" s="36"/>
      <c r="N420" s="36"/>
      <c r="O420" s="55">
        <v>7352360901</v>
      </c>
      <c r="P420" s="37"/>
      <c r="Q420" s="34">
        <v>1</v>
      </c>
      <c r="R420" s="38"/>
      <c r="S420" s="39" t="s">
        <v>83</v>
      </c>
      <c r="T420" s="37">
        <f t="shared" si="8"/>
        <v>7352360901</v>
      </c>
      <c r="U420" s="27" t="s">
        <v>39</v>
      </c>
      <c r="V420" s="28" t="s">
        <v>40</v>
      </c>
      <c r="W420"/>
      <c r="X420"/>
      <c r="Y420"/>
      <c r="Z420"/>
      <c r="AA420"/>
      <c r="AB420"/>
      <c r="AC420"/>
      <c r="AD420"/>
      <c r="AE420"/>
      <c r="AF420"/>
      <c r="AG420"/>
      <c r="AH420"/>
      <c r="AI420"/>
      <c r="AJ420"/>
      <c r="AK420"/>
      <c r="AL420"/>
      <c r="AM420"/>
      <c r="AN420"/>
      <c r="AO420"/>
      <c r="AP420"/>
      <c r="AQ420"/>
      <c r="AR420"/>
      <c r="AS420"/>
      <c r="AT420"/>
      <c r="AU420"/>
      <c r="AV420"/>
      <c r="AW420"/>
      <c r="AX420"/>
      <c r="AY420"/>
      <c r="AZ420"/>
      <c r="BA420"/>
      <c r="BB420"/>
      <c r="BC420"/>
      <c r="BD420"/>
      <c r="BE420"/>
      <c r="BF420"/>
      <c r="BG420"/>
      <c r="BH420"/>
      <c r="BI420"/>
      <c r="BJ420"/>
      <c r="BK420"/>
      <c r="BL420"/>
      <c r="BM420"/>
      <c r="BN420"/>
      <c r="BO420"/>
      <c r="BP420"/>
      <c r="BQ420"/>
      <c r="BR420"/>
      <c r="BS420"/>
      <c r="BT420"/>
      <c r="BU420"/>
      <c r="BV420"/>
      <c r="BW420"/>
      <c r="BX420"/>
      <c r="BY420"/>
      <c r="BZ420"/>
      <c r="CA420"/>
      <c r="CB420"/>
      <c r="CC420"/>
      <c r="CD420"/>
      <c r="CE420"/>
      <c r="CF420"/>
      <c r="CG420"/>
      <c r="CH420"/>
      <c r="CI420"/>
      <c r="CJ420"/>
      <c r="CK420"/>
      <c r="CL420"/>
      <c r="CM420"/>
      <c r="CN420"/>
      <c r="CO420"/>
      <c r="CP420"/>
      <c r="CQ420"/>
      <c r="CR420"/>
      <c r="CS420"/>
      <c r="CT420"/>
      <c r="CU420"/>
      <c r="CV420"/>
      <c r="CW420"/>
      <c r="CX420"/>
      <c r="CY420"/>
      <c r="CZ420"/>
      <c r="DA420"/>
      <c r="DB420"/>
      <c r="DC420"/>
      <c r="DD420"/>
      <c r="DE420"/>
      <c r="DF420"/>
      <c r="DG420"/>
      <c r="DH420"/>
      <c r="DI420"/>
      <c r="DJ420"/>
      <c r="DK420"/>
      <c r="DL420"/>
      <c r="DM420"/>
      <c r="DN420"/>
      <c r="DO420"/>
      <c r="DP420"/>
      <c r="DQ420"/>
      <c r="DR420"/>
      <c r="DS420"/>
      <c r="DT420"/>
      <c r="DU420"/>
      <c r="DV420"/>
      <c r="DW420"/>
      <c r="DX420"/>
      <c r="DY420"/>
      <c r="DZ420"/>
      <c r="EA420"/>
      <c r="EB420"/>
      <c r="EC420"/>
      <c r="ED420"/>
      <c r="EE420"/>
      <c r="EF420"/>
      <c r="EG420"/>
      <c r="EH420"/>
      <c r="EI420"/>
      <c r="EJ420"/>
      <c r="EK420"/>
      <c r="EL420"/>
      <c r="EM420"/>
      <c r="EN420"/>
      <c r="EO420"/>
      <c r="EP420"/>
      <c r="EQ420"/>
      <c r="ER420"/>
      <c r="ES420"/>
      <c r="ET420"/>
      <c r="EU420"/>
      <c r="EV420"/>
      <c r="EW420"/>
      <c r="EX420"/>
      <c r="EY420"/>
      <c r="EZ420"/>
      <c r="FA420"/>
      <c r="FB420"/>
      <c r="FC420"/>
      <c r="FD420"/>
      <c r="FE420"/>
      <c r="FF420"/>
      <c r="FG420"/>
      <c r="FH420"/>
      <c r="FI420"/>
      <c r="FJ420"/>
      <c r="FK420"/>
      <c r="FL420"/>
      <c r="FM420"/>
      <c r="FN420"/>
      <c r="FO420"/>
      <c r="FP420"/>
      <c r="FQ420"/>
      <c r="FR420"/>
      <c r="FS420"/>
      <c r="FT420"/>
      <c r="FU420"/>
      <c r="FV420"/>
      <c r="FW420"/>
      <c r="FX420"/>
      <c r="FY420"/>
      <c r="FZ420"/>
      <c r="GA420"/>
      <c r="GB420"/>
      <c r="GC420"/>
      <c r="GD420"/>
      <c r="GE420"/>
      <c r="GF420"/>
      <c r="GG420"/>
      <c r="GH420"/>
      <c r="GI420"/>
      <c r="GJ420"/>
      <c r="GK420"/>
      <c r="GL420"/>
      <c r="GM420"/>
      <c r="GN420"/>
      <c r="GO420"/>
      <c r="GP420"/>
      <c r="GQ420"/>
      <c r="GR420"/>
      <c r="GS420"/>
      <c r="GT420"/>
      <c r="GU420"/>
      <c r="GV420"/>
      <c r="GW420"/>
      <c r="GX420"/>
      <c r="GY420"/>
      <c r="GZ420"/>
      <c r="HA420"/>
      <c r="HB420"/>
      <c r="HC420"/>
      <c r="HD420"/>
      <c r="HE420"/>
      <c r="HF420"/>
      <c r="HG420"/>
      <c r="HH420"/>
      <c r="HI420"/>
      <c r="HJ420"/>
      <c r="HK420"/>
      <c r="HL420"/>
      <c r="HM420"/>
      <c r="HN420"/>
      <c r="HO420"/>
      <c r="HP420"/>
      <c r="HQ420"/>
      <c r="HR420"/>
      <c r="HS420"/>
      <c r="HT420"/>
      <c r="HU420"/>
      <c r="HV420"/>
      <c r="HW420"/>
      <c r="HX420"/>
      <c r="HY420"/>
      <c r="HZ420"/>
      <c r="IA420"/>
      <c r="IB420"/>
      <c r="IC420"/>
      <c r="ID420"/>
      <c r="IE420"/>
      <c r="IF420"/>
      <c r="IG420"/>
      <c r="IH420"/>
      <c r="II420"/>
      <c r="IJ420"/>
      <c r="IK420"/>
      <c r="IL420"/>
      <c r="IM420"/>
      <c r="IN420"/>
      <c r="IO420"/>
      <c r="IP420"/>
      <c r="IQ420"/>
      <c r="IR420"/>
      <c r="IS420"/>
      <c r="IT420"/>
      <c r="IU420"/>
      <c r="IV420"/>
      <c r="IW420"/>
      <c r="IX420"/>
      <c r="IY420"/>
      <c r="IZ420"/>
      <c r="JA420"/>
      <c r="JB420"/>
      <c r="JC420"/>
      <c r="JD420"/>
      <c r="JE420"/>
      <c r="JF420"/>
      <c r="JG420"/>
      <c r="JH420"/>
      <c r="JI420"/>
      <c r="JJ420"/>
      <c r="JK420"/>
      <c r="JL420"/>
      <c r="JM420"/>
      <c r="JN420"/>
      <c r="JO420"/>
      <c r="JP420"/>
      <c r="JQ420"/>
      <c r="JR420"/>
      <c r="JS420"/>
      <c r="JT420"/>
      <c r="JU420"/>
      <c r="JV420"/>
      <c r="JW420"/>
      <c r="JX420"/>
      <c r="JY420"/>
      <c r="JZ420"/>
      <c r="KA420"/>
      <c r="KB420"/>
      <c r="KC420"/>
      <c r="KD420"/>
      <c r="KE420"/>
      <c r="KF420"/>
      <c r="KG420"/>
      <c r="KH420"/>
      <c r="KI420"/>
      <c r="KJ420"/>
      <c r="KK420"/>
      <c r="KL420"/>
      <c r="KM420"/>
      <c r="KN420"/>
      <c r="KO420"/>
      <c r="KP420"/>
      <c r="KQ420"/>
      <c r="KR420"/>
      <c r="KS420"/>
      <c r="KT420"/>
      <c r="KU420"/>
      <c r="KV420"/>
      <c r="KW420"/>
      <c r="KX420"/>
      <c r="KY420"/>
      <c r="KZ420"/>
      <c r="LA420"/>
      <c r="LB420"/>
      <c r="LC420"/>
      <c r="LD420"/>
      <c r="LE420"/>
      <c r="LF420"/>
      <c r="LG420"/>
      <c r="LH420"/>
      <c r="LI420"/>
      <c r="LJ420"/>
      <c r="LK420"/>
      <c r="LL420"/>
      <c r="LM420"/>
      <c r="LN420"/>
      <c r="LO420"/>
      <c r="LP420"/>
      <c r="LQ420"/>
      <c r="LR420"/>
      <c r="LS420"/>
      <c r="LT420"/>
      <c r="LU420"/>
      <c r="LV420"/>
      <c r="LW420"/>
      <c r="LX420"/>
      <c r="LY420"/>
      <c r="LZ420"/>
      <c r="MA420"/>
      <c r="MB420"/>
      <c r="MC420"/>
      <c r="MD420"/>
      <c r="ME420"/>
      <c r="MF420"/>
      <c r="MG420"/>
      <c r="MH420"/>
      <c r="MI420"/>
      <c r="MJ420"/>
      <c r="MK420"/>
      <c r="ML420"/>
      <c r="MM420"/>
      <c r="MN420"/>
      <c r="MO420"/>
      <c r="MP420"/>
      <c r="MQ420"/>
      <c r="MR420"/>
      <c r="MS420"/>
      <c r="MT420"/>
      <c r="MU420"/>
      <c r="MV420"/>
      <c r="MW420"/>
      <c r="MX420"/>
      <c r="MY420"/>
      <c r="MZ420"/>
      <c r="NA420"/>
      <c r="NB420"/>
      <c r="NC420"/>
      <c r="ND420"/>
      <c r="NE420"/>
      <c r="NF420"/>
      <c r="NG420"/>
      <c r="NH420"/>
      <c r="NI420"/>
      <c r="NJ420"/>
      <c r="NK420"/>
      <c r="NL420"/>
      <c r="NM420"/>
      <c r="NN420"/>
      <c r="NO420"/>
      <c r="NP420"/>
      <c r="NQ420"/>
      <c r="NR420"/>
      <c r="NS420"/>
      <c r="NT420"/>
      <c r="NU420"/>
      <c r="NV420"/>
      <c r="NW420"/>
      <c r="NX420"/>
      <c r="NY420"/>
      <c r="NZ420"/>
      <c r="OA420"/>
      <c r="OB420"/>
      <c r="OC420"/>
      <c r="OD420"/>
      <c r="OE420"/>
      <c r="OF420"/>
      <c r="OG420"/>
      <c r="OH420"/>
      <c r="OI420"/>
      <c r="OJ420"/>
      <c r="OK420"/>
      <c r="OL420"/>
      <c r="OM420"/>
      <c r="ON420"/>
      <c r="OO420"/>
      <c r="OP420"/>
      <c r="OQ420"/>
      <c r="OR420"/>
      <c r="OS420"/>
      <c r="OT420"/>
      <c r="OU420"/>
      <c r="OV420"/>
      <c r="OW420"/>
      <c r="OX420"/>
      <c r="OY420"/>
      <c r="OZ420"/>
      <c r="PA420"/>
      <c r="PB420"/>
      <c r="PC420"/>
      <c r="PD420"/>
      <c r="PE420"/>
      <c r="PF420"/>
      <c r="PG420"/>
      <c r="PH420"/>
      <c r="PI420"/>
      <c r="PJ420"/>
      <c r="PK420"/>
      <c r="PL420"/>
      <c r="PM420"/>
      <c r="PN420"/>
      <c r="PO420"/>
      <c r="PP420"/>
      <c r="PQ420"/>
      <c r="PR420"/>
      <c r="PS420"/>
      <c r="PT420"/>
      <c r="PU420"/>
      <c r="PV420"/>
      <c r="PW420"/>
      <c r="PX420"/>
      <c r="PY420"/>
      <c r="PZ420"/>
      <c r="QA420"/>
      <c r="QB420"/>
      <c r="QC420"/>
      <c r="QD420"/>
      <c r="QE420"/>
      <c r="QF420"/>
      <c r="QG420"/>
      <c r="QH420"/>
      <c r="QI420"/>
      <c r="QJ420"/>
      <c r="QK420"/>
      <c r="QL420"/>
      <c r="QM420"/>
      <c r="QN420"/>
      <c r="QO420"/>
      <c r="QP420"/>
      <c r="QQ420"/>
      <c r="QR420"/>
      <c r="QS420"/>
      <c r="QT420"/>
      <c r="QU420"/>
      <c r="QV420"/>
      <c r="QW420"/>
      <c r="QX420"/>
      <c r="QY420"/>
      <c r="QZ420"/>
      <c r="RA420"/>
      <c r="RB420"/>
      <c r="RC420"/>
      <c r="RD420"/>
      <c r="RE420"/>
      <c r="RF420"/>
      <c r="RG420"/>
      <c r="RH420"/>
      <c r="RI420"/>
      <c r="RJ420"/>
      <c r="RK420"/>
      <c r="RL420"/>
      <c r="RM420"/>
      <c r="RN420"/>
      <c r="RO420"/>
      <c r="RP420"/>
      <c r="RQ420"/>
      <c r="RR420"/>
      <c r="RS420"/>
      <c r="RT420"/>
      <c r="RU420"/>
      <c r="RV420"/>
      <c r="RW420"/>
      <c r="RX420"/>
      <c r="RY420"/>
      <c r="RZ420"/>
      <c r="SA420"/>
      <c r="SB420"/>
      <c r="SC420"/>
      <c r="SD420"/>
      <c r="SE420"/>
      <c r="SF420"/>
      <c r="SG420"/>
      <c r="SH420"/>
      <c r="SI420"/>
      <c r="SJ420"/>
      <c r="SK420"/>
      <c r="SL420"/>
      <c r="SM420"/>
      <c r="SN420"/>
      <c r="SO420"/>
      <c r="SP420"/>
    </row>
    <row r="421" spans="1:510" ht="16.5" customHeight="1" x14ac:dyDescent="0.2">
      <c r="A421" s="20">
        <v>1640</v>
      </c>
      <c r="B421" s="34" t="s">
        <v>70</v>
      </c>
      <c r="C421" s="34" t="s">
        <v>449</v>
      </c>
      <c r="D421" s="20" t="s">
        <v>51</v>
      </c>
      <c r="E421" s="20" t="s">
        <v>1345</v>
      </c>
      <c r="F421" s="22" t="s">
        <v>88</v>
      </c>
      <c r="G421" s="34" t="s">
        <v>37</v>
      </c>
      <c r="H421" s="20" t="s">
        <v>89</v>
      </c>
      <c r="I421" s="20" t="s">
        <v>27</v>
      </c>
      <c r="J421" s="35" t="s">
        <v>584</v>
      </c>
      <c r="K421" s="36"/>
      <c r="L421" s="36"/>
      <c r="M421" s="36"/>
      <c r="N421" s="36"/>
      <c r="O421" s="55">
        <v>668396446</v>
      </c>
      <c r="P421" s="37"/>
      <c r="Q421" s="34">
        <v>1</v>
      </c>
      <c r="R421" s="38"/>
      <c r="S421" s="39" t="s">
        <v>83</v>
      </c>
      <c r="T421" s="37">
        <f t="shared" si="8"/>
        <v>668396446</v>
      </c>
      <c r="U421" s="27" t="s">
        <v>39</v>
      </c>
      <c r="V421" s="28" t="s">
        <v>40</v>
      </c>
      <c r="W421"/>
      <c r="X421"/>
      <c r="Y421"/>
      <c r="Z421"/>
      <c r="AA421"/>
      <c r="AB421"/>
      <c r="AC421"/>
      <c r="AD421"/>
      <c r="AE421"/>
      <c r="AF421"/>
      <c r="AG421"/>
      <c r="AH421"/>
      <c r="AI421"/>
      <c r="AJ421"/>
      <c r="AK421"/>
      <c r="AL421"/>
      <c r="AM421"/>
      <c r="AN421"/>
      <c r="AO421"/>
      <c r="AP421"/>
      <c r="AQ421"/>
      <c r="AR421"/>
      <c r="AS421"/>
      <c r="AT421"/>
      <c r="AU421"/>
      <c r="AV421"/>
      <c r="AW421"/>
      <c r="AX421"/>
      <c r="AY421"/>
      <c r="AZ421"/>
      <c r="BA421"/>
      <c r="BB421"/>
      <c r="BC421"/>
      <c r="BD421"/>
      <c r="BE421"/>
      <c r="BF421"/>
      <c r="BG421"/>
      <c r="BH421"/>
      <c r="BI421"/>
      <c r="BJ421"/>
      <c r="BK421"/>
      <c r="BL421"/>
      <c r="BM421"/>
      <c r="BN421"/>
      <c r="BO421"/>
      <c r="BP421"/>
      <c r="BQ421"/>
      <c r="BR421"/>
      <c r="BS421"/>
      <c r="BT421"/>
      <c r="BU421"/>
      <c r="BV421"/>
      <c r="BW421"/>
      <c r="BX421"/>
      <c r="BY421"/>
      <c r="BZ421"/>
      <c r="CA421"/>
      <c r="CB421"/>
      <c r="CC421"/>
      <c r="CD421"/>
      <c r="CE421"/>
      <c r="CF421"/>
      <c r="CG421"/>
      <c r="CH421"/>
      <c r="CI421"/>
      <c r="CJ421"/>
      <c r="CK421"/>
      <c r="CL421"/>
      <c r="CM421"/>
      <c r="CN421"/>
      <c r="CO421"/>
      <c r="CP421"/>
      <c r="CQ421"/>
      <c r="CR421"/>
      <c r="CS421"/>
      <c r="CT421"/>
      <c r="CU421"/>
      <c r="CV421"/>
      <c r="CW421"/>
      <c r="CX421"/>
      <c r="CY421"/>
      <c r="CZ421"/>
      <c r="DA421"/>
      <c r="DB421"/>
      <c r="DC421"/>
      <c r="DD421"/>
      <c r="DE421"/>
      <c r="DF421"/>
      <c r="DG421"/>
      <c r="DH421"/>
      <c r="DI421"/>
      <c r="DJ421"/>
      <c r="DK421"/>
      <c r="DL421"/>
      <c r="DM421"/>
      <c r="DN421"/>
      <c r="DO421"/>
      <c r="DP421"/>
      <c r="DQ421"/>
      <c r="DR421"/>
      <c r="DS421"/>
      <c r="DT421"/>
      <c r="DU421"/>
      <c r="DV421"/>
      <c r="DW421"/>
      <c r="DX421"/>
      <c r="DY421"/>
      <c r="DZ421"/>
      <c r="EA421"/>
      <c r="EB421"/>
      <c r="EC421"/>
      <c r="ED421"/>
      <c r="EE421"/>
      <c r="EF421"/>
      <c r="EG421"/>
      <c r="EH421"/>
      <c r="EI421"/>
      <c r="EJ421"/>
      <c r="EK421"/>
      <c r="EL421"/>
      <c r="EM421"/>
      <c r="EN421"/>
      <c r="EO421"/>
      <c r="EP421"/>
      <c r="EQ421"/>
      <c r="ER421"/>
      <c r="ES421"/>
      <c r="ET421"/>
      <c r="EU421"/>
      <c r="EV421"/>
      <c r="EW421"/>
      <c r="EX421"/>
      <c r="EY421"/>
      <c r="EZ421"/>
      <c r="FA421"/>
      <c r="FB421"/>
      <c r="FC421"/>
      <c r="FD421"/>
      <c r="FE421"/>
      <c r="FF421"/>
      <c r="FG421"/>
      <c r="FH421"/>
      <c r="FI421"/>
      <c r="FJ421"/>
      <c r="FK421"/>
      <c r="FL421"/>
      <c r="FM421"/>
      <c r="FN421"/>
      <c r="FO421"/>
      <c r="FP421"/>
      <c r="FQ421"/>
      <c r="FR421"/>
      <c r="FS421"/>
      <c r="FT421"/>
      <c r="FU421"/>
      <c r="FV421"/>
      <c r="FW421"/>
      <c r="FX421"/>
      <c r="FY421"/>
      <c r="FZ421"/>
      <c r="GA421"/>
      <c r="GB421"/>
      <c r="GC421"/>
      <c r="GD421"/>
      <c r="GE421"/>
      <c r="GF421"/>
      <c r="GG421"/>
      <c r="GH421"/>
      <c r="GI421"/>
      <c r="GJ421"/>
      <c r="GK421"/>
      <c r="GL421"/>
      <c r="GM421"/>
      <c r="GN421"/>
      <c r="GO421"/>
      <c r="GP421"/>
      <c r="GQ421"/>
      <c r="GR421"/>
      <c r="GS421"/>
      <c r="GT421"/>
      <c r="GU421"/>
      <c r="GV421"/>
      <c r="GW421"/>
      <c r="GX421"/>
      <c r="GY421"/>
      <c r="GZ421"/>
      <c r="HA421"/>
      <c r="HB421"/>
      <c r="HC421"/>
      <c r="HD421"/>
      <c r="HE421"/>
      <c r="HF421"/>
      <c r="HG421"/>
      <c r="HH421"/>
      <c r="HI421"/>
      <c r="HJ421"/>
      <c r="HK421"/>
      <c r="HL421"/>
      <c r="HM421"/>
      <c r="HN421"/>
      <c r="HO421"/>
      <c r="HP421"/>
      <c r="HQ421"/>
      <c r="HR421"/>
      <c r="HS421"/>
      <c r="HT421"/>
      <c r="HU421"/>
      <c r="HV421"/>
      <c r="HW421"/>
      <c r="HX421"/>
      <c r="HY421"/>
      <c r="HZ421"/>
      <c r="IA421"/>
      <c r="IB421"/>
      <c r="IC421"/>
      <c r="ID421"/>
      <c r="IE421"/>
      <c r="IF421"/>
      <c r="IG421"/>
      <c r="IH421"/>
      <c r="II421"/>
      <c r="IJ421"/>
      <c r="IK421"/>
      <c r="IL421"/>
      <c r="IM421"/>
      <c r="IN421"/>
      <c r="IO421"/>
      <c r="IP421"/>
      <c r="IQ421"/>
      <c r="IR421"/>
      <c r="IS421"/>
      <c r="IT421"/>
      <c r="IU421"/>
      <c r="IV421"/>
      <c r="IW421"/>
      <c r="IX421"/>
      <c r="IY421"/>
      <c r="IZ421"/>
      <c r="JA421"/>
      <c r="JB421"/>
      <c r="JC421"/>
      <c r="JD421"/>
      <c r="JE421"/>
      <c r="JF421"/>
      <c r="JG421"/>
      <c r="JH421"/>
      <c r="JI421"/>
      <c r="JJ421"/>
      <c r="JK421"/>
      <c r="JL421"/>
      <c r="JM421"/>
      <c r="JN421"/>
      <c r="JO421"/>
      <c r="JP421"/>
      <c r="JQ421"/>
      <c r="JR421"/>
      <c r="JS421"/>
      <c r="JT421"/>
      <c r="JU421"/>
      <c r="JV421"/>
      <c r="JW421"/>
      <c r="JX421"/>
      <c r="JY421"/>
      <c r="JZ421"/>
      <c r="KA421"/>
      <c r="KB421"/>
      <c r="KC421"/>
      <c r="KD421"/>
      <c r="KE421"/>
      <c r="KF421"/>
      <c r="KG421"/>
      <c r="KH421"/>
      <c r="KI421"/>
      <c r="KJ421"/>
      <c r="KK421"/>
      <c r="KL421"/>
      <c r="KM421"/>
      <c r="KN421"/>
      <c r="KO421"/>
      <c r="KP421"/>
      <c r="KQ421"/>
      <c r="KR421"/>
      <c r="KS421"/>
      <c r="KT421"/>
      <c r="KU421"/>
      <c r="KV421"/>
      <c r="KW421"/>
      <c r="KX421"/>
      <c r="KY421"/>
      <c r="KZ421"/>
      <c r="LA421"/>
      <c r="LB421"/>
      <c r="LC421"/>
      <c r="LD421"/>
      <c r="LE421"/>
      <c r="LF421"/>
      <c r="LG421"/>
      <c r="LH421"/>
      <c r="LI421"/>
      <c r="LJ421"/>
      <c r="LK421"/>
      <c r="LL421"/>
      <c r="LM421"/>
      <c r="LN421"/>
      <c r="LO421"/>
      <c r="LP421"/>
      <c r="LQ421"/>
      <c r="LR421"/>
      <c r="LS421"/>
      <c r="LT421"/>
      <c r="LU421"/>
      <c r="LV421"/>
      <c r="LW421"/>
      <c r="LX421"/>
      <c r="LY421"/>
      <c r="LZ421"/>
      <c r="MA421"/>
      <c r="MB421"/>
      <c r="MC421"/>
      <c r="MD421"/>
      <c r="ME421"/>
      <c r="MF421"/>
      <c r="MG421"/>
      <c r="MH421"/>
      <c r="MI421"/>
      <c r="MJ421"/>
      <c r="MK421"/>
      <c r="ML421"/>
      <c r="MM421"/>
      <c r="MN421"/>
      <c r="MO421"/>
      <c r="MP421"/>
      <c r="MQ421"/>
      <c r="MR421"/>
      <c r="MS421"/>
      <c r="MT421"/>
      <c r="MU421"/>
      <c r="MV421"/>
      <c r="MW421"/>
      <c r="MX421"/>
      <c r="MY421"/>
      <c r="MZ421"/>
      <c r="NA421"/>
      <c r="NB421"/>
      <c r="NC421"/>
      <c r="ND421"/>
      <c r="NE421"/>
      <c r="NF421"/>
      <c r="NG421"/>
      <c r="NH421"/>
      <c r="NI421"/>
      <c r="NJ421"/>
      <c r="NK421"/>
      <c r="NL421"/>
      <c r="NM421"/>
      <c r="NN421"/>
      <c r="NO421"/>
      <c r="NP421"/>
      <c r="NQ421"/>
      <c r="NR421"/>
      <c r="NS421"/>
      <c r="NT421"/>
      <c r="NU421"/>
      <c r="NV421"/>
      <c r="NW421"/>
      <c r="NX421"/>
      <c r="NY421"/>
      <c r="NZ421"/>
      <c r="OA421"/>
      <c r="OB421"/>
      <c r="OC421"/>
      <c r="OD421"/>
      <c r="OE421"/>
      <c r="OF421"/>
      <c r="OG421"/>
      <c r="OH421"/>
      <c r="OI421"/>
      <c r="OJ421"/>
      <c r="OK421"/>
      <c r="OL421"/>
      <c r="OM421"/>
      <c r="ON421"/>
      <c r="OO421"/>
      <c r="OP421"/>
      <c r="OQ421"/>
      <c r="OR421"/>
      <c r="OS421"/>
      <c r="OT421"/>
      <c r="OU421"/>
      <c r="OV421"/>
      <c r="OW421"/>
      <c r="OX421"/>
      <c r="OY421"/>
      <c r="OZ421"/>
      <c r="PA421"/>
      <c r="PB421"/>
      <c r="PC421"/>
      <c r="PD421"/>
      <c r="PE421"/>
      <c r="PF421"/>
      <c r="PG421"/>
      <c r="PH421"/>
      <c r="PI421"/>
      <c r="PJ421"/>
      <c r="PK421"/>
      <c r="PL421"/>
      <c r="PM421"/>
      <c r="PN421"/>
      <c r="PO421"/>
      <c r="PP421"/>
      <c r="PQ421"/>
      <c r="PR421"/>
      <c r="PS421"/>
      <c r="PT421"/>
      <c r="PU421"/>
      <c r="PV421"/>
      <c r="PW421"/>
      <c r="PX421"/>
      <c r="PY421"/>
      <c r="PZ421"/>
      <c r="QA421"/>
      <c r="QB421"/>
      <c r="QC421"/>
      <c r="QD421"/>
      <c r="QE421"/>
      <c r="QF421"/>
      <c r="QG421"/>
      <c r="QH421"/>
      <c r="QI421"/>
      <c r="QJ421"/>
      <c r="QK421"/>
      <c r="QL421"/>
      <c r="QM421"/>
      <c r="QN421"/>
      <c r="QO421"/>
      <c r="QP421"/>
      <c r="QQ421"/>
      <c r="QR421"/>
      <c r="QS421"/>
      <c r="QT421"/>
      <c r="QU421"/>
      <c r="QV421"/>
      <c r="QW421"/>
      <c r="QX421"/>
      <c r="QY421"/>
      <c r="QZ421"/>
      <c r="RA421"/>
      <c r="RB421"/>
      <c r="RC421"/>
      <c r="RD421"/>
      <c r="RE421"/>
      <c r="RF421"/>
      <c r="RG421"/>
      <c r="RH421"/>
      <c r="RI421"/>
      <c r="RJ421"/>
      <c r="RK421"/>
      <c r="RL421"/>
      <c r="RM421"/>
      <c r="RN421"/>
      <c r="RO421"/>
      <c r="RP421"/>
      <c r="RQ421"/>
      <c r="RR421"/>
      <c r="RS421"/>
      <c r="RT421"/>
      <c r="RU421"/>
      <c r="RV421"/>
      <c r="RW421"/>
      <c r="RX421"/>
      <c r="RY421"/>
      <c r="RZ421"/>
      <c r="SA421"/>
      <c r="SB421"/>
      <c r="SC421"/>
      <c r="SD421"/>
      <c r="SE421"/>
      <c r="SF421"/>
      <c r="SG421"/>
      <c r="SH421"/>
      <c r="SI421"/>
      <c r="SJ421"/>
      <c r="SK421"/>
      <c r="SL421"/>
      <c r="SM421"/>
      <c r="SN421"/>
      <c r="SO421"/>
      <c r="SP421"/>
    </row>
    <row r="422" spans="1:510" ht="16.5" customHeight="1" x14ac:dyDescent="0.2">
      <c r="A422" s="20">
        <v>1641</v>
      </c>
      <c r="B422" s="34" t="s">
        <v>70</v>
      </c>
      <c r="C422" s="34" t="s">
        <v>585</v>
      </c>
      <c r="D422" s="20" t="s">
        <v>51</v>
      </c>
      <c r="E422" s="20" t="s">
        <v>1345</v>
      </c>
      <c r="F422" s="22" t="s">
        <v>88</v>
      </c>
      <c r="G422" s="34" t="s">
        <v>42</v>
      </c>
      <c r="H422" s="20" t="s">
        <v>89</v>
      </c>
      <c r="I422" s="20" t="s">
        <v>27</v>
      </c>
      <c r="J422" s="35" t="s">
        <v>586</v>
      </c>
      <c r="K422" s="36"/>
      <c r="L422" s="36"/>
      <c r="M422" s="36"/>
      <c r="N422" s="36"/>
      <c r="O422" s="55">
        <v>4229081600</v>
      </c>
      <c r="P422" s="37"/>
      <c r="Q422" s="34">
        <v>1</v>
      </c>
      <c r="R422" s="38"/>
      <c r="S422" s="39" t="s">
        <v>83</v>
      </c>
      <c r="T422" s="37">
        <f t="shared" si="8"/>
        <v>4229081600</v>
      </c>
      <c r="U422" s="27" t="s">
        <v>39</v>
      </c>
      <c r="V422" s="28" t="s">
        <v>40</v>
      </c>
      <c r="W422"/>
      <c r="X422"/>
      <c r="Y422"/>
      <c r="Z422"/>
      <c r="AA422"/>
      <c r="AB422"/>
      <c r="AC422"/>
      <c r="AD422"/>
      <c r="AE422"/>
      <c r="AF422"/>
      <c r="AG422"/>
      <c r="AH422"/>
      <c r="AI422"/>
      <c r="AJ422"/>
      <c r="AK422"/>
      <c r="AL422"/>
      <c r="AM422"/>
      <c r="AN422"/>
      <c r="AO422"/>
      <c r="AP422"/>
      <c r="AQ422"/>
      <c r="AR422"/>
      <c r="AS422"/>
      <c r="AT422"/>
      <c r="AU422"/>
      <c r="AV422"/>
      <c r="AW422"/>
      <c r="AX422"/>
      <c r="AY422"/>
      <c r="AZ422"/>
      <c r="BA422"/>
      <c r="BB422"/>
      <c r="BC422"/>
      <c r="BD422"/>
      <c r="BE422"/>
      <c r="BF422"/>
      <c r="BG422"/>
      <c r="BH422"/>
      <c r="BI422"/>
      <c r="BJ422"/>
      <c r="BK422"/>
      <c r="BL422"/>
      <c r="BM422"/>
      <c r="BN422"/>
      <c r="BO422"/>
      <c r="BP422"/>
      <c r="BQ422"/>
      <c r="BR422"/>
      <c r="BS422"/>
      <c r="BT422"/>
      <c r="BU422"/>
      <c r="BV422"/>
      <c r="BW422"/>
      <c r="BX422"/>
      <c r="BY422"/>
      <c r="BZ422"/>
      <c r="CA422"/>
      <c r="CB422"/>
      <c r="CC422"/>
      <c r="CD422"/>
      <c r="CE422"/>
      <c r="CF422"/>
      <c r="CG422"/>
      <c r="CH422"/>
      <c r="CI422"/>
      <c r="CJ422"/>
      <c r="CK422"/>
      <c r="CL422"/>
      <c r="CM422"/>
      <c r="CN422"/>
      <c r="CO422"/>
      <c r="CP422"/>
      <c r="CQ422"/>
      <c r="CR422"/>
      <c r="CS422"/>
      <c r="CT422"/>
      <c r="CU422"/>
      <c r="CV422"/>
      <c r="CW422"/>
      <c r="CX422"/>
      <c r="CY422"/>
      <c r="CZ422"/>
      <c r="DA422"/>
      <c r="DB422"/>
      <c r="DC422"/>
      <c r="DD422"/>
      <c r="DE422"/>
      <c r="DF422"/>
      <c r="DG422"/>
      <c r="DH422"/>
      <c r="DI422"/>
      <c r="DJ422"/>
      <c r="DK422"/>
      <c r="DL422"/>
      <c r="DM422"/>
      <c r="DN422"/>
      <c r="DO422"/>
      <c r="DP422"/>
      <c r="DQ422"/>
      <c r="DR422"/>
      <c r="DS422"/>
      <c r="DT422"/>
      <c r="DU422"/>
      <c r="DV422"/>
      <c r="DW422"/>
      <c r="DX422"/>
      <c r="DY422"/>
      <c r="DZ422"/>
      <c r="EA422"/>
      <c r="EB422"/>
      <c r="EC422"/>
      <c r="ED422"/>
      <c r="EE422"/>
      <c r="EF422"/>
      <c r="EG422"/>
      <c r="EH422"/>
      <c r="EI422"/>
      <c r="EJ422"/>
      <c r="EK422"/>
      <c r="EL422"/>
      <c r="EM422"/>
      <c r="EN422"/>
      <c r="EO422"/>
      <c r="EP422"/>
      <c r="EQ422"/>
      <c r="ER422"/>
      <c r="ES422"/>
      <c r="ET422"/>
      <c r="EU422"/>
      <c r="EV422"/>
      <c r="EW422"/>
      <c r="EX422"/>
      <c r="EY422"/>
      <c r="EZ422"/>
      <c r="FA422"/>
      <c r="FB422"/>
      <c r="FC422"/>
      <c r="FD422"/>
      <c r="FE422"/>
      <c r="FF422"/>
      <c r="FG422"/>
      <c r="FH422"/>
      <c r="FI422"/>
      <c r="FJ422"/>
      <c r="FK422"/>
      <c r="FL422"/>
      <c r="FM422"/>
      <c r="FN422"/>
      <c r="FO422"/>
      <c r="FP422"/>
      <c r="FQ422"/>
      <c r="FR422"/>
      <c r="FS422"/>
      <c r="FT422"/>
      <c r="FU422"/>
      <c r="FV422"/>
      <c r="FW422"/>
      <c r="FX422"/>
      <c r="FY422"/>
      <c r="FZ422"/>
      <c r="GA422"/>
      <c r="GB422"/>
      <c r="GC422"/>
      <c r="GD422"/>
      <c r="GE422"/>
      <c r="GF422"/>
      <c r="GG422"/>
      <c r="GH422"/>
      <c r="GI422"/>
      <c r="GJ422"/>
      <c r="GK422"/>
      <c r="GL422"/>
      <c r="GM422"/>
      <c r="GN422"/>
      <c r="GO422"/>
      <c r="GP422"/>
      <c r="GQ422"/>
      <c r="GR422"/>
      <c r="GS422"/>
      <c r="GT422"/>
      <c r="GU422"/>
      <c r="GV422"/>
      <c r="GW422"/>
      <c r="GX422"/>
      <c r="GY422"/>
      <c r="GZ422"/>
      <c r="HA422"/>
      <c r="HB422"/>
      <c r="HC422"/>
      <c r="HD422"/>
      <c r="HE422"/>
      <c r="HF422"/>
      <c r="HG422"/>
      <c r="HH422"/>
      <c r="HI422"/>
      <c r="HJ422"/>
      <c r="HK422"/>
      <c r="HL422"/>
      <c r="HM422"/>
      <c r="HN422"/>
      <c r="HO422"/>
      <c r="HP422"/>
      <c r="HQ422"/>
      <c r="HR422"/>
      <c r="HS422"/>
      <c r="HT422"/>
      <c r="HU422"/>
      <c r="HV422"/>
      <c r="HW422"/>
      <c r="HX422"/>
      <c r="HY422"/>
      <c r="HZ422"/>
      <c r="IA422"/>
      <c r="IB422"/>
      <c r="IC422"/>
      <c r="ID422"/>
      <c r="IE422"/>
      <c r="IF422"/>
      <c r="IG422"/>
      <c r="IH422"/>
      <c r="II422"/>
      <c r="IJ422"/>
      <c r="IK422"/>
      <c r="IL422"/>
      <c r="IM422"/>
      <c r="IN422"/>
      <c r="IO422"/>
      <c r="IP422"/>
      <c r="IQ422"/>
      <c r="IR422"/>
      <c r="IS422"/>
      <c r="IT422"/>
      <c r="IU422"/>
      <c r="IV422"/>
      <c r="IW422"/>
      <c r="IX422"/>
      <c r="IY422"/>
      <c r="IZ422"/>
      <c r="JA422"/>
      <c r="JB422"/>
      <c r="JC422"/>
      <c r="JD422"/>
      <c r="JE422"/>
      <c r="JF422"/>
      <c r="JG422"/>
      <c r="JH422"/>
      <c r="JI422"/>
      <c r="JJ422"/>
      <c r="JK422"/>
      <c r="JL422"/>
      <c r="JM422"/>
      <c r="JN422"/>
      <c r="JO422"/>
      <c r="JP422"/>
      <c r="JQ422"/>
      <c r="JR422"/>
      <c r="JS422"/>
      <c r="JT422"/>
      <c r="JU422"/>
      <c r="JV422"/>
      <c r="JW422"/>
      <c r="JX422"/>
      <c r="JY422"/>
      <c r="JZ422"/>
      <c r="KA422"/>
      <c r="KB422"/>
      <c r="KC422"/>
      <c r="KD422"/>
      <c r="KE422"/>
      <c r="KF422"/>
      <c r="KG422"/>
      <c r="KH422"/>
      <c r="KI422"/>
      <c r="KJ422"/>
      <c r="KK422"/>
      <c r="KL422"/>
      <c r="KM422"/>
      <c r="KN422"/>
      <c r="KO422"/>
      <c r="KP422"/>
      <c r="KQ422"/>
      <c r="KR422"/>
      <c r="KS422"/>
      <c r="KT422"/>
      <c r="KU422"/>
      <c r="KV422"/>
      <c r="KW422"/>
      <c r="KX422"/>
      <c r="KY422"/>
      <c r="KZ422"/>
      <c r="LA422"/>
      <c r="LB422"/>
      <c r="LC422"/>
      <c r="LD422"/>
      <c r="LE422"/>
      <c r="LF422"/>
      <c r="LG422"/>
      <c r="LH422"/>
      <c r="LI422"/>
      <c r="LJ422"/>
      <c r="LK422"/>
      <c r="LL422"/>
      <c r="LM422"/>
      <c r="LN422"/>
      <c r="LO422"/>
      <c r="LP422"/>
      <c r="LQ422"/>
      <c r="LR422"/>
      <c r="LS422"/>
      <c r="LT422"/>
      <c r="LU422"/>
      <c r="LV422"/>
      <c r="LW422"/>
      <c r="LX422"/>
      <c r="LY422"/>
      <c r="LZ422"/>
      <c r="MA422"/>
      <c r="MB422"/>
      <c r="MC422"/>
      <c r="MD422"/>
      <c r="ME422"/>
      <c r="MF422"/>
      <c r="MG422"/>
      <c r="MH422"/>
      <c r="MI422"/>
      <c r="MJ422"/>
      <c r="MK422"/>
      <c r="ML422"/>
      <c r="MM422"/>
      <c r="MN422"/>
      <c r="MO422"/>
      <c r="MP422"/>
      <c r="MQ422"/>
      <c r="MR422"/>
      <c r="MS422"/>
      <c r="MT422"/>
      <c r="MU422"/>
      <c r="MV422"/>
      <c r="MW422"/>
      <c r="MX422"/>
      <c r="MY422"/>
      <c r="MZ422"/>
      <c r="NA422"/>
      <c r="NB422"/>
      <c r="NC422"/>
      <c r="ND422"/>
      <c r="NE422"/>
      <c r="NF422"/>
      <c r="NG422"/>
      <c r="NH422"/>
      <c r="NI422"/>
      <c r="NJ422"/>
      <c r="NK422"/>
      <c r="NL422"/>
      <c r="NM422"/>
      <c r="NN422"/>
      <c r="NO422"/>
      <c r="NP422"/>
      <c r="NQ422"/>
      <c r="NR422"/>
      <c r="NS422"/>
      <c r="NT422"/>
      <c r="NU422"/>
      <c r="NV422"/>
      <c r="NW422"/>
      <c r="NX422"/>
      <c r="NY422"/>
      <c r="NZ422"/>
      <c r="OA422"/>
      <c r="OB422"/>
      <c r="OC422"/>
      <c r="OD422"/>
      <c r="OE422"/>
      <c r="OF422"/>
      <c r="OG422"/>
      <c r="OH422"/>
      <c r="OI422"/>
      <c r="OJ422"/>
      <c r="OK422"/>
      <c r="OL422"/>
      <c r="OM422"/>
      <c r="ON422"/>
      <c r="OO422"/>
      <c r="OP422"/>
      <c r="OQ422"/>
      <c r="OR422"/>
      <c r="OS422"/>
      <c r="OT422"/>
      <c r="OU422"/>
      <c r="OV422"/>
      <c r="OW422"/>
      <c r="OX422"/>
      <c r="OY422"/>
      <c r="OZ422"/>
      <c r="PA422"/>
      <c r="PB422"/>
      <c r="PC422"/>
      <c r="PD422"/>
      <c r="PE422"/>
      <c r="PF422"/>
      <c r="PG422"/>
      <c r="PH422"/>
      <c r="PI422"/>
      <c r="PJ422"/>
      <c r="PK422"/>
      <c r="PL422"/>
      <c r="PM422"/>
      <c r="PN422"/>
      <c r="PO422"/>
      <c r="PP422"/>
      <c r="PQ422"/>
      <c r="PR422"/>
      <c r="PS422"/>
      <c r="PT422"/>
      <c r="PU422"/>
      <c r="PV422"/>
      <c r="PW422"/>
      <c r="PX422"/>
      <c r="PY422"/>
      <c r="PZ422"/>
      <c r="QA422"/>
      <c r="QB422"/>
      <c r="QC422"/>
      <c r="QD422"/>
      <c r="QE422"/>
      <c r="QF422"/>
      <c r="QG422"/>
      <c r="QH422"/>
      <c r="QI422"/>
      <c r="QJ422"/>
      <c r="QK422"/>
      <c r="QL422"/>
      <c r="QM422"/>
      <c r="QN422"/>
      <c r="QO422"/>
      <c r="QP422"/>
      <c r="QQ422"/>
      <c r="QR422"/>
      <c r="QS422"/>
      <c r="QT422"/>
      <c r="QU422"/>
      <c r="QV422"/>
      <c r="QW422"/>
      <c r="QX422"/>
      <c r="QY422"/>
      <c r="QZ422"/>
      <c r="RA422"/>
      <c r="RB422"/>
      <c r="RC422"/>
      <c r="RD422"/>
      <c r="RE422"/>
      <c r="RF422"/>
      <c r="RG422"/>
      <c r="RH422"/>
      <c r="RI422"/>
      <c r="RJ422"/>
      <c r="RK422"/>
      <c r="RL422"/>
      <c r="RM422"/>
      <c r="RN422"/>
      <c r="RO422"/>
      <c r="RP422"/>
      <c r="RQ422"/>
      <c r="RR422"/>
      <c r="RS422"/>
      <c r="RT422"/>
      <c r="RU422"/>
      <c r="RV422"/>
      <c r="RW422"/>
      <c r="RX422"/>
      <c r="RY422"/>
      <c r="RZ422"/>
      <c r="SA422"/>
      <c r="SB422"/>
      <c r="SC422"/>
      <c r="SD422"/>
      <c r="SE422"/>
      <c r="SF422"/>
      <c r="SG422"/>
      <c r="SH422"/>
      <c r="SI422"/>
      <c r="SJ422"/>
      <c r="SK422"/>
      <c r="SL422"/>
      <c r="SM422"/>
      <c r="SN422"/>
      <c r="SO422"/>
      <c r="SP422"/>
    </row>
    <row r="423" spans="1:510" ht="16.5" customHeight="1" x14ac:dyDescent="0.2">
      <c r="A423" s="20">
        <v>1642</v>
      </c>
      <c r="B423" s="34" t="s">
        <v>70</v>
      </c>
      <c r="C423" s="34" t="s">
        <v>434</v>
      </c>
      <c r="D423" s="20" t="s">
        <v>51</v>
      </c>
      <c r="E423" s="20" t="s">
        <v>1345</v>
      </c>
      <c r="F423" s="22" t="s">
        <v>88</v>
      </c>
      <c r="G423" s="34" t="s">
        <v>37</v>
      </c>
      <c r="H423" s="20" t="s">
        <v>89</v>
      </c>
      <c r="I423" s="20" t="s">
        <v>27</v>
      </c>
      <c r="J423" s="35" t="s">
        <v>587</v>
      </c>
      <c r="K423" s="36"/>
      <c r="L423" s="36"/>
      <c r="M423" s="36"/>
      <c r="N423" s="36"/>
      <c r="O423" s="55">
        <v>209085539</v>
      </c>
      <c r="P423" s="37"/>
      <c r="Q423" s="34">
        <v>1</v>
      </c>
      <c r="R423" s="38"/>
      <c r="S423" s="39" t="s">
        <v>83</v>
      </c>
      <c r="T423" s="37">
        <f t="shared" si="8"/>
        <v>209085539</v>
      </c>
      <c r="U423" s="27" t="s">
        <v>39</v>
      </c>
      <c r="V423" s="28" t="s">
        <v>40</v>
      </c>
      <c r="W423"/>
      <c r="X423"/>
      <c r="Y423"/>
      <c r="Z423"/>
      <c r="AA423"/>
      <c r="AB423"/>
      <c r="AC423"/>
      <c r="AD423"/>
      <c r="AE423"/>
      <c r="AF423"/>
      <c r="AG423"/>
      <c r="AH423"/>
      <c r="AI423"/>
      <c r="AJ423"/>
      <c r="AK423"/>
      <c r="AL423"/>
      <c r="AM423"/>
      <c r="AN423"/>
      <c r="AO423"/>
      <c r="AP423"/>
      <c r="AQ423"/>
      <c r="AR423"/>
      <c r="AS423"/>
      <c r="AT423"/>
      <c r="AU423"/>
      <c r="AV423"/>
      <c r="AW423"/>
      <c r="AX423"/>
      <c r="AY423"/>
      <c r="AZ423"/>
      <c r="BA423"/>
      <c r="BB423"/>
      <c r="BC423"/>
      <c r="BD423"/>
      <c r="BE423"/>
      <c r="BF423"/>
      <c r="BG423"/>
      <c r="BH423"/>
      <c r="BI423"/>
      <c r="BJ423"/>
      <c r="BK423"/>
      <c r="BL423"/>
      <c r="BM423"/>
      <c r="BN423"/>
      <c r="BO423"/>
      <c r="BP423"/>
      <c r="BQ423"/>
      <c r="BR423"/>
      <c r="BS423"/>
      <c r="BT423"/>
      <c r="BU423"/>
      <c r="BV423"/>
      <c r="BW423"/>
      <c r="BX423"/>
      <c r="BY423"/>
      <c r="BZ423"/>
      <c r="CA423"/>
      <c r="CB423"/>
      <c r="CC423"/>
      <c r="CD423"/>
      <c r="CE423"/>
      <c r="CF423"/>
      <c r="CG423"/>
      <c r="CH423"/>
      <c r="CI423"/>
      <c r="CJ423"/>
      <c r="CK423"/>
      <c r="CL423"/>
      <c r="CM423"/>
      <c r="CN423"/>
      <c r="CO423"/>
      <c r="CP423"/>
      <c r="CQ423"/>
      <c r="CR423"/>
      <c r="CS423"/>
      <c r="CT423"/>
      <c r="CU423"/>
      <c r="CV423"/>
      <c r="CW423"/>
      <c r="CX423"/>
      <c r="CY423"/>
      <c r="CZ423"/>
      <c r="DA423"/>
      <c r="DB423"/>
      <c r="DC423"/>
      <c r="DD423"/>
      <c r="DE423"/>
      <c r="DF423"/>
      <c r="DG423"/>
      <c r="DH423"/>
      <c r="DI423"/>
      <c r="DJ423"/>
      <c r="DK423"/>
      <c r="DL423"/>
      <c r="DM423"/>
      <c r="DN423"/>
      <c r="DO423"/>
      <c r="DP423"/>
      <c r="DQ423"/>
      <c r="DR423"/>
      <c r="DS423"/>
      <c r="DT423"/>
      <c r="DU423"/>
      <c r="DV423"/>
      <c r="DW423"/>
      <c r="DX423"/>
      <c r="DY423"/>
      <c r="DZ423"/>
      <c r="EA423"/>
      <c r="EB423"/>
      <c r="EC423"/>
      <c r="ED423"/>
      <c r="EE423"/>
      <c r="EF423"/>
      <c r="EG423"/>
      <c r="EH423"/>
      <c r="EI423"/>
      <c r="EJ423"/>
      <c r="EK423"/>
      <c r="EL423"/>
      <c r="EM423"/>
      <c r="EN423"/>
      <c r="EO423"/>
      <c r="EP423"/>
      <c r="EQ423"/>
      <c r="ER423"/>
      <c r="ES423"/>
      <c r="ET423"/>
      <c r="EU423"/>
      <c r="EV423"/>
      <c r="EW423"/>
      <c r="EX423"/>
      <c r="EY423"/>
      <c r="EZ423"/>
      <c r="FA423"/>
      <c r="FB423"/>
      <c r="FC423"/>
      <c r="FD423"/>
      <c r="FE423"/>
      <c r="FF423"/>
      <c r="FG423"/>
      <c r="FH423"/>
      <c r="FI423"/>
      <c r="FJ423"/>
      <c r="FK423"/>
      <c r="FL423"/>
      <c r="FM423"/>
      <c r="FN423"/>
      <c r="FO423"/>
      <c r="FP423"/>
      <c r="FQ423"/>
      <c r="FR423"/>
      <c r="FS423"/>
      <c r="FT423"/>
      <c r="FU423"/>
      <c r="FV423"/>
      <c r="FW423"/>
      <c r="FX423"/>
      <c r="FY423"/>
      <c r="FZ423"/>
      <c r="GA423"/>
      <c r="GB423"/>
      <c r="GC423"/>
      <c r="GD423"/>
      <c r="GE423"/>
      <c r="GF423"/>
      <c r="GG423"/>
      <c r="GH423"/>
      <c r="GI423"/>
      <c r="GJ423"/>
      <c r="GK423"/>
      <c r="GL423"/>
      <c r="GM423"/>
      <c r="GN423"/>
      <c r="GO423"/>
      <c r="GP423"/>
      <c r="GQ423"/>
      <c r="GR423"/>
      <c r="GS423"/>
      <c r="GT423"/>
      <c r="GU423"/>
      <c r="GV423"/>
      <c r="GW423"/>
      <c r="GX423"/>
      <c r="GY423"/>
      <c r="GZ423"/>
      <c r="HA423"/>
      <c r="HB423"/>
      <c r="HC423"/>
      <c r="HD423"/>
      <c r="HE423"/>
      <c r="HF423"/>
      <c r="HG423"/>
      <c r="HH423"/>
      <c r="HI423"/>
      <c r="HJ423"/>
      <c r="HK423"/>
      <c r="HL423"/>
      <c r="HM423"/>
      <c r="HN423"/>
      <c r="HO423"/>
      <c r="HP423"/>
      <c r="HQ423"/>
      <c r="HR423"/>
      <c r="HS423"/>
      <c r="HT423"/>
      <c r="HU423"/>
      <c r="HV423"/>
      <c r="HW423"/>
      <c r="HX423"/>
      <c r="HY423"/>
      <c r="HZ423"/>
      <c r="IA423"/>
      <c r="IB423"/>
      <c r="IC423"/>
      <c r="ID423"/>
      <c r="IE423"/>
      <c r="IF423"/>
      <c r="IG423"/>
      <c r="IH423"/>
      <c r="II423"/>
      <c r="IJ423"/>
      <c r="IK423"/>
      <c r="IL423"/>
      <c r="IM423"/>
      <c r="IN423"/>
      <c r="IO423"/>
      <c r="IP423"/>
      <c r="IQ423"/>
      <c r="IR423"/>
      <c r="IS423"/>
      <c r="IT423"/>
      <c r="IU423"/>
      <c r="IV423"/>
      <c r="IW423"/>
      <c r="IX423"/>
      <c r="IY423"/>
      <c r="IZ423"/>
      <c r="JA423"/>
      <c r="JB423"/>
      <c r="JC423"/>
      <c r="JD423"/>
      <c r="JE423"/>
      <c r="JF423"/>
      <c r="JG423"/>
      <c r="JH423"/>
      <c r="JI423"/>
      <c r="JJ423"/>
      <c r="JK423"/>
      <c r="JL423"/>
      <c r="JM423"/>
      <c r="JN423"/>
      <c r="JO423"/>
      <c r="JP423"/>
      <c r="JQ423"/>
      <c r="JR423"/>
      <c r="JS423"/>
      <c r="JT423"/>
      <c r="JU423"/>
      <c r="JV423"/>
      <c r="JW423"/>
      <c r="JX423"/>
      <c r="JY423"/>
      <c r="JZ423"/>
      <c r="KA423"/>
      <c r="KB423"/>
      <c r="KC423"/>
      <c r="KD423"/>
      <c r="KE423"/>
      <c r="KF423"/>
      <c r="KG423"/>
      <c r="KH423"/>
      <c r="KI423"/>
      <c r="KJ423"/>
      <c r="KK423"/>
      <c r="KL423"/>
      <c r="KM423"/>
      <c r="KN423"/>
      <c r="KO423"/>
      <c r="KP423"/>
      <c r="KQ423"/>
      <c r="KR423"/>
      <c r="KS423"/>
      <c r="KT423"/>
      <c r="KU423"/>
      <c r="KV423"/>
      <c r="KW423"/>
      <c r="KX423"/>
      <c r="KY423"/>
      <c r="KZ423"/>
      <c r="LA423"/>
      <c r="LB423"/>
      <c r="LC423"/>
      <c r="LD423"/>
      <c r="LE423"/>
      <c r="LF423"/>
      <c r="LG423"/>
      <c r="LH423"/>
      <c r="LI423"/>
      <c r="LJ423"/>
      <c r="LK423"/>
      <c r="LL423"/>
      <c r="LM423"/>
      <c r="LN423"/>
      <c r="LO423"/>
      <c r="LP423"/>
      <c r="LQ423"/>
      <c r="LR423"/>
      <c r="LS423"/>
      <c r="LT423"/>
      <c r="LU423"/>
      <c r="LV423"/>
      <c r="LW423"/>
      <c r="LX423"/>
      <c r="LY423"/>
      <c r="LZ423"/>
      <c r="MA423"/>
      <c r="MB423"/>
      <c r="MC423"/>
      <c r="MD423"/>
      <c r="ME423"/>
      <c r="MF423"/>
      <c r="MG423"/>
      <c r="MH423"/>
      <c r="MI423"/>
      <c r="MJ423"/>
      <c r="MK423"/>
      <c r="ML423"/>
      <c r="MM423"/>
      <c r="MN423"/>
      <c r="MO423"/>
      <c r="MP423"/>
      <c r="MQ423"/>
      <c r="MR423"/>
      <c r="MS423"/>
      <c r="MT423"/>
      <c r="MU423"/>
      <c r="MV423"/>
      <c r="MW423"/>
      <c r="MX423"/>
      <c r="MY423"/>
      <c r="MZ423"/>
      <c r="NA423"/>
      <c r="NB423"/>
      <c r="NC423"/>
      <c r="ND423"/>
      <c r="NE423"/>
      <c r="NF423"/>
      <c r="NG423"/>
      <c r="NH423"/>
      <c r="NI423"/>
      <c r="NJ423"/>
      <c r="NK423"/>
      <c r="NL423"/>
      <c r="NM423"/>
      <c r="NN423"/>
      <c r="NO423"/>
      <c r="NP423"/>
      <c r="NQ423"/>
      <c r="NR423"/>
      <c r="NS423"/>
      <c r="NT423"/>
      <c r="NU423"/>
      <c r="NV423"/>
      <c r="NW423"/>
      <c r="NX423"/>
      <c r="NY423"/>
      <c r="NZ423"/>
      <c r="OA423"/>
      <c r="OB423"/>
      <c r="OC423"/>
      <c r="OD423"/>
      <c r="OE423"/>
      <c r="OF423"/>
      <c r="OG423"/>
      <c r="OH423"/>
      <c r="OI423"/>
      <c r="OJ423"/>
      <c r="OK423"/>
      <c r="OL423"/>
      <c r="OM423"/>
      <c r="ON423"/>
      <c r="OO423"/>
      <c r="OP423"/>
      <c r="OQ423"/>
      <c r="OR423"/>
      <c r="OS423"/>
      <c r="OT423"/>
      <c r="OU423"/>
      <c r="OV423"/>
      <c r="OW423"/>
      <c r="OX423"/>
      <c r="OY423"/>
      <c r="OZ423"/>
      <c r="PA423"/>
      <c r="PB423"/>
      <c r="PC423"/>
      <c r="PD423"/>
      <c r="PE423"/>
      <c r="PF423"/>
      <c r="PG423"/>
      <c r="PH423"/>
      <c r="PI423"/>
      <c r="PJ423"/>
      <c r="PK423"/>
      <c r="PL423"/>
      <c r="PM423"/>
      <c r="PN423"/>
      <c r="PO423"/>
      <c r="PP423"/>
      <c r="PQ423"/>
      <c r="PR423"/>
      <c r="PS423"/>
      <c r="PT423"/>
      <c r="PU423"/>
      <c r="PV423"/>
      <c r="PW423"/>
      <c r="PX423"/>
      <c r="PY423"/>
      <c r="PZ423"/>
      <c r="QA423"/>
      <c r="QB423"/>
      <c r="QC423"/>
      <c r="QD423"/>
      <c r="QE423"/>
      <c r="QF423"/>
      <c r="QG423"/>
      <c r="QH423"/>
      <c r="QI423"/>
      <c r="QJ423"/>
      <c r="QK423"/>
      <c r="QL423"/>
      <c r="QM423"/>
      <c r="QN423"/>
      <c r="QO423"/>
      <c r="QP423"/>
      <c r="QQ423"/>
      <c r="QR423"/>
      <c r="QS423"/>
      <c r="QT423"/>
      <c r="QU423"/>
      <c r="QV423"/>
      <c r="QW423"/>
      <c r="QX423"/>
      <c r="QY423"/>
      <c r="QZ423"/>
      <c r="RA423"/>
      <c r="RB423"/>
      <c r="RC423"/>
      <c r="RD423"/>
      <c r="RE423"/>
      <c r="RF423"/>
      <c r="RG423"/>
      <c r="RH423"/>
      <c r="RI423"/>
      <c r="RJ423"/>
      <c r="RK423"/>
      <c r="RL423"/>
      <c r="RM423"/>
      <c r="RN423"/>
      <c r="RO423"/>
      <c r="RP423"/>
      <c r="RQ423"/>
      <c r="RR423"/>
      <c r="RS423"/>
      <c r="RT423"/>
      <c r="RU423"/>
      <c r="RV423"/>
      <c r="RW423"/>
      <c r="RX423"/>
      <c r="RY423"/>
      <c r="RZ423"/>
      <c r="SA423"/>
      <c r="SB423"/>
      <c r="SC423"/>
      <c r="SD423"/>
      <c r="SE423"/>
      <c r="SF423"/>
      <c r="SG423"/>
      <c r="SH423"/>
      <c r="SI423"/>
      <c r="SJ423"/>
      <c r="SK423"/>
      <c r="SL423"/>
      <c r="SM423"/>
      <c r="SN423"/>
      <c r="SO423"/>
      <c r="SP423"/>
    </row>
    <row r="424" spans="1:510" ht="16.5" customHeight="1" x14ac:dyDescent="0.2">
      <c r="A424" s="20">
        <v>1643</v>
      </c>
      <c r="B424" s="34" t="s">
        <v>70</v>
      </c>
      <c r="C424" s="34" t="s">
        <v>449</v>
      </c>
      <c r="D424" s="20" t="s">
        <v>51</v>
      </c>
      <c r="E424" s="20" t="s">
        <v>1345</v>
      </c>
      <c r="F424" s="22" t="s">
        <v>88</v>
      </c>
      <c r="G424" s="34" t="s">
        <v>37</v>
      </c>
      <c r="H424" s="20" t="s">
        <v>89</v>
      </c>
      <c r="I424" s="20" t="s">
        <v>27</v>
      </c>
      <c r="J424" s="35" t="s">
        <v>588</v>
      </c>
      <c r="K424" s="36"/>
      <c r="L424" s="36"/>
      <c r="M424" s="36"/>
      <c r="N424" s="36"/>
      <c r="O424" s="55">
        <v>393300000</v>
      </c>
      <c r="P424" s="37"/>
      <c r="Q424" s="34">
        <v>1</v>
      </c>
      <c r="R424" s="38"/>
      <c r="S424" s="39" t="s">
        <v>83</v>
      </c>
      <c r="T424" s="37">
        <f t="shared" si="8"/>
        <v>393300000</v>
      </c>
      <c r="U424" s="27" t="s">
        <v>39</v>
      </c>
      <c r="V424" s="28" t="s">
        <v>40</v>
      </c>
      <c r="W424"/>
      <c r="X424"/>
      <c r="Y424"/>
      <c r="Z424"/>
      <c r="AA424"/>
      <c r="AB424"/>
      <c r="AC424"/>
      <c r="AD424"/>
      <c r="AE424"/>
      <c r="AF424"/>
      <c r="AG424"/>
      <c r="AH424"/>
      <c r="AI424"/>
      <c r="AJ424"/>
      <c r="AK424"/>
      <c r="AL424"/>
      <c r="AM424"/>
      <c r="AN424"/>
      <c r="AO424"/>
      <c r="AP424"/>
      <c r="AQ424"/>
      <c r="AR424"/>
      <c r="AS424"/>
      <c r="AT424"/>
      <c r="AU424"/>
      <c r="AV424"/>
      <c r="AW424"/>
      <c r="AX424"/>
      <c r="AY424"/>
      <c r="AZ424"/>
      <c r="BA424"/>
      <c r="BB424"/>
      <c r="BC424"/>
      <c r="BD424"/>
      <c r="BE424"/>
      <c r="BF424"/>
      <c r="BG424"/>
      <c r="BH424"/>
      <c r="BI424"/>
      <c r="BJ424"/>
      <c r="BK424"/>
      <c r="BL424"/>
      <c r="BM424"/>
      <c r="BN424"/>
      <c r="BO424"/>
      <c r="BP424"/>
      <c r="BQ424"/>
      <c r="BR424"/>
      <c r="BS424"/>
      <c r="BT424"/>
      <c r="BU424"/>
      <c r="BV424"/>
      <c r="BW424"/>
      <c r="BX424"/>
      <c r="BY424"/>
      <c r="BZ424"/>
      <c r="CA424"/>
      <c r="CB424"/>
      <c r="CC424"/>
      <c r="CD424"/>
      <c r="CE424"/>
      <c r="CF424"/>
      <c r="CG424"/>
      <c r="CH424"/>
      <c r="CI424"/>
      <c r="CJ424"/>
      <c r="CK424"/>
      <c r="CL424"/>
      <c r="CM424"/>
      <c r="CN424"/>
      <c r="CO424"/>
      <c r="CP424"/>
      <c r="CQ424"/>
      <c r="CR424"/>
      <c r="CS424"/>
      <c r="CT424"/>
      <c r="CU424"/>
      <c r="CV424"/>
      <c r="CW424"/>
      <c r="CX424"/>
      <c r="CY424"/>
      <c r="CZ424"/>
      <c r="DA424"/>
      <c r="DB424"/>
      <c r="DC424"/>
      <c r="DD424"/>
      <c r="DE424"/>
      <c r="DF424"/>
      <c r="DG424"/>
      <c r="DH424"/>
      <c r="DI424"/>
      <c r="DJ424"/>
      <c r="DK424"/>
      <c r="DL424"/>
      <c r="DM424"/>
      <c r="DN424"/>
      <c r="DO424"/>
      <c r="DP424"/>
      <c r="DQ424"/>
      <c r="DR424"/>
      <c r="DS424"/>
      <c r="DT424"/>
      <c r="DU424"/>
      <c r="DV424"/>
      <c r="DW424"/>
      <c r="DX424"/>
      <c r="DY424"/>
      <c r="DZ424"/>
      <c r="EA424"/>
      <c r="EB424"/>
      <c r="EC424"/>
      <c r="ED424"/>
      <c r="EE424"/>
      <c r="EF424"/>
      <c r="EG424"/>
      <c r="EH424"/>
      <c r="EI424"/>
      <c r="EJ424"/>
      <c r="EK424"/>
      <c r="EL424"/>
      <c r="EM424"/>
      <c r="EN424"/>
      <c r="EO424"/>
      <c r="EP424"/>
      <c r="EQ424"/>
      <c r="ER424"/>
      <c r="ES424"/>
      <c r="ET424"/>
      <c r="EU424"/>
      <c r="EV424"/>
      <c r="EW424"/>
      <c r="EX424"/>
      <c r="EY424"/>
      <c r="EZ424"/>
      <c r="FA424"/>
      <c r="FB424"/>
      <c r="FC424"/>
      <c r="FD424"/>
      <c r="FE424"/>
      <c r="FF424"/>
      <c r="FG424"/>
      <c r="FH424"/>
      <c r="FI424"/>
      <c r="FJ424"/>
      <c r="FK424"/>
      <c r="FL424"/>
      <c r="FM424"/>
      <c r="FN424"/>
      <c r="FO424"/>
      <c r="FP424"/>
      <c r="FQ424"/>
      <c r="FR424"/>
      <c r="FS424"/>
      <c r="FT424"/>
      <c r="FU424"/>
      <c r="FV424"/>
      <c r="FW424"/>
      <c r="FX424"/>
      <c r="FY424"/>
      <c r="FZ424"/>
      <c r="GA424"/>
      <c r="GB424"/>
      <c r="GC424"/>
      <c r="GD424"/>
      <c r="GE424"/>
      <c r="GF424"/>
      <c r="GG424"/>
      <c r="GH424"/>
      <c r="GI424"/>
      <c r="GJ424"/>
      <c r="GK424"/>
      <c r="GL424"/>
      <c r="GM424"/>
      <c r="GN424"/>
      <c r="GO424"/>
      <c r="GP424"/>
      <c r="GQ424"/>
      <c r="GR424"/>
      <c r="GS424"/>
      <c r="GT424"/>
      <c r="GU424"/>
      <c r="GV424"/>
      <c r="GW424"/>
      <c r="GX424"/>
      <c r="GY424"/>
      <c r="GZ424"/>
      <c r="HA424"/>
      <c r="HB424"/>
      <c r="HC424"/>
      <c r="HD424"/>
      <c r="HE424"/>
      <c r="HF424"/>
      <c r="HG424"/>
      <c r="HH424"/>
      <c r="HI424"/>
      <c r="HJ424"/>
      <c r="HK424"/>
      <c r="HL424"/>
      <c r="HM424"/>
      <c r="HN424"/>
      <c r="HO424"/>
      <c r="HP424"/>
      <c r="HQ424"/>
      <c r="HR424"/>
      <c r="HS424"/>
      <c r="HT424"/>
      <c r="HU424"/>
      <c r="HV424"/>
      <c r="HW424"/>
      <c r="HX424"/>
      <c r="HY424"/>
      <c r="HZ424"/>
      <c r="IA424"/>
      <c r="IB424"/>
      <c r="IC424"/>
      <c r="ID424"/>
      <c r="IE424"/>
      <c r="IF424"/>
      <c r="IG424"/>
      <c r="IH424"/>
      <c r="II424"/>
      <c r="IJ424"/>
      <c r="IK424"/>
      <c r="IL424"/>
      <c r="IM424"/>
      <c r="IN424"/>
      <c r="IO424"/>
      <c r="IP424"/>
      <c r="IQ424"/>
      <c r="IR424"/>
      <c r="IS424"/>
      <c r="IT424"/>
      <c r="IU424"/>
      <c r="IV424"/>
      <c r="IW424"/>
      <c r="IX424"/>
      <c r="IY424"/>
      <c r="IZ424"/>
      <c r="JA424"/>
      <c r="JB424"/>
      <c r="JC424"/>
      <c r="JD424"/>
      <c r="JE424"/>
      <c r="JF424"/>
      <c r="JG424"/>
      <c r="JH424"/>
      <c r="JI424"/>
      <c r="JJ424"/>
      <c r="JK424"/>
      <c r="JL424"/>
      <c r="JM424"/>
      <c r="JN424"/>
      <c r="JO424"/>
      <c r="JP424"/>
      <c r="JQ424"/>
      <c r="JR424"/>
      <c r="JS424"/>
      <c r="JT424"/>
      <c r="JU424"/>
      <c r="JV424"/>
      <c r="JW424"/>
      <c r="JX424"/>
      <c r="JY424"/>
      <c r="JZ424"/>
      <c r="KA424"/>
      <c r="KB424"/>
      <c r="KC424"/>
      <c r="KD424"/>
      <c r="KE424"/>
      <c r="KF424"/>
      <c r="KG424"/>
      <c r="KH424"/>
      <c r="KI424"/>
      <c r="KJ424"/>
      <c r="KK424"/>
      <c r="KL424"/>
      <c r="KM424"/>
      <c r="KN424"/>
      <c r="KO424"/>
      <c r="KP424"/>
      <c r="KQ424"/>
      <c r="KR424"/>
      <c r="KS424"/>
      <c r="KT424"/>
      <c r="KU424"/>
      <c r="KV424"/>
      <c r="KW424"/>
      <c r="KX424"/>
      <c r="KY424"/>
      <c r="KZ424"/>
      <c r="LA424"/>
      <c r="LB424"/>
      <c r="LC424"/>
      <c r="LD424"/>
      <c r="LE424"/>
      <c r="LF424"/>
      <c r="LG424"/>
      <c r="LH424"/>
      <c r="LI424"/>
      <c r="LJ424"/>
      <c r="LK424"/>
      <c r="LL424"/>
      <c r="LM424"/>
      <c r="LN424"/>
      <c r="LO424"/>
      <c r="LP424"/>
      <c r="LQ424"/>
      <c r="LR424"/>
      <c r="LS424"/>
      <c r="LT424"/>
      <c r="LU424"/>
      <c r="LV424"/>
      <c r="LW424"/>
      <c r="LX424"/>
      <c r="LY424"/>
      <c r="LZ424"/>
      <c r="MA424"/>
      <c r="MB424"/>
      <c r="MC424"/>
      <c r="MD424"/>
      <c r="ME424"/>
      <c r="MF424"/>
      <c r="MG424"/>
      <c r="MH424"/>
      <c r="MI424"/>
      <c r="MJ424"/>
      <c r="MK424"/>
      <c r="ML424"/>
      <c r="MM424"/>
      <c r="MN424"/>
      <c r="MO424"/>
      <c r="MP424"/>
      <c r="MQ424"/>
      <c r="MR424"/>
      <c r="MS424"/>
      <c r="MT424"/>
      <c r="MU424"/>
      <c r="MV424"/>
      <c r="MW424"/>
      <c r="MX424"/>
      <c r="MY424"/>
      <c r="MZ424"/>
      <c r="NA424"/>
      <c r="NB424"/>
      <c r="NC424"/>
      <c r="ND424"/>
      <c r="NE424"/>
      <c r="NF424"/>
      <c r="NG424"/>
      <c r="NH424"/>
      <c r="NI424"/>
      <c r="NJ424"/>
      <c r="NK424"/>
      <c r="NL424"/>
      <c r="NM424"/>
      <c r="NN424"/>
      <c r="NO424"/>
      <c r="NP424"/>
      <c r="NQ424"/>
      <c r="NR424"/>
      <c r="NS424"/>
      <c r="NT424"/>
      <c r="NU424"/>
      <c r="NV424"/>
      <c r="NW424"/>
      <c r="NX424"/>
      <c r="NY424"/>
      <c r="NZ424"/>
      <c r="OA424"/>
      <c r="OB424"/>
      <c r="OC424"/>
      <c r="OD424"/>
      <c r="OE424"/>
      <c r="OF424"/>
      <c r="OG424"/>
      <c r="OH424"/>
      <c r="OI424"/>
      <c r="OJ424"/>
      <c r="OK424"/>
      <c r="OL424"/>
      <c r="OM424"/>
      <c r="ON424"/>
      <c r="OO424"/>
      <c r="OP424"/>
      <c r="OQ424"/>
      <c r="OR424"/>
      <c r="OS424"/>
      <c r="OT424"/>
      <c r="OU424"/>
      <c r="OV424"/>
      <c r="OW424"/>
      <c r="OX424"/>
      <c r="OY424"/>
      <c r="OZ424"/>
      <c r="PA424"/>
      <c r="PB424"/>
      <c r="PC424"/>
      <c r="PD424"/>
      <c r="PE424"/>
      <c r="PF424"/>
      <c r="PG424"/>
      <c r="PH424"/>
      <c r="PI424"/>
      <c r="PJ424"/>
      <c r="PK424"/>
      <c r="PL424"/>
      <c r="PM424"/>
      <c r="PN424"/>
      <c r="PO424"/>
      <c r="PP424"/>
      <c r="PQ424"/>
      <c r="PR424"/>
      <c r="PS424"/>
      <c r="PT424"/>
      <c r="PU424"/>
      <c r="PV424"/>
      <c r="PW424"/>
      <c r="PX424"/>
      <c r="PY424"/>
      <c r="PZ424"/>
      <c r="QA424"/>
      <c r="QB424"/>
      <c r="QC424"/>
      <c r="QD424"/>
      <c r="QE424"/>
      <c r="QF424"/>
      <c r="QG424"/>
      <c r="QH424"/>
      <c r="QI424"/>
      <c r="QJ424"/>
      <c r="QK424"/>
      <c r="QL424"/>
      <c r="QM424"/>
      <c r="QN424"/>
      <c r="QO424"/>
      <c r="QP424"/>
      <c r="QQ424"/>
      <c r="QR424"/>
      <c r="QS424"/>
      <c r="QT424"/>
      <c r="QU424"/>
      <c r="QV424"/>
      <c r="QW424"/>
      <c r="QX424"/>
      <c r="QY424"/>
      <c r="QZ424"/>
      <c r="RA424"/>
      <c r="RB424"/>
      <c r="RC424"/>
      <c r="RD424"/>
      <c r="RE424"/>
      <c r="RF424"/>
      <c r="RG424"/>
      <c r="RH424"/>
      <c r="RI424"/>
      <c r="RJ424"/>
      <c r="RK424"/>
      <c r="RL424"/>
      <c r="RM424"/>
      <c r="RN424"/>
      <c r="RO424"/>
      <c r="RP424"/>
      <c r="RQ424"/>
      <c r="RR424"/>
      <c r="RS424"/>
      <c r="RT424"/>
      <c r="RU424"/>
      <c r="RV424"/>
      <c r="RW424"/>
      <c r="RX424"/>
      <c r="RY424"/>
      <c r="RZ424"/>
      <c r="SA424"/>
      <c r="SB424"/>
      <c r="SC424"/>
      <c r="SD424"/>
      <c r="SE424"/>
      <c r="SF424"/>
      <c r="SG424"/>
      <c r="SH424"/>
      <c r="SI424"/>
      <c r="SJ424"/>
      <c r="SK424"/>
      <c r="SL424"/>
      <c r="SM424"/>
      <c r="SN424"/>
      <c r="SO424"/>
      <c r="SP424"/>
    </row>
    <row r="425" spans="1:510" ht="16.5" customHeight="1" x14ac:dyDescent="0.2">
      <c r="A425" s="20">
        <v>1644</v>
      </c>
      <c r="B425" s="34" t="s">
        <v>70</v>
      </c>
      <c r="C425" s="34" t="s">
        <v>449</v>
      </c>
      <c r="D425" s="20" t="s">
        <v>51</v>
      </c>
      <c r="E425" s="20" t="s">
        <v>1345</v>
      </c>
      <c r="F425" s="22" t="s">
        <v>88</v>
      </c>
      <c r="G425" s="34" t="s">
        <v>37</v>
      </c>
      <c r="H425" s="20" t="s">
        <v>89</v>
      </c>
      <c r="I425" s="20" t="s">
        <v>27</v>
      </c>
      <c r="J425" s="35" t="s">
        <v>589</v>
      </c>
      <c r="K425" s="36"/>
      <c r="L425" s="36"/>
      <c r="M425" s="36"/>
      <c r="N425" s="36"/>
      <c r="O425" s="55">
        <v>873198060</v>
      </c>
      <c r="P425" s="37"/>
      <c r="Q425" s="34">
        <v>1</v>
      </c>
      <c r="R425" s="38"/>
      <c r="S425" s="39" t="s">
        <v>83</v>
      </c>
      <c r="T425" s="37">
        <f t="shared" si="8"/>
        <v>873198060</v>
      </c>
      <c r="U425" s="27" t="s">
        <v>39</v>
      </c>
      <c r="V425" s="28" t="s">
        <v>40</v>
      </c>
      <c r="W425"/>
      <c r="X425"/>
      <c r="Y425"/>
      <c r="Z425"/>
      <c r="AA425"/>
      <c r="AB425"/>
      <c r="AC425"/>
      <c r="AD425"/>
      <c r="AE425"/>
      <c r="AF425"/>
      <c r="AG425"/>
      <c r="AH425"/>
      <c r="AI425"/>
      <c r="AJ425"/>
      <c r="AK425"/>
      <c r="AL425"/>
      <c r="AM425"/>
      <c r="AN425"/>
      <c r="AO425"/>
      <c r="AP425"/>
      <c r="AQ425"/>
      <c r="AR425"/>
      <c r="AS425"/>
      <c r="AT425"/>
      <c r="AU425"/>
      <c r="AV425"/>
      <c r="AW425"/>
      <c r="AX425"/>
      <c r="AY425"/>
      <c r="AZ425"/>
      <c r="BA425"/>
      <c r="BB425"/>
      <c r="BC425"/>
      <c r="BD425"/>
      <c r="BE425"/>
      <c r="BF425"/>
      <c r="BG425"/>
      <c r="BH425"/>
      <c r="BI425"/>
      <c r="BJ425"/>
      <c r="BK425"/>
      <c r="BL425"/>
      <c r="BM425"/>
      <c r="BN425"/>
      <c r="BO425"/>
      <c r="BP425"/>
      <c r="BQ425"/>
      <c r="BR425"/>
      <c r="BS425"/>
      <c r="BT425"/>
      <c r="BU425"/>
      <c r="BV425"/>
      <c r="BW425"/>
      <c r="BX425"/>
      <c r="BY425"/>
      <c r="BZ425"/>
      <c r="CA425"/>
      <c r="CB425"/>
      <c r="CC425"/>
      <c r="CD425"/>
      <c r="CE425"/>
      <c r="CF425"/>
      <c r="CG425"/>
      <c r="CH425"/>
      <c r="CI425"/>
      <c r="CJ425"/>
      <c r="CK425"/>
      <c r="CL425"/>
      <c r="CM425"/>
      <c r="CN425"/>
      <c r="CO425"/>
      <c r="CP425"/>
      <c r="CQ425"/>
      <c r="CR425"/>
      <c r="CS425"/>
      <c r="CT425"/>
      <c r="CU425"/>
      <c r="CV425"/>
      <c r="CW425"/>
      <c r="CX425"/>
      <c r="CY425"/>
      <c r="CZ425"/>
      <c r="DA425"/>
      <c r="DB425"/>
      <c r="DC425"/>
      <c r="DD425"/>
      <c r="DE425"/>
      <c r="DF425"/>
      <c r="DG425"/>
      <c r="DH425"/>
      <c r="DI425"/>
      <c r="DJ425"/>
      <c r="DK425"/>
      <c r="DL425"/>
      <c r="DM425"/>
      <c r="DN425"/>
      <c r="DO425"/>
      <c r="DP425"/>
      <c r="DQ425"/>
      <c r="DR425"/>
      <c r="DS425"/>
      <c r="DT425"/>
      <c r="DU425"/>
      <c r="DV425"/>
      <c r="DW425"/>
      <c r="DX425"/>
      <c r="DY425"/>
      <c r="DZ425"/>
      <c r="EA425"/>
      <c r="EB425"/>
      <c r="EC425"/>
      <c r="ED425"/>
      <c r="EE425"/>
      <c r="EF425"/>
      <c r="EG425"/>
      <c r="EH425"/>
      <c r="EI425"/>
      <c r="EJ425"/>
      <c r="EK425"/>
      <c r="EL425"/>
      <c r="EM425"/>
      <c r="EN425"/>
      <c r="EO425"/>
      <c r="EP425"/>
      <c r="EQ425"/>
      <c r="ER425"/>
      <c r="ES425"/>
      <c r="ET425"/>
      <c r="EU425"/>
      <c r="EV425"/>
      <c r="EW425"/>
      <c r="EX425"/>
      <c r="EY425"/>
      <c r="EZ425"/>
      <c r="FA425"/>
      <c r="FB425"/>
      <c r="FC425"/>
      <c r="FD425"/>
      <c r="FE425"/>
      <c r="FF425"/>
      <c r="FG425"/>
      <c r="FH425"/>
      <c r="FI425"/>
      <c r="FJ425"/>
      <c r="FK425"/>
      <c r="FL425"/>
      <c r="FM425"/>
      <c r="FN425"/>
      <c r="FO425"/>
      <c r="FP425"/>
      <c r="FQ425"/>
      <c r="FR425"/>
      <c r="FS425"/>
      <c r="FT425"/>
      <c r="FU425"/>
      <c r="FV425"/>
      <c r="FW425"/>
      <c r="FX425"/>
      <c r="FY425"/>
      <c r="FZ425"/>
      <c r="GA425"/>
      <c r="GB425"/>
      <c r="GC425"/>
      <c r="GD425"/>
      <c r="GE425"/>
      <c r="GF425"/>
      <c r="GG425"/>
      <c r="GH425"/>
      <c r="GI425"/>
      <c r="GJ425"/>
      <c r="GK425"/>
      <c r="GL425"/>
      <c r="GM425"/>
      <c r="GN425"/>
      <c r="GO425"/>
      <c r="GP425"/>
      <c r="GQ425"/>
      <c r="GR425"/>
      <c r="GS425"/>
      <c r="GT425"/>
      <c r="GU425"/>
      <c r="GV425"/>
      <c r="GW425"/>
      <c r="GX425"/>
      <c r="GY425"/>
      <c r="GZ425"/>
      <c r="HA425"/>
      <c r="HB425"/>
      <c r="HC425"/>
      <c r="HD425"/>
      <c r="HE425"/>
      <c r="HF425"/>
      <c r="HG425"/>
      <c r="HH425"/>
      <c r="HI425"/>
      <c r="HJ425"/>
      <c r="HK425"/>
      <c r="HL425"/>
      <c r="HM425"/>
      <c r="HN425"/>
      <c r="HO425"/>
      <c r="HP425"/>
      <c r="HQ425"/>
      <c r="HR425"/>
      <c r="HS425"/>
      <c r="HT425"/>
      <c r="HU425"/>
      <c r="HV425"/>
      <c r="HW425"/>
      <c r="HX425"/>
      <c r="HY425"/>
      <c r="HZ425"/>
      <c r="IA425"/>
      <c r="IB425"/>
      <c r="IC425"/>
      <c r="ID425"/>
      <c r="IE425"/>
      <c r="IF425"/>
      <c r="IG425"/>
      <c r="IH425"/>
      <c r="II425"/>
      <c r="IJ425"/>
      <c r="IK425"/>
      <c r="IL425"/>
      <c r="IM425"/>
      <c r="IN425"/>
      <c r="IO425"/>
      <c r="IP425"/>
      <c r="IQ425"/>
      <c r="IR425"/>
      <c r="IS425"/>
      <c r="IT425"/>
      <c r="IU425"/>
      <c r="IV425"/>
      <c r="IW425"/>
      <c r="IX425"/>
      <c r="IY425"/>
      <c r="IZ425"/>
      <c r="JA425"/>
      <c r="JB425"/>
      <c r="JC425"/>
      <c r="JD425"/>
      <c r="JE425"/>
      <c r="JF425"/>
      <c r="JG425"/>
      <c r="JH425"/>
      <c r="JI425"/>
      <c r="JJ425"/>
      <c r="JK425"/>
      <c r="JL425"/>
      <c r="JM425"/>
      <c r="JN425"/>
      <c r="JO425"/>
      <c r="JP425"/>
      <c r="JQ425"/>
      <c r="JR425"/>
      <c r="JS425"/>
      <c r="JT425"/>
      <c r="JU425"/>
      <c r="JV425"/>
      <c r="JW425"/>
      <c r="JX425"/>
      <c r="JY425"/>
      <c r="JZ425"/>
      <c r="KA425"/>
      <c r="KB425"/>
      <c r="KC425"/>
      <c r="KD425"/>
      <c r="KE425"/>
      <c r="KF425"/>
      <c r="KG425"/>
      <c r="KH425"/>
      <c r="KI425"/>
      <c r="KJ425"/>
      <c r="KK425"/>
      <c r="KL425"/>
      <c r="KM425"/>
      <c r="KN425"/>
      <c r="KO425"/>
      <c r="KP425"/>
      <c r="KQ425"/>
      <c r="KR425"/>
      <c r="KS425"/>
      <c r="KT425"/>
      <c r="KU425"/>
      <c r="KV425"/>
      <c r="KW425"/>
      <c r="KX425"/>
      <c r="KY425"/>
      <c r="KZ425"/>
      <c r="LA425"/>
      <c r="LB425"/>
      <c r="LC425"/>
      <c r="LD425"/>
      <c r="LE425"/>
      <c r="LF425"/>
      <c r="LG425"/>
      <c r="LH425"/>
      <c r="LI425"/>
      <c r="LJ425"/>
      <c r="LK425"/>
      <c r="LL425"/>
      <c r="LM425"/>
      <c r="LN425"/>
      <c r="LO425"/>
      <c r="LP425"/>
      <c r="LQ425"/>
      <c r="LR425"/>
      <c r="LS425"/>
      <c r="LT425"/>
      <c r="LU425"/>
      <c r="LV425"/>
      <c r="LW425"/>
      <c r="LX425"/>
      <c r="LY425"/>
      <c r="LZ425"/>
      <c r="MA425"/>
      <c r="MB425"/>
      <c r="MC425"/>
      <c r="MD425"/>
      <c r="ME425"/>
      <c r="MF425"/>
      <c r="MG425"/>
      <c r="MH425"/>
      <c r="MI425"/>
      <c r="MJ425"/>
      <c r="MK425"/>
      <c r="ML425"/>
      <c r="MM425"/>
      <c r="MN425"/>
      <c r="MO425"/>
      <c r="MP425"/>
      <c r="MQ425"/>
      <c r="MR425"/>
      <c r="MS425"/>
      <c r="MT425"/>
      <c r="MU425"/>
      <c r="MV425"/>
      <c r="MW425"/>
      <c r="MX425"/>
      <c r="MY425"/>
      <c r="MZ425"/>
      <c r="NA425"/>
      <c r="NB425"/>
      <c r="NC425"/>
      <c r="ND425"/>
      <c r="NE425"/>
      <c r="NF425"/>
      <c r="NG425"/>
      <c r="NH425"/>
      <c r="NI425"/>
      <c r="NJ425"/>
      <c r="NK425"/>
      <c r="NL425"/>
      <c r="NM425"/>
      <c r="NN425"/>
      <c r="NO425"/>
      <c r="NP425"/>
      <c r="NQ425"/>
      <c r="NR425"/>
      <c r="NS425"/>
      <c r="NT425"/>
      <c r="NU425"/>
      <c r="NV425"/>
      <c r="NW425"/>
      <c r="NX425"/>
      <c r="NY425"/>
      <c r="NZ425"/>
      <c r="OA425"/>
      <c r="OB425"/>
      <c r="OC425"/>
      <c r="OD425"/>
      <c r="OE425"/>
      <c r="OF425"/>
      <c r="OG425"/>
      <c r="OH425"/>
      <c r="OI425"/>
      <c r="OJ425"/>
      <c r="OK425"/>
      <c r="OL425"/>
      <c r="OM425"/>
      <c r="ON425"/>
      <c r="OO425"/>
      <c r="OP425"/>
      <c r="OQ425"/>
      <c r="OR425"/>
      <c r="OS425"/>
      <c r="OT425"/>
      <c r="OU425"/>
      <c r="OV425"/>
      <c r="OW425"/>
      <c r="OX425"/>
      <c r="OY425"/>
      <c r="OZ425"/>
      <c r="PA425"/>
      <c r="PB425"/>
      <c r="PC425"/>
      <c r="PD425"/>
      <c r="PE425"/>
      <c r="PF425"/>
      <c r="PG425"/>
      <c r="PH425"/>
      <c r="PI425"/>
      <c r="PJ425"/>
      <c r="PK425"/>
      <c r="PL425"/>
      <c r="PM425"/>
      <c r="PN425"/>
      <c r="PO425"/>
      <c r="PP425"/>
      <c r="PQ425"/>
      <c r="PR425"/>
      <c r="PS425"/>
      <c r="PT425"/>
      <c r="PU425"/>
      <c r="PV425"/>
      <c r="PW425"/>
      <c r="PX425"/>
      <c r="PY425"/>
      <c r="PZ425"/>
      <c r="QA425"/>
      <c r="QB425"/>
      <c r="QC425"/>
      <c r="QD425"/>
      <c r="QE425"/>
      <c r="QF425"/>
      <c r="QG425"/>
      <c r="QH425"/>
      <c r="QI425"/>
      <c r="QJ425"/>
      <c r="QK425"/>
      <c r="QL425"/>
      <c r="QM425"/>
      <c r="QN425"/>
      <c r="QO425"/>
      <c r="QP425"/>
      <c r="QQ425"/>
      <c r="QR425"/>
      <c r="QS425"/>
      <c r="QT425"/>
      <c r="QU425"/>
      <c r="QV425"/>
      <c r="QW425"/>
      <c r="QX425"/>
      <c r="QY425"/>
      <c r="QZ425"/>
      <c r="RA425"/>
      <c r="RB425"/>
      <c r="RC425"/>
      <c r="RD425"/>
      <c r="RE425"/>
      <c r="RF425"/>
      <c r="RG425"/>
      <c r="RH425"/>
      <c r="RI425"/>
      <c r="RJ425"/>
      <c r="RK425"/>
      <c r="RL425"/>
      <c r="RM425"/>
      <c r="RN425"/>
      <c r="RO425"/>
      <c r="RP425"/>
      <c r="RQ425"/>
      <c r="RR425"/>
      <c r="RS425"/>
      <c r="RT425"/>
      <c r="RU425"/>
      <c r="RV425"/>
      <c r="RW425"/>
      <c r="RX425"/>
      <c r="RY425"/>
      <c r="RZ425"/>
      <c r="SA425"/>
      <c r="SB425"/>
      <c r="SC425"/>
      <c r="SD425"/>
      <c r="SE425"/>
      <c r="SF425"/>
      <c r="SG425"/>
      <c r="SH425"/>
      <c r="SI425"/>
      <c r="SJ425"/>
      <c r="SK425"/>
      <c r="SL425"/>
      <c r="SM425"/>
      <c r="SN425"/>
      <c r="SO425"/>
      <c r="SP425"/>
    </row>
    <row r="426" spans="1:510" ht="16.5" customHeight="1" x14ac:dyDescent="0.2">
      <c r="A426" s="20">
        <v>1645</v>
      </c>
      <c r="B426" s="34" t="s">
        <v>70</v>
      </c>
      <c r="C426" s="34" t="s">
        <v>97</v>
      </c>
      <c r="D426" s="20" t="s">
        <v>51</v>
      </c>
      <c r="E426" s="20" t="s">
        <v>1345</v>
      </c>
      <c r="F426" s="22" t="s">
        <v>88</v>
      </c>
      <c r="G426" s="34" t="s">
        <v>25</v>
      </c>
      <c r="H426" s="20" t="s">
        <v>89</v>
      </c>
      <c r="I426" s="20" t="s">
        <v>27</v>
      </c>
      <c r="J426" s="35" t="s">
        <v>590</v>
      </c>
      <c r="K426" s="36"/>
      <c r="L426" s="36"/>
      <c r="M426" s="36"/>
      <c r="N426" s="36"/>
      <c r="O426" s="55">
        <v>161916746</v>
      </c>
      <c r="P426" s="37"/>
      <c r="Q426" s="34">
        <v>1</v>
      </c>
      <c r="R426" s="25">
        <v>45809</v>
      </c>
      <c r="S426" s="39" t="s">
        <v>83</v>
      </c>
      <c r="T426" s="37">
        <f t="shared" si="8"/>
        <v>161916746</v>
      </c>
      <c r="U426" s="27" t="s">
        <v>39</v>
      </c>
      <c r="V426" s="28" t="s">
        <v>40</v>
      </c>
      <c r="W426"/>
      <c r="X426"/>
      <c r="Y426"/>
      <c r="Z426"/>
      <c r="AA426"/>
      <c r="AB426"/>
      <c r="AC426"/>
      <c r="AD426"/>
      <c r="AE426"/>
      <c r="AF426"/>
      <c r="AG426"/>
      <c r="AH426"/>
      <c r="AI426"/>
      <c r="AJ426"/>
      <c r="AK426"/>
      <c r="AL426"/>
      <c r="AM426"/>
      <c r="AN426"/>
      <c r="AO426"/>
      <c r="AP426"/>
      <c r="AQ426"/>
      <c r="AR426"/>
      <c r="AS426"/>
      <c r="AT426"/>
      <c r="AU426"/>
      <c r="AV426"/>
      <c r="AW426"/>
      <c r="AX426"/>
      <c r="AY426"/>
      <c r="AZ426"/>
      <c r="BA426"/>
      <c r="BB426"/>
      <c r="BC426"/>
      <c r="BD426"/>
      <c r="BE426"/>
      <c r="BF426"/>
      <c r="BG426"/>
      <c r="BH426"/>
      <c r="BI426"/>
      <c r="BJ426"/>
      <c r="BK426"/>
      <c r="BL426"/>
      <c r="BM426"/>
      <c r="BN426"/>
      <c r="BO426"/>
      <c r="BP426"/>
      <c r="BQ426"/>
      <c r="BR426"/>
      <c r="BS426"/>
      <c r="BT426"/>
      <c r="BU426"/>
      <c r="BV426"/>
      <c r="BW426"/>
      <c r="BX426"/>
      <c r="BY426"/>
      <c r="BZ426"/>
      <c r="CA426"/>
      <c r="CB426"/>
      <c r="CC426"/>
      <c r="CD426"/>
      <c r="CE426"/>
      <c r="CF426"/>
      <c r="CG426"/>
      <c r="CH426"/>
      <c r="CI426"/>
      <c r="CJ426"/>
      <c r="CK426"/>
      <c r="CL426"/>
      <c r="CM426"/>
      <c r="CN426"/>
      <c r="CO426"/>
      <c r="CP426"/>
      <c r="CQ426"/>
      <c r="CR426"/>
      <c r="CS426"/>
      <c r="CT426"/>
      <c r="CU426"/>
      <c r="CV426"/>
      <c r="CW426"/>
      <c r="CX426"/>
      <c r="CY426"/>
      <c r="CZ426"/>
      <c r="DA426"/>
      <c r="DB426"/>
      <c r="DC426"/>
      <c r="DD426"/>
      <c r="DE426"/>
      <c r="DF426"/>
      <c r="DG426"/>
      <c r="DH426"/>
      <c r="DI426"/>
      <c r="DJ426"/>
      <c r="DK426"/>
      <c r="DL426"/>
      <c r="DM426"/>
      <c r="DN426"/>
      <c r="DO426"/>
      <c r="DP426"/>
      <c r="DQ426"/>
      <c r="DR426"/>
      <c r="DS426"/>
      <c r="DT426"/>
      <c r="DU426"/>
      <c r="DV426"/>
      <c r="DW426"/>
      <c r="DX426"/>
      <c r="DY426"/>
      <c r="DZ426"/>
      <c r="EA426"/>
      <c r="EB426"/>
      <c r="EC426"/>
      <c r="ED426"/>
      <c r="EE426"/>
      <c r="EF426"/>
      <c r="EG426"/>
      <c r="EH426"/>
      <c r="EI426"/>
      <c r="EJ426"/>
      <c r="EK426"/>
      <c r="EL426"/>
      <c r="EM426"/>
      <c r="EN426"/>
      <c r="EO426"/>
      <c r="EP426"/>
      <c r="EQ426"/>
      <c r="ER426"/>
      <c r="ES426"/>
      <c r="ET426"/>
      <c r="EU426"/>
      <c r="EV426"/>
      <c r="EW426"/>
      <c r="EX426"/>
      <c r="EY426"/>
      <c r="EZ426"/>
      <c r="FA426"/>
      <c r="FB426"/>
      <c r="FC426"/>
      <c r="FD426"/>
      <c r="FE426"/>
      <c r="FF426"/>
      <c r="FG426"/>
      <c r="FH426"/>
      <c r="FI426"/>
      <c r="FJ426"/>
      <c r="FK426"/>
      <c r="FL426"/>
      <c r="FM426"/>
      <c r="FN426"/>
      <c r="FO426"/>
      <c r="FP426"/>
      <c r="FQ426"/>
      <c r="FR426"/>
      <c r="FS426"/>
      <c r="FT426"/>
      <c r="FU426"/>
      <c r="FV426"/>
      <c r="FW426"/>
      <c r="FX426"/>
      <c r="FY426"/>
      <c r="FZ426"/>
      <c r="GA426"/>
      <c r="GB426"/>
      <c r="GC426"/>
      <c r="GD426"/>
      <c r="GE426"/>
      <c r="GF426"/>
      <c r="GG426"/>
      <c r="GH426"/>
      <c r="GI426"/>
      <c r="GJ426"/>
      <c r="GK426"/>
      <c r="GL426"/>
      <c r="GM426"/>
      <c r="GN426"/>
      <c r="GO426"/>
      <c r="GP426"/>
      <c r="GQ426"/>
      <c r="GR426"/>
      <c r="GS426"/>
      <c r="GT426"/>
      <c r="GU426"/>
      <c r="GV426"/>
      <c r="GW426"/>
      <c r="GX426"/>
      <c r="GY426"/>
      <c r="GZ426"/>
      <c r="HA426"/>
      <c r="HB426"/>
      <c r="HC426"/>
      <c r="HD426"/>
      <c r="HE426"/>
      <c r="HF426"/>
      <c r="HG426"/>
      <c r="HH426"/>
      <c r="HI426"/>
      <c r="HJ426"/>
      <c r="HK426"/>
      <c r="HL426"/>
      <c r="HM426"/>
      <c r="HN426"/>
      <c r="HO426"/>
      <c r="HP426"/>
      <c r="HQ426"/>
      <c r="HR426"/>
      <c r="HS426"/>
      <c r="HT426"/>
      <c r="HU426"/>
      <c r="HV426"/>
      <c r="HW426"/>
      <c r="HX426"/>
      <c r="HY426"/>
      <c r="HZ426"/>
      <c r="IA426"/>
      <c r="IB426"/>
      <c r="IC426"/>
      <c r="ID426"/>
      <c r="IE426"/>
      <c r="IF426"/>
      <c r="IG426"/>
      <c r="IH426"/>
      <c r="II426"/>
      <c r="IJ426"/>
      <c r="IK426"/>
      <c r="IL426"/>
      <c r="IM426"/>
      <c r="IN426"/>
      <c r="IO426"/>
      <c r="IP426"/>
      <c r="IQ426"/>
      <c r="IR426"/>
      <c r="IS426"/>
      <c r="IT426"/>
      <c r="IU426"/>
      <c r="IV426"/>
      <c r="IW426"/>
      <c r="IX426"/>
      <c r="IY426"/>
      <c r="IZ426"/>
      <c r="JA426"/>
      <c r="JB426"/>
      <c r="JC426"/>
      <c r="JD426"/>
      <c r="JE426"/>
      <c r="JF426"/>
      <c r="JG426"/>
      <c r="JH426"/>
      <c r="JI426"/>
      <c r="JJ426"/>
      <c r="JK426"/>
      <c r="JL426"/>
      <c r="JM426"/>
      <c r="JN426"/>
      <c r="JO426"/>
      <c r="JP426"/>
      <c r="JQ426"/>
      <c r="JR426"/>
      <c r="JS426"/>
      <c r="JT426"/>
      <c r="JU426"/>
      <c r="JV426"/>
      <c r="JW426"/>
      <c r="JX426"/>
      <c r="JY426"/>
      <c r="JZ426"/>
      <c r="KA426"/>
      <c r="KB426"/>
      <c r="KC426"/>
      <c r="KD426"/>
      <c r="KE426"/>
      <c r="KF426"/>
      <c r="KG426"/>
      <c r="KH426"/>
      <c r="KI426"/>
      <c r="KJ426"/>
      <c r="KK426"/>
      <c r="KL426"/>
      <c r="KM426"/>
      <c r="KN426"/>
      <c r="KO426"/>
      <c r="KP426"/>
      <c r="KQ426"/>
      <c r="KR426"/>
      <c r="KS426"/>
      <c r="KT426"/>
      <c r="KU426"/>
      <c r="KV426"/>
      <c r="KW426"/>
      <c r="KX426"/>
      <c r="KY426"/>
      <c r="KZ426"/>
      <c r="LA426"/>
      <c r="LB426"/>
      <c r="LC426"/>
      <c r="LD426"/>
      <c r="LE426"/>
      <c r="LF426"/>
      <c r="LG426"/>
      <c r="LH426"/>
      <c r="LI426"/>
      <c r="LJ426"/>
      <c r="LK426"/>
      <c r="LL426"/>
      <c r="LM426"/>
      <c r="LN426"/>
      <c r="LO426"/>
      <c r="LP426"/>
      <c r="LQ426"/>
      <c r="LR426"/>
      <c r="LS426"/>
      <c r="LT426"/>
      <c r="LU426"/>
      <c r="LV426"/>
      <c r="LW426"/>
      <c r="LX426"/>
      <c r="LY426"/>
      <c r="LZ426"/>
      <c r="MA426"/>
      <c r="MB426"/>
      <c r="MC426"/>
      <c r="MD426"/>
      <c r="ME426"/>
      <c r="MF426"/>
      <c r="MG426"/>
      <c r="MH426"/>
      <c r="MI426"/>
      <c r="MJ426"/>
      <c r="MK426"/>
      <c r="ML426"/>
      <c r="MM426"/>
      <c r="MN426"/>
      <c r="MO426"/>
      <c r="MP426"/>
      <c r="MQ426"/>
      <c r="MR426"/>
      <c r="MS426"/>
      <c r="MT426"/>
      <c r="MU426"/>
      <c r="MV426"/>
      <c r="MW426"/>
      <c r="MX426"/>
      <c r="MY426"/>
      <c r="MZ426"/>
      <c r="NA426"/>
      <c r="NB426"/>
      <c r="NC426"/>
      <c r="ND426"/>
      <c r="NE426"/>
      <c r="NF426"/>
      <c r="NG426"/>
      <c r="NH426"/>
      <c r="NI426"/>
      <c r="NJ426"/>
      <c r="NK426"/>
      <c r="NL426"/>
      <c r="NM426"/>
      <c r="NN426"/>
      <c r="NO426"/>
      <c r="NP426"/>
      <c r="NQ426"/>
      <c r="NR426"/>
      <c r="NS426"/>
      <c r="NT426"/>
      <c r="NU426"/>
      <c r="NV426"/>
      <c r="NW426"/>
      <c r="NX426"/>
      <c r="NY426"/>
      <c r="NZ426"/>
      <c r="OA426"/>
      <c r="OB426"/>
      <c r="OC426"/>
      <c r="OD426"/>
      <c r="OE426"/>
      <c r="OF426"/>
      <c r="OG426"/>
      <c r="OH426"/>
      <c r="OI426"/>
      <c r="OJ426"/>
      <c r="OK426"/>
      <c r="OL426"/>
      <c r="OM426"/>
      <c r="ON426"/>
      <c r="OO426"/>
      <c r="OP426"/>
      <c r="OQ426"/>
      <c r="OR426"/>
      <c r="OS426"/>
      <c r="OT426"/>
      <c r="OU426"/>
      <c r="OV426"/>
      <c r="OW426"/>
      <c r="OX426"/>
      <c r="OY426"/>
      <c r="OZ426"/>
      <c r="PA426"/>
      <c r="PB426"/>
      <c r="PC426"/>
      <c r="PD426"/>
      <c r="PE426"/>
      <c r="PF426"/>
      <c r="PG426"/>
      <c r="PH426"/>
      <c r="PI426"/>
      <c r="PJ426"/>
      <c r="PK426"/>
      <c r="PL426"/>
      <c r="PM426"/>
      <c r="PN426"/>
      <c r="PO426"/>
      <c r="PP426"/>
      <c r="PQ426"/>
      <c r="PR426"/>
      <c r="PS426"/>
      <c r="PT426"/>
      <c r="PU426"/>
      <c r="PV426"/>
      <c r="PW426"/>
      <c r="PX426"/>
      <c r="PY426"/>
      <c r="PZ426"/>
      <c r="QA426"/>
      <c r="QB426"/>
      <c r="QC426"/>
      <c r="QD426"/>
      <c r="QE426"/>
      <c r="QF426"/>
      <c r="QG426"/>
      <c r="QH426"/>
      <c r="QI426"/>
      <c r="QJ426"/>
      <c r="QK426"/>
      <c r="QL426"/>
      <c r="QM426"/>
      <c r="QN426"/>
      <c r="QO426"/>
      <c r="QP426"/>
      <c r="QQ426"/>
      <c r="QR426"/>
      <c r="QS426"/>
      <c r="QT426"/>
      <c r="QU426"/>
      <c r="QV426"/>
      <c r="QW426"/>
      <c r="QX426"/>
      <c r="QY426"/>
      <c r="QZ426"/>
      <c r="RA426"/>
      <c r="RB426"/>
      <c r="RC426"/>
      <c r="RD426"/>
      <c r="RE426"/>
      <c r="RF426"/>
      <c r="RG426"/>
      <c r="RH426"/>
      <c r="RI426"/>
      <c r="RJ426"/>
      <c r="RK426"/>
      <c r="RL426"/>
      <c r="RM426"/>
      <c r="RN426"/>
      <c r="RO426"/>
      <c r="RP426"/>
      <c r="RQ426"/>
      <c r="RR426"/>
      <c r="RS426"/>
      <c r="RT426"/>
      <c r="RU426"/>
      <c r="RV426"/>
      <c r="RW426"/>
      <c r="RX426"/>
      <c r="RY426"/>
      <c r="RZ426"/>
      <c r="SA426"/>
      <c r="SB426"/>
      <c r="SC426"/>
      <c r="SD426"/>
      <c r="SE426"/>
      <c r="SF426"/>
      <c r="SG426"/>
      <c r="SH426"/>
      <c r="SI426"/>
      <c r="SJ426"/>
      <c r="SK426"/>
      <c r="SL426"/>
      <c r="SM426"/>
      <c r="SN426"/>
      <c r="SO426"/>
      <c r="SP426"/>
    </row>
    <row r="427" spans="1:510" ht="16.5" customHeight="1" x14ac:dyDescent="0.2">
      <c r="A427" s="20">
        <v>1646</v>
      </c>
      <c r="B427" s="34" t="s">
        <v>70</v>
      </c>
      <c r="C427" s="34" t="s">
        <v>97</v>
      </c>
      <c r="D427" s="20" t="s">
        <v>51</v>
      </c>
      <c r="E427" s="20" t="s">
        <v>1345</v>
      </c>
      <c r="F427" s="22" t="s">
        <v>88</v>
      </c>
      <c r="G427" s="34" t="s">
        <v>25</v>
      </c>
      <c r="H427" s="20" t="s">
        <v>89</v>
      </c>
      <c r="I427" s="20" t="s">
        <v>27</v>
      </c>
      <c r="J427" s="56" t="s">
        <v>591</v>
      </c>
      <c r="K427" s="36"/>
      <c r="L427" s="36"/>
      <c r="M427" s="36"/>
      <c r="N427" s="36"/>
      <c r="O427" s="55">
        <v>135989127</v>
      </c>
      <c r="P427" s="37"/>
      <c r="Q427" s="34">
        <v>1</v>
      </c>
      <c r="R427" s="25">
        <v>45809</v>
      </c>
      <c r="S427" s="39" t="s">
        <v>83</v>
      </c>
      <c r="T427" s="37">
        <f t="shared" si="8"/>
        <v>135989127</v>
      </c>
      <c r="U427" s="27" t="s">
        <v>39</v>
      </c>
      <c r="V427" s="28" t="s">
        <v>40</v>
      </c>
      <c r="W427"/>
      <c r="X427"/>
      <c r="Y427"/>
      <c r="Z427"/>
      <c r="AA427"/>
      <c r="AB427"/>
      <c r="AC427"/>
      <c r="AD427"/>
      <c r="AE427"/>
      <c r="AF427"/>
      <c r="AG427"/>
      <c r="AH427"/>
      <c r="AI427"/>
      <c r="AJ427"/>
      <c r="AK427"/>
      <c r="AL427"/>
      <c r="AM427"/>
      <c r="AN427"/>
      <c r="AO427"/>
      <c r="AP427"/>
      <c r="AQ427"/>
      <c r="AR427"/>
      <c r="AS427"/>
      <c r="AT427"/>
      <c r="AU427"/>
      <c r="AV427"/>
      <c r="AW427"/>
      <c r="AX427"/>
      <c r="AY427"/>
      <c r="AZ427"/>
      <c r="BA427"/>
      <c r="BB427"/>
      <c r="BC427"/>
      <c r="BD427"/>
      <c r="BE427"/>
      <c r="BF427"/>
      <c r="BG427"/>
      <c r="BH427"/>
      <c r="BI427"/>
      <c r="BJ427"/>
      <c r="BK427"/>
      <c r="BL427"/>
      <c r="BM427"/>
      <c r="BN427"/>
      <c r="BO427"/>
      <c r="BP427"/>
      <c r="BQ427"/>
      <c r="BR427"/>
      <c r="BS427"/>
      <c r="BT427"/>
      <c r="BU427"/>
      <c r="BV427"/>
      <c r="BW427"/>
      <c r="BX427"/>
      <c r="BY427"/>
      <c r="BZ427"/>
      <c r="CA427"/>
      <c r="CB427"/>
      <c r="CC427"/>
      <c r="CD427"/>
      <c r="CE427"/>
      <c r="CF427"/>
      <c r="CG427"/>
      <c r="CH427"/>
      <c r="CI427"/>
      <c r="CJ427"/>
      <c r="CK427"/>
      <c r="CL427"/>
      <c r="CM427"/>
      <c r="CN427"/>
      <c r="CO427"/>
      <c r="CP427"/>
      <c r="CQ427"/>
      <c r="CR427"/>
      <c r="CS427"/>
      <c r="CT427"/>
      <c r="CU427"/>
      <c r="CV427"/>
      <c r="CW427"/>
      <c r="CX427"/>
      <c r="CY427"/>
      <c r="CZ427"/>
      <c r="DA427"/>
      <c r="DB427"/>
      <c r="DC427"/>
      <c r="DD427"/>
      <c r="DE427"/>
      <c r="DF427"/>
      <c r="DG427"/>
      <c r="DH427"/>
      <c r="DI427"/>
      <c r="DJ427"/>
      <c r="DK427"/>
      <c r="DL427"/>
      <c r="DM427"/>
      <c r="DN427"/>
      <c r="DO427"/>
      <c r="DP427"/>
      <c r="DQ427"/>
      <c r="DR427"/>
      <c r="DS427"/>
      <c r="DT427"/>
      <c r="DU427"/>
      <c r="DV427"/>
      <c r="DW427"/>
      <c r="DX427"/>
      <c r="DY427"/>
      <c r="DZ427"/>
      <c r="EA427"/>
      <c r="EB427"/>
      <c r="EC427"/>
      <c r="ED427"/>
      <c r="EE427"/>
      <c r="EF427"/>
      <c r="EG427"/>
      <c r="EH427"/>
      <c r="EI427"/>
      <c r="EJ427"/>
      <c r="EK427"/>
      <c r="EL427"/>
      <c r="EM427"/>
      <c r="EN427"/>
      <c r="EO427"/>
      <c r="EP427"/>
      <c r="EQ427"/>
      <c r="ER427"/>
      <c r="ES427"/>
      <c r="ET427"/>
      <c r="EU427"/>
      <c r="EV427"/>
      <c r="EW427"/>
      <c r="EX427"/>
      <c r="EY427"/>
      <c r="EZ427"/>
      <c r="FA427"/>
      <c r="FB427"/>
      <c r="FC427"/>
      <c r="FD427"/>
      <c r="FE427"/>
      <c r="FF427"/>
      <c r="FG427"/>
      <c r="FH427"/>
      <c r="FI427"/>
      <c r="FJ427"/>
      <c r="FK427"/>
      <c r="FL427"/>
      <c r="FM427"/>
      <c r="FN427"/>
      <c r="FO427"/>
      <c r="FP427"/>
      <c r="FQ427"/>
      <c r="FR427"/>
      <c r="FS427"/>
      <c r="FT427"/>
      <c r="FU427"/>
      <c r="FV427"/>
      <c r="FW427"/>
      <c r="FX427"/>
      <c r="FY427"/>
      <c r="FZ427"/>
      <c r="GA427"/>
      <c r="GB427"/>
      <c r="GC427"/>
      <c r="GD427"/>
      <c r="GE427"/>
      <c r="GF427"/>
      <c r="GG427"/>
      <c r="GH427"/>
      <c r="GI427"/>
      <c r="GJ427"/>
      <c r="GK427"/>
      <c r="GL427"/>
      <c r="GM427"/>
      <c r="GN427"/>
      <c r="GO427"/>
      <c r="GP427"/>
      <c r="GQ427"/>
      <c r="GR427"/>
      <c r="GS427"/>
      <c r="GT427"/>
      <c r="GU427"/>
      <c r="GV427"/>
      <c r="GW427"/>
      <c r="GX427"/>
      <c r="GY427"/>
      <c r="GZ427"/>
      <c r="HA427"/>
      <c r="HB427"/>
      <c r="HC427"/>
      <c r="HD427"/>
      <c r="HE427"/>
      <c r="HF427"/>
      <c r="HG427"/>
      <c r="HH427"/>
      <c r="HI427"/>
      <c r="HJ427"/>
      <c r="HK427"/>
      <c r="HL427"/>
      <c r="HM427"/>
      <c r="HN427"/>
      <c r="HO427"/>
      <c r="HP427"/>
      <c r="HQ427"/>
      <c r="HR427"/>
      <c r="HS427"/>
      <c r="HT427"/>
      <c r="HU427"/>
      <c r="HV427"/>
      <c r="HW427"/>
      <c r="HX427"/>
      <c r="HY427"/>
      <c r="HZ427"/>
      <c r="IA427"/>
      <c r="IB427"/>
      <c r="IC427"/>
      <c r="ID427"/>
      <c r="IE427"/>
      <c r="IF427"/>
      <c r="IG427"/>
      <c r="IH427"/>
      <c r="II427"/>
      <c r="IJ427"/>
      <c r="IK427"/>
      <c r="IL427"/>
      <c r="IM427"/>
      <c r="IN427"/>
      <c r="IO427"/>
      <c r="IP427"/>
      <c r="IQ427"/>
      <c r="IR427"/>
      <c r="IS427"/>
      <c r="IT427"/>
      <c r="IU427"/>
      <c r="IV427"/>
      <c r="IW427"/>
      <c r="IX427"/>
      <c r="IY427"/>
      <c r="IZ427"/>
      <c r="JA427"/>
      <c r="JB427"/>
      <c r="JC427"/>
      <c r="JD427"/>
      <c r="JE427"/>
      <c r="JF427"/>
      <c r="JG427"/>
      <c r="JH427"/>
      <c r="JI427"/>
      <c r="JJ427"/>
      <c r="JK427"/>
      <c r="JL427"/>
      <c r="JM427"/>
      <c r="JN427"/>
      <c r="JO427"/>
      <c r="JP427"/>
      <c r="JQ427"/>
      <c r="JR427"/>
      <c r="JS427"/>
      <c r="JT427"/>
      <c r="JU427"/>
      <c r="JV427"/>
      <c r="JW427"/>
      <c r="JX427"/>
      <c r="JY427"/>
      <c r="JZ427"/>
      <c r="KA427"/>
      <c r="KB427"/>
      <c r="KC427"/>
      <c r="KD427"/>
      <c r="KE427"/>
      <c r="KF427"/>
      <c r="KG427"/>
      <c r="KH427"/>
      <c r="KI427"/>
      <c r="KJ427"/>
      <c r="KK427"/>
      <c r="KL427"/>
      <c r="KM427"/>
      <c r="KN427"/>
      <c r="KO427"/>
      <c r="KP427"/>
      <c r="KQ427"/>
      <c r="KR427"/>
      <c r="KS427"/>
      <c r="KT427"/>
      <c r="KU427"/>
      <c r="KV427"/>
      <c r="KW427"/>
      <c r="KX427"/>
      <c r="KY427"/>
      <c r="KZ427"/>
      <c r="LA427"/>
      <c r="LB427"/>
      <c r="LC427"/>
      <c r="LD427"/>
      <c r="LE427"/>
      <c r="LF427"/>
      <c r="LG427"/>
      <c r="LH427"/>
      <c r="LI427"/>
      <c r="LJ427"/>
      <c r="LK427"/>
      <c r="LL427"/>
      <c r="LM427"/>
      <c r="LN427"/>
      <c r="LO427"/>
      <c r="LP427"/>
      <c r="LQ427"/>
      <c r="LR427"/>
      <c r="LS427"/>
      <c r="LT427"/>
      <c r="LU427"/>
      <c r="LV427"/>
      <c r="LW427"/>
      <c r="LX427"/>
      <c r="LY427"/>
      <c r="LZ427"/>
      <c r="MA427"/>
      <c r="MB427"/>
      <c r="MC427"/>
      <c r="MD427"/>
      <c r="ME427"/>
      <c r="MF427"/>
      <c r="MG427"/>
      <c r="MH427"/>
      <c r="MI427"/>
      <c r="MJ427"/>
      <c r="MK427"/>
      <c r="ML427"/>
      <c r="MM427"/>
      <c r="MN427"/>
      <c r="MO427"/>
      <c r="MP427"/>
      <c r="MQ427"/>
      <c r="MR427"/>
      <c r="MS427"/>
      <c r="MT427"/>
      <c r="MU427"/>
      <c r="MV427"/>
      <c r="MW427"/>
      <c r="MX427"/>
      <c r="MY427"/>
      <c r="MZ427"/>
      <c r="NA427"/>
      <c r="NB427"/>
      <c r="NC427"/>
      <c r="ND427"/>
      <c r="NE427"/>
      <c r="NF427"/>
      <c r="NG427"/>
      <c r="NH427"/>
      <c r="NI427"/>
      <c r="NJ427"/>
      <c r="NK427"/>
      <c r="NL427"/>
      <c r="NM427"/>
      <c r="NN427"/>
      <c r="NO427"/>
      <c r="NP427"/>
      <c r="NQ427"/>
      <c r="NR427"/>
      <c r="NS427"/>
      <c r="NT427"/>
      <c r="NU427"/>
      <c r="NV427"/>
      <c r="NW427"/>
      <c r="NX427"/>
      <c r="NY427"/>
      <c r="NZ427"/>
      <c r="OA427"/>
      <c r="OB427"/>
      <c r="OC427"/>
      <c r="OD427"/>
      <c r="OE427"/>
      <c r="OF427"/>
      <c r="OG427"/>
      <c r="OH427"/>
      <c r="OI427"/>
      <c r="OJ427"/>
      <c r="OK427"/>
      <c r="OL427"/>
      <c r="OM427"/>
      <c r="ON427"/>
      <c r="OO427"/>
      <c r="OP427"/>
      <c r="OQ427"/>
      <c r="OR427"/>
      <c r="OS427"/>
      <c r="OT427"/>
      <c r="OU427"/>
      <c r="OV427"/>
      <c r="OW427"/>
      <c r="OX427"/>
      <c r="OY427"/>
      <c r="OZ427"/>
      <c r="PA427"/>
      <c r="PB427"/>
      <c r="PC427"/>
      <c r="PD427"/>
      <c r="PE427"/>
      <c r="PF427"/>
      <c r="PG427"/>
      <c r="PH427"/>
      <c r="PI427"/>
      <c r="PJ427"/>
      <c r="PK427"/>
      <c r="PL427"/>
      <c r="PM427"/>
      <c r="PN427"/>
      <c r="PO427"/>
      <c r="PP427"/>
      <c r="PQ427"/>
      <c r="PR427"/>
      <c r="PS427"/>
      <c r="PT427"/>
      <c r="PU427"/>
      <c r="PV427"/>
      <c r="PW427"/>
      <c r="PX427"/>
      <c r="PY427"/>
      <c r="PZ427"/>
      <c r="QA427"/>
      <c r="QB427"/>
      <c r="QC427"/>
      <c r="QD427"/>
      <c r="QE427"/>
      <c r="QF427"/>
      <c r="QG427"/>
      <c r="QH427"/>
      <c r="QI427"/>
      <c r="QJ427"/>
      <c r="QK427"/>
      <c r="QL427"/>
      <c r="QM427"/>
      <c r="QN427"/>
      <c r="QO427"/>
      <c r="QP427"/>
      <c r="QQ427"/>
      <c r="QR427"/>
      <c r="QS427"/>
      <c r="QT427"/>
      <c r="QU427"/>
      <c r="QV427"/>
      <c r="QW427"/>
      <c r="QX427"/>
      <c r="QY427"/>
      <c r="QZ427"/>
      <c r="RA427"/>
      <c r="RB427"/>
      <c r="RC427"/>
      <c r="RD427"/>
      <c r="RE427"/>
      <c r="RF427"/>
      <c r="RG427"/>
      <c r="RH427"/>
      <c r="RI427"/>
      <c r="RJ427"/>
      <c r="RK427"/>
      <c r="RL427"/>
      <c r="RM427"/>
      <c r="RN427"/>
      <c r="RO427"/>
      <c r="RP427"/>
      <c r="RQ427"/>
      <c r="RR427"/>
      <c r="RS427"/>
      <c r="RT427"/>
      <c r="RU427"/>
      <c r="RV427"/>
      <c r="RW427"/>
      <c r="RX427"/>
      <c r="RY427"/>
      <c r="RZ427"/>
      <c r="SA427"/>
      <c r="SB427"/>
      <c r="SC427"/>
      <c r="SD427"/>
      <c r="SE427"/>
      <c r="SF427"/>
      <c r="SG427"/>
      <c r="SH427"/>
      <c r="SI427"/>
      <c r="SJ427"/>
      <c r="SK427"/>
      <c r="SL427"/>
      <c r="SM427"/>
      <c r="SN427"/>
      <c r="SO427"/>
      <c r="SP427"/>
    </row>
    <row r="428" spans="1:510" ht="16.5" customHeight="1" x14ac:dyDescent="0.2">
      <c r="A428" s="20">
        <v>1647</v>
      </c>
      <c r="B428" s="34" t="s">
        <v>70</v>
      </c>
      <c r="C428" s="34" t="s">
        <v>97</v>
      </c>
      <c r="D428" s="20" t="s">
        <v>51</v>
      </c>
      <c r="E428" s="20" t="s">
        <v>1345</v>
      </c>
      <c r="F428" s="22" t="s">
        <v>88</v>
      </c>
      <c r="G428" s="34" t="s">
        <v>25</v>
      </c>
      <c r="H428" s="20" t="s">
        <v>89</v>
      </c>
      <c r="I428" s="20" t="s">
        <v>27</v>
      </c>
      <c r="J428" s="35" t="s">
        <v>592</v>
      </c>
      <c r="K428" s="36"/>
      <c r="L428" s="36"/>
      <c r="M428" s="36"/>
      <c r="N428" s="36"/>
      <c r="O428" s="55">
        <v>93103596</v>
      </c>
      <c r="P428" s="37"/>
      <c r="Q428" s="34">
        <v>1</v>
      </c>
      <c r="R428" s="25">
        <v>45809</v>
      </c>
      <c r="S428" s="39" t="s">
        <v>83</v>
      </c>
      <c r="T428" s="37">
        <f t="shared" si="8"/>
        <v>93103596</v>
      </c>
      <c r="U428" s="27" t="s">
        <v>39</v>
      </c>
      <c r="V428" s="28" t="s">
        <v>40</v>
      </c>
      <c r="W428"/>
      <c r="X428"/>
      <c r="Y428"/>
      <c r="Z428"/>
      <c r="AA428"/>
      <c r="AB428"/>
      <c r="AC428"/>
      <c r="AD428"/>
      <c r="AE428"/>
      <c r="AF428"/>
      <c r="AG428"/>
      <c r="AH428"/>
      <c r="AI428"/>
      <c r="AJ428"/>
      <c r="AK428"/>
      <c r="AL428"/>
      <c r="AM428"/>
      <c r="AN428"/>
      <c r="AO428"/>
      <c r="AP428"/>
      <c r="AQ428"/>
      <c r="AR428"/>
      <c r="AS428"/>
      <c r="AT428"/>
      <c r="AU428"/>
      <c r="AV428"/>
      <c r="AW428"/>
      <c r="AX428"/>
      <c r="AY428"/>
      <c r="AZ428"/>
      <c r="BA428"/>
      <c r="BB428"/>
      <c r="BC428"/>
      <c r="BD428"/>
      <c r="BE428"/>
      <c r="BF428"/>
      <c r="BG428"/>
      <c r="BH428"/>
      <c r="BI428"/>
      <c r="BJ428"/>
      <c r="BK428"/>
      <c r="BL428"/>
      <c r="BM428"/>
      <c r="BN428"/>
      <c r="BO428"/>
      <c r="BP428"/>
      <c r="BQ428"/>
      <c r="BR428"/>
      <c r="BS428"/>
      <c r="BT428"/>
      <c r="BU428"/>
      <c r="BV428"/>
      <c r="BW428"/>
      <c r="BX428"/>
      <c r="BY428"/>
      <c r="BZ428"/>
      <c r="CA428"/>
      <c r="CB428"/>
      <c r="CC428"/>
      <c r="CD428"/>
      <c r="CE428"/>
      <c r="CF428"/>
      <c r="CG428"/>
      <c r="CH428"/>
      <c r="CI428"/>
      <c r="CJ428"/>
      <c r="CK428"/>
      <c r="CL428"/>
      <c r="CM428"/>
      <c r="CN428"/>
      <c r="CO428"/>
      <c r="CP428"/>
      <c r="CQ428"/>
      <c r="CR428"/>
      <c r="CS428"/>
      <c r="CT428"/>
      <c r="CU428"/>
      <c r="CV428"/>
      <c r="CW428"/>
      <c r="CX428"/>
      <c r="CY428"/>
      <c r="CZ428"/>
      <c r="DA428"/>
      <c r="DB428"/>
      <c r="DC428"/>
      <c r="DD428"/>
      <c r="DE428"/>
      <c r="DF428"/>
      <c r="DG428"/>
      <c r="DH428"/>
      <c r="DI428"/>
      <c r="DJ428"/>
      <c r="DK428"/>
      <c r="DL428"/>
      <c r="DM428"/>
      <c r="DN428"/>
      <c r="DO428"/>
      <c r="DP428"/>
      <c r="DQ428"/>
      <c r="DR428"/>
      <c r="DS428"/>
      <c r="DT428"/>
      <c r="DU428"/>
      <c r="DV428"/>
      <c r="DW428"/>
      <c r="DX428"/>
      <c r="DY428"/>
      <c r="DZ428"/>
      <c r="EA428"/>
      <c r="EB428"/>
      <c r="EC428"/>
      <c r="ED428"/>
      <c r="EE428"/>
      <c r="EF428"/>
      <c r="EG428"/>
      <c r="EH428"/>
      <c r="EI428"/>
      <c r="EJ428"/>
      <c r="EK428"/>
      <c r="EL428"/>
      <c r="EM428"/>
      <c r="EN428"/>
      <c r="EO428"/>
      <c r="EP428"/>
      <c r="EQ428"/>
      <c r="ER428"/>
      <c r="ES428"/>
      <c r="ET428"/>
      <c r="EU428"/>
      <c r="EV428"/>
      <c r="EW428"/>
      <c r="EX428"/>
      <c r="EY428"/>
      <c r="EZ428"/>
      <c r="FA428"/>
      <c r="FB428"/>
      <c r="FC428"/>
      <c r="FD428"/>
      <c r="FE428"/>
      <c r="FF428"/>
      <c r="FG428"/>
      <c r="FH428"/>
      <c r="FI428"/>
      <c r="FJ428"/>
      <c r="FK428"/>
      <c r="FL428"/>
      <c r="FM428"/>
      <c r="FN428"/>
      <c r="FO428"/>
      <c r="FP428"/>
      <c r="FQ428"/>
      <c r="FR428"/>
      <c r="FS428"/>
      <c r="FT428"/>
      <c r="FU428"/>
      <c r="FV428"/>
      <c r="FW428"/>
      <c r="FX428"/>
      <c r="FY428"/>
      <c r="FZ428"/>
      <c r="GA428"/>
      <c r="GB428"/>
      <c r="GC428"/>
      <c r="GD428"/>
      <c r="GE428"/>
      <c r="GF428"/>
      <c r="GG428"/>
      <c r="GH428"/>
      <c r="GI428"/>
      <c r="GJ428"/>
      <c r="GK428"/>
      <c r="GL428"/>
      <c r="GM428"/>
      <c r="GN428"/>
      <c r="GO428"/>
      <c r="GP428"/>
      <c r="GQ428"/>
      <c r="GR428"/>
      <c r="GS428"/>
      <c r="GT428"/>
      <c r="GU428"/>
      <c r="GV428"/>
      <c r="GW428"/>
      <c r="GX428"/>
      <c r="GY428"/>
      <c r="GZ428"/>
      <c r="HA428"/>
      <c r="HB428"/>
      <c r="HC428"/>
      <c r="HD428"/>
      <c r="HE428"/>
      <c r="HF428"/>
      <c r="HG428"/>
      <c r="HH428"/>
      <c r="HI428"/>
      <c r="HJ428"/>
      <c r="HK428"/>
      <c r="HL428"/>
      <c r="HM428"/>
      <c r="HN428"/>
      <c r="HO428"/>
      <c r="HP428"/>
      <c r="HQ428"/>
      <c r="HR428"/>
      <c r="HS428"/>
      <c r="HT428"/>
      <c r="HU428"/>
      <c r="HV428"/>
      <c r="HW428"/>
      <c r="HX428"/>
      <c r="HY428"/>
      <c r="HZ428"/>
      <c r="IA428"/>
      <c r="IB428"/>
      <c r="IC428"/>
      <c r="ID428"/>
      <c r="IE428"/>
      <c r="IF428"/>
      <c r="IG428"/>
      <c r="IH428"/>
      <c r="II428"/>
      <c r="IJ428"/>
      <c r="IK428"/>
      <c r="IL428"/>
      <c r="IM428"/>
      <c r="IN428"/>
      <c r="IO428"/>
      <c r="IP428"/>
      <c r="IQ428"/>
      <c r="IR428"/>
      <c r="IS428"/>
      <c r="IT428"/>
      <c r="IU428"/>
      <c r="IV428"/>
      <c r="IW428"/>
      <c r="IX428"/>
      <c r="IY428"/>
      <c r="IZ428"/>
      <c r="JA428"/>
      <c r="JB428"/>
      <c r="JC428"/>
      <c r="JD428"/>
      <c r="JE428"/>
      <c r="JF428"/>
      <c r="JG428"/>
      <c r="JH428"/>
      <c r="JI428"/>
      <c r="JJ428"/>
      <c r="JK428"/>
      <c r="JL428"/>
      <c r="JM428"/>
      <c r="JN428"/>
      <c r="JO428"/>
      <c r="JP428"/>
      <c r="JQ428"/>
      <c r="JR428"/>
      <c r="JS428"/>
      <c r="JT428"/>
      <c r="JU428"/>
      <c r="JV428"/>
      <c r="JW428"/>
      <c r="JX428"/>
      <c r="JY428"/>
      <c r="JZ428"/>
      <c r="KA428"/>
      <c r="KB428"/>
      <c r="KC428"/>
      <c r="KD428"/>
      <c r="KE428"/>
      <c r="KF428"/>
      <c r="KG428"/>
      <c r="KH428"/>
      <c r="KI428"/>
      <c r="KJ428"/>
      <c r="KK428"/>
      <c r="KL428"/>
      <c r="KM428"/>
      <c r="KN428"/>
      <c r="KO428"/>
      <c r="KP428"/>
      <c r="KQ428"/>
      <c r="KR428"/>
      <c r="KS428"/>
      <c r="KT428"/>
      <c r="KU428"/>
      <c r="KV428"/>
      <c r="KW428"/>
      <c r="KX428"/>
      <c r="KY428"/>
      <c r="KZ428"/>
      <c r="LA428"/>
      <c r="LB428"/>
      <c r="LC428"/>
      <c r="LD428"/>
      <c r="LE428"/>
      <c r="LF428"/>
      <c r="LG428"/>
      <c r="LH428"/>
      <c r="LI428"/>
      <c r="LJ428"/>
      <c r="LK428"/>
      <c r="LL428"/>
      <c r="LM428"/>
      <c r="LN428"/>
      <c r="LO428"/>
      <c r="LP428"/>
      <c r="LQ428"/>
      <c r="LR428"/>
      <c r="LS428"/>
      <c r="LT428"/>
      <c r="LU428"/>
      <c r="LV428"/>
      <c r="LW428"/>
      <c r="LX428"/>
      <c r="LY428"/>
      <c r="LZ428"/>
      <c r="MA428"/>
      <c r="MB428"/>
      <c r="MC428"/>
      <c r="MD428"/>
      <c r="ME428"/>
      <c r="MF428"/>
      <c r="MG428"/>
      <c r="MH428"/>
      <c r="MI428"/>
      <c r="MJ428"/>
      <c r="MK428"/>
      <c r="ML428"/>
      <c r="MM428"/>
      <c r="MN428"/>
      <c r="MO428"/>
      <c r="MP428"/>
      <c r="MQ428"/>
      <c r="MR428"/>
      <c r="MS428"/>
      <c r="MT428"/>
      <c r="MU428"/>
      <c r="MV428"/>
      <c r="MW428"/>
      <c r="MX428"/>
      <c r="MY428"/>
      <c r="MZ428"/>
      <c r="NA428"/>
      <c r="NB428"/>
      <c r="NC428"/>
      <c r="ND428"/>
      <c r="NE428"/>
      <c r="NF428"/>
      <c r="NG428"/>
      <c r="NH428"/>
      <c r="NI428"/>
      <c r="NJ428"/>
      <c r="NK428"/>
      <c r="NL428"/>
      <c r="NM428"/>
      <c r="NN428"/>
      <c r="NO428"/>
      <c r="NP428"/>
      <c r="NQ428"/>
      <c r="NR428"/>
      <c r="NS428"/>
      <c r="NT428"/>
      <c r="NU428"/>
      <c r="NV428"/>
      <c r="NW428"/>
      <c r="NX428"/>
      <c r="NY428"/>
      <c r="NZ428"/>
      <c r="OA428"/>
      <c r="OB428"/>
      <c r="OC428"/>
      <c r="OD428"/>
      <c r="OE428"/>
      <c r="OF428"/>
      <c r="OG428"/>
      <c r="OH428"/>
      <c r="OI428"/>
      <c r="OJ428"/>
      <c r="OK428"/>
      <c r="OL428"/>
      <c r="OM428"/>
      <c r="ON428"/>
      <c r="OO428"/>
      <c r="OP428"/>
      <c r="OQ428"/>
      <c r="OR428"/>
      <c r="OS428"/>
      <c r="OT428"/>
      <c r="OU428"/>
      <c r="OV428"/>
      <c r="OW428"/>
      <c r="OX428"/>
      <c r="OY428"/>
      <c r="OZ428"/>
      <c r="PA428"/>
      <c r="PB428"/>
      <c r="PC428"/>
      <c r="PD428"/>
      <c r="PE428"/>
      <c r="PF428"/>
      <c r="PG428"/>
      <c r="PH428"/>
      <c r="PI428"/>
      <c r="PJ428"/>
      <c r="PK428"/>
      <c r="PL428"/>
      <c r="PM428"/>
      <c r="PN428"/>
      <c r="PO428"/>
      <c r="PP428"/>
      <c r="PQ428"/>
      <c r="PR428"/>
      <c r="PS428"/>
      <c r="PT428"/>
      <c r="PU428"/>
      <c r="PV428"/>
      <c r="PW428"/>
      <c r="PX428"/>
      <c r="PY428"/>
      <c r="PZ428"/>
      <c r="QA428"/>
      <c r="QB428"/>
      <c r="QC428"/>
      <c r="QD428"/>
      <c r="QE428"/>
      <c r="QF428"/>
      <c r="QG428"/>
      <c r="QH428"/>
      <c r="QI428"/>
      <c r="QJ428"/>
      <c r="QK428"/>
      <c r="QL428"/>
      <c r="QM428"/>
      <c r="QN428"/>
      <c r="QO428"/>
      <c r="QP428"/>
      <c r="QQ428"/>
      <c r="QR428"/>
      <c r="QS428"/>
      <c r="QT428"/>
      <c r="QU428"/>
      <c r="QV428"/>
      <c r="QW428"/>
      <c r="QX428"/>
      <c r="QY428"/>
      <c r="QZ428"/>
      <c r="RA428"/>
      <c r="RB428"/>
      <c r="RC428"/>
      <c r="RD428"/>
      <c r="RE428"/>
      <c r="RF428"/>
      <c r="RG428"/>
      <c r="RH428"/>
      <c r="RI428"/>
      <c r="RJ428"/>
      <c r="RK428"/>
      <c r="RL428"/>
      <c r="RM428"/>
      <c r="RN428"/>
      <c r="RO428"/>
      <c r="RP428"/>
      <c r="RQ428"/>
      <c r="RR428"/>
      <c r="RS428"/>
      <c r="RT428"/>
      <c r="RU428"/>
      <c r="RV428"/>
      <c r="RW428"/>
      <c r="RX428"/>
      <c r="RY428"/>
      <c r="RZ428"/>
      <c r="SA428"/>
      <c r="SB428"/>
      <c r="SC428"/>
      <c r="SD428"/>
      <c r="SE428"/>
      <c r="SF428"/>
      <c r="SG428"/>
      <c r="SH428"/>
      <c r="SI428"/>
      <c r="SJ428"/>
      <c r="SK428"/>
      <c r="SL428"/>
      <c r="SM428"/>
      <c r="SN428"/>
      <c r="SO428"/>
      <c r="SP428"/>
    </row>
    <row r="429" spans="1:510" ht="16.5" customHeight="1" x14ac:dyDescent="0.2">
      <c r="A429" s="20">
        <v>1648</v>
      </c>
      <c r="B429" s="34" t="s">
        <v>70</v>
      </c>
      <c r="C429" s="34" t="s">
        <v>97</v>
      </c>
      <c r="D429" s="20" t="s">
        <v>51</v>
      </c>
      <c r="E429" s="20" t="s">
        <v>1345</v>
      </c>
      <c r="F429" s="22" t="s">
        <v>88</v>
      </c>
      <c r="G429" s="34" t="s">
        <v>25</v>
      </c>
      <c r="H429" s="20" t="s">
        <v>89</v>
      </c>
      <c r="I429" s="20" t="s">
        <v>27</v>
      </c>
      <c r="J429" s="35" t="s">
        <v>593</v>
      </c>
      <c r="K429" s="36"/>
      <c r="L429" s="36"/>
      <c r="M429" s="36"/>
      <c r="N429" s="36"/>
      <c r="O429" s="55">
        <v>93510895</v>
      </c>
      <c r="P429" s="37"/>
      <c r="Q429" s="34">
        <v>1</v>
      </c>
      <c r="R429" s="25">
        <v>45809</v>
      </c>
      <c r="S429" s="39" t="s">
        <v>83</v>
      </c>
      <c r="T429" s="37">
        <f t="shared" si="8"/>
        <v>93510895</v>
      </c>
      <c r="U429" s="27" t="s">
        <v>39</v>
      </c>
      <c r="V429" s="28" t="s">
        <v>40</v>
      </c>
      <c r="W429"/>
      <c r="X429"/>
      <c r="Y429"/>
      <c r="Z429"/>
      <c r="AA429"/>
      <c r="AB429"/>
      <c r="AC429"/>
      <c r="AD429"/>
      <c r="AE429"/>
      <c r="AF429"/>
      <c r="AG429"/>
      <c r="AH429"/>
      <c r="AI429"/>
      <c r="AJ429"/>
      <c r="AK429"/>
      <c r="AL429"/>
      <c r="AM429"/>
      <c r="AN429"/>
      <c r="AO429"/>
      <c r="AP429"/>
      <c r="AQ429"/>
      <c r="AR429"/>
      <c r="AS429"/>
      <c r="AT429"/>
      <c r="AU429"/>
      <c r="AV429"/>
      <c r="AW429"/>
      <c r="AX429"/>
      <c r="AY429"/>
      <c r="AZ429"/>
      <c r="BA429"/>
      <c r="BB429"/>
      <c r="BC429"/>
      <c r="BD429"/>
      <c r="BE429"/>
      <c r="BF429"/>
      <c r="BG429"/>
      <c r="BH429"/>
      <c r="BI429"/>
      <c r="BJ429"/>
      <c r="BK429"/>
      <c r="BL429"/>
      <c r="BM429"/>
      <c r="BN429"/>
      <c r="BO429"/>
      <c r="BP429"/>
      <c r="BQ429"/>
      <c r="BR429"/>
      <c r="BS429"/>
      <c r="BT429"/>
      <c r="BU429"/>
      <c r="BV429"/>
      <c r="BW429"/>
      <c r="BX429"/>
      <c r="BY429"/>
      <c r="BZ429"/>
      <c r="CA429"/>
      <c r="CB429"/>
      <c r="CC429"/>
      <c r="CD429"/>
      <c r="CE429"/>
      <c r="CF429"/>
      <c r="CG429"/>
      <c r="CH429"/>
      <c r="CI429"/>
      <c r="CJ429"/>
      <c r="CK429"/>
      <c r="CL429"/>
      <c r="CM429"/>
      <c r="CN429"/>
      <c r="CO429"/>
      <c r="CP429"/>
      <c r="CQ429"/>
      <c r="CR429"/>
      <c r="CS429"/>
      <c r="CT429"/>
      <c r="CU429"/>
      <c r="CV429"/>
      <c r="CW429"/>
      <c r="CX429"/>
      <c r="CY429"/>
      <c r="CZ429"/>
      <c r="DA429"/>
      <c r="DB429"/>
      <c r="DC429"/>
      <c r="DD429"/>
      <c r="DE429"/>
      <c r="DF429"/>
      <c r="DG429"/>
      <c r="DH429"/>
      <c r="DI429"/>
      <c r="DJ429"/>
      <c r="DK429"/>
      <c r="DL429"/>
      <c r="DM429"/>
      <c r="DN429"/>
      <c r="DO429"/>
      <c r="DP429"/>
      <c r="DQ429"/>
      <c r="DR429"/>
      <c r="DS429"/>
      <c r="DT429"/>
      <c r="DU429"/>
      <c r="DV429"/>
      <c r="DW429"/>
      <c r="DX429"/>
      <c r="DY429"/>
      <c r="DZ429"/>
      <c r="EA429"/>
      <c r="EB429"/>
      <c r="EC429"/>
      <c r="ED429"/>
      <c r="EE429"/>
      <c r="EF429"/>
      <c r="EG429"/>
      <c r="EH429"/>
      <c r="EI429"/>
      <c r="EJ429"/>
      <c r="EK429"/>
      <c r="EL429"/>
      <c r="EM429"/>
      <c r="EN429"/>
      <c r="EO429"/>
      <c r="EP429"/>
      <c r="EQ429"/>
      <c r="ER429"/>
      <c r="ES429"/>
      <c r="ET429"/>
      <c r="EU429"/>
      <c r="EV429"/>
      <c r="EW429"/>
      <c r="EX429"/>
      <c r="EY429"/>
      <c r="EZ429"/>
      <c r="FA429"/>
      <c r="FB429"/>
      <c r="FC429"/>
      <c r="FD429"/>
      <c r="FE429"/>
      <c r="FF429"/>
      <c r="FG429"/>
      <c r="FH429"/>
      <c r="FI429"/>
      <c r="FJ429"/>
      <c r="FK429"/>
      <c r="FL429"/>
      <c r="FM429"/>
      <c r="FN429"/>
      <c r="FO429"/>
      <c r="FP429"/>
      <c r="FQ429"/>
      <c r="FR429"/>
      <c r="FS429"/>
      <c r="FT429"/>
      <c r="FU429"/>
      <c r="FV429"/>
      <c r="FW429"/>
      <c r="FX429"/>
      <c r="FY429"/>
      <c r="FZ429"/>
      <c r="GA429"/>
      <c r="GB429"/>
      <c r="GC429"/>
      <c r="GD429"/>
      <c r="GE429"/>
      <c r="GF429"/>
      <c r="GG429"/>
      <c r="GH429"/>
      <c r="GI429"/>
      <c r="GJ429"/>
      <c r="GK429"/>
      <c r="GL429"/>
      <c r="GM429"/>
      <c r="GN429"/>
      <c r="GO429"/>
      <c r="GP429"/>
      <c r="GQ429"/>
      <c r="GR429"/>
      <c r="GS429"/>
      <c r="GT429"/>
      <c r="GU429"/>
      <c r="GV429"/>
      <c r="GW429"/>
      <c r="GX429"/>
      <c r="GY429"/>
      <c r="GZ429"/>
      <c r="HA429"/>
      <c r="HB429"/>
      <c r="HC429"/>
      <c r="HD429"/>
      <c r="HE429"/>
      <c r="HF429"/>
      <c r="HG429"/>
      <c r="HH429"/>
      <c r="HI429"/>
      <c r="HJ429"/>
      <c r="HK429"/>
      <c r="HL429"/>
      <c r="HM429"/>
      <c r="HN429"/>
      <c r="HO429"/>
      <c r="HP429"/>
      <c r="HQ429"/>
      <c r="HR429"/>
      <c r="HS429"/>
      <c r="HT429"/>
      <c r="HU429"/>
      <c r="HV429"/>
      <c r="HW429"/>
      <c r="HX429"/>
      <c r="HY429"/>
      <c r="HZ429"/>
      <c r="IA429"/>
      <c r="IB429"/>
      <c r="IC429"/>
      <c r="ID429"/>
      <c r="IE429"/>
      <c r="IF429"/>
      <c r="IG429"/>
      <c r="IH429"/>
      <c r="II429"/>
      <c r="IJ429"/>
      <c r="IK429"/>
      <c r="IL429"/>
      <c r="IM429"/>
      <c r="IN429"/>
      <c r="IO429"/>
      <c r="IP429"/>
      <c r="IQ429"/>
      <c r="IR429"/>
      <c r="IS429"/>
      <c r="IT429"/>
      <c r="IU429"/>
      <c r="IV429"/>
      <c r="IW429"/>
      <c r="IX429"/>
      <c r="IY429"/>
      <c r="IZ429"/>
      <c r="JA429"/>
      <c r="JB429"/>
      <c r="JC429"/>
      <c r="JD429"/>
      <c r="JE429"/>
      <c r="JF429"/>
      <c r="JG429"/>
      <c r="JH429"/>
      <c r="JI429"/>
      <c r="JJ429"/>
      <c r="JK429"/>
      <c r="JL429"/>
      <c r="JM429"/>
      <c r="JN429"/>
      <c r="JO429"/>
      <c r="JP429"/>
      <c r="JQ429"/>
      <c r="JR429"/>
      <c r="JS429"/>
      <c r="JT429"/>
      <c r="JU429"/>
      <c r="JV429"/>
      <c r="JW429"/>
      <c r="JX429"/>
      <c r="JY429"/>
      <c r="JZ429"/>
      <c r="KA429"/>
      <c r="KB429"/>
      <c r="KC429"/>
      <c r="KD429"/>
      <c r="KE429"/>
      <c r="KF429"/>
      <c r="KG429"/>
      <c r="KH429"/>
      <c r="KI429"/>
      <c r="KJ429"/>
      <c r="KK429"/>
      <c r="KL429"/>
      <c r="KM429"/>
      <c r="KN429"/>
      <c r="KO429"/>
      <c r="KP429"/>
      <c r="KQ429"/>
      <c r="KR429"/>
      <c r="KS429"/>
      <c r="KT429"/>
      <c r="KU429"/>
      <c r="KV429"/>
      <c r="KW429"/>
      <c r="KX429"/>
      <c r="KY429"/>
      <c r="KZ429"/>
      <c r="LA429"/>
      <c r="LB429"/>
      <c r="LC429"/>
      <c r="LD429"/>
      <c r="LE429"/>
      <c r="LF429"/>
      <c r="LG429"/>
      <c r="LH429"/>
      <c r="LI429"/>
      <c r="LJ429"/>
      <c r="LK429"/>
      <c r="LL429"/>
      <c r="LM429"/>
      <c r="LN429"/>
      <c r="LO429"/>
      <c r="LP429"/>
      <c r="LQ429"/>
      <c r="LR429"/>
      <c r="LS429"/>
      <c r="LT429"/>
      <c r="LU429"/>
      <c r="LV429"/>
      <c r="LW429"/>
      <c r="LX429"/>
      <c r="LY429"/>
      <c r="LZ429"/>
      <c r="MA429"/>
      <c r="MB429"/>
      <c r="MC429"/>
      <c r="MD429"/>
      <c r="ME429"/>
      <c r="MF429"/>
      <c r="MG429"/>
      <c r="MH429"/>
      <c r="MI429"/>
      <c r="MJ429"/>
      <c r="MK429"/>
      <c r="ML429"/>
      <c r="MM429"/>
      <c r="MN429"/>
      <c r="MO429"/>
      <c r="MP429"/>
      <c r="MQ429"/>
      <c r="MR429"/>
      <c r="MS429"/>
      <c r="MT429"/>
      <c r="MU429"/>
      <c r="MV429"/>
      <c r="MW429"/>
      <c r="MX429"/>
      <c r="MY429"/>
      <c r="MZ429"/>
      <c r="NA429"/>
      <c r="NB429"/>
      <c r="NC429"/>
      <c r="ND429"/>
      <c r="NE429"/>
      <c r="NF429"/>
      <c r="NG429"/>
      <c r="NH429"/>
      <c r="NI429"/>
      <c r="NJ429"/>
      <c r="NK429"/>
      <c r="NL429"/>
      <c r="NM429"/>
      <c r="NN429"/>
      <c r="NO429"/>
      <c r="NP429"/>
      <c r="NQ429"/>
      <c r="NR429"/>
      <c r="NS429"/>
      <c r="NT429"/>
      <c r="NU429"/>
      <c r="NV429"/>
      <c r="NW429"/>
      <c r="NX429"/>
      <c r="NY429"/>
      <c r="NZ429"/>
      <c r="OA429"/>
      <c r="OB429"/>
      <c r="OC429"/>
      <c r="OD429"/>
      <c r="OE429"/>
      <c r="OF429"/>
      <c r="OG429"/>
      <c r="OH429"/>
      <c r="OI429"/>
      <c r="OJ429"/>
      <c r="OK429"/>
      <c r="OL429"/>
      <c r="OM429"/>
      <c r="ON429"/>
      <c r="OO429"/>
      <c r="OP429"/>
      <c r="OQ429"/>
      <c r="OR429"/>
      <c r="OS429"/>
      <c r="OT429"/>
      <c r="OU429"/>
      <c r="OV429"/>
      <c r="OW429"/>
      <c r="OX429"/>
      <c r="OY429"/>
      <c r="OZ429"/>
      <c r="PA429"/>
      <c r="PB429"/>
      <c r="PC429"/>
      <c r="PD429"/>
      <c r="PE429"/>
      <c r="PF429"/>
      <c r="PG429"/>
      <c r="PH429"/>
      <c r="PI429"/>
      <c r="PJ429"/>
      <c r="PK429"/>
      <c r="PL429"/>
      <c r="PM429"/>
      <c r="PN429"/>
      <c r="PO429"/>
      <c r="PP429"/>
      <c r="PQ429"/>
      <c r="PR429"/>
      <c r="PS429"/>
      <c r="PT429"/>
      <c r="PU429"/>
      <c r="PV429"/>
      <c r="PW429"/>
      <c r="PX429"/>
      <c r="PY429"/>
      <c r="PZ429"/>
      <c r="QA429"/>
      <c r="QB429"/>
      <c r="QC429"/>
      <c r="QD429"/>
      <c r="QE429"/>
      <c r="QF429"/>
      <c r="QG429"/>
      <c r="QH429"/>
      <c r="QI429"/>
      <c r="QJ429"/>
      <c r="QK429"/>
      <c r="QL429"/>
      <c r="QM429"/>
      <c r="QN429"/>
      <c r="QO429"/>
      <c r="QP429"/>
      <c r="QQ429"/>
      <c r="QR429"/>
      <c r="QS429"/>
      <c r="QT429"/>
      <c r="QU429"/>
      <c r="QV429"/>
      <c r="QW429"/>
      <c r="QX429"/>
      <c r="QY429"/>
      <c r="QZ429"/>
      <c r="RA429"/>
      <c r="RB429"/>
      <c r="RC429"/>
      <c r="RD429"/>
      <c r="RE429"/>
      <c r="RF429"/>
      <c r="RG429"/>
      <c r="RH429"/>
      <c r="RI429"/>
      <c r="RJ429"/>
      <c r="RK429"/>
      <c r="RL429"/>
      <c r="RM429"/>
      <c r="RN429"/>
      <c r="RO429"/>
      <c r="RP429"/>
      <c r="RQ429"/>
      <c r="RR429"/>
      <c r="RS429"/>
      <c r="RT429"/>
      <c r="RU429"/>
      <c r="RV429"/>
      <c r="RW429"/>
      <c r="RX429"/>
      <c r="RY429"/>
      <c r="RZ429"/>
      <c r="SA429"/>
      <c r="SB429"/>
      <c r="SC429"/>
      <c r="SD429"/>
      <c r="SE429"/>
      <c r="SF429"/>
      <c r="SG429"/>
      <c r="SH429"/>
      <c r="SI429"/>
      <c r="SJ429"/>
      <c r="SK429"/>
      <c r="SL429"/>
      <c r="SM429"/>
      <c r="SN429"/>
      <c r="SO429"/>
      <c r="SP429"/>
    </row>
    <row r="430" spans="1:510" ht="16.5" customHeight="1" x14ac:dyDescent="0.2">
      <c r="A430" s="20">
        <v>1649</v>
      </c>
      <c r="B430" s="34" t="s">
        <v>70</v>
      </c>
      <c r="C430" s="34" t="s">
        <v>97</v>
      </c>
      <c r="D430" s="20" t="s">
        <v>51</v>
      </c>
      <c r="E430" s="20" t="s">
        <v>1345</v>
      </c>
      <c r="F430" s="22" t="s">
        <v>88</v>
      </c>
      <c r="G430" s="34" t="s">
        <v>25</v>
      </c>
      <c r="H430" s="20" t="s">
        <v>89</v>
      </c>
      <c r="I430" s="20" t="s">
        <v>27</v>
      </c>
      <c r="J430" s="35" t="s">
        <v>594</v>
      </c>
      <c r="K430" s="36"/>
      <c r="L430" s="36"/>
      <c r="M430" s="36"/>
      <c r="N430" s="36"/>
      <c r="O430" s="55">
        <v>166041258</v>
      </c>
      <c r="P430" s="37"/>
      <c r="Q430" s="34">
        <v>1</v>
      </c>
      <c r="R430" s="25">
        <v>45809</v>
      </c>
      <c r="S430" s="39" t="s">
        <v>83</v>
      </c>
      <c r="T430" s="37">
        <f t="shared" si="8"/>
        <v>166041258</v>
      </c>
      <c r="U430" s="27" t="s">
        <v>39</v>
      </c>
      <c r="V430" s="28" t="s">
        <v>40</v>
      </c>
      <c r="W430"/>
      <c r="X430"/>
      <c r="Y430"/>
      <c r="Z430"/>
      <c r="AA430"/>
      <c r="AB430"/>
      <c r="AC430"/>
      <c r="AD430"/>
      <c r="AE430"/>
      <c r="AF430"/>
      <c r="AG430"/>
      <c r="AH430"/>
      <c r="AI430"/>
      <c r="AJ430"/>
      <c r="AK430"/>
      <c r="AL430"/>
      <c r="AM430"/>
      <c r="AN430"/>
      <c r="AO430"/>
      <c r="AP430"/>
      <c r="AQ430"/>
      <c r="AR430"/>
      <c r="AS430"/>
      <c r="AT430"/>
      <c r="AU430"/>
      <c r="AV430"/>
      <c r="AW430"/>
      <c r="AX430"/>
      <c r="AY430"/>
      <c r="AZ430"/>
      <c r="BA430"/>
      <c r="BB430"/>
      <c r="BC430"/>
      <c r="BD430"/>
      <c r="BE430"/>
      <c r="BF430"/>
      <c r="BG430"/>
      <c r="BH430"/>
      <c r="BI430"/>
      <c r="BJ430"/>
      <c r="BK430"/>
      <c r="BL430"/>
      <c r="BM430"/>
      <c r="BN430"/>
      <c r="BO430"/>
      <c r="BP430"/>
      <c r="BQ430"/>
      <c r="BR430"/>
      <c r="BS430"/>
      <c r="BT430"/>
      <c r="BU430"/>
      <c r="BV430"/>
      <c r="BW430"/>
      <c r="BX430"/>
      <c r="BY430"/>
      <c r="BZ430"/>
      <c r="CA430"/>
      <c r="CB430"/>
      <c r="CC430"/>
      <c r="CD430"/>
      <c r="CE430"/>
      <c r="CF430"/>
      <c r="CG430"/>
      <c r="CH430"/>
      <c r="CI430"/>
      <c r="CJ430"/>
      <c r="CK430"/>
      <c r="CL430"/>
      <c r="CM430"/>
      <c r="CN430"/>
      <c r="CO430"/>
      <c r="CP430"/>
      <c r="CQ430"/>
      <c r="CR430"/>
      <c r="CS430"/>
      <c r="CT430"/>
      <c r="CU430"/>
      <c r="CV430"/>
      <c r="CW430"/>
      <c r="CX430"/>
      <c r="CY430"/>
      <c r="CZ430"/>
      <c r="DA430"/>
      <c r="DB430"/>
      <c r="DC430"/>
      <c r="DD430"/>
      <c r="DE430"/>
      <c r="DF430"/>
      <c r="DG430"/>
      <c r="DH430"/>
      <c r="DI430"/>
      <c r="DJ430"/>
      <c r="DK430"/>
      <c r="DL430"/>
      <c r="DM430"/>
      <c r="DN430"/>
      <c r="DO430"/>
      <c r="DP430"/>
      <c r="DQ430"/>
      <c r="DR430"/>
      <c r="DS430"/>
      <c r="DT430"/>
      <c r="DU430"/>
      <c r="DV430"/>
      <c r="DW430"/>
      <c r="DX430"/>
      <c r="DY430"/>
      <c r="DZ430"/>
      <c r="EA430"/>
      <c r="EB430"/>
      <c r="EC430"/>
      <c r="ED430"/>
      <c r="EE430"/>
      <c r="EF430"/>
      <c r="EG430"/>
      <c r="EH430"/>
      <c r="EI430"/>
      <c r="EJ430"/>
      <c r="EK430"/>
      <c r="EL430"/>
      <c r="EM430"/>
      <c r="EN430"/>
      <c r="EO430"/>
      <c r="EP430"/>
      <c r="EQ430"/>
      <c r="ER430"/>
      <c r="ES430"/>
      <c r="ET430"/>
      <c r="EU430"/>
      <c r="EV430"/>
      <c r="EW430"/>
      <c r="EX430"/>
      <c r="EY430"/>
      <c r="EZ430"/>
      <c r="FA430"/>
      <c r="FB430"/>
      <c r="FC430"/>
      <c r="FD430"/>
      <c r="FE430"/>
      <c r="FF430"/>
      <c r="FG430"/>
      <c r="FH430"/>
      <c r="FI430"/>
      <c r="FJ430"/>
      <c r="FK430"/>
      <c r="FL430"/>
      <c r="FM430"/>
      <c r="FN430"/>
      <c r="FO430"/>
      <c r="FP430"/>
      <c r="FQ430"/>
      <c r="FR430"/>
      <c r="FS430"/>
      <c r="FT430"/>
      <c r="FU430"/>
      <c r="FV430"/>
      <c r="FW430"/>
      <c r="FX430"/>
      <c r="FY430"/>
      <c r="FZ430"/>
      <c r="GA430"/>
      <c r="GB430"/>
      <c r="GC430"/>
      <c r="GD430"/>
      <c r="GE430"/>
      <c r="GF430"/>
      <c r="GG430"/>
      <c r="GH430"/>
      <c r="GI430"/>
      <c r="GJ430"/>
      <c r="GK430"/>
      <c r="GL430"/>
      <c r="GM430"/>
      <c r="GN430"/>
      <c r="GO430"/>
      <c r="GP430"/>
      <c r="GQ430"/>
      <c r="GR430"/>
      <c r="GS430"/>
      <c r="GT430"/>
      <c r="GU430"/>
      <c r="GV430"/>
      <c r="GW430"/>
      <c r="GX430"/>
      <c r="GY430"/>
      <c r="GZ430"/>
      <c r="HA430"/>
      <c r="HB430"/>
      <c r="HC430"/>
      <c r="HD430"/>
      <c r="HE430"/>
      <c r="HF430"/>
      <c r="HG430"/>
      <c r="HH430"/>
      <c r="HI430"/>
      <c r="HJ430"/>
      <c r="HK430"/>
      <c r="HL430"/>
      <c r="HM430"/>
      <c r="HN430"/>
      <c r="HO430"/>
      <c r="HP430"/>
      <c r="HQ430"/>
      <c r="HR430"/>
      <c r="HS430"/>
      <c r="HT430"/>
      <c r="HU430"/>
      <c r="HV430"/>
      <c r="HW430"/>
      <c r="HX430"/>
      <c r="HY430"/>
      <c r="HZ430"/>
      <c r="IA430"/>
      <c r="IB430"/>
      <c r="IC430"/>
      <c r="ID430"/>
      <c r="IE430"/>
      <c r="IF430"/>
      <c r="IG430"/>
      <c r="IH430"/>
      <c r="II430"/>
      <c r="IJ430"/>
      <c r="IK430"/>
      <c r="IL430"/>
      <c r="IM430"/>
      <c r="IN430"/>
      <c r="IO430"/>
      <c r="IP430"/>
      <c r="IQ430"/>
      <c r="IR430"/>
      <c r="IS430"/>
      <c r="IT430"/>
      <c r="IU430"/>
      <c r="IV430"/>
      <c r="IW430"/>
      <c r="IX430"/>
      <c r="IY430"/>
      <c r="IZ430"/>
      <c r="JA430"/>
      <c r="JB430"/>
      <c r="JC430"/>
      <c r="JD430"/>
      <c r="JE430"/>
      <c r="JF430"/>
      <c r="JG430"/>
      <c r="JH430"/>
      <c r="JI430"/>
      <c r="JJ430"/>
      <c r="JK430"/>
      <c r="JL430"/>
      <c r="JM430"/>
      <c r="JN430"/>
      <c r="JO430"/>
      <c r="JP430"/>
      <c r="JQ430"/>
      <c r="JR430"/>
      <c r="JS430"/>
      <c r="JT430"/>
      <c r="JU430"/>
      <c r="JV430"/>
      <c r="JW430"/>
      <c r="JX430"/>
      <c r="JY430"/>
      <c r="JZ430"/>
      <c r="KA430"/>
      <c r="KB430"/>
      <c r="KC430"/>
      <c r="KD430"/>
      <c r="KE430"/>
      <c r="KF430"/>
      <c r="KG430"/>
      <c r="KH430"/>
      <c r="KI430"/>
      <c r="KJ430"/>
      <c r="KK430"/>
      <c r="KL430"/>
      <c r="KM430"/>
      <c r="KN430"/>
      <c r="KO430"/>
      <c r="KP430"/>
      <c r="KQ430"/>
      <c r="KR430"/>
      <c r="KS430"/>
      <c r="KT430"/>
      <c r="KU430"/>
      <c r="KV430"/>
      <c r="KW430"/>
      <c r="KX430"/>
      <c r="KY430"/>
      <c r="KZ430"/>
      <c r="LA430"/>
      <c r="LB430"/>
      <c r="LC430"/>
      <c r="LD430"/>
      <c r="LE430"/>
      <c r="LF430"/>
      <c r="LG430"/>
      <c r="LH430"/>
      <c r="LI430"/>
      <c r="LJ430"/>
      <c r="LK430"/>
      <c r="LL430"/>
      <c r="LM430"/>
      <c r="LN430"/>
      <c r="LO430"/>
      <c r="LP430"/>
      <c r="LQ430"/>
      <c r="LR430"/>
      <c r="LS430"/>
      <c r="LT430"/>
      <c r="LU430"/>
      <c r="LV430"/>
      <c r="LW430"/>
      <c r="LX430"/>
      <c r="LY430"/>
      <c r="LZ430"/>
      <c r="MA430"/>
      <c r="MB430"/>
      <c r="MC430"/>
      <c r="MD430"/>
      <c r="ME430"/>
      <c r="MF430"/>
      <c r="MG430"/>
      <c r="MH430"/>
      <c r="MI430"/>
      <c r="MJ430"/>
      <c r="MK430"/>
      <c r="ML430"/>
      <c r="MM430"/>
      <c r="MN430"/>
      <c r="MO430"/>
      <c r="MP430"/>
      <c r="MQ430"/>
      <c r="MR430"/>
      <c r="MS430"/>
      <c r="MT430"/>
      <c r="MU430"/>
      <c r="MV430"/>
      <c r="MW430"/>
      <c r="MX430"/>
      <c r="MY430"/>
      <c r="MZ430"/>
      <c r="NA430"/>
      <c r="NB430"/>
      <c r="NC430"/>
      <c r="ND430"/>
      <c r="NE430"/>
      <c r="NF430"/>
      <c r="NG430"/>
      <c r="NH430"/>
      <c r="NI430"/>
      <c r="NJ430"/>
      <c r="NK430"/>
      <c r="NL430"/>
      <c r="NM430"/>
      <c r="NN430"/>
      <c r="NO430"/>
      <c r="NP430"/>
      <c r="NQ430"/>
      <c r="NR430"/>
      <c r="NS430"/>
      <c r="NT430"/>
      <c r="NU430"/>
      <c r="NV430"/>
      <c r="NW430"/>
      <c r="NX430"/>
      <c r="NY430"/>
      <c r="NZ430"/>
      <c r="OA430"/>
      <c r="OB430"/>
      <c r="OC430"/>
      <c r="OD430"/>
      <c r="OE430"/>
      <c r="OF430"/>
      <c r="OG430"/>
      <c r="OH430"/>
      <c r="OI430"/>
      <c r="OJ430"/>
      <c r="OK430"/>
      <c r="OL430"/>
      <c r="OM430"/>
      <c r="ON430"/>
      <c r="OO430"/>
      <c r="OP430"/>
      <c r="OQ430"/>
      <c r="OR430"/>
      <c r="OS430"/>
      <c r="OT430"/>
      <c r="OU430"/>
      <c r="OV430"/>
      <c r="OW430"/>
      <c r="OX430"/>
      <c r="OY430"/>
      <c r="OZ430"/>
      <c r="PA430"/>
      <c r="PB430"/>
      <c r="PC430"/>
      <c r="PD430"/>
      <c r="PE430"/>
      <c r="PF430"/>
      <c r="PG430"/>
      <c r="PH430"/>
      <c r="PI430"/>
      <c r="PJ430"/>
      <c r="PK430"/>
      <c r="PL430"/>
      <c r="PM430"/>
      <c r="PN430"/>
      <c r="PO430"/>
      <c r="PP430"/>
      <c r="PQ430"/>
      <c r="PR430"/>
      <c r="PS430"/>
      <c r="PT430"/>
      <c r="PU430"/>
      <c r="PV430"/>
      <c r="PW430"/>
      <c r="PX430"/>
      <c r="PY430"/>
      <c r="PZ430"/>
      <c r="QA430"/>
      <c r="QB430"/>
      <c r="QC430"/>
      <c r="QD430"/>
      <c r="QE430"/>
      <c r="QF430"/>
      <c r="QG430"/>
      <c r="QH430"/>
      <c r="QI430"/>
      <c r="QJ430"/>
      <c r="QK430"/>
      <c r="QL430"/>
      <c r="QM430"/>
      <c r="QN430"/>
      <c r="QO430"/>
      <c r="QP430"/>
      <c r="QQ430"/>
      <c r="QR430"/>
      <c r="QS430"/>
      <c r="QT430"/>
      <c r="QU430"/>
      <c r="QV430"/>
      <c r="QW430"/>
      <c r="QX430"/>
      <c r="QY430"/>
      <c r="QZ430"/>
      <c r="RA430"/>
      <c r="RB430"/>
      <c r="RC430"/>
      <c r="RD430"/>
      <c r="RE430"/>
      <c r="RF430"/>
      <c r="RG430"/>
      <c r="RH430"/>
      <c r="RI430"/>
      <c r="RJ430"/>
      <c r="RK430"/>
      <c r="RL430"/>
      <c r="RM430"/>
      <c r="RN430"/>
      <c r="RO430"/>
      <c r="RP430"/>
      <c r="RQ430"/>
      <c r="RR430"/>
      <c r="RS430"/>
      <c r="RT430"/>
      <c r="RU430"/>
      <c r="RV430"/>
      <c r="RW430"/>
      <c r="RX430"/>
      <c r="RY430"/>
      <c r="RZ430"/>
      <c r="SA430"/>
      <c r="SB430"/>
      <c r="SC430"/>
      <c r="SD430"/>
      <c r="SE430"/>
      <c r="SF430"/>
      <c r="SG430"/>
      <c r="SH430"/>
      <c r="SI430"/>
      <c r="SJ430"/>
      <c r="SK430"/>
      <c r="SL430"/>
      <c r="SM430"/>
      <c r="SN430"/>
      <c r="SO430"/>
      <c r="SP430"/>
    </row>
    <row r="431" spans="1:510" ht="16.5" customHeight="1" x14ac:dyDescent="0.2">
      <c r="A431" s="20">
        <v>1650</v>
      </c>
      <c r="B431" s="34" t="s">
        <v>70</v>
      </c>
      <c r="C431" s="34" t="s">
        <v>97</v>
      </c>
      <c r="D431" s="20" t="s">
        <v>51</v>
      </c>
      <c r="E431" s="20" t="s">
        <v>1345</v>
      </c>
      <c r="F431" s="22" t="s">
        <v>88</v>
      </c>
      <c r="G431" s="34" t="s">
        <v>25</v>
      </c>
      <c r="H431" s="20" t="s">
        <v>89</v>
      </c>
      <c r="I431" s="20" t="s">
        <v>27</v>
      </c>
      <c r="J431" s="35" t="s">
        <v>595</v>
      </c>
      <c r="K431" s="36"/>
      <c r="L431" s="36"/>
      <c r="M431" s="36"/>
      <c r="N431" s="36"/>
      <c r="O431" s="55">
        <v>122420375</v>
      </c>
      <c r="P431" s="37"/>
      <c r="Q431" s="34">
        <v>1</v>
      </c>
      <c r="R431" s="25">
        <v>45809</v>
      </c>
      <c r="S431" s="39" t="s">
        <v>83</v>
      </c>
      <c r="T431" s="37">
        <f t="shared" si="8"/>
        <v>122420375</v>
      </c>
      <c r="U431" s="27" t="s">
        <v>39</v>
      </c>
      <c r="V431" s="28" t="s">
        <v>40</v>
      </c>
      <c r="W431"/>
      <c r="X431"/>
      <c r="Y431"/>
      <c r="Z431"/>
      <c r="AA431"/>
      <c r="AB431"/>
      <c r="AC431"/>
      <c r="AD431"/>
      <c r="AE431"/>
      <c r="AF431"/>
      <c r="AG431"/>
      <c r="AH431"/>
      <c r="AI431"/>
      <c r="AJ431"/>
      <c r="AK431"/>
      <c r="AL431"/>
      <c r="AM431"/>
      <c r="AN431"/>
      <c r="AO431"/>
      <c r="AP431"/>
      <c r="AQ431"/>
      <c r="AR431"/>
      <c r="AS431"/>
      <c r="AT431"/>
      <c r="AU431"/>
      <c r="AV431"/>
      <c r="AW431"/>
      <c r="AX431"/>
      <c r="AY431"/>
      <c r="AZ431"/>
      <c r="BA431"/>
      <c r="BB431"/>
      <c r="BC431"/>
      <c r="BD431"/>
      <c r="BE431"/>
      <c r="BF431"/>
      <c r="BG431"/>
      <c r="BH431"/>
      <c r="BI431"/>
      <c r="BJ431"/>
      <c r="BK431"/>
      <c r="BL431"/>
      <c r="BM431"/>
      <c r="BN431"/>
      <c r="BO431"/>
      <c r="BP431"/>
      <c r="BQ431"/>
      <c r="BR431"/>
      <c r="BS431"/>
      <c r="BT431"/>
      <c r="BU431"/>
      <c r="BV431"/>
      <c r="BW431"/>
      <c r="BX431"/>
      <c r="BY431"/>
      <c r="BZ431"/>
      <c r="CA431"/>
      <c r="CB431"/>
      <c r="CC431"/>
      <c r="CD431"/>
      <c r="CE431"/>
      <c r="CF431"/>
      <c r="CG431"/>
      <c r="CH431"/>
      <c r="CI431"/>
      <c r="CJ431"/>
      <c r="CK431"/>
      <c r="CL431"/>
      <c r="CM431"/>
      <c r="CN431"/>
      <c r="CO431"/>
      <c r="CP431"/>
      <c r="CQ431"/>
      <c r="CR431"/>
      <c r="CS431"/>
      <c r="CT431"/>
      <c r="CU431"/>
      <c r="CV431"/>
      <c r="CW431"/>
      <c r="CX431"/>
      <c r="CY431"/>
      <c r="CZ431"/>
      <c r="DA431"/>
      <c r="DB431"/>
      <c r="DC431"/>
      <c r="DD431"/>
      <c r="DE431"/>
      <c r="DF431"/>
      <c r="DG431"/>
      <c r="DH431"/>
      <c r="DI431"/>
      <c r="DJ431"/>
      <c r="DK431"/>
      <c r="DL431"/>
      <c r="DM431"/>
      <c r="DN431"/>
      <c r="DO431"/>
      <c r="DP431"/>
      <c r="DQ431"/>
      <c r="DR431"/>
      <c r="DS431"/>
      <c r="DT431"/>
      <c r="DU431"/>
      <c r="DV431"/>
      <c r="DW431"/>
      <c r="DX431"/>
      <c r="DY431"/>
      <c r="DZ431"/>
      <c r="EA431"/>
      <c r="EB431"/>
      <c r="EC431"/>
      <c r="ED431"/>
      <c r="EE431"/>
      <c r="EF431"/>
      <c r="EG431"/>
      <c r="EH431"/>
      <c r="EI431"/>
      <c r="EJ431"/>
      <c r="EK431"/>
      <c r="EL431"/>
      <c r="EM431"/>
      <c r="EN431"/>
      <c r="EO431"/>
      <c r="EP431"/>
      <c r="EQ431"/>
      <c r="ER431"/>
      <c r="ES431"/>
      <c r="ET431"/>
      <c r="EU431"/>
      <c r="EV431"/>
      <c r="EW431"/>
      <c r="EX431"/>
      <c r="EY431"/>
      <c r="EZ431"/>
      <c r="FA431"/>
      <c r="FB431"/>
      <c r="FC431"/>
      <c r="FD431"/>
      <c r="FE431"/>
      <c r="FF431"/>
      <c r="FG431"/>
      <c r="FH431"/>
      <c r="FI431"/>
      <c r="FJ431"/>
      <c r="FK431"/>
      <c r="FL431"/>
      <c r="FM431"/>
      <c r="FN431"/>
      <c r="FO431"/>
      <c r="FP431"/>
      <c r="FQ431"/>
      <c r="FR431"/>
      <c r="FS431"/>
      <c r="FT431"/>
      <c r="FU431"/>
      <c r="FV431"/>
      <c r="FW431"/>
      <c r="FX431"/>
      <c r="FY431"/>
      <c r="FZ431"/>
      <c r="GA431"/>
      <c r="GB431"/>
      <c r="GC431"/>
      <c r="GD431"/>
      <c r="GE431"/>
      <c r="GF431"/>
      <c r="GG431"/>
      <c r="GH431"/>
      <c r="GI431"/>
      <c r="GJ431"/>
      <c r="GK431"/>
      <c r="GL431"/>
      <c r="GM431"/>
      <c r="GN431"/>
      <c r="GO431"/>
      <c r="GP431"/>
      <c r="GQ431"/>
      <c r="GR431"/>
      <c r="GS431"/>
      <c r="GT431"/>
      <c r="GU431"/>
      <c r="GV431"/>
      <c r="GW431"/>
      <c r="GX431"/>
      <c r="GY431"/>
      <c r="GZ431"/>
      <c r="HA431"/>
      <c r="HB431"/>
      <c r="HC431"/>
      <c r="HD431"/>
      <c r="HE431"/>
      <c r="HF431"/>
      <c r="HG431"/>
      <c r="HH431"/>
      <c r="HI431"/>
      <c r="HJ431"/>
      <c r="HK431"/>
      <c r="HL431"/>
      <c r="HM431"/>
      <c r="HN431"/>
      <c r="HO431"/>
      <c r="HP431"/>
      <c r="HQ431"/>
      <c r="HR431"/>
      <c r="HS431"/>
      <c r="HT431"/>
      <c r="HU431"/>
      <c r="HV431"/>
      <c r="HW431"/>
      <c r="HX431"/>
      <c r="HY431"/>
      <c r="HZ431"/>
      <c r="IA431"/>
      <c r="IB431"/>
      <c r="IC431"/>
      <c r="ID431"/>
      <c r="IE431"/>
      <c r="IF431"/>
      <c r="IG431"/>
      <c r="IH431"/>
      <c r="II431"/>
      <c r="IJ431"/>
      <c r="IK431"/>
      <c r="IL431"/>
      <c r="IM431"/>
      <c r="IN431"/>
      <c r="IO431"/>
      <c r="IP431"/>
      <c r="IQ431"/>
      <c r="IR431"/>
      <c r="IS431"/>
      <c r="IT431"/>
      <c r="IU431"/>
      <c r="IV431"/>
      <c r="IW431"/>
      <c r="IX431"/>
      <c r="IY431"/>
      <c r="IZ431"/>
      <c r="JA431"/>
      <c r="JB431"/>
      <c r="JC431"/>
      <c r="JD431"/>
      <c r="JE431"/>
      <c r="JF431"/>
      <c r="JG431"/>
      <c r="JH431"/>
      <c r="JI431"/>
      <c r="JJ431"/>
      <c r="JK431"/>
      <c r="JL431"/>
      <c r="JM431"/>
      <c r="JN431"/>
      <c r="JO431"/>
      <c r="JP431"/>
      <c r="JQ431"/>
      <c r="JR431"/>
      <c r="JS431"/>
      <c r="JT431"/>
      <c r="JU431"/>
      <c r="JV431"/>
      <c r="JW431"/>
      <c r="JX431"/>
      <c r="JY431"/>
      <c r="JZ431"/>
      <c r="KA431"/>
      <c r="KB431"/>
      <c r="KC431"/>
      <c r="KD431"/>
      <c r="KE431"/>
      <c r="KF431"/>
      <c r="KG431"/>
      <c r="KH431"/>
      <c r="KI431"/>
      <c r="KJ431"/>
      <c r="KK431"/>
      <c r="KL431"/>
      <c r="KM431"/>
      <c r="KN431"/>
      <c r="KO431"/>
      <c r="KP431"/>
      <c r="KQ431"/>
      <c r="KR431"/>
      <c r="KS431"/>
      <c r="KT431"/>
      <c r="KU431"/>
      <c r="KV431"/>
      <c r="KW431"/>
      <c r="KX431"/>
      <c r="KY431"/>
      <c r="KZ431"/>
      <c r="LA431"/>
      <c r="LB431"/>
      <c r="LC431"/>
      <c r="LD431"/>
      <c r="LE431"/>
      <c r="LF431"/>
      <c r="LG431"/>
      <c r="LH431"/>
      <c r="LI431"/>
      <c r="LJ431"/>
      <c r="LK431"/>
      <c r="LL431"/>
      <c r="LM431"/>
      <c r="LN431"/>
      <c r="LO431"/>
      <c r="LP431"/>
      <c r="LQ431"/>
      <c r="LR431"/>
      <c r="LS431"/>
      <c r="LT431"/>
      <c r="LU431"/>
      <c r="LV431"/>
      <c r="LW431"/>
      <c r="LX431"/>
      <c r="LY431"/>
      <c r="LZ431"/>
      <c r="MA431"/>
      <c r="MB431"/>
      <c r="MC431"/>
      <c r="MD431"/>
      <c r="ME431"/>
      <c r="MF431"/>
      <c r="MG431"/>
      <c r="MH431"/>
      <c r="MI431"/>
      <c r="MJ431"/>
      <c r="MK431"/>
      <c r="ML431"/>
      <c r="MM431"/>
      <c r="MN431"/>
      <c r="MO431"/>
      <c r="MP431"/>
      <c r="MQ431"/>
      <c r="MR431"/>
      <c r="MS431"/>
      <c r="MT431"/>
      <c r="MU431"/>
      <c r="MV431"/>
      <c r="MW431"/>
      <c r="MX431"/>
      <c r="MY431"/>
      <c r="MZ431"/>
      <c r="NA431"/>
      <c r="NB431"/>
      <c r="NC431"/>
      <c r="ND431"/>
      <c r="NE431"/>
      <c r="NF431"/>
      <c r="NG431"/>
      <c r="NH431"/>
      <c r="NI431"/>
      <c r="NJ431"/>
      <c r="NK431"/>
      <c r="NL431"/>
      <c r="NM431"/>
      <c r="NN431"/>
      <c r="NO431"/>
      <c r="NP431"/>
      <c r="NQ431"/>
      <c r="NR431"/>
      <c r="NS431"/>
      <c r="NT431"/>
      <c r="NU431"/>
      <c r="NV431"/>
      <c r="NW431"/>
      <c r="NX431"/>
      <c r="NY431"/>
      <c r="NZ431"/>
      <c r="OA431"/>
      <c r="OB431"/>
      <c r="OC431"/>
      <c r="OD431"/>
      <c r="OE431"/>
      <c r="OF431"/>
      <c r="OG431"/>
      <c r="OH431"/>
      <c r="OI431"/>
      <c r="OJ431"/>
      <c r="OK431"/>
      <c r="OL431"/>
      <c r="OM431"/>
      <c r="ON431"/>
      <c r="OO431"/>
      <c r="OP431"/>
      <c r="OQ431"/>
      <c r="OR431"/>
      <c r="OS431"/>
      <c r="OT431"/>
      <c r="OU431"/>
      <c r="OV431"/>
      <c r="OW431"/>
      <c r="OX431"/>
      <c r="OY431"/>
      <c r="OZ431"/>
      <c r="PA431"/>
      <c r="PB431"/>
      <c r="PC431"/>
      <c r="PD431"/>
      <c r="PE431"/>
      <c r="PF431"/>
      <c r="PG431"/>
      <c r="PH431"/>
      <c r="PI431"/>
      <c r="PJ431"/>
      <c r="PK431"/>
      <c r="PL431"/>
      <c r="PM431"/>
      <c r="PN431"/>
      <c r="PO431"/>
      <c r="PP431"/>
      <c r="PQ431"/>
      <c r="PR431"/>
      <c r="PS431"/>
      <c r="PT431"/>
      <c r="PU431"/>
      <c r="PV431"/>
      <c r="PW431"/>
      <c r="PX431"/>
      <c r="PY431"/>
      <c r="PZ431"/>
      <c r="QA431"/>
      <c r="QB431"/>
      <c r="QC431"/>
      <c r="QD431"/>
      <c r="QE431"/>
      <c r="QF431"/>
      <c r="QG431"/>
      <c r="QH431"/>
      <c r="QI431"/>
      <c r="QJ431"/>
      <c r="QK431"/>
      <c r="QL431"/>
      <c r="QM431"/>
      <c r="QN431"/>
      <c r="QO431"/>
      <c r="QP431"/>
      <c r="QQ431"/>
      <c r="QR431"/>
      <c r="QS431"/>
      <c r="QT431"/>
      <c r="QU431"/>
      <c r="QV431"/>
      <c r="QW431"/>
      <c r="QX431"/>
      <c r="QY431"/>
      <c r="QZ431"/>
      <c r="RA431"/>
      <c r="RB431"/>
      <c r="RC431"/>
      <c r="RD431"/>
      <c r="RE431"/>
      <c r="RF431"/>
      <c r="RG431"/>
      <c r="RH431"/>
      <c r="RI431"/>
      <c r="RJ431"/>
      <c r="RK431"/>
      <c r="RL431"/>
      <c r="RM431"/>
      <c r="RN431"/>
      <c r="RO431"/>
      <c r="RP431"/>
      <c r="RQ431"/>
      <c r="RR431"/>
      <c r="RS431"/>
      <c r="RT431"/>
      <c r="RU431"/>
      <c r="RV431"/>
      <c r="RW431"/>
      <c r="RX431"/>
      <c r="RY431"/>
      <c r="RZ431"/>
      <c r="SA431"/>
      <c r="SB431"/>
      <c r="SC431"/>
      <c r="SD431"/>
      <c r="SE431"/>
      <c r="SF431"/>
      <c r="SG431"/>
      <c r="SH431"/>
      <c r="SI431"/>
      <c r="SJ431"/>
      <c r="SK431"/>
      <c r="SL431"/>
      <c r="SM431"/>
      <c r="SN431"/>
      <c r="SO431"/>
      <c r="SP431"/>
    </row>
    <row r="432" spans="1:510" ht="16.5" customHeight="1" x14ac:dyDescent="0.2">
      <c r="A432" s="20">
        <v>1651</v>
      </c>
      <c r="B432" s="34" t="s">
        <v>70</v>
      </c>
      <c r="C432" s="34" t="s">
        <v>97</v>
      </c>
      <c r="D432" s="20" t="s">
        <v>51</v>
      </c>
      <c r="E432" s="20" t="s">
        <v>1345</v>
      </c>
      <c r="F432" s="22" t="s">
        <v>88</v>
      </c>
      <c r="G432" s="34" t="s">
        <v>25</v>
      </c>
      <c r="H432" s="20" t="s">
        <v>89</v>
      </c>
      <c r="I432" s="20" t="s">
        <v>27</v>
      </c>
      <c r="J432" s="35" t="s">
        <v>596</v>
      </c>
      <c r="K432" s="36"/>
      <c r="L432" s="36"/>
      <c r="M432" s="36"/>
      <c r="N432" s="36"/>
      <c r="O432" s="55">
        <v>94563000</v>
      </c>
      <c r="P432" s="37"/>
      <c r="Q432" s="34">
        <v>1</v>
      </c>
      <c r="R432" s="25">
        <v>45809</v>
      </c>
      <c r="S432" s="39" t="s">
        <v>83</v>
      </c>
      <c r="T432" s="37">
        <f t="shared" si="8"/>
        <v>94563000</v>
      </c>
      <c r="U432" s="27" t="s">
        <v>39</v>
      </c>
      <c r="V432" s="28" t="s">
        <v>40</v>
      </c>
      <c r="W432"/>
      <c r="X432"/>
      <c r="Y432"/>
      <c r="Z432"/>
      <c r="AA432"/>
      <c r="AB432"/>
      <c r="AC432"/>
      <c r="AD432"/>
      <c r="AE432"/>
      <c r="AF432"/>
      <c r="AG432"/>
      <c r="AH432"/>
      <c r="AI432"/>
      <c r="AJ432"/>
      <c r="AK432"/>
      <c r="AL432"/>
      <c r="AM432"/>
      <c r="AN432"/>
      <c r="AO432"/>
      <c r="AP432"/>
      <c r="AQ432"/>
      <c r="AR432"/>
      <c r="AS432"/>
      <c r="AT432"/>
      <c r="AU432"/>
      <c r="AV432"/>
      <c r="AW432"/>
      <c r="AX432"/>
      <c r="AY432"/>
      <c r="AZ432"/>
      <c r="BA432"/>
      <c r="BB432"/>
      <c r="BC432"/>
      <c r="BD432"/>
      <c r="BE432"/>
      <c r="BF432"/>
      <c r="BG432"/>
      <c r="BH432"/>
      <c r="BI432"/>
      <c r="BJ432"/>
      <c r="BK432"/>
      <c r="BL432"/>
      <c r="BM432"/>
      <c r="BN432"/>
      <c r="BO432"/>
      <c r="BP432"/>
      <c r="BQ432"/>
      <c r="BR432"/>
      <c r="BS432"/>
      <c r="BT432"/>
      <c r="BU432"/>
      <c r="BV432"/>
      <c r="BW432"/>
      <c r="BX432"/>
      <c r="BY432"/>
      <c r="BZ432"/>
      <c r="CA432"/>
      <c r="CB432"/>
      <c r="CC432"/>
      <c r="CD432"/>
      <c r="CE432"/>
      <c r="CF432"/>
      <c r="CG432"/>
      <c r="CH432"/>
      <c r="CI432"/>
      <c r="CJ432"/>
      <c r="CK432"/>
      <c r="CL432"/>
      <c r="CM432"/>
      <c r="CN432"/>
      <c r="CO432"/>
      <c r="CP432"/>
      <c r="CQ432"/>
      <c r="CR432"/>
      <c r="CS432"/>
      <c r="CT432"/>
      <c r="CU432"/>
      <c r="CV432"/>
      <c r="CW432"/>
      <c r="CX432"/>
      <c r="CY432"/>
      <c r="CZ432"/>
      <c r="DA432"/>
      <c r="DB432"/>
      <c r="DC432"/>
      <c r="DD432"/>
      <c r="DE432"/>
      <c r="DF432"/>
      <c r="DG432"/>
      <c r="DH432"/>
      <c r="DI432"/>
      <c r="DJ432"/>
      <c r="DK432"/>
      <c r="DL432"/>
      <c r="DM432"/>
      <c r="DN432"/>
      <c r="DO432"/>
      <c r="DP432"/>
      <c r="DQ432"/>
      <c r="DR432"/>
      <c r="DS432"/>
      <c r="DT432"/>
      <c r="DU432"/>
      <c r="DV432"/>
      <c r="DW432"/>
      <c r="DX432"/>
      <c r="DY432"/>
      <c r="DZ432"/>
      <c r="EA432"/>
      <c r="EB432"/>
      <c r="EC432"/>
      <c r="ED432"/>
      <c r="EE432"/>
      <c r="EF432"/>
      <c r="EG432"/>
      <c r="EH432"/>
      <c r="EI432"/>
      <c r="EJ432"/>
      <c r="EK432"/>
      <c r="EL432"/>
      <c r="EM432"/>
      <c r="EN432"/>
      <c r="EO432"/>
      <c r="EP432"/>
      <c r="EQ432"/>
      <c r="ER432"/>
      <c r="ES432"/>
      <c r="ET432"/>
      <c r="EU432"/>
      <c r="EV432"/>
      <c r="EW432"/>
      <c r="EX432"/>
      <c r="EY432"/>
      <c r="EZ432"/>
      <c r="FA432"/>
      <c r="FB432"/>
      <c r="FC432"/>
      <c r="FD432"/>
      <c r="FE432"/>
      <c r="FF432"/>
      <c r="FG432"/>
      <c r="FH432"/>
      <c r="FI432"/>
      <c r="FJ432"/>
      <c r="FK432"/>
      <c r="FL432"/>
      <c r="FM432"/>
      <c r="FN432"/>
      <c r="FO432"/>
      <c r="FP432"/>
      <c r="FQ432"/>
      <c r="FR432"/>
      <c r="FS432"/>
      <c r="FT432"/>
      <c r="FU432"/>
      <c r="FV432"/>
      <c r="FW432"/>
      <c r="FX432"/>
      <c r="FY432"/>
      <c r="FZ432"/>
      <c r="GA432"/>
      <c r="GB432"/>
      <c r="GC432"/>
      <c r="GD432"/>
      <c r="GE432"/>
      <c r="GF432"/>
      <c r="GG432"/>
      <c r="GH432"/>
      <c r="GI432"/>
      <c r="GJ432"/>
      <c r="GK432"/>
      <c r="GL432"/>
      <c r="GM432"/>
      <c r="GN432"/>
      <c r="GO432"/>
      <c r="GP432"/>
      <c r="GQ432"/>
      <c r="GR432"/>
      <c r="GS432"/>
      <c r="GT432"/>
      <c r="GU432"/>
      <c r="GV432"/>
      <c r="GW432"/>
      <c r="GX432"/>
      <c r="GY432"/>
      <c r="GZ432"/>
      <c r="HA432"/>
      <c r="HB432"/>
      <c r="HC432"/>
      <c r="HD432"/>
      <c r="HE432"/>
      <c r="HF432"/>
      <c r="HG432"/>
      <c r="HH432"/>
      <c r="HI432"/>
      <c r="HJ432"/>
      <c r="HK432"/>
      <c r="HL432"/>
      <c r="HM432"/>
      <c r="HN432"/>
      <c r="HO432"/>
      <c r="HP432"/>
      <c r="HQ432"/>
      <c r="HR432"/>
      <c r="HS432"/>
      <c r="HT432"/>
      <c r="HU432"/>
      <c r="HV432"/>
      <c r="HW432"/>
      <c r="HX432"/>
      <c r="HY432"/>
      <c r="HZ432"/>
      <c r="IA432"/>
      <c r="IB432"/>
      <c r="IC432"/>
      <c r="ID432"/>
      <c r="IE432"/>
      <c r="IF432"/>
      <c r="IG432"/>
      <c r="IH432"/>
      <c r="II432"/>
      <c r="IJ432"/>
      <c r="IK432"/>
      <c r="IL432"/>
      <c r="IM432"/>
      <c r="IN432"/>
      <c r="IO432"/>
      <c r="IP432"/>
      <c r="IQ432"/>
      <c r="IR432"/>
      <c r="IS432"/>
      <c r="IT432"/>
      <c r="IU432"/>
      <c r="IV432"/>
      <c r="IW432"/>
      <c r="IX432"/>
      <c r="IY432"/>
      <c r="IZ432"/>
      <c r="JA432"/>
      <c r="JB432"/>
      <c r="JC432"/>
      <c r="JD432"/>
      <c r="JE432"/>
      <c r="JF432"/>
      <c r="JG432"/>
      <c r="JH432"/>
      <c r="JI432"/>
      <c r="JJ432"/>
      <c r="JK432"/>
      <c r="JL432"/>
      <c r="JM432"/>
      <c r="JN432"/>
      <c r="JO432"/>
      <c r="JP432"/>
      <c r="JQ432"/>
      <c r="JR432"/>
      <c r="JS432"/>
      <c r="JT432"/>
      <c r="JU432"/>
      <c r="JV432"/>
      <c r="JW432"/>
      <c r="JX432"/>
      <c r="JY432"/>
      <c r="JZ432"/>
      <c r="KA432"/>
      <c r="KB432"/>
      <c r="KC432"/>
      <c r="KD432"/>
      <c r="KE432"/>
      <c r="KF432"/>
      <c r="KG432"/>
      <c r="KH432"/>
      <c r="KI432"/>
      <c r="KJ432"/>
      <c r="KK432"/>
      <c r="KL432"/>
      <c r="KM432"/>
      <c r="KN432"/>
      <c r="KO432"/>
      <c r="KP432"/>
      <c r="KQ432"/>
      <c r="KR432"/>
      <c r="KS432"/>
      <c r="KT432"/>
      <c r="KU432"/>
      <c r="KV432"/>
      <c r="KW432"/>
      <c r="KX432"/>
      <c r="KY432"/>
      <c r="KZ432"/>
      <c r="LA432"/>
      <c r="LB432"/>
      <c r="LC432"/>
      <c r="LD432"/>
      <c r="LE432"/>
      <c r="LF432"/>
      <c r="LG432"/>
      <c r="LH432"/>
      <c r="LI432"/>
      <c r="LJ432"/>
      <c r="LK432"/>
      <c r="LL432"/>
      <c r="LM432"/>
      <c r="LN432"/>
      <c r="LO432"/>
      <c r="LP432"/>
      <c r="LQ432"/>
      <c r="LR432"/>
      <c r="LS432"/>
      <c r="LT432"/>
      <c r="LU432"/>
      <c r="LV432"/>
      <c r="LW432"/>
      <c r="LX432"/>
      <c r="LY432"/>
      <c r="LZ432"/>
      <c r="MA432"/>
      <c r="MB432"/>
      <c r="MC432"/>
      <c r="MD432"/>
      <c r="ME432"/>
      <c r="MF432"/>
      <c r="MG432"/>
      <c r="MH432"/>
      <c r="MI432"/>
      <c r="MJ432"/>
      <c r="MK432"/>
      <c r="ML432"/>
      <c r="MM432"/>
      <c r="MN432"/>
      <c r="MO432"/>
      <c r="MP432"/>
      <c r="MQ432"/>
      <c r="MR432"/>
      <c r="MS432"/>
      <c r="MT432"/>
      <c r="MU432"/>
      <c r="MV432"/>
      <c r="MW432"/>
      <c r="MX432"/>
      <c r="MY432"/>
      <c r="MZ432"/>
      <c r="NA432"/>
      <c r="NB432"/>
      <c r="NC432"/>
      <c r="ND432"/>
      <c r="NE432"/>
      <c r="NF432"/>
      <c r="NG432"/>
      <c r="NH432"/>
      <c r="NI432"/>
      <c r="NJ432"/>
      <c r="NK432"/>
      <c r="NL432"/>
      <c r="NM432"/>
      <c r="NN432"/>
      <c r="NO432"/>
      <c r="NP432"/>
      <c r="NQ432"/>
      <c r="NR432"/>
      <c r="NS432"/>
      <c r="NT432"/>
      <c r="NU432"/>
      <c r="NV432"/>
      <c r="NW432"/>
      <c r="NX432"/>
      <c r="NY432"/>
      <c r="NZ432"/>
      <c r="OA432"/>
      <c r="OB432"/>
      <c r="OC432"/>
      <c r="OD432"/>
      <c r="OE432"/>
      <c r="OF432"/>
      <c r="OG432"/>
      <c r="OH432"/>
      <c r="OI432"/>
      <c r="OJ432"/>
      <c r="OK432"/>
      <c r="OL432"/>
      <c r="OM432"/>
      <c r="ON432"/>
      <c r="OO432"/>
      <c r="OP432"/>
      <c r="OQ432"/>
      <c r="OR432"/>
      <c r="OS432"/>
      <c r="OT432"/>
      <c r="OU432"/>
      <c r="OV432"/>
      <c r="OW432"/>
      <c r="OX432"/>
      <c r="OY432"/>
      <c r="OZ432"/>
      <c r="PA432"/>
      <c r="PB432"/>
      <c r="PC432"/>
      <c r="PD432"/>
      <c r="PE432"/>
      <c r="PF432"/>
      <c r="PG432"/>
      <c r="PH432"/>
      <c r="PI432"/>
      <c r="PJ432"/>
      <c r="PK432"/>
      <c r="PL432"/>
      <c r="PM432"/>
      <c r="PN432"/>
      <c r="PO432"/>
      <c r="PP432"/>
      <c r="PQ432"/>
      <c r="PR432"/>
      <c r="PS432"/>
      <c r="PT432"/>
      <c r="PU432"/>
      <c r="PV432"/>
      <c r="PW432"/>
      <c r="PX432"/>
      <c r="PY432"/>
      <c r="PZ432"/>
      <c r="QA432"/>
      <c r="QB432"/>
      <c r="QC432"/>
      <c r="QD432"/>
      <c r="QE432"/>
      <c r="QF432"/>
      <c r="QG432"/>
      <c r="QH432"/>
      <c r="QI432"/>
      <c r="QJ432"/>
      <c r="QK432"/>
      <c r="QL432"/>
      <c r="QM432"/>
      <c r="QN432"/>
      <c r="QO432"/>
      <c r="QP432"/>
      <c r="QQ432"/>
      <c r="QR432"/>
      <c r="QS432"/>
      <c r="QT432"/>
      <c r="QU432"/>
      <c r="QV432"/>
      <c r="QW432"/>
      <c r="QX432"/>
      <c r="QY432"/>
      <c r="QZ432"/>
      <c r="RA432"/>
      <c r="RB432"/>
      <c r="RC432"/>
      <c r="RD432"/>
      <c r="RE432"/>
      <c r="RF432"/>
      <c r="RG432"/>
      <c r="RH432"/>
      <c r="RI432"/>
      <c r="RJ432"/>
      <c r="RK432"/>
      <c r="RL432"/>
      <c r="RM432"/>
      <c r="RN432"/>
      <c r="RO432"/>
      <c r="RP432"/>
      <c r="RQ432"/>
      <c r="RR432"/>
      <c r="RS432"/>
      <c r="RT432"/>
      <c r="RU432"/>
      <c r="RV432"/>
      <c r="RW432"/>
      <c r="RX432"/>
      <c r="RY432"/>
      <c r="RZ432"/>
      <c r="SA432"/>
      <c r="SB432"/>
      <c r="SC432"/>
      <c r="SD432"/>
      <c r="SE432"/>
      <c r="SF432"/>
      <c r="SG432"/>
      <c r="SH432"/>
      <c r="SI432"/>
      <c r="SJ432"/>
      <c r="SK432"/>
      <c r="SL432"/>
      <c r="SM432"/>
      <c r="SN432"/>
      <c r="SO432"/>
      <c r="SP432"/>
    </row>
    <row r="433" spans="1:510" ht="16.5" customHeight="1" x14ac:dyDescent="0.2">
      <c r="A433" s="20">
        <v>1652</v>
      </c>
      <c r="B433" s="34" t="s">
        <v>70</v>
      </c>
      <c r="C433" s="34" t="s">
        <v>97</v>
      </c>
      <c r="D433" s="20" t="s">
        <v>51</v>
      </c>
      <c r="E433" s="20" t="s">
        <v>1345</v>
      </c>
      <c r="F433" s="22" t="s">
        <v>88</v>
      </c>
      <c r="G433" s="34" t="s">
        <v>25</v>
      </c>
      <c r="H433" s="20" t="s">
        <v>89</v>
      </c>
      <c r="I433" s="20" t="s">
        <v>27</v>
      </c>
      <c r="J433" s="35" t="s">
        <v>597</v>
      </c>
      <c r="K433" s="36"/>
      <c r="L433" s="36"/>
      <c r="M433" s="36"/>
      <c r="N433" s="36"/>
      <c r="O433" s="55">
        <v>94563000</v>
      </c>
      <c r="P433" s="37"/>
      <c r="Q433" s="34">
        <v>1</v>
      </c>
      <c r="R433" s="25">
        <v>45809</v>
      </c>
      <c r="S433" s="39" t="s">
        <v>83</v>
      </c>
      <c r="T433" s="37">
        <f t="shared" si="8"/>
        <v>94563000</v>
      </c>
      <c r="U433" s="27" t="s">
        <v>39</v>
      </c>
      <c r="V433" s="28" t="s">
        <v>40</v>
      </c>
      <c r="W433"/>
      <c r="X433"/>
      <c r="Y433"/>
      <c r="Z433"/>
      <c r="AA433"/>
      <c r="AB433"/>
      <c r="AC433"/>
      <c r="AD433"/>
      <c r="AE433"/>
      <c r="AF433"/>
      <c r="AG433"/>
      <c r="AH433"/>
      <c r="AI433"/>
      <c r="AJ433"/>
      <c r="AK433"/>
      <c r="AL433"/>
      <c r="AM433"/>
      <c r="AN433"/>
      <c r="AO433"/>
      <c r="AP433"/>
      <c r="AQ433"/>
      <c r="AR433"/>
      <c r="AS433"/>
      <c r="AT433"/>
      <c r="AU433"/>
      <c r="AV433"/>
      <c r="AW433"/>
      <c r="AX433"/>
      <c r="AY433"/>
      <c r="AZ433"/>
      <c r="BA433"/>
      <c r="BB433"/>
      <c r="BC433"/>
      <c r="BD433"/>
      <c r="BE433"/>
      <c r="BF433"/>
      <c r="BG433"/>
      <c r="BH433"/>
      <c r="BI433"/>
      <c r="BJ433"/>
      <c r="BK433"/>
      <c r="BL433"/>
      <c r="BM433"/>
      <c r="BN433"/>
      <c r="BO433"/>
      <c r="BP433"/>
      <c r="BQ433"/>
      <c r="BR433"/>
      <c r="BS433"/>
      <c r="BT433"/>
      <c r="BU433"/>
      <c r="BV433"/>
      <c r="BW433"/>
      <c r="BX433"/>
      <c r="BY433"/>
      <c r="BZ433"/>
      <c r="CA433"/>
      <c r="CB433"/>
      <c r="CC433"/>
      <c r="CD433"/>
      <c r="CE433"/>
      <c r="CF433"/>
      <c r="CG433"/>
      <c r="CH433"/>
      <c r="CI433"/>
      <c r="CJ433"/>
      <c r="CK433"/>
      <c r="CL433"/>
      <c r="CM433"/>
      <c r="CN433"/>
      <c r="CO433"/>
      <c r="CP433"/>
      <c r="CQ433"/>
      <c r="CR433"/>
      <c r="CS433"/>
      <c r="CT433"/>
      <c r="CU433"/>
      <c r="CV433"/>
      <c r="CW433"/>
      <c r="CX433"/>
      <c r="CY433"/>
      <c r="CZ433"/>
      <c r="DA433"/>
      <c r="DB433"/>
      <c r="DC433"/>
      <c r="DD433"/>
      <c r="DE433"/>
      <c r="DF433"/>
      <c r="DG433"/>
      <c r="DH433"/>
      <c r="DI433"/>
      <c r="DJ433"/>
      <c r="DK433"/>
      <c r="DL433"/>
      <c r="DM433"/>
      <c r="DN433"/>
      <c r="DO433"/>
      <c r="DP433"/>
      <c r="DQ433"/>
      <c r="DR433"/>
      <c r="DS433"/>
      <c r="DT433"/>
      <c r="DU433"/>
      <c r="DV433"/>
      <c r="DW433"/>
      <c r="DX433"/>
      <c r="DY433"/>
      <c r="DZ433"/>
      <c r="EA433"/>
      <c r="EB433"/>
      <c r="EC433"/>
      <c r="ED433"/>
      <c r="EE433"/>
      <c r="EF433"/>
      <c r="EG433"/>
      <c r="EH433"/>
      <c r="EI433"/>
      <c r="EJ433"/>
      <c r="EK433"/>
      <c r="EL433"/>
      <c r="EM433"/>
      <c r="EN433"/>
      <c r="EO433"/>
      <c r="EP433"/>
      <c r="EQ433"/>
      <c r="ER433"/>
      <c r="ES433"/>
      <c r="ET433"/>
      <c r="EU433"/>
      <c r="EV433"/>
      <c r="EW433"/>
      <c r="EX433"/>
      <c r="EY433"/>
      <c r="EZ433"/>
      <c r="FA433"/>
      <c r="FB433"/>
      <c r="FC433"/>
      <c r="FD433"/>
      <c r="FE433"/>
      <c r="FF433"/>
      <c r="FG433"/>
      <c r="FH433"/>
      <c r="FI433"/>
      <c r="FJ433"/>
      <c r="FK433"/>
      <c r="FL433"/>
      <c r="FM433"/>
      <c r="FN433"/>
      <c r="FO433"/>
      <c r="FP433"/>
      <c r="FQ433"/>
      <c r="FR433"/>
      <c r="FS433"/>
      <c r="FT433"/>
      <c r="FU433"/>
      <c r="FV433"/>
      <c r="FW433"/>
      <c r="FX433"/>
      <c r="FY433"/>
      <c r="FZ433"/>
      <c r="GA433"/>
      <c r="GB433"/>
      <c r="GC433"/>
      <c r="GD433"/>
      <c r="GE433"/>
      <c r="GF433"/>
      <c r="GG433"/>
      <c r="GH433"/>
      <c r="GI433"/>
      <c r="GJ433"/>
      <c r="GK433"/>
      <c r="GL433"/>
      <c r="GM433"/>
      <c r="GN433"/>
      <c r="GO433"/>
      <c r="GP433"/>
      <c r="GQ433"/>
      <c r="GR433"/>
      <c r="GS433"/>
      <c r="GT433"/>
      <c r="GU433"/>
      <c r="GV433"/>
      <c r="GW433"/>
      <c r="GX433"/>
      <c r="GY433"/>
      <c r="GZ433"/>
      <c r="HA433"/>
      <c r="HB433"/>
      <c r="HC433"/>
      <c r="HD433"/>
      <c r="HE433"/>
      <c r="HF433"/>
      <c r="HG433"/>
      <c r="HH433"/>
      <c r="HI433"/>
      <c r="HJ433"/>
      <c r="HK433"/>
      <c r="HL433"/>
      <c r="HM433"/>
      <c r="HN433"/>
      <c r="HO433"/>
      <c r="HP433"/>
      <c r="HQ433"/>
      <c r="HR433"/>
      <c r="HS433"/>
      <c r="HT433"/>
      <c r="HU433"/>
      <c r="HV433"/>
      <c r="HW433"/>
      <c r="HX433"/>
      <c r="HY433"/>
      <c r="HZ433"/>
      <c r="IA433"/>
      <c r="IB433"/>
      <c r="IC433"/>
      <c r="ID433"/>
      <c r="IE433"/>
      <c r="IF433"/>
      <c r="IG433"/>
      <c r="IH433"/>
      <c r="II433"/>
      <c r="IJ433"/>
      <c r="IK433"/>
      <c r="IL433"/>
      <c r="IM433"/>
      <c r="IN433"/>
      <c r="IO433"/>
      <c r="IP433"/>
      <c r="IQ433"/>
      <c r="IR433"/>
      <c r="IS433"/>
      <c r="IT433"/>
      <c r="IU433"/>
      <c r="IV433"/>
      <c r="IW433"/>
      <c r="IX433"/>
      <c r="IY433"/>
      <c r="IZ433"/>
      <c r="JA433"/>
      <c r="JB433"/>
      <c r="JC433"/>
      <c r="JD433"/>
      <c r="JE433"/>
      <c r="JF433"/>
      <c r="JG433"/>
      <c r="JH433"/>
      <c r="JI433"/>
      <c r="JJ433"/>
      <c r="JK433"/>
      <c r="JL433"/>
      <c r="JM433"/>
      <c r="JN433"/>
      <c r="JO433"/>
      <c r="JP433"/>
      <c r="JQ433"/>
      <c r="JR433"/>
      <c r="JS433"/>
      <c r="JT433"/>
      <c r="JU433"/>
      <c r="JV433"/>
      <c r="JW433"/>
      <c r="JX433"/>
      <c r="JY433"/>
      <c r="JZ433"/>
      <c r="KA433"/>
      <c r="KB433"/>
      <c r="KC433"/>
      <c r="KD433"/>
      <c r="KE433"/>
      <c r="KF433"/>
      <c r="KG433"/>
      <c r="KH433"/>
      <c r="KI433"/>
      <c r="KJ433"/>
      <c r="KK433"/>
      <c r="KL433"/>
      <c r="KM433"/>
      <c r="KN433"/>
      <c r="KO433"/>
      <c r="KP433"/>
      <c r="KQ433"/>
      <c r="KR433"/>
      <c r="KS433"/>
      <c r="KT433"/>
      <c r="KU433"/>
      <c r="KV433"/>
      <c r="KW433"/>
      <c r="KX433"/>
      <c r="KY433"/>
      <c r="KZ433"/>
      <c r="LA433"/>
      <c r="LB433"/>
      <c r="LC433"/>
      <c r="LD433"/>
      <c r="LE433"/>
      <c r="LF433"/>
      <c r="LG433"/>
      <c r="LH433"/>
      <c r="LI433"/>
      <c r="LJ433"/>
      <c r="LK433"/>
      <c r="LL433"/>
      <c r="LM433"/>
      <c r="LN433"/>
      <c r="LO433"/>
      <c r="LP433"/>
      <c r="LQ433"/>
      <c r="LR433"/>
      <c r="LS433"/>
      <c r="LT433"/>
      <c r="LU433"/>
      <c r="LV433"/>
      <c r="LW433"/>
      <c r="LX433"/>
      <c r="LY433"/>
      <c r="LZ433"/>
      <c r="MA433"/>
      <c r="MB433"/>
      <c r="MC433"/>
      <c r="MD433"/>
      <c r="ME433"/>
      <c r="MF433"/>
      <c r="MG433"/>
      <c r="MH433"/>
      <c r="MI433"/>
      <c r="MJ433"/>
      <c r="MK433"/>
      <c r="ML433"/>
      <c r="MM433"/>
      <c r="MN433"/>
      <c r="MO433"/>
      <c r="MP433"/>
      <c r="MQ433"/>
      <c r="MR433"/>
      <c r="MS433"/>
      <c r="MT433"/>
      <c r="MU433"/>
      <c r="MV433"/>
      <c r="MW433"/>
      <c r="MX433"/>
      <c r="MY433"/>
      <c r="MZ433"/>
      <c r="NA433"/>
      <c r="NB433"/>
      <c r="NC433"/>
      <c r="ND433"/>
      <c r="NE433"/>
      <c r="NF433"/>
      <c r="NG433"/>
      <c r="NH433"/>
      <c r="NI433"/>
      <c r="NJ433"/>
      <c r="NK433"/>
      <c r="NL433"/>
      <c r="NM433"/>
      <c r="NN433"/>
      <c r="NO433"/>
      <c r="NP433"/>
      <c r="NQ433"/>
      <c r="NR433"/>
      <c r="NS433"/>
      <c r="NT433"/>
      <c r="NU433"/>
      <c r="NV433"/>
      <c r="NW433"/>
      <c r="NX433"/>
      <c r="NY433"/>
      <c r="NZ433"/>
      <c r="OA433"/>
      <c r="OB433"/>
      <c r="OC433"/>
      <c r="OD433"/>
      <c r="OE433"/>
      <c r="OF433"/>
      <c r="OG433"/>
      <c r="OH433"/>
      <c r="OI433"/>
      <c r="OJ433"/>
      <c r="OK433"/>
      <c r="OL433"/>
      <c r="OM433"/>
      <c r="ON433"/>
      <c r="OO433"/>
      <c r="OP433"/>
      <c r="OQ433"/>
      <c r="OR433"/>
      <c r="OS433"/>
      <c r="OT433"/>
      <c r="OU433"/>
      <c r="OV433"/>
      <c r="OW433"/>
      <c r="OX433"/>
      <c r="OY433"/>
      <c r="OZ433"/>
      <c r="PA433"/>
      <c r="PB433"/>
      <c r="PC433"/>
      <c r="PD433"/>
      <c r="PE433"/>
      <c r="PF433"/>
      <c r="PG433"/>
      <c r="PH433"/>
      <c r="PI433"/>
      <c r="PJ433"/>
      <c r="PK433"/>
      <c r="PL433"/>
      <c r="PM433"/>
      <c r="PN433"/>
      <c r="PO433"/>
      <c r="PP433"/>
      <c r="PQ433"/>
      <c r="PR433"/>
      <c r="PS433"/>
      <c r="PT433"/>
      <c r="PU433"/>
      <c r="PV433"/>
      <c r="PW433"/>
      <c r="PX433"/>
      <c r="PY433"/>
      <c r="PZ433"/>
      <c r="QA433"/>
      <c r="QB433"/>
      <c r="QC433"/>
      <c r="QD433"/>
      <c r="QE433"/>
      <c r="QF433"/>
      <c r="QG433"/>
      <c r="QH433"/>
      <c r="QI433"/>
      <c r="QJ433"/>
      <c r="QK433"/>
      <c r="QL433"/>
      <c r="QM433"/>
      <c r="QN433"/>
      <c r="QO433"/>
      <c r="QP433"/>
      <c r="QQ433"/>
      <c r="QR433"/>
      <c r="QS433"/>
      <c r="QT433"/>
      <c r="QU433"/>
      <c r="QV433"/>
      <c r="QW433"/>
      <c r="QX433"/>
      <c r="QY433"/>
      <c r="QZ433"/>
      <c r="RA433"/>
      <c r="RB433"/>
      <c r="RC433"/>
      <c r="RD433"/>
      <c r="RE433"/>
      <c r="RF433"/>
      <c r="RG433"/>
      <c r="RH433"/>
      <c r="RI433"/>
      <c r="RJ433"/>
      <c r="RK433"/>
      <c r="RL433"/>
      <c r="RM433"/>
      <c r="RN433"/>
      <c r="RO433"/>
      <c r="RP433"/>
      <c r="RQ433"/>
      <c r="RR433"/>
      <c r="RS433"/>
      <c r="RT433"/>
      <c r="RU433"/>
      <c r="RV433"/>
      <c r="RW433"/>
      <c r="RX433"/>
      <c r="RY433"/>
      <c r="RZ433"/>
      <c r="SA433"/>
      <c r="SB433"/>
      <c r="SC433"/>
      <c r="SD433"/>
      <c r="SE433"/>
      <c r="SF433"/>
      <c r="SG433"/>
      <c r="SH433"/>
      <c r="SI433"/>
      <c r="SJ433"/>
      <c r="SK433"/>
      <c r="SL433"/>
      <c r="SM433"/>
      <c r="SN433"/>
      <c r="SO433"/>
      <c r="SP433"/>
    </row>
    <row r="434" spans="1:510" ht="16.5" customHeight="1" x14ac:dyDescent="0.2">
      <c r="A434" s="20">
        <v>1653</v>
      </c>
      <c r="B434" s="34" t="s">
        <v>70</v>
      </c>
      <c r="C434" s="34" t="s">
        <v>449</v>
      </c>
      <c r="D434" s="20" t="s">
        <v>51</v>
      </c>
      <c r="E434" s="20" t="s">
        <v>1345</v>
      </c>
      <c r="F434" s="22" t="s">
        <v>88</v>
      </c>
      <c r="G434" s="34" t="s">
        <v>37</v>
      </c>
      <c r="H434" s="20" t="s">
        <v>89</v>
      </c>
      <c r="I434" s="20" t="s">
        <v>27</v>
      </c>
      <c r="J434" s="35" t="s">
        <v>598</v>
      </c>
      <c r="K434" s="36"/>
      <c r="L434" s="36"/>
      <c r="M434" s="36"/>
      <c r="N434" s="36"/>
      <c r="O434" s="55">
        <v>2350000000</v>
      </c>
      <c r="P434" s="37"/>
      <c r="Q434" s="34">
        <v>1</v>
      </c>
      <c r="R434" s="38"/>
      <c r="S434" s="39" t="s">
        <v>83</v>
      </c>
      <c r="T434" s="37">
        <f t="shared" si="8"/>
        <v>2350000000</v>
      </c>
      <c r="U434" s="27" t="s">
        <v>39</v>
      </c>
      <c r="V434" s="28" t="s">
        <v>40</v>
      </c>
      <c r="W434"/>
      <c r="X434"/>
      <c r="Y434"/>
      <c r="Z434"/>
      <c r="AA434"/>
      <c r="AB434"/>
      <c r="AC434"/>
      <c r="AD434"/>
      <c r="AE434"/>
      <c r="AF434"/>
      <c r="AG434"/>
      <c r="AH434"/>
      <c r="AI434"/>
      <c r="AJ434"/>
      <c r="AK434"/>
      <c r="AL434"/>
      <c r="AM434"/>
      <c r="AN434"/>
      <c r="AO434"/>
      <c r="AP434"/>
      <c r="AQ434"/>
      <c r="AR434"/>
      <c r="AS434"/>
      <c r="AT434"/>
      <c r="AU434"/>
      <c r="AV434"/>
      <c r="AW434"/>
      <c r="AX434"/>
      <c r="AY434"/>
      <c r="AZ434"/>
      <c r="BA434"/>
      <c r="BB434"/>
      <c r="BC434"/>
      <c r="BD434"/>
      <c r="BE434"/>
      <c r="BF434"/>
      <c r="BG434"/>
      <c r="BH434"/>
      <c r="BI434"/>
      <c r="BJ434"/>
      <c r="BK434"/>
      <c r="BL434"/>
      <c r="BM434"/>
      <c r="BN434"/>
      <c r="BO434"/>
      <c r="BP434"/>
      <c r="BQ434"/>
      <c r="BR434"/>
      <c r="BS434"/>
      <c r="BT434"/>
      <c r="BU434"/>
      <c r="BV434"/>
      <c r="BW434"/>
      <c r="BX434"/>
      <c r="BY434"/>
      <c r="BZ434"/>
      <c r="CA434"/>
      <c r="CB434"/>
      <c r="CC434"/>
      <c r="CD434"/>
      <c r="CE434"/>
      <c r="CF434"/>
      <c r="CG434"/>
      <c r="CH434"/>
      <c r="CI434"/>
      <c r="CJ434"/>
      <c r="CK434"/>
      <c r="CL434"/>
      <c r="CM434"/>
      <c r="CN434"/>
      <c r="CO434"/>
      <c r="CP434"/>
      <c r="CQ434"/>
      <c r="CR434"/>
      <c r="CS434"/>
      <c r="CT434"/>
      <c r="CU434"/>
      <c r="CV434"/>
      <c r="CW434"/>
      <c r="CX434"/>
      <c r="CY434"/>
      <c r="CZ434"/>
      <c r="DA434"/>
      <c r="DB434"/>
      <c r="DC434"/>
      <c r="DD434"/>
      <c r="DE434"/>
      <c r="DF434"/>
      <c r="DG434"/>
      <c r="DH434"/>
      <c r="DI434"/>
      <c r="DJ434"/>
      <c r="DK434"/>
      <c r="DL434"/>
      <c r="DM434"/>
      <c r="DN434"/>
      <c r="DO434"/>
      <c r="DP434"/>
      <c r="DQ434"/>
      <c r="DR434"/>
      <c r="DS434"/>
      <c r="DT434"/>
      <c r="DU434"/>
      <c r="DV434"/>
      <c r="DW434"/>
      <c r="DX434"/>
      <c r="DY434"/>
      <c r="DZ434"/>
      <c r="EA434"/>
      <c r="EB434"/>
      <c r="EC434"/>
      <c r="ED434"/>
      <c r="EE434"/>
      <c r="EF434"/>
      <c r="EG434"/>
      <c r="EH434"/>
      <c r="EI434"/>
      <c r="EJ434"/>
      <c r="EK434"/>
      <c r="EL434"/>
      <c r="EM434"/>
      <c r="EN434"/>
      <c r="EO434"/>
      <c r="EP434"/>
      <c r="EQ434"/>
      <c r="ER434"/>
      <c r="ES434"/>
      <c r="ET434"/>
      <c r="EU434"/>
      <c r="EV434"/>
      <c r="EW434"/>
      <c r="EX434"/>
      <c r="EY434"/>
      <c r="EZ434"/>
      <c r="FA434"/>
      <c r="FB434"/>
      <c r="FC434"/>
      <c r="FD434"/>
      <c r="FE434"/>
      <c r="FF434"/>
      <c r="FG434"/>
      <c r="FH434"/>
      <c r="FI434"/>
      <c r="FJ434"/>
      <c r="FK434"/>
      <c r="FL434"/>
      <c r="FM434"/>
      <c r="FN434"/>
      <c r="FO434"/>
      <c r="FP434"/>
      <c r="FQ434"/>
      <c r="FR434"/>
      <c r="FS434"/>
      <c r="FT434"/>
      <c r="FU434"/>
      <c r="FV434"/>
      <c r="FW434"/>
      <c r="FX434"/>
      <c r="FY434"/>
      <c r="FZ434"/>
      <c r="GA434"/>
      <c r="GB434"/>
      <c r="GC434"/>
      <c r="GD434"/>
      <c r="GE434"/>
      <c r="GF434"/>
      <c r="GG434"/>
      <c r="GH434"/>
      <c r="GI434"/>
      <c r="GJ434"/>
      <c r="GK434"/>
      <c r="GL434"/>
      <c r="GM434"/>
      <c r="GN434"/>
      <c r="GO434"/>
      <c r="GP434"/>
      <c r="GQ434"/>
      <c r="GR434"/>
      <c r="GS434"/>
      <c r="GT434"/>
      <c r="GU434"/>
      <c r="GV434"/>
      <c r="GW434"/>
      <c r="GX434"/>
      <c r="GY434"/>
      <c r="GZ434"/>
      <c r="HA434"/>
      <c r="HB434"/>
      <c r="HC434"/>
      <c r="HD434"/>
      <c r="HE434"/>
      <c r="HF434"/>
      <c r="HG434"/>
      <c r="HH434"/>
      <c r="HI434"/>
      <c r="HJ434"/>
      <c r="HK434"/>
      <c r="HL434"/>
      <c r="HM434"/>
      <c r="HN434"/>
      <c r="HO434"/>
      <c r="HP434"/>
      <c r="HQ434"/>
      <c r="HR434"/>
      <c r="HS434"/>
      <c r="HT434"/>
      <c r="HU434"/>
      <c r="HV434"/>
      <c r="HW434"/>
      <c r="HX434"/>
      <c r="HY434"/>
      <c r="HZ434"/>
      <c r="IA434"/>
      <c r="IB434"/>
      <c r="IC434"/>
      <c r="ID434"/>
      <c r="IE434"/>
      <c r="IF434"/>
      <c r="IG434"/>
      <c r="IH434"/>
      <c r="II434"/>
      <c r="IJ434"/>
      <c r="IK434"/>
      <c r="IL434"/>
      <c r="IM434"/>
      <c r="IN434"/>
      <c r="IO434"/>
      <c r="IP434"/>
      <c r="IQ434"/>
      <c r="IR434"/>
      <c r="IS434"/>
      <c r="IT434"/>
      <c r="IU434"/>
      <c r="IV434"/>
      <c r="IW434"/>
      <c r="IX434"/>
      <c r="IY434"/>
      <c r="IZ434"/>
      <c r="JA434"/>
      <c r="JB434"/>
      <c r="JC434"/>
      <c r="JD434"/>
      <c r="JE434"/>
      <c r="JF434"/>
      <c r="JG434"/>
      <c r="JH434"/>
      <c r="JI434"/>
      <c r="JJ434"/>
      <c r="JK434"/>
      <c r="JL434"/>
      <c r="JM434"/>
      <c r="JN434"/>
      <c r="JO434"/>
      <c r="JP434"/>
      <c r="JQ434"/>
      <c r="JR434"/>
      <c r="JS434"/>
      <c r="JT434"/>
      <c r="JU434"/>
      <c r="JV434"/>
      <c r="JW434"/>
      <c r="JX434"/>
      <c r="JY434"/>
      <c r="JZ434"/>
      <c r="KA434"/>
      <c r="KB434"/>
      <c r="KC434"/>
      <c r="KD434"/>
      <c r="KE434"/>
      <c r="KF434"/>
      <c r="KG434"/>
      <c r="KH434"/>
      <c r="KI434"/>
      <c r="KJ434"/>
      <c r="KK434"/>
      <c r="KL434"/>
      <c r="KM434"/>
      <c r="KN434"/>
      <c r="KO434"/>
      <c r="KP434"/>
      <c r="KQ434"/>
      <c r="KR434"/>
      <c r="KS434"/>
      <c r="KT434"/>
      <c r="KU434"/>
      <c r="KV434"/>
      <c r="KW434"/>
      <c r="KX434"/>
      <c r="KY434"/>
      <c r="KZ434"/>
      <c r="LA434"/>
      <c r="LB434"/>
      <c r="LC434"/>
      <c r="LD434"/>
      <c r="LE434"/>
      <c r="LF434"/>
      <c r="LG434"/>
      <c r="LH434"/>
      <c r="LI434"/>
      <c r="LJ434"/>
      <c r="LK434"/>
      <c r="LL434"/>
      <c r="LM434"/>
      <c r="LN434"/>
      <c r="LO434"/>
      <c r="LP434"/>
      <c r="LQ434"/>
      <c r="LR434"/>
      <c r="LS434"/>
      <c r="LT434"/>
      <c r="LU434"/>
      <c r="LV434"/>
      <c r="LW434"/>
      <c r="LX434"/>
      <c r="LY434"/>
      <c r="LZ434"/>
      <c r="MA434"/>
      <c r="MB434"/>
      <c r="MC434"/>
      <c r="MD434"/>
      <c r="ME434"/>
      <c r="MF434"/>
      <c r="MG434"/>
      <c r="MH434"/>
      <c r="MI434"/>
      <c r="MJ434"/>
      <c r="MK434"/>
      <c r="ML434"/>
      <c r="MM434"/>
      <c r="MN434"/>
      <c r="MO434"/>
      <c r="MP434"/>
      <c r="MQ434"/>
      <c r="MR434"/>
      <c r="MS434"/>
      <c r="MT434"/>
      <c r="MU434"/>
      <c r="MV434"/>
      <c r="MW434"/>
      <c r="MX434"/>
      <c r="MY434"/>
      <c r="MZ434"/>
      <c r="NA434"/>
      <c r="NB434"/>
      <c r="NC434"/>
      <c r="ND434"/>
      <c r="NE434"/>
      <c r="NF434"/>
      <c r="NG434"/>
      <c r="NH434"/>
      <c r="NI434"/>
      <c r="NJ434"/>
      <c r="NK434"/>
      <c r="NL434"/>
      <c r="NM434"/>
      <c r="NN434"/>
      <c r="NO434"/>
      <c r="NP434"/>
      <c r="NQ434"/>
      <c r="NR434"/>
      <c r="NS434"/>
      <c r="NT434"/>
      <c r="NU434"/>
      <c r="NV434"/>
      <c r="NW434"/>
      <c r="NX434"/>
      <c r="NY434"/>
      <c r="NZ434"/>
      <c r="OA434"/>
      <c r="OB434"/>
      <c r="OC434"/>
      <c r="OD434"/>
      <c r="OE434"/>
      <c r="OF434"/>
      <c r="OG434"/>
      <c r="OH434"/>
      <c r="OI434"/>
      <c r="OJ434"/>
      <c r="OK434"/>
      <c r="OL434"/>
      <c r="OM434"/>
      <c r="ON434"/>
      <c r="OO434"/>
      <c r="OP434"/>
      <c r="OQ434"/>
      <c r="OR434"/>
      <c r="OS434"/>
      <c r="OT434"/>
      <c r="OU434"/>
      <c r="OV434"/>
      <c r="OW434"/>
      <c r="OX434"/>
      <c r="OY434"/>
      <c r="OZ434"/>
      <c r="PA434"/>
      <c r="PB434"/>
      <c r="PC434"/>
      <c r="PD434"/>
      <c r="PE434"/>
      <c r="PF434"/>
      <c r="PG434"/>
      <c r="PH434"/>
      <c r="PI434"/>
      <c r="PJ434"/>
      <c r="PK434"/>
      <c r="PL434"/>
      <c r="PM434"/>
      <c r="PN434"/>
      <c r="PO434"/>
      <c r="PP434"/>
      <c r="PQ434"/>
      <c r="PR434"/>
      <c r="PS434"/>
      <c r="PT434"/>
      <c r="PU434"/>
      <c r="PV434"/>
      <c r="PW434"/>
      <c r="PX434"/>
      <c r="PY434"/>
      <c r="PZ434"/>
      <c r="QA434"/>
      <c r="QB434"/>
      <c r="QC434"/>
      <c r="QD434"/>
      <c r="QE434"/>
      <c r="QF434"/>
      <c r="QG434"/>
      <c r="QH434"/>
      <c r="QI434"/>
      <c r="QJ434"/>
      <c r="QK434"/>
      <c r="QL434"/>
      <c r="QM434"/>
      <c r="QN434"/>
      <c r="QO434"/>
      <c r="QP434"/>
      <c r="QQ434"/>
      <c r="QR434"/>
      <c r="QS434"/>
      <c r="QT434"/>
      <c r="QU434"/>
      <c r="QV434"/>
      <c r="QW434"/>
      <c r="QX434"/>
      <c r="QY434"/>
      <c r="QZ434"/>
      <c r="RA434"/>
      <c r="RB434"/>
      <c r="RC434"/>
      <c r="RD434"/>
      <c r="RE434"/>
      <c r="RF434"/>
      <c r="RG434"/>
      <c r="RH434"/>
      <c r="RI434"/>
      <c r="RJ434"/>
      <c r="RK434"/>
      <c r="RL434"/>
      <c r="RM434"/>
      <c r="RN434"/>
      <c r="RO434"/>
      <c r="RP434"/>
      <c r="RQ434"/>
      <c r="RR434"/>
      <c r="RS434"/>
      <c r="RT434"/>
      <c r="RU434"/>
      <c r="RV434"/>
      <c r="RW434"/>
      <c r="RX434"/>
      <c r="RY434"/>
      <c r="RZ434"/>
      <c r="SA434"/>
      <c r="SB434"/>
      <c r="SC434"/>
      <c r="SD434"/>
      <c r="SE434"/>
      <c r="SF434"/>
      <c r="SG434"/>
      <c r="SH434"/>
      <c r="SI434"/>
      <c r="SJ434"/>
      <c r="SK434"/>
      <c r="SL434"/>
      <c r="SM434"/>
      <c r="SN434"/>
      <c r="SO434"/>
      <c r="SP434"/>
    </row>
    <row r="435" spans="1:510" ht="16.5" customHeight="1" x14ac:dyDescent="0.2">
      <c r="A435" s="20">
        <v>1654</v>
      </c>
      <c r="B435" s="34" t="s">
        <v>70</v>
      </c>
      <c r="C435" s="34" t="s">
        <v>434</v>
      </c>
      <c r="D435" s="20" t="s">
        <v>51</v>
      </c>
      <c r="E435" s="20" t="s">
        <v>1345</v>
      </c>
      <c r="F435" s="22" t="s">
        <v>88</v>
      </c>
      <c r="G435" s="34" t="s">
        <v>37</v>
      </c>
      <c r="H435" s="20" t="s">
        <v>89</v>
      </c>
      <c r="I435" s="20" t="s">
        <v>27</v>
      </c>
      <c r="J435" s="35" t="s">
        <v>599</v>
      </c>
      <c r="K435" s="36"/>
      <c r="L435" s="36"/>
      <c r="M435" s="36"/>
      <c r="N435" s="36"/>
      <c r="O435" s="55">
        <v>3802077888</v>
      </c>
      <c r="P435" s="37"/>
      <c r="Q435" s="34">
        <v>1</v>
      </c>
      <c r="R435" s="38"/>
      <c r="S435" s="39" t="s">
        <v>83</v>
      </c>
      <c r="T435" s="37">
        <f t="shared" si="8"/>
        <v>3802077888</v>
      </c>
      <c r="U435" s="27" t="s">
        <v>39</v>
      </c>
      <c r="V435" s="28" t="s">
        <v>40</v>
      </c>
      <c r="W435"/>
      <c r="X435"/>
      <c r="Y435"/>
      <c r="Z435"/>
      <c r="AA435"/>
      <c r="AB435"/>
      <c r="AC435"/>
      <c r="AD435"/>
      <c r="AE435"/>
      <c r="AF435"/>
      <c r="AG435"/>
      <c r="AH435"/>
      <c r="AI435"/>
      <c r="AJ435"/>
      <c r="AK435"/>
      <c r="AL435"/>
      <c r="AM435"/>
      <c r="AN435"/>
      <c r="AO435"/>
      <c r="AP435"/>
      <c r="AQ435"/>
      <c r="AR435"/>
      <c r="AS435"/>
      <c r="AT435"/>
      <c r="AU435"/>
      <c r="AV435"/>
      <c r="AW435"/>
      <c r="AX435"/>
      <c r="AY435"/>
      <c r="AZ435"/>
      <c r="BA435"/>
      <c r="BB435"/>
      <c r="BC435"/>
      <c r="BD435"/>
      <c r="BE435"/>
      <c r="BF435"/>
      <c r="BG435"/>
      <c r="BH435"/>
      <c r="BI435"/>
      <c r="BJ435"/>
      <c r="BK435"/>
      <c r="BL435"/>
      <c r="BM435"/>
      <c r="BN435"/>
      <c r="BO435"/>
      <c r="BP435"/>
      <c r="BQ435"/>
      <c r="BR435"/>
      <c r="BS435"/>
      <c r="BT435"/>
      <c r="BU435"/>
      <c r="BV435"/>
      <c r="BW435"/>
      <c r="BX435"/>
      <c r="BY435"/>
      <c r="BZ435"/>
      <c r="CA435"/>
      <c r="CB435"/>
      <c r="CC435"/>
      <c r="CD435"/>
      <c r="CE435"/>
      <c r="CF435"/>
      <c r="CG435"/>
      <c r="CH435"/>
      <c r="CI435"/>
      <c r="CJ435"/>
      <c r="CK435"/>
      <c r="CL435"/>
      <c r="CM435"/>
      <c r="CN435"/>
      <c r="CO435"/>
      <c r="CP435"/>
      <c r="CQ435"/>
      <c r="CR435"/>
      <c r="CS435"/>
      <c r="CT435"/>
      <c r="CU435"/>
      <c r="CV435"/>
      <c r="CW435"/>
      <c r="CX435"/>
      <c r="CY435"/>
      <c r="CZ435"/>
      <c r="DA435"/>
      <c r="DB435"/>
      <c r="DC435"/>
      <c r="DD435"/>
      <c r="DE435"/>
      <c r="DF435"/>
      <c r="DG435"/>
      <c r="DH435"/>
      <c r="DI435"/>
      <c r="DJ435"/>
      <c r="DK435"/>
      <c r="DL435"/>
      <c r="DM435"/>
      <c r="DN435"/>
      <c r="DO435"/>
      <c r="DP435"/>
      <c r="DQ435"/>
      <c r="DR435"/>
      <c r="DS435"/>
      <c r="DT435"/>
      <c r="DU435"/>
      <c r="DV435"/>
      <c r="DW435"/>
      <c r="DX435"/>
      <c r="DY435"/>
      <c r="DZ435"/>
      <c r="EA435"/>
      <c r="EB435"/>
      <c r="EC435"/>
      <c r="ED435"/>
      <c r="EE435"/>
      <c r="EF435"/>
      <c r="EG435"/>
      <c r="EH435"/>
      <c r="EI435"/>
      <c r="EJ435"/>
      <c r="EK435"/>
      <c r="EL435"/>
      <c r="EM435"/>
      <c r="EN435"/>
      <c r="EO435"/>
      <c r="EP435"/>
      <c r="EQ435"/>
      <c r="ER435"/>
      <c r="ES435"/>
      <c r="ET435"/>
      <c r="EU435"/>
      <c r="EV435"/>
      <c r="EW435"/>
      <c r="EX435"/>
      <c r="EY435"/>
      <c r="EZ435"/>
      <c r="FA435"/>
      <c r="FB435"/>
      <c r="FC435"/>
      <c r="FD435"/>
      <c r="FE435"/>
      <c r="FF435"/>
      <c r="FG435"/>
      <c r="FH435"/>
      <c r="FI435"/>
      <c r="FJ435"/>
      <c r="FK435"/>
      <c r="FL435"/>
      <c r="FM435"/>
      <c r="FN435"/>
      <c r="FO435"/>
      <c r="FP435"/>
      <c r="FQ435"/>
      <c r="FR435"/>
      <c r="FS435"/>
      <c r="FT435"/>
      <c r="FU435"/>
      <c r="FV435"/>
      <c r="FW435"/>
      <c r="FX435"/>
      <c r="FY435"/>
      <c r="FZ435"/>
      <c r="GA435"/>
      <c r="GB435"/>
      <c r="GC435"/>
      <c r="GD435"/>
      <c r="GE435"/>
      <c r="GF435"/>
      <c r="GG435"/>
      <c r="GH435"/>
      <c r="GI435"/>
      <c r="GJ435"/>
      <c r="GK435"/>
      <c r="GL435"/>
      <c r="GM435"/>
      <c r="GN435"/>
      <c r="GO435"/>
      <c r="GP435"/>
      <c r="GQ435"/>
      <c r="GR435"/>
      <c r="GS435"/>
      <c r="GT435"/>
      <c r="GU435"/>
      <c r="GV435"/>
      <c r="GW435"/>
      <c r="GX435"/>
      <c r="GY435"/>
      <c r="GZ435"/>
      <c r="HA435"/>
      <c r="HB435"/>
      <c r="HC435"/>
      <c r="HD435"/>
      <c r="HE435"/>
      <c r="HF435"/>
      <c r="HG435"/>
      <c r="HH435"/>
      <c r="HI435"/>
      <c r="HJ435"/>
      <c r="HK435"/>
      <c r="HL435"/>
      <c r="HM435"/>
      <c r="HN435"/>
      <c r="HO435"/>
      <c r="HP435"/>
      <c r="HQ435"/>
      <c r="HR435"/>
      <c r="HS435"/>
      <c r="HT435"/>
      <c r="HU435"/>
      <c r="HV435"/>
      <c r="HW435"/>
      <c r="HX435"/>
      <c r="HY435"/>
      <c r="HZ435"/>
      <c r="IA435"/>
      <c r="IB435"/>
      <c r="IC435"/>
      <c r="ID435"/>
      <c r="IE435"/>
      <c r="IF435"/>
      <c r="IG435"/>
      <c r="IH435"/>
      <c r="II435"/>
      <c r="IJ435"/>
      <c r="IK435"/>
      <c r="IL435"/>
      <c r="IM435"/>
      <c r="IN435"/>
      <c r="IO435"/>
      <c r="IP435"/>
      <c r="IQ435"/>
      <c r="IR435"/>
      <c r="IS435"/>
      <c r="IT435"/>
      <c r="IU435"/>
      <c r="IV435"/>
      <c r="IW435"/>
      <c r="IX435"/>
      <c r="IY435"/>
      <c r="IZ435"/>
      <c r="JA435"/>
      <c r="JB435"/>
      <c r="JC435"/>
      <c r="JD435"/>
      <c r="JE435"/>
      <c r="JF435"/>
      <c r="JG435"/>
      <c r="JH435"/>
      <c r="JI435"/>
      <c r="JJ435"/>
      <c r="JK435"/>
      <c r="JL435"/>
      <c r="JM435"/>
      <c r="JN435"/>
      <c r="JO435"/>
      <c r="JP435"/>
      <c r="JQ435"/>
      <c r="JR435"/>
      <c r="JS435"/>
      <c r="JT435"/>
      <c r="JU435"/>
      <c r="JV435"/>
      <c r="JW435"/>
      <c r="JX435"/>
      <c r="JY435"/>
      <c r="JZ435"/>
      <c r="KA435"/>
      <c r="KB435"/>
      <c r="KC435"/>
      <c r="KD435"/>
      <c r="KE435"/>
      <c r="KF435"/>
      <c r="KG435"/>
      <c r="KH435"/>
      <c r="KI435"/>
      <c r="KJ435"/>
      <c r="KK435"/>
      <c r="KL435"/>
      <c r="KM435"/>
      <c r="KN435"/>
      <c r="KO435"/>
      <c r="KP435"/>
      <c r="KQ435"/>
      <c r="KR435"/>
      <c r="KS435"/>
      <c r="KT435"/>
      <c r="KU435"/>
      <c r="KV435"/>
      <c r="KW435"/>
      <c r="KX435"/>
      <c r="KY435"/>
      <c r="KZ435"/>
      <c r="LA435"/>
      <c r="LB435"/>
      <c r="LC435"/>
      <c r="LD435"/>
      <c r="LE435"/>
      <c r="LF435"/>
      <c r="LG435"/>
      <c r="LH435"/>
      <c r="LI435"/>
      <c r="LJ435"/>
      <c r="LK435"/>
      <c r="LL435"/>
      <c r="LM435"/>
      <c r="LN435"/>
      <c r="LO435"/>
      <c r="LP435"/>
      <c r="LQ435"/>
      <c r="LR435"/>
      <c r="LS435"/>
      <c r="LT435"/>
      <c r="LU435"/>
      <c r="LV435"/>
      <c r="LW435"/>
      <c r="LX435"/>
      <c r="LY435"/>
      <c r="LZ435"/>
      <c r="MA435"/>
      <c r="MB435"/>
      <c r="MC435"/>
      <c r="MD435"/>
      <c r="ME435"/>
      <c r="MF435"/>
      <c r="MG435"/>
      <c r="MH435"/>
      <c r="MI435"/>
      <c r="MJ435"/>
      <c r="MK435"/>
      <c r="ML435"/>
      <c r="MM435"/>
      <c r="MN435"/>
      <c r="MO435"/>
      <c r="MP435"/>
      <c r="MQ435"/>
      <c r="MR435"/>
      <c r="MS435"/>
      <c r="MT435"/>
      <c r="MU435"/>
      <c r="MV435"/>
      <c r="MW435"/>
      <c r="MX435"/>
      <c r="MY435"/>
      <c r="MZ435"/>
      <c r="NA435"/>
      <c r="NB435"/>
      <c r="NC435"/>
      <c r="ND435"/>
      <c r="NE435"/>
      <c r="NF435"/>
      <c r="NG435"/>
      <c r="NH435"/>
      <c r="NI435"/>
      <c r="NJ435"/>
      <c r="NK435"/>
      <c r="NL435"/>
      <c r="NM435"/>
      <c r="NN435"/>
      <c r="NO435"/>
      <c r="NP435"/>
      <c r="NQ435"/>
      <c r="NR435"/>
      <c r="NS435"/>
      <c r="NT435"/>
      <c r="NU435"/>
      <c r="NV435"/>
      <c r="NW435"/>
      <c r="NX435"/>
      <c r="NY435"/>
      <c r="NZ435"/>
      <c r="OA435"/>
      <c r="OB435"/>
      <c r="OC435"/>
      <c r="OD435"/>
      <c r="OE435"/>
      <c r="OF435"/>
      <c r="OG435"/>
      <c r="OH435"/>
      <c r="OI435"/>
      <c r="OJ435"/>
      <c r="OK435"/>
      <c r="OL435"/>
      <c r="OM435"/>
      <c r="ON435"/>
      <c r="OO435"/>
      <c r="OP435"/>
      <c r="OQ435"/>
      <c r="OR435"/>
      <c r="OS435"/>
      <c r="OT435"/>
      <c r="OU435"/>
      <c r="OV435"/>
      <c r="OW435"/>
      <c r="OX435"/>
      <c r="OY435"/>
      <c r="OZ435"/>
      <c r="PA435"/>
      <c r="PB435"/>
      <c r="PC435"/>
      <c r="PD435"/>
      <c r="PE435"/>
      <c r="PF435"/>
      <c r="PG435"/>
      <c r="PH435"/>
      <c r="PI435"/>
      <c r="PJ435"/>
      <c r="PK435"/>
      <c r="PL435"/>
      <c r="PM435"/>
      <c r="PN435"/>
      <c r="PO435"/>
      <c r="PP435"/>
      <c r="PQ435"/>
      <c r="PR435"/>
      <c r="PS435"/>
      <c r="PT435"/>
      <c r="PU435"/>
      <c r="PV435"/>
      <c r="PW435"/>
      <c r="PX435"/>
      <c r="PY435"/>
      <c r="PZ435"/>
      <c r="QA435"/>
      <c r="QB435"/>
      <c r="QC435"/>
      <c r="QD435"/>
      <c r="QE435"/>
      <c r="QF435"/>
      <c r="QG435"/>
      <c r="QH435"/>
      <c r="QI435"/>
      <c r="QJ435"/>
      <c r="QK435"/>
      <c r="QL435"/>
      <c r="QM435"/>
      <c r="QN435"/>
      <c r="QO435"/>
      <c r="QP435"/>
      <c r="QQ435"/>
      <c r="QR435"/>
      <c r="QS435"/>
      <c r="QT435"/>
      <c r="QU435"/>
      <c r="QV435"/>
      <c r="QW435"/>
      <c r="QX435"/>
      <c r="QY435"/>
      <c r="QZ435"/>
      <c r="RA435"/>
      <c r="RB435"/>
      <c r="RC435"/>
      <c r="RD435"/>
      <c r="RE435"/>
      <c r="RF435"/>
      <c r="RG435"/>
      <c r="RH435"/>
      <c r="RI435"/>
      <c r="RJ435"/>
      <c r="RK435"/>
      <c r="RL435"/>
      <c r="RM435"/>
      <c r="RN435"/>
      <c r="RO435"/>
      <c r="RP435"/>
      <c r="RQ435"/>
      <c r="RR435"/>
      <c r="RS435"/>
      <c r="RT435"/>
      <c r="RU435"/>
      <c r="RV435"/>
      <c r="RW435"/>
      <c r="RX435"/>
      <c r="RY435"/>
      <c r="RZ435"/>
      <c r="SA435"/>
      <c r="SB435"/>
      <c r="SC435"/>
      <c r="SD435"/>
      <c r="SE435"/>
      <c r="SF435"/>
      <c r="SG435"/>
      <c r="SH435"/>
      <c r="SI435"/>
      <c r="SJ435"/>
      <c r="SK435"/>
      <c r="SL435"/>
      <c r="SM435"/>
      <c r="SN435"/>
      <c r="SO435"/>
      <c r="SP435"/>
    </row>
    <row r="436" spans="1:510" ht="16.5" customHeight="1" x14ac:dyDescent="0.2">
      <c r="A436" s="20">
        <v>1655</v>
      </c>
      <c r="B436" s="34" t="s">
        <v>70</v>
      </c>
      <c r="C436" s="34" t="s">
        <v>434</v>
      </c>
      <c r="D436" s="20" t="s">
        <v>51</v>
      </c>
      <c r="E436" s="20" t="s">
        <v>1345</v>
      </c>
      <c r="F436" s="22" t="s">
        <v>88</v>
      </c>
      <c r="G436" s="34" t="s">
        <v>37</v>
      </c>
      <c r="H436" s="20" t="s">
        <v>89</v>
      </c>
      <c r="I436" s="20" t="s">
        <v>27</v>
      </c>
      <c r="J436" s="35" t="s">
        <v>600</v>
      </c>
      <c r="K436" s="36"/>
      <c r="L436" s="36"/>
      <c r="M436" s="36"/>
      <c r="N436" s="36"/>
      <c r="O436" s="55">
        <v>1197922112</v>
      </c>
      <c r="P436" s="37"/>
      <c r="Q436" s="34">
        <v>1</v>
      </c>
      <c r="R436" s="38"/>
      <c r="S436" s="39" t="s">
        <v>29</v>
      </c>
      <c r="T436" s="37">
        <f t="shared" si="8"/>
        <v>1197922112</v>
      </c>
      <c r="U436" s="27" t="s">
        <v>39</v>
      </c>
      <c r="V436" s="28" t="s">
        <v>40</v>
      </c>
      <c r="W436"/>
      <c r="X436"/>
      <c r="Y436"/>
      <c r="Z436"/>
      <c r="AA436"/>
      <c r="AB436"/>
      <c r="AC436"/>
      <c r="AD436"/>
      <c r="AE436"/>
      <c r="AF436"/>
      <c r="AG436"/>
      <c r="AH436"/>
      <c r="AI436"/>
      <c r="AJ436"/>
      <c r="AK436"/>
      <c r="AL436"/>
      <c r="AM436"/>
      <c r="AN436"/>
      <c r="AO436"/>
      <c r="AP436"/>
      <c r="AQ436"/>
      <c r="AR436"/>
      <c r="AS436"/>
      <c r="AT436"/>
      <c r="AU436"/>
      <c r="AV436"/>
      <c r="AW436"/>
      <c r="AX436"/>
      <c r="AY436"/>
      <c r="AZ436"/>
      <c r="BA436"/>
      <c r="BB436"/>
      <c r="BC436"/>
      <c r="BD436"/>
      <c r="BE436"/>
      <c r="BF436"/>
      <c r="BG436"/>
      <c r="BH436"/>
      <c r="BI436"/>
      <c r="BJ436"/>
      <c r="BK436"/>
      <c r="BL436"/>
      <c r="BM436"/>
      <c r="BN436"/>
      <c r="BO436"/>
      <c r="BP436"/>
      <c r="BQ436"/>
      <c r="BR436"/>
      <c r="BS436"/>
      <c r="BT436"/>
      <c r="BU436"/>
      <c r="BV436"/>
      <c r="BW436"/>
      <c r="BX436"/>
      <c r="BY436"/>
      <c r="BZ436"/>
      <c r="CA436"/>
      <c r="CB436"/>
      <c r="CC436"/>
      <c r="CD436"/>
      <c r="CE436"/>
      <c r="CF436"/>
      <c r="CG436"/>
      <c r="CH436"/>
      <c r="CI436"/>
      <c r="CJ436"/>
      <c r="CK436"/>
      <c r="CL436"/>
      <c r="CM436"/>
      <c r="CN436"/>
      <c r="CO436"/>
      <c r="CP436"/>
      <c r="CQ436"/>
      <c r="CR436"/>
      <c r="CS436"/>
      <c r="CT436"/>
      <c r="CU436"/>
      <c r="CV436"/>
      <c r="CW436"/>
      <c r="CX436"/>
      <c r="CY436"/>
      <c r="CZ436"/>
      <c r="DA436"/>
      <c r="DB436"/>
      <c r="DC436"/>
      <c r="DD436"/>
      <c r="DE436"/>
      <c r="DF436"/>
      <c r="DG436"/>
      <c r="DH436"/>
      <c r="DI436"/>
      <c r="DJ436"/>
      <c r="DK436"/>
      <c r="DL436"/>
      <c r="DM436"/>
      <c r="DN436"/>
      <c r="DO436"/>
      <c r="DP436"/>
      <c r="DQ436"/>
      <c r="DR436"/>
      <c r="DS436"/>
      <c r="DT436"/>
      <c r="DU436"/>
      <c r="DV436"/>
      <c r="DW436"/>
      <c r="DX436"/>
      <c r="DY436"/>
      <c r="DZ436"/>
      <c r="EA436"/>
      <c r="EB436"/>
      <c r="EC436"/>
      <c r="ED436"/>
      <c r="EE436"/>
      <c r="EF436"/>
      <c r="EG436"/>
      <c r="EH436"/>
      <c r="EI436"/>
      <c r="EJ436"/>
      <c r="EK436"/>
      <c r="EL436"/>
      <c r="EM436"/>
      <c r="EN436"/>
      <c r="EO436"/>
      <c r="EP436"/>
      <c r="EQ436"/>
      <c r="ER436"/>
      <c r="ES436"/>
      <c r="ET436"/>
      <c r="EU436"/>
      <c r="EV436"/>
      <c r="EW436"/>
      <c r="EX436"/>
      <c r="EY436"/>
      <c r="EZ436"/>
      <c r="FA436"/>
      <c r="FB436"/>
      <c r="FC436"/>
      <c r="FD436"/>
      <c r="FE436"/>
      <c r="FF436"/>
      <c r="FG436"/>
      <c r="FH436"/>
      <c r="FI436"/>
      <c r="FJ436"/>
      <c r="FK436"/>
      <c r="FL436"/>
      <c r="FM436"/>
      <c r="FN436"/>
      <c r="FO436"/>
      <c r="FP436"/>
      <c r="FQ436"/>
      <c r="FR436"/>
      <c r="FS436"/>
      <c r="FT436"/>
      <c r="FU436"/>
      <c r="FV436"/>
      <c r="FW436"/>
      <c r="FX436"/>
      <c r="FY436"/>
      <c r="FZ436"/>
      <c r="GA436"/>
      <c r="GB436"/>
      <c r="GC436"/>
      <c r="GD436"/>
      <c r="GE436"/>
      <c r="GF436"/>
      <c r="GG436"/>
      <c r="GH436"/>
      <c r="GI436"/>
      <c r="GJ436"/>
      <c r="GK436"/>
      <c r="GL436"/>
      <c r="GM436"/>
      <c r="GN436"/>
      <c r="GO436"/>
      <c r="GP436"/>
      <c r="GQ436"/>
      <c r="GR436"/>
      <c r="GS436"/>
      <c r="GT436"/>
      <c r="GU436"/>
      <c r="GV436"/>
      <c r="GW436"/>
      <c r="GX436"/>
      <c r="GY436"/>
      <c r="GZ436"/>
      <c r="HA436"/>
      <c r="HB436"/>
      <c r="HC436"/>
      <c r="HD436"/>
      <c r="HE436"/>
      <c r="HF436"/>
      <c r="HG436"/>
      <c r="HH436"/>
      <c r="HI436"/>
      <c r="HJ436"/>
      <c r="HK436"/>
      <c r="HL436"/>
      <c r="HM436"/>
      <c r="HN436"/>
      <c r="HO436"/>
      <c r="HP436"/>
      <c r="HQ436"/>
      <c r="HR436"/>
      <c r="HS436"/>
      <c r="HT436"/>
      <c r="HU436"/>
      <c r="HV436"/>
      <c r="HW436"/>
      <c r="HX436"/>
      <c r="HY436"/>
      <c r="HZ436"/>
      <c r="IA436"/>
      <c r="IB436"/>
      <c r="IC436"/>
      <c r="ID436"/>
      <c r="IE436"/>
      <c r="IF436"/>
      <c r="IG436"/>
      <c r="IH436"/>
      <c r="II436"/>
      <c r="IJ436"/>
      <c r="IK436"/>
      <c r="IL436"/>
      <c r="IM436"/>
      <c r="IN436"/>
      <c r="IO436"/>
      <c r="IP436"/>
      <c r="IQ436"/>
      <c r="IR436"/>
      <c r="IS436"/>
      <c r="IT436"/>
      <c r="IU436"/>
      <c r="IV436"/>
      <c r="IW436"/>
      <c r="IX436"/>
      <c r="IY436"/>
      <c r="IZ436"/>
      <c r="JA436"/>
      <c r="JB436"/>
      <c r="JC436"/>
      <c r="JD436"/>
      <c r="JE436"/>
      <c r="JF436"/>
      <c r="JG436"/>
      <c r="JH436"/>
      <c r="JI436"/>
      <c r="JJ436"/>
      <c r="JK436"/>
      <c r="JL436"/>
      <c r="JM436"/>
      <c r="JN436"/>
      <c r="JO436"/>
      <c r="JP436"/>
      <c r="JQ436"/>
      <c r="JR436"/>
      <c r="JS436"/>
      <c r="JT436"/>
      <c r="JU436"/>
      <c r="JV436"/>
      <c r="JW436"/>
      <c r="JX436"/>
      <c r="JY436"/>
      <c r="JZ436"/>
      <c r="KA436"/>
      <c r="KB436"/>
      <c r="KC436"/>
      <c r="KD436"/>
      <c r="KE436"/>
      <c r="KF436"/>
      <c r="KG436"/>
      <c r="KH436"/>
      <c r="KI436"/>
      <c r="KJ436"/>
      <c r="KK436"/>
      <c r="KL436"/>
      <c r="KM436"/>
      <c r="KN436"/>
      <c r="KO436"/>
      <c r="KP436"/>
      <c r="KQ436"/>
      <c r="KR436"/>
      <c r="KS436"/>
      <c r="KT436"/>
      <c r="KU436"/>
      <c r="KV436"/>
      <c r="KW436"/>
      <c r="KX436"/>
      <c r="KY436"/>
      <c r="KZ436"/>
      <c r="LA436"/>
      <c r="LB436"/>
      <c r="LC436"/>
      <c r="LD436"/>
      <c r="LE436"/>
      <c r="LF436"/>
      <c r="LG436"/>
      <c r="LH436"/>
      <c r="LI436"/>
      <c r="LJ436"/>
      <c r="LK436"/>
      <c r="LL436"/>
      <c r="LM436"/>
      <c r="LN436"/>
      <c r="LO436"/>
      <c r="LP436"/>
      <c r="LQ436"/>
      <c r="LR436"/>
      <c r="LS436"/>
      <c r="LT436"/>
      <c r="LU436"/>
      <c r="LV436"/>
      <c r="LW436"/>
      <c r="LX436"/>
      <c r="LY436"/>
      <c r="LZ436"/>
      <c r="MA436"/>
      <c r="MB436"/>
      <c r="MC436"/>
      <c r="MD436"/>
      <c r="ME436"/>
      <c r="MF436"/>
      <c r="MG436"/>
      <c r="MH436"/>
      <c r="MI436"/>
      <c r="MJ436"/>
      <c r="MK436"/>
      <c r="ML436"/>
      <c r="MM436"/>
      <c r="MN436"/>
      <c r="MO436"/>
      <c r="MP436"/>
      <c r="MQ436"/>
      <c r="MR436"/>
      <c r="MS436"/>
      <c r="MT436"/>
      <c r="MU436"/>
      <c r="MV436"/>
      <c r="MW436"/>
      <c r="MX436"/>
      <c r="MY436"/>
      <c r="MZ436"/>
      <c r="NA436"/>
      <c r="NB436"/>
      <c r="NC436"/>
      <c r="ND436"/>
      <c r="NE436"/>
      <c r="NF436"/>
      <c r="NG436"/>
      <c r="NH436"/>
      <c r="NI436"/>
      <c r="NJ436"/>
      <c r="NK436"/>
      <c r="NL436"/>
      <c r="NM436"/>
      <c r="NN436"/>
      <c r="NO436"/>
      <c r="NP436"/>
      <c r="NQ436"/>
      <c r="NR436"/>
      <c r="NS436"/>
      <c r="NT436"/>
      <c r="NU436"/>
      <c r="NV436"/>
      <c r="NW436"/>
      <c r="NX436"/>
      <c r="NY436"/>
      <c r="NZ436"/>
      <c r="OA436"/>
      <c r="OB436"/>
      <c r="OC436"/>
      <c r="OD436"/>
      <c r="OE436"/>
      <c r="OF436"/>
      <c r="OG436"/>
      <c r="OH436"/>
      <c r="OI436"/>
      <c r="OJ436"/>
      <c r="OK436"/>
      <c r="OL436"/>
      <c r="OM436"/>
      <c r="ON436"/>
      <c r="OO436"/>
      <c r="OP436"/>
      <c r="OQ436"/>
      <c r="OR436"/>
      <c r="OS436"/>
      <c r="OT436"/>
      <c r="OU436"/>
      <c r="OV436"/>
      <c r="OW436"/>
      <c r="OX436"/>
      <c r="OY436"/>
      <c r="OZ436"/>
      <c r="PA436"/>
      <c r="PB436"/>
      <c r="PC436"/>
      <c r="PD436"/>
      <c r="PE436"/>
      <c r="PF436"/>
      <c r="PG436"/>
      <c r="PH436"/>
      <c r="PI436"/>
      <c r="PJ436"/>
      <c r="PK436"/>
      <c r="PL436"/>
      <c r="PM436"/>
      <c r="PN436"/>
      <c r="PO436"/>
      <c r="PP436"/>
      <c r="PQ436"/>
      <c r="PR436"/>
      <c r="PS436"/>
      <c r="PT436"/>
      <c r="PU436"/>
      <c r="PV436"/>
      <c r="PW436"/>
      <c r="PX436"/>
      <c r="PY436"/>
      <c r="PZ436"/>
      <c r="QA436"/>
      <c r="QB436"/>
      <c r="QC436"/>
      <c r="QD436"/>
      <c r="QE436"/>
      <c r="QF436"/>
      <c r="QG436"/>
      <c r="QH436"/>
      <c r="QI436"/>
      <c r="QJ436"/>
      <c r="QK436"/>
      <c r="QL436"/>
      <c r="QM436"/>
      <c r="QN436"/>
      <c r="QO436"/>
      <c r="QP436"/>
      <c r="QQ436"/>
      <c r="QR436"/>
      <c r="QS436"/>
      <c r="QT436"/>
      <c r="QU436"/>
      <c r="QV436"/>
      <c r="QW436"/>
      <c r="QX436"/>
      <c r="QY436"/>
      <c r="QZ436"/>
      <c r="RA436"/>
      <c r="RB436"/>
      <c r="RC436"/>
      <c r="RD436"/>
      <c r="RE436"/>
      <c r="RF436"/>
      <c r="RG436"/>
      <c r="RH436"/>
      <c r="RI436"/>
      <c r="RJ436"/>
      <c r="RK436"/>
      <c r="RL436"/>
      <c r="RM436"/>
      <c r="RN436"/>
      <c r="RO436"/>
      <c r="RP436"/>
      <c r="RQ436"/>
      <c r="RR436"/>
      <c r="RS436"/>
      <c r="RT436"/>
      <c r="RU436"/>
      <c r="RV436"/>
      <c r="RW436"/>
      <c r="RX436"/>
      <c r="RY436"/>
      <c r="RZ436"/>
      <c r="SA436"/>
      <c r="SB436"/>
      <c r="SC436"/>
      <c r="SD436"/>
      <c r="SE436"/>
      <c r="SF436"/>
      <c r="SG436"/>
      <c r="SH436"/>
      <c r="SI436"/>
      <c r="SJ436"/>
      <c r="SK436"/>
      <c r="SL436"/>
      <c r="SM436"/>
      <c r="SN436"/>
      <c r="SO436"/>
      <c r="SP436"/>
    </row>
    <row r="437" spans="1:510" ht="16.5" customHeight="1" x14ac:dyDescent="0.2">
      <c r="A437" s="20">
        <v>1656</v>
      </c>
      <c r="B437" s="34" t="s">
        <v>70</v>
      </c>
      <c r="C437" s="34" t="s">
        <v>449</v>
      </c>
      <c r="D437" s="20" t="s">
        <v>51</v>
      </c>
      <c r="E437" s="20" t="s">
        <v>1345</v>
      </c>
      <c r="F437" s="22" t="s">
        <v>88</v>
      </c>
      <c r="G437" s="34" t="s">
        <v>37</v>
      </c>
      <c r="H437" s="20" t="s">
        <v>89</v>
      </c>
      <c r="I437" s="20" t="s">
        <v>27</v>
      </c>
      <c r="J437" s="35" t="s">
        <v>601</v>
      </c>
      <c r="K437" s="36"/>
      <c r="L437" s="36"/>
      <c r="M437" s="36"/>
      <c r="N437" s="36"/>
      <c r="O437" s="55">
        <v>2500000000</v>
      </c>
      <c r="P437" s="37"/>
      <c r="Q437" s="34">
        <v>1</v>
      </c>
      <c r="R437" s="38"/>
      <c r="S437" s="39" t="s">
        <v>29</v>
      </c>
      <c r="T437" s="37">
        <f t="shared" si="8"/>
        <v>2500000000</v>
      </c>
      <c r="U437" s="27" t="s">
        <v>39</v>
      </c>
      <c r="V437" s="28" t="s">
        <v>40</v>
      </c>
      <c r="W437"/>
      <c r="X437"/>
      <c r="Y437"/>
      <c r="Z437"/>
      <c r="AA437"/>
      <c r="AB437"/>
      <c r="AC437"/>
      <c r="AD437"/>
      <c r="AE437"/>
      <c r="AF437"/>
      <c r="AG437"/>
      <c r="AH437"/>
      <c r="AI437"/>
      <c r="AJ437"/>
      <c r="AK437"/>
      <c r="AL437"/>
      <c r="AM437"/>
      <c r="AN437"/>
      <c r="AO437"/>
      <c r="AP437"/>
      <c r="AQ437"/>
      <c r="AR437"/>
      <c r="AS437"/>
      <c r="AT437"/>
      <c r="AU437"/>
      <c r="AV437"/>
      <c r="AW437"/>
      <c r="AX437"/>
      <c r="AY437"/>
      <c r="AZ437"/>
      <c r="BA437"/>
      <c r="BB437"/>
      <c r="BC437"/>
      <c r="BD437"/>
      <c r="BE437"/>
      <c r="BF437"/>
      <c r="BG437"/>
      <c r="BH437"/>
      <c r="BI437"/>
      <c r="BJ437"/>
      <c r="BK437"/>
      <c r="BL437"/>
      <c r="BM437"/>
      <c r="BN437"/>
      <c r="BO437"/>
      <c r="BP437"/>
      <c r="BQ437"/>
      <c r="BR437"/>
      <c r="BS437"/>
      <c r="BT437"/>
      <c r="BU437"/>
      <c r="BV437"/>
      <c r="BW437"/>
      <c r="BX437"/>
      <c r="BY437"/>
      <c r="BZ437"/>
      <c r="CA437"/>
      <c r="CB437"/>
      <c r="CC437"/>
      <c r="CD437"/>
      <c r="CE437"/>
      <c r="CF437"/>
      <c r="CG437"/>
      <c r="CH437"/>
      <c r="CI437"/>
      <c r="CJ437"/>
      <c r="CK437"/>
      <c r="CL437"/>
      <c r="CM437"/>
      <c r="CN437"/>
      <c r="CO437"/>
      <c r="CP437"/>
      <c r="CQ437"/>
      <c r="CR437"/>
      <c r="CS437"/>
      <c r="CT437"/>
      <c r="CU437"/>
      <c r="CV437"/>
      <c r="CW437"/>
      <c r="CX437"/>
      <c r="CY437"/>
      <c r="CZ437"/>
      <c r="DA437"/>
      <c r="DB437"/>
      <c r="DC437"/>
      <c r="DD437"/>
      <c r="DE437"/>
      <c r="DF437"/>
      <c r="DG437"/>
      <c r="DH437"/>
      <c r="DI437"/>
      <c r="DJ437"/>
      <c r="DK437"/>
      <c r="DL437"/>
      <c r="DM437"/>
      <c r="DN437"/>
      <c r="DO437"/>
      <c r="DP437"/>
      <c r="DQ437"/>
      <c r="DR437"/>
      <c r="DS437"/>
      <c r="DT437"/>
      <c r="DU437"/>
      <c r="DV437"/>
      <c r="DW437"/>
      <c r="DX437"/>
      <c r="DY437"/>
      <c r="DZ437"/>
      <c r="EA437"/>
      <c r="EB437"/>
      <c r="EC437"/>
      <c r="ED437"/>
      <c r="EE437"/>
      <c r="EF437"/>
      <c r="EG437"/>
      <c r="EH437"/>
      <c r="EI437"/>
      <c r="EJ437"/>
      <c r="EK437"/>
      <c r="EL437"/>
      <c r="EM437"/>
      <c r="EN437"/>
      <c r="EO437"/>
      <c r="EP437"/>
      <c r="EQ437"/>
      <c r="ER437"/>
      <c r="ES437"/>
      <c r="ET437"/>
      <c r="EU437"/>
      <c r="EV437"/>
      <c r="EW437"/>
      <c r="EX437"/>
      <c r="EY437"/>
      <c r="EZ437"/>
      <c r="FA437"/>
      <c r="FB437"/>
      <c r="FC437"/>
      <c r="FD437"/>
      <c r="FE437"/>
      <c r="FF437"/>
      <c r="FG437"/>
      <c r="FH437"/>
      <c r="FI437"/>
      <c r="FJ437"/>
      <c r="FK437"/>
      <c r="FL437"/>
      <c r="FM437"/>
      <c r="FN437"/>
      <c r="FO437"/>
      <c r="FP437"/>
      <c r="FQ437"/>
      <c r="FR437"/>
      <c r="FS437"/>
      <c r="FT437"/>
      <c r="FU437"/>
      <c r="FV437"/>
      <c r="FW437"/>
      <c r="FX437"/>
      <c r="FY437"/>
      <c r="FZ437"/>
      <c r="GA437"/>
      <c r="GB437"/>
      <c r="GC437"/>
      <c r="GD437"/>
      <c r="GE437"/>
      <c r="GF437"/>
      <c r="GG437"/>
      <c r="GH437"/>
      <c r="GI437"/>
      <c r="GJ437"/>
      <c r="GK437"/>
      <c r="GL437"/>
      <c r="GM437"/>
      <c r="GN437"/>
      <c r="GO437"/>
      <c r="GP437"/>
      <c r="GQ437"/>
      <c r="GR437"/>
      <c r="GS437"/>
      <c r="GT437"/>
      <c r="GU437"/>
      <c r="GV437"/>
      <c r="GW437"/>
      <c r="GX437"/>
      <c r="GY437"/>
      <c r="GZ437"/>
      <c r="HA437"/>
      <c r="HB437"/>
      <c r="HC437"/>
      <c r="HD437"/>
      <c r="HE437"/>
      <c r="HF437"/>
      <c r="HG437"/>
      <c r="HH437"/>
      <c r="HI437"/>
      <c r="HJ437"/>
      <c r="HK437"/>
      <c r="HL437"/>
      <c r="HM437"/>
      <c r="HN437"/>
      <c r="HO437"/>
      <c r="HP437"/>
      <c r="HQ437"/>
      <c r="HR437"/>
      <c r="HS437"/>
      <c r="HT437"/>
      <c r="HU437"/>
      <c r="HV437"/>
      <c r="HW437"/>
      <c r="HX437"/>
      <c r="HY437"/>
      <c r="HZ437"/>
      <c r="IA437"/>
      <c r="IB437"/>
      <c r="IC437"/>
      <c r="ID437"/>
      <c r="IE437"/>
      <c r="IF437"/>
      <c r="IG437"/>
      <c r="IH437"/>
      <c r="II437"/>
      <c r="IJ437"/>
      <c r="IK437"/>
      <c r="IL437"/>
      <c r="IM437"/>
      <c r="IN437"/>
      <c r="IO437"/>
      <c r="IP437"/>
      <c r="IQ437"/>
      <c r="IR437"/>
      <c r="IS437"/>
      <c r="IT437"/>
      <c r="IU437"/>
      <c r="IV437"/>
      <c r="IW437"/>
      <c r="IX437"/>
      <c r="IY437"/>
      <c r="IZ437"/>
      <c r="JA437"/>
      <c r="JB437"/>
      <c r="JC437"/>
      <c r="JD437"/>
      <c r="JE437"/>
      <c r="JF437"/>
      <c r="JG437"/>
      <c r="JH437"/>
      <c r="JI437"/>
      <c r="JJ437"/>
      <c r="JK437"/>
      <c r="JL437"/>
      <c r="JM437"/>
      <c r="JN437"/>
      <c r="JO437"/>
      <c r="JP437"/>
      <c r="JQ437"/>
      <c r="JR437"/>
      <c r="JS437"/>
      <c r="JT437"/>
      <c r="JU437"/>
      <c r="JV437"/>
      <c r="JW437"/>
      <c r="JX437"/>
      <c r="JY437"/>
      <c r="JZ437"/>
      <c r="KA437"/>
      <c r="KB437"/>
      <c r="KC437"/>
      <c r="KD437"/>
      <c r="KE437"/>
      <c r="KF437"/>
      <c r="KG437"/>
      <c r="KH437"/>
      <c r="KI437"/>
      <c r="KJ437"/>
      <c r="KK437"/>
      <c r="KL437"/>
      <c r="KM437"/>
      <c r="KN437"/>
      <c r="KO437"/>
      <c r="KP437"/>
      <c r="KQ437"/>
      <c r="KR437"/>
      <c r="KS437"/>
      <c r="KT437"/>
      <c r="KU437"/>
      <c r="KV437"/>
      <c r="KW437"/>
      <c r="KX437"/>
      <c r="KY437"/>
      <c r="KZ437"/>
      <c r="LA437"/>
      <c r="LB437"/>
      <c r="LC437"/>
      <c r="LD437"/>
      <c r="LE437"/>
      <c r="LF437"/>
      <c r="LG437"/>
      <c r="LH437"/>
      <c r="LI437"/>
      <c r="LJ437"/>
      <c r="LK437"/>
      <c r="LL437"/>
      <c r="LM437"/>
      <c r="LN437"/>
      <c r="LO437"/>
      <c r="LP437"/>
      <c r="LQ437"/>
      <c r="LR437"/>
      <c r="LS437"/>
      <c r="LT437"/>
      <c r="LU437"/>
      <c r="LV437"/>
      <c r="LW437"/>
      <c r="LX437"/>
      <c r="LY437"/>
      <c r="LZ437"/>
      <c r="MA437"/>
      <c r="MB437"/>
      <c r="MC437"/>
      <c r="MD437"/>
      <c r="ME437"/>
      <c r="MF437"/>
      <c r="MG437"/>
      <c r="MH437"/>
      <c r="MI437"/>
      <c r="MJ437"/>
      <c r="MK437"/>
      <c r="ML437"/>
      <c r="MM437"/>
      <c r="MN437"/>
      <c r="MO437"/>
      <c r="MP437"/>
      <c r="MQ437"/>
      <c r="MR437"/>
      <c r="MS437"/>
      <c r="MT437"/>
      <c r="MU437"/>
      <c r="MV437"/>
      <c r="MW437"/>
      <c r="MX437"/>
      <c r="MY437"/>
      <c r="MZ437"/>
      <c r="NA437"/>
      <c r="NB437"/>
      <c r="NC437"/>
      <c r="ND437"/>
      <c r="NE437"/>
      <c r="NF437"/>
      <c r="NG437"/>
      <c r="NH437"/>
      <c r="NI437"/>
      <c r="NJ437"/>
      <c r="NK437"/>
      <c r="NL437"/>
      <c r="NM437"/>
      <c r="NN437"/>
      <c r="NO437"/>
      <c r="NP437"/>
      <c r="NQ437"/>
      <c r="NR437"/>
      <c r="NS437"/>
      <c r="NT437"/>
      <c r="NU437"/>
      <c r="NV437"/>
      <c r="NW437"/>
      <c r="NX437"/>
      <c r="NY437"/>
      <c r="NZ437"/>
      <c r="OA437"/>
      <c r="OB437"/>
      <c r="OC437"/>
      <c r="OD437"/>
      <c r="OE437"/>
      <c r="OF437"/>
      <c r="OG437"/>
      <c r="OH437"/>
      <c r="OI437"/>
      <c r="OJ437"/>
      <c r="OK437"/>
      <c r="OL437"/>
      <c r="OM437"/>
      <c r="ON437"/>
      <c r="OO437"/>
      <c r="OP437"/>
      <c r="OQ437"/>
      <c r="OR437"/>
      <c r="OS437"/>
      <c r="OT437"/>
      <c r="OU437"/>
      <c r="OV437"/>
      <c r="OW437"/>
      <c r="OX437"/>
      <c r="OY437"/>
      <c r="OZ437"/>
      <c r="PA437"/>
      <c r="PB437"/>
      <c r="PC437"/>
      <c r="PD437"/>
      <c r="PE437"/>
      <c r="PF437"/>
      <c r="PG437"/>
      <c r="PH437"/>
      <c r="PI437"/>
      <c r="PJ437"/>
      <c r="PK437"/>
      <c r="PL437"/>
      <c r="PM437"/>
      <c r="PN437"/>
      <c r="PO437"/>
      <c r="PP437"/>
      <c r="PQ437"/>
      <c r="PR437"/>
      <c r="PS437"/>
      <c r="PT437"/>
      <c r="PU437"/>
      <c r="PV437"/>
      <c r="PW437"/>
      <c r="PX437"/>
      <c r="PY437"/>
      <c r="PZ437"/>
      <c r="QA437"/>
      <c r="QB437"/>
      <c r="QC437"/>
      <c r="QD437"/>
      <c r="QE437"/>
      <c r="QF437"/>
      <c r="QG437"/>
      <c r="QH437"/>
      <c r="QI437"/>
      <c r="QJ437"/>
      <c r="QK437"/>
      <c r="QL437"/>
      <c r="QM437"/>
      <c r="QN437"/>
      <c r="QO437"/>
      <c r="QP437"/>
      <c r="QQ437"/>
      <c r="QR437"/>
      <c r="QS437"/>
      <c r="QT437"/>
      <c r="QU437"/>
      <c r="QV437"/>
      <c r="QW437"/>
      <c r="QX437"/>
      <c r="QY437"/>
      <c r="QZ437"/>
      <c r="RA437"/>
      <c r="RB437"/>
      <c r="RC437"/>
      <c r="RD437"/>
      <c r="RE437"/>
      <c r="RF437"/>
      <c r="RG437"/>
      <c r="RH437"/>
      <c r="RI437"/>
      <c r="RJ437"/>
      <c r="RK437"/>
      <c r="RL437"/>
      <c r="RM437"/>
      <c r="RN437"/>
      <c r="RO437"/>
      <c r="RP437"/>
      <c r="RQ437"/>
      <c r="RR437"/>
      <c r="RS437"/>
      <c r="RT437"/>
      <c r="RU437"/>
      <c r="RV437"/>
      <c r="RW437"/>
      <c r="RX437"/>
      <c r="RY437"/>
      <c r="RZ437"/>
      <c r="SA437"/>
      <c r="SB437"/>
      <c r="SC437"/>
      <c r="SD437"/>
      <c r="SE437"/>
      <c r="SF437"/>
      <c r="SG437"/>
      <c r="SH437"/>
      <c r="SI437"/>
      <c r="SJ437"/>
      <c r="SK437"/>
      <c r="SL437"/>
      <c r="SM437"/>
      <c r="SN437"/>
      <c r="SO437"/>
      <c r="SP437"/>
    </row>
    <row r="438" spans="1:510" ht="16.5" customHeight="1" x14ac:dyDescent="0.2">
      <c r="A438" s="20">
        <v>1657</v>
      </c>
      <c r="B438" s="34" t="s">
        <v>70</v>
      </c>
      <c r="C438" s="34" t="s">
        <v>449</v>
      </c>
      <c r="D438" s="20" t="s">
        <v>51</v>
      </c>
      <c r="E438" s="20" t="s">
        <v>1345</v>
      </c>
      <c r="F438" s="22" t="s">
        <v>88</v>
      </c>
      <c r="G438" s="34" t="s">
        <v>520</v>
      </c>
      <c r="H438" s="20" t="s">
        <v>89</v>
      </c>
      <c r="I438" s="20" t="s">
        <v>27</v>
      </c>
      <c r="J438" s="35" t="s">
        <v>602</v>
      </c>
      <c r="K438" s="36"/>
      <c r="L438" s="36"/>
      <c r="M438" s="36"/>
      <c r="N438" s="36"/>
      <c r="O438" s="55">
        <v>11858070805</v>
      </c>
      <c r="P438" s="37"/>
      <c r="Q438" s="34">
        <v>1</v>
      </c>
      <c r="R438" s="38"/>
      <c r="S438" s="39" t="s">
        <v>83</v>
      </c>
      <c r="T438" s="37">
        <f t="shared" si="8"/>
        <v>11858070805</v>
      </c>
      <c r="U438" s="27" t="s">
        <v>39</v>
      </c>
      <c r="V438" s="28" t="s">
        <v>40</v>
      </c>
      <c r="W438"/>
      <c r="X438"/>
      <c r="Y438"/>
      <c r="Z438"/>
      <c r="AA438"/>
      <c r="AB438"/>
      <c r="AC438"/>
      <c r="AD438"/>
      <c r="AE438"/>
      <c r="AF438"/>
      <c r="AG438"/>
      <c r="AH438"/>
      <c r="AI438"/>
      <c r="AJ438"/>
      <c r="AK438"/>
      <c r="AL438"/>
      <c r="AM438"/>
      <c r="AN438"/>
      <c r="AO438"/>
      <c r="AP438"/>
      <c r="AQ438"/>
      <c r="AR438"/>
      <c r="AS438"/>
      <c r="AT438"/>
      <c r="AU438"/>
      <c r="AV438"/>
      <c r="AW438"/>
      <c r="AX438"/>
      <c r="AY438"/>
      <c r="AZ438"/>
      <c r="BA438"/>
      <c r="BB438"/>
      <c r="BC438"/>
      <c r="BD438"/>
      <c r="BE438"/>
      <c r="BF438"/>
      <c r="BG438"/>
      <c r="BH438"/>
      <c r="BI438"/>
      <c r="BJ438"/>
      <c r="BK438"/>
      <c r="BL438"/>
      <c r="BM438"/>
      <c r="BN438"/>
      <c r="BO438"/>
      <c r="BP438"/>
      <c r="BQ438"/>
      <c r="BR438"/>
      <c r="BS438"/>
      <c r="BT438"/>
      <c r="BU438"/>
      <c r="BV438"/>
      <c r="BW438"/>
      <c r="BX438"/>
      <c r="BY438"/>
      <c r="BZ438"/>
      <c r="CA438"/>
      <c r="CB438"/>
      <c r="CC438"/>
      <c r="CD438"/>
      <c r="CE438"/>
      <c r="CF438"/>
      <c r="CG438"/>
      <c r="CH438"/>
      <c r="CI438"/>
      <c r="CJ438"/>
      <c r="CK438"/>
      <c r="CL438"/>
      <c r="CM438"/>
      <c r="CN438"/>
      <c r="CO438"/>
      <c r="CP438"/>
      <c r="CQ438"/>
      <c r="CR438"/>
      <c r="CS438"/>
      <c r="CT438"/>
      <c r="CU438"/>
      <c r="CV438"/>
      <c r="CW438"/>
      <c r="CX438"/>
      <c r="CY438"/>
      <c r="CZ438"/>
      <c r="DA438"/>
      <c r="DB438"/>
      <c r="DC438"/>
      <c r="DD438"/>
      <c r="DE438"/>
      <c r="DF438"/>
      <c r="DG438"/>
      <c r="DH438"/>
      <c r="DI438"/>
      <c r="DJ438"/>
      <c r="DK438"/>
      <c r="DL438"/>
      <c r="DM438"/>
      <c r="DN438"/>
      <c r="DO438"/>
      <c r="DP438"/>
      <c r="DQ438"/>
      <c r="DR438"/>
      <c r="DS438"/>
      <c r="DT438"/>
      <c r="DU438"/>
      <c r="DV438"/>
      <c r="DW438"/>
      <c r="DX438"/>
      <c r="DY438"/>
      <c r="DZ438"/>
      <c r="EA438"/>
      <c r="EB438"/>
      <c r="EC438"/>
      <c r="ED438"/>
      <c r="EE438"/>
      <c r="EF438"/>
      <c r="EG438"/>
      <c r="EH438"/>
      <c r="EI438"/>
      <c r="EJ438"/>
      <c r="EK438"/>
      <c r="EL438"/>
      <c r="EM438"/>
      <c r="EN438"/>
      <c r="EO438"/>
      <c r="EP438"/>
      <c r="EQ438"/>
      <c r="ER438"/>
      <c r="ES438"/>
      <c r="ET438"/>
      <c r="EU438"/>
      <c r="EV438"/>
      <c r="EW438"/>
      <c r="EX438"/>
      <c r="EY438"/>
      <c r="EZ438"/>
      <c r="FA438"/>
      <c r="FB438"/>
      <c r="FC438"/>
      <c r="FD438"/>
      <c r="FE438"/>
      <c r="FF438"/>
      <c r="FG438"/>
      <c r="FH438"/>
      <c r="FI438"/>
      <c r="FJ438"/>
      <c r="FK438"/>
      <c r="FL438"/>
      <c r="FM438"/>
      <c r="FN438"/>
      <c r="FO438"/>
      <c r="FP438"/>
      <c r="FQ438"/>
      <c r="FR438"/>
      <c r="FS438"/>
      <c r="FT438"/>
      <c r="FU438"/>
      <c r="FV438"/>
      <c r="FW438"/>
      <c r="FX438"/>
      <c r="FY438"/>
      <c r="FZ438"/>
      <c r="GA438"/>
      <c r="GB438"/>
      <c r="GC438"/>
      <c r="GD438"/>
      <c r="GE438"/>
      <c r="GF438"/>
      <c r="GG438"/>
      <c r="GH438"/>
      <c r="GI438"/>
      <c r="GJ438"/>
      <c r="GK438"/>
      <c r="GL438"/>
      <c r="GM438"/>
      <c r="GN438"/>
      <c r="GO438"/>
      <c r="GP438"/>
      <c r="GQ438"/>
      <c r="GR438"/>
      <c r="GS438"/>
      <c r="GT438"/>
      <c r="GU438"/>
      <c r="GV438"/>
      <c r="GW438"/>
      <c r="GX438"/>
      <c r="GY438"/>
      <c r="GZ438"/>
      <c r="HA438"/>
      <c r="HB438"/>
      <c r="HC438"/>
      <c r="HD438"/>
      <c r="HE438"/>
      <c r="HF438"/>
      <c r="HG438"/>
      <c r="HH438"/>
      <c r="HI438"/>
      <c r="HJ438"/>
      <c r="HK438"/>
      <c r="HL438"/>
      <c r="HM438"/>
      <c r="HN438"/>
      <c r="HO438"/>
      <c r="HP438"/>
      <c r="HQ438"/>
      <c r="HR438"/>
      <c r="HS438"/>
      <c r="HT438"/>
      <c r="HU438"/>
      <c r="HV438"/>
      <c r="HW438"/>
      <c r="HX438"/>
      <c r="HY438"/>
      <c r="HZ438"/>
      <c r="IA438"/>
      <c r="IB438"/>
      <c r="IC438"/>
      <c r="ID438"/>
      <c r="IE438"/>
      <c r="IF438"/>
      <c r="IG438"/>
      <c r="IH438"/>
      <c r="II438"/>
      <c r="IJ438"/>
      <c r="IK438"/>
      <c r="IL438"/>
      <c r="IM438"/>
      <c r="IN438"/>
      <c r="IO438"/>
      <c r="IP438"/>
      <c r="IQ438"/>
      <c r="IR438"/>
      <c r="IS438"/>
      <c r="IT438"/>
      <c r="IU438"/>
      <c r="IV438"/>
      <c r="IW438"/>
      <c r="IX438"/>
      <c r="IY438"/>
      <c r="IZ438"/>
      <c r="JA438"/>
      <c r="JB438"/>
      <c r="JC438"/>
      <c r="JD438"/>
      <c r="JE438"/>
      <c r="JF438"/>
      <c r="JG438"/>
      <c r="JH438"/>
      <c r="JI438"/>
      <c r="JJ438"/>
      <c r="JK438"/>
      <c r="JL438"/>
      <c r="JM438"/>
      <c r="JN438"/>
      <c r="JO438"/>
      <c r="JP438"/>
      <c r="JQ438"/>
      <c r="JR438"/>
      <c r="JS438"/>
      <c r="JT438"/>
      <c r="JU438"/>
      <c r="JV438"/>
      <c r="JW438"/>
      <c r="JX438"/>
      <c r="JY438"/>
      <c r="JZ438"/>
      <c r="KA438"/>
      <c r="KB438"/>
      <c r="KC438"/>
      <c r="KD438"/>
      <c r="KE438"/>
      <c r="KF438"/>
      <c r="KG438"/>
      <c r="KH438"/>
      <c r="KI438"/>
      <c r="KJ438"/>
      <c r="KK438"/>
      <c r="KL438"/>
      <c r="KM438"/>
      <c r="KN438"/>
      <c r="KO438"/>
      <c r="KP438"/>
      <c r="KQ438"/>
      <c r="KR438"/>
      <c r="KS438"/>
      <c r="KT438"/>
      <c r="KU438"/>
      <c r="KV438"/>
      <c r="KW438"/>
      <c r="KX438"/>
      <c r="KY438"/>
      <c r="KZ438"/>
      <c r="LA438"/>
      <c r="LB438"/>
      <c r="LC438"/>
      <c r="LD438"/>
      <c r="LE438"/>
      <c r="LF438"/>
      <c r="LG438"/>
      <c r="LH438"/>
      <c r="LI438"/>
      <c r="LJ438"/>
      <c r="LK438"/>
      <c r="LL438"/>
      <c r="LM438"/>
      <c r="LN438"/>
      <c r="LO438"/>
      <c r="LP438"/>
      <c r="LQ438"/>
      <c r="LR438"/>
      <c r="LS438"/>
      <c r="LT438"/>
      <c r="LU438"/>
      <c r="LV438"/>
      <c r="LW438"/>
      <c r="LX438"/>
      <c r="LY438"/>
      <c r="LZ438"/>
      <c r="MA438"/>
      <c r="MB438"/>
      <c r="MC438"/>
      <c r="MD438"/>
      <c r="ME438"/>
      <c r="MF438"/>
      <c r="MG438"/>
      <c r="MH438"/>
      <c r="MI438"/>
      <c r="MJ438"/>
      <c r="MK438"/>
      <c r="ML438"/>
      <c r="MM438"/>
      <c r="MN438"/>
      <c r="MO438"/>
      <c r="MP438"/>
      <c r="MQ438"/>
      <c r="MR438"/>
      <c r="MS438"/>
      <c r="MT438"/>
      <c r="MU438"/>
      <c r="MV438"/>
      <c r="MW438"/>
      <c r="MX438"/>
      <c r="MY438"/>
      <c r="MZ438"/>
      <c r="NA438"/>
      <c r="NB438"/>
      <c r="NC438"/>
      <c r="ND438"/>
      <c r="NE438"/>
      <c r="NF438"/>
      <c r="NG438"/>
      <c r="NH438"/>
      <c r="NI438"/>
      <c r="NJ438"/>
      <c r="NK438"/>
      <c r="NL438"/>
      <c r="NM438"/>
      <c r="NN438"/>
      <c r="NO438"/>
      <c r="NP438"/>
      <c r="NQ438"/>
      <c r="NR438"/>
      <c r="NS438"/>
      <c r="NT438"/>
      <c r="NU438"/>
      <c r="NV438"/>
      <c r="NW438"/>
      <c r="NX438"/>
      <c r="NY438"/>
      <c r="NZ438"/>
      <c r="OA438"/>
      <c r="OB438"/>
      <c r="OC438"/>
      <c r="OD438"/>
      <c r="OE438"/>
      <c r="OF438"/>
      <c r="OG438"/>
      <c r="OH438"/>
      <c r="OI438"/>
      <c r="OJ438"/>
      <c r="OK438"/>
      <c r="OL438"/>
      <c r="OM438"/>
      <c r="ON438"/>
      <c r="OO438"/>
      <c r="OP438"/>
      <c r="OQ438"/>
      <c r="OR438"/>
      <c r="OS438"/>
      <c r="OT438"/>
      <c r="OU438"/>
      <c r="OV438"/>
      <c r="OW438"/>
      <c r="OX438"/>
      <c r="OY438"/>
      <c r="OZ438"/>
      <c r="PA438"/>
      <c r="PB438"/>
      <c r="PC438"/>
      <c r="PD438"/>
      <c r="PE438"/>
      <c r="PF438"/>
      <c r="PG438"/>
      <c r="PH438"/>
      <c r="PI438"/>
      <c r="PJ438"/>
      <c r="PK438"/>
      <c r="PL438"/>
      <c r="PM438"/>
      <c r="PN438"/>
      <c r="PO438"/>
      <c r="PP438"/>
      <c r="PQ438"/>
      <c r="PR438"/>
      <c r="PS438"/>
      <c r="PT438"/>
      <c r="PU438"/>
      <c r="PV438"/>
      <c r="PW438"/>
      <c r="PX438"/>
      <c r="PY438"/>
      <c r="PZ438"/>
      <c r="QA438"/>
      <c r="QB438"/>
      <c r="QC438"/>
      <c r="QD438"/>
      <c r="QE438"/>
      <c r="QF438"/>
      <c r="QG438"/>
      <c r="QH438"/>
      <c r="QI438"/>
      <c r="QJ438"/>
      <c r="QK438"/>
      <c r="QL438"/>
      <c r="QM438"/>
      <c r="QN438"/>
      <c r="QO438"/>
      <c r="QP438"/>
      <c r="QQ438"/>
      <c r="QR438"/>
      <c r="QS438"/>
      <c r="QT438"/>
      <c r="QU438"/>
      <c r="QV438"/>
      <c r="QW438"/>
      <c r="QX438"/>
      <c r="QY438"/>
      <c r="QZ438"/>
      <c r="RA438"/>
      <c r="RB438"/>
      <c r="RC438"/>
      <c r="RD438"/>
      <c r="RE438"/>
      <c r="RF438"/>
      <c r="RG438"/>
      <c r="RH438"/>
      <c r="RI438"/>
      <c r="RJ438"/>
      <c r="RK438"/>
      <c r="RL438"/>
      <c r="RM438"/>
      <c r="RN438"/>
      <c r="RO438"/>
      <c r="RP438"/>
      <c r="RQ438"/>
      <c r="RR438"/>
      <c r="RS438"/>
      <c r="RT438"/>
      <c r="RU438"/>
      <c r="RV438"/>
      <c r="RW438"/>
      <c r="RX438"/>
      <c r="RY438"/>
      <c r="RZ438"/>
      <c r="SA438"/>
      <c r="SB438"/>
      <c r="SC438"/>
      <c r="SD438"/>
      <c r="SE438"/>
      <c r="SF438"/>
      <c r="SG438"/>
      <c r="SH438"/>
      <c r="SI438"/>
      <c r="SJ438"/>
      <c r="SK438"/>
      <c r="SL438"/>
      <c r="SM438"/>
      <c r="SN438"/>
      <c r="SO438"/>
      <c r="SP438"/>
    </row>
    <row r="439" spans="1:510" ht="16.5" customHeight="1" x14ac:dyDescent="0.2">
      <c r="A439" s="20">
        <v>1658</v>
      </c>
      <c r="B439" s="34" t="s">
        <v>70</v>
      </c>
      <c r="C439" s="34" t="s">
        <v>434</v>
      </c>
      <c r="D439" s="20" t="s">
        <v>51</v>
      </c>
      <c r="E439" s="20" t="s">
        <v>1345</v>
      </c>
      <c r="F439" s="22" t="s">
        <v>88</v>
      </c>
      <c r="G439" s="34" t="s">
        <v>520</v>
      </c>
      <c r="H439" s="20" t="s">
        <v>89</v>
      </c>
      <c r="I439" s="20" t="s">
        <v>27</v>
      </c>
      <c r="J439" s="35" t="s">
        <v>603</v>
      </c>
      <c r="K439" s="36"/>
      <c r="L439" s="36"/>
      <c r="M439" s="36"/>
      <c r="N439" s="36"/>
      <c r="O439" s="55">
        <v>2785565041</v>
      </c>
      <c r="P439" s="37"/>
      <c r="Q439" s="34">
        <v>1</v>
      </c>
      <c r="R439" s="25">
        <v>45717</v>
      </c>
      <c r="S439" s="39" t="s">
        <v>83</v>
      </c>
      <c r="T439" s="37">
        <f t="shared" si="8"/>
        <v>2785565041</v>
      </c>
      <c r="U439" s="27" t="s">
        <v>39</v>
      </c>
      <c r="V439" s="28" t="s">
        <v>40</v>
      </c>
      <c r="W439"/>
      <c r="X439"/>
      <c r="Y439"/>
      <c r="Z439"/>
      <c r="AA439"/>
      <c r="AB439"/>
      <c r="AC439"/>
      <c r="AD439"/>
      <c r="AE439"/>
      <c r="AF439"/>
      <c r="AG439"/>
      <c r="AH439"/>
      <c r="AI439"/>
      <c r="AJ439"/>
      <c r="AK439"/>
      <c r="AL439"/>
      <c r="AM439"/>
      <c r="AN439"/>
      <c r="AO439"/>
      <c r="AP439"/>
      <c r="AQ439"/>
      <c r="AR439"/>
      <c r="AS439"/>
      <c r="AT439"/>
      <c r="AU439"/>
      <c r="AV439"/>
      <c r="AW439"/>
      <c r="AX439"/>
      <c r="AY439"/>
      <c r="AZ439"/>
      <c r="BA439"/>
      <c r="BB439"/>
      <c r="BC439"/>
      <c r="BD439"/>
      <c r="BE439"/>
      <c r="BF439"/>
      <c r="BG439"/>
      <c r="BH439"/>
      <c r="BI439"/>
      <c r="BJ439"/>
      <c r="BK439"/>
      <c r="BL439"/>
      <c r="BM439"/>
      <c r="BN439"/>
      <c r="BO439"/>
      <c r="BP439"/>
      <c r="BQ439"/>
      <c r="BR439"/>
      <c r="BS439"/>
      <c r="BT439"/>
      <c r="BU439"/>
      <c r="BV439"/>
      <c r="BW439"/>
      <c r="BX439"/>
      <c r="BY439"/>
      <c r="BZ439"/>
      <c r="CA439"/>
      <c r="CB439"/>
      <c r="CC439"/>
      <c r="CD439"/>
      <c r="CE439"/>
      <c r="CF439"/>
      <c r="CG439"/>
      <c r="CH439"/>
      <c r="CI439"/>
      <c r="CJ439"/>
      <c r="CK439"/>
      <c r="CL439"/>
      <c r="CM439"/>
      <c r="CN439"/>
      <c r="CO439"/>
      <c r="CP439"/>
      <c r="CQ439"/>
      <c r="CR439"/>
      <c r="CS439"/>
      <c r="CT439"/>
      <c r="CU439"/>
      <c r="CV439"/>
      <c r="CW439"/>
      <c r="CX439"/>
      <c r="CY439"/>
      <c r="CZ439"/>
      <c r="DA439"/>
      <c r="DB439"/>
      <c r="DC439"/>
      <c r="DD439"/>
      <c r="DE439"/>
      <c r="DF439"/>
      <c r="DG439"/>
      <c r="DH439"/>
      <c r="DI439"/>
      <c r="DJ439"/>
      <c r="DK439"/>
      <c r="DL439"/>
      <c r="DM439"/>
      <c r="DN439"/>
      <c r="DO439"/>
      <c r="DP439"/>
      <c r="DQ439"/>
      <c r="DR439"/>
      <c r="DS439"/>
      <c r="DT439"/>
      <c r="DU439"/>
      <c r="DV439"/>
      <c r="DW439"/>
      <c r="DX439"/>
      <c r="DY439"/>
      <c r="DZ439"/>
      <c r="EA439"/>
      <c r="EB439"/>
      <c r="EC439"/>
      <c r="ED439"/>
      <c r="EE439"/>
      <c r="EF439"/>
      <c r="EG439"/>
      <c r="EH439"/>
      <c r="EI439"/>
      <c r="EJ439"/>
      <c r="EK439"/>
      <c r="EL439"/>
      <c r="EM439"/>
      <c r="EN439"/>
      <c r="EO439"/>
      <c r="EP439"/>
      <c r="EQ439"/>
      <c r="ER439"/>
      <c r="ES439"/>
      <c r="ET439"/>
      <c r="EU439"/>
      <c r="EV439"/>
      <c r="EW439"/>
      <c r="EX439"/>
      <c r="EY439"/>
      <c r="EZ439"/>
      <c r="FA439"/>
      <c r="FB439"/>
      <c r="FC439"/>
      <c r="FD439"/>
      <c r="FE439"/>
      <c r="FF439"/>
      <c r="FG439"/>
      <c r="FH439"/>
      <c r="FI439"/>
      <c r="FJ439"/>
      <c r="FK439"/>
      <c r="FL439"/>
      <c r="FM439"/>
      <c r="FN439"/>
      <c r="FO439"/>
      <c r="FP439"/>
      <c r="FQ439"/>
      <c r="FR439"/>
      <c r="FS439"/>
      <c r="FT439"/>
      <c r="FU439"/>
      <c r="FV439"/>
      <c r="FW439"/>
      <c r="FX439"/>
      <c r="FY439"/>
      <c r="FZ439"/>
      <c r="GA439"/>
      <c r="GB439"/>
      <c r="GC439"/>
      <c r="GD439"/>
      <c r="GE439"/>
      <c r="GF439"/>
      <c r="GG439"/>
      <c r="GH439"/>
      <c r="GI439"/>
      <c r="GJ439"/>
      <c r="GK439"/>
      <c r="GL439"/>
      <c r="GM439"/>
      <c r="GN439"/>
      <c r="GO439"/>
      <c r="GP439"/>
      <c r="GQ439"/>
      <c r="GR439"/>
      <c r="GS439"/>
      <c r="GT439"/>
      <c r="GU439"/>
      <c r="GV439"/>
      <c r="GW439"/>
      <c r="GX439"/>
      <c r="GY439"/>
      <c r="GZ439"/>
      <c r="HA439"/>
      <c r="HB439"/>
      <c r="HC439"/>
      <c r="HD439"/>
      <c r="HE439"/>
      <c r="HF439"/>
      <c r="HG439"/>
      <c r="HH439"/>
      <c r="HI439"/>
      <c r="HJ439"/>
      <c r="HK439"/>
      <c r="HL439"/>
      <c r="HM439"/>
      <c r="HN439"/>
      <c r="HO439"/>
      <c r="HP439"/>
      <c r="HQ439"/>
      <c r="HR439"/>
      <c r="HS439"/>
      <c r="HT439"/>
      <c r="HU439"/>
      <c r="HV439"/>
      <c r="HW439"/>
      <c r="HX439"/>
      <c r="HY439"/>
      <c r="HZ439"/>
      <c r="IA439"/>
      <c r="IB439"/>
      <c r="IC439"/>
      <c r="ID439"/>
      <c r="IE439"/>
      <c r="IF439"/>
      <c r="IG439"/>
      <c r="IH439"/>
      <c r="II439"/>
      <c r="IJ439"/>
      <c r="IK439"/>
      <c r="IL439"/>
      <c r="IM439"/>
      <c r="IN439"/>
      <c r="IO439"/>
      <c r="IP439"/>
      <c r="IQ439"/>
      <c r="IR439"/>
      <c r="IS439"/>
      <c r="IT439"/>
      <c r="IU439"/>
      <c r="IV439"/>
      <c r="IW439"/>
      <c r="IX439"/>
      <c r="IY439"/>
      <c r="IZ439"/>
      <c r="JA439"/>
      <c r="JB439"/>
      <c r="JC439"/>
      <c r="JD439"/>
      <c r="JE439"/>
      <c r="JF439"/>
      <c r="JG439"/>
      <c r="JH439"/>
      <c r="JI439"/>
      <c r="JJ439"/>
      <c r="JK439"/>
      <c r="JL439"/>
      <c r="JM439"/>
      <c r="JN439"/>
      <c r="JO439"/>
      <c r="JP439"/>
      <c r="JQ439"/>
      <c r="JR439"/>
      <c r="JS439"/>
      <c r="JT439"/>
      <c r="JU439"/>
      <c r="JV439"/>
      <c r="JW439"/>
      <c r="JX439"/>
      <c r="JY439"/>
      <c r="JZ439"/>
      <c r="KA439"/>
      <c r="KB439"/>
      <c r="KC439"/>
      <c r="KD439"/>
      <c r="KE439"/>
      <c r="KF439"/>
      <c r="KG439"/>
      <c r="KH439"/>
      <c r="KI439"/>
      <c r="KJ439"/>
      <c r="KK439"/>
      <c r="KL439"/>
      <c r="KM439"/>
      <c r="KN439"/>
      <c r="KO439"/>
      <c r="KP439"/>
      <c r="KQ439"/>
      <c r="KR439"/>
      <c r="KS439"/>
      <c r="KT439"/>
      <c r="KU439"/>
      <c r="KV439"/>
      <c r="KW439"/>
      <c r="KX439"/>
      <c r="KY439"/>
      <c r="KZ439"/>
      <c r="LA439"/>
      <c r="LB439"/>
      <c r="LC439"/>
      <c r="LD439"/>
      <c r="LE439"/>
      <c r="LF439"/>
      <c r="LG439"/>
      <c r="LH439"/>
      <c r="LI439"/>
      <c r="LJ439"/>
      <c r="LK439"/>
      <c r="LL439"/>
      <c r="LM439"/>
      <c r="LN439"/>
      <c r="LO439"/>
      <c r="LP439"/>
      <c r="LQ439"/>
      <c r="LR439"/>
      <c r="LS439"/>
      <c r="LT439"/>
      <c r="LU439"/>
      <c r="LV439"/>
      <c r="LW439"/>
      <c r="LX439"/>
      <c r="LY439"/>
      <c r="LZ439"/>
      <c r="MA439"/>
      <c r="MB439"/>
      <c r="MC439"/>
      <c r="MD439"/>
      <c r="ME439"/>
      <c r="MF439"/>
      <c r="MG439"/>
      <c r="MH439"/>
      <c r="MI439"/>
      <c r="MJ439"/>
      <c r="MK439"/>
      <c r="ML439"/>
      <c r="MM439"/>
      <c r="MN439"/>
      <c r="MO439"/>
      <c r="MP439"/>
      <c r="MQ439"/>
      <c r="MR439"/>
      <c r="MS439"/>
      <c r="MT439"/>
      <c r="MU439"/>
      <c r="MV439"/>
      <c r="MW439"/>
      <c r="MX439"/>
      <c r="MY439"/>
      <c r="MZ439"/>
      <c r="NA439"/>
      <c r="NB439"/>
      <c r="NC439"/>
      <c r="ND439"/>
      <c r="NE439"/>
      <c r="NF439"/>
      <c r="NG439"/>
      <c r="NH439"/>
      <c r="NI439"/>
      <c r="NJ439"/>
      <c r="NK439"/>
      <c r="NL439"/>
      <c r="NM439"/>
      <c r="NN439"/>
      <c r="NO439"/>
      <c r="NP439"/>
      <c r="NQ439"/>
      <c r="NR439"/>
      <c r="NS439"/>
      <c r="NT439"/>
      <c r="NU439"/>
      <c r="NV439"/>
      <c r="NW439"/>
      <c r="NX439"/>
      <c r="NY439"/>
      <c r="NZ439"/>
      <c r="OA439"/>
      <c r="OB439"/>
      <c r="OC439"/>
      <c r="OD439"/>
      <c r="OE439"/>
      <c r="OF439"/>
      <c r="OG439"/>
      <c r="OH439"/>
      <c r="OI439"/>
      <c r="OJ439"/>
      <c r="OK439"/>
      <c r="OL439"/>
      <c r="OM439"/>
      <c r="ON439"/>
      <c r="OO439"/>
      <c r="OP439"/>
      <c r="OQ439"/>
      <c r="OR439"/>
      <c r="OS439"/>
      <c r="OT439"/>
      <c r="OU439"/>
      <c r="OV439"/>
      <c r="OW439"/>
      <c r="OX439"/>
      <c r="OY439"/>
      <c r="OZ439"/>
      <c r="PA439"/>
      <c r="PB439"/>
      <c r="PC439"/>
      <c r="PD439"/>
      <c r="PE439"/>
      <c r="PF439"/>
      <c r="PG439"/>
      <c r="PH439"/>
      <c r="PI439"/>
      <c r="PJ439"/>
      <c r="PK439"/>
      <c r="PL439"/>
      <c r="PM439"/>
      <c r="PN439"/>
      <c r="PO439"/>
      <c r="PP439"/>
      <c r="PQ439"/>
      <c r="PR439"/>
      <c r="PS439"/>
      <c r="PT439"/>
      <c r="PU439"/>
      <c r="PV439"/>
      <c r="PW439"/>
      <c r="PX439"/>
      <c r="PY439"/>
      <c r="PZ439"/>
      <c r="QA439"/>
      <c r="QB439"/>
      <c r="QC439"/>
      <c r="QD439"/>
      <c r="QE439"/>
      <c r="QF439"/>
      <c r="QG439"/>
      <c r="QH439"/>
      <c r="QI439"/>
      <c r="QJ439"/>
      <c r="QK439"/>
      <c r="QL439"/>
      <c r="QM439"/>
      <c r="QN439"/>
      <c r="QO439"/>
      <c r="QP439"/>
      <c r="QQ439"/>
      <c r="QR439"/>
      <c r="QS439"/>
      <c r="QT439"/>
      <c r="QU439"/>
      <c r="QV439"/>
      <c r="QW439"/>
      <c r="QX439"/>
      <c r="QY439"/>
      <c r="QZ439"/>
      <c r="RA439"/>
      <c r="RB439"/>
      <c r="RC439"/>
      <c r="RD439"/>
      <c r="RE439"/>
      <c r="RF439"/>
      <c r="RG439"/>
      <c r="RH439"/>
      <c r="RI439"/>
      <c r="RJ439"/>
      <c r="RK439"/>
      <c r="RL439"/>
      <c r="RM439"/>
      <c r="RN439"/>
      <c r="RO439"/>
      <c r="RP439"/>
      <c r="RQ439"/>
      <c r="RR439"/>
      <c r="RS439"/>
      <c r="RT439"/>
      <c r="RU439"/>
      <c r="RV439"/>
      <c r="RW439"/>
      <c r="RX439"/>
      <c r="RY439"/>
      <c r="RZ439"/>
      <c r="SA439"/>
      <c r="SB439"/>
      <c r="SC439"/>
      <c r="SD439"/>
      <c r="SE439"/>
      <c r="SF439"/>
      <c r="SG439"/>
      <c r="SH439"/>
      <c r="SI439"/>
      <c r="SJ439"/>
      <c r="SK439"/>
      <c r="SL439"/>
      <c r="SM439"/>
      <c r="SN439"/>
      <c r="SO439"/>
      <c r="SP439"/>
    </row>
    <row r="440" spans="1:510" ht="16.5" customHeight="1" x14ac:dyDescent="0.2">
      <c r="A440" s="20">
        <v>1659</v>
      </c>
      <c r="B440" s="34" t="s">
        <v>70</v>
      </c>
      <c r="C440" s="34" t="s">
        <v>97</v>
      </c>
      <c r="D440" s="20" t="s">
        <v>51</v>
      </c>
      <c r="E440" s="20" t="s">
        <v>1345</v>
      </c>
      <c r="F440" s="22" t="s">
        <v>88</v>
      </c>
      <c r="G440" s="34" t="s">
        <v>37</v>
      </c>
      <c r="H440" s="20" t="s">
        <v>89</v>
      </c>
      <c r="I440" s="20" t="s">
        <v>27</v>
      </c>
      <c r="J440" s="35" t="s">
        <v>604</v>
      </c>
      <c r="K440" s="36"/>
      <c r="L440" s="36"/>
      <c r="M440" s="36"/>
      <c r="N440" s="36"/>
      <c r="O440" s="55">
        <v>135989127</v>
      </c>
      <c r="P440" s="37"/>
      <c r="Q440" s="34">
        <v>1</v>
      </c>
      <c r="R440" s="25">
        <v>45809</v>
      </c>
      <c r="S440" s="39" t="s">
        <v>83</v>
      </c>
      <c r="T440" s="37">
        <f t="shared" si="8"/>
        <v>135989127</v>
      </c>
      <c r="U440" s="27" t="s">
        <v>39</v>
      </c>
      <c r="V440" s="28" t="s">
        <v>40</v>
      </c>
      <c r="W440"/>
      <c r="X440"/>
      <c r="Y440"/>
      <c r="Z440"/>
      <c r="AA440"/>
      <c r="AB440"/>
      <c r="AC440"/>
      <c r="AD440"/>
      <c r="AE440"/>
      <c r="AF440"/>
      <c r="AG440"/>
      <c r="AH440"/>
      <c r="AI440"/>
      <c r="AJ440"/>
      <c r="AK440"/>
      <c r="AL440"/>
      <c r="AM440"/>
      <c r="AN440"/>
      <c r="AO440"/>
      <c r="AP440"/>
      <c r="AQ440"/>
      <c r="AR440"/>
      <c r="AS440"/>
      <c r="AT440"/>
      <c r="AU440"/>
      <c r="AV440"/>
      <c r="AW440"/>
      <c r="AX440"/>
      <c r="AY440"/>
      <c r="AZ440"/>
      <c r="BA440"/>
      <c r="BB440"/>
      <c r="BC440"/>
      <c r="BD440"/>
      <c r="BE440"/>
      <c r="BF440"/>
      <c r="BG440"/>
      <c r="BH440"/>
      <c r="BI440"/>
      <c r="BJ440"/>
      <c r="BK440"/>
      <c r="BL440"/>
      <c r="BM440"/>
      <c r="BN440"/>
      <c r="BO440"/>
      <c r="BP440"/>
      <c r="BQ440"/>
      <c r="BR440"/>
      <c r="BS440"/>
      <c r="BT440"/>
      <c r="BU440"/>
      <c r="BV440"/>
      <c r="BW440"/>
      <c r="BX440"/>
      <c r="BY440"/>
      <c r="BZ440"/>
      <c r="CA440"/>
      <c r="CB440"/>
      <c r="CC440"/>
      <c r="CD440"/>
      <c r="CE440"/>
      <c r="CF440"/>
      <c r="CG440"/>
      <c r="CH440"/>
      <c r="CI440"/>
      <c r="CJ440"/>
      <c r="CK440"/>
      <c r="CL440"/>
      <c r="CM440"/>
      <c r="CN440"/>
      <c r="CO440"/>
      <c r="CP440"/>
      <c r="CQ440"/>
      <c r="CR440"/>
      <c r="CS440"/>
      <c r="CT440"/>
      <c r="CU440"/>
      <c r="CV440"/>
      <c r="CW440"/>
      <c r="CX440"/>
      <c r="CY440"/>
      <c r="CZ440"/>
      <c r="DA440"/>
      <c r="DB440"/>
      <c r="DC440"/>
      <c r="DD440"/>
      <c r="DE440"/>
      <c r="DF440"/>
      <c r="DG440"/>
      <c r="DH440"/>
      <c r="DI440"/>
      <c r="DJ440"/>
      <c r="DK440"/>
      <c r="DL440"/>
      <c r="DM440"/>
      <c r="DN440"/>
      <c r="DO440"/>
      <c r="DP440"/>
      <c r="DQ440"/>
      <c r="DR440"/>
      <c r="DS440"/>
      <c r="DT440"/>
      <c r="DU440"/>
      <c r="DV440"/>
      <c r="DW440"/>
      <c r="DX440"/>
      <c r="DY440"/>
      <c r="DZ440"/>
      <c r="EA440"/>
      <c r="EB440"/>
      <c r="EC440"/>
      <c r="ED440"/>
      <c r="EE440"/>
      <c r="EF440"/>
      <c r="EG440"/>
      <c r="EH440"/>
      <c r="EI440"/>
      <c r="EJ440"/>
      <c r="EK440"/>
      <c r="EL440"/>
      <c r="EM440"/>
      <c r="EN440"/>
      <c r="EO440"/>
      <c r="EP440"/>
      <c r="EQ440"/>
      <c r="ER440"/>
      <c r="ES440"/>
      <c r="ET440"/>
      <c r="EU440"/>
      <c r="EV440"/>
      <c r="EW440"/>
      <c r="EX440"/>
      <c r="EY440"/>
      <c r="EZ440"/>
      <c r="FA440"/>
      <c r="FB440"/>
      <c r="FC440"/>
      <c r="FD440"/>
      <c r="FE440"/>
      <c r="FF440"/>
      <c r="FG440"/>
      <c r="FH440"/>
      <c r="FI440"/>
      <c r="FJ440"/>
      <c r="FK440"/>
      <c r="FL440"/>
      <c r="FM440"/>
      <c r="FN440"/>
      <c r="FO440"/>
      <c r="FP440"/>
      <c r="FQ440"/>
      <c r="FR440"/>
      <c r="FS440"/>
      <c r="FT440"/>
      <c r="FU440"/>
      <c r="FV440"/>
      <c r="FW440"/>
      <c r="FX440"/>
      <c r="FY440"/>
      <c r="FZ440"/>
      <c r="GA440"/>
      <c r="GB440"/>
      <c r="GC440"/>
      <c r="GD440"/>
      <c r="GE440"/>
      <c r="GF440"/>
      <c r="GG440"/>
      <c r="GH440"/>
      <c r="GI440"/>
      <c r="GJ440"/>
      <c r="GK440"/>
      <c r="GL440"/>
      <c r="GM440"/>
      <c r="GN440"/>
      <c r="GO440"/>
      <c r="GP440"/>
      <c r="GQ440"/>
      <c r="GR440"/>
      <c r="GS440"/>
      <c r="GT440"/>
      <c r="GU440"/>
      <c r="GV440"/>
      <c r="GW440"/>
      <c r="GX440"/>
      <c r="GY440"/>
      <c r="GZ440"/>
      <c r="HA440"/>
      <c r="HB440"/>
      <c r="HC440"/>
      <c r="HD440"/>
      <c r="HE440"/>
      <c r="HF440"/>
      <c r="HG440"/>
      <c r="HH440"/>
      <c r="HI440"/>
      <c r="HJ440"/>
      <c r="HK440"/>
      <c r="HL440"/>
      <c r="HM440"/>
      <c r="HN440"/>
      <c r="HO440"/>
      <c r="HP440"/>
      <c r="HQ440"/>
      <c r="HR440"/>
      <c r="HS440"/>
      <c r="HT440"/>
      <c r="HU440"/>
      <c r="HV440"/>
      <c r="HW440"/>
      <c r="HX440"/>
      <c r="HY440"/>
      <c r="HZ440"/>
      <c r="IA440"/>
      <c r="IB440"/>
      <c r="IC440"/>
      <c r="ID440"/>
      <c r="IE440"/>
      <c r="IF440"/>
      <c r="IG440"/>
      <c r="IH440"/>
      <c r="II440"/>
      <c r="IJ440"/>
      <c r="IK440"/>
      <c r="IL440"/>
      <c r="IM440"/>
      <c r="IN440"/>
      <c r="IO440"/>
      <c r="IP440"/>
      <c r="IQ440"/>
      <c r="IR440"/>
      <c r="IS440"/>
      <c r="IT440"/>
      <c r="IU440"/>
      <c r="IV440"/>
      <c r="IW440"/>
      <c r="IX440"/>
      <c r="IY440"/>
      <c r="IZ440"/>
      <c r="JA440"/>
      <c r="JB440"/>
      <c r="JC440"/>
      <c r="JD440"/>
      <c r="JE440"/>
      <c r="JF440"/>
      <c r="JG440"/>
      <c r="JH440"/>
      <c r="JI440"/>
      <c r="JJ440"/>
      <c r="JK440"/>
      <c r="JL440"/>
      <c r="JM440"/>
      <c r="JN440"/>
      <c r="JO440"/>
      <c r="JP440"/>
      <c r="JQ440"/>
      <c r="JR440"/>
      <c r="JS440"/>
      <c r="JT440"/>
      <c r="JU440"/>
      <c r="JV440"/>
      <c r="JW440"/>
      <c r="JX440"/>
      <c r="JY440"/>
      <c r="JZ440"/>
      <c r="KA440"/>
      <c r="KB440"/>
      <c r="KC440"/>
      <c r="KD440"/>
      <c r="KE440"/>
      <c r="KF440"/>
      <c r="KG440"/>
      <c r="KH440"/>
      <c r="KI440"/>
      <c r="KJ440"/>
      <c r="KK440"/>
      <c r="KL440"/>
      <c r="KM440"/>
      <c r="KN440"/>
      <c r="KO440"/>
      <c r="KP440"/>
      <c r="KQ440"/>
      <c r="KR440"/>
      <c r="KS440"/>
      <c r="KT440"/>
      <c r="KU440"/>
      <c r="KV440"/>
      <c r="KW440"/>
      <c r="KX440"/>
      <c r="KY440"/>
      <c r="KZ440"/>
      <c r="LA440"/>
      <c r="LB440"/>
      <c r="LC440"/>
      <c r="LD440"/>
      <c r="LE440"/>
      <c r="LF440"/>
      <c r="LG440"/>
      <c r="LH440"/>
      <c r="LI440"/>
      <c r="LJ440"/>
      <c r="LK440"/>
      <c r="LL440"/>
      <c r="LM440"/>
      <c r="LN440"/>
      <c r="LO440"/>
      <c r="LP440"/>
      <c r="LQ440"/>
      <c r="LR440"/>
      <c r="LS440"/>
      <c r="LT440"/>
      <c r="LU440"/>
      <c r="LV440"/>
      <c r="LW440"/>
      <c r="LX440"/>
      <c r="LY440"/>
      <c r="LZ440"/>
      <c r="MA440"/>
      <c r="MB440"/>
      <c r="MC440"/>
      <c r="MD440"/>
      <c r="ME440"/>
      <c r="MF440"/>
      <c r="MG440"/>
      <c r="MH440"/>
      <c r="MI440"/>
      <c r="MJ440"/>
      <c r="MK440"/>
      <c r="ML440"/>
      <c r="MM440"/>
      <c r="MN440"/>
      <c r="MO440"/>
      <c r="MP440"/>
      <c r="MQ440"/>
      <c r="MR440"/>
      <c r="MS440"/>
      <c r="MT440"/>
      <c r="MU440"/>
      <c r="MV440"/>
      <c r="MW440"/>
      <c r="MX440"/>
      <c r="MY440"/>
      <c r="MZ440"/>
      <c r="NA440"/>
      <c r="NB440"/>
      <c r="NC440"/>
      <c r="ND440"/>
      <c r="NE440"/>
      <c r="NF440"/>
      <c r="NG440"/>
      <c r="NH440"/>
      <c r="NI440"/>
      <c r="NJ440"/>
      <c r="NK440"/>
      <c r="NL440"/>
      <c r="NM440"/>
      <c r="NN440"/>
      <c r="NO440"/>
      <c r="NP440"/>
      <c r="NQ440"/>
      <c r="NR440"/>
      <c r="NS440"/>
      <c r="NT440"/>
      <c r="NU440"/>
      <c r="NV440"/>
      <c r="NW440"/>
      <c r="NX440"/>
      <c r="NY440"/>
      <c r="NZ440"/>
      <c r="OA440"/>
      <c r="OB440"/>
      <c r="OC440"/>
      <c r="OD440"/>
      <c r="OE440"/>
      <c r="OF440"/>
      <c r="OG440"/>
      <c r="OH440"/>
      <c r="OI440"/>
      <c r="OJ440"/>
      <c r="OK440"/>
      <c r="OL440"/>
      <c r="OM440"/>
      <c r="ON440"/>
      <c r="OO440"/>
      <c r="OP440"/>
      <c r="OQ440"/>
      <c r="OR440"/>
      <c r="OS440"/>
      <c r="OT440"/>
      <c r="OU440"/>
      <c r="OV440"/>
      <c r="OW440"/>
      <c r="OX440"/>
      <c r="OY440"/>
      <c r="OZ440"/>
      <c r="PA440"/>
      <c r="PB440"/>
      <c r="PC440"/>
      <c r="PD440"/>
      <c r="PE440"/>
      <c r="PF440"/>
      <c r="PG440"/>
      <c r="PH440"/>
      <c r="PI440"/>
      <c r="PJ440"/>
      <c r="PK440"/>
      <c r="PL440"/>
      <c r="PM440"/>
      <c r="PN440"/>
      <c r="PO440"/>
      <c r="PP440"/>
      <c r="PQ440"/>
      <c r="PR440"/>
      <c r="PS440"/>
      <c r="PT440"/>
      <c r="PU440"/>
      <c r="PV440"/>
      <c r="PW440"/>
      <c r="PX440"/>
      <c r="PY440"/>
      <c r="PZ440"/>
      <c r="QA440"/>
      <c r="QB440"/>
      <c r="QC440"/>
      <c r="QD440"/>
      <c r="QE440"/>
      <c r="QF440"/>
      <c r="QG440"/>
      <c r="QH440"/>
      <c r="QI440"/>
      <c r="QJ440"/>
      <c r="QK440"/>
      <c r="QL440"/>
      <c r="QM440"/>
      <c r="QN440"/>
      <c r="QO440"/>
      <c r="QP440"/>
      <c r="QQ440"/>
      <c r="QR440"/>
      <c r="QS440"/>
      <c r="QT440"/>
      <c r="QU440"/>
      <c r="QV440"/>
      <c r="QW440"/>
      <c r="QX440"/>
      <c r="QY440"/>
      <c r="QZ440"/>
      <c r="RA440"/>
      <c r="RB440"/>
      <c r="RC440"/>
      <c r="RD440"/>
      <c r="RE440"/>
      <c r="RF440"/>
      <c r="RG440"/>
      <c r="RH440"/>
      <c r="RI440"/>
      <c r="RJ440"/>
      <c r="RK440"/>
      <c r="RL440"/>
      <c r="RM440"/>
      <c r="RN440"/>
      <c r="RO440"/>
      <c r="RP440"/>
      <c r="RQ440"/>
      <c r="RR440"/>
      <c r="RS440"/>
      <c r="RT440"/>
      <c r="RU440"/>
      <c r="RV440"/>
      <c r="RW440"/>
      <c r="RX440"/>
      <c r="RY440"/>
      <c r="RZ440"/>
      <c r="SA440"/>
      <c r="SB440"/>
      <c r="SC440"/>
      <c r="SD440"/>
      <c r="SE440"/>
      <c r="SF440"/>
      <c r="SG440"/>
      <c r="SH440"/>
      <c r="SI440"/>
      <c r="SJ440"/>
      <c r="SK440"/>
      <c r="SL440"/>
      <c r="SM440"/>
      <c r="SN440"/>
      <c r="SO440"/>
      <c r="SP440"/>
    </row>
    <row r="441" spans="1:510" ht="16.5" customHeight="1" x14ac:dyDescent="0.2">
      <c r="A441" s="20">
        <v>1660</v>
      </c>
      <c r="B441" s="34" t="s">
        <v>70</v>
      </c>
      <c r="C441" s="34" t="s">
        <v>434</v>
      </c>
      <c r="D441" s="20" t="s">
        <v>51</v>
      </c>
      <c r="E441" s="20" t="s">
        <v>1345</v>
      </c>
      <c r="F441" s="22" t="s">
        <v>88</v>
      </c>
      <c r="G441" s="34" t="s">
        <v>37</v>
      </c>
      <c r="H441" s="20" t="s">
        <v>89</v>
      </c>
      <c r="I441" s="20" t="s">
        <v>27</v>
      </c>
      <c r="J441" s="56" t="s">
        <v>605</v>
      </c>
      <c r="K441" s="36"/>
      <c r="L441" s="36"/>
      <c r="M441" s="36"/>
      <c r="N441" s="36"/>
      <c r="O441" s="55">
        <v>191908309</v>
      </c>
      <c r="P441" s="37"/>
      <c r="Q441" s="34">
        <v>1</v>
      </c>
      <c r="R441" s="38"/>
      <c r="S441" s="39" t="s">
        <v>83</v>
      </c>
      <c r="T441" s="37">
        <f t="shared" si="8"/>
        <v>191908309</v>
      </c>
      <c r="U441" s="27" t="s">
        <v>39</v>
      </c>
      <c r="V441" s="28" t="s">
        <v>40</v>
      </c>
      <c r="W441"/>
      <c r="X441"/>
      <c r="Y441"/>
      <c r="Z441"/>
      <c r="AA441"/>
      <c r="AB441"/>
      <c r="AC441"/>
      <c r="AD441"/>
      <c r="AE441"/>
      <c r="AF441"/>
      <c r="AG441"/>
      <c r="AH441"/>
      <c r="AI441"/>
      <c r="AJ441"/>
      <c r="AK441"/>
      <c r="AL441"/>
      <c r="AM441"/>
      <c r="AN441"/>
      <c r="AO441"/>
      <c r="AP441"/>
      <c r="AQ441"/>
      <c r="AR441"/>
      <c r="AS441"/>
      <c r="AT441"/>
      <c r="AU441"/>
      <c r="AV441"/>
      <c r="AW441"/>
      <c r="AX441"/>
      <c r="AY441"/>
      <c r="AZ441"/>
      <c r="BA441"/>
      <c r="BB441"/>
      <c r="BC441"/>
      <c r="BD441"/>
      <c r="BE441"/>
      <c r="BF441"/>
      <c r="BG441"/>
      <c r="BH441"/>
      <c r="BI441"/>
      <c r="BJ441"/>
      <c r="BK441"/>
      <c r="BL441"/>
      <c r="BM441"/>
      <c r="BN441"/>
      <c r="BO441"/>
      <c r="BP441"/>
      <c r="BQ441"/>
      <c r="BR441"/>
      <c r="BS441"/>
      <c r="BT441"/>
      <c r="BU441"/>
      <c r="BV441"/>
      <c r="BW441"/>
      <c r="BX441"/>
      <c r="BY441"/>
      <c r="BZ441"/>
      <c r="CA441"/>
      <c r="CB441"/>
      <c r="CC441"/>
      <c r="CD441"/>
      <c r="CE441"/>
      <c r="CF441"/>
      <c r="CG441"/>
      <c r="CH441"/>
      <c r="CI441"/>
      <c r="CJ441"/>
      <c r="CK441"/>
      <c r="CL441"/>
      <c r="CM441"/>
      <c r="CN441"/>
      <c r="CO441"/>
      <c r="CP441"/>
      <c r="CQ441"/>
      <c r="CR441"/>
      <c r="CS441"/>
      <c r="CT441"/>
      <c r="CU441"/>
      <c r="CV441"/>
      <c r="CW441"/>
      <c r="CX441"/>
      <c r="CY441"/>
      <c r="CZ441"/>
      <c r="DA441"/>
      <c r="DB441"/>
      <c r="DC441"/>
      <c r="DD441"/>
      <c r="DE441"/>
      <c r="DF441"/>
      <c r="DG441"/>
      <c r="DH441"/>
      <c r="DI441"/>
      <c r="DJ441"/>
      <c r="DK441"/>
      <c r="DL441"/>
      <c r="DM441"/>
      <c r="DN441"/>
      <c r="DO441"/>
      <c r="DP441"/>
      <c r="DQ441"/>
      <c r="DR441"/>
      <c r="DS441"/>
      <c r="DT441"/>
      <c r="DU441"/>
      <c r="DV441"/>
      <c r="DW441"/>
      <c r="DX441"/>
      <c r="DY441"/>
      <c r="DZ441"/>
      <c r="EA441"/>
      <c r="EB441"/>
      <c r="EC441"/>
      <c r="ED441"/>
      <c r="EE441"/>
      <c r="EF441"/>
      <c r="EG441"/>
      <c r="EH441"/>
      <c r="EI441"/>
      <c r="EJ441"/>
      <c r="EK441"/>
      <c r="EL441"/>
      <c r="EM441"/>
      <c r="EN441"/>
      <c r="EO441"/>
      <c r="EP441"/>
      <c r="EQ441"/>
      <c r="ER441"/>
      <c r="ES441"/>
      <c r="ET441"/>
      <c r="EU441"/>
      <c r="EV441"/>
      <c r="EW441"/>
      <c r="EX441"/>
      <c r="EY441"/>
      <c r="EZ441"/>
      <c r="FA441"/>
      <c r="FB441"/>
      <c r="FC441"/>
      <c r="FD441"/>
      <c r="FE441"/>
      <c r="FF441"/>
      <c r="FG441"/>
      <c r="FH441"/>
      <c r="FI441"/>
      <c r="FJ441"/>
      <c r="FK441"/>
      <c r="FL441"/>
      <c r="FM441"/>
      <c r="FN441"/>
      <c r="FO441"/>
      <c r="FP441"/>
      <c r="FQ441"/>
      <c r="FR441"/>
      <c r="FS441"/>
      <c r="FT441"/>
      <c r="FU441"/>
      <c r="FV441"/>
      <c r="FW441"/>
      <c r="FX441"/>
      <c r="FY441"/>
      <c r="FZ441"/>
      <c r="GA441"/>
      <c r="GB441"/>
      <c r="GC441"/>
      <c r="GD441"/>
      <c r="GE441"/>
      <c r="GF441"/>
      <c r="GG441"/>
      <c r="GH441"/>
      <c r="GI441"/>
      <c r="GJ441"/>
      <c r="GK441"/>
      <c r="GL441"/>
      <c r="GM441"/>
      <c r="GN441"/>
      <c r="GO441"/>
      <c r="GP441"/>
      <c r="GQ441"/>
      <c r="GR441"/>
      <c r="GS441"/>
      <c r="GT441"/>
      <c r="GU441"/>
      <c r="GV441"/>
      <c r="GW441"/>
      <c r="GX441"/>
      <c r="GY441"/>
      <c r="GZ441"/>
      <c r="HA441"/>
      <c r="HB441"/>
      <c r="HC441"/>
      <c r="HD441"/>
      <c r="HE441"/>
      <c r="HF441"/>
      <c r="HG441"/>
      <c r="HH441"/>
      <c r="HI441"/>
      <c r="HJ441"/>
      <c r="HK441"/>
      <c r="HL441"/>
      <c r="HM441"/>
      <c r="HN441"/>
      <c r="HO441"/>
      <c r="HP441"/>
      <c r="HQ441"/>
      <c r="HR441"/>
      <c r="HS441"/>
      <c r="HT441"/>
      <c r="HU441"/>
      <c r="HV441"/>
      <c r="HW441"/>
      <c r="HX441"/>
      <c r="HY441"/>
      <c r="HZ441"/>
      <c r="IA441"/>
      <c r="IB441"/>
      <c r="IC441"/>
      <c r="ID441"/>
      <c r="IE441"/>
      <c r="IF441"/>
      <c r="IG441"/>
      <c r="IH441"/>
      <c r="II441"/>
      <c r="IJ441"/>
      <c r="IK441"/>
      <c r="IL441"/>
      <c r="IM441"/>
      <c r="IN441"/>
      <c r="IO441"/>
      <c r="IP441"/>
      <c r="IQ441"/>
      <c r="IR441"/>
      <c r="IS441"/>
      <c r="IT441"/>
      <c r="IU441"/>
      <c r="IV441"/>
      <c r="IW441"/>
      <c r="IX441"/>
      <c r="IY441"/>
      <c r="IZ441"/>
      <c r="JA441"/>
      <c r="JB441"/>
      <c r="JC441"/>
      <c r="JD441"/>
      <c r="JE441"/>
      <c r="JF441"/>
      <c r="JG441"/>
      <c r="JH441"/>
      <c r="JI441"/>
      <c r="JJ441"/>
      <c r="JK441"/>
      <c r="JL441"/>
      <c r="JM441"/>
      <c r="JN441"/>
      <c r="JO441"/>
      <c r="JP441"/>
      <c r="JQ441"/>
      <c r="JR441"/>
      <c r="JS441"/>
      <c r="JT441"/>
      <c r="JU441"/>
      <c r="JV441"/>
      <c r="JW441"/>
      <c r="JX441"/>
      <c r="JY441"/>
      <c r="JZ441"/>
      <c r="KA441"/>
      <c r="KB441"/>
      <c r="KC441"/>
      <c r="KD441"/>
      <c r="KE441"/>
      <c r="KF441"/>
      <c r="KG441"/>
      <c r="KH441"/>
      <c r="KI441"/>
      <c r="KJ441"/>
      <c r="KK441"/>
      <c r="KL441"/>
      <c r="KM441"/>
      <c r="KN441"/>
      <c r="KO441"/>
      <c r="KP441"/>
      <c r="KQ441"/>
      <c r="KR441"/>
      <c r="KS441"/>
      <c r="KT441"/>
      <c r="KU441"/>
      <c r="KV441"/>
      <c r="KW441"/>
      <c r="KX441"/>
      <c r="KY441"/>
      <c r="KZ441"/>
      <c r="LA441"/>
      <c r="LB441"/>
      <c r="LC441"/>
      <c r="LD441"/>
      <c r="LE441"/>
      <c r="LF441"/>
      <c r="LG441"/>
      <c r="LH441"/>
      <c r="LI441"/>
      <c r="LJ441"/>
      <c r="LK441"/>
      <c r="LL441"/>
      <c r="LM441"/>
      <c r="LN441"/>
      <c r="LO441"/>
      <c r="LP441"/>
      <c r="LQ441"/>
      <c r="LR441"/>
      <c r="LS441"/>
      <c r="LT441"/>
      <c r="LU441"/>
      <c r="LV441"/>
      <c r="LW441"/>
      <c r="LX441"/>
      <c r="LY441"/>
      <c r="LZ441"/>
      <c r="MA441"/>
      <c r="MB441"/>
      <c r="MC441"/>
      <c r="MD441"/>
      <c r="ME441"/>
      <c r="MF441"/>
      <c r="MG441"/>
      <c r="MH441"/>
      <c r="MI441"/>
      <c r="MJ441"/>
      <c r="MK441"/>
      <c r="ML441"/>
      <c r="MM441"/>
      <c r="MN441"/>
      <c r="MO441"/>
      <c r="MP441"/>
      <c r="MQ441"/>
      <c r="MR441"/>
      <c r="MS441"/>
      <c r="MT441"/>
      <c r="MU441"/>
      <c r="MV441"/>
      <c r="MW441"/>
      <c r="MX441"/>
      <c r="MY441"/>
      <c r="MZ441"/>
      <c r="NA441"/>
      <c r="NB441"/>
      <c r="NC441"/>
      <c r="ND441"/>
      <c r="NE441"/>
      <c r="NF441"/>
      <c r="NG441"/>
      <c r="NH441"/>
      <c r="NI441"/>
      <c r="NJ441"/>
      <c r="NK441"/>
      <c r="NL441"/>
      <c r="NM441"/>
      <c r="NN441"/>
      <c r="NO441"/>
      <c r="NP441"/>
      <c r="NQ441"/>
      <c r="NR441"/>
      <c r="NS441"/>
      <c r="NT441"/>
      <c r="NU441"/>
      <c r="NV441"/>
      <c r="NW441"/>
      <c r="NX441"/>
      <c r="NY441"/>
      <c r="NZ441"/>
      <c r="OA441"/>
      <c r="OB441"/>
      <c r="OC441"/>
      <c r="OD441"/>
      <c r="OE441"/>
      <c r="OF441"/>
      <c r="OG441"/>
      <c r="OH441"/>
      <c r="OI441"/>
      <c r="OJ441"/>
      <c r="OK441"/>
      <c r="OL441"/>
      <c r="OM441"/>
      <c r="ON441"/>
      <c r="OO441"/>
      <c r="OP441"/>
      <c r="OQ441"/>
      <c r="OR441"/>
      <c r="OS441"/>
      <c r="OT441"/>
      <c r="OU441"/>
      <c r="OV441"/>
      <c r="OW441"/>
      <c r="OX441"/>
      <c r="OY441"/>
      <c r="OZ441"/>
      <c r="PA441"/>
      <c r="PB441"/>
      <c r="PC441"/>
      <c r="PD441"/>
      <c r="PE441"/>
      <c r="PF441"/>
      <c r="PG441"/>
      <c r="PH441"/>
      <c r="PI441"/>
      <c r="PJ441"/>
      <c r="PK441"/>
      <c r="PL441"/>
      <c r="PM441"/>
      <c r="PN441"/>
      <c r="PO441"/>
      <c r="PP441"/>
      <c r="PQ441"/>
      <c r="PR441"/>
      <c r="PS441"/>
      <c r="PT441"/>
      <c r="PU441"/>
      <c r="PV441"/>
      <c r="PW441"/>
      <c r="PX441"/>
      <c r="PY441"/>
      <c r="PZ441"/>
      <c r="QA441"/>
      <c r="QB441"/>
      <c r="QC441"/>
      <c r="QD441"/>
      <c r="QE441"/>
      <c r="QF441"/>
      <c r="QG441"/>
      <c r="QH441"/>
      <c r="QI441"/>
      <c r="QJ441"/>
      <c r="QK441"/>
      <c r="QL441"/>
      <c r="QM441"/>
      <c r="QN441"/>
      <c r="QO441"/>
      <c r="QP441"/>
      <c r="QQ441"/>
      <c r="QR441"/>
      <c r="QS441"/>
      <c r="QT441"/>
      <c r="QU441"/>
      <c r="QV441"/>
      <c r="QW441"/>
      <c r="QX441"/>
      <c r="QY441"/>
      <c r="QZ441"/>
      <c r="RA441"/>
      <c r="RB441"/>
      <c r="RC441"/>
      <c r="RD441"/>
      <c r="RE441"/>
      <c r="RF441"/>
      <c r="RG441"/>
      <c r="RH441"/>
      <c r="RI441"/>
      <c r="RJ441"/>
      <c r="RK441"/>
      <c r="RL441"/>
      <c r="RM441"/>
      <c r="RN441"/>
      <c r="RO441"/>
      <c r="RP441"/>
      <c r="RQ441"/>
      <c r="RR441"/>
      <c r="RS441"/>
      <c r="RT441"/>
      <c r="RU441"/>
      <c r="RV441"/>
      <c r="RW441"/>
      <c r="RX441"/>
      <c r="RY441"/>
      <c r="RZ441"/>
      <c r="SA441"/>
      <c r="SB441"/>
      <c r="SC441"/>
      <c r="SD441"/>
      <c r="SE441"/>
      <c r="SF441"/>
      <c r="SG441"/>
      <c r="SH441"/>
      <c r="SI441"/>
      <c r="SJ441"/>
      <c r="SK441"/>
      <c r="SL441"/>
      <c r="SM441"/>
      <c r="SN441"/>
      <c r="SO441"/>
      <c r="SP441"/>
    </row>
    <row r="442" spans="1:510" ht="16.5" customHeight="1" x14ac:dyDescent="0.2">
      <c r="A442" s="20">
        <v>1661</v>
      </c>
      <c r="B442" s="34" t="s">
        <v>70</v>
      </c>
      <c r="C442" s="34" t="s">
        <v>449</v>
      </c>
      <c r="D442" s="20" t="s">
        <v>51</v>
      </c>
      <c r="E442" s="20" t="s">
        <v>1345</v>
      </c>
      <c r="F442" s="22" t="s">
        <v>88</v>
      </c>
      <c r="G442" s="34" t="s">
        <v>37</v>
      </c>
      <c r="H442" s="20" t="s">
        <v>89</v>
      </c>
      <c r="I442" s="20" t="s">
        <v>27</v>
      </c>
      <c r="J442" s="35" t="s">
        <v>606</v>
      </c>
      <c r="K442" s="36"/>
      <c r="L442" s="36"/>
      <c r="M442" s="36"/>
      <c r="N442" s="36"/>
      <c r="O442" s="55">
        <v>481159217</v>
      </c>
      <c r="P442" s="37"/>
      <c r="Q442" s="34">
        <v>1</v>
      </c>
      <c r="R442" s="38"/>
      <c r="S442" s="39" t="s">
        <v>83</v>
      </c>
      <c r="T442" s="37">
        <f t="shared" si="8"/>
        <v>481159217</v>
      </c>
      <c r="U442" s="27" t="s">
        <v>39</v>
      </c>
      <c r="V442" s="28" t="s">
        <v>40</v>
      </c>
      <c r="W442"/>
      <c r="X442"/>
      <c r="Y442"/>
      <c r="Z442"/>
      <c r="AA442"/>
      <c r="AB442"/>
      <c r="AC442"/>
      <c r="AD442"/>
      <c r="AE442"/>
      <c r="AF442"/>
      <c r="AG442"/>
      <c r="AH442"/>
      <c r="AI442"/>
      <c r="AJ442"/>
      <c r="AK442"/>
      <c r="AL442"/>
      <c r="AM442"/>
      <c r="AN442"/>
      <c r="AO442"/>
      <c r="AP442"/>
      <c r="AQ442"/>
      <c r="AR442"/>
      <c r="AS442"/>
      <c r="AT442"/>
      <c r="AU442"/>
      <c r="AV442"/>
      <c r="AW442"/>
      <c r="AX442"/>
      <c r="AY442"/>
      <c r="AZ442"/>
      <c r="BA442"/>
      <c r="BB442"/>
      <c r="BC442"/>
      <c r="BD442"/>
      <c r="BE442"/>
      <c r="BF442"/>
      <c r="BG442"/>
      <c r="BH442"/>
      <c r="BI442"/>
      <c r="BJ442"/>
      <c r="BK442"/>
      <c r="BL442"/>
      <c r="BM442"/>
      <c r="BN442"/>
      <c r="BO442"/>
      <c r="BP442"/>
      <c r="BQ442"/>
      <c r="BR442"/>
      <c r="BS442"/>
      <c r="BT442"/>
      <c r="BU442"/>
      <c r="BV442"/>
      <c r="BW442"/>
      <c r="BX442"/>
      <c r="BY442"/>
      <c r="BZ442"/>
      <c r="CA442"/>
      <c r="CB442"/>
      <c r="CC442"/>
      <c r="CD442"/>
      <c r="CE442"/>
      <c r="CF442"/>
      <c r="CG442"/>
      <c r="CH442"/>
      <c r="CI442"/>
      <c r="CJ442"/>
      <c r="CK442"/>
      <c r="CL442"/>
      <c r="CM442"/>
      <c r="CN442"/>
      <c r="CO442"/>
      <c r="CP442"/>
      <c r="CQ442"/>
      <c r="CR442"/>
      <c r="CS442"/>
      <c r="CT442"/>
      <c r="CU442"/>
      <c r="CV442"/>
      <c r="CW442"/>
      <c r="CX442"/>
      <c r="CY442"/>
      <c r="CZ442"/>
      <c r="DA442"/>
      <c r="DB442"/>
      <c r="DC442"/>
      <c r="DD442"/>
      <c r="DE442"/>
      <c r="DF442"/>
      <c r="DG442"/>
      <c r="DH442"/>
      <c r="DI442"/>
      <c r="DJ442"/>
      <c r="DK442"/>
      <c r="DL442"/>
      <c r="DM442"/>
      <c r="DN442"/>
      <c r="DO442"/>
      <c r="DP442"/>
      <c r="DQ442"/>
      <c r="DR442"/>
      <c r="DS442"/>
      <c r="DT442"/>
      <c r="DU442"/>
      <c r="DV442"/>
      <c r="DW442"/>
      <c r="DX442"/>
      <c r="DY442"/>
      <c r="DZ442"/>
      <c r="EA442"/>
      <c r="EB442"/>
      <c r="EC442"/>
      <c r="ED442"/>
      <c r="EE442"/>
      <c r="EF442"/>
      <c r="EG442"/>
      <c r="EH442"/>
      <c r="EI442"/>
      <c r="EJ442"/>
      <c r="EK442"/>
      <c r="EL442"/>
      <c r="EM442"/>
      <c r="EN442"/>
      <c r="EO442"/>
      <c r="EP442"/>
      <c r="EQ442"/>
      <c r="ER442"/>
      <c r="ES442"/>
      <c r="ET442"/>
      <c r="EU442"/>
      <c r="EV442"/>
      <c r="EW442"/>
      <c r="EX442"/>
      <c r="EY442"/>
      <c r="EZ442"/>
      <c r="FA442"/>
      <c r="FB442"/>
      <c r="FC442"/>
      <c r="FD442"/>
      <c r="FE442"/>
      <c r="FF442"/>
      <c r="FG442"/>
      <c r="FH442"/>
      <c r="FI442"/>
      <c r="FJ442"/>
      <c r="FK442"/>
      <c r="FL442"/>
      <c r="FM442"/>
      <c r="FN442"/>
      <c r="FO442"/>
      <c r="FP442"/>
      <c r="FQ442"/>
      <c r="FR442"/>
      <c r="FS442"/>
      <c r="FT442"/>
      <c r="FU442"/>
      <c r="FV442"/>
      <c r="FW442"/>
      <c r="FX442"/>
      <c r="FY442"/>
      <c r="FZ442"/>
      <c r="GA442"/>
      <c r="GB442"/>
      <c r="GC442"/>
      <c r="GD442"/>
      <c r="GE442"/>
      <c r="GF442"/>
      <c r="GG442"/>
      <c r="GH442"/>
      <c r="GI442"/>
      <c r="GJ442"/>
      <c r="GK442"/>
      <c r="GL442"/>
      <c r="GM442"/>
      <c r="GN442"/>
      <c r="GO442"/>
      <c r="GP442"/>
      <c r="GQ442"/>
      <c r="GR442"/>
      <c r="GS442"/>
      <c r="GT442"/>
      <c r="GU442"/>
      <c r="GV442"/>
      <c r="GW442"/>
      <c r="GX442"/>
      <c r="GY442"/>
      <c r="GZ442"/>
      <c r="HA442"/>
      <c r="HB442"/>
      <c r="HC442"/>
      <c r="HD442"/>
      <c r="HE442"/>
      <c r="HF442"/>
      <c r="HG442"/>
      <c r="HH442"/>
      <c r="HI442"/>
      <c r="HJ442"/>
      <c r="HK442"/>
      <c r="HL442"/>
      <c r="HM442"/>
      <c r="HN442"/>
      <c r="HO442"/>
      <c r="HP442"/>
      <c r="HQ442"/>
      <c r="HR442"/>
      <c r="HS442"/>
      <c r="HT442"/>
      <c r="HU442"/>
      <c r="HV442"/>
      <c r="HW442"/>
      <c r="HX442"/>
      <c r="HY442"/>
      <c r="HZ442"/>
      <c r="IA442"/>
      <c r="IB442"/>
      <c r="IC442"/>
      <c r="ID442"/>
      <c r="IE442"/>
      <c r="IF442"/>
      <c r="IG442"/>
      <c r="IH442"/>
      <c r="II442"/>
      <c r="IJ442"/>
      <c r="IK442"/>
      <c r="IL442"/>
      <c r="IM442"/>
      <c r="IN442"/>
      <c r="IO442"/>
      <c r="IP442"/>
      <c r="IQ442"/>
      <c r="IR442"/>
      <c r="IS442"/>
      <c r="IT442"/>
      <c r="IU442"/>
      <c r="IV442"/>
      <c r="IW442"/>
      <c r="IX442"/>
      <c r="IY442"/>
      <c r="IZ442"/>
      <c r="JA442"/>
      <c r="JB442"/>
      <c r="JC442"/>
      <c r="JD442"/>
      <c r="JE442"/>
      <c r="JF442"/>
      <c r="JG442"/>
      <c r="JH442"/>
      <c r="JI442"/>
      <c r="JJ442"/>
      <c r="JK442"/>
      <c r="JL442"/>
      <c r="JM442"/>
      <c r="JN442"/>
      <c r="JO442"/>
      <c r="JP442"/>
      <c r="JQ442"/>
      <c r="JR442"/>
      <c r="JS442"/>
      <c r="JT442"/>
      <c r="JU442"/>
      <c r="JV442"/>
      <c r="JW442"/>
      <c r="JX442"/>
      <c r="JY442"/>
      <c r="JZ442"/>
      <c r="KA442"/>
      <c r="KB442"/>
      <c r="KC442"/>
      <c r="KD442"/>
      <c r="KE442"/>
      <c r="KF442"/>
      <c r="KG442"/>
      <c r="KH442"/>
      <c r="KI442"/>
      <c r="KJ442"/>
      <c r="KK442"/>
      <c r="KL442"/>
      <c r="KM442"/>
      <c r="KN442"/>
      <c r="KO442"/>
      <c r="KP442"/>
      <c r="KQ442"/>
      <c r="KR442"/>
      <c r="KS442"/>
      <c r="KT442"/>
      <c r="KU442"/>
      <c r="KV442"/>
      <c r="KW442"/>
      <c r="KX442"/>
      <c r="KY442"/>
      <c r="KZ442"/>
      <c r="LA442"/>
      <c r="LB442"/>
      <c r="LC442"/>
      <c r="LD442"/>
      <c r="LE442"/>
      <c r="LF442"/>
      <c r="LG442"/>
      <c r="LH442"/>
      <c r="LI442"/>
      <c r="LJ442"/>
      <c r="LK442"/>
      <c r="LL442"/>
      <c r="LM442"/>
      <c r="LN442"/>
      <c r="LO442"/>
      <c r="LP442"/>
      <c r="LQ442"/>
      <c r="LR442"/>
      <c r="LS442"/>
      <c r="LT442"/>
      <c r="LU442"/>
      <c r="LV442"/>
      <c r="LW442"/>
      <c r="LX442"/>
      <c r="LY442"/>
      <c r="LZ442"/>
      <c r="MA442"/>
      <c r="MB442"/>
      <c r="MC442"/>
      <c r="MD442"/>
      <c r="ME442"/>
      <c r="MF442"/>
      <c r="MG442"/>
      <c r="MH442"/>
      <c r="MI442"/>
      <c r="MJ442"/>
      <c r="MK442"/>
      <c r="ML442"/>
      <c r="MM442"/>
      <c r="MN442"/>
      <c r="MO442"/>
      <c r="MP442"/>
      <c r="MQ442"/>
      <c r="MR442"/>
      <c r="MS442"/>
      <c r="MT442"/>
      <c r="MU442"/>
      <c r="MV442"/>
      <c r="MW442"/>
      <c r="MX442"/>
      <c r="MY442"/>
      <c r="MZ442"/>
      <c r="NA442"/>
      <c r="NB442"/>
      <c r="NC442"/>
      <c r="ND442"/>
      <c r="NE442"/>
      <c r="NF442"/>
      <c r="NG442"/>
      <c r="NH442"/>
      <c r="NI442"/>
      <c r="NJ442"/>
      <c r="NK442"/>
      <c r="NL442"/>
      <c r="NM442"/>
      <c r="NN442"/>
      <c r="NO442"/>
      <c r="NP442"/>
      <c r="NQ442"/>
      <c r="NR442"/>
      <c r="NS442"/>
      <c r="NT442"/>
      <c r="NU442"/>
      <c r="NV442"/>
      <c r="NW442"/>
      <c r="NX442"/>
      <c r="NY442"/>
      <c r="NZ442"/>
      <c r="OA442"/>
      <c r="OB442"/>
      <c r="OC442"/>
      <c r="OD442"/>
      <c r="OE442"/>
      <c r="OF442"/>
      <c r="OG442"/>
      <c r="OH442"/>
      <c r="OI442"/>
      <c r="OJ442"/>
      <c r="OK442"/>
      <c r="OL442"/>
      <c r="OM442"/>
      <c r="ON442"/>
      <c r="OO442"/>
      <c r="OP442"/>
      <c r="OQ442"/>
      <c r="OR442"/>
      <c r="OS442"/>
      <c r="OT442"/>
      <c r="OU442"/>
      <c r="OV442"/>
      <c r="OW442"/>
      <c r="OX442"/>
      <c r="OY442"/>
      <c r="OZ442"/>
      <c r="PA442"/>
      <c r="PB442"/>
      <c r="PC442"/>
      <c r="PD442"/>
      <c r="PE442"/>
      <c r="PF442"/>
      <c r="PG442"/>
      <c r="PH442"/>
      <c r="PI442"/>
      <c r="PJ442"/>
      <c r="PK442"/>
      <c r="PL442"/>
      <c r="PM442"/>
      <c r="PN442"/>
      <c r="PO442"/>
      <c r="PP442"/>
      <c r="PQ442"/>
      <c r="PR442"/>
      <c r="PS442"/>
      <c r="PT442"/>
      <c r="PU442"/>
      <c r="PV442"/>
      <c r="PW442"/>
      <c r="PX442"/>
      <c r="PY442"/>
      <c r="PZ442"/>
      <c r="QA442"/>
      <c r="QB442"/>
      <c r="QC442"/>
      <c r="QD442"/>
      <c r="QE442"/>
      <c r="QF442"/>
      <c r="QG442"/>
      <c r="QH442"/>
      <c r="QI442"/>
      <c r="QJ442"/>
      <c r="QK442"/>
      <c r="QL442"/>
      <c r="QM442"/>
      <c r="QN442"/>
      <c r="QO442"/>
      <c r="QP442"/>
      <c r="QQ442"/>
      <c r="QR442"/>
      <c r="QS442"/>
      <c r="QT442"/>
      <c r="QU442"/>
      <c r="QV442"/>
      <c r="QW442"/>
      <c r="QX442"/>
      <c r="QY442"/>
      <c r="QZ442"/>
      <c r="RA442"/>
      <c r="RB442"/>
      <c r="RC442"/>
      <c r="RD442"/>
      <c r="RE442"/>
      <c r="RF442"/>
      <c r="RG442"/>
      <c r="RH442"/>
      <c r="RI442"/>
      <c r="RJ442"/>
      <c r="RK442"/>
      <c r="RL442"/>
      <c r="RM442"/>
      <c r="RN442"/>
      <c r="RO442"/>
      <c r="RP442"/>
      <c r="RQ442"/>
      <c r="RR442"/>
      <c r="RS442"/>
      <c r="RT442"/>
      <c r="RU442"/>
      <c r="RV442"/>
      <c r="RW442"/>
      <c r="RX442"/>
      <c r="RY442"/>
      <c r="RZ442"/>
      <c r="SA442"/>
      <c r="SB442"/>
      <c r="SC442"/>
      <c r="SD442"/>
      <c r="SE442"/>
      <c r="SF442"/>
      <c r="SG442"/>
      <c r="SH442"/>
      <c r="SI442"/>
      <c r="SJ442"/>
      <c r="SK442"/>
      <c r="SL442"/>
      <c r="SM442"/>
      <c r="SN442"/>
      <c r="SO442"/>
      <c r="SP442"/>
    </row>
    <row r="443" spans="1:510" ht="16.5" customHeight="1" x14ac:dyDescent="0.2">
      <c r="A443" s="20">
        <v>1662</v>
      </c>
      <c r="B443" s="34" t="s">
        <v>70</v>
      </c>
      <c r="C443" s="34" t="s">
        <v>449</v>
      </c>
      <c r="D443" s="20" t="s">
        <v>51</v>
      </c>
      <c r="E443" s="20" t="s">
        <v>1345</v>
      </c>
      <c r="F443" s="22" t="s">
        <v>88</v>
      </c>
      <c r="G443" s="34" t="s">
        <v>520</v>
      </c>
      <c r="H443" s="20" t="s">
        <v>89</v>
      </c>
      <c r="I443" s="20" t="s">
        <v>27</v>
      </c>
      <c r="J443" s="35" t="s">
        <v>607</v>
      </c>
      <c r="K443" s="36"/>
      <c r="L443" s="36"/>
      <c r="M443" s="36"/>
      <c r="N443" s="36"/>
      <c r="O443" s="55">
        <v>1309039607</v>
      </c>
      <c r="P443" s="37"/>
      <c r="Q443" s="34">
        <v>1</v>
      </c>
      <c r="R443" s="25">
        <v>45778</v>
      </c>
      <c r="S443" s="39" t="s">
        <v>83</v>
      </c>
      <c r="T443" s="37">
        <f t="shared" si="8"/>
        <v>1309039607</v>
      </c>
      <c r="U443" s="27" t="s">
        <v>39</v>
      </c>
      <c r="V443" s="28" t="s">
        <v>40</v>
      </c>
      <c r="W443"/>
      <c r="X443"/>
      <c r="Y443"/>
      <c r="Z443"/>
      <c r="AA443"/>
      <c r="AB443"/>
      <c r="AC443"/>
      <c r="AD443"/>
      <c r="AE443"/>
      <c r="AF443"/>
      <c r="AG443"/>
      <c r="AH443"/>
      <c r="AI443"/>
      <c r="AJ443"/>
      <c r="AK443"/>
      <c r="AL443"/>
      <c r="AM443"/>
      <c r="AN443"/>
      <c r="AO443"/>
      <c r="AP443"/>
      <c r="AQ443"/>
      <c r="AR443"/>
      <c r="AS443"/>
      <c r="AT443"/>
      <c r="AU443"/>
      <c r="AV443"/>
      <c r="AW443"/>
      <c r="AX443"/>
      <c r="AY443"/>
      <c r="AZ443"/>
      <c r="BA443"/>
      <c r="BB443"/>
      <c r="BC443"/>
      <c r="BD443"/>
      <c r="BE443"/>
      <c r="BF443"/>
      <c r="BG443"/>
      <c r="BH443"/>
      <c r="BI443"/>
      <c r="BJ443"/>
      <c r="BK443"/>
      <c r="BL443"/>
      <c r="BM443"/>
      <c r="BN443"/>
      <c r="BO443"/>
      <c r="BP443"/>
      <c r="BQ443"/>
      <c r="BR443"/>
      <c r="BS443"/>
      <c r="BT443"/>
      <c r="BU443"/>
      <c r="BV443"/>
      <c r="BW443"/>
      <c r="BX443"/>
      <c r="BY443"/>
      <c r="BZ443"/>
      <c r="CA443"/>
      <c r="CB443"/>
      <c r="CC443"/>
      <c r="CD443"/>
      <c r="CE443"/>
      <c r="CF443"/>
      <c r="CG443"/>
      <c r="CH443"/>
      <c r="CI443"/>
      <c r="CJ443"/>
      <c r="CK443"/>
      <c r="CL443"/>
      <c r="CM443"/>
      <c r="CN443"/>
      <c r="CO443"/>
      <c r="CP443"/>
      <c r="CQ443"/>
      <c r="CR443"/>
      <c r="CS443"/>
      <c r="CT443"/>
      <c r="CU443"/>
      <c r="CV443"/>
      <c r="CW443"/>
      <c r="CX443"/>
      <c r="CY443"/>
      <c r="CZ443"/>
      <c r="DA443"/>
      <c r="DB443"/>
      <c r="DC443"/>
      <c r="DD443"/>
      <c r="DE443"/>
      <c r="DF443"/>
      <c r="DG443"/>
      <c r="DH443"/>
      <c r="DI443"/>
      <c r="DJ443"/>
      <c r="DK443"/>
      <c r="DL443"/>
      <c r="DM443"/>
      <c r="DN443"/>
      <c r="DO443"/>
      <c r="DP443"/>
      <c r="DQ443"/>
      <c r="DR443"/>
      <c r="DS443"/>
      <c r="DT443"/>
      <c r="DU443"/>
      <c r="DV443"/>
      <c r="DW443"/>
      <c r="DX443"/>
      <c r="DY443"/>
      <c r="DZ443"/>
      <c r="EA443"/>
      <c r="EB443"/>
      <c r="EC443"/>
      <c r="ED443"/>
      <c r="EE443"/>
      <c r="EF443"/>
      <c r="EG443"/>
      <c r="EH443"/>
      <c r="EI443"/>
      <c r="EJ443"/>
      <c r="EK443"/>
      <c r="EL443"/>
      <c r="EM443"/>
      <c r="EN443"/>
      <c r="EO443"/>
      <c r="EP443"/>
      <c r="EQ443"/>
      <c r="ER443"/>
      <c r="ES443"/>
      <c r="ET443"/>
      <c r="EU443"/>
      <c r="EV443"/>
      <c r="EW443"/>
      <c r="EX443"/>
      <c r="EY443"/>
      <c r="EZ443"/>
      <c r="FA443"/>
      <c r="FB443"/>
      <c r="FC443"/>
      <c r="FD443"/>
      <c r="FE443"/>
      <c r="FF443"/>
      <c r="FG443"/>
      <c r="FH443"/>
      <c r="FI443"/>
      <c r="FJ443"/>
      <c r="FK443"/>
      <c r="FL443"/>
      <c r="FM443"/>
      <c r="FN443"/>
      <c r="FO443"/>
      <c r="FP443"/>
      <c r="FQ443"/>
      <c r="FR443"/>
      <c r="FS443"/>
      <c r="FT443"/>
      <c r="FU443"/>
      <c r="FV443"/>
      <c r="FW443"/>
      <c r="FX443"/>
      <c r="FY443"/>
      <c r="FZ443"/>
      <c r="GA443"/>
      <c r="GB443"/>
      <c r="GC443"/>
      <c r="GD443"/>
      <c r="GE443"/>
      <c r="GF443"/>
      <c r="GG443"/>
      <c r="GH443"/>
      <c r="GI443"/>
      <c r="GJ443"/>
      <c r="GK443"/>
      <c r="GL443"/>
      <c r="GM443"/>
      <c r="GN443"/>
      <c r="GO443"/>
      <c r="GP443"/>
      <c r="GQ443"/>
      <c r="GR443"/>
      <c r="GS443"/>
      <c r="GT443"/>
      <c r="GU443"/>
      <c r="GV443"/>
      <c r="GW443"/>
      <c r="GX443"/>
      <c r="GY443"/>
      <c r="GZ443"/>
      <c r="HA443"/>
      <c r="HB443"/>
      <c r="HC443"/>
      <c r="HD443"/>
      <c r="HE443"/>
      <c r="HF443"/>
      <c r="HG443"/>
      <c r="HH443"/>
      <c r="HI443"/>
      <c r="HJ443"/>
      <c r="HK443"/>
      <c r="HL443"/>
      <c r="HM443"/>
      <c r="HN443"/>
      <c r="HO443"/>
      <c r="HP443"/>
      <c r="HQ443"/>
      <c r="HR443"/>
      <c r="HS443"/>
      <c r="HT443"/>
      <c r="HU443"/>
      <c r="HV443"/>
      <c r="HW443"/>
      <c r="HX443"/>
      <c r="HY443"/>
      <c r="HZ443"/>
      <c r="IA443"/>
      <c r="IB443"/>
      <c r="IC443"/>
      <c r="ID443"/>
      <c r="IE443"/>
      <c r="IF443"/>
      <c r="IG443"/>
      <c r="IH443"/>
      <c r="II443"/>
      <c r="IJ443"/>
      <c r="IK443"/>
      <c r="IL443"/>
      <c r="IM443"/>
      <c r="IN443"/>
      <c r="IO443"/>
      <c r="IP443"/>
      <c r="IQ443"/>
      <c r="IR443"/>
      <c r="IS443"/>
      <c r="IT443"/>
      <c r="IU443"/>
      <c r="IV443"/>
      <c r="IW443"/>
      <c r="IX443"/>
      <c r="IY443"/>
      <c r="IZ443"/>
      <c r="JA443"/>
      <c r="JB443"/>
      <c r="JC443"/>
      <c r="JD443"/>
      <c r="JE443"/>
      <c r="JF443"/>
      <c r="JG443"/>
      <c r="JH443"/>
      <c r="JI443"/>
      <c r="JJ443"/>
      <c r="JK443"/>
      <c r="JL443"/>
      <c r="JM443"/>
      <c r="JN443"/>
      <c r="JO443"/>
      <c r="JP443"/>
      <c r="JQ443"/>
      <c r="JR443"/>
      <c r="JS443"/>
      <c r="JT443"/>
      <c r="JU443"/>
      <c r="JV443"/>
      <c r="JW443"/>
      <c r="JX443"/>
      <c r="JY443"/>
      <c r="JZ443"/>
      <c r="KA443"/>
      <c r="KB443"/>
      <c r="KC443"/>
      <c r="KD443"/>
      <c r="KE443"/>
      <c r="KF443"/>
      <c r="KG443"/>
      <c r="KH443"/>
      <c r="KI443"/>
      <c r="KJ443"/>
      <c r="KK443"/>
      <c r="KL443"/>
      <c r="KM443"/>
      <c r="KN443"/>
      <c r="KO443"/>
      <c r="KP443"/>
      <c r="KQ443"/>
      <c r="KR443"/>
      <c r="KS443"/>
      <c r="KT443"/>
      <c r="KU443"/>
      <c r="KV443"/>
      <c r="KW443"/>
      <c r="KX443"/>
      <c r="KY443"/>
      <c r="KZ443"/>
      <c r="LA443"/>
      <c r="LB443"/>
      <c r="LC443"/>
      <c r="LD443"/>
      <c r="LE443"/>
      <c r="LF443"/>
      <c r="LG443"/>
      <c r="LH443"/>
      <c r="LI443"/>
      <c r="LJ443"/>
      <c r="LK443"/>
      <c r="LL443"/>
      <c r="LM443"/>
      <c r="LN443"/>
      <c r="LO443"/>
      <c r="LP443"/>
      <c r="LQ443"/>
      <c r="LR443"/>
      <c r="LS443"/>
      <c r="LT443"/>
      <c r="LU443"/>
      <c r="LV443"/>
      <c r="LW443"/>
      <c r="LX443"/>
      <c r="LY443"/>
      <c r="LZ443"/>
      <c r="MA443"/>
      <c r="MB443"/>
      <c r="MC443"/>
      <c r="MD443"/>
      <c r="ME443"/>
      <c r="MF443"/>
      <c r="MG443"/>
      <c r="MH443"/>
      <c r="MI443"/>
      <c r="MJ443"/>
      <c r="MK443"/>
      <c r="ML443"/>
      <c r="MM443"/>
      <c r="MN443"/>
      <c r="MO443"/>
      <c r="MP443"/>
      <c r="MQ443"/>
      <c r="MR443"/>
      <c r="MS443"/>
      <c r="MT443"/>
      <c r="MU443"/>
      <c r="MV443"/>
      <c r="MW443"/>
      <c r="MX443"/>
      <c r="MY443"/>
      <c r="MZ443"/>
      <c r="NA443"/>
      <c r="NB443"/>
      <c r="NC443"/>
      <c r="ND443"/>
      <c r="NE443"/>
      <c r="NF443"/>
      <c r="NG443"/>
      <c r="NH443"/>
      <c r="NI443"/>
      <c r="NJ443"/>
      <c r="NK443"/>
      <c r="NL443"/>
      <c r="NM443"/>
      <c r="NN443"/>
      <c r="NO443"/>
      <c r="NP443"/>
      <c r="NQ443"/>
      <c r="NR443"/>
      <c r="NS443"/>
      <c r="NT443"/>
      <c r="NU443"/>
      <c r="NV443"/>
      <c r="NW443"/>
      <c r="NX443"/>
      <c r="NY443"/>
      <c r="NZ443"/>
      <c r="OA443"/>
      <c r="OB443"/>
      <c r="OC443"/>
      <c r="OD443"/>
      <c r="OE443"/>
      <c r="OF443"/>
      <c r="OG443"/>
      <c r="OH443"/>
      <c r="OI443"/>
      <c r="OJ443"/>
      <c r="OK443"/>
      <c r="OL443"/>
      <c r="OM443"/>
      <c r="ON443"/>
      <c r="OO443"/>
      <c r="OP443"/>
      <c r="OQ443"/>
      <c r="OR443"/>
      <c r="OS443"/>
      <c r="OT443"/>
      <c r="OU443"/>
      <c r="OV443"/>
      <c r="OW443"/>
      <c r="OX443"/>
      <c r="OY443"/>
      <c r="OZ443"/>
      <c r="PA443"/>
      <c r="PB443"/>
      <c r="PC443"/>
      <c r="PD443"/>
      <c r="PE443"/>
      <c r="PF443"/>
      <c r="PG443"/>
      <c r="PH443"/>
      <c r="PI443"/>
      <c r="PJ443"/>
      <c r="PK443"/>
      <c r="PL443"/>
      <c r="PM443"/>
      <c r="PN443"/>
      <c r="PO443"/>
      <c r="PP443"/>
      <c r="PQ443"/>
      <c r="PR443"/>
      <c r="PS443"/>
      <c r="PT443"/>
      <c r="PU443"/>
      <c r="PV443"/>
      <c r="PW443"/>
      <c r="PX443"/>
      <c r="PY443"/>
      <c r="PZ443"/>
      <c r="QA443"/>
      <c r="QB443"/>
      <c r="QC443"/>
      <c r="QD443"/>
      <c r="QE443"/>
      <c r="QF443"/>
      <c r="QG443"/>
      <c r="QH443"/>
      <c r="QI443"/>
      <c r="QJ443"/>
      <c r="QK443"/>
      <c r="QL443"/>
      <c r="QM443"/>
      <c r="QN443"/>
      <c r="QO443"/>
      <c r="QP443"/>
      <c r="QQ443"/>
      <c r="QR443"/>
      <c r="QS443"/>
      <c r="QT443"/>
      <c r="QU443"/>
      <c r="QV443"/>
      <c r="QW443"/>
      <c r="QX443"/>
      <c r="QY443"/>
      <c r="QZ443"/>
      <c r="RA443"/>
      <c r="RB443"/>
      <c r="RC443"/>
      <c r="RD443"/>
      <c r="RE443"/>
      <c r="RF443"/>
      <c r="RG443"/>
      <c r="RH443"/>
      <c r="RI443"/>
      <c r="RJ443"/>
      <c r="RK443"/>
      <c r="RL443"/>
      <c r="RM443"/>
      <c r="RN443"/>
      <c r="RO443"/>
      <c r="RP443"/>
      <c r="RQ443"/>
      <c r="RR443"/>
      <c r="RS443"/>
      <c r="RT443"/>
      <c r="RU443"/>
      <c r="RV443"/>
      <c r="RW443"/>
      <c r="RX443"/>
      <c r="RY443"/>
      <c r="RZ443"/>
      <c r="SA443"/>
      <c r="SB443"/>
      <c r="SC443"/>
      <c r="SD443"/>
      <c r="SE443"/>
      <c r="SF443"/>
      <c r="SG443"/>
      <c r="SH443"/>
      <c r="SI443"/>
      <c r="SJ443"/>
      <c r="SK443"/>
      <c r="SL443"/>
      <c r="SM443"/>
      <c r="SN443"/>
      <c r="SO443"/>
      <c r="SP443"/>
    </row>
    <row r="444" spans="1:510" ht="16.5" customHeight="1" x14ac:dyDescent="0.2">
      <c r="A444" s="20">
        <v>1663</v>
      </c>
      <c r="B444" s="34" t="s">
        <v>70</v>
      </c>
      <c r="C444" s="34" t="s">
        <v>434</v>
      </c>
      <c r="D444" s="20" t="s">
        <v>51</v>
      </c>
      <c r="E444" s="20" t="s">
        <v>1345</v>
      </c>
      <c r="F444" s="22" t="s">
        <v>88</v>
      </c>
      <c r="G444" s="34" t="s">
        <v>37</v>
      </c>
      <c r="H444" s="20" t="s">
        <v>89</v>
      </c>
      <c r="I444" s="20" t="s">
        <v>27</v>
      </c>
      <c r="J444" s="35" t="s">
        <v>608</v>
      </c>
      <c r="K444" s="36"/>
      <c r="L444" s="36"/>
      <c r="M444" s="36"/>
      <c r="N444" s="36"/>
      <c r="O444" s="55">
        <v>3444672945</v>
      </c>
      <c r="P444" s="37"/>
      <c r="Q444" s="34">
        <v>1</v>
      </c>
      <c r="R444" s="38"/>
      <c r="S444" s="39" t="s">
        <v>29</v>
      </c>
      <c r="T444" s="37">
        <f t="shared" si="8"/>
        <v>3444672945</v>
      </c>
      <c r="U444" s="27" t="s">
        <v>39</v>
      </c>
      <c r="V444" s="28" t="s">
        <v>40</v>
      </c>
      <c r="W444"/>
      <c r="X444"/>
      <c r="Y444"/>
      <c r="Z444"/>
      <c r="AA444"/>
      <c r="AB444"/>
      <c r="AC444"/>
      <c r="AD444"/>
      <c r="AE444"/>
      <c r="AF444"/>
      <c r="AG444"/>
      <c r="AH444"/>
      <c r="AI444"/>
      <c r="AJ444"/>
      <c r="AK444"/>
      <c r="AL444"/>
      <c r="AM444"/>
      <c r="AN444"/>
      <c r="AO444"/>
      <c r="AP444"/>
      <c r="AQ444"/>
      <c r="AR444"/>
      <c r="AS444"/>
      <c r="AT444"/>
      <c r="AU444"/>
      <c r="AV444"/>
      <c r="AW444"/>
      <c r="AX444"/>
      <c r="AY444"/>
      <c r="AZ444"/>
      <c r="BA444"/>
      <c r="BB444"/>
      <c r="BC444"/>
      <c r="BD444"/>
      <c r="BE444"/>
      <c r="BF444"/>
      <c r="BG444"/>
      <c r="BH444"/>
      <c r="BI444"/>
      <c r="BJ444"/>
      <c r="BK444"/>
      <c r="BL444"/>
      <c r="BM444"/>
      <c r="BN444"/>
      <c r="BO444"/>
      <c r="BP444"/>
      <c r="BQ444"/>
      <c r="BR444"/>
      <c r="BS444"/>
      <c r="BT444"/>
      <c r="BU444"/>
      <c r="BV444"/>
      <c r="BW444"/>
      <c r="BX444"/>
      <c r="BY444"/>
      <c r="BZ444"/>
      <c r="CA444"/>
      <c r="CB444"/>
      <c r="CC444"/>
      <c r="CD444"/>
      <c r="CE444"/>
      <c r="CF444"/>
      <c r="CG444"/>
      <c r="CH444"/>
      <c r="CI444"/>
      <c r="CJ444"/>
      <c r="CK444"/>
      <c r="CL444"/>
      <c r="CM444"/>
      <c r="CN444"/>
      <c r="CO444"/>
      <c r="CP444"/>
      <c r="CQ444"/>
      <c r="CR444"/>
      <c r="CS444"/>
      <c r="CT444"/>
      <c r="CU444"/>
      <c r="CV444"/>
      <c r="CW444"/>
      <c r="CX444"/>
      <c r="CY444"/>
      <c r="CZ444"/>
      <c r="DA444"/>
      <c r="DB444"/>
      <c r="DC444"/>
      <c r="DD444"/>
      <c r="DE444"/>
      <c r="DF444"/>
      <c r="DG444"/>
      <c r="DH444"/>
      <c r="DI444"/>
      <c r="DJ444"/>
      <c r="DK444"/>
      <c r="DL444"/>
      <c r="DM444"/>
      <c r="DN444"/>
      <c r="DO444"/>
      <c r="DP444"/>
      <c r="DQ444"/>
      <c r="DR444"/>
      <c r="DS444"/>
      <c r="DT444"/>
      <c r="DU444"/>
      <c r="DV444"/>
      <c r="DW444"/>
      <c r="DX444"/>
      <c r="DY444"/>
      <c r="DZ444"/>
      <c r="EA444"/>
      <c r="EB444"/>
      <c r="EC444"/>
      <c r="ED444"/>
      <c r="EE444"/>
      <c r="EF444"/>
      <c r="EG444"/>
      <c r="EH444"/>
      <c r="EI444"/>
      <c r="EJ444"/>
      <c r="EK444"/>
      <c r="EL444"/>
      <c r="EM444"/>
      <c r="EN444"/>
      <c r="EO444"/>
      <c r="EP444"/>
      <c r="EQ444"/>
      <c r="ER444"/>
      <c r="ES444"/>
      <c r="ET444"/>
      <c r="EU444"/>
      <c r="EV444"/>
      <c r="EW444"/>
      <c r="EX444"/>
      <c r="EY444"/>
      <c r="EZ444"/>
      <c r="FA444"/>
      <c r="FB444"/>
      <c r="FC444"/>
      <c r="FD444"/>
      <c r="FE444"/>
      <c r="FF444"/>
      <c r="FG444"/>
      <c r="FH444"/>
      <c r="FI444"/>
      <c r="FJ444"/>
      <c r="FK444"/>
      <c r="FL444"/>
      <c r="FM444"/>
      <c r="FN444"/>
      <c r="FO444"/>
      <c r="FP444"/>
      <c r="FQ444"/>
      <c r="FR444"/>
      <c r="FS444"/>
      <c r="FT444"/>
      <c r="FU444"/>
      <c r="FV444"/>
      <c r="FW444"/>
      <c r="FX444"/>
      <c r="FY444"/>
      <c r="FZ444"/>
      <c r="GA444"/>
      <c r="GB444"/>
      <c r="GC444"/>
      <c r="GD444"/>
      <c r="GE444"/>
      <c r="GF444"/>
      <c r="GG444"/>
      <c r="GH444"/>
      <c r="GI444"/>
      <c r="GJ444"/>
      <c r="GK444"/>
      <c r="GL444"/>
      <c r="GM444"/>
      <c r="GN444"/>
      <c r="GO444"/>
      <c r="GP444"/>
      <c r="GQ444"/>
      <c r="GR444"/>
      <c r="GS444"/>
      <c r="GT444"/>
      <c r="GU444"/>
      <c r="GV444"/>
      <c r="GW444"/>
      <c r="GX444"/>
      <c r="GY444"/>
      <c r="GZ444"/>
      <c r="HA444"/>
      <c r="HB444"/>
      <c r="HC444"/>
      <c r="HD444"/>
      <c r="HE444"/>
      <c r="HF444"/>
      <c r="HG444"/>
      <c r="HH444"/>
      <c r="HI444"/>
      <c r="HJ444"/>
      <c r="HK444"/>
      <c r="HL444"/>
      <c r="HM444"/>
      <c r="HN444"/>
      <c r="HO444"/>
      <c r="HP444"/>
      <c r="HQ444"/>
      <c r="HR444"/>
      <c r="HS444"/>
      <c r="HT444"/>
      <c r="HU444"/>
      <c r="HV444"/>
      <c r="HW444"/>
      <c r="HX444"/>
      <c r="HY444"/>
      <c r="HZ444"/>
      <c r="IA444"/>
      <c r="IB444"/>
      <c r="IC444"/>
      <c r="ID444"/>
      <c r="IE444"/>
      <c r="IF444"/>
      <c r="IG444"/>
      <c r="IH444"/>
      <c r="II444"/>
      <c r="IJ444"/>
      <c r="IK444"/>
      <c r="IL444"/>
      <c r="IM444"/>
      <c r="IN444"/>
      <c r="IO444"/>
      <c r="IP444"/>
      <c r="IQ444"/>
      <c r="IR444"/>
      <c r="IS444"/>
      <c r="IT444"/>
      <c r="IU444"/>
      <c r="IV444"/>
      <c r="IW444"/>
      <c r="IX444"/>
      <c r="IY444"/>
      <c r="IZ444"/>
      <c r="JA444"/>
      <c r="JB444"/>
      <c r="JC444"/>
      <c r="JD444"/>
      <c r="JE444"/>
      <c r="JF444"/>
      <c r="JG444"/>
      <c r="JH444"/>
      <c r="JI444"/>
      <c r="JJ444"/>
      <c r="JK444"/>
      <c r="JL444"/>
      <c r="JM444"/>
      <c r="JN444"/>
      <c r="JO444"/>
      <c r="JP444"/>
      <c r="JQ444"/>
      <c r="JR444"/>
      <c r="JS444"/>
      <c r="JT444"/>
      <c r="JU444"/>
      <c r="JV444"/>
      <c r="JW444"/>
      <c r="JX444"/>
      <c r="JY444"/>
      <c r="JZ444"/>
      <c r="KA444"/>
      <c r="KB444"/>
      <c r="KC444"/>
      <c r="KD444"/>
      <c r="KE444"/>
      <c r="KF444"/>
      <c r="KG444"/>
      <c r="KH444"/>
      <c r="KI444"/>
      <c r="KJ444"/>
      <c r="KK444"/>
      <c r="KL444"/>
      <c r="KM444"/>
      <c r="KN444"/>
      <c r="KO444"/>
      <c r="KP444"/>
      <c r="KQ444"/>
      <c r="KR444"/>
      <c r="KS444"/>
      <c r="KT444"/>
      <c r="KU444"/>
      <c r="KV444"/>
      <c r="KW444"/>
      <c r="KX444"/>
      <c r="KY444"/>
      <c r="KZ444"/>
      <c r="LA444"/>
      <c r="LB444"/>
      <c r="LC444"/>
      <c r="LD444"/>
      <c r="LE444"/>
      <c r="LF444"/>
      <c r="LG444"/>
      <c r="LH444"/>
      <c r="LI444"/>
      <c r="LJ444"/>
      <c r="LK444"/>
      <c r="LL444"/>
      <c r="LM444"/>
      <c r="LN444"/>
      <c r="LO444"/>
      <c r="LP444"/>
      <c r="LQ444"/>
      <c r="LR444"/>
      <c r="LS444"/>
      <c r="LT444"/>
      <c r="LU444"/>
      <c r="LV444"/>
      <c r="LW444"/>
      <c r="LX444"/>
      <c r="LY444"/>
      <c r="LZ444"/>
      <c r="MA444"/>
      <c r="MB444"/>
      <c r="MC444"/>
      <c r="MD444"/>
      <c r="ME444"/>
      <c r="MF444"/>
      <c r="MG444"/>
      <c r="MH444"/>
      <c r="MI444"/>
      <c r="MJ444"/>
      <c r="MK444"/>
      <c r="ML444"/>
      <c r="MM444"/>
      <c r="MN444"/>
      <c r="MO444"/>
      <c r="MP444"/>
      <c r="MQ444"/>
      <c r="MR444"/>
      <c r="MS444"/>
      <c r="MT444"/>
      <c r="MU444"/>
      <c r="MV444"/>
      <c r="MW444"/>
      <c r="MX444"/>
      <c r="MY444"/>
      <c r="MZ444"/>
      <c r="NA444"/>
      <c r="NB444"/>
      <c r="NC444"/>
      <c r="ND444"/>
      <c r="NE444"/>
      <c r="NF444"/>
      <c r="NG444"/>
      <c r="NH444"/>
      <c r="NI444"/>
      <c r="NJ444"/>
      <c r="NK444"/>
      <c r="NL444"/>
      <c r="NM444"/>
      <c r="NN444"/>
      <c r="NO444"/>
      <c r="NP444"/>
      <c r="NQ444"/>
      <c r="NR444"/>
      <c r="NS444"/>
      <c r="NT444"/>
      <c r="NU444"/>
      <c r="NV444"/>
      <c r="NW444"/>
      <c r="NX444"/>
      <c r="NY444"/>
      <c r="NZ444"/>
      <c r="OA444"/>
      <c r="OB444"/>
      <c r="OC444"/>
      <c r="OD444"/>
      <c r="OE444"/>
      <c r="OF444"/>
      <c r="OG444"/>
      <c r="OH444"/>
      <c r="OI444"/>
      <c r="OJ444"/>
      <c r="OK444"/>
      <c r="OL444"/>
      <c r="OM444"/>
      <c r="ON444"/>
      <c r="OO444"/>
      <c r="OP444"/>
      <c r="OQ444"/>
      <c r="OR444"/>
      <c r="OS444"/>
      <c r="OT444"/>
      <c r="OU444"/>
      <c r="OV444"/>
      <c r="OW444"/>
      <c r="OX444"/>
      <c r="OY444"/>
      <c r="OZ444"/>
      <c r="PA444"/>
      <c r="PB444"/>
      <c r="PC444"/>
      <c r="PD444"/>
      <c r="PE444"/>
      <c r="PF444"/>
      <c r="PG444"/>
      <c r="PH444"/>
      <c r="PI444"/>
      <c r="PJ444"/>
      <c r="PK444"/>
      <c r="PL444"/>
      <c r="PM444"/>
      <c r="PN444"/>
      <c r="PO444"/>
      <c r="PP444"/>
      <c r="PQ444"/>
      <c r="PR444"/>
      <c r="PS444"/>
      <c r="PT444"/>
      <c r="PU444"/>
      <c r="PV444"/>
      <c r="PW444"/>
      <c r="PX444"/>
      <c r="PY444"/>
      <c r="PZ444"/>
      <c r="QA444"/>
      <c r="QB444"/>
      <c r="QC444"/>
      <c r="QD444"/>
      <c r="QE444"/>
      <c r="QF444"/>
      <c r="QG444"/>
      <c r="QH444"/>
      <c r="QI444"/>
      <c r="QJ444"/>
      <c r="QK444"/>
      <c r="QL444"/>
      <c r="QM444"/>
      <c r="QN444"/>
      <c r="QO444"/>
      <c r="QP444"/>
      <c r="QQ444"/>
      <c r="QR444"/>
      <c r="QS444"/>
      <c r="QT444"/>
      <c r="QU444"/>
      <c r="QV444"/>
      <c r="QW444"/>
      <c r="QX444"/>
      <c r="QY444"/>
      <c r="QZ444"/>
      <c r="RA444"/>
      <c r="RB444"/>
      <c r="RC444"/>
      <c r="RD444"/>
      <c r="RE444"/>
      <c r="RF444"/>
      <c r="RG444"/>
      <c r="RH444"/>
      <c r="RI444"/>
      <c r="RJ444"/>
      <c r="RK444"/>
      <c r="RL444"/>
      <c r="RM444"/>
      <c r="RN444"/>
      <c r="RO444"/>
      <c r="RP444"/>
      <c r="RQ444"/>
      <c r="RR444"/>
      <c r="RS444"/>
      <c r="RT444"/>
      <c r="RU444"/>
      <c r="RV444"/>
      <c r="RW444"/>
      <c r="RX444"/>
      <c r="RY444"/>
      <c r="RZ444"/>
      <c r="SA444"/>
      <c r="SB444"/>
      <c r="SC444"/>
      <c r="SD444"/>
      <c r="SE444"/>
      <c r="SF444"/>
      <c r="SG444"/>
      <c r="SH444"/>
      <c r="SI444"/>
      <c r="SJ444"/>
      <c r="SK444"/>
      <c r="SL444"/>
      <c r="SM444"/>
      <c r="SN444"/>
      <c r="SO444"/>
      <c r="SP444"/>
    </row>
    <row r="445" spans="1:510" ht="16.5" customHeight="1" x14ac:dyDescent="0.2">
      <c r="A445" s="20">
        <v>1664</v>
      </c>
      <c r="B445" s="34" t="s">
        <v>70</v>
      </c>
      <c r="C445" s="34" t="s">
        <v>434</v>
      </c>
      <c r="D445" s="20" t="s">
        <v>51</v>
      </c>
      <c r="E445" s="20" t="s">
        <v>1345</v>
      </c>
      <c r="F445" s="22" t="s">
        <v>88</v>
      </c>
      <c r="G445" s="34" t="s">
        <v>37</v>
      </c>
      <c r="H445" s="20" t="s">
        <v>89</v>
      </c>
      <c r="I445" s="20" t="s">
        <v>27</v>
      </c>
      <c r="J445" s="56" t="s">
        <v>609</v>
      </c>
      <c r="K445" s="36"/>
      <c r="L445" s="36"/>
      <c r="M445" s="36"/>
      <c r="N445" s="36"/>
      <c r="O445" s="55">
        <v>1491275342</v>
      </c>
      <c r="P445" s="37"/>
      <c r="Q445" s="34">
        <v>1</v>
      </c>
      <c r="R445" s="38"/>
      <c r="S445" s="39" t="s">
        <v>83</v>
      </c>
      <c r="T445" s="37">
        <f t="shared" si="8"/>
        <v>1491275342</v>
      </c>
      <c r="U445" s="27" t="s">
        <v>39</v>
      </c>
      <c r="V445" s="28" t="s">
        <v>40</v>
      </c>
      <c r="W445"/>
      <c r="X445"/>
      <c r="Y445"/>
      <c r="Z445"/>
      <c r="AA445"/>
      <c r="AB445"/>
      <c r="AC445"/>
      <c r="AD445"/>
      <c r="AE445"/>
      <c r="AF445"/>
      <c r="AG445"/>
      <c r="AH445"/>
      <c r="AI445"/>
      <c r="AJ445"/>
      <c r="AK445"/>
      <c r="AL445"/>
      <c r="AM445"/>
      <c r="AN445"/>
      <c r="AO445"/>
      <c r="AP445"/>
      <c r="AQ445"/>
      <c r="AR445"/>
      <c r="AS445"/>
      <c r="AT445"/>
      <c r="AU445"/>
      <c r="AV445"/>
      <c r="AW445"/>
      <c r="AX445"/>
      <c r="AY445"/>
      <c r="AZ445"/>
      <c r="BA445"/>
      <c r="BB445"/>
      <c r="BC445"/>
      <c r="BD445"/>
      <c r="BE445"/>
      <c r="BF445"/>
      <c r="BG445"/>
      <c r="BH445"/>
      <c r="BI445"/>
      <c r="BJ445"/>
      <c r="BK445"/>
      <c r="BL445"/>
      <c r="BM445"/>
      <c r="BN445"/>
      <c r="BO445"/>
      <c r="BP445"/>
      <c r="BQ445"/>
      <c r="BR445"/>
      <c r="BS445"/>
      <c r="BT445"/>
      <c r="BU445"/>
      <c r="BV445"/>
      <c r="BW445"/>
      <c r="BX445"/>
      <c r="BY445"/>
      <c r="BZ445"/>
      <c r="CA445"/>
      <c r="CB445"/>
      <c r="CC445"/>
      <c r="CD445"/>
      <c r="CE445"/>
      <c r="CF445"/>
      <c r="CG445"/>
      <c r="CH445"/>
      <c r="CI445"/>
      <c r="CJ445"/>
      <c r="CK445"/>
      <c r="CL445"/>
      <c r="CM445"/>
      <c r="CN445"/>
      <c r="CO445"/>
      <c r="CP445"/>
      <c r="CQ445"/>
      <c r="CR445"/>
      <c r="CS445"/>
      <c r="CT445"/>
      <c r="CU445"/>
      <c r="CV445"/>
      <c r="CW445"/>
      <c r="CX445"/>
      <c r="CY445"/>
      <c r="CZ445"/>
      <c r="DA445"/>
      <c r="DB445"/>
      <c r="DC445"/>
      <c r="DD445"/>
      <c r="DE445"/>
      <c r="DF445"/>
      <c r="DG445"/>
      <c r="DH445"/>
      <c r="DI445"/>
      <c r="DJ445"/>
      <c r="DK445"/>
      <c r="DL445"/>
      <c r="DM445"/>
      <c r="DN445"/>
      <c r="DO445"/>
      <c r="DP445"/>
      <c r="DQ445"/>
      <c r="DR445"/>
      <c r="DS445"/>
      <c r="DT445"/>
      <c r="DU445"/>
      <c r="DV445"/>
      <c r="DW445"/>
      <c r="DX445"/>
      <c r="DY445"/>
      <c r="DZ445"/>
      <c r="EA445"/>
      <c r="EB445"/>
      <c r="EC445"/>
      <c r="ED445"/>
      <c r="EE445"/>
      <c r="EF445"/>
      <c r="EG445"/>
      <c r="EH445"/>
      <c r="EI445"/>
      <c r="EJ445"/>
      <c r="EK445"/>
      <c r="EL445"/>
      <c r="EM445"/>
      <c r="EN445"/>
      <c r="EO445"/>
      <c r="EP445"/>
      <c r="EQ445"/>
      <c r="ER445"/>
      <c r="ES445"/>
      <c r="ET445"/>
      <c r="EU445"/>
      <c r="EV445"/>
      <c r="EW445"/>
      <c r="EX445"/>
      <c r="EY445"/>
      <c r="EZ445"/>
      <c r="FA445"/>
      <c r="FB445"/>
      <c r="FC445"/>
      <c r="FD445"/>
      <c r="FE445"/>
      <c r="FF445"/>
      <c r="FG445"/>
      <c r="FH445"/>
      <c r="FI445"/>
      <c r="FJ445"/>
      <c r="FK445"/>
      <c r="FL445"/>
      <c r="FM445"/>
      <c r="FN445"/>
      <c r="FO445"/>
      <c r="FP445"/>
      <c r="FQ445"/>
      <c r="FR445"/>
      <c r="FS445"/>
      <c r="FT445"/>
      <c r="FU445"/>
      <c r="FV445"/>
      <c r="FW445"/>
      <c r="FX445"/>
      <c r="FY445"/>
      <c r="FZ445"/>
      <c r="GA445"/>
      <c r="GB445"/>
      <c r="GC445"/>
      <c r="GD445"/>
      <c r="GE445"/>
      <c r="GF445"/>
      <c r="GG445"/>
      <c r="GH445"/>
      <c r="GI445"/>
      <c r="GJ445"/>
      <c r="GK445"/>
      <c r="GL445"/>
      <c r="GM445"/>
      <c r="GN445"/>
      <c r="GO445"/>
      <c r="GP445"/>
      <c r="GQ445"/>
      <c r="GR445"/>
      <c r="GS445"/>
      <c r="GT445"/>
      <c r="GU445"/>
      <c r="GV445"/>
      <c r="GW445"/>
      <c r="GX445"/>
      <c r="GY445"/>
      <c r="GZ445"/>
      <c r="HA445"/>
      <c r="HB445"/>
      <c r="HC445"/>
      <c r="HD445"/>
      <c r="HE445"/>
      <c r="HF445"/>
      <c r="HG445"/>
      <c r="HH445"/>
      <c r="HI445"/>
      <c r="HJ445"/>
      <c r="HK445"/>
      <c r="HL445"/>
      <c r="HM445"/>
      <c r="HN445"/>
      <c r="HO445"/>
      <c r="HP445"/>
      <c r="HQ445"/>
      <c r="HR445"/>
      <c r="HS445"/>
      <c r="HT445"/>
      <c r="HU445"/>
      <c r="HV445"/>
      <c r="HW445"/>
      <c r="HX445"/>
      <c r="HY445"/>
      <c r="HZ445"/>
      <c r="IA445"/>
      <c r="IB445"/>
      <c r="IC445"/>
      <c r="ID445"/>
      <c r="IE445"/>
      <c r="IF445"/>
      <c r="IG445"/>
      <c r="IH445"/>
      <c r="II445"/>
      <c r="IJ445"/>
      <c r="IK445"/>
      <c r="IL445"/>
      <c r="IM445"/>
      <c r="IN445"/>
      <c r="IO445"/>
      <c r="IP445"/>
      <c r="IQ445"/>
      <c r="IR445"/>
      <c r="IS445"/>
      <c r="IT445"/>
      <c r="IU445"/>
      <c r="IV445"/>
      <c r="IW445"/>
      <c r="IX445"/>
      <c r="IY445"/>
      <c r="IZ445"/>
      <c r="JA445"/>
      <c r="JB445"/>
      <c r="JC445"/>
      <c r="JD445"/>
      <c r="JE445"/>
      <c r="JF445"/>
      <c r="JG445"/>
      <c r="JH445"/>
      <c r="JI445"/>
      <c r="JJ445"/>
      <c r="JK445"/>
      <c r="JL445"/>
      <c r="JM445"/>
      <c r="JN445"/>
      <c r="JO445"/>
      <c r="JP445"/>
      <c r="JQ445"/>
      <c r="JR445"/>
      <c r="JS445"/>
      <c r="JT445"/>
      <c r="JU445"/>
      <c r="JV445"/>
      <c r="JW445"/>
      <c r="JX445"/>
      <c r="JY445"/>
      <c r="JZ445"/>
      <c r="KA445"/>
      <c r="KB445"/>
      <c r="KC445"/>
      <c r="KD445"/>
      <c r="KE445"/>
      <c r="KF445"/>
      <c r="KG445"/>
      <c r="KH445"/>
      <c r="KI445"/>
      <c r="KJ445"/>
      <c r="KK445"/>
      <c r="KL445"/>
      <c r="KM445"/>
      <c r="KN445"/>
      <c r="KO445"/>
      <c r="KP445"/>
      <c r="KQ445"/>
      <c r="KR445"/>
      <c r="KS445"/>
      <c r="KT445"/>
      <c r="KU445"/>
      <c r="KV445"/>
      <c r="KW445"/>
      <c r="KX445"/>
      <c r="KY445"/>
      <c r="KZ445"/>
      <c r="LA445"/>
      <c r="LB445"/>
      <c r="LC445"/>
      <c r="LD445"/>
      <c r="LE445"/>
      <c r="LF445"/>
      <c r="LG445"/>
      <c r="LH445"/>
      <c r="LI445"/>
      <c r="LJ445"/>
      <c r="LK445"/>
      <c r="LL445"/>
      <c r="LM445"/>
      <c r="LN445"/>
      <c r="LO445"/>
      <c r="LP445"/>
      <c r="LQ445"/>
      <c r="LR445"/>
      <c r="LS445"/>
      <c r="LT445"/>
      <c r="LU445"/>
      <c r="LV445"/>
      <c r="LW445"/>
      <c r="LX445"/>
      <c r="LY445"/>
      <c r="LZ445"/>
      <c r="MA445"/>
      <c r="MB445"/>
      <c r="MC445"/>
      <c r="MD445"/>
      <c r="ME445"/>
      <c r="MF445"/>
      <c r="MG445"/>
      <c r="MH445"/>
      <c r="MI445"/>
      <c r="MJ445"/>
      <c r="MK445"/>
      <c r="ML445"/>
      <c r="MM445"/>
      <c r="MN445"/>
      <c r="MO445"/>
      <c r="MP445"/>
      <c r="MQ445"/>
      <c r="MR445"/>
      <c r="MS445"/>
      <c r="MT445"/>
      <c r="MU445"/>
      <c r="MV445"/>
      <c r="MW445"/>
      <c r="MX445"/>
      <c r="MY445"/>
      <c r="MZ445"/>
      <c r="NA445"/>
      <c r="NB445"/>
      <c r="NC445"/>
      <c r="ND445"/>
      <c r="NE445"/>
      <c r="NF445"/>
      <c r="NG445"/>
      <c r="NH445"/>
      <c r="NI445"/>
      <c r="NJ445"/>
      <c r="NK445"/>
      <c r="NL445"/>
      <c r="NM445"/>
      <c r="NN445"/>
      <c r="NO445"/>
      <c r="NP445"/>
      <c r="NQ445"/>
      <c r="NR445"/>
      <c r="NS445"/>
      <c r="NT445"/>
      <c r="NU445"/>
      <c r="NV445"/>
      <c r="NW445"/>
      <c r="NX445"/>
      <c r="NY445"/>
      <c r="NZ445"/>
      <c r="OA445"/>
      <c r="OB445"/>
      <c r="OC445"/>
      <c r="OD445"/>
      <c r="OE445"/>
      <c r="OF445"/>
      <c r="OG445"/>
      <c r="OH445"/>
      <c r="OI445"/>
      <c r="OJ445"/>
      <c r="OK445"/>
      <c r="OL445"/>
      <c r="OM445"/>
      <c r="ON445"/>
      <c r="OO445"/>
      <c r="OP445"/>
      <c r="OQ445"/>
      <c r="OR445"/>
      <c r="OS445"/>
      <c r="OT445"/>
      <c r="OU445"/>
      <c r="OV445"/>
      <c r="OW445"/>
      <c r="OX445"/>
      <c r="OY445"/>
      <c r="OZ445"/>
      <c r="PA445"/>
      <c r="PB445"/>
      <c r="PC445"/>
      <c r="PD445"/>
      <c r="PE445"/>
      <c r="PF445"/>
      <c r="PG445"/>
      <c r="PH445"/>
      <c r="PI445"/>
      <c r="PJ445"/>
      <c r="PK445"/>
      <c r="PL445"/>
      <c r="PM445"/>
      <c r="PN445"/>
      <c r="PO445"/>
      <c r="PP445"/>
      <c r="PQ445"/>
      <c r="PR445"/>
      <c r="PS445"/>
      <c r="PT445"/>
      <c r="PU445"/>
      <c r="PV445"/>
      <c r="PW445"/>
      <c r="PX445"/>
      <c r="PY445"/>
      <c r="PZ445"/>
      <c r="QA445"/>
      <c r="QB445"/>
      <c r="QC445"/>
      <c r="QD445"/>
      <c r="QE445"/>
      <c r="QF445"/>
      <c r="QG445"/>
      <c r="QH445"/>
      <c r="QI445"/>
      <c r="QJ445"/>
      <c r="QK445"/>
      <c r="QL445"/>
      <c r="QM445"/>
      <c r="QN445"/>
      <c r="QO445"/>
      <c r="QP445"/>
      <c r="QQ445"/>
      <c r="QR445"/>
      <c r="QS445"/>
      <c r="QT445"/>
      <c r="QU445"/>
      <c r="QV445"/>
      <c r="QW445"/>
      <c r="QX445"/>
      <c r="QY445"/>
      <c r="QZ445"/>
      <c r="RA445"/>
      <c r="RB445"/>
      <c r="RC445"/>
      <c r="RD445"/>
      <c r="RE445"/>
      <c r="RF445"/>
      <c r="RG445"/>
      <c r="RH445"/>
      <c r="RI445"/>
      <c r="RJ445"/>
      <c r="RK445"/>
      <c r="RL445"/>
      <c r="RM445"/>
      <c r="RN445"/>
      <c r="RO445"/>
      <c r="RP445"/>
      <c r="RQ445"/>
      <c r="RR445"/>
      <c r="RS445"/>
      <c r="RT445"/>
      <c r="RU445"/>
      <c r="RV445"/>
      <c r="RW445"/>
      <c r="RX445"/>
      <c r="RY445"/>
      <c r="RZ445"/>
      <c r="SA445"/>
      <c r="SB445"/>
      <c r="SC445"/>
      <c r="SD445"/>
      <c r="SE445"/>
      <c r="SF445"/>
      <c r="SG445"/>
      <c r="SH445"/>
      <c r="SI445"/>
      <c r="SJ445"/>
      <c r="SK445"/>
      <c r="SL445"/>
      <c r="SM445"/>
      <c r="SN445"/>
      <c r="SO445"/>
      <c r="SP445"/>
    </row>
    <row r="446" spans="1:510" ht="16.5" customHeight="1" x14ac:dyDescent="0.2">
      <c r="A446" s="20">
        <v>1665</v>
      </c>
      <c r="B446" s="34" t="s">
        <v>70</v>
      </c>
      <c r="C446" s="34" t="s">
        <v>434</v>
      </c>
      <c r="D446" s="20" t="s">
        <v>51</v>
      </c>
      <c r="E446" s="20" t="s">
        <v>1345</v>
      </c>
      <c r="F446" s="22" t="s">
        <v>88</v>
      </c>
      <c r="G446" s="34" t="s">
        <v>37</v>
      </c>
      <c r="H446" s="20" t="s">
        <v>89</v>
      </c>
      <c r="I446" s="20" t="s">
        <v>27</v>
      </c>
      <c r="J446" s="35" t="s">
        <v>610</v>
      </c>
      <c r="K446" s="36"/>
      <c r="L446" s="36"/>
      <c r="M446" s="36"/>
      <c r="N446" s="36"/>
      <c r="O446" s="55">
        <v>366964717</v>
      </c>
      <c r="P446" s="37"/>
      <c r="Q446" s="34">
        <v>1</v>
      </c>
      <c r="R446" s="25">
        <v>45717</v>
      </c>
      <c r="S446" s="39" t="s">
        <v>83</v>
      </c>
      <c r="T446" s="37">
        <f t="shared" si="8"/>
        <v>366964717</v>
      </c>
      <c r="U446" s="27" t="s">
        <v>39</v>
      </c>
      <c r="V446" s="28" t="s">
        <v>40</v>
      </c>
      <c r="W446"/>
      <c r="X446"/>
      <c r="Y446"/>
      <c r="Z446"/>
      <c r="AA446"/>
      <c r="AB446"/>
      <c r="AC446"/>
      <c r="AD446"/>
      <c r="AE446"/>
      <c r="AF446"/>
      <c r="AG446"/>
      <c r="AH446"/>
      <c r="AI446"/>
      <c r="AJ446"/>
      <c r="AK446"/>
      <c r="AL446"/>
      <c r="AM446"/>
      <c r="AN446"/>
      <c r="AO446"/>
      <c r="AP446"/>
      <c r="AQ446"/>
      <c r="AR446"/>
      <c r="AS446"/>
      <c r="AT446"/>
      <c r="AU446"/>
      <c r="AV446"/>
      <c r="AW446"/>
      <c r="AX446"/>
      <c r="AY446"/>
      <c r="AZ446"/>
      <c r="BA446"/>
      <c r="BB446"/>
      <c r="BC446"/>
      <c r="BD446"/>
      <c r="BE446"/>
      <c r="BF446"/>
      <c r="BG446"/>
      <c r="BH446"/>
      <c r="BI446"/>
      <c r="BJ446"/>
      <c r="BK446"/>
      <c r="BL446"/>
      <c r="BM446"/>
      <c r="BN446"/>
      <c r="BO446"/>
      <c r="BP446"/>
      <c r="BQ446"/>
      <c r="BR446"/>
      <c r="BS446"/>
      <c r="BT446"/>
      <c r="BU446"/>
      <c r="BV446"/>
      <c r="BW446"/>
      <c r="BX446"/>
      <c r="BY446"/>
      <c r="BZ446"/>
      <c r="CA446"/>
      <c r="CB446"/>
      <c r="CC446"/>
      <c r="CD446"/>
      <c r="CE446"/>
      <c r="CF446"/>
      <c r="CG446"/>
      <c r="CH446"/>
      <c r="CI446"/>
      <c r="CJ446"/>
      <c r="CK446"/>
      <c r="CL446"/>
      <c r="CM446"/>
      <c r="CN446"/>
      <c r="CO446"/>
      <c r="CP446"/>
      <c r="CQ446"/>
      <c r="CR446"/>
      <c r="CS446"/>
      <c r="CT446"/>
      <c r="CU446"/>
      <c r="CV446"/>
      <c r="CW446"/>
      <c r="CX446"/>
      <c r="CY446"/>
      <c r="CZ446"/>
      <c r="DA446"/>
      <c r="DB446"/>
      <c r="DC446"/>
      <c r="DD446"/>
      <c r="DE446"/>
      <c r="DF446"/>
      <c r="DG446"/>
      <c r="DH446"/>
      <c r="DI446"/>
      <c r="DJ446"/>
      <c r="DK446"/>
      <c r="DL446"/>
      <c r="DM446"/>
      <c r="DN446"/>
      <c r="DO446"/>
      <c r="DP446"/>
      <c r="DQ446"/>
      <c r="DR446"/>
      <c r="DS446"/>
      <c r="DT446"/>
      <c r="DU446"/>
      <c r="DV446"/>
      <c r="DW446"/>
      <c r="DX446"/>
      <c r="DY446"/>
      <c r="DZ446"/>
      <c r="EA446"/>
      <c r="EB446"/>
      <c r="EC446"/>
      <c r="ED446"/>
      <c r="EE446"/>
      <c r="EF446"/>
      <c r="EG446"/>
      <c r="EH446"/>
      <c r="EI446"/>
      <c r="EJ446"/>
      <c r="EK446"/>
      <c r="EL446"/>
      <c r="EM446"/>
      <c r="EN446"/>
      <c r="EO446"/>
      <c r="EP446"/>
      <c r="EQ446"/>
      <c r="ER446"/>
      <c r="ES446"/>
      <c r="ET446"/>
      <c r="EU446"/>
      <c r="EV446"/>
      <c r="EW446"/>
      <c r="EX446"/>
      <c r="EY446"/>
      <c r="EZ446"/>
      <c r="FA446"/>
      <c r="FB446"/>
      <c r="FC446"/>
      <c r="FD446"/>
      <c r="FE446"/>
      <c r="FF446"/>
      <c r="FG446"/>
      <c r="FH446"/>
      <c r="FI446"/>
      <c r="FJ446"/>
      <c r="FK446"/>
      <c r="FL446"/>
      <c r="FM446"/>
      <c r="FN446"/>
      <c r="FO446"/>
      <c r="FP446"/>
      <c r="FQ446"/>
      <c r="FR446"/>
      <c r="FS446"/>
      <c r="FT446"/>
      <c r="FU446"/>
      <c r="FV446"/>
      <c r="FW446"/>
      <c r="FX446"/>
      <c r="FY446"/>
      <c r="FZ446"/>
      <c r="GA446"/>
      <c r="GB446"/>
      <c r="GC446"/>
      <c r="GD446"/>
      <c r="GE446"/>
      <c r="GF446"/>
      <c r="GG446"/>
      <c r="GH446"/>
      <c r="GI446"/>
      <c r="GJ446"/>
      <c r="GK446"/>
      <c r="GL446"/>
      <c r="GM446"/>
      <c r="GN446"/>
      <c r="GO446"/>
      <c r="GP446"/>
      <c r="GQ446"/>
      <c r="GR446"/>
      <c r="GS446"/>
      <c r="GT446"/>
      <c r="GU446"/>
      <c r="GV446"/>
      <c r="GW446"/>
      <c r="GX446"/>
      <c r="GY446"/>
      <c r="GZ446"/>
      <c r="HA446"/>
      <c r="HB446"/>
      <c r="HC446"/>
      <c r="HD446"/>
      <c r="HE446"/>
      <c r="HF446"/>
      <c r="HG446"/>
      <c r="HH446"/>
      <c r="HI446"/>
      <c r="HJ446"/>
      <c r="HK446"/>
      <c r="HL446"/>
      <c r="HM446"/>
      <c r="HN446"/>
      <c r="HO446"/>
      <c r="HP446"/>
      <c r="HQ446"/>
      <c r="HR446"/>
      <c r="HS446"/>
      <c r="HT446"/>
      <c r="HU446"/>
      <c r="HV446"/>
      <c r="HW446"/>
      <c r="HX446"/>
      <c r="HY446"/>
      <c r="HZ446"/>
      <c r="IA446"/>
      <c r="IB446"/>
      <c r="IC446"/>
      <c r="ID446"/>
      <c r="IE446"/>
      <c r="IF446"/>
      <c r="IG446"/>
      <c r="IH446"/>
      <c r="II446"/>
      <c r="IJ446"/>
      <c r="IK446"/>
      <c r="IL446"/>
      <c r="IM446"/>
      <c r="IN446"/>
      <c r="IO446"/>
      <c r="IP446"/>
      <c r="IQ446"/>
      <c r="IR446"/>
      <c r="IS446"/>
      <c r="IT446"/>
      <c r="IU446"/>
      <c r="IV446"/>
      <c r="IW446"/>
      <c r="IX446"/>
      <c r="IY446"/>
      <c r="IZ446"/>
      <c r="JA446"/>
      <c r="JB446"/>
      <c r="JC446"/>
      <c r="JD446"/>
      <c r="JE446"/>
      <c r="JF446"/>
      <c r="JG446"/>
      <c r="JH446"/>
      <c r="JI446"/>
      <c r="JJ446"/>
      <c r="JK446"/>
      <c r="JL446"/>
      <c r="JM446"/>
      <c r="JN446"/>
      <c r="JO446"/>
      <c r="JP446"/>
      <c r="JQ446"/>
      <c r="JR446"/>
      <c r="JS446"/>
      <c r="JT446"/>
      <c r="JU446"/>
      <c r="JV446"/>
      <c r="JW446"/>
      <c r="JX446"/>
      <c r="JY446"/>
      <c r="JZ446"/>
      <c r="KA446"/>
      <c r="KB446"/>
      <c r="KC446"/>
      <c r="KD446"/>
      <c r="KE446"/>
      <c r="KF446"/>
      <c r="KG446"/>
      <c r="KH446"/>
      <c r="KI446"/>
      <c r="KJ446"/>
      <c r="KK446"/>
      <c r="KL446"/>
      <c r="KM446"/>
      <c r="KN446"/>
      <c r="KO446"/>
      <c r="KP446"/>
      <c r="KQ446"/>
      <c r="KR446"/>
      <c r="KS446"/>
      <c r="KT446"/>
      <c r="KU446"/>
      <c r="KV446"/>
      <c r="KW446"/>
      <c r="KX446"/>
      <c r="KY446"/>
      <c r="KZ446"/>
      <c r="LA446"/>
      <c r="LB446"/>
      <c r="LC446"/>
      <c r="LD446"/>
      <c r="LE446"/>
      <c r="LF446"/>
      <c r="LG446"/>
      <c r="LH446"/>
      <c r="LI446"/>
      <c r="LJ446"/>
      <c r="LK446"/>
      <c r="LL446"/>
      <c r="LM446"/>
      <c r="LN446"/>
      <c r="LO446"/>
      <c r="LP446"/>
      <c r="LQ446"/>
      <c r="LR446"/>
      <c r="LS446"/>
      <c r="LT446"/>
      <c r="LU446"/>
      <c r="LV446"/>
      <c r="LW446"/>
      <c r="LX446"/>
      <c r="LY446"/>
      <c r="LZ446"/>
      <c r="MA446"/>
      <c r="MB446"/>
      <c r="MC446"/>
      <c r="MD446"/>
      <c r="ME446"/>
      <c r="MF446"/>
      <c r="MG446"/>
      <c r="MH446"/>
      <c r="MI446"/>
      <c r="MJ446"/>
      <c r="MK446"/>
      <c r="ML446"/>
      <c r="MM446"/>
      <c r="MN446"/>
      <c r="MO446"/>
      <c r="MP446"/>
      <c r="MQ446"/>
      <c r="MR446"/>
      <c r="MS446"/>
      <c r="MT446"/>
      <c r="MU446"/>
      <c r="MV446"/>
      <c r="MW446"/>
      <c r="MX446"/>
      <c r="MY446"/>
      <c r="MZ446"/>
      <c r="NA446"/>
      <c r="NB446"/>
      <c r="NC446"/>
      <c r="ND446"/>
      <c r="NE446"/>
      <c r="NF446"/>
      <c r="NG446"/>
      <c r="NH446"/>
      <c r="NI446"/>
      <c r="NJ446"/>
      <c r="NK446"/>
      <c r="NL446"/>
      <c r="NM446"/>
      <c r="NN446"/>
      <c r="NO446"/>
      <c r="NP446"/>
      <c r="NQ446"/>
      <c r="NR446"/>
      <c r="NS446"/>
      <c r="NT446"/>
      <c r="NU446"/>
      <c r="NV446"/>
      <c r="NW446"/>
      <c r="NX446"/>
      <c r="NY446"/>
      <c r="NZ446"/>
      <c r="OA446"/>
      <c r="OB446"/>
      <c r="OC446"/>
      <c r="OD446"/>
      <c r="OE446"/>
      <c r="OF446"/>
      <c r="OG446"/>
      <c r="OH446"/>
      <c r="OI446"/>
      <c r="OJ446"/>
      <c r="OK446"/>
      <c r="OL446"/>
      <c r="OM446"/>
      <c r="ON446"/>
      <c r="OO446"/>
      <c r="OP446"/>
      <c r="OQ446"/>
      <c r="OR446"/>
      <c r="OS446"/>
      <c r="OT446"/>
      <c r="OU446"/>
      <c r="OV446"/>
      <c r="OW446"/>
      <c r="OX446"/>
      <c r="OY446"/>
      <c r="OZ446"/>
      <c r="PA446"/>
      <c r="PB446"/>
      <c r="PC446"/>
      <c r="PD446"/>
      <c r="PE446"/>
      <c r="PF446"/>
      <c r="PG446"/>
      <c r="PH446"/>
      <c r="PI446"/>
      <c r="PJ446"/>
      <c r="PK446"/>
      <c r="PL446"/>
      <c r="PM446"/>
      <c r="PN446"/>
      <c r="PO446"/>
      <c r="PP446"/>
      <c r="PQ446"/>
      <c r="PR446"/>
      <c r="PS446"/>
      <c r="PT446"/>
      <c r="PU446"/>
      <c r="PV446"/>
      <c r="PW446"/>
      <c r="PX446"/>
      <c r="PY446"/>
      <c r="PZ446"/>
      <c r="QA446"/>
      <c r="QB446"/>
      <c r="QC446"/>
      <c r="QD446"/>
      <c r="QE446"/>
      <c r="QF446"/>
      <c r="QG446"/>
      <c r="QH446"/>
      <c r="QI446"/>
      <c r="QJ446"/>
      <c r="QK446"/>
      <c r="QL446"/>
      <c r="QM446"/>
      <c r="QN446"/>
      <c r="QO446"/>
      <c r="QP446"/>
      <c r="QQ446"/>
      <c r="QR446"/>
      <c r="QS446"/>
      <c r="QT446"/>
      <c r="QU446"/>
      <c r="QV446"/>
      <c r="QW446"/>
      <c r="QX446"/>
      <c r="QY446"/>
      <c r="QZ446"/>
      <c r="RA446"/>
      <c r="RB446"/>
      <c r="RC446"/>
      <c r="RD446"/>
      <c r="RE446"/>
      <c r="RF446"/>
      <c r="RG446"/>
      <c r="RH446"/>
      <c r="RI446"/>
      <c r="RJ446"/>
      <c r="RK446"/>
      <c r="RL446"/>
      <c r="RM446"/>
      <c r="RN446"/>
      <c r="RO446"/>
      <c r="RP446"/>
      <c r="RQ446"/>
      <c r="RR446"/>
      <c r="RS446"/>
      <c r="RT446"/>
      <c r="RU446"/>
      <c r="RV446"/>
      <c r="RW446"/>
      <c r="RX446"/>
      <c r="RY446"/>
      <c r="RZ446"/>
      <c r="SA446"/>
      <c r="SB446"/>
      <c r="SC446"/>
      <c r="SD446"/>
      <c r="SE446"/>
      <c r="SF446"/>
      <c r="SG446"/>
      <c r="SH446"/>
      <c r="SI446"/>
      <c r="SJ446"/>
      <c r="SK446"/>
      <c r="SL446"/>
      <c r="SM446"/>
      <c r="SN446"/>
      <c r="SO446"/>
      <c r="SP446"/>
    </row>
    <row r="447" spans="1:510" ht="16.5" customHeight="1" x14ac:dyDescent="0.2">
      <c r="A447" s="20">
        <v>1666</v>
      </c>
      <c r="B447" s="34" t="s">
        <v>70</v>
      </c>
      <c r="C447" s="34" t="s">
        <v>434</v>
      </c>
      <c r="D447" s="20" t="s">
        <v>51</v>
      </c>
      <c r="E447" s="20" t="s">
        <v>1345</v>
      </c>
      <c r="F447" s="22" t="s">
        <v>88</v>
      </c>
      <c r="G447" s="34" t="s">
        <v>37</v>
      </c>
      <c r="H447" s="20" t="s">
        <v>89</v>
      </c>
      <c r="I447" s="20" t="s">
        <v>27</v>
      </c>
      <c r="J447" s="35" t="s">
        <v>611</v>
      </c>
      <c r="K447" s="36"/>
      <c r="L447" s="36"/>
      <c r="M447" s="36"/>
      <c r="N447" s="36"/>
      <c r="O447" s="55">
        <v>686835401</v>
      </c>
      <c r="P447" s="37"/>
      <c r="Q447" s="34">
        <v>1</v>
      </c>
      <c r="R447" s="25">
        <v>45717</v>
      </c>
      <c r="S447" s="39" t="s">
        <v>83</v>
      </c>
      <c r="T447" s="37">
        <f t="shared" si="8"/>
        <v>686835401</v>
      </c>
      <c r="U447" s="27" t="s">
        <v>39</v>
      </c>
      <c r="V447" s="28" t="s">
        <v>40</v>
      </c>
      <c r="W447"/>
      <c r="X447"/>
      <c r="Y447"/>
      <c r="Z447"/>
      <c r="AA447"/>
      <c r="AB447"/>
      <c r="AC447"/>
      <c r="AD447"/>
      <c r="AE447"/>
      <c r="AF447"/>
      <c r="AG447"/>
      <c r="AH447"/>
      <c r="AI447"/>
      <c r="AJ447"/>
      <c r="AK447"/>
      <c r="AL447"/>
      <c r="AM447"/>
      <c r="AN447"/>
      <c r="AO447"/>
      <c r="AP447"/>
      <c r="AQ447"/>
      <c r="AR447"/>
      <c r="AS447"/>
      <c r="AT447"/>
      <c r="AU447"/>
      <c r="AV447"/>
      <c r="AW447"/>
      <c r="AX447"/>
      <c r="AY447"/>
      <c r="AZ447"/>
      <c r="BA447"/>
      <c r="BB447"/>
      <c r="BC447"/>
      <c r="BD447"/>
      <c r="BE447"/>
      <c r="BF447"/>
      <c r="BG447"/>
      <c r="BH447"/>
      <c r="BI447"/>
      <c r="BJ447"/>
      <c r="BK447"/>
      <c r="BL447"/>
      <c r="BM447"/>
      <c r="BN447"/>
      <c r="BO447"/>
      <c r="BP447"/>
      <c r="BQ447"/>
      <c r="BR447"/>
      <c r="BS447"/>
      <c r="BT447"/>
      <c r="BU447"/>
      <c r="BV447"/>
      <c r="BW447"/>
      <c r="BX447"/>
      <c r="BY447"/>
      <c r="BZ447"/>
      <c r="CA447"/>
      <c r="CB447"/>
      <c r="CC447"/>
      <c r="CD447"/>
      <c r="CE447"/>
      <c r="CF447"/>
      <c r="CG447"/>
      <c r="CH447"/>
      <c r="CI447"/>
      <c r="CJ447"/>
      <c r="CK447"/>
      <c r="CL447"/>
      <c r="CM447"/>
      <c r="CN447"/>
      <c r="CO447"/>
      <c r="CP447"/>
      <c r="CQ447"/>
      <c r="CR447"/>
      <c r="CS447"/>
      <c r="CT447"/>
      <c r="CU447"/>
      <c r="CV447"/>
      <c r="CW447"/>
      <c r="CX447"/>
      <c r="CY447"/>
      <c r="CZ447"/>
      <c r="DA447"/>
      <c r="DB447"/>
      <c r="DC447"/>
      <c r="DD447"/>
      <c r="DE447"/>
      <c r="DF447"/>
      <c r="DG447"/>
      <c r="DH447"/>
      <c r="DI447"/>
      <c r="DJ447"/>
      <c r="DK447"/>
      <c r="DL447"/>
      <c r="DM447"/>
      <c r="DN447"/>
      <c r="DO447"/>
      <c r="DP447"/>
      <c r="DQ447"/>
      <c r="DR447"/>
      <c r="DS447"/>
      <c r="DT447"/>
      <c r="DU447"/>
      <c r="DV447"/>
      <c r="DW447"/>
      <c r="DX447"/>
      <c r="DY447"/>
      <c r="DZ447"/>
      <c r="EA447"/>
      <c r="EB447"/>
      <c r="EC447"/>
      <c r="ED447"/>
      <c r="EE447"/>
      <c r="EF447"/>
      <c r="EG447"/>
      <c r="EH447"/>
      <c r="EI447"/>
      <c r="EJ447"/>
      <c r="EK447"/>
      <c r="EL447"/>
      <c r="EM447"/>
      <c r="EN447"/>
      <c r="EO447"/>
      <c r="EP447"/>
      <c r="EQ447"/>
      <c r="ER447"/>
      <c r="ES447"/>
      <c r="ET447"/>
      <c r="EU447"/>
      <c r="EV447"/>
      <c r="EW447"/>
      <c r="EX447"/>
      <c r="EY447"/>
      <c r="EZ447"/>
      <c r="FA447"/>
      <c r="FB447"/>
      <c r="FC447"/>
      <c r="FD447"/>
      <c r="FE447"/>
      <c r="FF447"/>
      <c r="FG447"/>
      <c r="FH447"/>
      <c r="FI447"/>
      <c r="FJ447"/>
      <c r="FK447"/>
      <c r="FL447"/>
      <c r="FM447"/>
      <c r="FN447"/>
      <c r="FO447"/>
      <c r="FP447"/>
      <c r="FQ447"/>
      <c r="FR447"/>
      <c r="FS447"/>
      <c r="FT447"/>
      <c r="FU447"/>
      <c r="FV447"/>
      <c r="FW447"/>
      <c r="FX447"/>
      <c r="FY447"/>
      <c r="FZ447"/>
      <c r="GA447"/>
      <c r="GB447"/>
      <c r="GC447"/>
      <c r="GD447"/>
      <c r="GE447"/>
      <c r="GF447"/>
      <c r="GG447"/>
      <c r="GH447"/>
      <c r="GI447"/>
      <c r="GJ447"/>
      <c r="GK447"/>
      <c r="GL447"/>
      <c r="GM447"/>
      <c r="GN447"/>
      <c r="GO447"/>
      <c r="GP447"/>
      <c r="GQ447"/>
      <c r="GR447"/>
      <c r="GS447"/>
      <c r="GT447"/>
      <c r="GU447"/>
      <c r="GV447"/>
      <c r="GW447"/>
      <c r="GX447"/>
      <c r="GY447"/>
      <c r="GZ447"/>
      <c r="HA447"/>
      <c r="HB447"/>
      <c r="HC447"/>
      <c r="HD447"/>
      <c r="HE447"/>
      <c r="HF447"/>
      <c r="HG447"/>
      <c r="HH447"/>
      <c r="HI447"/>
      <c r="HJ447"/>
      <c r="HK447"/>
      <c r="HL447"/>
      <c r="HM447"/>
      <c r="HN447"/>
      <c r="HO447"/>
      <c r="HP447"/>
      <c r="HQ447"/>
      <c r="HR447"/>
      <c r="HS447"/>
      <c r="HT447"/>
      <c r="HU447"/>
      <c r="HV447"/>
      <c r="HW447"/>
      <c r="HX447"/>
      <c r="HY447"/>
      <c r="HZ447"/>
      <c r="IA447"/>
      <c r="IB447"/>
      <c r="IC447"/>
      <c r="ID447"/>
      <c r="IE447"/>
      <c r="IF447"/>
      <c r="IG447"/>
      <c r="IH447"/>
      <c r="II447"/>
      <c r="IJ447"/>
      <c r="IK447"/>
      <c r="IL447"/>
      <c r="IM447"/>
      <c r="IN447"/>
      <c r="IO447"/>
      <c r="IP447"/>
      <c r="IQ447"/>
      <c r="IR447"/>
      <c r="IS447"/>
      <c r="IT447"/>
      <c r="IU447"/>
      <c r="IV447"/>
      <c r="IW447"/>
      <c r="IX447"/>
      <c r="IY447"/>
      <c r="IZ447"/>
      <c r="JA447"/>
      <c r="JB447"/>
      <c r="JC447"/>
      <c r="JD447"/>
      <c r="JE447"/>
      <c r="JF447"/>
      <c r="JG447"/>
      <c r="JH447"/>
      <c r="JI447"/>
      <c r="JJ447"/>
      <c r="JK447"/>
      <c r="JL447"/>
      <c r="JM447"/>
      <c r="JN447"/>
      <c r="JO447"/>
      <c r="JP447"/>
      <c r="JQ447"/>
      <c r="JR447"/>
      <c r="JS447"/>
      <c r="JT447"/>
      <c r="JU447"/>
      <c r="JV447"/>
      <c r="JW447"/>
      <c r="JX447"/>
      <c r="JY447"/>
      <c r="JZ447"/>
      <c r="KA447"/>
      <c r="KB447"/>
      <c r="KC447"/>
      <c r="KD447"/>
      <c r="KE447"/>
      <c r="KF447"/>
      <c r="KG447"/>
      <c r="KH447"/>
      <c r="KI447"/>
      <c r="KJ447"/>
      <c r="KK447"/>
      <c r="KL447"/>
      <c r="KM447"/>
      <c r="KN447"/>
      <c r="KO447"/>
      <c r="KP447"/>
      <c r="KQ447"/>
      <c r="KR447"/>
      <c r="KS447"/>
      <c r="KT447"/>
      <c r="KU447"/>
      <c r="KV447"/>
      <c r="KW447"/>
      <c r="KX447"/>
      <c r="KY447"/>
      <c r="KZ447"/>
      <c r="LA447"/>
      <c r="LB447"/>
      <c r="LC447"/>
      <c r="LD447"/>
      <c r="LE447"/>
      <c r="LF447"/>
      <c r="LG447"/>
      <c r="LH447"/>
      <c r="LI447"/>
      <c r="LJ447"/>
      <c r="LK447"/>
      <c r="LL447"/>
      <c r="LM447"/>
      <c r="LN447"/>
      <c r="LO447"/>
      <c r="LP447"/>
      <c r="LQ447"/>
      <c r="LR447"/>
      <c r="LS447"/>
      <c r="LT447"/>
      <c r="LU447"/>
      <c r="LV447"/>
      <c r="LW447"/>
      <c r="LX447"/>
      <c r="LY447"/>
      <c r="LZ447"/>
      <c r="MA447"/>
      <c r="MB447"/>
      <c r="MC447"/>
      <c r="MD447"/>
      <c r="ME447"/>
      <c r="MF447"/>
      <c r="MG447"/>
      <c r="MH447"/>
      <c r="MI447"/>
      <c r="MJ447"/>
      <c r="MK447"/>
      <c r="ML447"/>
      <c r="MM447"/>
      <c r="MN447"/>
      <c r="MO447"/>
      <c r="MP447"/>
      <c r="MQ447"/>
      <c r="MR447"/>
      <c r="MS447"/>
      <c r="MT447"/>
      <c r="MU447"/>
      <c r="MV447"/>
      <c r="MW447"/>
      <c r="MX447"/>
      <c r="MY447"/>
      <c r="MZ447"/>
      <c r="NA447"/>
      <c r="NB447"/>
      <c r="NC447"/>
      <c r="ND447"/>
      <c r="NE447"/>
      <c r="NF447"/>
      <c r="NG447"/>
      <c r="NH447"/>
      <c r="NI447"/>
      <c r="NJ447"/>
      <c r="NK447"/>
      <c r="NL447"/>
      <c r="NM447"/>
      <c r="NN447"/>
      <c r="NO447"/>
      <c r="NP447"/>
      <c r="NQ447"/>
      <c r="NR447"/>
      <c r="NS447"/>
      <c r="NT447"/>
      <c r="NU447"/>
      <c r="NV447"/>
      <c r="NW447"/>
      <c r="NX447"/>
      <c r="NY447"/>
      <c r="NZ447"/>
      <c r="OA447"/>
      <c r="OB447"/>
      <c r="OC447"/>
      <c r="OD447"/>
      <c r="OE447"/>
      <c r="OF447"/>
      <c r="OG447"/>
      <c r="OH447"/>
      <c r="OI447"/>
      <c r="OJ447"/>
      <c r="OK447"/>
      <c r="OL447"/>
      <c r="OM447"/>
      <c r="ON447"/>
      <c r="OO447"/>
      <c r="OP447"/>
      <c r="OQ447"/>
      <c r="OR447"/>
      <c r="OS447"/>
      <c r="OT447"/>
      <c r="OU447"/>
      <c r="OV447"/>
      <c r="OW447"/>
      <c r="OX447"/>
      <c r="OY447"/>
      <c r="OZ447"/>
      <c r="PA447"/>
      <c r="PB447"/>
      <c r="PC447"/>
      <c r="PD447"/>
      <c r="PE447"/>
      <c r="PF447"/>
      <c r="PG447"/>
      <c r="PH447"/>
      <c r="PI447"/>
      <c r="PJ447"/>
      <c r="PK447"/>
      <c r="PL447"/>
      <c r="PM447"/>
      <c r="PN447"/>
      <c r="PO447"/>
      <c r="PP447"/>
      <c r="PQ447"/>
      <c r="PR447"/>
      <c r="PS447"/>
      <c r="PT447"/>
      <c r="PU447"/>
      <c r="PV447"/>
      <c r="PW447"/>
      <c r="PX447"/>
      <c r="PY447"/>
      <c r="PZ447"/>
      <c r="QA447"/>
      <c r="QB447"/>
      <c r="QC447"/>
      <c r="QD447"/>
      <c r="QE447"/>
      <c r="QF447"/>
      <c r="QG447"/>
      <c r="QH447"/>
      <c r="QI447"/>
      <c r="QJ447"/>
      <c r="QK447"/>
      <c r="QL447"/>
      <c r="QM447"/>
      <c r="QN447"/>
      <c r="QO447"/>
      <c r="QP447"/>
      <c r="QQ447"/>
      <c r="QR447"/>
      <c r="QS447"/>
      <c r="QT447"/>
      <c r="QU447"/>
      <c r="QV447"/>
      <c r="QW447"/>
      <c r="QX447"/>
      <c r="QY447"/>
      <c r="QZ447"/>
      <c r="RA447"/>
      <c r="RB447"/>
      <c r="RC447"/>
      <c r="RD447"/>
      <c r="RE447"/>
      <c r="RF447"/>
      <c r="RG447"/>
      <c r="RH447"/>
      <c r="RI447"/>
      <c r="RJ447"/>
      <c r="RK447"/>
      <c r="RL447"/>
      <c r="RM447"/>
      <c r="RN447"/>
      <c r="RO447"/>
      <c r="RP447"/>
      <c r="RQ447"/>
      <c r="RR447"/>
      <c r="RS447"/>
      <c r="RT447"/>
      <c r="RU447"/>
      <c r="RV447"/>
      <c r="RW447"/>
      <c r="RX447"/>
      <c r="RY447"/>
      <c r="RZ447"/>
      <c r="SA447"/>
      <c r="SB447"/>
      <c r="SC447"/>
      <c r="SD447"/>
      <c r="SE447"/>
      <c r="SF447"/>
      <c r="SG447"/>
      <c r="SH447"/>
      <c r="SI447"/>
      <c r="SJ447"/>
      <c r="SK447"/>
      <c r="SL447"/>
      <c r="SM447"/>
      <c r="SN447"/>
      <c r="SO447"/>
      <c r="SP447"/>
    </row>
    <row r="448" spans="1:510" ht="16.5" customHeight="1" x14ac:dyDescent="0.2">
      <c r="A448" s="20">
        <v>1667</v>
      </c>
      <c r="B448" s="34" t="s">
        <v>70</v>
      </c>
      <c r="C448" s="34" t="s">
        <v>518</v>
      </c>
      <c r="D448" s="20" t="s">
        <v>51</v>
      </c>
      <c r="E448" s="20" t="s">
        <v>1345</v>
      </c>
      <c r="F448" s="22" t="s">
        <v>88</v>
      </c>
      <c r="G448" s="34" t="s">
        <v>37</v>
      </c>
      <c r="H448" s="20" t="s">
        <v>89</v>
      </c>
      <c r="I448" s="20" t="s">
        <v>27</v>
      </c>
      <c r="J448" s="35" t="s">
        <v>612</v>
      </c>
      <c r="K448" s="36"/>
      <c r="L448" s="36"/>
      <c r="M448" s="36"/>
      <c r="N448" s="36"/>
      <c r="O448" s="55">
        <v>431715487</v>
      </c>
      <c r="P448" s="37"/>
      <c r="Q448" s="34">
        <v>1</v>
      </c>
      <c r="R448" s="38"/>
      <c r="S448" s="39" t="s">
        <v>83</v>
      </c>
      <c r="T448" s="37">
        <f t="shared" si="8"/>
        <v>431715487</v>
      </c>
      <c r="U448" s="27" t="s">
        <v>39</v>
      </c>
      <c r="V448" s="28" t="s">
        <v>40</v>
      </c>
      <c r="W448"/>
      <c r="X448"/>
      <c r="Y448"/>
      <c r="Z448"/>
      <c r="AA448"/>
      <c r="AB448"/>
      <c r="AC448"/>
      <c r="AD448"/>
      <c r="AE448"/>
      <c r="AF448"/>
      <c r="AG448"/>
      <c r="AH448"/>
      <c r="AI448"/>
      <c r="AJ448"/>
      <c r="AK448"/>
      <c r="AL448"/>
      <c r="AM448"/>
      <c r="AN448"/>
      <c r="AO448"/>
      <c r="AP448"/>
      <c r="AQ448"/>
      <c r="AR448"/>
      <c r="AS448"/>
      <c r="AT448"/>
      <c r="AU448"/>
      <c r="AV448"/>
      <c r="AW448"/>
      <c r="AX448"/>
      <c r="AY448"/>
      <c r="AZ448"/>
      <c r="BA448"/>
      <c r="BB448"/>
      <c r="BC448"/>
      <c r="BD448"/>
      <c r="BE448"/>
      <c r="BF448"/>
      <c r="BG448"/>
      <c r="BH448"/>
      <c r="BI448"/>
      <c r="BJ448"/>
      <c r="BK448"/>
      <c r="BL448"/>
      <c r="BM448"/>
      <c r="BN448"/>
      <c r="BO448"/>
      <c r="BP448"/>
      <c r="BQ448"/>
      <c r="BR448"/>
      <c r="BS448"/>
      <c r="BT448"/>
      <c r="BU448"/>
      <c r="BV448"/>
      <c r="BW448"/>
      <c r="BX448"/>
      <c r="BY448"/>
      <c r="BZ448"/>
      <c r="CA448"/>
      <c r="CB448"/>
      <c r="CC448"/>
      <c r="CD448"/>
      <c r="CE448"/>
      <c r="CF448"/>
      <c r="CG448"/>
      <c r="CH448"/>
      <c r="CI448"/>
      <c r="CJ448"/>
      <c r="CK448"/>
      <c r="CL448"/>
      <c r="CM448"/>
      <c r="CN448"/>
      <c r="CO448"/>
      <c r="CP448"/>
      <c r="CQ448"/>
      <c r="CR448"/>
      <c r="CS448"/>
      <c r="CT448"/>
      <c r="CU448"/>
      <c r="CV448"/>
      <c r="CW448"/>
      <c r="CX448"/>
      <c r="CY448"/>
      <c r="CZ448"/>
      <c r="DA448"/>
      <c r="DB448"/>
      <c r="DC448"/>
      <c r="DD448"/>
      <c r="DE448"/>
      <c r="DF448"/>
      <c r="DG448"/>
      <c r="DH448"/>
      <c r="DI448"/>
      <c r="DJ448"/>
      <c r="DK448"/>
      <c r="DL448"/>
      <c r="DM448"/>
      <c r="DN448"/>
      <c r="DO448"/>
      <c r="DP448"/>
      <c r="DQ448"/>
      <c r="DR448"/>
      <c r="DS448"/>
      <c r="DT448"/>
      <c r="DU448"/>
      <c r="DV448"/>
      <c r="DW448"/>
      <c r="DX448"/>
      <c r="DY448"/>
      <c r="DZ448"/>
      <c r="EA448"/>
      <c r="EB448"/>
      <c r="EC448"/>
      <c r="ED448"/>
      <c r="EE448"/>
      <c r="EF448"/>
      <c r="EG448"/>
      <c r="EH448"/>
      <c r="EI448"/>
      <c r="EJ448"/>
      <c r="EK448"/>
      <c r="EL448"/>
      <c r="EM448"/>
      <c r="EN448"/>
      <c r="EO448"/>
      <c r="EP448"/>
      <c r="EQ448"/>
      <c r="ER448"/>
      <c r="ES448"/>
      <c r="ET448"/>
      <c r="EU448"/>
      <c r="EV448"/>
      <c r="EW448"/>
      <c r="EX448"/>
      <c r="EY448"/>
      <c r="EZ448"/>
      <c r="FA448"/>
      <c r="FB448"/>
      <c r="FC448"/>
      <c r="FD448"/>
      <c r="FE448"/>
      <c r="FF448"/>
      <c r="FG448"/>
      <c r="FH448"/>
      <c r="FI448"/>
      <c r="FJ448"/>
      <c r="FK448"/>
      <c r="FL448"/>
      <c r="FM448"/>
      <c r="FN448"/>
      <c r="FO448"/>
      <c r="FP448"/>
      <c r="FQ448"/>
      <c r="FR448"/>
      <c r="FS448"/>
      <c r="FT448"/>
      <c r="FU448"/>
      <c r="FV448"/>
      <c r="FW448"/>
      <c r="FX448"/>
      <c r="FY448"/>
      <c r="FZ448"/>
      <c r="GA448"/>
      <c r="GB448"/>
      <c r="GC448"/>
      <c r="GD448"/>
      <c r="GE448"/>
      <c r="GF448"/>
      <c r="GG448"/>
      <c r="GH448"/>
      <c r="GI448"/>
      <c r="GJ448"/>
      <c r="GK448"/>
      <c r="GL448"/>
      <c r="GM448"/>
      <c r="GN448"/>
      <c r="GO448"/>
      <c r="GP448"/>
      <c r="GQ448"/>
      <c r="GR448"/>
      <c r="GS448"/>
      <c r="GT448"/>
      <c r="GU448"/>
      <c r="GV448"/>
      <c r="GW448"/>
      <c r="GX448"/>
      <c r="GY448"/>
      <c r="GZ448"/>
      <c r="HA448"/>
      <c r="HB448"/>
      <c r="HC448"/>
      <c r="HD448"/>
      <c r="HE448"/>
      <c r="HF448"/>
      <c r="HG448"/>
      <c r="HH448"/>
      <c r="HI448"/>
      <c r="HJ448"/>
      <c r="HK448"/>
      <c r="HL448"/>
      <c r="HM448"/>
      <c r="HN448"/>
      <c r="HO448"/>
      <c r="HP448"/>
      <c r="HQ448"/>
      <c r="HR448"/>
      <c r="HS448"/>
      <c r="HT448"/>
      <c r="HU448"/>
      <c r="HV448"/>
      <c r="HW448"/>
      <c r="HX448"/>
      <c r="HY448"/>
      <c r="HZ448"/>
      <c r="IA448"/>
      <c r="IB448"/>
      <c r="IC448"/>
      <c r="ID448"/>
      <c r="IE448"/>
      <c r="IF448"/>
      <c r="IG448"/>
      <c r="IH448"/>
      <c r="II448"/>
      <c r="IJ448"/>
      <c r="IK448"/>
      <c r="IL448"/>
      <c r="IM448"/>
      <c r="IN448"/>
      <c r="IO448"/>
      <c r="IP448"/>
      <c r="IQ448"/>
      <c r="IR448"/>
      <c r="IS448"/>
      <c r="IT448"/>
      <c r="IU448"/>
      <c r="IV448"/>
      <c r="IW448"/>
      <c r="IX448"/>
      <c r="IY448"/>
      <c r="IZ448"/>
      <c r="JA448"/>
      <c r="JB448"/>
      <c r="JC448"/>
      <c r="JD448"/>
      <c r="JE448"/>
      <c r="JF448"/>
      <c r="JG448"/>
      <c r="JH448"/>
      <c r="JI448"/>
      <c r="JJ448"/>
      <c r="JK448"/>
      <c r="JL448"/>
      <c r="JM448"/>
      <c r="JN448"/>
      <c r="JO448"/>
      <c r="JP448"/>
      <c r="JQ448"/>
      <c r="JR448"/>
      <c r="JS448"/>
      <c r="JT448"/>
      <c r="JU448"/>
      <c r="JV448"/>
      <c r="JW448"/>
      <c r="JX448"/>
      <c r="JY448"/>
      <c r="JZ448"/>
      <c r="KA448"/>
      <c r="KB448"/>
      <c r="KC448"/>
      <c r="KD448"/>
      <c r="KE448"/>
      <c r="KF448"/>
      <c r="KG448"/>
      <c r="KH448"/>
      <c r="KI448"/>
      <c r="KJ448"/>
      <c r="KK448"/>
      <c r="KL448"/>
      <c r="KM448"/>
      <c r="KN448"/>
      <c r="KO448"/>
      <c r="KP448"/>
      <c r="KQ448"/>
      <c r="KR448"/>
      <c r="KS448"/>
      <c r="KT448"/>
      <c r="KU448"/>
      <c r="KV448"/>
      <c r="KW448"/>
      <c r="KX448"/>
      <c r="KY448"/>
      <c r="KZ448"/>
      <c r="LA448"/>
      <c r="LB448"/>
      <c r="LC448"/>
      <c r="LD448"/>
      <c r="LE448"/>
      <c r="LF448"/>
      <c r="LG448"/>
      <c r="LH448"/>
      <c r="LI448"/>
      <c r="LJ448"/>
      <c r="LK448"/>
      <c r="LL448"/>
      <c r="LM448"/>
      <c r="LN448"/>
      <c r="LO448"/>
      <c r="LP448"/>
      <c r="LQ448"/>
      <c r="LR448"/>
      <c r="LS448"/>
      <c r="LT448"/>
      <c r="LU448"/>
      <c r="LV448"/>
      <c r="LW448"/>
      <c r="LX448"/>
      <c r="LY448"/>
      <c r="LZ448"/>
      <c r="MA448"/>
      <c r="MB448"/>
      <c r="MC448"/>
      <c r="MD448"/>
      <c r="ME448"/>
      <c r="MF448"/>
      <c r="MG448"/>
      <c r="MH448"/>
      <c r="MI448"/>
      <c r="MJ448"/>
      <c r="MK448"/>
      <c r="ML448"/>
      <c r="MM448"/>
      <c r="MN448"/>
      <c r="MO448"/>
      <c r="MP448"/>
      <c r="MQ448"/>
      <c r="MR448"/>
      <c r="MS448"/>
      <c r="MT448"/>
      <c r="MU448"/>
      <c r="MV448"/>
      <c r="MW448"/>
      <c r="MX448"/>
      <c r="MY448"/>
      <c r="MZ448"/>
      <c r="NA448"/>
      <c r="NB448"/>
      <c r="NC448"/>
      <c r="ND448"/>
      <c r="NE448"/>
      <c r="NF448"/>
      <c r="NG448"/>
      <c r="NH448"/>
      <c r="NI448"/>
      <c r="NJ448"/>
      <c r="NK448"/>
      <c r="NL448"/>
      <c r="NM448"/>
      <c r="NN448"/>
      <c r="NO448"/>
      <c r="NP448"/>
      <c r="NQ448"/>
      <c r="NR448"/>
      <c r="NS448"/>
      <c r="NT448"/>
      <c r="NU448"/>
      <c r="NV448"/>
      <c r="NW448"/>
      <c r="NX448"/>
      <c r="NY448"/>
      <c r="NZ448"/>
      <c r="OA448"/>
      <c r="OB448"/>
      <c r="OC448"/>
      <c r="OD448"/>
      <c r="OE448"/>
      <c r="OF448"/>
      <c r="OG448"/>
      <c r="OH448"/>
      <c r="OI448"/>
      <c r="OJ448"/>
      <c r="OK448"/>
      <c r="OL448"/>
      <c r="OM448"/>
      <c r="ON448"/>
      <c r="OO448"/>
      <c r="OP448"/>
      <c r="OQ448"/>
      <c r="OR448"/>
      <c r="OS448"/>
      <c r="OT448"/>
      <c r="OU448"/>
      <c r="OV448"/>
      <c r="OW448"/>
      <c r="OX448"/>
      <c r="OY448"/>
      <c r="OZ448"/>
      <c r="PA448"/>
      <c r="PB448"/>
      <c r="PC448"/>
      <c r="PD448"/>
      <c r="PE448"/>
      <c r="PF448"/>
      <c r="PG448"/>
      <c r="PH448"/>
      <c r="PI448"/>
      <c r="PJ448"/>
      <c r="PK448"/>
      <c r="PL448"/>
      <c r="PM448"/>
      <c r="PN448"/>
      <c r="PO448"/>
      <c r="PP448"/>
      <c r="PQ448"/>
      <c r="PR448"/>
      <c r="PS448"/>
      <c r="PT448"/>
      <c r="PU448"/>
      <c r="PV448"/>
      <c r="PW448"/>
      <c r="PX448"/>
      <c r="PY448"/>
      <c r="PZ448"/>
      <c r="QA448"/>
      <c r="QB448"/>
      <c r="QC448"/>
      <c r="QD448"/>
      <c r="QE448"/>
      <c r="QF448"/>
      <c r="QG448"/>
      <c r="QH448"/>
      <c r="QI448"/>
      <c r="QJ448"/>
      <c r="QK448"/>
      <c r="QL448"/>
      <c r="QM448"/>
      <c r="QN448"/>
      <c r="QO448"/>
      <c r="QP448"/>
      <c r="QQ448"/>
      <c r="QR448"/>
      <c r="QS448"/>
      <c r="QT448"/>
      <c r="QU448"/>
      <c r="QV448"/>
      <c r="QW448"/>
      <c r="QX448"/>
      <c r="QY448"/>
      <c r="QZ448"/>
      <c r="RA448"/>
      <c r="RB448"/>
      <c r="RC448"/>
      <c r="RD448"/>
      <c r="RE448"/>
      <c r="RF448"/>
      <c r="RG448"/>
      <c r="RH448"/>
      <c r="RI448"/>
      <c r="RJ448"/>
      <c r="RK448"/>
      <c r="RL448"/>
      <c r="RM448"/>
      <c r="RN448"/>
      <c r="RO448"/>
      <c r="RP448"/>
      <c r="RQ448"/>
      <c r="RR448"/>
      <c r="RS448"/>
      <c r="RT448"/>
      <c r="RU448"/>
      <c r="RV448"/>
      <c r="RW448"/>
      <c r="RX448"/>
      <c r="RY448"/>
      <c r="RZ448"/>
      <c r="SA448"/>
      <c r="SB448"/>
      <c r="SC448"/>
      <c r="SD448"/>
      <c r="SE448"/>
      <c r="SF448"/>
      <c r="SG448"/>
      <c r="SH448"/>
      <c r="SI448"/>
      <c r="SJ448"/>
      <c r="SK448"/>
      <c r="SL448"/>
      <c r="SM448"/>
      <c r="SN448"/>
      <c r="SO448"/>
      <c r="SP448"/>
    </row>
    <row r="449" spans="1:510" ht="16.5" customHeight="1" x14ac:dyDescent="0.2">
      <c r="A449" s="20">
        <v>1668</v>
      </c>
      <c r="B449" s="34" t="s">
        <v>70</v>
      </c>
      <c r="C449" s="34" t="s">
        <v>434</v>
      </c>
      <c r="D449" s="20" t="s">
        <v>51</v>
      </c>
      <c r="E449" s="20" t="s">
        <v>1345</v>
      </c>
      <c r="F449" s="22" t="s">
        <v>88</v>
      </c>
      <c r="G449" s="34" t="s">
        <v>37</v>
      </c>
      <c r="H449" s="20" t="s">
        <v>89</v>
      </c>
      <c r="I449" s="20" t="s">
        <v>27</v>
      </c>
      <c r="J449" s="35" t="s">
        <v>613</v>
      </c>
      <c r="K449" s="36"/>
      <c r="L449" s="36"/>
      <c r="M449" s="36"/>
      <c r="N449" s="36"/>
      <c r="O449" s="55">
        <v>1318244155</v>
      </c>
      <c r="P449" s="37"/>
      <c r="Q449" s="34">
        <v>1</v>
      </c>
      <c r="R449" s="38"/>
      <c r="S449" s="39" t="s">
        <v>83</v>
      </c>
      <c r="T449" s="37">
        <f t="shared" si="8"/>
        <v>1318244155</v>
      </c>
      <c r="U449" s="27" t="s">
        <v>39</v>
      </c>
      <c r="V449" s="28" t="s">
        <v>40</v>
      </c>
      <c r="W449"/>
      <c r="X449"/>
      <c r="Y449"/>
      <c r="Z449"/>
      <c r="AA449"/>
      <c r="AB449"/>
      <c r="AC449"/>
      <c r="AD449"/>
      <c r="AE449"/>
      <c r="AF449"/>
      <c r="AG449"/>
      <c r="AH449"/>
      <c r="AI449"/>
      <c r="AJ449"/>
      <c r="AK449"/>
      <c r="AL449"/>
      <c r="AM449"/>
      <c r="AN449"/>
      <c r="AO449"/>
      <c r="AP449"/>
      <c r="AQ449"/>
      <c r="AR449"/>
      <c r="AS449"/>
      <c r="AT449"/>
      <c r="AU449"/>
      <c r="AV449"/>
      <c r="AW449"/>
      <c r="AX449"/>
      <c r="AY449"/>
      <c r="AZ449"/>
      <c r="BA449"/>
      <c r="BB449"/>
      <c r="BC449"/>
      <c r="BD449"/>
      <c r="BE449"/>
      <c r="BF449"/>
      <c r="BG449"/>
      <c r="BH449"/>
      <c r="BI449"/>
      <c r="BJ449"/>
      <c r="BK449"/>
      <c r="BL449"/>
      <c r="BM449"/>
      <c r="BN449"/>
      <c r="BO449"/>
      <c r="BP449"/>
      <c r="BQ449"/>
      <c r="BR449"/>
      <c r="BS449"/>
      <c r="BT449"/>
      <c r="BU449"/>
      <c r="BV449"/>
      <c r="BW449"/>
      <c r="BX449"/>
      <c r="BY449"/>
      <c r="BZ449"/>
      <c r="CA449"/>
      <c r="CB449"/>
      <c r="CC449"/>
      <c r="CD449"/>
      <c r="CE449"/>
      <c r="CF449"/>
      <c r="CG449"/>
      <c r="CH449"/>
      <c r="CI449"/>
      <c r="CJ449"/>
      <c r="CK449"/>
      <c r="CL449"/>
      <c r="CM449"/>
      <c r="CN449"/>
      <c r="CO449"/>
      <c r="CP449"/>
      <c r="CQ449"/>
      <c r="CR449"/>
      <c r="CS449"/>
      <c r="CT449"/>
      <c r="CU449"/>
      <c r="CV449"/>
      <c r="CW449"/>
      <c r="CX449"/>
      <c r="CY449"/>
      <c r="CZ449"/>
      <c r="DA449"/>
      <c r="DB449"/>
      <c r="DC449"/>
      <c r="DD449"/>
      <c r="DE449"/>
      <c r="DF449"/>
      <c r="DG449"/>
      <c r="DH449"/>
      <c r="DI449"/>
      <c r="DJ449"/>
      <c r="DK449"/>
      <c r="DL449"/>
      <c r="DM449"/>
      <c r="DN449"/>
      <c r="DO449"/>
      <c r="DP449"/>
      <c r="DQ449"/>
      <c r="DR449"/>
      <c r="DS449"/>
      <c r="DT449"/>
      <c r="DU449"/>
      <c r="DV449"/>
      <c r="DW449"/>
      <c r="DX449"/>
      <c r="DY449"/>
      <c r="DZ449"/>
      <c r="EA449"/>
      <c r="EB449"/>
      <c r="EC449"/>
      <c r="ED449"/>
      <c r="EE449"/>
      <c r="EF449"/>
      <c r="EG449"/>
      <c r="EH449"/>
      <c r="EI449"/>
      <c r="EJ449"/>
      <c r="EK449"/>
      <c r="EL449"/>
      <c r="EM449"/>
      <c r="EN449"/>
      <c r="EO449"/>
      <c r="EP449"/>
      <c r="EQ449"/>
      <c r="ER449"/>
      <c r="ES449"/>
      <c r="ET449"/>
      <c r="EU449"/>
      <c r="EV449"/>
      <c r="EW449"/>
      <c r="EX449"/>
      <c r="EY449"/>
      <c r="EZ449"/>
      <c r="FA449"/>
      <c r="FB449"/>
      <c r="FC449"/>
      <c r="FD449"/>
      <c r="FE449"/>
      <c r="FF449"/>
      <c r="FG449"/>
      <c r="FH449"/>
      <c r="FI449"/>
      <c r="FJ449"/>
      <c r="FK449"/>
      <c r="FL449"/>
      <c r="FM449"/>
      <c r="FN449"/>
      <c r="FO449"/>
      <c r="FP449"/>
      <c r="FQ449"/>
      <c r="FR449"/>
      <c r="FS449"/>
      <c r="FT449"/>
      <c r="FU449"/>
      <c r="FV449"/>
      <c r="FW449"/>
      <c r="FX449"/>
      <c r="FY449"/>
      <c r="FZ449"/>
      <c r="GA449"/>
      <c r="GB449"/>
      <c r="GC449"/>
      <c r="GD449"/>
      <c r="GE449"/>
      <c r="GF449"/>
      <c r="GG449"/>
      <c r="GH449"/>
      <c r="GI449"/>
      <c r="GJ449"/>
      <c r="GK449"/>
      <c r="GL449"/>
      <c r="GM449"/>
      <c r="GN449"/>
      <c r="GO449"/>
      <c r="GP449"/>
      <c r="GQ449"/>
      <c r="GR449"/>
      <c r="GS449"/>
      <c r="GT449"/>
      <c r="GU449"/>
      <c r="GV449"/>
      <c r="GW449"/>
      <c r="GX449"/>
      <c r="GY449"/>
      <c r="GZ449"/>
      <c r="HA449"/>
      <c r="HB449"/>
      <c r="HC449"/>
      <c r="HD449"/>
      <c r="HE449"/>
      <c r="HF449"/>
      <c r="HG449"/>
      <c r="HH449"/>
      <c r="HI449"/>
      <c r="HJ449"/>
      <c r="HK449"/>
      <c r="HL449"/>
      <c r="HM449"/>
      <c r="HN449"/>
      <c r="HO449"/>
      <c r="HP449"/>
      <c r="HQ449"/>
      <c r="HR449"/>
      <c r="HS449"/>
      <c r="HT449"/>
      <c r="HU449"/>
      <c r="HV449"/>
      <c r="HW449"/>
      <c r="HX449"/>
      <c r="HY449"/>
      <c r="HZ449"/>
      <c r="IA449"/>
      <c r="IB449"/>
      <c r="IC449"/>
      <c r="ID449"/>
      <c r="IE449"/>
      <c r="IF449"/>
      <c r="IG449"/>
      <c r="IH449"/>
      <c r="II449"/>
      <c r="IJ449"/>
      <c r="IK449"/>
      <c r="IL449"/>
      <c r="IM449"/>
      <c r="IN449"/>
      <c r="IO449"/>
      <c r="IP449"/>
      <c r="IQ449"/>
      <c r="IR449"/>
      <c r="IS449"/>
      <c r="IT449"/>
      <c r="IU449"/>
      <c r="IV449"/>
      <c r="IW449"/>
      <c r="IX449"/>
      <c r="IY449"/>
      <c r="IZ449"/>
      <c r="JA449"/>
      <c r="JB449"/>
      <c r="JC449"/>
      <c r="JD449"/>
      <c r="JE449"/>
      <c r="JF449"/>
      <c r="JG449"/>
      <c r="JH449"/>
      <c r="JI449"/>
      <c r="JJ449"/>
      <c r="JK449"/>
      <c r="JL449"/>
      <c r="JM449"/>
      <c r="JN449"/>
      <c r="JO449"/>
      <c r="JP449"/>
      <c r="JQ449"/>
      <c r="JR449"/>
      <c r="JS449"/>
      <c r="JT449"/>
      <c r="JU449"/>
      <c r="JV449"/>
      <c r="JW449"/>
      <c r="JX449"/>
      <c r="JY449"/>
      <c r="JZ449"/>
      <c r="KA449"/>
      <c r="KB449"/>
      <c r="KC449"/>
      <c r="KD449"/>
      <c r="KE449"/>
      <c r="KF449"/>
      <c r="KG449"/>
      <c r="KH449"/>
      <c r="KI449"/>
      <c r="KJ449"/>
      <c r="KK449"/>
      <c r="KL449"/>
      <c r="KM449"/>
      <c r="KN449"/>
      <c r="KO449"/>
      <c r="KP449"/>
      <c r="KQ449"/>
      <c r="KR449"/>
      <c r="KS449"/>
      <c r="KT449"/>
      <c r="KU449"/>
      <c r="KV449"/>
      <c r="KW449"/>
      <c r="KX449"/>
      <c r="KY449"/>
      <c r="KZ449"/>
      <c r="LA449"/>
      <c r="LB449"/>
      <c r="LC449"/>
      <c r="LD449"/>
      <c r="LE449"/>
      <c r="LF449"/>
      <c r="LG449"/>
      <c r="LH449"/>
      <c r="LI449"/>
      <c r="LJ449"/>
      <c r="LK449"/>
      <c r="LL449"/>
      <c r="LM449"/>
      <c r="LN449"/>
      <c r="LO449"/>
      <c r="LP449"/>
      <c r="LQ449"/>
      <c r="LR449"/>
      <c r="LS449"/>
      <c r="LT449"/>
      <c r="LU449"/>
      <c r="LV449"/>
      <c r="LW449"/>
      <c r="LX449"/>
      <c r="LY449"/>
      <c r="LZ449"/>
      <c r="MA449"/>
      <c r="MB449"/>
      <c r="MC449"/>
      <c r="MD449"/>
      <c r="ME449"/>
      <c r="MF449"/>
      <c r="MG449"/>
      <c r="MH449"/>
      <c r="MI449"/>
      <c r="MJ449"/>
      <c r="MK449"/>
      <c r="ML449"/>
      <c r="MM449"/>
      <c r="MN449"/>
      <c r="MO449"/>
      <c r="MP449"/>
      <c r="MQ449"/>
      <c r="MR449"/>
      <c r="MS449"/>
      <c r="MT449"/>
      <c r="MU449"/>
      <c r="MV449"/>
      <c r="MW449"/>
      <c r="MX449"/>
      <c r="MY449"/>
      <c r="MZ449"/>
      <c r="NA449"/>
      <c r="NB449"/>
      <c r="NC449"/>
      <c r="ND449"/>
      <c r="NE449"/>
      <c r="NF449"/>
      <c r="NG449"/>
      <c r="NH449"/>
      <c r="NI449"/>
      <c r="NJ449"/>
      <c r="NK449"/>
      <c r="NL449"/>
      <c r="NM449"/>
      <c r="NN449"/>
      <c r="NO449"/>
      <c r="NP449"/>
      <c r="NQ449"/>
      <c r="NR449"/>
      <c r="NS449"/>
      <c r="NT449"/>
      <c r="NU449"/>
      <c r="NV449"/>
      <c r="NW449"/>
      <c r="NX449"/>
      <c r="NY449"/>
      <c r="NZ449"/>
      <c r="OA449"/>
      <c r="OB449"/>
      <c r="OC449"/>
      <c r="OD449"/>
      <c r="OE449"/>
      <c r="OF449"/>
      <c r="OG449"/>
      <c r="OH449"/>
      <c r="OI449"/>
      <c r="OJ449"/>
      <c r="OK449"/>
      <c r="OL449"/>
      <c r="OM449"/>
      <c r="ON449"/>
      <c r="OO449"/>
      <c r="OP449"/>
      <c r="OQ449"/>
      <c r="OR449"/>
      <c r="OS449"/>
      <c r="OT449"/>
      <c r="OU449"/>
      <c r="OV449"/>
      <c r="OW449"/>
      <c r="OX449"/>
      <c r="OY449"/>
      <c r="OZ449"/>
      <c r="PA449"/>
      <c r="PB449"/>
      <c r="PC449"/>
      <c r="PD449"/>
      <c r="PE449"/>
      <c r="PF449"/>
      <c r="PG449"/>
      <c r="PH449"/>
      <c r="PI449"/>
      <c r="PJ449"/>
      <c r="PK449"/>
      <c r="PL449"/>
      <c r="PM449"/>
      <c r="PN449"/>
      <c r="PO449"/>
      <c r="PP449"/>
      <c r="PQ449"/>
      <c r="PR449"/>
      <c r="PS449"/>
      <c r="PT449"/>
      <c r="PU449"/>
      <c r="PV449"/>
      <c r="PW449"/>
      <c r="PX449"/>
      <c r="PY449"/>
      <c r="PZ449"/>
      <c r="QA449"/>
      <c r="QB449"/>
      <c r="QC449"/>
      <c r="QD449"/>
      <c r="QE449"/>
      <c r="QF449"/>
      <c r="QG449"/>
      <c r="QH449"/>
      <c r="QI449"/>
      <c r="QJ449"/>
      <c r="QK449"/>
      <c r="QL449"/>
      <c r="QM449"/>
      <c r="QN449"/>
      <c r="QO449"/>
      <c r="QP449"/>
      <c r="QQ449"/>
      <c r="QR449"/>
      <c r="QS449"/>
      <c r="QT449"/>
      <c r="QU449"/>
      <c r="QV449"/>
      <c r="QW449"/>
      <c r="QX449"/>
      <c r="QY449"/>
      <c r="QZ449"/>
      <c r="RA449"/>
      <c r="RB449"/>
      <c r="RC449"/>
      <c r="RD449"/>
      <c r="RE449"/>
      <c r="RF449"/>
      <c r="RG449"/>
      <c r="RH449"/>
      <c r="RI449"/>
      <c r="RJ449"/>
      <c r="RK449"/>
      <c r="RL449"/>
      <c r="RM449"/>
      <c r="RN449"/>
      <c r="RO449"/>
      <c r="RP449"/>
      <c r="RQ449"/>
      <c r="RR449"/>
      <c r="RS449"/>
      <c r="RT449"/>
      <c r="RU449"/>
      <c r="RV449"/>
      <c r="RW449"/>
      <c r="RX449"/>
      <c r="RY449"/>
      <c r="RZ449"/>
      <c r="SA449"/>
      <c r="SB449"/>
      <c r="SC449"/>
      <c r="SD449"/>
      <c r="SE449"/>
      <c r="SF449"/>
      <c r="SG449"/>
      <c r="SH449"/>
      <c r="SI449"/>
      <c r="SJ449"/>
      <c r="SK449"/>
      <c r="SL449"/>
      <c r="SM449"/>
      <c r="SN449"/>
      <c r="SO449"/>
      <c r="SP449"/>
    </row>
    <row r="450" spans="1:510" ht="16.5" customHeight="1" x14ac:dyDescent="0.2">
      <c r="A450" s="20">
        <v>1669</v>
      </c>
      <c r="B450" s="34" t="s">
        <v>70</v>
      </c>
      <c r="C450" s="34" t="s">
        <v>434</v>
      </c>
      <c r="D450" s="20" t="s">
        <v>51</v>
      </c>
      <c r="E450" s="20" t="s">
        <v>1345</v>
      </c>
      <c r="F450" s="22" t="s">
        <v>88</v>
      </c>
      <c r="G450" s="34" t="s">
        <v>37</v>
      </c>
      <c r="H450" s="20" t="s">
        <v>89</v>
      </c>
      <c r="I450" s="20" t="s">
        <v>27</v>
      </c>
      <c r="J450" s="35" t="s">
        <v>614</v>
      </c>
      <c r="K450" s="36"/>
      <c r="L450" s="36"/>
      <c r="M450" s="36"/>
      <c r="N450" s="36"/>
      <c r="O450" s="55">
        <v>306873303</v>
      </c>
      <c r="P450" s="37"/>
      <c r="Q450" s="34">
        <v>1</v>
      </c>
      <c r="R450" s="38"/>
      <c r="S450" s="39" t="s">
        <v>83</v>
      </c>
      <c r="T450" s="37">
        <f t="shared" si="8"/>
        <v>306873303</v>
      </c>
      <c r="U450" s="27" t="s">
        <v>39</v>
      </c>
      <c r="V450" s="28" t="s">
        <v>40</v>
      </c>
      <c r="W450"/>
      <c r="X450"/>
      <c r="Y450"/>
      <c r="Z450"/>
      <c r="AA450"/>
      <c r="AB450"/>
      <c r="AC450"/>
      <c r="AD450"/>
      <c r="AE450"/>
      <c r="AF450"/>
      <c r="AG450"/>
      <c r="AH450"/>
      <c r="AI450"/>
      <c r="AJ450"/>
      <c r="AK450"/>
      <c r="AL450"/>
      <c r="AM450"/>
      <c r="AN450"/>
      <c r="AO450"/>
      <c r="AP450"/>
      <c r="AQ450"/>
      <c r="AR450"/>
      <c r="AS450"/>
      <c r="AT450"/>
      <c r="AU450"/>
      <c r="AV450"/>
      <c r="AW450"/>
      <c r="AX450"/>
      <c r="AY450"/>
      <c r="AZ450"/>
      <c r="BA450"/>
      <c r="BB450"/>
      <c r="BC450"/>
      <c r="BD450"/>
      <c r="BE450"/>
      <c r="BF450"/>
      <c r="BG450"/>
      <c r="BH450"/>
      <c r="BI450"/>
      <c r="BJ450"/>
      <c r="BK450"/>
      <c r="BL450"/>
      <c r="BM450"/>
      <c r="BN450"/>
      <c r="BO450"/>
      <c r="BP450"/>
      <c r="BQ450"/>
      <c r="BR450"/>
      <c r="BS450"/>
      <c r="BT450"/>
      <c r="BU450"/>
      <c r="BV450"/>
      <c r="BW450"/>
      <c r="BX450"/>
      <c r="BY450"/>
      <c r="BZ450"/>
      <c r="CA450"/>
      <c r="CB450"/>
      <c r="CC450"/>
      <c r="CD450"/>
      <c r="CE450"/>
      <c r="CF450"/>
      <c r="CG450"/>
      <c r="CH450"/>
      <c r="CI450"/>
      <c r="CJ450"/>
      <c r="CK450"/>
      <c r="CL450"/>
      <c r="CM450"/>
      <c r="CN450"/>
      <c r="CO450"/>
      <c r="CP450"/>
      <c r="CQ450"/>
      <c r="CR450"/>
      <c r="CS450"/>
      <c r="CT450"/>
      <c r="CU450"/>
      <c r="CV450"/>
      <c r="CW450"/>
      <c r="CX450"/>
      <c r="CY450"/>
      <c r="CZ450"/>
      <c r="DA450"/>
      <c r="DB450"/>
      <c r="DC450"/>
      <c r="DD450"/>
      <c r="DE450"/>
      <c r="DF450"/>
      <c r="DG450"/>
      <c r="DH450"/>
      <c r="DI450"/>
      <c r="DJ450"/>
      <c r="DK450"/>
      <c r="DL450"/>
      <c r="DM450"/>
      <c r="DN450"/>
      <c r="DO450"/>
      <c r="DP450"/>
      <c r="DQ450"/>
      <c r="DR450"/>
      <c r="DS450"/>
      <c r="DT450"/>
      <c r="DU450"/>
      <c r="DV450"/>
      <c r="DW450"/>
      <c r="DX450"/>
      <c r="DY450"/>
      <c r="DZ450"/>
      <c r="EA450"/>
      <c r="EB450"/>
      <c r="EC450"/>
      <c r="ED450"/>
      <c r="EE450"/>
      <c r="EF450"/>
      <c r="EG450"/>
      <c r="EH450"/>
      <c r="EI450"/>
      <c r="EJ450"/>
      <c r="EK450"/>
      <c r="EL450"/>
      <c r="EM450"/>
      <c r="EN450"/>
      <c r="EO450"/>
      <c r="EP450"/>
      <c r="EQ450"/>
      <c r="ER450"/>
      <c r="ES450"/>
      <c r="ET450"/>
      <c r="EU450"/>
      <c r="EV450"/>
      <c r="EW450"/>
      <c r="EX450"/>
      <c r="EY450"/>
      <c r="EZ450"/>
      <c r="FA450"/>
      <c r="FB450"/>
      <c r="FC450"/>
      <c r="FD450"/>
      <c r="FE450"/>
      <c r="FF450"/>
      <c r="FG450"/>
      <c r="FH450"/>
      <c r="FI450"/>
      <c r="FJ450"/>
      <c r="FK450"/>
      <c r="FL450"/>
      <c r="FM450"/>
      <c r="FN450"/>
      <c r="FO450"/>
      <c r="FP450"/>
      <c r="FQ450"/>
      <c r="FR450"/>
      <c r="FS450"/>
      <c r="FT450"/>
      <c r="FU450"/>
      <c r="FV450"/>
      <c r="FW450"/>
      <c r="FX450"/>
      <c r="FY450"/>
      <c r="FZ450"/>
      <c r="GA450"/>
      <c r="GB450"/>
      <c r="GC450"/>
      <c r="GD450"/>
      <c r="GE450"/>
      <c r="GF450"/>
      <c r="GG450"/>
      <c r="GH450"/>
      <c r="GI450"/>
      <c r="GJ450"/>
      <c r="GK450"/>
      <c r="GL450"/>
      <c r="GM450"/>
      <c r="GN450"/>
      <c r="GO450"/>
      <c r="GP450"/>
      <c r="GQ450"/>
      <c r="GR450"/>
      <c r="GS450"/>
      <c r="GT450"/>
      <c r="GU450"/>
      <c r="GV450"/>
      <c r="GW450"/>
      <c r="GX450"/>
      <c r="GY450"/>
      <c r="GZ450"/>
      <c r="HA450"/>
      <c r="HB450"/>
      <c r="HC450"/>
      <c r="HD450"/>
      <c r="HE450"/>
      <c r="HF450"/>
      <c r="HG450"/>
      <c r="HH450"/>
      <c r="HI450"/>
      <c r="HJ450"/>
      <c r="HK450"/>
      <c r="HL450"/>
      <c r="HM450"/>
      <c r="HN450"/>
      <c r="HO450"/>
      <c r="HP450"/>
      <c r="HQ450"/>
      <c r="HR450"/>
      <c r="HS450"/>
      <c r="HT450"/>
      <c r="HU450"/>
      <c r="HV450"/>
      <c r="HW450"/>
      <c r="HX450"/>
      <c r="HY450"/>
      <c r="HZ450"/>
      <c r="IA450"/>
      <c r="IB450"/>
      <c r="IC450"/>
      <c r="ID450"/>
      <c r="IE450"/>
      <c r="IF450"/>
      <c r="IG450"/>
      <c r="IH450"/>
      <c r="II450"/>
      <c r="IJ450"/>
      <c r="IK450"/>
      <c r="IL450"/>
      <c r="IM450"/>
      <c r="IN450"/>
      <c r="IO450"/>
      <c r="IP450"/>
      <c r="IQ450"/>
      <c r="IR450"/>
      <c r="IS450"/>
      <c r="IT450"/>
      <c r="IU450"/>
      <c r="IV450"/>
      <c r="IW450"/>
      <c r="IX450"/>
      <c r="IY450"/>
      <c r="IZ450"/>
      <c r="JA450"/>
      <c r="JB450"/>
      <c r="JC450"/>
      <c r="JD450"/>
      <c r="JE450"/>
      <c r="JF450"/>
      <c r="JG450"/>
      <c r="JH450"/>
      <c r="JI450"/>
      <c r="JJ450"/>
      <c r="JK450"/>
      <c r="JL450"/>
      <c r="JM450"/>
      <c r="JN450"/>
      <c r="JO450"/>
      <c r="JP450"/>
      <c r="JQ450"/>
      <c r="JR450"/>
      <c r="JS450"/>
      <c r="JT450"/>
      <c r="JU450"/>
      <c r="JV450"/>
      <c r="JW450"/>
      <c r="JX450"/>
      <c r="JY450"/>
      <c r="JZ450"/>
      <c r="KA450"/>
      <c r="KB450"/>
      <c r="KC450"/>
      <c r="KD450"/>
      <c r="KE450"/>
      <c r="KF450"/>
      <c r="KG450"/>
      <c r="KH450"/>
      <c r="KI450"/>
      <c r="KJ450"/>
      <c r="KK450"/>
      <c r="KL450"/>
      <c r="KM450"/>
      <c r="KN450"/>
      <c r="KO450"/>
      <c r="KP450"/>
      <c r="KQ450"/>
      <c r="KR450"/>
      <c r="KS450"/>
      <c r="KT450"/>
      <c r="KU450"/>
      <c r="KV450"/>
      <c r="KW450"/>
      <c r="KX450"/>
      <c r="KY450"/>
      <c r="KZ450"/>
      <c r="LA450"/>
      <c r="LB450"/>
      <c r="LC450"/>
      <c r="LD450"/>
      <c r="LE450"/>
      <c r="LF450"/>
      <c r="LG450"/>
      <c r="LH450"/>
      <c r="LI450"/>
      <c r="LJ450"/>
      <c r="LK450"/>
      <c r="LL450"/>
      <c r="LM450"/>
      <c r="LN450"/>
      <c r="LO450"/>
      <c r="LP450"/>
      <c r="LQ450"/>
      <c r="LR450"/>
      <c r="LS450"/>
      <c r="LT450"/>
      <c r="LU450"/>
      <c r="LV450"/>
      <c r="LW450"/>
      <c r="LX450"/>
      <c r="LY450"/>
      <c r="LZ450"/>
      <c r="MA450"/>
      <c r="MB450"/>
      <c r="MC450"/>
      <c r="MD450"/>
      <c r="ME450"/>
      <c r="MF450"/>
      <c r="MG450"/>
      <c r="MH450"/>
      <c r="MI450"/>
      <c r="MJ450"/>
      <c r="MK450"/>
      <c r="ML450"/>
      <c r="MM450"/>
      <c r="MN450"/>
      <c r="MO450"/>
      <c r="MP450"/>
      <c r="MQ450"/>
      <c r="MR450"/>
      <c r="MS450"/>
      <c r="MT450"/>
      <c r="MU450"/>
      <c r="MV450"/>
      <c r="MW450"/>
      <c r="MX450"/>
      <c r="MY450"/>
      <c r="MZ450"/>
      <c r="NA450"/>
      <c r="NB450"/>
      <c r="NC450"/>
      <c r="ND450"/>
      <c r="NE450"/>
      <c r="NF450"/>
      <c r="NG450"/>
      <c r="NH450"/>
      <c r="NI450"/>
      <c r="NJ450"/>
      <c r="NK450"/>
      <c r="NL450"/>
      <c r="NM450"/>
      <c r="NN450"/>
      <c r="NO450"/>
      <c r="NP450"/>
      <c r="NQ450"/>
      <c r="NR450"/>
      <c r="NS450"/>
      <c r="NT450"/>
      <c r="NU450"/>
      <c r="NV450"/>
      <c r="NW450"/>
      <c r="NX450"/>
      <c r="NY450"/>
      <c r="NZ450"/>
      <c r="OA450"/>
      <c r="OB450"/>
      <c r="OC450"/>
      <c r="OD450"/>
      <c r="OE450"/>
      <c r="OF450"/>
      <c r="OG450"/>
      <c r="OH450"/>
      <c r="OI450"/>
      <c r="OJ450"/>
      <c r="OK450"/>
      <c r="OL450"/>
      <c r="OM450"/>
      <c r="ON450"/>
      <c r="OO450"/>
      <c r="OP450"/>
      <c r="OQ450"/>
      <c r="OR450"/>
      <c r="OS450"/>
      <c r="OT450"/>
      <c r="OU450"/>
      <c r="OV450"/>
      <c r="OW450"/>
      <c r="OX450"/>
      <c r="OY450"/>
      <c r="OZ450"/>
      <c r="PA450"/>
      <c r="PB450"/>
      <c r="PC450"/>
      <c r="PD450"/>
      <c r="PE450"/>
      <c r="PF450"/>
      <c r="PG450"/>
      <c r="PH450"/>
      <c r="PI450"/>
      <c r="PJ450"/>
      <c r="PK450"/>
      <c r="PL450"/>
      <c r="PM450"/>
      <c r="PN450"/>
      <c r="PO450"/>
      <c r="PP450"/>
      <c r="PQ450"/>
      <c r="PR450"/>
      <c r="PS450"/>
      <c r="PT450"/>
      <c r="PU450"/>
      <c r="PV450"/>
      <c r="PW450"/>
      <c r="PX450"/>
      <c r="PY450"/>
      <c r="PZ450"/>
      <c r="QA450"/>
      <c r="QB450"/>
      <c r="QC450"/>
      <c r="QD450"/>
      <c r="QE450"/>
      <c r="QF450"/>
      <c r="QG450"/>
      <c r="QH450"/>
      <c r="QI450"/>
      <c r="QJ450"/>
      <c r="QK450"/>
      <c r="QL450"/>
      <c r="QM450"/>
      <c r="QN450"/>
      <c r="QO450"/>
      <c r="QP450"/>
      <c r="QQ450"/>
      <c r="QR450"/>
      <c r="QS450"/>
      <c r="QT450"/>
      <c r="QU450"/>
      <c r="QV450"/>
      <c r="QW450"/>
      <c r="QX450"/>
      <c r="QY450"/>
      <c r="QZ450"/>
      <c r="RA450"/>
      <c r="RB450"/>
      <c r="RC450"/>
      <c r="RD450"/>
      <c r="RE450"/>
      <c r="RF450"/>
      <c r="RG450"/>
      <c r="RH450"/>
      <c r="RI450"/>
      <c r="RJ450"/>
      <c r="RK450"/>
      <c r="RL450"/>
      <c r="RM450"/>
      <c r="RN450"/>
      <c r="RO450"/>
      <c r="RP450"/>
      <c r="RQ450"/>
      <c r="RR450"/>
      <c r="RS450"/>
      <c r="RT450"/>
      <c r="RU450"/>
      <c r="RV450"/>
      <c r="RW450"/>
      <c r="RX450"/>
      <c r="RY450"/>
      <c r="RZ450"/>
      <c r="SA450"/>
      <c r="SB450"/>
      <c r="SC450"/>
      <c r="SD450"/>
      <c r="SE450"/>
      <c r="SF450"/>
      <c r="SG450"/>
      <c r="SH450"/>
      <c r="SI450"/>
      <c r="SJ450"/>
      <c r="SK450"/>
      <c r="SL450"/>
      <c r="SM450"/>
      <c r="SN450"/>
      <c r="SO450"/>
      <c r="SP450"/>
    </row>
    <row r="451" spans="1:510" ht="16.5" customHeight="1" x14ac:dyDescent="0.2">
      <c r="A451" s="20">
        <v>1670</v>
      </c>
      <c r="B451" s="34" t="s">
        <v>70</v>
      </c>
      <c r="C451" s="34" t="s">
        <v>434</v>
      </c>
      <c r="D451" s="20" t="s">
        <v>51</v>
      </c>
      <c r="E451" s="20" t="s">
        <v>1345</v>
      </c>
      <c r="F451" s="22" t="s">
        <v>88</v>
      </c>
      <c r="G451" s="34" t="s">
        <v>37</v>
      </c>
      <c r="H451" s="20" t="s">
        <v>89</v>
      </c>
      <c r="I451" s="20" t="s">
        <v>27</v>
      </c>
      <c r="J451" s="35" t="s">
        <v>615</v>
      </c>
      <c r="K451" s="36"/>
      <c r="L451" s="36"/>
      <c r="M451" s="36"/>
      <c r="N451" s="36"/>
      <c r="O451" s="55">
        <v>997101118</v>
      </c>
      <c r="P451" s="37"/>
      <c r="Q451" s="34">
        <v>1</v>
      </c>
      <c r="R451" s="38"/>
      <c r="S451" s="39" t="s">
        <v>36</v>
      </c>
      <c r="T451" s="37">
        <f t="shared" si="8"/>
        <v>997101118</v>
      </c>
      <c r="U451" s="27" t="s">
        <v>39</v>
      </c>
      <c r="V451" s="28" t="s">
        <v>40</v>
      </c>
      <c r="W451"/>
      <c r="X451"/>
      <c r="Y451"/>
      <c r="Z451"/>
      <c r="AA451"/>
      <c r="AB451"/>
      <c r="AC451"/>
      <c r="AD451"/>
      <c r="AE451"/>
      <c r="AF451"/>
      <c r="AG451"/>
      <c r="AH451"/>
      <c r="AI451"/>
      <c r="AJ451"/>
      <c r="AK451"/>
      <c r="AL451"/>
      <c r="AM451"/>
      <c r="AN451"/>
      <c r="AO451"/>
      <c r="AP451"/>
      <c r="AQ451"/>
      <c r="AR451"/>
      <c r="AS451"/>
      <c r="AT451"/>
      <c r="AU451"/>
      <c r="AV451"/>
      <c r="AW451"/>
      <c r="AX451"/>
      <c r="AY451"/>
      <c r="AZ451"/>
      <c r="BA451"/>
      <c r="BB451"/>
      <c r="BC451"/>
      <c r="BD451"/>
      <c r="BE451"/>
      <c r="BF451"/>
      <c r="BG451"/>
      <c r="BH451"/>
      <c r="BI451"/>
      <c r="BJ451"/>
      <c r="BK451"/>
      <c r="BL451"/>
      <c r="BM451"/>
      <c r="BN451"/>
      <c r="BO451"/>
      <c r="BP451"/>
      <c r="BQ451"/>
      <c r="BR451"/>
      <c r="BS451"/>
      <c r="BT451"/>
      <c r="BU451"/>
      <c r="BV451"/>
      <c r="BW451"/>
      <c r="BX451"/>
      <c r="BY451"/>
      <c r="BZ451"/>
      <c r="CA451"/>
      <c r="CB451"/>
      <c r="CC451"/>
      <c r="CD451"/>
      <c r="CE451"/>
      <c r="CF451"/>
      <c r="CG451"/>
      <c r="CH451"/>
      <c r="CI451"/>
      <c r="CJ451"/>
      <c r="CK451"/>
      <c r="CL451"/>
      <c r="CM451"/>
      <c r="CN451"/>
      <c r="CO451"/>
      <c r="CP451"/>
      <c r="CQ451"/>
      <c r="CR451"/>
      <c r="CS451"/>
      <c r="CT451"/>
      <c r="CU451"/>
      <c r="CV451"/>
      <c r="CW451"/>
      <c r="CX451"/>
      <c r="CY451"/>
      <c r="CZ451"/>
      <c r="DA451"/>
      <c r="DB451"/>
      <c r="DC451"/>
      <c r="DD451"/>
      <c r="DE451"/>
      <c r="DF451"/>
      <c r="DG451"/>
      <c r="DH451"/>
      <c r="DI451"/>
      <c r="DJ451"/>
      <c r="DK451"/>
      <c r="DL451"/>
      <c r="DM451"/>
      <c r="DN451"/>
      <c r="DO451"/>
      <c r="DP451"/>
      <c r="DQ451"/>
      <c r="DR451"/>
      <c r="DS451"/>
      <c r="DT451"/>
      <c r="DU451"/>
      <c r="DV451"/>
      <c r="DW451"/>
      <c r="DX451"/>
      <c r="DY451"/>
      <c r="DZ451"/>
      <c r="EA451"/>
      <c r="EB451"/>
      <c r="EC451"/>
      <c r="ED451"/>
      <c r="EE451"/>
      <c r="EF451"/>
      <c r="EG451"/>
      <c r="EH451"/>
      <c r="EI451"/>
      <c r="EJ451"/>
      <c r="EK451"/>
      <c r="EL451"/>
      <c r="EM451"/>
      <c r="EN451"/>
      <c r="EO451"/>
      <c r="EP451"/>
      <c r="EQ451"/>
      <c r="ER451"/>
      <c r="ES451"/>
      <c r="ET451"/>
      <c r="EU451"/>
      <c r="EV451"/>
      <c r="EW451"/>
      <c r="EX451"/>
      <c r="EY451"/>
      <c r="EZ451"/>
      <c r="FA451"/>
      <c r="FB451"/>
      <c r="FC451"/>
      <c r="FD451"/>
      <c r="FE451"/>
      <c r="FF451"/>
      <c r="FG451"/>
      <c r="FH451"/>
      <c r="FI451"/>
      <c r="FJ451"/>
      <c r="FK451"/>
      <c r="FL451"/>
      <c r="FM451"/>
      <c r="FN451"/>
      <c r="FO451"/>
      <c r="FP451"/>
      <c r="FQ451"/>
      <c r="FR451"/>
      <c r="FS451"/>
      <c r="FT451"/>
      <c r="FU451"/>
      <c r="FV451"/>
      <c r="FW451"/>
      <c r="FX451"/>
      <c r="FY451"/>
      <c r="FZ451"/>
      <c r="GA451"/>
      <c r="GB451"/>
      <c r="GC451"/>
      <c r="GD451"/>
      <c r="GE451"/>
      <c r="GF451"/>
      <c r="GG451"/>
      <c r="GH451"/>
      <c r="GI451"/>
      <c r="GJ451"/>
      <c r="GK451"/>
      <c r="GL451"/>
      <c r="GM451"/>
      <c r="GN451"/>
      <c r="GO451"/>
      <c r="GP451"/>
      <c r="GQ451"/>
      <c r="GR451"/>
      <c r="GS451"/>
      <c r="GT451"/>
      <c r="GU451"/>
      <c r="GV451"/>
      <c r="GW451"/>
      <c r="GX451"/>
      <c r="GY451"/>
      <c r="GZ451"/>
      <c r="HA451"/>
      <c r="HB451"/>
      <c r="HC451"/>
      <c r="HD451"/>
      <c r="HE451"/>
      <c r="HF451"/>
      <c r="HG451"/>
      <c r="HH451"/>
      <c r="HI451"/>
      <c r="HJ451"/>
      <c r="HK451"/>
      <c r="HL451"/>
      <c r="HM451"/>
      <c r="HN451"/>
      <c r="HO451"/>
      <c r="HP451"/>
      <c r="HQ451"/>
      <c r="HR451"/>
      <c r="HS451"/>
      <c r="HT451"/>
      <c r="HU451"/>
      <c r="HV451"/>
      <c r="HW451"/>
      <c r="HX451"/>
      <c r="HY451"/>
      <c r="HZ451"/>
      <c r="IA451"/>
      <c r="IB451"/>
      <c r="IC451"/>
      <c r="ID451"/>
      <c r="IE451"/>
      <c r="IF451"/>
      <c r="IG451"/>
      <c r="IH451"/>
      <c r="II451"/>
      <c r="IJ451"/>
      <c r="IK451"/>
      <c r="IL451"/>
      <c r="IM451"/>
      <c r="IN451"/>
      <c r="IO451"/>
      <c r="IP451"/>
      <c r="IQ451"/>
      <c r="IR451"/>
      <c r="IS451"/>
      <c r="IT451"/>
      <c r="IU451"/>
      <c r="IV451"/>
      <c r="IW451"/>
      <c r="IX451"/>
      <c r="IY451"/>
      <c r="IZ451"/>
      <c r="JA451"/>
      <c r="JB451"/>
      <c r="JC451"/>
      <c r="JD451"/>
      <c r="JE451"/>
      <c r="JF451"/>
      <c r="JG451"/>
      <c r="JH451"/>
      <c r="JI451"/>
      <c r="JJ451"/>
      <c r="JK451"/>
      <c r="JL451"/>
      <c r="JM451"/>
      <c r="JN451"/>
      <c r="JO451"/>
      <c r="JP451"/>
      <c r="JQ451"/>
      <c r="JR451"/>
      <c r="JS451"/>
      <c r="JT451"/>
      <c r="JU451"/>
      <c r="JV451"/>
      <c r="JW451"/>
      <c r="JX451"/>
      <c r="JY451"/>
      <c r="JZ451"/>
      <c r="KA451"/>
      <c r="KB451"/>
      <c r="KC451"/>
      <c r="KD451"/>
      <c r="KE451"/>
      <c r="KF451"/>
      <c r="KG451"/>
      <c r="KH451"/>
      <c r="KI451"/>
      <c r="KJ451"/>
      <c r="KK451"/>
      <c r="KL451"/>
      <c r="KM451"/>
      <c r="KN451"/>
      <c r="KO451"/>
      <c r="KP451"/>
      <c r="KQ451"/>
      <c r="KR451"/>
      <c r="KS451"/>
      <c r="KT451"/>
      <c r="KU451"/>
      <c r="KV451"/>
      <c r="KW451"/>
      <c r="KX451"/>
      <c r="KY451"/>
      <c r="KZ451"/>
      <c r="LA451"/>
      <c r="LB451"/>
      <c r="LC451"/>
      <c r="LD451"/>
      <c r="LE451"/>
      <c r="LF451"/>
      <c r="LG451"/>
      <c r="LH451"/>
      <c r="LI451"/>
      <c r="LJ451"/>
      <c r="LK451"/>
      <c r="LL451"/>
      <c r="LM451"/>
      <c r="LN451"/>
      <c r="LO451"/>
      <c r="LP451"/>
      <c r="LQ451"/>
      <c r="LR451"/>
      <c r="LS451"/>
      <c r="LT451"/>
      <c r="LU451"/>
      <c r="LV451"/>
      <c r="LW451"/>
      <c r="LX451"/>
      <c r="LY451"/>
      <c r="LZ451"/>
      <c r="MA451"/>
      <c r="MB451"/>
      <c r="MC451"/>
      <c r="MD451"/>
      <c r="ME451"/>
      <c r="MF451"/>
      <c r="MG451"/>
      <c r="MH451"/>
      <c r="MI451"/>
      <c r="MJ451"/>
      <c r="MK451"/>
      <c r="ML451"/>
      <c r="MM451"/>
      <c r="MN451"/>
      <c r="MO451"/>
      <c r="MP451"/>
      <c r="MQ451"/>
      <c r="MR451"/>
      <c r="MS451"/>
      <c r="MT451"/>
      <c r="MU451"/>
      <c r="MV451"/>
      <c r="MW451"/>
      <c r="MX451"/>
      <c r="MY451"/>
      <c r="MZ451"/>
      <c r="NA451"/>
      <c r="NB451"/>
      <c r="NC451"/>
      <c r="ND451"/>
      <c r="NE451"/>
      <c r="NF451"/>
      <c r="NG451"/>
      <c r="NH451"/>
      <c r="NI451"/>
      <c r="NJ451"/>
      <c r="NK451"/>
      <c r="NL451"/>
      <c r="NM451"/>
      <c r="NN451"/>
      <c r="NO451"/>
      <c r="NP451"/>
      <c r="NQ451"/>
      <c r="NR451"/>
      <c r="NS451"/>
      <c r="NT451"/>
      <c r="NU451"/>
      <c r="NV451"/>
      <c r="NW451"/>
      <c r="NX451"/>
      <c r="NY451"/>
      <c r="NZ451"/>
      <c r="OA451"/>
      <c r="OB451"/>
      <c r="OC451"/>
      <c r="OD451"/>
      <c r="OE451"/>
      <c r="OF451"/>
      <c r="OG451"/>
      <c r="OH451"/>
      <c r="OI451"/>
      <c r="OJ451"/>
      <c r="OK451"/>
      <c r="OL451"/>
      <c r="OM451"/>
      <c r="ON451"/>
      <c r="OO451"/>
      <c r="OP451"/>
      <c r="OQ451"/>
      <c r="OR451"/>
      <c r="OS451"/>
      <c r="OT451"/>
      <c r="OU451"/>
      <c r="OV451"/>
      <c r="OW451"/>
      <c r="OX451"/>
      <c r="OY451"/>
      <c r="OZ451"/>
      <c r="PA451"/>
      <c r="PB451"/>
      <c r="PC451"/>
      <c r="PD451"/>
      <c r="PE451"/>
      <c r="PF451"/>
      <c r="PG451"/>
      <c r="PH451"/>
      <c r="PI451"/>
      <c r="PJ451"/>
      <c r="PK451"/>
      <c r="PL451"/>
      <c r="PM451"/>
      <c r="PN451"/>
      <c r="PO451"/>
      <c r="PP451"/>
      <c r="PQ451"/>
      <c r="PR451"/>
      <c r="PS451"/>
      <c r="PT451"/>
      <c r="PU451"/>
      <c r="PV451"/>
      <c r="PW451"/>
      <c r="PX451"/>
      <c r="PY451"/>
      <c r="PZ451"/>
      <c r="QA451"/>
      <c r="QB451"/>
      <c r="QC451"/>
      <c r="QD451"/>
      <c r="QE451"/>
      <c r="QF451"/>
      <c r="QG451"/>
      <c r="QH451"/>
      <c r="QI451"/>
      <c r="QJ451"/>
      <c r="QK451"/>
      <c r="QL451"/>
      <c r="QM451"/>
      <c r="QN451"/>
      <c r="QO451"/>
      <c r="QP451"/>
      <c r="QQ451"/>
      <c r="QR451"/>
      <c r="QS451"/>
      <c r="QT451"/>
      <c r="QU451"/>
      <c r="QV451"/>
      <c r="QW451"/>
      <c r="QX451"/>
      <c r="QY451"/>
      <c r="QZ451"/>
      <c r="RA451"/>
      <c r="RB451"/>
      <c r="RC451"/>
      <c r="RD451"/>
      <c r="RE451"/>
      <c r="RF451"/>
      <c r="RG451"/>
      <c r="RH451"/>
      <c r="RI451"/>
      <c r="RJ451"/>
      <c r="RK451"/>
      <c r="RL451"/>
      <c r="RM451"/>
      <c r="RN451"/>
      <c r="RO451"/>
      <c r="RP451"/>
      <c r="RQ451"/>
      <c r="RR451"/>
      <c r="RS451"/>
      <c r="RT451"/>
      <c r="RU451"/>
      <c r="RV451"/>
      <c r="RW451"/>
      <c r="RX451"/>
      <c r="RY451"/>
      <c r="RZ451"/>
      <c r="SA451"/>
      <c r="SB451"/>
      <c r="SC451"/>
      <c r="SD451"/>
      <c r="SE451"/>
      <c r="SF451"/>
      <c r="SG451"/>
      <c r="SH451"/>
      <c r="SI451"/>
      <c r="SJ451"/>
      <c r="SK451"/>
      <c r="SL451"/>
      <c r="SM451"/>
      <c r="SN451"/>
      <c r="SO451"/>
      <c r="SP451"/>
    </row>
    <row r="452" spans="1:510" ht="16.5" customHeight="1" x14ac:dyDescent="0.2">
      <c r="A452" s="20">
        <v>1671</v>
      </c>
      <c r="B452" s="34" t="s">
        <v>70</v>
      </c>
      <c r="C452" s="34" t="s">
        <v>434</v>
      </c>
      <c r="D452" s="20" t="s">
        <v>51</v>
      </c>
      <c r="E452" s="20" t="s">
        <v>1345</v>
      </c>
      <c r="F452" s="22" t="s">
        <v>88</v>
      </c>
      <c r="G452" s="34" t="s">
        <v>37</v>
      </c>
      <c r="H452" s="20" t="s">
        <v>89</v>
      </c>
      <c r="I452" s="20" t="s">
        <v>27</v>
      </c>
      <c r="J452" s="35" t="s">
        <v>616</v>
      </c>
      <c r="K452" s="36"/>
      <c r="L452" s="36"/>
      <c r="M452" s="36"/>
      <c r="N452" s="36"/>
      <c r="O452" s="55">
        <v>1203186248</v>
      </c>
      <c r="P452" s="37"/>
      <c r="Q452" s="34">
        <v>1</v>
      </c>
      <c r="R452" s="38"/>
      <c r="S452" s="39" t="s">
        <v>36</v>
      </c>
      <c r="T452" s="37">
        <f t="shared" si="8"/>
        <v>1203186248</v>
      </c>
      <c r="U452" s="27" t="s">
        <v>39</v>
      </c>
      <c r="V452" s="28" t="s">
        <v>40</v>
      </c>
      <c r="W452"/>
      <c r="X452"/>
      <c r="Y452"/>
      <c r="Z452"/>
      <c r="AA452"/>
      <c r="AB452"/>
      <c r="AC452"/>
      <c r="AD452"/>
      <c r="AE452"/>
      <c r="AF452"/>
      <c r="AG452"/>
      <c r="AH452"/>
      <c r="AI452"/>
      <c r="AJ452"/>
      <c r="AK452"/>
      <c r="AL452"/>
      <c r="AM452"/>
      <c r="AN452"/>
      <c r="AO452"/>
      <c r="AP452"/>
      <c r="AQ452"/>
      <c r="AR452"/>
      <c r="AS452"/>
      <c r="AT452"/>
      <c r="AU452"/>
      <c r="AV452"/>
      <c r="AW452"/>
      <c r="AX452"/>
      <c r="AY452"/>
      <c r="AZ452"/>
      <c r="BA452"/>
      <c r="BB452"/>
      <c r="BC452"/>
      <c r="BD452"/>
      <c r="BE452"/>
      <c r="BF452"/>
      <c r="BG452"/>
      <c r="BH452"/>
      <c r="BI452"/>
      <c r="BJ452"/>
      <c r="BK452"/>
      <c r="BL452"/>
      <c r="BM452"/>
      <c r="BN452"/>
      <c r="BO452"/>
      <c r="BP452"/>
      <c r="BQ452"/>
      <c r="BR452"/>
      <c r="BS452"/>
      <c r="BT452"/>
      <c r="BU452"/>
      <c r="BV452"/>
      <c r="BW452"/>
      <c r="BX452"/>
      <c r="BY452"/>
      <c r="BZ452"/>
      <c r="CA452"/>
      <c r="CB452"/>
      <c r="CC452"/>
      <c r="CD452"/>
      <c r="CE452"/>
      <c r="CF452"/>
      <c r="CG452"/>
      <c r="CH452"/>
      <c r="CI452"/>
      <c r="CJ452"/>
      <c r="CK452"/>
      <c r="CL452"/>
      <c r="CM452"/>
      <c r="CN452"/>
      <c r="CO452"/>
      <c r="CP452"/>
      <c r="CQ452"/>
      <c r="CR452"/>
      <c r="CS452"/>
      <c r="CT452"/>
      <c r="CU452"/>
      <c r="CV452"/>
      <c r="CW452"/>
      <c r="CX452"/>
      <c r="CY452"/>
      <c r="CZ452"/>
      <c r="DA452"/>
      <c r="DB452"/>
      <c r="DC452"/>
      <c r="DD452"/>
      <c r="DE452"/>
      <c r="DF452"/>
      <c r="DG452"/>
      <c r="DH452"/>
      <c r="DI452"/>
      <c r="DJ452"/>
      <c r="DK452"/>
      <c r="DL452"/>
      <c r="DM452"/>
      <c r="DN452"/>
      <c r="DO452"/>
      <c r="DP452"/>
      <c r="DQ452"/>
      <c r="DR452"/>
      <c r="DS452"/>
      <c r="DT452"/>
      <c r="DU452"/>
      <c r="DV452"/>
      <c r="DW452"/>
      <c r="DX452"/>
      <c r="DY452"/>
      <c r="DZ452"/>
      <c r="EA452"/>
      <c r="EB452"/>
      <c r="EC452"/>
      <c r="ED452"/>
      <c r="EE452"/>
      <c r="EF452"/>
      <c r="EG452"/>
      <c r="EH452"/>
      <c r="EI452"/>
      <c r="EJ452"/>
      <c r="EK452"/>
      <c r="EL452"/>
      <c r="EM452"/>
      <c r="EN452"/>
      <c r="EO452"/>
      <c r="EP452"/>
      <c r="EQ452"/>
      <c r="ER452"/>
      <c r="ES452"/>
      <c r="ET452"/>
      <c r="EU452"/>
      <c r="EV452"/>
      <c r="EW452"/>
      <c r="EX452"/>
      <c r="EY452"/>
      <c r="EZ452"/>
      <c r="FA452"/>
      <c r="FB452"/>
      <c r="FC452"/>
      <c r="FD452"/>
      <c r="FE452"/>
      <c r="FF452"/>
      <c r="FG452"/>
      <c r="FH452"/>
      <c r="FI452"/>
      <c r="FJ452"/>
      <c r="FK452"/>
      <c r="FL452"/>
      <c r="FM452"/>
      <c r="FN452"/>
      <c r="FO452"/>
      <c r="FP452"/>
      <c r="FQ452"/>
      <c r="FR452"/>
      <c r="FS452"/>
      <c r="FT452"/>
      <c r="FU452"/>
      <c r="FV452"/>
      <c r="FW452"/>
      <c r="FX452"/>
      <c r="FY452"/>
      <c r="FZ452"/>
      <c r="GA452"/>
      <c r="GB452"/>
      <c r="GC452"/>
      <c r="GD452"/>
      <c r="GE452"/>
      <c r="GF452"/>
      <c r="GG452"/>
      <c r="GH452"/>
      <c r="GI452"/>
      <c r="GJ452"/>
      <c r="GK452"/>
      <c r="GL452"/>
      <c r="GM452"/>
      <c r="GN452"/>
      <c r="GO452"/>
      <c r="GP452"/>
      <c r="GQ452"/>
      <c r="GR452"/>
      <c r="GS452"/>
      <c r="GT452"/>
      <c r="GU452"/>
      <c r="GV452"/>
      <c r="GW452"/>
      <c r="GX452"/>
      <c r="GY452"/>
      <c r="GZ452"/>
      <c r="HA452"/>
      <c r="HB452"/>
      <c r="HC452"/>
      <c r="HD452"/>
      <c r="HE452"/>
      <c r="HF452"/>
      <c r="HG452"/>
      <c r="HH452"/>
      <c r="HI452"/>
      <c r="HJ452"/>
      <c r="HK452"/>
      <c r="HL452"/>
      <c r="HM452"/>
      <c r="HN452"/>
      <c r="HO452"/>
      <c r="HP452"/>
      <c r="HQ452"/>
      <c r="HR452"/>
      <c r="HS452"/>
      <c r="HT452"/>
      <c r="HU452"/>
      <c r="HV452"/>
      <c r="HW452"/>
      <c r="HX452"/>
      <c r="HY452"/>
      <c r="HZ452"/>
      <c r="IA452"/>
      <c r="IB452"/>
      <c r="IC452"/>
      <c r="ID452"/>
      <c r="IE452"/>
      <c r="IF452"/>
      <c r="IG452"/>
      <c r="IH452"/>
      <c r="II452"/>
      <c r="IJ452"/>
      <c r="IK452"/>
      <c r="IL452"/>
      <c r="IM452"/>
      <c r="IN452"/>
      <c r="IO452"/>
      <c r="IP452"/>
      <c r="IQ452"/>
      <c r="IR452"/>
      <c r="IS452"/>
      <c r="IT452"/>
      <c r="IU452"/>
      <c r="IV452"/>
      <c r="IW452"/>
      <c r="IX452"/>
      <c r="IY452"/>
      <c r="IZ452"/>
      <c r="JA452"/>
      <c r="JB452"/>
      <c r="JC452"/>
      <c r="JD452"/>
      <c r="JE452"/>
      <c r="JF452"/>
      <c r="JG452"/>
      <c r="JH452"/>
      <c r="JI452"/>
      <c r="JJ452"/>
      <c r="JK452"/>
      <c r="JL452"/>
      <c r="JM452"/>
      <c r="JN452"/>
      <c r="JO452"/>
      <c r="JP452"/>
      <c r="JQ452"/>
      <c r="JR452"/>
      <c r="JS452"/>
      <c r="JT452"/>
      <c r="JU452"/>
      <c r="JV452"/>
      <c r="JW452"/>
      <c r="JX452"/>
      <c r="JY452"/>
      <c r="JZ452"/>
      <c r="KA452"/>
      <c r="KB452"/>
      <c r="KC452"/>
      <c r="KD452"/>
      <c r="KE452"/>
      <c r="KF452"/>
      <c r="KG452"/>
      <c r="KH452"/>
      <c r="KI452"/>
      <c r="KJ452"/>
      <c r="KK452"/>
      <c r="KL452"/>
      <c r="KM452"/>
      <c r="KN452"/>
      <c r="KO452"/>
      <c r="KP452"/>
      <c r="KQ452"/>
      <c r="KR452"/>
      <c r="KS452"/>
      <c r="KT452"/>
      <c r="KU452"/>
      <c r="KV452"/>
      <c r="KW452"/>
      <c r="KX452"/>
      <c r="KY452"/>
      <c r="KZ452"/>
      <c r="LA452"/>
      <c r="LB452"/>
      <c r="LC452"/>
      <c r="LD452"/>
      <c r="LE452"/>
      <c r="LF452"/>
      <c r="LG452"/>
      <c r="LH452"/>
      <c r="LI452"/>
      <c r="LJ452"/>
      <c r="LK452"/>
      <c r="LL452"/>
      <c r="LM452"/>
      <c r="LN452"/>
      <c r="LO452"/>
      <c r="LP452"/>
      <c r="LQ452"/>
      <c r="LR452"/>
      <c r="LS452"/>
      <c r="LT452"/>
      <c r="LU452"/>
      <c r="LV452"/>
      <c r="LW452"/>
      <c r="LX452"/>
      <c r="LY452"/>
      <c r="LZ452"/>
      <c r="MA452"/>
      <c r="MB452"/>
      <c r="MC452"/>
      <c r="MD452"/>
      <c r="ME452"/>
      <c r="MF452"/>
      <c r="MG452"/>
      <c r="MH452"/>
      <c r="MI452"/>
      <c r="MJ452"/>
      <c r="MK452"/>
      <c r="ML452"/>
      <c r="MM452"/>
      <c r="MN452"/>
      <c r="MO452"/>
      <c r="MP452"/>
      <c r="MQ452"/>
      <c r="MR452"/>
      <c r="MS452"/>
      <c r="MT452"/>
      <c r="MU452"/>
      <c r="MV452"/>
      <c r="MW452"/>
      <c r="MX452"/>
      <c r="MY452"/>
      <c r="MZ452"/>
      <c r="NA452"/>
      <c r="NB452"/>
      <c r="NC452"/>
      <c r="ND452"/>
      <c r="NE452"/>
      <c r="NF452"/>
      <c r="NG452"/>
      <c r="NH452"/>
      <c r="NI452"/>
      <c r="NJ452"/>
      <c r="NK452"/>
      <c r="NL452"/>
      <c r="NM452"/>
      <c r="NN452"/>
      <c r="NO452"/>
      <c r="NP452"/>
      <c r="NQ452"/>
      <c r="NR452"/>
      <c r="NS452"/>
      <c r="NT452"/>
      <c r="NU452"/>
      <c r="NV452"/>
      <c r="NW452"/>
      <c r="NX452"/>
      <c r="NY452"/>
      <c r="NZ452"/>
      <c r="OA452"/>
      <c r="OB452"/>
      <c r="OC452"/>
      <c r="OD452"/>
      <c r="OE452"/>
      <c r="OF452"/>
      <c r="OG452"/>
      <c r="OH452"/>
      <c r="OI452"/>
      <c r="OJ452"/>
      <c r="OK452"/>
      <c r="OL452"/>
      <c r="OM452"/>
      <c r="ON452"/>
      <c r="OO452"/>
      <c r="OP452"/>
      <c r="OQ452"/>
      <c r="OR452"/>
      <c r="OS452"/>
      <c r="OT452"/>
      <c r="OU452"/>
      <c r="OV452"/>
      <c r="OW452"/>
      <c r="OX452"/>
      <c r="OY452"/>
      <c r="OZ452"/>
      <c r="PA452"/>
      <c r="PB452"/>
      <c r="PC452"/>
      <c r="PD452"/>
      <c r="PE452"/>
      <c r="PF452"/>
      <c r="PG452"/>
      <c r="PH452"/>
      <c r="PI452"/>
      <c r="PJ452"/>
      <c r="PK452"/>
      <c r="PL452"/>
      <c r="PM452"/>
      <c r="PN452"/>
      <c r="PO452"/>
      <c r="PP452"/>
      <c r="PQ452"/>
      <c r="PR452"/>
      <c r="PS452"/>
      <c r="PT452"/>
      <c r="PU452"/>
      <c r="PV452"/>
      <c r="PW452"/>
      <c r="PX452"/>
      <c r="PY452"/>
      <c r="PZ452"/>
      <c r="QA452"/>
      <c r="QB452"/>
      <c r="QC452"/>
      <c r="QD452"/>
      <c r="QE452"/>
      <c r="QF452"/>
      <c r="QG452"/>
      <c r="QH452"/>
      <c r="QI452"/>
      <c r="QJ452"/>
      <c r="QK452"/>
      <c r="QL452"/>
      <c r="QM452"/>
      <c r="QN452"/>
      <c r="QO452"/>
      <c r="QP452"/>
      <c r="QQ452"/>
      <c r="QR452"/>
      <c r="QS452"/>
      <c r="QT452"/>
      <c r="QU452"/>
      <c r="QV452"/>
      <c r="QW452"/>
      <c r="QX452"/>
      <c r="QY452"/>
      <c r="QZ452"/>
      <c r="RA452"/>
      <c r="RB452"/>
      <c r="RC452"/>
      <c r="RD452"/>
      <c r="RE452"/>
      <c r="RF452"/>
      <c r="RG452"/>
      <c r="RH452"/>
      <c r="RI452"/>
      <c r="RJ452"/>
      <c r="RK452"/>
      <c r="RL452"/>
      <c r="RM452"/>
      <c r="RN452"/>
      <c r="RO452"/>
      <c r="RP452"/>
      <c r="RQ452"/>
      <c r="RR452"/>
      <c r="RS452"/>
      <c r="RT452"/>
      <c r="RU452"/>
      <c r="RV452"/>
      <c r="RW452"/>
      <c r="RX452"/>
      <c r="RY452"/>
      <c r="RZ452"/>
      <c r="SA452"/>
      <c r="SB452"/>
      <c r="SC452"/>
      <c r="SD452"/>
      <c r="SE452"/>
      <c r="SF452"/>
      <c r="SG452"/>
      <c r="SH452"/>
      <c r="SI452"/>
      <c r="SJ452"/>
      <c r="SK452"/>
      <c r="SL452"/>
      <c r="SM452"/>
      <c r="SN452"/>
      <c r="SO452"/>
      <c r="SP452"/>
    </row>
    <row r="453" spans="1:510" ht="16.5" customHeight="1" x14ac:dyDescent="0.2">
      <c r="A453" s="20">
        <v>1672</v>
      </c>
      <c r="B453" s="34" t="s">
        <v>70</v>
      </c>
      <c r="C453" s="34" t="s">
        <v>585</v>
      </c>
      <c r="D453" s="20" t="s">
        <v>51</v>
      </c>
      <c r="E453" s="20" t="s">
        <v>1345</v>
      </c>
      <c r="F453" s="22" t="s">
        <v>88</v>
      </c>
      <c r="G453" s="34" t="s">
        <v>37</v>
      </c>
      <c r="H453" s="20" t="s">
        <v>89</v>
      </c>
      <c r="I453" s="20" t="s">
        <v>27</v>
      </c>
      <c r="J453" s="35" t="s">
        <v>617</v>
      </c>
      <c r="K453" s="36"/>
      <c r="L453" s="36"/>
      <c r="M453" s="36"/>
      <c r="N453" s="36"/>
      <c r="O453" s="55">
        <f>1667021310/1.11</f>
        <v>1501820999.9999998</v>
      </c>
      <c r="P453" s="37"/>
      <c r="Q453" s="34">
        <v>1</v>
      </c>
      <c r="R453" s="25">
        <v>45778</v>
      </c>
      <c r="S453" s="39" t="s">
        <v>83</v>
      </c>
      <c r="T453" s="37">
        <f t="shared" si="8"/>
        <v>1501820999.9999998</v>
      </c>
      <c r="U453" s="27" t="s">
        <v>39</v>
      </c>
      <c r="V453" s="28" t="s">
        <v>40</v>
      </c>
      <c r="W453"/>
      <c r="X453"/>
      <c r="Y453"/>
      <c r="Z453"/>
      <c r="AA453"/>
      <c r="AB453"/>
      <c r="AC453"/>
      <c r="AD453"/>
      <c r="AE453"/>
      <c r="AF453"/>
      <c r="AG453"/>
      <c r="AH453"/>
      <c r="AI453"/>
      <c r="AJ453"/>
      <c r="AK453"/>
      <c r="AL453"/>
      <c r="AM453"/>
      <c r="AN453"/>
      <c r="AO453"/>
      <c r="AP453"/>
      <c r="AQ453"/>
      <c r="AR453"/>
      <c r="AS453"/>
      <c r="AT453"/>
      <c r="AU453"/>
      <c r="AV453"/>
      <c r="AW453"/>
      <c r="AX453"/>
      <c r="AY453"/>
      <c r="AZ453"/>
      <c r="BA453"/>
      <c r="BB453"/>
      <c r="BC453"/>
      <c r="BD453"/>
      <c r="BE453"/>
      <c r="BF453"/>
      <c r="BG453"/>
      <c r="BH453"/>
      <c r="BI453"/>
      <c r="BJ453"/>
      <c r="BK453"/>
      <c r="BL453"/>
      <c r="BM453"/>
      <c r="BN453"/>
      <c r="BO453"/>
      <c r="BP453"/>
      <c r="BQ453"/>
      <c r="BR453"/>
      <c r="BS453"/>
      <c r="BT453"/>
      <c r="BU453"/>
      <c r="BV453"/>
      <c r="BW453"/>
      <c r="BX453"/>
      <c r="BY453"/>
      <c r="BZ453"/>
      <c r="CA453"/>
      <c r="CB453"/>
      <c r="CC453"/>
      <c r="CD453"/>
      <c r="CE453"/>
      <c r="CF453"/>
      <c r="CG453"/>
      <c r="CH453"/>
      <c r="CI453"/>
      <c r="CJ453"/>
      <c r="CK453"/>
      <c r="CL453"/>
      <c r="CM453"/>
      <c r="CN453"/>
      <c r="CO453"/>
      <c r="CP453"/>
      <c r="CQ453"/>
      <c r="CR453"/>
      <c r="CS453"/>
      <c r="CT453"/>
      <c r="CU453"/>
      <c r="CV453"/>
      <c r="CW453"/>
      <c r="CX453"/>
      <c r="CY453"/>
      <c r="CZ453"/>
      <c r="DA453"/>
      <c r="DB453"/>
      <c r="DC453"/>
      <c r="DD453"/>
      <c r="DE453"/>
      <c r="DF453"/>
      <c r="DG453"/>
      <c r="DH453"/>
      <c r="DI453"/>
      <c r="DJ453"/>
      <c r="DK453"/>
      <c r="DL453"/>
      <c r="DM453"/>
      <c r="DN453"/>
      <c r="DO453"/>
      <c r="DP453"/>
      <c r="DQ453"/>
      <c r="DR453"/>
      <c r="DS453"/>
      <c r="DT453"/>
      <c r="DU453"/>
      <c r="DV453"/>
      <c r="DW453"/>
      <c r="DX453"/>
      <c r="DY453"/>
      <c r="DZ453"/>
      <c r="EA453"/>
      <c r="EB453"/>
      <c r="EC453"/>
      <c r="ED453"/>
      <c r="EE453"/>
      <c r="EF453"/>
      <c r="EG453"/>
      <c r="EH453"/>
      <c r="EI453"/>
      <c r="EJ453"/>
      <c r="EK453"/>
      <c r="EL453"/>
      <c r="EM453"/>
      <c r="EN453"/>
      <c r="EO453"/>
      <c r="EP453"/>
      <c r="EQ453"/>
      <c r="ER453"/>
      <c r="ES453"/>
      <c r="ET453"/>
      <c r="EU453"/>
      <c r="EV453"/>
      <c r="EW453"/>
      <c r="EX453"/>
      <c r="EY453"/>
      <c r="EZ453"/>
      <c r="FA453"/>
      <c r="FB453"/>
      <c r="FC453"/>
      <c r="FD453"/>
      <c r="FE453"/>
      <c r="FF453"/>
      <c r="FG453"/>
      <c r="FH453"/>
      <c r="FI453"/>
      <c r="FJ453"/>
      <c r="FK453"/>
      <c r="FL453"/>
      <c r="FM453"/>
      <c r="FN453"/>
      <c r="FO453"/>
      <c r="FP453"/>
      <c r="FQ453"/>
      <c r="FR453"/>
      <c r="FS453"/>
      <c r="FT453"/>
      <c r="FU453"/>
      <c r="FV453"/>
      <c r="FW453"/>
      <c r="FX453"/>
      <c r="FY453"/>
      <c r="FZ453"/>
      <c r="GA453"/>
      <c r="GB453"/>
      <c r="GC453"/>
      <c r="GD453"/>
      <c r="GE453"/>
      <c r="GF453"/>
      <c r="GG453"/>
      <c r="GH453"/>
      <c r="GI453"/>
      <c r="GJ453"/>
      <c r="GK453"/>
      <c r="GL453"/>
      <c r="GM453"/>
      <c r="GN453"/>
      <c r="GO453"/>
      <c r="GP453"/>
      <c r="GQ453"/>
      <c r="GR453"/>
      <c r="GS453"/>
      <c r="GT453"/>
      <c r="GU453"/>
      <c r="GV453"/>
      <c r="GW453"/>
      <c r="GX453"/>
      <c r="GY453"/>
      <c r="GZ453"/>
      <c r="HA453"/>
      <c r="HB453"/>
      <c r="HC453"/>
      <c r="HD453"/>
      <c r="HE453"/>
      <c r="HF453"/>
      <c r="HG453"/>
      <c r="HH453"/>
      <c r="HI453"/>
      <c r="HJ453"/>
      <c r="HK453"/>
      <c r="HL453"/>
      <c r="HM453"/>
      <c r="HN453"/>
      <c r="HO453"/>
      <c r="HP453"/>
      <c r="HQ453"/>
      <c r="HR453"/>
      <c r="HS453"/>
      <c r="HT453"/>
      <c r="HU453"/>
      <c r="HV453"/>
      <c r="HW453"/>
      <c r="HX453"/>
      <c r="HY453"/>
      <c r="HZ453"/>
      <c r="IA453"/>
      <c r="IB453"/>
      <c r="IC453"/>
      <c r="ID453"/>
      <c r="IE453"/>
      <c r="IF453"/>
      <c r="IG453"/>
      <c r="IH453"/>
      <c r="II453"/>
      <c r="IJ453"/>
      <c r="IK453"/>
      <c r="IL453"/>
      <c r="IM453"/>
      <c r="IN453"/>
      <c r="IO453"/>
      <c r="IP453"/>
      <c r="IQ453"/>
      <c r="IR453"/>
      <c r="IS453"/>
      <c r="IT453"/>
      <c r="IU453"/>
      <c r="IV453"/>
      <c r="IW453"/>
      <c r="IX453"/>
      <c r="IY453"/>
      <c r="IZ453"/>
      <c r="JA453"/>
      <c r="JB453"/>
      <c r="JC453"/>
      <c r="JD453"/>
      <c r="JE453"/>
      <c r="JF453"/>
      <c r="JG453"/>
      <c r="JH453"/>
      <c r="JI453"/>
      <c r="JJ453"/>
      <c r="JK453"/>
      <c r="JL453"/>
      <c r="JM453"/>
      <c r="JN453"/>
      <c r="JO453"/>
      <c r="JP453"/>
      <c r="JQ453"/>
      <c r="JR453"/>
      <c r="JS453"/>
      <c r="JT453"/>
      <c r="JU453"/>
      <c r="JV453"/>
      <c r="JW453"/>
      <c r="JX453"/>
      <c r="JY453"/>
      <c r="JZ453"/>
      <c r="KA453"/>
      <c r="KB453"/>
      <c r="KC453"/>
      <c r="KD453"/>
      <c r="KE453"/>
      <c r="KF453"/>
      <c r="KG453"/>
      <c r="KH453"/>
      <c r="KI453"/>
      <c r="KJ453"/>
      <c r="KK453"/>
      <c r="KL453"/>
      <c r="KM453"/>
      <c r="KN453"/>
      <c r="KO453"/>
      <c r="KP453"/>
      <c r="KQ453"/>
      <c r="KR453"/>
      <c r="KS453"/>
      <c r="KT453"/>
      <c r="KU453"/>
      <c r="KV453"/>
      <c r="KW453"/>
      <c r="KX453"/>
      <c r="KY453"/>
      <c r="KZ453"/>
      <c r="LA453"/>
      <c r="LB453"/>
      <c r="LC453"/>
      <c r="LD453"/>
      <c r="LE453"/>
      <c r="LF453"/>
      <c r="LG453"/>
      <c r="LH453"/>
      <c r="LI453"/>
      <c r="LJ453"/>
      <c r="LK453"/>
      <c r="LL453"/>
      <c r="LM453"/>
      <c r="LN453"/>
      <c r="LO453"/>
      <c r="LP453"/>
      <c r="LQ453"/>
      <c r="LR453"/>
      <c r="LS453"/>
      <c r="LT453"/>
      <c r="LU453"/>
      <c r="LV453"/>
      <c r="LW453"/>
      <c r="LX453"/>
      <c r="LY453"/>
      <c r="LZ453"/>
      <c r="MA453"/>
      <c r="MB453"/>
      <c r="MC453"/>
      <c r="MD453"/>
      <c r="ME453"/>
      <c r="MF453"/>
      <c r="MG453"/>
      <c r="MH453"/>
      <c r="MI453"/>
      <c r="MJ453"/>
      <c r="MK453"/>
      <c r="ML453"/>
      <c r="MM453"/>
      <c r="MN453"/>
      <c r="MO453"/>
      <c r="MP453"/>
      <c r="MQ453"/>
      <c r="MR453"/>
      <c r="MS453"/>
      <c r="MT453"/>
      <c r="MU453"/>
      <c r="MV453"/>
      <c r="MW453"/>
      <c r="MX453"/>
      <c r="MY453"/>
      <c r="MZ453"/>
      <c r="NA453"/>
      <c r="NB453"/>
      <c r="NC453"/>
      <c r="ND453"/>
      <c r="NE453"/>
      <c r="NF453"/>
      <c r="NG453"/>
      <c r="NH453"/>
      <c r="NI453"/>
      <c r="NJ453"/>
      <c r="NK453"/>
      <c r="NL453"/>
      <c r="NM453"/>
      <c r="NN453"/>
      <c r="NO453"/>
      <c r="NP453"/>
      <c r="NQ453"/>
      <c r="NR453"/>
      <c r="NS453"/>
      <c r="NT453"/>
      <c r="NU453"/>
      <c r="NV453"/>
      <c r="NW453"/>
      <c r="NX453"/>
      <c r="NY453"/>
      <c r="NZ453"/>
      <c r="OA453"/>
      <c r="OB453"/>
      <c r="OC453"/>
      <c r="OD453"/>
      <c r="OE453"/>
      <c r="OF453"/>
      <c r="OG453"/>
      <c r="OH453"/>
      <c r="OI453"/>
      <c r="OJ453"/>
      <c r="OK453"/>
      <c r="OL453"/>
      <c r="OM453"/>
      <c r="ON453"/>
      <c r="OO453"/>
      <c r="OP453"/>
      <c r="OQ453"/>
      <c r="OR453"/>
      <c r="OS453"/>
      <c r="OT453"/>
      <c r="OU453"/>
      <c r="OV453"/>
      <c r="OW453"/>
      <c r="OX453"/>
      <c r="OY453"/>
      <c r="OZ453"/>
      <c r="PA453"/>
      <c r="PB453"/>
      <c r="PC453"/>
      <c r="PD453"/>
      <c r="PE453"/>
      <c r="PF453"/>
      <c r="PG453"/>
      <c r="PH453"/>
      <c r="PI453"/>
      <c r="PJ453"/>
      <c r="PK453"/>
      <c r="PL453"/>
      <c r="PM453"/>
      <c r="PN453"/>
      <c r="PO453"/>
      <c r="PP453"/>
      <c r="PQ453"/>
      <c r="PR453"/>
      <c r="PS453"/>
      <c r="PT453"/>
      <c r="PU453"/>
      <c r="PV453"/>
      <c r="PW453"/>
      <c r="PX453"/>
      <c r="PY453"/>
      <c r="PZ453"/>
      <c r="QA453"/>
      <c r="QB453"/>
      <c r="QC453"/>
      <c r="QD453"/>
      <c r="QE453"/>
      <c r="QF453"/>
      <c r="QG453"/>
      <c r="QH453"/>
      <c r="QI453"/>
      <c r="QJ453"/>
      <c r="QK453"/>
      <c r="QL453"/>
      <c r="QM453"/>
      <c r="QN453"/>
      <c r="QO453"/>
      <c r="QP453"/>
      <c r="QQ453"/>
      <c r="QR453"/>
      <c r="QS453"/>
      <c r="QT453"/>
      <c r="QU453"/>
      <c r="QV453"/>
      <c r="QW453"/>
      <c r="QX453"/>
      <c r="QY453"/>
      <c r="QZ453"/>
      <c r="RA453"/>
      <c r="RB453"/>
      <c r="RC453"/>
      <c r="RD453"/>
      <c r="RE453"/>
      <c r="RF453"/>
      <c r="RG453"/>
      <c r="RH453"/>
      <c r="RI453"/>
      <c r="RJ453"/>
      <c r="RK453"/>
      <c r="RL453"/>
      <c r="RM453"/>
      <c r="RN453"/>
      <c r="RO453"/>
      <c r="RP453"/>
      <c r="RQ453"/>
      <c r="RR453"/>
      <c r="RS453"/>
      <c r="RT453"/>
      <c r="RU453"/>
      <c r="RV453"/>
      <c r="RW453"/>
      <c r="RX453"/>
      <c r="RY453"/>
      <c r="RZ453"/>
      <c r="SA453"/>
      <c r="SB453"/>
      <c r="SC453"/>
      <c r="SD453"/>
      <c r="SE453"/>
      <c r="SF453"/>
      <c r="SG453"/>
      <c r="SH453"/>
      <c r="SI453"/>
      <c r="SJ453"/>
      <c r="SK453"/>
      <c r="SL453"/>
      <c r="SM453"/>
      <c r="SN453"/>
      <c r="SO453"/>
      <c r="SP453"/>
    </row>
    <row r="454" spans="1:510" ht="16.5" customHeight="1" x14ac:dyDescent="0.2">
      <c r="A454" s="20">
        <v>1673</v>
      </c>
      <c r="B454" s="34" t="s">
        <v>70</v>
      </c>
      <c r="C454" s="34" t="s">
        <v>434</v>
      </c>
      <c r="D454" s="20" t="s">
        <v>51</v>
      </c>
      <c r="E454" s="20" t="s">
        <v>1345</v>
      </c>
      <c r="F454" s="22" t="s">
        <v>88</v>
      </c>
      <c r="G454" s="34" t="s">
        <v>37</v>
      </c>
      <c r="H454" s="20" t="s">
        <v>89</v>
      </c>
      <c r="I454" s="20" t="s">
        <v>27</v>
      </c>
      <c r="J454" s="35" t="s">
        <v>618</v>
      </c>
      <c r="K454" s="36"/>
      <c r="L454" s="36"/>
      <c r="M454" s="36"/>
      <c r="N454" s="36"/>
      <c r="O454" s="55">
        <v>590089042</v>
      </c>
      <c r="P454" s="37"/>
      <c r="Q454" s="34">
        <v>1</v>
      </c>
      <c r="R454" s="25">
        <v>45809</v>
      </c>
      <c r="S454" s="39" t="s">
        <v>83</v>
      </c>
      <c r="T454" s="37">
        <f t="shared" si="8"/>
        <v>590089042</v>
      </c>
      <c r="U454" s="27" t="s">
        <v>39</v>
      </c>
      <c r="V454" s="28" t="s">
        <v>40</v>
      </c>
      <c r="W454"/>
      <c r="X454"/>
      <c r="Y454"/>
      <c r="Z454"/>
      <c r="AA454"/>
      <c r="AB454"/>
      <c r="AC454"/>
      <c r="AD454"/>
      <c r="AE454"/>
      <c r="AF454"/>
      <c r="AG454"/>
      <c r="AH454"/>
      <c r="AI454"/>
      <c r="AJ454"/>
      <c r="AK454"/>
      <c r="AL454"/>
      <c r="AM454"/>
      <c r="AN454"/>
      <c r="AO454"/>
      <c r="AP454"/>
      <c r="AQ454"/>
      <c r="AR454"/>
      <c r="AS454"/>
      <c r="AT454"/>
      <c r="AU454"/>
      <c r="AV454"/>
      <c r="AW454"/>
      <c r="AX454"/>
      <c r="AY454"/>
      <c r="AZ454"/>
      <c r="BA454"/>
      <c r="BB454"/>
      <c r="BC454"/>
      <c r="BD454"/>
      <c r="BE454"/>
      <c r="BF454"/>
      <c r="BG454"/>
      <c r="BH454"/>
      <c r="BI454"/>
      <c r="BJ454"/>
      <c r="BK454"/>
      <c r="BL454"/>
      <c r="BM454"/>
      <c r="BN454"/>
      <c r="BO454"/>
      <c r="BP454"/>
      <c r="BQ454"/>
      <c r="BR454"/>
      <c r="BS454"/>
      <c r="BT454"/>
      <c r="BU454"/>
      <c r="BV454"/>
      <c r="BW454"/>
      <c r="BX454"/>
      <c r="BY454"/>
      <c r="BZ454"/>
      <c r="CA454"/>
      <c r="CB454"/>
      <c r="CC454"/>
      <c r="CD454"/>
      <c r="CE454"/>
      <c r="CF454"/>
      <c r="CG454"/>
      <c r="CH454"/>
      <c r="CI454"/>
      <c r="CJ454"/>
      <c r="CK454"/>
      <c r="CL454"/>
      <c r="CM454"/>
      <c r="CN454"/>
      <c r="CO454"/>
      <c r="CP454"/>
      <c r="CQ454"/>
      <c r="CR454"/>
      <c r="CS454"/>
      <c r="CT454"/>
      <c r="CU454"/>
      <c r="CV454"/>
      <c r="CW454"/>
      <c r="CX454"/>
      <c r="CY454"/>
      <c r="CZ454"/>
      <c r="DA454"/>
      <c r="DB454"/>
      <c r="DC454"/>
      <c r="DD454"/>
      <c r="DE454"/>
      <c r="DF454"/>
      <c r="DG454"/>
      <c r="DH454"/>
      <c r="DI454"/>
      <c r="DJ454"/>
      <c r="DK454"/>
      <c r="DL454"/>
      <c r="DM454"/>
      <c r="DN454"/>
      <c r="DO454"/>
      <c r="DP454"/>
      <c r="DQ454"/>
      <c r="DR454"/>
      <c r="DS454"/>
      <c r="DT454"/>
      <c r="DU454"/>
      <c r="DV454"/>
      <c r="DW454"/>
      <c r="DX454"/>
      <c r="DY454"/>
      <c r="DZ454"/>
      <c r="EA454"/>
      <c r="EB454"/>
      <c r="EC454"/>
      <c r="ED454"/>
      <c r="EE454"/>
      <c r="EF454"/>
      <c r="EG454"/>
      <c r="EH454"/>
      <c r="EI454"/>
      <c r="EJ454"/>
      <c r="EK454"/>
      <c r="EL454"/>
      <c r="EM454"/>
      <c r="EN454"/>
      <c r="EO454"/>
      <c r="EP454"/>
      <c r="EQ454"/>
      <c r="ER454"/>
      <c r="ES454"/>
      <c r="ET454"/>
      <c r="EU454"/>
      <c r="EV454"/>
      <c r="EW454"/>
      <c r="EX454"/>
      <c r="EY454"/>
      <c r="EZ454"/>
      <c r="FA454"/>
      <c r="FB454"/>
      <c r="FC454"/>
      <c r="FD454"/>
      <c r="FE454"/>
      <c r="FF454"/>
      <c r="FG454"/>
      <c r="FH454"/>
      <c r="FI454"/>
      <c r="FJ454"/>
      <c r="FK454"/>
      <c r="FL454"/>
      <c r="FM454"/>
      <c r="FN454"/>
      <c r="FO454"/>
      <c r="FP454"/>
      <c r="FQ454"/>
      <c r="FR454"/>
      <c r="FS454"/>
      <c r="FT454"/>
      <c r="FU454"/>
      <c r="FV454"/>
      <c r="FW454"/>
      <c r="FX454"/>
      <c r="FY454"/>
      <c r="FZ454"/>
      <c r="GA454"/>
      <c r="GB454"/>
      <c r="GC454"/>
      <c r="GD454"/>
      <c r="GE454"/>
      <c r="GF454"/>
      <c r="GG454"/>
      <c r="GH454"/>
      <c r="GI454"/>
      <c r="GJ454"/>
      <c r="GK454"/>
      <c r="GL454"/>
      <c r="GM454"/>
      <c r="GN454"/>
      <c r="GO454"/>
      <c r="GP454"/>
      <c r="GQ454"/>
      <c r="GR454"/>
      <c r="GS454"/>
      <c r="GT454"/>
      <c r="GU454"/>
      <c r="GV454"/>
      <c r="GW454"/>
      <c r="GX454"/>
      <c r="GY454"/>
      <c r="GZ454"/>
      <c r="HA454"/>
      <c r="HB454"/>
      <c r="HC454"/>
      <c r="HD454"/>
      <c r="HE454"/>
      <c r="HF454"/>
      <c r="HG454"/>
      <c r="HH454"/>
      <c r="HI454"/>
      <c r="HJ454"/>
      <c r="HK454"/>
      <c r="HL454"/>
      <c r="HM454"/>
      <c r="HN454"/>
      <c r="HO454"/>
      <c r="HP454"/>
      <c r="HQ454"/>
      <c r="HR454"/>
      <c r="HS454"/>
      <c r="HT454"/>
      <c r="HU454"/>
      <c r="HV454"/>
      <c r="HW454"/>
      <c r="HX454"/>
      <c r="HY454"/>
      <c r="HZ454"/>
      <c r="IA454"/>
      <c r="IB454"/>
      <c r="IC454"/>
      <c r="ID454"/>
      <c r="IE454"/>
      <c r="IF454"/>
      <c r="IG454"/>
      <c r="IH454"/>
      <c r="II454"/>
      <c r="IJ454"/>
      <c r="IK454"/>
      <c r="IL454"/>
      <c r="IM454"/>
      <c r="IN454"/>
      <c r="IO454"/>
      <c r="IP454"/>
      <c r="IQ454"/>
      <c r="IR454"/>
      <c r="IS454"/>
      <c r="IT454"/>
      <c r="IU454"/>
      <c r="IV454"/>
      <c r="IW454"/>
      <c r="IX454"/>
      <c r="IY454"/>
      <c r="IZ454"/>
      <c r="JA454"/>
      <c r="JB454"/>
      <c r="JC454"/>
      <c r="JD454"/>
      <c r="JE454"/>
      <c r="JF454"/>
      <c r="JG454"/>
      <c r="JH454"/>
      <c r="JI454"/>
      <c r="JJ454"/>
      <c r="JK454"/>
      <c r="JL454"/>
      <c r="JM454"/>
      <c r="JN454"/>
      <c r="JO454"/>
      <c r="JP454"/>
      <c r="JQ454"/>
      <c r="JR454"/>
      <c r="JS454"/>
      <c r="JT454"/>
      <c r="JU454"/>
      <c r="JV454"/>
      <c r="JW454"/>
      <c r="JX454"/>
      <c r="JY454"/>
      <c r="JZ454"/>
      <c r="KA454"/>
      <c r="KB454"/>
      <c r="KC454"/>
      <c r="KD454"/>
      <c r="KE454"/>
      <c r="KF454"/>
      <c r="KG454"/>
      <c r="KH454"/>
      <c r="KI454"/>
      <c r="KJ454"/>
      <c r="KK454"/>
      <c r="KL454"/>
      <c r="KM454"/>
      <c r="KN454"/>
      <c r="KO454"/>
      <c r="KP454"/>
      <c r="KQ454"/>
      <c r="KR454"/>
      <c r="KS454"/>
      <c r="KT454"/>
      <c r="KU454"/>
      <c r="KV454"/>
      <c r="KW454"/>
      <c r="KX454"/>
      <c r="KY454"/>
      <c r="KZ454"/>
      <c r="LA454"/>
      <c r="LB454"/>
      <c r="LC454"/>
      <c r="LD454"/>
      <c r="LE454"/>
      <c r="LF454"/>
      <c r="LG454"/>
      <c r="LH454"/>
      <c r="LI454"/>
      <c r="LJ454"/>
      <c r="LK454"/>
      <c r="LL454"/>
      <c r="LM454"/>
      <c r="LN454"/>
      <c r="LO454"/>
      <c r="LP454"/>
      <c r="LQ454"/>
      <c r="LR454"/>
      <c r="LS454"/>
      <c r="LT454"/>
      <c r="LU454"/>
      <c r="LV454"/>
      <c r="LW454"/>
      <c r="LX454"/>
      <c r="LY454"/>
      <c r="LZ454"/>
      <c r="MA454"/>
      <c r="MB454"/>
      <c r="MC454"/>
      <c r="MD454"/>
      <c r="ME454"/>
      <c r="MF454"/>
      <c r="MG454"/>
      <c r="MH454"/>
      <c r="MI454"/>
      <c r="MJ454"/>
      <c r="MK454"/>
      <c r="ML454"/>
      <c r="MM454"/>
      <c r="MN454"/>
      <c r="MO454"/>
      <c r="MP454"/>
      <c r="MQ454"/>
      <c r="MR454"/>
      <c r="MS454"/>
      <c r="MT454"/>
      <c r="MU454"/>
      <c r="MV454"/>
      <c r="MW454"/>
      <c r="MX454"/>
      <c r="MY454"/>
      <c r="MZ454"/>
      <c r="NA454"/>
      <c r="NB454"/>
      <c r="NC454"/>
      <c r="ND454"/>
      <c r="NE454"/>
      <c r="NF454"/>
      <c r="NG454"/>
      <c r="NH454"/>
      <c r="NI454"/>
      <c r="NJ454"/>
      <c r="NK454"/>
      <c r="NL454"/>
      <c r="NM454"/>
      <c r="NN454"/>
      <c r="NO454"/>
      <c r="NP454"/>
      <c r="NQ454"/>
      <c r="NR454"/>
      <c r="NS454"/>
      <c r="NT454"/>
      <c r="NU454"/>
      <c r="NV454"/>
      <c r="NW454"/>
      <c r="NX454"/>
      <c r="NY454"/>
      <c r="NZ454"/>
      <c r="OA454"/>
      <c r="OB454"/>
      <c r="OC454"/>
      <c r="OD454"/>
      <c r="OE454"/>
      <c r="OF454"/>
      <c r="OG454"/>
      <c r="OH454"/>
      <c r="OI454"/>
      <c r="OJ454"/>
      <c r="OK454"/>
      <c r="OL454"/>
      <c r="OM454"/>
      <c r="ON454"/>
      <c r="OO454"/>
      <c r="OP454"/>
      <c r="OQ454"/>
      <c r="OR454"/>
      <c r="OS454"/>
      <c r="OT454"/>
      <c r="OU454"/>
      <c r="OV454"/>
      <c r="OW454"/>
      <c r="OX454"/>
      <c r="OY454"/>
      <c r="OZ454"/>
      <c r="PA454"/>
      <c r="PB454"/>
      <c r="PC454"/>
      <c r="PD454"/>
      <c r="PE454"/>
      <c r="PF454"/>
      <c r="PG454"/>
      <c r="PH454"/>
      <c r="PI454"/>
      <c r="PJ454"/>
      <c r="PK454"/>
      <c r="PL454"/>
      <c r="PM454"/>
      <c r="PN454"/>
      <c r="PO454"/>
      <c r="PP454"/>
      <c r="PQ454"/>
      <c r="PR454"/>
      <c r="PS454"/>
      <c r="PT454"/>
      <c r="PU454"/>
      <c r="PV454"/>
      <c r="PW454"/>
      <c r="PX454"/>
      <c r="PY454"/>
      <c r="PZ454"/>
      <c r="QA454"/>
      <c r="QB454"/>
      <c r="QC454"/>
      <c r="QD454"/>
      <c r="QE454"/>
      <c r="QF454"/>
      <c r="QG454"/>
      <c r="QH454"/>
      <c r="QI454"/>
      <c r="QJ454"/>
      <c r="QK454"/>
      <c r="QL454"/>
      <c r="QM454"/>
      <c r="QN454"/>
      <c r="QO454"/>
      <c r="QP454"/>
      <c r="QQ454"/>
      <c r="QR454"/>
      <c r="QS454"/>
      <c r="QT454"/>
      <c r="QU454"/>
      <c r="QV454"/>
      <c r="QW454"/>
      <c r="QX454"/>
      <c r="QY454"/>
      <c r="QZ454"/>
      <c r="RA454"/>
      <c r="RB454"/>
      <c r="RC454"/>
      <c r="RD454"/>
      <c r="RE454"/>
      <c r="RF454"/>
      <c r="RG454"/>
      <c r="RH454"/>
      <c r="RI454"/>
      <c r="RJ454"/>
      <c r="RK454"/>
      <c r="RL454"/>
      <c r="RM454"/>
      <c r="RN454"/>
      <c r="RO454"/>
      <c r="RP454"/>
      <c r="RQ454"/>
      <c r="RR454"/>
      <c r="RS454"/>
      <c r="RT454"/>
      <c r="RU454"/>
      <c r="RV454"/>
      <c r="RW454"/>
      <c r="RX454"/>
      <c r="RY454"/>
      <c r="RZ454"/>
      <c r="SA454"/>
      <c r="SB454"/>
      <c r="SC454"/>
      <c r="SD454"/>
      <c r="SE454"/>
      <c r="SF454"/>
      <c r="SG454"/>
      <c r="SH454"/>
      <c r="SI454"/>
      <c r="SJ454"/>
      <c r="SK454"/>
      <c r="SL454"/>
      <c r="SM454"/>
      <c r="SN454"/>
      <c r="SO454"/>
      <c r="SP454"/>
    </row>
    <row r="455" spans="1:510" ht="16.5" customHeight="1" x14ac:dyDescent="0.2">
      <c r="A455" s="20">
        <v>1674</v>
      </c>
      <c r="B455" s="34" t="s">
        <v>70</v>
      </c>
      <c r="C455" s="34" t="s">
        <v>97</v>
      </c>
      <c r="D455" s="20" t="s">
        <v>51</v>
      </c>
      <c r="E455" s="20" t="s">
        <v>1345</v>
      </c>
      <c r="F455" s="22" t="s">
        <v>88</v>
      </c>
      <c r="G455" s="34" t="s">
        <v>25</v>
      </c>
      <c r="H455" s="20" t="s">
        <v>89</v>
      </c>
      <c r="I455" s="20" t="s">
        <v>27</v>
      </c>
      <c r="J455" s="35" t="s">
        <v>619</v>
      </c>
      <c r="K455" s="36"/>
      <c r="L455" s="36"/>
      <c r="M455" s="36"/>
      <c r="N455" s="36"/>
      <c r="O455" s="34">
        <v>0</v>
      </c>
      <c r="P455" s="37"/>
      <c r="Q455" s="34">
        <v>1</v>
      </c>
      <c r="R455" s="38"/>
      <c r="S455" s="39" t="s">
        <v>36</v>
      </c>
      <c r="T455" s="37">
        <f t="shared" si="8"/>
        <v>0</v>
      </c>
      <c r="U455" s="27" t="s">
        <v>39</v>
      </c>
      <c r="V455" s="28" t="s">
        <v>40</v>
      </c>
      <c r="W455"/>
      <c r="X455"/>
      <c r="Y455"/>
      <c r="Z455"/>
      <c r="AA455"/>
      <c r="AB455"/>
      <c r="AC455"/>
      <c r="AD455"/>
      <c r="AE455"/>
      <c r="AF455"/>
      <c r="AG455"/>
      <c r="AH455"/>
      <c r="AI455"/>
      <c r="AJ455"/>
      <c r="AK455"/>
      <c r="AL455"/>
      <c r="AM455"/>
      <c r="AN455"/>
      <c r="AO455"/>
      <c r="AP455"/>
      <c r="AQ455"/>
      <c r="AR455"/>
      <c r="AS455"/>
      <c r="AT455"/>
      <c r="AU455"/>
      <c r="AV455"/>
      <c r="AW455"/>
      <c r="AX455"/>
      <c r="AY455"/>
      <c r="AZ455"/>
      <c r="BA455"/>
      <c r="BB455"/>
      <c r="BC455"/>
      <c r="BD455"/>
      <c r="BE455"/>
      <c r="BF455"/>
      <c r="BG455"/>
      <c r="BH455"/>
      <c r="BI455"/>
      <c r="BJ455"/>
      <c r="BK455"/>
      <c r="BL455"/>
      <c r="BM455"/>
      <c r="BN455"/>
      <c r="BO455"/>
      <c r="BP455"/>
      <c r="BQ455"/>
      <c r="BR455"/>
      <c r="BS455"/>
      <c r="BT455"/>
      <c r="BU455"/>
      <c r="BV455"/>
      <c r="BW455"/>
      <c r="BX455"/>
      <c r="BY455"/>
      <c r="BZ455"/>
      <c r="CA455"/>
      <c r="CB455"/>
      <c r="CC455"/>
      <c r="CD455"/>
      <c r="CE455"/>
      <c r="CF455"/>
      <c r="CG455"/>
      <c r="CH455"/>
      <c r="CI455"/>
      <c r="CJ455"/>
      <c r="CK455"/>
      <c r="CL455"/>
      <c r="CM455"/>
      <c r="CN455"/>
      <c r="CO455"/>
      <c r="CP455"/>
      <c r="CQ455"/>
      <c r="CR455"/>
      <c r="CS455"/>
      <c r="CT455"/>
      <c r="CU455"/>
      <c r="CV455"/>
      <c r="CW455"/>
      <c r="CX455"/>
      <c r="CY455"/>
      <c r="CZ455"/>
      <c r="DA455"/>
      <c r="DB455"/>
      <c r="DC455"/>
      <c r="DD455"/>
      <c r="DE455"/>
      <c r="DF455"/>
      <c r="DG455"/>
      <c r="DH455"/>
      <c r="DI455"/>
      <c r="DJ455"/>
      <c r="DK455"/>
      <c r="DL455"/>
      <c r="DM455"/>
      <c r="DN455"/>
      <c r="DO455"/>
      <c r="DP455"/>
      <c r="DQ455"/>
      <c r="DR455"/>
      <c r="DS455"/>
      <c r="DT455"/>
      <c r="DU455"/>
      <c r="DV455"/>
      <c r="DW455"/>
      <c r="DX455"/>
      <c r="DY455"/>
      <c r="DZ455"/>
      <c r="EA455"/>
      <c r="EB455"/>
      <c r="EC455"/>
      <c r="ED455"/>
      <c r="EE455"/>
      <c r="EF455"/>
      <c r="EG455"/>
      <c r="EH455"/>
      <c r="EI455"/>
      <c r="EJ455"/>
      <c r="EK455"/>
      <c r="EL455"/>
      <c r="EM455"/>
      <c r="EN455"/>
      <c r="EO455"/>
      <c r="EP455"/>
      <c r="EQ455"/>
      <c r="ER455"/>
      <c r="ES455"/>
      <c r="ET455"/>
      <c r="EU455"/>
      <c r="EV455"/>
      <c r="EW455"/>
      <c r="EX455"/>
      <c r="EY455"/>
      <c r="EZ455"/>
      <c r="FA455"/>
      <c r="FB455"/>
      <c r="FC455"/>
      <c r="FD455"/>
      <c r="FE455"/>
      <c r="FF455"/>
      <c r="FG455"/>
      <c r="FH455"/>
      <c r="FI455"/>
      <c r="FJ455"/>
      <c r="FK455"/>
      <c r="FL455"/>
      <c r="FM455"/>
      <c r="FN455"/>
      <c r="FO455"/>
      <c r="FP455"/>
      <c r="FQ455"/>
      <c r="FR455"/>
      <c r="FS455"/>
      <c r="FT455"/>
      <c r="FU455"/>
      <c r="FV455"/>
      <c r="FW455"/>
      <c r="FX455"/>
      <c r="FY455"/>
      <c r="FZ455"/>
      <c r="GA455"/>
      <c r="GB455"/>
      <c r="GC455"/>
      <c r="GD455"/>
      <c r="GE455"/>
      <c r="GF455"/>
      <c r="GG455"/>
      <c r="GH455"/>
      <c r="GI455"/>
      <c r="GJ455"/>
      <c r="GK455"/>
      <c r="GL455"/>
      <c r="GM455"/>
      <c r="GN455"/>
      <c r="GO455"/>
      <c r="GP455"/>
      <c r="GQ455"/>
      <c r="GR455"/>
      <c r="GS455"/>
      <c r="GT455"/>
      <c r="GU455"/>
      <c r="GV455"/>
      <c r="GW455"/>
      <c r="GX455"/>
      <c r="GY455"/>
      <c r="GZ455"/>
      <c r="HA455"/>
      <c r="HB455"/>
      <c r="HC455"/>
      <c r="HD455"/>
      <c r="HE455"/>
      <c r="HF455"/>
      <c r="HG455"/>
      <c r="HH455"/>
      <c r="HI455"/>
      <c r="HJ455"/>
      <c r="HK455"/>
      <c r="HL455"/>
      <c r="HM455"/>
      <c r="HN455"/>
      <c r="HO455"/>
      <c r="HP455"/>
      <c r="HQ455"/>
      <c r="HR455"/>
      <c r="HS455"/>
      <c r="HT455"/>
      <c r="HU455"/>
      <c r="HV455"/>
      <c r="HW455"/>
      <c r="HX455"/>
      <c r="HY455"/>
      <c r="HZ455"/>
      <c r="IA455"/>
      <c r="IB455"/>
      <c r="IC455"/>
      <c r="ID455"/>
      <c r="IE455"/>
      <c r="IF455"/>
      <c r="IG455"/>
      <c r="IH455"/>
      <c r="II455"/>
      <c r="IJ455"/>
      <c r="IK455"/>
      <c r="IL455"/>
      <c r="IM455"/>
      <c r="IN455"/>
      <c r="IO455"/>
      <c r="IP455"/>
      <c r="IQ455"/>
      <c r="IR455"/>
      <c r="IS455"/>
      <c r="IT455"/>
      <c r="IU455"/>
      <c r="IV455"/>
      <c r="IW455"/>
      <c r="IX455"/>
      <c r="IY455"/>
      <c r="IZ455"/>
      <c r="JA455"/>
      <c r="JB455"/>
      <c r="JC455"/>
      <c r="JD455"/>
      <c r="JE455"/>
      <c r="JF455"/>
      <c r="JG455"/>
      <c r="JH455"/>
      <c r="JI455"/>
      <c r="JJ455"/>
      <c r="JK455"/>
      <c r="JL455"/>
      <c r="JM455"/>
      <c r="JN455"/>
      <c r="JO455"/>
      <c r="JP455"/>
      <c r="JQ455"/>
      <c r="JR455"/>
      <c r="JS455"/>
      <c r="JT455"/>
      <c r="JU455"/>
      <c r="JV455"/>
      <c r="JW455"/>
      <c r="JX455"/>
      <c r="JY455"/>
      <c r="JZ455"/>
      <c r="KA455"/>
      <c r="KB455"/>
      <c r="KC455"/>
      <c r="KD455"/>
      <c r="KE455"/>
      <c r="KF455"/>
      <c r="KG455"/>
      <c r="KH455"/>
      <c r="KI455"/>
      <c r="KJ455"/>
      <c r="KK455"/>
      <c r="KL455"/>
      <c r="KM455"/>
      <c r="KN455"/>
      <c r="KO455"/>
      <c r="KP455"/>
      <c r="KQ455"/>
      <c r="KR455"/>
      <c r="KS455"/>
      <c r="KT455"/>
      <c r="KU455"/>
      <c r="KV455"/>
      <c r="KW455"/>
      <c r="KX455"/>
      <c r="KY455"/>
      <c r="KZ455"/>
      <c r="LA455"/>
      <c r="LB455"/>
      <c r="LC455"/>
      <c r="LD455"/>
      <c r="LE455"/>
      <c r="LF455"/>
      <c r="LG455"/>
      <c r="LH455"/>
      <c r="LI455"/>
      <c r="LJ455"/>
      <c r="LK455"/>
      <c r="LL455"/>
      <c r="LM455"/>
      <c r="LN455"/>
      <c r="LO455"/>
      <c r="LP455"/>
      <c r="LQ455"/>
      <c r="LR455"/>
      <c r="LS455"/>
      <c r="LT455"/>
      <c r="LU455"/>
      <c r="LV455"/>
      <c r="LW455"/>
      <c r="LX455"/>
      <c r="LY455"/>
      <c r="LZ455"/>
      <c r="MA455"/>
      <c r="MB455"/>
      <c r="MC455"/>
      <c r="MD455"/>
      <c r="ME455"/>
      <c r="MF455"/>
      <c r="MG455"/>
      <c r="MH455"/>
      <c r="MI455"/>
      <c r="MJ455"/>
      <c r="MK455"/>
      <c r="ML455"/>
      <c r="MM455"/>
      <c r="MN455"/>
      <c r="MO455"/>
      <c r="MP455"/>
      <c r="MQ455"/>
      <c r="MR455"/>
      <c r="MS455"/>
      <c r="MT455"/>
      <c r="MU455"/>
      <c r="MV455"/>
      <c r="MW455"/>
      <c r="MX455"/>
      <c r="MY455"/>
      <c r="MZ455"/>
      <c r="NA455"/>
      <c r="NB455"/>
      <c r="NC455"/>
      <c r="ND455"/>
      <c r="NE455"/>
      <c r="NF455"/>
      <c r="NG455"/>
      <c r="NH455"/>
      <c r="NI455"/>
      <c r="NJ455"/>
      <c r="NK455"/>
      <c r="NL455"/>
      <c r="NM455"/>
      <c r="NN455"/>
      <c r="NO455"/>
      <c r="NP455"/>
      <c r="NQ455"/>
      <c r="NR455"/>
      <c r="NS455"/>
      <c r="NT455"/>
      <c r="NU455"/>
      <c r="NV455"/>
      <c r="NW455"/>
      <c r="NX455"/>
      <c r="NY455"/>
      <c r="NZ455"/>
      <c r="OA455"/>
      <c r="OB455"/>
      <c r="OC455"/>
      <c r="OD455"/>
      <c r="OE455"/>
      <c r="OF455"/>
      <c r="OG455"/>
      <c r="OH455"/>
      <c r="OI455"/>
      <c r="OJ455"/>
      <c r="OK455"/>
      <c r="OL455"/>
      <c r="OM455"/>
      <c r="ON455"/>
      <c r="OO455"/>
      <c r="OP455"/>
      <c r="OQ455"/>
      <c r="OR455"/>
      <c r="OS455"/>
      <c r="OT455"/>
      <c r="OU455"/>
      <c r="OV455"/>
      <c r="OW455"/>
      <c r="OX455"/>
      <c r="OY455"/>
      <c r="OZ455"/>
      <c r="PA455"/>
      <c r="PB455"/>
      <c r="PC455"/>
      <c r="PD455"/>
      <c r="PE455"/>
      <c r="PF455"/>
      <c r="PG455"/>
      <c r="PH455"/>
      <c r="PI455"/>
      <c r="PJ455"/>
      <c r="PK455"/>
      <c r="PL455"/>
      <c r="PM455"/>
      <c r="PN455"/>
      <c r="PO455"/>
      <c r="PP455"/>
      <c r="PQ455"/>
      <c r="PR455"/>
      <c r="PS455"/>
      <c r="PT455"/>
      <c r="PU455"/>
      <c r="PV455"/>
      <c r="PW455"/>
      <c r="PX455"/>
      <c r="PY455"/>
      <c r="PZ455"/>
      <c r="QA455"/>
      <c r="QB455"/>
      <c r="QC455"/>
      <c r="QD455"/>
      <c r="QE455"/>
      <c r="QF455"/>
      <c r="QG455"/>
      <c r="QH455"/>
      <c r="QI455"/>
      <c r="QJ455"/>
      <c r="QK455"/>
      <c r="QL455"/>
      <c r="QM455"/>
      <c r="QN455"/>
      <c r="QO455"/>
      <c r="QP455"/>
      <c r="QQ455"/>
      <c r="QR455"/>
      <c r="QS455"/>
      <c r="QT455"/>
      <c r="QU455"/>
      <c r="QV455"/>
      <c r="QW455"/>
      <c r="QX455"/>
      <c r="QY455"/>
      <c r="QZ455"/>
      <c r="RA455"/>
      <c r="RB455"/>
      <c r="RC455"/>
      <c r="RD455"/>
      <c r="RE455"/>
      <c r="RF455"/>
      <c r="RG455"/>
      <c r="RH455"/>
      <c r="RI455"/>
      <c r="RJ455"/>
      <c r="RK455"/>
      <c r="RL455"/>
      <c r="RM455"/>
      <c r="RN455"/>
      <c r="RO455"/>
      <c r="RP455"/>
      <c r="RQ455"/>
      <c r="RR455"/>
      <c r="RS455"/>
      <c r="RT455"/>
      <c r="RU455"/>
      <c r="RV455"/>
      <c r="RW455"/>
      <c r="RX455"/>
      <c r="RY455"/>
      <c r="RZ455"/>
      <c r="SA455"/>
      <c r="SB455"/>
      <c r="SC455"/>
      <c r="SD455"/>
      <c r="SE455"/>
      <c r="SF455"/>
      <c r="SG455"/>
      <c r="SH455"/>
      <c r="SI455"/>
      <c r="SJ455"/>
      <c r="SK455"/>
      <c r="SL455"/>
      <c r="SM455"/>
      <c r="SN455"/>
      <c r="SO455"/>
      <c r="SP455"/>
    </row>
    <row r="456" spans="1:510" ht="16.5" customHeight="1" x14ac:dyDescent="0.2">
      <c r="A456" s="20">
        <v>1675</v>
      </c>
      <c r="B456" s="34" t="s">
        <v>70</v>
      </c>
      <c r="C456" s="34" t="s">
        <v>434</v>
      </c>
      <c r="D456" s="20" t="s">
        <v>51</v>
      </c>
      <c r="E456" s="20" t="s">
        <v>1345</v>
      </c>
      <c r="F456" s="22" t="s">
        <v>88</v>
      </c>
      <c r="G456" s="34" t="s">
        <v>37</v>
      </c>
      <c r="H456" s="20" t="s">
        <v>89</v>
      </c>
      <c r="I456" s="20" t="s">
        <v>27</v>
      </c>
      <c r="J456" s="35" t="s">
        <v>620</v>
      </c>
      <c r="K456" s="36"/>
      <c r="L456" s="36"/>
      <c r="M456" s="36"/>
      <c r="N456" s="36"/>
      <c r="O456" s="34">
        <v>0</v>
      </c>
      <c r="P456" s="37"/>
      <c r="Q456" s="34">
        <v>1</v>
      </c>
      <c r="R456" s="38"/>
      <c r="S456" s="39" t="s">
        <v>36</v>
      </c>
      <c r="T456" s="37">
        <f t="shared" si="8"/>
        <v>0</v>
      </c>
      <c r="U456" s="27" t="s">
        <v>39</v>
      </c>
      <c r="V456" s="28" t="s">
        <v>40</v>
      </c>
      <c r="W456"/>
      <c r="X456"/>
      <c r="Y456"/>
      <c r="Z456"/>
      <c r="AA456"/>
      <c r="AB456"/>
      <c r="AC456"/>
      <c r="AD456"/>
      <c r="AE456"/>
      <c r="AF456"/>
      <c r="AG456"/>
      <c r="AH456"/>
      <c r="AI456"/>
      <c r="AJ456"/>
      <c r="AK456"/>
      <c r="AL456"/>
      <c r="AM456"/>
      <c r="AN456"/>
      <c r="AO456"/>
      <c r="AP456"/>
      <c r="AQ456"/>
      <c r="AR456"/>
      <c r="AS456"/>
      <c r="AT456"/>
      <c r="AU456"/>
      <c r="AV456"/>
      <c r="AW456"/>
      <c r="AX456"/>
      <c r="AY456"/>
      <c r="AZ456"/>
      <c r="BA456"/>
      <c r="BB456"/>
      <c r="BC456"/>
      <c r="BD456"/>
      <c r="BE456"/>
      <c r="BF456"/>
      <c r="BG456"/>
      <c r="BH456"/>
      <c r="BI456"/>
      <c r="BJ456"/>
      <c r="BK456"/>
      <c r="BL456"/>
      <c r="BM456"/>
      <c r="BN456"/>
      <c r="BO456"/>
      <c r="BP456"/>
      <c r="BQ456"/>
      <c r="BR456"/>
      <c r="BS456"/>
      <c r="BT456"/>
      <c r="BU456"/>
      <c r="BV456"/>
      <c r="BW456"/>
      <c r="BX456"/>
      <c r="BY456"/>
      <c r="BZ456"/>
      <c r="CA456"/>
      <c r="CB456"/>
      <c r="CC456"/>
      <c r="CD456"/>
      <c r="CE456"/>
      <c r="CF456"/>
      <c r="CG456"/>
      <c r="CH456"/>
      <c r="CI456"/>
      <c r="CJ456"/>
      <c r="CK456"/>
      <c r="CL456"/>
      <c r="CM456"/>
      <c r="CN456"/>
      <c r="CO456"/>
      <c r="CP456"/>
      <c r="CQ456"/>
      <c r="CR456"/>
      <c r="CS456"/>
      <c r="CT456"/>
      <c r="CU456"/>
      <c r="CV456"/>
      <c r="CW456"/>
      <c r="CX456"/>
      <c r="CY456"/>
      <c r="CZ456"/>
      <c r="DA456"/>
      <c r="DB456"/>
      <c r="DC456"/>
      <c r="DD456"/>
      <c r="DE456"/>
      <c r="DF456"/>
      <c r="DG456"/>
      <c r="DH456"/>
      <c r="DI456"/>
      <c r="DJ456"/>
      <c r="DK456"/>
      <c r="DL456"/>
      <c r="DM456"/>
      <c r="DN456"/>
      <c r="DO456"/>
      <c r="DP456"/>
      <c r="DQ456"/>
      <c r="DR456"/>
      <c r="DS456"/>
      <c r="DT456"/>
      <c r="DU456"/>
      <c r="DV456"/>
      <c r="DW456"/>
      <c r="DX456"/>
      <c r="DY456"/>
      <c r="DZ456"/>
      <c r="EA456"/>
      <c r="EB456"/>
      <c r="EC456"/>
      <c r="ED456"/>
      <c r="EE456"/>
      <c r="EF456"/>
      <c r="EG456"/>
      <c r="EH456"/>
      <c r="EI456"/>
      <c r="EJ456"/>
      <c r="EK456"/>
      <c r="EL456"/>
      <c r="EM456"/>
      <c r="EN456"/>
      <c r="EO456"/>
      <c r="EP456"/>
      <c r="EQ456"/>
      <c r="ER456"/>
      <c r="ES456"/>
      <c r="ET456"/>
      <c r="EU456"/>
      <c r="EV456"/>
      <c r="EW456"/>
      <c r="EX456"/>
      <c r="EY456"/>
      <c r="EZ456"/>
      <c r="FA456"/>
      <c r="FB456"/>
      <c r="FC456"/>
      <c r="FD456"/>
      <c r="FE456"/>
      <c r="FF456"/>
      <c r="FG456"/>
      <c r="FH456"/>
      <c r="FI456"/>
      <c r="FJ456"/>
      <c r="FK456"/>
      <c r="FL456"/>
      <c r="FM456"/>
      <c r="FN456"/>
      <c r="FO456"/>
      <c r="FP456"/>
      <c r="FQ456"/>
      <c r="FR456"/>
      <c r="FS456"/>
      <c r="FT456"/>
      <c r="FU456"/>
      <c r="FV456"/>
      <c r="FW456"/>
      <c r="FX456"/>
      <c r="FY456"/>
      <c r="FZ456"/>
      <c r="GA456"/>
      <c r="GB456"/>
      <c r="GC456"/>
      <c r="GD456"/>
      <c r="GE456"/>
      <c r="GF456"/>
      <c r="GG456"/>
      <c r="GH456"/>
      <c r="GI456"/>
      <c r="GJ456"/>
      <c r="GK456"/>
      <c r="GL456"/>
      <c r="GM456"/>
      <c r="GN456"/>
      <c r="GO456"/>
      <c r="GP456"/>
      <c r="GQ456"/>
      <c r="GR456"/>
      <c r="GS456"/>
      <c r="GT456"/>
      <c r="GU456"/>
      <c r="GV456"/>
      <c r="GW456"/>
      <c r="GX456"/>
      <c r="GY456"/>
      <c r="GZ456"/>
      <c r="HA456"/>
      <c r="HB456"/>
      <c r="HC456"/>
      <c r="HD456"/>
      <c r="HE456"/>
      <c r="HF456"/>
      <c r="HG456"/>
      <c r="HH456"/>
      <c r="HI456"/>
      <c r="HJ456"/>
      <c r="HK456"/>
      <c r="HL456"/>
      <c r="HM456"/>
      <c r="HN456"/>
      <c r="HO456"/>
      <c r="HP456"/>
      <c r="HQ456"/>
      <c r="HR456"/>
      <c r="HS456"/>
      <c r="HT456"/>
      <c r="HU456"/>
      <c r="HV456"/>
      <c r="HW456"/>
      <c r="HX456"/>
      <c r="HY456"/>
      <c r="HZ456"/>
      <c r="IA456"/>
      <c r="IB456"/>
      <c r="IC456"/>
      <c r="ID456"/>
      <c r="IE456"/>
      <c r="IF456"/>
      <c r="IG456"/>
      <c r="IH456"/>
      <c r="II456"/>
      <c r="IJ456"/>
      <c r="IK456"/>
      <c r="IL456"/>
      <c r="IM456"/>
      <c r="IN456"/>
      <c r="IO456"/>
      <c r="IP456"/>
      <c r="IQ456"/>
      <c r="IR456"/>
      <c r="IS456"/>
      <c r="IT456"/>
      <c r="IU456"/>
      <c r="IV456"/>
      <c r="IW456"/>
      <c r="IX456"/>
      <c r="IY456"/>
      <c r="IZ456"/>
      <c r="JA456"/>
      <c r="JB456"/>
      <c r="JC456"/>
      <c r="JD456"/>
      <c r="JE456"/>
      <c r="JF456"/>
      <c r="JG456"/>
      <c r="JH456"/>
      <c r="JI456"/>
      <c r="JJ456"/>
      <c r="JK456"/>
      <c r="JL456"/>
      <c r="JM456"/>
      <c r="JN456"/>
      <c r="JO456"/>
      <c r="JP456"/>
      <c r="JQ456"/>
      <c r="JR456"/>
      <c r="JS456"/>
      <c r="JT456"/>
      <c r="JU456"/>
      <c r="JV456"/>
      <c r="JW456"/>
      <c r="JX456"/>
      <c r="JY456"/>
      <c r="JZ456"/>
      <c r="KA456"/>
      <c r="KB456"/>
      <c r="KC456"/>
      <c r="KD456"/>
      <c r="KE456"/>
      <c r="KF456"/>
      <c r="KG456"/>
      <c r="KH456"/>
      <c r="KI456"/>
      <c r="KJ456"/>
      <c r="KK456"/>
      <c r="KL456"/>
      <c r="KM456"/>
      <c r="KN456"/>
      <c r="KO456"/>
      <c r="KP456"/>
      <c r="KQ456"/>
      <c r="KR456"/>
      <c r="KS456"/>
      <c r="KT456"/>
      <c r="KU456"/>
      <c r="KV456"/>
      <c r="KW456"/>
      <c r="KX456"/>
      <c r="KY456"/>
      <c r="KZ456"/>
      <c r="LA456"/>
      <c r="LB456"/>
      <c r="LC456"/>
      <c r="LD456"/>
      <c r="LE456"/>
      <c r="LF456"/>
      <c r="LG456"/>
      <c r="LH456"/>
      <c r="LI456"/>
      <c r="LJ456"/>
      <c r="LK456"/>
      <c r="LL456"/>
      <c r="LM456"/>
      <c r="LN456"/>
      <c r="LO456"/>
      <c r="LP456"/>
      <c r="LQ456"/>
      <c r="LR456"/>
      <c r="LS456"/>
      <c r="LT456"/>
      <c r="LU456"/>
      <c r="LV456"/>
      <c r="LW456"/>
      <c r="LX456"/>
      <c r="LY456"/>
      <c r="LZ456"/>
      <c r="MA456"/>
      <c r="MB456"/>
      <c r="MC456"/>
      <c r="MD456"/>
      <c r="ME456"/>
      <c r="MF456"/>
      <c r="MG456"/>
      <c r="MH456"/>
      <c r="MI456"/>
      <c r="MJ456"/>
      <c r="MK456"/>
      <c r="ML456"/>
      <c r="MM456"/>
      <c r="MN456"/>
      <c r="MO456"/>
      <c r="MP456"/>
      <c r="MQ456"/>
      <c r="MR456"/>
      <c r="MS456"/>
      <c r="MT456"/>
      <c r="MU456"/>
      <c r="MV456"/>
      <c r="MW456"/>
      <c r="MX456"/>
      <c r="MY456"/>
      <c r="MZ456"/>
      <c r="NA456"/>
      <c r="NB456"/>
      <c r="NC456"/>
      <c r="ND456"/>
      <c r="NE456"/>
      <c r="NF456"/>
      <c r="NG456"/>
      <c r="NH456"/>
      <c r="NI456"/>
      <c r="NJ456"/>
      <c r="NK456"/>
      <c r="NL456"/>
      <c r="NM456"/>
      <c r="NN456"/>
      <c r="NO456"/>
      <c r="NP456"/>
      <c r="NQ456"/>
      <c r="NR456"/>
      <c r="NS456"/>
      <c r="NT456"/>
      <c r="NU456"/>
      <c r="NV456"/>
      <c r="NW456"/>
      <c r="NX456"/>
      <c r="NY456"/>
      <c r="NZ456"/>
      <c r="OA456"/>
      <c r="OB456"/>
      <c r="OC456"/>
      <c r="OD456"/>
      <c r="OE456"/>
      <c r="OF456"/>
      <c r="OG456"/>
      <c r="OH456"/>
      <c r="OI456"/>
      <c r="OJ456"/>
      <c r="OK456"/>
      <c r="OL456"/>
      <c r="OM456"/>
      <c r="ON456"/>
      <c r="OO456"/>
      <c r="OP456"/>
      <c r="OQ456"/>
      <c r="OR456"/>
      <c r="OS456"/>
      <c r="OT456"/>
      <c r="OU456"/>
      <c r="OV456"/>
      <c r="OW456"/>
      <c r="OX456"/>
      <c r="OY456"/>
      <c r="OZ456"/>
      <c r="PA456"/>
      <c r="PB456"/>
      <c r="PC456"/>
      <c r="PD456"/>
      <c r="PE456"/>
      <c r="PF456"/>
      <c r="PG456"/>
      <c r="PH456"/>
      <c r="PI456"/>
      <c r="PJ456"/>
      <c r="PK456"/>
      <c r="PL456"/>
      <c r="PM456"/>
      <c r="PN456"/>
      <c r="PO456"/>
      <c r="PP456"/>
      <c r="PQ456"/>
      <c r="PR456"/>
      <c r="PS456"/>
      <c r="PT456"/>
      <c r="PU456"/>
      <c r="PV456"/>
      <c r="PW456"/>
      <c r="PX456"/>
      <c r="PY456"/>
      <c r="PZ456"/>
      <c r="QA456"/>
      <c r="QB456"/>
      <c r="QC456"/>
      <c r="QD456"/>
      <c r="QE456"/>
      <c r="QF456"/>
      <c r="QG456"/>
      <c r="QH456"/>
      <c r="QI456"/>
      <c r="QJ456"/>
      <c r="QK456"/>
      <c r="QL456"/>
      <c r="QM456"/>
      <c r="QN456"/>
      <c r="QO456"/>
      <c r="QP456"/>
      <c r="QQ456"/>
      <c r="QR456"/>
      <c r="QS456"/>
      <c r="QT456"/>
      <c r="QU456"/>
      <c r="QV456"/>
      <c r="QW456"/>
      <c r="QX456"/>
      <c r="QY456"/>
      <c r="QZ456"/>
      <c r="RA456"/>
      <c r="RB456"/>
      <c r="RC456"/>
      <c r="RD456"/>
      <c r="RE456"/>
      <c r="RF456"/>
      <c r="RG456"/>
      <c r="RH456"/>
      <c r="RI456"/>
      <c r="RJ456"/>
      <c r="RK456"/>
      <c r="RL456"/>
      <c r="RM456"/>
      <c r="RN456"/>
      <c r="RO456"/>
      <c r="RP456"/>
      <c r="RQ456"/>
      <c r="RR456"/>
      <c r="RS456"/>
      <c r="RT456"/>
      <c r="RU456"/>
      <c r="RV456"/>
      <c r="RW456"/>
      <c r="RX456"/>
      <c r="RY456"/>
      <c r="RZ456"/>
      <c r="SA456"/>
      <c r="SB456"/>
      <c r="SC456"/>
      <c r="SD456"/>
      <c r="SE456"/>
      <c r="SF456"/>
      <c r="SG456"/>
      <c r="SH456"/>
      <c r="SI456"/>
      <c r="SJ456"/>
      <c r="SK456"/>
      <c r="SL456"/>
      <c r="SM456"/>
      <c r="SN456"/>
      <c r="SO456"/>
      <c r="SP456"/>
    </row>
    <row r="457" spans="1:510" ht="16.5" customHeight="1" x14ac:dyDescent="0.2">
      <c r="A457" s="20">
        <v>1676</v>
      </c>
      <c r="B457" s="34" t="s">
        <v>70</v>
      </c>
      <c r="C457" s="34" t="s">
        <v>434</v>
      </c>
      <c r="D457" s="20" t="s">
        <v>51</v>
      </c>
      <c r="E457" s="20" t="s">
        <v>1345</v>
      </c>
      <c r="F457" s="22" t="s">
        <v>88</v>
      </c>
      <c r="G457" s="34" t="s">
        <v>37</v>
      </c>
      <c r="H457" s="20" t="s">
        <v>89</v>
      </c>
      <c r="I457" s="20" t="s">
        <v>27</v>
      </c>
      <c r="J457" s="35" t="s">
        <v>621</v>
      </c>
      <c r="K457" s="36"/>
      <c r="L457" s="36"/>
      <c r="M457" s="36"/>
      <c r="N457" s="36"/>
      <c r="O457" s="34">
        <v>0</v>
      </c>
      <c r="P457" s="37"/>
      <c r="Q457" s="34">
        <v>1</v>
      </c>
      <c r="R457" s="38"/>
      <c r="S457" s="39" t="s">
        <v>36</v>
      </c>
      <c r="T457" s="37">
        <f t="shared" si="8"/>
        <v>0</v>
      </c>
      <c r="U457" s="27" t="s">
        <v>39</v>
      </c>
      <c r="V457" s="28" t="s">
        <v>40</v>
      </c>
      <c r="W457"/>
      <c r="X457"/>
      <c r="Y457"/>
      <c r="Z457"/>
      <c r="AA457"/>
      <c r="AB457"/>
      <c r="AC457"/>
      <c r="AD457"/>
      <c r="AE457"/>
      <c r="AF457"/>
      <c r="AG457"/>
      <c r="AH457"/>
      <c r="AI457"/>
      <c r="AJ457"/>
      <c r="AK457"/>
      <c r="AL457"/>
      <c r="AM457"/>
      <c r="AN457"/>
      <c r="AO457"/>
      <c r="AP457"/>
      <c r="AQ457"/>
      <c r="AR457"/>
      <c r="AS457"/>
      <c r="AT457"/>
      <c r="AU457"/>
      <c r="AV457"/>
      <c r="AW457"/>
      <c r="AX457"/>
      <c r="AY457"/>
      <c r="AZ457"/>
      <c r="BA457"/>
      <c r="BB457"/>
      <c r="BC457"/>
      <c r="BD457"/>
      <c r="BE457"/>
      <c r="BF457"/>
      <c r="BG457"/>
      <c r="BH457"/>
      <c r="BI457"/>
      <c r="BJ457"/>
      <c r="BK457"/>
      <c r="BL457"/>
      <c r="BM457"/>
      <c r="BN457"/>
      <c r="BO457"/>
      <c r="BP457"/>
      <c r="BQ457"/>
      <c r="BR457"/>
      <c r="BS457"/>
      <c r="BT457"/>
      <c r="BU457"/>
      <c r="BV457"/>
      <c r="BW457"/>
      <c r="BX457"/>
      <c r="BY457"/>
      <c r="BZ457"/>
      <c r="CA457"/>
      <c r="CB457"/>
      <c r="CC457"/>
      <c r="CD457"/>
      <c r="CE457"/>
      <c r="CF457"/>
      <c r="CG457"/>
      <c r="CH457"/>
      <c r="CI457"/>
      <c r="CJ457"/>
      <c r="CK457"/>
      <c r="CL457"/>
      <c r="CM457"/>
      <c r="CN457"/>
      <c r="CO457"/>
      <c r="CP457"/>
      <c r="CQ457"/>
      <c r="CR457"/>
      <c r="CS457"/>
      <c r="CT457"/>
      <c r="CU457"/>
      <c r="CV457"/>
      <c r="CW457"/>
      <c r="CX457"/>
      <c r="CY457"/>
      <c r="CZ457"/>
      <c r="DA457"/>
      <c r="DB457"/>
      <c r="DC457"/>
      <c r="DD457"/>
      <c r="DE457"/>
      <c r="DF457"/>
      <c r="DG457"/>
      <c r="DH457"/>
      <c r="DI457"/>
      <c r="DJ457"/>
      <c r="DK457"/>
      <c r="DL457"/>
      <c r="DM457"/>
      <c r="DN457"/>
      <c r="DO457"/>
      <c r="DP457"/>
      <c r="DQ457"/>
      <c r="DR457"/>
      <c r="DS457"/>
      <c r="DT457"/>
      <c r="DU457"/>
      <c r="DV457"/>
      <c r="DW457"/>
      <c r="DX457"/>
      <c r="DY457"/>
      <c r="DZ457"/>
      <c r="EA457"/>
      <c r="EB457"/>
      <c r="EC457"/>
      <c r="ED457"/>
      <c r="EE457"/>
      <c r="EF457"/>
      <c r="EG457"/>
      <c r="EH457"/>
      <c r="EI457"/>
      <c r="EJ457"/>
      <c r="EK457"/>
      <c r="EL457"/>
      <c r="EM457"/>
      <c r="EN457"/>
      <c r="EO457"/>
      <c r="EP457"/>
      <c r="EQ457"/>
      <c r="ER457"/>
      <c r="ES457"/>
      <c r="ET457"/>
      <c r="EU457"/>
      <c r="EV457"/>
      <c r="EW457"/>
      <c r="EX457"/>
      <c r="EY457"/>
      <c r="EZ457"/>
      <c r="FA457"/>
      <c r="FB457"/>
      <c r="FC457"/>
      <c r="FD457"/>
      <c r="FE457"/>
      <c r="FF457"/>
      <c r="FG457"/>
      <c r="FH457"/>
      <c r="FI457"/>
      <c r="FJ457"/>
      <c r="FK457"/>
      <c r="FL457"/>
      <c r="FM457"/>
      <c r="FN457"/>
      <c r="FO457"/>
      <c r="FP457"/>
      <c r="FQ457"/>
      <c r="FR457"/>
      <c r="FS457"/>
      <c r="FT457"/>
      <c r="FU457"/>
      <c r="FV457"/>
      <c r="FW457"/>
      <c r="FX457"/>
      <c r="FY457"/>
      <c r="FZ457"/>
      <c r="GA457"/>
      <c r="GB457"/>
      <c r="GC457"/>
      <c r="GD457"/>
      <c r="GE457"/>
      <c r="GF457"/>
      <c r="GG457"/>
      <c r="GH457"/>
      <c r="GI457"/>
      <c r="GJ457"/>
      <c r="GK457"/>
      <c r="GL457"/>
      <c r="GM457"/>
      <c r="GN457"/>
      <c r="GO457"/>
      <c r="GP457"/>
      <c r="GQ457"/>
      <c r="GR457"/>
      <c r="GS457"/>
      <c r="GT457"/>
      <c r="GU457"/>
      <c r="GV457"/>
      <c r="GW457"/>
      <c r="GX457"/>
      <c r="GY457"/>
      <c r="GZ457"/>
      <c r="HA457"/>
      <c r="HB457"/>
      <c r="HC457"/>
      <c r="HD457"/>
      <c r="HE457"/>
      <c r="HF457"/>
      <c r="HG457"/>
      <c r="HH457"/>
      <c r="HI457"/>
      <c r="HJ457"/>
      <c r="HK457"/>
      <c r="HL457"/>
      <c r="HM457"/>
      <c r="HN457"/>
      <c r="HO457"/>
      <c r="HP457"/>
      <c r="HQ457"/>
      <c r="HR457"/>
      <c r="HS457"/>
      <c r="HT457"/>
      <c r="HU457"/>
      <c r="HV457"/>
      <c r="HW457"/>
      <c r="HX457"/>
      <c r="HY457"/>
      <c r="HZ457"/>
      <c r="IA457"/>
      <c r="IB457"/>
      <c r="IC457"/>
      <c r="ID457"/>
      <c r="IE457"/>
      <c r="IF457"/>
      <c r="IG457"/>
      <c r="IH457"/>
      <c r="II457"/>
      <c r="IJ457"/>
      <c r="IK457"/>
      <c r="IL457"/>
      <c r="IM457"/>
      <c r="IN457"/>
      <c r="IO457"/>
      <c r="IP457"/>
      <c r="IQ457"/>
      <c r="IR457"/>
      <c r="IS457"/>
      <c r="IT457"/>
      <c r="IU457"/>
      <c r="IV457"/>
      <c r="IW457"/>
      <c r="IX457"/>
      <c r="IY457"/>
      <c r="IZ457"/>
      <c r="JA457"/>
      <c r="JB457"/>
      <c r="JC457"/>
      <c r="JD457"/>
      <c r="JE457"/>
      <c r="JF457"/>
      <c r="JG457"/>
      <c r="JH457"/>
      <c r="JI457"/>
      <c r="JJ457"/>
      <c r="JK457"/>
      <c r="JL457"/>
      <c r="JM457"/>
      <c r="JN457"/>
      <c r="JO457"/>
      <c r="JP457"/>
      <c r="JQ457"/>
      <c r="JR457"/>
      <c r="JS457"/>
      <c r="JT457"/>
      <c r="JU457"/>
      <c r="JV457"/>
      <c r="JW457"/>
      <c r="JX457"/>
      <c r="JY457"/>
      <c r="JZ457"/>
      <c r="KA457"/>
      <c r="KB457"/>
      <c r="KC457"/>
      <c r="KD457"/>
      <c r="KE457"/>
      <c r="KF457"/>
      <c r="KG457"/>
      <c r="KH457"/>
      <c r="KI457"/>
      <c r="KJ457"/>
      <c r="KK457"/>
      <c r="KL457"/>
      <c r="KM457"/>
      <c r="KN457"/>
      <c r="KO457"/>
      <c r="KP457"/>
      <c r="KQ457"/>
      <c r="KR457"/>
      <c r="KS457"/>
      <c r="KT457"/>
      <c r="KU457"/>
      <c r="KV457"/>
      <c r="KW457"/>
      <c r="KX457"/>
      <c r="KY457"/>
      <c r="KZ457"/>
      <c r="LA457"/>
      <c r="LB457"/>
      <c r="LC457"/>
      <c r="LD457"/>
      <c r="LE457"/>
      <c r="LF457"/>
      <c r="LG457"/>
      <c r="LH457"/>
      <c r="LI457"/>
      <c r="LJ457"/>
      <c r="LK457"/>
      <c r="LL457"/>
      <c r="LM457"/>
      <c r="LN457"/>
      <c r="LO457"/>
      <c r="LP457"/>
      <c r="LQ457"/>
      <c r="LR457"/>
      <c r="LS457"/>
      <c r="LT457"/>
      <c r="LU457"/>
      <c r="LV457"/>
      <c r="LW457"/>
      <c r="LX457"/>
      <c r="LY457"/>
      <c r="LZ457"/>
      <c r="MA457"/>
      <c r="MB457"/>
      <c r="MC457"/>
      <c r="MD457"/>
      <c r="ME457"/>
      <c r="MF457"/>
      <c r="MG457"/>
      <c r="MH457"/>
      <c r="MI457"/>
      <c r="MJ457"/>
      <c r="MK457"/>
      <c r="ML457"/>
      <c r="MM457"/>
      <c r="MN457"/>
      <c r="MO457"/>
      <c r="MP457"/>
      <c r="MQ457"/>
      <c r="MR457"/>
      <c r="MS457"/>
      <c r="MT457"/>
      <c r="MU457"/>
      <c r="MV457"/>
      <c r="MW457"/>
      <c r="MX457"/>
      <c r="MY457"/>
      <c r="MZ457"/>
      <c r="NA457"/>
      <c r="NB457"/>
      <c r="NC457"/>
      <c r="ND457"/>
      <c r="NE457"/>
      <c r="NF457"/>
      <c r="NG457"/>
      <c r="NH457"/>
      <c r="NI457"/>
      <c r="NJ457"/>
      <c r="NK457"/>
      <c r="NL457"/>
      <c r="NM457"/>
      <c r="NN457"/>
      <c r="NO457"/>
      <c r="NP457"/>
      <c r="NQ457"/>
      <c r="NR457"/>
      <c r="NS457"/>
      <c r="NT457"/>
      <c r="NU457"/>
      <c r="NV457"/>
      <c r="NW457"/>
      <c r="NX457"/>
      <c r="NY457"/>
      <c r="NZ457"/>
      <c r="OA457"/>
      <c r="OB457"/>
      <c r="OC457"/>
      <c r="OD457"/>
      <c r="OE457"/>
      <c r="OF457"/>
      <c r="OG457"/>
      <c r="OH457"/>
      <c r="OI457"/>
      <c r="OJ457"/>
      <c r="OK457"/>
      <c r="OL457"/>
      <c r="OM457"/>
      <c r="ON457"/>
      <c r="OO457"/>
      <c r="OP457"/>
      <c r="OQ457"/>
      <c r="OR457"/>
      <c r="OS457"/>
      <c r="OT457"/>
      <c r="OU457"/>
      <c r="OV457"/>
      <c r="OW457"/>
      <c r="OX457"/>
      <c r="OY457"/>
      <c r="OZ457"/>
      <c r="PA457"/>
      <c r="PB457"/>
      <c r="PC457"/>
      <c r="PD457"/>
      <c r="PE457"/>
      <c r="PF457"/>
      <c r="PG457"/>
      <c r="PH457"/>
      <c r="PI457"/>
      <c r="PJ457"/>
      <c r="PK457"/>
      <c r="PL457"/>
      <c r="PM457"/>
      <c r="PN457"/>
      <c r="PO457"/>
      <c r="PP457"/>
      <c r="PQ457"/>
      <c r="PR457"/>
      <c r="PS457"/>
      <c r="PT457"/>
      <c r="PU457"/>
      <c r="PV457"/>
      <c r="PW457"/>
      <c r="PX457"/>
      <c r="PY457"/>
      <c r="PZ457"/>
      <c r="QA457"/>
      <c r="QB457"/>
      <c r="QC457"/>
      <c r="QD457"/>
      <c r="QE457"/>
      <c r="QF457"/>
      <c r="QG457"/>
      <c r="QH457"/>
      <c r="QI457"/>
      <c r="QJ457"/>
      <c r="QK457"/>
      <c r="QL457"/>
      <c r="QM457"/>
      <c r="QN457"/>
      <c r="QO457"/>
      <c r="QP457"/>
      <c r="QQ457"/>
      <c r="QR457"/>
      <c r="QS457"/>
      <c r="QT457"/>
      <c r="QU457"/>
      <c r="QV457"/>
      <c r="QW457"/>
      <c r="QX457"/>
      <c r="QY457"/>
      <c r="QZ457"/>
      <c r="RA457"/>
      <c r="RB457"/>
      <c r="RC457"/>
      <c r="RD457"/>
      <c r="RE457"/>
      <c r="RF457"/>
      <c r="RG457"/>
      <c r="RH457"/>
      <c r="RI457"/>
      <c r="RJ457"/>
      <c r="RK457"/>
      <c r="RL457"/>
      <c r="RM457"/>
      <c r="RN457"/>
      <c r="RO457"/>
      <c r="RP457"/>
      <c r="RQ457"/>
      <c r="RR457"/>
      <c r="RS457"/>
      <c r="RT457"/>
      <c r="RU457"/>
      <c r="RV457"/>
      <c r="RW457"/>
      <c r="RX457"/>
      <c r="RY457"/>
      <c r="RZ457"/>
      <c r="SA457"/>
      <c r="SB457"/>
      <c r="SC457"/>
      <c r="SD457"/>
      <c r="SE457"/>
      <c r="SF457"/>
      <c r="SG457"/>
      <c r="SH457"/>
      <c r="SI457"/>
      <c r="SJ457"/>
      <c r="SK457"/>
      <c r="SL457"/>
      <c r="SM457"/>
      <c r="SN457"/>
      <c r="SO457"/>
      <c r="SP457"/>
    </row>
    <row r="458" spans="1:510" ht="16.5" customHeight="1" x14ac:dyDescent="0.2">
      <c r="A458" s="20">
        <v>1677</v>
      </c>
      <c r="B458" s="34" t="s">
        <v>70</v>
      </c>
      <c r="C458" s="34" t="s">
        <v>434</v>
      </c>
      <c r="D458" s="20" t="s">
        <v>51</v>
      </c>
      <c r="E458" s="20" t="s">
        <v>1345</v>
      </c>
      <c r="F458" s="22" t="s">
        <v>88</v>
      </c>
      <c r="G458" s="34" t="s">
        <v>37</v>
      </c>
      <c r="H458" s="20" t="s">
        <v>89</v>
      </c>
      <c r="I458" s="20" t="s">
        <v>27</v>
      </c>
      <c r="J458" s="35" t="s">
        <v>622</v>
      </c>
      <c r="K458" s="36"/>
      <c r="L458" s="36"/>
      <c r="M458" s="36"/>
      <c r="N458" s="36"/>
      <c r="O458" s="34">
        <v>0</v>
      </c>
      <c r="P458" s="37"/>
      <c r="Q458" s="34">
        <v>1</v>
      </c>
      <c r="R458" s="38"/>
      <c r="S458" s="39" t="s">
        <v>36</v>
      </c>
      <c r="T458" s="37">
        <f t="shared" si="8"/>
        <v>0</v>
      </c>
      <c r="U458" s="27" t="s">
        <v>39</v>
      </c>
      <c r="V458" s="28" t="s">
        <v>40</v>
      </c>
      <c r="W458"/>
      <c r="X458"/>
      <c r="Y458"/>
      <c r="Z458"/>
      <c r="AA458"/>
      <c r="AB458"/>
      <c r="AC458"/>
      <c r="AD458"/>
      <c r="AE458"/>
      <c r="AF458"/>
      <c r="AG458"/>
      <c r="AH458"/>
      <c r="AI458"/>
      <c r="AJ458"/>
      <c r="AK458"/>
      <c r="AL458"/>
      <c r="AM458"/>
      <c r="AN458"/>
      <c r="AO458"/>
      <c r="AP458"/>
      <c r="AQ458"/>
      <c r="AR458"/>
      <c r="AS458"/>
      <c r="AT458"/>
      <c r="AU458"/>
      <c r="AV458"/>
      <c r="AW458"/>
      <c r="AX458"/>
      <c r="AY458"/>
      <c r="AZ458"/>
      <c r="BA458"/>
      <c r="BB458"/>
      <c r="BC458"/>
      <c r="BD458"/>
      <c r="BE458"/>
      <c r="BF458"/>
      <c r="BG458"/>
      <c r="BH458"/>
      <c r="BI458"/>
      <c r="BJ458"/>
      <c r="BK458"/>
      <c r="BL458"/>
      <c r="BM458"/>
      <c r="BN458"/>
      <c r="BO458"/>
      <c r="BP458"/>
      <c r="BQ458"/>
      <c r="BR458"/>
      <c r="BS458"/>
      <c r="BT458"/>
      <c r="BU458"/>
      <c r="BV458"/>
      <c r="BW458"/>
      <c r="BX458"/>
      <c r="BY458"/>
      <c r="BZ458"/>
      <c r="CA458"/>
      <c r="CB458"/>
      <c r="CC458"/>
      <c r="CD458"/>
      <c r="CE458"/>
      <c r="CF458"/>
      <c r="CG458"/>
      <c r="CH458"/>
      <c r="CI458"/>
      <c r="CJ458"/>
      <c r="CK458"/>
      <c r="CL458"/>
      <c r="CM458"/>
      <c r="CN458"/>
      <c r="CO458"/>
      <c r="CP458"/>
      <c r="CQ458"/>
      <c r="CR458"/>
      <c r="CS458"/>
      <c r="CT458"/>
      <c r="CU458"/>
      <c r="CV458"/>
      <c r="CW458"/>
      <c r="CX458"/>
      <c r="CY458"/>
      <c r="CZ458"/>
      <c r="DA458"/>
      <c r="DB458"/>
      <c r="DC458"/>
      <c r="DD458"/>
      <c r="DE458"/>
      <c r="DF458"/>
      <c r="DG458"/>
      <c r="DH458"/>
      <c r="DI458"/>
      <c r="DJ458"/>
      <c r="DK458"/>
      <c r="DL458"/>
      <c r="DM458"/>
      <c r="DN458"/>
      <c r="DO458"/>
      <c r="DP458"/>
      <c r="DQ458"/>
      <c r="DR458"/>
      <c r="DS458"/>
      <c r="DT458"/>
      <c r="DU458"/>
      <c r="DV458"/>
      <c r="DW458"/>
      <c r="DX458"/>
      <c r="DY458"/>
      <c r="DZ458"/>
      <c r="EA458"/>
      <c r="EB458"/>
      <c r="EC458"/>
      <c r="ED458"/>
      <c r="EE458"/>
      <c r="EF458"/>
      <c r="EG458"/>
      <c r="EH458"/>
      <c r="EI458"/>
      <c r="EJ458"/>
      <c r="EK458"/>
      <c r="EL458"/>
      <c r="EM458"/>
      <c r="EN458"/>
      <c r="EO458"/>
      <c r="EP458"/>
      <c r="EQ458"/>
      <c r="ER458"/>
      <c r="ES458"/>
      <c r="ET458"/>
      <c r="EU458"/>
      <c r="EV458"/>
      <c r="EW458"/>
      <c r="EX458"/>
      <c r="EY458"/>
      <c r="EZ458"/>
      <c r="FA458"/>
      <c r="FB458"/>
      <c r="FC458"/>
      <c r="FD458"/>
      <c r="FE458"/>
      <c r="FF458"/>
      <c r="FG458"/>
      <c r="FH458"/>
      <c r="FI458"/>
      <c r="FJ458"/>
      <c r="FK458"/>
      <c r="FL458"/>
      <c r="FM458"/>
      <c r="FN458"/>
      <c r="FO458"/>
      <c r="FP458"/>
      <c r="FQ458"/>
      <c r="FR458"/>
      <c r="FS458"/>
      <c r="FT458"/>
      <c r="FU458"/>
      <c r="FV458"/>
      <c r="FW458"/>
      <c r="FX458"/>
      <c r="FY458"/>
      <c r="FZ458"/>
      <c r="GA458"/>
      <c r="GB458"/>
      <c r="GC458"/>
      <c r="GD458"/>
      <c r="GE458"/>
      <c r="GF458"/>
      <c r="GG458"/>
      <c r="GH458"/>
      <c r="GI458"/>
      <c r="GJ458"/>
      <c r="GK458"/>
      <c r="GL458"/>
      <c r="GM458"/>
      <c r="GN458"/>
      <c r="GO458"/>
      <c r="GP458"/>
      <c r="GQ458"/>
      <c r="GR458"/>
      <c r="GS458"/>
      <c r="GT458"/>
      <c r="GU458"/>
      <c r="GV458"/>
      <c r="GW458"/>
      <c r="GX458"/>
      <c r="GY458"/>
      <c r="GZ458"/>
      <c r="HA458"/>
      <c r="HB458"/>
      <c r="HC458"/>
      <c r="HD458"/>
      <c r="HE458"/>
      <c r="HF458"/>
      <c r="HG458"/>
      <c r="HH458"/>
      <c r="HI458"/>
      <c r="HJ458"/>
      <c r="HK458"/>
      <c r="HL458"/>
      <c r="HM458"/>
      <c r="HN458"/>
      <c r="HO458"/>
      <c r="HP458"/>
      <c r="HQ458"/>
      <c r="HR458"/>
      <c r="HS458"/>
      <c r="HT458"/>
      <c r="HU458"/>
      <c r="HV458"/>
      <c r="HW458"/>
      <c r="HX458"/>
      <c r="HY458"/>
      <c r="HZ458"/>
      <c r="IA458"/>
      <c r="IB458"/>
      <c r="IC458"/>
      <c r="ID458"/>
      <c r="IE458"/>
      <c r="IF458"/>
      <c r="IG458"/>
      <c r="IH458"/>
      <c r="II458"/>
      <c r="IJ458"/>
      <c r="IK458"/>
      <c r="IL458"/>
      <c r="IM458"/>
      <c r="IN458"/>
      <c r="IO458"/>
      <c r="IP458"/>
      <c r="IQ458"/>
      <c r="IR458"/>
      <c r="IS458"/>
      <c r="IT458"/>
      <c r="IU458"/>
      <c r="IV458"/>
      <c r="IW458"/>
      <c r="IX458"/>
      <c r="IY458"/>
      <c r="IZ458"/>
      <c r="JA458"/>
      <c r="JB458"/>
      <c r="JC458"/>
      <c r="JD458"/>
      <c r="JE458"/>
      <c r="JF458"/>
      <c r="JG458"/>
      <c r="JH458"/>
      <c r="JI458"/>
      <c r="JJ458"/>
      <c r="JK458"/>
      <c r="JL458"/>
      <c r="JM458"/>
      <c r="JN458"/>
      <c r="JO458"/>
      <c r="JP458"/>
      <c r="JQ458"/>
      <c r="JR458"/>
      <c r="JS458"/>
      <c r="JT458"/>
      <c r="JU458"/>
      <c r="JV458"/>
      <c r="JW458"/>
      <c r="JX458"/>
      <c r="JY458"/>
      <c r="JZ458"/>
      <c r="KA458"/>
      <c r="KB458"/>
      <c r="KC458"/>
      <c r="KD458"/>
      <c r="KE458"/>
      <c r="KF458"/>
      <c r="KG458"/>
      <c r="KH458"/>
      <c r="KI458"/>
      <c r="KJ458"/>
      <c r="KK458"/>
      <c r="KL458"/>
      <c r="KM458"/>
      <c r="KN458"/>
      <c r="KO458"/>
      <c r="KP458"/>
      <c r="KQ458"/>
      <c r="KR458"/>
      <c r="KS458"/>
      <c r="KT458"/>
      <c r="KU458"/>
      <c r="KV458"/>
      <c r="KW458"/>
      <c r="KX458"/>
      <c r="KY458"/>
      <c r="KZ458"/>
      <c r="LA458"/>
      <c r="LB458"/>
      <c r="LC458"/>
      <c r="LD458"/>
      <c r="LE458"/>
      <c r="LF458"/>
      <c r="LG458"/>
      <c r="LH458"/>
      <c r="LI458"/>
      <c r="LJ458"/>
      <c r="LK458"/>
      <c r="LL458"/>
      <c r="LM458"/>
      <c r="LN458"/>
      <c r="LO458"/>
      <c r="LP458"/>
      <c r="LQ458"/>
      <c r="LR458"/>
      <c r="LS458"/>
      <c r="LT458"/>
      <c r="LU458"/>
      <c r="LV458"/>
      <c r="LW458"/>
      <c r="LX458"/>
      <c r="LY458"/>
      <c r="LZ458"/>
      <c r="MA458"/>
      <c r="MB458"/>
      <c r="MC458"/>
      <c r="MD458"/>
      <c r="ME458"/>
      <c r="MF458"/>
      <c r="MG458"/>
      <c r="MH458"/>
      <c r="MI458"/>
      <c r="MJ458"/>
      <c r="MK458"/>
      <c r="ML458"/>
      <c r="MM458"/>
      <c r="MN458"/>
      <c r="MO458"/>
      <c r="MP458"/>
      <c r="MQ458"/>
      <c r="MR458"/>
      <c r="MS458"/>
      <c r="MT458"/>
      <c r="MU458"/>
      <c r="MV458"/>
      <c r="MW458"/>
      <c r="MX458"/>
      <c r="MY458"/>
      <c r="MZ458"/>
      <c r="NA458"/>
      <c r="NB458"/>
      <c r="NC458"/>
      <c r="ND458"/>
      <c r="NE458"/>
      <c r="NF458"/>
      <c r="NG458"/>
      <c r="NH458"/>
      <c r="NI458"/>
      <c r="NJ458"/>
      <c r="NK458"/>
      <c r="NL458"/>
      <c r="NM458"/>
      <c r="NN458"/>
      <c r="NO458"/>
      <c r="NP458"/>
      <c r="NQ458"/>
      <c r="NR458"/>
      <c r="NS458"/>
      <c r="NT458"/>
      <c r="NU458"/>
      <c r="NV458"/>
      <c r="NW458"/>
      <c r="NX458"/>
      <c r="NY458"/>
      <c r="NZ458"/>
      <c r="OA458"/>
      <c r="OB458"/>
      <c r="OC458"/>
      <c r="OD458"/>
      <c r="OE458"/>
      <c r="OF458"/>
      <c r="OG458"/>
      <c r="OH458"/>
      <c r="OI458"/>
      <c r="OJ458"/>
      <c r="OK458"/>
      <c r="OL458"/>
      <c r="OM458"/>
      <c r="ON458"/>
      <c r="OO458"/>
      <c r="OP458"/>
      <c r="OQ458"/>
      <c r="OR458"/>
      <c r="OS458"/>
      <c r="OT458"/>
      <c r="OU458"/>
      <c r="OV458"/>
      <c r="OW458"/>
      <c r="OX458"/>
      <c r="OY458"/>
      <c r="OZ458"/>
      <c r="PA458"/>
      <c r="PB458"/>
      <c r="PC458"/>
      <c r="PD458"/>
      <c r="PE458"/>
      <c r="PF458"/>
      <c r="PG458"/>
      <c r="PH458"/>
      <c r="PI458"/>
      <c r="PJ458"/>
      <c r="PK458"/>
      <c r="PL458"/>
      <c r="PM458"/>
      <c r="PN458"/>
      <c r="PO458"/>
      <c r="PP458"/>
      <c r="PQ458"/>
      <c r="PR458"/>
      <c r="PS458"/>
      <c r="PT458"/>
      <c r="PU458"/>
      <c r="PV458"/>
      <c r="PW458"/>
      <c r="PX458"/>
      <c r="PY458"/>
      <c r="PZ458"/>
      <c r="QA458"/>
      <c r="QB458"/>
      <c r="QC458"/>
      <c r="QD458"/>
      <c r="QE458"/>
      <c r="QF458"/>
      <c r="QG458"/>
      <c r="QH458"/>
      <c r="QI458"/>
      <c r="QJ458"/>
      <c r="QK458"/>
      <c r="QL458"/>
      <c r="QM458"/>
      <c r="QN458"/>
      <c r="QO458"/>
      <c r="QP458"/>
      <c r="QQ458"/>
      <c r="QR458"/>
      <c r="QS458"/>
      <c r="QT458"/>
      <c r="QU458"/>
      <c r="QV458"/>
      <c r="QW458"/>
      <c r="QX458"/>
      <c r="QY458"/>
      <c r="QZ458"/>
      <c r="RA458"/>
      <c r="RB458"/>
      <c r="RC458"/>
      <c r="RD458"/>
      <c r="RE458"/>
      <c r="RF458"/>
      <c r="RG458"/>
      <c r="RH458"/>
      <c r="RI458"/>
      <c r="RJ458"/>
      <c r="RK458"/>
      <c r="RL458"/>
      <c r="RM458"/>
      <c r="RN458"/>
      <c r="RO458"/>
      <c r="RP458"/>
      <c r="RQ458"/>
      <c r="RR458"/>
      <c r="RS458"/>
      <c r="RT458"/>
      <c r="RU458"/>
      <c r="RV458"/>
      <c r="RW458"/>
      <c r="RX458"/>
      <c r="RY458"/>
      <c r="RZ458"/>
      <c r="SA458"/>
      <c r="SB458"/>
      <c r="SC458"/>
      <c r="SD458"/>
      <c r="SE458"/>
      <c r="SF458"/>
      <c r="SG458"/>
      <c r="SH458"/>
      <c r="SI458"/>
      <c r="SJ458"/>
      <c r="SK458"/>
      <c r="SL458"/>
      <c r="SM458"/>
      <c r="SN458"/>
      <c r="SO458"/>
      <c r="SP458"/>
    </row>
    <row r="459" spans="1:510" ht="16.5" customHeight="1" x14ac:dyDescent="0.2">
      <c r="A459" s="20">
        <v>1678</v>
      </c>
      <c r="B459" s="34" t="s">
        <v>70</v>
      </c>
      <c r="C459" s="34" t="s">
        <v>434</v>
      </c>
      <c r="D459" s="20" t="s">
        <v>51</v>
      </c>
      <c r="E459" s="20" t="s">
        <v>1345</v>
      </c>
      <c r="F459" s="22" t="s">
        <v>88</v>
      </c>
      <c r="G459" s="34" t="s">
        <v>37</v>
      </c>
      <c r="H459" s="20" t="s">
        <v>89</v>
      </c>
      <c r="I459" s="20" t="s">
        <v>27</v>
      </c>
      <c r="J459" s="35" t="s">
        <v>623</v>
      </c>
      <c r="K459" s="36"/>
      <c r="L459" s="36"/>
      <c r="M459" s="36"/>
      <c r="N459" s="36"/>
      <c r="O459" s="34">
        <v>0</v>
      </c>
      <c r="P459" s="37"/>
      <c r="Q459" s="34">
        <v>1</v>
      </c>
      <c r="R459" s="38"/>
      <c r="S459" s="39" t="s">
        <v>36</v>
      </c>
      <c r="T459" s="37">
        <f t="shared" si="8"/>
        <v>0</v>
      </c>
      <c r="U459" s="27" t="s">
        <v>39</v>
      </c>
      <c r="V459" s="28" t="s">
        <v>40</v>
      </c>
      <c r="W459"/>
      <c r="X459"/>
      <c r="Y459"/>
      <c r="Z459"/>
      <c r="AA459"/>
      <c r="AB459"/>
      <c r="AC459"/>
      <c r="AD459"/>
      <c r="AE459"/>
      <c r="AF459"/>
      <c r="AG459"/>
      <c r="AH459"/>
      <c r="AI459"/>
      <c r="AJ459"/>
      <c r="AK459"/>
      <c r="AL459"/>
      <c r="AM459"/>
      <c r="AN459"/>
      <c r="AO459"/>
      <c r="AP459"/>
      <c r="AQ459"/>
      <c r="AR459"/>
      <c r="AS459"/>
      <c r="AT459"/>
      <c r="AU459"/>
      <c r="AV459"/>
      <c r="AW459"/>
      <c r="AX459"/>
      <c r="AY459"/>
      <c r="AZ459"/>
      <c r="BA459"/>
      <c r="BB459"/>
      <c r="BC459"/>
      <c r="BD459"/>
      <c r="BE459"/>
      <c r="BF459"/>
      <c r="BG459"/>
      <c r="BH459"/>
      <c r="BI459"/>
      <c r="BJ459"/>
      <c r="BK459"/>
      <c r="BL459"/>
      <c r="BM459"/>
      <c r="BN459"/>
      <c r="BO459"/>
      <c r="BP459"/>
      <c r="BQ459"/>
      <c r="BR459"/>
      <c r="BS459"/>
      <c r="BT459"/>
      <c r="BU459"/>
      <c r="BV459"/>
      <c r="BW459"/>
      <c r="BX459"/>
      <c r="BY459"/>
      <c r="BZ459"/>
      <c r="CA459"/>
      <c r="CB459"/>
      <c r="CC459"/>
      <c r="CD459"/>
      <c r="CE459"/>
      <c r="CF459"/>
      <c r="CG459"/>
      <c r="CH459"/>
      <c r="CI459"/>
      <c r="CJ459"/>
      <c r="CK459"/>
      <c r="CL459"/>
      <c r="CM459"/>
      <c r="CN459"/>
      <c r="CO459"/>
      <c r="CP459"/>
      <c r="CQ459"/>
      <c r="CR459"/>
      <c r="CS459"/>
      <c r="CT459"/>
      <c r="CU459"/>
      <c r="CV459"/>
      <c r="CW459"/>
      <c r="CX459"/>
      <c r="CY459"/>
      <c r="CZ459"/>
      <c r="DA459"/>
      <c r="DB459"/>
      <c r="DC459"/>
      <c r="DD459"/>
      <c r="DE459"/>
      <c r="DF459"/>
      <c r="DG459"/>
      <c r="DH459"/>
      <c r="DI459"/>
      <c r="DJ459"/>
      <c r="DK459"/>
      <c r="DL459"/>
      <c r="DM459"/>
      <c r="DN459"/>
      <c r="DO459"/>
      <c r="DP459"/>
      <c r="DQ459"/>
      <c r="DR459"/>
      <c r="DS459"/>
      <c r="DT459"/>
      <c r="DU459"/>
      <c r="DV459"/>
      <c r="DW459"/>
      <c r="DX459"/>
      <c r="DY459"/>
      <c r="DZ459"/>
      <c r="EA459"/>
      <c r="EB459"/>
      <c r="EC459"/>
      <c r="ED459"/>
      <c r="EE459"/>
      <c r="EF459"/>
      <c r="EG459"/>
      <c r="EH459"/>
      <c r="EI459"/>
      <c r="EJ459"/>
      <c r="EK459"/>
      <c r="EL459"/>
      <c r="EM459"/>
      <c r="EN459"/>
      <c r="EO459"/>
      <c r="EP459"/>
      <c r="EQ459"/>
      <c r="ER459"/>
      <c r="ES459"/>
      <c r="ET459"/>
      <c r="EU459"/>
      <c r="EV459"/>
      <c r="EW459"/>
      <c r="EX459"/>
      <c r="EY459"/>
      <c r="EZ459"/>
      <c r="FA459"/>
      <c r="FB459"/>
      <c r="FC459"/>
      <c r="FD459"/>
      <c r="FE459"/>
      <c r="FF459"/>
      <c r="FG459"/>
      <c r="FH459"/>
      <c r="FI459"/>
      <c r="FJ459"/>
      <c r="FK459"/>
      <c r="FL459"/>
      <c r="FM459"/>
      <c r="FN459"/>
      <c r="FO459"/>
      <c r="FP459"/>
      <c r="FQ459"/>
      <c r="FR459"/>
      <c r="FS459"/>
      <c r="FT459"/>
      <c r="FU459"/>
      <c r="FV459"/>
      <c r="FW459"/>
      <c r="FX459"/>
      <c r="FY459"/>
      <c r="FZ459"/>
      <c r="GA459"/>
      <c r="GB459"/>
      <c r="GC459"/>
      <c r="GD459"/>
      <c r="GE459"/>
      <c r="GF459"/>
      <c r="GG459"/>
      <c r="GH459"/>
      <c r="GI459"/>
      <c r="GJ459"/>
      <c r="GK459"/>
      <c r="GL459"/>
      <c r="GM459"/>
      <c r="GN459"/>
      <c r="GO459"/>
      <c r="GP459"/>
      <c r="GQ459"/>
      <c r="GR459"/>
      <c r="GS459"/>
      <c r="GT459"/>
      <c r="GU459"/>
      <c r="GV459"/>
      <c r="GW459"/>
      <c r="GX459"/>
      <c r="GY459"/>
      <c r="GZ459"/>
      <c r="HA459"/>
      <c r="HB459"/>
      <c r="HC459"/>
      <c r="HD459"/>
      <c r="HE459"/>
      <c r="HF459"/>
      <c r="HG459"/>
      <c r="HH459"/>
      <c r="HI459"/>
      <c r="HJ459"/>
      <c r="HK459"/>
      <c r="HL459"/>
      <c r="HM459"/>
      <c r="HN459"/>
      <c r="HO459"/>
      <c r="HP459"/>
      <c r="HQ459"/>
      <c r="HR459"/>
      <c r="HS459"/>
      <c r="HT459"/>
      <c r="HU459"/>
      <c r="HV459"/>
      <c r="HW459"/>
      <c r="HX459"/>
      <c r="HY459"/>
      <c r="HZ459"/>
      <c r="IA459"/>
      <c r="IB459"/>
      <c r="IC459"/>
      <c r="ID459"/>
      <c r="IE459"/>
      <c r="IF459"/>
      <c r="IG459"/>
      <c r="IH459"/>
      <c r="II459"/>
      <c r="IJ459"/>
      <c r="IK459"/>
      <c r="IL459"/>
      <c r="IM459"/>
      <c r="IN459"/>
      <c r="IO459"/>
      <c r="IP459"/>
      <c r="IQ459"/>
      <c r="IR459"/>
      <c r="IS459"/>
      <c r="IT459"/>
      <c r="IU459"/>
      <c r="IV459"/>
      <c r="IW459"/>
      <c r="IX459"/>
      <c r="IY459"/>
      <c r="IZ459"/>
      <c r="JA459"/>
      <c r="JB459"/>
      <c r="JC459"/>
      <c r="JD459"/>
      <c r="JE459"/>
      <c r="JF459"/>
      <c r="JG459"/>
      <c r="JH459"/>
      <c r="JI459"/>
      <c r="JJ459"/>
      <c r="JK459"/>
      <c r="JL459"/>
      <c r="JM459"/>
      <c r="JN459"/>
      <c r="JO459"/>
      <c r="JP459"/>
      <c r="JQ459"/>
      <c r="JR459"/>
      <c r="JS459"/>
      <c r="JT459"/>
      <c r="JU459"/>
      <c r="JV459"/>
      <c r="JW459"/>
      <c r="JX459"/>
      <c r="JY459"/>
      <c r="JZ459"/>
      <c r="KA459"/>
      <c r="KB459"/>
      <c r="KC459"/>
      <c r="KD459"/>
      <c r="KE459"/>
      <c r="KF459"/>
      <c r="KG459"/>
      <c r="KH459"/>
      <c r="KI459"/>
      <c r="KJ459"/>
      <c r="KK459"/>
      <c r="KL459"/>
      <c r="KM459"/>
      <c r="KN459"/>
      <c r="KO459"/>
      <c r="KP459"/>
      <c r="KQ459"/>
      <c r="KR459"/>
      <c r="KS459"/>
      <c r="KT459"/>
      <c r="KU459"/>
      <c r="KV459"/>
      <c r="KW459"/>
      <c r="KX459"/>
      <c r="KY459"/>
      <c r="KZ459"/>
      <c r="LA459"/>
      <c r="LB459"/>
      <c r="LC459"/>
      <c r="LD459"/>
      <c r="LE459"/>
      <c r="LF459"/>
      <c r="LG459"/>
      <c r="LH459"/>
      <c r="LI459"/>
      <c r="LJ459"/>
      <c r="LK459"/>
      <c r="LL459"/>
      <c r="LM459"/>
      <c r="LN459"/>
      <c r="LO459"/>
      <c r="LP459"/>
      <c r="LQ459"/>
      <c r="LR459"/>
      <c r="LS459"/>
      <c r="LT459"/>
      <c r="LU459"/>
      <c r="LV459"/>
      <c r="LW459"/>
      <c r="LX459"/>
      <c r="LY459"/>
      <c r="LZ459"/>
      <c r="MA459"/>
      <c r="MB459"/>
      <c r="MC459"/>
      <c r="MD459"/>
      <c r="ME459"/>
      <c r="MF459"/>
      <c r="MG459"/>
      <c r="MH459"/>
      <c r="MI459"/>
      <c r="MJ459"/>
      <c r="MK459"/>
      <c r="ML459"/>
      <c r="MM459"/>
      <c r="MN459"/>
      <c r="MO459"/>
      <c r="MP459"/>
      <c r="MQ459"/>
      <c r="MR459"/>
      <c r="MS459"/>
      <c r="MT459"/>
      <c r="MU459"/>
      <c r="MV459"/>
      <c r="MW459"/>
      <c r="MX459"/>
      <c r="MY459"/>
      <c r="MZ459"/>
      <c r="NA459"/>
      <c r="NB459"/>
      <c r="NC459"/>
      <c r="ND459"/>
      <c r="NE459"/>
      <c r="NF459"/>
      <c r="NG459"/>
      <c r="NH459"/>
      <c r="NI459"/>
      <c r="NJ459"/>
      <c r="NK459"/>
      <c r="NL459"/>
      <c r="NM459"/>
      <c r="NN459"/>
      <c r="NO459"/>
      <c r="NP459"/>
      <c r="NQ459"/>
      <c r="NR459"/>
      <c r="NS459"/>
      <c r="NT459"/>
      <c r="NU459"/>
      <c r="NV459"/>
      <c r="NW459"/>
      <c r="NX459"/>
      <c r="NY459"/>
      <c r="NZ459"/>
      <c r="OA459"/>
      <c r="OB459"/>
      <c r="OC459"/>
      <c r="OD459"/>
      <c r="OE459"/>
      <c r="OF459"/>
      <c r="OG459"/>
      <c r="OH459"/>
      <c r="OI459"/>
      <c r="OJ459"/>
      <c r="OK459"/>
      <c r="OL459"/>
      <c r="OM459"/>
      <c r="ON459"/>
      <c r="OO459"/>
      <c r="OP459"/>
      <c r="OQ459"/>
      <c r="OR459"/>
      <c r="OS459"/>
      <c r="OT459"/>
      <c r="OU459"/>
      <c r="OV459"/>
      <c r="OW459"/>
      <c r="OX459"/>
      <c r="OY459"/>
      <c r="OZ459"/>
      <c r="PA459"/>
      <c r="PB459"/>
      <c r="PC459"/>
      <c r="PD459"/>
      <c r="PE459"/>
      <c r="PF459"/>
      <c r="PG459"/>
      <c r="PH459"/>
      <c r="PI459"/>
      <c r="PJ459"/>
      <c r="PK459"/>
      <c r="PL459"/>
      <c r="PM459"/>
      <c r="PN459"/>
      <c r="PO459"/>
      <c r="PP459"/>
      <c r="PQ459"/>
      <c r="PR459"/>
      <c r="PS459"/>
      <c r="PT459"/>
      <c r="PU459"/>
      <c r="PV459"/>
      <c r="PW459"/>
      <c r="PX459"/>
      <c r="PY459"/>
      <c r="PZ459"/>
      <c r="QA459"/>
      <c r="QB459"/>
      <c r="QC459"/>
      <c r="QD459"/>
      <c r="QE459"/>
      <c r="QF459"/>
      <c r="QG459"/>
      <c r="QH459"/>
      <c r="QI459"/>
      <c r="QJ459"/>
      <c r="QK459"/>
      <c r="QL459"/>
      <c r="QM459"/>
      <c r="QN459"/>
      <c r="QO459"/>
      <c r="QP459"/>
      <c r="QQ459"/>
      <c r="QR459"/>
      <c r="QS459"/>
      <c r="QT459"/>
      <c r="QU459"/>
      <c r="QV459"/>
      <c r="QW459"/>
      <c r="QX459"/>
      <c r="QY459"/>
      <c r="QZ459"/>
      <c r="RA459"/>
      <c r="RB459"/>
      <c r="RC459"/>
      <c r="RD459"/>
      <c r="RE459"/>
      <c r="RF459"/>
      <c r="RG459"/>
      <c r="RH459"/>
      <c r="RI459"/>
      <c r="RJ459"/>
      <c r="RK459"/>
      <c r="RL459"/>
      <c r="RM459"/>
      <c r="RN459"/>
      <c r="RO459"/>
      <c r="RP459"/>
      <c r="RQ459"/>
      <c r="RR459"/>
      <c r="RS459"/>
      <c r="RT459"/>
      <c r="RU459"/>
      <c r="RV459"/>
      <c r="RW459"/>
      <c r="RX459"/>
      <c r="RY459"/>
      <c r="RZ459"/>
      <c r="SA459"/>
      <c r="SB459"/>
      <c r="SC459"/>
      <c r="SD459"/>
      <c r="SE459"/>
      <c r="SF459"/>
      <c r="SG459"/>
      <c r="SH459"/>
      <c r="SI459"/>
      <c r="SJ459"/>
      <c r="SK459"/>
      <c r="SL459"/>
      <c r="SM459"/>
      <c r="SN459"/>
      <c r="SO459"/>
      <c r="SP459"/>
    </row>
    <row r="460" spans="1:510" ht="16.5" customHeight="1" x14ac:dyDescent="0.2">
      <c r="A460" s="20">
        <v>1679</v>
      </c>
      <c r="B460" s="34" t="s">
        <v>70</v>
      </c>
      <c r="C460" s="34" t="s">
        <v>434</v>
      </c>
      <c r="D460" s="20" t="s">
        <v>51</v>
      </c>
      <c r="E460" s="20" t="s">
        <v>1345</v>
      </c>
      <c r="F460" s="22" t="s">
        <v>88</v>
      </c>
      <c r="G460" s="34" t="s">
        <v>37</v>
      </c>
      <c r="H460" s="20" t="s">
        <v>89</v>
      </c>
      <c r="I460" s="20" t="s">
        <v>27</v>
      </c>
      <c r="J460" s="35" t="s">
        <v>624</v>
      </c>
      <c r="K460" s="36"/>
      <c r="L460" s="36"/>
      <c r="M460" s="36"/>
      <c r="N460" s="36"/>
      <c r="O460" s="34">
        <v>0</v>
      </c>
      <c r="P460" s="37"/>
      <c r="Q460" s="34">
        <v>1</v>
      </c>
      <c r="R460" s="38"/>
      <c r="S460" s="39" t="s">
        <v>36</v>
      </c>
      <c r="T460" s="37">
        <f t="shared" si="8"/>
        <v>0</v>
      </c>
      <c r="U460" s="27" t="s">
        <v>39</v>
      </c>
      <c r="V460" s="28" t="s">
        <v>40</v>
      </c>
      <c r="W460"/>
      <c r="X460"/>
      <c r="Y460"/>
      <c r="Z460"/>
      <c r="AA460"/>
      <c r="AB460"/>
      <c r="AC460"/>
      <c r="AD460"/>
      <c r="AE460"/>
      <c r="AF460"/>
      <c r="AG460"/>
      <c r="AH460"/>
      <c r="AI460"/>
      <c r="AJ460"/>
      <c r="AK460"/>
      <c r="AL460"/>
      <c r="AM460"/>
      <c r="AN460"/>
      <c r="AO460"/>
      <c r="AP460"/>
      <c r="AQ460"/>
      <c r="AR460"/>
      <c r="AS460"/>
      <c r="AT460"/>
      <c r="AU460"/>
      <c r="AV460"/>
      <c r="AW460"/>
      <c r="AX460"/>
      <c r="AY460"/>
      <c r="AZ460"/>
      <c r="BA460"/>
      <c r="BB460"/>
      <c r="BC460"/>
      <c r="BD460"/>
      <c r="BE460"/>
      <c r="BF460"/>
      <c r="BG460"/>
      <c r="BH460"/>
      <c r="BI460"/>
      <c r="BJ460"/>
      <c r="BK460"/>
      <c r="BL460"/>
      <c r="BM460"/>
      <c r="BN460"/>
      <c r="BO460"/>
      <c r="BP460"/>
      <c r="BQ460"/>
      <c r="BR460"/>
      <c r="BS460"/>
      <c r="BT460"/>
      <c r="BU460"/>
      <c r="BV460"/>
      <c r="BW460"/>
      <c r="BX460"/>
      <c r="BY460"/>
      <c r="BZ460"/>
      <c r="CA460"/>
      <c r="CB460"/>
      <c r="CC460"/>
      <c r="CD460"/>
      <c r="CE460"/>
      <c r="CF460"/>
      <c r="CG460"/>
      <c r="CH460"/>
      <c r="CI460"/>
      <c r="CJ460"/>
      <c r="CK460"/>
      <c r="CL460"/>
      <c r="CM460"/>
      <c r="CN460"/>
      <c r="CO460"/>
      <c r="CP460"/>
      <c r="CQ460"/>
      <c r="CR460"/>
      <c r="CS460"/>
      <c r="CT460"/>
      <c r="CU460"/>
      <c r="CV460"/>
      <c r="CW460"/>
      <c r="CX460"/>
      <c r="CY460"/>
      <c r="CZ460"/>
      <c r="DA460"/>
      <c r="DB460"/>
      <c r="DC460"/>
      <c r="DD460"/>
      <c r="DE460"/>
      <c r="DF460"/>
      <c r="DG460"/>
      <c r="DH460"/>
      <c r="DI460"/>
      <c r="DJ460"/>
      <c r="DK460"/>
      <c r="DL460"/>
      <c r="DM460"/>
      <c r="DN460"/>
      <c r="DO460"/>
      <c r="DP460"/>
      <c r="DQ460"/>
      <c r="DR460"/>
      <c r="DS460"/>
      <c r="DT460"/>
      <c r="DU460"/>
      <c r="DV460"/>
      <c r="DW460"/>
      <c r="DX460"/>
      <c r="DY460"/>
      <c r="DZ460"/>
      <c r="EA460"/>
      <c r="EB460"/>
      <c r="EC460"/>
      <c r="ED460"/>
      <c r="EE460"/>
      <c r="EF460"/>
      <c r="EG460"/>
      <c r="EH460"/>
      <c r="EI460"/>
      <c r="EJ460"/>
      <c r="EK460"/>
      <c r="EL460"/>
      <c r="EM460"/>
      <c r="EN460"/>
      <c r="EO460"/>
      <c r="EP460"/>
      <c r="EQ460"/>
      <c r="ER460"/>
      <c r="ES460"/>
      <c r="ET460"/>
      <c r="EU460"/>
      <c r="EV460"/>
      <c r="EW460"/>
      <c r="EX460"/>
      <c r="EY460"/>
      <c r="EZ460"/>
      <c r="FA460"/>
      <c r="FB460"/>
      <c r="FC460"/>
      <c r="FD460"/>
      <c r="FE460"/>
      <c r="FF460"/>
      <c r="FG460"/>
      <c r="FH460"/>
      <c r="FI460"/>
      <c r="FJ460"/>
      <c r="FK460"/>
      <c r="FL460"/>
      <c r="FM460"/>
      <c r="FN460"/>
      <c r="FO460"/>
      <c r="FP460"/>
      <c r="FQ460"/>
      <c r="FR460"/>
      <c r="FS460"/>
      <c r="FT460"/>
      <c r="FU460"/>
      <c r="FV460"/>
      <c r="FW460"/>
      <c r="FX460"/>
      <c r="FY460"/>
      <c r="FZ460"/>
      <c r="GA460"/>
      <c r="GB460"/>
      <c r="GC460"/>
      <c r="GD460"/>
      <c r="GE460"/>
      <c r="GF460"/>
      <c r="GG460"/>
      <c r="GH460"/>
      <c r="GI460"/>
      <c r="GJ460"/>
      <c r="GK460"/>
      <c r="GL460"/>
      <c r="GM460"/>
      <c r="GN460"/>
      <c r="GO460"/>
      <c r="GP460"/>
      <c r="GQ460"/>
      <c r="GR460"/>
      <c r="GS460"/>
      <c r="GT460"/>
      <c r="GU460"/>
      <c r="GV460"/>
      <c r="GW460"/>
      <c r="GX460"/>
      <c r="GY460"/>
      <c r="GZ460"/>
      <c r="HA460"/>
      <c r="HB460"/>
      <c r="HC460"/>
      <c r="HD460"/>
      <c r="HE460"/>
      <c r="HF460"/>
      <c r="HG460"/>
      <c r="HH460"/>
      <c r="HI460"/>
      <c r="HJ460"/>
      <c r="HK460"/>
      <c r="HL460"/>
      <c r="HM460"/>
      <c r="HN460"/>
      <c r="HO460"/>
      <c r="HP460"/>
      <c r="HQ460"/>
      <c r="HR460"/>
      <c r="HS460"/>
      <c r="HT460"/>
      <c r="HU460"/>
      <c r="HV460"/>
      <c r="HW460"/>
      <c r="HX460"/>
      <c r="HY460"/>
      <c r="HZ460"/>
      <c r="IA460"/>
      <c r="IB460"/>
      <c r="IC460"/>
      <c r="ID460"/>
      <c r="IE460"/>
      <c r="IF460"/>
      <c r="IG460"/>
      <c r="IH460"/>
      <c r="II460"/>
      <c r="IJ460"/>
      <c r="IK460"/>
      <c r="IL460"/>
      <c r="IM460"/>
      <c r="IN460"/>
      <c r="IO460"/>
      <c r="IP460"/>
      <c r="IQ460"/>
      <c r="IR460"/>
      <c r="IS460"/>
      <c r="IT460"/>
      <c r="IU460"/>
      <c r="IV460"/>
      <c r="IW460"/>
      <c r="IX460"/>
      <c r="IY460"/>
      <c r="IZ460"/>
      <c r="JA460"/>
      <c r="JB460"/>
      <c r="JC460"/>
      <c r="JD460"/>
      <c r="JE460"/>
      <c r="JF460"/>
      <c r="JG460"/>
      <c r="JH460"/>
      <c r="JI460"/>
      <c r="JJ460"/>
      <c r="JK460"/>
      <c r="JL460"/>
      <c r="JM460"/>
      <c r="JN460"/>
      <c r="JO460"/>
      <c r="JP460"/>
      <c r="JQ460"/>
      <c r="JR460"/>
      <c r="JS460"/>
      <c r="JT460"/>
      <c r="JU460"/>
      <c r="JV460"/>
      <c r="JW460"/>
      <c r="JX460"/>
      <c r="JY460"/>
      <c r="JZ460"/>
      <c r="KA460"/>
      <c r="KB460"/>
      <c r="KC460"/>
      <c r="KD460"/>
      <c r="KE460"/>
      <c r="KF460"/>
      <c r="KG460"/>
      <c r="KH460"/>
      <c r="KI460"/>
      <c r="KJ460"/>
      <c r="KK460"/>
      <c r="KL460"/>
      <c r="KM460"/>
      <c r="KN460"/>
      <c r="KO460"/>
      <c r="KP460"/>
      <c r="KQ460"/>
      <c r="KR460"/>
      <c r="KS460"/>
      <c r="KT460"/>
      <c r="KU460"/>
      <c r="KV460"/>
      <c r="KW460"/>
      <c r="KX460"/>
      <c r="KY460"/>
      <c r="KZ460"/>
      <c r="LA460"/>
      <c r="LB460"/>
      <c r="LC460"/>
      <c r="LD460"/>
      <c r="LE460"/>
      <c r="LF460"/>
      <c r="LG460"/>
      <c r="LH460"/>
      <c r="LI460"/>
      <c r="LJ460"/>
      <c r="LK460"/>
      <c r="LL460"/>
      <c r="LM460"/>
      <c r="LN460"/>
      <c r="LO460"/>
      <c r="LP460"/>
      <c r="LQ460"/>
      <c r="LR460"/>
      <c r="LS460"/>
      <c r="LT460"/>
      <c r="LU460"/>
      <c r="LV460"/>
      <c r="LW460"/>
      <c r="LX460"/>
      <c r="LY460"/>
      <c r="LZ460"/>
      <c r="MA460"/>
      <c r="MB460"/>
      <c r="MC460"/>
      <c r="MD460"/>
      <c r="ME460"/>
      <c r="MF460"/>
      <c r="MG460"/>
      <c r="MH460"/>
      <c r="MI460"/>
      <c r="MJ460"/>
      <c r="MK460"/>
      <c r="ML460"/>
      <c r="MM460"/>
      <c r="MN460"/>
      <c r="MO460"/>
      <c r="MP460"/>
      <c r="MQ460"/>
      <c r="MR460"/>
      <c r="MS460"/>
      <c r="MT460"/>
      <c r="MU460"/>
      <c r="MV460"/>
      <c r="MW460"/>
      <c r="MX460"/>
      <c r="MY460"/>
      <c r="MZ460"/>
      <c r="NA460"/>
      <c r="NB460"/>
      <c r="NC460"/>
      <c r="ND460"/>
      <c r="NE460"/>
      <c r="NF460"/>
      <c r="NG460"/>
      <c r="NH460"/>
      <c r="NI460"/>
      <c r="NJ460"/>
      <c r="NK460"/>
      <c r="NL460"/>
      <c r="NM460"/>
      <c r="NN460"/>
      <c r="NO460"/>
      <c r="NP460"/>
      <c r="NQ460"/>
      <c r="NR460"/>
      <c r="NS460"/>
      <c r="NT460"/>
      <c r="NU460"/>
      <c r="NV460"/>
      <c r="NW460"/>
      <c r="NX460"/>
      <c r="NY460"/>
      <c r="NZ460"/>
      <c r="OA460"/>
      <c r="OB460"/>
      <c r="OC460"/>
      <c r="OD460"/>
      <c r="OE460"/>
      <c r="OF460"/>
      <c r="OG460"/>
      <c r="OH460"/>
      <c r="OI460"/>
      <c r="OJ460"/>
      <c r="OK460"/>
      <c r="OL460"/>
      <c r="OM460"/>
      <c r="ON460"/>
      <c r="OO460"/>
      <c r="OP460"/>
      <c r="OQ460"/>
      <c r="OR460"/>
      <c r="OS460"/>
      <c r="OT460"/>
      <c r="OU460"/>
      <c r="OV460"/>
      <c r="OW460"/>
      <c r="OX460"/>
      <c r="OY460"/>
      <c r="OZ460"/>
      <c r="PA460"/>
      <c r="PB460"/>
      <c r="PC460"/>
      <c r="PD460"/>
      <c r="PE460"/>
      <c r="PF460"/>
      <c r="PG460"/>
      <c r="PH460"/>
      <c r="PI460"/>
      <c r="PJ460"/>
      <c r="PK460"/>
      <c r="PL460"/>
      <c r="PM460"/>
      <c r="PN460"/>
      <c r="PO460"/>
      <c r="PP460"/>
      <c r="PQ460"/>
      <c r="PR460"/>
      <c r="PS460"/>
      <c r="PT460"/>
      <c r="PU460"/>
      <c r="PV460"/>
      <c r="PW460"/>
      <c r="PX460"/>
      <c r="PY460"/>
      <c r="PZ460"/>
      <c r="QA460"/>
      <c r="QB460"/>
      <c r="QC460"/>
      <c r="QD460"/>
      <c r="QE460"/>
      <c r="QF460"/>
      <c r="QG460"/>
      <c r="QH460"/>
      <c r="QI460"/>
      <c r="QJ460"/>
      <c r="QK460"/>
      <c r="QL460"/>
      <c r="QM460"/>
      <c r="QN460"/>
      <c r="QO460"/>
      <c r="QP460"/>
      <c r="QQ460"/>
      <c r="QR460"/>
      <c r="QS460"/>
      <c r="QT460"/>
      <c r="QU460"/>
      <c r="QV460"/>
      <c r="QW460"/>
      <c r="QX460"/>
      <c r="QY460"/>
      <c r="QZ460"/>
      <c r="RA460"/>
      <c r="RB460"/>
      <c r="RC460"/>
      <c r="RD460"/>
      <c r="RE460"/>
      <c r="RF460"/>
      <c r="RG460"/>
      <c r="RH460"/>
      <c r="RI460"/>
      <c r="RJ460"/>
      <c r="RK460"/>
      <c r="RL460"/>
      <c r="RM460"/>
      <c r="RN460"/>
      <c r="RO460"/>
      <c r="RP460"/>
      <c r="RQ460"/>
      <c r="RR460"/>
      <c r="RS460"/>
      <c r="RT460"/>
      <c r="RU460"/>
      <c r="RV460"/>
      <c r="RW460"/>
      <c r="RX460"/>
      <c r="RY460"/>
      <c r="RZ460"/>
      <c r="SA460"/>
      <c r="SB460"/>
      <c r="SC460"/>
      <c r="SD460"/>
      <c r="SE460"/>
      <c r="SF460"/>
      <c r="SG460"/>
      <c r="SH460"/>
      <c r="SI460"/>
      <c r="SJ460"/>
      <c r="SK460"/>
      <c r="SL460"/>
      <c r="SM460"/>
      <c r="SN460"/>
      <c r="SO460"/>
      <c r="SP460"/>
    </row>
    <row r="461" spans="1:510" ht="16.5" customHeight="1" x14ac:dyDescent="0.2">
      <c r="A461" s="20">
        <v>1680</v>
      </c>
      <c r="B461" s="34" t="s">
        <v>70</v>
      </c>
      <c r="C461" s="34" t="s">
        <v>434</v>
      </c>
      <c r="D461" s="20" t="s">
        <v>51</v>
      </c>
      <c r="E461" s="20" t="s">
        <v>1345</v>
      </c>
      <c r="F461" s="22" t="s">
        <v>88</v>
      </c>
      <c r="G461" s="34" t="s">
        <v>37</v>
      </c>
      <c r="H461" s="20" t="s">
        <v>89</v>
      </c>
      <c r="I461" s="20" t="s">
        <v>27</v>
      </c>
      <c r="J461" s="35" t="s">
        <v>625</v>
      </c>
      <c r="K461" s="36"/>
      <c r="L461" s="36"/>
      <c r="M461" s="36"/>
      <c r="N461" s="36"/>
      <c r="O461" s="34">
        <v>0</v>
      </c>
      <c r="P461" s="37"/>
      <c r="Q461" s="34">
        <v>1</v>
      </c>
      <c r="R461" s="38"/>
      <c r="S461" s="39" t="s">
        <v>36</v>
      </c>
      <c r="T461" s="37">
        <f t="shared" si="8"/>
        <v>0</v>
      </c>
      <c r="U461" s="27" t="s">
        <v>39</v>
      </c>
      <c r="V461" s="28" t="s">
        <v>40</v>
      </c>
      <c r="W461"/>
      <c r="X461"/>
      <c r="Y461"/>
      <c r="Z461"/>
      <c r="AA461"/>
      <c r="AB461"/>
      <c r="AC461"/>
      <c r="AD461"/>
      <c r="AE461"/>
      <c r="AF461"/>
      <c r="AG461"/>
      <c r="AH461"/>
      <c r="AI461"/>
      <c r="AJ461"/>
      <c r="AK461"/>
      <c r="AL461"/>
      <c r="AM461"/>
      <c r="AN461"/>
      <c r="AO461"/>
      <c r="AP461"/>
      <c r="AQ461"/>
      <c r="AR461"/>
      <c r="AS461"/>
      <c r="AT461"/>
      <c r="AU461"/>
      <c r="AV461"/>
      <c r="AW461"/>
      <c r="AX461"/>
      <c r="AY461"/>
      <c r="AZ461"/>
      <c r="BA461"/>
      <c r="BB461"/>
      <c r="BC461"/>
      <c r="BD461"/>
      <c r="BE461"/>
      <c r="BF461"/>
      <c r="BG461"/>
      <c r="BH461"/>
      <c r="BI461"/>
      <c r="BJ461"/>
      <c r="BK461"/>
      <c r="BL461"/>
      <c r="BM461"/>
      <c r="BN461"/>
      <c r="BO461"/>
      <c r="BP461"/>
      <c r="BQ461"/>
      <c r="BR461"/>
      <c r="BS461"/>
      <c r="BT461"/>
      <c r="BU461"/>
      <c r="BV461"/>
      <c r="BW461"/>
      <c r="BX461"/>
      <c r="BY461"/>
      <c r="BZ461"/>
      <c r="CA461"/>
      <c r="CB461"/>
      <c r="CC461"/>
      <c r="CD461"/>
      <c r="CE461"/>
      <c r="CF461"/>
      <c r="CG461"/>
      <c r="CH461"/>
      <c r="CI461"/>
      <c r="CJ461"/>
      <c r="CK461"/>
      <c r="CL461"/>
      <c r="CM461"/>
      <c r="CN461"/>
      <c r="CO461"/>
      <c r="CP461"/>
      <c r="CQ461"/>
      <c r="CR461"/>
      <c r="CS461"/>
      <c r="CT461"/>
      <c r="CU461"/>
      <c r="CV461"/>
      <c r="CW461"/>
      <c r="CX461"/>
      <c r="CY461"/>
      <c r="CZ461"/>
      <c r="DA461"/>
      <c r="DB461"/>
      <c r="DC461"/>
      <c r="DD461"/>
      <c r="DE461"/>
      <c r="DF461"/>
      <c r="DG461"/>
      <c r="DH461"/>
      <c r="DI461"/>
      <c r="DJ461"/>
      <c r="DK461"/>
      <c r="DL461"/>
      <c r="DM461"/>
      <c r="DN461"/>
      <c r="DO461"/>
      <c r="DP461"/>
      <c r="DQ461"/>
      <c r="DR461"/>
      <c r="DS461"/>
      <c r="DT461"/>
      <c r="DU461"/>
      <c r="DV461"/>
      <c r="DW461"/>
      <c r="DX461"/>
      <c r="DY461"/>
      <c r="DZ461"/>
      <c r="EA461"/>
      <c r="EB461"/>
      <c r="EC461"/>
      <c r="ED461"/>
      <c r="EE461"/>
      <c r="EF461"/>
      <c r="EG461"/>
      <c r="EH461"/>
      <c r="EI461"/>
      <c r="EJ461"/>
      <c r="EK461"/>
      <c r="EL461"/>
      <c r="EM461"/>
      <c r="EN461"/>
      <c r="EO461"/>
      <c r="EP461"/>
      <c r="EQ461"/>
      <c r="ER461"/>
      <c r="ES461"/>
      <c r="ET461"/>
      <c r="EU461"/>
      <c r="EV461"/>
      <c r="EW461"/>
      <c r="EX461"/>
      <c r="EY461"/>
      <c r="EZ461"/>
      <c r="FA461"/>
      <c r="FB461"/>
      <c r="FC461"/>
      <c r="FD461"/>
      <c r="FE461"/>
      <c r="FF461"/>
      <c r="FG461"/>
      <c r="FH461"/>
      <c r="FI461"/>
      <c r="FJ461"/>
      <c r="FK461"/>
      <c r="FL461"/>
      <c r="FM461"/>
      <c r="FN461"/>
      <c r="FO461"/>
      <c r="FP461"/>
      <c r="FQ461"/>
      <c r="FR461"/>
      <c r="FS461"/>
      <c r="FT461"/>
      <c r="FU461"/>
      <c r="FV461"/>
      <c r="FW461"/>
      <c r="FX461"/>
      <c r="FY461"/>
      <c r="FZ461"/>
      <c r="GA461"/>
      <c r="GB461"/>
      <c r="GC461"/>
      <c r="GD461"/>
      <c r="GE461"/>
      <c r="GF461"/>
      <c r="GG461"/>
      <c r="GH461"/>
      <c r="GI461"/>
      <c r="GJ461"/>
      <c r="GK461"/>
      <c r="GL461"/>
      <c r="GM461"/>
      <c r="GN461"/>
      <c r="GO461"/>
      <c r="GP461"/>
      <c r="GQ461"/>
      <c r="GR461"/>
      <c r="GS461"/>
      <c r="GT461"/>
      <c r="GU461"/>
      <c r="GV461"/>
      <c r="GW461"/>
      <c r="GX461"/>
      <c r="GY461"/>
      <c r="GZ461"/>
      <c r="HA461"/>
      <c r="HB461"/>
      <c r="HC461"/>
      <c r="HD461"/>
      <c r="HE461"/>
      <c r="HF461"/>
      <c r="HG461"/>
      <c r="HH461"/>
      <c r="HI461"/>
      <c r="HJ461"/>
      <c r="HK461"/>
      <c r="HL461"/>
      <c r="HM461"/>
      <c r="HN461"/>
      <c r="HO461"/>
      <c r="HP461"/>
      <c r="HQ461"/>
      <c r="HR461"/>
      <c r="HS461"/>
      <c r="HT461"/>
      <c r="HU461"/>
      <c r="HV461"/>
      <c r="HW461"/>
      <c r="HX461"/>
      <c r="HY461"/>
      <c r="HZ461"/>
      <c r="IA461"/>
      <c r="IB461"/>
      <c r="IC461"/>
      <c r="ID461"/>
      <c r="IE461"/>
      <c r="IF461"/>
      <c r="IG461"/>
      <c r="IH461"/>
      <c r="II461"/>
      <c r="IJ461"/>
      <c r="IK461"/>
      <c r="IL461"/>
      <c r="IM461"/>
      <c r="IN461"/>
      <c r="IO461"/>
      <c r="IP461"/>
      <c r="IQ461"/>
      <c r="IR461"/>
      <c r="IS461"/>
      <c r="IT461"/>
      <c r="IU461"/>
      <c r="IV461"/>
      <c r="IW461"/>
      <c r="IX461"/>
      <c r="IY461"/>
      <c r="IZ461"/>
      <c r="JA461"/>
      <c r="JB461"/>
      <c r="JC461"/>
      <c r="JD461"/>
      <c r="JE461"/>
      <c r="JF461"/>
      <c r="JG461"/>
      <c r="JH461"/>
      <c r="JI461"/>
      <c r="JJ461"/>
      <c r="JK461"/>
      <c r="JL461"/>
      <c r="JM461"/>
      <c r="JN461"/>
      <c r="JO461"/>
      <c r="JP461"/>
      <c r="JQ461"/>
      <c r="JR461"/>
      <c r="JS461"/>
      <c r="JT461"/>
      <c r="JU461"/>
      <c r="JV461"/>
      <c r="JW461"/>
      <c r="JX461"/>
      <c r="JY461"/>
      <c r="JZ461"/>
      <c r="KA461"/>
      <c r="KB461"/>
      <c r="KC461"/>
      <c r="KD461"/>
      <c r="KE461"/>
      <c r="KF461"/>
      <c r="KG461"/>
      <c r="KH461"/>
      <c r="KI461"/>
      <c r="KJ461"/>
      <c r="KK461"/>
      <c r="KL461"/>
      <c r="KM461"/>
      <c r="KN461"/>
      <c r="KO461"/>
      <c r="KP461"/>
      <c r="KQ461"/>
      <c r="KR461"/>
      <c r="KS461"/>
      <c r="KT461"/>
      <c r="KU461"/>
      <c r="KV461"/>
      <c r="KW461"/>
      <c r="KX461"/>
      <c r="KY461"/>
      <c r="KZ461"/>
      <c r="LA461"/>
      <c r="LB461"/>
      <c r="LC461"/>
      <c r="LD461"/>
      <c r="LE461"/>
      <c r="LF461"/>
      <c r="LG461"/>
      <c r="LH461"/>
      <c r="LI461"/>
      <c r="LJ461"/>
      <c r="LK461"/>
      <c r="LL461"/>
      <c r="LM461"/>
      <c r="LN461"/>
      <c r="LO461"/>
      <c r="LP461"/>
      <c r="LQ461"/>
      <c r="LR461"/>
      <c r="LS461"/>
      <c r="LT461"/>
      <c r="LU461"/>
      <c r="LV461"/>
      <c r="LW461"/>
      <c r="LX461"/>
      <c r="LY461"/>
      <c r="LZ461"/>
      <c r="MA461"/>
      <c r="MB461"/>
      <c r="MC461"/>
      <c r="MD461"/>
      <c r="ME461"/>
      <c r="MF461"/>
      <c r="MG461"/>
      <c r="MH461"/>
      <c r="MI461"/>
      <c r="MJ461"/>
      <c r="MK461"/>
      <c r="ML461"/>
      <c r="MM461"/>
      <c r="MN461"/>
      <c r="MO461"/>
      <c r="MP461"/>
      <c r="MQ461"/>
      <c r="MR461"/>
      <c r="MS461"/>
      <c r="MT461"/>
      <c r="MU461"/>
      <c r="MV461"/>
      <c r="MW461"/>
      <c r="MX461"/>
      <c r="MY461"/>
      <c r="MZ461"/>
      <c r="NA461"/>
      <c r="NB461"/>
      <c r="NC461"/>
      <c r="ND461"/>
      <c r="NE461"/>
      <c r="NF461"/>
      <c r="NG461"/>
      <c r="NH461"/>
      <c r="NI461"/>
      <c r="NJ461"/>
      <c r="NK461"/>
      <c r="NL461"/>
      <c r="NM461"/>
      <c r="NN461"/>
      <c r="NO461"/>
      <c r="NP461"/>
      <c r="NQ461"/>
      <c r="NR461"/>
      <c r="NS461"/>
      <c r="NT461"/>
      <c r="NU461"/>
      <c r="NV461"/>
      <c r="NW461"/>
      <c r="NX461"/>
      <c r="NY461"/>
      <c r="NZ461"/>
      <c r="OA461"/>
      <c r="OB461"/>
      <c r="OC461"/>
      <c r="OD461"/>
      <c r="OE461"/>
      <c r="OF461"/>
      <c r="OG461"/>
      <c r="OH461"/>
      <c r="OI461"/>
      <c r="OJ461"/>
      <c r="OK461"/>
      <c r="OL461"/>
      <c r="OM461"/>
      <c r="ON461"/>
      <c r="OO461"/>
      <c r="OP461"/>
      <c r="OQ461"/>
      <c r="OR461"/>
      <c r="OS461"/>
      <c r="OT461"/>
      <c r="OU461"/>
      <c r="OV461"/>
      <c r="OW461"/>
      <c r="OX461"/>
      <c r="OY461"/>
      <c r="OZ461"/>
      <c r="PA461"/>
      <c r="PB461"/>
      <c r="PC461"/>
      <c r="PD461"/>
      <c r="PE461"/>
      <c r="PF461"/>
      <c r="PG461"/>
      <c r="PH461"/>
      <c r="PI461"/>
      <c r="PJ461"/>
      <c r="PK461"/>
      <c r="PL461"/>
      <c r="PM461"/>
      <c r="PN461"/>
      <c r="PO461"/>
      <c r="PP461"/>
      <c r="PQ461"/>
      <c r="PR461"/>
      <c r="PS461"/>
      <c r="PT461"/>
      <c r="PU461"/>
      <c r="PV461"/>
      <c r="PW461"/>
      <c r="PX461"/>
      <c r="PY461"/>
      <c r="PZ461"/>
      <c r="QA461"/>
      <c r="QB461"/>
      <c r="QC461"/>
      <c r="QD461"/>
      <c r="QE461"/>
      <c r="QF461"/>
      <c r="QG461"/>
      <c r="QH461"/>
      <c r="QI461"/>
      <c r="QJ461"/>
      <c r="QK461"/>
      <c r="QL461"/>
      <c r="QM461"/>
      <c r="QN461"/>
      <c r="QO461"/>
      <c r="QP461"/>
      <c r="QQ461"/>
      <c r="QR461"/>
      <c r="QS461"/>
      <c r="QT461"/>
      <c r="QU461"/>
      <c r="QV461"/>
      <c r="QW461"/>
      <c r="QX461"/>
      <c r="QY461"/>
      <c r="QZ461"/>
      <c r="RA461"/>
      <c r="RB461"/>
      <c r="RC461"/>
      <c r="RD461"/>
      <c r="RE461"/>
      <c r="RF461"/>
      <c r="RG461"/>
      <c r="RH461"/>
      <c r="RI461"/>
      <c r="RJ461"/>
      <c r="RK461"/>
      <c r="RL461"/>
      <c r="RM461"/>
      <c r="RN461"/>
      <c r="RO461"/>
      <c r="RP461"/>
      <c r="RQ461"/>
      <c r="RR461"/>
      <c r="RS461"/>
      <c r="RT461"/>
      <c r="RU461"/>
      <c r="RV461"/>
      <c r="RW461"/>
      <c r="RX461"/>
      <c r="RY461"/>
      <c r="RZ461"/>
      <c r="SA461"/>
      <c r="SB461"/>
      <c r="SC461"/>
      <c r="SD461"/>
      <c r="SE461"/>
      <c r="SF461"/>
      <c r="SG461"/>
      <c r="SH461"/>
      <c r="SI461"/>
      <c r="SJ461"/>
      <c r="SK461"/>
      <c r="SL461"/>
      <c r="SM461"/>
      <c r="SN461"/>
      <c r="SO461"/>
      <c r="SP461"/>
    </row>
    <row r="462" spans="1:510" ht="16.5" customHeight="1" x14ac:dyDescent="0.2">
      <c r="A462" s="20">
        <v>1681</v>
      </c>
      <c r="B462" s="34" t="s">
        <v>70</v>
      </c>
      <c r="C462" s="34" t="s">
        <v>434</v>
      </c>
      <c r="D462" s="20" t="s">
        <v>51</v>
      </c>
      <c r="E462" s="20" t="s">
        <v>1345</v>
      </c>
      <c r="F462" s="22" t="s">
        <v>88</v>
      </c>
      <c r="G462" s="34" t="s">
        <v>37</v>
      </c>
      <c r="H462" s="20" t="s">
        <v>89</v>
      </c>
      <c r="I462" s="20" t="s">
        <v>27</v>
      </c>
      <c r="J462" s="35" t="s">
        <v>626</v>
      </c>
      <c r="K462" s="36"/>
      <c r="L462" s="36"/>
      <c r="M462" s="36"/>
      <c r="N462" s="36"/>
      <c r="O462" s="34">
        <v>0</v>
      </c>
      <c r="P462" s="37"/>
      <c r="Q462" s="34">
        <v>1</v>
      </c>
      <c r="R462" s="38"/>
      <c r="S462" s="39" t="s">
        <v>36</v>
      </c>
      <c r="T462" s="37">
        <f t="shared" si="8"/>
        <v>0</v>
      </c>
      <c r="U462" s="27" t="s">
        <v>39</v>
      </c>
      <c r="V462" s="28" t="s">
        <v>40</v>
      </c>
      <c r="W462"/>
      <c r="X462"/>
      <c r="Y462"/>
      <c r="Z462"/>
      <c r="AA462"/>
      <c r="AB462"/>
      <c r="AC462"/>
      <c r="AD462"/>
      <c r="AE462"/>
      <c r="AF462"/>
      <c r="AG462"/>
      <c r="AH462"/>
      <c r="AI462"/>
      <c r="AJ462"/>
      <c r="AK462"/>
      <c r="AL462"/>
      <c r="AM462"/>
      <c r="AN462"/>
      <c r="AO462"/>
      <c r="AP462"/>
      <c r="AQ462"/>
      <c r="AR462"/>
      <c r="AS462"/>
      <c r="AT462"/>
      <c r="AU462"/>
      <c r="AV462"/>
      <c r="AW462"/>
      <c r="AX462"/>
      <c r="AY462"/>
      <c r="AZ462"/>
      <c r="BA462"/>
      <c r="BB462"/>
      <c r="BC462"/>
      <c r="BD462"/>
      <c r="BE462"/>
      <c r="BF462"/>
      <c r="BG462"/>
      <c r="BH462"/>
      <c r="BI462"/>
      <c r="BJ462"/>
      <c r="BK462"/>
      <c r="BL462"/>
      <c r="BM462"/>
      <c r="BN462"/>
      <c r="BO462"/>
      <c r="BP462"/>
      <c r="BQ462"/>
      <c r="BR462"/>
      <c r="BS462"/>
      <c r="BT462"/>
      <c r="BU462"/>
      <c r="BV462"/>
      <c r="BW462"/>
      <c r="BX462"/>
      <c r="BY462"/>
      <c r="BZ462"/>
      <c r="CA462"/>
      <c r="CB462"/>
      <c r="CC462"/>
      <c r="CD462"/>
      <c r="CE462"/>
      <c r="CF462"/>
      <c r="CG462"/>
      <c r="CH462"/>
      <c r="CI462"/>
      <c r="CJ462"/>
      <c r="CK462"/>
      <c r="CL462"/>
      <c r="CM462"/>
      <c r="CN462"/>
      <c r="CO462"/>
      <c r="CP462"/>
      <c r="CQ462"/>
      <c r="CR462"/>
      <c r="CS462"/>
      <c r="CT462"/>
      <c r="CU462"/>
      <c r="CV462"/>
      <c r="CW462"/>
      <c r="CX462"/>
      <c r="CY462"/>
      <c r="CZ462"/>
      <c r="DA462"/>
      <c r="DB462"/>
      <c r="DC462"/>
      <c r="DD462"/>
      <c r="DE462"/>
      <c r="DF462"/>
      <c r="DG462"/>
      <c r="DH462"/>
      <c r="DI462"/>
      <c r="DJ462"/>
      <c r="DK462"/>
      <c r="DL462"/>
      <c r="DM462"/>
      <c r="DN462"/>
      <c r="DO462"/>
      <c r="DP462"/>
      <c r="DQ462"/>
      <c r="DR462"/>
      <c r="DS462"/>
      <c r="DT462"/>
      <c r="DU462"/>
      <c r="DV462"/>
      <c r="DW462"/>
      <c r="DX462"/>
      <c r="DY462"/>
      <c r="DZ462"/>
      <c r="EA462"/>
      <c r="EB462"/>
      <c r="EC462"/>
      <c r="ED462"/>
      <c r="EE462"/>
      <c r="EF462"/>
      <c r="EG462"/>
      <c r="EH462"/>
      <c r="EI462"/>
      <c r="EJ462"/>
      <c r="EK462"/>
      <c r="EL462"/>
      <c r="EM462"/>
      <c r="EN462"/>
      <c r="EO462"/>
      <c r="EP462"/>
      <c r="EQ462"/>
      <c r="ER462"/>
      <c r="ES462"/>
      <c r="ET462"/>
      <c r="EU462"/>
      <c r="EV462"/>
      <c r="EW462"/>
      <c r="EX462"/>
      <c r="EY462"/>
      <c r="EZ462"/>
      <c r="FA462"/>
      <c r="FB462"/>
      <c r="FC462"/>
      <c r="FD462"/>
      <c r="FE462"/>
      <c r="FF462"/>
      <c r="FG462"/>
      <c r="FH462"/>
      <c r="FI462"/>
      <c r="FJ462"/>
      <c r="FK462"/>
      <c r="FL462"/>
      <c r="FM462"/>
      <c r="FN462"/>
      <c r="FO462"/>
      <c r="FP462"/>
      <c r="FQ462"/>
      <c r="FR462"/>
      <c r="FS462"/>
      <c r="FT462"/>
      <c r="FU462"/>
      <c r="FV462"/>
      <c r="FW462"/>
      <c r="FX462"/>
      <c r="FY462"/>
      <c r="FZ462"/>
      <c r="GA462"/>
      <c r="GB462"/>
      <c r="GC462"/>
      <c r="GD462"/>
      <c r="GE462"/>
      <c r="GF462"/>
      <c r="GG462"/>
      <c r="GH462"/>
      <c r="GI462"/>
      <c r="GJ462"/>
      <c r="GK462"/>
      <c r="GL462"/>
      <c r="GM462"/>
      <c r="GN462"/>
      <c r="GO462"/>
      <c r="GP462"/>
      <c r="GQ462"/>
      <c r="GR462"/>
      <c r="GS462"/>
      <c r="GT462"/>
      <c r="GU462"/>
      <c r="GV462"/>
      <c r="GW462"/>
      <c r="GX462"/>
      <c r="GY462"/>
      <c r="GZ462"/>
      <c r="HA462"/>
      <c r="HB462"/>
      <c r="HC462"/>
      <c r="HD462"/>
      <c r="HE462"/>
      <c r="HF462"/>
      <c r="HG462"/>
      <c r="HH462"/>
      <c r="HI462"/>
      <c r="HJ462"/>
      <c r="HK462"/>
      <c r="HL462"/>
      <c r="HM462"/>
      <c r="HN462"/>
      <c r="HO462"/>
      <c r="HP462"/>
      <c r="HQ462"/>
      <c r="HR462"/>
      <c r="HS462"/>
      <c r="HT462"/>
      <c r="HU462"/>
      <c r="HV462"/>
      <c r="HW462"/>
      <c r="HX462"/>
      <c r="HY462"/>
      <c r="HZ462"/>
      <c r="IA462"/>
      <c r="IB462"/>
      <c r="IC462"/>
      <c r="ID462"/>
      <c r="IE462"/>
      <c r="IF462"/>
      <c r="IG462"/>
      <c r="IH462"/>
      <c r="II462"/>
      <c r="IJ462"/>
      <c r="IK462"/>
      <c r="IL462"/>
      <c r="IM462"/>
      <c r="IN462"/>
      <c r="IO462"/>
      <c r="IP462"/>
      <c r="IQ462"/>
      <c r="IR462"/>
      <c r="IS462"/>
      <c r="IT462"/>
      <c r="IU462"/>
      <c r="IV462"/>
      <c r="IW462"/>
      <c r="IX462"/>
      <c r="IY462"/>
      <c r="IZ462"/>
      <c r="JA462"/>
      <c r="JB462"/>
      <c r="JC462"/>
      <c r="JD462"/>
      <c r="JE462"/>
      <c r="JF462"/>
      <c r="JG462"/>
      <c r="JH462"/>
      <c r="JI462"/>
      <c r="JJ462"/>
      <c r="JK462"/>
      <c r="JL462"/>
      <c r="JM462"/>
      <c r="JN462"/>
      <c r="JO462"/>
      <c r="JP462"/>
      <c r="JQ462"/>
      <c r="JR462"/>
      <c r="JS462"/>
      <c r="JT462"/>
      <c r="JU462"/>
      <c r="JV462"/>
      <c r="JW462"/>
      <c r="JX462"/>
      <c r="JY462"/>
      <c r="JZ462"/>
      <c r="KA462"/>
      <c r="KB462"/>
      <c r="KC462"/>
      <c r="KD462"/>
      <c r="KE462"/>
      <c r="KF462"/>
      <c r="KG462"/>
      <c r="KH462"/>
      <c r="KI462"/>
      <c r="KJ462"/>
      <c r="KK462"/>
      <c r="KL462"/>
      <c r="KM462"/>
      <c r="KN462"/>
      <c r="KO462"/>
      <c r="KP462"/>
      <c r="KQ462"/>
      <c r="KR462"/>
      <c r="KS462"/>
      <c r="KT462"/>
      <c r="KU462"/>
      <c r="KV462"/>
      <c r="KW462"/>
      <c r="KX462"/>
      <c r="KY462"/>
      <c r="KZ462"/>
      <c r="LA462"/>
      <c r="LB462"/>
      <c r="LC462"/>
      <c r="LD462"/>
      <c r="LE462"/>
      <c r="LF462"/>
      <c r="LG462"/>
      <c r="LH462"/>
      <c r="LI462"/>
      <c r="LJ462"/>
      <c r="LK462"/>
      <c r="LL462"/>
      <c r="LM462"/>
      <c r="LN462"/>
      <c r="LO462"/>
      <c r="LP462"/>
      <c r="LQ462"/>
      <c r="LR462"/>
      <c r="LS462"/>
      <c r="LT462"/>
      <c r="LU462"/>
      <c r="LV462"/>
      <c r="LW462"/>
      <c r="LX462"/>
      <c r="LY462"/>
      <c r="LZ462"/>
      <c r="MA462"/>
      <c r="MB462"/>
      <c r="MC462"/>
      <c r="MD462"/>
      <c r="ME462"/>
      <c r="MF462"/>
      <c r="MG462"/>
      <c r="MH462"/>
      <c r="MI462"/>
      <c r="MJ462"/>
      <c r="MK462"/>
      <c r="ML462"/>
      <c r="MM462"/>
      <c r="MN462"/>
      <c r="MO462"/>
      <c r="MP462"/>
      <c r="MQ462"/>
      <c r="MR462"/>
      <c r="MS462"/>
      <c r="MT462"/>
      <c r="MU462"/>
      <c r="MV462"/>
      <c r="MW462"/>
      <c r="MX462"/>
      <c r="MY462"/>
      <c r="MZ462"/>
      <c r="NA462"/>
      <c r="NB462"/>
      <c r="NC462"/>
      <c r="ND462"/>
      <c r="NE462"/>
      <c r="NF462"/>
      <c r="NG462"/>
      <c r="NH462"/>
      <c r="NI462"/>
      <c r="NJ462"/>
      <c r="NK462"/>
      <c r="NL462"/>
      <c r="NM462"/>
      <c r="NN462"/>
      <c r="NO462"/>
      <c r="NP462"/>
      <c r="NQ462"/>
      <c r="NR462"/>
      <c r="NS462"/>
      <c r="NT462"/>
      <c r="NU462"/>
      <c r="NV462"/>
      <c r="NW462"/>
      <c r="NX462"/>
      <c r="NY462"/>
      <c r="NZ462"/>
      <c r="OA462"/>
      <c r="OB462"/>
      <c r="OC462"/>
      <c r="OD462"/>
      <c r="OE462"/>
      <c r="OF462"/>
      <c r="OG462"/>
      <c r="OH462"/>
      <c r="OI462"/>
      <c r="OJ462"/>
      <c r="OK462"/>
      <c r="OL462"/>
      <c r="OM462"/>
      <c r="ON462"/>
      <c r="OO462"/>
      <c r="OP462"/>
      <c r="OQ462"/>
      <c r="OR462"/>
      <c r="OS462"/>
      <c r="OT462"/>
      <c r="OU462"/>
      <c r="OV462"/>
      <c r="OW462"/>
      <c r="OX462"/>
      <c r="OY462"/>
      <c r="OZ462"/>
      <c r="PA462"/>
      <c r="PB462"/>
      <c r="PC462"/>
      <c r="PD462"/>
      <c r="PE462"/>
      <c r="PF462"/>
      <c r="PG462"/>
      <c r="PH462"/>
      <c r="PI462"/>
      <c r="PJ462"/>
      <c r="PK462"/>
      <c r="PL462"/>
      <c r="PM462"/>
      <c r="PN462"/>
      <c r="PO462"/>
      <c r="PP462"/>
      <c r="PQ462"/>
      <c r="PR462"/>
      <c r="PS462"/>
      <c r="PT462"/>
      <c r="PU462"/>
      <c r="PV462"/>
      <c r="PW462"/>
      <c r="PX462"/>
      <c r="PY462"/>
      <c r="PZ462"/>
      <c r="QA462"/>
      <c r="QB462"/>
      <c r="QC462"/>
      <c r="QD462"/>
      <c r="QE462"/>
      <c r="QF462"/>
      <c r="QG462"/>
      <c r="QH462"/>
      <c r="QI462"/>
      <c r="QJ462"/>
      <c r="QK462"/>
      <c r="QL462"/>
      <c r="QM462"/>
      <c r="QN462"/>
      <c r="QO462"/>
      <c r="QP462"/>
      <c r="QQ462"/>
      <c r="QR462"/>
      <c r="QS462"/>
      <c r="QT462"/>
      <c r="QU462"/>
      <c r="QV462"/>
      <c r="QW462"/>
      <c r="QX462"/>
      <c r="QY462"/>
      <c r="QZ462"/>
      <c r="RA462"/>
      <c r="RB462"/>
      <c r="RC462"/>
      <c r="RD462"/>
      <c r="RE462"/>
      <c r="RF462"/>
      <c r="RG462"/>
      <c r="RH462"/>
      <c r="RI462"/>
      <c r="RJ462"/>
      <c r="RK462"/>
      <c r="RL462"/>
      <c r="RM462"/>
      <c r="RN462"/>
      <c r="RO462"/>
      <c r="RP462"/>
      <c r="RQ462"/>
      <c r="RR462"/>
      <c r="RS462"/>
      <c r="RT462"/>
      <c r="RU462"/>
      <c r="RV462"/>
      <c r="RW462"/>
      <c r="RX462"/>
      <c r="RY462"/>
      <c r="RZ462"/>
      <c r="SA462"/>
      <c r="SB462"/>
      <c r="SC462"/>
      <c r="SD462"/>
      <c r="SE462"/>
      <c r="SF462"/>
      <c r="SG462"/>
      <c r="SH462"/>
      <c r="SI462"/>
      <c r="SJ462"/>
      <c r="SK462"/>
      <c r="SL462"/>
      <c r="SM462"/>
      <c r="SN462"/>
      <c r="SO462"/>
      <c r="SP462"/>
    </row>
    <row r="463" spans="1:510" ht="16.5" customHeight="1" x14ac:dyDescent="0.2">
      <c r="A463" s="20">
        <v>1682</v>
      </c>
      <c r="B463" s="34" t="s">
        <v>70</v>
      </c>
      <c r="C463" s="34" t="s">
        <v>434</v>
      </c>
      <c r="D463" s="20" t="s">
        <v>51</v>
      </c>
      <c r="E463" s="20" t="s">
        <v>1345</v>
      </c>
      <c r="F463" s="22" t="s">
        <v>88</v>
      </c>
      <c r="G463" s="34" t="s">
        <v>37</v>
      </c>
      <c r="H463" s="20" t="s">
        <v>89</v>
      </c>
      <c r="I463" s="20" t="s">
        <v>27</v>
      </c>
      <c r="J463" s="35" t="s">
        <v>627</v>
      </c>
      <c r="K463" s="36"/>
      <c r="L463" s="36"/>
      <c r="M463" s="36"/>
      <c r="N463" s="36"/>
      <c r="O463" s="55">
        <v>1010196897</v>
      </c>
      <c r="P463" s="37"/>
      <c r="Q463" s="34">
        <v>1</v>
      </c>
      <c r="R463" s="38"/>
      <c r="S463" s="39" t="s">
        <v>83</v>
      </c>
      <c r="T463" s="37">
        <f t="shared" si="8"/>
        <v>1010196897</v>
      </c>
      <c r="U463" s="27" t="s">
        <v>39</v>
      </c>
      <c r="V463" s="28" t="s">
        <v>40</v>
      </c>
      <c r="W463"/>
      <c r="X463"/>
      <c r="Y463"/>
      <c r="Z463"/>
      <c r="AA463"/>
      <c r="AB463"/>
      <c r="AC463"/>
      <c r="AD463"/>
      <c r="AE463"/>
      <c r="AF463"/>
      <c r="AG463"/>
      <c r="AH463"/>
      <c r="AI463"/>
      <c r="AJ463"/>
      <c r="AK463"/>
      <c r="AL463"/>
      <c r="AM463"/>
      <c r="AN463"/>
      <c r="AO463"/>
      <c r="AP463"/>
      <c r="AQ463"/>
      <c r="AR463"/>
      <c r="AS463"/>
      <c r="AT463"/>
      <c r="AU463"/>
      <c r="AV463"/>
      <c r="AW463"/>
      <c r="AX463"/>
      <c r="AY463"/>
      <c r="AZ463"/>
      <c r="BA463"/>
      <c r="BB463"/>
      <c r="BC463"/>
      <c r="BD463"/>
      <c r="BE463"/>
      <c r="BF463"/>
      <c r="BG463"/>
      <c r="BH463"/>
      <c r="BI463"/>
      <c r="BJ463"/>
      <c r="BK463"/>
      <c r="BL463"/>
      <c r="BM463"/>
      <c r="BN463"/>
      <c r="BO463"/>
      <c r="BP463"/>
      <c r="BQ463"/>
      <c r="BR463"/>
      <c r="BS463"/>
      <c r="BT463"/>
      <c r="BU463"/>
      <c r="BV463"/>
      <c r="BW463"/>
      <c r="BX463"/>
      <c r="BY463"/>
      <c r="BZ463"/>
      <c r="CA463"/>
      <c r="CB463"/>
      <c r="CC463"/>
      <c r="CD463"/>
      <c r="CE463"/>
      <c r="CF463"/>
      <c r="CG463"/>
      <c r="CH463"/>
      <c r="CI463"/>
      <c r="CJ463"/>
      <c r="CK463"/>
      <c r="CL463"/>
      <c r="CM463"/>
      <c r="CN463"/>
      <c r="CO463"/>
      <c r="CP463"/>
      <c r="CQ463"/>
      <c r="CR463"/>
      <c r="CS463"/>
      <c r="CT463"/>
      <c r="CU463"/>
      <c r="CV463"/>
      <c r="CW463"/>
      <c r="CX463"/>
      <c r="CY463"/>
      <c r="CZ463"/>
      <c r="DA463"/>
      <c r="DB463"/>
      <c r="DC463"/>
      <c r="DD463"/>
      <c r="DE463"/>
      <c r="DF463"/>
      <c r="DG463"/>
      <c r="DH463"/>
      <c r="DI463"/>
      <c r="DJ463"/>
      <c r="DK463"/>
      <c r="DL463"/>
      <c r="DM463"/>
      <c r="DN463"/>
      <c r="DO463"/>
      <c r="DP463"/>
      <c r="DQ463"/>
      <c r="DR463"/>
      <c r="DS463"/>
      <c r="DT463"/>
      <c r="DU463"/>
      <c r="DV463"/>
      <c r="DW463"/>
      <c r="DX463"/>
      <c r="DY463"/>
      <c r="DZ463"/>
      <c r="EA463"/>
      <c r="EB463"/>
      <c r="EC463"/>
      <c r="ED463"/>
      <c r="EE463"/>
      <c r="EF463"/>
      <c r="EG463"/>
      <c r="EH463"/>
      <c r="EI463"/>
      <c r="EJ463"/>
      <c r="EK463"/>
      <c r="EL463"/>
      <c r="EM463"/>
      <c r="EN463"/>
      <c r="EO463"/>
      <c r="EP463"/>
      <c r="EQ463"/>
      <c r="ER463"/>
      <c r="ES463"/>
      <c r="ET463"/>
      <c r="EU463"/>
      <c r="EV463"/>
      <c r="EW463"/>
      <c r="EX463"/>
      <c r="EY463"/>
      <c r="EZ463"/>
      <c r="FA463"/>
      <c r="FB463"/>
      <c r="FC463"/>
      <c r="FD463"/>
      <c r="FE463"/>
      <c r="FF463"/>
      <c r="FG463"/>
      <c r="FH463"/>
      <c r="FI463"/>
      <c r="FJ463"/>
      <c r="FK463"/>
      <c r="FL463"/>
      <c r="FM463"/>
      <c r="FN463"/>
      <c r="FO463"/>
      <c r="FP463"/>
      <c r="FQ463"/>
      <c r="FR463"/>
      <c r="FS463"/>
      <c r="FT463"/>
      <c r="FU463"/>
      <c r="FV463"/>
      <c r="FW463"/>
      <c r="FX463"/>
      <c r="FY463"/>
      <c r="FZ463"/>
      <c r="GA463"/>
      <c r="GB463"/>
      <c r="GC463"/>
      <c r="GD463"/>
      <c r="GE463"/>
      <c r="GF463"/>
      <c r="GG463"/>
      <c r="GH463"/>
      <c r="GI463"/>
      <c r="GJ463"/>
      <c r="GK463"/>
      <c r="GL463"/>
      <c r="GM463"/>
      <c r="GN463"/>
      <c r="GO463"/>
      <c r="GP463"/>
      <c r="GQ463"/>
      <c r="GR463"/>
      <c r="GS463"/>
      <c r="GT463"/>
      <c r="GU463"/>
      <c r="GV463"/>
      <c r="GW463"/>
      <c r="GX463"/>
      <c r="GY463"/>
      <c r="GZ463"/>
      <c r="HA463"/>
      <c r="HB463"/>
      <c r="HC463"/>
      <c r="HD463"/>
      <c r="HE463"/>
      <c r="HF463"/>
      <c r="HG463"/>
      <c r="HH463"/>
      <c r="HI463"/>
      <c r="HJ463"/>
      <c r="HK463"/>
      <c r="HL463"/>
      <c r="HM463"/>
      <c r="HN463"/>
      <c r="HO463"/>
      <c r="HP463"/>
      <c r="HQ463"/>
      <c r="HR463"/>
      <c r="HS463"/>
      <c r="HT463"/>
      <c r="HU463"/>
      <c r="HV463"/>
      <c r="HW463"/>
      <c r="HX463"/>
      <c r="HY463"/>
      <c r="HZ463"/>
      <c r="IA463"/>
      <c r="IB463"/>
      <c r="IC463"/>
      <c r="ID463"/>
      <c r="IE463"/>
      <c r="IF463"/>
      <c r="IG463"/>
      <c r="IH463"/>
      <c r="II463"/>
      <c r="IJ463"/>
      <c r="IK463"/>
      <c r="IL463"/>
      <c r="IM463"/>
      <c r="IN463"/>
      <c r="IO463"/>
      <c r="IP463"/>
      <c r="IQ463"/>
      <c r="IR463"/>
      <c r="IS463"/>
      <c r="IT463"/>
      <c r="IU463"/>
      <c r="IV463"/>
      <c r="IW463"/>
      <c r="IX463"/>
      <c r="IY463"/>
      <c r="IZ463"/>
      <c r="JA463"/>
      <c r="JB463"/>
      <c r="JC463"/>
      <c r="JD463"/>
      <c r="JE463"/>
      <c r="JF463"/>
      <c r="JG463"/>
      <c r="JH463"/>
      <c r="JI463"/>
      <c r="JJ463"/>
      <c r="JK463"/>
      <c r="JL463"/>
      <c r="JM463"/>
      <c r="JN463"/>
      <c r="JO463"/>
      <c r="JP463"/>
      <c r="JQ463"/>
      <c r="JR463"/>
      <c r="JS463"/>
      <c r="JT463"/>
      <c r="JU463"/>
      <c r="JV463"/>
      <c r="JW463"/>
      <c r="JX463"/>
      <c r="JY463"/>
      <c r="JZ463"/>
      <c r="KA463"/>
      <c r="KB463"/>
      <c r="KC463"/>
      <c r="KD463"/>
      <c r="KE463"/>
      <c r="KF463"/>
      <c r="KG463"/>
      <c r="KH463"/>
      <c r="KI463"/>
      <c r="KJ463"/>
      <c r="KK463"/>
      <c r="KL463"/>
      <c r="KM463"/>
      <c r="KN463"/>
      <c r="KO463"/>
      <c r="KP463"/>
      <c r="KQ463"/>
      <c r="KR463"/>
      <c r="KS463"/>
      <c r="KT463"/>
      <c r="KU463"/>
      <c r="KV463"/>
      <c r="KW463"/>
      <c r="KX463"/>
      <c r="KY463"/>
      <c r="KZ463"/>
      <c r="LA463"/>
      <c r="LB463"/>
      <c r="LC463"/>
      <c r="LD463"/>
      <c r="LE463"/>
      <c r="LF463"/>
      <c r="LG463"/>
      <c r="LH463"/>
      <c r="LI463"/>
      <c r="LJ463"/>
      <c r="LK463"/>
      <c r="LL463"/>
      <c r="LM463"/>
      <c r="LN463"/>
      <c r="LO463"/>
      <c r="LP463"/>
      <c r="LQ463"/>
      <c r="LR463"/>
      <c r="LS463"/>
      <c r="LT463"/>
      <c r="LU463"/>
      <c r="LV463"/>
      <c r="LW463"/>
      <c r="LX463"/>
      <c r="LY463"/>
      <c r="LZ463"/>
      <c r="MA463"/>
      <c r="MB463"/>
      <c r="MC463"/>
      <c r="MD463"/>
      <c r="ME463"/>
      <c r="MF463"/>
      <c r="MG463"/>
      <c r="MH463"/>
      <c r="MI463"/>
      <c r="MJ463"/>
      <c r="MK463"/>
      <c r="ML463"/>
      <c r="MM463"/>
      <c r="MN463"/>
      <c r="MO463"/>
      <c r="MP463"/>
      <c r="MQ463"/>
      <c r="MR463"/>
      <c r="MS463"/>
      <c r="MT463"/>
      <c r="MU463"/>
      <c r="MV463"/>
      <c r="MW463"/>
      <c r="MX463"/>
      <c r="MY463"/>
      <c r="MZ463"/>
      <c r="NA463"/>
      <c r="NB463"/>
      <c r="NC463"/>
      <c r="ND463"/>
      <c r="NE463"/>
      <c r="NF463"/>
      <c r="NG463"/>
      <c r="NH463"/>
      <c r="NI463"/>
      <c r="NJ463"/>
      <c r="NK463"/>
      <c r="NL463"/>
      <c r="NM463"/>
      <c r="NN463"/>
      <c r="NO463"/>
      <c r="NP463"/>
      <c r="NQ463"/>
      <c r="NR463"/>
      <c r="NS463"/>
      <c r="NT463"/>
      <c r="NU463"/>
      <c r="NV463"/>
      <c r="NW463"/>
      <c r="NX463"/>
      <c r="NY463"/>
      <c r="NZ463"/>
      <c r="OA463"/>
      <c r="OB463"/>
      <c r="OC463"/>
      <c r="OD463"/>
      <c r="OE463"/>
      <c r="OF463"/>
      <c r="OG463"/>
      <c r="OH463"/>
      <c r="OI463"/>
      <c r="OJ463"/>
      <c r="OK463"/>
      <c r="OL463"/>
      <c r="OM463"/>
      <c r="ON463"/>
      <c r="OO463"/>
      <c r="OP463"/>
      <c r="OQ463"/>
      <c r="OR463"/>
      <c r="OS463"/>
      <c r="OT463"/>
      <c r="OU463"/>
      <c r="OV463"/>
      <c r="OW463"/>
      <c r="OX463"/>
      <c r="OY463"/>
      <c r="OZ463"/>
      <c r="PA463"/>
      <c r="PB463"/>
      <c r="PC463"/>
      <c r="PD463"/>
      <c r="PE463"/>
      <c r="PF463"/>
      <c r="PG463"/>
      <c r="PH463"/>
      <c r="PI463"/>
      <c r="PJ463"/>
      <c r="PK463"/>
      <c r="PL463"/>
      <c r="PM463"/>
      <c r="PN463"/>
      <c r="PO463"/>
      <c r="PP463"/>
      <c r="PQ463"/>
      <c r="PR463"/>
      <c r="PS463"/>
      <c r="PT463"/>
      <c r="PU463"/>
      <c r="PV463"/>
      <c r="PW463"/>
      <c r="PX463"/>
      <c r="PY463"/>
      <c r="PZ463"/>
      <c r="QA463"/>
      <c r="QB463"/>
      <c r="QC463"/>
      <c r="QD463"/>
      <c r="QE463"/>
      <c r="QF463"/>
      <c r="QG463"/>
      <c r="QH463"/>
      <c r="QI463"/>
      <c r="QJ463"/>
      <c r="QK463"/>
      <c r="QL463"/>
      <c r="QM463"/>
      <c r="QN463"/>
      <c r="QO463"/>
      <c r="QP463"/>
      <c r="QQ463"/>
      <c r="QR463"/>
      <c r="QS463"/>
      <c r="QT463"/>
      <c r="QU463"/>
      <c r="QV463"/>
      <c r="QW463"/>
      <c r="QX463"/>
      <c r="QY463"/>
      <c r="QZ463"/>
      <c r="RA463"/>
      <c r="RB463"/>
      <c r="RC463"/>
      <c r="RD463"/>
      <c r="RE463"/>
      <c r="RF463"/>
      <c r="RG463"/>
      <c r="RH463"/>
      <c r="RI463"/>
      <c r="RJ463"/>
      <c r="RK463"/>
      <c r="RL463"/>
      <c r="RM463"/>
      <c r="RN463"/>
      <c r="RO463"/>
      <c r="RP463"/>
      <c r="RQ463"/>
      <c r="RR463"/>
      <c r="RS463"/>
      <c r="RT463"/>
      <c r="RU463"/>
      <c r="RV463"/>
      <c r="RW463"/>
      <c r="RX463"/>
      <c r="RY463"/>
      <c r="RZ463"/>
      <c r="SA463"/>
      <c r="SB463"/>
      <c r="SC463"/>
      <c r="SD463"/>
      <c r="SE463"/>
      <c r="SF463"/>
      <c r="SG463"/>
      <c r="SH463"/>
      <c r="SI463"/>
      <c r="SJ463"/>
      <c r="SK463"/>
      <c r="SL463"/>
      <c r="SM463"/>
      <c r="SN463"/>
      <c r="SO463"/>
      <c r="SP463"/>
    </row>
    <row r="464" spans="1:510" ht="16.5" customHeight="1" x14ac:dyDescent="0.2">
      <c r="A464" s="20">
        <v>1683</v>
      </c>
      <c r="B464" s="34" t="s">
        <v>70</v>
      </c>
      <c r="C464" s="34" t="s">
        <v>434</v>
      </c>
      <c r="D464" s="20" t="s">
        <v>51</v>
      </c>
      <c r="E464" s="20" t="s">
        <v>1345</v>
      </c>
      <c r="F464" s="22" t="s">
        <v>88</v>
      </c>
      <c r="G464" s="34" t="s">
        <v>37</v>
      </c>
      <c r="H464" s="20" t="s">
        <v>89</v>
      </c>
      <c r="I464" s="20" t="s">
        <v>27</v>
      </c>
      <c r="J464" s="35" t="s">
        <v>628</v>
      </c>
      <c r="K464" s="36"/>
      <c r="L464" s="36"/>
      <c r="M464" s="36"/>
      <c r="N464" s="36"/>
      <c r="O464" s="55">
        <v>1210898570</v>
      </c>
      <c r="P464" s="37"/>
      <c r="Q464" s="34">
        <v>1</v>
      </c>
      <c r="R464" s="38"/>
      <c r="S464" s="39" t="s">
        <v>83</v>
      </c>
      <c r="T464" s="37">
        <f t="shared" si="8"/>
        <v>1210898570</v>
      </c>
      <c r="U464" s="27" t="s">
        <v>39</v>
      </c>
      <c r="V464" s="28" t="s">
        <v>40</v>
      </c>
      <c r="W464"/>
      <c r="X464"/>
      <c r="Y464"/>
      <c r="Z464"/>
      <c r="AA464"/>
      <c r="AB464"/>
      <c r="AC464"/>
      <c r="AD464"/>
      <c r="AE464"/>
      <c r="AF464"/>
      <c r="AG464"/>
      <c r="AH464"/>
      <c r="AI464"/>
      <c r="AJ464"/>
      <c r="AK464"/>
      <c r="AL464"/>
      <c r="AM464"/>
      <c r="AN464"/>
      <c r="AO464"/>
      <c r="AP464"/>
      <c r="AQ464"/>
      <c r="AR464"/>
      <c r="AS464"/>
      <c r="AT464"/>
      <c r="AU464"/>
      <c r="AV464"/>
      <c r="AW464"/>
      <c r="AX464"/>
      <c r="AY464"/>
      <c r="AZ464"/>
      <c r="BA464"/>
      <c r="BB464"/>
      <c r="BC464"/>
      <c r="BD464"/>
      <c r="BE464"/>
      <c r="BF464"/>
      <c r="BG464"/>
      <c r="BH464"/>
      <c r="BI464"/>
      <c r="BJ464"/>
      <c r="BK464"/>
      <c r="BL464"/>
      <c r="BM464"/>
      <c r="BN464"/>
      <c r="BO464"/>
      <c r="BP464"/>
      <c r="BQ464"/>
      <c r="BR464"/>
      <c r="BS464"/>
      <c r="BT464"/>
      <c r="BU464"/>
      <c r="BV464"/>
      <c r="BW464"/>
      <c r="BX464"/>
      <c r="BY464"/>
      <c r="BZ464"/>
      <c r="CA464"/>
      <c r="CB464"/>
      <c r="CC464"/>
      <c r="CD464"/>
      <c r="CE464"/>
      <c r="CF464"/>
      <c r="CG464"/>
      <c r="CH464"/>
      <c r="CI464"/>
      <c r="CJ464"/>
      <c r="CK464"/>
      <c r="CL464"/>
      <c r="CM464"/>
      <c r="CN464"/>
      <c r="CO464"/>
      <c r="CP464"/>
      <c r="CQ464"/>
      <c r="CR464"/>
      <c r="CS464"/>
      <c r="CT464"/>
      <c r="CU464"/>
      <c r="CV464"/>
      <c r="CW464"/>
      <c r="CX464"/>
      <c r="CY464"/>
      <c r="CZ464"/>
      <c r="DA464"/>
      <c r="DB464"/>
      <c r="DC464"/>
      <c r="DD464"/>
      <c r="DE464"/>
      <c r="DF464"/>
      <c r="DG464"/>
      <c r="DH464"/>
      <c r="DI464"/>
      <c r="DJ464"/>
      <c r="DK464"/>
      <c r="DL464"/>
      <c r="DM464"/>
      <c r="DN464"/>
      <c r="DO464"/>
      <c r="DP464"/>
      <c r="DQ464"/>
      <c r="DR464"/>
      <c r="DS464"/>
      <c r="DT464"/>
      <c r="DU464"/>
      <c r="DV464"/>
      <c r="DW464"/>
      <c r="DX464"/>
      <c r="DY464"/>
      <c r="DZ464"/>
      <c r="EA464"/>
      <c r="EB464"/>
      <c r="EC464"/>
      <c r="ED464"/>
      <c r="EE464"/>
      <c r="EF464"/>
      <c r="EG464"/>
      <c r="EH464"/>
      <c r="EI464"/>
      <c r="EJ464"/>
      <c r="EK464"/>
      <c r="EL464"/>
      <c r="EM464"/>
      <c r="EN464"/>
      <c r="EO464"/>
      <c r="EP464"/>
      <c r="EQ464"/>
      <c r="ER464"/>
      <c r="ES464"/>
      <c r="ET464"/>
      <c r="EU464"/>
      <c r="EV464"/>
      <c r="EW464"/>
      <c r="EX464"/>
      <c r="EY464"/>
      <c r="EZ464"/>
      <c r="FA464"/>
      <c r="FB464"/>
      <c r="FC464"/>
      <c r="FD464"/>
      <c r="FE464"/>
      <c r="FF464"/>
      <c r="FG464"/>
      <c r="FH464"/>
      <c r="FI464"/>
      <c r="FJ464"/>
      <c r="FK464"/>
      <c r="FL464"/>
      <c r="FM464"/>
      <c r="FN464"/>
      <c r="FO464"/>
      <c r="FP464"/>
      <c r="FQ464"/>
      <c r="FR464"/>
      <c r="FS464"/>
      <c r="FT464"/>
      <c r="FU464"/>
      <c r="FV464"/>
      <c r="FW464"/>
      <c r="FX464"/>
      <c r="FY464"/>
      <c r="FZ464"/>
      <c r="GA464"/>
      <c r="GB464"/>
      <c r="GC464"/>
      <c r="GD464"/>
      <c r="GE464"/>
      <c r="GF464"/>
      <c r="GG464"/>
      <c r="GH464"/>
      <c r="GI464"/>
      <c r="GJ464"/>
      <c r="GK464"/>
      <c r="GL464"/>
      <c r="GM464"/>
      <c r="GN464"/>
      <c r="GO464"/>
      <c r="GP464"/>
      <c r="GQ464"/>
      <c r="GR464"/>
      <c r="GS464"/>
      <c r="GT464"/>
      <c r="GU464"/>
      <c r="GV464"/>
      <c r="GW464"/>
      <c r="GX464"/>
      <c r="GY464"/>
      <c r="GZ464"/>
      <c r="HA464"/>
      <c r="HB464"/>
      <c r="HC464"/>
      <c r="HD464"/>
      <c r="HE464"/>
      <c r="HF464"/>
      <c r="HG464"/>
      <c r="HH464"/>
      <c r="HI464"/>
      <c r="HJ464"/>
      <c r="HK464"/>
      <c r="HL464"/>
      <c r="HM464"/>
      <c r="HN464"/>
      <c r="HO464"/>
      <c r="HP464"/>
      <c r="HQ464"/>
      <c r="HR464"/>
      <c r="HS464"/>
      <c r="HT464"/>
      <c r="HU464"/>
      <c r="HV464"/>
      <c r="HW464"/>
      <c r="HX464"/>
      <c r="HY464"/>
      <c r="HZ464"/>
      <c r="IA464"/>
      <c r="IB464"/>
      <c r="IC464"/>
      <c r="ID464"/>
      <c r="IE464"/>
      <c r="IF464"/>
      <c r="IG464"/>
      <c r="IH464"/>
      <c r="II464"/>
      <c r="IJ464"/>
      <c r="IK464"/>
      <c r="IL464"/>
      <c r="IM464"/>
      <c r="IN464"/>
      <c r="IO464"/>
      <c r="IP464"/>
      <c r="IQ464"/>
      <c r="IR464"/>
      <c r="IS464"/>
      <c r="IT464"/>
      <c r="IU464"/>
      <c r="IV464"/>
      <c r="IW464"/>
      <c r="IX464"/>
      <c r="IY464"/>
      <c r="IZ464"/>
      <c r="JA464"/>
      <c r="JB464"/>
      <c r="JC464"/>
      <c r="JD464"/>
      <c r="JE464"/>
      <c r="JF464"/>
      <c r="JG464"/>
      <c r="JH464"/>
      <c r="JI464"/>
      <c r="JJ464"/>
      <c r="JK464"/>
      <c r="JL464"/>
      <c r="JM464"/>
      <c r="JN464"/>
      <c r="JO464"/>
      <c r="JP464"/>
      <c r="JQ464"/>
      <c r="JR464"/>
      <c r="JS464"/>
      <c r="JT464"/>
      <c r="JU464"/>
      <c r="JV464"/>
      <c r="JW464"/>
      <c r="JX464"/>
      <c r="JY464"/>
      <c r="JZ464"/>
      <c r="KA464"/>
      <c r="KB464"/>
      <c r="KC464"/>
      <c r="KD464"/>
      <c r="KE464"/>
      <c r="KF464"/>
      <c r="KG464"/>
      <c r="KH464"/>
      <c r="KI464"/>
      <c r="KJ464"/>
      <c r="KK464"/>
      <c r="KL464"/>
      <c r="KM464"/>
      <c r="KN464"/>
      <c r="KO464"/>
      <c r="KP464"/>
      <c r="KQ464"/>
      <c r="KR464"/>
      <c r="KS464"/>
      <c r="KT464"/>
      <c r="KU464"/>
      <c r="KV464"/>
      <c r="KW464"/>
      <c r="KX464"/>
      <c r="KY464"/>
      <c r="KZ464"/>
      <c r="LA464"/>
      <c r="LB464"/>
      <c r="LC464"/>
      <c r="LD464"/>
      <c r="LE464"/>
      <c r="LF464"/>
      <c r="LG464"/>
      <c r="LH464"/>
      <c r="LI464"/>
      <c r="LJ464"/>
      <c r="LK464"/>
      <c r="LL464"/>
      <c r="LM464"/>
      <c r="LN464"/>
      <c r="LO464"/>
      <c r="LP464"/>
      <c r="LQ464"/>
      <c r="LR464"/>
      <c r="LS464"/>
      <c r="LT464"/>
      <c r="LU464"/>
      <c r="LV464"/>
      <c r="LW464"/>
      <c r="LX464"/>
      <c r="LY464"/>
      <c r="LZ464"/>
      <c r="MA464"/>
      <c r="MB464"/>
      <c r="MC464"/>
      <c r="MD464"/>
      <c r="ME464"/>
      <c r="MF464"/>
      <c r="MG464"/>
      <c r="MH464"/>
      <c r="MI464"/>
      <c r="MJ464"/>
      <c r="MK464"/>
      <c r="ML464"/>
      <c r="MM464"/>
      <c r="MN464"/>
      <c r="MO464"/>
      <c r="MP464"/>
      <c r="MQ464"/>
      <c r="MR464"/>
      <c r="MS464"/>
      <c r="MT464"/>
      <c r="MU464"/>
      <c r="MV464"/>
      <c r="MW464"/>
      <c r="MX464"/>
      <c r="MY464"/>
      <c r="MZ464"/>
      <c r="NA464"/>
      <c r="NB464"/>
      <c r="NC464"/>
      <c r="ND464"/>
      <c r="NE464"/>
      <c r="NF464"/>
      <c r="NG464"/>
      <c r="NH464"/>
      <c r="NI464"/>
      <c r="NJ464"/>
      <c r="NK464"/>
      <c r="NL464"/>
      <c r="NM464"/>
      <c r="NN464"/>
      <c r="NO464"/>
      <c r="NP464"/>
      <c r="NQ464"/>
      <c r="NR464"/>
      <c r="NS464"/>
      <c r="NT464"/>
      <c r="NU464"/>
      <c r="NV464"/>
      <c r="NW464"/>
      <c r="NX464"/>
      <c r="NY464"/>
      <c r="NZ464"/>
      <c r="OA464"/>
      <c r="OB464"/>
      <c r="OC464"/>
      <c r="OD464"/>
      <c r="OE464"/>
      <c r="OF464"/>
      <c r="OG464"/>
      <c r="OH464"/>
      <c r="OI464"/>
      <c r="OJ464"/>
      <c r="OK464"/>
      <c r="OL464"/>
      <c r="OM464"/>
      <c r="ON464"/>
      <c r="OO464"/>
      <c r="OP464"/>
      <c r="OQ464"/>
      <c r="OR464"/>
      <c r="OS464"/>
      <c r="OT464"/>
      <c r="OU464"/>
      <c r="OV464"/>
      <c r="OW464"/>
      <c r="OX464"/>
      <c r="OY464"/>
      <c r="OZ464"/>
      <c r="PA464"/>
      <c r="PB464"/>
      <c r="PC464"/>
      <c r="PD464"/>
      <c r="PE464"/>
      <c r="PF464"/>
      <c r="PG464"/>
      <c r="PH464"/>
      <c r="PI464"/>
      <c r="PJ464"/>
      <c r="PK464"/>
      <c r="PL464"/>
      <c r="PM464"/>
      <c r="PN464"/>
      <c r="PO464"/>
      <c r="PP464"/>
      <c r="PQ464"/>
      <c r="PR464"/>
      <c r="PS464"/>
      <c r="PT464"/>
      <c r="PU464"/>
      <c r="PV464"/>
      <c r="PW464"/>
      <c r="PX464"/>
      <c r="PY464"/>
      <c r="PZ464"/>
      <c r="QA464"/>
      <c r="QB464"/>
      <c r="QC464"/>
      <c r="QD464"/>
      <c r="QE464"/>
      <c r="QF464"/>
      <c r="QG464"/>
      <c r="QH464"/>
      <c r="QI464"/>
      <c r="QJ464"/>
      <c r="QK464"/>
      <c r="QL464"/>
      <c r="QM464"/>
      <c r="QN464"/>
      <c r="QO464"/>
      <c r="QP464"/>
      <c r="QQ464"/>
      <c r="QR464"/>
      <c r="QS464"/>
      <c r="QT464"/>
      <c r="QU464"/>
      <c r="QV464"/>
      <c r="QW464"/>
      <c r="QX464"/>
      <c r="QY464"/>
      <c r="QZ464"/>
      <c r="RA464"/>
      <c r="RB464"/>
      <c r="RC464"/>
      <c r="RD464"/>
      <c r="RE464"/>
      <c r="RF464"/>
      <c r="RG464"/>
      <c r="RH464"/>
      <c r="RI464"/>
      <c r="RJ464"/>
      <c r="RK464"/>
      <c r="RL464"/>
      <c r="RM464"/>
      <c r="RN464"/>
      <c r="RO464"/>
      <c r="RP464"/>
      <c r="RQ464"/>
      <c r="RR464"/>
      <c r="RS464"/>
      <c r="RT464"/>
      <c r="RU464"/>
      <c r="RV464"/>
      <c r="RW464"/>
      <c r="RX464"/>
      <c r="RY464"/>
      <c r="RZ464"/>
      <c r="SA464"/>
      <c r="SB464"/>
      <c r="SC464"/>
      <c r="SD464"/>
      <c r="SE464"/>
      <c r="SF464"/>
      <c r="SG464"/>
      <c r="SH464"/>
      <c r="SI464"/>
      <c r="SJ464"/>
      <c r="SK464"/>
      <c r="SL464"/>
      <c r="SM464"/>
      <c r="SN464"/>
      <c r="SO464"/>
      <c r="SP464"/>
    </row>
    <row r="465" spans="1:510" ht="16.5" customHeight="1" x14ac:dyDescent="0.2">
      <c r="A465" s="20">
        <v>1684</v>
      </c>
      <c r="B465" s="34" t="s">
        <v>70</v>
      </c>
      <c r="C465" s="34" t="s">
        <v>434</v>
      </c>
      <c r="D465" s="20" t="s">
        <v>51</v>
      </c>
      <c r="E465" s="20" t="s">
        <v>1345</v>
      </c>
      <c r="F465" s="22" t="s">
        <v>88</v>
      </c>
      <c r="G465" s="34" t="s">
        <v>37</v>
      </c>
      <c r="H465" s="20" t="s">
        <v>89</v>
      </c>
      <c r="I465" s="20" t="s">
        <v>27</v>
      </c>
      <c r="J465" s="35" t="s">
        <v>629</v>
      </c>
      <c r="K465" s="36"/>
      <c r="L465" s="36"/>
      <c r="M465" s="36"/>
      <c r="N465" s="36"/>
      <c r="O465" s="34">
        <v>0</v>
      </c>
      <c r="P465" s="37"/>
      <c r="Q465" s="34">
        <v>1</v>
      </c>
      <c r="R465" s="38"/>
      <c r="S465" s="39" t="s">
        <v>36</v>
      </c>
      <c r="T465" s="37">
        <f t="shared" si="8"/>
        <v>0</v>
      </c>
      <c r="U465" s="27" t="s">
        <v>39</v>
      </c>
      <c r="V465" s="28" t="s">
        <v>40</v>
      </c>
      <c r="W465"/>
      <c r="X465"/>
      <c r="Y465"/>
      <c r="Z465"/>
      <c r="AA465"/>
      <c r="AB465"/>
      <c r="AC465"/>
      <c r="AD465"/>
      <c r="AE465"/>
      <c r="AF465"/>
      <c r="AG465"/>
      <c r="AH465"/>
      <c r="AI465"/>
      <c r="AJ465"/>
      <c r="AK465"/>
      <c r="AL465"/>
      <c r="AM465"/>
      <c r="AN465"/>
      <c r="AO465"/>
      <c r="AP465"/>
      <c r="AQ465"/>
      <c r="AR465"/>
      <c r="AS465"/>
      <c r="AT465"/>
      <c r="AU465"/>
      <c r="AV465"/>
      <c r="AW465"/>
      <c r="AX465"/>
      <c r="AY465"/>
      <c r="AZ465"/>
      <c r="BA465"/>
      <c r="BB465"/>
      <c r="BC465"/>
      <c r="BD465"/>
      <c r="BE465"/>
      <c r="BF465"/>
      <c r="BG465"/>
      <c r="BH465"/>
      <c r="BI465"/>
      <c r="BJ465"/>
      <c r="BK465"/>
      <c r="BL465"/>
      <c r="BM465"/>
      <c r="BN465"/>
      <c r="BO465"/>
      <c r="BP465"/>
      <c r="BQ465"/>
      <c r="BR465"/>
      <c r="BS465"/>
      <c r="BT465"/>
      <c r="BU465"/>
      <c r="BV465"/>
      <c r="BW465"/>
      <c r="BX465"/>
      <c r="BY465"/>
      <c r="BZ465"/>
      <c r="CA465"/>
      <c r="CB465"/>
      <c r="CC465"/>
      <c r="CD465"/>
      <c r="CE465"/>
      <c r="CF465"/>
      <c r="CG465"/>
      <c r="CH465"/>
      <c r="CI465"/>
      <c r="CJ465"/>
      <c r="CK465"/>
      <c r="CL465"/>
      <c r="CM465"/>
      <c r="CN465"/>
      <c r="CO465"/>
      <c r="CP465"/>
      <c r="CQ465"/>
      <c r="CR465"/>
      <c r="CS465"/>
      <c r="CT465"/>
      <c r="CU465"/>
      <c r="CV465"/>
      <c r="CW465"/>
      <c r="CX465"/>
      <c r="CY465"/>
      <c r="CZ465"/>
      <c r="DA465"/>
      <c r="DB465"/>
      <c r="DC465"/>
      <c r="DD465"/>
      <c r="DE465"/>
      <c r="DF465"/>
      <c r="DG465"/>
      <c r="DH465"/>
      <c r="DI465"/>
      <c r="DJ465"/>
      <c r="DK465"/>
      <c r="DL465"/>
      <c r="DM465"/>
      <c r="DN465"/>
      <c r="DO465"/>
      <c r="DP465"/>
      <c r="DQ465"/>
      <c r="DR465"/>
      <c r="DS465"/>
      <c r="DT465"/>
      <c r="DU465"/>
      <c r="DV465"/>
      <c r="DW465"/>
      <c r="DX465"/>
      <c r="DY465"/>
      <c r="DZ465"/>
      <c r="EA465"/>
      <c r="EB465"/>
      <c r="EC465"/>
      <c r="ED465"/>
      <c r="EE465"/>
      <c r="EF465"/>
      <c r="EG465"/>
      <c r="EH465"/>
      <c r="EI465"/>
      <c r="EJ465"/>
      <c r="EK465"/>
      <c r="EL465"/>
      <c r="EM465"/>
      <c r="EN465"/>
      <c r="EO465"/>
      <c r="EP465"/>
      <c r="EQ465"/>
      <c r="ER465"/>
      <c r="ES465"/>
      <c r="ET465"/>
      <c r="EU465"/>
      <c r="EV465"/>
      <c r="EW465"/>
      <c r="EX465"/>
      <c r="EY465"/>
      <c r="EZ465"/>
      <c r="FA465"/>
      <c r="FB465"/>
      <c r="FC465"/>
      <c r="FD465"/>
      <c r="FE465"/>
      <c r="FF465"/>
      <c r="FG465"/>
      <c r="FH465"/>
      <c r="FI465"/>
      <c r="FJ465"/>
      <c r="FK465"/>
      <c r="FL465"/>
      <c r="FM465"/>
      <c r="FN465"/>
      <c r="FO465"/>
      <c r="FP465"/>
      <c r="FQ465"/>
      <c r="FR465"/>
      <c r="FS465"/>
      <c r="FT465"/>
      <c r="FU465"/>
      <c r="FV465"/>
      <c r="FW465"/>
      <c r="FX465"/>
      <c r="FY465"/>
      <c r="FZ465"/>
      <c r="GA465"/>
      <c r="GB465"/>
      <c r="GC465"/>
      <c r="GD465"/>
      <c r="GE465"/>
      <c r="GF465"/>
      <c r="GG465"/>
      <c r="GH465"/>
      <c r="GI465"/>
      <c r="GJ465"/>
      <c r="GK465"/>
      <c r="GL465"/>
      <c r="GM465"/>
      <c r="GN465"/>
      <c r="GO465"/>
      <c r="GP465"/>
      <c r="GQ465"/>
      <c r="GR465"/>
      <c r="GS465"/>
      <c r="GT465"/>
      <c r="GU465"/>
      <c r="GV465"/>
      <c r="GW465"/>
      <c r="GX465"/>
      <c r="GY465"/>
      <c r="GZ465"/>
      <c r="HA465"/>
      <c r="HB465"/>
      <c r="HC465"/>
      <c r="HD465"/>
      <c r="HE465"/>
      <c r="HF465"/>
      <c r="HG465"/>
      <c r="HH465"/>
      <c r="HI465"/>
      <c r="HJ465"/>
      <c r="HK465"/>
      <c r="HL465"/>
      <c r="HM465"/>
      <c r="HN465"/>
      <c r="HO465"/>
      <c r="HP465"/>
      <c r="HQ465"/>
      <c r="HR465"/>
      <c r="HS465"/>
      <c r="HT465"/>
      <c r="HU465"/>
      <c r="HV465"/>
      <c r="HW465"/>
      <c r="HX465"/>
      <c r="HY465"/>
      <c r="HZ465"/>
      <c r="IA465"/>
      <c r="IB465"/>
      <c r="IC465"/>
      <c r="ID465"/>
      <c r="IE465"/>
      <c r="IF465"/>
      <c r="IG465"/>
      <c r="IH465"/>
      <c r="II465"/>
      <c r="IJ465"/>
      <c r="IK465"/>
      <c r="IL465"/>
      <c r="IM465"/>
      <c r="IN465"/>
      <c r="IO465"/>
      <c r="IP465"/>
      <c r="IQ465"/>
      <c r="IR465"/>
      <c r="IS465"/>
      <c r="IT465"/>
      <c r="IU465"/>
      <c r="IV465"/>
      <c r="IW465"/>
      <c r="IX465"/>
      <c r="IY465"/>
      <c r="IZ465"/>
      <c r="JA465"/>
      <c r="JB465"/>
      <c r="JC465"/>
      <c r="JD465"/>
      <c r="JE465"/>
      <c r="JF465"/>
      <c r="JG465"/>
      <c r="JH465"/>
      <c r="JI465"/>
      <c r="JJ465"/>
      <c r="JK465"/>
      <c r="JL465"/>
      <c r="JM465"/>
      <c r="JN465"/>
      <c r="JO465"/>
      <c r="JP465"/>
      <c r="JQ465"/>
      <c r="JR465"/>
      <c r="JS465"/>
      <c r="JT465"/>
      <c r="JU465"/>
      <c r="JV465"/>
      <c r="JW465"/>
      <c r="JX465"/>
      <c r="JY465"/>
      <c r="JZ465"/>
      <c r="KA465"/>
      <c r="KB465"/>
      <c r="KC465"/>
      <c r="KD465"/>
      <c r="KE465"/>
      <c r="KF465"/>
      <c r="KG465"/>
      <c r="KH465"/>
      <c r="KI465"/>
      <c r="KJ465"/>
      <c r="KK465"/>
      <c r="KL465"/>
      <c r="KM465"/>
      <c r="KN465"/>
      <c r="KO465"/>
      <c r="KP465"/>
      <c r="KQ465"/>
      <c r="KR465"/>
      <c r="KS465"/>
      <c r="KT465"/>
      <c r="KU465"/>
      <c r="KV465"/>
      <c r="KW465"/>
      <c r="KX465"/>
      <c r="KY465"/>
      <c r="KZ465"/>
      <c r="LA465"/>
      <c r="LB465"/>
      <c r="LC465"/>
      <c r="LD465"/>
      <c r="LE465"/>
      <c r="LF465"/>
      <c r="LG465"/>
      <c r="LH465"/>
      <c r="LI465"/>
      <c r="LJ465"/>
      <c r="LK465"/>
      <c r="LL465"/>
      <c r="LM465"/>
      <c r="LN465"/>
      <c r="LO465"/>
      <c r="LP465"/>
      <c r="LQ465"/>
      <c r="LR465"/>
      <c r="LS465"/>
      <c r="LT465"/>
      <c r="LU465"/>
      <c r="LV465"/>
      <c r="LW465"/>
      <c r="LX465"/>
      <c r="LY465"/>
      <c r="LZ465"/>
      <c r="MA465"/>
      <c r="MB465"/>
      <c r="MC465"/>
      <c r="MD465"/>
      <c r="ME465"/>
      <c r="MF465"/>
      <c r="MG465"/>
      <c r="MH465"/>
      <c r="MI465"/>
      <c r="MJ465"/>
      <c r="MK465"/>
      <c r="ML465"/>
      <c r="MM465"/>
      <c r="MN465"/>
      <c r="MO465"/>
      <c r="MP465"/>
      <c r="MQ465"/>
      <c r="MR465"/>
      <c r="MS465"/>
      <c r="MT465"/>
      <c r="MU465"/>
      <c r="MV465"/>
      <c r="MW465"/>
      <c r="MX465"/>
      <c r="MY465"/>
      <c r="MZ465"/>
      <c r="NA465"/>
      <c r="NB465"/>
      <c r="NC465"/>
      <c r="ND465"/>
      <c r="NE465"/>
      <c r="NF465"/>
      <c r="NG465"/>
      <c r="NH465"/>
      <c r="NI465"/>
      <c r="NJ465"/>
      <c r="NK465"/>
      <c r="NL465"/>
      <c r="NM465"/>
      <c r="NN465"/>
      <c r="NO465"/>
      <c r="NP465"/>
      <c r="NQ465"/>
      <c r="NR465"/>
      <c r="NS465"/>
      <c r="NT465"/>
      <c r="NU465"/>
      <c r="NV465"/>
      <c r="NW465"/>
      <c r="NX465"/>
      <c r="NY465"/>
      <c r="NZ465"/>
      <c r="OA465"/>
      <c r="OB465"/>
      <c r="OC465"/>
      <c r="OD465"/>
      <c r="OE465"/>
      <c r="OF465"/>
      <c r="OG465"/>
      <c r="OH465"/>
      <c r="OI465"/>
      <c r="OJ465"/>
      <c r="OK465"/>
      <c r="OL465"/>
      <c r="OM465"/>
      <c r="ON465"/>
      <c r="OO465"/>
      <c r="OP465"/>
      <c r="OQ465"/>
      <c r="OR465"/>
      <c r="OS465"/>
      <c r="OT465"/>
      <c r="OU465"/>
      <c r="OV465"/>
      <c r="OW465"/>
      <c r="OX465"/>
      <c r="OY465"/>
      <c r="OZ465"/>
      <c r="PA465"/>
      <c r="PB465"/>
      <c r="PC465"/>
      <c r="PD465"/>
      <c r="PE465"/>
      <c r="PF465"/>
      <c r="PG465"/>
      <c r="PH465"/>
      <c r="PI465"/>
      <c r="PJ465"/>
      <c r="PK465"/>
      <c r="PL465"/>
      <c r="PM465"/>
      <c r="PN465"/>
      <c r="PO465"/>
      <c r="PP465"/>
      <c r="PQ465"/>
      <c r="PR465"/>
      <c r="PS465"/>
      <c r="PT465"/>
      <c r="PU465"/>
      <c r="PV465"/>
      <c r="PW465"/>
      <c r="PX465"/>
      <c r="PY465"/>
      <c r="PZ465"/>
      <c r="QA465"/>
      <c r="QB465"/>
      <c r="QC465"/>
      <c r="QD465"/>
      <c r="QE465"/>
      <c r="QF465"/>
      <c r="QG465"/>
      <c r="QH465"/>
      <c r="QI465"/>
      <c r="QJ465"/>
      <c r="QK465"/>
      <c r="QL465"/>
      <c r="QM465"/>
      <c r="QN465"/>
      <c r="QO465"/>
      <c r="QP465"/>
      <c r="QQ465"/>
      <c r="QR465"/>
      <c r="QS465"/>
      <c r="QT465"/>
      <c r="QU465"/>
      <c r="QV465"/>
      <c r="QW465"/>
      <c r="QX465"/>
      <c r="QY465"/>
      <c r="QZ465"/>
      <c r="RA465"/>
      <c r="RB465"/>
      <c r="RC465"/>
      <c r="RD465"/>
      <c r="RE465"/>
      <c r="RF465"/>
      <c r="RG465"/>
      <c r="RH465"/>
      <c r="RI465"/>
      <c r="RJ465"/>
      <c r="RK465"/>
      <c r="RL465"/>
      <c r="RM465"/>
      <c r="RN465"/>
      <c r="RO465"/>
      <c r="RP465"/>
      <c r="RQ465"/>
      <c r="RR465"/>
      <c r="RS465"/>
      <c r="RT465"/>
      <c r="RU465"/>
      <c r="RV465"/>
      <c r="RW465"/>
      <c r="RX465"/>
      <c r="RY465"/>
      <c r="RZ465"/>
      <c r="SA465"/>
      <c r="SB465"/>
      <c r="SC465"/>
      <c r="SD465"/>
      <c r="SE465"/>
      <c r="SF465"/>
      <c r="SG465"/>
      <c r="SH465"/>
      <c r="SI465"/>
      <c r="SJ465"/>
      <c r="SK465"/>
      <c r="SL465"/>
      <c r="SM465"/>
      <c r="SN465"/>
      <c r="SO465"/>
      <c r="SP465"/>
    </row>
    <row r="466" spans="1:510" ht="16.5" customHeight="1" x14ac:dyDescent="0.2">
      <c r="A466" s="20">
        <v>1685</v>
      </c>
      <c r="B466" s="34" t="s">
        <v>70</v>
      </c>
      <c r="C466" s="34" t="s">
        <v>434</v>
      </c>
      <c r="D466" s="20" t="s">
        <v>51</v>
      </c>
      <c r="E466" s="20" t="s">
        <v>1345</v>
      </c>
      <c r="F466" s="22" t="s">
        <v>88</v>
      </c>
      <c r="G466" s="34" t="s">
        <v>37</v>
      </c>
      <c r="H466" s="20" t="s">
        <v>89</v>
      </c>
      <c r="I466" s="20" t="s">
        <v>27</v>
      </c>
      <c r="J466" s="35" t="s">
        <v>630</v>
      </c>
      <c r="K466" s="36"/>
      <c r="L466" s="36"/>
      <c r="M466" s="36"/>
      <c r="N466" s="36"/>
      <c r="O466" s="55">
        <v>2500000000</v>
      </c>
      <c r="P466" s="37"/>
      <c r="Q466" s="34">
        <v>1</v>
      </c>
      <c r="R466" s="38"/>
      <c r="S466" s="39" t="s">
        <v>36</v>
      </c>
      <c r="T466" s="37">
        <f t="shared" si="8"/>
        <v>2500000000</v>
      </c>
      <c r="U466" s="27" t="s">
        <v>39</v>
      </c>
      <c r="V466" s="28" t="s">
        <v>40</v>
      </c>
      <c r="W466"/>
      <c r="X466"/>
      <c r="Y466"/>
      <c r="Z466"/>
      <c r="AA466"/>
      <c r="AB466"/>
      <c r="AC466"/>
      <c r="AD466"/>
      <c r="AE466"/>
      <c r="AF466"/>
      <c r="AG466"/>
      <c r="AH466"/>
      <c r="AI466"/>
      <c r="AJ466"/>
      <c r="AK466"/>
      <c r="AL466"/>
      <c r="AM466"/>
      <c r="AN466"/>
      <c r="AO466"/>
      <c r="AP466"/>
      <c r="AQ466"/>
      <c r="AR466"/>
      <c r="AS466"/>
      <c r="AT466"/>
      <c r="AU466"/>
      <c r="AV466"/>
      <c r="AW466"/>
      <c r="AX466"/>
      <c r="AY466"/>
      <c r="AZ466"/>
      <c r="BA466"/>
      <c r="BB466"/>
      <c r="BC466"/>
      <c r="BD466"/>
      <c r="BE466"/>
      <c r="BF466"/>
      <c r="BG466"/>
      <c r="BH466"/>
      <c r="BI466"/>
      <c r="BJ466"/>
      <c r="BK466"/>
      <c r="BL466"/>
      <c r="BM466"/>
      <c r="BN466"/>
      <c r="BO466"/>
      <c r="BP466"/>
      <c r="BQ466"/>
      <c r="BR466"/>
      <c r="BS466"/>
      <c r="BT466"/>
      <c r="BU466"/>
      <c r="BV466"/>
      <c r="BW466"/>
      <c r="BX466"/>
      <c r="BY466"/>
      <c r="BZ466"/>
      <c r="CA466"/>
      <c r="CB466"/>
      <c r="CC466"/>
      <c r="CD466"/>
      <c r="CE466"/>
      <c r="CF466"/>
      <c r="CG466"/>
      <c r="CH466"/>
      <c r="CI466"/>
      <c r="CJ466"/>
      <c r="CK466"/>
      <c r="CL466"/>
      <c r="CM466"/>
      <c r="CN466"/>
      <c r="CO466"/>
      <c r="CP466"/>
      <c r="CQ466"/>
      <c r="CR466"/>
      <c r="CS466"/>
      <c r="CT466"/>
      <c r="CU466"/>
      <c r="CV466"/>
      <c r="CW466"/>
      <c r="CX466"/>
      <c r="CY466"/>
      <c r="CZ466"/>
      <c r="DA466"/>
      <c r="DB466"/>
      <c r="DC466"/>
      <c r="DD466"/>
      <c r="DE466"/>
      <c r="DF466"/>
      <c r="DG466"/>
      <c r="DH466"/>
      <c r="DI466"/>
      <c r="DJ466"/>
      <c r="DK466"/>
      <c r="DL466"/>
      <c r="DM466"/>
      <c r="DN466"/>
      <c r="DO466"/>
      <c r="DP466"/>
      <c r="DQ466"/>
      <c r="DR466"/>
      <c r="DS466"/>
      <c r="DT466"/>
      <c r="DU466"/>
      <c r="DV466"/>
      <c r="DW466"/>
      <c r="DX466"/>
      <c r="DY466"/>
      <c r="DZ466"/>
      <c r="EA466"/>
      <c r="EB466"/>
      <c r="EC466"/>
      <c r="ED466"/>
      <c r="EE466"/>
      <c r="EF466"/>
      <c r="EG466"/>
      <c r="EH466"/>
      <c r="EI466"/>
      <c r="EJ466"/>
      <c r="EK466"/>
      <c r="EL466"/>
      <c r="EM466"/>
      <c r="EN466"/>
      <c r="EO466"/>
      <c r="EP466"/>
      <c r="EQ466"/>
      <c r="ER466"/>
      <c r="ES466"/>
      <c r="ET466"/>
      <c r="EU466"/>
      <c r="EV466"/>
      <c r="EW466"/>
      <c r="EX466"/>
      <c r="EY466"/>
      <c r="EZ466"/>
      <c r="FA466"/>
      <c r="FB466"/>
      <c r="FC466"/>
      <c r="FD466"/>
      <c r="FE466"/>
      <c r="FF466"/>
      <c r="FG466"/>
      <c r="FH466"/>
      <c r="FI466"/>
      <c r="FJ466"/>
      <c r="FK466"/>
      <c r="FL466"/>
      <c r="FM466"/>
      <c r="FN466"/>
      <c r="FO466"/>
      <c r="FP466"/>
      <c r="FQ466"/>
      <c r="FR466"/>
      <c r="FS466"/>
      <c r="FT466"/>
      <c r="FU466"/>
      <c r="FV466"/>
      <c r="FW466"/>
      <c r="FX466"/>
      <c r="FY466"/>
      <c r="FZ466"/>
      <c r="GA466"/>
      <c r="GB466"/>
      <c r="GC466"/>
      <c r="GD466"/>
      <c r="GE466"/>
      <c r="GF466"/>
      <c r="GG466"/>
      <c r="GH466"/>
      <c r="GI466"/>
      <c r="GJ466"/>
      <c r="GK466"/>
      <c r="GL466"/>
      <c r="GM466"/>
      <c r="GN466"/>
      <c r="GO466"/>
      <c r="GP466"/>
      <c r="GQ466"/>
      <c r="GR466"/>
      <c r="GS466"/>
      <c r="GT466"/>
      <c r="GU466"/>
      <c r="GV466"/>
      <c r="GW466"/>
      <c r="GX466"/>
      <c r="GY466"/>
      <c r="GZ466"/>
      <c r="HA466"/>
      <c r="HB466"/>
      <c r="HC466"/>
      <c r="HD466"/>
      <c r="HE466"/>
      <c r="HF466"/>
      <c r="HG466"/>
      <c r="HH466"/>
      <c r="HI466"/>
      <c r="HJ466"/>
      <c r="HK466"/>
      <c r="HL466"/>
      <c r="HM466"/>
      <c r="HN466"/>
      <c r="HO466"/>
      <c r="HP466"/>
      <c r="HQ466"/>
      <c r="HR466"/>
      <c r="HS466"/>
      <c r="HT466"/>
      <c r="HU466"/>
      <c r="HV466"/>
      <c r="HW466"/>
      <c r="HX466"/>
      <c r="HY466"/>
      <c r="HZ466"/>
      <c r="IA466"/>
      <c r="IB466"/>
      <c r="IC466"/>
      <c r="ID466"/>
      <c r="IE466"/>
      <c r="IF466"/>
      <c r="IG466"/>
      <c r="IH466"/>
      <c r="II466"/>
      <c r="IJ466"/>
      <c r="IK466"/>
      <c r="IL466"/>
      <c r="IM466"/>
      <c r="IN466"/>
      <c r="IO466"/>
      <c r="IP466"/>
      <c r="IQ466"/>
      <c r="IR466"/>
      <c r="IS466"/>
      <c r="IT466"/>
      <c r="IU466"/>
      <c r="IV466"/>
      <c r="IW466"/>
      <c r="IX466"/>
      <c r="IY466"/>
      <c r="IZ466"/>
      <c r="JA466"/>
      <c r="JB466"/>
      <c r="JC466"/>
      <c r="JD466"/>
      <c r="JE466"/>
      <c r="JF466"/>
      <c r="JG466"/>
      <c r="JH466"/>
      <c r="JI466"/>
      <c r="JJ466"/>
      <c r="JK466"/>
      <c r="JL466"/>
      <c r="JM466"/>
      <c r="JN466"/>
      <c r="JO466"/>
      <c r="JP466"/>
      <c r="JQ466"/>
      <c r="JR466"/>
      <c r="JS466"/>
      <c r="JT466"/>
      <c r="JU466"/>
      <c r="JV466"/>
      <c r="JW466"/>
      <c r="JX466"/>
      <c r="JY466"/>
      <c r="JZ466"/>
      <c r="KA466"/>
      <c r="KB466"/>
      <c r="KC466"/>
      <c r="KD466"/>
      <c r="KE466"/>
      <c r="KF466"/>
      <c r="KG466"/>
      <c r="KH466"/>
      <c r="KI466"/>
      <c r="KJ466"/>
      <c r="KK466"/>
      <c r="KL466"/>
      <c r="KM466"/>
      <c r="KN466"/>
      <c r="KO466"/>
      <c r="KP466"/>
      <c r="KQ466"/>
      <c r="KR466"/>
      <c r="KS466"/>
      <c r="KT466"/>
      <c r="KU466"/>
      <c r="KV466"/>
      <c r="KW466"/>
      <c r="KX466"/>
      <c r="KY466"/>
      <c r="KZ466"/>
      <c r="LA466"/>
      <c r="LB466"/>
      <c r="LC466"/>
      <c r="LD466"/>
      <c r="LE466"/>
      <c r="LF466"/>
      <c r="LG466"/>
      <c r="LH466"/>
      <c r="LI466"/>
      <c r="LJ466"/>
      <c r="LK466"/>
      <c r="LL466"/>
      <c r="LM466"/>
      <c r="LN466"/>
      <c r="LO466"/>
      <c r="LP466"/>
      <c r="LQ466"/>
      <c r="LR466"/>
      <c r="LS466"/>
      <c r="LT466"/>
      <c r="LU466"/>
      <c r="LV466"/>
      <c r="LW466"/>
      <c r="LX466"/>
      <c r="LY466"/>
      <c r="LZ466"/>
      <c r="MA466"/>
      <c r="MB466"/>
      <c r="MC466"/>
      <c r="MD466"/>
      <c r="ME466"/>
      <c r="MF466"/>
      <c r="MG466"/>
      <c r="MH466"/>
      <c r="MI466"/>
      <c r="MJ466"/>
      <c r="MK466"/>
      <c r="ML466"/>
      <c r="MM466"/>
      <c r="MN466"/>
      <c r="MO466"/>
      <c r="MP466"/>
      <c r="MQ466"/>
      <c r="MR466"/>
      <c r="MS466"/>
      <c r="MT466"/>
      <c r="MU466"/>
      <c r="MV466"/>
      <c r="MW466"/>
      <c r="MX466"/>
      <c r="MY466"/>
      <c r="MZ466"/>
      <c r="NA466"/>
      <c r="NB466"/>
      <c r="NC466"/>
      <c r="ND466"/>
      <c r="NE466"/>
      <c r="NF466"/>
      <c r="NG466"/>
      <c r="NH466"/>
      <c r="NI466"/>
      <c r="NJ466"/>
      <c r="NK466"/>
      <c r="NL466"/>
      <c r="NM466"/>
      <c r="NN466"/>
      <c r="NO466"/>
      <c r="NP466"/>
      <c r="NQ466"/>
      <c r="NR466"/>
      <c r="NS466"/>
      <c r="NT466"/>
      <c r="NU466"/>
      <c r="NV466"/>
      <c r="NW466"/>
      <c r="NX466"/>
      <c r="NY466"/>
      <c r="NZ466"/>
      <c r="OA466"/>
      <c r="OB466"/>
      <c r="OC466"/>
      <c r="OD466"/>
      <c r="OE466"/>
      <c r="OF466"/>
      <c r="OG466"/>
      <c r="OH466"/>
      <c r="OI466"/>
      <c r="OJ466"/>
      <c r="OK466"/>
      <c r="OL466"/>
      <c r="OM466"/>
      <c r="ON466"/>
      <c r="OO466"/>
      <c r="OP466"/>
      <c r="OQ466"/>
      <c r="OR466"/>
      <c r="OS466"/>
      <c r="OT466"/>
      <c r="OU466"/>
      <c r="OV466"/>
      <c r="OW466"/>
      <c r="OX466"/>
      <c r="OY466"/>
      <c r="OZ466"/>
      <c r="PA466"/>
      <c r="PB466"/>
      <c r="PC466"/>
      <c r="PD466"/>
      <c r="PE466"/>
      <c r="PF466"/>
      <c r="PG466"/>
      <c r="PH466"/>
      <c r="PI466"/>
      <c r="PJ466"/>
      <c r="PK466"/>
      <c r="PL466"/>
      <c r="PM466"/>
      <c r="PN466"/>
      <c r="PO466"/>
      <c r="PP466"/>
      <c r="PQ466"/>
      <c r="PR466"/>
      <c r="PS466"/>
      <c r="PT466"/>
      <c r="PU466"/>
      <c r="PV466"/>
      <c r="PW466"/>
      <c r="PX466"/>
      <c r="PY466"/>
      <c r="PZ466"/>
      <c r="QA466"/>
      <c r="QB466"/>
      <c r="QC466"/>
      <c r="QD466"/>
      <c r="QE466"/>
      <c r="QF466"/>
      <c r="QG466"/>
      <c r="QH466"/>
      <c r="QI466"/>
      <c r="QJ466"/>
      <c r="QK466"/>
      <c r="QL466"/>
      <c r="QM466"/>
      <c r="QN466"/>
      <c r="QO466"/>
      <c r="QP466"/>
      <c r="QQ466"/>
      <c r="QR466"/>
      <c r="QS466"/>
      <c r="QT466"/>
      <c r="QU466"/>
      <c r="QV466"/>
      <c r="QW466"/>
      <c r="QX466"/>
      <c r="QY466"/>
      <c r="QZ466"/>
      <c r="RA466"/>
      <c r="RB466"/>
      <c r="RC466"/>
      <c r="RD466"/>
      <c r="RE466"/>
      <c r="RF466"/>
      <c r="RG466"/>
      <c r="RH466"/>
      <c r="RI466"/>
      <c r="RJ466"/>
      <c r="RK466"/>
      <c r="RL466"/>
      <c r="RM466"/>
      <c r="RN466"/>
      <c r="RO466"/>
      <c r="RP466"/>
      <c r="RQ466"/>
      <c r="RR466"/>
      <c r="RS466"/>
      <c r="RT466"/>
      <c r="RU466"/>
      <c r="RV466"/>
      <c r="RW466"/>
      <c r="RX466"/>
      <c r="RY466"/>
      <c r="RZ466"/>
      <c r="SA466"/>
      <c r="SB466"/>
      <c r="SC466"/>
      <c r="SD466"/>
      <c r="SE466"/>
      <c r="SF466"/>
      <c r="SG466"/>
      <c r="SH466"/>
      <c r="SI466"/>
      <c r="SJ466"/>
      <c r="SK466"/>
      <c r="SL466"/>
      <c r="SM466"/>
      <c r="SN466"/>
      <c r="SO466"/>
      <c r="SP466"/>
    </row>
    <row r="467" spans="1:510" ht="16.5" customHeight="1" x14ac:dyDescent="0.2">
      <c r="A467" s="20">
        <v>1686</v>
      </c>
      <c r="B467" s="34" t="s">
        <v>70</v>
      </c>
      <c r="C467" s="34" t="s">
        <v>434</v>
      </c>
      <c r="D467" s="20" t="s">
        <v>51</v>
      </c>
      <c r="E467" s="20" t="s">
        <v>1345</v>
      </c>
      <c r="F467" s="22" t="s">
        <v>88</v>
      </c>
      <c r="G467" s="34" t="s">
        <v>42</v>
      </c>
      <c r="H467" s="20" t="s">
        <v>89</v>
      </c>
      <c r="I467" s="20" t="s">
        <v>27</v>
      </c>
      <c r="J467" s="35" t="s">
        <v>631</v>
      </c>
      <c r="K467" s="36"/>
      <c r="L467" s="36"/>
      <c r="M467" s="36"/>
      <c r="N467" s="36"/>
      <c r="O467" s="55">
        <v>500000000</v>
      </c>
      <c r="P467" s="37"/>
      <c r="Q467" s="34">
        <v>1</v>
      </c>
      <c r="R467" s="38"/>
      <c r="S467" s="39" t="s">
        <v>36</v>
      </c>
      <c r="T467" s="37">
        <f t="shared" si="8"/>
        <v>500000000</v>
      </c>
      <c r="U467" s="27" t="s">
        <v>39</v>
      </c>
      <c r="V467" s="28" t="s">
        <v>40</v>
      </c>
      <c r="W467"/>
      <c r="X467"/>
      <c r="Y467"/>
      <c r="Z467"/>
      <c r="AA467"/>
      <c r="AB467"/>
      <c r="AC467"/>
      <c r="AD467"/>
      <c r="AE467"/>
      <c r="AF467"/>
      <c r="AG467"/>
      <c r="AH467"/>
      <c r="AI467"/>
      <c r="AJ467"/>
      <c r="AK467"/>
      <c r="AL467"/>
      <c r="AM467"/>
      <c r="AN467"/>
      <c r="AO467"/>
      <c r="AP467"/>
      <c r="AQ467"/>
      <c r="AR467"/>
      <c r="AS467"/>
      <c r="AT467"/>
      <c r="AU467"/>
      <c r="AV467"/>
      <c r="AW467"/>
      <c r="AX467"/>
      <c r="AY467"/>
      <c r="AZ467"/>
      <c r="BA467"/>
      <c r="BB467"/>
      <c r="BC467"/>
      <c r="BD467"/>
      <c r="BE467"/>
      <c r="BF467"/>
      <c r="BG467"/>
      <c r="BH467"/>
      <c r="BI467"/>
      <c r="BJ467"/>
      <c r="BK467"/>
      <c r="BL467"/>
      <c r="BM467"/>
      <c r="BN467"/>
      <c r="BO467"/>
      <c r="BP467"/>
      <c r="BQ467"/>
      <c r="BR467"/>
      <c r="BS467"/>
      <c r="BT467"/>
      <c r="BU467"/>
      <c r="BV467"/>
      <c r="BW467"/>
      <c r="BX467"/>
      <c r="BY467"/>
      <c r="BZ467"/>
      <c r="CA467"/>
      <c r="CB467"/>
      <c r="CC467"/>
      <c r="CD467"/>
      <c r="CE467"/>
      <c r="CF467"/>
      <c r="CG467"/>
      <c r="CH467"/>
      <c r="CI467"/>
      <c r="CJ467"/>
      <c r="CK467"/>
      <c r="CL467"/>
      <c r="CM467"/>
      <c r="CN467"/>
      <c r="CO467"/>
      <c r="CP467"/>
      <c r="CQ467"/>
      <c r="CR467"/>
      <c r="CS467"/>
      <c r="CT467"/>
      <c r="CU467"/>
      <c r="CV467"/>
      <c r="CW467"/>
      <c r="CX467"/>
      <c r="CY467"/>
      <c r="CZ467"/>
      <c r="DA467"/>
      <c r="DB467"/>
      <c r="DC467"/>
      <c r="DD467"/>
      <c r="DE467"/>
      <c r="DF467"/>
      <c r="DG467"/>
      <c r="DH467"/>
      <c r="DI467"/>
      <c r="DJ467"/>
      <c r="DK467"/>
      <c r="DL467"/>
      <c r="DM467"/>
      <c r="DN467"/>
      <c r="DO467"/>
      <c r="DP467"/>
      <c r="DQ467"/>
      <c r="DR467"/>
      <c r="DS467"/>
      <c r="DT467"/>
      <c r="DU467"/>
      <c r="DV467"/>
      <c r="DW467"/>
      <c r="DX467"/>
      <c r="DY467"/>
      <c r="DZ467"/>
      <c r="EA467"/>
      <c r="EB467"/>
      <c r="EC467"/>
      <c r="ED467"/>
      <c r="EE467"/>
      <c r="EF467"/>
      <c r="EG467"/>
      <c r="EH467"/>
      <c r="EI467"/>
      <c r="EJ467"/>
      <c r="EK467"/>
      <c r="EL467"/>
      <c r="EM467"/>
      <c r="EN467"/>
      <c r="EO467"/>
      <c r="EP467"/>
      <c r="EQ467"/>
      <c r="ER467"/>
      <c r="ES467"/>
      <c r="ET467"/>
      <c r="EU467"/>
      <c r="EV467"/>
      <c r="EW467"/>
      <c r="EX467"/>
      <c r="EY467"/>
      <c r="EZ467"/>
      <c r="FA467"/>
      <c r="FB467"/>
      <c r="FC467"/>
      <c r="FD467"/>
      <c r="FE467"/>
      <c r="FF467"/>
      <c r="FG467"/>
      <c r="FH467"/>
      <c r="FI467"/>
      <c r="FJ467"/>
      <c r="FK467"/>
      <c r="FL467"/>
      <c r="FM467"/>
      <c r="FN467"/>
      <c r="FO467"/>
      <c r="FP467"/>
      <c r="FQ467"/>
      <c r="FR467"/>
      <c r="FS467"/>
      <c r="FT467"/>
      <c r="FU467"/>
      <c r="FV467"/>
      <c r="FW467"/>
      <c r="FX467"/>
      <c r="FY467"/>
      <c r="FZ467"/>
      <c r="GA467"/>
      <c r="GB467"/>
      <c r="GC467"/>
      <c r="GD467"/>
      <c r="GE467"/>
      <c r="GF467"/>
      <c r="GG467"/>
      <c r="GH467"/>
      <c r="GI467"/>
      <c r="GJ467"/>
      <c r="GK467"/>
      <c r="GL467"/>
      <c r="GM467"/>
      <c r="GN467"/>
      <c r="GO467"/>
      <c r="GP467"/>
      <c r="GQ467"/>
      <c r="GR467"/>
      <c r="GS467"/>
      <c r="GT467"/>
      <c r="GU467"/>
      <c r="GV467"/>
      <c r="GW467"/>
      <c r="GX467"/>
      <c r="GY467"/>
      <c r="GZ467"/>
      <c r="HA467"/>
      <c r="HB467"/>
      <c r="HC467"/>
      <c r="HD467"/>
      <c r="HE467"/>
      <c r="HF467"/>
      <c r="HG467"/>
      <c r="HH467"/>
      <c r="HI467"/>
      <c r="HJ467"/>
      <c r="HK467"/>
      <c r="HL467"/>
      <c r="HM467"/>
      <c r="HN467"/>
      <c r="HO467"/>
      <c r="HP467"/>
      <c r="HQ467"/>
      <c r="HR467"/>
      <c r="HS467"/>
      <c r="HT467"/>
      <c r="HU467"/>
      <c r="HV467"/>
      <c r="HW467"/>
      <c r="HX467"/>
      <c r="HY467"/>
      <c r="HZ467"/>
      <c r="IA467"/>
      <c r="IB467"/>
      <c r="IC467"/>
      <c r="ID467"/>
      <c r="IE467"/>
      <c r="IF467"/>
      <c r="IG467"/>
      <c r="IH467"/>
      <c r="II467"/>
      <c r="IJ467"/>
      <c r="IK467"/>
      <c r="IL467"/>
      <c r="IM467"/>
      <c r="IN467"/>
      <c r="IO467"/>
      <c r="IP467"/>
      <c r="IQ467"/>
      <c r="IR467"/>
      <c r="IS467"/>
      <c r="IT467"/>
      <c r="IU467"/>
      <c r="IV467"/>
      <c r="IW467"/>
      <c r="IX467"/>
      <c r="IY467"/>
      <c r="IZ467"/>
      <c r="JA467"/>
      <c r="JB467"/>
      <c r="JC467"/>
      <c r="JD467"/>
      <c r="JE467"/>
      <c r="JF467"/>
      <c r="JG467"/>
      <c r="JH467"/>
      <c r="JI467"/>
      <c r="JJ467"/>
      <c r="JK467"/>
      <c r="JL467"/>
      <c r="JM467"/>
      <c r="JN467"/>
      <c r="JO467"/>
      <c r="JP467"/>
      <c r="JQ467"/>
      <c r="JR467"/>
      <c r="JS467"/>
      <c r="JT467"/>
      <c r="JU467"/>
      <c r="JV467"/>
      <c r="JW467"/>
      <c r="JX467"/>
      <c r="JY467"/>
      <c r="JZ467"/>
      <c r="KA467"/>
      <c r="KB467"/>
      <c r="KC467"/>
      <c r="KD467"/>
      <c r="KE467"/>
      <c r="KF467"/>
      <c r="KG467"/>
      <c r="KH467"/>
      <c r="KI467"/>
      <c r="KJ467"/>
      <c r="KK467"/>
      <c r="KL467"/>
      <c r="KM467"/>
      <c r="KN467"/>
      <c r="KO467"/>
      <c r="KP467"/>
      <c r="KQ467"/>
      <c r="KR467"/>
      <c r="KS467"/>
      <c r="KT467"/>
      <c r="KU467"/>
      <c r="KV467"/>
      <c r="KW467"/>
      <c r="KX467"/>
      <c r="KY467"/>
      <c r="KZ467"/>
      <c r="LA467"/>
      <c r="LB467"/>
      <c r="LC467"/>
      <c r="LD467"/>
      <c r="LE467"/>
      <c r="LF467"/>
      <c r="LG467"/>
      <c r="LH467"/>
      <c r="LI467"/>
      <c r="LJ467"/>
      <c r="LK467"/>
      <c r="LL467"/>
      <c r="LM467"/>
      <c r="LN467"/>
      <c r="LO467"/>
      <c r="LP467"/>
      <c r="LQ467"/>
      <c r="LR467"/>
      <c r="LS467"/>
      <c r="LT467"/>
      <c r="LU467"/>
      <c r="LV467"/>
      <c r="LW467"/>
      <c r="LX467"/>
      <c r="LY467"/>
      <c r="LZ467"/>
      <c r="MA467"/>
      <c r="MB467"/>
      <c r="MC467"/>
      <c r="MD467"/>
      <c r="ME467"/>
      <c r="MF467"/>
      <c r="MG467"/>
      <c r="MH467"/>
      <c r="MI467"/>
      <c r="MJ467"/>
      <c r="MK467"/>
      <c r="ML467"/>
      <c r="MM467"/>
      <c r="MN467"/>
      <c r="MO467"/>
      <c r="MP467"/>
      <c r="MQ467"/>
      <c r="MR467"/>
      <c r="MS467"/>
      <c r="MT467"/>
      <c r="MU467"/>
      <c r="MV467"/>
      <c r="MW467"/>
      <c r="MX467"/>
      <c r="MY467"/>
      <c r="MZ467"/>
      <c r="NA467"/>
      <c r="NB467"/>
      <c r="NC467"/>
      <c r="ND467"/>
      <c r="NE467"/>
      <c r="NF467"/>
      <c r="NG467"/>
      <c r="NH467"/>
      <c r="NI467"/>
      <c r="NJ467"/>
      <c r="NK467"/>
      <c r="NL467"/>
      <c r="NM467"/>
      <c r="NN467"/>
      <c r="NO467"/>
      <c r="NP467"/>
      <c r="NQ467"/>
      <c r="NR467"/>
      <c r="NS467"/>
      <c r="NT467"/>
      <c r="NU467"/>
      <c r="NV467"/>
      <c r="NW467"/>
      <c r="NX467"/>
      <c r="NY467"/>
      <c r="NZ467"/>
      <c r="OA467"/>
      <c r="OB467"/>
      <c r="OC467"/>
      <c r="OD467"/>
      <c r="OE467"/>
      <c r="OF467"/>
      <c r="OG467"/>
      <c r="OH467"/>
      <c r="OI467"/>
      <c r="OJ467"/>
      <c r="OK467"/>
      <c r="OL467"/>
      <c r="OM467"/>
      <c r="ON467"/>
      <c r="OO467"/>
      <c r="OP467"/>
      <c r="OQ467"/>
      <c r="OR467"/>
      <c r="OS467"/>
      <c r="OT467"/>
      <c r="OU467"/>
      <c r="OV467"/>
      <c r="OW467"/>
      <c r="OX467"/>
      <c r="OY467"/>
      <c r="OZ467"/>
      <c r="PA467"/>
      <c r="PB467"/>
      <c r="PC467"/>
      <c r="PD467"/>
      <c r="PE467"/>
      <c r="PF467"/>
      <c r="PG467"/>
      <c r="PH467"/>
      <c r="PI467"/>
      <c r="PJ467"/>
      <c r="PK467"/>
      <c r="PL467"/>
      <c r="PM467"/>
      <c r="PN467"/>
      <c r="PO467"/>
      <c r="PP467"/>
      <c r="PQ467"/>
      <c r="PR467"/>
      <c r="PS467"/>
      <c r="PT467"/>
      <c r="PU467"/>
      <c r="PV467"/>
      <c r="PW467"/>
      <c r="PX467"/>
      <c r="PY467"/>
      <c r="PZ467"/>
      <c r="QA467"/>
      <c r="QB467"/>
      <c r="QC467"/>
      <c r="QD467"/>
      <c r="QE467"/>
      <c r="QF467"/>
      <c r="QG467"/>
      <c r="QH467"/>
      <c r="QI467"/>
      <c r="QJ467"/>
      <c r="QK467"/>
      <c r="QL467"/>
      <c r="QM467"/>
      <c r="QN467"/>
      <c r="QO467"/>
      <c r="QP467"/>
      <c r="QQ467"/>
      <c r="QR467"/>
      <c r="QS467"/>
      <c r="QT467"/>
      <c r="QU467"/>
      <c r="QV467"/>
      <c r="QW467"/>
      <c r="QX467"/>
      <c r="QY467"/>
      <c r="QZ467"/>
      <c r="RA467"/>
      <c r="RB467"/>
      <c r="RC467"/>
      <c r="RD467"/>
      <c r="RE467"/>
      <c r="RF467"/>
      <c r="RG467"/>
      <c r="RH467"/>
      <c r="RI467"/>
      <c r="RJ467"/>
      <c r="RK467"/>
      <c r="RL467"/>
      <c r="RM467"/>
      <c r="RN467"/>
      <c r="RO467"/>
      <c r="RP467"/>
      <c r="RQ467"/>
      <c r="RR467"/>
      <c r="RS467"/>
      <c r="RT467"/>
      <c r="RU467"/>
      <c r="RV467"/>
      <c r="RW467"/>
      <c r="RX467"/>
      <c r="RY467"/>
      <c r="RZ467"/>
      <c r="SA467"/>
      <c r="SB467"/>
      <c r="SC467"/>
      <c r="SD467"/>
      <c r="SE467"/>
      <c r="SF467"/>
      <c r="SG467"/>
      <c r="SH467"/>
      <c r="SI467"/>
      <c r="SJ467"/>
      <c r="SK467"/>
      <c r="SL467"/>
      <c r="SM467"/>
      <c r="SN467"/>
      <c r="SO467"/>
      <c r="SP467"/>
    </row>
    <row r="468" spans="1:510" ht="16.5" customHeight="1" x14ac:dyDescent="0.2">
      <c r="A468" s="20">
        <v>1687</v>
      </c>
      <c r="B468" s="34" t="s">
        <v>70</v>
      </c>
      <c r="C468" s="34" t="s">
        <v>434</v>
      </c>
      <c r="D468" s="20" t="s">
        <v>51</v>
      </c>
      <c r="E468" s="20" t="s">
        <v>1345</v>
      </c>
      <c r="F468" s="22" t="s">
        <v>88</v>
      </c>
      <c r="G468" s="34" t="s">
        <v>42</v>
      </c>
      <c r="H468" s="20" t="s">
        <v>89</v>
      </c>
      <c r="I468" s="20" t="s">
        <v>27</v>
      </c>
      <c r="J468" s="35" t="s">
        <v>632</v>
      </c>
      <c r="K468" s="36"/>
      <c r="L468" s="36"/>
      <c r="M468" s="36"/>
      <c r="N468" s="36"/>
      <c r="O468" s="55">
        <v>500000000</v>
      </c>
      <c r="P468" s="37"/>
      <c r="Q468" s="34">
        <v>1</v>
      </c>
      <c r="R468" s="38"/>
      <c r="S468" s="39" t="s">
        <v>36</v>
      </c>
      <c r="T468" s="37">
        <f t="shared" si="8"/>
        <v>500000000</v>
      </c>
      <c r="U468" s="27" t="s">
        <v>39</v>
      </c>
      <c r="V468" s="28" t="s">
        <v>40</v>
      </c>
      <c r="W468"/>
      <c r="X468"/>
      <c r="Y468"/>
      <c r="Z468"/>
      <c r="AA468"/>
      <c r="AB468"/>
      <c r="AC468"/>
      <c r="AD468"/>
      <c r="AE468"/>
      <c r="AF468"/>
      <c r="AG468"/>
      <c r="AH468"/>
      <c r="AI468"/>
      <c r="AJ468"/>
      <c r="AK468"/>
      <c r="AL468"/>
      <c r="AM468"/>
      <c r="AN468"/>
      <c r="AO468"/>
      <c r="AP468"/>
      <c r="AQ468"/>
      <c r="AR468"/>
      <c r="AS468"/>
      <c r="AT468"/>
      <c r="AU468"/>
      <c r="AV468"/>
      <c r="AW468"/>
      <c r="AX468"/>
      <c r="AY468"/>
      <c r="AZ468"/>
      <c r="BA468"/>
      <c r="BB468"/>
      <c r="BC468"/>
      <c r="BD468"/>
      <c r="BE468"/>
      <c r="BF468"/>
      <c r="BG468"/>
      <c r="BH468"/>
      <c r="BI468"/>
      <c r="BJ468"/>
      <c r="BK468"/>
      <c r="BL468"/>
      <c r="BM468"/>
      <c r="BN468"/>
      <c r="BO468"/>
      <c r="BP468"/>
      <c r="BQ468"/>
      <c r="BR468"/>
      <c r="BS468"/>
      <c r="BT468"/>
      <c r="BU468"/>
      <c r="BV468"/>
      <c r="BW468"/>
      <c r="BX468"/>
      <c r="BY468"/>
      <c r="BZ468"/>
      <c r="CA468"/>
      <c r="CB468"/>
      <c r="CC468"/>
      <c r="CD468"/>
      <c r="CE468"/>
      <c r="CF468"/>
      <c r="CG468"/>
      <c r="CH468"/>
      <c r="CI468"/>
      <c r="CJ468"/>
      <c r="CK468"/>
      <c r="CL468"/>
      <c r="CM468"/>
      <c r="CN468"/>
      <c r="CO468"/>
      <c r="CP468"/>
      <c r="CQ468"/>
      <c r="CR468"/>
      <c r="CS468"/>
      <c r="CT468"/>
      <c r="CU468"/>
      <c r="CV468"/>
      <c r="CW468"/>
      <c r="CX468"/>
      <c r="CY468"/>
      <c r="CZ468"/>
      <c r="DA468"/>
      <c r="DB468"/>
      <c r="DC468"/>
      <c r="DD468"/>
      <c r="DE468"/>
      <c r="DF468"/>
      <c r="DG468"/>
      <c r="DH468"/>
      <c r="DI468"/>
      <c r="DJ468"/>
      <c r="DK468"/>
      <c r="DL468"/>
      <c r="DM468"/>
      <c r="DN468"/>
      <c r="DO468"/>
      <c r="DP468"/>
      <c r="DQ468"/>
      <c r="DR468"/>
      <c r="DS468"/>
      <c r="DT468"/>
      <c r="DU468"/>
      <c r="DV468"/>
      <c r="DW468"/>
      <c r="DX468"/>
      <c r="DY468"/>
      <c r="DZ468"/>
      <c r="EA468"/>
      <c r="EB468"/>
      <c r="EC468"/>
      <c r="ED468"/>
      <c r="EE468"/>
      <c r="EF468"/>
      <c r="EG468"/>
      <c r="EH468"/>
      <c r="EI468"/>
      <c r="EJ468"/>
      <c r="EK468"/>
      <c r="EL468"/>
      <c r="EM468"/>
      <c r="EN468"/>
      <c r="EO468"/>
      <c r="EP468"/>
      <c r="EQ468"/>
      <c r="ER468"/>
      <c r="ES468"/>
      <c r="ET468"/>
      <c r="EU468"/>
      <c r="EV468"/>
      <c r="EW468"/>
      <c r="EX468"/>
      <c r="EY468"/>
      <c r="EZ468"/>
      <c r="FA468"/>
      <c r="FB468"/>
      <c r="FC468"/>
      <c r="FD468"/>
      <c r="FE468"/>
      <c r="FF468"/>
      <c r="FG468"/>
      <c r="FH468"/>
      <c r="FI468"/>
      <c r="FJ468"/>
      <c r="FK468"/>
      <c r="FL468"/>
      <c r="FM468"/>
      <c r="FN468"/>
      <c r="FO468"/>
      <c r="FP468"/>
      <c r="FQ468"/>
      <c r="FR468"/>
      <c r="FS468"/>
      <c r="FT468"/>
      <c r="FU468"/>
      <c r="FV468"/>
      <c r="FW468"/>
      <c r="FX468"/>
      <c r="FY468"/>
      <c r="FZ468"/>
      <c r="GA468"/>
      <c r="GB468"/>
      <c r="GC468"/>
      <c r="GD468"/>
      <c r="GE468"/>
      <c r="GF468"/>
      <c r="GG468"/>
      <c r="GH468"/>
      <c r="GI468"/>
      <c r="GJ468"/>
      <c r="GK468"/>
      <c r="GL468"/>
      <c r="GM468"/>
      <c r="GN468"/>
      <c r="GO468"/>
      <c r="GP468"/>
      <c r="GQ468"/>
      <c r="GR468"/>
      <c r="GS468"/>
      <c r="GT468"/>
      <c r="GU468"/>
      <c r="GV468"/>
      <c r="GW468"/>
      <c r="GX468"/>
      <c r="GY468"/>
      <c r="GZ468"/>
      <c r="HA468"/>
      <c r="HB468"/>
      <c r="HC468"/>
      <c r="HD468"/>
      <c r="HE468"/>
      <c r="HF468"/>
      <c r="HG468"/>
      <c r="HH468"/>
      <c r="HI468"/>
      <c r="HJ468"/>
      <c r="HK468"/>
      <c r="HL468"/>
      <c r="HM468"/>
      <c r="HN468"/>
      <c r="HO468"/>
      <c r="HP468"/>
      <c r="HQ468"/>
      <c r="HR468"/>
      <c r="HS468"/>
      <c r="HT468"/>
      <c r="HU468"/>
      <c r="HV468"/>
      <c r="HW468"/>
      <c r="HX468"/>
      <c r="HY468"/>
      <c r="HZ468"/>
      <c r="IA468"/>
      <c r="IB468"/>
      <c r="IC468"/>
      <c r="ID468"/>
      <c r="IE468"/>
      <c r="IF468"/>
      <c r="IG468"/>
      <c r="IH468"/>
      <c r="II468"/>
      <c r="IJ468"/>
      <c r="IK468"/>
      <c r="IL468"/>
      <c r="IM468"/>
      <c r="IN468"/>
      <c r="IO468"/>
      <c r="IP468"/>
      <c r="IQ468"/>
      <c r="IR468"/>
      <c r="IS468"/>
      <c r="IT468"/>
      <c r="IU468"/>
      <c r="IV468"/>
      <c r="IW468"/>
      <c r="IX468"/>
      <c r="IY468"/>
      <c r="IZ468"/>
      <c r="JA468"/>
      <c r="JB468"/>
      <c r="JC468"/>
      <c r="JD468"/>
      <c r="JE468"/>
      <c r="JF468"/>
      <c r="JG468"/>
      <c r="JH468"/>
      <c r="JI468"/>
      <c r="JJ468"/>
      <c r="JK468"/>
      <c r="JL468"/>
      <c r="JM468"/>
      <c r="JN468"/>
      <c r="JO468"/>
      <c r="JP468"/>
      <c r="JQ468"/>
      <c r="JR468"/>
      <c r="JS468"/>
      <c r="JT468"/>
      <c r="JU468"/>
      <c r="JV468"/>
      <c r="JW468"/>
      <c r="JX468"/>
      <c r="JY468"/>
      <c r="JZ468"/>
      <c r="KA468"/>
      <c r="KB468"/>
      <c r="KC468"/>
      <c r="KD468"/>
      <c r="KE468"/>
      <c r="KF468"/>
      <c r="KG468"/>
      <c r="KH468"/>
      <c r="KI468"/>
      <c r="KJ468"/>
      <c r="KK468"/>
      <c r="KL468"/>
      <c r="KM468"/>
      <c r="KN468"/>
      <c r="KO468"/>
      <c r="KP468"/>
      <c r="KQ468"/>
      <c r="KR468"/>
      <c r="KS468"/>
      <c r="KT468"/>
      <c r="KU468"/>
      <c r="KV468"/>
      <c r="KW468"/>
      <c r="KX468"/>
      <c r="KY468"/>
      <c r="KZ468"/>
      <c r="LA468"/>
      <c r="LB468"/>
      <c r="LC468"/>
      <c r="LD468"/>
      <c r="LE468"/>
      <c r="LF468"/>
      <c r="LG468"/>
      <c r="LH468"/>
      <c r="LI468"/>
      <c r="LJ468"/>
      <c r="LK468"/>
      <c r="LL468"/>
      <c r="LM468"/>
      <c r="LN468"/>
      <c r="LO468"/>
      <c r="LP468"/>
      <c r="LQ468"/>
      <c r="LR468"/>
      <c r="LS468"/>
      <c r="LT468"/>
      <c r="LU468"/>
      <c r="LV468"/>
      <c r="LW468"/>
      <c r="LX468"/>
      <c r="LY468"/>
      <c r="LZ468"/>
      <c r="MA468"/>
      <c r="MB468"/>
      <c r="MC468"/>
      <c r="MD468"/>
      <c r="ME468"/>
      <c r="MF468"/>
      <c r="MG468"/>
      <c r="MH468"/>
      <c r="MI468"/>
      <c r="MJ468"/>
      <c r="MK468"/>
      <c r="ML468"/>
      <c r="MM468"/>
      <c r="MN468"/>
      <c r="MO468"/>
      <c r="MP468"/>
      <c r="MQ468"/>
      <c r="MR468"/>
      <c r="MS468"/>
      <c r="MT468"/>
      <c r="MU468"/>
      <c r="MV468"/>
      <c r="MW468"/>
      <c r="MX468"/>
      <c r="MY468"/>
      <c r="MZ468"/>
      <c r="NA468"/>
      <c r="NB468"/>
      <c r="NC468"/>
      <c r="ND468"/>
      <c r="NE468"/>
      <c r="NF468"/>
      <c r="NG468"/>
      <c r="NH468"/>
      <c r="NI468"/>
      <c r="NJ468"/>
      <c r="NK468"/>
      <c r="NL468"/>
      <c r="NM468"/>
      <c r="NN468"/>
      <c r="NO468"/>
      <c r="NP468"/>
      <c r="NQ468"/>
      <c r="NR468"/>
      <c r="NS468"/>
      <c r="NT468"/>
      <c r="NU468"/>
      <c r="NV468"/>
      <c r="NW468"/>
      <c r="NX468"/>
      <c r="NY468"/>
      <c r="NZ468"/>
      <c r="OA468"/>
      <c r="OB468"/>
      <c r="OC468"/>
      <c r="OD468"/>
      <c r="OE468"/>
      <c r="OF468"/>
      <c r="OG468"/>
      <c r="OH468"/>
      <c r="OI468"/>
      <c r="OJ468"/>
      <c r="OK468"/>
      <c r="OL468"/>
      <c r="OM468"/>
      <c r="ON468"/>
      <c r="OO468"/>
      <c r="OP468"/>
      <c r="OQ468"/>
      <c r="OR468"/>
      <c r="OS468"/>
      <c r="OT468"/>
      <c r="OU468"/>
      <c r="OV468"/>
      <c r="OW468"/>
      <c r="OX468"/>
      <c r="OY468"/>
      <c r="OZ468"/>
      <c r="PA468"/>
      <c r="PB468"/>
      <c r="PC468"/>
      <c r="PD468"/>
      <c r="PE468"/>
      <c r="PF468"/>
      <c r="PG468"/>
      <c r="PH468"/>
      <c r="PI468"/>
      <c r="PJ468"/>
      <c r="PK468"/>
      <c r="PL468"/>
      <c r="PM468"/>
      <c r="PN468"/>
      <c r="PO468"/>
      <c r="PP468"/>
      <c r="PQ468"/>
      <c r="PR468"/>
      <c r="PS468"/>
      <c r="PT468"/>
      <c r="PU468"/>
      <c r="PV468"/>
      <c r="PW468"/>
      <c r="PX468"/>
      <c r="PY468"/>
      <c r="PZ468"/>
      <c r="QA468"/>
      <c r="QB468"/>
      <c r="QC468"/>
      <c r="QD468"/>
      <c r="QE468"/>
      <c r="QF468"/>
      <c r="QG468"/>
      <c r="QH468"/>
      <c r="QI468"/>
      <c r="QJ468"/>
      <c r="QK468"/>
      <c r="QL468"/>
      <c r="QM468"/>
      <c r="QN468"/>
      <c r="QO468"/>
      <c r="QP468"/>
      <c r="QQ468"/>
      <c r="QR468"/>
      <c r="QS468"/>
      <c r="QT468"/>
      <c r="QU468"/>
      <c r="QV468"/>
      <c r="QW468"/>
      <c r="QX468"/>
      <c r="QY468"/>
      <c r="QZ468"/>
      <c r="RA468"/>
      <c r="RB468"/>
      <c r="RC468"/>
      <c r="RD468"/>
      <c r="RE468"/>
      <c r="RF468"/>
      <c r="RG468"/>
      <c r="RH468"/>
      <c r="RI468"/>
      <c r="RJ468"/>
      <c r="RK468"/>
      <c r="RL468"/>
      <c r="RM468"/>
      <c r="RN468"/>
      <c r="RO468"/>
      <c r="RP468"/>
      <c r="RQ468"/>
      <c r="RR468"/>
      <c r="RS468"/>
      <c r="RT468"/>
      <c r="RU468"/>
      <c r="RV468"/>
      <c r="RW468"/>
      <c r="RX468"/>
      <c r="RY468"/>
      <c r="RZ468"/>
      <c r="SA468"/>
      <c r="SB468"/>
      <c r="SC468"/>
      <c r="SD468"/>
      <c r="SE468"/>
      <c r="SF468"/>
      <c r="SG468"/>
      <c r="SH468"/>
      <c r="SI468"/>
      <c r="SJ468"/>
      <c r="SK468"/>
      <c r="SL468"/>
      <c r="SM468"/>
      <c r="SN468"/>
      <c r="SO468"/>
      <c r="SP468"/>
    </row>
    <row r="469" spans="1:510" ht="16.5" customHeight="1" x14ac:dyDescent="0.2">
      <c r="A469" s="20">
        <v>1688</v>
      </c>
      <c r="B469" s="34" t="s">
        <v>70</v>
      </c>
      <c r="C469" s="34" t="s">
        <v>434</v>
      </c>
      <c r="D469" s="20" t="s">
        <v>51</v>
      </c>
      <c r="E469" s="20" t="s">
        <v>1345</v>
      </c>
      <c r="F469" s="22" t="s">
        <v>88</v>
      </c>
      <c r="G469" s="34" t="s">
        <v>42</v>
      </c>
      <c r="H469" s="20" t="s">
        <v>89</v>
      </c>
      <c r="I469" s="20" t="s">
        <v>27</v>
      </c>
      <c r="J469" s="35" t="s">
        <v>633</v>
      </c>
      <c r="K469" s="36"/>
      <c r="L469" s="36"/>
      <c r="M469" s="36"/>
      <c r="N469" s="36"/>
      <c r="O469" s="55">
        <v>500000000</v>
      </c>
      <c r="P469" s="37"/>
      <c r="Q469" s="34">
        <v>1</v>
      </c>
      <c r="R469" s="38"/>
      <c r="S469" s="39" t="s">
        <v>36</v>
      </c>
      <c r="T469" s="37">
        <f t="shared" si="8"/>
        <v>500000000</v>
      </c>
      <c r="U469" s="27" t="s">
        <v>39</v>
      </c>
      <c r="V469" s="28" t="s">
        <v>40</v>
      </c>
      <c r="W469"/>
      <c r="X469"/>
      <c r="Y469"/>
      <c r="Z469"/>
      <c r="AA469"/>
      <c r="AB469"/>
      <c r="AC469"/>
      <c r="AD469"/>
      <c r="AE469"/>
      <c r="AF469"/>
      <c r="AG469"/>
      <c r="AH469"/>
      <c r="AI469"/>
      <c r="AJ469"/>
      <c r="AK469"/>
      <c r="AL469"/>
      <c r="AM469"/>
      <c r="AN469"/>
      <c r="AO469"/>
      <c r="AP469"/>
      <c r="AQ469"/>
      <c r="AR469"/>
      <c r="AS469"/>
      <c r="AT469"/>
      <c r="AU469"/>
      <c r="AV469"/>
      <c r="AW469"/>
      <c r="AX469"/>
      <c r="AY469"/>
      <c r="AZ469"/>
      <c r="BA469"/>
      <c r="BB469"/>
      <c r="BC469"/>
      <c r="BD469"/>
      <c r="BE469"/>
      <c r="BF469"/>
      <c r="BG469"/>
      <c r="BH469"/>
      <c r="BI469"/>
      <c r="BJ469"/>
      <c r="BK469"/>
      <c r="BL469"/>
      <c r="BM469"/>
      <c r="BN469"/>
      <c r="BO469"/>
      <c r="BP469"/>
      <c r="BQ469"/>
      <c r="BR469"/>
      <c r="BS469"/>
      <c r="BT469"/>
      <c r="BU469"/>
      <c r="BV469"/>
      <c r="BW469"/>
      <c r="BX469"/>
      <c r="BY469"/>
      <c r="BZ469"/>
      <c r="CA469"/>
      <c r="CB469"/>
      <c r="CC469"/>
      <c r="CD469"/>
      <c r="CE469"/>
      <c r="CF469"/>
      <c r="CG469"/>
      <c r="CH469"/>
      <c r="CI469"/>
      <c r="CJ469"/>
      <c r="CK469"/>
      <c r="CL469"/>
      <c r="CM469"/>
      <c r="CN469"/>
      <c r="CO469"/>
      <c r="CP469"/>
      <c r="CQ469"/>
      <c r="CR469"/>
      <c r="CS469"/>
      <c r="CT469"/>
      <c r="CU469"/>
      <c r="CV469"/>
      <c r="CW469"/>
      <c r="CX469"/>
      <c r="CY469"/>
      <c r="CZ469"/>
      <c r="DA469"/>
      <c r="DB469"/>
      <c r="DC469"/>
      <c r="DD469"/>
      <c r="DE469"/>
      <c r="DF469"/>
      <c r="DG469"/>
      <c r="DH469"/>
      <c r="DI469"/>
      <c r="DJ469"/>
      <c r="DK469"/>
      <c r="DL469"/>
      <c r="DM469"/>
      <c r="DN469"/>
      <c r="DO469"/>
      <c r="DP469"/>
      <c r="DQ469"/>
      <c r="DR469"/>
      <c r="DS469"/>
      <c r="DT469"/>
      <c r="DU469"/>
      <c r="DV469"/>
      <c r="DW469"/>
      <c r="DX469"/>
      <c r="DY469"/>
      <c r="DZ469"/>
      <c r="EA469"/>
      <c r="EB469"/>
      <c r="EC469"/>
      <c r="ED469"/>
      <c r="EE469"/>
      <c r="EF469"/>
      <c r="EG469"/>
      <c r="EH469"/>
      <c r="EI469"/>
      <c r="EJ469"/>
      <c r="EK469"/>
      <c r="EL469"/>
      <c r="EM469"/>
      <c r="EN469"/>
      <c r="EO469"/>
      <c r="EP469"/>
      <c r="EQ469"/>
      <c r="ER469"/>
      <c r="ES469"/>
      <c r="ET469"/>
      <c r="EU469"/>
      <c r="EV469"/>
      <c r="EW469"/>
      <c r="EX469"/>
      <c r="EY469"/>
      <c r="EZ469"/>
      <c r="FA469"/>
      <c r="FB469"/>
      <c r="FC469"/>
      <c r="FD469"/>
      <c r="FE469"/>
      <c r="FF469"/>
      <c r="FG469"/>
      <c r="FH469"/>
      <c r="FI469"/>
      <c r="FJ469"/>
      <c r="FK469"/>
      <c r="FL469"/>
      <c r="FM469"/>
      <c r="FN469"/>
      <c r="FO469"/>
      <c r="FP469"/>
      <c r="FQ469"/>
      <c r="FR469"/>
      <c r="FS469"/>
      <c r="FT469"/>
      <c r="FU469"/>
      <c r="FV469"/>
      <c r="FW469"/>
      <c r="FX469"/>
      <c r="FY469"/>
      <c r="FZ469"/>
      <c r="GA469"/>
      <c r="GB469"/>
      <c r="GC469"/>
      <c r="GD469"/>
      <c r="GE469"/>
      <c r="GF469"/>
      <c r="GG469"/>
      <c r="GH469"/>
      <c r="GI469"/>
      <c r="GJ469"/>
      <c r="GK469"/>
      <c r="GL469"/>
      <c r="GM469"/>
      <c r="GN469"/>
      <c r="GO469"/>
      <c r="GP469"/>
      <c r="GQ469"/>
      <c r="GR469"/>
      <c r="GS469"/>
      <c r="GT469"/>
      <c r="GU469"/>
      <c r="GV469"/>
      <c r="GW469"/>
      <c r="GX469"/>
      <c r="GY469"/>
      <c r="GZ469"/>
      <c r="HA469"/>
      <c r="HB469"/>
      <c r="HC469"/>
      <c r="HD469"/>
      <c r="HE469"/>
      <c r="HF469"/>
      <c r="HG469"/>
      <c r="HH469"/>
      <c r="HI469"/>
      <c r="HJ469"/>
      <c r="HK469"/>
      <c r="HL469"/>
      <c r="HM469"/>
      <c r="HN469"/>
      <c r="HO469"/>
      <c r="HP469"/>
      <c r="HQ469"/>
      <c r="HR469"/>
      <c r="HS469"/>
      <c r="HT469"/>
      <c r="HU469"/>
      <c r="HV469"/>
      <c r="HW469"/>
      <c r="HX469"/>
      <c r="HY469"/>
      <c r="HZ469"/>
      <c r="IA469"/>
      <c r="IB469"/>
      <c r="IC469"/>
      <c r="ID469"/>
      <c r="IE469"/>
      <c r="IF469"/>
      <c r="IG469"/>
      <c r="IH469"/>
      <c r="II469"/>
      <c r="IJ469"/>
      <c r="IK469"/>
      <c r="IL469"/>
      <c r="IM469"/>
      <c r="IN469"/>
      <c r="IO469"/>
      <c r="IP469"/>
      <c r="IQ469"/>
      <c r="IR469"/>
      <c r="IS469"/>
      <c r="IT469"/>
      <c r="IU469"/>
      <c r="IV469"/>
      <c r="IW469"/>
      <c r="IX469"/>
      <c r="IY469"/>
      <c r="IZ469"/>
      <c r="JA469"/>
      <c r="JB469"/>
      <c r="JC469"/>
      <c r="JD469"/>
      <c r="JE469"/>
      <c r="JF469"/>
      <c r="JG469"/>
      <c r="JH469"/>
      <c r="JI469"/>
      <c r="JJ469"/>
      <c r="JK469"/>
      <c r="JL469"/>
      <c r="JM469"/>
      <c r="JN469"/>
      <c r="JO469"/>
      <c r="JP469"/>
      <c r="JQ469"/>
      <c r="JR469"/>
      <c r="JS469"/>
      <c r="JT469"/>
      <c r="JU469"/>
      <c r="JV469"/>
      <c r="JW469"/>
      <c r="JX469"/>
      <c r="JY469"/>
      <c r="JZ469"/>
      <c r="KA469"/>
      <c r="KB469"/>
      <c r="KC469"/>
      <c r="KD469"/>
      <c r="KE469"/>
      <c r="KF469"/>
      <c r="KG469"/>
      <c r="KH469"/>
      <c r="KI469"/>
      <c r="KJ469"/>
      <c r="KK469"/>
      <c r="KL469"/>
      <c r="KM469"/>
      <c r="KN469"/>
      <c r="KO469"/>
      <c r="KP469"/>
      <c r="KQ469"/>
      <c r="KR469"/>
      <c r="KS469"/>
      <c r="KT469"/>
      <c r="KU469"/>
      <c r="KV469"/>
      <c r="KW469"/>
      <c r="KX469"/>
      <c r="KY469"/>
      <c r="KZ469"/>
      <c r="LA469"/>
      <c r="LB469"/>
      <c r="LC469"/>
      <c r="LD469"/>
      <c r="LE469"/>
      <c r="LF469"/>
      <c r="LG469"/>
      <c r="LH469"/>
      <c r="LI469"/>
      <c r="LJ469"/>
      <c r="LK469"/>
      <c r="LL469"/>
      <c r="LM469"/>
      <c r="LN469"/>
      <c r="LO469"/>
      <c r="LP469"/>
      <c r="LQ469"/>
      <c r="LR469"/>
      <c r="LS469"/>
      <c r="LT469"/>
      <c r="LU469"/>
      <c r="LV469"/>
      <c r="LW469"/>
      <c r="LX469"/>
      <c r="LY469"/>
      <c r="LZ469"/>
      <c r="MA469"/>
      <c r="MB469"/>
      <c r="MC469"/>
      <c r="MD469"/>
      <c r="ME469"/>
      <c r="MF469"/>
      <c r="MG469"/>
      <c r="MH469"/>
      <c r="MI469"/>
      <c r="MJ469"/>
      <c r="MK469"/>
      <c r="ML469"/>
      <c r="MM469"/>
      <c r="MN469"/>
      <c r="MO469"/>
      <c r="MP469"/>
      <c r="MQ469"/>
      <c r="MR469"/>
      <c r="MS469"/>
      <c r="MT469"/>
      <c r="MU469"/>
      <c r="MV469"/>
      <c r="MW469"/>
      <c r="MX469"/>
      <c r="MY469"/>
      <c r="MZ469"/>
      <c r="NA469"/>
      <c r="NB469"/>
      <c r="NC469"/>
      <c r="ND469"/>
      <c r="NE469"/>
      <c r="NF469"/>
      <c r="NG469"/>
      <c r="NH469"/>
      <c r="NI469"/>
      <c r="NJ469"/>
      <c r="NK469"/>
      <c r="NL469"/>
      <c r="NM469"/>
      <c r="NN469"/>
      <c r="NO469"/>
      <c r="NP469"/>
      <c r="NQ469"/>
      <c r="NR469"/>
      <c r="NS469"/>
      <c r="NT469"/>
      <c r="NU469"/>
      <c r="NV469"/>
      <c r="NW469"/>
      <c r="NX469"/>
      <c r="NY469"/>
      <c r="NZ469"/>
      <c r="OA469"/>
      <c r="OB469"/>
      <c r="OC469"/>
      <c r="OD469"/>
      <c r="OE469"/>
      <c r="OF469"/>
      <c r="OG469"/>
      <c r="OH469"/>
      <c r="OI469"/>
      <c r="OJ469"/>
      <c r="OK469"/>
      <c r="OL469"/>
      <c r="OM469"/>
      <c r="ON469"/>
      <c r="OO469"/>
      <c r="OP469"/>
      <c r="OQ469"/>
      <c r="OR469"/>
      <c r="OS469"/>
      <c r="OT469"/>
      <c r="OU469"/>
      <c r="OV469"/>
      <c r="OW469"/>
      <c r="OX469"/>
      <c r="OY469"/>
      <c r="OZ469"/>
      <c r="PA469"/>
      <c r="PB469"/>
      <c r="PC469"/>
      <c r="PD469"/>
      <c r="PE469"/>
      <c r="PF469"/>
      <c r="PG469"/>
      <c r="PH469"/>
      <c r="PI469"/>
      <c r="PJ469"/>
      <c r="PK469"/>
      <c r="PL469"/>
      <c r="PM469"/>
      <c r="PN469"/>
      <c r="PO469"/>
      <c r="PP469"/>
      <c r="PQ469"/>
      <c r="PR469"/>
      <c r="PS469"/>
      <c r="PT469"/>
      <c r="PU469"/>
      <c r="PV469"/>
      <c r="PW469"/>
      <c r="PX469"/>
      <c r="PY469"/>
      <c r="PZ469"/>
      <c r="QA469"/>
      <c r="QB469"/>
      <c r="QC469"/>
      <c r="QD469"/>
      <c r="QE469"/>
      <c r="QF469"/>
      <c r="QG469"/>
      <c r="QH469"/>
      <c r="QI469"/>
      <c r="QJ469"/>
      <c r="QK469"/>
      <c r="QL469"/>
      <c r="QM469"/>
      <c r="QN469"/>
      <c r="QO469"/>
      <c r="QP469"/>
      <c r="QQ469"/>
      <c r="QR469"/>
      <c r="QS469"/>
      <c r="QT469"/>
      <c r="QU469"/>
      <c r="QV469"/>
      <c r="QW469"/>
      <c r="QX469"/>
      <c r="QY469"/>
      <c r="QZ469"/>
      <c r="RA469"/>
      <c r="RB469"/>
      <c r="RC469"/>
      <c r="RD469"/>
      <c r="RE469"/>
      <c r="RF469"/>
      <c r="RG469"/>
      <c r="RH469"/>
      <c r="RI469"/>
      <c r="RJ469"/>
      <c r="RK469"/>
      <c r="RL469"/>
      <c r="RM469"/>
      <c r="RN469"/>
      <c r="RO469"/>
      <c r="RP469"/>
      <c r="RQ469"/>
      <c r="RR469"/>
      <c r="RS469"/>
      <c r="RT469"/>
      <c r="RU469"/>
      <c r="RV469"/>
      <c r="RW469"/>
      <c r="RX469"/>
      <c r="RY469"/>
      <c r="RZ469"/>
      <c r="SA469"/>
      <c r="SB469"/>
      <c r="SC469"/>
      <c r="SD469"/>
      <c r="SE469"/>
      <c r="SF469"/>
      <c r="SG469"/>
      <c r="SH469"/>
      <c r="SI469"/>
      <c r="SJ469"/>
      <c r="SK469"/>
      <c r="SL469"/>
      <c r="SM469"/>
      <c r="SN469"/>
      <c r="SO469"/>
      <c r="SP469"/>
    </row>
    <row r="470" spans="1:510" ht="16.5" customHeight="1" x14ac:dyDescent="0.2">
      <c r="A470" s="20">
        <v>1689</v>
      </c>
      <c r="B470" s="34" t="s">
        <v>70</v>
      </c>
      <c r="C470" s="34" t="s">
        <v>97</v>
      </c>
      <c r="D470" s="20" t="s">
        <v>51</v>
      </c>
      <c r="E470" s="20" t="s">
        <v>1345</v>
      </c>
      <c r="F470" s="22" t="s">
        <v>88</v>
      </c>
      <c r="G470" s="34" t="s">
        <v>42</v>
      </c>
      <c r="H470" s="20" t="s">
        <v>89</v>
      </c>
      <c r="I470" s="20" t="s">
        <v>27</v>
      </c>
      <c r="J470" s="35" t="s">
        <v>634</v>
      </c>
      <c r="K470" s="36"/>
      <c r="L470" s="36"/>
      <c r="M470" s="36"/>
      <c r="N470" s="36"/>
      <c r="O470" s="55">
        <v>2500000000</v>
      </c>
      <c r="P470" s="37"/>
      <c r="Q470" s="34">
        <v>1</v>
      </c>
      <c r="R470" s="38"/>
      <c r="S470" s="39" t="s">
        <v>36</v>
      </c>
      <c r="T470" s="37">
        <f t="shared" ref="T470:T533" si="9">IF(P470&lt;&gt;0,P470*Q470,O470*Q470)</f>
        <v>2500000000</v>
      </c>
      <c r="U470" s="27" t="s">
        <v>39</v>
      </c>
      <c r="V470" s="28" t="s">
        <v>40</v>
      </c>
      <c r="W470"/>
      <c r="X470"/>
      <c r="Y470"/>
      <c r="Z470"/>
      <c r="AA470"/>
      <c r="AB470"/>
      <c r="AC470"/>
      <c r="AD470"/>
      <c r="AE470"/>
      <c r="AF470"/>
      <c r="AG470"/>
      <c r="AH470"/>
      <c r="AI470"/>
      <c r="AJ470"/>
      <c r="AK470"/>
      <c r="AL470"/>
      <c r="AM470"/>
      <c r="AN470"/>
      <c r="AO470"/>
      <c r="AP470"/>
      <c r="AQ470"/>
      <c r="AR470"/>
      <c r="AS470"/>
      <c r="AT470"/>
      <c r="AU470"/>
      <c r="AV470"/>
      <c r="AW470"/>
      <c r="AX470"/>
      <c r="AY470"/>
      <c r="AZ470"/>
      <c r="BA470"/>
      <c r="BB470"/>
      <c r="BC470"/>
      <c r="BD470"/>
      <c r="BE470"/>
      <c r="BF470"/>
      <c r="BG470"/>
      <c r="BH470"/>
      <c r="BI470"/>
      <c r="BJ470"/>
      <c r="BK470"/>
      <c r="BL470"/>
      <c r="BM470"/>
      <c r="BN470"/>
      <c r="BO470"/>
      <c r="BP470"/>
      <c r="BQ470"/>
      <c r="BR470"/>
      <c r="BS470"/>
      <c r="BT470"/>
      <c r="BU470"/>
      <c r="BV470"/>
      <c r="BW470"/>
      <c r="BX470"/>
      <c r="BY470"/>
      <c r="BZ470"/>
      <c r="CA470"/>
      <c r="CB470"/>
      <c r="CC470"/>
      <c r="CD470"/>
      <c r="CE470"/>
      <c r="CF470"/>
      <c r="CG470"/>
      <c r="CH470"/>
      <c r="CI470"/>
      <c r="CJ470"/>
      <c r="CK470"/>
      <c r="CL470"/>
      <c r="CM470"/>
      <c r="CN470"/>
      <c r="CO470"/>
      <c r="CP470"/>
      <c r="CQ470"/>
      <c r="CR470"/>
      <c r="CS470"/>
      <c r="CT470"/>
      <c r="CU470"/>
      <c r="CV470"/>
      <c r="CW470"/>
      <c r="CX470"/>
      <c r="CY470"/>
      <c r="CZ470"/>
      <c r="DA470"/>
      <c r="DB470"/>
      <c r="DC470"/>
      <c r="DD470"/>
      <c r="DE470"/>
      <c r="DF470"/>
      <c r="DG470"/>
      <c r="DH470"/>
      <c r="DI470"/>
      <c r="DJ470"/>
      <c r="DK470"/>
      <c r="DL470"/>
      <c r="DM470"/>
      <c r="DN470"/>
      <c r="DO470"/>
      <c r="DP470"/>
      <c r="DQ470"/>
      <c r="DR470"/>
      <c r="DS470"/>
      <c r="DT470"/>
      <c r="DU470"/>
      <c r="DV470"/>
      <c r="DW470"/>
      <c r="DX470"/>
      <c r="DY470"/>
      <c r="DZ470"/>
      <c r="EA470"/>
      <c r="EB470"/>
      <c r="EC470"/>
      <c r="ED470"/>
      <c r="EE470"/>
      <c r="EF470"/>
      <c r="EG470"/>
      <c r="EH470"/>
      <c r="EI470"/>
      <c r="EJ470"/>
      <c r="EK470"/>
      <c r="EL470"/>
      <c r="EM470"/>
      <c r="EN470"/>
      <c r="EO470"/>
      <c r="EP470"/>
      <c r="EQ470"/>
      <c r="ER470"/>
      <c r="ES470"/>
      <c r="ET470"/>
      <c r="EU470"/>
      <c r="EV470"/>
      <c r="EW470"/>
      <c r="EX470"/>
      <c r="EY470"/>
      <c r="EZ470"/>
      <c r="FA470"/>
      <c r="FB470"/>
      <c r="FC470"/>
      <c r="FD470"/>
      <c r="FE470"/>
      <c r="FF470"/>
      <c r="FG470"/>
      <c r="FH470"/>
      <c r="FI470"/>
      <c r="FJ470"/>
      <c r="FK470"/>
      <c r="FL470"/>
      <c r="FM470"/>
      <c r="FN470"/>
      <c r="FO470"/>
      <c r="FP470"/>
      <c r="FQ470"/>
      <c r="FR470"/>
      <c r="FS470"/>
      <c r="FT470"/>
      <c r="FU470"/>
      <c r="FV470"/>
      <c r="FW470"/>
      <c r="FX470"/>
      <c r="FY470"/>
      <c r="FZ470"/>
      <c r="GA470"/>
      <c r="GB470"/>
      <c r="GC470"/>
      <c r="GD470"/>
      <c r="GE470"/>
      <c r="GF470"/>
      <c r="GG470"/>
      <c r="GH470"/>
      <c r="GI470"/>
      <c r="GJ470"/>
      <c r="GK470"/>
      <c r="GL470"/>
      <c r="GM470"/>
      <c r="GN470"/>
      <c r="GO470"/>
      <c r="GP470"/>
      <c r="GQ470"/>
      <c r="GR470"/>
      <c r="GS470"/>
      <c r="GT470"/>
      <c r="GU470"/>
      <c r="GV470"/>
      <c r="GW470"/>
      <c r="GX470"/>
      <c r="GY470"/>
      <c r="GZ470"/>
      <c r="HA470"/>
      <c r="HB470"/>
      <c r="HC470"/>
      <c r="HD470"/>
      <c r="HE470"/>
      <c r="HF470"/>
      <c r="HG470"/>
      <c r="HH470"/>
      <c r="HI470"/>
      <c r="HJ470"/>
      <c r="HK470"/>
      <c r="HL470"/>
      <c r="HM470"/>
      <c r="HN470"/>
      <c r="HO470"/>
      <c r="HP470"/>
      <c r="HQ470"/>
      <c r="HR470"/>
      <c r="HS470"/>
      <c r="HT470"/>
      <c r="HU470"/>
      <c r="HV470"/>
      <c r="HW470"/>
      <c r="HX470"/>
      <c r="HY470"/>
      <c r="HZ470"/>
      <c r="IA470"/>
      <c r="IB470"/>
      <c r="IC470"/>
      <c r="ID470"/>
      <c r="IE470"/>
      <c r="IF470"/>
      <c r="IG470"/>
      <c r="IH470"/>
      <c r="II470"/>
      <c r="IJ470"/>
      <c r="IK470"/>
      <c r="IL470"/>
      <c r="IM470"/>
      <c r="IN470"/>
      <c r="IO470"/>
      <c r="IP470"/>
      <c r="IQ470"/>
      <c r="IR470"/>
      <c r="IS470"/>
      <c r="IT470"/>
      <c r="IU470"/>
      <c r="IV470"/>
      <c r="IW470"/>
      <c r="IX470"/>
      <c r="IY470"/>
      <c r="IZ470"/>
      <c r="JA470"/>
      <c r="JB470"/>
      <c r="JC470"/>
      <c r="JD470"/>
      <c r="JE470"/>
      <c r="JF470"/>
      <c r="JG470"/>
      <c r="JH470"/>
      <c r="JI470"/>
      <c r="JJ470"/>
      <c r="JK470"/>
      <c r="JL470"/>
      <c r="JM470"/>
      <c r="JN470"/>
      <c r="JO470"/>
      <c r="JP470"/>
      <c r="JQ470"/>
      <c r="JR470"/>
      <c r="JS470"/>
      <c r="JT470"/>
      <c r="JU470"/>
      <c r="JV470"/>
      <c r="JW470"/>
      <c r="JX470"/>
      <c r="JY470"/>
      <c r="JZ470"/>
      <c r="KA470"/>
      <c r="KB470"/>
      <c r="KC470"/>
      <c r="KD470"/>
      <c r="KE470"/>
      <c r="KF470"/>
      <c r="KG470"/>
      <c r="KH470"/>
      <c r="KI470"/>
      <c r="KJ470"/>
      <c r="KK470"/>
      <c r="KL470"/>
      <c r="KM470"/>
      <c r="KN470"/>
      <c r="KO470"/>
      <c r="KP470"/>
      <c r="KQ470"/>
      <c r="KR470"/>
      <c r="KS470"/>
      <c r="KT470"/>
      <c r="KU470"/>
      <c r="KV470"/>
      <c r="KW470"/>
      <c r="KX470"/>
      <c r="KY470"/>
      <c r="KZ470"/>
      <c r="LA470"/>
      <c r="LB470"/>
      <c r="LC470"/>
      <c r="LD470"/>
      <c r="LE470"/>
      <c r="LF470"/>
      <c r="LG470"/>
      <c r="LH470"/>
      <c r="LI470"/>
      <c r="LJ470"/>
      <c r="LK470"/>
      <c r="LL470"/>
      <c r="LM470"/>
      <c r="LN470"/>
      <c r="LO470"/>
      <c r="LP470"/>
      <c r="LQ470"/>
      <c r="LR470"/>
      <c r="LS470"/>
      <c r="LT470"/>
      <c r="LU470"/>
      <c r="LV470"/>
      <c r="LW470"/>
      <c r="LX470"/>
      <c r="LY470"/>
      <c r="LZ470"/>
      <c r="MA470"/>
      <c r="MB470"/>
      <c r="MC470"/>
      <c r="MD470"/>
      <c r="ME470"/>
      <c r="MF470"/>
      <c r="MG470"/>
      <c r="MH470"/>
      <c r="MI470"/>
      <c r="MJ470"/>
      <c r="MK470"/>
      <c r="ML470"/>
      <c r="MM470"/>
      <c r="MN470"/>
      <c r="MO470"/>
      <c r="MP470"/>
      <c r="MQ470"/>
      <c r="MR470"/>
      <c r="MS470"/>
      <c r="MT470"/>
      <c r="MU470"/>
      <c r="MV470"/>
      <c r="MW470"/>
      <c r="MX470"/>
      <c r="MY470"/>
      <c r="MZ470"/>
      <c r="NA470"/>
      <c r="NB470"/>
      <c r="NC470"/>
      <c r="ND470"/>
      <c r="NE470"/>
      <c r="NF470"/>
      <c r="NG470"/>
      <c r="NH470"/>
      <c r="NI470"/>
      <c r="NJ470"/>
      <c r="NK470"/>
      <c r="NL470"/>
      <c r="NM470"/>
      <c r="NN470"/>
      <c r="NO470"/>
      <c r="NP470"/>
      <c r="NQ470"/>
      <c r="NR470"/>
      <c r="NS470"/>
      <c r="NT470"/>
      <c r="NU470"/>
      <c r="NV470"/>
      <c r="NW470"/>
      <c r="NX470"/>
      <c r="NY470"/>
      <c r="NZ470"/>
      <c r="OA470"/>
      <c r="OB470"/>
      <c r="OC470"/>
      <c r="OD470"/>
      <c r="OE470"/>
      <c r="OF470"/>
      <c r="OG470"/>
      <c r="OH470"/>
      <c r="OI470"/>
      <c r="OJ470"/>
      <c r="OK470"/>
      <c r="OL470"/>
      <c r="OM470"/>
      <c r="ON470"/>
      <c r="OO470"/>
      <c r="OP470"/>
      <c r="OQ470"/>
      <c r="OR470"/>
      <c r="OS470"/>
      <c r="OT470"/>
      <c r="OU470"/>
      <c r="OV470"/>
      <c r="OW470"/>
      <c r="OX470"/>
      <c r="OY470"/>
      <c r="OZ470"/>
      <c r="PA470"/>
      <c r="PB470"/>
      <c r="PC470"/>
      <c r="PD470"/>
      <c r="PE470"/>
      <c r="PF470"/>
      <c r="PG470"/>
      <c r="PH470"/>
      <c r="PI470"/>
      <c r="PJ470"/>
      <c r="PK470"/>
      <c r="PL470"/>
      <c r="PM470"/>
      <c r="PN470"/>
      <c r="PO470"/>
      <c r="PP470"/>
      <c r="PQ470"/>
      <c r="PR470"/>
      <c r="PS470"/>
      <c r="PT470"/>
      <c r="PU470"/>
      <c r="PV470"/>
      <c r="PW470"/>
      <c r="PX470"/>
      <c r="PY470"/>
      <c r="PZ470"/>
      <c r="QA470"/>
      <c r="QB470"/>
      <c r="QC470"/>
      <c r="QD470"/>
      <c r="QE470"/>
      <c r="QF470"/>
      <c r="QG470"/>
      <c r="QH470"/>
      <c r="QI470"/>
      <c r="QJ470"/>
      <c r="QK470"/>
      <c r="QL470"/>
      <c r="QM470"/>
      <c r="QN470"/>
      <c r="QO470"/>
      <c r="QP470"/>
      <c r="QQ470"/>
      <c r="QR470"/>
      <c r="QS470"/>
      <c r="QT470"/>
      <c r="QU470"/>
      <c r="QV470"/>
      <c r="QW470"/>
      <c r="QX470"/>
      <c r="QY470"/>
      <c r="QZ470"/>
      <c r="RA470"/>
      <c r="RB470"/>
      <c r="RC470"/>
      <c r="RD470"/>
      <c r="RE470"/>
      <c r="RF470"/>
      <c r="RG470"/>
      <c r="RH470"/>
      <c r="RI470"/>
      <c r="RJ470"/>
      <c r="RK470"/>
      <c r="RL470"/>
      <c r="RM470"/>
      <c r="RN470"/>
      <c r="RO470"/>
      <c r="RP470"/>
      <c r="RQ470"/>
      <c r="RR470"/>
      <c r="RS470"/>
      <c r="RT470"/>
      <c r="RU470"/>
      <c r="RV470"/>
      <c r="RW470"/>
      <c r="RX470"/>
      <c r="RY470"/>
      <c r="RZ470"/>
      <c r="SA470"/>
      <c r="SB470"/>
      <c r="SC470"/>
      <c r="SD470"/>
      <c r="SE470"/>
      <c r="SF470"/>
      <c r="SG470"/>
      <c r="SH470"/>
      <c r="SI470"/>
      <c r="SJ470"/>
      <c r="SK470"/>
      <c r="SL470"/>
      <c r="SM470"/>
      <c r="SN470"/>
      <c r="SO470"/>
      <c r="SP470"/>
    </row>
    <row r="471" spans="1:510" ht="16.5" customHeight="1" x14ac:dyDescent="0.2">
      <c r="A471" s="20">
        <v>1690</v>
      </c>
      <c r="B471" s="34" t="s">
        <v>70</v>
      </c>
      <c r="C471" s="34" t="s">
        <v>97</v>
      </c>
      <c r="D471" s="20" t="s">
        <v>51</v>
      </c>
      <c r="E471" s="20" t="s">
        <v>1345</v>
      </c>
      <c r="F471" s="22" t="s">
        <v>88</v>
      </c>
      <c r="G471" s="34" t="s">
        <v>84</v>
      </c>
      <c r="H471" s="20" t="s">
        <v>89</v>
      </c>
      <c r="I471" s="20" t="s">
        <v>27</v>
      </c>
      <c r="J471" s="35" t="s">
        <v>635</v>
      </c>
      <c r="K471" s="36"/>
      <c r="L471" s="36"/>
      <c r="M471" s="36"/>
      <c r="N471" s="36"/>
      <c r="O471" s="55">
        <v>1000000000</v>
      </c>
      <c r="P471" s="37"/>
      <c r="Q471" s="34">
        <v>1</v>
      </c>
      <c r="R471" s="38"/>
      <c r="S471" s="39" t="s">
        <v>36</v>
      </c>
      <c r="T471" s="37">
        <f t="shared" si="9"/>
        <v>1000000000</v>
      </c>
      <c r="U471" s="27" t="s">
        <v>39</v>
      </c>
      <c r="V471" s="28" t="s">
        <v>40</v>
      </c>
      <c r="W471"/>
      <c r="X471"/>
      <c r="Y471"/>
      <c r="Z471"/>
      <c r="AA471"/>
      <c r="AB471"/>
      <c r="AC471"/>
      <c r="AD471"/>
      <c r="AE471"/>
      <c r="AF471"/>
      <c r="AG471"/>
      <c r="AH471"/>
      <c r="AI471"/>
      <c r="AJ471"/>
      <c r="AK471"/>
      <c r="AL471"/>
      <c r="AM471"/>
      <c r="AN471"/>
      <c r="AO471"/>
      <c r="AP471"/>
      <c r="AQ471"/>
      <c r="AR471"/>
      <c r="AS471"/>
      <c r="AT471"/>
      <c r="AU471"/>
      <c r="AV471"/>
      <c r="AW471"/>
      <c r="AX471"/>
      <c r="AY471"/>
      <c r="AZ471"/>
      <c r="BA471"/>
      <c r="BB471"/>
      <c r="BC471"/>
      <c r="BD471"/>
      <c r="BE471"/>
      <c r="BF471"/>
      <c r="BG471"/>
      <c r="BH471"/>
      <c r="BI471"/>
      <c r="BJ471"/>
      <c r="BK471"/>
      <c r="BL471"/>
      <c r="BM471"/>
      <c r="BN471"/>
      <c r="BO471"/>
      <c r="BP471"/>
      <c r="BQ471"/>
      <c r="BR471"/>
      <c r="BS471"/>
      <c r="BT471"/>
      <c r="BU471"/>
      <c r="BV471"/>
      <c r="BW471"/>
      <c r="BX471"/>
      <c r="BY471"/>
      <c r="BZ471"/>
      <c r="CA471"/>
      <c r="CB471"/>
      <c r="CC471"/>
      <c r="CD471"/>
      <c r="CE471"/>
      <c r="CF471"/>
      <c r="CG471"/>
      <c r="CH471"/>
      <c r="CI471"/>
      <c r="CJ471"/>
      <c r="CK471"/>
      <c r="CL471"/>
      <c r="CM471"/>
      <c r="CN471"/>
      <c r="CO471"/>
      <c r="CP471"/>
      <c r="CQ471"/>
      <c r="CR471"/>
      <c r="CS471"/>
      <c r="CT471"/>
      <c r="CU471"/>
      <c r="CV471"/>
      <c r="CW471"/>
      <c r="CX471"/>
      <c r="CY471"/>
      <c r="CZ471"/>
      <c r="DA471"/>
      <c r="DB471"/>
      <c r="DC471"/>
      <c r="DD471"/>
      <c r="DE471"/>
      <c r="DF471"/>
      <c r="DG471"/>
      <c r="DH471"/>
      <c r="DI471"/>
      <c r="DJ471"/>
      <c r="DK471"/>
      <c r="DL471"/>
      <c r="DM471"/>
      <c r="DN471"/>
      <c r="DO471"/>
      <c r="DP471"/>
      <c r="DQ471"/>
      <c r="DR471"/>
      <c r="DS471"/>
      <c r="DT471"/>
      <c r="DU471"/>
      <c r="DV471"/>
      <c r="DW471"/>
      <c r="DX471"/>
      <c r="DY471"/>
      <c r="DZ471"/>
      <c r="EA471"/>
      <c r="EB471"/>
      <c r="EC471"/>
      <c r="ED471"/>
      <c r="EE471"/>
      <c r="EF471"/>
      <c r="EG471"/>
      <c r="EH471"/>
      <c r="EI471"/>
      <c r="EJ471"/>
      <c r="EK471"/>
      <c r="EL471"/>
      <c r="EM471"/>
      <c r="EN471"/>
      <c r="EO471"/>
      <c r="EP471"/>
      <c r="EQ471"/>
      <c r="ER471"/>
      <c r="ES471"/>
      <c r="ET471"/>
      <c r="EU471"/>
      <c r="EV471"/>
      <c r="EW471"/>
      <c r="EX471"/>
      <c r="EY471"/>
      <c r="EZ471"/>
      <c r="FA471"/>
      <c r="FB471"/>
      <c r="FC471"/>
      <c r="FD471"/>
      <c r="FE471"/>
      <c r="FF471"/>
      <c r="FG471"/>
      <c r="FH471"/>
      <c r="FI471"/>
      <c r="FJ471"/>
      <c r="FK471"/>
      <c r="FL471"/>
      <c r="FM471"/>
      <c r="FN471"/>
      <c r="FO471"/>
      <c r="FP471"/>
      <c r="FQ471"/>
      <c r="FR471"/>
      <c r="FS471"/>
      <c r="FT471"/>
      <c r="FU471"/>
      <c r="FV471"/>
      <c r="FW471"/>
      <c r="FX471"/>
      <c r="FY471"/>
      <c r="FZ471"/>
      <c r="GA471"/>
      <c r="GB471"/>
      <c r="GC471"/>
      <c r="GD471"/>
      <c r="GE471"/>
      <c r="GF471"/>
      <c r="GG471"/>
      <c r="GH471"/>
      <c r="GI471"/>
      <c r="GJ471"/>
      <c r="GK471"/>
      <c r="GL471"/>
      <c r="GM471"/>
      <c r="GN471"/>
      <c r="GO471"/>
      <c r="GP471"/>
      <c r="GQ471"/>
      <c r="GR471"/>
      <c r="GS471"/>
      <c r="GT471"/>
      <c r="GU471"/>
      <c r="GV471"/>
      <c r="GW471"/>
      <c r="GX471"/>
      <c r="GY471"/>
      <c r="GZ471"/>
      <c r="HA471"/>
      <c r="HB471"/>
      <c r="HC471"/>
      <c r="HD471"/>
      <c r="HE471"/>
      <c r="HF471"/>
      <c r="HG471"/>
      <c r="HH471"/>
      <c r="HI471"/>
      <c r="HJ471"/>
      <c r="HK471"/>
      <c r="HL471"/>
      <c r="HM471"/>
      <c r="HN471"/>
      <c r="HO471"/>
      <c r="HP471"/>
      <c r="HQ471"/>
      <c r="HR471"/>
      <c r="HS471"/>
      <c r="HT471"/>
      <c r="HU471"/>
      <c r="HV471"/>
      <c r="HW471"/>
      <c r="HX471"/>
      <c r="HY471"/>
      <c r="HZ471"/>
      <c r="IA471"/>
      <c r="IB471"/>
      <c r="IC471"/>
      <c r="ID471"/>
      <c r="IE471"/>
      <c r="IF471"/>
      <c r="IG471"/>
      <c r="IH471"/>
      <c r="II471"/>
      <c r="IJ471"/>
      <c r="IK471"/>
      <c r="IL471"/>
      <c r="IM471"/>
      <c r="IN471"/>
      <c r="IO471"/>
      <c r="IP471"/>
      <c r="IQ471"/>
      <c r="IR471"/>
      <c r="IS471"/>
      <c r="IT471"/>
      <c r="IU471"/>
      <c r="IV471"/>
      <c r="IW471"/>
      <c r="IX471"/>
      <c r="IY471"/>
      <c r="IZ471"/>
      <c r="JA471"/>
      <c r="JB471"/>
      <c r="JC471"/>
      <c r="JD471"/>
      <c r="JE471"/>
      <c r="JF471"/>
      <c r="JG471"/>
      <c r="JH471"/>
      <c r="JI471"/>
      <c r="JJ471"/>
      <c r="JK471"/>
      <c r="JL471"/>
      <c r="JM471"/>
      <c r="JN471"/>
      <c r="JO471"/>
      <c r="JP471"/>
      <c r="JQ471"/>
      <c r="JR471"/>
      <c r="JS471"/>
      <c r="JT471"/>
      <c r="JU471"/>
      <c r="JV471"/>
      <c r="JW471"/>
      <c r="JX471"/>
      <c r="JY471"/>
      <c r="JZ471"/>
      <c r="KA471"/>
      <c r="KB471"/>
      <c r="KC471"/>
      <c r="KD471"/>
      <c r="KE471"/>
      <c r="KF471"/>
      <c r="KG471"/>
      <c r="KH471"/>
      <c r="KI471"/>
      <c r="KJ471"/>
      <c r="KK471"/>
      <c r="KL471"/>
      <c r="KM471"/>
      <c r="KN471"/>
      <c r="KO471"/>
      <c r="KP471"/>
      <c r="KQ471"/>
      <c r="KR471"/>
      <c r="KS471"/>
      <c r="KT471"/>
      <c r="KU471"/>
      <c r="KV471"/>
      <c r="KW471"/>
      <c r="KX471"/>
      <c r="KY471"/>
      <c r="KZ471"/>
      <c r="LA471"/>
      <c r="LB471"/>
      <c r="LC471"/>
      <c r="LD471"/>
      <c r="LE471"/>
      <c r="LF471"/>
      <c r="LG471"/>
      <c r="LH471"/>
      <c r="LI471"/>
      <c r="LJ471"/>
      <c r="LK471"/>
      <c r="LL471"/>
      <c r="LM471"/>
      <c r="LN471"/>
      <c r="LO471"/>
      <c r="LP471"/>
      <c r="LQ471"/>
      <c r="LR471"/>
      <c r="LS471"/>
      <c r="LT471"/>
      <c r="LU471"/>
      <c r="LV471"/>
      <c r="LW471"/>
      <c r="LX471"/>
      <c r="LY471"/>
      <c r="LZ471"/>
      <c r="MA471"/>
      <c r="MB471"/>
      <c r="MC471"/>
      <c r="MD471"/>
      <c r="ME471"/>
      <c r="MF471"/>
      <c r="MG471"/>
      <c r="MH471"/>
      <c r="MI471"/>
      <c r="MJ471"/>
      <c r="MK471"/>
      <c r="ML471"/>
      <c r="MM471"/>
      <c r="MN471"/>
      <c r="MO471"/>
      <c r="MP471"/>
      <c r="MQ471"/>
      <c r="MR471"/>
      <c r="MS471"/>
      <c r="MT471"/>
      <c r="MU471"/>
      <c r="MV471"/>
      <c r="MW471"/>
      <c r="MX471"/>
      <c r="MY471"/>
      <c r="MZ471"/>
      <c r="NA471"/>
      <c r="NB471"/>
      <c r="NC471"/>
      <c r="ND471"/>
      <c r="NE471"/>
      <c r="NF471"/>
      <c r="NG471"/>
      <c r="NH471"/>
      <c r="NI471"/>
      <c r="NJ471"/>
      <c r="NK471"/>
      <c r="NL471"/>
      <c r="NM471"/>
      <c r="NN471"/>
      <c r="NO471"/>
      <c r="NP471"/>
      <c r="NQ471"/>
      <c r="NR471"/>
      <c r="NS471"/>
      <c r="NT471"/>
      <c r="NU471"/>
      <c r="NV471"/>
      <c r="NW471"/>
      <c r="NX471"/>
      <c r="NY471"/>
      <c r="NZ471"/>
      <c r="OA471"/>
      <c r="OB471"/>
      <c r="OC471"/>
      <c r="OD471"/>
      <c r="OE471"/>
      <c r="OF471"/>
      <c r="OG471"/>
      <c r="OH471"/>
      <c r="OI471"/>
      <c r="OJ471"/>
      <c r="OK471"/>
      <c r="OL471"/>
      <c r="OM471"/>
      <c r="ON471"/>
      <c r="OO471"/>
      <c r="OP471"/>
      <c r="OQ471"/>
      <c r="OR471"/>
      <c r="OS471"/>
      <c r="OT471"/>
      <c r="OU471"/>
      <c r="OV471"/>
      <c r="OW471"/>
      <c r="OX471"/>
      <c r="OY471"/>
      <c r="OZ471"/>
      <c r="PA471"/>
      <c r="PB471"/>
      <c r="PC471"/>
      <c r="PD471"/>
      <c r="PE471"/>
      <c r="PF471"/>
      <c r="PG471"/>
      <c r="PH471"/>
      <c r="PI471"/>
      <c r="PJ471"/>
      <c r="PK471"/>
      <c r="PL471"/>
      <c r="PM471"/>
      <c r="PN471"/>
      <c r="PO471"/>
      <c r="PP471"/>
      <c r="PQ471"/>
      <c r="PR471"/>
      <c r="PS471"/>
      <c r="PT471"/>
      <c r="PU471"/>
      <c r="PV471"/>
      <c r="PW471"/>
      <c r="PX471"/>
      <c r="PY471"/>
      <c r="PZ471"/>
      <c r="QA471"/>
      <c r="QB471"/>
      <c r="QC471"/>
      <c r="QD471"/>
      <c r="QE471"/>
      <c r="QF471"/>
      <c r="QG471"/>
      <c r="QH471"/>
      <c r="QI471"/>
      <c r="QJ471"/>
      <c r="QK471"/>
      <c r="QL471"/>
      <c r="QM471"/>
      <c r="QN471"/>
      <c r="QO471"/>
      <c r="QP471"/>
      <c r="QQ471"/>
      <c r="QR471"/>
      <c r="QS471"/>
      <c r="QT471"/>
      <c r="QU471"/>
      <c r="QV471"/>
      <c r="QW471"/>
      <c r="QX471"/>
      <c r="QY471"/>
      <c r="QZ471"/>
      <c r="RA471"/>
      <c r="RB471"/>
      <c r="RC471"/>
      <c r="RD471"/>
      <c r="RE471"/>
      <c r="RF471"/>
      <c r="RG471"/>
      <c r="RH471"/>
      <c r="RI471"/>
      <c r="RJ471"/>
      <c r="RK471"/>
      <c r="RL471"/>
      <c r="RM471"/>
      <c r="RN471"/>
      <c r="RO471"/>
      <c r="RP471"/>
      <c r="RQ471"/>
      <c r="RR471"/>
      <c r="RS471"/>
      <c r="RT471"/>
      <c r="RU471"/>
      <c r="RV471"/>
      <c r="RW471"/>
      <c r="RX471"/>
      <c r="RY471"/>
      <c r="RZ471"/>
      <c r="SA471"/>
      <c r="SB471"/>
      <c r="SC471"/>
      <c r="SD471"/>
      <c r="SE471"/>
      <c r="SF471"/>
      <c r="SG471"/>
      <c r="SH471"/>
      <c r="SI471"/>
      <c r="SJ471"/>
      <c r="SK471"/>
      <c r="SL471"/>
      <c r="SM471"/>
      <c r="SN471"/>
      <c r="SO471"/>
      <c r="SP471"/>
    </row>
    <row r="472" spans="1:510" ht="16.5" customHeight="1" x14ac:dyDescent="0.2">
      <c r="A472" s="20">
        <v>1691</v>
      </c>
      <c r="B472" s="34" t="s">
        <v>70</v>
      </c>
      <c r="C472" s="34" t="s">
        <v>97</v>
      </c>
      <c r="D472" s="20" t="s">
        <v>51</v>
      </c>
      <c r="E472" s="20" t="s">
        <v>1345</v>
      </c>
      <c r="F472" s="22" t="s">
        <v>88</v>
      </c>
      <c r="G472" s="34" t="s">
        <v>84</v>
      </c>
      <c r="H472" s="20" t="s">
        <v>89</v>
      </c>
      <c r="I472" s="20" t="s">
        <v>27</v>
      </c>
      <c r="J472" s="35" t="s">
        <v>636</v>
      </c>
      <c r="K472" s="36"/>
      <c r="L472" s="36"/>
      <c r="M472" s="36"/>
      <c r="N472" s="36"/>
      <c r="O472" s="55">
        <v>1000000000</v>
      </c>
      <c r="P472" s="37"/>
      <c r="Q472" s="34">
        <v>1</v>
      </c>
      <c r="R472" s="38"/>
      <c r="S472" s="39" t="s">
        <v>36</v>
      </c>
      <c r="T472" s="37">
        <f t="shared" si="9"/>
        <v>1000000000</v>
      </c>
      <c r="U472" s="27" t="s">
        <v>39</v>
      </c>
      <c r="V472" s="28" t="s">
        <v>40</v>
      </c>
      <c r="W472"/>
      <c r="X472"/>
      <c r="Y472"/>
      <c r="Z472"/>
      <c r="AA472"/>
      <c r="AB472"/>
      <c r="AC472"/>
      <c r="AD472"/>
      <c r="AE472"/>
      <c r="AF472"/>
      <c r="AG472"/>
      <c r="AH472"/>
      <c r="AI472"/>
      <c r="AJ472"/>
      <c r="AK472"/>
      <c r="AL472"/>
      <c r="AM472"/>
      <c r="AN472"/>
      <c r="AO472"/>
      <c r="AP472"/>
      <c r="AQ472"/>
      <c r="AR472"/>
      <c r="AS472"/>
      <c r="AT472"/>
      <c r="AU472"/>
      <c r="AV472"/>
      <c r="AW472"/>
      <c r="AX472"/>
      <c r="AY472"/>
      <c r="AZ472"/>
      <c r="BA472"/>
      <c r="BB472"/>
      <c r="BC472"/>
      <c r="BD472"/>
      <c r="BE472"/>
      <c r="BF472"/>
      <c r="BG472"/>
      <c r="BH472"/>
      <c r="BI472"/>
      <c r="BJ472"/>
      <c r="BK472"/>
      <c r="BL472"/>
      <c r="BM472"/>
      <c r="BN472"/>
      <c r="BO472"/>
      <c r="BP472"/>
      <c r="BQ472"/>
      <c r="BR472"/>
      <c r="BS472"/>
      <c r="BT472"/>
      <c r="BU472"/>
      <c r="BV472"/>
      <c r="BW472"/>
      <c r="BX472"/>
      <c r="BY472"/>
      <c r="BZ472"/>
      <c r="CA472"/>
      <c r="CB472"/>
      <c r="CC472"/>
      <c r="CD472"/>
      <c r="CE472"/>
      <c r="CF472"/>
      <c r="CG472"/>
      <c r="CH472"/>
      <c r="CI472"/>
      <c r="CJ472"/>
      <c r="CK472"/>
      <c r="CL472"/>
      <c r="CM472"/>
      <c r="CN472"/>
      <c r="CO472"/>
      <c r="CP472"/>
      <c r="CQ472"/>
      <c r="CR472"/>
      <c r="CS472"/>
      <c r="CT472"/>
      <c r="CU472"/>
      <c r="CV472"/>
      <c r="CW472"/>
      <c r="CX472"/>
      <c r="CY472"/>
      <c r="CZ472"/>
      <c r="DA472"/>
      <c r="DB472"/>
      <c r="DC472"/>
      <c r="DD472"/>
      <c r="DE472"/>
      <c r="DF472"/>
      <c r="DG472"/>
      <c r="DH472"/>
      <c r="DI472"/>
      <c r="DJ472"/>
      <c r="DK472"/>
      <c r="DL472"/>
      <c r="DM472"/>
      <c r="DN472"/>
      <c r="DO472"/>
      <c r="DP472"/>
      <c r="DQ472"/>
      <c r="DR472"/>
      <c r="DS472"/>
      <c r="DT472"/>
      <c r="DU472"/>
      <c r="DV472"/>
      <c r="DW472"/>
      <c r="DX472"/>
      <c r="DY472"/>
      <c r="DZ472"/>
      <c r="EA472"/>
      <c r="EB472"/>
      <c r="EC472"/>
      <c r="ED472"/>
      <c r="EE472"/>
      <c r="EF472"/>
      <c r="EG472"/>
      <c r="EH472"/>
      <c r="EI472"/>
      <c r="EJ472"/>
      <c r="EK472"/>
      <c r="EL472"/>
      <c r="EM472"/>
      <c r="EN472"/>
      <c r="EO472"/>
      <c r="EP472"/>
      <c r="EQ472"/>
      <c r="ER472"/>
      <c r="ES472"/>
      <c r="ET472"/>
      <c r="EU472"/>
      <c r="EV472"/>
      <c r="EW472"/>
      <c r="EX472"/>
      <c r="EY472"/>
      <c r="EZ472"/>
      <c r="FA472"/>
      <c r="FB472"/>
      <c r="FC472"/>
      <c r="FD472"/>
      <c r="FE472"/>
      <c r="FF472"/>
      <c r="FG472"/>
      <c r="FH472"/>
      <c r="FI472"/>
      <c r="FJ472"/>
      <c r="FK472"/>
      <c r="FL472"/>
      <c r="FM472"/>
      <c r="FN472"/>
      <c r="FO472"/>
      <c r="FP472"/>
      <c r="FQ472"/>
      <c r="FR472"/>
      <c r="FS472"/>
      <c r="FT472"/>
      <c r="FU472"/>
      <c r="FV472"/>
      <c r="FW472"/>
      <c r="FX472"/>
      <c r="FY472"/>
      <c r="FZ472"/>
      <c r="GA472"/>
      <c r="GB472"/>
      <c r="GC472"/>
      <c r="GD472"/>
      <c r="GE472"/>
      <c r="GF472"/>
      <c r="GG472"/>
      <c r="GH472"/>
      <c r="GI472"/>
      <c r="GJ472"/>
      <c r="GK472"/>
      <c r="GL472"/>
      <c r="GM472"/>
      <c r="GN472"/>
      <c r="GO472"/>
      <c r="GP472"/>
      <c r="GQ472"/>
      <c r="GR472"/>
      <c r="GS472"/>
      <c r="GT472"/>
      <c r="GU472"/>
      <c r="GV472"/>
      <c r="GW472"/>
      <c r="GX472"/>
      <c r="GY472"/>
      <c r="GZ472"/>
      <c r="HA472"/>
      <c r="HB472"/>
      <c r="HC472"/>
      <c r="HD472"/>
      <c r="HE472"/>
      <c r="HF472"/>
      <c r="HG472"/>
      <c r="HH472"/>
      <c r="HI472"/>
      <c r="HJ472"/>
      <c r="HK472"/>
      <c r="HL472"/>
      <c r="HM472"/>
      <c r="HN472"/>
      <c r="HO472"/>
      <c r="HP472"/>
      <c r="HQ472"/>
      <c r="HR472"/>
      <c r="HS472"/>
      <c r="HT472"/>
      <c r="HU472"/>
      <c r="HV472"/>
      <c r="HW472"/>
      <c r="HX472"/>
      <c r="HY472"/>
      <c r="HZ472"/>
      <c r="IA472"/>
      <c r="IB472"/>
      <c r="IC472"/>
      <c r="ID472"/>
      <c r="IE472"/>
      <c r="IF472"/>
      <c r="IG472"/>
      <c r="IH472"/>
      <c r="II472"/>
      <c r="IJ472"/>
      <c r="IK472"/>
      <c r="IL472"/>
      <c r="IM472"/>
      <c r="IN472"/>
      <c r="IO472"/>
      <c r="IP472"/>
      <c r="IQ472"/>
      <c r="IR472"/>
      <c r="IS472"/>
      <c r="IT472"/>
      <c r="IU472"/>
      <c r="IV472"/>
      <c r="IW472"/>
      <c r="IX472"/>
      <c r="IY472"/>
      <c r="IZ472"/>
      <c r="JA472"/>
      <c r="JB472"/>
      <c r="JC472"/>
      <c r="JD472"/>
      <c r="JE472"/>
      <c r="JF472"/>
      <c r="JG472"/>
      <c r="JH472"/>
      <c r="JI472"/>
      <c r="JJ472"/>
      <c r="JK472"/>
      <c r="JL472"/>
      <c r="JM472"/>
      <c r="JN472"/>
      <c r="JO472"/>
      <c r="JP472"/>
      <c r="JQ472"/>
      <c r="JR472"/>
      <c r="JS472"/>
      <c r="JT472"/>
      <c r="JU472"/>
      <c r="JV472"/>
      <c r="JW472"/>
      <c r="JX472"/>
      <c r="JY472"/>
      <c r="JZ472"/>
      <c r="KA472"/>
      <c r="KB472"/>
      <c r="KC472"/>
      <c r="KD472"/>
      <c r="KE472"/>
      <c r="KF472"/>
      <c r="KG472"/>
      <c r="KH472"/>
      <c r="KI472"/>
      <c r="KJ472"/>
      <c r="KK472"/>
      <c r="KL472"/>
      <c r="KM472"/>
      <c r="KN472"/>
      <c r="KO472"/>
      <c r="KP472"/>
      <c r="KQ472"/>
      <c r="KR472"/>
      <c r="KS472"/>
      <c r="KT472"/>
      <c r="KU472"/>
      <c r="KV472"/>
      <c r="KW472"/>
      <c r="KX472"/>
      <c r="KY472"/>
      <c r="KZ472"/>
      <c r="LA472"/>
      <c r="LB472"/>
      <c r="LC472"/>
      <c r="LD472"/>
      <c r="LE472"/>
      <c r="LF472"/>
      <c r="LG472"/>
      <c r="LH472"/>
      <c r="LI472"/>
      <c r="LJ472"/>
      <c r="LK472"/>
      <c r="LL472"/>
      <c r="LM472"/>
      <c r="LN472"/>
      <c r="LO472"/>
      <c r="LP472"/>
      <c r="LQ472"/>
      <c r="LR472"/>
      <c r="LS472"/>
      <c r="LT472"/>
      <c r="LU472"/>
      <c r="LV472"/>
      <c r="LW472"/>
      <c r="LX472"/>
      <c r="LY472"/>
      <c r="LZ472"/>
      <c r="MA472"/>
      <c r="MB472"/>
      <c r="MC472"/>
      <c r="MD472"/>
      <c r="ME472"/>
      <c r="MF472"/>
      <c r="MG472"/>
      <c r="MH472"/>
      <c r="MI472"/>
      <c r="MJ472"/>
      <c r="MK472"/>
      <c r="ML472"/>
      <c r="MM472"/>
      <c r="MN472"/>
      <c r="MO472"/>
      <c r="MP472"/>
      <c r="MQ472"/>
      <c r="MR472"/>
      <c r="MS472"/>
      <c r="MT472"/>
      <c r="MU472"/>
      <c r="MV472"/>
      <c r="MW472"/>
      <c r="MX472"/>
      <c r="MY472"/>
      <c r="MZ472"/>
      <c r="NA472"/>
      <c r="NB472"/>
      <c r="NC472"/>
      <c r="ND472"/>
      <c r="NE472"/>
      <c r="NF472"/>
      <c r="NG472"/>
      <c r="NH472"/>
      <c r="NI472"/>
      <c r="NJ472"/>
      <c r="NK472"/>
      <c r="NL472"/>
      <c r="NM472"/>
      <c r="NN472"/>
      <c r="NO472"/>
      <c r="NP472"/>
      <c r="NQ472"/>
      <c r="NR472"/>
      <c r="NS472"/>
      <c r="NT472"/>
      <c r="NU472"/>
      <c r="NV472"/>
      <c r="NW472"/>
      <c r="NX472"/>
      <c r="NY472"/>
      <c r="NZ472"/>
      <c r="OA472"/>
      <c r="OB472"/>
      <c r="OC472"/>
      <c r="OD472"/>
      <c r="OE472"/>
      <c r="OF472"/>
      <c r="OG472"/>
      <c r="OH472"/>
      <c r="OI472"/>
      <c r="OJ472"/>
      <c r="OK472"/>
      <c r="OL472"/>
      <c r="OM472"/>
      <c r="ON472"/>
      <c r="OO472"/>
      <c r="OP472"/>
      <c r="OQ472"/>
      <c r="OR472"/>
      <c r="OS472"/>
      <c r="OT472"/>
      <c r="OU472"/>
      <c r="OV472"/>
      <c r="OW472"/>
      <c r="OX472"/>
      <c r="OY472"/>
      <c r="OZ472"/>
      <c r="PA472"/>
      <c r="PB472"/>
      <c r="PC472"/>
      <c r="PD472"/>
      <c r="PE472"/>
      <c r="PF472"/>
      <c r="PG472"/>
      <c r="PH472"/>
      <c r="PI472"/>
      <c r="PJ472"/>
      <c r="PK472"/>
      <c r="PL472"/>
      <c r="PM472"/>
      <c r="PN472"/>
      <c r="PO472"/>
      <c r="PP472"/>
      <c r="PQ472"/>
      <c r="PR472"/>
      <c r="PS472"/>
      <c r="PT472"/>
      <c r="PU472"/>
      <c r="PV472"/>
      <c r="PW472"/>
      <c r="PX472"/>
      <c r="PY472"/>
      <c r="PZ472"/>
      <c r="QA472"/>
      <c r="QB472"/>
      <c r="QC472"/>
      <c r="QD472"/>
      <c r="QE472"/>
      <c r="QF472"/>
      <c r="QG472"/>
      <c r="QH472"/>
      <c r="QI472"/>
      <c r="QJ472"/>
      <c r="QK472"/>
      <c r="QL472"/>
      <c r="QM472"/>
      <c r="QN472"/>
      <c r="QO472"/>
      <c r="QP472"/>
      <c r="QQ472"/>
      <c r="QR472"/>
      <c r="QS472"/>
      <c r="QT472"/>
      <c r="QU472"/>
      <c r="QV472"/>
      <c r="QW472"/>
      <c r="QX472"/>
      <c r="QY472"/>
      <c r="QZ472"/>
      <c r="RA472"/>
      <c r="RB472"/>
      <c r="RC472"/>
      <c r="RD472"/>
      <c r="RE472"/>
      <c r="RF472"/>
      <c r="RG472"/>
      <c r="RH472"/>
      <c r="RI472"/>
      <c r="RJ472"/>
      <c r="RK472"/>
      <c r="RL472"/>
      <c r="RM472"/>
      <c r="RN472"/>
      <c r="RO472"/>
      <c r="RP472"/>
      <c r="RQ472"/>
      <c r="RR472"/>
      <c r="RS472"/>
      <c r="RT472"/>
      <c r="RU472"/>
      <c r="RV472"/>
      <c r="RW472"/>
      <c r="RX472"/>
      <c r="RY472"/>
      <c r="RZ472"/>
      <c r="SA472"/>
      <c r="SB472"/>
      <c r="SC472"/>
      <c r="SD472"/>
      <c r="SE472"/>
      <c r="SF472"/>
      <c r="SG472"/>
      <c r="SH472"/>
      <c r="SI472"/>
      <c r="SJ472"/>
      <c r="SK472"/>
      <c r="SL472"/>
      <c r="SM472"/>
      <c r="SN472"/>
      <c r="SO472"/>
      <c r="SP472"/>
    </row>
    <row r="473" spans="1:510" ht="16.5" customHeight="1" x14ac:dyDescent="0.2">
      <c r="A473" s="20">
        <v>1692</v>
      </c>
      <c r="B473" s="34" t="s">
        <v>70</v>
      </c>
      <c r="C473" s="34" t="s">
        <v>97</v>
      </c>
      <c r="D473" s="20" t="s">
        <v>51</v>
      </c>
      <c r="E473" s="20" t="s">
        <v>1345</v>
      </c>
      <c r="F473" s="22" t="s">
        <v>88</v>
      </c>
      <c r="G473" s="34" t="s">
        <v>84</v>
      </c>
      <c r="H473" s="20" t="s">
        <v>89</v>
      </c>
      <c r="I473" s="20" t="s">
        <v>27</v>
      </c>
      <c r="J473" s="35" t="s">
        <v>637</v>
      </c>
      <c r="K473" s="36"/>
      <c r="L473" s="36"/>
      <c r="M473" s="36"/>
      <c r="N473" s="36"/>
      <c r="O473" s="55">
        <v>1000000000</v>
      </c>
      <c r="P473" s="37"/>
      <c r="Q473" s="34">
        <v>1</v>
      </c>
      <c r="R473" s="38"/>
      <c r="S473" s="39" t="s">
        <v>36</v>
      </c>
      <c r="T473" s="37">
        <f t="shared" si="9"/>
        <v>1000000000</v>
      </c>
      <c r="U473" s="27" t="s">
        <v>39</v>
      </c>
      <c r="V473" s="28" t="s">
        <v>40</v>
      </c>
      <c r="W473"/>
      <c r="X473"/>
      <c r="Y473"/>
      <c r="Z473"/>
      <c r="AA473"/>
      <c r="AB473"/>
      <c r="AC473"/>
      <c r="AD473"/>
      <c r="AE473"/>
      <c r="AF473"/>
      <c r="AG473"/>
      <c r="AH473"/>
      <c r="AI473"/>
      <c r="AJ473"/>
      <c r="AK473"/>
      <c r="AL473"/>
      <c r="AM473"/>
      <c r="AN473"/>
      <c r="AO473"/>
      <c r="AP473"/>
      <c r="AQ473"/>
      <c r="AR473"/>
      <c r="AS473"/>
      <c r="AT473"/>
      <c r="AU473"/>
      <c r="AV473"/>
      <c r="AW473"/>
      <c r="AX473"/>
      <c r="AY473"/>
      <c r="AZ473"/>
      <c r="BA473"/>
      <c r="BB473"/>
      <c r="BC473"/>
      <c r="BD473"/>
      <c r="BE473"/>
      <c r="BF473"/>
      <c r="BG473"/>
      <c r="BH473"/>
      <c r="BI473"/>
      <c r="BJ473"/>
      <c r="BK473"/>
      <c r="BL473"/>
      <c r="BM473"/>
      <c r="BN473"/>
      <c r="BO473"/>
      <c r="BP473"/>
      <c r="BQ473"/>
      <c r="BR473"/>
      <c r="BS473"/>
      <c r="BT473"/>
      <c r="BU473"/>
      <c r="BV473"/>
      <c r="BW473"/>
      <c r="BX473"/>
      <c r="BY473"/>
      <c r="BZ473"/>
      <c r="CA473"/>
      <c r="CB473"/>
      <c r="CC473"/>
      <c r="CD473"/>
      <c r="CE473"/>
      <c r="CF473"/>
      <c r="CG473"/>
      <c r="CH473"/>
      <c r="CI473"/>
      <c r="CJ473"/>
      <c r="CK473"/>
      <c r="CL473"/>
      <c r="CM473"/>
      <c r="CN473"/>
      <c r="CO473"/>
      <c r="CP473"/>
      <c r="CQ473"/>
      <c r="CR473"/>
      <c r="CS473"/>
      <c r="CT473"/>
      <c r="CU473"/>
      <c r="CV473"/>
      <c r="CW473"/>
      <c r="CX473"/>
      <c r="CY473"/>
      <c r="CZ473"/>
      <c r="DA473"/>
      <c r="DB473"/>
      <c r="DC473"/>
      <c r="DD473"/>
      <c r="DE473"/>
      <c r="DF473"/>
      <c r="DG473"/>
      <c r="DH473"/>
      <c r="DI473"/>
      <c r="DJ473"/>
      <c r="DK473"/>
      <c r="DL473"/>
      <c r="DM473"/>
      <c r="DN473"/>
      <c r="DO473"/>
      <c r="DP473"/>
      <c r="DQ473"/>
      <c r="DR473"/>
      <c r="DS473"/>
      <c r="DT473"/>
      <c r="DU473"/>
      <c r="DV473"/>
      <c r="DW473"/>
      <c r="DX473"/>
      <c r="DY473"/>
      <c r="DZ473"/>
      <c r="EA473"/>
      <c r="EB473"/>
      <c r="EC473"/>
      <c r="ED473"/>
      <c r="EE473"/>
      <c r="EF473"/>
      <c r="EG473"/>
      <c r="EH473"/>
      <c r="EI473"/>
      <c r="EJ473"/>
      <c r="EK473"/>
      <c r="EL473"/>
      <c r="EM473"/>
      <c r="EN473"/>
      <c r="EO473"/>
      <c r="EP473"/>
      <c r="EQ473"/>
      <c r="ER473"/>
      <c r="ES473"/>
      <c r="ET473"/>
      <c r="EU473"/>
      <c r="EV473"/>
      <c r="EW473"/>
      <c r="EX473"/>
      <c r="EY473"/>
      <c r="EZ473"/>
      <c r="FA473"/>
      <c r="FB473"/>
      <c r="FC473"/>
      <c r="FD473"/>
      <c r="FE473"/>
      <c r="FF473"/>
      <c r="FG473"/>
      <c r="FH473"/>
      <c r="FI473"/>
      <c r="FJ473"/>
      <c r="FK473"/>
      <c r="FL473"/>
      <c r="FM473"/>
      <c r="FN473"/>
      <c r="FO473"/>
      <c r="FP473"/>
      <c r="FQ473"/>
      <c r="FR473"/>
      <c r="FS473"/>
      <c r="FT473"/>
      <c r="FU473"/>
      <c r="FV473"/>
      <c r="FW473"/>
      <c r="FX473"/>
      <c r="FY473"/>
      <c r="FZ473"/>
      <c r="GA473"/>
      <c r="GB473"/>
      <c r="GC473"/>
      <c r="GD473"/>
      <c r="GE473"/>
      <c r="GF473"/>
      <c r="GG473"/>
      <c r="GH473"/>
      <c r="GI473"/>
      <c r="GJ473"/>
      <c r="GK473"/>
      <c r="GL473"/>
      <c r="GM473"/>
      <c r="GN473"/>
      <c r="GO473"/>
      <c r="GP473"/>
      <c r="GQ473"/>
      <c r="GR473"/>
      <c r="GS473"/>
      <c r="GT473"/>
      <c r="GU473"/>
      <c r="GV473"/>
      <c r="GW473"/>
      <c r="GX473"/>
      <c r="GY473"/>
      <c r="GZ473"/>
      <c r="HA473"/>
      <c r="HB473"/>
      <c r="HC473"/>
      <c r="HD473"/>
      <c r="HE473"/>
      <c r="HF473"/>
      <c r="HG473"/>
      <c r="HH473"/>
      <c r="HI473"/>
      <c r="HJ473"/>
      <c r="HK473"/>
      <c r="HL473"/>
      <c r="HM473"/>
      <c r="HN473"/>
      <c r="HO473"/>
      <c r="HP473"/>
      <c r="HQ473"/>
      <c r="HR473"/>
      <c r="HS473"/>
      <c r="HT473"/>
      <c r="HU473"/>
      <c r="HV473"/>
      <c r="HW473"/>
      <c r="HX473"/>
      <c r="HY473"/>
      <c r="HZ473"/>
      <c r="IA473"/>
      <c r="IB473"/>
      <c r="IC473"/>
      <c r="ID473"/>
      <c r="IE473"/>
      <c r="IF473"/>
      <c r="IG473"/>
      <c r="IH473"/>
      <c r="II473"/>
      <c r="IJ473"/>
      <c r="IK473"/>
      <c r="IL473"/>
      <c r="IM473"/>
      <c r="IN473"/>
      <c r="IO473"/>
      <c r="IP473"/>
      <c r="IQ473"/>
      <c r="IR473"/>
      <c r="IS473"/>
      <c r="IT473"/>
      <c r="IU473"/>
      <c r="IV473"/>
      <c r="IW473"/>
      <c r="IX473"/>
      <c r="IY473"/>
      <c r="IZ473"/>
      <c r="JA473"/>
      <c r="JB473"/>
      <c r="JC473"/>
      <c r="JD473"/>
      <c r="JE473"/>
      <c r="JF473"/>
      <c r="JG473"/>
      <c r="JH473"/>
      <c r="JI473"/>
      <c r="JJ473"/>
      <c r="JK473"/>
      <c r="JL473"/>
      <c r="JM473"/>
      <c r="JN473"/>
      <c r="JO473"/>
      <c r="JP473"/>
      <c r="JQ473"/>
      <c r="JR473"/>
      <c r="JS473"/>
      <c r="JT473"/>
      <c r="JU473"/>
      <c r="JV473"/>
      <c r="JW473"/>
      <c r="JX473"/>
      <c r="JY473"/>
      <c r="JZ473"/>
      <c r="KA473"/>
      <c r="KB473"/>
      <c r="KC473"/>
      <c r="KD473"/>
      <c r="KE473"/>
      <c r="KF473"/>
      <c r="KG473"/>
      <c r="KH473"/>
      <c r="KI473"/>
      <c r="KJ473"/>
      <c r="KK473"/>
      <c r="KL473"/>
      <c r="KM473"/>
      <c r="KN473"/>
      <c r="KO473"/>
      <c r="KP473"/>
      <c r="KQ473"/>
      <c r="KR473"/>
      <c r="KS473"/>
      <c r="KT473"/>
      <c r="KU473"/>
      <c r="KV473"/>
      <c r="KW473"/>
      <c r="KX473"/>
      <c r="KY473"/>
      <c r="KZ473"/>
      <c r="LA473"/>
      <c r="LB473"/>
      <c r="LC473"/>
      <c r="LD473"/>
      <c r="LE473"/>
      <c r="LF473"/>
      <c r="LG473"/>
      <c r="LH473"/>
      <c r="LI473"/>
      <c r="LJ473"/>
      <c r="LK473"/>
      <c r="LL473"/>
      <c r="LM473"/>
      <c r="LN473"/>
      <c r="LO473"/>
      <c r="LP473"/>
      <c r="LQ473"/>
      <c r="LR473"/>
      <c r="LS473"/>
      <c r="LT473"/>
      <c r="LU473"/>
      <c r="LV473"/>
      <c r="LW473"/>
      <c r="LX473"/>
      <c r="LY473"/>
      <c r="LZ473"/>
      <c r="MA473"/>
      <c r="MB473"/>
      <c r="MC473"/>
      <c r="MD473"/>
      <c r="ME473"/>
      <c r="MF473"/>
      <c r="MG473"/>
      <c r="MH473"/>
      <c r="MI473"/>
      <c r="MJ473"/>
      <c r="MK473"/>
      <c r="ML473"/>
      <c r="MM473"/>
      <c r="MN473"/>
      <c r="MO473"/>
      <c r="MP473"/>
      <c r="MQ473"/>
      <c r="MR473"/>
      <c r="MS473"/>
      <c r="MT473"/>
      <c r="MU473"/>
      <c r="MV473"/>
      <c r="MW473"/>
      <c r="MX473"/>
      <c r="MY473"/>
      <c r="MZ473"/>
      <c r="NA473"/>
      <c r="NB473"/>
      <c r="NC473"/>
      <c r="ND473"/>
      <c r="NE473"/>
      <c r="NF473"/>
      <c r="NG473"/>
      <c r="NH473"/>
      <c r="NI473"/>
      <c r="NJ473"/>
      <c r="NK473"/>
      <c r="NL473"/>
      <c r="NM473"/>
      <c r="NN473"/>
      <c r="NO473"/>
      <c r="NP473"/>
      <c r="NQ473"/>
      <c r="NR473"/>
      <c r="NS473"/>
      <c r="NT473"/>
      <c r="NU473"/>
      <c r="NV473"/>
      <c r="NW473"/>
      <c r="NX473"/>
      <c r="NY473"/>
      <c r="NZ473"/>
      <c r="OA473"/>
      <c r="OB473"/>
      <c r="OC473"/>
      <c r="OD473"/>
      <c r="OE473"/>
      <c r="OF473"/>
      <c r="OG473"/>
      <c r="OH473"/>
      <c r="OI473"/>
      <c r="OJ473"/>
      <c r="OK473"/>
      <c r="OL473"/>
      <c r="OM473"/>
      <c r="ON473"/>
      <c r="OO473"/>
      <c r="OP473"/>
      <c r="OQ473"/>
      <c r="OR473"/>
      <c r="OS473"/>
      <c r="OT473"/>
      <c r="OU473"/>
      <c r="OV473"/>
      <c r="OW473"/>
      <c r="OX473"/>
      <c r="OY473"/>
      <c r="OZ473"/>
      <c r="PA473"/>
      <c r="PB473"/>
      <c r="PC473"/>
      <c r="PD473"/>
      <c r="PE473"/>
      <c r="PF473"/>
      <c r="PG473"/>
      <c r="PH473"/>
      <c r="PI473"/>
      <c r="PJ473"/>
      <c r="PK473"/>
      <c r="PL473"/>
      <c r="PM473"/>
      <c r="PN473"/>
      <c r="PO473"/>
      <c r="PP473"/>
      <c r="PQ473"/>
      <c r="PR473"/>
      <c r="PS473"/>
      <c r="PT473"/>
      <c r="PU473"/>
      <c r="PV473"/>
      <c r="PW473"/>
      <c r="PX473"/>
      <c r="PY473"/>
      <c r="PZ473"/>
      <c r="QA473"/>
      <c r="QB473"/>
      <c r="QC473"/>
      <c r="QD473"/>
      <c r="QE473"/>
      <c r="QF473"/>
      <c r="QG473"/>
      <c r="QH473"/>
      <c r="QI473"/>
      <c r="QJ473"/>
      <c r="QK473"/>
      <c r="QL473"/>
      <c r="QM473"/>
      <c r="QN473"/>
      <c r="QO473"/>
      <c r="QP473"/>
      <c r="QQ473"/>
      <c r="QR473"/>
      <c r="QS473"/>
      <c r="QT473"/>
      <c r="QU473"/>
      <c r="QV473"/>
      <c r="QW473"/>
      <c r="QX473"/>
      <c r="QY473"/>
      <c r="QZ473"/>
      <c r="RA473"/>
      <c r="RB473"/>
      <c r="RC473"/>
      <c r="RD473"/>
      <c r="RE473"/>
      <c r="RF473"/>
      <c r="RG473"/>
      <c r="RH473"/>
      <c r="RI473"/>
      <c r="RJ473"/>
      <c r="RK473"/>
      <c r="RL473"/>
      <c r="RM473"/>
      <c r="RN473"/>
      <c r="RO473"/>
      <c r="RP473"/>
      <c r="RQ473"/>
      <c r="RR473"/>
      <c r="RS473"/>
      <c r="RT473"/>
      <c r="RU473"/>
      <c r="RV473"/>
      <c r="RW473"/>
      <c r="RX473"/>
      <c r="RY473"/>
      <c r="RZ473"/>
      <c r="SA473"/>
      <c r="SB473"/>
      <c r="SC473"/>
      <c r="SD473"/>
      <c r="SE473"/>
      <c r="SF473"/>
      <c r="SG473"/>
      <c r="SH473"/>
      <c r="SI473"/>
      <c r="SJ473"/>
      <c r="SK473"/>
      <c r="SL473"/>
      <c r="SM473"/>
      <c r="SN473"/>
      <c r="SO473"/>
      <c r="SP473"/>
    </row>
    <row r="474" spans="1:510" ht="16.5" customHeight="1" x14ac:dyDescent="0.2">
      <c r="A474" s="20">
        <v>1693</v>
      </c>
      <c r="B474" s="34" t="s">
        <v>70</v>
      </c>
      <c r="C474" s="34" t="s">
        <v>97</v>
      </c>
      <c r="D474" s="20" t="s">
        <v>51</v>
      </c>
      <c r="E474" s="20" t="s">
        <v>1345</v>
      </c>
      <c r="F474" s="22" t="s">
        <v>88</v>
      </c>
      <c r="G474" s="34" t="s">
        <v>84</v>
      </c>
      <c r="H474" s="20" t="s">
        <v>89</v>
      </c>
      <c r="I474" s="20" t="s">
        <v>27</v>
      </c>
      <c r="J474" s="35" t="s">
        <v>638</v>
      </c>
      <c r="K474" s="36"/>
      <c r="L474" s="36"/>
      <c r="M474" s="36"/>
      <c r="N474" s="36"/>
      <c r="O474" s="55">
        <v>2772112716</v>
      </c>
      <c r="P474" s="37"/>
      <c r="Q474" s="34">
        <v>1</v>
      </c>
      <c r="R474" s="38"/>
      <c r="S474" s="39" t="s">
        <v>36</v>
      </c>
      <c r="T474" s="37">
        <f t="shared" si="9"/>
        <v>2772112716</v>
      </c>
      <c r="U474" s="27" t="s">
        <v>39</v>
      </c>
      <c r="V474" s="28" t="s">
        <v>40</v>
      </c>
      <c r="W474"/>
      <c r="X474"/>
      <c r="Y474"/>
      <c r="Z474"/>
      <c r="AA474"/>
      <c r="AB474"/>
      <c r="AC474"/>
      <c r="AD474"/>
      <c r="AE474"/>
      <c r="AF474"/>
      <c r="AG474"/>
      <c r="AH474"/>
      <c r="AI474"/>
      <c r="AJ474"/>
      <c r="AK474"/>
      <c r="AL474"/>
      <c r="AM474"/>
      <c r="AN474"/>
      <c r="AO474"/>
      <c r="AP474"/>
      <c r="AQ474"/>
      <c r="AR474"/>
      <c r="AS474"/>
      <c r="AT474"/>
      <c r="AU474"/>
      <c r="AV474"/>
      <c r="AW474"/>
      <c r="AX474"/>
      <c r="AY474"/>
      <c r="AZ474"/>
      <c r="BA474"/>
      <c r="BB474"/>
      <c r="BC474"/>
      <c r="BD474"/>
      <c r="BE474"/>
      <c r="BF474"/>
      <c r="BG474"/>
      <c r="BH474"/>
      <c r="BI474"/>
      <c r="BJ474"/>
      <c r="BK474"/>
      <c r="BL474"/>
      <c r="BM474"/>
      <c r="BN474"/>
      <c r="BO474"/>
      <c r="BP474"/>
      <c r="BQ474"/>
      <c r="BR474"/>
      <c r="BS474"/>
      <c r="BT474"/>
      <c r="BU474"/>
      <c r="BV474"/>
      <c r="BW474"/>
      <c r="BX474"/>
      <c r="BY474"/>
      <c r="BZ474"/>
      <c r="CA474"/>
      <c r="CB474"/>
      <c r="CC474"/>
      <c r="CD474"/>
      <c r="CE474"/>
      <c r="CF474"/>
      <c r="CG474"/>
      <c r="CH474"/>
      <c r="CI474"/>
      <c r="CJ474"/>
      <c r="CK474"/>
      <c r="CL474"/>
      <c r="CM474"/>
      <c r="CN474"/>
      <c r="CO474"/>
      <c r="CP474"/>
      <c r="CQ474"/>
      <c r="CR474"/>
      <c r="CS474"/>
      <c r="CT474"/>
      <c r="CU474"/>
      <c r="CV474"/>
      <c r="CW474"/>
      <c r="CX474"/>
      <c r="CY474"/>
      <c r="CZ474"/>
      <c r="DA474"/>
      <c r="DB474"/>
      <c r="DC474"/>
      <c r="DD474"/>
      <c r="DE474"/>
      <c r="DF474"/>
      <c r="DG474"/>
      <c r="DH474"/>
      <c r="DI474"/>
      <c r="DJ474"/>
      <c r="DK474"/>
      <c r="DL474"/>
      <c r="DM474"/>
      <c r="DN474"/>
      <c r="DO474"/>
      <c r="DP474"/>
      <c r="DQ474"/>
      <c r="DR474"/>
      <c r="DS474"/>
      <c r="DT474"/>
      <c r="DU474"/>
      <c r="DV474"/>
      <c r="DW474"/>
      <c r="DX474"/>
      <c r="DY474"/>
      <c r="DZ474"/>
      <c r="EA474"/>
      <c r="EB474"/>
      <c r="EC474"/>
      <c r="ED474"/>
      <c r="EE474"/>
      <c r="EF474"/>
      <c r="EG474"/>
      <c r="EH474"/>
      <c r="EI474"/>
      <c r="EJ474"/>
      <c r="EK474"/>
      <c r="EL474"/>
      <c r="EM474"/>
      <c r="EN474"/>
      <c r="EO474"/>
      <c r="EP474"/>
      <c r="EQ474"/>
      <c r="ER474"/>
      <c r="ES474"/>
      <c r="ET474"/>
      <c r="EU474"/>
      <c r="EV474"/>
      <c r="EW474"/>
      <c r="EX474"/>
      <c r="EY474"/>
      <c r="EZ474"/>
      <c r="FA474"/>
      <c r="FB474"/>
      <c r="FC474"/>
      <c r="FD474"/>
      <c r="FE474"/>
      <c r="FF474"/>
      <c r="FG474"/>
      <c r="FH474"/>
      <c r="FI474"/>
      <c r="FJ474"/>
      <c r="FK474"/>
      <c r="FL474"/>
      <c r="FM474"/>
      <c r="FN474"/>
      <c r="FO474"/>
      <c r="FP474"/>
      <c r="FQ474"/>
      <c r="FR474"/>
      <c r="FS474"/>
      <c r="FT474"/>
      <c r="FU474"/>
      <c r="FV474"/>
      <c r="FW474"/>
      <c r="FX474"/>
      <c r="FY474"/>
      <c r="FZ474"/>
      <c r="GA474"/>
      <c r="GB474"/>
      <c r="GC474"/>
      <c r="GD474"/>
      <c r="GE474"/>
      <c r="GF474"/>
      <c r="GG474"/>
      <c r="GH474"/>
      <c r="GI474"/>
      <c r="GJ474"/>
      <c r="GK474"/>
      <c r="GL474"/>
      <c r="GM474"/>
      <c r="GN474"/>
      <c r="GO474"/>
      <c r="GP474"/>
      <c r="GQ474"/>
      <c r="GR474"/>
      <c r="GS474"/>
      <c r="GT474"/>
      <c r="GU474"/>
      <c r="GV474"/>
      <c r="GW474"/>
      <c r="GX474"/>
      <c r="GY474"/>
      <c r="GZ474"/>
      <c r="HA474"/>
      <c r="HB474"/>
      <c r="HC474"/>
      <c r="HD474"/>
      <c r="HE474"/>
      <c r="HF474"/>
      <c r="HG474"/>
      <c r="HH474"/>
      <c r="HI474"/>
      <c r="HJ474"/>
      <c r="HK474"/>
      <c r="HL474"/>
      <c r="HM474"/>
      <c r="HN474"/>
      <c r="HO474"/>
      <c r="HP474"/>
      <c r="HQ474"/>
      <c r="HR474"/>
      <c r="HS474"/>
      <c r="HT474"/>
      <c r="HU474"/>
      <c r="HV474"/>
      <c r="HW474"/>
      <c r="HX474"/>
      <c r="HY474"/>
      <c r="HZ474"/>
      <c r="IA474"/>
      <c r="IB474"/>
      <c r="IC474"/>
      <c r="ID474"/>
      <c r="IE474"/>
      <c r="IF474"/>
      <c r="IG474"/>
      <c r="IH474"/>
      <c r="II474"/>
      <c r="IJ474"/>
      <c r="IK474"/>
      <c r="IL474"/>
      <c r="IM474"/>
      <c r="IN474"/>
      <c r="IO474"/>
      <c r="IP474"/>
      <c r="IQ474"/>
      <c r="IR474"/>
      <c r="IS474"/>
      <c r="IT474"/>
      <c r="IU474"/>
      <c r="IV474"/>
      <c r="IW474"/>
      <c r="IX474"/>
      <c r="IY474"/>
      <c r="IZ474"/>
      <c r="JA474"/>
      <c r="JB474"/>
      <c r="JC474"/>
      <c r="JD474"/>
      <c r="JE474"/>
      <c r="JF474"/>
      <c r="JG474"/>
      <c r="JH474"/>
      <c r="JI474"/>
      <c r="JJ474"/>
      <c r="JK474"/>
      <c r="JL474"/>
      <c r="JM474"/>
      <c r="JN474"/>
      <c r="JO474"/>
      <c r="JP474"/>
      <c r="JQ474"/>
      <c r="JR474"/>
      <c r="JS474"/>
      <c r="JT474"/>
      <c r="JU474"/>
      <c r="JV474"/>
      <c r="JW474"/>
      <c r="JX474"/>
      <c r="JY474"/>
      <c r="JZ474"/>
      <c r="KA474"/>
      <c r="KB474"/>
      <c r="KC474"/>
      <c r="KD474"/>
      <c r="KE474"/>
      <c r="KF474"/>
      <c r="KG474"/>
      <c r="KH474"/>
      <c r="KI474"/>
      <c r="KJ474"/>
      <c r="KK474"/>
      <c r="KL474"/>
      <c r="KM474"/>
      <c r="KN474"/>
      <c r="KO474"/>
      <c r="KP474"/>
      <c r="KQ474"/>
      <c r="KR474"/>
      <c r="KS474"/>
      <c r="KT474"/>
      <c r="KU474"/>
      <c r="KV474"/>
      <c r="KW474"/>
      <c r="KX474"/>
      <c r="KY474"/>
      <c r="KZ474"/>
      <c r="LA474"/>
      <c r="LB474"/>
      <c r="LC474"/>
      <c r="LD474"/>
      <c r="LE474"/>
      <c r="LF474"/>
      <c r="LG474"/>
      <c r="LH474"/>
      <c r="LI474"/>
      <c r="LJ474"/>
      <c r="LK474"/>
      <c r="LL474"/>
      <c r="LM474"/>
      <c r="LN474"/>
      <c r="LO474"/>
      <c r="LP474"/>
      <c r="LQ474"/>
      <c r="LR474"/>
      <c r="LS474"/>
      <c r="LT474"/>
      <c r="LU474"/>
      <c r="LV474"/>
      <c r="LW474"/>
      <c r="LX474"/>
      <c r="LY474"/>
      <c r="LZ474"/>
      <c r="MA474"/>
      <c r="MB474"/>
      <c r="MC474"/>
      <c r="MD474"/>
      <c r="ME474"/>
      <c r="MF474"/>
      <c r="MG474"/>
      <c r="MH474"/>
      <c r="MI474"/>
      <c r="MJ474"/>
      <c r="MK474"/>
      <c r="ML474"/>
      <c r="MM474"/>
      <c r="MN474"/>
      <c r="MO474"/>
      <c r="MP474"/>
      <c r="MQ474"/>
      <c r="MR474"/>
      <c r="MS474"/>
      <c r="MT474"/>
      <c r="MU474"/>
      <c r="MV474"/>
      <c r="MW474"/>
      <c r="MX474"/>
      <c r="MY474"/>
      <c r="MZ474"/>
      <c r="NA474"/>
      <c r="NB474"/>
      <c r="NC474"/>
      <c r="ND474"/>
      <c r="NE474"/>
      <c r="NF474"/>
      <c r="NG474"/>
      <c r="NH474"/>
      <c r="NI474"/>
      <c r="NJ474"/>
      <c r="NK474"/>
      <c r="NL474"/>
      <c r="NM474"/>
      <c r="NN474"/>
      <c r="NO474"/>
      <c r="NP474"/>
      <c r="NQ474"/>
      <c r="NR474"/>
      <c r="NS474"/>
      <c r="NT474"/>
      <c r="NU474"/>
      <c r="NV474"/>
      <c r="NW474"/>
      <c r="NX474"/>
      <c r="NY474"/>
      <c r="NZ474"/>
      <c r="OA474"/>
      <c r="OB474"/>
      <c r="OC474"/>
      <c r="OD474"/>
      <c r="OE474"/>
      <c r="OF474"/>
      <c r="OG474"/>
      <c r="OH474"/>
      <c r="OI474"/>
      <c r="OJ474"/>
      <c r="OK474"/>
      <c r="OL474"/>
      <c r="OM474"/>
      <c r="ON474"/>
      <c r="OO474"/>
      <c r="OP474"/>
      <c r="OQ474"/>
      <c r="OR474"/>
      <c r="OS474"/>
      <c r="OT474"/>
      <c r="OU474"/>
      <c r="OV474"/>
      <c r="OW474"/>
      <c r="OX474"/>
      <c r="OY474"/>
      <c r="OZ474"/>
      <c r="PA474"/>
      <c r="PB474"/>
      <c r="PC474"/>
      <c r="PD474"/>
      <c r="PE474"/>
      <c r="PF474"/>
      <c r="PG474"/>
      <c r="PH474"/>
      <c r="PI474"/>
      <c r="PJ474"/>
      <c r="PK474"/>
      <c r="PL474"/>
      <c r="PM474"/>
      <c r="PN474"/>
      <c r="PO474"/>
      <c r="PP474"/>
      <c r="PQ474"/>
      <c r="PR474"/>
      <c r="PS474"/>
      <c r="PT474"/>
      <c r="PU474"/>
      <c r="PV474"/>
      <c r="PW474"/>
      <c r="PX474"/>
      <c r="PY474"/>
      <c r="PZ474"/>
      <c r="QA474"/>
      <c r="QB474"/>
      <c r="QC474"/>
      <c r="QD474"/>
      <c r="QE474"/>
      <c r="QF474"/>
      <c r="QG474"/>
      <c r="QH474"/>
      <c r="QI474"/>
      <c r="QJ474"/>
      <c r="QK474"/>
      <c r="QL474"/>
      <c r="QM474"/>
      <c r="QN474"/>
      <c r="QO474"/>
      <c r="QP474"/>
      <c r="QQ474"/>
      <c r="QR474"/>
      <c r="QS474"/>
      <c r="QT474"/>
      <c r="QU474"/>
      <c r="QV474"/>
      <c r="QW474"/>
      <c r="QX474"/>
      <c r="QY474"/>
      <c r="QZ474"/>
      <c r="RA474"/>
      <c r="RB474"/>
      <c r="RC474"/>
      <c r="RD474"/>
      <c r="RE474"/>
      <c r="RF474"/>
      <c r="RG474"/>
      <c r="RH474"/>
      <c r="RI474"/>
      <c r="RJ474"/>
      <c r="RK474"/>
      <c r="RL474"/>
      <c r="RM474"/>
      <c r="RN474"/>
      <c r="RO474"/>
      <c r="RP474"/>
      <c r="RQ474"/>
      <c r="RR474"/>
      <c r="RS474"/>
      <c r="RT474"/>
      <c r="RU474"/>
      <c r="RV474"/>
      <c r="RW474"/>
      <c r="RX474"/>
      <c r="RY474"/>
      <c r="RZ474"/>
      <c r="SA474"/>
      <c r="SB474"/>
      <c r="SC474"/>
      <c r="SD474"/>
      <c r="SE474"/>
      <c r="SF474"/>
      <c r="SG474"/>
      <c r="SH474"/>
      <c r="SI474"/>
      <c r="SJ474"/>
      <c r="SK474"/>
      <c r="SL474"/>
      <c r="SM474"/>
      <c r="SN474"/>
      <c r="SO474"/>
      <c r="SP474"/>
    </row>
    <row r="475" spans="1:510" ht="16.5" customHeight="1" x14ac:dyDescent="0.2">
      <c r="A475" s="20">
        <v>1694</v>
      </c>
      <c r="B475" s="34" t="s">
        <v>70</v>
      </c>
      <c r="C475" s="34" t="s">
        <v>97</v>
      </c>
      <c r="D475" s="20" t="s">
        <v>51</v>
      </c>
      <c r="E475" s="20" t="s">
        <v>1345</v>
      </c>
      <c r="F475" s="22" t="s">
        <v>88</v>
      </c>
      <c r="G475" s="34" t="s">
        <v>84</v>
      </c>
      <c r="H475" s="20" t="s">
        <v>89</v>
      </c>
      <c r="I475" s="20" t="s">
        <v>27</v>
      </c>
      <c r="J475" s="35" t="s">
        <v>639</v>
      </c>
      <c r="K475" s="36"/>
      <c r="L475" s="36"/>
      <c r="M475" s="36"/>
      <c r="N475" s="36"/>
      <c r="O475" s="34">
        <v>0</v>
      </c>
      <c r="P475" s="37"/>
      <c r="Q475" s="34">
        <v>0</v>
      </c>
      <c r="R475" s="38"/>
      <c r="S475" s="39" t="s">
        <v>36</v>
      </c>
      <c r="T475" s="37">
        <f t="shared" si="9"/>
        <v>0</v>
      </c>
      <c r="U475" s="27" t="s">
        <v>39</v>
      </c>
      <c r="V475" s="28" t="s">
        <v>40</v>
      </c>
      <c r="W475"/>
      <c r="X475"/>
      <c r="Y475"/>
      <c r="Z475"/>
      <c r="AA475"/>
      <c r="AB475"/>
      <c r="AC475"/>
      <c r="AD475"/>
      <c r="AE475"/>
      <c r="AF475"/>
      <c r="AG475"/>
      <c r="AH475"/>
      <c r="AI475"/>
      <c r="AJ475"/>
      <c r="AK475"/>
      <c r="AL475"/>
      <c r="AM475"/>
      <c r="AN475"/>
      <c r="AO475"/>
      <c r="AP475"/>
      <c r="AQ475"/>
      <c r="AR475"/>
      <c r="AS475"/>
      <c r="AT475"/>
      <c r="AU475"/>
      <c r="AV475"/>
      <c r="AW475"/>
      <c r="AX475"/>
      <c r="AY475"/>
      <c r="AZ475"/>
      <c r="BA475"/>
      <c r="BB475"/>
      <c r="BC475"/>
      <c r="BD475"/>
      <c r="BE475"/>
      <c r="BF475"/>
      <c r="BG475"/>
      <c r="BH475"/>
      <c r="BI475"/>
      <c r="BJ475"/>
      <c r="BK475"/>
      <c r="BL475"/>
      <c r="BM475"/>
      <c r="BN475"/>
      <c r="BO475"/>
      <c r="BP475"/>
      <c r="BQ475"/>
      <c r="BR475"/>
      <c r="BS475"/>
      <c r="BT475"/>
      <c r="BU475"/>
      <c r="BV475"/>
      <c r="BW475"/>
      <c r="BX475"/>
      <c r="BY475"/>
      <c r="BZ475"/>
      <c r="CA475"/>
      <c r="CB475"/>
      <c r="CC475"/>
      <c r="CD475"/>
      <c r="CE475"/>
      <c r="CF475"/>
      <c r="CG475"/>
      <c r="CH475"/>
      <c r="CI475"/>
      <c r="CJ475"/>
      <c r="CK475"/>
      <c r="CL475"/>
      <c r="CM475"/>
      <c r="CN475"/>
      <c r="CO475"/>
      <c r="CP475"/>
      <c r="CQ475"/>
      <c r="CR475"/>
      <c r="CS475"/>
      <c r="CT475"/>
      <c r="CU475"/>
      <c r="CV475"/>
      <c r="CW475"/>
      <c r="CX475"/>
      <c r="CY475"/>
      <c r="CZ475"/>
      <c r="DA475"/>
      <c r="DB475"/>
      <c r="DC475"/>
      <c r="DD475"/>
      <c r="DE475"/>
      <c r="DF475"/>
      <c r="DG475"/>
      <c r="DH475"/>
      <c r="DI475"/>
      <c r="DJ475"/>
      <c r="DK475"/>
      <c r="DL475"/>
      <c r="DM475"/>
      <c r="DN475"/>
      <c r="DO475"/>
      <c r="DP475"/>
      <c r="DQ475"/>
      <c r="DR475"/>
      <c r="DS475"/>
      <c r="DT475"/>
      <c r="DU475"/>
      <c r="DV475"/>
      <c r="DW475"/>
      <c r="DX475"/>
      <c r="DY475"/>
      <c r="DZ475"/>
      <c r="EA475"/>
      <c r="EB475"/>
      <c r="EC475"/>
      <c r="ED475"/>
      <c r="EE475"/>
      <c r="EF475"/>
      <c r="EG475"/>
      <c r="EH475"/>
      <c r="EI475"/>
      <c r="EJ475"/>
      <c r="EK475"/>
      <c r="EL475"/>
      <c r="EM475"/>
      <c r="EN475"/>
      <c r="EO475"/>
      <c r="EP475"/>
      <c r="EQ475"/>
      <c r="ER475"/>
      <c r="ES475"/>
      <c r="ET475"/>
      <c r="EU475"/>
      <c r="EV475"/>
      <c r="EW475"/>
      <c r="EX475"/>
      <c r="EY475"/>
      <c r="EZ475"/>
      <c r="FA475"/>
      <c r="FB475"/>
      <c r="FC475"/>
      <c r="FD475"/>
      <c r="FE475"/>
      <c r="FF475"/>
      <c r="FG475"/>
      <c r="FH475"/>
      <c r="FI475"/>
      <c r="FJ475"/>
      <c r="FK475"/>
      <c r="FL475"/>
      <c r="FM475"/>
      <c r="FN475"/>
      <c r="FO475"/>
      <c r="FP475"/>
      <c r="FQ475"/>
      <c r="FR475"/>
      <c r="FS475"/>
      <c r="FT475"/>
      <c r="FU475"/>
      <c r="FV475"/>
      <c r="FW475"/>
      <c r="FX475"/>
      <c r="FY475"/>
      <c r="FZ475"/>
      <c r="GA475"/>
      <c r="GB475"/>
      <c r="GC475"/>
      <c r="GD475"/>
      <c r="GE475"/>
      <c r="GF475"/>
      <c r="GG475"/>
      <c r="GH475"/>
      <c r="GI475"/>
      <c r="GJ475"/>
      <c r="GK475"/>
      <c r="GL475"/>
      <c r="GM475"/>
      <c r="GN475"/>
      <c r="GO475"/>
      <c r="GP475"/>
      <c r="GQ475"/>
      <c r="GR475"/>
      <c r="GS475"/>
      <c r="GT475"/>
      <c r="GU475"/>
      <c r="GV475"/>
      <c r="GW475"/>
      <c r="GX475"/>
      <c r="GY475"/>
      <c r="GZ475"/>
      <c r="HA475"/>
      <c r="HB475"/>
      <c r="HC475"/>
      <c r="HD475"/>
      <c r="HE475"/>
      <c r="HF475"/>
      <c r="HG475"/>
      <c r="HH475"/>
      <c r="HI475"/>
      <c r="HJ475"/>
      <c r="HK475"/>
      <c r="HL475"/>
      <c r="HM475"/>
      <c r="HN475"/>
      <c r="HO475"/>
      <c r="HP475"/>
      <c r="HQ475"/>
      <c r="HR475"/>
      <c r="HS475"/>
      <c r="HT475"/>
      <c r="HU475"/>
      <c r="HV475"/>
      <c r="HW475"/>
      <c r="HX475"/>
      <c r="HY475"/>
      <c r="HZ475"/>
      <c r="IA475"/>
      <c r="IB475"/>
      <c r="IC475"/>
      <c r="ID475"/>
      <c r="IE475"/>
      <c r="IF475"/>
      <c r="IG475"/>
      <c r="IH475"/>
      <c r="II475"/>
      <c r="IJ475"/>
      <c r="IK475"/>
      <c r="IL475"/>
      <c r="IM475"/>
      <c r="IN475"/>
      <c r="IO475"/>
      <c r="IP475"/>
      <c r="IQ475"/>
      <c r="IR475"/>
      <c r="IS475"/>
      <c r="IT475"/>
      <c r="IU475"/>
      <c r="IV475"/>
      <c r="IW475"/>
      <c r="IX475"/>
      <c r="IY475"/>
      <c r="IZ475"/>
      <c r="JA475"/>
      <c r="JB475"/>
      <c r="JC475"/>
      <c r="JD475"/>
      <c r="JE475"/>
      <c r="JF475"/>
      <c r="JG475"/>
      <c r="JH475"/>
      <c r="JI475"/>
      <c r="JJ475"/>
      <c r="JK475"/>
      <c r="JL475"/>
      <c r="JM475"/>
      <c r="JN475"/>
      <c r="JO475"/>
      <c r="JP475"/>
      <c r="JQ475"/>
      <c r="JR475"/>
      <c r="JS475"/>
      <c r="JT475"/>
      <c r="JU475"/>
      <c r="JV475"/>
      <c r="JW475"/>
      <c r="JX475"/>
      <c r="JY475"/>
      <c r="JZ475"/>
      <c r="KA475"/>
      <c r="KB475"/>
      <c r="KC475"/>
      <c r="KD475"/>
      <c r="KE475"/>
      <c r="KF475"/>
      <c r="KG475"/>
      <c r="KH475"/>
      <c r="KI475"/>
      <c r="KJ475"/>
      <c r="KK475"/>
      <c r="KL475"/>
      <c r="KM475"/>
      <c r="KN475"/>
      <c r="KO475"/>
      <c r="KP475"/>
      <c r="KQ475"/>
      <c r="KR475"/>
      <c r="KS475"/>
      <c r="KT475"/>
      <c r="KU475"/>
      <c r="KV475"/>
      <c r="KW475"/>
      <c r="KX475"/>
      <c r="KY475"/>
      <c r="KZ475"/>
      <c r="LA475"/>
      <c r="LB475"/>
      <c r="LC475"/>
      <c r="LD475"/>
      <c r="LE475"/>
      <c r="LF475"/>
      <c r="LG475"/>
      <c r="LH475"/>
      <c r="LI475"/>
      <c r="LJ475"/>
      <c r="LK475"/>
      <c r="LL475"/>
      <c r="LM475"/>
      <c r="LN475"/>
      <c r="LO475"/>
      <c r="LP475"/>
      <c r="LQ475"/>
      <c r="LR475"/>
      <c r="LS475"/>
      <c r="LT475"/>
      <c r="LU475"/>
      <c r="LV475"/>
      <c r="LW475"/>
      <c r="LX475"/>
      <c r="LY475"/>
      <c r="LZ475"/>
      <c r="MA475"/>
      <c r="MB475"/>
      <c r="MC475"/>
      <c r="MD475"/>
      <c r="ME475"/>
      <c r="MF475"/>
      <c r="MG475"/>
      <c r="MH475"/>
      <c r="MI475"/>
      <c r="MJ475"/>
      <c r="MK475"/>
      <c r="ML475"/>
      <c r="MM475"/>
      <c r="MN475"/>
      <c r="MO475"/>
      <c r="MP475"/>
      <c r="MQ475"/>
      <c r="MR475"/>
      <c r="MS475"/>
      <c r="MT475"/>
      <c r="MU475"/>
      <c r="MV475"/>
      <c r="MW475"/>
      <c r="MX475"/>
      <c r="MY475"/>
      <c r="MZ475"/>
      <c r="NA475"/>
      <c r="NB475"/>
      <c r="NC475"/>
      <c r="ND475"/>
      <c r="NE475"/>
      <c r="NF475"/>
      <c r="NG475"/>
      <c r="NH475"/>
      <c r="NI475"/>
      <c r="NJ475"/>
      <c r="NK475"/>
      <c r="NL475"/>
      <c r="NM475"/>
      <c r="NN475"/>
      <c r="NO475"/>
      <c r="NP475"/>
      <c r="NQ475"/>
      <c r="NR475"/>
      <c r="NS475"/>
      <c r="NT475"/>
      <c r="NU475"/>
      <c r="NV475"/>
      <c r="NW475"/>
      <c r="NX475"/>
      <c r="NY475"/>
      <c r="NZ475"/>
      <c r="OA475"/>
      <c r="OB475"/>
      <c r="OC475"/>
      <c r="OD475"/>
      <c r="OE475"/>
      <c r="OF475"/>
      <c r="OG475"/>
      <c r="OH475"/>
      <c r="OI475"/>
      <c r="OJ475"/>
      <c r="OK475"/>
      <c r="OL475"/>
      <c r="OM475"/>
      <c r="ON475"/>
      <c r="OO475"/>
      <c r="OP475"/>
      <c r="OQ475"/>
      <c r="OR475"/>
      <c r="OS475"/>
      <c r="OT475"/>
      <c r="OU475"/>
      <c r="OV475"/>
      <c r="OW475"/>
      <c r="OX475"/>
      <c r="OY475"/>
      <c r="OZ475"/>
      <c r="PA475"/>
      <c r="PB475"/>
      <c r="PC475"/>
      <c r="PD475"/>
      <c r="PE475"/>
      <c r="PF475"/>
      <c r="PG475"/>
      <c r="PH475"/>
      <c r="PI475"/>
      <c r="PJ475"/>
      <c r="PK475"/>
      <c r="PL475"/>
      <c r="PM475"/>
      <c r="PN475"/>
      <c r="PO475"/>
      <c r="PP475"/>
      <c r="PQ475"/>
      <c r="PR475"/>
      <c r="PS475"/>
      <c r="PT475"/>
      <c r="PU475"/>
      <c r="PV475"/>
      <c r="PW475"/>
      <c r="PX475"/>
      <c r="PY475"/>
      <c r="PZ475"/>
      <c r="QA475"/>
      <c r="QB475"/>
      <c r="QC475"/>
      <c r="QD475"/>
      <c r="QE475"/>
      <c r="QF475"/>
      <c r="QG475"/>
      <c r="QH475"/>
      <c r="QI475"/>
      <c r="QJ475"/>
      <c r="QK475"/>
      <c r="QL475"/>
      <c r="QM475"/>
      <c r="QN475"/>
      <c r="QO475"/>
      <c r="QP475"/>
      <c r="QQ475"/>
      <c r="QR475"/>
      <c r="QS475"/>
      <c r="QT475"/>
      <c r="QU475"/>
      <c r="QV475"/>
      <c r="QW475"/>
      <c r="QX475"/>
      <c r="QY475"/>
      <c r="QZ475"/>
      <c r="RA475"/>
      <c r="RB475"/>
      <c r="RC475"/>
      <c r="RD475"/>
      <c r="RE475"/>
      <c r="RF475"/>
      <c r="RG475"/>
      <c r="RH475"/>
      <c r="RI475"/>
      <c r="RJ475"/>
      <c r="RK475"/>
      <c r="RL475"/>
      <c r="RM475"/>
      <c r="RN475"/>
      <c r="RO475"/>
      <c r="RP475"/>
      <c r="RQ475"/>
      <c r="RR475"/>
      <c r="RS475"/>
      <c r="RT475"/>
      <c r="RU475"/>
      <c r="RV475"/>
      <c r="RW475"/>
      <c r="RX475"/>
      <c r="RY475"/>
      <c r="RZ475"/>
      <c r="SA475"/>
      <c r="SB475"/>
      <c r="SC475"/>
      <c r="SD475"/>
      <c r="SE475"/>
      <c r="SF475"/>
      <c r="SG475"/>
      <c r="SH475"/>
      <c r="SI475"/>
      <c r="SJ475"/>
      <c r="SK475"/>
      <c r="SL475"/>
      <c r="SM475"/>
      <c r="SN475"/>
      <c r="SO475"/>
      <c r="SP475"/>
    </row>
    <row r="476" spans="1:510" ht="16.5" customHeight="1" x14ac:dyDescent="0.2">
      <c r="A476" s="20">
        <v>1695</v>
      </c>
      <c r="B476" s="34" t="s">
        <v>70</v>
      </c>
      <c r="C476" s="34" t="s">
        <v>97</v>
      </c>
      <c r="D476" s="20" t="s">
        <v>51</v>
      </c>
      <c r="E476" s="20" t="s">
        <v>1345</v>
      </c>
      <c r="F476" s="22" t="s">
        <v>88</v>
      </c>
      <c r="G476" s="34" t="s">
        <v>84</v>
      </c>
      <c r="H476" s="20" t="s">
        <v>89</v>
      </c>
      <c r="I476" s="20" t="s">
        <v>27</v>
      </c>
      <c r="J476" s="35" t="s">
        <v>640</v>
      </c>
      <c r="K476" s="36"/>
      <c r="L476" s="36"/>
      <c r="M476" s="36"/>
      <c r="N476" s="36"/>
      <c r="O476" s="55">
        <v>2000000000</v>
      </c>
      <c r="P476" s="37"/>
      <c r="Q476" s="34">
        <v>1</v>
      </c>
      <c r="R476" s="38"/>
      <c r="S476" s="39" t="s">
        <v>36</v>
      </c>
      <c r="T476" s="37">
        <f t="shared" si="9"/>
        <v>2000000000</v>
      </c>
      <c r="U476" s="27" t="s">
        <v>39</v>
      </c>
      <c r="V476" s="28" t="s">
        <v>40</v>
      </c>
      <c r="W476"/>
      <c r="X476"/>
      <c r="Y476"/>
      <c r="Z476"/>
      <c r="AA476"/>
      <c r="AB476"/>
      <c r="AC476"/>
      <c r="AD476"/>
      <c r="AE476"/>
      <c r="AF476"/>
      <c r="AG476"/>
      <c r="AH476"/>
      <c r="AI476"/>
      <c r="AJ476"/>
      <c r="AK476"/>
      <c r="AL476"/>
      <c r="AM476"/>
      <c r="AN476"/>
      <c r="AO476"/>
      <c r="AP476"/>
      <c r="AQ476"/>
      <c r="AR476"/>
      <c r="AS476"/>
      <c r="AT476"/>
      <c r="AU476"/>
      <c r="AV476"/>
      <c r="AW476"/>
      <c r="AX476"/>
      <c r="AY476"/>
      <c r="AZ476"/>
      <c r="BA476"/>
      <c r="BB476"/>
      <c r="BC476"/>
      <c r="BD476"/>
      <c r="BE476"/>
      <c r="BF476"/>
      <c r="BG476"/>
      <c r="BH476"/>
      <c r="BI476"/>
      <c r="BJ476"/>
      <c r="BK476"/>
      <c r="BL476"/>
      <c r="BM476"/>
      <c r="BN476"/>
      <c r="BO476"/>
      <c r="BP476"/>
      <c r="BQ476"/>
      <c r="BR476"/>
      <c r="BS476"/>
      <c r="BT476"/>
      <c r="BU476"/>
      <c r="BV476"/>
      <c r="BW476"/>
      <c r="BX476"/>
      <c r="BY476"/>
      <c r="BZ476"/>
      <c r="CA476"/>
      <c r="CB476"/>
      <c r="CC476"/>
      <c r="CD476"/>
      <c r="CE476"/>
      <c r="CF476"/>
      <c r="CG476"/>
      <c r="CH476"/>
      <c r="CI476"/>
      <c r="CJ476"/>
      <c r="CK476"/>
      <c r="CL476"/>
      <c r="CM476"/>
      <c r="CN476"/>
      <c r="CO476"/>
      <c r="CP476"/>
      <c r="CQ476"/>
      <c r="CR476"/>
      <c r="CS476"/>
      <c r="CT476"/>
      <c r="CU476"/>
      <c r="CV476"/>
      <c r="CW476"/>
      <c r="CX476"/>
      <c r="CY476"/>
      <c r="CZ476"/>
      <c r="DA476"/>
      <c r="DB476"/>
      <c r="DC476"/>
      <c r="DD476"/>
      <c r="DE476"/>
      <c r="DF476"/>
      <c r="DG476"/>
      <c r="DH476"/>
      <c r="DI476"/>
      <c r="DJ476"/>
      <c r="DK476"/>
      <c r="DL476"/>
      <c r="DM476"/>
      <c r="DN476"/>
      <c r="DO476"/>
      <c r="DP476"/>
      <c r="DQ476"/>
      <c r="DR476"/>
      <c r="DS476"/>
      <c r="DT476"/>
      <c r="DU476"/>
      <c r="DV476"/>
      <c r="DW476"/>
      <c r="DX476"/>
      <c r="DY476"/>
      <c r="DZ476"/>
      <c r="EA476"/>
      <c r="EB476"/>
      <c r="EC476"/>
      <c r="ED476"/>
      <c r="EE476"/>
      <c r="EF476"/>
      <c r="EG476"/>
      <c r="EH476"/>
      <c r="EI476"/>
      <c r="EJ476"/>
      <c r="EK476"/>
      <c r="EL476"/>
      <c r="EM476"/>
      <c r="EN476"/>
      <c r="EO476"/>
      <c r="EP476"/>
      <c r="EQ476"/>
      <c r="ER476"/>
      <c r="ES476"/>
      <c r="ET476"/>
      <c r="EU476"/>
      <c r="EV476"/>
      <c r="EW476"/>
      <c r="EX476"/>
      <c r="EY476"/>
      <c r="EZ476"/>
      <c r="FA476"/>
      <c r="FB476"/>
      <c r="FC476"/>
      <c r="FD476"/>
      <c r="FE476"/>
      <c r="FF476"/>
      <c r="FG476"/>
      <c r="FH476"/>
      <c r="FI476"/>
      <c r="FJ476"/>
      <c r="FK476"/>
      <c r="FL476"/>
      <c r="FM476"/>
      <c r="FN476"/>
      <c r="FO476"/>
      <c r="FP476"/>
      <c r="FQ476"/>
      <c r="FR476"/>
      <c r="FS476"/>
      <c r="FT476"/>
      <c r="FU476"/>
      <c r="FV476"/>
      <c r="FW476"/>
      <c r="FX476"/>
      <c r="FY476"/>
      <c r="FZ476"/>
      <c r="GA476"/>
      <c r="GB476"/>
      <c r="GC476"/>
      <c r="GD476"/>
      <c r="GE476"/>
      <c r="GF476"/>
      <c r="GG476"/>
      <c r="GH476"/>
      <c r="GI476"/>
      <c r="GJ476"/>
      <c r="GK476"/>
      <c r="GL476"/>
      <c r="GM476"/>
      <c r="GN476"/>
      <c r="GO476"/>
      <c r="GP476"/>
      <c r="GQ476"/>
      <c r="GR476"/>
      <c r="GS476"/>
      <c r="GT476"/>
      <c r="GU476"/>
      <c r="GV476"/>
      <c r="GW476"/>
      <c r="GX476"/>
      <c r="GY476"/>
      <c r="GZ476"/>
      <c r="HA476"/>
      <c r="HB476"/>
      <c r="HC476"/>
      <c r="HD476"/>
      <c r="HE476"/>
      <c r="HF476"/>
      <c r="HG476"/>
      <c r="HH476"/>
      <c r="HI476"/>
      <c r="HJ476"/>
      <c r="HK476"/>
      <c r="HL476"/>
      <c r="HM476"/>
      <c r="HN476"/>
      <c r="HO476"/>
      <c r="HP476"/>
      <c r="HQ476"/>
      <c r="HR476"/>
      <c r="HS476"/>
      <c r="HT476"/>
      <c r="HU476"/>
      <c r="HV476"/>
      <c r="HW476"/>
      <c r="HX476"/>
      <c r="HY476"/>
      <c r="HZ476"/>
      <c r="IA476"/>
      <c r="IB476"/>
      <c r="IC476"/>
      <c r="ID476"/>
      <c r="IE476"/>
      <c r="IF476"/>
      <c r="IG476"/>
      <c r="IH476"/>
      <c r="II476"/>
      <c r="IJ476"/>
      <c r="IK476"/>
      <c r="IL476"/>
      <c r="IM476"/>
      <c r="IN476"/>
      <c r="IO476"/>
      <c r="IP476"/>
      <c r="IQ476"/>
      <c r="IR476"/>
      <c r="IS476"/>
      <c r="IT476"/>
      <c r="IU476"/>
      <c r="IV476"/>
      <c r="IW476"/>
      <c r="IX476"/>
      <c r="IY476"/>
      <c r="IZ476"/>
      <c r="JA476"/>
      <c r="JB476"/>
      <c r="JC476"/>
      <c r="JD476"/>
      <c r="JE476"/>
      <c r="JF476"/>
      <c r="JG476"/>
      <c r="JH476"/>
      <c r="JI476"/>
      <c r="JJ476"/>
      <c r="JK476"/>
      <c r="JL476"/>
      <c r="JM476"/>
      <c r="JN476"/>
      <c r="JO476"/>
      <c r="JP476"/>
      <c r="JQ476"/>
      <c r="JR476"/>
      <c r="JS476"/>
      <c r="JT476"/>
      <c r="JU476"/>
      <c r="JV476"/>
      <c r="JW476"/>
      <c r="JX476"/>
      <c r="JY476"/>
      <c r="JZ476"/>
      <c r="KA476"/>
      <c r="KB476"/>
      <c r="KC476"/>
      <c r="KD476"/>
      <c r="KE476"/>
      <c r="KF476"/>
      <c r="KG476"/>
      <c r="KH476"/>
      <c r="KI476"/>
      <c r="KJ476"/>
      <c r="KK476"/>
      <c r="KL476"/>
      <c r="KM476"/>
      <c r="KN476"/>
      <c r="KO476"/>
      <c r="KP476"/>
      <c r="KQ476"/>
      <c r="KR476"/>
      <c r="KS476"/>
      <c r="KT476"/>
      <c r="KU476"/>
      <c r="KV476"/>
      <c r="KW476"/>
      <c r="KX476"/>
      <c r="KY476"/>
      <c r="KZ476"/>
      <c r="LA476"/>
      <c r="LB476"/>
      <c r="LC476"/>
      <c r="LD476"/>
      <c r="LE476"/>
      <c r="LF476"/>
      <c r="LG476"/>
      <c r="LH476"/>
      <c r="LI476"/>
      <c r="LJ476"/>
      <c r="LK476"/>
      <c r="LL476"/>
      <c r="LM476"/>
      <c r="LN476"/>
      <c r="LO476"/>
      <c r="LP476"/>
      <c r="LQ476"/>
      <c r="LR476"/>
      <c r="LS476"/>
      <c r="LT476"/>
      <c r="LU476"/>
      <c r="LV476"/>
      <c r="LW476"/>
      <c r="LX476"/>
      <c r="LY476"/>
      <c r="LZ476"/>
      <c r="MA476"/>
      <c r="MB476"/>
      <c r="MC476"/>
      <c r="MD476"/>
      <c r="ME476"/>
      <c r="MF476"/>
      <c r="MG476"/>
      <c r="MH476"/>
      <c r="MI476"/>
      <c r="MJ476"/>
      <c r="MK476"/>
      <c r="ML476"/>
      <c r="MM476"/>
      <c r="MN476"/>
      <c r="MO476"/>
      <c r="MP476"/>
      <c r="MQ476"/>
      <c r="MR476"/>
      <c r="MS476"/>
      <c r="MT476"/>
      <c r="MU476"/>
      <c r="MV476"/>
      <c r="MW476"/>
      <c r="MX476"/>
      <c r="MY476"/>
      <c r="MZ476"/>
      <c r="NA476"/>
      <c r="NB476"/>
      <c r="NC476"/>
      <c r="ND476"/>
      <c r="NE476"/>
      <c r="NF476"/>
      <c r="NG476"/>
      <c r="NH476"/>
      <c r="NI476"/>
      <c r="NJ476"/>
      <c r="NK476"/>
      <c r="NL476"/>
      <c r="NM476"/>
      <c r="NN476"/>
      <c r="NO476"/>
      <c r="NP476"/>
      <c r="NQ476"/>
      <c r="NR476"/>
      <c r="NS476"/>
      <c r="NT476"/>
      <c r="NU476"/>
      <c r="NV476"/>
      <c r="NW476"/>
      <c r="NX476"/>
      <c r="NY476"/>
      <c r="NZ476"/>
      <c r="OA476"/>
      <c r="OB476"/>
      <c r="OC476"/>
      <c r="OD476"/>
      <c r="OE476"/>
      <c r="OF476"/>
      <c r="OG476"/>
      <c r="OH476"/>
      <c r="OI476"/>
      <c r="OJ476"/>
      <c r="OK476"/>
      <c r="OL476"/>
      <c r="OM476"/>
      <c r="ON476"/>
      <c r="OO476"/>
      <c r="OP476"/>
      <c r="OQ476"/>
      <c r="OR476"/>
      <c r="OS476"/>
      <c r="OT476"/>
      <c r="OU476"/>
      <c r="OV476"/>
      <c r="OW476"/>
      <c r="OX476"/>
      <c r="OY476"/>
      <c r="OZ476"/>
      <c r="PA476"/>
      <c r="PB476"/>
      <c r="PC476"/>
      <c r="PD476"/>
      <c r="PE476"/>
      <c r="PF476"/>
      <c r="PG476"/>
      <c r="PH476"/>
      <c r="PI476"/>
      <c r="PJ476"/>
      <c r="PK476"/>
      <c r="PL476"/>
      <c r="PM476"/>
      <c r="PN476"/>
      <c r="PO476"/>
      <c r="PP476"/>
      <c r="PQ476"/>
      <c r="PR476"/>
      <c r="PS476"/>
      <c r="PT476"/>
      <c r="PU476"/>
      <c r="PV476"/>
      <c r="PW476"/>
      <c r="PX476"/>
      <c r="PY476"/>
      <c r="PZ476"/>
      <c r="QA476"/>
      <c r="QB476"/>
      <c r="QC476"/>
      <c r="QD476"/>
      <c r="QE476"/>
      <c r="QF476"/>
      <c r="QG476"/>
      <c r="QH476"/>
      <c r="QI476"/>
      <c r="QJ476"/>
      <c r="QK476"/>
      <c r="QL476"/>
      <c r="QM476"/>
      <c r="QN476"/>
      <c r="QO476"/>
      <c r="QP476"/>
      <c r="QQ476"/>
      <c r="QR476"/>
      <c r="QS476"/>
      <c r="QT476"/>
      <c r="QU476"/>
      <c r="QV476"/>
      <c r="QW476"/>
      <c r="QX476"/>
      <c r="QY476"/>
      <c r="QZ476"/>
      <c r="RA476"/>
      <c r="RB476"/>
      <c r="RC476"/>
      <c r="RD476"/>
      <c r="RE476"/>
      <c r="RF476"/>
      <c r="RG476"/>
      <c r="RH476"/>
      <c r="RI476"/>
      <c r="RJ476"/>
      <c r="RK476"/>
      <c r="RL476"/>
      <c r="RM476"/>
      <c r="RN476"/>
      <c r="RO476"/>
      <c r="RP476"/>
      <c r="RQ476"/>
      <c r="RR476"/>
      <c r="RS476"/>
      <c r="RT476"/>
      <c r="RU476"/>
      <c r="RV476"/>
      <c r="RW476"/>
      <c r="RX476"/>
      <c r="RY476"/>
      <c r="RZ476"/>
      <c r="SA476"/>
      <c r="SB476"/>
      <c r="SC476"/>
      <c r="SD476"/>
      <c r="SE476"/>
      <c r="SF476"/>
      <c r="SG476"/>
      <c r="SH476"/>
      <c r="SI476"/>
      <c r="SJ476"/>
      <c r="SK476"/>
      <c r="SL476"/>
      <c r="SM476"/>
      <c r="SN476"/>
      <c r="SO476"/>
      <c r="SP476"/>
    </row>
    <row r="477" spans="1:510" ht="16.5" customHeight="1" x14ac:dyDescent="0.2">
      <c r="A477" s="20">
        <v>1696</v>
      </c>
      <c r="B477" s="34" t="s">
        <v>70</v>
      </c>
      <c r="C477" s="34" t="s">
        <v>97</v>
      </c>
      <c r="D477" s="20" t="s">
        <v>51</v>
      </c>
      <c r="E477" s="20" t="s">
        <v>1345</v>
      </c>
      <c r="F477" s="22" t="s">
        <v>88</v>
      </c>
      <c r="G477" s="34" t="s">
        <v>84</v>
      </c>
      <c r="H477" s="20" t="s">
        <v>89</v>
      </c>
      <c r="I477" s="20" t="s">
        <v>27</v>
      </c>
      <c r="J477" s="35" t="s">
        <v>641</v>
      </c>
      <c r="K477" s="36"/>
      <c r="L477" s="36"/>
      <c r="M477" s="36"/>
      <c r="N477" s="36"/>
      <c r="O477" s="55">
        <v>1300000000</v>
      </c>
      <c r="P477" s="37"/>
      <c r="Q477" s="34">
        <v>1</v>
      </c>
      <c r="R477" s="38"/>
      <c r="S477" s="39" t="s">
        <v>36</v>
      </c>
      <c r="T477" s="37">
        <f t="shared" si="9"/>
        <v>1300000000</v>
      </c>
      <c r="U477" s="27" t="s">
        <v>39</v>
      </c>
      <c r="V477" s="28" t="s">
        <v>40</v>
      </c>
      <c r="W477"/>
      <c r="X477"/>
      <c r="Y477"/>
      <c r="Z477"/>
      <c r="AA477"/>
      <c r="AB477"/>
      <c r="AC477"/>
      <c r="AD477"/>
      <c r="AE477"/>
      <c r="AF477"/>
      <c r="AG477"/>
      <c r="AH477"/>
      <c r="AI477"/>
      <c r="AJ477"/>
      <c r="AK477"/>
      <c r="AL477"/>
      <c r="AM477"/>
      <c r="AN477"/>
      <c r="AO477"/>
      <c r="AP477"/>
      <c r="AQ477"/>
      <c r="AR477"/>
      <c r="AS477"/>
      <c r="AT477"/>
      <c r="AU477"/>
      <c r="AV477"/>
      <c r="AW477"/>
      <c r="AX477"/>
      <c r="AY477"/>
      <c r="AZ477"/>
      <c r="BA477"/>
      <c r="BB477"/>
      <c r="BC477"/>
      <c r="BD477"/>
      <c r="BE477"/>
      <c r="BF477"/>
      <c r="BG477"/>
      <c r="BH477"/>
      <c r="BI477"/>
      <c r="BJ477"/>
      <c r="BK477"/>
      <c r="BL477"/>
      <c r="BM477"/>
      <c r="BN477"/>
      <c r="BO477"/>
      <c r="BP477"/>
      <c r="BQ477"/>
      <c r="BR477"/>
      <c r="BS477"/>
      <c r="BT477"/>
      <c r="BU477"/>
      <c r="BV477"/>
      <c r="BW477"/>
      <c r="BX477"/>
      <c r="BY477"/>
      <c r="BZ477"/>
      <c r="CA477"/>
      <c r="CB477"/>
      <c r="CC477"/>
      <c r="CD477"/>
      <c r="CE477"/>
      <c r="CF477"/>
      <c r="CG477"/>
      <c r="CH477"/>
      <c r="CI477"/>
      <c r="CJ477"/>
      <c r="CK477"/>
      <c r="CL477"/>
      <c r="CM477"/>
      <c r="CN477"/>
      <c r="CO477"/>
      <c r="CP477"/>
      <c r="CQ477"/>
      <c r="CR477"/>
      <c r="CS477"/>
      <c r="CT477"/>
      <c r="CU477"/>
      <c r="CV477"/>
      <c r="CW477"/>
      <c r="CX477"/>
      <c r="CY477"/>
      <c r="CZ477"/>
      <c r="DA477"/>
      <c r="DB477"/>
      <c r="DC477"/>
      <c r="DD477"/>
      <c r="DE477"/>
      <c r="DF477"/>
      <c r="DG477"/>
      <c r="DH477"/>
      <c r="DI477"/>
      <c r="DJ477"/>
      <c r="DK477"/>
      <c r="DL477"/>
      <c r="DM477"/>
      <c r="DN477"/>
      <c r="DO477"/>
      <c r="DP477"/>
      <c r="DQ477"/>
      <c r="DR477"/>
      <c r="DS477"/>
      <c r="DT477"/>
      <c r="DU477"/>
      <c r="DV477"/>
      <c r="DW477"/>
      <c r="DX477"/>
      <c r="DY477"/>
      <c r="DZ477"/>
      <c r="EA477"/>
      <c r="EB477"/>
      <c r="EC477"/>
      <c r="ED477"/>
      <c r="EE477"/>
      <c r="EF477"/>
      <c r="EG477"/>
      <c r="EH477"/>
      <c r="EI477"/>
      <c r="EJ477"/>
      <c r="EK477"/>
      <c r="EL477"/>
      <c r="EM477"/>
      <c r="EN477"/>
      <c r="EO477"/>
      <c r="EP477"/>
      <c r="EQ477"/>
      <c r="ER477"/>
      <c r="ES477"/>
      <c r="ET477"/>
      <c r="EU477"/>
      <c r="EV477"/>
      <c r="EW477"/>
      <c r="EX477"/>
      <c r="EY477"/>
      <c r="EZ477"/>
      <c r="FA477"/>
      <c r="FB477"/>
      <c r="FC477"/>
      <c r="FD477"/>
      <c r="FE477"/>
      <c r="FF477"/>
      <c r="FG477"/>
      <c r="FH477"/>
      <c r="FI477"/>
      <c r="FJ477"/>
      <c r="FK477"/>
      <c r="FL477"/>
      <c r="FM477"/>
      <c r="FN477"/>
      <c r="FO477"/>
      <c r="FP477"/>
      <c r="FQ477"/>
      <c r="FR477"/>
      <c r="FS477"/>
      <c r="FT477"/>
      <c r="FU477"/>
      <c r="FV477"/>
      <c r="FW477"/>
      <c r="FX477"/>
      <c r="FY477"/>
      <c r="FZ477"/>
      <c r="GA477"/>
      <c r="GB477"/>
      <c r="GC477"/>
      <c r="GD477"/>
      <c r="GE477"/>
      <c r="GF477"/>
      <c r="GG477"/>
      <c r="GH477"/>
      <c r="GI477"/>
      <c r="GJ477"/>
      <c r="GK477"/>
      <c r="GL477"/>
      <c r="GM477"/>
      <c r="GN477"/>
      <c r="GO477"/>
      <c r="GP477"/>
      <c r="GQ477"/>
      <c r="GR477"/>
      <c r="GS477"/>
      <c r="GT477"/>
      <c r="GU477"/>
      <c r="GV477"/>
      <c r="GW477"/>
      <c r="GX477"/>
      <c r="GY477"/>
      <c r="GZ477"/>
      <c r="HA477"/>
      <c r="HB477"/>
      <c r="HC477"/>
      <c r="HD477"/>
      <c r="HE477"/>
      <c r="HF477"/>
      <c r="HG477"/>
      <c r="HH477"/>
      <c r="HI477"/>
      <c r="HJ477"/>
      <c r="HK477"/>
      <c r="HL477"/>
      <c r="HM477"/>
      <c r="HN477"/>
      <c r="HO477"/>
      <c r="HP477"/>
      <c r="HQ477"/>
      <c r="HR477"/>
      <c r="HS477"/>
      <c r="HT477"/>
      <c r="HU477"/>
      <c r="HV477"/>
      <c r="HW477"/>
      <c r="HX477"/>
      <c r="HY477"/>
      <c r="HZ477"/>
      <c r="IA477"/>
      <c r="IB477"/>
      <c r="IC477"/>
      <c r="ID477"/>
      <c r="IE477"/>
      <c r="IF477"/>
      <c r="IG477"/>
      <c r="IH477"/>
      <c r="II477"/>
      <c r="IJ477"/>
      <c r="IK477"/>
      <c r="IL477"/>
      <c r="IM477"/>
      <c r="IN477"/>
      <c r="IO477"/>
      <c r="IP477"/>
      <c r="IQ477"/>
      <c r="IR477"/>
      <c r="IS477"/>
      <c r="IT477"/>
      <c r="IU477"/>
      <c r="IV477"/>
      <c r="IW477"/>
      <c r="IX477"/>
      <c r="IY477"/>
      <c r="IZ477"/>
      <c r="JA477"/>
      <c r="JB477"/>
      <c r="JC477"/>
      <c r="JD477"/>
      <c r="JE477"/>
      <c r="JF477"/>
      <c r="JG477"/>
      <c r="JH477"/>
      <c r="JI477"/>
      <c r="JJ477"/>
      <c r="JK477"/>
      <c r="JL477"/>
      <c r="JM477"/>
      <c r="JN477"/>
      <c r="JO477"/>
      <c r="JP477"/>
      <c r="JQ477"/>
      <c r="JR477"/>
      <c r="JS477"/>
      <c r="JT477"/>
      <c r="JU477"/>
      <c r="JV477"/>
      <c r="JW477"/>
      <c r="JX477"/>
      <c r="JY477"/>
      <c r="JZ477"/>
      <c r="KA477"/>
      <c r="KB477"/>
      <c r="KC477"/>
      <c r="KD477"/>
      <c r="KE477"/>
      <c r="KF477"/>
      <c r="KG477"/>
      <c r="KH477"/>
      <c r="KI477"/>
      <c r="KJ477"/>
      <c r="KK477"/>
      <c r="KL477"/>
      <c r="KM477"/>
      <c r="KN477"/>
      <c r="KO477"/>
      <c r="KP477"/>
      <c r="KQ477"/>
      <c r="KR477"/>
      <c r="KS477"/>
      <c r="KT477"/>
      <c r="KU477"/>
      <c r="KV477"/>
      <c r="KW477"/>
      <c r="KX477"/>
      <c r="KY477"/>
      <c r="KZ477"/>
      <c r="LA477"/>
      <c r="LB477"/>
      <c r="LC477"/>
      <c r="LD477"/>
      <c r="LE477"/>
      <c r="LF477"/>
      <c r="LG477"/>
      <c r="LH477"/>
      <c r="LI477"/>
      <c r="LJ477"/>
      <c r="LK477"/>
      <c r="LL477"/>
      <c r="LM477"/>
      <c r="LN477"/>
      <c r="LO477"/>
      <c r="LP477"/>
      <c r="LQ477"/>
      <c r="LR477"/>
      <c r="LS477"/>
      <c r="LT477"/>
      <c r="LU477"/>
      <c r="LV477"/>
      <c r="LW477"/>
      <c r="LX477"/>
      <c r="LY477"/>
      <c r="LZ477"/>
      <c r="MA477"/>
      <c r="MB477"/>
      <c r="MC477"/>
      <c r="MD477"/>
      <c r="ME477"/>
      <c r="MF477"/>
      <c r="MG477"/>
      <c r="MH477"/>
      <c r="MI477"/>
      <c r="MJ477"/>
      <c r="MK477"/>
      <c r="ML477"/>
      <c r="MM477"/>
      <c r="MN477"/>
      <c r="MO477"/>
      <c r="MP477"/>
      <c r="MQ477"/>
      <c r="MR477"/>
      <c r="MS477"/>
      <c r="MT477"/>
      <c r="MU477"/>
      <c r="MV477"/>
      <c r="MW477"/>
      <c r="MX477"/>
      <c r="MY477"/>
      <c r="MZ477"/>
      <c r="NA477"/>
      <c r="NB477"/>
      <c r="NC477"/>
      <c r="ND477"/>
      <c r="NE477"/>
      <c r="NF477"/>
      <c r="NG477"/>
      <c r="NH477"/>
      <c r="NI477"/>
      <c r="NJ477"/>
      <c r="NK477"/>
      <c r="NL477"/>
      <c r="NM477"/>
      <c r="NN477"/>
      <c r="NO477"/>
      <c r="NP477"/>
      <c r="NQ477"/>
      <c r="NR477"/>
      <c r="NS477"/>
      <c r="NT477"/>
      <c r="NU477"/>
      <c r="NV477"/>
      <c r="NW477"/>
      <c r="NX477"/>
      <c r="NY477"/>
      <c r="NZ477"/>
      <c r="OA477"/>
      <c r="OB477"/>
      <c r="OC477"/>
      <c r="OD477"/>
      <c r="OE477"/>
      <c r="OF477"/>
      <c r="OG477"/>
      <c r="OH477"/>
      <c r="OI477"/>
      <c r="OJ477"/>
      <c r="OK477"/>
      <c r="OL477"/>
      <c r="OM477"/>
      <c r="ON477"/>
      <c r="OO477"/>
      <c r="OP477"/>
      <c r="OQ477"/>
      <c r="OR477"/>
      <c r="OS477"/>
      <c r="OT477"/>
      <c r="OU477"/>
      <c r="OV477"/>
      <c r="OW477"/>
      <c r="OX477"/>
      <c r="OY477"/>
      <c r="OZ477"/>
      <c r="PA477"/>
      <c r="PB477"/>
      <c r="PC477"/>
      <c r="PD477"/>
      <c r="PE477"/>
      <c r="PF477"/>
      <c r="PG477"/>
      <c r="PH477"/>
      <c r="PI477"/>
      <c r="PJ477"/>
      <c r="PK477"/>
      <c r="PL477"/>
      <c r="PM477"/>
      <c r="PN477"/>
      <c r="PO477"/>
      <c r="PP477"/>
      <c r="PQ477"/>
      <c r="PR477"/>
      <c r="PS477"/>
      <c r="PT477"/>
      <c r="PU477"/>
      <c r="PV477"/>
      <c r="PW477"/>
      <c r="PX477"/>
      <c r="PY477"/>
      <c r="PZ477"/>
      <c r="QA477"/>
      <c r="QB477"/>
      <c r="QC477"/>
      <c r="QD477"/>
      <c r="QE477"/>
      <c r="QF477"/>
      <c r="QG477"/>
      <c r="QH477"/>
      <c r="QI477"/>
      <c r="QJ477"/>
      <c r="QK477"/>
      <c r="QL477"/>
      <c r="QM477"/>
      <c r="QN477"/>
      <c r="QO477"/>
      <c r="QP477"/>
      <c r="QQ477"/>
      <c r="QR477"/>
      <c r="QS477"/>
      <c r="QT477"/>
      <c r="QU477"/>
      <c r="QV477"/>
      <c r="QW477"/>
      <c r="QX477"/>
      <c r="QY477"/>
      <c r="QZ477"/>
      <c r="RA477"/>
      <c r="RB477"/>
      <c r="RC477"/>
      <c r="RD477"/>
      <c r="RE477"/>
      <c r="RF477"/>
      <c r="RG477"/>
      <c r="RH477"/>
      <c r="RI477"/>
      <c r="RJ477"/>
      <c r="RK477"/>
      <c r="RL477"/>
      <c r="RM477"/>
      <c r="RN477"/>
      <c r="RO477"/>
      <c r="RP477"/>
      <c r="RQ477"/>
      <c r="RR477"/>
      <c r="RS477"/>
      <c r="RT477"/>
      <c r="RU477"/>
      <c r="RV477"/>
      <c r="RW477"/>
      <c r="RX477"/>
      <c r="RY477"/>
      <c r="RZ477"/>
      <c r="SA477"/>
      <c r="SB477"/>
      <c r="SC477"/>
      <c r="SD477"/>
      <c r="SE477"/>
      <c r="SF477"/>
      <c r="SG477"/>
      <c r="SH477"/>
      <c r="SI477"/>
      <c r="SJ477"/>
      <c r="SK477"/>
      <c r="SL477"/>
      <c r="SM477"/>
      <c r="SN477"/>
      <c r="SO477"/>
      <c r="SP477"/>
    </row>
    <row r="478" spans="1:510" ht="16.5" customHeight="1" x14ac:dyDescent="0.2">
      <c r="A478" s="20">
        <v>1697</v>
      </c>
      <c r="B478" s="34" t="s">
        <v>70</v>
      </c>
      <c r="C478" s="34" t="s">
        <v>97</v>
      </c>
      <c r="D478" s="20" t="s">
        <v>51</v>
      </c>
      <c r="E478" s="20" t="s">
        <v>1345</v>
      </c>
      <c r="F478" s="22" t="s">
        <v>88</v>
      </c>
      <c r="G478" s="34" t="s">
        <v>84</v>
      </c>
      <c r="H478" s="20" t="s">
        <v>89</v>
      </c>
      <c r="I478" s="20" t="s">
        <v>27</v>
      </c>
      <c r="J478" s="35" t="s">
        <v>642</v>
      </c>
      <c r="K478" s="36"/>
      <c r="L478" s="36"/>
      <c r="M478" s="36"/>
      <c r="N478" s="36"/>
      <c r="O478" s="34"/>
      <c r="P478" s="37">
        <v>125000000</v>
      </c>
      <c r="Q478" s="34">
        <v>12</v>
      </c>
      <c r="R478" s="38"/>
      <c r="S478" s="39" t="s">
        <v>36</v>
      </c>
      <c r="T478" s="37">
        <f t="shared" si="9"/>
        <v>1500000000</v>
      </c>
      <c r="U478" s="27" t="s">
        <v>39</v>
      </c>
      <c r="V478" s="28" t="s">
        <v>40</v>
      </c>
      <c r="W478"/>
      <c r="X478"/>
      <c r="Y478"/>
      <c r="Z478"/>
      <c r="AA478"/>
      <c r="AB478"/>
      <c r="AC478"/>
      <c r="AD478"/>
      <c r="AE478"/>
      <c r="AF478"/>
      <c r="AG478"/>
      <c r="AH478"/>
      <c r="AI478"/>
      <c r="AJ478"/>
      <c r="AK478"/>
      <c r="AL478"/>
      <c r="AM478"/>
      <c r="AN478"/>
      <c r="AO478"/>
      <c r="AP478"/>
      <c r="AQ478"/>
      <c r="AR478"/>
      <c r="AS478"/>
      <c r="AT478"/>
      <c r="AU478"/>
      <c r="AV478"/>
      <c r="AW478"/>
      <c r="AX478"/>
      <c r="AY478"/>
      <c r="AZ478"/>
      <c r="BA478"/>
      <c r="BB478"/>
      <c r="BC478"/>
      <c r="BD478"/>
      <c r="BE478"/>
      <c r="BF478"/>
      <c r="BG478"/>
      <c r="BH478"/>
      <c r="BI478"/>
      <c r="BJ478"/>
      <c r="BK478"/>
      <c r="BL478"/>
      <c r="BM478"/>
      <c r="BN478"/>
      <c r="BO478"/>
      <c r="BP478"/>
      <c r="BQ478"/>
      <c r="BR478"/>
      <c r="BS478"/>
      <c r="BT478"/>
      <c r="BU478"/>
      <c r="BV478"/>
      <c r="BW478"/>
      <c r="BX478"/>
      <c r="BY478"/>
      <c r="BZ478"/>
      <c r="CA478"/>
      <c r="CB478"/>
      <c r="CC478"/>
      <c r="CD478"/>
      <c r="CE478"/>
      <c r="CF478"/>
      <c r="CG478"/>
      <c r="CH478"/>
      <c r="CI478"/>
      <c r="CJ478"/>
      <c r="CK478"/>
      <c r="CL478"/>
      <c r="CM478"/>
      <c r="CN478"/>
      <c r="CO478"/>
      <c r="CP478"/>
      <c r="CQ478"/>
      <c r="CR478"/>
      <c r="CS478"/>
      <c r="CT478"/>
      <c r="CU478"/>
      <c r="CV478"/>
      <c r="CW478"/>
      <c r="CX478"/>
      <c r="CY478"/>
      <c r="CZ478"/>
      <c r="DA478"/>
      <c r="DB478"/>
      <c r="DC478"/>
      <c r="DD478"/>
      <c r="DE478"/>
      <c r="DF478"/>
      <c r="DG478"/>
      <c r="DH478"/>
      <c r="DI478"/>
      <c r="DJ478"/>
      <c r="DK478"/>
      <c r="DL478"/>
      <c r="DM478"/>
      <c r="DN478"/>
      <c r="DO478"/>
      <c r="DP478"/>
      <c r="DQ478"/>
      <c r="DR478"/>
      <c r="DS478"/>
      <c r="DT478"/>
      <c r="DU478"/>
      <c r="DV478"/>
      <c r="DW478"/>
      <c r="DX478"/>
      <c r="DY478"/>
      <c r="DZ478"/>
      <c r="EA478"/>
      <c r="EB478"/>
      <c r="EC478"/>
      <c r="ED478"/>
      <c r="EE478"/>
      <c r="EF478"/>
      <c r="EG478"/>
      <c r="EH478"/>
      <c r="EI478"/>
      <c r="EJ478"/>
      <c r="EK478"/>
      <c r="EL478"/>
      <c r="EM478"/>
      <c r="EN478"/>
      <c r="EO478"/>
      <c r="EP478"/>
      <c r="EQ478"/>
      <c r="ER478"/>
      <c r="ES478"/>
      <c r="ET478"/>
      <c r="EU478"/>
      <c r="EV478"/>
      <c r="EW478"/>
      <c r="EX478"/>
      <c r="EY478"/>
      <c r="EZ478"/>
      <c r="FA478"/>
      <c r="FB478"/>
      <c r="FC478"/>
      <c r="FD478"/>
      <c r="FE478"/>
      <c r="FF478"/>
      <c r="FG478"/>
      <c r="FH478"/>
      <c r="FI478"/>
      <c r="FJ478"/>
      <c r="FK478"/>
      <c r="FL478"/>
      <c r="FM478"/>
      <c r="FN478"/>
      <c r="FO478"/>
      <c r="FP478"/>
      <c r="FQ478"/>
      <c r="FR478"/>
      <c r="FS478"/>
      <c r="FT478"/>
      <c r="FU478"/>
      <c r="FV478"/>
      <c r="FW478"/>
      <c r="FX478"/>
      <c r="FY478"/>
      <c r="FZ478"/>
      <c r="GA478"/>
      <c r="GB478"/>
      <c r="GC478"/>
      <c r="GD478"/>
      <c r="GE478"/>
      <c r="GF478"/>
      <c r="GG478"/>
      <c r="GH478"/>
      <c r="GI478"/>
      <c r="GJ478"/>
      <c r="GK478"/>
      <c r="GL478"/>
      <c r="GM478"/>
      <c r="GN478"/>
      <c r="GO478"/>
      <c r="GP478"/>
      <c r="GQ478"/>
      <c r="GR478"/>
      <c r="GS478"/>
      <c r="GT478"/>
      <c r="GU478"/>
      <c r="GV478"/>
      <c r="GW478"/>
      <c r="GX478"/>
      <c r="GY478"/>
      <c r="GZ478"/>
      <c r="HA478"/>
      <c r="HB478"/>
      <c r="HC478"/>
      <c r="HD478"/>
      <c r="HE478"/>
      <c r="HF478"/>
      <c r="HG478"/>
      <c r="HH478"/>
      <c r="HI478"/>
      <c r="HJ478"/>
      <c r="HK478"/>
      <c r="HL478"/>
      <c r="HM478"/>
      <c r="HN478"/>
      <c r="HO478"/>
      <c r="HP478"/>
      <c r="HQ478"/>
      <c r="HR478"/>
      <c r="HS478"/>
      <c r="HT478"/>
      <c r="HU478"/>
      <c r="HV478"/>
      <c r="HW478"/>
      <c r="HX478"/>
      <c r="HY478"/>
      <c r="HZ478"/>
      <c r="IA478"/>
      <c r="IB478"/>
      <c r="IC478"/>
      <c r="ID478"/>
      <c r="IE478"/>
      <c r="IF478"/>
      <c r="IG478"/>
      <c r="IH478"/>
      <c r="II478"/>
      <c r="IJ478"/>
      <c r="IK478"/>
      <c r="IL478"/>
      <c r="IM478"/>
      <c r="IN478"/>
      <c r="IO478"/>
      <c r="IP478"/>
      <c r="IQ478"/>
      <c r="IR478"/>
      <c r="IS478"/>
      <c r="IT478"/>
      <c r="IU478"/>
      <c r="IV478"/>
      <c r="IW478"/>
      <c r="IX478"/>
      <c r="IY478"/>
      <c r="IZ478"/>
      <c r="JA478"/>
      <c r="JB478"/>
      <c r="JC478"/>
      <c r="JD478"/>
      <c r="JE478"/>
      <c r="JF478"/>
      <c r="JG478"/>
      <c r="JH478"/>
      <c r="JI478"/>
      <c r="JJ478"/>
      <c r="JK478"/>
      <c r="JL478"/>
      <c r="JM478"/>
      <c r="JN478"/>
      <c r="JO478"/>
      <c r="JP478"/>
      <c r="JQ478"/>
      <c r="JR478"/>
      <c r="JS478"/>
      <c r="JT478"/>
      <c r="JU478"/>
      <c r="JV478"/>
      <c r="JW478"/>
      <c r="JX478"/>
      <c r="JY478"/>
      <c r="JZ478"/>
      <c r="KA478"/>
      <c r="KB478"/>
      <c r="KC478"/>
      <c r="KD478"/>
      <c r="KE478"/>
      <c r="KF478"/>
      <c r="KG478"/>
      <c r="KH478"/>
      <c r="KI478"/>
      <c r="KJ478"/>
      <c r="KK478"/>
      <c r="KL478"/>
      <c r="KM478"/>
      <c r="KN478"/>
      <c r="KO478"/>
      <c r="KP478"/>
      <c r="KQ478"/>
      <c r="KR478"/>
      <c r="KS478"/>
      <c r="KT478"/>
      <c r="KU478"/>
      <c r="KV478"/>
      <c r="KW478"/>
      <c r="KX478"/>
      <c r="KY478"/>
      <c r="KZ478"/>
      <c r="LA478"/>
      <c r="LB478"/>
      <c r="LC478"/>
      <c r="LD478"/>
      <c r="LE478"/>
      <c r="LF478"/>
      <c r="LG478"/>
      <c r="LH478"/>
      <c r="LI478"/>
      <c r="LJ478"/>
      <c r="LK478"/>
      <c r="LL478"/>
      <c r="LM478"/>
      <c r="LN478"/>
      <c r="LO478"/>
      <c r="LP478"/>
      <c r="LQ478"/>
      <c r="LR478"/>
      <c r="LS478"/>
      <c r="LT478"/>
      <c r="LU478"/>
      <c r="LV478"/>
      <c r="LW478"/>
      <c r="LX478"/>
      <c r="LY478"/>
      <c r="LZ478"/>
      <c r="MA478"/>
      <c r="MB478"/>
      <c r="MC478"/>
      <c r="MD478"/>
      <c r="ME478"/>
      <c r="MF478"/>
      <c r="MG478"/>
      <c r="MH478"/>
      <c r="MI478"/>
      <c r="MJ478"/>
      <c r="MK478"/>
      <c r="ML478"/>
      <c r="MM478"/>
      <c r="MN478"/>
      <c r="MO478"/>
      <c r="MP478"/>
      <c r="MQ478"/>
      <c r="MR478"/>
      <c r="MS478"/>
      <c r="MT478"/>
      <c r="MU478"/>
      <c r="MV478"/>
      <c r="MW478"/>
      <c r="MX478"/>
      <c r="MY478"/>
      <c r="MZ478"/>
      <c r="NA478"/>
      <c r="NB478"/>
      <c r="NC478"/>
      <c r="ND478"/>
      <c r="NE478"/>
      <c r="NF478"/>
      <c r="NG478"/>
      <c r="NH478"/>
      <c r="NI478"/>
      <c r="NJ478"/>
      <c r="NK478"/>
      <c r="NL478"/>
      <c r="NM478"/>
      <c r="NN478"/>
      <c r="NO478"/>
      <c r="NP478"/>
      <c r="NQ478"/>
      <c r="NR478"/>
      <c r="NS478"/>
      <c r="NT478"/>
      <c r="NU478"/>
      <c r="NV478"/>
      <c r="NW478"/>
      <c r="NX478"/>
      <c r="NY478"/>
      <c r="NZ478"/>
      <c r="OA478"/>
      <c r="OB478"/>
      <c r="OC478"/>
      <c r="OD478"/>
      <c r="OE478"/>
      <c r="OF478"/>
      <c r="OG478"/>
      <c r="OH478"/>
      <c r="OI478"/>
      <c r="OJ478"/>
      <c r="OK478"/>
      <c r="OL478"/>
      <c r="OM478"/>
      <c r="ON478"/>
      <c r="OO478"/>
      <c r="OP478"/>
      <c r="OQ478"/>
      <c r="OR478"/>
      <c r="OS478"/>
      <c r="OT478"/>
      <c r="OU478"/>
      <c r="OV478"/>
      <c r="OW478"/>
      <c r="OX478"/>
      <c r="OY478"/>
      <c r="OZ478"/>
      <c r="PA478"/>
      <c r="PB478"/>
      <c r="PC478"/>
      <c r="PD478"/>
      <c r="PE478"/>
      <c r="PF478"/>
      <c r="PG478"/>
      <c r="PH478"/>
      <c r="PI478"/>
      <c r="PJ478"/>
      <c r="PK478"/>
      <c r="PL478"/>
      <c r="PM478"/>
      <c r="PN478"/>
      <c r="PO478"/>
      <c r="PP478"/>
      <c r="PQ478"/>
      <c r="PR478"/>
      <c r="PS478"/>
      <c r="PT478"/>
      <c r="PU478"/>
      <c r="PV478"/>
      <c r="PW478"/>
      <c r="PX478"/>
      <c r="PY478"/>
      <c r="PZ478"/>
      <c r="QA478"/>
      <c r="QB478"/>
      <c r="QC478"/>
      <c r="QD478"/>
      <c r="QE478"/>
      <c r="QF478"/>
      <c r="QG478"/>
      <c r="QH478"/>
      <c r="QI478"/>
      <c r="QJ478"/>
      <c r="QK478"/>
      <c r="QL478"/>
      <c r="QM478"/>
      <c r="QN478"/>
      <c r="QO478"/>
      <c r="QP478"/>
      <c r="QQ478"/>
      <c r="QR478"/>
      <c r="QS478"/>
      <c r="QT478"/>
      <c r="QU478"/>
      <c r="QV478"/>
      <c r="QW478"/>
      <c r="QX478"/>
      <c r="QY478"/>
      <c r="QZ478"/>
      <c r="RA478"/>
      <c r="RB478"/>
      <c r="RC478"/>
      <c r="RD478"/>
      <c r="RE478"/>
      <c r="RF478"/>
      <c r="RG478"/>
      <c r="RH478"/>
      <c r="RI478"/>
      <c r="RJ478"/>
      <c r="RK478"/>
      <c r="RL478"/>
      <c r="RM478"/>
      <c r="RN478"/>
      <c r="RO478"/>
      <c r="RP478"/>
      <c r="RQ478"/>
      <c r="RR478"/>
      <c r="RS478"/>
      <c r="RT478"/>
      <c r="RU478"/>
      <c r="RV478"/>
      <c r="RW478"/>
      <c r="RX478"/>
      <c r="RY478"/>
      <c r="RZ478"/>
      <c r="SA478"/>
      <c r="SB478"/>
      <c r="SC478"/>
      <c r="SD478"/>
      <c r="SE478"/>
      <c r="SF478"/>
      <c r="SG478"/>
      <c r="SH478"/>
      <c r="SI478"/>
      <c r="SJ478"/>
      <c r="SK478"/>
      <c r="SL478"/>
      <c r="SM478"/>
      <c r="SN478"/>
      <c r="SO478"/>
      <c r="SP478"/>
    </row>
    <row r="479" spans="1:510" ht="16.5" customHeight="1" x14ac:dyDescent="0.2">
      <c r="A479" s="20">
        <v>1698</v>
      </c>
      <c r="B479" s="34" t="s">
        <v>70</v>
      </c>
      <c r="C479" s="34" t="s">
        <v>434</v>
      </c>
      <c r="D479" s="20" t="s">
        <v>51</v>
      </c>
      <c r="E479" s="20" t="s">
        <v>1345</v>
      </c>
      <c r="F479" s="22" t="s">
        <v>88</v>
      </c>
      <c r="G479" s="34" t="s">
        <v>42</v>
      </c>
      <c r="H479" s="20" t="s">
        <v>89</v>
      </c>
      <c r="I479" s="20" t="s">
        <v>27</v>
      </c>
      <c r="J479" s="35" t="s">
        <v>643</v>
      </c>
      <c r="K479" s="36"/>
      <c r="L479" s="36"/>
      <c r="M479" s="36"/>
      <c r="N479" s="36"/>
      <c r="O479" s="55">
        <v>5000000000</v>
      </c>
      <c r="P479" s="37"/>
      <c r="Q479" s="34">
        <v>1</v>
      </c>
      <c r="R479" s="38"/>
      <c r="S479" s="39" t="s">
        <v>36</v>
      </c>
      <c r="T479" s="37">
        <f t="shared" si="9"/>
        <v>5000000000</v>
      </c>
      <c r="U479" s="27" t="s">
        <v>39</v>
      </c>
      <c r="V479" s="28" t="s">
        <v>40</v>
      </c>
      <c r="W479"/>
      <c r="X479"/>
      <c r="Y479"/>
      <c r="Z479"/>
      <c r="AA479"/>
      <c r="AB479"/>
      <c r="AC479"/>
      <c r="AD479"/>
      <c r="AE479"/>
      <c r="AF479"/>
      <c r="AG479"/>
      <c r="AH479"/>
      <c r="AI479"/>
      <c r="AJ479"/>
      <c r="AK479"/>
      <c r="AL479"/>
      <c r="AM479"/>
      <c r="AN479"/>
      <c r="AO479"/>
      <c r="AP479"/>
      <c r="AQ479"/>
      <c r="AR479"/>
      <c r="AS479"/>
      <c r="AT479"/>
      <c r="AU479"/>
      <c r="AV479"/>
      <c r="AW479"/>
      <c r="AX479"/>
      <c r="AY479"/>
      <c r="AZ479"/>
      <c r="BA479"/>
      <c r="BB479"/>
      <c r="BC479"/>
      <c r="BD479"/>
      <c r="BE479"/>
      <c r="BF479"/>
      <c r="BG479"/>
      <c r="BH479"/>
      <c r="BI479"/>
      <c r="BJ479"/>
      <c r="BK479"/>
      <c r="BL479"/>
      <c r="BM479"/>
      <c r="BN479"/>
      <c r="BO479"/>
      <c r="BP479"/>
      <c r="BQ479"/>
      <c r="BR479"/>
      <c r="BS479"/>
      <c r="BT479"/>
      <c r="BU479"/>
      <c r="BV479"/>
      <c r="BW479"/>
      <c r="BX479"/>
      <c r="BY479"/>
      <c r="BZ479"/>
      <c r="CA479"/>
      <c r="CB479"/>
      <c r="CC479"/>
      <c r="CD479"/>
      <c r="CE479"/>
      <c r="CF479"/>
      <c r="CG479"/>
      <c r="CH479"/>
      <c r="CI479"/>
      <c r="CJ479"/>
      <c r="CK479"/>
      <c r="CL479"/>
      <c r="CM479"/>
      <c r="CN479"/>
      <c r="CO479"/>
      <c r="CP479"/>
      <c r="CQ479"/>
      <c r="CR479"/>
      <c r="CS479"/>
      <c r="CT479"/>
      <c r="CU479"/>
      <c r="CV479"/>
      <c r="CW479"/>
      <c r="CX479"/>
      <c r="CY479"/>
      <c r="CZ479"/>
      <c r="DA479"/>
      <c r="DB479"/>
      <c r="DC479"/>
      <c r="DD479"/>
      <c r="DE479"/>
      <c r="DF479"/>
      <c r="DG479"/>
      <c r="DH479"/>
      <c r="DI479"/>
      <c r="DJ479"/>
      <c r="DK479"/>
      <c r="DL479"/>
      <c r="DM479"/>
      <c r="DN479"/>
      <c r="DO479"/>
      <c r="DP479"/>
      <c r="DQ479"/>
      <c r="DR479"/>
      <c r="DS479"/>
      <c r="DT479"/>
      <c r="DU479"/>
      <c r="DV479"/>
      <c r="DW479"/>
      <c r="DX479"/>
      <c r="DY479"/>
      <c r="DZ479"/>
      <c r="EA479"/>
      <c r="EB479"/>
      <c r="EC479"/>
      <c r="ED479"/>
      <c r="EE479"/>
      <c r="EF479"/>
      <c r="EG479"/>
      <c r="EH479"/>
      <c r="EI479"/>
      <c r="EJ479"/>
      <c r="EK479"/>
      <c r="EL479"/>
      <c r="EM479"/>
      <c r="EN479"/>
      <c r="EO479"/>
      <c r="EP479"/>
      <c r="EQ479"/>
      <c r="ER479"/>
      <c r="ES479"/>
      <c r="ET479"/>
      <c r="EU479"/>
      <c r="EV479"/>
      <c r="EW479"/>
      <c r="EX479"/>
      <c r="EY479"/>
      <c r="EZ479"/>
      <c r="FA479"/>
      <c r="FB479"/>
      <c r="FC479"/>
      <c r="FD479"/>
      <c r="FE479"/>
      <c r="FF479"/>
      <c r="FG479"/>
      <c r="FH479"/>
      <c r="FI479"/>
      <c r="FJ479"/>
      <c r="FK479"/>
      <c r="FL479"/>
      <c r="FM479"/>
      <c r="FN479"/>
      <c r="FO479"/>
      <c r="FP479"/>
      <c r="FQ479"/>
      <c r="FR479"/>
      <c r="FS479"/>
      <c r="FT479"/>
      <c r="FU479"/>
      <c r="FV479"/>
      <c r="FW479"/>
      <c r="FX479"/>
      <c r="FY479"/>
      <c r="FZ479"/>
      <c r="GA479"/>
      <c r="GB479"/>
      <c r="GC479"/>
      <c r="GD479"/>
      <c r="GE479"/>
      <c r="GF479"/>
      <c r="GG479"/>
      <c r="GH479"/>
      <c r="GI479"/>
      <c r="GJ479"/>
      <c r="GK479"/>
      <c r="GL479"/>
      <c r="GM479"/>
      <c r="GN479"/>
      <c r="GO479"/>
      <c r="GP479"/>
      <c r="GQ479"/>
      <c r="GR479"/>
      <c r="GS479"/>
      <c r="GT479"/>
      <c r="GU479"/>
      <c r="GV479"/>
      <c r="GW479"/>
      <c r="GX479"/>
      <c r="GY479"/>
      <c r="GZ479"/>
      <c r="HA479"/>
      <c r="HB479"/>
      <c r="HC479"/>
      <c r="HD479"/>
      <c r="HE479"/>
      <c r="HF479"/>
      <c r="HG479"/>
      <c r="HH479"/>
      <c r="HI479"/>
      <c r="HJ479"/>
      <c r="HK479"/>
      <c r="HL479"/>
      <c r="HM479"/>
      <c r="HN479"/>
      <c r="HO479"/>
      <c r="HP479"/>
      <c r="HQ479"/>
      <c r="HR479"/>
      <c r="HS479"/>
      <c r="HT479"/>
      <c r="HU479"/>
      <c r="HV479"/>
      <c r="HW479"/>
      <c r="HX479"/>
      <c r="HY479"/>
      <c r="HZ479"/>
      <c r="IA479"/>
      <c r="IB479"/>
      <c r="IC479"/>
      <c r="ID479"/>
      <c r="IE479"/>
      <c r="IF479"/>
      <c r="IG479"/>
      <c r="IH479"/>
      <c r="II479"/>
      <c r="IJ479"/>
      <c r="IK479"/>
      <c r="IL479"/>
      <c r="IM479"/>
      <c r="IN479"/>
      <c r="IO479"/>
      <c r="IP479"/>
      <c r="IQ479"/>
      <c r="IR479"/>
      <c r="IS479"/>
      <c r="IT479"/>
      <c r="IU479"/>
      <c r="IV479"/>
      <c r="IW479"/>
      <c r="IX479"/>
      <c r="IY479"/>
      <c r="IZ479"/>
      <c r="JA479"/>
      <c r="JB479"/>
      <c r="JC479"/>
      <c r="JD479"/>
      <c r="JE479"/>
      <c r="JF479"/>
      <c r="JG479"/>
      <c r="JH479"/>
      <c r="JI479"/>
      <c r="JJ479"/>
      <c r="JK479"/>
      <c r="JL479"/>
      <c r="JM479"/>
      <c r="JN479"/>
      <c r="JO479"/>
      <c r="JP479"/>
      <c r="JQ479"/>
      <c r="JR479"/>
      <c r="JS479"/>
      <c r="JT479"/>
      <c r="JU479"/>
      <c r="JV479"/>
      <c r="JW479"/>
      <c r="JX479"/>
      <c r="JY479"/>
      <c r="JZ479"/>
      <c r="KA479"/>
      <c r="KB479"/>
      <c r="KC479"/>
      <c r="KD479"/>
      <c r="KE479"/>
      <c r="KF479"/>
      <c r="KG479"/>
      <c r="KH479"/>
      <c r="KI479"/>
      <c r="KJ479"/>
      <c r="KK479"/>
      <c r="KL479"/>
      <c r="KM479"/>
      <c r="KN479"/>
      <c r="KO479"/>
      <c r="KP479"/>
      <c r="KQ479"/>
      <c r="KR479"/>
      <c r="KS479"/>
      <c r="KT479"/>
      <c r="KU479"/>
      <c r="KV479"/>
      <c r="KW479"/>
      <c r="KX479"/>
      <c r="KY479"/>
      <c r="KZ479"/>
      <c r="LA479"/>
      <c r="LB479"/>
      <c r="LC479"/>
      <c r="LD479"/>
      <c r="LE479"/>
      <c r="LF479"/>
      <c r="LG479"/>
      <c r="LH479"/>
      <c r="LI479"/>
      <c r="LJ479"/>
      <c r="LK479"/>
      <c r="LL479"/>
      <c r="LM479"/>
      <c r="LN479"/>
      <c r="LO479"/>
      <c r="LP479"/>
      <c r="LQ479"/>
      <c r="LR479"/>
      <c r="LS479"/>
      <c r="LT479"/>
      <c r="LU479"/>
      <c r="LV479"/>
      <c r="LW479"/>
      <c r="LX479"/>
      <c r="LY479"/>
      <c r="LZ479"/>
      <c r="MA479"/>
      <c r="MB479"/>
      <c r="MC479"/>
      <c r="MD479"/>
      <c r="ME479"/>
      <c r="MF479"/>
      <c r="MG479"/>
      <c r="MH479"/>
      <c r="MI479"/>
      <c r="MJ479"/>
      <c r="MK479"/>
      <c r="ML479"/>
      <c r="MM479"/>
      <c r="MN479"/>
      <c r="MO479"/>
      <c r="MP479"/>
      <c r="MQ479"/>
      <c r="MR479"/>
      <c r="MS479"/>
      <c r="MT479"/>
      <c r="MU479"/>
      <c r="MV479"/>
      <c r="MW479"/>
      <c r="MX479"/>
      <c r="MY479"/>
      <c r="MZ479"/>
      <c r="NA479"/>
      <c r="NB479"/>
      <c r="NC479"/>
      <c r="ND479"/>
      <c r="NE479"/>
      <c r="NF479"/>
      <c r="NG479"/>
      <c r="NH479"/>
      <c r="NI479"/>
      <c r="NJ479"/>
      <c r="NK479"/>
      <c r="NL479"/>
      <c r="NM479"/>
      <c r="NN479"/>
      <c r="NO479"/>
      <c r="NP479"/>
      <c r="NQ479"/>
      <c r="NR479"/>
      <c r="NS479"/>
      <c r="NT479"/>
      <c r="NU479"/>
      <c r="NV479"/>
      <c r="NW479"/>
      <c r="NX479"/>
      <c r="NY479"/>
      <c r="NZ479"/>
      <c r="OA479"/>
      <c r="OB479"/>
      <c r="OC479"/>
      <c r="OD479"/>
      <c r="OE479"/>
      <c r="OF479"/>
      <c r="OG479"/>
      <c r="OH479"/>
      <c r="OI479"/>
      <c r="OJ479"/>
      <c r="OK479"/>
      <c r="OL479"/>
      <c r="OM479"/>
      <c r="ON479"/>
      <c r="OO479"/>
      <c r="OP479"/>
      <c r="OQ479"/>
      <c r="OR479"/>
      <c r="OS479"/>
      <c r="OT479"/>
      <c r="OU479"/>
      <c r="OV479"/>
      <c r="OW479"/>
      <c r="OX479"/>
      <c r="OY479"/>
      <c r="OZ479"/>
      <c r="PA479"/>
      <c r="PB479"/>
      <c r="PC479"/>
      <c r="PD479"/>
      <c r="PE479"/>
      <c r="PF479"/>
      <c r="PG479"/>
      <c r="PH479"/>
      <c r="PI479"/>
      <c r="PJ479"/>
      <c r="PK479"/>
      <c r="PL479"/>
      <c r="PM479"/>
      <c r="PN479"/>
      <c r="PO479"/>
      <c r="PP479"/>
      <c r="PQ479"/>
      <c r="PR479"/>
      <c r="PS479"/>
      <c r="PT479"/>
      <c r="PU479"/>
      <c r="PV479"/>
      <c r="PW479"/>
      <c r="PX479"/>
      <c r="PY479"/>
      <c r="PZ479"/>
      <c r="QA479"/>
      <c r="QB479"/>
      <c r="QC479"/>
      <c r="QD479"/>
      <c r="QE479"/>
      <c r="QF479"/>
      <c r="QG479"/>
      <c r="QH479"/>
      <c r="QI479"/>
      <c r="QJ479"/>
      <c r="QK479"/>
      <c r="QL479"/>
      <c r="QM479"/>
      <c r="QN479"/>
      <c r="QO479"/>
      <c r="QP479"/>
      <c r="QQ479"/>
      <c r="QR479"/>
      <c r="QS479"/>
      <c r="QT479"/>
      <c r="QU479"/>
      <c r="QV479"/>
      <c r="QW479"/>
      <c r="QX479"/>
      <c r="QY479"/>
      <c r="QZ479"/>
      <c r="RA479"/>
      <c r="RB479"/>
      <c r="RC479"/>
      <c r="RD479"/>
      <c r="RE479"/>
      <c r="RF479"/>
      <c r="RG479"/>
      <c r="RH479"/>
      <c r="RI479"/>
      <c r="RJ479"/>
      <c r="RK479"/>
      <c r="RL479"/>
      <c r="RM479"/>
      <c r="RN479"/>
      <c r="RO479"/>
      <c r="RP479"/>
      <c r="RQ479"/>
      <c r="RR479"/>
      <c r="RS479"/>
      <c r="RT479"/>
      <c r="RU479"/>
      <c r="RV479"/>
      <c r="RW479"/>
      <c r="RX479"/>
      <c r="RY479"/>
      <c r="RZ479"/>
      <c r="SA479"/>
      <c r="SB479"/>
      <c r="SC479"/>
      <c r="SD479"/>
      <c r="SE479"/>
      <c r="SF479"/>
      <c r="SG479"/>
      <c r="SH479"/>
      <c r="SI479"/>
      <c r="SJ479"/>
      <c r="SK479"/>
      <c r="SL479"/>
      <c r="SM479"/>
      <c r="SN479"/>
      <c r="SO479"/>
      <c r="SP479"/>
    </row>
    <row r="480" spans="1:510" ht="16.5" customHeight="1" x14ac:dyDescent="0.2">
      <c r="A480" s="20">
        <v>1699</v>
      </c>
      <c r="B480" s="34" t="s">
        <v>70</v>
      </c>
      <c r="C480" s="34" t="s">
        <v>97</v>
      </c>
      <c r="D480" s="20" t="s">
        <v>51</v>
      </c>
      <c r="E480" s="20" t="s">
        <v>1345</v>
      </c>
      <c r="F480" s="22" t="s">
        <v>88</v>
      </c>
      <c r="G480" s="34" t="s">
        <v>25</v>
      </c>
      <c r="H480" s="20" t="s">
        <v>89</v>
      </c>
      <c r="I480" s="20" t="s">
        <v>27</v>
      </c>
      <c r="J480" s="35" t="s">
        <v>644</v>
      </c>
      <c r="K480" s="36"/>
      <c r="L480" s="36"/>
      <c r="M480" s="36"/>
      <c r="N480" s="36"/>
      <c r="O480" s="55">
        <v>3000000000</v>
      </c>
      <c r="P480" s="37"/>
      <c r="Q480" s="34">
        <v>1</v>
      </c>
      <c r="R480" s="38"/>
      <c r="S480" s="39" t="s">
        <v>36</v>
      </c>
      <c r="T480" s="37">
        <f t="shared" si="9"/>
        <v>3000000000</v>
      </c>
      <c r="U480" s="27" t="s">
        <v>39</v>
      </c>
      <c r="V480" s="28" t="s">
        <v>40</v>
      </c>
      <c r="W480"/>
      <c r="X480"/>
      <c r="Y480"/>
      <c r="Z480"/>
      <c r="AA480"/>
      <c r="AB480"/>
      <c r="AC480"/>
      <c r="AD480"/>
      <c r="AE480"/>
      <c r="AF480"/>
      <c r="AG480"/>
      <c r="AH480"/>
      <c r="AI480"/>
      <c r="AJ480"/>
      <c r="AK480"/>
      <c r="AL480"/>
      <c r="AM480"/>
      <c r="AN480"/>
      <c r="AO480"/>
      <c r="AP480"/>
      <c r="AQ480"/>
      <c r="AR480"/>
      <c r="AS480"/>
      <c r="AT480"/>
      <c r="AU480"/>
      <c r="AV480"/>
      <c r="AW480"/>
      <c r="AX480"/>
      <c r="AY480"/>
      <c r="AZ480"/>
      <c r="BA480"/>
      <c r="BB480"/>
      <c r="BC480"/>
      <c r="BD480"/>
      <c r="BE480"/>
      <c r="BF480"/>
      <c r="BG480"/>
      <c r="BH480"/>
      <c r="BI480"/>
      <c r="BJ480"/>
      <c r="BK480"/>
      <c r="BL480"/>
      <c r="BM480"/>
      <c r="BN480"/>
      <c r="BO480"/>
      <c r="BP480"/>
      <c r="BQ480"/>
      <c r="BR480"/>
      <c r="BS480"/>
      <c r="BT480"/>
      <c r="BU480"/>
      <c r="BV480"/>
      <c r="BW480"/>
      <c r="BX480"/>
      <c r="BY480"/>
      <c r="BZ480"/>
      <c r="CA480"/>
      <c r="CB480"/>
      <c r="CC480"/>
      <c r="CD480"/>
      <c r="CE480"/>
      <c r="CF480"/>
      <c r="CG480"/>
      <c r="CH480"/>
      <c r="CI480"/>
      <c r="CJ480"/>
      <c r="CK480"/>
      <c r="CL480"/>
      <c r="CM480"/>
      <c r="CN480"/>
      <c r="CO480"/>
      <c r="CP480"/>
      <c r="CQ480"/>
      <c r="CR480"/>
      <c r="CS480"/>
      <c r="CT480"/>
      <c r="CU480"/>
      <c r="CV480"/>
      <c r="CW480"/>
      <c r="CX480"/>
      <c r="CY480"/>
      <c r="CZ480"/>
      <c r="DA480"/>
      <c r="DB480"/>
      <c r="DC480"/>
      <c r="DD480"/>
      <c r="DE480"/>
      <c r="DF480"/>
      <c r="DG480"/>
      <c r="DH480"/>
      <c r="DI480"/>
      <c r="DJ480"/>
      <c r="DK480"/>
      <c r="DL480"/>
      <c r="DM480"/>
      <c r="DN480"/>
      <c r="DO480"/>
      <c r="DP480"/>
      <c r="DQ480"/>
      <c r="DR480"/>
      <c r="DS480"/>
      <c r="DT480"/>
      <c r="DU480"/>
      <c r="DV480"/>
      <c r="DW480"/>
      <c r="DX480"/>
      <c r="DY480"/>
      <c r="DZ480"/>
      <c r="EA480"/>
      <c r="EB480"/>
      <c r="EC480"/>
      <c r="ED480"/>
      <c r="EE480"/>
      <c r="EF480"/>
      <c r="EG480"/>
      <c r="EH480"/>
      <c r="EI480"/>
      <c r="EJ480"/>
      <c r="EK480"/>
      <c r="EL480"/>
      <c r="EM480"/>
      <c r="EN480"/>
      <c r="EO480"/>
      <c r="EP480"/>
      <c r="EQ480"/>
      <c r="ER480"/>
      <c r="ES480"/>
      <c r="ET480"/>
      <c r="EU480"/>
      <c r="EV480"/>
      <c r="EW480"/>
      <c r="EX480"/>
      <c r="EY480"/>
      <c r="EZ480"/>
      <c r="FA480"/>
      <c r="FB480"/>
      <c r="FC480"/>
      <c r="FD480"/>
      <c r="FE480"/>
      <c r="FF480"/>
      <c r="FG480"/>
      <c r="FH480"/>
      <c r="FI480"/>
      <c r="FJ480"/>
      <c r="FK480"/>
      <c r="FL480"/>
      <c r="FM480"/>
      <c r="FN480"/>
      <c r="FO480"/>
      <c r="FP480"/>
      <c r="FQ480"/>
      <c r="FR480"/>
      <c r="FS480"/>
      <c r="FT480"/>
      <c r="FU480"/>
      <c r="FV480"/>
      <c r="FW480"/>
      <c r="FX480"/>
      <c r="FY480"/>
      <c r="FZ480"/>
      <c r="GA480"/>
      <c r="GB480"/>
      <c r="GC480"/>
      <c r="GD480"/>
      <c r="GE480"/>
      <c r="GF480"/>
      <c r="GG480"/>
      <c r="GH480"/>
      <c r="GI480"/>
      <c r="GJ480"/>
      <c r="GK480"/>
      <c r="GL480"/>
      <c r="GM480"/>
      <c r="GN480"/>
      <c r="GO480"/>
      <c r="GP480"/>
      <c r="GQ480"/>
      <c r="GR480"/>
      <c r="GS480"/>
      <c r="GT480"/>
      <c r="GU480"/>
      <c r="GV480"/>
      <c r="GW480"/>
      <c r="GX480"/>
      <c r="GY480"/>
      <c r="GZ480"/>
      <c r="HA480"/>
      <c r="HB480"/>
      <c r="HC480"/>
      <c r="HD480"/>
      <c r="HE480"/>
      <c r="HF480"/>
      <c r="HG480"/>
      <c r="HH480"/>
      <c r="HI480"/>
      <c r="HJ480"/>
      <c r="HK480"/>
      <c r="HL480"/>
      <c r="HM480"/>
      <c r="HN480"/>
      <c r="HO480"/>
      <c r="HP480"/>
      <c r="HQ480"/>
      <c r="HR480"/>
      <c r="HS480"/>
      <c r="HT480"/>
      <c r="HU480"/>
      <c r="HV480"/>
      <c r="HW480"/>
      <c r="HX480"/>
      <c r="HY480"/>
      <c r="HZ480"/>
      <c r="IA480"/>
      <c r="IB480"/>
      <c r="IC480"/>
      <c r="ID480"/>
      <c r="IE480"/>
      <c r="IF480"/>
      <c r="IG480"/>
      <c r="IH480"/>
      <c r="II480"/>
      <c r="IJ480"/>
      <c r="IK480"/>
      <c r="IL480"/>
      <c r="IM480"/>
      <c r="IN480"/>
      <c r="IO480"/>
      <c r="IP480"/>
      <c r="IQ480"/>
      <c r="IR480"/>
      <c r="IS480"/>
      <c r="IT480"/>
      <c r="IU480"/>
      <c r="IV480"/>
      <c r="IW480"/>
      <c r="IX480"/>
      <c r="IY480"/>
      <c r="IZ480"/>
      <c r="JA480"/>
      <c r="JB480"/>
      <c r="JC480"/>
      <c r="JD480"/>
      <c r="JE480"/>
      <c r="JF480"/>
      <c r="JG480"/>
      <c r="JH480"/>
      <c r="JI480"/>
      <c r="JJ480"/>
      <c r="JK480"/>
      <c r="JL480"/>
      <c r="JM480"/>
      <c r="JN480"/>
      <c r="JO480"/>
      <c r="JP480"/>
      <c r="JQ480"/>
      <c r="JR480"/>
      <c r="JS480"/>
      <c r="JT480"/>
      <c r="JU480"/>
      <c r="JV480"/>
      <c r="JW480"/>
      <c r="JX480"/>
      <c r="JY480"/>
      <c r="JZ480"/>
      <c r="KA480"/>
      <c r="KB480"/>
      <c r="KC480"/>
      <c r="KD480"/>
      <c r="KE480"/>
      <c r="KF480"/>
      <c r="KG480"/>
      <c r="KH480"/>
      <c r="KI480"/>
      <c r="KJ480"/>
      <c r="KK480"/>
      <c r="KL480"/>
      <c r="KM480"/>
      <c r="KN480"/>
      <c r="KO480"/>
      <c r="KP480"/>
      <c r="KQ480"/>
      <c r="KR480"/>
      <c r="KS480"/>
      <c r="KT480"/>
      <c r="KU480"/>
      <c r="KV480"/>
      <c r="KW480"/>
      <c r="KX480"/>
      <c r="KY480"/>
      <c r="KZ480"/>
      <c r="LA480"/>
      <c r="LB480"/>
      <c r="LC480"/>
      <c r="LD480"/>
      <c r="LE480"/>
      <c r="LF480"/>
      <c r="LG480"/>
      <c r="LH480"/>
      <c r="LI480"/>
      <c r="LJ480"/>
      <c r="LK480"/>
      <c r="LL480"/>
      <c r="LM480"/>
      <c r="LN480"/>
      <c r="LO480"/>
      <c r="LP480"/>
      <c r="LQ480"/>
      <c r="LR480"/>
      <c r="LS480"/>
      <c r="LT480"/>
      <c r="LU480"/>
      <c r="LV480"/>
      <c r="LW480"/>
      <c r="LX480"/>
      <c r="LY480"/>
      <c r="LZ480"/>
      <c r="MA480"/>
      <c r="MB480"/>
      <c r="MC480"/>
      <c r="MD480"/>
      <c r="ME480"/>
      <c r="MF480"/>
      <c r="MG480"/>
      <c r="MH480"/>
      <c r="MI480"/>
      <c r="MJ480"/>
      <c r="MK480"/>
      <c r="ML480"/>
      <c r="MM480"/>
      <c r="MN480"/>
      <c r="MO480"/>
      <c r="MP480"/>
      <c r="MQ480"/>
      <c r="MR480"/>
      <c r="MS480"/>
      <c r="MT480"/>
      <c r="MU480"/>
      <c r="MV480"/>
      <c r="MW480"/>
      <c r="MX480"/>
      <c r="MY480"/>
      <c r="MZ480"/>
      <c r="NA480"/>
      <c r="NB480"/>
      <c r="NC480"/>
      <c r="ND480"/>
      <c r="NE480"/>
      <c r="NF480"/>
      <c r="NG480"/>
      <c r="NH480"/>
      <c r="NI480"/>
      <c r="NJ480"/>
      <c r="NK480"/>
      <c r="NL480"/>
      <c r="NM480"/>
      <c r="NN480"/>
      <c r="NO480"/>
      <c r="NP480"/>
      <c r="NQ480"/>
      <c r="NR480"/>
      <c r="NS480"/>
      <c r="NT480"/>
      <c r="NU480"/>
      <c r="NV480"/>
      <c r="NW480"/>
      <c r="NX480"/>
      <c r="NY480"/>
      <c r="NZ480"/>
      <c r="OA480"/>
      <c r="OB480"/>
      <c r="OC480"/>
      <c r="OD480"/>
      <c r="OE480"/>
      <c r="OF480"/>
      <c r="OG480"/>
      <c r="OH480"/>
      <c r="OI480"/>
      <c r="OJ480"/>
      <c r="OK480"/>
      <c r="OL480"/>
      <c r="OM480"/>
      <c r="ON480"/>
      <c r="OO480"/>
      <c r="OP480"/>
      <c r="OQ480"/>
      <c r="OR480"/>
      <c r="OS480"/>
      <c r="OT480"/>
      <c r="OU480"/>
      <c r="OV480"/>
      <c r="OW480"/>
      <c r="OX480"/>
      <c r="OY480"/>
      <c r="OZ480"/>
      <c r="PA480"/>
      <c r="PB480"/>
      <c r="PC480"/>
      <c r="PD480"/>
      <c r="PE480"/>
      <c r="PF480"/>
      <c r="PG480"/>
      <c r="PH480"/>
      <c r="PI480"/>
      <c r="PJ480"/>
      <c r="PK480"/>
      <c r="PL480"/>
      <c r="PM480"/>
      <c r="PN480"/>
      <c r="PO480"/>
      <c r="PP480"/>
      <c r="PQ480"/>
      <c r="PR480"/>
      <c r="PS480"/>
      <c r="PT480"/>
      <c r="PU480"/>
      <c r="PV480"/>
      <c r="PW480"/>
      <c r="PX480"/>
      <c r="PY480"/>
      <c r="PZ480"/>
      <c r="QA480"/>
      <c r="QB480"/>
      <c r="QC480"/>
      <c r="QD480"/>
      <c r="QE480"/>
      <c r="QF480"/>
      <c r="QG480"/>
      <c r="QH480"/>
      <c r="QI480"/>
      <c r="QJ480"/>
      <c r="QK480"/>
      <c r="QL480"/>
      <c r="QM480"/>
      <c r="QN480"/>
      <c r="QO480"/>
      <c r="QP480"/>
      <c r="QQ480"/>
      <c r="QR480"/>
      <c r="QS480"/>
      <c r="QT480"/>
      <c r="QU480"/>
      <c r="QV480"/>
      <c r="QW480"/>
      <c r="QX480"/>
      <c r="QY480"/>
      <c r="QZ480"/>
      <c r="RA480"/>
      <c r="RB480"/>
      <c r="RC480"/>
      <c r="RD480"/>
      <c r="RE480"/>
      <c r="RF480"/>
      <c r="RG480"/>
      <c r="RH480"/>
      <c r="RI480"/>
      <c r="RJ480"/>
      <c r="RK480"/>
      <c r="RL480"/>
      <c r="RM480"/>
      <c r="RN480"/>
      <c r="RO480"/>
      <c r="RP480"/>
      <c r="RQ480"/>
      <c r="RR480"/>
      <c r="RS480"/>
      <c r="RT480"/>
      <c r="RU480"/>
      <c r="RV480"/>
      <c r="RW480"/>
      <c r="RX480"/>
      <c r="RY480"/>
      <c r="RZ480"/>
      <c r="SA480"/>
      <c r="SB480"/>
      <c r="SC480"/>
      <c r="SD480"/>
      <c r="SE480"/>
      <c r="SF480"/>
      <c r="SG480"/>
      <c r="SH480"/>
      <c r="SI480"/>
      <c r="SJ480"/>
      <c r="SK480"/>
      <c r="SL480"/>
      <c r="SM480"/>
      <c r="SN480"/>
      <c r="SO480"/>
      <c r="SP480"/>
    </row>
    <row r="481" spans="1:510" ht="16.5" customHeight="1" x14ac:dyDescent="0.2">
      <c r="A481" s="20">
        <v>1700</v>
      </c>
      <c r="B481" s="34" t="s">
        <v>70</v>
      </c>
      <c r="C481" s="34" t="s">
        <v>97</v>
      </c>
      <c r="D481" s="20" t="s">
        <v>51</v>
      </c>
      <c r="E481" s="20" t="s">
        <v>1345</v>
      </c>
      <c r="F481" s="22" t="s">
        <v>88</v>
      </c>
      <c r="G481" s="34" t="s">
        <v>42</v>
      </c>
      <c r="H481" s="20" t="s">
        <v>89</v>
      </c>
      <c r="I481" s="20" t="s">
        <v>27</v>
      </c>
      <c r="J481" s="35" t="s">
        <v>645</v>
      </c>
      <c r="K481" s="36"/>
      <c r="L481" s="36"/>
      <c r="M481" s="36"/>
      <c r="N481" s="36"/>
      <c r="O481" s="55">
        <v>163887080</v>
      </c>
      <c r="P481" s="37"/>
      <c r="Q481" s="34">
        <v>1</v>
      </c>
      <c r="R481" s="38"/>
      <c r="S481" s="39" t="s">
        <v>36</v>
      </c>
      <c r="T481" s="37">
        <f t="shared" si="9"/>
        <v>163887080</v>
      </c>
      <c r="U481" s="27" t="s">
        <v>39</v>
      </c>
      <c r="V481" s="28" t="s">
        <v>40</v>
      </c>
      <c r="W481"/>
      <c r="X481"/>
      <c r="Y481"/>
      <c r="Z481"/>
      <c r="AA481"/>
      <c r="AB481"/>
      <c r="AC481"/>
      <c r="AD481"/>
      <c r="AE481"/>
      <c r="AF481"/>
      <c r="AG481"/>
      <c r="AH481"/>
      <c r="AI481"/>
      <c r="AJ481"/>
      <c r="AK481"/>
      <c r="AL481"/>
      <c r="AM481"/>
      <c r="AN481"/>
      <c r="AO481"/>
      <c r="AP481"/>
      <c r="AQ481"/>
      <c r="AR481"/>
      <c r="AS481"/>
      <c r="AT481"/>
      <c r="AU481"/>
      <c r="AV481"/>
      <c r="AW481"/>
      <c r="AX481"/>
      <c r="AY481"/>
      <c r="AZ481"/>
      <c r="BA481"/>
      <c r="BB481"/>
      <c r="BC481"/>
      <c r="BD481"/>
      <c r="BE481"/>
      <c r="BF481"/>
      <c r="BG481"/>
      <c r="BH481"/>
      <c r="BI481"/>
      <c r="BJ481"/>
      <c r="BK481"/>
      <c r="BL481"/>
      <c r="BM481"/>
      <c r="BN481"/>
      <c r="BO481"/>
      <c r="BP481"/>
      <c r="BQ481"/>
      <c r="BR481"/>
      <c r="BS481"/>
      <c r="BT481"/>
      <c r="BU481"/>
      <c r="BV481"/>
      <c r="BW481"/>
      <c r="BX481"/>
      <c r="BY481"/>
      <c r="BZ481"/>
      <c r="CA481"/>
      <c r="CB481"/>
      <c r="CC481"/>
      <c r="CD481"/>
      <c r="CE481"/>
      <c r="CF481"/>
      <c r="CG481"/>
      <c r="CH481"/>
      <c r="CI481"/>
      <c r="CJ481"/>
      <c r="CK481"/>
      <c r="CL481"/>
      <c r="CM481"/>
      <c r="CN481"/>
      <c r="CO481"/>
      <c r="CP481"/>
      <c r="CQ481"/>
      <c r="CR481"/>
      <c r="CS481"/>
      <c r="CT481"/>
      <c r="CU481"/>
      <c r="CV481"/>
      <c r="CW481"/>
      <c r="CX481"/>
      <c r="CY481"/>
      <c r="CZ481"/>
      <c r="DA481"/>
      <c r="DB481"/>
      <c r="DC481"/>
      <c r="DD481"/>
      <c r="DE481"/>
      <c r="DF481"/>
      <c r="DG481"/>
      <c r="DH481"/>
      <c r="DI481"/>
      <c r="DJ481"/>
      <c r="DK481"/>
      <c r="DL481"/>
      <c r="DM481"/>
      <c r="DN481"/>
      <c r="DO481"/>
      <c r="DP481"/>
      <c r="DQ481"/>
      <c r="DR481"/>
      <c r="DS481"/>
      <c r="DT481"/>
      <c r="DU481"/>
      <c r="DV481"/>
      <c r="DW481"/>
      <c r="DX481"/>
      <c r="DY481"/>
      <c r="DZ481"/>
      <c r="EA481"/>
      <c r="EB481"/>
      <c r="EC481"/>
      <c r="ED481"/>
      <c r="EE481"/>
      <c r="EF481"/>
      <c r="EG481"/>
      <c r="EH481"/>
      <c r="EI481"/>
      <c r="EJ481"/>
      <c r="EK481"/>
      <c r="EL481"/>
      <c r="EM481"/>
      <c r="EN481"/>
      <c r="EO481"/>
      <c r="EP481"/>
      <c r="EQ481"/>
      <c r="ER481"/>
      <c r="ES481"/>
      <c r="ET481"/>
      <c r="EU481"/>
      <c r="EV481"/>
      <c r="EW481"/>
      <c r="EX481"/>
      <c r="EY481"/>
      <c r="EZ481"/>
      <c r="FA481"/>
      <c r="FB481"/>
      <c r="FC481"/>
      <c r="FD481"/>
      <c r="FE481"/>
      <c r="FF481"/>
      <c r="FG481"/>
      <c r="FH481"/>
      <c r="FI481"/>
      <c r="FJ481"/>
      <c r="FK481"/>
      <c r="FL481"/>
      <c r="FM481"/>
      <c r="FN481"/>
      <c r="FO481"/>
      <c r="FP481"/>
      <c r="FQ481"/>
      <c r="FR481"/>
      <c r="FS481"/>
      <c r="FT481"/>
      <c r="FU481"/>
      <c r="FV481"/>
      <c r="FW481"/>
      <c r="FX481"/>
      <c r="FY481"/>
      <c r="FZ481"/>
      <c r="GA481"/>
      <c r="GB481"/>
      <c r="GC481"/>
      <c r="GD481"/>
      <c r="GE481"/>
      <c r="GF481"/>
      <c r="GG481"/>
      <c r="GH481"/>
      <c r="GI481"/>
      <c r="GJ481"/>
      <c r="GK481"/>
      <c r="GL481"/>
      <c r="GM481"/>
      <c r="GN481"/>
      <c r="GO481"/>
      <c r="GP481"/>
      <c r="GQ481"/>
      <c r="GR481"/>
      <c r="GS481"/>
      <c r="GT481"/>
      <c r="GU481"/>
      <c r="GV481"/>
      <c r="GW481"/>
      <c r="GX481"/>
      <c r="GY481"/>
      <c r="GZ481"/>
      <c r="HA481"/>
      <c r="HB481"/>
      <c r="HC481"/>
      <c r="HD481"/>
      <c r="HE481"/>
      <c r="HF481"/>
      <c r="HG481"/>
      <c r="HH481"/>
      <c r="HI481"/>
      <c r="HJ481"/>
      <c r="HK481"/>
      <c r="HL481"/>
      <c r="HM481"/>
      <c r="HN481"/>
      <c r="HO481"/>
      <c r="HP481"/>
      <c r="HQ481"/>
      <c r="HR481"/>
      <c r="HS481"/>
      <c r="HT481"/>
      <c r="HU481"/>
      <c r="HV481"/>
      <c r="HW481"/>
      <c r="HX481"/>
      <c r="HY481"/>
      <c r="HZ481"/>
      <c r="IA481"/>
      <c r="IB481"/>
      <c r="IC481"/>
      <c r="ID481"/>
      <c r="IE481"/>
      <c r="IF481"/>
      <c r="IG481"/>
      <c r="IH481"/>
      <c r="II481"/>
      <c r="IJ481"/>
      <c r="IK481"/>
      <c r="IL481"/>
      <c r="IM481"/>
      <c r="IN481"/>
      <c r="IO481"/>
      <c r="IP481"/>
      <c r="IQ481"/>
      <c r="IR481"/>
      <c r="IS481"/>
      <c r="IT481"/>
      <c r="IU481"/>
      <c r="IV481"/>
      <c r="IW481"/>
      <c r="IX481"/>
      <c r="IY481"/>
      <c r="IZ481"/>
      <c r="JA481"/>
      <c r="JB481"/>
      <c r="JC481"/>
      <c r="JD481"/>
      <c r="JE481"/>
      <c r="JF481"/>
      <c r="JG481"/>
      <c r="JH481"/>
      <c r="JI481"/>
      <c r="JJ481"/>
      <c r="JK481"/>
      <c r="JL481"/>
      <c r="JM481"/>
      <c r="JN481"/>
      <c r="JO481"/>
      <c r="JP481"/>
      <c r="JQ481"/>
      <c r="JR481"/>
      <c r="JS481"/>
      <c r="JT481"/>
      <c r="JU481"/>
      <c r="JV481"/>
      <c r="JW481"/>
      <c r="JX481"/>
      <c r="JY481"/>
      <c r="JZ481"/>
      <c r="KA481"/>
      <c r="KB481"/>
      <c r="KC481"/>
      <c r="KD481"/>
      <c r="KE481"/>
      <c r="KF481"/>
      <c r="KG481"/>
      <c r="KH481"/>
      <c r="KI481"/>
      <c r="KJ481"/>
      <c r="KK481"/>
      <c r="KL481"/>
      <c r="KM481"/>
      <c r="KN481"/>
      <c r="KO481"/>
      <c r="KP481"/>
      <c r="KQ481"/>
      <c r="KR481"/>
      <c r="KS481"/>
      <c r="KT481"/>
      <c r="KU481"/>
      <c r="KV481"/>
      <c r="KW481"/>
      <c r="KX481"/>
      <c r="KY481"/>
      <c r="KZ481"/>
      <c r="LA481"/>
      <c r="LB481"/>
      <c r="LC481"/>
      <c r="LD481"/>
      <c r="LE481"/>
      <c r="LF481"/>
      <c r="LG481"/>
      <c r="LH481"/>
      <c r="LI481"/>
      <c r="LJ481"/>
      <c r="LK481"/>
      <c r="LL481"/>
      <c r="LM481"/>
      <c r="LN481"/>
      <c r="LO481"/>
      <c r="LP481"/>
      <c r="LQ481"/>
      <c r="LR481"/>
      <c r="LS481"/>
      <c r="LT481"/>
      <c r="LU481"/>
      <c r="LV481"/>
      <c r="LW481"/>
      <c r="LX481"/>
      <c r="LY481"/>
      <c r="LZ481"/>
      <c r="MA481"/>
      <c r="MB481"/>
      <c r="MC481"/>
      <c r="MD481"/>
      <c r="ME481"/>
      <c r="MF481"/>
      <c r="MG481"/>
      <c r="MH481"/>
      <c r="MI481"/>
      <c r="MJ481"/>
      <c r="MK481"/>
      <c r="ML481"/>
      <c r="MM481"/>
      <c r="MN481"/>
      <c r="MO481"/>
      <c r="MP481"/>
      <c r="MQ481"/>
      <c r="MR481"/>
      <c r="MS481"/>
      <c r="MT481"/>
      <c r="MU481"/>
      <c r="MV481"/>
      <c r="MW481"/>
      <c r="MX481"/>
      <c r="MY481"/>
      <c r="MZ481"/>
      <c r="NA481"/>
      <c r="NB481"/>
      <c r="NC481"/>
      <c r="ND481"/>
      <c r="NE481"/>
      <c r="NF481"/>
      <c r="NG481"/>
      <c r="NH481"/>
      <c r="NI481"/>
      <c r="NJ481"/>
      <c r="NK481"/>
      <c r="NL481"/>
      <c r="NM481"/>
      <c r="NN481"/>
      <c r="NO481"/>
      <c r="NP481"/>
      <c r="NQ481"/>
      <c r="NR481"/>
      <c r="NS481"/>
      <c r="NT481"/>
      <c r="NU481"/>
      <c r="NV481"/>
      <c r="NW481"/>
      <c r="NX481"/>
      <c r="NY481"/>
      <c r="NZ481"/>
      <c r="OA481"/>
      <c r="OB481"/>
      <c r="OC481"/>
      <c r="OD481"/>
      <c r="OE481"/>
      <c r="OF481"/>
      <c r="OG481"/>
      <c r="OH481"/>
      <c r="OI481"/>
      <c r="OJ481"/>
      <c r="OK481"/>
      <c r="OL481"/>
      <c r="OM481"/>
      <c r="ON481"/>
      <c r="OO481"/>
      <c r="OP481"/>
      <c r="OQ481"/>
      <c r="OR481"/>
      <c r="OS481"/>
      <c r="OT481"/>
      <c r="OU481"/>
      <c r="OV481"/>
      <c r="OW481"/>
      <c r="OX481"/>
      <c r="OY481"/>
      <c r="OZ481"/>
      <c r="PA481"/>
      <c r="PB481"/>
      <c r="PC481"/>
      <c r="PD481"/>
      <c r="PE481"/>
      <c r="PF481"/>
      <c r="PG481"/>
      <c r="PH481"/>
      <c r="PI481"/>
      <c r="PJ481"/>
      <c r="PK481"/>
      <c r="PL481"/>
      <c r="PM481"/>
      <c r="PN481"/>
      <c r="PO481"/>
      <c r="PP481"/>
      <c r="PQ481"/>
      <c r="PR481"/>
      <c r="PS481"/>
      <c r="PT481"/>
      <c r="PU481"/>
      <c r="PV481"/>
      <c r="PW481"/>
      <c r="PX481"/>
      <c r="PY481"/>
      <c r="PZ481"/>
      <c r="QA481"/>
      <c r="QB481"/>
      <c r="QC481"/>
      <c r="QD481"/>
      <c r="QE481"/>
      <c r="QF481"/>
      <c r="QG481"/>
      <c r="QH481"/>
      <c r="QI481"/>
      <c r="QJ481"/>
      <c r="QK481"/>
      <c r="QL481"/>
      <c r="QM481"/>
      <c r="QN481"/>
      <c r="QO481"/>
      <c r="QP481"/>
      <c r="QQ481"/>
      <c r="QR481"/>
      <c r="QS481"/>
      <c r="QT481"/>
      <c r="QU481"/>
      <c r="QV481"/>
      <c r="QW481"/>
      <c r="QX481"/>
      <c r="QY481"/>
      <c r="QZ481"/>
      <c r="RA481"/>
      <c r="RB481"/>
      <c r="RC481"/>
      <c r="RD481"/>
      <c r="RE481"/>
      <c r="RF481"/>
      <c r="RG481"/>
      <c r="RH481"/>
      <c r="RI481"/>
      <c r="RJ481"/>
      <c r="RK481"/>
      <c r="RL481"/>
      <c r="RM481"/>
      <c r="RN481"/>
      <c r="RO481"/>
      <c r="RP481"/>
      <c r="RQ481"/>
      <c r="RR481"/>
      <c r="RS481"/>
      <c r="RT481"/>
      <c r="RU481"/>
      <c r="RV481"/>
      <c r="RW481"/>
      <c r="RX481"/>
      <c r="RY481"/>
      <c r="RZ481"/>
      <c r="SA481"/>
      <c r="SB481"/>
      <c r="SC481"/>
      <c r="SD481"/>
      <c r="SE481"/>
      <c r="SF481"/>
      <c r="SG481"/>
      <c r="SH481"/>
      <c r="SI481"/>
      <c r="SJ481"/>
      <c r="SK481"/>
      <c r="SL481"/>
      <c r="SM481"/>
      <c r="SN481"/>
      <c r="SO481"/>
      <c r="SP481"/>
    </row>
    <row r="482" spans="1:510" ht="16.5" customHeight="1" x14ac:dyDescent="0.2">
      <c r="A482" s="20">
        <v>1701</v>
      </c>
      <c r="B482" s="34" t="s">
        <v>70</v>
      </c>
      <c r="C482" s="34" t="s">
        <v>434</v>
      </c>
      <c r="D482" s="20" t="s">
        <v>51</v>
      </c>
      <c r="E482" s="20" t="s">
        <v>1345</v>
      </c>
      <c r="F482" s="22" t="s">
        <v>88</v>
      </c>
      <c r="G482" s="34" t="s">
        <v>42</v>
      </c>
      <c r="H482" s="20" t="s">
        <v>89</v>
      </c>
      <c r="I482" s="20" t="s">
        <v>27</v>
      </c>
      <c r="J482" s="35" t="s">
        <v>646</v>
      </c>
      <c r="K482" s="36"/>
      <c r="L482" s="36"/>
      <c r="M482" s="36"/>
      <c r="N482" s="36"/>
      <c r="O482" s="55">
        <v>500000000</v>
      </c>
      <c r="P482" s="37"/>
      <c r="Q482" s="34">
        <v>1</v>
      </c>
      <c r="R482" s="38"/>
      <c r="S482" s="39" t="s">
        <v>36</v>
      </c>
      <c r="T482" s="37">
        <f t="shared" si="9"/>
        <v>500000000</v>
      </c>
      <c r="U482" s="27" t="s">
        <v>39</v>
      </c>
      <c r="V482" s="28" t="s">
        <v>40</v>
      </c>
      <c r="W482"/>
      <c r="X482"/>
      <c r="Y482"/>
      <c r="Z482"/>
      <c r="AA482"/>
      <c r="AB482"/>
      <c r="AC482"/>
      <c r="AD482"/>
      <c r="AE482"/>
      <c r="AF482"/>
      <c r="AG482"/>
      <c r="AH482"/>
      <c r="AI482"/>
      <c r="AJ482"/>
      <c r="AK482"/>
      <c r="AL482"/>
      <c r="AM482"/>
      <c r="AN482"/>
      <c r="AO482"/>
      <c r="AP482"/>
      <c r="AQ482"/>
      <c r="AR482"/>
      <c r="AS482"/>
      <c r="AT482"/>
      <c r="AU482"/>
      <c r="AV482"/>
      <c r="AW482"/>
      <c r="AX482"/>
      <c r="AY482"/>
      <c r="AZ482"/>
      <c r="BA482"/>
      <c r="BB482"/>
      <c r="BC482"/>
      <c r="BD482"/>
      <c r="BE482"/>
      <c r="BF482"/>
      <c r="BG482"/>
      <c r="BH482"/>
      <c r="BI482"/>
      <c r="BJ482"/>
      <c r="BK482"/>
      <c r="BL482"/>
      <c r="BM482"/>
      <c r="BN482"/>
      <c r="BO482"/>
      <c r="BP482"/>
      <c r="BQ482"/>
      <c r="BR482"/>
      <c r="BS482"/>
      <c r="BT482"/>
      <c r="BU482"/>
      <c r="BV482"/>
      <c r="BW482"/>
      <c r="BX482"/>
      <c r="BY482"/>
      <c r="BZ482"/>
      <c r="CA482"/>
      <c r="CB482"/>
      <c r="CC482"/>
      <c r="CD482"/>
      <c r="CE482"/>
      <c r="CF482"/>
      <c r="CG482"/>
      <c r="CH482"/>
      <c r="CI482"/>
      <c r="CJ482"/>
      <c r="CK482"/>
      <c r="CL482"/>
      <c r="CM482"/>
      <c r="CN482"/>
      <c r="CO482"/>
      <c r="CP482"/>
      <c r="CQ482"/>
      <c r="CR482"/>
      <c r="CS482"/>
      <c r="CT482"/>
      <c r="CU482"/>
      <c r="CV482"/>
      <c r="CW482"/>
      <c r="CX482"/>
      <c r="CY482"/>
      <c r="CZ482"/>
      <c r="DA482"/>
      <c r="DB482"/>
      <c r="DC482"/>
      <c r="DD482"/>
      <c r="DE482"/>
      <c r="DF482"/>
      <c r="DG482"/>
      <c r="DH482"/>
      <c r="DI482"/>
      <c r="DJ482"/>
      <c r="DK482"/>
      <c r="DL482"/>
      <c r="DM482"/>
      <c r="DN482"/>
      <c r="DO482"/>
      <c r="DP482"/>
      <c r="DQ482"/>
      <c r="DR482"/>
      <c r="DS482"/>
      <c r="DT482"/>
      <c r="DU482"/>
      <c r="DV482"/>
      <c r="DW482"/>
      <c r="DX482"/>
      <c r="DY482"/>
      <c r="DZ482"/>
      <c r="EA482"/>
      <c r="EB482"/>
      <c r="EC482"/>
      <c r="ED482"/>
      <c r="EE482"/>
      <c r="EF482"/>
      <c r="EG482"/>
      <c r="EH482"/>
      <c r="EI482"/>
      <c r="EJ482"/>
      <c r="EK482"/>
      <c r="EL482"/>
      <c r="EM482"/>
      <c r="EN482"/>
      <c r="EO482"/>
      <c r="EP482"/>
      <c r="EQ482"/>
      <c r="ER482"/>
      <c r="ES482"/>
      <c r="ET482"/>
      <c r="EU482"/>
      <c r="EV482"/>
      <c r="EW482"/>
      <c r="EX482"/>
      <c r="EY482"/>
      <c r="EZ482"/>
      <c r="FA482"/>
      <c r="FB482"/>
      <c r="FC482"/>
      <c r="FD482"/>
      <c r="FE482"/>
      <c r="FF482"/>
      <c r="FG482"/>
      <c r="FH482"/>
      <c r="FI482"/>
      <c r="FJ482"/>
      <c r="FK482"/>
      <c r="FL482"/>
      <c r="FM482"/>
      <c r="FN482"/>
      <c r="FO482"/>
      <c r="FP482"/>
      <c r="FQ482"/>
      <c r="FR482"/>
      <c r="FS482"/>
      <c r="FT482"/>
      <c r="FU482"/>
      <c r="FV482"/>
      <c r="FW482"/>
      <c r="FX482"/>
      <c r="FY482"/>
      <c r="FZ482"/>
      <c r="GA482"/>
      <c r="GB482"/>
      <c r="GC482"/>
      <c r="GD482"/>
      <c r="GE482"/>
      <c r="GF482"/>
      <c r="GG482"/>
      <c r="GH482"/>
      <c r="GI482"/>
      <c r="GJ482"/>
      <c r="GK482"/>
      <c r="GL482"/>
      <c r="GM482"/>
      <c r="GN482"/>
      <c r="GO482"/>
      <c r="GP482"/>
      <c r="GQ482"/>
      <c r="GR482"/>
      <c r="GS482"/>
      <c r="GT482"/>
      <c r="GU482"/>
      <c r="GV482"/>
      <c r="GW482"/>
      <c r="GX482"/>
      <c r="GY482"/>
      <c r="GZ482"/>
      <c r="HA482"/>
      <c r="HB482"/>
      <c r="HC482"/>
      <c r="HD482"/>
      <c r="HE482"/>
      <c r="HF482"/>
      <c r="HG482"/>
      <c r="HH482"/>
      <c r="HI482"/>
      <c r="HJ482"/>
      <c r="HK482"/>
      <c r="HL482"/>
      <c r="HM482"/>
      <c r="HN482"/>
      <c r="HO482"/>
      <c r="HP482"/>
      <c r="HQ482"/>
      <c r="HR482"/>
      <c r="HS482"/>
      <c r="HT482"/>
      <c r="HU482"/>
      <c r="HV482"/>
      <c r="HW482"/>
      <c r="HX482"/>
      <c r="HY482"/>
      <c r="HZ482"/>
      <c r="IA482"/>
      <c r="IB482"/>
      <c r="IC482"/>
      <c r="ID482"/>
      <c r="IE482"/>
      <c r="IF482"/>
      <c r="IG482"/>
      <c r="IH482"/>
      <c r="II482"/>
      <c r="IJ482"/>
      <c r="IK482"/>
      <c r="IL482"/>
      <c r="IM482"/>
      <c r="IN482"/>
      <c r="IO482"/>
      <c r="IP482"/>
      <c r="IQ482"/>
      <c r="IR482"/>
      <c r="IS482"/>
      <c r="IT482"/>
      <c r="IU482"/>
      <c r="IV482"/>
      <c r="IW482"/>
      <c r="IX482"/>
      <c r="IY482"/>
      <c r="IZ482"/>
      <c r="JA482"/>
      <c r="JB482"/>
      <c r="JC482"/>
      <c r="JD482"/>
      <c r="JE482"/>
      <c r="JF482"/>
      <c r="JG482"/>
      <c r="JH482"/>
      <c r="JI482"/>
      <c r="JJ482"/>
      <c r="JK482"/>
      <c r="JL482"/>
      <c r="JM482"/>
      <c r="JN482"/>
      <c r="JO482"/>
      <c r="JP482"/>
      <c r="JQ482"/>
      <c r="JR482"/>
      <c r="JS482"/>
      <c r="JT482"/>
      <c r="JU482"/>
      <c r="JV482"/>
      <c r="JW482"/>
      <c r="JX482"/>
      <c r="JY482"/>
      <c r="JZ482"/>
      <c r="KA482"/>
      <c r="KB482"/>
      <c r="KC482"/>
      <c r="KD482"/>
      <c r="KE482"/>
      <c r="KF482"/>
      <c r="KG482"/>
      <c r="KH482"/>
      <c r="KI482"/>
      <c r="KJ482"/>
      <c r="KK482"/>
      <c r="KL482"/>
      <c r="KM482"/>
      <c r="KN482"/>
      <c r="KO482"/>
      <c r="KP482"/>
      <c r="KQ482"/>
      <c r="KR482"/>
      <c r="KS482"/>
      <c r="KT482"/>
      <c r="KU482"/>
      <c r="KV482"/>
      <c r="KW482"/>
      <c r="KX482"/>
      <c r="KY482"/>
      <c r="KZ482"/>
      <c r="LA482"/>
      <c r="LB482"/>
      <c r="LC482"/>
      <c r="LD482"/>
      <c r="LE482"/>
      <c r="LF482"/>
      <c r="LG482"/>
      <c r="LH482"/>
      <c r="LI482"/>
      <c r="LJ482"/>
      <c r="LK482"/>
      <c r="LL482"/>
      <c r="LM482"/>
      <c r="LN482"/>
      <c r="LO482"/>
      <c r="LP482"/>
      <c r="LQ482"/>
      <c r="LR482"/>
      <c r="LS482"/>
      <c r="LT482"/>
      <c r="LU482"/>
      <c r="LV482"/>
      <c r="LW482"/>
      <c r="LX482"/>
      <c r="LY482"/>
      <c r="LZ482"/>
      <c r="MA482"/>
      <c r="MB482"/>
      <c r="MC482"/>
      <c r="MD482"/>
      <c r="ME482"/>
      <c r="MF482"/>
      <c r="MG482"/>
      <c r="MH482"/>
      <c r="MI482"/>
      <c r="MJ482"/>
      <c r="MK482"/>
      <c r="ML482"/>
      <c r="MM482"/>
      <c r="MN482"/>
      <c r="MO482"/>
      <c r="MP482"/>
      <c r="MQ482"/>
      <c r="MR482"/>
      <c r="MS482"/>
      <c r="MT482"/>
      <c r="MU482"/>
      <c r="MV482"/>
      <c r="MW482"/>
      <c r="MX482"/>
      <c r="MY482"/>
      <c r="MZ482"/>
      <c r="NA482"/>
      <c r="NB482"/>
      <c r="NC482"/>
      <c r="ND482"/>
      <c r="NE482"/>
      <c r="NF482"/>
      <c r="NG482"/>
      <c r="NH482"/>
      <c r="NI482"/>
      <c r="NJ482"/>
      <c r="NK482"/>
      <c r="NL482"/>
      <c r="NM482"/>
      <c r="NN482"/>
      <c r="NO482"/>
      <c r="NP482"/>
      <c r="NQ482"/>
      <c r="NR482"/>
      <c r="NS482"/>
      <c r="NT482"/>
      <c r="NU482"/>
      <c r="NV482"/>
      <c r="NW482"/>
      <c r="NX482"/>
      <c r="NY482"/>
      <c r="NZ482"/>
      <c r="OA482"/>
      <c r="OB482"/>
      <c r="OC482"/>
      <c r="OD482"/>
      <c r="OE482"/>
      <c r="OF482"/>
      <c r="OG482"/>
      <c r="OH482"/>
      <c r="OI482"/>
      <c r="OJ482"/>
      <c r="OK482"/>
      <c r="OL482"/>
      <c r="OM482"/>
      <c r="ON482"/>
      <c r="OO482"/>
      <c r="OP482"/>
      <c r="OQ482"/>
      <c r="OR482"/>
      <c r="OS482"/>
      <c r="OT482"/>
      <c r="OU482"/>
      <c r="OV482"/>
      <c r="OW482"/>
      <c r="OX482"/>
      <c r="OY482"/>
      <c r="OZ482"/>
      <c r="PA482"/>
      <c r="PB482"/>
      <c r="PC482"/>
      <c r="PD482"/>
      <c r="PE482"/>
      <c r="PF482"/>
      <c r="PG482"/>
      <c r="PH482"/>
      <c r="PI482"/>
      <c r="PJ482"/>
      <c r="PK482"/>
      <c r="PL482"/>
      <c r="PM482"/>
      <c r="PN482"/>
      <c r="PO482"/>
      <c r="PP482"/>
      <c r="PQ482"/>
      <c r="PR482"/>
      <c r="PS482"/>
      <c r="PT482"/>
      <c r="PU482"/>
      <c r="PV482"/>
      <c r="PW482"/>
      <c r="PX482"/>
      <c r="PY482"/>
      <c r="PZ482"/>
      <c r="QA482"/>
      <c r="QB482"/>
      <c r="QC482"/>
      <c r="QD482"/>
      <c r="QE482"/>
      <c r="QF482"/>
      <c r="QG482"/>
      <c r="QH482"/>
      <c r="QI482"/>
      <c r="QJ482"/>
      <c r="QK482"/>
      <c r="QL482"/>
      <c r="QM482"/>
      <c r="QN482"/>
      <c r="QO482"/>
      <c r="QP482"/>
      <c r="QQ482"/>
      <c r="QR482"/>
      <c r="QS482"/>
      <c r="QT482"/>
      <c r="QU482"/>
      <c r="QV482"/>
      <c r="QW482"/>
      <c r="QX482"/>
      <c r="QY482"/>
      <c r="QZ482"/>
      <c r="RA482"/>
      <c r="RB482"/>
      <c r="RC482"/>
      <c r="RD482"/>
      <c r="RE482"/>
      <c r="RF482"/>
      <c r="RG482"/>
      <c r="RH482"/>
      <c r="RI482"/>
      <c r="RJ482"/>
      <c r="RK482"/>
      <c r="RL482"/>
      <c r="RM482"/>
      <c r="RN482"/>
      <c r="RO482"/>
      <c r="RP482"/>
      <c r="RQ482"/>
      <c r="RR482"/>
      <c r="RS482"/>
      <c r="RT482"/>
      <c r="RU482"/>
      <c r="RV482"/>
      <c r="RW482"/>
      <c r="RX482"/>
      <c r="RY482"/>
      <c r="RZ482"/>
      <c r="SA482"/>
      <c r="SB482"/>
      <c r="SC482"/>
      <c r="SD482"/>
      <c r="SE482"/>
      <c r="SF482"/>
      <c r="SG482"/>
      <c r="SH482"/>
      <c r="SI482"/>
      <c r="SJ482"/>
      <c r="SK482"/>
      <c r="SL482"/>
      <c r="SM482"/>
      <c r="SN482"/>
      <c r="SO482"/>
      <c r="SP482"/>
    </row>
    <row r="483" spans="1:510" ht="16.5" customHeight="1" x14ac:dyDescent="0.2">
      <c r="A483" s="20">
        <v>1702</v>
      </c>
      <c r="B483" s="34" t="s">
        <v>70</v>
      </c>
      <c r="C483" s="34" t="s">
        <v>434</v>
      </c>
      <c r="D483" s="20" t="s">
        <v>51</v>
      </c>
      <c r="E483" s="20" t="s">
        <v>1345</v>
      </c>
      <c r="F483" s="22" t="s">
        <v>88</v>
      </c>
      <c r="G483" s="34" t="s">
        <v>42</v>
      </c>
      <c r="H483" s="20" t="s">
        <v>89</v>
      </c>
      <c r="I483" s="20" t="s">
        <v>27</v>
      </c>
      <c r="J483" s="35" t="s">
        <v>647</v>
      </c>
      <c r="K483" s="36"/>
      <c r="L483" s="36"/>
      <c r="M483" s="36"/>
      <c r="N483" s="36"/>
      <c r="O483" s="55">
        <v>2150093754</v>
      </c>
      <c r="P483" s="37"/>
      <c r="Q483" s="34">
        <v>1</v>
      </c>
      <c r="R483" s="38"/>
      <c r="S483" s="39" t="s">
        <v>36</v>
      </c>
      <c r="T483" s="37">
        <f t="shared" si="9"/>
        <v>2150093754</v>
      </c>
      <c r="U483" s="27" t="s">
        <v>39</v>
      </c>
      <c r="V483" s="28" t="s">
        <v>40</v>
      </c>
      <c r="W483"/>
      <c r="X483"/>
      <c r="Y483"/>
      <c r="Z483"/>
      <c r="AA483"/>
      <c r="AB483"/>
      <c r="AC483"/>
      <c r="AD483"/>
      <c r="AE483"/>
      <c r="AF483"/>
      <c r="AG483"/>
      <c r="AH483"/>
      <c r="AI483"/>
      <c r="AJ483"/>
      <c r="AK483"/>
      <c r="AL483"/>
      <c r="AM483"/>
      <c r="AN483"/>
      <c r="AO483"/>
      <c r="AP483"/>
      <c r="AQ483"/>
      <c r="AR483"/>
      <c r="AS483"/>
      <c r="AT483"/>
      <c r="AU483"/>
      <c r="AV483"/>
      <c r="AW483"/>
      <c r="AX483"/>
      <c r="AY483"/>
      <c r="AZ483"/>
      <c r="BA483"/>
      <c r="BB483"/>
      <c r="BC483"/>
      <c r="BD483"/>
      <c r="BE483"/>
      <c r="BF483"/>
      <c r="BG483"/>
      <c r="BH483"/>
      <c r="BI483"/>
      <c r="BJ483"/>
      <c r="BK483"/>
      <c r="BL483"/>
      <c r="BM483"/>
      <c r="BN483"/>
      <c r="BO483"/>
      <c r="BP483"/>
      <c r="BQ483"/>
      <c r="BR483"/>
      <c r="BS483"/>
      <c r="BT483"/>
      <c r="BU483"/>
      <c r="BV483"/>
      <c r="BW483"/>
      <c r="BX483"/>
      <c r="BY483"/>
      <c r="BZ483"/>
      <c r="CA483"/>
      <c r="CB483"/>
      <c r="CC483"/>
      <c r="CD483"/>
      <c r="CE483"/>
      <c r="CF483"/>
      <c r="CG483"/>
      <c r="CH483"/>
      <c r="CI483"/>
      <c r="CJ483"/>
      <c r="CK483"/>
      <c r="CL483"/>
      <c r="CM483"/>
      <c r="CN483"/>
      <c r="CO483"/>
      <c r="CP483"/>
      <c r="CQ483"/>
      <c r="CR483"/>
      <c r="CS483"/>
      <c r="CT483"/>
      <c r="CU483"/>
      <c r="CV483"/>
      <c r="CW483"/>
      <c r="CX483"/>
      <c r="CY483"/>
      <c r="CZ483"/>
      <c r="DA483"/>
      <c r="DB483"/>
      <c r="DC483"/>
      <c r="DD483"/>
      <c r="DE483"/>
      <c r="DF483"/>
      <c r="DG483"/>
      <c r="DH483"/>
      <c r="DI483"/>
      <c r="DJ483"/>
      <c r="DK483"/>
      <c r="DL483"/>
      <c r="DM483"/>
      <c r="DN483"/>
      <c r="DO483"/>
      <c r="DP483"/>
      <c r="DQ483"/>
      <c r="DR483"/>
      <c r="DS483"/>
      <c r="DT483"/>
      <c r="DU483"/>
      <c r="DV483"/>
      <c r="DW483"/>
      <c r="DX483"/>
      <c r="DY483"/>
      <c r="DZ483"/>
      <c r="EA483"/>
      <c r="EB483"/>
      <c r="EC483"/>
      <c r="ED483"/>
      <c r="EE483"/>
      <c r="EF483"/>
      <c r="EG483"/>
      <c r="EH483"/>
      <c r="EI483"/>
      <c r="EJ483"/>
      <c r="EK483"/>
      <c r="EL483"/>
      <c r="EM483"/>
      <c r="EN483"/>
      <c r="EO483"/>
      <c r="EP483"/>
      <c r="EQ483"/>
      <c r="ER483"/>
      <c r="ES483"/>
      <c r="ET483"/>
      <c r="EU483"/>
      <c r="EV483"/>
      <c r="EW483"/>
      <c r="EX483"/>
      <c r="EY483"/>
      <c r="EZ483"/>
      <c r="FA483"/>
      <c r="FB483"/>
      <c r="FC483"/>
      <c r="FD483"/>
      <c r="FE483"/>
      <c r="FF483"/>
      <c r="FG483"/>
      <c r="FH483"/>
      <c r="FI483"/>
      <c r="FJ483"/>
      <c r="FK483"/>
      <c r="FL483"/>
      <c r="FM483"/>
      <c r="FN483"/>
      <c r="FO483"/>
      <c r="FP483"/>
      <c r="FQ483"/>
      <c r="FR483"/>
      <c r="FS483"/>
      <c r="FT483"/>
      <c r="FU483"/>
      <c r="FV483"/>
      <c r="FW483"/>
      <c r="FX483"/>
      <c r="FY483"/>
      <c r="FZ483"/>
      <c r="GA483"/>
      <c r="GB483"/>
      <c r="GC483"/>
      <c r="GD483"/>
      <c r="GE483"/>
      <c r="GF483"/>
      <c r="GG483"/>
      <c r="GH483"/>
      <c r="GI483"/>
      <c r="GJ483"/>
      <c r="GK483"/>
      <c r="GL483"/>
      <c r="GM483"/>
      <c r="GN483"/>
      <c r="GO483"/>
      <c r="GP483"/>
      <c r="GQ483"/>
      <c r="GR483"/>
      <c r="GS483"/>
      <c r="GT483"/>
      <c r="GU483"/>
      <c r="GV483"/>
      <c r="GW483"/>
      <c r="GX483"/>
      <c r="GY483"/>
      <c r="GZ483"/>
      <c r="HA483"/>
      <c r="HB483"/>
      <c r="HC483"/>
      <c r="HD483"/>
      <c r="HE483"/>
      <c r="HF483"/>
      <c r="HG483"/>
      <c r="HH483"/>
      <c r="HI483"/>
      <c r="HJ483"/>
      <c r="HK483"/>
      <c r="HL483"/>
      <c r="HM483"/>
      <c r="HN483"/>
      <c r="HO483"/>
      <c r="HP483"/>
      <c r="HQ483"/>
      <c r="HR483"/>
      <c r="HS483"/>
      <c r="HT483"/>
      <c r="HU483"/>
      <c r="HV483"/>
      <c r="HW483"/>
      <c r="HX483"/>
      <c r="HY483"/>
      <c r="HZ483"/>
      <c r="IA483"/>
      <c r="IB483"/>
      <c r="IC483"/>
      <c r="ID483"/>
      <c r="IE483"/>
      <c r="IF483"/>
      <c r="IG483"/>
      <c r="IH483"/>
      <c r="II483"/>
      <c r="IJ483"/>
      <c r="IK483"/>
      <c r="IL483"/>
      <c r="IM483"/>
      <c r="IN483"/>
      <c r="IO483"/>
      <c r="IP483"/>
      <c r="IQ483"/>
      <c r="IR483"/>
      <c r="IS483"/>
      <c r="IT483"/>
      <c r="IU483"/>
      <c r="IV483"/>
      <c r="IW483"/>
      <c r="IX483"/>
      <c r="IY483"/>
      <c r="IZ483"/>
      <c r="JA483"/>
      <c r="JB483"/>
      <c r="JC483"/>
      <c r="JD483"/>
      <c r="JE483"/>
      <c r="JF483"/>
      <c r="JG483"/>
      <c r="JH483"/>
      <c r="JI483"/>
      <c r="JJ483"/>
      <c r="JK483"/>
      <c r="JL483"/>
      <c r="JM483"/>
      <c r="JN483"/>
      <c r="JO483"/>
      <c r="JP483"/>
      <c r="JQ483"/>
      <c r="JR483"/>
      <c r="JS483"/>
      <c r="JT483"/>
      <c r="JU483"/>
      <c r="JV483"/>
      <c r="JW483"/>
      <c r="JX483"/>
      <c r="JY483"/>
      <c r="JZ483"/>
      <c r="KA483"/>
      <c r="KB483"/>
      <c r="KC483"/>
      <c r="KD483"/>
      <c r="KE483"/>
      <c r="KF483"/>
      <c r="KG483"/>
      <c r="KH483"/>
      <c r="KI483"/>
      <c r="KJ483"/>
      <c r="KK483"/>
      <c r="KL483"/>
      <c r="KM483"/>
      <c r="KN483"/>
      <c r="KO483"/>
      <c r="KP483"/>
      <c r="KQ483"/>
      <c r="KR483"/>
      <c r="KS483"/>
      <c r="KT483"/>
      <c r="KU483"/>
      <c r="KV483"/>
      <c r="KW483"/>
      <c r="KX483"/>
      <c r="KY483"/>
      <c r="KZ483"/>
      <c r="LA483"/>
      <c r="LB483"/>
      <c r="LC483"/>
      <c r="LD483"/>
      <c r="LE483"/>
      <c r="LF483"/>
      <c r="LG483"/>
      <c r="LH483"/>
      <c r="LI483"/>
      <c r="LJ483"/>
      <c r="LK483"/>
      <c r="LL483"/>
      <c r="LM483"/>
      <c r="LN483"/>
      <c r="LO483"/>
      <c r="LP483"/>
      <c r="LQ483"/>
      <c r="LR483"/>
      <c r="LS483"/>
      <c r="LT483"/>
      <c r="LU483"/>
      <c r="LV483"/>
      <c r="LW483"/>
      <c r="LX483"/>
      <c r="LY483"/>
      <c r="LZ483"/>
      <c r="MA483"/>
      <c r="MB483"/>
      <c r="MC483"/>
      <c r="MD483"/>
      <c r="ME483"/>
      <c r="MF483"/>
      <c r="MG483"/>
      <c r="MH483"/>
      <c r="MI483"/>
      <c r="MJ483"/>
      <c r="MK483"/>
      <c r="ML483"/>
      <c r="MM483"/>
      <c r="MN483"/>
      <c r="MO483"/>
      <c r="MP483"/>
      <c r="MQ483"/>
      <c r="MR483"/>
      <c r="MS483"/>
      <c r="MT483"/>
      <c r="MU483"/>
      <c r="MV483"/>
      <c r="MW483"/>
      <c r="MX483"/>
      <c r="MY483"/>
      <c r="MZ483"/>
      <c r="NA483"/>
      <c r="NB483"/>
      <c r="NC483"/>
      <c r="ND483"/>
      <c r="NE483"/>
      <c r="NF483"/>
      <c r="NG483"/>
      <c r="NH483"/>
      <c r="NI483"/>
      <c r="NJ483"/>
      <c r="NK483"/>
      <c r="NL483"/>
      <c r="NM483"/>
      <c r="NN483"/>
      <c r="NO483"/>
      <c r="NP483"/>
      <c r="NQ483"/>
      <c r="NR483"/>
      <c r="NS483"/>
      <c r="NT483"/>
      <c r="NU483"/>
      <c r="NV483"/>
      <c r="NW483"/>
      <c r="NX483"/>
      <c r="NY483"/>
      <c r="NZ483"/>
      <c r="OA483"/>
      <c r="OB483"/>
      <c r="OC483"/>
      <c r="OD483"/>
      <c r="OE483"/>
      <c r="OF483"/>
      <c r="OG483"/>
      <c r="OH483"/>
      <c r="OI483"/>
      <c r="OJ483"/>
      <c r="OK483"/>
      <c r="OL483"/>
      <c r="OM483"/>
      <c r="ON483"/>
      <c r="OO483"/>
      <c r="OP483"/>
      <c r="OQ483"/>
      <c r="OR483"/>
      <c r="OS483"/>
      <c r="OT483"/>
      <c r="OU483"/>
      <c r="OV483"/>
      <c r="OW483"/>
      <c r="OX483"/>
      <c r="OY483"/>
      <c r="OZ483"/>
      <c r="PA483"/>
      <c r="PB483"/>
      <c r="PC483"/>
      <c r="PD483"/>
      <c r="PE483"/>
      <c r="PF483"/>
      <c r="PG483"/>
      <c r="PH483"/>
      <c r="PI483"/>
      <c r="PJ483"/>
      <c r="PK483"/>
      <c r="PL483"/>
      <c r="PM483"/>
      <c r="PN483"/>
      <c r="PO483"/>
      <c r="PP483"/>
      <c r="PQ483"/>
      <c r="PR483"/>
      <c r="PS483"/>
      <c r="PT483"/>
      <c r="PU483"/>
      <c r="PV483"/>
      <c r="PW483"/>
      <c r="PX483"/>
      <c r="PY483"/>
      <c r="PZ483"/>
      <c r="QA483"/>
      <c r="QB483"/>
      <c r="QC483"/>
      <c r="QD483"/>
      <c r="QE483"/>
      <c r="QF483"/>
      <c r="QG483"/>
      <c r="QH483"/>
      <c r="QI483"/>
      <c r="QJ483"/>
      <c r="QK483"/>
      <c r="QL483"/>
      <c r="QM483"/>
      <c r="QN483"/>
      <c r="QO483"/>
      <c r="QP483"/>
      <c r="QQ483"/>
      <c r="QR483"/>
      <c r="QS483"/>
      <c r="QT483"/>
      <c r="QU483"/>
      <c r="QV483"/>
      <c r="QW483"/>
      <c r="QX483"/>
      <c r="QY483"/>
      <c r="QZ483"/>
      <c r="RA483"/>
      <c r="RB483"/>
      <c r="RC483"/>
      <c r="RD483"/>
      <c r="RE483"/>
      <c r="RF483"/>
      <c r="RG483"/>
      <c r="RH483"/>
      <c r="RI483"/>
      <c r="RJ483"/>
      <c r="RK483"/>
      <c r="RL483"/>
      <c r="RM483"/>
      <c r="RN483"/>
      <c r="RO483"/>
      <c r="RP483"/>
      <c r="RQ483"/>
      <c r="RR483"/>
      <c r="RS483"/>
      <c r="RT483"/>
      <c r="RU483"/>
      <c r="RV483"/>
      <c r="RW483"/>
      <c r="RX483"/>
      <c r="RY483"/>
      <c r="RZ483"/>
      <c r="SA483"/>
      <c r="SB483"/>
      <c r="SC483"/>
      <c r="SD483"/>
      <c r="SE483"/>
      <c r="SF483"/>
      <c r="SG483"/>
      <c r="SH483"/>
      <c r="SI483"/>
      <c r="SJ483"/>
      <c r="SK483"/>
      <c r="SL483"/>
      <c r="SM483"/>
      <c r="SN483"/>
      <c r="SO483"/>
      <c r="SP483"/>
    </row>
    <row r="484" spans="1:510" ht="16.5" customHeight="1" x14ac:dyDescent="0.2">
      <c r="A484" s="20">
        <v>1703</v>
      </c>
      <c r="B484" s="34" t="s">
        <v>70</v>
      </c>
      <c r="C484" s="34" t="s">
        <v>434</v>
      </c>
      <c r="D484" s="20" t="s">
        <v>51</v>
      </c>
      <c r="E484" s="20" t="s">
        <v>1345</v>
      </c>
      <c r="F484" s="22" t="s">
        <v>88</v>
      </c>
      <c r="G484" s="34" t="s">
        <v>42</v>
      </c>
      <c r="H484" s="20" t="s">
        <v>89</v>
      </c>
      <c r="I484" s="20" t="s">
        <v>27</v>
      </c>
      <c r="J484" s="35" t="s">
        <v>648</v>
      </c>
      <c r="K484" s="36"/>
      <c r="L484" s="36"/>
      <c r="M484" s="36"/>
      <c r="N484" s="36"/>
      <c r="O484" s="55">
        <v>849906246</v>
      </c>
      <c r="P484" s="37"/>
      <c r="Q484" s="34">
        <v>1</v>
      </c>
      <c r="R484" s="38"/>
      <c r="S484" s="39" t="s">
        <v>36</v>
      </c>
      <c r="T484" s="37">
        <f t="shared" si="9"/>
        <v>849906246</v>
      </c>
      <c r="U484" s="27" t="s">
        <v>39</v>
      </c>
      <c r="V484" s="28" t="s">
        <v>40</v>
      </c>
      <c r="W484"/>
      <c r="X484"/>
      <c r="Y484"/>
      <c r="Z484"/>
      <c r="AA484"/>
      <c r="AB484"/>
      <c r="AC484"/>
      <c r="AD484"/>
      <c r="AE484"/>
      <c r="AF484"/>
      <c r="AG484"/>
      <c r="AH484"/>
      <c r="AI484"/>
      <c r="AJ484"/>
      <c r="AK484"/>
      <c r="AL484"/>
      <c r="AM484"/>
      <c r="AN484"/>
      <c r="AO484"/>
      <c r="AP484"/>
      <c r="AQ484"/>
      <c r="AR484"/>
      <c r="AS484"/>
      <c r="AT484"/>
      <c r="AU484"/>
      <c r="AV484"/>
      <c r="AW484"/>
      <c r="AX484"/>
      <c r="AY484"/>
      <c r="AZ484"/>
      <c r="BA484"/>
      <c r="BB484"/>
      <c r="BC484"/>
      <c r="BD484"/>
      <c r="BE484"/>
      <c r="BF484"/>
      <c r="BG484"/>
      <c r="BH484"/>
      <c r="BI484"/>
      <c r="BJ484"/>
      <c r="BK484"/>
      <c r="BL484"/>
      <c r="BM484"/>
      <c r="BN484"/>
      <c r="BO484"/>
      <c r="BP484"/>
      <c r="BQ484"/>
      <c r="BR484"/>
      <c r="BS484"/>
      <c r="BT484"/>
      <c r="BU484"/>
      <c r="BV484"/>
      <c r="BW484"/>
      <c r="BX484"/>
      <c r="BY484"/>
      <c r="BZ484"/>
      <c r="CA484"/>
      <c r="CB484"/>
      <c r="CC484"/>
      <c r="CD484"/>
      <c r="CE484"/>
      <c r="CF484"/>
      <c r="CG484"/>
      <c r="CH484"/>
      <c r="CI484"/>
      <c r="CJ484"/>
      <c r="CK484"/>
      <c r="CL484"/>
      <c r="CM484"/>
      <c r="CN484"/>
      <c r="CO484"/>
      <c r="CP484"/>
      <c r="CQ484"/>
      <c r="CR484"/>
      <c r="CS484"/>
      <c r="CT484"/>
      <c r="CU484"/>
      <c r="CV484"/>
      <c r="CW484"/>
      <c r="CX484"/>
      <c r="CY484"/>
      <c r="CZ484"/>
      <c r="DA484"/>
      <c r="DB484"/>
      <c r="DC484"/>
      <c r="DD484"/>
      <c r="DE484"/>
      <c r="DF484"/>
      <c r="DG484"/>
      <c r="DH484"/>
      <c r="DI484"/>
      <c r="DJ484"/>
      <c r="DK484"/>
      <c r="DL484"/>
      <c r="DM484"/>
      <c r="DN484"/>
      <c r="DO484"/>
      <c r="DP484"/>
      <c r="DQ484"/>
      <c r="DR484"/>
      <c r="DS484"/>
      <c r="DT484"/>
      <c r="DU484"/>
      <c r="DV484"/>
      <c r="DW484"/>
      <c r="DX484"/>
      <c r="DY484"/>
      <c r="DZ484"/>
      <c r="EA484"/>
      <c r="EB484"/>
      <c r="EC484"/>
      <c r="ED484"/>
      <c r="EE484"/>
      <c r="EF484"/>
      <c r="EG484"/>
      <c r="EH484"/>
      <c r="EI484"/>
      <c r="EJ484"/>
      <c r="EK484"/>
      <c r="EL484"/>
      <c r="EM484"/>
      <c r="EN484"/>
      <c r="EO484"/>
      <c r="EP484"/>
      <c r="EQ484"/>
      <c r="ER484"/>
      <c r="ES484"/>
      <c r="ET484"/>
      <c r="EU484"/>
      <c r="EV484"/>
      <c r="EW484"/>
      <c r="EX484"/>
      <c r="EY484"/>
      <c r="EZ484"/>
      <c r="FA484"/>
      <c r="FB484"/>
      <c r="FC484"/>
      <c r="FD484"/>
      <c r="FE484"/>
      <c r="FF484"/>
      <c r="FG484"/>
      <c r="FH484"/>
      <c r="FI484"/>
      <c r="FJ484"/>
      <c r="FK484"/>
      <c r="FL484"/>
      <c r="FM484"/>
      <c r="FN484"/>
      <c r="FO484"/>
      <c r="FP484"/>
      <c r="FQ484"/>
      <c r="FR484"/>
      <c r="FS484"/>
      <c r="FT484"/>
      <c r="FU484"/>
      <c r="FV484"/>
      <c r="FW484"/>
      <c r="FX484"/>
      <c r="FY484"/>
      <c r="FZ484"/>
      <c r="GA484"/>
      <c r="GB484"/>
      <c r="GC484"/>
      <c r="GD484"/>
      <c r="GE484"/>
      <c r="GF484"/>
      <c r="GG484"/>
      <c r="GH484"/>
      <c r="GI484"/>
      <c r="GJ484"/>
      <c r="GK484"/>
      <c r="GL484"/>
      <c r="GM484"/>
      <c r="GN484"/>
      <c r="GO484"/>
      <c r="GP484"/>
      <c r="GQ484"/>
      <c r="GR484"/>
      <c r="GS484"/>
      <c r="GT484"/>
      <c r="GU484"/>
      <c r="GV484"/>
      <c r="GW484"/>
      <c r="GX484"/>
      <c r="GY484"/>
      <c r="GZ484"/>
      <c r="HA484"/>
      <c r="HB484"/>
      <c r="HC484"/>
      <c r="HD484"/>
      <c r="HE484"/>
      <c r="HF484"/>
      <c r="HG484"/>
      <c r="HH484"/>
      <c r="HI484"/>
      <c r="HJ484"/>
      <c r="HK484"/>
      <c r="HL484"/>
      <c r="HM484"/>
      <c r="HN484"/>
      <c r="HO484"/>
      <c r="HP484"/>
      <c r="HQ484"/>
      <c r="HR484"/>
      <c r="HS484"/>
      <c r="HT484"/>
      <c r="HU484"/>
      <c r="HV484"/>
      <c r="HW484"/>
      <c r="HX484"/>
      <c r="HY484"/>
      <c r="HZ484"/>
      <c r="IA484"/>
      <c r="IB484"/>
      <c r="IC484"/>
      <c r="ID484"/>
      <c r="IE484"/>
      <c r="IF484"/>
      <c r="IG484"/>
      <c r="IH484"/>
      <c r="II484"/>
      <c r="IJ484"/>
      <c r="IK484"/>
      <c r="IL484"/>
      <c r="IM484"/>
      <c r="IN484"/>
      <c r="IO484"/>
      <c r="IP484"/>
      <c r="IQ484"/>
      <c r="IR484"/>
      <c r="IS484"/>
      <c r="IT484"/>
      <c r="IU484"/>
      <c r="IV484"/>
      <c r="IW484"/>
      <c r="IX484"/>
      <c r="IY484"/>
      <c r="IZ484"/>
      <c r="JA484"/>
      <c r="JB484"/>
      <c r="JC484"/>
      <c r="JD484"/>
      <c r="JE484"/>
      <c r="JF484"/>
      <c r="JG484"/>
      <c r="JH484"/>
      <c r="JI484"/>
      <c r="JJ484"/>
      <c r="JK484"/>
      <c r="JL484"/>
      <c r="JM484"/>
      <c r="JN484"/>
      <c r="JO484"/>
      <c r="JP484"/>
      <c r="JQ484"/>
      <c r="JR484"/>
      <c r="JS484"/>
      <c r="JT484"/>
      <c r="JU484"/>
      <c r="JV484"/>
      <c r="JW484"/>
      <c r="JX484"/>
      <c r="JY484"/>
      <c r="JZ484"/>
      <c r="KA484"/>
      <c r="KB484"/>
      <c r="KC484"/>
      <c r="KD484"/>
      <c r="KE484"/>
      <c r="KF484"/>
      <c r="KG484"/>
      <c r="KH484"/>
      <c r="KI484"/>
      <c r="KJ484"/>
      <c r="KK484"/>
      <c r="KL484"/>
      <c r="KM484"/>
      <c r="KN484"/>
      <c r="KO484"/>
      <c r="KP484"/>
      <c r="KQ484"/>
      <c r="KR484"/>
      <c r="KS484"/>
      <c r="KT484"/>
      <c r="KU484"/>
      <c r="KV484"/>
      <c r="KW484"/>
      <c r="KX484"/>
      <c r="KY484"/>
      <c r="KZ484"/>
      <c r="LA484"/>
      <c r="LB484"/>
      <c r="LC484"/>
      <c r="LD484"/>
      <c r="LE484"/>
      <c r="LF484"/>
      <c r="LG484"/>
      <c r="LH484"/>
      <c r="LI484"/>
      <c r="LJ484"/>
      <c r="LK484"/>
      <c r="LL484"/>
      <c r="LM484"/>
      <c r="LN484"/>
      <c r="LO484"/>
      <c r="LP484"/>
      <c r="LQ484"/>
      <c r="LR484"/>
      <c r="LS484"/>
      <c r="LT484"/>
      <c r="LU484"/>
      <c r="LV484"/>
      <c r="LW484"/>
      <c r="LX484"/>
      <c r="LY484"/>
      <c r="LZ484"/>
      <c r="MA484"/>
      <c r="MB484"/>
      <c r="MC484"/>
      <c r="MD484"/>
      <c r="ME484"/>
      <c r="MF484"/>
      <c r="MG484"/>
      <c r="MH484"/>
      <c r="MI484"/>
      <c r="MJ484"/>
      <c r="MK484"/>
      <c r="ML484"/>
      <c r="MM484"/>
      <c r="MN484"/>
      <c r="MO484"/>
      <c r="MP484"/>
      <c r="MQ484"/>
      <c r="MR484"/>
      <c r="MS484"/>
      <c r="MT484"/>
      <c r="MU484"/>
      <c r="MV484"/>
      <c r="MW484"/>
      <c r="MX484"/>
      <c r="MY484"/>
      <c r="MZ484"/>
      <c r="NA484"/>
      <c r="NB484"/>
      <c r="NC484"/>
      <c r="ND484"/>
      <c r="NE484"/>
      <c r="NF484"/>
      <c r="NG484"/>
      <c r="NH484"/>
      <c r="NI484"/>
      <c r="NJ484"/>
      <c r="NK484"/>
      <c r="NL484"/>
      <c r="NM484"/>
      <c r="NN484"/>
      <c r="NO484"/>
      <c r="NP484"/>
      <c r="NQ484"/>
      <c r="NR484"/>
      <c r="NS484"/>
      <c r="NT484"/>
      <c r="NU484"/>
      <c r="NV484"/>
      <c r="NW484"/>
      <c r="NX484"/>
      <c r="NY484"/>
      <c r="NZ484"/>
      <c r="OA484"/>
      <c r="OB484"/>
      <c r="OC484"/>
      <c r="OD484"/>
      <c r="OE484"/>
      <c r="OF484"/>
      <c r="OG484"/>
      <c r="OH484"/>
      <c r="OI484"/>
      <c r="OJ484"/>
      <c r="OK484"/>
      <c r="OL484"/>
      <c r="OM484"/>
      <c r="ON484"/>
      <c r="OO484"/>
      <c r="OP484"/>
      <c r="OQ484"/>
      <c r="OR484"/>
      <c r="OS484"/>
      <c r="OT484"/>
      <c r="OU484"/>
      <c r="OV484"/>
      <c r="OW484"/>
      <c r="OX484"/>
      <c r="OY484"/>
      <c r="OZ484"/>
      <c r="PA484"/>
      <c r="PB484"/>
      <c r="PC484"/>
      <c r="PD484"/>
      <c r="PE484"/>
      <c r="PF484"/>
      <c r="PG484"/>
      <c r="PH484"/>
      <c r="PI484"/>
      <c r="PJ484"/>
      <c r="PK484"/>
      <c r="PL484"/>
      <c r="PM484"/>
      <c r="PN484"/>
      <c r="PO484"/>
      <c r="PP484"/>
      <c r="PQ484"/>
      <c r="PR484"/>
      <c r="PS484"/>
      <c r="PT484"/>
      <c r="PU484"/>
      <c r="PV484"/>
      <c r="PW484"/>
      <c r="PX484"/>
      <c r="PY484"/>
      <c r="PZ484"/>
      <c r="QA484"/>
      <c r="QB484"/>
      <c r="QC484"/>
      <c r="QD484"/>
      <c r="QE484"/>
      <c r="QF484"/>
      <c r="QG484"/>
      <c r="QH484"/>
      <c r="QI484"/>
      <c r="QJ484"/>
      <c r="QK484"/>
      <c r="QL484"/>
      <c r="QM484"/>
      <c r="QN484"/>
      <c r="QO484"/>
      <c r="QP484"/>
      <c r="QQ484"/>
      <c r="QR484"/>
      <c r="QS484"/>
      <c r="QT484"/>
      <c r="QU484"/>
      <c r="QV484"/>
      <c r="QW484"/>
      <c r="QX484"/>
      <c r="QY484"/>
      <c r="QZ484"/>
      <c r="RA484"/>
      <c r="RB484"/>
      <c r="RC484"/>
      <c r="RD484"/>
      <c r="RE484"/>
      <c r="RF484"/>
      <c r="RG484"/>
      <c r="RH484"/>
      <c r="RI484"/>
      <c r="RJ484"/>
      <c r="RK484"/>
      <c r="RL484"/>
      <c r="RM484"/>
      <c r="RN484"/>
      <c r="RO484"/>
      <c r="RP484"/>
      <c r="RQ484"/>
      <c r="RR484"/>
      <c r="RS484"/>
      <c r="RT484"/>
      <c r="RU484"/>
      <c r="RV484"/>
      <c r="RW484"/>
      <c r="RX484"/>
      <c r="RY484"/>
      <c r="RZ484"/>
      <c r="SA484"/>
      <c r="SB484"/>
      <c r="SC484"/>
      <c r="SD484"/>
      <c r="SE484"/>
      <c r="SF484"/>
      <c r="SG484"/>
      <c r="SH484"/>
      <c r="SI484"/>
      <c r="SJ484"/>
      <c r="SK484"/>
      <c r="SL484"/>
      <c r="SM484"/>
      <c r="SN484"/>
      <c r="SO484"/>
      <c r="SP484"/>
    </row>
    <row r="485" spans="1:510" ht="16.5" customHeight="1" x14ac:dyDescent="0.2">
      <c r="A485" s="20">
        <v>1704</v>
      </c>
      <c r="B485" s="34" t="s">
        <v>70</v>
      </c>
      <c r="C485" s="34" t="s">
        <v>97</v>
      </c>
      <c r="D485" s="20" t="s">
        <v>51</v>
      </c>
      <c r="E485" s="20" t="s">
        <v>1345</v>
      </c>
      <c r="F485" s="22" t="s">
        <v>88</v>
      </c>
      <c r="G485" s="34" t="s">
        <v>42</v>
      </c>
      <c r="H485" s="20" t="s">
        <v>89</v>
      </c>
      <c r="I485" s="20" t="s">
        <v>27</v>
      </c>
      <c r="J485" s="35" t="s">
        <v>649</v>
      </c>
      <c r="K485" s="36"/>
      <c r="L485" s="36"/>
      <c r="M485" s="36"/>
      <c r="N485" s="36"/>
      <c r="O485" s="55">
        <v>3976719814</v>
      </c>
      <c r="P485" s="37"/>
      <c r="Q485" s="34">
        <v>1</v>
      </c>
      <c r="R485" s="38"/>
      <c r="S485" s="39" t="s">
        <v>83</v>
      </c>
      <c r="T485" s="37">
        <f t="shared" si="9"/>
        <v>3976719814</v>
      </c>
      <c r="U485" s="27" t="s">
        <v>39</v>
      </c>
      <c r="V485" s="28" t="s">
        <v>40</v>
      </c>
      <c r="W485"/>
      <c r="X485"/>
      <c r="Y485"/>
      <c r="Z485"/>
      <c r="AA485"/>
      <c r="AB485"/>
      <c r="AC485"/>
      <c r="AD485"/>
      <c r="AE485"/>
      <c r="AF485"/>
      <c r="AG485"/>
      <c r="AH485"/>
      <c r="AI485"/>
      <c r="AJ485"/>
      <c r="AK485"/>
      <c r="AL485"/>
      <c r="AM485"/>
      <c r="AN485"/>
      <c r="AO485"/>
      <c r="AP485"/>
      <c r="AQ485"/>
      <c r="AR485"/>
      <c r="AS485"/>
      <c r="AT485"/>
      <c r="AU485"/>
      <c r="AV485"/>
      <c r="AW485"/>
      <c r="AX485"/>
      <c r="AY485"/>
      <c r="AZ485"/>
      <c r="BA485"/>
      <c r="BB485"/>
      <c r="BC485"/>
      <c r="BD485"/>
      <c r="BE485"/>
      <c r="BF485"/>
      <c r="BG485"/>
      <c r="BH485"/>
      <c r="BI485"/>
      <c r="BJ485"/>
      <c r="BK485"/>
      <c r="BL485"/>
      <c r="BM485"/>
      <c r="BN485"/>
      <c r="BO485"/>
      <c r="BP485"/>
      <c r="BQ485"/>
      <c r="BR485"/>
      <c r="BS485"/>
      <c r="BT485"/>
      <c r="BU485"/>
      <c r="BV485"/>
      <c r="BW485"/>
      <c r="BX485"/>
      <c r="BY485"/>
      <c r="BZ485"/>
      <c r="CA485"/>
      <c r="CB485"/>
      <c r="CC485"/>
      <c r="CD485"/>
      <c r="CE485"/>
      <c r="CF485"/>
      <c r="CG485"/>
      <c r="CH485"/>
      <c r="CI485"/>
      <c r="CJ485"/>
      <c r="CK485"/>
      <c r="CL485"/>
      <c r="CM485"/>
      <c r="CN485"/>
      <c r="CO485"/>
      <c r="CP485"/>
      <c r="CQ485"/>
      <c r="CR485"/>
      <c r="CS485"/>
      <c r="CT485"/>
      <c r="CU485"/>
      <c r="CV485"/>
      <c r="CW485"/>
      <c r="CX485"/>
      <c r="CY485"/>
      <c r="CZ485"/>
      <c r="DA485"/>
      <c r="DB485"/>
      <c r="DC485"/>
      <c r="DD485"/>
      <c r="DE485"/>
      <c r="DF485"/>
      <c r="DG485"/>
      <c r="DH485"/>
      <c r="DI485"/>
      <c r="DJ485"/>
      <c r="DK485"/>
      <c r="DL485"/>
      <c r="DM485"/>
      <c r="DN485"/>
      <c r="DO485"/>
      <c r="DP485"/>
      <c r="DQ485"/>
      <c r="DR485"/>
      <c r="DS485"/>
      <c r="DT485"/>
      <c r="DU485"/>
      <c r="DV485"/>
      <c r="DW485"/>
      <c r="DX485"/>
      <c r="DY485"/>
      <c r="DZ485"/>
      <c r="EA485"/>
      <c r="EB485"/>
      <c r="EC485"/>
      <c r="ED485"/>
      <c r="EE485"/>
      <c r="EF485"/>
      <c r="EG485"/>
      <c r="EH485"/>
      <c r="EI485"/>
      <c r="EJ485"/>
      <c r="EK485"/>
      <c r="EL485"/>
      <c r="EM485"/>
      <c r="EN485"/>
      <c r="EO485"/>
      <c r="EP485"/>
      <c r="EQ485"/>
      <c r="ER485"/>
      <c r="ES485"/>
      <c r="ET485"/>
      <c r="EU485"/>
      <c r="EV485"/>
      <c r="EW485"/>
      <c r="EX485"/>
      <c r="EY485"/>
      <c r="EZ485"/>
      <c r="FA485"/>
      <c r="FB485"/>
      <c r="FC485"/>
      <c r="FD485"/>
      <c r="FE485"/>
      <c r="FF485"/>
      <c r="FG485"/>
      <c r="FH485"/>
      <c r="FI485"/>
      <c r="FJ485"/>
      <c r="FK485"/>
      <c r="FL485"/>
      <c r="FM485"/>
      <c r="FN485"/>
      <c r="FO485"/>
      <c r="FP485"/>
      <c r="FQ485"/>
      <c r="FR485"/>
      <c r="FS485"/>
      <c r="FT485"/>
      <c r="FU485"/>
      <c r="FV485"/>
      <c r="FW485"/>
      <c r="FX485"/>
      <c r="FY485"/>
      <c r="FZ485"/>
      <c r="GA485"/>
      <c r="GB485"/>
      <c r="GC485"/>
      <c r="GD485"/>
      <c r="GE485"/>
      <c r="GF485"/>
      <c r="GG485"/>
      <c r="GH485"/>
      <c r="GI485"/>
      <c r="GJ485"/>
      <c r="GK485"/>
      <c r="GL485"/>
      <c r="GM485"/>
      <c r="GN485"/>
      <c r="GO485"/>
      <c r="GP485"/>
      <c r="GQ485"/>
      <c r="GR485"/>
      <c r="GS485"/>
      <c r="GT485"/>
      <c r="GU485"/>
      <c r="GV485"/>
      <c r="GW485"/>
      <c r="GX485"/>
      <c r="GY485"/>
      <c r="GZ485"/>
      <c r="HA485"/>
      <c r="HB485"/>
      <c r="HC485"/>
      <c r="HD485"/>
      <c r="HE485"/>
      <c r="HF485"/>
      <c r="HG485"/>
      <c r="HH485"/>
      <c r="HI485"/>
      <c r="HJ485"/>
      <c r="HK485"/>
      <c r="HL485"/>
      <c r="HM485"/>
      <c r="HN485"/>
      <c r="HO485"/>
      <c r="HP485"/>
      <c r="HQ485"/>
      <c r="HR485"/>
      <c r="HS485"/>
      <c r="HT485"/>
      <c r="HU485"/>
      <c r="HV485"/>
      <c r="HW485"/>
      <c r="HX485"/>
      <c r="HY485"/>
      <c r="HZ485"/>
      <c r="IA485"/>
      <c r="IB485"/>
      <c r="IC485"/>
      <c r="ID485"/>
      <c r="IE485"/>
      <c r="IF485"/>
      <c r="IG485"/>
      <c r="IH485"/>
      <c r="II485"/>
      <c r="IJ485"/>
      <c r="IK485"/>
      <c r="IL485"/>
      <c r="IM485"/>
      <c r="IN485"/>
      <c r="IO485"/>
      <c r="IP485"/>
      <c r="IQ485"/>
      <c r="IR485"/>
      <c r="IS485"/>
      <c r="IT485"/>
      <c r="IU485"/>
      <c r="IV485"/>
      <c r="IW485"/>
      <c r="IX485"/>
      <c r="IY485"/>
      <c r="IZ485"/>
      <c r="JA485"/>
      <c r="JB485"/>
      <c r="JC485"/>
      <c r="JD485"/>
      <c r="JE485"/>
      <c r="JF485"/>
      <c r="JG485"/>
      <c r="JH485"/>
      <c r="JI485"/>
      <c r="JJ485"/>
      <c r="JK485"/>
      <c r="JL485"/>
      <c r="JM485"/>
      <c r="JN485"/>
      <c r="JO485"/>
      <c r="JP485"/>
      <c r="JQ485"/>
      <c r="JR485"/>
      <c r="JS485"/>
      <c r="JT485"/>
      <c r="JU485"/>
      <c r="JV485"/>
      <c r="JW485"/>
      <c r="JX485"/>
      <c r="JY485"/>
      <c r="JZ485"/>
      <c r="KA485"/>
      <c r="KB485"/>
      <c r="KC485"/>
      <c r="KD485"/>
      <c r="KE485"/>
      <c r="KF485"/>
      <c r="KG485"/>
      <c r="KH485"/>
      <c r="KI485"/>
      <c r="KJ485"/>
      <c r="KK485"/>
      <c r="KL485"/>
      <c r="KM485"/>
      <c r="KN485"/>
      <c r="KO485"/>
      <c r="KP485"/>
      <c r="KQ485"/>
      <c r="KR485"/>
      <c r="KS485"/>
      <c r="KT485"/>
      <c r="KU485"/>
      <c r="KV485"/>
      <c r="KW485"/>
      <c r="KX485"/>
      <c r="KY485"/>
      <c r="KZ485"/>
      <c r="LA485"/>
      <c r="LB485"/>
      <c r="LC485"/>
      <c r="LD485"/>
      <c r="LE485"/>
      <c r="LF485"/>
      <c r="LG485"/>
      <c r="LH485"/>
      <c r="LI485"/>
      <c r="LJ485"/>
      <c r="LK485"/>
      <c r="LL485"/>
      <c r="LM485"/>
      <c r="LN485"/>
      <c r="LO485"/>
      <c r="LP485"/>
      <c r="LQ485"/>
      <c r="LR485"/>
      <c r="LS485"/>
      <c r="LT485"/>
      <c r="LU485"/>
      <c r="LV485"/>
      <c r="LW485"/>
      <c r="LX485"/>
      <c r="LY485"/>
      <c r="LZ485"/>
      <c r="MA485"/>
      <c r="MB485"/>
      <c r="MC485"/>
      <c r="MD485"/>
      <c r="ME485"/>
      <c r="MF485"/>
      <c r="MG485"/>
      <c r="MH485"/>
      <c r="MI485"/>
      <c r="MJ485"/>
      <c r="MK485"/>
      <c r="ML485"/>
      <c r="MM485"/>
      <c r="MN485"/>
      <c r="MO485"/>
      <c r="MP485"/>
      <c r="MQ485"/>
      <c r="MR485"/>
      <c r="MS485"/>
      <c r="MT485"/>
      <c r="MU485"/>
      <c r="MV485"/>
      <c r="MW485"/>
      <c r="MX485"/>
      <c r="MY485"/>
      <c r="MZ485"/>
      <c r="NA485"/>
      <c r="NB485"/>
      <c r="NC485"/>
      <c r="ND485"/>
      <c r="NE485"/>
      <c r="NF485"/>
      <c r="NG485"/>
      <c r="NH485"/>
      <c r="NI485"/>
      <c r="NJ485"/>
      <c r="NK485"/>
      <c r="NL485"/>
      <c r="NM485"/>
      <c r="NN485"/>
      <c r="NO485"/>
      <c r="NP485"/>
      <c r="NQ485"/>
      <c r="NR485"/>
      <c r="NS485"/>
      <c r="NT485"/>
      <c r="NU485"/>
      <c r="NV485"/>
      <c r="NW485"/>
      <c r="NX485"/>
      <c r="NY485"/>
      <c r="NZ485"/>
      <c r="OA485"/>
      <c r="OB485"/>
      <c r="OC485"/>
      <c r="OD485"/>
      <c r="OE485"/>
      <c r="OF485"/>
      <c r="OG485"/>
      <c r="OH485"/>
      <c r="OI485"/>
      <c r="OJ485"/>
      <c r="OK485"/>
      <c r="OL485"/>
      <c r="OM485"/>
      <c r="ON485"/>
      <c r="OO485"/>
      <c r="OP485"/>
      <c r="OQ485"/>
      <c r="OR485"/>
      <c r="OS485"/>
      <c r="OT485"/>
      <c r="OU485"/>
      <c r="OV485"/>
      <c r="OW485"/>
      <c r="OX485"/>
      <c r="OY485"/>
      <c r="OZ485"/>
      <c r="PA485"/>
      <c r="PB485"/>
      <c r="PC485"/>
      <c r="PD485"/>
      <c r="PE485"/>
      <c r="PF485"/>
      <c r="PG485"/>
      <c r="PH485"/>
      <c r="PI485"/>
      <c r="PJ485"/>
      <c r="PK485"/>
      <c r="PL485"/>
      <c r="PM485"/>
      <c r="PN485"/>
      <c r="PO485"/>
      <c r="PP485"/>
      <c r="PQ485"/>
      <c r="PR485"/>
      <c r="PS485"/>
      <c r="PT485"/>
      <c r="PU485"/>
      <c r="PV485"/>
      <c r="PW485"/>
      <c r="PX485"/>
      <c r="PY485"/>
      <c r="PZ485"/>
      <c r="QA485"/>
      <c r="QB485"/>
      <c r="QC485"/>
      <c r="QD485"/>
      <c r="QE485"/>
      <c r="QF485"/>
      <c r="QG485"/>
      <c r="QH485"/>
      <c r="QI485"/>
      <c r="QJ485"/>
      <c r="QK485"/>
      <c r="QL485"/>
      <c r="QM485"/>
      <c r="QN485"/>
      <c r="QO485"/>
      <c r="QP485"/>
      <c r="QQ485"/>
      <c r="QR485"/>
      <c r="QS485"/>
      <c r="QT485"/>
      <c r="QU485"/>
      <c r="QV485"/>
      <c r="QW485"/>
      <c r="QX485"/>
      <c r="QY485"/>
      <c r="QZ485"/>
      <c r="RA485"/>
      <c r="RB485"/>
      <c r="RC485"/>
      <c r="RD485"/>
      <c r="RE485"/>
      <c r="RF485"/>
      <c r="RG485"/>
      <c r="RH485"/>
      <c r="RI485"/>
      <c r="RJ485"/>
      <c r="RK485"/>
      <c r="RL485"/>
      <c r="RM485"/>
      <c r="RN485"/>
      <c r="RO485"/>
      <c r="RP485"/>
      <c r="RQ485"/>
      <c r="RR485"/>
      <c r="RS485"/>
      <c r="RT485"/>
      <c r="RU485"/>
      <c r="RV485"/>
      <c r="RW485"/>
      <c r="RX485"/>
      <c r="RY485"/>
      <c r="RZ485"/>
      <c r="SA485"/>
      <c r="SB485"/>
      <c r="SC485"/>
      <c r="SD485"/>
      <c r="SE485"/>
      <c r="SF485"/>
      <c r="SG485"/>
      <c r="SH485"/>
      <c r="SI485"/>
      <c r="SJ485"/>
      <c r="SK485"/>
      <c r="SL485"/>
      <c r="SM485"/>
      <c r="SN485"/>
      <c r="SO485"/>
      <c r="SP485"/>
    </row>
    <row r="486" spans="1:510" ht="16.5" customHeight="1" x14ac:dyDescent="0.2">
      <c r="A486" s="20">
        <v>1705</v>
      </c>
      <c r="B486" s="34" t="s">
        <v>70</v>
      </c>
      <c r="C486" s="34" t="s">
        <v>434</v>
      </c>
      <c r="D486" s="20" t="s">
        <v>51</v>
      </c>
      <c r="E486" s="20" t="s">
        <v>1345</v>
      </c>
      <c r="F486" s="22" t="s">
        <v>88</v>
      </c>
      <c r="G486" s="34" t="s">
        <v>520</v>
      </c>
      <c r="H486" s="20" t="s">
        <v>89</v>
      </c>
      <c r="I486" s="20" t="s">
        <v>27</v>
      </c>
      <c r="J486" s="35" t="s">
        <v>650</v>
      </c>
      <c r="K486" s="36"/>
      <c r="L486" s="36"/>
      <c r="M486" s="36"/>
      <c r="N486" s="36"/>
      <c r="O486" s="34">
        <v>0</v>
      </c>
      <c r="P486" s="37"/>
      <c r="Q486" s="34">
        <v>1</v>
      </c>
      <c r="R486" s="38"/>
      <c r="S486" s="39" t="s">
        <v>36</v>
      </c>
      <c r="T486" s="37">
        <f t="shared" si="9"/>
        <v>0</v>
      </c>
      <c r="U486" s="27" t="s">
        <v>39</v>
      </c>
      <c r="V486" s="28" t="s">
        <v>40</v>
      </c>
      <c r="W486"/>
      <c r="X486"/>
      <c r="Y486"/>
      <c r="Z486"/>
      <c r="AA486"/>
      <c r="AB486"/>
      <c r="AC486"/>
      <c r="AD486"/>
      <c r="AE486"/>
      <c r="AF486"/>
      <c r="AG486"/>
      <c r="AH486"/>
      <c r="AI486"/>
      <c r="AJ486"/>
      <c r="AK486"/>
      <c r="AL486"/>
      <c r="AM486"/>
      <c r="AN486"/>
      <c r="AO486"/>
      <c r="AP486"/>
      <c r="AQ486"/>
      <c r="AR486"/>
      <c r="AS486"/>
      <c r="AT486"/>
      <c r="AU486"/>
      <c r="AV486"/>
      <c r="AW486"/>
      <c r="AX486"/>
      <c r="AY486"/>
      <c r="AZ486"/>
      <c r="BA486"/>
      <c r="BB486"/>
      <c r="BC486"/>
      <c r="BD486"/>
      <c r="BE486"/>
      <c r="BF486"/>
      <c r="BG486"/>
      <c r="BH486"/>
      <c r="BI486"/>
      <c r="BJ486"/>
      <c r="BK486"/>
      <c r="BL486"/>
      <c r="BM486"/>
      <c r="BN486"/>
      <c r="BO486"/>
      <c r="BP486"/>
      <c r="BQ486"/>
      <c r="BR486"/>
      <c r="BS486"/>
      <c r="BT486"/>
      <c r="BU486"/>
      <c r="BV486"/>
      <c r="BW486"/>
      <c r="BX486"/>
      <c r="BY486"/>
      <c r="BZ486"/>
      <c r="CA486"/>
      <c r="CB486"/>
      <c r="CC486"/>
      <c r="CD486"/>
      <c r="CE486"/>
      <c r="CF486"/>
      <c r="CG486"/>
      <c r="CH486"/>
      <c r="CI486"/>
      <c r="CJ486"/>
      <c r="CK486"/>
      <c r="CL486"/>
      <c r="CM486"/>
      <c r="CN486"/>
      <c r="CO486"/>
      <c r="CP486"/>
      <c r="CQ486"/>
      <c r="CR486"/>
      <c r="CS486"/>
      <c r="CT486"/>
      <c r="CU486"/>
      <c r="CV486"/>
      <c r="CW486"/>
      <c r="CX486"/>
      <c r="CY486"/>
      <c r="CZ486"/>
      <c r="DA486"/>
      <c r="DB486"/>
      <c r="DC486"/>
      <c r="DD486"/>
      <c r="DE486"/>
      <c r="DF486"/>
      <c r="DG486"/>
      <c r="DH486"/>
      <c r="DI486"/>
      <c r="DJ486"/>
      <c r="DK486"/>
      <c r="DL486"/>
      <c r="DM486"/>
      <c r="DN486"/>
      <c r="DO486"/>
      <c r="DP486"/>
      <c r="DQ486"/>
      <c r="DR486"/>
      <c r="DS486"/>
      <c r="DT486"/>
      <c r="DU486"/>
      <c r="DV486"/>
      <c r="DW486"/>
      <c r="DX486"/>
      <c r="DY486"/>
      <c r="DZ486"/>
      <c r="EA486"/>
      <c r="EB486"/>
      <c r="EC486"/>
      <c r="ED486"/>
      <c r="EE486"/>
      <c r="EF486"/>
      <c r="EG486"/>
      <c r="EH486"/>
      <c r="EI486"/>
      <c r="EJ486"/>
      <c r="EK486"/>
      <c r="EL486"/>
      <c r="EM486"/>
      <c r="EN486"/>
      <c r="EO486"/>
      <c r="EP486"/>
      <c r="EQ486"/>
      <c r="ER486"/>
      <c r="ES486"/>
      <c r="ET486"/>
      <c r="EU486"/>
      <c r="EV486"/>
      <c r="EW486"/>
      <c r="EX486"/>
      <c r="EY486"/>
      <c r="EZ486"/>
      <c r="FA486"/>
      <c r="FB486"/>
      <c r="FC486"/>
      <c r="FD486"/>
      <c r="FE486"/>
      <c r="FF486"/>
      <c r="FG486"/>
      <c r="FH486"/>
      <c r="FI486"/>
      <c r="FJ486"/>
      <c r="FK486"/>
      <c r="FL486"/>
      <c r="FM486"/>
      <c r="FN486"/>
      <c r="FO486"/>
      <c r="FP486"/>
      <c r="FQ486"/>
      <c r="FR486"/>
      <c r="FS486"/>
      <c r="FT486"/>
      <c r="FU486"/>
      <c r="FV486"/>
      <c r="FW486"/>
      <c r="FX486"/>
      <c r="FY486"/>
      <c r="FZ486"/>
      <c r="GA486"/>
      <c r="GB486"/>
      <c r="GC486"/>
      <c r="GD486"/>
      <c r="GE486"/>
      <c r="GF486"/>
      <c r="GG486"/>
      <c r="GH486"/>
      <c r="GI486"/>
      <c r="GJ486"/>
      <c r="GK486"/>
      <c r="GL486"/>
      <c r="GM486"/>
      <c r="GN486"/>
      <c r="GO486"/>
      <c r="GP486"/>
      <c r="GQ486"/>
      <c r="GR486"/>
      <c r="GS486"/>
      <c r="GT486"/>
      <c r="GU486"/>
      <c r="GV486"/>
      <c r="GW486"/>
      <c r="GX486"/>
      <c r="GY486"/>
      <c r="GZ486"/>
      <c r="HA486"/>
      <c r="HB486"/>
      <c r="HC486"/>
      <c r="HD486"/>
      <c r="HE486"/>
      <c r="HF486"/>
      <c r="HG486"/>
      <c r="HH486"/>
      <c r="HI486"/>
      <c r="HJ486"/>
      <c r="HK486"/>
      <c r="HL486"/>
      <c r="HM486"/>
      <c r="HN486"/>
      <c r="HO486"/>
      <c r="HP486"/>
      <c r="HQ486"/>
      <c r="HR486"/>
      <c r="HS486"/>
      <c r="HT486"/>
      <c r="HU486"/>
      <c r="HV486"/>
      <c r="HW486"/>
      <c r="HX486"/>
      <c r="HY486"/>
      <c r="HZ486"/>
      <c r="IA486"/>
      <c r="IB486"/>
      <c r="IC486"/>
      <c r="ID486"/>
      <c r="IE486"/>
      <c r="IF486"/>
      <c r="IG486"/>
      <c r="IH486"/>
      <c r="II486"/>
      <c r="IJ486"/>
      <c r="IK486"/>
      <c r="IL486"/>
      <c r="IM486"/>
      <c r="IN486"/>
      <c r="IO486"/>
      <c r="IP486"/>
      <c r="IQ486"/>
      <c r="IR486"/>
      <c r="IS486"/>
      <c r="IT486"/>
      <c r="IU486"/>
      <c r="IV486"/>
      <c r="IW486"/>
      <c r="IX486"/>
      <c r="IY486"/>
      <c r="IZ486"/>
      <c r="JA486"/>
      <c r="JB486"/>
      <c r="JC486"/>
      <c r="JD486"/>
      <c r="JE486"/>
      <c r="JF486"/>
      <c r="JG486"/>
      <c r="JH486"/>
      <c r="JI486"/>
      <c r="JJ486"/>
      <c r="JK486"/>
      <c r="JL486"/>
      <c r="JM486"/>
      <c r="JN486"/>
      <c r="JO486"/>
      <c r="JP486"/>
      <c r="JQ486"/>
      <c r="JR486"/>
      <c r="JS486"/>
      <c r="JT486"/>
      <c r="JU486"/>
      <c r="JV486"/>
      <c r="JW486"/>
      <c r="JX486"/>
      <c r="JY486"/>
      <c r="JZ486"/>
      <c r="KA486"/>
      <c r="KB486"/>
      <c r="KC486"/>
      <c r="KD486"/>
      <c r="KE486"/>
      <c r="KF486"/>
      <c r="KG486"/>
      <c r="KH486"/>
      <c r="KI486"/>
      <c r="KJ486"/>
      <c r="KK486"/>
      <c r="KL486"/>
      <c r="KM486"/>
      <c r="KN486"/>
      <c r="KO486"/>
      <c r="KP486"/>
      <c r="KQ486"/>
      <c r="KR486"/>
      <c r="KS486"/>
      <c r="KT486"/>
      <c r="KU486"/>
      <c r="KV486"/>
      <c r="KW486"/>
      <c r="KX486"/>
      <c r="KY486"/>
      <c r="KZ486"/>
      <c r="LA486"/>
      <c r="LB486"/>
      <c r="LC486"/>
      <c r="LD486"/>
      <c r="LE486"/>
      <c r="LF486"/>
      <c r="LG486"/>
      <c r="LH486"/>
      <c r="LI486"/>
      <c r="LJ486"/>
      <c r="LK486"/>
      <c r="LL486"/>
      <c r="LM486"/>
      <c r="LN486"/>
      <c r="LO486"/>
      <c r="LP486"/>
      <c r="LQ486"/>
      <c r="LR486"/>
      <c r="LS486"/>
      <c r="LT486"/>
      <c r="LU486"/>
      <c r="LV486"/>
      <c r="LW486"/>
      <c r="LX486"/>
      <c r="LY486"/>
      <c r="LZ486"/>
      <c r="MA486"/>
      <c r="MB486"/>
      <c r="MC486"/>
      <c r="MD486"/>
      <c r="ME486"/>
      <c r="MF486"/>
      <c r="MG486"/>
      <c r="MH486"/>
      <c r="MI486"/>
      <c r="MJ486"/>
      <c r="MK486"/>
      <c r="ML486"/>
      <c r="MM486"/>
      <c r="MN486"/>
      <c r="MO486"/>
      <c r="MP486"/>
      <c r="MQ486"/>
      <c r="MR486"/>
      <c r="MS486"/>
      <c r="MT486"/>
      <c r="MU486"/>
      <c r="MV486"/>
      <c r="MW486"/>
      <c r="MX486"/>
      <c r="MY486"/>
      <c r="MZ486"/>
      <c r="NA486"/>
      <c r="NB486"/>
      <c r="NC486"/>
      <c r="ND486"/>
      <c r="NE486"/>
      <c r="NF486"/>
      <c r="NG486"/>
      <c r="NH486"/>
      <c r="NI486"/>
      <c r="NJ486"/>
      <c r="NK486"/>
      <c r="NL486"/>
      <c r="NM486"/>
      <c r="NN486"/>
      <c r="NO486"/>
      <c r="NP486"/>
      <c r="NQ486"/>
      <c r="NR486"/>
      <c r="NS486"/>
      <c r="NT486"/>
      <c r="NU486"/>
      <c r="NV486"/>
      <c r="NW486"/>
      <c r="NX486"/>
      <c r="NY486"/>
      <c r="NZ486"/>
      <c r="OA486"/>
      <c r="OB486"/>
      <c r="OC486"/>
      <c r="OD486"/>
      <c r="OE486"/>
      <c r="OF486"/>
      <c r="OG486"/>
      <c r="OH486"/>
      <c r="OI486"/>
      <c r="OJ486"/>
      <c r="OK486"/>
      <c r="OL486"/>
      <c r="OM486"/>
      <c r="ON486"/>
      <c r="OO486"/>
      <c r="OP486"/>
      <c r="OQ486"/>
      <c r="OR486"/>
      <c r="OS486"/>
      <c r="OT486"/>
      <c r="OU486"/>
      <c r="OV486"/>
      <c r="OW486"/>
      <c r="OX486"/>
      <c r="OY486"/>
      <c r="OZ486"/>
      <c r="PA486"/>
      <c r="PB486"/>
      <c r="PC486"/>
      <c r="PD486"/>
      <c r="PE486"/>
      <c r="PF486"/>
      <c r="PG486"/>
      <c r="PH486"/>
      <c r="PI486"/>
      <c r="PJ486"/>
      <c r="PK486"/>
      <c r="PL486"/>
      <c r="PM486"/>
      <c r="PN486"/>
      <c r="PO486"/>
      <c r="PP486"/>
      <c r="PQ486"/>
      <c r="PR486"/>
      <c r="PS486"/>
      <c r="PT486"/>
      <c r="PU486"/>
      <c r="PV486"/>
      <c r="PW486"/>
      <c r="PX486"/>
      <c r="PY486"/>
      <c r="PZ486"/>
      <c r="QA486"/>
      <c r="QB486"/>
      <c r="QC486"/>
      <c r="QD486"/>
      <c r="QE486"/>
      <c r="QF486"/>
      <c r="QG486"/>
      <c r="QH486"/>
      <c r="QI486"/>
      <c r="QJ486"/>
      <c r="QK486"/>
      <c r="QL486"/>
      <c r="QM486"/>
      <c r="QN486"/>
      <c r="QO486"/>
      <c r="QP486"/>
      <c r="QQ486"/>
      <c r="QR486"/>
      <c r="QS486"/>
      <c r="QT486"/>
      <c r="QU486"/>
      <c r="QV486"/>
      <c r="QW486"/>
      <c r="QX486"/>
      <c r="QY486"/>
      <c r="QZ486"/>
      <c r="RA486"/>
      <c r="RB486"/>
      <c r="RC486"/>
      <c r="RD486"/>
      <c r="RE486"/>
      <c r="RF486"/>
      <c r="RG486"/>
      <c r="RH486"/>
      <c r="RI486"/>
      <c r="RJ486"/>
      <c r="RK486"/>
      <c r="RL486"/>
      <c r="RM486"/>
      <c r="RN486"/>
      <c r="RO486"/>
      <c r="RP486"/>
      <c r="RQ486"/>
      <c r="RR486"/>
      <c r="RS486"/>
      <c r="RT486"/>
      <c r="RU486"/>
      <c r="RV486"/>
      <c r="RW486"/>
      <c r="RX486"/>
      <c r="RY486"/>
      <c r="RZ486"/>
      <c r="SA486"/>
      <c r="SB486"/>
      <c r="SC486"/>
      <c r="SD486"/>
      <c r="SE486"/>
      <c r="SF486"/>
      <c r="SG486"/>
      <c r="SH486"/>
      <c r="SI486"/>
      <c r="SJ486"/>
      <c r="SK486"/>
      <c r="SL486"/>
      <c r="SM486"/>
      <c r="SN486"/>
      <c r="SO486"/>
      <c r="SP486"/>
    </row>
    <row r="487" spans="1:510" ht="16.5" customHeight="1" x14ac:dyDescent="0.2">
      <c r="A487" s="20">
        <v>1706</v>
      </c>
      <c r="B487" s="34" t="s">
        <v>70</v>
      </c>
      <c r="C487" s="34" t="s">
        <v>97</v>
      </c>
      <c r="D487" s="20" t="s">
        <v>51</v>
      </c>
      <c r="E487" s="20" t="s">
        <v>1345</v>
      </c>
      <c r="F487" s="22" t="s">
        <v>88</v>
      </c>
      <c r="G487" s="34" t="s">
        <v>25</v>
      </c>
      <c r="H487" s="20" t="s">
        <v>89</v>
      </c>
      <c r="I487" s="20" t="s">
        <v>27</v>
      </c>
      <c r="J487" s="35" t="s">
        <v>651</v>
      </c>
      <c r="K487" s="36"/>
      <c r="L487" s="36"/>
      <c r="M487" s="36"/>
      <c r="N487" s="36"/>
      <c r="O487" s="55">
        <v>5000000000</v>
      </c>
      <c r="P487" s="37"/>
      <c r="Q487" s="34">
        <v>1</v>
      </c>
      <c r="R487" s="38"/>
      <c r="S487" s="39" t="s">
        <v>36</v>
      </c>
      <c r="T487" s="37">
        <f t="shared" si="9"/>
        <v>5000000000</v>
      </c>
      <c r="U487" s="27" t="s">
        <v>39</v>
      </c>
      <c r="V487" s="28" t="s">
        <v>40</v>
      </c>
      <c r="W487"/>
      <c r="X487"/>
      <c r="Y487"/>
      <c r="Z487"/>
      <c r="AA487"/>
      <c r="AB487"/>
      <c r="AC487"/>
      <c r="AD487"/>
      <c r="AE487"/>
      <c r="AF487"/>
      <c r="AG487"/>
      <c r="AH487"/>
      <c r="AI487"/>
      <c r="AJ487"/>
      <c r="AK487"/>
      <c r="AL487"/>
      <c r="AM487"/>
      <c r="AN487"/>
      <c r="AO487"/>
      <c r="AP487"/>
      <c r="AQ487"/>
      <c r="AR487"/>
      <c r="AS487"/>
      <c r="AT487"/>
      <c r="AU487"/>
      <c r="AV487"/>
      <c r="AW487"/>
      <c r="AX487"/>
      <c r="AY487"/>
      <c r="AZ487"/>
      <c r="BA487"/>
      <c r="BB487"/>
      <c r="BC487"/>
      <c r="BD487"/>
      <c r="BE487"/>
      <c r="BF487"/>
      <c r="BG487"/>
      <c r="BH487"/>
      <c r="BI487"/>
      <c r="BJ487"/>
      <c r="BK487"/>
      <c r="BL487"/>
      <c r="BM487"/>
      <c r="BN487"/>
      <c r="BO487"/>
      <c r="BP487"/>
      <c r="BQ487"/>
      <c r="BR487"/>
      <c r="BS487"/>
      <c r="BT487"/>
      <c r="BU487"/>
      <c r="BV487"/>
      <c r="BW487"/>
      <c r="BX487"/>
      <c r="BY487"/>
      <c r="BZ487"/>
      <c r="CA487"/>
      <c r="CB487"/>
      <c r="CC487"/>
      <c r="CD487"/>
      <c r="CE487"/>
      <c r="CF487"/>
      <c r="CG487"/>
      <c r="CH487"/>
      <c r="CI487"/>
      <c r="CJ487"/>
      <c r="CK487"/>
      <c r="CL487"/>
      <c r="CM487"/>
      <c r="CN487"/>
      <c r="CO487"/>
      <c r="CP487"/>
      <c r="CQ487"/>
      <c r="CR487"/>
      <c r="CS487"/>
      <c r="CT487"/>
      <c r="CU487"/>
      <c r="CV487"/>
      <c r="CW487"/>
      <c r="CX487"/>
      <c r="CY487"/>
      <c r="CZ487"/>
      <c r="DA487"/>
      <c r="DB487"/>
      <c r="DC487"/>
      <c r="DD487"/>
      <c r="DE487"/>
      <c r="DF487"/>
      <c r="DG487"/>
      <c r="DH487"/>
      <c r="DI487"/>
      <c r="DJ487"/>
      <c r="DK487"/>
      <c r="DL487"/>
      <c r="DM487"/>
      <c r="DN487"/>
      <c r="DO487"/>
      <c r="DP487"/>
      <c r="DQ487"/>
      <c r="DR487"/>
      <c r="DS487"/>
      <c r="DT487"/>
      <c r="DU487"/>
      <c r="DV487"/>
      <c r="DW487"/>
      <c r="DX487"/>
      <c r="DY487"/>
      <c r="DZ487"/>
      <c r="EA487"/>
      <c r="EB487"/>
      <c r="EC487"/>
      <c r="ED487"/>
      <c r="EE487"/>
      <c r="EF487"/>
      <c r="EG487"/>
      <c r="EH487"/>
      <c r="EI487"/>
      <c r="EJ487"/>
      <c r="EK487"/>
      <c r="EL487"/>
      <c r="EM487"/>
      <c r="EN487"/>
      <c r="EO487"/>
      <c r="EP487"/>
      <c r="EQ487"/>
      <c r="ER487"/>
      <c r="ES487"/>
      <c r="ET487"/>
      <c r="EU487"/>
      <c r="EV487"/>
      <c r="EW487"/>
      <c r="EX487"/>
      <c r="EY487"/>
      <c r="EZ487"/>
      <c r="FA487"/>
      <c r="FB487"/>
      <c r="FC487"/>
      <c r="FD487"/>
      <c r="FE487"/>
      <c r="FF487"/>
      <c r="FG487"/>
      <c r="FH487"/>
      <c r="FI487"/>
      <c r="FJ487"/>
      <c r="FK487"/>
      <c r="FL487"/>
      <c r="FM487"/>
      <c r="FN487"/>
      <c r="FO487"/>
      <c r="FP487"/>
      <c r="FQ487"/>
      <c r="FR487"/>
      <c r="FS487"/>
      <c r="FT487"/>
      <c r="FU487"/>
      <c r="FV487"/>
      <c r="FW487"/>
      <c r="FX487"/>
      <c r="FY487"/>
      <c r="FZ487"/>
      <c r="GA487"/>
      <c r="GB487"/>
      <c r="GC487"/>
      <c r="GD487"/>
      <c r="GE487"/>
      <c r="GF487"/>
      <c r="GG487"/>
      <c r="GH487"/>
      <c r="GI487"/>
      <c r="GJ487"/>
      <c r="GK487"/>
      <c r="GL487"/>
      <c r="GM487"/>
      <c r="GN487"/>
      <c r="GO487"/>
      <c r="GP487"/>
      <c r="GQ487"/>
      <c r="GR487"/>
      <c r="GS487"/>
      <c r="GT487"/>
      <c r="GU487"/>
      <c r="GV487"/>
      <c r="GW487"/>
      <c r="GX487"/>
      <c r="GY487"/>
      <c r="GZ487"/>
      <c r="HA487"/>
      <c r="HB487"/>
      <c r="HC487"/>
      <c r="HD487"/>
      <c r="HE487"/>
      <c r="HF487"/>
      <c r="HG487"/>
      <c r="HH487"/>
      <c r="HI487"/>
      <c r="HJ487"/>
      <c r="HK487"/>
      <c r="HL487"/>
      <c r="HM487"/>
      <c r="HN487"/>
      <c r="HO487"/>
      <c r="HP487"/>
      <c r="HQ487"/>
      <c r="HR487"/>
      <c r="HS487"/>
      <c r="HT487"/>
      <c r="HU487"/>
      <c r="HV487"/>
      <c r="HW487"/>
      <c r="HX487"/>
      <c r="HY487"/>
      <c r="HZ487"/>
      <c r="IA487"/>
      <c r="IB487"/>
      <c r="IC487"/>
      <c r="ID487"/>
      <c r="IE487"/>
      <c r="IF487"/>
      <c r="IG487"/>
      <c r="IH487"/>
      <c r="II487"/>
      <c r="IJ487"/>
      <c r="IK487"/>
      <c r="IL487"/>
      <c r="IM487"/>
      <c r="IN487"/>
      <c r="IO487"/>
      <c r="IP487"/>
      <c r="IQ487"/>
      <c r="IR487"/>
      <c r="IS487"/>
      <c r="IT487"/>
      <c r="IU487"/>
      <c r="IV487"/>
      <c r="IW487"/>
      <c r="IX487"/>
      <c r="IY487"/>
      <c r="IZ487"/>
      <c r="JA487"/>
      <c r="JB487"/>
      <c r="JC487"/>
      <c r="JD487"/>
      <c r="JE487"/>
      <c r="JF487"/>
      <c r="JG487"/>
      <c r="JH487"/>
      <c r="JI487"/>
      <c r="JJ487"/>
      <c r="JK487"/>
      <c r="JL487"/>
      <c r="JM487"/>
      <c r="JN487"/>
      <c r="JO487"/>
      <c r="JP487"/>
      <c r="JQ487"/>
      <c r="JR487"/>
      <c r="JS487"/>
      <c r="JT487"/>
      <c r="JU487"/>
      <c r="JV487"/>
      <c r="JW487"/>
      <c r="JX487"/>
      <c r="JY487"/>
      <c r="JZ487"/>
      <c r="KA487"/>
      <c r="KB487"/>
      <c r="KC487"/>
      <c r="KD487"/>
      <c r="KE487"/>
      <c r="KF487"/>
      <c r="KG487"/>
      <c r="KH487"/>
      <c r="KI487"/>
      <c r="KJ487"/>
      <c r="KK487"/>
      <c r="KL487"/>
      <c r="KM487"/>
      <c r="KN487"/>
      <c r="KO487"/>
      <c r="KP487"/>
      <c r="KQ487"/>
      <c r="KR487"/>
      <c r="KS487"/>
      <c r="KT487"/>
      <c r="KU487"/>
      <c r="KV487"/>
      <c r="KW487"/>
      <c r="KX487"/>
      <c r="KY487"/>
      <c r="KZ487"/>
      <c r="LA487"/>
      <c r="LB487"/>
      <c r="LC487"/>
      <c r="LD487"/>
      <c r="LE487"/>
      <c r="LF487"/>
      <c r="LG487"/>
      <c r="LH487"/>
      <c r="LI487"/>
      <c r="LJ487"/>
      <c r="LK487"/>
      <c r="LL487"/>
      <c r="LM487"/>
      <c r="LN487"/>
      <c r="LO487"/>
      <c r="LP487"/>
      <c r="LQ487"/>
      <c r="LR487"/>
      <c r="LS487"/>
      <c r="LT487"/>
      <c r="LU487"/>
      <c r="LV487"/>
      <c r="LW487"/>
      <c r="LX487"/>
      <c r="LY487"/>
      <c r="LZ487"/>
      <c r="MA487"/>
      <c r="MB487"/>
      <c r="MC487"/>
      <c r="MD487"/>
      <c r="ME487"/>
      <c r="MF487"/>
      <c r="MG487"/>
      <c r="MH487"/>
      <c r="MI487"/>
      <c r="MJ487"/>
      <c r="MK487"/>
      <c r="ML487"/>
      <c r="MM487"/>
      <c r="MN487"/>
      <c r="MO487"/>
      <c r="MP487"/>
      <c r="MQ487"/>
      <c r="MR487"/>
      <c r="MS487"/>
      <c r="MT487"/>
      <c r="MU487"/>
      <c r="MV487"/>
      <c r="MW487"/>
      <c r="MX487"/>
      <c r="MY487"/>
      <c r="MZ487"/>
      <c r="NA487"/>
      <c r="NB487"/>
      <c r="NC487"/>
      <c r="ND487"/>
      <c r="NE487"/>
      <c r="NF487"/>
      <c r="NG487"/>
      <c r="NH487"/>
      <c r="NI487"/>
      <c r="NJ487"/>
      <c r="NK487"/>
      <c r="NL487"/>
      <c r="NM487"/>
      <c r="NN487"/>
      <c r="NO487"/>
      <c r="NP487"/>
      <c r="NQ487"/>
      <c r="NR487"/>
      <c r="NS487"/>
      <c r="NT487"/>
      <c r="NU487"/>
      <c r="NV487"/>
      <c r="NW487"/>
      <c r="NX487"/>
      <c r="NY487"/>
      <c r="NZ487"/>
      <c r="OA487"/>
      <c r="OB487"/>
      <c r="OC487"/>
      <c r="OD487"/>
      <c r="OE487"/>
      <c r="OF487"/>
      <c r="OG487"/>
      <c r="OH487"/>
      <c r="OI487"/>
      <c r="OJ487"/>
      <c r="OK487"/>
      <c r="OL487"/>
      <c r="OM487"/>
      <c r="ON487"/>
      <c r="OO487"/>
      <c r="OP487"/>
      <c r="OQ487"/>
      <c r="OR487"/>
      <c r="OS487"/>
      <c r="OT487"/>
      <c r="OU487"/>
      <c r="OV487"/>
      <c r="OW487"/>
      <c r="OX487"/>
      <c r="OY487"/>
      <c r="OZ487"/>
      <c r="PA487"/>
      <c r="PB487"/>
      <c r="PC487"/>
      <c r="PD487"/>
      <c r="PE487"/>
      <c r="PF487"/>
      <c r="PG487"/>
      <c r="PH487"/>
      <c r="PI487"/>
      <c r="PJ487"/>
      <c r="PK487"/>
      <c r="PL487"/>
      <c r="PM487"/>
      <c r="PN487"/>
      <c r="PO487"/>
      <c r="PP487"/>
      <c r="PQ487"/>
      <c r="PR487"/>
      <c r="PS487"/>
      <c r="PT487"/>
      <c r="PU487"/>
      <c r="PV487"/>
      <c r="PW487"/>
      <c r="PX487"/>
      <c r="PY487"/>
      <c r="PZ487"/>
      <c r="QA487"/>
      <c r="QB487"/>
      <c r="QC487"/>
      <c r="QD487"/>
      <c r="QE487"/>
      <c r="QF487"/>
      <c r="QG487"/>
      <c r="QH487"/>
      <c r="QI487"/>
      <c r="QJ487"/>
      <c r="QK487"/>
      <c r="QL487"/>
      <c r="QM487"/>
      <c r="QN487"/>
      <c r="QO487"/>
      <c r="QP487"/>
      <c r="QQ487"/>
      <c r="QR487"/>
      <c r="QS487"/>
      <c r="QT487"/>
      <c r="QU487"/>
      <c r="QV487"/>
      <c r="QW487"/>
      <c r="QX487"/>
      <c r="QY487"/>
      <c r="QZ487"/>
      <c r="RA487"/>
      <c r="RB487"/>
      <c r="RC487"/>
      <c r="RD487"/>
      <c r="RE487"/>
      <c r="RF487"/>
      <c r="RG487"/>
      <c r="RH487"/>
      <c r="RI487"/>
      <c r="RJ487"/>
      <c r="RK487"/>
      <c r="RL487"/>
      <c r="RM487"/>
      <c r="RN487"/>
      <c r="RO487"/>
      <c r="RP487"/>
      <c r="RQ487"/>
      <c r="RR487"/>
      <c r="RS487"/>
      <c r="RT487"/>
      <c r="RU487"/>
      <c r="RV487"/>
      <c r="RW487"/>
      <c r="RX487"/>
      <c r="RY487"/>
      <c r="RZ487"/>
      <c r="SA487"/>
      <c r="SB487"/>
      <c r="SC487"/>
      <c r="SD487"/>
      <c r="SE487"/>
      <c r="SF487"/>
      <c r="SG487"/>
      <c r="SH487"/>
      <c r="SI487"/>
      <c r="SJ487"/>
      <c r="SK487"/>
      <c r="SL487"/>
      <c r="SM487"/>
      <c r="SN487"/>
      <c r="SO487"/>
      <c r="SP487"/>
    </row>
    <row r="488" spans="1:510" ht="16.5" customHeight="1" x14ac:dyDescent="0.2">
      <c r="A488" s="20">
        <v>1707</v>
      </c>
      <c r="B488" s="34" t="s">
        <v>70</v>
      </c>
      <c r="C488" s="34" t="s">
        <v>97</v>
      </c>
      <c r="D488" s="20" t="s">
        <v>51</v>
      </c>
      <c r="E488" s="20" t="s">
        <v>1345</v>
      </c>
      <c r="F488" s="22" t="s">
        <v>88</v>
      </c>
      <c r="G488" s="34" t="s">
        <v>25</v>
      </c>
      <c r="H488" s="20" t="s">
        <v>89</v>
      </c>
      <c r="I488" s="20" t="s">
        <v>27</v>
      </c>
      <c r="J488" s="35" t="s">
        <v>652</v>
      </c>
      <c r="K488" s="36"/>
      <c r="L488" s="36"/>
      <c r="M488" s="36"/>
      <c r="N488" s="36"/>
      <c r="O488" s="55">
        <v>500000000</v>
      </c>
      <c r="P488" s="37"/>
      <c r="Q488" s="34">
        <v>1</v>
      </c>
      <c r="R488" s="38"/>
      <c r="S488" s="39" t="s">
        <v>36</v>
      </c>
      <c r="T488" s="37">
        <f t="shared" si="9"/>
        <v>500000000</v>
      </c>
      <c r="U488" s="27" t="s">
        <v>39</v>
      </c>
      <c r="V488" s="28" t="s">
        <v>40</v>
      </c>
      <c r="W488"/>
      <c r="X488"/>
      <c r="Y488"/>
      <c r="Z488"/>
      <c r="AA488"/>
      <c r="AB488"/>
      <c r="AC488"/>
      <c r="AD488"/>
      <c r="AE488"/>
      <c r="AF488"/>
      <c r="AG488"/>
      <c r="AH488"/>
      <c r="AI488"/>
      <c r="AJ488"/>
      <c r="AK488"/>
      <c r="AL488"/>
      <c r="AM488"/>
      <c r="AN488"/>
      <c r="AO488"/>
      <c r="AP488"/>
      <c r="AQ488"/>
      <c r="AR488"/>
      <c r="AS488"/>
      <c r="AT488"/>
      <c r="AU488"/>
      <c r="AV488"/>
      <c r="AW488"/>
      <c r="AX488"/>
      <c r="AY488"/>
      <c r="AZ488"/>
      <c r="BA488"/>
      <c r="BB488"/>
      <c r="BC488"/>
      <c r="BD488"/>
      <c r="BE488"/>
      <c r="BF488"/>
      <c r="BG488"/>
      <c r="BH488"/>
      <c r="BI488"/>
      <c r="BJ488"/>
      <c r="BK488"/>
      <c r="BL488"/>
      <c r="BM488"/>
      <c r="BN488"/>
      <c r="BO488"/>
      <c r="BP488"/>
      <c r="BQ488"/>
      <c r="BR488"/>
      <c r="BS488"/>
      <c r="BT488"/>
      <c r="BU488"/>
      <c r="BV488"/>
      <c r="BW488"/>
      <c r="BX488"/>
      <c r="BY488"/>
      <c r="BZ488"/>
      <c r="CA488"/>
      <c r="CB488"/>
      <c r="CC488"/>
      <c r="CD488"/>
      <c r="CE488"/>
      <c r="CF488"/>
      <c r="CG488"/>
      <c r="CH488"/>
      <c r="CI488"/>
      <c r="CJ488"/>
      <c r="CK488"/>
      <c r="CL488"/>
      <c r="CM488"/>
      <c r="CN488"/>
      <c r="CO488"/>
      <c r="CP488"/>
      <c r="CQ488"/>
      <c r="CR488"/>
      <c r="CS488"/>
      <c r="CT488"/>
      <c r="CU488"/>
      <c r="CV488"/>
      <c r="CW488"/>
      <c r="CX488"/>
      <c r="CY488"/>
      <c r="CZ488"/>
      <c r="DA488"/>
      <c r="DB488"/>
      <c r="DC488"/>
      <c r="DD488"/>
      <c r="DE488"/>
      <c r="DF488"/>
      <c r="DG488"/>
      <c r="DH488"/>
      <c r="DI488"/>
      <c r="DJ488"/>
      <c r="DK488"/>
      <c r="DL488"/>
      <c r="DM488"/>
      <c r="DN488"/>
      <c r="DO488"/>
      <c r="DP488"/>
      <c r="DQ488"/>
      <c r="DR488"/>
      <c r="DS488"/>
      <c r="DT488"/>
      <c r="DU488"/>
      <c r="DV488"/>
      <c r="DW488"/>
      <c r="DX488"/>
      <c r="DY488"/>
      <c r="DZ488"/>
      <c r="EA488"/>
      <c r="EB488"/>
      <c r="EC488"/>
      <c r="ED488"/>
      <c r="EE488"/>
      <c r="EF488"/>
      <c r="EG488"/>
      <c r="EH488"/>
      <c r="EI488"/>
      <c r="EJ488"/>
      <c r="EK488"/>
      <c r="EL488"/>
      <c r="EM488"/>
      <c r="EN488"/>
      <c r="EO488"/>
      <c r="EP488"/>
      <c r="EQ488"/>
      <c r="ER488"/>
      <c r="ES488"/>
      <c r="ET488"/>
      <c r="EU488"/>
      <c r="EV488"/>
      <c r="EW488"/>
      <c r="EX488"/>
      <c r="EY488"/>
      <c r="EZ488"/>
      <c r="FA488"/>
      <c r="FB488"/>
      <c r="FC488"/>
      <c r="FD488"/>
      <c r="FE488"/>
      <c r="FF488"/>
      <c r="FG488"/>
      <c r="FH488"/>
      <c r="FI488"/>
      <c r="FJ488"/>
      <c r="FK488"/>
      <c r="FL488"/>
      <c r="FM488"/>
      <c r="FN488"/>
      <c r="FO488"/>
      <c r="FP488"/>
      <c r="FQ488"/>
      <c r="FR488"/>
      <c r="FS488"/>
      <c r="FT488"/>
      <c r="FU488"/>
      <c r="FV488"/>
      <c r="FW488"/>
      <c r="FX488"/>
      <c r="FY488"/>
      <c r="FZ488"/>
      <c r="GA488"/>
      <c r="GB488"/>
      <c r="GC488"/>
      <c r="GD488"/>
      <c r="GE488"/>
      <c r="GF488"/>
      <c r="GG488"/>
      <c r="GH488"/>
      <c r="GI488"/>
      <c r="GJ488"/>
      <c r="GK488"/>
      <c r="GL488"/>
      <c r="GM488"/>
      <c r="GN488"/>
      <c r="GO488"/>
      <c r="GP488"/>
      <c r="GQ488"/>
      <c r="GR488"/>
      <c r="GS488"/>
      <c r="GT488"/>
      <c r="GU488"/>
      <c r="GV488"/>
      <c r="GW488"/>
      <c r="GX488"/>
      <c r="GY488"/>
      <c r="GZ488"/>
      <c r="HA488"/>
      <c r="HB488"/>
      <c r="HC488"/>
      <c r="HD488"/>
      <c r="HE488"/>
      <c r="HF488"/>
      <c r="HG488"/>
      <c r="HH488"/>
      <c r="HI488"/>
      <c r="HJ488"/>
      <c r="HK488"/>
      <c r="HL488"/>
      <c r="HM488"/>
      <c r="HN488"/>
      <c r="HO488"/>
      <c r="HP488"/>
      <c r="HQ488"/>
      <c r="HR488"/>
      <c r="HS488"/>
      <c r="HT488"/>
      <c r="HU488"/>
      <c r="HV488"/>
      <c r="HW488"/>
      <c r="HX488"/>
      <c r="HY488"/>
      <c r="HZ488"/>
      <c r="IA488"/>
      <c r="IB488"/>
      <c r="IC488"/>
      <c r="ID488"/>
      <c r="IE488"/>
      <c r="IF488"/>
      <c r="IG488"/>
      <c r="IH488"/>
      <c r="II488"/>
      <c r="IJ488"/>
      <c r="IK488"/>
      <c r="IL488"/>
      <c r="IM488"/>
      <c r="IN488"/>
      <c r="IO488"/>
      <c r="IP488"/>
      <c r="IQ488"/>
      <c r="IR488"/>
      <c r="IS488"/>
      <c r="IT488"/>
      <c r="IU488"/>
      <c r="IV488"/>
      <c r="IW488"/>
      <c r="IX488"/>
      <c r="IY488"/>
      <c r="IZ488"/>
      <c r="JA488"/>
      <c r="JB488"/>
      <c r="JC488"/>
      <c r="JD488"/>
      <c r="JE488"/>
      <c r="JF488"/>
      <c r="JG488"/>
      <c r="JH488"/>
      <c r="JI488"/>
      <c r="JJ488"/>
      <c r="JK488"/>
      <c r="JL488"/>
      <c r="JM488"/>
      <c r="JN488"/>
      <c r="JO488"/>
      <c r="JP488"/>
      <c r="JQ488"/>
      <c r="JR488"/>
      <c r="JS488"/>
      <c r="JT488"/>
      <c r="JU488"/>
      <c r="JV488"/>
      <c r="JW488"/>
      <c r="JX488"/>
      <c r="JY488"/>
      <c r="JZ488"/>
      <c r="KA488"/>
      <c r="KB488"/>
      <c r="KC488"/>
      <c r="KD488"/>
      <c r="KE488"/>
      <c r="KF488"/>
      <c r="KG488"/>
      <c r="KH488"/>
      <c r="KI488"/>
      <c r="KJ488"/>
      <c r="KK488"/>
      <c r="KL488"/>
      <c r="KM488"/>
      <c r="KN488"/>
      <c r="KO488"/>
      <c r="KP488"/>
      <c r="KQ488"/>
      <c r="KR488"/>
      <c r="KS488"/>
      <c r="KT488"/>
      <c r="KU488"/>
      <c r="KV488"/>
      <c r="KW488"/>
      <c r="KX488"/>
      <c r="KY488"/>
      <c r="KZ488"/>
      <c r="LA488"/>
      <c r="LB488"/>
      <c r="LC488"/>
      <c r="LD488"/>
      <c r="LE488"/>
      <c r="LF488"/>
      <c r="LG488"/>
      <c r="LH488"/>
      <c r="LI488"/>
      <c r="LJ488"/>
      <c r="LK488"/>
      <c r="LL488"/>
      <c r="LM488"/>
      <c r="LN488"/>
      <c r="LO488"/>
      <c r="LP488"/>
      <c r="LQ488"/>
      <c r="LR488"/>
      <c r="LS488"/>
      <c r="LT488"/>
      <c r="LU488"/>
      <c r="LV488"/>
      <c r="LW488"/>
      <c r="LX488"/>
      <c r="LY488"/>
      <c r="LZ488"/>
      <c r="MA488"/>
      <c r="MB488"/>
      <c r="MC488"/>
      <c r="MD488"/>
      <c r="ME488"/>
      <c r="MF488"/>
      <c r="MG488"/>
      <c r="MH488"/>
      <c r="MI488"/>
      <c r="MJ488"/>
      <c r="MK488"/>
      <c r="ML488"/>
      <c r="MM488"/>
      <c r="MN488"/>
      <c r="MO488"/>
      <c r="MP488"/>
      <c r="MQ488"/>
      <c r="MR488"/>
      <c r="MS488"/>
      <c r="MT488"/>
      <c r="MU488"/>
      <c r="MV488"/>
      <c r="MW488"/>
      <c r="MX488"/>
      <c r="MY488"/>
      <c r="MZ488"/>
      <c r="NA488"/>
      <c r="NB488"/>
      <c r="NC488"/>
      <c r="ND488"/>
      <c r="NE488"/>
      <c r="NF488"/>
      <c r="NG488"/>
      <c r="NH488"/>
      <c r="NI488"/>
      <c r="NJ488"/>
      <c r="NK488"/>
      <c r="NL488"/>
      <c r="NM488"/>
      <c r="NN488"/>
      <c r="NO488"/>
      <c r="NP488"/>
      <c r="NQ488"/>
      <c r="NR488"/>
      <c r="NS488"/>
      <c r="NT488"/>
      <c r="NU488"/>
      <c r="NV488"/>
      <c r="NW488"/>
      <c r="NX488"/>
      <c r="NY488"/>
      <c r="NZ488"/>
      <c r="OA488"/>
      <c r="OB488"/>
      <c r="OC488"/>
      <c r="OD488"/>
      <c r="OE488"/>
      <c r="OF488"/>
      <c r="OG488"/>
      <c r="OH488"/>
      <c r="OI488"/>
      <c r="OJ488"/>
      <c r="OK488"/>
      <c r="OL488"/>
      <c r="OM488"/>
      <c r="ON488"/>
      <c r="OO488"/>
      <c r="OP488"/>
      <c r="OQ488"/>
      <c r="OR488"/>
      <c r="OS488"/>
      <c r="OT488"/>
      <c r="OU488"/>
      <c r="OV488"/>
      <c r="OW488"/>
      <c r="OX488"/>
      <c r="OY488"/>
      <c r="OZ488"/>
      <c r="PA488"/>
      <c r="PB488"/>
      <c r="PC488"/>
      <c r="PD488"/>
      <c r="PE488"/>
      <c r="PF488"/>
      <c r="PG488"/>
      <c r="PH488"/>
      <c r="PI488"/>
      <c r="PJ488"/>
      <c r="PK488"/>
      <c r="PL488"/>
      <c r="PM488"/>
      <c r="PN488"/>
      <c r="PO488"/>
      <c r="PP488"/>
      <c r="PQ488"/>
      <c r="PR488"/>
      <c r="PS488"/>
      <c r="PT488"/>
      <c r="PU488"/>
      <c r="PV488"/>
      <c r="PW488"/>
      <c r="PX488"/>
      <c r="PY488"/>
      <c r="PZ488"/>
      <c r="QA488"/>
      <c r="QB488"/>
      <c r="QC488"/>
      <c r="QD488"/>
      <c r="QE488"/>
      <c r="QF488"/>
      <c r="QG488"/>
      <c r="QH488"/>
      <c r="QI488"/>
      <c r="QJ488"/>
      <c r="QK488"/>
      <c r="QL488"/>
      <c r="QM488"/>
      <c r="QN488"/>
      <c r="QO488"/>
      <c r="QP488"/>
      <c r="QQ488"/>
      <c r="QR488"/>
      <c r="QS488"/>
      <c r="QT488"/>
      <c r="QU488"/>
      <c r="QV488"/>
      <c r="QW488"/>
      <c r="QX488"/>
      <c r="QY488"/>
      <c r="QZ488"/>
      <c r="RA488"/>
      <c r="RB488"/>
      <c r="RC488"/>
      <c r="RD488"/>
      <c r="RE488"/>
      <c r="RF488"/>
      <c r="RG488"/>
      <c r="RH488"/>
      <c r="RI488"/>
      <c r="RJ488"/>
      <c r="RK488"/>
      <c r="RL488"/>
      <c r="RM488"/>
      <c r="RN488"/>
      <c r="RO488"/>
      <c r="RP488"/>
      <c r="RQ488"/>
      <c r="RR488"/>
      <c r="RS488"/>
      <c r="RT488"/>
      <c r="RU488"/>
      <c r="RV488"/>
      <c r="RW488"/>
      <c r="RX488"/>
      <c r="RY488"/>
      <c r="RZ488"/>
      <c r="SA488"/>
      <c r="SB488"/>
      <c r="SC488"/>
      <c r="SD488"/>
      <c r="SE488"/>
      <c r="SF488"/>
      <c r="SG488"/>
      <c r="SH488"/>
      <c r="SI488"/>
      <c r="SJ488"/>
      <c r="SK488"/>
      <c r="SL488"/>
      <c r="SM488"/>
      <c r="SN488"/>
      <c r="SO488"/>
      <c r="SP488"/>
    </row>
    <row r="489" spans="1:510" ht="16.5" customHeight="1" x14ac:dyDescent="0.2">
      <c r="A489" s="20">
        <v>1708</v>
      </c>
      <c r="B489" s="34" t="s">
        <v>70</v>
      </c>
      <c r="C489" s="34" t="s">
        <v>449</v>
      </c>
      <c r="D489" s="20" t="s">
        <v>51</v>
      </c>
      <c r="E489" s="20" t="s">
        <v>1345</v>
      </c>
      <c r="F489" s="22" t="s">
        <v>88</v>
      </c>
      <c r="G489" s="34" t="s">
        <v>25</v>
      </c>
      <c r="H489" s="20" t="s">
        <v>89</v>
      </c>
      <c r="I489" s="20" t="s">
        <v>27</v>
      </c>
      <c r="J489" s="35" t="s">
        <v>653</v>
      </c>
      <c r="K489" s="39"/>
      <c r="L489" s="39"/>
      <c r="M489" s="39"/>
      <c r="N489" s="57"/>
      <c r="O489" s="55">
        <v>68301946</v>
      </c>
      <c r="P489" s="37"/>
      <c r="Q489" s="34">
        <v>1</v>
      </c>
      <c r="R489" s="38"/>
      <c r="S489" s="39" t="s">
        <v>83</v>
      </c>
      <c r="T489" s="37">
        <f t="shared" si="9"/>
        <v>68301946</v>
      </c>
      <c r="U489" s="27" t="s">
        <v>39</v>
      </c>
      <c r="V489" s="28" t="s">
        <v>40</v>
      </c>
      <c r="W489"/>
      <c r="X489"/>
      <c r="Y489"/>
      <c r="Z489"/>
      <c r="AA489"/>
      <c r="AB489"/>
      <c r="AC489"/>
      <c r="AD489"/>
      <c r="AE489"/>
      <c r="AF489"/>
      <c r="AG489"/>
      <c r="AH489"/>
      <c r="AI489"/>
      <c r="AJ489"/>
      <c r="AK489"/>
      <c r="AL489"/>
      <c r="AM489"/>
      <c r="AN489"/>
      <c r="AO489"/>
      <c r="AP489"/>
      <c r="AQ489"/>
      <c r="AR489"/>
      <c r="AS489"/>
      <c r="AT489"/>
      <c r="AU489"/>
      <c r="AV489"/>
      <c r="AW489"/>
      <c r="AX489"/>
      <c r="AY489"/>
      <c r="AZ489"/>
      <c r="BA489"/>
      <c r="BB489"/>
      <c r="BC489"/>
      <c r="BD489"/>
      <c r="BE489"/>
      <c r="BF489"/>
      <c r="BG489"/>
      <c r="BH489"/>
      <c r="BI489"/>
      <c r="BJ489"/>
      <c r="BK489"/>
      <c r="BL489"/>
      <c r="BM489"/>
      <c r="BN489"/>
      <c r="BO489"/>
      <c r="BP489"/>
      <c r="BQ489"/>
      <c r="BR489"/>
      <c r="BS489"/>
      <c r="BT489"/>
      <c r="BU489"/>
      <c r="BV489"/>
      <c r="BW489"/>
      <c r="BX489"/>
      <c r="BY489"/>
      <c r="BZ489"/>
      <c r="CA489"/>
      <c r="CB489"/>
      <c r="CC489"/>
      <c r="CD489"/>
      <c r="CE489"/>
      <c r="CF489"/>
      <c r="CG489"/>
      <c r="CH489"/>
      <c r="CI489"/>
      <c r="CJ489"/>
      <c r="CK489"/>
      <c r="CL489"/>
      <c r="CM489"/>
      <c r="CN489"/>
      <c r="CO489"/>
      <c r="CP489"/>
      <c r="CQ489"/>
      <c r="CR489"/>
      <c r="CS489"/>
      <c r="CT489"/>
      <c r="CU489"/>
      <c r="CV489"/>
      <c r="CW489"/>
      <c r="CX489"/>
      <c r="CY489"/>
      <c r="CZ489"/>
      <c r="DA489"/>
      <c r="DB489"/>
      <c r="DC489"/>
      <c r="DD489"/>
      <c r="DE489"/>
      <c r="DF489"/>
      <c r="DG489"/>
      <c r="DH489"/>
      <c r="DI489"/>
      <c r="DJ489"/>
      <c r="DK489"/>
      <c r="DL489"/>
      <c r="DM489"/>
      <c r="DN489"/>
      <c r="DO489"/>
      <c r="DP489"/>
      <c r="DQ489"/>
      <c r="DR489"/>
      <c r="DS489"/>
      <c r="DT489"/>
      <c r="DU489"/>
      <c r="DV489"/>
      <c r="DW489"/>
      <c r="DX489"/>
      <c r="DY489"/>
      <c r="DZ489"/>
      <c r="EA489"/>
      <c r="EB489"/>
      <c r="EC489"/>
      <c r="ED489"/>
      <c r="EE489"/>
      <c r="EF489"/>
      <c r="EG489"/>
      <c r="EH489"/>
      <c r="EI489"/>
      <c r="EJ489"/>
      <c r="EK489"/>
      <c r="EL489"/>
      <c r="EM489"/>
      <c r="EN489"/>
      <c r="EO489"/>
      <c r="EP489"/>
      <c r="EQ489"/>
      <c r="ER489"/>
      <c r="ES489"/>
      <c r="ET489"/>
      <c r="EU489"/>
      <c r="EV489"/>
      <c r="EW489"/>
      <c r="EX489"/>
      <c r="EY489"/>
      <c r="EZ489"/>
      <c r="FA489"/>
      <c r="FB489"/>
      <c r="FC489"/>
      <c r="FD489"/>
      <c r="FE489"/>
      <c r="FF489"/>
      <c r="FG489"/>
      <c r="FH489"/>
      <c r="FI489"/>
      <c r="FJ489"/>
      <c r="FK489"/>
      <c r="FL489"/>
      <c r="FM489"/>
      <c r="FN489"/>
      <c r="FO489"/>
      <c r="FP489"/>
      <c r="FQ489"/>
      <c r="FR489"/>
      <c r="FS489"/>
      <c r="FT489"/>
      <c r="FU489"/>
      <c r="FV489"/>
      <c r="FW489"/>
      <c r="FX489"/>
      <c r="FY489"/>
      <c r="FZ489"/>
      <c r="GA489"/>
      <c r="GB489"/>
      <c r="GC489"/>
      <c r="GD489"/>
      <c r="GE489"/>
      <c r="GF489"/>
      <c r="GG489"/>
      <c r="GH489"/>
      <c r="GI489"/>
      <c r="GJ489"/>
      <c r="GK489"/>
      <c r="GL489"/>
      <c r="GM489"/>
      <c r="GN489"/>
      <c r="GO489"/>
      <c r="GP489"/>
      <c r="GQ489"/>
      <c r="GR489"/>
      <c r="GS489"/>
      <c r="GT489"/>
      <c r="GU489"/>
      <c r="GV489"/>
      <c r="GW489"/>
      <c r="GX489"/>
      <c r="GY489"/>
      <c r="GZ489"/>
      <c r="HA489"/>
      <c r="HB489"/>
      <c r="HC489"/>
      <c r="HD489"/>
      <c r="HE489"/>
      <c r="HF489"/>
      <c r="HG489"/>
      <c r="HH489"/>
      <c r="HI489"/>
      <c r="HJ489"/>
      <c r="HK489"/>
      <c r="HL489"/>
      <c r="HM489"/>
      <c r="HN489"/>
      <c r="HO489"/>
      <c r="HP489"/>
      <c r="HQ489"/>
      <c r="HR489"/>
      <c r="HS489"/>
      <c r="HT489"/>
      <c r="HU489"/>
      <c r="HV489"/>
      <c r="HW489"/>
      <c r="HX489"/>
      <c r="HY489"/>
      <c r="HZ489"/>
      <c r="IA489"/>
      <c r="IB489"/>
      <c r="IC489"/>
      <c r="ID489"/>
      <c r="IE489"/>
      <c r="IF489"/>
      <c r="IG489"/>
      <c r="IH489"/>
      <c r="II489"/>
      <c r="IJ489"/>
      <c r="IK489"/>
      <c r="IL489"/>
      <c r="IM489"/>
      <c r="IN489"/>
      <c r="IO489"/>
      <c r="IP489"/>
      <c r="IQ489"/>
      <c r="IR489"/>
      <c r="IS489"/>
      <c r="IT489"/>
      <c r="IU489"/>
      <c r="IV489"/>
      <c r="IW489"/>
      <c r="IX489"/>
      <c r="IY489"/>
      <c r="IZ489"/>
      <c r="JA489"/>
      <c r="JB489"/>
      <c r="JC489"/>
      <c r="JD489"/>
      <c r="JE489"/>
      <c r="JF489"/>
      <c r="JG489"/>
      <c r="JH489"/>
      <c r="JI489"/>
      <c r="JJ489"/>
      <c r="JK489"/>
      <c r="JL489"/>
      <c r="JM489"/>
      <c r="JN489"/>
      <c r="JO489"/>
      <c r="JP489"/>
      <c r="JQ489"/>
      <c r="JR489"/>
      <c r="JS489"/>
      <c r="JT489"/>
      <c r="JU489"/>
      <c r="JV489"/>
      <c r="JW489"/>
      <c r="JX489"/>
      <c r="JY489"/>
      <c r="JZ489"/>
      <c r="KA489"/>
      <c r="KB489"/>
      <c r="KC489"/>
      <c r="KD489"/>
      <c r="KE489"/>
      <c r="KF489"/>
      <c r="KG489"/>
      <c r="KH489"/>
      <c r="KI489"/>
      <c r="KJ489"/>
      <c r="KK489"/>
      <c r="KL489"/>
      <c r="KM489"/>
      <c r="KN489"/>
      <c r="KO489"/>
      <c r="KP489"/>
      <c r="KQ489"/>
      <c r="KR489"/>
      <c r="KS489"/>
      <c r="KT489"/>
      <c r="KU489"/>
      <c r="KV489"/>
      <c r="KW489"/>
      <c r="KX489"/>
      <c r="KY489"/>
      <c r="KZ489"/>
      <c r="LA489"/>
      <c r="LB489"/>
      <c r="LC489"/>
      <c r="LD489"/>
      <c r="LE489"/>
      <c r="LF489"/>
      <c r="LG489"/>
      <c r="LH489"/>
      <c r="LI489"/>
      <c r="LJ489"/>
      <c r="LK489"/>
      <c r="LL489"/>
      <c r="LM489"/>
      <c r="LN489"/>
      <c r="LO489"/>
      <c r="LP489"/>
      <c r="LQ489"/>
      <c r="LR489"/>
      <c r="LS489"/>
      <c r="LT489"/>
      <c r="LU489"/>
      <c r="LV489"/>
      <c r="LW489"/>
      <c r="LX489"/>
      <c r="LY489"/>
      <c r="LZ489"/>
      <c r="MA489"/>
      <c r="MB489"/>
      <c r="MC489"/>
      <c r="MD489"/>
      <c r="ME489"/>
      <c r="MF489"/>
      <c r="MG489"/>
      <c r="MH489"/>
      <c r="MI489"/>
      <c r="MJ489"/>
      <c r="MK489"/>
      <c r="ML489"/>
      <c r="MM489"/>
      <c r="MN489"/>
      <c r="MO489"/>
      <c r="MP489"/>
      <c r="MQ489"/>
      <c r="MR489"/>
      <c r="MS489"/>
      <c r="MT489"/>
      <c r="MU489"/>
      <c r="MV489"/>
      <c r="MW489"/>
      <c r="MX489"/>
      <c r="MY489"/>
      <c r="MZ489"/>
      <c r="NA489"/>
      <c r="NB489"/>
      <c r="NC489"/>
      <c r="ND489"/>
      <c r="NE489"/>
      <c r="NF489"/>
      <c r="NG489"/>
      <c r="NH489"/>
      <c r="NI489"/>
      <c r="NJ489"/>
      <c r="NK489"/>
      <c r="NL489"/>
      <c r="NM489"/>
      <c r="NN489"/>
      <c r="NO489"/>
      <c r="NP489"/>
      <c r="NQ489"/>
      <c r="NR489"/>
      <c r="NS489"/>
      <c r="NT489"/>
      <c r="NU489"/>
      <c r="NV489"/>
      <c r="NW489"/>
      <c r="NX489"/>
      <c r="NY489"/>
      <c r="NZ489"/>
      <c r="OA489"/>
      <c r="OB489"/>
      <c r="OC489"/>
      <c r="OD489"/>
      <c r="OE489"/>
      <c r="OF489"/>
      <c r="OG489"/>
      <c r="OH489"/>
      <c r="OI489"/>
      <c r="OJ489"/>
      <c r="OK489"/>
      <c r="OL489"/>
      <c r="OM489"/>
      <c r="ON489"/>
      <c r="OO489"/>
      <c r="OP489"/>
      <c r="OQ489"/>
      <c r="OR489"/>
      <c r="OS489"/>
      <c r="OT489"/>
      <c r="OU489"/>
      <c r="OV489"/>
      <c r="OW489"/>
      <c r="OX489"/>
      <c r="OY489"/>
      <c r="OZ489"/>
      <c r="PA489"/>
      <c r="PB489"/>
      <c r="PC489"/>
      <c r="PD489"/>
      <c r="PE489"/>
      <c r="PF489"/>
      <c r="PG489"/>
      <c r="PH489"/>
      <c r="PI489"/>
      <c r="PJ489"/>
      <c r="PK489"/>
      <c r="PL489"/>
      <c r="PM489"/>
      <c r="PN489"/>
      <c r="PO489"/>
      <c r="PP489"/>
      <c r="PQ489"/>
      <c r="PR489"/>
      <c r="PS489"/>
      <c r="PT489"/>
      <c r="PU489"/>
      <c r="PV489"/>
      <c r="PW489"/>
      <c r="PX489"/>
      <c r="PY489"/>
      <c r="PZ489"/>
      <c r="QA489"/>
      <c r="QB489"/>
      <c r="QC489"/>
      <c r="QD489"/>
      <c r="QE489"/>
      <c r="QF489"/>
      <c r="QG489"/>
      <c r="QH489"/>
      <c r="QI489"/>
      <c r="QJ489"/>
      <c r="QK489"/>
      <c r="QL489"/>
      <c r="QM489"/>
      <c r="QN489"/>
      <c r="QO489"/>
      <c r="QP489"/>
      <c r="QQ489"/>
      <c r="QR489"/>
      <c r="QS489"/>
      <c r="QT489"/>
      <c r="QU489"/>
      <c r="QV489"/>
      <c r="QW489"/>
      <c r="QX489"/>
      <c r="QY489"/>
      <c r="QZ489"/>
      <c r="RA489"/>
      <c r="RB489"/>
      <c r="RC489"/>
      <c r="RD489"/>
      <c r="RE489"/>
      <c r="RF489"/>
      <c r="RG489"/>
      <c r="RH489"/>
      <c r="RI489"/>
      <c r="RJ489"/>
      <c r="RK489"/>
      <c r="RL489"/>
      <c r="RM489"/>
      <c r="RN489"/>
      <c r="RO489"/>
      <c r="RP489"/>
      <c r="RQ489"/>
      <c r="RR489"/>
      <c r="RS489"/>
      <c r="RT489"/>
      <c r="RU489"/>
      <c r="RV489"/>
      <c r="RW489"/>
      <c r="RX489"/>
      <c r="RY489"/>
      <c r="RZ489"/>
      <c r="SA489"/>
      <c r="SB489"/>
      <c r="SC489"/>
      <c r="SD489"/>
      <c r="SE489"/>
      <c r="SF489"/>
      <c r="SG489"/>
      <c r="SH489"/>
      <c r="SI489"/>
      <c r="SJ489"/>
      <c r="SK489"/>
      <c r="SL489"/>
      <c r="SM489"/>
      <c r="SN489"/>
      <c r="SO489"/>
      <c r="SP489"/>
    </row>
    <row r="490" spans="1:510" ht="16.5" customHeight="1" x14ac:dyDescent="0.2">
      <c r="A490" s="20">
        <v>1709</v>
      </c>
      <c r="B490" s="34" t="s">
        <v>70</v>
      </c>
      <c r="C490" s="34" t="s">
        <v>97</v>
      </c>
      <c r="D490" s="20" t="s">
        <v>51</v>
      </c>
      <c r="E490" s="20" t="s">
        <v>1345</v>
      </c>
      <c r="F490" s="22" t="s">
        <v>88</v>
      </c>
      <c r="G490" s="34" t="s">
        <v>25</v>
      </c>
      <c r="H490" s="20" t="s">
        <v>89</v>
      </c>
      <c r="I490" s="20" t="s">
        <v>27</v>
      </c>
      <c r="J490" s="35" t="s">
        <v>654</v>
      </c>
      <c r="K490" s="36"/>
      <c r="L490" s="36"/>
      <c r="M490" s="36"/>
      <c r="N490" s="36"/>
      <c r="O490" s="55">
        <v>500000000</v>
      </c>
      <c r="P490" s="37"/>
      <c r="Q490" s="34">
        <v>1</v>
      </c>
      <c r="R490" s="38"/>
      <c r="S490" s="39" t="s">
        <v>36</v>
      </c>
      <c r="T490" s="37">
        <f t="shared" si="9"/>
        <v>500000000</v>
      </c>
      <c r="U490" s="27" t="s">
        <v>39</v>
      </c>
      <c r="V490" s="28" t="s">
        <v>40</v>
      </c>
      <c r="W490"/>
      <c r="X490"/>
      <c r="Y490"/>
      <c r="Z490"/>
      <c r="AA490"/>
      <c r="AB490"/>
      <c r="AC490"/>
      <c r="AD490"/>
      <c r="AE490"/>
      <c r="AF490"/>
      <c r="AG490"/>
      <c r="AH490"/>
      <c r="AI490"/>
      <c r="AJ490"/>
      <c r="AK490"/>
      <c r="AL490"/>
      <c r="AM490"/>
      <c r="AN490"/>
      <c r="AO490"/>
      <c r="AP490"/>
      <c r="AQ490"/>
      <c r="AR490"/>
      <c r="AS490"/>
      <c r="AT490"/>
      <c r="AU490"/>
      <c r="AV490"/>
      <c r="AW490"/>
      <c r="AX490"/>
      <c r="AY490"/>
      <c r="AZ490"/>
      <c r="BA490"/>
      <c r="BB490"/>
      <c r="BC490"/>
      <c r="BD490"/>
      <c r="BE490"/>
      <c r="BF490"/>
      <c r="BG490"/>
      <c r="BH490"/>
      <c r="BI490"/>
      <c r="BJ490"/>
      <c r="BK490"/>
      <c r="BL490"/>
      <c r="BM490"/>
      <c r="BN490"/>
      <c r="BO490"/>
      <c r="BP490"/>
      <c r="BQ490"/>
      <c r="BR490"/>
      <c r="BS490"/>
      <c r="BT490"/>
      <c r="BU490"/>
      <c r="BV490"/>
      <c r="BW490"/>
      <c r="BX490"/>
      <c r="BY490"/>
      <c r="BZ490"/>
      <c r="CA490"/>
      <c r="CB490"/>
      <c r="CC490"/>
      <c r="CD490"/>
      <c r="CE490"/>
      <c r="CF490"/>
      <c r="CG490"/>
      <c r="CH490"/>
      <c r="CI490"/>
      <c r="CJ490"/>
      <c r="CK490"/>
      <c r="CL490"/>
      <c r="CM490"/>
      <c r="CN490"/>
      <c r="CO490"/>
      <c r="CP490"/>
      <c r="CQ490"/>
      <c r="CR490"/>
      <c r="CS490"/>
      <c r="CT490"/>
      <c r="CU490"/>
      <c r="CV490"/>
      <c r="CW490"/>
      <c r="CX490"/>
      <c r="CY490"/>
      <c r="CZ490"/>
      <c r="DA490"/>
      <c r="DB490"/>
      <c r="DC490"/>
      <c r="DD490"/>
      <c r="DE490"/>
      <c r="DF490"/>
      <c r="DG490"/>
      <c r="DH490"/>
      <c r="DI490"/>
      <c r="DJ490"/>
      <c r="DK490"/>
      <c r="DL490"/>
      <c r="DM490"/>
      <c r="DN490"/>
      <c r="DO490"/>
      <c r="DP490"/>
      <c r="DQ490"/>
      <c r="DR490"/>
      <c r="DS490"/>
      <c r="DT490"/>
      <c r="DU490"/>
      <c r="DV490"/>
      <c r="DW490"/>
      <c r="DX490"/>
      <c r="DY490"/>
      <c r="DZ490"/>
      <c r="EA490"/>
      <c r="EB490"/>
      <c r="EC490"/>
      <c r="ED490"/>
      <c r="EE490"/>
      <c r="EF490"/>
      <c r="EG490"/>
      <c r="EH490"/>
      <c r="EI490"/>
      <c r="EJ490"/>
      <c r="EK490"/>
      <c r="EL490"/>
      <c r="EM490"/>
      <c r="EN490"/>
      <c r="EO490"/>
      <c r="EP490"/>
      <c r="EQ490"/>
      <c r="ER490"/>
      <c r="ES490"/>
      <c r="ET490"/>
      <c r="EU490"/>
      <c r="EV490"/>
      <c r="EW490"/>
      <c r="EX490"/>
      <c r="EY490"/>
      <c r="EZ490"/>
      <c r="FA490"/>
      <c r="FB490"/>
      <c r="FC490"/>
      <c r="FD490"/>
      <c r="FE490"/>
      <c r="FF490"/>
      <c r="FG490"/>
      <c r="FH490"/>
      <c r="FI490"/>
      <c r="FJ490"/>
      <c r="FK490"/>
      <c r="FL490"/>
      <c r="FM490"/>
      <c r="FN490"/>
      <c r="FO490"/>
      <c r="FP490"/>
      <c r="FQ490"/>
      <c r="FR490"/>
      <c r="FS490"/>
      <c r="FT490"/>
      <c r="FU490"/>
      <c r="FV490"/>
      <c r="FW490"/>
      <c r="FX490"/>
      <c r="FY490"/>
      <c r="FZ490"/>
      <c r="GA490"/>
      <c r="GB490"/>
      <c r="GC490"/>
      <c r="GD490"/>
      <c r="GE490"/>
      <c r="GF490"/>
      <c r="GG490"/>
      <c r="GH490"/>
      <c r="GI490"/>
      <c r="GJ490"/>
      <c r="GK490"/>
      <c r="GL490"/>
      <c r="GM490"/>
      <c r="GN490"/>
      <c r="GO490"/>
      <c r="GP490"/>
      <c r="GQ490"/>
      <c r="GR490"/>
      <c r="GS490"/>
      <c r="GT490"/>
      <c r="GU490"/>
      <c r="GV490"/>
      <c r="GW490"/>
      <c r="GX490"/>
      <c r="GY490"/>
      <c r="GZ490"/>
      <c r="HA490"/>
      <c r="HB490"/>
      <c r="HC490"/>
      <c r="HD490"/>
      <c r="HE490"/>
      <c r="HF490"/>
      <c r="HG490"/>
      <c r="HH490"/>
      <c r="HI490"/>
      <c r="HJ490"/>
      <c r="HK490"/>
      <c r="HL490"/>
      <c r="HM490"/>
      <c r="HN490"/>
      <c r="HO490"/>
      <c r="HP490"/>
      <c r="HQ490"/>
      <c r="HR490"/>
      <c r="HS490"/>
      <c r="HT490"/>
      <c r="HU490"/>
      <c r="HV490"/>
      <c r="HW490"/>
      <c r="HX490"/>
      <c r="HY490"/>
      <c r="HZ490"/>
      <c r="IA490"/>
      <c r="IB490"/>
      <c r="IC490"/>
      <c r="ID490"/>
      <c r="IE490"/>
      <c r="IF490"/>
      <c r="IG490"/>
      <c r="IH490"/>
      <c r="II490"/>
      <c r="IJ490"/>
      <c r="IK490"/>
      <c r="IL490"/>
      <c r="IM490"/>
      <c r="IN490"/>
      <c r="IO490"/>
      <c r="IP490"/>
      <c r="IQ490"/>
      <c r="IR490"/>
      <c r="IS490"/>
      <c r="IT490"/>
      <c r="IU490"/>
      <c r="IV490"/>
      <c r="IW490"/>
      <c r="IX490"/>
      <c r="IY490"/>
      <c r="IZ490"/>
      <c r="JA490"/>
      <c r="JB490"/>
      <c r="JC490"/>
      <c r="JD490"/>
      <c r="JE490"/>
      <c r="JF490"/>
      <c r="JG490"/>
      <c r="JH490"/>
      <c r="JI490"/>
      <c r="JJ490"/>
      <c r="JK490"/>
      <c r="JL490"/>
      <c r="JM490"/>
      <c r="JN490"/>
      <c r="JO490"/>
      <c r="JP490"/>
      <c r="JQ490"/>
      <c r="JR490"/>
      <c r="JS490"/>
      <c r="JT490"/>
      <c r="JU490"/>
      <c r="JV490"/>
      <c r="JW490"/>
      <c r="JX490"/>
      <c r="JY490"/>
      <c r="JZ490"/>
      <c r="KA490"/>
      <c r="KB490"/>
      <c r="KC490"/>
      <c r="KD490"/>
      <c r="KE490"/>
      <c r="KF490"/>
      <c r="KG490"/>
      <c r="KH490"/>
      <c r="KI490"/>
      <c r="KJ490"/>
      <c r="KK490"/>
      <c r="KL490"/>
      <c r="KM490"/>
      <c r="KN490"/>
      <c r="KO490"/>
      <c r="KP490"/>
      <c r="KQ490"/>
      <c r="KR490"/>
      <c r="KS490"/>
      <c r="KT490"/>
      <c r="KU490"/>
      <c r="KV490"/>
      <c r="KW490"/>
      <c r="KX490"/>
      <c r="KY490"/>
      <c r="KZ490"/>
      <c r="LA490"/>
      <c r="LB490"/>
      <c r="LC490"/>
      <c r="LD490"/>
      <c r="LE490"/>
      <c r="LF490"/>
      <c r="LG490"/>
      <c r="LH490"/>
      <c r="LI490"/>
      <c r="LJ490"/>
      <c r="LK490"/>
      <c r="LL490"/>
      <c r="LM490"/>
      <c r="LN490"/>
      <c r="LO490"/>
      <c r="LP490"/>
      <c r="LQ490"/>
      <c r="LR490"/>
      <c r="LS490"/>
      <c r="LT490"/>
      <c r="LU490"/>
      <c r="LV490"/>
      <c r="LW490"/>
      <c r="LX490"/>
      <c r="LY490"/>
      <c r="LZ490"/>
      <c r="MA490"/>
      <c r="MB490"/>
      <c r="MC490"/>
      <c r="MD490"/>
      <c r="ME490"/>
      <c r="MF490"/>
      <c r="MG490"/>
      <c r="MH490"/>
      <c r="MI490"/>
      <c r="MJ490"/>
      <c r="MK490"/>
      <c r="ML490"/>
      <c r="MM490"/>
      <c r="MN490"/>
      <c r="MO490"/>
      <c r="MP490"/>
      <c r="MQ490"/>
      <c r="MR490"/>
      <c r="MS490"/>
      <c r="MT490"/>
      <c r="MU490"/>
      <c r="MV490"/>
      <c r="MW490"/>
      <c r="MX490"/>
      <c r="MY490"/>
      <c r="MZ490"/>
      <c r="NA490"/>
      <c r="NB490"/>
      <c r="NC490"/>
      <c r="ND490"/>
      <c r="NE490"/>
      <c r="NF490"/>
      <c r="NG490"/>
      <c r="NH490"/>
      <c r="NI490"/>
      <c r="NJ490"/>
      <c r="NK490"/>
      <c r="NL490"/>
      <c r="NM490"/>
      <c r="NN490"/>
      <c r="NO490"/>
      <c r="NP490"/>
      <c r="NQ490"/>
      <c r="NR490"/>
      <c r="NS490"/>
      <c r="NT490"/>
      <c r="NU490"/>
      <c r="NV490"/>
      <c r="NW490"/>
      <c r="NX490"/>
      <c r="NY490"/>
      <c r="NZ490"/>
      <c r="OA490"/>
      <c r="OB490"/>
      <c r="OC490"/>
      <c r="OD490"/>
      <c r="OE490"/>
      <c r="OF490"/>
      <c r="OG490"/>
      <c r="OH490"/>
      <c r="OI490"/>
      <c r="OJ490"/>
      <c r="OK490"/>
      <c r="OL490"/>
      <c r="OM490"/>
      <c r="ON490"/>
      <c r="OO490"/>
      <c r="OP490"/>
      <c r="OQ490"/>
      <c r="OR490"/>
      <c r="OS490"/>
      <c r="OT490"/>
      <c r="OU490"/>
      <c r="OV490"/>
      <c r="OW490"/>
      <c r="OX490"/>
      <c r="OY490"/>
      <c r="OZ490"/>
      <c r="PA490"/>
      <c r="PB490"/>
      <c r="PC490"/>
      <c r="PD490"/>
      <c r="PE490"/>
      <c r="PF490"/>
      <c r="PG490"/>
      <c r="PH490"/>
      <c r="PI490"/>
      <c r="PJ490"/>
      <c r="PK490"/>
      <c r="PL490"/>
      <c r="PM490"/>
      <c r="PN490"/>
      <c r="PO490"/>
      <c r="PP490"/>
      <c r="PQ490"/>
      <c r="PR490"/>
      <c r="PS490"/>
      <c r="PT490"/>
      <c r="PU490"/>
      <c r="PV490"/>
      <c r="PW490"/>
      <c r="PX490"/>
      <c r="PY490"/>
      <c r="PZ490"/>
      <c r="QA490"/>
      <c r="QB490"/>
      <c r="QC490"/>
      <c r="QD490"/>
      <c r="QE490"/>
      <c r="QF490"/>
      <c r="QG490"/>
      <c r="QH490"/>
      <c r="QI490"/>
      <c r="QJ490"/>
      <c r="QK490"/>
      <c r="QL490"/>
      <c r="QM490"/>
      <c r="QN490"/>
      <c r="QO490"/>
      <c r="QP490"/>
      <c r="QQ490"/>
      <c r="QR490"/>
      <c r="QS490"/>
      <c r="QT490"/>
      <c r="QU490"/>
      <c r="QV490"/>
      <c r="QW490"/>
      <c r="QX490"/>
      <c r="QY490"/>
      <c r="QZ490"/>
      <c r="RA490"/>
      <c r="RB490"/>
      <c r="RC490"/>
      <c r="RD490"/>
      <c r="RE490"/>
      <c r="RF490"/>
      <c r="RG490"/>
      <c r="RH490"/>
      <c r="RI490"/>
      <c r="RJ490"/>
      <c r="RK490"/>
      <c r="RL490"/>
      <c r="RM490"/>
      <c r="RN490"/>
      <c r="RO490"/>
      <c r="RP490"/>
      <c r="RQ490"/>
      <c r="RR490"/>
      <c r="RS490"/>
      <c r="RT490"/>
      <c r="RU490"/>
      <c r="RV490"/>
      <c r="RW490"/>
      <c r="RX490"/>
      <c r="RY490"/>
      <c r="RZ490"/>
      <c r="SA490"/>
      <c r="SB490"/>
      <c r="SC490"/>
      <c r="SD490"/>
      <c r="SE490"/>
      <c r="SF490"/>
      <c r="SG490"/>
      <c r="SH490"/>
      <c r="SI490"/>
      <c r="SJ490"/>
      <c r="SK490"/>
      <c r="SL490"/>
      <c r="SM490"/>
      <c r="SN490"/>
      <c r="SO490"/>
      <c r="SP490"/>
    </row>
    <row r="491" spans="1:510" ht="16.5" customHeight="1" x14ac:dyDescent="0.2">
      <c r="A491" s="20">
        <v>1710</v>
      </c>
      <c r="B491" s="34" t="s">
        <v>70</v>
      </c>
      <c r="C491" s="34" t="s">
        <v>97</v>
      </c>
      <c r="D491" s="20" t="s">
        <v>51</v>
      </c>
      <c r="E491" s="20" t="s">
        <v>1345</v>
      </c>
      <c r="F491" s="22" t="s">
        <v>88</v>
      </c>
      <c r="G491" s="34" t="s">
        <v>25</v>
      </c>
      <c r="H491" s="20" t="s">
        <v>89</v>
      </c>
      <c r="I491" s="20" t="s">
        <v>27</v>
      </c>
      <c r="J491" s="35" t="s">
        <v>655</v>
      </c>
      <c r="K491" s="36"/>
      <c r="L491" s="36"/>
      <c r="M491" s="36"/>
      <c r="N491" s="36"/>
      <c r="O491" s="55">
        <v>4000000000</v>
      </c>
      <c r="P491" s="37"/>
      <c r="Q491" s="34">
        <v>1</v>
      </c>
      <c r="R491" s="38"/>
      <c r="S491" s="39" t="s">
        <v>83</v>
      </c>
      <c r="T491" s="37">
        <f t="shared" si="9"/>
        <v>4000000000</v>
      </c>
      <c r="U491" s="27" t="s">
        <v>39</v>
      </c>
      <c r="V491" s="28" t="s">
        <v>40</v>
      </c>
      <c r="W491"/>
      <c r="X491"/>
      <c r="Y491"/>
      <c r="Z491"/>
      <c r="AA491"/>
      <c r="AB491"/>
      <c r="AC491"/>
      <c r="AD491"/>
      <c r="AE491"/>
      <c r="AF491"/>
      <c r="AG491"/>
      <c r="AH491"/>
      <c r="AI491"/>
      <c r="AJ491"/>
      <c r="AK491"/>
      <c r="AL491"/>
      <c r="AM491"/>
      <c r="AN491"/>
      <c r="AO491"/>
      <c r="AP491"/>
      <c r="AQ491"/>
      <c r="AR491"/>
      <c r="AS491"/>
      <c r="AT491"/>
      <c r="AU491"/>
      <c r="AV491"/>
      <c r="AW491"/>
      <c r="AX491"/>
      <c r="AY491"/>
      <c r="AZ491"/>
      <c r="BA491"/>
      <c r="BB491"/>
      <c r="BC491"/>
      <c r="BD491"/>
      <c r="BE491"/>
      <c r="BF491"/>
      <c r="BG491"/>
      <c r="BH491"/>
      <c r="BI491"/>
      <c r="BJ491"/>
      <c r="BK491"/>
      <c r="BL491"/>
      <c r="BM491"/>
      <c r="BN491"/>
      <c r="BO491"/>
      <c r="BP491"/>
      <c r="BQ491"/>
      <c r="BR491"/>
      <c r="BS491"/>
      <c r="BT491"/>
      <c r="BU491"/>
      <c r="BV491"/>
      <c r="BW491"/>
      <c r="BX491"/>
      <c r="BY491"/>
      <c r="BZ491"/>
      <c r="CA491"/>
      <c r="CB491"/>
      <c r="CC491"/>
      <c r="CD491"/>
      <c r="CE491"/>
      <c r="CF491"/>
      <c r="CG491"/>
      <c r="CH491"/>
      <c r="CI491"/>
      <c r="CJ491"/>
      <c r="CK491"/>
      <c r="CL491"/>
      <c r="CM491"/>
      <c r="CN491"/>
      <c r="CO491"/>
      <c r="CP491"/>
      <c r="CQ491"/>
      <c r="CR491"/>
      <c r="CS491"/>
      <c r="CT491"/>
      <c r="CU491"/>
      <c r="CV491"/>
      <c r="CW491"/>
      <c r="CX491"/>
      <c r="CY491"/>
      <c r="CZ491"/>
      <c r="DA491"/>
      <c r="DB491"/>
      <c r="DC491"/>
      <c r="DD491"/>
      <c r="DE491"/>
      <c r="DF491"/>
      <c r="DG491"/>
      <c r="DH491"/>
      <c r="DI491"/>
      <c r="DJ491"/>
      <c r="DK491"/>
      <c r="DL491"/>
      <c r="DM491"/>
      <c r="DN491"/>
      <c r="DO491"/>
      <c r="DP491"/>
      <c r="DQ491"/>
      <c r="DR491"/>
      <c r="DS491"/>
      <c r="DT491"/>
      <c r="DU491"/>
      <c r="DV491"/>
      <c r="DW491"/>
      <c r="DX491"/>
      <c r="DY491"/>
      <c r="DZ491"/>
      <c r="EA491"/>
      <c r="EB491"/>
      <c r="EC491"/>
      <c r="ED491"/>
      <c r="EE491"/>
      <c r="EF491"/>
      <c r="EG491"/>
      <c r="EH491"/>
      <c r="EI491"/>
      <c r="EJ491"/>
      <c r="EK491"/>
      <c r="EL491"/>
      <c r="EM491"/>
      <c r="EN491"/>
      <c r="EO491"/>
      <c r="EP491"/>
      <c r="EQ491"/>
      <c r="ER491"/>
      <c r="ES491"/>
      <c r="ET491"/>
      <c r="EU491"/>
      <c r="EV491"/>
      <c r="EW491"/>
      <c r="EX491"/>
      <c r="EY491"/>
      <c r="EZ491"/>
      <c r="FA491"/>
      <c r="FB491"/>
      <c r="FC491"/>
      <c r="FD491"/>
      <c r="FE491"/>
      <c r="FF491"/>
      <c r="FG491"/>
      <c r="FH491"/>
      <c r="FI491"/>
      <c r="FJ491"/>
      <c r="FK491"/>
      <c r="FL491"/>
      <c r="FM491"/>
      <c r="FN491"/>
      <c r="FO491"/>
      <c r="FP491"/>
      <c r="FQ491"/>
      <c r="FR491"/>
      <c r="FS491"/>
      <c r="FT491"/>
      <c r="FU491"/>
      <c r="FV491"/>
      <c r="FW491"/>
      <c r="FX491"/>
      <c r="FY491"/>
      <c r="FZ491"/>
      <c r="GA491"/>
      <c r="GB491"/>
      <c r="GC491"/>
      <c r="GD491"/>
      <c r="GE491"/>
      <c r="GF491"/>
      <c r="GG491"/>
      <c r="GH491"/>
      <c r="GI491"/>
      <c r="GJ491"/>
      <c r="GK491"/>
      <c r="GL491"/>
      <c r="GM491"/>
      <c r="GN491"/>
      <c r="GO491"/>
      <c r="GP491"/>
      <c r="GQ491"/>
      <c r="GR491"/>
      <c r="GS491"/>
      <c r="GT491"/>
      <c r="GU491"/>
      <c r="GV491"/>
      <c r="GW491"/>
      <c r="GX491"/>
      <c r="GY491"/>
      <c r="GZ491"/>
      <c r="HA491"/>
      <c r="HB491"/>
      <c r="HC491"/>
      <c r="HD491"/>
      <c r="HE491"/>
      <c r="HF491"/>
      <c r="HG491"/>
      <c r="HH491"/>
      <c r="HI491"/>
      <c r="HJ491"/>
      <c r="HK491"/>
      <c r="HL491"/>
      <c r="HM491"/>
      <c r="HN491"/>
      <c r="HO491"/>
      <c r="HP491"/>
      <c r="HQ491"/>
      <c r="HR491"/>
      <c r="HS491"/>
      <c r="HT491"/>
      <c r="HU491"/>
      <c r="HV491"/>
      <c r="HW491"/>
      <c r="HX491"/>
      <c r="HY491"/>
      <c r="HZ491"/>
      <c r="IA491"/>
      <c r="IB491"/>
      <c r="IC491"/>
      <c r="ID491"/>
      <c r="IE491"/>
      <c r="IF491"/>
      <c r="IG491"/>
      <c r="IH491"/>
      <c r="II491"/>
      <c r="IJ491"/>
      <c r="IK491"/>
      <c r="IL491"/>
      <c r="IM491"/>
      <c r="IN491"/>
      <c r="IO491"/>
      <c r="IP491"/>
      <c r="IQ491"/>
      <c r="IR491"/>
      <c r="IS491"/>
      <c r="IT491"/>
      <c r="IU491"/>
      <c r="IV491"/>
      <c r="IW491"/>
      <c r="IX491"/>
      <c r="IY491"/>
      <c r="IZ491"/>
      <c r="JA491"/>
      <c r="JB491"/>
      <c r="JC491"/>
      <c r="JD491"/>
      <c r="JE491"/>
      <c r="JF491"/>
      <c r="JG491"/>
      <c r="JH491"/>
      <c r="JI491"/>
      <c r="JJ491"/>
      <c r="JK491"/>
      <c r="JL491"/>
      <c r="JM491"/>
      <c r="JN491"/>
      <c r="JO491"/>
      <c r="JP491"/>
      <c r="JQ491"/>
      <c r="JR491"/>
      <c r="JS491"/>
      <c r="JT491"/>
      <c r="JU491"/>
      <c r="JV491"/>
      <c r="JW491"/>
      <c r="JX491"/>
      <c r="JY491"/>
      <c r="JZ491"/>
      <c r="KA491"/>
      <c r="KB491"/>
      <c r="KC491"/>
      <c r="KD491"/>
      <c r="KE491"/>
      <c r="KF491"/>
      <c r="KG491"/>
      <c r="KH491"/>
      <c r="KI491"/>
      <c r="KJ491"/>
      <c r="KK491"/>
      <c r="KL491"/>
      <c r="KM491"/>
      <c r="KN491"/>
      <c r="KO491"/>
      <c r="KP491"/>
      <c r="KQ491"/>
      <c r="KR491"/>
      <c r="KS491"/>
      <c r="KT491"/>
      <c r="KU491"/>
      <c r="KV491"/>
      <c r="KW491"/>
      <c r="KX491"/>
      <c r="KY491"/>
      <c r="KZ491"/>
      <c r="LA491"/>
      <c r="LB491"/>
      <c r="LC491"/>
      <c r="LD491"/>
      <c r="LE491"/>
      <c r="LF491"/>
      <c r="LG491"/>
      <c r="LH491"/>
      <c r="LI491"/>
      <c r="LJ491"/>
      <c r="LK491"/>
      <c r="LL491"/>
      <c r="LM491"/>
      <c r="LN491"/>
      <c r="LO491"/>
      <c r="LP491"/>
      <c r="LQ491"/>
      <c r="LR491"/>
      <c r="LS491"/>
      <c r="LT491"/>
      <c r="LU491"/>
      <c r="LV491"/>
      <c r="LW491"/>
      <c r="LX491"/>
      <c r="LY491"/>
      <c r="LZ491"/>
      <c r="MA491"/>
      <c r="MB491"/>
      <c r="MC491"/>
      <c r="MD491"/>
      <c r="ME491"/>
      <c r="MF491"/>
      <c r="MG491"/>
      <c r="MH491"/>
      <c r="MI491"/>
      <c r="MJ491"/>
      <c r="MK491"/>
      <c r="ML491"/>
      <c r="MM491"/>
      <c r="MN491"/>
      <c r="MO491"/>
      <c r="MP491"/>
      <c r="MQ491"/>
      <c r="MR491"/>
      <c r="MS491"/>
      <c r="MT491"/>
      <c r="MU491"/>
      <c r="MV491"/>
      <c r="MW491"/>
      <c r="MX491"/>
      <c r="MY491"/>
      <c r="MZ491"/>
      <c r="NA491"/>
      <c r="NB491"/>
      <c r="NC491"/>
      <c r="ND491"/>
      <c r="NE491"/>
      <c r="NF491"/>
      <c r="NG491"/>
      <c r="NH491"/>
      <c r="NI491"/>
      <c r="NJ491"/>
      <c r="NK491"/>
      <c r="NL491"/>
      <c r="NM491"/>
      <c r="NN491"/>
      <c r="NO491"/>
      <c r="NP491"/>
      <c r="NQ491"/>
      <c r="NR491"/>
      <c r="NS491"/>
      <c r="NT491"/>
      <c r="NU491"/>
      <c r="NV491"/>
      <c r="NW491"/>
      <c r="NX491"/>
      <c r="NY491"/>
      <c r="NZ491"/>
      <c r="OA491"/>
      <c r="OB491"/>
      <c r="OC491"/>
      <c r="OD491"/>
      <c r="OE491"/>
      <c r="OF491"/>
      <c r="OG491"/>
      <c r="OH491"/>
      <c r="OI491"/>
      <c r="OJ491"/>
      <c r="OK491"/>
      <c r="OL491"/>
      <c r="OM491"/>
      <c r="ON491"/>
      <c r="OO491"/>
      <c r="OP491"/>
      <c r="OQ491"/>
      <c r="OR491"/>
      <c r="OS491"/>
      <c r="OT491"/>
      <c r="OU491"/>
      <c r="OV491"/>
      <c r="OW491"/>
      <c r="OX491"/>
      <c r="OY491"/>
      <c r="OZ491"/>
      <c r="PA491"/>
      <c r="PB491"/>
      <c r="PC491"/>
      <c r="PD491"/>
      <c r="PE491"/>
      <c r="PF491"/>
      <c r="PG491"/>
      <c r="PH491"/>
      <c r="PI491"/>
      <c r="PJ491"/>
      <c r="PK491"/>
      <c r="PL491"/>
      <c r="PM491"/>
      <c r="PN491"/>
      <c r="PO491"/>
      <c r="PP491"/>
      <c r="PQ491"/>
      <c r="PR491"/>
      <c r="PS491"/>
      <c r="PT491"/>
      <c r="PU491"/>
      <c r="PV491"/>
      <c r="PW491"/>
      <c r="PX491"/>
      <c r="PY491"/>
      <c r="PZ491"/>
      <c r="QA491"/>
      <c r="QB491"/>
      <c r="QC491"/>
      <c r="QD491"/>
      <c r="QE491"/>
      <c r="QF491"/>
      <c r="QG491"/>
      <c r="QH491"/>
      <c r="QI491"/>
      <c r="QJ491"/>
      <c r="QK491"/>
      <c r="QL491"/>
      <c r="QM491"/>
      <c r="QN491"/>
      <c r="QO491"/>
      <c r="QP491"/>
      <c r="QQ491"/>
      <c r="QR491"/>
      <c r="QS491"/>
      <c r="QT491"/>
      <c r="QU491"/>
      <c r="QV491"/>
      <c r="QW491"/>
      <c r="QX491"/>
      <c r="QY491"/>
      <c r="QZ491"/>
      <c r="RA491"/>
      <c r="RB491"/>
      <c r="RC491"/>
      <c r="RD491"/>
      <c r="RE491"/>
      <c r="RF491"/>
      <c r="RG491"/>
      <c r="RH491"/>
      <c r="RI491"/>
      <c r="RJ491"/>
      <c r="RK491"/>
      <c r="RL491"/>
      <c r="RM491"/>
      <c r="RN491"/>
      <c r="RO491"/>
      <c r="RP491"/>
      <c r="RQ491"/>
      <c r="RR491"/>
      <c r="RS491"/>
      <c r="RT491"/>
      <c r="RU491"/>
      <c r="RV491"/>
      <c r="RW491"/>
      <c r="RX491"/>
      <c r="RY491"/>
      <c r="RZ491"/>
      <c r="SA491"/>
      <c r="SB491"/>
      <c r="SC491"/>
      <c r="SD491"/>
      <c r="SE491"/>
      <c r="SF491"/>
      <c r="SG491"/>
      <c r="SH491"/>
      <c r="SI491"/>
      <c r="SJ491"/>
      <c r="SK491"/>
      <c r="SL491"/>
      <c r="SM491"/>
      <c r="SN491"/>
      <c r="SO491"/>
      <c r="SP491"/>
    </row>
    <row r="492" spans="1:510" ht="16.5" customHeight="1" x14ac:dyDescent="0.2">
      <c r="A492" s="20">
        <v>1711</v>
      </c>
      <c r="B492" s="34" t="s">
        <v>70</v>
      </c>
      <c r="C492" s="34" t="s">
        <v>434</v>
      </c>
      <c r="D492" s="20" t="s">
        <v>51</v>
      </c>
      <c r="E492" s="20" t="s">
        <v>1345</v>
      </c>
      <c r="F492" s="22" t="s">
        <v>88</v>
      </c>
      <c r="G492" s="34" t="s">
        <v>520</v>
      </c>
      <c r="H492" s="20" t="s">
        <v>89</v>
      </c>
      <c r="I492" s="20" t="s">
        <v>27</v>
      </c>
      <c r="J492" s="35" t="s">
        <v>656</v>
      </c>
      <c r="K492" s="36"/>
      <c r="L492" s="36"/>
      <c r="M492" s="36"/>
      <c r="N492" s="36"/>
      <c r="O492" s="55">
        <v>2582756803</v>
      </c>
      <c r="P492" s="37"/>
      <c r="Q492" s="34">
        <v>1</v>
      </c>
      <c r="R492" s="38"/>
      <c r="S492" s="39" t="s">
        <v>36</v>
      </c>
      <c r="T492" s="37">
        <f t="shared" si="9"/>
        <v>2582756803</v>
      </c>
      <c r="U492" s="27" t="s">
        <v>39</v>
      </c>
      <c r="V492" s="28" t="s">
        <v>40</v>
      </c>
      <c r="W492"/>
      <c r="X492"/>
      <c r="Y492"/>
      <c r="Z492"/>
      <c r="AA492"/>
      <c r="AB492"/>
      <c r="AC492"/>
      <c r="AD492"/>
      <c r="AE492"/>
      <c r="AF492"/>
      <c r="AG492"/>
      <c r="AH492"/>
      <c r="AI492"/>
      <c r="AJ492"/>
      <c r="AK492"/>
      <c r="AL492"/>
      <c r="AM492"/>
      <c r="AN492"/>
      <c r="AO492"/>
      <c r="AP492"/>
      <c r="AQ492"/>
      <c r="AR492"/>
      <c r="AS492"/>
      <c r="AT492"/>
      <c r="AU492"/>
      <c r="AV492"/>
      <c r="AW492"/>
      <c r="AX492"/>
      <c r="AY492"/>
      <c r="AZ492"/>
      <c r="BA492"/>
      <c r="BB492"/>
      <c r="BC492"/>
      <c r="BD492"/>
      <c r="BE492"/>
      <c r="BF492"/>
      <c r="BG492"/>
      <c r="BH492"/>
      <c r="BI492"/>
      <c r="BJ492"/>
      <c r="BK492"/>
      <c r="BL492"/>
      <c r="BM492"/>
      <c r="BN492"/>
      <c r="BO492"/>
      <c r="BP492"/>
      <c r="BQ492"/>
      <c r="BR492"/>
      <c r="BS492"/>
      <c r="BT492"/>
      <c r="BU492"/>
      <c r="BV492"/>
      <c r="BW492"/>
      <c r="BX492"/>
      <c r="BY492"/>
      <c r="BZ492"/>
      <c r="CA492"/>
      <c r="CB492"/>
      <c r="CC492"/>
      <c r="CD492"/>
      <c r="CE492"/>
      <c r="CF492"/>
      <c r="CG492"/>
      <c r="CH492"/>
      <c r="CI492"/>
      <c r="CJ492"/>
      <c r="CK492"/>
      <c r="CL492"/>
      <c r="CM492"/>
      <c r="CN492"/>
      <c r="CO492"/>
      <c r="CP492"/>
      <c r="CQ492"/>
      <c r="CR492"/>
      <c r="CS492"/>
      <c r="CT492"/>
      <c r="CU492"/>
      <c r="CV492"/>
      <c r="CW492"/>
      <c r="CX492"/>
      <c r="CY492"/>
      <c r="CZ492"/>
      <c r="DA492"/>
      <c r="DB492"/>
      <c r="DC492"/>
      <c r="DD492"/>
      <c r="DE492"/>
      <c r="DF492"/>
      <c r="DG492"/>
      <c r="DH492"/>
      <c r="DI492"/>
      <c r="DJ492"/>
      <c r="DK492"/>
      <c r="DL492"/>
      <c r="DM492"/>
      <c r="DN492"/>
      <c r="DO492"/>
      <c r="DP492"/>
      <c r="DQ492"/>
      <c r="DR492"/>
      <c r="DS492"/>
      <c r="DT492"/>
      <c r="DU492"/>
      <c r="DV492"/>
      <c r="DW492"/>
      <c r="DX492"/>
      <c r="DY492"/>
      <c r="DZ492"/>
      <c r="EA492"/>
      <c r="EB492"/>
      <c r="EC492"/>
      <c r="ED492"/>
      <c r="EE492"/>
      <c r="EF492"/>
      <c r="EG492"/>
      <c r="EH492"/>
      <c r="EI492"/>
      <c r="EJ492"/>
      <c r="EK492"/>
      <c r="EL492"/>
      <c r="EM492"/>
      <c r="EN492"/>
      <c r="EO492"/>
      <c r="EP492"/>
      <c r="EQ492"/>
      <c r="ER492"/>
      <c r="ES492"/>
      <c r="ET492"/>
      <c r="EU492"/>
      <c r="EV492"/>
      <c r="EW492"/>
      <c r="EX492"/>
      <c r="EY492"/>
      <c r="EZ492"/>
      <c r="FA492"/>
      <c r="FB492"/>
      <c r="FC492"/>
      <c r="FD492"/>
      <c r="FE492"/>
      <c r="FF492"/>
      <c r="FG492"/>
      <c r="FH492"/>
      <c r="FI492"/>
      <c r="FJ492"/>
      <c r="FK492"/>
      <c r="FL492"/>
      <c r="FM492"/>
      <c r="FN492"/>
      <c r="FO492"/>
      <c r="FP492"/>
      <c r="FQ492"/>
      <c r="FR492"/>
      <c r="FS492"/>
      <c r="FT492"/>
      <c r="FU492"/>
      <c r="FV492"/>
      <c r="FW492"/>
      <c r="FX492"/>
      <c r="FY492"/>
      <c r="FZ492"/>
      <c r="GA492"/>
      <c r="GB492"/>
      <c r="GC492"/>
      <c r="GD492"/>
      <c r="GE492"/>
      <c r="GF492"/>
      <c r="GG492"/>
      <c r="GH492"/>
      <c r="GI492"/>
      <c r="GJ492"/>
      <c r="GK492"/>
      <c r="GL492"/>
      <c r="GM492"/>
      <c r="GN492"/>
      <c r="GO492"/>
      <c r="GP492"/>
      <c r="GQ492"/>
      <c r="GR492"/>
      <c r="GS492"/>
      <c r="GT492"/>
      <c r="GU492"/>
      <c r="GV492"/>
      <c r="GW492"/>
      <c r="GX492"/>
      <c r="GY492"/>
      <c r="GZ492"/>
      <c r="HA492"/>
      <c r="HB492"/>
      <c r="HC492"/>
      <c r="HD492"/>
      <c r="HE492"/>
      <c r="HF492"/>
      <c r="HG492"/>
      <c r="HH492"/>
      <c r="HI492"/>
      <c r="HJ492"/>
      <c r="HK492"/>
      <c r="HL492"/>
      <c r="HM492"/>
      <c r="HN492"/>
      <c r="HO492"/>
      <c r="HP492"/>
      <c r="HQ492"/>
      <c r="HR492"/>
      <c r="HS492"/>
      <c r="HT492"/>
      <c r="HU492"/>
      <c r="HV492"/>
      <c r="HW492"/>
      <c r="HX492"/>
      <c r="HY492"/>
      <c r="HZ492"/>
      <c r="IA492"/>
      <c r="IB492"/>
      <c r="IC492"/>
      <c r="ID492"/>
      <c r="IE492"/>
      <c r="IF492"/>
      <c r="IG492"/>
      <c r="IH492"/>
      <c r="II492"/>
      <c r="IJ492"/>
      <c r="IK492"/>
      <c r="IL492"/>
      <c r="IM492"/>
      <c r="IN492"/>
      <c r="IO492"/>
      <c r="IP492"/>
      <c r="IQ492"/>
      <c r="IR492"/>
      <c r="IS492"/>
      <c r="IT492"/>
      <c r="IU492"/>
      <c r="IV492"/>
      <c r="IW492"/>
      <c r="IX492"/>
      <c r="IY492"/>
      <c r="IZ492"/>
      <c r="JA492"/>
      <c r="JB492"/>
      <c r="JC492"/>
      <c r="JD492"/>
      <c r="JE492"/>
      <c r="JF492"/>
      <c r="JG492"/>
      <c r="JH492"/>
      <c r="JI492"/>
      <c r="JJ492"/>
      <c r="JK492"/>
      <c r="JL492"/>
      <c r="JM492"/>
      <c r="JN492"/>
      <c r="JO492"/>
      <c r="JP492"/>
      <c r="JQ492"/>
      <c r="JR492"/>
      <c r="JS492"/>
      <c r="JT492"/>
      <c r="JU492"/>
      <c r="JV492"/>
      <c r="JW492"/>
      <c r="JX492"/>
      <c r="JY492"/>
      <c r="JZ492"/>
      <c r="KA492"/>
      <c r="KB492"/>
      <c r="KC492"/>
      <c r="KD492"/>
      <c r="KE492"/>
      <c r="KF492"/>
      <c r="KG492"/>
      <c r="KH492"/>
      <c r="KI492"/>
      <c r="KJ492"/>
      <c r="KK492"/>
      <c r="KL492"/>
      <c r="KM492"/>
      <c r="KN492"/>
      <c r="KO492"/>
      <c r="KP492"/>
      <c r="KQ492"/>
      <c r="KR492"/>
      <c r="KS492"/>
      <c r="KT492"/>
      <c r="KU492"/>
      <c r="KV492"/>
      <c r="KW492"/>
      <c r="KX492"/>
      <c r="KY492"/>
      <c r="KZ492"/>
      <c r="LA492"/>
      <c r="LB492"/>
      <c r="LC492"/>
      <c r="LD492"/>
      <c r="LE492"/>
      <c r="LF492"/>
      <c r="LG492"/>
      <c r="LH492"/>
      <c r="LI492"/>
      <c r="LJ492"/>
      <c r="LK492"/>
      <c r="LL492"/>
      <c r="LM492"/>
      <c r="LN492"/>
      <c r="LO492"/>
      <c r="LP492"/>
      <c r="LQ492"/>
      <c r="LR492"/>
      <c r="LS492"/>
      <c r="LT492"/>
      <c r="LU492"/>
      <c r="LV492"/>
      <c r="LW492"/>
      <c r="LX492"/>
      <c r="LY492"/>
      <c r="LZ492"/>
      <c r="MA492"/>
      <c r="MB492"/>
      <c r="MC492"/>
      <c r="MD492"/>
      <c r="ME492"/>
      <c r="MF492"/>
      <c r="MG492"/>
      <c r="MH492"/>
      <c r="MI492"/>
      <c r="MJ492"/>
      <c r="MK492"/>
      <c r="ML492"/>
      <c r="MM492"/>
      <c r="MN492"/>
      <c r="MO492"/>
      <c r="MP492"/>
      <c r="MQ492"/>
      <c r="MR492"/>
      <c r="MS492"/>
      <c r="MT492"/>
      <c r="MU492"/>
      <c r="MV492"/>
      <c r="MW492"/>
      <c r="MX492"/>
      <c r="MY492"/>
      <c r="MZ492"/>
      <c r="NA492"/>
      <c r="NB492"/>
      <c r="NC492"/>
      <c r="ND492"/>
      <c r="NE492"/>
      <c r="NF492"/>
      <c r="NG492"/>
      <c r="NH492"/>
      <c r="NI492"/>
      <c r="NJ492"/>
      <c r="NK492"/>
      <c r="NL492"/>
      <c r="NM492"/>
      <c r="NN492"/>
      <c r="NO492"/>
      <c r="NP492"/>
      <c r="NQ492"/>
      <c r="NR492"/>
      <c r="NS492"/>
      <c r="NT492"/>
      <c r="NU492"/>
      <c r="NV492"/>
      <c r="NW492"/>
      <c r="NX492"/>
      <c r="NY492"/>
      <c r="NZ492"/>
      <c r="OA492"/>
      <c r="OB492"/>
      <c r="OC492"/>
      <c r="OD492"/>
      <c r="OE492"/>
      <c r="OF492"/>
      <c r="OG492"/>
      <c r="OH492"/>
      <c r="OI492"/>
      <c r="OJ492"/>
      <c r="OK492"/>
      <c r="OL492"/>
      <c r="OM492"/>
      <c r="ON492"/>
      <c r="OO492"/>
      <c r="OP492"/>
      <c r="OQ492"/>
      <c r="OR492"/>
      <c r="OS492"/>
      <c r="OT492"/>
      <c r="OU492"/>
      <c r="OV492"/>
      <c r="OW492"/>
      <c r="OX492"/>
      <c r="OY492"/>
      <c r="OZ492"/>
      <c r="PA492"/>
      <c r="PB492"/>
      <c r="PC492"/>
      <c r="PD492"/>
      <c r="PE492"/>
      <c r="PF492"/>
      <c r="PG492"/>
      <c r="PH492"/>
      <c r="PI492"/>
      <c r="PJ492"/>
      <c r="PK492"/>
      <c r="PL492"/>
      <c r="PM492"/>
      <c r="PN492"/>
      <c r="PO492"/>
      <c r="PP492"/>
      <c r="PQ492"/>
      <c r="PR492"/>
      <c r="PS492"/>
      <c r="PT492"/>
      <c r="PU492"/>
      <c r="PV492"/>
      <c r="PW492"/>
      <c r="PX492"/>
      <c r="PY492"/>
      <c r="PZ492"/>
      <c r="QA492"/>
      <c r="QB492"/>
      <c r="QC492"/>
      <c r="QD492"/>
      <c r="QE492"/>
      <c r="QF492"/>
      <c r="QG492"/>
      <c r="QH492"/>
      <c r="QI492"/>
      <c r="QJ492"/>
      <c r="QK492"/>
      <c r="QL492"/>
      <c r="QM492"/>
      <c r="QN492"/>
      <c r="QO492"/>
      <c r="QP492"/>
      <c r="QQ492"/>
      <c r="QR492"/>
      <c r="QS492"/>
      <c r="QT492"/>
      <c r="QU492"/>
      <c r="QV492"/>
      <c r="QW492"/>
      <c r="QX492"/>
      <c r="QY492"/>
      <c r="QZ492"/>
      <c r="RA492"/>
      <c r="RB492"/>
      <c r="RC492"/>
      <c r="RD492"/>
      <c r="RE492"/>
      <c r="RF492"/>
      <c r="RG492"/>
      <c r="RH492"/>
      <c r="RI492"/>
      <c r="RJ492"/>
      <c r="RK492"/>
      <c r="RL492"/>
      <c r="RM492"/>
      <c r="RN492"/>
      <c r="RO492"/>
      <c r="RP492"/>
      <c r="RQ492"/>
      <c r="RR492"/>
      <c r="RS492"/>
      <c r="RT492"/>
      <c r="RU492"/>
      <c r="RV492"/>
      <c r="RW492"/>
      <c r="RX492"/>
      <c r="RY492"/>
      <c r="RZ492"/>
      <c r="SA492"/>
      <c r="SB492"/>
      <c r="SC492"/>
      <c r="SD492"/>
      <c r="SE492"/>
      <c r="SF492"/>
      <c r="SG492"/>
      <c r="SH492"/>
      <c r="SI492"/>
      <c r="SJ492"/>
      <c r="SK492"/>
      <c r="SL492"/>
      <c r="SM492"/>
      <c r="SN492"/>
      <c r="SO492"/>
      <c r="SP492"/>
    </row>
    <row r="493" spans="1:510" ht="16.5" customHeight="1" x14ac:dyDescent="0.2">
      <c r="A493" s="20">
        <v>1712</v>
      </c>
      <c r="B493" s="34" t="s">
        <v>70</v>
      </c>
      <c r="C493" s="34" t="s">
        <v>434</v>
      </c>
      <c r="D493" s="20" t="s">
        <v>51</v>
      </c>
      <c r="E493" s="20" t="s">
        <v>1345</v>
      </c>
      <c r="F493" s="22" t="s">
        <v>88</v>
      </c>
      <c r="G493" s="34" t="s">
        <v>520</v>
      </c>
      <c r="H493" s="20" t="s">
        <v>89</v>
      </c>
      <c r="I493" s="20" t="s">
        <v>27</v>
      </c>
      <c r="J493" s="35" t="s">
        <v>657</v>
      </c>
      <c r="K493" s="36"/>
      <c r="L493" s="36"/>
      <c r="M493" s="36"/>
      <c r="N493" s="36"/>
      <c r="O493" s="55">
        <v>179598501</v>
      </c>
      <c r="P493" s="37"/>
      <c r="Q493" s="34">
        <v>1</v>
      </c>
      <c r="R493" s="38"/>
      <c r="S493" s="39" t="s">
        <v>36</v>
      </c>
      <c r="T493" s="37">
        <f t="shared" si="9"/>
        <v>179598501</v>
      </c>
      <c r="U493" s="27" t="s">
        <v>39</v>
      </c>
      <c r="V493" s="28" t="s">
        <v>40</v>
      </c>
      <c r="W493"/>
      <c r="X493"/>
      <c r="Y493"/>
      <c r="Z493"/>
      <c r="AA493"/>
      <c r="AB493"/>
      <c r="AC493"/>
      <c r="AD493"/>
      <c r="AE493"/>
      <c r="AF493"/>
      <c r="AG493"/>
      <c r="AH493"/>
      <c r="AI493"/>
      <c r="AJ493"/>
      <c r="AK493"/>
      <c r="AL493"/>
      <c r="AM493"/>
      <c r="AN493"/>
      <c r="AO493"/>
      <c r="AP493"/>
      <c r="AQ493"/>
      <c r="AR493"/>
      <c r="AS493"/>
      <c r="AT493"/>
      <c r="AU493"/>
      <c r="AV493"/>
      <c r="AW493"/>
      <c r="AX493"/>
      <c r="AY493"/>
      <c r="AZ493"/>
      <c r="BA493"/>
      <c r="BB493"/>
      <c r="BC493"/>
      <c r="BD493"/>
      <c r="BE493"/>
      <c r="BF493"/>
      <c r="BG493"/>
      <c r="BH493"/>
      <c r="BI493"/>
      <c r="BJ493"/>
      <c r="BK493"/>
      <c r="BL493"/>
      <c r="BM493"/>
      <c r="BN493"/>
      <c r="BO493"/>
      <c r="BP493"/>
      <c r="BQ493"/>
      <c r="BR493"/>
      <c r="BS493"/>
      <c r="BT493"/>
      <c r="BU493"/>
      <c r="BV493"/>
      <c r="BW493"/>
      <c r="BX493"/>
      <c r="BY493"/>
      <c r="BZ493"/>
      <c r="CA493"/>
      <c r="CB493"/>
      <c r="CC493"/>
      <c r="CD493"/>
      <c r="CE493"/>
      <c r="CF493"/>
      <c r="CG493"/>
      <c r="CH493"/>
      <c r="CI493"/>
      <c r="CJ493"/>
      <c r="CK493"/>
      <c r="CL493"/>
      <c r="CM493"/>
      <c r="CN493"/>
      <c r="CO493"/>
      <c r="CP493"/>
      <c r="CQ493"/>
      <c r="CR493"/>
      <c r="CS493"/>
      <c r="CT493"/>
      <c r="CU493"/>
      <c r="CV493"/>
      <c r="CW493"/>
      <c r="CX493"/>
      <c r="CY493"/>
      <c r="CZ493"/>
      <c r="DA493"/>
      <c r="DB493"/>
      <c r="DC493"/>
      <c r="DD493"/>
      <c r="DE493"/>
      <c r="DF493"/>
      <c r="DG493"/>
      <c r="DH493"/>
      <c r="DI493"/>
      <c r="DJ493"/>
      <c r="DK493"/>
      <c r="DL493"/>
      <c r="DM493"/>
      <c r="DN493"/>
      <c r="DO493"/>
      <c r="DP493"/>
      <c r="DQ493"/>
      <c r="DR493"/>
      <c r="DS493"/>
      <c r="DT493"/>
      <c r="DU493"/>
      <c r="DV493"/>
      <c r="DW493"/>
      <c r="DX493"/>
      <c r="DY493"/>
      <c r="DZ493"/>
      <c r="EA493"/>
      <c r="EB493"/>
      <c r="EC493"/>
      <c r="ED493"/>
      <c r="EE493"/>
      <c r="EF493"/>
      <c r="EG493"/>
      <c r="EH493"/>
      <c r="EI493"/>
      <c r="EJ493"/>
      <c r="EK493"/>
      <c r="EL493"/>
      <c r="EM493"/>
      <c r="EN493"/>
      <c r="EO493"/>
      <c r="EP493"/>
      <c r="EQ493"/>
      <c r="ER493"/>
      <c r="ES493"/>
      <c r="ET493"/>
      <c r="EU493"/>
      <c r="EV493"/>
      <c r="EW493"/>
      <c r="EX493"/>
      <c r="EY493"/>
      <c r="EZ493"/>
      <c r="FA493"/>
      <c r="FB493"/>
      <c r="FC493"/>
      <c r="FD493"/>
      <c r="FE493"/>
      <c r="FF493"/>
      <c r="FG493"/>
      <c r="FH493"/>
      <c r="FI493"/>
      <c r="FJ493"/>
      <c r="FK493"/>
      <c r="FL493"/>
      <c r="FM493"/>
      <c r="FN493"/>
      <c r="FO493"/>
      <c r="FP493"/>
      <c r="FQ493"/>
      <c r="FR493"/>
      <c r="FS493"/>
      <c r="FT493"/>
      <c r="FU493"/>
      <c r="FV493"/>
      <c r="FW493"/>
      <c r="FX493"/>
      <c r="FY493"/>
      <c r="FZ493"/>
      <c r="GA493"/>
      <c r="GB493"/>
      <c r="GC493"/>
      <c r="GD493"/>
      <c r="GE493"/>
      <c r="GF493"/>
      <c r="GG493"/>
      <c r="GH493"/>
      <c r="GI493"/>
      <c r="GJ493"/>
      <c r="GK493"/>
      <c r="GL493"/>
      <c r="GM493"/>
      <c r="GN493"/>
      <c r="GO493"/>
      <c r="GP493"/>
      <c r="GQ493"/>
      <c r="GR493"/>
      <c r="GS493"/>
      <c r="GT493"/>
      <c r="GU493"/>
      <c r="GV493"/>
      <c r="GW493"/>
      <c r="GX493"/>
      <c r="GY493"/>
      <c r="GZ493"/>
      <c r="HA493"/>
      <c r="HB493"/>
      <c r="HC493"/>
      <c r="HD493"/>
      <c r="HE493"/>
      <c r="HF493"/>
      <c r="HG493"/>
      <c r="HH493"/>
      <c r="HI493"/>
      <c r="HJ493"/>
      <c r="HK493"/>
      <c r="HL493"/>
      <c r="HM493"/>
      <c r="HN493"/>
      <c r="HO493"/>
      <c r="HP493"/>
      <c r="HQ493"/>
      <c r="HR493"/>
      <c r="HS493"/>
      <c r="HT493"/>
      <c r="HU493"/>
      <c r="HV493"/>
      <c r="HW493"/>
      <c r="HX493"/>
      <c r="HY493"/>
      <c r="HZ493"/>
      <c r="IA493"/>
      <c r="IB493"/>
      <c r="IC493"/>
      <c r="ID493"/>
      <c r="IE493"/>
      <c r="IF493"/>
      <c r="IG493"/>
      <c r="IH493"/>
      <c r="II493"/>
      <c r="IJ493"/>
      <c r="IK493"/>
      <c r="IL493"/>
      <c r="IM493"/>
      <c r="IN493"/>
      <c r="IO493"/>
      <c r="IP493"/>
      <c r="IQ493"/>
      <c r="IR493"/>
      <c r="IS493"/>
      <c r="IT493"/>
      <c r="IU493"/>
      <c r="IV493"/>
      <c r="IW493"/>
      <c r="IX493"/>
      <c r="IY493"/>
      <c r="IZ493"/>
      <c r="JA493"/>
      <c r="JB493"/>
      <c r="JC493"/>
      <c r="JD493"/>
      <c r="JE493"/>
      <c r="JF493"/>
      <c r="JG493"/>
      <c r="JH493"/>
      <c r="JI493"/>
      <c r="JJ493"/>
      <c r="JK493"/>
      <c r="JL493"/>
      <c r="JM493"/>
      <c r="JN493"/>
      <c r="JO493"/>
      <c r="JP493"/>
      <c r="JQ493"/>
      <c r="JR493"/>
      <c r="JS493"/>
      <c r="JT493"/>
      <c r="JU493"/>
      <c r="JV493"/>
      <c r="JW493"/>
      <c r="JX493"/>
      <c r="JY493"/>
      <c r="JZ493"/>
      <c r="KA493"/>
      <c r="KB493"/>
      <c r="KC493"/>
      <c r="KD493"/>
      <c r="KE493"/>
      <c r="KF493"/>
      <c r="KG493"/>
      <c r="KH493"/>
      <c r="KI493"/>
      <c r="KJ493"/>
      <c r="KK493"/>
      <c r="KL493"/>
      <c r="KM493"/>
      <c r="KN493"/>
      <c r="KO493"/>
      <c r="KP493"/>
      <c r="KQ493"/>
      <c r="KR493"/>
      <c r="KS493"/>
      <c r="KT493"/>
      <c r="KU493"/>
      <c r="KV493"/>
      <c r="KW493"/>
      <c r="KX493"/>
      <c r="KY493"/>
      <c r="KZ493"/>
      <c r="LA493"/>
      <c r="LB493"/>
      <c r="LC493"/>
      <c r="LD493"/>
      <c r="LE493"/>
      <c r="LF493"/>
      <c r="LG493"/>
      <c r="LH493"/>
      <c r="LI493"/>
      <c r="LJ493"/>
      <c r="LK493"/>
      <c r="LL493"/>
      <c r="LM493"/>
      <c r="LN493"/>
      <c r="LO493"/>
      <c r="LP493"/>
      <c r="LQ493"/>
      <c r="LR493"/>
      <c r="LS493"/>
      <c r="LT493"/>
      <c r="LU493"/>
      <c r="LV493"/>
      <c r="LW493"/>
      <c r="LX493"/>
      <c r="LY493"/>
      <c r="LZ493"/>
      <c r="MA493"/>
      <c r="MB493"/>
      <c r="MC493"/>
      <c r="MD493"/>
      <c r="ME493"/>
      <c r="MF493"/>
      <c r="MG493"/>
      <c r="MH493"/>
      <c r="MI493"/>
      <c r="MJ493"/>
      <c r="MK493"/>
      <c r="ML493"/>
      <c r="MM493"/>
      <c r="MN493"/>
      <c r="MO493"/>
      <c r="MP493"/>
      <c r="MQ493"/>
      <c r="MR493"/>
      <c r="MS493"/>
      <c r="MT493"/>
      <c r="MU493"/>
      <c r="MV493"/>
      <c r="MW493"/>
      <c r="MX493"/>
      <c r="MY493"/>
      <c r="MZ493"/>
      <c r="NA493"/>
      <c r="NB493"/>
      <c r="NC493"/>
      <c r="ND493"/>
      <c r="NE493"/>
      <c r="NF493"/>
      <c r="NG493"/>
      <c r="NH493"/>
      <c r="NI493"/>
      <c r="NJ493"/>
      <c r="NK493"/>
      <c r="NL493"/>
      <c r="NM493"/>
      <c r="NN493"/>
      <c r="NO493"/>
      <c r="NP493"/>
      <c r="NQ493"/>
      <c r="NR493"/>
      <c r="NS493"/>
      <c r="NT493"/>
      <c r="NU493"/>
      <c r="NV493"/>
      <c r="NW493"/>
      <c r="NX493"/>
      <c r="NY493"/>
      <c r="NZ493"/>
      <c r="OA493"/>
      <c r="OB493"/>
      <c r="OC493"/>
      <c r="OD493"/>
      <c r="OE493"/>
      <c r="OF493"/>
      <c r="OG493"/>
      <c r="OH493"/>
      <c r="OI493"/>
      <c r="OJ493"/>
      <c r="OK493"/>
      <c r="OL493"/>
      <c r="OM493"/>
      <c r="ON493"/>
      <c r="OO493"/>
      <c r="OP493"/>
      <c r="OQ493"/>
      <c r="OR493"/>
      <c r="OS493"/>
      <c r="OT493"/>
      <c r="OU493"/>
      <c r="OV493"/>
      <c r="OW493"/>
      <c r="OX493"/>
      <c r="OY493"/>
      <c r="OZ493"/>
      <c r="PA493"/>
      <c r="PB493"/>
      <c r="PC493"/>
      <c r="PD493"/>
      <c r="PE493"/>
      <c r="PF493"/>
      <c r="PG493"/>
      <c r="PH493"/>
      <c r="PI493"/>
      <c r="PJ493"/>
      <c r="PK493"/>
      <c r="PL493"/>
      <c r="PM493"/>
      <c r="PN493"/>
      <c r="PO493"/>
      <c r="PP493"/>
      <c r="PQ493"/>
      <c r="PR493"/>
      <c r="PS493"/>
      <c r="PT493"/>
      <c r="PU493"/>
      <c r="PV493"/>
      <c r="PW493"/>
      <c r="PX493"/>
      <c r="PY493"/>
      <c r="PZ493"/>
      <c r="QA493"/>
      <c r="QB493"/>
      <c r="QC493"/>
      <c r="QD493"/>
      <c r="QE493"/>
      <c r="QF493"/>
      <c r="QG493"/>
      <c r="QH493"/>
      <c r="QI493"/>
      <c r="QJ493"/>
      <c r="QK493"/>
      <c r="QL493"/>
      <c r="QM493"/>
      <c r="QN493"/>
      <c r="QO493"/>
      <c r="QP493"/>
      <c r="QQ493"/>
      <c r="QR493"/>
      <c r="QS493"/>
      <c r="QT493"/>
      <c r="QU493"/>
      <c r="QV493"/>
      <c r="QW493"/>
      <c r="QX493"/>
      <c r="QY493"/>
      <c r="QZ493"/>
      <c r="RA493"/>
      <c r="RB493"/>
      <c r="RC493"/>
      <c r="RD493"/>
      <c r="RE493"/>
      <c r="RF493"/>
      <c r="RG493"/>
      <c r="RH493"/>
      <c r="RI493"/>
      <c r="RJ493"/>
      <c r="RK493"/>
      <c r="RL493"/>
      <c r="RM493"/>
      <c r="RN493"/>
      <c r="RO493"/>
      <c r="RP493"/>
      <c r="RQ493"/>
      <c r="RR493"/>
      <c r="RS493"/>
      <c r="RT493"/>
      <c r="RU493"/>
      <c r="RV493"/>
      <c r="RW493"/>
      <c r="RX493"/>
      <c r="RY493"/>
      <c r="RZ493"/>
      <c r="SA493"/>
      <c r="SB493"/>
      <c r="SC493"/>
      <c r="SD493"/>
      <c r="SE493"/>
      <c r="SF493"/>
      <c r="SG493"/>
      <c r="SH493"/>
      <c r="SI493"/>
      <c r="SJ493"/>
      <c r="SK493"/>
      <c r="SL493"/>
      <c r="SM493"/>
      <c r="SN493"/>
      <c r="SO493"/>
      <c r="SP493"/>
    </row>
    <row r="494" spans="1:510" ht="16.5" customHeight="1" x14ac:dyDescent="0.2">
      <c r="A494" s="20">
        <v>1713</v>
      </c>
      <c r="B494" s="34" t="s">
        <v>70</v>
      </c>
      <c r="C494" s="34" t="s">
        <v>434</v>
      </c>
      <c r="D494" s="20" t="s">
        <v>51</v>
      </c>
      <c r="E494" s="20" t="s">
        <v>1345</v>
      </c>
      <c r="F494" s="22" t="s">
        <v>88</v>
      </c>
      <c r="G494" s="34" t="s">
        <v>520</v>
      </c>
      <c r="H494" s="20" t="s">
        <v>89</v>
      </c>
      <c r="I494" s="20" t="s">
        <v>27</v>
      </c>
      <c r="J494" s="35" t="s">
        <v>658</v>
      </c>
      <c r="K494" s="36"/>
      <c r="L494" s="36"/>
      <c r="M494" s="36"/>
      <c r="N494" s="36"/>
      <c r="O494" s="55">
        <v>101722138</v>
      </c>
      <c r="P494" s="37"/>
      <c r="Q494" s="34">
        <v>1</v>
      </c>
      <c r="R494" s="38"/>
      <c r="S494" s="39" t="s">
        <v>36</v>
      </c>
      <c r="T494" s="37">
        <f t="shared" si="9"/>
        <v>101722138</v>
      </c>
      <c r="U494" s="27" t="s">
        <v>39</v>
      </c>
      <c r="V494" s="28" t="s">
        <v>40</v>
      </c>
      <c r="W494"/>
      <c r="X494"/>
      <c r="Y494"/>
      <c r="Z494"/>
      <c r="AA494"/>
      <c r="AB494"/>
      <c r="AC494"/>
      <c r="AD494"/>
      <c r="AE494"/>
      <c r="AF494"/>
      <c r="AG494"/>
      <c r="AH494"/>
      <c r="AI494"/>
      <c r="AJ494"/>
      <c r="AK494"/>
      <c r="AL494"/>
      <c r="AM494"/>
      <c r="AN494"/>
      <c r="AO494"/>
      <c r="AP494"/>
      <c r="AQ494"/>
      <c r="AR494"/>
      <c r="AS494"/>
      <c r="AT494"/>
      <c r="AU494"/>
      <c r="AV494"/>
      <c r="AW494"/>
      <c r="AX494"/>
      <c r="AY494"/>
      <c r="AZ494"/>
      <c r="BA494"/>
      <c r="BB494"/>
      <c r="BC494"/>
      <c r="BD494"/>
      <c r="BE494"/>
      <c r="BF494"/>
      <c r="BG494"/>
      <c r="BH494"/>
      <c r="BI494"/>
      <c r="BJ494"/>
      <c r="BK494"/>
      <c r="BL494"/>
      <c r="BM494"/>
      <c r="BN494"/>
      <c r="BO494"/>
      <c r="BP494"/>
      <c r="BQ494"/>
      <c r="BR494"/>
      <c r="BS494"/>
      <c r="BT494"/>
      <c r="BU494"/>
      <c r="BV494"/>
      <c r="BW494"/>
      <c r="BX494"/>
      <c r="BY494"/>
      <c r="BZ494"/>
      <c r="CA494"/>
      <c r="CB494"/>
      <c r="CC494"/>
      <c r="CD494"/>
      <c r="CE494"/>
      <c r="CF494"/>
      <c r="CG494"/>
      <c r="CH494"/>
      <c r="CI494"/>
      <c r="CJ494"/>
      <c r="CK494"/>
      <c r="CL494"/>
      <c r="CM494"/>
      <c r="CN494"/>
      <c r="CO494"/>
      <c r="CP494"/>
      <c r="CQ494"/>
      <c r="CR494"/>
      <c r="CS494"/>
      <c r="CT494"/>
      <c r="CU494"/>
      <c r="CV494"/>
      <c r="CW494"/>
      <c r="CX494"/>
      <c r="CY494"/>
      <c r="CZ494"/>
      <c r="DA494"/>
      <c r="DB494"/>
      <c r="DC494"/>
      <c r="DD494"/>
      <c r="DE494"/>
      <c r="DF494"/>
      <c r="DG494"/>
      <c r="DH494"/>
      <c r="DI494"/>
      <c r="DJ494"/>
      <c r="DK494"/>
      <c r="DL494"/>
      <c r="DM494"/>
      <c r="DN494"/>
      <c r="DO494"/>
      <c r="DP494"/>
      <c r="DQ494"/>
      <c r="DR494"/>
      <c r="DS494"/>
      <c r="DT494"/>
      <c r="DU494"/>
      <c r="DV494"/>
      <c r="DW494"/>
      <c r="DX494"/>
      <c r="DY494"/>
      <c r="DZ494"/>
      <c r="EA494"/>
      <c r="EB494"/>
      <c r="EC494"/>
      <c r="ED494"/>
      <c r="EE494"/>
      <c r="EF494"/>
      <c r="EG494"/>
      <c r="EH494"/>
      <c r="EI494"/>
      <c r="EJ494"/>
      <c r="EK494"/>
      <c r="EL494"/>
      <c r="EM494"/>
      <c r="EN494"/>
      <c r="EO494"/>
      <c r="EP494"/>
      <c r="EQ494"/>
      <c r="ER494"/>
      <c r="ES494"/>
      <c r="ET494"/>
      <c r="EU494"/>
      <c r="EV494"/>
      <c r="EW494"/>
      <c r="EX494"/>
      <c r="EY494"/>
      <c r="EZ494"/>
      <c r="FA494"/>
      <c r="FB494"/>
      <c r="FC494"/>
      <c r="FD494"/>
      <c r="FE494"/>
      <c r="FF494"/>
      <c r="FG494"/>
      <c r="FH494"/>
      <c r="FI494"/>
      <c r="FJ494"/>
      <c r="FK494"/>
      <c r="FL494"/>
      <c r="FM494"/>
      <c r="FN494"/>
      <c r="FO494"/>
      <c r="FP494"/>
      <c r="FQ494"/>
      <c r="FR494"/>
      <c r="FS494"/>
      <c r="FT494"/>
      <c r="FU494"/>
      <c r="FV494"/>
      <c r="FW494"/>
      <c r="FX494"/>
      <c r="FY494"/>
      <c r="FZ494"/>
      <c r="GA494"/>
      <c r="GB494"/>
      <c r="GC494"/>
      <c r="GD494"/>
      <c r="GE494"/>
      <c r="GF494"/>
      <c r="GG494"/>
      <c r="GH494"/>
      <c r="GI494"/>
      <c r="GJ494"/>
      <c r="GK494"/>
      <c r="GL494"/>
      <c r="GM494"/>
      <c r="GN494"/>
      <c r="GO494"/>
      <c r="GP494"/>
      <c r="GQ494"/>
      <c r="GR494"/>
      <c r="GS494"/>
      <c r="GT494"/>
      <c r="GU494"/>
      <c r="GV494"/>
      <c r="GW494"/>
      <c r="GX494"/>
      <c r="GY494"/>
      <c r="GZ494"/>
      <c r="HA494"/>
      <c r="HB494"/>
      <c r="HC494"/>
      <c r="HD494"/>
      <c r="HE494"/>
      <c r="HF494"/>
      <c r="HG494"/>
      <c r="HH494"/>
      <c r="HI494"/>
      <c r="HJ494"/>
      <c r="HK494"/>
      <c r="HL494"/>
      <c r="HM494"/>
      <c r="HN494"/>
      <c r="HO494"/>
      <c r="HP494"/>
      <c r="HQ494"/>
      <c r="HR494"/>
      <c r="HS494"/>
      <c r="HT494"/>
      <c r="HU494"/>
      <c r="HV494"/>
      <c r="HW494"/>
      <c r="HX494"/>
      <c r="HY494"/>
      <c r="HZ494"/>
      <c r="IA494"/>
      <c r="IB494"/>
      <c r="IC494"/>
      <c r="ID494"/>
      <c r="IE494"/>
      <c r="IF494"/>
      <c r="IG494"/>
      <c r="IH494"/>
      <c r="II494"/>
      <c r="IJ494"/>
      <c r="IK494"/>
      <c r="IL494"/>
      <c r="IM494"/>
      <c r="IN494"/>
      <c r="IO494"/>
      <c r="IP494"/>
      <c r="IQ494"/>
      <c r="IR494"/>
      <c r="IS494"/>
      <c r="IT494"/>
      <c r="IU494"/>
      <c r="IV494"/>
      <c r="IW494"/>
      <c r="IX494"/>
      <c r="IY494"/>
      <c r="IZ494"/>
      <c r="JA494"/>
      <c r="JB494"/>
      <c r="JC494"/>
      <c r="JD494"/>
      <c r="JE494"/>
      <c r="JF494"/>
      <c r="JG494"/>
      <c r="JH494"/>
      <c r="JI494"/>
      <c r="JJ494"/>
      <c r="JK494"/>
      <c r="JL494"/>
      <c r="JM494"/>
      <c r="JN494"/>
      <c r="JO494"/>
      <c r="JP494"/>
      <c r="JQ494"/>
      <c r="JR494"/>
      <c r="JS494"/>
      <c r="JT494"/>
      <c r="JU494"/>
      <c r="JV494"/>
      <c r="JW494"/>
      <c r="JX494"/>
      <c r="JY494"/>
      <c r="JZ494"/>
      <c r="KA494"/>
      <c r="KB494"/>
      <c r="KC494"/>
      <c r="KD494"/>
      <c r="KE494"/>
      <c r="KF494"/>
      <c r="KG494"/>
      <c r="KH494"/>
      <c r="KI494"/>
      <c r="KJ494"/>
      <c r="KK494"/>
      <c r="KL494"/>
      <c r="KM494"/>
      <c r="KN494"/>
      <c r="KO494"/>
      <c r="KP494"/>
      <c r="KQ494"/>
      <c r="KR494"/>
      <c r="KS494"/>
      <c r="KT494"/>
      <c r="KU494"/>
      <c r="KV494"/>
      <c r="KW494"/>
      <c r="KX494"/>
      <c r="KY494"/>
      <c r="KZ494"/>
      <c r="LA494"/>
      <c r="LB494"/>
      <c r="LC494"/>
      <c r="LD494"/>
      <c r="LE494"/>
      <c r="LF494"/>
      <c r="LG494"/>
      <c r="LH494"/>
      <c r="LI494"/>
      <c r="LJ494"/>
      <c r="LK494"/>
      <c r="LL494"/>
      <c r="LM494"/>
      <c r="LN494"/>
      <c r="LO494"/>
      <c r="LP494"/>
      <c r="LQ494"/>
      <c r="LR494"/>
      <c r="LS494"/>
      <c r="LT494"/>
      <c r="LU494"/>
      <c r="LV494"/>
      <c r="LW494"/>
      <c r="LX494"/>
      <c r="LY494"/>
      <c r="LZ494"/>
      <c r="MA494"/>
      <c r="MB494"/>
      <c r="MC494"/>
      <c r="MD494"/>
      <c r="ME494"/>
      <c r="MF494"/>
      <c r="MG494"/>
      <c r="MH494"/>
      <c r="MI494"/>
      <c r="MJ494"/>
      <c r="MK494"/>
      <c r="ML494"/>
      <c r="MM494"/>
      <c r="MN494"/>
      <c r="MO494"/>
      <c r="MP494"/>
      <c r="MQ494"/>
      <c r="MR494"/>
      <c r="MS494"/>
      <c r="MT494"/>
      <c r="MU494"/>
      <c r="MV494"/>
      <c r="MW494"/>
      <c r="MX494"/>
      <c r="MY494"/>
      <c r="MZ494"/>
      <c r="NA494"/>
      <c r="NB494"/>
      <c r="NC494"/>
      <c r="ND494"/>
      <c r="NE494"/>
      <c r="NF494"/>
      <c r="NG494"/>
      <c r="NH494"/>
      <c r="NI494"/>
      <c r="NJ494"/>
      <c r="NK494"/>
      <c r="NL494"/>
      <c r="NM494"/>
      <c r="NN494"/>
      <c r="NO494"/>
      <c r="NP494"/>
      <c r="NQ494"/>
      <c r="NR494"/>
      <c r="NS494"/>
      <c r="NT494"/>
      <c r="NU494"/>
      <c r="NV494"/>
      <c r="NW494"/>
      <c r="NX494"/>
      <c r="NY494"/>
      <c r="NZ494"/>
      <c r="OA494"/>
      <c r="OB494"/>
      <c r="OC494"/>
      <c r="OD494"/>
      <c r="OE494"/>
      <c r="OF494"/>
      <c r="OG494"/>
      <c r="OH494"/>
      <c r="OI494"/>
      <c r="OJ494"/>
      <c r="OK494"/>
      <c r="OL494"/>
      <c r="OM494"/>
      <c r="ON494"/>
      <c r="OO494"/>
      <c r="OP494"/>
      <c r="OQ494"/>
      <c r="OR494"/>
      <c r="OS494"/>
      <c r="OT494"/>
      <c r="OU494"/>
      <c r="OV494"/>
      <c r="OW494"/>
      <c r="OX494"/>
      <c r="OY494"/>
      <c r="OZ494"/>
      <c r="PA494"/>
      <c r="PB494"/>
      <c r="PC494"/>
      <c r="PD494"/>
      <c r="PE494"/>
      <c r="PF494"/>
      <c r="PG494"/>
      <c r="PH494"/>
      <c r="PI494"/>
      <c r="PJ494"/>
      <c r="PK494"/>
      <c r="PL494"/>
      <c r="PM494"/>
      <c r="PN494"/>
      <c r="PO494"/>
      <c r="PP494"/>
      <c r="PQ494"/>
      <c r="PR494"/>
      <c r="PS494"/>
      <c r="PT494"/>
      <c r="PU494"/>
      <c r="PV494"/>
      <c r="PW494"/>
      <c r="PX494"/>
      <c r="PY494"/>
      <c r="PZ494"/>
      <c r="QA494"/>
      <c r="QB494"/>
      <c r="QC494"/>
      <c r="QD494"/>
      <c r="QE494"/>
      <c r="QF494"/>
      <c r="QG494"/>
      <c r="QH494"/>
      <c r="QI494"/>
      <c r="QJ494"/>
      <c r="QK494"/>
      <c r="QL494"/>
      <c r="QM494"/>
      <c r="QN494"/>
      <c r="QO494"/>
      <c r="QP494"/>
      <c r="QQ494"/>
      <c r="QR494"/>
      <c r="QS494"/>
      <c r="QT494"/>
      <c r="QU494"/>
      <c r="QV494"/>
      <c r="QW494"/>
      <c r="QX494"/>
      <c r="QY494"/>
      <c r="QZ494"/>
      <c r="RA494"/>
      <c r="RB494"/>
      <c r="RC494"/>
      <c r="RD494"/>
      <c r="RE494"/>
      <c r="RF494"/>
      <c r="RG494"/>
      <c r="RH494"/>
      <c r="RI494"/>
      <c r="RJ494"/>
      <c r="RK494"/>
      <c r="RL494"/>
      <c r="RM494"/>
      <c r="RN494"/>
      <c r="RO494"/>
      <c r="RP494"/>
      <c r="RQ494"/>
      <c r="RR494"/>
      <c r="RS494"/>
      <c r="RT494"/>
      <c r="RU494"/>
      <c r="RV494"/>
      <c r="RW494"/>
      <c r="RX494"/>
      <c r="RY494"/>
      <c r="RZ494"/>
      <c r="SA494"/>
      <c r="SB494"/>
      <c r="SC494"/>
      <c r="SD494"/>
      <c r="SE494"/>
      <c r="SF494"/>
      <c r="SG494"/>
      <c r="SH494"/>
      <c r="SI494"/>
      <c r="SJ494"/>
      <c r="SK494"/>
      <c r="SL494"/>
      <c r="SM494"/>
      <c r="SN494"/>
      <c r="SO494"/>
      <c r="SP494"/>
    </row>
    <row r="495" spans="1:510" ht="16.5" customHeight="1" x14ac:dyDescent="0.2">
      <c r="A495" s="20">
        <v>1714</v>
      </c>
      <c r="B495" s="34" t="s">
        <v>70</v>
      </c>
      <c r="C495" s="34" t="s">
        <v>434</v>
      </c>
      <c r="D495" s="20" t="s">
        <v>51</v>
      </c>
      <c r="E495" s="20" t="s">
        <v>1345</v>
      </c>
      <c r="F495" s="22" t="s">
        <v>88</v>
      </c>
      <c r="G495" s="34" t="s">
        <v>520</v>
      </c>
      <c r="H495" s="20" t="s">
        <v>89</v>
      </c>
      <c r="I495" s="20" t="s">
        <v>27</v>
      </c>
      <c r="J495" s="35" t="s">
        <v>659</v>
      </c>
      <c r="K495" s="36"/>
      <c r="L495" s="36"/>
      <c r="M495" s="36"/>
      <c r="N495" s="36"/>
      <c r="O495" s="55">
        <v>3411075983</v>
      </c>
      <c r="P495" s="37"/>
      <c r="Q495" s="34">
        <v>1</v>
      </c>
      <c r="R495" s="38"/>
      <c r="S495" s="39" t="s">
        <v>36</v>
      </c>
      <c r="T495" s="37">
        <f t="shared" si="9"/>
        <v>3411075983</v>
      </c>
      <c r="U495" s="27" t="s">
        <v>39</v>
      </c>
      <c r="V495" s="28" t="s">
        <v>40</v>
      </c>
      <c r="W495"/>
      <c r="X495"/>
      <c r="Y495"/>
      <c r="Z495"/>
      <c r="AA495"/>
      <c r="AB495"/>
      <c r="AC495"/>
      <c r="AD495"/>
      <c r="AE495"/>
      <c r="AF495"/>
      <c r="AG495"/>
      <c r="AH495"/>
      <c r="AI495"/>
      <c r="AJ495"/>
      <c r="AK495"/>
      <c r="AL495"/>
      <c r="AM495"/>
      <c r="AN495"/>
      <c r="AO495"/>
      <c r="AP495"/>
      <c r="AQ495"/>
      <c r="AR495"/>
      <c r="AS495"/>
      <c r="AT495"/>
      <c r="AU495"/>
      <c r="AV495"/>
      <c r="AW495"/>
      <c r="AX495"/>
      <c r="AY495"/>
      <c r="AZ495"/>
      <c r="BA495"/>
      <c r="BB495"/>
      <c r="BC495"/>
      <c r="BD495"/>
      <c r="BE495"/>
      <c r="BF495"/>
      <c r="BG495"/>
      <c r="BH495"/>
      <c r="BI495"/>
      <c r="BJ495"/>
      <c r="BK495"/>
      <c r="BL495"/>
      <c r="BM495"/>
      <c r="BN495"/>
      <c r="BO495"/>
      <c r="BP495"/>
      <c r="BQ495"/>
      <c r="BR495"/>
      <c r="BS495"/>
      <c r="BT495"/>
      <c r="BU495"/>
      <c r="BV495"/>
      <c r="BW495"/>
      <c r="BX495"/>
      <c r="BY495"/>
      <c r="BZ495"/>
      <c r="CA495"/>
      <c r="CB495"/>
      <c r="CC495"/>
      <c r="CD495"/>
      <c r="CE495"/>
      <c r="CF495"/>
      <c r="CG495"/>
      <c r="CH495"/>
      <c r="CI495"/>
      <c r="CJ495"/>
      <c r="CK495"/>
      <c r="CL495"/>
      <c r="CM495"/>
      <c r="CN495"/>
      <c r="CO495"/>
      <c r="CP495"/>
      <c r="CQ495"/>
      <c r="CR495"/>
      <c r="CS495"/>
      <c r="CT495"/>
      <c r="CU495"/>
      <c r="CV495"/>
      <c r="CW495"/>
      <c r="CX495"/>
      <c r="CY495"/>
      <c r="CZ495"/>
      <c r="DA495"/>
      <c r="DB495"/>
      <c r="DC495"/>
      <c r="DD495"/>
      <c r="DE495"/>
      <c r="DF495"/>
      <c r="DG495"/>
      <c r="DH495"/>
      <c r="DI495"/>
      <c r="DJ495"/>
      <c r="DK495"/>
      <c r="DL495"/>
      <c r="DM495"/>
      <c r="DN495"/>
      <c r="DO495"/>
      <c r="DP495"/>
      <c r="DQ495"/>
      <c r="DR495"/>
      <c r="DS495"/>
      <c r="DT495"/>
      <c r="DU495"/>
      <c r="DV495"/>
      <c r="DW495"/>
      <c r="DX495"/>
      <c r="DY495"/>
      <c r="DZ495"/>
      <c r="EA495"/>
      <c r="EB495"/>
      <c r="EC495"/>
      <c r="ED495"/>
      <c r="EE495"/>
      <c r="EF495"/>
      <c r="EG495"/>
      <c r="EH495"/>
      <c r="EI495"/>
      <c r="EJ495"/>
      <c r="EK495"/>
      <c r="EL495"/>
      <c r="EM495"/>
      <c r="EN495"/>
      <c r="EO495"/>
      <c r="EP495"/>
      <c r="EQ495"/>
      <c r="ER495"/>
      <c r="ES495"/>
      <c r="ET495"/>
      <c r="EU495"/>
      <c r="EV495"/>
      <c r="EW495"/>
      <c r="EX495"/>
      <c r="EY495"/>
      <c r="EZ495"/>
      <c r="FA495"/>
      <c r="FB495"/>
      <c r="FC495"/>
      <c r="FD495"/>
      <c r="FE495"/>
      <c r="FF495"/>
      <c r="FG495"/>
      <c r="FH495"/>
      <c r="FI495"/>
      <c r="FJ495"/>
      <c r="FK495"/>
      <c r="FL495"/>
      <c r="FM495"/>
      <c r="FN495"/>
      <c r="FO495"/>
      <c r="FP495"/>
      <c r="FQ495"/>
      <c r="FR495"/>
      <c r="FS495"/>
      <c r="FT495"/>
      <c r="FU495"/>
      <c r="FV495"/>
      <c r="FW495"/>
      <c r="FX495"/>
      <c r="FY495"/>
      <c r="FZ495"/>
      <c r="GA495"/>
      <c r="GB495"/>
      <c r="GC495"/>
      <c r="GD495"/>
      <c r="GE495"/>
      <c r="GF495"/>
      <c r="GG495"/>
      <c r="GH495"/>
      <c r="GI495"/>
      <c r="GJ495"/>
      <c r="GK495"/>
      <c r="GL495"/>
      <c r="GM495"/>
      <c r="GN495"/>
      <c r="GO495"/>
      <c r="GP495"/>
      <c r="GQ495"/>
      <c r="GR495"/>
      <c r="GS495"/>
      <c r="GT495"/>
      <c r="GU495"/>
      <c r="GV495"/>
      <c r="GW495"/>
      <c r="GX495"/>
      <c r="GY495"/>
      <c r="GZ495"/>
      <c r="HA495"/>
      <c r="HB495"/>
      <c r="HC495"/>
      <c r="HD495"/>
      <c r="HE495"/>
      <c r="HF495"/>
      <c r="HG495"/>
      <c r="HH495"/>
      <c r="HI495"/>
      <c r="HJ495"/>
      <c r="HK495"/>
      <c r="HL495"/>
      <c r="HM495"/>
      <c r="HN495"/>
      <c r="HO495"/>
      <c r="HP495"/>
      <c r="HQ495"/>
      <c r="HR495"/>
      <c r="HS495"/>
      <c r="HT495"/>
      <c r="HU495"/>
      <c r="HV495"/>
      <c r="HW495"/>
      <c r="HX495"/>
      <c r="HY495"/>
      <c r="HZ495"/>
      <c r="IA495"/>
      <c r="IB495"/>
      <c r="IC495"/>
      <c r="ID495"/>
      <c r="IE495"/>
      <c r="IF495"/>
      <c r="IG495"/>
      <c r="IH495"/>
      <c r="II495"/>
      <c r="IJ495"/>
      <c r="IK495"/>
      <c r="IL495"/>
      <c r="IM495"/>
      <c r="IN495"/>
      <c r="IO495"/>
      <c r="IP495"/>
      <c r="IQ495"/>
      <c r="IR495"/>
      <c r="IS495"/>
      <c r="IT495"/>
      <c r="IU495"/>
      <c r="IV495"/>
      <c r="IW495"/>
      <c r="IX495"/>
      <c r="IY495"/>
      <c r="IZ495"/>
      <c r="JA495"/>
      <c r="JB495"/>
      <c r="JC495"/>
      <c r="JD495"/>
      <c r="JE495"/>
      <c r="JF495"/>
      <c r="JG495"/>
      <c r="JH495"/>
      <c r="JI495"/>
      <c r="JJ495"/>
      <c r="JK495"/>
      <c r="JL495"/>
      <c r="JM495"/>
      <c r="JN495"/>
      <c r="JO495"/>
      <c r="JP495"/>
      <c r="JQ495"/>
      <c r="JR495"/>
      <c r="JS495"/>
      <c r="JT495"/>
      <c r="JU495"/>
      <c r="JV495"/>
      <c r="JW495"/>
      <c r="JX495"/>
      <c r="JY495"/>
      <c r="JZ495"/>
      <c r="KA495"/>
      <c r="KB495"/>
      <c r="KC495"/>
      <c r="KD495"/>
      <c r="KE495"/>
      <c r="KF495"/>
      <c r="KG495"/>
      <c r="KH495"/>
      <c r="KI495"/>
      <c r="KJ495"/>
      <c r="KK495"/>
      <c r="KL495"/>
      <c r="KM495"/>
      <c r="KN495"/>
      <c r="KO495"/>
      <c r="KP495"/>
      <c r="KQ495"/>
      <c r="KR495"/>
      <c r="KS495"/>
      <c r="KT495"/>
      <c r="KU495"/>
      <c r="KV495"/>
      <c r="KW495"/>
      <c r="KX495"/>
      <c r="KY495"/>
      <c r="KZ495"/>
      <c r="LA495"/>
      <c r="LB495"/>
      <c r="LC495"/>
      <c r="LD495"/>
      <c r="LE495"/>
      <c r="LF495"/>
      <c r="LG495"/>
      <c r="LH495"/>
      <c r="LI495"/>
      <c r="LJ495"/>
      <c r="LK495"/>
      <c r="LL495"/>
      <c r="LM495"/>
      <c r="LN495"/>
      <c r="LO495"/>
      <c r="LP495"/>
      <c r="LQ495"/>
      <c r="LR495"/>
      <c r="LS495"/>
      <c r="LT495"/>
      <c r="LU495"/>
      <c r="LV495"/>
      <c r="LW495"/>
      <c r="LX495"/>
      <c r="LY495"/>
      <c r="LZ495"/>
      <c r="MA495"/>
      <c r="MB495"/>
      <c r="MC495"/>
      <c r="MD495"/>
      <c r="ME495"/>
      <c r="MF495"/>
      <c r="MG495"/>
      <c r="MH495"/>
      <c r="MI495"/>
      <c r="MJ495"/>
      <c r="MK495"/>
      <c r="ML495"/>
      <c r="MM495"/>
      <c r="MN495"/>
      <c r="MO495"/>
      <c r="MP495"/>
      <c r="MQ495"/>
      <c r="MR495"/>
      <c r="MS495"/>
      <c r="MT495"/>
      <c r="MU495"/>
      <c r="MV495"/>
      <c r="MW495"/>
      <c r="MX495"/>
      <c r="MY495"/>
      <c r="MZ495"/>
      <c r="NA495"/>
      <c r="NB495"/>
      <c r="NC495"/>
      <c r="ND495"/>
      <c r="NE495"/>
      <c r="NF495"/>
      <c r="NG495"/>
      <c r="NH495"/>
      <c r="NI495"/>
      <c r="NJ495"/>
      <c r="NK495"/>
      <c r="NL495"/>
      <c r="NM495"/>
      <c r="NN495"/>
      <c r="NO495"/>
      <c r="NP495"/>
      <c r="NQ495"/>
      <c r="NR495"/>
      <c r="NS495"/>
      <c r="NT495"/>
      <c r="NU495"/>
      <c r="NV495"/>
      <c r="NW495"/>
      <c r="NX495"/>
      <c r="NY495"/>
      <c r="NZ495"/>
      <c r="OA495"/>
      <c r="OB495"/>
      <c r="OC495"/>
      <c r="OD495"/>
      <c r="OE495"/>
      <c r="OF495"/>
      <c r="OG495"/>
      <c r="OH495"/>
      <c r="OI495"/>
      <c r="OJ495"/>
      <c r="OK495"/>
      <c r="OL495"/>
      <c r="OM495"/>
      <c r="ON495"/>
      <c r="OO495"/>
      <c r="OP495"/>
      <c r="OQ495"/>
      <c r="OR495"/>
      <c r="OS495"/>
      <c r="OT495"/>
      <c r="OU495"/>
      <c r="OV495"/>
      <c r="OW495"/>
      <c r="OX495"/>
      <c r="OY495"/>
      <c r="OZ495"/>
      <c r="PA495"/>
      <c r="PB495"/>
      <c r="PC495"/>
      <c r="PD495"/>
      <c r="PE495"/>
      <c r="PF495"/>
      <c r="PG495"/>
      <c r="PH495"/>
      <c r="PI495"/>
      <c r="PJ495"/>
      <c r="PK495"/>
      <c r="PL495"/>
      <c r="PM495"/>
      <c r="PN495"/>
      <c r="PO495"/>
      <c r="PP495"/>
      <c r="PQ495"/>
      <c r="PR495"/>
      <c r="PS495"/>
      <c r="PT495"/>
      <c r="PU495"/>
      <c r="PV495"/>
      <c r="PW495"/>
      <c r="PX495"/>
      <c r="PY495"/>
      <c r="PZ495"/>
      <c r="QA495"/>
      <c r="QB495"/>
      <c r="QC495"/>
      <c r="QD495"/>
      <c r="QE495"/>
      <c r="QF495"/>
      <c r="QG495"/>
      <c r="QH495"/>
      <c r="QI495"/>
      <c r="QJ495"/>
      <c r="QK495"/>
      <c r="QL495"/>
      <c r="QM495"/>
      <c r="QN495"/>
      <c r="QO495"/>
      <c r="QP495"/>
      <c r="QQ495"/>
      <c r="QR495"/>
      <c r="QS495"/>
      <c r="QT495"/>
      <c r="QU495"/>
      <c r="QV495"/>
      <c r="QW495"/>
      <c r="QX495"/>
      <c r="QY495"/>
      <c r="QZ495"/>
      <c r="RA495"/>
      <c r="RB495"/>
      <c r="RC495"/>
      <c r="RD495"/>
      <c r="RE495"/>
      <c r="RF495"/>
      <c r="RG495"/>
      <c r="RH495"/>
      <c r="RI495"/>
      <c r="RJ495"/>
      <c r="RK495"/>
      <c r="RL495"/>
      <c r="RM495"/>
      <c r="RN495"/>
      <c r="RO495"/>
      <c r="RP495"/>
      <c r="RQ495"/>
      <c r="RR495"/>
      <c r="RS495"/>
      <c r="RT495"/>
      <c r="RU495"/>
      <c r="RV495"/>
      <c r="RW495"/>
      <c r="RX495"/>
      <c r="RY495"/>
      <c r="RZ495"/>
      <c r="SA495"/>
      <c r="SB495"/>
      <c r="SC495"/>
      <c r="SD495"/>
      <c r="SE495"/>
      <c r="SF495"/>
      <c r="SG495"/>
      <c r="SH495"/>
      <c r="SI495"/>
      <c r="SJ495"/>
      <c r="SK495"/>
      <c r="SL495"/>
      <c r="SM495"/>
      <c r="SN495"/>
      <c r="SO495"/>
      <c r="SP495"/>
    </row>
    <row r="496" spans="1:510" ht="16.5" customHeight="1" x14ac:dyDescent="0.2">
      <c r="A496" s="20">
        <v>1715</v>
      </c>
      <c r="B496" s="34" t="s">
        <v>70</v>
      </c>
      <c r="C496" s="34" t="s">
        <v>434</v>
      </c>
      <c r="D496" s="20" t="s">
        <v>51</v>
      </c>
      <c r="E496" s="20" t="s">
        <v>1345</v>
      </c>
      <c r="F496" s="22" t="s">
        <v>88</v>
      </c>
      <c r="G496" s="34" t="s">
        <v>520</v>
      </c>
      <c r="H496" s="20" t="s">
        <v>89</v>
      </c>
      <c r="I496" s="20" t="s">
        <v>27</v>
      </c>
      <c r="J496" s="35" t="s">
        <v>660</v>
      </c>
      <c r="K496" s="36"/>
      <c r="L496" s="36"/>
      <c r="M496" s="36"/>
      <c r="N496" s="36"/>
      <c r="O496" s="55">
        <v>6424458145</v>
      </c>
      <c r="P496" s="37"/>
      <c r="Q496" s="34">
        <v>1</v>
      </c>
      <c r="R496" s="38"/>
      <c r="S496" s="39" t="s">
        <v>36</v>
      </c>
      <c r="T496" s="37">
        <f t="shared" si="9"/>
        <v>6424458145</v>
      </c>
      <c r="U496" s="27" t="s">
        <v>39</v>
      </c>
      <c r="V496" s="28" t="s">
        <v>40</v>
      </c>
      <c r="W496"/>
      <c r="X496"/>
      <c r="Y496"/>
      <c r="Z496"/>
      <c r="AA496"/>
      <c r="AB496"/>
      <c r="AC496"/>
      <c r="AD496"/>
      <c r="AE496"/>
      <c r="AF496"/>
      <c r="AG496"/>
      <c r="AH496"/>
      <c r="AI496"/>
      <c r="AJ496"/>
      <c r="AK496"/>
      <c r="AL496"/>
      <c r="AM496"/>
      <c r="AN496"/>
      <c r="AO496"/>
      <c r="AP496"/>
      <c r="AQ496"/>
      <c r="AR496"/>
      <c r="AS496"/>
      <c r="AT496"/>
      <c r="AU496"/>
      <c r="AV496"/>
      <c r="AW496"/>
      <c r="AX496"/>
      <c r="AY496"/>
      <c r="AZ496"/>
      <c r="BA496"/>
      <c r="BB496"/>
      <c r="BC496"/>
      <c r="BD496"/>
      <c r="BE496"/>
      <c r="BF496"/>
      <c r="BG496"/>
      <c r="BH496"/>
      <c r="BI496"/>
      <c r="BJ496"/>
      <c r="BK496"/>
      <c r="BL496"/>
      <c r="BM496"/>
      <c r="BN496"/>
      <c r="BO496"/>
      <c r="BP496"/>
      <c r="BQ496"/>
      <c r="BR496"/>
      <c r="BS496"/>
      <c r="BT496"/>
      <c r="BU496"/>
      <c r="BV496"/>
      <c r="BW496"/>
      <c r="BX496"/>
      <c r="BY496"/>
      <c r="BZ496"/>
      <c r="CA496"/>
      <c r="CB496"/>
      <c r="CC496"/>
      <c r="CD496"/>
      <c r="CE496"/>
      <c r="CF496"/>
      <c r="CG496"/>
      <c r="CH496"/>
      <c r="CI496"/>
      <c r="CJ496"/>
      <c r="CK496"/>
      <c r="CL496"/>
      <c r="CM496"/>
      <c r="CN496"/>
      <c r="CO496"/>
      <c r="CP496"/>
      <c r="CQ496"/>
      <c r="CR496"/>
      <c r="CS496"/>
      <c r="CT496"/>
      <c r="CU496"/>
      <c r="CV496"/>
      <c r="CW496"/>
      <c r="CX496"/>
      <c r="CY496"/>
      <c r="CZ496"/>
      <c r="DA496"/>
      <c r="DB496"/>
      <c r="DC496"/>
      <c r="DD496"/>
      <c r="DE496"/>
      <c r="DF496"/>
      <c r="DG496"/>
      <c r="DH496"/>
      <c r="DI496"/>
      <c r="DJ496"/>
      <c r="DK496"/>
      <c r="DL496"/>
      <c r="DM496"/>
      <c r="DN496"/>
      <c r="DO496"/>
      <c r="DP496"/>
      <c r="DQ496"/>
      <c r="DR496"/>
      <c r="DS496"/>
      <c r="DT496"/>
      <c r="DU496"/>
      <c r="DV496"/>
      <c r="DW496"/>
      <c r="DX496"/>
      <c r="DY496"/>
      <c r="DZ496"/>
      <c r="EA496"/>
      <c r="EB496"/>
      <c r="EC496"/>
      <c r="ED496"/>
      <c r="EE496"/>
      <c r="EF496"/>
      <c r="EG496"/>
      <c r="EH496"/>
      <c r="EI496"/>
      <c r="EJ496"/>
      <c r="EK496"/>
      <c r="EL496"/>
      <c r="EM496"/>
      <c r="EN496"/>
      <c r="EO496"/>
      <c r="EP496"/>
      <c r="EQ496"/>
      <c r="ER496"/>
      <c r="ES496"/>
      <c r="ET496"/>
      <c r="EU496"/>
      <c r="EV496"/>
      <c r="EW496"/>
      <c r="EX496"/>
      <c r="EY496"/>
      <c r="EZ496"/>
      <c r="FA496"/>
      <c r="FB496"/>
      <c r="FC496"/>
      <c r="FD496"/>
      <c r="FE496"/>
      <c r="FF496"/>
      <c r="FG496"/>
      <c r="FH496"/>
      <c r="FI496"/>
      <c r="FJ496"/>
      <c r="FK496"/>
      <c r="FL496"/>
      <c r="FM496"/>
      <c r="FN496"/>
      <c r="FO496"/>
      <c r="FP496"/>
      <c r="FQ496"/>
      <c r="FR496"/>
      <c r="FS496"/>
      <c r="FT496"/>
      <c r="FU496"/>
      <c r="FV496"/>
      <c r="FW496"/>
      <c r="FX496"/>
      <c r="FY496"/>
      <c r="FZ496"/>
      <c r="GA496"/>
      <c r="GB496"/>
      <c r="GC496"/>
      <c r="GD496"/>
      <c r="GE496"/>
      <c r="GF496"/>
      <c r="GG496"/>
      <c r="GH496"/>
      <c r="GI496"/>
      <c r="GJ496"/>
      <c r="GK496"/>
      <c r="GL496"/>
      <c r="GM496"/>
      <c r="GN496"/>
      <c r="GO496"/>
      <c r="GP496"/>
      <c r="GQ496"/>
      <c r="GR496"/>
      <c r="GS496"/>
      <c r="GT496"/>
      <c r="GU496"/>
      <c r="GV496"/>
      <c r="GW496"/>
      <c r="GX496"/>
      <c r="GY496"/>
      <c r="GZ496"/>
      <c r="HA496"/>
      <c r="HB496"/>
      <c r="HC496"/>
      <c r="HD496"/>
      <c r="HE496"/>
      <c r="HF496"/>
      <c r="HG496"/>
      <c r="HH496"/>
      <c r="HI496"/>
      <c r="HJ496"/>
      <c r="HK496"/>
      <c r="HL496"/>
      <c r="HM496"/>
      <c r="HN496"/>
      <c r="HO496"/>
      <c r="HP496"/>
      <c r="HQ496"/>
      <c r="HR496"/>
      <c r="HS496"/>
      <c r="HT496"/>
      <c r="HU496"/>
      <c r="HV496"/>
      <c r="HW496"/>
      <c r="HX496"/>
      <c r="HY496"/>
      <c r="HZ496"/>
      <c r="IA496"/>
      <c r="IB496"/>
      <c r="IC496"/>
      <c r="ID496"/>
      <c r="IE496"/>
      <c r="IF496"/>
      <c r="IG496"/>
      <c r="IH496"/>
      <c r="II496"/>
      <c r="IJ496"/>
      <c r="IK496"/>
      <c r="IL496"/>
      <c r="IM496"/>
      <c r="IN496"/>
      <c r="IO496"/>
      <c r="IP496"/>
      <c r="IQ496"/>
      <c r="IR496"/>
      <c r="IS496"/>
      <c r="IT496"/>
      <c r="IU496"/>
      <c r="IV496"/>
      <c r="IW496"/>
      <c r="IX496"/>
      <c r="IY496"/>
      <c r="IZ496"/>
      <c r="JA496"/>
      <c r="JB496"/>
      <c r="JC496"/>
      <c r="JD496"/>
      <c r="JE496"/>
      <c r="JF496"/>
      <c r="JG496"/>
      <c r="JH496"/>
      <c r="JI496"/>
      <c r="JJ496"/>
      <c r="JK496"/>
      <c r="JL496"/>
      <c r="JM496"/>
      <c r="JN496"/>
      <c r="JO496"/>
      <c r="JP496"/>
      <c r="JQ496"/>
      <c r="JR496"/>
      <c r="JS496"/>
      <c r="JT496"/>
      <c r="JU496"/>
      <c r="JV496"/>
      <c r="JW496"/>
      <c r="JX496"/>
      <c r="JY496"/>
      <c r="JZ496"/>
      <c r="KA496"/>
      <c r="KB496"/>
      <c r="KC496"/>
      <c r="KD496"/>
      <c r="KE496"/>
      <c r="KF496"/>
      <c r="KG496"/>
      <c r="KH496"/>
      <c r="KI496"/>
      <c r="KJ496"/>
      <c r="KK496"/>
      <c r="KL496"/>
      <c r="KM496"/>
      <c r="KN496"/>
      <c r="KO496"/>
      <c r="KP496"/>
      <c r="KQ496"/>
      <c r="KR496"/>
      <c r="KS496"/>
      <c r="KT496"/>
      <c r="KU496"/>
      <c r="KV496"/>
      <c r="KW496"/>
      <c r="KX496"/>
      <c r="KY496"/>
      <c r="KZ496"/>
      <c r="LA496"/>
      <c r="LB496"/>
      <c r="LC496"/>
      <c r="LD496"/>
      <c r="LE496"/>
      <c r="LF496"/>
      <c r="LG496"/>
      <c r="LH496"/>
      <c r="LI496"/>
      <c r="LJ496"/>
      <c r="LK496"/>
      <c r="LL496"/>
      <c r="LM496"/>
      <c r="LN496"/>
      <c r="LO496"/>
      <c r="LP496"/>
      <c r="LQ496"/>
      <c r="LR496"/>
      <c r="LS496"/>
      <c r="LT496"/>
      <c r="LU496"/>
      <c r="LV496"/>
      <c r="LW496"/>
      <c r="LX496"/>
      <c r="LY496"/>
      <c r="LZ496"/>
      <c r="MA496"/>
      <c r="MB496"/>
      <c r="MC496"/>
      <c r="MD496"/>
      <c r="ME496"/>
      <c r="MF496"/>
      <c r="MG496"/>
      <c r="MH496"/>
      <c r="MI496"/>
      <c r="MJ496"/>
      <c r="MK496"/>
      <c r="ML496"/>
      <c r="MM496"/>
      <c r="MN496"/>
      <c r="MO496"/>
      <c r="MP496"/>
      <c r="MQ496"/>
      <c r="MR496"/>
      <c r="MS496"/>
      <c r="MT496"/>
      <c r="MU496"/>
      <c r="MV496"/>
      <c r="MW496"/>
      <c r="MX496"/>
      <c r="MY496"/>
      <c r="MZ496"/>
      <c r="NA496"/>
      <c r="NB496"/>
      <c r="NC496"/>
      <c r="ND496"/>
      <c r="NE496"/>
      <c r="NF496"/>
      <c r="NG496"/>
      <c r="NH496"/>
      <c r="NI496"/>
      <c r="NJ496"/>
      <c r="NK496"/>
      <c r="NL496"/>
      <c r="NM496"/>
      <c r="NN496"/>
      <c r="NO496"/>
      <c r="NP496"/>
      <c r="NQ496"/>
      <c r="NR496"/>
      <c r="NS496"/>
      <c r="NT496"/>
      <c r="NU496"/>
      <c r="NV496"/>
      <c r="NW496"/>
      <c r="NX496"/>
      <c r="NY496"/>
      <c r="NZ496"/>
      <c r="OA496"/>
      <c r="OB496"/>
      <c r="OC496"/>
      <c r="OD496"/>
      <c r="OE496"/>
      <c r="OF496"/>
      <c r="OG496"/>
      <c r="OH496"/>
      <c r="OI496"/>
      <c r="OJ496"/>
      <c r="OK496"/>
      <c r="OL496"/>
      <c r="OM496"/>
      <c r="ON496"/>
      <c r="OO496"/>
      <c r="OP496"/>
      <c r="OQ496"/>
      <c r="OR496"/>
      <c r="OS496"/>
      <c r="OT496"/>
      <c r="OU496"/>
      <c r="OV496"/>
      <c r="OW496"/>
      <c r="OX496"/>
      <c r="OY496"/>
      <c r="OZ496"/>
      <c r="PA496"/>
      <c r="PB496"/>
      <c r="PC496"/>
      <c r="PD496"/>
      <c r="PE496"/>
      <c r="PF496"/>
      <c r="PG496"/>
      <c r="PH496"/>
      <c r="PI496"/>
      <c r="PJ496"/>
      <c r="PK496"/>
      <c r="PL496"/>
      <c r="PM496"/>
      <c r="PN496"/>
      <c r="PO496"/>
      <c r="PP496"/>
      <c r="PQ496"/>
      <c r="PR496"/>
      <c r="PS496"/>
      <c r="PT496"/>
      <c r="PU496"/>
      <c r="PV496"/>
      <c r="PW496"/>
      <c r="PX496"/>
      <c r="PY496"/>
      <c r="PZ496"/>
      <c r="QA496"/>
      <c r="QB496"/>
      <c r="QC496"/>
      <c r="QD496"/>
      <c r="QE496"/>
      <c r="QF496"/>
      <c r="QG496"/>
      <c r="QH496"/>
      <c r="QI496"/>
      <c r="QJ496"/>
      <c r="QK496"/>
      <c r="QL496"/>
      <c r="QM496"/>
      <c r="QN496"/>
      <c r="QO496"/>
      <c r="QP496"/>
      <c r="QQ496"/>
      <c r="QR496"/>
      <c r="QS496"/>
      <c r="QT496"/>
      <c r="QU496"/>
      <c r="QV496"/>
      <c r="QW496"/>
      <c r="QX496"/>
      <c r="QY496"/>
      <c r="QZ496"/>
      <c r="RA496"/>
      <c r="RB496"/>
      <c r="RC496"/>
      <c r="RD496"/>
      <c r="RE496"/>
      <c r="RF496"/>
      <c r="RG496"/>
      <c r="RH496"/>
      <c r="RI496"/>
      <c r="RJ496"/>
      <c r="RK496"/>
      <c r="RL496"/>
      <c r="RM496"/>
      <c r="RN496"/>
      <c r="RO496"/>
      <c r="RP496"/>
      <c r="RQ496"/>
      <c r="RR496"/>
      <c r="RS496"/>
      <c r="RT496"/>
      <c r="RU496"/>
      <c r="RV496"/>
      <c r="RW496"/>
      <c r="RX496"/>
      <c r="RY496"/>
      <c r="RZ496"/>
      <c r="SA496"/>
      <c r="SB496"/>
      <c r="SC496"/>
      <c r="SD496"/>
      <c r="SE496"/>
      <c r="SF496"/>
      <c r="SG496"/>
      <c r="SH496"/>
      <c r="SI496"/>
      <c r="SJ496"/>
      <c r="SK496"/>
      <c r="SL496"/>
      <c r="SM496"/>
      <c r="SN496"/>
      <c r="SO496"/>
      <c r="SP496"/>
    </row>
    <row r="497" spans="1:510" ht="16.5" customHeight="1" x14ac:dyDescent="0.2">
      <c r="A497" s="20">
        <v>1716</v>
      </c>
      <c r="B497" s="34" t="s">
        <v>70</v>
      </c>
      <c r="C497" s="34" t="s">
        <v>434</v>
      </c>
      <c r="D497" s="20" t="s">
        <v>51</v>
      </c>
      <c r="E497" s="20" t="s">
        <v>1345</v>
      </c>
      <c r="F497" s="22" t="s">
        <v>88</v>
      </c>
      <c r="G497" s="34" t="s">
        <v>520</v>
      </c>
      <c r="H497" s="20" t="s">
        <v>89</v>
      </c>
      <c r="I497" s="20" t="s">
        <v>27</v>
      </c>
      <c r="J497" s="35" t="s">
        <v>661</v>
      </c>
      <c r="K497" s="36"/>
      <c r="L497" s="36"/>
      <c r="M497" s="36"/>
      <c r="N497" s="36"/>
      <c r="O497" s="55">
        <v>771001448</v>
      </c>
      <c r="P497" s="37"/>
      <c r="Q497" s="34">
        <v>1</v>
      </c>
      <c r="R497" s="38"/>
      <c r="S497" s="39" t="s">
        <v>36</v>
      </c>
      <c r="T497" s="37">
        <f t="shared" si="9"/>
        <v>771001448</v>
      </c>
      <c r="U497" s="27" t="s">
        <v>39</v>
      </c>
      <c r="V497" s="28" t="s">
        <v>40</v>
      </c>
      <c r="W497"/>
      <c r="X497"/>
      <c r="Y497"/>
      <c r="Z497"/>
      <c r="AA497"/>
      <c r="AB497"/>
      <c r="AC497"/>
      <c r="AD497"/>
      <c r="AE497"/>
      <c r="AF497"/>
      <c r="AG497"/>
      <c r="AH497"/>
      <c r="AI497"/>
      <c r="AJ497"/>
      <c r="AK497"/>
      <c r="AL497"/>
      <c r="AM497"/>
      <c r="AN497"/>
      <c r="AO497"/>
      <c r="AP497"/>
      <c r="AQ497"/>
      <c r="AR497"/>
      <c r="AS497"/>
      <c r="AT497"/>
      <c r="AU497"/>
      <c r="AV497"/>
      <c r="AW497"/>
      <c r="AX497"/>
      <c r="AY497"/>
      <c r="AZ497"/>
      <c r="BA497"/>
      <c r="BB497"/>
      <c r="BC497"/>
      <c r="BD497"/>
      <c r="BE497"/>
      <c r="BF497"/>
      <c r="BG497"/>
      <c r="BH497"/>
      <c r="BI497"/>
      <c r="BJ497"/>
      <c r="BK497"/>
      <c r="BL497"/>
      <c r="BM497"/>
      <c r="BN497"/>
      <c r="BO497"/>
      <c r="BP497"/>
      <c r="BQ497"/>
      <c r="BR497"/>
      <c r="BS497"/>
      <c r="BT497"/>
      <c r="BU497"/>
      <c r="BV497"/>
      <c r="BW497"/>
      <c r="BX497"/>
      <c r="BY497"/>
      <c r="BZ497"/>
      <c r="CA497"/>
      <c r="CB497"/>
      <c r="CC497"/>
      <c r="CD497"/>
      <c r="CE497"/>
      <c r="CF497"/>
      <c r="CG497"/>
      <c r="CH497"/>
      <c r="CI497"/>
      <c r="CJ497"/>
      <c r="CK497"/>
      <c r="CL497"/>
      <c r="CM497"/>
      <c r="CN497"/>
      <c r="CO497"/>
      <c r="CP497"/>
      <c r="CQ497"/>
      <c r="CR497"/>
      <c r="CS497"/>
      <c r="CT497"/>
      <c r="CU497"/>
      <c r="CV497"/>
      <c r="CW497"/>
      <c r="CX497"/>
      <c r="CY497"/>
      <c r="CZ497"/>
      <c r="DA497"/>
      <c r="DB497"/>
      <c r="DC497"/>
      <c r="DD497"/>
      <c r="DE497"/>
      <c r="DF497"/>
      <c r="DG497"/>
      <c r="DH497"/>
      <c r="DI497"/>
      <c r="DJ497"/>
      <c r="DK497"/>
      <c r="DL497"/>
      <c r="DM497"/>
      <c r="DN497"/>
      <c r="DO497"/>
      <c r="DP497"/>
      <c r="DQ497"/>
      <c r="DR497"/>
      <c r="DS497"/>
      <c r="DT497"/>
      <c r="DU497"/>
      <c r="DV497"/>
      <c r="DW497"/>
      <c r="DX497"/>
      <c r="DY497"/>
      <c r="DZ497"/>
      <c r="EA497"/>
      <c r="EB497"/>
      <c r="EC497"/>
      <c r="ED497"/>
      <c r="EE497"/>
      <c r="EF497"/>
      <c r="EG497"/>
      <c r="EH497"/>
      <c r="EI497"/>
      <c r="EJ497"/>
      <c r="EK497"/>
      <c r="EL497"/>
      <c r="EM497"/>
      <c r="EN497"/>
      <c r="EO497"/>
      <c r="EP497"/>
      <c r="EQ497"/>
      <c r="ER497"/>
      <c r="ES497"/>
      <c r="ET497"/>
      <c r="EU497"/>
      <c r="EV497"/>
      <c r="EW497"/>
      <c r="EX497"/>
      <c r="EY497"/>
      <c r="EZ497"/>
      <c r="FA497"/>
      <c r="FB497"/>
      <c r="FC497"/>
      <c r="FD497"/>
      <c r="FE497"/>
      <c r="FF497"/>
      <c r="FG497"/>
      <c r="FH497"/>
      <c r="FI497"/>
      <c r="FJ497"/>
      <c r="FK497"/>
      <c r="FL497"/>
      <c r="FM497"/>
      <c r="FN497"/>
      <c r="FO497"/>
      <c r="FP497"/>
      <c r="FQ497"/>
      <c r="FR497"/>
      <c r="FS497"/>
      <c r="FT497"/>
      <c r="FU497"/>
      <c r="FV497"/>
      <c r="FW497"/>
      <c r="FX497"/>
      <c r="FY497"/>
      <c r="FZ497"/>
      <c r="GA497"/>
      <c r="GB497"/>
      <c r="GC497"/>
      <c r="GD497"/>
      <c r="GE497"/>
      <c r="GF497"/>
      <c r="GG497"/>
      <c r="GH497"/>
      <c r="GI497"/>
      <c r="GJ497"/>
      <c r="GK497"/>
      <c r="GL497"/>
      <c r="GM497"/>
      <c r="GN497"/>
      <c r="GO497"/>
      <c r="GP497"/>
      <c r="GQ497"/>
      <c r="GR497"/>
      <c r="GS497"/>
      <c r="GT497"/>
      <c r="GU497"/>
      <c r="GV497"/>
      <c r="GW497"/>
      <c r="GX497"/>
      <c r="GY497"/>
      <c r="GZ497"/>
      <c r="HA497"/>
      <c r="HB497"/>
      <c r="HC497"/>
      <c r="HD497"/>
      <c r="HE497"/>
      <c r="HF497"/>
      <c r="HG497"/>
      <c r="HH497"/>
      <c r="HI497"/>
      <c r="HJ497"/>
      <c r="HK497"/>
      <c r="HL497"/>
      <c r="HM497"/>
      <c r="HN497"/>
      <c r="HO497"/>
      <c r="HP497"/>
      <c r="HQ497"/>
      <c r="HR497"/>
      <c r="HS497"/>
      <c r="HT497"/>
      <c r="HU497"/>
      <c r="HV497"/>
      <c r="HW497"/>
      <c r="HX497"/>
      <c r="HY497"/>
      <c r="HZ497"/>
      <c r="IA497"/>
      <c r="IB497"/>
      <c r="IC497"/>
      <c r="ID497"/>
      <c r="IE497"/>
      <c r="IF497"/>
      <c r="IG497"/>
      <c r="IH497"/>
      <c r="II497"/>
      <c r="IJ497"/>
      <c r="IK497"/>
      <c r="IL497"/>
      <c r="IM497"/>
      <c r="IN497"/>
      <c r="IO497"/>
      <c r="IP497"/>
      <c r="IQ497"/>
      <c r="IR497"/>
      <c r="IS497"/>
      <c r="IT497"/>
      <c r="IU497"/>
      <c r="IV497"/>
      <c r="IW497"/>
      <c r="IX497"/>
      <c r="IY497"/>
      <c r="IZ497"/>
      <c r="JA497"/>
      <c r="JB497"/>
      <c r="JC497"/>
      <c r="JD497"/>
      <c r="JE497"/>
      <c r="JF497"/>
      <c r="JG497"/>
      <c r="JH497"/>
      <c r="JI497"/>
      <c r="JJ497"/>
      <c r="JK497"/>
      <c r="JL497"/>
      <c r="JM497"/>
      <c r="JN497"/>
      <c r="JO497"/>
      <c r="JP497"/>
      <c r="JQ497"/>
      <c r="JR497"/>
      <c r="JS497"/>
      <c r="JT497"/>
      <c r="JU497"/>
      <c r="JV497"/>
      <c r="JW497"/>
      <c r="JX497"/>
      <c r="JY497"/>
      <c r="JZ497"/>
      <c r="KA497"/>
      <c r="KB497"/>
      <c r="KC497"/>
      <c r="KD497"/>
      <c r="KE497"/>
      <c r="KF497"/>
      <c r="KG497"/>
      <c r="KH497"/>
      <c r="KI497"/>
      <c r="KJ497"/>
      <c r="KK497"/>
      <c r="KL497"/>
      <c r="KM497"/>
      <c r="KN497"/>
      <c r="KO497"/>
      <c r="KP497"/>
      <c r="KQ497"/>
      <c r="KR497"/>
      <c r="KS497"/>
      <c r="KT497"/>
      <c r="KU497"/>
      <c r="KV497"/>
      <c r="KW497"/>
      <c r="KX497"/>
      <c r="KY497"/>
      <c r="KZ497"/>
      <c r="LA497"/>
      <c r="LB497"/>
      <c r="LC497"/>
      <c r="LD497"/>
      <c r="LE497"/>
      <c r="LF497"/>
      <c r="LG497"/>
      <c r="LH497"/>
      <c r="LI497"/>
      <c r="LJ497"/>
      <c r="LK497"/>
      <c r="LL497"/>
      <c r="LM497"/>
      <c r="LN497"/>
      <c r="LO497"/>
      <c r="LP497"/>
      <c r="LQ497"/>
      <c r="LR497"/>
      <c r="LS497"/>
      <c r="LT497"/>
      <c r="LU497"/>
      <c r="LV497"/>
      <c r="LW497"/>
      <c r="LX497"/>
      <c r="LY497"/>
      <c r="LZ497"/>
      <c r="MA497"/>
      <c r="MB497"/>
      <c r="MC497"/>
      <c r="MD497"/>
      <c r="ME497"/>
      <c r="MF497"/>
      <c r="MG497"/>
      <c r="MH497"/>
      <c r="MI497"/>
      <c r="MJ497"/>
      <c r="MK497"/>
      <c r="ML497"/>
      <c r="MM497"/>
      <c r="MN497"/>
      <c r="MO497"/>
      <c r="MP497"/>
      <c r="MQ497"/>
      <c r="MR497"/>
      <c r="MS497"/>
      <c r="MT497"/>
      <c r="MU497"/>
      <c r="MV497"/>
      <c r="MW497"/>
      <c r="MX497"/>
      <c r="MY497"/>
      <c r="MZ497"/>
      <c r="NA497"/>
      <c r="NB497"/>
      <c r="NC497"/>
      <c r="ND497"/>
      <c r="NE497"/>
      <c r="NF497"/>
      <c r="NG497"/>
      <c r="NH497"/>
      <c r="NI497"/>
      <c r="NJ497"/>
      <c r="NK497"/>
      <c r="NL497"/>
      <c r="NM497"/>
      <c r="NN497"/>
      <c r="NO497"/>
      <c r="NP497"/>
      <c r="NQ497"/>
      <c r="NR497"/>
      <c r="NS497"/>
      <c r="NT497"/>
      <c r="NU497"/>
      <c r="NV497"/>
      <c r="NW497"/>
      <c r="NX497"/>
      <c r="NY497"/>
      <c r="NZ497"/>
      <c r="OA497"/>
      <c r="OB497"/>
      <c r="OC497"/>
      <c r="OD497"/>
      <c r="OE497"/>
      <c r="OF497"/>
      <c r="OG497"/>
      <c r="OH497"/>
      <c r="OI497"/>
      <c r="OJ497"/>
      <c r="OK497"/>
      <c r="OL497"/>
      <c r="OM497"/>
      <c r="ON497"/>
      <c r="OO497"/>
      <c r="OP497"/>
      <c r="OQ497"/>
      <c r="OR497"/>
      <c r="OS497"/>
      <c r="OT497"/>
      <c r="OU497"/>
      <c r="OV497"/>
      <c r="OW497"/>
      <c r="OX497"/>
      <c r="OY497"/>
      <c r="OZ497"/>
      <c r="PA497"/>
      <c r="PB497"/>
      <c r="PC497"/>
      <c r="PD497"/>
      <c r="PE497"/>
      <c r="PF497"/>
      <c r="PG497"/>
      <c r="PH497"/>
      <c r="PI497"/>
      <c r="PJ497"/>
      <c r="PK497"/>
      <c r="PL497"/>
      <c r="PM497"/>
      <c r="PN497"/>
      <c r="PO497"/>
      <c r="PP497"/>
      <c r="PQ497"/>
      <c r="PR497"/>
      <c r="PS497"/>
      <c r="PT497"/>
      <c r="PU497"/>
      <c r="PV497"/>
      <c r="PW497"/>
      <c r="PX497"/>
      <c r="PY497"/>
      <c r="PZ497"/>
      <c r="QA497"/>
      <c r="QB497"/>
      <c r="QC497"/>
      <c r="QD497"/>
      <c r="QE497"/>
      <c r="QF497"/>
      <c r="QG497"/>
      <c r="QH497"/>
      <c r="QI497"/>
      <c r="QJ497"/>
      <c r="QK497"/>
      <c r="QL497"/>
      <c r="QM497"/>
      <c r="QN497"/>
      <c r="QO497"/>
      <c r="QP497"/>
      <c r="QQ497"/>
      <c r="QR497"/>
      <c r="QS497"/>
      <c r="QT497"/>
      <c r="QU497"/>
      <c r="QV497"/>
      <c r="QW497"/>
      <c r="QX497"/>
      <c r="QY497"/>
      <c r="QZ497"/>
      <c r="RA497"/>
      <c r="RB497"/>
      <c r="RC497"/>
      <c r="RD497"/>
      <c r="RE497"/>
      <c r="RF497"/>
      <c r="RG497"/>
      <c r="RH497"/>
      <c r="RI497"/>
      <c r="RJ497"/>
      <c r="RK497"/>
      <c r="RL497"/>
      <c r="RM497"/>
      <c r="RN497"/>
      <c r="RO497"/>
      <c r="RP497"/>
      <c r="RQ497"/>
      <c r="RR497"/>
      <c r="RS497"/>
      <c r="RT497"/>
      <c r="RU497"/>
      <c r="RV497"/>
      <c r="RW497"/>
      <c r="RX497"/>
      <c r="RY497"/>
      <c r="RZ497"/>
      <c r="SA497"/>
      <c r="SB497"/>
      <c r="SC497"/>
      <c r="SD497"/>
      <c r="SE497"/>
      <c r="SF497"/>
      <c r="SG497"/>
      <c r="SH497"/>
      <c r="SI497"/>
      <c r="SJ497"/>
      <c r="SK497"/>
      <c r="SL497"/>
      <c r="SM497"/>
      <c r="SN497"/>
      <c r="SO497"/>
      <c r="SP497"/>
    </row>
    <row r="498" spans="1:510" ht="16.5" customHeight="1" x14ac:dyDescent="0.2">
      <c r="A498" s="20">
        <v>1717</v>
      </c>
      <c r="B498" s="34" t="s">
        <v>70</v>
      </c>
      <c r="C498" s="34" t="s">
        <v>434</v>
      </c>
      <c r="D498" s="20" t="s">
        <v>51</v>
      </c>
      <c r="E498" s="20" t="s">
        <v>1345</v>
      </c>
      <c r="F498" s="22" t="s">
        <v>88</v>
      </c>
      <c r="G498" s="34" t="s">
        <v>520</v>
      </c>
      <c r="H498" s="20" t="s">
        <v>89</v>
      </c>
      <c r="I498" s="20" t="s">
        <v>27</v>
      </c>
      <c r="J498" s="35" t="s">
        <v>662</v>
      </c>
      <c r="K498" s="36"/>
      <c r="L498" s="36"/>
      <c r="M498" s="36"/>
      <c r="N498" s="36"/>
      <c r="O498" s="55">
        <v>830952731</v>
      </c>
      <c r="P498" s="37"/>
      <c r="Q498" s="34">
        <v>1</v>
      </c>
      <c r="R498" s="38"/>
      <c r="S498" s="39" t="s">
        <v>36</v>
      </c>
      <c r="T498" s="37">
        <f t="shared" si="9"/>
        <v>830952731</v>
      </c>
      <c r="U498" s="27" t="s">
        <v>39</v>
      </c>
      <c r="V498" s="28" t="s">
        <v>40</v>
      </c>
      <c r="W498"/>
      <c r="X498"/>
      <c r="Y498"/>
      <c r="Z498"/>
      <c r="AA498"/>
      <c r="AB498"/>
      <c r="AC498"/>
      <c r="AD498"/>
      <c r="AE498"/>
      <c r="AF498"/>
      <c r="AG498"/>
      <c r="AH498"/>
      <c r="AI498"/>
      <c r="AJ498"/>
      <c r="AK498"/>
      <c r="AL498"/>
      <c r="AM498"/>
      <c r="AN498"/>
      <c r="AO498"/>
      <c r="AP498"/>
      <c r="AQ498"/>
      <c r="AR498"/>
      <c r="AS498"/>
      <c r="AT498"/>
      <c r="AU498"/>
      <c r="AV498"/>
      <c r="AW498"/>
      <c r="AX498"/>
      <c r="AY498"/>
      <c r="AZ498"/>
      <c r="BA498"/>
      <c r="BB498"/>
      <c r="BC498"/>
      <c r="BD498"/>
      <c r="BE498"/>
      <c r="BF498"/>
      <c r="BG498"/>
      <c r="BH498"/>
      <c r="BI498"/>
      <c r="BJ498"/>
      <c r="BK498"/>
      <c r="BL498"/>
      <c r="BM498"/>
      <c r="BN498"/>
      <c r="BO498"/>
      <c r="BP498"/>
      <c r="BQ498"/>
      <c r="BR498"/>
      <c r="BS498"/>
      <c r="BT498"/>
      <c r="BU498"/>
      <c r="BV498"/>
      <c r="BW498"/>
      <c r="BX498"/>
      <c r="BY498"/>
      <c r="BZ498"/>
      <c r="CA498"/>
      <c r="CB498"/>
      <c r="CC498"/>
      <c r="CD498"/>
      <c r="CE498"/>
      <c r="CF498"/>
      <c r="CG498"/>
      <c r="CH498"/>
      <c r="CI498"/>
      <c r="CJ498"/>
      <c r="CK498"/>
      <c r="CL498"/>
      <c r="CM498"/>
      <c r="CN498"/>
      <c r="CO498"/>
      <c r="CP498"/>
      <c r="CQ498"/>
      <c r="CR498"/>
      <c r="CS498"/>
      <c r="CT498"/>
      <c r="CU498"/>
      <c r="CV498"/>
      <c r="CW498"/>
      <c r="CX498"/>
      <c r="CY498"/>
      <c r="CZ498"/>
      <c r="DA498"/>
      <c r="DB498"/>
      <c r="DC498"/>
      <c r="DD498"/>
      <c r="DE498"/>
      <c r="DF498"/>
      <c r="DG498"/>
      <c r="DH498"/>
      <c r="DI498"/>
      <c r="DJ498"/>
      <c r="DK498"/>
      <c r="DL498"/>
      <c r="DM498"/>
      <c r="DN498"/>
      <c r="DO498"/>
      <c r="DP498"/>
      <c r="DQ498"/>
      <c r="DR498"/>
      <c r="DS498"/>
      <c r="DT498"/>
      <c r="DU498"/>
      <c r="DV498"/>
      <c r="DW498"/>
      <c r="DX498"/>
      <c r="DY498"/>
      <c r="DZ498"/>
      <c r="EA498"/>
      <c r="EB498"/>
      <c r="EC498"/>
      <c r="ED498"/>
      <c r="EE498"/>
      <c r="EF498"/>
      <c r="EG498"/>
      <c r="EH498"/>
      <c r="EI498"/>
      <c r="EJ498"/>
      <c r="EK498"/>
      <c r="EL498"/>
      <c r="EM498"/>
      <c r="EN498"/>
      <c r="EO498"/>
      <c r="EP498"/>
      <c r="EQ498"/>
      <c r="ER498"/>
      <c r="ES498"/>
      <c r="ET498"/>
      <c r="EU498"/>
      <c r="EV498"/>
      <c r="EW498"/>
      <c r="EX498"/>
      <c r="EY498"/>
      <c r="EZ498"/>
      <c r="FA498"/>
      <c r="FB498"/>
      <c r="FC498"/>
      <c r="FD498"/>
      <c r="FE498"/>
      <c r="FF498"/>
      <c r="FG498"/>
      <c r="FH498"/>
      <c r="FI498"/>
      <c r="FJ498"/>
      <c r="FK498"/>
      <c r="FL498"/>
      <c r="FM498"/>
      <c r="FN498"/>
      <c r="FO498"/>
      <c r="FP498"/>
      <c r="FQ498"/>
      <c r="FR498"/>
      <c r="FS498"/>
      <c r="FT498"/>
      <c r="FU498"/>
      <c r="FV498"/>
      <c r="FW498"/>
      <c r="FX498"/>
      <c r="FY498"/>
      <c r="FZ498"/>
      <c r="GA498"/>
      <c r="GB498"/>
      <c r="GC498"/>
      <c r="GD498"/>
      <c r="GE498"/>
      <c r="GF498"/>
      <c r="GG498"/>
      <c r="GH498"/>
      <c r="GI498"/>
      <c r="GJ498"/>
      <c r="GK498"/>
      <c r="GL498"/>
      <c r="GM498"/>
      <c r="GN498"/>
      <c r="GO498"/>
      <c r="GP498"/>
      <c r="GQ498"/>
      <c r="GR498"/>
      <c r="GS498"/>
      <c r="GT498"/>
      <c r="GU498"/>
      <c r="GV498"/>
      <c r="GW498"/>
      <c r="GX498"/>
      <c r="GY498"/>
      <c r="GZ498"/>
      <c r="HA498"/>
      <c r="HB498"/>
      <c r="HC498"/>
      <c r="HD498"/>
      <c r="HE498"/>
      <c r="HF498"/>
      <c r="HG498"/>
      <c r="HH498"/>
      <c r="HI498"/>
      <c r="HJ498"/>
      <c r="HK498"/>
      <c r="HL498"/>
      <c r="HM498"/>
      <c r="HN498"/>
      <c r="HO498"/>
      <c r="HP498"/>
      <c r="HQ498"/>
      <c r="HR498"/>
      <c r="HS498"/>
      <c r="HT498"/>
      <c r="HU498"/>
      <c r="HV498"/>
      <c r="HW498"/>
      <c r="HX498"/>
      <c r="HY498"/>
      <c r="HZ498"/>
      <c r="IA498"/>
      <c r="IB498"/>
      <c r="IC498"/>
      <c r="ID498"/>
      <c r="IE498"/>
      <c r="IF498"/>
      <c r="IG498"/>
      <c r="IH498"/>
      <c r="II498"/>
      <c r="IJ498"/>
      <c r="IK498"/>
      <c r="IL498"/>
      <c r="IM498"/>
      <c r="IN498"/>
      <c r="IO498"/>
      <c r="IP498"/>
      <c r="IQ498"/>
      <c r="IR498"/>
      <c r="IS498"/>
      <c r="IT498"/>
      <c r="IU498"/>
      <c r="IV498"/>
      <c r="IW498"/>
      <c r="IX498"/>
      <c r="IY498"/>
      <c r="IZ498"/>
      <c r="JA498"/>
      <c r="JB498"/>
      <c r="JC498"/>
      <c r="JD498"/>
      <c r="JE498"/>
      <c r="JF498"/>
      <c r="JG498"/>
      <c r="JH498"/>
      <c r="JI498"/>
      <c r="JJ498"/>
      <c r="JK498"/>
      <c r="JL498"/>
      <c r="JM498"/>
      <c r="JN498"/>
      <c r="JO498"/>
      <c r="JP498"/>
      <c r="JQ498"/>
      <c r="JR498"/>
      <c r="JS498"/>
      <c r="JT498"/>
      <c r="JU498"/>
      <c r="JV498"/>
      <c r="JW498"/>
      <c r="JX498"/>
      <c r="JY498"/>
      <c r="JZ498"/>
      <c r="KA498"/>
      <c r="KB498"/>
      <c r="KC498"/>
      <c r="KD498"/>
      <c r="KE498"/>
      <c r="KF498"/>
      <c r="KG498"/>
      <c r="KH498"/>
      <c r="KI498"/>
      <c r="KJ498"/>
      <c r="KK498"/>
      <c r="KL498"/>
      <c r="KM498"/>
      <c r="KN498"/>
      <c r="KO498"/>
      <c r="KP498"/>
      <c r="KQ498"/>
      <c r="KR498"/>
      <c r="KS498"/>
      <c r="KT498"/>
      <c r="KU498"/>
      <c r="KV498"/>
      <c r="KW498"/>
      <c r="KX498"/>
      <c r="KY498"/>
      <c r="KZ498"/>
      <c r="LA498"/>
      <c r="LB498"/>
      <c r="LC498"/>
      <c r="LD498"/>
      <c r="LE498"/>
      <c r="LF498"/>
      <c r="LG498"/>
      <c r="LH498"/>
      <c r="LI498"/>
      <c r="LJ498"/>
      <c r="LK498"/>
      <c r="LL498"/>
      <c r="LM498"/>
      <c r="LN498"/>
      <c r="LO498"/>
      <c r="LP498"/>
      <c r="LQ498"/>
      <c r="LR498"/>
      <c r="LS498"/>
      <c r="LT498"/>
      <c r="LU498"/>
      <c r="LV498"/>
      <c r="LW498"/>
      <c r="LX498"/>
      <c r="LY498"/>
      <c r="LZ498"/>
      <c r="MA498"/>
      <c r="MB498"/>
      <c r="MC498"/>
      <c r="MD498"/>
      <c r="ME498"/>
      <c r="MF498"/>
      <c r="MG498"/>
      <c r="MH498"/>
      <c r="MI498"/>
      <c r="MJ498"/>
      <c r="MK498"/>
      <c r="ML498"/>
      <c r="MM498"/>
      <c r="MN498"/>
      <c r="MO498"/>
      <c r="MP498"/>
      <c r="MQ498"/>
      <c r="MR498"/>
      <c r="MS498"/>
      <c r="MT498"/>
      <c r="MU498"/>
      <c r="MV498"/>
      <c r="MW498"/>
      <c r="MX498"/>
      <c r="MY498"/>
      <c r="MZ498"/>
      <c r="NA498"/>
      <c r="NB498"/>
      <c r="NC498"/>
      <c r="ND498"/>
      <c r="NE498"/>
      <c r="NF498"/>
      <c r="NG498"/>
      <c r="NH498"/>
      <c r="NI498"/>
      <c r="NJ498"/>
      <c r="NK498"/>
      <c r="NL498"/>
      <c r="NM498"/>
      <c r="NN498"/>
      <c r="NO498"/>
      <c r="NP498"/>
      <c r="NQ498"/>
      <c r="NR498"/>
      <c r="NS498"/>
      <c r="NT498"/>
      <c r="NU498"/>
      <c r="NV498"/>
      <c r="NW498"/>
      <c r="NX498"/>
      <c r="NY498"/>
      <c r="NZ498"/>
      <c r="OA498"/>
      <c r="OB498"/>
      <c r="OC498"/>
      <c r="OD498"/>
      <c r="OE498"/>
      <c r="OF498"/>
      <c r="OG498"/>
      <c r="OH498"/>
      <c r="OI498"/>
      <c r="OJ498"/>
      <c r="OK498"/>
      <c r="OL498"/>
      <c r="OM498"/>
      <c r="ON498"/>
      <c r="OO498"/>
      <c r="OP498"/>
      <c r="OQ498"/>
      <c r="OR498"/>
      <c r="OS498"/>
      <c r="OT498"/>
      <c r="OU498"/>
      <c r="OV498"/>
      <c r="OW498"/>
      <c r="OX498"/>
      <c r="OY498"/>
      <c r="OZ498"/>
      <c r="PA498"/>
      <c r="PB498"/>
      <c r="PC498"/>
      <c r="PD498"/>
      <c r="PE498"/>
      <c r="PF498"/>
      <c r="PG498"/>
      <c r="PH498"/>
      <c r="PI498"/>
      <c r="PJ498"/>
      <c r="PK498"/>
      <c r="PL498"/>
      <c r="PM498"/>
      <c r="PN498"/>
      <c r="PO498"/>
      <c r="PP498"/>
      <c r="PQ498"/>
      <c r="PR498"/>
      <c r="PS498"/>
      <c r="PT498"/>
      <c r="PU498"/>
      <c r="PV498"/>
      <c r="PW498"/>
      <c r="PX498"/>
      <c r="PY498"/>
      <c r="PZ498"/>
      <c r="QA498"/>
      <c r="QB498"/>
      <c r="QC498"/>
      <c r="QD498"/>
      <c r="QE498"/>
      <c r="QF498"/>
      <c r="QG498"/>
      <c r="QH498"/>
      <c r="QI498"/>
      <c r="QJ498"/>
      <c r="QK498"/>
      <c r="QL498"/>
      <c r="QM498"/>
      <c r="QN498"/>
      <c r="QO498"/>
      <c r="QP498"/>
      <c r="QQ498"/>
      <c r="QR498"/>
      <c r="QS498"/>
      <c r="QT498"/>
      <c r="QU498"/>
      <c r="QV498"/>
      <c r="QW498"/>
      <c r="QX498"/>
      <c r="QY498"/>
      <c r="QZ498"/>
      <c r="RA498"/>
      <c r="RB498"/>
      <c r="RC498"/>
      <c r="RD498"/>
      <c r="RE498"/>
      <c r="RF498"/>
      <c r="RG498"/>
      <c r="RH498"/>
      <c r="RI498"/>
      <c r="RJ498"/>
      <c r="RK498"/>
      <c r="RL498"/>
      <c r="RM498"/>
      <c r="RN498"/>
      <c r="RO498"/>
      <c r="RP498"/>
      <c r="RQ498"/>
      <c r="RR498"/>
      <c r="RS498"/>
      <c r="RT498"/>
      <c r="RU498"/>
      <c r="RV498"/>
      <c r="RW498"/>
      <c r="RX498"/>
      <c r="RY498"/>
      <c r="RZ498"/>
      <c r="SA498"/>
      <c r="SB498"/>
      <c r="SC498"/>
      <c r="SD498"/>
      <c r="SE498"/>
      <c r="SF498"/>
      <c r="SG498"/>
      <c r="SH498"/>
      <c r="SI498"/>
      <c r="SJ498"/>
      <c r="SK498"/>
      <c r="SL498"/>
      <c r="SM498"/>
      <c r="SN498"/>
      <c r="SO498"/>
      <c r="SP498"/>
    </row>
    <row r="499" spans="1:510" ht="16.5" customHeight="1" x14ac:dyDescent="0.2">
      <c r="A499" s="20">
        <v>1718</v>
      </c>
      <c r="B499" s="34" t="s">
        <v>70</v>
      </c>
      <c r="C499" s="34" t="s">
        <v>434</v>
      </c>
      <c r="D499" s="20" t="s">
        <v>51</v>
      </c>
      <c r="E499" s="20" t="s">
        <v>1345</v>
      </c>
      <c r="F499" s="22" t="s">
        <v>88</v>
      </c>
      <c r="G499" s="34" t="s">
        <v>520</v>
      </c>
      <c r="H499" s="20" t="s">
        <v>89</v>
      </c>
      <c r="I499" s="20" t="s">
        <v>27</v>
      </c>
      <c r="J499" s="35" t="s">
        <v>663</v>
      </c>
      <c r="K499" s="36"/>
      <c r="L499" s="36"/>
      <c r="M499" s="36"/>
      <c r="N499" s="36"/>
      <c r="O499" s="55">
        <v>500000000</v>
      </c>
      <c r="P499" s="37"/>
      <c r="Q499" s="34">
        <v>1</v>
      </c>
      <c r="R499" s="38"/>
      <c r="S499" s="39" t="s">
        <v>36</v>
      </c>
      <c r="T499" s="37">
        <f t="shared" si="9"/>
        <v>500000000</v>
      </c>
      <c r="U499" s="27" t="s">
        <v>39</v>
      </c>
      <c r="V499" s="28" t="s">
        <v>40</v>
      </c>
      <c r="W499"/>
      <c r="X499"/>
      <c r="Y499"/>
      <c r="Z499"/>
      <c r="AA499"/>
      <c r="AB499"/>
      <c r="AC499"/>
      <c r="AD499"/>
      <c r="AE499"/>
      <c r="AF499"/>
      <c r="AG499"/>
      <c r="AH499"/>
      <c r="AI499"/>
      <c r="AJ499"/>
      <c r="AK499"/>
      <c r="AL499"/>
      <c r="AM499"/>
      <c r="AN499"/>
      <c r="AO499"/>
      <c r="AP499"/>
      <c r="AQ499"/>
      <c r="AR499"/>
      <c r="AS499"/>
      <c r="AT499"/>
      <c r="AU499"/>
      <c r="AV499"/>
      <c r="AW499"/>
      <c r="AX499"/>
      <c r="AY499"/>
      <c r="AZ499"/>
      <c r="BA499"/>
      <c r="BB499"/>
      <c r="BC499"/>
      <c r="BD499"/>
      <c r="BE499"/>
      <c r="BF499"/>
      <c r="BG499"/>
      <c r="BH499"/>
      <c r="BI499"/>
      <c r="BJ499"/>
      <c r="BK499"/>
      <c r="BL499"/>
      <c r="BM499"/>
      <c r="BN499"/>
      <c r="BO499"/>
      <c r="BP499"/>
      <c r="BQ499"/>
      <c r="BR499"/>
      <c r="BS499"/>
      <c r="BT499"/>
      <c r="BU499"/>
      <c r="BV499"/>
      <c r="BW499"/>
      <c r="BX499"/>
      <c r="BY499"/>
      <c r="BZ499"/>
      <c r="CA499"/>
      <c r="CB499"/>
      <c r="CC499"/>
      <c r="CD499"/>
      <c r="CE499"/>
      <c r="CF499"/>
      <c r="CG499"/>
      <c r="CH499"/>
      <c r="CI499"/>
      <c r="CJ499"/>
      <c r="CK499"/>
      <c r="CL499"/>
      <c r="CM499"/>
      <c r="CN499"/>
      <c r="CO499"/>
      <c r="CP499"/>
      <c r="CQ499"/>
      <c r="CR499"/>
      <c r="CS499"/>
      <c r="CT499"/>
      <c r="CU499"/>
      <c r="CV499"/>
      <c r="CW499"/>
      <c r="CX499"/>
      <c r="CY499"/>
      <c r="CZ499"/>
      <c r="DA499"/>
      <c r="DB499"/>
      <c r="DC499"/>
      <c r="DD499"/>
      <c r="DE499"/>
      <c r="DF499"/>
      <c r="DG499"/>
      <c r="DH499"/>
      <c r="DI499"/>
      <c r="DJ499"/>
      <c r="DK499"/>
      <c r="DL499"/>
      <c r="DM499"/>
      <c r="DN499"/>
      <c r="DO499"/>
      <c r="DP499"/>
      <c r="DQ499"/>
      <c r="DR499"/>
      <c r="DS499"/>
      <c r="DT499"/>
      <c r="DU499"/>
      <c r="DV499"/>
      <c r="DW499"/>
      <c r="DX499"/>
      <c r="DY499"/>
      <c r="DZ499"/>
      <c r="EA499"/>
      <c r="EB499"/>
      <c r="EC499"/>
      <c r="ED499"/>
      <c r="EE499"/>
      <c r="EF499"/>
      <c r="EG499"/>
      <c r="EH499"/>
      <c r="EI499"/>
      <c r="EJ499"/>
      <c r="EK499"/>
      <c r="EL499"/>
      <c r="EM499"/>
      <c r="EN499"/>
      <c r="EO499"/>
      <c r="EP499"/>
      <c r="EQ499"/>
      <c r="ER499"/>
      <c r="ES499"/>
      <c r="ET499"/>
      <c r="EU499"/>
      <c r="EV499"/>
      <c r="EW499"/>
      <c r="EX499"/>
      <c r="EY499"/>
      <c r="EZ499"/>
      <c r="FA499"/>
      <c r="FB499"/>
      <c r="FC499"/>
      <c r="FD499"/>
      <c r="FE499"/>
      <c r="FF499"/>
      <c r="FG499"/>
      <c r="FH499"/>
      <c r="FI499"/>
      <c r="FJ499"/>
      <c r="FK499"/>
      <c r="FL499"/>
      <c r="FM499"/>
      <c r="FN499"/>
      <c r="FO499"/>
      <c r="FP499"/>
      <c r="FQ499"/>
      <c r="FR499"/>
      <c r="FS499"/>
      <c r="FT499"/>
      <c r="FU499"/>
      <c r="FV499"/>
      <c r="FW499"/>
      <c r="FX499"/>
      <c r="FY499"/>
      <c r="FZ499"/>
      <c r="GA499"/>
      <c r="GB499"/>
      <c r="GC499"/>
      <c r="GD499"/>
      <c r="GE499"/>
      <c r="GF499"/>
      <c r="GG499"/>
      <c r="GH499"/>
      <c r="GI499"/>
      <c r="GJ499"/>
      <c r="GK499"/>
      <c r="GL499"/>
      <c r="GM499"/>
      <c r="GN499"/>
      <c r="GO499"/>
      <c r="GP499"/>
      <c r="GQ499"/>
      <c r="GR499"/>
      <c r="GS499"/>
      <c r="GT499"/>
      <c r="GU499"/>
      <c r="GV499"/>
      <c r="GW499"/>
      <c r="GX499"/>
      <c r="GY499"/>
      <c r="GZ499"/>
      <c r="HA499"/>
      <c r="HB499"/>
      <c r="HC499"/>
      <c r="HD499"/>
      <c r="HE499"/>
      <c r="HF499"/>
      <c r="HG499"/>
      <c r="HH499"/>
      <c r="HI499"/>
      <c r="HJ499"/>
      <c r="HK499"/>
      <c r="HL499"/>
      <c r="HM499"/>
      <c r="HN499"/>
      <c r="HO499"/>
      <c r="HP499"/>
      <c r="HQ499"/>
      <c r="HR499"/>
      <c r="HS499"/>
      <c r="HT499"/>
      <c r="HU499"/>
      <c r="HV499"/>
      <c r="HW499"/>
      <c r="HX499"/>
      <c r="HY499"/>
      <c r="HZ499"/>
      <c r="IA499"/>
      <c r="IB499"/>
      <c r="IC499"/>
      <c r="ID499"/>
      <c r="IE499"/>
      <c r="IF499"/>
      <c r="IG499"/>
      <c r="IH499"/>
      <c r="II499"/>
      <c r="IJ499"/>
      <c r="IK499"/>
      <c r="IL499"/>
      <c r="IM499"/>
      <c r="IN499"/>
      <c r="IO499"/>
      <c r="IP499"/>
      <c r="IQ499"/>
      <c r="IR499"/>
      <c r="IS499"/>
      <c r="IT499"/>
      <c r="IU499"/>
      <c r="IV499"/>
      <c r="IW499"/>
      <c r="IX499"/>
      <c r="IY499"/>
      <c r="IZ499"/>
      <c r="JA499"/>
      <c r="JB499"/>
      <c r="JC499"/>
      <c r="JD499"/>
      <c r="JE499"/>
      <c r="JF499"/>
      <c r="JG499"/>
      <c r="JH499"/>
      <c r="JI499"/>
      <c r="JJ499"/>
      <c r="JK499"/>
      <c r="JL499"/>
      <c r="JM499"/>
      <c r="JN499"/>
      <c r="JO499"/>
      <c r="JP499"/>
      <c r="JQ499"/>
      <c r="JR499"/>
      <c r="JS499"/>
      <c r="JT499"/>
      <c r="JU499"/>
      <c r="JV499"/>
      <c r="JW499"/>
      <c r="JX499"/>
      <c r="JY499"/>
      <c r="JZ499"/>
      <c r="KA499"/>
      <c r="KB499"/>
      <c r="KC499"/>
      <c r="KD499"/>
      <c r="KE499"/>
      <c r="KF499"/>
      <c r="KG499"/>
      <c r="KH499"/>
      <c r="KI499"/>
      <c r="KJ499"/>
      <c r="KK499"/>
      <c r="KL499"/>
      <c r="KM499"/>
      <c r="KN499"/>
      <c r="KO499"/>
      <c r="KP499"/>
      <c r="KQ499"/>
      <c r="KR499"/>
      <c r="KS499"/>
      <c r="KT499"/>
      <c r="KU499"/>
      <c r="KV499"/>
      <c r="KW499"/>
      <c r="KX499"/>
      <c r="KY499"/>
      <c r="KZ499"/>
      <c r="LA499"/>
      <c r="LB499"/>
      <c r="LC499"/>
      <c r="LD499"/>
      <c r="LE499"/>
      <c r="LF499"/>
      <c r="LG499"/>
      <c r="LH499"/>
      <c r="LI499"/>
      <c r="LJ499"/>
      <c r="LK499"/>
      <c r="LL499"/>
      <c r="LM499"/>
      <c r="LN499"/>
      <c r="LO499"/>
      <c r="LP499"/>
      <c r="LQ499"/>
      <c r="LR499"/>
      <c r="LS499"/>
      <c r="LT499"/>
      <c r="LU499"/>
      <c r="LV499"/>
      <c r="LW499"/>
      <c r="LX499"/>
      <c r="LY499"/>
      <c r="LZ499"/>
      <c r="MA499"/>
      <c r="MB499"/>
      <c r="MC499"/>
      <c r="MD499"/>
      <c r="ME499"/>
      <c r="MF499"/>
      <c r="MG499"/>
      <c r="MH499"/>
      <c r="MI499"/>
      <c r="MJ499"/>
      <c r="MK499"/>
      <c r="ML499"/>
      <c r="MM499"/>
      <c r="MN499"/>
      <c r="MO499"/>
      <c r="MP499"/>
      <c r="MQ499"/>
      <c r="MR499"/>
      <c r="MS499"/>
      <c r="MT499"/>
      <c r="MU499"/>
      <c r="MV499"/>
      <c r="MW499"/>
      <c r="MX499"/>
      <c r="MY499"/>
      <c r="MZ499"/>
      <c r="NA499"/>
      <c r="NB499"/>
      <c r="NC499"/>
      <c r="ND499"/>
      <c r="NE499"/>
      <c r="NF499"/>
      <c r="NG499"/>
      <c r="NH499"/>
      <c r="NI499"/>
      <c r="NJ499"/>
      <c r="NK499"/>
      <c r="NL499"/>
      <c r="NM499"/>
      <c r="NN499"/>
      <c r="NO499"/>
      <c r="NP499"/>
      <c r="NQ499"/>
      <c r="NR499"/>
      <c r="NS499"/>
      <c r="NT499"/>
      <c r="NU499"/>
      <c r="NV499"/>
      <c r="NW499"/>
      <c r="NX499"/>
      <c r="NY499"/>
      <c r="NZ499"/>
      <c r="OA499"/>
      <c r="OB499"/>
      <c r="OC499"/>
      <c r="OD499"/>
      <c r="OE499"/>
      <c r="OF499"/>
      <c r="OG499"/>
      <c r="OH499"/>
      <c r="OI499"/>
      <c r="OJ499"/>
      <c r="OK499"/>
      <c r="OL499"/>
      <c r="OM499"/>
      <c r="ON499"/>
      <c r="OO499"/>
      <c r="OP499"/>
      <c r="OQ499"/>
      <c r="OR499"/>
      <c r="OS499"/>
      <c r="OT499"/>
      <c r="OU499"/>
      <c r="OV499"/>
      <c r="OW499"/>
      <c r="OX499"/>
      <c r="OY499"/>
      <c r="OZ499"/>
      <c r="PA499"/>
      <c r="PB499"/>
      <c r="PC499"/>
      <c r="PD499"/>
      <c r="PE499"/>
      <c r="PF499"/>
      <c r="PG499"/>
      <c r="PH499"/>
      <c r="PI499"/>
      <c r="PJ499"/>
      <c r="PK499"/>
      <c r="PL499"/>
      <c r="PM499"/>
      <c r="PN499"/>
      <c r="PO499"/>
      <c r="PP499"/>
      <c r="PQ499"/>
      <c r="PR499"/>
      <c r="PS499"/>
      <c r="PT499"/>
      <c r="PU499"/>
      <c r="PV499"/>
      <c r="PW499"/>
      <c r="PX499"/>
      <c r="PY499"/>
      <c r="PZ499"/>
      <c r="QA499"/>
      <c r="QB499"/>
      <c r="QC499"/>
      <c r="QD499"/>
      <c r="QE499"/>
      <c r="QF499"/>
      <c r="QG499"/>
      <c r="QH499"/>
      <c r="QI499"/>
      <c r="QJ499"/>
      <c r="QK499"/>
      <c r="QL499"/>
      <c r="QM499"/>
      <c r="QN499"/>
      <c r="QO499"/>
      <c r="QP499"/>
      <c r="QQ499"/>
      <c r="QR499"/>
      <c r="QS499"/>
      <c r="QT499"/>
      <c r="QU499"/>
      <c r="QV499"/>
      <c r="QW499"/>
      <c r="QX499"/>
      <c r="QY499"/>
      <c r="QZ499"/>
      <c r="RA499"/>
      <c r="RB499"/>
      <c r="RC499"/>
      <c r="RD499"/>
      <c r="RE499"/>
      <c r="RF499"/>
      <c r="RG499"/>
      <c r="RH499"/>
      <c r="RI499"/>
      <c r="RJ499"/>
      <c r="RK499"/>
      <c r="RL499"/>
      <c r="RM499"/>
      <c r="RN499"/>
      <c r="RO499"/>
      <c r="RP499"/>
      <c r="RQ499"/>
      <c r="RR499"/>
      <c r="RS499"/>
      <c r="RT499"/>
      <c r="RU499"/>
      <c r="RV499"/>
      <c r="RW499"/>
      <c r="RX499"/>
      <c r="RY499"/>
      <c r="RZ499"/>
      <c r="SA499"/>
      <c r="SB499"/>
      <c r="SC499"/>
      <c r="SD499"/>
      <c r="SE499"/>
      <c r="SF499"/>
      <c r="SG499"/>
      <c r="SH499"/>
      <c r="SI499"/>
      <c r="SJ499"/>
      <c r="SK499"/>
      <c r="SL499"/>
      <c r="SM499"/>
      <c r="SN499"/>
      <c r="SO499"/>
      <c r="SP499"/>
    </row>
    <row r="500" spans="1:510" ht="16.5" customHeight="1" x14ac:dyDescent="0.2">
      <c r="A500" s="20">
        <v>1719</v>
      </c>
      <c r="B500" s="34" t="s">
        <v>70</v>
      </c>
      <c r="C500" s="34" t="s">
        <v>434</v>
      </c>
      <c r="D500" s="20" t="s">
        <v>51</v>
      </c>
      <c r="E500" s="20" t="s">
        <v>1345</v>
      </c>
      <c r="F500" s="22" t="s">
        <v>88</v>
      </c>
      <c r="G500" s="34" t="s">
        <v>520</v>
      </c>
      <c r="H500" s="20" t="s">
        <v>89</v>
      </c>
      <c r="I500" s="20" t="s">
        <v>27</v>
      </c>
      <c r="J500" s="35" t="s">
        <v>664</v>
      </c>
      <c r="K500" s="36"/>
      <c r="L500" s="36"/>
      <c r="M500" s="36"/>
      <c r="N500" s="36"/>
      <c r="O500" s="55">
        <v>500000000</v>
      </c>
      <c r="P500" s="37"/>
      <c r="Q500" s="34">
        <v>1</v>
      </c>
      <c r="R500" s="38"/>
      <c r="S500" s="39" t="s">
        <v>36</v>
      </c>
      <c r="T500" s="37">
        <f t="shared" si="9"/>
        <v>500000000</v>
      </c>
      <c r="U500" s="27" t="s">
        <v>39</v>
      </c>
      <c r="V500" s="28" t="s">
        <v>40</v>
      </c>
      <c r="W500"/>
      <c r="X500"/>
      <c r="Y500"/>
      <c r="Z500"/>
      <c r="AA500"/>
      <c r="AB500"/>
      <c r="AC500"/>
      <c r="AD500"/>
      <c r="AE500"/>
      <c r="AF500"/>
      <c r="AG500"/>
      <c r="AH500"/>
      <c r="AI500"/>
      <c r="AJ500"/>
      <c r="AK500"/>
      <c r="AL500"/>
      <c r="AM500"/>
      <c r="AN500"/>
      <c r="AO500"/>
      <c r="AP500"/>
      <c r="AQ500"/>
      <c r="AR500"/>
      <c r="AS500"/>
      <c r="AT500"/>
      <c r="AU500"/>
      <c r="AV500"/>
      <c r="AW500"/>
      <c r="AX500"/>
      <c r="AY500"/>
      <c r="AZ500"/>
      <c r="BA500"/>
      <c r="BB500"/>
      <c r="BC500"/>
      <c r="BD500"/>
      <c r="BE500"/>
      <c r="BF500"/>
      <c r="BG500"/>
      <c r="BH500"/>
      <c r="BI500"/>
      <c r="BJ500"/>
      <c r="BK500"/>
      <c r="BL500"/>
      <c r="BM500"/>
      <c r="BN500"/>
      <c r="BO500"/>
      <c r="BP500"/>
      <c r="BQ500"/>
      <c r="BR500"/>
      <c r="BS500"/>
      <c r="BT500"/>
      <c r="BU500"/>
      <c r="BV500"/>
      <c r="BW500"/>
      <c r="BX500"/>
      <c r="BY500"/>
      <c r="BZ500"/>
      <c r="CA500"/>
      <c r="CB500"/>
      <c r="CC500"/>
      <c r="CD500"/>
      <c r="CE500"/>
      <c r="CF500"/>
      <c r="CG500"/>
      <c r="CH500"/>
      <c r="CI500"/>
      <c r="CJ500"/>
      <c r="CK500"/>
      <c r="CL500"/>
      <c r="CM500"/>
      <c r="CN500"/>
      <c r="CO500"/>
      <c r="CP500"/>
      <c r="CQ500"/>
      <c r="CR500"/>
      <c r="CS500"/>
      <c r="CT500"/>
      <c r="CU500"/>
      <c r="CV500"/>
      <c r="CW500"/>
      <c r="CX500"/>
      <c r="CY500"/>
      <c r="CZ500"/>
      <c r="DA500"/>
      <c r="DB500"/>
      <c r="DC500"/>
      <c r="DD500"/>
      <c r="DE500"/>
      <c r="DF500"/>
      <c r="DG500"/>
      <c r="DH500"/>
      <c r="DI500"/>
      <c r="DJ500"/>
      <c r="DK500"/>
      <c r="DL500"/>
      <c r="DM500"/>
      <c r="DN500"/>
      <c r="DO500"/>
      <c r="DP500"/>
      <c r="DQ500"/>
      <c r="DR500"/>
      <c r="DS500"/>
      <c r="DT500"/>
      <c r="DU500"/>
      <c r="DV500"/>
      <c r="DW500"/>
      <c r="DX500"/>
      <c r="DY500"/>
      <c r="DZ500"/>
      <c r="EA500"/>
      <c r="EB500"/>
      <c r="EC500"/>
      <c r="ED500"/>
      <c r="EE500"/>
      <c r="EF500"/>
      <c r="EG500"/>
      <c r="EH500"/>
      <c r="EI500"/>
      <c r="EJ500"/>
      <c r="EK500"/>
      <c r="EL500"/>
      <c r="EM500"/>
      <c r="EN500"/>
      <c r="EO500"/>
      <c r="EP500"/>
      <c r="EQ500"/>
      <c r="ER500"/>
      <c r="ES500"/>
      <c r="ET500"/>
      <c r="EU500"/>
      <c r="EV500"/>
      <c r="EW500"/>
      <c r="EX500"/>
      <c r="EY500"/>
      <c r="EZ500"/>
      <c r="FA500"/>
      <c r="FB500"/>
      <c r="FC500"/>
      <c r="FD500"/>
      <c r="FE500"/>
      <c r="FF500"/>
      <c r="FG500"/>
      <c r="FH500"/>
      <c r="FI500"/>
      <c r="FJ500"/>
      <c r="FK500"/>
      <c r="FL500"/>
      <c r="FM500"/>
      <c r="FN500"/>
      <c r="FO500"/>
      <c r="FP500"/>
      <c r="FQ500"/>
      <c r="FR500"/>
      <c r="FS500"/>
      <c r="FT500"/>
      <c r="FU500"/>
      <c r="FV500"/>
      <c r="FW500"/>
      <c r="FX500"/>
      <c r="FY500"/>
      <c r="FZ500"/>
      <c r="GA500"/>
      <c r="GB500"/>
      <c r="GC500"/>
      <c r="GD500"/>
      <c r="GE500"/>
      <c r="GF500"/>
      <c r="GG500"/>
      <c r="GH500"/>
      <c r="GI500"/>
      <c r="GJ500"/>
      <c r="GK500"/>
      <c r="GL500"/>
      <c r="GM500"/>
      <c r="GN500"/>
      <c r="GO500"/>
      <c r="GP500"/>
      <c r="GQ500"/>
      <c r="GR500"/>
      <c r="GS500"/>
      <c r="GT500"/>
      <c r="GU500"/>
      <c r="GV500"/>
      <c r="GW500"/>
      <c r="GX500"/>
      <c r="GY500"/>
      <c r="GZ500"/>
      <c r="HA500"/>
      <c r="HB500"/>
      <c r="HC500"/>
      <c r="HD500"/>
      <c r="HE500"/>
      <c r="HF500"/>
      <c r="HG500"/>
      <c r="HH500"/>
      <c r="HI500"/>
      <c r="HJ500"/>
      <c r="HK500"/>
      <c r="HL500"/>
      <c r="HM500"/>
      <c r="HN500"/>
      <c r="HO500"/>
      <c r="HP500"/>
      <c r="HQ500"/>
      <c r="HR500"/>
      <c r="HS500"/>
      <c r="HT500"/>
      <c r="HU500"/>
      <c r="HV500"/>
      <c r="HW500"/>
      <c r="HX500"/>
      <c r="HY500"/>
      <c r="HZ500"/>
      <c r="IA500"/>
      <c r="IB500"/>
      <c r="IC500"/>
      <c r="ID500"/>
      <c r="IE500"/>
      <c r="IF500"/>
      <c r="IG500"/>
      <c r="IH500"/>
      <c r="II500"/>
      <c r="IJ500"/>
      <c r="IK500"/>
      <c r="IL500"/>
      <c r="IM500"/>
      <c r="IN500"/>
      <c r="IO500"/>
      <c r="IP500"/>
      <c r="IQ500"/>
      <c r="IR500"/>
      <c r="IS500"/>
      <c r="IT500"/>
      <c r="IU500"/>
      <c r="IV500"/>
      <c r="IW500"/>
      <c r="IX500"/>
      <c r="IY500"/>
      <c r="IZ500"/>
      <c r="JA500"/>
      <c r="JB500"/>
      <c r="JC500"/>
      <c r="JD500"/>
      <c r="JE500"/>
      <c r="JF500"/>
      <c r="JG500"/>
      <c r="JH500"/>
      <c r="JI500"/>
      <c r="JJ500"/>
      <c r="JK500"/>
      <c r="JL500"/>
      <c r="JM500"/>
      <c r="JN500"/>
      <c r="JO500"/>
      <c r="JP500"/>
      <c r="JQ500"/>
      <c r="JR500"/>
      <c r="JS500"/>
      <c r="JT500"/>
      <c r="JU500"/>
      <c r="JV500"/>
      <c r="JW500"/>
      <c r="JX500"/>
      <c r="JY500"/>
      <c r="JZ500"/>
      <c r="KA500"/>
      <c r="KB500"/>
      <c r="KC500"/>
      <c r="KD500"/>
      <c r="KE500"/>
      <c r="KF500"/>
      <c r="KG500"/>
      <c r="KH500"/>
      <c r="KI500"/>
      <c r="KJ500"/>
      <c r="KK500"/>
      <c r="KL500"/>
      <c r="KM500"/>
      <c r="KN500"/>
      <c r="KO500"/>
      <c r="KP500"/>
      <c r="KQ500"/>
      <c r="KR500"/>
      <c r="KS500"/>
      <c r="KT500"/>
      <c r="KU500"/>
      <c r="KV500"/>
      <c r="KW500"/>
      <c r="KX500"/>
      <c r="KY500"/>
      <c r="KZ500"/>
      <c r="LA500"/>
      <c r="LB500"/>
      <c r="LC500"/>
      <c r="LD500"/>
      <c r="LE500"/>
      <c r="LF500"/>
      <c r="LG500"/>
      <c r="LH500"/>
      <c r="LI500"/>
      <c r="LJ500"/>
      <c r="LK500"/>
      <c r="LL500"/>
      <c r="LM500"/>
      <c r="LN500"/>
      <c r="LO500"/>
      <c r="LP500"/>
      <c r="LQ500"/>
      <c r="LR500"/>
      <c r="LS500"/>
      <c r="LT500"/>
      <c r="LU500"/>
      <c r="LV500"/>
      <c r="LW500"/>
      <c r="LX500"/>
      <c r="LY500"/>
      <c r="LZ500"/>
      <c r="MA500"/>
      <c r="MB500"/>
      <c r="MC500"/>
      <c r="MD500"/>
      <c r="ME500"/>
      <c r="MF500"/>
      <c r="MG500"/>
      <c r="MH500"/>
      <c r="MI500"/>
      <c r="MJ500"/>
      <c r="MK500"/>
      <c r="ML500"/>
      <c r="MM500"/>
      <c r="MN500"/>
      <c r="MO500"/>
      <c r="MP500"/>
      <c r="MQ500"/>
      <c r="MR500"/>
      <c r="MS500"/>
      <c r="MT500"/>
      <c r="MU500"/>
      <c r="MV500"/>
      <c r="MW500"/>
      <c r="MX500"/>
      <c r="MY500"/>
      <c r="MZ500"/>
      <c r="NA500"/>
      <c r="NB500"/>
      <c r="NC500"/>
      <c r="ND500"/>
      <c r="NE500"/>
      <c r="NF500"/>
      <c r="NG500"/>
      <c r="NH500"/>
      <c r="NI500"/>
      <c r="NJ500"/>
      <c r="NK500"/>
      <c r="NL500"/>
      <c r="NM500"/>
      <c r="NN500"/>
      <c r="NO500"/>
      <c r="NP500"/>
      <c r="NQ500"/>
      <c r="NR500"/>
      <c r="NS500"/>
      <c r="NT500"/>
      <c r="NU500"/>
      <c r="NV500"/>
      <c r="NW500"/>
      <c r="NX500"/>
      <c r="NY500"/>
      <c r="NZ500"/>
      <c r="OA500"/>
      <c r="OB500"/>
      <c r="OC500"/>
      <c r="OD500"/>
      <c r="OE500"/>
      <c r="OF500"/>
      <c r="OG500"/>
      <c r="OH500"/>
      <c r="OI500"/>
      <c r="OJ500"/>
      <c r="OK500"/>
      <c r="OL500"/>
      <c r="OM500"/>
      <c r="ON500"/>
      <c r="OO500"/>
      <c r="OP500"/>
      <c r="OQ500"/>
      <c r="OR500"/>
      <c r="OS500"/>
      <c r="OT500"/>
      <c r="OU500"/>
      <c r="OV500"/>
      <c r="OW500"/>
      <c r="OX500"/>
      <c r="OY500"/>
      <c r="OZ500"/>
      <c r="PA500"/>
      <c r="PB500"/>
      <c r="PC500"/>
      <c r="PD500"/>
      <c r="PE500"/>
      <c r="PF500"/>
      <c r="PG500"/>
      <c r="PH500"/>
      <c r="PI500"/>
      <c r="PJ500"/>
      <c r="PK500"/>
      <c r="PL500"/>
      <c r="PM500"/>
      <c r="PN500"/>
      <c r="PO500"/>
      <c r="PP500"/>
      <c r="PQ500"/>
      <c r="PR500"/>
      <c r="PS500"/>
      <c r="PT500"/>
      <c r="PU500"/>
      <c r="PV500"/>
      <c r="PW500"/>
      <c r="PX500"/>
      <c r="PY500"/>
      <c r="PZ500"/>
      <c r="QA500"/>
      <c r="QB500"/>
      <c r="QC500"/>
      <c r="QD500"/>
      <c r="QE500"/>
      <c r="QF500"/>
      <c r="QG500"/>
      <c r="QH500"/>
      <c r="QI500"/>
      <c r="QJ500"/>
      <c r="QK500"/>
      <c r="QL500"/>
      <c r="QM500"/>
      <c r="QN500"/>
      <c r="QO500"/>
      <c r="QP500"/>
      <c r="QQ500"/>
      <c r="QR500"/>
      <c r="QS500"/>
      <c r="QT500"/>
      <c r="QU500"/>
      <c r="QV500"/>
      <c r="QW500"/>
      <c r="QX500"/>
      <c r="QY500"/>
      <c r="QZ500"/>
      <c r="RA500"/>
      <c r="RB500"/>
      <c r="RC500"/>
      <c r="RD500"/>
      <c r="RE500"/>
      <c r="RF500"/>
      <c r="RG500"/>
      <c r="RH500"/>
      <c r="RI500"/>
      <c r="RJ500"/>
      <c r="RK500"/>
      <c r="RL500"/>
      <c r="RM500"/>
      <c r="RN500"/>
      <c r="RO500"/>
      <c r="RP500"/>
      <c r="RQ500"/>
      <c r="RR500"/>
      <c r="RS500"/>
      <c r="RT500"/>
      <c r="RU500"/>
      <c r="RV500"/>
      <c r="RW500"/>
      <c r="RX500"/>
      <c r="RY500"/>
      <c r="RZ500"/>
      <c r="SA500"/>
      <c r="SB500"/>
      <c r="SC500"/>
      <c r="SD500"/>
      <c r="SE500"/>
      <c r="SF500"/>
      <c r="SG500"/>
      <c r="SH500"/>
      <c r="SI500"/>
      <c r="SJ500"/>
      <c r="SK500"/>
      <c r="SL500"/>
      <c r="SM500"/>
      <c r="SN500"/>
      <c r="SO500"/>
      <c r="SP500"/>
    </row>
    <row r="501" spans="1:510" ht="16.5" customHeight="1" x14ac:dyDescent="0.2">
      <c r="A501" s="20">
        <v>1720</v>
      </c>
      <c r="B501" s="34" t="s">
        <v>70</v>
      </c>
      <c r="C501" s="34" t="s">
        <v>434</v>
      </c>
      <c r="D501" s="20" t="s">
        <v>51</v>
      </c>
      <c r="E501" s="20" t="s">
        <v>1345</v>
      </c>
      <c r="F501" s="22" t="s">
        <v>88</v>
      </c>
      <c r="G501" s="34" t="s">
        <v>520</v>
      </c>
      <c r="H501" s="20" t="s">
        <v>89</v>
      </c>
      <c r="I501" s="20" t="s">
        <v>27</v>
      </c>
      <c r="J501" s="35" t="s">
        <v>665</v>
      </c>
      <c r="K501" s="36"/>
      <c r="L501" s="36"/>
      <c r="M501" s="36"/>
      <c r="N501" s="36"/>
      <c r="O501" s="55">
        <v>500000000</v>
      </c>
      <c r="P501" s="37"/>
      <c r="Q501" s="34">
        <v>1</v>
      </c>
      <c r="R501" s="38"/>
      <c r="S501" s="39" t="s">
        <v>29</v>
      </c>
      <c r="T501" s="37">
        <f t="shared" si="9"/>
        <v>500000000</v>
      </c>
      <c r="U501" s="27" t="s">
        <v>39</v>
      </c>
      <c r="V501" s="28" t="s">
        <v>40</v>
      </c>
      <c r="W501"/>
      <c r="X501"/>
      <c r="Y501"/>
      <c r="Z501"/>
      <c r="AA501"/>
      <c r="AB501"/>
      <c r="AC501"/>
      <c r="AD501"/>
      <c r="AE501"/>
      <c r="AF501"/>
      <c r="AG501"/>
      <c r="AH501"/>
      <c r="AI501"/>
      <c r="AJ501"/>
      <c r="AK501"/>
      <c r="AL501"/>
      <c r="AM501"/>
      <c r="AN501"/>
      <c r="AO501"/>
      <c r="AP501"/>
      <c r="AQ501"/>
      <c r="AR501"/>
      <c r="AS501"/>
      <c r="AT501"/>
      <c r="AU501"/>
      <c r="AV501"/>
      <c r="AW501"/>
      <c r="AX501"/>
      <c r="AY501"/>
      <c r="AZ501"/>
      <c r="BA501"/>
      <c r="BB501"/>
      <c r="BC501"/>
      <c r="BD501"/>
      <c r="BE501"/>
      <c r="BF501"/>
      <c r="BG501"/>
      <c r="BH501"/>
      <c r="BI501"/>
      <c r="BJ501"/>
      <c r="BK501"/>
      <c r="BL501"/>
      <c r="BM501"/>
      <c r="BN501"/>
      <c r="BO501"/>
      <c r="BP501"/>
      <c r="BQ501"/>
      <c r="BR501"/>
      <c r="BS501"/>
      <c r="BT501"/>
      <c r="BU501"/>
      <c r="BV501"/>
      <c r="BW501"/>
      <c r="BX501"/>
      <c r="BY501"/>
      <c r="BZ501"/>
      <c r="CA501"/>
      <c r="CB501"/>
      <c r="CC501"/>
      <c r="CD501"/>
      <c r="CE501"/>
      <c r="CF501"/>
      <c r="CG501"/>
      <c r="CH501"/>
      <c r="CI501"/>
      <c r="CJ501"/>
      <c r="CK501"/>
      <c r="CL501"/>
      <c r="CM501"/>
      <c r="CN501"/>
      <c r="CO501"/>
      <c r="CP501"/>
      <c r="CQ501"/>
      <c r="CR501"/>
      <c r="CS501"/>
      <c r="CT501"/>
      <c r="CU501"/>
      <c r="CV501"/>
      <c r="CW501"/>
      <c r="CX501"/>
      <c r="CY501"/>
      <c r="CZ501"/>
      <c r="DA501"/>
      <c r="DB501"/>
      <c r="DC501"/>
      <c r="DD501"/>
      <c r="DE501"/>
      <c r="DF501"/>
      <c r="DG501"/>
      <c r="DH501"/>
      <c r="DI501"/>
      <c r="DJ501"/>
      <c r="DK501"/>
      <c r="DL501"/>
      <c r="DM501"/>
      <c r="DN501"/>
      <c r="DO501"/>
      <c r="DP501"/>
      <c r="DQ501"/>
      <c r="DR501"/>
      <c r="DS501"/>
      <c r="DT501"/>
      <c r="DU501"/>
      <c r="DV501"/>
      <c r="DW501"/>
      <c r="DX501"/>
      <c r="DY501"/>
      <c r="DZ501"/>
      <c r="EA501"/>
      <c r="EB501"/>
      <c r="EC501"/>
      <c r="ED501"/>
      <c r="EE501"/>
      <c r="EF501"/>
      <c r="EG501"/>
      <c r="EH501"/>
      <c r="EI501"/>
      <c r="EJ501"/>
      <c r="EK501"/>
      <c r="EL501"/>
      <c r="EM501"/>
      <c r="EN501"/>
      <c r="EO501"/>
      <c r="EP501"/>
      <c r="EQ501"/>
      <c r="ER501"/>
      <c r="ES501"/>
      <c r="ET501"/>
      <c r="EU501"/>
      <c r="EV501"/>
      <c r="EW501"/>
      <c r="EX501"/>
      <c r="EY501"/>
      <c r="EZ501"/>
      <c r="FA501"/>
      <c r="FB501"/>
      <c r="FC501"/>
      <c r="FD501"/>
      <c r="FE501"/>
      <c r="FF501"/>
      <c r="FG501"/>
      <c r="FH501"/>
      <c r="FI501"/>
      <c r="FJ501"/>
      <c r="FK501"/>
      <c r="FL501"/>
      <c r="FM501"/>
      <c r="FN501"/>
      <c r="FO501"/>
      <c r="FP501"/>
      <c r="FQ501"/>
      <c r="FR501"/>
      <c r="FS501"/>
      <c r="FT501"/>
      <c r="FU501"/>
      <c r="FV501"/>
      <c r="FW501"/>
      <c r="FX501"/>
      <c r="FY501"/>
      <c r="FZ501"/>
      <c r="GA501"/>
      <c r="GB501"/>
      <c r="GC501"/>
      <c r="GD501"/>
      <c r="GE501"/>
      <c r="GF501"/>
      <c r="GG501"/>
      <c r="GH501"/>
      <c r="GI501"/>
      <c r="GJ501"/>
      <c r="GK501"/>
      <c r="GL501"/>
      <c r="GM501"/>
      <c r="GN501"/>
      <c r="GO501"/>
      <c r="GP501"/>
      <c r="GQ501"/>
      <c r="GR501"/>
      <c r="GS501"/>
      <c r="GT501"/>
      <c r="GU501"/>
      <c r="GV501"/>
      <c r="GW501"/>
      <c r="GX501"/>
      <c r="GY501"/>
      <c r="GZ501"/>
      <c r="HA501"/>
      <c r="HB501"/>
      <c r="HC501"/>
      <c r="HD501"/>
      <c r="HE501"/>
      <c r="HF501"/>
      <c r="HG501"/>
      <c r="HH501"/>
      <c r="HI501"/>
      <c r="HJ501"/>
      <c r="HK501"/>
      <c r="HL501"/>
      <c r="HM501"/>
      <c r="HN501"/>
      <c r="HO501"/>
      <c r="HP501"/>
      <c r="HQ501"/>
      <c r="HR501"/>
      <c r="HS501"/>
      <c r="HT501"/>
      <c r="HU501"/>
      <c r="HV501"/>
      <c r="HW501"/>
      <c r="HX501"/>
      <c r="HY501"/>
      <c r="HZ501"/>
      <c r="IA501"/>
      <c r="IB501"/>
      <c r="IC501"/>
      <c r="ID501"/>
      <c r="IE501"/>
      <c r="IF501"/>
      <c r="IG501"/>
      <c r="IH501"/>
      <c r="II501"/>
      <c r="IJ501"/>
      <c r="IK501"/>
      <c r="IL501"/>
      <c r="IM501"/>
      <c r="IN501"/>
      <c r="IO501"/>
      <c r="IP501"/>
      <c r="IQ501"/>
      <c r="IR501"/>
      <c r="IS501"/>
      <c r="IT501"/>
      <c r="IU501"/>
      <c r="IV501"/>
      <c r="IW501"/>
      <c r="IX501"/>
      <c r="IY501"/>
      <c r="IZ501"/>
      <c r="JA501"/>
      <c r="JB501"/>
      <c r="JC501"/>
      <c r="JD501"/>
      <c r="JE501"/>
      <c r="JF501"/>
      <c r="JG501"/>
      <c r="JH501"/>
      <c r="JI501"/>
      <c r="JJ501"/>
      <c r="JK501"/>
      <c r="JL501"/>
      <c r="JM501"/>
      <c r="JN501"/>
      <c r="JO501"/>
      <c r="JP501"/>
      <c r="JQ501"/>
      <c r="JR501"/>
      <c r="JS501"/>
      <c r="JT501"/>
      <c r="JU501"/>
      <c r="JV501"/>
      <c r="JW501"/>
      <c r="JX501"/>
      <c r="JY501"/>
      <c r="JZ501"/>
      <c r="KA501"/>
      <c r="KB501"/>
      <c r="KC501"/>
      <c r="KD501"/>
      <c r="KE501"/>
      <c r="KF501"/>
      <c r="KG501"/>
      <c r="KH501"/>
      <c r="KI501"/>
      <c r="KJ501"/>
      <c r="KK501"/>
      <c r="KL501"/>
      <c r="KM501"/>
      <c r="KN501"/>
      <c r="KO501"/>
      <c r="KP501"/>
      <c r="KQ501"/>
      <c r="KR501"/>
      <c r="KS501"/>
      <c r="KT501"/>
      <c r="KU501"/>
      <c r="KV501"/>
      <c r="KW501"/>
      <c r="KX501"/>
      <c r="KY501"/>
      <c r="KZ501"/>
      <c r="LA501"/>
      <c r="LB501"/>
      <c r="LC501"/>
      <c r="LD501"/>
      <c r="LE501"/>
      <c r="LF501"/>
      <c r="LG501"/>
      <c r="LH501"/>
      <c r="LI501"/>
      <c r="LJ501"/>
      <c r="LK501"/>
      <c r="LL501"/>
      <c r="LM501"/>
      <c r="LN501"/>
      <c r="LO501"/>
      <c r="LP501"/>
      <c r="LQ501"/>
      <c r="LR501"/>
      <c r="LS501"/>
      <c r="LT501"/>
      <c r="LU501"/>
      <c r="LV501"/>
      <c r="LW501"/>
      <c r="LX501"/>
      <c r="LY501"/>
      <c r="LZ501"/>
      <c r="MA501"/>
      <c r="MB501"/>
      <c r="MC501"/>
      <c r="MD501"/>
      <c r="ME501"/>
      <c r="MF501"/>
      <c r="MG501"/>
      <c r="MH501"/>
      <c r="MI501"/>
      <c r="MJ501"/>
      <c r="MK501"/>
      <c r="ML501"/>
      <c r="MM501"/>
      <c r="MN501"/>
      <c r="MO501"/>
      <c r="MP501"/>
      <c r="MQ501"/>
      <c r="MR501"/>
      <c r="MS501"/>
      <c r="MT501"/>
      <c r="MU501"/>
      <c r="MV501"/>
      <c r="MW501"/>
      <c r="MX501"/>
      <c r="MY501"/>
      <c r="MZ501"/>
      <c r="NA501"/>
      <c r="NB501"/>
      <c r="NC501"/>
      <c r="ND501"/>
      <c r="NE501"/>
      <c r="NF501"/>
      <c r="NG501"/>
      <c r="NH501"/>
      <c r="NI501"/>
      <c r="NJ501"/>
      <c r="NK501"/>
      <c r="NL501"/>
      <c r="NM501"/>
      <c r="NN501"/>
      <c r="NO501"/>
      <c r="NP501"/>
      <c r="NQ501"/>
      <c r="NR501"/>
      <c r="NS501"/>
      <c r="NT501"/>
      <c r="NU501"/>
      <c r="NV501"/>
      <c r="NW501"/>
      <c r="NX501"/>
      <c r="NY501"/>
      <c r="NZ501"/>
      <c r="OA501"/>
      <c r="OB501"/>
      <c r="OC501"/>
      <c r="OD501"/>
      <c r="OE501"/>
      <c r="OF501"/>
      <c r="OG501"/>
      <c r="OH501"/>
      <c r="OI501"/>
      <c r="OJ501"/>
      <c r="OK501"/>
      <c r="OL501"/>
      <c r="OM501"/>
      <c r="ON501"/>
      <c r="OO501"/>
      <c r="OP501"/>
      <c r="OQ501"/>
      <c r="OR501"/>
      <c r="OS501"/>
      <c r="OT501"/>
      <c r="OU501"/>
      <c r="OV501"/>
      <c r="OW501"/>
      <c r="OX501"/>
      <c r="OY501"/>
      <c r="OZ501"/>
      <c r="PA501"/>
      <c r="PB501"/>
      <c r="PC501"/>
      <c r="PD501"/>
      <c r="PE501"/>
      <c r="PF501"/>
      <c r="PG501"/>
      <c r="PH501"/>
      <c r="PI501"/>
      <c r="PJ501"/>
      <c r="PK501"/>
      <c r="PL501"/>
      <c r="PM501"/>
      <c r="PN501"/>
      <c r="PO501"/>
      <c r="PP501"/>
      <c r="PQ501"/>
      <c r="PR501"/>
      <c r="PS501"/>
      <c r="PT501"/>
      <c r="PU501"/>
      <c r="PV501"/>
      <c r="PW501"/>
      <c r="PX501"/>
      <c r="PY501"/>
      <c r="PZ501"/>
      <c r="QA501"/>
      <c r="QB501"/>
      <c r="QC501"/>
      <c r="QD501"/>
      <c r="QE501"/>
      <c r="QF501"/>
      <c r="QG501"/>
      <c r="QH501"/>
      <c r="QI501"/>
      <c r="QJ501"/>
      <c r="QK501"/>
      <c r="QL501"/>
      <c r="QM501"/>
      <c r="QN501"/>
      <c r="QO501"/>
      <c r="QP501"/>
      <c r="QQ501"/>
      <c r="QR501"/>
      <c r="QS501"/>
      <c r="QT501"/>
      <c r="QU501"/>
      <c r="QV501"/>
      <c r="QW501"/>
      <c r="QX501"/>
      <c r="QY501"/>
      <c r="QZ501"/>
      <c r="RA501"/>
      <c r="RB501"/>
      <c r="RC501"/>
      <c r="RD501"/>
      <c r="RE501"/>
      <c r="RF501"/>
      <c r="RG501"/>
      <c r="RH501"/>
      <c r="RI501"/>
      <c r="RJ501"/>
      <c r="RK501"/>
      <c r="RL501"/>
      <c r="RM501"/>
      <c r="RN501"/>
      <c r="RO501"/>
      <c r="RP501"/>
      <c r="RQ501"/>
      <c r="RR501"/>
      <c r="RS501"/>
      <c r="RT501"/>
      <c r="RU501"/>
      <c r="RV501"/>
      <c r="RW501"/>
      <c r="RX501"/>
      <c r="RY501"/>
      <c r="RZ501"/>
      <c r="SA501"/>
      <c r="SB501"/>
      <c r="SC501"/>
      <c r="SD501"/>
      <c r="SE501"/>
      <c r="SF501"/>
      <c r="SG501"/>
      <c r="SH501"/>
      <c r="SI501"/>
      <c r="SJ501"/>
      <c r="SK501"/>
      <c r="SL501"/>
      <c r="SM501"/>
      <c r="SN501"/>
      <c r="SO501"/>
      <c r="SP501"/>
    </row>
    <row r="502" spans="1:510" ht="16.5" customHeight="1" x14ac:dyDescent="0.2">
      <c r="A502" s="20">
        <v>1721</v>
      </c>
      <c r="B502" s="34" t="s">
        <v>70</v>
      </c>
      <c r="C502" s="34" t="s">
        <v>434</v>
      </c>
      <c r="D502" s="20" t="s">
        <v>51</v>
      </c>
      <c r="E502" s="20" t="s">
        <v>1345</v>
      </c>
      <c r="F502" s="22" t="s">
        <v>88</v>
      </c>
      <c r="G502" s="34" t="s">
        <v>520</v>
      </c>
      <c r="H502" s="20" t="s">
        <v>89</v>
      </c>
      <c r="I502" s="20" t="s">
        <v>27</v>
      </c>
      <c r="J502" s="35" t="s">
        <v>666</v>
      </c>
      <c r="K502" s="39"/>
      <c r="L502" s="39"/>
      <c r="M502" s="39"/>
      <c r="N502" s="57"/>
      <c r="O502" s="55">
        <v>3867841817</v>
      </c>
      <c r="P502" s="37"/>
      <c r="Q502" s="34">
        <v>1</v>
      </c>
      <c r="R502" s="38"/>
      <c r="S502" s="39" t="s">
        <v>29</v>
      </c>
      <c r="T502" s="37">
        <f t="shared" si="9"/>
        <v>3867841817</v>
      </c>
      <c r="U502" s="27" t="s">
        <v>39</v>
      </c>
      <c r="V502" s="28" t="s">
        <v>40</v>
      </c>
      <c r="W502"/>
      <c r="X502"/>
      <c r="Y502"/>
      <c r="Z502"/>
      <c r="AA502"/>
      <c r="AB502"/>
      <c r="AC502"/>
      <c r="AD502"/>
      <c r="AE502"/>
      <c r="AF502"/>
      <c r="AG502"/>
      <c r="AH502"/>
      <c r="AI502"/>
      <c r="AJ502"/>
      <c r="AK502"/>
      <c r="AL502"/>
      <c r="AM502"/>
      <c r="AN502"/>
      <c r="AO502"/>
      <c r="AP502"/>
      <c r="AQ502"/>
      <c r="AR502"/>
      <c r="AS502"/>
      <c r="AT502"/>
      <c r="AU502"/>
      <c r="AV502"/>
      <c r="AW502"/>
      <c r="AX502"/>
      <c r="AY502"/>
      <c r="AZ502"/>
      <c r="BA502"/>
      <c r="BB502"/>
      <c r="BC502"/>
      <c r="BD502"/>
      <c r="BE502"/>
      <c r="BF502"/>
      <c r="BG502"/>
      <c r="BH502"/>
      <c r="BI502"/>
      <c r="BJ502"/>
      <c r="BK502"/>
      <c r="BL502"/>
      <c r="BM502"/>
      <c r="BN502"/>
      <c r="BO502"/>
      <c r="BP502"/>
      <c r="BQ502"/>
      <c r="BR502"/>
      <c r="BS502"/>
      <c r="BT502"/>
      <c r="BU502"/>
      <c r="BV502"/>
      <c r="BW502"/>
      <c r="BX502"/>
      <c r="BY502"/>
      <c r="BZ502"/>
      <c r="CA502"/>
      <c r="CB502"/>
      <c r="CC502"/>
      <c r="CD502"/>
      <c r="CE502"/>
      <c r="CF502"/>
      <c r="CG502"/>
      <c r="CH502"/>
      <c r="CI502"/>
      <c r="CJ502"/>
      <c r="CK502"/>
      <c r="CL502"/>
      <c r="CM502"/>
      <c r="CN502"/>
      <c r="CO502"/>
      <c r="CP502"/>
      <c r="CQ502"/>
      <c r="CR502"/>
      <c r="CS502"/>
      <c r="CT502"/>
      <c r="CU502"/>
      <c r="CV502"/>
      <c r="CW502"/>
      <c r="CX502"/>
      <c r="CY502"/>
      <c r="CZ502"/>
      <c r="DA502"/>
      <c r="DB502"/>
      <c r="DC502"/>
      <c r="DD502"/>
      <c r="DE502"/>
      <c r="DF502"/>
      <c r="DG502"/>
      <c r="DH502"/>
      <c r="DI502"/>
      <c r="DJ502"/>
      <c r="DK502"/>
      <c r="DL502"/>
      <c r="DM502"/>
      <c r="DN502"/>
      <c r="DO502"/>
      <c r="DP502"/>
      <c r="DQ502"/>
      <c r="DR502"/>
      <c r="DS502"/>
      <c r="DT502"/>
      <c r="DU502"/>
      <c r="DV502"/>
      <c r="DW502"/>
      <c r="DX502"/>
      <c r="DY502"/>
      <c r="DZ502"/>
      <c r="EA502"/>
      <c r="EB502"/>
      <c r="EC502"/>
      <c r="ED502"/>
      <c r="EE502"/>
      <c r="EF502"/>
      <c r="EG502"/>
      <c r="EH502"/>
      <c r="EI502"/>
      <c r="EJ502"/>
      <c r="EK502"/>
      <c r="EL502"/>
      <c r="EM502"/>
      <c r="EN502"/>
      <c r="EO502"/>
      <c r="EP502"/>
      <c r="EQ502"/>
      <c r="ER502"/>
      <c r="ES502"/>
      <c r="ET502"/>
      <c r="EU502"/>
      <c r="EV502"/>
      <c r="EW502"/>
      <c r="EX502"/>
      <c r="EY502"/>
      <c r="EZ502"/>
      <c r="FA502"/>
      <c r="FB502"/>
      <c r="FC502"/>
      <c r="FD502"/>
      <c r="FE502"/>
      <c r="FF502"/>
      <c r="FG502"/>
      <c r="FH502"/>
      <c r="FI502"/>
      <c r="FJ502"/>
      <c r="FK502"/>
      <c r="FL502"/>
      <c r="FM502"/>
      <c r="FN502"/>
      <c r="FO502"/>
      <c r="FP502"/>
      <c r="FQ502"/>
      <c r="FR502"/>
      <c r="FS502"/>
      <c r="FT502"/>
      <c r="FU502"/>
      <c r="FV502"/>
      <c r="FW502"/>
      <c r="FX502"/>
      <c r="FY502"/>
      <c r="FZ502"/>
      <c r="GA502"/>
      <c r="GB502"/>
      <c r="GC502"/>
      <c r="GD502"/>
      <c r="GE502"/>
      <c r="GF502"/>
      <c r="GG502"/>
      <c r="GH502"/>
      <c r="GI502"/>
      <c r="GJ502"/>
      <c r="GK502"/>
      <c r="GL502"/>
      <c r="GM502"/>
      <c r="GN502"/>
      <c r="GO502"/>
      <c r="GP502"/>
      <c r="GQ502"/>
      <c r="GR502"/>
      <c r="GS502"/>
      <c r="GT502"/>
      <c r="GU502"/>
      <c r="GV502"/>
      <c r="GW502"/>
      <c r="GX502"/>
      <c r="GY502"/>
      <c r="GZ502"/>
      <c r="HA502"/>
      <c r="HB502"/>
      <c r="HC502"/>
      <c r="HD502"/>
      <c r="HE502"/>
      <c r="HF502"/>
      <c r="HG502"/>
      <c r="HH502"/>
      <c r="HI502"/>
      <c r="HJ502"/>
      <c r="HK502"/>
      <c r="HL502"/>
      <c r="HM502"/>
      <c r="HN502"/>
      <c r="HO502"/>
      <c r="HP502"/>
      <c r="HQ502"/>
      <c r="HR502"/>
      <c r="HS502"/>
      <c r="HT502"/>
      <c r="HU502"/>
      <c r="HV502"/>
      <c r="HW502"/>
      <c r="HX502"/>
      <c r="HY502"/>
      <c r="HZ502"/>
      <c r="IA502"/>
      <c r="IB502"/>
      <c r="IC502"/>
      <c r="ID502"/>
      <c r="IE502"/>
      <c r="IF502"/>
      <c r="IG502"/>
      <c r="IH502"/>
      <c r="II502"/>
      <c r="IJ502"/>
      <c r="IK502"/>
      <c r="IL502"/>
      <c r="IM502"/>
      <c r="IN502"/>
      <c r="IO502"/>
      <c r="IP502"/>
      <c r="IQ502"/>
      <c r="IR502"/>
      <c r="IS502"/>
      <c r="IT502"/>
      <c r="IU502"/>
      <c r="IV502"/>
      <c r="IW502"/>
      <c r="IX502"/>
      <c r="IY502"/>
      <c r="IZ502"/>
      <c r="JA502"/>
      <c r="JB502"/>
      <c r="JC502"/>
      <c r="JD502"/>
      <c r="JE502"/>
      <c r="JF502"/>
      <c r="JG502"/>
      <c r="JH502"/>
      <c r="JI502"/>
      <c r="JJ502"/>
      <c r="JK502"/>
      <c r="JL502"/>
      <c r="JM502"/>
      <c r="JN502"/>
      <c r="JO502"/>
      <c r="JP502"/>
      <c r="JQ502"/>
      <c r="JR502"/>
      <c r="JS502"/>
      <c r="JT502"/>
      <c r="JU502"/>
      <c r="JV502"/>
      <c r="JW502"/>
      <c r="JX502"/>
      <c r="JY502"/>
      <c r="JZ502"/>
      <c r="KA502"/>
      <c r="KB502"/>
      <c r="KC502"/>
      <c r="KD502"/>
      <c r="KE502"/>
      <c r="KF502"/>
      <c r="KG502"/>
      <c r="KH502"/>
      <c r="KI502"/>
      <c r="KJ502"/>
      <c r="KK502"/>
      <c r="KL502"/>
      <c r="KM502"/>
      <c r="KN502"/>
      <c r="KO502"/>
      <c r="KP502"/>
      <c r="KQ502"/>
      <c r="KR502"/>
      <c r="KS502"/>
      <c r="KT502"/>
      <c r="KU502"/>
      <c r="KV502"/>
      <c r="KW502"/>
      <c r="KX502"/>
      <c r="KY502"/>
      <c r="KZ502"/>
      <c r="LA502"/>
      <c r="LB502"/>
      <c r="LC502"/>
      <c r="LD502"/>
      <c r="LE502"/>
      <c r="LF502"/>
      <c r="LG502"/>
      <c r="LH502"/>
      <c r="LI502"/>
      <c r="LJ502"/>
      <c r="LK502"/>
      <c r="LL502"/>
      <c r="LM502"/>
      <c r="LN502"/>
      <c r="LO502"/>
      <c r="LP502"/>
      <c r="LQ502"/>
      <c r="LR502"/>
      <c r="LS502"/>
      <c r="LT502"/>
      <c r="LU502"/>
      <c r="LV502"/>
      <c r="LW502"/>
      <c r="LX502"/>
      <c r="LY502"/>
      <c r="LZ502"/>
      <c r="MA502"/>
      <c r="MB502"/>
      <c r="MC502"/>
      <c r="MD502"/>
      <c r="ME502"/>
      <c r="MF502"/>
      <c r="MG502"/>
      <c r="MH502"/>
      <c r="MI502"/>
      <c r="MJ502"/>
      <c r="MK502"/>
      <c r="ML502"/>
      <c r="MM502"/>
      <c r="MN502"/>
      <c r="MO502"/>
      <c r="MP502"/>
      <c r="MQ502"/>
      <c r="MR502"/>
      <c r="MS502"/>
      <c r="MT502"/>
      <c r="MU502"/>
      <c r="MV502"/>
      <c r="MW502"/>
      <c r="MX502"/>
      <c r="MY502"/>
      <c r="MZ502"/>
      <c r="NA502"/>
      <c r="NB502"/>
      <c r="NC502"/>
      <c r="ND502"/>
      <c r="NE502"/>
      <c r="NF502"/>
      <c r="NG502"/>
      <c r="NH502"/>
      <c r="NI502"/>
      <c r="NJ502"/>
      <c r="NK502"/>
      <c r="NL502"/>
      <c r="NM502"/>
      <c r="NN502"/>
      <c r="NO502"/>
      <c r="NP502"/>
      <c r="NQ502"/>
      <c r="NR502"/>
      <c r="NS502"/>
      <c r="NT502"/>
      <c r="NU502"/>
      <c r="NV502"/>
      <c r="NW502"/>
      <c r="NX502"/>
      <c r="NY502"/>
      <c r="NZ502"/>
      <c r="OA502"/>
      <c r="OB502"/>
      <c r="OC502"/>
      <c r="OD502"/>
      <c r="OE502"/>
      <c r="OF502"/>
      <c r="OG502"/>
      <c r="OH502"/>
      <c r="OI502"/>
      <c r="OJ502"/>
      <c r="OK502"/>
      <c r="OL502"/>
      <c r="OM502"/>
      <c r="ON502"/>
      <c r="OO502"/>
      <c r="OP502"/>
      <c r="OQ502"/>
      <c r="OR502"/>
      <c r="OS502"/>
      <c r="OT502"/>
      <c r="OU502"/>
      <c r="OV502"/>
      <c r="OW502"/>
      <c r="OX502"/>
      <c r="OY502"/>
      <c r="OZ502"/>
      <c r="PA502"/>
      <c r="PB502"/>
      <c r="PC502"/>
      <c r="PD502"/>
      <c r="PE502"/>
      <c r="PF502"/>
      <c r="PG502"/>
      <c r="PH502"/>
      <c r="PI502"/>
      <c r="PJ502"/>
      <c r="PK502"/>
      <c r="PL502"/>
      <c r="PM502"/>
      <c r="PN502"/>
      <c r="PO502"/>
      <c r="PP502"/>
      <c r="PQ502"/>
      <c r="PR502"/>
      <c r="PS502"/>
      <c r="PT502"/>
      <c r="PU502"/>
      <c r="PV502"/>
      <c r="PW502"/>
      <c r="PX502"/>
      <c r="PY502"/>
      <c r="PZ502"/>
      <c r="QA502"/>
      <c r="QB502"/>
      <c r="QC502"/>
      <c r="QD502"/>
      <c r="QE502"/>
      <c r="QF502"/>
      <c r="QG502"/>
      <c r="QH502"/>
      <c r="QI502"/>
      <c r="QJ502"/>
      <c r="QK502"/>
      <c r="QL502"/>
      <c r="QM502"/>
      <c r="QN502"/>
      <c r="QO502"/>
      <c r="QP502"/>
      <c r="QQ502"/>
      <c r="QR502"/>
      <c r="QS502"/>
      <c r="QT502"/>
      <c r="QU502"/>
      <c r="QV502"/>
      <c r="QW502"/>
      <c r="QX502"/>
      <c r="QY502"/>
      <c r="QZ502"/>
      <c r="RA502"/>
      <c r="RB502"/>
      <c r="RC502"/>
      <c r="RD502"/>
      <c r="RE502"/>
      <c r="RF502"/>
      <c r="RG502"/>
      <c r="RH502"/>
      <c r="RI502"/>
      <c r="RJ502"/>
      <c r="RK502"/>
      <c r="RL502"/>
      <c r="RM502"/>
      <c r="RN502"/>
      <c r="RO502"/>
      <c r="RP502"/>
      <c r="RQ502"/>
      <c r="RR502"/>
      <c r="RS502"/>
      <c r="RT502"/>
      <c r="RU502"/>
      <c r="RV502"/>
      <c r="RW502"/>
      <c r="RX502"/>
      <c r="RY502"/>
      <c r="RZ502"/>
      <c r="SA502"/>
      <c r="SB502"/>
      <c r="SC502"/>
      <c r="SD502"/>
      <c r="SE502"/>
      <c r="SF502"/>
      <c r="SG502"/>
      <c r="SH502"/>
      <c r="SI502"/>
      <c r="SJ502"/>
      <c r="SK502"/>
      <c r="SL502"/>
      <c r="SM502"/>
      <c r="SN502"/>
      <c r="SO502"/>
      <c r="SP502"/>
    </row>
    <row r="503" spans="1:510" ht="16.5" customHeight="1" x14ac:dyDescent="0.2">
      <c r="A503" s="20">
        <v>1722</v>
      </c>
      <c r="B503" s="34" t="s">
        <v>70</v>
      </c>
      <c r="C503" s="34" t="s">
        <v>97</v>
      </c>
      <c r="D503" s="20" t="s">
        <v>51</v>
      </c>
      <c r="E503" s="20" t="s">
        <v>1345</v>
      </c>
      <c r="F503" s="22" t="s">
        <v>88</v>
      </c>
      <c r="G503" s="34" t="s">
        <v>42</v>
      </c>
      <c r="H503" s="20" t="s">
        <v>89</v>
      </c>
      <c r="I503" s="20" t="s">
        <v>27</v>
      </c>
      <c r="J503" s="35" t="s">
        <v>667</v>
      </c>
      <c r="K503" s="39"/>
      <c r="L503" s="39"/>
      <c r="M503" s="39"/>
      <c r="N503" s="57"/>
      <c r="O503" s="55">
        <v>9000000000</v>
      </c>
      <c r="P503" s="37"/>
      <c r="Q503" s="34">
        <v>1</v>
      </c>
      <c r="R503" s="38"/>
      <c r="S503" s="36" t="s">
        <v>29</v>
      </c>
      <c r="T503" s="37">
        <f t="shared" si="9"/>
        <v>9000000000</v>
      </c>
      <c r="U503" s="27" t="s">
        <v>39</v>
      </c>
      <c r="V503" s="28" t="s">
        <v>40</v>
      </c>
      <c r="W503"/>
      <c r="X503"/>
      <c r="Y503"/>
      <c r="Z503"/>
      <c r="AA503"/>
      <c r="AB503"/>
      <c r="AC503"/>
      <c r="AD503"/>
      <c r="AE503"/>
      <c r="AF503"/>
      <c r="AG503"/>
      <c r="AH503"/>
      <c r="AI503"/>
      <c r="AJ503"/>
      <c r="AK503"/>
      <c r="AL503"/>
      <c r="AM503"/>
      <c r="AN503"/>
      <c r="AO503"/>
      <c r="AP503"/>
      <c r="AQ503"/>
      <c r="AR503"/>
      <c r="AS503"/>
      <c r="AT503"/>
      <c r="AU503"/>
      <c r="AV503"/>
      <c r="AW503"/>
      <c r="AX503"/>
      <c r="AY503"/>
      <c r="AZ503"/>
      <c r="BA503"/>
      <c r="BB503"/>
      <c r="BC503"/>
      <c r="BD503"/>
      <c r="BE503"/>
      <c r="BF503"/>
      <c r="BG503"/>
      <c r="BH503"/>
      <c r="BI503"/>
      <c r="BJ503"/>
      <c r="BK503"/>
      <c r="BL503"/>
      <c r="BM503"/>
      <c r="BN503"/>
      <c r="BO503"/>
      <c r="BP503"/>
      <c r="BQ503"/>
      <c r="BR503"/>
      <c r="BS503"/>
      <c r="BT503"/>
      <c r="BU503"/>
      <c r="BV503"/>
      <c r="BW503"/>
      <c r="BX503"/>
      <c r="BY503"/>
      <c r="BZ503"/>
      <c r="CA503"/>
      <c r="CB503"/>
      <c r="CC503"/>
      <c r="CD503"/>
      <c r="CE503"/>
      <c r="CF503"/>
      <c r="CG503"/>
      <c r="CH503"/>
      <c r="CI503"/>
      <c r="CJ503"/>
      <c r="CK503"/>
      <c r="CL503"/>
      <c r="CM503"/>
      <c r="CN503"/>
      <c r="CO503"/>
      <c r="CP503"/>
      <c r="CQ503"/>
      <c r="CR503"/>
      <c r="CS503"/>
      <c r="CT503"/>
      <c r="CU503"/>
      <c r="CV503"/>
      <c r="CW503"/>
      <c r="CX503"/>
      <c r="CY503"/>
      <c r="CZ503"/>
      <c r="DA503"/>
      <c r="DB503"/>
      <c r="DC503"/>
      <c r="DD503"/>
      <c r="DE503"/>
      <c r="DF503"/>
      <c r="DG503"/>
      <c r="DH503"/>
      <c r="DI503"/>
      <c r="DJ503"/>
      <c r="DK503"/>
      <c r="DL503"/>
      <c r="DM503"/>
      <c r="DN503"/>
      <c r="DO503"/>
      <c r="DP503"/>
      <c r="DQ503"/>
      <c r="DR503"/>
      <c r="DS503"/>
      <c r="DT503"/>
      <c r="DU503"/>
      <c r="DV503"/>
      <c r="DW503"/>
      <c r="DX503"/>
      <c r="DY503"/>
      <c r="DZ503"/>
      <c r="EA503"/>
      <c r="EB503"/>
      <c r="EC503"/>
      <c r="ED503"/>
      <c r="EE503"/>
      <c r="EF503"/>
      <c r="EG503"/>
      <c r="EH503"/>
      <c r="EI503"/>
      <c r="EJ503"/>
      <c r="EK503"/>
      <c r="EL503"/>
      <c r="EM503"/>
      <c r="EN503"/>
      <c r="EO503"/>
      <c r="EP503"/>
      <c r="EQ503"/>
      <c r="ER503"/>
      <c r="ES503"/>
      <c r="ET503"/>
      <c r="EU503"/>
      <c r="EV503"/>
      <c r="EW503"/>
      <c r="EX503"/>
      <c r="EY503"/>
      <c r="EZ503"/>
      <c r="FA503"/>
      <c r="FB503"/>
      <c r="FC503"/>
      <c r="FD503"/>
      <c r="FE503"/>
      <c r="FF503"/>
      <c r="FG503"/>
      <c r="FH503"/>
      <c r="FI503"/>
      <c r="FJ503"/>
      <c r="FK503"/>
      <c r="FL503"/>
      <c r="FM503"/>
      <c r="FN503"/>
      <c r="FO503"/>
      <c r="FP503"/>
      <c r="FQ503"/>
      <c r="FR503"/>
      <c r="FS503"/>
      <c r="FT503"/>
      <c r="FU503"/>
      <c r="FV503"/>
      <c r="FW503"/>
      <c r="FX503"/>
      <c r="FY503"/>
      <c r="FZ503"/>
      <c r="GA503"/>
      <c r="GB503"/>
      <c r="GC503"/>
      <c r="GD503"/>
      <c r="GE503"/>
      <c r="GF503"/>
      <c r="GG503"/>
      <c r="GH503"/>
      <c r="GI503"/>
      <c r="GJ503"/>
      <c r="GK503"/>
      <c r="GL503"/>
      <c r="GM503"/>
      <c r="GN503"/>
      <c r="GO503"/>
      <c r="GP503"/>
      <c r="GQ503"/>
      <c r="GR503"/>
      <c r="GS503"/>
      <c r="GT503"/>
      <c r="GU503"/>
      <c r="GV503"/>
      <c r="GW503"/>
      <c r="GX503"/>
      <c r="GY503"/>
      <c r="GZ503"/>
      <c r="HA503"/>
      <c r="HB503"/>
      <c r="HC503"/>
      <c r="HD503"/>
      <c r="HE503"/>
      <c r="HF503"/>
      <c r="HG503"/>
      <c r="HH503"/>
      <c r="HI503"/>
      <c r="HJ503"/>
      <c r="HK503"/>
      <c r="HL503"/>
      <c r="HM503"/>
      <c r="HN503"/>
      <c r="HO503"/>
      <c r="HP503"/>
      <c r="HQ503"/>
      <c r="HR503"/>
      <c r="HS503"/>
      <c r="HT503"/>
      <c r="HU503"/>
      <c r="HV503"/>
      <c r="HW503"/>
      <c r="HX503"/>
      <c r="HY503"/>
      <c r="HZ503"/>
      <c r="IA503"/>
      <c r="IB503"/>
      <c r="IC503"/>
      <c r="ID503"/>
      <c r="IE503"/>
      <c r="IF503"/>
      <c r="IG503"/>
      <c r="IH503"/>
      <c r="II503"/>
      <c r="IJ503"/>
      <c r="IK503"/>
      <c r="IL503"/>
      <c r="IM503"/>
      <c r="IN503"/>
      <c r="IO503"/>
      <c r="IP503"/>
      <c r="IQ503"/>
      <c r="IR503"/>
      <c r="IS503"/>
      <c r="IT503"/>
      <c r="IU503"/>
      <c r="IV503"/>
      <c r="IW503"/>
      <c r="IX503"/>
      <c r="IY503"/>
      <c r="IZ503"/>
      <c r="JA503"/>
      <c r="JB503"/>
      <c r="JC503"/>
      <c r="JD503"/>
      <c r="JE503"/>
      <c r="JF503"/>
      <c r="JG503"/>
      <c r="JH503"/>
      <c r="JI503"/>
      <c r="JJ503"/>
      <c r="JK503"/>
      <c r="JL503"/>
      <c r="JM503"/>
      <c r="JN503"/>
      <c r="JO503"/>
      <c r="JP503"/>
      <c r="JQ503"/>
      <c r="JR503"/>
      <c r="JS503"/>
      <c r="JT503"/>
      <c r="JU503"/>
      <c r="JV503"/>
      <c r="JW503"/>
      <c r="JX503"/>
      <c r="JY503"/>
      <c r="JZ503"/>
      <c r="KA503"/>
      <c r="KB503"/>
      <c r="KC503"/>
      <c r="KD503"/>
      <c r="KE503"/>
      <c r="KF503"/>
      <c r="KG503"/>
      <c r="KH503"/>
      <c r="KI503"/>
      <c r="KJ503"/>
      <c r="KK503"/>
      <c r="KL503"/>
      <c r="KM503"/>
      <c r="KN503"/>
      <c r="KO503"/>
      <c r="KP503"/>
      <c r="KQ503"/>
      <c r="KR503"/>
      <c r="KS503"/>
      <c r="KT503"/>
      <c r="KU503"/>
      <c r="KV503"/>
      <c r="KW503"/>
      <c r="KX503"/>
      <c r="KY503"/>
      <c r="KZ503"/>
      <c r="LA503"/>
      <c r="LB503"/>
      <c r="LC503"/>
      <c r="LD503"/>
      <c r="LE503"/>
      <c r="LF503"/>
      <c r="LG503"/>
      <c r="LH503"/>
      <c r="LI503"/>
      <c r="LJ503"/>
      <c r="LK503"/>
      <c r="LL503"/>
      <c r="LM503"/>
      <c r="LN503"/>
      <c r="LO503"/>
      <c r="LP503"/>
      <c r="LQ503"/>
      <c r="LR503"/>
      <c r="LS503"/>
      <c r="LT503"/>
      <c r="LU503"/>
      <c r="LV503"/>
      <c r="LW503"/>
      <c r="LX503"/>
      <c r="LY503"/>
      <c r="LZ503"/>
      <c r="MA503"/>
      <c r="MB503"/>
      <c r="MC503"/>
      <c r="MD503"/>
      <c r="ME503"/>
      <c r="MF503"/>
      <c r="MG503"/>
      <c r="MH503"/>
      <c r="MI503"/>
      <c r="MJ503"/>
      <c r="MK503"/>
      <c r="ML503"/>
      <c r="MM503"/>
      <c r="MN503"/>
      <c r="MO503"/>
      <c r="MP503"/>
      <c r="MQ503"/>
      <c r="MR503"/>
      <c r="MS503"/>
      <c r="MT503"/>
      <c r="MU503"/>
      <c r="MV503"/>
      <c r="MW503"/>
      <c r="MX503"/>
      <c r="MY503"/>
      <c r="MZ503"/>
      <c r="NA503"/>
      <c r="NB503"/>
      <c r="NC503"/>
      <c r="ND503"/>
      <c r="NE503"/>
      <c r="NF503"/>
      <c r="NG503"/>
      <c r="NH503"/>
      <c r="NI503"/>
      <c r="NJ503"/>
      <c r="NK503"/>
      <c r="NL503"/>
      <c r="NM503"/>
      <c r="NN503"/>
      <c r="NO503"/>
      <c r="NP503"/>
      <c r="NQ503"/>
      <c r="NR503"/>
      <c r="NS503"/>
      <c r="NT503"/>
      <c r="NU503"/>
      <c r="NV503"/>
      <c r="NW503"/>
      <c r="NX503"/>
      <c r="NY503"/>
      <c r="NZ503"/>
      <c r="OA503"/>
      <c r="OB503"/>
      <c r="OC503"/>
      <c r="OD503"/>
      <c r="OE503"/>
      <c r="OF503"/>
      <c r="OG503"/>
      <c r="OH503"/>
      <c r="OI503"/>
      <c r="OJ503"/>
      <c r="OK503"/>
      <c r="OL503"/>
      <c r="OM503"/>
      <c r="ON503"/>
      <c r="OO503"/>
      <c r="OP503"/>
      <c r="OQ503"/>
      <c r="OR503"/>
      <c r="OS503"/>
      <c r="OT503"/>
      <c r="OU503"/>
      <c r="OV503"/>
      <c r="OW503"/>
      <c r="OX503"/>
      <c r="OY503"/>
      <c r="OZ503"/>
      <c r="PA503"/>
      <c r="PB503"/>
      <c r="PC503"/>
      <c r="PD503"/>
      <c r="PE503"/>
      <c r="PF503"/>
      <c r="PG503"/>
      <c r="PH503"/>
      <c r="PI503"/>
      <c r="PJ503"/>
      <c r="PK503"/>
      <c r="PL503"/>
      <c r="PM503"/>
      <c r="PN503"/>
      <c r="PO503"/>
      <c r="PP503"/>
      <c r="PQ503"/>
      <c r="PR503"/>
      <c r="PS503"/>
      <c r="PT503"/>
      <c r="PU503"/>
      <c r="PV503"/>
      <c r="PW503"/>
      <c r="PX503"/>
      <c r="PY503"/>
      <c r="PZ503"/>
      <c r="QA503"/>
      <c r="QB503"/>
      <c r="QC503"/>
      <c r="QD503"/>
      <c r="QE503"/>
      <c r="QF503"/>
      <c r="QG503"/>
      <c r="QH503"/>
      <c r="QI503"/>
      <c r="QJ503"/>
      <c r="QK503"/>
      <c r="QL503"/>
      <c r="QM503"/>
      <c r="QN503"/>
      <c r="QO503"/>
      <c r="QP503"/>
      <c r="QQ503"/>
      <c r="QR503"/>
      <c r="QS503"/>
      <c r="QT503"/>
      <c r="QU503"/>
      <c r="QV503"/>
      <c r="QW503"/>
      <c r="QX503"/>
      <c r="QY503"/>
      <c r="QZ503"/>
      <c r="RA503"/>
      <c r="RB503"/>
      <c r="RC503"/>
      <c r="RD503"/>
      <c r="RE503"/>
      <c r="RF503"/>
      <c r="RG503"/>
      <c r="RH503"/>
      <c r="RI503"/>
      <c r="RJ503"/>
      <c r="RK503"/>
      <c r="RL503"/>
      <c r="RM503"/>
      <c r="RN503"/>
      <c r="RO503"/>
      <c r="RP503"/>
      <c r="RQ503"/>
      <c r="RR503"/>
      <c r="RS503"/>
      <c r="RT503"/>
      <c r="RU503"/>
      <c r="RV503"/>
      <c r="RW503"/>
      <c r="RX503"/>
      <c r="RY503"/>
      <c r="RZ503"/>
      <c r="SA503"/>
      <c r="SB503"/>
      <c r="SC503"/>
      <c r="SD503"/>
      <c r="SE503"/>
      <c r="SF503"/>
      <c r="SG503"/>
      <c r="SH503"/>
      <c r="SI503"/>
      <c r="SJ503"/>
      <c r="SK503"/>
      <c r="SL503"/>
      <c r="SM503"/>
      <c r="SN503"/>
      <c r="SO503"/>
      <c r="SP503"/>
    </row>
    <row r="504" spans="1:510" ht="16.5" customHeight="1" x14ac:dyDescent="0.2">
      <c r="A504" s="20">
        <v>1723</v>
      </c>
      <c r="B504" s="34" t="s">
        <v>70</v>
      </c>
      <c r="C504" s="34" t="s">
        <v>97</v>
      </c>
      <c r="D504" s="20" t="s">
        <v>51</v>
      </c>
      <c r="E504" s="20" t="s">
        <v>1345</v>
      </c>
      <c r="F504" s="22" t="s">
        <v>88</v>
      </c>
      <c r="G504" s="34" t="s">
        <v>84</v>
      </c>
      <c r="H504" s="20" t="s">
        <v>89</v>
      </c>
      <c r="I504" s="20" t="s">
        <v>27</v>
      </c>
      <c r="J504" s="35" t="s">
        <v>668</v>
      </c>
      <c r="K504" s="36"/>
      <c r="L504" s="36"/>
      <c r="M504" s="36"/>
      <c r="N504" s="36"/>
      <c r="O504" s="34">
        <v>0</v>
      </c>
      <c r="P504" s="37"/>
      <c r="Q504" s="34">
        <v>1</v>
      </c>
      <c r="R504" s="38"/>
      <c r="S504" s="39" t="s">
        <v>36</v>
      </c>
      <c r="T504" s="37">
        <f t="shared" si="9"/>
        <v>0</v>
      </c>
      <c r="U504" s="27" t="s">
        <v>39</v>
      </c>
      <c r="V504" s="28" t="s">
        <v>40</v>
      </c>
      <c r="W504"/>
      <c r="X504"/>
      <c r="Y504"/>
      <c r="Z504"/>
      <c r="AA504"/>
      <c r="AB504"/>
      <c r="AC504"/>
      <c r="AD504"/>
      <c r="AE504"/>
      <c r="AF504"/>
      <c r="AG504"/>
      <c r="AH504"/>
      <c r="AI504"/>
      <c r="AJ504"/>
      <c r="AK504"/>
      <c r="AL504"/>
      <c r="AM504"/>
      <c r="AN504"/>
      <c r="AO504"/>
      <c r="AP504"/>
      <c r="AQ504"/>
      <c r="AR504"/>
      <c r="AS504"/>
      <c r="AT504"/>
      <c r="AU504"/>
      <c r="AV504"/>
      <c r="AW504"/>
      <c r="AX504"/>
      <c r="AY504"/>
      <c r="AZ504"/>
      <c r="BA504"/>
      <c r="BB504"/>
      <c r="BC504"/>
      <c r="BD504"/>
      <c r="BE504"/>
      <c r="BF504"/>
      <c r="BG504"/>
      <c r="BH504"/>
      <c r="BI504"/>
      <c r="BJ504"/>
      <c r="BK504"/>
      <c r="BL504"/>
      <c r="BM504"/>
      <c r="BN504"/>
      <c r="BO504"/>
      <c r="BP504"/>
      <c r="BQ504"/>
      <c r="BR504"/>
      <c r="BS504"/>
      <c r="BT504"/>
      <c r="BU504"/>
      <c r="BV504"/>
      <c r="BW504"/>
      <c r="BX504"/>
      <c r="BY504"/>
      <c r="BZ504"/>
      <c r="CA504"/>
      <c r="CB504"/>
      <c r="CC504"/>
      <c r="CD504"/>
      <c r="CE504"/>
      <c r="CF504"/>
      <c r="CG504"/>
      <c r="CH504"/>
      <c r="CI504"/>
      <c r="CJ504"/>
      <c r="CK504"/>
      <c r="CL504"/>
      <c r="CM504"/>
      <c r="CN504"/>
      <c r="CO504"/>
      <c r="CP504"/>
      <c r="CQ504"/>
      <c r="CR504"/>
      <c r="CS504"/>
      <c r="CT504"/>
      <c r="CU504"/>
      <c r="CV504"/>
      <c r="CW504"/>
      <c r="CX504"/>
      <c r="CY504"/>
      <c r="CZ504"/>
      <c r="DA504"/>
      <c r="DB504"/>
      <c r="DC504"/>
      <c r="DD504"/>
      <c r="DE504"/>
      <c r="DF504"/>
      <c r="DG504"/>
      <c r="DH504"/>
      <c r="DI504"/>
      <c r="DJ504"/>
      <c r="DK504"/>
      <c r="DL504"/>
      <c r="DM504"/>
      <c r="DN504"/>
      <c r="DO504"/>
      <c r="DP504"/>
      <c r="DQ504"/>
      <c r="DR504"/>
      <c r="DS504"/>
      <c r="DT504"/>
      <c r="DU504"/>
      <c r="DV504"/>
      <c r="DW504"/>
      <c r="DX504"/>
      <c r="DY504"/>
      <c r="DZ504"/>
      <c r="EA504"/>
      <c r="EB504"/>
      <c r="EC504"/>
      <c r="ED504"/>
      <c r="EE504"/>
      <c r="EF504"/>
      <c r="EG504"/>
      <c r="EH504"/>
      <c r="EI504"/>
      <c r="EJ504"/>
      <c r="EK504"/>
      <c r="EL504"/>
      <c r="EM504"/>
      <c r="EN504"/>
      <c r="EO504"/>
      <c r="EP504"/>
      <c r="EQ504"/>
      <c r="ER504"/>
      <c r="ES504"/>
      <c r="ET504"/>
      <c r="EU504"/>
      <c r="EV504"/>
      <c r="EW504"/>
      <c r="EX504"/>
      <c r="EY504"/>
      <c r="EZ504"/>
      <c r="FA504"/>
      <c r="FB504"/>
      <c r="FC504"/>
      <c r="FD504"/>
      <c r="FE504"/>
      <c r="FF504"/>
      <c r="FG504"/>
      <c r="FH504"/>
      <c r="FI504"/>
      <c r="FJ504"/>
      <c r="FK504"/>
      <c r="FL504"/>
      <c r="FM504"/>
      <c r="FN504"/>
      <c r="FO504"/>
      <c r="FP504"/>
      <c r="FQ504"/>
      <c r="FR504"/>
      <c r="FS504"/>
      <c r="FT504"/>
      <c r="FU504"/>
      <c r="FV504"/>
      <c r="FW504"/>
      <c r="FX504"/>
      <c r="FY504"/>
      <c r="FZ504"/>
      <c r="GA504"/>
      <c r="GB504"/>
      <c r="GC504"/>
      <c r="GD504"/>
      <c r="GE504"/>
      <c r="GF504"/>
      <c r="GG504"/>
      <c r="GH504"/>
      <c r="GI504"/>
      <c r="GJ504"/>
      <c r="GK504"/>
      <c r="GL504"/>
      <c r="GM504"/>
      <c r="GN504"/>
      <c r="GO504"/>
      <c r="GP504"/>
      <c r="GQ504"/>
      <c r="GR504"/>
      <c r="GS504"/>
      <c r="GT504"/>
      <c r="GU504"/>
      <c r="GV504"/>
      <c r="GW504"/>
      <c r="GX504"/>
      <c r="GY504"/>
      <c r="GZ504"/>
      <c r="HA504"/>
      <c r="HB504"/>
      <c r="HC504"/>
      <c r="HD504"/>
      <c r="HE504"/>
      <c r="HF504"/>
      <c r="HG504"/>
      <c r="HH504"/>
      <c r="HI504"/>
      <c r="HJ504"/>
      <c r="HK504"/>
      <c r="HL504"/>
      <c r="HM504"/>
      <c r="HN504"/>
      <c r="HO504"/>
      <c r="HP504"/>
      <c r="HQ504"/>
      <c r="HR504"/>
      <c r="HS504"/>
      <c r="HT504"/>
      <c r="HU504"/>
      <c r="HV504"/>
      <c r="HW504"/>
      <c r="HX504"/>
      <c r="HY504"/>
      <c r="HZ504"/>
      <c r="IA504"/>
      <c r="IB504"/>
      <c r="IC504"/>
      <c r="ID504"/>
      <c r="IE504"/>
      <c r="IF504"/>
      <c r="IG504"/>
      <c r="IH504"/>
      <c r="II504"/>
      <c r="IJ504"/>
      <c r="IK504"/>
      <c r="IL504"/>
      <c r="IM504"/>
      <c r="IN504"/>
      <c r="IO504"/>
      <c r="IP504"/>
      <c r="IQ504"/>
      <c r="IR504"/>
      <c r="IS504"/>
      <c r="IT504"/>
      <c r="IU504"/>
      <c r="IV504"/>
      <c r="IW504"/>
      <c r="IX504"/>
      <c r="IY504"/>
      <c r="IZ504"/>
      <c r="JA504"/>
      <c r="JB504"/>
      <c r="JC504"/>
      <c r="JD504"/>
      <c r="JE504"/>
      <c r="JF504"/>
      <c r="JG504"/>
      <c r="JH504"/>
      <c r="JI504"/>
      <c r="JJ504"/>
      <c r="JK504"/>
      <c r="JL504"/>
      <c r="JM504"/>
      <c r="JN504"/>
      <c r="JO504"/>
      <c r="JP504"/>
      <c r="JQ504"/>
      <c r="JR504"/>
      <c r="JS504"/>
      <c r="JT504"/>
      <c r="JU504"/>
      <c r="JV504"/>
      <c r="JW504"/>
      <c r="JX504"/>
      <c r="JY504"/>
      <c r="JZ504"/>
      <c r="KA504"/>
      <c r="KB504"/>
      <c r="KC504"/>
      <c r="KD504"/>
      <c r="KE504"/>
      <c r="KF504"/>
      <c r="KG504"/>
      <c r="KH504"/>
      <c r="KI504"/>
      <c r="KJ504"/>
      <c r="KK504"/>
      <c r="KL504"/>
      <c r="KM504"/>
      <c r="KN504"/>
      <c r="KO504"/>
      <c r="KP504"/>
      <c r="KQ504"/>
      <c r="KR504"/>
      <c r="KS504"/>
      <c r="KT504"/>
      <c r="KU504"/>
      <c r="KV504"/>
      <c r="KW504"/>
      <c r="KX504"/>
      <c r="KY504"/>
      <c r="KZ504"/>
      <c r="LA504"/>
      <c r="LB504"/>
      <c r="LC504"/>
      <c r="LD504"/>
      <c r="LE504"/>
      <c r="LF504"/>
      <c r="LG504"/>
      <c r="LH504"/>
      <c r="LI504"/>
      <c r="LJ504"/>
      <c r="LK504"/>
      <c r="LL504"/>
      <c r="LM504"/>
      <c r="LN504"/>
      <c r="LO504"/>
      <c r="LP504"/>
      <c r="LQ504"/>
      <c r="LR504"/>
      <c r="LS504"/>
      <c r="LT504"/>
      <c r="LU504"/>
      <c r="LV504"/>
      <c r="LW504"/>
      <c r="LX504"/>
      <c r="LY504"/>
      <c r="LZ504"/>
      <c r="MA504"/>
      <c r="MB504"/>
      <c r="MC504"/>
      <c r="MD504"/>
      <c r="ME504"/>
      <c r="MF504"/>
      <c r="MG504"/>
      <c r="MH504"/>
      <c r="MI504"/>
      <c r="MJ504"/>
      <c r="MK504"/>
      <c r="ML504"/>
      <c r="MM504"/>
      <c r="MN504"/>
      <c r="MO504"/>
      <c r="MP504"/>
      <c r="MQ504"/>
      <c r="MR504"/>
      <c r="MS504"/>
      <c r="MT504"/>
      <c r="MU504"/>
      <c r="MV504"/>
      <c r="MW504"/>
      <c r="MX504"/>
      <c r="MY504"/>
      <c r="MZ504"/>
      <c r="NA504"/>
      <c r="NB504"/>
      <c r="NC504"/>
      <c r="ND504"/>
      <c r="NE504"/>
      <c r="NF504"/>
      <c r="NG504"/>
      <c r="NH504"/>
      <c r="NI504"/>
      <c r="NJ504"/>
      <c r="NK504"/>
      <c r="NL504"/>
      <c r="NM504"/>
      <c r="NN504"/>
      <c r="NO504"/>
      <c r="NP504"/>
      <c r="NQ504"/>
      <c r="NR504"/>
      <c r="NS504"/>
      <c r="NT504"/>
      <c r="NU504"/>
      <c r="NV504"/>
      <c r="NW504"/>
      <c r="NX504"/>
      <c r="NY504"/>
      <c r="NZ504"/>
      <c r="OA504"/>
      <c r="OB504"/>
      <c r="OC504"/>
      <c r="OD504"/>
      <c r="OE504"/>
      <c r="OF504"/>
      <c r="OG504"/>
      <c r="OH504"/>
      <c r="OI504"/>
      <c r="OJ504"/>
      <c r="OK504"/>
      <c r="OL504"/>
      <c r="OM504"/>
      <c r="ON504"/>
      <c r="OO504"/>
      <c r="OP504"/>
      <c r="OQ504"/>
      <c r="OR504"/>
      <c r="OS504"/>
      <c r="OT504"/>
      <c r="OU504"/>
      <c r="OV504"/>
      <c r="OW504"/>
      <c r="OX504"/>
      <c r="OY504"/>
      <c r="OZ504"/>
      <c r="PA504"/>
      <c r="PB504"/>
      <c r="PC504"/>
      <c r="PD504"/>
      <c r="PE504"/>
      <c r="PF504"/>
      <c r="PG504"/>
      <c r="PH504"/>
      <c r="PI504"/>
      <c r="PJ504"/>
      <c r="PK504"/>
      <c r="PL504"/>
      <c r="PM504"/>
      <c r="PN504"/>
      <c r="PO504"/>
      <c r="PP504"/>
      <c r="PQ504"/>
      <c r="PR504"/>
      <c r="PS504"/>
      <c r="PT504"/>
      <c r="PU504"/>
      <c r="PV504"/>
      <c r="PW504"/>
      <c r="PX504"/>
      <c r="PY504"/>
      <c r="PZ504"/>
      <c r="QA504"/>
      <c r="QB504"/>
      <c r="QC504"/>
      <c r="QD504"/>
      <c r="QE504"/>
      <c r="QF504"/>
      <c r="QG504"/>
      <c r="QH504"/>
      <c r="QI504"/>
      <c r="QJ504"/>
      <c r="QK504"/>
      <c r="QL504"/>
      <c r="QM504"/>
      <c r="QN504"/>
      <c r="QO504"/>
      <c r="QP504"/>
      <c r="QQ504"/>
      <c r="QR504"/>
      <c r="QS504"/>
      <c r="QT504"/>
      <c r="QU504"/>
      <c r="QV504"/>
      <c r="QW504"/>
      <c r="QX504"/>
      <c r="QY504"/>
      <c r="QZ504"/>
      <c r="RA504"/>
      <c r="RB504"/>
      <c r="RC504"/>
      <c r="RD504"/>
      <c r="RE504"/>
      <c r="RF504"/>
      <c r="RG504"/>
      <c r="RH504"/>
      <c r="RI504"/>
      <c r="RJ504"/>
      <c r="RK504"/>
      <c r="RL504"/>
      <c r="RM504"/>
      <c r="RN504"/>
      <c r="RO504"/>
      <c r="RP504"/>
      <c r="RQ504"/>
      <c r="RR504"/>
      <c r="RS504"/>
      <c r="RT504"/>
      <c r="RU504"/>
      <c r="RV504"/>
      <c r="RW504"/>
      <c r="RX504"/>
      <c r="RY504"/>
      <c r="RZ504"/>
      <c r="SA504"/>
      <c r="SB504"/>
      <c r="SC504"/>
      <c r="SD504"/>
      <c r="SE504"/>
      <c r="SF504"/>
      <c r="SG504"/>
      <c r="SH504"/>
      <c r="SI504"/>
      <c r="SJ504"/>
      <c r="SK504"/>
      <c r="SL504"/>
      <c r="SM504"/>
      <c r="SN504"/>
      <c r="SO504"/>
      <c r="SP504"/>
    </row>
    <row r="505" spans="1:510" ht="16.5" customHeight="1" x14ac:dyDescent="0.2">
      <c r="A505" s="20">
        <v>1724</v>
      </c>
      <c r="B505" s="34" t="s">
        <v>70</v>
      </c>
      <c r="C505" s="34" t="s">
        <v>97</v>
      </c>
      <c r="D505" s="20" t="s">
        <v>51</v>
      </c>
      <c r="E505" s="20" t="s">
        <v>1345</v>
      </c>
      <c r="F505" s="22" t="s">
        <v>88</v>
      </c>
      <c r="G505" s="34" t="s">
        <v>25</v>
      </c>
      <c r="H505" s="20" t="s">
        <v>89</v>
      </c>
      <c r="I505" s="20" t="s">
        <v>27</v>
      </c>
      <c r="J505" s="35" t="s">
        <v>669</v>
      </c>
      <c r="K505" s="36"/>
      <c r="L505" s="36"/>
      <c r="M505" s="36"/>
      <c r="N505" s="36"/>
      <c r="O505" s="55">
        <v>5000000000</v>
      </c>
      <c r="P505" s="37"/>
      <c r="Q505" s="34">
        <v>1</v>
      </c>
      <c r="R505" s="38"/>
      <c r="S505" s="39" t="s">
        <v>36</v>
      </c>
      <c r="T505" s="37">
        <f t="shared" si="9"/>
        <v>5000000000</v>
      </c>
      <c r="U505" s="27" t="s">
        <v>39</v>
      </c>
      <c r="V505" s="28" t="s">
        <v>40</v>
      </c>
      <c r="W505"/>
      <c r="X505"/>
      <c r="Y505"/>
      <c r="Z505"/>
      <c r="AA505"/>
      <c r="AB505"/>
      <c r="AC505"/>
      <c r="AD505"/>
      <c r="AE505"/>
      <c r="AF505"/>
      <c r="AG505"/>
      <c r="AH505"/>
      <c r="AI505"/>
      <c r="AJ505"/>
      <c r="AK505"/>
      <c r="AL505"/>
      <c r="AM505"/>
      <c r="AN505"/>
      <c r="AO505"/>
      <c r="AP505"/>
      <c r="AQ505"/>
      <c r="AR505"/>
      <c r="AS505"/>
      <c r="AT505"/>
      <c r="AU505"/>
      <c r="AV505"/>
      <c r="AW505"/>
      <c r="AX505"/>
      <c r="AY505"/>
      <c r="AZ505"/>
      <c r="BA505"/>
      <c r="BB505"/>
      <c r="BC505"/>
      <c r="BD505"/>
      <c r="BE505"/>
      <c r="BF505"/>
      <c r="BG505"/>
      <c r="BH505"/>
      <c r="BI505"/>
      <c r="BJ505"/>
      <c r="BK505"/>
      <c r="BL505"/>
      <c r="BM505"/>
      <c r="BN505"/>
      <c r="BO505"/>
      <c r="BP505"/>
      <c r="BQ505"/>
      <c r="BR505"/>
      <c r="BS505"/>
      <c r="BT505"/>
      <c r="BU505"/>
      <c r="BV505"/>
      <c r="BW505"/>
      <c r="BX505"/>
      <c r="BY505"/>
      <c r="BZ505"/>
      <c r="CA505"/>
      <c r="CB505"/>
      <c r="CC505"/>
      <c r="CD505"/>
      <c r="CE505"/>
      <c r="CF505"/>
      <c r="CG505"/>
      <c r="CH505"/>
      <c r="CI505"/>
      <c r="CJ505"/>
      <c r="CK505"/>
      <c r="CL505"/>
      <c r="CM505"/>
      <c r="CN505"/>
      <c r="CO505"/>
      <c r="CP505"/>
      <c r="CQ505"/>
      <c r="CR505"/>
      <c r="CS505"/>
      <c r="CT505"/>
      <c r="CU505"/>
      <c r="CV505"/>
      <c r="CW505"/>
      <c r="CX505"/>
      <c r="CY505"/>
      <c r="CZ505"/>
      <c r="DA505"/>
      <c r="DB505"/>
      <c r="DC505"/>
      <c r="DD505"/>
      <c r="DE505"/>
      <c r="DF505"/>
      <c r="DG505"/>
      <c r="DH505"/>
      <c r="DI505"/>
      <c r="DJ505"/>
      <c r="DK505"/>
      <c r="DL505"/>
      <c r="DM505"/>
      <c r="DN505"/>
      <c r="DO505"/>
      <c r="DP505"/>
      <c r="DQ505"/>
      <c r="DR505"/>
      <c r="DS505"/>
      <c r="DT505"/>
      <c r="DU505"/>
      <c r="DV505"/>
      <c r="DW505"/>
      <c r="DX505"/>
      <c r="DY505"/>
      <c r="DZ505"/>
      <c r="EA505"/>
      <c r="EB505"/>
      <c r="EC505"/>
      <c r="ED505"/>
      <c r="EE505"/>
      <c r="EF505"/>
      <c r="EG505"/>
      <c r="EH505"/>
      <c r="EI505"/>
      <c r="EJ505"/>
      <c r="EK505"/>
      <c r="EL505"/>
      <c r="EM505"/>
      <c r="EN505"/>
      <c r="EO505"/>
      <c r="EP505"/>
      <c r="EQ505"/>
      <c r="ER505"/>
      <c r="ES505"/>
      <c r="ET505"/>
      <c r="EU505"/>
      <c r="EV505"/>
      <c r="EW505"/>
      <c r="EX505"/>
      <c r="EY505"/>
      <c r="EZ505"/>
      <c r="FA505"/>
      <c r="FB505"/>
      <c r="FC505"/>
      <c r="FD505"/>
      <c r="FE505"/>
      <c r="FF505"/>
      <c r="FG505"/>
      <c r="FH505"/>
      <c r="FI505"/>
      <c r="FJ505"/>
      <c r="FK505"/>
      <c r="FL505"/>
      <c r="FM505"/>
      <c r="FN505"/>
      <c r="FO505"/>
      <c r="FP505"/>
      <c r="FQ505"/>
      <c r="FR505"/>
      <c r="FS505"/>
      <c r="FT505"/>
      <c r="FU505"/>
      <c r="FV505"/>
      <c r="FW505"/>
      <c r="FX505"/>
      <c r="FY505"/>
      <c r="FZ505"/>
      <c r="GA505"/>
      <c r="GB505"/>
      <c r="GC505"/>
      <c r="GD505"/>
      <c r="GE505"/>
      <c r="GF505"/>
      <c r="GG505"/>
      <c r="GH505"/>
      <c r="GI505"/>
      <c r="GJ505"/>
      <c r="GK505"/>
      <c r="GL505"/>
      <c r="GM505"/>
      <c r="GN505"/>
      <c r="GO505"/>
      <c r="GP505"/>
      <c r="GQ505"/>
      <c r="GR505"/>
      <c r="GS505"/>
      <c r="GT505"/>
      <c r="GU505"/>
      <c r="GV505"/>
      <c r="GW505"/>
      <c r="GX505"/>
      <c r="GY505"/>
      <c r="GZ505"/>
      <c r="HA505"/>
      <c r="HB505"/>
      <c r="HC505"/>
      <c r="HD505"/>
      <c r="HE505"/>
      <c r="HF505"/>
      <c r="HG505"/>
      <c r="HH505"/>
      <c r="HI505"/>
      <c r="HJ505"/>
      <c r="HK505"/>
      <c r="HL505"/>
      <c r="HM505"/>
      <c r="HN505"/>
      <c r="HO505"/>
      <c r="HP505"/>
      <c r="HQ505"/>
      <c r="HR505"/>
      <c r="HS505"/>
      <c r="HT505"/>
      <c r="HU505"/>
      <c r="HV505"/>
      <c r="HW505"/>
      <c r="HX505"/>
      <c r="HY505"/>
      <c r="HZ505"/>
      <c r="IA505"/>
      <c r="IB505"/>
      <c r="IC505"/>
      <c r="ID505"/>
      <c r="IE505"/>
      <c r="IF505"/>
      <c r="IG505"/>
      <c r="IH505"/>
      <c r="II505"/>
      <c r="IJ505"/>
      <c r="IK505"/>
      <c r="IL505"/>
      <c r="IM505"/>
      <c r="IN505"/>
      <c r="IO505"/>
      <c r="IP505"/>
      <c r="IQ505"/>
      <c r="IR505"/>
      <c r="IS505"/>
      <c r="IT505"/>
      <c r="IU505"/>
      <c r="IV505"/>
      <c r="IW505"/>
      <c r="IX505"/>
      <c r="IY505"/>
      <c r="IZ505"/>
      <c r="JA505"/>
      <c r="JB505"/>
      <c r="JC505"/>
      <c r="JD505"/>
      <c r="JE505"/>
      <c r="JF505"/>
      <c r="JG505"/>
      <c r="JH505"/>
      <c r="JI505"/>
      <c r="JJ505"/>
      <c r="JK505"/>
      <c r="JL505"/>
      <c r="JM505"/>
      <c r="JN505"/>
      <c r="JO505"/>
      <c r="JP505"/>
      <c r="JQ505"/>
      <c r="JR505"/>
      <c r="JS505"/>
      <c r="JT505"/>
      <c r="JU505"/>
      <c r="JV505"/>
      <c r="JW505"/>
      <c r="JX505"/>
      <c r="JY505"/>
      <c r="JZ505"/>
      <c r="KA505"/>
      <c r="KB505"/>
      <c r="KC505"/>
      <c r="KD505"/>
      <c r="KE505"/>
      <c r="KF505"/>
      <c r="KG505"/>
      <c r="KH505"/>
      <c r="KI505"/>
      <c r="KJ505"/>
      <c r="KK505"/>
      <c r="KL505"/>
      <c r="KM505"/>
      <c r="KN505"/>
      <c r="KO505"/>
      <c r="KP505"/>
      <c r="KQ505"/>
      <c r="KR505"/>
      <c r="KS505"/>
      <c r="KT505"/>
      <c r="KU505"/>
      <c r="KV505"/>
      <c r="KW505"/>
      <c r="KX505"/>
      <c r="KY505"/>
      <c r="KZ505"/>
      <c r="LA505"/>
      <c r="LB505"/>
      <c r="LC505"/>
      <c r="LD505"/>
      <c r="LE505"/>
      <c r="LF505"/>
      <c r="LG505"/>
      <c r="LH505"/>
      <c r="LI505"/>
      <c r="LJ505"/>
      <c r="LK505"/>
      <c r="LL505"/>
      <c r="LM505"/>
      <c r="LN505"/>
      <c r="LO505"/>
      <c r="LP505"/>
      <c r="LQ505"/>
      <c r="LR505"/>
      <c r="LS505"/>
      <c r="LT505"/>
      <c r="LU505"/>
      <c r="LV505"/>
      <c r="LW505"/>
      <c r="LX505"/>
      <c r="LY505"/>
      <c r="LZ505"/>
      <c r="MA505"/>
      <c r="MB505"/>
      <c r="MC505"/>
      <c r="MD505"/>
      <c r="ME505"/>
      <c r="MF505"/>
      <c r="MG505"/>
      <c r="MH505"/>
      <c r="MI505"/>
      <c r="MJ505"/>
      <c r="MK505"/>
      <c r="ML505"/>
      <c r="MM505"/>
      <c r="MN505"/>
      <c r="MO505"/>
      <c r="MP505"/>
      <c r="MQ505"/>
      <c r="MR505"/>
      <c r="MS505"/>
      <c r="MT505"/>
      <c r="MU505"/>
      <c r="MV505"/>
      <c r="MW505"/>
      <c r="MX505"/>
      <c r="MY505"/>
      <c r="MZ505"/>
      <c r="NA505"/>
      <c r="NB505"/>
      <c r="NC505"/>
      <c r="ND505"/>
      <c r="NE505"/>
      <c r="NF505"/>
      <c r="NG505"/>
      <c r="NH505"/>
      <c r="NI505"/>
      <c r="NJ505"/>
      <c r="NK505"/>
      <c r="NL505"/>
      <c r="NM505"/>
      <c r="NN505"/>
      <c r="NO505"/>
      <c r="NP505"/>
      <c r="NQ505"/>
      <c r="NR505"/>
      <c r="NS505"/>
      <c r="NT505"/>
      <c r="NU505"/>
      <c r="NV505"/>
      <c r="NW505"/>
      <c r="NX505"/>
      <c r="NY505"/>
      <c r="NZ505"/>
      <c r="OA505"/>
      <c r="OB505"/>
      <c r="OC505"/>
      <c r="OD505"/>
      <c r="OE505"/>
      <c r="OF505"/>
      <c r="OG505"/>
      <c r="OH505"/>
      <c r="OI505"/>
      <c r="OJ505"/>
      <c r="OK505"/>
      <c r="OL505"/>
      <c r="OM505"/>
      <c r="ON505"/>
      <c r="OO505"/>
      <c r="OP505"/>
      <c r="OQ505"/>
      <c r="OR505"/>
      <c r="OS505"/>
      <c r="OT505"/>
      <c r="OU505"/>
      <c r="OV505"/>
      <c r="OW505"/>
      <c r="OX505"/>
      <c r="OY505"/>
      <c r="OZ505"/>
      <c r="PA505"/>
      <c r="PB505"/>
      <c r="PC505"/>
      <c r="PD505"/>
      <c r="PE505"/>
      <c r="PF505"/>
      <c r="PG505"/>
      <c r="PH505"/>
      <c r="PI505"/>
      <c r="PJ505"/>
      <c r="PK505"/>
      <c r="PL505"/>
      <c r="PM505"/>
      <c r="PN505"/>
      <c r="PO505"/>
      <c r="PP505"/>
      <c r="PQ505"/>
      <c r="PR505"/>
      <c r="PS505"/>
      <c r="PT505"/>
      <c r="PU505"/>
      <c r="PV505"/>
      <c r="PW505"/>
      <c r="PX505"/>
      <c r="PY505"/>
      <c r="PZ505"/>
      <c r="QA505"/>
      <c r="QB505"/>
      <c r="QC505"/>
      <c r="QD505"/>
      <c r="QE505"/>
      <c r="QF505"/>
      <c r="QG505"/>
      <c r="QH505"/>
      <c r="QI505"/>
      <c r="QJ505"/>
      <c r="QK505"/>
      <c r="QL505"/>
      <c r="QM505"/>
      <c r="QN505"/>
      <c r="QO505"/>
      <c r="QP505"/>
      <c r="QQ505"/>
      <c r="QR505"/>
      <c r="QS505"/>
      <c r="QT505"/>
      <c r="QU505"/>
      <c r="QV505"/>
      <c r="QW505"/>
      <c r="QX505"/>
      <c r="QY505"/>
      <c r="QZ505"/>
      <c r="RA505"/>
      <c r="RB505"/>
      <c r="RC505"/>
      <c r="RD505"/>
      <c r="RE505"/>
      <c r="RF505"/>
      <c r="RG505"/>
      <c r="RH505"/>
      <c r="RI505"/>
      <c r="RJ505"/>
      <c r="RK505"/>
      <c r="RL505"/>
      <c r="RM505"/>
      <c r="RN505"/>
      <c r="RO505"/>
      <c r="RP505"/>
      <c r="RQ505"/>
      <c r="RR505"/>
      <c r="RS505"/>
      <c r="RT505"/>
      <c r="RU505"/>
      <c r="RV505"/>
      <c r="RW505"/>
      <c r="RX505"/>
      <c r="RY505"/>
      <c r="RZ505"/>
      <c r="SA505"/>
      <c r="SB505"/>
      <c r="SC505"/>
      <c r="SD505"/>
      <c r="SE505"/>
      <c r="SF505"/>
      <c r="SG505"/>
      <c r="SH505"/>
      <c r="SI505"/>
      <c r="SJ505"/>
      <c r="SK505"/>
      <c r="SL505"/>
      <c r="SM505"/>
      <c r="SN505"/>
      <c r="SO505"/>
      <c r="SP505"/>
    </row>
    <row r="506" spans="1:510" ht="16.5" customHeight="1" x14ac:dyDescent="0.2">
      <c r="A506" s="20">
        <v>1725</v>
      </c>
      <c r="B506" s="34" t="s">
        <v>70</v>
      </c>
      <c r="C506" s="34" t="s">
        <v>97</v>
      </c>
      <c r="D506" s="20" t="s">
        <v>51</v>
      </c>
      <c r="E506" s="20" t="s">
        <v>1345</v>
      </c>
      <c r="F506" s="22" t="s">
        <v>88</v>
      </c>
      <c r="G506" s="34" t="s">
        <v>42</v>
      </c>
      <c r="H506" s="20" t="s">
        <v>89</v>
      </c>
      <c r="I506" s="20" t="s">
        <v>27</v>
      </c>
      <c r="J506" s="35" t="s">
        <v>670</v>
      </c>
      <c r="K506" s="36"/>
      <c r="L506" s="36"/>
      <c r="M506" s="36"/>
      <c r="N506" s="36"/>
      <c r="O506" s="55">
        <v>2272000000</v>
      </c>
      <c r="P506" s="37"/>
      <c r="Q506" s="34">
        <v>1</v>
      </c>
      <c r="R506" s="38"/>
      <c r="S506" s="39" t="s">
        <v>36</v>
      </c>
      <c r="T506" s="37">
        <f t="shared" si="9"/>
        <v>2272000000</v>
      </c>
      <c r="U506" s="27" t="s">
        <v>39</v>
      </c>
      <c r="V506" s="28" t="s">
        <v>40</v>
      </c>
      <c r="W506"/>
      <c r="X506"/>
      <c r="Y506"/>
      <c r="Z506"/>
      <c r="AA506"/>
      <c r="AB506"/>
      <c r="AC506"/>
      <c r="AD506"/>
      <c r="AE506"/>
      <c r="AF506"/>
      <c r="AG506"/>
      <c r="AH506"/>
      <c r="AI506"/>
      <c r="AJ506"/>
      <c r="AK506"/>
      <c r="AL506"/>
      <c r="AM506"/>
      <c r="AN506"/>
      <c r="AO506"/>
      <c r="AP506"/>
      <c r="AQ506"/>
      <c r="AR506"/>
      <c r="AS506"/>
      <c r="AT506"/>
      <c r="AU506"/>
      <c r="AV506"/>
      <c r="AW506"/>
      <c r="AX506"/>
      <c r="AY506"/>
      <c r="AZ506"/>
      <c r="BA506"/>
      <c r="BB506"/>
      <c r="BC506"/>
      <c r="BD506"/>
      <c r="BE506"/>
      <c r="BF506"/>
      <c r="BG506"/>
      <c r="BH506"/>
      <c r="BI506"/>
      <c r="BJ506"/>
      <c r="BK506"/>
      <c r="BL506"/>
      <c r="BM506"/>
      <c r="BN506"/>
      <c r="BO506"/>
      <c r="BP506"/>
      <c r="BQ506"/>
      <c r="BR506"/>
      <c r="BS506"/>
      <c r="BT506"/>
      <c r="BU506"/>
      <c r="BV506"/>
      <c r="BW506"/>
      <c r="BX506"/>
      <c r="BY506"/>
      <c r="BZ506"/>
      <c r="CA506"/>
      <c r="CB506"/>
      <c r="CC506"/>
      <c r="CD506"/>
      <c r="CE506"/>
      <c r="CF506"/>
      <c r="CG506"/>
      <c r="CH506"/>
      <c r="CI506"/>
      <c r="CJ506"/>
      <c r="CK506"/>
      <c r="CL506"/>
      <c r="CM506"/>
      <c r="CN506"/>
      <c r="CO506"/>
      <c r="CP506"/>
      <c r="CQ506"/>
      <c r="CR506"/>
      <c r="CS506"/>
      <c r="CT506"/>
      <c r="CU506"/>
      <c r="CV506"/>
      <c r="CW506"/>
      <c r="CX506"/>
      <c r="CY506"/>
      <c r="CZ506"/>
      <c r="DA506"/>
      <c r="DB506"/>
      <c r="DC506"/>
      <c r="DD506"/>
      <c r="DE506"/>
      <c r="DF506"/>
      <c r="DG506"/>
      <c r="DH506"/>
      <c r="DI506"/>
      <c r="DJ506"/>
      <c r="DK506"/>
      <c r="DL506"/>
      <c r="DM506"/>
      <c r="DN506"/>
      <c r="DO506"/>
      <c r="DP506"/>
      <c r="DQ506"/>
      <c r="DR506"/>
      <c r="DS506"/>
      <c r="DT506"/>
      <c r="DU506"/>
      <c r="DV506"/>
      <c r="DW506"/>
      <c r="DX506"/>
      <c r="DY506"/>
      <c r="DZ506"/>
      <c r="EA506"/>
      <c r="EB506"/>
      <c r="EC506"/>
      <c r="ED506"/>
      <c r="EE506"/>
      <c r="EF506"/>
      <c r="EG506"/>
      <c r="EH506"/>
      <c r="EI506"/>
      <c r="EJ506"/>
      <c r="EK506"/>
      <c r="EL506"/>
      <c r="EM506"/>
      <c r="EN506"/>
      <c r="EO506"/>
      <c r="EP506"/>
      <c r="EQ506"/>
      <c r="ER506"/>
      <c r="ES506"/>
      <c r="ET506"/>
      <c r="EU506"/>
      <c r="EV506"/>
      <c r="EW506"/>
      <c r="EX506"/>
      <c r="EY506"/>
      <c r="EZ506"/>
      <c r="FA506"/>
      <c r="FB506"/>
      <c r="FC506"/>
      <c r="FD506"/>
      <c r="FE506"/>
      <c r="FF506"/>
      <c r="FG506"/>
      <c r="FH506"/>
      <c r="FI506"/>
      <c r="FJ506"/>
      <c r="FK506"/>
      <c r="FL506"/>
      <c r="FM506"/>
      <c r="FN506"/>
      <c r="FO506"/>
      <c r="FP506"/>
      <c r="FQ506"/>
      <c r="FR506"/>
      <c r="FS506"/>
      <c r="FT506"/>
      <c r="FU506"/>
      <c r="FV506"/>
      <c r="FW506"/>
      <c r="FX506"/>
      <c r="FY506"/>
      <c r="FZ506"/>
      <c r="GA506"/>
      <c r="GB506"/>
      <c r="GC506"/>
      <c r="GD506"/>
      <c r="GE506"/>
      <c r="GF506"/>
      <c r="GG506"/>
      <c r="GH506"/>
      <c r="GI506"/>
      <c r="GJ506"/>
      <c r="GK506"/>
      <c r="GL506"/>
      <c r="GM506"/>
      <c r="GN506"/>
      <c r="GO506"/>
      <c r="GP506"/>
      <c r="GQ506"/>
      <c r="GR506"/>
      <c r="GS506"/>
      <c r="GT506"/>
      <c r="GU506"/>
      <c r="GV506"/>
      <c r="GW506"/>
      <c r="GX506"/>
      <c r="GY506"/>
      <c r="GZ506"/>
      <c r="HA506"/>
      <c r="HB506"/>
      <c r="HC506"/>
      <c r="HD506"/>
      <c r="HE506"/>
      <c r="HF506"/>
      <c r="HG506"/>
      <c r="HH506"/>
      <c r="HI506"/>
      <c r="HJ506"/>
      <c r="HK506"/>
      <c r="HL506"/>
      <c r="HM506"/>
      <c r="HN506"/>
      <c r="HO506"/>
      <c r="HP506"/>
      <c r="HQ506"/>
      <c r="HR506"/>
      <c r="HS506"/>
      <c r="HT506"/>
      <c r="HU506"/>
      <c r="HV506"/>
      <c r="HW506"/>
      <c r="HX506"/>
      <c r="HY506"/>
      <c r="HZ506"/>
      <c r="IA506"/>
      <c r="IB506"/>
      <c r="IC506"/>
      <c r="ID506"/>
      <c r="IE506"/>
      <c r="IF506"/>
      <c r="IG506"/>
      <c r="IH506"/>
      <c r="II506"/>
      <c r="IJ506"/>
      <c r="IK506"/>
      <c r="IL506"/>
      <c r="IM506"/>
      <c r="IN506"/>
      <c r="IO506"/>
      <c r="IP506"/>
      <c r="IQ506"/>
      <c r="IR506"/>
      <c r="IS506"/>
      <c r="IT506"/>
      <c r="IU506"/>
      <c r="IV506"/>
      <c r="IW506"/>
      <c r="IX506"/>
      <c r="IY506"/>
      <c r="IZ506"/>
      <c r="JA506"/>
      <c r="JB506"/>
      <c r="JC506"/>
      <c r="JD506"/>
      <c r="JE506"/>
      <c r="JF506"/>
      <c r="JG506"/>
      <c r="JH506"/>
      <c r="JI506"/>
      <c r="JJ506"/>
      <c r="JK506"/>
      <c r="JL506"/>
      <c r="JM506"/>
      <c r="JN506"/>
      <c r="JO506"/>
      <c r="JP506"/>
      <c r="JQ506"/>
      <c r="JR506"/>
      <c r="JS506"/>
      <c r="JT506"/>
      <c r="JU506"/>
      <c r="JV506"/>
      <c r="JW506"/>
      <c r="JX506"/>
      <c r="JY506"/>
      <c r="JZ506"/>
      <c r="KA506"/>
      <c r="KB506"/>
      <c r="KC506"/>
      <c r="KD506"/>
      <c r="KE506"/>
      <c r="KF506"/>
      <c r="KG506"/>
      <c r="KH506"/>
      <c r="KI506"/>
      <c r="KJ506"/>
      <c r="KK506"/>
      <c r="KL506"/>
      <c r="KM506"/>
      <c r="KN506"/>
      <c r="KO506"/>
      <c r="KP506"/>
      <c r="KQ506"/>
      <c r="KR506"/>
      <c r="KS506"/>
      <c r="KT506"/>
      <c r="KU506"/>
      <c r="KV506"/>
      <c r="KW506"/>
      <c r="KX506"/>
      <c r="KY506"/>
      <c r="KZ506"/>
      <c r="LA506"/>
      <c r="LB506"/>
      <c r="LC506"/>
      <c r="LD506"/>
      <c r="LE506"/>
      <c r="LF506"/>
      <c r="LG506"/>
      <c r="LH506"/>
      <c r="LI506"/>
      <c r="LJ506"/>
      <c r="LK506"/>
      <c r="LL506"/>
      <c r="LM506"/>
      <c r="LN506"/>
      <c r="LO506"/>
      <c r="LP506"/>
      <c r="LQ506"/>
      <c r="LR506"/>
      <c r="LS506"/>
      <c r="LT506"/>
      <c r="LU506"/>
      <c r="LV506"/>
      <c r="LW506"/>
      <c r="LX506"/>
      <c r="LY506"/>
      <c r="LZ506"/>
      <c r="MA506"/>
      <c r="MB506"/>
      <c r="MC506"/>
      <c r="MD506"/>
      <c r="ME506"/>
      <c r="MF506"/>
      <c r="MG506"/>
      <c r="MH506"/>
      <c r="MI506"/>
      <c r="MJ506"/>
      <c r="MK506"/>
      <c r="ML506"/>
      <c r="MM506"/>
      <c r="MN506"/>
      <c r="MO506"/>
      <c r="MP506"/>
      <c r="MQ506"/>
      <c r="MR506"/>
      <c r="MS506"/>
      <c r="MT506"/>
      <c r="MU506"/>
      <c r="MV506"/>
      <c r="MW506"/>
      <c r="MX506"/>
      <c r="MY506"/>
      <c r="MZ506"/>
      <c r="NA506"/>
      <c r="NB506"/>
      <c r="NC506"/>
      <c r="ND506"/>
      <c r="NE506"/>
      <c r="NF506"/>
      <c r="NG506"/>
      <c r="NH506"/>
      <c r="NI506"/>
      <c r="NJ506"/>
      <c r="NK506"/>
      <c r="NL506"/>
      <c r="NM506"/>
      <c r="NN506"/>
      <c r="NO506"/>
      <c r="NP506"/>
      <c r="NQ506"/>
      <c r="NR506"/>
      <c r="NS506"/>
      <c r="NT506"/>
      <c r="NU506"/>
      <c r="NV506"/>
      <c r="NW506"/>
      <c r="NX506"/>
      <c r="NY506"/>
      <c r="NZ506"/>
      <c r="OA506"/>
      <c r="OB506"/>
      <c r="OC506"/>
      <c r="OD506"/>
      <c r="OE506"/>
      <c r="OF506"/>
      <c r="OG506"/>
      <c r="OH506"/>
      <c r="OI506"/>
      <c r="OJ506"/>
      <c r="OK506"/>
      <c r="OL506"/>
      <c r="OM506"/>
      <c r="ON506"/>
      <c r="OO506"/>
      <c r="OP506"/>
      <c r="OQ506"/>
      <c r="OR506"/>
      <c r="OS506"/>
      <c r="OT506"/>
      <c r="OU506"/>
      <c r="OV506"/>
      <c r="OW506"/>
      <c r="OX506"/>
      <c r="OY506"/>
      <c r="OZ506"/>
      <c r="PA506"/>
      <c r="PB506"/>
      <c r="PC506"/>
      <c r="PD506"/>
      <c r="PE506"/>
      <c r="PF506"/>
      <c r="PG506"/>
      <c r="PH506"/>
      <c r="PI506"/>
      <c r="PJ506"/>
      <c r="PK506"/>
      <c r="PL506"/>
      <c r="PM506"/>
      <c r="PN506"/>
      <c r="PO506"/>
      <c r="PP506"/>
      <c r="PQ506"/>
      <c r="PR506"/>
      <c r="PS506"/>
      <c r="PT506"/>
      <c r="PU506"/>
      <c r="PV506"/>
      <c r="PW506"/>
      <c r="PX506"/>
      <c r="PY506"/>
      <c r="PZ506"/>
      <c r="QA506"/>
      <c r="QB506"/>
      <c r="QC506"/>
      <c r="QD506"/>
      <c r="QE506"/>
      <c r="QF506"/>
      <c r="QG506"/>
      <c r="QH506"/>
      <c r="QI506"/>
      <c r="QJ506"/>
      <c r="QK506"/>
      <c r="QL506"/>
      <c r="QM506"/>
      <c r="QN506"/>
      <c r="QO506"/>
      <c r="QP506"/>
      <c r="QQ506"/>
      <c r="QR506"/>
      <c r="QS506"/>
      <c r="QT506"/>
      <c r="QU506"/>
      <c r="QV506"/>
      <c r="QW506"/>
      <c r="QX506"/>
      <c r="QY506"/>
      <c r="QZ506"/>
      <c r="RA506"/>
      <c r="RB506"/>
      <c r="RC506"/>
      <c r="RD506"/>
      <c r="RE506"/>
      <c r="RF506"/>
      <c r="RG506"/>
      <c r="RH506"/>
      <c r="RI506"/>
      <c r="RJ506"/>
      <c r="RK506"/>
      <c r="RL506"/>
      <c r="RM506"/>
      <c r="RN506"/>
      <c r="RO506"/>
      <c r="RP506"/>
      <c r="RQ506"/>
      <c r="RR506"/>
      <c r="RS506"/>
      <c r="RT506"/>
      <c r="RU506"/>
      <c r="RV506"/>
      <c r="RW506"/>
      <c r="RX506"/>
      <c r="RY506"/>
      <c r="RZ506"/>
      <c r="SA506"/>
      <c r="SB506"/>
      <c r="SC506"/>
      <c r="SD506"/>
      <c r="SE506"/>
      <c r="SF506"/>
      <c r="SG506"/>
      <c r="SH506"/>
      <c r="SI506"/>
      <c r="SJ506"/>
      <c r="SK506"/>
      <c r="SL506"/>
      <c r="SM506"/>
      <c r="SN506"/>
      <c r="SO506"/>
      <c r="SP506"/>
    </row>
    <row r="507" spans="1:510" ht="16.5" customHeight="1" x14ac:dyDescent="0.2">
      <c r="A507" s="20">
        <v>1726</v>
      </c>
      <c r="B507" s="34" t="s">
        <v>70</v>
      </c>
      <c r="C507" s="34" t="s">
        <v>434</v>
      </c>
      <c r="D507" s="20" t="s">
        <v>51</v>
      </c>
      <c r="E507" s="20" t="s">
        <v>1345</v>
      </c>
      <c r="F507" s="22" t="s">
        <v>88</v>
      </c>
      <c r="G507" s="34" t="s">
        <v>520</v>
      </c>
      <c r="H507" s="20" t="s">
        <v>89</v>
      </c>
      <c r="I507" s="20" t="s">
        <v>27</v>
      </c>
      <c r="J507" s="35" t="s">
        <v>671</v>
      </c>
      <c r="K507" s="39"/>
      <c r="L507" s="39"/>
      <c r="M507" s="39"/>
      <c r="N507" s="39"/>
      <c r="O507" s="55">
        <v>35000000000</v>
      </c>
      <c r="P507" s="37"/>
      <c r="Q507" s="34">
        <v>1</v>
      </c>
      <c r="R507" s="38"/>
      <c r="S507" s="36" t="s">
        <v>29</v>
      </c>
      <c r="T507" s="37">
        <f t="shared" si="9"/>
        <v>35000000000</v>
      </c>
      <c r="U507" s="27" t="s">
        <v>39</v>
      </c>
      <c r="V507" s="28" t="s">
        <v>40</v>
      </c>
      <c r="W507"/>
      <c r="X507"/>
      <c r="Y507"/>
      <c r="Z507"/>
      <c r="AA507"/>
      <c r="AB507"/>
      <c r="AC507"/>
      <c r="AD507"/>
      <c r="AE507"/>
      <c r="AF507"/>
      <c r="AG507"/>
      <c r="AH507"/>
      <c r="AI507"/>
      <c r="AJ507"/>
      <c r="AK507"/>
      <c r="AL507"/>
      <c r="AM507"/>
      <c r="AN507"/>
      <c r="AO507"/>
      <c r="AP507"/>
      <c r="AQ507"/>
      <c r="AR507"/>
      <c r="AS507"/>
      <c r="AT507"/>
      <c r="AU507"/>
      <c r="AV507"/>
      <c r="AW507"/>
      <c r="AX507"/>
      <c r="AY507"/>
      <c r="AZ507"/>
      <c r="BA507"/>
      <c r="BB507"/>
      <c r="BC507"/>
      <c r="BD507"/>
      <c r="BE507"/>
      <c r="BF507"/>
      <c r="BG507"/>
      <c r="BH507"/>
      <c r="BI507"/>
      <c r="BJ507"/>
      <c r="BK507"/>
      <c r="BL507"/>
      <c r="BM507"/>
      <c r="BN507"/>
      <c r="BO507"/>
      <c r="BP507"/>
      <c r="BQ507"/>
      <c r="BR507"/>
      <c r="BS507"/>
      <c r="BT507"/>
      <c r="BU507"/>
      <c r="BV507"/>
      <c r="BW507"/>
      <c r="BX507"/>
      <c r="BY507"/>
      <c r="BZ507"/>
      <c r="CA507"/>
      <c r="CB507"/>
      <c r="CC507"/>
      <c r="CD507"/>
      <c r="CE507"/>
      <c r="CF507"/>
      <c r="CG507"/>
      <c r="CH507"/>
      <c r="CI507"/>
      <c r="CJ507"/>
      <c r="CK507"/>
      <c r="CL507"/>
      <c r="CM507"/>
      <c r="CN507"/>
      <c r="CO507"/>
      <c r="CP507"/>
      <c r="CQ507"/>
      <c r="CR507"/>
      <c r="CS507"/>
      <c r="CT507"/>
      <c r="CU507"/>
      <c r="CV507"/>
      <c r="CW507"/>
      <c r="CX507"/>
      <c r="CY507"/>
      <c r="CZ507"/>
      <c r="DA507"/>
      <c r="DB507"/>
      <c r="DC507"/>
      <c r="DD507"/>
      <c r="DE507"/>
      <c r="DF507"/>
      <c r="DG507"/>
      <c r="DH507"/>
      <c r="DI507"/>
      <c r="DJ507"/>
      <c r="DK507"/>
      <c r="DL507"/>
      <c r="DM507"/>
      <c r="DN507"/>
      <c r="DO507"/>
      <c r="DP507"/>
      <c r="DQ507"/>
      <c r="DR507"/>
      <c r="DS507"/>
      <c r="DT507"/>
      <c r="DU507"/>
      <c r="DV507"/>
      <c r="DW507"/>
      <c r="DX507"/>
      <c r="DY507"/>
      <c r="DZ507"/>
      <c r="EA507"/>
      <c r="EB507"/>
      <c r="EC507"/>
      <c r="ED507"/>
      <c r="EE507"/>
      <c r="EF507"/>
      <c r="EG507"/>
      <c r="EH507"/>
      <c r="EI507"/>
      <c r="EJ507"/>
      <c r="EK507"/>
      <c r="EL507"/>
      <c r="EM507"/>
      <c r="EN507"/>
      <c r="EO507"/>
      <c r="EP507"/>
      <c r="EQ507"/>
      <c r="ER507"/>
      <c r="ES507"/>
      <c r="ET507"/>
      <c r="EU507"/>
      <c r="EV507"/>
      <c r="EW507"/>
      <c r="EX507"/>
      <c r="EY507"/>
      <c r="EZ507"/>
      <c r="FA507"/>
      <c r="FB507"/>
      <c r="FC507"/>
      <c r="FD507"/>
      <c r="FE507"/>
      <c r="FF507"/>
      <c r="FG507"/>
      <c r="FH507"/>
      <c r="FI507"/>
      <c r="FJ507"/>
      <c r="FK507"/>
      <c r="FL507"/>
      <c r="FM507"/>
      <c r="FN507"/>
      <c r="FO507"/>
      <c r="FP507"/>
      <c r="FQ507"/>
      <c r="FR507"/>
      <c r="FS507"/>
      <c r="FT507"/>
      <c r="FU507"/>
      <c r="FV507"/>
      <c r="FW507"/>
      <c r="FX507"/>
      <c r="FY507"/>
      <c r="FZ507"/>
      <c r="GA507"/>
      <c r="GB507"/>
      <c r="GC507"/>
      <c r="GD507"/>
      <c r="GE507"/>
      <c r="GF507"/>
      <c r="GG507"/>
      <c r="GH507"/>
      <c r="GI507"/>
      <c r="GJ507"/>
      <c r="GK507"/>
      <c r="GL507"/>
      <c r="GM507"/>
      <c r="GN507"/>
      <c r="GO507"/>
      <c r="GP507"/>
      <c r="GQ507"/>
      <c r="GR507"/>
      <c r="GS507"/>
      <c r="GT507"/>
      <c r="GU507"/>
      <c r="GV507"/>
      <c r="GW507"/>
      <c r="GX507"/>
      <c r="GY507"/>
      <c r="GZ507"/>
      <c r="HA507"/>
      <c r="HB507"/>
      <c r="HC507"/>
      <c r="HD507"/>
      <c r="HE507"/>
      <c r="HF507"/>
      <c r="HG507"/>
      <c r="HH507"/>
      <c r="HI507"/>
      <c r="HJ507"/>
      <c r="HK507"/>
      <c r="HL507"/>
      <c r="HM507"/>
      <c r="HN507"/>
      <c r="HO507"/>
      <c r="HP507"/>
      <c r="HQ507"/>
      <c r="HR507"/>
      <c r="HS507"/>
      <c r="HT507"/>
      <c r="HU507"/>
      <c r="HV507"/>
      <c r="HW507"/>
      <c r="HX507"/>
      <c r="HY507"/>
      <c r="HZ507"/>
      <c r="IA507"/>
      <c r="IB507"/>
      <c r="IC507"/>
      <c r="ID507"/>
      <c r="IE507"/>
      <c r="IF507"/>
      <c r="IG507"/>
      <c r="IH507"/>
      <c r="II507"/>
      <c r="IJ507"/>
      <c r="IK507"/>
      <c r="IL507"/>
      <c r="IM507"/>
      <c r="IN507"/>
      <c r="IO507"/>
      <c r="IP507"/>
      <c r="IQ507"/>
      <c r="IR507"/>
      <c r="IS507"/>
      <c r="IT507"/>
      <c r="IU507"/>
      <c r="IV507"/>
      <c r="IW507"/>
      <c r="IX507"/>
      <c r="IY507"/>
      <c r="IZ507"/>
      <c r="JA507"/>
      <c r="JB507"/>
      <c r="JC507"/>
      <c r="JD507"/>
      <c r="JE507"/>
      <c r="JF507"/>
      <c r="JG507"/>
      <c r="JH507"/>
      <c r="JI507"/>
      <c r="JJ507"/>
      <c r="JK507"/>
      <c r="JL507"/>
      <c r="JM507"/>
      <c r="JN507"/>
      <c r="JO507"/>
      <c r="JP507"/>
      <c r="JQ507"/>
      <c r="JR507"/>
      <c r="JS507"/>
      <c r="JT507"/>
      <c r="JU507"/>
      <c r="JV507"/>
      <c r="JW507"/>
      <c r="JX507"/>
      <c r="JY507"/>
      <c r="JZ507"/>
      <c r="KA507"/>
      <c r="KB507"/>
      <c r="KC507"/>
      <c r="KD507"/>
      <c r="KE507"/>
      <c r="KF507"/>
      <c r="KG507"/>
      <c r="KH507"/>
      <c r="KI507"/>
      <c r="KJ507"/>
      <c r="KK507"/>
      <c r="KL507"/>
      <c r="KM507"/>
      <c r="KN507"/>
      <c r="KO507"/>
      <c r="KP507"/>
      <c r="KQ507"/>
      <c r="KR507"/>
      <c r="KS507"/>
      <c r="KT507"/>
      <c r="KU507"/>
      <c r="KV507"/>
      <c r="KW507"/>
      <c r="KX507"/>
      <c r="KY507"/>
      <c r="KZ507"/>
      <c r="LA507"/>
      <c r="LB507"/>
      <c r="LC507"/>
      <c r="LD507"/>
      <c r="LE507"/>
      <c r="LF507"/>
      <c r="LG507"/>
      <c r="LH507"/>
      <c r="LI507"/>
      <c r="LJ507"/>
      <c r="LK507"/>
      <c r="LL507"/>
      <c r="LM507"/>
      <c r="LN507"/>
      <c r="LO507"/>
      <c r="LP507"/>
      <c r="LQ507"/>
      <c r="LR507"/>
      <c r="LS507"/>
      <c r="LT507"/>
      <c r="LU507"/>
      <c r="LV507"/>
      <c r="LW507"/>
      <c r="LX507"/>
      <c r="LY507"/>
      <c r="LZ507"/>
      <c r="MA507"/>
      <c r="MB507"/>
      <c r="MC507"/>
      <c r="MD507"/>
      <c r="ME507"/>
      <c r="MF507"/>
      <c r="MG507"/>
      <c r="MH507"/>
      <c r="MI507"/>
      <c r="MJ507"/>
      <c r="MK507"/>
      <c r="ML507"/>
      <c r="MM507"/>
      <c r="MN507"/>
      <c r="MO507"/>
      <c r="MP507"/>
      <c r="MQ507"/>
      <c r="MR507"/>
      <c r="MS507"/>
      <c r="MT507"/>
      <c r="MU507"/>
      <c r="MV507"/>
      <c r="MW507"/>
      <c r="MX507"/>
      <c r="MY507"/>
      <c r="MZ507"/>
      <c r="NA507"/>
      <c r="NB507"/>
      <c r="NC507"/>
      <c r="ND507"/>
      <c r="NE507"/>
      <c r="NF507"/>
      <c r="NG507"/>
      <c r="NH507"/>
      <c r="NI507"/>
      <c r="NJ507"/>
      <c r="NK507"/>
      <c r="NL507"/>
      <c r="NM507"/>
      <c r="NN507"/>
      <c r="NO507"/>
      <c r="NP507"/>
      <c r="NQ507"/>
      <c r="NR507"/>
      <c r="NS507"/>
      <c r="NT507"/>
      <c r="NU507"/>
      <c r="NV507"/>
      <c r="NW507"/>
      <c r="NX507"/>
      <c r="NY507"/>
      <c r="NZ507"/>
      <c r="OA507"/>
      <c r="OB507"/>
      <c r="OC507"/>
      <c r="OD507"/>
      <c r="OE507"/>
      <c r="OF507"/>
      <c r="OG507"/>
      <c r="OH507"/>
      <c r="OI507"/>
      <c r="OJ507"/>
      <c r="OK507"/>
      <c r="OL507"/>
      <c r="OM507"/>
      <c r="ON507"/>
      <c r="OO507"/>
      <c r="OP507"/>
      <c r="OQ507"/>
      <c r="OR507"/>
      <c r="OS507"/>
      <c r="OT507"/>
      <c r="OU507"/>
      <c r="OV507"/>
      <c r="OW507"/>
      <c r="OX507"/>
      <c r="OY507"/>
      <c r="OZ507"/>
      <c r="PA507"/>
      <c r="PB507"/>
      <c r="PC507"/>
      <c r="PD507"/>
      <c r="PE507"/>
      <c r="PF507"/>
      <c r="PG507"/>
      <c r="PH507"/>
      <c r="PI507"/>
      <c r="PJ507"/>
      <c r="PK507"/>
      <c r="PL507"/>
      <c r="PM507"/>
      <c r="PN507"/>
      <c r="PO507"/>
      <c r="PP507"/>
      <c r="PQ507"/>
      <c r="PR507"/>
      <c r="PS507"/>
      <c r="PT507"/>
      <c r="PU507"/>
      <c r="PV507"/>
      <c r="PW507"/>
      <c r="PX507"/>
      <c r="PY507"/>
      <c r="PZ507"/>
      <c r="QA507"/>
      <c r="QB507"/>
      <c r="QC507"/>
      <c r="QD507"/>
      <c r="QE507"/>
      <c r="QF507"/>
      <c r="QG507"/>
      <c r="QH507"/>
      <c r="QI507"/>
      <c r="QJ507"/>
      <c r="QK507"/>
      <c r="QL507"/>
      <c r="QM507"/>
      <c r="QN507"/>
      <c r="QO507"/>
      <c r="QP507"/>
      <c r="QQ507"/>
      <c r="QR507"/>
      <c r="QS507"/>
      <c r="QT507"/>
      <c r="QU507"/>
      <c r="QV507"/>
      <c r="QW507"/>
      <c r="QX507"/>
      <c r="QY507"/>
      <c r="QZ507"/>
      <c r="RA507"/>
      <c r="RB507"/>
      <c r="RC507"/>
      <c r="RD507"/>
      <c r="RE507"/>
      <c r="RF507"/>
      <c r="RG507"/>
      <c r="RH507"/>
      <c r="RI507"/>
      <c r="RJ507"/>
      <c r="RK507"/>
      <c r="RL507"/>
      <c r="RM507"/>
      <c r="RN507"/>
      <c r="RO507"/>
      <c r="RP507"/>
      <c r="RQ507"/>
      <c r="RR507"/>
      <c r="RS507"/>
      <c r="RT507"/>
      <c r="RU507"/>
      <c r="RV507"/>
      <c r="RW507"/>
      <c r="RX507"/>
      <c r="RY507"/>
      <c r="RZ507"/>
      <c r="SA507"/>
      <c r="SB507"/>
      <c r="SC507"/>
      <c r="SD507"/>
      <c r="SE507"/>
      <c r="SF507"/>
      <c r="SG507"/>
      <c r="SH507"/>
      <c r="SI507"/>
      <c r="SJ507"/>
      <c r="SK507"/>
      <c r="SL507"/>
      <c r="SM507"/>
      <c r="SN507"/>
      <c r="SO507"/>
      <c r="SP507"/>
    </row>
    <row r="508" spans="1:510" ht="16.5" customHeight="1" x14ac:dyDescent="0.2">
      <c r="A508" s="20">
        <v>1727</v>
      </c>
      <c r="B508" s="34" t="s">
        <v>70</v>
      </c>
      <c r="C508" s="34" t="s">
        <v>434</v>
      </c>
      <c r="D508" s="20" t="s">
        <v>51</v>
      </c>
      <c r="E508" s="20" t="s">
        <v>1345</v>
      </c>
      <c r="F508" s="22" t="s">
        <v>88</v>
      </c>
      <c r="G508" s="34" t="s">
        <v>42</v>
      </c>
      <c r="H508" s="20" t="s">
        <v>89</v>
      </c>
      <c r="I508" s="20" t="s">
        <v>27</v>
      </c>
      <c r="J508" s="35" t="s">
        <v>672</v>
      </c>
      <c r="K508" s="36"/>
      <c r="L508" s="36"/>
      <c r="M508" s="36"/>
      <c r="N508" s="36"/>
      <c r="O508" s="55">
        <v>6986529230</v>
      </c>
      <c r="P508" s="37"/>
      <c r="Q508" s="34">
        <v>1</v>
      </c>
      <c r="R508" s="25">
        <v>45748</v>
      </c>
      <c r="S508" s="39" t="s">
        <v>83</v>
      </c>
      <c r="T508" s="37">
        <f t="shared" si="9"/>
        <v>6986529230</v>
      </c>
      <c r="U508" s="27" t="s">
        <v>39</v>
      </c>
      <c r="V508" s="28" t="s">
        <v>40</v>
      </c>
      <c r="W508"/>
      <c r="X508"/>
      <c r="Y508"/>
      <c r="Z508"/>
      <c r="AA508"/>
      <c r="AB508"/>
      <c r="AC508"/>
      <c r="AD508"/>
      <c r="AE508"/>
      <c r="AF508"/>
      <c r="AG508"/>
      <c r="AH508"/>
      <c r="AI508"/>
      <c r="AJ508"/>
      <c r="AK508"/>
      <c r="AL508"/>
      <c r="AM508"/>
      <c r="AN508"/>
      <c r="AO508"/>
      <c r="AP508"/>
      <c r="AQ508"/>
      <c r="AR508"/>
      <c r="AS508"/>
      <c r="AT508"/>
      <c r="AU508"/>
      <c r="AV508"/>
      <c r="AW508"/>
      <c r="AX508"/>
      <c r="AY508"/>
      <c r="AZ508"/>
      <c r="BA508"/>
      <c r="BB508"/>
      <c r="BC508"/>
      <c r="BD508"/>
      <c r="BE508"/>
      <c r="BF508"/>
      <c r="BG508"/>
      <c r="BH508"/>
      <c r="BI508"/>
      <c r="BJ508"/>
      <c r="BK508"/>
      <c r="BL508"/>
      <c r="BM508"/>
      <c r="BN508"/>
      <c r="BO508"/>
      <c r="BP508"/>
      <c r="BQ508"/>
      <c r="BR508"/>
      <c r="BS508"/>
      <c r="BT508"/>
      <c r="BU508"/>
      <c r="BV508"/>
      <c r="BW508"/>
      <c r="BX508"/>
      <c r="BY508"/>
      <c r="BZ508"/>
      <c r="CA508"/>
      <c r="CB508"/>
      <c r="CC508"/>
      <c r="CD508"/>
      <c r="CE508"/>
      <c r="CF508"/>
      <c r="CG508"/>
      <c r="CH508"/>
      <c r="CI508"/>
      <c r="CJ508"/>
      <c r="CK508"/>
      <c r="CL508"/>
      <c r="CM508"/>
      <c r="CN508"/>
      <c r="CO508"/>
      <c r="CP508"/>
      <c r="CQ508"/>
      <c r="CR508"/>
      <c r="CS508"/>
      <c r="CT508"/>
      <c r="CU508"/>
      <c r="CV508"/>
      <c r="CW508"/>
      <c r="CX508"/>
      <c r="CY508"/>
      <c r="CZ508"/>
      <c r="DA508"/>
      <c r="DB508"/>
      <c r="DC508"/>
      <c r="DD508"/>
      <c r="DE508"/>
      <c r="DF508"/>
      <c r="DG508"/>
      <c r="DH508"/>
      <c r="DI508"/>
      <c r="DJ508"/>
      <c r="DK508"/>
      <c r="DL508"/>
      <c r="DM508"/>
      <c r="DN508"/>
      <c r="DO508"/>
      <c r="DP508"/>
      <c r="DQ508"/>
      <c r="DR508"/>
      <c r="DS508"/>
      <c r="DT508"/>
      <c r="DU508"/>
      <c r="DV508"/>
      <c r="DW508"/>
      <c r="DX508"/>
      <c r="DY508"/>
      <c r="DZ508"/>
      <c r="EA508"/>
      <c r="EB508"/>
      <c r="EC508"/>
      <c r="ED508"/>
      <c r="EE508"/>
      <c r="EF508"/>
      <c r="EG508"/>
      <c r="EH508"/>
      <c r="EI508"/>
      <c r="EJ508"/>
      <c r="EK508"/>
      <c r="EL508"/>
      <c r="EM508"/>
      <c r="EN508"/>
      <c r="EO508"/>
      <c r="EP508"/>
      <c r="EQ508"/>
      <c r="ER508"/>
      <c r="ES508"/>
      <c r="ET508"/>
      <c r="EU508"/>
      <c r="EV508"/>
      <c r="EW508"/>
      <c r="EX508"/>
      <c r="EY508"/>
      <c r="EZ508"/>
      <c r="FA508"/>
      <c r="FB508"/>
      <c r="FC508"/>
      <c r="FD508"/>
      <c r="FE508"/>
      <c r="FF508"/>
      <c r="FG508"/>
      <c r="FH508"/>
      <c r="FI508"/>
      <c r="FJ508"/>
      <c r="FK508"/>
      <c r="FL508"/>
      <c r="FM508"/>
      <c r="FN508"/>
      <c r="FO508"/>
      <c r="FP508"/>
      <c r="FQ508"/>
      <c r="FR508"/>
      <c r="FS508"/>
      <c r="FT508"/>
      <c r="FU508"/>
      <c r="FV508"/>
      <c r="FW508"/>
      <c r="FX508"/>
      <c r="FY508"/>
      <c r="FZ508"/>
      <c r="GA508"/>
      <c r="GB508"/>
      <c r="GC508"/>
      <c r="GD508"/>
      <c r="GE508"/>
      <c r="GF508"/>
      <c r="GG508"/>
      <c r="GH508"/>
      <c r="GI508"/>
      <c r="GJ508"/>
      <c r="GK508"/>
      <c r="GL508"/>
      <c r="GM508"/>
      <c r="GN508"/>
      <c r="GO508"/>
      <c r="GP508"/>
      <c r="GQ508"/>
      <c r="GR508"/>
      <c r="GS508"/>
      <c r="GT508"/>
      <c r="GU508"/>
      <c r="GV508"/>
      <c r="GW508"/>
      <c r="GX508"/>
      <c r="GY508"/>
      <c r="GZ508"/>
      <c r="HA508"/>
      <c r="HB508"/>
      <c r="HC508"/>
      <c r="HD508"/>
      <c r="HE508"/>
      <c r="HF508"/>
      <c r="HG508"/>
      <c r="HH508"/>
      <c r="HI508"/>
      <c r="HJ508"/>
      <c r="HK508"/>
      <c r="HL508"/>
      <c r="HM508"/>
      <c r="HN508"/>
      <c r="HO508"/>
      <c r="HP508"/>
      <c r="HQ508"/>
      <c r="HR508"/>
      <c r="HS508"/>
      <c r="HT508"/>
      <c r="HU508"/>
      <c r="HV508"/>
      <c r="HW508"/>
      <c r="HX508"/>
      <c r="HY508"/>
      <c r="HZ508"/>
      <c r="IA508"/>
      <c r="IB508"/>
      <c r="IC508"/>
      <c r="ID508"/>
      <c r="IE508"/>
      <c r="IF508"/>
      <c r="IG508"/>
      <c r="IH508"/>
      <c r="II508"/>
      <c r="IJ508"/>
      <c r="IK508"/>
      <c r="IL508"/>
      <c r="IM508"/>
      <c r="IN508"/>
      <c r="IO508"/>
      <c r="IP508"/>
      <c r="IQ508"/>
      <c r="IR508"/>
      <c r="IS508"/>
      <c r="IT508"/>
      <c r="IU508"/>
      <c r="IV508"/>
      <c r="IW508"/>
      <c r="IX508"/>
      <c r="IY508"/>
      <c r="IZ508"/>
      <c r="JA508"/>
      <c r="JB508"/>
      <c r="JC508"/>
      <c r="JD508"/>
      <c r="JE508"/>
      <c r="JF508"/>
      <c r="JG508"/>
      <c r="JH508"/>
      <c r="JI508"/>
      <c r="JJ508"/>
      <c r="JK508"/>
      <c r="JL508"/>
      <c r="JM508"/>
      <c r="JN508"/>
      <c r="JO508"/>
      <c r="JP508"/>
      <c r="JQ508"/>
      <c r="JR508"/>
      <c r="JS508"/>
      <c r="JT508"/>
      <c r="JU508"/>
      <c r="JV508"/>
      <c r="JW508"/>
      <c r="JX508"/>
      <c r="JY508"/>
      <c r="JZ508"/>
      <c r="KA508"/>
      <c r="KB508"/>
      <c r="KC508"/>
      <c r="KD508"/>
      <c r="KE508"/>
      <c r="KF508"/>
      <c r="KG508"/>
      <c r="KH508"/>
      <c r="KI508"/>
      <c r="KJ508"/>
      <c r="KK508"/>
      <c r="KL508"/>
      <c r="KM508"/>
      <c r="KN508"/>
      <c r="KO508"/>
      <c r="KP508"/>
      <c r="KQ508"/>
      <c r="KR508"/>
      <c r="KS508"/>
      <c r="KT508"/>
      <c r="KU508"/>
      <c r="KV508"/>
      <c r="KW508"/>
      <c r="KX508"/>
      <c r="KY508"/>
      <c r="KZ508"/>
      <c r="LA508"/>
      <c r="LB508"/>
      <c r="LC508"/>
      <c r="LD508"/>
      <c r="LE508"/>
      <c r="LF508"/>
      <c r="LG508"/>
      <c r="LH508"/>
      <c r="LI508"/>
      <c r="LJ508"/>
      <c r="LK508"/>
      <c r="LL508"/>
      <c r="LM508"/>
      <c r="LN508"/>
      <c r="LO508"/>
      <c r="LP508"/>
      <c r="LQ508"/>
      <c r="LR508"/>
      <c r="LS508"/>
      <c r="LT508"/>
      <c r="LU508"/>
      <c r="LV508"/>
      <c r="LW508"/>
      <c r="LX508"/>
      <c r="LY508"/>
      <c r="LZ508"/>
      <c r="MA508"/>
      <c r="MB508"/>
      <c r="MC508"/>
      <c r="MD508"/>
      <c r="ME508"/>
      <c r="MF508"/>
      <c r="MG508"/>
      <c r="MH508"/>
      <c r="MI508"/>
      <c r="MJ508"/>
      <c r="MK508"/>
      <c r="ML508"/>
      <c r="MM508"/>
      <c r="MN508"/>
      <c r="MO508"/>
      <c r="MP508"/>
      <c r="MQ508"/>
      <c r="MR508"/>
      <c r="MS508"/>
      <c r="MT508"/>
      <c r="MU508"/>
      <c r="MV508"/>
      <c r="MW508"/>
      <c r="MX508"/>
      <c r="MY508"/>
      <c r="MZ508"/>
      <c r="NA508"/>
      <c r="NB508"/>
      <c r="NC508"/>
      <c r="ND508"/>
      <c r="NE508"/>
      <c r="NF508"/>
      <c r="NG508"/>
      <c r="NH508"/>
      <c r="NI508"/>
      <c r="NJ508"/>
      <c r="NK508"/>
      <c r="NL508"/>
      <c r="NM508"/>
      <c r="NN508"/>
      <c r="NO508"/>
      <c r="NP508"/>
      <c r="NQ508"/>
      <c r="NR508"/>
      <c r="NS508"/>
      <c r="NT508"/>
      <c r="NU508"/>
      <c r="NV508"/>
      <c r="NW508"/>
      <c r="NX508"/>
      <c r="NY508"/>
      <c r="NZ508"/>
      <c r="OA508"/>
      <c r="OB508"/>
      <c r="OC508"/>
      <c r="OD508"/>
      <c r="OE508"/>
      <c r="OF508"/>
      <c r="OG508"/>
      <c r="OH508"/>
      <c r="OI508"/>
      <c r="OJ508"/>
      <c r="OK508"/>
      <c r="OL508"/>
      <c r="OM508"/>
      <c r="ON508"/>
      <c r="OO508"/>
      <c r="OP508"/>
      <c r="OQ508"/>
      <c r="OR508"/>
      <c r="OS508"/>
      <c r="OT508"/>
      <c r="OU508"/>
      <c r="OV508"/>
      <c r="OW508"/>
      <c r="OX508"/>
      <c r="OY508"/>
      <c r="OZ508"/>
      <c r="PA508"/>
      <c r="PB508"/>
      <c r="PC508"/>
      <c r="PD508"/>
      <c r="PE508"/>
      <c r="PF508"/>
      <c r="PG508"/>
      <c r="PH508"/>
      <c r="PI508"/>
      <c r="PJ508"/>
      <c r="PK508"/>
      <c r="PL508"/>
      <c r="PM508"/>
      <c r="PN508"/>
      <c r="PO508"/>
      <c r="PP508"/>
      <c r="PQ508"/>
      <c r="PR508"/>
      <c r="PS508"/>
      <c r="PT508"/>
      <c r="PU508"/>
      <c r="PV508"/>
      <c r="PW508"/>
      <c r="PX508"/>
      <c r="PY508"/>
      <c r="PZ508"/>
      <c r="QA508"/>
      <c r="QB508"/>
      <c r="QC508"/>
      <c r="QD508"/>
      <c r="QE508"/>
      <c r="QF508"/>
      <c r="QG508"/>
      <c r="QH508"/>
      <c r="QI508"/>
      <c r="QJ508"/>
      <c r="QK508"/>
      <c r="QL508"/>
      <c r="QM508"/>
      <c r="QN508"/>
      <c r="QO508"/>
      <c r="QP508"/>
      <c r="QQ508"/>
      <c r="QR508"/>
      <c r="QS508"/>
      <c r="QT508"/>
      <c r="QU508"/>
      <c r="QV508"/>
      <c r="QW508"/>
      <c r="QX508"/>
      <c r="QY508"/>
      <c r="QZ508"/>
      <c r="RA508"/>
      <c r="RB508"/>
      <c r="RC508"/>
      <c r="RD508"/>
      <c r="RE508"/>
      <c r="RF508"/>
      <c r="RG508"/>
      <c r="RH508"/>
      <c r="RI508"/>
      <c r="RJ508"/>
      <c r="RK508"/>
      <c r="RL508"/>
      <c r="RM508"/>
      <c r="RN508"/>
      <c r="RO508"/>
      <c r="RP508"/>
      <c r="RQ508"/>
      <c r="RR508"/>
      <c r="RS508"/>
      <c r="RT508"/>
      <c r="RU508"/>
      <c r="RV508"/>
      <c r="RW508"/>
      <c r="RX508"/>
      <c r="RY508"/>
      <c r="RZ508"/>
      <c r="SA508"/>
      <c r="SB508"/>
      <c r="SC508"/>
      <c r="SD508"/>
      <c r="SE508"/>
      <c r="SF508"/>
      <c r="SG508"/>
      <c r="SH508"/>
      <c r="SI508"/>
      <c r="SJ508"/>
      <c r="SK508"/>
      <c r="SL508"/>
      <c r="SM508"/>
      <c r="SN508"/>
      <c r="SO508"/>
      <c r="SP508"/>
    </row>
    <row r="509" spans="1:510" ht="16.5" customHeight="1" x14ac:dyDescent="0.2">
      <c r="A509" s="20">
        <v>1728</v>
      </c>
      <c r="B509" s="34" t="s">
        <v>70</v>
      </c>
      <c r="C509" s="34" t="s">
        <v>434</v>
      </c>
      <c r="D509" s="20" t="s">
        <v>51</v>
      </c>
      <c r="E509" s="20" t="s">
        <v>1345</v>
      </c>
      <c r="F509" s="22" t="s">
        <v>88</v>
      </c>
      <c r="G509" s="34" t="s">
        <v>520</v>
      </c>
      <c r="H509" s="20" t="s">
        <v>89</v>
      </c>
      <c r="I509" s="20" t="s">
        <v>27</v>
      </c>
      <c r="J509" s="35" t="s">
        <v>673</v>
      </c>
      <c r="K509" s="36"/>
      <c r="L509" s="36"/>
      <c r="M509" s="36"/>
      <c r="N509" s="36"/>
      <c r="O509" s="55">
        <v>16000000000</v>
      </c>
      <c r="P509" s="37"/>
      <c r="Q509" s="34">
        <v>1</v>
      </c>
      <c r="R509" s="38"/>
      <c r="S509" s="39" t="s">
        <v>36</v>
      </c>
      <c r="T509" s="37">
        <f t="shared" si="9"/>
        <v>16000000000</v>
      </c>
      <c r="U509" s="27" t="s">
        <v>39</v>
      </c>
      <c r="V509" s="28" t="s">
        <v>40</v>
      </c>
      <c r="W509"/>
      <c r="X509"/>
      <c r="Y509"/>
      <c r="Z509"/>
      <c r="AA509"/>
      <c r="AB509"/>
      <c r="AC509"/>
      <c r="AD509"/>
      <c r="AE509"/>
      <c r="AF509"/>
      <c r="AG509"/>
      <c r="AH509"/>
      <c r="AI509"/>
      <c r="AJ509"/>
      <c r="AK509"/>
      <c r="AL509"/>
      <c r="AM509"/>
      <c r="AN509"/>
      <c r="AO509"/>
      <c r="AP509"/>
      <c r="AQ509"/>
      <c r="AR509"/>
      <c r="AS509"/>
      <c r="AT509"/>
      <c r="AU509"/>
      <c r="AV509"/>
      <c r="AW509"/>
      <c r="AX509"/>
      <c r="AY509"/>
      <c r="AZ509"/>
      <c r="BA509"/>
      <c r="BB509"/>
      <c r="BC509"/>
      <c r="BD509"/>
      <c r="BE509"/>
      <c r="BF509"/>
      <c r="BG509"/>
      <c r="BH509"/>
      <c r="BI509"/>
      <c r="BJ509"/>
      <c r="BK509"/>
      <c r="BL509"/>
      <c r="BM509"/>
      <c r="BN509"/>
      <c r="BO509"/>
      <c r="BP509"/>
      <c r="BQ509"/>
      <c r="BR509"/>
      <c r="BS509"/>
      <c r="BT509"/>
      <c r="BU509"/>
      <c r="BV509"/>
      <c r="BW509"/>
      <c r="BX509"/>
      <c r="BY509"/>
      <c r="BZ509"/>
      <c r="CA509"/>
      <c r="CB509"/>
      <c r="CC509"/>
      <c r="CD509"/>
      <c r="CE509"/>
      <c r="CF509"/>
      <c r="CG509"/>
      <c r="CH509"/>
      <c r="CI509"/>
      <c r="CJ509"/>
      <c r="CK509"/>
      <c r="CL509"/>
      <c r="CM509"/>
      <c r="CN509"/>
      <c r="CO509"/>
      <c r="CP509"/>
      <c r="CQ509"/>
      <c r="CR509"/>
      <c r="CS509"/>
      <c r="CT509"/>
      <c r="CU509"/>
      <c r="CV509"/>
      <c r="CW509"/>
      <c r="CX509"/>
      <c r="CY509"/>
      <c r="CZ509"/>
      <c r="DA509"/>
      <c r="DB509"/>
      <c r="DC509"/>
      <c r="DD509"/>
      <c r="DE509"/>
      <c r="DF509"/>
      <c r="DG509"/>
      <c r="DH509"/>
      <c r="DI509"/>
      <c r="DJ509"/>
      <c r="DK509"/>
      <c r="DL509"/>
      <c r="DM509"/>
      <c r="DN509"/>
      <c r="DO509"/>
      <c r="DP509"/>
      <c r="DQ509"/>
      <c r="DR509"/>
      <c r="DS509"/>
      <c r="DT509"/>
      <c r="DU509"/>
      <c r="DV509"/>
      <c r="DW509"/>
      <c r="DX509"/>
      <c r="DY509"/>
      <c r="DZ509"/>
      <c r="EA509"/>
      <c r="EB509"/>
      <c r="EC509"/>
      <c r="ED509"/>
      <c r="EE509"/>
      <c r="EF509"/>
      <c r="EG509"/>
      <c r="EH509"/>
      <c r="EI509"/>
      <c r="EJ509"/>
      <c r="EK509"/>
      <c r="EL509"/>
      <c r="EM509"/>
      <c r="EN509"/>
      <c r="EO509"/>
      <c r="EP509"/>
      <c r="EQ509"/>
      <c r="ER509"/>
      <c r="ES509"/>
      <c r="ET509"/>
      <c r="EU509"/>
      <c r="EV509"/>
      <c r="EW509"/>
      <c r="EX509"/>
      <c r="EY509"/>
      <c r="EZ509"/>
      <c r="FA509"/>
      <c r="FB509"/>
      <c r="FC509"/>
      <c r="FD509"/>
      <c r="FE509"/>
      <c r="FF509"/>
      <c r="FG509"/>
      <c r="FH509"/>
      <c r="FI509"/>
      <c r="FJ509"/>
      <c r="FK509"/>
      <c r="FL509"/>
      <c r="FM509"/>
      <c r="FN509"/>
      <c r="FO509"/>
      <c r="FP509"/>
      <c r="FQ509"/>
      <c r="FR509"/>
      <c r="FS509"/>
      <c r="FT509"/>
      <c r="FU509"/>
      <c r="FV509"/>
      <c r="FW509"/>
      <c r="FX509"/>
      <c r="FY509"/>
      <c r="FZ509"/>
      <c r="GA509"/>
      <c r="GB509"/>
      <c r="GC509"/>
      <c r="GD509"/>
      <c r="GE509"/>
      <c r="GF509"/>
      <c r="GG509"/>
      <c r="GH509"/>
      <c r="GI509"/>
      <c r="GJ509"/>
      <c r="GK509"/>
      <c r="GL509"/>
      <c r="GM509"/>
      <c r="GN509"/>
      <c r="GO509"/>
      <c r="GP509"/>
      <c r="GQ509"/>
      <c r="GR509"/>
      <c r="GS509"/>
      <c r="GT509"/>
      <c r="GU509"/>
      <c r="GV509"/>
      <c r="GW509"/>
      <c r="GX509"/>
      <c r="GY509"/>
      <c r="GZ509"/>
      <c r="HA509"/>
      <c r="HB509"/>
      <c r="HC509"/>
      <c r="HD509"/>
      <c r="HE509"/>
      <c r="HF509"/>
      <c r="HG509"/>
      <c r="HH509"/>
      <c r="HI509"/>
      <c r="HJ509"/>
      <c r="HK509"/>
      <c r="HL509"/>
      <c r="HM509"/>
      <c r="HN509"/>
      <c r="HO509"/>
      <c r="HP509"/>
      <c r="HQ509"/>
      <c r="HR509"/>
      <c r="HS509"/>
      <c r="HT509"/>
      <c r="HU509"/>
      <c r="HV509"/>
      <c r="HW509"/>
      <c r="HX509"/>
      <c r="HY509"/>
      <c r="HZ509"/>
      <c r="IA509"/>
      <c r="IB509"/>
      <c r="IC509"/>
      <c r="ID509"/>
      <c r="IE509"/>
      <c r="IF509"/>
      <c r="IG509"/>
      <c r="IH509"/>
      <c r="II509"/>
      <c r="IJ509"/>
      <c r="IK509"/>
      <c r="IL509"/>
      <c r="IM509"/>
      <c r="IN509"/>
      <c r="IO509"/>
      <c r="IP509"/>
      <c r="IQ509"/>
      <c r="IR509"/>
      <c r="IS509"/>
      <c r="IT509"/>
      <c r="IU509"/>
      <c r="IV509"/>
      <c r="IW509"/>
      <c r="IX509"/>
      <c r="IY509"/>
      <c r="IZ509"/>
      <c r="JA509"/>
      <c r="JB509"/>
      <c r="JC509"/>
      <c r="JD509"/>
      <c r="JE509"/>
      <c r="JF509"/>
      <c r="JG509"/>
      <c r="JH509"/>
      <c r="JI509"/>
      <c r="JJ509"/>
      <c r="JK509"/>
      <c r="JL509"/>
      <c r="JM509"/>
      <c r="JN509"/>
      <c r="JO509"/>
      <c r="JP509"/>
      <c r="JQ509"/>
      <c r="JR509"/>
      <c r="JS509"/>
      <c r="JT509"/>
      <c r="JU509"/>
      <c r="JV509"/>
      <c r="JW509"/>
      <c r="JX509"/>
      <c r="JY509"/>
      <c r="JZ509"/>
      <c r="KA509"/>
      <c r="KB509"/>
      <c r="KC509"/>
      <c r="KD509"/>
      <c r="KE509"/>
      <c r="KF509"/>
      <c r="KG509"/>
      <c r="KH509"/>
      <c r="KI509"/>
      <c r="KJ509"/>
      <c r="KK509"/>
      <c r="KL509"/>
      <c r="KM509"/>
      <c r="KN509"/>
      <c r="KO509"/>
      <c r="KP509"/>
      <c r="KQ509"/>
      <c r="KR509"/>
      <c r="KS509"/>
      <c r="KT509"/>
      <c r="KU509"/>
      <c r="KV509"/>
      <c r="KW509"/>
      <c r="KX509"/>
      <c r="KY509"/>
      <c r="KZ509"/>
      <c r="LA509"/>
      <c r="LB509"/>
      <c r="LC509"/>
      <c r="LD509"/>
      <c r="LE509"/>
      <c r="LF509"/>
      <c r="LG509"/>
      <c r="LH509"/>
      <c r="LI509"/>
      <c r="LJ509"/>
      <c r="LK509"/>
      <c r="LL509"/>
      <c r="LM509"/>
      <c r="LN509"/>
      <c r="LO509"/>
      <c r="LP509"/>
      <c r="LQ509"/>
      <c r="LR509"/>
      <c r="LS509"/>
      <c r="LT509"/>
      <c r="LU509"/>
      <c r="LV509"/>
      <c r="LW509"/>
      <c r="LX509"/>
      <c r="LY509"/>
      <c r="LZ509"/>
      <c r="MA509"/>
      <c r="MB509"/>
      <c r="MC509"/>
      <c r="MD509"/>
      <c r="ME509"/>
      <c r="MF509"/>
      <c r="MG509"/>
      <c r="MH509"/>
      <c r="MI509"/>
      <c r="MJ509"/>
      <c r="MK509"/>
      <c r="ML509"/>
      <c r="MM509"/>
      <c r="MN509"/>
      <c r="MO509"/>
      <c r="MP509"/>
      <c r="MQ509"/>
      <c r="MR509"/>
      <c r="MS509"/>
      <c r="MT509"/>
      <c r="MU509"/>
      <c r="MV509"/>
      <c r="MW509"/>
      <c r="MX509"/>
      <c r="MY509"/>
      <c r="MZ509"/>
      <c r="NA509"/>
      <c r="NB509"/>
      <c r="NC509"/>
      <c r="ND509"/>
      <c r="NE509"/>
      <c r="NF509"/>
      <c r="NG509"/>
      <c r="NH509"/>
      <c r="NI509"/>
      <c r="NJ509"/>
      <c r="NK509"/>
      <c r="NL509"/>
      <c r="NM509"/>
      <c r="NN509"/>
      <c r="NO509"/>
      <c r="NP509"/>
      <c r="NQ509"/>
      <c r="NR509"/>
      <c r="NS509"/>
      <c r="NT509"/>
      <c r="NU509"/>
      <c r="NV509"/>
      <c r="NW509"/>
      <c r="NX509"/>
      <c r="NY509"/>
      <c r="NZ509"/>
      <c r="OA509"/>
      <c r="OB509"/>
      <c r="OC509"/>
      <c r="OD509"/>
      <c r="OE509"/>
      <c r="OF509"/>
      <c r="OG509"/>
      <c r="OH509"/>
      <c r="OI509"/>
      <c r="OJ509"/>
      <c r="OK509"/>
      <c r="OL509"/>
      <c r="OM509"/>
      <c r="ON509"/>
      <c r="OO509"/>
      <c r="OP509"/>
      <c r="OQ509"/>
      <c r="OR509"/>
      <c r="OS509"/>
      <c r="OT509"/>
      <c r="OU509"/>
      <c r="OV509"/>
      <c r="OW509"/>
      <c r="OX509"/>
      <c r="OY509"/>
      <c r="OZ509"/>
      <c r="PA509"/>
      <c r="PB509"/>
      <c r="PC509"/>
      <c r="PD509"/>
      <c r="PE509"/>
      <c r="PF509"/>
      <c r="PG509"/>
      <c r="PH509"/>
      <c r="PI509"/>
      <c r="PJ509"/>
      <c r="PK509"/>
      <c r="PL509"/>
      <c r="PM509"/>
      <c r="PN509"/>
      <c r="PO509"/>
      <c r="PP509"/>
      <c r="PQ509"/>
      <c r="PR509"/>
      <c r="PS509"/>
      <c r="PT509"/>
      <c r="PU509"/>
      <c r="PV509"/>
      <c r="PW509"/>
      <c r="PX509"/>
      <c r="PY509"/>
      <c r="PZ509"/>
      <c r="QA509"/>
      <c r="QB509"/>
      <c r="QC509"/>
      <c r="QD509"/>
      <c r="QE509"/>
      <c r="QF509"/>
      <c r="QG509"/>
      <c r="QH509"/>
      <c r="QI509"/>
      <c r="QJ509"/>
      <c r="QK509"/>
      <c r="QL509"/>
      <c r="QM509"/>
      <c r="QN509"/>
      <c r="QO509"/>
      <c r="QP509"/>
      <c r="QQ509"/>
      <c r="QR509"/>
      <c r="QS509"/>
      <c r="QT509"/>
      <c r="QU509"/>
      <c r="QV509"/>
      <c r="QW509"/>
      <c r="QX509"/>
      <c r="QY509"/>
      <c r="QZ509"/>
      <c r="RA509"/>
      <c r="RB509"/>
      <c r="RC509"/>
      <c r="RD509"/>
      <c r="RE509"/>
      <c r="RF509"/>
      <c r="RG509"/>
      <c r="RH509"/>
      <c r="RI509"/>
      <c r="RJ509"/>
      <c r="RK509"/>
      <c r="RL509"/>
      <c r="RM509"/>
      <c r="RN509"/>
      <c r="RO509"/>
      <c r="RP509"/>
      <c r="RQ509"/>
      <c r="RR509"/>
      <c r="RS509"/>
      <c r="RT509"/>
      <c r="RU509"/>
      <c r="RV509"/>
      <c r="RW509"/>
      <c r="RX509"/>
      <c r="RY509"/>
      <c r="RZ509"/>
      <c r="SA509"/>
      <c r="SB509"/>
      <c r="SC509"/>
      <c r="SD509"/>
      <c r="SE509"/>
      <c r="SF509"/>
      <c r="SG509"/>
      <c r="SH509"/>
      <c r="SI509"/>
      <c r="SJ509"/>
      <c r="SK509"/>
      <c r="SL509"/>
      <c r="SM509"/>
      <c r="SN509"/>
      <c r="SO509"/>
      <c r="SP509"/>
    </row>
    <row r="510" spans="1:510" ht="16.5" customHeight="1" x14ac:dyDescent="0.2">
      <c r="A510" s="20">
        <v>1729</v>
      </c>
      <c r="B510" s="34" t="s">
        <v>70</v>
      </c>
      <c r="C510" s="34" t="s">
        <v>434</v>
      </c>
      <c r="D510" s="20" t="s">
        <v>51</v>
      </c>
      <c r="E510" s="20" t="s">
        <v>1345</v>
      </c>
      <c r="F510" s="22" t="s">
        <v>88</v>
      </c>
      <c r="G510" s="34" t="s">
        <v>37</v>
      </c>
      <c r="H510" s="20" t="s">
        <v>89</v>
      </c>
      <c r="I510" s="20" t="s">
        <v>27</v>
      </c>
      <c r="J510" s="35" t="s">
        <v>674</v>
      </c>
      <c r="K510" s="36"/>
      <c r="L510" s="36"/>
      <c r="M510" s="36"/>
      <c r="N510" s="36"/>
      <c r="O510" s="55">
        <v>5180340000</v>
      </c>
      <c r="P510" s="37"/>
      <c r="Q510" s="34">
        <v>1</v>
      </c>
      <c r="R510" s="38"/>
      <c r="S510" s="39" t="s">
        <v>36</v>
      </c>
      <c r="T510" s="37">
        <f t="shared" si="9"/>
        <v>5180340000</v>
      </c>
      <c r="U510" s="27" t="s">
        <v>39</v>
      </c>
      <c r="V510" s="28" t="s">
        <v>40</v>
      </c>
      <c r="W510"/>
      <c r="X510"/>
      <c r="Y510"/>
      <c r="Z510"/>
      <c r="AA510"/>
      <c r="AB510"/>
      <c r="AC510"/>
      <c r="AD510"/>
      <c r="AE510"/>
      <c r="AF510"/>
      <c r="AG510"/>
      <c r="AH510"/>
      <c r="AI510"/>
      <c r="AJ510"/>
      <c r="AK510"/>
      <c r="AL510"/>
      <c r="AM510"/>
      <c r="AN510"/>
      <c r="AO510"/>
      <c r="AP510"/>
      <c r="AQ510"/>
      <c r="AR510"/>
      <c r="AS510"/>
      <c r="AT510"/>
      <c r="AU510"/>
      <c r="AV510"/>
      <c r="AW510"/>
      <c r="AX510"/>
      <c r="AY510"/>
      <c r="AZ510"/>
      <c r="BA510"/>
      <c r="BB510"/>
      <c r="BC510"/>
      <c r="BD510"/>
      <c r="BE510"/>
      <c r="BF510"/>
      <c r="BG510"/>
      <c r="BH510"/>
      <c r="BI510"/>
      <c r="BJ510"/>
      <c r="BK510"/>
      <c r="BL510"/>
      <c r="BM510"/>
      <c r="BN510"/>
      <c r="BO510"/>
      <c r="BP510"/>
      <c r="BQ510"/>
      <c r="BR510"/>
      <c r="BS510"/>
      <c r="BT510"/>
      <c r="BU510"/>
      <c r="BV510"/>
      <c r="BW510"/>
      <c r="BX510"/>
      <c r="BY510"/>
      <c r="BZ510"/>
      <c r="CA510"/>
      <c r="CB510"/>
      <c r="CC510"/>
      <c r="CD510"/>
      <c r="CE510"/>
      <c r="CF510"/>
      <c r="CG510"/>
      <c r="CH510"/>
      <c r="CI510"/>
      <c r="CJ510"/>
      <c r="CK510"/>
      <c r="CL510"/>
      <c r="CM510"/>
      <c r="CN510"/>
      <c r="CO510"/>
      <c r="CP510"/>
      <c r="CQ510"/>
      <c r="CR510"/>
      <c r="CS510"/>
      <c r="CT510"/>
      <c r="CU510"/>
      <c r="CV510"/>
      <c r="CW510"/>
      <c r="CX510"/>
      <c r="CY510"/>
      <c r="CZ510"/>
      <c r="DA510"/>
      <c r="DB510"/>
      <c r="DC510"/>
      <c r="DD510"/>
      <c r="DE510"/>
      <c r="DF510"/>
      <c r="DG510"/>
      <c r="DH510"/>
      <c r="DI510"/>
      <c r="DJ510"/>
      <c r="DK510"/>
      <c r="DL510"/>
      <c r="DM510"/>
      <c r="DN510"/>
      <c r="DO510"/>
      <c r="DP510"/>
      <c r="DQ510"/>
      <c r="DR510"/>
      <c r="DS510"/>
      <c r="DT510"/>
      <c r="DU510"/>
      <c r="DV510"/>
      <c r="DW510"/>
      <c r="DX510"/>
      <c r="DY510"/>
      <c r="DZ510"/>
      <c r="EA510"/>
      <c r="EB510"/>
      <c r="EC510"/>
      <c r="ED510"/>
      <c r="EE510"/>
      <c r="EF510"/>
      <c r="EG510"/>
      <c r="EH510"/>
      <c r="EI510"/>
      <c r="EJ510"/>
      <c r="EK510"/>
      <c r="EL510"/>
      <c r="EM510"/>
      <c r="EN510"/>
      <c r="EO510"/>
      <c r="EP510"/>
      <c r="EQ510"/>
      <c r="ER510"/>
      <c r="ES510"/>
      <c r="ET510"/>
      <c r="EU510"/>
      <c r="EV510"/>
      <c r="EW510"/>
      <c r="EX510"/>
      <c r="EY510"/>
      <c r="EZ510"/>
      <c r="FA510"/>
      <c r="FB510"/>
      <c r="FC510"/>
      <c r="FD510"/>
      <c r="FE510"/>
      <c r="FF510"/>
      <c r="FG510"/>
      <c r="FH510"/>
      <c r="FI510"/>
      <c r="FJ510"/>
      <c r="FK510"/>
      <c r="FL510"/>
      <c r="FM510"/>
      <c r="FN510"/>
      <c r="FO510"/>
      <c r="FP510"/>
      <c r="FQ510"/>
      <c r="FR510"/>
      <c r="FS510"/>
      <c r="FT510"/>
      <c r="FU510"/>
      <c r="FV510"/>
      <c r="FW510"/>
      <c r="FX510"/>
      <c r="FY510"/>
      <c r="FZ510"/>
      <c r="GA510"/>
      <c r="GB510"/>
      <c r="GC510"/>
      <c r="GD510"/>
      <c r="GE510"/>
      <c r="GF510"/>
      <c r="GG510"/>
      <c r="GH510"/>
      <c r="GI510"/>
      <c r="GJ510"/>
      <c r="GK510"/>
      <c r="GL510"/>
      <c r="GM510"/>
      <c r="GN510"/>
      <c r="GO510"/>
      <c r="GP510"/>
      <c r="GQ510"/>
      <c r="GR510"/>
      <c r="GS510"/>
      <c r="GT510"/>
      <c r="GU510"/>
      <c r="GV510"/>
      <c r="GW510"/>
      <c r="GX510"/>
      <c r="GY510"/>
      <c r="GZ510"/>
      <c r="HA510"/>
      <c r="HB510"/>
      <c r="HC510"/>
      <c r="HD510"/>
      <c r="HE510"/>
      <c r="HF510"/>
      <c r="HG510"/>
      <c r="HH510"/>
      <c r="HI510"/>
      <c r="HJ510"/>
      <c r="HK510"/>
      <c r="HL510"/>
      <c r="HM510"/>
      <c r="HN510"/>
      <c r="HO510"/>
      <c r="HP510"/>
      <c r="HQ510"/>
      <c r="HR510"/>
      <c r="HS510"/>
      <c r="HT510"/>
      <c r="HU510"/>
      <c r="HV510"/>
      <c r="HW510"/>
      <c r="HX510"/>
      <c r="HY510"/>
      <c r="HZ510"/>
      <c r="IA510"/>
      <c r="IB510"/>
      <c r="IC510"/>
      <c r="ID510"/>
      <c r="IE510"/>
      <c r="IF510"/>
      <c r="IG510"/>
      <c r="IH510"/>
      <c r="II510"/>
      <c r="IJ510"/>
      <c r="IK510"/>
      <c r="IL510"/>
      <c r="IM510"/>
      <c r="IN510"/>
      <c r="IO510"/>
      <c r="IP510"/>
      <c r="IQ510"/>
      <c r="IR510"/>
      <c r="IS510"/>
      <c r="IT510"/>
      <c r="IU510"/>
      <c r="IV510"/>
      <c r="IW510"/>
      <c r="IX510"/>
      <c r="IY510"/>
      <c r="IZ510"/>
      <c r="JA510"/>
      <c r="JB510"/>
      <c r="JC510"/>
      <c r="JD510"/>
      <c r="JE510"/>
      <c r="JF510"/>
      <c r="JG510"/>
      <c r="JH510"/>
      <c r="JI510"/>
      <c r="JJ510"/>
      <c r="JK510"/>
      <c r="JL510"/>
      <c r="JM510"/>
      <c r="JN510"/>
      <c r="JO510"/>
      <c r="JP510"/>
      <c r="JQ510"/>
      <c r="JR510"/>
      <c r="JS510"/>
      <c r="JT510"/>
      <c r="JU510"/>
      <c r="JV510"/>
      <c r="JW510"/>
      <c r="JX510"/>
      <c r="JY510"/>
      <c r="JZ510"/>
      <c r="KA510"/>
      <c r="KB510"/>
      <c r="KC510"/>
      <c r="KD510"/>
      <c r="KE510"/>
      <c r="KF510"/>
      <c r="KG510"/>
      <c r="KH510"/>
      <c r="KI510"/>
      <c r="KJ510"/>
      <c r="KK510"/>
      <c r="KL510"/>
      <c r="KM510"/>
      <c r="KN510"/>
      <c r="KO510"/>
      <c r="KP510"/>
      <c r="KQ510"/>
      <c r="KR510"/>
      <c r="KS510"/>
      <c r="KT510"/>
      <c r="KU510"/>
      <c r="KV510"/>
      <c r="KW510"/>
      <c r="KX510"/>
      <c r="KY510"/>
      <c r="KZ510"/>
      <c r="LA510"/>
      <c r="LB510"/>
      <c r="LC510"/>
      <c r="LD510"/>
      <c r="LE510"/>
      <c r="LF510"/>
      <c r="LG510"/>
      <c r="LH510"/>
      <c r="LI510"/>
      <c r="LJ510"/>
      <c r="LK510"/>
      <c r="LL510"/>
      <c r="LM510"/>
      <c r="LN510"/>
      <c r="LO510"/>
      <c r="LP510"/>
      <c r="LQ510"/>
      <c r="LR510"/>
      <c r="LS510"/>
      <c r="LT510"/>
      <c r="LU510"/>
      <c r="LV510"/>
      <c r="LW510"/>
      <c r="LX510"/>
      <c r="LY510"/>
      <c r="LZ510"/>
      <c r="MA510"/>
      <c r="MB510"/>
      <c r="MC510"/>
      <c r="MD510"/>
      <c r="ME510"/>
      <c r="MF510"/>
      <c r="MG510"/>
      <c r="MH510"/>
      <c r="MI510"/>
      <c r="MJ510"/>
      <c r="MK510"/>
      <c r="ML510"/>
      <c r="MM510"/>
      <c r="MN510"/>
      <c r="MO510"/>
      <c r="MP510"/>
      <c r="MQ510"/>
      <c r="MR510"/>
      <c r="MS510"/>
      <c r="MT510"/>
      <c r="MU510"/>
      <c r="MV510"/>
      <c r="MW510"/>
      <c r="MX510"/>
      <c r="MY510"/>
      <c r="MZ510"/>
      <c r="NA510"/>
      <c r="NB510"/>
      <c r="NC510"/>
      <c r="ND510"/>
      <c r="NE510"/>
      <c r="NF510"/>
      <c r="NG510"/>
      <c r="NH510"/>
      <c r="NI510"/>
      <c r="NJ510"/>
      <c r="NK510"/>
      <c r="NL510"/>
      <c r="NM510"/>
      <c r="NN510"/>
      <c r="NO510"/>
      <c r="NP510"/>
      <c r="NQ510"/>
      <c r="NR510"/>
      <c r="NS510"/>
      <c r="NT510"/>
      <c r="NU510"/>
      <c r="NV510"/>
      <c r="NW510"/>
      <c r="NX510"/>
      <c r="NY510"/>
      <c r="NZ510"/>
      <c r="OA510"/>
      <c r="OB510"/>
      <c r="OC510"/>
      <c r="OD510"/>
      <c r="OE510"/>
      <c r="OF510"/>
      <c r="OG510"/>
      <c r="OH510"/>
      <c r="OI510"/>
      <c r="OJ510"/>
      <c r="OK510"/>
      <c r="OL510"/>
      <c r="OM510"/>
      <c r="ON510"/>
      <c r="OO510"/>
      <c r="OP510"/>
      <c r="OQ510"/>
      <c r="OR510"/>
      <c r="OS510"/>
      <c r="OT510"/>
      <c r="OU510"/>
      <c r="OV510"/>
      <c r="OW510"/>
      <c r="OX510"/>
      <c r="OY510"/>
      <c r="OZ510"/>
      <c r="PA510"/>
      <c r="PB510"/>
      <c r="PC510"/>
      <c r="PD510"/>
      <c r="PE510"/>
      <c r="PF510"/>
      <c r="PG510"/>
      <c r="PH510"/>
      <c r="PI510"/>
      <c r="PJ510"/>
      <c r="PK510"/>
      <c r="PL510"/>
      <c r="PM510"/>
      <c r="PN510"/>
      <c r="PO510"/>
      <c r="PP510"/>
      <c r="PQ510"/>
      <c r="PR510"/>
      <c r="PS510"/>
      <c r="PT510"/>
      <c r="PU510"/>
      <c r="PV510"/>
      <c r="PW510"/>
      <c r="PX510"/>
      <c r="PY510"/>
      <c r="PZ510"/>
      <c r="QA510"/>
      <c r="QB510"/>
      <c r="QC510"/>
      <c r="QD510"/>
      <c r="QE510"/>
      <c r="QF510"/>
      <c r="QG510"/>
      <c r="QH510"/>
      <c r="QI510"/>
      <c r="QJ510"/>
      <c r="QK510"/>
      <c r="QL510"/>
      <c r="QM510"/>
      <c r="QN510"/>
      <c r="QO510"/>
      <c r="QP510"/>
      <c r="QQ510"/>
      <c r="QR510"/>
      <c r="QS510"/>
      <c r="QT510"/>
      <c r="QU510"/>
      <c r="QV510"/>
      <c r="QW510"/>
      <c r="QX510"/>
      <c r="QY510"/>
      <c r="QZ510"/>
      <c r="RA510"/>
      <c r="RB510"/>
      <c r="RC510"/>
      <c r="RD510"/>
      <c r="RE510"/>
      <c r="RF510"/>
      <c r="RG510"/>
      <c r="RH510"/>
      <c r="RI510"/>
      <c r="RJ510"/>
      <c r="RK510"/>
      <c r="RL510"/>
      <c r="RM510"/>
      <c r="RN510"/>
      <c r="RO510"/>
      <c r="RP510"/>
      <c r="RQ510"/>
      <c r="RR510"/>
      <c r="RS510"/>
      <c r="RT510"/>
      <c r="RU510"/>
      <c r="RV510"/>
      <c r="RW510"/>
      <c r="RX510"/>
      <c r="RY510"/>
      <c r="RZ510"/>
      <c r="SA510"/>
      <c r="SB510"/>
      <c r="SC510"/>
      <c r="SD510"/>
      <c r="SE510"/>
      <c r="SF510"/>
      <c r="SG510"/>
      <c r="SH510"/>
      <c r="SI510"/>
      <c r="SJ510"/>
      <c r="SK510"/>
      <c r="SL510"/>
      <c r="SM510"/>
      <c r="SN510"/>
      <c r="SO510"/>
      <c r="SP510"/>
    </row>
    <row r="511" spans="1:510" ht="16.5" customHeight="1" x14ac:dyDescent="0.2">
      <c r="A511" s="20">
        <v>1730</v>
      </c>
      <c r="B511" s="34" t="s">
        <v>70</v>
      </c>
      <c r="C511" s="34" t="s">
        <v>434</v>
      </c>
      <c r="D511" s="20" t="s">
        <v>51</v>
      </c>
      <c r="E511" s="20" t="s">
        <v>1345</v>
      </c>
      <c r="F511" s="22" t="s">
        <v>88</v>
      </c>
      <c r="G511" s="34" t="s">
        <v>520</v>
      </c>
      <c r="H511" s="20" t="s">
        <v>89</v>
      </c>
      <c r="I511" s="20" t="s">
        <v>27</v>
      </c>
      <c r="J511" s="35" t="s">
        <v>675</v>
      </c>
      <c r="K511" s="36"/>
      <c r="L511" s="36"/>
      <c r="M511" s="36"/>
      <c r="N511" s="36"/>
      <c r="O511" s="55">
        <v>20735260000</v>
      </c>
      <c r="P511" s="37"/>
      <c r="Q511" s="34">
        <v>1</v>
      </c>
      <c r="R511" s="38"/>
      <c r="S511" s="39" t="s">
        <v>36</v>
      </c>
      <c r="T511" s="37">
        <f t="shared" si="9"/>
        <v>20735260000</v>
      </c>
      <c r="U511" s="27" t="s">
        <v>39</v>
      </c>
      <c r="V511" s="28" t="s">
        <v>40</v>
      </c>
      <c r="W511"/>
      <c r="X511"/>
      <c r="Y511"/>
      <c r="Z511"/>
      <c r="AA511"/>
      <c r="AB511"/>
      <c r="AC511"/>
      <c r="AD511"/>
      <c r="AE511"/>
      <c r="AF511"/>
      <c r="AG511"/>
      <c r="AH511"/>
      <c r="AI511"/>
      <c r="AJ511"/>
      <c r="AK511"/>
      <c r="AL511"/>
      <c r="AM511"/>
      <c r="AN511"/>
      <c r="AO511"/>
      <c r="AP511"/>
      <c r="AQ511"/>
      <c r="AR511"/>
      <c r="AS511"/>
      <c r="AT511"/>
      <c r="AU511"/>
      <c r="AV511"/>
      <c r="AW511"/>
      <c r="AX511"/>
      <c r="AY511"/>
      <c r="AZ511"/>
      <c r="BA511"/>
      <c r="BB511"/>
      <c r="BC511"/>
      <c r="BD511"/>
      <c r="BE511"/>
      <c r="BF511"/>
      <c r="BG511"/>
      <c r="BH511"/>
      <c r="BI511"/>
      <c r="BJ511"/>
      <c r="BK511"/>
      <c r="BL511"/>
      <c r="BM511"/>
      <c r="BN511"/>
      <c r="BO511"/>
      <c r="BP511"/>
      <c r="BQ511"/>
      <c r="BR511"/>
      <c r="BS511"/>
      <c r="BT511"/>
      <c r="BU511"/>
      <c r="BV511"/>
      <c r="BW511"/>
      <c r="BX511"/>
      <c r="BY511"/>
      <c r="BZ511"/>
      <c r="CA511"/>
      <c r="CB511"/>
      <c r="CC511"/>
      <c r="CD511"/>
      <c r="CE511"/>
      <c r="CF511"/>
      <c r="CG511"/>
      <c r="CH511"/>
      <c r="CI511"/>
      <c r="CJ511"/>
      <c r="CK511"/>
      <c r="CL511"/>
      <c r="CM511"/>
      <c r="CN511"/>
      <c r="CO511"/>
      <c r="CP511"/>
      <c r="CQ511"/>
      <c r="CR511"/>
      <c r="CS511"/>
      <c r="CT511"/>
      <c r="CU511"/>
      <c r="CV511"/>
      <c r="CW511"/>
      <c r="CX511"/>
      <c r="CY511"/>
      <c r="CZ511"/>
      <c r="DA511"/>
      <c r="DB511"/>
      <c r="DC511"/>
      <c r="DD511"/>
      <c r="DE511"/>
      <c r="DF511"/>
      <c r="DG511"/>
      <c r="DH511"/>
      <c r="DI511"/>
      <c r="DJ511"/>
      <c r="DK511"/>
      <c r="DL511"/>
      <c r="DM511"/>
      <c r="DN511"/>
      <c r="DO511"/>
      <c r="DP511"/>
      <c r="DQ511"/>
      <c r="DR511"/>
      <c r="DS511"/>
      <c r="DT511"/>
      <c r="DU511"/>
      <c r="DV511"/>
      <c r="DW511"/>
      <c r="DX511"/>
      <c r="DY511"/>
      <c r="DZ511"/>
      <c r="EA511"/>
      <c r="EB511"/>
      <c r="EC511"/>
      <c r="ED511"/>
      <c r="EE511"/>
      <c r="EF511"/>
      <c r="EG511"/>
      <c r="EH511"/>
      <c r="EI511"/>
      <c r="EJ511"/>
      <c r="EK511"/>
      <c r="EL511"/>
      <c r="EM511"/>
      <c r="EN511"/>
      <c r="EO511"/>
      <c r="EP511"/>
      <c r="EQ511"/>
      <c r="ER511"/>
      <c r="ES511"/>
      <c r="ET511"/>
      <c r="EU511"/>
      <c r="EV511"/>
      <c r="EW511"/>
      <c r="EX511"/>
      <c r="EY511"/>
      <c r="EZ511"/>
      <c r="FA511"/>
      <c r="FB511"/>
      <c r="FC511"/>
      <c r="FD511"/>
      <c r="FE511"/>
      <c r="FF511"/>
      <c r="FG511"/>
      <c r="FH511"/>
      <c r="FI511"/>
      <c r="FJ511"/>
      <c r="FK511"/>
      <c r="FL511"/>
      <c r="FM511"/>
      <c r="FN511"/>
      <c r="FO511"/>
      <c r="FP511"/>
      <c r="FQ511"/>
      <c r="FR511"/>
      <c r="FS511"/>
      <c r="FT511"/>
      <c r="FU511"/>
      <c r="FV511"/>
      <c r="FW511"/>
      <c r="FX511"/>
      <c r="FY511"/>
      <c r="FZ511"/>
      <c r="GA511"/>
      <c r="GB511"/>
      <c r="GC511"/>
      <c r="GD511"/>
      <c r="GE511"/>
      <c r="GF511"/>
      <c r="GG511"/>
      <c r="GH511"/>
      <c r="GI511"/>
      <c r="GJ511"/>
      <c r="GK511"/>
      <c r="GL511"/>
      <c r="GM511"/>
      <c r="GN511"/>
      <c r="GO511"/>
      <c r="GP511"/>
      <c r="GQ511"/>
      <c r="GR511"/>
      <c r="GS511"/>
      <c r="GT511"/>
      <c r="GU511"/>
      <c r="GV511"/>
      <c r="GW511"/>
      <c r="GX511"/>
      <c r="GY511"/>
      <c r="GZ511"/>
      <c r="HA511"/>
      <c r="HB511"/>
      <c r="HC511"/>
      <c r="HD511"/>
      <c r="HE511"/>
      <c r="HF511"/>
      <c r="HG511"/>
      <c r="HH511"/>
      <c r="HI511"/>
      <c r="HJ511"/>
      <c r="HK511"/>
      <c r="HL511"/>
      <c r="HM511"/>
      <c r="HN511"/>
      <c r="HO511"/>
      <c r="HP511"/>
      <c r="HQ511"/>
      <c r="HR511"/>
      <c r="HS511"/>
      <c r="HT511"/>
      <c r="HU511"/>
      <c r="HV511"/>
      <c r="HW511"/>
      <c r="HX511"/>
      <c r="HY511"/>
      <c r="HZ511"/>
      <c r="IA511"/>
      <c r="IB511"/>
      <c r="IC511"/>
      <c r="ID511"/>
      <c r="IE511"/>
      <c r="IF511"/>
      <c r="IG511"/>
      <c r="IH511"/>
      <c r="II511"/>
      <c r="IJ511"/>
      <c r="IK511"/>
      <c r="IL511"/>
      <c r="IM511"/>
      <c r="IN511"/>
      <c r="IO511"/>
      <c r="IP511"/>
      <c r="IQ511"/>
      <c r="IR511"/>
      <c r="IS511"/>
      <c r="IT511"/>
      <c r="IU511"/>
      <c r="IV511"/>
      <c r="IW511"/>
      <c r="IX511"/>
      <c r="IY511"/>
      <c r="IZ511"/>
      <c r="JA511"/>
      <c r="JB511"/>
      <c r="JC511"/>
      <c r="JD511"/>
      <c r="JE511"/>
      <c r="JF511"/>
      <c r="JG511"/>
      <c r="JH511"/>
      <c r="JI511"/>
      <c r="JJ511"/>
      <c r="JK511"/>
      <c r="JL511"/>
      <c r="JM511"/>
      <c r="JN511"/>
      <c r="JO511"/>
      <c r="JP511"/>
      <c r="JQ511"/>
      <c r="JR511"/>
      <c r="JS511"/>
      <c r="JT511"/>
      <c r="JU511"/>
      <c r="JV511"/>
      <c r="JW511"/>
      <c r="JX511"/>
      <c r="JY511"/>
      <c r="JZ511"/>
      <c r="KA511"/>
      <c r="KB511"/>
      <c r="KC511"/>
      <c r="KD511"/>
      <c r="KE511"/>
      <c r="KF511"/>
      <c r="KG511"/>
      <c r="KH511"/>
      <c r="KI511"/>
      <c r="KJ511"/>
      <c r="KK511"/>
      <c r="KL511"/>
      <c r="KM511"/>
      <c r="KN511"/>
      <c r="KO511"/>
      <c r="KP511"/>
      <c r="KQ511"/>
      <c r="KR511"/>
      <c r="KS511"/>
      <c r="KT511"/>
      <c r="KU511"/>
      <c r="KV511"/>
      <c r="KW511"/>
      <c r="KX511"/>
      <c r="KY511"/>
      <c r="KZ511"/>
      <c r="LA511"/>
      <c r="LB511"/>
      <c r="LC511"/>
      <c r="LD511"/>
      <c r="LE511"/>
      <c r="LF511"/>
      <c r="LG511"/>
      <c r="LH511"/>
      <c r="LI511"/>
      <c r="LJ511"/>
      <c r="LK511"/>
      <c r="LL511"/>
      <c r="LM511"/>
      <c r="LN511"/>
      <c r="LO511"/>
      <c r="LP511"/>
      <c r="LQ511"/>
      <c r="LR511"/>
      <c r="LS511"/>
      <c r="LT511"/>
      <c r="LU511"/>
      <c r="LV511"/>
      <c r="LW511"/>
      <c r="LX511"/>
      <c r="LY511"/>
      <c r="LZ511"/>
      <c r="MA511"/>
      <c r="MB511"/>
      <c r="MC511"/>
      <c r="MD511"/>
      <c r="ME511"/>
      <c r="MF511"/>
      <c r="MG511"/>
      <c r="MH511"/>
      <c r="MI511"/>
      <c r="MJ511"/>
      <c r="MK511"/>
      <c r="ML511"/>
      <c r="MM511"/>
      <c r="MN511"/>
      <c r="MO511"/>
      <c r="MP511"/>
      <c r="MQ511"/>
      <c r="MR511"/>
      <c r="MS511"/>
      <c r="MT511"/>
      <c r="MU511"/>
      <c r="MV511"/>
      <c r="MW511"/>
      <c r="MX511"/>
      <c r="MY511"/>
      <c r="MZ511"/>
      <c r="NA511"/>
      <c r="NB511"/>
      <c r="NC511"/>
      <c r="ND511"/>
      <c r="NE511"/>
      <c r="NF511"/>
      <c r="NG511"/>
      <c r="NH511"/>
      <c r="NI511"/>
      <c r="NJ511"/>
      <c r="NK511"/>
      <c r="NL511"/>
      <c r="NM511"/>
      <c r="NN511"/>
      <c r="NO511"/>
      <c r="NP511"/>
      <c r="NQ511"/>
      <c r="NR511"/>
      <c r="NS511"/>
      <c r="NT511"/>
      <c r="NU511"/>
      <c r="NV511"/>
      <c r="NW511"/>
      <c r="NX511"/>
      <c r="NY511"/>
      <c r="NZ511"/>
      <c r="OA511"/>
      <c r="OB511"/>
      <c r="OC511"/>
      <c r="OD511"/>
      <c r="OE511"/>
      <c r="OF511"/>
      <c r="OG511"/>
      <c r="OH511"/>
      <c r="OI511"/>
      <c r="OJ511"/>
      <c r="OK511"/>
      <c r="OL511"/>
      <c r="OM511"/>
      <c r="ON511"/>
      <c r="OO511"/>
      <c r="OP511"/>
      <c r="OQ511"/>
      <c r="OR511"/>
      <c r="OS511"/>
      <c r="OT511"/>
      <c r="OU511"/>
      <c r="OV511"/>
      <c r="OW511"/>
      <c r="OX511"/>
      <c r="OY511"/>
      <c r="OZ511"/>
      <c r="PA511"/>
      <c r="PB511"/>
      <c r="PC511"/>
      <c r="PD511"/>
      <c r="PE511"/>
      <c r="PF511"/>
      <c r="PG511"/>
      <c r="PH511"/>
      <c r="PI511"/>
      <c r="PJ511"/>
      <c r="PK511"/>
      <c r="PL511"/>
      <c r="PM511"/>
      <c r="PN511"/>
      <c r="PO511"/>
      <c r="PP511"/>
      <c r="PQ511"/>
      <c r="PR511"/>
      <c r="PS511"/>
      <c r="PT511"/>
      <c r="PU511"/>
      <c r="PV511"/>
      <c r="PW511"/>
      <c r="PX511"/>
      <c r="PY511"/>
      <c r="PZ511"/>
      <c r="QA511"/>
      <c r="QB511"/>
      <c r="QC511"/>
      <c r="QD511"/>
      <c r="QE511"/>
      <c r="QF511"/>
      <c r="QG511"/>
      <c r="QH511"/>
      <c r="QI511"/>
      <c r="QJ511"/>
      <c r="QK511"/>
      <c r="QL511"/>
      <c r="QM511"/>
      <c r="QN511"/>
      <c r="QO511"/>
      <c r="QP511"/>
      <c r="QQ511"/>
      <c r="QR511"/>
      <c r="QS511"/>
      <c r="QT511"/>
      <c r="QU511"/>
      <c r="QV511"/>
      <c r="QW511"/>
      <c r="QX511"/>
      <c r="QY511"/>
      <c r="QZ511"/>
      <c r="RA511"/>
      <c r="RB511"/>
      <c r="RC511"/>
      <c r="RD511"/>
      <c r="RE511"/>
      <c r="RF511"/>
      <c r="RG511"/>
      <c r="RH511"/>
      <c r="RI511"/>
      <c r="RJ511"/>
      <c r="RK511"/>
      <c r="RL511"/>
      <c r="RM511"/>
      <c r="RN511"/>
      <c r="RO511"/>
      <c r="RP511"/>
      <c r="RQ511"/>
      <c r="RR511"/>
      <c r="RS511"/>
      <c r="RT511"/>
      <c r="RU511"/>
      <c r="RV511"/>
      <c r="RW511"/>
      <c r="RX511"/>
      <c r="RY511"/>
      <c r="RZ511"/>
      <c r="SA511"/>
      <c r="SB511"/>
      <c r="SC511"/>
      <c r="SD511"/>
      <c r="SE511"/>
      <c r="SF511"/>
      <c r="SG511"/>
      <c r="SH511"/>
      <c r="SI511"/>
      <c r="SJ511"/>
      <c r="SK511"/>
      <c r="SL511"/>
      <c r="SM511"/>
      <c r="SN511"/>
      <c r="SO511"/>
      <c r="SP511"/>
    </row>
    <row r="512" spans="1:510" ht="16.5" customHeight="1" x14ac:dyDescent="0.2">
      <c r="A512" s="20">
        <v>1731</v>
      </c>
      <c r="B512" s="34" t="s">
        <v>70</v>
      </c>
      <c r="C512" s="34" t="s">
        <v>97</v>
      </c>
      <c r="D512" s="20" t="s">
        <v>51</v>
      </c>
      <c r="E512" s="20" t="s">
        <v>1345</v>
      </c>
      <c r="F512" s="22" t="s">
        <v>88</v>
      </c>
      <c r="G512" s="34" t="s">
        <v>42</v>
      </c>
      <c r="H512" s="20" t="s">
        <v>89</v>
      </c>
      <c r="I512" s="20" t="s">
        <v>27</v>
      </c>
      <c r="J512" s="35" t="s">
        <v>676</v>
      </c>
      <c r="K512" s="36"/>
      <c r="L512" s="36"/>
      <c r="M512" s="36"/>
      <c r="N512" s="36"/>
      <c r="O512" s="55">
        <v>3000000000</v>
      </c>
      <c r="P512" s="37"/>
      <c r="Q512" s="34">
        <v>1</v>
      </c>
      <c r="R512" s="38"/>
      <c r="S512" s="39" t="s">
        <v>36</v>
      </c>
      <c r="T512" s="37">
        <f t="shared" si="9"/>
        <v>3000000000</v>
      </c>
      <c r="U512" s="27" t="s">
        <v>39</v>
      </c>
      <c r="V512" s="28" t="s">
        <v>40</v>
      </c>
      <c r="W512"/>
      <c r="X512"/>
      <c r="Y512"/>
      <c r="Z512"/>
      <c r="AA512"/>
      <c r="AB512"/>
      <c r="AC512"/>
      <c r="AD512"/>
      <c r="AE512"/>
      <c r="AF512"/>
      <c r="AG512"/>
      <c r="AH512"/>
      <c r="AI512"/>
      <c r="AJ512"/>
      <c r="AK512"/>
      <c r="AL512"/>
      <c r="AM512"/>
      <c r="AN512"/>
      <c r="AO512"/>
      <c r="AP512"/>
      <c r="AQ512"/>
      <c r="AR512"/>
      <c r="AS512"/>
      <c r="AT512"/>
      <c r="AU512"/>
      <c r="AV512"/>
      <c r="AW512"/>
      <c r="AX512"/>
      <c r="AY512"/>
      <c r="AZ512"/>
      <c r="BA512"/>
      <c r="BB512"/>
      <c r="BC512"/>
      <c r="BD512"/>
      <c r="BE512"/>
      <c r="BF512"/>
      <c r="BG512"/>
      <c r="BH512"/>
      <c r="BI512"/>
      <c r="BJ512"/>
      <c r="BK512"/>
      <c r="BL512"/>
      <c r="BM512"/>
      <c r="BN512"/>
      <c r="BO512"/>
      <c r="BP512"/>
      <c r="BQ512"/>
      <c r="BR512"/>
      <c r="BS512"/>
      <c r="BT512"/>
      <c r="BU512"/>
      <c r="BV512"/>
      <c r="BW512"/>
      <c r="BX512"/>
      <c r="BY512"/>
      <c r="BZ512"/>
      <c r="CA512"/>
      <c r="CB512"/>
      <c r="CC512"/>
      <c r="CD512"/>
      <c r="CE512"/>
      <c r="CF512"/>
      <c r="CG512"/>
      <c r="CH512"/>
      <c r="CI512"/>
      <c r="CJ512"/>
      <c r="CK512"/>
      <c r="CL512"/>
      <c r="CM512"/>
      <c r="CN512"/>
      <c r="CO512"/>
      <c r="CP512"/>
      <c r="CQ512"/>
      <c r="CR512"/>
      <c r="CS512"/>
      <c r="CT512"/>
      <c r="CU512"/>
      <c r="CV512"/>
      <c r="CW512"/>
      <c r="CX512"/>
      <c r="CY512"/>
      <c r="CZ512"/>
      <c r="DA512"/>
      <c r="DB512"/>
      <c r="DC512"/>
      <c r="DD512"/>
      <c r="DE512"/>
      <c r="DF512"/>
      <c r="DG512"/>
      <c r="DH512"/>
      <c r="DI512"/>
      <c r="DJ512"/>
      <c r="DK512"/>
      <c r="DL512"/>
      <c r="DM512"/>
      <c r="DN512"/>
      <c r="DO512"/>
      <c r="DP512"/>
      <c r="DQ512"/>
      <c r="DR512"/>
      <c r="DS512"/>
      <c r="DT512"/>
      <c r="DU512"/>
      <c r="DV512"/>
      <c r="DW512"/>
      <c r="DX512"/>
      <c r="DY512"/>
      <c r="DZ512"/>
      <c r="EA512"/>
      <c r="EB512"/>
      <c r="EC512"/>
      <c r="ED512"/>
      <c r="EE512"/>
      <c r="EF512"/>
      <c r="EG512"/>
      <c r="EH512"/>
      <c r="EI512"/>
      <c r="EJ512"/>
      <c r="EK512"/>
      <c r="EL512"/>
      <c r="EM512"/>
      <c r="EN512"/>
      <c r="EO512"/>
      <c r="EP512"/>
      <c r="EQ512"/>
      <c r="ER512"/>
      <c r="ES512"/>
      <c r="ET512"/>
      <c r="EU512"/>
      <c r="EV512"/>
      <c r="EW512"/>
      <c r="EX512"/>
      <c r="EY512"/>
      <c r="EZ512"/>
      <c r="FA512"/>
      <c r="FB512"/>
      <c r="FC512"/>
      <c r="FD512"/>
      <c r="FE512"/>
      <c r="FF512"/>
      <c r="FG512"/>
      <c r="FH512"/>
      <c r="FI512"/>
      <c r="FJ512"/>
      <c r="FK512"/>
      <c r="FL512"/>
      <c r="FM512"/>
      <c r="FN512"/>
      <c r="FO512"/>
      <c r="FP512"/>
      <c r="FQ512"/>
      <c r="FR512"/>
      <c r="FS512"/>
      <c r="FT512"/>
      <c r="FU512"/>
      <c r="FV512"/>
      <c r="FW512"/>
      <c r="FX512"/>
      <c r="FY512"/>
      <c r="FZ512"/>
      <c r="GA512"/>
      <c r="GB512"/>
      <c r="GC512"/>
      <c r="GD512"/>
      <c r="GE512"/>
      <c r="GF512"/>
      <c r="GG512"/>
      <c r="GH512"/>
      <c r="GI512"/>
      <c r="GJ512"/>
      <c r="GK512"/>
      <c r="GL512"/>
      <c r="GM512"/>
      <c r="GN512"/>
      <c r="GO512"/>
      <c r="GP512"/>
      <c r="GQ512"/>
      <c r="GR512"/>
      <c r="GS512"/>
      <c r="GT512"/>
      <c r="GU512"/>
      <c r="GV512"/>
      <c r="GW512"/>
      <c r="GX512"/>
      <c r="GY512"/>
      <c r="GZ512"/>
      <c r="HA512"/>
      <c r="HB512"/>
      <c r="HC512"/>
      <c r="HD512"/>
      <c r="HE512"/>
      <c r="HF512"/>
      <c r="HG512"/>
      <c r="HH512"/>
      <c r="HI512"/>
      <c r="HJ512"/>
      <c r="HK512"/>
      <c r="HL512"/>
      <c r="HM512"/>
      <c r="HN512"/>
      <c r="HO512"/>
      <c r="HP512"/>
      <c r="HQ512"/>
      <c r="HR512"/>
      <c r="HS512"/>
      <c r="HT512"/>
      <c r="HU512"/>
      <c r="HV512"/>
      <c r="HW512"/>
      <c r="HX512"/>
      <c r="HY512"/>
      <c r="HZ512"/>
      <c r="IA512"/>
      <c r="IB512"/>
      <c r="IC512"/>
      <c r="ID512"/>
      <c r="IE512"/>
      <c r="IF512"/>
      <c r="IG512"/>
      <c r="IH512"/>
      <c r="II512"/>
      <c r="IJ512"/>
      <c r="IK512"/>
      <c r="IL512"/>
      <c r="IM512"/>
      <c r="IN512"/>
      <c r="IO512"/>
      <c r="IP512"/>
      <c r="IQ512"/>
      <c r="IR512"/>
      <c r="IS512"/>
      <c r="IT512"/>
      <c r="IU512"/>
      <c r="IV512"/>
      <c r="IW512"/>
      <c r="IX512"/>
      <c r="IY512"/>
      <c r="IZ512"/>
      <c r="JA512"/>
      <c r="JB512"/>
      <c r="JC512"/>
      <c r="JD512"/>
      <c r="JE512"/>
      <c r="JF512"/>
      <c r="JG512"/>
      <c r="JH512"/>
      <c r="JI512"/>
      <c r="JJ512"/>
      <c r="JK512"/>
      <c r="JL512"/>
      <c r="JM512"/>
      <c r="JN512"/>
      <c r="JO512"/>
      <c r="JP512"/>
      <c r="JQ512"/>
      <c r="JR512"/>
      <c r="JS512"/>
      <c r="JT512"/>
      <c r="JU512"/>
      <c r="JV512"/>
      <c r="JW512"/>
      <c r="JX512"/>
      <c r="JY512"/>
      <c r="JZ512"/>
      <c r="KA512"/>
      <c r="KB512"/>
      <c r="KC512"/>
      <c r="KD512"/>
      <c r="KE512"/>
      <c r="KF512"/>
      <c r="KG512"/>
      <c r="KH512"/>
      <c r="KI512"/>
      <c r="KJ512"/>
      <c r="KK512"/>
      <c r="KL512"/>
      <c r="KM512"/>
      <c r="KN512"/>
      <c r="KO512"/>
      <c r="KP512"/>
      <c r="KQ512"/>
      <c r="KR512"/>
      <c r="KS512"/>
      <c r="KT512"/>
      <c r="KU512"/>
      <c r="KV512"/>
      <c r="KW512"/>
      <c r="KX512"/>
      <c r="KY512"/>
      <c r="KZ512"/>
      <c r="LA512"/>
      <c r="LB512"/>
      <c r="LC512"/>
      <c r="LD512"/>
      <c r="LE512"/>
      <c r="LF512"/>
      <c r="LG512"/>
      <c r="LH512"/>
      <c r="LI512"/>
      <c r="LJ512"/>
      <c r="LK512"/>
      <c r="LL512"/>
      <c r="LM512"/>
      <c r="LN512"/>
      <c r="LO512"/>
      <c r="LP512"/>
      <c r="LQ512"/>
      <c r="LR512"/>
      <c r="LS512"/>
      <c r="LT512"/>
      <c r="LU512"/>
      <c r="LV512"/>
      <c r="LW512"/>
      <c r="LX512"/>
      <c r="LY512"/>
      <c r="LZ512"/>
      <c r="MA512"/>
      <c r="MB512"/>
      <c r="MC512"/>
      <c r="MD512"/>
      <c r="ME512"/>
      <c r="MF512"/>
      <c r="MG512"/>
      <c r="MH512"/>
      <c r="MI512"/>
      <c r="MJ512"/>
      <c r="MK512"/>
      <c r="ML512"/>
      <c r="MM512"/>
      <c r="MN512"/>
      <c r="MO512"/>
      <c r="MP512"/>
      <c r="MQ512"/>
      <c r="MR512"/>
      <c r="MS512"/>
      <c r="MT512"/>
      <c r="MU512"/>
      <c r="MV512"/>
      <c r="MW512"/>
      <c r="MX512"/>
      <c r="MY512"/>
      <c r="MZ512"/>
      <c r="NA512"/>
      <c r="NB512"/>
      <c r="NC512"/>
      <c r="ND512"/>
      <c r="NE512"/>
      <c r="NF512"/>
      <c r="NG512"/>
      <c r="NH512"/>
      <c r="NI512"/>
      <c r="NJ512"/>
      <c r="NK512"/>
      <c r="NL512"/>
      <c r="NM512"/>
      <c r="NN512"/>
      <c r="NO512"/>
      <c r="NP512"/>
      <c r="NQ512"/>
      <c r="NR512"/>
      <c r="NS512"/>
      <c r="NT512"/>
      <c r="NU512"/>
      <c r="NV512"/>
      <c r="NW512"/>
      <c r="NX512"/>
      <c r="NY512"/>
      <c r="NZ512"/>
      <c r="OA512"/>
      <c r="OB512"/>
      <c r="OC512"/>
      <c r="OD512"/>
      <c r="OE512"/>
      <c r="OF512"/>
      <c r="OG512"/>
      <c r="OH512"/>
      <c r="OI512"/>
      <c r="OJ512"/>
      <c r="OK512"/>
      <c r="OL512"/>
      <c r="OM512"/>
      <c r="ON512"/>
      <c r="OO512"/>
      <c r="OP512"/>
      <c r="OQ512"/>
      <c r="OR512"/>
      <c r="OS512"/>
      <c r="OT512"/>
      <c r="OU512"/>
      <c r="OV512"/>
      <c r="OW512"/>
      <c r="OX512"/>
      <c r="OY512"/>
      <c r="OZ512"/>
      <c r="PA512"/>
      <c r="PB512"/>
      <c r="PC512"/>
      <c r="PD512"/>
      <c r="PE512"/>
      <c r="PF512"/>
      <c r="PG512"/>
      <c r="PH512"/>
      <c r="PI512"/>
      <c r="PJ512"/>
      <c r="PK512"/>
      <c r="PL512"/>
      <c r="PM512"/>
      <c r="PN512"/>
      <c r="PO512"/>
      <c r="PP512"/>
      <c r="PQ512"/>
      <c r="PR512"/>
      <c r="PS512"/>
      <c r="PT512"/>
      <c r="PU512"/>
      <c r="PV512"/>
      <c r="PW512"/>
      <c r="PX512"/>
      <c r="PY512"/>
      <c r="PZ512"/>
      <c r="QA512"/>
      <c r="QB512"/>
      <c r="QC512"/>
      <c r="QD512"/>
      <c r="QE512"/>
      <c r="QF512"/>
      <c r="QG512"/>
      <c r="QH512"/>
      <c r="QI512"/>
      <c r="QJ512"/>
      <c r="QK512"/>
      <c r="QL512"/>
      <c r="QM512"/>
      <c r="QN512"/>
      <c r="QO512"/>
      <c r="QP512"/>
      <c r="QQ512"/>
      <c r="QR512"/>
      <c r="QS512"/>
      <c r="QT512"/>
      <c r="QU512"/>
      <c r="QV512"/>
      <c r="QW512"/>
      <c r="QX512"/>
      <c r="QY512"/>
      <c r="QZ512"/>
      <c r="RA512"/>
      <c r="RB512"/>
      <c r="RC512"/>
      <c r="RD512"/>
      <c r="RE512"/>
      <c r="RF512"/>
      <c r="RG512"/>
      <c r="RH512"/>
      <c r="RI512"/>
      <c r="RJ512"/>
      <c r="RK512"/>
      <c r="RL512"/>
      <c r="RM512"/>
      <c r="RN512"/>
      <c r="RO512"/>
      <c r="RP512"/>
      <c r="RQ512"/>
      <c r="RR512"/>
      <c r="RS512"/>
      <c r="RT512"/>
      <c r="RU512"/>
      <c r="RV512"/>
      <c r="RW512"/>
      <c r="RX512"/>
      <c r="RY512"/>
      <c r="RZ512"/>
      <c r="SA512"/>
      <c r="SB512"/>
      <c r="SC512"/>
      <c r="SD512"/>
      <c r="SE512"/>
      <c r="SF512"/>
      <c r="SG512"/>
      <c r="SH512"/>
      <c r="SI512"/>
      <c r="SJ512"/>
      <c r="SK512"/>
      <c r="SL512"/>
      <c r="SM512"/>
      <c r="SN512"/>
      <c r="SO512"/>
      <c r="SP512"/>
    </row>
    <row r="513" spans="1:510" ht="16.5" customHeight="1" x14ac:dyDescent="0.2">
      <c r="A513" s="20">
        <v>1732</v>
      </c>
      <c r="B513" s="34" t="s">
        <v>70</v>
      </c>
      <c r="C513" s="34" t="s">
        <v>97</v>
      </c>
      <c r="D513" s="20" t="s">
        <v>51</v>
      </c>
      <c r="E513" s="20" t="s">
        <v>1345</v>
      </c>
      <c r="F513" s="22" t="s">
        <v>88</v>
      </c>
      <c r="G513" s="34" t="s">
        <v>42</v>
      </c>
      <c r="H513" s="20" t="s">
        <v>89</v>
      </c>
      <c r="I513" s="20" t="s">
        <v>27</v>
      </c>
      <c r="J513" s="35" t="s">
        <v>677</v>
      </c>
      <c r="K513" s="36"/>
      <c r="L513" s="36"/>
      <c r="M513" s="36"/>
      <c r="N513" s="36"/>
      <c r="O513" s="55">
        <v>7720972728</v>
      </c>
      <c r="P513" s="37"/>
      <c r="Q513" s="34">
        <v>1</v>
      </c>
      <c r="R513" s="38"/>
      <c r="S513" s="39" t="s">
        <v>36</v>
      </c>
      <c r="T513" s="37">
        <f t="shared" si="9"/>
        <v>7720972728</v>
      </c>
      <c r="U513" s="27" t="s">
        <v>39</v>
      </c>
      <c r="V513" s="28" t="s">
        <v>40</v>
      </c>
      <c r="W513"/>
      <c r="X513"/>
      <c r="Y513"/>
      <c r="Z513"/>
      <c r="AA513"/>
      <c r="AB513"/>
      <c r="AC513"/>
      <c r="AD513"/>
      <c r="AE513"/>
      <c r="AF513"/>
      <c r="AG513"/>
      <c r="AH513"/>
      <c r="AI513"/>
      <c r="AJ513"/>
      <c r="AK513"/>
      <c r="AL513"/>
      <c r="AM513"/>
      <c r="AN513"/>
      <c r="AO513"/>
      <c r="AP513"/>
      <c r="AQ513"/>
      <c r="AR513"/>
      <c r="AS513"/>
      <c r="AT513"/>
      <c r="AU513"/>
      <c r="AV513"/>
      <c r="AW513"/>
      <c r="AX513"/>
      <c r="AY513"/>
      <c r="AZ513"/>
      <c r="BA513"/>
      <c r="BB513"/>
      <c r="BC513"/>
      <c r="BD513"/>
      <c r="BE513"/>
      <c r="BF513"/>
      <c r="BG513"/>
      <c r="BH513"/>
      <c r="BI513"/>
      <c r="BJ513"/>
      <c r="BK513"/>
      <c r="BL513"/>
      <c r="BM513"/>
      <c r="BN513"/>
      <c r="BO513"/>
      <c r="BP513"/>
      <c r="BQ513"/>
      <c r="BR513"/>
      <c r="BS513"/>
      <c r="BT513"/>
      <c r="BU513"/>
      <c r="BV513"/>
      <c r="BW513"/>
      <c r="BX513"/>
      <c r="BY513"/>
      <c r="BZ513"/>
      <c r="CA513"/>
      <c r="CB513"/>
      <c r="CC513"/>
      <c r="CD513"/>
      <c r="CE513"/>
      <c r="CF513"/>
      <c r="CG513"/>
      <c r="CH513"/>
      <c r="CI513"/>
      <c r="CJ513"/>
      <c r="CK513"/>
      <c r="CL513"/>
      <c r="CM513"/>
      <c r="CN513"/>
      <c r="CO513"/>
      <c r="CP513"/>
      <c r="CQ513"/>
      <c r="CR513"/>
      <c r="CS513"/>
      <c r="CT513"/>
      <c r="CU513"/>
      <c r="CV513"/>
      <c r="CW513"/>
      <c r="CX513"/>
      <c r="CY513"/>
      <c r="CZ513"/>
      <c r="DA513"/>
      <c r="DB513"/>
      <c r="DC513"/>
      <c r="DD513"/>
      <c r="DE513"/>
      <c r="DF513"/>
      <c r="DG513"/>
      <c r="DH513"/>
      <c r="DI513"/>
      <c r="DJ513"/>
      <c r="DK513"/>
      <c r="DL513"/>
      <c r="DM513"/>
      <c r="DN513"/>
      <c r="DO513"/>
      <c r="DP513"/>
      <c r="DQ513"/>
      <c r="DR513"/>
      <c r="DS513"/>
      <c r="DT513"/>
      <c r="DU513"/>
      <c r="DV513"/>
      <c r="DW513"/>
      <c r="DX513"/>
      <c r="DY513"/>
      <c r="DZ513"/>
      <c r="EA513"/>
      <c r="EB513"/>
      <c r="EC513"/>
      <c r="ED513"/>
      <c r="EE513"/>
      <c r="EF513"/>
      <c r="EG513"/>
      <c r="EH513"/>
      <c r="EI513"/>
      <c r="EJ513"/>
      <c r="EK513"/>
      <c r="EL513"/>
      <c r="EM513"/>
      <c r="EN513"/>
      <c r="EO513"/>
      <c r="EP513"/>
      <c r="EQ513"/>
      <c r="ER513"/>
      <c r="ES513"/>
      <c r="ET513"/>
      <c r="EU513"/>
      <c r="EV513"/>
      <c r="EW513"/>
      <c r="EX513"/>
      <c r="EY513"/>
      <c r="EZ513"/>
      <c r="FA513"/>
      <c r="FB513"/>
      <c r="FC513"/>
      <c r="FD513"/>
      <c r="FE513"/>
      <c r="FF513"/>
      <c r="FG513"/>
      <c r="FH513"/>
      <c r="FI513"/>
      <c r="FJ513"/>
      <c r="FK513"/>
      <c r="FL513"/>
      <c r="FM513"/>
      <c r="FN513"/>
      <c r="FO513"/>
      <c r="FP513"/>
      <c r="FQ513"/>
      <c r="FR513"/>
      <c r="FS513"/>
      <c r="FT513"/>
      <c r="FU513"/>
      <c r="FV513"/>
      <c r="FW513"/>
      <c r="FX513"/>
      <c r="FY513"/>
      <c r="FZ513"/>
      <c r="GA513"/>
      <c r="GB513"/>
      <c r="GC513"/>
      <c r="GD513"/>
      <c r="GE513"/>
      <c r="GF513"/>
      <c r="GG513"/>
      <c r="GH513"/>
      <c r="GI513"/>
      <c r="GJ513"/>
      <c r="GK513"/>
      <c r="GL513"/>
      <c r="GM513"/>
      <c r="GN513"/>
      <c r="GO513"/>
      <c r="GP513"/>
      <c r="GQ513"/>
      <c r="GR513"/>
      <c r="GS513"/>
      <c r="GT513"/>
      <c r="GU513"/>
      <c r="GV513"/>
      <c r="GW513"/>
      <c r="GX513"/>
      <c r="GY513"/>
      <c r="GZ513"/>
      <c r="HA513"/>
      <c r="HB513"/>
      <c r="HC513"/>
      <c r="HD513"/>
      <c r="HE513"/>
      <c r="HF513"/>
      <c r="HG513"/>
      <c r="HH513"/>
      <c r="HI513"/>
      <c r="HJ513"/>
      <c r="HK513"/>
      <c r="HL513"/>
      <c r="HM513"/>
      <c r="HN513"/>
      <c r="HO513"/>
      <c r="HP513"/>
      <c r="HQ513"/>
      <c r="HR513"/>
      <c r="HS513"/>
      <c r="HT513"/>
      <c r="HU513"/>
      <c r="HV513"/>
      <c r="HW513"/>
      <c r="HX513"/>
      <c r="HY513"/>
      <c r="HZ513"/>
      <c r="IA513"/>
      <c r="IB513"/>
      <c r="IC513"/>
      <c r="ID513"/>
      <c r="IE513"/>
      <c r="IF513"/>
      <c r="IG513"/>
      <c r="IH513"/>
      <c r="II513"/>
      <c r="IJ513"/>
      <c r="IK513"/>
      <c r="IL513"/>
      <c r="IM513"/>
      <c r="IN513"/>
      <c r="IO513"/>
      <c r="IP513"/>
      <c r="IQ513"/>
      <c r="IR513"/>
      <c r="IS513"/>
      <c r="IT513"/>
      <c r="IU513"/>
      <c r="IV513"/>
      <c r="IW513"/>
      <c r="IX513"/>
      <c r="IY513"/>
      <c r="IZ513"/>
      <c r="JA513"/>
      <c r="JB513"/>
      <c r="JC513"/>
      <c r="JD513"/>
      <c r="JE513"/>
      <c r="JF513"/>
      <c r="JG513"/>
      <c r="JH513"/>
      <c r="JI513"/>
      <c r="JJ513"/>
      <c r="JK513"/>
      <c r="JL513"/>
      <c r="JM513"/>
      <c r="JN513"/>
      <c r="JO513"/>
      <c r="JP513"/>
      <c r="JQ513"/>
      <c r="JR513"/>
      <c r="JS513"/>
      <c r="JT513"/>
      <c r="JU513"/>
      <c r="JV513"/>
      <c r="JW513"/>
      <c r="JX513"/>
      <c r="JY513"/>
      <c r="JZ513"/>
      <c r="KA513"/>
      <c r="KB513"/>
      <c r="KC513"/>
      <c r="KD513"/>
      <c r="KE513"/>
      <c r="KF513"/>
      <c r="KG513"/>
      <c r="KH513"/>
      <c r="KI513"/>
      <c r="KJ513"/>
      <c r="KK513"/>
      <c r="KL513"/>
      <c r="KM513"/>
      <c r="KN513"/>
      <c r="KO513"/>
      <c r="KP513"/>
      <c r="KQ513"/>
      <c r="KR513"/>
      <c r="KS513"/>
      <c r="KT513"/>
      <c r="KU513"/>
      <c r="KV513"/>
      <c r="KW513"/>
      <c r="KX513"/>
      <c r="KY513"/>
      <c r="KZ513"/>
      <c r="LA513"/>
      <c r="LB513"/>
      <c r="LC513"/>
      <c r="LD513"/>
      <c r="LE513"/>
      <c r="LF513"/>
      <c r="LG513"/>
      <c r="LH513"/>
      <c r="LI513"/>
      <c r="LJ513"/>
      <c r="LK513"/>
      <c r="LL513"/>
      <c r="LM513"/>
      <c r="LN513"/>
      <c r="LO513"/>
      <c r="LP513"/>
      <c r="LQ513"/>
      <c r="LR513"/>
      <c r="LS513"/>
      <c r="LT513"/>
      <c r="LU513"/>
      <c r="LV513"/>
      <c r="LW513"/>
      <c r="LX513"/>
      <c r="LY513"/>
      <c r="LZ513"/>
      <c r="MA513"/>
      <c r="MB513"/>
      <c r="MC513"/>
      <c r="MD513"/>
      <c r="ME513"/>
      <c r="MF513"/>
      <c r="MG513"/>
      <c r="MH513"/>
      <c r="MI513"/>
      <c r="MJ513"/>
      <c r="MK513"/>
      <c r="ML513"/>
      <c r="MM513"/>
      <c r="MN513"/>
      <c r="MO513"/>
      <c r="MP513"/>
      <c r="MQ513"/>
      <c r="MR513"/>
      <c r="MS513"/>
      <c r="MT513"/>
      <c r="MU513"/>
      <c r="MV513"/>
      <c r="MW513"/>
      <c r="MX513"/>
      <c r="MY513"/>
      <c r="MZ513"/>
      <c r="NA513"/>
      <c r="NB513"/>
      <c r="NC513"/>
      <c r="ND513"/>
      <c r="NE513"/>
      <c r="NF513"/>
      <c r="NG513"/>
      <c r="NH513"/>
      <c r="NI513"/>
      <c r="NJ513"/>
      <c r="NK513"/>
      <c r="NL513"/>
      <c r="NM513"/>
      <c r="NN513"/>
      <c r="NO513"/>
      <c r="NP513"/>
      <c r="NQ513"/>
      <c r="NR513"/>
      <c r="NS513"/>
      <c r="NT513"/>
      <c r="NU513"/>
      <c r="NV513"/>
      <c r="NW513"/>
      <c r="NX513"/>
      <c r="NY513"/>
      <c r="NZ513"/>
      <c r="OA513"/>
      <c r="OB513"/>
      <c r="OC513"/>
      <c r="OD513"/>
      <c r="OE513"/>
      <c r="OF513"/>
      <c r="OG513"/>
      <c r="OH513"/>
      <c r="OI513"/>
      <c r="OJ513"/>
      <c r="OK513"/>
      <c r="OL513"/>
      <c r="OM513"/>
      <c r="ON513"/>
      <c r="OO513"/>
      <c r="OP513"/>
      <c r="OQ513"/>
      <c r="OR513"/>
      <c r="OS513"/>
      <c r="OT513"/>
      <c r="OU513"/>
      <c r="OV513"/>
      <c r="OW513"/>
      <c r="OX513"/>
      <c r="OY513"/>
      <c r="OZ513"/>
      <c r="PA513"/>
      <c r="PB513"/>
      <c r="PC513"/>
      <c r="PD513"/>
      <c r="PE513"/>
      <c r="PF513"/>
      <c r="PG513"/>
      <c r="PH513"/>
      <c r="PI513"/>
      <c r="PJ513"/>
      <c r="PK513"/>
      <c r="PL513"/>
      <c r="PM513"/>
      <c r="PN513"/>
      <c r="PO513"/>
      <c r="PP513"/>
      <c r="PQ513"/>
      <c r="PR513"/>
      <c r="PS513"/>
      <c r="PT513"/>
      <c r="PU513"/>
      <c r="PV513"/>
      <c r="PW513"/>
      <c r="PX513"/>
      <c r="PY513"/>
      <c r="PZ513"/>
      <c r="QA513"/>
      <c r="QB513"/>
      <c r="QC513"/>
      <c r="QD513"/>
      <c r="QE513"/>
      <c r="QF513"/>
      <c r="QG513"/>
      <c r="QH513"/>
      <c r="QI513"/>
      <c r="QJ513"/>
      <c r="QK513"/>
      <c r="QL513"/>
      <c r="QM513"/>
      <c r="QN513"/>
      <c r="QO513"/>
      <c r="QP513"/>
      <c r="QQ513"/>
      <c r="QR513"/>
      <c r="QS513"/>
      <c r="QT513"/>
      <c r="QU513"/>
      <c r="QV513"/>
      <c r="QW513"/>
      <c r="QX513"/>
      <c r="QY513"/>
      <c r="QZ513"/>
      <c r="RA513"/>
      <c r="RB513"/>
      <c r="RC513"/>
      <c r="RD513"/>
      <c r="RE513"/>
      <c r="RF513"/>
      <c r="RG513"/>
      <c r="RH513"/>
      <c r="RI513"/>
      <c r="RJ513"/>
      <c r="RK513"/>
      <c r="RL513"/>
      <c r="RM513"/>
      <c r="RN513"/>
      <c r="RO513"/>
      <c r="RP513"/>
      <c r="RQ513"/>
      <c r="RR513"/>
      <c r="RS513"/>
      <c r="RT513"/>
      <c r="RU513"/>
      <c r="RV513"/>
      <c r="RW513"/>
      <c r="RX513"/>
      <c r="RY513"/>
      <c r="RZ513"/>
      <c r="SA513"/>
      <c r="SB513"/>
      <c r="SC513"/>
      <c r="SD513"/>
      <c r="SE513"/>
      <c r="SF513"/>
      <c r="SG513"/>
      <c r="SH513"/>
      <c r="SI513"/>
      <c r="SJ513"/>
      <c r="SK513"/>
      <c r="SL513"/>
      <c r="SM513"/>
      <c r="SN513"/>
      <c r="SO513"/>
      <c r="SP513"/>
    </row>
    <row r="514" spans="1:510" ht="16.5" customHeight="1" x14ac:dyDescent="0.2">
      <c r="A514" s="20">
        <v>1733</v>
      </c>
      <c r="B514" s="34" t="s">
        <v>70</v>
      </c>
      <c r="C514" s="34" t="s">
        <v>434</v>
      </c>
      <c r="D514" s="20" t="s">
        <v>51</v>
      </c>
      <c r="E514" s="20" t="s">
        <v>1345</v>
      </c>
      <c r="F514" s="22" t="s">
        <v>88</v>
      </c>
      <c r="G514" s="34" t="s">
        <v>42</v>
      </c>
      <c r="H514" s="20" t="s">
        <v>89</v>
      </c>
      <c r="I514" s="20" t="s">
        <v>27</v>
      </c>
      <c r="J514" s="35" t="s">
        <v>678</v>
      </c>
      <c r="K514" s="36"/>
      <c r="L514" s="36"/>
      <c r="M514" s="36"/>
      <c r="N514" s="36"/>
      <c r="O514" s="55">
        <v>1000000000</v>
      </c>
      <c r="P514" s="37"/>
      <c r="Q514" s="34">
        <v>1</v>
      </c>
      <c r="R514" s="38"/>
      <c r="S514" s="39" t="s">
        <v>36</v>
      </c>
      <c r="T514" s="37">
        <f t="shared" si="9"/>
        <v>1000000000</v>
      </c>
      <c r="U514" s="27" t="s">
        <v>39</v>
      </c>
      <c r="V514" s="28" t="s">
        <v>40</v>
      </c>
      <c r="W514"/>
      <c r="X514"/>
      <c r="Y514"/>
      <c r="Z514"/>
      <c r="AA514"/>
      <c r="AB514"/>
      <c r="AC514"/>
      <c r="AD514"/>
      <c r="AE514"/>
      <c r="AF514"/>
      <c r="AG514"/>
      <c r="AH514"/>
      <c r="AI514"/>
      <c r="AJ514"/>
      <c r="AK514"/>
      <c r="AL514"/>
      <c r="AM514"/>
      <c r="AN514"/>
      <c r="AO514"/>
      <c r="AP514"/>
      <c r="AQ514"/>
      <c r="AR514"/>
      <c r="AS514"/>
      <c r="AT514"/>
      <c r="AU514"/>
      <c r="AV514"/>
      <c r="AW514"/>
      <c r="AX514"/>
      <c r="AY514"/>
      <c r="AZ514"/>
      <c r="BA514"/>
      <c r="BB514"/>
      <c r="BC514"/>
      <c r="BD514"/>
      <c r="BE514"/>
      <c r="BF514"/>
      <c r="BG514"/>
      <c r="BH514"/>
      <c r="BI514"/>
      <c r="BJ514"/>
      <c r="BK514"/>
      <c r="BL514"/>
      <c r="BM514"/>
      <c r="BN514"/>
      <c r="BO514"/>
      <c r="BP514"/>
      <c r="BQ514"/>
      <c r="BR514"/>
      <c r="BS514"/>
      <c r="BT514"/>
      <c r="BU514"/>
      <c r="BV514"/>
      <c r="BW514"/>
      <c r="BX514"/>
      <c r="BY514"/>
      <c r="BZ514"/>
      <c r="CA514"/>
      <c r="CB514"/>
      <c r="CC514"/>
      <c r="CD514"/>
      <c r="CE514"/>
      <c r="CF514"/>
      <c r="CG514"/>
      <c r="CH514"/>
      <c r="CI514"/>
      <c r="CJ514"/>
      <c r="CK514"/>
      <c r="CL514"/>
      <c r="CM514"/>
      <c r="CN514"/>
      <c r="CO514"/>
      <c r="CP514"/>
      <c r="CQ514"/>
      <c r="CR514"/>
      <c r="CS514"/>
      <c r="CT514"/>
      <c r="CU514"/>
      <c r="CV514"/>
      <c r="CW514"/>
      <c r="CX514"/>
      <c r="CY514"/>
      <c r="CZ514"/>
      <c r="DA514"/>
      <c r="DB514"/>
      <c r="DC514"/>
      <c r="DD514"/>
      <c r="DE514"/>
      <c r="DF514"/>
      <c r="DG514"/>
      <c r="DH514"/>
      <c r="DI514"/>
      <c r="DJ514"/>
      <c r="DK514"/>
      <c r="DL514"/>
      <c r="DM514"/>
      <c r="DN514"/>
      <c r="DO514"/>
      <c r="DP514"/>
      <c r="DQ514"/>
      <c r="DR514"/>
      <c r="DS514"/>
      <c r="DT514"/>
      <c r="DU514"/>
      <c r="DV514"/>
      <c r="DW514"/>
      <c r="DX514"/>
      <c r="DY514"/>
      <c r="DZ514"/>
      <c r="EA514"/>
      <c r="EB514"/>
      <c r="EC514"/>
      <c r="ED514"/>
      <c r="EE514"/>
      <c r="EF514"/>
      <c r="EG514"/>
      <c r="EH514"/>
      <c r="EI514"/>
      <c r="EJ514"/>
      <c r="EK514"/>
      <c r="EL514"/>
      <c r="EM514"/>
      <c r="EN514"/>
      <c r="EO514"/>
      <c r="EP514"/>
      <c r="EQ514"/>
      <c r="ER514"/>
      <c r="ES514"/>
      <c r="ET514"/>
      <c r="EU514"/>
      <c r="EV514"/>
      <c r="EW514"/>
      <c r="EX514"/>
      <c r="EY514"/>
      <c r="EZ514"/>
      <c r="FA514"/>
      <c r="FB514"/>
      <c r="FC514"/>
      <c r="FD514"/>
      <c r="FE514"/>
      <c r="FF514"/>
      <c r="FG514"/>
      <c r="FH514"/>
      <c r="FI514"/>
      <c r="FJ514"/>
      <c r="FK514"/>
      <c r="FL514"/>
      <c r="FM514"/>
      <c r="FN514"/>
      <c r="FO514"/>
      <c r="FP514"/>
      <c r="FQ514"/>
      <c r="FR514"/>
      <c r="FS514"/>
      <c r="FT514"/>
      <c r="FU514"/>
      <c r="FV514"/>
      <c r="FW514"/>
      <c r="FX514"/>
      <c r="FY514"/>
      <c r="FZ514"/>
      <c r="GA514"/>
      <c r="GB514"/>
      <c r="GC514"/>
      <c r="GD514"/>
      <c r="GE514"/>
      <c r="GF514"/>
      <c r="GG514"/>
      <c r="GH514"/>
      <c r="GI514"/>
      <c r="GJ514"/>
      <c r="GK514"/>
      <c r="GL514"/>
      <c r="GM514"/>
      <c r="GN514"/>
      <c r="GO514"/>
      <c r="GP514"/>
      <c r="GQ514"/>
      <c r="GR514"/>
      <c r="GS514"/>
      <c r="GT514"/>
      <c r="GU514"/>
      <c r="GV514"/>
      <c r="GW514"/>
      <c r="GX514"/>
      <c r="GY514"/>
      <c r="GZ514"/>
      <c r="HA514"/>
      <c r="HB514"/>
      <c r="HC514"/>
      <c r="HD514"/>
      <c r="HE514"/>
      <c r="HF514"/>
      <c r="HG514"/>
      <c r="HH514"/>
      <c r="HI514"/>
      <c r="HJ514"/>
      <c r="HK514"/>
      <c r="HL514"/>
      <c r="HM514"/>
      <c r="HN514"/>
      <c r="HO514"/>
      <c r="HP514"/>
      <c r="HQ514"/>
      <c r="HR514"/>
      <c r="HS514"/>
      <c r="HT514"/>
      <c r="HU514"/>
      <c r="HV514"/>
      <c r="HW514"/>
      <c r="HX514"/>
      <c r="HY514"/>
      <c r="HZ514"/>
      <c r="IA514"/>
      <c r="IB514"/>
      <c r="IC514"/>
      <c r="ID514"/>
      <c r="IE514"/>
      <c r="IF514"/>
      <c r="IG514"/>
      <c r="IH514"/>
      <c r="II514"/>
      <c r="IJ514"/>
      <c r="IK514"/>
      <c r="IL514"/>
      <c r="IM514"/>
      <c r="IN514"/>
      <c r="IO514"/>
      <c r="IP514"/>
      <c r="IQ514"/>
      <c r="IR514"/>
      <c r="IS514"/>
      <c r="IT514"/>
      <c r="IU514"/>
      <c r="IV514"/>
      <c r="IW514"/>
      <c r="IX514"/>
      <c r="IY514"/>
      <c r="IZ514"/>
      <c r="JA514"/>
      <c r="JB514"/>
      <c r="JC514"/>
      <c r="JD514"/>
      <c r="JE514"/>
      <c r="JF514"/>
      <c r="JG514"/>
      <c r="JH514"/>
      <c r="JI514"/>
      <c r="JJ514"/>
      <c r="JK514"/>
      <c r="JL514"/>
      <c r="JM514"/>
      <c r="JN514"/>
      <c r="JO514"/>
      <c r="JP514"/>
      <c r="JQ514"/>
      <c r="JR514"/>
      <c r="JS514"/>
      <c r="JT514"/>
      <c r="JU514"/>
      <c r="JV514"/>
      <c r="JW514"/>
      <c r="JX514"/>
      <c r="JY514"/>
      <c r="JZ514"/>
      <c r="KA514"/>
      <c r="KB514"/>
      <c r="KC514"/>
      <c r="KD514"/>
      <c r="KE514"/>
      <c r="KF514"/>
      <c r="KG514"/>
      <c r="KH514"/>
      <c r="KI514"/>
      <c r="KJ514"/>
      <c r="KK514"/>
      <c r="KL514"/>
      <c r="KM514"/>
      <c r="KN514"/>
      <c r="KO514"/>
      <c r="KP514"/>
      <c r="KQ514"/>
      <c r="KR514"/>
      <c r="KS514"/>
      <c r="KT514"/>
      <c r="KU514"/>
      <c r="KV514"/>
      <c r="KW514"/>
      <c r="KX514"/>
      <c r="KY514"/>
      <c r="KZ514"/>
      <c r="LA514"/>
      <c r="LB514"/>
      <c r="LC514"/>
      <c r="LD514"/>
      <c r="LE514"/>
      <c r="LF514"/>
      <c r="LG514"/>
      <c r="LH514"/>
      <c r="LI514"/>
      <c r="LJ514"/>
      <c r="LK514"/>
      <c r="LL514"/>
      <c r="LM514"/>
      <c r="LN514"/>
      <c r="LO514"/>
      <c r="LP514"/>
      <c r="LQ514"/>
      <c r="LR514"/>
      <c r="LS514"/>
      <c r="LT514"/>
      <c r="LU514"/>
      <c r="LV514"/>
      <c r="LW514"/>
      <c r="LX514"/>
      <c r="LY514"/>
      <c r="LZ514"/>
      <c r="MA514"/>
      <c r="MB514"/>
      <c r="MC514"/>
      <c r="MD514"/>
      <c r="ME514"/>
      <c r="MF514"/>
      <c r="MG514"/>
      <c r="MH514"/>
      <c r="MI514"/>
      <c r="MJ514"/>
      <c r="MK514"/>
      <c r="ML514"/>
      <c r="MM514"/>
      <c r="MN514"/>
      <c r="MO514"/>
      <c r="MP514"/>
      <c r="MQ514"/>
      <c r="MR514"/>
      <c r="MS514"/>
      <c r="MT514"/>
      <c r="MU514"/>
      <c r="MV514"/>
      <c r="MW514"/>
      <c r="MX514"/>
      <c r="MY514"/>
      <c r="MZ514"/>
      <c r="NA514"/>
      <c r="NB514"/>
      <c r="NC514"/>
      <c r="ND514"/>
      <c r="NE514"/>
      <c r="NF514"/>
      <c r="NG514"/>
      <c r="NH514"/>
      <c r="NI514"/>
      <c r="NJ514"/>
      <c r="NK514"/>
      <c r="NL514"/>
      <c r="NM514"/>
      <c r="NN514"/>
      <c r="NO514"/>
      <c r="NP514"/>
      <c r="NQ514"/>
      <c r="NR514"/>
      <c r="NS514"/>
      <c r="NT514"/>
      <c r="NU514"/>
      <c r="NV514"/>
      <c r="NW514"/>
      <c r="NX514"/>
      <c r="NY514"/>
      <c r="NZ514"/>
      <c r="OA514"/>
      <c r="OB514"/>
      <c r="OC514"/>
      <c r="OD514"/>
      <c r="OE514"/>
      <c r="OF514"/>
      <c r="OG514"/>
      <c r="OH514"/>
      <c r="OI514"/>
      <c r="OJ514"/>
      <c r="OK514"/>
      <c r="OL514"/>
      <c r="OM514"/>
      <c r="ON514"/>
      <c r="OO514"/>
      <c r="OP514"/>
      <c r="OQ514"/>
      <c r="OR514"/>
      <c r="OS514"/>
      <c r="OT514"/>
      <c r="OU514"/>
      <c r="OV514"/>
      <c r="OW514"/>
      <c r="OX514"/>
      <c r="OY514"/>
      <c r="OZ514"/>
      <c r="PA514"/>
      <c r="PB514"/>
      <c r="PC514"/>
      <c r="PD514"/>
      <c r="PE514"/>
      <c r="PF514"/>
      <c r="PG514"/>
      <c r="PH514"/>
      <c r="PI514"/>
      <c r="PJ514"/>
      <c r="PK514"/>
      <c r="PL514"/>
      <c r="PM514"/>
      <c r="PN514"/>
      <c r="PO514"/>
      <c r="PP514"/>
      <c r="PQ514"/>
      <c r="PR514"/>
      <c r="PS514"/>
      <c r="PT514"/>
      <c r="PU514"/>
      <c r="PV514"/>
      <c r="PW514"/>
      <c r="PX514"/>
      <c r="PY514"/>
      <c r="PZ514"/>
      <c r="QA514"/>
      <c r="QB514"/>
      <c r="QC514"/>
      <c r="QD514"/>
      <c r="QE514"/>
      <c r="QF514"/>
      <c r="QG514"/>
      <c r="QH514"/>
      <c r="QI514"/>
      <c r="QJ514"/>
      <c r="QK514"/>
      <c r="QL514"/>
      <c r="QM514"/>
      <c r="QN514"/>
      <c r="QO514"/>
      <c r="QP514"/>
      <c r="QQ514"/>
      <c r="QR514"/>
      <c r="QS514"/>
      <c r="QT514"/>
      <c r="QU514"/>
      <c r="QV514"/>
      <c r="QW514"/>
      <c r="QX514"/>
      <c r="QY514"/>
      <c r="QZ514"/>
      <c r="RA514"/>
      <c r="RB514"/>
      <c r="RC514"/>
      <c r="RD514"/>
      <c r="RE514"/>
      <c r="RF514"/>
      <c r="RG514"/>
      <c r="RH514"/>
      <c r="RI514"/>
      <c r="RJ514"/>
      <c r="RK514"/>
      <c r="RL514"/>
      <c r="RM514"/>
      <c r="RN514"/>
      <c r="RO514"/>
      <c r="RP514"/>
      <c r="RQ514"/>
      <c r="RR514"/>
      <c r="RS514"/>
      <c r="RT514"/>
      <c r="RU514"/>
      <c r="RV514"/>
      <c r="RW514"/>
      <c r="RX514"/>
      <c r="RY514"/>
      <c r="RZ514"/>
      <c r="SA514"/>
      <c r="SB514"/>
      <c r="SC514"/>
      <c r="SD514"/>
      <c r="SE514"/>
      <c r="SF514"/>
      <c r="SG514"/>
      <c r="SH514"/>
      <c r="SI514"/>
      <c r="SJ514"/>
      <c r="SK514"/>
      <c r="SL514"/>
      <c r="SM514"/>
      <c r="SN514"/>
      <c r="SO514"/>
      <c r="SP514"/>
    </row>
    <row r="515" spans="1:510" ht="16.5" customHeight="1" x14ac:dyDescent="0.2">
      <c r="A515" s="20">
        <v>1734</v>
      </c>
      <c r="B515" s="34" t="s">
        <v>70</v>
      </c>
      <c r="C515" s="34" t="s">
        <v>449</v>
      </c>
      <c r="D515" s="20" t="s">
        <v>51</v>
      </c>
      <c r="E515" s="20" t="s">
        <v>1345</v>
      </c>
      <c r="F515" s="22" t="s">
        <v>88</v>
      </c>
      <c r="G515" s="34" t="s">
        <v>37</v>
      </c>
      <c r="H515" s="20" t="s">
        <v>89</v>
      </c>
      <c r="I515" s="20" t="s">
        <v>27</v>
      </c>
      <c r="J515" s="35" t="s">
        <v>679</v>
      </c>
      <c r="K515" s="36"/>
      <c r="L515" s="36"/>
      <c r="M515" s="36"/>
      <c r="N515" s="36"/>
      <c r="O515" s="55">
        <v>25000000000</v>
      </c>
      <c r="P515" s="37"/>
      <c r="Q515" s="34">
        <v>1</v>
      </c>
      <c r="R515" s="38"/>
      <c r="S515" s="39" t="s">
        <v>36</v>
      </c>
      <c r="T515" s="37">
        <f t="shared" si="9"/>
        <v>25000000000</v>
      </c>
      <c r="U515" s="27" t="s">
        <v>39</v>
      </c>
      <c r="V515" s="28" t="s">
        <v>40</v>
      </c>
      <c r="W515"/>
      <c r="X515"/>
      <c r="Y515"/>
      <c r="Z515"/>
      <c r="AA515"/>
      <c r="AB515"/>
      <c r="AC515"/>
      <c r="AD515"/>
      <c r="AE515"/>
      <c r="AF515"/>
      <c r="AG515"/>
      <c r="AH515"/>
      <c r="AI515"/>
      <c r="AJ515"/>
      <c r="AK515"/>
      <c r="AL515"/>
      <c r="AM515"/>
      <c r="AN515"/>
      <c r="AO515"/>
      <c r="AP515"/>
      <c r="AQ515"/>
      <c r="AR515"/>
      <c r="AS515"/>
      <c r="AT515"/>
      <c r="AU515"/>
      <c r="AV515"/>
      <c r="AW515"/>
      <c r="AX515"/>
      <c r="AY515"/>
      <c r="AZ515"/>
      <c r="BA515"/>
      <c r="BB515"/>
      <c r="BC515"/>
      <c r="BD515"/>
      <c r="BE515"/>
      <c r="BF515"/>
      <c r="BG515"/>
      <c r="BH515"/>
      <c r="BI515"/>
      <c r="BJ515"/>
      <c r="BK515"/>
      <c r="BL515"/>
      <c r="BM515"/>
      <c r="BN515"/>
      <c r="BO515"/>
      <c r="BP515"/>
      <c r="BQ515"/>
      <c r="BR515"/>
      <c r="BS515"/>
      <c r="BT515"/>
      <c r="BU515"/>
      <c r="BV515"/>
      <c r="BW515"/>
      <c r="BX515"/>
      <c r="BY515"/>
      <c r="BZ515"/>
      <c r="CA515"/>
      <c r="CB515"/>
      <c r="CC515"/>
      <c r="CD515"/>
      <c r="CE515"/>
      <c r="CF515"/>
      <c r="CG515"/>
      <c r="CH515"/>
      <c r="CI515"/>
      <c r="CJ515"/>
      <c r="CK515"/>
      <c r="CL515"/>
      <c r="CM515"/>
      <c r="CN515"/>
      <c r="CO515"/>
      <c r="CP515"/>
      <c r="CQ515"/>
      <c r="CR515"/>
      <c r="CS515"/>
      <c r="CT515"/>
      <c r="CU515"/>
      <c r="CV515"/>
      <c r="CW515"/>
      <c r="CX515"/>
      <c r="CY515"/>
      <c r="CZ515"/>
      <c r="DA515"/>
      <c r="DB515"/>
      <c r="DC515"/>
      <c r="DD515"/>
      <c r="DE515"/>
      <c r="DF515"/>
      <c r="DG515"/>
      <c r="DH515"/>
      <c r="DI515"/>
      <c r="DJ515"/>
      <c r="DK515"/>
      <c r="DL515"/>
      <c r="DM515"/>
      <c r="DN515"/>
      <c r="DO515"/>
      <c r="DP515"/>
      <c r="DQ515"/>
      <c r="DR515"/>
      <c r="DS515"/>
      <c r="DT515"/>
      <c r="DU515"/>
      <c r="DV515"/>
      <c r="DW515"/>
      <c r="DX515"/>
      <c r="DY515"/>
      <c r="DZ515"/>
      <c r="EA515"/>
      <c r="EB515"/>
      <c r="EC515"/>
      <c r="ED515"/>
      <c r="EE515"/>
      <c r="EF515"/>
      <c r="EG515"/>
      <c r="EH515"/>
      <c r="EI515"/>
      <c r="EJ515"/>
      <c r="EK515"/>
      <c r="EL515"/>
      <c r="EM515"/>
      <c r="EN515"/>
      <c r="EO515"/>
      <c r="EP515"/>
      <c r="EQ515"/>
      <c r="ER515"/>
      <c r="ES515"/>
      <c r="ET515"/>
      <c r="EU515"/>
      <c r="EV515"/>
      <c r="EW515"/>
      <c r="EX515"/>
      <c r="EY515"/>
      <c r="EZ515"/>
      <c r="FA515"/>
      <c r="FB515"/>
      <c r="FC515"/>
      <c r="FD515"/>
      <c r="FE515"/>
      <c r="FF515"/>
      <c r="FG515"/>
      <c r="FH515"/>
      <c r="FI515"/>
      <c r="FJ515"/>
      <c r="FK515"/>
      <c r="FL515"/>
      <c r="FM515"/>
      <c r="FN515"/>
      <c r="FO515"/>
      <c r="FP515"/>
      <c r="FQ515"/>
      <c r="FR515"/>
      <c r="FS515"/>
      <c r="FT515"/>
      <c r="FU515"/>
      <c r="FV515"/>
      <c r="FW515"/>
      <c r="FX515"/>
      <c r="FY515"/>
      <c r="FZ515"/>
      <c r="GA515"/>
      <c r="GB515"/>
      <c r="GC515"/>
      <c r="GD515"/>
      <c r="GE515"/>
      <c r="GF515"/>
      <c r="GG515"/>
      <c r="GH515"/>
      <c r="GI515"/>
      <c r="GJ515"/>
      <c r="GK515"/>
      <c r="GL515"/>
      <c r="GM515"/>
      <c r="GN515"/>
      <c r="GO515"/>
      <c r="GP515"/>
      <c r="GQ515"/>
      <c r="GR515"/>
      <c r="GS515"/>
      <c r="GT515"/>
      <c r="GU515"/>
      <c r="GV515"/>
      <c r="GW515"/>
      <c r="GX515"/>
      <c r="GY515"/>
      <c r="GZ515"/>
      <c r="HA515"/>
      <c r="HB515"/>
      <c r="HC515"/>
      <c r="HD515"/>
      <c r="HE515"/>
      <c r="HF515"/>
      <c r="HG515"/>
      <c r="HH515"/>
      <c r="HI515"/>
      <c r="HJ515"/>
      <c r="HK515"/>
      <c r="HL515"/>
      <c r="HM515"/>
      <c r="HN515"/>
      <c r="HO515"/>
      <c r="HP515"/>
      <c r="HQ515"/>
      <c r="HR515"/>
      <c r="HS515"/>
      <c r="HT515"/>
      <c r="HU515"/>
      <c r="HV515"/>
      <c r="HW515"/>
      <c r="HX515"/>
      <c r="HY515"/>
      <c r="HZ515"/>
      <c r="IA515"/>
      <c r="IB515"/>
      <c r="IC515"/>
      <c r="ID515"/>
      <c r="IE515"/>
      <c r="IF515"/>
      <c r="IG515"/>
      <c r="IH515"/>
      <c r="II515"/>
      <c r="IJ515"/>
      <c r="IK515"/>
      <c r="IL515"/>
      <c r="IM515"/>
      <c r="IN515"/>
      <c r="IO515"/>
      <c r="IP515"/>
      <c r="IQ515"/>
      <c r="IR515"/>
      <c r="IS515"/>
      <c r="IT515"/>
      <c r="IU515"/>
      <c r="IV515"/>
      <c r="IW515"/>
      <c r="IX515"/>
      <c r="IY515"/>
      <c r="IZ515"/>
      <c r="JA515"/>
      <c r="JB515"/>
      <c r="JC515"/>
      <c r="JD515"/>
      <c r="JE515"/>
      <c r="JF515"/>
      <c r="JG515"/>
      <c r="JH515"/>
      <c r="JI515"/>
      <c r="JJ515"/>
      <c r="JK515"/>
      <c r="JL515"/>
      <c r="JM515"/>
      <c r="JN515"/>
      <c r="JO515"/>
      <c r="JP515"/>
      <c r="JQ515"/>
      <c r="JR515"/>
      <c r="JS515"/>
      <c r="JT515"/>
      <c r="JU515"/>
      <c r="JV515"/>
      <c r="JW515"/>
      <c r="JX515"/>
      <c r="JY515"/>
      <c r="JZ515"/>
      <c r="KA515"/>
      <c r="KB515"/>
      <c r="KC515"/>
      <c r="KD515"/>
      <c r="KE515"/>
      <c r="KF515"/>
      <c r="KG515"/>
      <c r="KH515"/>
      <c r="KI515"/>
      <c r="KJ515"/>
      <c r="KK515"/>
      <c r="KL515"/>
      <c r="KM515"/>
      <c r="KN515"/>
      <c r="KO515"/>
      <c r="KP515"/>
      <c r="KQ515"/>
      <c r="KR515"/>
      <c r="KS515"/>
      <c r="KT515"/>
      <c r="KU515"/>
      <c r="KV515"/>
      <c r="KW515"/>
      <c r="KX515"/>
      <c r="KY515"/>
      <c r="KZ515"/>
      <c r="LA515"/>
      <c r="LB515"/>
      <c r="LC515"/>
      <c r="LD515"/>
      <c r="LE515"/>
      <c r="LF515"/>
      <c r="LG515"/>
      <c r="LH515"/>
      <c r="LI515"/>
      <c r="LJ515"/>
      <c r="LK515"/>
      <c r="LL515"/>
      <c r="LM515"/>
      <c r="LN515"/>
      <c r="LO515"/>
      <c r="LP515"/>
      <c r="LQ515"/>
      <c r="LR515"/>
      <c r="LS515"/>
      <c r="LT515"/>
      <c r="LU515"/>
      <c r="LV515"/>
      <c r="LW515"/>
      <c r="LX515"/>
      <c r="LY515"/>
      <c r="LZ515"/>
      <c r="MA515"/>
      <c r="MB515"/>
      <c r="MC515"/>
      <c r="MD515"/>
      <c r="ME515"/>
      <c r="MF515"/>
      <c r="MG515"/>
      <c r="MH515"/>
      <c r="MI515"/>
      <c r="MJ515"/>
      <c r="MK515"/>
      <c r="ML515"/>
      <c r="MM515"/>
      <c r="MN515"/>
      <c r="MO515"/>
      <c r="MP515"/>
      <c r="MQ515"/>
      <c r="MR515"/>
      <c r="MS515"/>
      <c r="MT515"/>
      <c r="MU515"/>
      <c r="MV515"/>
      <c r="MW515"/>
      <c r="MX515"/>
      <c r="MY515"/>
      <c r="MZ515"/>
      <c r="NA515"/>
      <c r="NB515"/>
      <c r="NC515"/>
      <c r="ND515"/>
      <c r="NE515"/>
      <c r="NF515"/>
      <c r="NG515"/>
      <c r="NH515"/>
      <c r="NI515"/>
      <c r="NJ515"/>
      <c r="NK515"/>
      <c r="NL515"/>
      <c r="NM515"/>
      <c r="NN515"/>
      <c r="NO515"/>
      <c r="NP515"/>
      <c r="NQ515"/>
      <c r="NR515"/>
      <c r="NS515"/>
      <c r="NT515"/>
      <c r="NU515"/>
      <c r="NV515"/>
      <c r="NW515"/>
      <c r="NX515"/>
      <c r="NY515"/>
      <c r="NZ515"/>
      <c r="OA515"/>
      <c r="OB515"/>
      <c r="OC515"/>
      <c r="OD515"/>
      <c r="OE515"/>
      <c r="OF515"/>
      <c r="OG515"/>
      <c r="OH515"/>
      <c r="OI515"/>
      <c r="OJ515"/>
      <c r="OK515"/>
      <c r="OL515"/>
      <c r="OM515"/>
      <c r="ON515"/>
      <c r="OO515"/>
      <c r="OP515"/>
      <c r="OQ515"/>
      <c r="OR515"/>
      <c r="OS515"/>
      <c r="OT515"/>
      <c r="OU515"/>
      <c r="OV515"/>
      <c r="OW515"/>
      <c r="OX515"/>
      <c r="OY515"/>
      <c r="OZ515"/>
      <c r="PA515"/>
      <c r="PB515"/>
      <c r="PC515"/>
      <c r="PD515"/>
      <c r="PE515"/>
      <c r="PF515"/>
      <c r="PG515"/>
      <c r="PH515"/>
      <c r="PI515"/>
      <c r="PJ515"/>
      <c r="PK515"/>
      <c r="PL515"/>
      <c r="PM515"/>
      <c r="PN515"/>
      <c r="PO515"/>
      <c r="PP515"/>
      <c r="PQ515"/>
      <c r="PR515"/>
      <c r="PS515"/>
      <c r="PT515"/>
      <c r="PU515"/>
      <c r="PV515"/>
      <c r="PW515"/>
      <c r="PX515"/>
      <c r="PY515"/>
      <c r="PZ515"/>
      <c r="QA515"/>
      <c r="QB515"/>
      <c r="QC515"/>
      <c r="QD515"/>
      <c r="QE515"/>
      <c r="QF515"/>
      <c r="QG515"/>
      <c r="QH515"/>
      <c r="QI515"/>
      <c r="QJ515"/>
      <c r="QK515"/>
      <c r="QL515"/>
      <c r="QM515"/>
      <c r="QN515"/>
      <c r="QO515"/>
      <c r="QP515"/>
      <c r="QQ515"/>
      <c r="QR515"/>
      <c r="QS515"/>
      <c r="QT515"/>
      <c r="QU515"/>
      <c r="QV515"/>
      <c r="QW515"/>
      <c r="QX515"/>
      <c r="QY515"/>
      <c r="QZ515"/>
      <c r="RA515"/>
      <c r="RB515"/>
      <c r="RC515"/>
      <c r="RD515"/>
      <c r="RE515"/>
      <c r="RF515"/>
      <c r="RG515"/>
      <c r="RH515"/>
      <c r="RI515"/>
      <c r="RJ515"/>
      <c r="RK515"/>
      <c r="RL515"/>
      <c r="RM515"/>
      <c r="RN515"/>
      <c r="RO515"/>
      <c r="RP515"/>
      <c r="RQ515"/>
      <c r="RR515"/>
      <c r="RS515"/>
      <c r="RT515"/>
      <c r="RU515"/>
      <c r="RV515"/>
      <c r="RW515"/>
      <c r="RX515"/>
      <c r="RY515"/>
      <c r="RZ515"/>
      <c r="SA515"/>
      <c r="SB515"/>
      <c r="SC515"/>
      <c r="SD515"/>
      <c r="SE515"/>
      <c r="SF515"/>
      <c r="SG515"/>
      <c r="SH515"/>
      <c r="SI515"/>
      <c r="SJ515"/>
      <c r="SK515"/>
      <c r="SL515"/>
      <c r="SM515"/>
      <c r="SN515"/>
      <c r="SO515"/>
      <c r="SP515"/>
    </row>
    <row r="516" spans="1:510" ht="16.5" customHeight="1" x14ac:dyDescent="0.2">
      <c r="A516" s="20">
        <v>1735</v>
      </c>
      <c r="B516" s="34" t="s">
        <v>70</v>
      </c>
      <c r="C516" s="34" t="s">
        <v>449</v>
      </c>
      <c r="D516" s="20" t="s">
        <v>51</v>
      </c>
      <c r="E516" s="20" t="s">
        <v>1345</v>
      </c>
      <c r="F516" s="22" t="s">
        <v>88</v>
      </c>
      <c r="G516" s="34" t="s">
        <v>37</v>
      </c>
      <c r="H516" s="20" t="s">
        <v>89</v>
      </c>
      <c r="I516" s="20" t="s">
        <v>27</v>
      </c>
      <c r="J516" s="35" t="s">
        <v>680</v>
      </c>
      <c r="K516" s="36"/>
      <c r="L516" s="36"/>
      <c r="M516" s="36"/>
      <c r="N516" s="36"/>
      <c r="O516" s="55">
        <v>2057667500</v>
      </c>
      <c r="P516" s="37"/>
      <c r="Q516" s="34">
        <v>1</v>
      </c>
      <c r="R516" s="38"/>
      <c r="S516" s="39" t="s">
        <v>36</v>
      </c>
      <c r="T516" s="37">
        <f t="shared" si="9"/>
        <v>2057667500</v>
      </c>
      <c r="U516" s="27" t="s">
        <v>39</v>
      </c>
      <c r="V516" s="28" t="s">
        <v>40</v>
      </c>
      <c r="W516"/>
      <c r="X516"/>
      <c r="Y516"/>
      <c r="Z516"/>
      <c r="AA516"/>
      <c r="AB516"/>
      <c r="AC516"/>
      <c r="AD516"/>
      <c r="AE516"/>
      <c r="AF516"/>
      <c r="AG516"/>
      <c r="AH516"/>
      <c r="AI516"/>
      <c r="AJ516"/>
      <c r="AK516"/>
      <c r="AL516"/>
      <c r="AM516"/>
      <c r="AN516"/>
      <c r="AO516"/>
      <c r="AP516"/>
      <c r="AQ516"/>
      <c r="AR516"/>
      <c r="AS516"/>
      <c r="AT516"/>
      <c r="AU516"/>
      <c r="AV516"/>
      <c r="AW516"/>
      <c r="AX516"/>
      <c r="AY516"/>
      <c r="AZ516"/>
      <c r="BA516"/>
      <c r="BB516"/>
      <c r="BC516"/>
      <c r="BD516"/>
      <c r="BE516"/>
      <c r="BF516"/>
      <c r="BG516"/>
      <c r="BH516"/>
      <c r="BI516"/>
      <c r="BJ516"/>
      <c r="BK516"/>
      <c r="BL516"/>
      <c r="BM516"/>
      <c r="BN516"/>
      <c r="BO516"/>
      <c r="BP516"/>
      <c r="BQ516"/>
      <c r="BR516"/>
      <c r="BS516"/>
      <c r="BT516"/>
      <c r="BU516"/>
      <c r="BV516"/>
      <c r="BW516"/>
      <c r="BX516"/>
      <c r="BY516"/>
      <c r="BZ516"/>
      <c r="CA516"/>
      <c r="CB516"/>
      <c r="CC516"/>
      <c r="CD516"/>
      <c r="CE516"/>
      <c r="CF516"/>
      <c r="CG516"/>
      <c r="CH516"/>
      <c r="CI516"/>
      <c r="CJ516"/>
      <c r="CK516"/>
      <c r="CL516"/>
      <c r="CM516"/>
      <c r="CN516"/>
      <c r="CO516"/>
      <c r="CP516"/>
      <c r="CQ516"/>
      <c r="CR516"/>
      <c r="CS516"/>
      <c r="CT516"/>
      <c r="CU516"/>
      <c r="CV516"/>
      <c r="CW516"/>
      <c r="CX516"/>
      <c r="CY516"/>
      <c r="CZ516"/>
      <c r="DA516"/>
      <c r="DB516"/>
      <c r="DC516"/>
      <c r="DD516"/>
      <c r="DE516"/>
      <c r="DF516"/>
      <c r="DG516"/>
      <c r="DH516"/>
      <c r="DI516"/>
      <c r="DJ516"/>
      <c r="DK516"/>
      <c r="DL516"/>
      <c r="DM516"/>
      <c r="DN516"/>
      <c r="DO516"/>
      <c r="DP516"/>
      <c r="DQ516"/>
      <c r="DR516"/>
      <c r="DS516"/>
      <c r="DT516"/>
      <c r="DU516"/>
      <c r="DV516"/>
      <c r="DW516"/>
      <c r="DX516"/>
      <c r="DY516"/>
      <c r="DZ516"/>
      <c r="EA516"/>
      <c r="EB516"/>
      <c r="EC516"/>
      <c r="ED516"/>
      <c r="EE516"/>
      <c r="EF516"/>
      <c r="EG516"/>
      <c r="EH516"/>
      <c r="EI516"/>
      <c r="EJ516"/>
      <c r="EK516"/>
      <c r="EL516"/>
      <c r="EM516"/>
      <c r="EN516"/>
      <c r="EO516"/>
      <c r="EP516"/>
      <c r="EQ516"/>
      <c r="ER516"/>
      <c r="ES516"/>
      <c r="ET516"/>
      <c r="EU516"/>
      <c r="EV516"/>
      <c r="EW516"/>
      <c r="EX516"/>
      <c r="EY516"/>
      <c r="EZ516"/>
      <c r="FA516"/>
      <c r="FB516"/>
      <c r="FC516"/>
      <c r="FD516"/>
      <c r="FE516"/>
      <c r="FF516"/>
      <c r="FG516"/>
      <c r="FH516"/>
      <c r="FI516"/>
      <c r="FJ516"/>
      <c r="FK516"/>
      <c r="FL516"/>
      <c r="FM516"/>
      <c r="FN516"/>
      <c r="FO516"/>
      <c r="FP516"/>
      <c r="FQ516"/>
      <c r="FR516"/>
      <c r="FS516"/>
      <c r="FT516"/>
      <c r="FU516"/>
      <c r="FV516"/>
      <c r="FW516"/>
      <c r="FX516"/>
      <c r="FY516"/>
      <c r="FZ516"/>
      <c r="GA516"/>
      <c r="GB516"/>
      <c r="GC516"/>
      <c r="GD516"/>
      <c r="GE516"/>
      <c r="GF516"/>
      <c r="GG516"/>
      <c r="GH516"/>
      <c r="GI516"/>
      <c r="GJ516"/>
      <c r="GK516"/>
      <c r="GL516"/>
      <c r="GM516"/>
      <c r="GN516"/>
      <c r="GO516"/>
      <c r="GP516"/>
      <c r="GQ516"/>
      <c r="GR516"/>
      <c r="GS516"/>
      <c r="GT516"/>
      <c r="GU516"/>
      <c r="GV516"/>
      <c r="GW516"/>
      <c r="GX516"/>
      <c r="GY516"/>
      <c r="GZ516"/>
      <c r="HA516"/>
      <c r="HB516"/>
      <c r="HC516"/>
      <c r="HD516"/>
      <c r="HE516"/>
      <c r="HF516"/>
      <c r="HG516"/>
      <c r="HH516"/>
      <c r="HI516"/>
      <c r="HJ516"/>
      <c r="HK516"/>
      <c r="HL516"/>
      <c r="HM516"/>
      <c r="HN516"/>
      <c r="HO516"/>
      <c r="HP516"/>
      <c r="HQ516"/>
      <c r="HR516"/>
      <c r="HS516"/>
      <c r="HT516"/>
      <c r="HU516"/>
      <c r="HV516"/>
      <c r="HW516"/>
      <c r="HX516"/>
      <c r="HY516"/>
      <c r="HZ516"/>
      <c r="IA516"/>
      <c r="IB516"/>
      <c r="IC516"/>
      <c r="ID516"/>
      <c r="IE516"/>
      <c r="IF516"/>
      <c r="IG516"/>
      <c r="IH516"/>
      <c r="II516"/>
      <c r="IJ516"/>
      <c r="IK516"/>
      <c r="IL516"/>
      <c r="IM516"/>
      <c r="IN516"/>
      <c r="IO516"/>
      <c r="IP516"/>
      <c r="IQ516"/>
      <c r="IR516"/>
      <c r="IS516"/>
      <c r="IT516"/>
      <c r="IU516"/>
      <c r="IV516"/>
      <c r="IW516"/>
      <c r="IX516"/>
      <c r="IY516"/>
      <c r="IZ516"/>
      <c r="JA516"/>
      <c r="JB516"/>
      <c r="JC516"/>
      <c r="JD516"/>
      <c r="JE516"/>
      <c r="JF516"/>
      <c r="JG516"/>
      <c r="JH516"/>
      <c r="JI516"/>
      <c r="JJ516"/>
      <c r="JK516"/>
      <c r="JL516"/>
      <c r="JM516"/>
      <c r="JN516"/>
      <c r="JO516"/>
      <c r="JP516"/>
      <c r="JQ516"/>
      <c r="JR516"/>
      <c r="JS516"/>
      <c r="JT516"/>
      <c r="JU516"/>
      <c r="JV516"/>
      <c r="JW516"/>
      <c r="JX516"/>
      <c r="JY516"/>
      <c r="JZ516"/>
      <c r="KA516"/>
      <c r="KB516"/>
      <c r="KC516"/>
      <c r="KD516"/>
      <c r="KE516"/>
      <c r="KF516"/>
      <c r="KG516"/>
      <c r="KH516"/>
      <c r="KI516"/>
      <c r="KJ516"/>
      <c r="KK516"/>
      <c r="KL516"/>
      <c r="KM516"/>
      <c r="KN516"/>
      <c r="KO516"/>
      <c r="KP516"/>
      <c r="KQ516"/>
      <c r="KR516"/>
      <c r="KS516"/>
      <c r="KT516"/>
      <c r="KU516"/>
      <c r="KV516"/>
      <c r="KW516"/>
      <c r="KX516"/>
      <c r="KY516"/>
      <c r="KZ516"/>
      <c r="LA516"/>
      <c r="LB516"/>
      <c r="LC516"/>
      <c r="LD516"/>
      <c r="LE516"/>
      <c r="LF516"/>
      <c r="LG516"/>
      <c r="LH516"/>
      <c r="LI516"/>
      <c r="LJ516"/>
      <c r="LK516"/>
      <c r="LL516"/>
      <c r="LM516"/>
      <c r="LN516"/>
      <c r="LO516"/>
      <c r="LP516"/>
      <c r="LQ516"/>
      <c r="LR516"/>
      <c r="LS516"/>
      <c r="LT516"/>
      <c r="LU516"/>
      <c r="LV516"/>
      <c r="LW516"/>
      <c r="LX516"/>
      <c r="LY516"/>
      <c r="LZ516"/>
      <c r="MA516"/>
      <c r="MB516"/>
      <c r="MC516"/>
      <c r="MD516"/>
      <c r="ME516"/>
      <c r="MF516"/>
      <c r="MG516"/>
      <c r="MH516"/>
      <c r="MI516"/>
      <c r="MJ516"/>
      <c r="MK516"/>
      <c r="ML516"/>
      <c r="MM516"/>
      <c r="MN516"/>
      <c r="MO516"/>
      <c r="MP516"/>
      <c r="MQ516"/>
      <c r="MR516"/>
      <c r="MS516"/>
      <c r="MT516"/>
      <c r="MU516"/>
      <c r="MV516"/>
      <c r="MW516"/>
      <c r="MX516"/>
      <c r="MY516"/>
      <c r="MZ516"/>
      <c r="NA516"/>
      <c r="NB516"/>
      <c r="NC516"/>
      <c r="ND516"/>
      <c r="NE516"/>
      <c r="NF516"/>
      <c r="NG516"/>
      <c r="NH516"/>
      <c r="NI516"/>
      <c r="NJ516"/>
      <c r="NK516"/>
      <c r="NL516"/>
      <c r="NM516"/>
      <c r="NN516"/>
      <c r="NO516"/>
      <c r="NP516"/>
      <c r="NQ516"/>
      <c r="NR516"/>
      <c r="NS516"/>
      <c r="NT516"/>
      <c r="NU516"/>
      <c r="NV516"/>
      <c r="NW516"/>
      <c r="NX516"/>
      <c r="NY516"/>
      <c r="NZ516"/>
      <c r="OA516"/>
      <c r="OB516"/>
      <c r="OC516"/>
      <c r="OD516"/>
      <c r="OE516"/>
      <c r="OF516"/>
      <c r="OG516"/>
      <c r="OH516"/>
      <c r="OI516"/>
      <c r="OJ516"/>
      <c r="OK516"/>
      <c r="OL516"/>
      <c r="OM516"/>
      <c r="ON516"/>
      <c r="OO516"/>
      <c r="OP516"/>
      <c r="OQ516"/>
      <c r="OR516"/>
      <c r="OS516"/>
      <c r="OT516"/>
      <c r="OU516"/>
      <c r="OV516"/>
      <c r="OW516"/>
      <c r="OX516"/>
      <c r="OY516"/>
      <c r="OZ516"/>
      <c r="PA516"/>
      <c r="PB516"/>
      <c r="PC516"/>
      <c r="PD516"/>
      <c r="PE516"/>
      <c r="PF516"/>
      <c r="PG516"/>
      <c r="PH516"/>
      <c r="PI516"/>
      <c r="PJ516"/>
      <c r="PK516"/>
      <c r="PL516"/>
      <c r="PM516"/>
      <c r="PN516"/>
      <c r="PO516"/>
      <c r="PP516"/>
      <c r="PQ516"/>
      <c r="PR516"/>
      <c r="PS516"/>
      <c r="PT516"/>
      <c r="PU516"/>
      <c r="PV516"/>
      <c r="PW516"/>
      <c r="PX516"/>
      <c r="PY516"/>
      <c r="PZ516"/>
      <c r="QA516"/>
      <c r="QB516"/>
      <c r="QC516"/>
      <c r="QD516"/>
      <c r="QE516"/>
      <c r="QF516"/>
      <c r="QG516"/>
      <c r="QH516"/>
      <c r="QI516"/>
      <c r="QJ516"/>
      <c r="QK516"/>
      <c r="QL516"/>
      <c r="QM516"/>
      <c r="QN516"/>
      <c r="QO516"/>
      <c r="QP516"/>
      <c r="QQ516"/>
      <c r="QR516"/>
      <c r="QS516"/>
      <c r="QT516"/>
      <c r="QU516"/>
      <c r="QV516"/>
      <c r="QW516"/>
      <c r="QX516"/>
      <c r="QY516"/>
      <c r="QZ516"/>
      <c r="RA516"/>
      <c r="RB516"/>
      <c r="RC516"/>
      <c r="RD516"/>
      <c r="RE516"/>
      <c r="RF516"/>
      <c r="RG516"/>
      <c r="RH516"/>
      <c r="RI516"/>
      <c r="RJ516"/>
      <c r="RK516"/>
      <c r="RL516"/>
      <c r="RM516"/>
      <c r="RN516"/>
      <c r="RO516"/>
      <c r="RP516"/>
      <c r="RQ516"/>
      <c r="RR516"/>
      <c r="RS516"/>
      <c r="RT516"/>
      <c r="RU516"/>
      <c r="RV516"/>
      <c r="RW516"/>
      <c r="RX516"/>
      <c r="RY516"/>
      <c r="RZ516"/>
      <c r="SA516"/>
      <c r="SB516"/>
      <c r="SC516"/>
      <c r="SD516"/>
      <c r="SE516"/>
      <c r="SF516"/>
      <c r="SG516"/>
      <c r="SH516"/>
      <c r="SI516"/>
      <c r="SJ516"/>
      <c r="SK516"/>
      <c r="SL516"/>
      <c r="SM516"/>
      <c r="SN516"/>
      <c r="SO516"/>
      <c r="SP516"/>
    </row>
    <row r="517" spans="1:510" ht="16.5" customHeight="1" x14ac:dyDescent="0.2">
      <c r="A517" s="20">
        <v>1736</v>
      </c>
      <c r="B517" s="34" t="s">
        <v>70</v>
      </c>
      <c r="C517" s="34" t="s">
        <v>434</v>
      </c>
      <c r="D517" s="20" t="s">
        <v>51</v>
      </c>
      <c r="E517" s="20" t="s">
        <v>1345</v>
      </c>
      <c r="F517" s="35" t="s">
        <v>681</v>
      </c>
      <c r="G517" s="34" t="s">
        <v>37</v>
      </c>
      <c r="H517" s="20" t="s">
        <v>89</v>
      </c>
      <c r="I517" s="20" t="s">
        <v>27</v>
      </c>
      <c r="J517" s="35" t="s">
        <v>682</v>
      </c>
      <c r="K517" s="36"/>
      <c r="L517" s="36"/>
      <c r="M517" s="36"/>
      <c r="N517" s="36"/>
      <c r="O517" s="55">
        <v>200000000</v>
      </c>
      <c r="P517" s="37"/>
      <c r="Q517" s="34">
        <v>1</v>
      </c>
      <c r="R517" s="38"/>
      <c r="S517" s="39" t="s">
        <v>36</v>
      </c>
      <c r="T517" s="37">
        <f t="shared" si="9"/>
        <v>200000000</v>
      </c>
      <c r="U517" s="27" t="s">
        <v>39</v>
      </c>
      <c r="V517" s="28" t="s">
        <v>40</v>
      </c>
      <c r="W517"/>
      <c r="X517"/>
      <c r="Y517"/>
      <c r="Z517"/>
      <c r="AA517"/>
      <c r="AB517"/>
      <c r="AC517"/>
      <c r="AD517"/>
      <c r="AE517"/>
      <c r="AF517"/>
      <c r="AG517"/>
      <c r="AH517"/>
      <c r="AI517"/>
      <c r="AJ517"/>
      <c r="AK517"/>
      <c r="AL517"/>
      <c r="AM517"/>
      <c r="AN517"/>
      <c r="AO517"/>
      <c r="AP517"/>
      <c r="AQ517"/>
      <c r="AR517"/>
      <c r="AS517"/>
      <c r="AT517"/>
      <c r="AU517"/>
      <c r="AV517"/>
      <c r="AW517"/>
      <c r="AX517"/>
      <c r="AY517"/>
      <c r="AZ517"/>
      <c r="BA517"/>
      <c r="BB517"/>
      <c r="BC517"/>
      <c r="BD517"/>
      <c r="BE517"/>
      <c r="BF517"/>
      <c r="BG517"/>
      <c r="BH517"/>
      <c r="BI517"/>
      <c r="BJ517"/>
      <c r="BK517"/>
      <c r="BL517"/>
      <c r="BM517"/>
      <c r="BN517"/>
      <c r="BO517"/>
      <c r="BP517"/>
      <c r="BQ517"/>
      <c r="BR517"/>
      <c r="BS517"/>
      <c r="BT517"/>
      <c r="BU517"/>
      <c r="BV517"/>
      <c r="BW517"/>
      <c r="BX517"/>
      <c r="BY517"/>
      <c r="BZ517"/>
      <c r="CA517"/>
      <c r="CB517"/>
      <c r="CC517"/>
      <c r="CD517"/>
      <c r="CE517"/>
      <c r="CF517"/>
      <c r="CG517"/>
      <c r="CH517"/>
      <c r="CI517"/>
      <c r="CJ517"/>
      <c r="CK517"/>
      <c r="CL517"/>
      <c r="CM517"/>
      <c r="CN517"/>
      <c r="CO517"/>
      <c r="CP517"/>
      <c r="CQ517"/>
      <c r="CR517"/>
      <c r="CS517"/>
      <c r="CT517"/>
      <c r="CU517"/>
      <c r="CV517"/>
      <c r="CW517"/>
      <c r="CX517"/>
      <c r="CY517"/>
      <c r="CZ517"/>
      <c r="DA517"/>
      <c r="DB517"/>
      <c r="DC517"/>
      <c r="DD517"/>
      <c r="DE517"/>
      <c r="DF517"/>
      <c r="DG517"/>
      <c r="DH517"/>
      <c r="DI517"/>
      <c r="DJ517"/>
      <c r="DK517"/>
      <c r="DL517"/>
      <c r="DM517"/>
      <c r="DN517"/>
      <c r="DO517"/>
      <c r="DP517"/>
      <c r="DQ517"/>
      <c r="DR517"/>
      <c r="DS517"/>
      <c r="DT517"/>
      <c r="DU517"/>
      <c r="DV517"/>
      <c r="DW517"/>
      <c r="DX517"/>
      <c r="DY517"/>
      <c r="DZ517"/>
      <c r="EA517"/>
      <c r="EB517"/>
      <c r="EC517"/>
      <c r="ED517"/>
      <c r="EE517"/>
      <c r="EF517"/>
      <c r="EG517"/>
      <c r="EH517"/>
      <c r="EI517"/>
      <c r="EJ517"/>
      <c r="EK517"/>
      <c r="EL517"/>
      <c r="EM517"/>
      <c r="EN517"/>
      <c r="EO517"/>
      <c r="EP517"/>
      <c r="EQ517"/>
      <c r="ER517"/>
      <c r="ES517"/>
      <c r="ET517"/>
      <c r="EU517"/>
      <c r="EV517"/>
      <c r="EW517"/>
      <c r="EX517"/>
      <c r="EY517"/>
      <c r="EZ517"/>
      <c r="FA517"/>
      <c r="FB517"/>
      <c r="FC517"/>
      <c r="FD517"/>
      <c r="FE517"/>
      <c r="FF517"/>
      <c r="FG517"/>
      <c r="FH517"/>
      <c r="FI517"/>
      <c r="FJ517"/>
      <c r="FK517"/>
      <c r="FL517"/>
      <c r="FM517"/>
      <c r="FN517"/>
      <c r="FO517"/>
      <c r="FP517"/>
      <c r="FQ517"/>
      <c r="FR517"/>
      <c r="FS517"/>
      <c r="FT517"/>
      <c r="FU517"/>
      <c r="FV517"/>
      <c r="FW517"/>
      <c r="FX517"/>
      <c r="FY517"/>
      <c r="FZ517"/>
      <c r="GA517"/>
      <c r="GB517"/>
      <c r="GC517"/>
      <c r="GD517"/>
      <c r="GE517"/>
      <c r="GF517"/>
      <c r="GG517"/>
      <c r="GH517"/>
      <c r="GI517"/>
      <c r="GJ517"/>
      <c r="GK517"/>
      <c r="GL517"/>
      <c r="GM517"/>
      <c r="GN517"/>
      <c r="GO517"/>
      <c r="GP517"/>
      <c r="GQ517"/>
      <c r="GR517"/>
      <c r="GS517"/>
      <c r="GT517"/>
      <c r="GU517"/>
      <c r="GV517"/>
      <c r="GW517"/>
      <c r="GX517"/>
      <c r="GY517"/>
      <c r="GZ517"/>
      <c r="HA517"/>
      <c r="HB517"/>
      <c r="HC517"/>
      <c r="HD517"/>
      <c r="HE517"/>
      <c r="HF517"/>
      <c r="HG517"/>
      <c r="HH517"/>
      <c r="HI517"/>
      <c r="HJ517"/>
      <c r="HK517"/>
      <c r="HL517"/>
      <c r="HM517"/>
      <c r="HN517"/>
      <c r="HO517"/>
      <c r="HP517"/>
      <c r="HQ517"/>
      <c r="HR517"/>
      <c r="HS517"/>
      <c r="HT517"/>
      <c r="HU517"/>
      <c r="HV517"/>
      <c r="HW517"/>
      <c r="HX517"/>
      <c r="HY517"/>
      <c r="HZ517"/>
      <c r="IA517"/>
      <c r="IB517"/>
      <c r="IC517"/>
      <c r="ID517"/>
      <c r="IE517"/>
      <c r="IF517"/>
      <c r="IG517"/>
      <c r="IH517"/>
      <c r="II517"/>
      <c r="IJ517"/>
      <c r="IK517"/>
      <c r="IL517"/>
      <c r="IM517"/>
      <c r="IN517"/>
      <c r="IO517"/>
      <c r="IP517"/>
      <c r="IQ517"/>
      <c r="IR517"/>
      <c r="IS517"/>
      <c r="IT517"/>
      <c r="IU517"/>
      <c r="IV517"/>
      <c r="IW517"/>
      <c r="IX517"/>
      <c r="IY517"/>
      <c r="IZ517"/>
      <c r="JA517"/>
      <c r="JB517"/>
      <c r="JC517"/>
      <c r="JD517"/>
      <c r="JE517"/>
      <c r="JF517"/>
      <c r="JG517"/>
      <c r="JH517"/>
      <c r="JI517"/>
      <c r="JJ517"/>
      <c r="JK517"/>
      <c r="JL517"/>
      <c r="JM517"/>
      <c r="JN517"/>
      <c r="JO517"/>
      <c r="JP517"/>
      <c r="JQ517"/>
      <c r="JR517"/>
      <c r="JS517"/>
      <c r="JT517"/>
      <c r="JU517"/>
      <c r="JV517"/>
      <c r="JW517"/>
      <c r="JX517"/>
      <c r="JY517"/>
      <c r="JZ517"/>
      <c r="KA517"/>
      <c r="KB517"/>
      <c r="KC517"/>
      <c r="KD517"/>
      <c r="KE517"/>
      <c r="KF517"/>
      <c r="KG517"/>
      <c r="KH517"/>
      <c r="KI517"/>
      <c r="KJ517"/>
      <c r="KK517"/>
      <c r="KL517"/>
      <c r="KM517"/>
      <c r="KN517"/>
      <c r="KO517"/>
      <c r="KP517"/>
      <c r="KQ517"/>
      <c r="KR517"/>
      <c r="KS517"/>
      <c r="KT517"/>
      <c r="KU517"/>
      <c r="KV517"/>
      <c r="KW517"/>
      <c r="KX517"/>
      <c r="KY517"/>
      <c r="KZ517"/>
      <c r="LA517"/>
      <c r="LB517"/>
      <c r="LC517"/>
      <c r="LD517"/>
      <c r="LE517"/>
      <c r="LF517"/>
      <c r="LG517"/>
      <c r="LH517"/>
      <c r="LI517"/>
      <c r="LJ517"/>
      <c r="LK517"/>
      <c r="LL517"/>
      <c r="LM517"/>
      <c r="LN517"/>
      <c r="LO517"/>
      <c r="LP517"/>
      <c r="LQ517"/>
      <c r="LR517"/>
      <c r="LS517"/>
      <c r="LT517"/>
      <c r="LU517"/>
      <c r="LV517"/>
      <c r="LW517"/>
      <c r="LX517"/>
      <c r="LY517"/>
      <c r="LZ517"/>
      <c r="MA517"/>
      <c r="MB517"/>
      <c r="MC517"/>
      <c r="MD517"/>
      <c r="ME517"/>
      <c r="MF517"/>
      <c r="MG517"/>
      <c r="MH517"/>
      <c r="MI517"/>
      <c r="MJ517"/>
      <c r="MK517"/>
      <c r="ML517"/>
      <c r="MM517"/>
      <c r="MN517"/>
      <c r="MO517"/>
      <c r="MP517"/>
      <c r="MQ517"/>
      <c r="MR517"/>
      <c r="MS517"/>
      <c r="MT517"/>
      <c r="MU517"/>
      <c r="MV517"/>
      <c r="MW517"/>
      <c r="MX517"/>
      <c r="MY517"/>
      <c r="MZ517"/>
      <c r="NA517"/>
      <c r="NB517"/>
      <c r="NC517"/>
      <c r="ND517"/>
      <c r="NE517"/>
      <c r="NF517"/>
      <c r="NG517"/>
      <c r="NH517"/>
      <c r="NI517"/>
      <c r="NJ517"/>
      <c r="NK517"/>
      <c r="NL517"/>
      <c r="NM517"/>
      <c r="NN517"/>
      <c r="NO517"/>
      <c r="NP517"/>
      <c r="NQ517"/>
      <c r="NR517"/>
      <c r="NS517"/>
      <c r="NT517"/>
      <c r="NU517"/>
      <c r="NV517"/>
      <c r="NW517"/>
      <c r="NX517"/>
      <c r="NY517"/>
      <c r="NZ517"/>
      <c r="OA517"/>
      <c r="OB517"/>
      <c r="OC517"/>
      <c r="OD517"/>
      <c r="OE517"/>
      <c r="OF517"/>
      <c r="OG517"/>
      <c r="OH517"/>
      <c r="OI517"/>
      <c r="OJ517"/>
      <c r="OK517"/>
      <c r="OL517"/>
      <c r="OM517"/>
      <c r="ON517"/>
      <c r="OO517"/>
      <c r="OP517"/>
      <c r="OQ517"/>
      <c r="OR517"/>
      <c r="OS517"/>
      <c r="OT517"/>
      <c r="OU517"/>
      <c r="OV517"/>
      <c r="OW517"/>
      <c r="OX517"/>
      <c r="OY517"/>
      <c r="OZ517"/>
      <c r="PA517"/>
      <c r="PB517"/>
      <c r="PC517"/>
      <c r="PD517"/>
      <c r="PE517"/>
      <c r="PF517"/>
      <c r="PG517"/>
      <c r="PH517"/>
      <c r="PI517"/>
      <c r="PJ517"/>
      <c r="PK517"/>
      <c r="PL517"/>
      <c r="PM517"/>
      <c r="PN517"/>
      <c r="PO517"/>
      <c r="PP517"/>
      <c r="PQ517"/>
      <c r="PR517"/>
      <c r="PS517"/>
      <c r="PT517"/>
      <c r="PU517"/>
      <c r="PV517"/>
      <c r="PW517"/>
      <c r="PX517"/>
      <c r="PY517"/>
      <c r="PZ517"/>
      <c r="QA517"/>
      <c r="QB517"/>
      <c r="QC517"/>
      <c r="QD517"/>
      <c r="QE517"/>
      <c r="QF517"/>
      <c r="QG517"/>
      <c r="QH517"/>
      <c r="QI517"/>
      <c r="QJ517"/>
      <c r="QK517"/>
      <c r="QL517"/>
      <c r="QM517"/>
      <c r="QN517"/>
      <c r="QO517"/>
      <c r="QP517"/>
      <c r="QQ517"/>
      <c r="QR517"/>
      <c r="QS517"/>
      <c r="QT517"/>
      <c r="QU517"/>
      <c r="QV517"/>
      <c r="QW517"/>
      <c r="QX517"/>
      <c r="QY517"/>
      <c r="QZ517"/>
      <c r="RA517"/>
      <c r="RB517"/>
      <c r="RC517"/>
      <c r="RD517"/>
      <c r="RE517"/>
      <c r="RF517"/>
      <c r="RG517"/>
      <c r="RH517"/>
      <c r="RI517"/>
      <c r="RJ517"/>
      <c r="RK517"/>
      <c r="RL517"/>
      <c r="RM517"/>
      <c r="RN517"/>
      <c r="RO517"/>
      <c r="RP517"/>
      <c r="RQ517"/>
      <c r="RR517"/>
      <c r="RS517"/>
      <c r="RT517"/>
      <c r="RU517"/>
      <c r="RV517"/>
      <c r="RW517"/>
      <c r="RX517"/>
      <c r="RY517"/>
      <c r="RZ517"/>
      <c r="SA517"/>
      <c r="SB517"/>
      <c r="SC517"/>
      <c r="SD517"/>
      <c r="SE517"/>
      <c r="SF517"/>
      <c r="SG517"/>
      <c r="SH517"/>
      <c r="SI517"/>
      <c r="SJ517"/>
      <c r="SK517"/>
      <c r="SL517"/>
      <c r="SM517"/>
      <c r="SN517"/>
      <c r="SO517"/>
      <c r="SP517"/>
    </row>
    <row r="518" spans="1:510" ht="16.5" customHeight="1" x14ac:dyDescent="0.2">
      <c r="A518" s="20">
        <v>1737</v>
      </c>
      <c r="B518" s="34" t="s">
        <v>70</v>
      </c>
      <c r="C518" s="34" t="s">
        <v>434</v>
      </c>
      <c r="D518" s="20" t="s">
        <v>51</v>
      </c>
      <c r="E518" s="20" t="s">
        <v>1345</v>
      </c>
      <c r="F518" s="22" t="s">
        <v>88</v>
      </c>
      <c r="G518" s="34" t="s">
        <v>520</v>
      </c>
      <c r="H518" s="20" t="s">
        <v>89</v>
      </c>
      <c r="I518" s="20" t="s">
        <v>27</v>
      </c>
      <c r="J518" s="35" t="s">
        <v>683</v>
      </c>
      <c r="K518" s="36"/>
      <c r="L518" s="36"/>
      <c r="M518" s="36"/>
      <c r="N518" s="36"/>
      <c r="O518" s="55">
        <v>1922785217</v>
      </c>
      <c r="P518" s="37"/>
      <c r="Q518" s="34">
        <v>1</v>
      </c>
      <c r="R518" s="38"/>
      <c r="S518" s="39" t="s">
        <v>36</v>
      </c>
      <c r="T518" s="37">
        <f t="shared" si="9"/>
        <v>1922785217</v>
      </c>
      <c r="U518" s="27" t="s">
        <v>39</v>
      </c>
      <c r="V518" s="28" t="s">
        <v>40</v>
      </c>
      <c r="W518"/>
      <c r="X518"/>
      <c r="Y518"/>
      <c r="Z518"/>
      <c r="AA518"/>
      <c r="AB518"/>
      <c r="AC518"/>
      <c r="AD518"/>
      <c r="AE518"/>
      <c r="AF518"/>
      <c r="AG518"/>
      <c r="AH518"/>
      <c r="AI518"/>
      <c r="AJ518"/>
      <c r="AK518"/>
      <c r="AL518"/>
      <c r="AM518"/>
      <c r="AN518"/>
      <c r="AO518"/>
      <c r="AP518"/>
      <c r="AQ518"/>
      <c r="AR518"/>
      <c r="AS518"/>
      <c r="AT518"/>
      <c r="AU518"/>
      <c r="AV518"/>
      <c r="AW518"/>
      <c r="AX518"/>
      <c r="AY518"/>
      <c r="AZ518"/>
      <c r="BA518"/>
      <c r="BB518"/>
      <c r="BC518"/>
      <c r="BD518"/>
      <c r="BE518"/>
      <c r="BF518"/>
      <c r="BG518"/>
      <c r="BH518"/>
      <c r="BI518"/>
      <c r="BJ518"/>
      <c r="BK518"/>
      <c r="BL518"/>
      <c r="BM518"/>
      <c r="BN518"/>
      <c r="BO518"/>
      <c r="BP518"/>
      <c r="BQ518"/>
      <c r="BR518"/>
      <c r="BS518"/>
      <c r="BT518"/>
      <c r="BU518"/>
      <c r="BV518"/>
      <c r="BW518"/>
      <c r="BX518"/>
      <c r="BY518"/>
      <c r="BZ518"/>
      <c r="CA518"/>
      <c r="CB518"/>
      <c r="CC518"/>
      <c r="CD518"/>
      <c r="CE518"/>
      <c r="CF518"/>
      <c r="CG518"/>
      <c r="CH518"/>
      <c r="CI518"/>
      <c r="CJ518"/>
      <c r="CK518"/>
      <c r="CL518"/>
      <c r="CM518"/>
      <c r="CN518"/>
      <c r="CO518"/>
      <c r="CP518"/>
      <c r="CQ518"/>
      <c r="CR518"/>
      <c r="CS518"/>
      <c r="CT518"/>
      <c r="CU518"/>
      <c r="CV518"/>
      <c r="CW518"/>
      <c r="CX518"/>
      <c r="CY518"/>
      <c r="CZ518"/>
      <c r="DA518"/>
      <c r="DB518"/>
      <c r="DC518"/>
      <c r="DD518"/>
      <c r="DE518"/>
      <c r="DF518"/>
      <c r="DG518"/>
      <c r="DH518"/>
      <c r="DI518"/>
      <c r="DJ518"/>
      <c r="DK518"/>
      <c r="DL518"/>
      <c r="DM518"/>
      <c r="DN518"/>
      <c r="DO518"/>
      <c r="DP518"/>
      <c r="DQ518"/>
      <c r="DR518"/>
      <c r="DS518"/>
      <c r="DT518"/>
      <c r="DU518"/>
      <c r="DV518"/>
      <c r="DW518"/>
      <c r="DX518"/>
      <c r="DY518"/>
      <c r="DZ518"/>
      <c r="EA518"/>
      <c r="EB518"/>
      <c r="EC518"/>
      <c r="ED518"/>
      <c r="EE518"/>
      <c r="EF518"/>
      <c r="EG518"/>
      <c r="EH518"/>
      <c r="EI518"/>
      <c r="EJ518"/>
      <c r="EK518"/>
      <c r="EL518"/>
      <c r="EM518"/>
      <c r="EN518"/>
      <c r="EO518"/>
      <c r="EP518"/>
      <c r="EQ518"/>
      <c r="ER518"/>
      <c r="ES518"/>
      <c r="ET518"/>
      <c r="EU518"/>
      <c r="EV518"/>
      <c r="EW518"/>
      <c r="EX518"/>
      <c r="EY518"/>
      <c r="EZ518"/>
      <c r="FA518"/>
      <c r="FB518"/>
      <c r="FC518"/>
      <c r="FD518"/>
      <c r="FE518"/>
      <c r="FF518"/>
      <c r="FG518"/>
      <c r="FH518"/>
      <c r="FI518"/>
      <c r="FJ518"/>
      <c r="FK518"/>
      <c r="FL518"/>
      <c r="FM518"/>
      <c r="FN518"/>
      <c r="FO518"/>
      <c r="FP518"/>
      <c r="FQ518"/>
      <c r="FR518"/>
      <c r="FS518"/>
      <c r="FT518"/>
      <c r="FU518"/>
      <c r="FV518"/>
      <c r="FW518"/>
      <c r="FX518"/>
      <c r="FY518"/>
      <c r="FZ518"/>
      <c r="GA518"/>
      <c r="GB518"/>
      <c r="GC518"/>
      <c r="GD518"/>
      <c r="GE518"/>
      <c r="GF518"/>
      <c r="GG518"/>
      <c r="GH518"/>
      <c r="GI518"/>
      <c r="GJ518"/>
      <c r="GK518"/>
      <c r="GL518"/>
      <c r="GM518"/>
      <c r="GN518"/>
      <c r="GO518"/>
      <c r="GP518"/>
      <c r="GQ518"/>
      <c r="GR518"/>
      <c r="GS518"/>
      <c r="GT518"/>
      <c r="GU518"/>
      <c r="GV518"/>
      <c r="GW518"/>
      <c r="GX518"/>
      <c r="GY518"/>
      <c r="GZ518"/>
      <c r="HA518"/>
      <c r="HB518"/>
      <c r="HC518"/>
      <c r="HD518"/>
      <c r="HE518"/>
      <c r="HF518"/>
      <c r="HG518"/>
      <c r="HH518"/>
      <c r="HI518"/>
      <c r="HJ518"/>
      <c r="HK518"/>
      <c r="HL518"/>
      <c r="HM518"/>
      <c r="HN518"/>
      <c r="HO518"/>
      <c r="HP518"/>
      <c r="HQ518"/>
      <c r="HR518"/>
      <c r="HS518"/>
      <c r="HT518"/>
      <c r="HU518"/>
      <c r="HV518"/>
      <c r="HW518"/>
      <c r="HX518"/>
      <c r="HY518"/>
      <c r="HZ518"/>
      <c r="IA518"/>
      <c r="IB518"/>
      <c r="IC518"/>
      <c r="ID518"/>
      <c r="IE518"/>
      <c r="IF518"/>
      <c r="IG518"/>
      <c r="IH518"/>
      <c r="II518"/>
      <c r="IJ518"/>
      <c r="IK518"/>
      <c r="IL518"/>
      <c r="IM518"/>
      <c r="IN518"/>
      <c r="IO518"/>
      <c r="IP518"/>
      <c r="IQ518"/>
      <c r="IR518"/>
      <c r="IS518"/>
      <c r="IT518"/>
      <c r="IU518"/>
      <c r="IV518"/>
      <c r="IW518"/>
      <c r="IX518"/>
      <c r="IY518"/>
      <c r="IZ518"/>
      <c r="JA518"/>
      <c r="JB518"/>
      <c r="JC518"/>
      <c r="JD518"/>
      <c r="JE518"/>
      <c r="JF518"/>
      <c r="JG518"/>
      <c r="JH518"/>
      <c r="JI518"/>
      <c r="JJ518"/>
      <c r="JK518"/>
      <c r="JL518"/>
      <c r="JM518"/>
      <c r="JN518"/>
      <c r="JO518"/>
      <c r="JP518"/>
      <c r="JQ518"/>
      <c r="JR518"/>
      <c r="JS518"/>
      <c r="JT518"/>
      <c r="JU518"/>
      <c r="JV518"/>
      <c r="JW518"/>
      <c r="JX518"/>
      <c r="JY518"/>
      <c r="JZ518"/>
      <c r="KA518"/>
      <c r="KB518"/>
      <c r="KC518"/>
      <c r="KD518"/>
      <c r="KE518"/>
      <c r="KF518"/>
      <c r="KG518"/>
      <c r="KH518"/>
      <c r="KI518"/>
      <c r="KJ518"/>
      <c r="KK518"/>
      <c r="KL518"/>
      <c r="KM518"/>
      <c r="KN518"/>
      <c r="KO518"/>
      <c r="KP518"/>
      <c r="KQ518"/>
      <c r="KR518"/>
      <c r="KS518"/>
      <c r="KT518"/>
      <c r="KU518"/>
      <c r="KV518"/>
      <c r="KW518"/>
      <c r="KX518"/>
      <c r="KY518"/>
      <c r="KZ518"/>
      <c r="LA518"/>
      <c r="LB518"/>
      <c r="LC518"/>
      <c r="LD518"/>
      <c r="LE518"/>
      <c r="LF518"/>
      <c r="LG518"/>
      <c r="LH518"/>
      <c r="LI518"/>
      <c r="LJ518"/>
      <c r="LK518"/>
      <c r="LL518"/>
      <c r="LM518"/>
      <c r="LN518"/>
      <c r="LO518"/>
      <c r="LP518"/>
      <c r="LQ518"/>
      <c r="LR518"/>
      <c r="LS518"/>
      <c r="LT518"/>
      <c r="LU518"/>
      <c r="LV518"/>
      <c r="LW518"/>
      <c r="LX518"/>
      <c r="LY518"/>
      <c r="LZ518"/>
      <c r="MA518"/>
      <c r="MB518"/>
      <c r="MC518"/>
      <c r="MD518"/>
      <c r="ME518"/>
      <c r="MF518"/>
      <c r="MG518"/>
      <c r="MH518"/>
      <c r="MI518"/>
      <c r="MJ518"/>
      <c r="MK518"/>
      <c r="ML518"/>
      <c r="MM518"/>
      <c r="MN518"/>
      <c r="MO518"/>
      <c r="MP518"/>
      <c r="MQ518"/>
      <c r="MR518"/>
      <c r="MS518"/>
      <c r="MT518"/>
      <c r="MU518"/>
      <c r="MV518"/>
      <c r="MW518"/>
      <c r="MX518"/>
      <c r="MY518"/>
      <c r="MZ518"/>
      <c r="NA518"/>
      <c r="NB518"/>
      <c r="NC518"/>
      <c r="ND518"/>
      <c r="NE518"/>
      <c r="NF518"/>
      <c r="NG518"/>
      <c r="NH518"/>
      <c r="NI518"/>
      <c r="NJ518"/>
      <c r="NK518"/>
      <c r="NL518"/>
      <c r="NM518"/>
      <c r="NN518"/>
      <c r="NO518"/>
      <c r="NP518"/>
      <c r="NQ518"/>
      <c r="NR518"/>
      <c r="NS518"/>
      <c r="NT518"/>
      <c r="NU518"/>
      <c r="NV518"/>
      <c r="NW518"/>
      <c r="NX518"/>
      <c r="NY518"/>
      <c r="NZ518"/>
      <c r="OA518"/>
      <c r="OB518"/>
      <c r="OC518"/>
      <c r="OD518"/>
      <c r="OE518"/>
      <c r="OF518"/>
      <c r="OG518"/>
      <c r="OH518"/>
      <c r="OI518"/>
      <c r="OJ518"/>
      <c r="OK518"/>
      <c r="OL518"/>
      <c r="OM518"/>
      <c r="ON518"/>
      <c r="OO518"/>
      <c r="OP518"/>
      <c r="OQ518"/>
      <c r="OR518"/>
      <c r="OS518"/>
      <c r="OT518"/>
      <c r="OU518"/>
      <c r="OV518"/>
      <c r="OW518"/>
      <c r="OX518"/>
      <c r="OY518"/>
      <c r="OZ518"/>
      <c r="PA518"/>
      <c r="PB518"/>
      <c r="PC518"/>
      <c r="PD518"/>
      <c r="PE518"/>
      <c r="PF518"/>
      <c r="PG518"/>
      <c r="PH518"/>
      <c r="PI518"/>
      <c r="PJ518"/>
      <c r="PK518"/>
      <c r="PL518"/>
      <c r="PM518"/>
      <c r="PN518"/>
      <c r="PO518"/>
      <c r="PP518"/>
      <c r="PQ518"/>
      <c r="PR518"/>
      <c r="PS518"/>
      <c r="PT518"/>
      <c r="PU518"/>
      <c r="PV518"/>
      <c r="PW518"/>
      <c r="PX518"/>
      <c r="PY518"/>
      <c r="PZ518"/>
      <c r="QA518"/>
      <c r="QB518"/>
      <c r="QC518"/>
      <c r="QD518"/>
      <c r="QE518"/>
      <c r="QF518"/>
      <c r="QG518"/>
      <c r="QH518"/>
      <c r="QI518"/>
      <c r="QJ518"/>
      <c r="QK518"/>
      <c r="QL518"/>
      <c r="QM518"/>
      <c r="QN518"/>
      <c r="QO518"/>
      <c r="QP518"/>
      <c r="QQ518"/>
      <c r="QR518"/>
      <c r="QS518"/>
      <c r="QT518"/>
      <c r="QU518"/>
      <c r="QV518"/>
      <c r="QW518"/>
      <c r="QX518"/>
      <c r="QY518"/>
      <c r="QZ518"/>
      <c r="RA518"/>
      <c r="RB518"/>
      <c r="RC518"/>
      <c r="RD518"/>
      <c r="RE518"/>
      <c r="RF518"/>
      <c r="RG518"/>
      <c r="RH518"/>
      <c r="RI518"/>
      <c r="RJ518"/>
      <c r="RK518"/>
      <c r="RL518"/>
      <c r="RM518"/>
      <c r="RN518"/>
      <c r="RO518"/>
      <c r="RP518"/>
      <c r="RQ518"/>
      <c r="RR518"/>
      <c r="RS518"/>
      <c r="RT518"/>
      <c r="RU518"/>
      <c r="RV518"/>
      <c r="RW518"/>
      <c r="RX518"/>
      <c r="RY518"/>
      <c r="RZ518"/>
      <c r="SA518"/>
      <c r="SB518"/>
      <c r="SC518"/>
      <c r="SD518"/>
      <c r="SE518"/>
      <c r="SF518"/>
      <c r="SG518"/>
      <c r="SH518"/>
      <c r="SI518"/>
      <c r="SJ518"/>
      <c r="SK518"/>
      <c r="SL518"/>
      <c r="SM518"/>
      <c r="SN518"/>
      <c r="SO518"/>
      <c r="SP518"/>
    </row>
    <row r="519" spans="1:510" ht="16.5" customHeight="1" x14ac:dyDescent="0.2">
      <c r="A519" s="20">
        <v>1740</v>
      </c>
      <c r="B519" s="34" t="s">
        <v>70</v>
      </c>
      <c r="C519" s="34" t="s">
        <v>97</v>
      </c>
      <c r="D519" s="20" t="s">
        <v>51</v>
      </c>
      <c r="E519" s="20" t="s">
        <v>1345</v>
      </c>
      <c r="F519" s="22" t="s">
        <v>88</v>
      </c>
      <c r="G519" s="34" t="s">
        <v>42</v>
      </c>
      <c r="H519" s="20" t="s">
        <v>89</v>
      </c>
      <c r="I519" s="20" t="s">
        <v>27</v>
      </c>
      <c r="J519" s="35" t="s">
        <v>684</v>
      </c>
      <c r="K519" s="36"/>
      <c r="L519" s="36"/>
      <c r="M519" s="36"/>
      <c r="N519" s="36"/>
      <c r="O519" s="55">
        <v>2500000000</v>
      </c>
      <c r="P519" s="37"/>
      <c r="Q519" s="34">
        <v>1</v>
      </c>
      <c r="R519" s="38"/>
      <c r="S519" s="39" t="s">
        <v>36</v>
      </c>
      <c r="T519" s="37">
        <f t="shared" si="9"/>
        <v>2500000000</v>
      </c>
      <c r="U519" s="27" t="s">
        <v>39</v>
      </c>
      <c r="V519" s="28" t="s">
        <v>40</v>
      </c>
      <c r="W519"/>
      <c r="X519"/>
      <c r="Y519"/>
      <c r="Z519"/>
      <c r="AA519"/>
      <c r="AB519"/>
      <c r="AC519"/>
      <c r="AD519"/>
      <c r="AE519"/>
      <c r="AF519"/>
      <c r="AG519"/>
      <c r="AH519"/>
      <c r="AI519"/>
      <c r="AJ519"/>
      <c r="AK519"/>
      <c r="AL519"/>
      <c r="AM519"/>
      <c r="AN519"/>
      <c r="AO519"/>
      <c r="AP519"/>
      <c r="AQ519"/>
      <c r="AR519"/>
      <c r="AS519"/>
      <c r="AT519"/>
      <c r="AU519"/>
      <c r="AV519"/>
      <c r="AW519"/>
      <c r="AX519"/>
      <c r="AY519"/>
      <c r="AZ519"/>
      <c r="BA519"/>
      <c r="BB519"/>
      <c r="BC519"/>
      <c r="BD519"/>
      <c r="BE519"/>
      <c r="BF519"/>
      <c r="BG519"/>
      <c r="BH519"/>
      <c r="BI519"/>
      <c r="BJ519"/>
      <c r="BK519"/>
      <c r="BL519"/>
      <c r="BM519"/>
      <c r="BN519"/>
      <c r="BO519"/>
      <c r="BP519"/>
      <c r="BQ519"/>
      <c r="BR519"/>
      <c r="BS519"/>
      <c r="BT519"/>
      <c r="BU519"/>
      <c r="BV519"/>
      <c r="BW519"/>
      <c r="BX519"/>
      <c r="BY519"/>
      <c r="BZ519"/>
      <c r="CA519"/>
      <c r="CB519"/>
      <c r="CC519"/>
      <c r="CD519"/>
      <c r="CE519"/>
      <c r="CF519"/>
      <c r="CG519"/>
      <c r="CH519"/>
      <c r="CI519"/>
      <c r="CJ519"/>
      <c r="CK519"/>
      <c r="CL519"/>
      <c r="CM519"/>
      <c r="CN519"/>
      <c r="CO519"/>
      <c r="CP519"/>
      <c r="CQ519"/>
      <c r="CR519"/>
      <c r="CS519"/>
      <c r="CT519"/>
      <c r="CU519"/>
      <c r="CV519"/>
      <c r="CW519"/>
      <c r="CX519"/>
      <c r="CY519"/>
      <c r="CZ519"/>
      <c r="DA519"/>
      <c r="DB519"/>
      <c r="DC519"/>
      <c r="DD519"/>
      <c r="DE519"/>
      <c r="DF519"/>
      <c r="DG519"/>
      <c r="DH519"/>
      <c r="DI519"/>
      <c r="DJ519"/>
      <c r="DK519"/>
      <c r="DL519"/>
      <c r="DM519"/>
      <c r="DN519"/>
      <c r="DO519"/>
      <c r="DP519"/>
      <c r="DQ519"/>
      <c r="DR519"/>
      <c r="DS519"/>
      <c r="DT519"/>
      <c r="DU519"/>
      <c r="DV519"/>
      <c r="DW519"/>
      <c r="DX519"/>
      <c r="DY519"/>
      <c r="DZ519"/>
      <c r="EA519"/>
      <c r="EB519"/>
      <c r="EC519"/>
      <c r="ED519"/>
      <c r="EE519"/>
      <c r="EF519"/>
      <c r="EG519"/>
      <c r="EH519"/>
      <c r="EI519"/>
      <c r="EJ519"/>
      <c r="EK519"/>
      <c r="EL519"/>
      <c r="EM519"/>
      <c r="EN519"/>
      <c r="EO519"/>
      <c r="EP519"/>
      <c r="EQ519"/>
      <c r="ER519"/>
      <c r="ES519"/>
      <c r="ET519"/>
      <c r="EU519"/>
      <c r="EV519"/>
      <c r="EW519"/>
      <c r="EX519"/>
      <c r="EY519"/>
      <c r="EZ519"/>
      <c r="FA519"/>
      <c r="FB519"/>
      <c r="FC519"/>
      <c r="FD519"/>
      <c r="FE519"/>
      <c r="FF519"/>
      <c r="FG519"/>
      <c r="FH519"/>
      <c r="FI519"/>
      <c r="FJ519"/>
      <c r="FK519"/>
      <c r="FL519"/>
      <c r="FM519"/>
      <c r="FN519"/>
      <c r="FO519"/>
      <c r="FP519"/>
      <c r="FQ519"/>
      <c r="FR519"/>
      <c r="FS519"/>
      <c r="FT519"/>
      <c r="FU519"/>
      <c r="FV519"/>
      <c r="FW519"/>
      <c r="FX519"/>
      <c r="FY519"/>
      <c r="FZ519"/>
      <c r="GA519"/>
      <c r="GB519"/>
      <c r="GC519"/>
      <c r="GD519"/>
      <c r="GE519"/>
      <c r="GF519"/>
      <c r="GG519"/>
      <c r="GH519"/>
      <c r="GI519"/>
      <c r="GJ519"/>
      <c r="GK519"/>
      <c r="GL519"/>
      <c r="GM519"/>
      <c r="GN519"/>
      <c r="GO519"/>
      <c r="GP519"/>
      <c r="GQ519"/>
      <c r="GR519"/>
      <c r="GS519"/>
      <c r="GT519"/>
      <c r="GU519"/>
      <c r="GV519"/>
      <c r="GW519"/>
      <c r="GX519"/>
      <c r="GY519"/>
      <c r="GZ519"/>
      <c r="HA519"/>
      <c r="HB519"/>
      <c r="HC519"/>
      <c r="HD519"/>
      <c r="HE519"/>
      <c r="HF519"/>
      <c r="HG519"/>
      <c r="HH519"/>
      <c r="HI519"/>
      <c r="HJ519"/>
      <c r="HK519"/>
      <c r="HL519"/>
      <c r="HM519"/>
      <c r="HN519"/>
      <c r="HO519"/>
      <c r="HP519"/>
      <c r="HQ519"/>
      <c r="HR519"/>
      <c r="HS519"/>
      <c r="HT519"/>
      <c r="HU519"/>
      <c r="HV519"/>
      <c r="HW519"/>
      <c r="HX519"/>
      <c r="HY519"/>
      <c r="HZ519"/>
      <c r="IA519"/>
      <c r="IB519"/>
      <c r="IC519"/>
      <c r="ID519"/>
      <c r="IE519"/>
      <c r="IF519"/>
      <c r="IG519"/>
      <c r="IH519"/>
      <c r="II519"/>
      <c r="IJ519"/>
      <c r="IK519"/>
      <c r="IL519"/>
      <c r="IM519"/>
      <c r="IN519"/>
      <c r="IO519"/>
      <c r="IP519"/>
      <c r="IQ519"/>
      <c r="IR519"/>
      <c r="IS519"/>
      <c r="IT519"/>
      <c r="IU519"/>
      <c r="IV519"/>
      <c r="IW519"/>
      <c r="IX519"/>
      <c r="IY519"/>
      <c r="IZ519"/>
      <c r="JA519"/>
      <c r="JB519"/>
      <c r="JC519"/>
      <c r="JD519"/>
      <c r="JE519"/>
      <c r="JF519"/>
      <c r="JG519"/>
      <c r="JH519"/>
      <c r="JI519"/>
      <c r="JJ519"/>
      <c r="JK519"/>
      <c r="JL519"/>
      <c r="JM519"/>
      <c r="JN519"/>
      <c r="JO519"/>
      <c r="JP519"/>
      <c r="JQ519"/>
      <c r="JR519"/>
      <c r="JS519"/>
      <c r="JT519"/>
      <c r="JU519"/>
      <c r="JV519"/>
      <c r="JW519"/>
      <c r="JX519"/>
      <c r="JY519"/>
      <c r="JZ519"/>
      <c r="KA519"/>
      <c r="KB519"/>
      <c r="KC519"/>
      <c r="KD519"/>
      <c r="KE519"/>
      <c r="KF519"/>
      <c r="KG519"/>
      <c r="KH519"/>
      <c r="KI519"/>
      <c r="KJ519"/>
      <c r="KK519"/>
      <c r="KL519"/>
      <c r="KM519"/>
      <c r="KN519"/>
      <c r="KO519"/>
      <c r="KP519"/>
      <c r="KQ519"/>
      <c r="KR519"/>
      <c r="KS519"/>
      <c r="KT519"/>
      <c r="KU519"/>
      <c r="KV519"/>
      <c r="KW519"/>
      <c r="KX519"/>
      <c r="KY519"/>
      <c r="KZ519"/>
      <c r="LA519"/>
      <c r="LB519"/>
      <c r="LC519"/>
      <c r="LD519"/>
      <c r="LE519"/>
      <c r="LF519"/>
      <c r="LG519"/>
      <c r="LH519"/>
      <c r="LI519"/>
      <c r="LJ519"/>
      <c r="LK519"/>
      <c r="LL519"/>
      <c r="LM519"/>
      <c r="LN519"/>
      <c r="LO519"/>
      <c r="LP519"/>
      <c r="LQ519"/>
      <c r="LR519"/>
      <c r="LS519"/>
      <c r="LT519"/>
      <c r="LU519"/>
      <c r="LV519"/>
      <c r="LW519"/>
      <c r="LX519"/>
      <c r="LY519"/>
      <c r="LZ519"/>
      <c r="MA519"/>
      <c r="MB519"/>
      <c r="MC519"/>
      <c r="MD519"/>
      <c r="ME519"/>
      <c r="MF519"/>
      <c r="MG519"/>
      <c r="MH519"/>
      <c r="MI519"/>
      <c r="MJ519"/>
      <c r="MK519"/>
      <c r="ML519"/>
      <c r="MM519"/>
      <c r="MN519"/>
      <c r="MO519"/>
      <c r="MP519"/>
      <c r="MQ519"/>
      <c r="MR519"/>
      <c r="MS519"/>
      <c r="MT519"/>
      <c r="MU519"/>
      <c r="MV519"/>
      <c r="MW519"/>
      <c r="MX519"/>
      <c r="MY519"/>
      <c r="MZ519"/>
      <c r="NA519"/>
      <c r="NB519"/>
      <c r="NC519"/>
      <c r="ND519"/>
      <c r="NE519"/>
      <c r="NF519"/>
      <c r="NG519"/>
      <c r="NH519"/>
      <c r="NI519"/>
      <c r="NJ519"/>
      <c r="NK519"/>
      <c r="NL519"/>
      <c r="NM519"/>
      <c r="NN519"/>
      <c r="NO519"/>
      <c r="NP519"/>
      <c r="NQ519"/>
      <c r="NR519"/>
      <c r="NS519"/>
      <c r="NT519"/>
      <c r="NU519"/>
      <c r="NV519"/>
      <c r="NW519"/>
      <c r="NX519"/>
      <c r="NY519"/>
      <c r="NZ519"/>
      <c r="OA519"/>
      <c r="OB519"/>
      <c r="OC519"/>
      <c r="OD519"/>
      <c r="OE519"/>
      <c r="OF519"/>
      <c r="OG519"/>
      <c r="OH519"/>
      <c r="OI519"/>
      <c r="OJ519"/>
      <c r="OK519"/>
      <c r="OL519"/>
      <c r="OM519"/>
      <c r="ON519"/>
      <c r="OO519"/>
      <c r="OP519"/>
      <c r="OQ519"/>
      <c r="OR519"/>
      <c r="OS519"/>
      <c r="OT519"/>
      <c r="OU519"/>
      <c r="OV519"/>
      <c r="OW519"/>
      <c r="OX519"/>
      <c r="OY519"/>
      <c r="OZ519"/>
      <c r="PA519"/>
      <c r="PB519"/>
      <c r="PC519"/>
      <c r="PD519"/>
      <c r="PE519"/>
      <c r="PF519"/>
      <c r="PG519"/>
      <c r="PH519"/>
      <c r="PI519"/>
      <c r="PJ519"/>
      <c r="PK519"/>
      <c r="PL519"/>
      <c r="PM519"/>
      <c r="PN519"/>
      <c r="PO519"/>
      <c r="PP519"/>
      <c r="PQ519"/>
      <c r="PR519"/>
      <c r="PS519"/>
      <c r="PT519"/>
      <c r="PU519"/>
      <c r="PV519"/>
      <c r="PW519"/>
      <c r="PX519"/>
      <c r="PY519"/>
      <c r="PZ519"/>
      <c r="QA519"/>
      <c r="QB519"/>
      <c r="QC519"/>
      <c r="QD519"/>
      <c r="QE519"/>
      <c r="QF519"/>
      <c r="QG519"/>
      <c r="QH519"/>
      <c r="QI519"/>
      <c r="QJ519"/>
      <c r="QK519"/>
      <c r="QL519"/>
      <c r="QM519"/>
      <c r="QN519"/>
      <c r="QO519"/>
      <c r="QP519"/>
      <c r="QQ519"/>
      <c r="QR519"/>
      <c r="QS519"/>
      <c r="QT519"/>
      <c r="QU519"/>
      <c r="QV519"/>
      <c r="QW519"/>
      <c r="QX519"/>
      <c r="QY519"/>
      <c r="QZ519"/>
      <c r="RA519"/>
      <c r="RB519"/>
      <c r="RC519"/>
      <c r="RD519"/>
      <c r="RE519"/>
      <c r="RF519"/>
      <c r="RG519"/>
      <c r="RH519"/>
      <c r="RI519"/>
      <c r="RJ519"/>
      <c r="RK519"/>
      <c r="RL519"/>
      <c r="RM519"/>
      <c r="RN519"/>
      <c r="RO519"/>
      <c r="RP519"/>
      <c r="RQ519"/>
      <c r="RR519"/>
      <c r="RS519"/>
      <c r="RT519"/>
      <c r="RU519"/>
      <c r="RV519"/>
      <c r="RW519"/>
      <c r="RX519"/>
      <c r="RY519"/>
      <c r="RZ519"/>
      <c r="SA519"/>
      <c r="SB519"/>
      <c r="SC519"/>
      <c r="SD519"/>
      <c r="SE519"/>
      <c r="SF519"/>
      <c r="SG519"/>
      <c r="SH519"/>
      <c r="SI519"/>
      <c r="SJ519"/>
      <c r="SK519"/>
      <c r="SL519"/>
      <c r="SM519"/>
      <c r="SN519"/>
      <c r="SO519"/>
      <c r="SP519"/>
    </row>
    <row r="520" spans="1:510" ht="16.5" customHeight="1" x14ac:dyDescent="0.2">
      <c r="A520" s="20">
        <v>1741</v>
      </c>
      <c r="B520" s="34" t="s">
        <v>70</v>
      </c>
      <c r="C520" s="34" t="s">
        <v>97</v>
      </c>
      <c r="D520" s="20" t="s">
        <v>51</v>
      </c>
      <c r="E520" s="20" t="s">
        <v>1345</v>
      </c>
      <c r="F520" s="22" t="s">
        <v>88</v>
      </c>
      <c r="G520" s="34" t="s">
        <v>84</v>
      </c>
      <c r="H520" s="20" t="s">
        <v>89</v>
      </c>
      <c r="I520" s="20" t="s">
        <v>27</v>
      </c>
      <c r="J520" s="35" t="s">
        <v>685</v>
      </c>
      <c r="K520" s="36"/>
      <c r="L520" s="36"/>
      <c r="M520" s="36"/>
      <c r="N520" s="36"/>
      <c r="O520" s="55">
        <v>4000000000</v>
      </c>
      <c r="P520" s="37"/>
      <c r="Q520" s="34">
        <v>1</v>
      </c>
      <c r="R520" s="38"/>
      <c r="S520" s="39" t="s">
        <v>36</v>
      </c>
      <c r="T520" s="37">
        <f t="shared" si="9"/>
        <v>4000000000</v>
      </c>
      <c r="U520" s="27" t="s">
        <v>39</v>
      </c>
      <c r="V520" s="28" t="s">
        <v>40</v>
      </c>
      <c r="W520"/>
      <c r="X520"/>
      <c r="Y520"/>
      <c r="Z520"/>
      <c r="AA520"/>
      <c r="AB520"/>
      <c r="AC520"/>
      <c r="AD520"/>
      <c r="AE520"/>
      <c r="AF520"/>
      <c r="AG520"/>
      <c r="AH520"/>
      <c r="AI520"/>
      <c r="AJ520"/>
      <c r="AK520"/>
      <c r="AL520"/>
      <c r="AM520"/>
      <c r="AN520"/>
      <c r="AO520"/>
      <c r="AP520"/>
      <c r="AQ520"/>
      <c r="AR520"/>
      <c r="AS520"/>
      <c r="AT520"/>
      <c r="AU520"/>
      <c r="AV520"/>
      <c r="AW520"/>
      <c r="AX520"/>
      <c r="AY520"/>
      <c r="AZ520"/>
      <c r="BA520"/>
      <c r="BB520"/>
      <c r="BC520"/>
      <c r="BD520"/>
      <c r="BE520"/>
      <c r="BF520"/>
      <c r="BG520"/>
      <c r="BH520"/>
      <c r="BI520"/>
      <c r="BJ520"/>
      <c r="BK520"/>
      <c r="BL520"/>
      <c r="BM520"/>
      <c r="BN520"/>
      <c r="BO520"/>
      <c r="BP520"/>
      <c r="BQ520"/>
      <c r="BR520"/>
      <c r="BS520"/>
      <c r="BT520"/>
      <c r="BU520"/>
      <c r="BV520"/>
      <c r="BW520"/>
      <c r="BX520"/>
      <c r="BY520"/>
      <c r="BZ520"/>
      <c r="CA520"/>
      <c r="CB520"/>
      <c r="CC520"/>
      <c r="CD520"/>
      <c r="CE520"/>
      <c r="CF520"/>
      <c r="CG520"/>
      <c r="CH520"/>
      <c r="CI520"/>
      <c r="CJ520"/>
      <c r="CK520"/>
      <c r="CL520"/>
      <c r="CM520"/>
      <c r="CN520"/>
      <c r="CO520"/>
      <c r="CP520"/>
      <c r="CQ520"/>
      <c r="CR520"/>
      <c r="CS520"/>
      <c r="CT520"/>
      <c r="CU520"/>
      <c r="CV520"/>
      <c r="CW520"/>
      <c r="CX520"/>
      <c r="CY520"/>
      <c r="CZ520"/>
      <c r="DA520"/>
      <c r="DB520"/>
      <c r="DC520"/>
      <c r="DD520"/>
      <c r="DE520"/>
      <c r="DF520"/>
      <c r="DG520"/>
      <c r="DH520"/>
      <c r="DI520"/>
      <c r="DJ520"/>
      <c r="DK520"/>
      <c r="DL520"/>
      <c r="DM520"/>
      <c r="DN520"/>
      <c r="DO520"/>
      <c r="DP520"/>
      <c r="DQ520"/>
      <c r="DR520"/>
      <c r="DS520"/>
      <c r="DT520"/>
      <c r="DU520"/>
      <c r="DV520"/>
      <c r="DW520"/>
      <c r="DX520"/>
      <c r="DY520"/>
      <c r="DZ520"/>
      <c r="EA520"/>
      <c r="EB520"/>
      <c r="EC520"/>
      <c r="ED520"/>
      <c r="EE520"/>
      <c r="EF520"/>
      <c r="EG520"/>
      <c r="EH520"/>
      <c r="EI520"/>
      <c r="EJ520"/>
      <c r="EK520"/>
      <c r="EL520"/>
      <c r="EM520"/>
      <c r="EN520"/>
      <c r="EO520"/>
      <c r="EP520"/>
      <c r="EQ520"/>
      <c r="ER520"/>
      <c r="ES520"/>
      <c r="ET520"/>
      <c r="EU520"/>
      <c r="EV520"/>
      <c r="EW520"/>
      <c r="EX520"/>
      <c r="EY520"/>
      <c r="EZ520"/>
      <c r="FA520"/>
      <c r="FB520"/>
      <c r="FC520"/>
      <c r="FD520"/>
      <c r="FE520"/>
      <c r="FF520"/>
      <c r="FG520"/>
      <c r="FH520"/>
      <c r="FI520"/>
      <c r="FJ520"/>
      <c r="FK520"/>
      <c r="FL520"/>
      <c r="FM520"/>
      <c r="FN520"/>
      <c r="FO520"/>
      <c r="FP520"/>
      <c r="FQ520"/>
      <c r="FR520"/>
      <c r="FS520"/>
      <c r="FT520"/>
      <c r="FU520"/>
      <c r="FV520"/>
      <c r="FW520"/>
      <c r="FX520"/>
      <c r="FY520"/>
      <c r="FZ520"/>
      <c r="GA520"/>
      <c r="GB520"/>
      <c r="GC520"/>
      <c r="GD520"/>
      <c r="GE520"/>
      <c r="GF520"/>
      <c r="GG520"/>
      <c r="GH520"/>
      <c r="GI520"/>
      <c r="GJ520"/>
      <c r="GK520"/>
      <c r="GL520"/>
      <c r="GM520"/>
      <c r="GN520"/>
      <c r="GO520"/>
      <c r="GP520"/>
      <c r="GQ520"/>
      <c r="GR520"/>
      <c r="GS520"/>
      <c r="GT520"/>
      <c r="GU520"/>
      <c r="GV520"/>
      <c r="GW520"/>
      <c r="GX520"/>
      <c r="GY520"/>
      <c r="GZ520"/>
      <c r="HA520"/>
      <c r="HB520"/>
      <c r="HC520"/>
      <c r="HD520"/>
      <c r="HE520"/>
      <c r="HF520"/>
      <c r="HG520"/>
      <c r="HH520"/>
      <c r="HI520"/>
      <c r="HJ520"/>
      <c r="HK520"/>
      <c r="HL520"/>
      <c r="HM520"/>
      <c r="HN520"/>
      <c r="HO520"/>
      <c r="HP520"/>
      <c r="HQ520"/>
      <c r="HR520"/>
      <c r="HS520"/>
      <c r="HT520"/>
      <c r="HU520"/>
      <c r="HV520"/>
      <c r="HW520"/>
      <c r="HX520"/>
      <c r="HY520"/>
      <c r="HZ520"/>
      <c r="IA520"/>
      <c r="IB520"/>
      <c r="IC520"/>
      <c r="ID520"/>
      <c r="IE520"/>
      <c r="IF520"/>
      <c r="IG520"/>
      <c r="IH520"/>
      <c r="II520"/>
      <c r="IJ520"/>
      <c r="IK520"/>
      <c r="IL520"/>
      <c r="IM520"/>
      <c r="IN520"/>
      <c r="IO520"/>
      <c r="IP520"/>
      <c r="IQ520"/>
      <c r="IR520"/>
      <c r="IS520"/>
      <c r="IT520"/>
      <c r="IU520"/>
      <c r="IV520"/>
      <c r="IW520"/>
      <c r="IX520"/>
      <c r="IY520"/>
      <c r="IZ520"/>
      <c r="JA520"/>
      <c r="JB520"/>
      <c r="JC520"/>
      <c r="JD520"/>
      <c r="JE520"/>
      <c r="JF520"/>
      <c r="JG520"/>
      <c r="JH520"/>
      <c r="JI520"/>
      <c r="JJ520"/>
      <c r="JK520"/>
      <c r="JL520"/>
      <c r="JM520"/>
      <c r="JN520"/>
      <c r="JO520"/>
      <c r="JP520"/>
      <c r="JQ520"/>
      <c r="JR520"/>
      <c r="JS520"/>
      <c r="JT520"/>
      <c r="JU520"/>
      <c r="JV520"/>
      <c r="JW520"/>
      <c r="JX520"/>
      <c r="JY520"/>
      <c r="JZ520"/>
      <c r="KA520"/>
      <c r="KB520"/>
      <c r="KC520"/>
      <c r="KD520"/>
      <c r="KE520"/>
      <c r="KF520"/>
      <c r="KG520"/>
      <c r="KH520"/>
      <c r="KI520"/>
      <c r="KJ520"/>
      <c r="KK520"/>
      <c r="KL520"/>
      <c r="KM520"/>
      <c r="KN520"/>
      <c r="KO520"/>
      <c r="KP520"/>
      <c r="KQ520"/>
      <c r="KR520"/>
      <c r="KS520"/>
      <c r="KT520"/>
      <c r="KU520"/>
      <c r="KV520"/>
      <c r="KW520"/>
      <c r="KX520"/>
      <c r="KY520"/>
      <c r="KZ520"/>
      <c r="LA520"/>
      <c r="LB520"/>
      <c r="LC520"/>
      <c r="LD520"/>
      <c r="LE520"/>
      <c r="LF520"/>
      <c r="LG520"/>
      <c r="LH520"/>
      <c r="LI520"/>
      <c r="LJ520"/>
      <c r="LK520"/>
      <c r="LL520"/>
      <c r="LM520"/>
      <c r="LN520"/>
      <c r="LO520"/>
      <c r="LP520"/>
      <c r="LQ520"/>
      <c r="LR520"/>
      <c r="LS520"/>
      <c r="LT520"/>
      <c r="LU520"/>
      <c r="LV520"/>
      <c r="LW520"/>
      <c r="LX520"/>
      <c r="LY520"/>
      <c r="LZ520"/>
      <c r="MA520"/>
      <c r="MB520"/>
      <c r="MC520"/>
      <c r="MD520"/>
      <c r="ME520"/>
      <c r="MF520"/>
      <c r="MG520"/>
      <c r="MH520"/>
      <c r="MI520"/>
      <c r="MJ520"/>
      <c r="MK520"/>
      <c r="ML520"/>
      <c r="MM520"/>
      <c r="MN520"/>
      <c r="MO520"/>
      <c r="MP520"/>
      <c r="MQ520"/>
      <c r="MR520"/>
      <c r="MS520"/>
      <c r="MT520"/>
      <c r="MU520"/>
      <c r="MV520"/>
      <c r="MW520"/>
      <c r="MX520"/>
      <c r="MY520"/>
      <c r="MZ520"/>
      <c r="NA520"/>
      <c r="NB520"/>
      <c r="NC520"/>
      <c r="ND520"/>
      <c r="NE520"/>
      <c r="NF520"/>
      <c r="NG520"/>
      <c r="NH520"/>
      <c r="NI520"/>
      <c r="NJ520"/>
      <c r="NK520"/>
      <c r="NL520"/>
      <c r="NM520"/>
      <c r="NN520"/>
      <c r="NO520"/>
      <c r="NP520"/>
      <c r="NQ520"/>
      <c r="NR520"/>
      <c r="NS520"/>
      <c r="NT520"/>
      <c r="NU520"/>
      <c r="NV520"/>
      <c r="NW520"/>
      <c r="NX520"/>
      <c r="NY520"/>
      <c r="NZ520"/>
      <c r="OA520"/>
      <c r="OB520"/>
      <c r="OC520"/>
      <c r="OD520"/>
      <c r="OE520"/>
      <c r="OF520"/>
      <c r="OG520"/>
      <c r="OH520"/>
      <c r="OI520"/>
      <c r="OJ520"/>
      <c r="OK520"/>
      <c r="OL520"/>
      <c r="OM520"/>
      <c r="ON520"/>
      <c r="OO520"/>
      <c r="OP520"/>
      <c r="OQ520"/>
      <c r="OR520"/>
      <c r="OS520"/>
      <c r="OT520"/>
      <c r="OU520"/>
      <c r="OV520"/>
      <c r="OW520"/>
      <c r="OX520"/>
      <c r="OY520"/>
      <c r="OZ520"/>
      <c r="PA520"/>
      <c r="PB520"/>
      <c r="PC520"/>
      <c r="PD520"/>
      <c r="PE520"/>
      <c r="PF520"/>
      <c r="PG520"/>
      <c r="PH520"/>
      <c r="PI520"/>
      <c r="PJ520"/>
      <c r="PK520"/>
      <c r="PL520"/>
      <c r="PM520"/>
      <c r="PN520"/>
      <c r="PO520"/>
      <c r="PP520"/>
      <c r="PQ520"/>
      <c r="PR520"/>
      <c r="PS520"/>
      <c r="PT520"/>
      <c r="PU520"/>
      <c r="PV520"/>
      <c r="PW520"/>
      <c r="PX520"/>
      <c r="PY520"/>
      <c r="PZ520"/>
      <c r="QA520"/>
      <c r="QB520"/>
      <c r="QC520"/>
      <c r="QD520"/>
      <c r="QE520"/>
      <c r="QF520"/>
      <c r="QG520"/>
      <c r="QH520"/>
      <c r="QI520"/>
      <c r="QJ520"/>
      <c r="QK520"/>
      <c r="QL520"/>
      <c r="QM520"/>
      <c r="QN520"/>
      <c r="QO520"/>
      <c r="QP520"/>
      <c r="QQ520"/>
      <c r="QR520"/>
      <c r="QS520"/>
      <c r="QT520"/>
      <c r="QU520"/>
      <c r="QV520"/>
      <c r="QW520"/>
      <c r="QX520"/>
      <c r="QY520"/>
      <c r="QZ520"/>
      <c r="RA520"/>
      <c r="RB520"/>
      <c r="RC520"/>
      <c r="RD520"/>
      <c r="RE520"/>
      <c r="RF520"/>
      <c r="RG520"/>
      <c r="RH520"/>
      <c r="RI520"/>
      <c r="RJ520"/>
      <c r="RK520"/>
      <c r="RL520"/>
      <c r="RM520"/>
      <c r="RN520"/>
      <c r="RO520"/>
      <c r="RP520"/>
      <c r="RQ520"/>
      <c r="RR520"/>
      <c r="RS520"/>
      <c r="RT520"/>
      <c r="RU520"/>
      <c r="RV520"/>
      <c r="RW520"/>
      <c r="RX520"/>
      <c r="RY520"/>
      <c r="RZ520"/>
      <c r="SA520"/>
      <c r="SB520"/>
      <c r="SC520"/>
      <c r="SD520"/>
      <c r="SE520"/>
      <c r="SF520"/>
      <c r="SG520"/>
      <c r="SH520"/>
      <c r="SI520"/>
      <c r="SJ520"/>
      <c r="SK520"/>
      <c r="SL520"/>
      <c r="SM520"/>
      <c r="SN520"/>
      <c r="SO520"/>
      <c r="SP520"/>
    </row>
    <row r="521" spans="1:510" ht="16.5" customHeight="1" x14ac:dyDescent="0.2">
      <c r="A521" s="20">
        <v>1742</v>
      </c>
      <c r="B521" s="34" t="s">
        <v>70</v>
      </c>
      <c r="C521" s="34" t="s">
        <v>97</v>
      </c>
      <c r="D521" s="20" t="s">
        <v>51</v>
      </c>
      <c r="E521" s="20" t="s">
        <v>1345</v>
      </c>
      <c r="F521" s="22" t="s">
        <v>88</v>
      </c>
      <c r="G521" s="34" t="s">
        <v>84</v>
      </c>
      <c r="H521" s="20" t="s">
        <v>89</v>
      </c>
      <c r="I521" s="20" t="s">
        <v>27</v>
      </c>
      <c r="J521" s="35" t="s">
        <v>686</v>
      </c>
      <c r="K521" s="36"/>
      <c r="L521" s="36"/>
      <c r="M521" s="36"/>
      <c r="N521" s="36"/>
      <c r="O521" s="55">
        <v>1000000000</v>
      </c>
      <c r="P521" s="37"/>
      <c r="Q521" s="34">
        <v>1</v>
      </c>
      <c r="R521" s="38"/>
      <c r="S521" s="39" t="s">
        <v>36</v>
      </c>
      <c r="T521" s="37">
        <f t="shared" si="9"/>
        <v>1000000000</v>
      </c>
      <c r="U521" s="27" t="s">
        <v>39</v>
      </c>
      <c r="V521" s="28" t="s">
        <v>40</v>
      </c>
      <c r="W521"/>
      <c r="X521"/>
      <c r="Y521"/>
      <c r="Z521"/>
      <c r="AA521"/>
      <c r="AB521"/>
      <c r="AC521"/>
      <c r="AD521"/>
      <c r="AE521"/>
      <c r="AF521"/>
      <c r="AG521"/>
      <c r="AH521"/>
      <c r="AI521"/>
      <c r="AJ521"/>
      <c r="AK521"/>
      <c r="AL521"/>
      <c r="AM521"/>
      <c r="AN521"/>
      <c r="AO521"/>
      <c r="AP521"/>
      <c r="AQ521"/>
      <c r="AR521"/>
      <c r="AS521"/>
      <c r="AT521"/>
      <c r="AU521"/>
      <c r="AV521"/>
      <c r="AW521"/>
      <c r="AX521"/>
      <c r="AY521"/>
      <c r="AZ521"/>
      <c r="BA521"/>
      <c r="BB521"/>
      <c r="BC521"/>
      <c r="BD521"/>
      <c r="BE521"/>
      <c r="BF521"/>
      <c r="BG521"/>
      <c r="BH521"/>
      <c r="BI521"/>
      <c r="BJ521"/>
      <c r="BK521"/>
      <c r="BL521"/>
      <c r="BM521"/>
      <c r="BN521"/>
      <c r="BO521"/>
      <c r="BP521"/>
      <c r="BQ521"/>
      <c r="BR521"/>
      <c r="BS521"/>
      <c r="BT521"/>
      <c r="BU521"/>
      <c r="BV521"/>
      <c r="BW521"/>
      <c r="BX521"/>
      <c r="BY521"/>
      <c r="BZ521"/>
      <c r="CA521"/>
      <c r="CB521"/>
      <c r="CC521"/>
      <c r="CD521"/>
      <c r="CE521"/>
      <c r="CF521"/>
      <c r="CG521"/>
      <c r="CH521"/>
      <c r="CI521"/>
      <c r="CJ521"/>
      <c r="CK521"/>
      <c r="CL521"/>
      <c r="CM521"/>
      <c r="CN521"/>
      <c r="CO521"/>
      <c r="CP521"/>
      <c r="CQ521"/>
      <c r="CR521"/>
      <c r="CS521"/>
      <c r="CT521"/>
      <c r="CU521"/>
      <c r="CV521"/>
      <c r="CW521"/>
      <c r="CX521"/>
      <c r="CY521"/>
      <c r="CZ521"/>
      <c r="DA521"/>
      <c r="DB521"/>
      <c r="DC521"/>
      <c r="DD521"/>
      <c r="DE521"/>
      <c r="DF521"/>
      <c r="DG521"/>
      <c r="DH521"/>
      <c r="DI521"/>
      <c r="DJ521"/>
      <c r="DK521"/>
      <c r="DL521"/>
      <c r="DM521"/>
      <c r="DN521"/>
      <c r="DO521"/>
      <c r="DP521"/>
      <c r="DQ521"/>
      <c r="DR521"/>
      <c r="DS521"/>
      <c r="DT521"/>
      <c r="DU521"/>
      <c r="DV521"/>
      <c r="DW521"/>
      <c r="DX521"/>
      <c r="DY521"/>
      <c r="DZ521"/>
      <c r="EA521"/>
      <c r="EB521"/>
      <c r="EC521"/>
      <c r="ED521"/>
      <c r="EE521"/>
      <c r="EF521"/>
      <c r="EG521"/>
      <c r="EH521"/>
      <c r="EI521"/>
      <c r="EJ521"/>
      <c r="EK521"/>
      <c r="EL521"/>
      <c r="EM521"/>
      <c r="EN521"/>
      <c r="EO521"/>
      <c r="EP521"/>
      <c r="EQ521"/>
      <c r="ER521"/>
      <c r="ES521"/>
      <c r="ET521"/>
      <c r="EU521"/>
      <c r="EV521"/>
      <c r="EW521"/>
      <c r="EX521"/>
      <c r="EY521"/>
      <c r="EZ521"/>
      <c r="FA521"/>
      <c r="FB521"/>
      <c r="FC521"/>
      <c r="FD521"/>
      <c r="FE521"/>
      <c r="FF521"/>
      <c r="FG521"/>
      <c r="FH521"/>
      <c r="FI521"/>
      <c r="FJ521"/>
      <c r="FK521"/>
      <c r="FL521"/>
      <c r="FM521"/>
      <c r="FN521"/>
      <c r="FO521"/>
      <c r="FP521"/>
      <c r="FQ521"/>
      <c r="FR521"/>
      <c r="FS521"/>
      <c r="FT521"/>
      <c r="FU521"/>
      <c r="FV521"/>
      <c r="FW521"/>
      <c r="FX521"/>
      <c r="FY521"/>
      <c r="FZ521"/>
      <c r="GA521"/>
      <c r="GB521"/>
      <c r="GC521"/>
      <c r="GD521"/>
      <c r="GE521"/>
      <c r="GF521"/>
      <c r="GG521"/>
      <c r="GH521"/>
      <c r="GI521"/>
      <c r="GJ521"/>
      <c r="GK521"/>
      <c r="GL521"/>
      <c r="GM521"/>
      <c r="GN521"/>
      <c r="GO521"/>
      <c r="GP521"/>
      <c r="GQ521"/>
      <c r="GR521"/>
      <c r="GS521"/>
      <c r="GT521"/>
      <c r="GU521"/>
      <c r="GV521"/>
      <c r="GW521"/>
      <c r="GX521"/>
      <c r="GY521"/>
      <c r="GZ521"/>
      <c r="HA521"/>
      <c r="HB521"/>
      <c r="HC521"/>
      <c r="HD521"/>
      <c r="HE521"/>
      <c r="HF521"/>
      <c r="HG521"/>
      <c r="HH521"/>
      <c r="HI521"/>
      <c r="HJ521"/>
      <c r="HK521"/>
      <c r="HL521"/>
      <c r="HM521"/>
      <c r="HN521"/>
      <c r="HO521"/>
      <c r="HP521"/>
      <c r="HQ521"/>
      <c r="HR521"/>
      <c r="HS521"/>
      <c r="HT521"/>
      <c r="HU521"/>
      <c r="HV521"/>
      <c r="HW521"/>
      <c r="HX521"/>
      <c r="HY521"/>
      <c r="HZ521"/>
      <c r="IA521"/>
      <c r="IB521"/>
      <c r="IC521"/>
      <c r="ID521"/>
      <c r="IE521"/>
      <c r="IF521"/>
      <c r="IG521"/>
      <c r="IH521"/>
      <c r="II521"/>
      <c r="IJ521"/>
      <c r="IK521"/>
      <c r="IL521"/>
      <c r="IM521"/>
      <c r="IN521"/>
      <c r="IO521"/>
      <c r="IP521"/>
      <c r="IQ521"/>
      <c r="IR521"/>
      <c r="IS521"/>
      <c r="IT521"/>
      <c r="IU521"/>
      <c r="IV521"/>
      <c r="IW521"/>
      <c r="IX521"/>
      <c r="IY521"/>
      <c r="IZ521"/>
      <c r="JA521"/>
      <c r="JB521"/>
      <c r="JC521"/>
      <c r="JD521"/>
      <c r="JE521"/>
      <c r="JF521"/>
      <c r="JG521"/>
      <c r="JH521"/>
      <c r="JI521"/>
      <c r="JJ521"/>
      <c r="JK521"/>
      <c r="JL521"/>
      <c r="JM521"/>
      <c r="JN521"/>
      <c r="JO521"/>
      <c r="JP521"/>
      <c r="JQ521"/>
      <c r="JR521"/>
      <c r="JS521"/>
      <c r="JT521"/>
      <c r="JU521"/>
      <c r="JV521"/>
      <c r="JW521"/>
      <c r="JX521"/>
      <c r="JY521"/>
      <c r="JZ521"/>
      <c r="KA521"/>
      <c r="KB521"/>
      <c r="KC521"/>
      <c r="KD521"/>
      <c r="KE521"/>
      <c r="KF521"/>
      <c r="KG521"/>
      <c r="KH521"/>
      <c r="KI521"/>
      <c r="KJ521"/>
      <c r="KK521"/>
      <c r="KL521"/>
      <c r="KM521"/>
      <c r="KN521"/>
      <c r="KO521"/>
      <c r="KP521"/>
      <c r="KQ521"/>
      <c r="KR521"/>
      <c r="KS521"/>
      <c r="KT521"/>
      <c r="KU521"/>
      <c r="KV521"/>
      <c r="KW521"/>
      <c r="KX521"/>
      <c r="KY521"/>
      <c r="KZ521"/>
      <c r="LA521"/>
      <c r="LB521"/>
      <c r="LC521"/>
      <c r="LD521"/>
      <c r="LE521"/>
      <c r="LF521"/>
      <c r="LG521"/>
      <c r="LH521"/>
      <c r="LI521"/>
      <c r="LJ521"/>
      <c r="LK521"/>
      <c r="LL521"/>
      <c r="LM521"/>
      <c r="LN521"/>
      <c r="LO521"/>
      <c r="LP521"/>
      <c r="LQ521"/>
      <c r="LR521"/>
      <c r="LS521"/>
      <c r="LT521"/>
      <c r="LU521"/>
      <c r="LV521"/>
      <c r="LW521"/>
      <c r="LX521"/>
      <c r="LY521"/>
      <c r="LZ521"/>
      <c r="MA521"/>
      <c r="MB521"/>
      <c r="MC521"/>
      <c r="MD521"/>
      <c r="ME521"/>
      <c r="MF521"/>
      <c r="MG521"/>
      <c r="MH521"/>
      <c r="MI521"/>
      <c r="MJ521"/>
      <c r="MK521"/>
      <c r="ML521"/>
      <c r="MM521"/>
      <c r="MN521"/>
      <c r="MO521"/>
      <c r="MP521"/>
      <c r="MQ521"/>
      <c r="MR521"/>
      <c r="MS521"/>
      <c r="MT521"/>
      <c r="MU521"/>
      <c r="MV521"/>
      <c r="MW521"/>
      <c r="MX521"/>
      <c r="MY521"/>
      <c r="MZ521"/>
      <c r="NA521"/>
      <c r="NB521"/>
      <c r="NC521"/>
      <c r="ND521"/>
      <c r="NE521"/>
      <c r="NF521"/>
      <c r="NG521"/>
      <c r="NH521"/>
      <c r="NI521"/>
      <c r="NJ521"/>
      <c r="NK521"/>
      <c r="NL521"/>
      <c r="NM521"/>
      <c r="NN521"/>
      <c r="NO521"/>
      <c r="NP521"/>
      <c r="NQ521"/>
      <c r="NR521"/>
      <c r="NS521"/>
      <c r="NT521"/>
      <c r="NU521"/>
      <c r="NV521"/>
      <c r="NW521"/>
      <c r="NX521"/>
      <c r="NY521"/>
      <c r="NZ521"/>
      <c r="OA521"/>
      <c r="OB521"/>
      <c r="OC521"/>
      <c r="OD521"/>
      <c r="OE521"/>
      <c r="OF521"/>
      <c r="OG521"/>
      <c r="OH521"/>
      <c r="OI521"/>
      <c r="OJ521"/>
      <c r="OK521"/>
      <c r="OL521"/>
      <c r="OM521"/>
      <c r="ON521"/>
      <c r="OO521"/>
      <c r="OP521"/>
      <c r="OQ521"/>
      <c r="OR521"/>
      <c r="OS521"/>
      <c r="OT521"/>
      <c r="OU521"/>
      <c r="OV521"/>
      <c r="OW521"/>
      <c r="OX521"/>
      <c r="OY521"/>
      <c r="OZ521"/>
      <c r="PA521"/>
      <c r="PB521"/>
      <c r="PC521"/>
      <c r="PD521"/>
      <c r="PE521"/>
      <c r="PF521"/>
      <c r="PG521"/>
      <c r="PH521"/>
      <c r="PI521"/>
      <c r="PJ521"/>
      <c r="PK521"/>
      <c r="PL521"/>
      <c r="PM521"/>
      <c r="PN521"/>
      <c r="PO521"/>
      <c r="PP521"/>
      <c r="PQ521"/>
      <c r="PR521"/>
      <c r="PS521"/>
      <c r="PT521"/>
      <c r="PU521"/>
      <c r="PV521"/>
      <c r="PW521"/>
      <c r="PX521"/>
      <c r="PY521"/>
      <c r="PZ521"/>
      <c r="QA521"/>
      <c r="QB521"/>
      <c r="QC521"/>
      <c r="QD521"/>
      <c r="QE521"/>
      <c r="QF521"/>
      <c r="QG521"/>
      <c r="QH521"/>
      <c r="QI521"/>
      <c r="QJ521"/>
      <c r="QK521"/>
      <c r="QL521"/>
      <c r="QM521"/>
      <c r="QN521"/>
      <c r="QO521"/>
      <c r="QP521"/>
      <c r="QQ521"/>
      <c r="QR521"/>
      <c r="QS521"/>
      <c r="QT521"/>
      <c r="QU521"/>
      <c r="QV521"/>
      <c r="QW521"/>
      <c r="QX521"/>
      <c r="QY521"/>
      <c r="QZ521"/>
      <c r="RA521"/>
      <c r="RB521"/>
      <c r="RC521"/>
      <c r="RD521"/>
      <c r="RE521"/>
      <c r="RF521"/>
      <c r="RG521"/>
      <c r="RH521"/>
      <c r="RI521"/>
      <c r="RJ521"/>
      <c r="RK521"/>
      <c r="RL521"/>
      <c r="RM521"/>
      <c r="RN521"/>
      <c r="RO521"/>
      <c r="RP521"/>
      <c r="RQ521"/>
      <c r="RR521"/>
      <c r="RS521"/>
      <c r="RT521"/>
      <c r="RU521"/>
      <c r="RV521"/>
      <c r="RW521"/>
      <c r="RX521"/>
      <c r="RY521"/>
      <c r="RZ521"/>
      <c r="SA521"/>
      <c r="SB521"/>
      <c r="SC521"/>
      <c r="SD521"/>
      <c r="SE521"/>
      <c r="SF521"/>
      <c r="SG521"/>
      <c r="SH521"/>
      <c r="SI521"/>
      <c r="SJ521"/>
      <c r="SK521"/>
      <c r="SL521"/>
      <c r="SM521"/>
      <c r="SN521"/>
      <c r="SO521"/>
      <c r="SP521"/>
    </row>
    <row r="522" spans="1:510" ht="16.5" customHeight="1" x14ac:dyDescent="0.2">
      <c r="A522" s="20">
        <v>1743</v>
      </c>
      <c r="B522" s="34" t="s">
        <v>70</v>
      </c>
      <c r="C522" s="34" t="s">
        <v>97</v>
      </c>
      <c r="D522" s="20" t="s">
        <v>51</v>
      </c>
      <c r="E522" s="20" t="s">
        <v>1345</v>
      </c>
      <c r="F522" s="22" t="s">
        <v>88</v>
      </c>
      <c r="G522" s="34" t="s">
        <v>42</v>
      </c>
      <c r="H522" s="20" t="s">
        <v>89</v>
      </c>
      <c r="I522" s="20" t="s">
        <v>27</v>
      </c>
      <c r="J522" s="35" t="s">
        <v>687</v>
      </c>
      <c r="K522" s="36"/>
      <c r="L522" s="36"/>
      <c r="M522" s="36"/>
      <c r="N522" s="36"/>
      <c r="O522" s="55">
        <v>4500000000</v>
      </c>
      <c r="P522" s="37"/>
      <c r="Q522" s="34">
        <v>1</v>
      </c>
      <c r="R522" s="38"/>
      <c r="S522" s="39" t="s">
        <v>36</v>
      </c>
      <c r="T522" s="37">
        <f t="shared" si="9"/>
        <v>4500000000</v>
      </c>
      <c r="U522" s="27" t="s">
        <v>39</v>
      </c>
      <c r="V522" s="28" t="s">
        <v>40</v>
      </c>
      <c r="W522"/>
      <c r="X522"/>
      <c r="Y522"/>
      <c r="Z522"/>
      <c r="AA522"/>
      <c r="AB522"/>
      <c r="AC522"/>
      <c r="AD522"/>
      <c r="AE522"/>
      <c r="AF522"/>
      <c r="AG522"/>
      <c r="AH522"/>
      <c r="AI522"/>
      <c r="AJ522"/>
      <c r="AK522"/>
      <c r="AL522"/>
      <c r="AM522"/>
      <c r="AN522"/>
      <c r="AO522"/>
      <c r="AP522"/>
      <c r="AQ522"/>
      <c r="AR522"/>
      <c r="AS522"/>
      <c r="AT522"/>
      <c r="AU522"/>
      <c r="AV522"/>
      <c r="AW522"/>
      <c r="AX522"/>
      <c r="AY522"/>
      <c r="AZ522"/>
      <c r="BA522"/>
      <c r="BB522"/>
      <c r="BC522"/>
      <c r="BD522"/>
      <c r="BE522"/>
      <c r="BF522"/>
      <c r="BG522"/>
      <c r="BH522"/>
      <c r="BI522"/>
      <c r="BJ522"/>
      <c r="BK522"/>
      <c r="BL522"/>
      <c r="BM522"/>
      <c r="BN522"/>
      <c r="BO522"/>
      <c r="BP522"/>
      <c r="BQ522"/>
      <c r="BR522"/>
      <c r="BS522"/>
      <c r="BT522"/>
      <c r="BU522"/>
      <c r="BV522"/>
      <c r="BW522"/>
      <c r="BX522"/>
      <c r="BY522"/>
      <c r="BZ522"/>
      <c r="CA522"/>
      <c r="CB522"/>
      <c r="CC522"/>
      <c r="CD522"/>
      <c r="CE522"/>
      <c r="CF522"/>
      <c r="CG522"/>
      <c r="CH522"/>
      <c r="CI522"/>
      <c r="CJ522"/>
      <c r="CK522"/>
      <c r="CL522"/>
      <c r="CM522"/>
      <c r="CN522"/>
      <c r="CO522"/>
      <c r="CP522"/>
      <c r="CQ522"/>
      <c r="CR522"/>
      <c r="CS522"/>
      <c r="CT522"/>
      <c r="CU522"/>
      <c r="CV522"/>
      <c r="CW522"/>
      <c r="CX522"/>
      <c r="CY522"/>
      <c r="CZ522"/>
      <c r="DA522"/>
      <c r="DB522"/>
      <c r="DC522"/>
      <c r="DD522"/>
      <c r="DE522"/>
      <c r="DF522"/>
      <c r="DG522"/>
      <c r="DH522"/>
      <c r="DI522"/>
      <c r="DJ522"/>
      <c r="DK522"/>
      <c r="DL522"/>
      <c r="DM522"/>
      <c r="DN522"/>
      <c r="DO522"/>
      <c r="DP522"/>
      <c r="DQ522"/>
      <c r="DR522"/>
      <c r="DS522"/>
      <c r="DT522"/>
      <c r="DU522"/>
      <c r="DV522"/>
      <c r="DW522"/>
      <c r="DX522"/>
      <c r="DY522"/>
      <c r="DZ522"/>
      <c r="EA522"/>
      <c r="EB522"/>
      <c r="EC522"/>
      <c r="ED522"/>
      <c r="EE522"/>
      <c r="EF522"/>
      <c r="EG522"/>
      <c r="EH522"/>
      <c r="EI522"/>
      <c r="EJ522"/>
      <c r="EK522"/>
      <c r="EL522"/>
      <c r="EM522"/>
      <c r="EN522"/>
      <c r="EO522"/>
      <c r="EP522"/>
      <c r="EQ522"/>
      <c r="ER522"/>
      <c r="ES522"/>
      <c r="ET522"/>
      <c r="EU522"/>
      <c r="EV522"/>
      <c r="EW522"/>
      <c r="EX522"/>
      <c r="EY522"/>
      <c r="EZ522"/>
      <c r="FA522"/>
      <c r="FB522"/>
      <c r="FC522"/>
      <c r="FD522"/>
      <c r="FE522"/>
      <c r="FF522"/>
      <c r="FG522"/>
      <c r="FH522"/>
      <c r="FI522"/>
      <c r="FJ522"/>
      <c r="FK522"/>
      <c r="FL522"/>
      <c r="FM522"/>
      <c r="FN522"/>
      <c r="FO522"/>
      <c r="FP522"/>
      <c r="FQ522"/>
      <c r="FR522"/>
      <c r="FS522"/>
      <c r="FT522"/>
      <c r="FU522"/>
      <c r="FV522"/>
      <c r="FW522"/>
      <c r="FX522"/>
      <c r="FY522"/>
      <c r="FZ522"/>
      <c r="GA522"/>
      <c r="GB522"/>
      <c r="GC522"/>
      <c r="GD522"/>
      <c r="GE522"/>
      <c r="GF522"/>
      <c r="GG522"/>
      <c r="GH522"/>
      <c r="GI522"/>
      <c r="GJ522"/>
      <c r="GK522"/>
      <c r="GL522"/>
      <c r="GM522"/>
      <c r="GN522"/>
      <c r="GO522"/>
      <c r="GP522"/>
      <c r="GQ522"/>
      <c r="GR522"/>
      <c r="GS522"/>
      <c r="GT522"/>
      <c r="GU522"/>
      <c r="GV522"/>
      <c r="GW522"/>
      <c r="GX522"/>
      <c r="GY522"/>
      <c r="GZ522"/>
      <c r="HA522"/>
      <c r="HB522"/>
      <c r="HC522"/>
      <c r="HD522"/>
      <c r="HE522"/>
      <c r="HF522"/>
      <c r="HG522"/>
      <c r="HH522"/>
      <c r="HI522"/>
      <c r="HJ522"/>
      <c r="HK522"/>
      <c r="HL522"/>
      <c r="HM522"/>
      <c r="HN522"/>
      <c r="HO522"/>
      <c r="HP522"/>
      <c r="HQ522"/>
      <c r="HR522"/>
      <c r="HS522"/>
      <c r="HT522"/>
      <c r="HU522"/>
      <c r="HV522"/>
      <c r="HW522"/>
      <c r="HX522"/>
      <c r="HY522"/>
      <c r="HZ522"/>
      <c r="IA522"/>
      <c r="IB522"/>
      <c r="IC522"/>
      <c r="ID522"/>
      <c r="IE522"/>
      <c r="IF522"/>
      <c r="IG522"/>
      <c r="IH522"/>
      <c r="II522"/>
      <c r="IJ522"/>
      <c r="IK522"/>
      <c r="IL522"/>
      <c r="IM522"/>
      <c r="IN522"/>
      <c r="IO522"/>
      <c r="IP522"/>
      <c r="IQ522"/>
      <c r="IR522"/>
      <c r="IS522"/>
      <c r="IT522"/>
      <c r="IU522"/>
      <c r="IV522"/>
      <c r="IW522"/>
      <c r="IX522"/>
      <c r="IY522"/>
      <c r="IZ522"/>
      <c r="JA522"/>
      <c r="JB522"/>
      <c r="JC522"/>
      <c r="JD522"/>
      <c r="JE522"/>
      <c r="JF522"/>
      <c r="JG522"/>
      <c r="JH522"/>
      <c r="JI522"/>
      <c r="JJ522"/>
      <c r="JK522"/>
      <c r="JL522"/>
      <c r="JM522"/>
      <c r="JN522"/>
      <c r="JO522"/>
      <c r="JP522"/>
      <c r="JQ522"/>
      <c r="JR522"/>
      <c r="JS522"/>
      <c r="JT522"/>
      <c r="JU522"/>
      <c r="JV522"/>
      <c r="JW522"/>
      <c r="JX522"/>
      <c r="JY522"/>
      <c r="JZ522"/>
      <c r="KA522"/>
      <c r="KB522"/>
      <c r="KC522"/>
      <c r="KD522"/>
      <c r="KE522"/>
      <c r="KF522"/>
      <c r="KG522"/>
      <c r="KH522"/>
      <c r="KI522"/>
      <c r="KJ522"/>
      <c r="KK522"/>
      <c r="KL522"/>
      <c r="KM522"/>
      <c r="KN522"/>
      <c r="KO522"/>
      <c r="KP522"/>
      <c r="KQ522"/>
      <c r="KR522"/>
      <c r="KS522"/>
      <c r="KT522"/>
      <c r="KU522"/>
      <c r="KV522"/>
      <c r="KW522"/>
      <c r="KX522"/>
      <c r="KY522"/>
      <c r="KZ522"/>
      <c r="LA522"/>
      <c r="LB522"/>
      <c r="LC522"/>
      <c r="LD522"/>
      <c r="LE522"/>
      <c r="LF522"/>
      <c r="LG522"/>
      <c r="LH522"/>
      <c r="LI522"/>
      <c r="LJ522"/>
      <c r="LK522"/>
      <c r="LL522"/>
      <c r="LM522"/>
      <c r="LN522"/>
      <c r="LO522"/>
      <c r="LP522"/>
      <c r="LQ522"/>
      <c r="LR522"/>
      <c r="LS522"/>
      <c r="LT522"/>
      <c r="LU522"/>
      <c r="LV522"/>
      <c r="LW522"/>
      <c r="LX522"/>
      <c r="LY522"/>
      <c r="LZ522"/>
      <c r="MA522"/>
      <c r="MB522"/>
      <c r="MC522"/>
      <c r="MD522"/>
      <c r="ME522"/>
      <c r="MF522"/>
      <c r="MG522"/>
      <c r="MH522"/>
      <c r="MI522"/>
      <c r="MJ522"/>
      <c r="MK522"/>
      <c r="ML522"/>
      <c r="MM522"/>
      <c r="MN522"/>
      <c r="MO522"/>
      <c r="MP522"/>
      <c r="MQ522"/>
      <c r="MR522"/>
      <c r="MS522"/>
      <c r="MT522"/>
      <c r="MU522"/>
      <c r="MV522"/>
      <c r="MW522"/>
      <c r="MX522"/>
      <c r="MY522"/>
      <c r="MZ522"/>
      <c r="NA522"/>
      <c r="NB522"/>
      <c r="NC522"/>
      <c r="ND522"/>
      <c r="NE522"/>
      <c r="NF522"/>
      <c r="NG522"/>
      <c r="NH522"/>
      <c r="NI522"/>
      <c r="NJ522"/>
      <c r="NK522"/>
      <c r="NL522"/>
      <c r="NM522"/>
      <c r="NN522"/>
      <c r="NO522"/>
      <c r="NP522"/>
      <c r="NQ522"/>
      <c r="NR522"/>
      <c r="NS522"/>
      <c r="NT522"/>
      <c r="NU522"/>
      <c r="NV522"/>
      <c r="NW522"/>
      <c r="NX522"/>
      <c r="NY522"/>
      <c r="NZ522"/>
      <c r="OA522"/>
      <c r="OB522"/>
      <c r="OC522"/>
      <c r="OD522"/>
      <c r="OE522"/>
      <c r="OF522"/>
      <c r="OG522"/>
      <c r="OH522"/>
      <c r="OI522"/>
      <c r="OJ522"/>
      <c r="OK522"/>
      <c r="OL522"/>
      <c r="OM522"/>
      <c r="ON522"/>
      <c r="OO522"/>
      <c r="OP522"/>
      <c r="OQ522"/>
      <c r="OR522"/>
      <c r="OS522"/>
      <c r="OT522"/>
      <c r="OU522"/>
      <c r="OV522"/>
      <c r="OW522"/>
      <c r="OX522"/>
      <c r="OY522"/>
      <c r="OZ522"/>
      <c r="PA522"/>
      <c r="PB522"/>
      <c r="PC522"/>
      <c r="PD522"/>
      <c r="PE522"/>
      <c r="PF522"/>
      <c r="PG522"/>
      <c r="PH522"/>
      <c r="PI522"/>
      <c r="PJ522"/>
      <c r="PK522"/>
      <c r="PL522"/>
      <c r="PM522"/>
      <c r="PN522"/>
      <c r="PO522"/>
      <c r="PP522"/>
      <c r="PQ522"/>
      <c r="PR522"/>
      <c r="PS522"/>
      <c r="PT522"/>
      <c r="PU522"/>
      <c r="PV522"/>
      <c r="PW522"/>
      <c r="PX522"/>
      <c r="PY522"/>
      <c r="PZ522"/>
      <c r="QA522"/>
      <c r="QB522"/>
      <c r="QC522"/>
      <c r="QD522"/>
      <c r="QE522"/>
      <c r="QF522"/>
      <c r="QG522"/>
      <c r="QH522"/>
      <c r="QI522"/>
      <c r="QJ522"/>
      <c r="QK522"/>
      <c r="QL522"/>
      <c r="QM522"/>
      <c r="QN522"/>
      <c r="QO522"/>
      <c r="QP522"/>
      <c r="QQ522"/>
      <c r="QR522"/>
      <c r="QS522"/>
      <c r="QT522"/>
      <c r="QU522"/>
      <c r="QV522"/>
      <c r="QW522"/>
      <c r="QX522"/>
      <c r="QY522"/>
      <c r="QZ522"/>
      <c r="RA522"/>
      <c r="RB522"/>
      <c r="RC522"/>
      <c r="RD522"/>
      <c r="RE522"/>
      <c r="RF522"/>
      <c r="RG522"/>
      <c r="RH522"/>
      <c r="RI522"/>
      <c r="RJ522"/>
      <c r="RK522"/>
      <c r="RL522"/>
      <c r="RM522"/>
      <c r="RN522"/>
      <c r="RO522"/>
      <c r="RP522"/>
      <c r="RQ522"/>
      <c r="RR522"/>
      <c r="RS522"/>
      <c r="RT522"/>
      <c r="RU522"/>
      <c r="RV522"/>
      <c r="RW522"/>
      <c r="RX522"/>
      <c r="RY522"/>
      <c r="RZ522"/>
      <c r="SA522"/>
      <c r="SB522"/>
      <c r="SC522"/>
      <c r="SD522"/>
      <c r="SE522"/>
      <c r="SF522"/>
      <c r="SG522"/>
      <c r="SH522"/>
      <c r="SI522"/>
      <c r="SJ522"/>
      <c r="SK522"/>
      <c r="SL522"/>
      <c r="SM522"/>
      <c r="SN522"/>
      <c r="SO522"/>
      <c r="SP522"/>
    </row>
    <row r="523" spans="1:510" ht="16.5" customHeight="1" x14ac:dyDescent="0.2">
      <c r="A523" s="20">
        <v>1744</v>
      </c>
      <c r="B523" s="34" t="s">
        <v>70</v>
      </c>
      <c r="C523" s="34" t="s">
        <v>97</v>
      </c>
      <c r="D523" s="20" t="s">
        <v>51</v>
      </c>
      <c r="E523" s="20" t="s">
        <v>1345</v>
      </c>
      <c r="F523" s="22" t="s">
        <v>88</v>
      </c>
      <c r="G523" s="34" t="s">
        <v>42</v>
      </c>
      <c r="H523" s="20" t="s">
        <v>89</v>
      </c>
      <c r="I523" s="20" t="s">
        <v>27</v>
      </c>
      <c r="J523" s="35" t="s">
        <v>688</v>
      </c>
      <c r="K523" s="36"/>
      <c r="L523" s="36"/>
      <c r="M523" s="36"/>
      <c r="N523" s="36"/>
      <c r="O523" s="34"/>
      <c r="P523" s="37">
        <v>613847696</v>
      </c>
      <c r="Q523" s="34">
        <v>12</v>
      </c>
      <c r="R523" s="25">
        <v>45658</v>
      </c>
      <c r="S523" s="39" t="s">
        <v>36</v>
      </c>
      <c r="T523" s="37">
        <f t="shared" si="9"/>
        <v>7366172352</v>
      </c>
      <c r="U523" s="27" t="s">
        <v>39</v>
      </c>
      <c r="V523" s="28" t="s">
        <v>40</v>
      </c>
      <c r="W523"/>
      <c r="X523"/>
      <c r="Y523"/>
      <c r="Z523"/>
      <c r="AA523"/>
      <c r="AB523"/>
      <c r="AC523"/>
      <c r="AD523"/>
      <c r="AE523"/>
      <c r="AF523"/>
      <c r="AG523"/>
      <c r="AH523"/>
      <c r="AI523"/>
      <c r="AJ523"/>
      <c r="AK523"/>
      <c r="AL523"/>
      <c r="AM523"/>
      <c r="AN523"/>
      <c r="AO523"/>
      <c r="AP523"/>
      <c r="AQ523"/>
      <c r="AR523"/>
      <c r="AS523"/>
      <c r="AT523"/>
      <c r="AU523"/>
      <c r="AV523"/>
      <c r="AW523"/>
      <c r="AX523"/>
      <c r="AY523"/>
      <c r="AZ523"/>
      <c r="BA523"/>
      <c r="BB523"/>
      <c r="BC523"/>
      <c r="BD523"/>
      <c r="BE523"/>
      <c r="BF523"/>
      <c r="BG523"/>
      <c r="BH523"/>
      <c r="BI523"/>
      <c r="BJ523"/>
      <c r="BK523"/>
      <c r="BL523"/>
      <c r="BM523"/>
      <c r="BN523"/>
      <c r="BO523"/>
      <c r="BP523"/>
      <c r="BQ523"/>
      <c r="BR523"/>
      <c r="BS523"/>
      <c r="BT523"/>
      <c r="BU523"/>
      <c r="BV523"/>
      <c r="BW523"/>
      <c r="BX523"/>
      <c r="BY523"/>
      <c r="BZ523"/>
      <c r="CA523"/>
      <c r="CB523"/>
      <c r="CC523"/>
      <c r="CD523"/>
      <c r="CE523"/>
      <c r="CF523"/>
      <c r="CG523"/>
      <c r="CH523"/>
      <c r="CI523"/>
      <c r="CJ523"/>
      <c r="CK523"/>
      <c r="CL523"/>
      <c r="CM523"/>
      <c r="CN523"/>
      <c r="CO523"/>
      <c r="CP523"/>
      <c r="CQ523"/>
      <c r="CR523"/>
      <c r="CS523"/>
      <c r="CT523"/>
      <c r="CU523"/>
      <c r="CV523"/>
      <c r="CW523"/>
      <c r="CX523"/>
      <c r="CY523"/>
      <c r="CZ523"/>
      <c r="DA523"/>
      <c r="DB523"/>
      <c r="DC523"/>
      <c r="DD523"/>
      <c r="DE523"/>
      <c r="DF523"/>
      <c r="DG523"/>
      <c r="DH523"/>
      <c r="DI523"/>
      <c r="DJ523"/>
      <c r="DK523"/>
      <c r="DL523"/>
      <c r="DM523"/>
      <c r="DN523"/>
      <c r="DO523"/>
      <c r="DP523"/>
      <c r="DQ523"/>
      <c r="DR523"/>
      <c r="DS523"/>
      <c r="DT523"/>
      <c r="DU523"/>
      <c r="DV523"/>
      <c r="DW523"/>
      <c r="DX523"/>
      <c r="DY523"/>
      <c r="DZ523"/>
      <c r="EA523"/>
      <c r="EB523"/>
      <c r="EC523"/>
      <c r="ED523"/>
      <c r="EE523"/>
      <c r="EF523"/>
      <c r="EG523"/>
      <c r="EH523"/>
      <c r="EI523"/>
      <c r="EJ523"/>
      <c r="EK523"/>
      <c r="EL523"/>
      <c r="EM523"/>
      <c r="EN523"/>
      <c r="EO523"/>
      <c r="EP523"/>
      <c r="EQ523"/>
      <c r="ER523"/>
      <c r="ES523"/>
      <c r="ET523"/>
      <c r="EU523"/>
      <c r="EV523"/>
      <c r="EW523"/>
      <c r="EX523"/>
      <c r="EY523"/>
      <c r="EZ523"/>
      <c r="FA523"/>
      <c r="FB523"/>
      <c r="FC523"/>
      <c r="FD523"/>
      <c r="FE523"/>
      <c r="FF523"/>
      <c r="FG523"/>
      <c r="FH523"/>
      <c r="FI523"/>
      <c r="FJ523"/>
      <c r="FK523"/>
      <c r="FL523"/>
      <c r="FM523"/>
      <c r="FN523"/>
      <c r="FO523"/>
      <c r="FP523"/>
      <c r="FQ523"/>
      <c r="FR523"/>
      <c r="FS523"/>
      <c r="FT523"/>
      <c r="FU523"/>
      <c r="FV523"/>
      <c r="FW523"/>
      <c r="FX523"/>
      <c r="FY523"/>
      <c r="FZ523"/>
      <c r="GA523"/>
      <c r="GB523"/>
      <c r="GC523"/>
      <c r="GD523"/>
      <c r="GE523"/>
      <c r="GF523"/>
      <c r="GG523"/>
      <c r="GH523"/>
      <c r="GI523"/>
      <c r="GJ523"/>
      <c r="GK523"/>
      <c r="GL523"/>
      <c r="GM523"/>
      <c r="GN523"/>
      <c r="GO523"/>
      <c r="GP523"/>
      <c r="GQ523"/>
      <c r="GR523"/>
      <c r="GS523"/>
      <c r="GT523"/>
      <c r="GU523"/>
      <c r="GV523"/>
      <c r="GW523"/>
      <c r="GX523"/>
      <c r="GY523"/>
      <c r="GZ523"/>
      <c r="HA523"/>
      <c r="HB523"/>
      <c r="HC523"/>
      <c r="HD523"/>
      <c r="HE523"/>
      <c r="HF523"/>
      <c r="HG523"/>
      <c r="HH523"/>
      <c r="HI523"/>
      <c r="HJ523"/>
      <c r="HK523"/>
      <c r="HL523"/>
      <c r="HM523"/>
      <c r="HN523"/>
      <c r="HO523"/>
      <c r="HP523"/>
      <c r="HQ523"/>
      <c r="HR523"/>
      <c r="HS523"/>
      <c r="HT523"/>
      <c r="HU523"/>
      <c r="HV523"/>
      <c r="HW523"/>
      <c r="HX523"/>
      <c r="HY523"/>
      <c r="HZ523"/>
      <c r="IA523"/>
      <c r="IB523"/>
      <c r="IC523"/>
      <c r="ID523"/>
      <c r="IE523"/>
      <c r="IF523"/>
      <c r="IG523"/>
      <c r="IH523"/>
      <c r="II523"/>
      <c r="IJ523"/>
      <c r="IK523"/>
      <c r="IL523"/>
      <c r="IM523"/>
      <c r="IN523"/>
      <c r="IO523"/>
      <c r="IP523"/>
      <c r="IQ523"/>
      <c r="IR523"/>
      <c r="IS523"/>
      <c r="IT523"/>
      <c r="IU523"/>
      <c r="IV523"/>
      <c r="IW523"/>
      <c r="IX523"/>
      <c r="IY523"/>
      <c r="IZ523"/>
      <c r="JA523"/>
      <c r="JB523"/>
      <c r="JC523"/>
      <c r="JD523"/>
      <c r="JE523"/>
      <c r="JF523"/>
      <c r="JG523"/>
      <c r="JH523"/>
      <c r="JI523"/>
      <c r="JJ523"/>
      <c r="JK523"/>
      <c r="JL523"/>
      <c r="JM523"/>
      <c r="JN523"/>
      <c r="JO523"/>
      <c r="JP523"/>
      <c r="JQ523"/>
      <c r="JR523"/>
      <c r="JS523"/>
      <c r="JT523"/>
      <c r="JU523"/>
      <c r="JV523"/>
      <c r="JW523"/>
      <c r="JX523"/>
      <c r="JY523"/>
      <c r="JZ523"/>
      <c r="KA523"/>
      <c r="KB523"/>
      <c r="KC523"/>
      <c r="KD523"/>
      <c r="KE523"/>
      <c r="KF523"/>
      <c r="KG523"/>
      <c r="KH523"/>
      <c r="KI523"/>
      <c r="KJ523"/>
      <c r="KK523"/>
      <c r="KL523"/>
      <c r="KM523"/>
      <c r="KN523"/>
      <c r="KO523"/>
      <c r="KP523"/>
      <c r="KQ523"/>
      <c r="KR523"/>
      <c r="KS523"/>
      <c r="KT523"/>
      <c r="KU523"/>
      <c r="KV523"/>
      <c r="KW523"/>
      <c r="KX523"/>
      <c r="KY523"/>
      <c r="KZ523"/>
      <c r="LA523"/>
      <c r="LB523"/>
      <c r="LC523"/>
      <c r="LD523"/>
      <c r="LE523"/>
      <c r="LF523"/>
      <c r="LG523"/>
      <c r="LH523"/>
      <c r="LI523"/>
      <c r="LJ523"/>
      <c r="LK523"/>
      <c r="LL523"/>
      <c r="LM523"/>
      <c r="LN523"/>
      <c r="LO523"/>
      <c r="LP523"/>
      <c r="LQ523"/>
      <c r="LR523"/>
      <c r="LS523"/>
      <c r="LT523"/>
      <c r="LU523"/>
      <c r="LV523"/>
      <c r="LW523"/>
      <c r="LX523"/>
      <c r="LY523"/>
      <c r="LZ523"/>
      <c r="MA523"/>
      <c r="MB523"/>
      <c r="MC523"/>
      <c r="MD523"/>
      <c r="ME523"/>
      <c r="MF523"/>
      <c r="MG523"/>
      <c r="MH523"/>
      <c r="MI523"/>
      <c r="MJ523"/>
      <c r="MK523"/>
      <c r="ML523"/>
      <c r="MM523"/>
      <c r="MN523"/>
      <c r="MO523"/>
      <c r="MP523"/>
      <c r="MQ523"/>
      <c r="MR523"/>
      <c r="MS523"/>
      <c r="MT523"/>
      <c r="MU523"/>
      <c r="MV523"/>
      <c r="MW523"/>
      <c r="MX523"/>
      <c r="MY523"/>
      <c r="MZ523"/>
      <c r="NA523"/>
      <c r="NB523"/>
      <c r="NC523"/>
      <c r="ND523"/>
      <c r="NE523"/>
      <c r="NF523"/>
      <c r="NG523"/>
      <c r="NH523"/>
      <c r="NI523"/>
      <c r="NJ523"/>
      <c r="NK523"/>
      <c r="NL523"/>
      <c r="NM523"/>
      <c r="NN523"/>
      <c r="NO523"/>
      <c r="NP523"/>
      <c r="NQ523"/>
      <c r="NR523"/>
      <c r="NS523"/>
      <c r="NT523"/>
      <c r="NU523"/>
      <c r="NV523"/>
      <c r="NW523"/>
      <c r="NX523"/>
      <c r="NY523"/>
      <c r="NZ523"/>
      <c r="OA523"/>
      <c r="OB523"/>
      <c r="OC523"/>
      <c r="OD523"/>
      <c r="OE523"/>
      <c r="OF523"/>
      <c r="OG523"/>
      <c r="OH523"/>
      <c r="OI523"/>
      <c r="OJ523"/>
      <c r="OK523"/>
      <c r="OL523"/>
      <c r="OM523"/>
      <c r="ON523"/>
      <c r="OO523"/>
      <c r="OP523"/>
      <c r="OQ523"/>
      <c r="OR523"/>
      <c r="OS523"/>
      <c r="OT523"/>
      <c r="OU523"/>
      <c r="OV523"/>
      <c r="OW523"/>
      <c r="OX523"/>
      <c r="OY523"/>
      <c r="OZ523"/>
      <c r="PA523"/>
      <c r="PB523"/>
      <c r="PC523"/>
      <c r="PD523"/>
      <c r="PE523"/>
      <c r="PF523"/>
      <c r="PG523"/>
      <c r="PH523"/>
      <c r="PI523"/>
      <c r="PJ523"/>
      <c r="PK523"/>
      <c r="PL523"/>
      <c r="PM523"/>
      <c r="PN523"/>
      <c r="PO523"/>
      <c r="PP523"/>
      <c r="PQ523"/>
      <c r="PR523"/>
      <c r="PS523"/>
      <c r="PT523"/>
      <c r="PU523"/>
      <c r="PV523"/>
      <c r="PW523"/>
      <c r="PX523"/>
      <c r="PY523"/>
      <c r="PZ523"/>
      <c r="QA523"/>
      <c r="QB523"/>
      <c r="QC523"/>
      <c r="QD523"/>
      <c r="QE523"/>
      <c r="QF523"/>
      <c r="QG523"/>
      <c r="QH523"/>
      <c r="QI523"/>
      <c r="QJ523"/>
      <c r="QK523"/>
      <c r="QL523"/>
      <c r="QM523"/>
      <c r="QN523"/>
      <c r="QO523"/>
      <c r="QP523"/>
      <c r="QQ523"/>
      <c r="QR523"/>
      <c r="QS523"/>
      <c r="QT523"/>
      <c r="QU523"/>
      <c r="QV523"/>
      <c r="QW523"/>
      <c r="QX523"/>
      <c r="QY523"/>
      <c r="QZ523"/>
      <c r="RA523"/>
      <c r="RB523"/>
      <c r="RC523"/>
      <c r="RD523"/>
      <c r="RE523"/>
      <c r="RF523"/>
      <c r="RG523"/>
      <c r="RH523"/>
      <c r="RI523"/>
      <c r="RJ523"/>
      <c r="RK523"/>
      <c r="RL523"/>
      <c r="RM523"/>
      <c r="RN523"/>
      <c r="RO523"/>
      <c r="RP523"/>
      <c r="RQ523"/>
      <c r="RR523"/>
      <c r="RS523"/>
      <c r="RT523"/>
      <c r="RU523"/>
      <c r="RV523"/>
      <c r="RW523"/>
      <c r="RX523"/>
      <c r="RY523"/>
      <c r="RZ523"/>
      <c r="SA523"/>
      <c r="SB523"/>
      <c r="SC523"/>
      <c r="SD523"/>
      <c r="SE523"/>
      <c r="SF523"/>
      <c r="SG523"/>
      <c r="SH523"/>
      <c r="SI523"/>
      <c r="SJ523"/>
      <c r="SK523"/>
      <c r="SL523"/>
      <c r="SM523"/>
      <c r="SN523"/>
      <c r="SO523"/>
      <c r="SP523"/>
    </row>
    <row r="524" spans="1:510" ht="16.5" customHeight="1" x14ac:dyDescent="0.2">
      <c r="A524" s="20">
        <v>1745</v>
      </c>
      <c r="B524" s="34" t="s">
        <v>70</v>
      </c>
      <c r="C524" s="34" t="s">
        <v>97</v>
      </c>
      <c r="D524" s="20" t="s">
        <v>51</v>
      </c>
      <c r="E524" s="20" t="s">
        <v>1345</v>
      </c>
      <c r="F524" s="22" t="s">
        <v>88</v>
      </c>
      <c r="G524" s="34" t="s">
        <v>42</v>
      </c>
      <c r="H524" s="20" t="s">
        <v>89</v>
      </c>
      <c r="I524" s="20" t="s">
        <v>27</v>
      </c>
      <c r="J524" s="35" t="s">
        <v>689</v>
      </c>
      <c r="K524" s="36"/>
      <c r="L524" s="36"/>
      <c r="M524" s="36"/>
      <c r="N524" s="36"/>
      <c r="O524" s="34"/>
      <c r="P524" s="37">
        <v>3767893423</v>
      </c>
      <c r="Q524" s="34">
        <v>2</v>
      </c>
      <c r="R524" s="25">
        <v>45658</v>
      </c>
      <c r="S524" s="39" t="s">
        <v>36</v>
      </c>
      <c r="T524" s="37">
        <f t="shared" si="9"/>
        <v>7535786846</v>
      </c>
      <c r="U524" s="27" t="s">
        <v>39</v>
      </c>
      <c r="V524" s="28" t="s">
        <v>40</v>
      </c>
      <c r="W524"/>
      <c r="X524"/>
      <c r="Y524"/>
      <c r="Z524"/>
      <c r="AA524"/>
      <c r="AB524"/>
      <c r="AC524"/>
      <c r="AD524"/>
      <c r="AE524"/>
      <c r="AF524"/>
      <c r="AG524"/>
      <c r="AH524"/>
      <c r="AI524"/>
      <c r="AJ524"/>
      <c r="AK524"/>
      <c r="AL524"/>
      <c r="AM524"/>
      <c r="AN524"/>
      <c r="AO524"/>
      <c r="AP524"/>
      <c r="AQ524"/>
      <c r="AR524"/>
      <c r="AS524"/>
      <c r="AT524"/>
      <c r="AU524"/>
      <c r="AV524"/>
      <c r="AW524"/>
      <c r="AX524"/>
      <c r="AY524"/>
      <c r="AZ524"/>
      <c r="BA524"/>
      <c r="BB524"/>
      <c r="BC524"/>
      <c r="BD524"/>
      <c r="BE524"/>
      <c r="BF524"/>
      <c r="BG524"/>
      <c r="BH524"/>
      <c r="BI524"/>
      <c r="BJ524"/>
      <c r="BK524"/>
      <c r="BL524"/>
      <c r="BM524"/>
      <c r="BN524"/>
      <c r="BO524"/>
      <c r="BP524"/>
      <c r="BQ524"/>
      <c r="BR524"/>
      <c r="BS524"/>
      <c r="BT524"/>
      <c r="BU524"/>
      <c r="BV524"/>
      <c r="BW524"/>
      <c r="BX524"/>
      <c r="BY524"/>
      <c r="BZ524"/>
      <c r="CA524"/>
      <c r="CB524"/>
      <c r="CC524"/>
      <c r="CD524"/>
      <c r="CE524"/>
      <c r="CF524"/>
      <c r="CG524"/>
      <c r="CH524"/>
      <c r="CI524"/>
      <c r="CJ524"/>
      <c r="CK524"/>
      <c r="CL524"/>
      <c r="CM524"/>
      <c r="CN524"/>
      <c r="CO524"/>
      <c r="CP524"/>
      <c r="CQ524"/>
      <c r="CR524"/>
      <c r="CS524"/>
      <c r="CT524"/>
      <c r="CU524"/>
      <c r="CV524"/>
      <c r="CW524"/>
      <c r="CX524"/>
      <c r="CY524"/>
      <c r="CZ524"/>
      <c r="DA524"/>
      <c r="DB524"/>
      <c r="DC524"/>
      <c r="DD524"/>
      <c r="DE524"/>
      <c r="DF524"/>
      <c r="DG524"/>
      <c r="DH524"/>
      <c r="DI524"/>
      <c r="DJ524"/>
      <c r="DK524"/>
      <c r="DL524"/>
      <c r="DM524"/>
      <c r="DN524"/>
      <c r="DO524"/>
      <c r="DP524"/>
      <c r="DQ524"/>
      <c r="DR524"/>
      <c r="DS524"/>
      <c r="DT524"/>
      <c r="DU524"/>
      <c r="DV524"/>
      <c r="DW524"/>
      <c r="DX524"/>
      <c r="DY524"/>
      <c r="DZ524"/>
      <c r="EA524"/>
      <c r="EB524"/>
      <c r="EC524"/>
      <c r="ED524"/>
      <c r="EE524"/>
      <c r="EF524"/>
      <c r="EG524"/>
      <c r="EH524"/>
      <c r="EI524"/>
      <c r="EJ524"/>
      <c r="EK524"/>
      <c r="EL524"/>
      <c r="EM524"/>
      <c r="EN524"/>
      <c r="EO524"/>
      <c r="EP524"/>
      <c r="EQ524"/>
      <c r="ER524"/>
      <c r="ES524"/>
      <c r="ET524"/>
      <c r="EU524"/>
      <c r="EV524"/>
      <c r="EW524"/>
      <c r="EX524"/>
      <c r="EY524"/>
      <c r="EZ524"/>
      <c r="FA524"/>
      <c r="FB524"/>
      <c r="FC524"/>
      <c r="FD524"/>
      <c r="FE524"/>
      <c r="FF524"/>
      <c r="FG524"/>
      <c r="FH524"/>
      <c r="FI524"/>
      <c r="FJ524"/>
      <c r="FK524"/>
      <c r="FL524"/>
      <c r="FM524"/>
      <c r="FN524"/>
      <c r="FO524"/>
      <c r="FP524"/>
      <c r="FQ524"/>
      <c r="FR524"/>
      <c r="FS524"/>
      <c r="FT524"/>
      <c r="FU524"/>
      <c r="FV524"/>
      <c r="FW524"/>
      <c r="FX524"/>
      <c r="FY524"/>
      <c r="FZ524"/>
      <c r="GA524"/>
      <c r="GB524"/>
      <c r="GC524"/>
      <c r="GD524"/>
      <c r="GE524"/>
      <c r="GF524"/>
      <c r="GG524"/>
      <c r="GH524"/>
      <c r="GI524"/>
      <c r="GJ524"/>
      <c r="GK524"/>
      <c r="GL524"/>
      <c r="GM524"/>
      <c r="GN524"/>
      <c r="GO524"/>
      <c r="GP524"/>
      <c r="GQ524"/>
      <c r="GR524"/>
      <c r="GS524"/>
      <c r="GT524"/>
      <c r="GU524"/>
      <c r="GV524"/>
      <c r="GW524"/>
      <c r="GX524"/>
      <c r="GY524"/>
      <c r="GZ524"/>
      <c r="HA524"/>
      <c r="HB524"/>
      <c r="HC524"/>
      <c r="HD524"/>
      <c r="HE524"/>
      <c r="HF524"/>
      <c r="HG524"/>
      <c r="HH524"/>
      <c r="HI524"/>
      <c r="HJ524"/>
      <c r="HK524"/>
      <c r="HL524"/>
      <c r="HM524"/>
      <c r="HN524"/>
      <c r="HO524"/>
      <c r="HP524"/>
      <c r="HQ524"/>
      <c r="HR524"/>
      <c r="HS524"/>
      <c r="HT524"/>
      <c r="HU524"/>
      <c r="HV524"/>
      <c r="HW524"/>
      <c r="HX524"/>
      <c r="HY524"/>
      <c r="HZ524"/>
      <c r="IA524"/>
      <c r="IB524"/>
      <c r="IC524"/>
      <c r="ID524"/>
      <c r="IE524"/>
      <c r="IF524"/>
      <c r="IG524"/>
      <c r="IH524"/>
      <c r="II524"/>
      <c r="IJ524"/>
      <c r="IK524"/>
      <c r="IL524"/>
      <c r="IM524"/>
      <c r="IN524"/>
      <c r="IO524"/>
      <c r="IP524"/>
      <c r="IQ524"/>
      <c r="IR524"/>
      <c r="IS524"/>
      <c r="IT524"/>
      <c r="IU524"/>
      <c r="IV524"/>
      <c r="IW524"/>
      <c r="IX524"/>
      <c r="IY524"/>
      <c r="IZ524"/>
      <c r="JA524"/>
      <c r="JB524"/>
      <c r="JC524"/>
      <c r="JD524"/>
      <c r="JE524"/>
      <c r="JF524"/>
      <c r="JG524"/>
      <c r="JH524"/>
      <c r="JI524"/>
      <c r="JJ524"/>
      <c r="JK524"/>
      <c r="JL524"/>
      <c r="JM524"/>
      <c r="JN524"/>
      <c r="JO524"/>
      <c r="JP524"/>
      <c r="JQ524"/>
      <c r="JR524"/>
      <c r="JS524"/>
      <c r="JT524"/>
      <c r="JU524"/>
      <c r="JV524"/>
      <c r="JW524"/>
      <c r="JX524"/>
      <c r="JY524"/>
      <c r="JZ524"/>
      <c r="KA524"/>
      <c r="KB524"/>
      <c r="KC524"/>
      <c r="KD524"/>
      <c r="KE524"/>
      <c r="KF524"/>
      <c r="KG524"/>
      <c r="KH524"/>
      <c r="KI524"/>
      <c r="KJ524"/>
      <c r="KK524"/>
      <c r="KL524"/>
      <c r="KM524"/>
      <c r="KN524"/>
      <c r="KO524"/>
      <c r="KP524"/>
      <c r="KQ524"/>
      <c r="KR524"/>
      <c r="KS524"/>
      <c r="KT524"/>
      <c r="KU524"/>
      <c r="KV524"/>
      <c r="KW524"/>
      <c r="KX524"/>
      <c r="KY524"/>
      <c r="KZ524"/>
      <c r="LA524"/>
      <c r="LB524"/>
      <c r="LC524"/>
      <c r="LD524"/>
      <c r="LE524"/>
      <c r="LF524"/>
      <c r="LG524"/>
      <c r="LH524"/>
      <c r="LI524"/>
      <c r="LJ524"/>
      <c r="LK524"/>
      <c r="LL524"/>
      <c r="LM524"/>
      <c r="LN524"/>
      <c r="LO524"/>
      <c r="LP524"/>
      <c r="LQ524"/>
      <c r="LR524"/>
      <c r="LS524"/>
      <c r="LT524"/>
      <c r="LU524"/>
      <c r="LV524"/>
      <c r="LW524"/>
      <c r="LX524"/>
      <c r="LY524"/>
      <c r="LZ524"/>
      <c r="MA524"/>
      <c r="MB524"/>
      <c r="MC524"/>
      <c r="MD524"/>
      <c r="ME524"/>
      <c r="MF524"/>
      <c r="MG524"/>
      <c r="MH524"/>
      <c r="MI524"/>
      <c r="MJ524"/>
      <c r="MK524"/>
      <c r="ML524"/>
      <c r="MM524"/>
      <c r="MN524"/>
      <c r="MO524"/>
      <c r="MP524"/>
      <c r="MQ524"/>
      <c r="MR524"/>
      <c r="MS524"/>
      <c r="MT524"/>
      <c r="MU524"/>
      <c r="MV524"/>
      <c r="MW524"/>
      <c r="MX524"/>
      <c r="MY524"/>
      <c r="MZ524"/>
      <c r="NA524"/>
      <c r="NB524"/>
      <c r="NC524"/>
      <c r="ND524"/>
      <c r="NE524"/>
      <c r="NF524"/>
      <c r="NG524"/>
      <c r="NH524"/>
      <c r="NI524"/>
      <c r="NJ524"/>
      <c r="NK524"/>
      <c r="NL524"/>
      <c r="NM524"/>
      <c r="NN524"/>
      <c r="NO524"/>
      <c r="NP524"/>
      <c r="NQ524"/>
      <c r="NR524"/>
      <c r="NS524"/>
      <c r="NT524"/>
      <c r="NU524"/>
      <c r="NV524"/>
      <c r="NW524"/>
      <c r="NX524"/>
      <c r="NY524"/>
      <c r="NZ524"/>
      <c r="OA524"/>
      <c r="OB524"/>
      <c r="OC524"/>
      <c r="OD524"/>
      <c r="OE524"/>
      <c r="OF524"/>
      <c r="OG524"/>
      <c r="OH524"/>
      <c r="OI524"/>
      <c r="OJ524"/>
      <c r="OK524"/>
      <c r="OL524"/>
      <c r="OM524"/>
      <c r="ON524"/>
      <c r="OO524"/>
      <c r="OP524"/>
      <c r="OQ524"/>
      <c r="OR524"/>
      <c r="OS524"/>
      <c r="OT524"/>
      <c r="OU524"/>
      <c r="OV524"/>
      <c r="OW524"/>
      <c r="OX524"/>
      <c r="OY524"/>
      <c r="OZ524"/>
      <c r="PA524"/>
      <c r="PB524"/>
      <c r="PC524"/>
      <c r="PD524"/>
      <c r="PE524"/>
      <c r="PF524"/>
      <c r="PG524"/>
      <c r="PH524"/>
      <c r="PI524"/>
      <c r="PJ524"/>
      <c r="PK524"/>
      <c r="PL524"/>
      <c r="PM524"/>
      <c r="PN524"/>
      <c r="PO524"/>
      <c r="PP524"/>
      <c r="PQ524"/>
      <c r="PR524"/>
      <c r="PS524"/>
      <c r="PT524"/>
      <c r="PU524"/>
      <c r="PV524"/>
      <c r="PW524"/>
      <c r="PX524"/>
      <c r="PY524"/>
      <c r="PZ524"/>
      <c r="QA524"/>
      <c r="QB524"/>
      <c r="QC524"/>
      <c r="QD524"/>
      <c r="QE524"/>
      <c r="QF524"/>
      <c r="QG524"/>
      <c r="QH524"/>
      <c r="QI524"/>
      <c r="QJ524"/>
      <c r="QK524"/>
      <c r="QL524"/>
      <c r="QM524"/>
      <c r="QN524"/>
      <c r="QO524"/>
      <c r="QP524"/>
      <c r="QQ524"/>
      <c r="QR524"/>
      <c r="QS524"/>
      <c r="QT524"/>
      <c r="QU524"/>
      <c r="QV524"/>
      <c r="QW524"/>
      <c r="QX524"/>
      <c r="QY524"/>
      <c r="QZ524"/>
      <c r="RA524"/>
      <c r="RB524"/>
      <c r="RC524"/>
      <c r="RD524"/>
      <c r="RE524"/>
      <c r="RF524"/>
      <c r="RG524"/>
      <c r="RH524"/>
      <c r="RI524"/>
      <c r="RJ524"/>
      <c r="RK524"/>
      <c r="RL524"/>
      <c r="RM524"/>
      <c r="RN524"/>
      <c r="RO524"/>
      <c r="RP524"/>
      <c r="RQ524"/>
      <c r="RR524"/>
      <c r="RS524"/>
      <c r="RT524"/>
      <c r="RU524"/>
      <c r="RV524"/>
      <c r="RW524"/>
      <c r="RX524"/>
      <c r="RY524"/>
      <c r="RZ524"/>
      <c r="SA524"/>
      <c r="SB524"/>
      <c r="SC524"/>
      <c r="SD524"/>
      <c r="SE524"/>
      <c r="SF524"/>
      <c r="SG524"/>
      <c r="SH524"/>
      <c r="SI524"/>
      <c r="SJ524"/>
      <c r="SK524"/>
      <c r="SL524"/>
      <c r="SM524"/>
      <c r="SN524"/>
      <c r="SO524"/>
      <c r="SP524"/>
    </row>
    <row r="525" spans="1:510" ht="16.5" customHeight="1" x14ac:dyDescent="0.2">
      <c r="A525" s="20">
        <v>1746</v>
      </c>
      <c r="B525" s="34" t="s">
        <v>70</v>
      </c>
      <c r="C525" s="34" t="s">
        <v>97</v>
      </c>
      <c r="D525" s="20" t="s">
        <v>51</v>
      </c>
      <c r="E525" s="20" t="s">
        <v>1345</v>
      </c>
      <c r="F525" s="22" t="s">
        <v>88</v>
      </c>
      <c r="G525" s="34" t="s">
        <v>42</v>
      </c>
      <c r="H525" s="20" t="s">
        <v>89</v>
      </c>
      <c r="I525" s="20" t="s">
        <v>27</v>
      </c>
      <c r="J525" s="35" t="s">
        <v>690</v>
      </c>
      <c r="K525" s="39"/>
      <c r="L525" s="39"/>
      <c r="M525" s="39"/>
      <c r="N525" s="39"/>
      <c r="O525" s="34"/>
      <c r="P525" s="37">
        <v>624265110</v>
      </c>
      <c r="Q525" s="34">
        <v>12</v>
      </c>
      <c r="R525" s="25">
        <v>45658</v>
      </c>
      <c r="S525" s="36" t="s">
        <v>29</v>
      </c>
      <c r="T525" s="37">
        <f t="shared" si="9"/>
        <v>7491181320</v>
      </c>
      <c r="U525" s="27" t="s">
        <v>39</v>
      </c>
      <c r="V525" s="28" t="s">
        <v>40</v>
      </c>
      <c r="W525"/>
      <c r="X525"/>
      <c r="Y525"/>
      <c r="Z525"/>
      <c r="AA525"/>
      <c r="AB525"/>
      <c r="AC525"/>
      <c r="AD525"/>
      <c r="AE525"/>
      <c r="AF525"/>
      <c r="AG525"/>
      <c r="AH525"/>
      <c r="AI525"/>
      <c r="AJ525"/>
      <c r="AK525"/>
      <c r="AL525"/>
      <c r="AM525"/>
      <c r="AN525"/>
      <c r="AO525"/>
      <c r="AP525"/>
      <c r="AQ525"/>
      <c r="AR525"/>
      <c r="AS525"/>
      <c r="AT525"/>
      <c r="AU525"/>
      <c r="AV525"/>
      <c r="AW525"/>
      <c r="AX525"/>
      <c r="AY525"/>
      <c r="AZ525"/>
      <c r="BA525"/>
      <c r="BB525"/>
      <c r="BC525"/>
      <c r="BD525"/>
      <c r="BE525"/>
      <c r="BF525"/>
      <c r="BG525"/>
      <c r="BH525"/>
      <c r="BI525"/>
      <c r="BJ525"/>
      <c r="BK525"/>
      <c r="BL525"/>
      <c r="BM525"/>
      <c r="BN525"/>
      <c r="BO525"/>
      <c r="BP525"/>
      <c r="BQ525"/>
      <c r="BR525"/>
      <c r="BS525"/>
      <c r="BT525"/>
      <c r="BU525"/>
      <c r="BV525"/>
      <c r="BW525"/>
      <c r="BX525"/>
      <c r="BY525"/>
      <c r="BZ525"/>
      <c r="CA525"/>
      <c r="CB525"/>
      <c r="CC525"/>
      <c r="CD525"/>
      <c r="CE525"/>
      <c r="CF525"/>
      <c r="CG525"/>
      <c r="CH525"/>
      <c r="CI525"/>
      <c r="CJ525"/>
      <c r="CK525"/>
      <c r="CL525"/>
      <c r="CM525"/>
      <c r="CN525"/>
      <c r="CO525"/>
      <c r="CP525"/>
      <c r="CQ525"/>
      <c r="CR525"/>
      <c r="CS525"/>
      <c r="CT525"/>
      <c r="CU525"/>
      <c r="CV525"/>
      <c r="CW525"/>
      <c r="CX525"/>
      <c r="CY525"/>
      <c r="CZ525"/>
      <c r="DA525"/>
      <c r="DB525"/>
      <c r="DC525"/>
      <c r="DD525"/>
      <c r="DE525"/>
      <c r="DF525"/>
      <c r="DG525"/>
      <c r="DH525"/>
      <c r="DI525"/>
      <c r="DJ525"/>
      <c r="DK525"/>
      <c r="DL525"/>
      <c r="DM525"/>
      <c r="DN525"/>
      <c r="DO525"/>
      <c r="DP525"/>
      <c r="DQ525"/>
      <c r="DR525"/>
      <c r="DS525"/>
      <c r="DT525"/>
      <c r="DU525"/>
      <c r="DV525"/>
      <c r="DW525"/>
      <c r="DX525"/>
      <c r="DY525"/>
      <c r="DZ525"/>
      <c r="EA525"/>
      <c r="EB525"/>
      <c r="EC525"/>
      <c r="ED525"/>
      <c r="EE525"/>
      <c r="EF525"/>
      <c r="EG525"/>
      <c r="EH525"/>
      <c r="EI525"/>
      <c r="EJ525"/>
      <c r="EK525"/>
      <c r="EL525"/>
      <c r="EM525"/>
      <c r="EN525"/>
      <c r="EO525"/>
      <c r="EP525"/>
      <c r="EQ525"/>
      <c r="ER525"/>
      <c r="ES525"/>
      <c r="ET525"/>
      <c r="EU525"/>
      <c r="EV525"/>
      <c r="EW525"/>
      <c r="EX525"/>
      <c r="EY525"/>
      <c r="EZ525"/>
      <c r="FA525"/>
      <c r="FB525"/>
      <c r="FC525"/>
      <c r="FD525"/>
      <c r="FE525"/>
      <c r="FF525"/>
      <c r="FG525"/>
      <c r="FH525"/>
      <c r="FI525"/>
      <c r="FJ525"/>
      <c r="FK525"/>
      <c r="FL525"/>
      <c r="FM525"/>
      <c r="FN525"/>
      <c r="FO525"/>
      <c r="FP525"/>
      <c r="FQ525"/>
      <c r="FR525"/>
      <c r="FS525"/>
      <c r="FT525"/>
      <c r="FU525"/>
      <c r="FV525"/>
      <c r="FW525"/>
      <c r="FX525"/>
      <c r="FY525"/>
      <c r="FZ525"/>
      <c r="GA525"/>
      <c r="GB525"/>
      <c r="GC525"/>
      <c r="GD525"/>
      <c r="GE525"/>
      <c r="GF525"/>
      <c r="GG525"/>
      <c r="GH525"/>
      <c r="GI525"/>
      <c r="GJ525"/>
      <c r="GK525"/>
      <c r="GL525"/>
      <c r="GM525"/>
      <c r="GN525"/>
      <c r="GO525"/>
      <c r="GP525"/>
      <c r="GQ525"/>
      <c r="GR525"/>
      <c r="GS525"/>
      <c r="GT525"/>
      <c r="GU525"/>
      <c r="GV525"/>
      <c r="GW525"/>
      <c r="GX525"/>
      <c r="GY525"/>
      <c r="GZ525"/>
      <c r="HA525"/>
      <c r="HB525"/>
      <c r="HC525"/>
      <c r="HD525"/>
      <c r="HE525"/>
      <c r="HF525"/>
      <c r="HG525"/>
      <c r="HH525"/>
      <c r="HI525"/>
      <c r="HJ525"/>
      <c r="HK525"/>
      <c r="HL525"/>
      <c r="HM525"/>
      <c r="HN525"/>
      <c r="HO525"/>
      <c r="HP525"/>
      <c r="HQ525"/>
      <c r="HR525"/>
      <c r="HS525"/>
      <c r="HT525"/>
      <c r="HU525"/>
      <c r="HV525"/>
      <c r="HW525"/>
      <c r="HX525"/>
      <c r="HY525"/>
      <c r="HZ525"/>
      <c r="IA525"/>
      <c r="IB525"/>
      <c r="IC525"/>
      <c r="ID525"/>
      <c r="IE525"/>
      <c r="IF525"/>
      <c r="IG525"/>
      <c r="IH525"/>
      <c r="II525"/>
      <c r="IJ525"/>
      <c r="IK525"/>
      <c r="IL525"/>
      <c r="IM525"/>
      <c r="IN525"/>
      <c r="IO525"/>
      <c r="IP525"/>
      <c r="IQ525"/>
      <c r="IR525"/>
      <c r="IS525"/>
      <c r="IT525"/>
      <c r="IU525"/>
      <c r="IV525"/>
      <c r="IW525"/>
      <c r="IX525"/>
      <c r="IY525"/>
      <c r="IZ525"/>
      <c r="JA525"/>
      <c r="JB525"/>
      <c r="JC525"/>
      <c r="JD525"/>
      <c r="JE525"/>
      <c r="JF525"/>
      <c r="JG525"/>
      <c r="JH525"/>
      <c r="JI525"/>
      <c r="JJ525"/>
      <c r="JK525"/>
      <c r="JL525"/>
      <c r="JM525"/>
      <c r="JN525"/>
      <c r="JO525"/>
      <c r="JP525"/>
      <c r="JQ525"/>
      <c r="JR525"/>
      <c r="JS525"/>
      <c r="JT525"/>
      <c r="JU525"/>
      <c r="JV525"/>
      <c r="JW525"/>
      <c r="JX525"/>
      <c r="JY525"/>
      <c r="JZ525"/>
      <c r="KA525"/>
      <c r="KB525"/>
      <c r="KC525"/>
      <c r="KD525"/>
      <c r="KE525"/>
      <c r="KF525"/>
      <c r="KG525"/>
      <c r="KH525"/>
      <c r="KI525"/>
      <c r="KJ525"/>
      <c r="KK525"/>
      <c r="KL525"/>
      <c r="KM525"/>
      <c r="KN525"/>
      <c r="KO525"/>
      <c r="KP525"/>
      <c r="KQ525"/>
      <c r="KR525"/>
      <c r="KS525"/>
      <c r="KT525"/>
      <c r="KU525"/>
      <c r="KV525"/>
      <c r="KW525"/>
      <c r="KX525"/>
      <c r="KY525"/>
      <c r="KZ525"/>
      <c r="LA525"/>
      <c r="LB525"/>
      <c r="LC525"/>
      <c r="LD525"/>
      <c r="LE525"/>
      <c r="LF525"/>
      <c r="LG525"/>
      <c r="LH525"/>
      <c r="LI525"/>
      <c r="LJ525"/>
      <c r="LK525"/>
      <c r="LL525"/>
      <c r="LM525"/>
      <c r="LN525"/>
      <c r="LO525"/>
      <c r="LP525"/>
      <c r="LQ525"/>
      <c r="LR525"/>
      <c r="LS525"/>
      <c r="LT525"/>
      <c r="LU525"/>
      <c r="LV525"/>
      <c r="LW525"/>
      <c r="LX525"/>
      <c r="LY525"/>
      <c r="LZ525"/>
      <c r="MA525"/>
      <c r="MB525"/>
      <c r="MC525"/>
      <c r="MD525"/>
      <c r="ME525"/>
      <c r="MF525"/>
      <c r="MG525"/>
      <c r="MH525"/>
      <c r="MI525"/>
      <c r="MJ525"/>
      <c r="MK525"/>
      <c r="ML525"/>
      <c r="MM525"/>
      <c r="MN525"/>
      <c r="MO525"/>
      <c r="MP525"/>
      <c r="MQ525"/>
      <c r="MR525"/>
      <c r="MS525"/>
      <c r="MT525"/>
      <c r="MU525"/>
      <c r="MV525"/>
      <c r="MW525"/>
      <c r="MX525"/>
      <c r="MY525"/>
      <c r="MZ525"/>
      <c r="NA525"/>
      <c r="NB525"/>
      <c r="NC525"/>
      <c r="ND525"/>
      <c r="NE525"/>
      <c r="NF525"/>
      <c r="NG525"/>
      <c r="NH525"/>
      <c r="NI525"/>
      <c r="NJ525"/>
      <c r="NK525"/>
      <c r="NL525"/>
      <c r="NM525"/>
      <c r="NN525"/>
      <c r="NO525"/>
      <c r="NP525"/>
      <c r="NQ525"/>
      <c r="NR525"/>
      <c r="NS525"/>
      <c r="NT525"/>
      <c r="NU525"/>
      <c r="NV525"/>
      <c r="NW525"/>
      <c r="NX525"/>
      <c r="NY525"/>
      <c r="NZ525"/>
      <c r="OA525"/>
      <c r="OB525"/>
      <c r="OC525"/>
      <c r="OD525"/>
      <c r="OE525"/>
      <c r="OF525"/>
      <c r="OG525"/>
      <c r="OH525"/>
      <c r="OI525"/>
      <c r="OJ525"/>
      <c r="OK525"/>
      <c r="OL525"/>
      <c r="OM525"/>
      <c r="ON525"/>
      <c r="OO525"/>
      <c r="OP525"/>
      <c r="OQ525"/>
      <c r="OR525"/>
      <c r="OS525"/>
      <c r="OT525"/>
      <c r="OU525"/>
      <c r="OV525"/>
      <c r="OW525"/>
      <c r="OX525"/>
      <c r="OY525"/>
      <c r="OZ525"/>
      <c r="PA525"/>
      <c r="PB525"/>
      <c r="PC525"/>
      <c r="PD525"/>
      <c r="PE525"/>
      <c r="PF525"/>
      <c r="PG525"/>
      <c r="PH525"/>
      <c r="PI525"/>
      <c r="PJ525"/>
      <c r="PK525"/>
      <c r="PL525"/>
      <c r="PM525"/>
      <c r="PN525"/>
      <c r="PO525"/>
      <c r="PP525"/>
      <c r="PQ525"/>
      <c r="PR525"/>
      <c r="PS525"/>
      <c r="PT525"/>
      <c r="PU525"/>
      <c r="PV525"/>
      <c r="PW525"/>
      <c r="PX525"/>
      <c r="PY525"/>
      <c r="PZ525"/>
      <c r="QA525"/>
      <c r="QB525"/>
      <c r="QC525"/>
      <c r="QD525"/>
      <c r="QE525"/>
      <c r="QF525"/>
      <c r="QG525"/>
      <c r="QH525"/>
      <c r="QI525"/>
      <c r="QJ525"/>
      <c r="QK525"/>
      <c r="QL525"/>
      <c r="QM525"/>
      <c r="QN525"/>
      <c r="QO525"/>
      <c r="QP525"/>
      <c r="QQ525"/>
      <c r="QR525"/>
      <c r="QS525"/>
      <c r="QT525"/>
      <c r="QU525"/>
      <c r="QV525"/>
      <c r="QW525"/>
      <c r="QX525"/>
      <c r="QY525"/>
      <c r="QZ525"/>
      <c r="RA525"/>
      <c r="RB525"/>
      <c r="RC525"/>
      <c r="RD525"/>
      <c r="RE525"/>
      <c r="RF525"/>
      <c r="RG525"/>
      <c r="RH525"/>
      <c r="RI525"/>
      <c r="RJ525"/>
      <c r="RK525"/>
      <c r="RL525"/>
      <c r="RM525"/>
      <c r="RN525"/>
      <c r="RO525"/>
      <c r="RP525"/>
      <c r="RQ525"/>
      <c r="RR525"/>
      <c r="RS525"/>
      <c r="RT525"/>
      <c r="RU525"/>
      <c r="RV525"/>
      <c r="RW525"/>
      <c r="RX525"/>
      <c r="RY525"/>
      <c r="RZ525"/>
      <c r="SA525"/>
      <c r="SB525"/>
      <c r="SC525"/>
      <c r="SD525"/>
      <c r="SE525"/>
      <c r="SF525"/>
      <c r="SG525"/>
      <c r="SH525"/>
      <c r="SI525"/>
      <c r="SJ525"/>
      <c r="SK525"/>
      <c r="SL525"/>
      <c r="SM525"/>
      <c r="SN525"/>
      <c r="SO525"/>
      <c r="SP525"/>
    </row>
    <row r="526" spans="1:510" ht="16.5" customHeight="1" x14ac:dyDescent="0.2">
      <c r="A526" s="20">
        <v>1747</v>
      </c>
      <c r="B526" s="34" t="s">
        <v>70</v>
      </c>
      <c r="C526" s="34" t="s">
        <v>97</v>
      </c>
      <c r="D526" s="20" t="s">
        <v>51</v>
      </c>
      <c r="E526" s="20" t="s">
        <v>1345</v>
      </c>
      <c r="F526" s="22" t="s">
        <v>88</v>
      </c>
      <c r="G526" s="34" t="s">
        <v>42</v>
      </c>
      <c r="H526" s="20" t="s">
        <v>89</v>
      </c>
      <c r="I526" s="20" t="s">
        <v>27</v>
      </c>
      <c r="J526" s="35" t="s">
        <v>691</v>
      </c>
      <c r="K526" s="39"/>
      <c r="L526" s="39"/>
      <c r="M526" s="39"/>
      <c r="N526" s="39"/>
      <c r="O526" s="34"/>
      <c r="P526" s="37">
        <v>1083333333</v>
      </c>
      <c r="Q526" s="34">
        <v>12</v>
      </c>
      <c r="R526" s="25">
        <v>45658</v>
      </c>
      <c r="S526" s="36" t="s">
        <v>29</v>
      </c>
      <c r="T526" s="37">
        <f t="shared" si="9"/>
        <v>12999999996</v>
      </c>
      <c r="U526" s="27" t="s">
        <v>39</v>
      </c>
      <c r="V526" s="28" t="s">
        <v>40</v>
      </c>
      <c r="W526"/>
      <c r="X526"/>
      <c r="Y526"/>
      <c r="Z526"/>
      <c r="AA526"/>
      <c r="AB526"/>
      <c r="AC526"/>
      <c r="AD526"/>
      <c r="AE526"/>
      <c r="AF526"/>
      <c r="AG526"/>
      <c r="AH526"/>
      <c r="AI526"/>
      <c r="AJ526"/>
      <c r="AK526"/>
      <c r="AL526"/>
      <c r="AM526"/>
      <c r="AN526"/>
      <c r="AO526"/>
      <c r="AP526"/>
      <c r="AQ526"/>
      <c r="AR526"/>
      <c r="AS526"/>
      <c r="AT526"/>
      <c r="AU526"/>
      <c r="AV526"/>
      <c r="AW526"/>
      <c r="AX526"/>
      <c r="AY526"/>
      <c r="AZ526"/>
      <c r="BA526"/>
      <c r="BB526"/>
      <c r="BC526"/>
      <c r="BD526"/>
      <c r="BE526"/>
      <c r="BF526"/>
      <c r="BG526"/>
      <c r="BH526"/>
      <c r="BI526"/>
      <c r="BJ526"/>
      <c r="BK526"/>
      <c r="BL526"/>
      <c r="BM526"/>
      <c r="BN526"/>
      <c r="BO526"/>
      <c r="BP526"/>
      <c r="BQ526"/>
      <c r="BR526"/>
      <c r="BS526"/>
      <c r="BT526"/>
      <c r="BU526"/>
      <c r="BV526"/>
      <c r="BW526"/>
      <c r="BX526"/>
      <c r="BY526"/>
      <c r="BZ526"/>
      <c r="CA526"/>
      <c r="CB526"/>
      <c r="CC526"/>
      <c r="CD526"/>
      <c r="CE526"/>
      <c r="CF526"/>
      <c r="CG526"/>
      <c r="CH526"/>
      <c r="CI526"/>
      <c r="CJ526"/>
      <c r="CK526"/>
      <c r="CL526"/>
      <c r="CM526"/>
      <c r="CN526"/>
      <c r="CO526"/>
      <c r="CP526"/>
      <c r="CQ526"/>
      <c r="CR526"/>
      <c r="CS526"/>
      <c r="CT526"/>
      <c r="CU526"/>
      <c r="CV526"/>
      <c r="CW526"/>
      <c r="CX526"/>
      <c r="CY526"/>
      <c r="CZ526"/>
      <c r="DA526"/>
      <c r="DB526"/>
      <c r="DC526"/>
      <c r="DD526"/>
      <c r="DE526"/>
      <c r="DF526"/>
      <c r="DG526"/>
      <c r="DH526"/>
      <c r="DI526"/>
      <c r="DJ526"/>
      <c r="DK526"/>
      <c r="DL526"/>
      <c r="DM526"/>
      <c r="DN526"/>
      <c r="DO526"/>
      <c r="DP526"/>
      <c r="DQ526"/>
      <c r="DR526"/>
      <c r="DS526"/>
      <c r="DT526"/>
      <c r="DU526"/>
      <c r="DV526"/>
      <c r="DW526"/>
      <c r="DX526"/>
      <c r="DY526"/>
      <c r="DZ526"/>
      <c r="EA526"/>
      <c r="EB526"/>
      <c r="EC526"/>
      <c r="ED526"/>
      <c r="EE526"/>
      <c r="EF526"/>
      <c r="EG526"/>
      <c r="EH526"/>
      <c r="EI526"/>
      <c r="EJ526"/>
      <c r="EK526"/>
      <c r="EL526"/>
      <c r="EM526"/>
      <c r="EN526"/>
      <c r="EO526"/>
      <c r="EP526"/>
      <c r="EQ526"/>
      <c r="ER526"/>
      <c r="ES526"/>
      <c r="ET526"/>
      <c r="EU526"/>
      <c r="EV526"/>
      <c r="EW526"/>
      <c r="EX526"/>
      <c r="EY526"/>
      <c r="EZ526"/>
      <c r="FA526"/>
      <c r="FB526"/>
      <c r="FC526"/>
      <c r="FD526"/>
      <c r="FE526"/>
      <c r="FF526"/>
      <c r="FG526"/>
      <c r="FH526"/>
      <c r="FI526"/>
      <c r="FJ526"/>
      <c r="FK526"/>
      <c r="FL526"/>
      <c r="FM526"/>
      <c r="FN526"/>
      <c r="FO526"/>
      <c r="FP526"/>
      <c r="FQ526"/>
      <c r="FR526"/>
      <c r="FS526"/>
      <c r="FT526"/>
      <c r="FU526"/>
      <c r="FV526"/>
      <c r="FW526"/>
      <c r="FX526"/>
      <c r="FY526"/>
      <c r="FZ526"/>
      <c r="GA526"/>
      <c r="GB526"/>
      <c r="GC526"/>
      <c r="GD526"/>
      <c r="GE526"/>
      <c r="GF526"/>
      <c r="GG526"/>
      <c r="GH526"/>
      <c r="GI526"/>
      <c r="GJ526"/>
      <c r="GK526"/>
      <c r="GL526"/>
      <c r="GM526"/>
      <c r="GN526"/>
      <c r="GO526"/>
      <c r="GP526"/>
      <c r="GQ526"/>
      <c r="GR526"/>
      <c r="GS526"/>
      <c r="GT526"/>
      <c r="GU526"/>
      <c r="GV526"/>
      <c r="GW526"/>
      <c r="GX526"/>
      <c r="GY526"/>
      <c r="GZ526"/>
      <c r="HA526"/>
      <c r="HB526"/>
      <c r="HC526"/>
      <c r="HD526"/>
      <c r="HE526"/>
      <c r="HF526"/>
      <c r="HG526"/>
      <c r="HH526"/>
      <c r="HI526"/>
      <c r="HJ526"/>
      <c r="HK526"/>
      <c r="HL526"/>
      <c r="HM526"/>
      <c r="HN526"/>
      <c r="HO526"/>
      <c r="HP526"/>
      <c r="HQ526"/>
      <c r="HR526"/>
      <c r="HS526"/>
      <c r="HT526"/>
      <c r="HU526"/>
      <c r="HV526"/>
      <c r="HW526"/>
      <c r="HX526"/>
      <c r="HY526"/>
      <c r="HZ526"/>
      <c r="IA526"/>
      <c r="IB526"/>
      <c r="IC526"/>
      <c r="ID526"/>
      <c r="IE526"/>
      <c r="IF526"/>
      <c r="IG526"/>
      <c r="IH526"/>
      <c r="II526"/>
      <c r="IJ526"/>
      <c r="IK526"/>
      <c r="IL526"/>
      <c r="IM526"/>
      <c r="IN526"/>
      <c r="IO526"/>
      <c r="IP526"/>
      <c r="IQ526"/>
      <c r="IR526"/>
      <c r="IS526"/>
      <c r="IT526"/>
      <c r="IU526"/>
      <c r="IV526"/>
      <c r="IW526"/>
      <c r="IX526"/>
      <c r="IY526"/>
      <c r="IZ526"/>
      <c r="JA526"/>
      <c r="JB526"/>
      <c r="JC526"/>
      <c r="JD526"/>
      <c r="JE526"/>
      <c r="JF526"/>
      <c r="JG526"/>
      <c r="JH526"/>
      <c r="JI526"/>
      <c r="JJ526"/>
      <c r="JK526"/>
      <c r="JL526"/>
      <c r="JM526"/>
      <c r="JN526"/>
      <c r="JO526"/>
      <c r="JP526"/>
      <c r="JQ526"/>
      <c r="JR526"/>
      <c r="JS526"/>
      <c r="JT526"/>
      <c r="JU526"/>
      <c r="JV526"/>
      <c r="JW526"/>
      <c r="JX526"/>
      <c r="JY526"/>
      <c r="JZ526"/>
      <c r="KA526"/>
      <c r="KB526"/>
      <c r="KC526"/>
      <c r="KD526"/>
      <c r="KE526"/>
      <c r="KF526"/>
      <c r="KG526"/>
      <c r="KH526"/>
      <c r="KI526"/>
      <c r="KJ526"/>
      <c r="KK526"/>
      <c r="KL526"/>
      <c r="KM526"/>
      <c r="KN526"/>
      <c r="KO526"/>
      <c r="KP526"/>
      <c r="KQ526"/>
      <c r="KR526"/>
      <c r="KS526"/>
      <c r="KT526"/>
      <c r="KU526"/>
      <c r="KV526"/>
      <c r="KW526"/>
      <c r="KX526"/>
      <c r="KY526"/>
      <c r="KZ526"/>
      <c r="LA526"/>
      <c r="LB526"/>
      <c r="LC526"/>
      <c r="LD526"/>
      <c r="LE526"/>
      <c r="LF526"/>
      <c r="LG526"/>
      <c r="LH526"/>
      <c r="LI526"/>
      <c r="LJ526"/>
      <c r="LK526"/>
      <c r="LL526"/>
      <c r="LM526"/>
      <c r="LN526"/>
      <c r="LO526"/>
      <c r="LP526"/>
      <c r="LQ526"/>
      <c r="LR526"/>
      <c r="LS526"/>
      <c r="LT526"/>
      <c r="LU526"/>
      <c r="LV526"/>
      <c r="LW526"/>
      <c r="LX526"/>
      <c r="LY526"/>
      <c r="LZ526"/>
      <c r="MA526"/>
      <c r="MB526"/>
      <c r="MC526"/>
      <c r="MD526"/>
      <c r="ME526"/>
      <c r="MF526"/>
      <c r="MG526"/>
      <c r="MH526"/>
      <c r="MI526"/>
      <c r="MJ526"/>
      <c r="MK526"/>
      <c r="ML526"/>
      <c r="MM526"/>
      <c r="MN526"/>
      <c r="MO526"/>
      <c r="MP526"/>
      <c r="MQ526"/>
      <c r="MR526"/>
      <c r="MS526"/>
      <c r="MT526"/>
      <c r="MU526"/>
      <c r="MV526"/>
      <c r="MW526"/>
      <c r="MX526"/>
      <c r="MY526"/>
      <c r="MZ526"/>
      <c r="NA526"/>
      <c r="NB526"/>
      <c r="NC526"/>
      <c r="ND526"/>
      <c r="NE526"/>
      <c r="NF526"/>
      <c r="NG526"/>
      <c r="NH526"/>
      <c r="NI526"/>
      <c r="NJ526"/>
      <c r="NK526"/>
      <c r="NL526"/>
      <c r="NM526"/>
      <c r="NN526"/>
      <c r="NO526"/>
      <c r="NP526"/>
      <c r="NQ526"/>
      <c r="NR526"/>
      <c r="NS526"/>
      <c r="NT526"/>
      <c r="NU526"/>
      <c r="NV526"/>
      <c r="NW526"/>
      <c r="NX526"/>
      <c r="NY526"/>
      <c r="NZ526"/>
      <c r="OA526"/>
      <c r="OB526"/>
      <c r="OC526"/>
      <c r="OD526"/>
      <c r="OE526"/>
      <c r="OF526"/>
      <c r="OG526"/>
      <c r="OH526"/>
      <c r="OI526"/>
      <c r="OJ526"/>
      <c r="OK526"/>
      <c r="OL526"/>
      <c r="OM526"/>
      <c r="ON526"/>
      <c r="OO526"/>
      <c r="OP526"/>
      <c r="OQ526"/>
      <c r="OR526"/>
      <c r="OS526"/>
      <c r="OT526"/>
      <c r="OU526"/>
      <c r="OV526"/>
      <c r="OW526"/>
      <c r="OX526"/>
      <c r="OY526"/>
      <c r="OZ526"/>
      <c r="PA526"/>
      <c r="PB526"/>
      <c r="PC526"/>
      <c r="PD526"/>
      <c r="PE526"/>
      <c r="PF526"/>
      <c r="PG526"/>
      <c r="PH526"/>
      <c r="PI526"/>
      <c r="PJ526"/>
      <c r="PK526"/>
      <c r="PL526"/>
      <c r="PM526"/>
      <c r="PN526"/>
      <c r="PO526"/>
      <c r="PP526"/>
      <c r="PQ526"/>
      <c r="PR526"/>
      <c r="PS526"/>
      <c r="PT526"/>
      <c r="PU526"/>
      <c r="PV526"/>
      <c r="PW526"/>
      <c r="PX526"/>
      <c r="PY526"/>
      <c r="PZ526"/>
      <c r="QA526"/>
      <c r="QB526"/>
      <c r="QC526"/>
      <c r="QD526"/>
      <c r="QE526"/>
      <c r="QF526"/>
      <c r="QG526"/>
      <c r="QH526"/>
      <c r="QI526"/>
      <c r="QJ526"/>
      <c r="QK526"/>
      <c r="QL526"/>
      <c r="QM526"/>
      <c r="QN526"/>
      <c r="QO526"/>
      <c r="QP526"/>
      <c r="QQ526"/>
      <c r="QR526"/>
      <c r="QS526"/>
      <c r="QT526"/>
      <c r="QU526"/>
      <c r="QV526"/>
      <c r="QW526"/>
      <c r="QX526"/>
      <c r="QY526"/>
      <c r="QZ526"/>
      <c r="RA526"/>
      <c r="RB526"/>
      <c r="RC526"/>
      <c r="RD526"/>
      <c r="RE526"/>
      <c r="RF526"/>
      <c r="RG526"/>
      <c r="RH526"/>
      <c r="RI526"/>
      <c r="RJ526"/>
      <c r="RK526"/>
      <c r="RL526"/>
      <c r="RM526"/>
      <c r="RN526"/>
      <c r="RO526"/>
      <c r="RP526"/>
      <c r="RQ526"/>
      <c r="RR526"/>
      <c r="RS526"/>
      <c r="RT526"/>
      <c r="RU526"/>
      <c r="RV526"/>
      <c r="RW526"/>
      <c r="RX526"/>
      <c r="RY526"/>
      <c r="RZ526"/>
      <c r="SA526"/>
      <c r="SB526"/>
      <c r="SC526"/>
      <c r="SD526"/>
      <c r="SE526"/>
      <c r="SF526"/>
      <c r="SG526"/>
      <c r="SH526"/>
      <c r="SI526"/>
      <c r="SJ526"/>
      <c r="SK526"/>
      <c r="SL526"/>
      <c r="SM526"/>
      <c r="SN526"/>
      <c r="SO526"/>
      <c r="SP526"/>
    </row>
    <row r="527" spans="1:510" ht="16.5" customHeight="1" x14ac:dyDescent="0.2">
      <c r="A527" s="20">
        <v>1748</v>
      </c>
      <c r="B527" s="34" t="s">
        <v>70</v>
      </c>
      <c r="C527" s="34" t="s">
        <v>97</v>
      </c>
      <c r="D527" s="20" t="s">
        <v>51</v>
      </c>
      <c r="E527" s="20" t="s">
        <v>1345</v>
      </c>
      <c r="F527" s="22" t="s">
        <v>88</v>
      </c>
      <c r="G527" s="34" t="s">
        <v>42</v>
      </c>
      <c r="H527" s="20" t="s">
        <v>89</v>
      </c>
      <c r="I527" s="20" t="s">
        <v>27</v>
      </c>
      <c r="J527" s="35" t="s">
        <v>692</v>
      </c>
      <c r="K527" s="36"/>
      <c r="L527" s="36"/>
      <c r="M527" s="36"/>
      <c r="N527" s="36"/>
      <c r="O527" s="55">
        <v>4000000000</v>
      </c>
      <c r="P527" s="37"/>
      <c r="Q527" s="34">
        <v>1</v>
      </c>
      <c r="R527" s="38"/>
      <c r="S527" s="39" t="s">
        <v>36</v>
      </c>
      <c r="T527" s="37">
        <f t="shared" si="9"/>
        <v>4000000000</v>
      </c>
      <c r="U527" s="27" t="s">
        <v>39</v>
      </c>
      <c r="V527" s="28" t="s">
        <v>40</v>
      </c>
      <c r="W527"/>
      <c r="X527"/>
      <c r="Y527"/>
      <c r="Z527"/>
      <c r="AA527"/>
      <c r="AB527"/>
      <c r="AC527"/>
      <c r="AD527"/>
      <c r="AE527"/>
      <c r="AF527"/>
      <c r="AG527"/>
      <c r="AH527"/>
      <c r="AI527"/>
      <c r="AJ527"/>
      <c r="AK527"/>
      <c r="AL527"/>
      <c r="AM527"/>
      <c r="AN527"/>
      <c r="AO527"/>
      <c r="AP527"/>
      <c r="AQ527"/>
      <c r="AR527"/>
      <c r="AS527"/>
      <c r="AT527"/>
      <c r="AU527"/>
      <c r="AV527"/>
      <c r="AW527"/>
      <c r="AX527"/>
      <c r="AY527"/>
      <c r="AZ527"/>
      <c r="BA527"/>
      <c r="BB527"/>
      <c r="BC527"/>
      <c r="BD527"/>
      <c r="BE527"/>
      <c r="BF527"/>
      <c r="BG527"/>
      <c r="BH527"/>
      <c r="BI527"/>
      <c r="BJ527"/>
      <c r="BK527"/>
      <c r="BL527"/>
      <c r="BM527"/>
      <c r="BN527"/>
      <c r="BO527"/>
      <c r="BP527"/>
      <c r="BQ527"/>
      <c r="BR527"/>
      <c r="BS527"/>
      <c r="BT527"/>
      <c r="BU527"/>
      <c r="BV527"/>
      <c r="BW527"/>
      <c r="BX527"/>
      <c r="BY527"/>
      <c r="BZ527"/>
      <c r="CA527"/>
      <c r="CB527"/>
      <c r="CC527"/>
      <c r="CD527"/>
      <c r="CE527"/>
      <c r="CF527"/>
      <c r="CG527"/>
      <c r="CH527"/>
      <c r="CI527"/>
      <c r="CJ527"/>
      <c r="CK527"/>
      <c r="CL527"/>
      <c r="CM527"/>
      <c r="CN527"/>
      <c r="CO527"/>
      <c r="CP527"/>
      <c r="CQ527"/>
      <c r="CR527"/>
      <c r="CS527"/>
      <c r="CT527"/>
      <c r="CU527"/>
      <c r="CV527"/>
      <c r="CW527"/>
      <c r="CX527"/>
      <c r="CY527"/>
      <c r="CZ527"/>
      <c r="DA527"/>
      <c r="DB527"/>
      <c r="DC527"/>
      <c r="DD527"/>
      <c r="DE527"/>
      <c r="DF527"/>
      <c r="DG527"/>
      <c r="DH527"/>
      <c r="DI527"/>
      <c r="DJ527"/>
      <c r="DK527"/>
      <c r="DL527"/>
      <c r="DM527"/>
      <c r="DN527"/>
      <c r="DO527"/>
      <c r="DP527"/>
      <c r="DQ527"/>
      <c r="DR527"/>
      <c r="DS527"/>
      <c r="DT527"/>
      <c r="DU527"/>
      <c r="DV527"/>
      <c r="DW527"/>
      <c r="DX527"/>
      <c r="DY527"/>
      <c r="DZ527"/>
      <c r="EA527"/>
      <c r="EB527"/>
      <c r="EC527"/>
      <c r="ED527"/>
      <c r="EE527"/>
      <c r="EF527"/>
      <c r="EG527"/>
      <c r="EH527"/>
      <c r="EI527"/>
      <c r="EJ527"/>
      <c r="EK527"/>
      <c r="EL527"/>
      <c r="EM527"/>
      <c r="EN527"/>
      <c r="EO527"/>
      <c r="EP527"/>
      <c r="EQ527"/>
      <c r="ER527"/>
      <c r="ES527"/>
      <c r="ET527"/>
      <c r="EU527"/>
      <c r="EV527"/>
      <c r="EW527"/>
      <c r="EX527"/>
      <c r="EY527"/>
      <c r="EZ527"/>
      <c r="FA527"/>
      <c r="FB527"/>
      <c r="FC527"/>
      <c r="FD527"/>
      <c r="FE527"/>
      <c r="FF527"/>
      <c r="FG527"/>
      <c r="FH527"/>
      <c r="FI527"/>
      <c r="FJ527"/>
      <c r="FK527"/>
      <c r="FL527"/>
      <c r="FM527"/>
      <c r="FN527"/>
      <c r="FO527"/>
      <c r="FP527"/>
      <c r="FQ527"/>
      <c r="FR527"/>
      <c r="FS527"/>
      <c r="FT527"/>
      <c r="FU527"/>
      <c r="FV527"/>
      <c r="FW527"/>
      <c r="FX527"/>
      <c r="FY527"/>
      <c r="FZ527"/>
      <c r="GA527"/>
      <c r="GB527"/>
      <c r="GC527"/>
      <c r="GD527"/>
      <c r="GE527"/>
      <c r="GF527"/>
      <c r="GG527"/>
      <c r="GH527"/>
      <c r="GI527"/>
      <c r="GJ527"/>
      <c r="GK527"/>
      <c r="GL527"/>
      <c r="GM527"/>
      <c r="GN527"/>
      <c r="GO527"/>
      <c r="GP527"/>
      <c r="GQ527"/>
      <c r="GR527"/>
      <c r="GS527"/>
      <c r="GT527"/>
      <c r="GU527"/>
      <c r="GV527"/>
      <c r="GW527"/>
      <c r="GX527"/>
      <c r="GY527"/>
      <c r="GZ527"/>
      <c r="HA527"/>
      <c r="HB527"/>
      <c r="HC527"/>
      <c r="HD527"/>
      <c r="HE527"/>
      <c r="HF527"/>
      <c r="HG527"/>
      <c r="HH527"/>
      <c r="HI527"/>
      <c r="HJ527"/>
      <c r="HK527"/>
      <c r="HL527"/>
      <c r="HM527"/>
      <c r="HN527"/>
      <c r="HO527"/>
      <c r="HP527"/>
      <c r="HQ527"/>
      <c r="HR527"/>
      <c r="HS527"/>
      <c r="HT527"/>
      <c r="HU527"/>
      <c r="HV527"/>
      <c r="HW527"/>
      <c r="HX527"/>
      <c r="HY527"/>
      <c r="HZ527"/>
      <c r="IA527"/>
      <c r="IB527"/>
      <c r="IC527"/>
      <c r="ID527"/>
      <c r="IE527"/>
      <c r="IF527"/>
      <c r="IG527"/>
      <c r="IH527"/>
      <c r="II527"/>
      <c r="IJ527"/>
      <c r="IK527"/>
      <c r="IL527"/>
      <c r="IM527"/>
      <c r="IN527"/>
      <c r="IO527"/>
      <c r="IP527"/>
      <c r="IQ527"/>
      <c r="IR527"/>
      <c r="IS527"/>
      <c r="IT527"/>
      <c r="IU527"/>
      <c r="IV527"/>
      <c r="IW527"/>
      <c r="IX527"/>
      <c r="IY527"/>
      <c r="IZ527"/>
      <c r="JA527"/>
      <c r="JB527"/>
      <c r="JC527"/>
      <c r="JD527"/>
      <c r="JE527"/>
      <c r="JF527"/>
      <c r="JG527"/>
      <c r="JH527"/>
      <c r="JI527"/>
      <c r="JJ527"/>
      <c r="JK527"/>
      <c r="JL527"/>
      <c r="JM527"/>
      <c r="JN527"/>
      <c r="JO527"/>
      <c r="JP527"/>
      <c r="JQ527"/>
      <c r="JR527"/>
      <c r="JS527"/>
      <c r="JT527"/>
      <c r="JU527"/>
      <c r="JV527"/>
      <c r="JW527"/>
      <c r="JX527"/>
      <c r="JY527"/>
      <c r="JZ527"/>
      <c r="KA527"/>
      <c r="KB527"/>
      <c r="KC527"/>
      <c r="KD527"/>
      <c r="KE527"/>
      <c r="KF527"/>
      <c r="KG527"/>
      <c r="KH527"/>
      <c r="KI527"/>
      <c r="KJ527"/>
      <c r="KK527"/>
      <c r="KL527"/>
      <c r="KM527"/>
      <c r="KN527"/>
      <c r="KO527"/>
      <c r="KP527"/>
      <c r="KQ527"/>
      <c r="KR527"/>
      <c r="KS527"/>
      <c r="KT527"/>
      <c r="KU527"/>
      <c r="KV527"/>
      <c r="KW527"/>
      <c r="KX527"/>
      <c r="KY527"/>
      <c r="KZ527"/>
      <c r="LA527"/>
      <c r="LB527"/>
      <c r="LC527"/>
      <c r="LD527"/>
      <c r="LE527"/>
      <c r="LF527"/>
      <c r="LG527"/>
      <c r="LH527"/>
      <c r="LI527"/>
      <c r="LJ527"/>
      <c r="LK527"/>
      <c r="LL527"/>
      <c r="LM527"/>
      <c r="LN527"/>
      <c r="LO527"/>
      <c r="LP527"/>
      <c r="LQ527"/>
      <c r="LR527"/>
      <c r="LS527"/>
      <c r="LT527"/>
      <c r="LU527"/>
      <c r="LV527"/>
      <c r="LW527"/>
      <c r="LX527"/>
      <c r="LY527"/>
      <c r="LZ527"/>
      <c r="MA527"/>
      <c r="MB527"/>
      <c r="MC527"/>
      <c r="MD527"/>
      <c r="ME527"/>
      <c r="MF527"/>
      <c r="MG527"/>
      <c r="MH527"/>
      <c r="MI527"/>
      <c r="MJ527"/>
      <c r="MK527"/>
      <c r="ML527"/>
      <c r="MM527"/>
      <c r="MN527"/>
      <c r="MO527"/>
      <c r="MP527"/>
      <c r="MQ527"/>
      <c r="MR527"/>
      <c r="MS527"/>
      <c r="MT527"/>
      <c r="MU527"/>
      <c r="MV527"/>
      <c r="MW527"/>
      <c r="MX527"/>
      <c r="MY527"/>
      <c r="MZ527"/>
      <c r="NA527"/>
      <c r="NB527"/>
      <c r="NC527"/>
      <c r="ND527"/>
      <c r="NE527"/>
      <c r="NF527"/>
      <c r="NG527"/>
      <c r="NH527"/>
      <c r="NI527"/>
      <c r="NJ527"/>
      <c r="NK527"/>
      <c r="NL527"/>
      <c r="NM527"/>
      <c r="NN527"/>
      <c r="NO527"/>
      <c r="NP527"/>
      <c r="NQ527"/>
      <c r="NR527"/>
      <c r="NS527"/>
      <c r="NT527"/>
      <c r="NU527"/>
      <c r="NV527"/>
      <c r="NW527"/>
      <c r="NX527"/>
      <c r="NY527"/>
      <c r="NZ527"/>
      <c r="OA527"/>
      <c r="OB527"/>
      <c r="OC527"/>
      <c r="OD527"/>
      <c r="OE527"/>
      <c r="OF527"/>
      <c r="OG527"/>
      <c r="OH527"/>
      <c r="OI527"/>
      <c r="OJ527"/>
      <c r="OK527"/>
      <c r="OL527"/>
      <c r="OM527"/>
      <c r="ON527"/>
      <c r="OO527"/>
      <c r="OP527"/>
      <c r="OQ527"/>
      <c r="OR527"/>
      <c r="OS527"/>
      <c r="OT527"/>
      <c r="OU527"/>
      <c r="OV527"/>
      <c r="OW527"/>
      <c r="OX527"/>
      <c r="OY527"/>
      <c r="OZ527"/>
      <c r="PA527"/>
      <c r="PB527"/>
      <c r="PC527"/>
      <c r="PD527"/>
      <c r="PE527"/>
      <c r="PF527"/>
      <c r="PG527"/>
      <c r="PH527"/>
      <c r="PI527"/>
      <c r="PJ527"/>
      <c r="PK527"/>
      <c r="PL527"/>
      <c r="PM527"/>
      <c r="PN527"/>
      <c r="PO527"/>
      <c r="PP527"/>
      <c r="PQ527"/>
      <c r="PR527"/>
      <c r="PS527"/>
      <c r="PT527"/>
      <c r="PU527"/>
      <c r="PV527"/>
      <c r="PW527"/>
      <c r="PX527"/>
      <c r="PY527"/>
      <c r="PZ527"/>
      <c r="QA527"/>
      <c r="QB527"/>
      <c r="QC527"/>
      <c r="QD527"/>
      <c r="QE527"/>
      <c r="QF527"/>
      <c r="QG527"/>
      <c r="QH527"/>
      <c r="QI527"/>
      <c r="QJ527"/>
      <c r="QK527"/>
      <c r="QL527"/>
      <c r="QM527"/>
      <c r="QN527"/>
      <c r="QO527"/>
      <c r="QP527"/>
      <c r="QQ527"/>
      <c r="QR527"/>
      <c r="QS527"/>
      <c r="QT527"/>
      <c r="QU527"/>
      <c r="QV527"/>
      <c r="QW527"/>
      <c r="QX527"/>
      <c r="QY527"/>
      <c r="QZ527"/>
      <c r="RA527"/>
      <c r="RB527"/>
      <c r="RC527"/>
      <c r="RD527"/>
      <c r="RE527"/>
      <c r="RF527"/>
      <c r="RG527"/>
      <c r="RH527"/>
      <c r="RI527"/>
      <c r="RJ527"/>
      <c r="RK527"/>
      <c r="RL527"/>
      <c r="RM527"/>
      <c r="RN527"/>
      <c r="RO527"/>
      <c r="RP527"/>
      <c r="RQ527"/>
      <c r="RR527"/>
      <c r="RS527"/>
      <c r="RT527"/>
      <c r="RU527"/>
      <c r="RV527"/>
      <c r="RW527"/>
      <c r="RX527"/>
      <c r="RY527"/>
      <c r="RZ527"/>
      <c r="SA527"/>
      <c r="SB527"/>
      <c r="SC527"/>
      <c r="SD527"/>
      <c r="SE527"/>
      <c r="SF527"/>
      <c r="SG527"/>
      <c r="SH527"/>
      <c r="SI527"/>
      <c r="SJ527"/>
      <c r="SK527"/>
      <c r="SL527"/>
      <c r="SM527"/>
      <c r="SN527"/>
      <c r="SO527"/>
      <c r="SP527"/>
    </row>
    <row r="528" spans="1:510" ht="16.5" customHeight="1" x14ac:dyDescent="0.2">
      <c r="A528" s="20">
        <v>1749</v>
      </c>
      <c r="B528" s="34" t="s">
        <v>70</v>
      </c>
      <c r="C528" s="34" t="s">
        <v>97</v>
      </c>
      <c r="D528" s="20" t="s">
        <v>51</v>
      </c>
      <c r="E528" s="20" t="s">
        <v>1345</v>
      </c>
      <c r="F528" s="22" t="s">
        <v>88</v>
      </c>
      <c r="G528" s="34" t="s">
        <v>42</v>
      </c>
      <c r="H528" s="20" t="s">
        <v>89</v>
      </c>
      <c r="I528" s="20" t="s">
        <v>27</v>
      </c>
      <c r="J528" s="35" t="s">
        <v>693</v>
      </c>
      <c r="K528" s="36"/>
      <c r="L528" s="36"/>
      <c r="M528" s="36"/>
      <c r="N528" s="36"/>
      <c r="O528" s="55">
        <v>1639670550</v>
      </c>
      <c r="P528" s="37"/>
      <c r="Q528" s="34">
        <v>1</v>
      </c>
      <c r="R528" s="38"/>
      <c r="S528" s="39" t="s">
        <v>36</v>
      </c>
      <c r="T528" s="37">
        <f t="shared" si="9"/>
        <v>1639670550</v>
      </c>
      <c r="U528" s="27" t="s">
        <v>39</v>
      </c>
      <c r="V528" s="28" t="s">
        <v>40</v>
      </c>
      <c r="W528"/>
      <c r="X528"/>
      <c r="Y528"/>
      <c r="Z528"/>
      <c r="AA528"/>
      <c r="AB528"/>
      <c r="AC528"/>
      <c r="AD528"/>
      <c r="AE528"/>
      <c r="AF528"/>
      <c r="AG528"/>
      <c r="AH528"/>
      <c r="AI528"/>
      <c r="AJ528"/>
      <c r="AK528"/>
      <c r="AL528"/>
      <c r="AM528"/>
      <c r="AN528"/>
      <c r="AO528"/>
      <c r="AP528"/>
      <c r="AQ528"/>
      <c r="AR528"/>
      <c r="AS528"/>
      <c r="AT528"/>
      <c r="AU528"/>
      <c r="AV528"/>
      <c r="AW528"/>
      <c r="AX528"/>
      <c r="AY528"/>
      <c r="AZ528"/>
      <c r="BA528"/>
      <c r="BB528"/>
      <c r="BC528"/>
      <c r="BD528"/>
      <c r="BE528"/>
      <c r="BF528"/>
      <c r="BG528"/>
      <c r="BH528"/>
      <c r="BI528"/>
      <c r="BJ528"/>
      <c r="BK528"/>
      <c r="BL528"/>
      <c r="BM528"/>
      <c r="BN528"/>
      <c r="BO528"/>
      <c r="BP528"/>
      <c r="BQ528"/>
      <c r="BR528"/>
      <c r="BS528"/>
      <c r="BT528"/>
      <c r="BU528"/>
      <c r="BV528"/>
      <c r="BW528"/>
      <c r="BX528"/>
      <c r="BY528"/>
      <c r="BZ528"/>
      <c r="CA528"/>
      <c r="CB528"/>
      <c r="CC528"/>
      <c r="CD528"/>
      <c r="CE528"/>
      <c r="CF528"/>
      <c r="CG528"/>
      <c r="CH528"/>
      <c r="CI528"/>
      <c r="CJ528"/>
      <c r="CK528"/>
      <c r="CL528"/>
      <c r="CM528"/>
      <c r="CN528"/>
      <c r="CO528"/>
      <c r="CP528"/>
      <c r="CQ528"/>
      <c r="CR528"/>
      <c r="CS528"/>
      <c r="CT528"/>
      <c r="CU528"/>
      <c r="CV528"/>
      <c r="CW528"/>
      <c r="CX528"/>
      <c r="CY528"/>
      <c r="CZ528"/>
      <c r="DA528"/>
      <c r="DB528"/>
      <c r="DC528"/>
      <c r="DD528"/>
      <c r="DE528"/>
      <c r="DF528"/>
      <c r="DG528"/>
      <c r="DH528"/>
      <c r="DI528"/>
      <c r="DJ528"/>
      <c r="DK528"/>
      <c r="DL528"/>
      <c r="DM528"/>
      <c r="DN528"/>
      <c r="DO528"/>
      <c r="DP528"/>
      <c r="DQ528"/>
      <c r="DR528"/>
      <c r="DS528"/>
      <c r="DT528"/>
      <c r="DU528"/>
      <c r="DV528"/>
      <c r="DW528"/>
      <c r="DX528"/>
      <c r="DY528"/>
      <c r="DZ528"/>
      <c r="EA528"/>
      <c r="EB528"/>
      <c r="EC528"/>
      <c r="ED528"/>
      <c r="EE528"/>
      <c r="EF528"/>
      <c r="EG528"/>
      <c r="EH528"/>
      <c r="EI528"/>
      <c r="EJ528"/>
      <c r="EK528"/>
      <c r="EL528"/>
      <c r="EM528"/>
      <c r="EN528"/>
      <c r="EO528"/>
      <c r="EP528"/>
      <c r="EQ528"/>
      <c r="ER528"/>
      <c r="ES528"/>
      <c r="ET528"/>
      <c r="EU528"/>
      <c r="EV528"/>
      <c r="EW528"/>
      <c r="EX528"/>
      <c r="EY528"/>
      <c r="EZ528"/>
      <c r="FA528"/>
      <c r="FB528"/>
      <c r="FC528"/>
      <c r="FD528"/>
      <c r="FE528"/>
      <c r="FF528"/>
      <c r="FG528"/>
      <c r="FH528"/>
      <c r="FI528"/>
      <c r="FJ528"/>
      <c r="FK528"/>
      <c r="FL528"/>
      <c r="FM528"/>
      <c r="FN528"/>
      <c r="FO528"/>
      <c r="FP528"/>
      <c r="FQ528"/>
      <c r="FR528"/>
      <c r="FS528"/>
      <c r="FT528"/>
      <c r="FU528"/>
      <c r="FV528"/>
      <c r="FW528"/>
      <c r="FX528"/>
      <c r="FY528"/>
      <c r="FZ528"/>
      <c r="GA528"/>
      <c r="GB528"/>
      <c r="GC528"/>
      <c r="GD528"/>
      <c r="GE528"/>
      <c r="GF528"/>
      <c r="GG528"/>
      <c r="GH528"/>
      <c r="GI528"/>
      <c r="GJ528"/>
      <c r="GK528"/>
      <c r="GL528"/>
      <c r="GM528"/>
      <c r="GN528"/>
      <c r="GO528"/>
      <c r="GP528"/>
      <c r="GQ528"/>
      <c r="GR528"/>
      <c r="GS528"/>
      <c r="GT528"/>
      <c r="GU528"/>
      <c r="GV528"/>
      <c r="GW528"/>
      <c r="GX528"/>
      <c r="GY528"/>
      <c r="GZ528"/>
      <c r="HA528"/>
      <c r="HB528"/>
      <c r="HC528"/>
      <c r="HD528"/>
      <c r="HE528"/>
      <c r="HF528"/>
      <c r="HG528"/>
      <c r="HH528"/>
      <c r="HI528"/>
      <c r="HJ528"/>
      <c r="HK528"/>
      <c r="HL528"/>
      <c r="HM528"/>
      <c r="HN528"/>
      <c r="HO528"/>
      <c r="HP528"/>
      <c r="HQ528"/>
      <c r="HR528"/>
      <c r="HS528"/>
      <c r="HT528"/>
      <c r="HU528"/>
      <c r="HV528"/>
      <c r="HW528"/>
      <c r="HX528"/>
      <c r="HY528"/>
      <c r="HZ528"/>
      <c r="IA528"/>
      <c r="IB528"/>
      <c r="IC528"/>
      <c r="ID528"/>
      <c r="IE528"/>
      <c r="IF528"/>
      <c r="IG528"/>
      <c r="IH528"/>
      <c r="II528"/>
      <c r="IJ528"/>
      <c r="IK528"/>
      <c r="IL528"/>
      <c r="IM528"/>
      <c r="IN528"/>
      <c r="IO528"/>
      <c r="IP528"/>
      <c r="IQ528"/>
      <c r="IR528"/>
      <c r="IS528"/>
      <c r="IT528"/>
      <c r="IU528"/>
      <c r="IV528"/>
      <c r="IW528"/>
      <c r="IX528"/>
      <c r="IY528"/>
      <c r="IZ528"/>
      <c r="JA528"/>
      <c r="JB528"/>
      <c r="JC528"/>
      <c r="JD528"/>
      <c r="JE528"/>
      <c r="JF528"/>
      <c r="JG528"/>
      <c r="JH528"/>
      <c r="JI528"/>
      <c r="JJ528"/>
      <c r="JK528"/>
      <c r="JL528"/>
      <c r="JM528"/>
      <c r="JN528"/>
      <c r="JO528"/>
      <c r="JP528"/>
      <c r="JQ528"/>
      <c r="JR528"/>
      <c r="JS528"/>
      <c r="JT528"/>
      <c r="JU528"/>
      <c r="JV528"/>
      <c r="JW528"/>
      <c r="JX528"/>
      <c r="JY528"/>
      <c r="JZ528"/>
      <c r="KA528"/>
      <c r="KB528"/>
      <c r="KC528"/>
      <c r="KD528"/>
      <c r="KE528"/>
      <c r="KF528"/>
      <c r="KG528"/>
      <c r="KH528"/>
      <c r="KI528"/>
      <c r="KJ528"/>
      <c r="KK528"/>
      <c r="KL528"/>
      <c r="KM528"/>
      <c r="KN528"/>
      <c r="KO528"/>
      <c r="KP528"/>
      <c r="KQ528"/>
      <c r="KR528"/>
      <c r="KS528"/>
      <c r="KT528"/>
      <c r="KU528"/>
      <c r="KV528"/>
      <c r="KW528"/>
      <c r="KX528"/>
      <c r="KY528"/>
      <c r="KZ528"/>
      <c r="LA528"/>
      <c r="LB528"/>
      <c r="LC528"/>
      <c r="LD528"/>
      <c r="LE528"/>
      <c r="LF528"/>
      <c r="LG528"/>
      <c r="LH528"/>
      <c r="LI528"/>
      <c r="LJ528"/>
      <c r="LK528"/>
      <c r="LL528"/>
      <c r="LM528"/>
      <c r="LN528"/>
      <c r="LO528"/>
      <c r="LP528"/>
      <c r="LQ528"/>
      <c r="LR528"/>
      <c r="LS528"/>
      <c r="LT528"/>
      <c r="LU528"/>
      <c r="LV528"/>
      <c r="LW528"/>
      <c r="LX528"/>
      <c r="LY528"/>
      <c r="LZ528"/>
      <c r="MA528"/>
      <c r="MB528"/>
      <c r="MC528"/>
      <c r="MD528"/>
      <c r="ME528"/>
      <c r="MF528"/>
      <c r="MG528"/>
      <c r="MH528"/>
      <c r="MI528"/>
      <c r="MJ528"/>
      <c r="MK528"/>
      <c r="ML528"/>
      <c r="MM528"/>
      <c r="MN528"/>
      <c r="MO528"/>
      <c r="MP528"/>
      <c r="MQ528"/>
      <c r="MR528"/>
      <c r="MS528"/>
      <c r="MT528"/>
      <c r="MU528"/>
      <c r="MV528"/>
      <c r="MW528"/>
      <c r="MX528"/>
      <c r="MY528"/>
      <c r="MZ528"/>
      <c r="NA528"/>
      <c r="NB528"/>
      <c r="NC528"/>
      <c r="ND528"/>
      <c r="NE528"/>
      <c r="NF528"/>
      <c r="NG528"/>
      <c r="NH528"/>
      <c r="NI528"/>
      <c r="NJ528"/>
      <c r="NK528"/>
      <c r="NL528"/>
      <c r="NM528"/>
      <c r="NN528"/>
      <c r="NO528"/>
      <c r="NP528"/>
      <c r="NQ528"/>
      <c r="NR528"/>
      <c r="NS528"/>
      <c r="NT528"/>
      <c r="NU528"/>
      <c r="NV528"/>
      <c r="NW528"/>
      <c r="NX528"/>
      <c r="NY528"/>
      <c r="NZ528"/>
      <c r="OA528"/>
      <c r="OB528"/>
      <c r="OC528"/>
      <c r="OD528"/>
      <c r="OE528"/>
      <c r="OF528"/>
      <c r="OG528"/>
      <c r="OH528"/>
      <c r="OI528"/>
      <c r="OJ528"/>
      <c r="OK528"/>
      <c r="OL528"/>
      <c r="OM528"/>
      <c r="ON528"/>
      <c r="OO528"/>
      <c r="OP528"/>
      <c r="OQ528"/>
      <c r="OR528"/>
      <c r="OS528"/>
      <c r="OT528"/>
      <c r="OU528"/>
      <c r="OV528"/>
      <c r="OW528"/>
      <c r="OX528"/>
      <c r="OY528"/>
      <c r="OZ528"/>
      <c r="PA528"/>
      <c r="PB528"/>
      <c r="PC528"/>
      <c r="PD528"/>
      <c r="PE528"/>
      <c r="PF528"/>
      <c r="PG528"/>
      <c r="PH528"/>
      <c r="PI528"/>
      <c r="PJ528"/>
      <c r="PK528"/>
      <c r="PL528"/>
      <c r="PM528"/>
      <c r="PN528"/>
      <c r="PO528"/>
      <c r="PP528"/>
      <c r="PQ528"/>
      <c r="PR528"/>
      <c r="PS528"/>
      <c r="PT528"/>
      <c r="PU528"/>
      <c r="PV528"/>
      <c r="PW528"/>
      <c r="PX528"/>
      <c r="PY528"/>
      <c r="PZ528"/>
      <c r="QA528"/>
      <c r="QB528"/>
      <c r="QC528"/>
      <c r="QD528"/>
      <c r="QE528"/>
      <c r="QF528"/>
      <c r="QG528"/>
      <c r="QH528"/>
      <c r="QI528"/>
      <c r="QJ528"/>
      <c r="QK528"/>
      <c r="QL528"/>
      <c r="QM528"/>
      <c r="QN528"/>
      <c r="QO528"/>
      <c r="QP528"/>
      <c r="QQ528"/>
      <c r="QR528"/>
      <c r="QS528"/>
      <c r="QT528"/>
      <c r="QU528"/>
      <c r="QV528"/>
      <c r="QW528"/>
      <c r="QX528"/>
      <c r="QY528"/>
      <c r="QZ528"/>
      <c r="RA528"/>
      <c r="RB528"/>
      <c r="RC528"/>
      <c r="RD528"/>
      <c r="RE528"/>
      <c r="RF528"/>
      <c r="RG528"/>
      <c r="RH528"/>
      <c r="RI528"/>
      <c r="RJ528"/>
      <c r="RK528"/>
      <c r="RL528"/>
      <c r="RM528"/>
      <c r="RN528"/>
      <c r="RO528"/>
      <c r="RP528"/>
      <c r="RQ528"/>
      <c r="RR528"/>
      <c r="RS528"/>
      <c r="RT528"/>
      <c r="RU528"/>
      <c r="RV528"/>
      <c r="RW528"/>
      <c r="RX528"/>
      <c r="RY528"/>
      <c r="RZ528"/>
      <c r="SA528"/>
      <c r="SB528"/>
      <c r="SC528"/>
      <c r="SD528"/>
      <c r="SE528"/>
      <c r="SF528"/>
      <c r="SG528"/>
      <c r="SH528"/>
      <c r="SI528"/>
      <c r="SJ528"/>
      <c r="SK528"/>
      <c r="SL528"/>
      <c r="SM528"/>
      <c r="SN528"/>
      <c r="SO528"/>
      <c r="SP528"/>
    </row>
    <row r="529" spans="1:510" ht="16.5" customHeight="1" x14ac:dyDescent="0.2">
      <c r="A529" s="20">
        <v>1750</v>
      </c>
      <c r="B529" s="34" t="s">
        <v>70</v>
      </c>
      <c r="C529" s="34" t="s">
        <v>97</v>
      </c>
      <c r="D529" s="20" t="s">
        <v>51</v>
      </c>
      <c r="E529" s="20" t="s">
        <v>1345</v>
      </c>
      <c r="F529" s="22" t="s">
        <v>88</v>
      </c>
      <c r="G529" s="34" t="s">
        <v>25</v>
      </c>
      <c r="H529" s="20" t="s">
        <v>89</v>
      </c>
      <c r="I529" s="20" t="s">
        <v>27</v>
      </c>
      <c r="J529" s="35" t="s">
        <v>694</v>
      </c>
      <c r="K529" s="39"/>
      <c r="L529" s="39"/>
      <c r="M529" s="39"/>
      <c r="N529" s="39"/>
      <c r="O529" s="34"/>
      <c r="P529" s="37">
        <v>250000000</v>
      </c>
      <c r="Q529" s="34">
        <v>12</v>
      </c>
      <c r="R529" s="38"/>
      <c r="S529" s="39" t="s">
        <v>83</v>
      </c>
      <c r="T529" s="37">
        <f t="shared" si="9"/>
        <v>3000000000</v>
      </c>
      <c r="U529" s="27" t="s">
        <v>39</v>
      </c>
      <c r="V529" s="28" t="s">
        <v>40</v>
      </c>
      <c r="W529"/>
      <c r="X529"/>
      <c r="Y529"/>
      <c r="Z529"/>
      <c r="AA529"/>
      <c r="AB529"/>
      <c r="AC529"/>
      <c r="AD529"/>
      <c r="AE529"/>
      <c r="AF529"/>
      <c r="AG529"/>
      <c r="AH529"/>
      <c r="AI529"/>
      <c r="AJ529"/>
      <c r="AK529"/>
      <c r="AL529"/>
      <c r="AM529"/>
      <c r="AN529"/>
      <c r="AO529"/>
      <c r="AP529"/>
      <c r="AQ529"/>
      <c r="AR529"/>
      <c r="AS529"/>
      <c r="AT529"/>
      <c r="AU529"/>
      <c r="AV529"/>
      <c r="AW529"/>
      <c r="AX529"/>
      <c r="AY529"/>
      <c r="AZ529"/>
      <c r="BA529"/>
      <c r="BB529"/>
      <c r="BC529"/>
      <c r="BD529"/>
      <c r="BE529"/>
      <c r="BF529"/>
      <c r="BG529"/>
      <c r="BH529"/>
      <c r="BI529"/>
      <c r="BJ529"/>
      <c r="BK529"/>
      <c r="BL529"/>
      <c r="BM529"/>
      <c r="BN529"/>
      <c r="BO529"/>
      <c r="BP529"/>
      <c r="BQ529"/>
      <c r="BR529"/>
      <c r="BS529"/>
      <c r="BT529"/>
      <c r="BU529"/>
      <c r="BV529"/>
      <c r="BW529"/>
      <c r="BX529"/>
      <c r="BY529"/>
      <c r="BZ529"/>
      <c r="CA529"/>
      <c r="CB529"/>
      <c r="CC529"/>
      <c r="CD529"/>
      <c r="CE529"/>
      <c r="CF529"/>
      <c r="CG529"/>
      <c r="CH529"/>
      <c r="CI529"/>
      <c r="CJ529"/>
      <c r="CK529"/>
      <c r="CL529"/>
      <c r="CM529"/>
      <c r="CN529"/>
      <c r="CO529"/>
      <c r="CP529"/>
      <c r="CQ529"/>
      <c r="CR529"/>
      <c r="CS529"/>
      <c r="CT529"/>
      <c r="CU529"/>
      <c r="CV529"/>
      <c r="CW529"/>
      <c r="CX529"/>
      <c r="CY529"/>
      <c r="CZ529"/>
      <c r="DA529"/>
      <c r="DB529"/>
      <c r="DC529"/>
      <c r="DD529"/>
      <c r="DE529"/>
      <c r="DF529"/>
      <c r="DG529"/>
      <c r="DH529"/>
      <c r="DI529"/>
      <c r="DJ529"/>
      <c r="DK529"/>
      <c r="DL529"/>
      <c r="DM529"/>
      <c r="DN529"/>
      <c r="DO529"/>
      <c r="DP529"/>
      <c r="DQ529"/>
      <c r="DR529"/>
      <c r="DS529"/>
      <c r="DT529"/>
      <c r="DU529"/>
      <c r="DV529"/>
      <c r="DW529"/>
      <c r="DX529"/>
      <c r="DY529"/>
      <c r="DZ529"/>
      <c r="EA529"/>
      <c r="EB529"/>
      <c r="EC529"/>
      <c r="ED529"/>
      <c r="EE529"/>
      <c r="EF529"/>
      <c r="EG529"/>
      <c r="EH529"/>
      <c r="EI529"/>
      <c r="EJ529"/>
      <c r="EK529"/>
      <c r="EL529"/>
      <c r="EM529"/>
      <c r="EN529"/>
      <c r="EO529"/>
      <c r="EP529"/>
      <c r="EQ529"/>
      <c r="ER529"/>
      <c r="ES529"/>
      <c r="ET529"/>
      <c r="EU529"/>
      <c r="EV529"/>
      <c r="EW529"/>
      <c r="EX529"/>
      <c r="EY529"/>
      <c r="EZ529"/>
      <c r="FA529"/>
      <c r="FB529"/>
      <c r="FC529"/>
      <c r="FD529"/>
      <c r="FE529"/>
      <c r="FF529"/>
      <c r="FG529"/>
      <c r="FH529"/>
      <c r="FI529"/>
      <c r="FJ529"/>
      <c r="FK529"/>
      <c r="FL529"/>
      <c r="FM529"/>
      <c r="FN529"/>
      <c r="FO529"/>
      <c r="FP529"/>
      <c r="FQ529"/>
      <c r="FR529"/>
      <c r="FS529"/>
      <c r="FT529"/>
      <c r="FU529"/>
      <c r="FV529"/>
      <c r="FW529"/>
      <c r="FX529"/>
      <c r="FY529"/>
      <c r="FZ529"/>
      <c r="GA529"/>
      <c r="GB529"/>
      <c r="GC529"/>
      <c r="GD529"/>
      <c r="GE529"/>
      <c r="GF529"/>
      <c r="GG529"/>
      <c r="GH529"/>
      <c r="GI529"/>
      <c r="GJ529"/>
      <c r="GK529"/>
      <c r="GL529"/>
      <c r="GM529"/>
      <c r="GN529"/>
      <c r="GO529"/>
      <c r="GP529"/>
      <c r="GQ529"/>
      <c r="GR529"/>
      <c r="GS529"/>
      <c r="GT529"/>
      <c r="GU529"/>
      <c r="GV529"/>
      <c r="GW529"/>
      <c r="GX529"/>
      <c r="GY529"/>
      <c r="GZ529"/>
      <c r="HA529"/>
      <c r="HB529"/>
      <c r="HC529"/>
      <c r="HD529"/>
      <c r="HE529"/>
      <c r="HF529"/>
      <c r="HG529"/>
      <c r="HH529"/>
      <c r="HI529"/>
      <c r="HJ529"/>
      <c r="HK529"/>
      <c r="HL529"/>
      <c r="HM529"/>
      <c r="HN529"/>
      <c r="HO529"/>
      <c r="HP529"/>
      <c r="HQ529"/>
      <c r="HR529"/>
      <c r="HS529"/>
      <c r="HT529"/>
      <c r="HU529"/>
      <c r="HV529"/>
      <c r="HW529"/>
      <c r="HX529"/>
      <c r="HY529"/>
      <c r="HZ529"/>
      <c r="IA529"/>
      <c r="IB529"/>
      <c r="IC529"/>
      <c r="ID529"/>
      <c r="IE529"/>
      <c r="IF529"/>
      <c r="IG529"/>
      <c r="IH529"/>
      <c r="II529"/>
      <c r="IJ529"/>
      <c r="IK529"/>
      <c r="IL529"/>
      <c r="IM529"/>
      <c r="IN529"/>
      <c r="IO529"/>
      <c r="IP529"/>
      <c r="IQ529"/>
      <c r="IR529"/>
      <c r="IS529"/>
      <c r="IT529"/>
      <c r="IU529"/>
      <c r="IV529"/>
      <c r="IW529"/>
      <c r="IX529"/>
      <c r="IY529"/>
      <c r="IZ529"/>
      <c r="JA529"/>
      <c r="JB529"/>
      <c r="JC529"/>
      <c r="JD529"/>
      <c r="JE529"/>
      <c r="JF529"/>
      <c r="JG529"/>
      <c r="JH529"/>
      <c r="JI529"/>
      <c r="JJ529"/>
      <c r="JK529"/>
      <c r="JL529"/>
      <c r="JM529"/>
      <c r="JN529"/>
      <c r="JO529"/>
      <c r="JP529"/>
      <c r="JQ529"/>
      <c r="JR529"/>
      <c r="JS529"/>
      <c r="JT529"/>
      <c r="JU529"/>
      <c r="JV529"/>
      <c r="JW529"/>
      <c r="JX529"/>
      <c r="JY529"/>
      <c r="JZ529"/>
      <c r="KA529"/>
      <c r="KB529"/>
      <c r="KC529"/>
      <c r="KD529"/>
      <c r="KE529"/>
      <c r="KF529"/>
      <c r="KG529"/>
      <c r="KH529"/>
      <c r="KI529"/>
      <c r="KJ529"/>
      <c r="KK529"/>
      <c r="KL529"/>
      <c r="KM529"/>
      <c r="KN529"/>
      <c r="KO529"/>
      <c r="KP529"/>
      <c r="KQ529"/>
      <c r="KR529"/>
      <c r="KS529"/>
      <c r="KT529"/>
      <c r="KU529"/>
      <c r="KV529"/>
      <c r="KW529"/>
      <c r="KX529"/>
      <c r="KY529"/>
      <c r="KZ529"/>
      <c r="LA529"/>
      <c r="LB529"/>
      <c r="LC529"/>
      <c r="LD529"/>
      <c r="LE529"/>
      <c r="LF529"/>
      <c r="LG529"/>
      <c r="LH529"/>
      <c r="LI529"/>
      <c r="LJ529"/>
      <c r="LK529"/>
      <c r="LL529"/>
      <c r="LM529"/>
      <c r="LN529"/>
      <c r="LO529"/>
      <c r="LP529"/>
      <c r="LQ529"/>
      <c r="LR529"/>
      <c r="LS529"/>
      <c r="LT529"/>
      <c r="LU529"/>
      <c r="LV529"/>
      <c r="LW529"/>
      <c r="LX529"/>
      <c r="LY529"/>
      <c r="LZ529"/>
      <c r="MA529"/>
      <c r="MB529"/>
      <c r="MC529"/>
      <c r="MD529"/>
      <c r="ME529"/>
      <c r="MF529"/>
      <c r="MG529"/>
      <c r="MH529"/>
      <c r="MI529"/>
      <c r="MJ529"/>
      <c r="MK529"/>
      <c r="ML529"/>
      <c r="MM529"/>
      <c r="MN529"/>
      <c r="MO529"/>
      <c r="MP529"/>
      <c r="MQ529"/>
      <c r="MR529"/>
      <c r="MS529"/>
      <c r="MT529"/>
      <c r="MU529"/>
      <c r="MV529"/>
      <c r="MW529"/>
      <c r="MX529"/>
      <c r="MY529"/>
      <c r="MZ529"/>
      <c r="NA529"/>
      <c r="NB529"/>
      <c r="NC529"/>
      <c r="ND529"/>
      <c r="NE529"/>
      <c r="NF529"/>
      <c r="NG529"/>
      <c r="NH529"/>
      <c r="NI529"/>
      <c r="NJ529"/>
      <c r="NK529"/>
      <c r="NL529"/>
      <c r="NM529"/>
      <c r="NN529"/>
      <c r="NO529"/>
      <c r="NP529"/>
      <c r="NQ529"/>
      <c r="NR529"/>
      <c r="NS529"/>
      <c r="NT529"/>
      <c r="NU529"/>
      <c r="NV529"/>
      <c r="NW529"/>
      <c r="NX529"/>
      <c r="NY529"/>
      <c r="NZ529"/>
      <c r="OA529"/>
      <c r="OB529"/>
      <c r="OC529"/>
      <c r="OD529"/>
      <c r="OE529"/>
      <c r="OF529"/>
      <c r="OG529"/>
      <c r="OH529"/>
      <c r="OI529"/>
      <c r="OJ529"/>
      <c r="OK529"/>
      <c r="OL529"/>
      <c r="OM529"/>
      <c r="ON529"/>
      <c r="OO529"/>
      <c r="OP529"/>
      <c r="OQ529"/>
      <c r="OR529"/>
      <c r="OS529"/>
      <c r="OT529"/>
      <c r="OU529"/>
      <c r="OV529"/>
      <c r="OW529"/>
      <c r="OX529"/>
      <c r="OY529"/>
      <c r="OZ529"/>
      <c r="PA529"/>
      <c r="PB529"/>
      <c r="PC529"/>
      <c r="PD529"/>
      <c r="PE529"/>
      <c r="PF529"/>
      <c r="PG529"/>
      <c r="PH529"/>
      <c r="PI529"/>
      <c r="PJ529"/>
      <c r="PK529"/>
      <c r="PL529"/>
      <c r="PM529"/>
      <c r="PN529"/>
      <c r="PO529"/>
      <c r="PP529"/>
      <c r="PQ529"/>
      <c r="PR529"/>
      <c r="PS529"/>
      <c r="PT529"/>
      <c r="PU529"/>
      <c r="PV529"/>
      <c r="PW529"/>
      <c r="PX529"/>
      <c r="PY529"/>
      <c r="PZ529"/>
      <c r="QA529"/>
      <c r="QB529"/>
      <c r="QC529"/>
      <c r="QD529"/>
      <c r="QE529"/>
      <c r="QF529"/>
      <c r="QG529"/>
      <c r="QH529"/>
      <c r="QI529"/>
      <c r="QJ529"/>
      <c r="QK529"/>
      <c r="QL529"/>
      <c r="QM529"/>
      <c r="QN529"/>
      <c r="QO529"/>
      <c r="QP529"/>
      <c r="QQ529"/>
      <c r="QR529"/>
      <c r="QS529"/>
      <c r="QT529"/>
      <c r="QU529"/>
      <c r="QV529"/>
      <c r="QW529"/>
      <c r="QX529"/>
      <c r="QY529"/>
      <c r="QZ529"/>
      <c r="RA529"/>
      <c r="RB529"/>
      <c r="RC529"/>
      <c r="RD529"/>
      <c r="RE529"/>
      <c r="RF529"/>
      <c r="RG529"/>
      <c r="RH529"/>
      <c r="RI529"/>
      <c r="RJ529"/>
      <c r="RK529"/>
      <c r="RL529"/>
      <c r="RM529"/>
      <c r="RN529"/>
      <c r="RO529"/>
      <c r="RP529"/>
      <c r="RQ529"/>
      <c r="RR529"/>
      <c r="RS529"/>
      <c r="RT529"/>
      <c r="RU529"/>
      <c r="RV529"/>
      <c r="RW529"/>
      <c r="RX529"/>
      <c r="RY529"/>
      <c r="RZ529"/>
      <c r="SA529"/>
      <c r="SB529"/>
      <c r="SC529"/>
      <c r="SD529"/>
      <c r="SE529"/>
      <c r="SF529"/>
      <c r="SG529"/>
      <c r="SH529"/>
      <c r="SI529"/>
      <c r="SJ529"/>
      <c r="SK529"/>
      <c r="SL529"/>
      <c r="SM529"/>
      <c r="SN529"/>
      <c r="SO529"/>
      <c r="SP529"/>
    </row>
    <row r="530" spans="1:510" ht="16.5" customHeight="1" x14ac:dyDescent="0.2">
      <c r="A530" s="20">
        <v>1751</v>
      </c>
      <c r="B530" s="34" t="s">
        <v>70</v>
      </c>
      <c r="C530" s="34" t="s">
        <v>97</v>
      </c>
      <c r="D530" s="20" t="s">
        <v>51</v>
      </c>
      <c r="E530" s="20" t="s">
        <v>1345</v>
      </c>
      <c r="F530" s="22" t="s">
        <v>88</v>
      </c>
      <c r="G530" s="34" t="s">
        <v>25</v>
      </c>
      <c r="H530" s="20" t="s">
        <v>89</v>
      </c>
      <c r="I530" s="20" t="s">
        <v>27</v>
      </c>
      <c r="J530" s="35" t="s">
        <v>695</v>
      </c>
      <c r="K530" s="36"/>
      <c r="L530" s="36"/>
      <c r="M530" s="36"/>
      <c r="N530" s="36"/>
      <c r="O530" s="55">
        <v>3000000000</v>
      </c>
      <c r="P530" s="37"/>
      <c r="Q530" s="34">
        <v>1</v>
      </c>
      <c r="R530" s="38"/>
      <c r="S530" s="39" t="s">
        <v>36</v>
      </c>
      <c r="T530" s="37">
        <f t="shared" si="9"/>
        <v>3000000000</v>
      </c>
      <c r="U530" s="27" t="s">
        <v>39</v>
      </c>
      <c r="V530" s="28" t="s">
        <v>40</v>
      </c>
      <c r="W530"/>
      <c r="X530"/>
      <c r="Y530"/>
      <c r="Z530"/>
      <c r="AA530"/>
      <c r="AB530"/>
      <c r="AC530"/>
      <c r="AD530"/>
      <c r="AE530"/>
      <c r="AF530"/>
      <c r="AG530"/>
      <c r="AH530"/>
      <c r="AI530"/>
      <c r="AJ530"/>
      <c r="AK530"/>
      <c r="AL530"/>
      <c r="AM530"/>
      <c r="AN530"/>
      <c r="AO530"/>
      <c r="AP530"/>
      <c r="AQ530"/>
      <c r="AR530"/>
      <c r="AS530"/>
      <c r="AT530"/>
      <c r="AU530"/>
      <c r="AV530"/>
      <c r="AW530"/>
      <c r="AX530"/>
      <c r="AY530"/>
      <c r="AZ530"/>
      <c r="BA530"/>
      <c r="BB530"/>
      <c r="BC530"/>
      <c r="BD530"/>
      <c r="BE530"/>
      <c r="BF530"/>
      <c r="BG530"/>
      <c r="BH530"/>
      <c r="BI530"/>
      <c r="BJ530"/>
      <c r="BK530"/>
      <c r="BL530"/>
      <c r="BM530"/>
      <c r="BN530"/>
      <c r="BO530"/>
      <c r="BP530"/>
      <c r="BQ530"/>
      <c r="BR530"/>
      <c r="BS530"/>
      <c r="BT530"/>
      <c r="BU530"/>
      <c r="BV530"/>
      <c r="BW530"/>
      <c r="BX530"/>
      <c r="BY530"/>
      <c r="BZ530"/>
      <c r="CA530"/>
      <c r="CB530"/>
      <c r="CC530"/>
      <c r="CD530"/>
      <c r="CE530"/>
      <c r="CF530"/>
      <c r="CG530"/>
      <c r="CH530"/>
      <c r="CI530"/>
      <c r="CJ530"/>
      <c r="CK530"/>
      <c r="CL530"/>
      <c r="CM530"/>
      <c r="CN530"/>
      <c r="CO530"/>
      <c r="CP530"/>
      <c r="CQ530"/>
      <c r="CR530"/>
      <c r="CS530"/>
      <c r="CT530"/>
      <c r="CU530"/>
      <c r="CV530"/>
      <c r="CW530"/>
      <c r="CX530"/>
      <c r="CY530"/>
      <c r="CZ530"/>
      <c r="DA530"/>
      <c r="DB530"/>
      <c r="DC530"/>
      <c r="DD530"/>
      <c r="DE530"/>
      <c r="DF530"/>
      <c r="DG530"/>
      <c r="DH530"/>
      <c r="DI530"/>
      <c r="DJ530"/>
      <c r="DK530"/>
      <c r="DL530"/>
      <c r="DM530"/>
      <c r="DN530"/>
      <c r="DO530"/>
      <c r="DP530"/>
      <c r="DQ530"/>
      <c r="DR530"/>
      <c r="DS530"/>
      <c r="DT530"/>
      <c r="DU530"/>
      <c r="DV530"/>
      <c r="DW530"/>
      <c r="DX530"/>
      <c r="DY530"/>
      <c r="DZ530"/>
      <c r="EA530"/>
      <c r="EB530"/>
      <c r="EC530"/>
      <c r="ED530"/>
      <c r="EE530"/>
      <c r="EF530"/>
      <c r="EG530"/>
      <c r="EH530"/>
      <c r="EI530"/>
      <c r="EJ530"/>
      <c r="EK530"/>
      <c r="EL530"/>
      <c r="EM530"/>
      <c r="EN530"/>
      <c r="EO530"/>
      <c r="EP530"/>
      <c r="EQ530"/>
      <c r="ER530"/>
      <c r="ES530"/>
      <c r="ET530"/>
      <c r="EU530"/>
      <c r="EV530"/>
      <c r="EW530"/>
      <c r="EX530"/>
      <c r="EY530"/>
      <c r="EZ530"/>
      <c r="FA530"/>
      <c r="FB530"/>
      <c r="FC530"/>
      <c r="FD530"/>
      <c r="FE530"/>
      <c r="FF530"/>
      <c r="FG530"/>
      <c r="FH530"/>
      <c r="FI530"/>
      <c r="FJ530"/>
      <c r="FK530"/>
      <c r="FL530"/>
      <c r="FM530"/>
      <c r="FN530"/>
      <c r="FO530"/>
      <c r="FP530"/>
      <c r="FQ530"/>
      <c r="FR530"/>
      <c r="FS530"/>
      <c r="FT530"/>
      <c r="FU530"/>
      <c r="FV530"/>
      <c r="FW530"/>
      <c r="FX530"/>
      <c r="FY530"/>
      <c r="FZ530"/>
      <c r="GA530"/>
      <c r="GB530"/>
      <c r="GC530"/>
      <c r="GD530"/>
      <c r="GE530"/>
      <c r="GF530"/>
      <c r="GG530"/>
      <c r="GH530"/>
      <c r="GI530"/>
      <c r="GJ530"/>
      <c r="GK530"/>
      <c r="GL530"/>
      <c r="GM530"/>
      <c r="GN530"/>
      <c r="GO530"/>
      <c r="GP530"/>
      <c r="GQ530"/>
      <c r="GR530"/>
      <c r="GS530"/>
      <c r="GT530"/>
      <c r="GU530"/>
      <c r="GV530"/>
      <c r="GW530"/>
      <c r="GX530"/>
      <c r="GY530"/>
      <c r="GZ530"/>
      <c r="HA530"/>
      <c r="HB530"/>
      <c r="HC530"/>
      <c r="HD530"/>
      <c r="HE530"/>
      <c r="HF530"/>
      <c r="HG530"/>
      <c r="HH530"/>
      <c r="HI530"/>
      <c r="HJ530"/>
      <c r="HK530"/>
      <c r="HL530"/>
      <c r="HM530"/>
      <c r="HN530"/>
      <c r="HO530"/>
      <c r="HP530"/>
      <c r="HQ530"/>
      <c r="HR530"/>
      <c r="HS530"/>
      <c r="HT530"/>
      <c r="HU530"/>
      <c r="HV530"/>
      <c r="HW530"/>
      <c r="HX530"/>
      <c r="HY530"/>
      <c r="HZ530"/>
      <c r="IA530"/>
      <c r="IB530"/>
      <c r="IC530"/>
      <c r="ID530"/>
      <c r="IE530"/>
      <c r="IF530"/>
      <c r="IG530"/>
      <c r="IH530"/>
      <c r="II530"/>
      <c r="IJ530"/>
      <c r="IK530"/>
      <c r="IL530"/>
      <c r="IM530"/>
      <c r="IN530"/>
      <c r="IO530"/>
      <c r="IP530"/>
      <c r="IQ530"/>
      <c r="IR530"/>
      <c r="IS530"/>
      <c r="IT530"/>
      <c r="IU530"/>
      <c r="IV530"/>
      <c r="IW530"/>
      <c r="IX530"/>
      <c r="IY530"/>
      <c r="IZ530"/>
      <c r="JA530"/>
      <c r="JB530"/>
      <c r="JC530"/>
      <c r="JD530"/>
      <c r="JE530"/>
      <c r="JF530"/>
      <c r="JG530"/>
      <c r="JH530"/>
      <c r="JI530"/>
      <c r="JJ530"/>
      <c r="JK530"/>
      <c r="JL530"/>
      <c r="JM530"/>
      <c r="JN530"/>
      <c r="JO530"/>
      <c r="JP530"/>
      <c r="JQ530"/>
      <c r="JR530"/>
      <c r="JS530"/>
      <c r="JT530"/>
      <c r="JU530"/>
      <c r="JV530"/>
      <c r="JW530"/>
      <c r="JX530"/>
      <c r="JY530"/>
      <c r="JZ530"/>
      <c r="KA530"/>
      <c r="KB530"/>
      <c r="KC530"/>
      <c r="KD530"/>
      <c r="KE530"/>
      <c r="KF530"/>
      <c r="KG530"/>
      <c r="KH530"/>
      <c r="KI530"/>
      <c r="KJ530"/>
      <c r="KK530"/>
      <c r="KL530"/>
      <c r="KM530"/>
      <c r="KN530"/>
      <c r="KO530"/>
      <c r="KP530"/>
      <c r="KQ530"/>
      <c r="KR530"/>
      <c r="KS530"/>
      <c r="KT530"/>
      <c r="KU530"/>
      <c r="KV530"/>
      <c r="KW530"/>
      <c r="KX530"/>
      <c r="KY530"/>
      <c r="KZ530"/>
      <c r="LA530"/>
      <c r="LB530"/>
      <c r="LC530"/>
      <c r="LD530"/>
      <c r="LE530"/>
      <c r="LF530"/>
      <c r="LG530"/>
      <c r="LH530"/>
      <c r="LI530"/>
      <c r="LJ530"/>
      <c r="LK530"/>
      <c r="LL530"/>
      <c r="LM530"/>
      <c r="LN530"/>
      <c r="LO530"/>
      <c r="LP530"/>
      <c r="LQ530"/>
      <c r="LR530"/>
      <c r="LS530"/>
      <c r="LT530"/>
      <c r="LU530"/>
      <c r="LV530"/>
      <c r="LW530"/>
      <c r="LX530"/>
      <c r="LY530"/>
      <c r="LZ530"/>
      <c r="MA530"/>
      <c r="MB530"/>
      <c r="MC530"/>
      <c r="MD530"/>
      <c r="ME530"/>
      <c r="MF530"/>
      <c r="MG530"/>
      <c r="MH530"/>
      <c r="MI530"/>
      <c r="MJ530"/>
      <c r="MK530"/>
      <c r="ML530"/>
      <c r="MM530"/>
      <c r="MN530"/>
      <c r="MO530"/>
      <c r="MP530"/>
      <c r="MQ530"/>
      <c r="MR530"/>
      <c r="MS530"/>
      <c r="MT530"/>
      <c r="MU530"/>
      <c r="MV530"/>
      <c r="MW530"/>
      <c r="MX530"/>
      <c r="MY530"/>
      <c r="MZ530"/>
      <c r="NA530"/>
      <c r="NB530"/>
      <c r="NC530"/>
      <c r="ND530"/>
      <c r="NE530"/>
      <c r="NF530"/>
      <c r="NG530"/>
      <c r="NH530"/>
      <c r="NI530"/>
      <c r="NJ530"/>
      <c r="NK530"/>
      <c r="NL530"/>
      <c r="NM530"/>
      <c r="NN530"/>
      <c r="NO530"/>
      <c r="NP530"/>
      <c r="NQ530"/>
      <c r="NR530"/>
      <c r="NS530"/>
      <c r="NT530"/>
      <c r="NU530"/>
      <c r="NV530"/>
      <c r="NW530"/>
      <c r="NX530"/>
      <c r="NY530"/>
      <c r="NZ530"/>
      <c r="OA530"/>
      <c r="OB530"/>
      <c r="OC530"/>
      <c r="OD530"/>
      <c r="OE530"/>
      <c r="OF530"/>
      <c r="OG530"/>
      <c r="OH530"/>
      <c r="OI530"/>
      <c r="OJ530"/>
      <c r="OK530"/>
      <c r="OL530"/>
      <c r="OM530"/>
      <c r="ON530"/>
      <c r="OO530"/>
      <c r="OP530"/>
      <c r="OQ530"/>
      <c r="OR530"/>
      <c r="OS530"/>
      <c r="OT530"/>
      <c r="OU530"/>
      <c r="OV530"/>
      <c r="OW530"/>
      <c r="OX530"/>
      <c r="OY530"/>
      <c r="OZ530"/>
      <c r="PA530"/>
      <c r="PB530"/>
      <c r="PC530"/>
      <c r="PD530"/>
      <c r="PE530"/>
      <c r="PF530"/>
      <c r="PG530"/>
      <c r="PH530"/>
      <c r="PI530"/>
      <c r="PJ530"/>
      <c r="PK530"/>
      <c r="PL530"/>
      <c r="PM530"/>
      <c r="PN530"/>
      <c r="PO530"/>
      <c r="PP530"/>
      <c r="PQ530"/>
      <c r="PR530"/>
      <c r="PS530"/>
      <c r="PT530"/>
      <c r="PU530"/>
      <c r="PV530"/>
      <c r="PW530"/>
      <c r="PX530"/>
      <c r="PY530"/>
      <c r="PZ530"/>
      <c r="QA530"/>
      <c r="QB530"/>
      <c r="QC530"/>
      <c r="QD530"/>
      <c r="QE530"/>
      <c r="QF530"/>
      <c r="QG530"/>
      <c r="QH530"/>
      <c r="QI530"/>
      <c r="QJ530"/>
      <c r="QK530"/>
      <c r="QL530"/>
      <c r="QM530"/>
      <c r="QN530"/>
      <c r="QO530"/>
      <c r="QP530"/>
      <c r="QQ530"/>
      <c r="QR530"/>
      <c r="QS530"/>
      <c r="QT530"/>
      <c r="QU530"/>
      <c r="QV530"/>
      <c r="QW530"/>
      <c r="QX530"/>
      <c r="QY530"/>
      <c r="QZ530"/>
      <c r="RA530"/>
      <c r="RB530"/>
      <c r="RC530"/>
      <c r="RD530"/>
      <c r="RE530"/>
      <c r="RF530"/>
      <c r="RG530"/>
      <c r="RH530"/>
      <c r="RI530"/>
      <c r="RJ530"/>
      <c r="RK530"/>
      <c r="RL530"/>
      <c r="RM530"/>
      <c r="RN530"/>
      <c r="RO530"/>
      <c r="RP530"/>
      <c r="RQ530"/>
      <c r="RR530"/>
      <c r="RS530"/>
      <c r="RT530"/>
      <c r="RU530"/>
      <c r="RV530"/>
      <c r="RW530"/>
      <c r="RX530"/>
      <c r="RY530"/>
      <c r="RZ530"/>
      <c r="SA530"/>
      <c r="SB530"/>
      <c r="SC530"/>
      <c r="SD530"/>
      <c r="SE530"/>
      <c r="SF530"/>
      <c r="SG530"/>
      <c r="SH530"/>
      <c r="SI530"/>
      <c r="SJ530"/>
      <c r="SK530"/>
      <c r="SL530"/>
      <c r="SM530"/>
      <c r="SN530"/>
      <c r="SO530"/>
      <c r="SP530"/>
    </row>
    <row r="531" spans="1:510" ht="16.5" customHeight="1" x14ac:dyDescent="0.2">
      <c r="A531" s="20">
        <v>1752</v>
      </c>
      <c r="B531" s="34" t="s">
        <v>70</v>
      </c>
      <c r="C531" s="34" t="s">
        <v>434</v>
      </c>
      <c r="D531" s="20" t="s">
        <v>51</v>
      </c>
      <c r="E531" s="20" t="s">
        <v>1345</v>
      </c>
      <c r="F531" s="22" t="s">
        <v>88</v>
      </c>
      <c r="G531" s="34" t="s">
        <v>520</v>
      </c>
      <c r="H531" s="20" t="s">
        <v>89</v>
      </c>
      <c r="I531" s="20" t="s">
        <v>27</v>
      </c>
      <c r="J531" s="35" t="s">
        <v>696</v>
      </c>
      <c r="K531" s="36"/>
      <c r="L531" s="36"/>
      <c r="M531" s="36"/>
      <c r="N531" s="36"/>
      <c r="O531" s="34"/>
      <c r="P531" s="37">
        <v>431844336</v>
      </c>
      <c r="Q531" s="34">
        <v>12</v>
      </c>
      <c r="R531" s="25">
        <v>45658</v>
      </c>
      <c r="S531" s="39" t="s">
        <v>36</v>
      </c>
      <c r="T531" s="37">
        <f t="shared" si="9"/>
        <v>5182132032</v>
      </c>
      <c r="U531" s="27" t="s">
        <v>39</v>
      </c>
      <c r="V531" s="28" t="s">
        <v>40</v>
      </c>
      <c r="W531"/>
      <c r="X531"/>
      <c r="Y531"/>
      <c r="Z531"/>
      <c r="AA531"/>
      <c r="AB531"/>
      <c r="AC531"/>
      <c r="AD531"/>
      <c r="AE531"/>
      <c r="AF531"/>
      <c r="AG531"/>
      <c r="AH531"/>
      <c r="AI531"/>
      <c r="AJ531"/>
      <c r="AK531"/>
      <c r="AL531"/>
      <c r="AM531"/>
      <c r="AN531"/>
      <c r="AO531"/>
      <c r="AP531"/>
      <c r="AQ531"/>
      <c r="AR531"/>
      <c r="AS531"/>
      <c r="AT531"/>
      <c r="AU531"/>
      <c r="AV531"/>
      <c r="AW531"/>
      <c r="AX531"/>
      <c r="AY531"/>
      <c r="AZ531"/>
      <c r="BA531"/>
      <c r="BB531"/>
      <c r="BC531"/>
      <c r="BD531"/>
      <c r="BE531"/>
      <c r="BF531"/>
      <c r="BG531"/>
      <c r="BH531"/>
      <c r="BI531"/>
      <c r="BJ531"/>
      <c r="BK531"/>
      <c r="BL531"/>
      <c r="BM531"/>
      <c r="BN531"/>
      <c r="BO531"/>
      <c r="BP531"/>
      <c r="BQ531"/>
      <c r="BR531"/>
      <c r="BS531"/>
      <c r="BT531"/>
      <c r="BU531"/>
      <c r="BV531"/>
      <c r="BW531"/>
      <c r="BX531"/>
      <c r="BY531"/>
      <c r="BZ531"/>
      <c r="CA531"/>
      <c r="CB531"/>
      <c r="CC531"/>
      <c r="CD531"/>
      <c r="CE531"/>
      <c r="CF531"/>
      <c r="CG531"/>
      <c r="CH531"/>
      <c r="CI531"/>
      <c r="CJ531"/>
      <c r="CK531"/>
      <c r="CL531"/>
      <c r="CM531"/>
      <c r="CN531"/>
      <c r="CO531"/>
      <c r="CP531"/>
      <c r="CQ531"/>
      <c r="CR531"/>
      <c r="CS531"/>
      <c r="CT531"/>
      <c r="CU531"/>
      <c r="CV531"/>
      <c r="CW531"/>
      <c r="CX531"/>
      <c r="CY531"/>
      <c r="CZ531"/>
      <c r="DA531"/>
      <c r="DB531"/>
      <c r="DC531"/>
      <c r="DD531"/>
      <c r="DE531"/>
      <c r="DF531"/>
      <c r="DG531"/>
      <c r="DH531"/>
      <c r="DI531"/>
      <c r="DJ531"/>
      <c r="DK531"/>
      <c r="DL531"/>
      <c r="DM531"/>
      <c r="DN531"/>
      <c r="DO531"/>
      <c r="DP531"/>
      <c r="DQ531"/>
      <c r="DR531"/>
      <c r="DS531"/>
      <c r="DT531"/>
      <c r="DU531"/>
      <c r="DV531"/>
      <c r="DW531"/>
      <c r="DX531"/>
      <c r="DY531"/>
      <c r="DZ531"/>
      <c r="EA531"/>
      <c r="EB531"/>
      <c r="EC531"/>
      <c r="ED531"/>
      <c r="EE531"/>
      <c r="EF531"/>
      <c r="EG531"/>
      <c r="EH531"/>
      <c r="EI531"/>
      <c r="EJ531"/>
      <c r="EK531"/>
      <c r="EL531"/>
      <c r="EM531"/>
      <c r="EN531"/>
      <c r="EO531"/>
      <c r="EP531"/>
      <c r="EQ531"/>
      <c r="ER531"/>
      <c r="ES531"/>
      <c r="ET531"/>
      <c r="EU531"/>
      <c r="EV531"/>
      <c r="EW531"/>
      <c r="EX531"/>
      <c r="EY531"/>
      <c r="EZ531"/>
      <c r="FA531"/>
      <c r="FB531"/>
      <c r="FC531"/>
      <c r="FD531"/>
      <c r="FE531"/>
      <c r="FF531"/>
      <c r="FG531"/>
      <c r="FH531"/>
      <c r="FI531"/>
      <c r="FJ531"/>
      <c r="FK531"/>
      <c r="FL531"/>
      <c r="FM531"/>
      <c r="FN531"/>
      <c r="FO531"/>
      <c r="FP531"/>
      <c r="FQ531"/>
      <c r="FR531"/>
      <c r="FS531"/>
      <c r="FT531"/>
      <c r="FU531"/>
      <c r="FV531"/>
      <c r="FW531"/>
      <c r="FX531"/>
      <c r="FY531"/>
      <c r="FZ531"/>
      <c r="GA531"/>
      <c r="GB531"/>
      <c r="GC531"/>
      <c r="GD531"/>
      <c r="GE531"/>
      <c r="GF531"/>
      <c r="GG531"/>
      <c r="GH531"/>
      <c r="GI531"/>
      <c r="GJ531"/>
      <c r="GK531"/>
      <c r="GL531"/>
      <c r="GM531"/>
      <c r="GN531"/>
      <c r="GO531"/>
      <c r="GP531"/>
      <c r="GQ531"/>
      <c r="GR531"/>
      <c r="GS531"/>
      <c r="GT531"/>
      <c r="GU531"/>
      <c r="GV531"/>
      <c r="GW531"/>
      <c r="GX531"/>
      <c r="GY531"/>
      <c r="GZ531"/>
      <c r="HA531"/>
      <c r="HB531"/>
      <c r="HC531"/>
      <c r="HD531"/>
      <c r="HE531"/>
      <c r="HF531"/>
      <c r="HG531"/>
      <c r="HH531"/>
      <c r="HI531"/>
      <c r="HJ531"/>
      <c r="HK531"/>
      <c r="HL531"/>
      <c r="HM531"/>
      <c r="HN531"/>
      <c r="HO531"/>
      <c r="HP531"/>
      <c r="HQ531"/>
      <c r="HR531"/>
      <c r="HS531"/>
      <c r="HT531"/>
      <c r="HU531"/>
      <c r="HV531"/>
      <c r="HW531"/>
      <c r="HX531"/>
      <c r="HY531"/>
      <c r="HZ531"/>
      <c r="IA531"/>
      <c r="IB531"/>
      <c r="IC531"/>
      <c r="ID531"/>
      <c r="IE531"/>
      <c r="IF531"/>
      <c r="IG531"/>
      <c r="IH531"/>
      <c r="II531"/>
      <c r="IJ531"/>
      <c r="IK531"/>
      <c r="IL531"/>
      <c r="IM531"/>
      <c r="IN531"/>
      <c r="IO531"/>
      <c r="IP531"/>
      <c r="IQ531"/>
      <c r="IR531"/>
      <c r="IS531"/>
      <c r="IT531"/>
      <c r="IU531"/>
      <c r="IV531"/>
      <c r="IW531"/>
      <c r="IX531"/>
      <c r="IY531"/>
      <c r="IZ531"/>
      <c r="JA531"/>
      <c r="JB531"/>
      <c r="JC531"/>
      <c r="JD531"/>
      <c r="JE531"/>
      <c r="JF531"/>
      <c r="JG531"/>
      <c r="JH531"/>
      <c r="JI531"/>
      <c r="JJ531"/>
      <c r="JK531"/>
      <c r="JL531"/>
      <c r="JM531"/>
      <c r="JN531"/>
      <c r="JO531"/>
      <c r="JP531"/>
      <c r="JQ531"/>
      <c r="JR531"/>
      <c r="JS531"/>
      <c r="JT531"/>
      <c r="JU531"/>
      <c r="JV531"/>
      <c r="JW531"/>
      <c r="JX531"/>
      <c r="JY531"/>
      <c r="JZ531"/>
      <c r="KA531"/>
      <c r="KB531"/>
      <c r="KC531"/>
      <c r="KD531"/>
      <c r="KE531"/>
      <c r="KF531"/>
      <c r="KG531"/>
      <c r="KH531"/>
      <c r="KI531"/>
      <c r="KJ531"/>
      <c r="KK531"/>
      <c r="KL531"/>
      <c r="KM531"/>
      <c r="KN531"/>
      <c r="KO531"/>
      <c r="KP531"/>
      <c r="KQ531"/>
      <c r="KR531"/>
      <c r="KS531"/>
      <c r="KT531"/>
      <c r="KU531"/>
      <c r="KV531"/>
      <c r="KW531"/>
      <c r="KX531"/>
      <c r="KY531"/>
      <c r="KZ531"/>
      <c r="LA531"/>
      <c r="LB531"/>
      <c r="LC531"/>
      <c r="LD531"/>
      <c r="LE531"/>
      <c r="LF531"/>
      <c r="LG531"/>
      <c r="LH531"/>
      <c r="LI531"/>
      <c r="LJ531"/>
      <c r="LK531"/>
      <c r="LL531"/>
      <c r="LM531"/>
      <c r="LN531"/>
      <c r="LO531"/>
      <c r="LP531"/>
      <c r="LQ531"/>
      <c r="LR531"/>
      <c r="LS531"/>
      <c r="LT531"/>
      <c r="LU531"/>
      <c r="LV531"/>
      <c r="LW531"/>
      <c r="LX531"/>
      <c r="LY531"/>
      <c r="LZ531"/>
      <c r="MA531"/>
      <c r="MB531"/>
      <c r="MC531"/>
      <c r="MD531"/>
      <c r="ME531"/>
      <c r="MF531"/>
      <c r="MG531"/>
      <c r="MH531"/>
      <c r="MI531"/>
      <c r="MJ531"/>
      <c r="MK531"/>
      <c r="ML531"/>
      <c r="MM531"/>
      <c r="MN531"/>
      <c r="MO531"/>
      <c r="MP531"/>
      <c r="MQ531"/>
      <c r="MR531"/>
      <c r="MS531"/>
      <c r="MT531"/>
      <c r="MU531"/>
      <c r="MV531"/>
      <c r="MW531"/>
      <c r="MX531"/>
      <c r="MY531"/>
      <c r="MZ531"/>
      <c r="NA531"/>
      <c r="NB531"/>
      <c r="NC531"/>
      <c r="ND531"/>
      <c r="NE531"/>
      <c r="NF531"/>
      <c r="NG531"/>
      <c r="NH531"/>
      <c r="NI531"/>
      <c r="NJ531"/>
      <c r="NK531"/>
      <c r="NL531"/>
      <c r="NM531"/>
      <c r="NN531"/>
      <c r="NO531"/>
      <c r="NP531"/>
      <c r="NQ531"/>
      <c r="NR531"/>
      <c r="NS531"/>
      <c r="NT531"/>
      <c r="NU531"/>
      <c r="NV531"/>
      <c r="NW531"/>
      <c r="NX531"/>
      <c r="NY531"/>
      <c r="NZ531"/>
      <c r="OA531"/>
      <c r="OB531"/>
      <c r="OC531"/>
      <c r="OD531"/>
      <c r="OE531"/>
      <c r="OF531"/>
      <c r="OG531"/>
      <c r="OH531"/>
      <c r="OI531"/>
      <c r="OJ531"/>
      <c r="OK531"/>
      <c r="OL531"/>
      <c r="OM531"/>
      <c r="ON531"/>
      <c r="OO531"/>
      <c r="OP531"/>
      <c r="OQ531"/>
      <c r="OR531"/>
      <c r="OS531"/>
      <c r="OT531"/>
      <c r="OU531"/>
      <c r="OV531"/>
      <c r="OW531"/>
      <c r="OX531"/>
      <c r="OY531"/>
      <c r="OZ531"/>
      <c r="PA531"/>
      <c r="PB531"/>
      <c r="PC531"/>
      <c r="PD531"/>
      <c r="PE531"/>
      <c r="PF531"/>
      <c r="PG531"/>
      <c r="PH531"/>
      <c r="PI531"/>
      <c r="PJ531"/>
      <c r="PK531"/>
      <c r="PL531"/>
      <c r="PM531"/>
      <c r="PN531"/>
      <c r="PO531"/>
      <c r="PP531"/>
      <c r="PQ531"/>
      <c r="PR531"/>
      <c r="PS531"/>
      <c r="PT531"/>
      <c r="PU531"/>
      <c r="PV531"/>
      <c r="PW531"/>
      <c r="PX531"/>
      <c r="PY531"/>
      <c r="PZ531"/>
      <c r="QA531"/>
      <c r="QB531"/>
      <c r="QC531"/>
      <c r="QD531"/>
      <c r="QE531"/>
      <c r="QF531"/>
      <c r="QG531"/>
      <c r="QH531"/>
      <c r="QI531"/>
      <c r="QJ531"/>
      <c r="QK531"/>
      <c r="QL531"/>
      <c r="QM531"/>
      <c r="QN531"/>
      <c r="QO531"/>
      <c r="QP531"/>
      <c r="QQ531"/>
      <c r="QR531"/>
      <c r="QS531"/>
      <c r="QT531"/>
      <c r="QU531"/>
      <c r="QV531"/>
      <c r="QW531"/>
      <c r="QX531"/>
      <c r="QY531"/>
      <c r="QZ531"/>
      <c r="RA531"/>
      <c r="RB531"/>
      <c r="RC531"/>
      <c r="RD531"/>
      <c r="RE531"/>
      <c r="RF531"/>
      <c r="RG531"/>
      <c r="RH531"/>
      <c r="RI531"/>
      <c r="RJ531"/>
      <c r="RK531"/>
      <c r="RL531"/>
      <c r="RM531"/>
      <c r="RN531"/>
      <c r="RO531"/>
      <c r="RP531"/>
      <c r="RQ531"/>
      <c r="RR531"/>
      <c r="RS531"/>
      <c r="RT531"/>
      <c r="RU531"/>
      <c r="RV531"/>
      <c r="RW531"/>
      <c r="RX531"/>
      <c r="RY531"/>
      <c r="RZ531"/>
      <c r="SA531"/>
      <c r="SB531"/>
      <c r="SC531"/>
      <c r="SD531"/>
      <c r="SE531"/>
      <c r="SF531"/>
      <c r="SG531"/>
      <c r="SH531"/>
      <c r="SI531"/>
      <c r="SJ531"/>
      <c r="SK531"/>
      <c r="SL531"/>
      <c r="SM531"/>
      <c r="SN531"/>
      <c r="SO531"/>
      <c r="SP531"/>
    </row>
    <row r="532" spans="1:510" ht="16.5" customHeight="1" x14ac:dyDescent="0.2">
      <c r="A532" s="20">
        <v>1753</v>
      </c>
      <c r="B532" s="34" t="s">
        <v>70</v>
      </c>
      <c r="C532" s="34" t="s">
        <v>434</v>
      </c>
      <c r="D532" s="20" t="s">
        <v>51</v>
      </c>
      <c r="E532" s="20" t="s">
        <v>1345</v>
      </c>
      <c r="F532" s="22" t="s">
        <v>88</v>
      </c>
      <c r="G532" s="34" t="s">
        <v>520</v>
      </c>
      <c r="H532" s="20" t="s">
        <v>89</v>
      </c>
      <c r="I532" s="20" t="s">
        <v>27</v>
      </c>
      <c r="J532" s="35" t="s">
        <v>697</v>
      </c>
      <c r="K532" s="36"/>
      <c r="L532" s="36"/>
      <c r="M532" s="36"/>
      <c r="N532" s="36"/>
      <c r="O532" s="34"/>
      <c r="P532" s="37">
        <v>78747200</v>
      </c>
      <c r="Q532" s="34">
        <v>12</v>
      </c>
      <c r="R532" s="25">
        <v>45658</v>
      </c>
      <c r="S532" s="39" t="s">
        <v>36</v>
      </c>
      <c r="T532" s="37">
        <f t="shared" si="9"/>
        <v>944966400</v>
      </c>
      <c r="U532" s="27" t="s">
        <v>39</v>
      </c>
      <c r="V532" s="28" t="s">
        <v>40</v>
      </c>
      <c r="W532"/>
      <c r="X532"/>
      <c r="Y532"/>
      <c r="Z532"/>
      <c r="AA532"/>
      <c r="AB532"/>
      <c r="AC532"/>
      <c r="AD532"/>
      <c r="AE532"/>
      <c r="AF532"/>
      <c r="AG532"/>
      <c r="AH532"/>
      <c r="AI532"/>
      <c r="AJ532"/>
      <c r="AK532"/>
      <c r="AL532"/>
      <c r="AM532"/>
      <c r="AN532"/>
      <c r="AO532"/>
      <c r="AP532"/>
      <c r="AQ532"/>
      <c r="AR532"/>
      <c r="AS532"/>
      <c r="AT532"/>
      <c r="AU532"/>
      <c r="AV532"/>
      <c r="AW532"/>
      <c r="AX532"/>
      <c r="AY532"/>
      <c r="AZ532"/>
      <c r="BA532"/>
      <c r="BB532"/>
      <c r="BC532"/>
      <c r="BD532"/>
      <c r="BE532"/>
      <c r="BF532"/>
      <c r="BG532"/>
      <c r="BH532"/>
      <c r="BI532"/>
      <c r="BJ532"/>
      <c r="BK532"/>
      <c r="BL532"/>
      <c r="BM532"/>
      <c r="BN532"/>
      <c r="BO532"/>
      <c r="BP532"/>
      <c r="BQ532"/>
      <c r="BR532"/>
      <c r="BS532"/>
      <c r="BT532"/>
      <c r="BU532"/>
      <c r="BV532"/>
      <c r="BW532"/>
      <c r="BX532"/>
      <c r="BY532"/>
      <c r="BZ532"/>
      <c r="CA532"/>
      <c r="CB532"/>
      <c r="CC532"/>
      <c r="CD532"/>
      <c r="CE532"/>
      <c r="CF532"/>
      <c r="CG532"/>
      <c r="CH532"/>
      <c r="CI532"/>
      <c r="CJ532"/>
      <c r="CK532"/>
      <c r="CL532"/>
      <c r="CM532"/>
      <c r="CN532"/>
      <c r="CO532"/>
      <c r="CP532"/>
      <c r="CQ532"/>
      <c r="CR532"/>
      <c r="CS532"/>
      <c r="CT532"/>
      <c r="CU532"/>
      <c r="CV532"/>
      <c r="CW532"/>
      <c r="CX532"/>
      <c r="CY532"/>
      <c r="CZ532"/>
      <c r="DA532"/>
      <c r="DB532"/>
      <c r="DC532"/>
      <c r="DD532"/>
      <c r="DE532"/>
      <c r="DF532"/>
      <c r="DG532"/>
      <c r="DH532"/>
      <c r="DI532"/>
      <c r="DJ532"/>
      <c r="DK532"/>
      <c r="DL532"/>
      <c r="DM532"/>
      <c r="DN532"/>
      <c r="DO532"/>
      <c r="DP532"/>
      <c r="DQ532"/>
      <c r="DR532"/>
      <c r="DS532"/>
      <c r="DT532"/>
      <c r="DU532"/>
      <c r="DV532"/>
      <c r="DW532"/>
      <c r="DX532"/>
      <c r="DY532"/>
      <c r="DZ532"/>
      <c r="EA532"/>
      <c r="EB532"/>
      <c r="EC532"/>
      <c r="ED532"/>
      <c r="EE532"/>
      <c r="EF532"/>
      <c r="EG532"/>
      <c r="EH532"/>
      <c r="EI532"/>
      <c r="EJ532"/>
      <c r="EK532"/>
      <c r="EL532"/>
      <c r="EM532"/>
      <c r="EN532"/>
      <c r="EO532"/>
      <c r="EP532"/>
      <c r="EQ532"/>
      <c r="ER532"/>
      <c r="ES532"/>
      <c r="ET532"/>
      <c r="EU532"/>
      <c r="EV532"/>
      <c r="EW532"/>
      <c r="EX532"/>
      <c r="EY532"/>
      <c r="EZ532"/>
      <c r="FA532"/>
      <c r="FB532"/>
      <c r="FC532"/>
      <c r="FD532"/>
      <c r="FE532"/>
      <c r="FF532"/>
      <c r="FG532"/>
      <c r="FH532"/>
      <c r="FI532"/>
      <c r="FJ532"/>
      <c r="FK532"/>
      <c r="FL532"/>
      <c r="FM532"/>
      <c r="FN532"/>
      <c r="FO532"/>
      <c r="FP532"/>
      <c r="FQ532"/>
      <c r="FR532"/>
      <c r="FS532"/>
      <c r="FT532"/>
      <c r="FU532"/>
      <c r="FV532"/>
      <c r="FW532"/>
      <c r="FX532"/>
      <c r="FY532"/>
      <c r="FZ532"/>
      <c r="GA532"/>
      <c r="GB532"/>
      <c r="GC532"/>
      <c r="GD532"/>
      <c r="GE532"/>
      <c r="GF532"/>
      <c r="GG532"/>
      <c r="GH532"/>
      <c r="GI532"/>
      <c r="GJ532"/>
      <c r="GK532"/>
      <c r="GL532"/>
      <c r="GM532"/>
      <c r="GN532"/>
      <c r="GO532"/>
      <c r="GP532"/>
      <c r="GQ532"/>
      <c r="GR532"/>
      <c r="GS532"/>
      <c r="GT532"/>
      <c r="GU532"/>
      <c r="GV532"/>
      <c r="GW532"/>
      <c r="GX532"/>
      <c r="GY532"/>
      <c r="GZ532"/>
      <c r="HA532"/>
      <c r="HB532"/>
      <c r="HC532"/>
      <c r="HD532"/>
      <c r="HE532"/>
      <c r="HF532"/>
      <c r="HG532"/>
      <c r="HH532"/>
      <c r="HI532"/>
      <c r="HJ532"/>
      <c r="HK532"/>
      <c r="HL532"/>
      <c r="HM532"/>
      <c r="HN532"/>
      <c r="HO532"/>
      <c r="HP532"/>
      <c r="HQ532"/>
      <c r="HR532"/>
      <c r="HS532"/>
      <c r="HT532"/>
      <c r="HU532"/>
      <c r="HV532"/>
      <c r="HW532"/>
      <c r="HX532"/>
      <c r="HY532"/>
      <c r="HZ532"/>
      <c r="IA532"/>
      <c r="IB532"/>
      <c r="IC532"/>
      <c r="ID532"/>
      <c r="IE532"/>
      <c r="IF532"/>
      <c r="IG532"/>
      <c r="IH532"/>
      <c r="II532"/>
      <c r="IJ532"/>
      <c r="IK532"/>
      <c r="IL532"/>
      <c r="IM532"/>
      <c r="IN532"/>
      <c r="IO532"/>
      <c r="IP532"/>
      <c r="IQ532"/>
      <c r="IR532"/>
      <c r="IS532"/>
      <c r="IT532"/>
      <c r="IU532"/>
      <c r="IV532"/>
      <c r="IW532"/>
      <c r="IX532"/>
      <c r="IY532"/>
      <c r="IZ532"/>
      <c r="JA532"/>
      <c r="JB532"/>
      <c r="JC532"/>
      <c r="JD532"/>
      <c r="JE532"/>
      <c r="JF532"/>
      <c r="JG532"/>
      <c r="JH532"/>
      <c r="JI532"/>
      <c r="JJ532"/>
      <c r="JK532"/>
      <c r="JL532"/>
      <c r="JM532"/>
      <c r="JN532"/>
      <c r="JO532"/>
      <c r="JP532"/>
      <c r="JQ532"/>
      <c r="JR532"/>
      <c r="JS532"/>
      <c r="JT532"/>
      <c r="JU532"/>
      <c r="JV532"/>
      <c r="JW532"/>
      <c r="JX532"/>
      <c r="JY532"/>
      <c r="JZ532"/>
      <c r="KA532"/>
      <c r="KB532"/>
      <c r="KC532"/>
      <c r="KD532"/>
      <c r="KE532"/>
      <c r="KF532"/>
      <c r="KG532"/>
      <c r="KH532"/>
      <c r="KI532"/>
      <c r="KJ532"/>
      <c r="KK532"/>
      <c r="KL532"/>
      <c r="KM532"/>
      <c r="KN532"/>
      <c r="KO532"/>
      <c r="KP532"/>
      <c r="KQ532"/>
      <c r="KR532"/>
      <c r="KS532"/>
      <c r="KT532"/>
      <c r="KU532"/>
      <c r="KV532"/>
      <c r="KW532"/>
      <c r="KX532"/>
      <c r="KY532"/>
      <c r="KZ532"/>
      <c r="LA532"/>
      <c r="LB532"/>
      <c r="LC532"/>
      <c r="LD532"/>
      <c r="LE532"/>
      <c r="LF532"/>
      <c r="LG532"/>
      <c r="LH532"/>
      <c r="LI532"/>
      <c r="LJ532"/>
      <c r="LK532"/>
      <c r="LL532"/>
      <c r="LM532"/>
      <c r="LN532"/>
      <c r="LO532"/>
      <c r="LP532"/>
      <c r="LQ532"/>
      <c r="LR532"/>
      <c r="LS532"/>
      <c r="LT532"/>
      <c r="LU532"/>
      <c r="LV532"/>
      <c r="LW532"/>
      <c r="LX532"/>
      <c r="LY532"/>
      <c r="LZ532"/>
      <c r="MA532"/>
      <c r="MB532"/>
      <c r="MC532"/>
      <c r="MD532"/>
      <c r="ME532"/>
      <c r="MF532"/>
      <c r="MG532"/>
      <c r="MH532"/>
      <c r="MI532"/>
      <c r="MJ532"/>
      <c r="MK532"/>
      <c r="ML532"/>
      <c r="MM532"/>
      <c r="MN532"/>
      <c r="MO532"/>
      <c r="MP532"/>
      <c r="MQ532"/>
      <c r="MR532"/>
      <c r="MS532"/>
      <c r="MT532"/>
      <c r="MU532"/>
      <c r="MV532"/>
      <c r="MW532"/>
      <c r="MX532"/>
      <c r="MY532"/>
      <c r="MZ532"/>
      <c r="NA532"/>
      <c r="NB532"/>
      <c r="NC532"/>
      <c r="ND532"/>
      <c r="NE532"/>
      <c r="NF532"/>
      <c r="NG532"/>
      <c r="NH532"/>
      <c r="NI532"/>
      <c r="NJ532"/>
      <c r="NK532"/>
      <c r="NL532"/>
      <c r="NM532"/>
      <c r="NN532"/>
      <c r="NO532"/>
      <c r="NP532"/>
      <c r="NQ532"/>
      <c r="NR532"/>
      <c r="NS532"/>
      <c r="NT532"/>
      <c r="NU532"/>
      <c r="NV532"/>
      <c r="NW532"/>
      <c r="NX532"/>
      <c r="NY532"/>
      <c r="NZ532"/>
      <c r="OA532"/>
      <c r="OB532"/>
      <c r="OC532"/>
      <c r="OD532"/>
      <c r="OE532"/>
      <c r="OF532"/>
      <c r="OG532"/>
      <c r="OH532"/>
      <c r="OI532"/>
      <c r="OJ532"/>
      <c r="OK532"/>
      <c r="OL532"/>
      <c r="OM532"/>
      <c r="ON532"/>
      <c r="OO532"/>
      <c r="OP532"/>
      <c r="OQ532"/>
      <c r="OR532"/>
      <c r="OS532"/>
      <c r="OT532"/>
      <c r="OU532"/>
      <c r="OV532"/>
      <c r="OW532"/>
      <c r="OX532"/>
      <c r="OY532"/>
      <c r="OZ532"/>
      <c r="PA532"/>
      <c r="PB532"/>
      <c r="PC532"/>
      <c r="PD532"/>
      <c r="PE532"/>
      <c r="PF532"/>
      <c r="PG532"/>
      <c r="PH532"/>
      <c r="PI532"/>
      <c r="PJ532"/>
      <c r="PK532"/>
      <c r="PL532"/>
      <c r="PM532"/>
      <c r="PN532"/>
      <c r="PO532"/>
      <c r="PP532"/>
      <c r="PQ532"/>
      <c r="PR532"/>
      <c r="PS532"/>
      <c r="PT532"/>
      <c r="PU532"/>
      <c r="PV532"/>
      <c r="PW532"/>
      <c r="PX532"/>
      <c r="PY532"/>
      <c r="PZ532"/>
      <c r="QA532"/>
      <c r="QB532"/>
      <c r="QC532"/>
      <c r="QD532"/>
      <c r="QE532"/>
      <c r="QF532"/>
      <c r="QG532"/>
      <c r="QH532"/>
      <c r="QI532"/>
      <c r="QJ532"/>
      <c r="QK532"/>
      <c r="QL532"/>
      <c r="QM532"/>
      <c r="QN532"/>
      <c r="QO532"/>
      <c r="QP532"/>
      <c r="QQ532"/>
      <c r="QR532"/>
      <c r="QS532"/>
      <c r="QT532"/>
      <c r="QU532"/>
      <c r="QV532"/>
      <c r="QW532"/>
      <c r="QX532"/>
      <c r="QY532"/>
      <c r="QZ532"/>
      <c r="RA532"/>
      <c r="RB532"/>
      <c r="RC532"/>
      <c r="RD532"/>
      <c r="RE532"/>
      <c r="RF532"/>
      <c r="RG532"/>
      <c r="RH532"/>
      <c r="RI532"/>
      <c r="RJ532"/>
      <c r="RK532"/>
      <c r="RL532"/>
      <c r="RM532"/>
      <c r="RN532"/>
      <c r="RO532"/>
      <c r="RP532"/>
      <c r="RQ532"/>
      <c r="RR532"/>
      <c r="RS532"/>
      <c r="RT532"/>
      <c r="RU532"/>
      <c r="RV532"/>
      <c r="RW532"/>
      <c r="RX532"/>
      <c r="RY532"/>
      <c r="RZ532"/>
      <c r="SA532"/>
      <c r="SB532"/>
      <c r="SC532"/>
      <c r="SD532"/>
      <c r="SE532"/>
      <c r="SF532"/>
      <c r="SG532"/>
      <c r="SH532"/>
      <c r="SI532"/>
      <c r="SJ532"/>
      <c r="SK532"/>
      <c r="SL532"/>
      <c r="SM532"/>
      <c r="SN532"/>
      <c r="SO532"/>
      <c r="SP532"/>
    </row>
    <row r="533" spans="1:510" ht="16.5" customHeight="1" x14ac:dyDescent="0.2">
      <c r="A533" s="20">
        <v>1754</v>
      </c>
      <c r="B533" s="34" t="s">
        <v>70</v>
      </c>
      <c r="C533" s="34" t="s">
        <v>434</v>
      </c>
      <c r="D533" s="20" t="s">
        <v>51</v>
      </c>
      <c r="E533" s="20" t="s">
        <v>1345</v>
      </c>
      <c r="F533" s="22" t="s">
        <v>88</v>
      </c>
      <c r="G533" s="34" t="s">
        <v>520</v>
      </c>
      <c r="H533" s="20" t="s">
        <v>89</v>
      </c>
      <c r="I533" s="20" t="s">
        <v>27</v>
      </c>
      <c r="J533" s="35" t="s">
        <v>698</v>
      </c>
      <c r="K533" s="36"/>
      <c r="L533" s="36"/>
      <c r="M533" s="36"/>
      <c r="N533" s="36"/>
      <c r="O533" s="34"/>
      <c r="P533" s="37">
        <v>78747200</v>
      </c>
      <c r="Q533" s="34">
        <v>12</v>
      </c>
      <c r="R533" s="25">
        <v>45658</v>
      </c>
      <c r="S533" s="39" t="s">
        <v>29</v>
      </c>
      <c r="T533" s="37">
        <f t="shared" si="9"/>
        <v>944966400</v>
      </c>
      <c r="U533" s="27" t="s">
        <v>39</v>
      </c>
      <c r="V533" s="28" t="s">
        <v>40</v>
      </c>
      <c r="W533"/>
      <c r="X533"/>
      <c r="Y533"/>
      <c r="Z533"/>
      <c r="AA533"/>
      <c r="AB533"/>
      <c r="AC533"/>
      <c r="AD533"/>
      <c r="AE533"/>
      <c r="AF533"/>
      <c r="AG533"/>
      <c r="AH533"/>
      <c r="AI533"/>
      <c r="AJ533"/>
      <c r="AK533"/>
      <c r="AL533"/>
      <c r="AM533"/>
      <c r="AN533"/>
      <c r="AO533"/>
      <c r="AP533"/>
      <c r="AQ533"/>
      <c r="AR533"/>
      <c r="AS533"/>
      <c r="AT533"/>
      <c r="AU533"/>
      <c r="AV533"/>
      <c r="AW533"/>
      <c r="AX533"/>
      <c r="AY533"/>
      <c r="AZ533"/>
      <c r="BA533"/>
      <c r="BB533"/>
      <c r="BC533"/>
      <c r="BD533"/>
      <c r="BE533"/>
      <c r="BF533"/>
      <c r="BG533"/>
      <c r="BH533"/>
      <c r="BI533"/>
      <c r="BJ533"/>
      <c r="BK533"/>
      <c r="BL533"/>
      <c r="BM533"/>
      <c r="BN533"/>
      <c r="BO533"/>
      <c r="BP533"/>
      <c r="BQ533"/>
      <c r="BR533"/>
      <c r="BS533"/>
      <c r="BT533"/>
      <c r="BU533"/>
      <c r="BV533"/>
      <c r="BW533"/>
      <c r="BX533"/>
      <c r="BY533"/>
      <c r="BZ533"/>
      <c r="CA533"/>
      <c r="CB533"/>
      <c r="CC533"/>
      <c r="CD533"/>
      <c r="CE533"/>
      <c r="CF533"/>
      <c r="CG533"/>
      <c r="CH533"/>
      <c r="CI533"/>
      <c r="CJ533"/>
      <c r="CK533"/>
      <c r="CL533"/>
      <c r="CM533"/>
      <c r="CN533"/>
      <c r="CO533"/>
      <c r="CP533"/>
      <c r="CQ533"/>
      <c r="CR533"/>
      <c r="CS533"/>
      <c r="CT533"/>
      <c r="CU533"/>
      <c r="CV533"/>
      <c r="CW533"/>
      <c r="CX533"/>
      <c r="CY533"/>
      <c r="CZ533"/>
      <c r="DA533"/>
      <c r="DB533"/>
      <c r="DC533"/>
      <c r="DD533"/>
      <c r="DE533"/>
      <c r="DF533"/>
      <c r="DG533"/>
      <c r="DH533"/>
      <c r="DI533"/>
      <c r="DJ533"/>
      <c r="DK533"/>
      <c r="DL533"/>
      <c r="DM533"/>
      <c r="DN533"/>
      <c r="DO533"/>
      <c r="DP533"/>
      <c r="DQ533"/>
      <c r="DR533"/>
      <c r="DS533"/>
      <c r="DT533"/>
      <c r="DU533"/>
      <c r="DV533"/>
      <c r="DW533"/>
      <c r="DX533"/>
      <c r="DY533"/>
      <c r="DZ533"/>
      <c r="EA533"/>
      <c r="EB533"/>
      <c r="EC533"/>
      <c r="ED533"/>
      <c r="EE533"/>
      <c r="EF533"/>
      <c r="EG533"/>
      <c r="EH533"/>
      <c r="EI533"/>
      <c r="EJ533"/>
      <c r="EK533"/>
      <c r="EL533"/>
      <c r="EM533"/>
      <c r="EN533"/>
      <c r="EO533"/>
      <c r="EP533"/>
      <c r="EQ533"/>
      <c r="ER533"/>
      <c r="ES533"/>
      <c r="ET533"/>
      <c r="EU533"/>
      <c r="EV533"/>
      <c r="EW533"/>
      <c r="EX533"/>
      <c r="EY533"/>
      <c r="EZ533"/>
      <c r="FA533"/>
      <c r="FB533"/>
      <c r="FC533"/>
      <c r="FD533"/>
      <c r="FE533"/>
      <c r="FF533"/>
      <c r="FG533"/>
      <c r="FH533"/>
      <c r="FI533"/>
      <c r="FJ533"/>
      <c r="FK533"/>
      <c r="FL533"/>
      <c r="FM533"/>
      <c r="FN533"/>
      <c r="FO533"/>
      <c r="FP533"/>
      <c r="FQ533"/>
      <c r="FR533"/>
      <c r="FS533"/>
      <c r="FT533"/>
      <c r="FU533"/>
      <c r="FV533"/>
      <c r="FW533"/>
      <c r="FX533"/>
      <c r="FY533"/>
      <c r="FZ533"/>
      <c r="GA533"/>
      <c r="GB533"/>
      <c r="GC533"/>
      <c r="GD533"/>
      <c r="GE533"/>
      <c r="GF533"/>
      <c r="GG533"/>
      <c r="GH533"/>
      <c r="GI533"/>
      <c r="GJ533"/>
      <c r="GK533"/>
      <c r="GL533"/>
      <c r="GM533"/>
      <c r="GN533"/>
      <c r="GO533"/>
      <c r="GP533"/>
      <c r="GQ533"/>
      <c r="GR533"/>
      <c r="GS533"/>
      <c r="GT533"/>
      <c r="GU533"/>
      <c r="GV533"/>
      <c r="GW533"/>
      <c r="GX533"/>
      <c r="GY533"/>
      <c r="GZ533"/>
      <c r="HA533"/>
      <c r="HB533"/>
      <c r="HC533"/>
      <c r="HD533"/>
      <c r="HE533"/>
      <c r="HF533"/>
      <c r="HG533"/>
      <c r="HH533"/>
      <c r="HI533"/>
      <c r="HJ533"/>
      <c r="HK533"/>
      <c r="HL533"/>
      <c r="HM533"/>
      <c r="HN533"/>
      <c r="HO533"/>
      <c r="HP533"/>
      <c r="HQ533"/>
      <c r="HR533"/>
      <c r="HS533"/>
      <c r="HT533"/>
      <c r="HU533"/>
      <c r="HV533"/>
      <c r="HW533"/>
      <c r="HX533"/>
      <c r="HY533"/>
      <c r="HZ533"/>
      <c r="IA533"/>
      <c r="IB533"/>
      <c r="IC533"/>
      <c r="ID533"/>
      <c r="IE533"/>
      <c r="IF533"/>
      <c r="IG533"/>
      <c r="IH533"/>
      <c r="II533"/>
      <c r="IJ533"/>
      <c r="IK533"/>
      <c r="IL533"/>
      <c r="IM533"/>
      <c r="IN533"/>
      <c r="IO533"/>
      <c r="IP533"/>
      <c r="IQ533"/>
      <c r="IR533"/>
      <c r="IS533"/>
      <c r="IT533"/>
      <c r="IU533"/>
      <c r="IV533"/>
      <c r="IW533"/>
      <c r="IX533"/>
      <c r="IY533"/>
      <c r="IZ533"/>
      <c r="JA533"/>
      <c r="JB533"/>
      <c r="JC533"/>
      <c r="JD533"/>
      <c r="JE533"/>
      <c r="JF533"/>
      <c r="JG533"/>
      <c r="JH533"/>
      <c r="JI533"/>
      <c r="JJ533"/>
      <c r="JK533"/>
      <c r="JL533"/>
      <c r="JM533"/>
      <c r="JN533"/>
      <c r="JO533"/>
      <c r="JP533"/>
      <c r="JQ533"/>
      <c r="JR533"/>
      <c r="JS533"/>
      <c r="JT533"/>
      <c r="JU533"/>
      <c r="JV533"/>
      <c r="JW533"/>
      <c r="JX533"/>
      <c r="JY533"/>
      <c r="JZ533"/>
      <c r="KA533"/>
      <c r="KB533"/>
      <c r="KC533"/>
      <c r="KD533"/>
      <c r="KE533"/>
      <c r="KF533"/>
      <c r="KG533"/>
      <c r="KH533"/>
      <c r="KI533"/>
      <c r="KJ533"/>
      <c r="KK533"/>
      <c r="KL533"/>
      <c r="KM533"/>
      <c r="KN533"/>
      <c r="KO533"/>
      <c r="KP533"/>
      <c r="KQ533"/>
      <c r="KR533"/>
      <c r="KS533"/>
      <c r="KT533"/>
      <c r="KU533"/>
      <c r="KV533"/>
      <c r="KW533"/>
      <c r="KX533"/>
      <c r="KY533"/>
      <c r="KZ533"/>
      <c r="LA533"/>
      <c r="LB533"/>
      <c r="LC533"/>
      <c r="LD533"/>
      <c r="LE533"/>
      <c r="LF533"/>
      <c r="LG533"/>
      <c r="LH533"/>
      <c r="LI533"/>
      <c r="LJ533"/>
      <c r="LK533"/>
      <c r="LL533"/>
      <c r="LM533"/>
      <c r="LN533"/>
      <c r="LO533"/>
      <c r="LP533"/>
      <c r="LQ533"/>
      <c r="LR533"/>
      <c r="LS533"/>
      <c r="LT533"/>
      <c r="LU533"/>
      <c r="LV533"/>
      <c r="LW533"/>
      <c r="LX533"/>
      <c r="LY533"/>
      <c r="LZ533"/>
      <c r="MA533"/>
      <c r="MB533"/>
      <c r="MC533"/>
      <c r="MD533"/>
      <c r="ME533"/>
      <c r="MF533"/>
      <c r="MG533"/>
      <c r="MH533"/>
      <c r="MI533"/>
      <c r="MJ533"/>
      <c r="MK533"/>
      <c r="ML533"/>
      <c r="MM533"/>
      <c r="MN533"/>
      <c r="MO533"/>
      <c r="MP533"/>
      <c r="MQ533"/>
      <c r="MR533"/>
      <c r="MS533"/>
      <c r="MT533"/>
      <c r="MU533"/>
      <c r="MV533"/>
      <c r="MW533"/>
      <c r="MX533"/>
      <c r="MY533"/>
      <c r="MZ533"/>
      <c r="NA533"/>
      <c r="NB533"/>
      <c r="NC533"/>
      <c r="ND533"/>
      <c r="NE533"/>
      <c r="NF533"/>
      <c r="NG533"/>
      <c r="NH533"/>
      <c r="NI533"/>
      <c r="NJ533"/>
      <c r="NK533"/>
      <c r="NL533"/>
      <c r="NM533"/>
      <c r="NN533"/>
      <c r="NO533"/>
      <c r="NP533"/>
      <c r="NQ533"/>
      <c r="NR533"/>
      <c r="NS533"/>
      <c r="NT533"/>
      <c r="NU533"/>
      <c r="NV533"/>
      <c r="NW533"/>
      <c r="NX533"/>
      <c r="NY533"/>
      <c r="NZ533"/>
      <c r="OA533"/>
      <c r="OB533"/>
      <c r="OC533"/>
      <c r="OD533"/>
      <c r="OE533"/>
      <c r="OF533"/>
      <c r="OG533"/>
      <c r="OH533"/>
      <c r="OI533"/>
      <c r="OJ533"/>
      <c r="OK533"/>
      <c r="OL533"/>
      <c r="OM533"/>
      <c r="ON533"/>
      <c r="OO533"/>
      <c r="OP533"/>
      <c r="OQ533"/>
      <c r="OR533"/>
      <c r="OS533"/>
      <c r="OT533"/>
      <c r="OU533"/>
      <c r="OV533"/>
      <c r="OW533"/>
      <c r="OX533"/>
      <c r="OY533"/>
      <c r="OZ533"/>
      <c r="PA533"/>
      <c r="PB533"/>
      <c r="PC533"/>
      <c r="PD533"/>
      <c r="PE533"/>
      <c r="PF533"/>
      <c r="PG533"/>
      <c r="PH533"/>
      <c r="PI533"/>
      <c r="PJ533"/>
      <c r="PK533"/>
      <c r="PL533"/>
      <c r="PM533"/>
      <c r="PN533"/>
      <c r="PO533"/>
      <c r="PP533"/>
      <c r="PQ533"/>
      <c r="PR533"/>
      <c r="PS533"/>
      <c r="PT533"/>
      <c r="PU533"/>
      <c r="PV533"/>
      <c r="PW533"/>
      <c r="PX533"/>
      <c r="PY533"/>
      <c r="PZ533"/>
      <c r="QA533"/>
      <c r="QB533"/>
      <c r="QC533"/>
      <c r="QD533"/>
      <c r="QE533"/>
      <c r="QF533"/>
      <c r="QG533"/>
      <c r="QH533"/>
      <c r="QI533"/>
      <c r="QJ533"/>
      <c r="QK533"/>
      <c r="QL533"/>
      <c r="QM533"/>
      <c r="QN533"/>
      <c r="QO533"/>
      <c r="QP533"/>
      <c r="QQ533"/>
      <c r="QR533"/>
      <c r="QS533"/>
      <c r="QT533"/>
      <c r="QU533"/>
      <c r="QV533"/>
      <c r="QW533"/>
      <c r="QX533"/>
      <c r="QY533"/>
      <c r="QZ533"/>
      <c r="RA533"/>
      <c r="RB533"/>
      <c r="RC533"/>
      <c r="RD533"/>
      <c r="RE533"/>
      <c r="RF533"/>
      <c r="RG533"/>
      <c r="RH533"/>
      <c r="RI533"/>
      <c r="RJ533"/>
      <c r="RK533"/>
      <c r="RL533"/>
      <c r="RM533"/>
      <c r="RN533"/>
      <c r="RO533"/>
      <c r="RP533"/>
      <c r="RQ533"/>
      <c r="RR533"/>
      <c r="RS533"/>
      <c r="RT533"/>
      <c r="RU533"/>
      <c r="RV533"/>
      <c r="RW533"/>
      <c r="RX533"/>
      <c r="RY533"/>
      <c r="RZ533"/>
      <c r="SA533"/>
      <c r="SB533"/>
      <c r="SC533"/>
      <c r="SD533"/>
      <c r="SE533"/>
      <c r="SF533"/>
      <c r="SG533"/>
      <c r="SH533"/>
      <c r="SI533"/>
      <c r="SJ533"/>
      <c r="SK533"/>
      <c r="SL533"/>
      <c r="SM533"/>
      <c r="SN533"/>
      <c r="SO533"/>
      <c r="SP533"/>
    </row>
    <row r="534" spans="1:510" ht="16.5" customHeight="1" x14ac:dyDescent="0.2">
      <c r="A534" s="20">
        <v>1755</v>
      </c>
      <c r="B534" s="34" t="s">
        <v>70</v>
      </c>
      <c r="C534" s="34" t="s">
        <v>434</v>
      </c>
      <c r="D534" s="20" t="s">
        <v>51</v>
      </c>
      <c r="E534" s="20" t="s">
        <v>1345</v>
      </c>
      <c r="F534" s="22" t="s">
        <v>88</v>
      </c>
      <c r="G534" s="34" t="s">
        <v>520</v>
      </c>
      <c r="H534" s="20" t="s">
        <v>89</v>
      </c>
      <c r="I534" s="20" t="s">
        <v>27</v>
      </c>
      <c r="J534" s="35" t="s">
        <v>699</v>
      </c>
      <c r="K534" s="36"/>
      <c r="L534" s="36"/>
      <c r="M534" s="36"/>
      <c r="N534" s="36"/>
      <c r="O534" s="55">
        <v>160591200</v>
      </c>
      <c r="P534" s="37"/>
      <c r="Q534" s="34">
        <v>1</v>
      </c>
      <c r="R534" s="38"/>
      <c r="S534" s="39" t="s">
        <v>83</v>
      </c>
      <c r="T534" s="37">
        <f t="shared" ref="T534:T567" si="10">IF(P534&lt;&gt;0,P534*Q534,O534*Q534)</f>
        <v>160591200</v>
      </c>
      <c r="U534" s="27" t="s">
        <v>39</v>
      </c>
      <c r="V534" s="28" t="s">
        <v>40</v>
      </c>
      <c r="W534"/>
      <c r="X534"/>
      <c r="Y534"/>
      <c r="Z534"/>
      <c r="AA534"/>
      <c r="AB534"/>
      <c r="AC534"/>
      <c r="AD534"/>
      <c r="AE534"/>
      <c r="AF534"/>
      <c r="AG534"/>
      <c r="AH534"/>
      <c r="AI534"/>
      <c r="AJ534"/>
      <c r="AK534"/>
      <c r="AL534"/>
      <c r="AM534"/>
      <c r="AN534"/>
      <c r="AO534"/>
      <c r="AP534"/>
      <c r="AQ534"/>
      <c r="AR534"/>
      <c r="AS534"/>
      <c r="AT534"/>
      <c r="AU534"/>
      <c r="AV534"/>
      <c r="AW534"/>
      <c r="AX534"/>
      <c r="AY534"/>
      <c r="AZ534"/>
      <c r="BA534"/>
      <c r="BB534"/>
      <c r="BC534"/>
      <c r="BD534"/>
      <c r="BE534"/>
      <c r="BF534"/>
      <c r="BG534"/>
      <c r="BH534"/>
      <c r="BI534"/>
      <c r="BJ534"/>
      <c r="BK534"/>
      <c r="BL534"/>
      <c r="BM534"/>
      <c r="BN534"/>
      <c r="BO534"/>
      <c r="BP534"/>
      <c r="BQ534"/>
      <c r="BR534"/>
      <c r="BS534"/>
      <c r="BT534"/>
      <c r="BU534"/>
      <c r="BV534"/>
      <c r="BW534"/>
      <c r="BX534"/>
      <c r="BY534"/>
      <c r="BZ534"/>
      <c r="CA534"/>
      <c r="CB534"/>
      <c r="CC534"/>
      <c r="CD534"/>
      <c r="CE534"/>
      <c r="CF534"/>
      <c r="CG534"/>
      <c r="CH534"/>
      <c r="CI534"/>
      <c r="CJ534"/>
      <c r="CK534"/>
      <c r="CL534"/>
      <c r="CM534"/>
      <c r="CN534"/>
      <c r="CO534"/>
      <c r="CP534"/>
      <c r="CQ534"/>
      <c r="CR534"/>
      <c r="CS534"/>
      <c r="CT534"/>
      <c r="CU534"/>
      <c r="CV534"/>
      <c r="CW534"/>
      <c r="CX534"/>
      <c r="CY534"/>
      <c r="CZ534"/>
      <c r="DA534"/>
      <c r="DB534"/>
      <c r="DC534"/>
      <c r="DD534"/>
      <c r="DE534"/>
      <c r="DF534"/>
      <c r="DG534"/>
      <c r="DH534"/>
      <c r="DI534"/>
      <c r="DJ534"/>
      <c r="DK534"/>
      <c r="DL534"/>
      <c r="DM534"/>
      <c r="DN534"/>
      <c r="DO534"/>
      <c r="DP534"/>
      <c r="DQ534"/>
      <c r="DR534"/>
      <c r="DS534"/>
      <c r="DT534"/>
      <c r="DU534"/>
      <c r="DV534"/>
      <c r="DW534"/>
      <c r="DX534"/>
      <c r="DY534"/>
      <c r="DZ534"/>
      <c r="EA534"/>
      <c r="EB534"/>
      <c r="EC534"/>
      <c r="ED534"/>
      <c r="EE534"/>
      <c r="EF534"/>
      <c r="EG534"/>
      <c r="EH534"/>
      <c r="EI534"/>
      <c r="EJ534"/>
      <c r="EK534"/>
      <c r="EL534"/>
      <c r="EM534"/>
      <c r="EN534"/>
      <c r="EO534"/>
      <c r="EP534"/>
      <c r="EQ534"/>
      <c r="ER534"/>
      <c r="ES534"/>
      <c r="ET534"/>
      <c r="EU534"/>
      <c r="EV534"/>
      <c r="EW534"/>
      <c r="EX534"/>
      <c r="EY534"/>
      <c r="EZ534"/>
      <c r="FA534"/>
      <c r="FB534"/>
      <c r="FC534"/>
      <c r="FD534"/>
      <c r="FE534"/>
      <c r="FF534"/>
      <c r="FG534"/>
      <c r="FH534"/>
      <c r="FI534"/>
      <c r="FJ534"/>
      <c r="FK534"/>
      <c r="FL534"/>
      <c r="FM534"/>
      <c r="FN534"/>
      <c r="FO534"/>
      <c r="FP534"/>
      <c r="FQ534"/>
      <c r="FR534"/>
      <c r="FS534"/>
      <c r="FT534"/>
      <c r="FU534"/>
      <c r="FV534"/>
      <c r="FW534"/>
      <c r="FX534"/>
      <c r="FY534"/>
      <c r="FZ534"/>
      <c r="GA534"/>
      <c r="GB534"/>
      <c r="GC534"/>
      <c r="GD534"/>
      <c r="GE534"/>
      <c r="GF534"/>
      <c r="GG534"/>
      <c r="GH534"/>
      <c r="GI534"/>
      <c r="GJ534"/>
      <c r="GK534"/>
      <c r="GL534"/>
      <c r="GM534"/>
      <c r="GN534"/>
      <c r="GO534"/>
      <c r="GP534"/>
      <c r="GQ534"/>
      <c r="GR534"/>
      <c r="GS534"/>
      <c r="GT534"/>
      <c r="GU534"/>
      <c r="GV534"/>
      <c r="GW534"/>
      <c r="GX534"/>
      <c r="GY534"/>
      <c r="GZ534"/>
      <c r="HA534"/>
      <c r="HB534"/>
      <c r="HC534"/>
      <c r="HD534"/>
      <c r="HE534"/>
      <c r="HF534"/>
      <c r="HG534"/>
      <c r="HH534"/>
      <c r="HI534"/>
      <c r="HJ534"/>
      <c r="HK534"/>
      <c r="HL534"/>
      <c r="HM534"/>
      <c r="HN534"/>
      <c r="HO534"/>
      <c r="HP534"/>
      <c r="HQ534"/>
      <c r="HR534"/>
      <c r="HS534"/>
      <c r="HT534"/>
      <c r="HU534"/>
      <c r="HV534"/>
      <c r="HW534"/>
      <c r="HX534"/>
      <c r="HY534"/>
      <c r="HZ534"/>
      <c r="IA534"/>
      <c r="IB534"/>
      <c r="IC534"/>
      <c r="ID534"/>
      <c r="IE534"/>
      <c r="IF534"/>
      <c r="IG534"/>
      <c r="IH534"/>
      <c r="II534"/>
      <c r="IJ534"/>
      <c r="IK534"/>
      <c r="IL534"/>
      <c r="IM534"/>
      <c r="IN534"/>
      <c r="IO534"/>
      <c r="IP534"/>
      <c r="IQ534"/>
      <c r="IR534"/>
      <c r="IS534"/>
      <c r="IT534"/>
      <c r="IU534"/>
      <c r="IV534"/>
      <c r="IW534"/>
      <c r="IX534"/>
      <c r="IY534"/>
      <c r="IZ534"/>
      <c r="JA534"/>
      <c r="JB534"/>
      <c r="JC534"/>
      <c r="JD534"/>
      <c r="JE534"/>
      <c r="JF534"/>
      <c r="JG534"/>
      <c r="JH534"/>
      <c r="JI534"/>
      <c r="JJ534"/>
      <c r="JK534"/>
      <c r="JL534"/>
      <c r="JM534"/>
      <c r="JN534"/>
      <c r="JO534"/>
      <c r="JP534"/>
      <c r="JQ534"/>
      <c r="JR534"/>
      <c r="JS534"/>
      <c r="JT534"/>
      <c r="JU534"/>
      <c r="JV534"/>
      <c r="JW534"/>
      <c r="JX534"/>
      <c r="JY534"/>
      <c r="JZ534"/>
      <c r="KA534"/>
      <c r="KB534"/>
      <c r="KC534"/>
      <c r="KD534"/>
      <c r="KE534"/>
      <c r="KF534"/>
      <c r="KG534"/>
      <c r="KH534"/>
      <c r="KI534"/>
      <c r="KJ534"/>
      <c r="KK534"/>
      <c r="KL534"/>
      <c r="KM534"/>
      <c r="KN534"/>
      <c r="KO534"/>
      <c r="KP534"/>
      <c r="KQ534"/>
      <c r="KR534"/>
      <c r="KS534"/>
      <c r="KT534"/>
      <c r="KU534"/>
      <c r="KV534"/>
      <c r="KW534"/>
      <c r="KX534"/>
      <c r="KY534"/>
      <c r="KZ534"/>
      <c r="LA534"/>
      <c r="LB534"/>
      <c r="LC534"/>
      <c r="LD534"/>
      <c r="LE534"/>
      <c r="LF534"/>
      <c r="LG534"/>
      <c r="LH534"/>
      <c r="LI534"/>
      <c r="LJ534"/>
      <c r="LK534"/>
      <c r="LL534"/>
      <c r="LM534"/>
      <c r="LN534"/>
      <c r="LO534"/>
      <c r="LP534"/>
      <c r="LQ534"/>
      <c r="LR534"/>
      <c r="LS534"/>
      <c r="LT534"/>
      <c r="LU534"/>
      <c r="LV534"/>
      <c r="LW534"/>
      <c r="LX534"/>
      <c r="LY534"/>
      <c r="LZ534"/>
      <c r="MA534"/>
      <c r="MB534"/>
      <c r="MC534"/>
      <c r="MD534"/>
      <c r="ME534"/>
      <c r="MF534"/>
      <c r="MG534"/>
      <c r="MH534"/>
      <c r="MI534"/>
      <c r="MJ534"/>
      <c r="MK534"/>
      <c r="ML534"/>
      <c r="MM534"/>
      <c r="MN534"/>
      <c r="MO534"/>
      <c r="MP534"/>
      <c r="MQ534"/>
      <c r="MR534"/>
      <c r="MS534"/>
      <c r="MT534"/>
      <c r="MU534"/>
      <c r="MV534"/>
      <c r="MW534"/>
      <c r="MX534"/>
      <c r="MY534"/>
      <c r="MZ534"/>
      <c r="NA534"/>
      <c r="NB534"/>
      <c r="NC534"/>
      <c r="ND534"/>
      <c r="NE534"/>
      <c r="NF534"/>
      <c r="NG534"/>
      <c r="NH534"/>
      <c r="NI534"/>
      <c r="NJ534"/>
      <c r="NK534"/>
      <c r="NL534"/>
      <c r="NM534"/>
      <c r="NN534"/>
      <c r="NO534"/>
      <c r="NP534"/>
      <c r="NQ534"/>
      <c r="NR534"/>
      <c r="NS534"/>
      <c r="NT534"/>
      <c r="NU534"/>
      <c r="NV534"/>
      <c r="NW534"/>
      <c r="NX534"/>
      <c r="NY534"/>
      <c r="NZ534"/>
      <c r="OA534"/>
      <c r="OB534"/>
      <c r="OC534"/>
      <c r="OD534"/>
      <c r="OE534"/>
      <c r="OF534"/>
      <c r="OG534"/>
      <c r="OH534"/>
      <c r="OI534"/>
      <c r="OJ534"/>
      <c r="OK534"/>
      <c r="OL534"/>
      <c r="OM534"/>
      <c r="ON534"/>
      <c r="OO534"/>
      <c r="OP534"/>
      <c r="OQ534"/>
      <c r="OR534"/>
      <c r="OS534"/>
      <c r="OT534"/>
      <c r="OU534"/>
      <c r="OV534"/>
      <c r="OW534"/>
      <c r="OX534"/>
      <c r="OY534"/>
      <c r="OZ534"/>
      <c r="PA534"/>
      <c r="PB534"/>
      <c r="PC534"/>
      <c r="PD534"/>
      <c r="PE534"/>
      <c r="PF534"/>
      <c r="PG534"/>
      <c r="PH534"/>
      <c r="PI534"/>
      <c r="PJ534"/>
      <c r="PK534"/>
      <c r="PL534"/>
      <c r="PM534"/>
      <c r="PN534"/>
      <c r="PO534"/>
      <c r="PP534"/>
      <c r="PQ534"/>
      <c r="PR534"/>
      <c r="PS534"/>
      <c r="PT534"/>
      <c r="PU534"/>
      <c r="PV534"/>
      <c r="PW534"/>
      <c r="PX534"/>
      <c r="PY534"/>
      <c r="PZ534"/>
      <c r="QA534"/>
      <c r="QB534"/>
      <c r="QC534"/>
      <c r="QD534"/>
      <c r="QE534"/>
      <c r="QF534"/>
      <c r="QG534"/>
      <c r="QH534"/>
      <c r="QI534"/>
      <c r="QJ534"/>
      <c r="QK534"/>
      <c r="QL534"/>
      <c r="QM534"/>
      <c r="QN534"/>
      <c r="QO534"/>
      <c r="QP534"/>
      <c r="QQ534"/>
      <c r="QR534"/>
      <c r="QS534"/>
      <c r="QT534"/>
      <c r="QU534"/>
      <c r="QV534"/>
      <c r="QW534"/>
      <c r="QX534"/>
      <c r="QY534"/>
      <c r="QZ534"/>
      <c r="RA534"/>
      <c r="RB534"/>
      <c r="RC534"/>
      <c r="RD534"/>
      <c r="RE534"/>
      <c r="RF534"/>
      <c r="RG534"/>
      <c r="RH534"/>
      <c r="RI534"/>
      <c r="RJ534"/>
      <c r="RK534"/>
      <c r="RL534"/>
      <c r="RM534"/>
      <c r="RN534"/>
      <c r="RO534"/>
      <c r="RP534"/>
      <c r="RQ534"/>
      <c r="RR534"/>
      <c r="RS534"/>
      <c r="RT534"/>
      <c r="RU534"/>
      <c r="RV534"/>
      <c r="RW534"/>
      <c r="RX534"/>
      <c r="RY534"/>
      <c r="RZ534"/>
      <c r="SA534"/>
      <c r="SB534"/>
      <c r="SC534"/>
      <c r="SD534"/>
      <c r="SE534"/>
      <c r="SF534"/>
      <c r="SG534"/>
      <c r="SH534"/>
      <c r="SI534"/>
      <c r="SJ534"/>
      <c r="SK534"/>
      <c r="SL534"/>
      <c r="SM534"/>
      <c r="SN534"/>
      <c r="SO534"/>
      <c r="SP534"/>
    </row>
    <row r="535" spans="1:510" ht="16.5" customHeight="1" x14ac:dyDescent="0.2">
      <c r="A535" s="20">
        <v>1756</v>
      </c>
      <c r="B535" s="34" t="s">
        <v>70</v>
      </c>
      <c r="C535" s="34" t="s">
        <v>449</v>
      </c>
      <c r="D535" s="20" t="s">
        <v>51</v>
      </c>
      <c r="E535" s="20" t="s">
        <v>1345</v>
      </c>
      <c r="F535" s="22" t="s">
        <v>88</v>
      </c>
      <c r="G535" s="34" t="s">
        <v>520</v>
      </c>
      <c r="H535" s="20" t="s">
        <v>89</v>
      </c>
      <c r="I535" s="20" t="s">
        <v>27</v>
      </c>
      <c r="J535" s="35" t="s">
        <v>700</v>
      </c>
      <c r="K535" s="36"/>
      <c r="L535" s="36"/>
      <c r="M535" s="36"/>
      <c r="N535" s="36"/>
      <c r="O535" s="55">
        <v>12080825995</v>
      </c>
      <c r="P535" s="37"/>
      <c r="Q535" s="34">
        <v>1</v>
      </c>
      <c r="R535" s="38"/>
      <c r="S535" s="39" t="s">
        <v>36</v>
      </c>
      <c r="T535" s="37">
        <f t="shared" si="10"/>
        <v>12080825995</v>
      </c>
      <c r="U535" s="27" t="s">
        <v>39</v>
      </c>
      <c r="V535" s="28" t="s">
        <v>40</v>
      </c>
      <c r="W535"/>
      <c r="X535"/>
      <c r="Y535"/>
      <c r="Z535"/>
      <c r="AA535"/>
      <c r="AB535"/>
      <c r="AC535"/>
      <c r="AD535"/>
      <c r="AE535"/>
      <c r="AF535"/>
      <c r="AG535"/>
      <c r="AH535"/>
      <c r="AI535"/>
      <c r="AJ535"/>
      <c r="AK535"/>
      <c r="AL535"/>
      <c r="AM535"/>
      <c r="AN535"/>
      <c r="AO535"/>
      <c r="AP535"/>
      <c r="AQ535"/>
      <c r="AR535"/>
      <c r="AS535"/>
      <c r="AT535"/>
      <c r="AU535"/>
      <c r="AV535"/>
      <c r="AW535"/>
      <c r="AX535"/>
      <c r="AY535"/>
      <c r="AZ535"/>
      <c r="BA535"/>
      <c r="BB535"/>
      <c r="BC535"/>
      <c r="BD535"/>
      <c r="BE535"/>
      <c r="BF535"/>
      <c r="BG535"/>
      <c r="BH535"/>
      <c r="BI535"/>
      <c r="BJ535"/>
      <c r="BK535"/>
      <c r="BL535"/>
      <c r="BM535"/>
      <c r="BN535"/>
      <c r="BO535"/>
      <c r="BP535"/>
      <c r="BQ535"/>
      <c r="BR535"/>
      <c r="BS535"/>
      <c r="BT535"/>
      <c r="BU535"/>
      <c r="BV535"/>
      <c r="BW535"/>
      <c r="BX535"/>
      <c r="BY535"/>
      <c r="BZ535"/>
      <c r="CA535"/>
      <c r="CB535"/>
      <c r="CC535"/>
      <c r="CD535"/>
      <c r="CE535"/>
      <c r="CF535"/>
      <c r="CG535"/>
      <c r="CH535"/>
      <c r="CI535"/>
      <c r="CJ535"/>
      <c r="CK535"/>
      <c r="CL535"/>
      <c r="CM535"/>
      <c r="CN535"/>
      <c r="CO535"/>
      <c r="CP535"/>
      <c r="CQ535"/>
      <c r="CR535"/>
      <c r="CS535"/>
      <c r="CT535"/>
      <c r="CU535"/>
      <c r="CV535"/>
      <c r="CW535"/>
      <c r="CX535"/>
      <c r="CY535"/>
      <c r="CZ535"/>
      <c r="DA535"/>
      <c r="DB535"/>
      <c r="DC535"/>
      <c r="DD535"/>
      <c r="DE535"/>
      <c r="DF535"/>
      <c r="DG535"/>
      <c r="DH535"/>
      <c r="DI535"/>
      <c r="DJ535"/>
      <c r="DK535"/>
      <c r="DL535"/>
      <c r="DM535"/>
      <c r="DN535"/>
      <c r="DO535"/>
      <c r="DP535"/>
      <c r="DQ535"/>
      <c r="DR535"/>
      <c r="DS535"/>
      <c r="DT535"/>
      <c r="DU535"/>
      <c r="DV535"/>
      <c r="DW535"/>
      <c r="DX535"/>
      <c r="DY535"/>
      <c r="DZ535"/>
      <c r="EA535"/>
      <c r="EB535"/>
      <c r="EC535"/>
      <c r="ED535"/>
      <c r="EE535"/>
      <c r="EF535"/>
      <c r="EG535"/>
      <c r="EH535"/>
      <c r="EI535"/>
      <c r="EJ535"/>
      <c r="EK535"/>
      <c r="EL535"/>
      <c r="EM535"/>
      <c r="EN535"/>
      <c r="EO535"/>
      <c r="EP535"/>
      <c r="EQ535"/>
      <c r="ER535"/>
      <c r="ES535"/>
      <c r="ET535"/>
      <c r="EU535"/>
      <c r="EV535"/>
      <c r="EW535"/>
      <c r="EX535"/>
      <c r="EY535"/>
      <c r="EZ535"/>
      <c r="FA535"/>
      <c r="FB535"/>
      <c r="FC535"/>
      <c r="FD535"/>
      <c r="FE535"/>
      <c r="FF535"/>
      <c r="FG535"/>
      <c r="FH535"/>
      <c r="FI535"/>
      <c r="FJ535"/>
      <c r="FK535"/>
      <c r="FL535"/>
      <c r="FM535"/>
      <c r="FN535"/>
      <c r="FO535"/>
      <c r="FP535"/>
      <c r="FQ535"/>
      <c r="FR535"/>
      <c r="FS535"/>
      <c r="FT535"/>
      <c r="FU535"/>
      <c r="FV535"/>
      <c r="FW535"/>
      <c r="FX535"/>
      <c r="FY535"/>
      <c r="FZ535"/>
      <c r="GA535"/>
      <c r="GB535"/>
      <c r="GC535"/>
      <c r="GD535"/>
      <c r="GE535"/>
      <c r="GF535"/>
      <c r="GG535"/>
      <c r="GH535"/>
      <c r="GI535"/>
      <c r="GJ535"/>
      <c r="GK535"/>
      <c r="GL535"/>
      <c r="GM535"/>
      <c r="GN535"/>
      <c r="GO535"/>
      <c r="GP535"/>
      <c r="GQ535"/>
      <c r="GR535"/>
      <c r="GS535"/>
      <c r="GT535"/>
      <c r="GU535"/>
      <c r="GV535"/>
      <c r="GW535"/>
      <c r="GX535"/>
      <c r="GY535"/>
      <c r="GZ535"/>
      <c r="HA535"/>
      <c r="HB535"/>
      <c r="HC535"/>
      <c r="HD535"/>
      <c r="HE535"/>
      <c r="HF535"/>
      <c r="HG535"/>
      <c r="HH535"/>
      <c r="HI535"/>
      <c r="HJ535"/>
      <c r="HK535"/>
      <c r="HL535"/>
      <c r="HM535"/>
      <c r="HN535"/>
      <c r="HO535"/>
      <c r="HP535"/>
      <c r="HQ535"/>
      <c r="HR535"/>
      <c r="HS535"/>
      <c r="HT535"/>
      <c r="HU535"/>
      <c r="HV535"/>
      <c r="HW535"/>
      <c r="HX535"/>
      <c r="HY535"/>
      <c r="HZ535"/>
      <c r="IA535"/>
      <c r="IB535"/>
      <c r="IC535"/>
      <c r="ID535"/>
      <c r="IE535"/>
      <c r="IF535"/>
      <c r="IG535"/>
      <c r="IH535"/>
      <c r="II535"/>
      <c r="IJ535"/>
      <c r="IK535"/>
      <c r="IL535"/>
      <c r="IM535"/>
      <c r="IN535"/>
      <c r="IO535"/>
      <c r="IP535"/>
      <c r="IQ535"/>
      <c r="IR535"/>
      <c r="IS535"/>
      <c r="IT535"/>
      <c r="IU535"/>
      <c r="IV535"/>
      <c r="IW535"/>
      <c r="IX535"/>
      <c r="IY535"/>
      <c r="IZ535"/>
      <c r="JA535"/>
      <c r="JB535"/>
      <c r="JC535"/>
      <c r="JD535"/>
      <c r="JE535"/>
      <c r="JF535"/>
      <c r="JG535"/>
      <c r="JH535"/>
      <c r="JI535"/>
      <c r="JJ535"/>
      <c r="JK535"/>
      <c r="JL535"/>
      <c r="JM535"/>
      <c r="JN535"/>
      <c r="JO535"/>
      <c r="JP535"/>
      <c r="JQ535"/>
      <c r="JR535"/>
      <c r="JS535"/>
      <c r="JT535"/>
      <c r="JU535"/>
      <c r="JV535"/>
      <c r="JW535"/>
      <c r="JX535"/>
      <c r="JY535"/>
      <c r="JZ535"/>
      <c r="KA535"/>
      <c r="KB535"/>
      <c r="KC535"/>
      <c r="KD535"/>
      <c r="KE535"/>
      <c r="KF535"/>
      <c r="KG535"/>
      <c r="KH535"/>
      <c r="KI535"/>
      <c r="KJ535"/>
      <c r="KK535"/>
      <c r="KL535"/>
      <c r="KM535"/>
      <c r="KN535"/>
      <c r="KO535"/>
      <c r="KP535"/>
      <c r="KQ535"/>
      <c r="KR535"/>
      <c r="KS535"/>
      <c r="KT535"/>
      <c r="KU535"/>
      <c r="KV535"/>
      <c r="KW535"/>
      <c r="KX535"/>
      <c r="KY535"/>
      <c r="KZ535"/>
      <c r="LA535"/>
      <c r="LB535"/>
      <c r="LC535"/>
      <c r="LD535"/>
      <c r="LE535"/>
      <c r="LF535"/>
      <c r="LG535"/>
      <c r="LH535"/>
      <c r="LI535"/>
      <c r="LJ535"/>
      <c r="LK535"/>
      <c r="LL535"/>
      <c r="LM535"/>
      <c r="LN535"/>
      <c r="LO535"/>
      <c r="LP535"/>
      <c r="LQ535"/>
      <c r="LR535"/>
      <c r="LS535"/>
      <c r="LT535"/>
      <c r="LU535"/>
      <c r="LV535"/>
      <c r="LW535"/>
      <c r="LX535"/>
      <c r="LY535"/>
      <c r="LZ535"/>
      <c r="MA535"/>
      <c r="MB535"/>
      <c r="MC535"/>
      <c r="MD535"/>
      <c r="ME535"/>
      <c r="MF535"/>
      <c r="MG535"/>
      <c r="MH535"/>
      <c r="MI535"/>
      <c r="MJ535"/>
      <c r="MK535"/>
      <c r="ML535"/>
      <c r="MM535"/>
      <c r="MN535"/>
      <c r="MO535"/>
      <c r="MP535"/>
      <c r="MQ535"/>
      <c r="MR535"/>
      <c r="MS535"/>
      <c r="MT535"/>
      <c r="MU535"/>
      <c r="MV535"/>
      <c r="MW535"/>
      <c r="MX535"/>
      <c r="MY535"/>
      <c r="MZ535"/>
      <c r="NA535"/>
      <c r="NB535"/>
      <c r="NC535"/>
      <c r="ND535"/>
      <c r="NE535"/>
      <c r="NF535"/>
      <c r="NG535"/>
      <c r="NH535"/>
      <c r="NI535"/>
      <c r="NJ535"/>
      <c r="NK535"/>
      <c r="NL535"/>
      <c r="NM535"/>
      <c r="NN535"/>
      <c r="NO535"/>
      <c r="NP535"/>
      <c r="NQ535"/>
      <c r="NR535"/>
      <c r="NS535"/>
      <c r="NT535"/>
      <c r="NU535"/>
      <c r="NV535"/>
      <c r="NW535"/>
      <c r="NX535"/>
      <c r="NY535"/>
      <c r="NZ535"/>
      <c r="OA535"/>
      <c r="OB535"/>
      <c r="OC535"/>
      <c r="OD535"/>
      <c r="OE535"/>
      <c r="OF535"/>
      <c r="OG535"/>
      <c r="OH535"/>
      <c r="OI535"/>
      <c r="OJ535"/>
      <c r="OK535"/>
      <c r="OL535"/>
      <c r="OM535"/>
      <c r="ON535"/>
      <c r="OO535"/>
      <c r="OP535"/>
      <c r="OQ535"/>
      <c r="OR535"/>
      <c r="OS535"/>
      <c r="OT535"/>
      <c r="OU535"/>
      <c r="OV535"/>
      <c r="OW535"/>
      <c r="OX535"/>
      <c r="OY535"/>
      <c r="OZ535"/>
      <c r="PA535"/>
      <c r="PB535"/>
      <c r="PC535"/>
      <c r="PD535"/>
      <c r="PE535"/>
      <c r="PF535"/>
      <c r="PG535"/>
      <c r="PH535"/>
      <c r="PI535"/>
      <c r="PJ535"/>
      <c r="PK535"/>
      <c r="PL535"/>
      <c r="PM535"/>
      <c r="PN535"/>
      <c r="PO535"/>
      <c r="PP535"/>
      <c r="PQ535"/>
      <c r="PR535"/>
      <c r="PS535"/>
      <c r="PT535"/>
      <c r="PU535"/>
      <c r="PV535"/>
      <c r="PW535"/>
      <c r="PX535"/>
      <c r="PY535"/>
      <c r="PZ535"/>
      <c r="QA535"/>
      <c r="QB535"/>
      <c r="QC535"/>
      <c r="QD535"/>
      <c r="QE535"/>
      <c r="QF535"/>
      <c r="QG535"/>
      <c r="QH535"/>
      <c r="QI535"/>
      <c r="QJ535"/>
      <c r="QK535"/>
      <c r="QL535"/>
      <c r="QM535"/>
      <c r="QN535"/>
      <c r="QO535"/>
      <c r="QP535"/>
      <c r="QQ535"/>
      <c r="QR535"/>
      <c r="QS535"/>
      <c r="QT535"/>
      <c r="QU535"/>
      <c r="QV535"/>
      <c r="QW535"/>
      <c r="QX535"/>
      <c r="QY535"/>
      <c r="QZ535"/>
      <c r="RA535"/>
      <c r="RB535"/>
      <c r="RC535"/>
      <c r="RD535"/>
      <c r="RE535"/>
      <c r="RF535"/>
      <c r="RG535"/>
      <c r="RH535"/>
      <c r="RI535"/>
      <c r="RJ535"/>
      <c r="RK535"/>
      <c r="RL535"/>
      <c r="RM535"/>
      <c r="RN535"/>
      <c r="RO535"/>
      <c r="RP535"/>
      <c r="RQ535"/>
      <c r="RR535"/>
      <c r="RS535"/>
      <c r="RT535"/>
      <c r="RU535"/>
      <c r="RV535"/>
      <c r="RW535"/>
      <c r="RX535"/>
      <c r="RY535"/>
      <c r="RZ535"/>
      <c r="SA535"/>
      <c r="SB535"/>
      <c r="SC535"/>
      <c r="SD535"/>
      <c r="SE535"/>
      <c r="SF535"/>
      <c r="SG535"/>
      <c r="SH535"/>
      <c r="SI535"/>
      <c r="SJ535"/>
      <c r="SK535"/>
      <c r="SL535"/>
      <c r="SM535"/>
      <c r="SN535"/>
      <c r="SO535"/>
      <c r="SP535"/>
    </row>
    <row r="536" spans="1:510" ht="16.5" customHeight="1" x14ac:dyDescent="0.2">
      <c r="A536" s="20">
        <v>1757</v>
      </c>
      <c r="B536" s="34" t="s">
        <v>70</v>
      </c>
      <c r="C536" s="34" t="s">
        <v>449</v>
      </c>
      <c r="D536" s="20" t="s">
        <v>51</v>
      </c>
      <c r="E536" s="20" t="s">
        <v>1345</v>
      </c>
      <c r="F536" s="22" t="s">
        <v>88</v>
      </c>
      <c r="G536" s="34" t="s">
        <v>37</v>
      </c>
      <c r="H536" s="20" t="s">
        <v>89</v>
      </c>
      <c r="I536" s="20" t="s">
        <v>27</v>
      </c>
      <c r="J536" s="35" t="s">
        <v>701</v>
      </c>
      <c r="K536" s="39"/>
      <c r="L536" s="39"/>
      <c r="M536" s="36"/>
      <c r="N536" s="57"/>
      <c r="O536" s="55">
        <v>4200000000</v>
      </c>
      <c r="P536" s="37"/>
      <c r="Q536" s="34">
        <v>1</v>
      </c>
      <c r="R536" s="38"/>
      <c r="S536" s="36" t="s">
        <v>83</v>
      </c>
      <c r="T536" s="37">
        <f t="shared" si="10"/>
        <v>4200000000</v>
      </c>
      <c r="U536" s="27" t="s">
        <v>39</v>
      </c>
      <c r="V536" s="28" t="s">
        <v>40</v>
      </c>
      <c r="W536"/>
      <c r="X536"/>
      <c r="Y536"/>
      <c r="Z536"/>
      <c r="AA536"/>
      <c r="AB536"/>
      <c r="AC536"/>
      <c r="AD536"/>
      <c r="AE536"/>
      <c r="AF536"/>
      <c r="AG536"/>
      <c r="AH536"/>
      <c r="AI536"/>
      <c r="AJ536"/>
      <c r="AK536"/>
      <c r="AL536"/>
      <c r="AM536"/>
      <c r="AN536"/>
      <c r="AO536"/>
      <c r="AP536"/>
      <c r="AQ536"/>
      <c r="AR536"/>
      <c r="AS536"/>
      <c r="AT536"/>
      <c r="AU536"/>
      <c r="AV536"/>
      <c r="AW536"/>
      <c r="AX536"/>
      <c r="AY536"/>
      <c r="AZ536"/>
      <c r="BA536"/>
      <c r="BB536"/>
      <c r="BC536"/>
      <c r="BD536"/>
      <c r="BE536"/>
      <c r="BF536"/>
      <c r="BG536"/>
      <c r="BH536"/>
      <c r="BI536"/>
      <c r="BJ536"/>
      <c r="BK536"/>
      <c r="BL536"/>
      <c r="BM536"/>
      <c r="BN536"/>
      <c r="BO536"/>
      <c r="BP536"/>
      <c r="BQ536"/>
      <c r="BR536"/>
      <c r="BS536"/>
      <c r="BT536"/>
      <c r="BU536"/>
      <c r="BV536"/>
      <c r="BW536"/>
      <c r="BX536"/>
      <c r="BY536"/>
      <c r="BZ536"/>
      <c r="CA536"/>
      <c r="CB536"/>
      <c r="CC536"/>
      <c r="CD536"/>
      <c r="CE536"/>
      <c r="CF536"/>
      <c r="CG536"/>
      <c r="CH536"/>
      <c r="CI536"/>
      <c r="CJ536"/>
      <c r="CK536"/>
      <c r="CL536"/>
      <c r="CM536"/>
      <c r="CN536"/>
      <c r="CO536"/>
      <c r="CP536"/>
      <c r="CQ536"/>
      <c r="CR536"/>
      <c r="CS536"/>
      <c r="CT536"/>
      <c r="CU536"/>
      <c r="CV536"/>
      <c r="CW536"/>
      <c r="CX536"/>
      <c r="CY536"/>
      <c r="CZ536"/>
      <c r="DA536"/>
      <c r="DB536"/>
      <c r="DC536"/>
      <c r="DD536"/>
      <c r="DE536"/>
      <c r="DF536"/>
      <c r="DG536"/>
      <c r="DH536"/>
      <c r="DI536"/>
      <c r="DJ536"/>
      <c r="DK536"/>
      <c r="DL536"/>
      <c r="DM536"/>
      <c r="DN536"/>
      <c r="DO536"/>
      <c r="DP536"/>
      <c r="DQ536"/>
      <c r="DR536"/>
      <c r="DS536"/>
      <c r="DT536"/>
      <c r="DU536"/>
      <c r="DV536"/>
      <c r="DW536"/>
      <c r="DX536"/>
      <c r="DY536"/>
      <c r="DZ536"/>
      <c r="EA536"/>
      <c r="EB536"/>
      <c r="EC536"/>
      <c r="ED536"/>
      <c r="EE536"/>
      <c r="EF536"/>
      <c r="EG536"/>
      <c r="EH536"/>
      <c r="EI536"/>
      <c r="EJ536"/>
      <c r="EK536"/>
      <c r="EL536"/>
      <c r="EM536"/>
      <c r="EN536"/>
      <c r="EO536"/>
      <c r="EP536"/>
      <c r="EQ536"/>
      <c r="ER536"/>
      <c r="ES536"/>
      <c r="ET536"/>
      <c r="EU536"/>
      <c r="EV536"/>
      <c r="EW536"/>
      <c r="EX536"/>
      <c r="EY536"/>
      <c r="EZ536"/>
      <c r="FA536"/>
      <c r="FB536"/>
      <c r="FC536"/>
      <c r="FD536"/>
      <c r="FE536"/>
      <c r="FF536"/>
      <c r="FG536"/>
      <c r="FH536"/>
      <c r="FI536"/>
      <c r="FJ536"/>
      <c r="FK536"/>
      <c r="FL536"/>
      <c r="FM536"/>
      <c r="FN536"/>
      <c r="FO536"/>
      <c r="FP536"/>
      <c r="FQ536"/>
      <c r="FR536"/>
      <c r="FS536"/>
      <c r="FT536"/>
      <c r="FU536"/>
      <c r="FV536"/>
      <c r="FW536"/>
      <c r="FX536"/>
      <c r="FY536"/>
      <c r="FZ536"/>
      <c r="GA536"/>
      <c r="GB536"/>
      <c r="GC536"/>
      <c r="GD536"/>
      <c r="GE536"/>
      <c r="GF536"/>
      <c r="GG536"/>
      <c r="GH536"/>
      <c r="GI536"/>
      <c r="GJ536"/>
      <c r="GK536"/>
      <c r="GL536"/>
      <c r="GM536"/>
      <c r="GN536"/>
      <c r="GO536"/>
      <c r="GP536"/>
      <c r="GQ536"/>
      <c r="GR536"/>
      <c r="GS536"/>
      <c r="GT536"/>
      <c r="GU536"/>
      <c r="GV536"/>
      <c r="GW536"/>
      <c r="GX536"/>
      <c r="GY536"/>
      <c r="GZ536"/>
      <c r="HA536"/>
      <c r="HB536"/>
      <c r="HC536"/>
      <c r="HD536"/>
      <c r="HE536"/>
      <c r="HF536"/>
      <c r="HG536"/>
      <c r="HH536"/>
      <c r="HI536"/>
      <c r="HJ536"/>
      <c r="HK536"/>
      <c r="HL536"/>
      <c r="HM536"/>
      <c r="HN536"/>
      <c r="HO536"/>
      <c r="HP536"/>
      <c r="HQ536"/>
      <c r="HR536"/>
      <c r="HS536"/>
      <c r="HT536"/>
      <c r="HU536"/>
      <c r="HV536"/>
      <c r="HW536"/>
      <c r="HX536"/>
      <c r="HY536"/>
      <c r="HZ536"/>
      <c r="IA536"/>
      <c r="IB536"/>
      <c r="IC536"/>
      <c r="ID536"/>
      <c r="IE536"/>
      <c r="IF536"/>
      <c r="IG536"/>
      <c r="IH536"/>
      <c r="II536"/>
      <c r="IJ536"/>
      <c r="IK536"/>
      <c r="IL536"/>
      <c r="IM536"/>
      <c r="IN536"/>
      <c r="IO536"/>
      <c r="IP536"/>
      <c r="IQ536"/>
      <c r="IR536"/>
      <c r="IS536"/>
      <c r="IT536"/>
      <c r="IU536"/>
      <c r="IV536"/>
      <c r="IW536"/>
      <c r="IX536"/>
      <c r="IY536"/>
      <c r="IZ536"/>
      <c r="JA536"/>
      <c r="JB536"/>
      <c r="JC536"/>
      <c r="JD536"/>
      <c r="JE536"/>
      <c r="JF536"/>
      <c r="JG536"/>
      <c r="JH536"/>
      <c r="JI536"/>
      <c r="JJ536"/>
      <c r="JK536"/>
      <c r="JL536"/>
      <c r="JM536"/>
      <c r="JN536"/>
      <c r="JO536"/>
      <c r="JP536"/>
      <c r="JQ536"/>
      <c r="JR536"/>
      <c r="JS536"/>
      <c r="JT536"/>
      <c r="JU536"/>
      <c r="JV536"/>
      <c r="JW536"/>
      <c r="JX536"/>
      <c r="JY536"/>
      <c r="JZ536"/>
      <c r="KA536"/>
      <c r="KB536"/>
      <c r="KC536"/>
      <c r="KD536"/>
      <c r="KE536"/>
      <c r="KF536"/>
      <c r="KG536"/>
      <c r="KH536"/>
      <c r="KI536"/>
      <c r="KJ536"/>
      <c r="KK536"/>
      <c r="KL536"/>
      <c r="KM536"/>
      <c r="KN536"/>
      <c r="KO536"/>
      <c r="KP536"/>
      <c r="KQ536"/>
      <c r="KR536"/>
      <c r="KS536"/>
      <c r="KT536"/>
      <c r="KU536"/>
      <c r="KV536"/>
      <c r="KW536"/>
      <c r="KX536"/>
      <c r="KY536"/>
      <c r="KZ536"/>
      <c r="LA536"/>
      <c r="LB536"/>
      <c r="LC536"/>
      <c r="LD536"/>
      <c r="LE536"/>
      <c r="LF536"/>
      <c r="LG536"/>
      <c r="LH536"/>
      <c r="LI536"/>
      <c r="LJ536"/>
      <c r="LK536"/>
      <c r="LL536"/>
      <c r="LM536"/>
      <c r="LN536"/>
      <c r="LO536"/>
      <c r="LP536"/>
      <c r="LQ536"/>
      <c r="LR536"/>
      <c r="LS536"/>
      <c r="LT536"/>
      <c r="LU536"/>
      <c r="LV536"/>
      <c r="LW536"/>
      <c r="LX536"/>
      <c r="LY536"/>
      <c r="LZ536"/>
      <c r="MA536"/>
      <c r="MB536"/>
      <c r="MC536"/>
      <c r="MD536"/>
      <c r="ME536"/>
      <c r="MF536"/>
      <c r="MG536"/>
      <c r="MH536"/>
      <c r="MI536"/>
      <c r="MJ536"/>
      <c r="MK536"/>
      <c r="ML536"/>
      <c r="MM536"/>
      <c r="MN536"/>
      <c r="MO536"/>
      <c r="MP536"/>
      <c r="MQ536"/>
      <c r="MR536"/>
      <c r="MS536"/>
      <c r="MT536"/>
      <c r="MU536"/>
      <c r="MV536"/>
      <c r="MW536"/>
      <c r="MX536"/>
      <c r="MY536"/>
      <c r="MZ536"/>
      <c r="NA536"/>
      <c r="NB536"/>
      <c r="NC536"/>
      <c r="ND536"/>
      <c r="NE536"/>
      <c r="NF536"/>
      <c r="NG536"/>
      <c r="NH536"/>
      <c r="NI536"/>
      <c r="NJ536"/>
      <c r="NK536"/>
      <c r="NL536"/>
      <c r="NM536"/>
      <c r="NN536"/>
      <c r="NO536"/>
      <c r="NP536"/>
      <c r="NQ536"/>
      <c r="NR536"/>
      <c r="NS536"/>
      <c r="NT536"/>
      <c r="NU536"/>
      <c r="NV536"/>
      <c r="NW536"/>
      <c r="NX536"/>
      <c r="NY536"/>
      <c r="NZ536"/>
      <c r="OA536"/>
      <c r="OB536"/>
      <c r="OC536"/>
      <c r="OD536"/>
      <c r="OE536"/>
      <c r="OF536"/>
      <c r="OG536"/>
      <c r="OH536"/>
      <c r="OI536"/>
      <c r="OJ536"/>
      <c r="OK536"/>
      <c r="OL536"/>
      <c r="OM536"/>
      <c r="ON536"/>
      <c r="OO536"/>
      <c r="OP536"/>
      <c r="OQ536"/>
      <c r="OR536"/>
      <c r="OS536"/>
      <c r="OT536"/>
      <c r="OU536"/>
      <c r="OV536"/>
      <c r="OW536"/>
      <c r="OX536"/>
      <c r="OY536"/>
      <c r="OZ536"/>
      <c r="PA536"/>
      <c r="PB536"/>
      <c r="PC536"/>
      <c r="PD536"/>
      <c r="PE536"/>
      <c r="PF536"/>
      <c r="PG536"/>
      <c r="PH536"/>
      <c r="PI536"/>
      <c r="PJ536"/>
      <c r="PK536"/>
      <c r="PL536"/>
      <c r="PM536"/>
      <c r="PN536"/>
      <c r="PO536"/>
      <c r="PP536"/>
      <c r="PQ536"/>
      <c r="PR536"/>
      <c r="PS536"/>
      <c r="PT536"/>
      <c r="PU536"/>
      <c r="PV536"/>
      <c r="PW536"/>
      <c r="PX536"/>
      <c r="PY536"/>
      <c r="PZ536"/>
      <c r="QA536"/>
      <c r="QB536"/>
      <c r="QC536"/>
      <c r="QD536"/>
      <c r="QE536"/>
      <c r="QF536"/>
      <c r="QG536"/>
      <c r="QH536"/>
      <c r="QI536"/>
      <c r="QJ536"/>
      <c r="QK536"/>
      <c r="QL536"/>
      <c r="QM536"/>
      <c r="QN536"/>
      <c r="QO536"/>
      <c r="QP536"/>
      <c r="QQ536"/>
      <c r="QR536"/>
      <c r="QS536"/>
      <c r="QT536"/>
      <c r="QU536"/>
      <c r="QV536"/>
      <c r="QW536"/>
      <c r="QX536"/>
      <c r="QY536"/>
      <c r="QZ536"/>
      <c r="RA536"/>
      <c r="RB536"/>
      <c r="RC536"/>
      <c r="RD536"/>
      <c r="RE536"/>
      <c r="RF536"/>
      <c r="RG536"/>
      <c r="RH536"/>
      <c r="RI536"/>
      <c r="RJ536"/>
      <c r="RK536"/>
      <c r="RL536"/>
      <c r="RM536"/>
      <c r="RN536"/>
      <c r="RO536"/>
      <c r="RP536"/>
      <c r="RQ536"/>
      <c r="RR536"/>
      <c r="RS536"/>
      <c r="RT536"/>
      <c r="RU536"/>
      <c r="RV536"/>
      <c r="RW536"/>
      <c r="RX536"/>
      <c r="RY536"/>
      <c r="RZ536"/>
      <c r="SA536"/>
      <c r="SB536"/>
      <c r="SC536"/>
      <c r="SD536"/>
      <c r="SE536"/>
      <c r="SF536"/>
      <c r="SG536"/>
      <c r="SH536"/>
      <c r="SI536"/>
      <c r="SJ536"/>
      <c r="SK536"/>
      <c r="SL536"/>
      <c r="SM536"/>
      <c r="SN536"/>
      <c r="SO536"/>
      <c r="SP536"/>
    </row>
    <row r="537" spans="1:510" ht="16.5" customHeight="1" x14ac:dyDescent="0.2">
      <c r="A537" s="20">
        <v>1758</v>
      </c>
      <c r="B537" s="34" t="s">
        <v>70</v>
      </c>
      <c r="C537" s="34" t="s">
        <v>434</v>
      </c>
      <c r="D537" s="20" t="s">
        <v>51</v>
      </c>
      <c r="E537" s="20" t="s">
        <v>1345</v>
      </c>
      <c r="F537" s="22" t="s">
        <v>88</v>
      </c>
      <c r="G537" s="34" t="s">
        <v>520</v>
      </c>
      <c r="H537" s="20" t="s">
        <v>89</v>
      </c>
      <c r="I537" s="20" t="s">
        <v>27</v>
      </c>
      <c r="J537" s="35" t="s">
        <v>702</v>
      </c>
      <c r="K537" s="39"/>
      <c r="L537" s="39"/>
      <c r="M537" s="39"/>
      <c r="N537" s="36"/>
      <c r="O537" s="34"/>
      <c r="P537" s="37">
        <v>300000000</v>
      </c>
      <c r="Q537" s="34">
        <v>12</v>
      </c>
      <c r="R537" s="38"/>
      <c r="S537" s="36" t="s">
        <v>29</v>
      </c>
      <c r="T537" s="37">
        <f t="shared" si="10"/>
        <v>3600000000</v>
      </c>
      <c r="U537" s="27" t="s">
        <v>39</v>
      </c>
      <c r="V537" s="28" t="s">
        <v>40</v>
      </c>
      <c r="W537"/>
      <c r="X537"/>
      <c r="Y537"/>
      <c r="Z537"/>
      <c r="AA537"/>
      <c r="AB537"/>
      <c r="AC537"/>
      <c r="AD537"/>
      <c r="AE537"/>
      <c r="AF537"/>
      <c r="AG537"/>
      <c r="AH537"/>
      <c r="AI537"/>
      <c r="AJ537"/>
      <c r="AK537"/>
      <c r="AL537"/>
      <c r="AM537"/>
      <c r="AN537"/>
      <c r="AO537"/>
      <c r="AP537"/>
      <c r="AQ537"/>
      <c r="AR537"/>
      <c r="AS537"/>
      <c r="AT537"/>
      <c r="AU537"/>
      <c r="AV537"/>
      <c r="AW537"/>
      <c r="AX537"/>
      <c r="AY537"/>
      <c r="AZ537"/>
      <c r="BA537"/>
      <c r="BB537"/>
      <c r="BC537"/>
      <c r="BD537"/>
      <c r="BE537"/>
      <c r="BF537"/>
      <c r="BG537"/>
      <c r="BH537"/>
      <c r="BI537"/>
      <c r="BJ537"/>
      <c r="BK537"/>
      <c r="BL537"/>
      <c r="BM537"/>
      <c r="BN537"/>
      <c r="BO537"/>
      <c r="BP537"/>
      <c r="BQ537"/>
      <c r="BR537"/>
      <c r="BS537"/>
      <c r="BT537"/>
      <c r="BU537"/>
      <c r="BV537"/>
      <c r="BW537"/>
      <c r="BX537"/>
      <c r="BY537"/>
      <c r="BZ537"/>
      <c r="CA537"/>
      <c r="CB537"/>
      <c r="CC537"/>
      <c r="CD537"/>
      <c r="CE537"/>
      <c r="CF537"/>
      <c r="CG537"/>
      <c r="CH537"/>
      <c r="CI537"/>
      <c r="CJ537"/>
      <c r="CK537"/>
      <c r="CL537"/>
      <c r="CM537"/>
      <c r="CN537"/>
      <c r="CO537"/>
      <c r="CP537"/>
      <c r="CQ537"/>
      <c r="CR537"/>
      <c r="CS537"/>
      <c r="CT537"/>
      <c r="CU537"/>
      <c r="CV537"/>
      <c r="CW537"/>
      <c r="CX537"/>
      <c r="CY537"/>
      <c r="CZ537"/>
      <c r="DA537"/>
      <c r="DB537"/>
      <c r="DC537"/>
      <c r="DD537"/>
      <c r="DE537"/>
      <c r="DF537"/>
      <c r="DG537"/>
      <c r="DH537"/>
      <c r="DI537"/>
      <c r="DJ537"/>
      <c r="DK537"/>
      <c r="DL537"/>
      <c r="DM537"/>
      <c r="DN537"/>
      <c r="DO537"/>
      <c r="DP537"/>
      <c r="DQ537"/>
      <c r="DR537"/>
      <c r="DS537"/>
      <c r="DT537"/>
      <c r="DU537"/>
      <c r="DV537"/>
      <c r="DW537"/>
      <c r="DX537"/>
      <c r="DY537"/>
      <c r="DZ537"/>
      <c r="EA537"/>
      <c r="EB537"/>
      <c r="EC537"/>
      <c r="ED537"/>
      <c r="EE537"/>
      <c r="EF537"/>
      <c r="EG537"/>
      <c r="EH537"/>
      <c r="EI537"/>
      <c r="EJ537"/>
      <c r="EK537"/>
      <c r="EL537"/>
      <c r="EM537"/>
      <c r="EN537"/>
      <c r="EO537"/>
      <c r="EP537"/>
      <c r="EQ537"/>
      <c r="ER537"/>
      <c r="ES537"/>
      <c r="ET537"/>
      <c r="EU537"/>
      <c r="EV537"/>
      <c r="EW537"/>
      <c r="EX537"/>
      <c r="EY537"/>
      <c r="EZ537"/>
      <c r="FA537"/>
      <c r="FB537"/>
      <c r="FC537"/>
      <c r="FD537"/>
      <c r="FE537"/>
      <c r="FF537"/>
      <c r="FG537"/>
      <c r="FH537"/>
      <c r="FI537"/>
      <c r="FJ537"/>
      <c r="FK537"/>
      <c r="FL537"/>
      <c r="FM537"/>
      <c r="FN537"/>
      <c r="FO537"/>
      <c r="FP537"/>
      <c r="FQ537"/>
      <c r="FR537"/>
      <c r="FS537"/>
      <c r="FT537"/>
      <c r="FU537"/>
      <c r="FV537"/>
      <c r="FW537"/>
      <c r="FX537"/>
      <c r="FY537"/>
      <c r="FZ537"/>
      <c r="GA537"/>
      <c r="GB537"/>
      <c r="GC537"/>
      <c r="GD537"/>
      <c r="GE537"/>
      <c r="GF537"/>
      <c r="GG537"/>
      <c r="GH537"/>
      <c r="GI537"/>
      <c r="GJ537"/>
      <c r="GK537"/>
      <c r="GL537"/>
      <c r="GM537"/>
      <c r="GN537"/>
      <c r="GO537"/>
      <c r="GP537"/>
      <c r="GQ537"/>
      <c r="GR537"/>
      <c r="GS537"/>
      <c r="GT537"/>
      <c r="GU537"/>
      <c r="GV537"/>
      <c r="GW537"/>
      <c r="GX537"/>
      <c r="GY537"/>
      <c r="GZ537"/>
      <c r="HA537"/>
      <c r="HB537"/>
      <c r="HC537"/>
      <c r="HD537"/>
      <c r="HE537"/>
      <c r="HF537"/>
      <c r="HG537"/>
      <c r="HH537"/>
      <c r="HI537"/>
      <c r="HJ537"/>
      <c r="HK537"/>
      <c r="HL537"/>
      <c r="HM537"/>
      <c r="HN537"/>
      <c r="HO537"/>
      <c r="HP537"/>
      <c r="HQ537"/>
      <c r="HR537"/>
      <c r="HS537"/>
      <c r="HT537"/>
      <c r="HU537"/>
      <c r="HV537"/>
      <c r="HW537"/>
      <c r="HX537"/>
      <c r="HY537"/>
      <c r="HZ537"/>
      <c r="IA537"/>
      <c r="IB537"/>
      <c r="IC537"/>
      <c r="ID537"/>
      <c r="IE537"/>
      <c r="IF537"/>
      <c r="IG537"/>
      <c r="IH537"/>
      <c r="II537"/>
      <c r="IJ537"/>
      <c r="IK537"/>
      <c r="IL537"/>
      <c r="IM537"/>
      <c r="IN537"/>
      <c r="IO537"/>
      <c r="IP537"/>
      <c r="IQ537"/>
      <c r="IR537"/>
      <c r="IS537"/>
      <c r="IT537"/>
      <c r="IU537"/>
      <c r="IV537"/>
      <c r="IW537"/>
      <c r="IX537"/>
      <c r="IY537"/>
      <c r="IZ537"/>
      <c r="JA537"/>
      <c r="JB537"/>
      <c r="JC537"/>
      <c r="JD537"/>
      <c r="JE537"/>
      <c r="JF537"/>
      <c r="JG537"/>
      <c r="JH537"/>
      <c r="JI537"/>
      <c r="JJ537"/>
      <c r="JK537"/>
      <c r="JL537"/>
      <c r="JM537"/>
      <c r="JN537"/>
      <c r="JO537"/>
      <c r="JP537"/>
      <c r="JQ537"/>
      <c r="JR537"/>
      <c r="JS537"/>
      <c r="JT537"/>
      <c r="JU537"/>
      <c r="JV537"/>
      <c r="JW537"/>
      <c r="JX537"/>
      <c r="JY537"/>
      <c r="JZ537"/>
      <c r="KA537"/>
      <c r="KB537"/>
      <c r="KC537"/>
      <c r="KD537"/>
      <c r="KE537"/>
      <c r="KF537"/>
      <c r="KG537"/>
      <c r="KH537"/>
      <c r="KI537"/>
      <c r="KJ537"/>
      <c r="KK537"/>
      <c r="KL537"/>
      <c r="KM537"/>
      <c r="KN537"/>
      <c r="KO537"/>
      <c r="KP537"/>
      <c r="KQ537"/>
      <c r="KR537"/>
      <c r="KS537"/>
      <c r="KT537"/>
      <c r="KU537"/>
      <c r="KV537"/>
      <c r="KW537"/>
      <c r="KX537"/>
      <c r="KY537"/>
      <c r="KZ537"/>
      <c r="LA537"/>
      <c r="LB537"/>
      <c r="LC537"/>
      <c r="LD537"/>
      <c r="LE537"/>
      <c r="LF537"/>
      <c r="LG537"/>
      <c r="LH537"/>
      <c r="LI537"/>
      <c r="LJ537"/>
      <c r="LK537"/>
      <c r="LL537"/>
      <c r="LM537"/>
      <c r="LN537"/>
      <c r="LO537"/>
      <c r="LP537"/>
      <c r="LQ537"/>
      <c r="LR537"/>
      <c r="LS537"/>
      <c r="LT537"/>
      <c r="LU537"/>
      <c r="LV537"/>
      <c r="LW537"/>
      <c r="LX537"/>
      <c r="LY537"/>
      <c r="LZ537"/>
      <c r="MA537"/>
      <c r="MB537"/>
      <c r="MC537"/>
      <c r="MD537"/>
      <c r="ME537"/>
      <c r="MF537"/>
      <c r="MG537"/>
      <c r="MH537"/>
      <c r="MI537"/>
      <c r="MJ537"/>
      <c r="MK537"/>
      <c r="ML537"/>
      <c r="MM537"/>
      <c r="MN537"/>
      <c r="MO537"/>
      <c r="MP537"/>
      <c r="MQ537"/>
      <c r="MR537"/>
      <c r="MS537"/>
      <c r="MT537"/>
      <c r="MU537"/>
      <c r="MV537"/>
      <c r="MW537"/>
      <c r="MX537"/>
      <c r="MY537"/>
      <c r="MZ537"/>
      <c r="NA537"/>
      <c r="NB537"/>
      <c r="NC537"/>
      <c r="ND537"/>
      <c r="NE537"/>
      <c r="NF537"/>
      <c r="NG537"/>
      <c r="NH537"/>
      <c r="NI537"/>
      <c r="NJ537"/>
      <c r="NK537"/>
      <c r="NL537"/>
      <c r="NM537"/>
      <c r="NN537"/>
      <c r="NO537"/>
      <c r="NP537"/>
      <c r="NQ537"/>
      <c r="NR537"/>
      <c r="NS537"/>
      <c r="NT537"/>
      <c r="NU537"/>
      <c r="NV537"/>
      <c r="NW537"/>
      <c r="NX537"/>
      <c r="NY537"/>
      <c r="NZ537"/>
      <c r="OA537"/>
      <c r="OB537"/>
      <c r="OC537"/>
      <c r="OD537"/>
      <c r="OE537"/>
      <c r="OF537"/>
      <c r="OG537"/>
      <c r="OH537"/>
      <c r="OI537"/>
      <c r="OJ537"/>
      <c r="OK537"/>
      <c r="OL537"/>
      <c r="OM537"/>
      <c r="ON537"/>
      <c r="OO537"/>
      <c r="OP537"/>
      <c r="OQ537"/>
      <c r="OR537"/>
      <c r="OS537"/>
      <c r="OT537"/>
      <c r="OU537"/>
      <c r="OV537"/>
      <c r="OW537"/>
      <c r="OX537"/>
      <c r="OY537"/>
      <c r="OZ537"/>
      <c r="PA537"/>
      <c r="PB537"/>
      <c r="PC537"/>
      <c r="PD537"/>
      <c r="PE537"/>
      <c r="PF537"/>
      <c r="PG537"/>
      <c r="PH537"/>
      <c r="PI537"/>
      <c r="PJ537"/>
      <c r="PK537"/>
      <c r="PL537"/>
      <c r="PM537"/>
      <c r="PN537"/>
      <c r="PO537"/>
      <c r="PP537"/>
      <c r="PQ537"/>
      <c r="PR537"/>
      <c r="PS537"/>
      <c r="PT537"/>
      <c r="PU537"/>
      <c r="PV537"/>
      <c r="PW537"/>
      <c r="PX537"/>
      <c r="PY537"/>
      <c r="PZ537"/>
      <c r="QA537"/>
      <c r="QB537"/>
      <c r="QC537"/>
      <c r="QD537"/>
      <c r="QE537"/>
      <c r="QF537"/>
      <c r="QG537"/>
      <c r="QH537"/>
      <c r="QI537"/>
      <c r="QJ537"/>
      <c r="QK537"/>
      <c r="QL537"/>
      <c r="QM537"/>
      <c r="QN537"/>
      <c r="QO537"/>
      <c r="QP537"/>
      <c r="QQ537"/>
      <c r="QR537"/>
      <c r="QS537"/>
      <c r="QT537"/>
      <c r="QU537"/>
      <c r="QV537"/>
      <c r="QW537"/>
      <c r="QX537"/>
      <c r="QY537"/>
      <c r="QZ537"/>
      <c r="RA537"/>
      <c r="RB537"/>
      <c r="RC537"/>
      <c r="RD537"/>
      <c r="RE537"/>
      <c r="RF537"/>
      <c r="RG537"/>
      <c r="RH537"/>
      <c r="RI537"/>
      <c r="RJ537"/>
      <c r="RK537"/>
      <c r="RL537"/>
      <c r="RM537"/>
      <c r="RN537"/>
      <c r="RO537"/>
      <c r="RP537"/>
      <c r="RQ537"/>
      <c r="RR537"/>
      <c r="RS537"/>
      <c r="RT537"/>
      <c r="RU537"/>
      <c r="RV537"/>
      <c r="RW537"/>
      <c r="RX537"/>
      <c r="RY537"/>
      <c r="RZ537"/>
      <c r="SA537"/>
      <c r="SB537"/>
      <c r="SC537"/>
      <c r="SD537"/>
      <c r="SE537"/>
      <c r="SF537"/>
      <c r="SG537"/>
      <c r="SH537"/>
      <c r="SI537"/>
      <c r="SJ537"/>
      <c r="SK537"/>
      <c r="SL537"/>
      <c r="SM537"/>
      <c r="SN537"/>
      <c r="SO537"/>
      <c r="SP537"/>
    </row>
    <row r="538" spans="1:510" ht="16.5" customHeight="1" x14ac:dyDescent="0.2">
      <c r="A538" s="20">
        <v>1759</v>
      </c>
      <c r="B538" s="34" t="s">
        <v>70</v>
      </c>
      <c r="C538" s="34" t="s">
        <v>434</v>
      </c>
      <c r="D538" s="20" t="s">
        <v>51</v>
      </c>
      <c r="E538" s="20" t="s">
        <v>1345</v>
      </c>
      <c r="F538" s="22" t="s">
        <v>88</v>
      </c>
      <c r="G538" s="34" t="s">
        <v>520</v>
      </c>
      <c r="H538" s="20" t="s">
        <v>89</v>
      </c>
      <c r="I538" s="20" t="s">
        <v>27</v>
      </c>
      <c r="J538" s="35" t="s">
        <v>703</v>
      </c>
      <c r="K538" s="39"/>
      <c r="L538" s="39"/>
      <c r="M538" s="39"/>
      <c r="N538" s="36"/>
      <c r="O538" s="55">
        <v>3548323947</v>
      </c>
      <c r="P538" s="37"/>
      <c r="Q538" s="34">
        <v>1</v>
      </c>
      <c r="R538" s="38"/>
      <c r="S538" s="36" t="s">
        <v>36</v>
      </c>
      <c r="T538" s="37">
        <f t="shared" si="10"/>
        <v>3548323947</v>
      </c>
      <c r="U538" s="27" t="s">
        <v>39</v>
      </c>
      <c r="V538" s="28" t="s">
        <v>40</v>
      </c>
      <c r="W538"/>
      <c r="X538"/>
      <c r="Y538"/>
      <c r="Z538"/>
      <c r="AA538"/>
      <c r="AB538"/>
      <c r="AC538"/>
      <c r="AD538"/>
      <c r="AE538"/>
      <c r="AF538"/>
      <c r="AG538"/>
      <c r="AH538"/>
      <c r="AI538"/>
      <c r="AJ538"/>
      <c r="AK538"/>
      <c r="AL538"/>
      <c r="AM538"/>
      <c r="AN538"/>
      <c r="AO538"/>
      <c r="AP538"/>
      <c r="AQ538"/>
      <c r="AR538"/>
      <c r="AS538"/>
      <c r="AT538"/>
      <c r="AU538"/>
      <c r="AV538"/>
      <c r="AW538"/>
      <c r="AX538"/>
      <c r="AY538"/>
      <c r="AZ538"/>
      <c r="BA538"/>
      <c r="BB538"/>
      <c r="BC538"/>
      <c r="BD538"/>
      <c r="BE538"/>
      <c r="BF538"/>
      <c r="BG538"/>
      <c r="BH538"/>
      <c r="BI538"/>
      <c r="BJ538"/>
      <c r="BK538"/>
      <c r="BL538"/>
      <c r="BM538"/>
      <c r="BN538"/>
      <c r="BO538"/>
      <c r="BP538"/>
      <c r="BQ538"/>
      <c r="BR538"/>
      <c r="BS538"/>
      <c r="BT538"/>
      <c r="BU538"/>
      <c r="BV538"/>
      <c r="BW538"/>
      <c r="BX538"/>
      <c r="BY538"/>
      <c r="BZ538"/>
      <c r="CA538"/>
      <c r="CB538"/>
      <c r="CC538"/>
      <c r="CD538"/>
      <c r="CE538"/>
      <c r="CF538"/>
      <c r="CG538"/>
      <c r="CH538"/>
      <c r="CI538"/>
      <c r="CJ538"/>
      <c r="CK538"/>
      <c r="CL538"/>
      <c r="CM538"/>
      <c r="CN538"/>
      <c r="CO538"/>
      <c r="CP538"/>
      <c r="CQ538"/>
      <c r="CR538"/>
      <c r="CS538"/>
      <c r="CT538"/>
      <c r="CU538"/>
      <c r="CV538"/>
      <c r="CW538"/>
      <c r="CX538"/>
      <c r="CY538"/>
      <c r="CZ538"/>
      <c r="DA538"/>
      <c r="DB538"/>
      <c r="DC538"/>
      <c r="DD538"/>
      <c r="DE538"/>
      <c r="DF538"/>
      <c r="DG538"/>
      <c r="DH538"/>
      <c r="DI538"/>
      <c r="DJ538"/>
      <c r="DK538"/>
      <c r="DL538"/>
      <c r="DM538"/>
      <c r="DN538"/>
      <c r="DO538"/>
      <c r="DP538"/>
      <c r="DQ538"/>
      <c r="DR538"/>
      <c r="DS538"/>
      <c r="DT538"/>
      <c r="DU538"/>
      <c r="DV538"/>
      <c r="DW538"/>
      <c r="DX538"/>
      <c r="DY538"/>
      <c r="DZ538"/>
      <c r="EA538"/>
      <c r="EB538"/>
      <c r="EC538"/>
      <c r="ED538"/>
      <c r="EE538"/>
      <c r="EF538"/>
      <c r="EG538"/>
      <c r="EH538"/>
      <c r="EI538"/>
      <c r="EJ538"/>
      <c r="EK538"/>
      <c r="EL538"/>
      <c r="EM538"/>
      <c r="EN538"/>
      <c r="EO538"/>
      <c r="EP538"/>
      <c r="EQ538"/>
      <c r="ER538"/>
      <c r="ES538"/>
      <c r="ET538"/>
      <c r="EU538"/>
      <c r="EV538"/>
      <c r="EW538"/>
      <c r="EX538"/>
      <c r="EY538"/>
      <c r="EZ538"/>
      <c r="FA538"/>
      <c r="FB538"/>
      <c r="FC538"/>
      <c r="FD538"/>
      <c r="FE538"/>
      <c r="FF538"/>
      <c r="FG538"/>
      <c r="FH538"/>
      <c r="FI538"/>
      <c r="FJ538"/>
      <c r="FK538"/>
      <c r="FL538"/>
      <c r="FM538"/>
      <c r="FN538"/>
      <c r="FO538"/>
      <c r="FP538"/>
      <c r="FQ538"/>
      <c r="FR538"/>
      <c r="FS538"/>
      <c r="FT538"/>
      <c r="FU538"/>
      <c r="FV538"/>
      <c r="FW538"/>
      <c r="FX538"/>
      <c r="FY538"/>
      <c r="FZ538"/>
      <c r="GA538"/>
      <c r="GB538"/>
      <c r="GC538"/>
      <c r="GD538"/>
      <c r="GE538"/>
      <c r="GF538"/>
      <c r="GG538"/>
      <c r="GH538"/>
      <c r="GI538"/>
      <c r="GJ538"/>
      <c r="GK538"/>
      <c r="GL538"/>
      <c r="GM538"/>
      <c r="GN538"/>
      <c r="GO538"/>
      <c r="GP538"/>
      <c r="GQ538"/>
      <c r="GR538"/>
      <c r="GS538"/>
      <c r="GT538"/>
      <c r="GU538"/>
      <c r="GV538"/>
      <c r="GW538"/>
      <c r="GX538"/>
      <c r="GY538"/>
      <c r="GZ538"/>
      <c r="HA538"/>
      <c r="HB538"/>
      <c r="HC538"/>
      <c r="HD538"/>
      <c r="HE538"/>
      <c r="HF538"/>
      <c r="HG538"/>
      <c r="HH538"/>
      <c r="HI538"/>
      <c r="HJ538"/>
      <c r="HK538"/>
      <c r="HL538"/>
      <c r="HM538"/>
      <c r="HN538"/>
      <c r="HO538"/>
      <c r="HP538"/>
      <c r="HQ538"/>
      <c r="HR538"/>
      <c r="HS538"/>
      <c r="HT538"/>
      <c r="HU538"/>
      <c r="HV538"/>
      <c r="HW538"/>
      <c r="HX538"/>
      <c r="HY538"/>
      <c r="HZ538"/>
      <c r="IA538"/>
      <c r="IB538"/>
      <c r="IC538"/>
      <c r="ID538"/>
      <c r="IE538"/>
      <c r="IF538"/>
      <c r="IG538"/>
      <c r="IH538"/>
      <c r="II538"/>
      <c r="IJ538"/>
      <c r="IK538"/>
      <c r="IL538"/>
      <c r="IM538"/>
      <c r="IN538"/>
      <c r="IO538"/>
      <c r="IP538"/>
      <c r="IQ538"/>
      <c r="IR538"/>
      <c r="IS538"/>
      <c r="IT538"/>
      <c r="IU538"/>
      <c r="IV538"/>
      <c r="IW538"/>
      <c r="IX538"/>
      <c r="IY538"/>
      <c r="IZ538"/>
      <c r="JA538"/>
      <c r="JB538"/>
      <c r="JC538"/>
      <c r="JD538"/>
      <c r="JE538"/>
      <c r="JF538"/>
      <c r="JG538"/>
      <c r="JH538"/>
      <c r="JI538"/>
      <c r="JJ538"/>
      <c r="JK538"/>
      <c r="JL538"/>
      <c r="JM538"/>
      <c r="JN538"/>
      <c r="JO538"/>
      <c r="JP538"/>
      <c r="JQ538"/>
      <c r="JR538"/>
      <c r="JS538"/>
      <c r="JT538"/>
      <c r="JU538"/>
      <c r="JV538"/>
      <c r="JW538"/>
      <c r="JX538"/>
      <c r="JY538"/>
      <c r="JZ538"/>
      <c r="KA538"/>
      <c r="KB538"/>
      <c r="KC538"/>
      <c r="KD538"/>
      <c r="KE538"/>
      <c r="KF538"/>
      <c r="KG538"/>
      <c r="KH538"/>
      <c r="KI538"/>
      <c r="KJ538"/>
      <c r="KK538"/>
      <c r="KL538"/>
      <c r="KM538"/>
      <c r="KN538"/>
      <c r="KO538"/>
      <c r="KP538"/>
      <c r="KQ538"/>
      <c r="KR538"/>
      <c r="KS538"/>
      <c r="KT538"/>
      <c r="KU538"/>
      <c r="KV538"/>
      <c r="KW538"/>
      <c r="KX538"/>
      <c r="KY538"/>
      <c r="KZ538"/>
      <c r="LA538"/>
      <c r="LB538"/>
      <c r="LC538"/>
      <c r="LD538"/>
      <c r="LE538"/>
      <c r="LF538"/>
      <c r="LG538"/>
      <c r="LH538"/>
      <c r="LI538"/>
      <c r="LJ538"/>
      <c r="LK538"/>
      <c r="LL538"/>
      <c r="LM538"/>
      <c r="LN538"/>
      <c r="LO538"/>
      <c r="LP538"/>
      <c r="LQ538"/>
      <c r="LR538"/>
      <c r="LS538"/>
      <c r="LT538"/>
      <c r="LU538"/>
      <c r="LV538"/>
      <c r="LW538"/>
      <c r="LX538"/>
      <c r="LY538"/>
      <c r="LZ538"/>
      <c r="MA538"/>
      <c r="MB538"/>
      <c r="MC538"/>
      <c r="MD538"/>
      <c r="ME538"/>
      <c r="MF538"/>
      <c r="MG538"/>
      <c r="MH538"/>
      <c r="MI538"/>
      <c r="MJ538"/>
      <c r="MK538"/>
      <c r="ML538"/>
      <c r="MM538"/>
      <c r="MN538"/>
      <c r="MO538"/>
      <c r="MP538"/>
      <c r="MQ538"/>
      <c r="MR538"/>
      <c r="MS538"/>
      <c r="MT538"/>
      <c r="MU538"/>
      <c r="MV538"/>
      <c r="MW538"/>
      <c r="MX538"/>
      <c r="MY538"/>
      <c r="MZ538"/>
      <c r="NA538"/>
      <c r="NB538"/>
      <c r="NC538"/>
      <c r="ND538"/>
      <c r="NE538"/>
      <c r="NF538"/>
      <c r="NG538"/>
      <c r="NH538"/>
      <c r="NI538"/>
      <c r="NJ538"/>
      <c r="NK538"/>
      <c r="NL538"/>
      <c r="NM538"/>
      <c r="NN538"/>
      <c r="NO538"/>
      <c r="NP538"/>
      <c r="NQ538"/>
      <c r="NR538"/>
      <c r="NS538"/>
      <c r="NT538"/>
      <c r="NU538"/>
      <c r="NV538"/>
      <c r="NW538"/>
      <c r="NX538"/>
      <c r="NY538"/>
      <c r="NZ538"/>
      <c r="OA538"/>
      <c r="OB538"/>
      <c r="OC538"/>
      <c r="OD538"/>
      <c r="OE538"/>
      <c r="OF538"/>
      <c r="OG538"/>
      <c r="OH538"/>
      <c r="OI538"/>
      <c r="OJ538"/>
      <c r="OK538"/>
      <c r="OL538"/>
      <c r="OM538"/>
      <c r="ON538"/>
      <c r="OO538"/>
      <c r="OP538"/>
      <c r="OQ538"/>
      <c r="OR538"/>
      <c r="OS538"/>
      <c r="OT538"/>
      <c r="OU538"/>
      <c r="OV538"/>
      <c r="OW538"/>
      <c r="OX538"/>
      <c r="OY538"/>
      <c r="OZ538"/>
      <c r="PA538"/>
      <c r="PB538"/>
      <c r="PC538"/>
      <c r="PD538"/>
      <c r="PE538"/>
      <c r="PF538"/>
      <c r="PG538"/>
      <c r="PH538"/>
      <c r="PI538"/>
      <c r="PJ538"/>
      <c r="PK538"/>
      <c r="PL538"/>
      <c r="PM538"/>
      <c r="PN538"/>
      <c r="PO538"/>
      <c r="PP538"/>
      <c r="PQ538"/>
      <c r="PR538"/>
      <c r="PS538"/>
      <c r="PT538"/>
      <c r="PU538"/>
      <c r="PV538"/>
      <c r="PW538"/>
      <c r="PX538"/>
      <c r="PY538"/>
      <c r="PZ538"/>
      <c r="QA538"/>
      <c r="QB538"/>
      <c r="QC538"/>
      <c r="QD538"/>
      <c r="QE538"/>
      <c r="QF538"/>
      <c r="QG538"/>
      <c r="QH538"/>
      <c r="QI538"/>
      <c r="QJ538"/>
      <c r="QK538"/>
      <c r="QL538"/>
      <c r="QM538"/>
      <c r="QN538"/>
      <c r="QO538"/>
      <c r="QP538"/>
      <c r="QQ538"/>
      <c r="QR538"/>
      <c r="QS538"/>
      <c r="QT538"/>
      <c r="QU538"/>
      <c r="QV538"/>
      <c r="QW538"/>
      <c r="QX538"/>
      <c r="QY538"/>
      <c r="QZ538"/>
      <c r="RA538"/>
      <c r="RB538"/>
      <c r="RC538"/>
      <c r="RD538"/>
      <c r="RE538"/>
      <c r="RF538"/>
      <c r="RG538"/>
      <c r="RH538"/>
      <c r="RI538"/>
      <c r="RJ538"/>
      <c r="RK538"/>
      <c r="RL538"/>
      <c r="RM538"/>
      <c r="RN538"/>
      <c r="RO538"/>
      <c r="RP538"/>
      <c r="RQ538"/>
      <c r="RR538"/>
      <c r="RS538"/>
      <c r="RT538"/>
      <c r="RU538"/>
      <c r="RV538"/>
      <c r="RW538"/>
      <c r="RX538"/>
      <c r="RY538"/>
      <c r="RZ538"/>
      <c r="SA538"/>
      <c r="SB538"/>
      <c r="SC538"/>
      <c r="SD538"/>
      <c r="SE538"/>
      <c r="SF538"/>
      <c r="SG538"/>
      <c r="SH538"/>
      <c r="SI538"/>
      <c r="SJ538"/>
      <c r="SK538"/>
      <c r="SL538"/>
      <c r="SM538"/>
      <c r="SN538"/>
      <c r="SO538"/>
      <c r="SP538"/>
    </row>
    <row r="539" spans="1:510" ht="16.5" customHeight="1" x14ac:dyDescent="0.2">
      <c r="A539" s="20">
        <v>1760</v>
      </c>
      <c r="B539" s="34" t="s">
        <v>70</v>
      </c>
      <c r="C539" s="34" t="s">
        <v>449</v>
      </c>
      <c r="D539" s="20" t="s">
        <v>51</v>
      </c>
      <c r="E539" s="20" t="s">
        <v>1345</v>
      </c>
      <c r="F539" s="22" t="s">
        <v>88</v>
      </c>
      <c r="G539" s="34" t="s">
        <v>520</v>
      </c>
      <c r="H539" s="20" t="s">
        <v>89</v>
      </c>
      <c r="I539" s="20" t="s">
        <v>27</v>
      </c>
      <c r="J539" s="56" t="s">
        <v>704</v>
      </c>
      <c r="K539" s="39"/>
      <c r="L539" s="36"/>
      <c r="M539" s="36"/>
      <c r="N539" s="36"/>
      <c r="O539" s="55">
        <v>6540023936</v>
      </c>
      <c r="P539" s="37"/>
      <c r="Q539" s="34">
        <v>1</v>
      </c>
      <c r="R539" s="38"/>
      <c r="S539" s="36" t="s">
        <v>83</v>
      </c>
      <c r="T539" s="37">
        <f t="shared" si="10"/>
        <v>6540023936</v>
      </c>
      <c r="U539" s="27" t="s">
        <v>39</v>
      </c>
      <c r="V539" s="28" t="s">
        <v>40</v>
      </c>
      <c r="W539"/>
      <c r="X539"/>
      <c r="Y539"/>
      <c r="Z539"/>
      <c r="AA539"/>
      <c r="AB539"/>
      <c r="AC539"/>
      <c r="AD539"/>
      <c r="AE539"/>
      <c r="AF539"/>
      <c r="AG539"/>
      <c r="AH539"/>
      <c r="AI539"/>
      <c r="AJ539"/>
      <c r="AK539"/>
      <c r="AL539"/>
      <c r="AM539"/>
      <c r="AN539"/>
      <c r="AO539"/>
      <c r="AP539"/>
      <c r="AQ539"/>
      <c r="AR539"/>
      <c r="AS539"/>
      <c r="AT539"/>
      <c r="AU539"/>
      <c r="AV539"/>
      <c r="AW539"/>
      <c r="AX539"/>
      <c r="AY539"/>
      <c r="AZ539"/>
      <c r="BA539"/>
      <c r="BB539"/>
      <c r="BC539"/>
      <c r="BD539"/>
      <c r="BE539"/>
      <c r="BF539"/>
      <c r="BG539"/>
      <c r="BH539"/>
      <c r="BI539"/>
      <c r="BJ539"/>
      <c r="BK539"/>
      <c r="BL539"/>
      <c r="BM539"/>
      <c r="BN539"/>
      <c r="BO539"/>
      <c r="BP539"/>
      <c r="BQ539"/>
      <c r="BR539"/>
      <c r="BS539"/>
      <c r="BT539"/>
      <c r="BU539"/>
      <c r="BV539"/>
      <c r="BW539"/>
      <c r="BX539"/>
      <c r="BY539"/>
      <c r="BZ539"/>
      <c r="CA539"/>
      <c r="CB539"/>
      <c r="CC539"/>
      <c r="CD539"/>
      <c r="CE539"/>
      <c r="CF539"/>
      <c r="CG539"/>
      <c r="CH539"/>
      <c r="CI539"/>
      <c r="CJ539"/>
      <c r="CK539"/>
      <c r="CL539"/>
      <c r="CM539"/>
      <c r="CN539"/>
      <c r="CO539"/>
      <c r="CP539"/>
      <c r="CQ539"/>
      <c r="CR539"/>
      <c r="CS539"/>
      <c r="CT539"/>
      <c r="CU539"/>
      <c r="CV539"/>
      <c r="CW539"/>
      <c r="CX539"/>
      <c r="CY539"/>
      <c r="CZ539"/>
      <c r="DA539"/>
      <c r="DB539"/>
      <c r="DC539"/>
      <c r="DD539"/>
      <c r="DE539"/>
      <c r="DF539"/>
      <c r="DG539"/>
      <c r="DH539"/>
      <c r="DI539"/>
      <c r="DJ539"/>
      <c r="DK539"/>
      <c r="DL539"/>
      <c r="DM539"/>
      <c r="DN539"/>
      <c r="DO539"/>
      <c r="DP539"/>
      <c r="DQ539"/>
      <c r="DR539"/>
      <c r="DS539"/>
      <c r="DT539"/>
      <c r="DU539"/>
      <c r="DV539"/>
      <c r="DW539"/>
      <c r="DX539"/>
      <c r="DY539"/>
      <c r="DZ539"/>
      <c r="EA539"/>
      <c r="EB539"/>
      <c r="EC539"/>
      <c r="ED539"/>
      <c r="EE539"/>
      <c r="EF539"/>
      <c r="EG539"/>
      <c r="EH539"/>
      <c r="EI539"/>
      <c r="EJ539"/>
      <c r="EK539"/>
      <c r="EL539"/>
      <c r="EM539"/>
      <c r="EN539"/>
      <c r="EO539"/>
      <c r="EP539"/>
      <c r="EQ539"/>
      <c r="ER539"/>
      <c r="ES539"/>
      <c r="ET539"/>
      <c r="EU539"/>
      <c r="EV539"/>
      <c r="EW539"/>
      <c r="EX539"/>
      <c r="EY539"/>
      <c r="EZ539"/>
      <c r="FA539"/>
      <c r="FB539"/>
      <c r="FC539"/>
      <c r="FD539"/>
      <c r="FE539"/>
      <c r="FF539"/>
      <c r="FG539"/>
      <c r="FH539"/>
      <c r="FI539"/>
      <c r="FJ539"/>
      <c r="FK539"/>
      <c r="FL539"/>
      <c r="FM539"/>
      <c r="FN539"/>
      <c r="FO539"/>
      <c r="FP539"/>
      <c r="FQ539"/>
      <c r="FR539"/>
      <c r="FS539"/>
      <c r="FT539"/>
      <c r="FU539"/>
      <c r="FV539"/>
      <c r="FW539"/>
      <c r="FX539"/>
      <c r="FY539"/>
      <c r="FZ539"/>
      <c r="GA539"/>
      <c r="GB539"/>
      <c r="GC539"/>
      <c r="GD539"/>
      <c r="GE539"/>
      <c r="GF539"/>
      <c r="GG539"/>
      <c r="GH539"/>
      <c r="GI539"/>
      <c r="GJ539"/>
      <c r="GK539"/>
      <c r="GL539"/>
      <c r="GM539"/>
      <c r="GN539"/>
      <c r="GO539"/>
      <c r="GP539"/>
      <c r="GQ539"/>
      <c r="GR539"/>
      <c r="GS539"/>
      <c r="GT539"/>
      <c r="GU539"/>
      <c r="GV539"/>
      <c r="GW539"/>
      <c r="GX539"/>
      <c r="GY539"/>
      <c r="GZ539"/>
      <c r="HA539"/>
      <c r="HB539"/>
      <c r="HC539"/>
      <c r="HD539"/>
      <c r="HE539"/>
      <c r="HF539"/>
      <c r="HG539"/>
      <c r="HH539"/>
      <c r="HI539"/>
      <c r="HJ539"/>
      <c r="HK539"/>
      <c r="HL539"/>
      <c r="HM539"/>
      <c r="HN539"/>
      <c r="HO539"/>
      <c r="HP539"/>
      <c r="HQ539"/>
      <c r="HR539"/>
      <c r="HS539"/>
      <c r="HT539"/>
      <c r="HU539"/>
      <c r="HV539"/>
      <c r="HW539"/>
      <c r="HX539"/>
      <c r="HY539"/>
      <c r="HZ539"/>
      <c r="IA539"/>
      <c r="IB539"/>
      <c r="IC539"/>
      <c r="ID539"/>
      <c r="IE539"/>
      <c r="IF539"/>
      <c r="IG539"/>
      <c r="IH539"/>
      <c r="II539"/>
      <c r="IJ539"/>
      <c r="IK539"/>
      <c r="IL539"/>
      <c r="IM539"/>
      <c r="IN539"/>
      <c r="IO539"/>
      <c r="IP539"/>
      <c r="IQ539"/>
      <c r="IR539"/>
      <c r="IS539"/>
      <c r="IT539"/>
      <c r="IU539"/>
      <c r="IV539"/>
      <c r="IW539"/>
      <c r="IX539"/>
      <c r="IY539"/>
      <c r="IZ539"/>
      <c r="JA539"/>
      <c r="JB539"/>
      <c r="JC539"/>
      <c r="JD539"/>
      <c r="JE539"/>
      <c r="JF539"/>
      <c r="JG539"/>
      <c r="JH539"/>
      <c r="JI539"/>
      <c r="JJ539"/>
      <c r="JK539"/>
      <c r="JL539"/>
      <c r="JM539"/>
      <c r="JN539"/>
      <c r="JO539"/>
      <c r="JP539"/>
      <c r="JQ539"/>
      <c r="JR539"/>
      <c r="JS539"/>
      <c r="JT539"/>
      <c r="JU539"/>
      <c r="JV539"/>
      <c r="JW539"/>
      <c r="JX539"/>
      <c r="JY539"/>
      <c r="JZ539"/>
      <c r="KA539"/>
      <c r="KB539"/>
      <c r="KC539"/>
      <c r="KD539"/>
      <c r="KE539"/>
      <c r="KF539"/>
      <c r="KG539"/>
      <c r="KH539"/>
      <c r="KI539"/>
      <c r="KJ539"/>
      <c r="KK539"/>
      <c r="KL539"/>
      <c r="KM539"/>
      <c r="KN539"/>
      <c r="KO539"/>
      <c r="KP539"/>
      <c r="KQ539"/>
      <c r="KR539"/>
      <c r="KS539"/>
      <c r="KT539"/>
      <c r="KU539"/>
      <c r="KV539"/>
      <c r="KW539"/>
      <c r="KX539"/>
      <c r="KY539"/>
      <c r="KZ539"/>
      <c r="LA539"/>
      <c r="LB539"/>
      <c r="LC539"/>
      <c r="LD539"/>
      <c r="LE539"/>
      <c r="LF539"/>
      <c r="LG539"/>
      <c r="LH539"/>
      <c r="LI539"/>
      <c r="LJ539"/>
      <c r="LK539"/>
      <c r="LL539"/>
      <c r="LM539"/>
      <c r="LN539"/>
      <c r="LO539"/>
      <c r="LP539"/>
      <c r="LQ539"/>
      <c r="LR539"/>
      <c r="LS539"/>
      <c r="LT539"/>
      <c r="LU539"/>
      <c r="LV539"/>
      <c r="LW539"/>
      <c r="LX539"/>
      <c r="LY539"/>
      <c r="LZ539"/>
      <c r="MA539"/>
      <c r="MB539"/>
      <c r="MC539"/>
      <c r="MD539"/>
      <c r="ME539"/>
      <c r="MF539"/>
      <c r="MG539"/>
      <c r="MH539"/>
      <c r="MI539"/>
      <c r="MJ539"/>
      <c r="MK539"/>
      <c r="ML539"/>
      <c r="MM539"/>
      <c r="MN539"/>
      <c r="MO539"/>
      <c r="MP539"/>
      <c r="MQ539"/>
      <c r="MR539"/>
      <c r="MS539"/>
      <c r="MT539"/>
      <c r="MU539"/>
      <c r="MV539"/>
      <c r="MW539"/>
      <c r="MX539"/>
      <c r="MY539"/>
      <c r="MZ539"/>
      <c r="NA539"/>
      <c r="NB539"/>
      <c r="NC539"/>
      <c r="ND539"/>
      <c r="NE539"/>
      <c r="NF539"/>
      <c r="NG539"/>
      <c r="NH539"/>
      <c r="NI539"/>
      <c r="NJ539"/>
      <c r="NK539"/>
      <c r="NL539"/>
      <c r="NM539"/>
      <c r="NN539"/>
      <c r="NO539"/>
      <c r="NP539"/>
      <c r="NQ539"/>
      <c r="NR539"/>
      <c r="NS539"/>
      <c r="NT539"/>
      <c r="NU539"/>
      <c r="NV539"/>
      <c r="NW539"/>
      <c r="NX539"/>
      <c r="NY539"/>
      <c r="NZ539"/>
      <c r="OA539"/>
      <c r="OB539"/>
      <c r="OC539"/>
      <c r="OD539"/>
      <c r="OE539"/>
      <c r="OF539"/>
      <c r="OG539"/>
      <c r="OH539"/>
      <c r="OI539"/>
      <c r="OJ539"/>
      <c r="OK539"/>
      <c r="OL539"/>
      <c r="OM539"/>
      <c r="ON539"/>
      <c r="OO539"/>
      <c r="OP539"/>
      <c r="OQ539"/>
      <c r="OR539"/>
      <c r="OS539"/>
      <c r="OT539"/>
      <c r="OU539"/>
      <c r="OV539"/>
      <c r="OW539"/>
      <c r="OX539"/>
      <c r="OY539"/>
      <c r="OZ539"/>
      <c r="PA539"/>
      <c r="PB539"/>
      <c r="PC539"/>
      <c r="PD539"/>
      <c r="PE539"/>
      <c r="PF539"/>
      <c r="PG539"/>
      <c r="PH539"/>
      <c r="PI539"/>
      <c r="PJ539"/>
      <c r="PK539"/>
      <c r="PL539"/>
      <c r="PM539"/>
      <c r="PN539"/>
      <c r="PO539"/>
      <c r="PP539"/>
      <c r="PQ539"/>
      <c r="PR539"/>
      <c r="PS539"/>
      <c r="PT539"/>
      <c r="PU539"/>
      <c r="PV539"/>
      <c r="PW539"/>
      <c r="PX539"/>
      <c r="PY539"/>
      <c r="PZ539"/>
      <c r="QA539"/>
      <c r="QB539"/>
      <c r="QC539"/>
      <c r="QD539"/>
      <c r="QE539"/>
      <c r="QF539"/>
      <c r="QG539"/>
      <c r="QH539"/>
      <c r="QI539"/>
      <c r="QJ539"/>
      <c r="QK539"/>
      <c r="QL539"/>
      <c r="QM539"/>
      <c r="QN539"/>
      <c r="QO539"/>
      <c r="QP539"/>
      <c r="QQ539"/>
      <c r="QR539"/>
      <c r="QS539"/>
      <c r="QT539"/>
      <c r="QU539"/>
      <c r="QV539"/>
      <c r="QW539"/>
      <c r="QX539"/>
      <c r="QY539"/>
      <c r="QZ539"/>
      <c r="RA539"/>
      <c r="RB539"/>
      <c r="RC539"/>
      <c r="RD539"/>
      <c r="RE539"/>
      <c r="RF539"/>
      <c r="RG539"/>
      <c r="RH539"/>
      <c r="RI539"/>
      <c r="RJ539"/>
      <c r="RK539"/>
      <c r="RL539"/>
      <c r="RM539"/>
      <c r="RN539"/>
      <c r="RO539"/>
      <c r="RP539"/>
      <c r="RQ539"/>
      <c r="RR539"/>
      <c r="RS539"/>
      <c r="RT539"/>
      <c r="RU539"/>
      <c r="RV539"/>
      <c r="RW539"/>
      <c r="RX539"/>
      <c r="RY539"/>
      <c r="RZ539"/>
      <c r="SA539"/>
      <c r="SB539"/>
      <c r="SC539"/>
      <c r="SD539"/>
      <c r="SE539"/>
      <c r="SF539"/>
      <c r="SG539"/>
      <c r="SH539"/>
      <c r="SI539"/>
      <c r="SJ539"/>
      <c r="SK539"/>
      <c r="SL539"/>
      <c r="SM539"/>
      <c r="SN539"/>
      <c r="SO539"/>
      <c r="SP539"/>
    </row>
    <row r="540" spans="1:510" ht="16.5" customHeight="1" x14ac:dyDescent="0.2">
      <c r="A540" s="20">
        <v>1761</v>
      </c>
      <c r="B540" s="34" t="s">
        <v>70</v>
      </c>
      <c r="C540" s="34" t="s">
        <v>434</v>
      </c>
      <c r="D540" s="20" t="s">
        <v>51</v>
      </c>
      <c r="E540" s="20" t="s">
        <v>1345</v>
      </c>
      <c r="F540" s="22" t="s">
        <v>88</v>
      </c>
      <c r="G540" s="34" t="s">
        <v>520</v>
      </c>
      <c r="H540" s="20" t="s">
        <v>89</v>
      </c>
      <c r="I540" s="20" t="s">
        <v>27</v>
      </c>
      <c r="J540" s="35" t="s">
        <v>705</v>
      </c>
      <c r="K540" s="36"/>
      <c r="L540" s="36"/>
      <c r="M540" s="36"/>
      <c r="N540" s="36"/>
      <c r="O540" s="55">
        <v>1500000000</v>
      </c>
      <c r="P540" s="37"/>
      <c r="Q540" s="34">
        <v>1</v>
      </c>
      <c r="R540" s="38"/>
      <c r="S540" s="39" t="s">
        <v>36</v>
      </c>
      <c r="T540" s="37">
        <f t="shared" si="10"/>
        <v>1500000000</v>
      </c>
      <c r="U540" s="27" t="s">
        <v>39</v>
      </c>
      <c r="V540" s="28" t="s">
        <v>40</v>
      </c>
      <c r="W540"/>
      <c r="X540"/>
      <c r="Y540"/>
      <c r="Z540"/>
      <c r="AA540"/>
      <c r="AB540"/>
      <c r="AC540"/>
      <c r="AD540"/>
      <c r="AE540"/>
      <c r="AF540"/>
      <c r="AG540"/>
      <c r="AH540"/>
      <c r="AI540"/>
      <c r="AJ540"/>
      <c r="AK540"/>
      <c r="AL540"/>
      <c r="AM540"/>
      <c r="AN540"/>
      <c r="AO540"/>
      <c r="AP540"/>
      <c r="AQ540"/>
      <c r="AR540"/>
      <c r="AS540"/>
      <c r="AT540"/>
      <c r="AU540"/>
      <c r="AV540"/>
      <c r="AW540"/>
      <c r="AX540"/>
      <c r="AY540"/>
      <c r="AZ540"/>
      <c r="BA540"/>
      <c r="BB540"/>
      <c r="BC540"/>
      <c r="BD540"/>
      <c r="BE540"/>
      <c r="BF540"/>
      <c r="BG540"/>
      <c r="BH540"/>
      <c r="BI540"/>
      <c r="BJ540"/>
      <c r="BK540"/>
      <c r="BL540"/>
      <c r="BM540"/>
      <c r="BN540"/>
      <c r="BO540"/>
      <c r="BP540"/>
      <c r="BQ540"/>
      <c r="BR540"/>
      <c r="BS540"/>
      <c r="BT540"/>
      <c r="BU540"/>
      <c r="BV540"/>
      <c r="BW540"/>
      <c r="BX540"/>
      <c r="BY540"/>
      <c r="BZ540"/>
      <c r="CA540"/>
      <c r="CB540"/>
      <c r="CC540"/>
      <c r="CD540"/>
      <c r="CE540"/>
      <c r="CF540"/>
      <c r="CG540"/>
      <c r="CH540"/>
      <c r="CI540"/>
      <c r="CJ540"/>
      <c r="CK540"/>
      <c r="CL540"/>
      <c r="CM540"/>
      <c r="CN540"/>
      <c r="CO540"/>
      <c r="CP540"/>
      <c r="CQ540"/>
      <c r="CR540"/>
      <c r="CS540"/>
      <c r="CT540"/>
      <c r="CU540"/>
      <c r="CV540"/>
      <c r="CW540"/>
      <c r="CX540"/>
      <c r="CY540"/>
      <c r="CZ540"/>
      <c r="DA540"/>
      <c r="DB540"/>
      <c r="DC540"/>
      <c r="DD540"/>
      <c r="DE540"/>
      <c r="DF540"/>
      <c r="DG540"/>
      <c r="DH540"/>
      <c r="DI540"/>
      <c r="DJ540"/>
      <c r="DK540"/>
      <c r="DL540"/>
      <c r="DM540"/>
      <c r="DN540"/>
      <c r="DO540"/>
      <c r="DP540"/>
      <c r="DQ540"/>
      <c r="DR540"/>
      <c r="DS540"/>
      <c r="DT540"/>
      <c r="DU540"/>
      <c r="DV540"/>
      <c r="DW540"/>
      <c r="DX540"/>
      <c r="DY540"/>
      <c r="DZ540"/>
      <c r="EA540"/>
      <c r="EB540"/>
      <c r="EC540"/>
      <c r="ED540"/>
      <c r="EE540"/>
      <c r="EF540"/>
      <c r="EG540"/>
      <c r="EH540"/>
      <c r="EI540"/>
      <c r="EJ540"/>
      <c r="EK540"/>
      <c r="EL540"/>
      <c r="EM540"/>
      <c r="EN540"/>
      <c r="EO540"/>
      <c r="EP540"/>
      <c r="EQ540"/>
      <c r="ER540"/>
      <c r="ES540"/>
      <c r="ET540"/>
      <c r="EU540"/>
      <c r="EV540"/>
      <c r="EW540"/>
      <c r="EX540"/>
      <c r="EY540"/>
      <c r="EZ540"/>
      <c r="FA540"/>
      <c r="FB540"/>
      <c r="FC540"/>
      <c r="FD540"/>
      <c r="FE540"/>
      <c r="FF540"/>
      <c r="FG540"/>
      <c r="FH540"/>
      <c r="FI540"/>
      <c r="FJ540"/>
      <c r="FK540"/>
      <c r="FL540"/>
      <c r="FM540"/>
      <c r="FN540"/>
      <c r="FO540"/>
      <c r="FP540"/>
      <c r="FQ540"/>
      <c r="FR540"/>
      <c r="FS540"/>
      <c r="FT540"/>
      <c r="FU540"/>
      <c r="FV540"/>
      <c r="FW540"/>
      <c r="FX540"/>
      <c r="FY540"/>
      <c r="FZ540"/>
      <c r="GA540"/>
      <c r="GB540"/>
      <c r="GC540"/>
      <c r="GD540"/>
      <c r="GE540"/>
      <c r="GF540"/>
      <c r="GG540"/>
      <c r="GH540"/>
      <c r="GI540"/>
      <c r="GJ540"/>
      <c r="GK540"/>
      <c r="GL540"/>
      <c r="GM540"/>
      <c r="GN540"/>
      <c r="GO540"/>
      <c r="GP540"/>
      <c r="GQ540"/>
      <c r="GR540"/>
      <c r="GS540"/>
      <c r="GT540"/>
      <c r="GU540"/>
      <c r="GV540"/>
      <c r="GW540"/>
      <c r="GX540"/>
      <c r="GY540"/>
      <c r="GZ540"/>
      <c r="HA540"/>
      <c r="HB540"/>
      <c r="HC540"/>
      <c r="HD540"/>
      <c r="HE540"/>
      <c r="HF540"/>
      <c r="HG540"/>
      <c r="HH540"/>
      <c r="HI540"/>
      <c r="HJ540"/>
      <c r="HK540"/>
      <c r="HL540"/>
      <c r="HM540"/>
      <c r="HN540"/>
      <c r="HO540"/>
      <c r="HP540"/>
      <c r="HQ540"/>
      <c r="HR540"/>
      <c r="HS540"/>
      <c r="HT540"/>
      <c r="HU540"/>
      <c r="HV540"/>
      <c r="HW540"/>
      <c r="HX540"/>
      <c r="HY540"/>
      <c r="HZ540"/>
      <c r="IA540"/>
      <c r="IB540"/>
      <c r="IC540"/>
      <c r="ID540"/>
      <c r="IE540"/>
      <c r="IF540"/>
      <c r="IG540"/>
      <c r="IH540"/>
      <c r="II540"/>
      <c r="IJ540"/>
      <c r="IK540"/>
      <c r="IL540"/>
      <c r="IM540"/>
      <c r="IN540"/>
      <c r="IO540"/>
      <c r="IP540"/>
      <c r="IQ540"/>
      <c r="IR540"/>
      <c r="IS540"/>
      <c r="IT540"/>
      <c r="IU540"/>
      <c r="IV540"/>
      <c r="IW540"/>
      <c r="IX540"/>
      <c r="IY540"/>
      <c r="IZ540"/>
      <c r="JA540"/>
      <c r="JB540"/>
      <c r="JC540"/>
      <c r="JD540"/>
      <c r="JE540"/>
      <c r="JF540"/>
      <c r="JG540"/>
      <c r="JH540"/>
      <c r="JI540"/>
      <c r="JJ540"/>
      <c r="JK540"/>
      <c r="JL540"/>
      <c r="JM540"/>
      <c r="JN540"/>
      <c r="JO540"/>
      <c r="JP540"/>
      <c r="JQ540"/>
      <c r="JR540"/>
      <c r="JS540"/>
      <c r="JT540"/>
      <c r="JU540"/>
      <c r="JV540"/>
      <c r="JW540"/>
      <c r="JX540"/>
      <c r="JY540"/>
      <c r="JZ540"/>
      <c r="KA540"/>
      <c r="KB540"/>
      <c r="KC540"/>
      <c r="KD540"/>
      <c r="KE540"/>
      <c r="KF540"/>
      <c r="KG540"/>
      <c r="KH540"/>
      <c r="KI540"/>
      <c r="KJ540"/>
      <c r="KK540"/>
      <c r="KL540"/>
      <c r="KM540"/>
      <c r="KN540"/>
      <c r="KO540"/>
      <c r="KP540"/>
      <c r="KQ540"/>
      <c r="KR540"/>
      <c r="KS540"/>
      <c r="KT540"/>
      <c r="KU540"/>
      <c r="KV540"/>
      <c r="KW540"/>
      <c r="KX540"/>
      <c r="KY540"/>
      <c r="KZ540"/>
      <c r="LA540"/>
      <c r="LB540"/>
      <c r="LC540"/>
      <c r="LD540"/>
      <c r="LE540"/>
      <c r="LF540"/>
      <c r="LG540"/>
      <c r="LH540"/>
      <c r="LI540"/>
      <c r="LJ540"/>
      <c r="LK540"/>
      <c r="LL540"/>
      <c r="LM540"/>
      <c r="LN540"/>
      <c r="LO540"/>
      <c r="LP540"/>
      <c r="LQ540"/>
      <c r="LR540"/>
      <c r="LS540"/>
      <c r="LT540"/>
      <c r="LU540"/>
      <c r="LV540"/>
      <c r="LW540"/>
      <c r="LX540"/>
      <c r="LY540"/>
      <c r="LZ540"/>
      <c r="MA540"/>
      <c r="MB540"/>
      <c r="MC540"/>
      <c r="MD540"/>
      <c r="ME540"/>
      <c r="MF540"/>
      <c r="MG540"/>
      <c r="MH540"/>
      <c r="MI540"/>
      <c r="MJ540"/>
      <c r="MK540"/>
      <c r="ML540"/>
      <c r="MM540"/>
      <c r="MN540"/>
      <c r="MO540"/>
      <c r="MP540"/>
      <c r="MQ540"/>
      <c r="MR540"/>
      <c r="MS540"/>
      <c r="MT540"/>
      <c r="MU540"/>
      <c r="MV540"/>
      <c r="MW540"/>
      <c r="MX540"/>
      <c r="MY540"/>
      <c r="MZ540"/>
      <c r="NA540"/>
      <c r="NB540"/>
      <c r="NC540"/>
      <c r="ND540"/>
      <c r="NE540"/>
      <c r="NF540"/>
      <c r="NG540"/>
      <c r="NH540"/>
      <c r="NI540"/>
      <c r="NJ540"/>
      <c r="NK540"/>
      <c r="NL540"/>
      <c r="NM540"/>
      <c r="NN540"/>
      <c r="NO540"/>
      <c r="NP540"/>
      <c r="NQ540"/>
      <c r="NR540"/>
      <c r="NS540"/>
      <c r="NT540"/>
      <c r="NU540"/>
      <c r="NV540"/>
      <c r="NW540"/>
      <c r="NX540"/>
      <c r="NY540"/>
      <c r="NZ540"/>
      <c r="OA540"/>
      <c r="OB540"/>
      <c r="OC540"/>
      <c r="OD540"/>
      <c r="OE540"/>
      <c r="OF540"/>
      <c r="OG540"/>
      <c r="OH540"/>
      <c r="OI540"/>
      <c r="OJ540"/>
      <c r="OK540"/>
      <c r="OL540"/>
      <c r="OM540"/>
      <c r="ON540"/>
      <c r="OO540"/>
      <c r="OP540"/>
      <c r="OQ540"/>
      <c r="OR540"/>
      <c r="OS540"/>
      <c r="OT540"/>
      <c r="OU540"/>
      <c r="OV540"/>
      <c r="OW540"/>
      <c r="OX540"/>
      <c r="OY540"/>
      <c r="OZ540"/>
      <c r="PA540"/>
      <c r="PB540"/>
      <c r="PC540"/>
      <c r="PD540"/>
      <c r="PE540"/>
      <c r="PF540"/>
      <c r="PG540"/>
      <c r="PH540"/>
      <c r="PI540"/>
      <c r="PJ540"/>
      <c r="PK540"/>
      <c r="PL540"/>
      <c r="PM540"/>
      <c r="PN540"/>
      <c r="PO540"/>
      <c r="PP540"/>
      <c r="PQ540"/>
      <c r="PR540"/>
      <c r="PS540"/>
      <c r="PT540"/>
      <c r="PU540"/>
      <c r="PV540"/>
      <c r="PW540"/>
      <c r="PX540"/>
      <c r="PY540"/>
      <c r="PZ540"/>
      <c r="QA540"/>
      <c r="QB540"/>
      <c r="QC540"/>
      <c r="QD540"/>
      <c r="QE540"/>
      <c r="QF540"/>
      <c r="QG540"/>
      <c r="QH540"/>
      <c r="QI540"/>
      <c r="QJ540"/>
      <c r="QK540"/>
      <c r="QL540"/>
      <c r="QM540"/>
      <c r="QN540"/>
      <c r="QO540"/>
      <c r="QP540"/>
      <c r="QQ540"/>
      <c r="QR540"/>
      <c r="QS540"/>
      <c r="QT540"/>
      <c r="QU540"/>
      <c r="QV540"/>
      <c r="QW540"/>
      <c r="QX540"/>
      <c r="QY540"/>
      <c r="QZ540"/>
      <c r="RA540"/>
      <c r="RB540"/>
      <c r="RC540"/>
      <c r="RD540"/>
      <c r="RE540"/>
      <c r="RF540"/>
      <c r="RG540"/>
      <c r="RH540"/>
      <c r="RI540"/>
      <c r="RJ540"/>
      <c r="RK540"/>
      <c r="RL540"/>
      <c r="RM540"/>
      <c r="RN540"/>
      <c r="RO540"/>
      <c r="RP540"/>
      <c r="RQ540"/>
      <c r="RR540"/>
      <c r="RS540"/>
      <c r="RT540"/>
      <c r="RU540"/>
      <c r="RV540"/>
      <c r="RW540"/>
      <c r="RX540"/>
      <c r="RY540"/>
      <c r="RZ540"/>
      <c r="SA540"/>
      <c r="SB540"/>
      <c r="SC540"/>
      <c r="SD540"/>
      <c r="SE540"/>
      <c r="SF540"/>
      <c r="SG540"/>
      <c r="SH540"/>
      <c r="SI540"/>
      <c r="SJ540"/>
      <c r="SK540"/>
      <c r="SL540"/>
      <c r="SM540"/>
      <c r="SN540"/>
      <c r="SO540"/>
      <c r="SP540"/>
    </row>
    <row r="541" spans="1:510" ht="16.5" customHeight="1" x14ac:dyDescent="0.2">
      <c r="A541" s="20">
        <v>1762</v>
      </c>
      <c r="B541" s="34" t="s">
        <v>70</v>
      </c>
      <c r="C541" s="34" t="s">
        <v>434</v>
      </c>
      <c r="D541" s="20" t="s">
        <v>51</v>
      </c>
      <c r="E541" s="20" t="s">
        <v>1345</v>
      </c>
      <c r="F541" s="22" t="s">
        <v>88</v>
      </c>
      <c r="G541" s="34" t="s">
        <v>520</v>
      </c>
      <c r="H541" s="20" t="s">
        <v>89</v>
      </c>
      <c r="I541" s="20" t="s">
        <v>27</v>
      </c>
      <c r="J541" s="35" t="s">
        <v>706</v>
      </c>
      <c r="K541" s="36"/>
      <c r="L541" s="36"/>
      <c r="M541" s="36"/>
      <c r="N541" s="36"/>
      <c r="O541" s="55">
        <v>2574668460</v>
      </c>
      <c r="P541" s="37"/>
      <c r="Q541" s="34">
        <v>1</v>
      </c>
      <c r="R541" s="38"/>
      <c r="S541" s="39" t="s">
        <v>36</v>
      </c>
      <c r="T541" s="37">
        <f t="shared" si="10"/>
        <v>2574668460</v>
      </c>
      <c r="U541" s="27" t="s">
        <v>39</v>
      </c>
      <c r="V541" s="28" t="s">
        <v>40</v>
      </c>
      <c r="W541"/>
      <c r="X541"/>
      <c r="Y541"/>
      <c r="Z541"/>
      <c r="AA541"/>
      <c r="AB541"/>
      <c r="AC541"/>
      <c r="AD541"/>
      <c r="AE541"/>
      <c r="AF541"/>
      <c r="AG541"/>
      <c r="AH541"/>
      <c r="AI541"/>
      <c r="AJ541"/>
      <c r="AK541"/>
      <c r="AL541"/>
      <c r="AM541"/>
      <c r="AN541"/>
      <c r="AO541"/>
      <c r="AP541"/>
      <c r="AQ541"/>
      <c r="AR541"/>
      <c r="AS541"/>
      <c r="AT541"/>
      <c r="AU541"/>
      <c r="AV541"/>
      <c r="AW541"/>
      <c r="AX541"/>
      <c r="AY541"/>
      <c r="AZ541"/>
      <c r="BA541"/>
      <c r="BB541"/>
      <c r="BC541"/>
      <c r="BD541"/>
      <c r="BE541"/>
      <c r="BF541"/>
      <c r="BG541"/>
      <c r="BH541"/>
      <c r="BI541"/>
      <c r="BJ541"/>
      <c r="BK541"/>
      <c r="BL541"/>
      <c r="BM541"/>
      <c r="BN541"/>
      <c r="BO541"/>
      <c r="BP541"/>
      <c r="BQ541"/>
      <c r="BR541"/>
      <c r="BS541"/>
      <c r="BT541"/>
      <c r="BU541"/>
      <c r="BV541"/>
      <c r="BW541"/>
      <c r="BX541"/>
      <c r="BY541"/>
      <c r="BZ541"/>
      <c r="CA541"/>
      <c r="CB541"/>
      <c r="CC541"/>
      <c r="CD541"/>
      <c r="CE541"/>
      <c r="CF541"/>
      <c r="CG541"/>
      <c r="CH541"/>
      <c r="CI541"/>
      <c r="CJ541"/>
      <c r="CK541"/>
      <c r="CL541"/>
      <c r="CM541"/>
      <c r="CN541"/>
      <c r="CO541"/>
      <c r="CP541"/>
      <c r="CQ541"/>
      <c r="CR541"/>
      <c r="CS541"/>
      <c r="CT541"/>
      <c r="CU541"/>
      <c r="CV541"/>
      <c r="CW541"/>
      <c r="CX541"/>
      <c r="CY541"/>
      <c r="CZ541"/>
      <c r="DA541"/>
      <c r="DB541"/>
      <c r="DC541"/>
      <c r="DD541"/>
      <c r="DE541"/>
      <c r="DF541"/>
      <c r="DG541"/>
      <c r="DH541"/>
      <c r="DI541"/>
      <c r="DJ541"/>
      <c r="DK541"/>
      <c r="DL541"/>
      <c r="DM541"/>
      <c r="DN541"/>
      <c r="DO541"/>
      <c r="DP541"/>
      <c r="DQ541"/>
      <c r="DR541"/>
      <c r="DS541"/>
      <c r="DT541"/>
      <c r="DU541"/>
      <c r="DV541"/>
      <c r="DW541"/>
      <c r="DX541"/>
      <c r="DY541"/>
      <c r="DZ541"/>
      <c r="EA541"/>
      <c r="EB541"/>
      <c r="EC541"/>
      <c r="ED541"/>
      <c r="EE541"/>
      <c r="EF541"/>
      <c r="EG541"/>
      <c r="EH541"/>
      <c r="EI541"/>
      <c r="EJ541"/>
      <c r="EK541"/>
      <c r="EL541"/>
      <c r="EM541"/>
      <c r="EN541"/>
      <c r="EO541"/>
      <c r="EP541"/>
      <c r="EQ541"/>
      <c r="ER541"/>
      <c r="ES541"/>
      <c r="ET541"/>
      <c r="EU541"/>
      <c r="EV541"/>
      <c r="EW541"/>
      <c r="EX541"/>
      <c r="EY541"/>
      <c r="EZ541"/>
      <c r="FA541"/>
      <c r="FB541"/>
      <c r="FC541"/>
      <c r="FD541"/>
      <c r="FE541"/>
      <c r="FF541"/>
      <c r="FG541"/>
      <c r="FH541"/>
      <c r="FI541"/>
      <c r="FJ541"/>
      <c r="FK541"/>
      <c r="FL541"/>
      <c r="FM541"/>
      <c r="FN541"/>
      <c r="FO541"/>
      <c r="FP541"/>
      <c r="FQ541"/>
      <c r="FR541"/>
      <c r="FS541"/>
      <c r="FT541"/>
      <c r="FU541"/>
      <c r="FV541"/>
      <c r="FW541"/>
      <c r="FX541"/>
      <c r="FY541"/>
      <c r="FZ541"/>
      <c r="GA541"/>
      <c r="GB541"/>
      <c r="GC541"/>
      <c r="GD541"/>
      <c r="GE541"/>
      <c r="GF541"/>
      <c r="GG541"/>
      <c r="GH541"/>
      <c r="GI541"/>
      <c r="GJ541"/>
      <c r="GK541"/>
      <c r="GL541"/>
      <c r="GM541"/>
      <c r="GN541"/>
      <c r="GO541"/>
      <c r="GP541"/>
      <c r="GQ541"/>
      <c r="GR541"/>
      <c r="GS541"/>
      <c r="GT541"/>
      <c r="GU541"/>
      <c r="GV541"/>
      <c r="GW541"/>
      <c r="GX541"/>
      <c r="GY541"/>
      <c r="GZ541"/>
      <c r="HA541"/>
      <c r="HB541"/>
      <c r="HC541"/>
      <c r="HD541"/>
      <c r="HE541"/>
      <c r="HF541"/>
      <c r="HG541"/>
      <c r="HH541"/>
      <c r="HI541"/>
      <c r="HJ541"/>
      <c r="HK541"/>
      <c r="HL541"/>
      <c r="HM541"/>
      <c r="HN541"/>
      <c r="HO541"/>
      <c r="HP541"/>
      <c r="HQ541"/>
      <c r="HR541"/>
      <c r="HS541"/>
      <c r="HT541"/>
      <c r="HU541"/>
      <c r="HV541"/>
      <c r="HW541"/>
      <c r="HX541"/>
      <c r="HY541"/>
      <c r="HZ541"/>
      <c r="IA541"/>
      <c r="IB541"/>
      <c r="IC541"/>
      <c r="ID541"/>
      <c r="IE541"/>
      <c r="IF541"/>
      <c r="IG541"/>
      <c r="IH541"/>
      <c r="II541"/>
      <c r="IJ541"/>
      <c r="IK541"/>
      <c r="IL541"/>
      <c r="IM541"/>
      <c r="IN541"/>
      <c r="IO541"/>
      <c r="IP541"/>
      <c r="IQ541"/>
      <c r="IR541"/>
      <c r="IS541"/>
      <c r="IT541"/>
      <c r="IU541"/>
      <c r="IV541"/>
      <c r="IW541"/>
      <c r="IX541"/>
      <c r="IY541"/>
      <c r="IZ541"/>
      <c r="JA541"/>
      <c r="JB541"/>
      <c r="JC541"/>
      <c r="JD541"/>
      <c r="JE541"/>
      <c r="JF541"/>
      <c r="JG541"/>
      <c r="JH541"/>
      <c r="JI541"/>
      <c r="JJ541"/>
      <c r="JK541"/>
      <c r="JL541"/>
      <c r="JM541"/>
      <c r="JN541"/>
      <c r="JO541"/>
      <c r="JP541"/>
      <c r="JQ541"/>
      <c r="JR541"/>
      <c r="JS541"/>
      <c r="JT541"/>
      <c r="JU541"/>
      <c r="JV541"/>
      <c r="JW541"/>
      <c r="JX541"/>
      <c r="JY541"/>
      <c r="JZ541"/>
      <c r="KA541"/>
      <c r="KB541"/>
      <c r="KC541"/>
      <c r="KD541"/>
      <c r="KE541"/>
      <c r="KF541"/>
      <c r="KG541"/>
      <c r="KH541"/>
      <c r="KI541"/>
      <c r="KJ541"/>
      <c r="KK541"/>
      <c r="KL541"/>
      <c r="KM541"/>
      <c r="KN541"/>
      <c r="KO541"/>
      <c r="KP541"/>
      <c r="KQ541"/>
      <c r="KR541"/>
      <c r="KS541"/>
      <c r="KT541"/>
      <c r="KU541"/>
      <c r="KV541"/>
      <c r="KW541"/>
      <c r="KX541"/>
      <c r="KY541"/>
      <c r="KZ541"/>
      <c r="LA541"/>
      <c r="LB541"/>
      <c r="LC541"/>
      <c r="LD541"/>
      <c r="LE541"/>
      <c r="LF541"/>
      <c r="LG541"/>
      <c r="LH541"/>
      <c r="LI541"/>
      <c r="LJ541"/>
      <c r="LK541"/>
      <c r="LL541"/>
      <c r="LM541"/>
      <c r="LN541"/>
      <c r="LO541"/>
      <c r="LP541"/>
      <c r="LQ541"/>
      <c r="LR541"/>
      <c r="LS541"/>
      <c r="LT541"/>
      <c r="LU541"/>
      <c r="LV541"/>
      <c r="LW541"/>
      <c r="LX541"/>
      <c r="LY541"/>
      <c r="LZ541"/>
      <c r="MA541"/>
      <c r="MB541"/>
      <c r="MC541"/>
      <c r="MD541"/>
      <c r="ME541"/>
      <c r="MF541"/>
      <c r="MG541"/>
      <c r="MH541"/>
      <c r="MI541"/>
      <c r="MJ541"/>
      <c r="MK541"/>
      <c r="ML541"/>
      <c r="MM541"/>
      <c r="MN541"/>
      <c r="MO541"/>
      <c r="MP541"/>
      <c r="MQ541"/>
      <c r="MR541"/>
      <c r="MS541"/>
      <c r="MT541"/>
      <c r="MU541"/>
      <c r="MV541"/>
      <c r="MW541"/>
      <c r="MX541"/>
      <c r="MY541"/>
      <c r="MZ541"/>
      <c r="NA541"/>
      <c r="NB541"/>
      <c r="NC541"/>
      <c r="ND541"/>
      <c r="NE541"/>
      <c r="NF541"/>
      <c r="NG541"/>
      <c r="NH541"/>
      <c r="NI541"/>
      <c r="NJ541"/>
      <c r="NK541"/>
      <c r="NL541"/>
      <c r="NM541"/>
      <c r="NN541"/>
      <c r="NO541"/>
      <c r="NP541"/>
      <c r="NQ541"/>
      <c r="NR541"/>
      <c r="NS541"/>
      <c r="NT541"/>
      <c r="NU541"/>
      <c r="NV541"/>
      <c r="NW541"/>
      <c r="NX541"/>
      <c r="NY541"/>
      <c r="NZ541"/>
      <c r="OA541"/>
      <c r="OB541"/>
      <c r="OC541"/>
      <c r="OD541"/>
      <c r="OE541"/>
      <c r="OF541"/>
      <c r="OG541"/>
      <c r="OH541"/>
      <c r="OI541"/>
      <c r="OJ541"/>
      <c r="OK541"/>
      <c r="OL541"/>
      <c r="OM541"/>
      <c r="ON541"/>
      <c r="OO541"/>
      <c r="OP541"/>
      <c r="OQ541"/>
      <c r="OR541"/>
      <c r="OS541"/>
      <c r="OT541"/>
      <c r="OU541"/>
      <c r="OV541"/>
      <c r="OW541"/>
      <c r="OX541"/>
      <c r="OY541"/>
      <c r="OZ541"/>
      <c r="PA541"/>
      <c r="PB541"/>
      <c r="PC541"/>
      <c r="PD541"/>
      <c r="PE541"/>
      <c r="PF541"/>
      <c r="PG541"/>
      <c r="PH541"/>
      <c r="PI541"/>
      <c r="PJ541"/>
      <c r="PK541"/>
      <c r="PL541"/>
      <c r="PM541"/>
      <c r="PN541"/>
      <c r="PO541"/>
      <c r="PP541"/>
      <c r="PQ541"/>
      <c r="PR541"/>
      <c r="PS541"/>
      <c r="PT541"/>
      <c r="PU541"/>
      <c r="PV541"/>
      <c r="PW541"/>
      <c r="PX541"/>
      <c r="PY541"/>
      <c r="PZ541"/>
      <c r="QA541"/>
      <c r="QB541"/>
      <c r="QC541"/>
      <c r="QD541"/>
      <c r="QE541"/>
      <c r="QF541"/>
      <c r="QG541"/>
      <c r="QH541"/>
      <c r="QI541"/>
      <c r="QJ541"/>
      <c r="QK541"/>
      <c r="QL541"/>
      <c r="QM541"/>
      <c r="QN541"/>
      <c r="QO541"/>
      <c r="QP541"/>
      <c r="QQ541"/>
      <c r="QR541"/>
      <c r="QS541"/>
      <c r="QT541"/>
      <c r="QU541"/>
      <c r="QV541"/>
      <c r="QW541"/>
      <c r="QX541"/>
      <c r="QY541"/>
      <c r="QZ541"/>
      <c r="RA541"/>
      <c r="RB541"/>
      <c r="RC541"/>
      <c r="RD541"/>
      <c r="RE541"/>
      <c r="RF541"/>
      <c r="RG541"/>
      <c r="RH541"/>
      <c r="RI541"/>
      <c r="RJ541"/>
      <c r="RK541"/>
      <c r="RL541"/>
      <c r="RM541"/>
      <c r="RN541"/>
      <c r="RO541"/>
      <c r="RP541"/>
      <c r="RQ541"/>
      <c r="RR541"/>
      <c r="RS541"/>
      <c r="RT541"/>
      <c r="RU541"/>
      <c r="RV541"/>
      <c r="RW541"/>
      <c r="RX541"/>
      <c r="RY541"/>
      <c r="RZ541"/>
      <c r="SA541"/>
      <c r="SB541"/>
      <c r="SC541"/>
      <c r="SD541"/>
      <c r="SE541"/>
      <c r="SF541"/>
      <c r="SG541"/>
      <c r="SH541"/>
      <c r="SI541"/>
      <c r="SJ541"/>
      <c r="SK541"/>
      <c r="SL541"/>
      <c r="SM541"/>
      <c r="SN541"/>
      <c r="SO541"/>
      <c r="SP541"/>
    </row>
    <row r="542" spans="1:510" ht="16.5" customHeight="1" x14ac:dyDescent="0.2">
      <c r="A542" s="20">
        <v>1763</v>
      </c>
      <c r="B542" s="34" t="s">
        <v>70</v>
      </c>
      <c r="C542" s="34" t="s">
        <v>449</v>
      </c>
      <c r="D542" s="20" t="s">
        <v>51</v>
      </c>
      <c r="E542" s="20" t="s">
        <v>712</v>
      </c>
      <c r="F542" s="35" t="s">
        <v>707</v>
      </c>
      <c r="G542" s="34" t="s">
        <v>37</v>
      </c>
      <c r="H542" s="20" t="s">
        <v>154</v>
      </c>
      <c r="I542" s="20" t="s">
        <v>81</v>
      </c>
      <c r="J542" s="35" t="s">
        <v>708</v>
      </c>
      <c r="K542" s="36"/>
      <c r="L542" s="36"/>
      <c r="M542" s="36"/>
      <c r="N542" s="36"/>
      <c r="O542" s="34"/>
      <c r="P542" s="37">
        <v>291684875</v>
      </c>
      <c r="Q542" s="34">
        <v>12</v>
      </c>
      <c r="R542" s="25">
        <v>45658</v>
      </c>
      <c r="S542" s="39" t="s">
        <v>36</v>
      </c>
      <c r="T542" s="37">
        <f t="shared" si="10"/>
        <v>3500218500</v>
      </c>
      <c r="U542" s="27" t="s">
        <v>39</v>
      </c>
      <c r="V542" s="28" t="s">
        <v>40</v>
      </c>
      <c r="W542"/>
      <c r="X542"/>
      <c r="Y542"/>
      <c r="Z542"/>
      <c r="AA542"/>
      <c r="AB542"/>
      <c r="AC542"/>
      <c r="AD542"/>
      <c r="AE542"/>
      <c r="AF542"/>
      <c r="AG542"/>
      <c r="AH542"/>
      <c r="AI542"/>
      <c r="AJ542"/>
      <c r="AK542"/>
      <c r="AL542"/>
      <c r="AM542"/>
      <c r="AN542"/>
      <c r="AO542"/>
      <c r="AP542"/>
      <c r="AQ542"/>
      <c r="AR542"/>
      <c r="AS542"/>
      <c r="AT542"/>
      <c r="AU542"/>
      <c r="AV542"/>
      <c r="AW542"/>
      <c r="AX542"/>
      <c r="AY542"/>
      <c r="AZ542"/>
      <c r="BA542"/>
      <c r="BB542"/>
      <c r="BC542"/>
      <c r="BD542"/>
      <c r="BE542"/>
      <c r="BF542"/>
      <c r="BG542"/>
      <c r="BH542"/>
      <c r="BI542"/>
      <c r="BJ542"/>
      <c r="BK542"/>
      <c r="BL542"/>
      <c r="BM542"/>
      <c r="BN542"/>
      <c r="BO542"/>
      <c r="BP542"/>
      <c r="BQ542"/>
      <c r="BR542"/>
      <c r="BS542"/>
      <c r="BT542"/>
      <c r="BU542"/>
      <c r="BV542"/>
      <c r="BW542"/>
      <c r="BX542"/>
      <c r="BY542"/>
      <c r="BZ542"/>
      <c r="CA542"/>
      <c r="CB542"/>
      <c r="CC542"/>
      <c r="CD542"/>
      <c r="CE542"/>
      <c r="CF542"/>
      <c r="CG542"/>
      <c r="CH542"/>
      <c r="CI542"/>
      <c r="CJ542"/>
      <c r="CK542"/>
      <c r="CL542"/>
      <c r="CM542"/>
      <c r="CN542"/>
      <c r="CO542"/>
      <c r="CP542"/>
      <c r="CQ542"/>
      <c r="CR542"/>
      <c r="CS542"/>
      <c r="CT542"/>
      <c r="CU542"/>
      <c r="CV542"/>
      <c r="CW542"/>
      <c r="CX542"/>
      <c r="CY542"/>
      <c r="CZ542"/>
      <c r="DA542"/>
      <c r="DB542"/>
      <c r="DC542"/>
      <c r="DD542"/>
      <c r="DE542"/>
      <c r="DF542"/>
      <c r="DG542"/>
      <c r="DH542"/>
      <c r="DI542"/>
      <c r="DJ542"/>
      <c r="DK542"/>
      <c r="DL542"/>
      <c r="DM542"/>
      <c r="DN542"/>
      <c r="DO542"/>
      <c r="DP542"/>
      <c r="DQ542"/>
      <c r="DR542"/>
      <c r="DS542"/>
      <c r="DT542"/>
      <c r="DU542"/>
      <c r="DV542"/>
      <c r="DW542"/>
      <c r="DX542"/>
      <c r="DY542"/>
      <c r="DZ542"/>
      <c r="EA542"/>
      <c r="EB542"/>
      <c r="EC542"/>
      <c r="ED542"/>
      <c r="EE542"/>
      <c r="EF542"/>
      <c r="EG542"/>
      <c r="EH542"/>
      <c r="EI542"/>
      <c r="EJ542"/>
      <c r="EK542"/>
      <c r="EL542"/>
      <c r="EM542"/>
      <c r="EN542"/>
      <c r="EO542"/>
      <c r="EP542"/>
      <c r="EQ542"/>
      <c r="ER542"/>
      <c r="ES542"/>
      <c r="ET542"/>
      <c r="EU542"/>
      <c r="EV542"/>
      <c r="EW542"/>
      <c r="EX542"/>
      <c r="EY542"/>
      <c r="EZ542"/>
      <c r="FA542"/>
      <c r="FB542"/>
      <c r="FC542"/>
      <c r="FD542"/>
      <c r="FE542"/>
      <c r="FF542"/>
      <c r="FG542"/>
      <c r="FH542"/>
      <c r="FI542"/>
      <c r="FJ542"/>
      <c r="FK542"/>
      <c r="FL542"/>
      <c r="FM542"/>
      <c r="FN542"/>
      <c r="FO542"/>
      <c r="FP542"/>
      <c r="FQ542"/>
      <c r="FR542"/>
      <c r="FS542"/>
      <c r="FT542"/>
      <c r="FU542"/>
      <c r="FV542"/>
      <c r="FW542"/>
      <c r="FX542"/>
      <c r="FY542"/>
      <c r="FZ542"/>
      <c r="GA542"/>
      <c r="GB542"/>
      <c r="GC542"/>
      <c r="GD542"/>
      <c r="GE542"/>
      <c r="GF542"/>
      <c r="GG542"/>
      <c r="GH542"/>
      <c r="GI542"/>
      <c r="GJ542"/>
      <c r="GK542"/>
      <c r="GL542"/>
      <c r="GM542"/>
      <c r="GN542"/>
      <c r="GO542"/>
      <c r="GP542"/>
      <c r="GQ542"/>
      <c r="GR542"/>
      <c r="GS542"/>
      <c r="GT542"/>
      <c r="GU542"/>
      <c r="GV542"/>
      <c r="GW542"/>
      <c r="GX542"/>
      <c r="GY542"/>
      <c r="GZ542"/>
      <c r="HA542"/>
      <c r="HB542"/>
      <c r="HC542"/>
      <c r="HD542"/>
      <c r="HE542"/>
      <c r="HF542"/>
      <c r="HG542"/>
      <c r="HH542"/>
      <c r="HI542"/>
      <c r="HJ542"/>
      <c r="HK542"/>
      <c r="HL542"/>
      <c r="HM542"/>
      <c r="HN542"/>
      <c r="HO542"/>
      <c r="HP542"/>
      <c r="HQ542"/>
      <c r="HR542"/>
      <c r="HS542"/>
      <c r="HT542"/>
      <c r="HU542"/>
      <c r="HV542"/>
      <c r="HW542"/>
      <c r="HX542"/>
      <c r="HY542"/>
      <c r="HZ542"/>
      <c r="IA542"/>
      <c r="IB542"/>
      <c r="IC542"/>
      <c r="ID542"/>
      <c r="IE542"/>
      <c r="IF542"/>
      <c r="IG542"/>
      <c r="IH542"/>
      <c r="II542"/>
      <c r="IJ542"/>
      <c r="IK542"/>
      <c r="IL542"/>
      <c r="IM542"/>
      <c r="IN542"/>
      <c r="IO542"/>
      <c r="IP542"/>
      <c r="IQ542"/>
      <c r="IR542"/>
      <c r="IS542"/>
      <c r="IT542"/>
      <c r="IU542"/>
      <c r="IV542"/>
      <c r="IW542"/>
      <c r="IX542"/>
      <c r="IY542"/>
      <c r="IZ542"/>
      <c r="JA542"/>
      <c r="JB542"/>
      <c r="JC542"/>
      <c r="JD542"/>
      <c r="JE542"/>
      <c r="JF542"/>
      <c r="JG542"/>
      <c r="JH542"/>
      <c r="JI542"/>
      <c r="JJ542"/>
      <c r="JK542"/>
      <c r="JL542"/>
      <c r="JM542"/>
      <c r="JN542"/>
      <c r="JO542"/>
      <c r="JP542"/>
      <c r="JQ542"/>
      <c r="JR542"/>
      <c r="JS542"/>
      <c r="JT542"/>
      <c r="JU542"/>
      <c r="JV542"/>
      <c r="JW542"/>
      <c r="JX542"/>
      <c r="JY542"/>
      <c r="JZ542"/>
      <c r="KA542"/>
      <c r="KB542"/>
      <c r="KC542"/>
      <c r="KD542"/>
      <c r="KE542"/>
      <c r="KF542"/>
      <c r="KG542"/>
      <c r="KH542"/>
      <c r="KI542"/>
      <c r="KJ542"/>
      <c r="KK542"/>
      <c r="KL542"/>
      <c r="KM542"/>
      <c r="KN542"/>
      <c r="KO542"/>
      <c r="KP542"/>
      <c r="KQ542"/>
      <c r="KR542"/>
      <c r="KS542"/>
      <c r="KT542"/>
      <c r="KU542"/>
      <c r="KV542"/>
      <c r="KW542"/>
      <c r="KX542"/>
      <c r="KY542"/>
      <c r="KZ542"/>
      <c r="LA542"/>
      <c r="LB542"/>
      <c r="LC542"/>
      <c r="LD542"/>
      <c r="LE542"/>
      <c r="LF542"/>
      <c r="LG542"/>
      <c r="LH542"/>
      <c r="LI542"/>
      <c r="LJ542"/>
      <c r="LK542"/>
      <c r="LL542"/>
      <c r="LM542"/>
      <c r="LN542"/>
      <c r="LO542"/>
      <c r="LP542"/>
      <c r="LQ542"/>
      <c r="LR542"/>
      <c r="LS542"/>
      <c r="LT542"/>
      <c r="LU542"/>
      <c r="LV542"/>
      <c r="LW542"/>
      <c r="LX542"/>
      <c r="LY542"/>
      <c r="LZ542"/>
      <c r="MA542"/>
      <c r="MB542"/>
      <c r="MC542"/>
      <c r="MD542"/>
      <c r="ME542"/>
      <c r="MF542"/>
      <c r="MG542"/>
      <c r="MH542"/>
      <c r="MI542"/>
      <c r="MJ542"/>
      <c r="MK542"/>
      <c r="ML542"/>
      <c r="MM542"/>
      <c r="MN542"/>
      <c r="MO542"/>
      <c r="MP542"/>
      <c r="MQ542"/>
      <c r="MR542"/>
      <c r="MS542"/>
      <c r="MT542"/>
      <c r="MU542"/>
      <c r="MV542"/>
      <c r="MW542"/>
      <c r="MX542"/>
      <c r="MY542"/>
      <c r="MZ542"/>
      <c r="NA542"/>
      <c r="NB542"/>
      <c r="NC542"/>
      <c r="ND542"/>
      <c r="NE542"/>
      <c r="NF542"/>
      <c r="NG542"/>
      <c r="NH542"/>
      <c r="NI542"/>
      <c r="NJ542"/>
      <c r="NK542"/>
      <c r="NL542"/>
      <c r="NM542"/>
      <c r="NN542"/>
      <c r="NO542"/>
      <c r="NP542"/>
      <c r="NQ542"/>
      <c r="NR542"/>
      <c r="NS542"/>
      <c r="NT542"/>
      <c r="NU542"/>
      <c r="NV542"/>
      <c r="NW542"/>
      <c r="NX542"/>
      <c r="NY542"/>
      <c r="NZ542"/>
      <c r="OA542"/>
      <c r="OB542"/>
      <c r="OC542"/>
      <c r="OD542"/>
      <c r="OE542"/>
      <c r="OF542"/>
      <c r="OG542"/>
      <c r="OH542"/>
      <c r="OI542"/>
      <c r="OJ542"/>
      <c r="OK542"/>
      <c r="OL542"/>
      <c r="OM542"/>
      <c r="ON542"/>
      <c r="OO542"/>
      <c r="OP542"/>
      <c r="OQ542"/>
      <c r="OR542"/>
      <c r="OS542"/>
      <c r="OT542"/>
      <c r="OU542"/>
      <c r="OV542"/>
      <c r="OW542"/>
      <c r="OX542"/>
      <c r="OY542"/>
      <c r="OZ542"/>
      <c r="PA542"/>
      <c r="PB542"/>
      <c r="PC542"/>
      <c r="PD542"/>
      <c r="PE542"/>
      <c r="PF542"/>
      <c r="PG542"/>
      <c r="PH542"/>
      <c r="PI542"/>
      <c r="PJ542"/>
      <c r="PK542"/>
      <c r="PL542"/>
      <c r="PM542"/>
      <c r="PN542"/>
      <c r="PO542"/>
      <c r="PP542"/>
      <c r="PQ542"/>
      <c r="PR542"/>
      <c r="PS542"/>
      <c r="PT542"/>
      <c r="PU542"/>
      <c r="PV542"/>
      <c r="PW542"/>
      <c r="PX542"/>
      <c r="PY542"/>
      <c r="PZ542"/>
      <c r="QA542"/>
      <c r="QB542"/>
      <c r="QC542"/>
      <c r="QD542"/>
      <c r="QE542"/>
      <c r="QF542"/>
      <c r="QG542"/>
      <c r="QH542"/>
      <c r="QI542"/>
      <c r="QJ542"/>
      <c r="QK542"/>
      <c r="QL542"/>
      <c r="QM542"/>
      <c r="QN542"/>
      <c r="QO542"/>
      <c r="QP542"/>
      <c r="QQ542"/>
      <c r="QR542"/>
      <c r="QS542"/>
      <c r="QT542"/>
      <c r="QU542"/>
      <c r="QV542"/>
      <c r="QW542"/>
      <c r="QX542"/>
      <c r="QY542"/>
      <c r="QZ542"/>
      <c r="RA542"/>
      <c r="RB542"/>
      <c r="RC542"/>
      <c r="RD542"/>
      <c r="RE542"/>
      <c r="RF542"/>
      <c r="RG542"/>
      <c r="RH542"/>
      <c r="RI542"/>
      <c r="RJ542"/>
      <c r="RK542"/>
      <c r="RL542"/>
      <c r="RM542"/>
      <c r="RN542"/>
      <c r="RO542"/>
      <c r="RP542"/>
      <c r="RQ542"/>
      <c r="RR542"/>
      <c r="RS542"/>
      <c r="RT542"/>
      <c r="RU542"/>
      <c r="RV542"/>
      <c r="RW542"/>
      <c r="RX542"/>
      <c r="RY542"/>
      <c r="RZ542"/>
      <c r="SA542"/>
      <c r="SB542"/>
      <c r="SC542"/>
      <c r="SD542"/>
      <c r="SE542"/>
      <c r="SF542"/>
      <c r="SG542"/>
      <c r="SH542"/>
      <c r="SI542"/>
      <c r="SJ542"/>
      <c r="SK542"/>
      <c r="SL542"/>
      <c r="SM542"/>
      <c r="SN542"/>
      <c r="SO542"/>
      <c r="SP542"/>
    </row>
    <row r="543" spans="1:510" ht="16.5" customHeight="1" x14ac:dyDescent="0.2">
      <c r="A543" s="20">
        <v>1764</v>
      </c>
      <c r="B543" s="34" t="s">
        <v>70</v>
      </c>
      <c r="C543" s="34" t="s">
        <v>449</v>
      </c>
      <c r="D543" s="20" t="s">
        <v>51</v>
      </c>
      <c r="E543" s="20" t="s">
        <v>1345</v>
      </c>
      <c r="F543" s="22" t="s">
        <v>88</v>
      </c>
      <c r="G543" s="34" t="s">
        <v>520</v>
      </c>
      <c r="H543" s="20" t="s">
        <v>89</v>
      </c>
      <c r="I543" s="20" t="s">
        <v>27</v>
      </c>
      <c r="J543" s="35" t="s">
        <v>709</v>
      </c>
      <c r="K543" s="36"/>
      <c r="L543" s="36"/>
      <c r="M543" s="36"/>
      <c r="N543" s="36"/>
      <c r="O543" s="55">
        <v>5925400530</v>
      </c>
      <c r="P543" s="37"/>
      <c r="Q543" s="34">
        <v>1</v>
      </c>
      <c r="R543" s="25">
        <v>45809</v>
      </c>
      <c r="S543" s="39" t="s">
        <v>83</v>
      </c>
      <c r="T543" s="37">
        <f t="shared" si="10"/>
        <v>5925400530</v>
      </c>
      <c r="U543" s="27" t="s">
        <v>39</v>
      </c>
      <c r="V543" s="28" t="s">
        <v>40</v>
      </c>
      <c r="W543"/>
      <c r="X543"/>
      <c r="Y543"/>
      <c r="Z543"/>
      <c r="AA543"/>
      <c r="AB543"/>
      <c r="AC543"/>
      <c r="AD543"/>
      <c r="AE543"/>
      <c r="AF543"/>
      <c r="AG543"/>
      <c r="AH543"/>
      <c r="AI543"/>
      <c r="AJ543"/>
      <c r="AK543"/>
      <c r="AL543"/>
      <c r="AM543"/>
      <c r="AN543"/>
      <c r="AO543"/>
      <c r="AP543"/>
      <c r="AQ543"/>
      <c r="AR543"/>
      <c r="AS543"/>
      <c r="AT543"/>
      <c r="AU543"/>
      <c r="AV543"/>
      <c r="AW543"/>
      <c r="AX543"/>
      <c r="AY543"/>
      <c r="AZ543"/>
      <c r="BA543"/>
      <c r="BB543"/>
      <c r="BC543"/>
      <c r="BD543"/>
      <c r="BE543"/>
      <c r="BF543"/>
      <c r="BG543"/>
      <c r="BH543"/>
      <c r="BI543"/>
      <c r="BJ543"/>
      <c r="BK543"/>
      <c r="BL543"/>
      <c r="BM543"/>
      <c r="BN543"/>
      <c r="BO543"/>
      <c r="BP543"/>
      <c r="BQ543"/>
      <c r="BR543"/>
      <c r="BS543"/>
      <c r="BT543"/>
      <c r="BU543"/>
      <c r="BV543"/>
      <c r="BW543"/>
      <c r="BX543"/>
      <c r="BY543"/>
      <c r="BZ543"/>
      <c r="CA543"/>
      <c r="CB543"/>
      <c r="CC543"/>
      <c r="CD543"/>
      <c r="CE543"/>
      <c r="CF543"/>
      <c r="CG543"/>
      <c r="CH543"/>
      <c r="CI543"/>
      <c r="CJ543"/>
      <c r="CK543"/>
      <c r="CL543"/>
      <c r="CM543"/>
      <c r="CN543"/>
      <c r="CO543"/>
      <c r="CP543"/>
      <c r="CQ543"/>
      <c r="CR543"/>
      <c r="CS543"/>
      <c r="CT543"/>
      <c r="CU543"/>
      <c r="CV543"/>
      <c r="CW543"/>
      <c r="CX543"/>
      <c r="CY543"/>
      <c r="CZ543"/>
      <c r="DA543"/>
      <c r="DB543"/>
      <c r="DC543"/>
      <c r="DD543"/>
      <c r="DE543"/>
      <c r="DF543"/>
      <c r="DG543"/>
      <c r="DH543"/>
      <c r="DI543"/>
      <c r="DJ543"/>
      <c r="DK543"/>
      <c r="DL543"/>
      <c r="DM543"/>
      <c r="DN543"/>
      <c r="DO543"/>
      <c r="DP543"/>
      <c r="DQ543"/>
      <c r="DR543"/>
      <c r="DS543"/>
      <c r="DT543"/>
      <c r="DU543"/>
      <c r="DV543"/>
      <c r="DW543"/>
      <c r="DX543"/>
      <c r="DY543"/>
      <c r="DZ543"/>
      <c r="EA543"/>
      <c r="EB543"/>
      <c r="EC543"/>
      <c r="ED543"/>
      <c r="EE543"/>
      <c r="EF543"/>
      <c r="EG543"/>
      <c r="EH543"/>
      <c r="EI543"/>
      <c r="EJ543"/>
      <c r="EK543"/>
      <c r="EL543"/>
      <c r="EM543"/>
      <c r="EN543"/>
      <c r="EO543"/>
      <c r="EP543"/>
      <c r="EQ543"/>
      <c r="ER543"/>
      <c r="ES543"/>
      <c r="ET543"/>
      <c r="EU543"/>
      <c r="EV543"/>
      <c r="EW543"/>
      <c r="EX543"/>
      <c r="EY543"/>
      <c r="EZ543"/>
      <c r="FA543"/>
      <c r="FB543"/>
      <c r="FC543"/>
      <c r="FD543"/>
      <c r="FE543"/>
      <c r="FF543"/>
      <c r="FG543"/>
      <c r="FH543"/>
      <c r="FI543"/>
      <c r="FJ543"/>
      <c r="FK543"/>
      <c r="FL543"/>
      <c r="FM543"/>
      <c r="FN543"/>
      <c r="FO543"/>
      <c r="FP543"/>
      <c r="FQ543"/>
      <c r="FR543"/>
      <c r="FS543"/>
      <c r="FT543"/>
      <c r="FU543"/>
      <c r="FV543"/>
      <c r="FW543"/>
      <c r="FX543"/>
      <c r="FY543"/>
      <c r="FZ543"/>
      <c r="GA543"/>
      <c r="GB543"/>
      <c r="GC543"/>
      <c r="GD543"/>
      <c r="GE543"/>
      <c r="GF543"/>
      <c r="GG543"/>
      <c r="GH543"/>
      <c r="GI543"/>
      <c r="GJ543"/>
      <c r="GK543"/>
      <c r="GL543"/>
      <c r="GM543"/>
      <c r="GN543"/>
      <c r="GO543"/>
      <c r="GP543"/>
      <c r="GQ543"/>
      <c r="GR543"/>
      <c r="GS543"/>
      <c r="GT543"/>
      <c r="GU543"/>
      <c r="GV543"/>
      <c r="GW543"/>
      <c r="GX543"/>
      <c r="GY543"/>
      <c r="GZ543"/>
      <c r="HA543"/>
      <c r="HB543"/>
      <c r="HC543"/>
      <c r="HD543"/>
      <c r="HE543"/>
      <c r="HF543"/>
      <c r="HG543"/>
      <c r="HH543"/>
      <c r="HI543"/>
      <c r="HJ543"/>
      <c r="HK543"/>
      <c r="HL543"/>
      <c r="HM543"/>
      <c r="HN543"/>
      <c r="HO543"/>
      <c r="HP543"/>
      <c r="HQ543"/>
      <c r="HR543"/>
      <c r="HS543"/>
      <c r="HT543"/>
      <c r="HU543"/>
      <c r="HV543"/>
      <c r="HW543"/>
      <c r="HX543"/>
      <c r="HY543"/>
      <c r="HZ543"/>
      <c r="IA543"/>
      <c r="IB543"/>
      <c r="IC543"/>
      <c r="ID543"/>
      <c r="IE543"/>
      <c r="IF543"/>
      <c r="IG543"/>
      <c r="IH543"/>
      <c r="II543"/>
      <c r="IJ543"/>
      <c r="IK543"/>
      <c r="IL543"/>
      <c r="IM543"/>
      <c r="IN543"/>
      <c r="IO543"/>
      <c r="IP543"/>
      <c r="IQ543"/>
      <c r="IR543"/>
      <c r="IS543"/>
      <c r="IT543"/>
      <c r="IU543"/>
      <c r="IV543"/>
      <c r="IW543"/>
      <c r="IX543"/>
      <c r="IY543"/>
      <c r="IZ543"/>
      <c r="JA543"/>
      <c r="JB543"/>
      <c r="JC543"/>
      <c r="JD543"/>
      <c r="JE543"/>
      <c r="JF543"/>
      <c r="JG543"/>
      <c r="JH543"/>
      <c r="JI543"/>
      <c r="JJ543"/>
      <c r="JK543"/>
      <c r="JL543"/>
      <c r="JM543"/>
      <c r="JN543"/>
      <c r="JO543"/>
      <c r="JP543"/>
      <c r="JQ543"/>
      <c r="JR543"/>
      <c r="JS543"/>
      <c r="JT543"/>
      <c r="JU543"/>
      <c r="JV543"/>
      <c r="JW543"/>
      <c r="JX543"/>
      <c r="JY543"/>
      <c r="JZ543"/>
      <c r="KA543"/>
      <c r="KB543"/>
      <c r="KC543"/>
      <c r="KD543"/>
      <c r="KE543"/>
      <c r="KF543"/>
      <c r="KG543"/>
      <c r="KH543"/>
      <c r="KI543"/>
      <c r="KJ543"/>
      <c r="KK543"/>
      <c r="KL543"/>
      <c r="KM543"/>
      <c r="KN543"/>
      <c r="KO543"/>
      <c r="KP543"/>
      <c r="KQ543"/>
      <c r="KR543"/>
      <c r="KS543"/>
      <c r="KT543"/>
      <c r="KU543"/>
      <c r="KV543"/>
      <c r="KW543"/>
      <c r="KX543"/>
      <c r="KY543"/>
      <c r="KZ543"/>
      <c r="LA543"/>
      <c r="LB543"/>
      <c r="LC543"/>
      <c r="LD543"/>
      <c r="LE543"/>
      <c r="LF543"/>
      <c r="LG543"/>
      <c r="LH543"/>
      <c r="LI543"/>
      <c r="LJ543"/>
      <c r="LK543"/>
      <c r="LL543"/>
      <c r="LM543"/>
      <c r="LN543"/>
      <c r="LO543"/>
      <c r="LP543"/>
      <c r="LQ543"/>
      <c r="LR543"/>
      <c r="LS543"/>
      <c r="LT543"/>
      <c r="LU543"/>
      <c r="LV543"/>
      <c r="LW543"/>
      <c r="LX543"/>
      <c r="LY543"/>
      <c r="LZ543"/>
      <c r="MA543"/>
      <c r="MB543"/>
      <c r="MC543"/>
      <c r="MD543"/>
      <c r="ME543"/>
      <c r="MF543"/>
      <c r="MG543"/>
      <c r="MH543"/>
      <c r="MI543"/>
      <c r="MJ543"/>
      <c r="MK543"/>
      <c r="ML543"/>
      <c r="MM543"/>
      <c r="MN543"/>
      <c r="MO543"/>
      <c r="MP543"/>
      <c r="MQ543"/>
      <c r="MR543"/>
      <c r="MS543"/>
      <c r="MT543"/>
      <c r="MU543"/>
      <c r="MV543"/>
      <c r="MW543"/>
      <c r="MX543"/>
      <c r="MY543"/>
      <c r="MZ543"/>
      <c r="NA543"/>
      <c r="NB543"/>
      <c r="NC543"/>
      <c r="ND543"/>
      <c r="NE543"/>
      <c r="NF543"/>
      <c r="NG543"/>
      <c r="NH543"/>
      <c r="NI543"/>
      <c r="NJ543"/>
      <c r="NK543"/>
      <c r="NL543"/>
      <c r="NM543"/>
      <c r="NN543"/>
      <c r="NO543"/>
      <c r="NP543"/>
      <c r="NQ543"/>
      <c r="NR543"/>
      <c r="NS543"/>
      <c r="NT543"/>
      <c r="NU543"/>
      <c r="NV543"/>
      <c r="NW543"/>
      <c r="NX543"/>
      <c r="NY543"/>
      <c r="NZ543"/>
      <c r="OA543"/>
      <c r="OB543"/>
      <c r="OC543"/>
      <c r="OD543"/>
      <c r="OE543"/>
      <c r="OF543"/>
      <c r="OG543"/>
      <c r="OH543"/>
      <c r="OI543"/>
      <c r="OJ543"/>
      <c r="OK543"/>
      <c r="OL543"/>
      <c r="OM543"/>
      <c r="ON543"/>
      <c r="OO543"/>
      <c r="OP543"/>
      <c r="OQ543"/>
      <c r="OR543"/>
      <c r="OS543"/>
      <c r="OT543"/>
      <c r="OU543"/>
      <c r="OV543"/>
      <c r="OW543"/>
      <c r="OX543"/>
      <c r="OY543"/>
      <c r="OZ543"/>
      <c r="PA543"/>
      <c r="PB543"/>
      <c r="PC543"/>
      <c r="PD543"/>
      <c r="PE543"/>
      <c r="PF543"/>
      <c r="PG543"/>
      <c r="PH543"/>
      <c r="PI543"/>
      <c r="PJ543"/>
      <c r="PK543"/>
      <c r="PL543"/>
      <c r="PM543"/>
      <c r="PN543"/>
      <c r="PO543"/>
      <c r="PP543"/>
      <c r="PQ543"/>
      <c r="PR543"/>
      <c r="PS543"/>
      <c r="PT543"/>
      <c r="PU543"/>
      <c r="PV543"/>
      <c r="PW543"/>
      <c r="PX543"/>
      <c r="PY543"/>
      <c r="PZ543"/>
      <c r="QA543"/>
      <c r="QB543"/>
      <c r="QC543"/>
      <c r="QD543"/>
      <c r="QE543"/>
      <c r="QF543"/>
      <c r="QG543"/>
      <c r="QH543"/>
      <c r="QI543"/>
      <c r="QJ543"/>
      <c r="QK543"/>
      <c r="QL543"/>
      <c r="QM543"/>
      <c r="QN543"/>
      <c r="QO543"/>
      <c r="QP543"/>
      <c r="QQ543"/>
      <c r="QR543"/>
      <c r="QS543"/>
      <c r="QT543"/>
      <c r="QU543"/>
      <c r="QV543"/>
      <c r="QW543"/>
      <c r="QX543"/>
      <c r="QY543"/>
      <c r="QZ543"/>
      <c r="RA543"/>
      <c r="RB543"/>
      <c r="RC543"/>
      <c r="RD543"/>
      <c r="RE543"/>
      <c r="RF543"/>
      <c r="RG543"/>
      <c r="RH543"/>
      <c r="RI543"/>
      <c r="RJ543"/>
      <c r="RK543"/>
      <c r="RL543"/>
      <c r="RM543"/>
      <c r="RN543"/>
      <c r="RO543"/>
      <c r="RP543"/>
      <c r="RQ543"/>
      <c r="RR543"/>
      <c r="RS543"/>
      <c r="RT543"/>
      <c r="RU543"/>
      <c r="RV543"/>
      <c r="RW543"/>
      <c r="RX543"/>
      <c r="RY543"/>
      <c r="RZ543"/>
      <c r="SA543"/>
      <c r="SB543"/>
      <c r="SC543"/>
      <c r="SD543"/>
      <c r="SE543"/>
      <c r="SF543"/>
      <c r="SG543"/>
      <c r="SH543"/>
      <c r="SI543"/>
      <c r="SJ543"/>
      <c r="SK543"/>
      <c r="SL543"/>
      <c r="SM543"/>
      <c r="SN543"/>
      <c r="SO543"/>
      <c r="SP543"/>
    </row>
    <row r="544" spans="1:510" ht="16.5" customHeight="1" x14ac:dyDescent="0.2">
      <c r="A544" s="20">
        <v>1765</v>
      </c>
      <c r="B544" s="34" t="s">
        <v>70</v>
      </c>
      <c r="C544" s="34" t="s">
        <v>434</v>
      </c>
      <c r="D544" s="20" t="s">
        <v>51</v>
      </c>
      <c r="E544" s="34" t="s">
        <v>1341</v>
      </c>
      <c r="F544" s="35" t="s">
        <v>1342</v>
      </c>
      <c r="G544" s="34" t="s">
        <v>37</v>
      </c>
      <c r="H544" s="20" t="s">
        <v>26</v>
      </c>
      <c r="I544" s="20" t="s">
        <v>81</v>
      </c>
      <c r="J544" s="35" t="s">
        <v>710</v>
      </c>
      <c r="K544" s="36"/>
      <c r="L544" s="36"/>
      <c r="M544" s="36"/>
      <c r="N544" s="36"/>
      <c r="O544" s="34"/>
      <c r="P544" s="37">
        <v>101942463</v>
      </c>
      <c r="Q544" s="34">
        <v>12</v>
      </c>
      <c r="R544" s="25">
        <v>45658</v>
      </c>
      <c r="S544" s="39" t="s">
        <v>36</v>
      </c>
      <c r="T544" s="37">
        <f t="shared" si="10"/>
        <v>1223309556</v>
      </c>
      <c r="U544" s="27" t="s">
        <v>39</v>
      </c>
      <c r="V544" s="28" t="s">
        <v>40</v>
      </c>
      <c r="W544"/>
      <c r="X544"/>
      <c r="Y544"/>
      <c r="Z544"/>
      <c r="AA544"/>
      <c r="AB544"/>
      <c r="AC544"/>
      <c r="AD544"/>
      <c r="AE544"/>
      <c r="AF544"/>
      <c r="AG544"/>
      <c r="AH544"/>
      <c r="AI544"/>
      <c r="AJ544"/>
      <c r="AK544"/>
      <c r="AL544"/>
      <c r="AM544"/>
      <c r="AN544"/>
      <c r="AO544"/>
      <c r="AP544"/>
      <c r="AQ544"/>
      <c r="AR544"/>
      <c r="AS544"/>
      <c r="AT544"/>
      <c r="AU544"/>
      <c r="AV544"/>
      <c r="AW544"/>
      <c r="AX544"/>
      <c r="AY544"/>
      <c r="AZ544"/>
      <c r="BA544"/>
      <c r="BB544"/>
      <c r="BC544"/>
      <c r="BD544"/>
      <c r="BE544"/>
      <c r="BF544"/>
      <c r="BG544"/>
      <c r="BH544"/>
      <c r="BI544"/>
      <c r="BJ544"/>
      <c r="BK544"/>
      <c r="BL544"/>
      <c r="BM544"/>
      <c r="BN544"/>
      <c r="BO544"/>
      <c r="BP544"/>
      <c r="BQ544"/>
      <c r="BR544"/>
      <c r="BS544"/>
      <c r="BT544"/>
      <c r="BU544"/>
      <c r="BV544"/>
      <c r="BW544"/>
      <c r="BX544"/>
      <c r="BY544"/>
      <c r="BZ544"/>
      <c r="CA544"/>
      <c r="CB544"/>
      <c r="CC544"/>
      <c r="CD544"/>
      <c r="CE544"/>
      <c r="CF544"/>
      <c r="CG544"/>
      <c r="CH544"/>
      <c r="CI544"/>
      <c r="CJ544"/>
      <c r="CK544"/>
      <c r="CL544"/>
      <c r="CM544"/>
      <c r="CN544"/>
      <c r="CO544"/>
      <c r="CP544"/>
      <c r="CQ544"/>
      <c r="CR544"/>
      <c r="CS544"/>
      <c r="CT544"/>
      <c r="CU544"/>
      <c r="CV544"/>
      <c r="CW544"/>
      <c r="CX544"/>
      <c r="CY544"/>
      <c r="CZ544"/>
      <c r="DA544"/>
      <c r="DB544"/>
      <c r="DC544"/>
      <c r="DD544"/>
      <c r="DE544"/>
      <c r="DF544"/>
      <c r="DG544"/>
      <c r="DH544"/>
      <c r="DI544"/>
      <c r="DJ544"/>
      <c r="DK544"/>
      <c r="DL544"/>
      <c r="DM544"/>
      <c r="DN544"/>
      <c r="DO544"/>
      <c r="DP544"/>
      <c r="DQ544"/>
      <c r="DR544"/>
      <c r="DS544"/>
      <c r="DT544"/>
      <c r="DU544"/>
      <c r="DV544"/>
      <c r="DW544"/>
      <c r="DX544"/>
      <c r="DY544"/>
      <c r="DZ544"/>
      <c r="EA544"/>
      <c r="EB544"/>
      <c r="EC544"/>
      <c r="ED544"/>
      <c r="EE544"/>
      <c r="EF544"/>
      <c r="EG544"/>
      <c r="EH544"/>
      <c r="EI544"/>
      <c r="EJ544"/>
      <c r="EK544"/>
      <c r="EL544"/>
      <c r="EM544"/>
      <c r="EN544"/>
      <c r="EO544"/>
      <c r="EP544"/>
      <c r="EQ544"/>
      <c r="ER544"/>
      <c r="ES544"/>
      <c r="ET544"/>
      <c r="EU544"/>
      <c r="EV544"/>
      <c r="EW544"/>
      <c r="EX544"/>
      <c r="EY544"/>
      <c r="EZ544"/>
      <c r="FA544"/>
      <c r="FB544"/>
      <c r="FC544"/>
      <c r="FD544"/>
      <c r="FE544"/>
      <c r="FF544"/>
      <c r="FG544"/>
      <c r="FH544"/>
      <c r="FI544"/>
      <c r="FJ544"/>
      <c r="FK544"/>
      <c r="FL544"/>
      <c r="FM544"/>
      <c r="FN544"/>
      <c r="FO544"/>
      <c r="FP544"/>
      <c r="FQ544"/>
      <c r="FR544"/>
      <c r="FS544"/>
      <c r="FT544"/>
      <c r="FU544"/>
      <c r="FV544"/>
      <c r="FW544"/>
      <c r="FX544"/>
      <c r="FY544"/>
      <c r="FZ544"/>
      <c r="GA544"/>
      <c r="GB544"/>
      <c r="GC544"/>
      <c r="GD544"/>
      <c r="GE544"/>
      <c r="GF544"/>
      <c r="GG544"/>
      <c r="GH544"/>
      <c r="GI544"/>
      <c r="GJ544"/>
      <c r="GK544"/>
      <c r="GL544"/>
      <c r="GM544"/>
      <c r="GN544"/>
      <c r="GO544"/>
      <c r="GP544"/>
      <c r="GQ544"/>
      <c r="GR544"/>
      <c r="GS544"/>
      <c r="GT544"/>
      <c r="GU544"/>
      <c r="GV544"/>
      <c r="GW544"/>
      <c r="GX544"/>
      <c r="GY544"/>
      <c r="GZ544"/>
      <c r="HA544"/>
      <c r="HB544"/>
      <c r="HC544"/>
      <c r="HD544"/>
      <c r="HE544"/>
      <c r="HF544"/>
      <c r="HG544"/>
      <c r="HH544"/>
      <c r="HI544"/>
      <c r="HJ544"/>
      <c r="HK544"/>
      <c r="HL544"/>
      <c r="HM544"/>
      <c r="HN544"/>
      <c r="HO544"/>
      <c r="HP544"/>
      <c r="HQ544"/>
      <c r="HR544"/>
      <c r="HS544"/>
      <c r="HT544"/>
      <c r="HU544"/>
      <c r="HV544"/>
      <c r="HW544"/>
      <c r="HX544"/>
      <c r="HY544"/>
      <c r="HZ544"/>
      <c r="IA544"/>
      <c r="IB544"/>
      <c r="IC544"/>
      <c r="ID544"/>
      <c r="IE544"/>
      <c r="IF544"/>
      <c r="IG544"/>
      <c r="IH544"/>
      <c r="II544"/>
      <c r="IJ544"/>
      <c r="IK544"/>
      <c r="IL544"/>
      <c r="IM544"/>
      <c r="IN544"/>
      <c r="IO544"/>
      <c r="IP544"/>
      <c r="IQ544"/>
      <c r="IR544"/>
      <c r="IS544"/>
      <c r="IT544"/>
      <c r="IU544"/>
      <c r="IV544"/>
      <c r="IW544"/>
      <c r="IX544"/>
      <c r="IY544"/>
      <c r="IZ544"/>
      <c r="JA544"/>
      <c r="JB544"/>
      <c r="JC544"/>
      <c r="JD544"/>
      <c r="JE544"/>
      <c r="JF544"/>
      <c r="JG544"/>
      <c r="JH544"/>
      <c r="JI544"/>
      <c r="JJ544"/>
      <c r="JK544"/>
      <c r="JL544"/>
      <c r="JM544"/>
      <c r="JN544"/>
      <c r="JO544"/>
      <c r="JP544"/>
      <c r="JQ544"/>
      <c r="JR544"/>
      <c r="JS544"/>
      <c r="JT544"/>
      <c r="JU544"/>
      <c r="JV544"/>
      <c r="JW544"/>
      <c r="JX544"/>
      <c r="JY544"/>
      <c r="JZ544"/>
      <c r="KA544"/>
      <c r="KB544"/>
      <c r="KC544"/>
      <c r="KD544"/>
      <c r="KE544"/>
      <c r="KF544"/>
      <c r="KG544"/>
      <c r="KH544"/>
      <c r="KI544"/>
      <c r="KJ544"/>
      <c r="KK544"/>
      <c r="KL544"/>
      <c r="KM544"/>
      <c r="KN544"/>
      <c r="KO544"/>
      <c r="KP544"/>
      <c r="KQ544"/>
      <c r="KR544"/>
      <c r="KS544"/>
      <c r="KT544"/>
      <c r="KU544"/>
      <c r="KV544"/>
      <c r="KW544"/>
      <c r="KX544"/>
      <c r="KY544"/>
      <c r="KZ544"/>
      <c r="LA544"/>
      <c r="LB544"/>
      <c r="LC544"/>
      <c r="LD544"/>
      <c r="LE544"/>
      <c r="LF544"/>
      <c r="LG544"/>
      <c r="LH544"/>
      <c r="LI544"/>
      <c r="LJ544"/>
      <c r="LK544"/>
      <c r="LL544"/>
      <c r="LM544"/>
      <c r="LN544"/>
      <c r="LO544"/>
      <c r="LP544"/>
      <c r="LQ544"/>
      <c r="LR544"/>
      <c r="LS544"/>
      <c r="LT544"/>
      <c r="LU544"/>
      <c r="LV544"/>
      <c r="LW544"/>
      <c r="LX544"/>
      <c r="LY544"/>
      <c r="LZ544"/>
      <c r="MA544"/>
      <c r="MB544"/>
      <c r="MC544"/>
      <c r="MD544"/>
      <c r="ME544"/>
      <c r="MF544"/>
      <c r="MG544"/>
      <c r="MH544"/>
      <c r="MI544"/>
      <c r="MJ544"/>
      <c r="MK544"/>
      <c r="ML544"/>
      <c r="MM544"/>
      <c r="MN544"/>
      <c r="MO544"/>
      <c r="MP544"/>
      <c r="MQ544"/>
      <c r="MR544"/>
      <c r="MS544"/>
      <c r="MT544"/>
      <c r="MU544"/>
      <c r="MV544"/>
      <c r="MW544"/>
      <c r="MX544"/>
      <c r="MY544"/>
      <c r="MZ544"/>
      <c r="NA544"/>
      <c r="NB544"/>
      <c r="NC544"/>
      <c r="ND544"/>
      <c r="NE544"/>
      <c r="NF544"/>
      <c r="NG544"/>
      <c r="NH544"/>
      <c r="NI544"/>
      <c r="NJ544"/>
      <c r="NK544"/>
      <c r="NL544"/>
      <c r="NM544"/>
      <c r="NN544"/>
      <c r="NO544"/>
      <c r="NP544"/>
      <c r="NQ544"/>
      <c r="NR544"/>
      <c r="NS544"/>
      <c r="NT544"/>
      <c r="NU544"/>
      <c r="NV544"/>
      <c r="NW544"/>
      <c r="NX544"/>
      <c r="NY544"/>
      <c r="NZ544"/>
      <c r="OA544"/>
      <c r="OB544"/>
      <c r="OC544"/>
      <c r="OD544"/>
      <c r="OE544"/>
      <c r="OF544"/>
      <c r="OG544"/>
      <c r="OH544"/>
      <c r="OI544"/>
      <c r="OJ544"/>
      <c r="OK544"/>
      <c r="OL544"/>
      <c r="OM544"/>
      <c r="ON544"/>
      <c r="OO544"/>
      <c r="OP544"/>
      <c r="OQ544"/>
      <c r="OR544"/>
      <c r="OS544"/>
      <c r="OT544"/>
      <c r="OU544"/>
      <c r="OV544"/>
      <c r="OW544"/>
      <c r="OX544"/>
      <c r="OY544"/>
      <c r="OZ544"/>
      <c r="PA544"/>
      <c r="PB544"/>
      <c r="PC544"/>
      <c r="PD544"/>
      <c r="PE544"/>
      <c r="PF544"/>
      <c r="PG544"/>
      <c r="PH544"/>
      <c r="PI544"/>
      <c r="PJ544"/>
      <c r="PK544"/>
      <c r="PL544"/>
      <c r="PM544"/>
      <c r="PN544"/>
      <c r="PO544"/>
      <c r="PP544"/>
      <c r="PQ544"/>
      <c r="PR544"/>
      <c r="PS544"/>
      <c r="PT544"/>
      <c r="PU544"/>
      <c r="PV544"/>
      <c r="PW544"/>
      <c r="PX544"/>
      <c r="PY544"/>
      <c r="PZ544"/>
      <c r="QA544"/>
      <c r="QB544"/>
      <c r="QC544"/>
      <c r="QD544"/>
      <c r="QE544"/>
      <c r="QF544"/>
      <c r="QG544"/>
      <c r="QH544"/>
      <c r="QI544"/>
      <c r="QJ544"/>
      <c r="QK544"/>
      <c r="QL544"/>
      <c r="QM544"/>
      <c r="QN544"/>
      <c r="QO544"/>
      <c r="QP544"/>
      <c r="QQ544"/>
      <c r="QR544"/>
      <c r="QS544"/>
      <c r="QT544"/>
      <c r="QU544"/>
      <c r="QV544"/>
      <c r="QW544"/>
      <c r="QX544"/>
      <c r="QY544"/>
      <c r="QZ544"/>
      <c r="RA544"/>
      <c r="RB544"/>
      <c r="RC544"/>
      <c r="RD544"/>
      <c r="RE544"/>
      <c r="RF544"/>
      <c r="RG544"/>
      <c r="RH544"/>
      <c r="RI544"/>
      <c r="RJ544"/>
      <c r="RK544"/>
      <c r="RL544"/>
      <c r="RM544"/>
      <c r="RN544"/>
      <c r="RO544"/>
      <c r="RP544"/>
      <c r="RQ544"/>
      <c r="RR544"/>
      <c r="RS544"/>
      <c r="RT544"/>
      <c r="RU544"/>
      <c r="RV544"/>
      <c r="RW544"/>
      <c r="RX544"/>
      <c r="RY544"/>
      <c r="RZ544"/>
      <c r="SA544"/>
      <c r="SB544"/>
      <c r="SC544"/>
      <c r="SD544"/>
      <c r="SE544"/>
      <c r="SF544"/>
      <c r="SG544"/>
      <c r="SH544"/>
      <c r="SI544"/>
      <c r="SJ544"/>
      <c r="SK544"/>
      <c r="SL544"/>
      <c r="SM544"/>
      <c r="SN544"/>
      <c r="SO544"/>
      <c r="SP544"/>
    </row>
    <row r="545" spans="1:510" ht="16.5" customHeight="1" x14ac:dyDescent="0.2">
      <c r="A545" s="20">
        <v>1766</v>
      </c>
      <c r="B545" s="34" t="s">
        <v>70</v>
      </c>
      <c r="C545" s="34" t="s">
        <v>449</v>
      </c>
      <c r="D545" s="20" t="s">
        <v>51</v>
      </c>
      <c r="E545" s="20" t="s">
        <v>1345</v>
      </c>
      <c r="F545" s="22" t="s">
        <v>88</v>
      </c>
      <c r="G545" s="34" t="s">
        <v>37</v>
      </c>
      <c r="H545" s="20" t="s">
        <v>89</v>
      </c>
      <c r="I545" s="20" t="s">
        <v>27</v>
      </c>
      <c r="J545" s="35" t="s">
        <v>711</v>
      </c>
      <c r="K545" s="36"/>
      <c r="L545" s="36"/>
      <c r="M545" s="36"/>
      <c r="N545" s="36"/>
      <c r="O545" s="34"/>
      <c r="P545" s="37">
        <v>68671540</v>
      </c>
      <c r="Q545" s="34">
        <v>12</v>
      </c>
      <c r="R545" s="25">
        <v>45658</v>
      </c>
      <c r="S545" s="39" t="s">
        <v>83</v>
      </c>
      <c r="T545" s="37">
        <f t="shared" si="10"/>
        <v>824058480</v>
      </c>
      <c r="U545" s="27" t="s">
        <v>39</v>
      </c>
      <c r="V545" s="28" t="s">
        <v>40</v>
      </c>
      <c r="W545"/>
      <c r="X545"/>
      <c r="Y545"/>
      <c r="Z545"/>
      <c r="AA545"/>
      <c r="AB545"/>
      <c r="AC545"/>
      <c r="AD545"/>
      <c r="AE545"/>
      <c r="AF545"/>
      <c r="AG545"/>
      <c r="AH545"/>
      <c r="AI545"/>
      <c r="AJ545"/>
      <c r="AK545"/>
      <c r="AL545"/>
      <c r="AM545"/>
      <c r="AN545"/>
      <c r="AO545"/>
      <c r="AP545"/>
      <c r="AQ545"/>
      <c r="AR545"/>
      <c r="AS545"/>
      <c r="AT545"/>
      <c r="AU545"/>
      <c r="AV545"/>
      <c r="AW545"/>
      <c r="AX545"/>
      <c r="AY545"/>
      <c r="AZ545"/>
      <c r="BA545"/>
      <c r="BB545"/>
      <c r="BC545"/>
      <c r="BD545"/>
      <c r="BE545"/>
      <c r="BF545"/>
      <c r="BG545"/>
      <c r="BH545"/>
      <c r="BI545"/>
      <c r="BJ545"/>
      <c r="BK545"/>
      <c r="BL545"/>
      <c r="BM545"/>
      <c r="BN545"/>
      <c r="BO545"/>
      <c r="BP545"/>
      <c r="BQ545"/>
      <c r="BR545"/>
      <c r="BS545"/>
      <c r="BT545"/>
      <c r="BU545"/>
      <c r="BV545"/>
      <c r="BW545"/>
      <c r="BX545"/>
      <c r="BY545"/>
      <c r="BZ545"/>
      <c r="CA545"/>
      <c r="CB545"/>
      <c r="CC545"/>
      <c r="CD545"/>
      <c r="CE545"/>
      <c r="CF545"/>
      <c r="CG545"/>
      <c r="CH545"/>
      <c r="CI545"/>
      <c r="CJ545"/>
      <c r="CK545"/>
      <c r="CL545"/>
      <c r="CM545"/>
      <c r="CN545"/>
      <c r="CO545"/>
      <c r="CP545"/>
      <c r="CQ545"/>
      <c r="CR545"/>
      <c r="CS545"/>
      <c r="CT545"/>
      <c r="CU545"/>
      <c r="CV545"/>
      <c r="CW545"/>
      <c r="CX545"/>
      <c r="CY545"/>
      <c r="CZ545"/>
      <c r="DA545"/>
      <c r="DB545"/>
      <c r="DC545"/>
      <c r="DD545"/>
      <c r="DE545"/>
      <c r="DF545"/>
      <c r="DG545"/>
      <c r="DH545"/>
      <c r="DI545"/>
      <c r="DJ545"/>
      <c r="DK545"/>
      <c r="DL545"/>
      <c r="DM545"/>
      <c r="DN545"/>
      <c r="DO545"/>
      <c r="DP545"/>
      <c r="DQ545"/>
      <c r="DR545"/>
      <c r="DS545"/>
      <c r="DT545"/>
      <c r="DU545"/>
      <c r="DV545"/>
      <c r="DW545"/>
      <c r="DX545"/>
      <c r="DY545"/>
      <c r="DZ545"/>
      <c r="EA545"/>
      <c r="EB545"/>
      <c r="EC545"/>
      <c r="ED545"/>
      <c r="EE545"/>
      <c r="EF545"/>
      <c r="EG545"/>
      <c r="EH545"/>
      <c r="EI545"/>
      <c r="EJ545"/>
      <c r="EK545"/>
      <c r="EL545"/>
      <c r="EM545"/>
      <c r="EN545"/>
      <c r="EO545"/>
      <c r="EP545"/>
      <c r="EQ545"/>
      <c r="ER545"/>
      <c r="ES545"/>
      <c r="ET545"/>
      <c r="EU545"/>
      <c r="EV545"/>
      <c r="EW545"/>
      <c r="EX545"/>
      <c r="EY545"/>
      <c r="EZ545"/>
      <c r="FA545"/>
      <c r="FB545"/>
      <c r="FC545"/>
      <c r="FD545"/>
      <c r="FE545"/>
      <c r="FF545"/>
      <c r="FG545"/>
      <c r="FH545"/>
      <c r="FI545"/>
      <c r="FJ545"/>
      <c r="FK545"/>
      <c r="FL545"/>
      <c r="FM545"/>
      <c r="FN545"/>
      <c r="FO545"/>
      <c r="FP545"/>
      <c r="FQ545"/>
      <c r="FR545"/>
      <c r="FS545"/>
      <c r="FT545"/>
      <c r="FU545"/>
      <c r="FV545"/>
      <c r="FW545"/>
      <c r="FX545"/>
      <c r="FY545"/>
      <c r="FZ545"/>
      <c r="GA545"/>
      <c r="GB545"/>
      <c r="GC545"/>
      <c r="GD545"/>
      <c r="GE545"/>
      <c r="GF545"/>
      <c r="GG545"/>
      <c r="GH545"/>
      <c r="GI545"/>
      <c r="GJ545"/>
      <c r="GK545"/>
      <c r="GL545"/>
      <c r="GM545"/>
      <c r="GN545"/>
      <c r="GO545"/>
      <c r="GP545"/>
      <c r="GQ545"/>
      <c r="GR545"/>
      <c r="GS545"/>
      <c r="GT545"/>
      <c r="GU545"/>
      <c r="GV545"/>
      <c r="GW545"/>
      <c r="GX545"/>
      <c r="GY545"/>
      <c r="GZ545"/>
      <c r="HA545"/>
      <c r="HB545"/>
      <c r="HC545"/>
      <c r="HD545"/>
      <c r="HE545"/>
      <c r="HF545"/>
      <c r="HG545"/>
      <c r="HH545"/>
      <c r="HI545"/>
      <c r="HJ545"/>
      <c r="HK545"/>
      <c r="HL545"/>
      <c r="HM545"/>
      <c r="HN545"/>
      <c r="HO545"/>
      <c r="HP545"/>
      <c r="HQ545"/>
      <c r="HR545"/>
      <c r="HS545"/>
      <c r="HT545"/>
      <c r="HU545"/>
      <c r="HV545"/>
      <c r="HW545"/>
      <c r="HX545"/>
      <c r="HY545"/>
      <c r="HZ545"/>
      <c r="IA545"/>
      <c r="IB545"/>
      <c r="IC545"/>
      <c r="ID545"/>
      <c r="IE545"/>
      <c r="IF545"/>
      <c r="IG545"/>
      <c r="IH545"/>
      <c r="II545"/>
      <c r="IJ545"/>
      <c r="IK545"/>
      <c r="IL545"/>
      <c r="IM545"/>
      <c r="IN545"/>
      <c r="IO545"/>
      <c r="IP545"/>
      <c r="IQ545"/>
      <c r="IR545"/>
      <c r="IS545"/>
      <c r="IT545"/>
      <c r="IU545"/>
      <c r="IV545"/>
      <c r="IW545"/>
      <c r="IX545"/>
      <c r="IY545"/>
      <c r="IZ545"/>
      <c r="JA545"/>
      <c r="JB545"/>
      <c r="JC545"/>
      <c r="JD545"/>
      <c r="JE545"/>
      <c r="JF545"/>
      <c r="JG545"/>
      <c r="JH545"/>
      <c r="JI545"/>
      <c r="JJ545"/>
      <c r="JK545"/>
      <c r="JL545"/>
      <c r="JM545"/>
      <c r="JN545"/>
      <c r="JO545"/>
      <c r="JP545"/>
      <c r="JQ545"/>
      <c r="JR545"/>
      <c r="JS545"/>
      <c r="JT545"/>
      <c r="JU545"/>
      <c r="JV545"/>
      <c r="JW545"/>
      <c r="JX545"/>
      <c r="JY545"/>
      <c r="JZ545"/>
      <c r="KA545"/>
      <c r="KB545"/>
      <c r="KC545"/>
      <c r="KD545"/>
      <c r="KE545"/>
      <c r="KF545"/>
      <c r="KG545"/>
      <c r="KH545"/>
      <c r="KI545"/>
      <c r="KJ545"/>
      <c r="KK545"/>
      <c r="KL545"/>
      <c r="KM545"/>
      <c r="KN545"/>
      <c r="KO545"/>
      <c r="KP545"/>
      <c r="KQ545"/>
      <c r="KR545"/>
      <c r="KS545"/>
      <c r="KT545"/>
      <c r="KU545"/>
      <c r="KV545"/>
      <c r="KW545"/>
      <c r="KX545"/>
      <c r="KY545"/>
      <c r="KZ545"/>
      <c r="LA545"/>
      <c r="LB545"/>
      <c r="LC545"/>
      <c r="LD545"/>
      <c r="LE545"/>
      <c r="LF545"/>
      <c r="LG545"/>
      <c r="LH545"/>
      <c r="LI545"/>
      <c r="LJ545"/>
      <c r="LK545"/>
      <c r="LL545"/>
      <c r="LM545"/>
      <c r="LN545"/>
      <c r="LO545"/>
      <c r="LP545"/>
      <c r="LQ545"/>
      <c r="LR545"/>
      <c r="LS545"/>
      <c r="LT545"/>
      <c r="LU545"/>
      <c r="LV545"/>
      <c r="LW545"/>
      <c r="LX545"/>
      <c r="LY545"/>
      <c r="LZ545"/>
      <c r="MA545"/>
      <c r="MB545"/>
      <c r="MC545"/>
      <c r="MD545"/>
      <c r="ME545"/>
      <c r="MF545"/>
      <c r="MG545"/>
      <c r="MH545"/>
      <c r="MI545"/>
      <c r="MJ545"/>
      <c r="MK545"/>
      <c r="ML545"/>
      <c r="MM545"/>
      <c r="MN545"/>
      <c r="MO545"/>
      <c r="MP545"/>
      <c r="MQ545"/>
      <c r="MR545"/>
      <c r="MS545"/>
      <c r="MT545"/>
      <c r="MU545"/>
      <c r="MV545"/>
      <c r="MW545"/>
      <c r="MX545"/>
      <c r="MY545"/>
      <c r="MZ545"/>
      <c r="NA545"/>
      <c r="NB545"/>
      <c r="NC545"/>
      <c r="ND545"/>
      <c r="NE545"/>
      <c r="NF545"/>
      <c r="NG545"/>
      <c r="NH545"/>
      <c r="NI545"/>
      <c r="NJ545"/>
      <c r="NK545"/>
      <c r="NL545"/>
      <c r="NM545"/>
      <c r="NN545"/>
      <c r="NO545"/>
      <c r="NP545"/>
      <c r="NQ545"/>
      <c r="NR545"/>
      <c r="NS545"/>
      <c r="NT545"/>
      <c r="NU545"/>
      <c r="NV545"/>
      <c r="NW545"/>
      <c r="NX545"/>
      <c r="NY545"/>
      <c r="NZ545"/>
      <c r="OA545"/>
      <c r="OB545"/>
      <c r="OC545"/>
      <c r="OD545"/>
      <c r="OE545"/>
      <c r="OF545"/>
      <c r="OG545"/>
      <c r="OH545"/>
      <c r="OI545"/>
      <c r="OJ545"/>
      <c r="OK545"/>
      <c r="OL545"/>
      <c r="OM545"/>
      <c r="ON545"/>
      <c r="OO545"/>
      <c r="OP545"/>
      <c r="OQ545"/>
      <c r="OR545"/>
      <c r="OS545"/>
      <c r="OT545"/>
      <c r="OU545"/>
      <c r="OV545"/>
      <c r="OW545"/>
      <c r="OX545"/>
      <c r="OY545"/>
      <c r="OZ545"/>
      <c r="PA545"/>
      <c r="PB545"/>
      <c r="PC545"/>
      <c r="PD545"/>
      <c r="PE545"/>
      <c r="PF545"/>
      <c r="PG545"/>
      <c r="PH545"/>
      <c r="PI545"/>
      <c r="PJ545"/>
      <c r="PK545"/>
      <c r="PL545"/>
      <c r="PM545"/>
      <c r="PN545"/>
      <c r="PO545"/>
      <c r="PP545"/>
      <c r="PQ545"/>
      <c r="PR545"/>
      <c r="PS545"/>
      <c r="PT545"/>
      <c r="PU545"/>
      <c r="PV545"/>
      <c r="PW545"/>
      <c r="PX545"/>
      <c r="PY545"/>
      <c r="PZ545"/>
      <c r="QA545"/>
      <c r="QB545"/>
      <c r="QC545"/>
      <c r="QD545"/>
      <c r="QE545"/>
      <c r="QF545"/>
      <c r="QG545"/>
      <c r="QH545"/>
      <c r="QI545"/>
      <c r="QJ545"/>
      <c r="QK545"/>
      <c r="QL545"/>
      <c r="QM545"/>
      <c r="QN545"/>
      <c r="QO545"/>
      <c r="QP545"/>
      <c r="QQ545"/>
      <c r="QR545"/>
      <c r="QS545"/>
      <c r="QT545"/>
      <c r="QU545"/>
      <c r="QV545"/>
      <c r="QW545"/>
      <c r="QX545"/>
      <c r="QY545"/>
      <c r="QZ545"/>
      <c r="RA545"/>
      <c r="RB545"/>
      <c r="RC545"/>
      <c r="RD545"/>
      <c r="RE545"/>
      <c r="RF545"/>
      <c r="RG545"/>
      <c r="RH545"/>
      <c r="RI545"/>
      <c r="RJ545"/>
      <c r="RK545"/>
      <c r="RL545"/>
      <c r="RM545"/>
      <c r="RN545"/>
      <c r="RO545"/>
      <c r="RP545"/>
      <c r="RQ545"/>
      <c r="RR545"/>
      <c r="RS545"/>
      <c r="RT545"/>
      <c r="RU545"/>
      <c r="RV545"/>
      <c r="RW545"/>
      <c r="RX545"/>
      <c r="RY545"/>
      <c r="RZ545"/>
      <c r="SA545"/>
      <c r="SB545"/>
      <c r="SC545"/>
      <c r="SD545"/>
      <c r="SE545"/>
      <c r="SF545"/>
      <c r="SG545"/>
      <c r="SH545"/>
      <c r="SI545"/>
      <c r="SJ545"/>
      <c r="SK545"/>
      <c r="SL545"/>
      <c r="SM545"/>
      <c r="SN545"/>
      <c r="SO545"/>
      <c r="SP545"/>
    </row>
    <row r="546" spans="1:510" ht="16.5" customHeight="1" x14ac:dyDescent="0.2">
      <c r="A546" s="20">
        <v>1767</v>
      </c>
      <c r="B546" s="34" t="s">
        <v>70</v>
      </c>
      <c r="C546" s="34" t="s">
        <v>434</v>
      </c>
      <c r="D546" s="20" t="s">
        <v>51</v>
      </c>
      <c r="E546" s="20" t="s">
        <v>712</v>
      </c>
      <c r="F546" s="35" t="s">
        <v>712</v>
      </c>
      <c r="G546" s="34" t="s">
        <v>520</v>
      </c>
      <c r="H546" s="20" t="s">
        <v>154</v>
      </c>
      <c r="I546" s="20" t="s">
        <v>27</v>
      </c>
      <c r="J546" s="35" t="s">
        <v>713</v>
      </c>
      <c r="K546" s="36"/>
      <c r="L546" s="36"/>
      <c r="M546" s="36"/>
      <c r="N546" s="36"/>
      <c r="O546" s="55">
        <v>1343026310</v>
      </c>
      <c r="P546" s="37"/>
      <c r="Q546" s="34">
        <v>1</v>
      </c>
      <c r="R546" s="38"/>
      <c r="S546" s="57" t="s">
        <v>29</v>
      </c>
      <c r="T546" s="37">
        <f t="shared" si="10"/>
        <v>1343026310</v>
      </c>
      <c r="U546" s="27" t="s">
        <v>39</v>
      </c>
      <c r="V546" s="28" t="s">
        <v>40</v>
      </c>
      <c r="W546"/>
      <c r="X546"/>
      <c r="Y546"/>
      <c r="Z546"/>
      <c r="AA546"/>
      <c r="AB546"/>
      <c r="AC546"/>
      <c r="AD546"/>
      <c r="AE546"/>
      <c r="AF546"/>
      <c r="AG546"/>
      <c r="AH546"/>
      <c r="AI546"/>
      <c r="AJ546"/>
      <c r="AK546"/>
      <c r="AL546"/>
      <c r="AM546"/>
      <c r="AN546"/>
      <c r="AO546"/>
      <c r="AP546"/>
      <c r="AQ546"/>
      <c r="AR546"/>
      <c r="AS546"/>
      <c r="AT546"/>
      <c r="AU546"/>
      <c r="AV546"/>
      <c r="AW546"/>
      <c r="AX546"/>
      <c r="AY546"/>
      <c r="AZ546"/>
      <c r="BA546"/>
      <c r="BB546"/>
      <c r="BC546"/>
      <c r="BD546"/>
      <c r="BE546"/>
      <c r="BF546"/>
      <c r="BG546"/>
      <c r="BH546"/>
      <c r="BI546"/>
      <c r="BJ546"/>
      <c r="BK546"/>
      <c r="BL546"/>
      <c r="BM546"/>
      <c r="BN546"/>
      <c r="BO546"/>
      <c r="BP546"/>
      <c r="BQ546"/>
      <c r="BR546"/>
      <c r="BS546"/>
      <c r="BT546"/>
      <c r="BU546"/>
      <c r="BV546"/>
      <c r="BW546"/>
      <c r="BX546"/>
      <c r="BY546"/>
      <c r="BZ546"/>
      <c r="CA546"/>
      <c r="CB546"/>
      <c r="CC546"/>
      <c r="CD546"/>
      <c r="CE546"/>
      <c r="CF546"/>
      <c r="CG546"/>
      <c r="CH546"/>
      <c r="CI546"/>
      <c r="CJ546"/>
      <c r="CK546"/>
      <c r="CL546"/>
      <c r="CM546"/>
      <c r="CN546"/>
      <c r="CO546"/>
      <c r="CP546"/>
      <c r="CQ546"/>
      <c r="CR546"/>
      <c r="CS546"/>
      <c r="CT546"/>
      <c r="CU546"/>
      <c r="CV546"/>
      <c r="CW546"/>
      <c r="CX546"/>
      <c r="CY546"/>
      <c r="CZ546"/>
      <c r="DA546"/>
      <c r="DB546"/>
      <c r="DC546"/>
      <c r="DD546"/>
      <c r="DE546"/>
      <c r="DF546"/>
      <c r="DG546"/>
      <c r="DH546"/>
      <c r="DI546"/>
      <c r="DJ546"/>
      <c r="DK546"/>
      <c r="DL546"/>
      <c r="DM546"/>
      <c r="DN546"/>
      <c r="DO546"/>
      <c r="DP546"/>
      <c r="DQ546"/>
      <c r="DR546"/>
      <c r="DS546"/>
      <c r="DT546"/>
      <c r="DU546"/>
      <c r="DV546"/>
      <c r="DW546"/>
      <c r="DX546"/>
      <c r="DY546"/>
      <c r="DZ546"/>
      <c r="EA546"/>
      <c r="EB546"/>
      <c r="EC546"/>
      <c r="ED546"/>
      <c r="EE546"/>
      <c r="EF546"/>
      <c r="EG546"/>
      <c r="EH546"/>
      <c r="EI546"/>
      <c r="EJ546"/>
      <c r="EK546"/>
      <c r="EL546"/>
      <c r="EM546"/>
      <c r="EN546"/>
      <c r="EO546"/>
      <c r="EP546"/>
      <c r="EQ546"/>
      <c r="ER546"/>
      <c r="ES546"/>
      <c r="ET546"/>
      <c r="EU546"/>
      <c r="EV546"/>
      <c r="EW546"/>
      <c r="EX546"/>
      <c r="EY546"/>
      <c r="EZ546"/>
      <c r="FA546"/>
      <c r="FB546"/>
      <c r="FC546"/>
      <c r="FD546"/>
      <c r="FE546"/>
      <c r="FF546"/>
      <c r="FG546"/>
      <c r="FH546"/>
      <c r="FI546"/>
      <c r="FJ546"/>
      <c r="FK546"/>
      <c r="FL546"/>
      <c r="FM546"/>
      <c r="FN546"/>
      <c r="FO546"/>
      <c r="FP546"/>
      <c r="FQ546"/>
      <c r="FR546"/>
      <c r="FS546"/>
      <c r="FT546"/>
      <c r="FU546"/>
      <c r="FV546"/>
      <c r="FW546"/>
      <c r="FX546"/>
      <c r="FY546"/>
      <c r="FZ546"/>
      <c r="GA546"/>
      <c r="GB546"/>
      <c r="GC546"/>
      <c r="GD546"/>
      <c r="GE546"/>
      <c r="GF546"/>
      <c r="GG546"/>
      <c r="GH546"/>
      <c r="GI546"/>
      <c r="GJ546"/>
      <c r="GK546"/>
      <c r="GL546"/>
      <c r="GM546"/>
      <c r="GN546"/>
      <c r="GO546"/>
      <c r="GP546"/>
      <c r="GQ546"/>
      <c r="GR546"/>
      <c r="GS546"/>
      <c r="GT546"/>
      <c r="GU546"/>
      <c r="GV546"/>
      <c r="GW546"/>
      <c r="GX546"/>
      <c r="GY546"/>
      <c r="GZ546"/>
      <c r="HA546"/>
      <c r="HB546"/>
      <c r="HC546"/>
      <c r="HD546"/>
      <c r="HE546"/>
      <c r="HF546"/>
      <c r="HG546"/>
      <c r="HH546"/>
      <c r="HI546"/>
      <c r="HJ546"/>
      <c r="HK546"/>
      <c r="HL546"/>
      <c r="HM546"/>
      <c r="HN546"/>
      <c r="HO546"/>
      <c r="HP546"/>
      <c r="HQ546"/>
      <c r="HR546"/>
      <c r="HS546"/>
      <c r="HT546"/>
      <c r="HU546"/>
      <c r="HV546"/>
      <c r="HW546"/>
      <c r="HX546"/>
      <c r="HY546"/>
      <c r="HZ546"/>
      <c r="IA546"/>
      <c r="IB546"/>
      <c r="IC546"/>
      <c r="ID546"/>
      <c r="IE546"/>
      <c r="IF546"/>
      <c r="IG546"/>
      <c r="IH546"/>
      <c r="II546"/>
      <c r="IJ546"/>
      <c r="IK546"/>
      <c r="IL546"/>
      <c r="IM546"/>
      <c r="IN546"/>
      <c r="IO546"/>
      <c r="IP546"/>
      <c r="IQ546"/>
      <c r="IR546"/>
      <c r="IS546"/>
      <c r="IT546"/>
      <c r="IU546"/>
      <c r="IV546"/>
      <c r="IW546"/>
      <c r="IX546"/>
      <c r="IY546"/>
      <c r="IZ546"/>
      <c r="JA546"/>
      <c r="JB546"/>
      <c r="JC546"/>
      <c r="JD546"/>
      <c r="JE546"/>
      <c r="JF546"/>
      <c r="JG546"/>
      <c r="JH546"/>
      <c r="JI546"/>
      <c r="JJ546"/>
      <c r="JK546"/>
      <c r="JL546"/>
      <c r="JM546"/>
      <c r="JN546"/>
      <c r="JO546"/>
      <c r="JP546"/>
      <c r="JQ546"/>
      <c r="JR546"/>
      <c r="JS546"/>
      <c r="JT546"/>
      <c r="JU546"/>
      <c r="JV546"/>
      <c r="JW546"/>
      <c r="JX546"/>
      <c r="JY546"/>
      <c r="JZ546"/>
      <c r="KA546"/>
      <c r="KB546"/>
      <c r="KC546"/>
      <c r="KD546"/>
      <c r="KE546"/>
      <c r="KF546"/>
      <c r="KG546"/>
      <c r="KH546"/>
      <c r="KI546"/>
      <c r="KJ546"/>
      <c r="KK546"/>
      <c r="KL546"/>
      <c r="KM546"/>
      <c r="KN546"/>
      <c r="KO546"/>
      <c r="KP546"/>
      <c r="KQ546"/>
      <c r="KR546"/>
      <c r="KS546"/>
      <c r="KT546"/>
      <c r="KU546"/>
      <c r="KV546"/>
      <c r="KW546"/>
      <c r="KX546"/>
      <c r="KY546"/>
      <c r="KZ546"/>
      <c r="LA546"/>
      <c r="LB546"/>
      <c r="LC546"/>
      <c r="LD546"/>
      <c r="LE546"/>
      <c r="LF546"/>
      <c r="LG546"/>
      <c r="LH546"/>
      <c r="LI546"/>
      <c r="LJ546"/>
      <c r="LK546"/>
      <c r="LL546"/>
      <c r="LM546"/>
      <c r="LN546"/>
      <c r="LO546"/>
      <c r="LP546"/>
      <c r="LQ546"/>
      <c r="LR546"/>
      <c r="LS546"/>
      <c r="LT546"/>
      <c r="LU546"/>
      <c r="LV546"/>
      <c r="LW546"/>
      <c r="LX546"/>
      <c r="LY546"/>
      <c r="LZ546"/>
      <c r="MA546"/>
      <c r="MB546"/>
      <c r="MC546"/>
      <c r="MD546"/>
      <c r="ME546"/>
      <c r="MF546"/>
      <c r="MG546"/>
      <c r="MH546"/>
      <c r="MI546"/>
      <c r="MJ546"/>
      <c r="MK546"/>
      <c r="ML546"/>
      <c r="MM546"/>
      <c r="MN546"/>
      <c r="MO546"/>
      <c r="MP546"/>
      <c r="MQ546"/>
      <c r="MR546"/>
      <c r="MS546"/>
      <c r="MT546"/>
      <c r="MU546"/>
      <c r="MV546"/>
      <c r="MW546"/>
      <c r="MX546"/>
      <c r="MY546"/>
      <c r="MZ546"/>
      <c r="NA546"/>
      <c r="NB546"/>
      <c r="NC546"/>
      <c r="ND546"/>
      <c r="NE546"/>
      <c r="NF546"/>
      <c r="NG546"/>
      <c r="NH546"/>
      <c r="NI546"/>
      <c r="NJ546"/>
      <c r="NK546"/>
      <c r="NL546"/>
      <c r="NM546"/>
      <c r="NN546"/>
      <c r="NO546"/>
      <c r="NP546"/>
      <c r="NQ546"/>
      <c r="NR546"/>
      <c r="NS546"/>
      <c r="NT546"/>
      <c r="NU546"/>
      <c r="NV546"/>
      <c r="NW546"/>
      <c r="NX546"/>
      <c r="NY546"/>
      <c r="NZ546"/>
      <c r="OA546"/>
      <c r="OB546"/>
      <c r="OC546"/>
      <c r="OD546"/>
      <c r="OE546"/>
      <c r="OF546"/>
      <c r="OG546"/>
      <c r="OH546"/>
      <c r="OI546"/>
      <c r="OJ546"/>
      <c r="OK546"/>
      <c r="OL546"/>
      <c r="OM546"/>
      <c r="ON546"/>
      <c r="OO546"/>
      <c r="OP546"/>
      <c r="OQ546"/>
      <c r="OR546"/>
      <c r="OS546"/>
      <c r="OT546"/>
      <c r="OU546"/>
      <c r="OV546"/>
      <c r="OW546"/>
      <c r="OX546"/>
      <c r="OY546"/>
      <c r="OZ546"/>
      <c r="PA546"/>
      <c r="PB546"/>
      <c r="PC546"/>
      <c r="PD546"/>
      <c r="PE546"/>
      <c r="PF546"/>
      <c r="PG546"/>
      <c r="PH546"/>
      <c r="PI546"/>
      <c r="PJ546"/>
      <c r="PK546"/>
      <c r="PL546"/>
      <c r="PM546"/>
      <c r="PN546"/>
      <c r="PO546"/>
      <c r="PP546"/>
      <c r="PQ546"/>
      <c r="PR546"/>
      <c r="PS546"/>
      <c r="PT546"/>
      <c r="PU546"/>
      <c r="PV546"/>
      <c r="PW546"/>
      <c r="PX546"/>
      <c r="PY546"/>
      <c r="PZ546"/>
      <c r="QA546"/>
      <c r="QB546"/>
      <c r="QC546"/>
      <c r="QD546"/>
      <c r="QE546"/>
      <c r="QF546"/>
      <c r="QG546"/>
      <c r="QH546"/>
      <c r="QI546"/>
      <c r="QJ546"/>
      <c r="QK546"/>
      <c r="QL546"/>
      <c r="QM546"/>
      <c r="QN546"/>
      <c r="QO546"/>
      <c r="QP546"/>
      <c r="QQ546"/>
      <c r="QR546"/>
      <c r="QS546"/>
      <c r="QT546"/>
      <c r="QU546"/>
      <c r="QV546"/>
      <c r="QW546"/>
      <c r="QX546"/>
      <c r="QY546"/>
      <c r="QZ546"/>
      <c r="RA546"/>
      <c r="RB546"/>
      <c r="RC546"/>
      <c r="RD546"/>
      <c r="RE546"/>
      <c r="RF546"/>
      <c r="RG546"/>
      <c r="RH546"/>
      <c r="RI546"/>
      <c r="RJ546"/>
      <c r="RK546"/>
      <c r="RL546"/>
      <c r="RM546"/>
      <c r="RN546"/>
      <c r="RO546"/>
      <c r="RP546"/>
      <c r="RQ546"/>
      <c r="RR546"/>
      <c r="RS546"/>
      <c r="RT546"/>
      <c r="RU546"/>
      <c r="RV546"/>
      <c r="RW546"/>
      <c r="RX546"/>
      <c r="RY546"/>
      <c r="RZ546"/>
      <c r="SA546"/>
      <c r="SB546"/>
      <c r="SC546"/>
      <c r="SD546"/>
      <c r="SE546"/>
      <c r="SF546"/>
      <c r="SG546"/>
      <c r="SH546"/>
      <c r="SI546"/>
      <c r="SJ546"/>
      <c r="SK546"/>
      <c r="SL546"/>
      <c r="SM546"/>
      <c r="SN546"/>
      <c r="SO546"/>
      <c r="SP546"/>
    </row>
    <row r="547" spans="1:510" ht="16.5" customHeight="1" x14ac:dyDescent="0.2">
      <c r="A547" s="20">
        <v>1768</v>
      </c>
      <c r="B547" s="34" t="s">
        <v>70</v>
      </c>
      <c r="C547" s="34" t="s">
        <v>449</v>
      </c>
      <c r="D547" s="20" t="s">
        <v>51</v>
      </c>
      <c r="E547" s="20" t="s">
        <v>1345</v>
      </c>
      <c r="F547" s="22" t="s">
        <v>88</v>
      </c>
      <c r="G547" s="34" t="s">
        <v>37</v>
      </c>
      <c r="H547" s="20" t="s">
        <v>89</v>
      </c>
      <c r="I547" s="20" t="s">
        <v>27</v>
      </c>
      <c r="J547" s="35" t="s">
        <v>714</v>
      </c>
      <c r="K547" s="36"/>
      <c r="L547" s="36"/>
      <c r="M547" s="36"/>
      <c r="N547" s="36"/>
      <c r="O547" s="55">
        <v>1458660266</v>
      </c>
      <c r="P547" s="37"/>
      <c r="Q547" s="34">
        <v>1</v>
      </c>
      <c r="R547" s="38"/>
      <c r="S547" s="39" t="s">
        <v>36</v>
      </c>
      <c r="T547" s="37">
        <f t="shared" si="10"/>
        <v>1458660266</v>
      </c>
      <c r="U547" s="27" t="s">
        <v>39</v>
      </c>
      <c r="V547" s="28" t="s">
        <v>40</v>
      </c>
      <c r="W547"/>
      <c r="X547"/>
      <c r="Y547"/>
      <c r="Z547"/>
      <c r="AA547"/>
      <c r="AB547"/>
      <c r="AC547"/>
      <c r="AD547"/>
      <c r="AE547"/>
      <c r="AF547"/>
      <c r="AG547"/>
      <c r="AH547"/>
      <c r="AI547"/>
      <c r="AJ547"/>
      <c r="AK547"/>
      <c r="AL547"/>
      <c r="AM547"/>
      <c r="AN547"/>
      <c r="AO547"/>
      <c r="AP547"/>
      <c r="AQ547"/>
      <c r="AR547"/>
      <c r="AS547"/>
      <c r="AT547"/>
      <c r="AU547"/>
      <c r="AV547"/>
      <c r="AW547"/>
      <c r="AX547"/>
      <c r="AY547"/>
      <c r="AZ547"/>
      <c r="BA547"/>
      <c r="BB547"/>
      <c r="BC547"/>
      <c r="BD547"/>
      <c r="BE547"/>
      <c r="BF547"/>
      <c r="BG547"/>
      <c r="BH547"/>
      <c r="BI547"/>
      <c r="BJ547"/>
      <c r="BK547"/>
      <c r="BL547"/>
      <c r="BM547"/>
      <c r="BN547"/>
      <c r="BO547"/>
      <c r="BP547"/>
      <c r="BQ547"/>
      <c r="BR547"/>
      <c r="BS547"/>
      <c r="BT547"/>
      <c r="BU547"/>
      <c r="BV547"/>
      <c r="BW547"/>
      <c r="BX547"/>
      <c r="BY547"/>
      <c r="BZ547"/>
      <c r="CA547"/>
      <c r="CB547"/>
      <c r="CC547"/>
      <c r="CD547"/>
      <c r="CE547"/>
      <c r="CF547"/>
      <c r="CG547"/>
      <c r="CH547"/>
      <c r="CI547"/>
      <c r="CJ547"/>
      <c r="CK547"/>
      <c r="CL547"/>
      <c r="CM547"/>
      <c r="CN547"/>
      <c r="CO547"/>
      <c r="CP547"/>
      <c r="CQ547"/>
      <c r="CR547"/>
      <c r="CS547"/>
      <c r="CT547"/>
      <c r="CU547"/>
      <c r="CV547"/>
      <c r="CW547"/>
      <c r="CX547"/>
      <c r="CY547"/>
      <c r="CZ547"/>
      <c r="DA547"/>
      <c r="DB547"/>
      <c r="DC547"/>
      <c r="DD547"/>
      <c r="DE547"/>
      <c r="DF547"/>
      <c r="DG547"/>
      <c r="DH547"/>
      <c r="DI547"/>
      <c r="DJ547"/>
      <c r="DK547"/>
      <c r="DL547"/>
      <c r="DM547"/>
      <c r="DN547"/>
      <c r="DO547"/>
      <c r="DP547"/>
      <c r="DQ547"/>
      <c r="DR547"/>
      <c r="DS547"/>
      <c r="DT547"/>
      <c r="DU547"/>
      <c r="DV547"/>
      <c r="DW547"/>
      <c r="DX547"/>
      <c r="DY547"/>
      <c r="DZ547"/>
      <c r="EA547"/>
      <c r="EB547"/>
      <c r="EC547"/>
      <c r="ED547"/>
      <c r="EE547"/>
      <c r="EF547"/>
      <c r="EG547"/>
      <c r="EH547"/>
      <c r="EI547"/>
      <c r="EJ547"/>
      <c r="EK547"/>
      <c r="EL547"/>
      <c r="EM547"/>
      <c r="EN547"/>
      <c r="EO547"/>
      <c r="EP547"/>
      <c r="EQ547"/>
      <c r="ER547"/>
      <c r="ES547"/>
      <c r="ET547"/>
      <c r="EU547"/>
      <c r="EV547"/>
      <c r="EW547"/>
      <c r="EX547"/>
      <c r="EY547"/>
      <c r="EZ547"/>
      <c r="FA547"/>
      <c r="FB547"/>
      <c r="FC547"/>
      <c r="FD547"/>
      <c r="FE547"/>
      <c r="FF547"/>
      <c r="FG547"/>
      <c r="FH547"/>
      <c r="FI547"/>
      <c r="FJ547"/>
      <c r="FK547"/>
      <c r="FL547"/>
      <c r="FM547"/>
      <c r="FN547"/>
      <c r="FO547"/>
      <c r="FP547"/>
      <c r="FQ547"/>
      <c r="FR547"/>
      <c r="FS547"/>
      <c r="FT547"/>
      <c r="FU547"/>
      <c r="FV547"/>
      <c r="FW547"/>
      <c r="FX547"/>
      <c r="FY547"/>
      <c r="FZ547"/>
      <c r="GA547"/>
      <c r="GB547"/>
      <c r="GC547"/>
      <c r="GD547"/>
      <c r="GE547"/>
      <c r="GF547"/>
      <c r="GG547"/>
      <c r="GH547"/>
      <c r="GI547"/>
      <c r="GJ547"/>
      <c r="GK547"/>
      <c r="GL547"/>
      <c r="GM547"/>
      <c r="GN547"/>
      <c r="GO547"/>
      <c r="GP547"/>
      <c r="GQ547"/>
      <c r="GR547"/>
      <c r="GS547"/>
      <c r="GT547"/>
      <c r="GU547"/>
      <c r="GV547"/>
      <c r="GW547"/>
      <c r="GX547"/>
      <c r="GY547"/>
      <c r="GZ547"/>
      <c r="HA547"/>
      <c r="HB547"/>
      <c r="HC547"/>
      <c r="HD547"/>
      <c r="HE547"/>
      <c r="HF547"/>
      <c r="HG547"/>
      <c r="HH547"/>
      <c r="HI547"/>
      <c r="HJ547"/>
      <c r="HK547"/>
      <c r="HL547"/>
      <c r="HM547"/>
      <c r="HN547"/>
      <c r="HO547"/>
      <c r="HP547"/>
      <c r="HQ547"/>
      <c r="HR547"/>
      <c r="HS547"/>
      <c r="HT547"/>
      <c r="HU547"/>
      <c r="HV547"/>
      <c r="HW547"/>
      <c r="HX547"/>
      <c r="HY547"/>
      <c r="HZ547"/>
      <c r="IA547"/>
      <c r="IB547"/>
      <c r="IC547"/>
      <c r="ID547"/>
      <c r="IE547"/>
      <c r="IF547"/>
      <c r="IG547"/>
      <c r="IH547"/>
      <c r="II547"/>
      <c r="IJ547"/>
      <c r="IK547"/>
      <c r="IL547"/>
      <c r="IM547"/>
      <c r="IN547"/>
      <c r="IO547"/>
      <c r="IP547"/>
      <c r="IQ547"/>
      <c r="IR547"/>
      <c r="IS547"/>
      <c r="IT547"/>
      <c r="IU547"/>
      <c r="IV547"/>
      <c r="IW547"/>
      <c r="IX547"/>
      <c r="IY547"/>
      <c r="IZ547"/>
      <c r="JA547"/>
      <c r="JB547"/>
      <c r="JC547"/>
      <c r="JD547"/>
      <c r="JE547"/>
      <c r="JF547"/>
      <c r="JG547"/>
      <c r="JH547"/>
      <c r="JI547"/>
      <c r="JJ547"/>
      <c r="JK547"/>
      <c r="JL547"/>
      <c r="JM547"/>
      <c r="JN547"/>
      <c r="JO547"/>
      <c r="JP547"/>
      <c r="JQ547"/>
      <c r="JR547"/>
      <c r="JS547"/>
      <c r="JT547"/>
      <c r="JU547"/>
      <c r="JV547"/>
      <c r="JW547"/>
      <c r="JX547"/>
      <c r="JY547"/>
      <c r="JZ547"/>
      <c r="KA547"/>
      <c r="KB547"/>
      <c r="KC547"/>
      <c r="KD547"/>
      <c r="KE547"/>
      <c r="KF547"/>
      <c r="KG547"/>
      <c r="KH547"/>
      <c r="KI547"/>
      <c r="KJ547"/>
      <c r="KK547"/>
      <c r="KL547"/>
      <c r="KM547"/>
      <c r="KN547"/>
      <c r="KO547"/>
      <c r="KP547"/>
      <c r="KQ547"/>
      <c r="KR547"/>
      <c r="KS547"/>
      <c r="KT547"/>
      <c r="KU547"/>
      <c r="KV547"/>
      <c r="KW547"/>
      <c r="KX547"/>
      <c r="KY547"/>
      <c r="KZ547"/>
      <c r="LA547"/>
      <c r="LB547"/>
      <c r="LC547"/>
      <c r="LD547"/>
      <c r="LE547"/>
      <c r="LF547"/>
      <c r="LG547"/>
      <c r="LH547"/>
      <c r="LI547"/>
      <c r="LJ547"/>
      <c r="LK547"/>
      <c r="LL547"/>
      <c r="LM547"/>
      <c r="LN547"/>
      <c r="LO547"/>
      <c r="LP547"/>
      <c r="LQ547"/>
      <c r="LR547"/>
      <c r="LS547"/>
      <c r="LT547"/>
      <c r="LU547"/>
      <c r="LV547"/>
      <c r="LW547"/>
      <c r="LX547"/>
      <c r="LY547"/>
      <c r="LZ547"/>
      <c r="MA547"/>
      <c r="MB547"/>
      <c r="MC547"/>
      <c r="MD547"/>
      <c r="ME547"/>
      <c r="MF547"/>
      <c r="MG547"/>
      <c r="MH547"/>
      <c r="MI547"/>
      <c r="MJ547"/>
      <c r="MK547"/>
      <c r="ML547"/>
      <c r="MM547"/>
      <c r="MN547"/>
      <c r="MO547"/>
      <c r="MP547"/>
      <c r="MQ547"/>
      <c r="MR547"/>
      <c r="MS547"/>
      <c r="MT547"/>
      <c r="MU547"/>
      <c r="MV547"/>
      <c r="MW547"/>
      <c r="MX547"/>
      <c r="MY547"/>
      <c r="MZ547"/>
      <c r="NA547"/>
      <c r="NB547"/>
      <c r="NC547"/>
      <c r="ND547"/>
      <c r="NE547"/>
      <c r="NF547"/>
      <c r="NG547"/>
      <c r="NH547"/>
      <c r="NI547"/>
      <c r="NJ547"/>
      <c r="NK547"/>
      <c r="NL547"/>
      <c r="NM547"/>
      <c r="NN547"/>
      <c r="NO547"/>
      <c r="NP547"/>
      <c r="NQ547"/>
      <c r="NR547"/>
      <c r="NS547"/>
      <c r="NT547"/>
      <c r="NU547"/>
      <c r="NV547"/>
      <c r="NW547"/>
      <c r="NX547"/>
      <c r="NY547"/>
      <c r="NZ547"/>
      <c r="OA547"/>
      <c r="OB547"/>
      <c r="OC547"/>
      <c r="OD547"/>
      <c r="OE547"/>
      <c r="OF547"/>
      <c r="OG547"/>
      <c r="OH547"/>
      <c r="OI547"/>
      <c r="OJ547"/>
      <c r="OK547"/>
      <c r="OL547"/>
      <c r="OM547"/>
      <c r="ON547"/>
      <c r="OO547"/>
      <c r="OP547"/>
      <c r="OQ547"/>
      <c r="OR547"/>
      <c r="OS547"/>
      <c r="OT547"/>
      <c r="OU547"/>
      <c r="OV547"/>
      <c r="OW547"/>
      <c r="OX547"/>
      <c r="OY547"/>
      <c r="OZ547"/>
      <c r="PA547"/>
      <c r="PB547"/>
      <c r="PC547"/>
      <c r="PD547"/>
      <c r="PE547"/>
      <c r="PF547"/>
      <c r="PG547"/>
      <c r="PH547"/>
      <c r="PI547"/>
      <c r="PJ547"/>
      <c r="PK547"/>
      <c r="PL547"/>
      <c r="PM547"/>
      <c r="PN547"/>
      <c r="PO547"/>
      <c r="PP547"/>
      <c r="PQ547"/>
      <c r="PR547"/>
      <c r="PS547"/>
      <c r="PT547"/>
      <c r="PU547"/>
      <c r="PV547"/>
      <c r="PW547"/>
      <c r="PX547"/>
      <c r="PY547"/>
      <c r="PZ547"/>
      <c r="QA547"/>
      <c r="QB547"/>
      <c r="QC547"/>
      <c r="QD547"/>
      <c r="QE547"/>
      <c r="QF547"/>
      <c r="QG547"/>
      <c r="QH547"/>
      <c r="QI547"/>
      <c r="QJ547"/>
      <c r="QK547"/>
      <c r="QL547"/>
      <c r="QM547"/>
      <c r="QN547"/>
      <c r="QO547"/>
      <c r="QP547"/>
      <c r="QQ547"/>
      <c r="QR547"/>
      <c r="QS547"/>
      <c r="QT547"/>
      <c r="QU547"/>
      <c r="QV547"/>
      <c r="QW547"/>
      <c r="QX547"/>
      <c r="QY547"/>
      <c r="QZ547"/>
      <c r="RA547"/>
      <c r="RB547"/>
      <c r="RC547"/>
      <c r="RD547"/>
      <c r="RE547"/>
      <c r="RF547"/>
      <c r="RG547"/>
      <c r="RH547"/>
      <c r="RI547"/>
      <c r="RJ547"/>
      <c r="RK547"/>
      <c r="RL547"/>
      <c r="RM547"/>
      <c r="RN547"/>
      <c r="RO547"/>
      <c r="RP547"/>
      <c r="RQ547"/>
      <c r="RR547"/>
      <c r="RS547"/>
      <c r="RT547"/>
      <c r="RU547"/>
      <c r="RV547"/>
      <c r="RW547"/>
      <c r="RX547"/>
      <c r="RY547"/>
      <c r="RZ547"/>
      <c r="SA547"/>
      <c r="SB547"/>
      <c r="SC547"/>
      <c r="SD547"/>
      <c r="SE547"/>
      <c r="SF547"/>
      <c r="SG547"/>
      <c r="SH547"/>
      <c r="SI547"/>
      <c r="SJ547"/>
      <c r="SK547"/>
      <c r="SL547"/>
      <c r="SM547"/>
      <c r="SN547"/>
      <c r="SO547"/>
      <c r="SP547"/>
    </row>
    <row r="548" spans="1:510" ht="16.5" customHeight="1" x14ac:dyDescent="0.2">
      <c r="A548" s="20">
        <v>1769</v>
      </c>
      <c r="B548" s="34" t="s">
        <v>70</v>
      </c>
      <c r="C548" s="34" t="s">
        <v>449</v>
      </c>
      <c r="D548" s="20" t="s">
        <v>51</v>
      </c>
      <c r="E548" s="20" t="s">
        <v>1345</v>
      </c>
      <c r="F548" s="22" t="s">
        <v>88</v>
      </c>
      <c r="G548" s="34" t="s">
        <v>520</v>
      </c>
      <c r="H548" s="20" t="s">
        <v>89</v>
      </c>
      <c r="I548" s="20" t="s">
        <v>27</v>
      </c>
      <c r="J548" s="35" t="s">
        <v>715</v>
      </c>
      <c r="K548" s="36"/>
      <c r="L548" s="36"/>
      <c r="M548" s="36"/>
      <c r="N548" s="36"/>
      <c r="O548" s="34">
        <v>0</v>
      </c>
      <c r="P548" s="37"/>
      <c r="Q548" s="34">
        <v>1</v>
      </c>
      <c r="R548" s="38"/>
      <c r="S548" s="39" t="s">
        <v>36</v>
      </c>
      <c r="T548" s="37">
        <f t="shared" si="10"/>
        <v>0</v>
      </c>
      <c r="U548" s="27" t="s">
        <v>39</v>
      </c>
      <c r="V548" s="28" t="s">
        <v>40</v>
      </c>
      <c r="W548"/>
      <c r="X548"/>
      <c r="Y548"/>
      <c r="Z548"/>
      <c r="AA548"/>
      <c r="AB548"/>
      <c r="AC548"/>
      <c r="AD548"/>
      <c r="AE548"/>
      <c r="AF548"/>
      <c r="AG548"/>
      <c r="AH548"/>
      <c r="AI548"/>
      <c r="AJ548"/>
      <c r="AK548"/>
      <c r="AL548"/>
      <c r="AM548"/>
      <c r="AN548"/>
      <c r="AO548"/>
      <c r="AP548"/>
      <c r="AQ548"/>
      <c r="AR548"/>
      <c r="AS548"/>
      <c r="AT548"/>
      <c r="AU548"/>
      <c r="AV548"/>
      <c r="AW548"/>
      <c r="AX548"/>
      <c r="AY548"/>
      <c r="AZ548"/>
      <c r="BA548"/>
      <c r="BB548"/>
      <c r="BC548"/>
      <c r="BD548"/>
      <c r="BE548"/>
      <c r="BF548"/>
      <c r="BG548"/>
      <c r="BH548"/>
      <c r="BI548"/>
      <c r="BJ548"/>
      <c r="BK548"/>
      <c r="BL548"/>
      <c r="BM548"/>
      <c r="BN548"/>
      <c r="BO548"/>
      <c r="BP548"/>
      <c r="BQ548"/>
      <c r="BR548"/>
      <c r="BS548"/>
      <c r="BT548"/>
      <c r="BU548"/>
      <c r="BV548"/>
      <c r="BW548"/>
      <c r="BX548"/>
      <c r="BY548"/>
      <c r="BZ548"/>
      <c r="CA548"/>
      <c r="CB548"/>
      <c r="CC548"/>
      <c r="CD548"/>
      <c r="CE548"/>
      <c r="CF548"/>
      <c r="CG548"/>
      <c r="CH548"/>
      <c r="CI548"/>
      <c r="CJ548"/>
      <c r="CK548"/>
      <c r="CL548"/>
      <c r="CM548"/>
      <c r="CN548"/>
      <c r="CO548"/>
      <c r="CP548"/>
      <c r="CQ548"/>
      <c r="CR548"/>
      <c r="CS548"/>
      <c r="CT548"/>
      <c r="CU548"/>
      <c r="CV548"/>
      <c r="CW548"/>
      <c r="CX548"/>
      <c r="CY548"/>
      <c r="CZ548"/>
      <c r="DA548"/>
      <c r="DB548"/>
      <c r="DC548"/>
      <c r="DD548"/>
      <c r="DE548"/>
      <c r="DF548"/>
      <c r="DG548"/>
      <c r="DH548"/>
      <c r="DI548"/>
      <c r="DJ548"/>
      <c r="DK548"/>
      <c r="DL548"/>
      <c r="DM548"/>
      <c r="DN548"/>
      <c r="DO548"/>
      <c r="DP548"/>
      <c r="DQ548"/>
      <c r="DR548"/>
      <c r="DS548"/>
      <c r="DT548"/>
      <c r="DU548"/>
      <c r="DV548"/>
      <c r="DW548"/>
      <c r="DX548"/>
      <c r="DY548"/>
      <c r="DZ548"/>
      <c r="EA548"/>
      <c r="EB548"/>
      <c r="EC548"/>
      <c r="ED548"/>
      <c r="EE548"/>
      <c r="EF548"/>
      <c r="EG548"/>
      <c r="EH548"/>
      <c r="EI548"/>
      <c r="EJ548"/>
      <c r="EK548"/>
      <c r="EL548"/>
      <c r="EM548"/>
      <c r="EN548"/>
      <c r="EO548"/>
      <c r="EP548"/>
      <c r="EQ548"/>
      <c r="ER548"/>
      <c r="ES548"/>
      <c r="ET548"/>
      <c r="EU548"/>
      <c r="EV548"/>
      <c r="EW548"/>
      <c r="EX548"/>
      <c r="EY548"/>
      <c r="EZ548"/>
      <c r="FA548"/>
      <c r="FB548"/>
      <c r="FC548"/>
      <c r="FD548"/>
      <c r="FE548"/>
      <c r="FF548"/>
      <c r="FG548"/>
      <c r="FH548"/>
      <c r="FI548"/>
      <c r="FJ548"/>
      <c r="FK548"/>
      <c r="FL548"/>
      <c r="FM548"/>
      <c r="FN548"/>
      <c r="FO548"/>
      <c r="FP548"/>
      <c r="FQ548"/>
      <c r="FR548"/>
      <c r="FS548"/>
      <c r="FT548"/>
      <c r="FU548"/>
      <c r="FV548"/>
      <c r="FW548"/>
      <c r="FX548"/>
      <c r="FY548"/>
      <c r="FZ548"/>
      <c r="GA548"/>
      <c r="GB548"/>
      <c r="GC548"/>
      <c r="GD548"/>
      <c r="GE548"/>
      <c r="GF548"/>
      <c r="GG548"/>
      <c r="GH548"/>
      <c r="GI548"/>
      <c r="GJ548"/>
      <c r="GK548"/>
      <c r="GL548"/>
      <c r="GM548"/>
      <c r="GN548"/>
      <c r="GO548"/>
      <c r="GP548"/>
      <c r="GQ548"/>
      <c r="GR548"/>
      <c r="GS548"/>
      <c r="GT548"/>
      <c r="GU548"/>
      <c r="GV548"/>
      <c r="GW548"/>
      <c r="GX548"/>
      <c r="GY548"/>
      <c r="GZ548"/>
      <c r="HA548"/>
      <c r="HB548"/>
      <c r="HC548"/>
      <c r="HD548"/>
      <c r="HE548"/>
      <c r="HF548"/>
      <c r="HG548"/>
      <c r="HH548"/>
      <c r="HI548"/>
      <c r="HJ548"/>
      <c r="HK548"/>
      <c r="HL548"/>
      <c r="HM548"/>
      <c r="HN548"/>
      <c r="HO548"/>
      <c r="HP548"/>
      <c r="HQ548"/>
      <c r="HR548"/>
      <c r="HS548"/>
      <c r="HT548"/>
      <c r="HU548"/>
      <c r="HV548"/>
      <c r="HW548"/>
      <c r="HX548"/>
      <c r="HY548"/>
      <c r="HZ548"/>
      <c r="IA548"/>
      <c r="IB548"/>
      <c r="IC548"/>
      <c r="ID548"/>
      <c r="IE548"/>
      <c r="IF548"/>
      <c r="IG548"/>
      <c r="IH548"/>
      <c r="II548"/>
      <c r="IJ548"/>
      <c r="IK548"/>
      <c r="IL548"/>
      <c r="IM548"/>
      <c r="IN548"/>
      <c r="IO548"/>
      <c r="IP548"/>
      <c r="IQ548"/>
      <c r="IR548"/>
      <c r="IS548"/>
      <c r="IT548"/>
      <c r="IU548"/>
      <c r="IV548"/>
      <c r="IW548"/>
      <c r="IX548"/>
      <c r="IY548"/>
      <c r="IZ548"/>
      <c r="JA548"/>
      <c r="JB548"/>
      <c r="JC548"/>
      <c r="JD548"/>
      <c r="JE548"/>
      <c r="JF548"/>
      <c r="JG548"/>
      <c r="JH548"/>
      <c r="JI548"/>
      <c r="JJ548"/>
      <c r="JK548"/>
      <c r="JL548"/>
      <c r="JM548"/>
      <c r="JN548"/>
      <c r="JO548"/>
      <c r="JP548"/>
      <c r="JQ548"/>
      <c r="JR548"/>
      <c r="JS548"/>
      <c r="JT548"/>
      <c r="JU548"/>
      <c r="JV548"/>
      <c r="JW548"/>
      <c r="JX548"/>
      <c r="JY548"/>
      <c r="JZ548"/>
      <c r="KA548"/>
      <c r="KB548"/>
      <c r="KC548"/>
      <c r="KD548"/>
      <c r="KE548"/>
      <c r="KF548"/>
      <c r="KG548"/>
      <c r="KH548"/>
      <c r="KI548"/>
      <c r="KJ548"/>
      <c r="KK548"/>
      <c r="KL548"/>
      <c r="KM548"/>
      <c r="KN548"/>
      <c r="KO548"/>
      <c r="KP548"/>
      <c r="KQ548"/>
      <c r="KR548"/>
      <c r="KS548"/>
      <c r="KT548"/>
      <c r="KU548"/>
      <c r="KV548"/>
      <c r="KW548"/>
      <c r="KX548"/>
      <c r="KY548"/>
      <c r="KZ548"/>
      <c r="LA548"/>
      <c r="LB548"/>
      <c r="LC548"/>
      <c r="LD548"/>
      <c r="LE548"/>
      <c r="LF548"/>
      <c r="LG548"/>
      <c r="LH548"/>
      <c r="LI548"/>
      <c r="LJ548"/>
      <c r="LK548"/>
      <c r="LL548"/>
      <c r="LM548"/>
      <c r="LN548"/>
      <c r="LO548"/>
      <c r="LP548"/>
      <c r="LQ548"/>
      <c r="LR548"/>
      <c r="LS548"/>
      <c r="LT548"/>
      <c r="LU548"/>
      <c r="LV548"/>
      <c r="LW548"/>
      <c r="LX548"/>
      <c r="LY548"/>
      <c r="LZ548"/>
      <c r="MA548"/>
      <c r="MB548"/>
      <c r="MC548"/>
      <c r="MD548"/>
      <c r="ME548"/>
      <c r="MF548"/>
      <c r="MG548"/>
      <c r="MH548"/>
      <c r="MI548"/>
      <c r="MJ548"/>
      <c r="MK548"/>
      <c r="ML548"/>
      <c r="MM548"/>
      <c r="MN548"/>
      <c r="MO548"/>
      <c r="MP548"/>
      <c r="MQ548"/>
      <c r="MR548"/>
      <c r="MS548"/>
      <c r="MT548"/>
      <c r="MU548"/>
      <c r="MV548"/>
      <c r="MW548"/>
      <c r="MX548"/>
      <c r="MY548"/>
      <c r="MZ548"/>
      <c r="NA548"/>
      <c r="NB548"/>
      <c r="NC548"/>
      <c r="ND548"/>
      <c r="NE548"/>
      <c r="NF548"/>
      <c r="NG548"/>
      <c r="NH548"/>
      <c r="NI548"/>
      <c r="NJ548"/>
      <c r="NK548"/>
      <c r="NL548"/>
      <c r="NM548"/>
      <c r="NN548"/>
      <c r="NO548"/>
      <c r="NP548"/>
      <c r="NQ548"/>
      <c r="NR548"/>
      <c r="NS548"/>
      <c r="NT548"/>
      <c r="NU548"/>
      <c r="NV548"/>
      <c r="NW548"/>
      <c r="NX548"/>
      <c r="NY548"/>
      <c r="NZ548"/>
      <c r="OA548"/>
      <c r="OB548"/>
      <c r="OC548"/>
      <c r="OD548"/>
      <c r="OE548"/>
      <c r="OF548"/>
      <c r="OG548"/>
      <c r="OH548"/>
      <c r="OI548"/>
      <c r="OJ548"/>
      <c r="OK548"/>
      <c r="OL548"/>
      <c r="OM548"/>
      <c r="ON548"/>
      <c r="OO548"/>
      <c r="OP548"/>
      <c r="OQ548"/>
      <c r="OR548"/>
      <c r="OS548"/>
      <c r="OT548"/>
      <c r="OU548"/>
      <c r="OV548"/>
      <c r="OW548"/>
      <c r="OX548"/>
      <c r="OY548"/>
      <c r="OZ548"/>
      <c r="PA548"/>
      <c r="PB548"/>
      <c r="PC548"/>
      <c r="PD548"/>
      <c r="PE548"/>
      <c r="PF548"/>
      <c r="PG548"/>
      <c r="PH548"/>
      <c r="PI548"/>
      <c r="PJ548"/>
      <c r="PK548"/>
      <c r="PL548"/>
      <c r="PM548"/>
      <c r="PN548"/>
      <c r="PO548"/>
      <c r="PP548"/>
      <c r="PQ548"/>
      <c r="PR548"/>
      <c r="PS548"/>
      <c r="PT548"/>
      <c r="PU548"/>
      <c r="PV548"/>
      <c r="PW548"/>
      <c r="PX548"/>
      <c r="PY548"/>
      <c r="PZ548"/>
      <c r="QA548"/>
      <c r="QB548"/>
      <c r="QC548"/>
      <c r="QD548"/>
      <c r="QE548"/>
      <c r="QF548"/>
      <c r="QG548"/>
      <c r="QH548"/>
      <c r="QI548"/>
      <c r="QJ548"/>
      <c r="QK548"/>
      <c r="QL548"/>
      <c r="QM548"/>
      <c r="QN548"/>
      <c r="QO548"/>
      <c r="QP548"/>
      <c r="QQ548"/>
      <c r="QR548"/>
      <c r="QS548"/>
      <c r="QT548"/>
      <c r="QU548"/>
      <c r="QV548"/>
      <c r="QW548"/>
      <c r="QX548"/>
      <c r="QY548"/>
      <c r="QZ548"/>
      <c r="RA548"/>
      <c r="RB548"/>
      <c r="RC548"/>
      <c r="RD548"/>
      <c r="RE548"/>
      <c r="RF548"/>
      <c r="RG548"/>
      <c r="RH548"/>
      <c r="RI548"/>
      <c r="RJ548"/>
      <c r="RK548"/>
      <c r="RL548"/>
      <c r="RM548"/>
      <c r="RN548"/>
      <c r="RO548"/>
      <c r="RP548"/>
      <c r="RQ548"/>
      <c r="RR548"/>
      <c r="RS548"/>
      <c r="RT548"/>
      <c r="RU548"/>
      <c r="RV548"/>
      <c r="RW548"/>
      <c r="RX548"/>
      <c r="RY548"/>
      <c r="RZ548"/>
      <c r="SA548"/>
      <c r="SB548"/>
      <c r="SC548"/>
      <c r="SD548"/>
      <c r="SE548"/>
      <c r="SF548"/>
      <c r="SG548"/>
      <c r="SH548"/>
      <c r="SI548"/>
      <c r="SJ548"/>
      <c r="SK548"/>
      <c r="SL548"/>
      <c r="SM548"/>
      <c r="SN548"/>
      <c r="SO548"/>
      <c r="SP548"/>
    </row>
    <row r="549" spans="1:510" ht="16.5" customHeight="1" x14ac:dyDescent="0.2">
      <c r="A549" s="20">
        <v>1770</v>
      </c>
      <c r="B549" s="34" t="s">
        <v>70</v>
      </c>
      <c r="C549" s="34" t="s">
        <v>449</v>
      </c>
      <c r="D549" s="20" t="s">
        <v>51</v>
      </c>
      <c r="E549" s="20" t="s">
        <v>1345</v>
      </c>
      <c r="F549" s="22" t="s">
        <v>88</v>
      </c>
      <c r="G549" s="34" t="s">
        <v>520</v>
      </c>
      <c r="H549" s="20" t="s">
        <v>89</v>
      </c>
      <c r="I549" s="20" t="s">
        <v>27</v>
      </c>
      <c r="J549" s="35" t="s">
        <v>716</v>
      </c>
      <c r="K549" s="36"/>
      <c r="L549" s="36"/>
      <c r="M549" s="36"/>
      <c r="N549" s="36"/>
      <c r="O549" s="58">
        <v>37881000000</v>
      </c>
      <c r="P549" s="37"/>
      <c r="Q549" s="34">
        <v>1</v>
      </c>
      <c r="R549" s="38"/>
      <c r="S549" s="39" t="s">
        <v>36</v>
      </c>
      <c r="T549" s="37">
        <f t="shared" si="10"/>
        <v>37881000000</v>
      </c>
      <c r="U549" s="27" t="s">
        <v>39</v>
      </c>
      <c r="V549" s="28" t="s">
        <v>40</v>
      </c>
      <c r="W549"/>
      <c r="X549"/>
      <c r="Y549"/>
      <c r="Z549"/>
      <c r="AA549"/>
      <c r="AB549"/>
      <c r="AC549"/>
      <c r="AD549"/>
      <c r="AE549"/>
      <c r="AF549"/>
      <c r="AG549"/>
      <c r="AH549"/>
      <c r="AI549"/>
      <c r="AJ549"/>
      <c r="AK549"/>
      <c r="AL549"/>
      <c r="AM549"/>
      <c r="AN549"/>
      <c r="AO549"/>
      <c r="AP549"/>
      <c r="AQ549"/>
      <c r="AR549"/>
      <c r="AS549"/>
      <c r="AT549"/>
      <c r="AU549"/>
      <c r="AV549"/>
      <c r="AW549"/>
      <c r="AX549"/>
      <c r="AY549"/>
      <c r="AZ549"/>
      <c r="BA549"/>
      <c r="BB549"/>
      <c r="BC549"/>
      <c r="BD549"/>
      <c r="BE549"/>
      <c r="BF549"/>
      <c r="BG549"/>
      <c r="BH549"/>
      <c r="BI549"/>
      <c r="BJ549"/>
      <c r="BK549"/>
      <c r="BL549"/>
      <c r="BM549"/>
      <c r="BN549"/>
      <c r="BO549"/>
      <c r="BP549"/>
      <c r="BQ549"/>
      <c r="BR549"/>
      <c r="BS549"/>
      <c r="BT549"/>
      <c r="BU549"/>
      <c r="BV549"/>
      <c r="BW549"/>
      <c r="BX549"/>
      <c r="BY549"/>
      <c r="BZ549"/>
      <c r="CA549"/>
      <c r="CB549"/>
      <c r="CC549"/>
      <c r="CD549"/>
      <c r="CE549"/>
      <c r="CF549"/>
      <c r="CG549"/>
      <c r="CH549"/>
      <c r="CI549"/>
      <c r="CJ549"/>
      <c r="CK549"/>
      <c r="CL549"/>
      <c r="CM549"/>
      <c r="CN549"/>
      <c r="CO549"/>
      <c r="CP549"/>
      <c r="CQ549"/>
      <c r="CR549"/>
      <c r="CS549"/>
      <c r="CT549"/>
      <c r="CU549"/>
      <c r="CV549"/>
      <c r="CW549"/>
      <c r="CX549"/>
      <c r="CY549"/>
      <c r="CZ549"/>
      <c r="DA549"/>
      <c r="DB549"/>
      <c r="DC549"/>
      <c r="DD549"/>
      <c r="DE549"/>
      <c r="DF549"/>
      <c r="DG549"/>
      <c r="DH549"/>
      <c r="DI549"/>
      <c r="DJ549"/>
      <c r="DK549"/>
      <c r="DL549"/>
      <c r="DM549"/>
      <c r="DN549"/>
      <c r="DO549"/>
      <c r="DP549"/>
      <c r="DQ549"/>
      <c r="DR549"/>
      <c r="DS549"/>
      <c r="DT549"/>
      <c r="DU549"/>
      <c r="DV549"/>
      <c r="DW549"/>
      <c r="DX549"/>
      <c r="DY549"/>
      <c r="DZ549"/>
      <c r="EA549"/>
      <c r="EB549"/>
      <c r="EC549"/>
      <c r="ED549"/>
      <c r="EE549"/>
      <c r="EF549"/>
      <c r="EG549"/>
      <c r="EH549"/>
      <c r="EI549"/>
      <c r="EJ549"/>
      <c r="EK549"/>
      <c r="EL549"/>
      <c r="EM549"/>
      <c r="EN549"/>
      <c r="EO549"/>
      <c r="EP549"/>
      <c r="EQ549"/>
      <c r="ER549"/>
      <c r="ES549"/>
      <c r="ET549"/>
      <c r="EU549"/>
      <c r="EV549"/>
      <c r="EW549"/>
      <c r="EX549"/>
      <c r="EY549"/>
      <c r="EZ549"/>
      <c r="FA549"/>
      <c r="FB549"/>
      <c r="FC549"/>
      <c r="FD549"/>
      <c r="FE549"/>
      <c r="FF549"/>
      <c r="FG549"/>
      <c r="FH549"/>
      <c r="FI549"/>
      <c r="FJ549"/>
      <c r="FK549"/>
      <c r="FL549"/>
      <c r="FM549"/>
      <c r="FN549"/>
      <c r="FO549"/>
      <c r="FP549"/>
      <c r="FQ549"/>
      <c r="FR549"/>
      <c r="FS549"/>
      <c r="FT549"/>
      <c r="FU549"/>
      <c r="FV549"/>
      <c r="FW549"/>
      <c r="FX549"/>
      <c r="FY549"/>
      <c r="FZ549"/>
      <c r="GA549"/>
      <c r="GB549"/>
      <c r="GC549"/>
      <c r="GD549"/>
      <c r="GE549"/>
      <c r="GF549"/>
      <c r="GG549"/>
      <c r="GH549"/>
      <c r="GI549"/>
      <c r="GJ549"/>
      <c r="GK549"/>
      <c r="GL549"/>
      <c r="GM549"/>
      <c r="GN549"/>
      <c r="GO549"/>
      <c r="GP549"/>
      <c r="GQ549"/>
      <c r="GR549"/>
      <c r="GS549"/>
      <c r="GT549"/>
      <c r="GU549"/>
      <c r="GV549"/>
      <c r="GW549"/>
      <c r="GX549"/>
      <c r="GY549"/>
      <c r="GZ549"/>
      <c r="HA549"/>
      <c r="HB549"/>
      <c r="HC549"/>
      <c r="HD549"/>
      <c r="HE549"/>
      <c r="HF549"/>
      <c r="HG549"/>
      <c r="HH549"/>
      <c r="HI549"/>
      <c r="HJ549"/>
      <c r="HK549"/>
      <c r="HL549"/>
      <c r="HM549"/>
      <c r="HN549"/>
      <c r="HO549"/>
      <c r="HP549"/>
      <c r="HQ549"/>
      <c r="HR549"/>
      <c r="HS549"/>
      <c r="HT549"/>
      <c r="HU549"/>
      <c r="HV549"/>
      <c r="HW549"/>
      <c r="HX549"/>
      <c r="HY549"/>
      <c r="HZ549"/>
      <c r="IA549"/>
      <c r="IB549"/>
      <c r="IC549"/>
      <c r="ID549"/>
      <c r="IE549"/>
      <c r="IF549"/>
      <c r="IG549"/>
      <c r="IH549"/>
      <c r="II549"/>
      <c r="IJ549"/>
      <c r="IK549"/>
      <c r="IL549"/>
      <c r="IM549"/>
      <c r="IN549"/>
      <c r="IO549"/>
      <c r="IP549"/>
      <c r="IQ549"/>
      <c r="IR549"/>
      <c r="IS549"/>
      <c r="IT549"/>
      <c r="IU549"/>
      <c r="IV549"/>
      <c r="IW549"/>
      <c r="IX549"/>
      <c r="IY549"/>
      <c r="IZ549"/>
      <c r="JA549"/>
      <c r="JB549"/>
      <c r="JC549"/>
      <c r="JD549"/>
      <c r="JE549"/>
      <c r="JF549"/>
      <c r="JG549"/>
      <c r="JH549"/>
      <c r="JI549"/>
      <c r="JJ549"/>
      <c r="JK549"/>
      <c r="JL549"/>
      <c r="JM549"/>
      <c r="JN549"/>
      <c r="JO549"/>
      <c r="JP549"/>
      <c r="JQ549"/>
      <c r="JR549"/>
      <c r="JS549"/>
      <c r="JT549"/>
      <c r="JU549"/>
      <c r="JV549"/>
      <c r="JW549"/>
      <c r="JX549"/>
      <c r="JY549"/>
      <c r="JZ549"/>
      <c r="KA549"/>
      <c r="KB549"/>
      <c r="KC549"/>
      <c r="KD549"/>
      <c r="KE549"/>
      <c r="KF549"/>
      <c r="KG549"/>
      <c r="KH549"/>
      <c r="KI549"/>
      <c r="KJ549"/>
      <c r="KK549"/>
      <c r="KL549"/>
      <c r="KM549"/>
      <c r="KN549"/>
      <c r="KO549"/>
      <c r="KP549"/>
      <c r="KQ549"/>
      <c r="KR549"/>
      <c r="KS549"/>
      <c r="KT549"/>
      <c r="KU549"/>
      <c r="KV549"/>
      <c r="KW549"/>
      <c r="KX549"/>
      <c r="KY549"/>
      <c r="KZ549"/>
      <c r="LA549"/>
      <c r="LB549"/>
      <c r="LC549"/>
      <c r="LD549"/>
      <c r="LE549"/>
      <c r="LF549"/>
      <c r="LG549"/>
      <c r="LH549"/>
      <c r="LI549"/>
      <c r="LJ549"/>
      <c r="LK549"/>
      <c r="LL549"/>
      <c r="LM549"/>
      <c r="LN549"/>
      <c r="LO549"/>
      <c r="LP549"/>
      <c r="LQ549"/>
      <c r="LR549"/>
      <c r="LS549"/>
      <c r="LT549"/>
      <c r="LU549"/>
      <c r="LV549"/>
      <c r="LW549"/>
      <c r="LX549"/>
      <c r="LY549"/>
      <c r="LZ549"/>
      <c r="MA549"/>
      <c r="MB549"/>
      <c r="MC549"/>
      <c r="MD549"/>
      <c r="ME549"/>
      <c r="MF549"/>
      <c r="MG549"/>
      <c r="MH549"/>
      <c r="MI549"/>
      <c r="MJ549"/>
      <c r="MK549"/>
      <c r="ML549"/>
      <c r="MM549"/>
      <c r="MN549"/>
      <c r="MO549"/>
      <c r="MP549"/>
      <c r="MQ549"/>
      <c r="MR549"/>
      <c r="MS549"/>
      <c r="MT549"/>
      <c r="MU549"/>
      <c r="MV549"/>
      <c r="MW549"/>
      <c r="MX549"/>
      <c r="MY549"/>
      <c r="MZ549"/>
      <c r="NA549"/>
      <c r="NB549"/>
      <c r="NC549"/>
      <c r="ND549"/>
      <c r="NE549"/>
      <c r="NF549"/>
      <c r="NG549"/>
      <c r="NH549"/>
      <c r="NI549"/>
      <c r="NJ549"/>
      <c r="NK549"/>
      <c r="NL549"/>
      <c r="NM549"/>
      <c r="NN549"/>
      <c r="NO549"/>
      <c r="NP549"/>
      <c r="NQ549"/>
      <c r="NR549"/>
      <c r="NS549"/>
      <c r="NT549"/>
      <c r="NU549"/>
      <c r="NV549"/>
      <c r="NW549"/>
      <c r="NX549"/>
      <c r="NY549"/>
      <c r="NZ549"/>
      <c r="OA549"/>
      <c r="OB549"/>
      <c r="OC549"/>
      <c r="OD549"/>
      <c r="OE549"/>
      <c r="OF549"/>
      <c r="OG549"/>
      <c r="OH549"/>
      <c r="OI549"/>
      <c r="OJ549"/>
      <c r="OK549"/>
      <c r="OL549"/>
      <c r="OM549"/>
      <c r="ON549"/>
      <c r="OO549"/>
      <c r="OP549"/>
      <c r="OQ549"/>
      <c r="OR549"/>
      <c r="OS549"/>
      <c r="OT549"/>
      <c r="OU549"/>
      <c r="OV549"/>
      <c r="OW549"/>
      <c r="OX549"/>
      <c r="OY549"/>
      <c r="OZ549"/>
      <c r="PA549"/>
      <c r="PB549"/>
      <c r="PC549"/>
      <c r="PD549"/>
      <c r="PE549"/>
      <c r="PF549"/>
      <c r="PG549"/>
      <c r="PH549"/>
      <c r="PI549"/>
      <c r="PJ549"/>
      <c r="PK549"/>
      <c r="PL549"/>
      <c r="PM549"/>
      <c r="PN549"/>
      <c r="PO549"/>
      <c r="PP549"/>
      <c r="PQ549"/>
      <c r="PR549"/>
      <c r="PS549"/>
      <c r="PT549"/>
      <c r="PU549"/>
      <c r="PV549"/>
      <c r="PW549"/>
      <c r="PX549"/>
      <c r="PY549"/>
      <c r="PZ549"/>
      <c r="QA549"/>
      <c r="QB549"/>
      <c r="QC549"/>
      <c r="QD549"/>
      <c r="QE549"/>
      <c r="QF549"/>
      <c r="QG549"/>
      <c r="QH549"/>
      <c r="QI549"/>
      <c r="QJ549"/>
      <c r="QK549"/>
      <c r="QL549"/>
      <c r="QM549"/>
      <c r="QN549"/>
      <c r="QO549"/>
      <c r="QP549"/>
      <c r="QQ549"/>
      <c r="QR549"/>
      <c r="QS549"/>
      <c r="QT549"/>
      <c r="QU549"/>
      <c r="QV549"/>
      <c r="QW549"/>
      <c r="QX549"/>
      <c r="QY549"/>
      <c r="QZ549"/>
      <c r="RA549"/>
      <c r="RB549"/>
      <c r="RC549"/>
      <c r="RD549"/>
      <c r="RE549"/>
      <c r="RF549"/>
      <c r="RG549"/>
      <c r="RH549"/>
      <c r="RI549"/>
      <c r="RJ549"/>
      <c r="RK549"/>
      <c r="RL549"/>
      <c r="RM549"/>
      <c r="RN549"/>
      <c r="RO549"/>
      <c r="RP549"/>
      <c r="RQ549"/>
      <c r="RR549"/>
      <c r="RS549"/>
      <c r="RT549"/>
      <c r="RU549"/>
      <c r="RV549"/>
      <c r="RW549"/>
      <c r="RX549"/>
      <c r="RY549"/>
      <c r="RZ549"/>
      <c r="SA549"/>
      <c r="SB549"/>
      <c r="SC549"/>
      <c r="SD549"/>
      <c r="SE549"/>
      <c r="SF549"/>
      <c r="SG549"/>
      <c r="SH549"/>
      <c r="SI549"/>
      <c r="SJ549"/>
      <c r="SK549"/>
      <c r="SL549"/>
      <c r="SM549"/>
      <c r="SN549"/>
      <c r="SO549"/>
      <c r="SP549"/>
    </row>
    <row r="550" spans="1:510" ht="16.5" customHeight="1" x14ac:dyDescent="0.2">
      <c r="A550" s="20">
        <v>1771</v>
      </c>
      <c r="B550" s="34" t="s">
        <v>70</v>
      </c>
      <c r="C550" s="34" t="s">
        <v>434</v>
      </c>
      <c r="D550" s="20" t="s">
        <v>51</v>
      </c>
      <c r="E550" s="20" t="s">
        <v>1345</v>
      </c>
      <c r="F550" s="22" t="s">
        <v>88</v>
      </c>
      <c r="G550" s="34" t="s">
        <v>520</v>
      </c>
      <c r="H550" s="20" t="s">
        <v>89</v>
      </c>
      <c r="I550" s="20" t="s">
        <v>27</v>
      </c>
      <c r="J550" s="35" t="s">
        <v>717</v>
      </c>
      <c r="K550" s="36"/>
      <c r="L550" s="36"/>
      <c r="M550" s="36"/>
      <c r="N550" s="36"/>
      <c r="O550" s="55">
        <v>300302960</v>
      </c>
      <c r="P550" s="37"/>
      <c r="Q550" s="34">
        <v>1</v>
      </c>
      <c r="R550" s="38"/>
      <c r="S550" s="39" t="s">
        <v>83</v>
      </c>
      <c r="T550" s="37">
        <f t="shared" si="10"/>
        <v>300302960</v>
      </c>
      <c r="U550" s="27" t="s">
        <v>39</v>
      </c>
      <c r="V550" s="28" t="s">
        <v>40</v>
      </c>
      <c r="W550"/>
      <c r="X550"/>
      <c r="Y550"/>
      <c r="Z550"/>
      <c r="AA550"/>
      <c r="AB550"/>
      <c r="AC550"/>
      <c r="AD550"/>
      <c r="AE550"/>
      <c r="AF550"/>
      <c r="AG550"/>
      <c r="AH550"/>
      <c r="AI550"/>
      <c r="AJ550"/>
      <c r="AK550"/>
      <c r="AL550"/>
      <c r="AM550"/>
      <c r="AN550"/>
      <c r="AO550"/>
      <c r="AP550"/>
      <c r="AQ550"/>
      <c r="AR550"/>
      <c r="AS550"/>
      <c r="AT550"/>
      <c r="AU550"/>
      <c r="AV550"/>
      <c r="AW550"/>
      <c r="AX550"/>
      <c r="AY550"/>
      <c r="AZ550"/>
      <c r="BA550"/>
      <c r="BB550"/>
      <c r="BC550"/>
      <c r="BD550"/>
      <c r="BE550"/>
      <c r="BF550"/>
      <c r="BG550"/>
      <c r="BH550"/>
      <c r="BI550"/>
      <c r="BJ550"/>
      <c r="BK550"/>
      <c r="BL550"/>
      <c r="BM550"/>
      <c r="BN550"/>
      <c r="BO550"/>
      <c r="BP550"/>
      <c r="BQ550"/>
      <c r="BR550"/>
      <c r="BS550"/>
      <c r="BT550"/>
      <c r="BU550"/>
      <c r="BV550"/>
      <c r="BW550"/>
      <c r="BX550"/>
      <c r="BY550"/>
      <c r="BZ550"/>
      <c r="CA550"/>
      <c r="CB550"/>
      <c r="CC550"/>
      <c r="CD550"/>
      <c r="CE550"/>
      <c r="CF550"/>
      <c r="CG550"/>
      <c r="CH550"/>
      <c r="CI550"/>
      <c r="CJ550"/>
      <c r="CK550"/>
      <c r="CL550"/>
      <c r="CM550"/>
      <c r="CN550"/>
      <c r="CO550"/>
      <c r="CP550"/>
      <c r="CQ550"/>
      <c r="CR550"/>
      <c r="CS550"/>
      <c r="CT550"/>
      <c r="CU550"/>
      <c r="CV550"/>
      <c r="CW550"/>
      <c r="CX550"/>
      <c r="CY550"/>
      <c r="CZ550"/>
      <c r="DA550"/>
      <c r="DB550"/>
      <c r="DC550"/>
      <c r="DD550"/>
      <c r="DE550"/>
      <c r="DF550"/>
      <c r="DG550"/>
      <c r="DH550"/>
      <c r="DI550"/>
      <c r="DJ550"/>
      <c r="DK550"/>
      <c r="DL550"/>
      <c r="DM550"/>
      <c r="DN550"/>
      <c r="DO550"/>
      <c r="DP550"/>
      <c r="DQ550"/>
      <c r="DR550"/>
      <c r="DS550"/>
      <c r="DT550"/>
      <c r="DU550"/>
      <c r="DV550"/>
      <c r="DW550"/>
      <c r="DX550"/>
      <c r="DY550"/>
      <c r="DZ550"/>
      <c r="EA550"/>
      <c r="EB550"/>
      <c r="EC550"/>
      <c r="ED550"/>
      <c r="EE550"/>
      <c r="EF550"/>
      <c r="EG550"/>
      <c r="EH550"/>
      <c r="EI550"/>
      <c r="EJ550"/>
      <c r="EK550"/>
      <c r="EL550"/>
      <c r="EM550"/>
      <c r="EN550"/>
      <c r="EO550"/>
      <c r="EP550"/>
      <c r="EQ550"/>
      <c r="ER550"/>
      <c r="ES550"/>
      <c r="ET550"/>
      <c r="EU550"/>
      <c r="EV550"/>
      <c r="EW550"/>
      <c r="EX550"/>
      <c r="EY550"/>
      <c r="EZ550"/>
      <c r="FA550"/>
      <c r="FB550"/>
      <c r="FC550"/>
      <c r="FD550"/>
      <c r="FE550"/>
      <c r="FF550"/>
      <c r="FG550"/>
      <c r="FH550"/>
      <c r="FI550"/>
      <c r="FJ550"/>
      <c r="FK550"/>
      <c r="FL550"/>
      <c r="FM550"/>
      <c r="FN550"/>
      <c r="FO550"/>
      <c r="FP550"/>
      <c r="FQ550"/>
      <c r="FR550"/>
      <c r="FS550"/>
      <c r="FT550"/>
      <c r="FU550"/>
      <c r="FV550"/>
      <c r="FW550"/>
      <c r="FX550"/>
      <c r="FY550"/>
      <c r="FZ550"/>
      <c r="GA550"/>
      <c r="GB550"/>
      <c r="GC550"/>
      <c r="GD550"/>
      <c r="GE550"/>
      <c r="GF550"/>
      <c r="GG550"/>
      <c r="GH550"/>
      <c r="GI550"/>
      <c r="GJ550"/>
      <c r="GK550"/>
      <c r="GL550"/>
      <c r="GM550"/>
      <c r="GN550"/>
      <c r="GO550"/>
      <c r="GP550"/>
      <c r="GQ550"/>
      <c r="GR550"/>
      <c r="GS550"/>
      <c r="GT550"/>
      <c r="GU550"/>
      <c r="GV550"/>
      <c r="GW550"/>
      <c r="GX550"/>
      <c r="GY550"/>
      <c r="GZ550"/>
      <c r="HA550"/>
      <c r="HB550"/>
      <c r="HC550"/>
      <c r="HD550"/>
      <c r="HE550"/>
      <c r="HF550"/>
      <c r="HG550"/>
      <c r="HH550"/>
      <c r="HI550"/>
      <c r="HJ550"/>
      <c r="HK550"/>
      <c r="HL550"/>
      <c r="HM550"/>
      <c r="HN550"/>
      <c r="HO550"/>
      <c r="HP550"/>
      <c r="HQ550"/>
      <c r="HR550"/>
      <c r="HS550"/>
      <c r="HT550"/>
      <c r="HU550"/>
      <c r="HV550"/>
      <c r="HW550"/>
      <c r="HX550"/>
      <c r="HY550"/>
      <c r="HZ550"/>
      <c r="IA550"/>
      <c r="IB550"/>
      <c r="IC550"/>
      <c r="ID550"/>
      <c r="IE550"/>
      <c r="IF550"/>
      <c r="IG550"/>
      <c r="IH550"/>
      <c r="II550"/>
      <c r="IJ550"/>
      <c r="IK550"/>
      <c r="IL550"/>
      <c r="IM550"/>
      <c r="IN550"/>
      <c r="IO550"/>
      <c r="IP550"/>
      <c r="IQ550"/>
      <c r="IR550"/>
      <c r="IS550"/>
      <c r="IT550"/>
      <c r="IU550"/>
      <c r="IV550"/>
      <c r="IW550"/>
      <c r="IX550"/>
      <c r="IY550"/>
      <c r="IZ550"/>
      <c r="JA550"/>
      <c r="JB550"/>
      <c r="JC550"/>
      <c r="JD550"/>
      <c r="JE550"/>
      <c r="JF550"/>
      <c r="JG550"/>
      <c r="JH550"/>
      <c r="JI550"/>
      <c r="JJ550"/>
      <c r="JK550"/>
      <c r="JL550"/>
      <c r="JM550"/>
      <c r="JN550"/>
      <c r="JO550"/>
      <c r="JP550"/>
      <c r="JQ550"/>
      <c r="JR550"/>
      <c r="JS550"/>
      <c r="JT550"/>
      <c r="JU550"/>
      <c r="JV550"/>
      <c r="JW550"/>
      <c r="JX550"/>
      <c r="JY550"/>
      <c r="JZ550"/>
      <c r="KA550"/>
      <c r="KB550"/>
      <c r="KC550"/>
      <c r="KD550"/>
      <c r="KE550"/>
      <c r="KF550"/>
      <c r="KG550"/>
      <c r="KH550"/>
      <c r="KI550"/>
      <c r="KJ550"/>
      <c r="KK550"/>
      <c r="KL550"/>
      <c r="KM550"/>
      <c r="KN550"/>
      <c r="KO550"/>
      <c r="KP550"/>
      <c r="KQ550"/>
      <c r="KR550"/>
      <c r="KS550"/>
      <c r="KT550"/>
      <c r="KU550"/>
      <c r="KV550"/>
      <c r="KW550"/>
      <c r="KX550"/>
      <c r="KY550"/>
      <c r="KZ550"/>
      <c r="LA550"/>
      <c r="LB550"/>
      <c r="LC550"/>
      <c r="LD550"/>
      <c r="LE550"/>
      <c r="LF550"/>
      <c r="LG550"/>
      <c r="LH550"/>
      <c r="LI550"/>
      <c r="LJ550"/>
      <c r="LK550"/>
      <c r="LL550"/>
      <c r="LM550"/>
      <c r="LN550"/>
      <c r="LO550"/>
      <c r="LP550"/>
      <c r="LQ550"/>
      <c r="LR550"/>
      <c r="LS550"/>
      <c r="LT550"/>
      <c r="LU550"/>
      <c r="LV550"/>
      <c r="LW550"/>
      <c r="LX550"/>
      <c r="LY550"/>
      <c r="LZ550"/>
      <c r="MA550"/>
      <c r="MB550"/>
      <c r="MC550"/>
      <c r="MD550"/>
      <c r="ME550"/>
      <c r="MF550"/>
      <c r="MG550"/>
      <c r="MH550"/>
      <c r="MI550"/>
      <c r="MJ550"/>
      <c r="MK550"/>
      <c r="ML550"/>
      <c r="MM550"/>
      <c r="MN550"/>
      <c r="MO550"/>
      <c r="MP550"/>
      <c r="MQ550"/>
      <c r="MR550"/>
      <c r="MS550"/>
      <c r="MT550"/>
      <c r="MU550"/>
      <c r="MV550"/>
      <c r="MW550"/>
      <c r="MX550"/>
      <c r="MY550"/>
      <c r="MZ550"/>
      <c r="NA550"/>
      <c r="NB550"/>
      <c r="NC550"/>
      <c r="ND550"/>
      <c r="NE550"/>
      <c r="NF550"/>
      <c r="NG550"/>
      <c r="NH550"/>
      <c r="NI550"/>
      <c r="NJ550"/>
      <c r="NK550"/>
      <c r="NL550"/>
      <c r="NM550"/>
      <c r="NN550"/>
      <c r="NO550"/>
      <c r="NP550"/>
      <c r="NQ550"/>
      <c r="NR550"/>
      <c r="NS550"/>
      <c r="NT550"/>
      <c r="NU550"/>
      <c r="NV550"/>
      <c r="NW550"/>
      <c r="NX550"/>
      <c r="NY550"/>
      <c r="NZ550"/>
      <c r="OA550"/>
      <c r="OB550"/>
      <c r="OC550"/>
      <c r="OD550"/>
      <c r="OE550"/>
      <c r="OF550"/>
      <c r="OG550"/>
      <c r="OH550"/>
      <c r="OI550"/>
      <c r="OJ550"/>
      <c r="OK550"/>
      <c r="OL550"/>
      <c r="OM550"/>
      <c r="ON550"/>
      <c r="OO550"/>
      <c r="OP550"/>
      <c r="OQ550"/>
      <c r="OR550"/>
      <c r="OS550"/>
      <c r="OT550"/>
      <c r="OU550"/>
      <c r="OV550"/>
      <c r="OW550"/>
      <c r="OX550"/>
      <c r="OY550"/>
      <c r="OZ550"/>
      <c r="PA550"/>
      <c r="PB550"/>
      <c r="PC550"/>
      <c r="PD550"/>
      <c r="PE550"/>
      <c r="PF550"/>
      <c r="PG550"/>
      <c r="PH550"/>
      <c r="PI550"/>
      <c r="PJ550"/>
      <c r="PK550"/>
      <c r="PL550"/>
      <c r="PM550"/>
      <c r="PN550"/>
      <c r="PO550"/>
      <c r="PP550"/>
      <c r="PQ550"/>
      <c r="PR550"/>
      <c r="PS550"/>
      <c r="PT550"/>
      <c r="PU550"/>
      <c r="PV550"/>
      <c r="PW550"/>
      <c r="PX550"/>
      <c r="PY550"/>
      <c r="PZ550"/>
      <c r="QA550"/>
      <c r="QB550"/>
      <c r="QC550"/>
      <c r="QD550"/>
      <c r="QE550"/>
      <c r="QF550"/>
      <c r="QG550"/>
      <c r="QH550"/>
      <c r="QI550"/>
      <c r="QJ550"/>
      <c r="QK550"/>
      <c r="QL550"/>
      <c r="QM550"/>
      <c r="QN550"/>
      <c r="QO550"/>
      <c r="QP550"/>
      <c r="QQ550"/>
      <c r="QR550"/>
      <c r="QS550"/>
      <c r="QT550"/>
      <c r="QU550"/>
      <c r="QV550"/>
      <c r="QW550"/>
      <c r="QX550"/>
      <c r="QY550"/>
      <c r="QZ550"/>
      <c r="RA550"/>
      <c r="RB550"/>
      <c r="RC550"/>
      <c r="RD550"/>
      <c r="RE550"/>
      <c r="RF550"/>
      <c r="RG550"/>
      <c r="RH550"/>
      <c r="RI550"/>
      <c r="RJ550"/>
      <c r="RK550"/>
      <c r="RL550"/>
      <c r="RM550"/>
      <c r="RN550"/>
      <c r="RO550"/>
      <c r="RP550"/>
      <c r="RQ550"/>
      <c r="RR550"/>
      <c r="RS550"/>
      <c r="RT550"/>
      <c r="RU550"/>
      <c r="RV550"/>
      <c r="RW550"/>
      <c r="RX550"/>
      <c r="RY550"/>
      <c r="RZ550"/>
      <c r="SA550"/>
      <c r="SB550"/>
      <c r="SC550"/>
      <c r="SD550"/>
      <c r="SE550"/>
      <c r="SF550"/>
      <c r="SG550"/>
      <c r="SH550"/>
      <c r="SI550"/>
      <c r="SJ550"/>
      <c r="SK550"/>
      <c r="SL550"/>
      <c r="SM550"/>
      <c r="SN550"/>
      <c r="SO550"/>
      <c r="SP550"/>
    </row>
    <row r="551" spans="1:510" ht="16.5" customHeight="1" x14ac:dyDescent="0.2">
      <c r="A551" s="20">
        <v>1772</v>
      </c>
      <c r="B551" s="34" t="s">
        <v>70</v>
      </c>
      <c r="C551" s="34" t="s">
        <v>434</v>
      </c>
      <c r="D551" s="20" t="s">
        <v>51</v>
      </c>
      <c r="E551" s="20" t="s">
        <v>1345</v>
      </c>
      <c r="F551" s="22" t="s">
        <v>88</v>
      </c>
      <c r="G551" s="34" t="s">
        <v>520</v>
      </c>
      <c r="H551" s="20" t="s">
        <v>89</v>
      </c>
      <c r="I551" s="20" t="s">
        <v>27</v>
      </c>
      <c r="J551" s="35" t="s">
        <v>718</v>
      </c>
      <c r="K551" s="36"/>
      <c r="L551" s="36"/>
      <c r="M551" s="36"/>
      <c r="N551" s="36"/>
      <c r="O551" s="55">
        <v>2281313020</v>
      </c>
      <c r="P551" s="37"/>
      <c r="Q551" s="34">
        <v>1</v>
      </c>
      <c r="R551" s="38"/>
      <c r="S551" s="39" t="s">
        <v>83</v>
      </c>
      <c r="T551" s="37">
        <f t="shared" si="10"/>
        <v>2281313020</v>
      </c>
      <c r="U551" s="27" t="s">
        <v>39</v>
      </c>
      <c r="V551" s="28" t="s">
        <v>40</v>
      </c>
      <c r="W551"/>
      <c r="X551"/>
      <c r="Y551"/>
      <c r="Z551"/>
      <c r="AA551"/>
      <c r="AB551"/>
      <c r="AC551"/>
      <c r="AD551"/>
      <c r="AE551"/>
      <c r="AF551"/>
      <c r="AG551"/>
      <c r="AH551"/>
      <c r="AI551"/>
      <c r="AJ551"/>
      <c r="AK551"/>
      <c r="AL551"/>
      <c r="AM551"/>
      <c r="AN551"/>
      <c r="AO551"/>
      <c r="AP551"/>
      <c r="AQ551"/>
      <c r="AR551"/>
      <c r="AS551"/>
      <c r="AT551"/>
      <c r="AU551"/>
      <c r="AV551"/>
      <c r="AW551"/>
      <c r="AX551"/>
      <c r="AY551"/>
      <c r="AZ551"/>
      <c r="BA551"/>
      <c r="BB551"/>
      <c r="BC551"/>
      <c r="BD551"/>
      <c r="BE551"/>
      <c r="BF551"/>
      <c r="BG551"/>
      <c r="BH551"/>
      <c r="BI551"/>
      <c r="BJ551"/>
      <c r="BK551"/>
      <c r="BL551"/>
      <c r="BM551"/>
      <c r="BN551"/>
      <c r="BO551"/>
      <c r="BP551"/>
      <c r="BQ551"/>
      <c r="BR551"/>
      <c r="BS551"/>
      <c r="BT551"/>
      <c r="BU551"/>
      <c r="BV551"/>
      <c r="BW551"/>
      <c r="BX551"/>
      <c r="BY551"/>
      <c r="BZ551"/>
      <c r="CA551"/>
      <c r="CB551"/>
      <c r="CC551"/>
      <c r="CD551"/>
      <c r="CE551"/>
      <c r="CF551"/>
      <c r="CG551"/>
      <c r="CH551"/>
      <c r="CI551"/>
      <c r="CJ551"/>
      <c r="CK551"/>
      <c r="CL551"/>
      <c r="CM551"/>
      <c r="CN551"/>
      <c r="CO551"/>
      <c r="CP551"/>
      <c r="CQ551"/>
      <c r="CR551"/>
      <c r="CS551"/>
      <c r="CT551"/>
      <c r="CU551"/>
      <c r="CV551"/>
      <c r="CW551"/>
      <c r="CX551"/>
      <c r="CY551"/>
      <c r="CZ551"/>
      <c r="DA551"/>
      <c r="DB551"/>
      <c r="DC551"/>
      <c r="DD551"/>
      <c r="DE551"/>
      <c r="DF551"/>
      <c r="DG551"/>
      <c r="DH551"/>
      <c r="DI551"/>
      <c r="DJ551"/>
      <c r="DK551"/>
      <c r="DL551"/>
      <c r="DM551"/>
      <c r="DN551"/>
      <c r="DO551"/>
      <c r="DP551"/>
      <c r="DQ551"/>
      <c r="DR551"/>
      <c r="DS551"/>
      <c r="DT551"/>
      <c r="DU551"/>
      <c r="DV551"/>
      <c r="DW551"/>
      <c r="DX551"/>
      <c r="DY551"/>
      <c r="DZ551"/>
      <c r="EA551"/>
      <c r="EB551"/>
      <c r="EC551"/>
      <c r="ED551"/>
      <c r="EE551"/>
      <c r="EF551"/>
      <c r="EG551"/>
      <c r="EH551"/>
      <c r="EI551"/>
      <c r="EJ551"/>
      <c r="EK551"/>
      <c r="EL551"/>
      <c r="EM551"/>
      <c r="EN551"/>
      <c r="EO551"/>
      <c r="EP551"/>
      <c r="EQ551"/>
      <c r="ER551"/>
      <c r="ES551"/>
      <c r="ET551"/>
      <c r="EU551"/>
      <c r="EV551"/>
      <c r="EW551"/>
      <c r="EX551"/>
      <c r="EY551"/>
      <c r="EZ551"/>
      <c r="FA551"/>
      <c r="FB551"/>
      <c r="FC551"/>
      <c r="FD551"/>
      <c r="FE551"/>
      <c r="FF551"/>
      <c r="FG551"/>
      <c r="FH551"/>
      <c r="FI551"/>
      <c r="FJ551"/>
      <c r="FK551"/>
      <c r="FL551"/>
      <c r="FM551"/>
      <c r="FN551"/>
      <c r="FO551"/>
      <c r="FP551"/>
      <c r="FQ551"/>
      <c r="FR551"/>
      <c r="FS551"/>
      <c r="FT551"/>
      <c r="FU551"/>
      <c r="FV551"/>
      <c r="FW551"/>
      <c r="FX551"/>
      <c r="FY551"/>
      <c r="FZ551"/>
      <c r="GA551"/>
      <c r="GB551"/>
      <c r="GC551"/>
      <c r="GD551"/>
      <c r="GE551"/>
      <c r="GF551"/>
      <c r="GG551"/>
      <c r="GH551"/>
      <c r="GI551"/>
      <c r="GJ551"/>
      <c r="GK551"/>
      <c r="GL551"/>
      <c r="GM551"/>
      <c r="GN551"/>
      <c r="GO551"/>
      <c r="GP551"/>
      <c r="GQ551"/>
      <c r="GR551"/>
      <c r="GS551"/>
      <c r="GT551"/>
      <c r="GU551"/>
      <c r="GV551"/>
      <c r="GW551"/>
      <c r="GX551"/>
      <c r="GY551"/>
      <c r="GZ551"/>
      <c r="HA551"/>
      <c r="HB551"/>
      <c r="HC551"/>
      <c r="HD551"/>
      <c r="HE551"/>
      <c r="HF551"/>
      <c r="HG551"/>
      <c r="HH551"/>
      <c r="HI551"/>
      <c r="HJ551"/>
      <c r="HK551"/>
      <c r="HL551"/>
      <c r="HM551"/>
      <c r="HN551"/>
      <c r="HO551"/>
      <c r="HP551"/>
      <c r="HQ551"/>
      <c r="HR551"/>
      <c r="HS551"/>
      <c r="HT551"/>
      <c r="HU551"/>
      <c r="HV551"/>
      <c r="HW551"/>
      <c r="HX551"/>
      <c r="HY551"/>
      <c r="HZ551"/>
      <c r="IA551"/>
      <c r="IB551"/>
      <c r="IC551"/>
      <c r="ID551"/>
      <c r="IE551"/>
      <c r="IF551"/>
      <c r="IG551"/>
      <c r="IH551"/>
      <c r="II551"/>
      <c r="IJ551"/>
      <c r="IK551"/>
      <c r="IL551"/>
      <c r="IM551"/>
      <c r="IN551"/>
      <c r="IO551"/>
      <c r="IP551"/>
      <c r="IQ551"/>
      <c r="IR551"/>
      <c r="IS551"/>
      <c r="IT551"/>
      <c r="IU551"/>
      <c r="IV551"/>
      <c r="IW551"/>
      <c r="IX551"/>
      <c r="IY551"/>
      <c r="IZ551"/>
      <c r="JA551"/>
      <c r="JB551"/>
      <c r="JC551"/>
      <c r="JD551"/>
      <c r="JE551"/>
      <c r="JF551"/>
      <c r="JG551"/>
      <c r="JH551"/>
      <c r="JI551"/>
      <c r="JJ551"/>
      <c r="JK551"/>
      <c r="JL551"/>
      <c r="JM551"/>
      <c r="JN551"/>
      <c r="JO551"/>
      <c r="JP551"/>
      <c r="JQ551"/>
      <c r="JR551"/>
      <c r="JS551"/>
      <c r="JT551"/>
      <c r="JU551"/>
      <c r="JV551"/>
      <c r="JW551"/>
      <c r="JX551"/>
      <c r="JY551"/>
      <c r="JZ551"/>
      <c r="KA551"/>
      <c r="KB551"/>
      <c r="KC551"/>
      <c r="KD551"/>
      <c r="KE551"/>
      <c r="KF551"/>
      <c r="KG551"/>
      <c r="KH551"/>
      <c r="KI551"/>
      <c r="KJ551"/>
      <c r="KK551"/>
      <c r="KL551"/>
      <c r="KM551"/>
      <c r="KN551"/>
      <c r="KO551"/>
      <c r="KP551"/>
      <c r="KQ551"/>
      <c r="KR551"/>
      <c r="KS551"/>
      <c r="KT551"/>
      <c r="KU551"/>
      <c r="KV551"/>
      <c r="KW551"/>
      <c r="KX551"/>
      <c r="KY551"/>
      <c r="KZ551"/>
      <c r="LA551"/>
      <c r="LB551"/>
      <c r="LC551"/>
      <c r="LD551"/>
      <c r="LE551"/>
      <c r="LF551"/>
      <c r="LG551"/>
      <c r="LH551"/>
      <c r="LI551"/>
      <c r="LJ551"/>
      <c r="LK551"/>
      <c r="LL551"/>
      <c r="LM551"/>
      <c r="LN551"/>
      <c r="LO551"/>
      <c r="LP551"/>
      <c r="LQ551"/>
      <c r="LR551"/>
      <c r="LS551"/>
      <c r="LT551"/>
      <c r="LU551"/>
      <c r="LV551"/>
      <c r="LW551"/>
      <c r="LX551"/>
      <c r="LY551"/>
      <c r="LZ551"/>
      <c r="MA551"/>
      <c r="MB551"/>
      <c r="MC551"/>
      <c r="MD551"/>
      <c r="ME551"/>
      <c r="MF551"/>
      <c r="MG551"/>
      <c r="MH551"/>
      <c r="MI551"/>
      <c r="MJ551"/>
      <c r="MK551"/>
      <c r="ML551"/>
      <c r="MM551"/>
      <c r="MN551"/>
      <c r="MO551"/>
      <c r="MP551"/>
      <c r="MQ551"/>
      <c r="MR551"/>
      <c r="MS551"/>
      <c r="MT551"/>
      <c r="MU551"/>
      <c r="MV551"/>
      <c r="MW551"/>
      <c r="MX551"/>
      <c r="MY551"/>
      <c r="MZ551"/>
      <c r="NA551"/>
      <c r="NB551"/>
      <c r="NC551"/>
      <c r="ND551"/>
      <c r="NE551"/>
      <c r="NF551"/>
      <c r="NG551"/>
      <c r="NH551"/>
      <c r="NI551"/>
      <c r="NJ551"/>
      <c r="NK551"/>
      <c r="NL551"/>
      <c r="NM551"/>
      <c r="NN551"/>
      <c r="NO551"/>
      <c r="NP551"/>
      <c r="NQ551"/>
      <c r="NR551"/>
      <c r="NS551"/>
      <c r="NT551"/>
      <c r="NU551"/>
      <c r="NV551"/>
      <c r="NW551"/>
      <c r="NX551"/>
      <c r="NY551"/>
      <c r="NZ551"/>
      <c r="OA551"/>
      <c r="OB551"/>
      <c r="OC551"/>
      <c r="OD551"/>
      <c r="OE551"/>
      <c r="OF551"/>
      <c r="OG551"/>
      <c r="OH551"/>
      <c r="OI551"/>
      <c r="OJ551"/>
      <c r="OK551"/>
      <c r="OL551"/>
      <c r="OM551"/>
      <c r="ON551"/>
      <c r="OO551"/>
      <c r="OP551"/>
      <c r="OQ551"/>
      <c r="OR551"/>
      <c r="OS551"/>
      <c r="OT551"/>
      <c r="OU551"/>
      <c r="OV551"/>
      <c r="OW551"/>
      <c r="OX551"/>
      <c r="OY551"/>
      <c r="OZ551"/>
      <c r="PA551"/>
      <c r="PB551"/>
      <c r="PC551"/>
      <c r="PD551"/>
      <c r="PE551"/>
      <c r="PF551"/>
      <c r="PG551"/>
      <c r="PH551"/>
      <c r="PI551"/>
      <c r="PJ551"/>
      <c r="PK551"/>
      <c r="PL551"/>
      <c r="PM551"/>
      <c r="PN551"/>
      <c r="PO551"/>
      <c r="PP551"/>
      <c r="PQ551"/>
      <c r="PR551"/>
      <c r="PS551"/>
      <c r="PT551"/>
      <c r="PU551"/>
      <c r="PV551"/>
      <c r="PW551"/>
      <c r="PX551"/>
      <c r="PY551"/>
      <c r="PZ551"/>
      <c r="QA551"/>
      <c r="QB551"/>
      <c r="QC551"/>
      <c r="QD551"/>
      <c r="QE551"/>
      <c r="QF551"/>
      <c r="QG551"/>
      <c r="QH551"/>
      <c r="QI551"/>
      <c r="QJ551"/>
      <c r="QK551"/>
      <c r="QL551"/>
      <c r="QM551"/>
      <c r="QN551"/>
      <c r="QO551"/>
      <c r="QP551"/>
      <c r="QQ551"/>
      <c r="QR551"/>
      <c r="QS551"/>
      <c r="QT551"/>
      <c r="QU551"/>
      <c r="QV551"/>
      <c r="QW551"/>
      <c r="QX551"/>
      <c r="QY551"/>
      <c r="QZ551"/>
      <c r="RA551"/>
      <c r="RB551"/>
      <c r="RC551"/>
      <c r="RD551"/>
      <c r="RE551"/>
      <c r="RF551"/>
      <c r="RG551"/>
      <c r="RH551"/>
      <c r="RI551"/>
      <c r="RJ551"/>
      <c r="RK551"/>
      <c r="RL551"/>
      <c r="RM551"/>
      <c r="RN551"/>
      <c r="RO551"/>
      <c r="RP551"/>
      <c r="RQ551"/>
      <c r="RR551"/>
      <c r="RS551"/>
      <c r="RT551"/>
      <c r="RU551"/>
      <c r="RV551"/>
      <c r="RW551"/>
      <c r="RX551"/>
      <c r="RY551"/>
      <c r="RZ551"/>
      <c r="SA551"/>
      <c r="SB551"/>
      <c r="SC551"/>
      <c r="SD551"/>
      <c r="SE551"/>
      <c r="SF551"/>
      <c r="SG551"/>
      <c r="SH551"/>
      <c r="SI551"/>
      <c r="SJ551"/>
      <c r="SK551"/>
      <c r="SL551"/>
      <c r="SM551"/>
      <c r="SN551"/>
      <c r="SO551"/>
      <c r="SP551"/>
    </row>
    <row r="552" spans="1:510" ht="16.5" customHeight="1" x14ac:dyDescent="0.2">
      <c r="A552" s="20">
        <v>1773</v>
      </c>
      <c r="B552" s="34" t="s">
        <v>70</v>
      </c>
      <c r="C552" s="34" t="s">
        <v>434</v>
      </c>
      <c r="D552" s="20" t="s">
        <v>51</v>
      </c>
      <c r="E552" s="20" t="s">
        <v>1345</v>
      </c>
      <c r="F552" s="22" t="s">
        <v>88</v>
      </c>
      <c r="G552" s="34" t="s">
        <v>520</v>
      </c>
      <c r="H552" s="20" t="s">
        <v>89</v>
      </c>
      <c r="I552" s="20" t="s">
        <v>27</v>
      </c>
      <c r="J552" s="35" t="s">
        <v>719</v>
      </c>
      <c r="K552" s="36"/>
      <c r="L552" s="36"/>
      <c r="M552" s="36"/>
      <c r="N552" s="36"/>
      <c r="O552" s="55">
        <v>693591516</v>
      </c>
      <c r="P552" s="37"/>
      <c r="Q552" s="34">
        <v>1</v>
      </c>
      <c r="R552" s="38"/>
      <c r="S552" s="39" t="s">
        <v>83</v>
      </c>
      <c r="T552" s="37">
        <f t="shared" si="10"/>
        <v>693591516</v>
      </c>
      <c r="U552" s="27" t="s">
        <v>39</v>
      </c>
      <c r="V552" s="28" t="s">
        <v>40</v>
      </c>
      <c r="W552"/>
      <c r="X552"/>
      <c r="Y552"/>
      <c r="Z552"/>
      <c r="AA552"/>
      <c r="AB552"/>
      <c r="AC552"/>
      <c r="AD552"/>
      <c r="AE552"/>
      <c r="AF552"/>
      <c r="AG552"/>
      <c r="AH552"/>
      <c r="AI552"/>
      <c r="AJ552"/>
      <c r="AK552"/>
      <c r="AL552"/>
      <c r="AM552"/>
      <c r="AN552"/>
      <c r="AO552"/>
      <c r="AP552"/>
      <c r="AQ552"/>
      <c r="AR552"/>
      <c r="AS552"/>
      <c r="AT552"/>
      <c r="AU552"/>
      <c r="AV552"/>
      <c r="AW552"/>
      <c r="AX552"/>
      <c r="AY552"/>
      <c r="AZ552"/>
      <c r="BA552"/>
      <c r="BB552"/>
      <c r="BC552"/>
      <c r="BD552"/>
      <c r="BE552"/>
      <c r="BF552"/>
      <c r="BG552"/>
      <c r="BH552"/>
      <c r="BI552"/>
      <c r="BJ552"/>
      <c r="BK552"/>
      <c r="BL552"/>
      <c r="BM552"/>
      <c r="BN552"/>
      <c r="BO552"/>
      <c r="BP552"/>
      <c r="BQ552"/>
      <c r="BR552"/>
      <c r="BS552"/>
      <c r="BT552"/>
      <c r="BU552"/>
      <c r="BV552"/>
      <c r="BW552"/>
      <c r="BX552"/>
      <c r="BY552"/>
      <c r="BZ552"/>
      <c r="CA552"/>
      <c r="CB552"/>
      <c r="CC552"/>
      <c r="CD552"/>
      <c r="CE552"/>
      <c r="CF552"/>
      <c r="CG552"/>
      <c r="CH552"/>
      <c r="CI552"/>
      <c r="CJ552"/>
      <c r="CK552"/>
      <c r="CL552"/>
      <c r="CM552"/>
      <c r="CN552"/>
      <c r="CO552"/>
      <c r="CP552"/>
      <c r="CQ552"/>
      <c r="CR552"/>
      <c r="CS552"/>
      <c r="CT552"/>
      <c r="CU552"/>
      <c r="CV552"/>
      <c r="CW552"/>
      <c r="CX552"/>
      <c r="CY552"/>
      <c r="CZ552"/>
      <c r="DA552"/>
      <c r="DB552"/>
      <c r="DC552"/>
      <c r="DD552"/>
      <c r="DE552"/>
      <c r="DF552"/>
      <c r="DG552"/>
      <c r="DH552"/>
      <c r="DI552"/>
      <c r="DJ552"/>
      <c r="DK552"/>
      <c r="DL552"/>
      <c r="DM552"/>
      <c r="DN552"/>
      <c r="DO552"/>
      <c r="DP552"/>
      <c r="DQ552"/>
      <c r="DR552"/>
      <c r="DS552"/>
      <c r="DT552"/>
      <c r="DU552"/>
      <c r="DV552"/>
      <c r="DW552"/>
      <c r="DX552"/>
      <c r="DY552"/>
      <c r="DZ552"/>
      <c r="EA552"/>
      <c r="EB552"/>
      <c r="EC552"/>
      <c r="ED552"/>
      <c r="EE552"/>
      <c r="EF552"/>
      <c r="EG552"/>
      <c r="EH552"/>
      <c r="EI552"/>
      <c r="EJ552"/>
      <c r="EK552"/>
      <c r="EL552"/>
      <c r="EM552"/>
      <c r="EN552"/>
      <c r="EO552"/>
      <c r="EP552"/>
      <c r="EQ552"/>
      <c r="ER552"/>
      <c r="ES552"/>
      <c r="ET552"/>
      <c r="EU552"/>
      <c r="EV552"/>
      <c r="EW552"/>
      <c r="EX552"/>
      <c r="EY552"/>
      <c r="EZ552"/>
      <c r="FA552"/>
      <c r="FB552"/>
      <c r="FC552"/>
      <c r="FD552"/>
      <c r="FE552"/>
      <c r="FF552"/>
      <c r="FG552"/>
      <c r="FH552"/>
      <c r="FI552"/>
      <c r="FJ552"/>
      <c r="FK552"/>
      <c r="FL552"/>
      <c r="FM552"/>
      <c r="FN552"/>
      <c r="FO552"/>
      <c r="FP552"/>
      <c r="FQ552"/>
      <c r="FR552"/>
      <c r="FS552"/>
      <c r="FT552"/>
      <c r="FU552"/>
      <c r="FV552"/>
      <c r="FW552"/>
      <c r="FX552"/>
      <c r="FY552"/>
      <c r="FZ552"/>
      <c r="GA552"/>
      <c r="GB552"/>
      <c r="GC552"/>
      <c r="GD552"/>
      <c r="GE552"/>
      <c r="GF552"/>
      <c r="GG552"/>
      <c r="GH552"/>
      <c r="GI552"/>
      <c r="GJ552"/>
      <c r="GK552"/>
      <c r="GL552"/>
      <c r="GM552"/>
      <c r="GN552"/>
      <c r="GO552"/>
      <c r="GP552"/>
      <c r="GQ552"/>
      <c r="GR552"/>
      <c r="GS552"/>
      <c r="GT552"/>
      <c r="GU552"/>
      <c r="GV552"/>
      <c r="GW552"/>
      <c r="GX552"/>
      <c r="GY552"/>
      <c r="GZ552"/>
      <c r="HA552"/>
      <c r="HB552"/>
      <c r="HC552"/>
      <c r="HD552"/>
      <c r="HE552"/>
      <c r="HF552"/>
      <c r="HG552"/>
      <c r="HH552"/>
      <c r="HI552"/>
      <c r="HJ552"/>
      <c r="HK552"/>
      <c r="HL552"/>
      <c r="HM552"/>
      <c r="HN552"/>
      <c r="HO552"/>
      <c r="HP552"/>
      <c r="HQ552"/>
      <c r="HR552"/>
      <c r="HS552"/>
      <c r="HT552"/>
      <c r="HU552"/>
      <c r="HV552"/>
      <c r="HW552"/>
      <c r="HX552"/>
      <c r="HY552"/>
      <c r="HZ552"/>
      <c r="IA552"/>
      <c r="IB552"/>
      <c r="IC552"/>
      <c r="ID552"/>
      <c r="IE552"/>
      <c r="IF552"/>
      <c r="IG552"/>
      <c r="IH552"/>
      <c r="II552"/>
      <c r="IJ552"/>
      <c r="IK552"/>
      <c r="IL552"/>
      <c r="IM552"/>
      <c r="IN552"/>
      <c r="IO552"/>
      <c r="IP552"/>
      <c r="IQ552"/>
      <c r="IR552"/>
      <c r="IS552"/>
      <c r="IT552"/>
      <c r="IU552"/>
      <c r="IV552"/>
      <c r="IW552"/>
      <c r="IX552"/>
      <c r="IY552"/>
      <c r="IZ552"/>
      <c r="JA552"/>
      <c r="JB552"/>
      <c r="JC552"/>
      <c r="JD552"/>
      <c r="JE552"/>
      <c r="JF552"/>
      <c r="JG552"/>
      <c r="JH552"/>
      <c r="JI552"/>
      <c r="JJ552"/>
      <c r="JK552"/>
      <c r="JL552"/>
      <c r="JM552"/>
      <c r="JN552"/>
      <c r="JO552"/>
      <c r="JP552"/>
      <c r="JQ552"/>
      <c r="JR552"/>
      <c r="JS552"/>
      <c r="JT552"/>
      <c r="JU552"/>
      <c r="JV552"/>
      <c r="JW552"/>
      <c r="JX552"/>
      <c r="JY552"/>
      <c r="JZ552"/>
      <c r="KA552"/>
      <c r="KB552"/>
      <c r="KC552"/>
      <c r="KD552"/>
      <c r="KE552"/>
      <c r="KF552"/>
      <c r="KG552"/>
      <c r="KH552"/>
      <c r="KI552"/>
      <c r="KJ552"/>
      <c r="KK552"/>
      <c r="KL552"/>
      <c r="KM552"/>
      <c r="KN552"/>
      <c r="KO552"/>
      <c r="KP552"/>
      <c r="KQ552"/>
      <c r="KR552"/>
      <c r="KS552"/>
      <c r="KT552"/>
      <c r="KU552"/>
      <c r="KV552"/>
      <c r="KW552"/>
      <c r="KX552"/>
      <c r="KY552"/>
      <c r="KZ552"/>
      <c r="LA552"/>
      <c r="LB552"/>
      <c r="LC552"/>
      <c r="LD552"/>
      <c r="LE552"/>
      <c r="LF552"/>
      <c r="LG552"/>
      <c r="LH552"/>
      <c r="LI552"/>
      <c r="LJ552"/>
      <c r="LK552"/>
      <c r="LL552"/>
      <c r="LM552"/>
      <c r="LN552"/>
      <c r="LO552"/>
      <c r="LP552"/>
      <c r="LQ552"/>
      <c r="LR552"/>
      <c r="LS552"/>
      <c r="LT552"/>
      <c r="LU552"/>
      <c r="LV552"/>
      <c r="LW552"/>
      <c r="LX552"/>
      <c r="LY552"/>
      <c r="LZ552"/>
      <c r="MA552"/>
      <c r="MB552"/>
      <c r="MC552"/>
      <c r="MD552"/>
      <c r="ME552"/>
      <c r="MF552"/>
      <c r="MG552"/>
      <c r="MH552"/>
      <c r="MI552"/>
      <c r="MJ552"/>
      <c r="MK552"/>
      <c r="ML552"/>
      <c r="MM552"/>
      <c r="MN552"/>
      <c r="MO552"/>
      <c r="MP552"/>
      <c r="MQ552"/>
      <c r="MR552"/>
      <c r="MS552"/>
      <c r="MT552"/>
      <c r="MU552"/>
      <c r="MV552"/>
      <c r="MW552"/>
      <c r="MX552"/>
      <c r="MY552"/>
      <c r="MZ552"/>
      <c r="NA552"/>
      <c r="NB552"/>
      <c r="NC552"/>
      <c r="ND552"/>
      <c r="NE552"/>
      <c r="NF552"/>
      <c r="NG552"/>
      <c r="NH552"/>
      <c r="NI552"/>
      <c r="NJ552"/>
      <c r="NK552"/>
      <c r="NL552"/>
      <c r="NM552"/>
      <c r="NN552"/>
      <c r="NO552"/>
      <c r="NP552"/>
      <c r="NQ552"/>
      <c r="NR552"/>
      <c r="NS552"/>
      <c r="NT552"/>
      <c r="NU552"/>
      <c r="NV552"/>
      <c r="NW552"/>
      <c r="NX552"/>
      <c r="NY552"/>
      <c r="NZ552"/>
      <c r="OA552"/>
      <c r="OB552"/>
      <c r="OC552"/>
      <c r="OD552"/>
      <c r="OE552"/>
      <c r="OF552"/>
      <c r="OG552"/>
      <c r="OH552"/>
      <c r="OI552"/>
      <c r="OJ552"/>
      <c r="OK552"/>
      <c r="OL552"/>
      <c r="OM552"/>
      <c r="ON552"/>
      <c r="OO552"/>
      <c r="OP552"/>
      <c r="OQ552"/>
      <c r="OR552"/>
      <c r="OS552"/>
      <c r="OT552"/>
      <c r="OU552"/>
      <c r="OV552"/>
      <c r="OW552"/>
      <c r="OX552"/>
      <c r="OY552"/>
      <c r="OZ552"/>
      <c r="PA552"/>
      <c r="PB552"/>
      <c r="PC552"/>
      <c r="PD552"/>
      <c r="PE552"/>
      <c r="PF552"/>
      <c r="PG552"/>
      <c r="PH552"/>
      <c r="PI552"/>
      <c r="PJ552"/>
      <c r="PK552"/>
      <c r="PL552"/>
      <c r="PM552"/>
      <c r="PN552"/>
      <c r="PO552"/>
      <c r="PP552"/>
      <c r="PQ552"/>
      <c r="PR552"/>
      <c r="PS552"/>
      <c r="PT552"/>
      <c r="PU552"/>
      <c r="PV552"/>
      <c r="PW552"/>
      <c r="PX552"/>
      <c r="PY552"/>
      <c r="PZ552"/>
      <c r="QA552"/>
      <c r="QB552"/>
      <c r="QC552"/>
      <c r="QD552"/>
      <c r="QE552"/>
      <c r="QF552"/>
      <c r="QG552"/>
      <c r="QH552"/>
      <c r="QI552"/>
      <c r="QJ552"/>
      <c r="QK552"/>
      <c r="QL552"/>
      <c r="QM552"/>
      <c r="QN552"/>
      <c r="QO552"/>
      <c r="QP552"/>
      <c r="QQ552"/>
      <c r="QR552"/>
      <c r="QS552"/>
      <c r="QT552"/>
      <c r="QU552"/>
      <c r="QV552"/>
      <c r="QW552"/>
      <c r="QX552"/>
      <c r="QY552"/>
      <c r="QZ552"/>
      <c r="RA552"/>
      <c r="RB552"/>
      <c r="RC552"/>
      <c r="RD552"/>
      <c r="RE552"/>
      <c r="RF552"/>
      <c r="RG552"/>
      <c r="RH552"/>
      <c r="RI552"/>
      <c r="RJ552"/>
      <c r="RK552"/>
      <c r="RL552"/>
      <c r="RM552"/>
      <c r="RN552"/>
      <c r="RO552"/>
      <c r="RP552"/>
      <c r="RQ552"/>
      <c r="RR552"/>
      <c r="RS552"/>
      <c r="RT552"/>
      <c r="RU552"/>
      <c r="RV552"/>
      <c r="RW552"/>
      <c r="RX552"/>
      <c r="RY552"/>
      <c r="RZ552"/>
      <c r="SA552"/>
      <c r="SB552"/>
      <c r="SC552"/>
      <c r="SD552"/>
      <c r="SE552"/>
      <c r="SF552"/>
      <c r="SG552"/>
      <c r="SH552"/>
      <c r="SI552"/>
      <c r="SJ552"/>
      <c r="SK552"/>
      <c r="SL552"/>
      <c r="SM552"/>
      <c r="SN552"/>
      <c r="SO552"/>
      <c r="SP552"/>
    </row>
    <row r="553" spans="1:510" ht="16.5" customHeight="1" x14ac:dyDescent="0.2">
      <c r="A553" s="20">
        <v>1774</v>
      </c>
      <c r="B553" s="34" t="s">
        <v>70</v>
      </c>
      <c r="C553" s="34" t="s">
        <v>97</v>
      </c>
      <c r="D553" s="20" t="s">
        <v>51</v>
      </c>
      <c r="E553" s="20" t="s">
        <v>1345</v>
      </c>
      <c r="F553" s="22" t="s">
        <v>88</v>
      </c>
      <c r="G553" s="34" t="s">
        <v>42</v>
      </c>
      <c r="H553" s="20" t="s">
        <v>89</v>
      </c>
      <c r="I553" s="20" t="s">
        <v>27</v>
      </c>
      <c r="J553" s="35" t="s">
        <v>720</v>
      </c>
      <c r="K553" s="36"/>
      <c r="L553" s="36"/>
      <c r="M553" s="36"/>
      <c r="N553" s="36"/>
      <c r="O553" s="55">
        <v>7000000000</v>
      </c>
      <c r="P553" s="37"/>
      <c r="Q553" s="34">
        <v>1</v>
      </c>
      <c r="R553" s="38"/>
      <c r="S553" s="39" t="s">
        <v>36</v>
      </c>
      <c r="T553" s="37">
        <f t="shared" si="10"/>
        <v>7000000000</v>
      </c>
      <c r="U553" s="27" t="s">
        <v>39</v>
      </c>
      <c r="V553" s="28" t="s">
        <v>40</v>
      </c>
      <c r="W553"/>
      <c r="X553"/>
      <c r="Y553"/>
      <c r="Z553"/>
      <c r="AA553"/>
      <c r="AB553"/>
      <c r="AC553"/>
      <c r="AD553"/>
      <c r="AE553"/>
      <c r="AF553"/>
      <c r="AG553"/>
      <c r="AH553"/>
      <c r="AI553"/>
      <c r="AJ553"/>
      <c r="AK553"/>
      <c r="AL553"/>
      <c r="AM553"/>
      <c r="AN553"/>
      <c r="AO553"/>
      <c r="AP553"/>
      <c r="AQ553"/>
      <c r="AR553"/>
      <c r="AS553"/>
      <c r="AT553"/>
      <c r="AU553"/>
      <c r="AV553"/>
      <c r="AW553"/>
      <c r="AX553"/>
      <c r="AY553"/>
      <c r="AZ553"/>
      <c r="BA553"/>
      <c r="BB553"/>
      <c r="BC553"/>
      <c r="BD553"/>
      <c r="BE553"/>
      <c r="BF553"/>
      <c r="BG553"/>
      <c r="BH553"/>
      <c r="BI553"/>
      <c r="BJ553"/>
      <c r="BK553"/>
      <c r="BL553"/>
      <c r="BM553"/>
      <c r="BN553"/>
      <c r="BO553"/>
      <c r="BP553"/>
      <c r="BQ553"/>
      <c r="BR553"/>
      <c r="BS553"/>
      <c r="BT553"/>
      <c r="BU553"/>
      <c r="BV553"/>
      <c r="BW553"/>
      <c r="BX553"/>
      <c r="BY553"/>
      <c r="BZ553"/>
      <c r="CA553"/>
      <c r="CB553"/>
      <c r="CC553"/>
      <c r="CD553"/>
      <c r="CE553"/>
      <c r="CF553"/>
      <c r="CG553"/>
      <c r="CH553"/>
      <c r="CI553"/>
      <c r="CJ553"/>
      <c r="CK553"/>
      <c r="CL553"/>
      <c r="CM553"/>
      <c r="CN553"/>
      <c r="CO553"/>
      <c r="CP553"/>
      <c r="CQ553"/>
      <c r="CR553"/>
      <c r="CS553"/>
      <c r="CT553"/>
      <c r="CU553"/>
      <c r="CV553"/>
      <c r="CW553"/>
      <c r="CX553"/>
      <c r="CY553"/>
      <c r="CZ553"/>
      <c r="DA553"/>
      <c r="DB553"/>
      <c r="DC553"/>
      <c r="DD553"/>
      <c r="DE553"/>
      <c r="DF553"/>
      <c r="DG553"/>
      <c r="DH553"/>
      <c r="DI553"/>
      <c r="DJ553"/>
      <c r="DK553"/>
      <c r="DL553"/>
      <c r="DM553"/>
      <c r="DN553"/>
      <c r="DO553"/>
      <c r="DP553"/>
      <c r="DQ553"/>
      <c r="DR553"/>
      <c r="DS553"/>
      <c r="DT553"/>
      <c r="DU553"/>
      <c r="DV553"/>
      <c r="DW553"/>
      <c r="DX553"/>
      <c r="DY553"/>
      <c r="DZ553"/>
      <c r="EA553"/>
      <c r="EB553"/>
      <c r="EC553"/>
      <c r="ED553"/>
      <c r="EE553"/>
      <c r="EF553"/>
      <c r="EG553"/>
      <c r="EH553"/>
      <c r="EI553"/>
      <c r="EJ553"/>
      <c r="EK553"/>
      <c r="EL553"/>
      <c r="EM553"/>
      <c r="EN553"/>
      <c r="EO553"/>
      <c r="EP553"/>
      <c r="EQ553"/>
      <c r="ER553"/>
      <c r="ES553"/>
      <c r="ET553"/>
      <c r="EU553"/>
      <c r="EV553"/>
      <c r="EW553"/>
      <c r="EX553"/>
      <c r="EY553"/>
      <c r="EZ553"/>
      <c r="FA553"/>
      <c r="FB553"/>
      <c r="FC553"/>
      <c r="FD553"/>
      <c r="FE553"/>
      <c r="FF553"/>
      <c r="FG553"/>
      <c r="FH553"/>
      <c r="FI553"/>
      <c r="FJ553"/>
      <c r="FK553"/>
      <c r="FL553"/>
      <c r="FM553"/>
      <c r="FN553"/>
      <c r="FO553"/>
      <c r="FP553"/>
      <c r="FQ553"/>
      <c r="FR553"/>
      <c r="FS553"/>
      <c r="FT553"/>
      <c r="FU553"/>
      <c r="FV553"/>
      <c r="FW553"/>
      <c r="FX553"/>
      <c r="FY553"/>
      <c r="FZ553"/>
      <c r="GA553"/>
      <c r="GB553"/>
      <c r="GC553"/>
      <c r="GD553"/>
      <c r="GE553"/>
      <c r="GF553"/>
      <c r="GG553"/>
      <c r="GH553"/>
      <c r="GI553"/>
      <c r="GJ553"/>
      <c r="GK553"/>
      <c r="GL553"/>
      <c r="GM553"/>
      <c r="GN553"/>
      <c r="GO553"/>
      <c r="GP553"/>
      <c r="GQ553"/>
      <c r="GR553"/>
      <c r="GS553"/>
      <c r="GT553"/>
      <c r="GU553"/>
      <c r="GV553"/>
      <c r="GW553"/>
      <c r="GX553"/>
      <c r="GY553"/>
      <c r="GZ553"/>
      <c r="HA553"/>
      <c r="HB553"/>
      <c r="HC553"/>
      <c r="HD553"/>
      <c r="HE553"/>
      <c r="HF553"/>
      <c r="HG553"/>
      <c r="HH553"/>
      <c r="HI553"/>
      <c r="HJ553"/>
      <c r="HK553"/>
      <c r="HL553"/>
      <c r="HM553"/>
      <c r="HN553"/>
      <c r="HO553"/>
      <c r="HP553"/>
      <c r="HQ553"/>
      <c r="HR553"/>
      <c r="HS553"/>
      <c r="HT553"/>
      <c r="HU553"/>
      <c r="HV553"/>
      <c r="HW553"/>
      <c r="HX553"/>
      <c r="HY553"/>
      <c r="HZ553"/>
      <c r="IA553"/>
      <c r="IB553"/>
      <c r="IC553"/>
      <c r="ID553"/>
      <c r="IE553"/>
      <c r="IF553"/>
      <c r="IG553"/>
      <c r="IH553"/>
      <c r="II553"/>
      <c r="IJ553"/>
      <c r="IK553"/>
      <c r="IL553"/>
      <c r="IM553"/>
      <c r="IN553"/>
      <c r="IO553"/>
      <c r="IP553"/>
      <c r="IQ553"/>
      <c r="IR553"/>
      <c r="IS553"/>
      <c r="IT553"/>
      <c r="IU553"/>
      <c r="IV553"/>
      <c r="IW553"/>
      <c r="IX553"/>
      <c r="IY553"/>
      <c r="IZ553"/>
      <c r="JA553"/>
      <c r="JB553"/>
      <c r="JC553"/>
      <c r="JD553"/>
      <c r="JE553"/>
      <c r="JF553"/>
      <c r="JG553"/>
      <c r="JH553"/>
      <c r="JI553"/>
      <c r="JJ553"/>
      <c r="JK553"/>
      <c r="JL553"/>
      <c r="JM553"/>
      <c r="JN553"/>
      <c r="JO553"/>
      <c r="JP553"/>
      <c r="JQ553"/>
      <c r="JR553"/>
      <c r="JS553"/>
      <c r="JT553"/>
      <c r="JU553"/>
      <c r="JV553"/>
      <c r="JW553"/>
      <c r="JX553"/>
      <c r="JY553"/>
      <c r="JZ553"/>
      <c r="KA553"/>
      <c r="KB553"/>
      <c r="KC553"/>
      <c r="KD553"/>
      <c r="KE553"/>
      <c r="KF553"/>
      <c r="KG553"/>
      <c r="KH553"/>
      <c r="KI553"/>
      <c r="KJ553"/>
      <c r="KK553"/>
      <c r="KL553"/>
      <c r="KM553"/>
      <c r="KN553"/>
      <c r="KO553"/>
      <c r="KP553"/>
      <c r="KQ553"/>
      <c r="KR553"/>
      <c r="KS553"/>
      <c r="KT553"/>
      <c r="KU553"/>
      <c r="KV553"/>
      <c r="KW553"/>
      <c r="KX553"/>
      <c r="KY553"/>
      <c r="KZ553"/>
      <c r="LA553"/>
      <c r="LB553"/>
      <c r="LC553"/>
      <c r="LD553"/>
      <c r="LE553"/>
      <c r="LF553"/>
      <c r="LG553"/>
      <c r="LH553"/>
      <c r="LI553"/>
      <c r="LJ553"/>
      <c r="LK553"/>
      <c r="LL553"/>
      <c r="LM553"/>
      <c r="LN553"/>
      <c r="LO553"/>
      <c r="LP553"/>
      <c r="LQ553"/>
      <c r="LR553"/>
      <c r="LS553"/>
      <c r="LT553"/>
      <c r="LU553"/>
      <c r="LV553"/>
      <c r="LW553"/>
      <c r="LX553"/>
      <c r="LY553"/>
      <c r="LZ553"/>
      <c r="MA553"/>
      <c r="MB553"/>
      <c r="MC553"/>
      <c r="MD553"/>
      <c r="ME553"/>
      <c r="MF553"/>
      <c r="MG553"/>
      <c r="MH553"/>
      <c r="MI553"/>
      <c r="MJ553"/>
      <c r="MK553"/>
      <c r="ML553"/>
      <c r="MM553"/>
      <c r="MN553"/>
      <c r="MO553"/>
      <c r="MP553"/>
      <c r="MQ553"/>
      <c r="MR553"/>
      <c r="MS553"/>
      <c r="MT553"/>
      <c r="MU553"/>
      <c r="MV553"/>
      <c r="MW553"/>
      <c r="MX553"/>
      <c r="MY553"/>
      <c r="MZ553"/>
      <c r="NA553"/>
      <c r="NB553"/>
      <c r="NC553"/>
      <c r="ND553"/>
      <c r="NE553"/>
      <c r="NF553"/>
      <c r="NG553"/>
      <c r="NH553"/>
      <c r="NI553"/>
      <c r="NJ553"/>
      <c r="NK553"/>
      <c r="NL553"/>
      <c r="NM553"/>
      <c r="NN553"/>
      <c r="NO553"/>
      <c r="NP553"/>
      <c r="NQ553"/>
      <c r="NR553"/>
      <c r="NS553"/>
      <c r="NT553"/>
      <c r="NU553"/>
      <c r="NV553"/>
      <c r="NW553"/>
      <c r="NX553"/>
      <c r="NY553"/>
      <c r="NZ553"/>
      <c r="OA553"/>
      <c r="OB553"/>
      <c r="OC553"/>
      <c r="OD553"/>
      <c r="OE553"/>
      <c r="OF553"/>
      <c r="OG553"/>
      <c r="OH553"/>
      <c r="OI553"/>
      <c r="OJ553"/>
      <c r="OK553"/>
      <c r="OL553"/>
      <c r="OM553"/>
      <c r="ON553"/>
      <c r="OO553"/>
      <c r="OP553"/>
      <c r="OQ553"/>
      <c r="OR553"/>
      <c r="OS553"/>
      <c r="OT553"/>
      <c r="OU553"/>
      <c r="OV553"/>
      <c r="OW553"/>
      <c r="OX553"/>
      <c r="OY553"/>
      <c r="OZ553"/>
      <c r="PA553"/>
      <c r="PB553"/>
      <c r="PC553"/>
      <c r="PD553"/>
      <c r="PE553"/>
      <c r="PF553"/>
      <c r="PG553"/>
      <c r="PH553"/>
      <c r="PI553"/>
      <c r="PJ553"/>
      <c r="PK553"/>
      <c r="PL553"/>
      <c r="PM553"/>
      <c r="PN553"/>
      <c r="PO553"/>
      <c r="PP553"/>
      <c r="PQ553"/>
      <c r="PR553"/>
      <c r="PS553"/>
      <c r="PT553"/>
      <c r="PU553"/>
      <c r="PV553"/>
      <c r="PW553"/>
      <c r="PX553"/>
      <c r="PY553"/>
      <c r="PZ553"/>
      <c r="QA553"/>
      <c r="QB553"/>
      <c r="QC553"/>
      <c r="QD553"/>
      <c r="QE553"/>
      <c r="QF553"/>
      <c r="QG553"/>
      <c r="QH553"/>
      <c r="QI553"/>
      <c r="QJ553"/>
      <c r="QK553"/>
      <c r="QL553"/>
      <c r="QM553"/>
      <c r="QN553"/>
      <c r="QO553"/>
      <c r="QP553"/>
      <c r="QQ553"/>
      <c r="QR553"/>
      <c r="QS553"/>
      <c r="QT553"/>
      <c r="QU553"/>
      <c r="QV553"/>
      <c r="QW553"/>
      <c r="QX553"/>
      <c r="QY553"/>
      <c r="QZ553"/>
      <c r="RA553"/>
      <c r="RB553"/>
      <c r="RC553"/>
      <c r="RD553"/>
      <c r="RE553"/>
      <c r="RF553"/>
      <c r="RG553"/>
      <c r="RH553"/>
      <c r="RI553"/>
      <c r="RJ553"/>
      <c r="RK553"/>
      <c r="RL553"/>
      <c r="RM553"/>
      <c r="RN553"/>
      <c r="RO553"/>
      <c r="RP553"/>
      <c r="RQ553"/>
      <c r="RR553"/>
      <c r="RS553"/>
      <c r="RT553"/>
      <c r="RU553"/>
      <c r="RV553"/>
      <c r="RW553"/>
      <c r="RX553"/>
      <c r="RY553"/>
      <c r="RZ553"/>
      <c r="SA553"/>
      <c r="SB553"/>
      <c r="SC553"/>
      <c r="SD553"/>
      <c r="SE553"/>
      <c r="SF553"/>
      <c r="SG553"/>
      <c r="SH553"/>
      <c r="SI553"/>
      <c r="SJ553"/>
      <c r="SK553"/>
      <c r="SL553"/>
      <c r="SM553"/>
      <c r="SN553"/>
      <c r="SO553"/>
      <c r="SP553"/>
    </row>
    <row r="554" spans="1:510" ht="16.5" customHeight="1" x14ac:dyDescent="0.2">
      <c r="A554" s="20">
        <v>1775</v>
      </c>
      <c r="B554" s="34" t="s">
        <v>70</v>
      </c>
      <c r="C554" s="34" t="s">
        <v>434</v>
      </c>
      <c r="D554" s="20" t="s">
        <v>51</v>
      </c>
      <c r="E554" s="20" t="s">
        <v>1345</v>
      </c>
      <c r="F554" s="22" t="s">
        <v>88</v>
      </c>
      <c r="G554" s="34" t="s">
        <v>42</v>
      </c>
      <c r="H554" s="20" t="s">
        <v>89</v>
      </c>
      <c r="I554" s="20" t="s">
        <v>27</v>
      </c>
      <c r="J554" s="35" t="s">
        <v>721</v>
      </c>
      <c r="K554" s="39"/>
      <c r="L554" s="39"/>
      <c r="M554" s="39"/>
      <c r="N554" s="39"/>
      <c r="O554" s="55">
        <v>21000000000</v>
      </c>
      <c r="P554" s="37"/>
      <c r="Q554" s="34">
        <v>1</v>
      </c>
      <c r="R554" s="38"/>
      <c r="S554" s="36" t="s">
        <v>29</v>
      </c>
      <c r="T554" s="37">
        <f t="shared" si="10"/>
        <v>21000000000</v>
      </c>
      <c r="U554" s="27" t="s">
        <v>39</v>
      </c>
      <c r="V554" s="28" t="s">
        <v>40</v>
      </c>
      <c r="W554"/>
      <c r="X554"/>
      <c r="Y554"/>
      <c r="Z554"/>
      <c r="AA554"/>
      <c r="AB554"/>
      <c r="AC554"/>
      <c r="AD554"/>
      <c r="AE554"/>
      <c r="AF554"/>
      <c r="AG554"/>
      <c r="AH554"/>
      <c r="AI554"/>
      <c r="AJ554"/>
      <c r="AK554"/>
      <c r="AL554"/>
      <c r="AM554"/>
      <c r="AN554"/>
      <c r="AO554"/>
      <c r="AP554"/>
      <c r="AQ554"/>
      <c r="AR554"/>
      <c r="AS554"/>
      <c r="AT554"/>
      <c r="AU554"/>
      <c r="AV554"/>
      <c r="AW554"/>
      <c r="AX554"/>
      <c r="AY554"/>
      <c r="AZ554"/>
      <c r="BA554"/>
      <c r="BB554"/>
      <c r="BC554"/>
      <c r="BD554"/>
      <c r="BE554"/>
      <c r="BF554"/>
      <c r="BG554"/>
      <c r="BH554"/>
      <c r="BI554"/>
      <c r="BJ554"/>
      <c r="BK554"/>
      <c r="BL554"/>
      <c r="BM554"/>
      <c r="BN554"/>
      <c r="BO554"/>
      <c r="BP554"/>
      <c r="BQ554"/>
      <c r="BR554"/>
      <c r="BS554"/>
      <c r="BT554"/>
      <c r="BU554"/>
      <c r="BV554"/>
      <c r="BW554"/>
      <c r="BX554"/>
      <c r="BY554"/>
      <c r="BZ554"/>
      <c r="CA554"/>
      <c r="CB554"/>
      <c r="CC554"/>
      <c r="CD554"/>
      <c r="CE554"/>
      <c r="CF554"/>
      <c r="CG554"/>
      <c r="CH554"/>
      <c r="CI554"/>
      <c r="CJ554"/>
      <c r="CK554"/>
      <c r="CL554"/>
      <c r="CM554"/>
      <c r="CN554"/>
      <c r="CO554"/>
      <c r="CP554"/>
      <c r="CQ554"/>
      <c r="CR554"/>
      <c r="CS554"/>
      <c r="CT554"/>
      <c r="CU554"/>
      <c r="CV554"/>
      <c r="CW554"/>
      <c r="CX554"/>
      <c r="CY554"/>
      <c r="CZ554"/>
      <c r="DA554"/>
      <c r="DB554"/>
      <c r="DC554"/>
      <c r="DD554"/>
      <c r="DE554"/>
      <c r="DF554"/>
      <c r="DG554"/>
      <c r="DH554"/>
      <c r="DI554"/>
      <c r="DJ554"/>
      <c r="DK554"/>
      <c r="DL554"/>
      <c r="DM554"/>
      <c r="DN554"/>
      <c r="DO554"/>
      <c r="DP554"/>
      <c r="DQ554"/>
      <c r="DR554"/>
      <c r="DS554"/>
      <c r="DT554"/>
      <c r="DU554"/>
      <c r="DV554"/>
      <c r="DW554"/>
      <c r="DX554"/>
      <c r="DY554"/>
      <c r="DZ554"/>
      <c r="EA554"/>
      <c r="EB554"/>
      <c r="EC554"/>
      <c r="ED554"/>
      <c r="EE554"/>
      <c r="EF554"/>
      <c r="EG554"/>
      <c r="EH554"/>
      <c r="EI554"/>
      <c r="EJ554"/>
      <c r="EK554"/>
      <c r="EL554"/>
      <c r="EM554"/>
      <c r="EN554"/>
      <c r="EO554"/>
      <c r="EP554"/>
      <c r="EQ554"/>
      <c r="ER554"/>
      <c r="ES554"/>
      <c r="ET554"/>
      <c r="EU554"/>
      <c r="EV554"/>
      <c r="EW554"/>
      <c r="EX554"/>
      <c r="EY554"/>
      <c r="EZ554"/>
      <c r="FA554"/>
      <c r="FB554"/>
      <c r="FC554"/>
      <c r="FD554"/>
      <c r="FE554"/>
      <c r="FF554"/>
      <c r="FG554"/>
      <c r="FH554"/>
      <c r="FI554"/>
      <c r="FJ554"/>
      <c r="FK554"/>
      <c r="FL554"/>
      <c r="FM554"/>
      <c r="FN554"/>
      <c r="FO554"/>
      <c r="FP554"/>
      <c r="FQ554"/>
      <c r="FR554"/>
      <c r="FS554"/>
      <c r="FT554"/>
      <c r="FU554"/>
      <c r="FV554"/>
      <c r="FW554"/>
      <c r="FX554"/>
      <c r="FY554"/>
      <c r="FZ554"/>
      <c r="GA554"/>
      <c r="GB554"/>
      <c r="GC554"/>
      <c r="GD554"/>
      <c r="GE554"/>
      <c r="GF554"/>
      <c r="GG554"/>
      <c r="GH554"/>
      <c r="GI554"/>
      <c r="GJ554"/>
      <c r="GK554"/>
      <c r="GL554"/>
      <c r="GM554"/>
      <c r="GN554"/>
      <c r="GO554"/>
      <c r="GP554"/>
      <c r="GQ554"/>
      <c r="GR554"/>
      <c r="GS554"/>
      <c r="GT554"/>
      <c r="GU554"/>
      <c r="GV554"/>
      <c r="GW554"/>
      <c r="GX554"/>
      <c r="GY554"/>
      <c r="GZ554"/>
      <c r="HA554"/>
      <c r="HB554"/>
      <c r="HC554"/>
      <c r="HD554"/>
      <c r="HE554"/>
      <c r="HF554"/>
      <c r="HG554"/>
      <c r="HH554"/>
      <c r="HI554"/>
      <c r="HJ554"/>
      <c r="HK554"/>
      <c r="HL554"/>
      <c r="HM554"/>
      <c r="HN554"/>
      <c r="HO554"/>
      <c r="HP554"/>
      <c r="HQ554"/>
      <c r="HR554"/>
      <c r="HS554"/>
      <c r="HT554"/>
      <c r="HU554"/>
      <c r="HV554"/>
      <c r="HW554"/>
      <c r="HX554"/>
      <c r="HY554"/>
      <c r="HZ554"/>
      <c r="IA554"/>
      <c r="IB554"/>
      <c r="IC554"/>
      <c r="ID554"/>
      <c r="IE554"/>
      <c r="IF554"/>
      <c r="IG554"/>
      <c r="IH554"/>
      <c r="II554"/>
      <c r="IJ554"/>
      <c r="IK554"/>
      <c r="IL554"/>
      <c r="IM554"/>
      <c r="IN554"/>
      <c r="IO554"/>
      <c r="IP554"/>
      <c r="IQ554"/>
      <c r="IR554"/>
      <c r="IS554"/>
      <c r="IT554"/>
      <c r="IU554"/>
      <c r="IV554"/>
      <c r="IW554"/>
      <c r="IX554"/>
      <c r="IY554"/>
      <c r="IZ554"/>
      <c r="JA554"/>
      <c r="JB554"/>
      <c r="JC554"/>
      <c r="JD554"/>
      <c r="JE554"/>
      <c r="JF554"/>
      <c r="JG554"/>
      <c r="JH554"/>
      <c r="JI554"/>
      <c r="JJ554"/>
      <c r="JK554"/>
      <c r="JL554"/>
      <c r="JM554"/>
      <c r="JN554"/>
      <c r="JO554"/>
      <c r="JP554"/>
      <c r="JQ554"/>
      <c r="JR554"/>
      <c r="JS554"/>
      <c r="JT554"/>
      <c r="JU554"/>
      <c r="JV554"/>
      <c r="JW554"/>
      <c r="JX554"/>
      <c r="JY554"/>
      <c r="JZ554"/>
      <c r="KA554"/>
      <c r="KB554"/>
      <c r="KC554"/>
      <c r="KD554"/>
      <c r="KE554"/>
      <c r="KF554"/>
      <c r="KG554"/>
      <c r="KH554"/>
      <c r="KI554"/>
      <c r="KJ554"/>
      <c r="KK554"/>
      <c r="KL554"/>
      <c r="KM554"/>
      <c r="KN554"/>
      <c r="KO554"/>
      <c r="KP554"/>
      <c r="KQ554"/>
      <c r="KR554"/>
      <c r="KS554"/>
      <c r="KT554"/>
      <c r="KU554"/>
      <c r="KV554"/>
      <c r="KW554"/>
      <c r="KX554"/>
      <c r="KY554"/>
      <c r="KZ554"/>
      <c r="LA554"/>
      <c r="LB554"/>
      <c r="LC554"/>
      <c r="LD554"/>
      <c r="LE554"/>
      <c r="LF554"/>
      <c r="LG554"/>
      <c r="LH554"/>
      <c r="LI554"/>
      <c r="LJ554"/>
      <c r="LK554"/>
      <c r="LL554"/>
      <c r="LM554"/>
      <c r="LN554"/>
      <c r="LO554"/>
      <c r="LP554"/>
      <c r="LQ554"/>
      <c r="LR554"/>
      <c r="LS554"/>
      <c r="LT554"/>
      <c r="LU554"/>
      <c r="LV554"/>
      <c r="LW554"/>
      <c r="LX554"/>
      <c r="LY554"/>
      <c r="LZ554"/>
      <c r="MA554"/>
      <c r="MB554"/>
      <c r="MC554"/>
      <c r="MD554"/>
      <c r="ME554"/>
      <c r="MF554"/>
      <c r="MG554"/>
      <c r="MH554"/>
      <c r="MI554"/>
      <c r="MJ554"/>
      <c r="MK554"/>
      <c r="ML554"/>
      <c r="MM554"/>
      <c r="MN554"/>
      <c r="MO554"/>
      <c r="MP554"/>
      <c r="MQ554"/>
      <c r="MR554"/>
      <c r="MS554"/>
      <c r="MT554"/>
      <c r="MU554"/>
      <c r="MV554"/>
      <c r="MW554"/>
      <c r="MX554"/>
      <c r="MY554"/>
      <c r="MZ554"/>
      <c r="NA554"/>
      <c r="NB554"/>
      <c r="NC554"/>
      <c r="ND554"/>
      <c r="NE554"/>
      <c r="NF554"/>
      <c r="NG554"/>
      <c r="NH554"/>
      <c r="NI554"/>
      <c r="NJ554"/>
      <c r="NK554"/>
      <c r="NL554"/>
      <c r="NM554"/>
      <c r="NN554"/>
      <c r="NO554"/>
      <c r="NP554"/>
      <c r="NQ554"/>
      <c r="NR554"/>
      <c r="NS554"/>
      <c r="NT554"/>
      <c r="NU554"/>
      <c r="NV554"/>
      <c r="NW554"/>
      <c r="NX554"/>
      <c r="NY554"/>
      <c r="NZ554"/>
      <c r="OA554"/>
      <c r="OB554"/>
      <c r="OC554"/>
      <c r="OD554"/>
      <c r="OE554"/>
      <c r="OF554"/>
      <c r="OG554"/>
      <c r="OH554"/>
      <c r="OI554"/>
      <c r="OJ554"/>
      <c r="OK554"/>
      <c r="OL554"/>
      <c r="OM554"/>
      <c r="ON554"/>
      <c r="OO554"/>
      <c r="OP554"/>
      <c r="OQ554"/>
      <c r="OR554"/>
      <c r="OS554"/>
      <c r="OT554"/>
      <c r="OU554"/>
      <c r="OV554"/>
      <c r="OW554"/>
      <c r="OX554"/>
      <c r="OY554"/>
      <c r="OZ554"/>
      <c r="PA554"/>
      <c r="PB554"/>
      <c r="PC554"/>
      <c r="PD554"/>
      <c r="PE554"/>
      <c r="PF554"/>
      <c r="PG554"/>
      <c r="PH554"/>
      <c r="PI554"/>
      <c r="PJ554"/>
      <c r="PK554"/>
      <c r="PL554"/>
      <c r="PM554"/>
      <c r="PN554"/>
      <c r="PO554"/>
      <c r="PP554"/>
      <c r="PQ554"/>
      <c r="PR554"/>
      <c r="PS554"/>
      <c r="PT554"/>
      <c r="PU554"/>
      <c r="PV554"/>
      <c r="PW554"/>
      <c r="PX554"/>
      <c r="PY554"/>
      <c r="PZ554"/>
      <c r="QA554"/>
      <c r="QB554"/>
      <c r="QC554"/>
      <c r="QD554"/>
      <c r="QE554"/>
      <c r="QF554"/>
      <c r="QG554"/>
      <c r="QH554"/>
      <c r="QI554"/>
      <c r="QJ554"/>
      <c r="QK554"/>
      <c r="QL554"/>
      <c r="QM554"/>
      <c r="QN554"/>
      <c r="QO554"/>
      <c r="QP554"/>
      <c r="QQ554"/>
      <c r="QR554"/>
      <c r="QS554"/>
      <c r="QT554"/>
      <c r="QU554"/>
      <c r="QV554"/>
      <c r="QW554"/>
      <c r="QX554"/>
      <c r="QY554"/>
      <c r="QZ554"/>
      <c r="RA554"/>
      <c r="RB554"/>
      <c r="RC554"/>
      <c r="RD554"/>
      <c r="RE554"/>
      <c r="RF554"/>
      <c r="RG554"/>
      <c r="RH554"/>
      <c r="RI554"/>
      <c r="RJ554"/>
      <c r="RK554"/>
      <c r="RL554"/>
      <c r="RM554"/>
      <c r="RN554"/>
      <c r="RO554"/>
      <c r="RP554"/>
      <c r="RQ554"/>
      <c r="RR554"/>
      <c r="RS554"/>
      <c r="RT554"/>
      <c r="RU554"/>
      <c r="RV554"/>
      <c r="RW554"/>
      <c r="RX554"/>
      <c r="RY554"/>
      <c r="RZ554"/>
      <c r="SA554"/>
      <c r="SB554"/>
      <c r="SC554"/>
      <c r="SD554"/>
      <c r="SE554"/>
      <c r="SF554"/>
      <c r="SG554"/>
      <c r="SH554"/>
      <c r="SI554"/>
      <c r="SJ554"/>
      <c r="SK554"/>
      <c r="SL554"/>
      <c r="SM554"/>
      <c r="SN554"/>
      <c r="SO554"/>
      <c r="SP554"/>
    </row>
    <row r="555" spans="1:510" ht="16.5" customHeight="1" x14ac:dyDescent="0.2">
      <c r="A555" s="20">
        <v>1776</v>
      </c>
      <c r="B555" s="34" t="s">
        <v>70</v>
      </c>
      <c r="C555" s="34" t="s">
        <v>434</v>
      </c>
      <c r="D555" s="20" t="s">
        <v>51</v>
      </c>
      <c r="E555" s="20" t="s">
        <v>1345</v>
      </c>
      <c r="F555" s="22" t="s">
        <v>88</v>
      </c>
      <c r="G555" s="34" t="s">
        <v>520</v>
      </c>
      <c r="H555" s="20" t="s">
        <v>89</v>
      </c>
      <c r="I555" s="20" t="s">
        <v>27</v>
      </c>
      <c r="J555" s="35" t="s">
        <v>722</v>
      </c>
      <c r="K555" s="36"/>
      <c r="L555" s="36"/>
      <c r="M555" s="36"/>
      <c r="N555" s="36"/>
      <c r="O555" s="55">
        <v>3000000000</v>
      </c>
      <c r="P555" s="37"/>
      <c r="Q555" s="34">
        <v>1</v>
      </c>
      <c r="R555" s="38"/>
      <c r="S555" s="39" t="s">
        <v>36</v>
      </c>
      <c r="T555" s="37">
        <f t="shared" si="10"/>
        <v>3000000000</v>
      </c>
      <c r="U555" s="27" t="s">
        <v>39</v>
      </c>
      <c r="V555" s="28" t="s">
        <v>40</v>
      </c>
      <c r="W555"/>
      <c r="X555"/>
      <c r="Y555"/>
      <c r="Z555"/>
      <c r="AA555"/>
      <c r="AB555"/>
      <c r="AC555"/>
      <c r="AD555"/>
      <c r="AE555"/>
      <c r="AF555"/>
      <c r="AG555"/>
      <c r="AH555"/>
      <c r="AI555"/>
      <c r="AJ555"/>
      <c r="AK555"/>
      <c r="AL555"/>
      <c r="AM555"/>
      <c r="AN555"/>
      <c r="AO555"/>
      <c r="AP555"/>
      <c r="AQ555"/>
      <c r="AR555"/>
      <c r="AS555"/>
      <c r="AT555"/>
      <c r="AU555"/>
      <c r="AV555"/>
      <c r="AW555"/>
      <c r="AX555"/>
      <c r="AY555"/>
      <c r="AZ555"/>
      <c r="BA555"/>
      <c r="BB555"/>
      <c r="BC555"/>
      <c r="BD555"/>
      <c r="BE555"/>
      <c r="BF555"/>
      <c r="BG555"/>
      <c r="BH555"/>
      <c r="BI555"/>
      <c r="BJ555"/>
      <c r="BK555"/>
      <c r="BL555"/>
      <c r="BM555"/>
      <c r="BN555"/>
      <c r="BO555"/>
      <c r="BP555"/>
      <c r="BQ555"/>
      <c r="BR555"/>
      <c r="BS555"/>
      <c r="BT555"/>
      <c r="BU555"/>
      <c r="BV555"/>
      <c r="BW555"/>
      <c r="BX555"/>
      <c r="BY555"/>
      <c r="BZ555"/>
      <c r="CA555"/>
      <c r="CB555"/>
      <c r="CC555"/>
      <c r="CD555"/>
      <c r="CE555"/>
      <c r="CF555"/>
      <c r="CG555"/>
      <c r="CH555"/>
      <c r="CI555"/>
      <c r="CJ555"/>
      <c r="CK555"/>
      <c r="CL555"/>
      <c r="CM555"/>
      <c r="CN555"/>
      <c r="CO555"/>
      <c r="CP555"/>
      <c r="CQ555"/>
      <c r="CR555"/>
      <c r="CS555"/>
      <c r="CT555"/>
      <c r="CU555"/>
      <c r="CV555"/>
      <c r="CW555"/>
      <c r="CX555"/>
      <c r="CY555"/>
      <c r="CZ555"/>
      <c r="DA555"/>
      <c r="DB555"/>
      <c r="DC555"/>
      <c r="DD555"/>
      <c r="DE555"/>
      <c r="DF555"/>
      <c r="DG555"/>
      <c r="DH555"/>
      <c r="DI555"/>
      <c r="DJ555"/>
      <c r="DK555"/>
      <c r="DL555"/>
      <c r="DM555"/>
      <c r="DN555"/>
      <c r="DO555"/>
      <c r="DP555"/>
      <c r="DQ555"/>
      <c r="DR555"/>
      <c r="DS555"/>
      <c r="DT555"/>
      <c r="DU555"/>
      <c r="DV555"/>
      <c r="DW555"/>
      <c r="DX555"/>
      <c r="DY555"/>
      <c r="DZ555"/>
      <c r="EA555"/>
      <c r="EB555"/>
      <c r="EC555"/>
      <c r="ED555"/>
      <c r="EE555"/>
      <c r="EF555"/>
      <c r="EG555"/>
      <c r="EH555"/>
      <c r="EI555"/>
      <c r="EJ555"/>
      <c r="EK555"/>
      <c r="EL555"/>
      <c r="EM555"/>
      <c r="EN555"/>
      <c r="EO555"/>
      <c r="EP555"/>
      <c r="EQ555"/>
      <c r="ER555"/>
      <c r="ES555"/>
      <c r="ET555"/>
      <c r="EU555"/>
      <c r="EV555"/>
      <c r="EW555"/>
      <c r="EX555"/>
      <c r="EY555"/>
      <c r="EZ555"/>
      <c r="FA555"/>
      <c r="FB555"/>
      <c r="FC555"/>
      <c r="FD555"/>
      <c r="FE555"/>
      <c r="FF555"/>
      <c r="FG555"/>
      <c r="FH555"/>
      <c r="FI555"/>
      <c r="FJ555"/>
      <c r="FK555"/>
      <c r="FL555"/>
      <c r="FM555"/>
      <c r="FN555"/>
      <c r="FO555"/>
      <c r="FP555"/>
      <c r="FQ555"/>
      <c r="FR555"/>
      <c r="FS555"/>
      <c r="FT555"/>
      <c r="FU555"/>
      <c r="FV555"/>
      <c r="FW555"/>
      <c r="FX555"/>
      <c r="FY555"/>
      <c r="FZ555"/>
      <c r="GA555"/>
      <c r="GB555"/>
      <c r="GC555"/>
      <c r="GD555"/>
      <c r="GE555"/>
      <c r="GF555"/>
      <c r="GG555"/>
      <c r="GH555"/>
      <c r="GI555"/>
      <c r="GJ555"/>
      <c r="GK555"/>
      <c r="GL555"/>
      <c r="GM555"/>
      <c r="GN555"/>
      <c r="GO555"/>
      <c r="GP555"/>
      <c r="GQ555"/>
      <c r="GR555"/>
      <c r="GS555"/>
      <c r="GT555"/>
      <c r="GU555"/>
      <c r="GV555"/>
      <c r="GW555"/>
      <c r="GX555"/>
      <c r="GY555"/>
      <c r="GZ555"/>
      <c r="HA555"/>
      <c r="HB555"/>
      <c r="HC555"/>
      <c r="HD555"/>
      <c r="HE555"/>
      <c r="HF555"/>
      <c r="HG555"/>
      <c r="HH555"/>
      <c r="HI555"/>
      <c r="HJ555"/>
      <c r="HK555"/>
      <c r="HL555"/>
      <c r="HM555"/>
      <c r="HN555"/>
      <c r="HO555"/>
      <c r="HP555"/>
      <c r="HQ555"/>
      <c r="HR555"/>
      <c r="HS555"/>
      <c r="HT555"/>
      <c r="HU555"/>
      <c r="HV555"/>
      <c r="HW555"/>
      <c r="HX555"/>
      <c r="HY555"/>
      <c r="HZ555"/>
      <c r="IA555"/>
      <c r="IB555"/>
      <c r="IC555"/>
      <c r="ID555"/>
      <c r="IE555"/>
      <c r="IF555"/>
      <c r="IG555"/>
      <c r="IH555"/>
      <c r="II555"/>
      <c r="IJ555"/>
      <c r="IK555"/>
      <c r="IL555"/>
      <c r="IM555"/>
      <c r="IN555"/>
      <c r="IO555"/>
      <c r="IP555"/>
      <c r="IQ555"/>
      <c r="IR555"/>
      <c r="IS555"/>
      <c r="IT555"/>
      <c r="IU555"/>
      <c r="IV555"/>
      <c r="IW555"/>
      <c r="IX555"/>
      <c r="IY555"/>
      <c r="IZ555"/>
      <c r="JA555"/>
      <c r="JB555"/>
      <c r="JC555"/>
      <c r="JD555"/>
      <c r="JE555"/>
      <c r="JF555"/>
      <c r="JG555"/>
      <c r="JH555"/>
      <c r="JI555"/>
      <c r="JJ555"/>
      <c r="JK555"/>
      <c r="JL555"/>
      <c r="JM555"/>
      <c r="JN555"/>
      <c r="JO555"/>
      <c r="JP555"/>
      <c r="JQ555"/>
      <c r="JR555"/>
      <c r="JS555"/>
      <c r="JT555"/>
      <c r="JU555"/>
      <c r="JV555"/>
      <c r="JW555"/>
      <c r="JX555"/>
      <c r="JY555"/>
      <c r="JZ555"/>
      <c r="KA555"/>
      <c r="KB555"/>
      <c r="KC555"/>
      <c r="KD555"/>
      <c r="KE555"/>
      <c r="KF555"/>
      <c r="KG555"/>
      <c r="KH555"/>
      <c r="KI555"/>
      <c r="KJ555"/>
      <c r="KK555"/>
      <c r="KL555"/>
      <c r="KM555"/>
      <c r="KN555"/>
      <c r="KO555"/>
      <c r="KP555"/>
      <c r="KQ555"/>
      <c r="KR555"/>
      <c r="KS555"/>
      <c r="KT555"/>
      <c r="KU555"/>
      <c r="KV555"/>
      <c r="KW555"/>
      <c r="KX555"/>
      <c r="KY555"/>
      <c r="KZ555"/>
      <c r="LA555"/>
      <c r="LB555"/>
      <c r="LC555"/>
      <c r="LD555"/>
      <c r="LE555"/>
      <c r="LF555"/>
      <c r="LG555"/>
      <c r="LH555"/>
      <c r="LI555"/>
      <c r="LJ555"/>
      <c r="LK555"/>
      <c r="LL555"/>
      <c r="LM555"/>
      <c r="LN555"/>
      <c r="LO555"/>
      <c r="LP555"/>
      <c r="LQ555"/>
      <c r="LR555"/>
      <c r="LS555"/>
      <c r="LT555"/>
      <c r="LU555"/>
      <c r="LV555"/>
      <c r="LW555"/>
      <c r="LX555"/>
      <c r="LY555"/>
      <c r="LZ555"/>
      <c r="MA555"/>
      <c r="MB555"/>
      <c r="MC555"/>
      <c r="MD555"/>
      <c r="ME555"/>
      <c r="MF555"/>
      <c r="MG555"/>
      <c r="MH555"/>
      <c r="MI555"/>
      <c r="MJ555"/>
      <c r="MK555"/>
      <c r="ML555"/>
      <c r="MM555"/>
      <c r="MN555"/>
      <c r="MO555"/>
      <c r="MP555"/>
      <c r="MQ555"/>
      <c r="MR555"/>
      <c r="MS555"/>
      <c r="MT555"/>
      <c r="MU555"/>
      <c r="MV555"/>
      <c r="MW555"/>
      <c r="MX555"/>
      <c r="MY555"/>
      <c r="MZ555"/>
      <c r="NA555"/>
      <c r="NB555"/>
      <c r="NC555"/>
      <c r="ND555"/>
      <c r="NE555"/>
      <c r="NF555"/>
      <c r="NG555"/>
      <c r="NH555"/>
      <c r="NI555"/>
      <c r="NJ555"/>
      <c r="NK555"/>
      <c r="NL555"/>
      <c r="NM555"/>
      <c r="NN555"/>
      <c r="NO555"/>
      <c r="NP555"/>
      <c r="NQ555"/>
      <c r="NR555"/>
      <c r="NS555"/>
      <c r="NT555"/>
      <c r="NU555"/>
      <c r="NV555"/>
      <c r="NW555"/>
      <c r="NX555"/>
      <c r="NY555"/>
      <c r="NZ555"/>
      <c r="OA555"/>
      <c r="OB555"/>
      <c r="OC555"/>
      <c r="OD555"/>
      <c r="OE555"/>
      <c r="OF555"/>
      <c r="OG555"/>
      <c r="OH555"/>
      <c r="OI555"/>
      <c r="OJ555"/>
      <c r="OK555"/>
      <c r="OL555"/>
      <c r="OM555"/>
      <c r="ON555"/>
      <c r="OO555"/>
      <c r="OP555"/>
      <c r="OQ555"/>
      <c r="OR555"/>
      <c r="OS555"/>
      <c r="OT555"/>
      <c r="OU555"/>
      <c r="OV555"/>
      <c r="OW555"/>
      <c r="OX555"/>
      <c r="OY555"/>
      <c r="OZ555"/>
      <c r="PA555"/>
      <c r="PB555"/>
      <c r="PC555"/>
      <c r="PD555"/>
      <c r="PE555"/>
      <c r="PF555"/>
      <c r="PG555"/>
      <c r="PH555"/>
      <c r="PI555"/>
      <c r="PJ555"/>
      <c r="PK555"/>
      <c r="PL555"/>
      <c r="PM555"/>
      <c r="PN555"/>
      <c r="PO555"/>
      <c r="PP555"/>
      <c r="PQ555"/>
      <c r="PR555"/>
      <c r="PS555"/>
      <c r="PT555"/>
      <c r="PU555"/>
      <c r="PV555"/>
      <c r="PW555"/>
      <c r="PX555"/>
      <c r="PY555"/>
      <c r="PZ555"/>
      <c r="QA555"/>
      <c r="QB555"/>
      <c r="QC555"/>
      <c r="QD555"/>
      <c r="QE555"/>
      <c r="QF555"/>
      <c r="QG555"/>
      <c r="QH555"/>
      <c r="QI555"/>
      <c r="QJ555"/>
      <c r="QK555"/>
      <c r="QL555"/>
      <c r="QM555"/>
      <c r="QN555"/>
      <c r="QO555"/>
      <c r="QP555"/>
      <c r="QQ555"/>
      <c r="QR555"/>
      <c r="QS555"/>
      <c r="QT555"/>
      <c r="QU555"/>
      <c r="QV555"/>
      <c r="QW555"/>
      <c r="QX555"/>
      <c r="QY555"/>
      <c r="QZ555"/>
      <c r="RA555"/>
      <c r="RB555"/>
      <c r="RC555"/>
      <c r="RD555"/>
      <c r="RE555"/>
      <c r="RF555"/>
      <c r="RG555"/>
      <c r="RH555"/>
      <c r="RI555"/>
      <c r="RJ555"/>
      <c r="RK555"/>
      <c r="RL555"/>
      <c r="RM555"/>
      <c r="RN555"/>
      <c r="RO555"/>
      <c r="RP555"/>
      <c r="RQ555"/>
      <c r="RR555"/>
      <c r="RS555"/>
      <c r="RT555"/>
      <c r="RU555"/>
      <c r="RV555"/>
      <c r="RW555"/>
      <c r="RX555"/>
      <c r="RY555"/>
      <c r="RZ555"/>
      <c r="SA555"/>
      <c r="SB555"/>
      <c r="SC555"/>
      <c r="SD555"/>
      <c r="SE555"/>
      <c r="SF555"/>
      <c r="SG555"/>
      <c r="SH555"/>
      <c r="SI555"/>
      <c r="SJ555"/>
      <c r="SK555"/>
      <c r="SL555"/>
      <c r="SM555"/>
      <c r="SN555"/>
      <c r="SO555"/>
      <c r="SP555"/>
    </row>
    <row r="556" spans="1:510" ht="16.5" customHeight="1" x14ac:dyDescent="0.2">
      <c r="A556" s="20">
        <v>1777</v>
      </c>
      <c r="B556" s="34" t="s">
        <v>70</v>
      </c>
      <c r="C556" s="34" t="s">
        <v>434</v>
      </c>
      <c r="D556" s="20" t="s">
        <v>51</v>
      </c>
      <c r="E556" s="20" t="s">
        <v>1345</v>
      </c>
      <c r="F556" s="22" t="s">
        <v>88</v>
      </c>
      <c r="G556" s="34" t="s">
        <v>520</v>
      </c>
      <c r="H556" s="20" t="s">
        <v>89</v>
      </c>
      <c r="I556" s="20" t="s">
        <v>27</v>
      </c>
      <c r="J556" s="35" t="s">
        <v>723</v>
      </c>
      <c r="K556" s="36"/>
      <c r="L556" s="39"/>
      <c r="M556" s="39"/>
      <c r="N556" s="39"/>
      <c r="O556" s="34"/>
      <c r="P556" s="37">
        <v>300000000</v>
      </c>
      <c r="Q556" s="34">
        <v>6</v>
      </c>
      <c r="R556" s="25">
        <v>45658</v>
      </c>
      <c r="S556" s="36" t="s">
        <v>29</v>
      </c>
      <c r="T556" s="37">
        <f t="shared" si="10"/>
        <v>1800000000</v>
      </c>
      <c r="U556" s="27" t="s">
        <v>39</v>
      </c>
      <c r="V556" s="28" t="s">
        <v>40</v>
      </c>
      <c r="W556"/>
      <c r="X556"/>
      <c r="Y556"/>
      <c r="Z556"/>
      <c r="AA556"/>
      <c r="AB556"/>
      <c r="AC556"/>
      <c r="AD556"/>
      <c r="AE556"/>
      <c r="AF556"/>
      <c r="AG556"/>
      <c r="AH556"/>
      <c r="AI556"/>
      <c r="AJ556"/>
      <c r="AK556"/>
      <c r="AL556"/>
      <c r="AM556"/>
      <c r="AN556"/>
      <c r="AO556"/>
      <c r="AP556"/>
      <c r="AQ556"/>
      <c r="AR556"/>
      <c r="AS556"/>
      <c r="AT556"/>
      <c r="AU556"/>
      <c r="AV556"/>
      <c r="AW556"/>
      <c r="AX556"/>
      <c r="AY556"/>
      <c r="AZ556"/>
      <c r="BA556"/>
      <c r="BB556"/>
      <c r="BC556"/>
      <c r="BD556"/>
      <c r="BE556"/>
      <c r="BF556"/>
      <c r="BG556"/>
      <c r="BH556"/>
      <c r="BI556"/>
      <c r="BJ556"/>
      <c r="BK556"/>
      <c r="BL556"/>
      <c r="BM556"/>
      <c r="BN556"/>
      <c r="BO556"/>
      <c r="BP556"/>
      <c r="BQ556"/>
      <c r="BR556"/>
      <c r="BS556"/>
      <c r="BT556"/>
      <c r="BU556"/>
      <c r="BV556"/>
      <c r="BW556"/>
      <c r="BX556"/>
      <c r="BY556"/>
      <c r="BZ556"/>
      <c r="CA556"/>
      <c r="CB556"/>
      <c r="CC556"/>
      <c r="CD556"/>
      <c r="CE556"/>
      <c r="CF556"/>
      <c r="CG556"/>
      <c r="CH556"/>
      <c r="CI556"/>
      <c r="CJ556"/>
      <c r="CK556"/>
      <c r="CL556"/>
      <c r="CM556"/>
      <c r="CN556"/>
      <c r="CO556"/>
      <c r="CP556"/>
      <c r="CQ556"/>
      <c r="CR556"/>
      <c r="CS556"/>
      <c r="CT556"/>
      <c r="CU556"/>
      <c r="CV556"/>
      <c r="CW556"/>
      <c r="CX556"/>
      <c r="CY556"/>
      <c r="CZ556"/>
      <c r="DA556"/>
      <c r="DB556"/>
      <c r="DC556"/>
      <c r="DD556"/>
      <c r="DE556"/>
      <c r="DF556"/>
      <c r="DG556"/>
      <c r="DH556"/>
      <c r="DI556"/>
      <c r="DJ556"/>
      <c r="DK556"/>
      <c r="DL556"/>
      <c r="DM556"/>
      <c r="DN556"/>
      <c r="DO556"/>
      <c r="DP556"/>
      <c r="DQ556"/>
      <c r="DR556"/>
      <c r="DS556"/>
      <c r="DT556"/>
      <c r="DU556"/>
      <c r="DV556"/>
      <c r="DW556"/>
      <c r="DX556"/>
      <c r="DY556"/>
      <c r="DZ556"/>
      <c r="EA556"/>
      <c r="EB556"/>
      <c r="EC556"/>
      <c r="ED556"/>
      <c r="EE556"/>
      <c r="EF556"/>
      <c r="EG556"/>
      <c r="EH556"/>
      <c r="EI556"/>
      <c r="EJ556"/>
      <c r="EK556"/>
      <c r="EL556"/>
      <c r="EM556"/>
      <c r="EN556"/>
      <c r="EO556"/>
      <c r="EP556"/>
      <c r="EQ556"/>
      <c r="ER556"/>
      <c r="ES556"/>
      <c r="ET556"/>
      <c r="EU556"/>
      <c r="EV556"/>
      <c r="EW556"/>
      <c r="EX556"/>
      <c r="EY556"/>
      <c r="EZ556"/>
      <c r="FA556"/>
      <c r="FB556"/>
      <c r="FC556"/>
      <c r="FD556"/>
      <c r="FE556"/>
      <c r="FF556"/>
      <c r="FG556"/>
      <c r="FH556"/>
      <c r="FI556"/>
      <c r="FJ556"/>
      <c r="FK556"/>
      <c r="FL556"/>
      <c r="FM556"/>
      <c r="FN556"/>
      <c r="FO556"/>
      <c r="FP556"/>
      <c r="FQ556"/>
      <c r="FR556"/>
      <c r="FS556"/>
      <c r="FT556"/>
      <c r="FU556"/>
      <c r="FV556"/>
      <c r="FW556"/>
      <c r="FX556"/>
      <c r="FY556"/>
      <c r="FZ556"/>
      <c r="GA556"/>
      <c r="GB556"/>
      <c r="GC556"/>
      <c r="GD556"/>
      <c r="GE556"/>
      <c r="GF556"/>
      <c r="GG556"/>
      <c r="GH556"/>
      <c r="GI556"/>
      <c r="GJ556"/>
      <c r="GK556"/>
      <c r="GL556"/>
      <c r="GM556"/>
      <c r="GN556"/>
      <c r="GO556"/>
      <c r="GP556"/>
      <c r="GQ556"/>
      <c r="GR556"/>
      <c r="GS556"/>
      <c r="GT556"/>
      <c r="GU556"/>
      <c r="GV556"/>
      <c r="GW556"/>
      <c r="GX556"/>
      <c r="GY556"/>
      <c r="GZ556"/>
      <c r="HA556"/>
      <c r="HB556"/>
      <c r="HC556"/>
      <c r="HD556"/>
      <c r="HE556"/>
      <c r="HF556"/>
      <c r="HG556"/>
      <c r="HH556"/>
      <c r="HI556"/>
      <c r="HJ556"/>
      <c r="HK556"/>
      <c r="HL556"/>
      <c r="HM556"/>
      <c r="HN556"/>
      <c r="HO556"/>
      <c r="HP556"/>
      <c r="HQ556"/>
      <c r="HR556"/>
      <c r="HS556"/>
      <c r="HT556"/>
      <c r="HU556"/>
      <c r="HV556"/>
      <c r="HW556"/>
      <c r="HX556"/>
      <c r="HY556"/>
      <c r="HZ556"/>
      <c r="IA556"/>
      <c r="IB556"/>
      <c r="IC556"/>
      <c r="ID556"/>
      <c r="IE556"/>
      <c r="IF556"/>
      <c r="IG556"/>
      <c r="IH556"/>
      <c r="II556"/>
      <c r="IJ556"/>
      <c r="IK556"/>
      <c r="IL556"/>
      <c r="IM556"/>
      <c r="IN556"/>
      <c r="IO556"/>
      <c r="IP556"/>
      <c r="IQ556"/>
      <c r="IR556"/>
      <c r="IS556"/>
      <c r="IT556"/>
      <c r="IU556"/>
      <c r="IV556"/>
      <c r="IW556"/>
      <c r="IX556"/>
      <c r="IY556"/>
      <c r="IZ556"/>
      <c r="JA556"/>
      <c r="JB556"/>
      <c r="JC556"/>
      <c r="JD556"/>
      <c r="JE556"/>
      <c r="JF556"/>
      <c r="JG556"/>
      <c r="JH556"/>
      <c r="JI556"/>
      <c r="JJ556"/>
      <c r="JK556"/>
      <c r="JL556"/>
      <c r="JM556"/>
      <c r="JN556"/>
      <c r="JO556"/>
      <c r="JP556"/>
      <c r="JQ556"/>
      <c r="JR556"/>
      <c r="JS556"/>
      <c r="JT556"/>
      <c r="JU556"/>
      <c r="JV556"/>
      <c r="JW556"/>
      <c r="JX556"/>
      <c r="JY556"/>
      <c r="JZ556"/>
      <c r="KA556"/>
      <c r="KB556"/>
      <c r="KC556"/>
      <c r="KD556"/>
      <c r="KE556"/>
      <c r="KF556"/>
      <c r="KG556"/>
      <c r="KH556"/>
      <c r="KI556"/>
      <c r="KJ556"/>
      <c r="KK556"/>
      <c r="KL556"/>
      <c r="KM556"/>
      <c r="KN556"/>
      <c r="KO556"/>
      <c r="KP556"/>
      <c r="KQ556"/>
      <c r="KR556"/>
      <c r="KS556"/>
      <c r="KT556"/>
      <c r="KU556"/>
      <c r="KV556"/>
      <c r="KW556"/>
      <c r="KX556"/>
      <c r="KY556"/>
      <c r="KZ556"/>
      <c r="LA556"/>
      <c r="LB556"/>
      <c r="LC556"/>
      <c r="LD556"/>
      <c r="LE556"/>
      <c r="LF556"/>
      <c r="LG556"/>
      <c r="LH556"/>
      <c r="LI556"/>
      <c r="LJ556"/>
      <c r="LK556"/>
      <c r="LL556"/>
      <c r="LM556"/>
      <c r="LN556"/>
      <c r="LO556"/>
      <c r="LP556"/>
      <c r="LQ556"/>
      <c r="LR556"/>
      <c r="LS556"/>
      <c r="LT556"/>
      <c r="LU556"/>
      <c r="LV556"/>
      <c r="LW556"/>
      <c r="LX556"/>
      <c r="LY556"/>
      <c r="LZ556"/>
      <c r="MA556"/>
      <c r="MB556"/>
      <c r="MC556"/>
      <c r="MD556"/>
      <c r="ME556"/>
      <c r="MF556"/>
      <c r="MG556"/>
      <c r="MH556"/>
      <c r="MI556"/>
      <c r="MJ556"/>
      <c r="MK556"/>
      <c r="ML556"/>
      <c r="MM556"/>
      <c r="MN556"/>
      <c r="MO556"/>
      <c r="MP556"/>
      <c r="MQ556"/>
      <c r="MR556"/>
      <c r="MS556"/>
      <c r="MT556"/>
      <c r="MU556"/>
      <c r="MV556"/>
      <c r="MW556"/>
      <c r="MX556"/>
      <c r="MY556"/>
      <c r="MZ556"/>
      <c r="NA556"/>
      <c r="NB556"/>
      <c r="NC556"/>
      <c r="ND556"/>
      <c r="NE556"/>
      <c r="NF556"/>
      <c r="NG556"/>
      <c r="NH556"/>
      <c r="NI556"/>
      <c r="NJ556"/>
      <c r="NK556"/>
      <c r="NL556"/>
      <c r="NM556"/>
      <c r="NN556"/>
      <c r="NO556"/>
      <c r="NP556"/>
      <c r="NQ556"/>
      <c r="NR556"/>
      <c r="NS556"/>
      <c r="NT556"/>
      <c r="NU556"/>
      <c r="NV556"/>
      <c r="NW556"/>
      <c r="NX556"/>
      <c r="NY556"/>
      <c r="NZ556"/>
      <c r="OA556"/>
      <c r="OB556"/>
      <c r="OC556"/>
      <c r="OD556"/>
      <c r="OE556"/>
      <c r="OF556"/>
      <c r="OG556"/>
      <c r="OH556"/>
      <c r="OI556"/>
      <c r="OJ556"/>
      <c r="OK556"/>
      <c r="OL556"/>
      <c r="OM556"/>
      <c r="ON556"/>
      <c r="OO556"/>
      <c r="OP556"/>
      <c r="OQ556"/>
      <c r="OR556"/>
      <c r="OS556"/>
      <c r="OT556"/>
      <c r="OU556"/>
      <c r="OV556"/>
      <c r="OW556"/>
      <c r="OX556"/>
      <c r="OY556"/>
      <c r="OZ556"/>
      <c r="PA556"/>
      <c r="PB556"/>
      <c r="PC556"/>
      <c r="PD556"/>
      <c r="PE556"/>
      <c r="PF556"/>
      <c r="PG556"/>
      <c r="PH556"/>
      <c r="PI556"/>
      <c r="PJ556"/>
      <c r="PK556"/>
      <c r="PL556"/>
      <c r="PM556"/>
      <c r="PN556"/>
      <c r="PO556"/>
      <c r="PP556"/>
      <c r="PQ556"/>
      <c r="PR556"/>
      <c r="PS556"/>
      <c r="PT556"/>
      <c r="PU556"/>
      <c r="PV556"/>
      <c r="PW556"/>
      <c r="PX556"/>
      <c r="PY556"/>
      <c r="PZ556"/>
      <c r="QA556"/>
      <c r="QB556"/>
      <c r="QC556"/>
      <c r="QD556"/>
      <c r="QE556"/>
      <c r="QF556"/>
      <c r="QG556"/>
      <c r="QH556"/>
      <c r="QI556"/>
      <c r="QJ556"/>
      <c r="QK556"/>
      <c r="QL556"/>
      <c r="QM556"/>
      <c r="QN556"/>
      <c r="QO556"/>
      <c r="QP556"/>
      <c r="QQ556"/>
      <c r="QR556"/>
      <c r="QS556"/>
      <c r="QT556"/>
      <c r="QU556"/>
      <c r="QV556"/>
      <c r="QW556"/>
      <c r="QX556"/>
      <c r="QY556"/>
      <c r="QZ556"/>
      <c r="RA556"/>
      <c r="RB556"/>
      <c r="RC556"/>
      <c r="RD556"/>
      <c r="RE556"/>
      <c r="RF556"/>
      <c r="RG556"/>
      <c r="RH556"/>
      <c r="RI556"/>
      <c r="RJ556"/>
      <c r="RK556"/>
      <c r="RL556"/>
      <c r="RM556"/>
      <c r="RN556"/>
      <c r="RO556"/>
      <c r="RP556"/>
      <c r="RQ556"/>
      <c r="RR556"/>
      <c r="RS556"/>
      <c r="RT556"/>
      <c r="RU556"/>
      <c r="RV556"/>
      <c r="RW556"/>
      <c r="RX556"/>
      <c r="RY556"/>
      <c r="RZ556"/>
      <c r="SA556"/>
      <c r="SB556"/>
      <c r="SC556"/>
      <c r="SD556"/>
      <c r="SE556"/>
      <c r="SF556"/>
      <c r="SG556"/>
      <c r="SH556"/>
      <c r="SI556"/>
      <c r="SJ556"/>
      <c r="SK556"/>
      <c r="SL556"/>
      <c r="SM556"/>
      <c r="SN556"/>
      <c r="SO556"/>
      <c r="SP556"/>
    </row>
    <row r="557" spans="1:510" ht="16.5" customHeight="1" x14ac:dyDescent="0.2">
      <c r="A557" s="20">
        <v>1778</v>
      </c>
      <c r="B557" s="34" t="s">
        <v>70</v>
      </c>
      <c r="C557" s="34" t="s">
        <v>434</v>
      </c>
      <c r="D557" s="20" t="s">
        <v>51</v>
      </c>
      <c r="E557" s="20" t="s">
        <v>1345</v>
      </c>
      <c r="F557" s="22" t="s">
        <v>88</v>
      </c>
      <c r="G557" s="34" t="s">
        <v>520</v>
      </c>
      <c r="H557" s="20" t="s">
        <v>89</v>
      </c>
      <c r="I557" s="20" t="s">
        <v>27</v>
      </c>
      <c r="J557" s="35" t="s">
        <v>724</v>
      </c>
      <c r="K557" s="36"/>
      <c r="L557" s="36"/>
      <c r="M557" s="36"/>
      <c r="N557" s="36"/>
      <c r="O557" s="55">
        <v>1079591850</v>
      </c>
      <c r="P557" s="37"/>
      <c r="Q557" s="34">
        <v>1</v>
      </c>
      <c r="R557" s="38"/>
      <c r="S557" s="39" t="s">
        <v>83</v>
      </c>
      <c r="T557" s="37">
        <f t="shared" si="10"/>
        <v>1079591850</v>
      </c>
      <c r="U557" s="27" t="s">
        <v>39</v>
      </c>
      <c r="V557" s="28" t="s">
        <v>40</v>
      </c>
      <c r="W557"/>
      <c r="X557"/>
      <c r="Y557"/>
      <c r="Z557"/>
      <c r="AA557"/>
      <c r="AB557"/>
      <c r="AC557"/>
      <c r="AD557"/>
      <c r="AE557"/>
      <c r="AF557"/>
      <c r="AG557"/>
      <c r="AH557"/>
      <c r="AI557"/>
      <c r="AJ557"/>
      <c r="AK557"/>
      <c r="AL557"/>
      <c r="AM557"/>
      <c r="AN557"/>
      <c r="AO557"/>
      <c r="AP557"/>
      <c r="AQ557"/>
      <c r="AR557"/>
      <c r="AS557"/>
      <c r="AT557"/>
      <c r="AU557"/>
      <c r="AV557"/>
      <c r="AW557"/>
      <c r="AX557"/>
      <c r="AY557"/>
      <c r="AZ557"/>
      <c r="BA557"/>
      <c r="BB557"/>
      <c r="BC557"/>
      <c r="BD557"/>
      <c r="BE557"/>
      <c r="BF557"/>
      <c r="BG557"/>
      <c r="BH557"/>
      <c r="BI557"/>
      <c r="BJ557"/>
      <c r="BK557"/>
      <c r="BL557"/>
      <c r="BM557"/>
      <c r="BN557"/>
      <c r="BO557"/>
      <c r="BP557"/>
      <c r="BQ557"/>
      <c r="BR557"/>
      <c r="BS557"/>
      <c r="BT557"/>
      <c r="BU557"/>
      <c r="BV557"/>
      <c r="BW557"/>
      <c r="BX557"/>
      <c r="BY557"/>
      <c r="BZ557"/>
      <c r="CA557"/>
      <c r="CB557"/>
      <c r="CC557"/>
      <c r="CD557"/>
      <c r="CE557"/>
      <c r="CF557"/>
      <c r="CG557"/>
      <c r="CH557"/>
      <c r="CI557"/>
      <c r="CJ557"/>
      <c r="CK557"/>
      <c r="CL557"/>
      <c r="CM557"/>
      <c r="CN557"/>
      <c r="CO557"/>
      <c r="CP557"/>
      <c r="CQ557"/>
      <c r="CR557"/>
      <c r="CS557"/>
      <c r="CT557"/>
      <c r="CU557"/>
      <c r="CV557"/>
      <c r="CW557"/>
      <c r="CX557"/>
      <c r="CY557"/>
      <c r="CZ557"/>
      <c r="DA557"/>
      <c r="DB557"/>
      <c r="DC557"/>
      <c r="DD557"/>
      <c r="DE557"/>
      <c r="DF557"/>
      <c r="DG557"/>
      <c r="DH557"/>
      <c r="DI557"/>
      <c r="DJ557"/>
      <c r="DK557"/>
      <c r="DL557"/>
      <c r="DM557"/>
      <c r="DN557"/>
      <c r="DO557"/>
      <c r="DP557"/>
      <c r="DQ557"/>
      <c r="DR557"/>
      <c r="DS557"/>
      <c r="DT557"/>
      <c r="DU557"/>
      <c r="DV557"/>
      <c r="DW557"/>
      <c r="DX557"/>
      <c r="DY557"/>
      <c r="DZ557"/>
      <c r="EA557"/>
      <c r="EB557"/>
      <c r="EC557"/>
      <c r="ED557"/>
      <c r="EE557"/>
      <c r="EF557"/>
      <c r="EG557"/>
      <c r="EH557"/>
      <c r="EI557"/>
      <c r="EJ557"/>
      <c r="EK557"/>
      <c r="EL557"/>
      <c r="EM557"/>
      <c r="EN557"/>
      <c r="EO557"/>
      <c r="EP557"/>
      <c r="EQ557"/>
      <c r="ER557"/>
      <c r="ES557"/>
      <c r="ET557"/>
      <c r="EU557"/>
      <c r="EV557"/>
      <c r="EW557"/>
      <c r="EX557"/>
      <c r="EY557"/>
      <c r="EZ557"/>
      <c r="FA557"/>
      <c r="FB557"/>
      <c r="FC557"/>
      <c r="FD557"/>
      <c r="FE557"/>
      <c r="FF557"/>
      <c r="FG557"/>
      <c r="FH557"/>
      <c r="FI557"/>
      <c r="FJ557"/>
      <c r="FK557"/>
      <c r="FL557"/>
      <c r="FM557"/>
      <c r="FN557"/>
      <c r="FO557"/>
      <c r="FP557"/>
      <c r="FQ557"/>
      <c r="FR557"/>
      <c r="FS557"/>
      <c r="FT557"/>
      <c r="FU557"/>
      <c r="FV557"/>
      <c r="FW557"/>
      <c r="FX557"/>
      <c r="FY557"/>
      <c r="FZ557"/>
      <c r="GA557"/>
      <c r="GB557"/>
      <c r="GC557"/>
      <c r="GD557"/>
      <c r="GE557"/>
      <c r="GF557"/>
      <c r="GG557"/>
      <c r="GH557"/>
      <c r="GI557"/>
      <c r="GJ557"/>
      <c r="GK557"/>
      <c r="GL557"/>
      <c r="GM557"/>
      <c r="GN557"/>
      <c r="GO557"/>
      <c r="GP557"/>
      <c r="GQ557"/>
      <c r="GR557"/>
      <c r="GS557"/>
      <c r="GT557"/>
      <c r="GU557"/>
      <c r="GV557"/>
      <c r="GW557"/>
      <c r="GX557"/>
      <c r="GY557"/>
      <c r="GZ557"/>
      <c r="HA557"/>
      <c r="HB557"/>
      <c r="HC557"/>
      <c r="HD557"/>
      <c r="HE557"/>
      <c r="HF557"/>
      <c r="HG557"/>
      <c r="HH557"/>
      <c r="HI557"/>
      <c r="HJ557"/>
      <c r="HK557"/>
      <c r="HL557"/>
      <c r="HM557"/>
      <c r="HN557"/>
      <c r="HO557"/>
      <c r="HP557"/>
      <c r="HQ557"/>
      <c r="HR557"/>
      <c r="HS557"/>
      <c r="HT557"/>
      <c r="HU557"/>
      <c r="HV557"/>
      <c r="HW557"/>
      <c r="HX557"/>
      <c r="HY557"/>
      <c r="HZ557"/>
      <c r="IA557"/>
      <c r="IB557"/>
      <c r="IC557"/>
      <c r="ID557"/>
      <c r="IE557"/>
      <c r="IF557"/>
      <c r="IG557"/>
      <c r="IH557"/>
      <c r="II557"/>
      <c r="IJ557"/>
      <c r="IK557"/>
      <c r="IL557"/>
      <c r="IM557"/>
      <c r="IN557"/>
      <c r="IO557"/>
      <c r="IP557"/>
      <c r="IQ557"/>
      <c r="IR557"/>
      <c r="IS557"/>
      <c r="IT557"/>
      <c r="IU557"/>
      <c r="IV557"/>
      <c r="IW557"/>
      <c r="IX557"/>
      <c r="IY557"/>
      <c r="IZ557"/>
      <c r="JA557"/>
      <c r="JB557"/>
      <c r="JC557"/>
      <c r="JD557"/>
      <c r="JE557"/>
      <c r="JF557"/>
      <c r="JG557"/>
      <c r="JH557"/>
      <c r="JI557"/>
      <c r="JJ557"/>
      <c r="JK557"/>
      <c r="JL557"/>
      <c r="JM557"/>
      <c r="JN557"/>
      <c r="JO557"/>
      <c r="JP557"/>
      <c r="JQ557"/>
      <c r="JR557"/>
      <c r="JS557"/>
      <c r="JT557"/>
      <c r="JU557"/>
      <c r="JV557"/>
      <c r="JW557"/>
      <c r="JX557"/>
      <c r="JY557"/>
      <c r="JZ557"/>
      <c r="KA557"/>
      <c r="KB557"/>
      <c r="KC557"/>
      <c r="KD557"/>
      <c r="KE557"/>
      <c r="KF557"/>
      <c r="KG557"/>
      <c r="KH557"/>
      <c r="KI557"/>
      <c r="KJ557"/>
      <c r="KK557"/>
      <c r="KL557"/>
      <c r="KM557"/>
      <c r="KN557"/>
      <c r="KO557"/>
      <c r="KP557"/>
      <c r="KQ557"/>
      <c r="KR557"/>
      <c r="KS557"/>
      <c r="KT557"/>
      <c r="KU557"/>
      <c r="KV557"/>
      <c r="KW557"/>
      <c r="KX557"/>
      <c r="KY557"/>
      <c r="KZ557"/>
      <c r="LA557"/>
      <c r="LB557"/>
      <c r="LC557"/>
      <c r="LD557"/>
      <c r="LE557"/>
      <c r="LF557"/>
      <c r="LG557"/>
      <c r="LH557"/>
      <c r="LI557"/>
      <c r="LJ557"/>
      <c r="LK557"/>
      <c r="LL557"/>
      <c r="LM557"/>
      <c r="LN557"/>
      <c r="LO557"/>
      <c r="LP557"/>
      <c r="LQ557"/>
      <c r="LR557"/>
      <c r="LS557"/>
      <c r="LT557"/>
      <c r="LU557"/>
      <c r="LV557"/>
      <c r="LW557"/>
      <c r="LX557"/>
      <c r="LY557"/>
      <c r="LZ557"/>
      <c r="MA557"/>
      <c r="MB557"/>
      <c r="MC557"/>
      <c r="MD557"/>
      <c r="ME557"/>
      <c r="MF557"/>
      <c r="MG557"/>
      <c r="MH557"/>
      <c r="MI557"/>
      <c r="MJ557"/>
      <c r="MK557"/>
      <c r="ML557"/>
      <c r="MM557"/>
      <c r="MN557"/>
      <c r="MO557"/>
      <c r="MP557"/>
      <c r="MQ557"/>
      <c r="MR557"/>
      <c r="MS557"/>
      <c r="MT557"/>
      <c r="MU557"/>
      <c r="MV557"/>
      <c r="MW557"/>
      <c r="MX557"/>
      <c r="MY557"/>
      <c r="MZ557"/>
      <c r="NA557"/>
      <c r="NB557"/>
      <c r="NC557"/>
      <c r="ND557"/>
      <c r="NE557"/>
      <c r="NF557"/>
      <c r="NG557"/>
      <c r="NH557"/>
      <c r="NI557"/>
      <c r="NJ557"/>
      <c r="NK557"/>
      <c r="NL557"/>
      <c r="NM557"/>
      <c r="NN557"/>
      <c r="NO557"/>
      <c r="NP557"/>
      <c r="NQ557"/>
      <c r="NR557"/>
      <c r="NS557"/>
      <c r="NT557"/>
      <c r="NU557"/>
      <c r="NV557"/>
      <c r="NW557"/>
      <c r="NX557"/>
      <c r="NY557"/>
      <c r="NZ557"/>
      <c r="OA557"/>
      <c r="OB557"/>
      <c r="OC557"/>
      <c r="OD557"/>
      <c r="OE557"/>
      <c r="OF557"/>
      <c r="OG557"/>
      <c r="OH557"/>
      <c r="OI557"/>
      <c r="OJ557"/>
      <c r="OK557"/>
      <c r="OL557"/>
      <c r="OM557"/>
      <c r="ON557"/>
      <c r="OO557"/>
      <c r="OP557"/>
      <c r="OQ557"/>
      <c r="OR557"/>
      <c r="OS557"/>
      <c r="OT557"/>
      <c r="OU557"/>
      <c r="OV557"/>
      <c r="OW557"/>
      <c r="OX557"/>
      <c r="OY557"/>
      <c r="OZ557"/>
      <c r="PA557"/>
      <c r="PB557"/>
      <c r="PC557"/>
      <c r="PD557"/>
      <c r="PE557"/>
      <c r="PF557"/>
      <c r="PG557"/>
      <c r="PH557"/>
      <c r="PI557"/>
      <c r="PJ557"/>
      <c r="PK557"/>
      <c r="PL557"/>
      <c r="PM557"/>
      <c r="PN557"/>
      <c r="PO557"/>
      <c r="PP557"/>
      <c r="PQ557"/>
      <c r="PR557"/>
      <c r="PS557"/>
      <c r="PT557"/>
      <c r="PU557"/>
      <c r="PV557"/>
      <c r="PW557"/>
      <c r="PX557"/>
      <c r="PY557"/>
      <c r="PZ557"/>
      <c r="QA557"/>
      <c r="QB557"/>
      <c r="QC557"/>
      <c r="QD557"/>
      <c r="QE557"/>
      <c r="QF557"/>
      <c r="QG557"/>
      <c r="QH557"/>
      <c r="QI557"/>
      <c r="QJ557"/>
      <c r="QK557"/>
      <c r="QL557"/>
      <c r="QM557"/>
      <c r="QN557"/>
      <c r="QO557"/>
      <c r="QP557"/>
      <c r="QQ557"/>
      <c r="QR557"/>
      <c r="QS557"/>
      <c r="QT557"/>
      <c r="QU557"/>
      <c r="QV557"/>
      <c r="QW557"/>
      <c r="QX557"/>
      <c r="QY557"/>
      <c r="QZ557"/>
      <c r="RA557"/>
      <c r="RB557"/>
      <c r="RC557"/>
      <c r="RD557"/>
      <c r="RE557"/>
      <c r="RF557"/>
      <c r="RG557"/>
      <c r="RH557"/>
      <c r="RI557"/>
      <c r="RJ557"/>
      <c r="RK557"/>
      <c r="RL557"/>
      <c r="RM557"/>
      <c r="RN557"/>
      <c r="RO557"/>
      <c r="RP557"/>
      <c r="RQ557"/>
      <c r="RR557"/>
      <c r="RS557"/>
      <c r="RT557"/>
      <c r="RU557"/>
      <c r="RV557"/>
      <c r="RW557"/>
      <c r="RX557"/>
      <c r="RY557"/>
      <c r="RZ557"/>
      <c r="SA557"/>
      <c r="SB557"/>
      <c r="SC557"/>
      <c r="SD557"/>
      <c r="SE557"/>
      <c r="SF557"/>
      <c r="SG557"/>
      <c r="SH557"/>
      <c r="SI557"/>
      <c r="SJ557"/>
      <c r="SK557"/>
      <c r="SL557"/>
      <c r="SM557"/>
      <c r="SN557"/>
      <c r="SO557"/>
      <c r="SP557"/>
    </row>
    <row r="558" spans="1:510" ht="16.5" customHeight="1" x14ac:dyDescent="0.2">
      <c r="A558" s="20">
        <v>1779</v>
      </c>
      <c r="B558" s="34" t="s">
        <v>70</v>
      </c>
      <c r="C558" s="34" t="s">
        <v>434</v>
      </c>
      <c r="D558" s="20" t="s">
        <v>51</v>
      </c>
      <c r="E558" s="20" t="s">
        <v>1345</v>
      </c>
      <c r="F558" s="22" t="s">
        <v>88</v>
      </c>
      <c r="G558" s="34" t="s">
        <v>37</v>
      </c>
      <c r="H558" s="20" t="s">
        <v>89</v>
      </c>
      <c r="I558" s="20" t="s">
        <v>27</v>
      </c>
      <c r="J558" s="35" t="s">
        <v>725</v>
      </c>
      <c r="K558" s="36"/>
      <c r="L558" s="36"/>
      <c r="M558" s="36"/>
      <c r="N558" s="36"/>
      <c r="O558" s="55">
        <v>7000000000</v>
      </c>
      <c r="P558" s="37"/>
      <c r="Q558" s="34">
        <v>1</v>
      </c>
      <c r="R558" s="38"/>
      <c r="S558" s="39" t="s">
        <v>83</v>
      </c>
      <c r="T558" s="37">
        <f t="shared" si="10"/>
        <v>7000000000</v>
      </c>
      <c r="U558" s="27" t="s">
        <v>39</v>
      </c>
      <c r="V558" s="28" t="s">
        <v>40</v>
      </c>
      <c r="W558"/>
      <c r="X558"/>
      <c r="Y558"/>
      <c r="Z558"/>
      <c r="AA558"/>
      <c r="AB558"/>
      <c r="AC558"/>
      <c r="AD558"/>
      <c r="AE558"/>
      <c r="AF558"/>
      <c r="AG558"/>
      <c r="AH558"/>
      <c r="AI558"/>
      <c r="AJ558"/>
      <c r="AK558"/>
      <c r="AL558"/>
      <c r="AM558"/>
      <c r="AN558"/>
      <c r="AO558"/>
      <c r="AP558"/>
      <c r="AQ558"/>
      <c r="AR558"/>
      <c r="AS558"/>
      <c r="AT558"/>
      <c r="AU558"/>
      <c r="AV558"/>
      <c r="AW558"/>
      <c r="AX558"/>
      <c r="AY558"/>
      <c r="AZ558"/>
      <c r="BA558"/>
      <c r="BB558"/>
      <c r="BC558"/>
      <c r="BD558"/>
      <c r="BE558"/>
      <c r="BF558"/>
      <c r="BG558"/>
      <c r="BH558"/>
      <c r="BI558"/>
      <c r="BJ558"/>
      <c r="BK558"/>
      <c r="BL558"/>
      <c r="BM558"/>
      <c r="BN558"/>
      <c r="BO558"/>
      <c r="BP558"/>
      <c r="BQ558"/>
      <c r="BR558"/>
      <c r="BS558"/>
      <c r="BT558"/>
      <c r="BU558"/>
      <c r="BV558"/>
      <c r="BW558"/>
      <c r="BX558"/>
      <c r="BY558"/>
      <c r="BZ558"/>
      <c r="CA558"/>
      <c r="CB558"/>
      <c r="CC558"/>
      <c r="CD558"/>
      <c r="CE558"/>
      <c r="CF558"/>
      <c r="CG558"/>
      <c r="CH558"/>
      <c r="CI558"/>
      <c r="CJ558"/>
      <c r="CK558"/>
      <c r="CL558"/>
      <c r="CM558"/>
      <c r="CN558"/>
      <c r="CO558"/>
      <c r="CP558"/>
      <c r="CQ558"/>
      <c r="CR558"/>
      <c r="CS558"/>
      <c r="CT558"/>
      <c r="CU558"/>
      <c r="CV558"/>
      <c r="CW558"/>
      <c r="CX558"/>
      <c r="CY558"/>
      <c r="CZ558"/>
      <c r="DA558"/>
      <c r="DB558"/>
      <c r="DC558"/>
      <c r="DD558"/>
      <c r="DE558"/>
      <c r="DF558"/>
      <c r="DG558"/>
      <c r="DH558"/>
      <c r="DI558"/>
      <c r="DJ558"/>
      <c r="DK558"/>
      <c r="DL558"/>
      <c r="DM558"/>
      <c r="DN558"/>
      <c r="DO558"/>
      <c r="DP558"/>
      <c r="DQ558"/>
      <c r="DR558"/>
      <c r="DS558"/>
      <c r="DT558"/>
      <c r="DU558"/>
      <c r="DV558"/>
      <c r="DW558"/>
      <c r="DX558"/>
      <c r="DY558"/>
      <c r="DZ558"/>
      <c r="EA558"/>
      <c r="EB558"/>
      <c r="EC558"/>
      <c r="ED558"/>
      <c r="EE558"/>
      <c r="EF558"/>
      <c r="EG558"/>
      <c r="EH558"/>
      <c r="EI558"/>
      <c r="EJ558"/>
      <c r="EK558"/>
      <c r="EL558"/>
      <c r="EM558"/>
      <c r="EN558"/>
      <c r="EO558"/>
      <c r="EP558"/>
      <c r="EQ558"/>
      <c r="ER558"/>
      <c r="ES558"/>
      <c r="ET558"/>
      <c r="EU558"/>
      <c r="EV558"/>
      <c r="EW558"/>
      <c r="EX558"/>
      <c r="EY558"/>
      <c r="EZ558"/>
      <c r="FA558"/>
      <c r="FB558"/>
      <c r="FC558"/>
      <c r="FD558"/>
      <c r="FE558"/>
      <c r="FF558"/>
      <c r="FG558"/>
      <c r="FH558"/>
      <c r="FI558"/>
      <c r="FJ558"/>
      <c r="FK558"/>
      <c r="FL558"/>
      <c r="FM558"/>
      <c r="FN558"/>
      <c r="FO558"/>
      <c r="FP558"/>
      <c r="FQ558"/>
      <c r="FR558"/>
      <c r="FS558"/>
      <c r="FT558"/>
      <c r="FU558"/>
      <c r="FV558"/>
      <c r="FW558"/>
      <c r="FX558"/>
      <c r="FY558"/>
      <c r="FZ558"/>
      <c r="GA558"/>
      <c r="GB558"/>
      <c r="GC558"/>
      <c r="GD558"/>
      <c r="GE558"/>
      <c r="GF558"/>
      <c r="GG558"/>
      <c r="GH558"/>
      <c r="GI558"/>
      <c r="GJ558"/>
      <c r="GK558"/>
      <c r="GL558"/>
      <c r="GM558"/>
      <c r="GN558"/>
      <c r="GO558"/>
      <c r="GP558"/>
      <c r="GQ558"/>
      <c r="GR558"/>
      <c r="GS558"/>
      <c r="GT558"/>
      <c r="GU558"/>
      <c r="GV558"/>
      <c r="GW558"/>
      <c r="GX558"/>
      <c r="GY558"/>
      <c r="GZ558"/>
      <c r="HA558"/>
      <c r="HB558"/>
      <c r="HC558"/>
      <c r="HD558"/>
      <c r="HE558"/>
      <c r="HF558"/>
      <c r="HG558"/>
      <c r="HH558"/>
      <c r="HI558"/>
      <c r="HJ558"/>
      <c r="HK558"/>
      <c r="HL558"/>
      <c r="HM558"/>
      <c r="HN558"/>
      <c r="HO558"/>
      <c r="HP558"/>
      <c r="HQ558"/>
      <c r="HR558"/>
      <c r="HS558"/>
      <c r="HT558"/>
      <c r="HU558"/>
      <c r="HV558"/>
      <c r="HW558"/>
      <c r="HX558"/>
      <c r="HY558"/>
      <c r="HZ558"/>
      <c r="IA558"/>
      <c r="IB558"/>
      <c r="IC558"/>
      <c r="ID558"/>
      <c r="IE558"/>
      <c r="IF558"/>
      <c r="IG558"/>
      <c r="IH558"/>
      <c r="II558"/>
      <c r="IJ558"/>
      <c r="IK558"/>
      <c r="IL558"/>
      <c r="IM558"/>
      <c r="IN558"/>
      <c r="IO558"/>
      <c r="IP558"/>
      <c r="IQ558"/>
      <c r="IR558"/>
      <c r="IS558"/>
      <c r="IT558"/>
      <c r="IU558"/>
      <c r="IV558"/>
      <c r="IW558"/>
      <c r="IX558"/>
      <c r="IY558"/>
      <c r="IZ558"/>
      <c r="JA558"/>
      <c r="JB558"/>
      <c r="JC558"/>
      <c r="JD558"/>
      <c r="JE558"/>
      <c r="JF558"/>
      <c r="JG558"/>
      <c r="JH558"/>
      <c r="JI558"/>
      <c r="JJ558"/>
      <c r="JK558"/>
      <c r="JL558"/>
      <c r="JM558"/>
      <c r="JN558"/>
      <c r="JO558"/>
      <c r="JP558"/>
      <c r="JQ558"/>
      <c r="JR558"/>
      <c r="JS558"/>
      <c r="JT558"/>
      <c r="JU558"/>
      <c r="JV558"/>
      <c r="JW558"/>
      <c r="JX558"/>
      <c r="JY558"/>
      <c r="JZ558"/>
      <c r="KA558"/>
      <c r="KB558"/>
      <c r="KC558"/>
      <c r="KD558"/>
      <c r="KE558"/>
      <c r="KF558"/>
      <c r="KG558"/>
      <c r="KH558"/>
      <c r="KI558"/>
      <c r="KJ558"/>
      <c r="KK558"/>
      <c r="KL558"/>
      <c r="KM558"/>
      <c r="KN558"/>
      <c r="KO558"/>
      <c r="KP558"/>
      <c r="KQ558"/>
      <c r="KR558"/>
      <c r="KS558"/>
      <c r="KT558"/>
      <c r="KU558"/>
      <c r="KV558"/>
      <c r="KW558"/>
      <c r="KX558"/>
      <c r="KY558"/>
      <c r="KZ558"/>
      <c r="LA558"/>
      <c r="LB558"/>
      <c r="LC558"/>
      <c r="LD558"/>
      <c r="LE558"/>
      <c r="LF558"/>
      <c r="LG558"/>
      <c r="LH558"/>
      <c r="LI558"/>
      <c r="LJ558"/>
      <c r="LK558"/>
      <c r="LL558"/>
      <c r="LM558"/>
      <c r="LN558"/>
      <c r="LO558"/>
      <c r="LP558"/>
      <c r="LQ558"/>
      <c r="LR558"/>
      <c r="LS558"/>
      <c r="LT558"/>
      <c r="LU558"/>
      <c r="LV558"/>
      <c r="LW558"/>
      <c r="LX558"/>
      <c r="LY558"/>
      <c r="LZ558"/>
      <c r="MA558"/>
      <c r="MB558"/>
      <c r="MC558"/>
      <c r="MD558"/>
      <c r="ME558"/>
      <c r="MF558"/>
      <c r="MG558"/>
      <c r="MH558"/>
      <c r="MI558"/>
      <c r="MJ558"/>
      <c r="MK558"/>
      <c r="ML558"/>
      <c r="MM558"/>
      <c r="MN558"/>
      <c r="MO558"/>
      <c r="MP558"/>
      <c r="MQ558"/>
      <c r="MR558"/>
      <c r="MS558"/>
      <c r="MT558"/>
      <c r="MU558"/>
      <c r="MV558"/>
      <c r="MW558"/>
      <c r="MX558"/>
      <c r="MY558"/>
      <c r="MZ558"/>
      <c r="NA558"/>
      <c r="NB558"/>
      <c r="NC558"/>
      <c r="ND558"/>
      <c r="NE558"/>
      <c r="NF558"/>
      <c r="NG558"/>
      <c r="NH558"/>
      <c r="NI558"/>
      <c r="NJ558"/>
      <c r="NK558"/>
      <c r="NL558"/>
      <c r="NM558"/>
      <c r="NN558"/>
      <c r="NO558"/>
      <c r="NP558"/>
      <c r="NQ558"/>
      <c r="NR558"/>
      <c r="NS558"/>
      <c r="NT558"/>
      <c r="NU558"/>
      <c r="NV558"/>
      <c r="NW558"/>
      <c r="NX558"/>
      <c r="NY558"/>
      <c r="NZ558"/>
      <c r="OA558"/>
      <c r="OB558"/>
      <c r="OC558"/>
      <c r="OD558"/>
      <c r="OE558"/>
      <c r="OF558"/>
      <c r="OG558"/>
      <c r="OH558"/>
      <c r="OI558"/>
      <c r="OJ558"/>
      <c r="OK558"/>
      <c r="OL558"/>
      <c r="OM558"/>
      <c r="ON558"/>
      <c r="OO558"/>
      <c r="OP558"/>
      <c r="OQ558"/>
      <c r="OR558"/>
      <c r="OS558"/>
      <c r="OT558"/>
      <c r="OU558"/>
      <c r="OV558"/>
      <c r="OW558"/>
      <c r="OX558"/>
      <c r="OY558"/>
      <c r="OZ558"/>
      <c r="PA558"/>
      <c r="PB558"/>
      <c r="PC558"/>
      <c r="PD558"/>
      <c r="PE558"/>
      <c r="PF558"/>
      <c r="PG558"/>
      <c r="PH558"/>
      <c r="PI558"/>
      <c r="PJ558"/>
      <c r="PK558"/>
      <c r="PL558"/>
      <c r="PM558"/>
      <c r="PN558"/>
      <c r="PO558"/>
      <c r="PP558"/>
      <c r="PQ558"/>
      <c r="PR558"/>
      <c r="PS558"/>
      <c r="PT558"/>
      <c r="PU558"/>
      <c r="PV558"/>
      <c r="PW558"/>
      <c r="PX558"/>
      <c r="PY558"/>
      <c r="PZ558"/>
      <c r="QA558"/>
      <c r="QB558"/>
      <c r="QC558"/>
      <c r="QD558"/>
      <c r="QE558"/>
      <c r="QF558"/>
      <c r="QG558"/>
      <c r="QH558"/>
      <c r="QI558"/>
      <c r="QJ558"/>
      <c r="QK558"/>
      <c r="QL558"/>
      <c r="QM558"/>
      <c r="QN558"/>
      <c r="QO558"/>
      <c r="QP558"/>
      <c r="QQ558"/>
      <c r="QR558"/>
      <c r="QS558"/>
      <c r="QT558"/>
      <c r="QU558"/>
      <c r="QV558"/>
      <c r="QW558"/>
      <c r="QX558"/>
      <c r="QY558"/>
      <c r="QZ558"/>
      <c r="RA558"/>
      <c r="RB558"/>
      <c r="RC558"/>
      <c r="RD558"/>
      <c r="RE558"/>
      <c r="RF558"/>
      <c r="RG558"/>
      <c r="RH558"/>
      <c r="RI558"/>
      <c r="RJ558"/>
      <c r="RK558"/>
      <c r="RL558"/>
      <c r="RM558"/>
      <c r="RN558"/>
      <c r="RO558"/>
      <c r="RP558"/>
      <c r="RQ558"/>
      <c r="RR558"/>
      <c r="RS558"/>
      <c r="RT558"/>
      <c r="RU558"/>
      <c r="RV558"/>
      <c r="RW558"/>
      <c r="RX558"/>
      <c r="RY558"/>
      <c r="RZ558"/>
      <c r="SA558"/>
      <c r="SB558"/>
      <c r="SC558"/>
      <c r="SD558"/>
      <c r="SE558"/>
      <c r="SF558"/>
      <c r="SG558"/>
      <c r="SH558"/>
      <c r="SI558"/>
      <c r="SJ558"/>
      <c r="SK558"/>
      <c r="SL558"/>
      <c r="SM558"/>
      <c r="SN558"/>
      <c r="SO558"/>
      <c r="SP558"/>
    </row>
    <row r="559" spans="1:510" ht="16.5" customHeight="1" x14ac:dyDescent="0.2">
      <c r="A559" s="20">
        <v>1780</v>
      </c>
      <c r="B559" s="34" t="s">
        <v>70</v>
      </c>
      <c r="C559" s="34" t="s">
        <v>434</v>
      </c>
      <c r="D559" s="20" t="s">
        <v>51</v>
      </c>
      <c r="E559" s="34" t="s">
        <v>1348</v>
      </c>
      <c r="F559" s="35" t="s">
        <v>726</v>
      </c>
      <c r="G559" s="34" t="s">
        <v>37</v>
      </c>
      <c r="H559" s="20" t="s">
        <v>154</v>
      </c>
      <c r="I559" s="20" t="s">
        <v>27</v>
      </c>
      <c r="J559" s="35" t="s">
        <v>727</v>
      </c>
      <c r="K559" s="36"/>
      <c r="L559" s="36"/>
      <c r="M559" s="36"/>
      <c r="N559" s="36"/>
      <c r="O559" s="55">
        <v>1000000000</v>
      </c>
      <c r="P559" s="37"/>
      <c r="Q559" s="34">
        <v>1</v>
      </c>
      <c r="R559" s="38"/>
      <c r="S559" s="39" t="s">
        <v>83</v>
      </c>
      <c r="T559" s="37">
        <f t="shared" si="10"/>
        <v>1000000000</v>
      </c>
      <c r="U559" s="27" t="s">
        <v>39</v>
      </c>
      <c r="V559" s="28" t="s">
        <v>40</v>
      </c>
      <c r="W559"/>
      <c r="X559"/>
      <c r="Y559"/>
      <c r="Z559"/>
      <c r="AA559"/>
      <c r="AB559"/>
      <c r="AC559"/>
      <c r="AD559"/>
      <c r="AE559"/>
      <c r="AF559"/>
      <c r="AG559"/>
      <c r="AH559"/>
      <c r="AI559"/>
      <c r="AJ559"/>
      <c r="AK559"/>
      <c r="AL559"/>
      <c r="AM559"/>
      <c r="AN559"/>
      <c r="AO559"/>
      <c r="AP559"/>
      <c r="AQ559"/>
      <c r="AR559"/>
      <c r="AS559"/>
      <c r="AT559"/>
      <c r="AU559"/>
      <c r="AV559"/>
      <c r="AW559"/>
      <c r="AX559"/>
      <c r="AY559"/>
      <c r="AZ559"/>
      <c r="BA559"/>
      <c r="BB559"/>
      <c r="BC559"/>
      <c r="BD559"/>
      <c r="BE559"/>
      <c r="BF559"/>
      <c r="BG559"/>
      <c r="BH559"/>
      <c r="BI559"/>
      <c r="BJ559"/>
      <c r="BK559"/>
      <c r="BL559"/>
      <c r="BM559"/>
      <c r="BN559"/>
      <c r="BO559"/>
      <c r="BP559"/>
      <c r="BQ559"/>
      <c r="BR559"/>
      <c r="BS559"/>
      <c r="BT559"/>
      <c r="BU559"/>
      <c r="BV559"/>
      <c r="BW559"/>
      <c r="BX559"/>
      <c r="BY559"/>
      <c r="BZ559"/>
      <c r="CA559"/>
      <c r="CB559"/>
      <c r="CC559"/>
      <c r="CD559"/>
      <c r="CE559"/>
      <c r="CF559"/>
      <c r="CG559"/>
      <c r="CH559"/>
      <c r="CI559"/>
      <c r="CJ559"/>
      <c r="CK559"/>
      <c r="CL559"/>
      <c r="CM559"/>
      <c r="CN559"/>
      <c r="CO559"/>
      <c r="CP559"/>
      <c r="CQ559"/>
      <c r="CR559"/>
      <c r="CS559"/>
      <c r="CT559"/>
      <c r="CU559"/>
      <c r="CV559"/>
      <c r="CW559"/>
      <c r="CX559"/>
      <c r="CY559"/>
      <c r="CZ559"/>
      <c r="DA559"/>
      <c r="DB559"/>
      <c r="DC559"/>
      <c r="DD559"/>
      <c r="DE559"/>
      <c r="DF559"/>
      <c r="DG559"/>
      <c r="DH559"/>
      <c r="DI559"/>
      <c r="DJ559"/>
      <c r="DK559"/>
      <c r="DL559"/>
      <c r="DM559"/>
      <c r="DN559"/>
      <c r="DO559"/>
      <c r="DP559"/>
      <c r="DQ559"/>
      <c r="DR559"/>
      <c r="DS559"/>
      <c r="DT559"/>
      <c r="DU559"/>
      <c r="DV559"/>
      <c r="DW559"/>
      <c r="DX559"/>
      <c r="DY559"/>
      <c r="DZ559"/>
      <c r="EA559"/>
      <c r="EB559"/>
      <c r="EC559"/>
      <c r="ED559"/>
      <c r="EE559"/>
      <c r="EF559"/>
      <c r="EG559"/>
      <c r="EH559"/>
      <c r="EI559"/>
      <c r="EJ559"/>
      <c r="EK559"/>
      <c r="EL559"/>
      <c r="EM559"/>
      <c r="EN559"/>
      <c r="EO559"/>
      <c r="EP559"/>
      <c r="EQ559"/>
      <c r="ER559"/>
      <c r="ES559"/>
      <c r="ET559"/>
      <c r="EU559"/>
      <c r="EV559"/>
      <c r="EW559"/>
      <c r="EX559"/>
      <c r="EY559"/>
      <c r="EZ559"/>
      <c r="FA559"/>
      <c r="FB559"/>
      <c r="FC559"/>
      <c r="FD559"/>
      <c r="FE559"/>
      <c r="FF559"/>
      <c r="FG559"/>
      <c r="FH559"/>
      <c r="FI559"/>
      <c r="FJ559"/>
      <c r="FK559"/>
      <c r="FL559"/>
      <c r="FM559"/>
      <c r="FN559"/>
      <c r="FO559"/>
      <c r="FP559"/>
      <c r="FQ559"/>
      <c r="FR559"/>
      <c r="FS559"/>
      <c r="FT559"/>
      <c r="FU559"/>
      <c r="FV559"/>
      <c r="FW559"/>
      <c r="FX559"/>
      <c r="FY559"/>
      <c r="FZ559"/>
      <c r="GA559"/>
      <c r="GB559"/>
      <c r="GC559"/>
      <c r="GD559"/>
      <c r="GE559"/>
      <c r="GF559"/>
      <c r="GG559"/>
      <c r="GH559"/>
      <c r="GI559"/>
      <c r="GJ559"/>
      <c r="GK559"/>
      <c r="GL559"/>
      <c r="GM559"/>
      <c r="GN559"/>
      <c r="GO559"/>
      <c r="GP559"/>
      <c r="GQ559"/>
      <c r="GR559"/>
      <c r="GS559"/>
      <c r="GT559"/>
      <c r="GU559"/>
      <c r="GV559"/>
      <c r="GW559"/>
      <c r="GX559"/>
      <c r="GY559"/>
      <c r="GZ559"/>
      <c r="HA559"/>
      <c r="HB559"/>
      <c r="HC559"/>
      <c r="HD559"/>
      <c r="HE559"/>
      <c r="HF559"/>
      <c r="HG559"/>
      <c r="HH559"/>
      <c r="HI559"/>
      <c r="HJ559"/>
      <c r="HK559"/>
      <c r="HL559"/>
      <c r="HM559"/>
      <c r="HN559"/>
      <c r="HO559"/>
      <c r="HP559"/>
      <c r="HQ559"/>
      <c r="HR559"/>
      <c r="HS559"/>
      <c r="HT559"/>
      <c r="HU559"/>
      <c r="HV559"/>
      <c r="HW559"/>
      <c r="HX559"/>
      <c r="HY559"/>
      <c r="HZ559"/>
      <c r="IA559"/>
      <c r="IB559"/>
      <c r="IC559"/>
      <c r="ID559"/>
      <c r="IE559"/>
      <c r="IF559"/>
      <c r="IG559"/>
      <c r="IH559"/>
      <c r="II559"/>
      <c r="IJ559"/>
      <c r="IK559"/>
      <c r="IL559"/>
      <c r="IM559"/>
      <c r="IN559"/>
      <c r="IO559"/>
      <c r="IP559"/>
      <c r="IQ559"/>
      <c r="IR559"/>
      <c r="IS559"/>
      <c r="IT559"/>
      <c r="IU559"/>
      <c r="IV559"/>
      <c r="IW559"/>
      <c r="IX559"/>
      <c r="IY559"/>
      <c r="IZ559"/>
      <c r="JA559"/>
      <c r="JB559"/>
      <c r="JC559"/>
      <c r="JD559"/>
      <c r="JE559"/>
      <c r="JF559"/>
      <c r="JG559"/>
      <c r="JH559"/>
      <c r="JI559"/>
      <c r="JJ559"/>
      <c r="JK559"/>
      <c r="JL559"/>
      <c r="JM559"/>
      <c r="JN559"/>
      <c r="JO559"/>
      <c r="JP559"/>
      <c r="JQ559"/>
      <c r="JR559"/>
      <c r="JS559"/>
      <c r="JT559"/>
      <c r="JU559"/>
      <c r="JV559"/>
      <c r="JW559"/>
      <c r="JX559"/>
      <c r="JY559"/>
      <c r="JZ559"/>
      <c r="KA559"/>
      <c r="KB559"/>
      <c r="KC559"/>
      <c r="KD559"/>
      <c r="KE559"/>
      <c r="KF559"/>
      <c r="KG559"/>
      <c r="KH559"/>
      <c r="KI559"/>
      <c r="KJ559"/>
      <c r="KK559"/>
      <c r="KL559"/>
      <c r="KM559"/>
      <c r="KN559"/>
      <c r="KO559"/>
      <c r="KP559"/>
      <c r="KQ559"/>
      <c r="KR559"/>
      <c r="KS559"/>
      <c r="KT559"/>
      <c r="KU559"/>
      <c r="KV559"/>
      <c r="KW559"/>
      <c r="KX559"/>
      <c r="KY559"/>
      <c r="KZ559"/>
      <c r="LA559"/>
      <c r="LB559"/>
      <c r="LC559"/>
      <c r="LD559"/>
      <c r="LE559"/>
      <c r="LF559"/>
      <c r="LG559"/>
      <c r="LH559"/>
      <c r="LI559"/>
      <c r="LJ559"/>
      <c r="LK559"/>
      <c r="LL559"/>
      <c r="LM559"/>
      <c r="LN559"/>
      <c r="LO559"/>
      <c r="LP559"/>
      <c r="LQ559"/>
      <c r="LR559"/>
      <c r="LS559"/>
      <c r="LT559"/>
      <c r="LU559"/>
      <c r="LV559"/>
      <c r="LW559"/>
      <c r="LX559"/>
      <c r="LY559"/>
      <c r="LZ559"/>
      <c r="MA559"/>
      <c r="MB559"/>
      <c r="MC559"/>
      <c r="MD559"/>
      <c r="ME559"/>
      <c r="MF559"/>
      <c r="MG559"/>
      <c r="MH559"/>
      <c r="MI559"/>
      <c r="MJ559"/>
      <c r="MK559"/>
      <c r="ML559"/>
      <c r="MM559"/>
      <c r="MN559"/>
      <c r="MO559"/>
      <c r="MP559"/>
      <c r="MQ559"/>
      <c r="MR559"/>
      <c r="MS559"/>
      <c r="MT559"/>
      <c r="MU559"/>
      <c r="MV559"/>
      <c r="MW559"/>
      <c r="MX559"/>
      <c r="MY559"/>
      <c r="MZ559"/>
      <c r="NA559"/>
      <c r="NB559"/>
      <c r="NC559"/>
      <c r="ND559"/>
      <c r="NE559"/>
      <c r="NF559"/>
      <c r="NG559"/>
      <c r="NH559"/>
      <c r="NI559"/>
      <c r="NJ559"/>
      <c r="NK559"/>
      <c r="NL559"/>
      <c r="NM559"/>
      <c r="NN559"/>
      <c r="NO559"/>
      <c r="NP559"/>
      <c r="NQ559"/>
      <c r="NR559"/>
      <c r="NS559"/>
      <c r="NT559"/>
      <c r="NU559"/>
      <c r="NV559"/>
      <c r="NW559"/>
      <c r="NX559"/>
      <c r="NY559"/>
      <c r="NZ559"/>
      <c r="OA559"/>
      <c r="OB559"/>
      <c r="OC559"/>
      <c r="OD559"/>
      <c r="OE559"/>
      <c r="OF559"/>
      <c r="OG559"/>
      <c r="OH559"/>
      <c r="OI559"/>
      <c r="OJ559"/>
      <c r="OK559"/>
      <c r="OL559"/>
      <c r="OM559"/>
      <c r="ON559"/>
      <c r="OO559"/>
      <c r="OP559"/>
      <c r="OQ559"/>
      <c r="OR559"/>
      <c r="OS559"/>
      <c r="OT559"/>
      <c r="OU559"/>
      <c r="OV559"/>
      <c r="OW559"/>
      <c r="OX559"/>
      <c r="OY559"/>
      <c r="OZ559"/>
      <c r="PA559"/>
      <c r="PB559"/>
      <c r="PC559"/>
      <c r="PD559"/>
      <c r="PE559"/>
      <c r="PF559"/>
      <c r="PG559"/>
      <c r="PH559"/>
      <c r="PI559"/>
      <c r="PJ559"/>
      <c r="PK559"/>
      <c r="PL559"/>
      <c r="PM559"/>
      <c r="PN559"/>
      <c r="PO559"/>
      <c r="PP559"/>
      <c r="PQ559"/>
      <c r="PR559"/>
      <c r="PS559"/>
      <c r="PT559"/>
      <c r="PU559"/>
      <c r="PV559"/>
      <c r="PW559"/>
      <c r="PX559"/>
      <c r="PY559"/>
      <c r="PZ559"/>
      <c r="QA559"/>
      <c r="QB559"/>
      <c r="QC559"/>
      <c r="QD559"/>
      <c r="QE559"/>
      <c r="QF559"/>
      <c r="QG559"/>
      <c r="QH559"/>
      <c r="QI559"/>
      <c r="QJ559"/>
      <c r="QK559"/>
      <c r="QL559"/>
      <c r="QM559"/>
      <c r="QN559"/>
      <c r="QO559"/>
      <c r="QP559"/>
      <c r="QQ559"/>
      <c r="QR559"/>
      <c r="QS559"/>
      <c r="QT559"/>
      <c r="QU559"/>
      <c r="QV559"/>
      <c r="QW559"/>
      <c r="QX559"/>
      <c r="QY559"/>
      <c r="QZ559"/>
      <c r="RA559"/>
      <c r="RB559"/>
      <c r="RC559"/>
      <c r="RD559"/>
      <c r="RE559"/>
      <c r="RF559"/>
      <c r="RG559"/>
      <c r="RH559"/>
      <c r="RI559"/>
      <c r="RJ559"/>
      <c r="RK559"/>
      <c r="RL559"/>
      <c r="RM559"/>
      <c r="RN559"/>
      <c r="RO559"/>
      <c r="RP559"/>
      <c r="RQ559"/>
      <c r="RR559"/>
      <c r="RS559"/>
      <c r="RT559"/>
      <c r="RU559"/>
      <c r="RV559"/>
      <c r="RW559"/>
      <c r="RX559"/>
      <c r="RY559"/>
      <c r="RZ559"/>
      <c r="SA559"/>
      <c r="SB559"/>
      <c r="SC559"/>
      <c r="SD559"/>
      <c r="SE559"/>
      <c r="SF559"/>
      <c r="SG559"/>
      <c r="SH559"/>
      <c r="SI559"/>
      <c r="SJ559"/>
      <c r="SK559"/>
      <c r="SL559"/>
      <c r="SM559"/>
      <c r="SN559"/>
      <c r="SO559"/>
      <c r="SP559"/>
    </row>
    <row r="560" spans="1:510" ht="16.5" customHeight="1" x14ac:dyDescent="0.2">
      <c r="A560" s="20">
        <v>1781</v>
      </c>
      <c r="B560" s="34" t="s">
        <v>70</v>
      </c>
      <c r="C560" s="34" t="s">
        <v>449</v>
      </c>
      <c r="D560" s="20" t="s">
        <v>51</v>
      </c>
      <c r="E560" s="20" t="s">
        <v>1345</v>
      </c>
      <c r="F560" s="35" t="s">
        <v>728</v>
      </c>
      <c r="G560" s="34" t="s">
        <v>37</v>
      </c>
      <c r="H560" s="20" t="s">
        <v>35</v>
      </c>
      <c r="I560" s="20" t="s">
        <v>27</v>
      </c>
      <c r="J560" s="35" t="s">
        <v>729</v>
      </c>
      <c r="K560" s="36"/>
      <c r="L560" s="36"/>
      <c r="M560" s="36"/>
      <c r="N560" s="36"/>
      <c r="O560" s="34">
        <v>0</v>
      </c>
      <c r="P560" s="37"/>
      <c r="Q560" s="34">
        <v>1</v>
      </c>
      <c r="R560" s="38"/>
      <c r="S560" s="39"/>
      <c r="T560" s="37">
        <f t="shared" si="10"/>
        <v>0</v>
      </c>
      <c r="U560" s="27" t="s">
        <v>39</v>
      </c>
      <c r="V560" s="28" t="s">
        <v>40</v>
      </c>
      <c r="W560"/>
      <c r="X560"/>
      <c r="Y560"/>
      <c r="Z560"/>
      <c r="AA560"/>
      <c r="AB560"/>
      <c r="AC560"/>
      <c r="AD560"/>
      <c r="AE560"/>
      <c r="AF560"/>
      <c r="AG560"/>
      <c r="AH560"/>
      <c r="AI560"/>
      <c r="AJ560"/>
      <c r="AK560"/>
      <c r="AL560"/>
      <c r="AM560"/>
      <c r="AN560"/>
      <c r="AO560"/>
      <c r="AP560"/>
      <c r="AQ560"/>
      <c r="AR560"/>
      <c r="AS560"/>
      <c r="AT560"/>
      <c r="AU560"/>
      <c r="AV560"/>
      <c r="AW560"/>
      <c r="AX560"/>
      <c r="AY560"/>
      <c r="AZ560"/>
      <c r="BA560"/>
      <c r="BB560"/>
      <c r="BC560"/>
      <c r="BD560"/>
      <c r="BE560"/>
      <c r="BF560"/>
      <c r="BG560"/>
      <c r="BH560"/>
      <c r="BI560"/>
      <c r="BJ560"/>
      <c r="BK560"/>
      <c r="BL560"/>
      <c r="BM560"/>
      <c r="BN560"/>
      <c r="BO560"/>
      <c r="BP560"/>
      <c r="BQ560"/>
      <c r="BR560"/>
      <c r="BS560"/>
      <c r="BT560"/>
      <c r="BU560"/>
      <c r="BV560"/>
      <c r="BW560"/>
      <c r="BX560"/>
      <c r="BY560"/>
      <c r="BZ560"/>
      <c r="CA560"/>
      <c r="CB560"/>
      <c r="CC560"/>
      <c r="CD560"/>
      <c r="CE560"/>
      <c r="CF560"/>
      <c r="CG560"/>
      <c r="CH560"/>
      <c r="CI560"/>
      <c r="CJ560"/>
      <c r="CK560"/>
      <c r="CL560"/>
      <c r="CM560"/>
      <c r="CN560"/>
      <c r="CO560"/>
      <c r="CP560"/>
      <c r="CQ560"/>
      <c r="CR560"/>
      <c r="CS560"/>
      <c r="CT560"/>
      <c r="CU560"/>
      <c r="CV560"/>
      <c r="CW560"/>
      <c r="CX560"/>
      <c r="CY560"/>
      <c r="CZ560"/>
      <c r="DA560"/>
      <c r="DB560"/>
      <c r="DC560"/>
      <c r="DD560"/>
      <c r="DE560"/>
      <c r="DF560"/>
      <c r="DG560"/>
      <c r="DH560"/>
      <c r="DI560"/>
      <c r="DJ560"/>
      <c r="DK560"/>
      <c r="DL560"/>
      <c r="DM560"/>
      <c r="DN560"/>
      <c r="DO560"/>
      <c r="DP560"/>
      <c r="DQ560"/>
      <c r="DR560"/>
      <c r="DS560"/>
      <c r="DT560"/>
      <c r="DU560"/>
      <c r="DV560"/>
      <c r="DW560"/>
      <c r="DX560"/>
      <c r="DY560"/>
      <c r="DZ560"/>
      <c r="EA560"/>
      <c r="EB560"/>
      <c r="EC560"/>
      <c r="ED560"/>
      <c r="EE560"/>
      <c r="EF560"/>
      <c r="EG560"/>
      <c r="EH560"/>
      <c r="EI560"/>
      <c r="EJ560"/>
      <c r="EK560"/>
      <c r="EL560"/>
      <c r="EM560"/>
      <c r="EN560"/>
      <c r="EO560"/>
      <c r="EP560"/>
      <c r="EQ560"/>
      <c r="ER560"/>
      <c r="ES560"/>
      <c r="ET560"/>
      <c r="EU560"/>
      <c r="EV560"/>
      <c r="EW560"/>
      <c r="EX560"/>
      <c r="EY560"/>
      <c r="EZ560"/>
      <c r="FA560"/>
      <c r="FB560"/>
      <c r="FC560"/>
      <c r="FD560"/>
      <c r="FE560"/>
      <c r="FF560"/>
      <c r="FG560"/>
      <c r="FH560"/>
      <c r="FI560"/>
      <c r="FJ560"/>
      <c r="FK560"/>
      <c r="FL560"/>
      <c r="FM560"/>
      <c r="FN560"/>
      <c r="FO560"/>
      <c r="FP560"/>
      <c r="FQ560"/>
      <c r="FR560"/>
      <c r="FS560"/>
      <c r="FT560"/>
      <c r="FU560"/>
      <c r="FV560"/>
      <c r="FW560"/>
      <c r="FX560"/>
      <c r="FY560"/>
      <c r="FZ560"/>
      <c r="GA560"/>
      <c r="GB560"/>
      <c r="GC560"/>
      <c r="GD560"/>
      <c r="GE560"/>
      <c r="GF560"/>
      <c r="GG560"/>
      <c r="GH560"/>
      <c r="GI560"/>
      <c r="GJ560"/>
      <c r="GK560"/>
      <c r="GL560"/>
      <c r="GM560"/>
      <c r="GN560"/>
      <c r="GO560"/>
      <c r="GP560"/>
      <c r="GQ560"/>
      <c r="GR560"/>
      <c r="GS560"/>
      <c r="GT560"/>
      <c r="GU560"/>
      <c r="GV560"/>
      <c r="GW560"/>
      <c r="GX560"/>
      <c r="GY560"/>
      <c r="GZ560"/>
      <c r="HA560"/>
      <c r="HB560"/>
      <c r="HC560"/>
      <c r="HD560"/>
      <c r="HE560"/>
      <c r="HF560"/>
      <c r="HG560"/>
      <c r="HH560"/>
      <c r="HI560"/>
      <c r="HJ560"/>
      <c r="HK560"/>
      <c r="HL560"/>
      <c r="HM560"/>
      <c r="HN560"/>
      <c r="HO560"/>
      <c r="HP560"/>
      <c r="HQ560"/>
      <c r="HR560"/>
      <c r="HS560"/>
      <c r="HT560"/>
      <c r="HU560"/>
      <c r="HV560"/>
      <c r="HW560"/>
      <c r="HX560"/>
      <c r="HY560"/>
      <c r="HZ560"/>
      <c r="IA560"/>
      <c r="IB560"/>
      <c r="IC560"/>
      <c r="ID560"/>
      <c r="IE560"/>
      <c r="IF560"/>
      <c r="IG560"/>
      <c r="IH560"/>
      <c r="II560"/>
      <c r="IJ560"/>
      <c r="IK560"/>
      <c r="IL560"/>
      <c r="IM560"/>
      <c r="IN560"/>
      <c r="IO560"/>
      <c r="IP560"/>
      <c r="IQ560"/>
      <c r="IR560"/>
      <c r="IS560"/>
      <c r="IT560"/>
      <c r="IU560"/>
      <c r="IV560"/>
      <c r="IW560"/>
      <c r="IX560"/>
      <c r="IY560"/>
      <c r="IZ560"/>
      <c r="JA560"/>
      <c r="JB560"/>
      <c r="JC560"/>
      <c r="JD560"/>
      <c r="JE560"/>
      <c r="JF560"/>
      <c r="JG560"/>
      <c r="JH560"/>
      <c r="JI560"/>
      <c r="JJ560"/>
      <c r="JK560"/>
      <c r="JL560"/>
      <c r="JM560"/>
      <c r="JN560"/>
      <c r="JO560"/>
      <c r="JP560"/>
      <c r="JQ560"/>
      <c r="JR560"/>
      <c r="JS560"/>
      <c r="JT560"/>
      <c r="JU560"/>
      <c r="JV560"/>
      <c r="JW560"/>
      <c r="JX560"/>
      <c r="JY560"/>
      <c r="JZ560"/>
      <c r="KA560"/>
      <c r="KB560"/>
      <c r="KC560"/>
      <c r="KD560"/>
      <c r="KE560"/>
      <c r="KF560"/>
      <c r="KG560"/>
      <c r="KH560"/>
      <c r="KI560"/>
      <c r="KJ560"/>
      <c r="KK560"/>
      <c r="KL560"/>
      <c r="KM560"/>
      <c r="KN560"/>
      <c r="KO560"/>
      <c r="KP560"/>
      <c r="KQ560"/>
      <c r="KR560"/>
      <c r="KS560"/>
      <c r="KT560"/>
      <c r="KU560"/>
      <c r="KV560"/>
      <c r="KW560"/>
      <c r="KX560"/>
      <c r="KY560"/>
      <c r="KZ560"/>
      <c r="LA560"/>
      <c r="LB560"/>
      <c r="LC560"/>
      <c r="LD560"/>
      <c r="LE560"/>
      <c r="LF560"/>
      <c r="LG560"/>
      <c r="LH560"/>
      <c r="LI560"/>
      <c r="LJ560"/>
      <c r="LK560"/>
      <c r="LL560"/>
      <c r="LM560"/>
      <c r="LN560"/>
      <c r="LO560"/>
      <c r="LP560"/>
      <c r="LQ560"/>
      <c r="LR560"/>
      <c r="LS560"/>
      <c r="LT560"/>
      <c r="LU560"/>
      <c r="LV560"/>
      <c r="LW560"/>
      <c r="LX560"/>
      <c r="LY560"/>
      <c r="LZ560"/>
      <c r="MA560"/>
      <c r="MB560"/>
      <c r="MC560"/>
      <c r="MD560"/>
      <c r="ME560"/>
      <c r="MF560"/>
      <c r="MG560"/>
      <c r="MH560"/>
      <c r="MI560"/>
      <c r="MJ560"/>
      <c r="MK560"/>
      <c r="ML560"/>
      <c r="MM560"/>
      <c r="MN560"/>
      <c r="MO560"/>
      <c r="MP560"/>
      <c r="MQ560"/>
      <c r="MR560"/>
      <c r="MS560"/>
      <c r="MT560"/>
      <c r="MU560"/>
      <c r="MV560"/>
      <c r="MW560"/>
      <c r="MX560"/>
      <c r="MY560"/>
      <c r="MZ560"/>
      <c r="NA560"/>
      <c r="NB560"/>
      <c r="NC560"/>
      <c r="ND560"/>
      <c r="NE560"/>
      <c r="NF560"/>
      <c r="NG560"/>
      <c r="NH560"/>
      <c r="NI560"/>
      <c r="NJ560"/>
      <c r="NK560"/>
      <c r="NL560"/>
      <c r="NM560"/>
      <c r="NN560"/>
      <c r="NO560"/>
      <c r="NP560"/>
      <c r="NQ560"/>
      <c r="NR560"/>
      <c r="NS560"/>
      <c r="NT560"/>
      <c r="NU560"/>
      <c r="NV560"/>
      <c r="NW560"/>
      <c r="NX560"/>
      <c r="NY560"/>
      <c r="NZ560"/>
      <c r="OA560"/>
      <c r="OB560"/>
      <c r="OC560"/>
      <c r="OD560"/>
      <c r="OE560"/>
      <c r="OF560"/>
      <c r="OG560"/>
      <c r="OH560"/>
      <c r="OI560"/>
      <c r="OJ560"/>
      <c r="OK560"/>
      <c r="OL560"/>
      <c r="OM560"/>
      <c r="ON560"/>
      <c r="OO560"/>
      <c r="OP560"/>
      <c r="OQ560"/>
      <c r="OR560"/>
      <c r="OS560"/>
      <c r="OT560"/>
      <c r="OU560"/>
      <c r="OV560"/>
      <c r="OW560"/>
      <c r="OX560"/>
      <c r="OY560"/>
      <c r="OZ560"/>
      <c r="PA560"/>
      <c r="PB560"/>
      <c r="PC560"/>
      <c r="PD560"/>
      <c r="PE560"/>
      <c r="PF560"/>
      <c r="PG560"/>
      <c r="PH560"/>
      <c r="PI560"/>
      <c r="PJ560"/>
      <c r="PK560"/>
      <c r="PL560"/>
      <c r="PM560"/>
      <c r="PN560"/>
      <c r="PO560"/>
      <c r="PP560"/>
      <c r="PQ560"/>
      <c r="PR560"/>
      <c r="PS560"/>
      <c r="PT560"/>
      <c r="PU560"/>
      <c r="PV560"/>
      <c r="PW560"/>
      <c r="PX560"/>
      <c r="PY560"/>
      <c r="PZ560"/>
      <c r="QA560"/>
      <c r="QB560"/>
      <c r="QC560"/>
      <c r="QD560"/>
      <c r="QE560"/>
      <c r="QF560"/>
      <c r="QG560"/>
      <c r="QH560"/>
      <c r="QI560"/>
      <c r="QJ560"/>
      <c r="QK560"/>
      <c r="QL560"/>
      <c r="QM560"/>
      <c r="QN560"/>
      <c r="QO560"/>
      <c r="QP560"/>
      <c r="QQ560"/>
      <c r="QR560"/>
      <c r="QS560"/>
      <c r="QT560"/>
      <c r="QU560"/>
      <c r="QV560"/>
      <c r="QW560"/>
      <c r="QX560"/>
      <c r="QY560"/>
      <c r="QZ560"/>
      <c r="RA560"/>
      <c r="RB560"/>
      <c r="RC560"/>
      <c r="RD560"/>
      <c r="RE560"/>
      <c r="RF560"/>
      <c r="RG560"/>
      <c r="RH560"/>
      <c r="RI560"/>
      <c r="RJ560"/>
      <c r="RK560"/>
      <c r="RL560"/>
      <c r="RM560"/>
      <c r="RN560"/>
      <c r="RO560"/>
      <c r="RP560"/>
      <c r="RQ560"/>
      <c r="RR560"/>
      <c r="RS560"/>
      <c r="RT560"/>
      <c r="RU560"/>
      <c r="RV560"/>
      <c r="RW560"/>
      <c r="RX560"/>
      <c r="RY560"/>
      <c r="RZ560"/>
      <c r="SA560"/>
      <c r="SB560"/>
      <c r="SC560"/>
      <c r="SD560"/>
      <c r="SE560"/>
      <c r="SF560"/>
      <c r="SG560"/>
      <c r="SH560"/>
      <c r="SI560"/>
      <c r="SJ560"/>
      <c r="SK560"/>
      <c r="SL560"/>
      <c r="SM560"/>
      <c r="SN560"/>
      <c r="SO560"/>
      <c r="SP560"/>
    </row>
    <row r="561" spans="1:510" ht="16.5" customHeight="1" x14ac:dyDescent="0.2">
      <c r="A561" s="20">
        <v>1782</v>
      </c>
      <c r="B561" s="34" t="s">
        <v>70</v>
      </c>
      <c r="C561" s="34" t="s">
        <v>97</v>
      </c>
      <c r="D561" s="20" t="s">
        <v>51</v>
      </c>
      <c r="E561" s="20" t="s">
        <v>730</v>
      </c>
      <c r="F561" s="35" t="s">
        <v>730</v>
      </c>
      <c r="G561" s="34" t="s">
        <v>25</v>
      </c>
      <c r="H561" s="20" t="s">
        <v>154</v>
      </c>
      <c r="I561" s="20" t="s">
        <v>27</v>
      </c>
      <c r="J561" s="35" t="s">
        <v>731</v>
      </c>
      <c r="K561" s="36"/>
      <c r="L561" s="36"/>
      <c r="M561" s="36"/>
      <c r="N561" s="36"/>
      <c r="O561" s="55">
        <v>150000000</v>
      </c>
      <c r="P561" s="37"/>
      <c r="Q561" s="34">
        <v>1</v>
      </c>
      <c r="R561" s="38"/>
      <c r="S561" s="39" t="s">
        <v>83</v>
      </c>
      <c r="T561" s="37">
        <f t="shared" si="10"/>
        <v>150000000</v>
      </c>
      <c r="U561" s="27" t="s">
        <v>39</v>
      </c>
      <c r="V561" s="28" t="s">
        <v>40</v>
      </c>
      <c r="W561"/>
      <c r="X561"/>
      <c r="Y561"/>
      <c r="Z561"/>
      <c r="AA561"/>
      <c r="AB561"/>
      <c r="AC561"/>
      <c r="AD561"/>
      <c r="AE561"/>
      <c r="AF561"/>
      <c r="AG561"/>
      <c r="AH561"/>
      <c r="AI561"/>
      <c r="AJ561"/>
      <c r="AK561"/>
      <c r="AL561"/>
      <c r="AM561"/>
      <c r="AN561"/>
      <c r="AO561"/>
      <c r="AP561"/>
      <c r="AQ561"/>
      <c r="AR561"/>
      <c r="AS561"/>
      <c r="AT561"/>
      <c r="AU561"/>
      <c r="AV561"/>
      <c r="AW561"/>
      <c r="AX561"/>
      <c r="AY561"/>
      <c r="AZ561"/>
      <c r="BA561"/>
      <c r="BB561"/>
      <c r="BC561"/>
      <c r="BD561"/>
      <c r="BE561"/>
      <c r="BF561"/>
      <c r="BG561"/>
      <c r="BH561"/>
      <c r="BI561"/>
      <c r="BJ561"/>
      <c r="BK561"/>
      <c r="BL561"/>
      <c r="BM561"/>
      <c r="BN561"/>
      <c r="BO561"/>
      <c r="BP561"/>
      <c r="BQ561"/>
      <c r="BR561"/>
      <c r="BS561"/>
      <c r="BT561"/>
      <c r="BU561"/>
      <c r="BV561"/>
      <c r="BW561"/>
      <c r="BX561"/>
      <c r="BY561"/>
      <c r="BZ561"/>
      <c r="CA561"/>
      <c r="CB561"/>
      <c r="CC561"/>
      <c r="CD561"/>
      <c r="CE561"/>
      <c r="CF561"/>
      <c r="CG561"/>
      <c r="CH561"/>
      <c r="CI561"/>
      <c r="CJ561"/>
      <c r="CK561"/>
      <c r="CL561"/>
      <c r="CM561"/>
      <c r="CN561"/>
      <c r="CO561"/>
      <c r="CP561"/>
      <c r="CQ561"/>
      <c r="CR561"/>
      <c r="CS561"/>
      <c r="CT561"/>
      <c r="CU561"/>
      <c r="CV561"/>
      <c r="CW561"/>
      <c r="CX561"/>
      <c r="CY561"/>
      <c r="CZ561"/>
      <c r="DA561"/>
      <c r="DB561"/>
      <c r="DC561"/>
      <c r="DD561"/>
      <c r="DE561"/>
      <c r="DF561"/>
      <c r="DG561"/>
      <c r="DH561"/>
      <c r="DI561"/>
      <c r="DJ561"/>
      <c r="DK561"/>
      <c r="DL561"/>
      <c r="DM561"/>
      <c r="DN561"/>
      <c r="DO561"/>
      <c r="DP561"/>
      <c r="DQ561"/>
      <c r="DR561"/>
      <c r="DS561"/>
      <c r="DT561"/>
      <c r="DU561"/>
      <c r="DV561"/>
      <c r="DW561"/>
      <c r="DX561"/>
      <c r="DY561"/>
      <c r="DZ561"/>
      <c r="EA561"/>
      <c r="EB561"/>
      <c r="EC561"/>
      <c r="ED561"/>
      <c r="EE561"/>
      <c r="EF561"/>
      <c r="EG561"/>
      <c r="EH561"/>
      <c r="EI561"/>
      <c r="EJ561"/>
      <c r="EK561"/>
      <c r="EL561"/>
      <c r="EM561"/>
      <c r="EN561"/>
      <c r="EO561"/>
      <c r="EP561"/>
      <c r="EQ561"/>
      <c r="ER561"/>
      <c r="ES561"/>
      <c r="ET561"/>
      <c r="EU561"/>
      <c r="EV561"/>
      <c r="EW561"/>
      <c r="EX561"/>
      <c r="EY561"/>
      <c r="EZ561"/>
      <c r="FA561"/>
      <c r="FB561"/>
      <c r="FC561"/>
      <c r="FD561"/>
      <c r="FE561"/>
      <c r="FF561"/>
      <c r="FG561"/>
      <c r="FH561"/>
      <c r="FI561"/>
      <c r="FJ561"/>
      <c r="FK561"/>
      <c r="FL561"/>
      <c r="FM561"/>
      <c r="FN561"/>
      <c r="FO561"/>
      <c r="FP561"/>
      <c r="FQ561"/>
      <c r="FR561"/>
      <c r="FS561"/>
      <c r="FT561"/>
      <c r="FU561"/>
      <c r="FV561"/>
      <c r="FW561"/>
      <c r="FX561"/>
      <c r="FY561"/>
      <c r="FZ561"/>
      <c r="GA561"/>
      <c r="GB561"/>
      <c r="GC561"/>
      <c r="GD561"/>
      <c r="GE561"/>
      <c r="GF561"/>
      <c r="GG561"/>
      <c r="GH561"/>
      <c r="GI561"/>
      <c r="GJ561"/>
      <c r="GK561"/>
      <c r="GL561"/>
      <c r="GM561"/>
      <c r="GN561"/>
      <c r="GO561"/>
      <c r="GP561"/>
      <c r="GQ561"/>
      <c r="GR561"/>
      <c r="GS561"/>
      <c r="GT561"/>
      <c r="GU561"/>
      <c r="GV561"/>
      <c r="GW561"/>
      <c r="GX561"/>
      <c r="GY561"/>
      <c r="GZ561"/>
      <c r="HA561"/>
      <c r="HB561"/>
      <c r="HC561"/>
      <c r="HD561"/>
      <c r="HE561"/>
      <c r="HF561"/>
      <c r="HG561"/>
      <c r="HH561"/>
      <c r="HI561"/>
      <c r="HJ561"/>
      <c r="HK561"/>
      <c r="HL561"/>
      <c r="HM561"/>
      <c r="HN561"/>
      <c r="HO561"/>
      <c r="HP561"/>
      <c r="HQ561"/>
      <c r="HR561"/>
      <c r="HS561"/>
      <c r="HT561"/>
      <c r="HU561"/>
      <c r="HV561"/>
      <c r="HW561"/>
      <c r="HX561"/>
      <c r="HY561"/>
      <c r="HZ561"/>
      <c r="IA561"/>
      <c r="IB561"/>
      <c r="IC561"/>
      <c r="ID561"/>
      <c r="IE561"/>
      <c r="IF561"/>
      <c r="IG561"/>
      <c r="IH561"/>
      <c r="II561"/>
      <c r="IJ561"/>
      <c r="IK561"/>
      <c r="IL561"/>
      <c r="IM561"/>
      <c r="IN561"/>
      <c r="IO561"/>
      <c r="IP561"/>
      <c r="IQ561"/>
      <c r="IR561"/>
      <c r="IS561"/>
      <c r="IT561"/>
      <c r="IU561"/>
      <c r="IV561"/>
      <c r="IW561"/>
      <c r="IX561"/>
      <c r="IY561"/>
      <c r="IZ561"/>
      <c r="JA561"/>
      <c r="JB561"/>
      <c r="JC561"/>
      <c r="JD561"/>
      <c r="JE561"/>
      <c r="JF561"/>
      <c r="JG561"/>
      <c r="JH561"/>
      <c r="JI561"/>
      <c r="JJ561"/>
      <c r="JK561"/>
      <c r="JL561"/>
      <c r="JM561"/>
      <c r="JN561"/>
      <c r="JO561"/>
      <c r="JP561"/>
      <c r="JQ561"/>
      <c r="JR561"/>
      <c r="JS561"/>
      <c r="JT561"/>
      <c r="JU561"/>
      <c r="JV561"/>
      <c r="JW561"/>
      <c r="JX561"/>
      <c r="JY561"/>
      <c r="JZ561"/>
      <c r="KA561"/>
      <c r="KB561"/>
      <c r="KC561"/>
      <c r="KD561"/>
      <c r="KE561"/>
      <c r="KF561"/>
      <c r="KG561"/>
      <c r="KH561"/>
      <c r="KI561"/>
      <c r="KJ561"/>
      <c r="KK561"/>
      <c r="KL561"/>
      <c r="KM561"/>
      <c r="KN561"/>
      <c r="KO561"/>
      <c r="KP561"/>
      <c r="KQ561"/>
      <c r="KR561"/>
      <c r="KS561"/>
      <c r="KT561"/>
      <c r="KU561"/>
      <c r="KV561"/>
      <c r="KW561"/>
      <c r="KX561"/>
      <c r="KY561"/>
      <c r="KZ561"/>
      <c r="LA561"/>
      <c r="LB561"/>
      <c r="LC561"/>
      <c r="LD561"/>
      <c r="LE561"/>
      <c r="LF561"/>
      <c r="LG561"/>
      <c r="LH561"/>
      <c r="LI561"/>
      <c r="LJ561"/>
      <c r="LK561"/>
      <c r="LL561"/>
      <c r="LM561"/>
      <c r="LN561"/>
      <c r="LO561"/>
      <c r="LP561"/>
      <c r="LQ561"/>
      <c r="LR561"/>
      <c r="LS561"/>
      <c r="LT561"/>
      <c r="LU561"/>
      <c r="LV561"/>
      <c r="LW561"/>
      <c r="LX561"/>
      <c r="LY561"/>
      <c r="LZ561"/>
      <c r="MA561"/>
      <c r="MB561"/>
      <c r="MC561"/>
      <c r="MD561"/>
      <c r="ME561"/>
      <c r="MF561"/>
      <c r="MG561"/>
      <c r="MH561"/>
      <c r="MI561"/>
      <c r="MJ561"/>
      <c r="MK561"/>
      <c r="ML561"/>
      <c r="MM561"/>
      <c r="MN561"/>
      <c r="MO561"/>
      <c r="MP561"/>
      <c r="MQ561"/>
      <c r="MR561"/>
      <c r="MS561"/>
      <c r="MT561"/>
      <c r="MU561"/>
      <c r="MV561"/>
      <c r="MW561"/>
      <c r="MX561"/>
      <c r="MY561"/>
      <c r="MZ561"/>
      <c r="NA561"/>
      <c r="NB561"/>
      <c r="NC561"/>
      <c r="ND561"/>
      <c r="NE561"/>
      <c r="NF561"/>
      <c r="NG561"/>
      <c r="NH561"/>
      <c r="NI561"/>
      <c r="NJ561"/>
      <c r="NK561"/>
      <c r="NL561"/>
      <c r="NM561"/>
      <c r="NN561"/>
      <c r="NO561"/>
      <c r="NP561"/>
      <c r="NQ561"/>
      <c r="NR561"/>
      <c r="NS561"/>
      <c r="NT561"/>
      <c r="NU561"/>
      <c r="NV561"/>
      <c r="NW561"/>
      <c r="NX561"/>
      <c r="NY561"/>
      <c r="NZ561"/>
      <c r="OA561"/>
      <c r="OB561"/>
      <c r="OC561"/>
      <c r="OD561"/>
      <c r="OE561"/>
      <c r="OF561"/>
      <c r="OG561"/>
      <c r="OH561"/>
      <c r="OI561"/>
      <c r="OJ561"/>
      <c r="OK561"/>
      <c r="OL561"/>
      <c r="OM561"/>
      <c r="ON561"/>
      <c r="OO561"/>
      <c r="OP561"/>
      <c r="OQ561"/>
      <c r="OR561"/>
      <c r="OS561"/>
      <c r="OT561"/>
      <c r="OU561"/>
      <c r="OV561"/>
      <c r="OW561"/>
      <c r="OX561"/>
      <c r="OY561"/>
      <c r="OZ561"/>
      <c r="PA561"/>
      <c r="PB561"/>
      <c r="PC561"/>
      <c r="PD561"/>
      <c r="PE561"/>
      <c r="PF561"/>
      <c r="PG561"/>
      <c r="PH561"/>
      <c r="PI561"/>
      <c r="PJ561"/>
      <c r="PK561"/>
      <c r="PL561"/>
      <c r="PM561"/>
      <c r="PN561"/>
      <c r="PO561"/>
      <c r="PP561"/>
      <c r="PQ561"/>
      <c r="PR561"/>
      <c r="PS561"/>
      <c r="PT561"/>
      <c r="PU561"/>
      <c r="PV561"/>
      <c r="PW561"/>
      <c r="PX561"/>
      <c r="PY561"/>
      <c r="PZ561"/>
      <c r="QA561"/>
      <c r="QB561"/>
      <c r="QC561"/>
      <c r="QD561"/>
      <c r="QE561"/>
      <c r="QF561"/>
      <c r="QG561"/>
      <c r="QH561"/>
      <c r="QI561"/>
      <c r="QJ561"/>
      <c r="QK561"/>
      <c r="QL561"/>
      <c r="QM561"/>
      <c r="QN561"/>
      <c r="QO561"/>
      <c r="QP561"/>
      <c r="QQ561"/>
      <c r="QR561"/>
      <c r="QS561"/>
      <c r="QT561"/>
      <c r="QU561"/>
      <c r="QV561"/>
      <c r="QW561"/>
      <c r="QX561"/>
      <c r="QY561"/>
      <c r="QZ561"/>
      <c r="RA561"/>
      <c r="RB561"/>
      <c r="RC561"/>
      <c r="RD561"/>
      <c r="RE561"/>
      <c r="RF561"/>
      <c r="RG561"/>
      <c r="RH561"/>
      <c r="RI561"/>
      <c r="RJ561"/>
      <c r="RK561"/>
      <c r="RL561"/>
      <c r="RM561"/>
      <c r="RN561"/>
      <c r="RO561"/>
      <c r="RP561"/>
      <c r="RQ561"/>
      <c r="RR561"/>
      <c r="RS561"/>
      <c r="RT561"/>
      <c r="RU561"/>
      <c r="RV561"/>
      <c r="RW561"/>
      <c r="RX561"/>
      <c r="RY561"/>
      <c r="RZ561"/>
      <c r="SA561"/>
      <c r="SB561"/>
      <c r="SC561"/>
      <c r="SD561"/>
      <c r="SE561"/>
      <c r="SF561"/>
      <c r="SG561"/>
      <c r="SH561"/>
      <c r="SI561"/>
      <c r="SJ561"/>
      <c r="SK561"/>
      <c r="SL561"/>
      <c r="SM561"/>
      <c r="SN561"/>
      <c r="SO561"/>
      <c r="SP561"/>
    </row>
    <row r="562" spans="1:510" ht="16.5" customHeight="1" x14ac:dyDescent="0.2">
      <c r="A562" s="20">
        <v>1783</v>
      </c>
      <c r="B562" s="34" t="s">
        <v>70</v>
      </c>
      <c r="C562" s="34" t="s">
        <v>97</v>
      </c>
      <c r="D562" s="20" t="s">
        <v>51</v>
      </c>
      <c r="E562" s="20" t="s">
        <v>712</v>
      </c>
      <c r="F562" s="35" t="s">
        <v>712</v>
      </c>
      <c r="G562" s="34" t="s">
        <v>84</v>
      </c>
      <c r="H562" s="20" t="s">
        <v>154</v>
      </c>
      <c r="I562" s="20" t="s">
        <v>27</v>
      </c>
      <c r="J562" s="35" t="s">
        <v>732</v>
      </c>
      <c r="K562" s="36"/>
      <c r="L562" s="36"/>
      <c r="M562" s="36"/>
      <c r="N562" s="36"/>
      <c r="O562" s="55">
        <v>1400000000</v>
      </c>
      <c r="P562" s="37"/>
      <c r="Q562" s="34">
        <v>1</v>
      </c>
      <c r="R562" s="38"/>
      <c r="S562" s="39"/>
      <c r="T562" s="37">
        <f t="shared" si="10"/>
        <v>1400000000</v>
      </c>
      <c r="U562" s="27" t="s">
        <v>39</v>
      </c>
      <c r="V562" s="28" t="s">
        <v>40</v>
      </c>
      <c r="W562"/>
      <c r="X562"/>
      <c r="Y562"/>
      <c r="Z562"/>
      <c r="AA562"/>
      <c r="AB562"/>
      <c r="AC562"/>
      <c r="AD562"/>
      <c r="AE562"/>
      <c r="AF562"/>
      <c r="AG562"/>
      <c r="AH562"/>
      <c r="AI562"/>
      <c r="AJ562"/>
      <c r="AK562"/>
      <c r="AL562"/>
      <c r="AM562"/>
      <c r="AN562"/>
      <c r="AO562"/>
      <c r="AP562"/>
      <c r="AQ562"/>
      <c r="AR562"/>
      <c r="AS562"/>
      <c r="AT562"/>
      <c r="AU562"/>
      <c r="AV562"/>
      <c r="AW562"/>
      <c r="AX562"/>
      <c r="AY562"/>
      <c r="AZ562"/>
      <c r="BA562"/>
      <c r="BB562"/>
      <c r="BC562"/>
      <c r="BD562"/>
      <c r="BE562"/>
      <c r="BF562"/>
      <c r="BG562"/>
      <c r="BH562"/>
      <c r="BI562"/>
      <c r="BJ562"/>
      <c r="BK562"/>
      <c r="BL562"/>
      <c r="BM562"/>
      <c r="BN562"/>
      <c r="BO562"/>
      <c r="BP562"/>
      <c r="BQ562"/>
      <c r="BR562"/>
      <c r="BS562"/>
      <c r="BT562"/>
      <c r="BU562"/>
      <c r="BV562"/>
      <c r="BW562"/>
      <c r="BX562"/>
      <c r="BY562"/>
      <c r="BZ562"/>
      <c r="CA562"/>
      <c r="CB562"/>
      <c r="CC562"/>
      <c r="CD562"/>
      <c r="CE562"/>
      <c r="CF562"/>
      <c r="CG562"/>
      <c r="CH562"/>
      <c r="CI562"/>
      <c r="CJ562"/>
      <c r="CK562"/>
      <c r="CL562"/>
      <c r="CM562"/>
      <c r="CN562"/>
      <c r="CO562"/>
      <c r="CP562"/>
      <c r="CQ562"/>
      <c r="CR562"/>
      <c r="CS562"/>
      <c r="CT562"/>
      <c r="CU562"/>
      <c r="CV562"/>
      <c r="CW562"/>
      <c r="CX562"/>
      <c r="CY562"/>
      <c r="CZ562"/>
      <c r="DA562"/>
      <c r="DB562"/>
      <c r="DC562"/>
      <c r="DD562"/>
      <c r="DE562"/>
      <c r="DF562"/>
      <c r="DG562"/>
      <c r="DH562"/>
      <c r="DI562"/>
      <c r="DJ562"/>
      <c r="DK562"/>
      <c r="DL562"/>
      <c r="DM562"/>
      <c r="DN562"/>
      <c r="DO562"/>
      <c r="DP562"/>
      <c r="DQ562"/>
      <c r="DR562"/>
      <c r="DS562"/>
      <c r="DT562"/>
      <c r="DU562"/>
      <c r="DV562"/>
      <c r="DW562"/>
      <c r="DX562"/>
      <c r="DY562"/>
      <c r="DZ562"/>
      <c r="EA562"/>
      <c r="EB562"/>
      <c r="EC562"/>
      <c r="ED562"/>
      <c r="EE562"/>
      <c r="EF562"/>
      <c r="EG562"/>
      <c r="EH562"/>
      <c r="EI562"/>
      <c r="EJ562"/>
      <c r="EK562"/>
      <c r="EL562"/>
      <c r="EM562"/>
      <c r="EN562"/>
      <c r="EO562"/>
      <c r="EP562"/>
      <c r="EQ562"/>
      <c r="ER562"/>
      <c r="ES562"/>
      <c r="ET562"/>
      <c r="EU562"/>
      <c r="EV562"/>
      <c r="EW562"/>
      <c r="EX562"/>
      <c r="EY562"/>
      <c r="EZ562"/>
      <c r="FA562"/>
      <c r="FB562"/>
      <c r="FC562"/>
      <c r="FD562"/>
      <c r="FE562"/>
      <c r="FF562"/>
      <c r="FG562"/>
      <c r="FH562"/>
      <c r="FI562"/>
      <c r="FJ562"/>
      <c r="FK562"/>
      <c r="FL562"/>
      <c r="FM562"/>
      <c r="FN562"/>
      <c r="FO562"/>
      <c r="FP562"/>
      <c r="FQ562"/>
      <c r="FR562"/>
      <c r="FS562"/>
      <c r="FT562"/>
      <c r="FU562"/>
      <c r="FV562"/>
      <c r="FW562"/>
      <c r="FX562"/>
      <c r="FY562"/>
      <c r="FZ562"/>
      <c r="GA562"/>
      <c r="GB562"/>
      <c r="GC562"/>
      <c r="GD562"/>
      <c r="GE562"/>
      <c r="GF562"/>
      <c r="GG562"/>
      <c r="GH562"/>
      <c r="GI562"/>
      <c r="GJ562"/>
      <c r="GK562"/>
      <c r="GL562"/>
      <c r="GM562"/>
      <c r="GN562"/>
      <c r="GO562"/>
      <c r="GP562"/>
      <c r="GQ562"/>
      <c r="GR562"/>
      <c r="GS562"/>
      <c r="GT562"/>
      <c r="GU562"/>
      <c r="GV562"/>
      <c r="GW562"/>
      <c r="GX562"/>
      <c r="GY562"/>
      <c r="GZ562"/>
      <c r="HA562"/>
      <c r="HB562"/>
      <c r="HC562"/>
      <c r="HD562"/>
      <c r="HE562"/>
      <c r="HF562"/>
      <c r="HG562"/>
      <c r="HH562"/>
      <c r="HI562"/>
      <c r="HJ562"/>
      <c r="HK562"/>
      <c r="HL562"/>
      <c r="HM562"/>
      <c r="HN562"/>
      <c r="HO562"/>
      <c r="HP562"/>
      <c r="HQ562"/>
      <c r="HR562"/>
      <c r="HS562"/>
      <c r="HT562"/>
      <c r="HU562"/>
      <c r="HV562"/>
      <c r="HW562"/>
      <c r="HX562"/>
      <c r="HY562"/>
      <c r="HZ562"/>
      <c r="IA562"/>
      <c r="IB562"/>
      <c r="IC562"/>
      <c r="ID562"/>
      <c r="IE562"/>
      <c r="IF562"/>
      <c r="IG562"/>
      <c r="IH562"/>
      <c r="II562"/>
      <c r="IJ562"/>
      <c r="IK562"/>
      <c r="IL562"/>
      <c r="IM562"/>
      <c r="IN562"/>
      <c r="IO562"/>
      <c r="IP562"/>
      <c r="IQ562"/>
      <c r="IR562"/>
      <c r="IS562"/>
      <c r="IT562"/>
      <c r="IU562"/>
      <c r="IV562"/>
      <c r="IW562"/>
      <c r="IX562"/>
      <c r="IY562"/>
      <c r="IZ562"/>
      <c r="JA562"/>
      <c r="JB562"/>
      <c r="JC562"/>
      <c r="JD562"/>
      <c r="JE562"/>
      <c r="JF562"/>
      <c r="JG562"/>
      <c r="JH562"/>
      <c r="JI562"/>
      <c r="JJ562"/>
      <c r="JK562"/>
      <c r="JL562"/>
      <c r="JM562"/>
      <c r="JN562"/>
      <c r="JO562"/>
      <c r="JP562"/>
      <c r="JQ562"/>
      <c r="JR562"/>
      <c r="JS562"/>
      <c r="JT562"/>
      <c r="JU562"/>
      <c r="JV562"/>
      <c r="JW562"/>
      <c r="JX562"/>
      <c r="JY562"/>
      <c r="JZ562"/>
      <c r="KA562"/>
      <c r="KB562"/>
      <c r="KC562"/>
      <c r="KD562"/>
      <c r="KE562"/>
      <c r="KF562"/>
      <c r="KG562"/>
      <c r="KH562"/>
      <c r="KI562"/>
      <c r="KJ562"/>
      <c r="KK562"/>
      <c r="KL562"/>
      <c r="KM562"/>
      <c r="KN562"/>
      <c r="KO562"/>
      <c r="KP562"/>
      <c r="KQ562"/>
      <c r="KR562"/>
      <c r="KS562"/>
      <c r="KT562"/>
      <c r="KU562"/>
      <c r="KV562"/>
      <c r="KW562"/>
      <c r="KX562"/>
      <c r="KY562"/>
      <c r="KZ562"/>
      <c r="LA562"/>
      <c r="LB562"/>
      <c r="LC562"/>
      <c r="LD562"/>
      <c r="LE562"/>
      <c r="LF562"/>
      <c r="LG562"/>
      <c r="LH562"/>
      <c r="LI562"/>
      <c r="LJ562"/>
      <c r="LK562"/>
      <c r="LL562"/>
      <c r="LM562"/>
      <c r="LN562"/>
      <c r="LO562"/>
      <c r="LP562"/>
      <c r="LQ562"/>
      <c r="LR562"/>
      <c r="LS562"/>
      <c r="LT562"/>
      <c r="LU562"/>
      <c r="LV562"/>
      <c r="LW562"/>
      <c r="LX562"/>
      <c r="LY562"/>
      <c r="LZ562"/>
      <c r="MA562"/>
      <c r="MB562"/>
      <c r="MC562"/>
      <c r="MD562"/>
      <c r="ME562"/>
      <c r="MF562"/>
      <c r="MG562"/>
      <c r="MH562"/>
      <c r="MI562"/>
      <c r="MJ562"/>
      <c r="MK562"/>
      <c r="ML562"/>
      <c r="MM562"/>
      <c r="MN562"/>
      <c r="MO562"/>
      <c r="MP562"/>
      <c r="MQ562"/>
      <c r="MR562"/>
      <c r="MS562"/>
      <c r="MT562"/>
      <c r="MU562"/>
      <c r="MV562"/>
      <c r="MW562"/>
      <c r="MX562"/>
      <c r="MY562"/>
      <c r="MZ562"/>
      <c r="NA562"/>
      <c r="NB562"/>
      <c r="NC562"/>
      <c r="ND562"/>
      <c r="NE562"/>
      <c r="NF562"/>
      <c r="NG562"/>
      <c r="NH562"/>
      <c r="NI562"/>
      <c r="NJ562"/>
      <c r="NK562"/>
      <c r="NL562"/>
      <c r="NM562"/>
      <c r="NN562"/>
      <c r="NO562"/>
      <c r="NP562"/>
      <c r="NQ562"/>
      <c r="NR562"/>
      <c r="NS562"/>
      <c r="NT562"/>
      <c r="NU562"/>
      <c r="NV562"/>
      <c r="NW562"/>
      <c r="NX562"/>
      <c r="NY562"/>
      <c r="NZ562"/>
      <c r="OA562"/>
      <c r="OB562"/>
      <c r="OC562"/>
      <c r="OD562"/>
      <c r="OE562"/>
      <c r="OF562"/>
      <c r="OG562"/>
      <c r="OH562"/>
      <c r="OI562"/>
      <c r="OJ562"/>
      <c r="OK562"/>
      <c r="OL562"/>
      <c r="OM562"/>
      <c r="ON562"/>
      <c r="OO562"/>
      <c r="OP562"/>
      <c r="OQ562"/>
      <c r="OR562"/>
      <c r="OS562"/>
      <c r="OT562"/>
      <c r="OU562"/>
      <c r="OV562"/>
      <c r="OW562"/>
      <c r="OX562"/>
      <c r="OY562"/>
      <c r="OZ562"/>
      <c r="PA562"/>
      <c r="PB562"/>
      <c r="PC562"/>
      <c r="PD562"/>
      <c r="PE562"/>
      <c r="PF562"/>
      <c r="PG562"/>
      <c r="PH562"/>
      <c r="PI562"/>
      <c r="PJ562"/>
      <c r="PK562"/>
      <c r="PL562"/>
      <c r="PM562"/>
      <c r="PN562"/>
      <c r="PO562"/>
      <c r="PP562"/>
      <c r="PQ562"/>
      <c r="PR562"/>
      <c r="PS562"/>
      <c r="PT562"/>
      <c r="PU562"/>
      <c r="PV562"/>
      <c r="PW562"/>
      <c r="PX562"/>
      <c r="PY562"/>
      <c r="PZ562"/>
      <c r="QA562"/>
      <c r="QB562"/>
      <c r="QC562"/>
      <c r="QD562"/>
      <c r="QE562"/>
      <c r="QF562"/>
      <c r="QG562"/>
      <c r="QH562"/>
      <c r="QI562"/>
      <c r="QJ562"/>
      <c r="QK562"/>
      <c r="QL562"/>
      <c r="QM562"/>
      <c r="QN562"/>
      <c r="QO562"/>
      <c r="QP562"/>
      <c r="QQ562"/>
      <c r="QR562"/>
      <c r="QS562"/>
      <c r="QT562"/>
      <c r="QU562"/>
      <c r="QV562"/>
      <c r="QW562"/>
      <c r="QX562"/>
      <c r="QY562"/>
      <c r="QZ562"/>
      <c r="RA562"/>
      <c r="RB562"/>
      <c r="RC562"/>
      <c r="RD562"/>
      <c r="RE562"/>
      <c r="RF562"/>
      <c r="RG562"/>
      <c r="RH562"/>
      <c r="RI562"/>
      <c r="RJ562"/>
      <c r="RK562"/>
      <c r="RL562"/>
      <c r="RM562"/>
      <c r="RN562"/>
      <c r="RO562"/>
      <c r="RP562"/>
      <c r="RQ562"/>
      <c r="RR562"/>
      <c r="RS562"/>
      <c r="RT562"/>
      <c r="RU562"/>
      <c r="RV562"/>
      <c r="RW562"/>
      <c r="RX562"/>
      <c r="RY562"/>
      <c r="RZ562"/>
      <c r="SA562"/>
      <c r="SB562"/>
      <c r="SC562"/>
      <c r="SD562"/>
      <c r="SE562"/>
      <c r="SF562"/>
      <c r="SG562"/>
      <c r="SH562"/>
      <c r="SI562"/>
      <c r="SJ562"/>
      <c r="SK562"/>
      <c r="SL562"/>
      <c r="SM562"/>
      <c r="SN562"/>
      <c r="SO562"/>
      <c r="SP562"/>
    </row>
    <row r="563" spans="1:510" ht="16.5" customHeight="1" x14ac:dyDescent="0.2">
      <c r="A563" s="20">
        <v>1784</v>
      </c>
      <c r="B563" s="34" t="s">
        <v>70</v>
      </c>
      <c r="C563" s="34" t="s">
        <v>97</v>
      </c>
      <c r="D563" s="20" t="s">
        <v>51</v>
      </c>
      <c r="E563" s="20" t="s">
        <v>730</v>
      </c>
      <c r="F563" s="35" t="s">
        <v>730</v>
      </c>
      <c r="G563" s="34" t="s">
        <v>25</v>
      </c>
      <c r="H563" s="20" t="s">
        <v>154</v>
      </c>
      <c r="I563" s="20" t="s">
        <v>27</v>
      </c>
      <c r="J563" s="35" t="s">
        <v>733</v>
      </c>
      <c r="K563" s="36"/>
      <c r="L563" s="36"/>
      <c r="M563" s="36"/>
      <c r="N563" s="36"/>
      <c r="O563" s="55">
        <v>350000000</v>
      </c>
      <c r="P563" s="37"/>
      <c r="Q563" s="34">
        <v>1</v>
      </c>
      <c r="R563" s="38"/>
      <c r="S563" s="39"/>
      <c r="T563" s="37">
        <f t="shared" si="10"/>
        <v>350000000</v>
      </c>
      <c r="U563" s="27" t="s">
        <v>39</v>
      </c>
      <c r="V563" s="28" t="s">
        <v>40</v>
      </c>
      <c r="W563"/>
      <c r="X563"/>
      <c r="Y563"/>
      <c r="Z563"/>
      <c r="AA563"/>
      <c r="AB563"/>
      <c r="AC563"/>
      <c r="AD563"/>
      <c r="AE563"/>
      <c r="AF563"/>
      <c r="AG563"/>
      <c r="AH563"/>
      <c r="AI563"/>
      <c r="AJ563"/>
      <c r="AK563"/>
      <c r="AL563"/>
      <c r="AM563"/>
      <c r="AN563"/>
      <c r="AO563"/>
      <c r="AP563"/>
      <c r="AQ563"/>
      <c r="AR563"/>
      <c r="AS563"/>
      <c r="AT563"/>
      <c r="AU563"/>
      <c r="AV563"/>
      <c r="AW563"/>
      <c r="AX563"/>
      <c r="AY563"/>
      <c r="AZ563"/>
      <c r="BA563"/>
      <c r="BB563"/>
      <c r="BC563"/>
      <c r="BD563"/>
      <c r="BE563"/>
      <c r="BF563"/>
      <c r="BG563"/>
      <c r="BH563"/>
      <c r="BI563"/>
      <c r="BJ563"/>
      <c r="BK563"/>
      <c r="BL563"/>
      <c r="BM563"/>
      <c r="BN563"/>
      <c r="BO563"/>
      <c r="BP563"/>
      <c r="BQ563"/>
      <c r="BR563"/>
      <c r="BS563"/>
      <c r="BT563"/>
      <c r="BU563"/>
      <c r="BV563"/>
      <c r="BW563"/>
      <c r="BX563"/>
      <c r="BY563"/>
      <c r="BZ563"/>
      <c r="CA563"/>
      <c r="CB563"/>
      <c r="CC563"/>
      <c r="CD563"/>
      <c r="CE563"/>
      <c r="CF563"/>
      <c r="CG563"/>
      <c r="CH563"/>
      <c r="CI563"/>
      <c r="CJ563"/>
      <c r="CK563"/>
      <c r="CL563"/>
      <c r="CM563"/>
      <c r="CN563"/>
      <c r="CO563"/>
      <c r="CP563"/>
      <c r="CQ563"/>
      <c r="CR563"/>
      <c r="CS563"/>
      <c r="CT563"/>
      <c r="CU563"/>
      <c r="CV563"/>
      <c r="CW563"/>
      <c r="CX563"/>
      <c r="CY563"/>
      <c r="CZ563"/>
      <c r="DA563"/>
      <c r="DB563"/>
      <c r="DC563"/>
      <c r="DD563"/>
      <c r="DE563"/>
      <c r="DF563"/>
      <c r="DG563"/>
      <c r="DH563"/>
      <c r="DI563"/>
      <c r="DJ563"/>
      <c r="DK563"/>
      <c r="DL563"/>
      <c r="DM563"/>
      <c r="DN563"/>
      <c r="DO563"/>
      <c r="DP563"/>
      <c r="DQ563"/>
      <c r="DR563"/>
      <c r="DS563"/>
      <c r="DT563"/>
      <c r="DU563"/>
      <c r="DV563"/>
      <c r="DW563"/>
      <c r="DX563"/>
      <c r="DY563"/>
      <c r="DZ563"/>
      <c r="EA563"/>
      <c r="EB563"/>
      <c r="EC563"/>
      <c r="ED563"/>
      <c r="EE563"/>
      <c r="EF563"/>
      <c r="EG563"/>
      <c r="EH563"/>
      <c r="EI563"/>
      <c r="EJ563"/>
      <c r="EK563"/>
      <c r="EL563"/>
      <c r="EM563"/>
      <c r="EN563"/>
      <c r="EO563"/>
      <c r="EP563"/>
      <c r="EQ563"/>
      <c r="ER563"/>
      <c r="ES563"/>
      <c r="ET563"/>
      <c r="EU563"/>
      <c r="EV563"/>
      <c r="EW563"/>
      <c r="EX563"/>
      <c r="EY563"/>
      <c r="EZ563"/>
      <c r="FA563"/>
      <c r="FB563"/>
      <c r="FC563"/>
      <c r="FD563"/>
      <c r="FE563"/>
      <c r="FF563"/>
      <c r="FG563"/>
      <c r="FH563"/>
      <c r="FI563"/>
      <c r="FJ563"/>
      <c r="FK563"/>
      <c r="FL563"/>
      <c r="FM563"/>
      <c r="FN563"/>
      <c r="FO563"/>
      <c r="FP563"/>
      <c r="FQ563"/>
      <c r="FR563"/>
      <c r="FS563"/>
      <c r="FT563"/>
      <c r="FU563"/>
      <c r="FV563"/>
      <c r="FW563"/>
      <c r="FX563"/>
      <c r="FY563"/>
      <c r="FZ563"/>
      <c r="GA563"/>
      <c r="GB563"/>
      <c r="GC563"/>
      <c r="GD563"/>
      <c r="GE563"/>
      <c r="GF563"/>
      <c r="GG563"/>
      <c r="GH563"/>
      <c r="GI563"/>
      <c r="GJ563"/>
      <c r="GK563"/>
      <c r="GL563"/>
      <c r="GM563"/>
      <c r="GN563"/>
      <c r="GO563"/>
      <c r="GP563"/>
      <c r="GQ563"/>
      <c r="GR563"/>
      <c r="GS563"/>
      <c r="GT563"/>
      <c r="GU563"/>
      <c r="GV563"/>
      <c r="GW563"/>
      <c r="GX563"/>
      <c r="GY563"/>
      <c r="GZ563"/>
      <c r="HA563"/>
      <c r="HB563"/>
      <c r="HC563"/>
      <c r="HD563"/>
      <c r="HE563"/>
      <c r="HF563"/>
      <c r="HG563"/>
      <c r="HH563"/>
      <c r="HI563"/>
      <c r="HJ563"/>
      <c r="HK563"/>
      <c r="HL563"/>
      <c r="HM563"/>
      <c r="HN563"/>
      <c r="HO563"/>
      <c r="HP563"/>
      <c r="HQ563"/>
      <c r="HR563"/>
      <c r="HS563"/>
      <c r="HT563"/>
      <c r="HU563"/>
      <c r="HV563"/>
      <c r="HW563"/>
      <c r="HX563"/>
      <c r="HY563"/>
      <c r="HZ563"/>
      <c r="IA563"/>
      <c r="IB563"/>
      <c r="IC563"/>
      <c r="ID563"/>
      <c r="IE563"/>
      <c r="IF563"/>
      <c r="IG563"/>
      <c r="IH563"/>
      <c r="II563"/>
      <c r="IJ563"/>
      <c r="IK563"/>
      <c r="IL563"/>
      <c r="IM563"/>
      <c r="IN563"/>
      <c r="IO563"/>
      <c r="IP563"/>
      <c r="IQ563"/>
      <c r="IR563"/>
      <c r="IS563"/>
      <c r="IT563"/>
      <c r="IU563"/>
      <c r="IV563"/>
      <c r="IW563"/>
      <c r="IX563"/>
      <c r="IY563"/>
      <c r="IZ563"/>
      <c r="JA563"/>
      <c r="JB563"/>
      <c r="JC563"/>
      <c r="JD563"/>
      <c r="JE563"/>
      <c r="JF563"/>
      <c r="JG563"/>
      <c r="JH563"/>
      <c r="JI563"/>
      <c r="JJ563"/>
      <c r="JK563"/>
      <c r="JL563"/>
      <c r="JM563"/>
      <c r="JN563"/>
      <c r="JO563"/>
      <c r="JP563"/>
      <c r="JQ563"/>
      <c r="JR563"/>
      <c r="JS563"/>
      <c r="JT563"/>
      <c r="JU563"/>
      <c r="JV563"/>
      <c r="JW563"/>
      <c r="JX563"/>
      <c r="JY563"/>
      <c r="JZ563"/>
      <c r="KA563"/>
      <c r="KB563"/>
      <c r="KC563"/>
      <c r="KD563"/>
      <c r="KE563"/>
      <c r="KF563"/>
      <c r="KG563"/>
      <c r="KH563"/>
      <c r="KI563"/>
      <c r="KJ563"/>
      <c r="KK563"/>
      <c r="KL563"/>
      <c r="KM563"/>
      <c r="KN563"/>
      <c r="KO563"/>
      <c r="KP563"/>
      <c r="KQ563"/>
      <c r="KR563"/>
      <c r="KS563"/>
      <c r="KT563"/>
      <c r="KU563"/>
      <c r="KV563"/>
      <c r="KW563"/>
      <c r="KX563"/>
      <c r="KY563"/>
      <c r="KZ563"/>
      <c r="LA563"/>
      <c r="LB563"/>
      <c r="LC563"/>
      <c r="LD563"/>
      <c r="LE563"/>
      <c r="LF563"/>
      <c r="LG563"/>
      <c r="LH563"/>
      <c r="LI563"/>
      <c r="LJ563"/>
      <c r="LK563"/>
      <c r="LL563"/>
      <c r="LM563"/>
      <c r="LN563"/>
      <c r="LO563"/>
      <c r="LP563"/>
      <c r="LQ563"/>
      <c r="LR563"/>
      <c r="LS563"/>
      <c r="LT563"/>
      <c r="LU563"/>
      <c r="LV563"/>
      <c r="LW563"/>
      <c r="LX563"/>
      <c r="LY563"/>
      <c r="LZ563"/>
      <c r="MA563"/>
      <c r="MB563"/>
      <c r="MC563"/>
      <c r="MD563"/>
      <c r="ME563"/>
      <c r="MF563"/>
      <c r="MG563"/>
      <c r="MH563"/>
      <c r="MI563"/>
      <c r="MJ563"/>
      <c r="MK563"/>
      <c r="ML563"/>
      <c r="MM563"/>
      <c r="MN563"/>
      <c r="MO563"/>
      <c r="MP563"/>
      <c r="MQ563"/>
      <c r="MR563"/>
      <c r="MS563"/>
      <c r="MT563"/>
      <c r="MU563"/>
      <c r="MV563"/>
      <c r="MW563"/>
      <c r="MX563"/>
      <c r="MY563"/>
      <c r="MZ563"/>
      <c r="NA563"/>
      <c r="NB563"/>
      <c r="NC563"/>
      <c r="ND563"/>
      <c r="NE563"/>
      <c r="NF563"/>
      <c r="NG563"/>
      <c r="NH563"/>
      <c r="NI563"/>
      <c r="NJ563"/>
      <c r="NK563"/>
      <c r="NL563"/>
      <c r="NM563"/>
      <c r="NN563"/>
      <c r="NO563"/>
      <c r="NP563"/>
      <c r="NQ563"/>
      <c r="NR563"/>
      <c r="NS563"/>
      <c r="NT563"/>
      <c r="NU563"/>
      <c r="NV563"/>
      <c r="NW563"/>
      <c r="NX563"/>
      <c r="NY563"/>
      <c r="NZ563"/>
      <c r="OA563"/>
      <c r="OB563"/>
      <c r="OC563"/>
      <c r="OD563"/>
      <c r="OE563"/>
      <c r="OF563"/>
      <c r="OG563"/>
      <c r="OH563"/>
      <c r="OI563"/>
      <c r="OJ563"/>
      <c r="OK563"/>
      <c r="OL563"/>
      <c r="OM563"/>
      <c r="ON563"/>
      <c r="OO563"/>
      <c r="OP563"/>
      <c r="OQ563"/>
      <c r="OR563"/>
      <c r="OS563"/>
      <c r="OT563"/>
      <c r="OU563"/>
      <c r="OV563"/>
      <c r="OW563"/>
      <c r="OX563"/>
      <c r="OY563"/>
      <c r="OZ563"/>
      <c r="PA563"/>
      <c r="PB563"/>
      <c r="PC563"/>
      <c r="PD563"/>
      <c r="PE563"/>
      <c r="PF563"/>
      <c r="PG563"/>
      <c r="PH563"/>
      <c r="PI563"/>
      <c r="PJ563"/>
      <c r="PK563"/>
      <c r="PL563"/>
      <c r="PM563"/>
      <c r="PN563"/>
      <c r="PO563"/>
      <c r="PP563"/>
      <c r="PQ563"/>
      <c r="PR563"/>
      <c r="PS563"/>
      <c r="PT563"/>
      <c r="PU563"/>
      <c r="PV563"/>
      <c r="PW563"/>
      <c r="PX563"/>
      <c r="PY563"/>
      <c r="PZ563"/>
      <c r="QA563"/>
      <c r="QB563"/>
      <c r="QC563"/>
      <c r="QD563"/>
      <c r="QE563"/>
      <c r="QF563"/>
      <c r="QG563"/>
      <c r="QH563"/>
      <c r="QI563"/>
      <c r="QJ563"/>
      <c r="QK563"/>
      <c r="QL563"/>
      <c r="QM563"/>
      <c r="QN563"/>
      <c r="QO563"/>
      <c r="QP563"/>
      <c r="QQ563"/>
      <c r="QR563"/>
      <c r="QS563"/>
      <c r="QT563"/>
      <c r="QU563"/>
      <c r="QV563"/>
      <c r="QW563"/>
      <c r="QX563"/>
      <c r="QY563"/>
      <c r="QZ563"/>
      <c r="RA563"/>
      <c r="RB563"/>
      <c r="RC563"/>
      <c r="RD563"/>
      <c r="RE563"/>
      <c r="RF563"/>
      <c r="RG563"/>
      <c r="RH563"/>
      <c r="RI563"/>
      <c r="RJ563"/>
      <c r="RK563"/>
      <c r="RL563"/>
      <c r="RM563"/>
      <c r="RN563"/>
      <c r="RO563"/>
      <c r="RP563"/>
      <c r="RQ563"/>
      <c r="RR563"/>
      <c r="RS563"/>
      <c r="RT563"/>
      <c r="RU563"/>
      <c r="RV563"/>
      <c r="RW563"/>
      <c r="RX563"/>
      <c r="RY563"/>
      <c r="RZ563"/>
      <c r="SA563"/>
      <c r="SB563"/>
      <c r="SC563"/>
      <c r="SD563"/>
      <c r="SE563"/>
      <c r="SF563"/>
      <c r="SG563"/>
      <c r="SH563"/>
      <c r="SI563"/>
      <c r="SJ563"/>
      <c r="SK563"/>
      <c r="SL563"/>
      <c r="SM563"/>
      <c r="SN563"/>
      <c r="SO563"/>
      <c r="SP563"/>
    </row>
    <row r="564" spans="1:510" ht="16.5" customHeight="1" x14ac:dyDescent="0.2">
      <c r="A564" s="20">
        <v>1785</v>
      </c>
      <c r="B564" s="34" t="s">
        <v>70</v>
      </c>
      <c r="C564" s="34" t="s">
        <v>585</v>
      </c>
      <c r="D564" s="20" t="s">
        <v>51</v>
      </c>
      <c r="E564" s="34" t="s">
        <v>1344</v>
      </c>
      <c r="F564" s="35" t="s">
        <v>734</v>
      </c>
      <c r="G564" s="34" t="s">
        <v>25</v>
      </c>
      <c r="H564" s="20" t="s">
        <v>26</v>
      </c>
      <c r="I564" s="20" t="s">
        <v>27</v>
      </c>
      <c r="J564" s="35" t="s">
        <v>735</v>
      </c>
      <c r="K564" s="36"/>
      <c r="L564" s="36"/>
      <c r="M564" s="36"/>
      <c r="N564" s="36"/>
      <c r="O564" s="55">
        <v>1334638500</v>
      </c>
      <c r="P564" s="37"/>
      <c r="Q564" s="34">
        <v>1</v>
      </c>
      <c r="R564" s="38"/>
      <c r="S564" s="39"/>
      <c r="T564" s="37">
        <f t="shared" si="10"/>
        <v>1334638500</v>
      </c>
      <c r="U564" s="27" t="s">
        <v>39</v>
      </c>
      <c r="V564" s="28" t="s">
        <v>40</v>
      </c>
      <c r="W564"/>
      <c r="X564"/>
      <c r="Y564"/>
      <c r="Z564"/>
      <c r="AA564"/>
      <c r="AB564"/>
      <c r="AC564"/>
      <c r="AD564"/>
      <c r="AE564"/>
      <c r="AF564"/>
      <c r="AG564"/>
      <c r="AH564"/>
      <c r="AI564"/>
      <c r="AJ564"/>
      <c r="AK564"/>
      <c r="AL564"/>
      <c r="AM564"/>
      <c r="AN564"/>
      <c r="AO564"/>
      <c r="AP564"/>
      <c r="AQ564"/>
      <c r="AR564"/>
      <c r="AS564"/>
      <c r="AT564"/>
      <c r="AU564"/>
      <c r="AV564"/>
      <c r="AW564"/>
      <c r="AX564"/>
      <c r="AY564"/>
      <c r="AZ564"/>
      <c r="BA564"/>
      <c r="BB564"/>
      <c r="BC564"/>
      <c r="BD564"/>
      <c r="BE564"/>
      <c r="BF564"/>
      <c r="BG564"/>
      <c r="BH564"/>
      <c r="BI564"/>
      <c r="BJ564"/>
      <c r="BK564"/>
      <c r="BL564"/>
      <c r="BM564"/>
      <c r="BN564"/>
      <c r="BO564"/>
      <c r="BP564"/>
      <c r="BQ564"/>
      <c r="BR564"/>
      <c r="BS564"/>
      <c r="BT564"/>
      <c r="BU564"/>
      <c r="BV564"/>
      <c r="BW564"/>
      <c r="BX564"/>
      <c r="BY564"/>
      <c r="BZ564"/>
      <c r="CA564"/>
      <c r="CB564"/>
      <c r="CC564"/>
      <c r="CD564"/>
      <c r="CE564"/>
      <c r="CF564"/>
      <c r="CG564"/>
      <c r="CH564"/>
      <c r="CI564"/>
      <c r="CJ564"/>
      <c r="CK564"/>
      <c r="CL564"/>
      <c r="CM564"/>
      <c r="CN564"/>
      <c r="CO564"/>
      <c r="CP564"/>
      <c r="CQ564"/>
      <c r="CR564"/>
      <c r="CS564"/>
      <c r="CT564"/>
      <c r="CU564"/>
      <c r="CV564"/>
      <c r="CW564"/>
      <c r="CX564"/>
      <c r="CY564"/>
      <c r="CZ564"/>
      <c r="DA564"/>
      <c r="DB564"/>
      <c r="DC564"/>
      <c r="DD564"/>
      <c r="DE564"/>
      <c r="DF564"/>
      <c r="DG564"/>
      <c r="DH564"/>
      <c r="DI564"/>
      <c r="DJ564"/>
      <c r="DK564"/>
      <c r="DL564"/>
      <c r="DM564"/>
      <c r="DN564"/>
      <c r="DO564"/>
      <c r="DP564"/>
      <c r="DQ564"/>
      <c r="DR564"/>
      <c r="DS564"/>
      <c r="DT564"/>
      <c r="DU564"/>
      <c r="DV564"/>
      <c r="DW564"/>
      <c r="DX564"/>
      <c r="DY564"/>
      <c r="DZ564"/>
      <c r="EA564"/>
      <c r="EB564"/>
      <c r="EC564"/>
      <c r="ED564"/>
      <c r="EE564"/>
      <c r="EF564"/>
      <c r="EG564"/>
      <c r="EH564"/>
      <c r="EI564"/>
      <c r="EJ564"/>
      <c r="EK564"/>
      <c r="EL564"/>
      <c r="EM564"/>
      <c r="EN564"/>
      <c r="EO564"/>
      <c r="EP564"/>
      <c r="EQ564"/>
      <c r="ER564"/>
      <c r="ES564"/>
      <c r="ET564"/>
      <c r="EU564"/>
      <c r="EV564"/>
      <c r="EW564"/>
      <c r="EX564"/>
      <c r="EY564"/>
      <c r="EZ564"/>
      <c r="FA564"/>
      <c r="FB564"/>
      <c r="FC564"/>
      <c r="FD564"/>
      <c r="FE564"/>
      <c r="FF564"/>
      <c r="FG564"/>
      <c r="FH564"/>
      <c r="FI564"/>
      <c r="FJ564"/>
      <c r="FK564"/>
      <c r="FL564"/>
      <c r="FM564"/>
      <c r="FN564"/>
      <c r="FO564"/>
      <c r="FP564"/>
      <c r="FQ564"/>
      <c r="FR564"/>
      <c r="FS564"/>
      <c r="FT564"/>
      <c r="FU564"/>
      <c r="FV564"/>
      <c r="FW564"/>
      <c r="FX564"/>
      <c r="FY564"/>
      <c r="FZ564"/>
      <c r="GA564"/>
      <c r="GB564"/>
      <c r="GC564"/>
      <c r="GD564"/>
      <c r="GE564"/>
      <c r="GF564"/>
      <c r="GG564"/>
      <c r="GH564"/>
      <c r="GI564"/>
      <c r="GJ564"/>
      <c r="GK564"/>
      <c r="GL564"/>
      <c r="GM564"/>
      <c r="GN564"/>
      <c r="GO564"/>
      <c r="GP564"/>
      <c r="GQ564"/>
      <c r="GR564"/>
      <c r="GS564"/>
      <c r="GT564"/>
      <c r="GU564"/>
      <c r="GV564"/>
      <c r="GW564"/>
      <c r="GX564"/>
      <c r="GY564"/>
      <c r="GZ564"/>
      <c r="HA564"/>
      <c r="HB564"/>
      <c r="HC564"/>
      <c r="HD564"/>
      <c r="HE564"/>
      <c r="HF564"/>
      <c r="HG564"/>
      <c r="HH564"/>
      <c r="HI564"/>
      <c r="HJ564"/>
      <c r="HK564"/>
      <c r="HL564"/>
      <c r="HM564"/>
      <c r="HN564"/>
      <c r="HO564"/>
      <c r="HP564"/>
      <c r="HQ564"/>
      <c r="HR564"/>
      <c r="HS564"/>
      <c r="HT564"/>
      <c r="HU564"/>
      <c r="HV564"/>
      <c r="HW564"/>
      <c r="HX564"/>
      <c r="HY564"/>
      <c r="HZ564"/>
      <c r="IA564"/>
      <c r="IB564"/>
      <c r="IC564"/>
      <c r="ID564"/>
      <c r="IE564"/>
      <c r="IF564"/>
      <c r="IG564"/>
      <c r="IH564"/>
      <c r="II564"/>
      <c r="IJ564"/>
      <c r="IK564"/>
      <c r="IL564"/>
      <c r="IM564"/>
      <c r="IN564"/>
      <c r="IO564"/>
      <c r="IP564"/>
      <c r="IQ564"/>
      <c r="IR564"/>
      <c r="IS564"/>
      <c r="IT564"/>
      <c r="IU564"/>
      <c r="IV564"/>
      <c r="IW564"/>
      <c r="IX564"/>
      <c r="IY564"/>
      <c r="IZ564"/>
      <c r="JA564"/>
      <c r="JB564"/>
      <c r="JC564"/>
      <c r="JD564"/>
      <c r="JE564"/>
      <c r="JF564"/>
      <c r="JG564"/>
      <c r="JH564"/>
      <c r="JI564"/>
      <c r="JJ564"/>
      <c r="JK564"/>
      <c r="JL564"/>
      <c r="JM564"/>
      <c r="JN564"/>
      <c r="JO564"/>
      <c r="JP564"/>
      <c r="JQ564"/>
      <c r="JR564"/>
      <c r="JS564"/>
      <c r="JT564"/>
      <c r="JU564"/>
      <c r="JV564"/>
      <c r="JW564"/>
      <c r="JX564"/>
      <c r="JY564"/>
      <c r="JZ564"/>
      <c r="KA564"/>
      <c r="KB564"/>
      <c r="KC564"/>
      <c r="KD564"/>
      <c r="KE564"/>
      <c r="KF564"/>
      <c r="KG564"/>
      <c r="KH564"/>
      <c r="KI564"/>
      <c r="KJ564"/>
      <c r="KK564"/>
      <c r="KL564"/>
      <c r="KM564"/>
      <c r="KN564"/>
      <c r="KO564"/>
      <c r="KP564"/>
      <c r="KQ564"/>
      <c r="KR564"/>
      <c r="KS564"/>
      <c r="KT564"/>
      <c r="KU564"/>
      <c r="KV564"/>
      <c r="KW564"/>
      <c r="KX564"/>
      <c r="KY564"/>
      <c r="KZ564"/>
      <c r="LA564"/>
      <c r="LB564"/>
      <c r="LC564"/>
      <c r="LD564"/>
      <c r="LE564"/>
      <c r="LF564"/>
      <c r="LG564"/>
      <c r="LH564"/>
      <c r="LI564"/>
      <c r="LJ564"/>
      <c r="LK564"/>
      <c r="LL564"/>
      <c r="LM564"/>
      <c r="LN564"/>
      <c r="LO564"/>
      <c r="LP564"/>
      <c r="LQ564"/>
      <c r="LR564"/>
      <c r="LS564"/>
      <c r="LT564"/>
      <c r="LU564"/>
      <c r="LV564"/>
      <c r="LW564"/>
      <c r="LX564"/>
      <c r="LY564"/>
      <c r="LZ564"/>
      <c r="MA564"/>
      <c r="MB564"/>
      <c r="MC564"/>
      <c r="MD564"/>
      <c r="ME564"/>
      <c r="MF564"/>
      <c r="MG564"/>
      <c r="MH564"/>
      <c r="MI564"/>
      <c r="MJ564"/>
      <c r="MK564"/>
      <c r="ML564"/>
      <c r="MM564"/>
      <c r="MN564"/>
      <c r="MO564"/>
      <c r="MP564"/>
      <c r="MQ564"/>
      <c r="MR564"/>
      <c r="MS564"/>
      <c r="MT564"/>
      <c r="MU564"/>
      <c r="MV564"/>
      <c r="MW564"/>
      <c r="MX564"/>
      <c r="MY564"/>
      <c r="MZ564"/>
      <c r="NA564"/>
      <c r="NB564"/>
      <c r="NC564"/>
      <c r="ND564"/>
      <c r="NE564"/>
      <c r="NF564"/>
      <c r="NG564"/>
      <c r="NH564"/>
      <c r="NI564"/>
      <c r="NJ564"/>
      <c r="NK564"/>
      <c r="NL564"/>
      <c r="NM564"/>
      <c r="NN564"/>
      <c r="NO564"/>
      <c r="NP564"/>
      <c r="NQ564"/>
      <c r="NR564"/>
      <c r="NS564"/>
      <c r="NT564"/>
      <c r="NU564"/>
      <c r="NV564"/>
      <c r="NW564"/>
      <c r="NX564"/>
      <c r="NY564"/>
      <c r="NZ564"/>
      <c r="OA564"/>
      <c r="OB564"/>
      <c r="OC564"/>
      <c r="OD564"/>
      <c r="OE564"/>
      <c r="OF564"/>
      <c r="OG564"/>
      <c r="OH564"/>
      <c r="OI564"/>
      <c r="OJ564"/>
      <c r="OK564"/>
      <c r="OL564"/>
      <c r="OM564"/>
      <c r="ON564"/>
      <c r="OO564"/>
      <c r="OP564"/>
      <c r="OQ564"/>
      <c r="OR564"/>
      <c r="OS564"/>
      <c r="OT564"/>
      <c r="OU564"/>
      <c r="OV564"/>
      <c r="OW564"/>
      <c r="OX564"/>
      <c r="OY564"/>
      <c r="OZ564"/>
      <c r="PA564"/>
      <c r="PB564"/>
      <c r="PC564"/>
      <c r="PD564"/>
      <c r="PE564"/>
      <c r="PF564"/>
      <c r="PG564"/>
      <c r="PH564"/>
      <c r="PI564"/>
      <c r="PJ564"/>
      <c r="PK564"/>
      <c r="PL564"/>
      <c r="PM564"/>
      <c r="PN564"/>
      <c r="PO564"/>
      <c r="PP564"/>
      <c r="PQ564"/>
      <c r="PR564"/>
      <c r="PS564"/>
      <c r="PT564"/>
      <c r="PU564"/>
      <c r="PV564"/>
      <c r="PW564"/>
      <c r="PX564"/>
      <c r="PY564"/>
      <c r="PZ564"/>
      <c r="QA564"/>
      <c r="QB564"/>
      <c r="QC564"/>
      <c r="QD564"/>
      <c r="QE564"/>
      <c r="QF564"/>
      <c r="QG564"/>
      <c r="QH564"/>
      <c r="QI564"/>
      <c r="QJ564"/>
      <c r="QK564"/>
      <c r="QL564"/>
      <c r="QM564"/>
      <c r="QN564"/>
      <c r="QO564"/>
      <c r="QP564"/>
      <c r="QQ564"/>
      <c r="QR564"/>
      <c r="QS564"/>
      <c r="QT564"/>
      <c r="QU564"/>
      <c r="QV564"/>
      <c r="QW564"/>
      <c r="QX564"/>
      <c r="QY564"/>
      <c r="QZ564"/>
      <c r="RA564"/>
      <c r="RB564"/>
      <c r="RC564"/>
      <c r="RD564"/>
      <c r="RE564"/>
      <c r="RF564"/>
      <c r="RG564"/>
      <c r="RH564"/>
      <c r="RI564"/>
      <c r="RJ564"/>
      <c r="RK564"/>
      <c r="RL564"/>
      <c r="RM564"/>
      <c r="RN564"/>
      <c r="RO564"/>
      <c r="RP564"/>
      <c r="RQ564"/>
      <c r="RR564"/>
      <c r="RS564"/>
      <c r="RT564"/>
      <c r="RU564"/>
      <c r="RV564"/>
      <c r="RW564"/>
      <c r="RX564"/>
      <c r="RY564"/>
      <c r="RZ564"/>
      <c r="SA564"/>
      <c r="SB564"/>
      <c r="SC564"/>
      <c r="SD564"/>
      <c r="SE564"/>
      <c r="SF564"/>
      <c r="SG564"/>
      <c r="SH564"/>
      <c r="SI564"/>
      <c r="SJ564"/>
      <c r="SK564"/>
      <c r="SL564"/>
      <c r="SM564"/>
      <c r="SN564"/>
      <c r="SO564"/>
      <c r="SP564"/>
    </row>
    <row r="565" spans="1:510" ht="16.5" customHeight="1" x14ac:dyDescent="0.2">
      <c r="A565" s="20">
        <v>1786</v>
      </c>
      <c r="B565" s="34" t="s">
        <v>70</v>
      </c>
      <c r="C565" s="34" t="s">
        <v>449</v>
      </c>
      <c r="D565" s="20" t="s">
        <v>51</v>
      </c>
      <c r="E565" s="20" t="s">
        <v>1345</v>
      </c>
      <c r="F565" s="22" t="s">
        <v>88</v>
      </c>
      <c r="G565" s="34" t="s">
        <v>37</v>
      </c>
      <c r="H565" s="20" t="s">
        <v>89</v>
      </c>
      <c r="I565" s="20" t="s">
        <v>81</v>
      </c>
      <c r="J565" s="35" t="s">
        <v>736</v>
      </c>
      <c r="K565" s="36"/>
      <c r="L565" s="36"/>
      <c r="M565" s="36"/>
      <c r="N565" s="36"/>
      <c r="O565" s="34"/>
      <c r="P565" s="37">
        <v>55741294</v>
      </c>
      <c r="Q565" s="34">
        <v>6</v>
      </c>
      <c r="R565" s="25">
        <v>45658</v>
      </c>
      <c r="S565" s="39" t="s">
        <v>83</v>
      </c>
      <c r="T565" s="37">
        <f t="shared" si="10"/>
        <v>334447764</v>
      </c>
      <c r="U565" s="27" t="s">
        <v>39</v>
      </c>
      <c r="V565" s="28" t="s">
        <v>40</v>
      </c>
      <c r="W565"/>
      <c r="X565"/>
      <c r="Y565"/>
      <c r="Z565"/>
      <c r="AA565"/>
      <c r="AB565"/>
      <c r="AC565"/>
      <c r="AD565"/>
      <c r="AE565"/>
      <c r="AF565"/>
      <c r="AG565"/>
      <c r="AH565"/>
      <c r="AI565"/>
      <c r="AJ565"/>
      <c r="AK565"/>
      <c r="AL565"/>
      <c r="AM565"/>
      <c r="AN565"/>
      <c r="AO565"/>
      <c r="AP565"/>
      <c r="AQ565"/>
      <c r="AR565"/>
      <c r="AS565"/>
      <c r="AT565"/>
      <c r="AU565"/>
      <c r="AV565"/>
      <c r="AW565"/>
      <c r="AX565"/>
      <c r="AY565"/>
      <c r="AZ565"/>
      <c r="BA565"/>
      <c r="BB565"/>
      <c r="BC565"/>
      <c r="BD565"/>
      <c r="BE565"/>
      <c r="BF565"/>
      <c r="BG565"/>
      <c r="BH565"/>
      <c r="BI565"/>
      <c r="BJ565"/>
      <c r="BK565"/>
      <c r="BL565"/>
      <c r="BM565"/>
      <c r="BN565"/>
      <c r="BO565"/>
      <c r="BP565"/>
      <c r="BQ565"/>
      <c r="BR565"/>
      <c r="BS565"/>
      <c r="BT565"/>
      <c r="BU565"/>
      <c r="BV565"/>
      <c r="BW565"/>
      <c r="BX565"/>
      <c r="BY565"/>
      <c r="BZ565"/>
      <c r="CA565"/>
      <c r="CB565"/>
      <c r="CC565"/>
      <c r="CD565"/>
      <c r="CE565"/>
      <c r="CF565"/>
      <c r="CG565"/>
      <c r="CH565"/>
      <c r="CI565"/>
      <c r="CJ565"/>
      <c r="CK565"/>
      <c r="CL565"/>
      <c r="CM565"/>
      <c r="CN565"/>
      <c r="CO565"/>
      <c r="CP565"/>
      <c r="CQ565"/>
      <c r="CR565"/>
      <c r="CS565"/>
      <c r="CT565"/>
      <c r="CU565"/>
      <c r="CV565"/>
      <c r="CW565"/>
      <c r="CX565"/>
      <c r="CY565"/>
      <c r="CZ565"/>
      <c r="DA565"/>
      <c r="DB565"/>
      <c r="DC565"/>
      <c r="DD565"/>
      <c r="DE565"/>
      <c r="DF565"/>
      <c r="DG565"/>
      <c r="DH565"/>
      <c r="DI565"/>
      <c r="DJ565"/>
      <c r="DK565"/>
      <c r="DL565"/>
      <c r="DM565"/>
      <c r="DN565"/>
      <c r="DO565"/>
      <c r="DP565"/>
      <c r="DQ565"/>
      <c r="DR565"/>
      <c r="DS565"/>
      <c r="DT565"/>
      <c r="DU565"/>
      <c r="DV565"/>
      <c r="DW565"/>
      <c r="DX565"/>
      <c r="DY565"/>
      <c r="DZ565"/>
      <c r="EA565"/>
      <c r="EB565"/>
      <c r="EC565"/>
      <c r="ED565"/>
      <c r="EE565"/>
      <c r="EF565"/>
      <c r="EG565"/>
      <c r="EH565"/>
      <c r="EI565"/>
      <c r="EJ565"/>
      <c r="EK565"/>
      <c r="EL565"/>
      <c r="EM565"/>
      <c r="EN565"/>
      <c r="EO565"/>
      <c r="EP565"/>
      <c r="EQ565"/>
      <c r="ER565"/>
      <c r="ES565"/>
      <c r="ET565"/>
      <c r="EU565"/>
      <c r="EV565"/>
      <c r="EW565"/>
      <c r="EX565"/>
      <c r="EY565"/>
      <c r="EZ565"/>
      <c r="FA565"/>
      <c r="FB565"/>
      <c r="FC565"/>
      <c r="FD565"/>
      <c r="FE565"/>
      <c r="FF565"/>
      <c r="FG565"/>
      <c r="FH565"/>
      <c r="FI565"/>
      <c r="FJ565"/>
      <c r="FK565"/>
      <c r="FL565"/>
      <c r="FM565"/>
      <c r="FN565"/>
      <c r="FO565"/>
      <c r="FP565"/>
      <c r="FQ565"/>
      <c r="FR565"/>
      <c r="FS565"/>
      <c r="FT565"/>
      <c r="FU565"/>
      <c r="FV565"/>
      <c r="FW565"/>
      <c r="FX565"/>
      <c r="FY565"/>
      <c r="FZ565"/>
      <c r="GA565"/>
      <c r="GB565"/>
      <c r="GC565"/>
      <c r="GD565"/>
      <c r="GE565"/>
      <c r="GF565"/>
      <c r="GG565"/>
      <c r="GH565"/>
      <c r="GI565"/>
      <c r="GJ565"/>
      <c r="GK565"/>
      <c r="GL565"/>
      <c r="GM565"/>
      <c r="GN565"/>
      <c r="GO565"/>
      <c r="GP565"/>
      <c r="GQ565"/>
      <c r="GR565"/>
      <c r="GS565"/>
      <c r="GT565"/>
      <c r="GU565"/>
      <c r="GV565"/>
      <c r="GW565"/>
      <c r="GX565"/>
      <c r="GY565"/>
      <c r="GZ565"/>
      <c r="HA565"/>
      <c r="HB565"/>
      <c r="HC565"/>
      <c r="HD565"/>
      <c r="HE565"/>
      <c r="HF565"/>
      <c r="HG565"/>
      <c r="HH565"/>
      <c r="HI565"/>
      <c r="HJ565"/>
      <c r="HK565"/>
      <c r="HL565"/>
      <c r="HM565"/>
      <c r="HN565"/>
      <c r="HO565"/>
      <c r="HP565"/>
      <c r="HQ565"/>
      <c r="HR565"/>
      <c r="HS565"/>
      <c r="HT565"/>
      <c r="HU565"/>
      <c r="HV565"/>
      <c r="HW565"/>
      <c r="HX565"/>
      <c r="HY565"/>
      <c r="HZ565"/>
      <c r="IA565"/>
      <c r="IB565"/>
      <c r="IC565"/>
      <c r="ID565"/>
      <c r="IE565"/>
      <c r="IF565"/>
      <c r="IG565"/>
      <c r="IH565"/>
      <c r="II565"/>
      <c r="IJ565"/>
      <c r="IK565"/>
      <c r="IL565"/>
      <c r="IM565"/>
      <c r="IN565"/>
      <c r="IO565"/>
      <c r="IP565"/>
      <c r="IQ565"/>
      <c r="IR565"/>
      <c r="IS565"/>
      <c r="IT565"/>
      <c r="IU565"/>
      <c r="IV565"/>
      <c r="IW565"/>
      <c r="IX565"/>
      <c r="IY565"/>
      <c r="IZ565"/>
      <c r="JA565"/>
      <c r="JB565"/>
      <c r="JC565"/>
      <c r="JD565"/>
      <c r="JE565"/>
      <c r="JF565"/>
      <c r="JG565"/>
      <c r="JH565"/>
      <c r="JI565"/>
      <c r="JJ565"/>
      <c r="JK565"/>
      <c r="JL565"/>
      <c r="JM565"/>
      <c r="JN565"/>
      <c r="JO565"/>
      <c r="JP565"/>
      <c r="JQ565"/>
      <c r="JR565"/>
      <c r="JS565"/>
      <c r="JT565"/>
      <c r="JU565"/>
      <c r="JV565"/>
      <c r="JW565"/>
      <c r="JX565"/>
      <c r="JY565"/>
      <c r="JZ565"/>
      <c r="KA565"/>
      <c r="KB565"/>
      <c r="KC565"/>
      <c r="KD565"/>
      <c r="KE565"/>
      <c r="KF565"/>
      <c r="KG565"/>
      <c r="KH565"/>
      <c r="KI565"/>
      <c r="KJ565"/>
      <c r="KK565"/>
      <c r="KL565"/>
      <c r="KM565"/>
      <c r="KN565"/>
      <c r="KO565"/>
      <c r="KP565"/>
      <c r="KQ565"/>
      <c r="KR565"/>
      <c r="KS565"/>
      <c r="KT565"/>
      <c r="KU565"/>
      <c r="KV565"/>
      <c r="KW565"/>
      <c r="KX565"/>
      <c r="KY565"/>
      <c r="KZ565"/>
      <c r="LA565"/>
      <c r="LB565"/>
      <c r="LC565"/>
      <c r="LD565"/>
      <c r="LE565"/>
      <c r="LF565"/>
      <c r="LG565"/>
      <c r="LH565"/>
      <c r="LI565"/>
      <c r="LJ565"/>
      <c r="LK565"/>
      <c r="LL565"/>
      <c r="LM565"/>
      <c r="LN565"/>
      <c r="LO565"/>
      <c r="LP565"/>
      <c r="LQ565"/>
      <c r="LR565"/>
      <c r="LS565"/>
      <c r="LT565"/>
      <c r="LU565"/>
      <c r="LV565"/>
      <c r="LW565"/>
      <c r="LX565"/>
      <c r="LY565"/>
      <c r="LZ565"/>
      <c r="MA565"/>
      <c r="MB565"/>
      <c r="MC565"/>
      <c r="MD565"/>
      <c r="ME565"/>
      <c r="MF565"/>
      <c r="MG565"/>
      <c r="MH565"/>
      <c r="MI565"/>
      <c r="MJ565"/>
      <c r="MK565"/>
      <c r="ML565"/>
      <c r="MM565"/>
      <c r="MN565"/>
      <c r="MO565"/>
      <c r="MP565"/>
      <c r="MQ565"/>
      <c r="MR565"/>
      <c r="MS565"/>
      <c r="MT565"/>
      <c r="MU565"/>
      <c r="MV565"/>
      <c r="MW565"/>
      <c r="MX565"/>
      <c r="MY565"/>
      <c r="MZ565"/>
      <c r="NA565"/>
      <c r="NB565"/>
      <c r="NC565"/>
      <c r="ND565"/>
      <c r="NE565"/>
      <c r="NF565"/>
      <c r="NG565"/>
      <c r="NH565"/>
      <c r="NI565"/>
      <c r="NJ565"/>
      <c r="NK565"/>
      <c r="NL565"/>
      <c r="NM565"/>
      <c r="NN565"/>
      <c r="NO565"/>
      <c r="NP565"/>
      <c r="NQ565"/>
      <c r="NR565"/>
      <c r="NS565"/>
      <c r="NT565"/>
      <c r="NU565"/>
      <c r="NV565"/>
      <c r="NW565"/>
      <c r="NX565"/>
      <c r="NY565"/>
      <c r="NZ565"/>
      <c r="OA565"/>
      <c r="OB565"/>
      <c r="OC565"/>
      <c r="OD565"/>
      <c r="OE565"/>
      <c r="OF565"/>
      <c r="OG565"/>
      <c r="OH565"/>
      <c r="OI565"/>
      <c r="OJ565"/>
      <c r="OK565"/>
      <c r="OL565"/>
      <c r="OM565"/>
      <c r="ON565"/>
      <c r="OO565"/>
      <c r="OP565"/>
      <c r="OQ565"/>
      <c r="OR565"/>
      <c r="OS565"/>
      <c r="OT565"/>
      <c r="OU565"/>
      <c r="OV565"/>
      <c r="OW565"/>
      <c r="OX565"/>
      <c r="OY565"/>
      <c r="OZ565"/>
      <c r="PA565"/>
      <c r="PB565"/>
      <c r="PC565"/>
      <c r="PD565"/>
      <c r="PE565"/>
      <c r="PF565"/>
      <c r="PG565"/>
      <c r="PH565"/>
      <c r="PI565"/>
      <c r="PJ565"/>
      <c r="PK565"/>
      <c r="PL565"/>
      <c r="PM565"/>
      <c r="PN565"/>
      <c r="PO565"/>
      <c r="PP565"/>
      <c r="PQ565"/>
      <c r="PR565"/>
      <c r="PS565"/>
      <c r="PT565"/>
      <c r="PU565"/>
      <c r="PV565"/>
      <c r="PW565"/>
      <c r="PX565"/>
      <c r="PY565"/>
      <c r="PZ565"/>
      <c r="QA565"/>
      <c r="QB565"/>
      <c r="QC565"/>
      <c r="QD565"/>
      <c r="QE565"/>
      <c r="QF565"/>
      <c r="QG565"/>
      <c r="QH565"/>
      <c r="QI565"/>
      <c r="QJ565"/>
      <c r="QK565"/>
      <c r="QL565"/>
      <c r="QM565"/>
      <c r="QN565"/>
      <c r="QO565"/>
      <c r="QP565"/>
      <c r="QQ565"/>
      <c r="QR565"/>
      <c r="QS565"/>
      <c r="QT565"/>
      <c r="QU565"/>
      <c r="QV565"/>
      <c r="QW565"/>
      <c r="QX565"/>
      <c r="QY565"/>
      <c r="QZ565"/>
      <c r="RA565"/>
      <c r="RB565"/>
      <c r="RC565"/>
      <c r="RD565"/>
      <c r="RE565"/>
      <c r="RF565"/>
      <c r="RG565"/>
      <c r="RH565"/>
      <c r="RI565"/>
      <c r="RJ565"/>
      <c r="RK565"/>
      <c r="RL565"/>
      <c r="RM565"/>
      <c r="RN565"/>
      <c r="RO565"/>
      <c r="RP565"/>
      <c r="RQ565"/>
      <c r="RR565"/>
      <c r="RS565"/>
      <c r="RT565"/>
      <c r="RU565"/>
      <c r="RV565"/>
      <c r="RW565"/>
      <c r="RX565"/>
      <c r="RY565"/>
      <c r="RZ565"/>
      <c r="SA565"/>
      <c r="SB565"/>
      <c r="SC565"/>
      <c r="SD565"/>
      <c r="SE565"/>
      <c r="SF565"/>
      <c r="SG565"/>
      <c r="SH565"/>
      <c r="SI565"/>
      <c r="SJ565"/>
      <c r="SK565"/>
      <c r="SL565"/>
      <c r="SM565"/>
      <c r="SN565"/>
      <c r="SO565"/>
      <c r="SP565"/>
    </row>
    <row r="566" spans="1:510" ht="16.5" customHeight="1" x14ac:dyDescent="0.2">
      <c r="A566" s="20">
        <v>1787</v>
      </c>
      <c r="B566" s="34" t="s">
        <v>70</v>
      </c>
      <c r="C566" s="34" t="s">
        <v>449</v>
      </c>
      <c r="D566" s="20" t="s">
        <v>51</v>
      </c>
      <c r="E566" s="20" t="s">
        <v>1345</v>
      </c>
      <c r="F566" s="22" t="s">
        <v>88</v>
      </c>
      <c r="G566" s="34" t="s">
        <v>37</v>
      </c>
      <c r="H566" s="20" t="s">
        <v>89</v>
      </c>
      <c r="I566" s="20" t="s">
        <v>27</v>
      </c>
      <c r="J566" s="35" t="s">
        <v>737</v>
      </c>
      <c r="K566" s="36"/>
      <c r="L566" s="36"/>
      <c r="M566" s="36"/>
      <c r="N566" s="36"/>
      <c r="O566" s="55">
        <v>750000000</v>
      </c>
      <c r="P566" s="37"/>
      <c r="Q566" s="34">
        <v>1</v>
      </c>
      <c r="R566" s="38"/>
      <c r="S566" s="39"/>
      <c r="T566" s="37">
        <f t="shared" si="10"/>
        <v>750000000</v>
      </c>
      <c r="U566" s="27" t="s">
        <v>39</v>
      </c>
      <c r="V566" s="28" t="s">
        <v>40</v>
      </c>
      <c r="W566"/>
      <c r="X566"/>
      <c r="Y566"/>
      <c r="Z566"/>
      <c r="AA566"/>
      <c r="AB566"/>
      <c r="AC566"/>
      <c r="AD566"/>
      <c r="AE566"/>
      <c r="AF566"/>
      <c r="AG566"/>
      <c r="AH566"/>
      <c r="AI566"/>
      <c r="AJ566"/>
      <c r="AK566"/>
      <c r="AL566"/>
      <c r="AM566"/>
      <c r="AN566"/>
      <c r="AO566"/>
      <c r="AP566"/>
      <c r="AQ566"/>
      <c r="AR566"/>
      <c r="AS566"/>
      <c r="AT566"/>
      <c r="AU566"/>
      <c r="AV566"/>
      <c r="AW566"/>
      <c r="AX566"/>
      <c r="AY566"/>
      <c r="AZ566"/>
      <c r="BA566"/>
      <c r="BB566"/>
      <c r="BC566"/>
      <c r="BD566"/>
      <c r="BE566"/>
      <c r="BF566"/>
      <c r="BG566"/>
      <c r="BH566"/>
      <c r="BI566"/>
      <c r="BJ566"/>
      <c r="BK566"/>
      <c r="BL566"/>
      <c r="BM566"/>
      <c r="BN566"/>
      <c r="BO566"/>
      <c r="BP566"/>
      <c r="BQ566"/>
      <c r="BR566"/>
      <c r="BS566"/>
      <c r="BT566"/>
      <c r="BU566"/>
      <c r="BV566"/>
      <c r="BW566"/>
      <c r="BX566"/>
      <c r="BY566"/>
      <c r="BZ566"/>
      <c r="CA566"/>
      <c r="CB566"/>
      <c r="CC566"/>
      <c r="CD566"/>
      <c r="CE566"/>
      <c r="CF566"/>
      <c r="CG566"/>
      <c r="CH566"/>
      <c r="CI566"/>
      <c r="CJ566"/>
      <c r="CK566"/>
      <c r="CL566"/>
      <c r="CM566"/>
      <c r="CN566"/>
      <c r="CO566"/>
      <c r="CP566"/>
      <c r="CQ566"/>
      <c r="CR566"/>
      <c r="CS566"/>
      <c r="CT566"/>
      <c r="CU566"/>
      <c r="CV566"/>
      <c r="CW566"/>
      <c r="CX566"/>
      <c r="CY566"/>
      <c r="CZ566"/>
      <c r="DA566"/>
      <c r="DB566"/>
      <c r="DC566"/>
      <c r="DD566"/>
      <c r="DE566"/>
      <c r="DF566"/>
      <c r="DG566"/>
      <c r="DH566"/>
      <c r="DI566"/>
      <c r="DJ566"/>
      <c r="DK566"/>
      <c r="DL566"/>
      <c r="DM566"/>
      <c r="DN566"/>
      <c r="DO566"/>
      <c r="DP566"/>
      <c r="DQ566"/>
      <c r="DR566"/>
      <c r="DS566"/>
      <c r="DT566"/>
      <c r="DU566"/>
      <c r="DV566"/>
      <c r="DW566"/>
      <c r="DX566"/>
      <c r="DY566"/>
      <c r="DZ566"/>
      <c r="EA566"/>
      <c r="EB566"/>
      <c r="EC566"/>
      <c r="ED566"/>
      <c r="EE566"/>
      <c r="EF566"/>
      <c r="EG566"/>
      <c r="EH566"/>
      <c r="EI566"/>
      <c r="EJ566"/>
      <c r="EK566"/>
      <c r="EL566"/>
      <c r="EM566"/>
      <c r="EN566"/>
      <c r="EO566"/>
      <c r="EP566"/>
      <c r="EQ566"/>
      <c r="ER566"/>
      <c r="ES566"/>
      <c r="ET566"/>
      <c r="EU566"/>
      <c r="EV566"/>
      <c r="EW566"/>
      <c r="EX566"/>
      <c r="EY566"/>
      <c r="EZ566"/>
      <c r="FA566"/>
      <c r="FB566"/>
      <c r="FC566"/>
      <c r="FD566"/>
      <c r="FE566"/>
      <c r="FF566"/>
      <c r="FG566"/>
      <c r="FH566"/>
      <c r="FI566"/>
      <c r="FJ566"/>
      <c r="FK566"/>
      <c r="FL566"/>
      <c r="FM566"/>
      <c r="FN566"/>
      <c r="FO566"/>
      <c r="FP566"/>
      <c r="FQ566"/>
      <c r="FR566"/>
      <c r="FS566"/>
      <c r="FT566"/>
      <c r="FU566"/>
      <c r="FV566"/>
      <c r="FW566"/>
      <c r="FX566"/>
      <c r="FY566"/>
      <c r="FZ566"/>
      <c r="GA566"/>
      <c r="GB566"/>
      <c r="GC566"/>
      <c r="GD566"/>
      <c r="GE566"/>
      <c r="GF566"/>
      <c r="GG566"/>
      <c r="GH566"/>
      <c r="GI566"/>
      <c r="GJ566"/>
      <c r="GK566"/>
      <c r="GL566"/>
      <c r="GM566"/>
      <c r="GN566"/>
      <c r="GO566"/>
      <c r="GP566"/>
      <c r="GQ566"/>
      <c r="GR566"/>
      <c r="GS566"/>
      <c r="GT566"/>
      <c r="GU566"/>
      <c r="GV566"/>
      <c r="GW566"/>
      <c r="GX566"/>
      <c r="GY566"/>
      <c r="GZ566"/>
      <c r="HA566"/>
      <c r="HB566"/>
      <c r="HC566"/>
      <c r="HD566"/>
      <c r="HE566"/>
      <c r="HF566"/>
      <c r="HG566"/>
      <c r="HH566"/>
      <c r="HI566"/>
      <c r="HJ566"/>
      <c r="HK566"/>
      <c r="HL566"/>
      <c r="HM566"/>
      <c r="HN566"/>
      <c r="HO566"/>
      <c r="HP566"/>
      <c r="HQ566"/>
      <c r="HR566"/>
      <c r="HS566"/>
      <c r="HT566"/>
      <c r="HU566"/>
      <c r="HV566"/>
      <c r="HW566"/>
      <c r="HX566"/>
      <c r="HY566"/>
      <c r="HZ566"/>
      <c r="IA566"/>
      <c r="IB566"/>
      <c r="IC566"/>
      <c r="ID566"/>
      <c r="IE566"/>
      <c r="IF566"/>
      <c r="IG566"/>
      <c r="IH566"/>
      <c r="II566"/>
      <c r="IJ566"/>
      <c r="IK566"/>
      <c r="IL566"/>
      <c r="IM566"/>
      <c r="IN566"/>
      <c r="IO566"/>
      <c r="IP566"/>
      <c r="IQ566"/>
      <c r="IR566"/>
      <c r="IS566"/>
      <c r="IT566"/>
      <c r="IU566"/>
      <c r="IV566"/>
      <c r="IW566"/>
      <c r="IX566"/>
      <c r="IY566"/>
      <c r="IZ566"/>
      <c r="JA566"/>
      <c r="JB566"/>
      <c r="JC566"/>
      <c r="JD566"/>
      <c r="JE566"/>
      <c r="JF566"/>
      <c r="JG566"/>
      <c r="JH566"/>
      <c r="JI566"/>
      <c r="JJ566"/>
      <c r="JK566"/>
      <c r="JL566"/>
      <c r="JM566"/>
      <c r="JN566"/>
      <c r="JO566"/>
      <c r="JP566"/>
      <c r="JQ566"/>
      <c r="JR566"/>
      <c r="JS566"/>
      <c r="JT566"/>
      <c r="JU566"/>
      <c r="JV566"/>
      <c r="JW566"/>
      <c r="JX566"/>
      <c r="JY566"/>
      <c r="JZ566"/>
      <c r="KA566"/>
      <c r="KB566"/>
      <c r="KC566"/>
      <c r="KD566"/>
      <c r="KE566"/>
      <c r="KF566"/>
      <c r="KG566"/>
      <c r="KH566"/>
      <c r="KI566"/>
      <c r="KJ566"/>
      <c r="KK566"/>
      <c r="KL566"/>
      <c r="KM566"/>
      <c r="KN566"/>
      <c r="KO566"/>
      <c r="KP566"/>
      <c r="KQ566"/>
      <c r="KR566"/>
      <c r="KS566"/>
      <c r="KT566"/>
      <c r="KU566"/>
      <c r="KV566"/>
      <c r="KW566"/>
      <c r="KX566"/>
      <c r="KY566"/>
      <c r="KZ566"/>
      <c r="LA566"/>
      <c r="LB566"/>
      <c r="LC566"/>
      <c r="LD566"/>
      <c r="LE566"/>
      <c r="LF566"/>
      <c r="LG566"/>
      <c r="LH566"/>
      <c r="LI566"/>
      <c r="LJ566"/>
      <c r="LK566"/>
      <c r="LL566"/>
      <c r="LM566"/>
      <c r="LN566"/>
      <c r="LO566"/>
      <c r="LP566"/>
      <c r="LQ566"/>
      <c r="LR566"/>
      <c r="LS566"/>
      <c r="LT566"/>
      <c r="LU566"/>
      <c r="LV566"/>
      <c r="LW566"/>
      <c r="LX566"/>
      <c r="LY566"/>
      <c r="LZ566"/>
      <c r="MA566"/>
      <c r="MB566"/>
      <c r="MC566"/>
      <c r="MD566"/>
      <c r="ME566"/>
      <c r="MF566"/>
      <c r="MG566"/>
      <c r="MH566"/>
      <c r="MI566"/>
      <c r="MJ566"/>
      <c r="MK566"/>
      <c r="ML566"/>
      <c r="MM566"/>
      <c r="MN566"/>
      <c r="MO566"/>
      <c r="MP566"/>
      <c r="MQ566"/>
      <c r="MR566"/>
      <c r="MS566"/>
      <c r="MT566"/>
      <c r="MU566"/>
      <c r="MV566"/>
      <c r="MW566"/>
      <c r="MX566"/>
      <c r="MY566"/>
      <c r="MZ566"/>
      <c r="NA566"/>
      <c r="NB566"/>
      <c r="NC566"/>
      <c r="ND566"/>
      <c r="NE566"/>
      <c r="NF566"/>
      <c r="NG566"/>
      <c r="NH566"/>
      <c r="NI566"/>
      <c r="NJ566"/>
      <c r="NK566"/>
      <c r="NL566"/>
      <c r="NM566"/>
      <c r="NN566"/>
      <c r="NO566"/>
      <c r="NP566"/>
      <c r="NQ566"/>
      <c r="NR566"/>
      <c r="NS566"/>
      <c r="NT566"/>
      <c r="NU566"/>
      <c r="NV566"/>
      <c r="NW566"/>
      <c r="NX566"/>
      <c r="NY566"/>
      <c r="NZ566"/>
      <c r="OA566"/>
      <c r="OB566"/>
      <c r="OC566"/>
      <c r="OD566"/>
      <c r="OE566"/>
      <c r="OF566"/>
      <c r="OG566"/>
      <c r="OH566"/>
      <c r="OI566"/>
      <c r="OJ566"/>
      <c r="OK566"/>
      <c r="OL566"/>
      <c r="OM566"/>
      <c r="ON566"/>
      <c r="OO566"/>
      <c r="OP566"/>
      <c r="OQ566"/>
      <c r="OR566"/>
      <c r="OS566"/>
      <c r="OT566"/>
      <c r="OU566"/>
      <c r="OV566"/>
      <c r="OW566"/>
      <c r="OX566"/>
      <c r="OY566"/>
      <c r="OZ566"/>
      <c r="PA566"/>
      <c r="PB566"/>
      <c r="PC566"/>
      <c r="PD566"/>
      <c r="PE566"/>
      <c r="PF566"/>
      <c r="PG566"/>
      <c r="PH566"/>
      <c r="PI566"/>
      <c r="PJ566"/>
      <c r="PK566"/>
      <c r="PL566"/>
      <c r="PM566"/>
      <c r="PN566"/>
      <c r="PO566"/>
      <c r="PP566"/>
      <c r="PQ566"/>
      <c r="PR566"/>
      <c r="PS566"/>
      <c r="PT566"/>
      <c r="PU566"/>
      <c r="PV566"/>
      <c r="PW566"/>
      <c r="PX566"/>
      <c r="PY566"/>
      <c r="PZ566"/>
      <c r="QA566"/>
      <c r="QB566"/>
      <c r="QC566"/>
      <c r="QD566"/>
      <c r="QE566"/>
      <c r="QF566"/>
      <c r="QG566"/>
      <c r="QH566"/>
      <c r="QI566"/>
      <c r="QJ566"/>
      <c r="QK566"/>
      <c r="QL566"/>
      <c r="QM566"/>
      <c r="QN566"/>
      <c r="QO566"/>
      <c r="QP566"/>
      <c r="QQ566"/>
      <c r="QR566"/>
      <c r="QS566"/>
      <c r="QT566"/>
      <c r="QU566"/>
      <c r="QV566"/>
      <c r="QW566"/>
      <c r="QX566"/>
      <c r="QY566"/>
      <c r="QZ566"/>
      <c r="RA566"/>
      <c r="RB566"/>
      <c r="RC566"/>
      <c r="RD566"/>
      <c r="RE566"/>
      <c r="RF566"/>
      <c r="RG566"/>
      <c r="RH566"/>
      <c r="RI566"/>
      <c r="RJ566"/>
      <c r="RK566"/>
      <c r="RL566"/>
      <c r="RM566"/>
      <c r="RN566"/>
      <c r="RO566"/>
      <c r="RP566"/>
      <c r="RQ566"/>
      <c r="RR566"/>
      <c r="RS566"/>
      <c r="RT566"/>
      <c r="RU566"/>
      <c r="RV566"/>
      <c r="RW566"/>
      <c r="RX566"/>
      <c r="RY566"/>
      <c r="RZ566"/>
      <c r="SA566"/>
      <c r="SB566"/>
      <c r="SC566"/>
      <c r="SD566"/>
      <c r="SE566"/>
      <c r="SF566"/>
      <c r="SG566"/>
      <c r="SH566"/>
      <c r="SI566"/>
      <c r="SJ566"/>
      <c r="SK566"/>
      <c r="SL566"/>
      <c r="SM566"/>
      <c r="SN566"/>
      <c r="SO566"/>
      <c r="SP566"/>
    </row>
    <row r="567" spans="1:510" ht="16.5" customHeight="1" x14ac:dyDescent="0.2">
      <c r="A567" s="20">
        <v>1788</v>
      </c>
      <c r="B567" s="34" t="s">
        <v>70</v>
      </c>
      <c r="C567" s="34" t="s">
        <v>434</v>
      </c>
      <c r="D567" s="20" t="s">
        <v>51</v>
      </c>
      <c r="E567" s="20" t="s">
        <v>1345</v>
      </c>
      <c r="F567" s="22" t="s">
        <v>88</v>
      </c>
      <c r="G567" s="34" t="s">
        <v>37</v>
      </c>
      <c r="H567" s="20" t="s">
        <v>89</v>
      </c>
      <c r="I567" s="20" t="s">
        <v>27</v>
      </c>
      <c r="J567" s="35" t="s">
        <v>738</v>
      </c>
      <c r="K567" s="36"/>
      <c r="L567" s="36"/>
      <c r="M567" s="36"/>
      <c r="N567" s="36"/>
      <c r="O567" s="55">
        <v>1159194741</v>
      </c>
      <c r="P567" s="37"/>
      <c r="Q567" s="34">
        <v>1</v>
      </c>
      <c r="R567" s="38"/>
      <c r="S567" s="39" t="s">
        <v>83</v>
      </c>
      <c r="T567" s="37">
        <f t="shared" si="10"/>
        <v>1159194741</v>
      </c>
      <c r="U567" s="27" t="s">
        <v>39</v>
      </c>
      <c r="V567" s="28" t="s">
        <v>40</v>
      </c>
      <c r="W567"/>
      <c r="X567"/>
      <c r="Y567"/>
      <c r="Z567"/>
      <c r="AA567"/>
      <c r="AB567"/>
      <c r="AC567"/>
      <c r="AD567"/>
      <c r="AE567"/>
      <c r="AF567"/>
      <c r="AG567"/>
      <c r="AH567"/>
      <c r="AI567"/>
      <c r="AJ567"/>
      <c r="AK567"/>
      <c r="AL567"/>
      <c r="AM567"/>
      <c r="AN567"/>
      <c r="AO567"/>
      <c r="AP567"/>
      <c r="AQ567"/>
      <c r="AR567"/>
      <c r="AS567"/>
      <c r="AT567"/>
      <c r="AU567"/>
      <c r="AV567"/>
      <c r="AW567"/>
      <c r="AX567"/>
      <c r="AY567"/>
      <c r="AZ567"/>
      <c r="BA567"/>
      <c r="BB567"/>
      <c r="BC567"/>
      <c r="BD567"/>
      <c r="BE567"/>
      <c r="BF567"/>
      <c r="BG567"/>
      <c r="BH567"/>
      <c r="BI567"/>
      <c r="BJ567"/>
      <c r="BK567"/>
      <c r="BL567"/>
      <c r="BM567"/>
      <c r="BN567"/>
      <c r="BO567"/>
      <c r="BP567"/>
      <c r="BQ567"/>
      <c r="BR567"/>
      <c r="BS567"/>
      <c r="BT567"/>
      <c r="BU567"/>
      <c r="BV567"/>
      <c r="BW567"/>
      <c r="BX567"/>
      <c r="BY567"/>
      <c r="BZ567"/>
      <c r="CA567"/>
      <c r="CB567"/>
      <c r="CC567"/>
      <c r="CD567"/>
      <c r="CE567"/>
      <c r="CF567"/>
      <c r="CG567"/>
      <c r="CH567"/>
      <c r="CI567"/>
      <c r="CJ567"/>
      <c r="CK567"/>
      <c r="CL567"/>
      <c r="CM567"/>
      <c r="CN567"/>
      <c r="CO567"/>
      <c r="CP567"/>
      <c r="CQ567"/>
      <c r="CR567"/>
      <c r="CS567"/>
      <c r="CT567"/>
      <c r="CU567"/>
      <c r="CV567"/>
      <c r="CW567"/>
      <c r="CX567"/>
      <c r="CY567"/>
      <c r="CZ567"/>
      <c r="DA567"/>
      <c r="DB567"/>
      <c r="DC567"/>
      <c r="DD567"/>
      <c r="DE567"/>
      <c r="DF567"/>
      <c r="DG567"/>
      <c r="DH567"/>
      <c r="DI567"/>
      <c r="DJ567"/>
      <c r="DK567"/>
      <c r="DL567"/>
      <c r="DM567"/>
      <c r="DN567"/>
      <c r="DO567"/>
      <c r="DP567"/>
      <c r="DQ567"/>
      <c r="DR567"/>
      <c r="DS567"/>
      <c r="DT567"/>
      <c r="DU567"/>
      <c r="DV567"/>
      <c r="DW567"/>
      <c r="DX567"/>
      <c r="DY567"/>
      <c r="DZ567"/>
      <c r="EA567"/>
      <c r="EB567"/>
      <c r="EC567"/>
      <c r="ED567"/>
      <c r="EE567"/>
      <c r="EF567"/>
      <c r="EG567"/>
      <c r="EH567"/>
      <c r="EI567"/>
      <c r="EJ567"/>
      <c r="EK567"/>
      <c r="EL567"/>
      <c r="EM567"/>
      <c r="EN567"/>
      <c r="EO567"/>
      <c r="EP567"/>
      <c r="EQ567"/>
      <c r="ER567"/>
      <c r="ES567"/>
      <c r="ET567"/>
      <c r="EU567"/>
      <c r="EV567"/>
      <c r="EW567"/>
      <c r="EX567"/>
      <c r="EY567"/>
      <c r="EZ567"/>
      <c r="FA567"/>
      <c r="FB567"/>
      <c r="FC567"/>
      <c r="FD567"/>
      <c r="FE567"/>
      <c r="FF567"/>
      <c r="FG567"/>
      <c r="FH567"/>
      <c r="FI567"/>
      <c r="FJ567"/>
      <c r="FK567"/>
      <c r="FL567"/>
      <c r="FM567"/>
      <c r="FN567"/>
      <c r="FO567"/>
      <c r="FP567"/>
      <c r="FQ567"/>
      <c r="FR567"/>
      <c r="FS567"/>
      <c r="FT567"/>
      <c r="FU567"/>
      <c r="FV567"/>
      <c r="FW567"/>
      <c r="FX567"/>
      <c r="FY567"/>
      <c r="FZ567"/>
      <c r="GA567"/>
      <c r="GB567"/>
      <c r="GC567"/>
      <c r="GD567"/>
      <c r="GE567"/>
      <c r="GF567"/>
      <c r="GG567"/>
      <c r="GH567"/>
      <c r="GI567"/>
      <c r="GJ567"/>
      <c r="GK567"/>
      <c r="GL567"/>
      <c r="GM567"/>
      <c r="GN567"/>
      <c r="GO567"/>
      <c r="GP567"/>
      <c r="GQ567"/>
      <c r="GR567"/>
      <c r="GS567"/>
      <c r="GT567"/>
      <c r="GU567"/>
      <c r="GV567"/>
      <c r="GW567"/>
      <c r="GX567"/>
      <c r="GY567"/>
      <c r="GZ567"/>
      <c r="HA567"/>
      <c r="HB567"/>
      <c r="HC567"/>
      <c r="HD567"/>
      <c r="HE567"/>
      <c r="HF567"/>
      <c r="HG567"/>
      <c r="HH567"/>
      <c r="HI567"/>
      <c r="HJ567"/>
      <c r="HK567"/>
      <c r="HL567"/>
      <c r="HM567"/>
      <c r="HN567"/>
      <c r="HO567"/>
      <c r="HP567"/>
      <c r="HQ567"/>
      <c r="HR567"/>
      <c r="HS567"/>
      <c r="HT567"/>
      <c r="HU567"/>
      <c r="HV567"/>
      <c r="HW567"/>
      <c r="HX567"/>
      <c r="HY567"/>
      <c r="HZ567"/>
      <c r="IA567"/>
      <c r="IB567"/>
      <c r="IC567"/>
      <c r="ID567"/>
      <c r="IE567"/>
      <c r="IF567"/>
      <c r="IG567"/>
      <c r="IH567"/>
      <c r="II567"/>
      <c r="IJ567"/>
      <c r="IK567"/>
      <c r="IL567"/>
      <c r="IM567"/>
      <c r="IN567"/>
      <c r="IO567"/>
      <c r="IP567"/>
      <c r="IQ567"/>
      <c r="IR567"/>
      <c r="IS567"/>
      <c r="IT567"/>
      <c r="IU567"/>
      <c r="IV567"/>
      <c r="IW567"/>
      <c r="IX567"/>
      <c r="IY567"/>
      <c r="IZ567"/>
      <c r="JA567"/>
      <c r="JB567"/>
      <c r="JC567"/>
      <c r="JD567"/>
      <c r="JE567"/>
      <c r="JF567"/>
      <c r="JG567"/>
      <c r="JH567"/>
      <c r="JI567"/>
      <c r="JJ567"/>
      <c r="JK567"/>
      <c r="JL567"/>
      <c r="JM567"/>
      <c r="JN567"/>
      <c r="JO567"/>
      <c r="JP567"/>
      <c r="JQ567"/>
      <c r="JR567"/>
      <c r="JS567"/>
      <c r="JT567"/>
      <c r="JU567"/>
      <c r="JV567"/>
      <c r="JW567"/>
      <c r="JX567"/>
      <c r="JY567"/>
      <c r="JZ567"/>
      <c r="KA567"/>
      <c r="KB567"/>
      <c r="KC567"/>
      <c r="KD567"/>
      <c r="KE567"/>
      <c r="KF567"/>
      <c r="KG567"/>
      <c r="KH567"/>
      <c r="KI567"/>
      <c r="KJ567"/>
      <c r="KK567"/>
      <c r="KL567"/>
      <c r="KM567"/>
      <c r="KN567"/>
      <c r="KO567"/>
      <c r="KP567"/>
      <c r="KQ567"/>
      <c r="KR567"/>
      <c r="KS567"/>
      <c r="KT567"/>
      <c r="KU567"/>
      <c r="KV567"/>
      <c r="KW567"/>
      <c r="KX567"/>
      <c r="KY567"/>
      <c r="KZ567"/>
      <c r="LA567"/>
      <c r="LB567"/>
      <c r="LC567"/>
      <c r="LD567"/>
      <c r="LE567"/>
      <c r="LF567"/>
      <c r="LG567"/>
      <c r="LH567"/>
      <c r="LI567"/>
      <c r="LJ567"/>
      <c r="LK567"/>
      <c r="LL567"/>
      <c r="LM567"/>
      <c r="LN567"/>
      <c r="LO567"/>
      <c r="LP567"/>
      <c r="LQ567"/>
      <c r="LR567"/>
      <c r="LS567"/>
      <c r="LT567"/>
      <c r="LU567"/>
      <c r="LV567"/>
      <c r="LW567"/>
      <c r="LX567"/>
      <c r="LY567"/>
      <c r="LZ567"/>
      <c r="MA567"/>
      <c r="MB567"/>
      <c r="MC567"/>
      <c r="MD567"/>
      <c r="ME567"/>
      <c r="MF567"/>
      <c r="MG567"/>
      <c r="MH567"/>
      <c r="MI567"/>
      <c r="MJ567"/>
      <c r="MK567"/>
      <c r="ML567"/>
      <c r="MM567"/>
      <c r="MN567"/>
      <c r="MO567"/>
      <c r="MP567"/>
      <c r="MQ567"/>
      <c r="MR567"/>
      <c r="MS567"/>
      <c r="MT567"/>
      <c r="MU567"/>
      <c r="MV567"/>
      <c r="MW567"/>
      <c r="MX567"/>
      <c r="MY567"/>
      <c r="MZ567"/>
      <c r="NA567"/>
      <c r="NB567"/>
      <c r="NC567"/>
      <c r="ND567"/>
      <c r="NE567"/>
      <c r="NF567"/>
      <c r="NG567"/>
      <c r="NH567"/>
      <c r="NI567"/>
      <c r="NJ567"/>
      <c r="NK567"/>
      <c r="NL567"/>
      <c r="NM567"/>
      <c r="NN567"/>
      <c r="NO567"/>
      <c r="NP567"/>
      <c r="NQ567"/>
      <c r="NR567"/>
      <c r="NS567"/>
      <c r="NT567"/>
      <c r="NU567"/>
      <c r="NV567"/>
      <c r="NW567"/>
      <c r="NX567"/>
      <c r="NY567"/>
      <c r="NZ567"/>
      <c r="OA567"/>
      <c r="OB567"/>
      <c r="OC567"/>
      <c r="OD567"/>
      <c r="OE567"/>
      <c r="OF567"/>
      <c r="OG567"/>
      <c r="OH567"/>
      <c r="OI567"/>
      <c r="OJ567"/>
      <c r="OK567"/>
      <c r="OL567"/>
      <c r="OM567"/>
      <c r="ON567"/>
      <c r="OO567"/>
      <c r="OP567"/>
      <c r="OQ567"/>
      <c r="OR567"/>
      <c r="OS567"/>
      <c r="OT567"/>
      <c r="OU567"/>
      <c r="OV567"/>
      <c r="OW567"/>
      <c r="OX567"/>
      <c r="OY567"/>
      <c r="OZ567"/>
      <c r="PA567"/>
      <c r="PB567"/>
      <c r="PC567"/>
      <c r="PD567"/>
      <c r="PE567"/>
      <c r="PF567"/>
      <c r="PG567"/>
      <c r="PH567"/>
      <c r="PI567"/>
      <c r="PJ567"/>
      <c r="PK567"/>
      <c r="PL567"/>
      <c r="PM567"/>
      <c r="PN567"/>
      <c r="PO567"/>
      <c r="PP567"/>
      <c r="PQ567"/>
      <c r="PR567"/>
      <c r="PS567"/>
      <c r="PT567"/>
      <c r="PU567"/>
      <c r="PV567"/>
      <c r="PW567"/>
      <c r="PX567"/>
      <c r="PY567"/>
      <c r="PZ567"/>
      <c r="QA567"/>
      <c r="QB567"/>
      <c r="QC567"/>
      <c r="QD567"/>
      <c r="QE567"/>
      <c r="QF567"/>
      <c r="QG567"/>
      <c r="QH567"/>
      <c r="QI567"/>
      <c r="QJ567"/>
      <c r="QK567"/>
      <c r="QL567"/>
      <c r="QM567"/>
      <c r="QN567"/>
      <c r="QO567"/>
      <c r="QP567"/>
      <c r="QQ567"/>
      <c r="QR567"/>
      <c r="QS567"/>
      <c r="QT567"/>
      <c r="QU567"/>
      <c r="QV567"/>
      <c r="QW567"/>
      <c r="QX567"/>
      <c r="QY567"/>
      <c r="QZ567"/>
      <c r="RA567"/>
      <c r="RB567"/>
      <c r="RC567"/>
      <c r="RD567"/>
      <c r="RE567"/>
      <c r="RF567"/>
      <c r="RG567"/>
      <c r="RH567"/>
      <c r="RI567"/>
      <c r="RJ567"/>
      <c r="RK567"/>
      <c r="RL567"/>
      <c r="RM567"/>
      <c r="RN567"/>
      <c r="RO567"/>
      <c r="RP567"/>
      <c r="RQ567"/>
      <c r="RR567"/>
      <c r="RS567"/>
      <c r="RT567"/>
      <c r="RU567"/>
      <c r="RV567"/>
      <c r="RW567"/>
      <c r="RX567"/>
      <c r="RY567"/>
      <c r="RZ567"/>
      <c r="SA567"/>
      <c r="SB567"/>
      <c r="SC567"/>
      <c r="SD567"/>
      <c r="SE567"/>
      <c r="SF567"/>
      <c r="SG567"/>
      <c r="SH567"/>
      <c r="SI567"/>
      <c r="SJ567"/>
      <c r="SK567"/>
      <c r="SL567"/>
      <c r="SM567"/>
      <c r="SN567"/>
      <c r="SO567"/>
      <c r="SP567"/>
    </row>
    <row r="568" spans="1:510" ht="16.5" customHeight="1" x14ac:dyDescent="0.2">
      <c r="A568" s="20">
        <v>1789</v>
      </c>
      <c r="B568" s="34" t="s">
        <v>70</v>
      </c>
      <c r="C568" s="34" t="s">
        <v>434</v>
      </c>
      <c r="D568" s="20" t="s">
        <v>51</v>
      </c>
      <c r="E568" s="34" t="s">
        <v>1349</v>
      </c>
      <c r="F568" s="35" t="s">
        <v>739</v>
      </c>
      <c r="G568" s="34" t="s">
        <v>25</v>
      </c>
      <c r="H568" s="20" t="s">
        <v>154</v>
      </c>
      <c r="I568" s="20" t="s">
        <v>27</v>
      </c>
      <c r="J568" s="35" t="s">
        <v>740</v>
      </c>
      <c r="K568" s="36"/>
      <c r="L568" s="36"/>
      <c r="M568" s="36"/>
      <c r="N568" s="36"/>
      <c r="O568" s="55">
        <v>2778525000</v>
      </c>
      <c r="P568" s="37"/>
      <c r="Q568" s="34"/>
      <c r="R568" s="38"/>
      <c r="S568" s="39"/>
      <c r="T568" s="37">
        <v>0</v>
      </c>
      <c r="U568" s="27" t="s">
        <v>39</v>
      </c>
      <c r="V568" s="28" t="s">
        <v>40</v>
      </c>
      <c r="W568"/>
      <c r="X568"/>
      <c r="Y568"/>
      <c r="Z568"/>
      <c r="AA568"/>
      <c r="AB568"/>
      <c r="AC568"/>
      <c r="AD568"/>
      <c r="AE568"/>
      <c r="AF568"/>
      <c r="AG568"/>
      <c r="AH568"/>
      <c r="AI568"/>
      <c r="AJ568"/>
      <c r="AK568"/>
      <c r="AL568"/>
      <c r="AM568"/>
      <c r="AN568"/>
      <c r="AO568"/>
      <c r="AP568"/>
      <c r="AQ568"/>
      <c r="AR568"/>
      <c r="AS568"/>
      <c r="AT568"/>
      <c r="AU568"/>
      <c r="AV568"/>
      <c r="AW568"/>
      <c r="AX568"/>
      <c r="AY568"/>
      <c r="AZ568"/>
      <c r="BA568"/>
      <c r="BB568"/>
      <c r="BC568"/>
      <c r="BD568"/>
      <c r="BE568"/>
      <c r="BF568"/>
      <c r="BG568"/>
      <c r="BH568"/>
      <c r="BI568"/>
      <c r="BJ568"/>
      <c r="BK568"/>
      <c r="BL568"/>
      <c r="BM568"/>
      <c r="BN568"/>
      <c r="BO568"/>
      <c r="BP568"/>
      <c r="BQ568"/>
      <c r="BR568"/>
      <c r="BS568"/>
      <c r="BT568"/>
      <c r="BU568"/>
      <c r="BV568"/>
      <c r="BW568"/>
      <c r="BX568"/>
      <c r="BY568"/>
      <c r="BZ568"/>
      <c r="CA568"/>
      <c r="CB568"/>
      <c r="CC568"/>
      <c r="CD568"/>
      <c r="CE568"/>
      <c r="CF568"/>
      <c r="CG568"/>
      <c r="CH568"/>
      <c r="CI568"/>
      <c r="CJ568"/>
      <c r="CK568"/>
      <c r="CL568"/>
      <c r="CM568"/>
      <c r="CN568"/>
      <c r="CO568"/>
      <c r="CP568"/>
      <c r="CQ568"/>
      <c r="CR568"/>
      <c r="CS568"/>
      <c r="CT568"/>
      <c r="CU568"/>
      <c r="CV568"/>
      <c r="CW568"/>
      <c r="CX568"/>
      <c r="CY568"/>
      <c r="CZ568"/>
      <c r="DA568"/>
      <c r="DB568"/>
      <c r="DC568"/>
      <c r="DD568"/>
      <c r="DE568"/>
      <c r="DF568"/>
      <c r="DG568"/>
      <c r="DH568"/>
      <c r="DI568"/>
      <c r="DJ568"/>
      <c r="DK568"/>
      <c r="DL568"/>
      <c r="DM568"/>
      <c r="DN568"/>
      <c r="DO568"/>
      <c r="DP568"/>
      <c r="DQ568"/>
      <c r="DR568"/>
      <c r="DS568"/>
      <c r="DT568"/>
      <c r="DU568"/>
      <c r="DV568"/>
      <c r="DW568"/>
      <c r="DX568"/>
      <c r="DY568"/>
      <c r="DZ568"/>
      <c r="EA568"/>
      <c r="EB568"/>
      <c r="EC568"/>
      <c r="ED568"/>
      <c r="EE568"/>
      <c r="EF568"/>
      <c r="EG568"/>
      <c r="EH568"/>
      <c r="EI568"/>
      <c r="EJ568"/>
      <c r="EK568"/>
      <c r="EL568"/>
      <c r="EM568"/>
      <c r="EN568"/>
      <c r="EO568"/>
      <c r="EP568"/>
      <c r="EQ568"/>
      <c r="ER568"/>
      <c r="ES568"/>
      <c r="ET568"/>
      <c r="EU568"/>
      <c r="EV568"/>
      <c r="EW568"/>
      <c r="EX568"/>
      <c r="EY568"/>
      <c r="EZ568"/>
      <c r="FA568"/>
      <c r="FB568"/>
      <c r="FC568"/>
      <c r="FD568"/>
      <c r="FE568"/>
      <c r="FF568"/>
      <c r="FG568"/>
      <c r="FH568"/>
      <c r="FI568"/>
      <c r="FJ568"/>
      <c r="FK568"/>
      <c r="FL568"/>
      <c r="FM568"/>
      <c r="FN568"/>
      <c r="FO568"/>
      <c r="FP568"/>
      <c r="FQ568"/>
      <c r="FR568"/>
      <c r="FS568"/>
      <c r="FT568"/>
      <c r="FU568"/>
      <c r="FV568"/>
      <c r="FW568"/>
      <c r="FX568"/>
      <c r="FY568"/>
      <c r="FZ568"/>
      <c r="GA568"/>
      <c r="GB568"/>
      <c r="GC568"/>
      <c r="GD568"/>
      <c r="GE568"/>
      <c r="GF568"/>
      <c r="GG568"/>
      <c r="GH568"/>
      <c r="GI568"/>
      <c r="GJ568"/>
      <c r="GK568"/>
      <c r="GL568"/>
      <c r="GM568"/>
      <c r="GN568"/>
      <c r="GO568"/>
      <c r="GP568"/>
      <c r="GQ568"/>
      <c r="GR568"/>
      <c r="GS568"/>
      <c r="GT568"/>
      <c r="GU568"/>
      <c r="GV568"/>
      <c r="GW568"/>
      <c r="GX568"/>
      <c r="GY568"/>
      <c r="GZ568"/>
      <c r="HA568"/>
      <c r="HB568"/>
      <c r="HC568"/>
      <c r="HD568"/>
      <c r="HE568"/>
      <c r="HF568"/>
      <c r="HG568"/>
      <c r="HH568"/>
      <c r="HI568"/>
      <c r="HJ568"/>
      <c r="HK568"/>
      <c r="HL568"/>
      <c r="HM568"/>
      <c r="HN568"/>
      <c r="HO568"/>
      <c r="HP568"/>
      <c r="HQ568"/>
      <c r="HR568"/>
      <c r="HS568"/>
      <c r="HT568"/>
      <c r="HU568"/>
      <c r="HV568"/>
      <c r="HW568"/>
      <c r="HX568"/>
      <c r="HY568"/>
      <c r="HZ568"/>
      <c r="IA568"/>
      <c r="IB568"/>
      <c r="IC568"/>
      <c r="ID568"/>
      <c r="IE568"/>
      <c r="IF568"/>
      <c r="IG568"/>
      <c r="IH568"/>
      <c r="II568"/>
      <c r="IJ568"/>
      <c r="IK568"/>
      <c r="IL568"/>
      <c r="IM568"/>
      <c r="IN568"/>
      <c r="IO568"/>
      <c r="IP568"/>
      <c r="IQ568"/>
      <c r="IR568"/>
      <c r="IS568"/>
      <c r="IT568"/>
      <c r="IU568"/>
      <c r="IV568"/>
      <c r="IW568"/>
      <c r="IX568"/>
      <c r="IY568"/>
      <c r="IZ568"/>
      <c r="JA568"/>
      <c r="JB568"/>
      <c r="JC568"/>
      <c r="JD568"/>
      <c r="JE568"/>
      <c r="JF568"/>
      <c r="JG568"/>
      <c r="JH568"/>
      <c r="JI568"/>
      <c r="JJ568"/>
      <c r="JK568"/>
      <c r="JL568"/>
      <c r="JM568"/>
      <c r="JN568"/>
      <c r="JO568"/>
      <c r="JP568"/>
      <c r="JQ568"/>
      <c r="JR568"/>
      <c r="JS568"/>
      <c r="JT568"/>
      <c r="JU568"/>
      <c r="JV568"/>
      <c r="JW568"/>
      <c r="JX568"/>
      <c r="JY568"/>
      <c r="JZ568"/>
      <c r="KA568"/>
      <c r="KB568"/>
      <c r="KC568"/>
      <c r="KD568"/>
      <c r="KE568"/>
      <c r="KF568"/>
      <c r="KG568"/>
      <c r="KH568"/>
      <c r="KI568"/>
      <c r="KJ568"/>
      <c r="KK568"/>
      <c r="KL568"/>
      <c r="KM568"/>
      <c r="KN568"/>
      <c r="KO568"/>
      <c r="KP568"/>
      <c r="KQ568"/>
      <c r="KR568"/>
      <c r="KS568"/>
      <c r="KT568"/>
      <c r="KU568"/>
      <c r="KV568"/>
      <c r="KW568"/>
      <c r="KX568"/>
      <c r="KY568"/>
      <c r="KZ568"/>
      <c r="LA568"/>
      <c r="LB568"/>
      <c r="LC568"/>
      <c r="LD568"/>
      <c r="LE568"/>
      <c r="LF568"/>
      <c r="LG568"/>
      <c r="LH568"/>
      <c r="LI568"/>
      <c r="LJ568"/>
      <c r="LK568"/>
      <c r="LL568"/>
      <c r="LM568"/>
      <c r="LN568"/>
      <c r="LO568"/>
      <c r="LP568"/>
      <c r="LQ568"/>
      <c r="LR568"/>
      <c r="LS568"/>
      <c r="LT568"/>
      <c r="LU568"/>
      <c r="LV568"/>
      <c r="LW568"/>
      <c r="LX568"/>
      <c r="LY568"/>
      <c r="LZ568"/>
      <c r="MA568"/>
      <c r="MB568"/>
      <c r="MC568"/>
      <c r="MD568"/>
      <c r="ME568"/>
      <c r="MF568"/>
      <c r="MG568"/>
      <c r="MH568"/>
      <c r="MI568"/>
      <c r="MJ568"/>
      <c r="MK568"/>
      <c r="ML568"/>
      <c r="MM568"/>
      <c r="MN568"/>
      <c r="MO568"/>
      <c r="MP568"/>
      <c r="MQ568"/>
      <c r="MR568"/>
      <c r="MS568"/>
      <c r="MT568"/>
      <c r="MU568"/>
      <c r="MV568"/>
      <c r="MW568"/>
      <c r="MX568"/>
      <c r="MY568"/>
      <c r="MZ568"/>
      <c r="NA568"/>
      <c r="NB568"/>
      <c r="NC568"/>
      <c r="ND568"/>
      <c r="NE568"/>
      <c r="NF568"/>
      <c r="NG568"/>
      <c r="NH568"/>
      <c r="NI568"/>
      <c r="NJ568"/>
      <c r="NK568"/>
      <c r="NL568"/>
      <c r="NM568"/>
      <c r="NN568"/>
      <c r="NO568"/>
      <c r="NP568"/>
      <c r="NQ568"/>
      <c r="NR568"/>
      <c r="NS568"/>
      <c r="NT568"/>
      <c r="NU568"/>
      <c r="NV568"/>
      <c r="NW568"/>
      <c r="NX568"/>
      <c r="NY568"/>
      <c r="NZ568"/>
      <c r="OA568"/>
      <c r="OB568"/>
      <c r="OC568"/>
      <c r="OD568"/>
      <c r="OE568"/>
      <c r="OF568"/>
      <c r="OG568"/>
      <c r="OH568"/>
      <c r="OI568"/>
      <c r="OJ568"/>
      <c r="OK568"/>
      <c r="OL568"/>
      <c r="OM568"/>
      <c r="ON568"/>
      <c r="OO568"/>
      <c r="OP568"/>
      <c r="OQ568"/>
      <c r="OR568"/>
      <c r="OS568"/>
      <c r="OT568"/>
      <c r="OU568"/>
      <c r="OV568"/>
      <c r="OW568"/>
      <c r="OX568"/>
      <c r="OY568"/>
      <c r="OZ568"/>
      <c r="PA568"/>
      <c r="PB568"/>
      <c r="PC568"/>
      <c r="PD568"/>
      <c r="PE568"/>
      <c r="PF568"/>
      <c r="PG568"/>
      <c r="PH568"/>
      <c r="PI568"/>
      <c r="PJ568"/>
      <c r="PK568"/>
      <c r="PL568"/>
      <c r="PM568"/>
      <c r="PN568"/>
      <c r="PO568"/>
      <c r="PP568"/>
      <c r="PQ568"/>
      <c r="PR568"/>
      <c r="PS568"/>
      <c r="PT568"/>
      <c r="PU568"/>
      <c r="PV568"/>
      <c r="PW568"/>
      <c r="PX568"/>
      <c r="PY568"/>
      <c r="PZ568"/>
      <c r="QA568"/>
      <c r="QB568"/>
      <c r="QC568"/>
      <c r="QD568"/>
      <c r="QE568"/>
      <c r="QF568"/>
      <c r="QG568"/>
      <c r="QH568"/>
      <c r="QI568"/>
      <c r="QJ568"/>
      <c r="QK568"/>
      <c r="QL568"/>
      <c r="QM568"/>
      <c r="QN568"/>
      <c r="QO568"/>
      <c r="QP568"/>
      <c r="QQ568"/>
      <c r="QR568"/>
      <c r="QS568"/>
      <c r="QT568"/>
      <c r="QU568"/>
      <c r="QV568"/>
      <c r="QW568"/>
      <c r="QX568"/>
      <c r="QY568"/>
      <c r="QZ568"/>
      <c r="RA568"/>
      <c r="RB568"/>
      <c r="RC568"/>
      <c r="RD568"/>
      <c r="RE568"/>
      <c r="RF568"/>
      <c r="RG568"/>
      <c r="RH568"/>
      <c r="RI568"/>
      <c r="RJ568"/>
      <c r="RK568"/>
      <c r="RL568"/>
      <c r="RM568"/>
      <c r="RN568"/>
      <c r="RO568"/>
      <c r="RP568"/>
      <c r="RQ568"/>
      <c r="RR568"/>
      <c r="RS568"/>
      <c r="RT568"/>
      <c r="RU568"/>
      <c r="RV568"/>
      <c r="RW568"/>
      <c r="RX568"/>
      <c r="RY568"/>
      <c r="RZ568"/>
      <c r="SA568"/>
      <c r="SB568"/>
      <c r="SC568"/>
      <c r="SD568"/>
      <c r="SE568"/>
      <c r="SF568"/>
      <c r="SG568"/>
      <c r="SH568"/>
      <c r="SI568"/>
      <c r="SJ568"/>
      <c r="SK568"/>
      <c r="SL568"/>
      <c r="SM568"/>
      <c r="SN568"/>
      <c r="SO568"/>
      <c r="SP568"/>
    </row>
    <row r="569" spans="1:510" ht="16.5" customHeight="1" x14ac:dyDescent="0.2">
      <c r="A569" s="20">
        <v>1790</v>
      </c>
      <c r="B569" s="34" t="s">
        <v>70</v>
      </c>
      <c r="C569" s="34" t="s">
        <v>434</v>
      </c>
      <c r="D569" s="20" t="s">
        <v>51</v>
      </c>
      <c r="E569" s="34" t="s">
        <v>1349</v>
      </c>
      <c r="F569" s="35" t="s">
        <v>739</v>
      </c>
      <c r="G569" s="34" t="s">
        <v>37</v>
      </c>
      <c r="H569" s="20" t="s">
        <v>154</v>
      </c>
      <c r="I569" s="20" t="s">
        <v>27</v>
      </c>
      <c r="J569" s="35" t="s">
        <v>741</v>
      </c>
      <c r="K569" s="36"/>
      <c r="L569" s="36"/>
      <c r="M569" s="36"/>
      <c r="N569" s="36"/>
      <c r="O569" s="55">
        <v>2886836500</v>
      </c>
      <c r="P569" s="37"/>
      <c r="Q569" s="34"/>
      <c r="R569" s="38"/>
      <c r="S569" s="39"/>
      <c r="T569" s="37">
        <v>0</v>
      </c>
      <c r="U569" s="27" t="s">
        <v>39</v>
      </c>
      <c r="V569" s="28" t="s">
        <v>40</v>
      </c>
      <c r="W569"/>
      <c r="X569"/>
      <c r="Y569"/>
      <c r="Z569"/>
      <c r="AA569"/>
      <c r="AB569"/>
      <c r="AC569"/>
      <c r="AD569"/>
      <c r="AE569"/>
      <c r="AF569"/>
      <c r="AG569"/>
      <c r="AH569"/>
      <c r="AI569"/>
      <c r="AJ569"/>
      <c r="AK569"/>
      <c r="AL569"/>
      <c r="AM569"/>
      <c r="AN569"/>
      <c r="AO569"/>
      <c r="AP569"/>
      <c r="AQ569"/>
      <c r="AR569"/>
      <c r="AS569"/>
      <c r="AT569"/>
      <c r="AU569"/>
      <c r="AV569"/>
      <c r="AW569"/>
      <c r="AX569"/>
      <c r="AY569"/>
      <c r="AZ569"/>
      <c r="BA569"/>
      <c r="BB569"/>
      <c r="BC569"/>
      <c r="BD569"/>
      <c r="BE569"/>
      <c r="BF569"/>
      <c r="BG569"/>
      <c r="BH569"/>
      <c r="BI569"/>
      <c r="BJ569"/>
      <c r="BK569"/>
      <c r="BL569"/>
      <c r="BM569"/>
      <c r="BN569"/>
      <c r="BO569"/>
      <c r="BP569"/>
      <c r="BQ569"/>
      <c r="BR569"/>
      <c r="BS569"/>
      <c r="BT569"/>
      <c r="BU569"/>
      <c r="BV569"/>
      <c r="BW569"/>
      <c r="BX569"/>
      <c r="BY569"/>
      <c r="BZ569"/>
      <c r="CA569"/>
      <c r="CB569"/>
      <c r="CC569"/>
      <c r="CD569"/>
      <c r="CE569"/>
      <c r="CF569"/>
      <c r="CG569"/>
      <c r="CH569"/>
      <c r="CI569"/>
      <c r="CJ569"/>
      <c r="CK569"/>
      <c r="CL569"/>
      <c r="CM569"/>
      <c r="CN569"/>
      <c r="CO569"/>
      <c r="CP569"/>
      <c r="CQ569"/>
      <c r="CR569"/>
      <c r="CS569"/>
      <c r="CT569"/>
      <c r="CU569"/>
      <c r="CV569"/>
      <c r="CW569"/>
      <c r="CX569"/>
      <c r="CY569"/>
      <c r="CZ569"/>
      <c r="DA569"/>
      <c r="DB569"/>
      <c r="DC569"/>
      <c r="DD569"/>
      <c r="DE569"/>
      <c r="DF569"/>
      <c r="DG569"/>
      <c r="DH569"/>
      <c r="DI569"/>
      <c r="DJ569"/>
      <c r="DK569"/>
      <c r="DL569"/>
      <c r="DM569"/>
      <c r="DN569"/>
      <c r="DO569"/>
      <c r="DP569"/>
      <c r="DQ569"/>
      <c r="DR569"/>
      <c r="DS569"/>
      <c r="DT569"/>
      <c r="DU569"/>
      <c r="DV569"/>
      <c r="DW569"/>
      <c r="DX569"/>
      <c r="DY569"/>
      <c r="DZ569"/>
      <c r="EA569"/>
      <c r="EB569"/>
      <c r="EC569"/>
      <c r="ED569"/>
      <c r="EE569"/>
      <c r="EF569"/>
      <c r="EG569"/>
      <c r="EH569"/>
      <c r="EI569"/>
      <c r="EJ569"/>
      <c r="EK569"/>
      <c r="EL569"/>
      <c r="EM569"/>
      <c r="EN569"/>
      <c r="EO569"/>
      <c r="EP569"/>
      <c r="EQ569"/>
      <c r="ER569"/>
      <c r="ES569"/>
      <c r="ET569"/>
      <c r="EU569"/>
      <c r="EV569"/>
      <c r="EW569"/>
      <c r="EX569"/>
      <c r="EY569"/>
      <c r="EZ569"/>
      <c r="FA569"/>
      <c r="FB569"/>
      <c r="FC569"/>
      <c r="FD569"/>
      <c r="FE569"/>
      <c r="FF569"/>
      <c r="FG569"/>
      <c r="FH569"/>
      <c r="FI569"/>
      <c r="FJ569"/>
      <c r="FK569"/>
      <c r="FL569"/>
      <c r="FM569"/>
      <c r="FN569"/>
      <c r="FO569"/>
      <c r="FP569"/>
      <c r="FQ569"/>
      <c r="FR569"/>
      <c r="FS569"/>
      <c r="FT569"/>
      <c r="FU569"/>
      <c r="FV569"/>
      <c r="FW569"/>
      <c r="FX569"/>
      <c r="FY569"/>
      <c r="FZ569"/>
      <c r="GA569"/>
      <c r="GB569"/>
      <c r="GC569"/>
      <c r="GD569"/>
      <c r="GE569"/>
      <c r="GF569"/>
      <c r="GG569"/>
      <c r="GH569"/>
      <c r="GI569"/>
      <c r="GJ569"/>
      <c r="GK569"/>
      <c r="GL569"/>
      <c r="GM569"/>
      <c r="GN569"/>
      <c r="GO569"/>
      <c r="GP569"/>
      <c r="GQ569"/>
      <c r="GR569"/>
      <c r="GS569"/>
      <c r="GT569"/>
      <c r="GU569"/>
      <c r="GV569"/>
      <c r="GW569"/>
      <c r="GX569"/>
      <c r="GY569"/>
      <c r="GZ569"/>
      <c r="HA569"/>
      <c r="HB569"/>
      <c r="HC569"/>
      <c r="HD569"/>
      <c r="HE569"/>
      <c r="HF569"/>
      <c r="HG569"/>
      <c r="HH569"/>
      <c r="HI569"/>
      <c r="HJ569"/>
      <c r="HK569"/>
      <c r="HL569"/>
      <c r="HM569"/>
      <c r="HN569"/>
      <c r="HO569"/>
      <c r="HP569"/>
      <c r="HQ569"/>
      <c r="HR569"/>
      <c r="HS569"/>
      <c r="HT569"/>
      <c r="HU569"/>
      <c r="HV569"/>
      <c r="HW569"/>
      <c r="HX569"/>
      <c r="HY569"/>
      <c r="HZ569"/>
      <c r="IA569"/>
      <c r="IB569"/>
      <c r="IC569"/>
      <c r="ID569"/>
      <c r="IE569"/>
      <c r="IF569"/>
      <c r="IG569"/>
      <c r="IH569"/>
      <c r="II569"/>
      <c r="IJ569"/>
      <c r="IK569"/>
      <c r="IL569"/>
      <c r="IM569"/>
      <c r="IN569"/>
      <c r="IO569"/>
      <c r="IP569"/>
      <c r="IQ569"/>
      <c r="IR569"/>
      <c r="IS569"/>
      <c r="IT569"/>
      <c r="IU569"/>
      <c r="IV569"/>
      <c r="IW569"/>
      <c r="IX569"/>
      <c r="IY569"/>
      <c r="IZ569"/>
      <c r="JA569"/>
      <c r="JB569"/>
      <c r="JC569"/>
      <c r="JD569"/>
      <c r="JE569"/>
      <c r="JF569"/>
      <c r="JG569"/>
      <c r="JH569"/>
      <c r="JI569"/>
      <c r="JJ569"/>
      <c r="JK569"/>
      <c r="JL569"/>
      <c r="JM569"/>
      <c r="JN569"/>
      <c r="JO569"/>
      <c r="JP569"/>
      <c r="JQ569"/>
      <c r="JR569"/>
      <c r="JS569"/>
      <c r="JT569"/>
      <c r="JU569"/>
      <c r="JV569"/>
      <c r="JW569"/>
      <c r="JX569"/>
      <c r="JY569"/>
      <c r="JZ569"/>
      <c r="KA569"/>
      <c r="KB569"/>
      <c r="KC569"/>
      <c r="KD569"/>
      <c r="KE569"/>
      <c r="KF569"/>
      <c r="KG569"/>
      <c r="KH569"/>
      <c r="KI569"/>
      <c r="KJ569"/>
      <c r="KK569"/>
      <c r="KL569"/>
      <c r="KM569"/>
      <c r="KN569"/>
      <c r="KO569"/>
      <c r="KP569"/>
      <c r="KQ569"/>
      <c r="KR569"/>
      <c r="KS569"/>
      <c r="KT569"/>
      <c r="KU569"/>
      <c r="KV569"/>
      <c r="KW569"/>
      <c r="KX569"/>
      <c r="KY569"/>
      <c r="KZ569"/>
      <c r="LA569"/>
      <c r="LB569"/>
      <c r="LC569"/>
      <c r="LD569"/>
      <c r="LE569"/>
      <c r="LF569"/>
      <c r="LG569"/>
      <c r="LH569"/>
      <c r="LI569"/>
      <c r="LJ569"/>
      <c r="LK569"/>
      <c r="LL569"/>
      <c r="LM569"/>
      <c r="LN569"/>
      <c r="LO569"/>
      <c r="LP569"/>
      <c r="LQ569"/>
      <c r="LR569"/>
      <c r="LS569"/>
      <c r="LT569"/>
      <c r="LU569"/>
      <c r="LV569"/>
      <c r="LW569"/>
      <c r="LX569"/>
      <c r="LY569"/>
      <c r="LZ569"/>
      <c r="MA569"/>
      <c r="MB569"/>
      <c r="MC569"/>
      <c r="MD569"/>
      <c r="ME569"/>
      <c r="MF569"/>
      <c r="MG569"/>
      <c r="MH569"/>
      <c r="MI569"/>
      <c r="MJ569"/>
      <c r="MK569"/>
      <c r="ML569"/>
      <c r="MM569"/>
      <c r="MN569"/>
      <c r="MO569"/>
      <c r="MP569"/>
      <c r="MQ569"/>
      <c r="MR569"/>
      <c r="MS569"/>
      <c r="MT569"/>
      <c r="MU569"/>
      <c r="MV569"/>
      <c r="MW569"/>
      <c r="MX569"/>
      <c r="MY569"/>
      <c r="MZ569"/>
      <c r="NA569"/>
      <c r="NB569"/>
      <c r="NC569"/>
      <c r="ND569"/>
      <c r="NE569"/>
      <c r="NF569"/>
      <c r="NG569"/>
      <c r="NH569"/>
      <c r="NI569"/>
      <c r="NJ569"/>
      <c r="NK569"/>
      <c r="NL569"/>
      <c r="NM569"/>
      <c r="NN569"/>
      <c r="NO569"/>
      <c r="NP569"/>
      <c r="NQ569"/>
      <c r="NR569"/>
      <c r="NS569"/>
      <c r="NT569"/>
      <c r="NU569"/>
      <c r="NV569"/>
      <c r="NW569"/>
      <c r="NX569"/>
      <c r="NY569"/>
      <c r="NZ569"/>
      <c r="OA569"/>
      <c r="OB569"/>
      <c r="OC569"/>
      <c r="OD569"/>
      <c r="OE569"/>
      <c r="OF569"/>
      <c r="OG569"/>
      <c r="OH569"/>
      <c r="OI569"/>
      <c r="OJ569"/>
      <c r="OK569"/>
      <c r="OL569"/>
      <c r="OM569"/>
      <c r="ON569"/>
      <c r="OO569"/>
      <c r="OP569"/>
      <c r="OQ569"/>
      <c r="OR569"/>
      <c r="OS569"/>
      <c r="OT569"/>
      <c r="OU569"/>
      <c r="OV569"/>
      <c r="OW569"/>
      <c r="OX569"/>
      <c r="OY569"/>
      <c r="OZ569"/>
      <c r="PA569"/>
      <c r="PB569"/>
      <c r="PC569"/>
      <c r="PD569"/>
      <c r="PE569"/>
      <c r="PF569"/>
      <c r="PG569"/>
      <c r="PH569"/>
      <c r="PI569"/>
      <c r="PJ569"/>
      <c r="PK569"/>
      <c r="PL569"/>
      <c r="PM569"/>
      <c r="PN569"/>
      <c r="PO569"/>
      <c r="PP569"/>
      <c r="PQ569"/>
      <c r="PR569"/>
      <c r="PS569"/>
      <c r="PT569"/>
      <c r="PU569"/>
      <c r="PV569"/>
      <c r="PW569"/>
      <c r="PX569"/>
      <c r="PY569"/>
      <c r="PZ569"/>
      <c r="QA569"/>
      <c r="QB569"/>
      <c r="QC569"/>
      <c r="QD569"/>
      <c r="QE569"/>
      <c r="QF569"/>
      <c r="QG569"/>
      <c r="QH569"/>
      <c r="QI569"/>
      <c r="QJ569"/>
      <c r="QK569"/>
      <c r="QL569"/>
      <c r="QM569"/>
      <c r="QN569"/>
      <c r="QO569"/>
      <c r="QP569"/>
      <c r="QQ569"/>
      <c r="QR569"/>
      <c r="QS569"/>
      <c r="QT569"/>
      <c r="QU569"/>
      <c r="QV569"/>
      <c r="QW569"/>
      <c r="QX569"/>
      <c r="QY569"/>
      <c r="QZ569"/>
      <c r="RA569"/>
      <c r="RB569"/>
      <c r="RC569"/>
      <c r="RD569"/>
      <c r="RE569"/>
      <c r="RF569"/>
      <c r="RG569"/>
      <c r="RH569"/>
      <c r="RI569"/>
      <c r="RJ569"/>
      <c r="RK569"/>
      <c r="RL569"/>
      <c r="RM569"/>
      <c r="RN569"/>
      <c r="RO569"/>
      <c r="RP569"/>
      <c r="RQ569"/>
      <c r="RR569"/>
      <c r="RS569"/>
      <c r="RT569"/>
      <c r="RU569"/>
      <c r="RV569"/>
      <c r="RW569"/>
      <c r="RX569"/>
      <c r="RY569"/>
      <c r="RZ569"/>
      <c r="SA569"/>
      <c r="SB569"/>
      <c r="SC569"/>
      <c r="SD569"/>
      <c r="SE569"/>
      <c r="SF569"/>
      <c r="SG569"/>
      <c r="SH569"/>
      <c r="SI569"/>
      <c r="SJ569"/>
      <c r="SK569"/>
      <c r="SL569"/>
      <c r="SM569"/>
      <c r="SN569"/>
      <c r="SO569"/>
      <c r="SP569"/>
    </row>
    <row r="570" spans="1:510" ht="16.5" customHeight="1" x14ac:dyDescent="0.2">
      <c r="A570" s="20">
        <v>1791</v>
      </c>
      <c r="B570" s="34" t="s">
        <v>70</v>
      </c>
      <c r="C570" s="34" t="s">
        <v>434</v>
      </c>
      <c r="D570" s="20" t="s">
        <v>51</v>
      </c>
      <c r="E570" s="34" t="s">
        <v>1341</v>
      </c>
      <c r="F570" s="35" t="s">
        <v>1342</v>
      </c>
      <c r="G570" s="34" t="s">
        <v>37</v>
      </c>
      <c r="H570" s="20" t="s">
        <v>26</v>
      </c>
      <c r="I570" s="20" t="s">
        <v>27</v>
      </c>
      <c r="J570" s="35" t="s">
        <v>742</v>
      </c>
      <c r="K570" s="36"/>
      <c r="L570" s="36"/>
      <c r="M570" s="36"/>
      <c r="N570" s="36"/>
      <c r="O570" s="55">
        <v>511097531</v>
      </c>
      <c r="P570" s="37"/>
      <c r="Q570" s="34">
        <v>1</v>
      </c>
      <c r="R570" s="38"/>
      <c r="S570" s="39"/>
      <c r="T570" s="37">
        <v>511097531</v>
      </c>
      <c r="U570" s="27" t="s">
        <v>39</v>
      </c>
      <c r="V570" s="28" t="s">
        <v>40</v>
      </c>
      <c r="W570"/>
      <c r="X570"/>
      <c r="Y570"/>
      <c r="Z570"/>
      <c r="AA570"/>
      <c r="AB570"/>
      <c r="AC570"/>
      <c r="AD570"/>
      <c r="AE570"/>
      <c r="AF570"/>
      <c r="AG570"/>
      <c r="AH570"/>
      <c r="AI570"/>
      <c r="AJ570"/>
      <c r="AK570"/>
      <c r="AL570"/>
      <c r="AM570"/>
      <c r="AN570"/>
      <c r="AO570"/>
      <c r="AP570"/>
      <c r="AQ570"/>
      <c r="AR570"/>
      <c r="AS570"/>
      <c r="AT570"/>
      <c r="AU570"/>
      <c r="AV570"/>
      <c r="AW570"/>
      <c r="AX570"/>
      <c r="AY570"/>
      <c r="AZ570"/>
      <c r="BA570"/>
      <c r="BB570"/>
      <c r="BC570"/>
      <c r="BD570"/>
      <c r="BE570"/>
      <c r="BF570"/>
      <c r="BG570"/>
      <c r="BH570"/>
      <c r="BI570"/>
      <c r="BJ570"/>
      <c r="BK570"/>
      <c r="BL570"/>
      <c r="BM570"/>
      <c r="BN570"/>
      <c r="BO570"/>
      <c r="BP570"/>
      <c r="BQ570"/>
      <c r="BR570"/>
      <c r="BS570"/>
      <c r="BT570"/>
      <c r="BU570"/>
      <c r="BV570"/>
      <c r="BW570"/>
      <c r="BX570"/>
      <c r="BY570"/>
      <c r="BZ570"/>
      <c r="CA570"/>
      <c r="CB570"/>
      <c r="CC570"/>
      <c r="CD570"/>
      <c r="CE570"/>
      <c r="CF570"/>
      <c r="CG570"/>
      <c r="CH570"/>
      <c r="CI570"/>
      <c r="CJ570"/>
      <c r="CK570"/>
      <c r="CL570"/>
      <c r="CM570"/>
      <c r="CN570"/>
      <c r="CO570"/>
      <c r="CP570"/>
      <c r="CQ570"/>
      <c r="CR570"/>
      <c r="CS570"/>
      <c r="CT570"/>
      <c r="CU570"/>
      <c r="CV570"/>
      <c r="CW570"/>
      <c r="CX570"/>
      <c r="CY570"/>
      <c r="CZ570"/>
      <c r="DA570"/>
      <c r="DB570"/>
      <c r="DC570"/>
      <c r="DD570"/>
      <c r="DE570"/>
      <c r="DF570"/>
      <c r="DG570"/>
      <c r="DH570"/>
      <c r="DI570"/>
      <c r="DJ570"/>
      <c r="DK570"/>
      <c r="DL570"/>
      <c r="DM570"/>
      <c r="DN570"/>
      <c r="DO570"/>
      <c r="DP570"/>
      <c r="DQ570"/>
      <c r="DR570"/>
      <c r="DS570"/>
      <c r="DT570"/>
      <c r="DU570"/>
      <c r="DV570"/>
      <c r="DW570"/>
      <c r="DX570"/>
      <c r="DY570"/>
      <c r="DZ570"/>
      <c r="EA570"/>
      <c r="EB570"/>
      <c r="EC570"/>
      <c r="ED570"/>
      <c r="EE570"/>
      <c r="EF570"/>
      <c r="EG570"/>
      <c r="EH570"/>
      <c r="EI570"/>
      <c r="EJ570"/>
      <c r="EK570"/>
      <c r="EL570"/>
      <c r="EM570"/>
      <c r="EN570"/>
      <c r="EO570"/>
      <c r="EP570"/>
      <c r="EQ570"/>
      <c r="ER570"/>
      <c r="ES570"/>
      <c r="ET570"/>
      <c r="EU570"/>
      <c r="EV570"/>
      <c r="EW570"/>
      <c r="EX570"/>
      <c r="EY570"/>
      <c r="EZ570"/>
      <c r="FA570"/>
      <c r="FB570"/>
      <c r="FC570"/>
      <c r="FD570"/>
      <c r="FE570"/>
      <c r="FF570"/>
      <c r="FG570"/>
      <c r="FH570"/>
      <c r="FI570"/>
      <c r="FJ570"/>
      <c r="FK570"/>
      <c r="FL570"/>
      <c r="FM570"/>
      <c r="FN570"/>
      <c r="FO570"/>
      <c r="FP570"/>
      <c r="FQ570"/>
      <c r="FR570"/>
      <c r="FS570"/>
      <c r="FT570"/>
      <c r="FU570"/>
      <c r="FV570"/>
      <c r="FW570"/>
      <c r="FX570"/>
      <c r="FY570"/>
      <c r="FZ570"/>
      <c r="GA570"/>
      <c r="GB570"/>
      <c r="GC570"/>
      <c r="GD570"/>
      <c r="GE570"/>
      <c r="GF570"/>
      <c r="GG570"/>
      <c r="GH570"/>
      <c r="GI570"/>
      <c r="GJ570"/>
      <c r="GK570"/>
      <c r="GL570"/>
      <c r="GM570"/>
      <c r="GN570"/>
      <c r="GO570"/>
      <c r="GP570"/>
      <c r="GQ570"/>
      <c r="GR570"/>
      <c r="GS570"/>
      <c r="GT570"/>
      <c r="GU570"/>
      <c r="GV570"/>
      <c r="GW570"/>
      <c r="GX570"/>
      <c r="GY570"/>
      <c r="GZ570"/>
      <c r="HA570"/>
      <c r="HB570"/>
      <c r="HC570"/>
      <c r="HD570"/>
      <c r="HE570"/>
      <c r="HF570"/>
      <c r="HG570"/>
      <c r="HH570"/>
      <c r="HI570"/>
      <c r="HJ570"/>
      <c r="HK570"/>
      <c r="HL570"/>
      <c r="HM570"/>
      <c r="HN570"/>
      <c r="HO570"/>
      <c r="HP570"/>
      <c r="HQ570"/>
      <c r="HR570"/>
      <c r="HS570"/>
      <c r="HT570"/>
      <c r="HU570"/>
      <c r="HV570"/>
      <c r="HW570"/>
      <c r="HX570"/>
      <c r="HY570"/>
      <c r="HZ570"/>
      <c r="IA570"/>
      <c r="IB570"/>
      <c r="IC570"/>
      <c r="ID570"/>
      <c r="IE570"/>
      <c r="IF570"/>
      <c r="IG570"/>
      <c r="IH570"/>
      <c r="II570"/>
      <c r="IJ570"/>
      <c r="IK570"/>
      <c r="IL570"/>
      <c r="IM570"/>
      <c r="IN570"/>
      <c r="IO570"/>
      <c r="IP570"/>
      <c r="IQ570"/>
      <c r="IR570"/>
      <c r="IS570"/>
      <c r="IT570"/>
      <c r="IU570"/>
      <c r="IV570"/>
      <c r="IW570"/>
      <c r="IX570"/>
      <c r="IY570"/>
      <c r="IZ570"/>
      <c r="JA570"/>
      <c r="JB570"/>
      <c r="JC570"/>
      <c r="JD570"/>
      <c r="JE570"/>
      <c r="JF570"/>
      <c r="JG570"/>
      <c r="JH570"/>
      <c r="JI570"/>
      <c r="JJ570"/>
      <c r="JK570"/>
      <c r="JL570"/>
      <c r="JM570"/>
      <c r="JN570"/>
      <c r="JO570"/>
      <c r="JP570"/>
      <c r="JQ570"/>
      <c r="JR570"/>
      <c r="JS570"/>
      <c r="JT570"/>
      <c r="JU570"/>
      <c r="JV570"/>
      <c r="JW570"/>
      <c r="JX570"/>
      <c r="JY570"/>
      <c r="JZ570"/>
      <c r="KA570"/>
      <c r="KB570"/>
      <c r="KC570"/>
      <c r="KD570"/>
      <c r="KE570"/>
      <c r="KF570"/>
      <c r="KG570"/>
      <c r="KH570"/>
      <c r="KI570"/>
      <c r="KJ570"/>
      <c r="KK570"/>
      <c r="KL570"/>
      <c r="KM570"/>
      <c r="KN570"/>
      <c r="KO570"/>
      <c r="KP570"/>
      <c r="KQ570"/>
      <c r="KR570"/>
      <c r="KS570"/>
      <c r="KT570"/>
      <c r="KU570"/>
      <c r="KV570"/>
      <c r="KW570"/>
      <c r="KX570"/>
      <c r="KY570"/>
      <c r="KZ570"/>
      <c r="LA570"/>
      <c r="LB570"/>
      <c r="LC570"/>
      <c r="LD570"/>
      <c r="LE570"/>
      <c r="LF570"/>
      <c r="LG570"/>
      <c r="LH570"/>
      <c r="LI570"/>
      <c r="LJ570"/>
      <c r="LK570"/>
      <c r="LL570"/>
      <c r="LM570"/>
      <c r="LN570"/>
      <c r="LO570"/>
      <c r="LP570"/>
      <c r="LQ570"/>
      <c r="LR570"/>
      <c r="LS570"/>
      <c r="LT570"/>
      <c r="LU570"/>
      <c r="LV570"/>
      <c r="LW570"/>
      <c r="LX570"/>
      <c r="LY570"/>
      <c r="LZ570"/>
      <c r="MA570"/>
      <c r="MB570"/>
      <c r="MC570"/>
      <c r="MD570"/>
      <c r="ME570"/>
      <c r="MF570"/>
      <c r="MG570"/>
      <c r="MH570"/>
      <c r="MI570"/>
      <c r="MJ570"/>
      <c r="MK570"/>
      <c r="ML570"/>
      <c r="MM570"/>
      <c r="MN570"/>
      <c r="MO570"/>
      <c r="MP570"/>
      <c r="MQ570"/>
      <c r="MR570"/>
      <c r="MS570"/>
      <c r="MT570"/>
      <c r="MU570"/>
      <c r="MV570"/>
      <c r="MW570"/>
      <c r="MX570"/>
      <c r="MY570"/>
      <c r="MZ570"/>
      <c r="NA570"/>
      <c r="NB570"/>
      <c r="NC570"/>
      <c r="ND570"/>
      <c r="NE570"/>
      <c r="NF570"/>
      <c r="NG570"/>
      <c r="NH570"/>
      <c r="NI570"/>
      <c r="NJ570"/>
      <c r="NK570"/>
      <c r="NL570"/>
      <c r="NM570"/>
      <c r="NN570"/>
      <c r="NO570"/>
      <c r="NP570"/>
      <c r="NQ570"/>
      <c r="NR570"/>
      <c r="NS570"/>
      <c r="NT570"/>
      <c r="NU570"/>
      <c r="NV570"/>
      <c r="NW570"/>
      <c r="NX570"/>
      <c r="NY570"/>
      <c r="NZ570"/>
      <c r="OA570"/>
      <c r="OB570"/>
      <c r="OC570"/>
      <c r="OD570"/>
      <c r="OE570"/>
      <c r="OF570"/>
      <c r="OG570"/>
      <c r="OH570"/>
      <c r="OI570"/>
      <c r="OJ570"/>
      <c r="OK570"/>
      <c r="OL570"/>
      <c r="OM570"/>
      <c r="ON570"/>
      <c r="OO570"/>
      <c r="OP570"/>
      <c r="OQ570"/>
      <c r="OR570"/>
      <c r="OS570"/>
      <c r="OT570"/>
      <c r="OU570"/>
      <c r="OV570"/>
      <c r="OW570"/>
      <c r="OX570"/>
      <c r="OY570"/>
      <c r="OZ570"/>
      <c r="PA570"/>
      <c r="PB570"/>
      <c r="PC570"/>
      <c r="PD570"/>
      <c r="PE570"/>
      <c r="PF570"/>
      <c r="PG570"/>
      <c r="PH570"/>
      <c r="PI570"/>
      <c r="PJ570"/>
      <c r="PK570"/>
      <c r="PL570"/>
      <c r="PM570"/>
      <c r="PN570"/>
      <c r="PO570"/>
      <c r="PP570"/>
      <c r="PQ570"/>
      <c r="PR570"/>
      <c r="PS570"/>
      <c r="PT570"/>
      <c r="PU570"/>
      <c r="PV570"/>
      <c r="PW570"/>
      <c r="PX570"/>
      <c r="PY570"/>
      <c r="PZ570"/>
      <c r="QA570"/>
      <c r="QB570"/>
      <c r="QC570"/>
      <c r="QD570"/>
      <c r="QE570"/>
      <c r="QF570"/>
      <c r="QG570"/>
      <c r="QH570"/>
      <c r="QI570"/>
      <c r="QJ570"/>
      <c r="QK570"/>
      <c r="QL570"/>
      <c r="QM570"/>
      <c r="QN570"/>
      <c r="QO570"/>
      <c r="QP570"/>
      <c r="QQ570"/>
      <c r="QR570"/>
      <c r="QS570"/>
      <c r="QT570"/>
      <c r="QU570"/>
      <c r="QV570"/>
      <c r="QW570"/>
      <c r="QX570"/>
      <c r="QY570"/>
      <c r="QZ570"/>
      <c r="RA570"/>
      <c r="RB570"/>
      <c r="RC570"/>
      <c r="RD570"/>
      <c r="RE570"/>
      <c r="RF570"/>
      <c r="RG570"/>
      <c r="RH570"/>
      <c r="RI570"/>
      <c r="RJ570"/>
      <c r="RK570"/>
      <c r="RL570"/>
      <c r="RM570"/>
      <c r="RN570"/>
      <c r="RO570"/>
      <c r="RP570"/>
      <c r="RQ570"/>
      <c r="RR570"/>
      <c r="RS570"/>
      <c r="RT570"/>
      <c r="RU570"/>
      <c r="RV570"/>
      <c r="RW570"/>
      <c r="RX570"/>
      <c r="RY570"/>
      <c r="RZ570"/>
      <c r="SA570"/>
      <c r="SB570"/>
      <c r="SC570"/>
      <c r="SD570"/>
      <c r="SE570"/>
      <c r="SF570"/>
      <c r="SG570"/>
      <c r="SH570"/>
      <c r="SI570"/>
      <c r="SJ570"/>
      <c r="SK570"/>
      <c r="SL570"/>
      <c r="SM570"/>
      <c r="SN570"/>
      <c r="SO570"/>
      <c r="SP570"/>
    </row>
    <row r="571" spans="1:510" ht="16.5" customHeight="1" x14ac:dyDescent="0.2">
      <c r="A571" s="20">
        <v>1792</v>
      </c>
      <c r="B571" s="34" t="s">
        <v>70</v>
      </c>
      <c r="C571" s="34" t="s">
        <v>434</v>
      </c>
      <c r="D571" s="20" t="s">
        <v>51</v>
      </c>
      <c r="E571" s="20" t="s">
        <v>1345</v>
      </c>
      <c r="F571" s="22" t="s">
        <v>88</v>
      </c>
      <c r="G571" s="34" t="s">
        <v>37</v>
      </c>
      <c r="H571" s="20" t="s">
        <v>89</v>
      </c>
      <c r="I571" s="20" t="s">
        <v>27</v>
      </c>
      <c r="J571" s="35" t="s">
        <v>743</v>
      </c>
      <c r="K571" s="36"/>
      <c r="L571" s="36"/>
      <c r="M571" s="36"/>
      <c r="N571" s="36"/>
      <c r="O571" s="55">
        <v>2716778400</v>
      </c>
      <c r="P571" s="37"/>
      <c r="Q571" s="34">
        <v>1</v>
      </c>
      <c r="R571" s="38"/>
      <c r="S571" s="39"/>
      <c r="T571" s="37">
        <v>2716778400</v>
      </c>
      <c r="U571" s="27" t="s">
        <v>39</v>
      </c>
      <c r="V571" s="28" t="s">
        <v>40</v>
      </c>
      <c r="W571"/>
      <c r="X571"/>
      <c r="Y571"/>
      <c r="Z571"/>
      <c r="AA571"/>
      <c r="AB571"/>
      <c r="AC571"/>
      <c r="AD571"/>
      <c r="AE571"/>
      <c r="AF571"/>
      <c r="AG571"/>
      <c r="AH571"/>
      <c r="AI571"/>
      <c r="AJ571"/>
      <c r="AK571"/>
      <c r="AL571"/>
      <c r="AM571"/>
      <c r="AN571"/>
      <c r="AO571"/>
      <c r="AP571"/>
      <c r="AQ571"/>
      <c r="AR571"/>
      <c r="AS571"/>
      <c r="AT571"/>
      <c r="AU571"/>
      <c r="AV571"/>
      <c r="AW571"/>
      <c r="AX571"/>
      <c r="AY571"/>
      <c r="AZ571"/>
      <c r="BA571"/>
      <c r="BB571"/>
      <c r="BC571"/>
      <c r="BD571"/>
      <c r="BE571"/>
      <c r="BF571"/>
      <c r="BG571"/>
      <c r="BH571"/>
      <c r="BI571"/>
      <c r="BJ571"/>
      <c r="BK571"/>
      <c r="BL571"/>
      <c r="BM571"/>
      <c r="BN571"/>
      <c r="BO571"/>
      <c r="BP571"/>
      <c r="BQ571"/>
      <c r="BR571"/>
      <c r="BS571"/>
      <c r="BT571"/>
      <c r="BU571"/>
      <c r="BV571"/>
      <c r="BW571"/>
      <c r="BX571"/>
      <c r="BY571"/>
      <c r="BZ571"/>
      <c r="CA571"/>
      <c r="CB571"/>
      <c r="CC571"/>
      <c r="CD571"/>
      <c r="CE571"/>
      <c r="CF571"/>
      <c r="CG571"/>
      <c r="CH571"/>
      <c r="CI571"/>
      <c r="CJ571"/>
      <c r="CK571"/>
      <c r="CL571"/>
      <c r="CM571"/>
      <c r="CN571"/>
      <c r="CO571"/>
      <c r="CP571"/>
      <c r="CQ571"/>
      <c r="CR571"/>
      <c r="CS571"/>
      <c r="CT571"/>
      <c r="CU571"/>
      <c r="CV571"/>
      <c r="CW571"/>
      <c r="CX571"/>
      <c r="CY571"/>
      <c r="CZ571"/>
      <c r="DA571"/>
      <c r="DB571"/>
      <c r="DC571"/>
      <c r="DD571"/>
      <c r="DE571"/>
      <c r="DF571"/>
      <c r="DG571"/>
      <c r="DH571"/>
      <c r="DI571"/>
      <c r="DJ571"/>
      <c r="DK571"/>
      <c r="DL571"/>
      <c r="DM571"/>
      <c r="DN571"/>
      <c r="DO571"/>
      <c r="DP571"/>
      <c r="DQ571"/>
      <c r="DR571"/>
      <c r="DS571"/>
      <c r="DT571"/>
      <c r="DU571"/>
      <c r="DV571"/>
      <c r="DW571"/>
      <c r="DX571"/>
      <c r="DY571"/>
      <c r="DZ571"/>
      <c r="EA571"/>
      <c r="EB571"/>
      <c r="EC571"/>
      <c r="ED571"/>
      <c r="EE571"/>
      <c r="EF571"/>
      <c r="EG571"/>
      <c r="EH571"/>
      <c r="EI571"/>
      <c r="EJ571"/>
      <c r="EK571"/>
      <c r="EL571"/>
      <c r="EM571"/>
      <c r="EN571"/>
      <c r="EO571"/>
      <c r="EP571"/>
      <c r="EQ571"/>
      <c r="ER571"/>
      <c r="ES571"/>
      <c r="ET571"/>
      <c r="EU571"/>
      <c r="EV571"/>
      <c r="EW571"/>
      <c r="EX571"/>
      <c r="EY571"/>
      <c r="EZ571"/>
      <c r="FA571"/>
      <c r="FB571"/>
      <c r="FC571"/>
      <c r="FD571"/>
      <c r="FE571"/>
      <c r="FF571"/>
      <c r="FG571"/>
      <c r="FH571"/>
      <c r="FI571"/>
      <c r="FJ571"/>
      <c r="FK571"/>
      <c r="FL571"/>
      <c r="FM571"/>
      <c r="FN571"/>
      <c r="FO571"/>
      <c r="FP571"/>
      <c r="FQ571"/>
      <c r="FR571"/>
      <c r="FS571"/>
      <c r="FT571"/>
      <c r="FU571"/>
      <c r="FV571"/>
      <c r="FW571"/>
      <c r="FX571"/>
      <c r="FY571"/>
      <c r="FZ571"/>
      <c r="GA571"/>
      <c r="GB571"/>
      <c r="GC571"/>
      <c r="GD571"/>
      <c r="GE571"/>
      <c r="GF571"/>
      <c r="GG571"/>
      <c r="GH571"/>
      <c r="GI571"/>
      <c r="GJ571"/>
      <c r="GK571"/>
      <c r="GL571"/>
      <c r="GM571"/>
      <c r="GN571"/>
      <c r="GO571"/>
      <c r="GP571"/>
      <c r="GQ571"/>
      <c r="GR571"/>
      <c r="GS571"/>
      <c r="GT571"/>
      <c r="GU571"/>
      <c r="GV571"/>
      <c r="GW571"/>
      <c r="GX571"/>
      <c r="GY571"/>
      <c r="GZ571"/>
      <c r="HA571"/>
      <c r="HB571"/>
      <c r="HC571"/>
      <c r="HD571"/>
      <c r="HE571"/>
      <c r="HF571"/>
      <c r="HG571"/>
      <c r="HH571"/>
      <c r="HI571"/>
      <c r="HJ571"/>
      <c r="HK571"/>
      <c r="HL571"/>
      <c r="HM571"/>
      <c r="HN571"/>
      <c r="HO571"/>
      <c r="HP571"/>
      <c r="HQ571"/>
      <c r="HR571"/>
      <c r="HS571"/>
      <c r="HT571"/>
      <c r="HU571"/>
      <c r="HV571"/>
      <c r="HW571"/>
      <c r="HX571"/>
      <c r="HY571"/>
      <c r="HZ571"/>
      <c r="IA571"/>
      <c r="IB571"/>
      <c r="IC571"/>
      <c r="ID571"/>
      <c r="IE571"/>
      <c r="IF571"/>
      <c r="IG571"/>
      <c r="IH571"/>
      <c r="II571"/>
      <c r="IJ571"/>
      <c r="IK571"/>
      <c r="IL571"/>
      <c r="IM571"/>
      <c r="IN571"/>
      <c r="IO571"/>
      <c r="IP571"/>
      <c r="IQ571"/>
      <c r="IR571"/>
      <c r="IS571"/>
      <c r="IT571"/>
      <c r="IU571"/>
      <c r="IV571"/>
      <c r="IW571"/>
      <c r="IX571"/>
      <c r="IY571"/>
      <c r="IZ571"/>
      <c r="JA571"/>
      <c r="JB571"/>
      <c r="JC571"/>
      <c r="JD571"/>
      <c r="JE571"/>
      <c r="JF571"/>
      <c r="JG571"/>
      <c r="JH571"/>
      <c r="JI571"/>
      <c r="JJ571"/>
      <c r="JK571"/>
      <c r="JL571"/>
      <c r="JM571"/>
      <c r="JN571"/>
      <c r="JO571"/>
      <c r="JP571"/>
      <c r="JQ571"/>
      <c r="JR571"/>
      <c r="JS571"/>
      <c r="JT571"/>
      <c r="JU571"/>
      <c r="JV571"/>
      <c r="JW571"/>
      <c r="JX571"/>
      <c r="JY571"/>
      <c r="JZ571"/>
      <c r="KA571"/>
      <c r="KB571"/>
      <c r="KC571"/>
      <c r="KD571"/>
      <c r="KE571"/>
      <c r="KF571"/>
      <c r="KG571"/>
      <c r="KH571"/>
      <c r="KI571"/>
      <c r="KJ571"/>
      <c r="KK571"/>
      <c r="KL571"/>
      <c r="KM571"/>
      <c r="KN571"/>
      <c r="KO571"/>
      <c r="KP571"/>
      <c r="KQ571"/>
      <c r="KR571"/>
      <c r="KS571"/>
      <c r="KT571"/>
      <c r="KU571"/>
      <c r="KV571"/>
      <c r="KW571"/>
      <c r="KX571"/>
      <c r="KY571"/>
      <c r="KZ571"/>
      <c r="LA571"/>
      <c r="LB571"/>
      <c r="LC571"/>
      <c r="LD571"/>
      <c r="LE571"/>
      <c r="LF571"/>
      <c r="LG571"/>
      <c r="LH571"/>
      <c r="LI571"/>
      <c r="LJ571"/>
      <c r="LK571"/>
      <c r="LL571"/>
      <c r="LM571"/>
      <c r="LN571"/>
      <c r="LO571"/>
      <c r="LP571"/>
      <c r="LQ571"/>
      <c r="LR571"/>
      <c r="LS571"/>
      <c r="LT571"/>
      <c r="LU571"/>
      <c r="LV571"/>
      <c r="LW571"/>
      <c r="LX571"/>
      <c r="LY571"/>
      <c r="LZ571"/>
      <c r="MA571"/>
      <c r="MB571"/>
      <c r="MC571"/>
      <c r="MD571"/>
      <c r="ME571"/>
      <c r="MF571"/>
      <c r="MG571"/>
      <c r="MH571"/>
      <c r="MI571"/>
      <c r="MJ571"/>
      <c r="MK571"/>
      <c r="ML571"/>
      <c r="MM571"/>
      <c r="MN571"/>
      <c r="MO571"/>
      <c r="MP571"/>
      <c r="MQ571"/>
      <c r="MR571"/>
      <c r="MS571"/>
      <c r="MT571"/>
      <c r="MU571"/>
      <c r="MV571"/>
      <c r="MW571"/>
      <c r="MX571"/>
      <c r="MY571"/>
      <c r="MZ571"/>
      <c r="NA571"/>
      <c r="NB571"/>
      <c r="NC571"/>
      <c r="ND571"/>
      <c r="NE571"/>
      <c r="NF571"/>
      <c r="NG571"/>
      <c r="NH571"/>
      <c r="NI571"/>
      <c r="NJ571"/>
      <c r="NK571"/>
      <c r="NL571"/>
      <c r="NM571"/>
      <c r="NN571"/>
      <c r="NO571"/>
      <c r="NP571"/>
      <c r="NQ571"/>
      <c r="NR571"/>
      <c r="NS571"/>
      <c r="NT571"/>
      <c r="NU571"/>
      <c r="NV571"/>
      <c r="NW571"/>
      <c r="NX571"/>
      <c r="NY571"/>
      <c r="NZ571"/>
      <c r="OA571"/>
      <c r="OB571"/>
      <c r="OC571"/>
      <c r="OD571"/>
      <c r="OE571"/>
      <c r="OF571"/>
      <c r="OG571"/>
      <c r="OH571"/>
      <c r="OI571"/>
      <c r="OJ571"/>
      <c r="OK571"/>
      <c r="OL571"/>
      <c r="OM571"/>
      <c r="ON571"/>
      <c r="OO571"/>
      <c r="OP571"/>
      <c r="OQ571"/>
      <c r="OR571"/>
      <c r="OS571"/>
      <c r="OT571"/>
      <c r="OU571"/>
      <c r="OV571"/>
      <c r="OW571"/>
      <c r="OX571"/>
      <c r="OY571"/>
      <c r="OZ571"/>
      <c r="PA571"/>
      <c r="PB571"/>
      <c r="PC571"/>
      <c r="PD571"/>
      <c r="PE571"/>
      <c r="PF571"/>
      <c r="PG571"/>
      <c r="PH571"/>
      <c r="PI571"/>
      <c r="PJ571"/>
      <c r="PK571"/>
      <c r="PL571"/>
      <c r="PM571"/>
      <c r="PN571"/>
      <c r="PO571"/>
      <c r="PP571"/>
      <c r="PQ571"/>
      <c r="PR571"/>
      <c r="PS571"/>
      <c r="PT571"/>
      <c r="PU571"/>
      <c r="PV571"/>
      <c r="PW571"/>
      <c r="PX571"/>
      <c r="PY571"/>
      <c r="PZ571"/>
      <c r="QA571"/>
      <c r="QB571"/>
      <c r="QC571"/>
      <c r="QD571"/>
      <c r="QE571"/>
      <c r="QF571"/>
      <c r="QG571"/>
      <c r="QH571"/>
      <c r="QI571"/>
      <c r="QJ571"/>
      <c r="QK571"/>
      <c r="QL571"/>
      <c r="QM571"/>
      <c r="QN571"/>
      <c r="QO571"/>
      <c r="QP571"/>
      <c r="QQ571"/>
      <c r="QR571"/>
      <c r="QS571"/>
      <c r="QT571"/>
      <c r="QU571"/>
      <c r="QV571"/>
      <c r="QW571"/>
      <c r="QX571"/>
      <c r="QY571"/>
      <c r="QZ571"/>
      <c r="RA571"/>
      <c r="RB571"/>
      <c r="RC571"/>
      <c r="RD571"/>
      <c r="RE571"/>
      <c r="RF571"/>
      <c r="RG571"/>
      <c r="RH571"/>
      <c r="RI571"/>
      <c r="RJ571"/>
      <c r="RK571"/>
      <c r="RL571"/>
      <c r="RM571"/>
      <c r="RN571"/>
      <c r="RO571"/>
      <c r="RP571"/>
      <c r="RQ571"/>
      <c r="RR571"/>
      <c r="RS571"/>
      <c r="RT571"/>
      <c r="RU571"/>
      <c r="RV571"/>
      <c r="RW571"/>
      <c r="RX571"/>
      <c r="RY571"/>
      <c r="RZ571"/>
      <c r="SA571"/>
      <c r="SB571"/>
      <c r="SC571"/>
      <c r="SD571"/>
      <c r="SE571"/>
      <c r="SF571"/>
      <c r="SG571"/>
      <c r="SH571"/>
      <c r="SI571"/>
      <c r="SJ571"/>
      <c r="SK571"/>
      <c r="SL571"/>
      <c r="SM571"/>
      <c r="SN571"/>
      <c r="SO571"/>
      <c r="SP571"/>
    </row>
    <row r="572" spans="1:510" ht="16.5" customHeight="1" x14ac:dyDescent="0.2">
      <c r="A572" s="20">
        <v>1793</v>
      </c>
      <c r="B572" s="34" t="s">
        <v>70</v>
      </c>
      <c r="C572" s="34" t="s">
        <v>434</v>
      </c>
      <c r="D572" s="20" t="s">
        <v>51</v>
      </c>
      <c r="E572" s="20" t="s">
        <v>1345</v>
      </c>
      <c r="F572" s="22" t="s">
        <v>88</v>
      </c>
      <c r="G572" s="34" t="s">
        <v>37</v>
      </c>
      <c r="H572" s="20" t="s">
        <v>89</v>
      </c>
      <c r="I572" s="20" t="s">
        <v>27</v>
      </c>
      <c r="J572" s="35" t="s">
        <v>744</v>
      </c>
      <c r="K572" s="36"/>
      <c r="L572" s="36"/>
      <c r="M572" s="36"/>
      <c r="N572" s="36"/>
      <c r="O572" s="55">
        <v>2867587306</v>
      </c>
      <c r="P572" s="37"/>
      <c r="Q572" s="34">
        <v>1</v>
      </c>
      <c r="R572" s="38"/>
      <c r="S572" s="39" t="s">
        <v>83</v>
      </c>
      <c r="T572" s="37">
        <v>2867587306</v>
      </c>
      <c r="U572" s="27" t="s">
        <v>39</v>
      </c>
      <c r="V572" s="28" t="s">
        <v>40</v>
      </c>
      <c r="W572"/>
      <c r="X572"/>
      <c r="Y572"/>
      <c r="Z572"/>
      <c r="AA572"/>
      <c r="AB572"/>
      <c r="AC572"/>
      <c r="AD572"/>
      <c r="AE572"/>
      <c r="AF572"/>
      <c r="AG572"/>
      <c r="AH572"/>
      <c r="AI572"/>
      <c r="AJ572"/>
      <c r="AK572"/>
      <c r="AL572"/>
      <c r="AM572"/>
      <c r="AN572"/>
      <c r="AO572"/>
      <c r="AP572"/>
      <c r="AQ572"/>
      <c r="AR572"/>
      <c r="AS572"/>
      <c r="AT572"/>
      <c r="AU572"/>
      <c r="AV572"/>
      <c r="AW572"/>
      <c r="AX572"/>
      <c r="AY572"/>
      <c r="AZ572"/>
      <c r="BA572"/>
      <c r="BB572"/>
      <c r="BC572"/>
      <c r="BD572"/>
      <c r="BE572"/>
      <c r="BF572"/>
      <c r="BG572"/>
      <c r="BH572"/>
      <c r="BI572"/>
      <c r="BJ572"/>
      <c r="BK572"/>
      <c r="BL572"/>
      <c r="BM572"/>
      <c r="BN572"/>
      <c r="BO572"/>
      <c r="BP572"/>
      <c r="BQ572"/>
      <c r="BR572"/>
      <c r="BS572"/>
      <c r="BT572"/>
      <c r="BU572"/>
      <c r="BV572"/>
      <c r="BW572"/>
      <c r="BX572"/>
      <c r="BY572"/>
      <c r="BZ572"/>
      <c r="CA572"/>
      <c r="CB572"/>
      <c r="CC572"/>
      <c r="CD572"/>
      <c r="CE572"/>
      <c r="CF572"/>
      <c r="CG572"/>
      <c r="CH572"/>
      <c r="CI572"/>
      <c r="CJ572"/>
      <c r="CK572"/>
      <c r="CL572"/>
      <c r="CM572"/>
      <c r="CN572"/>
      <c r="CO572"/>
      <c r="CP572"/>
      <c r="CQ572"/>
      <c r="CR572"/>
      <c r="CS572"/>
      <c r="CT572"/>
      <c r="CU572"/>
      <c r="CV572"/>
      <c r="CW572"/>
      <c r="CX572"/>
      <c r="CY572"/>
      <c r="CZ572"/>
      <c r="DA572"/>
      <c r="DB572"/>
      <c r="DC572"/>
      <c r="DD572"/>
      <c r="DE572"/>
      <c r="DF572"/>
      <c r="DG572"/>
      <c r="DH572"/>
      <c r="DI572"/>
      <c r="DJ572"/>
      <c r="DK572"/>
      <c r="DL572"/>
      <c r="DM572"/>
      <c r="DN572"/>
      <c r="DO572"/>
      <c r="DP572"/>
      <c r="DQ572"/>
      <c r="DR572"/>
      <c r="DS572"/>
      <c r="DT572"/>
      <c r="DU572"/>
      <c r="DV572"/>
      <c r="DW572"/>
      <c r="DX572"/>
      <c r="DY572"/>
      <c r="DZ572"/>
      <c r="EA572"/>
      <c r="EB572"/>
      <c r="EC572"/>
      <c r="ED572"/>
      <c r="EE572"/>
      <c r="EF572"/>
      <c r="EG572"/>
      <c r="EH572"/>
      <c r="EI572"/>
      <c r="EJ572"/>
      <c r="EK572"/>
      <c r="EL572"/>
      <c r="EM572"/>
      <c r="EN572"/>
      <c r="EO572"/>
      <c r="EP572"/>
      <c r="EQ572"/>
      <c r="ER572"/>
      <c r="ES572"/>
      <c r="ET572"/>
      <c r="EU572"/>
      <c r="EV572"/>
      <c r="EW572"/>
      <c r="EX572"/>
      <c r="EY572"/>
      <c r="EZ572"/>
      <c r="FA572"/>
      <c r="FB572"/>
      <c r="FC572"/>
      <c r="FD572"/>
      <c r="FE572"/>
      <c r="FF572"/>
      <c r="FG572"/>
      <c r="FH572"/>
      <c r="FI572"/>
      <c r="FJ572"/>
      <c r="FK572"/>
      <c r="FL572"/>
      <c r="FM572"/>
      <c r="FN572"/>
      <c r="FO572"/>
      <c r="FP572"/>
      <c r="FQ572"/>
      <c r="FR572"/>
      <c r="FS572"/>
      <c r="FT572"/>
      <c r="FU572"/>
      <c r="FV572"/>
      <c r="FW572"/>
      <c r="FX572"/>
      <c r="FY572"/>
      <c r="FZ572"/>
      <c r="GA572"/>
      <c r="GB572"/>
      <c r="GC572"/>
      <c r="GD572"/>
      <c r="GE572"/>
      <c r="GF572"/>
      <c r="GG572"/>
      <c r="GH572"/>
      <c r="GI572"/>
      <c r="GJ572"/>
      <c r="GK572"/>
      <c r="GL572"/>
      <c r="GM572"/>
      <c r="GN572"/>
      <c r="GO572"/>
      <c r="GP572"/>
      <c r="GQ572"/>
      <c r="GR572"/>
      <c r="GS572"/>
      <c r="GT572"/>
      <c r="GU572"/>
      <c r="GV572"/>
      <c r="GW572"/>
      <c r="GX572"/>
      <c r="GY572"/>
      <c r="GZ572"/>
      <c r="HA572"/>
      <c r="HB572"/>
      <c r="HC572"/>
      <c r="HD572"/>
      <c r="HE572"/>
      <c r="HF572"/>
      <c r="HG572"/>
      <c r="HH572"/>
      <c r="HI572"/>
      <c r="HJ572"/>
      <c r="HK572"/>
      <c r="HL572"/>
      <c r="HM572"/>
      <c r="HN572"/>
      <c r="HO572"/>
      <c r="HP572"/>
      <c r="HQ572"/>
      <c r="HR572"/>
      <c r="HS572"/>
      <c r="HT572"/>
      <c r="HU572"/>
      <c r="HV572"/>
      <c r="HW572"/>
      <c r="HX572"/>
      <c r="HY572"/>
      <c r="HZ572"/>
      <c r="IA572"/>
      <c r="IB572"/>
      <c r="IC572"/>
      <c r="ID572"/>
      <c r="IE572"/>
      <c r="IF572"/>
      <c r="IG572"/>
      <c r="IH572"/>
      <c r="II572"/>
      <c r="IJ572"/>
      <c r="IK572"/>
      <c r="IL572"/>
      <c r="IM572"/>
      <c r="IN572"/>
      <c r="IO572"/>
      <c r="IP572"/>
      <c r="IQ572"/>
      <c r="IR572"/>
      <c r="IS572"/>
      <c r="IT572"/>
      <c r="IU572"/>
      <c r="IV572"/>
      <c r="IW572"/>
      <c r="IX572"/>
      <c r="IY572"/>
      <c r="IZ572"/>
      <c r="JA572"/>
      <c r="JB572"/>
      <c r="JC572"/>
      <c r="JD572"/>
      <c r="JE572"/>
      <c r="JF572"/>
      <c r="JG572"/>
      <c r="JH572"/>
      <c r="JI572"/>
      <c r="JJ572"/>
      <c r="JK572"/>
      <c r="JL572"/>
      <c r="JM572"/>
      <c r="JN572"/>
      <c r="JO572"/>
      <c r="JP572"/>
      <c r="JQ572"/>
      <c r="JR572"/>
      <c r="JS572"/>
      <c r="JT572"/>
      <c r="JU572"/>
      <c r="JV572"/>
      <c r="JW572"/>
      <c r="JX572"/>
      <c r="JY572"/>
      <c r="JZ572"/>
      <c r="KA572"/>
      <c r="KB572"/>
      <c r="KC572"/>
      <c r="KD572"/>
      <c r="KE572"/>
      <c r="KF572"/>
      <c r="KG572"/>
      <c r="KH572"/>
      <c r="KI572"/>
      <c r="KJ572"/>
      <c r="KK572"/>
      <c r="KL572"/>
      <c r="KM572"/>
      <c r="KN572"/>
      <c r="KO572"/>
      <c r="KP572"/>
      <c r="KQ572"/>
      <c r="KR572"/>
      <c r="KS572"/>
      <c r="KT572"/>
      <c r="KU572"/>
      <c r="KV572"/>
      <c r="KW572"/>
      <c r="KX572"/>
      <c r="KY572"/>
      <c r="KZ572"/>
      <c r="LA572"/>
      <c r="LB572"/>
      <c r="LC572"/>
      <c r="LD572"/>
      <c r="LE572"/>
      <c r="LF572"/>
      <c r="LG572"/>
      <c r="LH572"/>
      <c r="LI572"/>
      <c r="LJ572"/>
      <c r="LK572"/>
      <c r="LL572"/>
      <c r="LM572"/>
      <c r="LN572"/>
      <c r="LO572"/>
      <c r="LP572"/>
      <c r="LQ572"/>
      <c r="LR572"/>
      <c r="LS572"/>
      <c r="LT572"/>
      <c r="LU572"/>
      <c r="LV572"/>
      <c r="LW572"/>
      <c r="LX572"/>
      <c r="LY572"/>
      <c r="LZ572"/>
      <c r="MA572"/>
      <c r="MB572"/>
      <c r="MC572"/>
      <c r="MD572"/>
      <c r="ME572"/>
      <c r="MF572"/>
      <c r="MG572"/>
      <c r="MH572"/>
      <c r="MI572"/>
      <c r="MJ572"/>
      <c r="MK572"/>
      <c r="ML572"/>
      <c r="MM572"/>
      <c r="MN572"/>
      <c r="MO572"/>
      <c r="MP572"/>
      <c r="MQ572"/>
      <c r="MR572"/>
      <c r="MS572"/>
      <c r="MT572"/>
      <c r="MU572"/>
      <c r="MV572"/>
      <c r="MW572"/>
      <c r="MX572"/>
      <c r="MY572"/>
      <c r="MZ572"/>
      <c r="NA572"/>
      <c r="NB572"/>
      <c r="NC572"/>
      <c r="ND572"/>
      <c r="NE572"/>
      <c r="NF572"/>
      <c r="NG572"/>
      <c r="NH572"/>
      <c r="NI572"/>
      <c r="NJ572"/>
      <c r="NK572"/>
      <c r="NL572"/>
      <c r="NM572"/>
      <c r="NN572"/>
      <c r="NO572"/>
      <c r="NP572"/>
      <c r="NQ572"/>
      <c r="NR572"/>
      <c r="NS572"/>
      <c r="NT572"/>
      <c r="NU572"/>
      <c r="NV572"/>
      <c r="NW572"/>
      <c r="NX572"/>
      <c r="NY572"/>
      <c r="NZ572"/>
      <c r="OA572"/>
      <c r="OB572"/>
      <c r="OC572"/>
      <c r="OD572"/>
      <c r="OE572"/>
      <c r="OF572"/>
      <c r="OG572"/>
      <c r="OH572"/>
      <c r="OI572"/>
      <c r="OJ572"/>
      <c r="OK572"/>
      <c r="OL572"/>
      <c r="OM572"/>
      <c r="ON572"/>
      <c r="OO572"/>
      <c r="OP572"/>
      <c r="OQ572"/>
      <c r="OR572"/>
      <c r="OS572"/>
      <c r="OT572"/>
      <c r="OU572"/>
      <c r="OV572"/>
      <c r="OW572"/>
      <c r="OX572"/>
      <c r="OY572"/>
      <c r="OZ572"/>
      <c r="PA572"/>
      <c r="PB572"/>
      <c r="PC572"/>
      <c r="PD572"/>
      <c r="PE572"/>
      <c r="PF572"/>
      <c r="PG572"/>
      <c r="PH572"/>
      <c r="PI572"/>
      <c r="PJ572"/>
      <c r="PK572"/>
      <c r="PL572"/>
      <c r="PM572"/>
      <c r="PN572"/>
      <c r="PO572"/>
      <c r="PP572"/>
      <c r="PQ572"/>
      <c r="PR572"/>
      <c r="PS572"/>
      <c r="PT572"/>
      <c r="PU572"/>
      <c r="PV572"/>
      <c r="PW572"/>
      <c r="PX572"/>
      <c r="PY572"/>
      <c r="PZ572"/>
      <c r="QA572"/>
      <c r="QB572"/>
      <c r="QC572"/>
      <c r="QD572"/>
      <c r="QE572"/>
      <c r="QF572"/>
      <c r="QG572"/>
      <c r="QH572"/>
      <c r="QI572"/>
      <c r="QJ572"/>
      <c r="QK572"/>
      <c r="QL572"/>
      <c r="QM572"/>
      <c r="QN572"/>
      <c r="QO572"/>
      <c r="QP572"/>
      <c r="QQ572"/>
      <c r="QR572"/>
      <c r="QS572"/>
      <c r="QT572"/>
      <c r="QU572"/>
      <c r="QV572"/>
      <c r="QW572"/>
      <c r="QX572"/>
      <c r="QY572"/>
      <c r="QZ572"/>
      <c r="RA572"/>
      <c r="RB572"/>
      <c r="RC572"/>
      <c r="RD572"/>
      <c r="RE572"/>
      <c r="RF572"/>
      <c r="RG572"/>
      <c r="RH572"/>
      <c r="RI572"/>
      <c r="RJ572"/>
      <c r="RK572"/>
      <c r="RL572"/>
      <c r="RM572"/>
      <c r="RN572"/>
      <c r="RO572"/>
      <c r="RP572"/>
      <c r="RQ572"/>
      <c r="RR572"/>
      <c r="RS572"/>
      <c r="RT572"/>
      <c r="RU572"/>
      <c r="RV572"/>
      <c r="RW572"/>
      <c r="RX572"/>
      <c r="RY572"/>
      <c r="RZ572"/>
      <c r="SA572"/>
      <c r="SB572"/>
      <c r="SC572"/>
      <c r="SD572"/>
      <c r="SE572"/>
      <c r="SF572"/>
      <c r="SG572"/>
      <c r="SH572"/>
      <c r="SI572"/>
      <c r="SJ572"/>
      <c r="SK572"/>
      <c r="SL572"/>
      <c r="SM572"/>
      <c r="SN572"/>
      <c r="SO572"/>
      <c r="SP572"/>
    </row>
    <row r="573" spans="1:510" ht="16.5" customHeight="1" x14ac:dyDescent="0.2">
      <c r="A573" s="20">
        <v>1794</v>
      </c>
      <c r="B573" s="34" t="s">
        <v>70</v>
      </c>
      <c r="C573" s="34" t="s">
        <v>434</v>
      </c>
      <c r="D573" s="20" t="s">
        <v>51</v>
      </c>
      <c r="E573" s="20" t="s">
        <v>1345</v>
      </c>
      <c r="F573" s="22" t="s">
        <v>88</v>
      </c>
      <c r="G573" s="34" t="s">
        <v>37</v>
      </c>
      <c r="H573" s="20" t="s">
        <v>89</v>
      </c>
      <c r="I573" s="20" t="s">
        <v>27</v>
      </c>
      <c r="J573" s="35" t="s">
        <v>745</v>
      </c>
      <c r="K573" s="36"/>
      <c r="L573" s="36"/>
      <c r="M573" s="36"/>
      <c r="N573" s="36"/>
      <c r="O573" s="34"/>
      <c r="P573" s="37"/>
      <c r="Q573" s="34"/>
      <c r="R573" s="38"/>
      <c r="S573" s="39"/>
      <c r="T573" s="37">
        <v>0</v>
      </c>
      <c r="U573" s="27" t="s">
        <v>39</v>
      </c>
      <c r="V573" s="28" t="s">
        <v>40</v>
      </c>
      <c r="W573"/>
      <c r="X573"/>
      <c r="Y573"/>
      <c r="Z573"/>
      <c r="AA573"/>
      <c r="AB573"/>
      <c r="AC573"/>
      <c r="AD573"/>
      <c r="AE573"/>
      <c r="AF573"/>
      <c r="AG573"/>
      <c r="AH573"/>
      <c r="AI573"/>
      <c r="AJ573"/>
      <c r="AK573"/>
      <c r="AL573"/>
      <c r="AM573"/>
      <c r="AN573"/>
      <c r="AO573"/>
      <c r="AP573"/>
      <c r="AQ573"/>
      <c r="AR573"/>
      <c r="AS573"/>
      <c r="AT573"/>
      <c r="AU573"/>
      <c r="AV573"/>
      <c r="AW573"/>
      <c r="AX573"/>
      <c r="AY573"/>
      <c r="AZ573"/>
      <c r="BA573"/>
      <c r="BB573"/>
      <c r="BC573"/>
      <c r="BD573"/>
      <c r="BE573"/>
      <c r="BF573"/>
      <c r="BG573"/>
      <c r="BH573"/>
      <c r="BI573"/>
      <c r="BJ573"/>
      <c r="BK573"/>
      <c r="BL573"/>
      <c r="BM573"/>
      <c r="BN573"/>
      <c r="BO573"/>
      <c r="BP573"/>
      <c r="BQ573"/>
      <c r="BR573"/>
      <c r="BS573"/>
      <c r="BT573"/>
      <c r="BU573"/>
      <c r="BV573"/>
      <c r="BW573"/>
      <c r="BX573"/>
      <c r="BY573"/>
      <c r="BZ573"/>
      <c r="CA573"/>
      <c r="CB573"/>
      <c r="CC573"/>
      <c r="CD573"/>
      <c r="CE573"/>
      <c r="CF573"/>
      <c r="CG573"/>
      <c r="CH573"/>
      <c r="CI573"/>
      <c r="CJ573"/>
      <c r="CK573"/>
      <c r="CL573"/>
      <c r="CM573"/>
      <c r="CN573"/>
      <c r="CO573"/>
      <c r="CP573"/>
      <c r="CQ573"/>
      <c r="CR573"/>
      <c r="CS573"/>
      <c r="CT573"/>
      <c r="CU573"/>
      <c r="CV573"/>
      <c r="CW573"/>
      <c r="CX573"/>
      <c r="CY573"/>
      <c r="CZ573"/>
      <c r="DA573"/>
      <c r="DB573"/>
      <c r="DC573"/>
      <c r="DD573"/>
      <c r="DE573"/>
      <c r="DF573"/>
      <c r="DG573"/>
      <c r="DH573"/>
      <c r="DI573"/>
      <c r="DJ573"/>
      <c r="DK573"/>
      <c r="DL573"/>
      <c r="DM573"/>
      <c r="DN573"/>
      <c r="DO573"/>
      <c r="DP573"/>
      <c r="DQ573"/>
      <c r="DR573"/>
      <c r="DS573"/>
      <c r="DT573"/>
      <c r="DU573"/>
      <c r="DV573"/>
      <c r="DW573"/>
      <c r="DX573"/>
      <c r="DY573"/>
      <c r="DZ573"/>
      <c r="EA573"/>
      <c r="EB573"/>
      <c r="EC573"/>
      <c r="ED573"/>
      <c r="EE573"/>
      <c r="EF573"/>
      <c r="EG573"/>
      <c r="EH573"/>
      <c r="EI573"/>
      <c r="EJ573"/>
      <c r="EK573"/>
      <c r="EL573"/>
      <c r="EM573"/>
      <c r="EN573"/>
      <c r="EO573"/>
      <c r="EP573"/>
      <c r="EQ573"/>
      <c r="ER573"/>
      <c r="ES573"/>
      <c r="ET573"/>
      <c r="EU573"/>
      <c r="EV573"/>
      <c r="EW573"/>
      <c r="EX573"/>
      <c r="EY573"/>
      <c r="EZ573"/>
      <c r="FA573"/>
      <c r="FB573"/>
      <c r="FC573"/>
      <c r="FD573"/>
      <c r="FE573"/>
      <c r="FF573"/>
      <c r="FG573"/>
      <c r="FH573"/>
      <c r="FI573"/>
      <c r="FJ573"/>
      <c r="FK573"/>
      <c r="FL573"/>
      <c r="FM573"/>
      <c r="FN573"/>
      <c r="FO573"/>
      <c r="FP573"/>
      <c r="FQ573"/>
      <c r="FR573"/>
      <c r="FS573"/>
      <c r="FT573"/>
      <c r="FU573"/>
      <c r="FV573"/>
      <c r="FW573"/>
      <c r="FX573"/>
      <c r="FY573"/>
      <c r="FZ573"/>
      <c r="GA573"/>
      <c r="GB573"/>
      <c r="GC573"/>
      <c r="GD573"/>
      <c r="GE573"/>
      <c r="GF573"/>
      <c r="GG573"/>
      <c r="GH573"/>
      <c r="GI573"/>
      <c r="GJ573"/>
      <c r="GK573"/>
      <c r="GL573"/>
      <c r="GM573"/>
      <c r="GN573"/>
      <c r="GO573"/>
      <c r="GP573"/>
      <c r="GQ573"/>
      <c r="GR573"/>
      <c r="GS573"/>
      <c r="GT573"/>
      <c r="GU573"/>
      <c r="GV573"/>
      <c r="GW573"/>
      <c r="GX573"/>
      <c r="GY573"/>
      <c r="GZ573"/>
      <c r="HA573"/>
      <c r="HB573"/>
      <c r="HC573"/>
      <c r="HD573"/>
      <c r="HE573"/>
      <c r="HF573"/>
      <c r="HG573"/>
      <c r="HH573"/>
      <c r="HI573"/>
      <c r="HJ573"/>
      <c r="HK573"/>
      <c r="HL573"/>
      <c r="HM573"/>
      <c r="HN573"/>
      <c r="HO573"/>
      <c r="HP573"/>
      <c r="HQ573"/>
      <c r="HR573"/>
      <c r="HS573"/>
      <c r="HT573"/>
      <c r="HU573"/>
      <c r="HV573"/>
      <c r="HW573"/>
      <c r="HX573"/>
      <c r="HY573"/>
      <c r="HZ573"/>
      <c r="IA573"/>
      <c r="IB573"/>
      <c r="IC573"/>
      <c r="ID573"/>
      <c r="IE573"/>
      <c r="IF573"/>
      <c r="IG573"/>
      <c r="IH573"/>
      <c r="II573"/>
      <c r="IJ573"/>
      <c r="IK573"/>
      <c r="IL573"/>
      <c r="IM573"/>
      <c r="IN573"/>
      <c r="IO573"/>
      <c r="IP573"/>
      <c r="IQ573"/>
      <c r="IR573"/>
      <c r="IS573"/>
      <c r="IT573"/>
      <c r="IU573"/>
      <c r="IV573"/>
      <c r="IW573"/>
      <c r="IX573"/>
      <c r="IY573"/>
      <c r="IZ573"/>
      <c r="JA573"/>
      <c r="JB573"/>
      <c r="JC573"/>
      <c r="JD573"/>
      <c r="JE573"/>
      <c r="JF573"/>
      <c r="JG573"/>
      <c r="JH573"/>
      <c r="JI573"/>
      <c r="JJ573"/>
      <c r="JK573"/>
      <c r="JL573"/>
      <c r="JM573"/>
      <c r="JN573"/>
      <c r="JO573"/>
      <c r="JP573"/>
      <c r="JQ573"/>
      <c r="JR573"/>
      <c r="JS573"/>
      <c r="JT573"/>
      <c r="JU573"/>
      <c r="JV573"/>
      <c r="JW573"/>
      <c r="JX573"/>
      <c r="JY573"/>
      <c r="JZ573"/>
      <c r="KA573"/>
      <c r="KB573"/>
      <c r="KC573"/>
      <c r="KD573"/>
      <c r="KE573"/>
      <c r="KF573"/>
      <c r="KG573"/>
      <c r="KH573"/>
      <c r="KI573"/>
      <c r="KJ573"/>
      <c r="KK573"/>
      <c r="KL573"/>
      <c r="KM573"/>
      <c r="KN573"/>
      <c r="KO573"/>
      <c r="KP573"/>
      <c r="KQ573"/>
      <c r="KR573"/>
      <c r="KS573"/>
      <c r="KT573"/>
      <c r="KU573"/>
      <c r="KV573"/>
      <c r="KW573"/>
      <c r="KX573"/>
      <c r="KY573"/>
      <c r="KZ573"/>
      <c r="LA573"/>
      <c r="LB573"/>
      <c r="LC573"/>
      <c r="LD573"/>
      <c r="LE573"/>
      <c r="LF573"/>
      <c r="LG573"/>
      <c r="LH573"/>
      <c r="LI573"/>
      <c r="LJ573"/>
      <c r="LK573"/>
      <c r="LL573"/>
      <c r="LM573"/>
      <c r="LN573"/>
      <c r="LO573"/>
      <c r="LP573"/>
      <c r="LQ573"/>
      <c r="LR573"/>
      <c r="LS573"/>
      <c r="LT573"/>
      <c r="LU573"/>
      <c r="LV573"/>
      <c r="LW573"/>
      <c r="LX573"/>
      <c r="LY573"/>
      <c r="LZ573"/>
      <c r="MA573"/>
      <c r="MB573"/>
      <c r="MC573"/>
      <c r="MD573"/>
      <c r="ME573"/>
      <c r="MF573"/>
      <c r="MG573"/>
      <c r="MH573"/>
      <c r="MI573"/>
      <c r="MJ573"/>
      <c r="MK573"/>
      <c r="ML573"/>
      <c r="MM573"/>
      <c r="MN573"/>
      <c r="MO573"/>
      <c r="MP573"/>
      <c r="MQ573"/>
      <c r="MR573"/>
      <c r="MS573"/>
      <c r="MT573"/>
      <c r="MU573"/>
      <c r="MV573"/>
      <c r="MW573"/>
      <c r="MX573"/>
      <c r="MY573"/>
      <c r="MZ573"/>
      <c r="NA573"/>
      <c r="NB573"/>
      <c r="NC573"/>
      <c r="ND573"/>
      <c r="NE573"/>
      <c r="NF573"/>
      <c r="NG573"/>
      <c r="NH573"/>
      <c r="NI573"/>
      <c r="NJ573"/>
      <c r="NK573"/>
      <c r="NL573"/>
      <c r="NM573"/>
      <c r="NN573"/>
      <c r="NO573"/>
      <c r="NP573"/>
      <c r="NQ573"/>
      <c r="NR573"/>
      <c r="NS573"/>
      <c r="NT573"/>
      <c r="NU573"/>
      <c r="NV573"/>
      <c r="NW573"/>
      <c r="NX573"/>
      <c r="NY573"/>
      <c r="NZ573"/>
      <c r="OA573"/>
      <c r="OB573"/>
      <c r="OC573"/>
      <c r="OD573"/>
      <c r="OE573"/>
      <c r="OF573"/>
      <c r="OG573"/>
      <c r="OH573"/>
      <c r="OI573"/>
      <c r="OJ573"/>
      <c r="OK573"/>
      <c r="OL573"/>
      <c r="OM573"/>
      <c r="ON573"/>
      <c r="OO573"/>
      <c r="OP573"/>
      <c r="OQ573"/>
      <c r="OR573"/>
      <c r="OS573"/>
      <c r="OT573"/>
      <c r="OU573"/>
      <c r="OV573"/>
      <c r="OW573"/>
      <c r="OX573"/>
      <c r="OY573"/>
      <c r="OZ573"/>
      <c r="PA573"/>
      <c r="PB573"/>
      <c r="PC573"/>
      <c r="PD573"/>
      <c r="PE573"/>
      <c r="PF573"/>
      <c r="PG573"/>
      <c r="PH573"/>
      <c r="PI573"/>
      <c r="PJ573"/>
      <c r="PK573"/>
      <c r="PL573"/>
      <c r="PM573"/>
      <c r="PN573"/>
      <c r="PO573"/>
      <c r="PP573"/>
      <c r="PQ573"/>
      <c r="PR573"/>
      <c r="PS573"/>
      <c r="PT573"/>
      <c r="PU573"/>
      <c r="PV573"/>
      <c r="PW573"/>
      <c r="PX573"/>
      <c r="PY573"/>
      <c r="PZ573"/>
      <c r="QA573"/>
      <c r="QB573"/>
      <c r="QC573"/>
      <c r="QD573"/>
      <c r="QE573"/>
      <c r="QF573"/>
      <c r="QG573"/>
      <c r="QH573"/>
      <c r="QI573"/>
      <c r="QJ573"/>
      <c r="QK573"/>
      <c r="QL573"/>
      <c r="QM573"/>
      <c r="QN573"/>
      <c r="QO573"/>
      <c r="QP573"/>
      <c r="QQ573"/>
      <c r="QR573"/>
      <c r="QS573"/>
      <c r="QT573"/>
      <c r="QU573"/>
      <c r="QV573"/>
      <c r="QW573"/>
      <c r="QX573"/>
      <c r="QY573"/>
      <c r="QZ573"/>
      <c r="RA573"/>
      <c r="RB573"/>
      <c r="RC573"/>
      <c r="RD573"/>
      <c r="RE573"/>
      <c r="RF573"/>
      <c r="RG573"/>
      <c r="RH573"/>
      <c r="RI573"/>
      <c r="RJ573"/>
      <c r="RK573"/>
      <c r="RL573"/>
      <c r="RM573"/>
      <c r="RN573"/>
      <c r="RO573"/>
      <c r="RP573"/>
      <c r="RQ573"/>
      <c r="RR573"/>
      <c r="RS573"/>
      <c r="RT573"/>
      <c r="RU573"/>
      <c r="RV573"/>
      <c r="RW573"/>
      <c r="RX573"/>
      <c r="RY573"/>
      <c r="RZ573"/>
      <c r="SA573"/>
      <c r="SB573"/>
      <c r="SC573"/>
      <c r="SD573"/>
      <c r="SE573"/>
      <c r="SF573"/>
      <c r="SG573"/>
      <c r="SH573"/>
      <c r="SI573"/>
      <c r="SJ573"/>
      <c r="SK573"/>
      <c r="SL573"/>
      <c r="SM573"/>
      <c r="SN573"/>
      <c r="SO573"/>
      <c r="SP573"/>
    </row>
    <row r="574" spans="1:510" ht="16.5" customHeight="1" x14ac:dyDescent="0.2">
      <c r="A574" s="20">
        <v>1795</v>
      </c>
      <c r="B574" s="34" t="s">
        <v>70</v>
      </c>
      <c r="C574" s="34" t="s">
        <v>434</v>
      </c>
      <c r="D574" s="20" t="s">
        <v>51</v>
      </c>
      <c r="E574" s="20" t="s">
        <v>1345</v>
      </c>
      <c r="F574" s="22" t="s">
        <v>88</v>
      </c>
      <c r="G574" s="34" t="s">
        <v>37</v>
      </c>
      <c r="H574" s="20" t="s">
        <v>89</v>
      </c>
      <c r="I574" s="20" t="s">
        <v>27</v>
      </c>
      <c r="J574" s="35" t="s">
        <v>746</v>
      </c>
      <c r="K574" s="36"/>
      <c r="L574" s="36"/>
      <c r="M574" s="36"/>
      <c r="N574" s="36"/>
      <c r="O574" s="55">
        <v>806683359</v>
      </c>
      <c r="P574" s="37"/>
      <c r="Q574" s="34">
        <v>1</v>
      </c>
      <c r="R574" s="38"/>
      <c r="S574" s="39" t="s">
        <v>83</v>
      </c>
      <c r="T574" s="37">
        <v>806683359</v>
      </c>
      <c r="U574" s="27" t="s">
        <v>39</v>
      </c>
      <c r="V574" s="28" t="s">
        <v>40</v>
      </c>
      <c r="W574"/>
      <c r="X574"/>
      <c r="Y574"/>
      <c r="Z574"/>
      <c r="AA574"/>
      <c r="AB574"/>
      <c r="AC574"/>
      <c r="AD574"/>
      <c r="AE574"/>
      <c r="AF574"/>
      <c r="AG574"/>
      <c r="AH574"/>
      <c r="AI574"/>
      <c r="AJ574"/>
      <c r="AK574"/>
      <c r="AL574"/>
      <c r="AM574"/>
      <c r="AN574"/>
      <c r="AO574"/>
      <c r="AP574"/>
      <c r="AQ574"/>
      <c r="AR574"/>
      <c r="AS574"/>
      <c r="AT574"/>
      <c r="AU574"/>
      <c r="AV574"/>
      <c r="AW574"/>
      <c r="AX574"/>
      <c r="AY574"/>
      <c r="AZ574"/>
      <c r="BA574"/>
      <c r="BB574"/>
      <c r="BC574"/>
      <c r="BD574"/>
      <c r="BE574"/>
      <c r="BF574"/>
      <c r="BG574"/>
      <c r="BH574"/>
      <c r="BI574"/>
      <c r="BJ574"/>
      <c r="BK574"/>
      <c r="BL574"/>
      <c r="BM574"/>
      <c r="BN574"/>
      <c r="BO574"/>
      <c r="BP574"/>
      <c r="BQ574"/>
      <c r="BR574"/>
      <c r="BS574"/>
      <c r="BT574"/>
      <c r="BU574"/>
      <c r="BV574"/>
      <c r="BW574"/>
      <c r="BX574"/>
      <c r="BY574"/>
      <c r="BZ574"/>
      <c r="CA574"/>
      <c r="CB574"/>
      <c r="CC574"/>
      <c r="CD574"/>
      <c r="CE574"/>
      <c r="CF574"/>
      <c r="CG574"/>
      <c r="CH574"/>
      <c r="CI574"/>
      <c r="CJ574"/>
      <c r="CK574"/>
      <c r="CL574"/>
      <c r="CM574"/>
      <c r="CN574"/>
      <c r="CO574"/>
      <c r="CP574"/>
      <c r="CQ574"/>
      <c r="CR574"/>
      <c r="CS574"/>
      <c r="CT574"/>
      <c r="CU574"/>
      <c r="CV574"/>
      <c r="CW574"/>
      <c r="CX574"/>
      <c r="CY574"/>
      <c r="CZ574"/>
      <c r="DA574"/>
      <c r="DB574"/>
      <c r="DC574"/>
      <c r="DD574"/>
      <c r="DE574"/>
      <c r="DF574"/>
      <c r="DG574"/>
      <c r="DH574"/>
      <c r="DI574"/>
      <c r="DJ574"/>
      <c r="DK574"/>
      <c r="DL574"/>
      <c r="DM574"/>
      <c r="DN574"/>
      <c r="DO574"/>
      <c r="DP574"/>
      <c r="DQ574"/>
      <c r="DR574"/>
      <c r="DS574"/>
      <c r="DT574"/>
      <c r="DU574"/>
      <c r="DV574"/>
      <c r="DW574"/>
      <c r="DX574"/>
      <c r="DY574"/>
      <c r="DZ574"/>
      <c r="EA574"/>
      <c r="EB574"/>
      <c r="EC574"/>
      <c r="ED574"/>
      <c r="EE574"/>
      <c r="EF574"/>
      <c r="EG574"/>
      <c r="EH574"/>
      <c r="EI574"/>
      <c r="EJ574"/>
      <c r="EK574"/>
      <c r="EL574"/>
      <c r="EM574"/>
      <c r="EN574"/>
      <c r="EO574"/>
      <c r="EP574"/>
      <c r="EQ574"/>
      <c r="ER574"/>
      <c r="ES574"/>
      <c r="ET574"/>
      <c r="EU574"/>
      <c r="EV574"/>
      <c r="EW574"/>
      <c r="EX574"/>
      <c r="EY574"/>
      <c r="EZ574"/>
      <c r="FA574"/>
      <c r="FB574"/>
      <c r="FC574"/>
      <c r="FD574"/>
      <c r="FE574"/>
      <c r="FF574"/>
      <c r="FG574"/>
      <c r="FH574"/>
      <c r="FI574"/>
      <c r="FJ574"/>
      <c r="FK574"/>
      <c r="FL574"/>
      <c r="FM574"/>
      <c r="FN574"/>
      <c r="FO574"/>
      <c r="FP574"/>
      <c r="FQ574"/>
      <c r="FR574"/>
      <c r="FS574"/>
      <c r="FT574"/>
      <c r="FU574"/>
      <c r="FV574"/>
      <c r="FW574"/>
      <c r="FX574"/>
      <c r="FY574"/>
      <c r="FZ574"/>
      <c r="GA574"/>
      <c r="GB574"/>
      <c r="GC574"/>
      <c r="GD574"/>
      <c r="GE574"/>
      <c r="GF574"/>
      <c r="GG574"/>
      <c r="GH574"/>
      <c r="GI574"/>
      <c r="GJ574"/>
      <c r="GK574"/>
      <c r="GL574"/>
      <c r="GM574"/>
      <c r="GN574"/>
      <c r="GO574"/>
      <c r="GP574"/>
      <c r="GQ574"/>
      <c r="GR574"/>
      <c r="GS574"/>
      <c r="GT574"/>
      <c r="GU574"/>
      <c r="GV574"/>
      <c r="GW574"/>
      <c r="GX574"/>
      <c r="GY574"/>
      <c r="GZ574"/>
      <c r="HA574"/>
      <c r="HB574"/>
      <c r="HC574"/>
      <c r="HD574"/>
      <c r="HE574"/>
      <c r="HF574"/>
      <c r="HG574"/>
      <c r="HH574"/>
      <c r="HI574"/>
      <c r="HJ574"/>
      <c r="HK574"/>
      <c r="HL574"/>
      <c r="HM574"/>
      <c r="HN574"/>
      <c r="HO574"/>
      <c r="HP574"/>
      <c r="HQ574"/>
      <c r="HR574"/>
      <c r="HS574"/>
      <c r="HT574"/>
      <c r="HU574"/>
      <c r="HV574"/>
      <c r="HW574"/>
      <c r="HX574"/>
      <c r="HY574"/>
      <c r="HZ574"/>
      <c r="IA574"/>
      <c r="IB574"/>
      <c r="IC574"/>
      <c r="ID574"/>
      <c r="IE574"/>
      <c r="IF574"/>
      <c r="IG574"/>
      <c r="IH574"/>
      <c r="II574"/>
      <c r="IJ574"/>
      <c r="IK574"/>
      <c r="IL574"/>
      <c r="IM574"/>
      <c r="IN574"/>
      <c r="IO574"/>
      <c r="IP574"/>
      <c r="IQ574"/>
      <c r="IR574"/>
      <c r="IS574"/>
      <c r="IT574"/>
      <c r="IU574"/>
      <c r="IV574"/>
      <c r="IW574"/>
      <c r="IX574"/>
      <c r="IY574"/>
      <c r="IZ574"/>
      <c r="JA574"/>
      <c r="JB574"/>
      <c r="JC574"/>
      <c r="JD574"/>
      <c r="JE574"/>
      <c r="JF574"/>
      <c r="JG574"/>
      <c r="JH574"/>
      <c r="JI574"/>
      <c r="JJ574"/>
      <c r="JK574"/>
      <c r="JL574"/>
      <c r="JM574"/>
      <c r="JN574"/>
      <c r="JO574"/>
      <c r="JP574"/>
      <c r="JQ574"/>
      <c r="JR574"/>
      <c r="JS574"/>
      <c r="JT574"/>
      <c r="JU574"/>
      <c r="JV574"/>
      <c r="JW574"/>
      <c r="JX574"/>
      <c r="JY574"/>
      <c r="JZ574"/>
      <c r="KA574"/>
      <c r="KB574"/>
      <c r="KC574"/>
      <c r="KD574"/>
      <c r="KE574"/>
      <c r="KF574"/>
      <c r="KG574"/>
      <c r="KH574"/>
      <c r="KI574"/>
      <c r="KJ574"/>
      <c r="KK574"/>
      <c r="KL574"/>
      <c r="KM574"/>
      <c r="KN574"/>
      <c r="KO574"/>
      <c r="KP574"/>
      <c r="KQ574"/>
      <c r="KR574"/>
      <c r="KS574"/>
      <c r="KT574"/>
      <c r="KU574"/>
      <c r="KV574"/>
      <c r="KW574"/>
      <c r="KX574"/>
      <c r="KY574"/>
      <c r="KZ574"/>
      <c r="LA574"/>
      <c r="LB574"/>
      <c r="LC574"/>
      <c r="LD574"/>
      <c r="LE574"/>
      <c r="LF574"/>
      <c r="LG574"/>
      <c r="LH574"/>
      <c r="LI574"/>
      <c r="LJ574"/>
      <c r="LK574"/>
      <c r="LL574"/>
      <c r="LM574"/>
      <c r="LN574"/>
      <c r="LO574"/>
      <c r="LP574"/>
      <c r="LQ574"/>
      <c r="LR574"/>
      <c r="LS574"/>
      <c r="LT574"/>
      <c r="LU574"/>
      <c r="LV574"/>
      <c r="LW574"/>
      <c r="LX574"/>
      <c r="LY574"/>
      <c r="LZ574"/>
      <c r="MA574"/>
      <c r="MB574"/>
      <c r="MC574"/>
      <c r="MD574"/>
      <c r="ME574"/>
      <c r="MF574"/>
      <c r="MG574"/>
      <c r="MH574"/>
      <c r="MI574"/>
      <c r="MJ574"/>
      <c r="MK574"/>
      <c r="ML574"/>
      <c r="MM574"/>
      <c r="MN574"/>
      <c r="MO574"/>
      <c r="MP574"/>
      <c r="MQ574"/>
      <c r="MR574"/>
      <c r="MS574"/>
      <c r="MT574"/>
      <c r="MU574"/>
      <c r="MV574"/>
      <c r="MW574"/>
      <c r="MX574"/>
      <c r="MY574"/>
      <c r="MZ574"/>
      <c r="NA574"/>
      <c r="NB574"/>
      <c r="NC574"/>
      <c r="ND574"/>
      <c r="NE574"/>
      <c r="NF574"/>
      <c r="NG574"/>
      <c r="NH574"/>
      <c r="NI574"/>
      <c r="NJ574"/>
      <c r="NK574"/>
      <c r="NL574"/>
      <c r="NM574"/>
      <c r="NN574"/>
      <c r="NO574"/>
      <c r="NP574"/>
      <c r="NQ574"/>
      <c r="NR574"/>
      <c r="NS574"/>
      <c r="NT574"/>
      <c r="NU574"/>
      <c r="NV574"/>
      <c r="NW574"/>
      <c r="NX574"/>
      <c r="NY574"/>
      <c r="NZ574"/>
      <c r="OA574"/>
      <c r="OB574"/>
      <c r="OC574"/>
      <c r="OD574"/>
      <c r="OE574"/>
      <c r="OF574"/>
      <c r="OG574"/>
      <c r="OH574"/>
      <c r="OI574"/>
      <c r="OJ574"/>
      <c r="OK574"/>
      <c r="OL574"/>
      <c r="OM574"/>
      <c r="ON574"/>
      <c r="OO574"/>
      <c r="OP574"/>
      <c r="OQ574"/>
      <c r="OR574"/>
      <c r="OS574"/>
      <c r="OT574"/>
      <c r="OU574"/>
      <c r="OV574"/>
      <c r="OW574"/>
      <c r="OX574"/>
      <c r="OY574"/>
      <c r="OZ574"/>
      <c r="PA574"/>
      <c r="PB574"/>
      <c r="PC574"/>
      <c r="PD574"/>
      <c r="PE574"/>
      <c r="PF574"/>
      <c r="PG574"/>
      <c r="PH574"/>
      <c r="PI574"/>
      <c r="PJ574"/>
      <c r="PK574"/>
      <c r="PL574"/>
      <c r="PM574"/>
      <c r="PN574"/>
      <c r="PO574"/>
      <c r="PP574"/>
      <c r="PQ574"/>
      <c r="PR574"/>
      <c r="PS574"/>
      <c r="PT574"/>
      <c r="PU574"/>
      <c r="PV574"/>
      <c r="PW574"/>
      <c r="PX574"/>
      <c r="PY574"/>
      <c r="PZ574"/>
      <c r="QA574"/>
      <c r="QB574"/>
      <c r="QC574"/>
      <c r="QD574"/>
      <c r="QE574"/>
      <c r="QF574"/>
      <c r="QG574"/>
      <c r="QH574"/>
      <c r="QI574"/>
      <c r="QJ574"/>
      <c r="QK574"/>
      <c r="QL574"/>
      <c r="QM574"/>
      <c r="QN574"/>
      <c r="QO574"/>
      <c r="QP574"/>
      <c r="QQ574"/>
      <c r="QR574"/>
      <c r="QS574"/>
      <c r="QT574"/>
      <c r="QU574"/>
      <c r="QV574"/>
      <c r="QW574"/>
      <c r="QX574"/>
      <c r="QY574"/>
      <c r="QZ574"/>
      <c r="RA574"/>
      <c r="RB574"/>
      <c r="RC574"/>
      <c r="RD574"/>
      <c r="RE574"/>
      <c r="RF574"/>
      <c r="RG574"/>
      <c r="RH574"/>
      <c r="RI574"/>
      <c r="RJ574"/>
      <c r="RK574"/>
      <c r="RL574"/>
      <c r="RM574"/>
      <c r="RN574"/>
      <c r="RO574"/>
      <c r="RP574"/>
      <c r="RQ574"/>
      <c r="RR574"/>
      <c r="RS574"/>
      <c r="RT574"/>
      <c r="RU574"/>
      <c r="RV574"/>
      <c r="RW574"/>
      <c r="RX574"/>
      <c r="RY574"/>
      <c r="RZ574"/>
      <c r="SA574"/>
      <c r="SB574"/>
      <c r="SC574"/>
      <c r="SD574"/>
      <c r="SE574"/>
      <c r="SF574"/>
      <c r="SG574"/>
      <c r="SH574"/>
      <c r="SI574"/>
      <c r="SJ574"/>
      <c r="SK574"/>
      <c r="SL574"/>
      <c r="SM574"/>
      <c r="SN574"/>
      <c r="SO574"/>
      <c r="SP574"/>
    </row>
    <row r="575" spans="1:510" ht="16.5" customHeight="1" x14ac:dyDescent="0.2">
      <c r="A575" s="20">
        <v>1796</v>
      </c>
      <c r="B575" s="34" t="s">
        <v>70</v>
      </c>
      <c r="C575" s="34" t="s">
        <v>97</v>
      </c>
      <c r="D575" s="20" t="s">
        <v>51</v>
      </c>
      <c r="E575" s="20" t="s">
        <v>1345</v>
      </c>
      <c r="F575" s="22" t="s">
        <v>88</v>
      </c>
      <c r="G575" s="34" t="s">
        <v>42</v>
      </c>
      <c r="H575" s="20" t="s">
        <v>89</v>
      </c>
      <c r="I575" s="20" t="s">
        <v>27</v>
      </c>
      <c r="J575" s="35" t="s">
        <v>747</v>
      </c>
      <c r="K575" s="36"/>
      <c r="L575" s="36"/>
      <c r="M575" s="36"/>
      <c r="N575" s="36"/>
      <c r="O575" s="55">
        <v>15000000000</v>
      </c>
      <c r="P575" s="37"/>
      <c r="Q575" s="34">
        <v>1</v>
      </c>
      <c r="R575" s="38"/>
      <c r="S575" s="39"/>
      <c r="T575" s="37">
        <v>15000000000</v>
      </c>
      <c r="U575" s="27" t="s">
        <v>39</v>
      </c>
      <c r="V575" s="28" t="s">
        <v>40</v>
      </c>
      <c r="W575"/>
      <c r="X575"/>
      <c r="Y575"/>
      <c r="Z575"/>
      <c r="AA575"/>
      <c r="AB575"/>
      <c r="AC575"/>
      <c r="AD575"/>
      <c r="AE575"/>
      <c r="AF575"/>
      <c r="AG575"/>
      <c r="AH575"/>
      <c r="AI575"/>
      <c r="AJ575"/>
      <c r="AK575"/>
      <c r="AL575"/>
      <c r="AM575"/>
      <c r="AN575"/>
      <c r="AO575"/>
      <c r="AP575"/>
      <c r="AQ575"/>
      <c r="AR575"/>
      <c r="AS575"/>
      <c r="AT575"/>
      <c r="AU575"/>
      <c r="AV575"/>
      <c r="AW575"/>
      <c r="AX575"/>
      <c r="AY575"/>
      <c r="AZ575"/>
      <c r="BA575"/>
      <c r="BB575"/>
      <c r="BC575"/>
      <c r="BD575"/>
      <c r="BE575"/>
      <c r="BF575"/>
      <c r="BG575"/>
      <c r="BH575"/>
      <c r="BI575"/>
      <c r="BJ575"/>
      <c r="BK575"/>
      <c r="BL575"/>
      <c r="BM575"/>
      <c r="BN575"/>
      <c r="BO575"/>
      <c r="BP575"/>
      <c r="BQ575"/>
      <c r="BR575"/>
      <c r="BS575"/>
      <c r="BT575"/>
      <c r="BU575"/>
      <c r="BV575"/>
      <c r="BW575"/>
      <c r="BX575"/>
      <c r="BY575"/>
      <c r="BZ575"/>
      <c r="CA575"/>
      <c r="CB575"/>
      <c r="CC575"/>
      <c r="CD575"/>
      <c r="CE575"/>
      <c r="CF575"/>
      <c r="CG575"/>
      <c r="CH575"/>
      <c r="CI575"/>
      <c r="CJ575"/>
      <c r="CK575"/>
      <c r="CL575"/>
      <c r="CM575"/>
      <c r="CN575"/>
      <c r="CO575"/>
      <c r="CP575"/>
      <c r="CQ575"/>
      <c r="CR575"/>
      <c r="CS575"/>
      <c r="CT575"/>
      <c r="CU575"/>
      <c r="CV575"/>
      <c r="CW575"/>
      <c r="CX575"/>
      <c r="CY575"/>
      <c r="CZ575"/>
      <c r="DA575"/>
      <c r="DB575"/>
      <c r="DC575"/>
      <c r="DD575"/>
      <c r="DE575"/>
      <c r="DF575"/>
      <c r="DG575"/>
      <c r="DH575"/>
      <c r="DI575"/>
      <c r="DJ575"/>
      <c r="DK575"/>
      <c r="DL575"/>
      <c r="DM575"/>
      <c r="DN575"/>
      <c r="DO575"/>
      <c r="DP575"/>
      <c r="DQ575"/>
      <c r="DR575"/>
      <c r="DS575"/>
      <c r="DT575"/>
      <c r="DU575"/>
      <c r="DV575"/>
      <c r="DW575"/>
      <c r="DX575"/>
      <c r="DY575"/>
      <c r="DZ575"/>
      <c r="EA575"/>
      <c r="EB575"/>
      <c r="EC575"/>
      <c r="ED575"/>
      <c r="EE575"/>
      <c r="EF575"/>
      <c r="EG575"/>
      <c r="EH575"/>
      <c r="EI575"/>
      <c r="EJ575"/>
      <c r="EK575"/>
      <c r="EL575"/>
      <c r="EM575"/>
      <c r="EN575"/>
      <c r="EO575"/>
      <c r="EP575"/>
      <c r="EQ575"/>
      <c r="ER575"/>
      <c r="ES575"/>
      <c r="ET575"/>
      <c r="EU575"/>
      <c r="EV575"/>
      <c r="EW575"/>
      <c r="EX575"/>
      <c r="EY575"/>
      <c r="EZ575"/>
      <c r="FA575"/>
      <c r="FB575"/>
      <c r="FC575"/>
      <c r="FD575"/>
      <c r="FE575"/>
      <c r="FF575"/>
      <c r="FG575"/>
      <c r="FH575"/>
      <c r="FI575"/>
      <c r="FJ575"/>
      <c r="FK575"/>
      <c r="FL575"/>
      <c r="FM575"/>
      <c r="FN575"/>
      <c r="FO575"/>
      <c r="FP575"/>
      <c r="FQ575"/>
      <c r="FR575"/>
      <c r="FS575"/>
      <c r="FT575"/>
      <c r="FU575"/>
      <c r="FV575"/>
      <c r="FW575"/>
      <c r="FX575"/>
      <c r="FY575"/>
      <c r="FZ575"/>
      <c r="GA575"/>
      <c r="GB575"/>
      <c r="GC575"/>
      <c r="GD575"/>
      <c r="GE575"/>
      <c r="GF575"/>
      <c r="GG575"/>
      <c r="GH575"/>
      <c r="GI575"/>
      <c r="GJ575"/>
      <c r="GK575"/>
      <c r="GL575"/>
      <c r="GM575"/>
      <c r="GN575"/>
      <c r="GO575"/>
      <c r="GP575"/>
      <c r="GQ575"/>
      <c r="GR575"/>
      <c r="GS575"/>
      <c r="GT575"/>
      <c r="GU575"/>
      <c r="GV575"/>
      <c r="GW575"/>
      <c r="GX575"/>
      <c r="GY575"/>
      <c r="GZ575"/>
      <c r="HA575"/>
      <c r="HB575"/>
      <c r="HC575"/>
      <c r="HD575"/>
      <c r="HE575"/>
      <c r="HF575"/>
      <c r="HG575"/>
      <c r="HH575"/>
      <c r="HI575"/>
      <c r="HJ575"/>
      <c r="HK575"/>
      <c r="HL575"/>
      <c r="HM575"/>
      <c r="HN575"/>
      <c r="HO575"/>
      <c r="HP575"/>
      <c r="HQ575"/>
      <c r="HR575"/>
      <c r="HS575"/>
      <c r="HT575"/>
      <c r="HU575"/>
      <c r="HV575"/>
      <c r="HW575"/>
      <c r="HX575"/>
      <c r="HY575"/>
      <c r="HZ575"/>
      <c r="IA575"/>
      <c r="IB575"/>
      <c r="IC575"/>
      <c r="ID575"/>
      <c r="IE575"/>
      <c r="IF575"/>
      <c r="IG575"/>
      <c r="IH575"/>
      <c r="II575"/>
      <c r="IJ575"/>
      <c r="IK575"/>
      <c r="IL575"/>
      <c r="IM575"/>
      <c r="IN575"/>
      <c r="IO575"/>
      <c r="IP575"/>
      <c r="IQ575"/>
      <c r="IR575"/>
      <c r="IS575"/>
      <c r="IT575"/>
      <c r="IU575"/>
      <c r="IV575"/>
      <c r="IW575"/>
      <c r="IX575"/>
      <c r="IY575"/>
      <c r="IZ575"/>
      <c r="JA575"/>
      <c r="JB575"/>
      <c r="JC575"/>
      <c r="JD575"/>
      <c r="JE575"/>
      <c r="JF575"/>
      <c r="JG575"/>
      <c r="JH575"/>
      <c r="JI575"/>
      <c r="JJ575"/>
      <c r="JK575"/>
      <c r="JL575"/>
      <c r="JM575"/>
      <c r="JN575"/>
      <c r="JO575"/>
      <c r="JP575"/>
      <c r="JQ575"/>
      <c r="JR575"/>
      <c r="JS575"/>
      <c r="JT575"/>
      <c r="JU575"/>
      <c r="JV575"/>
      <c r="JW575"/>
      <c r="JX575"/>
      <c r="JY575"/>
      <c r="JZ575"/>
      <c r="KA575"/>
      <c r="KB575"/>
      <c r="KC575"/>
      <c r="KD575"/>
      <c r="KE575"/>
      <c r="KF575"/>
      <c r="KG575"/>
      <c r="KH575"/>
      <c r="KI575"/>
      <c r="KJ575"/>
      <c r="KK575"/>
      <c r="KL575"/>
      <c r="KM575"/>
      <c r="KN575"/>
      <c r="KO575"/>
      <c r="KP575"/>
      <c r="KQ575"/>
      <c r="KR575"/>
      <c r="KS575"/>
      <c r="KT575"/>
      <c r="KU575"/>
      <c r="KV575"/>
      <c r="KW575"/>
      <c r="KX575"/>
      <c r="KY575"/>
      <c r="KZ575"/>
      <c r="LA575"/>
      <c r="LB575"/>
      <c r="LC575"/>
      <c r="LD575"/>
      <c r="LE575"/>
      <c r="LF575"/>
      <c r="LG575"/>
      <c r="LH575"/>
      <c r="LI575"/>
      <c r="LJ575"/>
      <c r="LK575"/>
      <c r="LL575"/>
      <c r="LM575"/>
      <c r="LN575"/>
      <c r="LO575"/>
      <c r="LP575"/>
      <c r="LQ575"/>
      <c r="LR575"/>
      <c r="LS575"/>
      <c r="LT575"/>
      <c r="LU575"/>
      <c r="LV575"/>
      <c r="LW575"/>
      <c r="LX575"/>
      <c r="LY575"/>
      <c r="LZ575"/>
      <c r="MA575"/>
      <c r="MB575"/>
      <c r="MC575"/>
      <c r="MD575"/>
      <c r="ME575"/>
      <c r="MF575"/>
      <c r="MG575"/>
      <c r="MH575"/>
      <c r="MI575"/>
      <c r="MJ575"/>
      <c r="MK575"/>
      <c r="ML575"/>
      <c r="MM575"/>
      <c r="MN575"/>
      <c r="MO575"/>
      <c r="MP575"/>
      <c r="MQ575"/>
      <c r="MR575"/>
      <c r="MS575"/>
      <c r="MT575"/>
      <c r="MU575"/>
      <c r="MV575"/>
      <c r="MW575"/>
      <c r="MX575"/>
      <c r="MY575"/>
      <c r="MZ575"/>
      <c r="NA575"/>
      <c r="NB575"/>
      <c r="NC575"/>
      <c r="ND575"/>
      <c r="NE575"/>
      <c r="NF575"/>
      <c r="NG575"/>
      <c r="NH575"/>
      <c r="NI575"/>
      <c r="NJ575"/>
      <c r="NK575"/>
      <c r="NL575"/>
      <c r="NM575"/>
      <c r="NN575"/>
      <c r="NO575"/>
      <c r="NP575"/>
      <c r="NQ575"/>
      <c r="NR575"/>
      <c r="NS575"/>
      <c r="NT575"/>
      <c r="NU575"/>
      <c r="NV575"/>
      <c r="NW575"/>
      <c r="NX575"/>
      <c r="NY575"/>
      <c r="NZ575"/>
      <c r="OA575"/>
      <c r="OB575"/>
      <c r="OC575"/>
      <c r="OD575"/>
      <c r="OE575"/>
      <c r="OF575"/>
      <c r="OG575"/>
      <c r="OH575"/>
      <c r="OI575"/>
      <c r="OJ575"/>
      <c r="OK575"/>
      <c r="OL575"/>
      <c r="OM575"/>
      <c r="ON575"/>
      <c r="OO575"/>
      <c r="OP575"/>
      <c r="OQ575"/>
      <c r="OR575"/>
      <c r="OS575"/>
      <c r="OT575"/>
      <c r="OU575"/>
      <c r="OV575"/>
      <c r="OW575"/>
      <c r="OX575"/>
      <c r="OY575"/>
      <c r="OZ575"/>
      <c r="PA575"/>
      <c r="PB575"/>
      <c r="PC575"/>
      <c r="PD575"/>
      <c r="PE575"/>
      <c r="PF575"/>
      <c r="PG575"/>
      <c r="PH575"/>
      <c r="PI575"/>
      <c r="PJ575"/>
      <c r="PK575"/>
      <c r="PL575"/>
      <c r="PM575"/>
      <c r="PN575"/>
      <c r="PO575"/>
      <c r="PP575"/>
      <c r="PQ575"/>
      <c r="PR575"/>
      <c r="PS575"/>
      <c r="PT575"/>
      <c r="PU575"/>
      <c r="PV575"/>
      <c r="PW575"/>
      <c r="PX575"/>
      <c r="PY575"/>
      <c r="PZ575"/>
      <c r="QA575"/>
      <c r="QB575"/>
      <c r="QC575"/>
      <c r="QD575"/>
      <c r="QE575"/>
      <c r="QF575"/>
      <c r="QG575"/>
      <c r="QH575"/>
      <c r="QI575"/>
      <c r="QJ575"/>
      <c r="QK575"/>
      <c r="QL575"/>
      <c r="QM575"/>
      <c r="QN575"/>
      <c r="QO575"/>
      <c r="QP575"/>
      <c r="QQ575"/>
      <c r="QR575"/>
      <c r="QS575"/>
      <c r="QT575"/>
      <c r="QU575"/>
      <c r="QV575"/>
      <c r="QW575"/>
      <c r="QX575"/>
      <c r="QY575"/>
      <c r="QZ575"/>
      <c r="RA575"/>
      <c r="RB575"/>
      <c r="RC575"/>
      <c r="RD575"/>
      <c r="RE575"/>
      <c r="RF575"/>
      <c r="RG575"/>
      <c r="RH575"/>
      <c r="RI575"/>
      <c r="RJ575"/>
      <c r="RK575"/>
      <c r="RL575"/>
      <c r="RM575"/>
      <c r="RN575"/>
      <c r="RO575"/>
      <c r="RP575"/>
      <c r="RQ575"/>
      <c r="RR575"/>
      <c r="RS575"/>
      <c r="RT575"/>
      <c r="RU575"/>
      <c r="RV575"/>
      <c r="RW575"/>
      <c r="RX575"/>
      <c r="RY575"/>
      <c r="RZ575"/>
      <c r="SA575"/>
      <c r="SB575"/>
      <c r="SC575"/>
      <c r="SD575"/>
      <c r="SE575"/>
      <c r="SF575"/>
      <c r="SG575"/>
      <c r="SH575"/>
      <c r="SI575"/>
      <c r="SJ575"/>
      <c r="SK575"/>
      <c r="SL575"/>
      <c r="SM575"/>
      <c r="SN575"/>
      <c r="SO575"/>
      <c r="SP575"/>
    </row>
    <row r="576" spans="1:510" ht="16.5" customHeight="1" x14ac:dyDescent="0.2">
      <c r="A576" s="20">
        <v>1797</v>
      </c>
      <c r="B576" s="34" t="s">
        <v>70</v>
      </c>
      <c r="C576" s="34" t="s">
        <v>434</v>
      </c>
      <c r="D576" s="20" t="s">
        <v>51</v>
      </c>
      <c r="E576" s="20" t="s">
        <v>1345</v>
      </c>
      <c r="F576" s="22" t="s">
        <v>88</v>
      </c>
      <c r="G576" s="34" t="s">
        <v>37</v>
      </c>
      <c r="H576" s="20" t="s">
        <v>89</v>
      </c>
      <c r="I576" s="20" t="s">
        <v>27</v>
      </c>
      <c r="J576" s="56" t="s">
        <v>748</v>
      </c>
      <c r="K576" s="36"/>
      <c r="L576" s="36"/>
      <c r="M576" s="36"/>
      <c r="N576" s="36"/>
      <c r="O576" s="55">
        <v>417546659</v>
      </c>
      <c r="P576" s="37"/>
      <c r="Q576" s="34">
        <v>1</v>
      </c>
      <c r="R576" s="38"/>
      <c r="S576" s="39" t="s">
        <v>83</v>
      </c>
      <c r="T576" s="37">
        <v>417546659</v>
      </c>
      <c r="U576" s="27" t="s">
        <v>39</v>
      </c>
      <c r="V576" s="28" t="s">
        <v>40</v>
      </c>
      <c r="W576"/>
      <c r="X576"/>
      <c r="Y576"/>
      <c r="Z576"/>
      <c r="AA576"/>
      <c r="AB576"/>
      <c r="AC576"/>
      <c r="AD576"/>
      <c r="AE576"/>
      <c r="AF576"/>
      <c r="AG576"/>
      <c r="AH576"/>
      <c r="AI576"/>
      <c r="AJ576"/>
      <c r="AK576"/>
      <c r="AL576"/>
      <c r="AM576"/>
      <c r="AN576"/>
      <c r="AO576"/>
      <c r="AP576"/>
      <c r="AQ576"/>
      <c r="AR576"/>
      <c r="AS576"/>
      <c r="AT576"/>
      <c r="AU576"/>
      <c r="AV576"/>
      <c r="AW576"/>
      <c r="AX576"/>
      <c r="AY576"/>
      <c r="AZ576"/>
      <c r="BA576"/>
      <c r="BB576"/>
      <c r="BC576"/>
      <c r="BD576"/>
      <c r="BE576"/>
      <c r="BF576"/>
      <c r="BG576"/>
      <c r="BH576"/>
      <c r="BI576"/>
      <c r="BJ576"/>
      <c r="BK576"/>
      <c r="BL576"/>
      <c r="BM576"/>
      <c r="BN576"/>
      <c r="BO576"/>
      <c r="BP576"/>
      <c r="BQ576"/>
      <c r="BR576"/>
      <c r="BS576"/>
      <c r="BT576"/>
      <c r="BU576"/>
      <c r="BV576"/>
      <c r="BW576"/>
      <c r="BX576"/>
      <c r="BY576"/>
      <c r="BZ576"/>
      <c r="CA576"/>
      <c r="CB576"/>
      <c r="CC576"/>
      <c r="CD576"/>
      <c r="CE576"/>
      <c r="CF576"/>
      <c r="CG576"/>
      <c r="CH576"/>
      <c r="CI576"/>
      <c r="CJ576"/>
      <c r="CK576"/>
      <c r="CL576"/>
      <c r="CM576"/>
      <c r="CN576"/>
      <c r="CO576"/>
      <c r="CP576"/>
      <c r="CQ576"/>
      <c r="CR576"/>
      <c r="CS576"/>
      <c r="CT576"/>
      <c r="CU576"/>
      <c r="CV576"/>
      <c r="CW576"/>
      <c r="CX576"/>
      <c r="CY576"/>
      <c r="CZ576"/>
      <c r="DA576"/>
      <c r="DB576"/>
      <c r="DC576"/>
      <c r="DD576"/>
      <c r="DE576"/>
      <c r="DF576"/>
      <c r="DG576"/>
      <c r="DH576"/>
      <c r="DI576"/>
      <c r="DJ576"/>
      <c r="DK576"/>
      <c r="DL576"/>
      <c r="DM576"/>
      <c r="DN576"/>
      <c r="DO576"/>
      <c r="DP576"/>
      <c r="DQ576"/>
      <c r="DR576"/>
      <c r="DS576"/>
      <c r="DT576"/>
      <c r="DU576"/>
      <c r="DV576"/>
      <c r="DW576"/>
      <c r="DX576"/>
      <c r="DY576"/>
      <c r="DZ576"/>
      <c r="EA576"/>
      <c r="EB576"/>
      <c r="EC576"/>
      <c r="ED576"/>
      <c r="EE576"/>
      <c r="EF576"/>
      <c r="EG576"/>
      <c r="EH576"/>
      <c r="EI576"/>
      <c r="EJ576"/>
      <c r="EK576"/>
      <c r="EL576"/>
      <c r="EM576"/>
      <c r="EN576"/>
      <c r="EO576"/>
      <c r="EP576"/>
      <c r="EQ576"/>
      <c r="ER576"/>
      <c r="ES576"/>
      <c r="ET576"/>
      <c r="EU576"/>
      <c r="EV576"/>
      <c r="EW576"/>
      <c r="EX576"/>
      <c r="EY576"/>
      <c r="EZ576"/>
      <c r="FA576"/>
      <c r="FB576"/>
      <c r="FC576"/>
      <c r="FD576"/>
      <c r="FE576"/>
      <c r="FF576"/>
      <c r="FG576"/>
      <c r="FH576"/>
      <c r="FI576"/>
      <c r="FJ576"/>
      <c r="FK576"/>
      <c r="FL576"/>
      <c r="FM576"/>
      <c r="FN576"/>
      <c r="FO576"/>
      <c r="FP576"/>
      <c r="FQ576"/>
      <c r="FR576"/>
      <c r="FS576"/>
      <c r="FT576"/>
      <c r="FU576"/>
      <c r="FV576"/>
      <c r="FW576"/>
      <c r="FX576"/>
      <c r="FY576"/>
      <c r="FZ576"/>
      <c r="GA576"/>
      <c r="GB576"/>
      <c r="GC576"/>
      <c r="GD576"/>
      <c r="GE576"/>
      <c r="GF576"/>
      <c r="GG576"/>
      <c r="GH576"/>
      <c r="GI576"/>
      <c r="GJ576"/>
      <c r="GK576"/>
      <c r="GL576"/>
      <c r="GM576"/>
      <c r="GN576"/>
      <c r="GO576"/>
      <c r="GP576"/>
      <c r="GQ576"/>
      <c r="GR576"/>
      <c r="GS576"/>
      <c r="GT576"/>
      <c r="GU576"/>
      <c r="GV576"/>
      <c r="GW576"/>
      <c r="GX576"/>
      <c r="GY576"/>
      <c r="GZ576"/>
      <c r="HA576"/>
      <c r="HB576"/>
      <c r="HC576"/>
      <c r="HD576"/>
      <c r="HE576"/>
      <c r="HF576"/>
      <c r="HG576"/>
      <c r="HH576"/>
      <c r="HI576"/>
      <c r="HJ576"/>
      <c r="HK576"/>
      <c r="HL576"/>
      <c r="HM576"/>
      <c r="HN576"/>
      <c r="HO576"/>
      <c r="HP576"/>
      <c r="HQ576"/>
      <c r="HR576"/>
      <c r="HS576"/>
      <c r="HT576"/>
      <c r="HU576"/>
      <c r="HV576"/>
      <c r="HW576"/>
      <c r="HX576"/>
      <c r="HY576"/>
      <c r="HZ576"/>
      <c r="IA576"/>
      <c r="IB576"/>
      <c r="IC576"/>
      <c r="ID576"/>
      <c r="IE576"/>
      <c r="IF576"/>
      <c r="IG576"/>
      <c r="IH576"/>
      <c r="II576"/>
      <c r="IJ576"/>
      <c r="IK576"/>
      <c r="IL576"/>
      <c r="IM576"/>
      <c r="IN576"/>
      <c r="IO576"/>
      <c r="IP576"/>
      <c r="IQ576"/>
      <c r="IR576"/>
      <c r="IS576"/>
      <c r="IT576"/>
      <c r="IU576"/>
      <c r="IV576"/>
      <c r="IW576"/>
      <c r="IX576"/>
      <c r="IY576"/>
      <c r="IZ576"/>
      <c r="JA576"/>
      <c r="JB576"/>
      <c r="JC576"/>
      <c r="JD576"/>
      <c r="JE576"/>
      <c r="JF576"/>
      <c r="JG576"/>
      <c r="JH576"/>
      <c r="JI576"/>
      <c r="JJ576"/>
      <c r="JK576"/>
      <c r="JL576"/>
      <c r="JM576"/>
      <c r="JN576"/>
      <c r="JO576"/>
      <c r="JP576"/>
      <c r="JQ576"/>
      <c r="JR576"/>
      <c r="JS576"/>
      <c r="JT576"/>
      <c r="JU576"/>
      <c r="JV576"/>
      <c r="JW576"/>
      <c r="JX576"/>
      <c r="JY576"/>
      <c r="JZ576"/>
      <c r="KA576"/>
      <c r="KB576"/>
      <c r="KC576"/>
      <c r="KD576"/>
      <c r="KE576"/>
      <c r="KF576"/>
      <c r="KG576"/>
      <c r="KH576"/>
      <c r="KI576"/>
      <c r="KJ576"/>
      <c r="KK576"/>
      <c r="KL576"/>
      <c r="KM576"/>
      <c r="KN576"/>
      <c r="KO576"/>
      <c r="KP576"/>
      <c r="KQ576"/>
      <c r="KR576"/>
      <c r="KS576"/>
      <c r="KT576"/>
      <c r="KU576"/>
      <c r="KV576"/>
      <c r="KW576"/>
      <c r="KX576"/>
      <c r="KY576"/>
      <c r="KZ576"/>
      <c r="LA576"/>
      <c r="LB576"/>
      <c r="LC576"/>
      <c r="LD576"/>
      <c r="LE576"/>
      <c r="LF576"/>
      <c r="LG576"/>
      <c r="LH576"/>
      <c r="LI576"/>
      <c r="LJ576"/>
      <c r="LK576"/>
      <c r="LL576"/>
      <c r="LM576"/>
      <c r="LN576"/>
      <c r="LO576"/>
      <c r="LP576"/>
      <c r="LQ576"/>
      <c r="LR576"/>
      <c r="LS576"/>
      <c r="LT576"/>
      <c r="LU576"/>
      <c r="LV576"/>
      <c r="LW576"/>
      <c r="LX576"/>
      <c r="LY576"/>
      <c r="LZ576"/>
      <c r="MA576"/>
      <c r="MB576"/>
      <c r="MC576"/>
      <c r="MD576"/>
      <c r="ME576"/>
      <c r="MF576"/>
      <c r="MG576"/>
      <c r="MH576"/>
      <c r="MI576"/>
      <c r="MJ576"/>
      <c r="MK576"/>
      <c r="ML576"/>
      <c r="MM576"/>
      <c r="MN576"/>
      <c r="MO576"/>
      <c r="MP576"/>
      <c r="MQ576"/>
      <c r="MR576"/>
      <c r="MS576"/>
      <c r="MT576"/>
      <c r="MU576"/>
      <c r="MV576"/>
      <c r="MW576"/>
      <c r="MX576"/>
      <c r="MY576"/>
      <c r="MZ576"/>
      <c r="NA576"/>
      <c r="NB576"/>
      <c r="NC576"/>
      <c r="ND576"/>
      <c r="NE576"/>
      <c r="NF576"/>
      <c r="NG576"/>
      <c r="NH576"/>
      <c r="NI576"/>
      <c r="NJ576"/>
      <c r="NK576"/>
      <c r="NL576"/>
      <c r="NM576"/>
      <c r="NN576"/>
      <c r="NO576"/>
      <c r="NP576"/>
      <c r="NQ576"/>
      <c r="NR576"/>
      <c r="NS576"/>
      <c r="NT576"/>
      <c r="NU576"/>
      <c r="NV576"/>
      <c r="NW576"/>
      <c r="NX576"/>
      <c r="NY576"/>
      <c r="NZ576"/>
      <c r="OA576"/>
      <c r="OB576"/>
      <c r="OC576"/>
      <c r="OD576"/>
      <c r="OE576"/>
      <c r="OF576"/>
      <c r="OG576"/>
      <c r="OH576"/>
      <c r="OI576"/>
      <c r="OJ576"/>
      <c r="OK576"/>
      <c r="OL576"/>
      <c r="OM576"/>
      <c r="ON576"/>
      <c r="OO576"/>
      <c r="OP576"/>
      <c r="OQ576"/>
      <c r="OR576"/>
      <c r="OS576"/>
      <c r="OT576"/>
      <c r="OU576"/>
      <c r="OV576"/>
      <c r="OW576"/>
      <c r="OX576"/>
      <c r="OY576"/>
      <c r="OZ576"/>
      <c r="PA576"/>
      <c r="PB576"/>
      <c r="PC576"/>
      <c r="PD576"/>
      <c r="PE576"/>
      <c r="PF576"/>
      <c r="PG576"/>
      <c r="PH576"/>
      <c r="PI576"/>
      <c r="PJ576"/>
      <c r="PK576"/>
      <c r="PL576"/>
      <c r="PM576"/>
      <c r="PN576"/>
      <c r="PO576"/>
      <c r="PP576"/>
      <c r="PQ576"/>
      <c r="PR576"/>
      <c r="PS576"/>
      <c r="PT576"/>
      <c r="PU576"/>
      <c r="PV576"/>
      <c r="PW576"/>
      <c r="PX576"/>
      <c r="PY576"/>
      <c r="PZ576"/>
      <c r="QA576"/>
      <c r="QB576"/>
      <c r="QC576"/>
      <c r="QD576"/>
      <c r="QE576"/>
      <c r="QF576"/>
      <c r="QG576"/>
      <c r="QH576"/>
      <c r="QI576"/>
      <c r="QJ576"/>
      <c r="QK576"/>
      <c r="QL576"/>
      <c r="QM576"/>
      <c r="QN576"/>
      <c r="QO576"/>
      <c r="QP576"/>
      <c r="QQ576"/>
      <c r="QR576"/>
      <c r="QS576"/>
      <c r="QT576"/>
      <c r="QU576"/>
      <c r="QV576"/>
      <c r="QW576"/>
      <c r="QX576"/>
      <c r="QY576"/>
      <c r="QZ576"/>
      <c r="RA576"/>
      <c r="RB576"/>
      <c r="RC576"/>
      <c r="RD576"/>
      <c r="RE576"/>
      <c r="RF576"/>
      <c r="RG576"/>
      <c r="RH576"/>
      <c r="RI576"/>
      <c r="RJ576"/>
      <c r="RK576"/>
      <c r="RL576"/>
      <c r="RM576"/>
      <c r="RN576"/>
      <c r="RO576"/>
      <c r="RP576"/>
      <c r="RQ576"/>
      <c r="RR576"/>
      <c r="RS576"/>
      <c r="RT576"/>
      <c r="RU576"/>
      <c r="RV576"/>
      <c r="RW576"/>
      <c r="RX576"/>
      <c r="RY576"/>
      <c r="RZ576"/>
      <c r="SA576"/>
      <c r="SB576"/>
      <c r="SC576"/>
      <c r="SD576"/>
      <c r="SE576"/>
      <c r="SF576"/>
      <c r="SG576"/>
      <c r="SH576"/>
      <c r="SI576"/>
      <c r="SJ576"/>
      <c r="SK576"/>
      <c r="SL576"/>
      <c r="SM576"/>
      <c r="SN576"/>
      <c r="SO576"/>
      <c r="SP576"/>
    </row>
    <row r="577" spans="1:510" ht="16.5" customHeight="1" x14ac:dyDescent="0.2">
      <c r="A577" s="20">
        <v>1798</v>
      </c>
      <c r="B577" s="34" t="s">
        <v>70</v>
      </c>
      <c r="C577" s="34" t="s">
        <v>434</v>
      </c>
      <c r="D577" s="20" t="s">
        <v>51</v>
      </c>
      <c r="E577" s="20" t="s">
        <v>1345</v>
      </c>
      <c r="F577" s="22" t="s">
        <v>88</v>
      </c>
      <c r="G577" s="34" t="s">
        <v>42</v>
      </c>
      <c r="H577" s="20" t="s">
        <v>89</v>
      </c>
      <c r="I577" s="20" t="s">
        <v>27</v>
      </c>
      <c r="J577" s="56" t="s">
        <v>749</v>
      </c>
      <c r="K577" s="36"/>
      <c r="L577" s="36"/>
      <c r="M577" s="36"/>
      <c r="N577" s="36"/>
      <c r="O577" s="55">
        <v>1464968890</v>
      </c>
      <c r="P577" s="37"/>
      <c r="Q577" s="34">
        <v>1</v>
      </c>
      <c r="R577" s="38"/>
      <c r="S577" s="39" t="s">
        <v>83</v>
      </c>
      <c r="T577" s="37">
        <v>1464968890</v>
      </c>
      <c r="U577" s="27" t="s">
        <v>39</v>
      </c>
      <c r="V577" s="28" t="s">
        <v>40</v>
      </c>
      <c r="W577"/>
      <c r="X577"/>
      <c r="Y577"/>
      <c r="Z577"/>
      <c r="AA577"/>
      <c r="AB577"/>
      <c r="AC577"/>
      <c r="AD577"/>
      <c r="AE577"/>
      <c r="AF577"/>
      <c r="AG577"/>
      <c r="AH577"/>
      <c r="AI577"/>
      <c r="AJ577"/>
      <c r="AK577"/>
      <c r="AL577"/>
      <c r="AM577"/>
      <c r="AN577"/>
      <c r="AO577"/>
      <c r="AP577"/>
      <c r="AQ577"/>
      <c r="AR577"/>
      <c r="AS577"/>
      <c r="AT577"/>
      <c r="AU577"/>
      <c r="AV577"/>
      <c r="AW577"/>
      <c r="AX577"/>
      <c r="AY577"/>
      <c r="AZ577"/>
      <c r="BA577"/>
      <c r="BB577"/>
      <c r="BC577"/>
      <c r="BD577"/>
      <c r="BE577"/>
      <c r="BF577"/>
      <c r="BG577"/>
      <c r="BH577"/>
      <c r="BI577"/>
      <c r="BJ577"/>
      <c r="BK577"/>
      <c r="BL577"/>
      <c r="BM577"/>
      <c r="BN577"/>
      <c r="BO577"/>
      <c r="BP577"/>
      <c r="BQ577"/>
      <c r="BR577"/>
      <c r="BS577"/>
      <c r="BT577"/>
      <c r="BU577"/>
      <c r="BV577"/>
      <c r="BW577"/>
      <c r="BX577"/>
      <c r="BY577"/>
      <c r="BZ577"/>
      <c r="CA577"/>
      <c r="CB577"/>
      <c r="CC577"/>
      <c r="CD577"/>
      <c r="CE577"/>
      <c r="CF577"/>
      <c r="CG577"/>
      <c r="CH577"/>
      <c r="CI577"/>
      <c r="CJ577"/>
      <c r="CK577"/>
      <c r="CL577"/>
      <c r="CM577"/>
      <c r="CN577"/>
      <c r="CO577"/>
      <c r="CP577"/>
      <c r="CQ577"/>
      <c r="CR577"/>
      <c r="CS577"/>
      <c r="CT577"/>
      <c r="CU577"/>
      <c r="CV577"/>
      <c r="CW577"/>
      <c r="CX577"/>
      <c r="CY577"/>
      <c r="CZ577"/>
      <c r="DA577"/>
      <c r="DB577"/>
      <c r="DC577"/>
      <c r="DD577"/>
      <c r="DE577"/>
      <c r="DF577"/>
      <c r="DG577"/>
      <c r="DH577"/>
      <c r="DI577"/>
      <c r="DJ577"/>
      <c r="DK577"/>
      <c r="DL577"/>
      <c r="DM577"/>
      <c r="DN577"/>
      <c r="DO577"/>
      <c r="DP577"/>
      <c r="DQ577"/>
      <c r="DR577"/>
      <c r="DS577"/>
      <c r="DT577"/>
      <c r="DU577"/>
      <c r="DV577"/>
      <c r="DW577"/>
      <c r="DX577"/>
      <c r="DY577"/>
      <c r="DZ577"/>
      <c r="EA577"/>
      <c r="EB577"/>
      <c r="EC577"/>
      <c r="ED577"/>
      <c r="EE577"/>
      <c r="EF577"/>
      <c r="EG577"/>
      <c r="EH577"/>
      <c r="EI577"/>
      <c r="EJ577"/>
      <c r="EK577"/>
      <c r="EL577"/>
      <c r="EM577"/>
      <c r="EN577"/>
      <c r="EO577"/>
      <c r="EP577"/>
      <c r="EQ577"/>
      <c r="ER577"/>
      <c r="ES577"/>
      <c r="ET577"/>
      <c r="EU577"/>
      <c r="EV577"/>
      <c r="EW577"/>
      <c r="EX577"/>
      <c r="EY577"/>
      <c r="EZ577"/>
      <c r="FA577"/>
      <c r="FB577"/>
      <c r="FC577"/>
      <c r="FD577"/>
      <c r="FE577"/>
      <c r="FF577"/>
      <c r="FG577"/>
      <c r="FH577"/>
      <c r="FI577"/>
      <c r="FJ577"/>
      <c r="FK577"/>
      <c r="FL577"/>
      <c r="FM577"/>
      <c r="FN577"/>
      <c r="FO577"/>
      <c r="FP577"/>
      <c r="FQ577"/>
      <c r="FR577"/>
      <c r="FS577"/>
      <c r="FT577"/>
      <c r="FU577"/>
      <c r="FV577"/>
      <c r="FW577"/>
      <c r="FX577"/>
      <c r="FY577"/>
      <c r="FZ577"/>
      <c r="GA577"/>
      <c r="GB577"/>
      <c r="GC577"/>
      <c r="GD577"/>
      <c r="GE577"/>
      <c r="GF577"/>
      <c r="GG577"/>
      <c r="GH577"/>
      <c r="GI577"/>
      <c r="GJ577"/>
      <c r="GK577"/>
      <c r="GL577"/>
      <c r="GM577"/>
      <c r="GN577"/>
      <c r="GO577"/>
      <c r="GP577"/>
      <c r="GQ577"/>
      <c r="GR577"/>
      <c r="GS577"/>
      <c r="GT577"/>
      <c r="GU577"/>
      <c r="GV577"/>
      <c r="GW577"/>
      <c r="GX577"/>
      <c r="GY577"/>
      <c r="GZ577"/>
      <c r="HA577"/>
      <c r="HB577"/>
      <c r="HC577"/>
      <c r="HD577"/>
      <c r="HE577"/>
      <c r="HF577"/>
      <c r="HG577"/>
      <c r="HH577"/>
      <c r="HI577"/>
      <c r="HJ577"/>
      <c r="HK577"/>
      <c r="HL577"/>
      <c r="HM577"/>
      <c r="HN577"/>
      <c r="HO577"/>
      <c r="HP577"/>
      <c r="HQ577"/>
      <c r="HR577"/>
      <c r="HS577"/>
      <c r="HT577"/>
      <c r="HU577"/>
      <c r="HV577"/>
      <c r="HW577"/>
      <c r="HX577"/>
      <c r="HY577"/>
      <c r="HZ577"/>
      <c r="IA577"/>
      <c r="IB577"/>
      <c r="IC577"/>
      <c r="ID577"/>
      <c r="IE577"/>
      <c r="IF577"/>
      <c r="IG577"/>
      <c r="IH577"/>
      <c r="II577"/>
      <c r="IJ577"/>
      <c r="IK577"/>
      <c r="IL577"/>
      <c r="IM577"/>
      <c r="IN577"/>
      <c r="IO577"/>
      <c r="IP577"/>
      <c r="IQ577"/>
      <c r="IR577"/>
      <c r="IS577"/>
      <c r="IT577"/>
      <c r="IU577"/>
      <c r="IV577"/>
      <c r="IW577"/>
      <c r="IX577"/>
      <c r="IY577"/>
      <c r="IZ577"/>
      <c r="JA577"/>
      <c r="JB577"/>
      <c r="JC577"/>
      <c r="JD577"/>
      <c r="JE577"/>
      <c r="JF577"/>
      <c r="JG577"/>
      <c r="JH577"/>
      <c r="JI577"/>
      <c r="JJ577"/>
      <c r="JK577"/>
      <c r="JL577"/>
      <c r="JM577"/>
      <c r="JN577"/>
      <c r="JO577"/>
      <c r="JP577"/>
      <c r="JQ577"/>
      <c r="JR577"/>
      <c r="JS577"/>
      <c r="JT577"/>
      <c r="JU577"/>
      <c r="JV577"/>
      <c r="JW577"/>
      <c r="JX577"/>
      <c r="JY577"/>
      <c r="JZ577"/>
      <c r="KA577"/>
      <c r="KB577"/>
      <c r="KC577"/>
      <c r="KD577"/>
      <c r="KE577"/>
      <c r="KF577"/>
      <c r="KG577"/>
      <c r="KH577"/>
      <c r="KI577"/>
      <c r="KJ577"/>
      <c r="KK577"/>
      <c r="KL577"/>
      <c r="KM577"/>
      <c r="KN577"/>
      <c r="KO577"/>
      <c r="KP577"/>
      <c r="KQ577"/>
      <c r="KR577"/>
      <c r="KS577"/>
      <c r="KT577"/>
      <c r="KU577"/>
      <c r="KV577"/>
      <c r="KW577"/>
      <c r="KX577"/>
      <c r="KY577"/>
      <c r="KZ577"/>
      <c r="LA577"/>
      <c r="LB577"/>
      <c r="LC577"/>
      <c r="LD577"/>
      <c r="LE577"/>
      <c r="LF577"/>
      <c r="LG577"/>
      <c r="LH577"/>
      <c r="LI577"/>
      <c r="LJ577"/>
      <c r="LK577"/>
      <c r="LL577"/>
      <c r="LM577"/>
      <c r="LN577"/>
      <c r="LO577"/>
      <c r="LP577"/>
      <c r="LQ577"/>
      <c r="LR577"/>
      <c r="LS577"/>
      <c r="LT577"/>
      <c r="LU577"/>
      <c r="LV577"/>
      <c r="LW577"/>
      <c r="LX577"/>
      <c r="LY577"/>
      <c r="LZ577"/>
      <c r="MA577"/>
      <c r="MB577"/>
      <c r="MC577"/>
      <c r="MD577"/>
      <c r="ME577"/>
      <c r="MF577"/>
      <c r="MG577"/>
      <c r="MH577"/>
      <c r="MI577"/>
      <c r="MJ577"/>
      <c r="MK577"/>
      <c r="ML577"/>
      <c r="MM577"/>
      <c r="MN577"/>
      <c r="MO577"/>
      <c r="MP577"/>
      <c r="MQ577"/>
      <c r="MR577"/>
      <c r="MS577"/>
      <c r="MT577"/>
      <c r="MU577"/>
      <c r="MV577"/>
      <c r="MW577"/>
      <c r="MX577"/>
      <c r="MY577"/>
      <c r="MZ577"/>
      <c r="NA577"/>
      <c r="NB577"/>
      <c r="NC577"/>
      <c r="ND577"/>
      <c r="NE577"/>
      <c r="NF577"/>
      <c r="NG577"/>
      <c r="NH577"/>
      <c r="NI577"/>
      <c r="NJ577"/>
      <c r="NK577"/>
      <c r="NL577"/>
      <c r="NM577"/>
      <c r="NN577"/>
      <c r="NO577"/>
      <c r="NP577"/>
      <c r="NQ577"/>
      <c r="NR577"/>
      <c r="NS577"/>
      <c r="NT577"/>
      <c r="NU577"/>
      <c r="NV577"/>
      <c r="NW577"/>
      <c r="NX577"/>
      <c r="NY577"/>
      <c r="NZ577"/>
      <c r="OA577"/>
      <c r="OB577"/>
      <c r="OC577"/>
      <c r="OD577"/>
      <c r="OE577"/>
      <c r="OF577"/>
      <c r="OG577"/>
      <c r="OH577"/>
      <c r="OI577"/>
      <c r="OJ577"/>
      <c r="OK577"/>
      <c r="OL577"/>
      <c r="OM577"/>
      <c r="ON577"/>
      <c r="OO577"/>
      <c r="OP577"/>
      <c r="OQ577"/>
      <c r="OR577"/>
      <c r="OS577"/>
      <c r="OT577"/>
      <c r="OU577"/>
      <c r="OV577"/>
      <c r="OW577"/>
      <c r="OX577"/>
      <c r="OY577"/>
      <c r="OZ577"/>
      <c r="PA577"/>
      <c r="PB577"/>
      <c r="PC577"/>
      <c r="PD577"/>
      <c r="PE577"/>
      <c r="PF577"/>
      <c r="PG577"/>
      <c r="PH577"/>
      <c r="PI577"/>
      <c r="PJ577"/>
      <c r="PK577"/>
      <c r="PL577"/>
      <c r="PM577"/>
      <c r="PN577"/>
      <c r="PO577"/>
      <c r="PP577"/>
      <c r="PQ577"/>
      <c r="PR577"/>
      <c r="PS577"/>
      <c r="PT577"/>
      <c r="PU577"/>
      <c r="PV577"/>
      <c r="PW577"/>
      <c r="PX577"/>
      <c r="PY577"/>
      <c r="PZ577"/>
      <c r="QA577"/>
      <c r="QB577"/>
      <c r="QC577"/>
      <c r="QD577"/>
      <c r="QE577"/>
      <c r="QF577"/>
      <c r="QG577"/>
      <c r="QH577"/>
      <c r="QI577"/>
      <c r="QJ577"/>
      <c r="QK577"/>
      <c r="QL577"/>
      <c r="QM577"/>
      <c r="QN577"/>
      <c r="QO577"/>
      <c r="QP577"/>
      <c r="QQ577"/>
      <c r="QR577"/>
      <c r="QS577"/>
      <c r="QT577"/>
      <c r="QU577"/>
      <c r="QV577"/>
      <c r="QW577"/>
      <c r="QX577"/>
      <c r="QY577"/>
      <c r="QZ577"/>
      <c r="RA577"/>
      <c r="RB577"/>
      <c r="RC577"/>
      <c r="RD577"/>
      <c r="RE577"/>
      <c r="RF577"/>
      <c r="RG577"/>
      <c r="RH577"/>
      <c r="RI577"/>
      <c r="RJ577"/>
      <c r="RK577"/>
      <c r="RL577"/>
      <c r="RM577"/>
      <c r="RN577"/>
      <c r="RO577"/>
      <c r="RP577"/>
      <c r="RQ577"/>
      <c r="RR577"/>
      <c r="RS577"/>
      <c r="RT577"/>
      <c r="RU577"/>
      <c r="RV577"/>
      <c r="RW577"/>
      <c r="RX577"/>
      <c r="RY577"/>
      <c r="RZ577"/>
      <c r="SA577"/>
      <c r="SB577"/>
      <c r="SC577"/>
      <c r="SD577"/>
      <c r="SE577"/>
      <c r="SF577"/>
      <c r="SG577"/>
      <c r="SH577"/>
      <c r="SI577"/>
      <c r="SJ577"/>
      <c r="SK577"/>
      <c r="SL577"/>
      <c r="SM577"/>
      <c r="SN577"/>
      <c r="SO577"/>
      <c r="SP577"/>
    </row>
    <row r="578" spans="1:510" ht="16.5" customHeight="1" x14ac:dyDescent="0.2">
      <c r="A578" s="20">
        <v>1799</v>
      </c>
      <c r="B578" s="34" t="s">
        <v>70</v>
      </c>
      <c r="C578" s="34" t="s">
        <v>434</v>
      </c>
      <c r="D578" s="20" t="s">
        <v>51</v>
      </c>
      <c r="E578" s="20" t="s">
        <v>1345</v>
      </c>
      <c r="F578" s="22" t="s">
        <v>88</v>
      </c>
      <c r="G578" s="34" t="s">
        <v>520</v>
      </c>
      <c r="H578" s="20" t="s">
        <v>89</v>
      </c>
      <c r="I578" s="20" t="s">
        <v>27</v>
      </c>
      <c r="J578" s="59" t="s">
        <v>750</v>
      </c>
      <c r="K578" s="36"/>
      <c r="L578" s="36"/>
      <c r="M578" s="36"/>
      <c r="N578" s="36"/>
      <c r="O578" s="60">
        <v>208543766</v>
      </c>
      <c r="P578" s="37"/>
      <c r="Q578" s="34">
        <v>1</v>
      </c>
      <c r="R578" s="38"/>
      <c r="S578" s="39" t="s">
        <v>83</v>
      </c>
      <c r="T578" s="37">
        <v>208543766</v>
      </c>
      <c r="U578" s="27" t="s">
        <v>39</v>
      </c>
      <c r="V578" s="28" t="s">
        <v>40</v>
      </c>
      <c r="W578"/>
      <c r="X578"/>
      <c r="Y578"/>
      <c r="Z578"/>
      <c r="AA578"/>
      <c r="AB578"/>
      <c r="AC578"/>
      <c r="AD578"/>
      <c r="AE578"/>
      <c r="AF578"/>
      <c r="AG578"/>
      <c r="AH578"/>
      <c r="AI578"/>
      <c r="AJ578"/>
      <c r="AK578"/>
      <c r="AL578"/>
      <c r="AM578"/>
      <c r="AN578"/>
      <c r="AO578"/>
      <c r="AP578"/>
      <c r="AQ578"/>
      <c r="AR578"/>
      <c r="AS578"/>
      <c r="AT578"/>
      <c r="AU578"/>
      <c r="AV578"/>
      <c r="AW578"/>
      <c r="AX578"/>
      <c r="AY578"/>
      <c r="AZ578"/>
      <c r="BA578"/>
      <c r="BB578"/>
      <c r="BC578"/>
      <c r="BD578"/>
      <c r="BE578"/>
      <c r="BF578"/>
      <c r="BG578"/>
      <c r="BH578"/>
      <c r="BI578"/>
      <c r="BJ578"/>
      <c r="BK578"/>
      <c r="BL578"/>
      <c r="BM578"/>
      <c r="BN578"/>
      <c r="BO578"/>
      <c r="BP578"/>
      <c r="BQ578"/>
      <c r="BR578"/>
      <c r="BS578"/>
      <c r="BT578"/>
      <c r="BU578"/>
      <c r="BV578"/>
      <c r="BW578"/>
      <c r="BX578"/>
      <c r="BY578"/>
      <c r="BZ578"/>
      <c r="CA578"/>
      <c r="CB578"/>
      <c r="CC578"/>
      <c r="CD578"/>
      <c r="CE578"/>
      <c r="CF578"/>
      <c r="CG578"/>
      <c r="CH578"/>
      <c r="CI578"/>
      <c r="CJ578"/>
      <c r="CK578"/>
      <c r="CL578"/>
      <c r="CM578"/>
      <c r="CN578"/>
      <c r="CO578"/>
      <c r="CP578"/>
      <c r="CQ578"/>
      <c r="CR578"/>
      <c r="CS578"/>
      <c r="CT578"/>
      <c r="CU578"/>
      <c r="CV578"/>
      <c r="CW578"/>
      <c r="CX578"/>
      <c r="CY578"/>
      <c r="CZ578"/>
      <c r="DA578"/>
      <c r="DB578"/>
      <c r="DC578"/>
      <c r="DD578"/>
      <c r="DE578"/>
      <c r="DF578"/>
      <c r="DG578"/>
      <c r="DH578"/>
      <c r="DI578"/>
      <c r="DJ578"/>
      <c r="DK578"/>
      <c r="DL578"/>
      <c r="DM578"/>
      <c r="DN578"/>
      <c r="DO578"/>
      <c r="DP578"/>
      <c r="DQ578"/>
      <c r="DR578"/>
      <c r="DS578"/>
      <c r="DT578"/>
      <c r="DU578"/>
      <c r="DV578"/>
      <c r="DW578"/>
      <c r="DX578"/>
      <c r="DY578"/>
      <c r="DZ578"/>
      <c r="EA578"/>
      <c r="EB578"/>
      <c r="EC578"/>
      <c r="ED578"/>
      <c r="EE578"/>
      <c r="EF578"/>
      <c r="EG578"/>
      <c r="EH578"/>
      <c r="EI578"/>
      <c r="EJ578"/>
      <c r="EK578"/>
      <c r="EL578"/>
      <c r="EM578"/>
      <c r="EN578"/>
      <c r="EO578"/>
      <c r="EP578"/>
      <c r="EQ578"/>
      <c r="ER578"/>
      <c r="ES578"/>
      <c r="ET578"/>
      <c r="EU578"/>
      <c r="EV578"/>
      <c r="EW578"/>
      <c r="EX578"/>
      <c r="EY578"/>
      <c r="EZ578"/>
      <c r="FA578"/>
      <c r="FB578"/>
      <c r="FC578"/>
      <c r="FD578"/>
      <c r="FE578"/>
      <c r="FF578"/>
      <c r="FG578"/>
      <c r="FH578"/>
      <c r="FI578"/>
      <c r="FJ578"/>
      <c r="FK578"/>
      <c r="FL578"/>
      <c r="FM578"/>
      <c r="FN578"/>
      <c r="FO578"/>
      <c r="FP578"/>
      <c r="FQ578"/>
      <c r="FR578"/>
      <c r="FS578"/>
      <c r="FT578"/>
      <c r="FU578"/>
      <c r="FV578"/>
      <c r="FW578"/>
      <c r="FX578"/>
      <c r="FY578"/>
      <c r="FZ578"/>
      <c r="GA578"/>
      <c r="GB578"/>
      <c r="GC578"/>
      <c r="GD578"/>
      <c r="GE578"/>
      <c r="GF578"/>
      <c r="GG578"/>
      <c r="GH578"/>
      <c r="GI578"/>
      <c r="GJ578"/>
      <c r="GK578"/>
      <c r="GL578"/>
      <c r="GM578"/>
      <c r="GN578"/>
      <c r="GO578"/>
      <c r="GP578"/>
      <c r="GQ578"/>
      <c r="GR578"/>
      <c r="GS578"/>
      <c r="GT578"/>
      <c r="GU578"/>
      <c r="GV578"/>
      <c r="GW578"/>
      <c r="GX578"/>
      <c r="GY578"/>
      <c r="GZ578"/>
      <c r="HA578"/>
      <c r="HB578"/>
      <c r="HC578"/>
      <c r="HD578"/>
      <c r="HE578"/>
      <c r="HF578"/>
      <c r="HG578"/>
      <c r="HH578"/>
      <c r="HI578"/>
      <c r="HJ578"/>
      <c r="HK578"/>
      <c r="HL578"/>
      <c r="HM578"/>
      <c r="HN578"/>
      <c r="HO578"/>
      <c r="HP578"/>
      <c r="HQ578"/>
      <c r="HR578"/>
      <c r="HS578"/>
      <c r="HT578"/>
      <c r="HU578"/>
      <c r="HV578"/>
      <c r="HW578"/>
      <c r="HX578"/>
      <c r="HY578"/>
      <c r="HZ578"/>
      <c r="IA578"/>
      <c r="IB578"/>
      <c r="IC578"/>
      <c r="ID578"/>
      <c r="IE578"/>
      <c r="IF578"/>
      <c r="IG578"/>
      <c r="IH578"/>
      <c r="II578"/>
      <c r="IJ578"/>
      <c r="IK578"/>
      <c r="IL578"/>
      <c r="IM578"/>
      <c r="IN578"/>
      <c r="IO578"/>
      <c r="IP578"/>
      <c r="IQ578"/>
      <c r="IR578"/>
      <c r="IS578"/>
      <c r="IT578"/>
      <c r="IU578"/>
      <c r="IV578"/>
      <c r="IW578"/>
      <c r="IX578"/>
      <c r="IY578"/>
      <c r="IZ578"/>
      <c r="JA578"/>
      <c r="JB578"/>
      <c r="JC578"/>
      <c r="JD578"/>
      <c r="JE578"/>
      <c r="JF578"/>
      <c r="JG578"/>
      <c r="JH578"/>
      <c r="JI578"/>
      <c r="JJ578"/>
      <c r="JK578"/>
      <c r="JL578"/>
      <c r="JM578"/>
      <c r="JN578"/>
      <c r="JO578"/>
      <c r="JP578"/>
      <c r="JQ578"/>
      <c r="JR578"/>
      <c r="JS578"/>
      <c r="JT578"/>
      <c r="JU578"/>
      <c r="JV578"/>
      <c r="JW578"/>
      <c r="JX578"/>
      <c r="JY578"/>
      <c r="JZ578"/>
      <c r="KA578"/>
      <c r="KB578"/>
      <c r="KC578"/>
      <c r="KD578"/>
      <c r="KE578"/>
      <c r="KF578"/>
      <c r="KG578"/>
      <c r="KH578"/>
      <c r="KI578"/>
      <c r="KJ578"/>
      <c r="KK578"/>
      <c r="KL578"/>
      <c r="KM578"/>
      <c r="KN578"/>
      <c r="KO578"/>
      <c r="KP578"/>
      <c r="KQ578"/>
      <c r="KR578"/>
      <c r="KS578"/>
      <c r="KT578"/>
      <c r="KU578"/>
      <c r="KV578"/>
      <c r="KW578"/>
      <c r="KX578"/>
      <c r="KY578"/>
      <c r="KZ578"/>
      <c r="LA578"/>
      <c r="LB578"/>
      <c r="LC578"/>
      <c r="LD578"/>
      <c r="LE578"/>
      <c r="LF578"/>
      <c r="LG578"/>
      <c r="LH578"/>
      <c r="LI578"/>
      <c r="LJ578"/>
      <c r="LK578"/>
      <c r="LL578"/>
      <c r="LM578"/>
      <c r="LN578"/>
      <c r="LO578"/>
      <c r="LP578"/>
      <c r="LQ578"/>
      <c r="LR578"/>
      <c r="LS578"/>
      <c r="LT578"/>
      <c r="LU578"/>
      <c r="LV578"/>
      <c r="LW578"/>
      <c r="LX578"/>
      <c r="LY578"/>
      <c r="LZ578"/>
      <c r="MA578"/>
      <c r="MB578"/>
      <c r="MC578"/>
      <c r="MD578"/>
      <c r="ME578"/>
      <c r="MF578"/>
      <c r="MG578"/>
      <c r="MH578"/>
      <c r="MI578"/>
      <c r="MJ578"/>
      <c r="MK578"/>
      <c r="ML578"/>
      <c r="MM578"/>
      <c r="MN578"/>
      <c r="MO578"/>
      <c r="MP578"/>
      <c r="MQ578"/>
      <c r="MR578"/>
      <c r="MS578"/>
      <c r="MT578"/>
      <c r="MU578"/>
      <c r="MV578"/>
      <c r="MW578"/>
      <c r="MX578"/>
      <c r="MY578"/>
      <c r="MZ578"/>
      <c r="NA578"/>
      <c r="NB578"/>
      <c r="NC578"/>
      <c r="ND578"/>
      <c r="NE578"/>
      <c r="NF578"/>
      <c r="NG578"/>
      <c r="NH578"/>
      <c r="NI578"/>
      <c r="NJ578"/>
      <c r="NK578"/>
      <c r="NL578"/>
      <c r="NM578"/>
      <c r="NN578"/>
      <c r="NO578"/>
      <c r="NP578"/>
      <c r="NQ578"/>
      <c r="NR578"/>
      <c r="NS578"/>
      <c r="NT578"/>
      <c r="NU578"/>
      <c r="NV578"/>
      <c r="NW578"/>
      <c r="NX578"/>
      <c r="NY578"/>
      <c r="NZ578"/>
      <c r="OA578"/>
      <c r="OB578"/>
      <c r="OC578"/>
      <c r="OD578"/>
      <c r="OE578"/>
      <c r="OF578"/>
      <c r="OG578"/>
      <c r="OH578"/>
      <c r="OI578"/>
      <c r="OJ578"/>
      <c r="OK578"/>
      <c r="OL578"/>
      <c r="OM578"/>
      <c r="ON578"/>
      <c r="OO578"/>
      <c r="OP578"/>
      <c r="OQ578"/>
      <c r="OR578"/>
      <c r="OS578"/>
      <c r="OT578"/>
      <c r="OU578"/>
      <c r="OV578"/>
      <c r="OW578"/>
      <c r="OX578"/>
      <c r="OY578"/>
      <c r="OZ578"/>
      <c r="PA578"/>
      <c r="PB578"/>
      <c r="PC578"/>
      <c r="PD578"/>
      <c r="PE578"/>
      <c r="PF578"/>
      <c r="PG578"/>
      <c r="PH578"/>
      <c r="PI578"/>
      <c r="PJ578"/>
      <c r="PK578"/>
      <c r="PL578"/>
      <c r="PM578"/>
      <c r="PN578"/>
      <c r="PO578"/>
      <c r="PP578"/>
      <c r="PQ578"/>
      <c r="PR578"/>
      <c r="PS578"/>
      <c r="PT578"/>
      <c r="PU578"/>
      <c r="PV578"/>
      <c r="PW578"/>
      <c r="PX578"/>
      <c r="PY578"/>
      <c r="PZ578"/>
      <c r="QA578"/>
      <c r="QB578"/>
      <c r="QC578"/>
      <c r="QD578"/>
      <c r="QE578"/>
      <c r="QF578"/>
      <c r="QG578"/>
      <c r="QH578"/>
      <c r="QI578"/>
      <c r="QJ578"/>
      <c r="QK578"/>
      <c r="QL578"/>
      <c r="QM578"/>
      <c r="QN578"/>
      <c r="QO578"/>
      <c r="QP578"/>
      <c r="QQ578"/>
      <c r="QR578"/>
      <c r="QS578"/>
      <c r="QT578"/>
      <c r="QU578"/>
      <c r="QV578"/>
      <c r="QW578"/>
      <c r="QX578"/>
      <c r="QY578"/>
      <c r="QZ578"/>
      <c r="RA578"/>
      <c r="RB578"/>
      <c r="RC578"/>
      <c r="RD578"/>
      <c r="RE578"/>
      <c r="RF578"/>
      <c r="RG578"/>
      <c r="RH578"/>
      <c r="RI578"/>
      <c r="RJ578"/>
      <c r="RK578"/>
      <c r="RL578"/>
      <c r="RM578"/>
      <c r="RN578"/>
      <c r="RO578"/>
      <c r="RP578"/>
      <c r="RQ578"/>
      <c r="RR578"/>
      <c r="RS578"/>
      <c r="RT578"/>
      <c r="RU578"/>
      <c r="RV578"/>
      <c r="RW578"/>
      <c r="RX578"/>
      <c r="RY578"/>
      <c r="RZ578"/>
      <c r="SA578"/>
      <c r="SB578"/>
      <c r="SC578"/>
      <c r="SD578"/>
      <c r="SE578"/>
      <c r="SF578"/>
      <c r="SG578"/>
      <c r="SH578"/>
      <c r="SI578"/>
      <c r="SJ578"/>
      <c r="SK578"/>
      <c r="SL578"/>
      <c r="SM578"/>
      <c r="SN578"/>
      <c r="SO578"/>
      <c r="SP578"/>
    </row>
    <row r="579" spans="1:510" ht="16.5" customHeight="1" x14ac:dyDescent="0.2">
      <c r="A579" s="20">
        <v>1800</v>
      </c>
      <c r="B579" s="34" t="s">
        <v>70</v>
      </c>
      <c r="C579" s="34" t="s">
        <v>434</v>
      </c>
      <c r="D579" s="20" t="s">
        <v>51</v>
      </c>
      <c r="E579" s="20" t="s">
        <v>1345</v>
      </c>
      <c r="F579" s="22" t="s">
        <v>88</v>
      </c>
      <c r="G579" s="34" t="s">
        <v>37</v>
      </c>
      <c r="H579" s="20" t="s">
        <v>89</v>
      </c>
      <c r="I579" s="20" t="s">
        <v>27</v>
      </c>
      <c r="J579" s="59" t="s">
        <v>751</v>
      </c>
      <c r="K579" s="36"/>
      <c r="L579" s="36"/>
      <c r="M579" s="36"/>
      <c r="N579" s="36"/>
      <c r="O579" s="60">
        <v>161914468</v>
      </c>
      <c r="P579" s="37"/>
      <c r="Q579" s="34">
        <v>1</v>
      </c>
      <c r="R579" s="38"/>
      <c r="S579" s="39" t="s">
        <v>83</v>
      </c>
      <c r="T579" s="37">
        <v>161914468</v>
      </c>
      <c r="U579" s="27" t="s">
        <v>39</v>
      </c>
      <c r="V579" s="28" t="s">
        <v>40</v>
      </c>
      <c r="W579"/>
      <c r="X579"/>
      <c r="Y579"/>
      <c r="Z579"/>
      <c r="AA579"/>
      <c r="AB579"/>
      <c r="AC579"/>
      <c r="AD579"/>
      <c r="AE579"/>
      <c r="AF579"/>
      <c r="AG579"/>
      <c r="AH579"/>
      <c r="AI579"/>
      <c r="AJ579"/>
      <c r="AK579"/>
      <c r="AL579"/>
      <c r="AM579"/>
      <c r="AN579"/>
      <c r="AO579"/>
      <c r="AP579"/>
      <c r="AQ579"/>
      <c r="AR579"/>
      <c r="AS579"/>
      <c r="AT579"/>
      <c r="AU579"/>
      <c r="AV579"/>
      <c r="AW579"/>
      <c r="AX579"/>
      <c r="AY579"/>
      <c r="AZ579"/>
      <c r="BA579"/>
      <c r="BB579"/>
      <c r="BC579"/>
      <c r="BD579"/>
      <c r="BE579"/>
      <c r="BF579"/>
      <c r="BG579"/>
      <c r="BH579"/>
      <c r="BI579"/>
      <c r="BJ579"/>
      <c r="BK579"/>
      <c r="BL579"/>
      <c r="BM579"/>
      <c r="BN579"/>
      <c r="BO579"/>
      <c r="BP579"/>
      <c r="BQ579"/>
      <c r="BR579"/>
      <c r="BS579"/>
      <c r="BT579"/>
      <c r="BU579"/>
      <c r="BV579"/>
      <c r="BW579"/>
      <c r="BX579"/>
      <c r="BY579"/>
      <c r="BZ579"/>
      <c r="CA579"/>
      <c r="CB579"/>
      <c r="CC579"/>
      <c r="CD579"/>
      <c r="CE579"/>
      <c r="CF579"/>
      <c r="CG579"/>
      <c r="CH579"/>
      <c r="CI579"/>
      <c r="CJ579"/>
      <c r="CK579"/>
      <c r="CL579"/>
      <c r="CM579"/>
      <c r="CN579"/>
      <c r="CO579"/>
      <c r="CP579"/>
      <c r="CQ579"/>
      <c r="CR579"/>
      <c r="CS579"/>
      <c r="CT579"/>
      <c r="CU579"/>
      <c r="CV579"/>
      <c r="CW579"/>
      <c r="CX579"/>
      <c r="CY579"/>
      <c r="CZ579"/>
      <c r="DA579"/>
      <c r="DB579"/>
      <c r="DC579"/>
      <c r="DD579"/>
      <c r="DE579"/>
      <c r="DF579"/>
      <c r="DG579"/>
      <c r="DH579"/>
      <c r="DI579"/>
      <c r="DJ579"/>
      <c r="DK579"/>
      <c r="DL579"/>
      <c r="DM579"/>
      <c r="DN579"/>
      <c r="DO579"/>
      <c r="DP579"/>
      <c r="DQ579"/>
      <c r="DR579"/>
      <c r="DS579"/>
      <c r="DT579"/>
      <c r="DU579"/>
      <c r="DV579"/>
      <c r="DW579"/>
      <c r="DX579"/>
      <c r="DY579"/>
      <c r="DZ579"/>
      <c r="EA579"/>
      <c r="EB579"/>
      <c r="EC579"/>
      <c r="ED579"/>
      <c r="EE579"/>
      <c r="EF579"/>
      <c r="EG579"/>
      <c r="EH579"/>
      <c r="EI579"/>
      <c r="EJ579"/>
      <c r="EK579"/>
      <c r="EL579"/>
      <c r="EM579"/>
      <c r="EN579"/>
      <c r="EO579"/>
      <c r="EP579"/>
      <c r="EQ579"/>
      <c r="ER579"/>
      <c r="ES579"/>
      <c r="ET579"/>
      <c r="EU579"/>
      <c r="EV579"/>
      <c r="EW579"/>
      <c r="EX579"/>
      <c r="EY579"/>
      <c r="EZ579"/>
      <c r="FA579"/>
      <c r="FB579"/>
      <c r="FC579"/>
      <c r="FD579"/>
      <c r="FE579"/>
      <c r="FF579"/>
      <c r="FG579"/>
      <c r="FH579"/>
      <c r="FI579"/>
      <c r="FJ579"/>
      <c r="FK579"/>
      <c r="FL579"/>
      <c r="FM579"/>
      <c r="FN579"/>
      <c r="FO579"/>
      <c r="FP579"/>
      <c r="FQ579"/>
      <c r="FR579"/>
      <c r="FS579"/>
      <c r="FT579"/>
      <c r="FU579"/>
      <c r="FV579"/>
      <c r="FW579"/>
      <c r="FX579"/>
      <c r="FY579"/>
      <c r="FZ579"/>
      <c r="GA579"/>
      <c r="GB579"/>
      <c r="GC579"/>
      <c r="GD579"/>
      <c r="GE579"/>
      <c r="GF579"/>
      <c r="GG579"/>
      <c r="GH579"/>
      <c r="GI579"/>
      <c r="GJ579"/>
      <c r="GK579"/>
      <c r="GL579"/>
      <c r="GM579"/>
      <c r="GN579"/>
      <c r="GO579"/>
      <c r="GP579"/>
      <c r="GQ579"/>
      <c r="GR579"/>
      <c r="GS579"/>
      <c r="GT579"/>
      <c r="GU579"/>
      <c r="GV579"/>
      <c r="GW579"/>
      <c r="GX579"/>
      <c r="GY579"/>
      <c r="GZ579"/>
      <c r="HA579"/>
      <c r="HB579"/>
      <c r="HC579"/>
      <c r="HD579"/>
      <c r="HE579"/>
      <c r="HF579"/>
      <c r="HG579"/>
      <c r="HH579"/>
      <c r="HI579"/>
      <c r="HJ579"/>
      <c r="HK579"/>
      <c r="HL579"/>
      <c r="HM579"/>
      <c r="HN579"/>
      <c r="HO579"/>
      <c r="HP579"/>
      <c r="HQ579"/>
      <c r="HR579"/>
      <c r="HS579"/>
      <c r="HT579"/>
      <c r="HU579"/>
      <c r="HV579"/>
      <c r="HW579"/>
      <c r="HX579"/>
      <c r="HY579"/>
      <c r="HZ579"/>
      <c r="IA579"/>
      <c r="IB579"/>
      <c r="IC579"/>
      <c r="ID579"/>
      <c r="IE579"/>
      <c r="IF579"/>
      <c r="IG579"/>
      <c r="IH579"/>
      <c r="II579"/>
      <c r="IJ579"/>
      <c r="IK579"/>
      <c r="IL579"/>
      <c r="IM579"/>
      <c r="IN579"/>
      <c r="IO579"/>
      <c r="IP579"/>
      <c r="IQ579"/>
      <c r="IR579"/>
      <c r="IS579"/>
      <c r="IT579"/>
      <c r="IU579"/>
      <c r="IV579"/>
      <c r="IW579"/>
      <c r="IX579"/>
      <c r="IY579"/>
      <c r="IZ579"/>
      <c r="JA579"/>
      <c r="JB579"/>
      <c r="JC579"/>
      <c r="JD579"/>
      <c r="JE579"/>
      <c r="JF579"/>
      <c r="JG579"/>
      <c r="JH579"/>
      <c r="JI579"/>
      <c r="JJ579"/>
      <c r="JK579"/>
      <c r="JL579"/>
      <c r="JM579"/>
      <c r="JN579"/>
      <c r="JO579"/>
      <c r="JP579"/>
      <c r="JQ579"/>
      <c r="JR579"/>
      <c r="JS579"/>
      <c r="JT579"/>
      <c r="JU579"/>
      <c r="JV579"/>
      <c r="JW579"/>
      <c r="JX579"/>
      <c r="JY579"/>
      <c r="JZ579"/>
      <c r="KA579"/>
      <c r="KB579"/>
      <c r="KC579"/>
      <c r="KD579"/>
      <c r="KE579"/>
      <c r="KF579"/>
      <c r="KG579"/>
      <c r="KH579"/>
      <c r="KI579"/>
      <c r="KJ579"/>
      <c r="KK579"/>
      <c r="KL579"/>
      <c r="KM579"/>
      <c r="KN579"/>
      <c r="KO579"/>
      <c r="KP579"/>
      <c r="KQ579"/>
      <c r="KR579"/>
      <c r="KS579"/>
      <c r="KT579"/>
      <c r="KU579"/>
      <c r="KV579"/>
      <c r="KW579"/>
      <c r="KX579"/>
      <c r="KY579"/>
      <c r="KZ579"/>
      <c r="LA579"/>
      <c r="LB579"/>
      <c r="LC579"/>
      <c r="LD579"/>
      <c r="LE579"/>
      <c r="LF579"/>
      <c r="LG579"/>
      <c r="LH579"/>
      <c r="LI579"/>
      <c r="LJ579"/>
      <c r="LK579"/>
      <c r="LL579"/>
      <c r="LM579"/>
      <c r="LN579"/>
      <c r="LO579"/>
      <c r="LP579"/>
      <c r="LQ579"/>
      <c r="LR579"/>
      <c r="LS579"/>
      <c r="LT579"/>
      <c r="LU579"/>
      <c r="LV579"/>
      <c r="LW579"/>
      <c r="LX579"/>
      <c r="LY579"/>
      <c r="LZ579"/>
      <c r="MA579"/>
      <c r="MB579"/>
      <c r="MC579"/>
      <c r="MD579"/>
      <c r="ME579"/>
      <c r="MF579"/>
      <c r="MG579"/>
      <c r="MH579"/>
      <c r="MI579"/>
      <c r="MJ579"/>
      <c r="MK579"/>
      <c r="ML579"/>
      <c r="MM579"/>
      <c r="MN579"/>
      <c r="MO579"/>
      <c r="MP579"/>
      <c r="MQ579"/>
      <c r="MR579"/>
      <c r="MS579"/>
      <c r="MT579"/>
      <c r="MU579"/>
      <c r="MV579"/>
      <c r="MW579"/>
      <c r="MX579"/>
      <c r="MY579"/>
      <c r="MZ579"/>
      <c r="NA579"/>
      <c r="NB579"/>
      <c r="NC579"/>
      <c r="ND579"/>
      <c r="NE579"/>
      <c r="NF579"/>
      <c r="NG579"/>
      <c r="NH579"/>
      <c r="NI579"/>
      <c r="NJ579"/>
      <c r="NK579"/>
      <c r="NL579"/>
      <c r="NM579"/>
      <c r="NN579"/>
      <c r="NO579"/>
      <c r="NP579"/>
      <c r="NQ579"/>
      <c r="NR579"/>
      <c r="NS579"/>
      <c r="NT579"/>
      <c r="NU579"/>
      <c r="NV579"/>
      <c r="NW579"/>
      <c r="NX579"/>
      <c r="NY579"/>
      <c r="NZ579"/>
      <c r="OA579"/>
      <c r="OB579"/>
      <c r="OC579"/>
      <c r="OD579"/>
      <c r="OE579"/>
      <c r="OF579"/>
      <c r="OG579"/>
      <c r="OH579"/>
      <c r="OI579"/>
      <c r="OJ579"/>
      <c r="OK579"/>
      <c r="OL579"/>
      <c r="OM579"/>
      <c r="ON579"/>
      <c r="OO579"/>
      <c r="OP579"/>
      <c r="OQ579"/>
      <c r="OR579"/>
      <c r="OS579"/>
      <c r="OT579"/>
      <c r="OU579"/>
      <c r="OV579"/>
      <c r="OW579"/>
      <c r="OX579"/>
      <c r="OY579"/>
      <c r="OZ579"/>
      <c r="PA579"/>
      <c r="PB579"/>
      <c r="PC579"/>
      <c r="PD579"/>
      <c r="PE579"/>
      <c r="PF579"/>
      <c r="PG579"/>
      <c r="PH579"/>
      <c r="PI579"/>
      <c r="PJ579"/>
      <c r="PK579"/>
      <c r="PL579"/>
      <c r="PM579"/>
      <c r="PN579"/>
      <c r="PO579"/>
      <c r="PP579"/>
      <c r="PQ579"/>
      <c r="PR579"/>
      <c r="PS579"/>
      <c r="PT579"/>
      <c r="PU579"/>
      <c r="PV579"/>
      <c r="PW579"/>
      <c r="PX579"/>
      <c r="PY579"/>
      <c r="PZ579"/>
      <c r="QA579"/>
      <c r="QB579"/>
      <c r="QC579"/>
      <c r="QD579"/>
      <c r="QE579"/>
      <c r="QF579"/>
      <c r="QG579"/>
      <c r="QH579"/>
      <c r="QI579"/>
      <c r="QJ579"/>
      <c r="QK579"/>
      <c r="QL579"/>
      <c r="QM579"/>
      <c r="QN579"/>
      <c r="QO579"/>
      <c r="QP579"/>
      <c r="QQ579"/>
      <c r="QR579"/>
      <c r="QS579"/>
      <c r="QT579"/>
      <c r="QU579"/>
      <c r="QV579"/>
      <c r="QW579"/>
      <c r="QX579"/>
      <c r="QY579"/>
      <c r="QZ579"/>
      <c r="RA579"/>
      <c r="RB579"/>
      <c r="RC579"/>
      <c r="RD579"/>
      <c r="RE579"/>
      <c r="RF579"/>
      <c r="RG579"/>
      <c r="RH579"/>
      <c r="RI579"/>
      <c r="RJ579"/>
      <c r="RK579"/>
      <c r="RL579"/>
      <c r="RM579"/>
      <c r="RN579"/>
      <c r="RO579"/>
      <c r="RP579"/>
      <c r="RQ579"/>
      <c r="RR579"/>
      <c r="RS579"/>
      <c r="RT579"/>
      <c r="RU579"/>
      <c r="RV579"/>
      <c r="RW579"/>
      <c r="RX579"/>
      <c r="RY579"/>
      <c r="RZ579"/>
      <c r="SA579"/>
      <c r="SB579"/>
      <c r="SC579"/>
      <c r="SD579"/>
      <c r="SE579"/>
      <c r="SF579"/>
      <c r="SG579"/>
      <c r="SH579"/>
      <c r="SI579"/>
      <c r="SJ579"/>
      <c r="SK579"/>
      <c r="SL579"/>
      <c r="SM579"/>
      <c r="SN579"/>
      <c r="SO579"/>
      <c r="SP579"/>
    </row>
    <row r="580" spans="1:510" ht="16.5" customHeight="1" x14ac:dyDescent="0.2">
      <c r="A580" s="20">
        <v>1801</v>
      </c>
      <c r="B580" s="34" t="s">
        <v>70</v>
      </c>
      <c r="C580" s="34" t="s">
        <v>434</v>
      </c>
      <c r="D580" s="20" t="s">
        <v>51</v>
      </c>
      <c r="E580" s="20" t="s">
        <v>1345</v>
      </c>
      <c r="F580" s="22" t="s">
        <v>88</v>
      </c>
      <c r="G580" s="34" t="s">
        <v>37</v>
      </c>
      <c r="H580" s="20" t="s">
        <v>89</v>
      </c>
      <c r="I580" s="20" t="s">
        <v>27</v>
      </c>
      <c r="J580" s="56" t="s">
        <v>752</v>
      </c>
      <c r="K580" s="36"/>
      <c r="L580" s="36"/>
      <c r="M580" s="36"/>
      <c r="N580" s="36"/>
      <c r="O580" s="61">
        <v>2706902461</v>
      </c>
      <c r="P580" s="37"/>
      <c r="Q580" s="34">
        <v>1</v>
      </c>
      <c r="R580" s="38"/>
      <c r="S580" s="39" t="s">
        <v>83</v>
      </c>
      <c r="T580" s="37">
        <v>2706902461</v>
      </c>
      <c r="U580" s="27" t="s">
        <v>39</v>
      </c>
      <c r="V580" s="28" t="s">
        <v>40</v>
      </c>
      <c r="W580"/>
      <c r="X580"/>
      <c r="Y580"/>
      <c r="Z580"/>
      <c r="AA580"/>
      <c r="AB580"/>
      <c r="AC580"/>
      <c r="AD580"/>
      <c r="AE580"/>
      <c r="AF580"/>
      <c r="AG580"/>
      <c r="AH580"/>
      <c r="AI580"/>
      <c r="AJ580"/>
      <c r="AK580"/>
      <c r="AL580"/>
      <c r="AM580"/>
      <c r="AN580"/>
      <c r="AO580"/>
      <c r="AP580"/>
      <c r="AQ580"/>
      <c r="AR580"/>
      <c r="AS580"/>
      <c r="AT580"/>
      <c r="AU580"/>
      <c r="AV580"/>
      <c r="AW580"/>
      <c r="AX580"/>
      <c r="AY580"/>
      <c r="AZ580"/>
      <c r="BA580"/>
      <c r="BB580"/>
      <c r="BC580"/>
      <c r="BD580"/>
      <c r="BE580"/>
      <c r="BF580"/>
      <c r="BG580"/>
      <c r="BH580"/>
      <c r="BI580"/>
      <c r="BJ580"/>
      <c r="BK580"/>
      <c r="BL580"/>
      <c r="BM580"/>
      <c r="BN580"/>
      <c r="BO580"/>
      <c r="BP580"/>
      <c r="BQ580"/>
      <c r="BR580"/>
      <c r="BS580"/>
      <c r="BT580"/>
      <c r="BU580"/>
      <c r="BV580"/>
      <c r="BW580"/>
      <c r="BX580"/>
      <c r="BY580"/>
      <c r="BZ580"/>
      <c r="CA580"/>
      <c r="CB580"/>
      <c r="CC580"/>
      <c r="CD580"/>
      <c r="CE580"/>
      <c r="CF580"/>
      <c r="CG580"/>
      <c r="CH580"/>
      <c r="CI580"/>
      <c r="CJ580"/>
      <c r="CK580"/>
      <c r="CL580"/>
      <c r="CM580"/>
      <c r="CN580"/>
      <c r="CO580"/>
      <c r="CP580"/>
      <c r="CQ580"/>
      <c r="CR580"/>
      <c r="CS580"/>
      <c r="CT580"/>
      <c r="CU580"/>
      <c r="CV580"/>
      <c r="CW580"/>
      <c r="CX580"/>
      <c r="CY580"/>
      <c r="CZ580"/>
      <c r="DA580"/>
      <c r="DB580"/>
      <c r="DC580"/>
      <c r="DD580"/>
      <c r="DE580"/>
      <c r="DF580"/>
      <c r="DG580"/>
      <c r="DH580"/>
      <c r="DI580"/>
      <c r="DJ580"/>
      <c r="DK580"/>
      <c r="DL580"/>
      <c r="DM580"/>
      <c r="DN580"/>
      <c r="DO580"/>
      <c r="DP580"/>
      <c r="DQ580"/>
      <c r="DR580"/>
      <c r="DS580"/>
      <c r="DT580"/>
      <c r="DU580"/>
      <c r="DV580"/>
      <c r="DW580"/>
      <c r="DX580"/>
      <c r="DY580"/>
      <c r="DZ580"/>
      <c r="EA580"/>
      <c r="EB580"/>
      <c r="EC580"/>
      <c r="ED580"/>
      <c r="EE580"/>
      <c r="EF580"/>
      <c r="EG580"/>
      <c r="EH580"/>
      <c r="EI580"/>
      <c r="EJ580"/>
      <c r="EK580"/>
      <c r="EL580"/>
      <c r="EM580"/>
      <c r="EN580"/>
      <c r="EO580"/>
      <c r="EP580"/>
      <c r="EQ580"/>
      <c r="ER580"/>
      <c r="ES580"/>
      <c r="ET580"/>
      <c r="EU580"/>
      <c r="EV580"/>
      <c r="EW580"/>
      <c r="EX580"/>
      <c r="EY580"/>
      <c r="EZ580"/>
      <c r="FA580"/>
      <c r="FB580"/>
      <c r="FC580"/>
      <c r="FD580"/>
      <c r="FE580"/>
      <c r="FF580"/>
      <c r="FG580"/>
      <c r="FH580"/>
      <c r="FI580"/>
      <c r="FJ580"/>
      <c r="FK580"/>
      <c r="FL580"/>
      <c r="FM580"/>
      <c r="FN580"/>
      <c r="FO580"/>
      <c r="FP580"/>
      <c r="FQ580"/>
      <c r="FR580"/>
      <c r="FS580"/>
      <c r="FT580"/>
      <c r="FU580"/>
      <c r="FV580"/>
      <c r="FW580"/>
      <c r="FX580"/>
      <c r="FY580"/>
      <c r="FZ580"/>
      <c r="GA580"/>
      <c r="GB580"/>
      <c r="GC580"/>
      <c r="GD580"/>
      <c r="GE580"/>
      <c r="GF580"/>
      <c r="GG580"/>
      <c r="GH580"/>
      <c r="GI580"/>
      <c r="GJ580"/>
      <c r="GK580"/>
      <c r="GL580"/>
      <c r="GM580"/>
      <c r="GN580"/>
      <c r="GO580"/>
      <c r="GP580"/>
      <c r="GQ580"/>
      <c r="GR580"/>
      <c r="GS580"/>
      <c r="GT580"/>
      <c r="GU580"/>
      <c r="GV580"/>
      <c r="GW580"/>
      <c r="GX580"/>
      <c r="GY580"/>
      <c r="GZ580"/>
      <c r="HA580"/>
      <c r="HB580"/>
      <c r="HC580"/>
      <c r="HD580"/>
      <c r="HE580"/>
      <c r="HF580"/>
      <c r="HG580"/>
      <c r="HH580"/>
      <c r="HI580"/>
      <c r="HJ580"/>
      <c r="HK580"/>
      <c r="HL580"/>
      <c r="HM580"/>
      <c r="HN580"/>
      <c r="HO580"/>
      <c r="HP580"/>
      <c r="HQ580"/>
      <c r="HR580"/>
      <c r="HS580"/>
      <c r="HT580"/>
      <c r="HU580"/>
      <c r="HV580"/>
      <c r="HW580"/>
      <c r="HX580"/>
      <c r="HY580"/>
      <c r="HZ580"/>
      <c r="IA580"/>
      <c r="IB580"/>
      <c r="IC580"/>
      <c r="ID580"/>
      <c r="IE580"/>
      <c r="IF580"/>
      <c r="IG580"/>
      <c r="IH580"/>
      <c r="II580"/>
      <c r="IJ580"/>
      <c r="IK580"/>
      <c r="IL580"/>
      <c r="IM580"/>
      <c r="IN580"/>
      <c r="IO580"/>
      <c r="IP580"/>
      <c r="IQ580"/>
      <c r="IR580"/>
      <c r="IS580"/>
      <c r="IT580"/>
      <c r="IU580"/>
      <c r="IV580"/>
      <c r="IW580"/>
      <c r="IX580"/>
      <c r="IY580"/>
      <c r="IZ580"/>
      <c r="JA580"/>
      <c r="JB580"/>
      <c r="JC580"/>
      <c r="JD580"/>
      <c r="JE580"/>
      <c r="JF580"/>
      <c r="JG580"/>
      <c r="JH580"/>
      <c r="JI580"/>
      <c r="JJ580"/>
      <c r="JK580"/>
      <c r="JL580"/>
      <c r="JM580"/>
      <c r="JN580"/>
      <c r="JO580"/>
      <c r="JP580"/>
      <c r="JQ580"/>
      <c r="JR580"/>
      <c r="JS580"/>
      <c r="JT580"/>
      <c r="JU580"/>
      <c r="JV580"/>
      <c r="JW580"/>
      <c r="JX580"/>
      <c r="JY580"/>
      <c r="JZ580"/>
      <c r="KA580"/>
      <c r="KB580"/>
      <c r="KC580"/>
      <c r="KD580"/>
      <c r="KE580"/>
      <c r="KF580"/>
      <c r="KG580"/>
      <c r="KH580"/>
      <c r="KI580"/>
      <c r="KJ580"/>
      <c r="KK580"/>
      <c r="KL580"/>
      <c r="KM580"/>
      <c r="KN580"/>
      <c r="KO580"/>
      <c r="KP580"/>
      <c r="KQ580"/>
      <c r="KR580"/>
      <c r="KS580"/>
      <c r="KT580"/>
      <c r="KU580"/>
      <c r="KV580"/>
      <c r="KW580"/>
      <c r="KX580"/>
      <c r="KY580"/>
      <c r="KZ580"/>
      <c r="LA580"/>
      <c r="LB580"/>
      <c r="LC580"/>
      <c r="LD580"/>
      <c r="LE580"/>
      <c r="LF580"/>
      <c r="LG580"/>
      <c r="LH580"/>
      <c r="LI580"/>
      <c r="LJ580"/>
      <c r="LK580"/>
      <c r="LL580"/>
      <c r="LM580"/>
      <c r="LN580"/>
      <c r="LO580"/>
      <c r="LP580"/>
      <c r="LQ580"/>
      <c r="LR580"/>
      <c r="LS580"/>
      <c r="LT580"/>
      <c r="LU580"/>
      <c r="LV580"/>
      <c r="LW580"/>
      <c r="LX580"/>
      <c r="LY580"/>
      <c r="LZ580"/>
      <c r="MA580"/>
      <c r="MB580"/>
      <c r="MC580"/>
      <c r="MD580"/>
      <c r="ME580"/>
      <c r="MF580"/>
      <c r="MG580"/>
      <c r="MH580"/>
      <c r="MI580"/>
      <c r="MJ580"/>
      <c r="MK580"/>
      <c r="ML580"/>
      <c r="MM580"/>
      <c r="MN580"/>
      <c r="MO580"/>
      <c r="MP580"/>
      <c r="MQ580"/>
      <c r="MR580"/>
      <c r="MS580"/>
      <c r="MT580"/>
      <c r="MU580"/>
      <c r="MV580"/>
      <c r="MW580"/>
      <c r="MX580"/>
      <c r="MY580"/>
      <c r="MZ580"/>
      <c r="NA580"/>
      <c r="NB580"/>
      <c r="NC580"/>
      <c r="ND580"/>
      <c r="NE580"/>
      <c r="NF580"/>
      <c r="NG580"/>
      <c r="NH580"/>
      <c r="NI580"/>
      <c r="NJ580"/>
      <c r="NK580"/>
      <c r="NL580"/>
      <c r="NM580"/>
      <c r="NN580"/>
      <c r="NO580"/>
      <c r="NP580"/>
      <c r="NQ580"/>
      <c r="NR580"/>
      <c r="NS580"/>
      <c r="NT580"/>
      <c r="NU580"/>
      <c r="NV580"/>
      <c r="NW580"/>
      <c r="NX580"/>
      <c r="NY580"/>
      <c r="NZ580"/>
      <c r="OA580"/>
      <c r="OB580"/>
      <c r="OC580"/>
      <c r="OD580"/>
      <c r="OE580"/>
      <c r="OF580"/>
      <c r="OG580"/>
      <c r="OH580"/>
      <c r="OI580"/>
      <c r="OJ580"/>
      <c r="OK580"/>
      <c r="OL580"/>
      <c r="OM580"/>
      <c r="ON580"/>
      <c r="OO580"/>
      <c r="OP580"/>
      <c r="OQ580"/>
      <c r="OR580"/>
      <c r="OS580"/>
      <c r="OT580"/>
      <c r="OU580"/>
      <c r="OV580"/>
      <c r="OW580"/>
      <c r="OX580"/>
      <c r="OY580"/>
      <c r="OZ580"/>
      <c r="PA580"/>
      <c r="PB580"/>
      <c r="PC580"/>
      <c r="PD580"/>
      <c r="PE580"/>
      <c r="PF580"/>
      <c r="PG580"/>
      <c r="PH580"/>
      <c r="PI580"/>
      <c r="PJ580"/>
      <c r="PK580"/>
      <c r="PL580"/>
      <c r="PM580"/>
      <c r="PN580"/>
      <c r="PO580"/>
      <c r="PP580"/>
      <c r="PQ580"/>
      <c r="PR580"/>
      <c r="PS580"/>
      <c r="PT580"/>
      <c r="PU580"/>
      <c r="PV580"/>
      <c r="PW580"/>
      <c r="PX580"/>
      <c r="PY580"/>
      <c r="PZ580"/>
      <c r="QA580"/>
      <c r="QB580"/>
      <c r="QC580"/>
      <c r="QD580"/>
      <c r="QE580"/>
      <c r="QF580"/>
      <c r="QG580"/>
      <c r="QH580"/>
      <c r="QI580"/>
      <c r="QJ580"/>
      <c r="QK580"/>
      <c r="QL580"/>
      <c r="QM580"/>
      <c r="QN580"/>
      <c r="QO580"/>
      <c r="QP580"/>
      <c r="QQ580"/>
      <c r="QR580"/>
      <c r="QS580"/>
      <c r="QT580"/>
      <c r="QU580"/>
      <c r="QV580"/>
      <c r="QW580"/>
      <c r="QX580"/>
      <c r="QY580"/>
      <c r="QZ580"/>
      <c r="RA580"/>
      <c r="RB580"/>
      <c r="RC580"/>
      <c r="RD580"/>
      <c r="RE580"/>
      <c r="RF580"/>
      <c r="RG580"/>
      <c r="RH580"/>
      <c r="RI580"/>
      <c r="RJ580"/>
      <c r="RK580"/>
      <c r="RL580"/>
      <c r="RM580"/>
      <c r="RN580"/>
      <c r="RO580"/>
      <c r="RP580"/>
      <c r="RQ580"/>
      <c r="RR580"/>
      <c r="RS580"/>
      <c r="RT580"/>
      <c r="RU580"/>
      <c r="RV580"/>
      <c r="RW580"/>
      <c r="RX580"/>
      <c r="RY580"/>
      <c r="RZ580"/>
      <c r="SA580"/>
      <c r="SB580"/>
      <c r="SC580"/>
      <c r="SD580"/>
      <c r="SE580"/>
      <c r="SF580"/>
      <c r="SG580"/>
      <c r="SH580"/>
      <c r="SI580"/>
      <c r="SJ580"/>
      <c r="SK580"/>
      <c r="SL580"/>
      <c r="SM580"/>
      <c r="SN580"/>
      <c r="SO580"/>
      <c r="SP580"/>
    </row>
    <row r="581" spans="1:510" ht="16.5" customHeight="1" x14ac:dyDescent="0.2">
      <c r="A581" s="20">
        <v>1802</v>
      </c>
      <c r="B581" s="34" t="s">
        <v>70</v>
      </c>
      <c r="C581" s="34" t="s">
        <v>434</v>
      </c>
      <c r="D581" s="20" t="s">
        <v>51</v>
      </c>
      <c r="E581" s="20" t="s">
        <v>1345</v>
      </c>
      <c r="F581" s="22" t="s">
        <v>88</v>
      </c>
      <c r="G581" s="34" t="s">
        <v>37</v>
      </c>
      <c r="H581" s="20" t="s">
        <v>89</v>
      </c>
      <c r="I581" s="20" t="s">
        <v>27</v>
      </c>
      <c r="J581" s="56" t="s">
        <v>753</v>
      </c>
      <c r="K581" s="36"/>
      <c r="L581" s="36"/>
      <c r="M581" s="36"/>
      <c r="N581" s="36"/>
      <c r="O581" s="61">
        <v>309009491</v>
      </c>
      <c r="P581" s="37"/>
      <c r="Q581" s="34">
        <v>1</v>
      </c>
      <c r="R581" s="38"/>
      <c r="S581" s="39" t="s">
        <v>83</v>
      </c>
      <c r="T581" s="37">
        <v>309009491</v>
      </c>
      <c r="U581" s="27" t="s">
        <v>39</v>
      </c>
      <c r="V581" s="28" t="s">
        <v>40</v>
      </c>
      <c r="W581"/>
      <c r="X581"/>
      <c r="Y581"/>
      <c r="Z581"/>
      <c r="AA581"/>
      <c r="AB581"/>
      <c r="AC581"/>
      <c r="AD581"/>
      <c r="AE581"/>
      <c r="AF581"/>
      <c r="AG581"/>
      <c r="AH581"/>
      <c r="AI581"/>
      <c r="AJ581"/>
      <c r="AK581"/>
      <c r="AL581"/>
      <c r="AM581"/>
      <c r="AN581"/>
      <c r="AO581"/>
      <c r="AP581"/>
      <c r="AQ581"/>
      <c r="AR581"/>
      <c r="AS581"/>
      <c r="AT581"/>
      <c r="AU581"/>
      <c r="AV581"/>
      <c r="AW581"/>
      <c r="AX581"/>
      <c r="AY581"/>
      <c r="AZ581"/>
      <c r="BA581"/>
      <c r="BB581"/>
      <c r="BC581"/>
      <c r="BD581"/>
      <c r="BE581"/>
      <c r="BF581"/>
      <c r="BG581"/>
      <c r="BH581"/>
      <c r="BI581"/>
      <c r="BJ581"/>
      <c r="BK581"/>
      <c r="BL581"/>
      <c r="BM581"/>
      <c r="BN581"/>
      <c r="BO581"/>
      <c r="BP581"/>
      <c r="BQ581"/>
      <c r="BR581"/>
      <c r="BS581"/>
      <c r="BT581"/>
      <c r="BU581"/>
      <c r="BV581"/>
      <c r="BW581"/>
      <c r="BX581"/>
      <c r="BY581"/>
      <c r="BZ581"/>
      <c r="CA581"/>
      <c r="CB581"/>
      <c r="CC581"/>
      <c r="CD581"/>
      <c r="CE581"/>
      <c r="CF581"/>
      <c r="CG581"/>
      <c r="CH581"/>
      <c r="CI581"/>
      <c r="CJ581"/>
      <c r="CK581"/>
      <c r="CL581"/>
      <c r="CM581"/>
      <c r="CN581"/>
      <c r="CO581"/>
      <c r="CP581"/>
      <c r="CQ581"/>
      <c r="CR581"/>
      <c r="CS581"/>
      <c r="CT581"/>
      <c r="CU581"/>
      <c r="CV581"/>
      <c r="CW581"/>
      <c r="CX581"/>
      <c r="CY581"/>
      <c r="CZ581"/>
      <c r="DA581"/>
      <c r="DB581"/>
      <c r="DC581"/>
      <c r="DD581"/>
      <c r="DE581"/>
      <c r="DF581"/>
      <c r="DG581"/>
      <c r="DH581"/>
      <c r="DI581"/>
      <c r="DJ581"/>
      <c r="DK581"/>
      <c r="DL581"/>
      <c r="DM581"/>
      <c r="DN581"/>
      <c r="DO581"/>
      <c r="DP581"/>
      <c r="DQ581"/>
      <c r="DR581"/>
      <c r="DS581"/>
      <c r="DT581"/>
      <c r="DU581"/>
      <c r="DV581"/>
      <c r="DW581"/>
      <c r="DX581"/>
      <c r="DY581"/>
      <c r="DZ581"/>
      <c r="EA581"/>
      <c r="EB581"/>
      <c r="EC581"/>
      <c r="ED581"/>
      <c r="EE581"/>
      <c r="EF581"/>
      <c r="EG581"/>
      <c r="EH581"/>
      <c r="EI581"/>
      <c r="EJ581"/>
      <c r="EK581"/>
      <c r="EL581"/>
      <c r="EM581"/>
      <c r="EN581"/>
      <c r="EO581"/>
      <c r="EP581"/>
      <c r="EQ581"/>
      <c r="ER581"/>
      <c r="ES581"/>
      <c r="ET581"/>
      <c r="EU581"/>
      <c r="EV581"/>
      <c r="EW581"/>
      <c r="EX581"/>
      <c r="EY581"/>
      <c r="EZ581"/>
      <c r="FA581"/>
      <c r="FB581"/>
      <c r="FC581"/>
      <c r="FD581"/>
      <c r="FE581"/>
      <c r="FF581"/>
      <c r="FG581"/>
      <c r="FH581"/>
      <c r="FI581"/>
      <c r="FJ581"/>
      <c r="FK581"/>
      <c r="FL581"/>
      <c r="FM581"/>
      <c r="FN581"/>
      <c r="FO581"/>
      <c r="FP581"/>
      <c r="FQ581"/>
      <c r="FR581"/>
      <c r="FS581"/>
      <c r="FT581"/>
      <c r="FU581"/>
      <c r="FV581"/>
      <c r="FW581"/>
      <c r="FX581"/>
      <c r="FY581"/>
      <c r="FZ581"/>
      <c r="GA581"/>
      <c r="GB581"/>
      <c r="GC581"/>
      <c r="GD581"/>
      <c r="GE581"/>
      <c r="GF581"/>
      <c r="GG581"/>
      <c r="GH581"/>
      <c r="GI581"/>
      <c r="GJ581"/>
      <c r="GK581"/>
      <c r="GL581"/>
      <c r="GM581"/>
      <c r="GN581"/>
      <c r="GO581"/>
      <c r="GP581"/>
      <c r="GQ581"/>
      <c r="GR581"/>
      <c r="GS581"/>
      <c r="GT581"/>
      <c r="GU581"/>
      <c r="GV581"/>
      <c r="GW581"/>
      <c r="GX581"/>
      <c r="GY581"/>
      <c r="GZ581"/>
      <c r="HA581"/>
      <c r="HB581"/>
      <c r="HC581"/>
      <c r="HD581"/>
      <c r="HE581"/>
      <c r="HF581"/>
      <c r="HG581"/>
      <c r="HH581"/>
      <c r="HI581"/>
      <c r="HJ581"/>
      <c r="HK581"/>
      <c r="HL581"/>
      <c r="HM581"/>
      <c r="HN581"/>
      <c r="HO581"/>
      <c r="HP581"/>
      <c r="HQ581"/>
      <c r="HR581"/>
      <c r="HS581"/>
      <c r="HT581"/>
      <c r="HU581"/>
      <c r="HV581"/>
      <c r="HW581"/>
      <c r="HX581"/>
      <c r="HY581"/>
      <c r="HZ581"/>
      <c r="IA581"/>
      <c r="IB581"/>
      <c r="IC581"/>
      <c r="ID581"/>
      <c r="IE581"/>
      <c r="IF581"/>
      <c r="IG581"/>
      <c r="IH581"/>
      <c r="II581"/>
      <c r="IJ581"/>
      <c r="IK581"/>
      <c r="IL581"/>
      <c r="IM581"/>
      <c r="IN581"/>
      <c r="IO581"/>
      <c r="IP581"/>
      <c r="IQ581"/>
      <c r="IR581"/>
      <c r="IS581"/>
      <c r="IT581"/>
      <c r="IU581"/>
      <c r="IV581"/>
      <c r="IW581"/>
      <c r="IX581"/>
      <c r="IY581"/>
      <c r="IZ581"/>
      <c r="JA581"/>
      <c r="JB581"/>
      <c r="JC581"/>
      <c r="JD581"/>
      <c r="JE581"/>
      <c r="JF581"/>
      <c r="JG581"/>
      <c r="JH581"/>
      <c r="JI581"/>
      <c r="JJ581"/>
      <c r="JK581"/>
      <c r="JL581"/>
      <c r="JM581"/>
      <c r="JN581"/>
      <c r="JO581"/>
      <c r="JP581"/>
      <c r="JQ581"/>
      <c r="JR581"/>
      <c r="JS581"/>
      <c r="JT581"/>
      <c r="JU581"/>
      <c r="JV581"/>
      <c r="JW581"/>
      <c r="JX581"/>
      <c r="JY581"/>
      <c r="JZ581"/>
      <c r="KA581"/>
      <c r="KB581"/>
      <c r="KC581"/>
      <c r="KD581"/>
      <c r="KE581"/>
      <c r="KF581"/>
      <c r="KG581"/>
      <c r="KH581"/>
      <c r="KI581"/>
      <c r="KJ581"/>
      <c r="KK581"/>
      <c r="KL581"/>
      <c r="KM581"/>
      <c r="KN581"/>
      <c r="KO581"/>
      <c r="KP581"/>
      <c r="KQ581"/>
      <c r="KR581"/>
      <c r="KS581"/>
      <c r="KT581"/>
      <c r="KU581"/>
      <c r="KV581"/>
      <c r="KW581"/>
      <c r="KX581"/>
      <c r="KY581"/>
      <c r="KZ581"/>
      <c r="LA581"/>
      <c r="LB581"/>
      <c r="LC581"/>
      <c r="LD581"/>
      <c r="LE581"/>
      <c r="LF581"/>
      <c r="LG581"/>
      <c r="LH581"/>
      <c r="LI581"/>
      <c r="LJ581"/>
      <c r="LK581"/>
      <c r="LL581"/>
      <c r="LM581"/>
      <c r="LN581"/>
      <c r="LO581"/>
      <c r="LP581"/>
      <c r="LQ581"/>
      <c r="LR581"/>
      <c r="LS581"/>
      <c r="LT581"/>
      <c r="LU581"/>
      <c r="LV581"/>
      <c r="LW581"/>
      <c r="LX581"/>
      <c r="LY581"/>
      <c r="LZ581"/>
      <c r="MA581"/>
      <c r="MB581"/>
      <c r="MC581"/>
      <c r="MD581"/>
      <c r="ME581"/>
      <c r="MF581"/>
      <c r="MG581"/>
      <c r="MH581"/>
      <c r="MI581"/>
      <c r="MJ581"/>
      <c r="MK581"/>
      <c r="ML581"/>
      <c r="MM581"/>
      <c r="MN581"/>
      <c r="MO581"/>
      <c r="MP581"/>
      <c r="MQ581"/>
      <c r="MR581"/>
      <c r="MS581"/>
      <c r="MT581"/>
      <c r="MU581"/>
      <c r="MV581"/>
      <c r="MW581"/>
      <c r="MX581"/>
      <c r="MY581"/>
      <c r="MZ581"/>
      <c r="NA581"/>
      <c r="NB581"/>
      <c r="NC581"/>
      <c r="ND581"/>
      <c r="NE581"/>
      <c r="NF581"/>
      <c r="NG581"/>
      <c r="NH581"/>
      <c r="NI581"/>
      <c r="NJ581"/>
      <c r="NK581"/>
      <c r="NL581"/>
      <c r="NM581"/>
      <c r="NN581"/>
      <c r="NO581"/>
      <c r="NP581"/>
      <c r="NQ581"/>
      <c r="NR581"/>
      <c r="NS581"/>
      <c r="NT581"/>
      <c r="NU581"/>
      <c r="NV581"/>
      <c r="NW581"/>
      <c r="NX581"/>
      <c r="NY581"/>
      <c r="NZ581"/>
      <c r="OA581"/>
      <c r="OB581"/>
      <c r="OC581"/>
      <c r="OD581"/>
      <c r="OE581"/>
      <c r="OF581"/>
      <c r="OG581"/>
      <c r="OH581"/>
      <c r="OI581"/>
      <c r="OJ581"/>
      <c r="OK581"/>
      <c r="OL581"/>
      <c r="OM581"/>
      <c r="ON581"/>
      <c r="OO581"/>
      <c r="OP581"/>
      <c r="OQ581"/>
      <c r="OR581"/>
      <c r="OS581"/>
      <c r="OT581"/>
      <c r="OU581"/>
      <c r="OV581"/>
      <c r="OW581"/>
      <c r="OX581"/>
      <c r="OY581"/>
      <c r="OZ581"/>
      <c r="PA581"/>
      <c r="PB581"/>
      <c r="PC581"/>
      <c r="PD581"/>
      <c r="PE581"/>
      <c r="PF581"/>
      <c r="PG581"/>
      <c r="PH581"/>
      <c r="PI581"/>
      <c r="PJ581"/>
      <c r="PK581"/>
      <c r="PL581"/>
      <c r="PM581"/>
      <c r="PN581"/>
      <c r="PO581"/>
      <c r="PP581"/>
      <c r="PQ581"/>
      <c r="PR581"/>
      <c r="PS581"/>
      <c r="PT581"/>
      <c r="PU581"/>
      <c r="PV581"/>
      <c r="PW581"/>
      <c r="PX581"/>
      <c r="PY581"/>
      <c r="PZ581"/>
      <c r="QA581"/>
      <c r="QB581"/>
      <c r="QC581"/>
      <c r="QD581"/>
      <c r="QE581"/>
      <c r="QF581"/>
      <c r="QG581"/>
      <c r="QH581"/>
      <c r="QI581"/>
      <c r="QJ581"/>
      <c r="QK581"/>
      <c r="QL581"/>
      <c r="QM581"/>
      <c r="QN581"/>
      <c r="QO581"/>
      <c r="QP581"/>
      <c r="QQ581"/>
      <c r="QR581"/>
      <c r="QS581"/>
      <c r="QT581"/>
      <c r="QU581"/>
      <c r="QV581"/>
      <c r="QW581"/>
      <c r="QX581"/>
      <c r="QY581"/>
      <c r="QZ581"/>
      <c r="RA581"/>
      <c r="RB581"/>
      <c r="RC581"/>
      <c r="RD581"/>
      <c r="RE581"/>
      <c r="RF581"/>
      <c r="RG581"/>
      <c r="RH581"/>
      <c r="RI581"/>
      <c r="RJ581"/>
      <c r="RK581"/>
      <c r="RL581"/>
      <c r="RM581"/>
      <c r="RN581"/>
      <c r="RO581"/>
      <c r="RP581"/>
      <c r="RQ581"/>
      <c r="RR581"/>
      <c r="RS581"/>
      <c r="RT581"/>
      <c r="RU581"/>
      <c r="RV581"/>
      <c r="RW581"/>
      <c r="RX581"/>
      <c r="RY581"/>
      <c r="RZ581"/>
      <c r="SA581"/>
      <c r="SB581"/>
      <c r="SC581"/>
      <c r="SD581"/>
      <c r="SE581"/>
      <c r="SF581"/>
      <c r="SG581"/>
      <c r="SH581"/>
      <c r="SI581"/>
      <c r="SJ581"/>
      <c r="SK581"/>
      <c r="SL581"/>
      <c r="SM581"/>
      <c r="SN581"/>
      <c r="SO581"/>
      <c r="SP581"/>
    </row>
    <row r="582" spans="1:510" ht="16.5" customHeight="1" x14ac:dyDescent="0.2">
      <c r="A582" s="20">
        <v>1803</v>
      </c>
      <c r="B582" s="34" t="s">
        <v>70</v>
      </c>
      <c r="C582" s="34" t="s">
        <v>434</v>
      </c>
      <c r="D582" s="20" t="s">
        <v>51</v>
      </c>
      <c r="E582" s="20" t="s">
        <v>1345</v>
      </c>
      <c r="F582" s="22" t="s">
        <v>88</v>
      </c>
      <c r="G582" s="34" t="s">
        <v>37</v>
      </c>
      <c r="H582" s="20" t="s">
        <v>89</v>
      </c>
      <c r="I582" s="20" t="s">
        <v>27</v>
      </c>
      <c r="J582" s="56" t="s">
        <v>754</v>
      </c>
      <c r="K582" s="36"/>
      <c r="L582" s="36"/>
      <c r="M582" s="36"/>
      <c r="N582" s="36"/>
      <c r="O582" s="61">
        <v>196957057</v>
      </c>
      <c r="P582" s="37"/>
      <c r="Q582" s="34">
        <v>1</v>
      </c>
      <c r="R582" s="38"/>
      <c r="S582" s="39" t="s">
        <v>83</v>
      </c>
      <c r="T582" s="37">
        <v>196957057</v>
      </c>
      <c r="U582" s="27" t="s">
        <v>39</v>
      </c>
      <c r="V582" s="28" t="s">
        <v>40</v>
      </c>
      <c r="W582"/>
      <c r="X582"/>
      <c r="Y582"/>
      <c r="Z582"/>
      <c r="AA582"/>
      <c r="AB582"/>
      <c r="AC582"/>
      <c r="AD582"/>
      <c r="AE582"/>
      <c r="AF582"/>
      <c r="AG582"/>
      <c r="AH582"/>
      <c r="AI582"/>
      <c r="AJ582"/>
      <c r="AK582"/>
      <c r="AL582"/>
      <c r="AM582"/>
      <c r="AN582"/>
      <c r="AO582"/>
      <c r="AP582"/>
      <c r="AQ582"/>
      <c r="AR582"/>
      <c r="AS582"/>
      <c r="AT582"/>
      <c r="AU582"/>
      <c r="AV582"/>
      <c r="AW582"/>
      <c r="AX582"/>
      <c r="AY582"/>
      <c r="AZ582"/>
      <c r="BA582"/>
      <c r="BB582"/>
      <c r="BC582"/>
      <c r="BD582"/>
      <c r="BE582"/>
      <c r="BF582"/>
      <c r="BG582"/>
      <c r="BH582"/>
      <c r="BI582"/>
      <c r="BJ582"/>
      <c r="BK582"/>
      <c r="BL582"/>
      <c r="BM582"/>
      <c r="BN582"/>
      <c r="BO582"/>
      <c r="BP582"/>
      <c r="BQ582"/>
      <c r="BR582"/>
      <c r="BS582"/>
      <c r="BT582"/>
      <c r="BU582"/>
      <c r="BV582"/>
      <c r="BW582"/>
      <c r="BX582"/>
      <c r="BY582"/>
      <c r="BZ582"/>
      <c r="CA582"/>
      <c r="CB582"/>
      <c r="CC582"/>
      <c r="CD582"/>
      <c r="CE582"/>
      <c r="CF582"/>
      <c r="CG582"/>
      <c r="CH582"/>
      <c r="CI582"/>
      <c r="CJ582"/>
      <c r="CK582"/>
      <c r="CL582"/>
      <c r="CM582"/>
      <c r="CN582"/>
      <c r="CO582"/>
      <c r="CP582"/>
      <c r="CQ582"/>
      <c r="CR582"/>
      <c r="CS582"/>
      <c r="CT582"/>
      <c r="CU582"/>
      <c r="CV582"/>
      <c r="CW582"/>
      <c r="CX582"/>
      <c r="CY582"/>
      <c r="CZ582"/>
      <c r="DA582"/>
      <c r="DB582"/>
      <c r="DC582"/>
      <c r="DD582"/>
      <c r="DE582"/>
      <c r="DF582"/>
      <c r="DG582"/>
      <c r="DH582"/>
      <c r="DI582"/>
      <c r="DJ582"/>
      <c r="DK582"/>
      <c r="DL582"/>
      <c r="DM582"/>
      <c r="DN582"/>
      <c r="DO582"/>
      <c r="DP582"/>
      <c r="DQ582"/>
      <c r="DR582"/>
      <c r="DS582"/>
      <c r="DT582"/>
      <c r="DU582"/>
      <c r="DV582"/>
      <c r="DW582"/>
      <c r="DX582"/>
      <c r="DY582"/>
      <c r="DZ582"/>
      <c r="EA582"/>
      <c r="EB582"/>
      <c r="EC582"/>
      <c r="ED582"/>
      <c r="EE582"/>
      <c r="EF582"/>
      <c r="EG582"/>
      <c r="EH582"/>
      <c r="EI582"/>
      <c r="EJ582"/>
      <c r="EK582"/>
      <c r="EL582"/>
      <c r="EM582"/>
      <c r="EN582"/>
      <c r="EO582"/>
      <c r="EP582"/>
      <c r="EQ582"/>
      <c r="ER582"/>
      <c r="ES582"/>
      <c r="ET582"/>
      <c r="EU582"/>
      <c r="EV582"/>
      <c r="EW582"/>
      <c r="EX582"/>
      <c r="EY582"/>
      <c r="EZ582"/>
      <c r="FA582"/>
      <c r="FB582"/>
      <c r="FC582"/>
      <c r="FD582"/>
      <c r="FE582"/>
      <c r="FF582"/>
      <c r="FG582"/>
      <c r="FH582"/>
      <c r="FI582"/>
      <c r="FJ582"/>
      <c r="FK582"/>
      <c r="FL582"/>
      <c r="FM582"/>
      <c r="FN582"/>
      <c r="FO582"/>
      <c r="FP582"/>
      <c r="FQ582"/>
      <c r="FR582"/>
      <c r="FS582"/>
      <c r="FT582"/>
      <c r="FU582"/>
      <c r="FV582"/>
      <c r="FW582"/>
      <c r="FX582"/>
      <c r="FY582"/>
      <c r="FZ582"/>
      <c r="GA582"/>
      <c r="GB582"/>
      <c r="GC582"/>
      <c r="GD582"/>
      <c r="GE582"/>
      <c r="GF582"/>
      <c r="GG582"/>
      <c r="GH582"/>
      <c r="GI582"/>
      <c r="GJ582"/>
      <c r="GK582"/>
      <c r="GL582"/>
      <c r="GM582"/>
      <c r="GN582"/>
      <c r="GO582"/>
      <c r="GP582"/>
      <c r="GQ582"/>
      <c r="GR582"/>
      <c r="GS582"/>
      <c r="GT582"/>
      <c r="GU582"/>
      <c r="GV582"/>
      <c r="GW582"/>
      <c r="GX582"/>
      <c r="GY582"/>
      <c r="GZ582"/>
      <c r="HA582"/>
      <c r="HB582"/>
      <c r="HC582"/>
      <c r="HD582"/>
      <c r="HE582"/>
      <c r="HF582"/>
      <c r="HG582"/>
      <c r="HH582"/>
      <c r="HI582"/>
      <c r="HJ582"/>
      <c r="HK582"/>
      <c r="HL582"/>
      <c r="HM582"/>
      <c r="HN582"/>
      <c r="HO582"/>
      <c r="HP582"/>
      <c r="HQ582"/>
      <c r="HR582"/>
      <c r="HS582"/>
      <c r="HT582"/>
      <c r="HU582"/>
      <c r="HV582"/>
      <c r="HW582"/>
      <c r="HX582"/>
      <c r="HY582"/>
      <c r="HZ582"/>
      <c r="IA582"/>
      <c r="IB582"/>
      <c r="IC582"/>
      <c r="ID582"/>
      <c r="IE582"/>
      <c r="IF582"/>
      <c r="IG582"/>
      <c r="IH582"/>
      <c r="II582"/>
      <c r="IJ582"/>
      <c r="IK582"/>
      <c r="IL582"/>
      <c r="IM582"/>
      <c r="IN582"/>
      <c r="IO582"/>
      <c r="IP582"/>
      <c r="IQ582"/>
      <c r="IR582"/>
      <c r="IS582"/>
      <c r="IT582"/>
      <c r="IU582"/>
      <c r="IV582"/>
      <c r="IW582"/>
      <c r="IX582"/>
      <c r="IY582"/>
      <c r="IZ582"/>
      <c r="JA582"/>
      <c r="JB582"/>
      <c r="JC582"/>
      <c r="JD582"/>
      <c r="JE582"/>
      <c r="JF582"/>
      <c r="JG582"/>
      <c r="JH582"/>
      <c r="JI582"/>
      <c r="JJ582"/>
      <c r="JK582"/>
      <c r="JL582"/>
      <c r="JM582"/>
      <c r="JN582"/>
      <c r="JO582"/>
      <c r="JP582"/>
      <c r="JQ582"/>
      <c r="JR582"/>
      <c r="JS582"/>
      <c r="JT582"/>
      <c r="JU582"/>
      <c r="JV582"/>
      <c r="JW582"/>
      <c r="JX582"/>
      <c r="JY582"/>
      <c r="JZ582"/>
      <c r="KA582"/>
      <c r="KB582"/>
      <c r="KC582"/>
      <c r="KD582"/>
      <c r="KE582"/>
      <c r="KF582"/>
      <c r="KG582"/>
      <c r="KH582"/>
      <c r="KI582"/>
      <c r="KJ582"/>
      <c r="KK582"/>
      <c r="KL582"/>
      <c r="KM582"/>
      <c r="KN582"/>
      <c r="KO582"/>
      <c r="KP582"/>
      <c r="KQ582"/>
      <c r="KR582"/>
      <c r="KS582"/>
      <c r="KT582"/>
      <c r="KU582"/>
      <c r="KV582"/>
      <c r="KW582"/>
      <c r="KX582"/>
      <c r="KY582"/>
      <c r="KZ582"/>
      <c r="LA582"/>
      <c r="LB582"/>
      <c r="LC582"/>
      <c r="LD582"/>
      <c r="LE582"/>
      <c r="LF582"/>
      <c r="LG582"/>
      <c r="LH582"/>
      <c r="LI582"/>
      <c r="LJ582"/>
      <c r="LK582"/>
      <c r="LL582"/>
      <c r="LM582"/>
      <c r="LN582"/>
      <c r="LO582"/>
      <c r="LP582"/>
      <c r="LQ582"/>
      <c r="LR582"/>
      <c r="LS582"/>
      <c r="LT582"/>
      <c r="LU582"/>
      <c r="LV582"/>
      <c r="LW582"/>
      <c r="LX582"/>
      <c r="LY582"/>
      <c r="LZ582"/>
      <c r="MA582"/>
      <c r="MB582"/>
      <c r="MC582"/>
      <c r="MD582"/>
      <c r="ME582"/>
      <c r="MF582"/>
      <c r="MG582"/>
      <c r="MH582"/>
      <c r="MI582"/>
      <c r="MJ582"/>
      <c r="MK582"/>
      <c r="ML582"/>
      <c r="MM582"/>
      <c r="MN582"/>
      <c r="MO582"/>
      <c r="MP582"/>
      <c r="MQ582"/>
      <c r="MR582"/>
      <c r="MS582"/>
      <c r="MT582"/>
      <c r="MU582"/>
      <c r="MV582"/>
      <c r="MW582"/>
      <c r="MX582"/>
      <c r="MY582"/>
      <c r="MZ582"/>
      <c r="NA582"/>
      <c r="NB582"/>
      <c r="NC582"/>
      <c r="ND582"/>
      <c r="NE582"/>
      <c r="NF582"/>
      <c r="NG582"/>
      <c r="NH582"/>
      <c r="NI582"/>
      <c r="NJ582"/>
      <c r="NK582"/>
      <c r="NL582"/>
      <c r="NM582"/>
      <c r="NN582"/>
      <c r="NO582"/>
      <c r="NP582"/>
      <c r="NQ582"/>
      <c r="NR582"/>
      <c r="NS582"/>
      <c r="NT582"/>
      <c r="NU582"/>
      <c r="NV582"/>
      <c r="NW582"/>
      <c r="NX582"/>
      <c r="NY582"/>
      <c r="NZ582"/>
      <c r="OA582"/>
      <c r="OB582"/>
      <c r="OC582"/>
      <c r="OD582"/>
      <c r="OE582"/>
      <c r="OF582"/>
      <c r="OG582"/>
      <c r="OH582"/>
      <c r="OI582"/>
      <c r="OJ582"/>
      <c r="OK582"/>
      <c r="OL582"/>
      <c r="OM582"/>
      <c r="ON582"/>
      <c r="OO582"/>
      <c r="OP582"/>
      <c r="OQ582"/>
      <c r="OR582"/>
      <c r="OS582"/>
      <c r="OT582"/>
      <c r="OU582"/>
      <c r="OV582"/>
      <c r="OW582"/>
      <c r="OX582"/>
      <c r="OY582"/>
      <c r="OZ582"/>
      <c r="PA582"/>
      <c r="PB582"/>
      <c r="PC582"/>
      <c r="PD582"/>
      <c r="PE582"/>
      <c r="PF582"/>
      <c r="PG582"/>
      <c r="PH582"/>
      <c r="PI582"/>
      <c r="PJ582"/>
      <c r="PK582"/>
      <c r="PL582"/>
      <c r="PM582"/>
      <c r="PN582"/>
      <c r="PO582"/>
      <c r="PP582"/>
      <c r="PQ582"/>
      <c r="PR582"/>
      <c r="PS582"/>
      <c r="PT582"/>
      <c r="PU582"/>
      <c r="PV582"/>
      <c r="PW582"/>
      <c r="PX582"/>
      <c r="PY582"/>
      <c r="PZ582"/>
      <c r="QA582"/>
      <c r="QB582"/>
      <c r="QC582"/>
      <c r="QD582"/>
      <c r="QE582"/>
      <c r="QF582"/>
      <c r="QG582"/>
      <c r="QH582"/>
      <c r="QI582"/>
      <c r="QJ582"/>
      <c r="QK582"/>
      <c r="QL582"/>
      <c r="QM582"/>
      <c r="QN582"/>
      <c r="QO582"/>
      <c r="QP582"/>
      <c r="QQ582"/>
      <c r="QR582"/>
      <c r="QS582"/>
      <c r="QT582"/>
      <c r="QU582"/>
      <c r="QV582"/>
      <c r="QW582"/>
      <c r="QX582"/>
      <c r="QY582"/>
      <c r="QZ582"/>
      <c r="RA582"/>
      <c r="RB582"/>
      <c r="RC582"/>
      <c r="RD582"/>
      <c r="RE582"/>
      <c r="RF582"/>
      <c r="RG582"/>
      <c r="RH582"/>
      <c r="RI582"/>
      <c r="RJ582"/>
      <c r="RK582"/>
      <c r="RL582"/>
      <c r="RM582"/>
      <c r="RN582"/>
      <c r="RO582"/>
      <c r="RP582"/>
      <c r="RQ582"/>
      <c r="RR582"/>
      <c r="RS582"/>
      <c r="RT582"/>
      <c r="RU582"/>
      <c r="RV582"/>
      <c r="RW582"/>
      <c r="RX582"/>
      <c r="RY582"/>
      <c r="RZ582"/>
      <c r="SA582"/>
      <c r="SB582"/>
      <c r="SC582"/>
      <c r="SD582"/>
      <c r="SE582"/>
      <c r="SF582"/>
      <c r="SG582"/>
      <c r="SH582"/>
      <c r="SI582"/>
      <c r="SJ582"/>
      <c r="SK582"/>
      <c r="SL582"/>
      <c r="SM582"/>
      <c r="SN582"/>
      <c r="SO582"/>
      <c r="SP582"/>
    </row>
    <row r="583" spans="1:510" ht="16.5" customHeight="1" x14ac:dyDescent="0.2">
      <c r="A583" s="20">
        <v>1804</v>
      </c>
      <c r="B583" s="34" t="s">
        <v>70</v>
      </c>
      <c r="C583" s="34" t="s">
        <v>434</v>
      </c>
      <c r="D583" s="20" t="s">
        <v>51</v>
      </c>
      <c r="E583" s="20" t="s">
        <v>1345</v>
      </c>
      <c r="F583" s="22" t="s">
        <v>88</v>
      </c>
      <c r="G583" s="34" t="s">
        <v>37</v>
      </c>
      <c r="H583" s="20" t="s">
        <v>89</v>
      </c>
      <c r="I583" s="20" t="s">
        <v>27</v>
      </c>
      <c r="J583" s="56" t="s">
        <v>755</v>
      </c>
      <c r="K583" s="36"/>
      <c r="L583" s="36"/>
      <c r="M583" s="36"/>
      <c r="N583" s="36"/>
      <c r="O583" s="61">
        <v>313439089</v>
      </c>
      <c r="P583" s="37"/>
      <c r="Q583" s="34">
        <v>1</v>
      </c>
      <c r="R583" s="38"/>
      <c r="S583" s="39" t="s">
        <v>83</v>
      </c>
      <c r="T583" s="37">
        <v>313439089</v>
      </c>
      <c r="U583" s="27" t="s">
        <v>39</v>
      </c>
      <c r="V583" s="28" t="s">
        <v>40</v>
      </c>
      <c r="W583"/>
      <c r="X583"/>
      <c r="Y583"/>
      <c r="Z583"/>
      <c r="AA583"/>
      <c r="AB583"/>
      <c r="AC583"/>
      <c r="AD583"/>
      <c r="AE583"/>
      <c r="AF583"/>
      <c r="AG583"/>
      <c r="AH583"/>
      <c r="AI583"/>
      <c r="AJ583"/>
      <c r="AK583"/>
      <c r="AL583"/>
      <c r="AM583"/>
      <c r="AN583"/>
      <c r="AO583"/>
      <c r="AP583"/>
      <c r="AQ583"/>
      <c r="AR583"/>
      <c r="AS583"/>
      <c r="AT583"/>
      <c r="AU583"/>
      <c r="AV583"/>
      <c r="AW583"/>
      <c r="AX583"/>
      <c r="AY583"/>
      <c r="AZ583"/>
      <c r="BA583"/>
      <c r="BB583"/>
      <c r="BC583"/>
      <c r="BD583"/>
      <c r="BE583"/>
      <c r="BF583"/>
      <c r="BG583"/>
      <c r="BH583"/>
      <c r="BI583"/>
      <c r="BJ583"/>
      <c r="BK583"/>
      <c r="BL583"/>
      <c r="BM583"/>
      <c r="BN583"/>
      <c r="BO583"/>
      <c r="BP583"/>
      <c r="BQ583"/>
      <c r="BR583"/>
      <c r="BS583"/>
      <c r="BT583"/>
      <c r="BU583"/>
      <c r="BV583"/>
      <c r="BW583"/>
      <c r="BX583"/>
      <c r="BY583"/>
      <c r="BZ583"/>
      <c r="CA583"/>
      <c r="CB583"/>
      <c r="CC583"/>
      <c r="CD583"/>
      <c r="CE583"/>
      <c r="CF583"/>
      <c r="CG583"/>
      <c r="CH583"/>
      <c r="CI583"/>
      <c r="CJ583"/>
      <c r="CK583"/>
      <c r="CL583"/>
      <c r="CM583"/>
      <c r="CN583"/>
      <c r="CO583"/>
      <c r="CP583"/>
      <c r="CQ583"/>
      <c r="CR583"/>
      <c r="CS583"/>
      <c r="CT583"/>
      <c r="CU583"/>
      <c r="CV583"/>
      <c r="CW583"/>
      <c r="CX583"/>
      <c r="CY583"/>
      <c r="CZ583"/>
      <c r="DA583"/>
      <c r="DB583"/>
      <c r="DC583"/>
      <c r="DD583"/>
      <c r="DE583"/>
      <c r="DF583"/>
      <c r="DG583"/>
      <c r="DH583"/>
      <c r="DI583"/>
      <c r="DJ583"/>
      <c r="DK583"/>
      <c r="DL583"/>
      <c r="DM583"/>
      <c r="DN583"/>
      <c r="DO583"/>
      <c r="DP583"/>
      <c r="DQ583"/>
      <c r="DR583"/>
      <c r="DS583"/>
      <c r="DT583"/>
      <c r="DU583"/>
      <c r="DV583"/>
      <c r="DW583"/>
      <c r="DX583"/>
      <c r="DY583"/>
      <c r="DZ583"/>
      <c r="EA583"/>
      <c r="EB583"/>
      <c r="EC583"/>
      <c r="ED583"/>
      <c r="EE583"/>
      <c r="EF583"/>
      <c r="EG583"/>
      <c r="EH583"/>
      <c r="EI583"/>
      <c r="EJ583"/>
      <c r="EK583"/>
      <c r="EL583"/>
      <c r="EM583"/>
      <c r="EN583"/>
      <c r="EO583"/>
      <c r="EP583"/>
      <c r="EQ583"/>
      <c r="ER583"/>
      <c r="ES583"/>
      <c r="ET583"/>
      <c r="EU583"/>
      <c r="EV583"/>
      <c r="EW583"/>
      <c r="EX583"/>
      <c r="EY583"/>
      <c r="EZ583"/>
      <c r="FA583"/>
      <c r="FB583"/>
      <c r="FC583"/>
      <c r="FD583"/>
      <c r="FE583"/>
      <c r="FF583"/>
      <c r="FG583"/>
      <c r="FH583"/>
      <c r="FI583"/>
      <c r="FJ583"/>
      <c r="FK583"/>
      <c r="FL583"/>
      <c r="FM583"/>
      <c r="FN583"/>
      <c r="FO583"/>
      <c r="FP583"/>
      <c r="FQ583"/>
      <c r="FR583"/>
      <c r="FS583"/>
      <c r="FT583"/>
      <c r="FU583"/>
      <c r="FV583"/>
      <c r="FW583"/>
      <c r="FX583"/>
      <c r="FY583"/>
      <c r="FZ583"/>
      <c r="GA583"/>
      <c r="GB583"/>
      <c r="GC583"/>
      <c r="GD583"/>
      <c r="GE583"/>
      <c r="GF583"/>
      <c r="GG583"/>
      <c r="GH583"/>
      <c r="GI583"/>
      <c r="GJ583"/>
      <c r="GK583"/>
      <c r="GL583"/>
      <c r="GM583"/>
      <c r="GN583"/>
      <c r="GO583"/>
      <c r="GP583"/>
      <c r="GQ583"/>
      <c r="GR583"/>
      <c r="GS583"/>
      <c r="GT583"/>
      <c r="GU583"/>
      <c r="GV583"/>
      <c r="GW583"/>
      <c r="GX583"/>
      <c r="GY583"/>
      <c r="GZ583"/>
      <c r="HA583"/>
      <c r="HB583"/>
      <c r="HC583"/>
      <c r="HD583"/>
      <c r="HE583"/>
      <c r="HF583"/>
      <c r="HG583"/>
      <c r="HH583"/>
      <c r="HI583"/>
      <c r="HJ583"/>
      <c r="HK583"/>
      <c r="HL583"/>
      <c r="HM583"/>
      <c r="HN583"/>
      <c r="HO583"/>
      <c r="HP583"/>
      <c r="HQ583"/>
      <c r="HR583"/>
      <c r="HS583"/>
      <c r="HT583"/>
      <c r="HU583"/>
      <c r="HV583"/>
      <c r="HW583"/>
      <c r="HX583"/>
      <c r="HY583"/>
      <c r="HZ583"/>
      <c r="IA583"/>
      <c r="IB583"/>
      <c r="IC583"/>
      <c r="ID583"/>
      <c r="IE583"/>
      <c r="IF583"/>
      <c r="IG583"/>
      <c r="IH583"/>
      <c r="II583"/>
      <c r="IJ583"/>
      <c r="IK583"/>
      <c r="IL583"/>
      <c r="IM583"/>
      <c r="IN583"/>
      <c r="IO583"/>
      <c r="IP583"/>
      <c r="IQ583"/>
      <c r="IR583"/>
      <c r="IS583"/>
      <c r="IT583"/>
      <c r="IU583"/>
      <c r="IV583"/>
      <c r="IW583"/>
      <c r="IX583"/>
      <c r="IY583"/>
      <c r="IZ583"/>
      <c r="JA583"/>
      <c r="JB583"/>
      <c r="JC583"/>
      <c r="JD583"/>
      <c r="JE583"/>
      <c r="JF583"/>
      <c r="JG583"/>
      <c r="JH583"/>
      <c r="JI583"/>
      <c r="JJ583"/>
      <c r="JK583"/>
      <c r="JL583"/>
      <c r="JM583"/>
      <c r="JN583"/>
      <c r="JO583"/>
      <c r="JP583"/>
      <c r="JQ583"/>
      <c r="JR583"/>
      <c r="JS583"/>
      <c r="JT583"/>
      <c r="JU583"/>
      <c r="JV583"/>
      <c r="JW583"/>
      <c r="JX583"/>
      <c r="JY583"/>
      <c r="JZ583"/>
      <c r="KA583"/>
      <c r="KB583"/>
      <c r="KC583"/>
      <c r="KD583"/>
      <c r="KE583"/>
      <c r="KF583"/>
      <c r="KG583"/>
      <c r="KH583"/>
      <c r="KI583"/>
      <c r="KJ583"/>
      <c r="KK583"/>
      <c r="KL583"/>
      <c r="KM583"/>
      <c r="KN583"/>
      <c r="KO583"/>
      <c r="KP583"/>
      <c r="KQ583"/>
      <c r="KR583"/>
      <c r="KS583"/>
      <c r="KT583"/>
      <c r="KU583"/>
      <c r="KV583"/>
      <c r="KW583"/>
      <c r="KX583"/>
      <c r="KY583"/>
      <c r="KZ583"/>
      <c r="LA583"/>
      <c r="LB583"/>
      <c r="LC583"/>
      <c r="LD583"/>
      <c r="LE583"/>
      <c r="LF583"/>
      <c r="LG583"/>
      <c r="LH583"/>
      <c r="LI583"/>
      <c r="LJ583"/>
      <c r="LK583"/>
      <c r="LL583"/>
      <c r="LM583"/>
      <c r="LN583"/>
      <c r="LO583"/>
      <c r="LP583"/>
      <c r="LQ583"/>
      <c r="LR583"/>
      <c r="LS583"/>
      <c r="LT583"/>
      <c r="LU583"/>
      <c r="LV583"/>
      <c r="LW583"/>
      <c r="LX583"/>
      <c r="LY583"/>
      <c r="LZ583"/>
      <c r="MA583"/>
      <c r="MB583"/>
      <c r="MC583"/>
      <c r="MD583"/>
      <c r="ME583"/>
      <c r="MF583"/>
      <c r="MG583"/>
      <c r="MH583"/>
      <c r="MI583"/>
      <c r="MJ583"/>
      <c r="MK583"/>
      <c r="ML583"/>
      <c r="MM583"/>
      <c r="MN583"/>
      <c r="MO583"/>
      <c r="MP583"/>
      <c r="MQ583"/>
      <c r="MR583"/>
      <c r="MS583"/>
      <c r="MT583"/>
      <c r="MU583"/>
      <c r="MV583"/>
      <c r="MW583"/>
      <c r="MX583"/>
      <c r="MY583"/>
      <c r="MZ583"/>
      <c r="NA583"/>
      <c r="NB583"/>
      <c r="NC583"/>
      <c r="ND583"/>
      <c r="NE583"/>
      <c r="NF583"/>
      <c r="NG583"/>
      <c r="NH583"/>
      <c r="NI583"/>
      <c r="NJ583"/>
      <c r="NK583"/>
      <c r="NL583"/>
      <c r="NM583"/>
      <c r="NN583"/>
      <c r="NO583"/>
      <c r="NP583"/>
      <c r="NQ583"/>
      <c r="NR583"/>
      <c r="NS583"/>
      <c r="NT583"/>
      <c r="NU583"/>
      <c r="NV583"/>
      <c r="NW583"/>
      <c r="NX583"/>
      <c r="NY583"/>
      <c r="NZ583"/>
      <c r="OA583"/>
      <c r="OB583"/>
      <c r="OC583"/>
      <c r="OD583"/>
      <c r="OE583"/>
      <c r="OF583"/>
      <c r="OG583"/>
      <c r="OH583"/>
      <c r="OI583"/>
      <c r="OJ583"/>
      <c r="OK583"/>
      <c r="OL583"/>
      <c r="OM583"/>
      <c r="ON583"/>
      <c r="OO583"/>
      <c r="OP583"/>
      <c r="OQ583"/>
      <c r="OR583"/>
      <c r="OS583"/>
      <c r="OT583"/>
      <c r="OU583"/>
      <c r="OV583"/>
      <c r="OW583"/>
      <c r="OX583"/>
      <c r="OY583"/>
      <c r="OZ583"/>
      <c r="PA583"/>
      <c r="PB583"/>
      <c r="PC583"/>
      <c r="PD583"/>
      <c r="PE583"/>
      <c r="PF583"/>
      <c r="PG583"/>
      <c r="PH583"/>
      <c r="PI583"/>
      <c r="PJ583"/>
      <c r="PK583"/>
      <c r="PL583"/>
      <c r="PM583"/>
      <c r="PN583"/>
      <c r="PO583"/>
      <c r="PP583"/>
      <c r="PQ583"/>
      <c r="PR583"/>
      <c r="PS583"/>
      <c r="PT583"/>
      <c r="PU583"/>
      <c r="PV583"/>
      <c r="PW583"/>
      <c r="PX583"/>
      <c r="PY583"/>
      <c r="PZ583"/>
      <c r="QA583"/>
      <c r="QB583"/>
      <c r="QC583"/>
      <c r="QD583"/>
      <c r="QE583"/>
      <c r="QF583"/>
      <c r="QG583"/>
      <c r="QH583"/>
      <c r="QI583"/>
      <c r="QJ583"/>
      <c r="QK583"/>
      <c r="QL583"/>
      <c r="QM583"/>
      <c r="QN583"/>
      <c r="QO583"/>
      <c r="QP583"/>
      <c r="QQ583"/>
      <c r="QR583"/>
      <c r="QS583"/>
      <c r="QT583"/>
      <c r="QU583"/>
      <c r="QV583"/>
      <c r="QW583"/>
      <c r="QX583"/>
      <c r="QY583"/>
      <c r="QZ583"/>
      <c r="RA583"/>
      <c r="RB583"/>
      <c r="RC583"/>
      <c r="RD583"/>
      <c r="RE583"/>
      <c r="RF583"/>
      <c r="RG583"/>
      <c r="RH583"/>
      <c r="RI583"/>
      <c r="RJ583"/>
      <c r="RK583"/>
      <c r="RL583"/>
      <c r="RM583"/>
      <c r="RN583"/>
      <c r="RO583"/>
      <c r="RP583"/>
      <c r="RQ583"/>
      <c r="RR583"/>
      <c r="RS583"/>
      <c r="RT583"/>
      <c r="RU583"/>
      <c r="RV583"/>
      <c r="RW583"/>
      <c r="RX583"/>
      <c r="RY583"/>
      <c r="RZ583"/>
      <c r="SA583"/>
      <c r="SB583"/>
      <c r="SC583"/>
      <c r="SD583"/>
      <c r="SE583"/>
      <c r="SF583"/>
      <c r="SG583"/>
      <c r="SH583"/>
      <c r="SI583"/>
      <c r="SJ583"/>
      <c r="SK583"/>
      <c r="SL583"/>
      <c r="SM583"/>
      <c r="SN583"/>
      <c r="SO583"/>
      <c r="SP583"/>
    </row>
    <row r="584" spans="1:510" ht="16.5" customHeight="1" x14ac:dyDescent="0.2">
      <c r="A584" s="20">
        <v>1805</v>
      </c>
      <c r="B584" s="34" t="s">
        <v>70</v>
      </c>
      <c r="C584" s="34" t="s">
        <v>97</v>
      </c>
      <c r="D584" s="20" t="s">
        <v>51</v>
      </c>
      <c r="E584" s="20" t="s">
        <v>1345</v>
      </c>
      <c r="F584" s="22" t="s">
        <v>88</v>
      </c>
      <c r="G584" s="34" t="s">
        <v>25</v>
      </c>
      <c r="H584" s="20" t="s">
        <v>89</v>
      </c>
      <c r="I584" s="20" t="s">
        <v>27</v>
      </c>
      <c r="J584" s="56" t="s">
        <v>756</v>
      </c>
      <c r="K584" s="36"/>
      <c r="L584" s="36"/>
      <c r="M584" s="36"/>
      <c r="N584" s="36"/>
      <c r="O584" s="55">
        <v>150000000</v>
      </c>
      <c r="P584" s="37"/>
      <c r="Q584" s="34">
        <v>1</v>
      </c>
      <c r="R584" s="38"/>
      <c r="S584" s="39"/>
      <c r="T584" s="37">
        <v>150000000</v>
      </c>
      <c r="U584" s="27" t="s">
        <v>39</v>
      </c>
      <c r="V584" s="28" t="s">
        <v>40</v>
      </c>
      <c r="W584"/>
      <c r="X584"/>
      <c r="Y584"/>
      <c r="Z584"/>
      <c r="AA584"/>
      <c r="AB584"/>
      <c r="AC584"/>
      <c r="AD584"/>
      <c r="AE584"/>
      <c r="AF584"/>
      <c r="AG584"/>
      <c r="AH584"/>
      <c r="AI584"/>
      <c r="AJ584"/>
      <c r="AK584"/>
      <c r="AL584"/>
      <c r="AM584"/>
      <c r="AN584"/>
      <c r="AO584"/>
      <c r="AP584"/>
      <c r="AQ584"/>
      <c r="AR584"/>
      <c r="AS584"/>
      <c r="AT584"/>
      <c r="AU584"/>
      <c r="AV584"/>
      <c r="AW584"/>
      <c r="AX584"/>
      <c r="AY584"/>
      <c r="AZ584"/>
      <c r="BA584"/>
      <c r="BB584"/>
      <c r="BC584"/>
      <c r="BD584"/>
      <c r="BE584"/>
      <c r="BF584"/>
      <c r="BG584"/>
      <c r="BH584"/>
      <c r="BI584"/>
      <c r="BJ584"/>
      <c r="BK584"/>
      <c r="BL584"/>
      <c r="BM584"/>
      <c r="BN584"/>
      <c r="BO584"/>
      <c r="BP584"/>
      <c r="BQ584"/>
      <c r="BR584"/>
      <c r="BS584"/>
      <c r="BT584"/>
      <c r="BU584"/>
      <c r="BV584"/>
      <c r="BW584"/>
      <c r="BX584"/>
      <c r="BY584"/>
      <c r="BZ584"/>
      <c r="CA584"/>
      <c r="CB584"/>
      <c r="CC584"/>
      <c r="CD584"/>
      <c r="CE584"/>
      <c r="CF584"/>
      <c r="CG584"/>
      <c r="CH584"/>
      <c r="CI584"/>
      <c r="CJ584"/>
      <c r="CK584"/>
      <c r="CL584"/>
      <c r="CM584"/>
      <c r="CN584"/>
      <c r="CO584"/>
      <c r="CP584"/>
      <c r="CQ584"/>
      <c r="CR584"/>
      <c r="CS584"/>
      <c r="CT584"/>
      <c r="CU584"/>
      <c r="CV584"/>
      <c r="CW584"/>
      <c r="CX584"/>
      <c r="CY584"/>
      <c r="CZ584"/>
      <c r="DA584"/>
      <c r="DB584"/>
      <c r="DC584"/>
      <c r="DD584"/>
      <c r="DE584"/>
      <c r="DF584"/>
      <c r="DG584"/>
      <c r="DH584"/>
      <c r="DI584"/>
      <c r="DJ584"/>
      <c r="DK584"/>
      <c r="DL584"/>
      <c r="DM584"/>
      <c r="DN584"/>
      <c r="DO584"/>
      <c r="DP584"/>
      <c r="DQ584"/>
      <c r="DR584"/>
      <c r="DS584"/>
      <c r="DT584"/>
      <c r="DU584"/>
      <c r="DV584"/>
      <c r="DW584"/>
      <c r="DX584"/>
      <c r="DY584"/>
      <c r="DZ584"/>
      <c r="EA584"/>
      <c r="EB584"/>
      <c r="EC584"/>
      <c r="ED584"/>
      <c r="EE584"/>
      <c r="EF584"/>
      <c r="EG584"/>
      <c r="EH584"/>
      <c r="EI584"/>
      <c r="EJ584"/>
      <c r="EK584"/>
      <c r="EL584"/>
      <c r="EM584"/>
      <c r="EN584"/>
      <c r="EO584"/>
      <c r="EP584"/>
      <c r="EQ584"/>
      <c r="ER584"/>
      <c r="ES584"/>
      <c r="ET584"/>
      <c r="EU584"/>
      <c r="EV584"/>
      <c r="EW584"/>
      <c r="EX584"/>
      <c r="EY584"/>
      <c r="EZ584"/>
      <c r="FA584"/>
      <c r="FB584"/>
      <c r="FC584"/>
      <c r="FD584"/>
      <c r="FE584"/>
      <c r="FF584"/>
      <c r="FG584"/>
      <c r="FH584"/>
      <c r="FI584"/>
      <c r="FJ584"/>
      <c r="FK584"/>
      <c r="FL584"/>
      <c r="FM584"/>
      <c r="FN584"/>
      <c r="FO584"/>
      <c r="FP584"/>
      <c r="FQ584"/>
      <c r="FR584"/>
      <c r="FS584"/>
      <c r="FT584"/>
      <c r="FU584"/>
      <c r="FV584"/>
      <c r="FW584"/>
      <c r="FX584"/>
      <c r="FY584"/>
      <c r="FZ584"/>
      <c r="GA584"/>
      <c r="GB584"/>
      <c r="GC584"/>
      <c r="GD584"/>
      <c r="GE584"/>
      <c r="GF584"/>
      <c r="GG584"/>
      <c r="GH584"/>
      <c r="GI584"/>
      <c r="GJ584"/>
      <c r="GK584"/>
      <c r="GL584"/>
      <c r="GM584"/>
      <c r="GN584"/>
      <c r="GO584"/>
      <c r="GP584"/>
      <c r="GQ584"/>
      <c r="GR584"/>
      <c r="GS584"/>
      <c r="GT584"/>
      <c r="GU584"/>
      <c r="GV584"/>
      <c r="GW584"/>
      <c r="GX584"/>
      <c r="GY584"/>
      <c r="GZ584"/>
      <c r="HA584"/>
      <c r="HB584"/>
      <c r="HC584"/>
      <c r="HD584"/>
      <c r="HE584"/>
      <c r="HF584"/>
      <c r="HG584"/>
      <c r="HH584"/>
      <c r="HI584"/>
      <c r="HJ584"/>
      <c r="HK584"/>
      <c r="HL584"/>
      <c r="HM584"/>
      <c r="HN584"/>
      <c r="HO584"/>
      <c r="HP584"/>
      <c r="HQ584"/>
      <c r="HR584"/>
      <c r="HS584"/>
      <c r="HT584"/>
      <c r="HU584"/>
      <c r="HV584"/>
      <c r="HW584"/>
      <c r="HX584"/>
      <c r="HY584"/>
      <c r="HZ584"/>
      <c r="IA584"/>
      <c r="IB584"/>
      <c r="IC584"/>
      <c r="ID584"/>
      <c r="IE584"/>
      <c r="IF584"/>
      <c r="IG584"/>
      <c r="IH584"/>
      <c r="II584"/>
      <c r="IJ584"/>
      <c r="IK584"/>
      <c r="IL584"/>
      <c r="IM584"/>
      <c r="IN584"/>
      <c r="IO584"/>
      <c r="IP584"/>
      <c r="IQ584"/>
      <c r="IR584"/>
      <c r="IS584"/>
      <c r="IT584"/>
      <c r="IU584"/>
      <c r="IV584"/>
      <c r="IW584"/>
      <c r="IX584"/>
      <c r="IY584"/>
      <c r="IZ584"/>
      <c r="JA584"/>
      <c r="JB584"/>
      <c r="JC584"/>
      <c r="JD584"/>
      <c r="JE584"/>
      <c r="JF584"/>
      <c r="JG584"/>
      <c r="JH584"/>
      <c r="JI584"/>
      <c r="JJ584"/>
      <c r="JK584"/>
      <c r="JL584"/>
      <c r="JM584"/>
      <c r="JN584"/>
      <c r="JO584"/>
      <c r="JP584"/>
      <c r="JQ584"/>
      <c r="JR584"/>
      <c r="JS584"/>
      <c r="JT584"/>
      <c r="JU584"/>
      <c r="JV584"/>
      <c r="JW584"/>
      <c r="JX584"/>
      <c r="JY584"/>
      <c r="JZ584"/>
      <c r="KA584"/>
      <c r="KB584"/>
      <c r="KC584"/>
      <c r="KD584"/>
      <c r="KE584"/>
      <c r="KF584"/>
      <c r="KG584"/>
      <c r="KH584"/>
      <c r="KI584"/>
      <c r="KJ584"/>
      <c r="KK584"/>
      <c r="KL584"/>
      <c r="KM584"/>
      <c r="KN584"/>
      <c r="KO584"/>
      <c r="KP584"/>
      <c r="KQ584"/>
      <c r="KR584"/>
      <c r="KS584"/>
      <c r="KT584"/>
      <c r="KU584"/>
      <c r="KV584"/>
      <c r="KW584"/>
      <c r="KX584"/>
      <c r="KY584"/>
      <c r="KZ584"/>
      <c r="LA584"/>
      <c r="LB584"/>
      <c r="LC584"/>
      <c r="LD584"/>
      <c r="LE584"/>
      <c r="LF584"/>
      <c r="LG584"/>
      <c r="LH584"/>
      <c r="LI584"/>
      <c r="LJ584"/>
      <c r="LK584"/>
      <c r="LL584"/>
      <c r="LM584"/>
      <c r="LN584"/>
      <c r="LO584"/>
      <c r="LP584"/>
      <c r="LQ584"/>
      <c r="LR584"/>
      <c r="LS584"/>
      <c r="LT584"/>
      <c r="LU584"/>
      <c r="LV584"/>
      <c r="LW584"/>
      <c r="LX584"/>
      <c r="LY584"/>
      <c r="LZ584"/>
      <c r="MA584"/>
      <c r="MB584"/>
      <c r="MC584"/>
      <c r="MD584"/>
      <c r="ME584"/>
      <c r="MF584"/>
      <c r="MG584"/>
      <c r="MH584"/>
      <c r="MI584"/>
      <c r="MJ584"/>
      <c r="MK584"/>
      <c r="ML584"/>
      <c r="MM584"/>
      <c r="MN584"/>
      <c r="MO584"/>
      <c r="MP584"/>
      <c r="MQ584"/>
      <c r="MR584"/>
      <c r="MS584"/>
      <c r="MT584"/>
      <c r="MU584"/>
      <c r="MV584"/>
      <c r="MW584"/>
      <c r="MX584"/>
      <c r="MY584"/>
      <c r="MZ584"/>
      <c r="NA584"/>
      <c r="NB584"/>
      <c r="NC584"/>
      <c r="ND584"/>
      <c r="NE584"/>
      <c r="NF584"/>
      <c r="NG584"/>
      <c r="NH584"/>
      <c r="NI584"/>
      <c r="NJ584"/>
      <c r="NK584"/>
      <c r="NL584"/>
      <c r="NM584"/>
      <c r="NN584"/>
      <c r="NO584"/>
      <c r="NP584"/>
      <c r="NQ584"/>
      <c r="NR584"/>
      <c r="NS584"/>
      <c r="NT584"/>
      <c r="NU584"/>
      <c r="NV584"/>
      <c r="NW584"/>
      <c r="NX584"/>
      <c r="NY584"/>
      <c r="NZ584"/>
      <c r="OA584"/>
      <c r="OB584"/>
      <c r="OC584"/>
      <c r="OD584"/>
      <c r="OE584"/>
      <c r="OF584"/>
      <c r="OG584"/>
      <c r="OH584"/>
      <c r="OI584"/>
      <c r="OJ584"/>
      <c r="OK584"/>
      <c r="OL584"/>
      <c r="OM584"/>
      <c r="ON584"/>
      <c r="OO584"/>
      <c r="OP584"/>
      <c r="OQ584"/>
      <c r="OR584"/>
      <c r="OS584"/>
      <c r="OT584"/>
      <c r="OU584"/>
      <c r="OV584"/>
      <c r="OW584"/>
      <c r="OX584"/>
      <c r="OY584"/>
      <c r="OZ584"/>
      <c r="PA584"/>
      <c r="PB584"/>
      <c r="PC584"/>
      <c r="PD584"/>
      <c r="PE584"/>
      <c r="PF584"/>
      <c r="PG584"/>
      <c r="PH584"/>
      <c r="PI584"/>
      <c r="PJ584"/>
      <c r="PK584"/>
      <c r="PL584"/>
      <c r="PM584"/>
      <c r="PN584"/>
      <c r="PO584"/>
      <c r="PP584"/>
      <c r="PQ584"/>
      <c r="PR584"/>
      <c r="PS584"/>
      <c r="PT584"/>
      <c r="PU584"/>
      <c r="PV584"/>
      <c r="PW584"/>
      <c r="PX584"/>
      <c r="PY584"/>
      <c r="PZ584"/>
      <c r="QA584"/>
      <c r="QB584"/>
      <c r="QC584"/>
      <c r="QD584"/>
      <c r="QE584"/>
      <c r="QF584"/>
      <c r="QG584"/>
      <c r="QH584"/>
      <c r="QI584"/>
      <c r="QJ584"/>
      <c r="QK584"/>
      <c r="QL584"/>
      <c r="QM584"/>
      <c r="QN584"/>
      <c r="QO584"/>
      <c r="QP584"/>
      <c r="QQ584"/>
      <c r="QR584"/>
      <c r="QS584"/>
      <c r="QT584"/>
      <c r="QU584"/>
      <c r="QV584"/>
      <c r="QW584"/>
      <c r="QX584"/>
      <c r="QY584"/>
      <c r="QZ584"/>
      <c r="RA584"/>
      <c r="RB584"/>
      <c r="RC584"/>
      <c r="RD584"/>
      <c r="RE584"/>
      <c r="RF584"/>
      <c r="RG584"/>
      <c r="RH584"/>
      <c r="RI584"/>
      <c r="RJ584"/>
      <c r="RK584"/>
      <c r="RL584"/>
      <c r="RM584"/>
      <c r="RN584"/>
      <c r="RO584"/>
      <c r="RP584"/>
      <c r="RQ584"/>
      <c r="RR584"/>
      <c r="RS584"/>
      <c r="RT584"/>
      <c r="RU584"/>
      <c r="RV584"/>
      <c r="RW584"/>
      <c r="RX584"/>
      <c r="RY584"/>
      <c r="RZ584"/>
      <c r="SA584"/>
      <c r="SB584"/>
      <c r="SC584"/>
      <c r="SD584"/>
      <c r="SE584"/>
      <c r="SF584"/>
      <c r="SG584"/>
      <c r="SH584"/>
      <c r="SI584"/>
      <c r="SJ584"/>
      <c r="SK584"/>
      <c r="SL584"/>
      <c r="SM584"/>
      <c r="SN584"/>
      <c r="SO584"/>
      <c r="SP584"/>
    </row>
    <row r="585" spans="1:510" ht="16.5" customHeight="1" x14ac:dyDescent="0.2">
      <c r="A585" s="20">
        <v>1806</v>
      </c>
      <c r="B585" s="34" t="s">
        <v>70</v>
      </c>
      <c r="C585" s="34" t="s">
        <v>97</v>
      </c>
      <c r="D585" s="20" t="s">
        <v>51</v>
      </c>
      <c r="E585" s="20" t="s">
        <v>1345</v>
      </c>
      <c r="F585" s="22" t="s">
        <v>88</v>
      </c>
      <c r="G585" s="34" t="s">
        <v>25</v>
      </c>
      <c r="H585" s="20" t="s">
        <v>89</v>
      </c>
      <c r="I585" s="20" t="s">
        <v>27</v>
      </c>
      <c r="J585" s="56" t="s">
        <v>757</v>
      </c>
      <c r="K585" s="36"/>
      <c r="L585" s="36"/>
      <c r="M585" s="36"/>
      <c r="N585" s="36"/>
      <c r="O585" s="55">
        <v>150000000</v>
      </c>
      <c r="P585" s="37"/>
      <c r="Q585" s="34">
        <v>1</v>
      </c>
      <c r="R585" s="38"/>
      <c r="S585" s="39"/>
      <c r="T585" s="37">
        <v>150000000</v>
      </c>
      <c r="U585" s="27" t="s">
        <v>39</v>
      </c>
      <c r="V585" s="28" t="s">
        <v>40</v>
      </c>
      <c r="W585"/>
      <c r="X585"/>
      <c r="Y585"/>
      <c r="Z585"/>
      <c r="AA585"/>
      <c r="AB585"/>
      <c r="AC585"/>
      <c r="AD585"/>
      <c r="AE585"/>
      <c r="AF585"/>
      <c r="AG585"/>
      <c r="AH585"/>
      <c r="AI585"/>
      <c r="AJ585"/>
      <c r="AK585"/>
      <c r="AL585"/>
      <c r="AM585"/>
      <c r="AN585"/>
      <c r="AO585"/>
      <c r="AP585"/>
      <c r="AQ585"/>
      <c r="AR585"/>
      <c r="AS585"/>
      <c r="AT585"/>
      <c r="AU585"/>
      <c r="AV585"/>
      <c r="AW585"/>
      <c r="AX585"/>
      <c r="AY585"/>
      <c r="AZ585"/>
      <c r="BA585"/>
      <c r="BB585"/>
      <c r="BC585"/>
      <c r="BD585"/>
      <c r="BE585"/>
      <c r="BF585"/>
      <c r="BG585"/>
      <c r="BH585"/>
      <c r="BI585"/>
      <c r="BJ585"/>
      <c r="BK585"/>
      <c r="BL585"/>
      <c r="BM585"/>
      <c r="BN585"/>
      <c r="BO585"/>
      <c r="BP585"/>
      <c r="BQ585"/>
      <c r="BR585"/>
      <c r="BS585"/>
      <c r="BT585"/>
      <c r="BU585"/>
      <c r="BV585"/>
      <c r="BW585"/>
      <c r="BX585"/>
      <c r="BY585"/>
      <c r="BZ585"/>
      <c r="CA585"/>
      <c r="CB585"/>
      <c r="CC585"/>
      <c r="CD585"/>
      <c r="CE585"/>
      <c r="CF585"/>
      <c r="CG585"/>
      <c r="CH585"/>
      <c r="CI585"/>
      <c r="CJ585"/>
      <c r="CK585"/>
      <c r="CL585"/>
      <c r="CM585"/>
      <c r="CN585"/>
      <c r="CO585"/>
      <c r="CP585"/>
      <c r="CQ585"/>
      <c r="CR585"/>
      <c r="CS585"/>
      <c r="CT585"/>
      <c r="CU585"/>
      <c r="CV585"/>
      <c r="CW585"/>
      <c r="CX585"/>
      <c r="CY585"/>
      <c r="CZ585"/>
      <c r="DA585"/>
      <c r="DB585"/>
      <c r="DC585"/>
      <c r="DD585"/>
      <c r="DE585"/>
      <c r="DF585"/>
      <c r="DG585"/>
      <c r="DH585"/>
      <c r="DI585"/>
      <c r="DJ585"/>
      <c r="DK585"/>
      <c r="DL585"/>
      <c r="DM585"/>
      <c r="DN585"/>
      <c r="DO585"/>
      <c r="DP585"/>
      <c r="DQ585"/>
      <c r="DR585"/>
      <c r="DS585"/>
      <c r="DT585"/>
      <c r="DU585"/>
      <c r="DV585"/>
      <c r="DW585"/>
      <c r="DX585"/>
      <c r="DY585"/>
      <c r="DZ585"/>
      <c r="EA585"/>
      <c r="EB585"/>
      <c r="EC585"/>
      <c r="ED585"/>
      <c r="EE585"/>
      <c r="EF585"/>
      <c r="EG585"/>
      <c r="EH585"/>
      <c r="EI585"/>
      <c r="EJ585"/>
      <c r="EK585"/>
      <c r="EL585"/>
      <c r="EM585"/>
      <c r="EN585"/>
      <c r="EO585"/>
      <c r="EP585"/>
      <c r="EQ585"/>
      <c r="ER585"/>
      <c r="ES585"/>
      <c r="ET585"/>
      <c r="EU585"/>
      <c r="EV585"/>
      <c r="EW585"/>
      <c r="EX585"/>
      <c r="EY585"/>
      <c r="EZ585"/>
      <c r="FA585"/>
      <c r="FB585"/>
      <c r="FC585"/>
      <c r="FD585"/>
      <c r="FE585"/>
      <c r="FF585"/>
      <c r="FG585"/>
      <c r="FH585"/>
      <c r="FI585"/>
      <c r="FJ585"/>
      <c r="FK585"/>
      <c r="FL585"/>
      <c r="FM585"/>
      <c r="FN585"/>
      <c r="FO585"/>
      <c r="FP585"/>
      <c r="FQ585"/>
      <c r="FR585"/>
      <c r="FS585"/>
      <c r="FT585"/>
      <c r="FU585"/>
      <c r="FV585"/>
      <c r="FW585"/>
      <c r="FX585"/>
      <c r="FY585"/>
      <c r="FZ585"/>
      <c r="GA585"/>
      <c r="GB585"/>
      <c r="GC585"/>
      <c r="GD585"/>
      <c r="GE585"/>
      <c r="GF585"/>
      <c r="GG585"/>
      <c r="GH585"/>
      <c r="GI585"/>
      <c r="GJ585"/>
      <c r="GK585"/>
      <c r="GL585"/>
      <c r="GM585"/>
      <c r="GN585"/>
      <c r="GO585"/>
      <c r="GP585"/>
      <c r="GQ585"/>
      <c r="GR585"/>
      <c r="GS585"/>
      <c r="GT585"/>
      <c r="GU585"/>
      <c r="GV585"/>
      <c r="GW585"/>
      <c r="GX585"/>
      <c r="GY585"/>
      <c r="GZ585"/>
      <c r="HA585"/>
      <c r="HB585"/>
      <c r="HC585"/>
      <c r="HD585"/>
      <c r="HE585"/>
      <c r="HF585"/>
      <c r="HG585"/>
      <c r="HH585"/>
      <c r="HI585"/>
      <c r="HJ585"/>
      <c r="HK585"/>
      <c r="HL585"/>
      <c r="HM585"/>
      <c r="HN585"/>
      <c r="HO585"/>
      <c r="HP585"/>
      <c r="HQ585"/>
      <c r="HR585"/>
      <c r="HS585"/>
      <c r="HT585"/>
      <c r="HU585"/>
      <c r="HV585"/>
      <c r="HW585"/>
      <c r="HX585"/>
      <c r="HY585"/>
      <c r="HZ585"/>
      <c r="IA585"/>
      <c r="IB585"/>
      <c r="IC585"/>
      <c r="ID585"/>
      <c r="IE585"/>
      <c r="IF585"/>
      <c r="IG585"/>
      <c r="IH585"/>
      <c r="II585"/>
      <c r="IJ585"/>
      <c r="IK585"/>
      <c r="IL585"/>
      <c r="IM585"/>
      <c r="IN585"/>
      <c r="IO585"/>
      <c r="IP585"/>
      <c r="IQ585"/>
      <c r="IR585"/>
      <c r="IS585"/>
      <c r="IT585"/>
      <c r="IU585"/>
      <c r="IV585"/>
      <c r="IW585"/>
      <c r="IX585"/>
      <c r="IY585"/>
      <c r="IZ585"/>
      <c r="JA585"/>
      <c r="JB585"/>
      <c r="JC585"/>
      <c r="JD585"/>
      <c r="JE585"/>
      <c r="JF585"/>
      <c r="JG585"/>
      <c r="JH585"/>
      <c r="JI585"/>
      <c r="JJ585"/>
      <c r="JK585"/>
      <c r="JL585"/>
      <c r="JM585"/>
      <c r="JN585"/>
      <c r="JO585"/>
      <c r="JP585"/>
      <c r="JQ585"/>
      <c r="JR585"/>
      <c r="JS585"/>
      <c r="JT585"/>
      <c r="JU585"/>
      <c r="JV585"/>
      <c r="JW585"/>
      <c r="JX585"/>
      <c r="JY585"/>
      <c r="JZ585"/>
      <c r="KA585"/>
      <c r="KB585"/>
      <c r="KC585"/>
      <c r="KD585"/>
      <c r="KE585"/>
      <c r="KF585"/>
      <c r="KG585"/>
      <c r="KH585"/>
      <c r="KI585"/>
      <c r="KJ585"/>
      <c r="KK585"/>
      <c r="KL585"/>
      <c r="KM585"/>
      <c r="KN585"/>
      <c r="KO585"/>
      <c r="KP585"/>
      <c r="KQ585"/>
      <c r="KR585"/>
      <c r="KS585"/>
      <c r="KT585"/>
      <c r="KU585"/>
      <c r="KV585"/>
      <c r="KW585"/>
      <c r="KX585"/>
      <c r="KY585"/>
      <c r="KZ585"/>
      <c r="LA585"/>
      <c r="LB585"/>
      <c r="LC585"/>
      <c r="LD585"/>
      <c r="LE585"/>
      <c r="LF585"/>
      <c r="LG585"/>
      <c r="LH585"/>
      <c r="LI585"/>
      <c r="LJ585"/>
      <c r="LK585"/>
      <c r="LL585"/>
      <c r="LM585"/>
      <c r="LN585"/>
      <c r="LO585"/>
      <c r="LP585"/>
      <c r="LQ585"/>
      <c r="LR585"/>
      <c r="LS585"/>
      <c r="LT585"/>
      <c r="LU585"/>
      <c r="LV585"/>
      <c r="LW585"/>
      <c r="LX585"/>
      <c r="LY585"/>
      <c r="LZ585"/>
      <c r="MA585"/>
      <c r="MB585"/>
      <c r="MC585"/>
      <c r="MD585"/>
      <c r="ME585"/>
      <c r="MF585"/>
      <c r="MG585"/>
      <c r="MH585"/>
      <c r="MI585"/>
      <c r="MJ585"/>
      <c r="MK585"/>
      <c r="ML585"/>
      <c r="MM585"/>
      <c r="MN585"/>
      <c r="MO585"/>
      <c r="MP585"/>
      <c r="MQ585"/>
      <c r="MR585"/>
      <c r="MS585"/>
      <c r="MT585"/>
      <c r="MU585"/>
      <c r="MV585"/>
      <c r="MW585"/>
      <c r="MX585"/>
      <c r="MY585"/>
      <c r="MZ585"/>
      <c r="NA585"/>
      <c r="NB585"/>
      <c r="NC585"/>
      <c r="ND585"/>
      <c r="NE585"/>
      <c r="NF585"/>
      <c r="NG585"/>
      <c r="NH585"/>
      <c r="NI585"/>
      <c r="NJ585"/>
      <c r="NK585"/>
      <c r="NL585"/>
      <c r="NM585"/>
      <c r="NN585"/>
      <c r="NO585"/>
      <c r="NP585"/>
      <c r="NQ585"/>
      <c r="NR585"/>
      <c r="NS585"/>
      <c r="NT585"/>
      <c r="NU585"/>
      <c r="NV585"/>
      <c r="NW585"/>
      <c r="NX585"/>
      <c r="NY585"/>
      <c r="NZ585"/>
      <c r="OA585"/>
      <c r="OB585"/>
      <c r="OC585"/>
      <c r="OD585"/>
      <c r="OE585"/>
      <c r="OF585"/>
      <c r="OG585"/>
      <c r="OH585"/>
      <c r="OI585"/>
      <c r="OJ585"/>
      <c r="OK585"/>
      <c r="OL585"/>
      <c r="OM585"/>
      <c r="ON585"/>
      <c r="OO585"/>
      <c r="OP585"/>
      <c r="OQ585"/>
      <c r="OR585"/>
      <c r="OS585"/>
      <c r="OT585"/>
      <c r="OU585"/>
      <c r="OV585"/>
      <c r="OW585"/>
      <c r="OX585"/>
      <c r="OY585"/>
      <c r="OZ585"/>
      <c r="PA585"/>
      <c r="PB585"/>
      <c r="PC585"/>
      <c r="PD585"/>
      <c r="PE585"/>
      <c r="PF585"/>
      <c r="PG585"/>
      <c r="PH585"/>
      <c r="PI585"/>
      <c r="PJ585"/>
      <c r="PK585"/>
      <c r="PL585"/>
      <c r="PM585"/>
      <c r="PN585"/>
      <c r="PO585"/>
      <c r="PP585"/>
      <c r="PQ585"/>
      <c r="PR585"/>
      <c r="PS585"/>
      <c r="PT585"/>
      <c r="PU585"/>
      <c r="PV585"/>
      <c r="PW585"/>
      <c r="PX585"/>
      <c r="PY585"/>
      <c r="PZ585"/>
      <c r="QA585"/>
      <c r="QB585"/>
      <c r="QC585"/>
      <c r="QD585"/>
      <c r="QE585"/>
      <c r="QF585"/>
      <c r="QG585"/>
      <c r="QH585"/>
      <c r="QI585"/>
      <c r="QJ585"/>
      <c r="QK585"/>
      <c r="QL585"/>
      <c r="QM585"/>
      <c r="QN585"/>
      <c r="QO585"/>
      <c r="QP585"/>
      <c r="QQ585"/>
      <c r="QR585"/>
      <c r="QS585"/>
      <c r="QT585"/>
      <c r="QU585"/>
      <c r="QV585"/>
      <c r="QW585"/>
      <c r="QX585"/>
      <c r="QY585"/>
      <c r="QZ585"/>
      <c r="RA585"/>
      <c r="RB585"/>
      <c r="RC585"/>
      <c r="RD585"/>
      <c r="RE585"/>
      <c r="RF585"/>
      <c r="RG585"/>
      <c r="RH585"/>
      <c r="RI585"/>
      <c r="RJ585"/>
      <c r="RK585"/>
      <c r="RL585"/>
      <c r="RM585"/>
      <c r="RN585"/>
      <c r="RO585"/>
      <c r="RP585"/>
      <c r="RQ585"/>
      <c r="RR585"/>
      <c r="RS585"/>
      <c r="RT585"/>
      <c r="RU585"/>
      <c r="RV585"/>
      <c r="RW585"/>
      <c r="RX585"/>
      <c r="RY585"/>
      <c r="RZ585"/>
      <c r="SA585"/>
      <c r="SB585"/>
      <c r="SC585"/>
      <c r="SD585"/>
      <c r="SE585"/>
      <c r="SF585"/>
      <c r="SG585"/>
      <c r="SH585"/>
      <c r="SI585"/>
      <c r="SJ585"/>
      <c r="SK585"/>
      <c r="SL585"/>
      <c r="SM585"/>
      <c r="SN585"/>
      <c r="SO585"/>
      <c r="SP585"/>
    </row>
    <row r="586" spans="1:510" ht="16.5" customHeight="1" x14ac:dyDescent="0.2">
      <c r="A586" s="20">
        <v>1807</v>
      </c>
      <c r="B586" s="34" t="s">
        <v>70</v>
      </c>
      <c r="C586" s="34" t="s">
        <v>97</v>
      </c>
      <c r="D586" s="20" t="s">
        <v>51</v>
      </c>
      <c r="E586" s="20" t="s">
        <v>1345</v>
      </c>
      <c r="F586" s="22" t="s">
        <v>88</v>
      </c>
      <c r="G586" s="34" t="s">
        <v>25</v>
      </c>
      <c r="H586" s="20" t="s">
        <v>89</v>
      </c>
      <c r="I586" s="20" t="s">
        <v>27</v>
      </c>
      <c r="J586" s="56" t="s">
        <v>758</v>
      </c>
      <c r="K586" s="36"/>
      <c r="L586" s="36"/>
      <c r="M586" s="36"/>
      <c r="N586" s="36"/>
      <c r="O586" s="55">
        <v>150000000</v>
      </c>
      <c r="P586" s="37"/>
      <c r="Q586" s="34">
        <v>1</v>
      </c>
      <c r="R586" s="38"/>
      <c r="S586" s="39"/>
      <c r="T586" s="37">
        <v>150000000</v>
      </c>
      <c r="U586" s="27" t="s">
        <v>39</v>
      </c>
      <c r="V586" s="28" t="s">
        <v>40</v>
      </c>
      <c r="W586"/>
      <c r="X586"/>
      <c r="Y586"/>
      <c r="Z586"/>
      <c r="AA586"/>
      <c r="AB586"/>
      <c r="AC586"/>
      <c r="AD586"/>
      <c r="AE586"/>
      <c r="AF586"/>
      <c r="AG586"/>
      <c r="AH586"/>
      <c r="AI586"/>
      <c r="AJ586"/>
      <c r="AK586"/>
      <c r="AL586"/>
      <c r="AM586"/>
      <c r="AN586"/>
      <c r="AO586"/>
      <c r="AP586"/>
      <c r="AQ586"/>
      <c r="AR586"/>
      <c r="AS586"/>
      <c r="AT586"/>
      <c r="AU586"/>
      <c r="AV586"/>
      <c r="AW586"/>
      <c r="AX586"/>
      <c r="AY586"/>
      <c r="AZ586"/>
      <c r="BA586"/>
      <c r="BB586"/>
      <c r="BC586"/>
      <c r="BD586"/>
      <c r="BE586"/>
      <c r="BF586"/>
      <c r="BG586"/>
      <c r="BH586"/>
      <c r="BI586"/>
      <c r="BJ586"/>
      <c r="BK586"/>
      <c r="BL586"/>
      <c r="BM586"/>
      <c r="BN586"/>
      <c r="BO586"/>
      <c r="BP586"/>
      <c r="BQ586"/>
      <c r="BR586"/>
      <c r="BS586"/>
      <c r="BT586"/>
      <c r="BU586"/>
      <c r="BV586"/>
      <c r="BW586"/>
      <c r="BX586"/>
      <c r="BY586"/>
      <c r="BZ586"/>
      <c r="CA586"/>
      <c r="CB586"/>
      <c r="CC586"/>
      <c r="CD586"/>
      <c r="CE586"/>
      <c r="CF586"/>
      <c r="CG586"/>
      <c r="CH586"/>
      <c r="CI586"/>
      <c r="CJ586"/>
      <c r="CK586"/>
      <c r="CL586"/>
      <c r="CM586"/>
      <c r="CN586"/>
      <c r="CO586"/>
      <c r="CP586"/>
      <c r="CQ586"/>
      <c r="CR586"/>
      <c r="CS586"/>
      <c r="CT586"/>
      <c r="CU586"/>
      <c r="CV586"/>
      <c r="CW586"/>
      <c r="CX586"/>
      <c r="CY586"/>
      <c r="CZ586"/>
      <c r="DA586"/>
      <c r="DB586"/>
      <c r="DC586"/>
      <c r="DD586"/>
      <c r="DE586"/>
      <c r="DF586"/>
      <c r="DG586"/>
      <c r="DH586"/>
      <c r="DI586"/>
      <c r="DJ586"/>
      <c r="DK586"/>
      <c r="DL586"/>
      <c r="DM586"/>
      <c r="DN586"/>
      <c r="DO586"/>
      <c r="DP586"/>
      <c r="DQ586"/>
      <c r="DR586"/>
      <c r="DS586"/>
      <c r="DT586"/>
      <c r="DU586"/>
      <c r="DV586"/>
      <c r="DW586"/>
      <c r="DX586"/>
      <c r="DY586"/>
      <c r="DZ586"/>
      <c r="EA586"/>
      <c r="EB586"/>
      <c r="EC586"/>
      <c r="ED586"/>
      <c r="EE586"/>
      <c r="EF586"/>
      <c r="EG586"/>
      <c r="EH586"/>
      <c r="EI586"/>
      <c r="EJ586"/>
      <c r="EK586"/>
      <c r="EL586"/>
      <c r="EM586"/>
      <c r="EN586"/>
      <c r="EO586"/>
      <c r="EP586"/>
      <c r="EQ586"/>
      <c r="ER586"/>
      <c r="ES586"/>
      <c r="ET586"/>
      <c r="EU586"/>
      <c r="EV586"/>
      <c r="EW586"/>
      <c r="EX586"/>
      <c r="EY586"/>
      <c r="EZ586"/>
      <c r="FA586"/>
      <c r="FB586"/>
      <c r="FC586"/>
      <c r="FD586"/>
      <c r="FE586"/>
      <c r="FF586"/>
      <c r="FG586"/>
      <c r="FH586"/>
      <c r="FI586"/>
      <c r="FJ586"/>
      <c r="FK586"/>
      <c r="FL586"/>
      <c r="FM586"/>
      <c r="FN586"/>
      <c r="FO586"/>
      <c r="FP586"/>
      <c r="FQ586"/>
      <c r="FR586"/>
      <c r="FS586"/>
      <c r="FT586"/>
      <c r="FU586"/>
      <c r="FV586"/>
      <c r="FW586"/>
      <c r="FX586"/>
      <c r="FY586"/>
      <c r="FZ586"/>
      <c r="GA586"/>
      <c r="GB586"/>
      <c r="GC586"/>
      <c r="GD586"/>
      <c r="GE586"/>
      <c r="GF586"/>
      <c r="GG586"/>
      <c r="GH586"/>
      <c r="GI586"/>
      <c r="GJ586"/>
      <c r="GK586"/>
      <c r="GL586"/>
      <c r="GM586"/>
      <c r="GN586"/>
      <c r="GO586"/>
      <c r="GP586"/>
      <c r="GQ586"/>
      <c r="GR586"/>
      <c r="GS586"/>
      <c r="GT586"/>
      <c r="GU586"/>
      <c r="GV586"/>
      <c r="GW586"/>
      <c r="GX586"/>
      <c r="GY586"/>
      <c r="GZ586"/>
      <c r="HA586"/>
      <c r="HB586"/>
      <c r="HC586"/>
      <c r="HD586"/>
      <c r="HE586"/>
      <c r="HF586"/>
      <c r="HG586"/>
      <c r="HH586"/>
      <c r="HI586"/>
      <c r="HJ586"/>
      <c r="HK586"/>
      <c r="HL586"/>
      <c r="HM586"/>
      <c r="HN586"/>
      <c r="HO586"/>
      <c r="HP586"/>
      <c r="HQ586"/>
      <c r="HR586"/>
      <c r="HS586"/>
      <c r="HT586"/>
      <c r="HU586"/>
      <c r="HV586"/>
      <c r="HW586"/>
      <c r="HX586"/>
      <c r="HY586"/>
      <c r="HZ586"/>
      <c r="IA586"/>
      <c r="IB586"/>
      <c r="IC586"/>
      <c r="ID586"/>
      <c r="IE586"/>
      <c r="IF586"/>
      <c r="IG586"/>
      <c r="IH586"/>
      <c r="II586"/>
      <c r="IJ586"/>
      <c r="IK586"/>
      <c r="IL586"/>
      <c r="IM586"/>
      <c r="IN586"/>
      <c r="IO586"/>
      <c r="IP586"/>
      <c r="IQ586"/>
      <c r="IR586"/>
      <c r="IS586"/>
      <c r="IT586"/>
      <c r="IU586"/>
      <c r="IV586"/>
      <c r="IW586"/>
      <c r="IX586"/>
      <c r="IY586"/>
      <c r="IZ586"/>
      <c r="JA586"/>
      <c r="JB586"/>
      <c r="JC586"/>
      <c r="JD586"/>
      <c r="JE586"/>
      <c r="JF586"/>
      <c r="JG586"/>
      <c r="JH586"/>
      <c r="JI586"/>
      <c r="JJ586"/>
      <c r="JK586"/>
      <c r="JL586"/>
      <c r="JM586"/>
      <c r="JN586"/>
      <c r="JO586"/>
      <c r="JP586"/>
      <c r="JQ586"/>
      <c r="JR586"/>
      <c r="JS586"/>
      <c r="JT586"/>
      <c r="JU586"/>
      <c r="JV586"/>
      <c r="JW586"/>
      <c r="JX586"/>
      <c r="JY586"/>
      <c r="JZ586"/>
      <c r="KA586"/>
      <c r="KB586"/>
      <c r="KC586"/>
      <c r="KD586"/>
      <c r="KE586"/>
      <c r="KF586"/>
      <c r="KG586"/>
      <c r="KH586"/>
      <c r="KI586"/>
      <c r="KJ586"/>
      <c r="KK586"/>
      <c r="KL586"/>
      <c r="KM586"/>
      <c r="KN586"/>
      <c r="KO586"/>
      <c r="KP586"/>
      <c r="KQ586"/>
      <c r="KR586"/>
      <c r="KS586"/>
      <c r="KT586"/>
      <c r="KU586"/>
      <c r="KV586"/>
      <c r="KW586"/>
      <c r="KX586"/>
      <c r="KY586"/>
      <c r="KZ586"/>
      <c r="LA586"/>
      <c r="LB586"/>
      <c r="LC586"/>
      <c r="LD586"/>
      <c r="LE586"/>
      <c r="LF586"/>
      <c r="LG586"/>
      <c r="LH586"/>
      <c r="LI586"/>
      <c r="LJ586"/>
      <c r="LK586"/>
      <c r="LL586"/>
      <c r="LM586"/>
      <c r="LN586"/>
      <c r="LO586"/>
      <c r="LP586"/>
      <c r="LQ586"/>
      <c r="LR586"/>
      <c r="LS586"/>
      <c r="LT586"/>
      <c r="LU586"/>
      <c r="LV586"/>
      <c r="LW586"/>
      <c r="LX586"/>
      <c r="LY586"/>
      <c r="LZ586"/>
      <c r="MA586"/>
      <c r="MB586"/>
      <c r="MC586"/>
      <c r="MD586"/>
      <c r="ME586"/>
      <c r="MF586"/>
      <c r="MG586"/>
      <c r="MH586"/>
      <c r="MI586"/>
      <c r="MJ586"/>
      <c r="MK586"/>
      <c r="ML586"/>
      <c r="MM586"/>
      <c r="MN586"/>
      <c r="MO586"/>
      <c r="MP586"/>
      <c r="MQ586"/>
      <c r="MR586"/>
      <c r="MS586"/>
      <c r="MT586"/>
      <c r="MU586"/>
      <c r="MV586"/>
      <c r="MW586"/>
      <c r="MX586"/>
      <c r="MY586"/>
      <c r="MZ586"/>
      <c r="NA586"/>
      <c r="NB586"/>
      <c r="NC586"/>
      <c r="ND586"/>
      <c r="NE586"/>
      <c r="NF586"/>
      <c r="NG586"/>
      <c r="NH586"/>
      <c r="NI586"/>
      <c r="NJ586"/>
      <c r="NK586"/>
      <c r="NL586"/>
      <c r="NM586"/>
      <c r="NN586"/>
      <c r="NO586"/>
      <c r="NP586"/>
      <c r="NQ586"/>
      <c r="NR586"/>
      <c r="NS586"/>
      <c r="NT586"/>
      <c r="NU586"/>
      <c r="NV586"/>
      <c r="NW586"/>
      <c r="NX586"/>
      <c r="NY586"/>
      <c r="NZ586"/>
      <c r="OA586"/>
      <c r="OB586"/>
      <c r="OC586"/>
      <c r="OD586"/>
      <c r="OE586"/>
      <c r="OF586"/>
      <c r="OG586"/>
      <c r="OH586"/>
      <c r="OI586"/>
      <c r="OJ586"/>
      <c r="OK586"/>
      <c r="OL586"/>
      <c r="OM586"/>
      <c r="ON586"/>
      <c r="OO586"/>
      <c r="OP586"/>
      <c r="OQ586"/>
      <c r="OR586"/>
      <c r="OS586"/>
      <c r="OT586"/>
      <c r="OU586"/>
      <c r="OV586"/>
      <c r="OW586"/>
      <c r="OX586"/>
      <c r="OY586"/>
      <c r="OZ586"/>
      <c r="PA586"/>
      <c r="PB586"/>
      <c r="PC586"/>
      <c r="PD586"/>
      <c r="PE586"/>
      <c r="PF586"/>
      <c r="PG586"/>
      <c r="PH586"/>
      <c r="PI586"/>
      <c r="PJ586"/>
      <c r="PK586"/>
      <c r="PL586"/>
      <c r="PM586"/>
      <c r="PN586"/>
      <c r="PO586"/>
      <c r="PP586"/>
      <c r="PQ586"/>
      <c r="PR586"/>
      <c r="PS586"/>
      <c r="PT586"/>
      <c r="PU586"/>
      <c r="PV586"/>
      <c r="PW586"/>
      <c r="PX586"/>
      <c r="PY586"/>
      <c r="PZ586"/>
      <c r="QA586"/>
      <c r="QB586"/>
      <c r="QC586"/>
      <c r="QD586"/>
      <c r="QE586"/>
      <c r="QF586"/>
      <c r="QG586"/>
      <c r="QH586"/>
      <c r="QI586"/>
      <c r="QJ586"/>
      <c r="QK586"/>
      <c r="QL586"/>
      <c r="QM586"/>
      <c r="QN586"/>
      <c r="QO586"/>
      <c r="QP586"/>
      <c r="QQ586"/>
      <c r="QR586"/>
      <c r="QS586"/>
      <c r="QT586"/>
      <c r="QU586"/>
      <c r="QV586"/>
      <c r="QW586"/>
      <c r="QX586"/>
      <c r="QY586"/>
      <c r="QZ586"/>
      <c r="RA586"/>
      <c r="RB586"/>
      <c r="RC586"/>
      <c r="RD586"/>
      <c r="RE586"/>
      <c r="RF586"/>
      <c r="RG586"/>
      <c r="RH586"/>
      <c r="RI586"/>
      <c r="RJ586"/>
      <c r="RK586"/>
      <c r="RL586"/>
      <c r="RM586"/>
      <c r="RN586"/>
      <c r="RO586"/>
      <c r="RP586"/>
      <c r="RQ586"/>
      <c r="RR586"/>
      <c r="RS586"/>
      <c r="RT586"/>
      <c r="RU586"/>
      <c r="RV586"/>
      <c r="RW586"/>
      <c r="RX586"/>
      <c r="RY586"/>
      <c r="RZ586"/>
      <c r="SA586"/>
      <c r="SB586"/>
      <c r="SC586"/>
      <c r="SD586"/>
      <c r="SE586"/>
      <c r="SF586"/>
      <c r="SG586"/>
      <c r="SH586"/>
      <c r="SI586"/>
      <c r="SJ586"/>
      <c r="SK586"/>
      <c r="SL586"/>
      <c r="SM586"/>
      <c r="SN586"/>
      <c r="SO586"/>
      <c r="SP586"/>
    </row>
    <row r="587" spans="1:510" ht="16.5" customHeight="1" x14ac:dyDescent="0.2">
      <c r="A587" s="20">
        <v>1808</v>
      </c>
      <c r="B587" s="34" t="s">
        <v>70</v>
      </c>
      <c r="C587" s="34" t="s">
        <v>97</v>
      </c>
      <c r="D587" s="20" t="s">
        <v>51</v>
      </c>
      <c r="E587" s="20" t="s">
        <v>1345</v>
      </c>
      <c r="F587" s="22" t="s">
        <v>88</v>
      </c>
      <c r="G587" s="34" t="s">
        <v>25</v>
      </c>
      <c r="H587" s="20" t="s">
        <v>89</v>
      </c>
      <c r="I587" s="20" t="s">
        <v>27</v>
      </c>
      <c r="J587" s="56" t="s">
        <v>759</v>
      </c>
      <c r="K587" s="36"/>
      <c r="L587" s="36"/>
      <c r="M587" s="36"/>
      <c r="N587" s="36"/>
      <c r="O587" s="55">
        <v>150000000</v>
      </c>
      <c r="P587" s="37"/>
      <c r="Q587" s="34">
        <v>1</v>
      </c>
      <c r="R587" s="38"/>
      <c r="S587" s="39"/>
      <c r="T587" s="37">
        <v>150000000</v>
      </c>
      <c r="U587" s="27" t="s">
        <v>39</v>
      </c>
      <c r="V587" s="28" t="s">
        <v>40</v>
      </c>
      <c r="W587"/>
      <c r="X587"/>
      <c r="Y587"/>
      <c r="Z587"/>
      <c r="AA587"/>
      <c r="AB587"/>
      <c r="AC587"/>
      <c r="AD587"/>
      <c r="AE587"/>
      <c r="AF587"/>
      <c r="AG587"/>
      <c r="AH587"/>
      <c r="AI587"/>
      <c r="AJ587"/>
      <c r="AK587"/>
      <c r="AL587"/>
      <c r="AM587"/>
      <c r="AN587"/>
      <c r="AO587"/>
      <c r="AP587"/>
      <c r="AQ587"/>
      <c r="AR587"/>
      <c r="AS587"/>
      <c r="AT587"/>
      <c r="AU587"/>
      <c r="AV587"/>
      <c r="AW587"/>
      <c r="AX587"/>
      <c r="AY587"/>
      <c r="AZ587"/>
      <c r="BA587"/>
      <c r="BB587"/>
      <c r="BC587"/>
      <c r="BD587"/>
      <c r="BE587"/>
      <c r="BF587"/>
      <c r="BG587"/>
      <c r="BH587"/>
      <c r="BI587"/>
      <c r="BJ587"/>
      <c r="BK587"/>
      <c r="BL587"/>
      <c r="BM587"/>
      <c r="BN587"/>
      <c r="BO587"/>
      <c r="BP587"/>
      <c r="BQ587"/>
      <c r="BR587"/>
      <c r="BS587"/>
      <c r="BT587"/>
      <c r="BU587"/>
      <c r="BV587"/>
      <c r="BW587"/>
      <c r="BX587"/>
      <c r="BY587"/>
      <c r="BZ587"/>
      <c r="CA587"/>
      <c r="CB587"/>
      <c r="CC587"/>
      <c r="CD587"/>
      <c r="CE587"/>
      <c r="CF587"/>
      <c r="CG587"/>
      <c r="CH587"/>
      <c r="CI587"/>
      <c r="CJ587"/>
      <c r="CK587"/>
      <c r="CL587"/>
      <c r="CM587"/>
      <c r="CN587"/>
      <c r="CO587"/>
      <c r="CP587"/>
      <c r="CQ587"/>
      <c r="CR587"/>
      <c r="CS587"/>
      <c r="CT587"/>
      <c r="CU587"/>
      <c r="CV587"/>
      <c r="CW587"/>
      <c r="CX587"/>
      <c r="CY587"/>
      <c r="CZ587"/>
      <c r="DA587"/>
      <c r="DB587"/>
      <c r="DC587"/>
      <c r="DD587"/>
      <c r="DE587"/>
      <c r="DF587"/>
      <c r="DG587"/>
      <c r="DH587"/>
      <c r="DI587"/>
      <c r="DJ587"/>
      <c r="DK587"/>
      <c r="DL587"/>
      <c r="DM587"/>
      <c r="DN587"/>
      <c r="DO587"/>
      <c r="DP587"/>
      <c r="DQ587"/>
      <c r="DR587"/>
      <c r="DS587"/>
      <c r="DT587"/>
      <c r="DU587"/>
      <c r="DV587"/>
      <c r="DW587"/>
      <c r="DX587"/>
      <c r="DY587"/>
      <c r="DZ587"/>
      <c r="EA587"/>
      <c r="EB587"/>
      <c r="EC587"/>
      <c r="ED587"/>
      <c r="EE587"/>
      <c r="EF587"/>
      <c r="EG587"/>
      <c r="EH587"/>
      <c r="EI587"/>
      <c r="EJ587"/>
      <c r="EK587"/>
      <c r="EL587"/>
      <c r="EM587"/>
      <c r="EN587"/>
      <c r="EO587"/>
      <c r="EP587"/>
      <c r="EQ587"/>
      <c r="ER587"/>
      <c r="ES587"/>
      <c r="ET587"/>
      <c r="EU587"/>
      <c r="EV587"/>
      <c r="EW587"/>
      <c r="EX587"/>
      <c r="EY587"/>
      <c r="EZ587"/>
      <c r="FA587"/>
      <c r="FB587"/>
      <c r="FC587"/>
      <c r="FD587"/>
      <c r="FE587"/>
      <c r="FF587"/>
      <c r="FG587"/>
      <c r="FH587"/>
      <c r="FI587"/>
      <c r="FJ587"/>
      <c r="FK587"/>
      <c r="FL587"/>
      <c r="FM587"/>
      <c r="FN587"/>
      <c r="FO587"/>
      <c r="FP587"/>
      <c r="FQ587"/>
      <c r="FR587"/>
      <c r="FS587"/>
      <c r="FT587"/>
      <c r="FU587"/>
      <c r="FV587"/>
      <c r="FW587"/>
      <c r="FX587"/>
      <c r="FY587"/>
      <c r="FZ587"/>
      <c r="GA587"/>
      <c r="GB587"/>
      <c r="GC587"/>
      <c r="GD587"/>
      <c r="GE587"/>
      <c r="GF587"/>
      <c r="GG587"/>
      <c r="GH587"/>
      <c r="GI587"/>
      <c r="GJ587"/>
      <c r="GK587"/>
      <c r="GL587"/>
      <c r="GM587"/>
      <c r="GN587"/>
      <c r="GO587"/>
      <c r="GP587"/>
      <c r="GQ587"/>
      <c r="GR587"/>
      <c r="GS587"/>
      <c r="GT587"/>
      <c r="GU587"/>
      <c r="GV587"/>
      <c r="GW587"/>
      <c r="GX587"/>
      <c r="GY587"/>
      <c r="GZ587"/>
      <c r="HA587"/>
      <c r="HB587"/>
      <c r="HC587"/>
      <c r="HD587"/>
      <c r="HE587"/>
      <c r="HF587"/>
      <c r="HG587"/>
      <c r="HH587"/>
      <c r="HI587"/>
      <c r="HJ587"/>
      <c r="HK587"/>
      <c r="HL587"/>
      <c r="HM587"/>
      <c r="HN587"/>
      <c r="HO587"/>
      <c r="HP587"/>
      <c r="HQ587"/>
      <c r="HR587"/>
      <c r="HS587"/>
      <c r="HT587"/>
      <c r="HU587"/>
      <c r="HV587"/>
      <c r="HW587"/>
      <c r="HX587"/>
      <c r="HY587"/>
      <c r="HZ587"/>
      <c r="IA587"/>
      <c r="IB587"/>
      <c r="IC587"/>
      <c r="ID587"/>
      <c r="IE587"/>
      <c r="IF587"/>
      <c r="IG587"/>
      <c r="IH587"/>
      <c r="II587"/>
      <c r="IJ587"/>
      <c r="IK587"/>
      <c r="IL587"/>
      <c r="IM587"/>
      <c r="IN587"/>
      <c r="IO587"/>
      <c r="IP587"/>
      <c r="IQ587"/>
      <c r="IR587"/>
      <c r="IS587"/>
      <c r="IT587"/>
      <c r="IU587"/>
      <c r="IV587"/>
      <c r="IW587"/>
      <c r="IX587"/>
      <c r="IY587"/>
      <c r="IZ587"/>
      <c r="JA587"/>
      <c r="JB587"/>
      <c r="JC587"/>
      <c r="JD587"/>
      <c r="JE587"/>
      <c r="JF587"/>
      <c r="JG587"/>
      <c r="JH587"/>
      <c r="JI587"/>
      <c r="JJ587"/>
      <c r="JK587"/>
      <c r="JL587"/>
      <c r="JM587"/>
      <c r="JN587"/>
      <c r="JO587"/>
      <c r="JP587"/>
      <c r="JQ587"/>
      <c r="JR587"/>
      <c r="JS587"/>
      <c r="JT587"/>
      <c r="JU587"/>
      <c r="JV587"/>
      <c r="JW587"/>
      <c r="JX587"/>
      <c r="JY587"/>
      <c r="JZ587"/>
      <c r="KA587"/>
      <c r="KB587"/>
      <c r="KC587"/>
      <c r="KD587"/>
      <c r="KE587"/>
      <c r="KF587"/>
      <c r="KG587"/>
      <c r="KH587"/>
      <c r="KI587"/>
      <c r="KJ587"/>
      <c r="KK587"/>
      <c r="KL587"/>
      <c r="KM587"/>
      <c r="KN587"/>
      <c r="KO587"/>
      <c r="KP587"/>
      <c r="KQ587"/>
      <c r="KR587"/>
      <c r="KS587"/>
      <c r="KT587"/>
      <c r="KU587"/>
      <c r="KV587"/>
      <c r="KW587"/>
      <c r="KX587"/>
      <c r="KY587"/>
      <c r="KZ587"/>
      <c r="LA587"/>
      <c r="LB587"/>
      <c r="LC587"/>
      <c r="LD587"/>
      <c r="LE587"/>
      <c r="LF587"/>
      <c r="LG587"/>
      <c r="LH587"/>
      <c r="LI587"/>
      <c r="LJ587"/>
      <c r="LK587"/>
      <c r="LL587"/>
      <c r="LM587"/>
      <c r="LN587"/>
      <c r="LO587"/>
      <c r="LP587"/>
      <c r="LQ587"/>
      <c r="LR587"/>
      <c r="LS587"/>
      <c r="LT587"/>
      <c r="LU587"/>
      <c r="LV587"/>
      <c r="LW587"/>
      <c r="LX587"/>
      <c r="LY587"/>
      <c r="LZ587"/>
      <c r="MA587"/>
      <c r="MB587"/>
      <c r="MC587"/>
      <c r="MD587"/>
      <c r="ME587"/>
      <c r="MF587"/>
      <c r="MG587"/>
      <c r="MH587"/>
      <c r="MI587"/>
      <c r="MJ587"/>
      <c r="MK587"/>
      <c r="ML587"/>
      <c r="MM587"/>
      <c r="MN587"/>
      <c r="MO587"/>
      <c r="MP587"/>
      <c r="MQ587"/>
      <c r="MR587"/>
      <c r="MS587"/>
      <c r="MT587"/>
      <c r="MU587"/>
      <c r="MV587"/>
      <c r="MW587"/>
      <c r="MX587"/>
      <c r="MY587"/>
      <c r="MZ587"/>
      <c r="NA587"/>
      <c r="NB587"/>
      <c r="NC587"/>
      <c r="ND587"/>
      <c r="NE587"/>
      <c r="NF587"/>
      <c r="NG587"/>
      <c r="NH587"/>
      <c r="NI587"/>
      <c r="NJ587"/>
      <c r="NK587"/>
      <c r="NL587"/>
      <c r="NM587"/>
      <c r="NN587"/>
      <c r="NO587"/>
      <c r="NP587"/>
      <c r="NQ587"/>
      <c r="NR587"/>
      <c r="NS587"/>
      <c r="NT587"/>
      <c r="NU587"/>
      <c r="NV587"/>
      <c r="NW587"/>
      <c r="NX587"/>
      <c r="NY587"/>
      <c r="NZ587"/>
      <c r="OA587"/>
      <c r="OB587"/>
      <c r="OC587"/>
      <c r="OD587"/>
      <c r="OE587"/>
      <c r="OF587"/>
      <c r="OG587"/>
      <c r="OH587"/>
      <c r="OI587"/>
      <c r="OJ587"/>
      <c r="OK587"/>
      <c r="OL587"/>
      <c r="OM587"/>
      <c r="ON587"/>
      <c r="OO587"/>
      <c r="OP587"/>
      <c r="OQ587"/>
      <c r="OR587"/>
      <c r="OS587"/>
      <c r="OT587"/>
      <c r="OU587"/>
      <c r="OV587"/>
      <c r="OW587"/>
      <c r="OX587"/>
      <c r="OY587"/>
      <c r="OZ587"/>
      <c r="PA587"/>
      <c r="PB587"/>
      <c r="PC587"/>
      <c r="PD587"/>
      <c r="PE587"/>
      <c r="PF587"/>
      <c r="PG587"/>
      <c r="PH587"/>
      <c r="PI587"/>
      <c r="PJ587"/>
      <c r="PK587"/>
      <c r="PL587"/>
      <c r="PM587"/>
      <c r="PN587"/>
      <c r="PO587"/>
      <c r="PP587"/>
      <c r="PQ587"/>
      <c r="PR587"/>
      <c r="PS587"/>
      <c r="PT587"/>
      <c r="PU587"/>
      <c r="PV587"/>
      <c r="PW587"/>
      <c r="PX587"/>
      <c r="PY587"/>
      <c r="PZ587"/>
      <c r="QA587"/>
      <c r="QB587"/>
      <c r="QC587"/>
      <c r="QD587"/>
      <c r="QE587"/>
      <c r="QF587"/>
      <c r="QG587"/>
      <c r="QH587"/>
      <c r="QI587"/>
      <c r="QJ587"/>
      <c r="QK587"/>
      <c r="QL587"/>
      <c r="QM587"/>
      <c r="QN587"/>
      <c r="QO587"/>
      <c r="QP587"/>
      <c r="QQ587"/>
      <c r="QR587"/>
      <c r="QS587"/>
      <c r="QT587"/>
      <c r="QU587"/>
      <c r="QV587"/>
      <c r="QW587"/>
      <c r="QX587"/>
      <c r="QY587"/>
      <c r="QZ587"/>
      <c r="RA587"/>
      <c r="RB587"/>
      <c r="RC587"/>
      <c r="RD587"/>
      <c r="RE587"/>
      <c r="RF587"/>
      <c r="RG587"/>
      <c r="RH587"/>
      <c r="RI587"/>
      <c r="RJ587"/>
      <c r="RK587"/>
      <c r="RL587"/>
      <c r="RM587"/>
      <c r="RN587"/>
      <c r="RO587"/>
      <c r="RP587"/>
      <c r="RQ587"/>
      <c r="RR587"/>
      <c r="RS587"/>
      <c r="RT587"/>
      <c r="RU587"/>
      <c r="RV587"/>
      <c r="RW587"/>
      <c r="RX587"/>
      <c r="RY587"/>
      <c r="RZ587"/>
      <c r="SA587"/>
      <c r="SB587"/>
      <c r="SC587"/>
      <c r="SD587"/>
      <c r="SE587"/>
      <c r="SF587"/>
      <c r="SG587"/>
      <c r="SH587"/>
      <c r="SI587"/>
      <c r="SJ587"/>
      <c r="SK587"/>
      <c r="SL587"/>
      <c r="SM587"/>
      <c r="SN587"/>
      <c r="SO587"/>
      <c r="SP587"/>
    </row>
    <row r="588" spans="1:510" ht="16.5" customHeight="1" x14ac:dyDescent="0.2">
      <c r="A588" s="20">
        <v>1809</v>
      </c>
      <c r="B588" s="34" t="s">
        <v>70</v>
      </c>
      <c r="C588" s="34" t="s">
        <v>97</v>
      </c>
      <c r="D588" s="20" t="s">
        <v>51</v>
      </c>
      <c r="E588" s="20" t="s">
        <v>1345</v>
      </c>
      <c r="F588" s="22" t="s">
        <v>88</v>
      </c>
      <c r="G588" s="34" t="s">
        <v>25</v>
      </c>
      <c r="H588" s="20" t="s">
        <v>89</v>
      </c>
      <c r="I588" s="20" t="s">
        <v>27</v>
      </c>
      <c r="J588" s="56" t="s">
        <v>760</v>
      </c>
      <c r="K588" s="36"/>
      <c r="L588" s="36"/>
      <c r="M588" s="36"/>
      <c r="N588" s="36"/>
      <c r="O588" s="55">
        <v>150000000</v>
      </c>
      <c r="P588" s="37"/>
      <c r="Q588" s="34">
        <v>1</v>
      </c>
      <c r="R588" s="38"/>
      <c r="S588" s="39"/>
      <c r="T588" s="37">
        <v>150000000</v>
      </c>
      <c r="U588" s="27" t="s">
        <v>39</v>
      </c>
      <c r="V588" s="28" t="s">
        <v>40</v>
      </c>
      <c r="W588"/>
      <c r="X588"/>
      <c r="Y588"/>
      <c r="Z588"/>
      <c r="AA588"/>
      <c r="AB588"/>
      <c r="AC588"/>
      <c r="AD588"/>
      <c r="AE588"/>
      <c r="AF588"/>
      <c r="AG588"/>
      <c r="AH588"/>
      <c r="AI588"/>
      <c r="AJ588"/>
      <c r="AK588"/>
      <c r="AL588"/>
      <c r="AM588"/>
      <c r="AN588"/>
      <c r="AO588"/>
      <c r="AP588"/>
      <c r="AQ588"/>
      <c r="AR588"/>
      <c r="AS588"/>
      <c r="AT588"/>
      <c r="AU588"/>
      <c r="AV588"/>
      <c r="AW588"/>
      <c r="AX588"/>
      <c r="AY588"/>
      <c r="AZ588"/>
      <c r="BA588"/>
      <c r="BB588"/>
      <c r="BC588"/>
      <c r="BD588"/>
      <c r="BE588"/>
      <c r="BF588"/>
      <c r="BG588"/>
      <c r="BH588"/>
      <c r="BI588"/>
      <c r="BJ588"/>
      <c r="BK588"/>
      <c r="BL588"/>
      <c r="BM588"/>
      <c r="BN588"/>
      <c r="BO588"/>
      <c r="BP588"/>
      <c r="BQ588"/>
      <c r="BR588"/>
      <c r="BS588"/>
      <c r="BT588"/>
      <c r="BU588"/>
      <c r="BV588"/>
      <c r="BW588"/>
      <c r="BX588"/>
      <c r="BY588"/>
      <c r="BZ588"/>
      <c r="CA588"/>
      <c r="CB588"/>
      <c r="CC588"/>
      <c r="CD588"/>
      <c r="CE588"/>
      <c r="CF588"/>
      <c r="CG588"/>
      <c r="CH588"/>
      <c r="CI588"/>
      <c r="CJ588"/>
      <c r="CK588"/>
      <c r="CL588"/>
      <c r="CM588"/>
      <c r="CN588"/>
      <c r="CO588"/>
      <c r="CP588"/>
      <c r="CQ588"/>
      <c r="CR588"/>
      <c r="CS588"/>
      <c r="CT588"/>
      <c r="CU588"/>
      <c r="CV588"/>
      <c r="CW588"/>
      <c r="CX588"/>
      <c r="CY588"/>
      <c r="CZ588"/>
      <c r="DA588"/>
      <c r="DB588"/>
      <c r="DC588"/>
      <c r="DD588"/>
      <c r="DE588"/>
      <c r="DF588"/>
      <c r="DG588"/>
      <c r="DH588"/>
      <c r="DI588"/>
      <c r="DJ588"/>
      <c r="DK588"/>
      <c r="DL588"/>
      <c r="DM588"/>
      <c r="DN588"/>
      <c r="DO588"/>
      <c r="DP588"/>
      <c r="DQ588"/>
      <c r="DR588"/>
      <c r="DS588"/>
      <c r="DT588"/>
      <c r="DU588"/>
      <c r="DV588"/>
      <c r="DW588"/>
      <c r="DX588"/>
      <c r="DY588"/>
      <c r="DZ588"/>
      <c r="EA588"/>
      <c r="EB588"/>
      <c r="EC588"/>
      <c r="ED588"/>
      <c r="EE588"/>
      <c r="EF588"/>
      <c r="EG588"/>
      <c r="EH588"/>
      <c r="EI588"/>
      <c r="EJ588"/>
      <c r="EK588"/>
      <c r="EL588"/>
      <c r="EM588"/>
      <c r="EN588"/>
      <c r="EO588"/>
      <c r="EP588"/>
      <c r="EQ588"/>
      <c r="ER588"/>
      <c r="ES588"/>
      <c r="ET588"/>
      <c r="EU588"/>
      <c r="EV588"/>
      <c r="EW588"/>
      <c r="EX588"/>
      <c r="EY588"/>
      <c r="EZ588"/>
      <c r="FA588"/>
      <c r="FB588"/>
      <c r="FC588"/>
      <c r="FD588"/>
      <c r="FE588"/>
      <c r="FF588"/>
      <c r="FG588"/>
      <c r="FH588"/>
      <c r="FI588"/>
      <c r="FJ588"/>
      <c r="FK588"/>
      <c r="FL588"/>
      <c r="FM588"/>
      <c r="FN588"/>
      <c r="FO588"/>
      <c r="FP588"/>
      <c r="FQ588"/>
      <c r="FR588"/>
      <c r="FS588"/>
      <c r="FT588"/>
      <c r="FU588"/>
      <c r="FV588"/>
      <c r="FW588"/>
      <c r="FX588"/>
      <c r="FY588"/>
      <c r="FZ588"/>
      <c r="GA588"/>
      <c r="GB588"/>
      <c r="GC588"/>
      <c r="GD588"/>
      <c r="GE588"/>
      <c r="GF588"/>
      <c r="GG588"/>
      <c r="GH588"/>
      <c r="GI588"/>
      <c r="GJ588"/>
      <c r="GK588"/>
      <c r="GL588"/>
      <c r="GM588"/>
      <c r="GN588"/>
      <c r="GO588"/>
      <c r="GP588"/>
      <c r="GQ588"/>
      <c r="GR588"/>
      <c r="GS588"/>
      <c r="GT588"/>
      <c r="GU588"/>
      <c r="GV588"/>
      <c r="GW588"/>
      <c r="GX588"/>
      <c r="GY588"/>
      <c r="GZ588"/>
      <c r="HA588"/>
      <c r="HB588"/>
      <c r="HC588"/>
      <c r="HD588"/>
      <c r="HE588"/>
      <c r="HF588"/>
      <c r="HG588"/>
      <c r="HH588"/>
      <c r="HI588"/>
      <c r="HJ588"/>
      <c r="HK588"/>
      <c r="HL588"/>
      <c r="HM588"/>
      <c r="HN588"/>
      <c r="HO588"/>
      <c r="HP588"/>
      <c r="HQ588"/>
      <c r="HR588"/>
      <c r="HS588"/>
      <c r="HT588"/>
      <c r="HU588"/>
      <c r="HV588"/>
      <c r="HW588"/>
      <c r="HX588"/>
      <c r="HY588"/>
      <c r="HZ588"/>
      <c r="IA588"/>
      <c r="IB588"/>
      <c r="IC588"/>
      <c r="ID588"/>
      <c r="IE588"/>
      <c r="IF588"/>
      <c r="IG588"/>
      <c r="IH588"/>
      <c r="II588"/>
      <c r="IJ588"/>
      <c r="IK588"/>
      <c r="IL588"/>
      <c r="IM588"/>
      <c r="IN588"/>
      <c r="IO588"/>
      <c r="IP588"/>
      <c r="IQ588"/>
      <c r="IR588"/>
      <c r="IS588"/>
      <c r="IT588"/>
      <c r="IU588"/>
      <c r="IV588"/>
      <c r="IW588"/>
      <c r="IX588"/>
      <c r="IY588"/>
      <c r="IZ588"/>
      <c r="JA588"/>
      <c r="JB588"/>
      <c r="JC588"/>
      <c r="JD588"/>
      <c r="JE588"/>
      <c r="JF588"/>
      <c r="JG588"/>
      <c r="JH588"/>
      <c r="JI588"/>
      <c r="JJ588"/>
      <c r="JK588"/>
      <c r="JL588"/>
      <c r="JM588"/>
      <c r="JN588"/>
      <c r="JO588"/>
      <c r="JP588"/>
      <c r="JQ588"/>
      <c r="JR588"/>
      <c r="JS588"/>
      <c r="JT588"/>
      <c r="JU588"/>
      <c r="JV588"/>
      <c r="JW588"/>
      <c r="JX588"/>
      <c r="JY588"/>
      <c r="JZ588"/>
      <c r="KA588"/>
      <c r="KB588"/>
      <c r="KC588"/>
      <c r="KD588"/>
      <c r="KE588"/>
      <c r="KF588"/>
      <c r="KG588"/>
      <c r="KH588"/>
      <c r="KI588"/>
      <c r="KJ588"/>
      <c r="KK588"/>
      <c r="KL588"/>
      <c r="KM588"/>
      <c r="KN588"/>
      <c r="KO588"/>
      <c r="KP588"/>
      <c r="KQ588"/>
      <c r="KR588"/>
      <c r="KS588"/>
      <c r="KT588"/>
      <c r="KU588"/>
      <c r="KV588"/>
      <c r="KW588"/>
      <c r="KX588"/>
      <c r="KY588"/>
      <c r="KZ588"/>
      <c r="LA588"/>
      <c r="LB588"/>
      <c r="LC588"/>
      <c r="LD588"/>
      <c r="LE588"/>
      <c r="LF588"/>
      <c r="LG588"/>
      <c r="LH588"/>
      <c r="LI588"/>
      <c r="LJ588"/>
      <c r="LK588"/>
      <c r="LL588"/>
      <c r="LM588"/>
      <c r="LN588"/>
      <c r="LO588"/>
      <c r="LP588"/>
      <c r="LQ588"/>
      <c r="LR588"/>
      <c r="LS588"/>
      <c r="LT588"/>
      <c r="LU588"/>
      <c r="LV588"/>
      <c r="LW588"/>
      <c r="LX588"/>
      <c r="LY588"/>
      <c r="LZ588"/>
      <c r="MA588"/>
      <c r="MB588"/>
      <c r="MC588"/>
      <c r="MD588"/>
      <c r="ME588"/>
      <c r="MF588"/>
      <c r="MG588"/>
      <c r="MH588"/>
      <c r="MI588"/>
      <c r="MJ588"/>
      <c r="MK588"/>
      <c r="ML588"/>
      <c r="MM588"/>
      <c r="MN588"/>
      <c r="MO588"/>
      <c r="MP588"/>
      <c r="MQ588"/>
      <c r="MR588"/>
      <c r="MS588"/>
      <c r="MT588"/>
      <c r="MU588"/>
      <c r="MV588"/>
      <c r="MW588"/>
      <c r="MX588"/>
      <c r="MY588"/>
      <c r="MZ588"/>
      <c r="NA588"/>
      <c r="NB588"/>
      <c r="NC588"/>
      <c r="ND588"/>
      <c r="NE588"/>
      <c r="NF588"/>
      <c r="NG588"/>
      <c r="NH588"/>
      <c r="NI588"/>
      <c r="NJ588"/>
      <c r="NK588"/>
      <c r="NL588"/>
      <c r="NM588"/>
      <c r="NN588"/>
      <c r="NO588"/>
      <c r="NP588"/>
      <c r="NQ588"/>
      <c r="NR588"/>
      <c r="NS588"/>
      <c r="NT588"/>
      <c r="NU588"/>
      <c r="NV588"/>
      <c r="NW588"/>
      <c r="NX588"/>
      <c r="NY588"/>
      <c r="NZ588"/>
      <c r="OA588"/>
      <c r="OB588"/>
      <c r="OC588"/>
      <c r="OD588"/>
      <c r="OE588"/>
      <c r="OF588"/>
      <c r="OG588"/>
      <c r="OH588"/>
      <c r="OI588"/>
      <c r="OJ588"/>
      <c r="OK588"/>
      <c r="OL588"/>
      <c r="OM588"/>
      <c r="ON588"/>
      <c r="OO588"/>
      <c r="OP588"/>
      <c r="OQ588"/>
      <c r="OR588"/>
      <c r="OS588"/>
      <c r="OT588"/>
      <c r="OU588"/>
      <c r="OV588"/>
      <c r="OW588"/>
      <c r="OX588"/>
      <c r="OY588"/>
      <c r="OZ588"/>
      <c r="PA588"/>
      <c r="PB588"/>
      <c r="PC588"/>
      <c r="PD588"/>
      <c r="PE588"/>
      <c r="PF588"/>
      <c r="PG588"/>
      <c r="PH588"/>
      <c r="PI588"/>
      <c r="PJ588"/>
      <c r="PK588"/>
      <c r="PL588"/>
      <c r="PM588"/>
      <c r="PN588"/>
      <c r="PO588"/>
      <c r="PP588"/>
      <c r="PQ588"/>
      <c r="PR588"/>
      <c r="PS588"/>
      <c r="PT588"/>
      <c r="PU588"/>
      <c r="PV588"/>
      <c r="PW588"/>
      <c r="PX588"/>
      <c r="PY588"/>
      <c r="PZ588"/>
      <c r="QA588"/>
      <c r="QB588"/>
      <c r="QC588"/>
      <c r="QD588"/>
      <c r="QE588"/>
      <c r="QF588"/>
      <c r="QG588"/>
      <c r="QH588"/>
      <c r="QI588"/>
      <c r="QJ588"/>
      <c r="QK588"/>
      <c r="QL588"/>
      <c r="QM588"/>
      <c r="QN588"/>
      <c r="QO588"/>
      <c r="QP588"/>
      <c r="QQ588"/>
      <c r="QR588"/>
      <c r="QS588"/>
      <c r="QT588"/>
      <c r="QU588"/>
      <c r="QV588"/>
      <c r="QW588"/>
      <c r="QX588"/>
      <c r="QY588"/>
      <c r="QZ588"/>
      <c r="RA588"/>
      <c r="RB588"/>
      <c r="RC588"/>
      <c r="RD588"/>
      <c r="RE588"/>
      <c r="RF588"/>
      <c r="RG588"/>
      <c r="RH588"/>
      <c r="RI588"/>
      <c r="RJ588"/>
      <c r="RK588"/>
      <c r="RL588"/>
      <c r="RM588"/>
      <c r="RN588"/>
      <c r="RO588"/>
      <c r="RP588"/>
      <c r="RQ588"/>
      <c r="RR588"/>
      <c r="RS588"/>
      <c r="RT588"/>
      <c r="RU588"/>
      <c r="RV588"/>
      <c r="RW588"/>
      <c r="RX588"/>
      <c r="RY588"/>
      <c r="RZ588"/>
      <c r="SA588"/>
      <c r="SB588"/>
      <c r="SC588"/>
      <c r="SD588"/>
      <c r="SE588"/>
      <c r="SF588"/>
      <c r="SG588"/>
      <c r="SH588"/>
      <c r="SI588"/>
      <c r="SJ588"/>
      <c r="SK588"/>
      <c r="SL588"/>
      <c r="SM588"/>
      <c r="SN588"/>
      <c r="SO588"/>
      <c r="SP588"/>
    </row>
    <row r="589" spans="1:510" ht="16.5" customHeight="1" x14ac:dyDescent="0.2">
      <c r="A589" s="20">
        <v>1810</v>
      </c>
      <c r="B589" s="34" t="s">
        <v>70</v>
      </c>
      <c r="C589" s="34" t="s">
        <v>97</v>
      </c>
      <c r="D589" s="20" t="s">
        <v>51</v>
      </c>
      <c r="E589" s="20" t="s">
        <v>1345</v>
      </c>
      <c r="F589" s="22" t="s">
        <v>88</v>
      </c>
      <c r="G589" s="34" t="s">
        <v>25</v>
      </c>
      <c r="H589" s="20" t="s">
        <v>89</v>
      </c>
      <c r="I589" s="20" t="s">
        <v>27</v>
      </c>
      <c r="J589" s="56" t="s">
        <v>761</v>
      </c>
      <c r="K589" s="36"/>
      <c r="L589" s="36"/>
      <c r="M589" s="36"/>
      <c r="N589" s="36"/>
      <c r="O589" s="55">
        <v>150000000</v>
      </c>
      <c r="P589" s="37"/>
      <c r="Q589" s="34">
        <v>1</v>
      </c>
      <c r="R589" s="38"/>
      <c r="S589" s="39"/>
      <c r="T589" s="37">
        <v>150000000</v>
      </c>
      <c r="U589" s="27" t="s">
        <v>39</v>
      </c>
      <c r="V589" s="28" t="s">
        <v>40</v>
      </c>
      <c r="W589"/>
      <c r="X589"/>
      <c r="Y589"/>
      <c r="Z589"/>
      <c r="AA589"/>
      <c r="AB589"/>
      <c r="AC589"/>
      <c r="AD589"/>
      <c r="AE589"/>
      <c r="AF589"/>
      <c r="AG589"/>
      <c r="AH589"/>
      <c r="AI589"/>
      <c r="AJ589"/>
      <c r="AK589"/>
      <c r="AL589"/>
      <c r="AM589"/>
      <c r="AN589"/>
      <c r="AO589"/>
      <c r="AP589"/>
      <c r="AQ589"/>
      <c r="AR589"/>
      <c r="AS589"/>
      <c r="AT589"/>
      <c r="AU589"/>
      <c r="AV589"/>
      <c r="AW589"/>
      <c r="AX589"/>
      <c r="AY589"/>
      <c r="AZ589"/>
      <c r="BA589"/>
      <c r="BB589"/>
      <c r="BC589"/>
      <c r="BD589"/>
      <c r="BE589"/>
      <c r="BF589"/>
      <c r="BG589"/>
      <c r="BH589"/>
      <c r="BI589"/>
      <c r="BJ589"/>
      <c r="BK589"/>
      <c r="BL589"/>
      <c r="BM589"/>
      <c r="BN589"/>
      <c r="BO589"/>
      <c r="BP589"/>
      <c r="BQ589"/>
      <c r="BR589"/>
      <c r="BS589"/>
      <c r="BT589"/>
      <c r="BU589"/>
      <c r="BV589"/>
      <c r="BW589"/>
      <c r="BX589"/>
      <c r="BY589"/>
      <c r="BZ589"/>
      <c r="CA589"/>
      <c r="CB589"/>
      <c r="CC589"/>
      <c r="CD589"/>
      <c r="CE589"/>
      <c r="CF589"/>
      <c r="CG589"/>
      <c r="CH589"/>
      <c r="CI589"/>
      <c r="CJ589"/>
      <c r="CK589"/>
      <c r="CL589"/>
      <c r="CM589"/>
      <c r="CN589"/>
      <c r="CO589"/>
      <c r="CP589"/>
      <c r="CQ589"/>
      <c r="CR589"/>
      <c r="CS589"/>
      <c r="CT589"/>
      <c r="CU589"/>
      <c r="CV589"/>
      <c r="CW589"/>
      <c r="CX589"/>
      <c r="CY589"/>
      <c r="CZ589"/>
      <c r="DA589"/>
      <c r="DB589"/>
      <c r="DC589"/>
      <c r="DD589"/>
      <c r="DE589"/>
      <c r="DF589"/>
      <c r="DG589"/>
      <c r="DH589"/>
      <c r="DI589"/>
      <c r="DJ589"/>
      <c r="DK589"/>
      <c r="DL589"/>
      <c r="DM589"/>
      <c r="DN589"/>
      <c r="DO589"/>
      <c r="DP589"/>
      <c r="DQ589"/>
      <c r="DR589"/>
      <c r="DS589"/>
      <c r="DT589"/>
      <c r="DU589"/>
      <c r="DV589"/>
      <c r="DW589"/>
      <c r="DX589"/>
      <c r="DY589"/>
      <c r="DZ589"/>
      <c r="EA589"/>
      <c r="EB589"/>
      <c r="EC589"/>
      <c r="ED589"/>
      <c r="EE589"/>
      <c r="EF589"/>
      <c r="EG589"/>
      <c r="EH589"/>
      <c r="EI589"/>
      <c r="EJ589"/>
      <c r="EK589"/>
      <c r="EL589"/>
      <c r="EM589"/>
      <c r="EN589"/>
      <c r="EO589"/>
      <c r="EP589"/>
      <c r="EQ589"/>
      <c r="ER589"/>
      <c r="ES589"/>
      <c r="ET589"/>
      <c r="EU589"/>
      <c r="EV589"/>
      <c r="EW589"/>
      <c r="EX589"/>
      <c r="EY589"/>
      <c r="EZ589"/>
      <c r="FA589"/>
      <c r="FB589"/>
      <c r="FC589"/>
      <c r="FD589"/>
      <c r="FE589"/>
      <c r="FF589"/>
      <c r="FG589"/>
      <c r="FH589"/>
      <c r="FI589"/>
      <c r="FJ589"/>
      <c r="FK589"/>
      <c r="FL589"/>
      <c r="FM589"/>
      <c r="FN589"/>
      <c r="FO589"/>
      <c r="FP589"/>
      <c r="FQ589"/>
      <c r="FR589"/>
      <c r="FS589"/>
      <c r="FT589"/>
      <c r="FU589"/>
      <c r="FV589"/>
      <c r="FW589"/>
      <c r="FX589"/>
      <c r="FY589"/>
      <c r="FZ589"/>
      <c r="GA589"/>
      <c r="GB589"/>
      <c r="GC589"/>
      <c r="GD589"/>
      <c r="GE589"/>
      <c r="GF589"/>
      <c r="GG589"/>
      <c r="GH589"/>
      <c r="GI589"/>
      <c r="GJ589"/>
      <c r="GK589"/>
      <c r="GL589"/>
      <c r="GM589"/>
      <c r="GN589"/>
      <c r="GO589"/>
      <c r="GP589"/>
      <c r="GQ589"/>
      <c r="GR589"/>
      <c r="GS589"/>
      <c r="GT589"/>
      <c r="GU589"/>
      <c r="GV589"/>
      <c r="GW589"/>
      <c r="GX589"/>
      <c r="GY589"/>
      <c r="GZ589"/>
      <c r="HA589"/>
      <c r="HB589"/>
      <c r="HC589"/>
      <c r="HD589"/>
      <c r="HE589"/>
      <c r="HF589"/>
      <c r="HG589"/>
      <c r="HH589"/>
      <c r="HI589"/>
      <c r="HJ589"/>
      <c r="HK589"/>
      <c r="HL589"/>
      <c r="HM589"/>
      <c r="HN589"/>
      <c r="HO589"/>
      <c r="HP589"/>
      <c r="HQ589"/>
      <c r="HR589"/>
      <c r="HS589"/>
      <c r="HT589"/>
      <c r="HU589"/>
      <c r="HV589"/>
      <c r="HW589"/>
      <c r="HX589"/>
      <c r="HY589"/>
      <c r="HZ589"/>
      <c r="IA589"/>
      <c r="IB589"/>
      <c r="IC589"/>
      <c r="ID589"/>
      <c r="IE589"/>
      <c r="IF589"/>
      <c r="IG589"/>
      <c r="IH589"/>
      <c r="II589"/>
      <c r="IJ589"/>
      <c r="IK589"/>
      <c r="IL589"/>
      <c r="IM589"/>
      <c r="IN589"/>
      <c r="IO589"/>
      <c r="IP589"/>
      <c r="IQ589"/>
      <c r="IR589"/>
      <c r="IS589"/>
      <c r="IT589"/>
      <c r="IU589"/>
      <c r="IV589"/>
      <c r="IW589"/>
      <c r="IX589"/>
      <c r="IY589"/>
      <c r="IZ589"/>
      <c r="JA589"/>
      <c r="JB589"/>
      <c r="JC589"/>
      <c r="JD589"/>
      <c r="JE589"/>
      <c r="JF589"/>
      <c r="JG589"/>
      <c r="JH589"/>
      <c r="JI589"/>
      <c r="JJ589"/>
      <c r="JK589"/>
      <c r="JL589"/>
      <c r="JM589"/>
      <c r="JN589"/>
      <c r="JO589"/>
      <c r="JP589"/>
      <c r="JQ589"/>
      <c r="JR589"/>
      <c r="JS589"/>
      <c r="JT589"/>
      <c r="JU589"/>
      <c r="JV589"/>
      <c r="JW589"/>
      <c r="JX589"/>
      <c r="JY589"/>
      <c r="JZ589"/>
      <c r="KA589"/>
      <c r="KB589"/>
      <c r="KC589"/>
      <c r="KD589"/>
      <c r="KE589"/>
      <c r="KF589"/>
      <c r="KG589"/>
      <c r="KH589"/>
      <c r="KI589"/>
      <c r="KJ589"/>
      <c r="KK589"/>
      <c r="KL589"/>
      <c r="KM589"/>
      <c r="KN589"/>
      <c r="KO589"/>
      <c r="KP589"/>
      <c r="KQ589"/>
      <c r="KR589"/>
      <c r="KS589"/>
      <c r="KT589"/>
      <c r="KU589"/>
      <c r="KV589"/>
      <c r="KW589"/>
      <c r="KX589"/>
      <c r="KY589"/>
      <c r="KZ589"/>
      <c r="LA589"/>
      <c r="LB589"/>
      <c r="LC589"/>
      <c r="LD589"/>
      <c r="LE589"/>
      <c r="LF589"/>
      <c r="LG589"/>
      <c r="LH589"/>
      <c r="LI589"/>
      <c r="LJ589"/>
      <c r="LK589"/>
      <c r="LL589"/>
      <c r="LM589"/>
      <c r="LN589"/>
      <c r="LO589"/>
      <c r="LP589"/>
      <c r="LQ589"/>
      <c r="LR589"/>
      <c r="LS589"/>
      <c r="LT589"/>
      <c r="LU589"/>
      <c r="LV589"/>
      <c r="LW589"/>
      <c r="LX589"/>
      <c r="LY589"/>
      <c r="LZ589"/>
      <c r="MA589"/>
      <c r="MB589"/>
      <c r="MC589"/>
      <c r="MD589"/>
      <c r="ME589"/>
      <c r="MF589"/>
      <c r="MG589"/>
      <c r="MH589"/>
      <c r="MI589"/>
      <c r="MJ589"/>
      <c r="MK589"/>
      <c r="ML589"/>
      <c r="MM589"/>
      <c r="MN589"/>
      <c r="MO589"/>
      <c r="MP589"/>
      <c r="MQ589"/>
      <c r="MR589"/>
      <c r="MS589"/>
      <c r="MT589"/>
      <c r="MU589"/>
      <c r="MV589"/>
      <c r="MW589"/>
      <c r="MX589"/>
      <c r="MY589"/>
      <c r="MZ589"/>
      <c r="NA589"/>
      <c r="NB589"/>
      <c r="NC589"/>
      <c r="ND589"/>
      <c r="NE589"/>
      <c r="NF589"/>
      <c r="NG589"/>
      <c r="NH589"/>
      <c r="NI589"/>
      <c r="NJ589"/>
      <c r="NK589"/>
      <c r="NL589"/>
      <c r="NM589"/>
      <c r="NN589"/>
      <c r="NO589"/>
      <c r="NP589"/>
      <c r="NQ589"/>
      <c r="NR589"/>
      <c r="NS589"/>
      <c r="NT589"/>
      <c r="NU589"/>
      <c r="NV589"/>
      <c r="NW589"/>
      <c r="NX589"/>
      <c r="NY589"/>
      <c r="NZ589"/>
      <c r="OA589"/>
      <c r="OB589"/>
      <c r="OC589"/>
      <c r="OD589"/>
      <c r="OE589"/>
      <c r="OF589"/>
      <c r="OG589"/>
      <c r="OH589"/>
      <c r="OI589"/>
      <c r="OJ589"/>
      <c r="OK589"/>
      <c r="OL589"/>
      <c r="OM589"/>
      <c r="ON589"/>
      <c r="OO589"/>
      <c r="OP589"/>
      <c r="OQ589"/>
      <c r="OR589"/>
      <c r="OS589"/>
      <c r="OT589"/>
      <c r="OU589"/>
      <c r="OV589"/>
      <c r="OW589"/>
      <c r="OX589"/>
      <c r="OY589"/>
      <c r="OZ589"/>
      <c r="PA589"/>
      <c r="PB589"/>
      <c r="PC589"/>
      <c r="PD589"/>
      <c r="PE589"/>
      <c r="PF589"/>
      <c r="PG589"/>
      <c r="PH589"/>
      <c r="PI589"/>
      <c r="PJ589"/>
      <c r="PK589"/>
      <c r="PL589"/>
      <c r="PM589"/>
      <c r="PN589"/>
      <c r="PO589"/>
      <c r="PP589"/>
      <c r="PQ589"/>
      <c r="PR589"/>
      <c r="PS589"/>
      <c r="PT589"/>
      <c r="PU589"/>
      <c r="PV589"/>
      <c r="PW589"/>
      <c r="PX589"/>
      <c r="PY589"/>
      <c r="PZ589"/>
      <c r="QA589"/>
      <c r="QB589"/>
      <c r="QC589"/>
      <c r="QD589"/>
      <c r="QE589"/>
      <c r="QF589"/>
      <c r="QG589"/>
      <c r="QH589"/>
      <c r="QI589"/>
      <c r="QJ589"/>
      <c r="QK589"/>
      <c r="QL589"/>
      <c r="QM589"/>
      <c r="QN589"/>
      <c r="QO589"/>
      <c r="QP589"/>
      <c r="QQ589"/>
      <c r="QR589"/>
      <c r="QS589"/>
      <c r="QT589"/>
      <c r="QU589"/>
      <c r="QV589"/>
      <c r="QW589"/>
      <c r="QX589"/>
      <c r="QY589"/>
      <c r="QZ589"/>
      <c r="RA589"/>
      <c r="RB589"/>
      <c r="RC589"/>
      <c r="RD589"/>
      <c r="RE589"/>
      <c r="RF589"/>
      <c r="RG589"/>
      <c r="RH589"/>
      <c r="RI589"/>
      <c r="RJ589"/>
      <c r="RK589"/>
      <c r="RL589"/>
      <c r="RM589"/>
      <c r="RN589"/>
      <c r="RO589"/>
      <c r="RP589"/>
      <c r="RQ589"/>
      <c r="RR589"/>
      <c r="RS589"/>
      <c r="RT589"/>
      <c r="RU589"/>
      <c r="RV589"/>
      <c r="RW589"/>
      <c r="RX589"/>
      <c r="RY589"/>
      <c r="RZ589"/>
      <c r="SA589"/>
      <c r="SB589"/>
      <c r="SC589"/>
      <c r="SD589"/>
      <c r="SE589"/>
      <c r="SF589"/>
      <c r="SG589"/>
      <c r="SH589"/>
      <c r="SI589"/>
      <c r="SJ589"/>
      <c r="SK589"/>
      <c r="SL589"/>
      <c r="SM589"/>
      <c r="SN589"/>
      <c r="SO589"/>
      <c r="SP589"/>
    </row>
    <row r="590" spans="1:510" ht="16.5" customHeight="1" x14ac:dyDescent="0.2">
      <c r="A590" s="20">
        <v>1811</v>
      </c>
      <c r="B590" s="34" t="s">
        <v>70</v>
      </c>
      <c r="C590" s="34" t="s">
        <v>97</v>
      </c>
      <c r="D590" s="20" t="s">
        <v>51</v>
      </c>
      <c r="E590" s="20" t="s">
        <v>1345</v>
      </c>
      <c r="F590" s="22" t="s">
        <v>88</v>
      </c>
      <c r="G590" s="34" t="s">
        <v>25</v>
      </c>
      <c r="H590" s="20" t="s">
        <v>89</v>
      </c>
      <c r="I590" s="20" t="s">
        <v>27</v>
      </c>
      <c r="J590" s="56" t="s">
        <v>762</v>
      </c>
      <c r="K590" s="36"/>
      <c r="L590" s="36"/>
      <c r="M590" s="36"/>
      <c r="N590" s="36"/>
      <c r="O590" s="55">
        <v>150000000</v>
      </c>
      <c r="P590" s="37"/>
      <c r="Q590" s="34">
        <v>1</v>
      </c>
      <c r="R590" s="38"/>
      <c r="S590" s="39"/>
      <c r="T590" s="37">
        <v>150000000</v>
      </c>
      <c r="U590" s="27" t="s">
        <v>39</v>
      </c>
      <c r="V590" s="28" t="s">
        <v>40</v>
      </c>
      <c r="W590"/>
      <c r="X590"/>
      <c r="Y590"/>
      <c r="Z590"/>
      <c r="AA590"/>
      <c r="AB590"/>
      <c r="AC590"/>
      <c r="AD590"/>
      <c r="AE590"/>
      <c r="AF590"/>
      <c r="AG590"/>
      <c r="AH590"/>
      <c r="AI590"/>
      <c r="AJ590"/>
      <c r="AK590"/>
      <c r="AL590"/>
      <c r="AM590"/>
      <c r="AN590"/>
      <c r="AO590"/>
      <c r="AP590"/>
      <c r="AQ590"/>
      <c r="AR590"/>
      <c r="AS590"/>
      <c r="AT590"/>
      <c r="AU590"/>
      <c r="AV590"/>
      <c r="AW590"/>
      <c r="AX590"/>
      <c r="AY590"/>
      <c r="AZ590"/>
      <c r="BA590"/>
      <c r="BB590"/>
      <c r="BC590"/>
      <c r="BD590"/>
      <c r="BE590"/>
      <c r="BF590"/>
      <c r="BG590"/>
      <c r="BH590"/>
      <c r="BI590"/>
      <c r="BJ590"/>
      <c r="BK590"/>
      <c r="BL590"/>
      <c r="BM590"/>
      <c r="BN590"/>
      <c r="BO590"/>
      <c r="BP590"/>
      <c r="BQ590"/>
      <c r="BR590"/>
      <c r="BS590"/>
      <c r="BT590"/>
      <c r="BU590"/>
      <c r="BV590"/>
      <c r="BW590"/>
      <c r="BX590"/>
      <c r="BY590"/>
      <c r="BZ590"/>
      <c r="CA590"/>
      <c r="CB590"/>
      <c r="CC590"/>
      <c r="CD590"/>
      <c r="CE590"/>
      <c r="CF590"/>
      <c r="CG590"/>
      <c r="CH590"/>
      <c r="CI590"/>
      <c r="CJ590"/>
      <c r="CK590"/>
      <c r="CL590"/>
      <c r="CM590"/>
      <c r="CN590"/>
      <c r="CO590"/>
      <c r="CP590"/>
      <c r="CQ590"/>
      <c r="CR590"/>
      <c r="CS590"/>
      <c r="CT590"/>
      <c r="CU590"/>
      <c r="CV590"/>
      <c r="CW590"/>
      <c r="CX590"/>
      <c r="CY590"/>
      <c r="CZ590"/>
      <c r="DA590"/>
      <c r="DB590"/>
      <c r="DC590"/>
      <c r="DD590"/>
      <c r="DE590"/>
      <c r="DF590"/>
      <c r="DG590"/>
      <c r="DH590"/>
      <c r="DI590"/>
      <c r="DJ590"/>
      <c r="DK590"/>
      <c r="DL590"/>
      <c r="DM590"/>
      <c r="DN590"/>
      <c r="DO590"/>
      <c r="DP590"/>
      <c r="DQ590"/>
      <c r="DR590"/>
      <c r="DS590"/>
      <c r="DT590"/>
      <c r="DU590"/>
      <c r="DV590"/>
      <c r="DW590"/>
      <c r="DX590"/>
      <c r="DY590"/>
      <c r="DZ590"/>
      <c r="EA590"/>
      <c r="EB590"/>
      <c r="EC590"/>
      <c r="ED590"/>
      <c r="EE590"/>
      <c r="EF590"/>
      <c r="EG590"/>
      <c r="EH590"/>
      <c r="EI590"/>
      <c r="EJ590"/>
      <c r="EK590"/>
      <c r="EL590"/>
      <c r="EM590"/>
      <c r="EN590"/>
      <c r="EO590"/>
      <c r="EP590"/>
      <c r="EQ590"/>
      <c r="ER590"/>
      <c r="ES590"/>
      <c r="ET590"/>
      <c r="EU590"/>
      <c r="EV590"/>
      <c r="EW590"/>
      <c r="EX590"/>
      <c r="EY590"/>
      <c r="EZ590"/>
      <c r="FA590"/>
      <c r="FB590"/>
      <c r="FC590"/>
      <c r="FD590"/>
      <c r="FE590"/>
      <c r="FF590"/>
      <c r="FG590"/>
      <c r="FH590"/>
      <c r="FI590"/>
      <c r="FJ590"/>
      <c r="FK590"/>
      <c r="FL590"/>
      <c r="FM590"/>
      <c r="FN590"/>
      <c r="FO590"/>
      <c r="FP590"/>
      <c r="FQ590"/>
      <c r="FR590"/>
      <c r="FS590"/>
      <c r="FT590"/>
      <c r="FU590"/>
      <c r="FV590"/>
      <c r="FW590"/>
      <c r="FX590"/>
      <c r="FY590"/>
      <c r="FZ590"/>
      <c r="GA590"/>
      <c r="GB590"/>
      <c r="GC590"/>
      <c r="GD590"/>
      <c r="GE590"/>
      <c r="GF590"/>
      <c r="GG590"/>
      <c r="GH590"/>
      <c r="GI590"/>
      <c r="GJ590"/>
      <c r="GK590"/>
      <c r="GL590"/>
      <c r="GM590"/>
      <c r="GN590"/>
      <c r="GO590"/>
      <c r="GP590"/>
      <c r="GQ590"/>
      <c r="GR590"/>
      <c r="GS590"/>
      <c r="GT590"/>
      <c r="GU590"/>
      <c r="GV590"/>
      <c r="GW590"/>
      <c r="GX590"/>
      <c r="GY590"/>
      <c r="GZ590"/>
      <c r="HA590"/>
      <c r="HB590"/>
      <c r="HC590"/>
      <c r="HD590"/>
      <c r="HE590"/>
      <c r="HF590"/>
      <c r="HG590"/>
      <c r="HH590"/>
      <c r="HI590"/>
      <c r="HJ590"/>
      <c r="HK590"/>
      <c r="HL590"/>
      <c r="HM590"/>
      <c r="HN590"/>
      <c r="HO590"/>
      <c r="HP590"/>
      <c r="HQ590"/>
      <c r="HR590"/>
      <c r="HS590"/>
      <c r="HT590"/>
      <c r="HU590"/>
      <c r="HV590"/>
      <c r="HW590"/>
      <c r="HX590"/>
      <c r="HY590"/>
      <c r="HZ590"/>
      <c r="IA590"/>
      <c r="IB590"/>
      <c r="IC590"/>
      <c r="ID590"/>
      <c r="IE590"/>
      <c r="IF590"/>
      <c r="IG590"/>
      <c r="IH590"/>
      <c r="II590"/>
      <c r="IJ590"/>
      <c r="IK590"/>
      <c r="IL590"/>
      <c r="IM590"/>
      <c r="IN590"/>
      <c r="IO590"/>
      <c r="IP590"/>
      <c r="IQ590"/>
      <c r="IR590"/>
      <c r="IS590"/>
      <c r="IT590"/>
      <c r="IU590"/>
      <c r="IV590"/>
      <c r="IW590"/>
      <c r="IX590"/>
      <c r="IY590"/>
      <c r="IZ590"/>
      <c r="JA590"/>
      <c r="JB590"/>
      <c r="JC590"/>
      <c r="JD590"/>
      <c r="JE590"/>
      <c r="JF590"/>
      <c r="JG590"/>
      <c r="JH590"/>
      <c r="JI590"/>
      <c r="JJ590"/>
      <c r="JK590"/>
      <c r="JL590"/>
      <c r="JM590"/>
      <c r="JN590"/>
      <c r="JO590"/>
      <c r="JP590"/>
      <c r="JQ590"/>
      <c r="JR590"/>
      <c r="JS590"/>
      <c r="JT590"/>
      <c r="JU590"/>
      <c r="JV590"/>
      <c r="JW590"/>
      <c r="JX590"/>
      <c r="JY590"/>
      <c r="JZ590"/>
      <c r="KA590"/>
      <c r="KB590"/>
      <c r="KC590"/>
      <c r="KD590"/>
      <c r="KE590"/>
      <c r="KF590"/>
      <c r="KG590"/>
      <c r="KH590"/>
      <c r="KI590"/>
      <c r="KJ590"/>
      <c r="KK590"/>
      <c r="KL590"/>
      <c r="KM590"/>
      <c r="KN590"/>
      <c r="KO590"/>
      <c r="KP590"/>
      <c r="KQ590"/>
      <c r="KR590"/>
      <c r="KS590"/>
      <c r="KT590"/>
      <c r="KU590"/>
      <c r="KV590"/>
      <c r="KW590"/>
      <c r="KX590"/>
      <c r="KY590"/>
      <c r="KZ590"/>
      <c r="LA590"/>
      <c r="LB590"/>
      <c r="LC590"/>
      <c r="LD590"/>
      <c r="LE590"/>
      <c r="LF590"/>
      <c r="LG590"/>
      <c r="LH590"/>
      <c r="LI590"/>
      <c r="LJ590"/>
      <c r="LK590"/>
      <c r="LL590"/>
      <c r="LM590"/>
      <c r="LN590"/>
      <c r="LO590"/>
      <c r="LP590"/>
      <c r="LQ590"/>
      <c r="LR590"/>
      <c r="LS590"/>
      <c r="LT590"/>
      <c r="LU590"/>
      <c r="LV590"/>
      <c r="LW590"/>
      <c r="LX590"/>
      <c r="LY590"/>
      <c r="LZ590"/>
      <c r="MA590"/>
      <c r="MB590"/>
      <c r="MC590"/>
      <c r="MD590"/>
      <c r="ME590"/>
      <c r="MF590"/>
      <c r="MG590"/>
      <c r="MH590"/>
      <c r="MI590"/>
      <c r="MJ590"/>
      <c r="MK590"/>
      <c r="ML590"/>
      <c r="MM590"/>
      <c r="MN590"/>
      <c r="MO590"/>
      <c r="MP590"/>
      <c r="MQ590"/>
      <c r="MR590"/>
      <c r="MS590"/>
      <c r="MT590"/>
      <c r="MU590"/>
      <c r="MV590"/>
      <c r="MW590"/>
      <c r="MX590"/>
      <c r="MY590"/>
      <c r="MZ590"/>
      <c r="NA590"/>
      <c r="NB590"/>
      <c r="NC590"/>
      <c r="ND590"/>
      <c r="NE590"/>
      <c r="NF590"/>
      <c r="NG590"/>
      <c r="NH590"/>
      <c r="NI590"/>
      <c r="NJ590"/>
      <c r="NK590"/>
      <c r="NL590"/>
      <c r="NM590"/>
      <c r="NN590"/>
      <c r="NO590"/>
      <c r="NP590"/>
      <c r="NQ590"/>
      <c r="NR590"/>
      <c r="NS590"/>
      <c r="NT590"/>
      <c r="NU590"/>
      <c r="NV590"/>
      <c r="NW590"/>
      <c r="NX590"/>
      <c r="NY590"/>
      <c r="NZ590"/>
      <c r="OA590"/>
      <c r="OB590"/>
      <c r="OC590"/>
      <c r="OD590"/>
      <c r="OE590"/>
      <c r="OF590"/>
      <c r="OG590"/>
      <c r="OH590"/>
      <c r="OI590"/>
      <c r="OJ590"/>
      <c r="OK590"/>
      <c r="OL590"/>
      <c r="OM590"/>
      <c r="ON590"/>
      <c r="OO590"/>
      <c r="OP590"/>
      <c r="OQ590"/>
      <c r="OR590"/>
      <c r="OS590"/>
      <c r="OT590"/>
      <c r="OU590"/>
      <c r="OV590"/>
      <c r="OW590"/>
      <c r="OX590"/>
      <c r="OY590"/>
      <c r="OZ590"/>
      <c r="PA590"/>
      <c r="PB590"/>
      <c r="PC590"/>
      <c r="PD590"/>
      <c r="PE590"/>
      <c r="PF590"/>
      <c r="PG590"/>
      <c r="PH590"/>
      <c r="PI590"/>
      <c r="PJ590"/>
      <c r="PK590"/>
      <c r="PL590"/>
      <c r="PM590"/>
      <c r="PN590"/>
      <c r="PO590"/>
      <c r="PP590"/>
      <c r="PQ590"/>
      <c r="PR590"/>
      <c r="PS590"/>
      <c r="PT590"/>
      <c r="PU590"/>
      <c r="PV590"/>
      <c r="PW590"/>
      <c r="PX590"/>
      <c r="PY590"/>
      <c r="PZ590"/>
      <c r="QA590"/>
      <c r="QB590"/>
      <c r="QC590"/>
      <c r="QD590"/>
      <c r="QE590"/>
      <c r="QF590"/>
      <c r="QG590"/>
      <c r="QH590"/>
      <c r="QI590"/>
      <c r="QJ590"/>
      <c r="QK590"/>
      <c r="QL590"/>
      <c r="QM590"/>
      <c r="QN590"/>
      <c r="QO590"/>
      <c r="QP590"/>
      <c r="QQ590"/>
      <c r="QR590"/>
      <c r="QS590"/>
      <c r="QT590"/>
      <c r="QU590"/>
      <c r="QV590"/>
      <c r="QW590"/>
      <c r="QX590"/>
      <c r="QY590"/>
      <c r="QZ590"/>
      <c r="RA590"/>
      <c r="RB590"/>
      <c r="RC590"/>
      <c r="RD590"/>
      <c r="RE590"/>
      <c r="RF590"/>
      <c r="RG590"/>
      <c r="RH590"/>
      <c r="RI590"/>
      <c r="RJ590"/>
      <c r="RK590"/>
      <c r="RL590"/>
      <c r="RM590"/>
      <c r="RN590"/>
      <c r="RO590"/>
      <c r="RP590"/>
      <c r="RQ590"/>
      <c r="RR590"/>
      <c r="RS590"/>
      <c r="RT590"/>
      <c r="RU590"/>
      <c r="RV590"/>
      <c r="RW590"/>
      <c r="RX590"/>
      <c r="RY590"/>
      <c r="RZ590"/>
      <c r="SA590"/>
      <c r="SB590"/>
      <c r="SC590"/>
      <c r="SD590"/>
      <c r="SE590"/>
      <c r="SF590"/>
      <c r="SG590"/>
      <c r="SH590"/>
      <c r="SI590"/>
      <c r="SJ590"/>
      <c r="SK590"/>
      <c r="SL590"/>
      <c r="SM590"/>
      <c r="SN590"/>
      <c r="SO590"/>
      <c r="SP590"/>
    </row>
    <row r="591" spans="1:510" ht="16.5" customHeight="1" x14ac:dyDescent="0.2">
      <c r="A591" s="20">
        <v>1812</v>
      </c>
      <c r="B591" s="34" t="s">
        <v>70</v>
      </c>
      <c r="C591" s="34" t="s">
        <v>97</v>
      </c>
      <c r="D591" s="20" t="s">
        <v>51</v>
      </c>
      <c r="E591" s="20" t="s">
        <v>1345</v>
      </c>
      <c r="F591" s="22" t="s">
        <v>88</v>
      </c>
      <c r="G591" s="34" t="s">
        <v>25</v>
      </c>
      <c r="H591" s="20" t="s">
        <v>89</v>
      </c>
      <c r="I591" s="20" t="s">
        <v>27</v>
      </c>
      <c r="J591" s="56" t="s">
        <v>763</v>
      </c>
      <c r="K591" s="36"/>
      <c r="L591" s="36"/>
      <c r="M591" s="36"/>
      <c r="N591" s="36"/>
      <c r="O591" s="55">
        <v>850000000</v>
      </c>
      <c r="P591" s="37"/>
      <c r="Q591" s="34">
        <v>1</v>
      </c>
      <c r="R591" s="38"/>
      <c r="S591" s="39"/>
      <c r="T591" s="37">
        <v>850000000</v>
      </c>
      <c r="U591" s="27" t="s">
        <v>39</v>
      </c>
      <c r="V591" s="28" t="s">
        <v>40</v>
      </c>
      <c r="W591"/>
      <c r="X591"/>
      <c r="Y591"/>
      <c r="Z591"/>
      <c r="AA591"/>
      <c r="AB591"/>
      <c r="AC591"/>
      <c r="AD591"/>
      <c r="AE591"/>
      <c r="AF591"/>
      <c r="AG591"/>
      <c r="AH591"/>
      <c r="AI591"/>
      <c r="AJ591"/>
      <c r="AK591"/>
      <c r="AL591"/>
      <c r="AM591"/>
      <c r="AN591"/>
      <c r="AO591"/>
      <c r="AP591"/>
      <c r="AQ591"/>
      <c r="AR591"/>
      <c r="AS591"/>
      <c r="AT591"/>
      <c r="AU591"/>
      <c r="AV591"/>
      <c r="AW591"/>
      <c r="AX591"/>
      <c r="AY591"/>
      <c r="AZ591"/>
      <c r="BA591"/>
      <c r="BB591"/>
      <c r="BC591"/>
      <c r="BD591"/>
      <c r="BE591"/>
      <c r="BF591"/>
      <c r="BG591"/>
      <c r="BH591"/>
      <c r="BI591"/>
      <c r="BJ591"/>
      <c r="BK591"/>
      <c r="BL591"/>
      <c r="BM591"/>
      <c r="BN591"/>
      <c r="BO591"/>
      <c r="BP591"/>
      <c r="BQ591"/>
      <c r="BR591"/>
      <c r="BS591"/>
      <c r="BT591"/>
      <c r="BU591"/>
      <c r="BV591"/>
      <c r="BW591"/>
      <c r="BX591"/>
      <c r="BY591"/>
      <c r="BZ591"/>
      <c r="CA591"/>
      <c r="CB591"/>
      <c r="CC591"/>
      <c r="CD591"/>
      <c r="CE591"/>
      <c r="CF591"/>
      <c r="CG591"/>
      <c r="CH591"/>
      <c r="CI591"/>
      <c r="CJ591"/>
      <c r="CK591"/>
      <c r="CL591"/>
      <c r="CM591"/>
      <c r="CN591"/>
      <c r="CO591"/>
      <c r="CP591"/>
      <c r="CQ591"/>
      <c r="CR591"/>
      <c r="CS591"/>
      <c r="CT591"/>
      <c r="CU591"/>
      <c r="CV591"/>
      <c r="CW591"/>
      <c r="CX591"/>
      <c r="CY591"/>
      <c r="CZ591"/>
      <c r="DA591"/>
      <c r="DB591"/>
      <c r="DC591"/>
      <c r="DD591"/>
      <c r="DE591"/>
      <c r="DF591"/>
      <c r="DG591"/>
      <c r="DH591"/>
      <c r="DI591"/>
      <c r="DJ591"/>
      <c r="DK591"/>
      <c r="DL591"/>
      <c r="DM591"/>
      <c r="DN591"/>
      <c r="DO591"/>
      <c r="DP591"/>
      <c r="DQ591"/>
      <c r="DR591"/>
      <c r="DS591"/>
      <c r="DT591"/>
      <c r="DU591"/>
      <c r="DV591"/>
      <c r="DW591"/>
      <c r="DX591"/>
      <c r="DY591"/>
      <c r="DZ591"/>
      <c r="EA591"/>
      <c r="EB591"/>
      <c r="EC591"/>
      <c r="ED591"/>
      <c r="EE591"/>
      <c r="EF591"/>
      <c r="EG591"/>
      <c r="EH591"/>
      <c r="EI591"/>
      <c r="EJ591"/>
      <c r="EK591"/>
      <c r="EL591"/>
      <c r="EM591"/>
      <c r="EN591"/>
      <c r="EO591"/>
      <c r="EP591"/>
      <c r="EQ591"/>
      <c r="ER591"/>
      <c r="ES591"/>
      <c r="ET591"/>
      <c r="EU591"/>
      <c r="EV591"/>
      <c r="EW591"/>
      <c r="EX591"/>
      <c r="EY591"/>
      <c r="EZ591"/>
      <c r="FA591"/>
      <c r="FB591"/>
      <c r="FC591"/>
      <c r="FD591"/>
      <c r="FE591"/>
      <c r="FF591"/>
      <c r="FG591"/>
      <c r="FH591"/>
      <c r="FI591"/>
      <c r="FJ591"/>
      <c r="FK591"/>
      <c r="FL591"/>
      <c r="FM591"/>
      <c r="FN591"/>
      <c r="FO591"/>
      <c r="FP591"/>
      <c r="FQ591"/>
      <c r="FR591"/>
      <c r="FS591"/>
      <c r="FT591"/>
      <c r="FU591"/>
      <c r="FV591"/>
      <c r="FW591"/>
      <c r="FX591"/>
      <c r="FY591"/>
      <c r="FZ591"/>
      <c r="GA591"/>
      <c r="GB591"/>
      <c r="GC591"/>
      <c r="GD591"/>
      <c r="GE591"/>
      <c r="GF591"/>
      <c r="GG591"/>
      <c r="GH591"/>
      <c r="GI591"/>
      <c r="GJ591"/>
      <c r="GK591"/>
      <c r="GL591"/>
      <c r="GM591"/>
      <c r="GN591"/>
      <c r="GO591"/>
      <c r="GP591"/>
      <c r="GQ591"/>
      <c r="GR591"/>
      <c r="GS591"/>
      <c r="GT591"/>
      <c r="GU591"/>
      <c r="GV591"/>
      <c r="GW591"/>
      <c r="GX591"/>
      <c r="GY591"/>
      <c r="GZ591"/>
      <c r="HA591"/>
      <c r="HB591"/>
      <c r="HC591"/>
      <c r="HD591"/>
      <c r="HE591"/>
      <c r="HF591"/>
      <c r="HG591"/>
      <c r="HH591"/>
      <c r="HI591"/>
      <c r="HJ591"/>
      <c r="HK591"/>
      <c r="HL591"/>
      <c r="HM591"/>
      <c r="HN591"/>
      <c r="HO591"/>
      <c r="HP591"/>
      <c r="HQ591"/>
      <c r="HR591"/>
      <c r="HS591"/>
      <c r="HT591"/>
      <c r="HU591"/>
      <c r="HV591"/>
      <c r="HW591"/>
      <c r="HX591"/>
      <c r="HY591"/>
      <c r="HZ591"/>
      <c r="IA591"/>
      <c r="IB591"/>
      <c r="IC591"/>
      <c r="ID591"/>
      <c r="IE591"/>
      <c r="IF591"/>
      <c r="IG591"/>
      <c r="IH591"/>
      <c r="II591"/>
      <c r="IJ591"/>
      <c r="IK591"/>
      <c r="IL591"/>
      <c r="IM591"/>
      <c r="IN591"/>
      <c r="IO591"/>
      <c r="IP591"/>
      <c r="IQ591"/>
      <c r="IR591"/>
      <c r="IS591"/>
      <c r="IT591"/>
      <c r="IU591"/>
      <c r="IV591"/>
      <c r="IW591"/>
      <c r="IX591"/>
      <c r="IY591"/>
      <c r="IZ591"/>
      <c r="JA591"/>
      <c r="JB591"/>
      <c r="JC591"/>
      <c r="JD591"/>
      <c r="JE591"/>
      <c r="JF591"/>
      <c r="JG591"/>
      <c r="JH591"/>
      <c r="JI591"/>
      <c r="JJ591"/>
      <c r="JK591"/>
      <c r="JL591"/>
      <c r="JM591"/>
      <c r="JN591"/>
      <c r="JO591"/>
      <c r="JP591"/>
      <c r="JQ591"/>
      <c r="JR591"/>
      <c r="JS591"/>
      <c r="JT591"/>
      <c r="JU591"/>
      <c r="JV591"/>
      <c r="JW591"/>
      <c r="JX591"/>
      <c r="JY591"/>
      <c r="JZ591"/>
      <c r="KA591"/>
      <c r="KB591"/>
      <c r="KC591"/>
      <c r="KD591"/>
      <c r="KE591"/>
      <c r="KF591"/>
      <c r="KG591"/>
      <c r="KH591"/>
      <c r="KI591"/>
      <c r="KJ591"/>
      <c r="KK591"/>
      <c r="KL591"/>
      <c r="KM591"/>
      <c r="KN591"/>
      <c r="KO591"/>
      <c r="KP591"/>
      <c r="KQ591"/>
      <c r="KR591"/>
      <c r="KS591"/>
      <c r="KT591"/>
      <c r="KU591"/>
      <c r="KV591"/>
      <c r="KW591"/>
      <c r="KX591"/>
      <c r="KY591"/>
      <c r="KZ591"/>
      <c r="LA591"/>
      <c r="LB591"/>
      <c r="LC591"/>
      <c r="LD591"/>
      <c r="LE591"/>
      <c r="LF591"/>
      <c r="LG591"/>
      <c r="LH591"/>
      <c r="LI591"/>
      <c r="LJ591"/>
      <c r="LK591"/>
      <c r="LL591"/>
      <c r="LM591"/>
      <c r="LN591"/>
      <c r="LO591"/>
      <c r="LP591"/>
      <c r="LQ591"/>
      <c r="LR591"/>
      <c r="LS591"/>
      <c r="LT591"/>
      <c r="LU591"/>
      <c r="LV591"/>
      <c r="LW591"/>
      <c r="LX591"/>
      <c r="LY591"/>
      <c r="LZ591"/>
      <c r="MA591"/>
      <c r="MB591"/>
      <c r="MC591"/>
      <c r="MD591"/>
      <c r="ME591"/>
      <c r="MF591"/>
      <c r="MG591"/>
      <c r="MH591"/>
      <c r="MI591"/>
      <c r="MJ591"/>
      <c r="MK591"/>
      <c r="ML591"/>
      <c r="MM591"/>
      <c r="MN591"/>
      <c r="MO591"/>
      <c r="MP591"/>
      <c r="MQ591"/>
      <c r="MR591"/>
      <c r="MS591"/>
      <c r="MT591"/>
      <c r="MU591"/>
      <c r="MV591"/>
      <c r="MW591"/>
      <c r="MX591"/>
      <c r="MY591"/>
      <c r="MZ591"/>
      <c r="NA591"/>
      <c r="NB591"/>
      <c r="NC591"/>
      <c r="ND591"/>
      <c r="NE591"/>
      <c r="NF591"/>
      <c r="NG591"/>
      <c r="NH591"/>
      <c r="NI591"/>
      <c r="NJ591"/>
      <c r="NK591"/>
      <c r="NL591"/>
      <c r="NM591"/>
      <c r="NN591"/>
      <c r="NO591"/>
      <c r="NP591"/>
      <c r="NQ591"/>
      <c r="NR591"/>
      <c r="NS591"/>
      <c r="NT591"/>
      <c r="NU591"/>
      <c r="NV591"/>
      <c r="NW591"/>
      <c r="NX591"/>
      <c r="NY591"/>
      <c r="NZ591"/>
      <c r="OA591"/>
      <c r="OB591"/>
      <c r="OC591"/>
      <c r="OD591"/>
      <c r="OE591"/>
      <c r="OF591"/>
      <c r="OG591"/>
      <c r="OH591"/>
      <c r="OI591"/>
      <c r="OJ591"/>
      <c r="OK591"/>
      <c r="OL591"/>
      <c r="OM591"/>
      <c r="ON591"/>
      <c r="OO591"/>
      <c r="OP591"/>
      <c r="OQ591"/>
      <c r="OR591"/>
      <c r="OS591"/>
      <c r="OT591"/>
      <c r="OU591"/>
      <c r="OV591"/>
      <c r="OW591"/>
      <c r="OX591"/>
      <c r="OY591"/>
      <c r="OZ591"/>
      <c r="PA591"/>
      <c r="PB591"/>
      <c r="PC591"/>
      <c r="PD591"/>
      <c r="PE591"/>
      <c r="PF591"/>
      <c r="PG591"/>
      <c r="PH591"/>
      <c r="PI591"/>
      <c r="PJ591"/>
      <c r="PK591"/>
      <c r="PL591"/>
      <c r="PM591"/>
      <c r="PN591"/>
      <c r="PO591"/>
      <c r="PP591"/>
      <c r="PQ591"/>
      <c r="PR591"/>
      <c r="PS591"/>
      <c r="PT591"/>
      <c r="PU591"/>
      <c r="PV591"/>
      <c r="PW591"/>
      <c r="PX591"/>
      <c r="PY591"/>
      <c r="PZ591"/>
      <c r="QA591"/>
      <c r="QB591"/>
      <c r="QC591"/>
      <c r="QD591"/>
      <c r="QE591"/>
      <c r="QF591"/>
      <c r="QG591"/>
      <c r="QH591"/>
      <c r="QI591"/>
      <c r="QJ591"/>
      <c r="QK591"/>
      <c r="QL591"/>
      <c r="QM591"/>
      <c r="QN591"/>
      <c r="QO591"/>
      <c r="QP591"/>
      <c r="QQ591"/>
      <c r="QR591"/>
      <c r="QS591"/>
      <c r="QT591"/>
      <c r="QU591"/>
      <c r="QV591"/>
      <c r="QW591"/>
      <c r="QX591"/>
      <c r="QY591"/>
      <c r="QZ591"/>
      <c r="RA591"/>
      <c r="RB591"/>
      <c r="RC591"/>
      <c r="RD591"/>
      <c r="RE591"/>
      <c r="RF591"/>
      <c r="RG591"/>
      <c r="RH591"/>
      <c r="RI591"/>
      <c r="RJ591"/>
      <c r="RK591"/>
      <c r="RL591"/>
      <c r="RM591"/>
      <c r="RN591"/>
      <c r="RO591"/>
      <c r="RP591"/>
      <c r="RQ591"/>
      <c r="RR591"/>
      <c r="RS591"/>
      <c r="RT591"/>
      <c r="RU591"/>
      <c r="RV591"/>
      <c r="RW591"/>
      <c r="RX591"/>
      <c r="RY591"/>
      <c r="RZ591"/>
      <c r="SA591"/>
      <c r="SB591"/>
      <c r="SC591"/>
      <c r="SD591"/>
      <c r="SE591"/>
      <c r="SF591"/>
      <c r="SG591"/>
      <c r="SH591"/>
      <c r="SI591"/>
      <c r="SJ591"/>
      <c r="SK591"/>
      <c r="SL591"/>
      <c r="SM591"/>
      <c r="SN591"/>
      <c r="SO591"/>
      <c r="SP591"/>
    </row>
    <row r="592" spans="1:510" ht="16.5" customHeight="1" x14ac:dyDescent="0.2">
      <c r="A592" s="20">
        <v>1813</v>
      </c>
      <c r="B592" s="34" t="s">
        <v>70</v>
      </c>
      <c r="C592" s="34" t="s">
        <v>97</v>
      </c>
      <c r="D592" s="20" t="s">
        <v>51</v>
      </c>
      <c r="E592" s="20" t="s">
        <v>1345</v>
      </c>
      <c r="F592" s="22" t="s">
        <v>88</v>
      </c>
      <c r="G592" s="34" t="s">
        <v>25</v>
      </c>
      <c r="H592" s="20" t="s">
        <v>89</v>
      </c>
      <c r="I592" s="20" t="s">
        <v>27</v>
      </c>
      <c r="J592" s="56" t="s">
        <v>764</v>
      </c>
      <c r="K592" s="36"/>
      <c r="L592" s="36"/>
      <c r="M592" s="36"/>
      <c r="N592" s="36"/>
      <c r="O592" s="55">
        <v>850000000</v>
      </c>
      <c r="P592" s="37"/>
      <c r="Q592" s="34">
        <v>1</v>
      </c>
      <c r="R592" s="38"/>
      <c r="S592" s="39"/>
      <c r="T592" s="37">
        <v>850000000</v>
      </c>
      <c r="U592" s="27" t="s">
        <v>39</v>
      </c>
      <c r="V592" s="28" t="s">
        <v>40</v>
      </c>
      <c r="W592"/>
      <c r="X592"/>
      <c r="Y592"/>
      <c r="Z592"/>
      <c r="AA592"/>
      <c r="AB592"/>
      <c r="AC592"/>
      <c r="AD592"/>
      <c r="AE592"/>
      <c r="AF592"/>
      <c r="AG592"/>
      <c r="AH592"/>
      <c r="AI592"/>
      <c r="AJ592"/>
      <c r="AK592"/>
      <c r="AL592"/>
      <c r="AM592"/>
      <c r="AN592"/>
      <c r="AO592"/>
      <c r="AP592"/>
      <c r="AQ592"/>
      <c r="AR592"/>
      <c r="AS592"/>
      <c r="AT592"/>
      <c r="AU592"/>
      <c r="AV592"/>
      <c r="AW592"/>
      <c r="AX592"/>
      <c r="AY592"/>
      <c r="AZ592"/>
      <c r="BA592"/>
      <c r="BB592"/>
      <c r="BC592"/>
      <c r="BD592"/>
      <c r="BE592"/>
      <c r="BF592"/>
      <c r="BG592"/>
      <c r="BH592"/>
      <c r="BI592"/>
      <c r="BJ592"/>
      <c r="BK592"/>
      <c r="BL592"/>
      <c r="BM592"/>
      <c r="BN592"/>
      <c r="BO592"/>
      <c r="BP592"/>
      <c r="BQ592"/>
      <c r="BR592"/>
      <c r="BS592"/>
      <c r="BT592"/>
      <c r="BU592"/>
      <c r="BV592"/>
      <c r="BW592"/>
      <c r="BX592"/>
      <c r="BY592"/>
      <c r="BZ592"/>
      <c r="CA592"/>
      <c r="CB592"/>
      <c r="CC592"/>
      <c r="CD592"/>
      <c r="CE592"/>
      <c r="CF592"/>
      <c r="CG592"/>
      <c r="CH592"/>
      <c r="CI592"/>
      <c r="CJ592"/>
      <c r="CK592"/>
      <c r="CL592"/>
      <c r="CM592"/>
      <c r="CN592"/>
      <c r="CO592"/>
      <c r="CP592"/>
      <c r="CQ592"/>
      <c r="CR592"/>
      <c r="CS592"/>
      <c r="CT592"/>
      <c r="CU592"/>
      <c r="CV592"/>
      <c r="CW592"/>
      <c r="CX592"/>
      <c r="CY592"/>
      <c r="CZ592"/>
      <c r="DA592"/>
      <c r="DB592"/>
      <c r="DC592"/>
      <c r="DD592"/>
      <c r="DE592"/>
      <c r="DF592"/>
      <c r="DG592"/>
      <c r="DH592"/>
      <c r="DI592"/>
      <c r="DJ592"/>
      <c r="DK592"/>
      <c r="DL592"/>
      <c r="DM592"/>
      <c r="DN592"/>
      <c r="DO592"/>
      <c r="DP592"/>
      <c r="DQ592"/>
      <c r="DR592"/>
      <c r="DS592"/>
      <c r="DT592"/>
      <c r="DU592"/>
      <c r="DV592"/>
      <c r="DW592"/>
      <c r="DX592"/>
      <c r="DY592"/>
      <c r="DZ592"/>
      <c r="EA592"/>
      <c r="EB592"/>
      <c r="EC592"/>
      <c r="ED592"/>
      <c r="EE592"/>
      <c r="EF592"/>
      <c r="EG592"/>
      <c r="EH592"/>
      <c r="EI592"/>
      <c r="EJ592"/>
      <c r="EK592"/>
      <c r="EL592"/>
      <c r="EM592"/>
      <c r="EN592"/>
      <c r="EO592"/>
      <c r="EP592"/>
      <c r="EQ592"/>
      <c r="ER592"/>
      <c r="ES592"/>
      <c r="ET592"/>
      <c r="EU592"/>
      <c r="EV592"/>
      <c r="EW592"/>
      <c r="EX592"/>
      <c r="EY592"/>
      <c r="EZ592"/>
      <c r="FA592"/>
      <c r="FB592"/>
      <c r="FC592"/>
      <c r="FD592"/>
      <c r="FE592"/>
      <c r="FF592"/>
      <c r="FG592"/>
      <c r="FH592"/>
      <c r="FI592"/>
      <c r="FJ592"/>
      <c r="FK592"/>
      <c r="FL592"/>
      <c r="FM592"/>
      <c r="FN592"/>
      <c r="FO592"/>
      <c r="FP592"/>
      <c r="FQ592"/>
      <c r="FR592"/>
      <c r="FS592"/>
      <c r="FT592"/>
      <c r="FU592"/>
      <c r="FV592"/>
      <c r="FW592"/>
      <c r="FX592"/>
      <c r="FY592"/>
      <c r="FZ592"/>
      <c r="GA592"/>
      <c r="GB592"/>
      <c r="GC592"/>
      <c r="GD592"/>
      <c r="GE592"/>
      <c r="GF592"/>
      <c r="GG592"/>
      <c r="GH592"/>
      <c r="GI592"/>
      <c r="GJ592"/>
      <c r="GK592"/>
      <c r="GL592"/>
      <c r="GM592"/>
      <c r="GN592"/>
      <c r="GO592"/>
      <c r="GP592"/>
      <c r="GQ592"/>
      <c r="GR592"/>
      <c r="GS592"/>
      <c r="GT592"/>
      <c r="GU592"/>
      <c r="GV592"/>
      <c r="GW592"/>
      <c r="GX592"/>
      <c r="GY592"/>
      <c r="GZ592"/>
      <c r="HA592"/>
      <c r="HB592"/>
      <c r="HC592"/>
      <c r="HD592"/>
      <c r="HE592"/>
      <c r="HF592"/>
      <c r="HG592"/>
      <c r="HH592"/>
      <c r="HI592"/>
      <c r="HJ592"/>
      <c r="HK592"/>
      <c r="HL592"/>
      <c r="HM592"/>
      <c r="HN592"/>
      <c r="HO592"/>
      <c r="HP592"/>
      <c r="HQ592"/>
      <c r="HR592"/>
      <c r="HS592"/>
      <c r="HT592"/>
      <c r="HU592"/>
      <c r="HV592"/>
      <c r="HW592"/>
      <c r="HX592"/>
      <c r="HY592"/>
      <c r="HZ592"/>
      <c r="IA592"/>
      <c r="IB592"/>
      <c r="IC592"/>
      <c r="ID592"/>
      <c r="IE592"/>
      <c r="IF592"/>
      <c r="IG592"/>
      <c r="IH592"/>
      <c r="II592"/>
      <c r="IJ592"/>
      <c r="IK592"/>
      <c r="IL592"/>
      <c r="IM592"/>
      <c r="IN592"/>
      <c r="IO592"/>
      <c r="IP592"/>
      <c r="IQ592"/>
      <c r="IR592"/>
      <c r="IS592"/>
      <c r="IT592"/>
      <c r="IU592"/>
      <c r="IV592"/>
      <c r="IW592"/>
      <c r="IX592"/>
      <c r="IY592"/>
      <c r="IZ592"/>
      <c r="JA592"/>
      <c r="JB592"/>
      <c r="JC592"/>
      <c r="JD592"/>
      <c r="JE592"/>
      <c r="JF592"/>
      <c r="JG592"/>
      <c r="JH592"/>
      <c r="JI592"/>
      <c r="JJ592"/>
      <c r="JK592"/>
      <c r="JL592"/>
      <c r="JM592"/>
      <c r="JN592"/>
      <c r="JO592"/>
      <c r="JP592"/>
      <c r="JQ592"/>
      <c r="JR592"/>
      <c r="JS592"/>
      <c r="JT592"/>
      <c r="JU592"/>
      <c r="JV592"/>
      <c r="JW592"/>
      <c r="JX592"/>
      <c r="JY592"/>
      <c r="JZ592"/>
      <c r="KA592"/>
      <c r="KB592"/>
      <c r="KC592"/>
      <c r="KD592"/>
      <c r="KE592"/>
      <c r="KF592"/>
      <c r="KG592"/>
      <c r="KH592"/>
      <c r="KI592"/>
      <c r="KJ592"/>
      <c r="KK592"/>
      <c r="KL592"/>
      <c r="KM592"/>
      <c r="KN592"/>
      <c r="KO592"/>
      <c r="KP592"/>
      <c r="KQ592"/>
      <c r="KR592"/>
      <c r="KS592"/>
      <c r="KT592"/>
      <c r="KU592"/>
      <c r="KV592"/>
      <c r="KW592"/>
      <c r="KX592"/>
      <c r="KY592"/>
      <c r="KZ592"/>
      <c r="LA592"/>
      <c r="LB592"/>
      <c r="LC592"/>
      <c r="LD592"/>
      <c r="LE592"/>
      <c r="LF592"/>
      <c r="LG592"/>
      <c r="LH592"/>
      <c r="LI592"/>
      <c r="LJ592"/>
      <c r="LK592"/>
      <c r="LL592"/>
      <c r="LM592"/>
      <c r="LN592"/>
      <c r="LO592"/>
      <c r="LP592"/>
      <c r="LQ592"/>
      <c r="LR592"/>
      <c r="LS592"/>
      <c r="LT592"/>
      <c r="LU592"/>
      <c r="LV592"/>
      <c r="LW592"/>
      <c r="LX592"/>
      <c r="LY592"/>
      <c r="LZ592"/>
      <c r="MA592"/>
      <c r="MB592"/>
      <c r="MC592"/>
      <c r="MD592"/>
      <c r="ME592"/>
      <c r="MF592"/>
      <c r="MG592"/>
      <c r="MH592"/>
      <c r="MI592"/>
      <c r="MJ592"/>
      <c r="MK592"/>
      <c r="ML592"/>
      <c r="MM592"/>
      <c r="MN592"/>
      <c r="MO592"/>
      <c r="MP592"/>
      <c r="MQ592"/>
      <c r="MR592"/>
      <c r="MS592"/>
      <c r="MT592"/>
      <c r="MU592"/>
      <c r="MV592"/>
      <c r="MW592"/>
      <c r="MX592"/>
      <c r="MY592"/>
      <c r="MZ592"/>
      <c r="NA592"/>
      <c r="NB592"/>
      <c r="NC592"/>
      <c r="ND592"/>
      <c r="NE592"/>
      <c r="NF592"/>
      <c r="NG592"/>
      <c r="NH592"/>
      <c r="NI592"/>
      <c r="NJ592"/>
      <c r="NK592"/>
      <c r="NL592"/>
      <c r="NM592"/>
      <c r="NN592"/>
      <c r="NO592"/>
      <c r="NP592"/>
      <c r="NQ592"/>
      <c r="NR592"/>
      <c r="NS592"/>
      <c r="NT592"/>
      <c r="NU592"/>
      <c r="NV592"/>
      <c r="NW592"/>
      <c r="NX592"/>
      <c r="NY592"/>
      <c r="NZ592"/>
      <c r="OA592"/>
      <c r="OB592"/>
      <c r="OC592"/>
      <c r="OD592"/>
      <c r="OE592"/>
      <c r="OF592"/>
      <c r="OG592"/>
      <c r="OH592"/>
      <c r="OI592"/>
      <c r="OJ592"/>
      <c r="OK592"/>
      <c r="OL592"/>
      <c r="OM592"/>
      <c r="ON592"/>
      <c r="OO592"/>
      <c r="OP592"/>
      <c r="OQ592"/>
      <c r="OR592"/>
      <c r="OS592"/>
      <c r="OT592"/>
      <c r="OU592"/>
      <c r="OV592"/>
      <c r="OW592"/>
      <c r="OX592"/>
      <c r="OY592"/>
      <c r="OZ592"/>
      <c r="PA592"/>
      <c r="PB592"/>
      <c r="PC592"/>
      <c r="PD592"/>
      <c r="PE592"/>
      <c r="PF592"/>
      <c r="PG592"/>
      <c r="PH592"/>
      <c r="PI592"/>
      <c r="PJ592"/>
      <c r="PK592"/>
      <c r="PL592"/>
      <c r="PM592"/>
      <c r="PN592"/>
      <c r="PO592"/>
      <c r="PP592"/>
      <c r="PQ592"/>
      <c r="PR592"/>
      <c r="PS592"/>
      <c r="PT592"/>
      <c r="PU592"/>
      <c r="PV592"/>
      <c r="PW592"/>
      <c r="PX592"/>
      <c r="PY592"/>
      <c r="PZ592"/>
      <c r="QA592"/>
      <c r="QB592"/>
      <c r="QC592"/>
      <c r="QD592"/>
      <c r="QE592"/>
      <c r="QF592"/>
      <c r="QG592"/>
      <c r="QH592"/>
      <c r="QI592"/>
      <c r="QJ592"/>
      <c r="QK592"/>
      <c r="QL592"/>
      <c r="QM592"/>
      <c r="QN592"/>
      <c r="QO592"/>
      <c r="QP592"/>
      <c r="QQ592"/>
      <c r="QR592"/>
      <c r="QS592"/>
      <c r="QT592"/>
      <c r="QU592"/>
      <c r="QV592"/>
      <c r="QW592"/>
      <c r="QX592"/>
      <c r="QY592"/>
      <c r="QZ592"/>
      <c r="RA592"/>
      <c r="RB592"/>
      <c r="RC592"/>
      <c r="RD592"/>
      <c r="RE592"/>
      <c r="RF592"/>
      <c r="RG592"/>
      <c r="RH592"/>
      <c r="RI592"/>
      <c r="RJ592"/>
      <c r="RK592"/>
      <c r="RL592"/>
      <c r="RM592"/>
      <c r="RN592"/>
      <c r="RO592"/>
      <c r="RP592"/>
      <c r="RQ592"/>
      <c r="RR592"/>
      <c r="RS592"/>
      <c r="RT592"/>
      <c r="RU592"/>
      <c r="RV592"/>
      <c r="RW592"/>
      <c r="RX592"/>
      <c r="RY592"/>
      <c r="RZ592"/>
      <c r="SA592"/>
      <c r="SB592"/>
      <c r="SC592"/>
      <c r="SD592"/>
      <c r="SE592"/>
      <c r="SF592"/>
      <c r="SG592"/>
      <c r="SH592"/>
      <c r="SI592"/>
      <c r="SJ592"/>
      <c r="SK592"/>
      <c r="SL592"/>
      <c r="SM592"/>
      <c r="SN592"/>
      <c r="SO592"/>
      <c r="SP592"/>
    </row>
    <row r="593" spans="1:510" ht="16.5" customHeight="1" x14ac:dyDescent="0.2">
      <c r="A593" s="20">
        <v>1814</v>
      </c>
      <c r="B593" s="34" t="s">
        <v>70</v>
      </c>
      <c r="C593" s="34" t="s">
        <v>97</v>
      </c>
      <c r="D593" s="20" t="s">
        <v>51</v>
      </c>
      <c r="E593" s="20" t="s">
        <v>1345</v>
      </c>
      <c r="F593" s="22" t="s">
        <v>88</v>
      </c>
      <c r="G593" s="34" t="s">
        <v>25</v>
      </c>
      <c r="H593" s="20" t="s">
        <v>89</v>
      </c>
      <c r="I593" s="20" t="s">
        <v>27</v>
      </c>
      <c r="J593" s="56" t="s">
        <v>765</v>
      </c>
      <c r="K593" s="36"/>
      <c r="L593" s="36"/>
      <c r="M593" s="36"/>
      <c r="N593" s="36"/>
      <c r="O593" s="55">
        <v>500000000</v>
      </c>
      <c r="P593" s="37"/>
      <c r="Q593" s="34">
        <v>1</v>
      </c>
      <c r="R593" s="38"/>
      <c r="S593" s="39"/>
      <c r="T593" s="37">
        <v>500000000</v>
      </c>
      <c r="U593" s="27" t="s">
        <v>39</v>
      </c>
      <c r="V593" s="28" t="s">
        <v>40</v>
      </c>
      <c r="W593"/>
      <c r="X593"/>
      <c r="Y593"/>
      <c r="Z593"/>
      <c r="AA593"/>
      <c r="AB593"/>
      <c r="AC593"/>
      <c r="AD593"/>
      <c r="AE593"/>
      <c r="AF593"/>
      <c r="AG593"/>
      <c r="AH593"/>
      <c r="AI593"/>
      <c r="AJ593"/>
      <c r="AK593"/>
      <c r="AL593"/>
      <c r="AM593"/>
      <c r="AN593"/>
      <c r="AO593"/>
      <c r="AP593"/>
      <c r="AQ593"/>
      <c r="AR593"/>
      <c r="AS593"/>
      <c r="AT593"/>
      <c r="AU593"/>
      <c r="AV593"/>
      <c r="AW593"/>
      <c r="AX593"/>
      <c r="AY593"/>
      <c r="AZ593"/>
      <c r="BA593"/>
      <c r="BB593"/>
      <c r="BC593"/>
      <c r="BD593"/>
      <c r="BE593"/>
      <c r="BF593"/>
      <c r="BG593"/>
      <c r="BH593"/>
      <c r="BI593"/>
      <c r="BJ593"/>
      <c r="BK593"/>
      <c r="BL593"/>
      <c r="BM593"/>
      <c r="BN593"/>
      <c r="BO593"/>
      <c r="BP593"/>
      <c r="BQ593"/>
      <c r="BR593"/>
      <c r="BS593"/>
      <c r="BT593"/>
      <c r="BU593"/>
      <c r="BV593"/>
      <c r="BW593"/>
      <c r="BX593"/>
      <c r="BY593"/>
      <c r="BZ593"/>
      <c r="CA593"/>
      <c r="CB593"/>
      <c r="CC593"/>
      <c r="CD593"/>
      <c r="CE593"/>
      <c r="CF593"/>
      <c r="CG593"/>
      <c r="CH593"/>
      <c r="CI593"/>
      <c r="CJ593"/>
      <c r="CK593"/>
      <c r="CL593"/>
      <c r="CM593"/>
      <c r="CN593"/>
      <c r="CO593"/>
      <c r="CP593"/>
      <c r="CQ593"/>
      <c r="CR593"/>
      <c r="CS593"/>
      <c r="CT593"/>
      <c r="CU593"/>
      <c r="CV593"/>
      <c r="CW593"/>
      <c r="CX593"/>
      <c r="CY593"/>
      <c r="CZ593"/>
      <c r="DA593"/>
      <c r="DB593"/>
      <c r="DC593"/>
      <c r="DD593"/>
      <c r="DE593"/>
      <c r="DF593"/>
      <c r="DG593"/>
      <c r="DH593"/>
      <c r="DI593"/>
      <c r="DJ593"/>
      <c r="DK593"/>
      <c r="DL593"/>
      <c r="DM593"/>
      <c r="DN593"/>
      <c r="DO593"/>
      <c r="DP593"/>
      <c r="DQ593"/>
      <c r="DR593"/>
      <c r="DS593"/>
      <c r="DT593"/>
      <c r="DU593"/>
      <c r="DV593"/>
      <c r="DW593"/>
      <c r="DX593"/>
      <c r="DY593"/>
      <c r="DZ593"/>
      <c r="EA593"/>
      <c r="EB593"/>
      <c r="EC593"/>
      <c r="ED593"/>
      <c r="EE593"/>
      <c r="EF593"/>
      <c r="EG593"/>
      <c r="EH593"/>
      <c r="EI593"/>
      <c r="EJ593"/>
      <c r="EK593"/>
      <c r="EL593"/>
      <c r="EM593"/>
      <c r="EN593"/>
      <c r="EO593"/>
      <c r="EP593"/>
      <c r="EQ593"/>
      <c r="ER593"/>
      <c r="ES593"/>
      <c r="ET593"/>
      <c r="EU593"/>
      <c r="EV593"/>
      <c r="EW593"/>
      <c r="EX593"/>
      <c r="EY593"/>
      <c r="EZ593"/>
      <c r="FA593"/>
      <c r="FB593"/>
      <c r="FC593"/>
      <c r="FD593"/>
      <c r="FE593"/>
      <c r="FF593"/>
      <c r="FG593"/>
      <c r="FH593"/>
      <c r="FI593"/>
      <c r="FJ593"/>
      <c r="FK593"/>
      <c r="FL593"/>
      <c r="FM593"/>
      <c r="FN593"/>
      <c r="FO593"/>
      <c r="FP593"/>
      <c r="FQ593"/>
      <c r="FR593"/>
      <c r="FS593"/>
      <c r="FT593"/>
      <c r="FU593"/>
      <c r="FV593"/>
      <c r="FW593"/>
      <c r="FX593"/>
      <c r="FY593"/>
      <c r="FZ593"/>
      <c r="GA593"/>
      <c r="GB593"/>
      <c r="GC593"/>
      <c r="GD593"/>
      <c r="GE593"/>
      <c r="GF593"/>
      <c r="GG593"/>
      <c r="GH593"/>
      <c r="GI593"/>
      <c r="GJ593"/>
      <c r="GK593"/>
      <c r="GL593"/>
      <c r="GM593"/>
      <c r="GN593"/>
      <c r="GO593"/>
      <c r="GP593"/>
      <c r="GQ593"/>
      <c r="GR593"/>
      <c r="GS593"/>
      <c r="GT593"/>
      <c r="GU593"/>
      <c r="GV593"/>
      <c r="GW593"/>
      <c r="GX593"/>
      <c r="GY593"/>
      <c r="GZ593"/>
      <c r="HA593"/>
      <c r="HB593"/>
      <c r="HC593"/>
      <c r="HD593"/>
      <c r="HE593"/>
      <c r="HF593"/>
      <c r="HG593"/>
      <c r="HH593"/>
      <c r="HI593"/>
      <c r="HJ593"/>
      <c r="HK593"/>
      <c r="HL593"/>
      <c r="HM593"/>
      <c r="HN593"/>
      <c r="HO593"/>
      <c r="HP593"/>
      <c r="HQ593"/>
      <c r="HR593"/>
      <c r="HS593"/>
      <c r="HT593"/>
      <c r="HU593"/>
      <c r="HV593"/>
      <c r="HW593"/>
      <c r="HX593"/>
      <c r="HY593"/>
      <c r="HZ593"/>
      <c r="IA593"/>
      <c r="IB593"/>
      <c r="IC593"/>
      <c r="ID593"/>
      <c r="IE593"/>
      <c r="IF593"/>
      <c r="IG593"/>
      <c r="IH593"/>
      <c r="II593"/>
      <c r="IJ593"/>
      <c r="IK593"/>
      <c r="IL593"/>
      <c r="IM593"/>
      <c r="IN593"/>
      <c r="IO593"/>
      <c r="IP593"/>
      <c r="IQ593"/>
      <c r="IR593"/>
      <c r="IS593"/>
      <c r="IT593"/>
      <c r="IU593"/>
      <c r="IV593"/>
      <c r="IW593"/>
      <c r="IX593"/>
      <c r="IY593"/>
      <c r="IZ593"/>
      <c r="JA593"/>
      <c r="JB593"/>
      <c r="JC593"/>
      <c r="JD593"/>
      <c r="JE593"/>
      <c r="JF593"/>
      <c r="JG593"/>
      <c r="JH593"/>
      <c r="JI593"/>
      <c r="JJ593"/>
      <c r="JK593"/>
      <c r="JL593"/>
      <c r="JM593"/>
      <c r="JN593"/>
      <c r="JO593"/>
      <c r="JP593"/>
      <c r="JQ593"/>
      <c r="JR593"/>
      <c r="JS593"/>
      <c r="JT593"/>
      <c r="JU593"/>
      <c r="JV593"/>
      <c r="JW593"/>
      <c r="JX593"/>
      <c r="JY593"/>
      <c r="JZ593"/>
      <c r="KA593"/>
      <c r="KB593"/>
      <c r="KC593"/>
      <c r="KD593"/>
      <c r="KE593"/>
      <c r="KF593"/>
      <c r="KG593"/>
      <c r="KH593"/>
      <c r="KI593"/>
      <c r="KJ593"/>
      <c r="KK593"/>
      <c r="KL593"/>
      <c r="KM593"/>
      <c r="KN593"/>
      <c r="KO593"/>
      <c r="KP593"/>
      <c r="KQ593"/>
      <c r="KR593"/>
      <c r="KS593"/>
      <c r="KT593"/>
      <c r="KU593"/>
      <c r="KV593"/>
      <c r="KW593"/>
      <c r="KX593"/>
      <c r="KY593"/>
      <c r="KZ593"/>
      <c r="LA593"/>
      <c r="LB593"/>
      <c r="LC593"/>
      <c r="LD593"/>
      <c r="LE593"/>
      <c r="LF593"/>
      <c r="LG593"/>
      <c r="LH593"/>
      <c r="LI593"/>
      <c r="LJ593"/>
      <c r="LK593"/>
      <c r="LL593"/>
      <c r="LM593"/>
      <c r="LN593"/>
      <c r="LO593"/>
      <c r="LP593"/>
      <c r="LQ593"/>
      <c r="LR593"/>
      <c r="LS593"/>
      <c r="LT593"/>
      <c r="LU593"/>
      <c r="LV593"/>
      <c r="LW593"/>
      <c r="LX593"/>
      <c r="LY593"/>
      <c r="LZ593"/>
      <c r="MA593"/>
      <c r="MB593"/>
      <c r="MC593"/>
      <c r="MD593"/>
      <c r="ME593"/>
      <c r="MF593"/>
      <c r="MG593"/>
      <c r="MH593"/>
      <c r="MI593"/>
      <c r="MJ593"/>
      <c r="MK593"/>
      <c r="ML593"/>
      <c r="MM593"/>
      <c r="MN593"/>
      <c r="MO593"/>
      <c r="MP593"/>
      <c r="MQ593"/>
      <c r="MR593"/>
      <c r="MS593"/>
      <c r="MT593"/>
      <c r="MU593"/>
      <c r="MV593"/>
      <c r="MW593"/>
      <c r="MX593"/>
      <c r="MY593"/>
      <c r="MZ593"/>
      <c r="NA593"/>
      <c r="NB593"/>
      <c r="NC593"/>
      <c r="ND593"/>
      <c r="NE593"/>
      <c r="NF593"/>
      <c r="NG593"/>
      <c r="NH593"/>
      <c r="NI593"/>
      <c r="NJ593"/>
      <c r="NK593"/>
      <c r="NL593"/>
      <c r="NM593"/>
      <c r="NN593"/>
      <c r="NO593"/>
      <c r="NP593"/>
      <c r="NQ593"/>
      <c r="NR593"/>
      <c r="NS593"/>
      <c r="NT593"/>
      <c r="NU593"/>
      <c r="NV593"/>
      <c r="NW593"/>
      <c r="NX593"/>
      <c r="NY593"/>
      <c r="NZ593"/>
      <c r="OA593"/>
      <c r="OB593"/>
      <c r="OC593"/>
      <c r="OD593"/>
      <c r="OE593"/>
      <c r="OF593"/>
      <c r="OG593"/>
      <c r="OH593"/>
      <c r="OI593"/>
      <c r="OJ593"/>
      <c r="OK593"/>
      <c r="OL593"/>
      <c r="OM593"/>
      <c r="ON593"/>
      <c r="OO593"/>
      <c r="OP593"/>
      <c r="OQ593"/>
      <c r="OR593"/>
      <c r="OS593"/>
      <c r="OT593"/>
      <c r="OU593"/>
      <c r="OV593"/>
      <c r="OW593"/>
      <c r="OX593"/>
      <c r="OY593"/>
      <c r="OZ593"/>
      <c r="PA593"/>
      <c r="PB593"/>
      <c r="PC593"/>
      <c r="PD593"/>
      <c r="PE593"/>
      <c r="PF593"/>
      <c r="PG593"/>
      <c r="PH593"/>
      <c r="PI593"/>
      <c r="PJ593"/>
      <c r="PK593"/>
      <c r="PL593"/>
      <c r="PM593"/>
      <c r="PN593"/>
      <c r="PO593"/>
      <c r="PP593"/>
      <c r="PQ593"/>
      <c r="PR593"/>
      <c r="PS593"/>
      <c r="PT593"/>
      <c r="PU593"/>
      <c r="PV593"/>
      <c r="PW593"/>
      <c r="PX593"/>
      <c r="PY593"/>
      <c r="PZ593"/>
      <c r="QA593"/>
      <c r="QB593"/>
      <c r="QC593"/>
      <c r="QD593"/>
      <c r="QE593"/>
      <c r="QF593"/>
      <c r="QG593"/>
      <c r="QH593"/>
      <c r="QI593"/>
      <c r="QJ593"/>
      <c r="QK593"/>
      <c r="QL593"/>
      <c r="QM593"/>
      <c r="QN593"/>
      <c r="QO593"/>
      <c r="QP593"/>
      <c r="QQ593"/>
      <c r="QR593"/>
      <c r="QS593"/>
      <c r="QT593"/>
      <c r="QU593"/>
      <c r="QV593"/>
      <c r="QW593"/>
      <c r="QX593"/>
      <c r="QY593"/>
      <c r="QZ593"/>
      <c r="RA593"/>
      <c r="RB593"/>
      <c r="RC593"/>
      <c r="RD593"/>
      <c r="RE593"/>
      <c r="RF593"/>
      <c r="RG593"/>
      <c r="RH593"/>
      <c r="RI593"/>
      <c r="RJ593"/>
      <c r="RK593"/>
      <c r="RL593"/>
      <c r="RM593"/>
      <c r="RN593"/>
      <c r="RO593"/>
      <c r="RP593"/>
      <c r="RQ593"/>
      <c r="RR593"/>
      <c r="RS593"/>
      <c r="RT593"/>
      <c r="RU593"/>
      <c r="RV593"/>
      <c r="RW593"/>
      <c r="RX593"/>
      <c r="RY593"/>
      <c r="RZ593"/>
      <c r="SA593"/>
      <c r="SB593"/>
      <c r="SC593"/>
      <c r="SD593"/>
      <c r="SE593"/>
      <c r="SF593"/>
      <c r="SG593"/>
      <c r="SH593"/>
      <c r="SI593"/>
      <c r="SJ593"/>
      <c r="SK593"/>
      <c r="SL593"/>
      <c r="SM593"/>
      <c r="SN593"/>
      <c r="SO593"/>
      <c r="SP593"/>
    </row>
    <row r="594" spans="1:510" ht="16.5" customHeight="1" x14ac:dyDescent="0.2">
      <c r="A594" s="20">
        <v>1815</v>
      </c>
      <c r="B594" s="34" t="s">
        <v>70</v>
      </c>
      <c r="C594" s="34" t="s">
        <v>97</v>
      </c>
      <c r="D594" s="20" t="s">
        <v>51</v>
      </c>
      <c r="E594" s="20" t="s">
        <v>1345</v>
      </c>
      <c r="F594" s="22" t="s">
        <v>88</v>
      </c>
      <c r="G594" s="34" t="s">
        <v>25</v>
      </c>
      <c r="H594" s="20" t="s">
        <v>89</v>
      </c>
      <c r="I594" s="20" t="s">
        <v>27</v>
      </c>
      <c r="J594" s="56" t="s">
        <v>766</v>
      </c>
      <c r="K594" s="36"/>
      <c r="L594" s="36"/>
      <c r="M594" s="36"/>
      <c r="N594" s="36"/>
      <c r="O594" s="55">
        <v>500000000</v>
      </c>
      <c r="P594" s="37"/>
      <c r="Q594" s="34">
        <v>1</v>
      </c>
      <c r="R594" s="38"/>
      <c r="S594" s="39"/>
      <c r="T594" s="37">
        <v>500000000</v>
      </c>
      <c r="U594" s="27" t="s">
        <v>39</v>
      </c>
      <c r="V594" s="28" t="s">
        <v>40</v>
      </c>
      <c r="W594"/>
      <c r="X594"/>
      <c r="Y594"/>
      <c r="Z594"/>
      <c r="AA594"/>
      <c r="AB594"/>
      <c r="AC594"/>
      <c r="AD594"/>
      <c r="AE594"/>
      <c r="AF594"/>
      <c r="AG594"/>
      <c r="AH594"/>
      <c r="AI594"/>
      <c r="AJ594"/>
      <c r="AK594"/>
      <c r="AL594"/>
      <c r="AM594"/>
      <c r="AN594"/>
      <c r="AO594"/>
      <c r="AP594"/>
      <c r="AQ594"/>
      <c r="AR594"/>
      <c r="AS594"/>
      <c r="AT594"/>
      <c r="AU594"/>
      <c r="AV594"/>
      <c r="AW594"/>
      <c r="AX594"/>
      <c r="AY594"/>
      <c r="AZ594"/>
      <c r="BA594"/>
      <c r="BB594"/>
      <c r="BC594"/>
      <c r="BD594"/>
      <c r="BE594"/>
      <c r="BF594"/>
      <c r="BG594"/>
      <c r="BH594"/>
      <c r="BI594"/>
      <c r="BJ594"/>
      <c r="BK594"/>
      <c r="BL594"/>
      <c r="BM594"/>
      <c r="BN594"/>
      <c r="BO594"/>
      <c r="BP594"/>
      <c r="BQ594"/>
      <c r="BR594"/>
      <c r="BS594"/>
      <c r="BT594"/>
      <c r="BU594"/>
      <c r="BV594"/>
      <c r="BW594"/>
      <c r="BX594"/>
      <c r="BY594"/>
      <c r="BZ594"/>
      <c r="CA594"/>
      <c r="CB594"/>
      <c r="CC594"/>
      <c r="CD594"/>
      <c r="CE594"/>
      <c r="CF594"/>
      <c r="CG594"/>
      <c r="CH594"/>
      <c r="CI594"/>
      <c r="CJ594"/>
      <c r="CK594"/>
      <c r="CL594"/>
      <c r="CM594"/>
      <c r="CN594"/>
      <c r="CO594"/>
      <c r="CP594"/>
      <c r="CQ594"/>
      <c r="CR594"/>
      <c r="CS594"/>
      <c r="CT594"/>
      <c r="CU594"/>
      <c r="CV594"/>
      <c r="CW594"/>
      <c r="CX594"/>
      <c r="CY594"/>
      <c r="CZ594"/>
      <c r="DA594"/>
      <c r="DB594"/>
      <c r="DC594"/>
      <c r="DD594"/>
      <c r="DE594"/>
      <c r="DF594"/>
      <c r="DG594"/>
      <c r="DH594"/>
      <c r="DI594"/>
      <c r="DJ594"/>
      <c r="DK594"/>
      <c r="DL594"/>
      <c r="DM594"/>
      <c r="DN594"/>
      <c r="DO594"/>
      <c r="DP594"/>
      <c r="DQ594"/>
      <c r="DR594"/>
      <c r="DS594"/>
      <c r="DT594"/>
      <c r="DU594"/>
      <c r="DV594"/>
      <c r="DW594"/>
      <c r="DX594"/>
      <c r="DY594"/>
      <c r="DZ594"/>
      <c r="EA594"/>
      <c r="EB594"/>
      <c r="EC594"/>
      <c r="ED594"/>
      <c r="EE594"/>
      <c r="EF594"/>
      <c r="EG594"/>
      <c r="EH594"/>
      <c r="EI594"/>
      <c r="EJ594"/>
      <c r="EK594"/>
      <c r="EL594"/>
      <c r="EM594"/>
      <c r="EN594"/>
      <c r="EO594"/>
      <c r="EP594"/>
      <c r="EQ594"/>
      <c r="ER594"/>
      <c r="ES594"/>
      <c r="ET594"/>
      <c r="EU594"/>
      <c r="EV594"/>
      <c r="EW594"/>
      <c r="EX594"/>
      <c r="EY594"/>
      <c r="EZ594"/>
      <c r="FA594"/>
      <c r="FB594"/>
      <c r="FC594"/>
      <c r="FD594"/>
      <c r="FE594"/>
      <c r="FF594"/>
      <c r="FG594"/>
      <c r="FH594"/>
      <c r="FI594"/>
      <c r="FJ594"/>
      <c r="FK594"/>
      <c r="FL594"/>
      <c r="FM594"/>
      <c r="FN594"/>
      <c r="FO594"/>
      <c r="FP594"/>
      <c r="FQ594"/>
      <c r="FR594"/>
      <c r="FS594"/>
      <c r="FT594"/>
      <c r="FU594"/>
      <c r="FV594"/>
      <c r="FW594"/>
      <c r="FX594"/>
      <c r="FY594"/>
      <c r="FZ594"/>
      <c r="GA594"/>
      <c r="GB594"/>
      <c r="GC594"/>
      <c r="GD594"/>
      <c r="GE594"/>
      <c r="GF594"/>
      <c r="GG594"/>
      <c r="GH594"/>
      <c r="GI594"/>
      <c r="GJ594"/>
      <c r="GK594"/>
      <c r="GL594"/>
      <c r="GM594"/>
      <c r="GN594"/>
      <c r="GO594"/>
      <c r="GP594"/>
      <c r="GQ594"/>
      <c r="GR594"/>
      <c r="GS594"/>
      <c r="GT594"/>
      <c r="GU594"/>
      <c r="GV594"/>
      <c r="GW594"/>
      <c r="GX594"/>
      <c r="GY594"/>
      <c r="GZ594"/>
      <c r="HA594"/>
      <c r="HB594"/>
      <c r="HC594"/>
      <c r="HD594"/>
      <c r="HE594"/>
      <c r="HF594"/>
      <c r="HG594"/>
      <c r="HH594"/>
      <c r="HI594"/>
      <c r="HJ594"/>
      <c r="HK594"/>
      <c r="HL594"/>
      <c r="HM594"/>
      <c r="HN594"/>
      <c r="HO594"/>
      <c r="HP594"/>
      <c r="HQ594"/>
      <c r="HR594"/>
      <c r="HS594"/>
      <c r="HT594"/>
      <c r="HU594"/>
      <c r="HV594"/>
      <c r="HW594"/>
      <c r="HX594"/>
      <c r="HY594"/>
      <c r="HZ594"/>
      <c r="IA594"/>
      <c r="IB594"/>
      <c r="IC594"/>
      <c r="ID594"/>
      <c r="IE594"/>
      <c r="IF594"/>
      <c r="IG594"/>
      <c r="IH594"/>
      <c r="II594"/>
      <c r="IJ594"/>
      <c r="IK594"/>
      <c r="IL594"/>
      <c r="IM594"/>
      <c r="IN594"/>
      <c r="IO594"/>
      <c r="IP594"/>
      <c r="IQ594"/>
      <c r="IR594"/>
      <c r="IS594"/>
      <c r="IT594"/>
      <c r="IU594"/>
      <c r="IV594"/>
      <c r="IW594"/>
      <c r="IX594"/>
      <c r="IY594"/>
      <c r="IZ594"/>
      <c r="JA594"/>
      <c r="JB594"/>
      <c r="JC594"/>
      <c r="JD594"/>
      <c r="JE594"/>
      <c r="JF594"/>
      <c r="JG594"/>
      <c r="JH594"/>
      <c r="JI594"/>
      <c r="JJ594"/>
      <c r="JK594"/>
      <c r="JL594"/>
      <c r="JM594"/>
      <c r="JN594"/>
      <c r="JO594"/>
      <c r="JP594"/>
      <c r="JQ594"/>
      <c r="JR594"/>
      <c r="JS594"/>
      <c r="JT594"/>
      <c r="JU594"/>
      <c r="JV594"/>
      <c r="JW594"/>
      <c r="JX594"/>
      <c r="JY594"/>
      <c r="JZ594"/>
      <c r="KA594"/>
      <c r="KB594"/>
      <c r="KC594"/>
      <c r="KD594"/>
      <c r="KE594"/>
      <c r="KF594"/>
      <c r="KG594"/>
      <c r="KH594"/>
      <c r="KI594"/>
      <c r="KJ594"/>
      <c r="KK594"/>
      <c r="KL594"/>
      <c r="KM594"/>
      <c r="KN594"/>
      <c r="KO594"/>
      <c r="KP594"/>
      <c r="KQ594"/>
      <c r="KR594"/>
      <c r="KS594"/>
      <c r="KT594"/>
      <c r="KU594"/>
      <c r="KV594"/>
      <c r="KW594"/>
      <c r="KX594"/>
      <c r="KY594"/>
      <c r="KZ594"/>
      <c r="LA594"/>
      <c r="LB594"/>
      <c r="LC594"/>
      <c r="LD594"/>
      <c r="LE594"/>
      <c r="LF594"/>
      <c r="LG594"/>
      <c r="LH594"/>
      <c r="LI594"/>
      <c r="LJ594"/>
      <c r="LK594"/>
      <c r="LL594"/>
      <c r="LM594"/>
      <c r="LN594"/>
      <c r="LO594"/>
      <c r="LP594"/>
      <c r="LQ594"/>
      <c r="LR594"/>
      <c r="LS594"/>
      <c r="LT594"/>
      <c r="LU594"/>
      <c r="LV594"/>
      <c r="LW594"/>
      <c r="LX594"/>
      <c r="LY594"/>
      <c r="LZ594"/>
      <c r="MA594"/>
      <c r="MB594"/>
      <c r="MC594"/>
      <c r="MD594"/>
      <c r="ME594"/>
      <c r="MF594"/>
      <c r="MG594"/>
      <c r="MH594"/>
      <c r="MI594"/>
      <c r="MJ594"/>
      <c r="MK594"/>
      <c r="ML594"/>
      <c r="MM594"/>
      <c r="MN594"/>
      <c r="MO594"/>
      <c r="MP594"/>
      <c r="MQ594"/>
      <c r="MR594"/>
      <c r="MS594"/>
      <c r="MT594"/>
      <c r="MU594"/>
      <c r="MV594"/>
      <c r="MW594"/>
      <c r="MX594"/>
      <c r="MY594"/>
      <c r="MZ594"/>
      <c r="NA594"/>
      <c r="NB594"/>
      <c r="NC594"/>
      <c r="ND594"/>
      <c r="NE594"/>
      <c r="NF594"/>
      <c r="NG594"/>
      <c r="NH594"/>
      <c r="NI594"/>
      <c r="NJ594"/>
      <c r="NK594"/>
      <c r="NL594"/>
      <c r="NM594"/>
      <c r="NN594"/>
      <c r="NO594"/>
      <c r="NP594"/>
      <c r="NQ594"/>
      <c r="NR594"/>
      <c r="NS594"/>
      <c r="NT594"/>
      <c r="NU594"/>
      <c r="NV594"/>
      <c r="NW594"/>
      <c r="NX594"/>
      <c r="NY594"/>
      <c r="NZ594"/>
      <c r="OA594"/>
      <c r="OB594"/>
      <c r="OC594"/>
      <c r="OD594"/>
      <c r="OE594"/>
      <c r="OF594"/>
      <c r="OG594"/>
      <c r="OH594"/>
      <c r="OI594"/>
      <c r="OJ594"/>
      <c r="OK594"/>
      <c r="OL594"/>
      <c r="OM594"/>
      <c r="ON594"/>
      <c r="OO594"/>
      <c r="OP594"/>
      <c r="OQ594"/>
      <c r="OR594"/>
      <c r="OS594"/>
      <c r="OT594"/>
      <c r="OU594"/>
      <c r="OV594"/>
      <c r="OW594"/>
      <c r="OX594"/>
      <c r="OY594"/>
      <c r="OZ594"/>
      <c r="PA594"/>
      <c r="PB594"/>
      <c r="PC594"/>
      <c r="PD594"/>
      <c r="PE594"/>
      <c r="PF594"/>
      <c r="PG594"/>
      <c r="PH594"/>
      <c r="PI594"/>
      <c r="PJ594"/>
      <c r="PK594"/>
      <c r="PL594"/>
      <c r="PM594"/>
      <c r="PN594"/>
      <c r="PO594"/>
      <c r="PP594"/>
      <c r="PQ594"/>
      <c r="PR594"/>
      <c r="PS594"/>
      <c r="PT594"/>
      <c r="PU594"/>
      <c r="PV594"/>
      <c r="PW594"/>
      <c r="PX594"/>
      <c r="PY594"/>
      <c r="PZ594"/>
      <c r="QA594"/>
      <c r="QB594"/>
      <c r="QC594"/>
      <c r="QD594"/>
      <c r="QE594"/>
      <c r="QF594"/>
      <c r="QG594"/>
      <c r="QH594"/>
      <c r="QI594"/>
      <c r="QJ594"/>
      <c r="QK594"/>
      <c r="QL594"/>
      <c r="QM594"/>
      <c r="QN594"/>
      <c r="QO594"/>
      <c r="QP594"/>
      <c r="QQ594"/>
      <c r="QR594"/>
      <c r="QS594"/>
      <c r="QT594"/>
      <c r="QU594"/>
      <c r="QV594"/>
      <c r="QW594"/>
      <c r="QX594"/>
      <c r="QY594"/>
      <c r="QZ594"/>
      <c r="RA594"/>
      <c r="RB594"/>
      <c r="RC594"/>
      <c r="RD594"/>
      <c r="RE594"/>
      <c r="RF594"/>
      <c r="RG594"/>
      <c r="RH594"/>
      <c r="RI594"/>
      <c r="RJ594"/>
      <c r="RK594"/>
      <c r="RL594"/>
      <c r="RM594"/>
      <c r="RN594"/>
      <c r="RO594"/>
      <c r="RP594"/>
      <c r="RQ594"/>
      <c r="RR594"/>
      <c r="RS594"/>
      <c r="RT594"/>
      <c r="RU594"/>
      <c r="RV594"/>
      <c r="RW594"/>
      <c r="RX594"/>
      <c r="RY594"/>
      <c r="RZ594"/>
      <c r="SA594"/>
      <c r="SB594"/>
      <c r="SC594"/>
      <c r="SD594"/>
      <c r="SE594"/>
      <c r="SF594"/>
      <c r="SG594"/>
      <c r="SH594"/>
      <c r="SI594"/>
      <c r="SJ594"/>
      <c r="SK594"/>
      <c r="SL594"/>
      <c r="SM594"/>
      <c r="SN594"/>
      <c r="SO594"/>
      <c r="SP594"/>
    </row>
    <row r="595" spans="1:510" ht="16.5" customHeight="1" x14ac:dyDescent="0.2">
      <c r="A595" s="20">
        <v>1816</v>
      </c>
      <c r="B595" s="34" t="s">
        <v>70</v>
      </c>
      <c r="C595" s="34" t="s">
        <v>97</v>
      </c>
      <c r="D595" s="20" t="s">
        <v>51</v>
      </c>
      <c r="E595" s="20" t="s">
        <v>1345</v>
      </c>
      <c r="F595" s="22" t="s">
        <v>88</v>
      </c>
      <c r="G595" s="34" t="s">
        <v>25</v>
      </c>
      <c r="H595" s="20" t="s">
        <v>89</v>
      </c>
      <c r="I595" s="20" t="s">
        <v>27</v>
      </c>
      <c r="J595" s="56" t="s">
        <v>767</v>
      </c>
      <c r="K595" s="36"/>
      <c r="L595" s="36"/>
      <c r="M595" s="36"/>
      <c r="N595" s="36"/>
      <c r="O595" s="55">
        <v>500000000</v>
      </c>
      <c r="P595" s="37"/>
      <c r="Q595" s="34">
        <v>1</v>
      </c>
      <c r="R595" s="38"/>
      <c r="S595" s="39"/>
      <c r="T595" s="37">
        <v>500000000</v>
      </c>
      <c r="U595" s="27" t="s">
        <v>39</v>
      </c>
      <c r="V595" s="28" t="s">
        <v>40</v>
      </c>
      <c r="W595"/>
      <c r="X595"/>
      <c r="Y595"/>
      <c r="Z595"/>
      <c r="AA595"/>
      <c r="AB595"/>
      <c r="AC595"/>
      <c r="AD595"/>
      <c r="AE595"/>
      <c r="AF595"/>
      <c r="AG595"/>
      <c r="AH595"/>
      <c r="AI595"/>
      <c r="AJ595"/>
      <c r="AK595"/>
      <c r="AL595"/>
      <c r="AM595"/>
      <c r="AN595"/>
      <c r="AO595"/>
      <c r="AP595"/>
      <c r="AQ595"/>
      <c r="AR595"/>
      <c r="AS595"/>
      <c r="AT595"/>
      <c r="AU595"/>
      <c r="AV595"/>
      <c r="AW595"/>
      <c r="AX595"/>
      <c r="AY595"/>
      <c r="AZ595"/>
      <c r="BA595"/>
      <c r="BB595"/>
      <c r="BC595"/>
      <c r="BD595"/>
      <c r="BE595"/>
      <c r="BF595"/>
      <c r="BG595"/>
      <c r="BH595"/>
      <c r="BI595"/>
      <c r="BJ595"/>
      <c r="BK595"/>
      <c r="BL595"/>
      <c r="BM595"/>
      <c r="BN595"/>
      <c r="BO595"/>
      <c r="BP595"/>
      <c r="BQ595"/>
      <c r="BR595"/>
      <c r="BS595"/>
      <c r="BT595"/>
      <c r="BU595"/>
      <c r="BV595"/>
      <c r="BW595"/>
      <c r="BX595"/>
      <c r="BY595"/>
      <c r="BZ595"/>
      <c r="CA595"/>
      <c r="CB595"/>
      <c r="CC595"/>
      <c r="CD595"/>
      <c r="CE595"/>
      <c r="CF595"/>
      <c r="CG595"/>
      <c r="CH595"/>
      <c r="CI595"/>
      <c r="CJ595"/>
      <c r="CK595"/>
      <c r="CL595"/>
      <c r="CM595"/>
      <c r="CN595"/>
      <c r="CO595"/>
      <c r="CP595"/>
      <c r="CQ595"/>
      <c r="CR595"/>
      <c r="CS595"/>
      <c r="CT595"/>
      <c r="CU595"/>
      <c r="CV595"/>
      <c r="CW595"/>
      <c r="CX595"/>
      <c r="CY595"/>
      <c r="CZ595"/>
      <c r="DA595"/>
      <c r="DB595"/>
      <c r="DC595"/>
      <c r="DD595"/>
      <c r="DE595"/>
      <c r="DF595"/>
      <c r="DG595"/>
      <c r="DH595"/>
      <c r="DI595"/>
      <c r="DJ595"/>
      <c r="DK595"/>
      <c r="DL595"/>
      <c r="DM595"/>
      <c r="DN595"/>
      <c r="DO595"/>
      <c r="DP595"/>
      <c r="DQ595"/>
      <c r="DR595"/>
      <c r="DS595"/>
      <c r="DT595"/>
      <c r="DU595"/>
      <c r="DV595"/>
      <c r="DW595"/>
      <c r="DX595"/>
      <c r="DY595"/>
      <c r="DZ595"/>
      <c r="EA595"/>
      <c r="EB595"/>
      <c r="EC595"/>
      <c r="ED595"/>
      <c r="EE595"/>
      <c r="EF595"/>
      <c r="EG595"/>
      <c r="EH595"/>
      <c r="EI595"/>
      <c r="EJ595"/>
      <c r="EK595"/>
      <c r="EL595"/>
      <c r="EM595"/>
      <c r="EN595"/>
      <c r="EO595"/>
      <c r="EP595"/>
      <c r="EQ595"/>
      <c r="ER595"/>
      <c r="ES595"/>
      <c r="ET595"/>
      <c r="EU595"/>
      <c r="EV595"/>
      <c r="EW595"/>
      <c r="EX595"/>
      <c r="EY595"/>
      <c r="EZ595"/>
      <c r="FA595"/>
      <c r="FB595"/>
      <c r="FC595"/>
      <c r="FD595"/>
      <c r="FE595"/>
      <c r="FF595"/>
      <c r="FG595"/>
      <c r="FH595"/>
      <c r="FI595"/>
      <c r="FJ595"/>
      <c r="FK595"/>
      <c r="FL595"/>
      <c r="FM595"/>
      <c r="FN595"/>
      <c r="FO595"/>
      <c r="FP595"/>
      <c r="FQ595"/>
      <c r="FR595"/>
      <c r="FS595"/>
      <c r="FT595"/>
      <c r="FU595"/>
      <c r="FV595"/>
      <c r="FW595"/>
      <c r="FX595"/>
      <c r="FY595"/>
      <c r="FZ595"/>
      <c r="GA595"/>
      <c r="GB595"/>
      <c r="GC595"/>
      <c r="GD595"/>
      <c r="GE595"/>
      <c r="GF595"/>
      <c r="GG595"/>
      <c r="GH595"/>
      <c r="GI595"/>
      <c r="GJ595"/>
      <c r="GK595"/>
      <c r="GL595"/>
      <c r="GM595"/>
      <c r="GN595"/>
      <c r="GO595"/>
      <c r="GP595"/>
      <c r="GQ595"/>
      <c r="GR595"/>
      <c r="GS595"/>
      <c r="GT595"/>
      <c r="GU595"/>
      <c r="GV595"/>
      <c r="GW595"/>
      <c r="GX595"/>
      <c r="GY595"/>
      <c r="GZ595"/>
      <c r="HA595"/>
      <c r="HB595"/>
      <c r="HC595"/>
      <c r="HD595"/>
      <c r="HE595"/>
      <c r="HF595"/>
      <c r="HG595"/>
      <c r="HH595"/>
      <c r="HI595"/>
      <c r="HJ595"/>
      <c r="HK595"/>
      <c r="HL595"/>
      <c r="HM595"/>
      <c r="HN595"/>
      <c r="HO595"/>
      <c r="HP595"/>
      <c r="HQ595"/>
      <c r="HR595"/>
      <c r="HS595"/>
      <c r="HT595"/>
      <c r="HU595"/>
      <c r="HV595"/>
      <c r="HW595"/>
      <c r="HX595"/>
      <c r="HY595"/>
      <c r="HZ595"/>
      <c r="IA595"/>
      <c r="IB595"/>
      <c r="IC595"/>
      <c r="ID595"/>
      <c r="IE595"/>
      <c r="IF595"/>
      <c r="IG595"/>
      <c r="IH595"/>
      <c r="II595"/>
      <c r="IJ595"/>
      <c r="IK595"/>
      <c r="IL595"/>
      <c r="IM595"/>
      <c r="IN595"/>
      <c r="IO595"/>
      <c r="IP595"/>
      <c r="IQ595"/>
      <c r="IR595"/>
      <c r="IS595"/>
      <c r="IT595"/>
      <c r="IU595"/>
      <c r="IV595"/>
      <c r="IW595"/>
      <c r="IX595"/>
      <c r="IY595"/>
      <c r="IZ595"/>
      <c r="JA595"/>
      <c r="JB595"/>
      <c r="JC595"/>
      <c r="JD595"/>
      <c r="JE595"/>
      <c r="JF595"/>
      <c r="JG595"/>
      <c r="JH595"/>
      <c r="JI595"/>
      <c r="JJ595"/>
      <c r="JK595"/>
      <c r="JL595"/>
      <c r="JM595"/>
      <c r="JN595"/>
      <c r="JO595"/>
      <c r="JP595"/>
      <c r="JQ595"/>
      <c r="JR595"/>
      <c r="JS595"/>
      <c r="JT595"/>
      <c r="JU595"/>
      <c r="JV595"/>
      <c r="JW595"/>
      <c r="JX595"/>
      <c r="JY595"/>
      <c r="JZ595"/>
      <c r="KA595"/>
      <c r="KB595"/>
      <c r="KC595"/>
      <c r="KD595"/>
      <c r="KE595"/>
      <c r="KF595"/>
      <c r="KG595"/>
      <c r="KH595"/>
      <c r="KI595"/>
      <c r="KJ595"/>
      <c r="KK595"/>
      <c r="KL595"/>
      <c r="KM595"/>
      <c r="KN595"/>
      <c r="KO595"/>
      <c r="KP595"/>
      <c r="KQ595"/>
      <c r="KR595"/>
      <c r="KS595"/>
      <c r="KT595"/>
      <c r="KU595"/>
      <c r="KV595"/>
      <c r="KW595"/>
      <c r="KX595"/>
      <c r="KY595"/>
      <c r="KZ595"/>
      <c r="LA595"/>
      <c r="LB595"/>
      <c r="LC595"/>
      <c r="LD595"/>
      <c r="LE595"/>
      <c r="LF595"/>
      <c r="LG595"/>
      <c r="LH595"/>
      <c r="LI595"/>
      <c r="LJ595"/>
      <c r="LK595"/>
      <c r="LL595"/>
      <c r="LM595"/>
      <c r="LN595"/>
      <c r="LO595"/>
      <c r="LP595"/>
      <c r="LQ595"/>
      <c r="LR595"/>
      <c r="LS595"/>
      <c r="LT595"/>
      <c r="LU595"/>
      <c r="LV595"/>
      <c r="LW595"/>
      <c r="LX595"/>
      <c r="LY595"/>
      <c r="LZ595"/>
      <c r="MA595"/>
      <c r="MB595"/>
      <c r="MC595"/>
      <c r="MD595"/>
      <c r="ME595"/>
      <c r="MF595"/>
      <c r="MG595"/>
      <c r="MH595"/>
      <c r="MI595"/>
      <c r="MJ595"/>
      <c r="MK595"/>
      <c r="ML595"/>
      <c r="MM595"/>
      <c r="MN595"/>
      <c r="MO595"/>
      <c r="MP595"/>
      <c r="MQ595"/>
      <c r="MR595"/>
      <c r="MS595"/>
      <c r="MT595"/>
      <c r="MU595"/>
      <c r="MV595"/>
      <c r="MW595"/>
      <c r="MX595"/>
      <c r="MY595"/>
      <c r="MZ595"/>
      <c r="NA595"/>
      <c r="NB595"/>
      <c r="NC595"/>
      <c r="ND595"/>
      <c r="NE595"/>
      <c r="NF595"/>
      <c r="NG595"/>
      <c r="NH595"/>
      <c r="NI595"/>
      <c r="NJ595"/>
      <c r="NK595"/>
      <c r="NL595"/>
      <c r="NM595"/>
      <c r="NN595"/>
      <c r="NO595"/>
      <c r="NP595"/>
      <c r="NQ595"/>
      <c r="NR595"/>
      <c r="NS595"/>
      <c r="NT595"/>
      <c r="NU595"/>
      <c r="NV595"/>
      <c r="NW595"/>
      <c r="NX595"/>
      <c r="NY595"/>
      <c r="NZ595"/>
      <c r="OA595"/>
      <c r="OB595"/>
      <c r="OC595"/>
      <c r="OD595"/>
      <c r="OE595"/>
      <c r="OF595"/>
      <c r="OG595"/>
      <c r="OH595"/>
      <c r="OI595"/>
      <c r="OJ595"/>
      <c r="OK595"/>
      <c r="OL595"/>
      <c r="OM595"/>
      <c r="ON595"/>
      <c r="OO595"/>
      <c r="OP595"/>
      <c r="OQ595"/>
      <c r="OR595"/>
      <c r="OS595"/>
      <c r="OT595"/>
      <c r="OU595"/>
      <c r="OV595"/>
      <c r="OW595"/>
      <c r="OX595"/>
      <c r="OY595"/>
      <c r="OZ595"/>
      <c r="PA595"/>
      <c r="PB595"/>
      <c r="PC595"/>
      <c r="PD595"/>
      <c r="PE595"/>
      <c r="PF595"/>
      <c r="PG595"/>
      <c r="PH595"/>
      <c r="PI595"/>
      <c r="PJ595"/>
      <c r="PK595"/>
      <c r="PL595"/>
      <c r="PM595"/>
      <c r="PN595"/>
      <c r="PO595"/>
      <c r="PP595"/>
      <c r="PQ595"/>
      <c r="PR595"/>
      <c r="PS595"/>
      <c r="PT595"/>
      <c r="PU595"/>
      <c r="PV595"/>
      <c r="PW595"/>
      <c r="PX595"/>
      <c r="PY595"/>
      <c r="PZ595"/>
      <c r="QA595"/>
      <c r="QB595"/>
      <c r="QC595"/>
      <c r="QD595"/>
      <c r="QE595"/>
      <c r="QF595"/>
      <c r="QG595"/>
      <c r="QH595"/>
      <c r="QI595"/>
      <c r="QJ595"/>
      <c r="QK595"/>
      <c r="QL595"/>
      <c r="QM595"/>
      <c r="QN595"/>
      <c r="QO595"/>
      <c r="QP595"/>
      <c r="QQ595"/>
      <c r="QR595"/>
      <c r="QS595"/>
      <c r="QT595"/>
      <c r="QU595"/>
      <c r="QV595"/>
      <c r="QW595"/>
      <c r="QX595"/>
      <c r="QY595"/>
      <c r="QZ595"/>
      <c r="RA595"/>
      <c r="RB595"/>
      <c r="RC595"/>
      <c r="RD595"/>
      <c r="RE595"/>
      <c r="RF595"/>
      <c r="RG595"/>
      <c r="RH595"/>
      <c r="RI595"/>
      <c r="RJ595"/>
      <c r="RK595"/>
      <c r="RL595"/>
      <c r="RM595"/>
      <c r="RN595"/>
      <c r="RO595"/>
      <c r="RP595"/>
      <c r="RQ595"/>
      <c r="RR595"/>
      <c r="RS595"/>
      <c r="RT595"/>
      <c r="RU595"/>
      <c r="RV595"/>
      <c r="RW595"/>
      <c r="RX595"/>
      <c r="RY595"/>
      <c r="RZ595"/>
      <c r="SA595"/>
      <c r="SB595"/>
      <c r="SC595"/>
      <c r="SD595"/>
      <c r="SE595"/>
      <c r="SF595"/>
      <c r="SG595"/>
      <c r="SH595"/>
      <c r="SI595"/>
      <c r="SJ595"/>
      <c r="SK595"/>
      <c r="SL595"/>
      <c r="SM595"/>
      <c r="SN595"/>
      <c r="SO595"/>
      <c r="SP595"/>
    </row>
    <row r="596" spans="1:510" ht="16.5" customHeight="1" x14ac:dyDescent="0.2">
      <c r="A596" s="20">
        <v>1817</v>
      </c>
      <c r="B596" s="34" t="s">
        <v>70</v>
      </c>
      <c r="C596" s="34" t="s">
        <v>97</v>
      </c>
      <c r="D596" s="20" t="s">
        <v>51</v>
      </c>
      <c r="E596" s="20" t="s">
        <v>1345</v>
      </c>
      <c r="F596" s="22" t="s">
        <v>88</v>
      </c>
      <c r="G596" s="34" t="s">
        <v>25</v>
      </c>
      <c r="H596" s="20" t="s">
        <v>89</v>
      </c>
      <c r="I596" s="20" t="s">
        <v>27</v>
      </c>
      <c r="J596" s="56" t="s">
        <v>768</v>
      </c>
      <c r="K596" s="36"/>
      <c r="L596" s="36"/>
      <c r="M596" s="36"/>
      <c r="N596" s="36"/>
      <c r="O596" s="55">
        <v>1100000000</v>
      </c>
      <c r="P596" s="37"/>
      <c r="Q596" s="34">
        <v>1</v>
      </c>
      <c r="R596" s="38"/>
      <c r="S596" s="39"/>
      <c r="T596" s="37">
        <v>1100000000</v>
      </c>
      <c r="U596" s="27" t="s">
        <v>39</v>
      </c>
      <c r="V596" s="28" t="s">
        <v>40</v>
      </c>
      <c r="W596"/>
      <c r="X596"/>
      <c r="Y596"/>
      <c r="Z596"/>
      <c r="AA596"/>
      <c r="AB596"/>
      <c r="AC596"/>
      <c r="AD596"/>
      <c r="AE596"/>
      <c r="AF596"/>
      <c r="AG596"/>
      <c r="AH596"/>
      <c r="AI596"/>
      <c r="AJ596"/>
      <c r="AK596"/>
      <c r="AL596"/>
      <c r="AM596"/>
      <c r="AN596"/>
      <c r="AO596"/>
      <c r="AP596"/>
      <c r="AQ596"/>
      <c r="AR596"/>
      <c r="AS596"/>
      <c r="AT596"/>
      <c r="AU596"/>
      <c r="AV596"/>
      <c r="AW596"/>
      <c r="AX596"/>
      <c r="AY596"/>
      <c r="AZ596"/>
      <c r="BA596"/>
      <c r="BB596"/>
      <c r="BC596"/>
      <c r="BD596"/>
      <c r="BE596"/>
      <c r="BF596"/>
      <c r="BG596"/>
      <c r="BH596"/>
      <c r="BI596"/>
      <c r="BJ596"/>
      <c r="BK596"/>
      <c r="BL596"/>
      <c r="BM596"/>
      <c r="BN596"/>
      <c r="BO596"/>
      <c r="BP596"/>
      <c r="BQ596"/>
      <c r="BR596"/>
      <c r="BS596"/>
      <c r="BT596"/>
      <c r="BU596"/>
      <c r="BV596"/>
      <c r="BW596"/>
      <c r="BX596"/>
      <c r="BY596"/>
      <c r="BZ596"/>
      <c r="CA596"/>
      <c r="CB596"/>
      <c r="CC596"/>
      <c r="CD596"/>
      <c r="CE596"/>
      <c r="CF596"/>
      <c r="CG596"/>
      <c r="CH596"/>
      <c r="CI596"/>
      <c r="CJ596"/>
      <c r="CK596"/>
      <c r="CL596"/>
      <c r="CM596"/>
      <c r="CN596"/>
      <c r="CO596"/>
      <c r="CP596"/>
      <c r="CQ596"/>
      <c r="CR596"/>
      <c r="CS596"/>
      <c r="CT596"/>
      <c r="CU596"/>
      <c r="CV596"/>
      <c r="CW596"/>
      <c r="CX596"/>
      <c r="CY596"/>
      <c r="CZ596"/>
      <c r="DA596"/>
      <c r="DB596"/>
      <c r="DC596"/>
      <c r="DD596"/>
      <c r="DE596"/>
      <c r="DF596"/>
      <c r="DG596"/>
      <c r="DH596"/>
      <c r="DI596"/>
      <c r="DJ596"/>
      <c r="DK596"/>
      <c r="DL596"/>
      <c r="DM596"/>
      <c r="DN596"/>
      <c r="DO596"/>
      <c r="DP596"/>
      <c r="DQ596"/>
      <c r="DR596"/>
      <c r="DS596"/>
      <c r="DT596"/>
      <c r="DU596"/>
      <c r="DV596"/>
      <c r="DW596"/>
      <c r="DX596"/>
      <c r="DY596"/>
      <c r="DZ596"/>
      <c r="EA596"/>
      <c r="EB596"/>
      <c r="EC596"/>
      <c r="ED596"/>
      <c r="EE596"/>
      <c r="EF596"/>
      <c r="EG596"/>
      <c r="EH596"/>
      <c r="EI596"/>
      <c r="EJ596"/>
      <c r="EK596"/>
      <c r="EL596"/>
      <c r="EM596"/>
      <c r="EN596"/>
      <c r="EO596"/>
      <c r="EP596"/>
      <c r="EQ596"/>
      <c r="ER596"/>
      <c r="ES596"/>
      <c r="ET596"/>
      <c r="EU596"/>
      <c r="EV596"/>
      <c r="EW596"/>
      <c r="EX596"/>
      <c r="EY596"/>
      <c r="EZ596"/>
      <c r="FA596"/>
      <c r="FB596"/>
      <c r="FC596"/>
      <c r="FD596"/>
      <c r="FE596"/>
      <c r="FF596"/>
      <c r="FG596"/>
      <c r="FH596"/>
      <c r="FI596"/>
      <c r="FJ596"/>
      <c r="FK596"/>
      <c r="FL596"/>
      <c r="FM596"/>
      <c r="FN596"/>
      <c r="FO596"/>
      <c r="FP596"/>
      <c r="FQ596"/>
      <c r="FR596"/>
      <c r="FS596"/>
      <c r="FT596"/>
      <c r="FU596"/>
      <c r="FV596"/>
      <c r="FW596"/>
      <c r="FX596"/>
      <c r="FY596"/>
      <c r="FZ596"/>
      <c r="GA596"/>
      <c r="GB596"/>
      <c r="GC596"/>
      <c r="GD596"/>
      <c r="GE596"/>
      <c r="GF596"/>
      <c r="GG596"/>
      <c r="GH596"/>
      <c r="GI596"/>
      <c r="GJ596"/>
      <c r="GK596"/>
      <c r="GL596"/>
      <c r="GM596"/>
      <c r="GN596"/>
      <c r="GO596"/>
      <c r="GP596"/>
      <c r="GQ596"/>
      <c r="GR596"/>
      <c r="GS596"/>
      <c r="GT596"/>
      <c r="GU596"/>
      <c r="GV596"/>
      <c r="GW596"/>
      <c r="GX596"/>
      <c r="GY596"/>
      <c r="GZ596"/>
      <c r="HA596"/>
      <c r="HB596"/>
      <c r="HC596"/>
      <c r="HD596"/>
      <c r="HE596"/>
      <c r="HF596"/>
      <c r="HG596"/>
      <c r="HH596"/>
      <c r="HI596"/>
      <c r="HJ596"/>
      <c r="HK596"/>
      <c r="HL596"/>
      <c r="HM596"/>
      <c r="HN596"/>
      <c r="HO596"/>
      <c r="HP596"/>
      <c r="HQ596"/>
      <c r="HR596"/>
      <c r="HS596"/>
      <c r="HT596"/>
      <c r="HU596"/>
      <c r="HV596"/>
      <c r="HW596"/>
      <c r="HX596"/>
      <c r="HY596"/>
      <c r="HZ596"/>
      <c r="IA596"/>
      <c r="IB596"/>
      <c r="IC596"/>
      <c r="ID596"/>
      <c r="IE596"/>
      <c r="IF596"/>
      <c r="IG596"/>
      <c r="IH596"/>
      <c r="II596"/>
      <c r="IJ596"/>
      <c r="IK596"/>
      <c r="IL596"/>
      <c r="IM596"/>
      <c r="IN596"/>
      <c r="IO596"/>
      <c r="IP596"/>
      <c r="IQ596"/>
      <c r="IR596"/>
      <c r="IS596"/>
      <c r="IT596"/>
      <c r="IU596"/>
      <c r="IV596"/>
      <c r="IW596"/>
      <c r="IX596"/>
      <c r="IY596"/>
      <c r="IZ596"/>
      <c r="JA596"/>
      <c r="JB596"/>
      <c r="JC596"/>
      <c r="JD596"/>
      <c r="JE596"/>
      <c r="JF596"/>
      <c r="JG596"/>
      <c r="JH596"/>
      <c r="JI596"/>
      <c r="JJ596"/>
      <c r="JK596"/>
      <c r="JL596"/>
      <c r="JM596"/>
      <c r="JN596"/>
      <c r="JO596"/>
      <c r="JP596"/>
      <c r="JQ596"/>
      <c r="JR596"/>
      <c r="JS596"/>
      <c r="JT596"/>
      <c r="JU596"/>
      <c r="JV596"/>
      <c r="JW596"/>
      <c r="JX596"/>
      <c r="JY596"/>
      <c r="JZ596"/>
      <c r="KA596"/>
      <c r="KB596"/>
      <c r="KC596"/>
      <c r="KD596"/>
      <c r="KE596"/>
      <c r="KF596"/>
      <c r="KG596"/>
      <c r="KH596"/>
      <c r="KI596"/>
      <c r="KJ596"/>
      <c r="KK596"/>
      <c r="KL596"/>
      <c r="KM596"/>
      <c r="KN596"/>
      <c r="KO596"/>
      <c r="KP596"/>
      <c r="KQ596"/>
      <c r="KR596"/>
      <c r="KS596"/>
      <c r="KT596"/>
      <c r="KU596"/>
      <c r="KV596"/>
      <c r="KW596"/>
      <c r="KX596"/>
      <c r="KY596"/>
      <c r="KZ596"/>
      <c r="LA596"/>
      <c r="LB596"/>
      <c r="LC596"/>
      <c r="LD596"/>
      <c r="LE596"/>
      <c r="LF596"/>
      <c r="LG596"/>
      <c r="LH596"/>
      <c r="LI596"/>
      <c r="LJ596"/>
      <c r="LK596"/>
      <c r="LL596"/>
      <c r="LM596"/>
      <c r="LN596"/>
      <c r="LO596"/>
      <c r="LP596"/>
      <c r="LQ596"/>
      <c r="LR596"/>
      <c r="LS596"/>
      <c r="LT596"/>
      <c r="LU596"/>
      <c r="LV596"/>
      <c r="LW596"/>
      <c r="LX596"/>
      <c r="LY596"/>
      <c r="LZ596"/>
      <c r="MA596"/>
      <c r="MB596"/>
      <c r="MC596"/>
      <c r="MD596"/>
      <c r="ME596"/>
      <c r="MF596"/>
      <c r="MG596"/>
      <c r="MH596"/>
      <c r="MI596"/>
      <c r="MJ596"/>
      <c r="MK596"/>
      <c r="ML596"/>
      <c r="MM596"/>
      <c r="MN596"/>
      <c r="MO596"/>
      <c r="MP596"/>
      <c r="MQ596"/>
      <c r="MR596"/>
      <c r="MS596"/>
      <c r="MT596"/>
      <c r="MU596"/>
      <c r="MV596"/>
      <c r="MW596"/>
      <c r="MX596"/>
      <c r="MY596"/>
      <c r="MZ596"/>
      <c r="NA596"/>
      <c r="NB596"/>
      <c r="NC596"/>
      <c r="ND596"/>
      <c r="NE596"/>
      <c r="NF596"/>
      <c r="NG596"/>
      <c r="NH596"/>
      <c r="NI596"/>
      <c r="NJ596"/>
      <c r="NK596"/>
      <c r="NL596"/>
      <c r="NM596"/>
      <c r="NN596"/>
      <c r="NO596"/>
      <c r="NP596"/>
      <c r="NQ596"/>
      <c r="NR596"/>
      <c r="NS596"/>
      <c r="NT596"/>
      <c r="NU596"/>
      <c r="NV596"/>
      <c r="NW596"/>
      <c r="NX596"/>
      <c r="NY596"/>
      <c r="NZ596"/>
      <c r="OA596"/>
      <c r="OB596"/>
      <c r="OC596"/>
      <c r="OD596"/>
      <c r="OE596"/>
      <c r="OF596"/>
      <c r="OG596"/>
      <c r="OH596"/>
      <c r="OI596"/>
      <c r="OJ596"/>
      <c r="OK596"/>
      <c r="OL596"/>
      <c r="OM596"/>
      <c r="ON596"/>
      <c r="OO596"/>
      <c r="OP596"/>
      <c r="OQ596"/>
      <c r="OR596"/>
      <c r="OS596"/>
      <c r="OT596"/>
      <c r="OU596"/>
      <c r="OV596"/>
      <c r="OW596"/>
      <c r="OX596"/>
      <c r="OY596"/>
      <c r="OZ596"/>
      <c r="PA596"/>
      <c r="PB596"/>
      <c r="PC596"/>
      <c r="PD596"/>
      <c r="PE596"/>
      <c r="PF596"/>
      <c r="PG596"/>
      <c r="PH596"/>
      <c r="PI596"/>
      <c r="PJ596"/>
      <c r="PK596"/>
      <c r="PL596"/>
      <c r="PM596"/>
      <c r="PN596"/>
      <c r="PO596"/>
      <c r="PP596"/>
      <c r="PQ596"/>
      <c r="PR596"/>
      <c r="PS596"/>
      <c r="PT596"/>
      <c r="PU596"/>
      <c r="PV596"/>
      <c r="PW596"/>
      <c r="PX596"/>
      <c r="PY596"/>
      <c r="PZ596"/>
      <c r="QA596"/>
      <c r="QB596"/>
      <c r="QC596"/>
      <c r="QD596"/>
      <c r="QE596"/>
      <c r="QF596"/>
      <c r="QG596"/>
      <c r="QH596"/>
      <c r="QI596"/>
      <c r="QJ596"/>
      <c r="QK596"/>
      <c r="QL596"/>
      <c r="QM596"/>
      <c r="QN596"/>
      <c r="QO596"/>
      <c r="QP596"/>
      <c r="QQ596"/>
      <c r="QR596"/>
      <c r="QS596"/>
      <c r="QT596"/>
      <c r="QU596"/>
      <c r="QV596"/>
      <c r="QW596"/>
      <c r="QX596"/>
      <c r="QY596"/>
      <c r="QZ596"/>
      <c r="RA596"/>
      <c r="RB596"/>
      <c r="RC596"/>
      <c r="RD596"/>
      <c r="RE596"/>
      <c r="RF596"/>
      <c r="RG596"/>
      <c r="RH596"/>
      <c r="RI596"/>
      <c r="RJ596"/>
      <c r="RK596"/>
      <c r="RL596"/>
      <c r="RM596"/>
      <c r="RN596"/>
      <c r="RO596"/>
      <c r="RP596"/>
      <c r="RQ596"/>
      <c r="RR596"/>
      <c r="RS596"/>
      <c r="RT596"/>
      <c r="RU596"/>
      <c r="RV596"/>
      <c r="RW596"/>
      <c r="RX596"/>
      <c r="RY596"/>
      <c r="RZ596"/>
      <c r="SA596"/>
      <c r="SB596"/>
      <c r="SC596"/>
      <c r="SD596"/>
      <c r="SE596"/>
      <c r="SF596"/>
      <c r="SG596"/>
      <c r="SH596"/>
      <c r="SI596"/>
      <c r="SJ596"/>
      <c r="SK596"/>
      <c r="SL596"/>
      <c r="SM596"/>
      <c r="SN596"/>
      <c r="SO596"/>
      <c r="SP596"/>
    </row>
    <row r="597" spans="1:510" ht="16.5" customHeight="1" x14ac:dyDescent="0.2">
      <c r="A597" s="20">
        <v>1818</v>
      </c>
      <c r="B597" s="34" t="s">
        <v>70</v>
      </c>
      <c r="C597" s="34" t="s">
        <v>97</v>
      </c>
      <c r="D597" s="20" t="s">
        <v>51</v>
      </c>
      <c r="E597" s="20" t="s">
        <v>1345</v>
      </c>
      <c r="F597" s="22" t="s">
        <v>88</v>
      </c>
      <c r="G597" s="34" t="s">
        <v>25</v>
      </c>
      <c r="H597" s="20" t="s">
        <v>89</v>
      </c>
      <c r="I597" s="20" t="s">
        <v>27</v>
      </c>
      <c r="J597" s="56" t="s">
        <v>769</v>
      </c>
      <c r="K597" s="36"/>
      <c r="L597" s="36"/>
      <c r="M597" s="36"/>
      <c r="N597" s="36"/>
      <c r="O597" s="55">
        <v>1100000000</v>
      </c>
      <c r="P597" s="37"/>
      <c r="Q597" s="34">
        <v>1</v>
      </c>
      <c r="R597" s="38"/>
      <c r="S597" s="39"/>
      <c r="T597" s="37">
        <v>1100000000</v>
      </c>
      <c r="U597" s="27" t="s">
        <v>39</v>
      </c>
      <c r="V597" s="28" t="s">
        <v>40</v>
      </c>
      <c r="W597"/>
      <c r="X597"/>
      <c r="Y597"/>
      <c r="Z597"/>
      <c r="AA597"/>
      <c r="AB597"/>
      <c r="AC597"/>
      <c r="AD597"/>
      <c r="AE597"/>
      <c r="AF597"/>
      <c r="AG597"/>
      <c r="AH597"/>
      <c r="AI597"/>
      <c r="AJ597"/>
      <c r="AK597"/>
      <c r="AL597"/>
      <c r="AM597"/>
      <c r="AN597"/>
      <c r="AO597"/>
      <c r="AP597"/>
      <c r="AQ597"/>
      <c r="AR597"/>
      <c r="AS597"/>
      <c r="AT597"/>
      <c r="AU597"/>
      <c r="AV597"/>
      <c r="AW597"/>
      <c r="AX597"/>
      <c r="AY597"/>
      <c r="AZ597"/>
      <c r="BA597"/>
      <c r="BB597"/>
      <c r="BC597"/>
      <c r="BD597"/>
      <c r="BE597"/>
      <c r="BF597"/>
      <c r="BG597"/>
      <c r="BH597"/>
      <c r="BI597"/>
      <c r="BJ597"/>
      <c r="BK597"/>
      <c r="BL597"/>
      <c r="BM597"/>
      <c r="BN597"/>
      <c r="BO597"/>
      <c r="BP597"/>
      <c r="BQ597"/>
      <c r="BR597"/>
      <c r="BS597"/>
      <c r="BT597"/>
      <c r="BU597"/>
      <c r="BV597"/>
      <c r="BW597"/>
      <c r="BX597"/>
      <c r="BY597"/>
      <c r="BZ597"/>
      <c r="CA597"/>
      <c r="CB597"/>
      <c r="CC597"/>
      <c r="CD597"/>
      <c r="CE597"/>
      <c r="CF597"/>
      <c r="CG597"/>
      <c r="CH597"/>
      <c r="CI597"/>
      <c r="CJ597"/>
      <c r="CK597"/>
      <c r="CL597"/>
      <c r="CM597"/>
      <c r="CN597"/>
      <c r="CO597"/>
      <c r="CP597"/>
      <c r="CQ597"/>
      <c r="CR597"/>
      <c r="CS597"/>
      <c r="CT597"/>
      <c r="CU597"/>
      <c r="CV597"/>
      <c r="CW597"/>
      <c r="CX597"/>
      <c r="CY597"/>
      <c r="CZ597"/>
      <c r="DA597"/>
      <c r="DB597"/>
      <c r="DC597"/>
      <c r="DD597"/>
      <c r="DE597"/>
      <c r="DF597"/>
      <c r="DG597"/>
      <c r="DH597"/>
      <c r="DI597"/>
      <c r="DJ597"/>
      <c r="DK597"/>
      <c r="DL597"/>
      <c r="DM597"/>
      <c r="DN597"/>
      <c r="DO597"/>
      <c r="DP597"/>
      <c r="DQ597"/>
      <c r="DR597"/>
      <c r="DS597"/>
      <c r="DT597"/>
      <c r="DU597"/>
      <c r="DV597"/>
      <c r="DW597"/>
      <c r="DX597"/>
      <c r="DY597"/>
      <c r="DZ597"/>
      <c r="EA597"/>
      <c r="EB597"/>
      <c r="EC597"/>
      <c r="ED597"/>
      <c r="EE597"/>
      <c r="EF597"/>
      <c r="EG597"/>
      <c r="EH597"/>
      <c r="EI597"/>
      <c r="EJ597"/>
      <c r="EK597"/>
      <c r="EL597"/>
      <c r="EM597"/>
      <c r="EN597"/>
      <c r="EO597"/>
      <c r="EP597"/>
      <c r="EQ597"/>
      <c r="ER597"/>
      <c r="ES597"/>
      <c r="ET597"/>
      <c r="EU597"/>
      <c r="EV597"/>
      <c r="EW597"/>
      <c r="EX597"/>
      <c r="EY597"/>
      <c r="EZ597"/>
      <c r="FA597"/>
      <c r="FB597"/>
      <c r="FC597"/>
      <c r="FD597"/>
      <c r="FE597"/>
      <c r="FF597"/>
      <c r="FG597"/>
      <c r="FH597"/>
      <c r="FI597"/>
      <c r="FJ597"/>
      <c r="FK597"/>
      <c r="FL597"/>
      <c r="FM597"/>
      <c r="FN597"/>
      <c r="FO597"/>
      <c r="FP597"/>
      <c r="FQ597"/>
      <c r="FR597"/>
      <c r="FS597"/>
      <c r="FT597"/>
      <c r="FU597"/>
      <c r="FV597"/>
      <c r="FW597"/>
      <c r="FX597"/>
      <c r="FY597"/>
      <c r="FZ597"/>
      <c r="GA597"/>
      <c r="GB597"/>
      <c r="GC597"/>
      <c r="GD597"/>
      <c r="GE597"/>
      <c r="GF597"/>
      <c r="GG597"/>
      <c r="GH597"/>
      <c r="GI597"/>
      <c r="GJ597"/>
      <c r="GK597"/>
      <c r="GL597"/>
      <c r="GM597"/>
      <c r="GN597"/>
      <c r="GO597"/>
      <c r="GP597"/>
      <c r="GQ597"/>
      <c r="GR597"/>
      <c r="GS597"/>
      <c r="GT597"/>
      <c r="GU597"/>
      <c r="GV597"/>
      <c r="GW597"/>
      <c r="GX597"/>
      <c r="GY597"/>
      <c r="GZ597"/>
      <c r="HA597"/>
      <c r="HB597"/>
      <c r="HC597"/>
      <c r="HD597"/>
      <c r="HE597"/>
      <c r="HF597"/>
      <c r="HG597"/>
      <c r="HH597"/>
      <c r="HI597"/>
      <c r="HJ597"/>
      <c r="HK597"/>
      <c r="HL597"/>
      <c r="HM597"/>
      <c r="HN597"/>
      <c r="HO597"/>
      <c r="HP597"/>
      <c r="HQ597"/>
      <c r="HR597"/>
      <c r="HS597"/>
      <c r="HT597"/>
      <c r="HU597"/>
      <c r="HV597"/>
      <c r="HW597"/>
      <c r="HX597"/>
      <c r="HY597"/>
      <c r="HZ597"/>
      <c r="IA597"/>
      <c r="IB597"/>
      <c r="IC597"/>
      <c r="ID597"/>
      <c r="IE597"/>
      <c r="IF597"/>
      <c r="IG597"/>
      <c r="IH597"/>
      <c r="II597"/>
      <c r="IJ597"/>
      <c r="IK597"/>
      <c r="IL597"/>
      <c r="IM597"/>
      <c r="IN597"/>
      <c r="IO597"/>
      <c r="IP597"/>
      <c r="IQ597"/>
      <c r="IR597"/>
      <c r="IS597"/>
      <c r="IT597"/>
      <c r="IU597"/>
      <c r="IV597"/>
      <c r="IW597"/>
      <c r="IX597"/>
      <c r="IY597"/>
      <c r="IZ597"/>
      <c r="JA597"/>
      <c r="JB597"/>
      <c r="JC597"/>
      <c r="JD597"/>
      <c r="JE597"/>
      <c r="JF597"/>
      <c r="JG597"/>
      <c r="JH597"/>
      <c r="JI597"/>
      <c r="JJ597"/>
      <c r="JK597"/>
      <c r="JL597"/>
      <c r="JM597"/>
      <c r="JN597"/>
      <c r="JO597"/>
      <c r="JP597"/>
      <c r="JQ597"/>
      <c r="JR597"/>
      <c r="JS597"/>
      <c r="JT597"/>
      <c r="JU597"/>
      <c r="JV597"/>
      <c r="JW597"/>
      <c r="JX597"/>
      <c r="JY597"/>
      <c r="JZ597"/>
      <c r="KA597"/>
      <c r="KB597"/>
      <c r="KC597"/>
      <c r="KD597"/>
      <c r="KE597"/>
      <c r="KF597"/>
      <c r="KG597"/>
      <c r="KH597"/>
      <c r="KI597"/>
      <c r="KJ597"/>
      <c r="KK597"/>
      <c r="KL597"/>
      <c r="KM597"/>
      <c r="KN597"/>
      <c r="KO597"/>
      <c r="KP597"/>
      <c r="KQ597"/>
      <c r="KR597"/>
      <c r="KS597"/>
      <c r="KT597"/>
      <c r="KU597"/>
      <c r="KV597"/>
      <c r="KW597"/>
      <c r="KX597"/>
      <c r="KY597"/>
      <c r="KZ597"/>
      <c r="LA597"/>
      <c r="LB597"/>
      <c r="LC597"/>
      <c r="LD597"/>
      <c r="LE597"/>
      <c r="LF597"/>
      <c r="LG597"/>
      <c r="LH597"/>
      <c r="LI597"/>
      <c r="LJ597"/>
      <c r="LK597"/>
      <c r="LL597"/>
      <c r="LM597"/>
      <c r="LN597"/>
      <c r="LO597"/>
      <c r="LP597"/>
      <c r="LQ597"/>
      <c r="LR597"/>
      <c r="LS597"/>
      <c r="LT597"/>
      <c r="LU597"/>
      <c r="LV597"/>
      <c r="LW597"/>
      <c r="LX597"/>
      <c r="LY597"/>
      <c r="LZ597"/>
      <c r="MA597"/>
      <c r="MB597"/>
      <c r="MC597"/>
      <c r="MD597"/>
      <c r="ME597"/>
      <c r="MF597"/>
      <c r="MG597"/>
      <c r="MH597"/>
      <c r="MI597"/>
      <c r="MJ597"/>
      <c r="MK597"/>
      <c r="ML597"/>
      <c r="MM597"/>
      <c r="MN597"/>
      <c r="MO597"/>
      <c r="MP597"/>
      <c r="MQ597"/>
      <c r="MR597"/>
      <c r="MS597"/>
      <c r="MT597"/>
      <c r="MU597"/>
      <c r="MV597"/>
      <c r="MW597"/>
      <c r="MX597"/>
      <c r="MY597"/>
      <c r="MZ597"/>
      <c r="NA597"/>
      <c r="NB597"/>
      <c r="NC597"/>
      <c r="ND597"/>
      <c r="NE597"/>
      <c r="NF597"/>
      <c r="NG597"/>
      <c r="NH597"/>
      <c r="NI597"/>
      <c r="NJ597"/>
      <c r="NK597"/>
      <c r="NL597"/>
      <c r="NM597"/>
      <c r="NN597"/>
      <c r="NO597"/>
      <c r="NP597"/>
      <c r="NQ597"/>
      <c r="NR597"/>
      <c r="NS597"/>
      <c r="NT597"/>
      <c r="NU597"/>
      <c r="NV597"/>
      <c r="NW597"/>
      <c r="NX597"/>
      <c r="NY597"/>
      <c r="NZ597"/>
      <c r="OA597"/>
      <c r="OB597"/>
      <c r="OC597"/>
      <c r="OD597"/>
      <c r="OE597"/>
      <c r="OF597"/>
      <c r="OG597"/>
      <c r="OH597"/>
      <c r="OI597"/>
      <c r="OJ597"/>
      <c r="OK597"/>
      <c r="OL597"/>
      <c r="OM597"/>
      <c r="ON597"/>
      <c r="OO597"/>
      <c r="OP597"/>
      <c r="OQ597"/>
      <c r="OR597"/>
      <c r="OS597"/>
      <c r="OT597"/>
      <c r="OU597"/>
      <c r="OV597"/>
      <c r="OW597"/>
      <c r="OX597"/>
      <c r="OY597"/>
      <c r="OZ597"/>
      <c r="PA597"/>
      <c r="PB597"/>
      <c r="PC597"/>
      <c r="PD597"/>
      <c r="PE597"/>
      <c r="PF597"/>
      <c r="PG597"/>
      <c r="PH597"/>
      <c r="PI597"/>
      <c r="PJ597"/>
      <c r="PK597"/>
      <c r="PL597"/>
      <c r="PM597"/>
      <c r="PN597"/>
      <c r="PO597"/>
      <c r="PP597"/>
      <c r="PQ597"/>
      <c r="PR597"/>
      <c r="PS597"/>
      <c r="PT597"/>
      <c r="PU597"/>
      <c r="PV597"/>
      <c r="PW597"/>
      <c r="PX597"/>
      <c r="PY597"/>
      <c r="PZ597"/>
      <c r="QA597"/>
      <c r="QB597"/>
      <c r="QC597"/>
      <c r="QD597"/>
      <c r="QE597"/>
      <c r="QF597"/>
      <c r="QG597"/>
      <c r="QH597"/>
      <c r="QI597"/>
      <c r="QJ597"/>
      <c r="QK597"/>
      <c r="QL597"/>
      <c r="QM597"/>
      <c r="QN597"/>
      <c r="QO597"/>
      <c r="QP597"/>
      <c r="QQ597"/>
      <c r="QR597"/>
      <c r="QS597"/>
      <c r="QT597"/>
      <c r="QU597"/>
      <c r="QV597"/>
      <c r="QW597"/>
      <c r="QX597"/>
      <c r="QY597"/>
      <c r="QZ597"/>
      <c r="RA597"/>
      <c r="RB597"/>
      <c r="RC597"/>
      <c r="RD597"/>
      <c r="RE597"/>
      <c r="RF597"/>
      <c r="RG597"/>
      <c r="RH597"/>
      <c r="RI597"/>
      <c r="RJ597"/>
      <c r="RK597"/>
      <c r="RL597"/>
      <c r="RM597"/>
      <c r="RN597"/>
      <c r="RO597"/>
      <c r="RP597"/>
      <c r="RQ597"/>
      <c r="RR597"/>
      <c r="RS597"/>
      <c r="RT597"/>
      <c r="RU597"/>
      <c r="RV597"/>
      <c r="RW597"/>
      <c r="RX597"/>
      <c r="RY597"/>
      <c r="RZ597"/>
      <c r="SA597"/>
      <c r="SB597"/>
      <c r="SC597"/>
      <c r="SD597"/>
      <c r="SE597"/>
      <c r="SF597"/>
      <c r="SG597"/>
      <c r="SH597"/>
      <c r="SI597"/>
      <c r="SJ597"/>
      <c r="SK597"/>
      <c r="SL597"/>
      <c r="SM597"/>
      <c r="SN597"/>
      <c r="SO597"/>
      <c r="SP597"/>
    </row>
    <row r="598" spans="1:510" ht="16.5" customHeight="1" x14ac:dyDescent="0.2">
      <c r="A598" s="20">
        <v>1819</v>
      </c>
      <c r="B598" s="34" t="s">
        <v>70</v>
      </c>
      <c r="C598" s="34" t="s">
        <v>97</v>
      </c>
      <c r="D598" s="20" t="s">
        <v>51</v>
      </c>
      <c r="E598" s="20" t="s">
        <v>1345</v>
      </c>
      <c r="F598" s="22" t="s">
        <v>88</v>
      </c>
      <c r="G598" s="34" t="s">
        <v>37</v>
      </c>
      <c r="H598" s="20" t="s">
        <v>89</v>
      </c>
      <c r="I598" s="20" t="s">
        <v>27</v>
      </c>
      <c r="J598" s="56" t="s">
        <v>770</v>
      </c>
      <c r="K598" s="36"/>
      <c r="L598" s="36"/>
      <c r="M598" s="36"/>
      <c r="N598" s="36"/>
      <c r="O598" s="55">
        <v>1000000000</v>
      </c>
      <c r="P598" s="37"/>
      <c r="Q598" s="34">
        <v>1</v>
      </c>
      <c r="R598" s="38"/>
      <c r="S598" s="39"/>
      <c r="T598" s="37">
        <v>1000000000</v>
      </c>
      <c r="U598" s="27" t="s">
        <v>39</v>
      </c>
      <c r="V598" s="28" t="s">
        <v>40</v>
      </c>
      <c r="W598"/>
      <c r="X598"/>
      <c r="Y598"/>
      <c r="Z598"/>
      <c r="AA598"/>
      <c r="AB598"/>
      <c r="AC598"/>
      <c r="AD598"/>
      <c r="AE598"/>
      <c r="AF598"/>
      <c r="AG598"/>
      <c r="AH598"/>
      <c r="AI598"/>
      <c r="AJ598"/>
      <c r="AK598"/>
      <c r="AL598"/>
      <c r="AM598"/>
      <c r="AN598"/>
      <c r="AO598"/>
      <c r="AP598"/>
      <c r="AQ598"/>
      <c r="AR598"/>
      <c r="AS598"/>
      <c r="AT598"/>
      <c r="AU598"/>
      <c r="AV598"/>
      <c r="AW598"/>
      <c r="AX598"/>
      <c r="AY598"/>
      <c r="AZ598"/>
      <c r="BA598"/>
      <c r="BB598"/>
      <c r="BC598"/>
      <c r="BD598"/>
      <c r="BE598"/>
      <c r="BF598"/>
      <c r="BG598"/>
      <c r="BH598"/>
      <c r="BI598"/>
      <c r="BJ598"/>
      <c r="BK598"/>
      <c r="BL598"/>
      <c r="BM598"/>
      <c r="BN598"/>
      <c r="BO598"/>
      <c r="BP598"/>
      <c r="BQ598"/>
      <c r="BR598"/>
      <c r="BS598"/>
      <c r="BT598"/>
      <c r="BU598"/>
      <c r="BV598"/>
      <c r="BW598"/>
      <c r="BX598"/>
      <c r="BY598"/>
      <c r="BZ598"/>
      <c r="CA598"/>
      <c r="CB598"/>
      <c r="CC598"/>
      <c r="CD598"/>
      <c r="CE598"/>
      <c r="CF598"/>
      <c r="CG598"/>
      <c r="CH598"/>
      <c r="CI598"/>
      <c r="CJ598"/>
      <c r="CK598"/>
      <c r="CL598"/>
      <c r="CM598"/>
      <c r="CN598"/>
      <c r="CO598"/>
      <c r="CP598"/>
      <c r="CQ598"/>
      <c r="CR598"/>
      <c r="CS598"/>
      <c r="CT598"/>
      <c r="CU598"/>
      <c r="CV598"/>
      <c r="CW598"/>
      <c r="CX598"/>
      <c r="CY598"/>
      <c r="CZ598"/>
      <c r="DA598"/>
      <c r="DB598"/>
      <c r="DC598"/>
      <c r="DD598"/>
      <c r="DE598"/>
      <c r="DF598"/>
      <c r="DG598"/>
      <c r="DH598"/>
      <c r="DI598"/>
      <c r="DJ598"/>
      <c r="DK598"/>
      <c r="DL598"/>
      <c r="DM598"/>
      <c r="DN598"/>
      <c r="DO598"/>
      <c r="DP598"/>
      <c r="DQ598"/>
      <c r="DR598"/>
      <c r="DS598"/>
      <c r="DT598"/>
      <c r="DU598"/>
      <c r="DV598"/>
      <c r="DW598"/>
      <c r="DX598"/>
      <c r="DY598"/>
      <c r="DZ598"/>
      <c r="EA598"/>
      <c r="EB598"/>
      <c r="EC598"/>
      <c r="ED598"/>
      <c r="EE598"/>
      <c r="EF598"/>
      <c r="EG598"/>
      <c r="EH598"/>
      <c r="EI598"/>
      <c r="EJ598"/>
      <c r="EK598"/>
      <c r="EL598"/>
      <c r="EM598"/>
      <c r="EN598"/>
      <c r="EO598"/>
      <c r="EP598"/>
      <c r="EQ598"/>
      <c r="ER598"/>
      <c r="ES598"/>
      <c r="ET598"/>
      <c r="EU598"/>
      <c r="EV598"/>
      <c r="EW598"/>
      <c r="EX598"/>
      <c r="EY598"/>
      <c r="EZ598"/>
      <c r="FA598"/>
      <c r="FB598"/>
      <c r="FC598"/>
      <c r="FD598"/>
      <c r="FE598"/>
      <c r="FF598"/>
      <c r="FG598"/>
      <c r="FH598"/>
      <c r="FI598"/>
      <c r="FJ598"/>
      <c r="FK598"/>
      <c r="FL598"/>
      <c r="FM598"/>
      <c r="FN598"/>
      <c r="FO598"/>
      <c r="FP598"/>
      <c r="FQ598"/>
      <c r="FR598"/>
      <c r="FS598"/>
      <c r="FT598"/>
      <c r="FU598"/>
      <c r="FV598"/>
      <c r="FW598"/>
      <c r="FX598"/>
      <c r="FY598"/>
      <c r="FZ598"/>
      <c r="GA598"/>
      <c r="GB598"/>
      <c r="GC598"/>
      <c r="GD598"/>
      <c r="GE598"/>
      <c r="GF598"/>
      <c r="GG598"/>
      <c r="GH598"/>
      <c r="GI598"/>
      <c r="GJ598"/>
      <c r="GK598"/>
      <c r="GL598"/>
      <c r="GM598"/>
      <c r="GN598"/>
      <c r="GO598"/>
      <c r="GP598"/>
      <c r="GQ598"/>
      <c r="GR598"/>
      <c r="GS598"/>
      <c r="GT598"/>
      <c r="GU598"/>
      <c r="GV598"/>
      <c r="GW598"/>
      <c r="GX598"/>
      <c r="GY598"/>
      <c r="GZ598"/>
      <c r="HA598"/>
      <c r="HB598"/>
      <c r="HC598"/>
      <c r="HD598"/>
      <c r="HE598"/>
      <c r="HF598"/>
      <c r="HG598"/>
      <c r="HH598"/>
      <c r="HI598"/>
      <c r="HJ598"/>
      <c r="HK598"/>
      <c r="HL598"/>
      <c r="HM598"/>
      <c r="HN598"/>
      <c r="HO598"/>
      <c r="HP598"/>
      <c r="HQ598"/>
      <c r="HR598"/>
      <c r="HS598"/>
      <c r="HT598"/>
      <c r="HU598"/>
      <c r="HV598"/>
      <c r="HW598"/>
      <c r="HX598"/>
      <c r="HY598"/>
      <c r="HZ598"/>
      <c r="IA598"/>
      <c r="IB598"/>
      <c r="IC598"/>
      <c r="ID598"/>
      <c r="IE598"/>
      <c r="IF598"/>
      <c r="IG598"/>
      <c r="IH598"/>
      <c r="II598"/>
      <c r="IJ598"/>
      <c r="IK598"/>
      <c r="IL598"/>
      <c r="IM598"/>
      <c r="IN598"/>
      <c r="IO598"/>
      <c r="IP598"/>
      <c r="IQ598"/>
      <c r="IR598"/>
      <c r="IS598"/>
      <c r="IT598"/>
      <c r="IU598"/>
      <c r="IV598"/>
      <c r="IW598"/>
      <c r="IX598"/>
      <c r="IY598"/>
      <c r="IZ598"/>
      <c r="JA598"/>
      <c r="JB598"/>
      <c r="JC598"/>
      <c r="JD598"/>
      <c r="JE598"/>
      <c r="JF598"/>
      <c r="JG598"/>
      <c r="JH598"/>
      <c r="JI598"/>
      <c r="JJ598"/>
      <c r="JK598"/>
      <c r="JL598"/>
      <c r="JM598"/>
      <c r="JN598"/>
      <c r="JO598"/>
      <c r="JP598"/>
      <c r="JQ598"/>
      <c r="JR598"/>
      <c r="JS598"/>
      <c r="JT598"/>
      <c r="JU598"/>
      <c r="JV598"/>
      <c r="JW598"/>
      <c r="JX598"/>
      <c r="JY598"/>
      <c r="JZ598"/>
      <c r="KA598"/>
      <c r="KB598"/>
      <c r="KC598"/>
      <c r="KD598"/>
      <c r="KE598"/>
      <c r="KF598"/>
      <c r="KG598"/>
      <c r="KH598"/>
      <c r="KI598"/>
      <c r="KJ598"/>
      <c r="KK598"/>
      <c r="KL598"/>
      <c r="KM598"/>
      <c r="KN598"/>
      <c r="KO598"/>
      <c r="KP598"/>
      <c r="KQ598"/>
      <c r="KR598"/>
      <c r="KS598"/>
      <c r="KT598"/>
      <c r="KU598"/>
      <c r="KV598"/>
      <c r="KW598"/>
      <c r="KX598"/>
      <c r="KY598"/>
      <c r="KZ598"/>
      <c r="LA598"/>
      <c r="LB598"/>
      <c r="LC598"/>
      <c r="LD598"/>
      <c r="LE598"/>
      <c r="LF598"/>
      <c r="LG598"/>
      <c r="LH598"/>
      <c r="LI598"/>
      <c r="LJ598"/>
      <c r="LK598"/>
      <c r="LL598"/>
      <c r="LM598"/>
      <c r="LN598"/>
      <c r="LO598"/>
      <c r="LP598"/>
      <c r="LQ598"/>
      <c r="LR598"/>
      <c r="LS598"/>
      <c r="LT598"/>
      <c r="LU598"/>
      <c r="LV598"/>
      <c r="LW598"/>
      <c r="LX598"/>
      <c r="LY598"/>
      <c r="LZ598"/>
      <c r="MA598"/>
      <c r="MB598"/>
      <c r="MC598"/>
      <c r="MD598"/>
      <c r="ME598"/>
      <c r="MF598"/>
      <c r="MG598"/>
      <c r="MH598"/>
      <c r="MI598"/>
      <c r="MJ598"/>
      <c r="MK598"/>
      <c r="ML598"/>
      <c r="MM598"/>
      <c r="MN598"/>
      <c r="MO598"/>
      <c r="MP598"/>
      <c r="MQ598"/>
      <c r="MR598"/>
      <c r="MS598"/>
      <c r="MT598"/>
      <c r="MU598"/>
      <c r="MV598"/>
      <c r="MW598"/>
      <c r="MX598"/>
      <c r="MY598"/>
      <c r="MZ598"/>
      <c r="NA598"/>
      <c r="NB598"/>
      <c r="NC598"/>
      <c r="ND598"/>
      <c r="NE598"/>
      <c r="NF598"/>
      <c r="NG598"/>
      <c r="NH598"/>
      <c r="NI598"/>
      <c r="NJ598"/>
      <c r="NK598"/>
      <c r="NL598"/>
      <c r="NM598"/>
      <c r="NN598"/>
      <c r="NO598"/>
      <c r="NP598"/>
      <c r="NQ598"/>
      <c r="NR598"/>
      <c r="NS598"/>
      <c r="NT598"/>
      <c r="NU598"/>
      <c r="NV598"/>
      <c r="NW598"/>
      <c r="NX598"/>
      <c r="NY598"/>
      <c r="NZ598"/>
      <c r="OA598"/>
      <c r="OB598"/>
      <c r="OC598"/>
      <c r="OD598"/>
      <c r="OE598"/>
      <c r="OF598"/>
      <c r="OG598"/>
      <c r="OH598"/>
      <c r="OI598"/>
      <c r="OJ598"/>
      <c r="OK598"/>
      <c r="OL598"/>
      <c r="OM598"/>
      <c r="ON598"/>
      <c r="OO598"/>
      <c r="OP598"/>
      <c r="OQ598"/>
      <c r="OR598"/>
      <c r="OS598"/>
      <c r="OT598"/>
      <c r="OU598"/>
      <c r="OV598"/>
      <c r="OW598"/>
      <c r="OX598"/>
      <c r="OY598"/>
      <c r="OZ598"/>
      <c r="PA598"/>
      <c r="PB598"/>
      <c r="PC598"/>
      <c r="PD598"/>
      <c r="PE598"/>
      <c r="PF598"/>
      <c r="PG598"/>
      <c r="PH598"/>
      <c r="PI598"/>
      <c r="PJ598"/>
      <c r="PK598"/>
      <c r="PL598"/>
      <c r="PM598"/>
      <c r="PN598"/>
      <c r="PO598"/>
      <c r="PP598"/>
      <c r="PQ598"/>
      <c r="PR598"/>
      <c r="PS598"/>
      <c r="PT598"/>
      <c r="PU598"/>
      <c r="PV598"/>
      <c r="PW598"/>
      <c r="PX598"/>
      <c r="PY598"/>
      <c r="PZ598"/>
      <c r="QA598"/>
      <c r="QB598"/>
      <c r="QC598"/>
      <c r="QD598"/>
      <c r="QE598"/>
      <c r="QF598"/>
      <c r="QG598"/>
      <c r="QH598"/>
      <c r="QI598"/>
      <c r="QJ598"/>
      <c r="QK598"/>
      <c r="QL598"/>
      <c r="QM598"/>
      <c r="QN598"/>
      <c r="QO598"/>
      <c r="QP598"/>
      <c r="QQ598"/>
      <c r="QR598"/>
      <c r="QS598"/>
      <c r="QT598"/>
      <c r="QU598"/>
      <c r="QV598"/>
      <c r="QW598"/>
      <c r="QX598"/>
      <c r="QY598"/>
      <c r="QZ598"/>
      <c r="RA598"/>
      <c r="RB598"/>
      <c r="RC598"/>
      <c r="RD598"/>
      <c r="RE598"/>
      <c r="RF598"/>
      <c r="RG598"/>
      <c r="RH598"/>
      <c r="RI598"/>
      <c r="RJ598"/>
      <c r="RK598"/>
      <c r="RL598"/>
      <c r="RM598"/>
      <c r="RN598"/>
      <c r="RO598"/>
      <c r="RP598"/>
      <c r="RQ598"/>
      <c r="RR598"/>
      <c r="RS598"/>
      <c r="RT598"/>
      <c r="RU598"/>
      <c r="RV598"/>
      <c r="RW598"/>
      <c r="RX598"/>
      <c r="RY598"/>
      <c r="RZ598"/>
      <c r="SA598"/>
      <c r="SB598"/>
      <c r="SC598"/>
      <c r="SD598"/>
      <c r="SE598"/>
      <c r="SF598"/>
      <c r="SG598"/>
      <c r="SH598"/>
      <c r="SI598"/>
      <c r="SJ598"/>
      <c r="SK598"/>
      <c r="SL598"/>
      <c r="SM598"/>
      <c r="SN598"/>
      <c r="SO598"/>
      <c r="SP598"/>
    </row>
    <row r="599" spans="1:510" ht="16.5" customHeight="1" x14ac:dyDescent="0.2">
      <c r="A599" s="20">
        <v>1820</v>
      </c>
      <c r="B599" s="34" t="s">
        <v>70</v>
      </c>
      <c r="C599" s="34" t="s">
        <v>97</v>
      </c>
      <c r="D599" s="20" t="s">
        <v>51</v>
      </c>
      <c r="E599" s="20" t="s">
        <v>1345</v>
      </c>
      <c r="F599" s="22" t="s">
        <v>88</v>
      </c>
      <c r="G599" s="34" t="s">
        <v>37</v>
      </c>
      <c r="H599" s="20" t="s">
        <v>89</v>
      </c>
      <c r="I599" s="20" t="s">
        <v>27</v>
      </c>
      <c r="J599" s="56" t="s">
        <v>771</v>
      </c>
      <c r="K599" s="36"/>
      <c r="L599" s="36"/>
      <c r="M599" s="36"/>
      <c r="N599" s="36"/>
      <c r="O599" s="55">
        <v>500000000</v>
      </c>
      <c r="P599" s="37"/>
      <c r="Q599" s="34">
        <v>1</v>
      </c>
      <c r="R599" s="38"/>
      <c r="S599" s="39"/>
      <c r="T599" s="37">
        <v>500000000</v>
      </c>
      <c r="U599" s="27" t="s">
        <v>39</v>
      </c>
      <c r="V599" s="28" t="s">
        <v>40</v>
      </c>
      <c r="W599"/>
      <c r="X599"/>
      <c r="Y599"/>
      <c r="Z599"/>
      <c r="AA599"/>
      <c r="AB599"/>
      <c r="AC599"/>
      <c r="AD599"/>
      <c r="AE599"/>
      <c r="AF599"/>
      <c r="AG599"/>
      <c r="AH599"/>
      <c r="AI599"/>
      <c r="AJ599"/>
      <c r="AK599"/>
      <c r="AL599"/>
      <c r="AM599"/>
      <c r="AN599"/>
      <c r="AO599"/>
      <c r="AP599"/>
      <c r="AQ599"/>
      <c r="AR599"/>
      <c r="AS599"/>
      <c r="AT599"/>
      <c r="AU599"/>
      <c r="AV599"/>
      <c r="AW599"/>
      <c r="AX599"/>
      <c r="AY599"/>
      <c r="AZ599"/>
      <c r="BA599"/>
      <c r="BB599"/>
      <c r="BC599"/>
      <c r="BD599"/>
      <c r="BE599"/>
      <c r="BF599"/>
      <c r="BG599"/>
      <c r="BH599"/>
      <c r="BI599"/>
      <c r="BJ599"/>
      <c r="BK599"/>
      <c r="BL599"/>
      <c r="BM599"/>
      <c r="BN599"/>
      <c r="BO599"/>
      <c r="BP599"/>
      <c r="BQ599"/>
      <c r="BR599"/>
      <c r="BS599"/>
      <c r="BT599"/>
      <c r="BU599"/>
      <c r="BV599"/>
      <c r="BW599"/>
      <c r="BX599"/>
      <c r="BY599"/>
      <c r="BZ599"/>
      <c r="CA599"/>
      <c r="CB599"/>
      <c r="CC599"/>
      <c r="CD599"/>
      <c r="CE599"/>
      <c r="CF599"/>
      <c r="CG599"/>
      <c r="CH599"/>
      <c r="CI599"/>
      <c r="CJ599"/>
      <c r="CK599"/>
      <c r="CL599"/>
      <c r="CM599"/>
      <c r="CN599"/>
      <c r="CO599"/>
      <c r="CP599"/>
      <c r="CQ599"/>
      <c r="CR599"/>
      <c r="CS599"/>
      <c r="CT599"/>
      <c r="CU599"/>
      <c r="CV599"/>
      <c r="CW599"/>
      <c r="CX599"/>
      <c r="CY599"/>
      <c r="CZ599"/>
      <c r="DA599"/>
      <c r="DB599"/>
      <c r="DC599"/>
      <c r="DD599"/>
      <c r="DE599"/>
      <c r="DF599"/>
      <c r="DG599"/>
      <c r="DH599"/>
      <c r="DI599"/>
      <c r="DJ599"/>
      <c r="DK599"/>
      <c r="DL599"/>
      <c r="DM599"/>
      <c r="DN599"/>
      <c r="DO599"/>
      <c r="DP599"/>
      <c r="DQ599"/>
      <c r="DR599"/>
      <c r="DS599"/>
      <c r="DT599"/>
      <c r="DU599"/>
      <c r="DV599"/>
      <c r="DW599"/>
      <c r="DX599"/>
      <c r="DY599"/>
      <c r="DZ599"/>
      <c r="EA599"/>
      <c r="EB599"/>
      <c r="EC599"/>
      <c r="ED599"/>
      <c r="EE599"/>
      <c r="EF599"/>
      <c r="EG599"/>
      <c r="EH599"/>
      <c r="EI599"/>
      <c r="EJ599"/>
      <c r="EK599"/>
      <c r="EL599"/>
      <c r="EM599"/>
      <c r="EN599"/>
      <c r="EO599"/>
      <c r="EP599"/>
      <c r="EQ599"/>
      <c r="ER599"/>
      <c r="ES599"/>
      <c r="ET599"/>
      <c r="EU599"/>
      <c r="EV599"/>
      <c r="EW599"/>
      <c r="EX599"/>
      <c r="EY599"/>
      <c r="EZ599"/>
      <c r="FA599"/>
      <c r="FB599"/>
      <c r="FC599"/>
      <c r="FD599"/>
      <c r="FE599"/>
      <c r="FF599"/>
      <c r="FG599"/>
      <c r="FH599"/>
      <c r="FI599"/>
      <c r="FJ599"/>
      <c r="FK599"/>
      <c r="FL599"/>
      <c r="FM599"/>
      <c r="FN599"/>
      <c r="FO599"/>
      <c r="FP599"/>
      <c r="FQ599"/>
      <c r="FR599"/>
      <c r="FS599"/>
      <c r="FT599"/>
      <c r="FU599"/>
      <c r="FV599"/>
      <c r="FW599"/>
      <c r="FX599"/>
      <c r="FY599"/>
      <c r="FZ599"/>
      <c r="GA599"/>
      <c r="GB599"/>
      <c r="GC599"/>
      <c r="GD599"/>
      <c r="GE599"/>
      <c r="GF599"/>
      <c r="GG599"/>
      <c r="GH599"/>
      <c r="GI599"/>
      <c r="GJ599"/>
      <c r="GK599"/>
      <c r="GL599"/>
      <c r="GM599"/>
      <c r="GN599"/>
      <c r="GO599"/>
      <c r="GP599"/>
      <c r="GQ599"/>
      <c r="GR599"/>
      <c r="GS599"/>
      <c r="GT599"/>
      <c r="GU599"/>
      <c r="GV599"/>
      <c r="GW599"/>
      <c r="GX599"/>
      <c r="GY599"/>
      <c r="GZ599"/>
      <c r="HA599"/>
      <c r="HB599"/>
      <c r="HC599"/>
      <c r="HD599"/>
      <c r="HE599"/>
      <c r="HF599"/>
      <c r="HG599"/>
      <c r="HH599"/>
      <c r="HI599"/>
      <c r="HJ599"/>
      <c r="HK599"/>
      <c r="HL599"/>
      <c r="HM599"/>
      <c r="HN599"/>
      <c r="HO599"/>
      <c r="HP599"/>
      <c r="HQ599"/>
      <c r="HR599"/>
      <c r="HS599"/>
      <c r="HT599"/>
      <c r="HU599"/>
      <c r="HV599"/>
      <c r="HW599"/>
      <c r="HX599"/>
      <c r="HY599"/>
      <c r="HZ599"/>
      <c r="IA599"/>
      <c r="IB599"/>
      <c r="IC599"/>
      <c r="ID599"/>
      <c r="IE599"/>
      <c r="IF599"/>
      <c r="IG599"/>
      <c r="IH599"/>
      <c r="II599"/>
      <c r="IJ599"/>
      <c r="IK599"/>
      <c r="IL599"/>
      <c r="IM599"/>
      <c r="IN599"/>
      <c r="IO599"/>
      <c r="IP599"/>
      <c r="IQ599"/>
      <c r="IR599"/>
      <c r="IS599"/>
      <c r="IT599"/>
      <c r="IU599"/>
      <c r="IV599"/>
      <c r="IW599"/>
      <c r="IX599"/>
      <c r="IY599"/>
      <c r="IZ599"/>
      <c r="JA599"/>
      <c r="JB599"/>
      <c r="JC599"/>
      <c r="JD599"/>
      <c r="JE599"/>
      <c r="JF599"/>
      <c r="JG599"/>
      <c r="JH599"/>
      <c r="JI599"/>
      <c r="JJ599"/>
      <c r="JK599"/>
      <c r="JL599"/>
      <c r="JM599"/>
      <c r="JN599"/>
      <c r="JO599"/>
      <c r="JP599"/>
      <c r="JQ599"/>
      <c r="JR599"/>
      <c r="JS599"/>
      <c r="JT599"/>
      <c r="JU599"/>
      <c r="JV599"/>
      <c r="JW599"/>
      <c r="JX599"/>
      <c r="JY599"/>
      <c r="JZ599"/>
      <c r="KA599"/>
      <c r="KB599"/>
      <c r="KC599"/>
      <c r="KD599"/>
      <c r="KE599"/>
      <c r="KF599"/>
      <c r="KG599"/>
      <c r="KH599"/>
      <c r="KI599"/>
      <c r="KJ599"/>
      <c r="KK599"/>
      <c r="KL599"/>
      <c r="KM599"/>
      <c r="KN599"/>
      <c r="KO599"/>
      <c r="KP599"/>
      <c r="KQ599"/>
      <c r="KR599"/>
      <c r="KS599"/>
      <c r="KT599"/>
      <c r="KU599"/>
      <c r="KV599"/>
      <c r="KW599"/>
      <c r="KX599"/>
      <c r="KY599"/>
      <c r="KZ599"/>
      <c r="LA599"/>
      <c r="LB599"/>
      <c r="LC599"/>
      <c r="LD599"/>
      <c r="LE599"/>
      <c r="LF599"/>
      <c r="LG599"/>
      <c r="LH599"/>
      <c r="LI599"/>
      <c r="LJ599"/>
      <c r="LK599"/>
      <c r="LL599"/>
      <c r="LM599"/>
      <c r="LN599"/>
      <c r="LO599"/>
      <c r="LP599"/>
      <c r="LQ599"/>
      <c r="LR599"/>
      <c r="LS599"/>
      <c r="LT599"/>
      <c r="LU599"/>
      <c r="LV599"/>
      <c r="LW599"/>
      <c r="LX599"/>
      <c r="LY599"/>
      <c r="LZ599"/>
      <c r="MA599"/>
      <c r="MB599"/>
      <c r="MC599"/>
      <c r="MD599"/>
      <c r="ME599"/>
      <c r="MF599"/>
      <c r="MG599"/>
      <c r="MH599"/>
      <c r="MI599"/>
      <c r="MJ599"/>
      <c r="MK599"/>
      <c r="ML599"/>
      <c r="MM599"/>
      <c r="MN599"/>
      <c r="MO599"/>
      <c r="MP599"/>
      <c r="MQ599"/>
      <c r="MR599"/>
      <c r="MS599"/>
      <c r="MT599"/>
      <c r="MU599"/>
      <c r="MV599"/>
      <c r="MW599"/>
      <c r="MX599"/>
      <c r="MY599"/>
      <c r="MZ599"/>
      <c r="NA599"/>
      <c r="NB599"/>
      <c r="NC599"/>
      <c r="ND599"/>
      <c r="NE599"/>
      <c r="NF599"/>
      <c r="NG599"/>
      <c r="NH599"/>
      <c r="NI599"/>
      <c r="NJ599"/>
      <c r="NK599"/>
      <c r="NL599"/>
      <c r="NM599"/>
      <c r="NN599"/>
      <c r="NO599"/>
      <c r="NP599"/>
      <c r="NQ599"/>
      <c r="NR599"/>
      <c r="NS599"/>
      <c r="NT599"/>
      <c r="NU599"/>
      <c r="NV599"/>
      <c r="NW599"/>
      <c r="NX599"/>
      <c r="NY599"/>
      <c r="NZ599"/>
      <c r="OA599"/>
      <c r="OB599"/>
      <c r="OC599"/>
      <c r="OD599"/>
      <c r="OE599"/>
      <c r="OF599"/>
      <c r="OG599"/>
      <c r="OH599"/>
      <c r="OI599"/>
      <c r="OJ599"/>
      <c r="OK599"/>
      <c r="OL599"/>
      <c r="OM599"/>
      <c r="ON599"/>
      <c r="OO599"/>
      <c r="OP599"/>
      <c r="OQ599"/>
      <c r="OR599"/>
      <c r="OS599"/>
      <c r="OT599"/>
      <c r="OU599"/>
      <c r="OV599"/>
      <c r="OW599"/>
      <c r="OX599"/>
      <c r="OY599"/>
      <c r="OZ599"/>
      <c r="PA599"/>
      <c r="PB599"/>
      <c r="PC599"/>
      <c r="PD599"/>
      <c r="PE599"/>
      <c r="PF599"/>
      <c r="PG599"/>
      <c r="PH599"/>
      <c r="PI599"/>
      <c r="PJ599"/>
      <c r="PK599"/>
      <c r="PL599"/>
      <c r="PM599"/>
      <c r="PN599"/>
      <c r="PO599"/>
      <c r="PP599"/>
      <c r="PQ599"/>
      <c r="PR599"/>
      <c r="PS599"/>
      <c r="PT599"/>
      <c r="PU599"/>
      <c r="PV599"/>
      <c r="PW599"/>
      <c r="PX599"/>
      <c r="PY599"/>
      <c r="PZ599"/>
      <c r="QA599"/>
      <c r="QB599"/>
      <c r="QC599"/>
      <c r="QD599"/>
      <c r="QE599"/>
      <c r="QF599"/>
      <c r="QG599"/>
      <c r="QH599"/>
      <c r="QI599"/>
      <c r="QJ599"/>
      <c r="QK599"/>
      <c r="QL599"/>
      <c r="QM599"/>
      <c r="QN599"/>
      <c r="QO599"/>
      <c r="QP599"/>
      <c r="QQ599"/>
      <c r="QR599"/>
      <c r="QS599"/>
      <c r="QT599"/>
      <c r="QU599"/>
      <c r="QV599"/>
      <c r="QW599"/>
      <c r="QX599"/>
      <c r="QY599"/>
      <c r="QZ599"/>
      <c r="RA599"/>
      <c r="RB599"/>
      <c r="RC599"/>
      <c r="RD599"/>
      <c r="RE599"/>
      <c r="RF599"/>
      <c r="RG599"/>
      <c r="RH599"/>
      <c r="RI599"/>
      <c r="RJ599"/>
      <c r="RK599"/>
      <c r="RL599"/>
      <c r="RM599"/>
      <c r="RN599"/>
      <c r="RO599"/>
      <c r="RP599"/>
      <c r="RQ599"/>
      <c r="RR599"/>
      <c r="RS599"/>
      <c r="RT599"/>
      <c r="RU599"/>
      <c r="RV599"/>
      <c r="RW599"/>
      <c r="RX599"/>
      <c r="RY599"/>
      <c r="RZ599"/>
      <c r="SA599"/>
      <c r="SB599"/>
      <c r="SC599"/>
      <c r="SD599"/>
      <c r="SE599"/>
      <c r="SF599"/>
      <c r="SG599"/>
      <c r="SH599"/>
      <c r="SI599"/>
      <c r="SJ599"/>
      <c r="SK599"/>
      <c r="SL599"/>
      <c r="SM599"/>
      <c r="SN599"/>
      <c r="SO599"/>
      <c r="SP599"/>
    </row>
    <row r="600" spans="1:510" ht="16.5" customHeight="1" x14ac:dyDescent="0.2">
      <c r="A600" s="20">
        <v>1821</v>
      </c>
      <c r="B600" s="34" t="s">
        <v>70</v>
      </c>
      <c r="C600" s="34" t="s">
        <v>97</v>
      </c>
      <c r="D600" s="20" t="s">
        <v>51</v>
      </c>
      <c r="E600" s="20" t="s">
        <v>1345</v>
      </c>
      <c r="F600" s="22" t="s">
        <v>88</v>
      </c>
      <c r="G600" s="34" t="s">
        <v>37</v>
      </c>
      <c r="H600" s="20" t="s">
        <v>89</v>
      </c>
      <c r="I600" s="20" t="s">
        <v>27</v>
      </c>
      <c r="J600" s="56" t="s">
        <v>772</v>
      </c>
      <c r="K600" s="36"/>
      <c r="L600" s="36"/>
      <c r="M600" s="36"/>
      <c r="N600" s="36"/>
      <c r="O600" s="55">
        <v>1500000000</v>
      </c>
      <c r="P600" s="37"/>
      <c r="Q600" s="34">
        <v>1</v>
      </c>
      <c r="R600" s="38"/>
      <c r="S600" s="39"/>
      <c r="T600" s="37">
        <v>1500000000</v>
      </c>
      <c r="U600" s="27" t="s">
        <v>39</v>
      </c>
      <c r="V600" s="28" t="s">
        <v>40</v>
      </c>
      <c r="W600"/>
      <c r="X600"/>
      <c r="Y600"/>
      <c r="Z600"/>
      <c r="AA600"/>
      <c r="AB600"/>
      <c r="AC600"/>
      <c r="AD600"/>
      <c r="AE600"/>
      <c r="AF600"/>
      <c r="AG600"/>
      <c r="AH600"/>
      <c r="AI600"/>
      <c r="AJ600"/>
      <c r="AK600"/>
      <c r="AL600"/>
      <c r="AM600"/>
      <c r="AN600"/>
      <c r="AO600"/>
      <c r="AP600"/>
      <c r="AQ600"/>
      <c r="AR600"/>
      <c r="AS600"/>
      <c r="AT600"/>
      <c r="AU600"/>
      <c r="AV600"/>
      <c r="AW600"/>
      <c r="AX600"/>
      <c r="AY600"/>
      <c r="AZ600"/>
      <c r="BA600"/>
      <c r="BB600"/>
      <c r="BC600"/>
      <c r="BD600"/>
      <c r="BE600"/>
      <c r="BF600"/>
      <c r="BG600"/>
      <c r="BH600"/>
      <c r="BI600"/>
      <c r="BJ600"/>
      <c r="BK600"/>
      <c r="BL600"/>
      <c r="BM600"/>
      <c r="BN600"/>
      <c r="BO600"/>
      <c r="BP600"/>
      <c r="BQ600"/>
      <c r="BR600"/>
      <c r="BS600"/>
      <c r="BT600"/>
      <c r="BU600"/>
      <c r="BV600"/>
      <c r="BW600"/>
      <c r="BX600"/>
      <c r="BY600"/>
      <c r="BZ600"/>
      <c r="CA600"/>
      <c r="CB600"/>
      <c r="CC600"/>
      <c r="CD600"/>
      <c r="CE600"/>
      <c r="CF600"/>
      <c r="CG600"/>
      <c r="CH600"/>
      <c r="CI600"/>
      <c r="CJ600"/>
      <c r="CK600"/>
      <c r="CL600"/>
      <c r="CM600"/>
      <c r="CN600"/>
      <c r="CO600"/>
      <c r="CP600"/>
      <c r="CQ600"/>
      <c r="CR600"/>
      <c r="CS600"/>
      <c r="CT600"/>
      <c r="CU600"/>
      <c r="CV600"/>
      <c r="CW600"/>
      <c r="CX600"/>
      <c r="CY600"/>
      <c r="CZ600"/>
      <c r="DA600"/>
      <c r="DB600"/>
      <c r="DC600"/>
      <c r="DD600"/>
      <c r="DE600"/>
      <c r="DF600"/>
      <c r="DG600"/>
      <c r="DH600"/>
      <c r="DI600"/>
      <c r="DJ600"/>
      <c r="DK600"/>
      <c r="DL600"/>
      <c r="DM600"/>
      <c r="DN600"/>
      <c r="DO600"/>
      <c r="DP600"/>
      <c r="DQ600"/>
      <c r="DR600"/>
      <c r="DS600"/>
      <c r="DT600"/>
      <c r="DU600"/>
      <c r="DV600"/>
      <c r="DW600"/>
      <c r="DX600"/>
      <c r="DY600"/>
      <c r="DZ600"/>
      <c r="EA600"/>
      <c r="EB600"/>
      <c r="EC600"/>
      <c r="ED600"/>
      <c r="EE600"/>
      <c r="EF600"/>
      <c r="EG600"/>
      <c r="EH600"/>
      <c r="EI600"/>
      <c r="EJ600"/>
      <c r="EK600"/>
      <c r="EL600"/>
      <c r="EM600"/>
      <c r="EN600"/>
      <c r="EO600"/>
      <c r="EP600"/>
      <c r="EQ600"/>
      <c r="ER600"/>
      <c r="ES600"/>
      <c r="ET600"/>
      <c r="EU600"/>
      <c r="EV600"/>
      <c r="EW600"/>
      <c r="EX600"/>
      <c r="EY600"/>
      <c r="EZ600"/>
      <c r="FA600"/>
      <c r="FB600"/>
      <c r="FC600"/>
      <c r="FD600"/>
      <c r="FE600"/>
      <c r="FF600"/>
      <c r="FG600"/>
      <c r="FH600"/>
      <c r="FI600"/>
      <c r="FJ600"/>
      <c r="FK600"/>
      <c r="FL600"/>
      <c r="FM600"/>
      <c r="FN600"/>
      <c r="FO600"/>
      <c r="FP600"/>
      <c r="FQ600"/>
      <c r="FR600"/>
      <c r="FS600"/>
      <c r="FT600"/>
      <c r="FU600"/>
      <c r="FV600"/>
      <c r="FW600"/>
      <c r="FX600"/>
      <c r="FY600"/>
      <c r="FZ600"/>
      <c r="GA600"/>
      <c r="GB600"/>
      <c r="GC600"/>
      <c r="GD600"/>
      <c r="GE600"/>
      <c r="GF600"/>
      <c r="GG600"/>
      <c r="GH600"/>
      <c r="GI600"/>
      <c r="GJ600"/>
      <c r="GK600"/>
      <c r="GL600"/>
      <c r="GM600"/>
      <c r="GN600"/>
      <c r="GO600"/>
      <c r="GP600"/>
      <c r="GQ600"/>
      <c r="GR600"/>
      <c r="GS600"/>
      <c r="GT600"/>
      <c r="GU600"/>
      <c r="GV600"/>
      <c r="GW600"/>
      <c r="GX600"/>
      <c r="GY600"/>
      <c r="GZ600"/>
      <c r="HA600"/>
      <c r="HB600"/>
      <c r="HC600"/>
      <c r="HD600"/>
      <c r="HE600"/>
      <c r="HF600"/>
      <c r="HG600"/>
      <c r="HH600"/>
      <c r="HI600"/>
      <c r="HJ600"/>
      <c r="HK600"/>
      <c r="HL600"/>
      <c r="HM600"/>
      <c r="HN600"/>
      <c r="HO600"/>
      <c r="HP600"/>
      <c r="HQ600"/>
      <c r="HR600"/>
      <c r="HS600"/>
      <c r="HT600"/>
      <c r="HU600"/>
      <c r="HV600"/>
      <c r="HW600"/>
      <c r="HX600"/>
      <c r="HY600"/>
      <c r="HZ600"/>
      <c r="IA600"/>
      <c r="IB600"/>
      <c r="IC600"/>
      <c r="ID600"/>
      <c r="IE600"/>
      <c r="IF600"/>
      <c r="IG600"/>
      <c r="IH600"/>
      <c r="II600"/>
      <c r="IJ600"/>
      <c r="IK600"/>
      <c r="IL600"/>
      <c r="IM600"/>
      <c r="IN600"/>
      <c r="IO600"/>
      <c r="IP600"/>
      <c r="IQ600"/>
      <c r="IR600"/>
      <c r="IS600"/>
      <c r="IT600"/>
      <c r="IU600"/>
      <c r="IV600"/>
      <c r="IW600"/>
      <c r="IX600"/>
      <c r="IY600"/>
      <c r="IZ600"/>
      <c r="JA600"/>
      <c r="JB600"/>
      <c r="JC600"/>
      <c r="JD600"/>
      <c r="JE600"/>
      <c r="JF600"/>
      <c r="JG600"/>
      <c r="JH600"/>
      <c r="JI600"/>
      <c r="JJ600"/>
      <c r="JK600"/>
      <c r="JL600"/>
      <c r="JM600"/>
      <c r="JN600"/>
      <c r="JO600"/>
      <c r="JP600"/>
      <c r="JQ600"/>
      <c r="JR600"/>
      <c r="JS600"/>
      <c r="JT600"/>
      <c r="JU600"/>
      <c r="JV600"/>
      <c r="JW600"/>
      <c r="JX600"/>
      <c r="JY600"/>
      <c r="JZ600"/>
      <c r="KA600"/>
      <c r="KB600"/>
      <c r="KC600"/>
      <c r="KD600"/>
      <c r="KE600"/>
      <c r="KF600"/>
      <c r="KG600"/>
      <c r="KH600"/>
      <c r="KI600"/>
      <c r="KJ600"/>
      <c r="KK600"/>
      <c r="KL600"/>
      <c r="KM600"/>
      <c r="KN600"/>
      <c r="KO600"/>
      <c r="KP600"/>
      <c r="KQ600"/>
      <c r="KR600"/>
      <c r="KS600"/>
      <c r="KT600"/>
      <c r="KU600"/>
      <c r="KV600"/>
      <c r="KW600"/>
      <c r="KX600"/>
      <c r="KY600"/>
      <c r="KZ600"/>
      <c r="LA600"/>
      <c r="LB600"/>
      <c r="LC600"/>
      <c r="LD600"/>
      <c r="LE600"/>
      <c r="LF600"/>
      <c r="LG600"/>
      <c r="LH600"/>
      <c r="LI600"/>
      <c r="LJ600"/>
      <c r="LK600"/>
      <c r="LL600"/>
      <c r="LM600"/>
      <c r="LN600"/>
      <c r="LO600"/>
      <c r="LP600"/>
      <c r="LQ600"/>
      <c r="LR600"/>
      <c r="LS600"/>
      <c r="LT600"/>
      <c r="LU600"/>
      <c r="LV600"/>
      <c r="LW600"/>
      <c r="LX600"/>
      <c r="LY600"/>
      <c r="LZ600"/>
      <c r="MA600"/>
      <c r="MB600"/>
      <c r="MC600"/>
      <c r="MD600"/>
      <c r="ME600"/>
      <c r="MF600"/>
      <c r="MG600"/>
      <c r="MH600"/>
      <c r="MI600"/>
      <c r="MJ600"/>
      <c r="MK600"/>
      <c r="ML600"/>
      <c r="MM600"/>
      <c r="MN600"/>
      <c r="MO600"/>
      <c r="MP600"/>
      <c r="MQ600"/>
      <c r="MR600"/>
      <c r="MS600"/>
      <c r="MT600"/>
      <c r="MU600"/>
      <c r="MV600"/>
      <c r="MW600"/>
      <c r="MX600"/>
      <c r="MY600"/>
      <c r="MZ600"/>
      <c r="NA600"/>
      <c r="NB600"/>
      <c r="NC600"/>
      <c r="ND600"/>
      <c r="NE600"/>
      <c r="NF600"/>
      <c r="NG600"/>
      <c r="NH600"/>
      <c r="NI600"/>
      <c r="NJ600"/>
      <c r="NK600"/>
      <c r="NL600"/>
      <c r="NM600"/>
      <c r="NN600"/>
      <c r="NO600"/>
      <c r="NP600"/>
      <c r="NQ600"/>
      <c r="NR600"/>
      <c r="NS600"/>
      <c r="NT600"/>
      <c r="NU600"/>
      <c r="NV600"/>
      <c r="NW600"/>
      <c r="NX600"/>
      <c r="NY600"/>
      <c r="NZ600"/>
      <c r="OA600"/>
      <c r="OB600"/>
      <c r="OC600"/>
      <c r="OD600"/>
      <c r="OE600"/>
      <c r="OF600"/>
      <c r="OG600"/>
      <c r="OH600"/>
      <c r="OI600"/>
      <c r="OJ600"/>
      <c r="OK600"/>
      <c r="OL600"/>
      <c r="OM600"/>
      <c r="ON600"/>
      <c r="OO600"/>
      <c r="OP600"/>
      <c r="OQ600"/>
      <c r="OR600"/>
      <c r="OS600"/>
      <c r="OT600"/>
      <c r="OU600"/>
      <c r="OV600"/>
      <c r="OW600"/>
      <c r="OX600"/>
      <c r="OY600"/>
      <c r="OZ600"/>
      <c r="PA600"/>
      <c r="PB600"/>
      <c r="PC600"/>
      <c r="PD600"/>
      <c r="PE600"/>
      <c r="PF600"/>
      <c r="PG600"/>
      <c r="PH600"/>
      <c r="PI600"/>
      <c r="PJ600"/>
      <c r="PK600"/>
      <c r="PL600"/>
      <c r="PM600"/>
      <c r="PN600"/>
      <c r="PO600"/>
      <c r="PP600"/>
      <c r="PQ600"/>
      <c r="PR600"/>
      <c r="PS600"/>
      <c r="PT600"/>
      <c r="PU600"/>
      <c r="PV600"/>
      <c r="PW600"/>
      <c r="PX600"/>
      <c r="PY600"/>
      <c r="PZ600"/>
      <c r="QA600"/>
      <c r="QB600"/>
      <c r="QC600"/>
      <c r="QD600"/>
      <c r="QE600"/>
      <c r="QF600"/>
      <c r="QG600"/>
      <c r="QH600"/>
      <c r="QI600"/>
      <c r="QJ600"/>
      <c r="QK600"/>
      <c r="QL600"/>
      <c r="QM600"/>
      <c r="QN600"/>
      <c r="QO600"/>
      <c r="QP600"/>
      <c r="QQ600"/>
      <c r="QR600"/>
      <c r="QS600"/>
      <c r="QT600"/>
      <c r="QU600"/>
      <c r="QV600"/>
      <c r="QW600"/>
      <c r="QX600"/>
      <c r="QY600"/>
      <c r="QZ600"/>
      <c r="RA600"/>
      <c r="RB600"/>
      <c r="RC600"/>
      <c r="RD600"/>
      <c r="RE600"/>
      <c r="RF600"/>
      <c r="RG600"/>
      <c r="RH600"/>
      <c r="RI600"/>
      <c r="RJ600"/>
      <c r="RK600"/>
      <c r="RL600"/>
      <c r="RM600"/>
      <c r="RN600"/>
      <c r="RO600"/>
      <c r="RP600"/>
      <c r="RQ600"/>
      <c r="RR600"/>
      <c r="RS600"/>
      <c r="RT600"/>
      <c r="RU600"/>
      <c r="RV600"/>
      <c r="RW600"/>
      <c r="RX600"/>
      <c r="RY600"/>
      <c r="RZ600"/>
      <c r="SA600"/>
      <c r="SB600"/>
      <c r="SC600"/>
      <c r="SD600"/>
      <c r="SE600"/>
      <c r="SF600"/>
      <c r="SG600"/>
      <c r="SH600"/>
      <c r="SI600"/>
      <c r="SJ600"/>
      <c r="SK600"/>
      <c r="SL600"/>
      <c r="SM600"/>
      <c r="SN600"/>
      <c r="SO600"/>
      <c r="SP600"/>
    </row>
    <row r="601" spans="1:510" ht="16.5" customHeight="1" x14ac:dyDescent="0.2">
      <c r="A601" s="20">
        <v>1822</v>
      </c>
      <c r="B601" s="34" t="s">
        <v>70</v>
      </c>
      <c r="C601" s="34" t="s">
        <v>97</v>
      </c>
      <c r="D601" s="20" t="s">
        <v>51</v>
      </c>
      <c r="E601" s="20" t="s">
        <v>1345</v>
      </c>
      <c r="F601" s="22" t="s">
        <v>88</v>
      </c>
      <c r="G601" s="34" t="s">
        <v>520</v>
      </c>
      <c r="H601" s="20" t="s">
        <v>89</v>
      </c>
      <c r="I601" s="20" t="s">
        <v>27</v>
      </c>
      <c r="J601" s="56" t="s">
        <v>773</v>
      </c>
      <c r="K601" s="36"/>
      <c r="L601" s="36"/>
      <c r="M601" s="36"/>
      <c r="N601" s="36"/>
      <c r="O601" s="55">
        <v>2785565041</v>
      </c>
      <c r="P601" s="37"/>
      <c r="Q601" s="34">
        <v>1</v>
      </c>
      <c r="R601" s="38"/>
      <c r="S601" s="39" t="s">
        <v>83</v>
      </c>
      <c r="T601" s="37">
        <v>2785565041</v>
      </c>
      <c r="U601" s="27" t="s">
        <v>39</v>
      </c>
      <c r="V601" s="28" t="s">
        <v>40</v>
      </c>
      <c r="W601"/>
      <c r="X601"/>
      <c r="Y601"/>
      <c r="Z601"/>
      <c r="AA601"/>
      <c r="AB601"/>
      <c r="AC601"/>
      <c r="AD601"/>
      <c r="AE601"/>
      <c r="AF601"/>
      <c r="AG601"/>
      <c r="AH601"/>
      <c r="AI601"/>
      <c r="AJ601"/>
      <c r="AK601"/>
      <c r="AL601"/>
      <c r="AM601"/>
      <c r="AN601"/>
      <c r="AO601"/>
      <c r="AP601"/>
      <c r="AQ601"/>
      <c r="AR601"/>
      <c r="AS601"/>
      <c r="AT601"/>
      <c r="AU601"/>
      <c r="AV601"/>
      <c r="AW601"/>
      <c r="AX601"/>
      <c r="AY601"/>
      <c r="AZ601"/>
      <c r="BA601"/>
      <c r="BB601"/>
      <c r="BC601"/>
      <c r="BD601"/>
      <c r="BE601"/>
      <c r="BF601"/>
      <c r="BG601"/>
      <c r="BH601"/>
      <c r="BI601"/>
      <c r="BJ601"/>
      <c r="BK601"/>
      <c r="BL601"/>
      <c r="BM601"/>
      <c r="BN601"/>
      <c r="BO601"/>
      <c r="BP601"/>
      <c r="BQ601"/>
      <c r="BR601"/>
      <c r="BS601"/>
      <c r="BT601"/>
      <c r="BU601"/>
      <c r="BV601"/>
      <c r="BW601"/>
      <c r="BX601"/>
      <c r="BY601"/>
      <c r="BZ601"/>
      <c r="CA601"/>
      <c r="CB601"/>
      <c r="CC601"/>
      <c r="CD601"/>
      <c r="CE601"/>
      <c r="CF601"/>
      <c r="CG601"/>
      <c r="CH601"/>
      <c r="CI601"/>
      <c r="CJ601"/>
      <c r="CK601"/>
      <c r="CL601"/>
      <c r="CM601"/>
      <c r="CN601"/>
      <c r="CO601"/>
      <c r="CP601"/>
      <c r="CQ601"/>
      <c r="CR601"/>
      <c r="CS601"/>
      <c r="CT601"/>
      <c r="CU601"/>
      <c r="CV601"/>
      <c r="CW601"/>
      <c r="CX601"/>
      <c r="CY601"/>
      <c r="CZ601"/>
      <c r="DA601"/>
      <c r="DB601"/>
      <c r="DC601"/>
      <c r="DD601"/>
      <c r="DE601"/>
      <c r="DF601"/>
      <c r="DG601"/>
      <c r="DH601"/>
      <c r="DI601"/>
      <c r="DJ601"/>
      <c r="DK601"/>
      <c r="DL601"/>
      <c r="DM601"/>
      <c r="DN601"/>
      <c r="DO601"/>
      <c r="DP601"/>
      <c r="DQ601"/>
      <c r="DR601"/>
      <c r="DS601"/>
      <c r="DT601"/>
      <c r="DU601"/>
      <c r="DV601"/>
      <c r="DW601"/>
      <c r="DX601"/>
      <c r="DY601"/>
      <c r="DZ601"/>
      <c r="EA601"/>
      <c r="EB601"/>
      <c r="EC601"/>
      <c r="ED601"/>
      <c r="EE601"/>
      <c r="EF601"/>
      <c r="EG601"/>
      <c r="EH601"/>
      <c r="EI601"/>
      <c r="EJ601"/>
      <c r="EK601"/>
      <c r="EL601"/>
      <c r="EM601"/>
      <c r="EN601"/>
      <c r="EO601"/>
      <c r="EP601"/>
      <c r="EQ601"/>
      <c r="ER601"/>
      <c r="ES601"/>
      <c r="ET601"/>
      <c r="EU601"/>
      <c r="EV601"/>
      <c r="EW601"/>
      <c r="EX601"/>
      <c r="EY601"/>
      <c r="EZ601"/>
      <c r="FA601"/>
      <c r="FB601"/>
      <c r="FC601"/>
      <c r="FD601"/>
      <c r="FE601"/>
      <c r="FF601"/>
      <c r="FG601"/>
      <c r="FH601"/>
      <c r="FI601"/>
      <c r="FJ601"/>
      <c r="FK601"/>
      <c r="FL601"/>
      <c r="FM601"/>
      <c r="FN601"/>
      <c r="FO601"/>
      <c r="FP601"/>
      <c r="FQ601"/>
      <c r="FR601"/>
      <c r="FS601"/>
      <c r="FT601"/>
      <c r="FU601"/>
      <c r="FV601"/>
      <c r="FW601"/>
      <c r="FX601"/>
      <c r="FY601"/>
      <c r="FZ601"/>
      <c r="GA601"/>
      <c r="GB601"/>
      <c r="GC601"/>
      <c r="GD601"/>
      <c r="GE601"/>
      <c r="GF601"/>
      <c r="GG601"/>
      <c r="GH601"/>
      <c r="GI601"/>
      <c r="GJ601"/>
      <c r="GK601"/>
      <c r="GL601"/>
      <c r="GM601"/>
      <c r="GN601"/>
      <c r="GO601"/>
      <c r="GP601"/>
      <c r="GQ601"/>
      <c r="GR601"/>
      <c r="GS601"/>
      <c r="GT601"/>
      <c r="GU601"/>
      <c r="GV601"/>
      <c r="GW601"/>
      <c r="GX601"/>
      <c r="GY601"/>
      <c r="GZ601"/>
      <c r="HA601"/>
      <c r="HB601"/>
      <c r="HC601"/>
      <c r="HD601"/>
      <c r="HE601"/>
      <c r="HF601"/>
      <c r="HG601"/>
      <c r="HH601"/>
      <c r="HI601"/>
      <c r="HJ601"/>
      <c r="HK601"/>
      <c r="HL601"/>
      <c r="HM601"/>
      <c r="HN601"/>
      <c r="HO601"/>
      <c r="HP601"/>
      <c r="HQ601"/>
      <c r="HR601"/>
      <c r="HS601"/>
      <c r="HT601"/>
      <c r="HU601"/>
      <c r="HV601"/>
      <c r="HW601"/>
      <c r="HX601"/>
      <c r="HY601"/>
      <c r="HZ601"/>
      <c r="IA601"/>
      <c r="IB601"/>
      <c r="IC601"/>
      <c r="ID601"/>
      <c r="IE601"/>
      <c r="IF601"/>
      <c r="IG601"/>
      <c r="IH601"/>
      <c r="II601"/>
      <c r="IJ601"/>
      <c r="IK601"/>
      <c r="IL601"/>
      <c r="IM601"/>
      <c r="IN601"/>
      <c r="IO601"/>
      <c r="IP601"/>
      <c r="IQ601"/>
      <c r="IR601"/>
      <c r="IS601"/>
      <c r="IT601"/>
      <c r="IU601"/>
      <c r="IV601"/>
      <c r="IW601"/>
      <c r="IX601"/>
      <c r="IY601"/>
      <c r="IZ601"/>
      <c r="JA601"/>
      <c r="JB601"/>
      <c r="JC601"/>
      <c r="JD601"/>
      <c r="JE601"/>
      <c r="JF601"/>
      <c r="JG601"/>
      <c r="JH601"/>
      <c r="JI601"/>
      <c r="JJ601"/>
      <c r="JK601"/>
      <c r="JL601"/>
      <c r="JM601"/>
      <c r="JN601"/>
      <c r="JO601"/>
      <c r="JP601"/>
      <c r="JQ601"/>
      <c r="JR601"/>
      <c r="JS601"/>
      <c r="JT601"/>
      <c r="JU601"/>
      <c r="JV601"/>
      <c r="JW601"/>
      <c r="JX601"/>
      <c r="JY601"/>
      <c r="JZ601"/>
      <c r="KA601"/>
      <c r="KB601"/>
      <c r="KC601"/>
      <c r="KD601"/>
      <c r="KE601"/>
      <c r="KF601"/>
      <c r="KG601"/>
      <c r="KH601"/>
      <c r="KI601"/>
      <c r="KJ601"/>
      <c r="KK601"/>
      <c r="KL601"/>
      <c r="KM601"/>
      <c r="KN601"/>
      <c r="KO601"/>
      <c r="KP601"/>
      <c r="KQ601"/>
      <c r="KR601"/>
      <c r="KS601"/>
      <c r="KT601"/>
      <c r="KU601"/>
      <c r="KV601"/>
      <c r="KW601"/>
      <c r="KX601"/>
      <c r="KY601"/>
      <c r="KZ601"/>
      <c r="LA601"/>
      <c r="LB601"/>
      <c r="LC601"/>
      <c r="LD601"/>
      <c r="LE601"/>
      <c r="LF601"/>
      <c r="LG601"/>
      <c r="LH601"/>
      <c r="LI601"/>
      <c r="LJ601"/>
      <c r="LK601"/>
      <c r="LL601"/>
      <c r="LM601"/>
      <c r="LN601"/>
      <c r="LO601"/>
      <c r="LP601"/>
      <c r="LQ601"/>
      <c r="LR601"/>
      <c r="LS601"/>
      <c r="LT601"/>
      <c r="LU601"/>
      <c r="LV601"/>
      <c r="LW601"/>
      <c r="LX601"/>
      <c r="LY601"/>
      <c r="LZ601"/>
      <c r="MA601"/>
      <c r="MB601"/>
      <c r="MC601"/>
      <c r="MD601"/>
      <c r="ME601"/>
      <c r="MF601"/>
      <c r="MG601"/>
      <c r="MH601"/>
      <c r="MI601"/>
      <c r="MJ601"/>
      <c r="MK601"/>
      <c r="ML601"/>
      <c r="MM601"/>
      <c r="MN601"/>
      <c r="MO601"/>
      <c r="MP601"/>
      <c r="MQ601"/>
      <c r="MR601"/>
      <c r="MS601"/>
      <c r="MT601"/>
      <c r="MU601"/>
      <c r="MV601"/>
      <c r="MW601"/>
      <c r="MX601"/>
      <c r="MY601"/>
      <c r="MZ601"/>
      <c r="NA601"/>
      <c r="NB601"/>
      <c r="NC601"/>
      <c r="ND601"/>
      <c r="NE601"/>
      <c r="NF601"/>
      <c r="NG601"/>
      <c r="NH601"/>
      <c r="NI601"/>
      <c r="NJ601"/>
      <c r="NK601"/>
      <c r="NL601"/>
      <c r="NM601"/>
      <c r="NN601"/>
      <c r="NO601"/>
      <c r="NP601"/>
      <c r="NQ601"/>
      <c r="NR601"/>
      <c r="NS601"/>
      <c r="NT601"/>
      <c r="NU601"/>
      <c r="NV601"/>
      <c r="NW601"/>
      <c r="NX601"/>
      <c r="NY601"/>
      <c r="NZ601"/>
      <c r="OA601"/>
      <c r="OB601"/>
      <c r="OC601"/>
      <c r="OD601"/>
      <c r="OE601"/>
      <c r="OF601"/>
      <c r="OG601"/>
      <c r="OH601"/>
      <c r="OI601"/>
      <c r="OJ601"/>
      <c r="OK601"/>
      <c r="OL601"/>
      <c r="OM601"/>
      <c r="ON601"/>
      <c r="OO601"/>
      <c r="OP601"/>
      <c r="OQ601"/>
      <c r="OR601"/>
      <c r="OS601"/>
      <c r="OT601"/>
      <c r="OU601"/>
      <c r="OV601"/>
      <c r="OW601"/>
      <c r="OX601"/>
      <c r="OY601"/>
      <c r="OZ601"/>
      <c r="PA601"/>
      <c r="PB601"/>
      <c r="PC601"/>
      <c r="PD601"/>
      <c r="PE601"/>
      <c r="PF601"/>
      <c r="PG601"/>
      <c r="PH601"/>
      <c r="PI601"/>
      <c r="PJ601"/>
      <c r="PK601"/>
      <c r="PL601"/>
      <c r="PM601"/>
      <c r="PN601"/>
      <c r="PO601"/>
      <c r="PP601"/>
      <c r="PQ601"/>
      <c r="PR601"/>
      <c r="PS601"/>
      <c r="PT601"/>
      <c r="PU601"/>
      <c r="PV601"/>
      <c r="PW601"/>
      <c r="PX601"/>
      <c r="PY601"/>
      <c r="PZ601"/>
      <c r="QA601"/>
      <c r="QB601"/>
      <c r="QC601"/>
      <c r="QD601"/>
      <c r="QE601"/>
      <c r="QF601"/>
      <c r="QG601"/>
      <c r="QH601"/>
      <c r="QI601"/>
      <c r="QJ601"/>
      <c r="QK601"/>
      <c r="QL601"/>
      <c r="QM601"/>
      <c r="QN601"/>
      <c r="QO601"/>
      <c r="QP601"/>
      <c r="QQ601"/>
      <c r="QR601"/>
      <c r="QS601"/>
      <c r="QT601"/>
      <c r="QU601"/>
      <c r="QV601"/>
      <c r="QW601"/>
      <c r="QX601"/>
      <c r="QY601"/>
      <c r="QZ601"/>
      <c r="RA601"/>
      <c r="RB601"/>
      <c r="RC601"/>
      <c r="RD601"/>
      <c r="RE601"/>
      <c r="RF601"/>
      <c r="RG601"/>
      <c r="RH601"/>
      <c r="RI601"/>
      <c r="RJ601"/>
      <c r="RK601"/>
      <c r="RL601"/>
      <c r="RM601"/>
      <c r="RN601"/>
      <c r="RO601"/>
      <c r="RP601"/>
      <c r="RQ601"/>
      <c r="RR601"/>
      <c r="RS601"/>
      <c r="RT601"/>
      <c r="RU601"/>
      <c r="RV601"/>
      <c r="RW601"/>
      <c r="RX601"/>
      <c r="RY601"/>
      <c r="RZ601"/>
      <c r="SA601"/>
      <c r="SB601"/>
      <c r="SC601"/>
      <c r="SD601"/>
      <c r="SE601"/>
      <c r="SF601"/>
      <c r="SG601"/>
      <c r="SH601"/>
      <c r="SI601"/>
      <c r="SJ601"/>
      <c r="SK601"/>
      <c r="SL601"/>
      <c r="SM601"/>
      <c r="SN601"/>
      <c r="SO601"/>
      <c r="SP601"/>
    </row>
    <row r="602" spans="1:510" ht="16.5" customHeight="1" x14ac:dyDescent="0.2">
      <c r="A602" s="20">
        <v>1823</v>
      </c>
      <c r="B602" s="34" t="s">
        <v>70</v>
      </c>
      <c r="C602" s="34" t="s">
        <v>97</v>
      </c>
      <c r="D602" s="20" t="s">
        <v>51</v>
      </c>
      <c r="E602" s="20" t="s">
        <v>1345</v>
      </c>
      <c r="F602" s="22" t="s">
        <v>88</v>
      </c>
      <c r="G602" s="34" t="s">
        <v>42</v>
      </c>
      <c r="H602" s="20" t="s">
        <v>89</v>
      </c>
      <c r="I602" s="20" t="s">
        <v>27</v>
      </c>
      <c r="J602" s="56" t="s">
        <v>774</v>
      </c>
      <c r="K602" s="36"/>
      <c r="L602" s="36"/>
      <c r="M602" s="36"/>
      <c r="N602" s="36"/>
      <c r="O602" s="55">
        <v>233223879</v>
      </c>
      <c r="P602" s="37"/>
      <c r="Q602" s="34">
        <v>1</v>
      </c>
      <c r="R602" s="38"/>
      <c r="S602" s="39" t="s">
        <v>83</v>
      </c>
      <c r="T602" s="37">
        <v>233223879</v>
      </c>
      <c r="U602" s="27" t="s">
        <v>39</v>
      </c>
      <c r="V602" s="28" t="s">
        <v>40</v>
      </c>
      <c r="W602"/>
      <c r="X602"/>
      <c r="Y602"/>
      <c r="Z602"/>
      <c r="AA602"/>
      <c r="AB602"/>
      <c r="AC602"/>
      <c r="AD602"/>
      <c r="AE602"/>
      <c r="AF602"/>
      <c r="AG602"/>
      <c r="AH602"/>
      <c r="AI602"/>
      <c r="AJ602"/>
      <c r="AK602"/>
      <c r="AL602"/>
      <c r="AM602"/>
      <c r="AN602"/>
      <c r="AO602"/>
      <c r="AP602"/>
      <c r="AQ602"/>
      <c r="AR602"/>
      <c r="AS602"/>
      <c r="AT602"/>
      <c r="AU602"/>
      <c r="AV602"/>
      <c r="AW602"/>
      <c r="AX602"/>
      <c r="AY602"/>
      <c r="AZ602"/>
      <c r="BA602"/>
      <c r="BB602"/>
      <c r="BC602"/>
      <c r="BD602"/>
      <c r="BE602"/>
      <c r="BF602"/>
      <c r="BG602"/>
      <c r="BH602"/>
      <c r="BI602"/>
      <c r="BJ602"/>
      <c r="BK602"/>
      <c r="BL602"/>
      <c r="BM602"/>
      <c r="BN602"/>
      <c r="BO602"/>
      <c r="BP602"/>
      <c r="BQ602"/>
      <c r="BR602"/>
      <c r="BS602"/>
      <c r="BT602"/>
      <c r="BU602"/>
      <c r="BV602"/>
      <c r="BW602"/>
      <c r="BX602"/>
      <c r="BY602"/>
      <c r="BZ602"/>
      <c r="CA602"/>
      <c r="CB602"/>
      <c r="CC602"/>
      <c r="CD602"/>
      <c r="CE602"/>
      <c r="CF602"/>
      <c r="CG602"/>
      <c r="CH602"/>
      <c r="CI602"/>
      <c r="CJ602"/>
      <c r="CK602"/>
      <c r="CL602"/>
      <c r="CM602"/>
      <c r="CN602"/>
      <c r="CO602"/>
      <c r="CP602"/>
      <c r="CQ602"/>
      <c r="CR602"/>
      <c r="CS602"/>
      <c r="CT602"/>
      <c r="CU602"/>
      <c r="CV602"/>
      <c r="CW602"/>
      <c r="CX602"/>
      <c r="CY602"/>
      <c r="CZ602"/>
      <c r="DA602"/>
      <c r="DB602"/>
      <c r="DC602"/>
      <c r="DD602"/>
      <c r="DE602"/>
      <c r="DF602"/>
      <c r="DG602"/>
      <c r="DH602"/>
      <c r="DI602"/>
      <c r="DJ602"/>
      <c r="DK602"/>
      <c r="DL602"/>
      <c r="DM602"/>
      <c r="DN602"/>
      <c r="DO602"/>
      <c r="DP602"/>
      <c r="DQ602"/>
      <c r="DR602"/>
      <c r="DS602"/>
      <c r="DT602"/>
      <c r="DU602"/>
      <c r="DV602"/>
      <c r="DW602"/>
      <c r="DX602"/>
      <c r="DY602"/>
      <c r="DZ602"/>
      <c r="EA602"/>
      <c r="EB602"/>
      <c r="EC602"/>
      <c r="ED602"/>
      <c r="EE602"/>
      <c r="EF602"/>
      <c r="EG602"/>
      <c r="EH602"/>
      <c r="EI602"/>
      <c r="EJ602"/>
      <c r="EK602"/>
      <c r="EL602"/>
      <c r="EM602"/>
      <c r="EN602"/>
      <c r="EO602"/>
      <c r="EP602"/>
      <c r="EQ602"/>
      <c r="ER602"/>
      <c r="ES602"/>
      <c r="ET602"/>
      <c r="EU602"/>
      <c r="EV602"/>
      <c r="EW602"/>
      <c r="EX602"/>
      <c r="EY602"/>
      <c r="EZ602"/>
      <c r="FA602"/>
      <c r="FB602"/>
      <c r="FC602"/>
      <c r="FD602"/>
      <c r="FE602"/>
      <c r="FF602"/>
      <c r="FG602"/>
      <c r="FH602"/>
      <c r="FI602"/>
      <c r="FJ602"/>
      <c r="FK602"/>
      <c r="FL602"/>
      <c r="FM602"/>
      <c r="FN602"/>
      <c r="FO602"/>
      <c r="FP602"/>
      <c r="FQ602"/>
      <c r="FR602"/>
      <c r="FS602"/>
      <c r="FT602"/>
      <c r="FU602"/>
      <c r="FV602"/>
      <c r="FW602"/>
      <c r="FX602"/>
      <c r="FY602"/>
      <c r="FZ602"/>
      <c r="GA602"/>
      <c r="GB602"/>
      <c r="GC602"/>
      <c r="GD602"/>
      <c r="GE602"/>
      <c r="GF602"/>
      <c r="GG602"/>
      <c r="GH602"/>
      <c r="GI602"/>
      <c r="GJ602"/>
      <c r="GK602"/>
      <c r="GL602"/>
      <c r="GM602"/>
      <c r="GN602"/>
      <c r="GO602"/>
      <c r="GP602"/>
      <c r="GQ602"/>
      <c r="GR602"/>
      <c r="GS602"/>
      <c r="GT602"/>
      <c r="GU602"/>
      <c r="GV602"/>
      <c r="GW602"/>
      <c r="GX602"/>
      <c r="GY602"/>
      <c r="GZ602"/>
      <c r="HA602"/>
      <c r="HB602"/>
      <c r="HC602"/>
      <c r="HD602"/>
      <c r="HE602"/>
      <c r="HF602"/>
      <c r="HG602"/>
      <c r="HH602"/>
      <c r="HI602"/>
      <c r="HJ602"/>
      <c r="HK602"/>
      <c r="HL602"/>
      <c r="HM602"/>
      <c r="HN602"/>
      <c r="HO602"/>
      <c r="HP602"/>
      <c r="HQ602"/>
      <c r="HR602"/>
      <c r="HS602"/>
      <c r="HT602"/>
      <c r="HU602"/>
      <c r="HV602"/>
      <c r="HW602"/>
      <c r="HX602"/>
      <c r="HY602"/>
      <c r="HZ602"/>
      <c r="IA602"/>
      <c r="IB602"/>
      <c r="IC602"/>
      <c r="ID602"/>
      <c r="IE602"/>
      <c r="IF602"/>
      <c r="IG602"/>
      <c r="IH602"/>
      <c r="II602"/>
      <c r="IJ602"/>
      <c r="IK602"/>
      <c r="IL602"/>
      <c r="IM602"/>
      <c r="IN602"/>
      <c r="IO602"/>
      <c r="IP602"/>
      <c r="IQ602"/>
      <c r="IR602"/>
      <c r="IS602"/>
      <c r="IT602"/>
      <c r="IU602"/>
      <c r="IV602"/>
      <c r="IW602"/>
      <c r="IX602"/>
      <c r="IY602"/>
      <c r="IZ602"/>
      <c r="JA602"/>
      <c r="JB602"/>
      <c r="JC602"/>
      <c r="JD602"/>
      <c r="JE602"/>
      <c r="JF602"/>
      <c r="JG602"/>
      <c r="JH602"/>
      <c r="JI602"/>
      <c r="JJ602"/>
      <c r="JK602"/>
      <c r="JL602"/>
      <c r="JM602"/>
      <c r="JN602"/>
      <c r="JO602"/>
      <c r="JP602"/>
      <c r="JQ602"/>
      <c r="JR602"/>
      <c r="JS602"/>
      <c r="JT602"/>
      <c r="JU602"/>
      <c r="JV602"/>
      <c r="JW602"/>
      <c r="JX602"/>
      <c r="JY602"/>
      <c r="JZ602"/>
      <c r="KA602"/>
      <c r="KB602"/>
      <c r="KC602"/>
      <c r="KD602"/>
      <c r="KE602"/>
      <c r="KF602"/>
      <c r="KG602"/>
      <c r="KH602"/>
      <c r="KI602"/>
      <c r="KJ602"/>
      <c r="KK602"/>
      <c r="KL602"/>
      <c r="KM602"/>
      <c r="KN602"/>
      <c r="KO602"/>
      <c r="KP602"/>
      <c r="KQ602"/>
      <c r="KR602"/>
      <c r="KS602"/>
      <c r="KT602"/>
      <c r="KU602"/>
      <c r="KV602"/>
      <c r="KW602"/>
      <c r="KX602"/>
      <c r="KY602"/>
      <c r="KZ602"/>
      <c r="LA602"/>
      <c r="LB602"/>
      <c r="LC602"/>
      <c r="LD602"/>
      <c r="LE602"/>
      <c r="LF602"/>
      <c r="LG602"/>
      <c r="LH602"/>
      <c r="LI602"/>
      <c r="LJ602"/>
      <c r="LK602"/>
      <c r="LL602"/>
      <c r="LM602"/>
      <c r="LN602"/>
      <c r="LO602"/>
      <c r="LP602"/>
      <c r="LQ602"/>
      <c r="LR602"/>
      <c r="LS602"/>
      <c r="LT602"/>
      <c r="LU602"/>
      <c r="LV602"/>
      <c r="LW602"/>
      <c r="LX602"/>
      <c r="LY602"/>
      <c r="LZ602"/>
      <c r="MA602"/>
      <c r="MB602"/>
      <c r="MC602"/>
      <c r="MD602"/>
      <c r="ME602"/>
      <c r="MF602"/>
      <c r="MG602"/>
      <c r="MH602"/>
      <c r="MI602"/>
      <c r="MJ602"/>
      <c r="MK602"/>
      <c r="ML602"/>
      <c r="MM602"/>
      <c r="MN602"/>
      <c r="MO602"/>
      <c r="MP602"/>
      <c r="MQ602"/>
      <c r="MR602"/>
      <c r="MS602"/>
      <c r="MT602"/>
      <c r="MU602"/>
      <c r="MV602"/>
      <c r="MW602"/>
      <c r="MX602"/>
      <c r="MY602"/>
      <c r="MZ602"/>
      <c r="NA602"/>
      <c r="NB602"/>
      <c r="NC602"/>
      <c r="ND602"/>
      <c r="NE602"/>
      <c r="NF602"/>
      <c r="NG602"/>
      <c r="NH602"/>
      <c r="NI602"/>
      <c r="NJ602"/>
      <c r="NK602"/>
      <c r="NL602"/>
      <c r="NM602"/>
      <c r="NN602"/>
      <c r="NO602"/>
      <c r="NP602"/>
      <c r="NQ602"/>
      <c r="NR602"/>
      <c r="NS602"/>
      <c r="NT602"/>
      <c r="NU602"/>
      <c r="NV602"/>
      <c r="NW602"/>
      <c r="NX602"/>
      <c r="NY602"/>
      <c r="NZ602"/>
      <c r="OA602"/>
      <c r="OB602"/>
      <c r="OC602"/>
      <c r="OD602"/>
      <c r="OE602"/>
      <c r="OF602"/>
      <c r="OG602"/>
      <c r="OH602"/>
      <c r="OI602"/>
      <c r="OJ602"/>
      <c r="OK602"/>
      <c r="OL602"/>
      <c r="OM602"/>
      <c r="ON602"/>
      <c r="OO602"/>
      <c r="OP602"/>
      <c r="OQ602"/>
      <c r="OR602"/>
      <c r="OS602"/>
      <c r="OT602"/>
      <c r="OU602"/>
      <c r="OV602"/>
      <c r="OW602"/>
      <c r="OX602"/>
      <c r="OY602"/>
      <c r="OZ602"/>
      <c r="PA602"/>
      <c r="PB602"/>
      <c r="PC602"/>
      <c r="PD602"/>
      <c r="PE602"/>
      <c r="PF602"/>
      <c r="PG602"/>
      <c r="PH602"/>
      <c r="PI602"/>
      <c r="PJ602"/>
      <c r="PK602"/>
      <c r="PL602"/>
      <c r="PM602"/>
      <c r="PN602"/>
      <c r="PO602"/>
      <c r="PP602"/>
      <c r="PQ602"/>
      <c r="PR602"/>
      <c r="PS602"/>
      <c r="PT602"/>
      <c r="PU602"/>
      <c r="PV602"/>
      <c r="PW602"/>
      <c r="PX602"/>
      <c r="PY602"/>
      <c r="PZ602"/>
      <c r="QA602"/>
      <c r="QB602"/>
      <c r="QC602"/>
      <c r="QD602"/>
      <c r="QE602"/>
      <c r="QF602"/>
      <c r="QG602"/>
      <c r="QH602"/>
      <c r="QI602"/>
      <c r="QJ602"/>
      <c r="QK602"/>
      <c r="QL602"/>
      <c r="QM602"/>
      <c r="QN602"/>
      <c r="QO602"/>
      <c r="QP602"/>
      <c r="QQ602"/>
      <c r="QR602"/>
      <c r="QS602"/>
      <c r="QT602"/>
      <c r="QU602"/>
      <c r="QV602"/>
      <c r="QW602"/>
      <c r="QX602"/>
      <c r="QY602"/>
      <c r="QZ602"/>
      <c r="RA602"/>
      <c r="RB602"/>
      <c r="RC602"/>
      <c r="RD602"/>
      <c r="RE602"/>
      <c r="RF602"/>
      <c r="RG602"/>
      <c r="RH602"/>
      <c r="RI602"/>
      <c r="RJ602"/>
      <c r="RK602"/>
      <c r="RL602"/>
      <c r="RM602"/>
      <c r="RN602"/>
      <c r="RO602"/>
      <c r="RP602"/>
      <c r="RQ602"/>
      <c r="RR602"/>
      <c r="RS602"/>
      <c r="RT602"/>
      <c r="RU602"/>
      <c r="RV602"/>
      <c r="RW602"/>
      <c r="RX602"/>
      <c r="RY602"/>
      <c r="RZ602"/>
      <c r="SA602"/>
      <c r="SB602"/>
      <c r="SC602"/>
      <c r="SD602"/>
      <c r="SE602"/>
      <c r="SF602"/>
      <c r="SG602"/>
      <c r="SH602"/>
      <c r="SI602"/>
      <c r="SJ602"/>
      <c r="SK602"/>
      <c r="SL602"/>
      <c r="SM602"/>
      <c r="SN602"/>
      <c r="SO602"/>
      <c r="SP602"/>
    </row>
    <row r="603" spans="1:510" ht="16.5" customHeight="1" x14ac:dyDescent="0.2">
      <c r="A603" s="20">
        <v>1824</v>
      </c>
      <c r="B603" s="34" t="s">
        <v>70</v>
      </c>
      <c r="C603" s="34" t="s">
        <v>97</v>
      </c>
      <c r="D603" s="20" t="s">
        <v>51</v>
      </c>
      <c r="E603" s="20" t="s">
        <v>1345</v>
      </c>
      <c r="F603" s="22" t="s">
        <v>88</v>
      </c>
      <c r="G603" s="34" t="s">
        <v>42</v>
      </c>
      <c r="H603" s="20" t="s">
        <v>89</v>
      </c>
      <c r="I603" s="20" t="s">
        <v>27</v>
      </c>
      <c r="J603" s="56" t="s">
        <v>775</v>
      </c>
      <c r="K603" s="36"/>
      <c r="L603" s="36"/>
      <c r="M603" s="36"/>
      <c r="N603" s="36"/>
      <c r="O603" s="62">
        <v>163665880</v>
      </c>
      <c r="P603" s="39"/>
      <c r="Q603" s="34">
        <v>1</v>
      </c>
      <c r="R603" s="38"/>
      <c r="S603" s="39" t="s">
        <v>83</v>
      </c>
      <c r="T603" s="37">
        <v>163665880</v>
      </c>
      <c r="U603" s="27" t="s">
        <v>39</v>
      </c>
      <c r="V603" s="28" t="s">
        <v>40</v>
      </c>
      <c r="W603"/>
      <c r="X603"/>
      <c r="Y603"/>
      <c r="Z603"/>
      <c r="AA603"/>
      <c r="AB603"/>
      <c r="AC603"/>
      <c r="AD603"/>
      <c r="AE603"/>
      <c r="AF603"/>
      <c r="AG603"/>
      <c r="AH603"/>
      <c r="AI603"/>
      <c r="AJ603"/>
      <c r="AK603"/>
      <c r="AL603"/>
      <c r="AM603"/>
      <c r="AN603"/>
      <c r="AO603"/>
      <c r="AP603"/>
      <c r="AQ603"/>
      <c r="AR603"/>
      <c r="AS603"/>
      <c r="AT603"/>
      <c r="AU603"/>
      <c r="AV603"/>
      <c r="AW603"/>
      <c r="AX603"/>
      <c r="AY603"/>
      <c r="AZ603"/>
      <c r="BA603"/>
      <c r="BB603"/>
      <c r="BC603"/>
      <c r="BD603"/>
      <c r="BE603"/>
      <c r="BF603"/>
      <c r="BG603"/>
      <c r="BH603"/>
      <c r="BI603"/>
      <c r="BJ603"/>
      <c r="BK603"/>
      <c r="BL603"/>
      <c r="BM603"/>
      <c r="BN603"/>
      <c r="BO603"/>
      <c r="BP603"/>
      <c r="BQ603"/>
      <c r="BR603"/>
      <c r="BS603"/>
      <c r="BT603"/>
      <c r="BU603"/>
      <c r="BV603"/>
      <c r="BW603"/>
      <c r="BX603"/>
      <c r="BY603"/>
      <c r="BZ603"/>
      <c r="CA603"/>
      <c r="CB603"/>
      <c r="CC603"/>
      <c r="CD603"/>
      <c r="CE603"/>
      <c r="CF603"/>
      <c r="CG603"/>
      <c r="CH603"/>
      <c r="CI603"/>
      <c r="CJ603"/>
      <c r="CK603"/>
      <c r="CL603"/>
      <c r="CM603"/>
      <c r="CN603"/>
      <c r="CO603"/>
      <c r="CP603"/>
      <c r="CQ603"/>
      <c r="CR603"/>
      <c r="CS603"/>
      <c r="CT603"/>
      <c r="CU603"/>
      <c r="CV603"/>
      <c r="CW603"/>
      <c r="CX603"/>
      <c r="CY603"/>
      <c r="CZ603"/>
      <c r="DA603"/>
      <c r="DB603"/>
      <c r="DC603"/>
      <c r="DD603"/>
      <c r="DE603"/>
      <c r="DF603"/>
      <c r="DG603"/>
      <c r="DH603"/>
      <c r="DI603"/>
      <c r="DJ603"/>
      <c r="DK603"/>
      <c r="DL603"/>
      <c r="DM603"/>
      <c r="DN603"/>
      <c r="DO603"/>
      <c r="DP603"/>
      <c r="DQ603"/>
      <c r="DR603"/>
      <c r="DS603"/>
      <c r="DT603"/>
      <c r="DU603"/>
      <c r="DV603"/>
      <c r="DW603"/>
      <c r="DX603"/>
      <c r="DY603"/>
      <c r="DZ603"/>
      <c r="EA603"/>
      <c r="EB603"/>
      <c r="EC603"/>
      <c r="ED603"/>
      <c r="EE603"/>
      <c r="EF603"/>
      <c r="EG603"/>
      <c r="EH603"/>
      <c r="EI603"/>
      <c r="EJ603"/>
      <c r="EK603"/>
      <c r="EL603"/>
      <c r="EM603"/>
      <c r="EN603"/>
      <c r="EO603"/>
      <c r="EP603"/>
      <c r="EQ603"/>
      <c r="ER603"/>
      <c r="ES603"/>
      <c r="ET603"/>
      <c r="EU603"/>
      <c r="EV603"/>
      <c r="EW603"/>
      <c r="EX603"/>
      <c r="EY603"/>
      <c r="EZ603"/>
      <c r="FA603"/>
      <c r="FB603"/>
      <c r="FC603"/>
      <c r="FD603"/>
      <c r="FE603"/>
      <c r="FF603"/>
      <c r="FG603"/>
      <c r="FH603"/>
      <c r="FI603"/>
      <c r="FJ603"/>
      <c r="FK603"/>
      <c r="FL603"/>
      <c r="FM603"/>
      <c r="FN603"/>
      <c r="FO603"/>
      <c r="FP603"/>
      <c r="FQ603"/>
      <c r="FR603"/>
      <c r="FS603"/>
      <c r="FT603"/>
      <c r="FU603"/>
      <c r="FV603"/>
      <c r="FW603"/>
      <c r="FX603"/>
      <c r="FY603"/>
      <c r="FZ603"/>
      <c r="GA603"/>
      <c r="GB603"/>
      <c r="GC603"/>
      <c r="GD603"/>
      <c r="GE603"/>
      <c r="GF603"/>
      <c r="GG603"/>
      <c r="GH603"/>
      <c r="GI603"/>
      <c r="GJ603"/>
      <c r="GK603"/>
      <c r="GL603"/>
      <c r="GM603"/>
      <c r="GN603"/>
      <c r="GO603"/>
      <c r="GP603"/>
      <c r="GQ603"/>
      <c r="GR603"/>
      <c r="GS603"/>
      <c r="GT603"/>
      <c r="GU603"/>
      <c r="GV603"/>
      <c r="GW603"/>
      <c r="GX603"/>
      <c r="GY603"/>
      <c r="GZ603"/>
      <c r="HA603"/>
      <c r="HB603"/>
      <c r="HC603"/>
      <c r="HD603"/>
      <c r="HE603"/>
      <c r="HF603"/>
      <c r="HG603"/>
      <c r="HH603"/>
      <c r="HI603"/>
      <c r="HJ603"/>
      <c r="HK603"/>
      <c r="HL603"/>
      <c r="HM603"/>
      <c r="HN603"/>
      <c r="HO603"/>
      <c r="HP603"/>
      <c r="HQ603"/>
      <c r="HR603"/>
      <c r="HS603"/>
      <c r="HT603"/>
      <c r="HU603"/>
      <c r="HV603"/>
      <c r="HW603"/>
      <c r="HX603"/>
      <c r="HY603"/>
      <c r="HZ603"/>
      <c r="IA603"/>
      <c r="IB603"/>
      <c r="IC603"/>
      <c r="ID603"/>
      <c r="IE603"/>
      <c r="IF603"/>
      <c r="IG603"/>
      <c r="IH603"/>
      <c r="II603"/>
      <c r="IJ603"/>
      <c r="IK603"/>
      <c r="IL603"/>
      <c r="IM603"/>
      <c r="IN603"/>
      <c r="IO603"/>
      <c r="IP603"/>
      <c r="IQ603"/>
      <c r="IR603"/>
      <c r="IS603"/>
      <c r="IT603"/>
      <c r="IU603"/>
      <c r="IV603"/>
      <c r="IW603"/>
      <c r="IX603"/>
      <c r="IY603"/>
      <c r="IZ603"/>
      <c r="JA603"/>
      <c r="JB603"/>
      <c r="JC603"/>
      <c r="JD603"/>
      <c r="JE603"/>
      <c r="JF603"/>
      <c r="JG603"/>
      <c r="JH603"/>
      <c r="JI603"/>
      <c r="JJ603"/>
      <c r="JK603"/>
      <c r="JL603"/>
      <c r="JM603"/>
      <c r="JN603"/>
      <c r="JO603"/>
      <c r="JP603"/>
      <c r="JQ603"/>
      <c r="JR603"/>
      <c r="JS603"/>
      <c r="JT603"/>
      <c r="JU603"/>
      <c r="JV603"/>
      <c r="JW603"/>
      <c r="JX603"/>
      <c r="JY603"/>
      <c r="JZ603"/>
      <c r="KA603"/>
      <c r="KB603"/>
      <c r="KC603"/>
      <c r="KD603"/>
      <c r="KE603"/>
      <c r="KF603"/>
      <c r="KG603"/>
      <c r="KH603"/>
      <c r="KI603"/>
      <c r="KJ603"/>
      <c r="KK603"/>
      <c r="KL603"/>
      <c r="KM603"/>
      <c r="KN603"/>
      <c r="KO603"/>
      <c r="KP603"/>
      <c r="KQ603"/>
      <c r="KR603"/>
      <c r="KS603"/>
      <c r="KT603"/>
      <c r="KU603"/>
      <c r="KV603"/>
      <c r="KW603"/>
      <c r="KX603"/>
      <c r="KY603"/>
      <c r="KZ603"/>
      <c r="LA603"/>
      <c r="LB603"/>
      <c r="LC603"/>
      <c r="LD603"/>
      <c r="LE603"/>
      <c r="LF603"/>
      <c r="LG603"/>
      <c r="LH603"/>
      <c r="LI603"/>
      <c r="LJ603"/>
      <c r="LK603"/>
      <c r="LL603"/>
      <c r="LM603"/>
      <c r="LN603"/>
      <c r="LO603"/>
      <c r="LP603"/>
      <c r="LQ603"/>
      <c r="LR603"/>
      <c r="LS603"/>
      <c r="LT603"/>
      <c r="LU603"/>
      <c r="LV603"/>
      <c r="LW603"/>
      <c r="LX603"/>
      <c r="LY603"/>
      <c r="LZ603"/>
      <c r="MA603"/>
      <c r="MB603"/>
      <c r="MC603"/>
      <c r="MD603"/>
      <c r="ME603"/>
      <c r="MF603"/>
      <c r="MG603"/>
      <c r="MH603"/>
      <c r="MI603"/>
      <c r="MJ603"/>
      <c r="MK603"/>
      <c r="ML603"/>
      <c r="MM603"/>
      <c r="MN603"/>
      <c r="MO603"/>
      <c r="MP603"/>
      <c r="MQ603"/>
      <c r="MR603"/>
      <c r="MS603"/>
      <c r="MT603"/>
      <c r="MU603"/>
      <c r="MV603"/>
      <c r="MW603"/>
      <c r="MX603"/>
      <c r="MY603"/>
      <c r="MZ603"/>
      <c r="NA603"/>
      <c r="NB603"/>
      <c r="NC603"/>
      <c r="ND603"/>
      <c r="NE603"/>
      <c r="NF603"/>
      <c r="NG603"/>
      <c r="NH603"/>
      <c r="NI603"/>
      <c r="NJ603"/>
      <c r="NK603"/>
      <c r="NL603"/>
      <c r="NM603"/>
      <c r="NN603"/>
      <c r="NO603"/>
      <c r="NP603"/>
      <c r="NQ603"/>
      <c r="NR603"/>
      <c r="NS603"/>
      <c r="NT603"/>
      <c r="NU603"/>
      <c r="NV603"/>
      <c r="NW603"/>
      <c r="NX603"/>
      <c r="NY603"/>
      <c r="NZ603"/>
      <c r="OA603"/>
      <c r="OB603"/>
      <c r="OC603"/>
      <c r="OD603"/>
      <c r="OE603"/>
      <c r="OF603"/>
      <c r="OG603"/>
      <c r="OH603"/>
      <c r="OI603"/>
      <c r="OJ603"/>
      <c r="OK603"/>
      <c r="OL603"/>
      <c r="OM603"/>
      <c r="ON603"/>
      <c r="OO603"/>
      <c r="OP603"/>
      <c r="OQ603"/>
      <c r="OR603"/>
      <c r="OS603"/>
      <c r="OT603"/>
      <c r="OU603"/>
      <c r="OV603"/>
      <c r="OW603"/>
      <c r="OX603"/>
      <c r="OY603"/>
      <c r="OZ603"/>
      <c r="PA603"/>
      <c r="PB603"/>
      <c r="PC603"/>
      <c r="PD603"/>
      <c r="PE603"/>
      <c r="PF603"/>
      <c r="PG603"/>
      <c r="PH603"/>
      <c r="PI603"/>
      <c r="PJ603"/>
      <c r="PK603"/>
      <c r="PL603"/>
      <c r="PM603"/>
      <c r="PN603"/>
      <c r="PO603"/>
      <c r="PP603"/>
      <c r="PQ603"/>
      <c r="PR603"/>
      <c r="PS603"/>
      <c r="PT603"/>
      <c r="PU603"/>
      <c r="PV603"/>
      <c r="PW603"/>
      <c r="PX603"/>
      <c r="PY603"/>
      <c r="PZ603"/>
      <c r="QA603"/>
      <c r="QB603"/>
      <c r="QC603"/>
      <c r="QD603"/>
      <c r="QE603"/>
      <c r="QF603"/>
      <c r="QG603"/>
      <c r="QH603"/>
      <c r="QI603"/>
      <c r="QJ603"/>
      <c r="QK603"/>
      <c r="QL603"/>
      <c r="QM603"/>
      <c r="QN603"/>
      <c r="QO603"/>
      <c r="QP603"/>
      <c r="QQ603"/>
      <c r="QR603"/>
      <c r="QS603"/>
      <c r="QT603"/>
      <c r="QU603"/>
      <c r="QV603"/>
      <c r="QW603"/>
      <c r="QX603"/>
      <c r="QY603"/>
      <c r="QZ603"/>
      <c r="RA603"/>
      <c r="RB603"/>
      <c r="RC603"/>
      <c r="RD603"/>
      <c r="RE603"/>
      <c r="RF603"/>
      <c r="RG603"/>
      <c r="RH603"/>
      <c r="RI603"/>
      <c r="RJ603"/>
      <c r="RK603"/>
      <c r="RL603"/>
      <c r="RM603"/>
      <c r="RN603"/>
      <c r="RO603"/>
      <c r="RP603"/>
      <c r="RQ603"/>
      <c r="RR603"/>
      <c r="RS603"/>
      <c r="RT603"/>
      <c r="RU603"/>
      <c r="RV603"/>
      <c r="RW603"/>
      <c r="RX603"/>
      <c r="RY603"/>
      <c r="RZ603"/>
      <c r="SA603"/>
      <c r="SB603"/>
      <c r="SC603"/>
      <c r="SD603"/>
      <c r="SE603"/>
      <c r="SF603"/>
      <c r="SG603"/>
      <c r="SH603"/>
      <c r="SI603"/>
      <c r="SJ603"/>
      <c r="SK603"/>
      <c r="SL603"/>
      <c r="SM603"/>
      <c r="SN603"/>
      <c r="SO603"/>
      <c r="SP603"/>
    </row>
    <row r="604" spans="1:510" ht="16.5" customHeight="1" x14ac:dyDescent="0.2">
      <c r="A604" s="20">
        <v>1825</v>
      </c>
      <c r="B604" s="34" t="s">
        <v>70</v>
      </c>
      <c r="C604" s="34" t="s">
        <v>97</v>
      </c>
      <c r="D604" s="20" t="s">
        <v>51</v>
      </c>
      <c r="E604" s="20" t="s">
        <v>1345</v>
      </c>
      <c r="F604" s="22" t="s">
        <v>88</v>
      </c>
      <c r="G604" s="34" t="s">
        <v>42</v>
      </c>
      <c r="H604" s="20" t="s">
        <v>89</v>
      </c>
      <c r="I604" s="20" t="s">
        <v>27</v>
      </c>
      <c r="J604" s="56" t="s">
        <v>776</v>
      </c>
      <c r="K604" s="36"/>
      <c r="L604" s="36"/>
      <c r="M604" s="36"/>
      <c r="N604" s="36"/>
      <c r="O604" s="62">
        <v>136545654</v>
      </c>
      <c r="P604" s="39"/>
      <c r="Q604" s="34">
        <v>1</v>
      </c>
      <c r="R604" s="38"/>
      <c r="S604" s="39" t="s">
        <v>83</v>
      </c>
      <c r="T604" s="37">
        <v>136545654</v>
      </c>
      <c r="U604" s="27" t="s">
        <v>39</v>
      </c>
      <c r="V604" s="28" t="s">
        <v>40</v>
      </c>
      <c r="W604"/>
      <c r="X604"/>
      <c r="Y604"/>
      <c r="Z604"/>
      <c r="AA604"/>
      <c r="AB604"/>
      <c r="AC604"/>
      <c r="AD604"/>
      <c r="AE604"/>
      <c r="AF604"/>
      <c r="AG604"/>
      <c r="AH604"/>
      <c r="AI604"/>
      <c r="AJ604"/>
      <c r="AK604"/>
      <c r="AL604"/>
      <c r="AM604"/>
      <c r="AN604"/>
      <c r="AO604"/>
      <c r="AP604"/>
      <c r="AQ604"/>
      <c r="AR604"/>
      <c r="AS604"/>
      <c r="AT604"/>
      <c r="AU604"/>
      <c r="AV604"/>
      <c r="AW604"/>
      <c r="AX604"/>
      <c r="AY604"/>
      <c r="AZ604"/>
      <c r="BA604"/>
      <c r="BB604"/>
      <c r="BC604"/>
      <c r="BD604"/>
      <c r="BE604"/>
      <c r="BF604"/>
      <c r="BG604"/>
      <c r="BH604"/>
      <c r="BI604"/>
      <c r="BJ604"/>
      <c r="BK604"/>
      <c r="BL604"/>
      <c r="BM604"/>
      <c r="BN604"/>
      <c r="BO604"/>
      <c r="BP604"/>
      <c r="BQ604"/>
      <c r="BR604"/>
      <c r="BS604"/>
      <c r="BT604"/>
      <c r="BU604"/>
      <c r="BV604"/>
      <c r="BW604"/>
      <c r="BX604"/>
      <c r="BY604"/>
      <c r="BZ604"/>
      <c r="CA604"/>
      <c r="CB604"/>
      <c r="CC604"/>
      <c r="CD604"/>
      <c r="CE604"/>
      <c r="CF604"/>
      <c r="CG604"/>
      <c r="CH604"/>
      <c r="CI604"/>
      <c r="CJ604"/>
      <c r="CK604"/>
      <c r="CL604"/>
      <c r="CM604"/>
      <c r="CN604"/>
      <c r="CO604"/>
      <c r="CP604"/>
      <c r="CQ604"/>
      <c r="CR604"/>
      <c r="CS604"/>
      <c r="CT604"/>
      <c r="CU604"/>
      <c r="CV604"/>
      <c r="CW604"/>
      <c r="CX604"/>
      <c r="CY604"/>
      <c r="CZ604"/>
      <c r="DA604"/>
      <c r="DB604"/>
      <c r="DC604"/>
      <c r="DD604"/>
      <c r="DE604"/>
      <c r="DF604"/>
      <c r="DG604"/>
      <c r="DH604"/>
      <c r="DI604"/>
      <c r="DJ604"/>
      <c r="DK604"/>
      <c r="DL604"/>
      <c r="DM604"/>
      <c r="DN604"/>
      <c r="DO604"/>
      <c r="DP604"/>
      <c r="DQ604"/>
      <c r="DR604"/>
      <c r="DS604"/>
      <c r="DT604"/>
      <c r="DU604"/>
      <c r="DV604"/>
      <c r="DW604"/>
      <c r="DX604"/>
      <c r="DY604"/>
      <c r="DZ604"/>
      <c r="EA604"/>
      <c r="EB604"/>
      <c r="EC604"/>
      <c r="ED604"/>
      <c r="EE604"/>
      <c r="EF604"/>
      <c r="EG604"/>
      <c r="EH604"/>
      <c r="EI604"/>
      <c r="EJ604"/>
      <c r="EK604"/>
      <c r="EL604"/>
      <c r="EM604"/>
      <c r="EN604"/>
      <c r="EO604"/>
      <c r="EP604"/>
      <c r="EQ604"/>
      <c r="ER604"/>
      <c r="ES604"/>
      <c r="ET604"/>
      <c r="EU604"/>
      <c r="EV604"/>
      <c r="EW604"/>
      <c r="EX604"/>
      <c r="EY604"/>
      <c r="EZ604"/>
      <c r="FA604"/>
      <c r="FB604"/>
      <c r="FC604"/>
      <c r="FD604"/>
      <c r="FE604"/>
      <c r="FF604"/>
      <c r="FG604"/>
      <c r="FH604"/>
      <c r="FI604"/>
      <c r="FJ604"/>
      <c r="FK604"/>
      <c r="FL604"/>
      <c r="FM604"/>
      <c r="FN604"/>
      <c r="FO604"/>
      <c r="FP604"/>
      <c r="FQ604"/>
      <c r="FR604"/>
      <c r="FS604"/>
      <c r="FT604"/>
      <c r="FU604"/>
      <c r="FV604"/>
      <c r="FW604"/>
      <c r="FX604"/>
      <c r="FY604"/>
      <c r="FZ604"/>
      <c r="GA604"/>
      <c r="GB604"/>
      <c r="GC604"/>
      <c r="GD604"/>
      <c r="GE604"/>
      <c r="GF604"/>
      <c r="GG604"/>
      <c r="GH604"/>
      <c r="GI604"/>
      <c r="GJ604"/>
      <c r="GK604"/>
      <c r="GL604"/>
      <c r="GM604"/>
      <c r="GN604"/>
      <c r="GO604"/>
      <c r="GP604"/>
      <c r="GQ604"/>
      <c r="GR604"/>
      <c r="GS604"/>
      <c r="GT604"/>
      <c r="GU604"/>
      <c r="GV604"/>
      <c r="GW604"/>
      <c r="GX604"/>
      <c r="GY604"/>
      <c r="GZ604"/>
      <c r="HA604"/>
      <c r="HB604"/>
      <c r="HC604"/>
      <c r="HD604"/>
      <c r="HE604"/>
      <c r="HF604"/>
      <c r="HG604"/>
      <c r="HH604"/>
      <c r="HI604"/>
      <c r="HJ604"/>
      <c r="HK604"/>
      <c r="HL604"/>
      <c r="HM604"/>
      <c r="HN604"/>
      <c r="HO604"/>
      <c r="HP604"/>
      <c r="HQ604"/>
      <c r="HR604"/>
      <c r="HS604"/>
      <c r="HT604"/>
      <c r="HU604"/>
      <c r="HV604"/>
      <c r="HW604"/>
      <c r="HX604"/>
      <c r="HY604"/>
      <c r="HZ604"/>
      <c r="IA604"/>
      <c r="IB604"/>
      <c r="IC604"/>
      <c r="ID604"/>
      <c r="IE604"/>
      <c r="IF604"/>
      <c r="IG604"/>
      <c r="IH604"/>
      <c r="II604"/>
      <c r="IJ604"/>
      <c r="IK604"/>
      <c r="IL604"/>
      <c r="IM604"/>
      <c r="IN604"/>
      <c r="IO604"/>
      <c r="IP604"/>
      <c r="IQ604"/>
      <c r="IR604"/>
      <c r="IS604"/>
      <c r="IT604"/>
      <c r="IU604"/>
      <c r="IV604"/>
      <c r="IW604"/>
      <c r="IX604"/>
      <c r="IY604"/>
      <c r="IZ604"/>
      <c r="JA604"/>
      <c r="JB604"/>
      <c r="JC604"/>
      <c r="JD604"/>
      <c r="JE604"/>
      <c r="JF604"/>
      <c r="JG604"/>
      <c r="JH604"/>
      <c r="JI604"/>
      <c r="JJ604"/>
      <c r="JK604"/>
      <c r="JL604"/>
      <c r="JM604"/>
      <c r="JN604"/>
      <c r="JO604"/>
      <c r="JP604"/>
      <c r="JQ604"/>
      <c r="JR604"/>
      <c r="JS604"/>
      <c r="JT604"/>
      <c r="JU604"/>
      <c r="JV604"/>
      <c r="JW604"/>
      <c r="JX604"/>
      <c r="JY604"/>
      <c r="JZ604"/>
      <c r="KA604"/>
      <c r="KB604"/>
      <c r="KC604"/>
      <c r="KD604"/>
      <c r="KE604"/>
      <c r="KF604"/>
      <c r="KG604"/>
      <c r="KH604"/>
      <c r="KI604"/>
      <c r="KJ604"/>
      <c r="KK604"/>
      <c r="KL604"/>
      <c r="KM604"/>
      <c r="KN604"/>
      <c r="KO604"/>
      <c r="KP604"/>
      <c r="KQ604"/>
      <c r="KR604"/>
      <c r="KS604"/>
      <c r="KT604"/>
      <c r="KU604"/>
      <c r="KV604"/>
      <c r="KW604"/>
      <c r="KX604"/>
      <c r="KY604"/>
      <c r="KZ604"/>
      <c r="LA604"/>
      <c r="LB604"/>
      <c r="LC604"/>
      <c r="LD604"/>
      <c r="LE604"/>
      <c r="LF604"/>
      <c r="LG604"/>
      <c r="LH604"/>
      <c r="LI604"/>
      <c r="LJ604"/>
      <c r="LK604"/>
      <c r="LL604"/>
      <c r="LM604"/>
      <c r="LN604"/>
      <c r="LO604"/>
      <c r="LP604"/>
      <c r="LQ604"/>
      <c r="LR604"/>
      <c r="LS604"/>
      <c r="LT604"/>
      <c r="LU604"/>
      <c r="LV604"/>
      <c r="LW604"/>
      <c r="LX604"/>
      <c r="LY604"/>
      <c r="LZ604"/>
      <c r="MA604"/>
      <c r="MB604"/>
      <c r="MC604"/>
      <c r="MD604"/>
      <c r="ME604"/>
      <c r="MF604"/>
      <c r="MG604"/>
      <c r="MH604"/>
      <c r="MI604"/>
      <c r="MJ604"/>
      <c r="MK604"/>
      <c r="ML604"/>
      <c r="MM604"/>
      <c r="MN604"/>
      <c r="MO604"/>
      <c r="MP604"/>
      <c r="MQ604"/>
      <c r="MR604"/>
      <c r="MS604"/>
      <c r="MT604"/>
      <c r="MU604"/>
      <c r="MV604"/>
      <c r="MW604"/>
      <c r="MX604"/>
      <c r="MY604"/>
      <c r="MZ604"/>
      <c r="NA604"/>
      <c r="NB604"/>
      <c r="NC604"/>
      <c r="ND604"/>
      <c r="NE604"/>
      <c r="NF604"/>
      <c r="NG604"/>
      <c r="NH604"/>
      <c r="NI604"/>
      <c r="NJ604"/>
      <c r="NK604"/>
      <c r="NL604"/>
      <c r="NM604"/>
      <c r="NN604"/>
      <c r="NO604"/>
      <c r="NP604"/>
      <c r="NQ604"/>
      <c r="NR604"/>
      <c r="NS604"/>
      <c r="NT604"/>
      <c r="NU604"/>
      <c r="NV604"/>
      <c r="NW604"/>
      <c r="NX604"/>
      <c r="NY604"/>
      <c r="NZ604"/>
      <c r="OA604"/>
      <c r="OB604"/>
      <c r="OC604"/>
      <c r="OD604"/>
      <c r="OE604"/>
      <c r="OF604"/>
      <c r="OG604"/>
      <c r="OH604"/>
      <c r="OI604"/>
      <c r="OJ604"/>
      <c r="OK604"/>
      <c r="OL604"/>
      <c r="OM604"/>
      <c r="ON604"/>
      <c r="OO604"/>
      <c r="OP604"/>
      <c r="OQ604"/>
      <c r="OR604"/>
      <c r="OS604"/>
      <c r="OT604"/>
      <c r="OU604"/>
      <c r="OV604"/>
      <c r="OW604"/>
      <c r="OX604"/>
      <c r="OY604"/>
      <c r="OZ604"/>
      <c r="PA604"/>
      <c r="PB604"/>
      <c r="PC604"/>
      <c r="PD604"/>
      <c r="PE604"/>
      <c r="PF604"/>
      <c r="PG604"/>
      <c r="PH604"/>
      <c r="PI604"/>
      <c r="PJ604"/>
      <c r="PK604"/>
      <c r="PL604"/>
      <c r="PM604"/>
      <c r="PN604"/>
      <c r="PO604"/>
      <c r="PP604"/>
      <c r="PQ604"/>
      <c r="PR604"/>
      <c r="PS604"/>
      <c r="PT604"/>
      <c r="PU604"/>
      <c r="PV604"/>
      <c r="PW604"/>
      <c r="PX604"/>
      <c r="PY604"/>
      <c r="PZ604"/>
      <c r="QA604"/>
      <c r="QB604"/>
      <c r="QC604"/>
      <c r="QD604"/>
      <c r="QE604"/>
      <c r="QF604"/>
      <c r="QG604"/>
      <c r="QH604"/>
      <c r="QI604"/>
      <c r="QJ604"/>
      <c r="QK604"/>
      <c r="QL604"/>
      <c r="QM604"/>
      <c r="QN604"/>
      <c r="QO604"/>
      <c r="QP604"/>
      <c r="QQ604"/>
      <c r="QR604"/>
      <c r="QS604"/>
      <c r="QT604"/>
      <c r="QU604"/>
      <c r="QV604"/>
      <c r="QW604"/>
      <c r="QX604"/>
      <c r="QY604"/>
      <c r="QZ604"/>
      <c r="RA604"/>
      <c r="RB604"/>
      <c r="RC604"/>
      <c r="RD604"/>
      <c r="RE604"/>
      <c r="RF604"/>
      <c r="RG604"/>
      <c r="RH604"/>
      <c r="RI604"/>
      <c r="RJ604"/>
      <c r="RK604"/>
      <c r="RL604"/>
      <c r="RM604"/>
      <c r="RN604"/>
      <c r="RO604"/>
      <c r="RP604"/>
      <c r="RQ604"/>
      <c r="RR604"/>
      <c r="RS604"/>
      <c r="RT604"/>
      <c r="RU604"/>
      <c r="RV604"/>
      <c r="RW604"/>
      <c r="RX604"/>
      <c r="RY604"/>
      <c r="RZ604"/>
      <c r="SA604"/>
      <c r="SB604"/>
      <c r="SC604"/>
      <c r="SD604"/>
      <c r="SE604"/>
      <c r="SF604"/>
      <c r="SG604"/>
      <c r="SH604"/>
      <c r="SI604"/>
      <c r="SJ604"/>
      <c r="SK604"/>
      <c r="SL604"/>
      <c r="SM604"/>
      <c r="SN604"/>
      <c r="SO604"/>
      <c r="SP604"/>
    </row>
    <row r="605" spans="1:510" ht="16.5" customHeight="1" x14ac:dyDescent="0.2">
      <c r="A605" s="20">
        <v>1826</v>
      </c>
      <c r="B605" s="34" t="s">
        <v>70</v>
      </c>
      <c r="C605" s="34" t="s">
        <v>434</v>
      </c>
      <c r="D605" s="20" t="s">
        <v>51</v>
      </c>
      <c r="E605" s="20" t="s">
        <v>1345</v>
      </c>
      <c r="F605" s="22" t="s">
        <v>88</v>
      </c>
      <c r="G605" s="36" t="s">
        <v>37</v>
      </c>
      <c r="H605" s="20" t="s">
        <v>89</v>
      </c>
      <c r="I605" s="20" t="s">
        <v>27</v>
      </c>
      <c r="J605" s="56" t="s">
        <v>777</v>
      </c>
      <c r="K605" s="36"/>
      <c r="L605" s="36"/>
      <c r="M605" s="36"/>
      <c r="N605" s="36"/>
      <c r="O605" s="62">
        <v>1173928419</v>
      </c>
      <c r="P605" s="39"/>
      <c r="Q605" s="34">
        <v>1</v>
      </c>
      <c r="R605" s="38"/>
      <c r="S605" s="39" t="s">
        <v>83</v>
      </c>
      <c r="T605" s="37">
        <v>1173928419</v>
      </c>
      <c r="U605" s="27" t="s">
        <v>39</v>
      </c>
      <c r="V605" s="28" t="s">
        <v>40</v>
      </c>
      <c r="W605"/>
      <c r="X605"/>
      <c r="Y605"/>
      <c r="Z605"/>
      <c r="AA605"/>
      <c r="AB605"/>
      <c r="AC605"/>
      <c r="AD605"/>
      <c r="AE605"/>
      <c r="AF605"/>
      <c r="AG605"/>
      <c r="AH605"/>
      <c r="AI605"/>
      <c r="AJ605"/>
      <c r="AK605"/>
      <c r="AL605"/>
      <c r="AM605"/>
      <c r="AN605"/>
      <c r="AO605"/>
      <c r="AP605"/>
      <c r="AQ605"/>
      <c r="AR605"/>
      <c r="AS605"/>
      <c r="AT605"/>
      <c r="AU605"/>
      <c r="AV605"/>
      <c r="AW605"/>
      <c r="AX605"/>
      <c r="AY605"/>
      <c r="AZ605"/>
      <c r="BA605"/>
      <c r="BB605"/>
      <c r="BC605"/>
      <c r="BD605"/>
      <c r="BE605"/>
      <c r="BF605"/>
      <c r="BG605"/>
      <c r="BH605"/>
      <c r="BI605"/>
      <c r="BJ605"/>
      <c r="BK605"/>
      <c r="BL605"/>
      <c r="BM605"/>
      <c r="BN605"/>
      <c r="BO605"/>
      <c r="BP605"/>
      <c r="BQ605"/>
      <c r="BR605"/>
      <c r="BS605"/>
      <c r="BT605"/>
      <c r="BU605"/>
      <c r="BV605"/>
      <c r="BW605"/>
      <c r="BX605"/>
      <c r="BY605"/>
      <c r="BZ605"/>
      <c r="CA605"/>
      <c r="CB605"/>
      <c r="CC605"/>
      <c r="CD605"/>
      <c r="CE605"/>
      <c r="CF605"/>
      <c r="CG605"/>
      <c r="CH605"/>
      <c r="CI605"/>
      <c r="CJ605"/>
      <c r="CK605"/>
      <c r="CL605"/>
      <c r="CM605"/>
      <c r="CN605"/>
      <c r="CO605"/>
      <c r="CP605"/>
      <c r="CQ605"/>
      <c r="CR605"/>
      <c r="CS605"/>
      <c r="CT605"/>
      <c r="CU605"/>
      <c r="CV605"/>
      <c r="CW605"/>
      <c r="CX605"/>
      <c r="CY605"/>
      <c r="CZ605"/>
      <c r="DA605"/>
      <c r="DB605"/>
      <c r="DC605"/>
      <c r="DD605"/>
      <c r="DE605"/>
      <c r="DF605"/>
      <c r="DG605"/>
      <c r="DH605"/>
      <c r="DI605"/>
      <c r="DJ605"/>
      <c r="DK605"/>
      <c r="DL605"/>
      <c r="DM605"/>
      <c r="DN605"/>
      <c r="DO605"/>
      <c r="DP605"/>
      <c r="DQ605"/>
      <c r="DR605"/>
      <c r="DS605"/>
      <c r="DT605"/>
      <c r="DU605"/>
      <c r="DV605"/>
      <c r="DW605"/>
      <c r="DX605"/>
      <c r="DY605"/>
      <c r="DZ605"/>
      <c r="EA605"/>
      <c r="EB605"/>
      <c r="EC605"/>
      <c r="ED605"/>
      <c r="EE605"/>
      <c r="EF605"/>
      <c r="EG605"/>
      <c r="EH605"/>
      <c r="EI605"/>
      <c r="EJ605"/>
      <c r="EK605"/>
      <c r="EL605"/>
      <c r="EM605"/>
      <c r="EN605"/>
      <c r="EO605"/>
      <c r="EP605"/>
      <c r="EQ605"/>
      <c r="ER605"/>
      <c r="ES605"/>
      <c r="ET605"/>
      <c r="EU605"/>
      <c r="EV605"/>
      <c r="EW605"/>
      <c r="EX605"/>
      <c r="EY605"/>
      <c r="EZ605"/>
      <c r="FA605"/>
      <c r="FB605"/>
      <c r="FC605"/>
      <c r="FD605"/>
      <c r="FE605"/>
      <c r="FF605"/>
      <c r="FG605"/>
      <c r="FH605"/>
      <c r="FI605"/>
      <c r="FJ605"/>
      <c r="FK605"/>
      <c r="FL605"/>
      <c r="FM605"/>
      <c r="FN605"/>
      <c r="FO605"/>
      <c r="FP605"/>
      <c r="FQ605"/>
      <c r="FR605"/>
      <c r="FS605"/>
      <c r="FT605"/>
      <c r="FU605"/>
      <c r="FV605"/>
      <c r="FW605"/>
      <c r="FX605"/>
      <c r="FY605"/>
      <c r="FZ605"/>
      <c r="GA605"/>
      <c r="GB605"/>
      <c r="GC605"/>
      <c r="GD605"/>
      <c r="GE605"/>
      <c r="GF605"/>
      <c r="GG605"/>
      <c r="GH605"/>
      <c r="GI605"/>
      <c r="GJ605"/>
      <c r="GK605"/>
      <c r="GL605"/>
      <c r="GM605"/>
      <c r="GN605"/>
      <c r="GO605"/>
      <c r="GP605"/>
      <c r="GQ605"/>
      <c r="GR605"/>
      <c r="GS605"/>
      <c r="GT605"/>
      <c r="GU605"/>
      <c r="GV605"/>
      <c r="GW605"/>
      <c r="GX605"/>
      <c r="GY605"/>
      <c r="GZ605"/>
      <c r="HA605"/>
      <c r="HB605"/>
      <c r="HC605"/>
      <c r="HD605"/>
      <c r="HE605"/>
      <c r="HF605"/>
      <c r="HG605"/>
      <c r="HH605"/>
      <c r="HI605"/>
      <c r="HJ605"/>
      <c r="HK605"/>
      <c r="HL605"/>
      <c r="HM605"/>
      <c r="HN605"/>
      <c r="HO605"/>
      <c r="HP605"/>
      <c r="HQ605"/>
      <c r="HR605"/>
      <c r="HS605"/>
      <c r="HT605"/>
      <c r="HU605"/>
      <c r="HV605"/>
      <c r="HW605"/>
      <c r="HX605"/>
      <c r="HY605"/>
      <c r="HZ605"/>
      <c r="IA605"/>
      <c r="IB605"/>
      <c r="IC605"/>
      <c r="ID605"/>
      <c r="IE605"/>
      <c r="IF605"/>
      <c r="IG605"/>
      <c r="IH605"/>
      <c r="II605"/>
      <c r="IJ605"/>
      <c r="IK605"/>
      <c r="IL605"/>
      <c r="IM605"/>
      <c r="IN605"/>
      <c r="IO605"/>
      <c r="IP605"/>
      <c r="IQ605"/>
      <c r="IR605"/>
      <c r="IS605"/>
      <c r="IT605"/>
      <c r="IU605"/>
      <c r="IV605"/>
      <c r="IW605"/>
      <c r="IX605"/>
      <c r="IY605"/>
      <c r="IZ605"/>
      <c r="JA605"/>
      <c r="JB605"/>
      <c r="JC605"/>
      <c r="JD605"/>
      <c r="JE605"/>
      <c r="JF605"/>
      <c r="JG605"/>
      <c r="JH605"/>
      <c r="JI605"/>
      <c r="JJ605"/>
      <c r="JK605"/>
      <c r="JL605"/>
      <c r="JM605"/>
      <c r="JN605"/>
      <c r="JO605"/>
      <c r="JP605"/>
      <c r="JQ605"/>
      <c r="JR605"/>
      <c r="JS605"/>
      <c r="JT605"/>
      <c r="JU605"/>
      <c r="JV605"/>
      <c r="JW605"/>
      <c r="JX605"/>
      <c r="JY605"/>
      <c r="JZ605"/>
      <c r="KA605"/>
      <c r="KB605"/>
      <c r="KC605"/>
      <c r="KD605"/>
      <c r="KE605"/>
      <c r="KF605"/>
      <c r="KG605"/>
      <c r="KH605"/>
      <c r="KI605"/>
      <c r="KJ605"/>
      <c r="KK605"/>
      <c r="KL605"/>
      <c r="KM605"/>
      <c r="KN605"/>
      <c r="KO605"/>
      <c r="KP605"/>
      <c r="KQ605"/>
      <c r="KR605"/>
      <c r="KS605"/>
      <c r="KT605"/>
      <c r="KU605"/>
      <c r="KV605"/>
      <c r="KW605"/>
      <c r="KX605"/>
      <c r="KY605"/>
      <c r="KZ605"/>
      <c r="LA605"/>
      <c r="LB605"/>
      <c r="LC605"/>
      <c r="LD605"/>
      <c r="LE605"/>
      <c r="LF605"/>
      <c r="LG605"/>
      <c r="LH605"/>
      <c r="LI605"/>
      <c r="LJ605"/>
      <c r="LK605"/>
      <c r="LL605"/>
      <c r="LM605"/>
      <c r="LN605"/>
      <c r="LO605"/>
      <c r="LP605"/>
      <c r="LQ605"/>
      <c r="LR605"/>
      <c r="LS605"/>
      <c r="LT605"/>
      <c r="LU605"/>
      <c r="LV605"/>
      <c r="LW605"/>
      <c r="LX605"/>
      <c r="LY605"/>
      <c r="LZ605"/>
      <c r="MA605"/>
      <c r="MB605"/>
      <c r="MC605"/>
      <c r="MD605"/>
      <c r="ME605"/>
      <c r="MF605"/>
      <c r="MG605"/>
      <c r="MH605"/>
      <c r="MI605"/>
      <c r="MJ605"/>
      <c r="MK605"/>
      <c r="ML605"/>
      <c r="MM605"/>
      <c r="MN605"/>
      <c r="MO605"/>
      <c r="MP605"/>
      <c r="MQ605"/>
      <c r="MR605"/>
      <c r="MS605"/>
      <c r="MT605"/>
      <c r="MU605"/>
      <c r="MV605"/>
      <c r="MW605"/>
      <c r="MX605"/>
      <c r="MY605"/>
      <c r="MZ605"/>
      <c r="NA605"/>
      <c r="NB605"/>
      <c r="NC605"/>
      <c r="ND605"/>
      <c r="NE605"/>
      <c r="NF605"/>
      <c r="NG605"/>
      <c r="NH605"/>
      <c r="NI605"/>
      <c r="NJ605"/>
      <c r="NK605"/>
      <c r="NL605"/>
      <c r="NM605"/>
      <c r="NN605"/>
      <c r="NO605"/>
      <c r="NP605"/>
      <c r="NQ605"/>
      <c r="NR605"/>
      <c r="NS605"/>
      <c r="NT605"/>
      <c r="NU605"/>
      <c r="NV605"/>
      <c r="NW605"/>
      <c r="NX605"/>
      <c r="NY605"/>
      <c r="NZ605"/>
      <c r="OA605"/>
      <c r="OB605"/>
      <c r="OC605"/>
      <c r="OD605"/>
      <c r="OE605"/>
      <c r="OF605"/>
      <c r="OG605"/>
      <c r="OH605"/>
      <c r="OI605"/>
      <c r="OJ605"/>
      <c r="OK605"/>
      <c r="OL605"/>
      <c r="OM605"/>
      <c r="ON605"/>
      <c r="OO605"/>
      <c r="OP605"/>
      <c r="OQ605"/>
      <c r="OR605"/>
      <c r="OS605"/>
      <c r="OT605"/>
      <c r="OU605"/>
      <c r="OV605"/>
      <c r="OW605"/>
      <c r="OX605"/>
      <c r="OY605"/>
      <c r="OZ605"/>
      <c r="PA605"/>
      <c r="PB605"/>
      <c r="PC605"/>
      <c r="PD605"/>
      <c r="PE605"/>
      <c r="PF605"/>
      <c r="PG605"/>
      <c r="PH605"/>
      <c r="PI605"/>
      <c r="PJ605"/>
      <c r="PK605"/>
      <c r="PL605"/>
      <c r="PM605"/>
      <c r="PN605"/>
      <c r="PO605"/>
      <c r="PP605"/>
      <c r="PQ605"/>
      <c r="PR605"/>
      <c r="PS605"/>
      <c r="PT605"/>
      <c r="PU605"/>
      <c r="PV605"/>
      <c r="PW605"/>
      <c r="PX605"/>
      <c r="PY605"/>
      <c r="PZ605"/>
      <c r="QA605"/>
      <c r="QB605"/>
      <c r="QC605"/>
      <c r="QD605"/>
      <c r="QE605"/>
      <c r="QF605"/>
      <c r="QG605"/>
      <c r="QH605"/>
      <c r="QI605"/>
      <c r="QJ605"/>
      <c r="QK605"/>
      <c r="QL605"/>
      <c r="QM605"/>
      <c r="QN605"/>
      <c r="QO605"/>
      <c r="QP605"/>
      <c r="QQ605"/>
      <c r="QR605"/>
      <c r="QS605"/>
      <c r="QT605"/>
      <c r="QU605"/>
      <c r="QV605"/>
      <c r="QW605"/>
      <c r="QX605"/>
      <c r="QY605"/>
      <c r="QZ605"/>
      <c r="RA605"/>
      <c r="RB605"/>
      <c r="RC605"/>
      <c r="RD605"/>
      <c r="RE605"/>
      <c r="RF605"/>
      <c r="RG605"/>
      <c r="RH605"/>
      <c r="RI605"/>
      <c r="RJ605"/>
      <c r="RK605"/>
      <c r="RL605"/>
      <c r="RM605"/>
      <c r="RN605"/>
      <c r="RO605"/>
      <c r="RP605"/>
      <c r="RQ605"/>
      <c r="RR605"/>
      <c r="RS605"/>
      <c r="RT605"/>
      <c r="RU605"/>
      <c r="RV605"/>
      <c r="RW605"/>
      <c r="RX605"/>
      <c r="RY605"/>
      <c r="RZ605"/>
      <c r="SA605"/>
      <c r="SB605"/>
      <c r="SC605"/>
      <c r="SD605"/>
      <c r="SE605"/>
      <c r="SF605"/>
      <c r="SG605"/>
      <c r="SH605"/>
      <c r="SI605"/>
      <c r="SJ605"/>
      <c r="SK605"/>
      <c r="SL605"/>
      <c r="SM605"/>
      <c r="SN605"/>
      <c r="SO605"/>
      <c r="SP605"/>
    </row>
    <row r="606" spans="1:510" ht="16.5" customHeight="1" x14ac:dyDescent="0.2">
      <c r="A606" s="20">
        <v>1827</v>
      </c>
      <c r="B606" s="34" t="s">
        <v>70</v>
      </c>
      <c r="C606" s="34" t="s">
        <v>449</v>
      </c>
      <c r="D606" s="20" t="s">
        <v>51</v>
      </c>
      <c r="E606" s="20" t="s">
        <v>1345</v>
      </c>
      <c r="F606" s="22" t="s">
        <v>88</v>
      </c>
      <c r="G606" s="36" t="s">
        <v>37</v>
      </c>
      <c r="H606" s="20" t="s">
        <v>89</v>
      </c>
      <c r="I606" s="20" t="s">
        <v>27</v>
      </c>
      <c r="J606" s="56" t="s">
        <v>778</v>
      </c>
      <c r="K606" s="36"/>
      <c r="L606" s="36"/>
      <c r="M606" s="36"/>
      <c r="N606" s="36"/>
      <c r="O606" s="62">
        <v>387812540</v>
      </c>
      <c r="P606" s="39"/>
      <c r="Q606" s="34">
        <v>1</v>
      </c>
      <c r="R606" s="38"/>
      <c r="S606" s="39" t="s">
        <v>83</v>
      </c>
      <c r="T606" s="37">
        <v>387812540</v>
      </c>
      <c r="U606" s="27" t="s">
        <v>39</v>
      </c>
      <c r="V606" s="28" t="s">
        <v>40</v>
      </c>
      <c r="W606"/>
      <c r="X606"/>
      <c r="Y606"/>
      <c r="Z606"/>
      <c r="AA606"/>
      <c r="AB606"/>
      <c r="AC606"/>
      <c r="AD606"/>
      <c r="AE606"/>
      <c r="AF606"/>
      <c r="AG606"/>
      <c r="AH606"/>
      <c r="AI606"/>
      <c r="AJ606"/>
      <c r="AK606"/>
      <c r="AL606"/>
      <c r="AM606"/>
      <c r="AN606"/>
      <c r="AO606"/>
      <c r="AP606"/>
      <c r="AQ606"/>
      <c r="AR606"/>
      <c r="AS606"/>
      <c r="AT606"/>
      <c r="AU606"/>
      <c r="AV606"/>
      <c r="AW606"/>
      <c r="AX606"/>
      <c r="AY606"/>
      <c r="AZ606"/>
      <c r="BA606"/>
      <c r="BB606"/>
      <c r="BC606"/>
      <c r="BD606"/>
      <c r="BE606"/>
      <c r="BF606"/>
      <c r="BG606"/>
      <c r="BH606"/>
      <c r="BI606"/>
      <c r="BJ606"/>
      <c r="BK606"/>
      <c r="BL606"/>
      <c r="BM606"/>
      <c r="BN606"/>
      <c r="BO606"/>
      <c r="BP606"/>
      <c r="BQ606"/>
      <c r="BR606"/>
      <c r="BS606"/>
      <c r="BT606"/>
      <c r="BU606"/>
      <c r="BV606"/>
      <c r="BW606"/>
      <c r="BX606"/>
      <c r="BY606"/>
      <c r="BZ606"/>
      <c r="CA606"/>
      <c r="CB606"/>
      <c r="CC606"/>
      <c r="CD606"/>
      <c r="CE606"/>
      <c r="CF606"/>
      <c r="CG606"/>
      <c r="CH606"/>
      <c r="CI606"/>
      <c r="CJ606"/>
      <c r="CK606"/>
      <c r="CL606"/>
      <c r="CM606"/>
      <c r="CN606"/>
      <c r="CO606"/>
      <c r="CP606"/>
      <c r="CQ606"/>
      <c r="CR606"/>
      <c r="CS606"/>
      <c r="CT606"/>
      <c r="CU606"/>
      <c r="CV606"/>
      <c r="CW606"/>
      <c r="CX606"/>
      <c r="CY606"/>
      <c r="CZ606"/>
      <c r="DA606"/>
      <c r="DB606"/>
      <c r="DC606"/>
      <c r="DD606"/>
      <c r="DE606"/>
      <c r="DF606"/>
      <c r="DG606"/>
      <c r="DH606"/>
      <c r="DI606"/>
      <c r="DJ606"/>
      <c r="DK606"/>
      <c r="DL606"/>
      <c r="DM606"/>
      <c r="DN606"/>
      <c r="DO606"/>
      <c r="DP606"/>
      <c r="DQ606"/>
      <c r="DR606"/>
      <c r="DS606"/>
      <c r="DT606"/>
      <c r="DU606"/>
      <c r="DV606"/>
      <c r="DW606"/>
      <c r="DX606"/>
      <c r="DY606"/>
      <c r="DZ606"/>
      <c r="EA606"/>
      <c r="EB606"/>
      <c r="EC606"/>
      <c r="ED606"/>
      <c r="EE606"/>
      <c r="EF606"/>
      <c r="EG606"/>
      <c r="EH606"/>
      <c r="EI606"/>
      <c r="EJ606"/>
      <c r="EK606"/>
      <c r="EL606"/>
      <c r="EM606"/>
      <c r="EN606"/>
      <c r="EO606"/>
      <c r="EP606"/>
      <c r="EQ606"/>
      <c r="ER606"/>
      <c r="ES606"/>
      <c r="ET606"/>
      <c r="EU606"/>
      <c r="EV606"/>
      <c r="EW606"/>
      <c r="EX606"/>
      <c r="EY606"/>
      <c r="EZ606"/>
      <c r="FA606"/>
      <c r="FB606"/>
      <c r="FC606"/>
      <c r="FD606"/>
      <c r="FE606"/>
      <c r="FF606"/>
      <c r="FG606"/>
      <c r="FH606"/>
      <c r="FI606"/>
      <c r="FJ606"/>
      <c r="FK606"/>
      <c r="FL606"/>
      <c r="FM606"/>
      <c r="FN606"/>
      <c r="FO606"/>
      <c r="FP606"/>
      <c r="FQ606"/>
      <c r="FR606"/>
      <c r="FS606"/>
      <c r="FT606"/>
      <c r="FU606"/>
      <c r="FV606"/>
      <c r="FW606"/>
      <c r="FX606"/>
      <c r="FY606"/>
      <c r="FZ606"/>
      <c r="GA606"/>
      <c r="GB606"/>
      <c r="GC606"/>
      <c r="GD606"/>
      <c r="GE606"/>
      <c r="GF606"/>
      <c r="GG606"/>
      <c r="GH606"/>
      <c r="GI606"/>
      <c r="GJ606"/>
      <c r="GK606"/>
      <c r="GL606"/>
      <c r="GM606"/>
      <c r="GN606"/>
      <c r="GO606"/>
      <c r="GP606"/>
      <c r="GQ606"/>
      <c r="GR606"/>
      <c r="GS606"/>
      <c r="GT606"/>
      <c r="GU606"/>
      <c r="GV606"/>
      <c r="GW606"/>
      <c r="GX606"/>
      <c r="GY606"/>
      <c r="GZ606"/>
      <c r="HA606"/>
      <c r="HB606"/>
      <c r="HC606"/>
      <c r="HD606"/>
      <c r="HE606"/>
      <c r="HF606"/>
      <c r="HG606"/>
      <c r="HH606"/>
      <c r="HI606"/>
      <c r="HJ606"/>
      <c r="HK606"/>
      <c r="HL606"/>
      <c r="HM606"/>
      <c r="HN606"/>
      <c r="HO606"/>
      <c r="HP606"/>
      <c r="HQ606"/>
      <c r="HR606"/>
      <c r="HS606"/>
      <c r="HT606"/>
      <c r="HU606"/>
      <c r="HV606"/>
      <c r="HW606"/>
      <c r="HX606"/>
      <c r="HY606"/>
      <c r="HZ606"/>
      <c r="IA606"/>
      <c r="IB606"/>
      <c r="IC606"/>
      <c r="ID606"/>
      <c r="IE606"/>
      <c r="IF606"/>
      <c r="IG606"/>
      <c r="IH606"/>
      <c r="II606"/>
      <c r="IJ606"/>
      <c r="IK606"/>
      <c r="IL606"/>
      <c r="IM606"/>
      <c r="IN606"/>
      <c r="IO606"/>
      <c r="IP606"/>
      <c r="IQ606"/>
      <c r="IR606"/>
      <c r="IS606"/>
      <c r="IT606"/>
      <c r="IU606"/>
      <c r="IV606"/>
      <c r="IW606"/>
      <c r="IX606"/>
      <c r="IY606"/>
      <c r="IZ606"/>
      <c r="JA606"/>
      <c r="JB606"/>
      <c r="JC606"/>
      <c r="JD606"/>
      <c r="JE606"/>
      <c r="JF606"/>
      <c r="JG606"/>
      <c r="JH606"/>
      <c r="JI606"/>
      <c r="JJ606"/>
      <c r="JK606"/>
      <c r="JL606"/>
      <c r="JM606"/>
      <c r="JN606"/>
      <c r="JO606"/>
      <c r="JP606"/>
      <c r="JQ606"/>
      <c r="JR606"/>
      <c r="JS606"/>
      <c r="JT606"/>
      <c r="JU606"/>
      <c r="JV606"/>
      <c r="JW606"/>
      <c r="JX606"/>
      <c r="JY606"/>
      <c r="JZ606"/>
      <c r="KA606"/>
      <c r="KB606"/>
      <c r="KC606"/>
      <c r="KD606"/>
      <c r="KE606"/>
      <c r="KF606"/>
      <c r="KG606"/>
      <c r="KH606"/>
      <c r="KI606"/>
      <c r="KJ606"/>
      <c r="KK606"/>
      <c r="KL606"/>
      <c r="KM606"/>
      <c r="KN606"/>
      <c r="KO606"/>
      <c r="KP606"/>
      <c r="KQ606"/>
      <c r="KR606"/>
      <c r="KS606"/>
      <c r="KT606"/>
      <c r="KU606"/>
      <c r="KV606"/>
      <c r="KW606"/>
      <c r="KX606"/>
      <c r="KY606"/>
      <c r="KZ606"/>
      <c r="LA606"/>
      <c r="LB606"/>
      <c r="LC606"/>
      <c r="LD606"/>
      <c r="LE606"/>
      <c r="LF606"/>
      <c r="LG606"/>
      <c r="LH606"/>
      <c r="LI606"/>
      <c r="LJ606"/>
      <c r="LK606"/>
      <c r="LL606"/>
      <c r="LM606"/>
      <c r="LN606"/>
      <c r="LO606"/>
      <c r="LP606"/>
      <c r="LQ606"/>
      <c r="LR606"/>
      <c r="LS606"/>
      <c r="LT606"/>
      <c r="LU606"/>
      <c r="LV606"/>
      <c r="LW606"/>
      <c r="LX606"/>
      <c r="LY606"/>
      <c r="LZ606"/>
      <c r="MA606"/>
      <c r="MB606"/>
      <c r="MC606"/>
      <c r="MD606"/>
      <c r="ME606"/>
      <c r="MF606"/>
      <c r="MG606"/>
      <c r="MH606"/>
      <c r="MI606"/>
      <c r="MJ606"/>
      <c r="MK606"/>
      <c r="ML606"/>
      <c r="MM606"/>
      <c r="MN606"/>
      <c r="MO606"/>
      <c r="MP606"/>
      <c r="MQ606"/>
      <c r="MR606"/>
      <c r="MS606"/>
      <c r="MT606"/>
      <c r="MU606"/>
      <c r="MV606"/>
      <c r="MW606"/>
      <c r="MX606"/>
      <c r="MY606"/>
      <c r="MZ606"/>
      <c r="NA606"/>
      <c r="NB606"/>
      <c r="NC606"/>
      <c r="ND606"/>
      <c r="NE606"/>
      <c r="NF606"/>
      <c r="NG606"/>
      <c r="NH606"/>
      <c r="NI606"/>
      <c r="NJ606"/>
      <c r="NK606"/>
      <c r="NL606"/>
      <c r="NM606"/>
      <c r="NN606"/>
      <c r="NO606"/>
      <c r="NP606"/>
      <c r="NQ606"/>
      <c r="NR606"/>
      <c r="NS606"/>
      <c r="NT606"/>
      <c r="NU606"/>
      <c r="NV606"/>
      <c r="NW606"/>
      <c r="NX606"/>
      <c r="NY606"/>
      <c r="NZ606"/>
      <c r="OA606"/>
      <c r="OB606"/>
      <c r="OC606"/>
      <c r="OD606"/>
      <c r="OE606"/>
      <c r="OF606"/>
      <c r="OG606"/>
      <c r="OH606"/>
      <c r="OI606"/>
      <c r="OJ606"/>
      <c r="OK606"/>
      <c r="OL606"/>
      <c r="OM606"/>
      <c r="ON606"/>
      <c r="OO606"/>
      <c r="OP606"/>
      <c r="OQ606"/>
      <c r="OR606"/>
      <c r="OS606"/>
      <c r="OT606"/>
      <c r="OU606"/>
      <c r="OV606"/>
      <c r="OW606"/>
      <c r="OX606"/>
      <c r="OY606"/>
      <c r="OZ606"/>
      <c r="PA606"/>
      <c r="PB606"/>
      <c r="PC606"/>
      <c r="PD606"/>
      <c r="PE606"/>
      <c r="PF606"/>
      <c r="PG606"/>
      <c r="PH606"/>
      <c r="PI606"/>
      <c r="PJ606"/>
      <c r="PK606"/>
      <c r="PL606"/>
      <c r="PM606"/>
      <c r="PN606"/>
      <c r="PO606"/>
      <c r="PP606"/>
      <c r="PQ606"/>
      <c r="PR606"/>
      <c r="PS606"/>
      <c r="PT606"/>
      <c r="PU606"/>
      <c r="PV606"/>
      <c r="PW606"/>
      <c r="PX606"/>
      <c r="PY606"/>
      <c r="PZ606"/>
      <c r="QA606"/>
      <c r="QB606"/>
      <c r="QC606"/>
      <c r="QD606"/>
      <c r="QE606"/>
      <c r="QF606"/>
      <c r="QG606"/>
      <c r="QH606"/>
      <c r="QI606"/>
      <c r="QJ606"/>
      <c r="QK606"/>
      <c r="QL606"/>
      <c r="QM606"/>
      <c r="QN606"/>
      <c r="QO606"/>
      <c r="QP606"/>
      <c r="QQ606"/>
      <c r="QR606"/>
      <c r="QS606"/>
      <c r="QT606"/>
      <c r="QU606"/>
      <c r="QV606"/>
      <c r="QW606"/>
      <c r="QX606"/>
      <c r="QY606"/>
      <c r="QZ606"/>
      <c r="RA606"/>
      <c r="RB606"/>
      <c r="RC606"/>
      <c r="RD606"/>
      <c r="RE606"/>
      <c r="RF606"/>
      <c r="RG606"/>
      <c r="RH606"/>
      <c r="RI606"/>
      <c r="RJ606"/>
      <c r="RK606"/>
      <c r="RL606"/>
      <c r="RM606"/>
      <c r="RN606"/>
      <c r="RO606"/>
      <c r="RP606"/>
      <c r="RQ606"/>
      <c r="RR606"/>
      <c r="RS606"/>
      <c r="RT606"/>
      <c r="RU606"/>
      <c r="RV606"/>
      <c r="RW606"/>
      <c r="RX606"/>
      <c r="RY606"/>
      <c r="RZ606"/>
      <c r="SA606"/>
      <c r="SB606"/>
      <c r="SC606"/>
      <c r="SD606"/>
      <c r="SE606"/>
      <c r="SF606"/>
      <c r="SG606"/>
      <c r="SH606"/>
      <c r="SI606"/>
      <c r="SJ606"/>
      <c r="SK606"/>
      <c r="SL606"/>
      <c r="SM606"/>
      <c r="SN606"/>
      <c r="SO606"/>
      <c r="SP606"/>
    </row>
    <row r="607" spans="1:510" ht="16.5" customHeight="1" x14ac:dyDescent="0.2">
      <c r="A607" s="20">
        <v>1828</v>
      </c>
      <c r="B607" s="34" t="s">
        <v>70</v>
      </c>
      <c r="C607" s="34" t="s">
        <v>449</v>
      </c>
      <c r="D607" s="20" t="s">
        <v>51</v>
      </c>
      <c r="E607" s="20" t="s">
        <v>1345</v>
      </c>
      <c r="F607" s="22" t="s">
        <v>88</v>
      </c>
      <c r="G607" s="36" t="s">
        <v>37</v>
      </c>
      <c r="H607" s="20" t="s">
        <v>89</v>
      </c>
      <c r="I607" s="20" t="s">
        <v>27</v>
      </c>
      <c r="J607" s="56" t="s">
        <v>779</v>
      </c>
      <c r="K607" s="36"/>
      <c r="L607" s="36"/>
      <c r="M607" s="36"/>
      <c r="N607" s="36"/>
      <c r="O607" s="62">
        <v>310053275</v>
      </c>
      <c r="P607" s="39"/>
      <c r="Q607" s="34">
        <v>1</v>
      </c>
      <c r="R607" s="38"/>
      <c r="S607" s="39" t="s">
        <v>83</v>
      </c>
      <c r="T607" s="37">
        <v>310053275</v>
      </c>
      <c r="U607" s="27" t="s">
        <v>39</v>
      </c>
      <c r="V607" s="28" t="s">
        <v>40</v>
      </c>
      <c r="W607"/>
      <c r="X607"/>
      <c r="Y607"/>
      <c r="Z607"/>
      <c r="AA607"/>
      <c r="AB607"/>
      <c r="AC607"/>
      <c r="AD607"/>
      <c r="AE607"/>
      <c r="AF607"/>
      <c r="AG607"/>
      <c r="AH607"/>
      <c r="AI607"/>
      <c r="AJ607"/>
      <c r="AK607"/>
      <c r="AL607"/>
      <c r="AM607"/>
      <c r="AN607"/>
      <c r="AO607"/>
      <c r="AP607"/>
      <c r="AQ607"/>
      <c r="AR607"/>
      <c r="AS607"/>
      <c r="AT607"/>
      <c r="AU607"/>
      <c r="AV607"/>
      <c r="AW607"/>
      <c r="AX607"/>
      <c r="AY607"/>
      <c r="AZ607"/>
      <c r="BA607"/>
      <c r="BB607"/>
      <c r="BC607"/>
      <c r="BD607"/>
      <c r="BE607"/>
      <c r="BF607"/>
      <c r="BG607"/>
      <c r="BH607"/>
      <c r="BI607"/>
      <c r="BJ607"/>
      <c r="BK607"/>
      <c r="BL607"/>
      <c r="BM607"/>
      <c r="BN607"/>
      <c r="BO607"/>
      <c r="BP607"/>
      <c r="BQ607"/>
      <c r="BR607"/>
      <c r="BS607"/>
      <c r="BT607"/>
      <c r="BU607"/>
      <c r="BV607"/>
      <c r="BW607"/>
      <c r="BX607"/>
      <c r="BY607"/>
      <c r="BZ607"/>
      <c r="CA607"/>
      <c r="CB607"/>
      <c r="CC607"/>
      <c r="CD607"/>
      <c r="CE607"/>
      <c r="CF607"/>
      <c r="CG607"/>
      <c r="CH607"/>
      <c r="CI607"/>
      <c r="CJ607"/>
      <c r="CK607"/>
      <c r="CL607"/>
      <c r="CM607"/>
      <c r="CN607"/>
      <c r="CO607"/>
      <c r="CP607"/>
      <c r="CQ607"/>
      <c r="CR607"/>
      <c r="CS607"/>
      <c r="CT607"/>
      <c r="CU607"/>
      <c r="CV607"/>
      <c r="CW607"/>
      <c r="CX607"/>
      <c r="CY607"/>
      <c r="CZ607"/>
      <c r="DA607"/>
      <c r="DB607"/>
      <c r="DC607"/>
      <c r="DD607"/>
      <c r="DE607"/>
      <c r="DF607"/>
      <c r="DG607"/>
      <c r="DH607"/>
      <c r="DI607"/>
      <c r="DJ607"/>
      <c r="DK607"/>
      <c r="DL607"/>
      <c r="DM607"/>
      <c r="DN607"/>
      <c r="DO607"/>
      <c r="DP607"/>
      <c r="DQ607"/>
      <c r="DR607"/>
      <c r="DS607"/>
      <c r="DT607"/>
      <c r="DU607"/>
      <c r="DV607"/>
      <c r="DW607"/>
      <c r="DX607"/>
      <c r="DY607"/>
      <c r="DZ607"/>
      <c r="EA607"/>
      <c r="EB607"/>
      <c r="EC607"/>
      <c r="ED607"/>
      <c r="EE607"/>
      <c r="EF607"/>
      <c r="EG607"/>
      <c r="EH607"/>
      <c r="EI607"/>
      <c r="EJ607"/>
      <c r="EK607"/>
      <c r="EL607"/>
      <c r="EM607"/>
      <c r="EN607"/>
      <c r="EO607"/>
      <c r="EP607"/>
      <c r="EQ607"/>
      <c r="ER607"/>
      <c r="ES607"/>
      <c r="ET607"/>
      <c r="EU607"/>
      <c r="EV607"/>
      <c r="EW607"/>
      <c r="EX607"/>
      <c r="EY607"/>
      <c r="EZ607"/>
      <c r="FA607"/>
      <c r="FB607"/>
      <c r="FC607"/>
      <c r="FD607"/>
      <c r="FE607"/>
      <c r="FF607"/>
      <c r="FG607"/>
      <c r="FH607"/>
      <c r="FI607"/>
      <c r="FJ607"/>
      <c r="FK607"/>
      <c r="FL607"/>
      <c r="FM607"/>
      <c r="FN607"/>
      <c r="FO607"/>
      <c r="FP607"/>
      <c r="FQ607"/>
      <c r="FR607"/>
      <c r="FS607"/>
      <c r="FT607"/>
      <c r="FU607"/>
      <c r="FV607"/>
      <c r="FW607"/>
      <c r="FX607"/>
      <c r="FY607"/>
      <c r="FZ607"/>
      <c r="GA607"/>
      <c r="GB607"/>
      <c r="GC607"/>
      <c r="GD607"/>
      <c r="GE607"/>
      <c r="GF607"/>
      <c r="GG607"/>
      <c r="GH607"/>
      <c r="GI607"/>
      <c r="GJ607"/>
      <c r="GK607"/>
      <c r="GL607"/>
      <c r="GM607"/>
      <c r="GN607"/>
      <c r="GO607"/>
      <c r="GP607"/>
      <c r="GQ607"/>
      <c r="GR607"/>
      <c r="GS607"/>
      <c r="GT607"/>
      <c r="GU607"/>
      <c r="GV607"/>
      <c r="GW607"/>
      <c r="GX607"/>
      <c r="GY607"/>
      <c r="GZ607"/>
      <c r="HA607"/>
      <c r="HB607"/>
      <c r="HC607"/>
      <c r="HD607"/>
      <c r="HE607"/>
      <c r="HF607"/>
      <c r="HG607"/>
      <c r="HH607"/>
      <c r="HI607"/>
      <c r="HJ607"/>
      <c r="HK607"/>
      <c r="HL607"/>
      <c r="HM607"/>
      <c r="HN607"/>
      <c r="HO607"/>
      <c r="HP607"/>
      <c r="HQ607"/>
      <c r="HR607"/>
      <c r="HS607"/>
      <c r="HT607"/>
      <c r="HU607"/>
      <c r="HV607"/>
      <c r="HW607"/>
      <c r="HX607"/>
      <c r="HY607"/>
      <c r="HZ607"/>
      <c r="IA607"/>
      <c r="IB607"/>
      <c r="IC607"/>
      <c r="ID607"/>
      <c r="IE607"/>
      <c r="IF607"/>
      <c r="IG607"/>
      <c r="IH607"/>
      <c r="II607"/>
      <c r="IJ607"/>
      <c r="IK607"/>
      <c r="IL607"/>
      <c r="IM607"/>
      <c r="IN607"/>
      <c r="IO607"/>
      <c r="IP607"/>
      <c r="IQ607"/>
      <c r="IR607"/>
      <c r="IS607"/>
      <c r="IT607"/>
      <c r="IU607"/>
      <c r="IV607"/>
      <c r="IW607"/>
      <c r="IX607"/>
      <c r="IY607"/>
      <c r="IZ607"/>
      <c r="JA607"/>
      <c r="JB607"/>
      <c r="JC607"/>
      <c r="JD607"/>
      <c r="JE607"/>
      <c r="JF607"/>
      <c r="JG607"/>
      <c r="JH607"/>
      <c r="JI607"/>
      <c r="JJ607"/>
      <c r="JK607"/>
      <c r="JL607"/>
      <c r="JM607"/>
      <c r="JN607"/>
      <c r="JO607"/>
      <c r="JP607"/>
      <c r="JQ607"/>
      <c r="JR607"/>
      <c r="JS607"/>
      <c r="JT607"/>
      <c r="JU607"/>
      <c r="JV607"/>
      <c r="JW607"/>
      <c r="JX607"/>
      <c r="JY607"/>
      <c r="JZ607"/>
      <c r="KA607"/>
      <c r="KB607"/>
      <c r="KC607"/>
      <c r="KD607"/>
      <c r="KE607"/>
      <c r="KF607"/>
      <c r="KG607"/>
      <c r="KH607"/>
      <c r="KI607"/>
      <c r="KJ607"/>
      <c r="KK607"/>
      <c r="KL607"/>
      <c r="KM607"/>
      <c r="KN607"/>
      <c r="KO607"/>
      <c r="KP607"/>
      <c r="KQ607"/>
      <c r="KR607"/>
      <c r="KS607"/>
      <c r="KT607"/>
      <c r="KU607"/>
      <c r="KV607"/>
      <c r="KW607"/>
      <c r="KX607"/>
      <c r="KY607"/>
      <c r="KZ607"/>
      <c r="LA607"/>
      <c r="LB607"/>
      <c r="LC607"/>
      <c r="LD607"/>
      <c r="LE607"/>
      <c r="LF607"/>
      <c r="LG607"/>
      <c r="LH607"/>
      <c r="LI607"/>
      <c r="LJ607"/>
      <c r="LK607"/>
      <c r="LL607"/>
      <c r="LM607"/>
      <c r="LN607"/>
      <c r="LO607"/>
      <c r="LP607"/>
      <c r="LQ607"/>
      <c r="LR607"/>
      <c r="LS607"/>
      <c r="LT607"/>
      <c r="LU607"/>
      <c r="LV607"/>
      <c r="LW607"/>
      <c r="LX607"/>
      <c r="LY607"/>
      <c r="LZ607"/>
      <c r="MA607"/>
      <c r="MB607"/>
      <c r="MC607"/>
      <c r="MD607"/>
      <c r="ME607"/>
      <c r="MF607"/>
      <c r="MG607"/>
      <c r="MH607"/>
      <c r="MI607"/>
      <c r="MJ607"/>
      <c r="MK607"/>
      <c r="ML607"/>
      <c r="MM607"/>
      <c r="MN607"/>
      <c r="MO607"/>
      <c r="MP607"/>
      <c r="MQ607"/>
      <c r="MR607"/>
      <c r="MS607"/>
      <c r="MT607"/>
      <c r="MU607"/>
      <c r="MV607"/>
      <c r="MW607"/>
      <c r="MX607"/>
      <c r="MY607"/>
      <c r="MZ607"/>
      <c r="NA607"/>
      <c r="NB607"/>
      <c r="NC607"/>
      <c r="ND607"/>
      <c r="NE607"/>
      <c r="NF607"/>
      <c r="NG607"/>
      <c r="NH607"/>
      <c r="NI607"/>
      <c r="NJ607"/>
      <c r="NK607"/>
      <c r="NL607"/>
      <c r="NM607"/>
      <c r="NN607"/>
      <c r="NO607"/>
      <c r="NP607"/>
      <c r="NQ607"/>
      <c r="NR607"/>
      <c r="NS607"/>
      <c r="NT607"/>
      <c r="NU607"/>
      <c r="NV607"/>
      <c r="NW607"/>
      <c r="NX607"/>
      <c r="NY607"/>
      <c r="NZ607"/>
      <c r="OA607"/>
      <c r="OB607"/>
      <c r="OC607"/>
      <c r="OD607"/>
      <c r="OE607"/>
      <c r="OF607"/>
      <c r="OG607"/>
      <c r="OH607"/>
      <c r="OI607"/>
      <c r="OJ607"/>
      <c r="OK607"/>
      <c r="OL607"/>
      <c r="OM607"/>
      <c r="ON607"/>
      <c r="OO607"/>
      <c r="OP607"/>
      <c r="OQ607"/>
      <c r="OR607"/>
      <c r="OS607"/>
      <c r="OT607"/>
      <c r="OU607"/>
      <c r="OV607"/>
      <c r="OW607"/>
      <c r="OX607"/>
      <c r="OY607"/>
      <c r="OZ607"/>
      <c r="PA607"/>
      <c r="PB607"/>
      <c r="PC607"/>
      <c r="PD607"/>
      <c r="PE607"/>
      <c r="PF607"/>
      <c r="PG607"/>
      <c r="PH607"/>
      <c r="PI607"/>
      <c r="PJ607"/>
      <c r="PK607"/>
      <c r="PL607"/>
      <c r="PM607"/>
      <c r="PN607"/>
      <c r="PO607"/>
      <c r="PP607"/>
      <c r="PQ607"/>
      <c r="PR607"/>
      <c r="PS607"/>
      <c r="PT607"/>
      <c r="PU607"/>
      <c r="PV607"/>
      <c r="PW607"/>
      <c r="PX607"/>
      <c r="PY607"/>
      <c r="PZ607"/>
      <c r="QA607"/>
      <c r="QB607"/>
      <c r="QC607"/>
      <c r="QD607"/>
      <c r="QE607"/>
      <c r="QF607"/>
      <c r="QG607"/>
      <c r="QH607"/>
      <c r="QI607"/>
      <c r="QJ607"/>
      <c r="QK607"/>
      <c r="QL607"/>
      <c r="QM607"/>
      <c r="QN607"/>
      <c r="QO607"/>
      <c r="QP607"/>
      <c r="QQ607"/>
      <c r="QR607"/>
      <c r="QS607"/>
      <c r="QT607"/>
      <c r="QU607"/>
      <c r="QV607"/>
      <c r="QW607"/>
      <c r="QX607"/>
      <c r="QY607"/>
      <c r="QZ607"/>
      <c r="RA607"/>
      <c r="RB607"/>
      <c r="RC607"/>
      <c r="RD607"/>
      <c r="RE607"/>
      <c r="RF607"/>
      <c r="RG607"/>
      <c r="RH607"/>
      <c r="RI607"/>
      <c r="RJ607"/>
      <c r="RK607"/>
      <c r="RL607"/>
      <c r="RM607"/>
      <c r="RN607"/>
      <c r="RO607"/>
      <c r="RP607"/>
      <c r="RQ607"/>
      <c r="RR607"/>
      <c r="RS607"/>
      <c r="RT607"/>
      <c r="RU607"/>
      <c r="RV607"/>
      <c r="RW607"/>
      <c r="RX607"/>
      <c r="RY607"/>
      <c r="RZ607"/>
      <c r="SA607"/>
      <c r="SB607"/>
      <c r="SC607"/>
      <c r="SD607"/>
      <c r="SE607"/>
      <c r="SF607"/>
      <c r="SG607"/>
      <c r="SH607"/>
      <c r="SI607"/>
      <c r="SJ607"/>
      <c r="SK607"/>
      <c r="SL607"/>
      <c r="SM607"/>
      <c r="SN607"/>
      <c r="SO607"/>
      <c r="SP607"/>
    </row>
    <row r="608" spans="1:510" ht="16.5" customHeight="1" x14ac:dyDescent="0.2">
      <c r="A608" s="20">
        <v>1829</v>
      </c>
      <c r="B608" s="34" t="s">
        <v>70</v>
      </c>
      <c r="C608" s="34" t="s">
        <v>449</v>
      </c>
      <c r="D608" s="20" t="s">
        <v>51</v>
      </c>
      <c r="E608" s="20" t="s">
        <v>1345</v>
      </c>
      <c r="F608" s="22" t="s">
        <v>88</v>
      </c>
      <c r="G608" s="36" t="s">
        <v>37</v>
      </c>
      <c r="H608" s="20" t="s">
        <v>89</v>
      </c>
      <c r="I608" s="20" t="s">
        <v>27</v>
      </c>
      <c r="J608" s="56" t="s">
        <v>780</v>
      </c>
      <c r="K608" s="36"/>
      <c r="L608" s="36"/>
      <c r="M608" s="36"/>
      <c r="N608" s="36"/>
      <c r="O608" s="62">
        <v>4961363595</v>
      </c>
      <c r="P608" s="39"/>
      <c r="Q608" s="34">
        <v>1</v>
      </c>
      <c r="R608" s="38"/>
      <c r="S608" s="39" t="s">
        <v>83</v>
      </c>
      <c r="T608" s="37">
        <v>4961363595</v>
      </c>
      <c r="U608" s="27" t="s">
        <v>39</v>
      </c>
      <c r="V608" s="28" t="s">
        <v>40</v>
      </c>
      <c r="W608"/>
      <c r="X608"/>
      <c r="Y608"/>
      <c r="Z608"/>
      <c r="AA608"/>
      <c r="AB608"/>
      <c r="AC608"/>
      <c r="AD608"/>
      <c r="AE608"/>
      <c r="AF608"/>
      <c r="AG608"/>
      <c r="AH608"/>
      <c r="AI608"/>
      <c r="AJ608"/>
      <c r="AK608"/>
      <c r="AL608"/>
      <c r="AM608"/>
      <c r="AN608"/>
      <c r="AO608"/>
      <c r="AP608"/>
      <c r="AQ608"/>
      <c r="AR608"/>
      <c r="AS608"/>
      <c r="AT608"/>
      <c r="AU608"/>
      <c r="AV608"/>
      <c r="AW608"/>
      <c r="AX608"/>
      <c r="AY608"/>
      <c r="AZ608"/>
      <c r="BA608"/>
      <c r="BB608"/>
      <c r="BC608"/>
      <c r="BD608"/>
      <c r="BE608"/>
      <c r="BF608"/>
      <c r="BG608"/>
      <c r="BH608"/>
      <c r="BI608"/>
      <c r="BJ608"/>
      <c r="BK608"/>
      <c r="BL608"/>
      <c r="BM608"/>
      <c r="BN608"/>
      <c r="BO608"/>
      <c r="BP608"/>
      <c r="BQ608"/>
      <c r="BR608"/>
      <c r="BS608"/>
      <c r="BT608"/>
      <c r="BU608"/>
      <c r="BV608"/>
      <c r="BW608"/>
      <c r="BX608"/>
      <c r="BY608"/>
      <c r="BZ608"/>
      <c r="CA608"/>
      <c r="CB608"/>
      <c r="CC608"/>
      <c r="CD608"/>
      <c r="CE608"/>
      <c r="CF608"/>
      <c r="CG608"/>
      <c r="CH608"/>
      <c r="CI608"/>
      <c r="CJ608"/>
      <c r="CK608"/>
      <c r="CL608"/>
      <c r="CM608"/>
      <c r="CN608"/>
      <c r="CO608"/>
      <c r="CP608"/>
      <c r="CQ608"/>
      <c r="CR608"/>
      <c r="CS608"/>
      <c r="CT608"/>
      <c r="CU608"/>
      <c r="CV608"/>
      <c r="CW608"/>
      <c r="CX608"/>
      <c r="CY608"/>
      <c r="CZ608"/>
      <c r="DA608"/>
      <c r="DB608"/>
      <c r="DC608"/>
      <c r="DD608"/>
      <c r="DE608"/>
      <c r="DF608"/>
      <c r="DG608"/>
      <c r="DH608"/>
      <c r="DI608"/>
      <c r="DJ608"/>
      <c r="DK608"/>
      <c r="DL608"/>
      <c r="DM608"/>
      <c r="DN608"/>
      <c r="DO608"/>
      <c r="DP608"/>
      <c r="DQ608"/>
      <c r="DR608"/>
      <c r="DS608"/>
      <c r="DT608"/>
      <c r="DU608"/>
      <c r="DV608"/>
      <c r="DW608"/>
      <c r="DX608"/>
      <c r="DY608"/>
      <c r="DZ608"/>
      <c r="EA608"/>
      <c r="EB608"/>
      <c r="EC608"/>
      <c r="ED608"/>
      <c r="EE608"/>
      <c r="EF608"/>
      <c r="EG608"/>
      <c r="EH608"/>
      <c r="EI608"/>
      <c r="EJ608"/>
      <c r="EK608"/>
      <c r="EL608"/>
      <c r="EM608"/>
      <c r="EN608"/>
      <c r="EO608"/>
      <c r="EP608"/>
      <c r="EQ608"/>
      <c r="ER608"/>
      <c r="ES608"/>
      <c r="ET608"/>
      <c r="EU608"/>
      <c r="EV608"/>
      <c r="EW608"/>
      <c r="EX608"/>
      <c r="EY608"/>
      <c r="EZ608"/>
      <c r="FA608"/>
      <c r="FB608"/>
      <c r="FC608"/>
      <c r="FD608"/>
      <c r="FE608"/>
      <c r="FF608"/>
      <c r="FG608"/>
      <c r="FH608"/>
      <c r="FI608"/>
      <c r="FJ608"/>
      <c r="FK608"/>
      <c r="FL608"/>
      <c r="FM608"/>
      <c r="FN608"/>
      <c r="FO608"/>
      <c r="FP608"/>
      <c r="FQ608"/>
      <c r="FR608"/>
      <c r="FS608"/>
      <c r="FT608"/>
      <c r="FU608"/>
      <c r="FV608"/>
      <c r="FW608"/>
      <c r="FX608"/>
      <c r="FY608"/>
      <c r="FZ608"/>
      <c r="GA608"/>
      <c r="GB608"/>
      <c r="GC608"/>
      <c r="GD608"/>
      <c r="GE608"/>
      <c r="GF608"/>
      <c r="GG608"/>
      <c r="GH608"/>
      <c r="GI608"/>
      <c r="GJ608"/>
      <c r="GK608"/>
      <c r="GL608"/>
      <c r="GM608"/>
      <c r="GN608"/>
      <c r="GO608"/>
      <c r="GP608"/>
      <c r="GQ608"/>
      <c r="GR608"/>
      <c r="GS608"/>
      <c r="GT608"/>
      <c r="GU608"/>
      <c r="GV608"/>
      <c r="GW608"/>
      <c r="GX608"/>
      <c r="GY608"/>
      <c r="GZ608"/>
      <c r="HA608"/>
      <c r="HB608"/>
      <c r="HC608"/>
      <c r="HD608"/>
      <c r="HE608"/>
      <c r="HF608"/>
      <c r="HG608"/>
      <c r="HH608"/>
      <c r="HI608"/>
      <c r="HJ608"/>
      <c r="HK608"/>
      <c r="HL608"/>
      <c r="HM608"/>
      <c r="HN608"/>
      <c r="HO608"/>
      <c r="HP608"/>
      <c r="HQ608"/>
      <c r="HR608"/>
      <c r="HS608"/>
      <c r="HT608"/>
      <c r="HU608"/>
      <c r="HV608"/>
      <c r="HW608"/>
      <c r="HX608"/>
      <c r="HY608"/>
      <c r="HZ608"/>
      <c r="IA608"/>
      <c r="IB608"/>
      <c r="IC608"/>
      <c r="ID608"/>
      <c r="IE608"/>
      <c r="IF608"/>
      <c r="IG608"/>
      <c r="IH608"/>
      <c r="II608"/>
      <c r="IJ608"/>
      <c r="IK608"/>
      <c r="IL608"/>
      <c r="IM608"/>
      <c r="IN608"/>
      <c r="IO608"/>
      <c r="IP608"/>
      <c r="IQ608"/>
      <c r="IR608"/>
      <c r="IS608"/>
      <c r="IT608"/>
      <c r="IU608"/>
      <c r="IV608"/>
      <c r="IW608"/>
      <c r="IX608"/>
      <c r="IY608"/>
      <c r="IZ608"/>
      <c r="JA608"/>
      <c r="JB608"/>
      <c r="JC608"/>
      <c r="JD608"/>
      <c r="JE608"/>
      <c r="JF608"/>
      <c r="JG608"/>
      <c r="JH608"/>
      <c r="JI608"/>
      <c r="JJ608"/>
      <c r="JK608"/>
      <c r="JL608"/>
      <c r="JM608"/>
      <c r="JN608"/>
      <c r="JO608"/>
      <c r="JP608"/>
      <c r="JQ608"/>
      <c r="JR608"/>
      <c r="JS608"/>
      <c r="JT608"/>
      <c r="JU608"/>
      <c r="JV608"/>
      <c r="JW608"/>
      <c r="JX608"/>
      <c r="JY608"/>
      <c r="JZ608"/>
      <c r="KA608"/>
      <c r="KB608"/>
      <c r="KC608"/>
      <c r="KD608"/>
      <c r="KE608"/>
      <c r="KF608"/>
      <c r="KG608"/>
      <c r="KH608"/>
      <c r="KI608"/>
      <c r="KJ608"/>
      <c r="KK608"/>
      <c r="KL608"/>
      <c r="KM608"/>
      <c r="KN608"/>
      <c r="KO608"/>
      <c r="KP608"/>
      <c r="KQ608"/>
      <c r="KR608"/>
      <c r="KS608"/>
      <c r="KT608"/>
      <c r="KU608"/>
      <c r="KV608"/>
      <c r="KW608"/>
      <c r="KX608"/>
      <c r="KY608"/>
      <c r="KZ608"/>
      <c r="LA608"/>
      <c r="LB608"/>
      <c r="LC608"/>
      <c r="LD608"/>
      <c r="LE608"/>
      <c r="LF608"/>
      <c r="LG608"/>
      <c r="LH608"/>
      <c r="LI608"/>
      <c r="LJ608"/>
      <c r="LK608"/>
      <c r="LL608"/>
      <c r="LM608"/>
      <c r="LN608"/>
      <c r="LO608"/>
      <c r="LP608"/>
      <c r="LQ608"/>
      <c r="LR608"/>
      <c r="LS608"/>
      <c r="LT608"/>
      <c r="LU608"/>
      <c r="LV608"/>
      <c r="LW608"/>
      <c r="LX608"/>
      <c r="LY608"/>
      <c r="LZ608"/>
      <c r="MA608"/>
      <c r="MB608"/>
      <c r="MC608"/>
      <c r="MD608"/>
      <c r="ME608"/>
      <c r="MF608"/>
      <c r="MG608"/>
      <c r="MH608"/>
      <c r="MI608"/>
      <c r="MJ608"/>
      <c r="MK608"/>
      <c r="ML608"/>
      <c r="MM608"/>
      <c r="MN608"/>
      <c r="MO608"/>
      <c r="MP608"/>
      <c r="MQ608"/>
      <c r="MR608"/>
      <c r="MS608"/>
      <c r="MT608"/>
      <c r="MU608"/>
      <c r="MV608"/>
      <c r="MW608"/>
      <c r="MX608"/>
      <c r="MY608"/>
      <c r="MZ608"/>
      <c r="NA608"/>
      <c r="NB608"/>
      <c r="NC608"/>
      <c r="ND608"/>
      <c r="NE608"/>
      <c r="NF608"/>
      <c r="NG608"/>
      <c r="NH608"/>
      <c r="NI608"/>
      <c r="NJ608"/>
      <c r="NK608"/>
      <c r="NL608"/>
      <c r="NM608"/>
      <c r="NN608"/>
      <c r="NO608"/>
      <c r="NP608"/>
      <c r="NQ608"/>
      <c r="NR608"/>
      <c r="NS608"/>
      <c r="NT608"/>
      <c r="NU608"/>
      <c r="NV608"/>
      <c r="NW608"/>
      <c r="NX608"/>
      <c r="NY608"/>
      <c r="NZ608"/>
      <c r="OA608"/>
      <c r="OB608"/>
      <c r="OC608"/>
      <c r="OD608"/>
      <c r="OE608"/>
      <c r="OF608"/>
      <c r="OG608"/>
      <c r="OH608"/>
      <c r="OI608"/>
      <c r="OJ608"/>
      <c r="OK608"/>
      <c r="OL608"/>
      <c r="OM608"/>
      <c r="ON608"/>
      <c r="OO608"/>
      <c r="OP608"/>
      <c r="OQ608"/>
      <c r="OR608"/>
      <c r="OS608"/>
      <c r="OT608"/>
      <c r="OU608"/>
      <c r="OV608"/>
      <c r="OW608"/>
      <c r="OX608"/>
      <c r="OY608"/>
      <c r="OZ608"/>
      <c r="PA608"/>
      <c r="PB608"/>
      <c r="PC608"/>
      <c r="PD608"/>
      <c r="PE608"/>
      <c r="PF608"/>
      <c r="PG608"/>
      <c r="PH608"/>
      <c r="PI608"/>
      <c r="PJ608"/>
      <c r="PK608"/>
      <c r="PL608"/>
      <c r="PM608"/>
      <c r="PN608"/>
      <c r="PO608"/>
      <c r="PP608"/>
      <c r="PQ608"/>
      <c r="PR608"/>
      <c r="PS608"/>
      <c r="PT608"/>
      <c r="PU608"/>
      <c r="PV608"/>
      <c r="PW608"/>
      <c r="PX608"/>
      <c r="PY608"/>
      <c r="PZ608"/>
      <c r="QA608"/>
      <c r="QB608"/>
      <c r="QC608"/>
      <c r="QD608"/>
      <c r="QE608"/>
      <c r="QF608"/>
      <c r="QG608"/>
      <c r="QH608"/>
      <c r="QI608"/>
      <c r="QJ608"/>
      <c r="QK608"/>
      <c r="QL608"/>
      <c r="QM608"/>
      <c r="QN608"/>
      <c r="QO608"/>
      <c r="QP608"/>
      <c r="QQ608"/>
      <c r="QR608"/>
      <c r="QS608"/>
      <c r="QT608"/>
      <c r="QU608"/>
      <c r="QV608"/>
      <c r="QW608"/>
      <c r="QX608"/>
      <c r="QY608"/>
      <c r="QZ608"/>
      <c r="RA608"/>
      <c r="RB608"/>
      <c r="RC608"/>
      <c r="RD608"/>
      <c r="RE608"/>
      <c r="RF608"/>
      <c r="RG608"/>
      <c r="RH608"/>
      <c r="RI608"/>
      <c r="RJ608"/>
      <c r="RK608"/>
      <c r="RL608"/>
      <c r="RM608"/>
      <c r="RN608"/>
      <c r="RO608"/>
      <c r="RP608"/>
      <c r="RQ608"/>
      <c r="RR608"/>
      <c r="RS608"/>
      <c r="RT608"/>
      <c r="RU608"/>
      <c r="RV608"/>
      <c r="RW608"/>
      <c r="RX608"/>
      <c r="RY608"/>
      <c r="RZ608"/>
      <c r="SA608"/>
      <c r="SB608"/>
      <c r="SC608"/>
      <c r="SD608"/>
      <c r="SE608"/>
      <c r="SF608"/>
      <c r="SG608"/>
      <c r="SH608"/>
      <c r="SI608"/>
      <c r="SJ608"/>
      <c r="SK608"/>
      <c r="SL608"/>
      <c r="SM608"/>
      <c r="SN608"/>
      <c r="SO608"/>
      <c r="SP608"/>
    </row>
    <row r="609" spans="1:510" ht="16.5" customHeight="1" x14ac:dyDescent="0.2">
      <c r="A609" s="20">
        <v>1830</v>
      </c>
      <c r="B609" s="34" t="s">
        <v>70</v>
      </c>
      <c r="C609" s="34" t="s">
        <v>781</v>
      </c>
      <c r="D609" s="20" t="s">
        <v>51</v>
      </c>
      <c r="E609" s="20" t="s">
        <v>1345</v>
      </c>
      <c r="F609" s="22" t="s">
        <v>88</v>
      </c>
      <c r="G609" s="36" t="s">
        <v>37</v>
      </c>
      <c r="H609" s="20" t="s">
        <v>89</v>
      </c>
      <c r="I609" s="20" t="s">
        <v>27</v>
      </c>
      <c r="J609" s="56" t="s">
        <v>782</v>
      </c>
      <c r="K609" s="36"/>
      <c r="L609" s="36"/>
      <c r="M609" s="36"/>
      <c r="N609" s="36"/>
      <c r="O609" s="62">
        <v>80180576</v>
      </c>
      <c r="P609" s="39"/>
      <c r="Q609" s="34">
        <v>1</v>
      </c>
      <c r="R609" s="38"/>
      <c r="S609" s="39" t="s">
        <v>83</v>
      </c>
      <c r="T609" s="37">
        <v>80180576</v>
      </c>
      <c r="U609" s="27" t="s">
        <v>39</v>
      </c>
      <c r="V609" s="28" t="s">
        <v>40</v>
      </c>
      <c r="W609"/>
      <c r="X609"/>
      <c r="Y609"/>
      <c r="Z609"/>
      <c r="AA609"/>
      <c r="AB609"/>
      <c r="AC609"/>
      <c r="AD609"/>
      <c r="AE609"/>
      <c r="AF609"/>
      <c r="AG609"/>
      <c r="AH609"/>
      <c r="AI609"/>
      <c r="AJ609"/>
      <c r="AK609"/>
      <c r="AL609"/>
      <c r="AM609"/>
      <c r="AN609"/>
      <c r="AO609"/>
      <c r="AP609"/>
      <c r="AQ609"/>
      <c r="AR609"/>
      <c r="AS609"/>
      <c r="AT609"/>
      <c r="AU609"/>
      <c r="AV609"/>
      <c r="AW609"/>
      <c r="AX609"/>
      <c r="AY609"/>
      <c r="AZ609"/>
      <c r="BA609"/>
      <c r="BB609"/>
      <c r="BC609"/>
      <c r="BD609"/>
      <c r="BE609"/>
      <c r="BF609"/>
      <c r="BG609"/>
      <c r="BH609"/>
      <c r="BI609"/>
      <c r="BJ609"/>
      <c r="BK609"/>
      <c r="BL609"/>
      <c r="BM609"/>
      <c r="BN609"/>
      <c r="BO609"/>
      <c r="BP609"/>
      <c r="BQ609"/>
      <c r="BR609"/>
      <c r="BS609"/>
      <c r="BT609"/>
      <c r="BU609"/>
      <c r="BV609"/>
      <c r="BW609"/>
      <c r="BX609"/>
      <c r="BY609"/>
      <c r="BZ609"/>
      <c r="CA609"/>
      <c r="CB609"/>
      <c r="CC609"/>
      <c r="CD609"/>
      <c r="CE609"/>
      <c r="CF609"/>
      <c r="CG609"/>
      <c r="CH609"/>
      <c r="CI609"/>
      <c r="CJ609"/>
      <c r="CK609"/>
      <c r="CL609"/>
      <c r="CM609"/>
      <c r="CN609"/>
      <c r="CO609"/>
      <c r="CP609"/>
      <c r="CQ609"/>
      <c r="CR609"/>
      <c r="CS609"/>
      <c r="CT609"/>
      <c r="CU609"/>
      <c r="CV609"/>
      <c r="CW609"/>
      <c r="CX609"/>
      <c r="CY609"/>
      <c r="CZ609"/>
      <c r="DA609"/>
      <c r="DB609"/>
      <c r="DC609"/>
      <c r="DD609"/>
      <c r="DE609"/>
      <c r="DF609"/>
      <c r="DG609"/>
      <c r="DH609"/>
      <c r="DI609"/>
      <c r="DJ609"/>
      <c r="DK609"/>
      <c r="DL609"/>
      <c r="DM609"/>
      <c r="DN609"/>
      <c r="DO609"/>
      <c r="DP609"/>
      <c r="DQ609"/>
      <c r="DR609"/>
      <c r="DS609"/>
      <c r="DT609"/>
      <c r="DU609"/>
      <c r="DV609"/>
      <c r="DW609"/>
      <c r="DX609"/>
      <c r="DY609"/>
      <c r="DZ609"/>
      <c r="EA609"/>
      <c r="EB609"/>
      <c r="EC609"/>
      <c r="ED609"/>
      <c r="EE609"/>
      <c r="EF609"/>
      <c r="EG609"/>
      <c r="EH609"/>
      <c r="EI609"/>
      <c r="EJ609"/>
      <c r="EK609"/>
      <c r="EL609"/>
      <c r="EM609"/>
      <c r="EN609"/>
      <c r="EO609"/>
      <c r="EP609"/>
      <c r="EQ609"/>
      <c r="ER609"/>
      <c r="ES609"/>
      <c r="ET609"/>
      <c r="EU609"/>
      <c r="EV609"/>
      <c r="EW609"/>
      <c r="EX609"/>
      <c r="EY609"/>
      <c r="EZ609"/>
      <c r="FA609"/>
      <c r="FB609"/>
      <c r="FC609"/>
      <c r="FD609"/>
      <c r="FE609"/>
      <c r="FF609"/>
      <c r="FG609"/>
      <c r="FH609"/>
      <c r="FI609"/>
      <c r="FJ609"/>
      <c r="FK609"/>
      <c r="FL609"/>
      <c r="FM609"/>
      <c r="FN609"/>
      <c r="FO609"/>
      <c r="FP609"/>
      <c r="FQ609"/>
      <c r="FR609"/>
      <c r="FS609"/>
      <c r="FT609"/>
      <c r="FU609"/>
      <c r="FV609"/>
      <c r="FW609"/>
      <c r="FX609"/>
      <c r="FY609"/>
      <c r="FZ609"/>
      <c r="GA609"/>
      <c r="GB609"/>
      <c r="GC609"/>
      <c r="GD609"/>
      <c r="GE609"/>
      <c r="GF609"/>
      <c r="GG609"/>
      <c r="GH609"/>
      <c r="GI609"/>
      <c r="GJ609"/>
      <c r="GK609"/>
      <c r="GL609"/>
      <c r="GM609"/>
      <c r="GN609"/>
      <c r="GO609"/>
      <c r="GP609"/>
      <c r="GQ609"/>
      <c r="GR609"/>
      <c r="GS609"/>
      <c r="GT609"/>
      <c r="GU609"/>
      <c r="GV609"/>
      <c r="GW609"/>
      <c r="GX609"/>
      <c r="GY609"/>
      <c r="GZ609"/>
      <c r="HA609"/>
      <c r="HB609"/>
      <c r="HC609"/>
      <c r="HD609"/>
      <c r="HE609"/>
      <c r="HF609"/>
      <c r="HG609"/>
      <c r="HH609"/>
      <c r="HI609"/>
      <c r="HJ609"/>
      <c r="HK609"/>
      <c r="HL609"/>
      <c r="HM609"/>
      <c r="HN609"/>
      <c r="HO609"/>
      <c r="HP609"/>
      <c r="HQ609"/>
      <c r="HR609"/>
      <c r="HS609"/>
      <c r="HT609"/>
      <c r="HU609"/>
      <c r="HV609"/>
      <c r="HW609"/>
      <c r="HX609"/>
      <c r="HY609"/>
      <c r="HZ609"/>
      <c r="IA609"/>
      <c r="IB609"/>
      <c r="IC609"/>
      <c r="ID609"/>
      <c r="IE609"/>
      <c r="IF609"/>
      <c r="IG609"/>
      <c r="IH609"/>
      <c r="II609"/>
      <c r="IJ609"/>
      <c r="IK609"/>
      <c r="IL609"/>
      <c r="IM609"/>
      <c r="IN609"/>
      <c r="IO609"/>
      <c r="IP609"/>
      <c r="IQ609"/>
      <c r="IR609"/>
      <c r="IS609"/>
      <c r="IT609"/>
      <c r="IU609"/>
      <c r="IV609"/>
      <c r="IW609"/>
      <c r="IX609"/>
      <c r="IY609"/>
      <c r="IZ609"/>
      <c r="JA609"/>
      <c r="JB609"/>
      <c r="JC609"/>
      <c r="JD609"/>
      <c r="JE609"/>
      <c r="JF609"/>
      <c r="JG609"/>
      <c r="JH609"/>
      <c r="JI609"/>
      <c r="JJ609"/>
      <c r="JK609"/>
      <c r="JL609"/>
      <c r="JM609"/>
      <c r="JN609"/>
      <c r="JO609"/>
      <c r="JP609"/>
      <c r="JQ609"/>
      <c r="JR609"/>
      <c r="JS609"/>
      <c r="JT609"/>
      <c r="JU609"/>
      <c r="JV609"/>
      <c r="JW609"/>
      <c r="JX609"/>
      <c r="JY609"/>
      <c r="JZ609"/>
      <c r="KA609"/>
      <c r="KB609"/>
      <c r="KC609"/>
      <c r="KD609"/>
      <c r="KE609"/>
      <c r="KF609"/>
      <c r="KG609"/>
      <c r="KH609"/>
      <c r="KI609"/>
      <c r="KJ609"/>
      <c r="KK609"/>
      <c r="KL609"/>
      <c r="KM609"/>
      <c r="KN609"/>
      <c r="KO609"/>
      <c r="KP609"/>
      <c r="KQ609"/>
      <c r="KR609"/>
      <c r="KS609"/>
      <c r="KT609"/>
      <c r="KU609"/>
      <c r="KV609"/>
      <c r="KW609"/>
      <c r="KX609"/>
      <c r="KY609"/>
      <c r="KZ609"/>
      <c r="LA609"/>
      <c r="LB609"/>
      <c r="LC609"/>
      <c r="LD609"/>
      <c r="LE609"/>
      <c r="LF609"/>
      <c r="LG609"/>
      <c r="LH609"/>
      <c r="LI609"/>
      <c r="LJ609"/>
      <c r="LK609"/>
      <c r="LL609"/>
      <c r="LM609"/>
      <c r="LN609"/>
      <c r="LO609"/>
      <c r="LP609"/>
      <c r="LQ609"/>
      <c r="LR609"/>
      <c r="LS609"/>
      <c r="LT609"/>
      <c r="LU609"/>
      <c r="LV609"/>
      <c r="LW609"/>
      <c r="LX609"/>
      <c r="LY609"/>
      <c r="LZ609"/>
      <c r="MA609"/>
      <c r="MB609"/>
      <c r="MC609"/>
      <c r="MD609"/>
      <c r="ME609"/>
      <c r="MF609"/>
      <c r="MG609"/>
      <c r="MH609"/>
      <c r="MI609"/>
      <c r="MJ609"/>
      <c r="MK609"/>
      <c r="ML609"/>
      <c r="MM609"/>
      <c r="MN609"/>
      <c r="MO609"/>
      <c r="MP609"/>
      <c r="MQ609"/>
      <c r="MR609"/>
      <c r="MS609"/>
      <c r="MT609"/>
      <c r="MU609"/>
      <c r="MV609"/>
      <c r="MW609"/>
      <c r="MX609"/>
      <c r="MY609"/>
      <c r="MZ609"/>
      <c r="NA609"/>
      <c r="NB609"/>
      <c r="NC609"/>
      <c r="ND609"/>
      <c r="NE609"/>
      <c r="NF609"/>
      <c r="NG609"/>
      <c r="NH609"/>
      <c r="NI609"/>
      <c r="NJ609"/>
      <c r="NK609"/>
      <c r="NL609"/>
      <c r="NM609"/>
      <c r="NN609"/>
      <c r="NO609"/>
      <c r="NP609"/>
      <c r="NQ609"/>
      <c r="NR609"/>
      <c r="NS609"/>
      <c r="NT609"/>
      <c r="NU609"/>
      <c r="NV609"/>
      <c r="NW609"/>
      <c r="NX609"/>
      <c r="NY609"/>
      <c r="NZ609"/>
      <c r="OA609"/>
      <c r="OB609"/>
      <c r="OC609"/>
      <c r="OD609"/>
      <c r="OE609"/>
      <c r="OF609"/>
      <c r="OG609"/>
      <c r="OH609"/>
      <c r="OI609"/>
      <c r="OJ609"/>
      <c r="OK609"/>
      <c r="OL609"/>
      <c r="OM609"/>
      <c r="ON609"/>
      <c r="OO609"/>
      <c r="OP609"/>
      <c r="OQ609"/>
      <c r="OR609"/>
      <c r="OS609"/>
      <c r="OT609"/>
      <c r="OU609"/>
      <c r="OV609"/>
      <c r="OW609"/>
      <c r="OX609"/>
      <c r="OY609"/>
      <c r="OZ609"/>
      <c r="PA609"/>
      <c r="PB609"/>
      <c r="PC609"/>
      <c r="PD609"/>
      <c r="PE609"/>
      <c r="PF609"/>
      <c r="PG609"/>
      <c r="PH609"/>
      <c r="PI609"/>
      <c r="PJ609"/>
      <c r="PK609"/>
      <c r="PL609"/>
      <c r="PM609"/>
      <c r="PN609"/>
      <c r="PO609"/>
      <c r="PP609"/>
      <c r="PQ609"/>
      <c r="PR609"/>
      <c r="PS609"/>
      <c r="PT609"/>
      <c r="PU609"/>
      <c r="PV609"/>
      <c r="PW609"/>
      <c r="PX609"/>
      <c r="PY609"/>
      <c r="PZ609"/>
      <c r="QA609"/>
      <c r="QB609"/>
      <c r="QC609"/>
      <c r="QD609"/>
      <c r="QE609"/>
      <c r="QF609"/>
      <c r="QG609"/>
      <c r="QH609"/>
      <c r="QI609"/>
      <c r="QJ609"/>
      <c r="QK609"/>
      <c r="QL609"/>
      <c r="QM609"/>
      <c r="QN609"/>
      <c r="QO609"/>
      <c r="QP609"/>
      <c r="QQ609"/>
      <c r="QR609"/>
      <c r="QS609"/>
      <c r="QT609"/>
      <c r="QU609"/>
      <c r="QV609"/>
      <c r="QW609"/>
      <c r="QX609"/>
      <c r="QY609"/>
      <c r="QZ609"/>
      <c r="RA609"/>
      <c r="RB609"/>
      <c r="RC609"/>
      <c r="RD609"/>
      <c r="RE609"/>
      <c r="RF609"/>
      <c r="RG609"/>
      <c r="RH609"/>
      <c r="RI609"/>
      <c r="RJ609"/>
      <c r="RK609"/>
      <c r="RL609"/>
      <c r="RM609"/>
      <c r="RN609"/>
      <c r="RO609"/>
      <c r="RP609"/>
      <c r="RQ609"/>
      <c r="RR609"/>
      <c r="RS609"/>
      <c r="RT609"/>
      <c r="RU609"/>
      <c r="RV609"/>
      <c r="RW609"/>
      <c r="RX609"/>
      <c r="RY609"/>
      <c r="RZ609"/>
      <c r="SA609"/>
      <c r="SB609"/>
      <c r="SC609"/>
      <c r="SD609"/>
      <c r="SE609"/>
      <c r="SF609"/>
      <c r="SG609"/>
      <c r="SH609"/>
      <c r="SI609"/>
      <c r="SJ609"/>
      <c r="SK609"/>
      <c r="SL609"/>
      <c r="SM609"/>
      <c r="SN609"/>
      <c r="SO609"/>
      <c r="SP609"/>
    </row>
    <row r="610" spans="1:510" ht="16.5" customHeight="1" x14ac:dyDescent="0.2">
      <c r="A610" s="20">
        <v>1831</v>
      </c>
      <c r="B610" s="34" t="s">
        <v>70</v>
      </c>
      <c r="C610" s="34" t="s">
        <v>781</v>
      </c>
      <c r="D610" s="20" t="s">
        <v>51</v>
      </c>
      <c r="E610" s="20" t="s">
        <v>1345</v>
      </c>
      <c r="F610" s="22" t="s">
        <v>88</v>
      </c>
      <c r="G610" s="36" t="s">
        <v>37</v>
      </c>
      <c r="H610" s="20" t="s">
        <v>89</v>
      </c>
      <c r="I610" s="20" t="s">
        <v>27</v>
      </c>
      <c r="J610" s="56" t="s">
        <v>783</v>
      </c>
      <c r="K610" s="36"/>
      <c r="L610" s="36"/>
      <c r="M610" s="36"/>
      <c r="N610" s="36"/>
      <c r="O610" s="62">
        <v>961345320</v>
      </c>
      <c r="P610" s="39"/>
      <c r="Q610" s="34">
        <v>1</v>
      </c>
      <c r="R610" s="38"/>
      <c r="S610" s="39" t="s">
        <v>83</v>
      </c>
      <c r="T610" s="37">
        <v>961345320</v>
      </c>
      <c r="U610" s="27" t="s">
        <v>39</v>
      </c>
      <c r="V610" s="28" t="s">
        <v>40</v>
      </c>
      <c r="W610"/>
      <c r="X610"/>
      <c r="Y610"/>
      <c r="Z610"/>
      <c r="AA610"/>
      <c r="AB610"/>
      <c r="AC610"/>
      <c r="AD610"/>
      <c r="AE610"/>
      <c r="AF610"/>
      <c r="AG610"/>
      <c r="AH610"/>
      <c r="AI610"/>
      <c r="AJ610"/>
      <c r="AK610"/>
      <c r="AL610"/>
      <c r="AM610"/>
      <c r="AN610"/>
      <c r="AO610"/>
      <c r="AP610"/>
      <c r="AQ610"/>
      <c r="AR610"/>
      <c r="AS610"/>
      <c r="AT610"/>
      <c r="AU610"/>
      <c r="AV610"/>
      <c r="AW610"/>
      <c r="AX610"/>
      <c r="AY610"/>
      <c r="AZ610"/>
      <c r="BA610"/>
      <c r="BB610"/>
      <c r="BC610"/>
      <c r="BD610"/>
      <c r="BE610"/>
      <c r="BF610"/>
      <c r="BG610"/>
      <c r="BH610"/>
      <c r="BI610"/>
      <c r="BJ610"/>
      <c r="BK610"/>
      <c r="BL610"/>
      <c r="BM610"/>
      <c r="BN610"/>
      <c r="BO610"/>
      <c r="BP610"/>
      <c r="BQ610"/>
      <c r="BR610"/>
      <c r="BS610"/>
      <c r="BT610"/>
      <c r="BU610"/>
      <c r="BV610"/>
      <c r="BW610"/>
      <c r="BX610"/>
      <c r="BY610"/>
      <c r="BZ610"/>
      <c r="CA610"/>
      <c r="CB610"/>
      <c r="CC610"/>
      <c r="CD610"/>
      <c r="CE610"/>
      <c r="CF610"/>
      <c r="CG610"/>
      <c r="CH610"/>
      <c r="CI610"/>
      <c r="CJ610"/>
      <c r="CK610"/>
      <c r="CL610"/>
      <c r="CM610"/>
      <c r="CN610"/>
      <c r="CO610"/>
      <c r="CP610"/>
      <c r="CQ610"/>
      <c r="CR610"/>
      <c r="CS610"/>
      <c r="CT610"/>
      <c r="CU610"/>
      <c r="CV610"/>
      <c r="CW610"/>
      <c r="CX610"/>
      <c r="CY610"/>
      <c r="CZ610"/>
      <c r="DA610"/>
      <c r="DB610"/>
      <c r="DC610"/>
      <c r="DD610"/>
      <c r="DE610"/>
      <c r="DF610"/>
      <c r="DG610"/>
      <c r="DH610"/>
      <c r="DI610"/>
      <c r="DJ610"/>
      <c r="DK610"/>
      <c r="DL610"/>
      <c r="DM610"/>
      <c r="DN610"/>
      <c r="DO610"/>
      <c r="DP610"/>
      <c r="DQ610"/>
      <c r="DR610"/>
      <c r="DS610"/>
      <c r="DT610"/>
      <c r="DU610"/>
      <c r="DV610"/>
      <c r="DW610"/>
      <c r="DX610"/>
      <c r="DY610"/>
      <c r="DZ610"/>
      <c r="EA610"/>
      <c r="EB610"/>
      <c r="EC610"/>
      <c r="ED610"/>
      <c r="EE610"/>
      <c r="EF610"/>
      <c r="EG610"/>
      <c r="EH610"/>
      <c r="EI610"/>
      <c r="EJ610"/>
      <c r="EK610"/>
      <c r="EL610"/>
      <c r="EM610"/>
      <c r="EN610"/>
      <c r="EO610"/>
      <c r="EP610"/>
      <c r="EQ610"/>
      <c r="ER610"/>
      <c r="ES610"/>
      <c r="ET610"/>
      <c r="EU610"/>
      <c r="EV610"/>
      <c r="EW610"/>
      <c r="EX610"/>
      <c r="EY610"/>
      <c r="EZ610"/>
      <c r="FA610"/>
      <c r="FB610"/>
      <c r="FC610"/>
      <c r="FD610"/>
      <c r="FE610"/>
      <c r="FF610"/>
      <c r="FG610"/>
      <c r="FH610"/>
      <c r="FI610"/>
      <c r="FJ610"/>
      <c r="FK610"/>
      <c r="FL610"/>
      <c r="FM610"/>
      <c r="FN610"/>
      <c r="FO610"/>
      <c r="FP610"/>
      <c r="FQ610"/>
      <c r="FR610"/>
      <c r="FS610"/>
      <c r="FT610"/>
      <c r="FU610"/>
      <c r="FV610"/>
      <c r="FW610"/>
      <c r="FX610"/>
      <c r="FY610"/>
      <c r="FZ610"/>
      <c r="GA610"/>
      <c r="GB610"/>
      <c r="GC610"/>
      <c r="GD610"/>
      <c r="GE610"/>
      <c r="GF610"/>
      <c r="GG610"/>
      <c r="GH610"/>
      <c r="GI610"/>
      <c r="GJ610"/>
      <c r="GK610"/>
      <c r="GL610"/>
      <c r="GM610"/>
      <c r="GN610"/>
      <c r="GO610"/>
      <c r="GP610"/>
      <c r="GQ610"/>
      <c r="GR610"/>
      <c r="GS610"/>
      <c r="GT610"/>
      <c r="GU610"/>
      <c r="GV610"/>
      <c r="GW610"/>
      <c r="GX610"/>
      <c r="GY610"/>
      <c r="GZ610"/>
      <c r="HA610"/>
      <c r="HB610"/>
      <c r="HC610"/>
      <c r="HD610"/>
      <c r="HE610"/>
      <c r="HF610"/>
      <c r="HG610"/>
      <c r="HH610"/>
      <c r="HI610"/>
      <c r="HJ610"/>
      <c r="HK610"/>
      <c r="HL610"/>
      <c r="HM610"/>
      <c r="HN610"/>
      <c r="HO610"/>
      <c r="HP610"/>
      <c r="HQ610"/>
      <c r="HR610"/>
      <c r="HS610"/>
      <c r="HT610"/>
      <c r="HU610"/>
      <c r="HV610"/>
      <c r="HW610"/>
      <c r="HX610"/>
      <c r="HY610"/>
      <c r="HZ610"/>
      <c r="IA610"/>
      <c r="IB610"/>
      <c r="IC610"/>
      <c r="ID610"/>
      <c r="IE610"/>
      <c r="IF610"/>
      <c r="IG610"/>
      <c r="IH610"/>
      <c r="II610"/>
      <c r="IJ610"/>
      <c r="IK610"/>
      <c r="IL610"/>
      <c r="IM610"/>
      <c r="IN610"/>
      <c r="IO610"/>
      <c r="IP610"/>
      <c r="IQ610"/>
      <c r="IR610"/>
      <c r="IS610"/>
      <c r="IT610"/>
      <c r="IU610"/>
      <c r="IV610"/>
      <c r="IW610"/>
      <c r="IX610"/>
      <c r="IY610"/>
      <c r="IZ610"/>
      <c r="JA610"/>
      <c r="JB610"/>
      <c r="JC610"/>
      <c r="JD610"/>
      <c r="JE610"/>
      <c r="JF610"/>
      <c r="JG610"/>
      <c r="JH610"/>
      <c r="JI610"/>
      <c r="JJ610"/>
      <c r="JK610"/>
      <c r="JL610"/>
      <c r="JM610"/>
      <c r="JN610"/>
      <c r="JO610"/>
      <c r="JP610"/>
      <c r="JQ610"/>
      <c r="JR610"/>
      <c r="JS610"/>
      <c r="JT610"/>
      <c r="JU610"/>
      <c r="JV610"/>
      <c r="JW610"/>
      <c r="JX610"/>
      <c r="JY610"/>
      <c r="JZ610"/>
      <c r="KA610"/>
      <c r="KB610"/>
      <c r="KC610"/>
      <c r="KD610"/>
      <c r="KE610"/>
      <c r="KF610"/>
      <c r="KG610"/>
      <c r="KH610"/>
      <c r="KI610"/>
      <c r="KJ610"/>
      <c r="KK610"/>
      <c r="KL610"/>
      <c r="KM610"/>
      <c r="KN610"/>
      <c r="KO610"/>
      <c r="KP610"/>
      <c r="KQ610"/>
      <c r="KR610"/>
      <c r="KS610"/>
      <c r="KT610"/>
      <c r="KU610"/>
      <c r="KV610"/>
      <c r="KW610"/>
      <c r="KX610"/>
      <c r="KY610"/>
      <c r="KZ610"/>
      <c r="LA610"/>
      <c r="LB610"/>
      <c r="LC610"/>
      <c r="LD610"/>
      <c r="LE610"/>
      <c r="LF610"/>
      <c r="LG610"/>
      <c r="LH610"/>
      <c r="LI610"/>
      <c r="LJ610"/>
      <c r="LK610"/>
      <c r="LL610"/>
      <c r="LM610"/>
      <c r="LN610"/>
      <c r="LO610"/>
      <c r="LP610"/>
      <c r="LQ610"/>
      <c r="LR610"/>
      <c r="LS610"/>
      <c r="LT610"/>
      <c r="LU610"/>
      <c r="LV610"/>
      <c r="LW610"/>
      <c r="LX610"/>
      <c r="LY610"/>
      <c r="LZ610"/>
      <c r="MA610"/>
      <c r="MB610"/>
      <c r="MC610"/>
      <c r="MD610"/>
      <c r="ME610"/>
      <c r="MF610"/>
      <c r="MG610"/>
      <c r="MH610"/>
      <c r="MI610"/>
      <c r="MJ610"/>
      <c r="MK610"/>
      <c r="ML610"/>
      <c r="MM610"/>
      <c r="MN610"/>
      <c r="MO610"/>
      <c r="MP610"/>
      <c r="MQ610"/>
      <c r="MR610"/>
      <c r="MS610"/>
      <c r="MT610"/>
      <c r="MU610"/>
      <c r="MV610"/>
      <c r="MW610"/>
      <c r="MX610"/>
      <c r="MY610"/>
      <c r="MZ610"/>
      <c r="NA610"/>
      <c r="NB610"/>
      <c r="NC610"/>
      <c r="ND610"/>
      <c r="NE610"/>
      <c r="NF610"/>
      <c r="NG610"/>
      <c r="NH610"/>
      <c r="NI610"/>
      <c r="NJ610"/>
      <c r="NK610"/>
      <c r="NL610"/>
      <c r="NM610"/>
      <c r="NN610"/>
      <c r="NO610"/>
      <c r="NP610"/>
      <c r="NQ610"/>
      <c r="NR610"/>
      <c r="NS610"/>
      <c r="NT610"/>
      <c r="NU610"/>
      <c r="NV610"/>
      <c r="NW610"/>
      <c r="NX610"/>
      <c r="NY610"/>
      <c r="NZ610"/>
      <c r="OA610"/>
      <c r="OB610"/>
      <c r="OC610"/>
      <c r="OD610"/>
      <c r="OE610"/>
      <c r="OF610"/>
      <c r="OG610"/>
      <c r="OH610"/>
      <c r="OI610"/>
      <c r="OJ610"/>
      <c r="OK610"/>
      <c r="OL610"/>
      <c r="OM610"/>
      <c r="ON610"/>
      <c r="OO610"/>
      <c r="OP610"/>
      <c r="OQ610"/>
      <c r="OR610"/>
      <c r="OS610"/>
      <c r="OT610"/>
      <c r="OU610"/>
      <c r="OV610"/>
      <c r="OW610"/>
      <c r="OX610"/>
      <c r="OY610"/>
      <c r="OZ610"/>
      <c r="PA610"/>
      <c r="PB610"/>
      <c r="PC610"/>
      <c r="PD610"/>
      <c r="PE610"/>
      <c r="PF610"/>
      <c r="PG610"/>
      <c r="PH610"/>
      <c r="PI610"/>
      <c r="PJ610"/>
      <c r="PK610"/>
      <c r="PL610"/>
      <c r="PM610"/>
      <c r="PN610"/>
      <c r="PO610"/>
      <c r="PP610"/>
      <c r="PQ610"/>
      <c r="PR610"/>
      <c r="PS610"/>
      <c r="PT610"/>
      <c r="PU610"/>
      <c r="PV610"/>
      <c r="PW610"/>
      <c r="PX610"/>
      <c r="PY610"/>
      <c r="PZ610"/>
      <c r="QA610"/>
      <c r="QB610"/>
      <c r="QC610"/>
      <c r="QD610"/>
      <c r="QE610"/>
      <c r="QF610"/>
      <c r="QG610"/>
      <c r="QH610"/>
      <c r="QI610"/>
      <c r="QJ610"/>
      <c r="QK610"/>
      <c r="QL610"/>
      <c r="QM610"/>
      <c r="QN610"/>
      <c r="QO610"/>
      <c r="QP610"/>
      <c r="QQ610"/>
      <c r="QR610"/>
      <c r="QS610"/>
      <c r="QT610"/>
      <c r="QU610"/>
      <c r="QV610"/>
      <c r="QW610"/>
      <c r="QX610"/>
      <c r="QY610"/>
      <c r="QZ610"/>
      <c r="RA610"/>
      <c r="RB610"/>
      <c r="RC610"/>
      <c r="RD610"/>
      <c r="RE610"/>
      <c r="RF610"/>
      <c r="RG610"/>
      <c r="RH610"/>
      <c r="RI610"/>
      <c r="RJ610"/>
      <c r="RK610"/>
      <c r="RL610"/>
      <c r="RM610"/>
      <c r="RN610"/>
      <c r="RO610"/>
      <c r="RP610"/>
      <c r="RQ610"/>
      <c r="RR610"/>
      <c r="RS610"/>
      <c r="RT610"/>
      <c r="RU610"/>
      <c r="RV610"/>
      <c r="RW610"/>
      <c r="RX610"/>
      <c r="RY610"/>
      <c r="RZ610"/>
      <c r="SA610"/>
      <c r="SB610"/>
      <c r="SC610"/>
      <c r="SD610"/>
      <c r="SE610"/>
      <c r="SF610"/>
      <c r="SG610"/>
      <c r="SH610"/>
      <c r="SI610"/>
      <c r="SJ610"/>
      <c r="SK610"/>
      <c r="SL610"/>
      <c r="SM610"/>
      <c r="SN610"/>
      <c r="SO610"/>
      <c r="SP610"/>
    </row>
    <row r="611" spans="1:510" ht="16.5" customHeight="1" x14ac:dyDescent="0.2">
      <c r="A611" s="20">
        <v>1832</v>
      </c>
      <c r="B611" s="34" t="s">
        <v>70</v>
      </c>
      <c r="C611" s="34" t="s">
        <v>781</v>
      </c>
      <c r="D611" s="20" t="s">
        <v>51</v>
      </c>
      <c r="E611" s="20" t="s">
        <v>1345</v>
      </c>
      <c r="F611" s="22" t="s">
        <v>88</v>
      </c>
      <c r="G611" s="36" t="s">
        <v>37</v>
      </c>
      <c r="H611" s="20" t="s">
        <v>89</v>
      </c>
      <c r="I611" s="20" t="s">
        <v>27</v>
      </c>
      <c r="J611" s="63" t="s">
        <v>784</v>
      </c>
      <c r="K611" s="36"/>
      <c r="L611" s="36"/>
      <c r="M611" s="36"/>
      <c r="N611" s="36"/>
      <c r="O611" s="62">
        <v>325076073</v>
      </c>
      <c r="P611" s="39"/>
      <c r="Q611" s="34">
        <v>1</v>
      </c>
      <c r="R611" s="25">
        <v>45689</v>
      </c>
      <c r="S611" s="39" t="s">
        <v>83</v>
      </c>
      <c r="T611" s="37">
        <v>325076073</v>
      </c>
      <c r="U611" s="27" t="s">
        <v>39</v>
      </c>
      <c r="V611" s="28" t="s">
        <v>40</v>
      </c>
      <c r="W611"/>
      <c r="X611"/>
      <c r="Y611"/>
      <c r="Z611"/>
      <c r="AA611"/>
      <c r="AB611"/>
      <c r="AC611"/>
      <c r="AD611"/>
      <c r="AE611"/>
      <c r="AF611"/>
      <c r="AG611"/>
      <c r="AH611"/>
      <c r="AI611"/>
      <c r="AJ611"/>
      <c r="AK611"/>
      <c r="AL611"/>
      <c r="AM611"/>
      <c r="AN611"/>
      <c r="AO611"/>
      <c r="AP611"/>
      <c r="AQ611"/>
      <c r="AR611"/>
      <c r="AS611"/>
      <c r="AT611"/>
      <c r="AU611"/>
      <c r="AV611"/>
      <c r="AW611"/>
      <c r="AX611"/>
      <c r="AY611"/>
      <c r="AZ611"/>
      <c r="BA611"/>
      <c r="BB611"/>
      <c r="BC611"/>
      <c r="BD611"/>
      <c r="BE611"/>
      <c r="BF611"/>
      <c r="BG611"/>
      <c r="BH611"/>
      <c r="BI611"/>
      <c r="BJ611"/>
      <c r="BK611"/>
      <c r="BL611"/>
      <c r="BM611"/>
      <c r="BN611"/>
      <c r="BO611"/>
      <c r="BP611"/>
      <c r="BQ611"/>
      <c r="BR611"/>
      <c r="BS611"/>
      <c r="BT611"/>
      <c r="BU611"/>
      <c r="BV611"/>
      <c r="BW611"/>
      <c r="BX611"/>
      <c r="BY611"/>
      <c r="BZ611"/>
      <c r="CA611"/>
      <c r="CB611"/>
      <c r="CC611"/>
      <c r="CD611"/>
      <c r="CE611"/>
      <c r="CF611"/>
      <c r="CG611"/>
      <c r="CH611"/>
      <c r="CI611"/>
      <c r="CJ611"/>
      <c r="CK611"/>
      <c r="CL611"/>
      <c r="CM611"/>
      <c r="CN611"/>
      <c r="CO611"/>
      <c r="CP611"/>
      <c r="CQ611"/>
      <c r="CR611"/>
      <c r="CS611"/>
      <c r="CT611"/>
      <c r="CU611"/>
      <c r="CV611"/>
      <c r="CW611"/>
      <c r="CX611"/>
      <c r="CY611"/>
      <c r="CZ611"/>
      <c r="DA611"/>
      <c r="DB611"/>
      <c r="DC611"/>
      <c r="DD611"/>
      <c r="DE611"/>
      <c r="DF611"/>
      <c r="DG611"/>
      <c r="DH611"/>
      <c r="DI611"/>
      <c r="DJ611"/>
      <c r="DK611"/>
      <c r="DL611"/>
      <c r="DM611"/>
      <c r="DN611"/>
      <c r="DO611"/>
      <c r="DP611"/>
      <c r="DQ611"/>
      <c r="DR611"/>
      <c r="DS611"/>
      <c r="DT611"/>
      <c r="DU611"/>
      <c r="DV611"/>
      <c r="DW611"/>
      <c r="DX611"/>
      <c r="DY611"/>
      <c r="DZ611"/>
      <c r="EA611"/>
      <c r="EB611"/>
      <c r="EC611"/>
      <c r="ED611"/>
      <c r="EE611"/>
      <c r="EF611"/>
      <c r="EG611"/>
      <c r="EH611"/>
      <c r="EI611"/>
      <c r="EJ611"/>
      <c r="EK611"/>
      <c r="EL611"/>
      <c r="EM611"/>
      <c r="EN611"/>
      <c r="EO611"/>
      <c r="EP611"/>
      <c r="EQ611"/>
      <c r="ER611"/>
      <c r="ES611"/>
      <c r="ET611"/>
      <c r="EU611"/>
      <c r="EV611"/>
      <c r="EW611"/>
      <c r="EX611"/>
      <c r="EY611"/>
      <c r="EZ611"/>
      <c r="FA611"/>
      <c r="FB611"/>
      <c r="FC611"/>
      <c r="FD611"/>
      <c r="FE611"/>
      <c r="FF611"/>
      <c r="FG611"/>
      <c r="FH611"/>
      <c r="FI611"/>
      <c r="FJ611"/>
      <c r="FK611"/>
      <c r="FL611"/>
      <c r="FM611"/>
      <c r="FN611"/>
      <c r="FO611"/>
      <c r="FP611"/>
      <c r="FQ611"/>
      <c r="FR611"/>
      <c r="FS611"/>
      <c r="FT611"/>
      <c r="FU611"/>
      <c r="FV611"/>
      <c r="FW611"/>
      <c r="FX611"/>
      <c r="FY611"/>
      <c r="FZ611"/>
      <c r="GA611"/>
      <c r="GB611"/>
      <c r="GC611"/>
      <c r="GD611"/>
      <c r="GE611"/>
      <c r="GF611"/>
      <c r="GG611"/>
      <c r="GH611"/>
      <c r="GI611"/>
      <c r="GJ611"/>
      <c r="GK611"/>
      <c r="GL611"/>
      <c r="GM611"/>
      <c r="GN611"/>
      <c r="GO611"/>
      <c r="GP611"/>
      <c r="GQ611"/>
      <c r="GR611"/>
      <c r="GS611"/>
      <c r="GT611"/>
      <c r="GU611"/>
      <c r="GV611"/>
      <c r="GW611"/>
      <c r="GX611"/>
      <c r="GY611"/>
      <c r="GZ611"/>
      <c r="HA611"/>
      <c r="HB611"/>
      <c r="HC611"/>
      <c r="HD611"/>
      <c r="HE611"/>
      <c r="HF611"/>
      <c r="HG611"/>
      <c r="HH611"/>
      <c r="HI611"/>
      <c r="HJ611"/>
      <c r="HK611"/>
      <c r="HL611"/>
      <c r="HM611"/>
      <c r="HN611"/>
      <c r="HO611"/>
      <c r="HP611"/>
      <c r="HQ611"/>
      <c r="HR611"/>
      <c r="HS611"/>
      <c r="HT611"/>
      <c r="HU611"/>
      <c r="HV611"/>
      <c r="HW611"/>
      <c r="HX611"/>
      <c r="HY611"/>
      <c r="HZ611"/>
      <c r="IA611"/>
      <c r="IB611"/>
      <c r="IC611"/>
      <c r="ID611"/>
      <c r="IE611"/>
      <c r="IF611"/>
      <c r="IG611"/>
      <c r="IH611"/>
      <c r="II611"/>
      <c r="IJ611"/>
      <c r="IK611"/>
      <c r="IL611"/>
      <c r="IM611"/>
      <c r="IN611"/>
      <c r="IO611"/>
      <c r="IP611"/>
      <c r="IQ611"/>
      <c r="IR611"/>
      <c r="IS611"/>
      <c r="IT611"/>
      <c r="IU611"/>
      <c r="IV611"/>
      <c r="IW611"/>
      <c r="IX611"/>
      <c r="IY611"/>
      <c r="IZ611"/>
      <c r="JA611"/>
      <c r="JB611"/>
      <c r="JC611"/>
      <c r="JD611"/>
      <c r="JE611"/>
      <c r="JF611"/>
      <c r="JG611"/>
      <c r="JH611"/>
      <c r="JI611"/>
      <c r="JJ611"/>
      <c r="JK611"/>
      <c r="JL611"/>
      <c r="JM611"/>
      <c r="JN611"/>
      <c r="JO611"/>
      <c r="JP611"/>
      <c r="JQ611"/>
      <c r="JR611"/>
      <c r="JS611"/>
      <c r="JT611"/>
      <c r="JU611"/>
      <c r="JV611"/>
      <c r="JW611"/>
      <c r="JX611"/>
      <c r="JY611"/>
      <c r="JZ611"/>
      <c r="KA611"/>
      <c r="KB611"/>
      <c r="KC611"/>
      <c r="KD611"/>
      <c r="KE611"/>
      <c r="KF611"/>
      <c r="KG611"/>
      <c r="KH611"/>
      <c r="KI611"/>
      <c r="KJ611"/>
      <c r="KK611"/>
      <c r="KL611"/>
      <c r="KM611"/>
      <c r="KN611"/>
      <c r="KO611"/>
      <c r="KP611"/>
      <c r="KQ611"/>
      <c r="KR611"/>
      <c r="KS611"/>
      <c r="KT611"/>
      <c r="KU611"/>
      <c r="KV611"/>
      <c r="KW611"/>
      <c r="KX611"/>
      <c r="KY611"/>
      <c r="KZ611"/>
      <c r="LA611"/>
      <c r="LB611"/>
      <c r="LC611"/>
      <c r="LD611"/>
      <c r="LE611"/>
      <c r="LF611"/>
      <c r="LG611"/>
      <c r="LH611"/>
      <c r="LI611"/>
      <c r="LJ611"/>
      <c r="LK611"/>
      <c r="LL611"/>
      <c r="LM611"/>
      <c r="LN611"/>
      <c r="LO611"/>
      <c r="LP611"/>
      <c r="LQ611"/>
      <c r="LR611"/>
      <c r="LS611"/>
      <c r="LT611"/>
      <c r="LU611"/>
      <c r="LV611"/>
      <c r="LW611"/>
      <c r="LX611"/>
      <c r="LY611"/>
      <c r="LZ611"/>
      <c r="MA611"/>
      <c r="MB611"/>
      <c r="MC611"/>
      <c r="MD611"/>
      <c r="ME611"/>
      <c r="MF611"/>
      <c r="MG611"/>
      <c r="MH611"/>
      <c r="MI611"/>
      <c r="MJ611"/>
      <c r="MK611"/>
      <c r="ML611"/>
      <c r="MM611"/>
      <c r="MN611"/>
      <c r="MO611"/>
      <c r="MP611"/>
      <c r="MQ611"/>
      <c r="MR611"/>
      <c r="MS611"/>
      <c r="MT611"/>
      <c r="MU611"/>
      <c r="MV611"/>
      <c r="MW611"/>
      <c r="MX611"/>
      <c r="MY611"/>
      <c r="MZ611"/>
      <c r="NA611"/>
      <c r="NB611"/>
      <c r="NC611"/>
      <c r="ND611"/>
      <c r="NE611"/>
      <c r="NF611"/>
      <c r="NG611"/>
      <c r="NH611"/>
      <c r="NI611"/>
      <c r="NJ611"/>
      <c r="NK611"/>
      <c r="NL611"/>
      <c r="NM611"/>
      <c r="NN611"/>
      <c r="NO611"/>
      <c r="NP611"/>
      <c r="NQ611"/>
      <c r="NR611"/>
      <c r="NS611"/>
      <c r="NT611"/>
      <c r="NU611"/>
      <c r="NV611"/>
      <c r="NW611"/>
      <c r="NX611"/>
      <c r="NY611"/>
      <c r="NZ611"/>
      <c r="OA611"/>
      <c r="OB611"/>
      <c r="OC611"/>
      <c r="OD611"/>
      <c r="OE611"/>
      <c r="OF611"/>
      <c r="OG611"/>
      <c r="OH611"/>
      <c r="OI611"/>
      <c r="OJ611"/>
      <c r="OK611"/>
      <c r="OL611"/>
      <c r="OM611"/>
      <c r="ON611"/>
      <c r="OO611"/>
      <c r="OP611"/>
      <c r="OQ611"/>
      <c r="OR611"/>
      <c r="OS611"/>
      <c r="OT611"/>
      <c r="OU611"/>
      <c r="OV611"/>
      <c r="OW611"/>
      <c r="OX611"/>
      <c r="OY611"/>
      <c r="OZ611"/>
      <c r="PA611"/>
      <c r="PB611"/>
      <c r="PC611"/>
      <c r="PD611"/>
      <c r="PE611"/>
      <c r="PF611"/>
      <c r="PG611"/>
      <c r="PH611"/>
      <c r="PI611"/>
      <c r="PJ611"/>
      <c r="PK611"/>
      <c r="PL611"/>
      <c r="PM611"/>
      <c r="PN611"/>
      <c r="PO611"/>
      <c r="PP611"/>
      <c r="PQ611"/>
      <c r="PR611"/>
      <c r="PS611"/>
      <c r="PT611"/>
      <c r="PU611"/>
      <c r="PV611"/>
      <c r="PW611"/>
      <c r="PX611"/>
      <c r="PY611"/>
      <c r="PZ611"/>
      <c r="QA611"/>
      <c r="QB611"/>
      <c r="QC611"/>
      <c r="QD611"/>
      <c r="QE611"/>
      <c r="QF611"/>
      <c r="QG611"/>
      <c r="QH611"/>
      <c r="QI611"/>
      <c r="QJ611"/>
      <c r="QK611"/>
      <c r="QL611"/>
      <c r="QM611"/>
      <c r="QN611"/>
      <c r="QO611"/>
      <c r="QP611"/>
      <c r="QQ611"/>
      <c r="QR611"/>
      <c r="QS611"/>
      <c r="QT611"/>
      <c r="QU611"/>
      <c r="QV611"/>
      <c r="QW611"/>
      <c r="QX611"/>
      <c r="QY611"/>
      <c r="QZ611"/>
      <c r="RA611"/>
      <c r="RB611"/>
      <c r="RC611"/>
      <c r="RD611"/>
      <c r="RE611"/>
      <c r="RF611"/>
      <c r="RG611"/>
      <c r="RH611"/>
      <c r="RI611"/>
      <c r="RJ611"/>
      <c r="RK611"/>
      <c r="RL611"/>
      <c r="RM611"/>
      <c r="RN611"/>
      <c r="RO611"/>
      <c r="RP611"/>
      <c r="RQ611"/>
      <c r="RR611"/>
      <c r="RS611"/>
      <c r="RT611"/>
      <c r="RU611"/>
      <c r="RV611"/>
      <c r="RW611"/>
      <c r="RX611"/>
      <c r="RY611"/>
      <c r="RZ611"/>
      <c r="SA611"/>
      <c r="SB611"/>
      <c r="SC611"/>
      <c r="SD611"/>
      <c r="SE611"/>
      <c r="SF611"/>
      <c r="SG611"/>
      <c r="SH611"/>
      <c r="SI611"/>
      <c r="SJ611"/>
      <c r="SK611"/>
      <c r="SL611"/>
      <c r="SM611"/>
      <c r="SN611"/>
      <c r="SO611"/>
      <c r="SP611"/>
    </row>
    <row r="612" spans="1:510" ht="16.5" customHeight="1" x14ac:dyDescent="0.2">
      <c r="A612" s="20">
        <v>1833</v>
      </c>
      <c r="B612" s="34" t="s">
        <v>70</v>
      </c>
      <c r="C612" s="34" t="s">
        <v>781</v>
      </c>
      <c r="D612" s="20" t="s">
        <v>51</v>
      </c>
      <c r="E612" s="20" t="s">
        <v>1345</v>
      </c>
      <c r="F612" s="22" t="s">
        <v>88</v>
      </c>
      <c r="G612" s="36" t="s">
        <v>37</v>
      </c>
      <c r="H612" s="20" t="s">
        <v>89</v>
      </c>
      <c r="I612" s="20" t="s">
        <v>27</v>
      </c>
      <c r="J612" s="63" t="s">
        <v>785</v>
      </c>
      <c r="K612" s="36"/>
      <c r="L612" s="36"/>
      <c r="M612" s="36"/>
      <c r="N612" s="36"/>
      <c r="O612" s="62">
        <v>607531054</v>
      </c>
      <c r="P612" s="39"/>
      <c r="Q612" s="34">
        <v>1</v>
      </c>
      <c r="R612" s="25">
        <v>45689</v>
      </c>
      <c r="S612" s="39" t="s">
        <v>83</v>
      </c>
      <c r="T612" s="37">
        <v>607531054</v>
      </c>
      <c r="U612" s="27" t="s">
        <v>39</v>
      </c>
      <c r="V612" s="28" t="s">
        <v>40</v>
      </c>
      <c r="W612"/>
      <c r="X612"/>
      <c r="Y612"/>
      <c r="Z612"/>
      <c r="AA612"/>
      <c r="AB612"/>
      <c r="AC612"/>
      <c r="AD612"/>
      <c r="AE612"/>
      <c r="AF612"/>
      <c r="AG612"/>
      <c r="AH612"/>
      <c r="AI612"/>
      <c r="AJ612"/>
      <c r="AK612"/>
      <c r="AL612"/>
      <c r="AM612"/>
      <c r="AN612"/>
      <c r="AO612"/>
      <c r="AP612"/>
      <c r="AQ612"/>
      <c r="AR612"/>
      <c r="AS612"/>
      <c r="AT612"/>
      <c r="AU612"/>
      <c r="AV612"/>
      <c r="AW612"/>
      <c r="AX612"/>
      <c r="AY612"/>
      <c r="AZ612"/>
      <c r="BA612"/>
      <c r="BB612"/>
      <c r="BC612"/>
      <c r="BD612"/>
      <c r="BE612"/>
      <c r="BF612"/>
      <c r="BG612"/>
      <c r="BH612"/>
      <c r="BI612"/>
      <c r="BJ612"/>
      <c r="BK612"/>
      <c r="BL612"/>
      <c r="BM612"/>
      <c r="BN612"/>
      <c r="BO612"/>
      <c r="BP612"/>
      <c r="BQ612"/>
      <c r="BR612"/>
      <c r="BS612"/>
      <c r="BT612"/>
      <c r="BU612"/>
      <c r="BV612"/>
      <c r="BW612"/>
      <c r="BX612"/>
      <c r="BY612"/>
      <c r="BZ612"/>
      <c r="CA612"/>
      <c r="CB612"/>
      <c r="CC612"/>
      <c r="CD612"/>
      <c r="CE612"/>
      <c r="CF612"/>
      <c r="CG612"/>
      <c r="CH612"/>
      <c r="CI612"/>
      <c r="CJ612"/>
      <c r="CK612"/>
      <c r="CL612"/>
      <c r="CM612"/>
      <c r="CN612"/>
      <c r="CO612"/>
      <c r="CP612"/>
      <c r="CQ612"/>
      <c r="CR612"/>
      <c r="CS612"/>
      <c r="CT612"/>
      <c r="CU612"/>
      <c r="CV612"/>
      <c r="CW612"/>
      <c r="CX612"/>
      <c r="CY612"/>
      <c r="CZ612"/>
      <c r="DA612"/>
      <c r="DB612"/>
      <c r="DC612"/>
      <c r="DD612"/>
      <c r="DE612"/>
      <c r="DF612"/>
      <c r="DG612"/>
      <c r="DH612"/>
      <c r="DI612"/>
      <c r="DJ612"/>
      <c r="DK612"/>
      <c r="DL612"/>
      <c r="DM612"/>
      <c r="DN612"/>
      <c r="DO612"/>
      <c r="DP612"/>
      <c r="DQ612"/>
      <c r="DR612"/>
      <c r="DS612"/>
      <c r="DT612"/>
      <c r="DU612"/>
      <c r="DV612"/>
      <c r="DW612"/>
      <c r="DX612"/>
      <c r="DY612"/>
      <c r="DZ612"/>
      <c r="EA612"/>
      <c r="EB612"/>
      <c r="EC612"/>
      <c r="ED612"/>
      <c r="EE612"/>
      <c r="EF612"/>
      <c r="EG612"/>
      <c r="EH612"/>
      <c r="EI612"/>
      <c r="EJ612"/>
      <c r="EK612"/>
      <c r="EL612"/>
      <c r="EM612"/>
      <c r="EN612"/>
      <c r="EO612"/>
      <c r="EP612"/>
      <c r="EQ612"/>
      <c r="ER612"/>
      <c r="ES612"/>
      <c r="ET612"/>
      <c r="EU612"/>
      <c r="EV612"/>
      <c r="EW612"/>
      <c r="EX612"/>
      <c r="EY612"/>
      <c r="EZ612"/>
      <c r="FA612"/>
      <c r="FB612"/>
      <c r="FC612"/>
      <c r="FD612"/>
      <c r="FE612"/>
      <c r="FF612"/>
      <c r="FG612"/>
      <c r="FH612"/>
      <c r="FI612"/>
      <c r="FJ612"/>
      <c r="FK612"/>
      <c r="FL612"/>
      <c r="FM612"/>
      <c r="FN612"/>
      <c r="FO612"/>
      <c r="FP612"/>
      <c r="FQ612"/>
      <c r="FR612"/>
      <c r="FS612"/>
      <c r="FT612"/>
      <c r="FU612"/>
      <c r="FV612"/>
      <c r="FW612"/>
      <c r="FX612"/>
      <c r="FY612"/>
      <c r="FZ612"/>
      <c r="GA612"/>
      <c r="GB612"/>
      <c r="GC612"/>
      <c r="GD612"/>
      <c r="GE612"/>
      <c r="GF612"/>
      <c r="GG612"/>
      <c r="GH612"/>
      <c r="GI612"/>
      <c r="GJ612"/>
      <c r="GK612"/>
      <c r="GL612"/>
      <c r="GM612"/>
      <c r="GN612"/>
      <c r="GO612"/>
      <c r="GP612"/>
      <c r="GQ612"/>
      <c r="GR612"/>
      <c r="GS612"/>
      <c r="GT612"/>
      <c r="GU612"/>
      <c r="GV612"/>
      <c r="GW612"/>
      <c r="GX612"/>
      <c r="GY612"/>
      <c r="GZ612"/>
      <c r="HA612"/>
      <c r="HB612"/>
      <c r="HC612"/>
      <c r="HD612"/>
      <c r="HE612"/>
      <c r="HF612"/>
      <c r="HG612"/>
      <c r="HH612"/>
      <c r="HI612"/>
      <c r="HJ612"/>
      <c r="HK612"/>
      <c r="HL612"/>
      <c r="HM612"/>
      <c r="HN612"/>
      <c r="HO612"/>
      <c r="HP612"/>
      <c r="HQ612"/>
      <c r="HR612"/>
      <c r="HS612"/>
      <c r="HT612"/>
      <c r="HU612"/>
      <c r="HV612"/>
      <c r="HW612"/>
      <c r="HX612"/>
      <c r="HY612"/>
      <c r="HZ612"/>
      <c r="IA612"/>
      <c r="IB612"/>
      <c r="IC612"/>
      <c r="ID612"/>
      <c r="IE612"/>
      <c r="IF612"/>
      <c r="IG612"/>
      <c r="IH612"/>
      <c r="II612"/>
      <c r="IJ612"/>
      <c r="IK612"/>
      <c r="IL612"/>
      <c r="IM612"/>
      <c r="IN612"/>
      <c r="IO612"/>
      <c r="IP612"/>
      <c r="IQ612"/>
      <c r="IR612"/>
      <c r="IS612"/>
      <c r="IT612"/>
      <c r="IU612"/>
      <c r="IV612"/>
      <c r="IW612"/>
      <c r="IX612"/>
      <c r="IY612"/>
      <c r="IZ612"/>
      <c r="JA612"/>
      <c r="JB612"/>
      <c r="JC612"/>
      <c r="JD612"/>
      <c r="JE612"/>
      <c r="JF612"/>
      <c r="JG612"/>
      <c r="JH612"/>
      <c r="JI612"/>
      <c r="JJ612"/>
      <c r="JK612"/>
      <c r="JL612"/>
      <c r="JM612"/>
      <c r="JN612"/>
      <c r="JO612"/>
      <c r="JP612"/>
      <c r="JQ612"/>
      <c r="JR612"/>
      <c r="JS612"/>
      <c r="JT612"/>
      <c r="JU612"/>
      <c r="JV612"/>
      <c r="JW612"/>
      <c r="JX612"/>
      <c r="JY612"/>
      <c r="JZ612"/>
      <c r="KA612"/>
      <c r="KB612"/>
      <c r="KC612"/>
      <c r="KD612"/>
      <c r="KE612"/>
      <c r="KF612"/>
      <c r="KG612"/>
      <c r="KH612"/>
      <c r="KI612"/>
      <c r="KJ612"/>
      <c r="KK612"/>
      <c r="KL612"/>
      <c r="KM612"/>
      <c r="KN612"/>
      <c r="KO612"/>
      <c r="KP612"/>
      <c r="KQ612"/>
      <c r="KR612"/>
      <c r="KS612"/>
      <c r="KT612"/>
      <c r="KU612"/>
      <c r="KV612"/>
      <c r="KW612"/>
      <c r="KX612"/>
      <c r="KY612"/>
      <c r="KZ612"/>
      <c r="LA612"/>
      <c r="LB612"/>
      <c r="LC612"/>
      <c r="LD612"/>
      <c r="LE612"/>
      <c r="LF612"/>
      <c r="LG612"/>
      <c r="LH612"/>
      <c r="LI612"/>
      <c r="LJ612"/>
      <c r="LK612"/>
      <c r="LL612"/>
      <c r="LM612"/>
      <c r="LN612"/>
      <c r="LO612"/>
      <c r="LP612"/>
      <c r="LQ612"/>
      <c r="LR612"/>
      <c r="LS612"/>
      <c r="LT612"/>
      <c r="LU612"/>
      <c r="LV612"/>
      <c r="LW612"/>
      <c r="LX612"/>
      <c r="LY612"/>
      <c r="LZ612"/>
      <c r="MA612"/>
      <c r="MB612"/>
      <c r="MC612"/>
      <c r="MD612"/>
      <c r="ME612"/>
      <c r="MF612"/>
      <c r="MG612"/>
      <c r="MH612"/>
      <c r="MI612"/>
      <c r="MJ612"/>
      <c r="MK612"/>
      <c r="ML612"/>
      <c r="MM612"/>
      <c r="MN612"/>
      <c r="MO612"/>
      <c r="MP612"/>
      <c r="MQ612"/>
      <c r="MR612"/>
      <c r="MS612"/>
      <c r="MT612"/>
      <c r="MU612"/>
      <c r="MV612"/>
      <c r="MW612"/>
      <c r="MX612"/>
      <c r="MY612"/>
      <c r="MZ612"/>
      <c r="NA612"/>
      <c r="NB612"/>
      <c r="NC612"/>
      <c r="ND612"/>
      <c r="NE612"/>
      <c r="NF612"/>
      <c r="NG612"/>
      <c r="NH612"/>
      <c r="NI612"/>
      <c r="NJ612"/>
      <c r="NK612"/>
      <c r="NL612"/>
      <c r="NM612"/>
      <c r="NN612"/>
      <c r="NO612"/>
      <c r="NP612"/>
      <c r="NQ612"/>
      <c r="NR612"/>
      <c r="NS612"/>
      <c r="NT612"/>
      <c r="NU612"/>
      <c r="NV612"/>
      <c r="NW612"/>
      <c r="NX612"/>
      <c r="NY612"/>
      <c r="NZ612"/>
      <c r="OA612"/>
      <c r="OB612"/>
      <c r="OC612"/>
      <c r="OD612"/>
      <c r="OE612"/>
      <c r="OF612"/>
      <c r="OG612"/>
      <c r="OH612"/>
      <c r="OI612"/>
      <c r="OJ612"/>
      <c r="OK612"/>
      <c r="OL612"/>
      <c r="OM612"/>
      <c r="ON612"/>
      <c r="OO612"/>
      <c r="OP612"/>
      <c r="OQ612"/>
      <c r="OR612"/>
      <c r="OS612"/>
      <c r="OT612"/>
      <c r="OU612"/>
      <c r="OV612"/>
      <c r="OW612"/>
      <c r="OX612"/>
      <c r="OY612"/>
      <c r="OZ612"/>
      <c r="PA612"/>
      <c r="PB612"/>
      <c r="PC612"/>
      <c r="PD612"/>
      <c r="PE612"/>
      <c r="PF612"/>
      <c r="PG612"/>
      <c r="PH612"/>
      <c r="PI612"/>
      <c r="PJ612"/>
      <c r="PK612"/>
      <c r="PL612"/>
      <c r="PM612"/>
      <c r="PN612"/>
      <c r="PO612"/>
      <c r="PP612"/>
      <c r="PQ612"/>
      <c r="PR612"/>
      <c r="PS612"/>
      <c r="PT612"/>
      <c r="PU612"/>
      <c r="PV612"/>
      <c r="PW612"/>
      <c r="PX612"/>
      <c r="PY612"/>
      <c r="PZ612"/>
      <c r="QA612"/>
      <c r="QB612"/>
      <c r="QC612"/>
      <c r="QD612"/>
      <c r="QE612"/>
      <c r="QF612"/>
      <c r="QG612"/>
      <c r="QH612"/>
      <c r="QI612"/>
      <c r="QJ612"/>
      <c r="QK612"/>
      <c r="QL612"/>
      <c r="QM612"/>
      <c r="QN612"/>
      <c r="QO612"/>
      <c r="QP612"/>
      <c r="QQ612"/>
      <c r="QR612"/>
      <c r="QS612"/>
      <c r="QT612"/>
      <c r="QU612"/>
      <c r="QV612"/>
      <c r="QW612"/>
      <c r="QX612"/>
      <c r="QY612"/>
      <c r="QZ612"/>
      <c r="RA612"/>
      <c r="RB612"/>
      <c r="RC612"/>
      <c r="RD612"/>
      <c r="RE612"/>
      <c r="RF612"/>
      <c r="RG612"/>
      <c r="RH612"/>
      <c r="RI612"/>
      <c r="RJ612"/>
      <c r="RK612"/>
      <c r="RL612"/>
      <c r="RM612"/>
      <c r="RN612"/>
      <c r="RO612"/>
      <c r="RP612"/>
      <c r="RQ612"/>
      <c r="RR612"/>
      <c r="RS612"/>
      <c r="RT612"/>
      <c r="RU612"/>
      <c r="RV612"/>
      <c r="RW612"/>
      <c r="RX612"/>
      <c r="RY612"/>
      <c r="RZ612"/>
      <c r="SA612"/>
      <c r="SB612"/>
      <c r="SC612"/>
      <c r="SD612"/>
      <c r="SE612"/>
      <c r="SF612"/>
      <c r="SG612"/>
      <c r="SH612"/>
      <c r="SI612"/>
      <c r="SJ612"/>
      <c r="SK612"/>
      <c r="SL612"/>
      <c r="SM612"/>
      <c r="SN612"/>
      <c r="SO612"/>
      <c r="SP612"/>
    </row>
    <row r="613" spans="1:510" ht="16.5" customHeight="1" x14ac:dyDescent="0.2">
      <c r="A613" s="20">
        <v>1834</v>
      </c>
      <c r="B613" s="34" t="s">
        <v>70</v>
      </c>
      <c r="C613" s="34" t="s">
        <v>781</v>
      </c>
      <c r="D613" s="20" t="s">
        <v>51</v>
      </c>
      <c r="E613" s="20" t="s">
        <v>1345</v>
      </c>
      <c r="F613" s="22" t="s">
        <v>88</v>
      </c>
      <c r="G613" s="36" t="s">
        <v>37</v>
      </c>
      <c r="H613" s="20" t="s">
        <v>89</v>
      </c>
      <c r="I613" s="20" t="s">
        <v>27</v>
      </c>
      <c r="J613" s="63" t="s">
        <v>786</v>
      </c>
      <c r="K613" s="36"/>
      <c r="L613" s="36"/>
      <c r="M613" s="36"/>
      <c r="N613" s="36"/>
      <c r="O613" s="62">
        <v>474602020</v>
      </c>
      <c r="P613" s="39"/>
      <c r="Q613" s="34">
        <v>1</v>
      </c>
      <c r="R613" s="25">
        <v>45689</v>
      </c>
      <c r="S613" s="39" t="s">
        <v>83</v>
      </c>
      <c r="T613" s="37">
        <v>474602020</v>
      </c>
      <c r="U613" s="27" t="s">
        <v>39</v>
      </c>
      <c r="V613" s="28" t="s">
        <v>40</v>
      </c>
      <c r="W613"/>
      <c r="X613"/>
      <c r="Y613"/>
      <c r="Z613"/>
      <c r="AA613"/>
      <c r="AB613"/>
      <c r="AC613"/>
      <c r="AD613"/>
      <c r="AE613"/>
      <c r="AF613"/>
      <c r="AG613"/>
      <c r="AH613"/>
      <c r="AI613"/>
      <c r="AJ613"/>
      <c r="AK613"/>
      <c r="AL613"/>
      <c r="AM613"/>
      <c r="AN613"/>
      <c r="AO613"/>
      <c r="AP613"/>
      <c r="AQ613"/>
      <c r="AR613"/>
      <c r="AS613"/>
      <c r="AT613"/>
      <c r="AU613"/>
      <c r="AV613"/>
      <c r="AW613"/>
      <c r="AX613"/>
      <c r="AY613"/>
      <c r="AZ613"/>
      <c r="BA613"/>
      <c r="BB613"/>
      <c r="BC613"/>
      <c r="BD613"/>
      <c r="BE613"/>
      <c r="BF613"/>
      <c r="BG613"/>
      <c r="BH613"/>
      <c r="BI613"/>
      <c r="BJ613"/>
      <c r="BK613"/>
      <c r="BL613"/>
      <c r="BM613"/>
      <c r="BN613"/>
      <c r="BO613"/>
      <c r="BP613"/>
      <c r="BQ613"/>
      <c r="BR613"/>
      <c r="BS613"/>
      <c r="BT613"/>
      <c r="BU613"/>
      <c r="BV613"/>
      <c r="BW613"/>
      <c r="BX613"/>
      <c r="BY613"/>
      <c r="BZ613"/>
      <c r="CA613"/>
      <c r="CB613"/>
      <c r="CC613"/>
      <c r="CD613"/>
      <c r="CE613"/>
      <c r="CF613"/>
      <c r="CG613"/>
      <c r="CH613"/>
      <c r="CI613"/>
      <c r="CJ613"/>
      <c r="CK613"/>
      <c r="CL613"/>
      <c r="CM613"/>
      <c r="CN613"/>
      <c r="CO613"/>
      <c r="CP613"/>
      <c r="CQ613"/>
      <c r="CR613"/>
      <c r="CS613"/>
      <c r="CT613"/>
      <c r="CU613"/>
      <c r="CV613"/>
      <c r="CW613"/>
      <c r="CX613"/>
      <c r="CY613"/>
      <c r="CZ613"/>
      <c r="DA613"/>
      <c r="DB613"/>
      <c r="DC613"/>
      <c r="DD613"/>
      <c r="DE613"/>
      <c r="DF613"/>
      <c r="DG613"/>
      <c r="DH613"/>
      <c r="DI613"/>
      <c r="DJ613"/>
      <c r="DK613"/>
      <c r="DL613"/>
      <c r="DM613"/>
      <c r="DN613"/>
      <c r="DO613"/>
      <c r="DP613"/>
      <c r="DQ613"/>
      <c r="DR613"/>
      <c r="DS613"/>
      <c r="DT613"/>
      <c r="DU613"/>
      <c r="DV613"/>
      <c r="DW613"/>
      <c r="DX613"/>
      <c r="DY613"/>
      <c r="DZ613"/>
      <c r="EA613"/>
      <c r="EB613"/>
      <c r="EC613"/>
      <c r="ED613"/>
      <c r="EE613"/>
      <c r="EF613"/>
      <c r="EG613"/>
      <c r="EH613"/>
      <c r="EI613"/>
      <c r="EJ613"/>
      <c r="EK613"/>
      <c r="EL613"/>
      <c r="EM613"/>
      <c r="EN613"/>
      <c r="EO613"/>
      <c r="EP613"/>
      <c r="EQ613"/>
      <c r="ER613"/>
      <c r="ES613"/>
      <c r="ET613"/>
      <c r="EU613"/>
      <c r="EV613"/>
      <c r="EW613"/>
      <c r="EX613"/>
      <c r="EY613"/>
      <c r="EZ613"/>
      <c r="FA613"/>
      <c r="FB613"/>
      <c r="FC613"/>
      <c r="FD613"/>
      <c r="FE613"/>
      <c r="FF613"/>
      <c r="FG613"/>
      <c r="FH613"/>
      <c r="FI613"/>
      <c r="FJ613"/>
      <c r="FK613"/>
      <c r="FL613"/>
      <c r="FM613"/>
      <c r="FN613"/>
      <c r="FO613"/>
      <c r="FP613"/>
      <c r="FQ613"/>
      <c r="FR613"/>
      <c r="FS613"/>
      <c r="FT613"/>
      <c r="FU613"/>
      <c r="FV613"/>
      <c r="FW613"/>
      <c r="FX613"/>
      <c r="FY613"/>
      <c r="FZ613"/>
      <c r="GA613"/>
      <c r="GB613"/>
      <c r="GC613"/>
      <c r="GD613"/>
      <c r="GE613"/>
      <c r="GF613"/>
      <c r="GG613"/>
      <c r="GH613"/>
      <c r="GI613"/>
      <c r="GJ613"/>
      <c r="GK613"/>
      <c r="GL613"/>
      <c r="GM613"/>
      <c r="GN613"/>
      <c r="GO613"/>
      <c r="GP613"/>
      <c r="GQ613"/>
      <c r="GR613"/>
      <c r="GS613"/>
      <c r="GT613"/>
      <c r="GU613"/>
      <c r="GV613"/>
      <c r="GW613"/>
      <c r="GX613"/>
      <c r="GY613"/>
      <c r="GZ613"/>
      <c r="HA613"/>
      <c r="HB613"/>
      <c r="HC613"/>
      <c r="HD613"/>
      <c r="HE613"/>
      <c r="HF613"/>
      <c r="HG613"/>
      <c r="HH613"/>
      <c r="HI613"/>
      <c r="HJ613"/>
      <c r="HK613"/>
      <c r="HL613"/>
      <c r="HM613"/>
      <c r="HN613"/>
      <c r="HO613"/>
      <c r="HP613"/>
      <c r="HQ613"/>
      <c r="HR613"/>
      <c r="HS613"/>
      <c r="HT613"/>
      <c r="HU613"/>
      <c r="HV613"/>
      <c r="HW613"/>
      <c r="HX613"/>
      <c r="HY613"/>
      <c r="HZ613"/>
      <c r="IA613"/>
      <c r="IB613"/>
      <c r="IC613"/>
      <c r="ID613"/>
      <c r="IE613"/>
      <c r="IF613"/>
      <c r="IG613"/>
      <c r="IH613"/>
      <c r="II613"/>
      <c r="IJ613"/>
      <c r="IK613"/>
      <c r="IL613"/>
      <c r="IM613"/>
      <c r="IN613"/>
      <c r="IO613"/>
      <c r="IP613"/>
      <c r="IQ613"/>
      <c r="IR613"/>
      <c r="IS613"/>
      <c r="IT613"/>
      <c r="IU613"/>
      <c r="IV613"/>
      <c r="IW613"/>
      <c r="IX613"/>
      <c r="IY613"/>
      <c r="IZ613"/>
      <c r="JA613"/>
      <c r="JB613"/>
      <c r="JC613"/>
      <c r="JD613"/>
      <c r="JE613"/>
      <c r="JF613"/>
      <c r="JG613"/>
      <c r="JH613"/>
      <c r="JI613"/>
      <c r="JJ613"/>
      <c r="JK613"/>
      <c r="JL613"/>
      <c r="JM613"/>
      <c r="JN613"/>
      <c r="JO613"/>
      <c r="JP613"/>
      <c r="JQ613"/>
      <c r="JR613"/>
      <c r="JS613"/>
      <c r="JT613"/>
      <c r="JU613"/>
      <c r="JV613"/>
      <c r="JW613"/>
      <c r="JX613"/>
      <c r="JY613"/>
      <c r="JZ613"/>
      <c r="KA613"/>
      <c r="KB613"/>
      <c r="KC613"/>
      <c r="KD613"/>
      <c r="KE613"/>
      <c r="KF613"/>
      <c r="KG613"/>
      <c r="KH613"/>
      <c r="KI613"/>
      <c r="KJ613"/>
      <c r="KK613"/>
      <c r="KL613"/>
      <c r="KM613"/>
      <c r="KN613"/>
      <c r="KO613"/>
      <c r="KP613"/>
      <c r="KQ613"/>
      <c r="KR613"/>
      <c r="KS613"/>
      <c r="KT613"/>
      <c r="KU613"/>
      <c r="KV613"/>
      <c r="KW613"/>
      <c r="KX613"/>
      <c r="KY613"/>
      <c r="KZ613"/>
      <c r="LA613"/>
      <c r="LB613"/>
      <c r="LC613"/>
      <c r="LD613"/>
      <c r="LE613"/>
      <c r="LF613"/>
      <c r="LG613"/>
      <c r="LH613"/>
      <c r="LI613"/>
      <c r="LJ613"/>
      <c r="LK613"/>
      <c r="LL613"/>
      <c r="LM613"/>
      <c r="LN613"/>
      <c r="LO613"/>
      <c r="LP613"/>
      <c r="LQ613"/>
      <c r="LR613"/>
      <c r="LS613"/>
      <c r="LT613"/>
      <c r="LU613"/>
      <c r="LV613"/>
      <c r="LW613"/>
      <c r="LX613"/>
      <c r="LY613"/>
      <c r="LZ613"/>
      <c r="MA613"/>
      <c r="MB613"/>
      <c r="MC613"/>
      <c r="MD613"/>
      <c r="ME613"/>
      <c r="MF613"/>
      <c r="MG613"/>
      <c r="MH613"/>
      <c r="MI613"/>
      <c r="MJ613"/>
      <c r="MK613"/>
      <c r="ML613"/>
      <c r="MM613"/>
      <c r="MN613"/>
      <c r="MO613"/>
      <c r="MP613"/>
      <c r="MQ613"/>
      <c r="MR613"/>
      <c r="MS613"/>
      <c r="MT613"/>
      <c r="MU613"/>
      <c r="MV613"/>
      <c r="MW613"/>
      <c r="MX613"/>
      <c r="MY613"/>
      <c r="MZ613"/>
      <c r="NA613"/>
      <c r="NB613"/>
      <c r="NC613"/>
      <c r="ND613"/>
      <c r="NE613"/>
      <c r="NF613"/>
      <c r="NG613"/>
      <c r="NH613"/>
      <c r="NI613"/>
      <c r="NJ613"/>
      <c r="NK613"/>
      <c r="NL613"/>
      <c r="NM613"/>
      <c r="NN613"/>
      <c r="NO613"/>
      <c r="NP613"/>
      <c r="NQ613"/>
      <c r="NR613"/>
      <c r="NS613"/>
      <c r="NT613"/>
      <c r="NU613"/>
      <c r="NV613"/>
      <c r="NW613"/>
      <c r="NX613"/>
      <c r="NY613"/>
      <c r="NZ613"/>
      <c r="OA613"/>
      <c r="OB613"/>
      <c r="OC613"/>
      <c r="OD613"/>
      <c r="OE613"/>
      <c r="OF613"/>
      <c r="OG613"/>
      <c r="OH613"/>
      <c r="OI613"/>
      <c r="OJ613"/>
      <c r="OK613"/>
      <c r="OL613"/>
      <c r="OM613"/>
      <c r="ON613"/>
      <c r="OO613"/>
      <c r="OP613"/>
      <c r="OQ613"/>
      <c r="OR613"/>
      <c r="OS613"/>
      <c r="OT613"/>
      <c r="OU613"/>
      <c r="OV613"/>
      <c r="OW613"/>
      <c r="OX613"/>
      <c r="OY613"/>
      <c r="OZ613"/>
      <c r="PA613"/>
      <c r="PB613"/>
      <c r="PC613"/>
      <c r="PD613"/>
      <c r="PE613"/>
      <c r="PF613"/>
      <c r="PG613"/>
      <c r="PH613"/>
      <c r="PI613"/>
      <c r="PJ613"/>
      <c r="PK613"/>
      <c r="PL613"/>
      <c r="PM613"/>
      <c r="PN613"/>
      <c r="PO613"/>
      <c r="PP613"/>
      <c r="PQ613"/>
      <c r="PR613"/>
      <c r="PS613"/>
      <c r="PT613"/>
      <c r="PU613"/>
      <c r="PV613"/>
      <c r="PW613"/>
      <c r="PX613"/>
      <c r="PY613"/>
      <c r="PZ613"/>
      <c r="QA613"/>
      <c r="QB613"/>
      <c r="QC613"/>
      <c r="QD613"/>
      <c r="QE613"/>
      <c r="QF613"/>
      <c r="QG613"/>
      <c r="QH613"/>
      <c r="QI613"/>
      <c r="QJ613"/>
      <c r="QK613"/>
      <c r="QL613"/>
      <c r="QM613"/>
      <c r="QN613"/>
      <c r="QO613"/>
      <c r="QP613"/>
      <c r="QQ613"/>
      <c r="QR613"/>
      <c r="QS613"/>
      <c r="QT613"/>
      <c r="QU613"/>
      <c r="QV613"/>
      <c r="QW613"/>
      <c r="QX613"/>
      <c r="QY613"/>
      <c r="QZ613"/>
      <c r="RA613"/>
      <c r="RB613"/>
      <c r="RC613"/>
      <c r="RD613"/>
      <c r="RE613"/>
      <c r="RF613"/>
      <c r="RG613"/>
      <c r="RH613"/>
      <c r="RI613"/>
      <c r="RJ613"/>
      <c r="RK613"/>
      <c r="RL613"/>
      <c r="RM613"/>
      <c r="RN613"/>
      <c r="RO613"/>
      <c r="RP613"/>
      <c r="RQ613"/>
      <c r="RR613"/>
      <c r="RS613"/>
      <c r="RT613"/>
      <c r="RU613"/>
      <c r="RV613"/>
      <c r="RW613"/>
      <c r="RX613"/>
      <c r="RY613"/>
      <c r="RZ613"/>
      <c r="SA613"/>
      <c r="SB613"/>
      <c r="SC613"/>
      <c r="SD613"/>
      <c r="SE613"/>
      <c r="SF613"/>
      <c r="SG613"/>
      <c r="SH613"/>
      <c r="SI613"/>
      <c r="SJ613"/>
      <c r="SK613"/>
      <c r="SL613"/>
      <c r="SM613"/>
      <c r="SN613"/>
      <c r="SO613"/>
      <c r="SP613"/>
    </row>
    <row r="614" spans="1:510" ht="16.5" customHeight="1" x14ac:dyDescent="0.2">
      <c r="A614" s="20">
        <v>1835</v>
      </c>
      <c r="B614" s="34" t="s">
        <v>70</v>
      </c>
      <c r="C614" s="34" t="s">
        <v>449</v>
      </c>
      <c r="D614" s="20" t="s">
        <v>51</v>
      </c>
      <c r="E614" s="20" t="s">
        <v>1345</v>
      </c>
      <c r="F614" s="22" t="s">
        <v>88</v>
      </c>
      <c r="G614" s="36" t="s">
        <v>37</v>
      </c>
      <c r="H614" s="20" t="s">
        <v>89</v>
      </c>
      <c r="I614" s="20" t="s">
        <v>27</v>
      </c>
      <c r="J614" s="63" t="s">
        <v>787</v>
      </c>
      <c r="K614" s="36"/>
      <c r="L614" s="36"/>
      <c r="M614" s="36"/>
      <c r="N614" s="36"/>
      <c r="O614" s="62">
        <v>311724994</v>
      </c>
      <c r="P614" s="39"/>
      <c r="Q614" s="34">
        <v>1</v>
      </c>
      <c r="R614" s="25">
        <v>45717</v>
      </c>
      <c r="S614" s="39" t="s">
        <v>83</v>
      </c>
      <c r="T614" s="37">
        <v>311724994</v>
      </c>
      <c r="U614" s="27" t="s">
        <v>39</v>
      </c>
      <c r="V614" s="28" t="s">
        <v>40</v>
      </c>
      <c r="W614"/>
      <c r="X614"/>
      <c r="Y614"/>
      <c r="Z614"/>
      <c r="AA614"/>
      <c r="AB614"/>
      <c r="AC614"/>
      <c r="AD614"/>
      <c r="AE614"/>
      <c r="AF614"/>
      <c r="AG614"/>
      <c r="AH614"/>
      <c r="AI614"/>
      <c r="AJ614"/>
      <c r="AK614"/>
      <c r="AL614"/>
      <c r="AM614"/>
      <c r="AN614"/>
      <c r="AO614"/>
      <c r="AP614"/>
      <c r="AQ614"/>
      <c r="AR614"/>
      <c r="AS614"/>
      <c r="AT614"/>
      <c r="AU614"/>
      <c r="AV614"/>
      <c r="AW614"/>
      <c r="AX614"/>
      <c r="AY614"/>
      <c r="AZ614"/>
      <c r="BA614"/>
      <c r="BB614"/>
      <c r="BC614"/>
      <c r="BD614"/>
      <c r="BE614"/>
      <c r="BF614"/>
      <c r="BG614"/>
      <c r="BH614"/>
      <c r="BI614"/>
      <c r="BJ614"/>
      <c r="BK614"/>
      <c r="BL614"/>
      <c r="BM614"/>
      <c r="BN614"/>
      <c r="BO614"/>
      <c r="BP614"/>
      <c r="BQ614"/>
      <c r="BR614"/>
      <c r="BS614"/>
      <c r="BT614"/>
      <c r="BU614"/>
      <c r="BV614"/>
      <c r="BW614"/>
      <c r="BX614"/>
      <c r="BY614"/>
      <c r="BZ614"/>
      <c r="CA614"/>
      <c r="CB614"/>
      <c r="CC614"/>
      <c r="CD614"/>
      <c r="CE614"/>
      <c r="CF614"/>
      <c r="CG614"/>
      <c r="CH614"/>
      <c r="CI614"/>
      <c r="CJ614"/>
      <c r="CK614"/>
      <c r="CL614"/>
      <c r="CM614"/>
      <c r="CN614"/>
      <c r="CO614"/>
      <c r="CP614"/>
      <c r="CQ614"/>
      <c r="CR614"/>
      <c r="CS614"/>
      <c r="CT614"/>
      <c r="CU614"/>
      <c r="CV614"/>
      <c r="CW614"/>
      <c r="CX614"/>
      <c r="CY614"/>
      <c r="CZ614"/>
      <c r="DA614"/>
      <c r="DB614"/>
      <c r="DC614"/>
      <c r="DD614"/>
      <c r="DE614"/>
      <c r="DF614"/>
      <c r="DG614"/>
      <c r="DH614"/>
      <c r="DI614"/>
      <c r="DJ614"/>
      <c r="DK614"/>
      <c r="DL614"/>
      <c r="DM614"/>
      <c r="DN614"/>
      <c r="DO614"/>
      <c r="DP614"/>
      <c r="DQ614"/>
      <c r="DR614"/>
      <c r="DS614"/>
      <c r="DT614"/>
      <c r="DU614"/>
      <c r="DV614"/>
      <c r="DW614"/>
      <c r="DX614"/>
      <c r="DY614"/>
      <c r="DZ614"/>
      <c r="EA614"/>
      <c r="EB614"/>
      <c r="EC614"/>
      <c r="ED614"/>
      <c r="EE614"/>
      <c r="EF614"/>
      <c r="EG614"/>
      <c r="EH614"/>
      <c r="EI614"/>
      <c r="EJ614"/>
      <c r="EK614"/>
      <c r="EL614"/>
      <c r="EM614"/>
      <c r="EN614"/>
      <c r="EO614"/>
      <c r="EP614"/>
      <c r="EQ614"/>
      <c r="ER614"/>
      <c r="ES614"/>
      <c r="ET614"/>
      <c r="EU614"/>
      <c r="EV614"/>
      <c r="EW614"/>
      <c r="EX614"/>
      <c r="EY614"/>
      <c r="EZ614"/>
      <c r="FA614"/>
      <c r="FB614"/>
      <c r="FC614"/>
      <c r="FD614"/>
      <c r="FE614"/>
      <c r="FF614"/>
      <c r="FG614"/>
      <c r="FH614"/>
      <c r="FI614"/>
      <c r="FJ614"/>
      <c r="FK614"/>
      <c r="FL614"/>
      <c r="FM614"/>
      <c r="FN614"/>
      <c r="FO614"/>
      <c r="FP614"/>
      <c r="FQ614"/>
      <c r="FR614"/>
      <c r="FS614"/>
      <c r="FT614"/>
      <c r="FU614"/>
      <c r="FV614"/>
      <c r="FW614"/>
      <c r="FX614"/>
      <c r="FY614"/>
      <c r="FZ614"/>
      <c r="GA614"/>
      <c r="GB614"/>
      <c r="GC614"/>
      <c r="GD614"/>
      <c r="GE614"/>
      <c r="GF614"/>
      <c r="GG614"/>
      <c r="GH614"/>
      <c r="GI614"/>
      <c r="GJ614"/>
      <c r="GK614"/>
      <c r="GL614"/>
      <c r="GM614"/>
      <c r="GN614"/>
      <c r="GO614"/>
      <c r="GP614"/>
      <c r="GQ614"/>
      <c r="GR614"/>
      <c r="GS614"/>
      <c r="GT614"/>
      <c r="GU614"/>
      <c r="GV614"/>
      <c r="GW614"/>
      <c r="GX614"/>
      <c r="GY614"/>
      <c r="GZ614"/>
      <c r="HA614"/>
      <c r="HB614"/>
      <c r="HC614"/>
      <c r="HD614"/>
      <c r="HE614"/>
      <c r="HF614"/>
      <c r="HG614"/>
      <c r="HH614"/>
      <c r="HI614"/>
      <c r="HJ614"/>
      <c r="HK614"/>
      <c r="HL614"/>
      <c r="HM614"/>
      <c r="HN614"/>
      <c r="HO614"/>
      <c r="HP614"/>
      <c r="HQ614"/>
      <c r="HR614"/>
      <c r="HS614"/>
      <c r="HT614"/>
      <c r="HU614"/>
      <c r="HV614"/>
      <c r="HW614"/>
      <c r="HX614"/>
      <c r="HY614"/>
      <c r="HZ614"/>
      <c r="IA614"/>
      <c r="IB614"/>
      <c r="IC614"/>
      <c r="ID614"/>
      <c r="IE614"/>
      <c r="IF614"/>
      <c r="IG614"/>
      <c r="IH614"/>
      <c r="II614"/>
      <c r="IJ614"/>
      <c r="IK614"/>
      <c r="IL614"/>
      <c r="IM614"/>
      <c r="IN614"/>
      <c r="IO614"/>
      <c r="IP614"/>
      <c r="IQ614"/>
      <c r="IR614"/>
      <c r="IS614"/>
      <c r="IT614"/>
      <c r="IU614"/>
      <c r="IV614"/>
      <c r="IW614"/>
      <c r="IX614"/>
      <c r="IY614"/>
      <c r="IZ614"/>
      <c r="JA614"/>
      <c r="JB614"/>
      <c r="JC614"/>
      <c r="JD614"/>
      <c r="JE614"/>
      <c r="JF614"/>
      <c r="JG614"/>
      <c r="JH614"/>
      <c r="JI614"/>
      <c r="JJ614"/>
      <c r="JK614"/>
      <c r="JL614"/>
      <c r="JM614"/>
      <c r="JN614"/>
      <c r="JO614"/>
      <c r="JP614"/>
      <c r="JQ614"/>
      <c r="JR614"/>
      <c r="JS614"/>
      <c r="JT614"/>
      <c r="JU614"/>
      <c r="JV614"/>
      <c r="JW614"/>
      <c r="JX614"/>
      <c r="JY614"/>
      <c r="JZ614"/>
      <c r="KA614"/>
      <c r="KB614"/>
      <c r="KC614"/>
      <c r="KD614"/>
      <c r="KE614"/>
      <c r="KF614"/>
      <c r="KG614"/>
      <c r="KH614"/>
      <c r="KI614"/>
      <c r="KJ614"/>
      <c r="KK614"/>
      <c r="KL614"/>
      <c r="KM614"/>
      <c r="KN614"/>
      <c r="KO614"/>
      <c r="KP614"/>
      <c r="KQ614"/>
      <c r="KR614"/>
      <c r="KS614"/>
      <c r="KT614"/>
      <c r="KU614"/>
      <c r="KV614"/>
      <c r="KW614"/>
      <c r="KX614"/>
      <c r="KY614"/>
      <c r="KZ614"/>
      <c r="LA614"/>
      <c r="LB614"/>
      <c r="LC614"/>
      <c r="LD614"/>
      <c r="LE614"/>
      <c r="LF614"/>
      <c r="LG614"/>
      <c r="LH614"/>
      <c r="LI614"/>
      <c r="LJ614"/>
      <c r="LK614"/>
      <c r="LL614"/>
      <c r="LM614"/>
      <c r="LN614"/>
      <c r="LO614"/>
      <c r="LP614"/>
      <c r="LQ614"/>
      <c r="LR614"/>
      <c r="LS614"/>
      <c r="LT614"/>
      <c r="LU614"/>
      <c r="LV614"/>
      <c r="LW614"/>
      <c r="LX614"/>
      <c r="LY614"/>
      <c r="LZ614"/>
      <c r="MA614"/>
      <c r="MB614"/>
      <c r="MC614"/>
      <c r="MD614"/>
      <c r="ME614"/>
      <c r="MF614"/>
      <c r="MG614"/>
      <c r="MH614"/>
      <c r="MI614"/>
      <c r="MJ614"/>
      <c r="MK614"/>
      <c r="ML614"/>
      <c r="MM614"/>
      <c r="MN614"/>
      <c r="MO614"/>
      <c r="MP614"/>
      <c r="MQ614"/>
      <c r="MR614"/>
      <c r="MS614"/>
      <c r="MT614"/>
      <c r="MU614"/>
      <c r="MV614"/>
      <c r="MW614"/>
      <c r="MX614"/>
      <c r="MY614"/>
      <c r="MZ614"/>
      <c r="NA614"/>
      <c r="NB614"/>
      <c r="NC614"/>
      <c r="ND614"/>
      <c r="NE614"/>
      <c r="NF614"/>
      <c r="NG614"/>
      <c r="NH614"/>
      <c r="NI614"/>
      <c r="NJ614"/>
      <c r="NK614"/>
      <c r="NL614"/>
      <c r="NM614"/>
      <c r="NN614"/>
      <c r="NO614"/>
      <c r="NP614"/>
      <c r="NQ614"/>
      <c r="NR614"/>
      <c r="NS614"/>
      <c r="NT614"/>
      <c r="NU614"/>
      <c r="NV614"/>
      <c r="NW614"/>
      <c r="NX614"/>
      <c r="NY614"/>
      <c r="NZ614"/>
      <c r="OA614"/>
      <c r="OB614"/>
      <c r="OC614"/>
      <c r="OD614"/>
      <c r="OE614"/>
      <c r="OF614"/>
      <c r="OG614"/>
      <c r="OH614"/>
      <c r="OI614"/>
      <c r="OJ614"/>
      <c r="OK614"/>
      <c r="OL614"/>
      <c r="OM614"/>
      <c r="ON614"/>
      <c r="OO614"/>
      <c r="OP614"/>
      <c r="OQ614"/>
      <c r="OR614"/>
      <c r="OS614"/>
      <c r="OT614"/>
      <c r="OU614"/>
      <c r="OV614"/>
      <c r="OW614"/>
      <c r="OX614"/>
      <c r="OY614"/>
      <c r="OZ614"/>
      <c r="PA614"/>
      <c r="PB614"/>
      <c r="PC614"/>
      <c r="PD614"/>
      <c r="PE614"/>
      <c r="PF614"/>
      <c r="PG614"/>
      <c r="PH614"/>
      <c r="PI614"/>
      <c r="PJ614"/>
      <c r="PK614"/>
      <c r="PL614"/>
      <c r="PM614"/>
      <c r="PN614"/>
      <c r="PO614"/>
      <c r="PP614"/>
      <c r="PQ614"/>
      <c r="PR614"/>
      <c r="PS614"/>
      <c r="PT614"/>
      <c r="PU614"/>
      <c r="PV614"/>
      <c r="PW614"/>
      <c r="PX614"/>
      <c r="PY614"/>
      <c r="PZ614"/>
      <c r="QA614"/>
      <c r="QB614"/>
      <c r="QC614"/>
      <c r="QD614"/>
      <c r="QE614"/>
      <c r="QF614"/>
      <c r="QG614"/>
      <c r="QH614"/>
      <c r="QI614"/>
      <c r="QJ614"/>
      <c r="QK614"/>
      <c r="QL614"/>
      <c r="QM614"/>
      <c r="QN614"/>
      <c r="QO614"/>
      <c r="QP614"/>
      <c r="QQ614"/>
      <c r="QR614"/>
      <c r="QS614"/>
      <c r="QT614"/>
      <c r="QU614"/>
      <c r="QV614"/>
      <c r="QW614"/>
      <c r="QX614"/>
      <c r="QY614"/>
      <c r="QZ614"/>
      <c r="RA614"/>
      <c r="RB614"/>
      <c r="RC614"/>
      <c r="RD614"/>
      <c r="RE614"/>
      <c r="RF614"/>
      <c r="RG614"/>
      <c r="RH614"/>
      <c r="RI614"/>
      <c r="RJ614"/>
      <c r="RK614"/>
      <c r="RL614"/>
      <c r="RM614"/>
      <c r="RN614"/>
      <c r="RO614"/>
      <c r="RP614"/>
      <c r="RQ614"/>
      <c r="RR614"/>
      <c r="RS614"/>
      <c r="RT614"/>
      <c r="RU614"/>
      <c r="RV614"/>
      <c r="RW614"/>
      <c r="RX614"/>
      <c r="RY614"/>
      <c r="RZ614"/>
      <c r="SA614"/>
      <c r="SB614"/>
      <c r="SC614"/>
      <c r="SD614"/>
      <c r="SE614"/>
      <c r="SF614"/>
      <c r="SG614"/>
      <c r="SH614"/>
      <c r="SI614"/>
      <c r="SJ614"/>
      <c r="SK614"/>
      <c r="SL614"/>
      <c r="SM614"/>
      <c r="SN614"/>
      <c r="SO614"/>
      <c r="SP614"/>
    </row>
    <row r="615" spans="1:510" ht="16.5" customHeight="1" x14ac:dyDescent="0.2">
      <c r="A615" s="20">
        <v>1836</v>
      </c>
      <c r="B615" s="34" t="s">
        <v>70</v>
      </c>
      <c r="C615" s="34" t="s">
        <v>449</v>
      </c>
      <c r="D615" s="20" t="s">
        <v>51</v>
      </c>
      <c r="E615" s="20" t="s">
        <v>1345</v>
      </c>
      <c r="F615" s="22" t="s">
        <v>88</v>
      </c>
      <c r="G615" s="36" t="s">
        <v>37</v>
      </c>
      <c r="H615" s="20" t="s">
        <v>89</v>
      </c>
      <c r="I615" s="20" t="s">
        <v>27</v>
      </c>
      <c r="J615" s="63" t="s">
        <v>788</v>
      </c>
      <c r="K615" s="36"/>
      <c r="L615" s="36"/>
      <c r="M615" s="36"/>
      <c r="N615" s="36"/>
      <c r="O615" s="62">
        <v>632599501</v>
      </c>
      <c r="P615" s="39"/>
      <c r="Q615" s="34">
        <v>1</v>
      </c>
      <c r="R615" s="25">
        <v>45717</v>
      </c>
      <c r="S615" s="39" t="s">
        <v>83</v>
      </c>
      <c r="T615" s="37">
        <v>632599501</v>
      </c>
      <c r="U615" s="27" t="s">
        <v>39</v>
      </c>
      <c r="V615" s="28" t="s">
        <v>40</v>
      </c>
      <c r="W615"/>
      <c r="X615"/>
      <c r="Y615"/>
      <c r="Z615"/>
      <c r="AA615"/>
      <c r="AB615"/>
      <c r="AC615"/>
      <c r="AD615"/>
      <c r="AE615"/>
      <c r="AF615"/>
      <c r="AG615"/>
      <c r="AH615"/>
      <c r="AI615"/>
      <c r="AJ615"/>
      <c r="AK615"/>
      <c r="AL615"/>
      <c r="AM615"/>
      <c r="AN615"/>
      <c r="AO615"/>
      <c r="AP615"/>
      <c r="AQ615"/>
      <c r="AR615"/>
      <c r="AS615"/>
      <c r="AT615"/>
      <c r="AU615"/>
      <c r="AV615"/>
      <c r="AW615"/>
      <c r="AX615"/>
      <c r="AY615"/>
      <c r="AZ615"/>
      <c r="BA615"/>
      <c r="BB615"/>
      <c r="BC615"/>
      <c r="BD615"/>
      <c r="BE615"/>
      <c r="BF615"/>
      <c r="BG615"/>
      <c r="BH615"/>
      <c r="BI615"/>
      <c r="BJ615"/>
      <c r="BK615"/>
      <c r="BL615"/>
      <c r="BM615"/>
      <c r="BN615"/>
      <c r="BO615"/>
      <c r="BP615"/>
      <c r="BQ615"/>
      <c r="BR615"/>
      <c r="BS615"/>
      <c r="BT615"/>
      <c r="BU615"/>
      <c r="BV615"/>
      <c r="BW615"/>
      <c r="BX615"/>
      <c r="BY615"/>
      <c r="BZ615"/>
      <c r="CA615"/>
      <c r="CB615"/>
      <c r="CC615"/>
      <c r="CD615"/>
      <c r="CE615"/>
      <c r="CF615"/>
      <c r="CG615"/>
      <c r="CH615"/>
      <c r="CI615"/>
      <c r="CJ615"/>
      <c r="CK615"/>
      <c r="CL615"/>
      <c r="CM615"/>
      <c r="CN615"/>
      <c r="CO615"/>
      <c r="CP615"/>
      <c r="CQ615"/>
      <c r="CR615"/>
      <c r="CS615"/>
      <c r="CT615"/>
      <c r="CU615"/>
      <c r="CV615"/>
      <c r="CW615"/>
      <c r="CX615"/>
      <c r="CY615"/>
      <c r="CZ615"/>
      <c r="DA615"/>
      <c r="DB615"/>
      <c r="DC615"/>
      <c r="DD615"/>
      <c r="DE615"/>
      <c r="DF615"/>
      <c r="DG615"/>
      <c r="DH615"/>
      <c r="DI615"/>
      <c r="DJ615"/>
      <c r="DK615"/>
      <c r="DL615"/>
      <c r="DM615"/>
      <c r="DN615"/>
      <c r="DO615"/>
      <c r="DP615"/>
      <c r="DQ615"/>
      <c r="DR615"/>
      <c r="DS615"/>
      <c r="DT615"/>
      <c r="DU615"/>
      <c r="DV615"/>
      <c r="DW615"/>
      <c r="DX615"/>
      <c r="DY615"/>
      <c r="DZ615"/>
      <c r="EA615"/>
      <c r="EB615"/>
      <c r="EC615"/>
      <c r="ED615"/>
      <c r="EE615"/>
      <c r="EF615"/>
      <c r="EG615"/>
      <c r="EH615"/>
      <c r="EI615"/>
      <c r="EJ615"/>
      <c r="EK615"/>
      <c r="EL615"/>
      <c r="EM615"/>
      <c r="EN615"/>
      <c r="EO615"/>
      <c r="EP615"/>
      <c r="EQ615"/>
      <c r="ER615"/>
      <c r="ES615"/>
      <c r="ET615"/>
      <c r="EU615"/>
      <c r="EV615"/>
      <c r="EW615"/>
      <c r="EX615"/>
      <c r="EY615"/>
      <c r="EZ615"/>
      <c r="FA615"/>
      <c r="FB615"/>
      <c r="FC615"/>
      <c r="FD615"/>
      <c r="FE615"/>
      <c r="FF615"/>
      <c r="FG615"/>
      <c r="FH615"/>
      <c r="FI615"/>
      <c r="FJ615"/>
      <c r="FK615"/>
      <c r="FL615"/>
      <c r="FM615"/>
      <c r="FN615"/>
      <c r="FO615"/>
      <c r="FP615"/>
      <c r="FQ615"/>
      <c r="FR615"/>
      <c r="FS615"/>
      <c r="FT615"/>
      <c r="FU615"/>
      <c r="FV615"/>
      <c r="FW615"/>
      <c r="FX615"/>
      <c r="FY615"/>
      <c r="FZ615"/>
      <c r="GA615"/>
      <c r="GB615"/>
      <c r="GC615"/>
      <c r="GD615"/>
      <c r="GE615"/>
      <c r="GF615"/>
      <c r="GG615"/>
      <c r="GH615"/>
      <c r="GI615"/>
      <c r="GJ615"/>
      <c r="GK615"/>
      <c r="GL615"/>
      <c r="GM615"/>
      <c r="GN615"/>
      <c r="GO615"/>
      <c r="GP615"/>
      <c r="GQ615"/>
      <c r="GR615"/>
      <c r="GS615"/>
      <c r="GT615"/>
      <c r="GU615"/>
      <c r="GV615"/>
      <c r="GW615"/>
      <c r="GX615"/>
      <c r="GY615"/>
      <c r="GZ615"/>
      <c r="HA615"/>
      <c r="HB615"/>
      <c r="HC615"/>
      <c r="HD615"/>
      <c r="HE615"/>
      <c r="HF615"/>
      <c r="HG615"/>
      <c r="HH615"/>
      <c r="HI615"/>
      <c r="HJ615"/>
      <c r="HK615"/>
      <c r="HL615"/>
      <c r="HM615"/>
      <c r="HN615"/>
      <c r="HO615"/>
      <c r="HP615"/>
      <c r="HQ615"/>
      <c r="HR615"/>
      <c r="HS615"/>
      <c r="HT615"/>
      <c r="HU615"/>
      <c r="HV615"/>
      <c r="HW615"/>
      <c r="HX615"/>
      <c r="HY615"/>
      <c r="HZ615"/>
      <c r="IA615"/>
      <c r="IB615"/>
      <c r="IC615"/>
      <c r="ID615"/>
      <c r="IE615"/>
      <c r="IF615"/>
      <c r="IG615"/>
      <c r="IH615"/>
      <c r="II615"/>
      <c r="IJ615"/>
      <c r="IK615"/>
      <c r="IL615"/>
      <c r="IM615"/>
      <c r="IN615"/>
      <c r="IO615"/>
      <c r="IP615"/>
      <c r="IQ615"/>
      <c r="IR615"/>
      <c r="IS615"/>
      <c r="IT615"/>
      <c r="IU615"/>
      <c r="IV615"/>
      <c r="IW615"/>
      <c r="IX615"/>
      <c r="IY615"/>
      <c r="IZ615"/>
      <c r="JA615"/>
      <c r="JB615"/>
      <c r="JC615"/>
      <c r="JD615"/>
      <c r="JE615"/>
      <c r="JF615"/>
      <c r="JG615"/>
      <c r="JH615"/>
      <c r="JI615"/>
      <c r="JJ615"/>
      <c r="JK615"/>
      <c r="JL615"/>
      <c r="JM615"/>
      <c r="JN615"/>
      <c r="JO615"/>
      <c r="JP615"/>
      <c r="JQ615"/>
      <c r="JR615"/>
      <c r="JS615"/>
      <c r="JT615"/>
      <c r="JU615"/>
      <c r="JV615"/>
      <c r="JW615"/>
      <c r="JX615"/>
      <c r="JY615"/>
      <c r="JZ615"/>
      <c r="KA615"/>
      <c r="KB615"/>
      <c r="KC615"/>
      <c r="KD615"/>
      <c r="KE615"/>
      <c r="KF615"/>
      <c r="KG615"/>
      <c r="KH615"/>
      <c r="KI615"/>
      <c r="KJ615"/>
      <c r="KK615"/>
      <c r="KL615"/>
      <c r="KM615"/>
      <c r="KN615"/>
      <c r="KO615"/>
      <c r="KP615"/>
      <c r="KQ615"/>
      <c r="KR615"/>
      <c r="KS615"/>
      <c r="KT615"/>
      <c r="KU615"/>
      <c r="KV615"/>
      <c r="KW615"/>
      <c r="KX615"/>
      <c r="KY615"/>
      <c r="KZ615"/>
      <c r="LA615"/>
      <c r="LB615"/>
      <c r="LC615"/>
      <c r="LD615"/>
      <c r="LE615"/>
      <c r="LF615"/>
      <c r="LG615"/>
      <c r="LH615"/>
      <c r="LI615"/>
      <c r="LJ615"/>
      <c r="LK615"/>
      <c r="LL615"/>
      <c r="LM615"/>
      <c r="LN615"/>
      <c r="LO615"/>
      <c r="LP615"/>
      <c r="LQ615"/>
      <c r="LR615"/>
      <c r="LS615"/>
      <c r="LT615"/>
      <c r="LU615"/>
      <c r="LV615"/>
      <c r="LW615"/>
      <c r="LX615"/>
      <c r="LY615"/>
      <c r="LZ615"/>
      <c r="MA615"/>
      <c r="MB615"/>
      <c r="MC615"/>
      <c r="MD615"/>
      <c r="ME615"/>
      <c r="MF615"/>
      <c r="MG615"/>
      <c r="MH615"/>
      <c r="MI615"/>
      <c r="MJ615"/>
      <c r="MK615"/>
      <c r="ML615"/>
      <c r="MM615"/>
      <c r="MN615"/>
      <c r="MO615"/>
      <c r="MP615"/>
      <c r="MQ615"/>
      <c r="MR615"/>
      <c r="MS615"/>
      <c r="MT615"/>
      <c r="MU615"/>
      <c r="MV615"/>
      <c r="MW615"/>
      <c r="MX615"/>
      <c r="MY615"/>
      <c r="MZ615"/>
      <c r="NA615"/>
      <c r="NB615"/>
      <c r="NC615"/>
      <c r="ND615"/>
      <c r="NE615"/>
      <c r="NF615"/>
      <c r="NG615"/>
      <c r="NH615"/>
      <c r="NI615"/>
      <c r="NJ615"/>
      <c r="NK615"/>
      <c r="NL615"/>
      <c r="NM615"/>
      <c r="NN615"/>
      <c r="NO615"/>
      <c r="NP615"/>
      <c r="NQ615"/>
      <c r="NR615"/>
      <c r="NS615"/>
      <c r="NT615"/>
      <c r="NU615"/>
      <c r="NV615"/>
      <c r="NW615"/>
      <c r="NX615"/>
      <c r="NY615"/>
      <c r="NZ615"/>
      <c r="OA615"/>
      <c r="OB615"/>
      <c r="OC615"/>
      <c r="OD615"/>
      <c r="OE615"/>
      <c r="OF615"/>
      <c r="OG615"/>
      <c r="OH615"/>
      <c r="OI615"/>
      <c r="OJ615"/>
      <c r="OK615"/>
      <c r="OL615"/>
      <c r="OM615"/>
      <c r="ON615"/>
      <c r="OO615"/>
      <c r="OP615"/>
      <c r="OQ615"/>
      <c r="OR615"/>
      <c r="OS615"/>
      <c r="OT615"/>
      <c r="OU615"/>
      <c r="OV615"/>
      <c r="OW615"/>
      <c r="OX615"/>
      <c r="OY615"/>
      <c r="OZ615"/>
      <c r="PA615"/>
      <c r="PB615"/>
      <c r="PC615"/>
      <c r="PD615"/>
      <c r="PE615"/>
      <c r="PF615"/>
      <c r="PG615"/>
      <c r="PH615"/>
      <c r="PI615"/>
      <c r="PJ615"/>
      <c r="PK615"/>
      <c r="PL615"/>
      <c r="PM615"/>
      <c r="PN615"/>
      <c r="PO615"/>
      <c r="PP615"/>
      <c r="PQ615"/>
      <c r="PR615"/>
      <c r="PS615"/>
      <c r="PT615"/>
      <c r="PU615"/>
      <c r="PV615"/>
      <c r="PW615"/>
      <c r="PX615"/>
      <c r="PY615"/>
      <c r="PZ615"/>
      <c r="QA615"/>
      <c r="QB615"/>
      <c r="QC615"/>
      <c r="QD615"/>
      <c r="QE615"/>
      <c r="QF615"/>
      <c r="QG615"/>
      <c r="QH615"/>
      <c r="QI615"/>
      <c r="QJ615"/>
      <c r="QK615"/>
      <c r="QL615"/>
      <c r="QM615"/>
      <c r="QN615"/>
      <c r="QO615"/>
      <c r="QP615"/>
      <c r="QQ615"/>
      <c r="QR615"/>
      <c r="QS615"/>
      <c r="QT615"/>
      <c r="QU615"/>
      <c r="QV615"/>
      <c r="QW615"/>
      <c r="QX615"/>
      <c r="QY615"/>
      <c r="QZ615"/>
      <c r="RA615"/>
      <c r="RB615"/>
      <c r="RC615"/>
      <c r="RD615"/>
      <c r="RE615"/>
      <c r="RF615"/>
      <c r="RG615"/>
      <c r="RH615"/>
      <c r="RI615"/>
      <c r="RJ615"/>
      <c r="RK615"/>
      <c r="RL615"/>
      <c r="RM615"/>
      <c r="RN615"/>
      <c r="RO615"/>
      <c r="RP615"/>
      <c r="RQ615"/>
      <c r="RR615"/>
      <c r="RS615"/>
      <c r="RT615"/>
      <c r="RU615"/>
      <c r="RV615"/>
      <c r="RW615"/>
      <c r="RX615"/>
      <c r="RY615"/>
      <c r="RZ615"/>
      <c r="SA615"/>
      <c r="SB615"/>
      <c r="SC615"/>
      <c r="SD615"/>
      <c r="SE615"/>
      <c r="SF615"/>
      <c r="SG615"/>
      <c r="SH615"/>
      <c r="SI615"/>
      <c r="SJ615"/>
      <c r="SK615"/>
      <c r="SL615"/>
      <c r="SM615"/>
      <c r="SN615"/>
      <c r="SO615"/>
      <c r="SP615"/>
    </row>
    <row r="616" spans="1:510" ht="16.5" customHeight="1" x14ac:dyDescent="0.2">
      <c r="A616" s="20">
        <v>1837</v>
      </c>
      <c r="B616" s="34" t="s">
        <v>70</v>
      </c>
      <c r="C616" s="34" t="s">
        <v>781</v>
      </c>
      <c r="D616" s="20" t="s">
        <v>51</v>
      </c>
      <c r="E616" s="20" t="s">
        <v>1345</v>
      </c>
      <c r="F616" s="22" t="s">
        <v>88</v>
      </c>
      <c r="G616" s="36" t="s">
        <v>520</v>
      </c>
      <c r="H616" s="20" t="s">
        <v>89</v>
      </c>
      <c r="I616" s="20" t="s">
        <v>27</v>
      </c>
      <c r="J616" s="63" t="s">
        <v>789</v>
      </c>
      <c r="K616" s="36"/>
      <c r="L616" s="36"/>
      <c r="M616" s="36"/>
      <c r="N616" s="36"/>
      <c r="O616" s="62">
        <v>198550187</v>
      </c>
      <c r="P616" s="39"/>
      <c r="Q616" s="34">
        <v>1</v>
      </c>
      <c r="R616" s="25">
        <v>45689</v>
      </c>
      <c r="S616" s="39" t="s">
        <v>83</v>
      </c>
      <c r="T616" s="37">
        <v>198550187</v>
      </c>
      <c r="U616" s="27" t="s">
        <v>39</v>
      </c>
      <c r="V616" s="28" t="s">
        <v>40</v>
      </c>
      <c r="W616"/>
      <c r="X616"/>
      <c r="Y616"/>
      <c r="Z616"/>
      <c r="AA616"/>
      <c r="AB616"/>
      <c r="AC616"/>
      <c r="AD616"/>
      <c r="AE616"/>
      <c r="AF616"/>
      <c r="AG616"/>
      <c r="AH616"/>
      <c r="AI616"/>
      <c r="AJ616"/>
      <c r="AK616"/>
      <c r="AL616"/>
      <c r="AM616"/>
      <c r="AN616"/>
      <c r="AO616"/>
      <c r="AP616"/>
      <c r="AQ616"/>
      <c r="AR616"/>
      <c r="AS616"/>
      <c r="AT616"/>
      <c r="AU616"/>
      <c r="AV616"/>
      <c r="AW616"/>
      <c r="AX616"/>
      <c r="AY616"/>
      <c r="AZ616"/>
      <c r="BA616"/>
      <c r="BB616"/>
      <c r="BC616"/>
      <c r="BD616"/>
      <c r="BE616"/>
      <c r="BF616"/>
      <c r="BG616"/>
      <c r="BH616"/>
      <c r="BI616"/>
      <c r="BJ616"/>
      <c r="BK616"/>
      <c r="BL616"/>
      <c r="BM616"/>
      <c r="BN616"/>
      <c r="BO616"/>
      <c r="BP616"/>
      <c r="BQ616"/>
      <c r="BR616"/>
      <c r="BS616"/>
      <c r="BT616"/>
      <c r="BU616"/>
      <c r="BV616"/>
      <c r="BW616"/>
      <c r="BX616"/>
      <c r="BY616"/>
      <c r="BZ616"/>
      <c r="CA616"/>
      <c r="CB616"/>
      <c r="CC616"/>
      <c r="CD616"/>
      <c r="CE616"/>
      <c r="CF616"/>
      <c r="CG616"/>
      <c r="CH616"/>
      <c r="CI616"/>
      <c r="CJ616"/>
      <c r="CK616"/>
      <c r="CL616"/>
      <c r="CM616"/>
      <c r="CN616"/>
      <c r="CO616"/>
      <c r="CP616"/>
      <c r="CQ616"/>
      <c r="CR616"/>
      <c r="CS616"/>
      <c r="CT616"/>
      <c r="CU616"/>
      <c r="CV616"/>
      <c r="CW616"/>
      <c r="CX616"/>
      <c r="CY616"/>
      <c r="CZ616"/>
      <c r="DA616"/>
      <c r="DB616"/>
      <c r="DC616"/>
      <c r="DD616"/>
      <c r="DE616"/>
      <c r="DF616"/>
      <c r="DG616"/>
      <c r="DH616"/>
      <c r="DI616"/>
      <c r="DJ616"/>
      <c r="DK616"/>
      <c r="DL616"/>
      <c r="DM616"/>
      <c r="DN616"/>
      <c r="DO616"/>
      <c r="DP616"/>
      <c r="DQ616"/>
      <c r="DR616"/>
      <c r="DS616"/>
      <c r="DT616"/>
      <c r="DU616"/>
      <c r="DV616"/>
      <c r="DW616"/>
      <c r="DX616"/>
      <c r="DY616"/>
      <c r="DZ616"/>
      <c r="EA616"/>
      <c r="EB616"/>
      <c r="EC616"/>
      <c r="ED616"/>
      <c r="EE616"/>
      <c r="EF616"/>
      <c r="EG616"/>
      <c r="EH616"/>
      <c r="EI616"/>
      <c r="EJ616"/>
      <c r="EK616"/>
      <c r="EL616"/>
      <c r="EM616"/>
      <c r="EN616"/>
      <c r="EO616"/>
      <c r="EP616"/>
      <c r="EQ616"/>
      <c r="ER616"/>
      <c r="ES616"/>
      <c r="ET616"/>
      <c r="EU616"/>
      <c r="EV616"/>
      <c r="EW616"/>
      <c r="EX616"/>
      <c r="EY616"/>
      <c r="EZ616"/>
      <c r="FA616"/>
      <c r="FB616"/>
      <c r="FC616"/>
      <c r="FD616"/>
      <c r="FE616"/>
      <c r="FF616"/>
      <c r="FG616"/>
      <c r="FH616"/>
      <c r="FI616"/>
      <c r="FJ616"/>
      <c r="FK616"/>
      <c r="FL616"/>
      <c r="FM616"/>
      <c r="FN616"/>
      <c r="FO616"/>
      <c r="FP616"/>
      <c r="FQ616"/>
      <c r="FR616"/>
      <c r="FS616"/>
      <c r="FT616"/>
      <c r="FU616"/>
      <c r="FV616"/>
      <c r="FW616"/>
      <c r="FX616"/>
      <c r="FY616"/>
      <c r="FZ616"/>
      <c r="GA616"/>
      <c r="GB616"/>
      <c r="GC616"/>
      <c r="GD616"/>
      <c r="GE616"/>
      <c r="GF616"/>
      <c r="GG616"/>
      <c r="GH616"/>
      <c r="GI616"/>
      <c r="GJ616"/>
      <c r="GK616"/>
      <c r="GL616"/>
      <c r="GM616"/>
      <c r="GN616"/>
      <c r="GO616"/>
      <c r="GP616"/>
      <c r="GQ616"/>
      <c r="GR616"/>
      <c r="GS616"/>
      <c r="GT616"/>
      <c r="GU616"/>
      <c r="GV616"/>
      <c r="GW616"/>
      <c r="GX616"/>
      <c r="GY616"/>
      <c r="GZ616"/>
      <c r="HA616"/>
      <c r="HB616"/>
      <c r="HC616"/>
      <c r="HD616"/>
      <c r="HE616"/>
      <c r="HF616"/>
      <c r="HG616"/>
      <c r="HH616"/>
      <c r="HI616"/>
      <c r="HJ616"/>
      <c r="HK616"/>
      <c r="HL616"/>
      <c r="HM616"/>
      <c r="HN616"/>
      <c r="HO616"/>
      <c r="HP616"/>
      <c r="HQ616"/>
      <c r="HR616"/>
      <c r="HS616"/>
      <c r="HT616"/>
      <c r="HU616"/>
      <c r="HV616"/>
      <c r="HW616"/>
      <c r="HX616"/>
      <c r="HY616"/>
      <c r="HZ616"/>
      <c r="IA616"/>
      <c r="IB616"/>
      <c r="IC616"/>
      <c r="ID616"/>
      <c r="IE616"/>
      <c r="IF616"/>
      <c r="IG616"/>
      <c r="IH616"/>
      <c r="II616"/>
      <c r="IJ616"/>
      <c r="IK616"/>
      <c r="IL616"/>
      <c r="IM616"/>
      <c r="IN616"/>
      <c r="IO616"/>
      <c r="IP616"/>
      <c r="IQ616"/>
      <c r="IR616"/>
      <c r="IS616"/>
      <c r="IT616"/>
      <c r="IU616"/>
      <c r="IV616"/>
      <c r="IW616"/>
      <c r="IX616"/>
      <c r="IY616"/>
      <c r="IZ616"/>
      <c r="JA616"/>
      <c r="JB616"/>
      <c r="JC616"/>
      <c r="JD616"/>
      <c r="JE616"/>
      <c r="JF616"/>
      <c r="JG616"/>
      <c r="JH616"/>
      <c r="JI616"/>
      <c r="JJ616"/>
      <c r="JK616"/>
      <c r="JL616"/>
      <c r="JM616"/>
      <c r="JN616"/>
      <c r="JO616"/>
      <c r="JP616"/>
      <c r="JQ616"/>
      <c r="JR616"/>
      <c r="JS616"/>
      <c r="JT616"/>
      <c r="JU616"/>
      <c r="JV616"/>
      <c r="JW616"/>
      <c r="JX616"/>
      <c r="JY616"/>
      <c r="JZ616"/>
      <c r="KA616"/>
      <c r="KB616"/>
      <c r="KC616"/>
      <c r="KD616"/>
      <c r="KE616"/>
      <c r="KF616"/>
      <c r="KG616"/>
      <c r="KH616"/>
      <c r="KI616"/>
      <c r="KJ616"/>
      <c r="KK616"/>
      <c r="KL616"/>
      <c r="KM616"/>
      <c r="KN616"/>
      <c r="KO616"/>
      <c r="KP616"/>
      <c r="KQ616"/>
      <c r="KR616"/>
      <c r="KS616"/>
      <c r="KT616"/>
      <c r="KU616"/>
      <c r="KV616"/>
      <c r="KW616"/>
      <c r="KX616"/>
      <c r="KY616"/>
      <c r="KZ616"/>
      <c r="LA616"/>
      <c r="LB616"/>
      <c r="LC616"/>
      <c r="LD616"/>
      <c r="LE616"/>
      <c r="LF616"/>
      <c r="LG616"/>
      <c r="LH616"/>
      <c r="LI616"/>
      <c r="LJ616"/>
      <c r="LK616"/>
      <c r="LL616"/>
      <c r="LM616"/>
      <c r="LN616"/>
      <c r="LO616"/>
      <c r="LP616"/>
      <c r="LQ616"/>
      <c r="LR616"/>
      <c r="LS616"/>
      <c r="LT616"/>
      <c r="LU616"/>
      <c r="LV616"/>
      <c r="LW616"/>
      <c r="LX616"/>
      <c r="LY616"/>
      <c r="LZ616"/>
      <c r="MA616"/>
      <c r="MB616"/>
      <c r="MC616"/>
      <c r="MD616"/>
      <c r="ME616"/>
      <c r="MF616"/>
      <c r="MG616"/>
      <c r="MH616"/>
      <c r="MI616"/>
      <c r="MJ616"/>
      <c r="MK616"/>
      <c r="ML616"/>
      <c r="MM616"/>
      <c r="MN616"/>
      <c r="MO616"/>
      <c r="MP616"/>
      <c r="MQ616"/>
      <c r="MR616"/>
      <c r="MS616"/>
      <c r="MT616"/>
      <c r="MU616"/>
      <c r="MV616"/>
      <c r="MW616"/>
      <c r="MX616"/>
      <c r="MY616"/>
      <c r="MZ616"/>
      <c r="NA616"/>
      <c r="NB616"/>
      <c r="NC616"/>
      <c r="ND616"/>
      <c r="NE616"/>
      <c r="NF616"/>
      <c r="NG616"/>
      <c r="NH616"/>
      <c r="NI616"/>
      <c r="NJ616"/>
      <c r="NK616"/>
      <c r="NL616"/>
      <c r="NM616"/>
      <c r="NN616"/>
      <c r="NO616"/>
      <c r="NP616"/>
      <c r="NQ616"/>
      <c r="NR616"/>
      <c r="NS616"/>
      <c r="NT616"/>
      <c r="NU616"/>
      <c r="NV616"/>
      <c r="NW616"/>
      <c r="NX616"/>
      <c r="NY616"/>
      <c r="NZ616"/>
      <c r="OA616"/>
      <c r="OB616"/>
      <c r="OC616"/>
      <c r="OD616"/>
      <c r="OE616"/>
      <c r="OF616"/>
      <c r="OG616"/>
      <c r="OH616"/>
      <c r="OI616"/>
      <c r="OJ616"/>
      <c r="OK616"/>
      <c r="OL616"/>
      <c r="OM616"/>
      <c r="ON616"/>
      <c r="OO616"/>
      <c r="OP616"/>
      <c r="OQ616"/>
      <c r="OR616"/>
      <c r="OS616"/>
      <c r="OT616"/>
      <c r="OU616"/>
      <c r="OV616"/>
      <c r="OW616"/>
      <c r="OX616"/>
      <c r="OY616"/>
      <c r="OZ616"/>
      <c r="PA616"/>
      <c r="PB616"/>
      <c r="PC616"/>
      <c r="PD616"/>
      <c r="PE616"/>
      <c r="PF616"/>
      <c r="PG616"/>
      <c r="PH616"/>
      <c r="PI616"/>
      <c r="PJ616"/>
      <c r="PK616"/>
      <c r="PL616"/>
      <c r="PM616"/>
      <c r="PN616"/>
      <c r="PO616"/>
      <c r="PP616"/>
      <c r="PQ616"/>
      <c r="PR616"/>
      <c r="PS616"/>
      <c r="PT616"/>
      <c r="PU616"/>
      <c r="PV616"/>
      <c r="PW616"/>
      <c r="PX616"/>
      <c r="PY616"/>
      <c r="PZ616"/>
      <c r="QA616"/>
      <c r="QB616"/>
      <c r="QC616"/>
      <c r="QD616"/>
      <c r="QE616"/>
      <c r="QF616"/>
      <c r="QG616"/>
      <c r="QH616"/>
      <c r="QI616"/>
      <c r="QJ616"/>
      <c r="QK616"/>
      <c r="QL616"/>
      <c r="QM616"/>
      <c r="QN616"/>
      <c r="QO616"/>
      <c r="QP616"/>
      <c r="QQ616"/>
      <c r="QR616"/>
      <c r="QS616"/>
      <c r="QT616"/>
      <c r="QU616"/>
      <c r="QV616"/>
      <c r="QW616"/>
      <c r="QX616"/>
      <c r="QY616"/>
      <c r="QZ616"/>
      <c r="RA616"/>
      <c r="RB616"/>
      <c r="RC616"/>
      <c r="RD616"/>
      <c r="RE616"/>
      <c r="RF616"/>
      <c r="RG616"/>
      <c r="RH616"/>
      <c r="RI616"/>
      <c r="RJ616"/>
      <c r="RK616"/>
      <c r="RL616"/>
      <c r="RM616"/>
      <c r="RN616"/>
      <c r="RO616"/>
      <c r="RP616"/>
      <c r="RQ616"/>
      <c r="RR616"/>
      <c r="RS616"/>
      <c r="RT616"/>
      <c r="RU616"/>
      <c r="RV616"/>
      <c r="RW616"/>
      <c r="RX616"/>
      <c r="RY616"/>
      <c r="RZ616"/>
      <c r="SA616"/>
      <c r="SB616"/>
      <c r="SC616"/>
      <c r="SD616"/>
      <c r="SE616"/>
      <c r="SF616"/>
      <c r="SG616"/>
      <c r="SH616"/>
      <c r="SI616"/>
      <c r="SJ616"/>
      <c r="SK616"/>
      <c r="SL616"/>
      <c r="SM616"/>
      <c r="SN616"/>
      <c r="SO616"/>
      <c r="SP616"/>
    </row>
    <row r="617" spans="1:510" ht="16.5" customHeight="1" x14ac:dyDescent="0.2">
      <c r="A617" s="20">
        <v>1838</v>
      </c>
      <c r="B617" s="34" t="s">
        <v>70</v>
      </c>
      <c r="C617" s="34" t="s">
        <v>97</v>
      </c>
      <c r="D617" s="20" t="s">
        <v>51</v>
      </c>
      <c r="E617" s="20" t="s">
        <v>1345</v>
      </c>
      <c r="F617" s="22" t="s">
        <v>88</v>
      </c>
      <c r="G617" s="34" t="s">
        <v>42</v>
      </c>
      <c r="H617" s="20" t="s">
        <v>89</v>
      </c>
      <c r="I617" s="20" t="s">
        <v>27</v>
      </c>
      <c r="J617" s="63" t="s">
        <v>790</v>
      </c>
      <c r="K617" s="36"/>
      <c r="L617" s="36"/>
      <c r="M617" s="36"/>
      <c r="N617" s="36"/>
      <c r="O617" s="62">
        <v>163665880</v>
      </c>
      <c r="P617" s="39"/>
      <c r="Q617" s="34">
        <v>1</v>
      </c>
      <c r="R617" s="25">
        <v>45689</v>
      </c>
      <c r="S617" s="39" t="s">
        <v>83</v>
      </c>
      <c r="T617" s="37">
        <v>163665880</v>
      </c>
      <c r="U617" s="27" t="s">
        <v>39</v>
      </c>
      <c r="V617" s="28" t="s">
        <v>40</v>
      </c>
      <c r="W617"/>
      <c r="X617"/>
      <c r="Y617"/>
      <c r="Z617"/>
      <c r="AA617"/>
      <c r="AB617"/>
      <c r="AC617"/>
      <c r="AD617"/>
      <c r="AE617"/>
      <c r="AF617"/>
      <c r="AG617"/>
      <c r="AH617"/>
      <c r="AI617"/>
      <c r="AJ617"/>
      <c r="AK617"/>
      <c r="AL617"/>
      <c r="AM617"/>
      <c r="AN617"/>
      <c r="AO617"/>
      <c r="AP617"/>
      <c r="AQ617"/>
      <c r="AR617"/>
      <c r="AS617"/>
      <c r="AT617"/>
      <c r="AU617"/>
      <c r="AV617"/>
      <c r="AW617"/>
      <c r="AX617"/>
      <c r="AY617"/>
      <c r="AZ617"/>
      <c r="BA617"/>
      <c r="BB617"/>
      <c r="BC617"/>
      <c r="BD617"/>
      <c r="BE617"/>
      <c r="BF617"/>
      <c r="BG617"/>
      <c r="BH617"/>
      <c r="BI617"/>
      <c r="BJ617"/>
      <c r="BK617"/>
      <c r="BL617"/>
      <c r="BM617"/>
      <c r="BN617"/>
      <c r="BO617"/>
      <c r="BP617"/>
      <c r="BQ617"/>
      <c r="BR617"/>
      <c r="BS617"/>
      <c r="BT617"/>
      <c r="BU617"/>
      <c r="BV617"/>
      <c r="BW617"/>
      <c r="BX617"/>
      <c r="BY617"/>
      <c r="BZ617"/>
      <c r="CA617"/>
      <c r="CB617"/>
      <c r="CC617"/>
      <c r="CD617"/>
      <c r="CE617"/>
      <c r="CF617"/>
      <c r="CG617"/>
      <c r="CH617"/>
      <c r="CI617"/>
      <c r="CJ617"/>
      <c r="CK617"/>
      <c r="CL617"/>
      <c r="CM617"/>
      <c r="CN617"/>
      <c r="CO617"/>
      <c r="CP617"/>
      <c r="CQ617"/>
      <c r="CR617"/>
      <c r="CS617"/>
      <c r="CT617"/>
      <c r="CU617"/>
      <c r="CV617"/>
      <c r="CW617"/>
      <c r="CX617"/>
      <c r="CY617"/>
      <c r="CZ617"/>
      <c r="DA617"/>
      <c r="DB617"/>
      <c r="DC617"/>
      <c r="DD617"/>
      <c r="DE617"/>
      <c r="DF617"/>
      <c r="DG617"/>
      <c r="DH617"/>
      <c r="DI617"/>
      <c r="DJ617"/>
      <c r="DK617"/>
      <c r="DL617"/>
      <c r="DM617"/>
      <c r="DN617"/>
      <c r="DO617"/>
      <c r="DP617"/>
      <c r="DQ617"/>
      <c r="DR617"/>
      <c r="DS617"/>
      <c r="DT617"/>
      <c r="DU617"/>
      <c r="DV617"/>
      <c r="DW617"/>
      <c r="DX617"/>
      <c r="DY617"/>
      <c r="DZ617"/>
      <c r="EA617"/>
      <c r="EB617"/>
      <c r="EC617"/>
      <c r="ED617"/>
      <c r="EE617"/>
      <c r="EF617"/>
      <c r="EG617"/>
      <c r="EH617"/>
      <c r="EI617"/>
      <c r="EJ617"/>
      <c r="EK617"/>
      <c r="EL617"/>
      <c r="EM617"/>
      <c r="EN617"/>
      <c r="EO617"/>
      <c r="EP617"/>
      <c r="EQ617"/>
      <c r="ER617"/>
      <c r="ES617"/>
      <c r="ET617"/>
      <c r="EU617"/>
      <c r="EV617"/>
      <c r="EW617"/>
      <c r="EX617"/>
      <c r="EY617"/>
      <c r="EZ617"/>
      <c r="FA617"/>
      <c r="FB617"/>
      <c r="FC617"/>
      <c r="FD617"/>
      <c r="FE617"/>
      <c r="FF617"/>
      <c r="FG617"/>
      <c r="FH617"/>
      <c r="FI617"/>
      <c r="FJ617"/>
      <c r="FK617"/>
      <c r="FL617"/>
      <c r="FM617"/>
      <c r="FN617"/>
      <c r="FO617"/>
      <c r="FP617"/>
      <c r="FQ617"/>
      <c r="FR617"/>
      <c r="FS617"/>
      <c r="FT617"/>
      <c r="FU617"/>
      <c r="FV617"/>
      <c r="FW617"/>
      <c r="FX617"/>
      <c r="FY617"/>
      <c r="FZ617"/>
      <c r="GA617"/>
      <c r="GB617"/>
      <c r="GC617"/>
      <c r="GD617"/>
      <c r="GE617"/>
      <c r="GF617"/>
      <c r="GG617"/>
      <c r="GH617"/>
      <c r="GI617"/>
      <c r="GJ617"/>
      <c r="GK617"/>
      <c r="GL617"/>
      <c r="GM617"/>
      <c r="GN617"/>
      <c r="GO617"/>
      <c r="GP617"/>
      <c r="GQ617"/>
      <c r="GR617"/>
      <c r="GS617"/>
      <c r="GT617"/>
      <c r="GU617"/>
      <c r="GV617"/>
      <c r="GW617"/>
      <c r="GX617"/>
      <c r="GY617"/>
      <c r="GZ617"/>
      <c r="HA617"/>
      <c r="HB617"/>
      <c r="HC617"/>
      <c r="HD617"/>
      <c r="HE617"/>
      <c r="HF617"/>
      <c r="HG617"/>
      <c r="HH617"/>
      <c r="HI617"/>
      <c r="HJ617"/>
      <c r="HK617"/>
      <c r="HL617"/>
      <c r="HM617"/>
      <c r="HN617"/>
      <c r="HO617"/>
      <c r="HP617"/>
      <c r="HQ617"/>
      <c r="HR617"/>
      <c r="HS617"/>
      <c r="HT617"/>
      <c r="HU617"/>
      <c r="HV617"/>
      <c r="HW617"/>
      <c r="HX617"/>
      <c r="HY617"/>
      <c r="HZ617"/>
      <c r="IA617"/>
      <c r="IB617"/>
      <c r="IC617"/>
      <c r="ID617"/>
      <c r="IE617"/>
      <c r="IF617"/>
      <c r="IG617"/>
      <c r="IH617"/>
      <c r="II617"/>
      <c r="IJ617"/>
      <c r="IK617"/>
      <c r="IL617"/>
      <c r="IM617"/>
      <c r="IN617"/>
      <c r="IO617"/>
      <c r="IP617"/>
      <c r="IQ617"/>
      <c r="IR617"/>
      <c r="IS617"/>
      <c r="IT617"/>
      <c r="IU617"/>
      <c r="IV617"/>
      <c r="IW617"/>
      <c r="IX617"/>
      <c r="IY617"/>
      <c r="IZ617"/>
      <c r="JA617"/>
      <c r="JB617"/>
      <c r="JC617"/>
      <c r="JD617"/>
      <c r="JE617"/>
      <c r="JF617"/>
      <c r="JG617"/>
      <c r="JH617"/>
      <c r="JI617"/>
      <c r="JJ617"/>
      <c r="JK617"/>
      <c r="JL617"/>
      <c r="JM617"/>
      <c r="JN617"/>
      <c r="JO617"/>
      <c r="JP617"/>
      <c r="JQ617"/>
      <c r="JR617"/>
      <c r="JS617"/>
      <c r="JT617"/>
      <c r="JU617"/>
      <c r="JV617"/>
      <c r="JW617"/>
      <c r="JX617"/>
      <c r="JY617"/>
      <c r="JZ617"/>
      <c r="KA617"/>
      <c r="KB617"/>
      <c r="KC617"/>
      <c r="KD617"/>
      <c r="KE617"/>
      <c r="KF617"/>
      <c r="KG617"/>
      <c r="KH617"/>
      <c r="KI617"/>
      <c r="KJ617"/>
      <c r="KK617"/>
      <c r="KL617"/>
      <c r="KM617"/>
      <c r="KN617"/>
      <c r="KO617"/>
      <c r="KP617"/>
      <c r="KQ617"/>
      <c r="KR617"/>
      <c r="KS617"/>
      <c r="KT617"/>
      <c r="KU617"/>
      <c r="KV617"/>
      <c r="KW617"/>
      <c r="KX617"/>
      <c r="KY617"/>
      <c r="KZ617"/>
      <c r="LA617"/>
      <c r="LB617"/>
      <c r="LC617"/>
      <c r="LD617"/>
      <c r="LE617"/>
      <c r="LF617"/>
      <c r="LG617"/>
      <c r="LH617"/>
      <c r="LI617"/>
      <c r="LJ617"/>
      <c r="LK617"/>
      <c r="LL617"/>
      <c r="LM617"/>
      <c r="LN617"/>
      <c r="LO617"/>
      <c r="LP617"/>
      <c r="LQ617"/>
      <c r="LR617"/>
      <c r="LS617"/>
      <c r="LT617"/>
      <c r="LU617"/>
      <c r="LV617"/>
      <c r="LW617"/>
      <c r="LX617"/>
      <c r="LY617"/>
      <c r="LZ617"/>
      <c r="MA617"/>
      <c r="MB617"/>
      <c r="MC617"/>
      <c r="MD617"/>
      <c r="ME617"/>
      <c r="MF617"/>
      <c r="MG617"/>
      <c r="MH617"/>
      <c r="MI617"/>
      <c r="MJ617"/>
      <c r="MK617"/>
      <c r="ML617"/>
      <c r="MM617"/>
      <c r="MN617"/>
      <c r="MO617"/>
      <c r="MP617"/>
      <c r="MQ617"/>
      <c r="MR617"/>
      <c r="MS617"/>
      <c r="MT617"/>
      <c r="MU617"/>
      <c r="MV617"/>
      <c r="MW617"/>
      <c r="MX617"/>
      <c r="MY617"/>
      <c r="MZ617"/>
      <c r="NA617"/>
      <c r="NB617"/>
      <c r="NC617"/>
      <c r="ND617"/>
      <c r="NE617"/>
      <c r="NF617"/>
      <c r="NG617"/>
      <c r="NH617"/>
      <c r="NI617"/>
      <c r="NJ617"/>
      <c r="NK617"/>
      <c r="NL617"/>
      <c r="NM617"/>
      <c r="NN617"/>
      <c r="NO617"/>
      <c r="NP617"/>
      <c r="NQ617"/>
      <c r="NR617"/>
      <c r="NS617"/>
      <c r="NT617"/>
      <c r="NU617"/>
      <c r="NV617"/>
      <c r="NW617"/>
      <c r="NX617"/>
      <c r="NY617"/>
      <c r="NZ617"/>
      <c r="OA617"/>
      <c r="OB617"/>
      <c r="OC617"/>
      <c r="OD617"/>
      <c r="OE617"/>
      <c r="OF617"/>
      <c r="OG617"/>
      <c r="OH617"/>
      <c r="OI617"/>
      <c r="OJ617"/>
      <c r="OK617"/>
      <c r="OL617"/>
      <c r="OM617"/>
      <c r="ON617"/>
      <c r="OO617"/>
      <c r="OP617"/>
      <c r="OQ617"/>
      <c r="OR617"/>
      <c r="OS617"/>
      <c r="OT617"/>
      <c r="OU617"/>
      <c r="OV617"/>
      <c r="OW617"/>
      <c r="OX617"/>
      <c r="OY617"/>
      <c r="OZ617"/>
      <c r="PA617"/>
      <c r="PB617"/>
      <c r="PC617"/>
      <c r="PD617"/>
      <c r="PE617"/>
      <c r="PF617"/>
      <c r="PG617"/>
      <c r="PH617"/>
      <c r="PI617"/>
      <c r="PJ617"/>
      <c r="PK617"/>
      <c r="PL617"/>
      <c r="PM617"/>
      <c r="PN617"/>
      <c r="PO617"/>
      <c r="PP617"/>
      <c r="PQ617"/>
      <c r="PR617"/>
      <c r="PS617"/>
      <c r="PT617"/>
      <c r="PU617"/>
      <c r="PV617"/>
      <c r="PW617"/>
      <c r="PX617"/>
      <c r="PY617"/>
      <c r="PZ617"/>
      <c r="QA617"/>
      <c r="QB617"/>
      <c r="QC617"/>
      <c r="QD617"/>
      <c r="QE617"/>
      <c r="QF617"/>
      <c r="QG617"/>
      <c r="QH617"/>
      <c r="QI617"/>
      <c r="QJ617"/>
      <c r="QK617"/>
      <c r="QL617"/>
      <c r="QM617"/>
      <c r="QN617"/>
      <c r="QO617"/>
      <c r="QP617"/>
      <c r="QQ617"/>
      <c r="QR617"/>
      <c r="QS617"/>
      <c r="QT617"/>
      <c r="QU617"/>
      <c r="QV617"/>
      <c r="QW617"/>
      <c r="QX617"/>
      <c r="QY617"/>
      <c r="QZ617"/>
      <c r="RA617"/>
      <c r="RB617"/>
      <c r="RC617"/>
      <c r="RD617"/>
      <c r="RE617"/>
      <c r="RF617"/>
      <c r="RG617"/>
      <c r="RH617"/>
      <c r="RI617"/>
      <c r="RJ617"/>
      <c r="RK617"/>
      <c r="RL617"/>
      <c r="RM617"/>
      <c r="RN617"/>
      <c r="RO617"/>
      <c r="RP617"/>
      <c r="RQ617"/>
      <c r="RR617"/>
      <c r="RS617"/>
      <c r="RT617"/>
      <c r="RU617"/>
      <c r="RV617"/>
      <c r="RW617"/>
      <c r="RX617"/>
      <c r="RY617"/>
      <c r="RZ617"/>
      <c r="SA617"/>
      <c r="SB617"/>
      <c r="SC617"/>
      <c r="SD617"/>
      <c r="SE617"/>
      <c r="SF617"/>
      <c r="SG617"/>
      <c r="SH617"/>
      <c r="SI617"/>
      <c r="SJ617"/>
      <c r="SK617"/>
      <c r="SL617"/>
      <c r="SM617"/>
      <c r="SN617"/>
      <c r="SO617"/>
      <c r="SP617"/>
    </row>
    <row r="618" spans="1:510" ht="16.5" customHeight="1" x14ac:dyDescent="0.2">
      <c r="A618" s="20">
        <v>1839</v>
      </c>
      <c r="B618" s="34" t="s">
        <v>70</v>
      </c>
      <c r="C618" s="34" t="s">
        <v>781</v>
      </c>
      <c r="D618" s="20" t="s">
        <v>51</v>
      </c>
      <c r="E618" s="20" t="s">
        <v>1345</v>
      </c>
      <c r="F618" s="22" t="s">
        <v>88</v>
      </c>
      <c r="G618" s="36" t="s">
        <v>37</v>
      </c>
      <c r="H618" s="20" t="s">
        <v>89</v>
      </c>
      <c r="I618" s="20" t="s">
        <v>27</v>
      </c>
      <c r="J618" s="63" t="s">
        <v>791</v>
      </c>
      <c r="K618" s="36"/>
      <c r="L618" s="36"/>
      <c r="M618" s="36"/>
      <c r="N618" s="36"/>
      <c r="O618" s="62">
        <v>10000000</v>
      </c>
      <c r="P618" s="39"/>
      <c r="Q618" s="34">
        <v>1</v>
      </c>
      <c r="R618" s="25">
        <v>45689</v>
      </c>
      <c r="S618" s="39" t="s">
        <v>83</v>
      </c>
      <c r="T618" s="37">
        <v>10000000</v>
      </c>
      <c r="U618" s="27" t="s">
        <v>39</v>
      </c>
      <c r="V618" s="28" t="s">
        <v>40</v>
      </c>
      <c r="W618"/>
      <c r="X618"/>
      <c r="Y618"/>
      <c r="Z618"/>
      <c r="AA618"/>
      <c r="AB618"/>
      <c r="AC618"/>
      <c r="AD618"/>
      <c r="AE618"/>
      <c r="AF618"/>
      <c r="AG618"/>
      <c r="AH618"/>
      <c r="AI618"/>
      <c r="AJ618"/>
      <c r="AK618"/>
      <c r="AL618"/>
      <c r="AM618"/>
      <c r="AN618"/>
      <c r="AO618"/>
      <c r="AP618"/>
      <c r="AQ618"/>
      <c r="AR618"/>
      <c r="AS618"/>
      <c r="AT618"/>
      <c r="AU618"/>
      <c r="AV618"/>
      <c r="AW618"/>
      <c r="AX618"/>
      <c r="AY618"/>
      <c r="AZ618"/>
      <c r="BA618"/>
      <c r="BB618"/>
      <c r="BC618"/>
      <c r="BD618"/>
      <c r="BE618"/>
      <c r="BF618"/>
      <c r="BG618"/>
      <c r="BH618"/>
      <c r="BI618"/>
      <c r="BJ618"/>
      <c r="BK618"/>
      <c r="BL618"/>
      <c r="BM618"/>
      <c r="BN618"/>
      <c r="BO618"/>
      <c r="BP618"/>
      <c r="BQ618"/>
      <c r="BR618"/>
      <c r="BS618"/>
      <c r="BT618"/>
      <c r="BU618"/>
      <c r="BV618"/>
      <c r="BW618"/>
      <c r="BX618"/>
      <c r="BY618"/>
      <c r="BZ618"/>
      <c r="CA618"/>
      <c r="CB618"/>
      <c r="CC618"/>
      <c r="CD618"/>
      <c r="CE618"/>
      <c r="CF618"/>
      <c r="CG618"/>
      <c r="CH618"/>
      <c r="CI618"/>
      <c r="CJ618"/>
      <c r="CK618"/>
      <c r="CL618"/>
      <c r="CM618"/>
      <c r="CN618"/>
      <c r="CO618"/>
      <c r="CP618"/>
      <c r="CQ618"/>
      <c r="CR618"/>
      <c r="CS618"/>
      <c r="CT618"/>
      <c r="CU618"/>
      <c r="CV618"/>
      <c r="CW618"/>
      <c r="CX618"/>
      <c r="CY618"/>
      <c r="CZ618"/>
      <c r="DA618"/>
      <c r="DB618"/>
      <c r="DC618"/>
      <c r="DD618"/>
      <c r="DE618"/>
      <c r="DF618"/>
      <c r="DG618"/>
      <c r="DH618"/>
      <c r="DI618"/>
      <c r="DJ618"/>
      <c r="DK618"/>
      <c r="DL618"/>
      <c r="DM618"/>
      <c r="DN618"/>
      <c r="DO618"/>
      <c r="DP618"/>
      <c r="DQ618"/>
      <c r="DR618"/>
      <c r="DS618"/>
      <c r="DT618"/>
      <c r="DU618"/>
      <c r="DV618"/>
      <c r="DW618"/>
      <c r="DX618"/>
      <c r="DY618"/>
      <c r="DZ618"/>
      <c r="EA618"/>
      <c r="EB618"/>
      <c r="EC618"/>
      <c r="ED618"/>
      <c r="EE618"/>
      <c r="EF618"/>
      <c r="EG618"/>
      <c r="EH618"/>
      <c r="EI618"/>
      <c r="EJ618"/>
      <c r="EK618"/>
      <c r="EL618"/>
      <c r="EM618"/>
      <c r="EN618"/>
      <c r="EO618"/>
      <c r="EP618"/>
      <c r="EQ618"/>
      <c r="ER618"/>
      <c r="ES618"/>
      <c r="ET618"/>
      <c r="EU618"/>
      <c r="EV618"/>
      <c r="EW618"/>
      <c r="EX618"/>
      <c r="EY618"/>
      <c r="EZ618"/>
      <c r="FA618"/>
      <c r="FB618"/>
      <c r="FC618"/>
      <c r="FD618"/>
      <c r="FE618"/>
      <c r="FF618"/>
      <c r="FG618"/>
      <c r="FH618"/>
      <c r="FI618"/>
      <c r="FJ618"/>
      <c r="FK618"/>
      <c r="FL618"/>
      <c r="FM618"/>
      <c r="FN618"/>
      <c r="FO618"/>
      <c r="FP618"/>
      <c r="FQ618"/>
      <c r="FR618"/>
      <c r="FS618"/>
      <c r="FT618"/>
      <c r="FU618"/>
      <c r="FV618"/>
      <c r="FW618"/>
      <c r="FX618"/>
      <c r="FY618"/>
      <c r="FZ618"/>
      <c r="GA618"/>
      <c r="GB618"/>
      <c r="GC618"/>
      <c r="GD618"/>
      <c r="GE618"/>
      <c r="GF618"/>
      <c r="GG618"/>
      <c r="GH618"/>
      <c r="GI618"/>
      <c r="GJ618"/>
      <c r="GK618"/>
      <c r="GL618"/>
      <c r="GM618"/>
      <c r="GN618"/>
      <c r="GO618"/>
      <c r="GP618"/>
      <c r="GQ618"/>
      <c r="GR618"/>
      <c r="GS618"/>
      <c r="GT618"/>
      <c r="GU618"/>
      <c r="GV618"/>
      <c r="GW618"/>
      <c r="GX618"/>
      <c r="GY618"/>
      <c r="GZ618"/>
      <c r="HA618"/>
      <c r="HB618"/>
      <c r="HC618"/>
      <c r="HD618"/>
      <c r="HE618"/>
      <c r="HF618"/>
      <c r="HG618"/>
      <c r="HH618"/>
      <c r="HI618"/>
      <c r="HJ618"/>
      <c r="HK618"/>
      <c r="HL618"/>
      <c r="HM618"/>
      <c r="HN618"/>
      <c r="HO618"/>
      <c r="HP618"/>
      <c r="HQ618"/>
      <c r="HR618"/>
      <c r="HS618"/>
      <c r="HT618"/>
      <c r="HU618"/>
      <c r="HV618"/>
      <c r="HW618"/>
      <c r="HX618"/>
      <c r="HY618"/>
      <c r="HZ618"/>
      <c r="IA618"/>
      <c r="IB618"/>
      <c r="IC618"/>
      <c r="ID618"/>
      <c r="IE618"/>
      <c r="IF618"/>
      <c r="IG618"/>
      <c r="IH618"/>
      <c r="II618"/>
      <c r="IJ618"/>
      <c r="IK618"/>
      <c r="IL618"/>
      <c r="IM618"/>
      <c r="IN618"/>
      <c r="IO618"/>
      <c r="IP618"/>
      <c r="IQ618"/>
      <c r="IR618"/>
      <c r="IS618"/>
      <c r="IT618"/>
      <c r="IU618"/>
      <c r="IV618"/>
      <c r="IW618"/>
      <c r="IX618"/>
      <c r="IY618"/>
      <c r="IZ618"/>
      <c r="JA618"/>
      <c r="JB618"/>
      <c r="JC618"/>
      <c r="JD618"/>
      <c r="JE618"/>
      <c r="JF618"/>
      <c r="JG618"/>
      <c r="JH618"/>
      <c r="JI618"/>
      <c r="JJ618"/>
      <c r="JK618"/>
      <c r="JL618"/>
      <c r="JM618"/>
      <c r="JN618"/>
      <c r="JO618"/>
      <c r="JP618"/>
      <c r="JQ618"/>
      <c r="JR618"/>
      <c r="JS618"/>
      <c r="JT618"/>
      <c r="JU618"/>
      <c r="JV618"/>
      <c r="JW618"/>
      <c r="JX618"/>
      <c r="JY618"/>
      <c r="JZ618"/>
      <c r="KA618"/>
      <c r="KB618"/>
      <c r="KC618"/>
      <c r="KD618"/>
      <c r="KE618"/>
      <c r="KF618"/>
      <c r="KG618"/>
      <c r="KH618"/>
      <c r="KI618"/>
      <c r="KJ618"/>
      <c r="KK618"/>
      <c r="KL618"/>
      <c r="KM618"/>
      <c r="KN618"/>
      <c r="KO618"/>
      <c r="KP618"/>
      <c r="KQ618"/>
      <c r="KR618"/>
      <c r="KS618"/>
      <c r="KT618"/>
      <c r="KU618"/>
      <c r="KV618"/>
      <c r="KW618"/>
      <c r="KX618"/>
      <c r="KY618"/>
      <c r="KZ618"/>
      <c r="LA618"/>
      <c r="LB618"/>
      <c r="LC618"/>
      <c r="LD618"/>
      <c r="LE618"/>
      <c r="LF618"/>
      <c r="LG618"/>
      <c r="LH618"/>
      <c r="LI618"/>
      <c r="LJ618"/>
      <c r="LK618"/>
      <c r="LL618"/>
      <c r="LM618"/>
      <c r="LN618"/>
      <c r="LO618"/>
      <c r="LP618"/>
      <c r="LQ618"/>
      <c r="LR618"/>
      <c r="LS618"/>
      <c r="LT618"/>
      <c r="LU618"/>
      <c r="LV618"/>
      <c r="LW618"/>
      <c r="LX618"/>
      <c r="LY618"/>
      <c r="LZ618"/>
      <c r="MA618"/>
      <c r="MB618"/>
      <c r="MC618"/>
      <c r="MD618"/>
      <c r="ME618"/>
      <c r="MF618"/>
      <c r="MG618"/>
      <c r="MH618"/>
      <c r="MI618"/>
      <c r="MJ618"/>
      <c r="MK618"/>
      <c r="ML618"/>
      <c r="MM618"/>
      <c r="MN618"/>
      <c r="MO618"/>
      <c r="MP618"/>
      <c r="MQ618"/>
      <c r="MR618"/>
      <c r="MS618"/>
      <c r="MT618"/>
      <c r="MU618"/>
      <c r="MV618"/>
      <c r="MW618"/>
      <c r="MX618"/>
      <c r="MY618"/>
      <c r="MZ618"/>
      <c r="NA618"/>
      <c r="NB618"/>
      <c r="NC618"/>
      <c r="ND618"/>
      <c r="NE618"/>
      <c r="NF618"/>
      <c r="NG618"/>
      <c r="NH618"/>
      <c r="NI618"/>
      <c r="NJ618"/>
      <c r="NK618"/>
      <c r="NL618"/>
      <c r="NM618"/>
      <c r="NN618"/>
      <c r="NO618"/>
      <c r="NP618"/>
      <c r="NQ618"/>
      <c r="NR618"/>
      <c r="NS618"/>
      <c r="NT618"/>
      <c r="NU618"/>
      <c r="NV618"/>
      <c r="NW618"/>
      <c r="NX618"/>
      <c r="NY618"/>
      <c r="NZ618"/>
      <c r="OA618"/>
      <c r="OB618"/>
      <c r="OC618"/>
      <c r="OD618"/>
      <c r="OE618"/>
      <c r="OF618"/>
      <c r="OG618"/>
      <c r="OH618"/>
      <c r="OI618"/>
      <c r="OJ618"/>
      <c r="OK618"/>
      <c r="OL618"/>
      <c r="OM618"/>
      <c r="ON618"/>
      <c r="OO618"/>
      <c r="OP618"/>
      <c r="OQ618"/>
      <c r="OR618"/>
      <c r="OS618"/>
      <c r="OT618"/>
      <c r="OU618"/>
      <c r="OV618"/>
      <c r="OW618"/>
      <c r="OX618"/>
      <c r="OY618"/>
      <c r="OZ618"/>
      <c r="PA618"/>
      <c r="PB618"/>
      <c r="PC618"/>
      <c r="PD618"/>
      <c r="PE618"/>
      <c r="PF618"/>
      <c r="PG618"/>
      <c r="PH618"/>
      <c r="PI618"/>
      <c r="PJ618"/>
      <c r="PK618"/>
      <c r="PL618"/>
      <c r="PM618"/>
      <c r="PN618"/>
      <c r="PO618"/>
      <c r="PP618"/>
      <c r="PQ618"/>
      <c r="PR618"/>
      <c r="PS618"/>
      <c r="PT618"/>
      <c r="PU618"/>
      <c r="PV618"/>
      <c r="PW618"/>
      <c r="PX618"/>
      <c r="PY618"/>
      <c r="PZ618"/>
      <c r="QA618"/>
      <c r="QB618"/>
      <c r="QC618"/>
      <c r="QD618"/>
      <c r="QE618"/>
      <c r="QF618"/>
      <c r="QG618"/>
      <c r="QH618"/>
      <c r="QI618"/>
      <c r="QJ618"/>
      <c r="QK618"/>
      <c r="QL618"/>
      <c r="QM618"/>
      <c r="QN618"/>
      <c r="QO618"/>
      <c r="QP618"/>
      <c r="QQ618"/>
      <c r="QR618"/>
      <c r="QS618"/>
      <c r="QT618"/>
      <c r="QU618"/>
      <c r="QV618"/>
      <c r="QW618"/>
      <c r="QX618"/>
      <c r="QY618"/>
      <c r="QZ618"/>
      <c r="RA618"/>
      <c r="RB618"/>
      <c r="RC618"/>
      <c r="RD618"/>
      <c r="RE618"/>
      <c r="RF618"/>
      <c r="RG618"/>
      <c r="RH618"/>
      <c r="RI618"/>
      <c r="RJ618"/>
      <c r="RK618"/>
      <c r="RL618"/>
      <c r="RM618"/>
      <c r="RN618"/>
      <c r="RO618"/>
      <c r="RP618"/>
      <c r="RQ618"/>
      <c r="RR618"/>
      <c r="RS618"/>
      <c r="RT618"/>
      <c r="RU618"/>
      <c r="RV618"/>
      <c r="RW618"/>
      <c r="RX618"/>
      <c r="RY618"/>
      <c r="RZ618"/>
      <c r="SA618"/>
      <c r="SB618"/>
      <c r="SC618"/>
      <c r="SD618"/>
      <c r="SE618"/>
      <c r="SF618"/>
      <c r="SG618"/>
      <c r="SH618"/>
      <c r="SI618"/>
      <c r="SJ618"/>
      <c r="SK618"/>
      <c r="SL618"/>
      <c r="SM618"/>
      <c r="SN618"/>
      <c r="SO618"/>
      <c r="SP618"/>
    </row>
    <row r="619" spans="1:510" ht="16.5" customHeight="1" x14ac:dyDescent="0.2">
      <c r="A619" s="20">
        <v>1840</v>
      </c>
      <c r="B619" s="34" t="s">
        <v>70</v>
      </c>
      <c r="C619" s="34" t="s">
        <v>781</v>
      </c>
      <c r="D619" s="20" t="s">
        <v>51</v>
      </c>
      <c r="E619" s="20" t="s">
        <v>1345</v>
      </c>
      <c r="F619" s="22" t="s">
        <v>88</v>
      </c>
      <c r="G619" s="36" t="s">
        <v>520</v>
      </c>
      <c r="H619" s="20" t="s">
        <v>89</v>
      </c>
      <c r="I619" s="20" t="s">
        <v>27</v>
      </c>
      <c r="J619" s="63" t="s">
        <v>792</v>
      </c>
      <c r="K619" s="36"/>
      <c r="L619" s="36"/>
      <c r="M619" s="36"/>
      <c r="N619" s="36"/>
      <c r="O619" s="62">
        <v>347580408</v>
      </c>
      <c r="P619" s="39"/>
      <c r="Q619" s="34">
        <v>1</v>
      </c>
      <c r="R619" s="25">
        <v>45689</v>
      </c>
      <c r="S619" s="39" t="s">
        <v>83</v>
      </c>
      <c r="T619" s="37">
        <v>347580408</v>
      </c>
      <c r="U619" s="27" t="s">
        <v>39</v>
      </c>
      <c r="V619" s="28" t="s">
        <v>40</v>
      </c>
      <c r="W619"/>
      <c r="X619"/>
      <c r="Y619"/>
      <c r="Z619"/>
      <c r="AA619"/>
      <c r="AB619"/>
      <c r="AC619"/>
      <c r="AD619"/>
      <c r="AE619"/>
      <c r="AF619"/>
      <c r="AG619"/>
      <c r="AH619"/>
      <c r="AI619"/>
      <c r="AJ619"/>
      <c r="AK619"/>
      <c r="AL619"/>
      <c r="AM619"/>
      <c r="AN619"/>
      <c r="AO619"/>
      <c r="AP619"/>
      <c r="AQ619"/>
      <c r="AR619"/>
      <c r="AS619"/>
      <c r="AT619"/>
      <c r="AU619"/>
      <c r="AV619"/>
      <c r="AW619"/>
      <c r="AX619"/>
      <c r="AY619"/>
      <c r="AZ619"/>
      <c r="BA619"/>
      <c r="BB619"/>
      <c r="BC619"/>
      <c r="BD619"/>
      <c r="BE619"/>
      <c r="BF619"/>
      <c r="BG619"/>
      <c r="BH619"/>
      <c r="BI619"/>
      <c r="BJ619"/>
      <c r="BK619"/>
      <c r="BL619"/>
      <c r="BM619"/>
      <c r="BN619"/>
      <c r="BO619"/>
      <c r="BP619"/>
      <c r="BQ619"/>
      <c r="BR619"/>
      <c r="BS619"/>
      <c r="BT619"/>
      <c r="BU619"/>
      <c r="BV619"/>
      <c r="BW619"/>
      <c r="BX619"/>
      <c r="BY619"/>
      <c r="BZ619"/>
      <c r="CA619"/>
      <c r="CB619"/>
      <c r="CC619"/>
      <c r="CD619"/>
      <c r="CE619"/>
      <c r="CF619"/>
      <c r="CG619"/>
      <c r="CH619"/>
      <c r="CI619"/>
      <c r="CJ619"/>
      <c r="CK619"/>
      <c r="CL619"/>
      <c r="CM619"/>
      <c r="CN619"/>
      <c r="CO619"/>
      <c r="CP619"/>
      <c r="CQ619"/>
      <c r="CR619"/>
      <c r="CS619"/>
      <c r="CT619"/>
      <c r="CU619"/>
      <c r="CV619"/>
      <c r="CW619"/>
      <c r="CX619"/>
      <c r="CY619"/>
      <c r="CZ619"/>
      <c r="DA619"/>
      <c r="DB619"/>
      <c r="DC619"/>
      <c r="DD619"/>
      <c r="DE619"/>
      <c r="DF619"/>
      <c r="DG619"/>
      <c r="DH619"/>
      <c r="DI619"/>
      <c r="DJ619"/>
      <c r="DK619"/>
      <c r="DL619"/>
      <c r="DM619"/>
      <c r="DN619"/>
      <c r="DO619"/>
      <c r="DP619"/>
      <c r="DQ619"/>
      <c r="DR619"/>
      <c r="DS619"/>
      <c r="DT619"/>
      <c r="DU619"/>
      <c r="DV619"/>
      <c r="DW619"/>
      <c r="DX619"/>
      <c r="DY619"/>
      <c r="DZ619"/>
      <c r="EA619"/>
      <c r="EB619"/>
      <c r="EC619"/>
      <c r="ED619"/>
      <c r="EE619"/>
      <c r="EF619"/>
      <c r="EG619"/>
      <c r="EH619"/>
      <c r="EI619"/>
      <c r="EJ619"/>
      <c r="EK619"/>
      <c r="EL619"/>
      <c r="EM619"/>
      <c r="EN619"/>
      <c r="EO619"/>
      <c r="EP619"/>
      <c r="EQ619"/>
      <c r="ER619"/>
      <c r="ES619"/>
      <c r="ET619"/>
      <c r="EU619"/>
      <c r="EV619"/>
      <c r="EW619"/>
      <c r="EX619"/>
      <c r="EY619"/>
      <c r="EZ619"/>
      <c r="FA619"/>
      <c r="FB619"/>
      <c r="FC619"/>
      <c r="FD619"/>
      <c r="FE619"/>
      <c r="FF619"/>
      <c r="FG619"/>
      <c r="FH619"/>
      <c r="FI619"/>
      <c r="FJ619"/>
      <c r="FK619"/>
      <c r="FL619"/>
      <c r="FM619"/>
      <c r="FN619"/>
      <c r="FO619"/>
      <c r="FP619"/>
      <c r="FQ619"/>
      <c r="FR619"/>
      <c r="FS619"/>
      <c r="FT619"/>
      <c r="FU619"/>
      <c r="FV619"/>
      <c r="FW619"/>
      <c r="FX619"/>
      <c r="FY619"/>
      <c r="FZ619"/>
      <c r="GA619"/>
      <c r="GB619"/>
      <c r="GC619"/>
      <c r="GD619"/>
      <c r="GE619"/>
      <c r="GF619"/>
      <c r="GG619"/>
      <c r="GH619"/>
      <c r="GI619"/>
      <c r="GJ619"/>
      <c r="GK619"/>
      <c r="GL619"/>
      <c r="GM619"/>
      <c r="GN619"/>
      <c r="GO619"/>
      <c r="GP619"/>
      <c r="GQ619"/>
      <c r="GR619"/>
      <c r="GS619"/>
      <c r="GT619"/>
      <c r="GU619"/>
      <c r="GV619"/>
      <c r="GW619"/>
      <c r="GX619"/>
      <c r="GY619"/>
      <c r="GZ619"/>
      <c r="HA619"/>
      <c r="HB619"/>
      <c r="HC619"/>
      <c r="HD619"/>
      <c r="HE619"/>
      <c r="HF619"/>
      <c r="HG619"/>
      <c r="HH619"/>
      <c r="HI619"/>
      <c r="HJ619"/>
      <c r="HK619"/>
      <c r="HL619"/>
      <c r="HM619"/>
      <c r="HN619"/>
      <c r="HO619"/>
      <c r="HP619"/>
      <c r="HQ619"/>
      <c r="HR619"/>
      <c r="HS619"/>
      <c r="HT619"/>
      <c r="HU619"/>
      <c r="HV619"/>
      <c r="HW619"/>
      <c r="HX619"/>
      <c r="HY619"/>
      <c r="HZ619"/>
      <c r="IA619"/>
      <c r="IB619"/>
      <c r="IC619"/>
      <c r="ID619"/>
      <c r="IE619"/>
      <c r="IF619"/>
      <c r="IG619"/>
      <c r="IH619"/>
      <c r="II619"/>
      <c r="IJ619"/>
      <c r="IK619"/>
      <c r="IL619"/>
      <c r="IM619"/>
      <c r="IN619"/>
      <c r="IO619"/>
      <c r="IP619"/>
      <c r="IQ619"/>
      <c r="IR619"/>
      <c r="IS619"/>
      <c r="IT619"/>
      <c r="IU619"/>
      <c r="IV619"/>
      <c r="IW619"/>
      <c r="IX619"/>
      <c r="IY619"/>
      <c r="IZ619"/>
      <c r="JA619"/>
      <c r="JB619"/>
      <c r="JC619"/>
      <c r="JD619"/>
      <c r="JE619"/>
      <c r="JF619"/>
      <c r="JG619"/>
      <c r="JH619"/>
      <c r="JI619"/>
      <c r="JJ619"/>
      <c r="JK619"/>
      <c r="JL619"/>
      <c r="JM619"/>
      <c r="JN619"/>
      <c r="JO619"/>
      <c r="JP619"/>
      <c r="JQ619"/>
      <c r="JR619"/>
      <c r="JS619"/>
      <c r="JT619"/>
      <c r="JU619"/>
      <c r="JV619"/>
      <c r="JW619"/>
      <c r="JX619"/>
      <c r="JY619"/>
      <c r="JZ619"/>
      <c r="KA619"/>
      <c r="KB619"/>
      <c r="KC619"/>
      <c r="KD619"/>
      <c r="KE619"/>
      <c r="KF619"/>
      <c r="KG619"/>
      <c r="KH619"/>
      <c r="KI619"/>
      <c r="KJ619"/>
      <c r="KK619"/>
      <c r="KL619"/>
      <c r="KM619"/>
      <c r="KN619"/>
      <c r="KO619"/>
      <c r="KP619"/>
      <c r="KQ619"/>
      <c r="KR619"/>
      <c r="KS619"/>
      <c r="KT619"/>
      <c r="KU619"/>
      <c r="KV619"/>
      <c r="KW619"/>
      <c r="KX619"/>
      <c r="KY619"/>
      <c r="KZ619"/>
      <c r="LA619"/>
      <c r="LB619"/>
      <c r="LC619"/>
      <c r="LD619"/>
      <c r="LE619"/>
      <c r="LF619"/>
      <c r="LG619"/>
      <c r="LH619"/>
      <c r="LI619"/>
      <c r="LJ619"/>
      <c r="LK619"/>
      <c r="LL619"/>
      <c r="LM619"/>
      <c r="LN619"/>
      <c r="LO619"/>
      <c r="LP619"/>
      <c r="LQ619"/>
      <c r="LR619"/>
      <c r="LS619"/>
      <c r="LT619"/>
      <c r="LU619"/>
      <c r="LV619"/>
      <c r="LW619"/>
      <c r="LX619"/>
      <c r="LY619"/>
      <c r="LZ619"/>
      <c r="MA619"/>
      <c r="MB619"/>
      <c r="MC619"/>
      <c r="MD619"/>
      <c r="ME619"/>
      <c r="MF619"/>
      <c r="MG619"/>
      <c r="MH619"/>
      <c r="MI619"/>
      <c r="MJ619"/>
      <c r="MK619"/>
      <c r="ML619"/>
      <c r="MM619"/>
      <c r="MN619"/>
      <c r="MO619"/>
      <c r="MP619"/>
      <c r="MQ619"/>
      <c r="MR619"/>
      <c r="MS619"/>
      <c r="MT619"/>
      <c r="MU619"/>
      <c r="MV619"/>
      <c r="MW619"/>
      <c r="MX619"/>
      <c r="MY619"/>
      <c r="MZ619"/>
      <c r="NA619"/>
      <c r="NB619"/>
      <c r="NC619"/>
      <c r="ND619"/>
      <c r="NE619"/>
      <c r="NF619"/>
      <c r="NG619"/>
      <c r="NH619"/>
      <c r="NI619"/>
      <c r="NJ619"/>
      <c r="NK619"/>
      <c r="NL619"/>
      <c r="NM619"/>
      <c r="NN619"/>
      <c r="NO619"/>
      <c r="NP619"/>
      <c r="NQ619"/>
      <c r="NR619"/>
      <c r="NS619"/>
      <c r="NT619"/>
      <c r="NU619"/>
      <c r="NV619"/>
      <c r="NW619"/>
      <c r="NX619"/>
      <c r="NY619"/>
      <c r="NZ619"/>
      <c r="OA619"/>
      <c r="OB619"/>
      <c r="OC619"/>
      <c r="OD619"/>
      <c r="OE619"/>
      <c r="OF619"/>
      <c r="OG619"/>
      <c r="OH619"/>
      <c r="OI619"/>
      <c r="OJ619"/>
      <c r="OK619"/>
      <c r="OL619"/>
      <c r="OM619"/>
      <c r="ON619"/>
      <c r="OO619"/>
      <c r="OP619"/>
      <c r="OQ619"/>
      <c r="OR619"/>
      <c r="OS619"/>
      <c r="OT619"/>
      <c r="OU619"/>
      <c r="OV619"/>
      <c r="OW619"/>
      <c r="OX619"/>
      <c r="OY619"/>
      <c r="OZ619"/>
      <c r="PA619"/>
      <c r="PB619"/>
      <c r="PC619"/>
      <c r="PD619"/>
      <c r="PE619"/>
      <c r="PF619"/>
      <c r="PG619"/>
      <c r="PH619"/>
      <c r="PI619"/>
      <c r="PJ619"/>
      <c r="PK619"/>
      <c r="PL619"/>
      <c r="PM619"/>
      <c r="PN619"/>
      <c r="PO619"/>
      <c r="PP619"/>
      <c r="PQ619"/>
      <c r="PR619"/>
      <c r="PS619"/>
      <c r="PT619"/>
      <c r="PU619"/>
      <c r="PV619"/>
      <c r="PW619"/>
      <c r="PX619"/>
      <c r="PY619"/>
      <c r="PZ619"/>
      <c r="QA619"/>
      <c r="QB619"/>
      <c r="QC619"/>
      <c r="QD619"/>
      <c r="QE619"/>
      <c r="QF619"/>
      <c r="QG619"/>
      <c r="QH619"/>
      <c r="QI619"/>
      <c r="QJ619"/>
      <c r="QK619"/>
      <c r="QL619"/>
      <c r="QM619"/>
      <c r="QN619"/>
      <c r="QO619"/>
      <c r="QP619"/>
      <c r="QQ619"/>
      <c r="QR619"/>
      <c r="QS619"/>
      <c r="QT619"/>
      <c r="QU619"/>
      <c r="QV619"/>
      <c r="QW619"/>
      <c r="QX619"/>
      <c r="QY619"/>
      <c r="QZ619"/>
      <c r="RA619"/>
      <c r="RB619"/>
      <c r="RC619"/>
      <c r="RD619"/>
      <c r="RE619"/>
      <c r="RF619"/>
      <c r="RG619"/>
      <c r="RH619"/>
      <c r="RI619"/>
      <c r="RJ619"/>
      <c r="RK619"/>
      <c r="RL619"/>
      <c r="RM619"/>
      <c r="RN619"/>
      <c r="RO619"/>
      <c r="RP619"/>
      <c r="RQ619"/>
      <c r="RR619"/>
      <c r="RS619"/>
      <c r="RT619"/>
      <c r="RU619"/>
      <c r="RV619"/>
      <c r="RW619"/>
      <c r="RX619"/>
      <c r="RY619"/>
      <c r="RZ619"/>
      <c r="SA619"/>
      <c r="SB619"/>
      <c r="SC619"/>
      <c r="SD619"/>
      <c r="SE619"/>
      <c r="SF619"/>
      <c r="SG619"/>
      <c r="SH619"/>
      <c r="SI619"/>
      <c r="SJ619"/>
      <c r="SK619"/>
      <c r="SL619"/>
      <c r="SM619"/>
      <c r="SN619"/>
      <c r="SO619"/>
      <c r="SP619"/>
    </row>
    <row r="620" spans="1:510" ht="16.5" customHeight="1" x14ac:dyDescent="0.2">
      <c r="A620" s="20">
        <v>1841</v>
      </c>
      <c r="B620" s="34" t="s">
        <v>70</v>
      </c>
      <c r="C620" s="34" t="s">
        <v>781</v>
      </c>
      <c r="D620" s="20" t="s">
        <v>51</v>
      </c>
      <c r="E620" s="20" t="s">
        <v>1345</v>
      </c>
      <c r="F620" s="22" t="s">
        <v>88</v>
      </c>
      <c r="G620" s="36" t="s">
        <v>520</v>
      </c>
      <c r="H620" s="20" t="s">
        <v>89</v>
      </c>
      <c r="I620" s="20" t="s">
        <v>27</v>
      </c>
      <c r="J620" s="63" t="s">
        <v>793</v>
      </c>
      <c r="K620" s="36"/>
      <c r="L620" s="36"/>
      <c r="M620" s="36"/>
      <c r="N620" s="36"/>
      <c r="O620" s="62">
        <v>623301231</v>
      </c>
      <c r="P620" s="39"/>
      <c r="Q620" s="34">
        <v>1</v>
      </c>
      <c r="R620" s="25">
        <v>45689</v>
      </c>
      <c r="S620" s="39" t="s">
        <v>83</v>
      </c>
      <c r="T620" s="37">
        <v>623301231</v>
      </c>
      <c r="U620" s="27" t="s">
        <v>39</v>
      </c>
      <c r="V620" s="28" t="s">
        <v>40</v>
      </c>
      <c r="W620"/>
      <c r="X620"/>
      <c r="Y620"/>
      <c r="Z620"/>
      <c r="AA620"/>
      <c r="AB620"/>
      <c r="AC620"/>
      <c r="AD620"/>
      <c r="AE620"/>
      <c r="AF620"/>
      <c r="AG620"/>
      <c r="AH620"/>
      <c r="AI620"/>
      <c r="AJ620"/>
      <c r="AK620"/>
      <c r="AL620"/>
      <c r="AM620"/>
      <c r="AN620"/>
      <c r="AO620"/>
      <c r="AP620"/>
      <c r="AQ620"/>
      <c r="AR620"/>
      <c r="AS620"/>
      <c r="AT620"/>
      <c r="AU620"/>
      <c r="AV620"/>
      <c r="AW620"/>
      <c r="AX620"/>
      <c r="AY620"/>
      <c r="AZ620"/>
      <c r="BA620"/>
      <c r="BB620"/>
      <c r="BC620"/>
      <c r="BD620"/>
      <c r="BE620"/>
      <c r="BF620"/>
      <c r="BG620"/>
      <c r="BH620"/>
      <c r="BI620"/>
      <c r="BJ620"/>
      <c r="BK620"/>
      <c r="BL620"/>
      <c r="BM620"/>
      <c r="BN620"/>
      <c r="BO620"/>
      <c r="BP620"/>
      <c r="BQ620"/>
      <c r="BR620"/>
      <c r="BS620"/>
      <c r="BT620"/>
      <c r="BU620"/>
      <c r="BV620"/>
      <c r="BW620"/>
      <c r="BX620"/>
      <c r="BY620"/>
      <c r="BZ620"/>
      <c r="CA620"/>
      <c r="CB620"/>
      <c r="CC620"/>
      <c r="CD620"/>
      <c r="CE620"/>
      <c r="CF620"/>
      <c r="CG620"/>
      <c r="CH620"/>
      <c r="CI620"/>
      <c r="CJ620"/>
      <c r="CK620"/>
      <c r="CL620"/>
      <c r="CM620"/>
      <c r="CN620"/>
      <c r="CO620"/>
      <c r="CP620"/>
      <c r="CQ620"/>
      <c r="CR620"/>
      <c r="CS620"/>
      <c r="CT620"/>
      <c r="CU620"/>
      <c r="CV620"/>
      <c r="CW620"/>
      <c r="CX620"/>
      <c r="CY620"/>
      <c r="CZ620"/>
      <c r="DA620"/>
      <c r="DB620"/>
      <c r="DC620"/>
      <c r="DD620"/>
      <c r="DE620"/>
      <c r="DF620"/>
      <c r="DG620"/>
      <c r="DH620"/>
      <c r="DI620"/>
      <c r="DJ620"/>
      <c r="DK620"/>
      <c r="DL620"/>
      <c r="DM620"/>
      <c r="DN620"/>
      <c r="DO620"/>
      <c r="DP620"/>
      <c r="DQ620"/>
      <c r="DR620"/>
      <c r="DS620"/>
      <c r="DT620"/>
      <c r="DU620"/>
      <c r="DV620"/>
      <c r="DW620"/>
      <c r="DX620"/>
      <c r="DY620"/>
      <c r="DZ620"/>
      <c r="EA620"/>
      <c r="EB620"/>
      <c r="EC620"/>
      <c r="ED620"/>
      <c r="EE620"/>
      <c r="EF620"/>
      <c r="EG620"/>
      <c r="EH620"/>
      <c r="EI620"/>
      <c r="EJ620"/>
      <c r="EK620"/>
      <c r="EL620"/>
      <c r="EM620"/>
      <c r="EN620"/>
      <c r="EO620"/>
      <c r="EP620"/>
      <c r="EQ620"/>
      <c r="ER620"/>
      <c r="ES620"/>
      <c r="ET620"/>
      <c r="EU620"/>
      <c r="EV620"/>
      <c r="EW620"/>
      <c r="EX620"/>
      <c r="EY620"/>
      <c r="EZ620"/>
      <c r="FA620"/>
      <c r="FB620"/>
      <c r="FC620"/>
      <c r="FD620"/>
      <c r="FE620"/>
      <c r="FF620"/>
      <c r="FG620"/>
      <c r="FH620"/>
      <c r="FI620"/>
      <c r="FJ620"/>
      <c r="FK620"/>
      <c r="FL620"/>
      <c r="FM620"/>
      <c r="FN620"/>
      <c r="FO620"/>
      <c r="FP620"/>
      <c r="FQ620"/>
      <c r="FR620"/>
      <c r="FS620"/>
      <c r="FT620"/>
      <c r="FU620"/>
      <c r="FV620"/>
      <c r="FW620"/>
      <c r="FX620"/>
      <c r="FY620"/>
      <c r="FZ620"/>
      <c r="GA620"/>
      <c r="GB620"/>
      <c r="GC620"/>
      <c r="GD620"/>
      <c r="GE620"/>
      <c r="GF620"/>
      <c r="GG620"/>
      <c r="GH620"/>
      <c r="GI620"/>
      <c r="GJ620"/>
      <c r="GK620"/>
      <c r="GL620"/>
      <c r="GM620"/>
      <c r="GN620"/>
      <c r="GO620"/>
      <c r="GP620"/>
      <c r="GQ620"/>
      <c r="GR620"/>
      <c r="GS620"/>
      <c r="GT620"/>
      <c r="GU620"/>
      <c r="GV620"/>
      <c r="GW620"/>
      <c r="GX620"/>
      <c r="GY620"/>
      <c r="GZ620"/>
      <c r="HA620"/>
      <c r="HB620"/>
      <c r="HC620"/>
      <c r="HD620"/>
      <c r="HE620"/>
      <c r="HF620"/>
      <c r="HG620"/>
      <c r="HH620"/>
      <c r="HI620"/>
      <c r="HJ620"/>
      <c r="HK620"/>
      <c r="HL620"/>
      <c r="HM620"/>
      <c r="HN620"/>
      <c r="HO620"/>
      <c r="HP620"/>
      <c r="HQ620"/>
      <c r="HR620"/>
      <c r="HS620"/>
      <c r="HT620"/>
      <c r="HU620"/>
      <c r="HV620"/>
      <c r="HW620"/>
      <c r="HX620"/>
      <c r="HY620"/>
      <c r="HZ620"/>
      <c r="IA620"/>
      <c r="IB620"/>
      <c r="IC620"/>
      <c r="ID620"/>
      <c r="IE620"/>
      <c r="IF620"/>
      <c r="IG620"/>
      <c r="IH620"/>
      <c r="II620"/>
      <c r="IJ620"/>
      <c r="IK620"/>
      <c r="IL620"/>
      <c r="IM620"/>
      <c r="IN620"/>
      <c r="IO620"/>
      <c r="IP620"/>
      <c r="IQ620"/>
      <c r="IR620"/>
      <c r="IS620"/>
      <c r="IT620"/>
      <c r="IU620"/>
      <c r="IV620"/>
      <c r="IW620"/>
      <c r="IX620"/>
      <c r="IY620"/>
      <c r="IZ620"/>
      <c r="JA620"/>
      <c r="JB620"/>
      <c r="JC620"/>
      <c r="JD620"/>
      <c r="JE620"/>
      <c r="JF620"/>
      <c r="JG620"/>
      <c r="JH620"/>
      <c r="JI620"/>
      <c r="JJ620"/>
      <c r="JK620"/>
      <c r="JL620"/>
      <c r="JM620"/>
      <c r="JN620"/>
      <c r="JO620"/>
      <c r="JP620"/>
      <c r="JQ620"/>
      <c r="JR620"/>
      <c r="JS620"/>
      <c r="JT620"/>
      <c r="JU620"/>
      <c r="JV620"/>
      <c r="JW620"/>
      <c r="JX620"/>
      <c r="JY620"/>
      <c r="JZ620"/>
      <c r="KA620"/>
      <c r="KB620"/>
      <c r="KC620"/>
      <c r="KD620"/>
      <c r="KE620"/>
      <c r="KF620"/>
      <c r="KG620"/>
      <c r="KH620"/>
      <c r="KI620"/>
      <c r="KJ620"/>
      <c r="KK620"/>
      <c r="KL620"/>
      <c r="KM620"/>
      <c r="KN620"/>
      <c r="KO620"/>
      <c r="KP620"/>
      <c r="KQ620"/>
      <c r="KR620"/>
      <c r="KS620"/>
      <c r="KT620"/>
      <c r="KU620"/>
      <c r="KV620"/>
      <c r="KW620"/>
      <c r="KX620"/>
      <c r="KY620"/>
      <c r="KZ620"/>
      <c r="LA620"/>
      <c r="LB620"/>
      <c r="LC620"/>
      <c r="LD620"/>
      <c r="LE620"/>
      <c r="LF620"/>
      <c r="LG620"/>
      <c r="LH620"/>
      <c r="LI620"/>
      <c r="LJ620"/>
      <c r="LK620"/>
      <c r="LL620"/>
      <c r="LM620"/>
      <c r="LN620"/>
      <c r="LO620"/>
      <c r="LP620"/>
      <c r="LQ620"/>
      <c r="LR620"/>
      <c r="LS620"/>
      <c r="LT620"/>
      <c r="LU620"/>
      <c r="LV620"/>
      <c r="LW620"/>
      <c r="LX620"/>
      <c r="LY620"/>
      <c r="LZ620"/>
      <c r="MA620"/>
      <c r="MB620"/>
      <c r="MC620"/>
      <c r="MD620"/>
      <c r="ME620"/>
      <c r="MF620"/>
      <c r="MG620"/>
      <c r="MH620"/>
      <c r="MI620"/>
      <c r="MJ620"/>
      <c r="MK620"/>
      <c r="ML620"/>
      <c r="MM620"/>
      <c r="MN620"/>
      <c r="MO620"/>
      <c r="MP620"/>
      <c r="MQ620"/>
      <c r="MR620"/>
      <c r="MS620"/>
      <c r="MT620"/>
      <c r="MU620"/>
      <c r="MV620"/>
      <c r="MW620"/>
      <c r="MX620"/>
      <c r="MY620"/>
      <c r="MZ620"/>
      <c r="NA620"/>
      <c r="NB620"/>
      <c r="NC620"/>
      <c r="ND620"/>
      <c r="NE620"/>
      <c r="NF620"/>
      <c r="NG620"/>
      <c r="NH620"/>
      <c r="NI620"/>
      <c r="NJ620"/>
      <c r="NK620"/>
      <c r="NL620"/>
      <c r="NM620"/>
      <c r="NN620"/>
      <c r="NO620"/>
      <c r="NP620"/>
      <c r="NQ620"/>
      <c r="NR620"/>
      <c r="NS620"/>
      <c r="NT620"/>
      <c r="NU620"/>
      <c r="NV620"/>
      <c r="NW620"/>
      <c r="NX620"/>
      <c r="NY620"/>
      <c r="NZ620"/>
      <c r="OA620"/>
      <c r="OB620"/>
      <c r="OC620"/>
      <c r="OD620"/>
      <c r="OE620"/>
      <c r="OF620"/>
      <c r="OG620"/>
      <c r="OH620"/>
      <c r="OI620"/>
      <c r="OJ620"/>
      <c r="OK620"/>
      <c r="OL620"/>
      <c r="OM620"/>
      <c r="ON620"/>
      <c r="OO620"/>
      <c r="OP620"/>
      <c r="OQ620"/>
      <c r="OR620"/>
      <c r="OS620"/>
      <c r="OT620"/>
      <c r="OU620"/>
      <c r="OV620"/>
      <c r="OW620"/>
      <c r="OX620"/>
      <c r="OY620"/>
      <c r="OZ620"/>
      <c r="PA620"/>
      <c r="PB620"/>
      <c r="PC620"/>
      <c r="PD620"/>
      <c r="PE620"/>
      <c r="PF620"/>
      <c r="PG620"/>
      <c r="PH620"/>
      <c r="PI620"/>
      <c r="PJ620"/>
      <c r="PK620"/>
      <c r="PL620"/>
      <c r="PM620"/>
      <c r="PN620"/>
      <c r="PO620"/>
      <c r="PP620"/>
      <c r="PQ620"/>
      <c r="PR620"/>
      <c r="PS620"/>
      <c r="PT620"/>
      <c r="PU620"/>
      <c r="PV620"/>
      <c r="PW620"/>
      <c r="PX620"/>
      <c r="PY620"/>
      <c r="PZ620"/>
      <c r="QA620"/>
      <c r="QB620"/>
      <c r="QC620"/>
      <c r="QD620"/>
      <c r="QE620"/>
      <c r="QF620"/>
      <c r="QG620"/>
      <c r="QH620"/>
      <c r="QI620"/>
      <c r="QJ620"/>
      <c r="QK620"/>
      <c r="QL620"/>
      <c r="QM620"/>
      <c r="QN620"/>
      <c r="QO620"/>
      <c r="QP620"/>
      <c r="QQ620"/>
      <c r="QR620"/>
      <c r="QS620"/>
      <c r="QT620"/>
      <c r="QU620"/>
      <c r="QV620"/>
      <c r="QW620"/>
      <c r="QX620"/>
      <c r="QY620"/>
      <c r="QZ620"/>
      <c r="RA620"/>
      <c r="RB620"/>
      <c r="RC620"/>
      <c r="RD620"/>
      <c r="RE620"/>
      <c r="RF620"/>
      <c r="RG620"/>
      <c r="RH620"/>
      <c r="RI620"/>
      <c r="RJ620"/>
      <c r="RK620"/>
      <c r="RL620"/>
      <c r="RM620"/>
      <c r="RN620"/>
      <c r="RO620"/>
      <c r="RP620"/>
      <c r="RQ620"/>
      <c r="RR620"/>
      <c r="RS620"/>
      <c r="RT620"/>
      <c r="RU620"/>
      <c r="RV620"/>
      <c r="RW620"/>
      <c r="RX620"/>
      <c r="RY620"/>
      <c r="RZ620"/>
      <c r="SA620"/>
      <c r="SB620"/>
      <c r="SC620"/>
      <c r="SD620"/>
      <c r="SE620"/>
      <c r="SF620"/>
      <c r="SG620"/>
      <c r="SH620"/>
      <c r="SI620"/>
      <c r="SJ620"/>
      <c r="SK620"/>
      <c r="SL620"/>
      <c r="SM620"/>
      <c r="SN620"/>
      <c r="SO620"/>
      <c r="SP620"/>
    </row>
    <row r="621" spans="1:510" ht="16.5" customHeight="1" x14ac:dyDescent="0.2">
      <c r="A621" s="20">
        <v>1842</v>
      </c>
      <c r="B621" s="34" t="s">
        <v>70</v>
      </c>
      <c r="C621" s="34" t="s">
        <v>781</v>
      </c>
      <c r="D621" s="20" t="s">
        <v>51</v>
      </c>
      <c r="E621" s="20" t="s">
        <v>1345</v>
      </c>
      <c r="F621" s="22" t="s">
        <v>88</v>
      </c>
      <c r="G621" s="36" t="s">
        <v>520</v>
      </c>
      <c r="H621" s="20" t="s">
        <v>89</v>
      </c>
      <c r="I621" s="20" t="s">
        <v>27</v>
      </c>
      <c r="J621" s="63" t="s">
        <v>794</v>
      </c>
      <c r="K621" s="36"/>
      <c r="L621" s="36"/>
      <c r="M621" s="36"/>
      <c r="N621" s="36"/>
      <c r="O621" s="62">
        <v>283631488</v>
      </c>
      <c r="P621" s="39"/>
      <c r="Q621" s="34">
        <v>1</v>
      </c>
      <c r="R621" s="25">
        <v>45689</v>
      </c>
      <c r="S621" s="39" t="s">
        <v>83</v>
      </c>
      <c r="T621" s="37">
        <v>283631488</v>
      </c>
      <c r="U621" s="27" t="s">
        <v>39</v>
      </c>
      <c r="V621" s="28" t="s">
        <v>40</v>
      </c>
      <c r="W621"/>
      <c r="X621"/>
      <c r="Y621"/>
      <c r="Z621"/>
      <c r="AA621"/>
      <c r="AB621"/>
      <c r="AC621"/>
      <c r="AD621"/>
      <c r="AE621"/>
      <c r="AF621"/>
      <c r="AG621"/>
      <c r="AH621"/>
      <c r="AI621"/>
      <c r="AJ621"/>
      <c r="AK621"/>
      <c r="AL621"/>
      <c r="AM621"/>
      <c r="AN621"/>
      <c r="AO621"/>
      <c r="AP621"/>
      <c r="AQ621"/>
      <c r="AR621"/>
      <c r="AS621"/>
      <c r="AT621"/>
      <c r="AU621"/>
      <c r="AV621"/>
      <c r="AW621"/>
      <c r="AX621"/>
      <c r="AY621"/>
      <c r="AZ621"/>
      <c r="BA621"/>
      <c r="BB621"/>
      <c r="BC621"/>
      <c r="BD621"/>
      <c r="BE621"/>
      <c r="BF621"/>
      <c r="BG621"/>
      <c r="BH621"/>
      <c r="BI621"/>
      <c r="BJ621"/>
      <c r="BK621"/>
      <c r="BL621"/>
      <c r="BM621"/>
      <c r="BN621"/>
      <c r="BO621"/>
      <c r="BP621"/>
      <c r="BQ621"/>
      <c r="BR621"/>
      <c r="BS621"/>
      <c r="BT621"/>
      <c r="BU621"/>
      <c r="BV621"/>
      <c r="BW621"/>
      <c r="BX621"/>
      <c r="BY621"/>
      <c r="BZ621"/>
      <c r="CA621"/>
      <c r="CB621"/>
      <c r="CC621"/>
      <c r="CD621"/>
      <c r="CE621"/>
      <c r="CF621"/>
      <c r="CG621"/>
      <c r="CH621"/>
      <c r="CI621"/>
      <c r="CJ621"/>
      <c r="CK621"/>
      <c r="CL621"/>
      <c r="CM621"/>
      <c r="CN621"/>
      <c r="CO621"/>
      <c r="CP621"/>
      <c r="CQ621"/>
      <c r="CR621"/>
      <c r="CS621"/>
      <c r="CT621"/>
      <c r="CU621"/>
      <c r="CV621"/>
      <c r="CW621"/>
      <c r="CX621"/>
      <c r="CY621"/>
      <c r="CZ621"/>
      <c r="DA621"/>
      <c r="DB621"/>
      <c r="DC621"/>
      <c r="DD621"/>
      <c r="DE621"/>
      <c r="DF621"/>
      <c r="DG621"/>
      <c r="DH621"/>
      <c r="DI621"/>
      <c r="DJ621"/>
      <c r="DK621"/>
      <c r="DL621"/>
      <c r="DM621"/>
      <c r="DN621"/>
      <c r="DO621"/>
      <c r="DP621"/>
      <c r="DQ621"/>
      <c r="DR621"/>
      <c r="DS621"/>
      <c r="DT621"/>
      <c r="DU621"/>
      <c r="DV621"/>
      <c r="DW621"/>
      <c r="DX621"/>
      <c r="DY621"/>
      <c r="DZ621"/>
      <c r="EA621"/>
      <c r="EB621"/>
      <c r="EC621"/>
      <c r="ED621"/>
      <c r="EE621"/>
      <c r="EF621"/>
      <c r="EG621"/>
      <c r="EH621"/>
      <c r="EI621"/>
      <c r="EJ621"/>
      <c r="EK621"/>
      <c r="EL621"/>
      <c r="EM621"/>
      <c r="EN621"/>
      <c r="EO621"/>
      <c r="EP621"/>
      <c r="EQ621"/>
      <c r="ER621"/>
      <c r="ES621"/>
      <c r="ET621"/>
      <c r="EU621"/>
      <c r="EV621"/>
      <c r="EW621"/>
      <c r="EX621"/>
      <c r="EY621"/>
      <c r="EZ621"/>
      <c r="FA621"/>
      <c r="FB621"/>
      <c r="FC621"/>
      <c r="FD621"/>
      <c r="FE621"/>
      <c r="FF621"/>
      <c r="FG621"/>
      <c r="FH621"/>
      <c r="FI621"/>
      <c r="FJ621"/>
      <c r="FK621"/>
      <c r="FL621"/>
      <c r="FM621"/>
      <c r="FN621"/>
      <c r="FO621"/>
      <c r="FP621"/>
      <c r="FQ621"/>
      <c r="FR621"/>
      <c r="FS621"/>
      <c r="FT621"/>
      <c r="FU621"/>
      <c r="FV621"/>
      <c r="FW621"/>
      <c r="FX621"/>
      <c r="FY621"/>
      <c r="FZ621"/>
      <c r="GA621"/>
      <c r="GB621"/>
      <c r="GC621"/>
      <c r="GD621"/>
      <c r="GE621"/>
      <c r="GF621"/>
      <c r="GG621"/>
      <c r="GH621"/>
      <c r="GI621"/>
      <c r="GJ621"/>
      <c r="GK621"/>
      <c r="GL621"/>
      <c r="GM621"/>
      <c r="GN621"/>
      <c r="GO621"/>
      <c r="GP621"/>
      <c r="GQ621"/>
      <c r="GR621"/>
      <c r="GS621"/>
      <c r="GT621"/>
      <c r="GU621"/>
      <c r="GV621"/>
      <c r="GW621"/>
      <c r="GX621"/>
      <c r="GY621"/>
      <c r="GZ621"/>
      <c r="HA621"/>
      <c r="HB621"/>
      <c r="HC621"/>
      <c r="HD621"/>
      <c r="HE621"/>
      <c r="HF621"/>
      <c r="HG621"/>
      <c r="HH621"/>
      <c r="HI621"/>
      <c r="HJ621"/>
      <c r="HK621"/>
      <c r="HL621"/>
      <c r="HM621"/>
      <c r="HN621"/>
      <c r="HO621"/>
      <c r="HP621"/>
      <c r="HQ621"/>
      <c r="HR621"/>
      <c r="HS621"/>
      <c r="HT621"/>
      <c r="HU621"/>
      <c r="HV621"/>
      <c r="HW621"/>
      <c r="HX621"/>
      <c r="HY621"/>
      <c r="HZ621"/>
      <c r="IA621"/>
      <c r="IB621"/>
      <c r="IC621"/>
      <c r="ID621"/>
      <c r="IE621"/>
      <c r="IF621"/>
      <c r="IG621"/>
      <c r="IH621"/>
      <c r="II621"/>
      <c r="IJ621"/>
      <c r="IK621"/>
      <c r="IL621"/>
      <c r="IM621"/>
      <c r="IN621"/>
      <c r="IO621"/>
      <c r="IP621"/>
      <c r="IQ621"/>
      <c r="IR621"/>
      <c r="IS621"/>
      <c r="IT621"/>
      <c r="IU621"/>
      <c r="IV621"/>
      <c r="IW621"/>
      <c r="IX621"/>
      <c r="IY621"/>
      <c r="IZ621"/>
      <c r="JA621"/>
      <c r="JB621"/>
      <c r="JC621"/>
      <c r="JD621"/>
      <c r="JE621"/>
      <c r="JF621"/>
      <c r="JG621"/>
      <c r="JH621"/>
      <c r="JI621"/>
      <c r="JJ621"/>
      <c r="JK621"/>
      <c r="JL621"/>
      <c r="JM621"/>
      <c r="JN621"/>
      <c r="JO621"/>
      <c r="JP621"/>
      <c r="JQ621"/>
      <c r="JR621"/>
      <c r="JS621"/>
      <c r="JT621"/>
      <c r="JU621"/>
      <c r="JV621"/>
      <c r="JW621"/>
      <c r="JX621"/>
      <c r="JY621"/>
      <c r="JZ621"/>
      <c r="KA621"/>
      <c r="KB621"/>
      <c r="KC621"/>
      <c r="KD621"/>
      <c r="KE621"/>
      <c r="KF621"/>
      <c r="KG621"/>
      <c r="KH621"/>
      <c r="KI621"/>
      <c r="KJ621"/>
      <c r="KK621"/>
      <c r="KL621"/>
      <c r="KM621"/>
      <c r="KN621"/>
      <c r="KO621"/>
      <c r="KP621"/>
      <c r="KQ621"/>
      <c r="KR621"/>
      <c r="KS621"/>
      <c r="KT621"/>
      <c r="KU621"/>
      <c r="KV621"/>
      <c r="KW621"/>
      <c r="KX621"/>
      <c r="KY621"/>
      <c r="KZ621"/>
      <c r="LA621"/>
      <c r="LB621"/>
      <c r="LC621"/>
      <c r="LD621"/>
      <c r="LE621"/>
      <c r="LF621"/>
      <c r="LG621"/>
      <c r="LH621"/>
      <c r="LI621"/>
      <c r="LJ621"/>
      <c r="LK621"/>
      <c r="LL621"/>
      <c r="LM621"/>
      <c r="LN621"/>
      <c r="LO621"/>
      <c r="LP621"/>
      <c r="LQ621"/>
      <c r="LR621"/>
      <c r="LS621"/>
      <c r="LT621"/>
      <c r="LU621"/>
      <c r="LV621"/>
      <c r="LW621"/>
      <c r="LX621"/>
      <c r="LY621"/>
      <c r="LZ621"/>
      <c r="MA621"/>
      <c r="MB621"/>
      <c r="MC621"/>
      <c r="MD621"/>
      <c r="ME621"/>
      <c r="MF621"/>
      <c r="MG621"/>
      <c r="MH621"/>
      <c r="MI621"/>
      <c r="MJ621"/>
      <c r="MK621"/>
      <c r="ML621"/>
      <c r="MM621"/>
      <c r="MN621"/>
      <c r="MO621"/>
      <c r="MP621"/>
      <c r="MQ621"/>
      <c r="MR621"/>
      <c r="MS621"/>
      <c r="MT621"/>
      <c r="MU621"/>
      <c r="MV621"/>
      <c r="MW621"/>
      <c r="MX621"/>
      <c r="MY621"/>
      <c r="MZ621"/>
      <c r="NA621"/>
      <c r="NB621"/>
      <c r="NC621"/>
      <c r="ND621"/>
      <c r="NE621"/>
      <c r="NF621"/>
      <c r="NG621"/>
      <c r="NH621"/>
      <c r="NI621"/>
      <c r="NJ621"/>
      <c r="NK621"/>
      <c r="NL621"/>
      <c r="NM621"/>
      <c r="NN621"/>
      <c r="NO621"/>
      <c r="NP621"/>
      <c r="NQ621"/>
      <c r="NR621"/>
      <c r="NS621"/>
      <c r="NT621"/>
      <c r="NU621"/>
      <c r="NV621"/>
      <c r="NW621"/>
      <c r="NX621"/>
      <c r="NY621"/>
      <c r="NZ621"/>
      <c r="OA621"/>
      <c r="OB621"/>
      <c r="OC621"/>
      <c r="OD621"/>
      <c r="OE621"/>
      <c r="OF621"/>
      <c r="OG621"/>
      <c r="OH621"/>
      <c r="OI621"/>
      <c r="OJ621"/>
      <c r="OK621"/>
      <c r="OL621"/>
      <c r="OM621"/>
      <c r="ON621"/>
      <c r="OO621"/>
      <c r="OP621"/>
      <c r="OQ621"/>
      <c r="OR621"/>
      <c r="OS621"/>
      <c r="OT621"/>
      <c r="OU621"/>
      <c r="OV621"/>
      <c r="OW621"/>
      <c r="OX621"/>
      <c r="OY621"/>
      <c r="OZ621"/>
      <c r="PA621"/>
      <c r="PB621"/>
      <c r="PC621"/>
      <c r="PD621"/>
      <c r="PE621"/>
      <c r="PF621"/>
      <c r="PG621"/>
      <c r="PH621"/>
      <c r="PI621"/>
      <c r="PJ621"/>
      <c r="PK621"/>
      <c r="PL621"/>
      <c r="PM621"/>
      <c r="PN621"/>
      <c r="PO621"/>
      <c r="PP621"/>
      <c r="PQ621"/>
      <c r="PR621"/>
      <c r="PS621"/>
      <c r="PT621"/>
      <c r="PU621"/>
      <c r="PV621"/>
      <c r="PW621"/>
      <c r="PX621"/>
      <c r="PY621"/>
      <c r="PZ621"/>
      <c r="QA621"/>
      <c r="QB621"/>
      <c r="QC621"/>
      <c r="QD621"/>
      <c r="QE621"/>
      <c r="QF621"/>
      <c r="QG621"/>
      <c r="QH621"/>
      <c r="QI621"/>
      <c r="QJ621"/>
      <c r="QK621"/>
      <c r="QL621"/>
      <c r="QM621"/>
      <c r="QN621"/>
      <c r="QO621"/>
      <c r="QP621"/>
      <c r="QQ621"/>
      <c r="QR621"/>
      <c r="QS621"/>
      <c r="QT621"/>
      <c r="QU621"/>
      <c r="QV621"/>
      <c r="QW621"/>
      <c r="QX621"/>
      <c r="QY621"/>
      <c r="QZ621"/>
      <c r="RA621"/>
      <c r="RB621"/>
      <c r="RC621"/>
      <c r="RD621"/>
      <c r="RE621"/>
      <c r="RF621"/>
      <c r="RG621"/>
      <c r="RH621"/>
      <c r="RI621"/>
      <c r="RJ621"/>
      <c r="RK621"/>
      <c r="RL621"/>
      <c r="RM621"/>
      <c r="RN621"/>
      <c r="RO621"/>
      <c r="RP621"/>
      <c r="RQ621"/>
      <c r="RR621"/>
      <c r="RS621"/>
      <c r="RT621"/>
      <c r="RU621"/>
      <c r="RV621"/>
      <c r="RW621"/>
      <c r="RX621"/>
      <c r="RY621"/>
      <c r="RZ621"/>
      <c r="SA621"/>
      <c r="SB621"/>
      <c r="SC621"/>
      <c r="SD621"/>
      <c r="SE621"/>
      <c r="SF621"/>
      <c r="SG621"/>
      <c r="SH621"/>
      <c r="SI621"/>
      <c r="SJ621"/>
      <c r="SK621"/>
      <c r="SL621"/>
      <c r="SM621"/>
      <c r="SN621"/>
      <c r="SO621"/>
      <c r="SP621"/>
    </row>
    <row r="622" spans="1:510" ht="16.5" customHeight="1" x14ac:dyDescent="0.2">
      <c r="A622" s="20">
        <v>1843</v>
      </c>
      <c r="B622" s="34" t="s">
        <v>70</v>
      </c>
      <c r="C622" s="34" t="s">
        <v>781</v>
      </c>
      <c r="D622" s="20" t="s">
        <v>51</v>
      </c>
      <c r="E622" s="20" t="s">
        <v>1345</v>
      </c>
      <c r="F622" s="22" t="s">
        <v>88</v>
      </c>
      <c r="G622" s="36" t="s">
        <v>520</v>
      </c>
      <c r="H622" s="20" t="s">
        <v>89</v>
      </c>
      <c r="I622" s="20" t="s">
        <v>27</v>
      </c>
      <c r="J622" s="63" t="s">
        <v>795</v>
      </c>
      <c r="K622" s="36"/>
      <c r="L622" s="36"/>
      <c r="M622" s="36"/>
      <c r="N622" s="36"/>
      <c r="O622" s="62">
        <v>229050388</v>
      </c>
      <c r="P622" s="39"/>
      <c r="Q622" s="34">
        <v>1</v>
      </c>
      <c r="R622" s="25">
        <v>45689</v>
      </c>
      <c r="S622" s="39" t="s">
        <v>83</v>
      </c>
      <c r="T622" s="37">
        <v>229050388</v>
      </c>
      <c r="U622" s="27" t="s">
        <v>39</v>
      </c>
      <c r="V622" s="28" t="s">
        <v>40</v>
      </c>
      <c r="W622"/>
      <c r="X622"/>
      <c r="Y622"/>
      <c r="Z622"/>
      <c r="AA622"/>
      <c r="AB622"/>
      <c r="AC622"/>
      <c r="AD622"/>
      <c r="AE622"/>
      <c r="AF622"/>
      <c r="AG622"/>
      <c r="AH622"/>
      <c r="AI622"/>
      <c r="AJ622"/>
      <c r="AK622"/>
      <c r="AL622"/>
      <c r="AM622"/>
      <c r="AN622"/>
      <c r="AO622"/>
      <c r="AP622"/>
      <c r="AQ622"/>
      <c r="AR622"/>
      <c r="AS622"/>
      <c r="AT622"/>
      <c r="AU622"/>
      <c r="AV622"/>
      <c r="AW622"/>
      <c r="AX622"/>
      <c r="AY622"/>
      <c r="AZ622"/>
      <c r="BA622"/>
      <c r="BB622"/>
      <c r="BC622"/>
      <c r="BD622"/>
      <c r="BE622"/>
      <c r="BF622"/>
      <c r="BG622"/>
      <c r="BH622"/>
      <c r="BI622"/>
      <c r="BJ622"/>
      <c r="BK622"/>
      <c r="BL622"/>
      <c r="BM622"/>
      <c r="BN622"/>
      <c r="BO622"/>
      <c r="BP622"/>
      <c r="BQ622"/>
      <c r="BR622"/>
      <c r="BS622"/>
      <c r="BT622"/>
      <c r="BU622"/>
      <c r="BV622"/>
      <c r="BW622"/>
      <c r="BX622"/>
      <c r="BY622"/>
      <c r="BZ622"/>
      <c r="CA622"/>
      <c r="CB622"/>
      <c r="CC622"/>
      <c r="CD622"/>
      <c r="CE622"/>
      <c r="CF622"/>
      <c r="CG622"/>
      <c r="CH622"/>
      <c r="CI622"/>
      <c r="CJ622"/>
      <c r="CK622"/>
      <c r="CL622"/>
      <c r="CM622"/>
      <c r="CN622"/>
      <c r="CO622"/>
      <c r="CP622"/>
      <c r="CQ622"/>
      <c r="CR622"/>
      <c r="CS622"/>
      <c r="CT622"/>
      <c r="CU622"/>
      <c r="CV622"/>
      <c r="CW622"/>
      <c r="CX622"/>
      <c r="CY622"/>
      <c r="CZ622"/>
      <c r="DA622"/>
      <c r="DB622"/>
      <c r="DC622"/>
      <c r="DD622"/>
      <c r="DE622"/>
      <c r="DF622"/>
      <c r="DG622"/>
      <c r="DH622"/>
      <c r="DI622"/>
      <c r="DJ622"/>
      <c r="DK622"/>
      <c r="DL622"/>
      <c r="DM622"/>
      <c r="DN622"/>
      <c r="DO622"/>
      <c r="DP622"/>
      <c r="DQ622"/>
      <c r="DR622"/>
      <c r="DS622"/>
      <c r="DT622"/>
      <c r="DU622"/>
      <c r="DV622"/>
      <c r="DW622"/>
      <c r="DX622"/>
      <c r="DY622"/>
      <c r="DZ622"/>
      <c r="EA622"/>
      <c r="EB622"/>
      <c r="EC622"/>
      <c r="ED622"/>
      <c r="EE622"/>
      <c r="EF622"/>
      <c r="EG622"/>
      <c r="EH622"/>
      <c r="EI622"/>
      <c r="EJ622"/>
      <c r="EK622"/>
      <c r="EL622"/>
      <c r="EM622"/>
      <c r="EN622"/>
      <c r="EO622"/>
      <c r="EP622"/>
      <c r="EQ622"/>
      <c r="ER622"/>
      <c r="ES622"/>
      <c r="ET622"/>
      <c r="EU622"/>
      <c r="EV622"/>
      <c r="EW622"/>
      <c r="EX622"/>
      <c r="EY622"/>
      <c r="EZ622"/>
      <c r="FA622"/>
      <c r="FB622"/>
      <c r="FC622"/>
      <c r="FD622"/>
      <c r="FE622"/>
      <c r="FF622"/>
      <c r="FG622"/>
      <c r="FH622"/>
      <c r="FI622"/>
      <c r="FJ622"/>
      <c r="FK622"/>
      <c r="FL622"/>
      <c r="FM622"/>
      <c r="FN622"/>
      <c r="FO622"/>
      <c r="FP622"/>
      <c r="FQ622"/>
      <c r="FR622"/>
      <c r="FS622"/>
      <c r="FT622"/>
      <c r="FU622"/>
      <c r="FV622"/>
      <c r="FW622"/>
      <c r="FX622"/>
      <c r="FY622"/>
      <c r="FZ622"/>
      <c r="GA622"/>
      <c r="GB622"/>
      <c r="GC622"/>
      <c r="GD622"/>
      <c r="GE622"/>
      <c r="GF622"/>
      <c r="GG622"/>
      <c r="GH622"/>
      <c r="GI622"/>
      <c r="GJ622"/>
      <c r="GK622"/>
      <c r="GL622"/>
      <c r="GM622"/>
      <c r="GN622"/>
      <c r="GO622"/>
      <c r="GP622"/>
      <c r="GQ622"/>
      <c r="GR622"/>
      <c r="GS622"/>
      <c r="GT622"/>
      <c r="GU622"/>
      <c r="GV622"/>
      <c r="GW622"/>
      <c r="GX622"/>
      <c r="GY622"/>
      <c r="GZ622"/>
      <c r="HA622"/>
      <c r="HB622"/>
      <c r="HC622"/>
      <c r="HD622"/>
      <c r="HE622"/>
      <c r="HF622"/>
      <c r="HG622"/>
      <c r="HH622"/>
      <c r="HI622"/>
      <c r="HJ622"/>
      <c r="HK622"/>
      <c r="HL622"/>
      <c r="HM622"/>
      <c r="HN622"/>
      <c r="HO622"/>
      <c r="HP622"/>
      <c r="HQ622"/>
      <c r="HR622"/>
      <c r="HS622"/>
      <c r="HT622"/>
      <c r="HU622"/>
      <c r="HV622"/>
      <c r="HW622"/>
      <c r="HX622"/>
      <c r="HY622"/>
      <c r="HZ622"/>
      <c r="IA622"/>
      <c r="IB622"/>
      <c r="IC622"/>
      <c r="ID622"/>
      <c r="IE622"/>
      <c r="IF622"/>
      <c r="IG622"/>
      <c r="IH622"/>
      <c r="II622"/>
      <c r="IJ622"/>
      <c r="IK622"/>
      <c r="IL622"/>
      <c r="IM622"/>
      <c r="IN622"/>
      <c r="IO622"/>
      <c r="IP622"/>
      <c r="IQ622"/>
      <c r="IR622"/>
      <c r="IS622"/>
      <c r="IT622"/>
      <c r="IU622"/>
      <c r="IV622"/>
      <c r="IW622"/>
      <c r="IX622"/>
      <c r="IY622"/>
      <c r="IZ622"/>
      <c r="JA622"/>
      <c r="JB622"/>
      <c r="JC622"/>
      <c r="JD622"/>
      <c r="JE622"/>
      <c r="JF622"/>
      <c r="JG622"/>
      <c r="JH622"/>
      <c r="JI622"/>
      <c r="JJ622"/>
      <c r="JK622"/>
      <c r="JL622"/>
      <c r="JM622"/>
      <c r="JN622"/>
      <c r="JO622"/>
      <c r="JP622"/>
      <c r="JQ622"/>
      <c r="JR622"/>
      <c r="JS622"/>
      <c r="JT622"/>
      <c r="JU622"/>
      <c r="JV622"/>
      <c r="JW622"/>
      <c r="JX622"/>
      <c r="JY622"/>
      <c r="JZ622"/>
      <c r="KA622"/>
      <c r="KB622"/>
      <c r="KC622"/>
      <c r="KD622"/>
      <c r="KE622"/>
      <c r="KF622"/>
      <c r="KG622"/>
      <c r="KH622"/>
      <c r="KI622"/>
      <c r="KJ622"/>
      <c r="KK622"/>
      <c r="KL622"/>
      <c r="KM622"/>
      <c r="KN622"/>
      <c r="KO622"/>
      <c r="KP622"/>
      <c r="KQ622"/>
      <c r="KR622"/>
      <c r="KS622"/>
      <c r="KT622"/>
      <c r="KU622"/>
      <c r="KV622"/>
      <c r="KW622"/>
      <c r="KX622"/>
      <c r="KY622"/>
      <c r="KZ622"/>
      <c r="LA622"/>
      <c r="LB622"/>
      <c r="LC622"/>
      <c r="LD622"/>
      <c r="LE622"/>
      <c r="LF622"/>
      <c r="LG622"/>
      <c r="LH622"/>
      <c r="LI622"/>
      <c r="LJ622"/>
      <c r="LK622"/>
      <c r="LL622"/>
      <c r="LM622"/>
      <c r="LN622"/>
      <c r="LO622"/>
      <c r="LP622"/>
      <c r="LQ622"/>
      <c r="LR622"/>
      <c r="LS622"/>
      <c r="LT622"/>
      <c r="LU622"/>
      <c r="LV622"/>
      <c r="LW622"/>
      <c r="LX622"/>
      <c r="LY622"/>
      <c r="LZ622"/>
      <c r="MA622"/>
      <c r="MB622"/>
      <c r="MC622"/>
      <c r="MD622"/>
      <c r="ME622"/>
      <c r="MF622"/>
      <c r="MG622"/>
      <c r="MH622"/>
      <c r="MI622"/>
      <c r="MJ622"/>
      <c r="MK622"/>
      <c r="ML622"/>
      <c r="MM622"/>
      <c r="MN622"/>
      <c r="MO622"/>
      <c r="MP622"/>
      <c r="MQ622"/>
      <c r="MR622"/>
      <c r="MS622"/>
      <c r="MT622"/>
      <c r="MU622"/>
      <c r="MV622"/>
      <c r="MW622"/>
      <c r="MX622"/>
      <c r="MY622"/>
      <c r="MZ622"/>
      <c r="NA622"/>
      <c r="NB622"/>
      <c r="NC622"/>
      <c r="ND622"/>
      <c r="NE622"/>
      <c r="NF622"/>
      <c r="NG622"/>
      <c r="NH622"/>
      <c r="NI622"/>
      <c r="NJ622"/>
      <c r="NK622"/>
      <c r="NL622"/>
      <c r="NM622"/>
      <c r="NN622"/>
      <c r="NO622"/>
      <c r="NP622"/>
      <c r="NQ622"/>
      <c r="NR622"/>
      <c r="NS622"/>
      <c r="NT622"/>
      <c r="NU622"/>
      <c r="NV622"/>
      <c r="NW622"/>
      <c r="NX622"/>
      <c r="NY622"/>
      <c r="NZ622"/>
      <c r="OA622"/>
      <c r="OB622"/>
      <c r="OC622"/>
      <c r="OD622"/>
      <c r="OE622"/>
      <c r="OF622"/>
      <c r="OG622"/>
      <c r="OH622"/>
      <c r="OI622"/>
      <c r="OJ622"/>
      <c r="OK622"/>
      <c r="OL622"/>
      <c r="OM622"/>
      <c r="ON622"/>
      <c r="OO622"/>
      <c r="OP622"/>
      <c r="OQ622"/>
      <c r="OR622"/>
      <c r="OS622"/>
      <c r="OT622"/>
      <c r="OU622"/>
      <c r="OV622"/>
      <c r="OW622"/>
      <c r="OX622"/>
      <c r="OY622"/>
      <c r="OZ622"/>
      <c r="PA622"/>
      <c r="PB622"/>
      <c r="PC622"/>
      <c r="PD622"/>
      <c r="PE622"/>
      <c r="PF622"/>
      <c r="PG622"/>
      <c r="PH622"/>
      <c r="PI622"/>
      <c r="PJ622"/>
      <c r="PK622"/>
      <c r="PL622"/>
      <c r="PM622"/>
      <c r="PN622"/>
      <c r="PO622"/>
      <c r="PP622"/>
      <c r="PQ622"/>
      <c r="PR622"/>
      <c r="PS622"/>
      <c r="PT622"/>
      <c r="PU622"/>
      <c r="PV622"/>
      <c r="PW622"/>
      <c r="PX622"/>
      <c r="PY622"/>
      <c r="PZ622"/>
      <c r="QA622"/>
      <c r="QB622"/>
      <c r="QC622"/>
      <c r="QD622"/>
      <c r="QE622"/>
      <c r="QF622"/>
      <c r="QG622"/>
      <c r="QH622"/>
      <c r="QI622"/>
      <c r="QJ622"/>
      <c r="QK622"/>
      <c r="QL622"/>
      <c r="QM622"/>
      <c r="QN622"/>
      <c r="QO622"/>
      <c r="QP622"/>
      <c r="QQ622"/>
      <c r="QR622"/>
      <c r="QS622"/>
      <c r="QT622"/>
      <c r="QU622"/>
      <c r="QV622"/>
      <c r="QW622"/>
      <c r="QX622"/>
      <c r="QY622"/>
      <c r="QZ622"/>
      <c r="RA622"/>
      <c r="RB622"/>
      <c r="RC622"/>
      <c r="RD622"/>
      <c r="RE622"/>
      <c r="RF622"/>
      <c r="RG622"/>
      <c r="RH622"/>
      <c r="RI622"/>
      <c r="RJ622"/>
      <c r="RK622"/>
      <c r="RL622"/>
      <c r="RM622"/>
      <c r="RN622"/>
      <c r="RO622"/>
      <c r="RP622"/>
      <c r="RQ622"/>
      <c r="RR622"/>
      <c r="RS622"/>
      <c r="RT622"/>
      <c r="RU622"/>
      <c r="RV622"/>
      <c r="RW622"/>
      <c r="RX622"/>
      <c r="RY622"/>
      <c r="RZ622"/>
      <c r="SA622"/>
      <c r="SB622"/>
      <c r="SC622"/>
      <c r="SD622"/>
      <c r="SE622"/>
      <c r="SF622"/>
      <c r="SG622"/>
      <c r="SH622"/>
      <c r="SI622"/>
      <c r="SJ622"/>
      <c r="SK622"/>
      <c r="SL622"/>
      <c r="SM622"/>
      <c r="SN622"/>
      <c r="SO622"/>
      <c r="SP622"/>
    </row>
    <row r="623" spans="1:510" ht="16.5" customHeight="1" x14ac:dyDescent="0.2">
      <c r="A623" s="20">
        <v>1844</v>
      </c>
      <c r="B623" s="34" t="s">
        <v>70</v>
      </c>
      <c r="C623" s="34" t="s">
        <v>449</v>
      </c>
      <c r="D623" s="20" t="s">
        <v>51</v>
      </c>
      <c r="E623" s="20" t="s">
        <v>1345</v>
      </c>
      <c r="F623" s="22" t="s">
        <v>88</v>
      </c>
      <c r="G623" s="36" t="s">
        <v>520</v>
      </c>
      <c r="H623" s="20" t="s">
        <v>89</v>
      </c>
      <c r="I623" s="20" t="s">
        <v>27</v>
      </c>
      <c r="J623" s="63" t="s">
        <v>796</v>
      </c>
      <c r="K623" s="36"/>
      <c r="L623" s="36"/>
      <c r="M623" s="36"/>
      <c r="N623" s="36"/>
      <c r="O623" s="62">
        <v>206230843</v>
      </c>
      <c r="P623" s="39"/>
      <c r="Q623" s="34">
        <v>1</v>
      </c>
      <c r="R623" s="25">
        <v>45689</v>
      </c>
      <c r="S623" s="39" t="s">
        <v>83</v>
      </c>
      <c r="T623" s="37">
        <v>206230843</v>
      </c>
      <c r="U623" s="27" t="s">
        <v>39</v>
      </c>
      <c r="V623" s="28" t="s">
        <v>40</v>
      </c>
      <c r="W623"/>
      <c r="X623"/>
      <c r="Y623"/>
      <c r="Z623"/>
      <c r="AA623"/>
      <c r="AB623"/>
      <c r="AC623"/>
      <c r="AD623"/>
      <c r="AE623"/>
      <c r="AF623"/>
      <c r="AG623"/>
      <c r="AH623"/>
      <c r="AI623"/>
      <c r="AJ623"/>
      <c r="AK623"/>
      <c r="AL623"/>
      <c r="AM623"/>
      <c r="AN623"/>
      <c r="AO623"/>
      <c r="AP623"/>
      <c r="AQ623"/>
      <c r="AR623"/>
      <c r="AS623"/>
      <c r="AT623"/>
      <c r="AU623"/>
      <c r="AV623"/>
      <c r="AW623"/>
      <c r="AX623"/>
      <c r="AY623"/>
      <c r="AZ623"/>
      <c r="BA623"/>
      <c r="BB623"/>
      <c r="BC623"/>
      <c r="BD623"/>
      <c r="BE623"/>
      <c r="BF623"/>
      <c r="BG623"/>
      <c r="BH623"/>
      <c r="BI623"/>
      <c r="BJ623"/>
      <c r="BK623"/>
      <c r="BL623"/>
      <c r="BM623"/>
      <c r="BN623"/>
      <c r="BO623"/>
      <c r="BP623"/>
      <c r="BQ623"/>
      <c r="BR623"/>
      <c r="BS623"/>
      <c r="BT623"/>
      <c r="BU623"/>
      <c r="BV623"/>
      <c r="BW623"/>
      <c r="BX623"/>
      <c r="BY623"/>
      <c r="BZ623"/>
      <c r="CA623"/>
      <c r="CB623"/>
      <c r="CC623"/>
      <c r="CD623"/>
      <c r="CE623"/>
      <c r="CF623"/>
      <c r="CG623"/>
      <c r="CH623"/>
      <c r="CI623"/>
      <c r="CJ623"/>
      <c r="CK623"/>
      <c r="CL623"/>
      <c r="CM623"/>
      <c r="CN623"/>
      <c r="CO623"/>
      <c r="CP623"/>
      <c r="CQ623"/>
      <c r="CR623"/>
      <c r="CS623"/>
      <c r="CT623"/>
      <c r="CU623"/>
      <c r="CV623"/>
      <c r="CW623"/>
      <c r="CX623"/>
      <c r="CY623"/>
      <c r="CZ623"/>
      <c r="DA623"/>
      <c r="DB623"/>
      <c r="DC623"/>
      <c r="DD623"/>
      <c r="DE623"/>
      <c r="DF623"/>
      <c r="DG623"/>
      <c r="DH623"/>
      <c r="DI623"/>
      <c r="DJ623"/>
      <c r="DK623"/>
      <c r="DL623"/>
      <c r="DM623"/>
      <c r="DN623"/>
      <c r="DO623"/>
      <c r="DP623"/>
      <c r="DQ623"/>
      <c r="DR623"/>
      <c r="DS623"/>
      <c r="DT623"/>
      <c r="DU623"/>
      <c r="DV623"/>
      <c r="DW623"/>
      <c r="DX623"/>
      <c r="DY623"/>
      <c r="DZ623"/>
      <c r="EA623"/>
      <c r="EB623"/>
      <c r="EC623"/>
      <c r="ED623"/>
      <c r="EE623"/>
      <c r="EF623"/>
      <c r="EG623"/>
      <c r="EH623"/>
      <c r="EI623"/>
      <c r="EJ623"/>
      <c r="EK623"/>
      <c r="EL623"/>
      <c r="EM623"/>
      <c r="EN623"/>
      <c r="EO623"/>
      <c r="EP623"/>
      <c r="EQ623"/>
      <c r="ER623"/>
      <c r="ES623"/>
      <c r="ET623"/>
      <c r="EU623"/>
      <c r="EV623"/>
      <c r="EW623"/>
      <c r="EX623"/>
      <c r="EY623"/>
      <c r="EZ623"/>
      <c r="FA623"/>
      <c r="FB623"/>
      <c r="FC623"/>
      <c r="FD623"/>
      <c r="FE623"/>
      <c r="FF623"/>
      <c r="FG623"/>
      <c r="FH623"/>
      <c r="FI623"/>
      <c r="FJ623"/>
      <c r="FK623"/>
      <c r="FL623"/>
      <c r="FM623"/>
      <c r="FN623"/>
      <c r="FO623"/>
      <c r="FP623"/>
      <c r="FQ623"/>
      <c r="FR623"/>
      <c r="FS623"/>
      <c r="FT623"/>
      <c r="FU623"/>
      <c r="FV623"/>
      <c r="FW623"/>
      <c r="FX623"/>
      <c r="FY623"/>
      <c r="FZ623"/>
      <c r="GA623"/>
      <c r="GB623"/>
      <c r="GC623"/>
      <c r="GD623"/>
      <c r="GE623"/>
      <c r="GF623"/>
      <c r="GG623"/>
      <c r="GH623"/>
      <c r="GI623"/>
      <c r="GJ623"/>
      <c r="GK623"/>
      <c r="GL623"/>
      <c r="GM623"/>
      <c r="GN623"/>
      <c r="GO623"/>
      <c r="GP623"/>
      <c r="GQ623"/>
      <c r="GR623"/>
      <c r="GS623"/>
      <c r="GT623"/>
      <c r="GU623"/>
      <c r="GV623"/>
      <c r="GW623"/>
      <c r="GX623"/>
      <c r="GY623"/>
      <c r="GZ623"/>
      <c r="HA623"/>
      <c r="HB623"/>
      <c r="HC623"/>
      <c r="HD623"/>
      <c r="HE623"/>
      <c r="HF623"/>
      <c r="HG623"/>
      <c r="HH623"/>
      <c r="HI623"/>
      <c r="HJ623"/>
      <c r="HK623"/>
      <c r="HL623"/>
      <c r="HM623"/>
      <c r="HN623"/>
      <c r="HO623"/>
      <c r="HP623"/>
      <c r="HQ623"/>
      <c r="HR623"/>
      <c r="HS623"/>
      <c r="HT623"/>
      <c r="HU623"/>
      <c r="HV623"/>
      <c r="HW623"/>
      <c r="HX623"/>
      <c r="HY623"/>
      <c r="HZ623"/>
      <c r="IA623"/>
      <c r="IB623"/>
      <c r="IC623"/>
      <c r="ID623"/>
      <c r="IE623"/>
      <c r="IF623"/>
      <c r="IG623"/>
      <c r="IH623"/>
      <c r="II623"/>
      <c r="IJ623"/>
      <c r="IK623"/>
      <c r="IL623"/>
      <c r="IM623"/>
      <c r="IN623"/>
      <c r="IO623"/>
      <c r="IP623"/>
      <c r="IQ623"/>
      <c r="IR623"/>
      <c r="IS623"/>
      <c r="IT623"/>
      <c r="IU623"/>
      <c r="IV623"/>
      <c r="IW623"/>
      <c r="IX623"/>
      <c r="IY623"/>
      <c r="IZ623"/>
      <c r="JA623"/>
      <c r="JB623"/>
      <c r="JC623"/>
      <c r="JD623"/>
      <c r="JE623"/>
      <c r="JF623"/>
      <c r="JG623"/>
      <c r="JH623"/>
      <c r="JI623"/>
      <c r="JJ623"/>
      <c r="JK623"/>
      <c r="JL623"/>
      <c r="JM623"/>
      <c r="JN623"/>
      <c r="JO623"/>
      <c r="JP623"/>
      <c r="JQ623"/>
      <c r="JR623"/>
      <c r="JS623"/>
      <c r="JT623"/>
      <c r="JU623"/>
      <c r="JV623"/>
      <c r="JW623"/>
      <c r="JX623"/>
      <c r="JY623"/>
      <c r="JZ623"/>
      <c r="KA623"/>
      <c r="KB623"/>
      <c r="KC623"/>
      <c r="KD623"/>
      <c r="KE623"/>
      <c r="KF623"/>
      <c r="KG623"/>
      <c r="KH623"/>
      <c r="KI623"/>
      <c r="KJ623"/>
      <c r="KK623"/>
      <c r="KL623"/>
      <c r="KM623"/>
      <c r="KN623"/>
      <c r="KO623"/>
      <c r="KP623"/>
      <c r="KQ623"/>
      <c r="KR623"/>
      <c r="KS623"/>
      <c r="KT623"/>
      <c r="KU623"/>
      <c r="KV623"/>
      <c r="KW623"/>
      <c r="KX623"/>
      <c r="KY623"/>
      <c r="KZ623"/>
      <c r="LA623"/>
      <c r="LB623"/>
      <c r="LC623"/>
      <c r="LD623"/>
      <c r="LE623"/>
      <c r="LF623"/>
      <c r="LG623"/>
      <c r="LH623"/>
      <c r="LI623"/>
      <c r="LJ623"/>
      <c r="LK623"/>
      <c r="LL623"/>
      <c r="LM623"/>
      <c r="LN623"/>
      <c r="LO623"/>
      <c r="LP623"/>
      <c r="LQ623"/>
      <c r="LR623"/>
      <c r="LS623"/>
      <c r="LT623"/>
      <c r="LU623"/>
      <c r="LV623"/>
      <c r="LW623"/>
      <c r="LX623"/>
      <c r="LY623"/>
      <c r="LZ623"/>
      <c r="MA623"/>
      <c r="MB623"/>
      <c r="MC623"/>
      <c r="MD623"/>
      <c r="ME623"/>
      <c r="MF623"/>
      <c r="MG623"/>
      <c r="MH623"/>
      <c r="MI623"/>
      <c r="MJ623"/>
      <c r="MK623"/>
      <c r="ML623"/>
      <c r="MM623"/>
      <c r="MN623"/>
      <c r="MO623"/>
      <c r="MP623"/>
      <c r="MQ623"/>
      <c r="MR623"/>
      <c r="MS623"/>
      <c r="MT623"/>
      <c r="MU623"/>
      <c r="MV623"/>
      <c r="MW623"/>
      <c r="MX623"/>
      <c r="MY623"/>
      <c r="MZ623"/>
      <c r="NA623"/>
      <c r="NB623"/>
      <c r="NC623"/>
      <c r="ND623"/>
      <c r="NE623"/>
      <c r="NF623"/>
      <c r="NG623"/>
      <c r="NH623"/>
      <c r="NI623"/>
      <c r="NJ623"/>
      <c r="NK623"/>
      <c r="NL623"/>
      <c r="NM623"/>
      <c r="NN623"/>
      <c r="NO623"/>
      <c r="NP623"/>
      <c r="NQ623"/>
      <c r="NR623"/>
      <c r="NS623"/>
      <c r="NT623"/>
      <c r="NU623"/>
      <c r="NV623"/>
      <c r="NW623"/>
      <c r="NX623"/>
      <c r="NY623"/>
      <c r="NZ623"/>
      <c r="OA623"/>
      <c r="OB623"/>
      <c r="OC623"/>
      <c r="OD623"/>
      <c r="OE623"/>
      <c r="OF623"/>
      <c r="OG623"/>
      <c r="OH623"/>
      <c r="OI623"/>
      <c r="OJ623"/>
      <c r="OK623"/>
      <c r="OL623"/>
      <c r="OM623"/>
      <c r="ON623"/>
      <c r="OO623"/>
      <c r="OP623"/>
      <c r="OQ623"/>
      <c r="OR623"/>
      <c r="OS623"/>
      <c r="OT623"/>
      <c r="OU623"/>
      <c r="OV623"/>
      <c r="OW623"/>
      <c r="OX623"/>
      <c r="OY623"/>
      <c r="OZ623"/>
      <c r="PA623"/>
      <c r="PB623"/>
      <c r="PC623"/>
      <c r="PD623"/>
      <c r="PE623"/>
      <c r="PF623"/>
      <c r="PG623"/>
      <c r="PH623"/>
      <c r="PI623"/>
      <c r="PJ623"/>
      <c r="PK623"/>
      <c r="PL623"/>
      <c r="PM623"/>
      <c r="PN623"/>
      <c r="PO623"/>
      <c r="PP623"/>
      <c r="PQ623"/>
      <c r="PR623"/>
      <c r="PS623"/>
      <c r="PT623"/>
      <c r="PU623"/>
      <c r="PV623"/>
      <c r="PW623"/>
      <c r="PX623"/>
      <c r="PY623"/>
      <c r="PZ623"/>
      <c r="QA623"/>
      <c r="QB623"/>
      <c r="QC623"/>
      <c r="QD623"/>
      <c r="QE623"/>
      <c r="QF623"/>
      <c r="QG623"/>
      <c r="QH623"/>
      <c r="QI623"/>
      <c r="QJ623"/>
      <c r="QK623"/>
      <c r="QL623"/>
      <c r="QM623"/>
      <c r="QN623"/>
      <c r="QO623"/>
      <c r="QP623"/>
      <c r="QQ623"/>
      <c r="QR623"/>
      <c r="QS623"/>
      <c r="QT623"/>
      <c r="QU623"/>
      <c r="QV623"/>
      <c r="QW623"/>
      <c r="QX623"/>
      <c r="QY623"/>
      <c r="QZ623"/>
      <c r="RA623"/>
      <c r="RB623"/>
      <c r="RC623"/>
      <c r="RD623"/>
      <c r="RE623"/>
      <c r="RF623"/>
      <c r="RG623"/>
      <c r="RH623"/>
      <c r="RI623"/>
      <c r="RJ623"/>
      <c r="RK623"/>
      <c r="RL623"/>
      <c r="RM623"/>
      <c r="RN623"/>
      <c r="RO623"/>
      <c r="RP623"/>
      <c r="RQ623"/>
      <c r="RR623"/>
      <c r="RS623"/>
      <c r="RT623"/>
      <c r="RU623"/>
      <c r="RV623"/>
      <c r="RW623"/>
      <c r="RX623"/>
      <c r="RY623"/>
      <c r="RZ623"/>
      <c r="SA623"/>
      <c r="SB623"/>
      <c r="SC623"/>
      <c r="SD623"/>
      <c r="SE623"/>
      <c r="SF623"/>
      <c r="SG623"/>
      <c r="SH623"/>
      <c r="SI623"/>
      <c r="SJ623"/>
      <c r="SK623"/>
      <c r="SL623"/>
      <c r="SM623"/>
      <c r="SN623"/>
      <c r="SO623"/>
      <c r="SP623"/>
    </row>
    <row r="624" spans="1:510" ht="16.5" customHeight="1" x14ac:dyDescent="0.2">
      <c r="A624" s="20">
        <v>1845</v>
      </c>
      <c r="B624" s="34" t="s">
        <v>70</v>
      </c>
      <c r="C624" s="34" t="s">
        <v>781</v>
      </c>
      <c r="D624" s="20" t="s">
        <v>51</v>
      </c>
      <c r="E624" s="20" t="s">
        <v>1345</v>
      </c>
      <c r="F624" s="22" t="s">
        <v>88</v>
      </c>
      <c r="G624" s="36" t="s">
        <v>520</v>
      </c>
      <c r="H624" s="20" t="s">
        <v>89</v>
      </c>
      <c r="I624" s="20" t="s">
        <v>27</v>
      </c>
      <c r="J624" s="63" t="s">
        <v>797</v>
      </c>
      <c r="K624" s="36"/>
      <c r="L624" s="36"/>
      <c r="M624" s="36"/>
      <c r="N624" s="36"/>
      <c r="O624" s="62">
        <v>540336853</v>
      </c>
      <c r="P624" s="39"/>
      <c r="Q624" s="34">
        <v>1</v>
      </c>
      <c r="R624" s="25">
        <v>45689</v>
      </c>
      <c r="S624" s="39" t="s">
        <v>83</v>
      </c>
      <c r="T624" s="37">
        <v>540336853</v>
      </c>
      <c r="U624" s="27" t="s">
        <v>39</v>
      </c>
      <c r="V624" s="28" t="s">
        <v>40</v>
      </c>
      <c r="W624"/>
      <c r="X624"/>
      <c r="Y624"/>
      <c r="Z624"/>
      <c r="AA624"/>
      <c r="AB624"/>
      <c r="AC624"/>
      <c r="AD624"/>
      <c r="AE624"/>
      <c r="AF624"/>
      <c r="AG624"/>
      <c r="AH624"/>
      <c r="AI624"/>
      <c r="AJ624"/>
      <c r="AK624"/>
      <c r="AL624"/>
      <c r="AM624"/>
      <c r="AN624"/>
      <c r="AO624"/>
      <c r="AP624"/>
      <c r="AQ624"/>
      <c r="AR624"/>
      <c r="AS624"/>
      <c r="AT624"/>
      <c r="AU624"/>
      <c r="AV624"/>
      <c r="AW624"/>
      <c r="AX624"/>
      <c r="AY624"/>
      <c r="AZ624"/>
      <c r="BA624"/>
      <c r="BB624"/>
      <c r="BC624"/>
      <c r="BD624"/>
      <c r="BE624"/>
      <c r="BF624"/>
      <c r="BG624"/>
      <c r="BH624"/>
      <c r="BI624"/>
      <c r="BJ624"/>
      <c r="BK624"/>
      <c r="BL624"/>
      <c r="BM624"/>
      <c r="BN624"/>
      <c r="BO624"/>
      <c r="BP624"/>
      <c r="BQ624"/>
      <c r="BR624"/>
      <c r="BS624"/>
      <c r="BT624"/>
      <c r="BU624"/>
      <c r="BV624"/>
      <c r="BW624"/>
      <c r="BX624"/>
      <c r="BY624"/>
      <c r="BZ624"/>
      <c r="CA624"/>
      <c r="CB624"/>
      <c r="CC624"/>
      <c r="CD624"/>
      <c r="CE624"/>
      <c r="CF624"/>
      <c r="CG624"/>
      <c r="CH624"/>
      <c r="CI624"/>
      <c r="CJ624"/>
      <c r="CK624"/>
      <c r="CL624"/>
      <c r="CM624"/>
      <c r="CN624"/>
      <c r="CO624"/>
      <c r="CP624"/>
      <c r="CQ624"/>
      <c r="CR624"/>
      <c r="CS624"/>
      <c r="CT624"/>
      <c r="CU624"/>
      <c r="CV624"/>
      <c r="CW624"/>
      <c r="CX624"/>
      <c r="CY624"/>
      <c r="CZ624"/>
      <c r="DA624"/>
      <c r="DB624"/>
      <c r="DC624"/>
      <c r="DD624"/>
      <c r="DE624"/>
      <c r="DF624"/>
      <c r="DG624"/>
      <c r="DH624"/>
      <c r="DI624"/>
      <c r="DJ624"/>
      <c r="DK624"/>
      <c r="DL624"/>
      <c r="DM624"/>
      <c r="DN624"/>
      <c r="DO624"/>
      <c r="DP624"/>
      <c r="DQ624"/>
      <c r="DR624"/>
      <c r="DS624"/>
      <c r="DT624"/>
      <c r="DU624"/>
      <c r="DV624"/>
      <c r="DW624"/>
      <c r="DX624"/>
      <c r="DY624"/>
      <c r="DZ624"/>
      <c r="EA624"/>
      <c r="EB624"/>
      <c r="EC624"/>
      <c r="ED624"/>
      <c r="EE624"/>
      <c r="EF624"/>
      <c r="EG624"/>
      <c r="EH624"/>
      <c r="EI624"/>
      <c r="EJ624"/>
      <c r="EK624"/>
      <c r="EL624"/>
      <c r="EM624"/>
      <c r="EN624"/>
      <c r="EO624"/>
      <c r="EP624"/>
      <c r="EQ624"/>
      <c r="ER624"/>
      <c r="ES624"/>
      <c r="ET624"/>
      <c r="EU624"/>
      <c r="EV624"/>
      <c r="EW624"/>
      <c r="EX624"/>
      <c r="EY624"/>
      <c r="EZ624"/>
      <c r="FA624"/>
      <c r="FB624"/>
      <c r="FC624"/>
      <c r="FD624"/>
      <c r="FE624"/>
      <c r="FF624"/>
      <c r="FG624"/>
      <c r="FH624"/>
      <c r="FI624"/>
      <c r="FJ624"/>
      <c r="FK624"/>
      <c r="FL624"/>
      <c r="FM624"/>
      <c r="FN624"/>
      <c r="FO624"/>
      <c r="FP624"/>
      <c r="FQ624"/>
      <c r="FR624"/>
      <c r="FS624"/>
      <c r="FT624"/>
      <c r="FU624"/>
      <c r="FV624"/>
      <c r="FW624"/>
      <c r="FX624"/>
      <c r="FY624"/>
      <c r="FZ624"/>
      <c r="GA624"/>
      <c r="GB624"/>
      <c r="GC624"/>
      <c r="GD624"/>
      <c r="GE624"/>
      <c r="GF624"/>
      <c r="GG624"/>
      <c r="GH624"/>
      <c r="GI624"/>
      <c r="GJ624"/>
      <c r="GK624"/>
      <c r="GL624"/>
      <c r="GM624"/>
      <c r="GN624"/>
      <c r="GO624"/>
      <c r="GP624"/>
      <c r="GQ624"/>
      <c r="GR624"/>
      <c r="GS624"/>
      <c r="GT624"/>
      <c r="GU624"/>
      <c r="GV624"/>
      <c r="GW624"/>
      <c r="GX624"/>
      <c r="GY624"/>
      <c r="GZ624"/>
      <c r="HA624"/>
      <c r="HB624"/>
      <c r="HC624"/>
      <c r="HD624"/>
      <c r="HE624"/>
      <c r="HF624"/>
      <c r="HG624"/>
      <c r="HH624"/>
      <c r="HI624"/>
      <c r="HJ624"/>
      <c r="HK624"/>
      <c r="HL624"/>
      <c r="HM624"/>
      <c r="HN624"/>
      <c r="HO624"/>
      <c r="HP624"/>
      <c r="HQ624"/>
      <c r="HR624"/>
      <c r="HS624"/>
      <c r="HT624"/>
      <c r="HU624"/>
      <c r="HV624"/>
      <c r="HW624"/>
      <c r="HX624"/>
      <c r="HY624"/>
      <c r="HZ624"/>
      <c r="IA624"/>
      <c r="IB624"/>
      <c r="IC624"/>
      <c r="ID624"/>
      <c r="IE624"/>
      <c r="IF624"/>
      <c r="IG624"/>
      <c r="IH624"/>
      <c r="II624"/>
      <c r="IJ624"/>
      <c r="IK624"/>
      <c r="IL624"/>
      <c r="IM624"/>
      <c r="IN624"/>
      <c r="IO624"/>
      <c r="IP624"/>
      <c r="IQ624"/>
      <c r="IR624"/>
      <c r="IS624"/>
      <c r="IT624"/>
      <c r="IU624"/>
      <c r="IV624"/>
      <c r="IW624"/>
      <c r="IX624"/>
      <c r="IY624"/>
      <c r="IZ624"/>
      <c r="JA624"/>
      <c r="JB624"/>
      <c r="JC624"/>
      <c r="JD624"/>
      <c r="JE624"/>
      <c r="JF624"/>
      <c r="JG624"/>
      <c r="JH624"/>
      <c r="JI624"/>
      <c r="JJ624"/>
      <c r="JK624"/>
      <c r="JL624"/>
      <c r="JM624"/>
      <c r="JN624"/>
      <c r="JO624"/>
      <c r="JP624"/>
      <c r="JQ624"/>
      <c r="JR624"/>
      <c r="JS624"/>
      <c r="JT624"/>
      <c r="JU624"/>
      <c r="JV624"/>
      <c r="JW624"/>
      <c r="JX624"/>
      <c r="JY624"/>
      <c r="JZ624"/>
      <c r="KA624"/>
      <c r="KB624"/>
      <c r="KC624"/>
      <c r="KD624"/>
      <c r="KE624"/>
      <c r="KF624"/>
      <c r="KG624"/>
      <c r="KH624"/>
      <c r="KI624"/>
      <c r="KJ624"/>
      <c r="KK624"/>
      <c r="KL624"/>
      <c r="KM624"/>
      <c r="KN624"/>
      <c r="KO624"/>
      <c r="KP624"/>
      <c r="KQ624"/>
      <c r="KR624"/>
      <c r="KS624"/>
      <c r="KT624"/>
      <c r="KU624"/>
      <c r="KV624"/>
      <c r="KW624"/>
      <c r="KX624"/>
      <c r="KY624"/>
      <c r="KZ624"/>
      <c r="LA624"/>
      <c r="LB624"/>
      <c r="LC624"/>
      <c r="LD624"/>
      <c r="LE624"/>
      <c r="LF624"/>
      <c r="LG624"/>
      <c r="LH624"/>
      <c r="LI624"/>
      <c r="LJ624"/>
      <c r="LK624"/>
      <c r="LL624"/>
      <c r="LM624"/>
      <c r="LN624"/>
      <c r="LO624"/>
      <c r="LP624"/>
      <c r="LQ624"/>
      <c r="LR624"/>
      <c r="LS624"/>
      <c r="LT624"/>
      <c r="LU624"/>
      <c r="LV624"/>
      <c r="LW624"/>
      <c r="LX624"/>
      <c r="LY624"/>
      <c r="LZ624"/>
      <c r="MA624"/>
      <c r="MB624"/>
      <c r="MC624"/>
      <c r="MD624"/>
      <c r="ME624"/>
      <c r="MF624"/>
      <c r="MG624"/>
      <c r="MH624"/>
      <c r="MI624"/>
      <c r="MJ624"/>
      <c r="MK624"/>
      <c r="ML624"/>
      <c r="MM624"/>
      <c r="MN624"/>
      <c r="MO624"/>
      <c r="MP624"/>
      <c r="MQ624"/>
      <c r="MR624"/>
      <c r="MS624"/>
      <c r="MT624"/>
      <c r="MU624"/>
      <c r="MV624"/>
      <c r="MW624"/>
      <c r="MX624"/>
      <c r="MY624"/>
      <c r="MZ624"/>
      <c r="NA624"/>
      <c r="NB624"/>
      <c r="NC624"/>
      <c r="ND624"/>
      <c r="NE624"/>
      <c r="NF624"/>
      <c r="NG624"/>
      <c r="NH624"/>
      <c r="NI624"/>
      <c r="NJ624"/>
      <c r="NK624"/>
      <c r="NL624"/>
      <c r="NM624"/>
      <c r="NN624"/>
      <c r="NO624"/>
      <c r="NP624"/>
      <c r="NQ624"/>
      <c r="NR624"/>
      <c r="NS624"/>
      <c r="NT624"/>
      <c r="NU624"/>
      <c r="NV624"/>
      <c r="NW624"/>
      <c r="NX624"/>
      <c r="NY624"/>
      <c r="NZ624"/>
      <c r="OA624"/>
      <c r="OB624"/>
      <c r="OC624"/>
      <c r="OD624"/>
      <c r="OE624"/>
      <c r="OF624"/>
      <c r="OG624"/>
      <c r="OH624"/>
      <c r="OI624"/>
      <c r="OJ624"/>
      <c r="OK624"/>
      <c r="OL624"/>
      <c r="OM624"/>
      <c r="ON624"/>
      <c r="OO624"/>
      <c r="OP624"/>
      <c r="OQ624"/>
      <c r="OR624"/>
      <c r="OS624"/>
      <c r="OT624"/>
      <c r="OU624"/>
      <c r="OV624"/>
      <c r="OW624"/>
      <c r="OX624"/>
      <c r="OY624"/>
      <c r="OZ624"/>
      <c r="PA624"/>
      <c r="PB624"/>
      <c r="PC624"/>
      <c r="PD624"/>
      <c r="PE624"/>
      <c r="PF624"/>
      <c r="PG624"/>
      <c r="PH624"/>
      <c r="PI624"/>
      <c r="PJ624"/>
      <c r="PK624"/>
      <c r="PL624"/>
      <c r="PM624"/>
      <c r="PN624"/>
      <c r="PO624"/>
      <c r="PP624"/>
      <c r="PQ624"/>
      <c r="PR624"/>
      <c r="PS624"/>
      <c r="PT624"/>
      <c r="PU624"/>
      <c r="PV624"/>
      <c r="PW624"/>
      <c r="PX624"/>
      <c r="PY624"/>
      <c r="PZ624"/>
      <c r="QA624"/>
      <c r="QB624"/>
      <c r="QC624"/>
      <c r="QD624"/>
      <c r="QE624"/>
      <c r="QF624"/>
      <c r="QG624"/>
      <c r="QH624"/>
      <c r="QI624"/>
      <c r="QJ624"/>
      <c r="QK624"/>
      <c r="QL624"/>
      <c r="QM624"/>
      <c r="QN624"/>
      <c r="QO624"/>
      <c r="QP624"/>
      <c r="QQ624"/>
      <c r="QR624"/>
      <c r="QS624"/>
      <c r="QT624"/>
      <c r="QU624"/>
      <c r="QV624"/>
      <c r="QW624"/>
      <c r="QX624"/>
      <c r="QY624"/>
      <c r="QZ624"/>
      <c r="RA624"/>
      <c r="RB624"/>
      <c r="RC624"/>
      <c r="RD624"/>
      <c r="RE624"/>
      <c r="RF624"/>
      <c r="RG624"/>
      <c r="RH624"/>
      <c r="RI624"/>
      <c r="RJ624"/>
      <c r="RK624"/>
      <c r="RL624"/>
      <c r="RM624"/>
      <c r="RN624"/>
      <c r="RO624"/>
      <c r="RP624"/>
      <c r="RQ624"/>
      <c r="RR624"/>
      <c r="RS624"/>
      <c r="RT624"/>
      <c r="RU624"/>
      <c r="RV624"/>
      <c r="RW624"/>
      <c r="RX624"/>
      <c r="RY624"/>
      <c r="RZ624"/>
      <c r="SA624"/>
      <c r="SB624"/>
      <c r="SC624"/>
      <c r="SD624"/>
      <c r="SE624"/>
      <c r="SF624"/>
      <c r="SG624"/>
      <c r="SH624"/>
      <c r="SI624"/>
      <c r="SJ624"/>
      <c r="SK624"/>
      <c r="SL624"/>
      <c r="SM624"/>
      <c r="SN624"/>
      <c r="SO624"/>
      <c r="SP624"/>
    </row>
    <row r="625" spans="1:510" ht="16.5" customHeight="1" x14ac:dyDescent="0.2">
      <c r="A625" s="20">
        <v>1846</v>
      </c>
      <c r="B625" s="34" t="s">
        <v>70</v>
      </c>
      <c r="C625" s="34" t="s">
        <v>781</v>
      </c>
      <c r="D625" s="20" t="s">
        <v>51</v>
      </c>
      <c r="E625" s="20" t="s">
        <v>1345</v>
      </c>
      <c r="F625" s="22" t="s">
        <v>88</v>
      </c>
      <c r="G625" s="36" t="s">
        <v>520</v>
      </c>
      <c r="H625" s="20" t="s">
        <v>89</v>
      </c>
      <c r="I625" s="20" t="s">
        <v>27</v>
      </c>
      <c r="J625" s="63" t="s">
        <v>798</v>
      </c>
      <c r="K625" s="36"/>
      <c r="L625" s="36"/>
      <c r="M625" s="36"/>
      <c r="N625" s="36"/>
      <c r="O625" s="62">
        <v>619070781</v>
      </c>
      <c r="P625" s="39"/>
      <c r="Q625" s="34">
        <v>1</v>
      </c>
      <c r="R625" s="25">
        <v>45689</v>
      </c>
      <c r="S625" s="39" t="s">
        <v>83</v>
      </c>
      <c r="T625" s="37">
        <v>619070781</v>
      </c>
      <c r="U625" s="27" t="s">
        <v>39</v>
      </c>
      <c r="V625" s="28" t="s">
        <v>40</v>
      </c>
      <c r="W625"/>
      <c r="X625"/>
      <c r="Y625"/>
      <c r="Z625"/>
      <c r="AA625"/>
      <c r="AB625"/>
      <c r="AC625"/>
      <c r="AD625"/>
      <c r="AE625"/>
      <c r="AF625"/>
      <c r="AG625"/>
      <c r="AH625"/>
      <c r="AI625"/>
      <c r="AJ625"/>
      <c r="AK625"/>
      <c r="AL625"/>
      <c r="AM625"/>
      <c r="AN625"/>
      <c r="AO625"/>
      <c r="AP625"/>
      <c r="AQ625"/>
      <c r="AR625"/>
      <c r="AS625"/>
      <c r="AT625"/>
      <c r="AU625"/>
      <c r="AV625"/>
      <c r="AW625"/>
      <c r="AX625"/>
      <c r="AY625"/>
      <c r="AZ625"/>
      <c r="BA625"/>
      <c r="BB625"/>
      <c r="BC625"/>
      <c r="BD625"/>
      <c r="BE625"/>
      <c r="BF625"/>
      <c r="BG625"/>
      <c r="BH625"/>
      <c r="BI625"/>
      <c r="BJ625"/>
      <c r="BK625"/>
      <c r="BL625"/>
      <c r="BM625"/>
      <c r="BN625"/>
      <c r="BO625"/>
      <c r="BP625"/>
      <c r="BQ625"/>
      <c r="BR625"/>
      <c r="BS625"/>
      <c r="BT625"/>
      <c r="BU625"/>
      <c r="BV625"/>
      <c r="BW625"/>
      <c r="BX625"/>
      <c r="BY625"/>
      <c r="BZ625"/>
      <c r="CA625"/>
      <c r="CB625"/>
      <c r="CC625"/>
      <c r="CD625"/>
      <c r="CE625"/>
      <c r="CF625"/>
      <c r="CG625"/>
      <c r="CH625"/>
      <c r="CI625"/>
      <c r="CJ625"/>
      <c r="CK625"/>
      <c r="CL625"/>
      <c r="CM625"/>
      <c r="CN625"/>
      <c r="CO625"/>
      <c r="CP625"/>
      <c r="CQ625"/>
      <c r="CR625"/>
      <c r="CS625"/>
      <c r="CT625"/>
      <c r="CU625"/>
      <c r="CV625"/>
      <c r="CW625"/>
      <c r="CX625"/>
      <c r="CY625"/>
      <c r="CZ625"/>
      <c r="DA625"/>
      <c r="DB625"/>
      <c r="DC625"/>
      <c r="DD625"/>
      <c r="DE625"/>
      <c r="DF625"/>
      <c r="DG625"/>
      <c r="DH625"/>
      <c r="DI625"/>
      <c r="DJ625"/>
      <c r="DK625"/>
      <c r="DL625"/>
      <c r="DM625"/>
      <c r="DN625"/>
      <c r="DO625"/>
      <c r="DP625"/>
      <c r="DQ625"/>
      <c r="DR625"/>
      <c r="DS625"/>
      <c r="DT625"/>
      <c r="DU625"/>
      <c r="DV625"/>
      <c r="DW625"/>
      <c r="DX625"/>
      <c r="DY625"/>
      <c r="DZ625"/>
      <c r="EA625"/>
      <c r="EB625"/>
      <c r="EC625"/>
      <c r="ED625"/>
      <c r="EE625"/>
      <c r="EF625"/>
      <c r="EG625"/>
      <c r="EH625"/>
      <c r="EI625"/>
      <c r="EJ625"/>
      <c r="EK625"/>
      <c r="EL625"/>
      <c r="EM625"/>
      <c r="EN625"/>
      <c r="EO625"/>
      <c r="EP625"/>
      <c r="EQ625"/>
      <c r="ER625"/>
      <c r="ES625"/>
      <c r="ET625"/>
      <c r="EU625"/>
      <c r="EV625"/>
      <c r="EW625"/>
      <c r="EX625"/>
      <c r="EY625"/>
      <c r="EZ625"/>
      <c r="FA625"/>
      <c r="FB625"/>
      <c r="FC625"/>
      <c r="FD625"/>
      <c r="FE625"/>
      <c r="FF625"/>
      <c r="FG625"/>
      <c r="FH625"/>
      <c r="FI625"/>
      <c r="FJ625"/>
      <c r="FK625"/>
      <c r="FL625"/>
      <c r="FM625"/>
      <c r="FN625"/>
      <c r="FO625"/>
      <c r="FP625"/>
      <c r="FQ625"/>
      <c r="FR625"/>
      <c r="FS625"/>
      <c r="FT625"/>
      <c r="FU625"/>
      <c r="FV625"/>
      <c r="FW625"/>
      <c r="FX625"/>
      <c r="FY625"/>
      <c r="FZ625"/>
      <c r="GA625"/>
      <c r="GB625"/>
      <c r="GC625"/>
      <c r="GD625"/>
      <c r="GE625"/>
      <c r="GF625"/>
      <c r="GG625"/>
      <c r="GH625"/>
      <c r="GI625"/>
      <c r="GJ625"/>
      <c r="GK625"/>
      <c r="GL625"/>
      <c r="GM625"/>
      <c r="GN625"/>
      <c r="GO625"/>
      <c r="GP625"/>
      <c r="GQ625"/>
      <c r="GR625"/>
      <c r="GS625"/>
      <c r="GT625"/>
      <c r="GU625"/>
      <c r="GV625"/>
      <c r="GW625"/>
      <c r="GX625"/>
      <c r="GY625"/>
      <c r="GZ625"/>
      <c r="HA625"/>
      <c r="HB625"/>
      <c r="HC625"/>
      <c r="HD625"/>
      <c r="HE625"/>
      <c r="HF625"/>
      <c r="HG625"/>
      <c r="HH625"/>
      <c r="HI625"/>
      <c r="HJ625"/>
      <c r="HK625"/>
      <c r="HL625"/>
      <c r="HM625"/>
      <c r="HN625"/>
      <c r="HO625"/>
      <c r="HP625"/>
      <c r="HQ625"/>
      <c r="HR625"/>
      <c r="HS625"/>
      <c r="HT625"/>
      <c r="HU625"/>
      <c r="HV625"/>
      <c r="HW625"/>
      <c r="HX625"/>
      <c r="HY625"/>
      <c r="HZ625"/>
      <c r="IA625"/>
      <c r="IB625"/>
      <c r="IC625"/>
      <c r="ID625"/>
      <c r="IE625"/>
      <c r="IF625"/>
      <c r="IG625"/>
      <c r="IH625"/>
      <c r="II625"/>
      <c r="IJ625"/>
      <c r="IK625"/>
      <c r="IL625"/>
      <c r="IM625"/>
      <c r="IN625"/>
      <c r="IO625"/>
      <c r="IP625"/>
      <c r="IQ625"/>
      <c r="IR625"/>
      <c r="IS625"/>
      <c r="IT625"/>
      <c r="IU625"/>
      <c r="IV625"/>
      <c r="IW625"/>
      <c r="IX625"/>
      <c r="IY625"/>
      <c r="IZ625"/>
      <c r="JA625"/>
      <c r="JB625"/>
      <c r="JC625"/>
      <c r="JD625"/>
      <c r="JE625"/>
      <c r="JF625"/>
      <c r="JG625"/>
      <c r="JH625"/>
      <c r="JI625"/>
      <c r="JJ625"/>
      <c r="JK625"/>
      <c r="JL625"/>
      <c r="JM625"/>
      <c r="JN625"/>
      <c r="JO625"/>
      <c r="JP625"/>
      <c r="JQ625"/>
      <c r="JR625"/>
      <c r="JS625"/>
      <c r="JT625"/>
      <c r="JU625"/>
      <c r="JV625"/>
      <c r="JW625"/>
      <c r="JX625"/>
      <c r="JY625"/>
      <c r="JZ625"/>
      <c r="KA625"/>
      <c r="KB625"/>
      <c r="KC625"/>
      <c r="KD625"/>
      <c r="KE625"/>
      <c r="KF625"/>
      <c r="KG625"/>
      <c r="KH625"/>
      <c r="KI625"/>
      <c r="KJ625"/>
      <c r="KK625"/>
      <c r="KL625"/>
      <c r="KM625"/>
      <c r="KN625"/>
      <c r="KO625"/>
      <c r="KP625"/>
      <c r="KQ625"/>
      <c r="KR625"/>
      <c r="KS625"/>
      <c r="KT625"/>
      <c r="KU625"/>
      <c r="KV625"/>
      <c r="KW625"/>
      <c r="KX625"/>
      <c r="KY625"/>
      <c r="KZ625"/>
      <c r="LA625"/>
      <c r="LB625"/>
      <c r="LC625"/>
      <c r="LD625"/>
      <c r="LE625"/>
      <c r="LF625"/>
      <c r="LG625"/>
      <c r="LH625"/>
      <c r="LI625"/>
      <c r="LJ625"/>
      <c r="LK625"/>
      <c r="LL625"/>
      <c r="LM625"/>
      <c r="LN625"/>
      <c r="LO625"/>
      <c r="LP625"/>
      <c r="LQ625"/>
      <c r="LR625"/>
      <c r="LS625"/>
      <c r="LT625"/>
      <c r="LU625"/>
      <c r="LV625"/>
      <c r="LW625"/>
      <c r="LX625"/>
      <c r="LY625"/>
      <c r="LZ625"/>
      <c r="MA625"/>
      <c r="MB625"/>
      <c r="MC625"/>
      <c r="MD625"/>
      <c r="ME625"/>
      <c r="MF625"/>
      <c r="MG625"/>
      <c r="MH625"/>
      <c r="MI625"/>
      <c r="MJ625"/>
      <c r="MK625"/>
      <c r="ML625"/>
      <c r="MM625"/>
      <c r="MN625"/>
      <c r="MO625"/>
      <c r="MP625"/>
      <c r="MQ625"/>
      <c r="MR625"/>
      <c r="MS625"/>
      <c r="MT625"/>
      <c r="MU625"/>
      <c r="MV625"/>
      <c r="MW625"/>
      <c r="MX625"/>
      <c r="MY625"/>
      <c r="MZ625"/>
      <c r="NA625"/>
      <c r="NB625"/>
      <c r="NC625"/>
      <c r="ND625"/>
      <c r="NE625"/>
      <c r="NF625"/>
      <c r="NG625"/>
      <c r="NH625"/>
      <c r="NI625"/>
      <c r="NJ625"/>
      <c r="NK625"/>
      <c r="NL625"/>
      <c r="NM625"/>
      <c r="NN625"/>
      <c r="NO625"/>
      <c r="NP625"/>
      <c r="NQ625"/>
      <c r="NR625"/>
      <c r="NS625"/>
      <c r="NT625"/>
      <c r="NU625"/>
      <c r="NV625"/>
      <c r="NW625"/>
      <c r="NX625"/>
      <c r="NY625"/>
      <c r="NZ625"/>
      <c r="OA625"/>
      <c r="OB625"/>
      <c r="OC625"/>
      <c r="OD625"/>
      <c r="OE625"/>
      <c r="OF625"/>
      <c r="OG625"/>
      <c r="OH625"/>
      <c r="OI625"/>
      <c r="OJ625"/>
      <c r="OK625"/>
      <c r="OL625"/>
      <c r="OM625"/>
      <c r="ON625"/>
      <c r="OO625"/>
      <c r="OP625"/>
      <c r="OQ625"/>
      <c r="OR625"/>
      <c r="OS625"/>
      <c r="OT625"/>
      <c r="OU625"/>
      <c r="OV625"/>
      <c r="OW625"/>
      <c r="OX625"/>
      <c r="OY625"/>
      <c r="OZ625"/>
      <c r="PA625"/>
      <c r="PB625"/>
      <c r="PC625"/>
      <c r="PD625"/>
      <c r="PE625"/>
      <c r="PF625"/>
      <c r="PG625"/>
      <c r="PH625"/>
      <c r="PI625"/>
      <c r="PJ625"/>
      <c r="PK625"/>
      <c r="PL625"/>
      <c r="PM625"/>
      <c r="PN625"/>
      <c r="PO625"/>
      <c r="PP625"/>
      <c r="PQ625"/>
      <c r="PR625"/>
      <c r="PS625"/>
      <c r="PT625"/>
      <c r="PU625"/>
      <c r="PV625"/>
      <c r="PW625"/>
      <c r="PX625"/>
      <c r="PY625"/>
      <c r="PZ625"/>
      <c r="QA625"/>
      <c r="QB625"/>
      <c r="QC625"/>
      <c r="QD625"/>
      <c r="QE625"/>
      <c r="QF625"/>
      <c r="QG625"/>
      <c r="QH625"/>
      <c r="QI625"/>
      <c r="QJ625"/>
      <c r="QK625"/>
      <c r="QL625"/>
      <c r="QM625"/>
      <c r="QN625"/>
      <c r="QO625"/>
      <c r="QP625"/>
      <c r="QQ625"/>
      <c r="QR625"/>
      <c r="QS625"/>
      <c r="QT625"/>
      <c r="QU625"/>
      <c r="QV625"/>
      <c r="QW625"/>
      <c r="QX625"/>
      <c r="QY625"/>
      <c r="QZ625"/>
      <c r="RA625"/>
      <c r="RB625"/>
      <c r="RC625"/>
      <c r="RD625"/>
      <c r="RE625"/>
      <c r="RF625"/>
      <c r="RG625"/>
      <c r="RH625"/>
      <c r="RI625"/>
      <c r="RJ625"/>
      <c r="RK625"/>
      <c r="RL625"/>
      <c r="RM625"/>
      <c r="RN625"/>
      <c r="RO625"/>
      <c r="RP625"/>
      <c r="RQ625"/>
      <c r="RR625"/>
      <c r="RS625"/>
      <c r="RT625"/>
      <c r="RU625"/>
      <c r="RV625"/>
      <c r="RW625"/>
      <c r="RX625"/>
      <c r="RY625"/>
      <c r="RZ625"/>
      <c r="SA625"/>
      <c r="SB625"/>
      <c r="SC625"/>
      <c r="SD625"/>
      <c r="SE625"/>
      <c r="SF625"/>
      <c r="SG625"/>
      <c r="SH625"/>
      <c r="SI625"/>
      <c r="SJ625"/>
      <c r="SK625"/>
      <c r="SL625"/>
      <c r="SM625"/>
      <c r="SN625"/>
      <c r="SO625"/>
      <c r="SP625"/>
    </row>
    <row r="626" spans="1:510" ht="16.5" customHeight="1" x14ac:dyDescent="0.2">
      <c r="A626" s="20">
        <v>1847</v>
      </c>
      <c r="B626" s="34" t="s">
        <v>70</v>
      </c>
      <c r="C626" s="34" t="s">
        <v>781</v>
      </c>
      <c r="D626" s="20" t="s">
        <v>51</v>
      </c>
      <c r="E626" s="20" t="s">
        <v>1345</v>
      </c>
      <c r="F626" s="22" t="s">
        <v>88</v>
      </c>
      <c r="G626" s="36" t="s">
        <v>520</v>
      </c>
      <c r="H626" s="20" t="s">
        <v>89</v>
      </c>
      <c r="I626" s="20" t="s">
        <v>27</v>
      </c>
      <c r="J626" s="63" t="s">
        <v>799</v>
      </c>
      <c r="K626" s="36"/>
      <c r="L626" s="36"/>
      <c r="M626" s="36"/>
      <c r="N626" s="36"/>
      <c r="O626" s="62">
        <v>219030028</v>
      </c>
      <c r="P626" s="39"/>
      <c r="Q626" s="34">
        <v>1</v>
      </c>
      <c r="R626" s="25">
        <v>45689</v>
      </c>
      <c r="S626" s="39" t="s">
        <v>83</v>
      </c>
      <c r="T626" s="37">
        <v>219030028</v>
      </c>
      <c r="U626" s="27" t="s">
        <v>39</v>
      </c>
      <c r="V626" s="28" t="s">
        <v>40</v>
      </c>
      <c r="W626"/>
      <c r="X626"/>
      <c r="Y626"/>
      <c r="Z626"/>
      <c r="AA626"/>
      <c r="AB626"/>
      <c r="AC626"/>
      <c r="AD626"/>
      <c r="AE626"/>
      <c r="AF626"/>
      <c r="AG626"/>
      <c r="AH626"/>
      <c r="AI626"/>
      <c r="AJ626"/>
      <c r="AK626"/>
      <c r="AL626"/>
      <c r="AM626"/>
      <c r="AN626"/>
      <c r="AO626"/>
      <c r="AP626"/>
      <c r="AQ626"/>
      <c r="AR626"/>
      <c r="AS626"/>
      <c r="AT626"/>
      <c r="AU626"/>
      <c r="AV626"/>
      <c r="AW626"/>
      <c r="AX626"/>
      <c r="AY626"/>
      <c r="AZ626"/>
      <c r="BA626"/>
      <c r="BB626"/>
      <c r="BC626"/>
      <c r="BD626"/>
      <c r="BE626"/>
      <c r="BF626"/>
      <c r="BG626"/>
      <c r="BH626"/>
      <c r="BI626"/>
      <c r="BJ626"/>
      <c r="BK626"/>
      <c r="BL626"/>
      <c r="BM626"/>
      <c r="BN626"/>
      <c r="BO626"/>
      <c r="BP626"/>
      <c r="BQ626"/>
      <c r="BR626"/>
      <c r="BS626"/>
      <c r="BT626"/>
      <c r="BU626"/>
      <c r="BV626"/>
      <c r="BW626"/>
      <c r="BX626"/>
      <c r="BY626"/>
      <c r="BZ626"/>
      <c r="CA626"/>
      <c r="CB626"/>
      <c r="CC626"/>
      <c r="CD626"/>
      <c r="CE626"/>
      <c r="CF626"/>
      <c r="CG626"/>
      <c r="CH626"/>
      <c r="CI626"/>
      <c r="CJ626"/>
      <c r="CK626"/>
      <c r="CL626"/>
      <c r="CM626"/>
      <c r="CN626"/>
      <c r="CO626"/>
      <c r="CP626"/>
      <c r="CQ626"/>
      <c r="CR626"/>
      <c r="CS626"/>
      <c r="CT626"/>
      <c r="CU626"/>
      <c r="CV626"/>
      <c r="CW626"/>
      <c r="CX626"/>
      <c r="CY626"/>
      <c r="CZ626"/>
      <c r="DA626"/>
      <c r="DB626"/>
      <c r="DC626"/>
      <c r="DD626"/>
      <c r="DE626"/>
      <c r="DF626"/>
      <c r="DG626"/>
      <c r="DH626"/>
      <c r="DI626"/>
      <c r="DJ626"/>
      <c r="DK626"/>
      <c r="DL626"/>
      <c r="DM626"/>
      <c r="DN626"/>
      <c r="DO626"/>
      <c r="DP626"/>
      <c r="DQ626"/>
      <c r="DR626"/>
      <c r="DS626"/>
      <c r="DT626"/>
      <c r="DU626"/>
      <c r="DV626"/>
      <c r="DW626"/>
      <c r="DX626"/>
      <c r="DY626"/>
      <c r="DZ626"/>
      <c r="EA626"/>
      <c r="EB626"/>
      <c r="EC626"/>
      <c r="ED626"/>
      <c r="EE626"/>
      <c r="EF626"/>
      <c r="EG626"/>
      <c r="EH626"/>
      <c r="EI626"/>
      <c r="EJ626"/>
      <c r="EK626"/>
      <c r="EL626"/>
      <c r="EM626"/>
      <c r="EN626"/>
      <c r="EO626"/>
      <c r="EP626"/>
      <c r="EQ626"/>
      <c r="ER626"/>
      <c r="ES626"/>
      <c r="ET626"/>
      <c r="EU626"/>
      <c r="EV626"/>
      <c r="EW626"/>
      <c r="EX626"/>
      <c r="EY626"/>
      <c r="EZ626"/>
      <c r="FA626"/>
      <c r="FB626"/>
      <c r="FC626"/>
      <c r="FD626"/>
      <c r="FE626"/>
      <c r="FF626"/>
      <c r="FG626"/>
      <c r="FH626"/>
      <c r="FI626"/>
      <c r="FJ626"/>
      <c r="FK626"/>
      <c r="FL626"/>
      <c r="FM626"/>
      <c r="FN626"/>
      <c r="FO626"/>
      <c r="FP626"/>
      <c r="FQ626"/>
      <c r="FR626"/>
      <c r="FS626"/>
      <c r="FT626"/>
      <c r="FU626"/>
      <c r="FV626"/>
      <c r="FW626"/>
      <c r="FX626"/>
      <c r="FY626"/>
      <c r="FZ626"/>
      <c r="GA626"/>
      <c r="GB626"/>
      <c r="GC626"/>
      <c r="GD626"/>
      <c r="GE626"/>
      <c r="GF626"/>
      <c r="GG626"/>
      <c r="GH626"/>
      <c r="GI626"/>
      <c r="GJ626"/>
      <c r="GK626"/>
      <c r="GL626"/>
      <c r="GM626"/>
      <c r="GN626"/>
      <c r="GO626"/>
      <c r="GP626"/>
      <c r="GQ626"/>
      <c r="GR626"/>
      <c r="GS626"/>
      <c r="GT626"/>
      <c r="GU626"/>
      <c r="GV626"/>
      <c r="GW626"/>
      <c r="GX626"/>
      <c r="GY626"/>
      <c r="GZ626"/>
      <c r="HA626"/>
      <c r="HB626"/>
      <c r="HC626"/>
      <c r="HD626"/>
      <c r="HE626"/>
      <c r="HF626"/>
      <c r="HG626"/>
      <c r="HH626"/>
      <c r="HI626"/>
      <c r="HJ626"/>
      <c r="HK626"/>
      <c r="HL626"/>
      <c r="HM626"/>
      <c r="HN626"/>
      <c r="HO626"/>
      <c r="HP626"/>
      <c r="HQ626"/>
      <c r="HR626"/>
      <c r="HS626"/>
      <c r="HT626"/>
      <c r="HU626"/>
      <c r="HV626"/>
      <c r="HW626"/>
      <c r="HX626"/>
      <c r="HY626"/>
      <c r="HZ626"/>
      <c r="IA626"/>
      <c r="IB626"/>
      <c r="IC626"/>
      <c r="ID626"/>
      <c r="IE626"/>
      <c r="IF626"/>
      <c r="IG626"/>
      <c r="IH626"/>
      <c r="II626"/>
      <c r="IJ626"/>
      <c r="IK626"/>
      <c r="IL626"/>
      <c r="IM626"/>
      <c r="IN626"/>
      <c r="IO626"/>
      <c r="IP626"/>
      <c r="IQ626"/>
      <c r="IR626"/>
      <c r="IS626"/>
      <c r="IT626"/>
      <c r="IU626"/>
      <c r="IV626"/>
      <c r="IW626"/>
      <c r="IX626"/>
      <c r="IY626"/>
      <c r="IZ626"/>
      <c r="JA626"/>
      <c r="JB626"/>
      <c r="JC626"/>
      <c r="JD626"/>
      <c r="JE626"/>
      <c r="JF626"/>
      <c r="JG626"/>
      <c r="JH626"/>
      <c r="JI626"/>
      <c r="JJ626"/>
      <c r="JK626"/>
      <c r="JL626"/>
      <c r="JM626"/>
      <c r="JN626"/>
      <c r="JO626"/>
      <c r="JP626"/>
      <c r="JQ626"/>
      <c r="JR626"/>
      <c r="JS626"/>
      <c r="JT626"/>
      <c r="JU626"/>
      <c r="JV626"/>
      <c r="JW626"/>
      <c r="JX626"/>
      <c r="JY626"/>
      <c r="JZ626"/>
      <c r="KA626"/>
      <c r="KB626"/>
      <c r="KC626"/>
      <c r="KD626"/>
      <c r="KE626"/>
      <c r="KF626"/>
      <c r="KG626"/>
      <c r="KH626"/>
      <c r="KI626"/>
      <c r="KJ626"/>
      <c r="KK626"/>
      <c r="KL626"/>
      <c r="KM626"/>
      <c r="KN626"/>
      <c r="KO626"/>
      <c r="KP626"/>
      <c r="KQ626"/>
      <c r="KR626"/>
      <c r="KS626"/>
      <c r="KT626"/>
      <c r="KU626"/>
      <c r="KV626"/>
      <c r="KW626"/>
      <c r="KX626"/>
      <c r="KY626"/>
      <c r="KZ626"/>
      <c r="LA626"/>
      <c r="LB626"/>
      <c r="LC626"/>
      <c r="LD626"/>
      <c r="LE626"/>
      <c r="LF626"/>
      <c r="LG626"/>
      <c r="LH626"/>
      <c r="LI626"/>
      <c r="LJ626"/>
      <c r="LK626"/>
      <c r="LL626"/>
      <c r="LM626"/>
      <c r="LN626"/>
      <c r="LO626"/>
      <c r="LP626"/>
      <c r="LQ626"/>
      <c r="LR626"/>
      <c r="LS626"/>
      <c r="LT626"/>
      <c r="LU626"/>
      <c r="LV626"/>
      <c r="LW626"/>
      <c r="LX626"/>
      <c r="LY626"/>
      <c r="LZ626"/>
      <c r="MA626"/>
      <c r="MB626"/>
      <c r="MC626"/>
      <c r="MD626"/>
      <c r="ME626"/>
      <c r="MF626"/>
      <c r="MG626"/>
      <c r="MH626"/>
      <c r="MI626"/>
      <c r="MJ626"/>
      <c r="MK626"/>
      <c r="ML626"/>
      <c r="MM626"/>
      <c r="MN626"/>
      <c r="MO626"/>
      <c r="MP626"/>
      <c r="MQ626"/>
      <c r="MR626"/>
      <c r="MS626"/>
      <c r="MT626"/>
      <c r="MU626"/>
      <c r="MV626"/>
      <c r="MW626"/>
      <c r="MX626"/>
      <c r="MY626"/>
      <c r="MZ626"/>
      <c r="NA626"/>
      <c r="NB626"/>
      <c r="NC626"/>
      <c r="ND626"/>
      <c r="NE626"/>
      <c r="NF626"/>
      <c r="NG626"/>
      <c r="NH626"/>
      <c r="NI626"/>
      <c r="NJ626"/>
      <c r="NK626"/>
      <c r="NL626"/>
      <c r="NM626"/>
      <c r="NN626"/>
      <c r="NO626"/>
      <c r="NP626"/>
      <c r="NQ626"/>
      <c r="NR626"/>
      <c r="NS626"/>
      <c r="NT626"/>
      <c r="NU626"/>
      <c r="NV626"/>
      <c r="NW626"/>
      <c r="NX626"/>
      <c r="NY626"/>
      <c r="NZ626"/>
      <c r="OA626"/>
      <c r="OB626"/>
      <c r="OC626"/>
      <c r="OD626"/>
      <c r="OE626"/>
      <c r="OF626"/>
      <c r="OG626"/>
      <c r="OH626"/>
      <c r="OI626"/>
      <c r="OJ626"/>
      <c r="OK626"/>
      <c r="OL626"/>
      <c r="OM626"/>
      <c r="ON626"/>
      <c r="OO626"/>
      <c r="OP626"/>
      <c r="OQ626"/>
      <c r="OR626"/>
      <c r="OS626"/>
      <c r="OT626"/>
      <c r="OU626"/>
      <c r="OV626"/>
      <c r="OW626"/>
      <c r="OX626"/>
      <c r="OY626"/>
      <c r="OZ626"/>
      <c r="PA626"/>
      <c r="PB626"/>
      <c r="PC626"/>
      <c r="PD626"/>
      <c r="PE626"/>
      <c r="PF626"/>
      <c r="PG626"/>
      <c r="PH626"/>
      <c r="PI626"/>
      <c r="PJ626"/>
      <c r="PK626"/>
      <c r="PL626"/>
      <c r="PM626"/>
      <c r="PN626"/>
      <c r="PO626"/>
      <c r="PP626"/>
      <c r="PQ626"/>
      <c r="PR626"/>
      <c r="PS626"/>
      <c r="PT626"/>
      <c r="PU626"/>
      <c r="PV626"/>
      <c r="PW626"/>
      <c r="PX626"/>
      <c r="PY626"/>
      <c r="PZ626"/>
      <c r="QA626"/>
      <c r="QB626"/>
      <c r="QC626"/>
      <c r="QD626"/>
      <c r="QE626"/>
      <c r="QF626"/>
      <c r="QG626"/>
      <c r="QH626"/>
      <c r="QI626"/>
      <c r="QJ626"/>
      <c r="QK626"/>
      <c r="QL626"/>
      <c r="QM626"/>
      <c r="QN626"/>
      <c r="QO626"/>
      <c r="QP626"/>
      <c r="QQ626"/>
      <c r="QR626"/>
      <c r="QS626"/>
      <c r="QT626"/>
      <c r="QU626"/>
      <c r="QV626"/>
      <c r="QW626"/>
      <c r="QX626"/>
      <c r="QY626"/>
      <c r="QZ626"/>
      <c r="RA626"/>
      <c r="RB626"/>
      <c r="RC626"/>
      <c r="RD626"/>
      <c r="RE626"/>
      <c r="RF626"/>
      <c r="RG626"/>
      <c r="RH626"/>
      <c r="RI626"/>
      <c r="RJ626"/>
      <c r="RK626"/>
      <c r="RL626"/>
      <c r="RM626"/>
      <c r="RN626"/>
      <c r="RO626"/>
      <c r="RP626"/>
      <c r="RQ626"/>
      <c r="RR626"/>
      <c r="RS626"/>
      <c r="RT626"/>
      <c r="RU626"/>
      <c r="RV626"/>
      <c r="RW626"/>
      <c r="RX626"/>
      <c r="RY626"/>
      <c r="RZ626"/>
      <c r="SA626"/>
      <c r="SB626"/>
      <c r="SC626"/>
      <c r="SD626"/>
      <c r="SE626"/>
      <c r="SF626"/>
      <c r="SG626"/>
      <c r="SH626"/>
      <c r="SI626"/>
      <c r="SJ626"/>
      <c r="SK626"/>
      <c r="SL626"/>
      <c r="SM626"/>
      <c r="SN626"/>
      <c r="SO626"/>
      <c r="SP626"/>
    </row>
    <row r="627" spans="1:510" ht="16.5" customHeight="1" x14ac:dyDescent="0.2">
      <c r="A627" s="20">
        <v>1848</v>
      </c>
      <c r="B627" s="34" t="s">
        <v>70</v>
      </c>
      <c r="C627" s="34" t="s">
        <v>781</v>
      </c>
      <c r="D627" s="20" t="s">
        <v>51</v>
      </c>
      <c r="E627" s="20" t="s">
        <v>1345</v>
      </c>
      <c r="F627" s="22" t="s">
        <v>88</v>
      </c>
      <c r="G627" s="36" t="s">
        <v>520</v>
      </c>
      <c r="H627" s="20" t="s">
        <v>89</v>
      </c>
      <c r="I627" s="20" t="s">
        <v>27</v>
      </c>
      <c r="J627" s="63" t="s">
        <v>800</v>
      </c>
      <c r="K627" s="36"/>
      <c r="L627" s="36"/>
      <c r="M627" s="36"/>
      <c r="N627" s="36"/>
      <c r="O627" s="62">
        <v>860569199</v>
      </c>
      <c r="P627" s="39"/>
      <c r="Q627" s="34">
        <v>1</v>
      </c>
      <c r="R627" s="25">
        <v>45689</v>
      </c>
      <c r="S627" s="39" t="s">
        <v>83</v>
      </c>
      <c r="T627" s="37">
        <v>860569199</v>
      </c>
      <c r="U627" s="27" t="s">
        <v>39</v>
      </c>
      <c r="V627" s="28" t="s">
        <v>40</v>
      </c>
      <c r="W627"/>
      <c r="X627"/>
      <c r="Y627"/>
      <c r="Z627"/>
      <c r="AA627"/>
      <c r="AB627"/>
      <c r="AC627"/>
      <c r="AD627"/>
      <c r="AE627"/>
      <c r="AF627"/>
      <c r="AG627"/>
      <c r="AH627"/>
      <c r="AI627"/>
      <c r="AJ627"/>
      <c r="AK627"/>
      <c r="AL627"/>
      <c r="AM627"/>
      <c r="AN627"/>
      <c r="AO627"/>
      <c r="AP627"/>
      <c r="AQ627"/>
      <c r="AR627"/>
      <c r="AS627"/>
      <c r="AT627"/>
      <c r="AU627"/>
      <c r="AV627"/>
      <c r="AW627"/>
      <c r="AX627"/>
      <c r="AY627"/>
      <c r="AZ627"/>
      <c r="BA627"/>
      <c r="BB627"/>
      <c r="BC627"/>
      <c r="BD627"/>
      <c r="BE627"/>
      <c r="BF627"/>
      <c r="BG627"/>
      <c r="BH627"/>
      <c r="BI627"/>
      <c r="BJ627"/>
      <c r="BK627"/>
      <c r="BL627"/>
      <c r="BM627"/>
      <c r="BN627"/>
      <c r="BO627"/>
      <c r="BP627"/>
      <c r="BQ627"/>
      <c r="BR627"/>
      <c r="BS627"/>
      <c r="BT627"/>
      <c r="BU627"/>
      <c r="BV627"/>
      <c r="BW627"/>
      <c r="BX627"/>
      <c r="BY627"/>
      <c r="BZ627"/>
      <c r="CA627"/>
      <c r="CB627"/>
      <c r="CC627"/>
      <c r="CD627"/>
      <c r="CE627"/>
      <c r="CF627"/>
      <c r="CG627"/>
      <c r="CH627"/>
      <c r="CI627"/>
      <c r="CJ627"/>
      <c r="CK627"/>
      <c r="CL627"/>
      <c r="CM627"/>
      <c r="CN627"/>
      <c r="CO627"/>
      <c r="CP627"/>
      <c r="CQ627"/>
      <c r="CR627"/>
      <c r="CS627"/>
      <c r="CT627"/>
      <c r="CU627"/>
      <c r="CV627"/>
      <c r="CW627"/>
      <c r="CX627"/>
      <c r="CY627"/>
      <c r="CZ627"/>
      <c r="DA627"/>
      <c r="DB627"/>
      <c r="DC627"/>
      <c r="DD627"/>
      <c r="DE627"/>
      <c r="DF627"/>
      <c r="DG627"/>
      <c r="DH627"/>
      <c r="DI627"/>
      <c r="DJ627"/>
      <c r="DK627"/>
      <c r="DL627"/>
      <c r="DM627"/>
      <c r="DN627"/>
      <c r="DO627"/>
      <c r="DP627"/>
      <c r="DQ627"/>
      <c r="DR627"/>
      <c r="DS627"/>
      <c r="DT627"/>
      <c r="DU627"/>
      <c r="DV627"/>
      <c r="DW627"/>
      <c r="DX627"/>
      <c r="DY627"/>
      <c r="DZ627"/>
      <c r="EA627"/>
      <c r="EB627"/>
      <c r="EC627"/>
      <c r="ED627"/>
      <c r="EE627"/>
      <c r="EF627"/>
      <c r="EG627"/>
      <c r="EH627"/>
      <c r="EI627"/>
      <c r="EJ627"/>
      <c r="EK627"/>
      <c r="EL627"/>
      <c r="EM627"/>
      <c r="EN627"/>
      <c r="EO627"/>
      <c r="EP627"/>
      <c r="EQ627"/>
      <c r="ER627"/>
      <c r="ES627"/>
      <c r="ET627"/>
      <c r="EU627"/>
      <c r="EV627"/>
      <c r="EW627"/>
      <c r="EX627"/>
      <c r="EY627"/>
      <c r="EZ627"/>
      <c r="FA627"/>
      <c r="FB627"/>
      <c r="FC627"/>
      <c r="FD627"/>
      <c r="FE627"/>
      <c r="FF627"/>
      <c r="FG627"/>
      <c r="FH627"/>
      <c r="FI627"/>
      <c r="FJ627"/>
      <c r="FK627"/>
      <c r="FL627"/>
      <c r="FM627"/>
      <c r="FN627"/>
      <c r="FO627"/>
      <c r="FP627"/>
      <c r="FQ627"/>
      <c r="FR627"/>
      <c r="FS627"/>
      <c r="FT627"/>
      <c r="FU627"/>
      <c r="FV627"/>
      <c r="FW627"/>
      <c r="FX627"/>
      <c r="FY627"/>
      <c r="FZ627"/>
      <c r="GA627"/>
      <c r="GB627"/>
      <c r="GC627"/>
      <c r="GD627"/>
      <c r="GE627"/>
      <c r="GF627"/>
      <c r="GG627"/>
      <c r="GH627"/>
      <c r="GI627"/>
      <c r="GJ627"/>
      <c r="GK627"/>
      <c r="GL627"/>
      <c r="GM627"/>
      <c r="GN627"/>
      <c r="GO627"/>
      <c r="GP627"/>
      <c r="GQ627"/>
      <c r="GR627"/>
      <c r="GS627"/>
      <c r="GT627"/>
      <c r="GU627"/>
      <c r="GV627"/>
      <c r="GW627"/>
      <c r="GX627"/>
      <c r="GY627"/>
      <c r="GZ627"/>
      <c r="HA627"/>
      <c r="HB627"/>
      <c r="HC627"/>
      <c r="HD627"/>
      <c r="HE627"/>
      <c r="HF627"/>
      <c r="HG627"/>
      <c r="HH627"/>
      <c r="HI627"/>
      <c r="HJ627"/>
      <c r="HK627"/>
      <c r="HL627"/>
      <c r="HM627"/>
      <c r="HN627"/>
      <c r="HO627"/>
      <c r="HP627"/>
      <c r="HQ627"/>
      <c r="HR627"/>
      <c r="HS627"/>
      <c r="HT627"/>
      <c r="HU627"/>
      <c r="HV627"/>
      <c r="HW627"/>
      <c r="HX627"/>
      <c r="HY627"/>
      <c r="HZ627"/>
      <c r="IA627"/>
      <c r="IB627"/>
      <c r="IC627"/>
      <c r="ID627"/>
      <c r="IE627"/>
      <c r="IF627"/>
      <c r="IG627"/>
      <c r="IH627"/>
      <c r="II627"/>
      <c r="IJ627"/>
      <c r="IK627"/>
      <c r="IL627"/>
      <c r="IM627"/>
      <c r="IN627"/>
      <c r="IO627"/>
      <c r="IP627"/>
      <c r="IQ627"/>
      <c r="IR627"/>
      <c r="IS627"/>
      <c r="IT627"/>
      <c r="IU627"/>
      <c r="IV627"/>
      <c r="IW627"/>
      <c r="IX627"/>
      <c r="IY627"/>
      <c r="IZ627"/>
      <c r="JA627"/>
      <c r="JB627"/>
      <c r="JC627"/>
      <c r="JD627"/>
      <c r="JE627"/>
      <c r="JF627"/>
      <c r="JG627"/>
      <c r="JH627"/>
      <c r="JI627"/>
      <c r="JJ627"/>
      <c r="JK627"/>
      <c r="JL627"/>
      <c r="JM627"/>
      <c r="JN627"/>
      <c r="JO627"/>
      <c r="JP627"/>
      <c r="JQ627"/>
      <c r="JR627"/>
      <c r="JS627"/>
      <c r="JT627"/>
      <c r="JU627"/>
      <c r="JV627"/>
      <c r="JW627"/>
      <c r="JX627"/>
      <c r="JY627"/>
      <c r="JZ627"/>
      <c r="KA627"/>
      <c r="KB627"/>
      <c r="KC627"/>
      <c r="KD627"/>
      <c r="KE627"/>
      <c r="KF627"/>
      <c r="KG627"/>
      <c r="KH627"/>
      <c r="KI627"/>
      <c r="KJ627"/>
      <c r="KK627"/>
      <c r="KL627"/>
      <c r="KM627"/>
      <c r="KN627"/>
      <c r="KO627"/>
      <c r="KP627"/>
      <c r="KQ627"/>
      <c r="KR627"/>
      <c r="KS627"/>
      <c r="KT627"/>
      <c r="KU627"/>
      <c r="KV627"/>
      <c r="KW627"/>
      <c r="KX627"/>
      <c r="KY627"/>
      <c r="KZ627"/>
      <c r="LA627"/>
      <c r="LB627"/>
      <c r="LC627"/>
      <c r="LD627"/>
      <c r="LE627"/>
      <c r="LF627"/>
      <c r="LG627"/>
      <c r="LH627"/>
      <c r="LI627"/>
      <c r="LJ627"/>
      <c r="LK627"/>
      <c r="LL627"/>
      <c r="LM627"/>
      <c r="LN627"/>
      <c r="LO627"/>
      <c r="LP627"/>
      <c r="LQ627"/>
      <c r="LR627"/>
      <c r="LS627"/>
      <c r="LT627"/>
      <c r="LU627"/>
      <c r="LV627"/>
      <c r="LW627"/>
      <c r="LX627"/>
      <c r="LY627"/>
      <c r="LZ627"/>
      <c r="MA627"/>
      <c r="MB627"/>
      <c r="MC627"/>
      <c r="MD627"/>
      <c r="ME627"/>
      <c r="MF627"/>
      <c r="MG627"/>
      <c r="MH627"/>
      <c r="MI627"/>
      <c r="MJ627"/>
      <c r="MK627"/>
      <c r="ML627"/>
      <c r="MM627"/>
      <c r="MN627"/>
      <c r="MO627"/>
      <c r="MP627"/>
      <c r="MQ627"/>
      <c r="MR627"/>
      <c r="MS627"/>
      <c r="MT627"/>
      <c r="MU627"/>
      <c r="MV627"/>
      <c r="MW627"/>
      <c r="MX627"/>
      <c r="MY627"/>
      <c r="MZ627"/>
      <c r="NA627"/>
      <c r="NB627"/>
      <c r="NC627"/>
      <c r="ND627"/>
      <c r="NE627"/>
      <c r="NF627"/>
      <c r="NG627"/>
      <c r="NH627"/>
      <c r="NI627"/>
      <c r="NJ627"/>
      <c r="NK627"/>
      <c r="NL627"/>
      <c r="NM627"/>
      <c r="NN627"/>
      <c r="NO627"/>
      <c r="NP627"/>
      <c r="NQ627"/>
      <c r="NR627"/>
      <c r="NS627"/>
      <c r="NT627"/>
      <c r="NU627"/>
      <c r="NV627"/>
      <c r="NW627"/>
      <c r="NX627"/>
      <c r="NY627"/>
      <c r="NZ627"/>
      <c r="OA627"/>
      <c r="OB627"/>
      <c r="OC627"/>
      <c r="OD627"/>
      <c r="OE627"/>
      <c r="OF627"/>
      <c r="OG627"/>
      <c r="OH627"/>
      <c r="OI627"/>
      <c r="OJ627"/>
      <c r="OK627"/>
      <c r="OL627"/>
      <c r="OM627"/>
      <c r="ON627"/>
      <c r="OO627"/>
      <c r="OP627"/>
      <c r="OQ627"/>
      <c r="OR627"/>
      <c r="OS627"/>
      <c r="OT627"/>
      <c r="OU627"/>
      <c r="OV627"/>
      <c r="OW627"/>
      <c r="OX627"/>
      <c r="OY627"/>
      <c r="OZ627"/>
      <c r="PA627"/>
      <c r="PB627"/>
      <c r="PC627"/>
      <c r="PD627"/>
      <c r="PE627"/>
      <c r="PF627"/>
      <c r="PG627"/>
      <c r="PH627"/>
      <c r="PI627"/>
      <c r="PJ627"/>
      <c r="PK627"/>
      <c r="PL627"/>
      <c r="PM627"/>
      <c r="PN627"/>
      <c r="PO627"/>
      <c r="PP627"/>
      <c r="PQ627"/>
      <c r="PR627"/>
      <c r="PS627"/>
      <c r="PT627"/>
      <c r="PU627"/>
      <c r="PV627"/>
      <c r="PW627"/>
      <c r="PX627"/>
      <c r="PY627"/>
      <c r="PZ627"/>
      <c r="QA627"/>
      <c r="QB627"/>
      <c r="QC627"/>
      <c r="QD627"/>
      <c r="QE627"/>
      <c r="QF627"/>
      <c r="QG627"/>
      <c r="QH627"/>
      <c r="QI627"/>
      <c r="QJ627"/>
      <c r="QK627"/>
      <c r="QL627"/>
      <c r="QM627"/>
      <c r="QN627"/>
      <c r="QO627"/>
      <c r="QP627"/>
      <c r="QQ627"/>
      <c r="QR627"/>
      <c r="QS627"/>
      <c r="QT627"/>
      <c r="QU627"/>
      <c r="QV627"/>
      <c r="QW627"/>
      <c r="QX627"/>
      <c r="QY627"/>
      <c r="QZ627"/>
      <c r="RA627"/>
      <c r="RB627"/>
      <c r="RC627"/>
      <c r="RD627"/>
      <c r="RE627"/>
      <c r="RF627"/>
      <c r="RG627"/>
      <c r="RH627"/>
      <c r="RI627"/>
      <c r="RJ627"/>
      <c r="RK627"/>
      <c r="RL627"/>
      <c r="RM627"/>
      <c r="RN627"/>
      <c r="RO627"/>
      <c r="RP627"/>
      <c r="RQ627"/>
      <c r="RR627"/>
      <c r="RS627"/>
      <c r="RT627"/>
      <c r="RU627"/>
      <c r="RV627"/>
      <c r="RW627"/>
      <c r="RX627"/>
      <c r="RY627"/>
      <c r="RZ627"/>
      <c r="SA627"/>
      <c r="SB627"/>
      <c r="SC627"/>
      <c r="SD627"/>
      <c r="SE627"/>
      <c r="SF627"/>
      <c r="SG627"/>
      <c r="SH627"/>
      <c r="SI627"/>
      <c r="SJ627"/>
      <c r="SK627"/>
      <c r="SL627"/>
      <c r="SM627"/>
      <c r="SN627"/>
      <c r="SO627"/>
      <c r="SP627"/>
    </row>
    <row r="628" spans="1:510" ht="16.5" customHeight="1" x14ac:dyDescent="0.2">
      <c r="A628" s="20">
        <v>1849</v>
      </c>
      <c r="B628" s="34" t="s">
        <v>70</v>
      </c>
      <c r="C628" s="34" t="s">
        <v>781</v>
      </c>
      <c r="D628" s="20" t="s">
        <v>51</v>
      </c>
      <c r="E628" s="20" t="s">
        <v>1345</v>
      </c>
      <c r="F628" s="22" t="s">
        <v>88</v>
      </c>
      <c r="G628" s="36" t="s">
        <v>520</v>
      </c>
      <c r="H628" s="20" t="s">
        <v>89</v>
      </c>
      <c r="I628" s="20" t="s">
        <v>27</v>
      </c>
      <c r="J628" s="63" t="s">
        <v>801</v>
      </c>
      <c r="K628" s="36"/>
      <c r="L628" s="36"/>
      <c r="M628" s="36"/>
      <c r="N628" s="36"/>
      <c r="O628" s="62">
        <v>686835401</v>
      </c>
      <c r="P628" s="39"/>
      <c r="Q628" s="34">
        <v>1</v>
      </c>
      <c r="R628" s="25">
        <v>45689</v>
      </c>
      <c r="S628" s="39" t="s">
        <v>83</v>
      </c>
      <c r="T628" s="37">
        <v>686835401</v>
      </c>
      <c r="U628" s="27" t="s">
        <v>39</v>
      </c>
      <c r="V628" s="28" t="s">
        <v>40</v>
      </c>
      <c r="W628"/>
      <c r="X628"/>
      <c r="Y628"/>
      <c r="Z628"/>
      <c r="AA628"/>
      <c r="AB628"/>
      <c r="AC628"/>
      <c r="AD628"/>
      <c r="AE628"/>
      <c r="AF628"/>
      <c r="AG628"/>
      <c r="AH628"/>
      <c r="AI628"/>
      <c r="AJ628"/>
      <c r="AK628"/>
      <c r="AL628"/>
      <c r="AM628"/>
      <c r="AN628"/>
      <c r="AO628"/>
      <c r="AP628"/>
      <c r="AQ628"/>
      <c r="AR628"/>
      <c r="AS628"/>
      <c r="AT628"/>
      <c r="AU628"/>
      <c r="AV628"/>
      <c r="AW628"/>
      <c r="AX628"/>
      <c r="AY628"/>
      <c r="AZ628"/>
      <c r="BA628"/>
      <c r="BB628"/>
      <c r="BC628"/>
      <c r="BD628"/>
      <c r="BE628"/>
      <c r="BF628"/>
      <c r="BG628"/>
      <c r="BH628"/>
      <c r="BI628"/>
      <c r="BJ628"/>
      <c r="BK628"/>
      <c r="BL628"/>
      <c r="BM628"/>
      <c r="BN628"/>
      <c r="BO628"/>
      <c r="BP628"/>
      <c r="BQ628"/>
      <c r="BR628"/>
      <c r="BS628"/>
      <c r="BT628"/>
      <c r="BU628"/>
      <c r="BV628"/>
      <c r="BW628"/>
      <c r="BX628"/>
      <c r="BY628"/>
      <c r="BZ628"/>
      <c r="CA628"/>
      <c r="CB628"/>
      <c r="CC628"/>
      <c r="CD628"/>
      <c r="CE628"/>
      <c r="CF628"/>
      <c r="CG628"/>
      <c r="CH628"/>
      <c r="CI628"/>
      <c r="CJ628"/>
      <c r="CK628"/>
      <c r="CL628"/>
      <c r="CM628"/>
      <c r="CN628"/>
      <c r="CO628"/>
      <c r="CP628"/>
      <c r="CQ628"/>
      <c r="CR628"/>
      <c r="CS628"/>
      <c r="CT628"/>
      <c r="CU628"/>
      <c r="CV628"/>
      <c r="CW628"/>
      <c r="CX628"/>
      <c r="CY628"/>
      <c r="CZ628"/>
      <c r="DA628"/>
      <c r="DB628"/>
      <c r="DC628"/>
      <c r="DD628"/>
      <c r="DE628"/>
      <c r="DF628"/>
      <c r="DG628"/>
      <c r="DH628"/>
      <c r="DI628"/>
      <c r="DJ628"/>
      <c r="DK628"/>
      <c r="DL628"/>
      <c r="DM628"/>
      <c r="DN628"/>
      <c r="DO628"/>
      <c r="DP628"/>
      <c r="DQ628"/>
      <c r="DR628"/>
      <c r="DS628"/>
      <c r="DT628"/>
      <c r="DU628"/>
      <c r="DV628"/>
      <c r="DW628"/>
      <c r="DX628"/>
      <c r="DY628"/>
      <c r="DZ628"/>
      <c r="EA628"/>
      <c r="EB628"/>
      <c r="EC628"/>
      <c r="ED628"/>
      <c r="EE628"/>
      <c r="EF628"/>
      <c r="EG628"/>
      <c r="EH628"/>
      <c r="EI628"/>
      <c r="EJ628"/>
      <c r="EK628"/>
      <c r="EL628"/>
      <c r="EM628"/>
      <c r="EN628"/>
      <c r="EO628"/>
      <c r="EP628"/>
      <c r="EQ628"/>
      <c r="ER628"/>
      <c r="ES628"/>
      <c r="ET628"/>
      <c r="EU628"/>
      <c r="EV628"/>
      <c r="EW628"/>
      <c r="EX628"/>
      <c r="EY628"/>
      <c r="EZ628"/>
      <c r="FA628"/>
      <c r="FB628"/>
      <c r="FC628"/>
      <c r="FD628"/>
      <c r="FE628"/>
      <c r="FF628"/>
      <c r="FG628"/>
      <c r="FH628"/>
      <c r="FI628"/>
      <c r="FJ628"/>
      <c r="FK628"/>
      <c r="FL628"/>
      <c r="FM628"/>
      <c r="FN628"/>
      <c r="FO628"/>
      <c r="FP628"/>
      <c r="FQ628"/>
      <c r="FR628"/>
      <c r="FS628"/>
      <c r="FT628"/>
      <c r="FU628"/>
      <c r="FV628"/>
      <c r="FW628"/>
      <c r="FX628"/>
      <c r="FY628"/>
      <c r="FZ628"/>
      <c r="GA628"/>
      <c r="GB628"/>
      <c r="GC628"/>
      <c r="GD628"/>
      <c r="GE628"/>
      <c r="GF628"/>
      <c r="GG628"/>
      <c r="GH628"/>
      <c r="GI628"/>
      <c r="GJ628"/>
      <c r="GK628"/>
      <c r="GL628"/>
      <c r="GM628"/>
      <c r="GN628"/>
      <c r="GO628"/>
      <c r="GP628"/>
      <c r="GQ628"/>
      <c r="GR628"/>
      <c r="GS628"/>
      <c r="GT628"/>
      <c r="GU628"/>
      <c r="GV628"/>
      <c r="GW628"/>
      <c r="GX628"/>
      <c r="GY628"/>
      <c r="GZ628"/>
      <c r="HA628"/>
      <c r="HB628"/>
      <c r="HC628"/>
      <c r="HD628"/>
      <c r="HE628"/>
      <c r="HF628"/>
      <c r="HG628"/>
      <c r="HH628"/>
      <c r="HI628"/>
      <c r="HJ628"/>
      <c r="HK628"/>
      <c r="HL628"/>
      <c r="HM628"/>
      <c r="HN628"/>
      <c r="HO628"/>
      <c r="HP628"/>
      <c r="HQ628"/>
      <c r="HR628"/>
      <c r="HS628"/>
      <c r="HT628"/>
      <c r="HU628"/>
      <c r="HV628"/>
      <c r="HW628"/>
      <c r="HX628"/>
      <c r="HY628"/>
      <c r="HZ628"/>
      <c r="IA628"/>
      <c r="IB628"/>
      <c r="IC628"/>
      <c r="ID628"/>
      <c r="IE628"/>
      <c r="IF628"/>
      <c r="IG628"/>
      <c r="IH628"/>
      <c r="II628"/>
      <c r="IJ628"/>
      <c r="IK628"/>
      <c r="IL628"/>
      <c r="IM628"/>
      <c r="IN628"/>
      <c r="IO628"/>
      <c r="IP628"/>
      <c r="IQ628"/>
      <c r="IR628"/>
      <c r="IS628"/>
      <c r="IT628"/>
      <c r="IU628"/>
      <c r="IV628"/>
      <c r="IW628"/>
      <c r="IX628"/>
      <c r="IY628"/>
      <c r="IZ628"/>
      <c r="JA628"/>
      <c r="JB628"/>
      <c r="JC628"/>
      <c r="JD628"/>
      <c r="JE628"/>
      <c r="JF628"/>
      <c r="JG628"/>
      <c r="JH628"/>
      <c r="JI628"/>
      <c r="JJ628"/>
      <c r="JK628"/>
      <c r="JL628"/>
      <c r="JM628"/>
      <c r="JN628"/>
      <c r="JO628"/>
      <c r="JP628"/>
      <c r="JQ628"/>
      <c r="JR628"/>
      <c r="JS628"/>
      <c r="JT628"/>
      <c r="JU628"/>
      <c r="JV628"/>
      <c r="JW628"/>
      <c r="JX628"/>
      <c r="JY628"/>
      <c r="JZ628"/>
      <c r="KA628"/>
      <c r="KB628"/>
      <c r="KC628"/>
      <c r="KD628"/>
      <c r="KE628"/>
      <c r="KF628"/>
      <c r="KG628"/>
      <c r="KH628"/>
      <c r="KI628"/>
      <c r="KJ628"/>
      <c r="KK628"/>
      <c r="KL628"/>
      <c r="KM628"/>
      <c r="KN628"/>
      <c r="KO628"/>
      <c r="KP628"/>
      <c r="KQ628"/>
      <c r="KR628"/>
      <c r="KS628"/>
      <c r="KT628"/>
      <c r="KU628"/>
      <c r="KV628"/>
      <c r="KW628"/>
      <c r="KX628"/>
      <c r="KY628"/>
      <c r="KZ628"/>
      <c r="LA628"/>
      <c r="LB628"/>
      <c r="LC628"/>
      <c r="LD628"/>
      <c r="LE628"/>
      <c r="LF628"/>
      <c r="LG628"/>
      <c r="LH628"/>
      <c r="LI628"/>
      <c r="LJ628"/>
      <c r="LK628"/>
      <c r="LL628"/>
      <c r="LM628"/>
      <c r="LN628"/>
      <c r="LO628"/>
      <c r="LP628"/>
      <c r="LQ628"/>
      <c r="LR628"/>
      <c r="LS628"/>
      <c r="LT628"/>
      <c r="LU628"/>
      <c r="LV628"/>
      <c r="LW628"/>
      <c r="LX628"/>
      <c r="LY628"/>
      <c r="LZ628"/>
      <c r="MA628"/>
      <c r="MB628"/>
      <c r="MC628"/>
      <c r="MD628"/>
      <c r="ME628"/>
      <c r="MF628"/>
      <c r="MG628"/>
      <c r="MH628"/>
      <c r="MI628"/>
      <c r="MJ628"/>
      <c r="MK628"/>
      <c r="ML628"/>
      <c r="MM628"/>
      <c r="MN628"/>
      <c r="MO628"/>
      <c r="MP628"/>
      <c r="MQ628"/>
      <c r="MR628"/>
      <c r="MS628"/>
      <c r="MT628"/>
      <c r="MU628"/>
      <c r="MV628"/>
      <c r="MW628"/>
      <c r="MX628"/>
      <c r="MY628"/>
      <c r="MZ628"/>
      <c r="NA628"/>
      <c r="NB628"/>
      <c r="NC628"/>
      <c r="ND628"/>
      <c r="NE628"/>
      <c r="NF628"/>
      <c r="NG628"/>
      <c r="NH628"/>
      <c r="NI628"/>
      <c r="NJ628"/>
      <c r="NK628"/>
      <c r="NL628"/>
      <c r="NM628"/>
      <c r="NN628"/>
      <c r="NO628"/>
      <c r="NP628"/>
      <c r="NQ628"/>
      <c r="NR628"/>
      <c r="NS628"/>
      <c r="NT628"/>
      <c r="NU628"/>
      <c r="NV628"/>
      <c r="NW628"/>
      <c r="NX628"/>
      <c r="NY628"/>
      <c r="NZ628"/>
      <c r="OA628"/>
      <c r="OB628"/>
      <c r="OC628"/>
      <c r="OD628"/>
      <c r="OE628"/>
      <c r="OF628"/>
      <c r="OG628"/>
      <c r="OH628"/>
      <c r="OI628"/>
      <c r="OJ628"/>
      <c r="OK628"/>
      <c r="OL628"/>
      <c r="OM628"/>
      <c r="ON628"/>
      <c r="OO628"/>
      <c r="OP628"/>
      <c r="OQ628"/>
      <c r="OR628"/>
      <c r="OS628"/>
      <c r="OT628"/>
      <c r="OU628"/>
      <c r="OV628"/>
      <c r="OW628"/>
      <c r="OX628"/>
      <c r="OY628"/>
      <c r="OZ628"/>
      <c r="PA628"/>
      <c r="PB628"/>
      <c r="PC628"/>
      <c r="PD628"/>
      <c r="PE628"/>
      <c r="PF628"/>
      <c r="PG628"/>
      <c r="PH628"/>
      <c r="PI628"/>
      <c r="PJ628"/>
      <c r="PK628"/>
      <c r="PL628"/>
      <c r="PM628"/>
      <c r="PN628"/>
      <c r="PO628"/>
      <c r="PP628"/>
      <c r="PQ628"/>
      <c r="PR628"/>
      <c r="PS628"/>
      <c r="PT628"/>
      <c r="PU628"/>
      <c r="PV628"/>
      <c r="PW628"/>
      <c r="PX628"/>
      <c r="PY628"/>
      <c r="PZ628"/>
      <c r="QA628"/>
      <c r="QB628"/>
      <c r="QC628"/>
      <c r="QD628"/>
      <c r="QE628"/>
      <c r="QF628"/>
      <c r="QG628"/>
      <c r="QH628"/>
      <c r="QI628"/>
      <c r="QJ628"/>
      <c r="QK628"/>
      <c r="QL628"/>
      <c r="QM628"/>
      <c r="QN628"/>
      <c r="QO628"/>
      <c r="QP628"/>
      <c r="QQ628"/>
      <c r="QR628"/>
      <c r="QS628"/>
      <c r="QT628"/>
      <c r="QU628"/>
      <c r="QV628"/>
      <c r="QW628"/>
      <c r="QX628"/>
      <c r="QY628"/>
      <c r="QZ628"/>
      <c r="RA628"/>
      <c r="RB628"/>
      <c r="RC628"/>
      <c r="RD628"/>
      <c r="RE628"/>
      <c r="RF628"/>
      <c r="RG628"/>
      <c r="RH628"/>
      <c r="RI628"/>
      <c r="RJ628"/>
      <c r="RK628"/>
      <c r="RL628"/>
      <c r="RM628"/>
      <c r="RN628"/>
      <c r="RO628"/>
      <c r="RP628"/>
      <c r="RQ628"/>
      <c r="RR628"/>
      <c r="RS628"/>
      <c r="RT628"/>
      <c r="RU628"/>
      <c r="RV628"/>
      <c r="RW628"/>
      <c r="RX628"/>
      <c r="RY628"/>
      <c r="RZ628"/>
      <c r="SA628"/>
      <c r="SB628"/>
      <c r="SC628"/>
      <c r="SD628"/>
      <c r="SE628"/>
      <c r="SF628"/>
      <c r="SG628"/>
      <c r="SH628"/>
      <c r="SI628"/>
      <c r="SJ628"/>
      <c r="SK628"/>
      <c r="SL628"/>
      <c r="SM628"/>
      <c r="SN628"/>
      <c r="SO628"/>
      <c r="SP628"/>
    </row>
    <row r="629" spans="1:510" ht="16.5" customHeight="1" x14ac:dyDescent="0.2">
      <c r="A629" s="20">
        <v>1850</v>
      </c>
      <c r="B629" s="34" t="s">
        <v>70</v>
      </c>
      <c r="C629" s="34" t="s">
        <v>449</v>
      </c>
      <c r="D629" s="20" t="s">
        <v>51</v>
      </c>
      <c r="E629" s="20" t="s">
        <v>1345</v>
      </c>
      <c r="F629" s="22" t="s">
        <v>88</v>
      </c>
      <c r="G629" s="36" t="s">
        <v>37</v>
      </c>
      <c r="H629" s="20" t="s">
        <v>89</v>
      </c>
      <c r="I629" s="20" t="s">
        <v>27</v>
      </c>
      <c r="J629" s="63" t="s">
        <v>802</v>
      </c>
      <c r="K629" s="36"/>
      <c r="L629" s="36"/>
      <c r="M629" s="36"/>
      <c r="N629" s="36"/>
      <c r="O629" s="62">
        <v>4761406204</v>
      </c>
      <c r="P629" s="39"/>
      <c r="Q629" s="34">
        <v>1</v>
      </c>
      <c r="R629" s="25">
        <v>45689</v>
      </c>
      <c r="S629" s="39" t="s">
        <v>83</v>
      </c>
      <c r="T629" s="37">
        <v>4821806561</v>
      </c>
      <c r="U629" s="27" t="s">
        <v>39</v>
      </c>
      <c r="V629" s="28" t="s">
        <v>40</v>
      </c>
      <c r="W629"/>
      <c r="X629"/>
      <c r="Y629"/>
      <c r="Z629"/>
      <c r="AA629"/>
      <c r="AB629"/>
      <c r="AC629"/>
      <c r="AD629"/>
      <c r="AE629"/>
      <c r="AF629"/>
      <c r="AG629"/>
      <c r="AH629"/>
      <c r="AI629"/>
      <c r="AJ629"/>
      <c r="AK629"/>
      <c r="AL629"/>
      <c r="AM629"/>
      <c r="AN629"/>
      <c r="AO629"/>
      <c r="AP629"/>
      <c r="AQ629"/>
      <c r="AR629"/>
      <c r="AS629"/>
      <c r="AT629"/>
      <c r="AU629"/>
      <c r="AV629"/>
      <c r="AW629"/>
      <c r="AX629"/>
      <c r="AY629"/>
      <c r="AZ629"/>
      <c r="BA629"/>
      <c r="BB629"/>
      <c r="BC629"/>
      <c r="BD629"/>
      <c r="BE629"/>
      <c r="BF629"/>
      <c r="BG629"/>
      <c r="BH629"/>
      <c r="BI629"/>
      <c r="BJ629"/>
      <c r="BK629"/>
      <c r="BL629"/>
      <c r="BM629"/>
      <c r="BN629"/>
      <c r="BO629"/>
      <c r="BP629"/>
      <c r="BQ629"/>
      <c r="BR629"/>
      <c r="BS629"/>
      <c r="BT629"/>
      <c r="BU629"/>
      <c r="BV629"/>
      <c r="BW629"/>
      <c r="BX629"/>
      <c r="BY629"/>
      <c r="BZ629"/>
      <c r="CA629"/>
      <c r="CB629"/>
      <c r="CC629"/>
      <c r="CD629"/>
      <c r="CE629"/>
      <c r="CF629"/>
      <c r="CG629"/>
      <c r="CH629"/>
      <c r="CI629"/>
      <c r="CJ629"/>
      <c r="CK629"/>
      <c r="CL629"/>
      <c r="CM629"/>
      <c r="CN629"/>
      <c r="CO629"/>
      <c r="CP629"/>
      <c r="CQ629"/>
      <c r="CR629"/>
      <c r="CS629"/>
      <c r="CT629"/>
      <c r="CU629"/>
      <c r="CV629"/>
      <c r="CW629"/>
      <c r="CX629"/>
      <c r="CY629"/>
      <c r="CZ629"/>
      <c r="DA629"/>
      <c r="DB629"/>
      <c r="DC629"/>
      <c r="DD629"/>
      <c r="DE629"/>
      <c r="DF629"/>
      <c r="DG629"/>
      <c r="DH629"/>
      <c r="DI629"/>
      <c r="DJ629"/>
      <c r="DK629"/>
      <c r="DL629"/>
      <c r="DM629"/>
      <c r="DN629"/>
      <c r="DO629"/>
      <c r="DP629"/>
      <c r="DQ629"/>
      <c r="DR629"/>
      <c r="DS629"/>
      <c r="DT629"/>
      <c r="DU629"/>
      <c r="DV629"/>
      <c r="DW629"/>
      <c r="DX629"/>
      <c r="DY629"/>
      <c r="DZ629"/>
      <c r="EA629"/>
      <c r="EB629"/>
      <c r="EC629"/>
      <c r="ED629"/>
      <c r="EE629"/>
      <c r="EF629"/>
      <c r="EG629"/>
      <c r="EH629"/>
      <c r="EI629"/>
      <c r="EJ629"/>
      <c r="EK629"/>
      <c r="EL629"/>
      <c r="EM629"/>
      <c r="EN629"/>
      <c r="EO629"/>
      <c r="EP629"/>
      <c r="EQ629"/>
      <c r="ER629"/>
      <c r="ES629"/>
      <c r="ET629"/>
      <c r="EU629"/>
      <c r="EV629"/>
      <c r="EW629"/>
      <c r="EX629"/>
      <c r="EY629"/>
      <c r="EZ629"/>
      <c r="FA629"/>
      <c r="FB629"/>
      <c r="FC629"/>
      <c r="FD629"/>
      <c r="FE629"/>
      <c r="FF629"/>
      <c r="FG629"/>
      <c r="FH629"/>
      <c r="FI629"/>
      <c r="FJ629"/>
      <c r="FK629"/>
      <c r="FL629"/>
      <c r="FM629"/>
      <c r="FN629"/>
      <c r="FO629"/>
      <c r="FP629"/>
      <c r="FQ629"/>
      <c r="FR629"/>
      <c r="FS629"/>
      <c r="FT629"/>
      <c r="FU629"/>
      <c r="FV629"/>
      <c r="FW629"/>
      <c r="FX629"/>
      <c r="FY629"/>
      <c r="FZ629"/>
      <c r="GA629"/>
      <c r="GB629"/>
      <c r="GC629"/>
      <c r="GD629"/>
      <c r="GE629"/>
      <c r="GF629"/>
      <c r="GG629"/>
      <c r="GH629"/>
      <c r="GI629"/>
      <c r="GJ629"/>
      <c r="GK629"/>
      <c r="GL629"/>
      <c r="GM629"/>
      <c r="GN629"/>
      <c r="GO629"/>
      <c r="GP629"/>
      <c r="GQ629"/>
      <c r="GR629"/>
      <c r="GS629"/>
      <c r="GT629"/>
      <c r="GU629"/>
      <c r="GV629"/>
      <c r="GW629"/>
      <c r="GX629"/>
      <c r="GY629"/>
      <c r="GZ629"/>
      <c r="HA629"/>
      <c r="HB629"/>
      <c r="HC629"/>
      <c r="HD629"/>
      <c r="HE629"/>
      <c r="HF629"/>
      <c r="HG629"/>
      <c r="HH629"/>
      <c r="HI629"/>
      <c r="HJ629"/>
      <c r="HK629"/>
      <c r="HL629"/>
      <c r="HM629"/>
      <c r="HN629"/>
      <c r="HO629"/>
      <c r="HP629"/>
      <c r="HQ629"/>
      <c r="HR629"/>
      <c r="HS629"/>
      <c r="HT629"/>
      <c r="HU629"/>
      <c r="HV629"/>
      <c r="HW629"/>
      <c r="HX629"/>
      <c r="HY629"/>
      <c r="HZ629"/>
      <c r="IA629"/>
      <c r="IB629"/>
      <c r="IC629"/>
      <c r="ID629"/>
      <c r="IE629"/>
      <c r="IF629"/>
      <c r="IG629"/>
      <c r="IH629"/>
      <c r="II629"/>
      <c r="IJ629"/>
      <c r="IK629"/>
      <c r="IL629"/>
      <c r="IM629"/>
      <c r="IN629"/>
      <c r="IO629"/>
      <c r="IP629"/>
      <c r="IQ629"/>
      <c r="IR629"/>
      <c r="IS629"/>
      <c r="IT629"/>
      <c r="IU629"/>
      <c r="IV629"/>
      <c r="IW629"/>
      <c r="IX629"/>
      <c r="IY629"/>
      <c r="IZ629"/>
      <c r="JA629"/>
      <c r="JB629"/>
      <c r="JC629"/>
      <c r="JD629"/>
      <c r="JE629"/>
      <c r="JF629"/>
      <c r="JG629"/>
      <c r="JH629"/>
      <c r="JI629"/>
      <c r="JJ629"/>
      <c r="JK629"/>
      <c r="JL629"/>
      <c r="JM629"/>
      <c r="JN629"/>
      <c r="JO629"/>
      <c r="JP629"/>
      <c r="JQ629"/>
      <c r="JR629"/>
      <c r="JS629"/>
      <c r="JT629"/>
      <c r="JU629"/>
      <c r="JV629"/>
      <c r="JW629"/>
      <c r="JX629"/>
      <c r="JY629"/>
      <c r="JZ629"/>
      <c r="KA629"/>
      <c r="KB629"/>
      <c r="KC629"/>
      <c r="KD629"/>
      <c r="KE629"/>
      <c r="KF629"/>
      <c r="KG629"/>
      <c r="KH629"/>
      <c r="KI629"/>
      <c r="KJ629"/>
      <c r="KK629"/>
      <c r="KL629"/>
      <c r="KM629"/>
      <c r="KN629"/>
      <c r="KO629"/>
      <c r="KP629"/>
      <c r="KQ629"/>
      <c r="KR629"/>
      <c r="KS629"/>
      <c r="KT629"/>
      <c r="KU629"/>
      <c r="KV629"/>
      <c r="KW629"/>
      <c r="KX629"/>
      <c r="KY629"/>
      <c r="KZ629"/>
      <c r="LA629"/>
      <c r="LB629"/>
      <c r="LC629"/>
      <c r="LD629"/>
      <c r="LE629"/>
      <c r="LF629"/>
      <c r="LG629"/>
      <c r="LH629"/>
      <c r="LI629"/>
      <c r="LJ629"/>
      <c r="LK629"/>
      <c r="LL629"/>
      <c r="LM629"/>
      <c r="LN629"/>
      <c r="LO629"/>
      <c r="LP629"/>
      <c r="LQ629"/>
      <c r="LR629"/>
      <c r="LS629"/>
      <c r="LT629"/>
      <c r="LU629"/>
      <c r="LV629"/>
      <c r="LW629"/>
      <c r="LX629"/>
      <c r="LY629"/>
      <c r="LZ629"/>
      <c r="MA629"/>
      <c r="MB629"/>
      <c r="MC629"/>
      <c r="MD629"/>
      <c r="ME629"/>
      <c r="MF629"/>
      <c r="MG629"/>
      <c r="MH629"/>
      <c r="MI629"/>
      <c r="MJ629"/>
      <c r="MK629"/>
      <c r="ML629"/>
      <c r="MM629"/>
      <c r="MN629"/>
      <c r="MO629"/>
      <c r="MP629"/>
      <c r="MQ629"/>
      <c r="MR629"/>
      <c r="MS629"/>
      <c r="MT629"/>
      <c r="MU629"/>
      <c r="MV629"/>
      <c r="MW629"/>
      <c r="MX629"/>
      <c r="MY629"/>
      <c r="MZ629"/>
      <c r="NA629"/>
      <c r="NB629"/>
      <c r="NC629"/>
      <c r="ND629"/>
      <c r="NE629"/>
      <c r="NF629"/>
      <c r="NG629"/>
      <c r="NH629"/>
      <c r="NI629"/>
      <c r="NJ629"/>
      <c r="NK629"/>
      <c r="NL629"/>
      <c r="NM629"/>
      <c r="NN629"/>
      <c r="NO629"/>
      <c r="NP629"/>
      <c r="NQ629"/>
      <c r="NR629"/>
      <c r="NS629"/>
      <c r="NT629"/>
      <c r="NU629"/>
      <c r="NV629"/>
      <c r="NW629"/>
      <c r="NX629"/>
      <c r="NY629"/>
      <c r="NZ629"/>
      <c r="OA629"/>
      <c r="OB629"/>
      <c r="OC629"/>
      <c r="OD629"/>
      <c r="OE629"/>
      <c r="OF629"/>
      <c r="OG629"/>
      <c r="OH629"/>
      <c r="OI629"/>
      <c r="OJ629"/>
      <c r="OK629"/>
      <c r="OL629"/>
      <c r="OM629"/>
      <c r="ON629"/>
      <c r="OO629"/>
      <c r="OP629"/>
      <c r="OQ629"/>
      <c r="OR629"/>
      <c r="OS629"/>
      <c r="OT629"/>
      <c r="OU629"/>
      <c r="OV629"/>
      <c r="OW629"/>
      <c r="OX629"/>
      <c r="OY629"/>
      <c r="OZ629"/>
      <c r="PA629"/>
      <c r="PB629"/>
      <c r="PC629"/>
      <c r="PD629"/>
      <c r="PE629"/>
      <c r="PF629"/>
      <c r="PG629"/>
      <c r="PH629"/>
      <c r="PI629"/>
      <c r="PJ629"/>
      <c r="PK629"/>
      <c r="PL629"/>
      <c r="PM629"/>
      <c r="PN629"/>
      <c r="PO629"/>
      <c r="PP629"/>
      <c r="PQ629"/>
      <c r="PR629"/>
      <c r="PS629"/>
      <c r="PT629"/>
      <c r="PU629"/>
      <c r="PV629"/>
      <c r="PW629"/>
      <c r="PX629"/>
      <c r="PY629"/>
      <c r="PZ629"/>
      <c r="QA629"/>
      <c r="QB629"/>
      <c r="QC629"/>
      <c r="QD629"/>
      <c r="QE629"/>
      <c r="QF629"/>
      <c r="QG629"/>
      <c r="QH629"/>
      <c r="QI629"/>
      <c r="QJ629"/>
      <c r="QK629"/>
      <c r="QL629"/>
      <c r="QM629"/>
      <c r="QN629"/>
      <c r="QO629"/>
      <c r="QP629"/>
      <c r="QQ629"/>
      <c r="QR629"/>
      <c r="QS629"/>
      <c r="QT629"/>
      <c r="QU629"/>
      <c r="QV629"/>
      <c r="QW629"/>
      <c r="QX629"/>
      <c r="QY629"/>
      <c r="QZ629"/>
      <c r="RA629"/>
      <c r="RB629"/>
      <c r="RC629"/>
      <c r="RD629"/>
      <c r="RE629"/>
      <c r="RF629"/>
      <c r="RG629"/>
      <c r="RH629"/>
      <c r="RI629"/>
      <c r="RJ629"/>
      <c r="RK629"/>
      <c r="RL629"/>
      <c r="RM629"/>
      <c r="RN629"/>
      <c r="RO629"/>
      <c r="RP629"/>
      <c r="RQ629"/>
      <c r="RR629"/>
      <c r="RS629"/>
      <c r="RT629"/>
      <c r="RU629"/>
      <c r="RV629"/>
      <c r="RW629"/>
      <c r="RX629"/>
      <c r="RY629"/>
      <c r="RZ629"/>
      <c r="SA629"/>
      <c r="SB629"/>
      <c r="SC629"/>
      <c r="SD629"/>
      <c r="SE629"/>
      <c r="SF629"/>
      <c r="SG629"/>
      <c r="SH629"/>
      <c r="SI629"/>
      <c r="SJ629"/>
      <c r="SK629"/>
      <c r="SL629"/>
      <c r="SM629"/>
      <c r="SN629"/>
      <c r="SO629"/>
      <c r="SP629"/>
    </row>
    <row r="630" spans="1:510" ht="16.5" customHeight="1" x14ac:dyDescent="0.2">
      <c r="A630" s="20">
        <v>1851</v>
      </c>
      <c r="B630" s="34" t="s">
        <v>70</v>
      </c>
      <c r="C630" s="34" t="s">
        <v>449</v>
      </c>
      <c r="D630" s="20" t="s">
        <v>51</v>
      </c>
      <c r="E630" s="20" t="s">
        <v>1345</v>
      </c>
      <c r="F630" s="22" t="s">
        <v>88</v>
      </c>
      <c r="G630" s="36" t="s">
        <v>37</v>
      </c>
      <c r="H630" s="20" t="s">
        <v>89</v>
      </c>
      <c r="I630" s="20" t="s">
        <v>27</v>
      </c>
      <c r="J630" s="63" t="s">
        <v>803</v>
      </c>
      <c r="K630" s="36"/>
      <c r="L630" s="36"/>
      <c r="M630" s="36"/>
      <c r="N630" s="36"/>
      <c r="O630" s="62">
        <v>2005189337</v>
      </c>
      <c r="P630" s="39"/>
      <c r="Q630" s="34">
        <v>1</v>
      </c>
      <c r="R630" s="25">
        <v>45689</v>
      </c>
      <c r="S630" s="39" t="s">
        <v>83</v>
      </c>
      <c r="T630" s="37">
        <v>2005189337</v>
      </c>
      <c r="U630" s="27" t="s">
        <v>39</v>
      </c>
      <c r="V630" s="28" t="s">
        <v>40</v>
      </c>
      <c r="W630"/>
      <c r="X630"/>
      <c r="Y630"/>
      <c r="Z630"/>
      <c r="AA630"/>
      <c r="AB630"/>
      <c r="AC630"/>
      <c r="AD630"/>
      <c r="AE630"/>
      <c r="AF630"/>
      <c r="AG630"/>
      <c r="AH630"/>
      <c r="AI630"/>
      <c r="AJ630"/>
      <c r="AK630"/>
      <c r="AL630"/>
      <c r="AM630"/>
      <c r="AN630"/>
      <c r="AO630"/>
      <c r="AP630"/>
      <c r="AQ630"/>
      <c r="AR630"/>
      <c r="AS630"/>
      <c r="AT630"/>
      <c r="AU630"/>
      <c r="AV630"/>
      <c r="AW630"/>
      <c r="AX630"/>
      <c r="AY630"/>
      <c r="AZ630"/>
      <c r="BA630"/>
      <c r="BB630"/>
      <c r="BC630"/>
      <c r="BD630"/>
      <c r="BE630"/>
      <c r="BF630"/>
      <c r="BG630"/>
      <c r="BH630"/>
      <c r="BI630"/>
      <c r="BJ630"/>
      <c r="BK630"/>
      <c r="BL630"/>
      <c r="BM630"/>
      <c r="BN630"/>
      <c r="BO630"/>
      <c r="BP630"/>
      <c r="BQ630"/>
      <c r="BR630"/>
      <c r="BS630"/>
      <c r="BT630"/>
      <c r="BU630"/>
      <c r="BV630"/>
      <c r="BW630"/>
      <c r="BX630"/>
      <c r="BY630"/>
      <c r="BZ630"/>
      <c r="CA630"/>
      <c r="CB630"/>
      <c r="CC630"/>
      <c r="CD630"/>
      <c r="CE630"/>
      <c r="CF630"/>
      <c r="CG630"/>
      <c r="CH630"/>
      <c r="CI630"/>
      <c r="CJ630"/>
      <c r="CK630"/>
      <c r="CL630"/>
      <c r="CM630"/>
      <c r="CN630"/>
      <c r="CO630"/>
      <c r="CP630"/>
      <c r="CQ630"/>
      <c r="CR630"/>
      <c r="CS630"/>
      <c r="CT630"/>
      <c r="CU630"/>
      <c r="CV630"/>
      <c r="CW630"/>
      <c r="CX630"/>
      <c r="CY630"/>
      <c r="CZ630"/>
      <c r="DA630"/>
      <c r="DB630"/>
      <c r="DC630"/>
      <c r="DD630"/>
      <c r="DE630"/>
      <c r="DF630"/>
      <c r="DG630"/>
      <c r="DH630"/>
      <c r="DI630"/>
      <c r="DJ630"/>
      <c r="DK630"/>
      <c r="DL630"/>
      <c r="DM630"/>
      <c r="DN630"/>
      <c r="DO630"/>
      <c r="DP630"/>
      <c r="DQ630"/>
      <c r="DR630"/>
      <c r="DS630"/>
      <c r="DT630"/>
      <c r="DU630"/>
      <c r="DV630"/>
      <c r="DW630"/>
      <c r="DX630"/>
      <c r="DY630"/>
      <c r="DZ630"/>
      <c r="EA630"/>
      <c r="EB630"/>
      <c r="EC630"/>
      <c r="ED630"/>
      <c r="EE630"/>
      <c r="EF630"/>
      <c r="EG630"/>
      <c r="EH630"/>
      <c r="EI630"/>
      <c r="EJ630"/>
      <c r="EK630"/>
      <c r="EL630"/>
      <c r="EM630"/>
      <c r="EN630"/>
      <c r="EO630"/>
      <c r="EP630"/>
      <c r="EQ630"/>
      <c r="ER630"/>
      <c r="ES630"/>
      <c r="ET630"/>
      <c r="EU630"/>
      <c r="EV630"/>
      <c r="EW630"/>
      <c r="EX630"/>
      <c r="EY630"/>
      <c r="EZ630"/>
      <c r="FA630"/>
      <c r="FB630"/>
      <c r="FC630"/>
      <c r="FD630"/>
      <c r="FE630"/>
      <c r="FF630"/>
      <c r="FG630"/>
      <c r="FH630"/>
      <c r="FI630"/>
      <c r="FJ630"/>
      <c r="FK630"/>
      <c r="FL630"/>
      <c r="FM630"/>
      <c r="FN630"/>
      <c r="FO630"/>
      <c r="FP630"/>
      <c r="FQ630"/>
      <c r="FR630"/>
      <c r="FS630"/>
      <c r="FT630"/>
      <c r="FU630"/>
      <c r="FV630"/>
      <c r="FW630"/>
      <c r="FX630"/>
      <c r="FY630"/>
      <c r="FZ630"/>
      <c r="GA630"/>
      <c r="GB630"/>
      <c r="GC630"/>
      <c r="GD630"/>
      <c r="GE630"/>
      <c r="GF630"/>
      <c r="GG630"/>
      <c r="GH630"/>
      <c r="GI630"/>
      <c r="GJ630"/>
      <c r="GK630"/>
      <c r="GL630"/>
      <c r="GM630"/>
      <c r="GN630"/>
      <c r="GO630"/>
      <c r="GP630"/>
      <c r="GQ630"/>
      <c r="GR630"/>
      <c r="GS630"/>
      <c r="GT630"/>
      <c r="GU630"/>
      <c r="GV630"/>
      <c r="GW630"/>
      <c r="GX630"/>
      <c r="GY630"/>
      <c r="GZ630"/>
      <c r="HA630"/>
      <c r="HB630"/>
      <c r="HC630"/>
      <c r="HD630"/>
      <c r="HE630"/>
      <c r="HF630"/>
      <c r="HG630"/>
      <c r="HH630"/>
      <c r="HI630"/>
      <c r="HJ630"/>
      <c r="HK630"/>
      <c r="HL630"/>
      <c r="HM630"/>
      <c r="HN630"/>
      <c r="HO630"/>
      <c r="HP630"/>
      <c r="HQ630"/>
      <c r="HR630"/>
      <c r="HS630"/>
      <c r="HT630"/>
      <c r="HU630"/>
      <c r="HV630"/>
      <c r="HW630"/>
      <c r="HX630"/>
      <c r="HY630"/>
      <c r="HZ630"/>
      <c r="IA630"/>
      <c r="IB630"/>
      <c r="IC630"/>
      <c r="ID630"/>
      <c r="IE630"/>
      <c r="IF630"/>
      <c r="IG630"/>
      <c r="IH630"/>
      <c r="II630"/>
      <c r="IJ630"/>
      <c r="IK630"/>
      <c r="IL630"/>
      <c r="IM630"/>
      <c r="IN630"/>
      <c r="IO630"/>
      <c r="IP630"/>
      <c r="IQ630"/>
      <c r="IR630"/>
      <c r="IS630"/>
      <c r="IT630"/>
      <c r="IU630"/>
      <c r="IV630"/>
      <c r="IW630"/>
      <c r="IX630"/>
      <c r="IY630"/>
      <c r="IZ630"/>
      <c r="JA630"/>
      <c r="JB630"/>
      <c r="JC630"/>
      <c r="JD630"/>
      <c r="JE630"/>
      <c r="JF630"/>
      <c r="JG630"/>
      <c r="JH630"/>
      <c r="JI630"/>
      <c r="JJ630"/>
      <c r="JK630"/>
      <c r="JL630"/>
      <c r="JM630"/>
      <c r="JN630"/>
      <c r="JO630"/>
      <c r="JP630"/>
      <c r="JQ630"/>
      <c r="JR630"/>
      <c r="JS630"/>
      <c r="JT630"/>
      <c r="JU630"/>
      <c r="JV630"/>
      <c r="JW630"/>
      <c r="JX630"/>
      <c r="JY630"/>
      <c r="JZ630"/>
      <c r="KA630"/>
      <c r="KB630"/>
      <c r="KC630"/>
      <c r="KD630"/>
      <c r="KE630"/>
      <c r="KF630"/>
      <c r="KG630"/>
      <c r="KH630"/>
      <c r="KI630"/>
      <c r="KJ630"/>
      <c r="KK630"/>
      <c r="KL630"/>
      <c r="KM630"/>
      <c r="KN630"/>
      <c r="KO630"/>
      <c r="KP630"/>
      <c r="KQ630"/>
      <c r="KR630"/>
      <c r="KS630"/>
      <c r="KT630"/>
      <c r="KU630"/>
      <c r="KV630"/>
      <c r="KW630"/>
      <c r="KX630"/>
      <c r="KY630"/>
      <c r="KZ630"/>
      <c r="LA630"/>
      <c r="LB630"/>
      <c r="LC630"/>
      <c r="LD630"/>
      <c r="LE630"/>
      <c r="LF630"/>
      <c r="LG630"/>
      <c r="LH630"/>
      <c r="LI630"/>
      <c r="LJ630"/>
      <c r="LK630"/>
      <c r="LL630"/>
      <c r="LM630"/>
      <c r="LN630"/>
      <c r="LO630"/>
      <c r="LP630"/>
      <c r="LQ630"/>
      <c r="LR630"/>
      <c r="LS630"/>
      <c r="LT630"/>
      <c r="LU630"/>
      <c r="LV630"/>
      <c r="LW630"/>
      <c r="LX630"/>
      <c r="LY630"/>
      <c r="LZ630"/>
      <c r="MA630"/>
      <c r="MB630"/>
      <c r="MC630"/>
      <c r="MD630"/>
      <c r="ME630"/>
      <c r="MF630"/>
      <c r="MG630"/>
      <c r="MH630"/>
      <c r="MI630"/>
      <c r="MJ630"/>
      <c r="MK630"/>
      <c r="ML630"/>
      <c r="MM630"/>
      <c r="MN630"/>
      <c r="MO630"/>
      <c r="MP630"/>
      <c r="MQ630"/>
      <c r="MR630"/>
      <c r="MS630"/>
      <c r="MT630"/>
      <c r="MU630"/>
      <c r="MV630"/>
      <c r="MW630"/>
      <c r="MX630"/>
      <c r="MY630"/>
      <c r="MZ630"/>
      <c r="NA630"/>
      <c r="NB630"/>
      <c r="NC630"/>
      <c r="ND630"/>
      <c r="NE630"/>
      <c r="NF630"/>
      <c r="NG630"/>
      <c r="NH630"/>
      <c r="NI630"/>
      <c r="NJ630"/>
      <c r="NK630"/>
      <c r="NL630"/>
      <c r="NM630"/>
      <c r="NN630"/>
      <c r="NO630"/>
      <c r="NP630"/>
      <c r="NQ630"/>
      <c r="NR630"/>
      <c r="NS630"/>
      <c r="NT630"/>
      <c r="NU630"/>
      <c r="NV630"/>
      <c r="NW630"/>
      <c r="NX630"/>
      <c r="NY630"/>
      <c r="NZ630"/>
      <c r="OA630"/>
      <c r="OB630"/>
      <c r="OC630"/>
      <c r="OD630"/>
      <c r="OE630"/>
      <c r="OF630"/>
      <c r="OG630"/>
      <c r="OH630"/>
      <c r="OI630"/>
      <c r="OJ630"/>
      <c r="OK630"/>
      <c r="OL630"/>
      <c r="OM630"/>
      <c r="ON630"/>
      <c r="OO630"/>
      <c r="OP630"/>
      <c r="OQ630"/>
      <c r="OR630"/>
      <c r="OS630"/>
      <c r="OT630"/>
      <c r="OU630"/>
      <c r="OV630"/>
      <c r="OW630"/>
      <c r="OX630"/>
      <c r="OY630"/>
      <c r="OZ630"/>
      <c r="PA630"/>
      <c r="PB630"/>
      <c r="PC630"/>
      <c r="PD630"/>
      <c r="PE630"/>
      <c r="PF630"/>
      <c r="PG630"/>
      <c r="PH630"/>
      <c r="PI630"/>
      <c r="PJ630"/>
      <c r="PK630"/>
      <c r="PL630"/>
      <c r="PM630"/>
      <c r="PN630"/>
      <c r="PO630"/>
      <c r="PP630"/>
      <c r="PQ630"/>
      <c r="PR630"/>
      <c r="PS630"/>
      <c r="PT630"/>
      <c r="PU630"/>
      <c r="PV630"/>
      <c r="PW630"/>
      <c r="PX630"/>
      <c r="PY630"/>
      <c r="PZ630"/>
      <c r="QA630"/>
      <c r="QB630"/>
      <c r="QC630"/>
      <c r="QD630"/>
      <c r="QE630"/>
      <c r="QF630"/>
      <c r="QG630"/>
      <c r="QH630"/>
      <c r="QI630"/>
      <c r="QJ630"/>
      <c r="QK630"/>
      <c r="QL630"/>
      <c r="QM630"/>
      <c r="QN630"/>
      <c r="QO630"/>
      <c r="QP630"/>
      <c r="QQ630"/>
      <c r="QR630"/>
      <c r="QS630"/>
      <c r="QT630"/>
      <c r="QU630"/>
      <c r="QV630"/>
      <c r="QW630"/>
      <c r="QX630"/>
      <c r="QY630"/>
      <c r="QZ630"/>
      <c r="RA630"/>
      <c r="RB630"/>
      <c r="RC630"/>
      <c r="RD630"/>
      <c r="RE630"/>
      <c r="RF630"/>
      <c r="RG630"/>
      <c r="RH630"/>
      <c r="RI630"/>
      <c r="RJ630"/>
      <c r="RK630"/>
      <c r="RL630"/>
      <c r="RM630"/>
      <c r="RN630"/>
      <c r="RO630"/>
      <c r="RP630"/>
      <c r="RQ630"/>
      <c r="RR630"/>
      <c r="RS630"/>
      <c r="RT630"/>
      <c r="RU630"/>
      <c r="RV630"/>
      <c r="RW630"/>
      <c r="RX630"/>
      <c r="RY630"/>
      <c r="RZ630"/>
      <c r="SA630"/>
      <c r="SB630"/>
      <c r="SC630"/>
      <c r="SD630"/>
      <c r="SE630"/>
      <c r="SF630"/>
      <c r="SG630"/>
      <c r="SH630"/>
      <c r="SI630"/>
      <c r="SJ630"/>
      <c r="SK630"/>
      <c r="SL630"/>
      <c r="SM630"/>
      <c r="SN630"/>
      <c r="SO630"/>
      <c r="SP630"/>
    </row>
    <row r="631" spans="1:510" ht="16.5" customHeight="1" x14ac:dyDescent="0.2">
      <c r="A631" s="20">
        <v>1852</v>
      </c>
      <c r="B631" s="34" t="s">
        <v>70</v>
      </c>
      <c r="C631" s="34" t="s">
        <v>511</v>
      </c>
      <c r="D631" s="20" t="s">
        <v>51</v>
      </c>
      <c r="E631" s="20" t="s">
        <v>1345</v>
      </c>
      <c r="F631" s="22" t="s">
        <v>88</v>
      </c>
      <c r="G631" s="36" t="s">
        <v>37</v>
      </c>
      <c r="H631" s="20" t="s">
        <v>89</v>
      </c>
      <c r="I631" s="20" t="s">
        <v>81</v>
      </c>
      <c r="J631" s="35" t="s">
        <v>804</v>
      </c>
      <c r="K631" s="36"/>
      <c r="L631" s="36"/>
      <c r="M631" s="36"/>
      <c r="N631" s="36"/>
      <c r="O631" s="62">
        <f>4950778992*0</f>
        <v>0</v>
      </c>
      <c r="P631" s="39"/>
      <c r="Q631" s="34">
        <v>1</v>
      </c>
      <c r="R631" s="64">
        <v>45748</v>
      </c>
      <c r="S631" s="39"/>
      <c r="T631" s="37">
        <v>4950778992</v>
      </c>
      <c r="U631" s="27" t="s">
        <v>39</v>
      </c>
      <c r="V631" s="28" t="s">
        <v>40</v>
      </c>
      <c r="W631"/>
      <c r="X631"/>
      <c r="Y631"/>
      <c r="Z631"/>
      <c r="AA631"/>
      <c r="AB631"/>
      <c r="AC631"/>
      <c r="AD631"/>
      <c r="AE631"/>
      <c r="AF631"/>
      <c r="AG631"/>
      <c r="AH631"/>
      <c r="AI631"/>
      <c r="AJ631"/>
      <c r="AK631"/>
      <c r="AL631"/>
      <c r="AM631"/>
      <c r="AN631"/>
      <c r="AO631"/>
      <c r="AP631"/>
      <c r="AQ631"/>
      <c r="AR631"/>
      <c r="AS631"/>
      <c r="AT631"/>
      <c r="AU631"/>
      <c r="AV631"/>
      <c r="AW631"/>
      <c r="AX631"/>
      <c r="AY631"/>
      <c r="AZ631"/>
      <c r="BA631"/>
      <c r="BB631"/>
      <c r="BC631"/>
      <c r="BD631"/>
      <c r="BE631"/>
      <c r="BF631"/>
      <c r="BG631"/>
      <c r="BH631"/>
      <c r="BI631"/>
      <c r="BJ631"/>
      <c r="BK631"/>
      <c r="BL631"/>
      <c r="BM631"/>
      <c r="BN631"/>
      <c r="BO631"/>
      <c r="BP631"/>
      <c r="BQ631"/>
      <c r="BR631"/>
      <c r="BS631"/>
      <c r="BT631"/>
      <c r="BU631"/>
      <c r="BV631"/>
      <c r="BW631"/>
      <c r="BX631"/>
      <c r="BY631"/>
      <c r="BZ631"/>
      <c r="CA631"/>
      <c r="CB631"/>
      <c r="CC631"/>
      <c r="CD631"/>
      <c r="CE631"/>
      <c r="CF631"/>
      <c r="CG631"/>
      <c r="CH631"/>
      <c r="CI631"/>
      <c r="CJ631"/>
      <c r="CK631"/>
      <c r="CL631"/>
      <c r="CM631"/>
      <c r="CN631"/>
      <c r="CO631"/>
      <c r="CP631"/>
      <c r="CQ631"/>
      <c r="CR631"/>
      <c r="CS631"/>
      <c r="CT631"/>
      <c r="CU631"/>
      <c r="CV631"/>
      <c r="CW631"/>
      <c r="CX631"/>
      <c r="CY631"/>
      <c r="CZ631"/>
      <c r="DA631"/>
      <c r="DB631"/>
      <c r="DC631"/>
      <c r="DD631"/>
      <c r="DE631"/>
      <c r="DF631"/>
      <c r="DG631"/>
      <c r="DH631"/>
      <c r="DI631"/>
      <c r="DJ631"/>
      <c r="DK631"/>
      <c r="DL631"/>
      <c r="DM631"/>
      <c r="DN631"/>
      <c r="DO631"/>
      <c r="DP631"/>
      <c r="DQ631"/>
      <c r="DR631"/>
      <c r="DS631"/>
      <c r="DT631"/>
      <c r="DU631"/>
      <c r="DV631"/>
      <c r="DW631"/>
      <c r="DX631"/>
      <c r="DY631"/>
      <c r="DZ631"/>
      <c r="EA631"/>
      <c r="EB631"/>
      <c r="EC631"/>
      <c r="ED631"/>
      <c r="EE631"/>
      <c r="EF631"/>
      <c r="EG631"/>
      <c r="EH631"/>
      <c r="EI631"/>
      <c r="EJ631"/>
      <c r="EK631"/>
      <c r="EL631"/>
      <c r="EM631"/>
      <c r="EN631"/>
      <c r="EO631"/>
      <c r="EP631"/>
      <c r="EQ631"/>
      <c r="ER631"/>
      <c r="ES631"/>
      <c r="ET631"/>
      <c r="EU631"/>
      <c r="EV631"/>
      <c r="EW631"/>
      <c r="EX631"/>
      <c r="EY631"/>
      <c r="EZ631"/>
      <c r="FA631"/>
      <c r="FB631"/>
      <c r="FC631"/>
      <c r="FD631"/>
      <c r="FE631"/>
      <c r="FF631"/>
      <c r="FG631"/>
      <c r="FH631"/>
      <c r="FI631"/>
      <c r="FJ631"/>
      <c r="FK631"/>
      <c r="FL631"/>
      <c r="FM631"/>
      <c r="FN631"/>
      <c r="FO631"/>
      <c r="FP631"/>
      <c r="FQ631"/>
      <c r="FR631"/>
      <c r="FS631"/>
      <c r="FT631"/>
      <c r="FU631"/>
      <c r="FV631"/>
      <c r="FW631"/>
      <c r="FX631"/>
      <c r="FY631"/>
      <c r="FZ631"/>
      <c r="GA631"/>
      <c r="GB631"/>
      <c r="GC631"/>
      <c r="GD631"/>
      <c r="GE631"/>
      <c r="GF631"/>
      <c r="GG631"/>
      <c r="GH631"/>
      <c r="GI631"/>
      <c r="GJ631"/>
      <c r="GK631"/>
      <c r="GL631"/>
      <c r="GM631"/>
      <c r="GN631"/>
      <c r="GO631"/>
      <c r="GP631"/>
      <c r="GQ631"/>
      <c r="GR631"/>
      <c r="GS631"/>
      <c r="GT631"/>
      <c r="GU631"/>
      <c r="GV631"/>
      <c r="GW631"/>
      <c r="GX631"/>
      <c r="GY631"/>
      <c r="GZ631"/>
      <c r="HA631"/>
      <c r="HB631"/>
      <c r="HC631"/>
      <c r="HD631"/>
      <c r="HE631"/>
      <c r="HF631"/>
      <c r="HG631"/>
      <c r="HH631"/>
      <c r="HI631"/>
      <c r="HJ631"/>
      <c r="HK631"/>
      <c r="HL631"/>
      <c r="HM631"/>
      <c r="HN631"/>
      <c r="HO631"/>
      <c r="HP631"/>
      <c r="HQ631"/>
      <c r="HR631"/>
      <c r="HS631"/>
      <c r="HT631"/>
      <c r="HU631"/>
      <c r="HV631"/>
      <c r="HW631"/>
      <c r="HX631"/>
      <c r="HY631"/>
      <c r="HZ631"/>
      <c r="IA631"/>
      <c r="IB631"/>
      <c r="IC631"/>
      <c r="ID631"/>
      <c r="IE631"/>
      <c r="IF631"/>
      <c r="IG631"/>
      <c r="IH631"/>
      <c r="II631"/>
      <c r="IJ631"/>
      <c r="IK631"/>
      <c r="IL631"/>
      <c r="IM631"/>
      <c r="IN631"/>
      <c r="IO631"/>
      <c r="IP631"/>
      <c r="IQ631"/>
      <c r="IR631"/>
      <c r="IS631"/>
      <c r="IT631"/>
      <c r="IU631"/>
      <c r="IV631"/>
      <c r="IW631"/>
      <c r="IX631"/>
      <c r="IY631"/>
      <c r="IZ631"/>
      <c r="JA631"/>
      <c r="JB631"/>
      <c r="JC631"/>
      <c r="JD631"/>
      <c r="JE631"/>
      <c r="JF631"/>
      <c r="JG631"/>
      <c r="JH631"/>
      <c r="JI631"/>
      <c r="JJ631"/>
      <c r="JK631"/>
      <c r="JL631"/>
      <c r="JM631"/>
      <c r="JN631"/>
      <c r="JO631"/>
      <c r="JP631"/>
      <c r="JQ631"/>
      <c r="JR631"/>
      <c r="JS631"/>
      <c r="JT631"/>
      <c r="JU631"/>
      <c r="JV631"/>
      <c r="JW631"/>
      <c r="JX631"/>
      <c r="JY631"/>
      <c r="JZ631"/>
      <c r="KA631"/>
      <c r="KB631"/>
      <c r="KC631"/>
      <c r="KD631"/>
      <c r="KE631"/>
      <c r="KF631"/>
      <c r="KG631"/>
      <c r="KH631"/>
      <c r="KI631"/>
      <c r="KJ631"/>
      <c r="KK631"/>
      <c r="KL631"/>
      <c r="KM631"/>
      <c r="KN631"/>
      <c r="KO631"/>
      <c r="KP631"/>
      <c r="KQ631"/>
      <c r="KR631"/>
      <c r="KS631"/>
      <c r="KT631"/>
      <c r="KU631"/>
      <c r="KV631"/>
      <c r="KW631"/>
      <c r="KX631"/>
      <c r="KY631"/>
      <c r="KZ631"/>
      <c r="LA631"/>
      <c r="LB631"/>
      <c r="LC631"/>
      <c r="LD631"/>
      <c r="LE631"/>
      <c r="LF631"/>
      <c r="LG631"/>
      <c r="LH631"/>
      <c r="LI631"/>
      <c r="LJ631"/>
      <c r="LK631"/>
      <c r="LL631"/>
      <c r="LM631"/>
      <c r="LN631"/>
      <c r="LO631"/>
      <c r="LP631"/>
      <c r="LQ631"/>
      <c r="LR631"/>
      <c r="LS631"/>
      <c r="LT631"/>
      <c r="LU631"/>
      <c r="LV631"/>
      <c r="LW631"/>
      <c r="LX631"/>
      <c r="LY631"/>
      <c r="LZ631"/>
      <c r="MA631"/>
      <c r="MB631"/>
      <c r="MC631"/>
      <c r="MD631"/>
      <c r="ME631"/>
      <c r="MF631"/>
      <c r="MG631"/>
      <c r="MH631"/>
      <c r="MI631"/>
      <c r="MJ631"/>
      <c r="MK631"/>
      <c r="ML631"/>
      <c r="MM631"/>
      <c r="MN631"/>
      <c r="MO631"/>
      <c r="MP631"/>
      <c r="MQ631"/>
      <c r="MR631"/>
      <c r="MS631"/>
      <c r="MT631"/>
      <c r="MU631"/>
      <c r="MV631"/>
      <c r="MW631"/>
      <c r="MX631"/>
      <c r="MY631"/>
      <c r="MZ631"/>
      <c r="NA631"/>
      <c r="NB631"/>
      <c r="NC631"/>
      <c r="ND631"/>
      <c r="NE631"/>
      <c r="NF631"/>
      <c r="NG631"/>
      <c r="NH631"/>
      <c r="NI631"/>
      <c r="NJ631"/>
      <c r="NK631"/>
      <c r="NL631"/>
      <c r="NM631"/>
      <c r="NN631"/>
      <c r="NO631"/>
      <c r="NP631"/>
      <c r="NQ631"/>
      <c r="NR631"/>
      <c r="NS631"/>
      <c r="NT631"/>
      <c r="NU631"/>
      <c r="NV631"/>
      <c r="NW631"/>
      <c r="NX631"/>
      <c r="NY631"/>
      <c r="NZ631"/>
      <c r="OA631"/>
      <c r="OB631"/>
      <c r="OC631"/>
      <c r="OD631"/>
      <c r="OE631"/>
      <c r="OF631"/>
      <c r="OG631"/>
      <c r="OH631"/>
      <c r="OI631"/>
      <c r="OJ631"/>
      <c r="OK631"/>
      <c r="OL631"/>
      <c r="OM631"/>
      <c r="ON631"/>
      <c r="OO631"/>
      <c r="OP631"/>
      <c r="OQ631"/>
      <c r="OR631"/>
      <c r="OS631"/>
      <c r="OT631"/>
      <c r="OU631"/>
      <c r="OV631"/>
      <c r="OW631"/>
      <c r="OX631"/>
      <c r="OY631"/>
      <c r="OZ631"/>
      <c r="PA631"/>
      <c r="PB631"/>
      <c r="PC631"/>
      <c r="PD631"/>
      <c r="PE631"/>
      <c r="PF631"/>
      <c r="PG631"/>
      <c r="PH631"/>
      <c r="PI631"/>
      <c r="PJ631"/>
      <c r="PK631"/>
      <c r="PL631"/>
      <c r="PM631"/>
      <c r="PN631"/>
      <c r="PO631"/>
      <c r="PP631"/>
      <c r="PQ631"/>
      <c r="PR631"/>
      <c r="PS631"/>
      <c r="PT631"/>
      <c r="PU631"/>
      <c r="PV631"/>
      <c r="PW631"/>
      <c r="PX631"/>
      <c r="PY631"/>
      <c r="PZ631"/>
      <c r="QA631"/>
      <c r="QB631"/>
      <c r="QC631"/>
      <c r="QD631"/>
      <c r="QE631"/>
      <c r="QF631"/>
      <c r="QG631"/>
      <c r="QH631"/>
      <c r="QI631"/>
      <c r="QJ631"/>
      <c r="QK631"/>
      <c r="QL631"/>
      <c r="QM631"/>
      <c r="QN631"/>
      <c r="QO631"/>
      <c r="QP631"/>
      <c r="QQ631"/>
      <c r="QR631"/>
      <c r="QS631"/>
      <c r="QT631"/>
      <c r="QU631"/>
      <c r="QV631"/>
      <c r="QW631"/>
      <c r="QX631"/>
      <c r="QY631"/>
      <c r="QZ631"/>
      <c r="RA631"/>
      <c r="RB631"/>
      <c r="RC631"/>
      <c r="RD631"/>
      <c r="RE631"/>
      <c r="RF631"/>
      <c r="RG631"/>
      <c r="RH631"/>
      <c r="RI631"/>
      <c r="RJ631"/>
      <c r="RK631"/>
      <c r="RL631"/>
      <c r="RM631"/>
      <c r="RN631"/>
      <c r="RO631"/>
      <c r="RP631"/>
      <c r="RQ631"/>
      <c r="RR631"/>
      <c r="RS631"/>
      <c r="RT631"/>
      <c r="RU631"/>
      <c r="RV631"/>
      <c r="RW631"/>
      <c r="RX631"/>
      <c r="RY631"/>
      <c r="RZ631"/>
      <c r="SA631"/>
      <c r="SB631"/>
      <c r="SC631"/>
      <c r="SD631"/>
      <c r="SE631"/>
      <c r="SF631"/>
      <c r="SG631"/>
      <c r="SH631"/>
      <c r="SI631"/>
      <c r="SJ631"/>
      <c r="SK631"/>
      <c r="SL631"/>
      <c r="SM631"/>
      <c r="SN631"/>
      <c r="SO631"/>
      <c r="SP631"/>
    </row>
    <row r="632" spans="1:510" ht="16.5" customHeight="1" x14ac:dyDescent="0.2">
      <c r="A632" s="20">
        <v>1853</v>
      </c>
      <c r="B632" s="34" t="s">
        <v>70</v>
      </c>
      <c r="C632" s="34" t="s">
        <v>511</v>
      </c>
      <c r="D632" s="20" t="s">
        <v>51</v>
      </c>
      <c r="E632" s="20" t="s">
        <v>1345</v>
      </c>
      <c r="F632" s="22" t="s">
        <v>88</v>
      </c>
      <c r="G632" s="36" t="s">
        <v>37</v>
      </c>
      <c r="H632" s="20" t="s">
        <v>89</v>
      </c>
      <c r="I632" s="20" t="s">
        <v>81</v>
      </c>
      <c r="J632" s="35" t="s">
        <v>805</v>
      </c>
      <c r="K632" s="36"/>
      <c r="L632" s="36"/>
      <c r="M632" s="36"/>
      <c r="N632" s="36"/>
      <c r="O632" s="62">
        <f>4874360435*0</f>
        <v>0</v>
      </c>
      <c r="P632" s="39"/>
      <c r="Q632" s="34">
        <v>1</v>
      </c>
      <c r="R632" s="64">
        <v>45748</v>
      </c>
      <c r="S632" s="39"/>
      <c r="T632" s="37">
        <v>4874360435</v>
      </c>
      <c r="U632" s="27" t="s">
        <v>39</v>
      </c>
      <c r="V632" s="28" t="s">
        <v>40</v>
      </c>
      <c r="W632"/>
      <c r="X632"/>
      <c r="Y632"/>
      <c r="Z632"/>
      <c r="AA632"/>
      <c r="AB632"/>
      <c r="AC632"/>
      <c r="AD632"/>
      <c r="AE632"/>
      <c r="AF632"/>
      <c r="AG632"/>
      <c r="AH632"/>
      <c r="AI632"/>
      <c r="AJ632"/>
      <c r="AK632"/>
      <c r="AL632"/>
      <c r="AM632"/>
      <c r="AN632"/>
      <c r="AO632"/>
      <c r="AP632"/>
      <c r="AQ632"/>
      <c r="AR632"/>
      <c r="AS632"/>
      <c r="AT632"/>
      <c r="AU632"/>
      <c r="AV632"/>
      <c r="AW632"/>
      <c r="AX632"/>
      <c r="AY632"/>
      <c r="AZ632"/>
      <c r="BA632"/>
      <c r="BB632"/>
      <c r="BC632"/>
      <c r="BD632"/>
      <c r="BE632"/>
      <c r="BF632"/>
      <c r="BG632"/>
      <c r="BH632"/>
      <c r="BI632"/>
      <c r="BJ632"/>
      <c r="BK632"/>
      <c r="BL632"/>
      <c r="BM632"/>
      <c r="BN632"/>
      <c r="BO632"/>
      <c r="BP632"/>
      <c r="BQ632"/>
      <c r="BR632"/>
      <c r="BS632"/>
      <c r="BT632"/>
      <c r="BU632"/>
      <c r="BV632"/>
      <c r="BW632"/>
      <c r="BX632"/>
      <c r="BY632"/>
      <c r="BZ632"/>
      <c r="CA632"/>
      <c r="CB632"/>
      <c r="CC632"/>
      <c r="CD632"/>
      <c r="CE632"/>
      <c r="CF632"/>
      <c r="CG632"/>
      <c r="CH632"/>
      <c r="CI632"/>
      <c r="CJ632"/>
      <c r="CK632"/>
      <c r="CL632"/>
      <c r="CM632"/>
      <c r="CN632"/>
      <c r="CO632"/>
      <c r="CP632"/>
      <c r="CQ632"/>
      <c r="CR632"/>
      <c r="CS632"/>
      <c r="CT632"/>
      <c r="CU632"/>
      <c r="CV632"/>
      <c r="CW632"/>
      <c r="CX632"/>
      <c r="CY632"/>
      <c r="CZ632"/>
      <c r="DA632"/>
      <c r="DB632"/>
      <c r="DC632"/>
      <c r="DD632"/>
      <c r="DE632"/>
      <c r="DF632"/>
      <c r="DG632"/>
      <c r="DH632"/>
      <c r="DI632"/>
      <c r="DJ632"/>
      <c r="DK632"/>
      <c r="DL632"/>
      <c r="DM632"/>
      <c r="DN632"/>
      <c r="DO632"/>
      <c r="DP632"/>
      <c r="DQ632"/>
      <c r="DR632"/>
      <c r="DS632"/>
      <c r="DT632"/>
      <c r="DU632"/>
      <c r="DV632"/>
      <c r="DW632"/>
      <c r="DX632"/>
      <c r="DY632"/>
      <c r="DZ632"/>
      <c r="EA632"/>
      <c r="EB632"/>
      <c r="EC632"/>
      <c r="ED632"/>
      <c r="EE632"/>
      <c r="EF632"/>
      <c r="EG632"/>
      <c r="EH632"/>
      <c r="EI632"/>
      <c r="EJ632"/>
      <c r="EK632"/>
      <c r="EL632"/>
      <c r="EM632"/>
      <c r="EN632"/>
      <c r="EO632"/>
      <c r="EP632"/>
      <c r="EQ632"/>
      <c r="ER632"/>
      <c r="ES632"/>
      <c r="ET632"/>
      <c r="EU632"/>
      <c r="EV632"/>
      <c r="EW632"/>
      <c r="EX632"/>
      <c r="EY632"/>
      <c r="EZ632"/>
      <c r="FA632"/>
      <c r="FB632"/>
      <c r="FC632"/>
      <c r="FD632"/>
      <c r="FE632"/>
      <c r="FF632"/>
      <c r="FG632"/>
      <c r="FH632"/>
      <c r="FI632"/>
      <c r="FJ632"/>
      <c r="FK632"/>
      <c r="FL632"/>
      <c r="FM632"/>
      <c r="FN632"/>
      <c r="FO632"/>
      <c r="FP632"/>
      <c r="FQ632"/>
      <c r="FR632"/>
      <c r="FS632"/>
      <c r="FT632"/>
      <c r="FU632"/>
      <c r="FV632"/>
      <c r="FW632"/>
      <c r="FX632"/>
      <c r="FY632"/>
      <c r="FZ632"/>
      <c r="GA632"/>
      <c r="GB632"/>
      <c r="GC632"/>
      <c r="GD632"/>
      <c r="GE632"/>
      <c r="GF632"/>
      <c r="GG632"/>
      <c r="GH632"/>
      <c r="GI632"/>
      <c r="GJ632"/>
      <c r="GK632"/>
      <c r="GL632"/>
      <c r="GM632"/>
      <c r="GN632"/>
      <c r="GO632"/>
      <c r="GP632"/>
      <c r="GQ632"/>
      <c r="GR632"/>
      <c r="GS632"/>
      <c r="GT632"/>
      <c r="GU632"/>
      <c r="GV632"/>
      <c r="GW632"/>
      <c r="GX632"/>
      <c r="GY632"/>
      <c r="GZ632"/>
      <c r="HA632"/>
      <c r="HB632"/>
      <c r="HC632"/>
      <c r="HD632"/>
      <c r="HE632"/>
      <c r="HF632"/>
      <c r="HG632"/>
      <c r="HH632"/>
      <c r="HI632"/>
      <c r="HJ632"/>
      <c r="HK632"/>
      <c r="HL632"/>
      <c r="HM632"/>
      <c r="HN632"/>
      <c r="HO632"/>
      <c r="HP632"/>
      <c r="HQ632"/>
      <c r="HR632"/>
      <c r="HS632"/>
      <c r="HT632"/>
      <c r="HU632"/>
      <c r="HV632"/>
      <c r="HW632"/>
      <c r="HX632"/>
      <c r="HY632"/>
      <c r="HZ632"/>
      <c r="IA632"/>
      <c r="IB632"/>
      <c r="IC632"/>
      <c r="ID632"/>
      <c r="IE632"/>
      <c r="IF632"/>
      <c r="IG632"/>
      <c r="IH632"/>
      <c r="II632"/>
      <c r="IJ632"/>
      <c r="IK632"/>
      <c r="IL632"/>
      <c r="IM632"/>
      <c r="IN632"/>
      <c r="IO632"/>
      <c r="IP632"/>
      <c r="IQ632"/>
      <c r="IR632"/>
      <c r="IS632"/>
      <c r="IT632"/>
      <c r="IU632"/>
      <c r="IV632"/>
      <c r="IW632"/>
      <c r="IX632"/>
      <c r="IY632"/>
      <c r="IZ632"/>
      <c r="JA632"/>
      <c r="JB632"/>
      <c r="JC632"/>
      <c r="JD632"/>
      <c r="JE632"/>
      <c r="JF632"/>
      <c r="JG632"/>
      <c r="JH632"/>
      <c r="JI632"/>
      <c r="JJ632"/>
      <c r="JK632"/>
      <c r="JL632"/>
      <c r="JM632"/>
      <c r="JN632"/>
      <c r="JO632"/>
      <c r="JP632"/>
      <c r="JQ632"/>
      <c r="JR632"/>
      <c r="JS632"/>
      <c r="JT632"/>
      <c r="JU632"/>
      <c r="JV632"/>
      <c r="JW632"/>
      <c r="JX632"/>
      <c r="JY632"/>
      <c r="JZ632"/>
      <c r="KA632"/>
      <c r="KB632"/>
      <c r="KC632"/>
      <c r="KD632"/>
      <c r="KE632"/>
      <c r="KF632"/>
      <c r="KG632"/>
      <c r="KH632"/>
      <c r="KI632"/>
      <c r="KJ632"/>
      <c r="KK632"/>
      <c r="KL632"/>
      <c r="KM632"/>
      <c r="KN632"/>
      <c r="KO632"/>
      <c r="KP632"/>
      <c r="KQ632"/>
      <c r="KR632"/>
      <c r="KS632"/>
      <c r="KT632"/>
      <c r="KU632"/>
      <c r="KV632"/>
      <c r="KW632"/>
      <c r="KX632"/>
      <c r="KY632"/>
      <c r="KZ632"/>
      <c r="LA632"/>
      <c r="LB632"/>
      <c r="LC632"/>
      <c r="LD632"/>
      <c r="LE632"/>
      <c r="LF632"/>
      <c r="LG632"/>
      <c r="LH632"/>
      <c r="LI632"/>
      <c r="LJ632"/>
      <c r="LK632"/>
      <c r="LL632"/>
      <c r="LM632"/>
      <c r="LN632"/>
      <c r="LO632"/>
      <c r="LP632"/>
      <c r="LQ632"/>
      <c r="LR632"/>
      <c r="LS632"/>
      <c r="LT632"/>
      <c r="LU632"/>
      <c r="LV632"/>
      <c r="LW632"/>
      <c r="LX632"/>
      <c r="LY632"/>
      <c r="LZ632"/>
      <c r="MA632"/>
      <c r="MB632"/>
      <c r="MC632"/>
      <c r="MD632"/>
      <c r="ME632"/>
      <c r="MF632"/>
      <c r="MG632"/>
      <c r="MH632"/>
      <c r="MI632"/>
      <c r="MJ632"/>
      <c r="MK632"/>
      <c r="ML632"/>
      <c r="MM632"/>
      <c r="MN632"/>
      <c r="MO632"/>
      <c r="MP632"/>
      <c r="MQ632"/>
      <c r="MR632"/>
      <c r="MS632"/>
      <c r="MT632"/>
      <c r="MU632"/>
      <c r="MV632"/>
      <c r="MW632"/>
      <c r="MX632"/>
      <c r="MY632"/>
      <c r="MZ632"/>
      <c r="NA632"/>
      <c r="NB632"/>
      <c r="NC632"/>
      <c r="ND632"/>
      <c r="NE632"/>
      <c r="NF632"/>
      <c r="NG632"/>
      <c r="NH632"/>
      <c r="NI632"/>
      <c r="NJ632"/>
      <c r="NK632"/>
      <c r="NL632"/>
      <c r="NM632"/>
      <c r="NN632"/>
      <c r="NO632"/>
      <c r="NP632"/>
      <c r="NQ632"/>
      <c r="NR632"/>
      <c r="NS632"/>
      <c r="NT632"/>
      <c r="NU632"/>
      <c r="NV632"/>
      <c r="NW632"/>
      <c r="NX632"/>
      <c r="NY632"/>
      <c r="NZ632"/>
      <c r="OA632"/>
      <c r="OB632"/>
      <c r="OC632"/>
      <c r="OD632"/>
      <c r="OE632"/>
      <c r="OF632"/>
      <c r="OG632"/>
      <c r="OH632"/>
      <c r="OI632"/>
      <c r="OJ632"/>
      <c r="OK632"/>
      <c r="OL632"/>
      <c r="OM632"/>
      <c r="ON632"/>
      <c r="OO632"/>
      <c r="OP632"/>
      <c r="OQ632"/>
      <c r="OR632"/>
      <c r="OS632"/>
      <c r="OT632"/>
      <c r="OU632"/>
      <c r="OV632"/>
      <c r="OW632"/>
      <c r="OX632"/>
      <c r="OY632"/>
      <c r="OZ632"/>
      <c r="PA632"/>
      <c r="PB632"/>
      <c r="PC632"/>
      <c r="PD632"/>
      <c r="PE632"/>
      <c r="PF632"/>
      <c r="PG632"/>
      <c r="PH632"/>
      <c r="PI632"/>
      <c r="PJ632"/>
      <c r="PK632"/>
      <c r="PL632"/>
      <c r="PM632"/>
      <c r="PN632"/>
      <c r="PO632"/>
      <c r="PP632"/>
      <c r="PQ632"/>
      <c r="PR632"/>
      <c r="PS632"/>
      <c r="PT632"/>
      <c r="PU632"/>
      <c r="PV632"/>
      <c r="PW632"/>
      <c r="PX632"/>
      <c r="PY632"/>
      <c r="PZ632"/>
      <c r="QA632"/>
      <c r="QB632"/>
      <c r="QC632"/>
      <c r="QD632"/>
      <c r="QE632"/>
      <c r="QF632"/>
      <c r="QG632"/>
      <c r="QH632"/>
      <c r="QI632"/>
      <c r="QJ632"/>
      <c r="QK632"/>
      <c r="QL632"/>
      <c r="QM632"/>
      <c r="QN632"/>
      <c r="QO632"/>
      <c r="QP632"/>
      <c r="QQ632"/>
      <c r="QR632"/>
      <c r="QS632"/>
      <c r="QT632"/>
      <c r="QU632"/>
      <c r="QV632"/>
      <c r="QW632"/>
      <c r="QX632"/>
      <c r="QY632"/>
      <c r="QZ632"/>
      <c r="RA632"/>
      <c r="RB632"/>
      <c r="RC632"/>
      <c r="RD632"/>
      <c r="RE632"/>
      <c r="RF632"/>
      <c r="RG632"/>
      <c r="RH632"/>
      <c r="RI632"/>
      <c r="RJ632"/>
      <c r="RK632"/>
      <c r="RL632"/>
      <c r="RM632"/>
      <c r="RN632"/>
      <c r="RO632"/>
      <c r="RP632"/>
      <c r="RQ632"/>
      <c r="RR632"/>
      <c r="RS632"/>
      <c r="RT632"/>
      <c r="RU632"/>
      <c r="RV632"/>
      <c r="RW632"/>
      <c r="RX632"/>
      <c r="RY632"/>
      <c r="RZ632"/>
      <c r="SA632"/>
      <c r="SB632"/>
      <c r="SC632"/>
      <c r="SD632"/>
      <c r="SE632"/>
      <c r="SF632"/>
      <c r="SG632"/>
      <c r="SH632"/>
      <c r="SI632"/>
      <c r="SJ632"/>
      <c r="SK632"/>
      <c r="SL632"/>
      <c r="SM632"/>
      <c r="SN632"/>
      <c r="SO632"/>
      <c r="SP632"/>
    </row>
    <row r="633" spans="1:510" ht="16.5" customHeight="1" x14ac:dyDescent="0.2">
      <c r="A633" s="20">
        <v>1854</v>
      </c>
      <c r="B633" s="34" t="s">
        <v>70</v>
      </c>
      <c r="C633" s="34" t="s">
        <v>511</v>
      </c>
      <c r="D633" s="20" t="s">
        <v>51</v>
      </c>
      <c r="E633" s="20" t="s">
        <v>1345</v>
      </c>
      <c r="F633" s="22" t="s">
        <v>88</v>
      </c>
      <c r="G633" s="36" t="s">
        <v>37</v>
      </c>
      <c r="H633" s="20" t="s">
        <v>89</v>
      </c>
      <c r="I633" s="20" t="s">
        <v>81</v>
      </c>
      <c r="J633" s="35" t="s">
        <v>806</v>
      </c>
      <c r="K633" s="36"/>
      <c r="L633" s="36"/>
      <c r="M633" s="36"/>
      <c r="N633" s="36"/>
      <c r="O633" s="62">
        <f>4388446197*0</f>
        <v>0</v>
      </c>
      <c r="P633" s="39"/>
      <c r="Q633" s="34">
        <v>1</v>
      </c>
      <c r="R633" s="64">
        <v>45748</v>
      </c>
      <c r="S633" s="39"/>
      <c r="T633" s="37">
        <v>4388446197</v>
      </c>
      <c r="U633" s="27" t="s">
        <v>39</v>
      </c>
      <c r="V633" s="28" t="s">
        <v>40</v>
      </c>
      <c r="W633"/>
      <c r="X633"/>
      <c r="Y633"/>
      <c r="Z633"/>
      <c r="AA633"/>
      <c r="AB633"/>
      <c r="AC633"/>
      <c r="AD633"/>
      <c r="AE633"/>
      <c r="AF633"/>
      <c r="AG633"/>
      <c r="AH633"/>
      <c r="AI633"/>
      <c r="AJ633"/>
      <c r="AK633"/>
      <c r="AL633"/>
      <c r="AM633"/>
      <c r="AN633"/>
      <c r="AO633"/>
      <c r="AP633"/>
      <c r="AQ633"/>
      <c r="AR633"/>
      <c r="AS633"/>
      <c r="AT633"/>
      <c r="AU633"/>
      <c r="AV633"/>
      <c r="AW633"/>
      <c r="AX633"/>
      <c r="AY633"/>
      <c r="AZ633"/>
      <c r="BA633"/>
      <c r="BB633"/>
      <c r="BC633"/>
      <c r="BD633"/>
      <c r="BE633"/>
      <c r="BF633"/>
      <c r="BG633"/>
      <c r="BH633"/>
      <c r="BI633"/>
      <c r="BJ633"/>
      <c r="BK633"/>
      <c r="BL633"/>
      <c r="BM633"/>
      <c r="BN633"/>
      <c r="BO633"/>
      <c r="BP633"/>
      <c r="BQ633"/>
      <c r="BR633"/>
      <c r="BS633"/>
      <c r="BT633"/>
      <c r="BU633"/>
      <c r="BV633"/>
      <c r="BW633"/>
      <c r="BX633"/>
      <c r="BY633"/>
      <c r="BZ633"/>
      <c r="CA633"/>
      <c r="CB633"/>
      <c r="CC633"/>
      <c r="CD633"/>
      <c r="CE633"/>
      <c r="CF633"/>
      <c r="CG633"/>
      <c r="CH633"/>
      <c r="CI633"/>
      <c r="CJ633"/>
      <c r="CK633"/>
      <c r="CL633"/>
      <c r="CM633"/>
      <c r="CN633"/>
      <c r="CO633"/>
      <c r="CP633"/>
      <c r="CQ633"/>
      <c r="CR633"/>
      <c r="CS633"/>
      <c r="CT633"/>
      <c r="CU633"/>
      <c r="CV633"/>
      <c r="CW633"/>
      <c r="CX633"/>
      <c r="CY633"/>
      <c r="CZ633"/>
      <c r="DA633"/>
      <c r="DB633"/>
      <c r="DC633"/>
      <c r="DD633"/>
      <c r="DE633"/>
      <c r="DF633"/>
      <c r="DG633"/>
      <c r="DH633"/>
      <c r="DI633"/>
      <c r="DJ633"/>
      <c r="DK633"/>
      <c r="DL633"/>
      <c r="DM633"/>
      <c r="DN633"/>
      <c r="DO633"/>
      <c r="DP633"/>
      <c r="DQ633"/>
      <c r="DR633"/>
      <c r="DS633"/>
      <c r="DT633"/>
      <c r="DU633"/>
      <c r="DV633"/>
      <c r="DW633"/>
      <c r="DX633"/>
      <c r="DY633"/>
      <c r="DZ633"/>
      <c r="EA633"/>
      <c r="EB633"/>
      <c r="EC633"/>
      <c r="ED633"/>
      <c r="EE633"/>
      <c r="EF633"/>
      <c r="EG633"/>
      <c r="EH633"/>
      <c r="EI633"/>
      <c r="EJ633"/>
      <c r="EK633"/>
      <c r="EL633"/>
      <c r="EM633"/>
      <c r="EN633"/>
      <c r="EO633"/>
      <c r="EP633"/>
      <c r="EQ633"/>
      <c r="ER633"/>
      <c r="ES633"/>
      <c r="ET633"/>
      <c r="EU633"/>
      <c r="EV633"/>
      <c r="EW633"/>
      <c r="EX633"/>
      <c r="EY633"/>
      <c r="EZ633"/>
      <c r="FA633"/>
      <c r="FB633"/>
      <c r="FC633"/>
      <c r="FD633"/>
      <c r="FE633"/>
      <c r="FF633"/>
      <c r="FG633"/>
      <c r="FH633"/>
      <c r="FI633"/>
      <c r="FJ633"/>
      <c r="FK633"/>
      <c r="FL633"/>
      <c r="FM633"/>
      <c r="FN633"/>
      <c r="FO633"/>
      <c r="FP633"/>
      <c r="FQ633"/>
      <c r="FR633"/>
      <c r="FS633"/>
      <c r="FT633"/>
      <c r="FU633"/>
      <c r="FV633"/>
      <c r="FW633"/>
      <c r="FX633"/>
      <c r="FY633"/>
      <c r="FZ633"/>
      <c r="GA633"/>
      <c r="GB633"/>
      <c r="GC633"/>
      <c r="GD633"/>
      <c r="GE633"/>
      <c r="GF633"/>
      <c r="GG633"/>
      <c r="GH633"/>
      <c r="GI633"/>
      <c r="GJ633"/>
      <c r="GK633"/>
      <c r="GL633"/>
      <c r="GM633"/>
      <c r="GN633"/>
      <c r="GO633"/>
      <c r="GP633"/>
      <c r="GQ633"/>
      <c r="GR633"/>
      <c r="GS633"/>
      <c r="GT633"/>
      <c r="GU633"/>
      <c r="GV633"/>
      <c r="GW633"/>
      <c r="GX633"/>
      <c r="GY633"/>
      <c r="GZ633"/>
      <c r="HA633"/>
      <c r="HB633"/>
      <c r="HC633"/>
      <c r="HD633"/>
      <c r="HE633"/>
      <c r="HF633"/>
      <c r="HG633"/>
      <c r="HH633"/>
      <c r="HI633"/>
      <c r="HJ633"/>
      <c r="HK633"/>
      <c r="HL633"/>
      <c r="HM633"/>
      <c r="HN633"/>
      <c r="HO633"/>
      <c r="HP633"/>
      <c r="HQ633"/>
      <c r="HR633"/>
      <c r="HS633"/>
      <c r="HT633"/>
      <c r="HU633"/>
      <c r="HV633"/>
      <c r="HW633"/>
      <c r="HX633"/>
      <c r="HY633"/>
      <c r="HZ633"/>
      <c r="IA633"/>
      <c r="IB633"/>
      <c r="IC633"/>
      <c r="ID633"/>
      <c r="IE633"/>
      <c r="IF633"/>
      <c r="IG633"/>
      <c r="IH633"/>
      <c r="II633"/>
      <c r="IJ633"/>
      <c r="IK633"/>
      <c r="IL633"/>
      <c r="IM633"/>
      <c r="IN633"/>
      <c r="IO633"/>
      <c r="IP633"/>
      <c r="IQ633"/>
      <c r="IR633"/>
      <c r="IS633"/>
      <c r="IT633"/>
      <c r="IU633"/>
      <c r="IV633"/>
      <c r="IW633"/>
      <c r="IX633"/>
      <c r="IY633"/>
      <c r="IZ633"/>
      <c r="JA633"/>
      <c r="JB633"/>
      <c r="JC633"/>
      <c r="JD633"/>
      <c r="JE633"/>
      <c r="JF633"/>
      <c r="JG633"/>
      <c r="JH633"/>
      <c r="JI633"/>
      <c r="JJ633"/>
      <c r="JK633"/>
      <c r="JL633"/>
      <c r="JM633"/>
      <c r="JN633"/>
      <c r="JO633"/>
      <c r="JP633"/>
      <c r="JQ633"/>
      <c r="JR633"/>
      <c r="JS633"/>
      <c r="JT633"/>
      <c r="JU633"/>
      <c r="JV633"/>
      <c r="JW633"/>
      <c r="JX633"/>
      <c r="JY633"/>
      <c r="JZ633"/>
      <c r="KA633"/>
      <c r="KB633"/>
      <c r="KC633"/>
      <c r="KD633"/>
      <c r="KE633"/>
      <c r="KF633"/>
      <c r="KG633"/>
      <c r="KH633"/>
      <c r="KI633"/>
      <c r="KJ633"/>
      <c r="KK633"/>
      <c r="KL633"/>
      <c r="KM633"/>
      <c r="KN633"/>
      <c r="KO633"/>
      <c r="KP633"/>
      <c r="KQ633"/>
      <c r="KR633"/>
      <c r="KS633"/>
      <c r="KT633"/>
      <c r="KU633"/>
      <c r="KV633"/>
      <c r="KW633"/>
      <c r="KX633"/>
      <c r="KY633"/>
      <c r="KZ633"/>
      <c r="LA633"/>
      <c r="LB633"/>
      <c r="LC633"/>
      <c r="LD633"/>
      <c r="LE633"/>
      <c r="LF633"/>
      <c r="LG633"/>
      <c r="LH633"/>
      <c r="LI633"/>
      <c r="LJ633"/>
      <c r="LK633"/>
      <c r="LL633"/>
      <c r="LM633"/>
      <c r="LN633"/>
      <c r="LO633"/>
      <c r="LP633"/>
      <c r="LQ633"/>
      <c r="LR633"/>
      <c r="LS633"/>
      <c r="LT633"/>
      <c r="LU633"/>
      <c r="LV633"/>
      <c r="LW633"/>
      <c r="LX633"/>
      <c r="LY633"/>
      <c r="LZ633"/>
      <c r="MA633"/>
      <c r="MB633"/>
      <c r="MC633"/>
      <c r="MD633"/>
      <c r="ME633"/>
      <c r="MF633"/>
      <c r="MG633"/>
      <c r="MH633"/>
      <c r="MI633"/>
      <c r="MJ633"/>
      <c r="MK633"/>
      <c r="ML633"/>
      <c r="MM633"/>
      <c r="MN633"/>
      <c r="MO633"/>
      <c r="MP633"/>
      <c r="MQ633"/>
      <c r="MR633"/>
      <c r="MS633"/>
      <c r="MT633"/>
      <c r="MU633"/>
      <c r="MV633"/>
      <c r="MW633"/>
      <c r="MX633"/>
      <c r="MY633"/>
      <c r="MZ633"/>
      <c r="NA633"/>
      <c r="NB633"/>
      <c r="NC633"/>
      <c r="ND633"/>
      <c r="NE633"/>
      <c r="NF633"/>
      <c r="NG633"/>
      <c r="NH633"/>
      <c r="NI633"/>
      <c r="NJ633"/>
      <c r="NK633"/>
      <c r="NL633"/>
      <c r="NM633"/>
      <c r="NN633"/>
      <c r="NO633"/>
      <c r="NP633"/>
      <c r="NQ633"/>
      <c r="NR633"/>
      <c r="NS633"/>
      <c r="NT633"/>
      <c r="NU633"/>
      <c r="NV633"/>
      <c r="NW633"/>
      <c r="NX633"/>
      <c r="NY633"/>
      <c r="NZ633"/>
      <c r="OA633"/>
      <c r="OB633"/>
      <c r="OC633"/>
      <c r="OD633"/>
      <c r="OE633"/>
      <c r="OF633"/>
      <c r="OG633"/>
      <c r="OH633"/>
      <c r="OI633"/>
      <c r="OJ633"/>
      <c r="OK633"/>
      <c r="OL633"/>
      <c r="OM633"/>
      <c r="ON633"/>
      <c r="OO633"/>
      <c r="OP633"/>
      <c r="OQ633"/>
      <c r="OR633"/>
      <c r="OS633"/>
      <c r="OT633"/>
      <c r="OU633"/>
      <c r="OV633"/>
      <c r="OW633"/>
      <c r="OX633"/>
      <c r="OY633"/>
      <c r="OZ633"/>
      <c r="PA633"/>
      <c r="PB633"/>
      <c r="PC633"/>
      <c r="PD633"/>
      <c r="PE633"/>
      <c r="PF633"/>
      <c r="PG633"/>
      <c r="PH633"/>
      <c r="PI633"/>
      <c r="PJ633"/>
      <c r="PK633"/>
      <c r="PL633"/>
      <c r="PM633"/>
      <c r="PN633"/>
      <c r="PO633"/>
      <c r="PP633"/>
      <c r="PQ633"/>
      <c r="PR633"/>
      <c r="PS633"/>
      <c r="PT633"/>
      <c r="PU633"/>
      <c r="PV633"/>
      <c r="PW633"/>
      <c r="PX633"/>
      <c r="PY633"/>
      <c r="PZ633"/>
      <c r="QA633"/>
      <c r="QB633"/>
      <c r="QC633"/>
      <c r="QD633"/>
      <c r="QE633"/>
      <c r="QF633"/>
      <c r="QG633"/>
      <c r="QH633"/>
      <c r="QI633"/>
      <c r="QJ633"/>
      <c r="QK633"/>
      <c r="QL633"/>
      <c r="QM633"/>
      <c r="QN633"/>
      <c r="QO633"/>
      <c r="QP633"/>
      <c r="QQ633"/>
      <c r="QR633"/>
      <c r="QS633"/>
      <c r="QT633"/>
      <c r="QU633"/>
      <c r="QV633"/>
      <c r="QW633"/>
      <c r="QX633"/>
      <c r="QY633"/>
      <c r="QZ633"/>
      <c r="RA633"/>
      <c r="RB633"/>
      <c r="RC633"/>
      <c r="RD633"/>
      <c r="RE633"/>
      <c r="RF633"/>
      <c r="RG633"/>
      <c r="RH633"/>
      <c r="RI633"/>
      <c r="RJ633"/>
      <c r="RK633"/>
      <c r="RL633"/>
      <c r="RM633"/>
      <c r="RN633"/>
      <c r="RO633"/>
      <c r="RP633"/>
      <c r="RQ633"/>
      <c r="RR633"/>
      <c r="RS633"/>
      <c r="RT633"/>
      <c r="RU633"/>
      <c r="RV633"/>
      <c r="RW633"/>
      <c r="RX633"/>
      <c r="RY633"/>
      <c r="RZ633"/>
      <c r="SA633"/>
      <c r="SB633"/>
      <c r="SC633"/>
      <c r="SD633"/>
      <c r="SE633"/>
      <c r="SF633"/>
      <c r="SG633"/>
      <c r="SH633"/>
      <c r="SI633"/>
      <c r="SJ633"/>
      <c r="SK633"/>
      <c r="SL633"/>
      <c r="SM633"/>
      <c r="SN633"/>
      <c r="SO633"/>
      <c r="SP633"/>
    </row>
    <row r="634" spans="1:510" ht="16.5" customHeight="1" x14ac:dyDescent="0.2">
      <c r="A634" s="20">
        <v>1855</v>
      </c>
      <c r="B634" s="34" t="s">
        <v>70</v>
      </c>
      <c r="C634" s="34" t="s">
        <v>511</v>
      </c>
      <c r="D634" s="20" t="s">
        <v>51</v>
      </c>
      <c r="E634" s="20" t="s">
        <v>1345</v>
      </c>
      <c r="F634" s="22" t="s">
        <v>88</v>
      </c>
      <c r="G634" s="36" t="s">
        <v>37</v>
      </c>
      <c r="H634" s="20" t="s">
        <v>89</v>
      </c>
      <c r="I634" s="20" t="s">
        <v>81</v>
      </c>
      <c r="J634" s="35" t="s">
        <v>807</v>
      </c>
      <c r="K634" s="36"/>
      <c r="L634" s="36"/>
      <c r="M634" s="36"/>
      <c r="N634" s="36"/>
      <c r="O634" s="62">
        <f>4122942250*0</f>
        <v>0</v>
      </c>
      <c r="P634" s="39"/>
      <c r="Q634" s="34">
        <v>1</v>
      </c>
      <c r="R634" s="64">
        <v>45748</v>
      </c>
      <c r="S634" s="39"/>
      <c r="T634" s="37">
        <v>4122942250</v>
      </c>
      <c r="U634" s="27" t="s">
        <v>39</v>
      </c>
      <c r="V634" s="28" t="s">
        <v>40</v>
      </c>
      <c r="W634"/>
      <c r="X634"/>
      <c r="Y634"/>
      <c r="Z634"/>
      <c r="AA634"/>
      <c r="AB634"/>
      <c r="AC634"/>
      <c r="AD634"/>
      <c r="AE634"/>
      <c r="AF634"/>
      <c r="AG634"/>
      <c r="AH634"/>
      <c r="AI634"/>
      <c r="AJ634"/>
      <c r="AK634"/>
      <c r="AL634"/>
      <c r="AM634"/>
      <c r="AN634"/>
      <c r="AO634"/>
      <c r="AP634"/>
      <c r="AQ634"/>
      <c r="AR634"/>
      <c r="AS634"/>
      <c r="AT634"/>
      <c r="AU634"/>
      <c r="AV634"/>
      <c r="AW634"/>
      <c r="AX634"/>
      <c r="AY634"/>
      <c r="AZ634"/>
      <c r="BA634"/>
      <c r="BB634"/>
      <c r="BC634"/>
      <c r="BD634"/>
      <c r="BE634"/>
      <c r="BF634"/>
      <c r="BG634"/>
      <c r="BH634"/>
      <c r="BI634"/>
      <c r="BJ634"/>
      <c r="BK634"/>
      <c r="BL634"/>
      <c r="BM634"/>
      <c r="BN634"/>
      <c r="BO634"/>
      <c r="BP634"/>
      <c r="BQ634"/>
      <c r="BR634"/>
      <c r="BS634"/>
      <c r="BT634"/>
      <c r="BU634"/>
      <c r="BV634"/>
      <c r="BW634"/>
      <c r="BX634"/>
      <c r="BY634"/>
      <c r="BZ634"/>
      <c r="CA634"/>
      <c r="CB634"/>
      <c r="CC634"/>
      <c r="CD634"/>
      <c r="CE634"/>
      <c r="CF634"/>
      <c r="CG634"/>
      <c r="CH634"/>
      <c r="CI634"/>
      <c r="CJ634"/>
      <c r="CK634"/>
      <c r="CL634"/>
      <c r="CM634"/>
      <c r="CN634"/>
      <c r="CO634"/>
      <c r="CP634"/>
      <c r="CQ634"/>
      <c r="CR634"/>
      <c r="CS634"/>
      <c r="CT634"/>
      <c r="CU634"/>
      <c r="CV634"/>
      <c r="CW634"/>
      <c r="CX634"/>
      <c r="CY634"/>
      <c r="CZ634"/>
      <c r="DA634"/>
      <c r="DB634"/>
      <c r="DC634"/>
      <c r="DD634"/>
      <c r="DE634"/>
      <c r="DF634"/>
      <c r="DG634"/>
      <c r="DH634"/>
      <c r="DI634"/>
      <c r="DJ634"/>
      <c r="DK634"/>
      <c r="DL634"/>
      <c r="DM634"/>
      <c r="DN634"/>
      <c r="DO634"/>
      <c r="DP634"/>
      <c r="DQ634"/>
      <c r="DR634"/>
      <c r="DS634"/>
      <c r="DT634"/>
      <c r="DU634"/>
      <c r="DV634"/>
      <c r="DW634"/>
      <c r="DX634"/>
      <c r="DY634"/>
      <c r="DZ634"/>
      <c r="EA634"/>
      <c r="EB634"/>
      <c r="EC634"/>
      <c r="ED634"/>
      <c r="EE634"/>
      <c r="EF634"/>
      <c r="EG634"/>
      <c r="EH634"/>
      <c r="EI634"/>
      <c r="EJ634"/>
      <c r="EK634"/>
      <c r="EL634"/>
      <c r="EM634"/>
      <c r="EN634"/>
      <c r="EO634"/>
      <c r="EP634"/>
      <c r="EQ634"/>
      <c r="ER634"/>
      <c r="ES634"/>
      <c r="ET634"/>
      <c r="EU634"/>
      <c r="EV634"/>
      <c r="EW634"/>
      <c r="EX634"/>
      <c r="EY634"/>
      <c r="EZ634"/>
      <c r="FA634"/>
      <c r="FB634"/>
      <c r="FC634"/>
      <c r="FD634"/>
      <c r="FE634"/>
      <c r="FF634"/>
      <c r="FG634"/>
      <c r="FH634"/>
      <c r="FI634"/>
      <c r="FJ634"/>
      <c r="FK634"/>
      <c r="FL634"/>
      <c r="FM634"/>
      <c r="FN634"/>
      <c r="FO634"/>
      <c r="FP634"/>
      <c r="FQ634"/>
      <c r="FR634"/>
      <c r="FS634"/>
      <c r="FT634"/>
      <c r="FU634"/>
      <c r="FV634"/>
      <c r="FW634"/>
      <c r="FX634"/>
      <c r="FY634"/>
      <c r="FZ634"/>
      <c r="GA634"/>
      <c r="GB634"/>
      <c r="GC634"/>
      <c r="GD634"/>
      <c r="GE634"/>
      <c r="GF634"/>
      <c r="GG634"/>
      <c r="GH634"/>
      <c r="GI634"/>
      <c r="GJ634"/>
      <c r="GK634"/>
      <c r="GL634"/>
      <c r="GM634"/>
      <c r="GN634"/>
      <c r="GO634"/>
      <c r="GP634"/>
      <c r="GQ634"/>
      <c r="GR634"/>
      <c r="GS634"/>
      <c r="GT634"/>
      <c r="GU634"/>
      <c r="GV634"/>
      <c r="GW634"/>
      <c r="GX634"/>
      <c r="GY634"/>
      <c r="GZ634"/>
      <c r="HA634"/>
      <c r="HB634"/>
      <c r="HC634"/>
      <c r="HD634"/>
      <c r="HE634"/>
      <c r="HF634"/>
      <c r="HG634"/>
      <c r="HH634"/>
      <c r="HI634"/>
      <c r="HJ634"/>
      <c r="HK634"/>
      <c r="HL634"/>
      <c r="HM634"/>
      <c r="HN634"/>
      <c r="HO634"/>
      <c r="HP634"/>
      <c r="HQ634"/>
      <c r="HR634"/>
      <c r="HS634"/>
      <c r="HT634"/>
      <c r="HU634"/>
      <c r="HV634"/>
      <c r="HW634"/>
      <c r="HX634"/>
      <c r="HY634"/>
      <c r="HZ634"/>
      <c r="IA634"/>
      <c r="IB634"/>
      <c r="IC634"/>
      <c r="ID634"/>
      <c r="IE634"/>
      <c r="IF634"/>
      <c r="IG634"/>
      <c r="IH634"/>
      <c r="II634"/>
      <c r="IJ634"/>
      <c r="IK634"/>
      <c r="IL634"/>
      <c r="IM634"/>
      <c r="IN634"/>
      <c r="IO634"/>
      <c r="IP634"/>
      <c r="IQ634"/>
      <c r="IR634"/>
      <c r="IS634"/>
      <c r="IT634"/>
      <c r="IU634"/>
      <c r="IV634"/>
      <c r="IW634"/>
      <c r="IX634"/>
      <c r="IY634"/>
      <c r="IZ634"/>
      <c r="JA634"/>
      <c r="JB634"/>
      <c r="JC634"/>
      <c r="JD634"/>
      <c r="JE634"/>
      <c r="JF634"/>
      <c r="JG634"/>
      <c r="JH634"/>
      <c r="JI634"/>
      <c r="JJ634"/>
      <c r="JK634"/>
      <c r="JL634"/>
      <c r="JM634"/>
      <c r="JN634"/>
      <c r="JO634"/>
      <c r="JP634"/>
      <c r="JQ634"/>
      <c r="JR634"/>
      <c r="JS634"/>
      <c r="JT634"/>
      <c r="JU634"/>
      <c r="JV634"/>
      <c r="JW634"/>
      <c r="JX634"/>
      <c r="JY634"/>
      <c r="JZ634"/>
      <c r="KA634"/>
      <c r="KB634"/>
      <c r="KC634"/>
      <c r="KD634"/>
      <c r="KE634"/>
      <c r="KF634"/>
      <c r="KG634"/>
      <c r="KH634"/>
      <c r="KI634"/>
      <c r="KJ634"/>
      <c r="KK634"/>
      <c r="KL634"/>
      <c r="KM634"/>
      <c r="KN634"/>
      <c r="KO634"/>
      <c r="KP634"/>
      <c r="KQ634"/>
      <c r="KR634"/>
      <c r="KS634"/>
      <c r="KT634"/>
      <c r="KU634"/>
      <c r="KV634"/>
      <c r="KW634"/>
      <c r="KX634"/>
      <c r="KY634"/>
      <c r="KZ634"/>
      <c r="LA634"/>
      <c r="LB634"/>
      <c r="LC634"/>
      <c r="LD634"/>
      <c r="LE634"/>
      <c r="LF634"/>
      <c r="LG634"/>
      <c r="LH634"/>
      <c r="LI634"/>
      <c r="LJ634"/>
      <c r="LK634"/>
      <c r="LL634"/>
      <c r="LM634"/>
      <c r="LN634"/>
      <c r="LO634"/>
      <c r="LP634"/>
      <c r="LQ634"/>
      <c r="LR634"/>
      <c r="LS634"/>
      <c r="LT634"/>
      <c r="LU634"/>
      <c r="LV634"/>
      <c r="LW634"/>
      <c r="LX634"/>
      <c r="LY634"/>
      <c r="LZ634"/>
      <c r="MA634"/>
      <c r="MB634"/>
      <c r="MC634"/>
      <c r="MD634"/>
      <c r="ME634"/>
      <c r="MF634"/>
      <c r="MG634"/>
      <c r="MH634"/>
      <c r="MI634"/>
      <c r="MJ634"/>
      <c r="MK634"/>
      <c r="ML634"/>
      <c r="MM634"/>
      <c r="MN634"/>
      <c r="MO634"/>
      <c r="MP634"/>
      <c r="MQ634"/>
      <c r="MR634"/>
      <c r="MS634"/>
      <c r="MT634"/>
      <c r="MU634"/>
      <c r="MV634"/>
      <c r="MW634"/>
      <c r="MX634"/>
      <c r="MY634"/>
      <c r="MZ634"/>
      <c r="NA634"/>
      <c r="NB634"/>
      <c r="NC634"/>
      <c r="ND634"/>
      <c r="NE634"/>
      <c r="NF634"/>
      <c r="NG634"/>
      <c r="NH634"/>
      <c r="NI634"/>
      <c r="NJ634"/>
      <c r="NK634"/>
      <c r="NL634"/>
      <c r="NM634"/>
      <c r="NN634"/>
      <c r="NO634"/>
      <c r="NP634"/>
      <c r="NQ634"/>
      <c r="NR634"/>
      <c r="NS634"/>
      <c r="NT634"/>
      <c r="NU634"/>
      <c r="NV634"/>
      <c r="NW634"/>
      <c r="NX634"/>
      <c r="NY634"/>
      <c r="NZ634"/>
      <c r="OA634"/>
      <c r="OB634"/>
      <c r="OC634"/>
      <c r="OD634"/>
      <c r="OE634"/>
      <c r="OF634"/>
      <c r="OG634"/>
      <c r="OH634"/>
      <c r="OI634"/>
      <c r="OJ634"/>
      <c r="OK634"/>
      <c r="OL634"/>
      <c r="OM634"/>
      <c r="ON634"/>
      <c r="OO634"/>
      <c r="OP634"/>
      <c r="OQ634"/>
      <c r="OR634"/>
      <c r="OS634"/>
      <c r="OT634"/>
      <c r="OU634"/>
      <c r="OV634"/>
      <c r="OW634"/>
      <c r="OX634"/>
      <c r="OY634"/>
      <c r="OZ634"/>
      <c r="PA634"/>
      <c r="PB634"/>
      <c r="PC634"/>
      <c r="PD634"/>
      <c r="PE634"/>
      <c r="PF634"/>
      <c r="PG634"/>
      <c r="PH634"/>
      <c r="PI634"/>
      <c r="PJ634"/>
      <c r="PK634"/>
      <c r="PL634"/>
      <c r="PM634"/>
      <c r="PN634"/>
      <c r="PO634"/>
      <c r="PP634"/>
      <c r="PQ634"/>
      <c r="PR634"/>
      <c r="PS634"/>
      <c r="PT634"/>
      <c r="PU634"/>
      <c r="PV634"/>
      <c r="PW634"/>
      <c r="PX634"/>
      <c r="PY634"/>
      <c r="PZ634"/>
      <c r="QA634"/>
      <c r="QB634"/>
      <c r="QC634"/>
      <c r="QD634"/>
      <c r="QE634"/>
      <c r="QF634"/>
      <c r="QG634"/>
      <c r="QH634"/>
      <c r="QI634"/>
      <c r="QJ634"/>
      <c r="QK634"/>
      <c r="QL634"/>
      <c r="QM634"/>
      <c r="QN634"/>
      <c r="QO634"/>
      <c r="QP634"/>
      <c r="QQ634"/>
      <c r="QR634"/>
      <c r="QS634"/>
      <c r="QT634"/>
      <c r="QU634"/>
      <c r="QV634"/>
      <c r="QW634"/>
      <c r="QX634"/>
      <c r="QY634"/>
      <c r="QZ634"/>
      <c r="RA634"/>
      <c r="RB634"/>
      <c r="RC634"/>
      <c r="RD634"/>
      <c r="RE634"/>
      <c r="RF634"/>
      <c r="RG634"/>
      <c r="RH634"/>
      <c r="RI634"/>
      <c r="RJ634"/>
      <c r="RK634"/>
      <c r="RL634"/>
      <c r="RM634"/>
      <c r="RN634"/>
      <c r="RO634"/>
      <c r="RP634"/>
      <c r="RQ634"/>
      <c r="RR634"/>
      <c r="RS634"/>
      <c r="RT634"/>
      <c r="RU634"/>
      <c r="RV634"/>
      <c r="RW634"/>
      <c r="RX634"/>
      <c r="RY634"/>
      <c r="RZ634"/>
      <c r="SA634"/>
      <c r="SB634"/>
      <c r="SC634"/>
      <c r="SD634"/>
      <c r="SE634"/>
      <c r="SF634"/>
      <c r="SG634"/>
      <c r="SH634"/>
      <c r="SI634"/>
      <c r="SJ634"/>
      <c r="SK634"/>
      <c r="SL634"/>
      <c r="SM634"/>
      <c r="SN634"/>
      <c r="SO634"/>
      <c r="SP634"/>
    </row>
    <row r="635" spans="1:510" ht="16.5" customHeight="1" x14ac:dyDescent="0.2">
      <c r="A635" s="20">
        <v>1856</v>
      </c>
      <c r="B635" s="34" t="s">
        <v>70</v>
      </c>
      <c r="C635" s="34" t="s">
        <v>511</v>
      </c>
      <c r="D635" s="20" t="s">
        <v>51</v>
      </c>
      <c r="E635" s="20" t="s">
        <v>1345</v>
      </c>
      <c r="F635" s="22" t="s">
        <v>88</v>
      </c>
      <c r="G635" s="36" t="s">
        <v>37</v>
      </c>
      <c r="H635" s="20" t="s">
        <v>89</v>
      </c>
      <c r="I635" s="20" t="s">
        <v>81</v>
      </c>
      <c r="J635" s="35" t="s">
        <v>808</v>
      </c>
      <c r="K635" s="36"/>
      <c r="L635" s="36"/>
      <c r="M635" s="36"/>
      <c r="N635" s="36"/>
      <c r="O635" s="62">
        <f>12906938041*0</f>
        <v>0</v>
      </c>
      <c r="P635" s="39"/>
      <c r="Q635" s="34">
        <v>1</v>
      </c>
      <c r="R635" s="64">
        <v>45748</v>
      </c>
      <c r="S635" s="39"/>
      <c r="T635" s="37">
        <v>12906938041</v>
      </c>
      <c r="U635" s="27" t="s">
        <v>39</v>
      </c>
      <c r="V635" s="28" t="s">
        <v>40</v>
      </c>
      <c r="W635"/>
      <c r="X635"/>
      <c r="Y635"/>
      <c r="Z635"/>
      <c r="AA635"/>
      <c r="AB635"/>
      <c r="AC635"/>
      <c r="AD635"/>
      <c r="AE635"/>
      <c r="AF635"/>
      <c r="AG635"/>
      <c r="AH635"/>
      <c r="AI635"/>
      <c r="AJ635"/>
      <c r="AK635"/>
      <c r="AL635"/>
      <c r="AM635"/>
      <c r="AN635"/>
      <c r="AO635"/>
      <c r="AP635"/>
      <c r="AQ635"/>
      <c r="AR635"/>
      <c r="AS635"/>
      <c r="AT635"/>
      <c r="AU635"/>
      <c r="AV635"/>
      <c r="AW635"/>
      <c r="AX635"/>
      <c r="AY635"/>
      <c r="AZ635"/>
      <c r="BA635"/>
      <c r="BB635"/>
      <c r="BC635"/>
      <c r="BD635"/>
      <c r="BE635"/>
      <c r="BF635"/>
      <c r="BG635"/>
      <c r="BH635"/>
      <c r="BI635"/>
      <c r="BJ635"/>
      <c r="BK635"/>
      <c r="BL635"/>
      <c r="BM635"/>
      <c r="BN635"/>
      <c r="BO635"/>
      <c r="BP635"/>
      <c r="BQ635"/>
      <c r="BR635"/>
      <c r="BS635"/>
      <c r="BT635"/>
      <c r="BU635"/>
      <c r="BV635"/>
      <c r="BW635"/>
      <c r="BX635"/>
      <c r="BY635"/>
      <c r="BZ635"/>
      <c r="CA635"/>
      <c r="CB635"/>
      <c r="CC635"/>
      <c r="CD635"/>
      <c r="CE635"/>
      <c r="CF635"/>
      <c r="CG635"/>
      <c r="CH635"/>
      <c r="CI635"/>
      <c r="CJ635"/>
      <c r="CK635"/>
      <c r="CL635"/>
      <c r="CM635"/>
      <c r="CN635"/>
      <c r="CO635"/>
      <c r="CP635"/>
      <c r="CQ635"/>
      <c r="CR635"/>
      <c r="CS635"/>
      <c r="CT635"/>
      <c r="CU635"/>
      <c r="CV635"/>
      <c r="CW635"/>
      <c r="CX635"/>
      <c r="CY635"/>
      <c r="CZ635"/>
      <c r="DA635"/>
      <c r="DB635"/>
      <c r="DC635"/>
      <c r="DD635"/>
      <c r="DE635"/>
      <c r="DF635"/>
      <c r="DG635"/>
      <c r="DH635"/>
      <c r="DI635"/>
      <c r="DJ635"/>
      <c r="DK635"/>
      <c r="DL635"/>
      <c r="DM635"/>
      <c r="DN635"/>
      <c r="DO635"/>
      <c r="DP635"/>
      <c r="DQ635"/>
      <c r="DR635"/>
      <c r="DS635"/>
      <c r="DT635"/>
      <c r="DU635"/>
      <c r="DV635"/>
      <c r="DW635"/>
      <c r="DX635"/>
      <c r="DY635"/>
      <c r="DZ635"/>
      <c r="EA635"/>
      <c r="EB635"/>
      <c r="EC635"/>
      <c r="ED635"/>
      <c r="EE635"/>
      <c r="EF635"/>
      <c r="EG635"/>
      <c r="EH635"/>
      <c r="EI635"/>
      <c r="EJ635"/>
      <c r="EK635"/>
      <c r="EL635"/>
      <c r="EM635"/>
      <c r="EN635"/>
      <c r="EO635"/>
      <c r="EP635"/>
      <c r="EQ635"/>
      <c r="ER635"/>
      <c r="ES635"/>
      <c r="ET635"/>
      <c r="EU635"/>
      <c r="EV635"/>
      <c r="EW635"/>
      <c r="EX635"/>
      <c r="EY635"/>
      <c r="EZ635"/>
      <c r="FA635"/>
      <c r="FB635"/>
      <c r="FC635"/>
      <c r="FD635"/>
      <c r="FE635"/>
      <c r="FF635"/>
      <c r="FG635"/>
      <c r="FH635"/>
      <c r="FI635"/>
      <c r="FJ635"/>
      <c r="FK635"/>
      <c r="FL635"/>
      <c r="FM635"/>
      <c r="FN635"/>
      <c r="FO635"/>
      <c r="FP635"/>
      <c r="FQ635"/>
      <c r="FR635"/>
      <c r="FS635"/>
      <c r="FT635"/>
      <c r="FU635"/>
      <c r="FV635"/>
      <c r="FW635"/>
      <c r="FX635"/>
      <c r="FY635"/>
      <c r="FZ635"/>
      <c r="GA635"/>
      <c r="GB635"/>
      <c r="GC635"/>
      <c r="GD635"/>
      <c r="GE635"/>
      <c r="GF635"/>
      <c r="GG635"/>
      <c r="GH635"/>
      <c r="GI635"/>
      <c r="GJ635"/>
      <c r="GK635"/>
      <c r="GL635"/>
      <c r="GM635"/>
      <c r="GN635"/>
      <c r="GO635"/>
      <c r="GP635"/>
      <c r="GQ635"/>
      <c r="GR635"/>
      <c r="GS635"/>
      <c r="GT635"/>
      <c r="GU635"/>
      <c r="GV635"/>
      <c r="GW635"/>
      <c r="GX635"/>
      <c r="GY635"/>
      <c r="GZ635"/>
      <c r="HA635"/>
      <c r="HB635"/>
      <c r="HC635"/>
      <c r="HD635"/>
      <c r="HE635"/>
      <c r="HF635"/>
      <c r="HG635"/>
      <c r="HH635"/>
      <c r="HI635"/>
      <c r="HJ635"/>
      <c r="HK635"/>
      <c r="HL635"/>
      <c r="HM635"/>
      <c r="HN635"/>
      <c r="HO635"/>
      <c r="HP635"/>
      <c r="HQ635"/>
      <c r="HR635"/>
      <c r="HS635"/>
      <c r="HT635"/>
      <c r="HU635"/>
      <c r="HV635"/>
      <c r="HW635"/>
      <c r="HX635"/>
      <c r="HY635"/>
      <c r="HZ635"/>
      <c r="IA635"/>
      <c r="IB635"/>
      <c r="IC635"/>
      <c r="ID635"/>
      <c r="IE635"/>
      <c r="IF635"/>
      <c r="IG635"/>
      <c r="IH635"/>
      <c r="II635"/>
      <c r="IJ635"/>
      <c r="IK635"/>
      <c r="IL635"/>
      <c r="IM635"/>
      <c r="IN635"/>
      <c r="IO635"/>
      <c r="IP635"/>
      <c r="IQ635"/>
      <c r="IR635"/>
      <c r="IS635"/>
      <c r="IT635"/>
      <c r="IU635"/>
      <c r="IV635"/>
      <c r="IW635"/>
      <c r="IX635"/>
      <c r="IY635"/>
      <c r="IZ635"/>
      <c r="JA635"/>
      <c r="JB635"/>
      <c r="JC635"/>
      <c r="JD635"/>
      <c r="JE635"/>
      <c r="JF635"/>
      <c r="JG635"/>
      <c r="JH635"/>
      <c r="JI635"/>
      <c r="JJ635"/>
      <c r="JK635"/>
      <c r="JL635"/>
      <c r="JM635"/>
      <c r="JN635"/>
      <c r="JO635"/>
      <c r="JP635"/>
      <c r="JQ635"/>
      <c r="JR635"/>
      <c r="JS635"/>
      <c r="JT635"/>
      <c r="JU635"/>
      <c r="JV635"/>
      <c r="JW635"/>
      <c r="JX635"/>
      <c r="JY635"/>
      <c r="JZ635"/>
      <c r="KA635"/>
      <c r="KB635"/>
      <c r="KC635"/>
      <c r="KD635"/>
      <c r="KE635"/>
      <c r="KF635"/>
      <c r="KG635"/>
      <c r="KH635"/>
      <c r="KI635"/>
      <c r="KJ635"/>
      <c r="KK635"/>
      <c r="KL635"/>
      <c r="KM635"/>
      <c r="KN635"/>
      <c r="KO635"/>
      <c r="KP635"/>
      <c r="KQ635"/>
      <c r="KR635"/>
      <c r="KS635"/>
      <c r="KT635"/>
      <c r="KU635"/>
      <c r="KV635"/>
      <c r="KW635"/>
      <c r="KX635"/>
      <c r="KY635"/>
      <c r="KZ635"/>
      <c r="LA635"/>
      <c r="LB635"/>
      <c r="LC635"/>
      <c r="LD635"/>
      <c r="LE635"/>
      <c r="LF635"/>
      <c r="LG635"/>
      <c r="LH635"/>
      <c r="LI635"/>
      <c r="LJ635"/>
      <c r="LK635"/>
      <c r="LL635"/>
      <c r="LM635"/>
      <c r="LN635"/>
      <c r="LO635"/>
      <c r="LP635"/>
      <c r="LQ635"/>
      <c r="LR635"/>
      <c r="LS635"/>
      <c r="LT635"/>
      <c r="LU635"/>
      <c r="LV635"/>
      <c r="LW635"/>
      <c r="LX635"/>
      <c r="LY635"/>
      <c r="LZ635"/>
      <c r="MA635"/>
      <c r="MB635"/>
      <c r="MC635"/>
      <c r="MD635"/>
      <c r="ME635"/>
      <c r="MF635"/>
      <c r="MG635"/>
      <c r="MH635"/>
      <c r="MI635"/>
      <c r="MJ635"/>
      <c r="MK635"/>
      <c r="ML635"/>
      <c r="MM635"/>
      <c r="MN635"/>
      <c r="MO635"/>
      <c r="MP635"/>
      <c r="MQ635"/>
      <c r="MR635"/>
      <c r="MS635"/>
      <c r="MT635"/>
      <c r="MU635"/>
      <c r="MV635"/>
      <c r="MW635"/>
      <c r="MX635"/>
      <c r="MY635"/>
      <c r="MZ635"/>
      <c r="NA635"/>
      <c r="NB635"/>
      <c r="NC635"/>
      <c r="ND635"/>
      <c r="NE635"/>
      <c r="NF635"/>
      <c r="NG635"/>
      <c r="NH635"/>
      <c r="NI635"/>
      <c r="NJ635"/>
      <c r="NK635"/>
      <c r="NL635"/>
      <c r="NM635"/>
      <c r="NN635"/>
      <c r="NO635"/>
      <c r="NP635"/>
      <c r="NQ635"/>
      <c r="NR635"/>
      <c r="NS635"/>
      <c r="NT635"/>
      <c r="NU635"/>
      <c r="NV635"/>
      <c r="NW635"/>
      <c r="NX635"/>
      <c r="NY635"/>
      <c r="NZ635"/>
      <c r="OA635"/>
      <c r="OB635"/>
      <c r="OC635"/>
      <c r="OD635"/>
      <c r="OE635"/>
      <c r="OF635"/>
      <c r="OG635"/>
      <c r="OH635"/>
      <c r="OI635"/>
      <c r="OJ635"/>
      <c r="OK635"/>
      <c r="OL635"/>
      <c r="OM635"/>
      <c r="ON635"/>
      <c r="OO635"/>
      <c r="OP635"/>
      <c r="OQ635"/>
      <c r="OR635"/>
      <c r="OS635"/>
      <c r="OT635"/>
      <c r="OU635"/>
      <c r="OV635"/>
      <c r="OW635"/>
      <c r="OX635"/>
      <c r="OY635"/>
      <c r="OZ635"/>
      <c r="PA635"/>
      <c r="PB635"/>
      <c r="PC635"/>
      <c r="PD635"/>
      <c r="PE635"/>
      <c r="PF635"/>
      <c r="PG635"/>
      <c r="PH635"/>
      <c r="PI635"/>
      <c r="PJ635"/>
      <c r="PK635"/>
      <c r="PL635"/>
      <c r="PM635"/>
      <c r="PN635"/>
      <c r="PO635"/>
      <c r="PP635"/>
      <c r="PQ635"/>
      <c r="PR635"/>
      <c r="PS635"/>
      <c r="PT635"/>
      <c r="PU635"/>
      <c r="PV635"/>
      <c r="PW635"/>
      <c r="PX635"/>
      <c r="PY635"/>
      <c r="PZ635"/>
      <c r="QA635"/>
      <c r="QB635"/>
      <c r="QC635"/>
      <c r="QD635"/>
      <c r="QE635"/>
      <c r="QF635"/>
      <c r="QG635"/>
      <c r="QH635"/>
      <c r="QI635"/>
      <c r="QJ635"/>
      <c r="QK635"/>
      <c r="QL635"/>
      <c r="QM635"/>
      <c r="QN635"/>
      <c r="QO635"/>
      <c r="QP635"/>
      <c r="QQ635"/>
      <c r="QR635"/>
      <c r="QS635"/>
      <c r="QT635"/>
      <c r="QU635"/>
      <c r="QV635"/>
      <c r="QW635"/>
      <c r="QX635"/>
      <c r="QY635"/>
      <c r="QZ635"/>
      <c r="RA635"/>
      <c r="RB635"/>
      <c r="RC635"/>
      <c r="RD635"/>
      <c r="RE635"/>
      <c r="RF635"/>
      <c r="RG635"/>
      <c r="RH635"/>
      <c r="RI635"/>
      <c r="RJ635"/>
      <c r="RK635"/>
      <c r="RL635"/>
      <c r="RM635"/>
      <c r="RN635"/>
      <c r="RO635"/>
      <c r="RP635"/>
      <c r="RQ635"/>
      <c r="RR635"/>
      <c r="RS635"/>
      <c r="RT635"/>
      <c r="RU635"/>
      <c r="RV635"/>
      <c r="RW635"/>
      <c r="RX635"/>
      <c r="RY635"/>
      <c r="RZ635"/>
      <c r="SA635"/>
      <c r="SB635"/>
      <c r="SC635"/>
      <c r="SD635"/>
      <c r="SE635"/>
      <c r="SF635"/>
      <c r="SG635"/>
      <c r="SH635"/>
      <c r="SI635"/>
      <c r="SJ635"/>
      <c r="SK635"/>
      <c r="SL635"/>
      <c r="SM635"/>
      <c r="SN635"/>
      <c r="SO635"/>
      <c r="SP635"/>
    </row>
    <row r="636" spans="1:510" ht="16.5" customHeight="1" x14ac:dyDescent="0.2">
      <c r="A636" s="20">
        <v>1857</v>
      </c>
      <c r="B636" s="34" t="s">
        <v>70</v>
      </c>
      <c r="C636" s="34" t="s">
        <v>511</v>
      </c>
      <c r="D636" s="20" t="s">
        <v>51</v>
      </c>
      <c r="E636" s="20" t="s">
        <v>1345</v>
      </c>
      <c r="F636" s="22" t="s">
        <v>88</v>
      </c>
      <c r="G636" s="36" t="s">
        <v>37</v>
      </c>
      <c r="H636" s="20" t="s">
        <v>89</v>
      </c>
      <c r="I636" s="20" t="s">
        <v>81</v>
      </c>
      <c r="J636" s="35" t="s">
        <v>809</v>
      </c>
      <c r="K636" s="36"/>
      <c r="L636" s="36"/>
      <c r="M636" s="36"/>
      <c r="N636" s="36"/>
      <c r="O636" s="62"/>
      <c r="P636" s="39"/>
      <c r="Q636" s="34"/>
      <c r="R636" s="64">
        <v>45748</v>
      </c>
      <c r="S636" s="39"/>
      <c r="T636" s="37">
        <v>0</v>
      </c>
      <c r="U636" s="27" t="s">
        <v>39</v>
      </c>
      <c r="V636" s="28" t="s">
        <v>40</v>
      </c>
      <c r="W636"/>
      <c r="X636"/>
      <c r="Y636"/>
      <c r="Z636"/>
      <c r="AA636"/>
      <c r="AB636"/>
      <c r="AC636"/>
      <c r="AD636"/>
      <c r="AE636"/>
      <c r="AF636"/>
      <c r="AG636"/>
      <c r="AH636"/>
      <c r="AI636"/>
      <c r="AJ636"/>
      <c r="AK636"/>
      <c r="AL636"/>
      <c r="AM636"/>
      <c r="AN636"/>
      <c r="AO636"/>
      <c r="AP636"/>
      <c r="AQ636"/>
      <c r="AR636"/>
      <c r="AS636"/>
      <c r="AT636"/>
      <c r="AU636"/>
      <c r="AV636"/>
      <c r="AW636"/>
      <c r="AX636"/>
      <c r="AY636"/>
      <c r="AZ636"/>
      <c r="BA636"/>
      <c r="BB636"/>
      <c r="BC636"/>
      <c r="BD636"/>
      <c r="BE636"/>
      <c r="BF636"/>
      <c r="BG636"/>
      <c r="BH636"/>
      <c r="BI636"/>
      <c r="BJ636"/>
      <c r="BK636"/>
      <c r="BL636"/>
      <c r="BM636"/>
      <c r="BN636"/>
      <c r="BO636"/>
      <c r="BP636"/>
      <c r="BQ636"/>
      <c r="BR636"/>
      <c r="BS636"/>
      <c r="BT636"/>
      <c r="BU636"/>
      <c r="BV636"/>
      <c r="BW636"/>
      <c r="BX636"/>
      <c r="BY636"/>
      <c r="BZ636"/>
      <c r="CA636"/>
      <c r="CB636"/>
      <c r="CC636"/>
      <c r="CD636"/>
      <c r="CE636"/>
      <c r="CF636"/>
      <c r="CG636"/>
      <c r="CH636"/>
      <c r="CI636"/>
      <c r="CJ636"/>
      <c r="CK636"/>
      <c r="CL636"/>
      <c r="CM636"/>
      <c r="CN636"/>
      <c r="CO636"/>
      <c r="CP636"/>
      <c r="CQ636"/>
      <c r="CR636"/>
      <c r="CS636"/>
      <c r="CT636"/>
      <c r="CU636"/>
      <c r="CV636"/>
      <c r="CW636"/>
      <c r="CX636"/>
      <c r="CY636"/>
      <c r="CZ636"/>
      <c r="DA636"/>
      <c r="DB636"/>
      <c r="DC636"/>
      <c r="DD636"/>
      <c r="DE636"/>
      <c r="DF636"/>
      <c r="DG636"/>
      <c r="DH636"/>
      <c r="DI636"/>
      <c r="DJ636"/>
      <c r="DK636"/>
      <c r="DL636"/>
      <c r="DM636"/>
      <c r="DN636"/>
      <c r="DO636"/>
      <c r="DP636"/>
      <c r="DQ636"/>
      <c r="DR636"/>
      <c r="DS636"/>
      <c r="DT636"/>
      <c r="DU636"/>
      <c r="DV636"/>
      <c r="DW636"/>
      <c r="DX636"/>
      <c r="DY636"/>
      <c r="DZ636"/>
      <c r="EA636"/>
      <c r="EB636"/>
      <c r="EC636"/>
      <c r="ED636"/>
      <c r="EE636"/>
      <c r="EF636"/>
      <c r="EG636"/>
      <c r="EH636"/>
      <c r="EI636"/>
      <c r="EJ636"/>
      <c r="EK636"/>
      <c r="EL636"/>
      <c r="EM636"/>
      <c r="EN636"/>
      <c r="EO636"/>
      <c r="EP636"/>
      <c r="EQ636"/>
      <c r="ER636"/>
      <c r="ES636"/>
      <c r="ET636"/>
      <c r="EU636"/>
      <c r="EV636"/>
      <c r="EW636"/>
      <c r="EX636"/>
      <c r="EY636"/>
      <c r="EZ636"/>
      <c r="FA636"/>
      <c r="FB636"/>
      <c r="FC636"/>
      <c r="FD636"/>
      <c r="FE636"/>
      <c r="FF636"/>
      <c r="FG636"/>
      <c r="FH636"/>
      <c r="FI636"/>
      <c r="FJ636"/>
      <c r="FK636"/>
      <c r="FL636"/>
      <c r="FM636"/>
      <c r="FN636"/>
      <c r="FO636"/>
      <c r="FP636"/>
      <c r="FQ636"/>
      <c r="FR636"/>
      <c r="FS636"/>
      <c r="FT636"/>
      <c r="FU636"/>
      <c r="FV636"/>
      <c r="FW636"/>
      <c r="FX636"/>
      <c r="FY636"/>
      <c r="FZ636"/>
      <c r="GA636"/>
      <c r="GB636"/>
      <c r="GC636"/>
      <c r="GD636"/>
      <c r="GE636"/>
      <c r="GF636"/>
      <c r="GG636"/>
      <c r="GH636"/>
      <c r="GI636"/>
      <c r="GJ636"/>
      <c r="GK636"/>
      <c r="GL636"/>
      <c r="GM636"/>
      <c r="GN636"/>
      <c r="GO636"/>
      <c r="GP636"/>
      <c r="GQ636"/>
      <c r="GR636"/>
      <c r="GS636"/>
      <c r="GT636"/>
      <c r="GU636"/>
      <c r="GV636"/>
      <c r="GW636"/>
      <c r="GX636"/>
      <c r="GY636"/>
      <c r="GZ636"/>
      <c r="HA636"/>
      <c r="HB636"/>
      <c r="HC636"/>
      <c r="HD636"/>
      <c r="HE636"/>
      <c r="HF636"/>
      <c r="HG636"/>
      <c r="HH636"/>
      <c r="HI636"/>
      <c r="HJ636"/>
      <c r="HK636"/>
      <c r="HL636"/>
      <c r="HM636"/>
      <c r="HN636"/>
      <c r="HO636"/>
      <c r="HP636"/>
      <c r="HQ636"/>
      <c r="HR636"/>
      <c r="HS636"/>
      <c r="HT636"/>
      <c r="HU636"/>
      <c r="HV636"/>
      <c r="HW636"/>
      <c r="HX636"/>
      <c r="HY636"/>
      <c r="HZ636"/>
      <c r="IA636"/>
      <c r="IB636"/>
      <c r="IC636"/>
      <c r="ID636"/>
      <c r="IE636"/>
      <c r="IF636"/>
      <c r="IG636"/>
      <c r="IH636"/>
      <c r="II636"/>
      <c r="IJ636"/>
      <c r="IK636"/>
      <c r="IL636"/>
      <c r="IM636"/>
      <c r="IN636"/>
      <c r="IO636"/>
      <c r="IP636"/>
      <c r="IQ636"/>
      <c r="IR636"/>
      <c r="IS636"/>
      <c r="IT636"/>
      <c r="IU636"/>
      <c r="IV636"/>
      <c r="IW636"/>
      <c r="IX636"/>
      <c r="IY636"/>
      <c r="IZ636"/>
      <c r="JA636"/>
      <c r="JB636"/>
      <c r="JC636"/>
      <c r="JD636"/>
      <c r="JE636"/>
      <c r="JF636"/>
      <c r="JG636"/>
      <c r="JH636"/>
      <c r="JI636"/>
      <c r="JJ636"/>
      <c r="JK636"/>
      <c r="JL636"/>
      <c r="JM636"/>
      <c r="JN636"/>
      <c r="JO636"/>
      <c r="JP636"/>
      <c r="JQ636"/>
      <c r="JR636"/>
      <c r="JS636"/>
      <c r="JT636"/>
      <c r="JU636"/>
      <c r="JV636"/>
      <c r="JW636"/>
      <c r="JX636"/>
      <c r="JY636"/>
      <c r="JZ636"/>
      <c r="KA636"/>
      <c r="KB636"/>
      <c r="KC636"/>
      <c r="KD636"/>
      <c r="KE636"/>
      <c r="KF636"/>
      <c r="KG636"/>
      <c r="KH636"/>
      <c r="KI636"/>
      <c r="KJ636"/>
      <c r="KK636"/>
      <c r="KL636"/>
      <c r="KM636"/>
      <c r="KN636"/>
      <c r="KO636"/>
      <c r="KP636"/>
      <c r="KQ636"/>
      <c r="KR636"/>
      <c r="KS636"/>
      <c r="KT636"/>
      <c r="KU636"/>
      <c r="KV636"/>
      <c r="KW636"/>
      <c r="KX636"/>
      <c r="KY636"/>
      <c r="KZ636"/>
      <c r="LA636"/>
      <c r="LB636"/>
      <c r="LC636"/>
      <c r="LD636"/>
      <c r="LE636"/>
      <c r="LF636"/>
      <c r="LG636"/>
      <c r="LH636"/>
      <c r="LI636"/>
      <c r="LJ636"/>
      <c r="LK636"/>
      <c r="LL636"/>
      <c r="LM636"/>
      <c r="LN636"/>
      <c r="LO636"/>
      <c r="LP636"/>
      <c r="LQ636"/>
      <c r="LR636"/>
      <c r="LS636"/>
      <c r="LT636"/>
      <c r="LU636"/>
      <c r="LV636"/>
      <c r="LW636"/>
      <c r="LX636"/>
      <c r="LY636"/>
      <c r="LZ636"/>
      <c r="MA636"/>
      <c r="MB636"/>
      <c r="MC636"/>
      <c r="MD636"/>
      <c r="ME636"/>
      <c r="MF636"/>
      <c r="MG636"/>
      <c r="MH636"/>
      <c r="MI636"/>
      <c r="MJ636"/>
      <c r="MK636"/>
      <c r="ML636"/>
      <c r="MM636"/>
      <c r="MN636"/>
      <c r="MO636"/>
      <c r="MP636"/>
      <c r="MQ636"/>
      <c r="MR636"/>
      <c r="MS636"/>
      <c r="MT636"/>
      <c r="MU636"/>
      <c r="MV636"/>
      <c r="MW636"/>
      <c r="MX636"/>
      <c r="MY636"/>
      <c r="MZ636"/>
      <c r="NA636"/>
      <c r="NB636"/>
      <c r="NC636"/>
      <c r="ND636"/>
      <c r="NE636"/>
      <c r="NF636"/>
      <c r="NG636"/>
      <c r="NH636"/>
      <c r="NI636"/>
      <c r="NJ636"/>
      <c r="NK636"/>
      <c r="NL636"/>
      <c r="NM636"/>
      <c r="NN636"/>
      <c r="NO636"/>
      <c r="NP636"/>
      <c r="NQ636"/>
      <c r="NR636"/>
      <c r="NS636"/>
      <c r="NT636"/>
      <c r="NU636"/>
      <c r="NV636"/>
      <c r="NW636"/>
      <c r="NX636"/>
      <c r="NY636"/>
      <c r="NZ636"/>
      <c r="OA636"/>
      <c r="OB636"/>
      <c r="OC636"/>
      <c r="OD636"/>
      <c r="OE636"/>
      <c r="OF636"/>
      <c r="OG636"/>
      <c r="OH636"/>
      <c r="OI636"/>
      <c r="OJ636"/>
      <c r="OK636"/>
      <c r="OL636"/>
      <c r="OM636"/>
      <c r="ON636"/>
      <c r="OO636"/>
      <c r="OP636"/>
      <c r="OQ636"/>
      <c r="OR636"/>
      <c r="OS636"/>
      <c r="OT636"/>
      <c r="OU636"/>
      <c r="OV636"/>
      <c r="OW636"/>
      <c r="OX636"/>
      <c r="OY636"/>
      <c r="OZ636"/>
      <c r="PA636"/>
      <c r="PB636"/>
      <c r="PC636"/>
      <c r="PD636"/>
      <c r="PE636"/>
      <c r="PF636"/>
      <c r="PG636"/>
      <c r="PH636"/>
      <c r="PI636"/>
      <c r="PJ636"/>
      <c r="PK636"/>
      <c r="PL636"/>
      <c r="PM636"/>
      <c r="PN636"/>
      <c r="PO636"/>
      <c r="PP636"/>
      <c r="PQ636"/>
      <c r="PR636"/>
      <c r="PS636"/>
      <c r="PT636"/>
      <c r="PU636"/>
      <c r="PV636"/>
      <c r="PW636"/>
      <c r="PX636"/>
      <c r="PY636"/>
      <c r="PZ636"/>
      <c r="QA636"/>
      <c r="QB636"/>
      <c r="QC636"/>
      <c r="QD636"/>
      <c r="QE636"/>
      <c r="QF636"/>
      <c r="QG636"/>
      <c r="QH636"/>
      <c r="QI636"/>
      <c r="QJ636"/>
      <c r="QK636"/>
      <c r="QL636"/>
      <c r="QM636"/>
      <c r="QN636"/>
      <c r="QO636"/>
      <c r="QP636"/>
      <c r="QQ636"/>
      <c r="QR636"/>
      <c r="QS636"/>
      <c r="QT636"/>
      <c r="QU636"/>
      <c r="QV636"/>
      <c r="QW636"/>
      <c r="QX636"/>
      <c r="QY636"/>
      <c r="QZ636"/>
      <c r="RA636"/>
      <c r="RB636"/>
      <c r="RC636"/>
      <c r="RD636"/>
      <c r="RE636"/>
      <c r="RF636"/>
      <c r="RG636"/>
      <c r="RH636"/>
      <c r="RI636"/>
      <c r="RJ636"/>
      <c r="RK636"/>
      <c r="RL636"/>
      <c r="RM636"/>
      <c r="RN636"/>
      <c r="RO636"/>
      <c r="RP636"/>
      <c r="RQ636"/>
      <c r="RR636"/>
      <c r="RS636"/>
      <c r="RT636"/>
      <c r="RU636"/>
      <c r="RV636"/>
      <c r="RW636"/>
      <c r="RX636"/>
      <c r="RY636"/>
      <c r="RZ636"/>
      <c r="SA636"/>
      <c r="SB636"/>
      <c r="SC636"/>
      <c r="SD636"/>
      <c r="SE636"/>
      <c r="SF636"/>
      <c r="SG636"/>
      <c r="SH636"/>
      <c r="SI636"/>
      <c r="SJ636"/>
      <c r="SK636"/>
      <c r="SL636"/>
      <c r="SM636"/>
      <c r="SN636"/>
      <c r="SO636"/>
      <c r="SP636"/>
    </row>
    <row r="637" spans="1:510" ht="16.5" customHeight="1" x14ac:dyDescent="0.2">
      <c r="A637" s="20">
        <v>1858</v>
      </c>
      <c r="B637" s="34" t="s">
        <v>70</v>
      </c>
      <c r="C637" s="34" t="s">
        <v>97</v>
      </c>
      <c r="D637" s="20" t="s">
        <v>51</v>
      </c>
      <c r="E637" s="20" t="s">
        <v>1345</v>
      </c>
      <c r="F637" s="22" t="s">
        <v>88</v>
      </c>
      <c r="G637" s="34" t="s">
        <v>42</v>
      </c>
      <c r="H637" s="20" t="s">
        <v>89</v>
      </c>
      <c r="I637" s="20" t="s">
        <v>27</v>
      </c>
      <c r="J637" s="56" t="s">
        <v>645</v>
      </c>
      <c r="K637" s="36"/>
      <c r="L637" s="36"/>
      <c r="M637" s="36"/>
      <c r="N637" s="36"/>
      <c r="O637" s="62">
        <v>163887080</v>
      </c>
      <c r="P637" s="39"/>
      <c r="Q637" s="34">
        <v>1</v>
      </c>
      <c r="R637" s="25">
        <v>45717</v>
      </c>
      <c r="S637" s="39" t="s">
        <v>83</v>
      </c>
      <c r="T637" s="37">
        <v>163887080</v>
      </c>
      <c r="U637" s="27" t="s">
        <v>39</v>
      </c>
      <c r="V637" s="28" t="s">
        <v>40</v>
      </c>
      <c r="W637"/>
      <c r="X637"/>
      <c r="Y637"/>
      <c r="Z637"/>
      <c r="AA637"/>
      <c r="AB637"/>
      <c r="AC637"/>
      <c r="AD637"/>
      <c r="AE637"/>
      <c r="AF637"/>
      <c r="AG637"/>
      <c r="AH637"/>
      <c r="AI637"/>
      <c r="AJ637"/>
      <c r="AK637"/>
      <c r="AL637"/>
      <c r="AM637"/>
      <c r="AN637"/>
      <c r="AO637"/>
      <c r="AP637"/>
      <c r="AQ637"/>
      <c r="AR637"/>
      <c r="AS637"/>
      <c r="AT637"/>
      <c r="AU637"/>
      <c r="AV637"/>
      <c r="AW637"/>
      <c r="AX637"/>
      <c r="AY637"/>
      <c r="AZ637"/>
      <c r="BA637"/>
      <c r="BB637"/>
      <c r="BC637"/>
      <c r="BD637"/>
      <c r="BE637"/>
      <c r="BF637"/>
      <c r="BG637"/>
      <c r="BH637"/>
      <c r="BI637"/>
      <c r="BJ637"/>
      <c r="BK637"/>
      <c r="BL637"/>
      <c r="BM637"/>
      <c r="BN637"/>
      <c r="BO637"/>
      <c r="BP637"/>
      <c r="BQ637"/>
      <c r="BR637"/>
      <c r="BS637"/>
      <c r="BT637"/>
      <c r="BU637"/>
      <c r="BV637"/>
      <c r="BW637"/>
      <c r="BX637"/>
      <c r="BY637"/>
      <c r="BZ637"/>
      <c r="CA637"/>
      <c r="CB637"/>
      <c r="CC637"/>
      <c r="CD637"/>
      <c r="CE637"/>
      <c r="CF637"/>
      <c r="CG637"/>
      <c r="CH637"/>
      <c r="CI637"/>
      <c r="CJ637"/>
      <c r="CK637"/>
      <c r="CL637"/>
      <c r="CM637"/>
      <c r="CN637"/>
      <c r="CO637"/>
      <c r="CP637"/>
      <c r="CQ637"/>
      <c r="CR637"/>
      <c r="CS637"/>
      <c r="CT637"/>
      <c r="CU637"/>
      <c r="CV637"/>
      <c r="CW637"/>
      <c r="CX637"/>
      <c r="CY637"/>
      <c r="CZ637"/>
      <c r="DA637"/>
      <c r="DB637"/>
      <c r="DC637"/>
      <c r="DD637"/>
      <c r="DE637"/>
      <c r="DF637"/>
      <c r="DG637"/>
      <c r="DH637"/>
      <c r="DI637"/>
      <c r="DJ637"/>
      <c r="DK637"/>
      <c r="DL637"/>
      <c r="DM637"/>
      <c r="DN637"/>
      <c r="DO637"/>
      <c r="DP637"/>
      <c r="DQ637"/>
      <c r="DR637"/>
      <c r="DS637"/>
      <c r="DT637"/>
      <c r="DU637"/>
      <c r="DV637"/>
      <c r="DW637"/>
      <c r="DX637"/>
      <c r="DY637"/>
      <c r="DZ637"/>
      <c r="EA637"/>
      <c r="EB637"/>
      <c r="EC637"/>
      <c r="ED637"/>
      <c r="EE637"/>
      <c r="EF637"/>
      <c r="EG637"/>
      <c r="EH637"/>
      <c r="EI637"/>
      <c r="EJ637"/>
      <c r="EK637"/>
      <c r="EL637"/>
      <c r="EM637"/>
      <c r="EN637"/>
      <c r="EO637"/>
      <c r="EP637"/>
      <c r="EQ637"/>
      <c r="ER637"/>
      <c r="ES637"/>
      <c r="ET637"/>
      <c r="EU637"/>
      <c r="EV637"/>
      <c r="EW637"/>
      <c r="EX637"/>
      <c r="EY637"/>
      <c r="EZ637"/>
      <c r="FA637"/>
      <c r="FB637"/>
      <c r="FC637"/>
      <c r="FD637"/>
      <c r="FE637"/>
      <c r="FF637"/>
      <c r="FG637"/>
      <c r="FH637"/>
      <c r="FI637"/>
      <c r="FJ637"/>
      <c r="FK637"/>
      <c r="FL637"/>
      <c r="FM637"/>
      <c r="FN637"/>
      <c r="FO637"/>
      <c r="FP637"/>
      <c r="FQ637"/>
      <c r="FR637"/>
      <c r="FS637"/>
      <c r="FT637"/>
      <c r="FU637"/>
      <c r="FV637"/>
      <c r="FW637"/>
      <c r="FX637"/>
      <c r="FY637"/>
      <c r="FZ637"/>
      <c r="GA637"/>
      <c r="GB637"/>
      <c r="GC637"/>
      <c r="GD637"/>
      <c r="GE637"/>
      <c r="GF637"/>
      <c r="GG637"/>
      <c r="GH637"/>
      <c r="GI637"/>
      <c r="GJ637"/>
      <c r="GK637"/>
      <c r="GL637"/>
      <c r="GM637"/>
      <c r="GN637"/>
      <c r="GO637"/>
      <c r="GP637"/>
      <c r="GQ637"/>
      <c r="GR637"/>
      <c r="GS637"/>
      <c r="GT637"/>
      <c r="GU637"/>
      <c r="GV637"/>
      <c r="GW637"/>
      <c r="GX637"/>
      <c r="GY637"/>
      <c r="GZ637"/>
      <c r="HA637"/>
      <c r="HB637"/>
      <c r="HC637"/>
      <c r="HD637"/>
      <c r="HE637"/>
      <c r="HF637"/>
      <c r="HG637"/>
      <c r="HH637"/>
      <c r="HI637"/>
      <c r="HJ637"/>
      <c r="HK637"/>
      <c r="HL637"/>
      <c r="HM637"/>
      <c r="HN637"/>
      <c r="HO637"/>
      <c r="HP637"/>
      <c r="HQ637"/>
      <c r="HR637"/>
      <c r="HS637"/>
      <c r="HT637"/>
      <c r="HU637"/>
      <c r="HV637"/>
      <c r="HW637"/>
      <c r="HX637"/>
      <c r="HY637"/>
      <c r="HZ637"/>
      <c r="IA637"/>
      <c r="IB637"/>
      <c r="IC637"/>
      <c r="ID637"/>
      <c r="IE637"/>
      <c r="IF637"/>
      <c r="IG637"/>
      <c r="IH637"/>
      <c r="II637"/>
      <c r="IJ637"/>
      <c r="IK637"/>
      <c r="IL637"/>
      <c r="IM637"/>
      <c r="IN637"/>
      <c r="IO637"/>
      <c r="IP637"/>
      <c r="IQ637"/>
      <c r="IR637"/>
      <c r="IS637"/>
      <c r="IT637"/>
      <c r="IU637"/>
      <c r="IV637"/>
      <c r="IW637"/>
      <c r="IX637"/>
      <c r="IY637"/>
      <c r="IZ637"/>
      <c r="JA637"/>
      <c r="JB637"/>
      <c r="JC637"/>
      <c r="JD637"/>
      <c r="JE637"/>
      <c r="JF637"/>
      <c r="JG637"/>
      <c r="JH637"/>
      <c r="JI637"/>
      <c r="JJ637"/>
      <c r="JK637"/>
      <c r="JL637"/>
      <c r="JM637"/>
      <c r="JN637"/>
      <c r="JO637"/>
      <c r="JP637"/>
      <c r="JQ637"/>
      <c r="JR637"/>
      <c r="JS637"/>
      <c r="JT637"/>
      <c r="JU637"/>
      <c r="JV637"/>
      <c r="JW637"/>
      <c r="JX637"/>
      <c r="JY637"/>
      <c r="JZ637"/>
      <c r="KA637"/>
      <c r="KB637"/>
      <c r="KC637"/>
      <c r="KD637"/>
      <c r="KE637"/>
      <c r="KF637"/>
      <c r="KG637"/>
      <c r="KH637"/>
      <c r="KI637"/>
      <c r="KJ637"/>
      <c r="KK637"/>
      <c r="KL637"/>
      <c r="KM637"/>
      <c r="KN637"/>
      <c r="KO637"/>
      <c r="KP637"/>
      <c r="KQ637"/>
      <c r="KR637"/>
      <c r="KS637"/>
      <c r="KT637"/>
      <c r="KU637"/>
      <c r="KV637"/>
      <c r="KW637"/>
      <c r="KX637"/>
      <c r="KY637"/>
      <c r="KZ637"/>
      <c r="LA637"/>
      <c r="LB637"/>
      <c r="LC637"/>
      <c r="LD637"/>
      <c r="LE637"/>
      <c r="LF637"/>
      <c r="LG637"/>
      <c r="LH637"/>
      <c r="LI637"/>
      <c r="LJ637"/>
      <c r="LK637"/>
      <c r="LL637"/>
      <c r="LM637"/>
      <c r="LN637"/>
      <c r="LO637"/>
      <c r="LP637"/>
      <c r="LQ637"/>
      <c r="LR637"/>
      <c r="LS637"/>
      <c r="LT637"/>
      <c r="LU637"/>
      <c r="LV637"/>
      <c r="LW637"/>
      <c r="LX637"/>
      <c r="LY637"/>
      <c r="LZ637"/>
      <c r="MA637"/>
      <c r="MB637"/>
      <c r="MC637"/>
      <c r="MD637"/>
      <c r="ME637"/>
      <c r="MF637"/>
      <c r="MG637"/>
      <c r="MH637"/>
      <c r="MI637"/>
      <c r="MJ637"/>
      <c r="MK637"/>
      <c r="ML637"/>
      <c r="MM637"/>
      <c r="MN637"/>
      <c r="MO637"/>
      <c r="MP637"/>
      <c r="MQ637"/>
      <c r="MR637"/>
      <c r="MS637"/>
      <c r="MT637"/>
      <c r="MU637"/>
      <c r="MV637"/>
      <c r="MW637"/>
      <c r="MX637"/>
      <c r="MY637"/>
      <c r="MZ637"/>
      <c r="NA637"/>
      <c r="NB637"/>
      <c r="NC637"/>
      <c r="ND637"/>
      <c r="NE637"/>
      <c r="NF637"/>
      <c r="NG637"/>
      <c r="NH637"/>
      <c r="NI637"/>
      <c r="NJ637"/>
      <c r="NK637"/>
      <c r="NL637"/>
      <c r="NM637"/>
      <c r="NN637"/>
      <c r="NO637"/>
      <c r="NP637"/>
      <c r="NQ637"/>
      <c r="NR637"/>
      <c r="NS637"/>
      <c r="NT637"/>
      <c r="NU637"/>
      <c r="NV637"/>
      <c r="NW637"/>
      <c r="NX637"/>
      <c r="NY637"/>
      <c r="NZ637"/>
      <c r="OA637"/>
      <c r="OB637"/>
      <c r="OC637"/>
      <c r="OD637"/>
      <c r="OE637"/>
      <c r="OF637"/>
      <c r="OG637"/>
      <c r="OH637"/>
      <c r="OI637"/>
      <c r="OJ637"/>
      <c r="OK637"/>
      <c r="OL637"/>
      <c r="OM637"/>
      <c r="ON637"/>
      <c r="OO637"/>
      <c r="OP637"/>
      <c r="OQ637"/>
      <c r="OR637"/>
      <c r="OS637"/>
      <c r="OT637"/>
      <c r="OU637"/>
      <c r="OV637"/>
      <c r="OW637"/>
      <c r="OX637"/>
      <c r="OY637"/>
      <c r="OZ637"/>
      <c r="PA637"/>
      <c r="PB637"/>
      <c r="PC637"/>
      <c r="PD637"/>
      <c r="PE637"/>
      <c r="PF637"/>
      <c r="PG637"/>
      <c r="PH637"/>
      <c r="PI637"/>
      <c r="PJ637"/>
      <c r="PK637"/>
      <c r="PL637"/>
      <c r="PM637"/>
      <c r="PN637"/>
      <c r="PO637"/>
      <c r="PP637"/>
      <c r="PQ637"/>
      <c r="PR637"/>
      <c r="PS637"/>
      <c r="PT637"/>
      <c r="PU637"/>
      <c r="PV637"/>
      <c r="PW637"/>
      <c r="PX637"/>
      <c r="PY637"/>
      <c r="PZ637"/>
      <c r="QA637"/>
      <c r="QB637"/>
      <c r="QC637"/>
      <c r="QD637"/>
      <c r="QE637"/>
      <c r="QF637"/>
      <c r="QG637"/>
      <c r="QH637"/>
      <c r="QI637"/>
      <c r="QJ637"/>
      <c r="QK637"/>
      <c r="QL637"/>
      <c r="QM637"/>
      <c r="QN637"/>
      <c r="QO637"/>
      <c r="QP637"/>
      <c r="QQ637"/>
      <c r="QR637"/>
      <c r="QS637"/>
      <c r="QT637"/>
      <c r="QU637"/>
      <c r="QV637"/>
      <c r="QW637"/>
      <c r="QX637"/>
      <c r="QY637"/>
      <c r="QZ637"/>
      <c r="RA637"/>
      <c r="RB637"/>
      <c r="RC637"/>
      <c r="RD637"/>
      <c r="RE637"/>
      <c r="RF637"/>
      <c r="RG637"/>
      <c r="RH637"/>
      <c r="RI637"/>
      <c r="RJ637"/>
      <c r="RK637"/>
      <c r="RL637"/>
      <c r="RM637"/>
      <c r="RN637"/>
      <c r="RO637"/>
      <c r="RP637"/>
      <c r="RQ637"/>
      <c r="RR637"/>
      <c r="RS637"/>
      <c r="RT637"/>
      <c r="RU637"/>
      <c r="RV637"/>
      <c r="RW637"/>
      <c r="RX637"/>
      <c r="RY637"/>
      <c r="RZ637"/>
      <c r="SA637"/>
      <c r="SB637"/>
      <c r="SC637"/>
      <c r="SD637"/>
      <c r="SE637"/>
      <c r="SF637"/>
      <c r="SG637"/>
      <c r="SH637"/>
      <c r="SI637"/>
      <c r="SJ637"/>
      <c r="SK637"/>
      <c r="SL637"/>
      <c r="SM637"/>
      <c r="SN637"/>
      <c r="SO637"/>
      <c r="SP637"/>
    </row>
    <row r="638" spans="1:510" ht="16.5" customHeight="1" x14ac:dyDescent="0.2">
      <c r="A638" s="20">
        <v>1859</v>
      </c>
      <c r="B638" s="34" t="s">
        <v>70</v>
      </c>
      <c r="C638" s="34" t="s">
        <v>97</v>
      </c>
      <c r="D638" s="20" t="s">
        <v>51</v>
      </c>
      <c r="E638" s="20" t="s">
        <v>1345</v>
      </c>
      <c r="F638" s="22" t="s">
        <v>88</v>
      </c>
      <c r="G638" s="34" t="s">
        <v>42</v>
      </c>
      <c r="H638" s="20" t="s">
        <v>89</v>
      </c>
      <c r="I638" s="20" t="s">
        <v>27</v>
      </c>
      <c r="J638" s="56" t="s">
        <v>810</v>
      </c>
      <c r="K638" s="36"/>
      <c r="L638" s="36"/>
      <c r="M638" s="36"/>
      <c r="N638" s="36"/>
      <c r="O638" s="62">
        <v>233223879</v>
      </c>
      <c r="P638" s="39"/>
      <c r="Q638" s="34">
        <v>1</v>
      </c>
      <c r="R638" s="25">
        <v>45717</v>
      </c>
      <c r="S638" s="39" t="s">
        <v>83</v>
      </c>
      <c r="T638" s="37">
        <v>233223879</v>
      </c>
      <c r="U638" s="27" t="s">
        <v>39</v>
      </c>
      <c r="V638" s="28" t="s">
        <v>40</v>
      </c>
      <c r="W638"/>
      <c r="X638"/>
      <c r="Y638"/>
      <c r="Z638"/>
      <c r="AA638"/>
      <c r="AB638"/>
      <c r="AC638"/>
      <c r="AD638"/>
      <c r="AE638"/>
      <c r="AF638"/>
      <c r="AG638"/>
      <c r="AH638"/>
      <c r="AI638"/>
      <c r="AJ638"/>
      <c r="AK638"/>
      <c r="AL638"/>
      <c r="AM638"/>
      <c r="AN638"/>
      <c r="AO638"/>
      <c r="AP638"/>
      <c r="AQ638"/>
      <c r="AR638"/>
      <c r="AS638"/>
      <c r="AT638"/>
      <c r="AU638"/>
      <c r="AV638"/>
      <c r="AW638"/>
      <c r="AX638"/>
      <c r="AY638"/>
      <c r="AZ638"/>
      <c r="BA638"/>
      <c r="BB638"/>
      <c r="BC638"/>
      <c r="BD638"/>
      <c r="BE638"/>
      <c r="BF638"/>
      <c r="BG638"/>
      <c r="BH638"/>
      <c r="BI638"/>
      <c r="BJ638"/>
      <c r="BK638"/>
      <c r="BL638"/>
      <c r="BM638"/>
      <c r="BN638"/>
      <c r="BO638"/>
      <c r="BP638"/>
      <c r="BQ638"/>
      <c r="BR638"/>
      <c r="BS638"/>
      <c r="BT638"/>
      <c r="BU638"/>
      <c r="BV638"/>
      <c r="BW638"/>
      <c r="BX638"/>
      <c r="BY638"/>
      <c r="BZ638"/>
      <c r="CA638"/>
      <c r="CB638"/>
      <c r="CC638"/>
      <c r="CD638"/>
      <c r="CE638"/>
      <c r="CF638"/>
      <c r="CG638"/>
      <c r="CH638"/>
      <c r="CI638"/>
      <c r="CJ638"/>
      <c r="CK638"/>
      <c r="CL638"/>
      <c r="CM638"/>
      <c r="CN638"/>
      <c r="CO638"/>
      <c r="CP638"/>
      <c r="CQ638"/>
      <c r="CR638"/>
      <c r="CS638"/>
      <c r="CT638"/>
      <c r="CU638"/>
      <c r="CV638"/>
      <c r="CW638"/>
      <c r="CX638"/>
      <c r="CY638"/>
      <c r="CZ638"/>
      <c r="DA638"/>
      <c r="DB638"/>
      <c r="DC638"/>
      <c r="DD638"/>
      <c r="DE638"/>
      <c r="DF638"/>
      <c r="DG638"/>
      <c r="DH638"/>
      <c r="DI638"/>
      <c r="DJ638"/>
      <c r="DK638"/>
      <c r="DL638"/>
      <c r="DM638"/>
      <c r="DN638"/>
      <c r="DO638"/>
      <c r="DP638"/>
      <c r="DQ638"/>
      <c r="DR638"/>
      <c r="DS638"/>
      <c r="DT638"/>
      <c r="DU638"/>
      <c r="DV638"/>
      <c r="DW638"/>
      <c r="DX638"/>
      <c r="DY638"/>
      <c r="DZ638"/>
      <c r="EA638"/>
      <c r="EB638"/>
      <c r="EC638"/>
      <c r="ED638"/>
      <c r="EE638"/>
      <c r="EF638"/>
      <c r="EG638"/>
      <c r="EH638"/>
      <c r="EI638"/>
      <c r="EJ638"/>
      <c r="EK638"/>
      <c r="EL638"/>
      <c r="EM638"/>
      <c r="EN638"/>
      <c r="EO638"/>
      <c r="EP638"/>
      <c r="EQ638"/>
      <c r="ER638"/>
      <c r="ES638"/>
      <c r="ET638"/>
      <c r="EU638"/>
      <c r="EV638"/>
      <c r="EW638"/>
      <c r="EX638"/>
      <c r="EY638"/>
      <c r="EZ638"/>
      <c r="FA638"/>
      <c r="FB638"/>
      <c r="FC638"/>
      <c r="FD638"/>
      <c r="FE638"/>
      <c r="FF638"/>
      <c r="FG638"/>
      <c r="FH638"/>
      <c r="FI638"/>
      <c r="FJ638"/>
      <c r="FK638"/>
      <c r="FL638"/>
      <c r="FM638"/>
      <c r="FN638"/>
      <c r="FO638"/>
      <c r="FP638"/>
      <c r="FQ638"/>
      <c r="FR638"/>
      <c r="FS638"/>
      <c r="FT638"/>
      <c r="FU638"/>
      <c r="FV638"/>
      <c r="FW638"/>
      <c r="FX638"/>
      <c r="FY638"/>
      <c r="FZ638"/>
      <c r="GA638"/>
      <c r="GB638"/>
      <c r="GC638"/>
      <c r="GD638"/>
      <c r="GE638"/>
      <c r="GF638"/>
      <c r="GG638"/>
      <c r="GH638"/>
      <c r="GI638"/>
      <c r="GJ638"/>
      <c r="GK638"/>
      <c r="GL638"/>
      <c r="GM638"/>
      <c r="GN638"/>
      <c r="GO638"/>
      <c r="GP638"/>
      <c r="GQ638"/>
      <c r="GR638"/>
      <c r="GS638"/>
      <c r="GT638"/>
      <c r="GU638"/>
      <c r="GV638"/>
      <c r="GW638"/>
      <c r="GX638"/>
      <c r="GY638"/>
      <c r="GZ638"/>
      <c r="HA638"/>
      <c r="HB638"/>
      <c r="HC638"/>
      <c r="HD638"/>
      <c r="HE638"/>
      <c r="HF638"/>
      <c r="HG638"/>
      <c r="HH638"/>
      <c r="HI638"/>
      <c r="HJ638"/>
      <c r="HK638"/>
      <c r="HL638"/>
      <c r="HM638"/>
      <c r="HN638"/>
      <c r="HO638"/>
      <c r="HP638"/>
      <c r="HQ638"/>
      <c r="HR638"/>
      <c r="HS638"/>
      <c r="HT638"/>
      <c r="HU638"/>
      <c r="HV638"/>
      <c r="HW638"/>
      <c r="HX638"/>
      <c r="HY638"/>
      <c r="HZ638"/>
      <c r="IA638"/>
      <c r="IB638"/>
      <c r="IC638"/>
      <c r="ID638"/>
      <c r="IE638"/>
      <c r="IF638"/>
      <c r="IG638"/>
      <c r="IH638"/>
      <c r="II638"/>
      <c r="IJ638"/>
      <c r="IK638"/>
      <c r="IL638"/>
      <c r="IM638"/>
      <c r="IN638"/>
      <c r="IO638"/>
      <c r="IP638"/>
      <c r="IQ638"/>
      <c r="IR638"/>
      <c r="IS638"/>
      <c r="IT638"/>
      <c r="IU638"/>
      <c r="IV638"/>
      <c r="IW638"/>
      <c r="IX638"/>
      <c r="IY638"/>
      <c r="IZ638"/>
      <c r="JA638"/>
      <c r="JB638"/>
      <c r="JC638"/>
      <c r="JD638"/>
      <c r="JE638"/>
      <c r="JF638"/>
      <c r="JG638"/>
      <c r="JH638"/>
      <c r="JI638"/>
      <c r="JJ638"/>
      <c r="JK638"/>
      <c r="JL638"/>
      <c r="JM638"/>
      <c r="JN638"/>
      <c r="JO638"/>
      <c r="JP638"/>
      <c r="JQ638"/>
      <c r="JR638"/>
      <c r="JS638"/>
      <c r="JT638"/>
      <c r="JU638"/>
      <c r="JV638"/>
      <c r="JW638"/>
      <c r="JX638"/>
      <c r="JY638"/>
      <c r="JZ638"/>
      <c r="KA638"/>
      <c r="KB638"/>
      <c r="KC638"/>
      <c r="KD638"/>
      <c r="KE638"/>
      <c r="KF638"/>
      <c r="KG638"/>
      <c r="KH638"/>
      <c r="KI638"/>
      <c r="KJ638"/>
      <c r="KK638"/>
      <c r="KL638"/>
      <c r="KM638"/>
      <c r="KN638"/>
      <c r="KO638"/>
      <c r="KP638"/>
      <c r="KQ638"/>
      <c r="KR638"/>
      <c r="KS638"/>
      <c r="KT638"/>
      <c r="KU638"/>
      <c r="KV638"/>
      <c r="KW638"/>
      <c r="KX638"/>
      <c r="KY638"/>
      <c r="KZ638"/>
      <c r="LA638"/>
      <c r="LB638"/>
      <c r="LC638"/>
      <c r="LD638"/>
      <c r="LE638"/>
      <c r="LF638"/>
      <c r="LG638"/>
      <c r="LH638"/>
      <c r="LI638"/>
      <c r="LJ638"/>
      <c r="LK638"/>
      <c r="LL638"/>
      <c r="LM638"/>
      <c r="LN638"/>
      <c r="LO638"/>
      <c r="LP638"/>
      <c r="LQ638"/>
      <c r="LR638"/>
      <c r="LS638"/>
      <c r="LT638"/>
      <c r="LU638"/>
      <c r="LV638"/>
      <c r="LW638"/>
      <c r="LX638"/>
      <c r="LY638"/>
      <c r="LZ638"/>
      <c r="MA638"/>
      <c r="MB638"/>
      <c r="MC638"/>
      <c r="MD638"/>
      <c r="ME638"/>
      <c r="MF638"/>
      <c r="MG638"/>
      <c r="MH638"/>
      <c r="MI638"/>
      <c r="MJ638"/>
      <c r="MK638"/>
      <c r="ML638"/>
      <c r="MM638"/>
      <c r="MN638"/>
      <c r="MO638"/>
      <c r="MP638"/>
      <c r="MQ638"/>
      <c r="MR638"/>
      <c r="MS638"/>
      <c r="MT638"/>
      <c r="MU638"/>
      <c r="MV638"/>
      <c r="MW638"/>
      <c r="MX638"/>
      <c r="MY638"/>
      <c r="MZ638"/>
      <c r="NA638"/>
      <c r="NB638"/>
      <c r="NC638"/>
      <c r="ND638"/>
      <c r="NE638"/>
      <c r="NF638"/>
      <c r="NG638"/>
      <c r="NH638"/>
      <c r="NI638"/>
      <c r="NJ638"/>
      <c r="NK638"/>
      <c r="NL638"/>
      <c r="NM638"/>
      <c r="NN638"/>
      <c r="NO638"/>
      <c r="NP638"/>
      <c r="NQ638"/>
      <c r="NR638"/>
      <c r="NS638"/>
      <c r="NT638"/>
      <c r="NU638"/>
      <c r="NV638"/>
      <c r="NW638"/>
      <c r="NX638"/>
      <c r="NY638"/>
      <c r="NZ638"/>
      <c r="OA638"/>
      <c r="OB638"/>
      <c r="OC638"/>
      <c r="OD638"/>
      <c r="OE638"/>
      <c r="OF638"/>
      <c r="OG638"/>
      <c r="OH638"/>
      <c r="OI638"/>
      <c r="OJ638"/>
      <c r="OK638"/>
      <c r="OL638"/>
      <c r="OM638"/>
      <c r="ON638"/>
      <c r="OO638"/>
      <c r="OP638"/>
      <c r="OQ638"/>
      <c r="OR638"/>
      <c r="OS638"/>
      <c r="OT638"/>
      <c r="OU638"/>
      <c r="OV638"/>
      <c r="OW638"/>
      <c r="OX638"/>
      <c r="OY638"/>
      <c r="OZ638"/>
      <c r="PA638"/>
      <c r="PB638"/>
      <c r="PC638"/>
      <c r="PD638"/>
      <c r="PE638"/>
      <c r="PF638"/>
      <c r="PG638"/>
      <c r="PH638"/>
      <c r="PI638"/>
      <c r="PJ638"/>
      <c r="PK638"/>
      <c r="PL638"/>
      <c r="PM638"/>
      <c r="PN638"/>
      <c r="PO638"/>
      <c r="PP638"/>
      <c r="PQ638"/>
      <c r="PR638"/>
      <c r="PS638"/>
      <c r="PT638"/>
      <c r="PU638"/>
      <c r="PV638"/>
      <c r="PW638"/>
      <c r="PX638"/>
      <c r="PY638"/>
      <c r="PZ638"/>
      <c r="QA638"/>
      <c r="QB638"/>
      <c r="QC638"/>
      <c r="QD638"/>
      <c r="QE638"/>
      <c r="QF638"/>
      <c r="QG638"/>
      <c r="QH638"/>
      <c r="QI638"/>
      <c r="QJ638"/>
      <c r="QK638"/>
      <c r="QL638"/>
      <c r="QM638"/>
      <c r="QN638"/>
      <c r="QO638"/>
      <c r="QP638"/>
      <c r="QQ638"/>
      <c r="QR638"/>
      <c r="QS638"/>
      <c r="QT638"/>
      <c r="QU638"/>
      <c r="QV638"/>
      <c r="QW638"/>
      <c r="QX638"/>
      <c r="QY638"/>
      <c r="QZ638"/>
      <c r="RA638"/>
      <c r="RB638"/>
      <c r="RC638"/>
      <c r="RD638"/>
      <c r="RE638"/>
      <c r="RF638"/>
      <c r="RG638"/>
      <c r="RH638"/>
      <c r="RI638"/>
      <c r="RJ638"/>
      <c r="RK638"/>
      <c r="RL638"/>
      <c r="RM638"/>
      <c r="RN638"/>
      <c r="RO638"/>
      <c r="RP638"/>
      <c r="RQ638"/>
      <c r="RR638"/>
      <c r="RS638"/>
      <c r="RT638"/>
      <c r="RU638"/>
      <c r="RV638"/>
      <c r="RW638"/>
      <c r="RX638"/>
      <c r="RY638"/>
      <c r="RZ638"/>
      <c r="SA638"/>
      <c r="SB638"/>
      <c r="SC638"/>
      <c r="SD638"/>
      <c r="SE638"/>
      <c r="SF638"/>
      <c r="SG638"/>
      <c r="SH638"/>
      <c r="SI638"/>
      <c r="SJ638"/>
      <c r="SK638"/>
      <c r="SL638"/>
      <c r="SM638"/>
      <c r="SN638"/>
      <c r="SO638"/>
      <c r="SP638"/>
    </row>
    <row r="639" spans="1:510" ht="16.5" customHeight="1" x14ac:dyDescent="0.2">
      <c r="A639" s="20">
        <v>1860</v>
      </c>
      <c r="B639" s="34" t="s">
        <v>70</v>
      </c>
      <c r="C639" s="34" t="s">
        <v>97</v>
      </c>
      <c r="D639" s="20" t="s">
        <v>51</v>
      </c>
      <c r="E639" s="20" t="s">
        <v>1345</v>
      </c>
      <c r="F639" s="22" t="s">
        <v>88</v>
      </c>
      <c r="G639" s="34" t="s">
        <v>42</v>
      </c>
      <c r="H639" s="20" t="s">
        <v>89</v>
      </c>
      <c r="I639" s="20" t="s">
        <v>27</v>
      </c>
      <c r="J639" s="56" t="s">
        <v>811</v>
      </c>
      <c r="K639" s="36"/>
      <c r="L639" s="36"/>
      <c r="M639" s="36"/>
      <c r="N639" s="36"/>
      <c r="O639" s="62">
        <v>323307026</v>
      </c>
      <c r="P639" s="39"/>
      <c r="Q639" s="34">
        <v>1</v>
      </c>
      <c r="R639" s="25">
        <v>45717</v>
      </c>
      <c r="S639" s="39" t="s">
        <v>83</v>
      </c>
      <c r="T639" s="37">
        <v>323307026</v>
      </c>
      <c r="U639" s="27" t="s">
        <v>39</v>
      </c>
      <c r="V639" s="28" t="s">
        <v>40</v>
      </c>
      <c r="W639"/>
      <c r="X639"/>
      <c r="Y639"/>
      <c r="Z639"/>
      <c r="AA639"/>
      <c r="AB639"/>
      <c r="AC639"/>
      <c r="AD639"/>
      <c r="AE639"/>
      <c r="AF639"/>
      <c r="AG639"/>
      <c r="AH639"/>
      <c r="AI639"/>
      <c r="AJ639"/>
      <c r="AK639"/>
      <c r="AL639"/>
      <c r="AM639"/>
      <c r="AN639"/>
      <c r="AO639"/>
      <c r="AP639"/>
      <c r="AQ639"/>
      <c r="AR639"/>
      <c r="AS639"/>
      <c r="AT639"/>
      <c r="AU639"/>
      <c r="AV639"/>
      <c r="AW639"/>
      <c r="AX639"/>
      <c r="AY639"/>
      <c r="AZ639"/>
      <c r="BA639"/>
      <c r="BB639"/>
      <c r="BC639"/>
      <c r="BD639"/>
      <c r="BE639"/>
      <c r="BF639"/>
      <c r="BG639"/>
      <c r="BH639"/>
      <c r="BI639"/>
      <c r="BJ639"/>
      <c r="BK639"/>
      <c r="BL639"/>
      <c r="BM639"/>
      <c r="BN639"/>
      <c r="BO639"/>
      <c r="BP639"/>
      <c r="BQ639"/>
      <c r="BR639"/>
      <c r="BS639"/>
      <c r="BT639"/>
      <c r="BU639"/>
      <c r="BV639"/>
      <c r="BW639"/>
      <c r="BX639"/>
      <c r="BY639"/>
      <c r="BZ639"/>
      <c r="CA639"/>
      <c r="CB639"/>
      <c r="CC639"/>
      <c r="CD639"/>
      <c r="CE639"/>
      <c r="CF639"/>
      <c r="CG639"/>
      <c r="CH639"/>
      <c r="CI639"/>
      <c r="CJ639"/>
      <c r="CK639"/>
      <c r="CL639"/>
      <c r="CM639"/>
      <c r="CN639"/>
      <c r="CO639"/>
      <c r="CP639"/>
      <c r="CQ639"/>
      <c r="CR639"/>
      <c r="CS639"/>
      <c r="CT639"/>
      <c r="CU639"/>
      <c r="CV639"/>
      <c r="CW639"/>
      <c r="CX639"/>
      <c r="CY639"/>
      <c r="CZ639"/>
      <c r="DA639"/>
      <c r="DB639"/>
      <c r="DC639"/>
      <c r="DD639"/>
      <c r="DE639"/>
      <c r="DF639"/>
      <c r="DG639"/>
      <c r="DH639"/>
      <c r="DI639"/>
      <c r="DJ639"/>
      <c r="DK639"/>
      <c r="DL639"/>
      <c r="DM639"/>
      <c r="DN639"/>
      <c r="DO639"/>
      <c r="DP639"/>
      <c r="DQ639"/>
      <c r="DR639"/>
      <c r="DS639"/>
      <c r="DT639"/>
      <c r="DU639"/>
      <c r="DV639"/>
      <c r="DW639"/>
      <c r="DX639"/>
      <c r="DY639"/>
      <c r="DZ639"/>
      <c r="EA639"/>
      <c r="EB639"/>
      <c r="EC639"/>
      <c r="ED639"/>
      <c r="EE639"/>
      <c r="EF639"/>
      <c r="EG639"/>
      <c r="EH639"/>
      <c r="EI639"/>
      <c r="EJ639"/>
      <c r="EK639"/>
      <c r="EL639"/>
      <c r="EM639"/>
      <c r="EN639"/>
      <c r="EO639"/>
      <c r="EP639"/>
      <c r="EQ639"/>
      <c r="ER639"/>
      <c r="ES639"/>
      <c r="ET639"/>
      <c r="EU639"/>
      <c r="EV639"/>
      <c r="EW639"/>
      <c r="EX639"/>
      <c r="EY639"/>
      <c r="EZ639"/>
      <c r="FA639"/>
      <c r="FB639"/>
      <c r="FC639"/>
      <c r="FD639"/>
      <c r="FE639"/>
      <c r="FF639"/>
      <c r="FG639"/>
      <c r="FH639"/>
      <c r="FI639"/>
      <c r="FJ639"/>
      <c r="FK639"/>
      <c r="FL639"/>
      <c r="FM639"/>
      <c r="FN639"/>
      <c r="FO639"/>
      <c r="FP639"/>
      <c r="FQ639"/>
      <c r="FR639"/>
      <c r="FS639"/>
      <c r="FT639"/>
      <c r="FU639"/>
      <c r="FV639"/>
      <c r="FW639"/>
      <c r="FX639"/>
      <c r="FY639"/>
      <c r="FZ639"/>
      <c r="GA639"/>
      <c r="GB639"/>
      <c r="GC639"/>
      <c r="GD639"/>
      <c r="GE639"/>
      <c r="GF639"/>
      <c r="GG639"/>
      <c r="GH639"/>
      <c r="GI639"/>
      <c r="GJ639"/>
      <c r="GK639"/>
      <c r="GL639"/>
      <c r="GM639"/>
      <c r="GN639"/>
      <c r="GO639"/>
      <c r="GP639"/>
      <c r="GQ639"/>
      <c r="GR639"/>
      <c r="GS639"/>
      <c r="GT639"/>
      <c r="GU639"/>
      <c r="GV639"/>
      <c r="GW639"/>
      <c r="GX639"/>
      <c r="GY639"/>
      <c r="GZ639"/>
      <c r="HA639"/>
      <c r="HB639"/>
      <c r="HC639"/>
      <c r="HD639"/>
      <c r="HE639"/>
      <c r="HF639"/>
      <c r="HG639"/>
      <c r="HH639"/>
      <c r="HI639"/>
      <c r="HJ639"/>
      <c r="HK639"/>
      <c r="HL639"/>
      <c r="HM639"/>
      <c r="HN639"/>
      <c r="HO639"/>
      <c r="HP639"/>
      <c r="HQ639"/>
      <c r="HR639"/>
      <c r="HS639"/>
      <c r="HT639"/>
      <c r="HU639"/>
      <c r="HV639"/>
      <c r="HW639"/>
      <c r="HX639"/>
      <c r="HY639"/>
      <c r="HZ639"/>
      <c r="IA639"/>
      <c r="IB639"/>
      <c r="IC639"/>
      <c r="ID639"/>
      <c r="IE639"/>
      <c r="IF639"/>
      <c r="IG639"/>
      <c r="IH639"/>
      <c r="II639"/>
      <c r="IJ639"/>
      <c r="IK639"/>
      <c r="IL639"/>
      <c r="IM639"/>
      <c r="IN639"/>
      <c r="IO639"/>
      <c r="IP639"/>
      <c r="IQ639"/>
      <c r="IR639"/>
      <c r="IS639"/>
      <c r="IT639"/>
      <c r="IU639"/>
      <c r="IV639"/>
      <c r="IW639"/>
      <c r="IX639"/>
      <c r="IY639"/>
      <c r="IZ639"/>
      <c r="JA639"/>
      <c r="JB639"/>
      <c r="JC639"/>
      <c r="JD639"/>
      <c r="JE639"/>
      <c r="JF639"/>
      <c r="JG639"/>
      <c r="JH639"/>
      <c r="JI639"/>
      <c r="JJ639"/>
      <c r="JK639"/>
      <c r="JL639"/>
      <c r="JM639"/>
      <c r="JN639"/>
      <c r="JO639"/>
      <c r="JP639"/>
      <c r="JQ639"/>
      <c r="JR639"/>
      <c r="JS639"/>
      <c r="JT639"/>
      <c r="JU639"/>
      <c r="JV639"/>
      <c r="JW639"/>
      <c r="JX639"/>
      <c r="JY639"/>
      <c r="JZ639"/>
      <c r="KA639"/>
      <c r="KB639"/>
      <c r="KC639"/>
      <c r="KD639"/>
      <c r="KE639"/>
      <c r="KF639"/>
      <c r="KG639"/>
      <c r="KH639"/>
      <c r="KI639"/>
      <c r="KJ639"/>
      <c r="KK639"/>
      <c r="KL639"/>
      <c r="KM639"/>
      <c r="KN639"/>
      <c r="KO639"/>
      <c r="KP639"/>
      <c r="KQ639"/>
      <c r="KR639"/>
      <c r="KS639"/>
      <c r="KT639"/>
      <c r="KU639"/>
      <c r="KV639"/>
      <c r="KW639"/>
      <c r="KX639"/>
      <c r="KY639"/>
      <c r="KZ639"/>
      <c r="LA639"/>
      <c r="LB639"/>
      <c r="LC639"/>
      <c r="LD639"/>
      <c r="LE639"/>
      <c r="LF639"/>
      <c r="LG639"/>
      <c r="LH639"/>
      <c r="LI639"/>
      <c r="LJ639"/>
      <c r="LK639"/>
      <c r="LL639"/>
      <c r="LM639"/>
      <c r="LN639"/>
      <c r="LO639"/>
      <c r="LP639"/>
      <c r="LQ639"/>
      <c r="LR639"/>
      <c r="LS639"/>
      <c r="LT639"/>
      <c r="LU639"/>
      <c r="LV639"/>
      <c r="LW639"/>
      <c r="LX639"/>
      <c r="LY639"/>
      <c r="LZ639"/>
      <c r="MA639"/>
      <c r="MB639"/>
      <c r="MC639"/>
      <c r="MD639"/>
      <c r="ME639"/>
      <c r="MF639"/>
      <c r="MG639"/>
      <c r="MH639"/>
      <c r="MI639"/>
      <c r="MJ639"/>
      <c r="MK639"/>
      <c r="ML639"/>
      <c r="MM639"/>
      <c r="MN639"/>
      <c r="MO639"/>
      <c r="MP639"/>
      <c r="MQ639"/>
      <c r="MR639"/>
      <c r="MS639"/>
      <c r="MT639"/>
      <c r="MU639"/>
      <c r="MV639"/>
      <c r="MW639"/>
      <c r="MX639"/>
      <c r="MY639"/>
      <c r="MZ639"/>
      <c r="NA639"/>
      <c r="NB639"/>
      <c r="NC639"/>
      <c r="ND639"/>
      <c r="NE639"/>
      <c r="NF639"/>
      <c r="NG639"/>
      <c r="NH639"/>
      <c r="NI639"/>
      <c r="NJ639"/>
      <c r="NK639"/>
      <c r="NL639"/>
      <c r="NM639"/>
      <c r="NN639"/>
      <c r="NO639"/>
      <c r="NP639"/>
      <c r="NQ639"/>
      <c r="NR639"/>
      <c r="NS639"/>
      <c r="NT639"/>
      <c r="NU639"/>
      <c r="NV639"/>
      <c r="NW639"/>
      <c r="NX639"/>
      <c r="NY639"/>
      <c r="NZ639"/>
      <c r="OA639"/>
      <c r="OB639"/>
      <c r="OC639"/>
      <c r="OD639"/>
      <c r="OE639"/>
      <c r="OF639"/>
      <c r="OG639"/>
      <c r="OH639"/>
      <c r="OI639"/>
      <c r="OJ639"/>
      <c r="OK639"/>
      <c r="OL639"/>
      <c r="OM639"/>
      <c r="ON639"/>
      <c r="OO639"/>
      <c r="OP639"/>
      <c r="OQ639"/>
      <c r="OR639"/>
      <c r="OS639"/>
      <c r="OT639"/>
      <c r="OU639"/>
      <c r="OV639"/>
      <c r="OW639"/>
      <c r="OX639"/>
      <c r="OY639"/>
      <c r="OZ639"/>
      <c r="PA639"/>
      <c r="PB639"/>
      <c r="PC639"/>
      <c r="PD639"/>
      <c r="PE639"/>
      <c r="PF639"/>
      <c r="PG639"/>
      <c r="PH639"/>
      <c r="PI639"/>
      <c r="PJ639"/>
      <c r="PK639"/>
      <c r="PL639"/>
      <c r="PM639"/>
      <c r="PN639"/>
      <c r="PO639"/>
      <c r="PP639"/>
      <c r="PQ639"/>
      <c r="PR639"/>
      <c r="PS639"/>
      <c r="PT639"/>
      <c r="PU639"/>
      <c r="PV639"/>
      <c r="PW639"/>
      <c r="PX639"/>
      <c r="PY639"/>
      <c r="PZ639"/>
      <c r="QA639"/>
      <c r="QB639"/>
      <c r="QC639"/>
      <c r="QD639"/>
      <c r="QE639"/>
      <c r="QF639"/>
      <c r="QG639"/>
      <c r="QH639"/>
      <c r="QI639"/>
      <c r="QJ639"/>
      <c r="QK639"/>
      <c r="QL639"/>
      <c r="QM639"/>
      <c r="QN639"/>
      <c r="QO639"/>
      <c r="QP639"/>
      <c r="QQ639"/>
      <c r="QR639"/>
      <c r="QS639"/>
      <c r="QT639"/>
      <c r="QU639"/>
      <c r="QV639"/>
      <c r="QW639"/>
      <c r="QX639"/>
      <c r="QY639"/>
      <c r="QZ639"/>
      <c r="RA639"/>
      <c r="RB639"/>
      <c r="RC639"/>
      <c r="RD639"/>
      <c r="RE639"/>
      <c r="RF639"/>
      <c r="RG639"/>
      <c r="RH639"/>
      <c r="RI639"/>
      <c r="RJ639"/>
      <c r="RK639"/>
      <c r="RL639"/>
      <c r="RM639"/>
      <c r="RN639"/>
      <c r="RO639"/>
      <c r="RP639"/>
      <c r="RQ639"/>
      <c r="RR639"/>
      <c r="RS639"/>
      <c r="RT639"/>
      <c r="RU639"/>
      <c r="RV639"/>
      <c r="RW639"/>
      <c r="RX639"/>
      <c r="RY639"/>
      <c r="RZ639"/>
      <c r="SA639"/>
      <c r="SB639"/>
      <c r="SC639"/>
      <c r="SD639"/>
      <c r="SE639"/>
      <c r="SF639"/>
      <c r="SG639"/>
      <c r="SH639"/>
      <c r="SI639"/>
      <c r="SJ639"/>
      <c r="SK639"/>
      <c r="SL639"/>
      <c r="SM639"/>
      <c r="SN639"/>
      <c r="SO639"/>
      <c r="SP639"/>
    </row>
    <row r="640" spans="1:510" ht="16.5" customHeight="1" x14ac:dyDescent="0.2">
      <c r="A640" s="20">
        <v>1861</v>
      </c>
      <c r="B640" s="34" t="s">
        <v>70</v>
      </c>
      <c r="C640" s="34" t="s">
        <v>97</v>
      </c>
      <c r="D640" s="20" t="s">
        <v>51</v>
      </c>
      <c r="E640" s="20" t="s">
        <v>1345</v>
      </c>
      <c r="F640" s="22" t="s">
        <v>88</v>
      </c>
      <c r="G640" s="34" t="s">
        <v>42</v>
      </c>
      <c r="H640" s="20" t="s">
        <v>89</v>
      </c>
      <c r="I640" s="20" t="s">
        <v>27</v>
      </c>
      <c r="J640" s="65" t="s">
        <v>812</v>
      </c>
      <c r="K640" s="36"/>
      <c r="L640" s="36"/>
      <c r="M640" s="36"/>
      <c r="N640" s="36"/>
      <c r="O640" s="62">
        <v>1463783811</v>
      </c>
      <c r="P640" s="39"/>
      <c r="Q640" s="34">
        <v>1</v>
      </c>
      <c r="R640" s="25">
        <v>45717</v>
      </c>
      <c r="S640" s="39" t="s">
        <v>83</v>
      </c>
      <c r="T640" s="37">
        <v>1463783811</v>
      </c>
      <c r="U640" s="27" t="s">
        <v>39</v>
      </c>
      <c r="V640" s="28" t="s">
        <v>40</v>
      </c>
      <c r="W640"/>
      <c r="X640"/>
      <c r="Y640"/>
      <c r="Z640"/>
      <c r="AA640"/>
      <c r="AB640"/>
      <c r="AC640"/>
      <c r="AD640"/>
      <c r="AE640"/>
      <c r="AF640"/>
      <c r="AG640"/>
      <c r="AH640"/>
      <c r="AI640"/>
      <c r="AJ640"/>
      <c r="AK640"/>
      <c r="AL640"/>
      <c r="AM640"/>
      <c r="AN640"/>
      <c r="AO640"/>
      <c r="AP640"/>
      <c r="AQ640"/>
      <c r="AR640"/>
      <c r="AS640"/>
      <c r="AT640"/>
      <c r="AU640"/>
      <c r="AV640"/>
      <c r="AW640"/>
      <c r="AX640"/>
      <c r="AY640"/>
      <c r="AZ640"/>
      <c r="BA640"/>
      <c r="BB640"/>
      <c r="BC640"/>
      <c r="BD640"/>
      <c r="BE640"/>
      <c r="BF640"/>
      <c r="BG640"/>
      <c r="BH640"/>
      <c r="BI640"/>
      <c r="BJ640"/>
      <c r="BK640"/>
      <c r="BL640"/>
      <c r="BM640"/>
      <c r="BN640"/>
      <c r="BO640"/>
      <c r="BP640"/>
      <c r="BQ640"/>
      <c r="BR640"/>
      <c r="BS640"/>
      <c r="BT640"/>
      <c r="BU640"/>
      <c r="BV640"/>
      <c r="BW640"/>
      <c r="BX640"/>
      <c r="BY640"/>
      <c r="BZ640"/>
      <c r="CA640"/>
      <c r="CB640"/>
      <c r="CC640"/>
      <c r="CD640"/>
      <c r="CE640"/>
      <c r="CF640"/>
      <c r="CG640"/>
      <c r="CH640"/>
      <c r="CI640"/>
      <c r="CJ640"/>
      <c r="CK640"/>
      <c r="CL640"/>
      <c r="CM640"/>
      <c r="CN640"/>
      <c r="CO640"/>
      <c r="CP640"/>
      <c r="CQ640"/>
      <c r="CR640"/>
      <c r="CS640"/>
      <c r="CT640"/>
      <c r="CU640"/>
      <c r="CV640"/>
      <c r="CW640"/>
      <c r="CX640"/>
      <c r="CY640"/>
      <c r="CZ640"/>
      <c r="DA640"/>
      <c r="DB640"/>
      <c r="DC640"/>
      <c r="DD640"/>
      <c r="DE640"/>
      <c r="DF640"/>
      <c r="DG640"/>
      <c r="DH640"/>
      <c r="DI640"/>
      <c r="DJ640"/>
      <c r="DK640"/>
      <c r="DL640"/>
      <c r="DM640"/>
      <c r="DN640"/>
      <c r="DO640"/>
      <c r="DP640"/>
      <c r="DQ640"/>
      <c r="DR640"/>
      <c r="DS640"/>
      <c r="DT640"/>
      <c r="DU640"/>
      <c r="DV640"/>
      <c r="DW640"/>
      <c r="DX640"/>
      <c r="DY640"/>
      <c r="DZ640"/>
      <c r="EA640"/>
      <c r="EB640"/>
      <c r="EC640"/>
      <c r="ED640"/>
      <c r="EE640"/>
      <c r="EF640"/>
      <c r="EG640"/>
      <c r="EH640"/>
      <c r="EI640"/>
      <c r="EJ640"/>
      <c r="EK640"/>
      <c r="EL640"/>
      <c r="EM640"/>
      <c r="EN640"/>
      <c r="EO640"/>
      <c r="EP640"/>
      <c r="EQ640"/>
      <c r="ER640"/>
      <c r="ES640"/>
      <c r="ET640"/>
      <c r="EU640"/>
      <c r="EV640"/>
      <c r="EW640"/>
      <c r="EX640"/>
      <c r="EY640"/>
      <c r="EZ640"/>
      <c r="FA640"/>
      <c r="FB640"/>
      <c r="FC640"/>
      <c r="FD640"/>
      <c r="FE640"/>
      <c r="FF640"/>
      <c r="FG640"/>
      <c r="FH640"/>
      <c r="FI640"/>
      <c r="FJ640"/>
      <c r="FK640"/>
      <c r="FL640"/>
      <c r="FM640"/>
      <c r="FN640"/>
      <c r="FO640"/>
      <c r="FP640"/>
      <c r="FQ640"/>
      <c r="FR640"/>
      <c r="FS640"/>
      <c r="FT640"/>
      <c r="FU640"/>
      <c r="FV640"/>
      <c r="FW640"/>
      <c r="FX640"/>
      <c r="FY640"/>
      <c r="FZ640"/>
      <c r="GA640"/>
      <c r="GB640"/>
      <c r="GC640"/>
      <c r="GD640"/>
      <c r="GE640"/>
      <c r="GF640"/>
      <c r="GG640"/>
      <c r="GH640"/>
      <c r="GI640"/>
      <c r="GJ640"/>
      <c r="GK640"/>
      <c r="GL640"/>
      <c r="GM640"/>
      <c r="GN640"/>
      <c r="GO640"/>
      <c r="GP640"/>
      <c r="GQ640"/>
      <c r="GR640"/>
      <c r="GS640"/>
      <c r="GT640"/>
      <c r="GU640"/>
      <c r="GV640"/>
      <c r="GW640"/>
      <c r="GX640"/>
      <c r="GY640"/>
      <c r="GZ640"/>
      <c r="HA640"/>
      <c r="HB640"/>
      <c r="HC640"/>
      <c r="HD640"/>
      <c r="HE640"/>
      <c r="HF640"/>
      <c r="HG640"/>
      <c r="HH640"/>
      <c r="HI640"/>
      <c r="HJ640"/>
      <c r="HK640"/>
      <c r="HL640"/>
      <c r="HM640"/>
      <c r="HN640"/>
      <c r="HO640"/>
      <c r="HP640"/>
      <c r="HQ640"/>
      <c r="HR640"/>
      <c r="HS640"/>
      <c r="HT640"/>
      <c r="HU640"/>
      <c r="HV640"/>
      <c r="HW640"/>
      <c r="HX640"/>
      <c r="HY640"/>
      <c r="HZ640"/>
      <c r="IA640"/>
      <c r="IB640"/>
      <c r="IC640"/>
      <c r="ID640"/>
      <c r="IE640"/>
      <c r="IF640"/>
      <c r="IG640"/>
      <c r="IH640"/>
      <c r="II640"/>
      <c r="IJ640"/>
      <c r="IK640"/>
      <c r="IL640"/>
      <c r="IM640"/>
      <c r="IN640"/>
      <c r="IO640"/>
      <c r="IP640"/>
      <c r="IQ640"/>
      <c r="IR640"/>
      <c r="IS640"/>
      <c r="IT640"/>
      <c r="IU640"/>
      <c r="IV640"/>
      <c r="IW640"/>
      <c r="IX640"/>
      <c r="IY640"/>
      <c r="IZ640"/>
      <c r="JA640"/>
      <c r="JB640"/>
      <c r="JC640"/>
      <c r="JD640"/>
      <c r="JE640"/>
      <c r="JF640"/>
      <c r="JG640"/>
      <c r="JH640"/>
      <c r="JI640"/>
      <c r="JJ640"/>
      <c r="JK640"/>
      <c r="JL640"/>
      <c r="JM640"/>
      <c r="JN640"/>
      <c r="JO640"/>
      <c r="JP640"/>
      <c r="JQ640"/>
      <c r="JR640"/>
      <c r="JS640"/>
      <c r="JT640"/>
      <c r="JU640"/>
      <c r="JV640"/>
      <c r="JW640"/>
      <c r="JX640"/>
      <c r="JY640"/>
      <c r="JZ640"/>
      <c r="KA640"/>
      <c r="KB640"/>
      <c r="KC640"/>
      <c r="KD640"/>
      <c r="KE640"/>
      <c r="KF640"/>
      <c r="KG640"/>
      <c r="KH640"/>
      <c r="KI640"/>
      <c r="KJ640"/>
      <c r="KK640"/>
      <c r="KL640"/>
      <c r="KM640"/>
      <c r="KN640"/>
      <c r="KO640"/>
      <c r="KP640"/>
      <c r="KQ640"/>
      <c r="KR640"/>
      <c r="KS640"/>
      <c r="KT640"/>
      <c r="KU640"/>
      <c r="KV640"/>
      <c r="KW640"/>
      <c r="KX640"/>
      <c r="KY640"/>
      <c r="KZ640"/>
      <c r="LA640"/>
      <c r="LB640"/>
      <c r="LC640"/>
      <c r="LD640"/>
      <c r="LE640"/>
      <c r="LF640"/>
      <c r="LG640"/>
      <c r="LH640"/>
      <c r="LI640"/>
      <c r="LJ640"/>
      <c r="LK640"/>
      <c r="LL640"/>
      <c r="LM640"/>
      <c r="LN640"/>
      <c r="LO640"/>
      <c r="LP640"/>
      <c r="LQ640"/>
      <c r="LR640"/>
      <c r="LS640"/>
      <c r="LT640"/>
      <c r="LU640"/>
      <c r="LV640"/>
      <c r="LW640"/>
      <c r="LX640"/>
      <c r="LY640"/>
      <c r="LZ640"/>
      <c r="MA640"/>
      <c r="MB640"/>
      <c r="MC640"/>
      <c r="MD640"/>
      <c r="ME640"/>
      <c r="MF640"/>
      <c r="MG640"/>
      <c r="MH640"/>
      <c r="MI640"/>
      <c r="MJ640"/>
      <c r="MK640"/>
      <c r="ML640"/>
      <c r="MM640"/>
      <c r="MN640"/>
      <c r="MO640"/>
      <c r="MP640"/>
      <c r="MQ640"/>
      <c r="MR640"/>
      <c r="MS640"/>
      <c r="MT640"/>
      <c r="MU640"/>
      <c r="MV640"/>
      <c r="MW640"/>
      <c r="MX640"/>
      <c r="MY640"/>
      <c r="MZ640"/>
      <c r="NA640"/>
      <c r="NB640"/>
      <c r="NC640"/>
      <c r="ND640"/>
      <c r="NE640"/>
      <c r="NF640"/>
      <c r="NG640"/>
      <c r="NH640"/>
      <c r="NI640"/>
      <c r="NJ640"/>
      <c r="NK640"/>
      <c r="NL640"/>
      <c r="NM640"/>
      <c r="NN640"/>
      <c r="NO640"/>
      <c r="NP640"/>
      <c r="NQ640"/>
      <c r="NR640"/>
      <c r="NS640"/>
      <c r="NT640"/>
      <c r="NU640"/>
      <c r="NV640"/>
      <c r="NW640"/>
      <c r="NX640"/>
      <c r="NY640"/>
      <c r="NZ640"/>
      <c r="OA640"/>
      <c r="OB640"/>
      <c r="OC640"/>
      <c r="OD640"/>
      <c r="OE640"/>
      <c r="OF640"/>
      <c r="OG640"/>
      <c r="OH640"/>
      <c r="OI640"/>
      <c r="OJ640"/>
      <c r="OK640"/>
      <c r="OL640"/>
      <c r="OM640"/>
      <c r="ON640"/>
      <c r="OO640"/>
      <c r="OP640"/>
      <c r="OQ640"/>
      <c r="OR640"/>
      <c r="OS640"/>
      <c r="OT640"/>
      <c r="OU640"/>
      <c r="OV640"/>
      <c r="OW640"/>
      <c r="OX640"/>
      <c r="OY640"/>
      <c r="OZ640"/>
      <c r="PA640"/>
      <c r="PB640"/>
      <c r="PC640"/>
      <c r="PD640"/>
      <c r="PE640"/>
      <c r="PF640"/>
      <c r="PG640"/>
      <c r="PH640"/>
      <c r="PI640"/>
      <c r="PJ640"/>
      <c r="PK640"/>
      <c r="PL640"/>
      <c r="PM640"/>
      <c r="PN640"/>
      <c r="PO640"/>
      <c r="PP640"/>
      <c r="PQ640"/>
      <c r="PR640"/>
      <c r="PS640"/>
      <c r="PT640"/>
      <c r="PU640"/>
      <c r="PV640"/>
      <c r="PW640"/>
      <c r="PX640"/>
      <c r="PY640"/>
      <c r="PZ640"/>
      <c r="QA640"/>
      <c r="QB640"/>
      <c r="QC640"/>
      <c r="QD640"/>
      <c r="QE640"/>
      <c r="QF640"/>
      <c r="QG640"/>
      <c r="QH640"/>
      <c r="QI640"/>
      <c r="QJ640"/>
      <c r="QK640"/>
      <c r="QL640"/>
      <c r="QM640"/>
      <c r="QN640"/>
      <c r="QO640"/>
      <c r="QP640"/>
      <c r="QQ640"/>
      <c r="QR640"/>
      <c r="QS640"/>
      <c r="QT640"/>
      <c r="QU640"/>
      <c r="QV640"/>
      <c r="QW640"/>
      <c r="QX640"/>
      <c r="QY640"/>
      <c r="QZ640"/>
      <c r="RA640"/>
      <c r="RB640"/>
      <c r="RC640"/>
      <c r="RD640"/>
      <c r="RE640"/>
      <c r="RF640"/>
      <c r="RG640"/>
      <c r="RH640"/>
      <c r="RI640"/>
      <c r="RJ640"/>
      <c r="RK640"/>
      <c r="RL640"/>
      <c r="RM640"/>
      <c r="RN640"/>
      <c r="RO640"/>
      <c r="RP640"/>
      <c r="RQ640"/>
      <c r="RR640"/>
      <c r="RS640"/>
      <c r="RT640"/>
      <c r="RU640"/>
      <c r="RV640"/>
      <c r="RW640"/>
      <c r="RX640"/>
      <c r="RY640"/>
      <c r="RZ640"/>
      <c r="SA640"/>
      <c r="SB640"/>
      <c r="SC640"/>
      <c r="SD640"/>
      <c r="SE640"/>
      <c r="SF640"/>
      <c r="SG640"/>
      <c r="SH640"/>
      <c r="SI640"/>
      <c r="SJ640"/>
      <c r="SK640"/>
      <c r="SL640"/>
      <c r="SM640"/>
      <c r="SN640"/>
      <c r="SO640"/>
      <c r="SP640"/>
    </row>
    <row r="641" spans="1:510" ht="16.5" customHeight="1" x14ac:dyDescent="0.2">
      <c r="A641" s="20">
        <v>1862</v>
      </c>
      <c r="B641" s="34" t="s">
        <v>70</v>
      </c>
      <c r="C641" s="34" t="s">
        <v>449</v>
      </c>
      <c r="D641" s="20" t="s">
        <v>51</v>
      </c>
      <c r="E641" s="20" t="s">
        <v>1345</v>
      </c>
      <c r="F641" s="22" t="s">
        <v>88</v>
      </c>
      <c r="G641" s="36" t="s">
        <v>37</v>
      </c>
      <c r="H641" s="20" t="s">
        <v>89</v>
      </c>
      <c r="I641" s="20" t="s">
        <v>27</v>
      </c>
      <c r="J641" s="63" t="s">
        <v>813</v>
      </c>
      <c r="K641" s="36"/>
      <c r="L641" s="36"/>
      <c r="M641" s="36"/>
      <c r="N641" s="36"/>
      <c r="O641" s="62">
        <v>1800197868</v>
      </c>
      <c r="P641" s="39"/>
      <c r="Q641" s="34">
        <v>1</v>
      </c>
      <c r="R641" s="25">
        <v>45717</v>
      </c>
      <c r="S641" s="39" t="s">
        <v>83</v>
      </c>
      <c r="T641" s="37">
        <v>1800197868</v>
      </c>
      <c r="U641" s="27" t="s">
        <v>39</v>
      </c>
      <c r="V641" s="28" t="s">
        <v>40</v>
      </c>
      <c r="W641"/>
      <c r="X641"/>
      <c r="Y641"/>
      <c r="Z641"/>
      <c r="AA641"/>
      <c r="AB641"/>
      <c r="AC641"/>
      <c r="AD641"/>
      <c r="AE641"/>
      <c r="AF641"/>
      <c r="AG641"/>
      <c r="AH641"/>
      <c r="AI641"/>
      <c r="AJ641"/>
      <c r="AK641"/>
      <c r="AL641"/>
      <c r="AM641"/>
      <c r="AN641"/>
      <c r="AO641"/>
      <c r="AP641"/>
      <c r="AQ641"/>
      <c r="AR641"/>
      <c r="AS641"/>
      <c r="AT641"/>
      <c r="AU641"/>
      <c r="AV641"/>
      <c r="AW641"/>
      <c r="AX641"/>
      <c r="AY641"/>
      <c r="AZ641"/>
      <c r="BA641"/>
      <c r="BB641"/>
      <c r="BC641"/>
      <c r="BD641"/>
      <c r="BE641"/>
      <c r="BF641"/>
      <c r="BG641"/>
      <c r="BH641"/>
      <c r="BI641"/>
      <c r="BJ641"/>
      <c r="BK641"/>
      <c r="BL641"/>
      <c r="BM641"/>
      <c r="BN641"/>
      <c r="BO641"/>
      <c r="BP641"/>
      <c r="BQ641"/>
      <c r="BR641"/>
      <c r="BS641"/>
      <c r="BT641"/>
      <c r="BU641"/>
      <c r="BV641"/>
      <c r="BW641"/>
      <c r="BX641"/>
      <c r="BY641"/>
      <c r="BZ641"/>
      <c r="CA641"/>
      <c r="CB641"/>
      <c r="CC641"/>
      <c r="CD641"/>
      <c r="CE641"/>
      <c r="CF641"/>
      <c r="CG641"/>
      <c r="CH641"/>
      <c r="CI641"/>
      <c r="CJ641"/>
      <c r="CK641"/>
      <c r="CL641"/>
      <c r="CM641"/>
      <c r="CN641"/>
      <c r="CO641"/>
      <c r="CP641"/>
      <c r="CQ641"/>
      <c r="CR641"/>
      <c r="CS641"/>
      <c r="CT641"/>
      <c r="CU641"/>
      <c r="CV641"/>
      <c r="CW641"/>
      <c r="CX641"/>
      <c r="CY641"/>
      <c r="CZ641"/>
      <c r="DA641"/>
      <c r="DB641"/>
      <c r="DC641"/>
      <c r="DD641"/>
      <c r="DE641"/>
      <c r="DF641"/>
      <c r="DG641"/>
      <c r="DH641"/>
      <c r="DI641"/>
      <c r="DJ641"/>
      <c r="DK641"/>
      <c r="DL641"/>
      <c r="DM641"/>
      <c r="DN641"/>
      <c r="DO641"/>
      <c r="DP641"/>
      <c r="DQ641"/>
      <c r="DR641"/>
      <c r="DS641"/>
      <c r="DT641"/>
      <c r="DU641"/>
      <c r="DV641"/>
      <c r="DW641"/>
      <c r="DX641"/>
      <c r="DY641"/>
      <c r="DZ641"/>
      <c r="EA641"/>
      <c r="EB641"/>
      <c r="EC641"/>
      <c r="ED641"/>
      <c r="EE641"/>
      <c r="EF641"/>
      <c r="EG641"/>
      <c r="EH641"/>
      <c r="EI641"/>
      <c r="EJ641"/>
      <c r="EK641"/>
      <c r="EL641"/>
      <c r="EM641"/>
      <c r="EN641"/>
      <c r="EO641"/>
      <c r="EP641"/>
      <c r="EQ641"/>
      <c r="ER641"/>
      <c r="ES641"/>
      <c r="ET641"/>
      <c r="EU641"/>
      <c r="EV641"/>
      <c r="EW641"/>
      <c r="EX641"/>
      <c r="EY641"/>
      <c r="EZ641"/>
      <c r="FA641"/>
      <c r="FB641"/>
      <c r="FC641"/>
      <c r="FD641"/>
      <c r="FE641"/>
      <c r="FF641"/>
      <c r="FG641"/>
      <c r="FH641"/>
      <c r="FI641"/>
      <c r="FJ641"/>
      <c r="FK641"/>
      <c r="FL641"/>
      <c r="FM641"/>
      <c r="FN641"/>
      <c r="FO641"/>
      <c r="FP641"/>
      <c r="FQ641"/>
      <c r="FR641"/>
      <c r="FS641"/>
      <c r="FT641"/>
      <c r="FU641"/>
      <c r="FV641"/>
      <c r="FW641"/>
      <c r="FX641"/>
      <c r="FY641"/>
      <c r="FZ641"/>
      <c r="GA641"/>
      <c r="GB641"/>
      <c r="GC641"/>
      <c r="GD641"/>
      <c r="GE641"/>
      <c r="GF641"/>
      <c r="GG641"/>
      <c r="GH641"/>
      <c r="GI641"/>
      <c r="GJ641"/>
      <c r="GK641"/>
      <c r="GL641"/>
      <c r="GM641"/>
      <c r="GN641"/>
      <c r="GO641"/>
      <c r="GP641"/>
      <c r="GQ641"/>
      <c r="GR641"/>
      <c r="GS641"/>
      <c r="GT641"/>
      <c r="GU641"/>
      <c r="GV641"/>
      <c r="GW641"/>
      <c r="GX641"/>
      <c r="GY641"/>
      <c r="GZ641"/>
      <c r="HA641"/>
      <c r="HB641"/>
      <c r="HC641"/>
      <c r="HD641"/>
      <c r="HE641"/>
      <c r="HF641"/>
      <c r="HG641"/>
      <c r="HH641"/>
      <c r="HI641"/>
      <c r="HJ641"/>
      <c r="HK641"/>
      <c r="HL641"/>
      <c r="HM641"/>
      <c r="HN641"/>
      <c r="HO641"/>
      <c r="HP641"/>
      <c r="HQ641"/>
      <c r="HR641"/>
      <c r="HS641"/>
      <c r="HT641"/>
      <c r="HU641"/>
      <c r="HV641"/>
      <c r="HW641"/>
      <c r="HX641"/>
      <c r="HY641"/>
      <c r="HZ641"/>
      <c r="IA641"/>
      <c r="IB641"/>
      <c r="IC641"/>
      <c r="ID641"/>
      <c r="IE641"/>
      <c r="IF641"/>
      <c r="IG641"/>
      <c r="IH641"/>
      <c r="II641"/>
      <c r="IJ641"/>
      <c r="IK641"/>
      <c r="IL641"/>
      <c r="IM641"/>
      <c r="IN641"/>
      <c r="IO641"/>
      <c r="IP641"/>
      <c r="IQ641"/>
      <c r="IR641"/>
      <c r="IS641"/>
      <c r="IT641"/>
      <c r="IU641"/>
      <c r="IV641"/>
      <c r="IW641"/>
      <c r="IX641"/>
      <c r="IY641"/>
      <c r="IZ641"/>
      <c r="JA641"/>
      <c r="JB641"/>
      <c r="JC641"/>
      <c r="JD641"/>
      <c r="JE641"/>
      <c r="JF641"/>
      <c r="JG641"/>
      <c r="JH641"/>
      <c r="JI641"/>
      <c r="JJ641"/>
      <c r="JK641"/>
      <c r="JL641"/>
      <c r="JM641"/>
      <c r="JN641"/>
      <c r="JO641"/>
      <c r="JP641"/>
      <c r="JQ641"/>
      <c r="JR641"/>
      <c r="JS641"/>
      <c r="JT641"/>
      <c r="JU641"/>
      <c r="JV641"/>
      <c r="JW641"/>
      <c r="JX641"/>
      <c r="JY641"/>
      <c r="JZ641"/>
      <c r="KA641"/>
      <c r="KB641"/>
      <c r="KC641"/>
      <c r="KD641"/>
      <c r="KE641"/>
      <c r="KF641"/>
      <c r="KG641"/>
      <c r="KH641"/>
      <c r="KI641"/>
      <c r="KJ641"/>
      <c r="KK641"/>
      <c r="KL641"/>
      <c r="KM641"/>
      <c r="KN641"/>
      <c r="KO641"/>
      <c r="KP641"/>
      <c r="KQ641"/>
      <c r="KR641"/>
      <c r="KS641"/>
      <c r="KT641"/>
      <c r="KU641"/>
      <c r="KV641"/>
      <c r="KW641"/>
      <c r="KX641"/>
      <c r="KY641"/>
      <c r="KZ641"/>
      <c r="LA641"/>
      <c r="LB641"/>
      <c r="LC641"/>
      <c r="LD641"/>
      <c r="LE641"/>
      <c r="LF641"/>
      <c r="LG641"/>
      <c r="LH641"/>
      <c r="LI641"/>
      <c r="LJ641"/>
      <c r="LK641"/>
      <c r="LL641"/>
      <c r="LM641"/>
      <c r="LN641"/>
      <c r="LO641"/>
      <c r="LP641"/>
      <c r="LQ641"/>
      <c r="LR641"/>
      <c r="LS641"/>
      <c r="LT641"/>
      <c r="LU641"/>
      <c r="LV641"/>
      <c r="LW641"/>
      <c r="LX641"/>
      <c r="LY641"/>
      <c r="LZ641"/>
      <c r="MA641"/>
      <c r="MB641"/>
      <c r="MC641"/>
      <c r="MD641"/>
      <c r="ME641"/>
      <c r="MF641"/>
      <c r="MG641"/>
      <c r="MH641"/>
      <c r="MI641"/>
      <c r="MJ641"/>
      <c r="MK641"/>
      <c r="ML641"/>
      <c r="MM641"/>
      <c r="MN641"/>
      <c r="MO641"/>
      <c r="MP641"/>
      <c r="MQ641"/>
      <c r="MR641"/>
      <c r="MS641"/>
      <c r="MT641"/>
      <c r="MU641"/>
      <c r="MV641"/>
      <c r="MW641"/>
      <c r="MX641"/>
      <c r="MY641"/>
      <c r="MZ641"/>
      <c r="NA641"/>
      <c r="NB641"/>
      <c r="NC641"/>
      <c r="ND641"/>
      <c r="NE641"/>
      <c r="NF641"/>
      <c r="NG641"/>
      <c r="NH641"/>
      <c r="NI641"/>
      <c r="NJ641"/>
      <c r="NK641"/>
      <c r="NL641"/>
      <c r="NM641"/>
      <c r="NN641"/>
      <c r="NO641"/>
      <c r="NP641"/>
      <c r="NQ641"/>
      <c r="NR641"/>
      <c r="NS641"/>
      <c r="NT641"/>
      <c r="NU641"/>
      <c r="NV641"/>
      <c r="NW641"/>
      <c r="NX641"/>
      <c r="NY641"/>
      <c r="NZ641"/>
      <c r="OA641"/>
      <c r="OB641"/>
      <c r="OC641"/>
      <c r="OD641"/>
      <c r="OE641"/>
      <c r="OF641"/>
      <c r="OG641"/>
      <c r="OH641"/>
      <c r="OI641"/>
      <c r="OJ641"/>
      <c r="OK641"/>
      <c r="OL641"/>
      <c r="OM641"/>
      <c r="ON641"/>
      <c r="OO641"/>
      <c r="OP641"/>
      <c r="OQ641"/>
      <c r="OR641"/>
      <c r="OS641"/>
      <c r="OT641"/>
      <c r="OU641"/>
      <c r="OV641"/>
      <c r="OW641"/>
      <c r="OX641"/>
      <c r="OY641"/>
      <c r="OZ641"/>
      <c r="PA641"/>
      <c r="PB641"/>
      <c r="PC641"/>
      <c r="PD641"/>
      <c r="PE641"/>
      <c r="PF641"/>
      <c r="PG641"/>
      <c r="PH641"/>
      <c r="PI641"/>
      <c r="PJ641"/>
      <c r="PK641"/>
      <c r="PL641"/>
      <c r="PM641"/>
      <c r="PN641"/>
      <c r="PO641"/>
      <c r="PP641"/>
      <c r="PQ641"/>
      <c r="PR641"/>
      <c r="PS641"/>
      <c r="PT641"/>
      <c r="PU641"/>
      <c r="PV641"/>
      <c r="PW641"/>
      <c r="PX641"/>
      <c r="PY641"/>
      <c r="PZ641"/>
      <c r="QA641"/>
      <c r="QB641"/>
      <c r="QC641"/>
      <c r="QD641"/>
      <c r="QE641"/>
      <c r="QF641"/>
      <c r="QG641"/>
      <c r="QH641"/>
      <c r="QI641"/>
      <c r="QJ641"/>
      <c r="QK641"/>
      <c r="QL641"/>
      <c r="QM641"/>
      <c r="QN641"/>
      <c r="QO641"/>
      <c r="QP641"/>
      <c r="QQ641"/>
      <c r="QR641"/>
      <c r="QS641"/>
      <c r="QT641"/>
      <c r="QU641"/>
      <c r="QV641"/>
      <c r="QW641"/>
      <c r="QX641"/>
      <c r="QY641"/>
      <c r="QZ641"/>
      <c r="RA641"/>
      <c r="RB641"/>
      <c r="RC641"/>
      <c r="RD641"/>
      <c r="RE641"/>
      <c r="RF641"/>
      <c r="RG641"/>
      <c r="RH641"/>
      <c r="RI641"/>
      <c r="RJ641"/>
      <c r="RK641"/>
      <c r="RL641"/>
      <c r="RM641"/>
      <c r="RN641"/>
      <c r="RO641"/>
      <c r="RP641"/>
      <c r="RQ641"/>
      <c r="RR641"/>
      <c r="RS641"/>
      <c r="RT641"/>
      <c r="RU641"/>
      <c r="RV641"/>
      <c r="RW641"/>
      <c r="RX641"/>
      <c r="RY641"/>
      <c r="RZ641"/>
      <c r="SA641"/>
      <c r="SB641"/>
      <c r="SC641"/>
      <c r="SD641"/>
      <c r="SE641"/>
      <c r="SF641"/>
      <c r="SG641"/>
      <c r="SH641"/>
      <c r="SI641"/>
      <c r="SJ641"/>
      <c r="SK641"/>
      <c r="SL641"/>
      <c r="SM641"/>
      <c r="SN641"/>
      <c r="SO641"/>
      <c r="SP641"/>
    </row>
    <row r="642" spans="1:510" ht="16.5" customHeight="1" x14ac:dyDescent="0.2">
      <c r="A642" s="20">
        <v>1863</v>
      </c>
      <c r="B642" s="34" t="s">
        <v>70</v>
      </c>
      <c r="C642" s="34" t="s">
        <v>449</v>
      </c>
      <c r="D642" s="20" t="s">
        <v>51</v>
      </c>
      <c r="E642" s="20" t="s">
        <v>1345</v>
      </c>
      <c r="F642" s="22" t="s">
        <v>88</v>
      </c>
      <c r="G642" s="36" t="s">
        <v>37</v>
      </c>
      <c r="H642" s="20" t="s">
        <v>89</v>
      </c>
      <c r="I642" s="20" t="s">
        <v>27</v>
      </c>
      <c r="J642" s="63" t="s">
        <v>814</v>
      </c>
      <c r="K642" s="36"/>
      <c r="L642" s="36"/>
      <c r="M642" s="36"/>
      <c r="N642" s="36"/>
      <c r="O642" s="62">
        <v>880372129</v>
      </c>
      <c r="P642" s="39"/>
      <c r="Q642" s="34">
        <v>1</v>
      </c>
      <c r="R642" s="25">
        <v>45717</v>
      </c>
      <c r="S642" s="39" t="s">
        <v>83</v>
      </c>
      <c r="T642" s="37">
        <v>880372129</v>
      </c>
      <c r="U642" s="27" t="s">
        <v>39</v>
      </c>
      <c r="V642" s="28" t="s">
        <v>40</v>
      </c>
      <c r="W642"/>
      <c r="X642"/>
      <c r="Y642"/>
      <c r="Z642"/>
      <c r="AA642"/>
      <c r="AB642"/>
      <c r="AC642"/>
      <c r="AD642"/>
      <c r="AE642"/>
      <c r="AF642"/>
      <c r="AG642"/>
      <c r="AH642"/>
      <c r="AI642"/>
      <c r="AJ642"/>
      <c r="AK642"/>
      <c r="AL642"/>
      <c r="AM642"/>
      <c r="AN642"/>
      <c r="AO642"/>
      <c r="AP642"/>
      <c r="AQ642"/>
      <c r="AR642"/>
      <c r="AS642"/>
      <c r="AT642"/>
      <c r="AU642"/>
      <c r="AV642"/>
      <c r="AW642"/>
      <c r="AX642"/>
      <c r="AY642"/>
      <c r="AZ642"/>
      <c r="BA642"/>
      <c r="BB642"/>
      <c r="BC642"/>
      <c r="BD642"/>
      <c r="BE642"/>
      <c r="BF642"/>
      <c r="BG642"/>
      <c r="BH642"/>
      <c r="BI642"/>
      <c r="BJ642"/>
      <c r="BK642"/>
      <c r="BL642"/>
      <c r="BM642"/>
      <c r="BN642"/>
      <c r="BO642"/>
      <c r="BP642"/>
      <c r="BQ642"/>
      <c r="BR642"/>
      <c r="BS642"/>
      <c r="BT642"/>
      <c r="BU642"/>
      <c r="BV642"/>
      <c r="BW642"/>
      <c r="BX642"/>
      <c r="BY642"/>
      <c r="BZ642"/>
      <c r="CA642"/>
      <c r="CB642"/>
      <c r="CC642"/>
      <c r="CD642"/>
      <c r="CE642"/>
      <c r="CF642"/>
      <c r="CG642"/>
      <c r="CH642"/>
      <c r="CI642"/>
      <c r="CJ642"/>
      <c r="CK642"/>
      <c r="CL642"/>
      <c r="CM642"/>
      <c r="CN642"/>
      <c r="CO642"/>
      <c r="CP642"/>
      <c r="CQ642"/>
      <c r="CR642"/>
      <c r="CS642"/>
      <c r="CT642"/>
      <c r="CU642"/>
      <c r="CV642"/>
      <c r="CW642"/>
      <c r="CX642"/>
      <c r="CY642"/>
      <c r="CZ642"/>
      <c r="DA642"/>
      <c r="DB642"/>
      <c r="DC642"/>
      <c r="DD642"/>
      <c r="DE642"/>
      <c r="DF642"/>
      <c r="DG642"/>
      <c r="DH642"/>
      <c r="DI642"/>
      <c r="DJ642"/>
      <c r="DK642"/>
      <c r="DL642"/>
      <c r="DM642"/>
      <c r="DN642"/>
      <c r="DO642"/>
      <c r="DP642"/>
      <c r="DQ642"/>
      <c r="DR642"/>
      <c r="DS642"/>
      <c r="DT642"/>
      <c r="DU642"/>
      <c r="DV642"/>
      <c r="DW642"/>
      <c r="DX642"/>
      <c r="DY642"/>
      <c r="DZ642"/>
      <c r="EA642"/>
      <c r="EB642"/>
      <c r="EC642"/>
      <c r="ED642"/>
      <c r="EE642"/>
      <c r="EF642"/>
      <c r="EG642"/>
      <c r="EH642"/>
      <c r="EI642"/>
      <c r="EJ642"/>
      <c r="EK642"/>
      <c r="EL642"/>
      <c r="EM642"/>
      <c r="EN642"/>
      <c r="EO642"/>
      <c r="EP642"/>
      <c r="EQ642"/>
      <c r="ER642"/>
      <c r="ES642"/>
      <c r="ET642"/>
      <c r="EU642"/>
      <c r="EV642"/>
      <c r="EW642"/>
      <c r="EX642"/>
      <c r="EY642"/>
      <c r="EZ642"/>
      <c r="FA642"/>
      <c r="FB642"/>
      <c r="FC642"/>
      <c r="FD642"/>
      <c r="FE642"/>
      <c r="FF642"/>
      <c r="FG642"/>
      <c r="FH642"/>
      <c r="FI642"/>
      <c r="FJ642"/>
      <c r="FK642"/>
      <c r="FL642"/>
      <c r="FM642"/>
      <c r="FN642"/>
      <c r="FO642"/>
      <c r="FP642"/>
      <c r="FQ642"/>
      <c r="FR642"/>
      <c r="FS642"/>
      <c r="FT642"/>
      <c r="FU642"/>
      <c r="FV642"/>
      <c r="FW642"/>
      <c r="FX642"/>
      <c r="FY642"/>
      <c r="FZ642"/>
      <c r="GA642"/>
      <c r="GB642"/>
      <c r="GC642"/>
      <c r="GD642"/>
      <c r="GE642"/>
      <c r="GF642"/>
      <c r="GG642"/>
      <c r="GH642"/>
      <c r="GI642"/>
      <c r="GJ642"/>
      <c r="GK642"/>
      <c r="GL642"/>
      <c r="GM642"/>
      <c r="GN642"/>
      <c r="GO642"/>
      <c r="GP642"/>
      <c r="GQ642"/>
      <c r="GR642"/>
      <c r="GS642"/>
      <c r="GT642"/>
      <c r="GU642"/>
      <c r="GV642"/>
      <c r="GW642"/>
      <c r="GX642"/>
      <c r="GY642"/>
      <c r="GZ642"/>
      <c r="HA642"/>
      <c r="HB642"/>
      <c r="HC642"/>
      <c r="HD642"/>
      <c r="HE642"/>
      <c r="HF642"/>
      <c r="HG642"/>
      <c r="HH642"/>
      <c r="HI642"/>
      <c r="HJ642"/>
      <c r="HK642"/>
      <c r="HL642"/>
      <c r="HM642"/>
      <c r="HN642"/>
      <c r="HO642"/>
      <c r="HP642"/>
      <c r="HQ642"/>
      <c r="HR642"/>
      <c r="HS642"/>
      <c r="HT642"/>
      <c r="HU642"/>
      <c r="HV642"/>
      <c r="HW642"/>
      <c r="HX642"/>
      <c r="HY642"/>
      <c r="HZ642"/>
      <c r="IA642"/>
      <c r="IB642"/>
      <c r="IC642"/>
      <c r="ID642"/>
      <c r="IE642"/>
      <c r="IF642"/>
      <c r="IG642"/>
      <c r="IH642"/>
      <c r="II642"/>
      <c r="IJ642"/>
      <c r="IK642"/>
      <c r="IL642"/>
      <c r="IM642"/>
      <c r="IN642"/>
      <c r="IO642"/>
      <c r="IP642"/>
      <c r="IQ642"/>
      <c r="IR642"/>
      <c r="IS642"/>
      <c r="IT642"/>
      <c r="IU642"/>
      <c r="IV642"/>
      <c r="IW642"/>
      <c r="IX642"/>
      <c r="IY642"/>
      <c r="IZ642"/>
      <c r="JA642"/>
      <c r="JB642"/>
      <c r="JC642"/>
      <c r="JD642"/>
      <c r="JE642"/>
      <c r="JF642"/>
      <c r="JG642"/>
      <c r="JH642"/>
      <c r="JI642"/>
      <c r="JJ642"/>
      <c r="JK642"/>
      <c r="JL642"/>
      <c r="JM642"/>
      <c r="JN642"/>
      <c r="JO642"/>
      <c r="JP642"/>
      <c r="JQ642"/>
      <c r="JR642"/>
      <c r="JS642"/>
      <c r="JT642"/>
      <c r="JU642"/>
      <c r="JV642"/>
      <c r="JW642"/>
      <c r="JX642"/>
      <c r="JY642"/>
      <c r="JZ642"/>
      <c r="KA642"/>
      <c r="KB642"/>
      <c r="KC642"/>
      <c r="KD642"/>
      <c r="KE642"/>
      <c r="KF642"/>
      <c r="KG642"/>
      <c r="KH642"/>
      <c r="KI642"/>
      <c r="KJ642"/>
      <c r="KK642"/>
      <c r="KL642"/>
      <c r="KM642"/>
      <c r="KN642"/>
      <c r="KO642"/>
      <c r="KP642"/>
      <c r="KQ642"/>
      <c r="KR642"/>
      <c r="KS642"/>
      <c r="KT642"/>
      <c r="KU642"/>
      <c r="KV642"/>
      <c r="KW642"/>
      <c r="KX642"/>
      <c r="KY642"/>
      <c r="KZ642"/>
      <c r="LA642"/>
      <c r="LB642"/>
      <c r="LC642"/>
      <c r="LD642"/>
      <c r="LE642"/>
      <c r="LF642"/>
      <c r="LG642"/>
      <c r="LH642"/>
      <c r="LI642"/>
      <c r="LJ642"/>
      <c r="LK642"/>
      <c r="LL642"/>
      <c r="LM642"/>
      <c r="LN642"/>
      <c r="LO642"/>
      <c r="LP642"/>
      <c r="LQ642"/>
      <c r="LR642"/>
      <c r="LS642"/>
      <c r="LT642"/>
      <c r="LU642"/>
      <c r="LV642"/>
      <c r="LW642"/>
      <c r="LX642"/>
      <c r="LY642"/>
      <c r="LZ642"/>
      <c r="MA642"/>
      <c r="MB642"/>
      <c r="MC642"/>
      <c r="MD642"/>
      <c r="ME642"/>
      <c r="MF642"/>
      <c r="MG642"/>
      <c r="MH642"/>
      <c r="MI642"/>
      <c r="MJ642"/>
      <c r="MK642"/>
      <c r="ML642"/>
      <c r="MM642"/>
      <c r="MN642"/>
      <c r="MO642"/>
      <c r="MP642"/>
      <c r="MQ642"/>
      <c r="MR642"/>
      <c r="MS642"/>
      <c r="MT642"/>
      <c r="MU642"/>
      <c r="MV642"/>
      <c r="MW642"/>
      <c r="MX642"/>
      <c r="MY642"/>
      <c r="MZ642"/>
      <c r="NA642"/>
      <c r="NB642"/>
      <c r="NC642"/>
      <c r="ND642"/>
      <c r="NE642"/>
      <c r="NF642"/>
      <c r="NG642"/>
      <c r="NH642"/>
      <c r="NI642"/>
      <c r="NJ642"/>
      <c r="NK642"/>
      <c r="NL642"/>
      <c r="NM642"/>
      <c r="NN642"/>
      <c r="NO642"/>
      <c r="NP642"/>
      <c r="NQ642"/>
      <c r="NR642"/>
      <c r="NS642"/>
      <c r="NT642"/>
      <c r="NU642"/>
      <c r="NV642"/>
      <c r="NW642"/>
      <c r="NX642"/>
      <c r="NY642"/>
      <c r="NZ642"/>
      <c r="OA642"/>
      <c r="OB642"/>
      <c r="OC642"/>
      <c r="OD642"/>
      <c r="OE642"/>
      <c r="OF642"/>
      <c r="OG642"/>
      <c r="OH642"/>
      <c r="OI642"/>
      <c r="OJ642"/>
      <c r="OK642"/>
      <c r="OL642"/>
      <c r="OM642"/>
      <c r="ON642"/>
      <c r="OO642"/>
      <c r="OP642"/>
      <c r="OQ642"/>
      <c r="OR642"/>
      <c r="OS642"/>
      <c r="OT642"/>
      <c r="OU642"/>
      <c r="OV642"/>
      <c r="OW642"/>
      <c r="OX642"/>
      <c r="OY642"/>
      <c r="OZ642"/>
      <c r="PA642"/>
      <c r="PB642"/>
      <c r="PC642"/>
      <c r="PD642"/>
      <c r="PE642"/>
      <c r="PF642"/>
      <c r="PG642"/>
      <c r="PH642"/>
      <c r="PI642"/>
      <c r="PJ642"/>
      <c r="PK642"/>
      <c r="PL642"/>
      <c r="PM642"/>
      <c r="PN642"/>
      <c r="PO642"/>
      <c r="PP642"/>
      <c r="PQ642"/>
      <c r="PR642"/>
      <c r="PS642"/>
      <c r="PT642"/>
      <c r="PU642"/>
      <c r="PV642"/>
      <c r="PW642"/>
      <c r="PX642"/>
      <c r="PY642"/>
      <c r="PZ642"/>
      <c r="QA642"/>
      <c r="QB642"/>
      <c r="QC642"/>
      <c r="QD642"/>
      <c r="QE642"/>
      <c r="QF642"/>
      <c r="QG642"/>
      <c r="QH642"/>
      <c r="QI642"/>
      <c r="QJ642"/>
      <c r="QK642"/>
      <c r="QL642"/>
      <c r="QM642"/>
      <c r="QN642"/>
      <c r="QO642"/>
      <c r="QP642"/>
      <c r="QQ642"/>
      <c r="QR642"/>
      <c r="QS642"/>
      <c r="QT642"/>
      <c r="QU642"/>
      <c r="QV642"/>
      <c r="QW642"/>
      <c r="QX642"/>
      <c r="QY642"/>
      <c r="QZ642"/>
      <c r="RA642"/>
      <c r="RB642"/>
      <c r="RC642"/>
      <c r="RD642"/>
      <c r="RE642"/>
      <c r="RF642"/>
      <c r="RG642"/>
      <c r="RH642"/>
      <c r="RI642"/>
      <c r="RJ642"/>
      <c r="RK642"/>
      <c r="RL642"/>
      <c r="RM642"/>
      <c r="RN642"/>
      <c r="RO642"/>
      <c r="RP642"/>
      <c r="RQ642"/>
      <c r="RR642"/>
      <c r="RS642"/>
      <c r="RT642"/>
      <c r="RU642"/>
      <c r="RV642"/>
      <c r="RW642"/>
      <c r="RX642"/>
      <c r="RY642"/>
      <c r="RZ642"/>
      <c r="SA642"/>
      <c r="SB642"/>
      <c r="SC642"/>
      <c r="SD642"/>
      <c r="SE642"/>
      <c r="SF642"/>
      <c r="SG642"/>
      <c r="SH642"/>
      <c r="SI642"/>
      <c r="SJ642"/>
      <c r="SK642"/>
      <c r="SL642"/>
      <c r="SM642"/>
      <c r="SN642"/>
      <c r="SO642"/>
      <c r="SP642"/>
    </row>
    <row r="643" spans="1:510" ht="16.5" customHeight="1" x14ac:dyDescent="0.2">
      <c r="A643" s="20">
        <v>1864</v>
      </c>
      <c r="B643" s="34" t="s">
        <v>70</v>
      </c>
      <c r="C643" s="34" t="s">
        <v>449</v>
      </c>
      <c r="D643" s="20" t="s">
        <v>51</v>
      </c>
      <c r="E643" s="20" t="s">
        <v>1345</v>
      </c>
      <c r="F643" s="22" t="s">
        <v>88</v>
      </c>
      <c r="G643" s="36" t="s">
        <v>37</v>
      </c>
      <c r="H643" s="20" t="s">
        <v>89</v>
      </c>
      <c r="I643" s="20" t="s">
        <v>27</v>
      </c>
      <c r="J643" s="63" t="s">
        <v>815</v>
      </c>
      <c r="K643" s="36"/>
      <c r="L643" s="36"/>
      <c r="M643" s="36"/>
      <c r="N643" s="36"/>
      <c r="O643" s="62">
        <v>750539000</v>
      </c>
      <c r="P643" s="39"/>
      <c r="Q643" s="34">
        <v>1</v>
      </c>
      <c r="R643" s="25">
        <v>45717</v>
      </c>
      <c r="S643" s="39" t="s">
        <v>83</v>
      </c>
      <c r="T643" s="37">
        <v>750539000</v>
      </c>
      <c r="U643" s="27" t="s">
        <v>39</v>
      </c>
      <c r="V643" s="28" t="s">
        <v>40</v>
      </c>
      <c r="W643"/>
      <c r="X643"/>
      <c r="Y643"/>
      <c r="Z643"/>
      <c r="AA643"/>
      <c r="AB643"/>
      <c r="AC643"/>
      <c r="AD643"/>
      <c r="AE643"/>
      <c r="AF643"/>
      <c r="AG643"/>
      <c r="AH643"/>
      <c r="AI643"/>
      <c r="AJ643"/>
      <c r="AK643"/>
      <c r="AL643"/>
      <c r="AM643"/>
      <c r="AN643"/>
      <c r="AO643"/>
      <c r="AP643"/>
      <c r="AQ643"/>
      <c r="AR643"/>
      <c r="AS643"/>
      <c r="AT643"/>
      <c r="AU643"/>
      <c r="AV643"/>
      <c r="AW643"/>
      <c r="AX643"/>
      <c r="AY643"/>
      <c r="AZ643"/>
      <c r="BA643"/>
      <c r="BB643"/>
      <c r="BC643"/>
      <c r="BD643"/>
      <c r="BE643"/>
      <c r="BF643"/>
      <c r="BG643"/>
      <c r="BH643"/>
      <c r="BI643"/>
      <c r="BJ643"/>
      <c r="BK643"/>
      <c r="BL643"/>
      <c r="BM643"/>
      <c r="BN643"/>
      <c r="BO643"/>
      <c r="BP643"/>
      <c r="BQ643"/>
      <c r="BR643"/>
      <c r="BS643"/>
      <c r="BT643"/>
      <c r="BU643"/>
      <c r="BV643"/>
      <c r="BW643"/>
      <c r="BX643"/>
      <c r="BY643"/>
      <c r="BZ643"/>
      <c r="CA643"/>
      <c r="CB643"/>
      <c r="CC643"/>
      <c r="CD643"/>
      <c r="CE643"/>
      <c r="CF643"/>
      <c r="CG643"/>
      <c r="CH643"/>
      <c r="CI643"/>
      <c r="CJ643"/>
      <c r="CK643"/>
      <c r="CL643"/>
      <c r="CM643"/>
      <c r="CN643"/>
      <c r="CO643"/>
      <c r="CP643"/>
      <c r="CQ643"/>
      <c r="CR643"/>
      <c r="CS643"/>
      <c r="CT643"/>
      <c r="CU643"/>
      <c r="CV643"/>
      <c r="CW643"/>
      <c r="CX643"/>
      <c r="CY643"/>
      <c r="CZ643"/>
      <c r="DA643"/>
      <c r="DB643"/>
      <c r="DC643"/>
      <c r="DD643"/>
      <c r="DE643"/>
      <c r="DF643"/>
      <c r="DG643"/>
      <c r="DH643"/>
      <c r="DI643"/>
      <c r="DJ643"/>
      <c r="DK643"/>
      <c r="DL643"/>
      <c r="DM643"/>
      <c r="DN643"/>
      <c r="DO643"/>
      <c r="DP643"/>
      <c r="DQ643"/>
      <c r="DR643"/>
      <c r="DS643"/>
      <c r="DT643"/>
      <c r="DU643"/>
      <c r="DV643"/>
      <c r="DW643"/>
      <c r="DX643"/>
      <c r="DY643"/>
      <c r="DZ643"/>
      <c r="EA643"/>
      <c r="EB643"/>
      <c r="EC643"/>
      <c r="ED643"/>
      <c r="EE643"/>
      <c r="EF643"/>
      <c r="EG643"/>
      <c r="EH643"/>
      <c r="EI643"/>
      <c r="EJ643"/>
      <c r="EK643"/>
      <c r="EL643"/>
      <c r="EM643"/>
      <c r="EN643"/>
      <c r="EO643"/>
      <c r="EP643"/>
      <c r="EQ643"/>
      <c r="ER643"/>
      <c r="ES643"/>
      <c r="ET643"/>
      <c r="EU643"/>
      <c r="EV643"/>
      <c r="EW643"/>
      <c r="EX643"/>
      <c r="EY643"/>
      <c r="EZ643"/>
      <c r="FA643"/>
      <c r="FB643"/>
      <c r="FC643"/>
      <c r="FD643"/>
      <c r="FE643"/>
      <c r="FF643"/>
      <c r="FG643"/>
      <c r="FH643"/>
      <c r="FI643"/>
      <c r="FJ643"/>
      <c r="FK643"/>
      <c r="FL643"/>
      <c r="FM643"/>
      <c r="FN643"/>
      <c r="FO643"/>
      <c r="FP643"/>
      <c r="FQ643"/>
      <c r="FR643"/>
      <c r="FS643"/>
      <c r="FT643"/>
      <c r="FU643"/>
      <c r="FV643"/>
      <c r="FW643"/>
      <c r="FX643"/>
      <c r="FY643"/>
      <c r="FZ643"/>
      <c r="GA643"/>
      <c r="GB643"/>
      <c r="GC643"/>
      <c r="GD643"/>
      <c r="GE643"/>
      <c r="GF643"/>
      <c r="GG643"/>
      <c r="GH643"/>
      <c r="GI643"/>
      <c r="GJ643"/>
      <c r="GK643"/>
      <c r="GL643"/>
      <c r="GM643"/>
      <c r="GN643"/>
      <c r="GO643"/>
      <c r="GP643"/>
      <c r="GQ643"/>
      <c r="GR643"/>
      <c r="GS643"/>
      <c r="GT643"/>
      <c r="GU643"/>
      <c r="GV643"/>
      <c r="GW643"/>
      <c r="GX643"/>
      <c r="GY643"/>
      <c r="GZ643"/>
      <c r="HA643"/>
      <c r="HB643"/>
      <c r="HC643"/>
      <c r="HD643"/>
      <c r="HE643"/>
      <c r="HF643"/>
      <c r="HG643"/>
      <c r="HH643"/>
      <c r="HI643"/>
      <c r="HJ643"/>
      <c r="HK643"/>
      <c r="HL643"/>
      <c r="HM643"/>
      <c r="HN643"/>
      <c r="HO643"/>
      <c r="HP643"/>
      <c r="HQ643"/>
      <c r="HR643"/>
      <c r="HS643"/>
      <c r="HT643"/>
      <c r="HU643"/>
      <c r="HV643"/>
      <c r="HW643"/>
      <c r="HX643"/>
      <c r="HY643"/>
      <c r="HZ643"/>
      <c r="IA643"/>
      <c r="IB643"/>
      <c r="IC643"/>
      <c r="ID643"/>
      <c r="IE643"/>
      <c r="IF643"/>
      <c r="IG643"/>
      <c r="IH643"/>
      <c r="II643"/>
      <c r="IJ643"/>
      <c r="IK643"/>
      <c r="IL643"/>
      <c r="IM643"/>
      <c r="IN643"/>
      <c r="IO643"/>
      <c r="IP643"/>
      <c r="IQ643"/>
      <c r="IR643"/>
      <c r="IS643"/>
      <c r="IT643"/>
      <c r="IU643"/>
      <c r="IV643"/>
      <c r="IW643"/>
      <c r="IX643"/>
      <c r="IY643"/>
      <c r="IZ643"/>
      <c r="JA643"/>
      <c r="JB643"/>
      <c r="JC643"/>
      <c r="JD643"/>
      <c r="JE643"/>
      <c r="JF643"/>
      <c r="JG643"/>
      <c r="JH643"/>
      <c r="JI643"/>
      <c r="JJ643"/>
      <c r="JK643"/>
      <c r="JL643"/>
      <c r="JM643"/>
      <c r="JN643"/>
      <c r="JO643"/>
      <c r="JP643"/>
      <c r="JQ643"/>
      <c r="JR643"/>
      <c r="JS643"/>
      <c r="JT643"/>
      <c r="JU643"/>
      <c r="JV643"/>
      <c r="JW643"/>
      <c r="JX643"/>
      <c r="JY643"/>
      <c r="JZ643"/>
      <c r="KA643"/>
      <c r="KB643"/>
      <c r="KC643"/>
      <c r="KD643"/>
      <c r="KE643"/>
      <c r="KF643"/>
      <c r="KG643"/>
      <c r="KH643"/>
      <c r="KI643"/>
      <c r="KJ643"/>
      <c r="KK643"/>
      <c r="KL643"/>
      <c r="KM643"/>
      <c r="KN643"/>
      <c r="KO643"/>
      <c r="KP643"/>
      <c r="KQ643"/>
      <c r="KR643"/>
      <c r="KS643"/>
      <c r="KT643"/>
      <c r="KU643"/>
      <c r="KV643"/>
      <c r="KW643"/>
      <c r="KX643"/>
      <c r="KY643"/>
      <c r="KZ643"/>
      <c r="LA643"/>
      <c r="LB643"/>
      <c r="LC643"/>
      <c r="LD643"/>
      <c r="LE643"/>
      <c r="LF643"/>
      <c r="LG643"/>
      <c r="LH643"/>
      <c r="LI643"/>
      <c r="LJ643"/>
      <c r="LK643"/>
      <c r="LL643"/>
      <c r="LM643"/>
      <c r="LN643"/>
      <c r="LO643"/>
      <c r="LP643"/>
      <c r="LQ643"/>
      <c r="LR643"/>
      <c r="LS643"/>
      <c r="LT643"/>
      <c r="LU643"/>
      <c r="LV643"/>
      <c r="LW643"/>
      <c r="LX643"/>
      <c r="LY643"/>
      <c r="LZ643"/>
      <c r="MA643"/>
      <c r="MB643"/>
      <c r="MC643"/>
      <c r="MD643"/>
      <c r="ME643"/>
      <c r="MF643"/>
      <c r="MG643"/>
      <c r="MH643"/>
      <c r="MI643"/>
      <c r="MJ643"/>
      <c r="MK643"/>
      <c r="ML643"/>
      <c r="MM643"/>
      <c r="MN643"/>
      <c r="MO643"/>
      <c r="MP643"/>
      <c r="MQ643"/>
      <c r="MR643"/>
      <c r="MS643"/>
      <c r="MT643"/>
      <c r="MU643"/>
      <c r="MV643"/>
      <c r="MW643"/>
      <c r="MX643"/>
      <c r="MY643"/>
      <c r="MZ643"/>
      <c r="NA643"/>
      <c r="NB643"/>
      <c r="NC643"/>
      <c r="ND643"/>
      <c r="NE643"/>
      <c r="NF643"/>
      <c r="NG643"/>
      <c r="NH643"/>
      <c r="NI643"/>
      <c r="NJ643"/>
      <c r="NK643"/>
      <c r="NL643"/>
      <c r="NM643"/>
      <c r="NN643"/>
      <c r="NO643"/>
      <c r="NP643"/>
      <c r="NQ643"/>
      <c r="NR643"/>
      <c r="NS643"/>
      <c r="NT643"/>
      <c r="NU643"/>
      <c r="NV643"/>
      <c r="NW643"/>
      <c r="NX643"/>
      <c r="NY643"/>
      <c r="NZ643"/>
      <c r="OA643"/>
      <c r="OB643"/>
      <c r="OC643"/>
      <c r="OD643"/>
      <c r="OE643"/>
      <c r="OF643"/>
      <c r="OG643"/>
      <c r="OH643"/>
      <c r="OI643"/>
      <c r="OJ643"/>
      <c r="OK643"/>
      <c r="OL643"/>
      <c r="OM643"/>
      <c r="ON643"/>
      <c r="OO643"/>
      <c r="OP643"/>
      <c r="OQ643"/>
      <c r="OR643"/>
      <c r="OS643"/>
      <c r="OT643"/>
      <c r="OU643"/>
      <c r="OV643"/>
      <c r="OW643"/>
      <c r="OX643"/>
      <c r="OY643"/>
      <c r="OZ643"/>
      <c r="PA643"/>
      <c r="PB643"/>
      <c r="PC643"/>
      <c r="PD643"/>
      <c r="PE643"/>
      <c r="PF643"/>
      <c r="PG643"/>
      <c r="PH643"/>
      <c r="PI643"/>
      <c r="PJ643"/>
      <c r="PK643"/>
      <c r="PL643"/>
      <c r="PM643"/>
      <c r="PN643"/>
      <c r="PO643"/>
      <c r="PP643"/>
      <c r="PQ643"/>
      <c r="PR643"/>
      <c r="PS643"/>
      <c r="PT643"/>
      <c r="PU643"/>
      <c r="PV643"/>
      <c r="PW643"/>
      <c r="PX643"/>
      <c r="PY643"/>
      <c r="PZ643"/>
      <c r="QA643"/>
      <c r="QB643"/>
      <c r="QC643"/>
      <c r="QD643"/>
      <c r="QE643"/>
      <c r="QF643"/>
      <c r="QG643"/>
      <c r="QH643"/>
      <c r="QI643"/>
      <c r="QJ643"/>
      <c r="QK643"/>
      <c r="QL643"/>
      <c r="QM643"/>
      <c r="QN643"/>
      <c r="QO643"/>
      <c r="QP643"/>
      <c r="QQ643"/>
      <c r="QR643"/>
      <c r="QS643"/>
      <c r="QT643"/>
      <c r="QU643"/>
      <c r="QV643"/>
      <c r="QW643"/>
      <c r="QX643"/>
      <c r="QY643"/>
      <c r="QZ643"/>
      <c r="RA643"/>
      <c r="RB643"/>
      <c r="RC643"/>
      <c r="RD643"/>
      <c r="RE643"/>
      <c r="RF643"/>
      <c r="RG643"/>
      <c r="RH643"/>
      <c r="RI643"/>
      <c r="RJ643"/>
      <c r="RK643"/>
      <c r="RL643"/>
      <c r="RM643"/>
      <c r="RN643"/>
      <c r="RO643"/>
      <c r="RP643"/>
      <c r="RQ643"/>
      <c r="RR643"/>
      <c r="RS643"/>
      <c r="RT643"/>
      <c r="RU643"/>
      <c r="RV643"/>
      <c r="RW643"/>
      <c r="RX643"/>
      <c r="RY643"/>
      <c r="RZ643"/>
      <c r="SA643"/>
      <c r="SB643"/>
      <c r="SC643"/>
      <c r="SD643"/>
      <c r="SE643"/>
      <c r="SF643"/>
      <c r="SG643"/>
      <c r="SH643"/>
      <c r="SI643"/>
      <c r="SJ643"/>
      <c r="SK643"/>
      <c r="SL643"/>
      <c r="SM643"/>
      <c r="SN643"/>
      <c r="SO643"/>
      <c r="SP643"/>
    </row>
    <row r="644" spans="1:510" ht="16.5" customHeight="1" x14ac:dyDescent="0.2">
      <c r="A644" s="20">
        <v>1865</v>
      </c>
      <c r="B644" s="34" t="s">
        <v>70</v>
      </c>
      <c r="C644" s="34" t="s">
        <v>97</v>
      </c>
      <c r="D644" s="20" t="s">
        <v>51</v>
      </c>
      <c r="E644" s="20" t="s">
        <v>1345</v>
      </c>
      <c r="F644" s="22" t="s">
        <v>88</v>
      </c>
      <c r="G644" s="36" t="s">
        <v>37</v>
      </c>
      <c r="H644" s="20" t="s">
        <v>89</v>
      </c>
      <c r="I644" s="20" t="s">
        <v>27</v>
      </c>
      <c r="J644" s="63" t="s">
        <v>816</v>
      </c>
      <c r="K644" s="36"/>
      <c r="L644" s="36"/>
      <c r="M644" s="36"/>
      <c r="N644" s="36"/>
      <c r="O644" s="62">
        <v>40000000</v>
      </c>
      <c r="P644" s="39"/>
      <c r="Q644" s="34">
        <v>1</v>
      </c>
      <c r="R644" s="25">
        <v>45717</v>
      </c>
      <c r="S644" s="39" t="s">
        <v>83</v>
      </c>
      <c r="T644" s="37">
        <v>40000000</v>
      </c>
      <c r="U644" s="27" t="s">
        <v>39</v>
      </c>
      <c r="V644" s="28" t="s">
        <v>40</v>
      </c>
      <c r="W644"/>
      <c r="X644"/>
      <c r="Y644"/>
      <c r="Z644"/>
      <c r="AA644"/>
      <c r="AB644"/>
      <c r="AC644"/>
      <c r="AD644"/>
      <c r="AE644"/>
      <c r="AF644"/>
      <c r="AG644"/>
      <c r="AH644"/>
      <c r="AI644"/>
      <c r="AJ644"/>
      <c r="AK644"/>
      <c r="AL644"/>
      <c r="AM644"/>
      <c r="AN644"/>
      <c r="AO644"/>
      <c r="AP644"/>
      <c r="AQ644"/>
      <c r="AR644"/>
      <c r="AS644"/>
      <c r="AT644"/>
      <c r="AU644"/>
      <c r="AV644"/>
      <c r="AW644"/>
      <c r="AX644"/>
      <c r="AY644"/>
      <c r="AZ644"/>
      <c r="BA644"/>
      <c r="BB644"/>
      <c r="BC644"/>
      <c r="BD644"/>
      <c r="BE644"/>
      <c r="BF644"/>
      <c r="BG644"/>
      <c r="BH644"/>
      <c r="BI644"/>
      <c r="BJ644"/>
      <c r="BK644"/>
      <c r="BL644"/>
      <c r="BM644"/>
      <c r="BN644"/>
      <c r="BO644"/>
      <c r="BP644"/>
      <c r="BQ644"/>
      <c r="BR644"/>
      <c r="BS644"/>
      <c r="BT644"/>
      <c r="BU644"/>
      <c r="BV644"/>
      <c r="BW644"/>
      <c r="BX644"/>
      <c r="BY644"/>
      <c r="BZ644"/>
      <c r="CA644"/>
      <c r="CB644"/>
      <c r="CC644"/>
      <c r="CD644"/>
      <c r="CE644"/>
      <c r="CF644"/>
      <c r="CG644"/>
      <c r="CH644"/>
      <c r="CI644"/>
      <c r="CJ644"/>
      <c r="CK644"/>
      <c r="CL644"/>
      <c r="CM644"/>
      <c r="CN644"/>
      <c r="CO644"/>
      <c r="CP644"/>
      <c r="CQ644"/>
      <c r="CR644"/>
      <c r="CS644"/>
      <c r="CT644"/>
      <c r="CU644"/>
      <c r="CV644"/>
      <c r="CW644"/>
      <c r="CX644"/>
      <c r="CY644"/>
      <c r="CZ644"/>
      <c r="DA644"/>
      <c r="DB644"/>
      <c r="DC644"/>
      <c r="DD644"/>
      <c r="DE644"/>
      <c r="DF644"/>
      <c r="DG644"/>
      <c r="DH644"/>
      <c r="DI644"/>
      <c r="DJ644"/>
      <c r="DK644"/>
      <c r="DL644"/>
      <c r="DM644"/>
      <c r="DN644"/>
      <c r="DO644"/>
      <c r="DP644"/>
      <c r="DQ644"/>
      <c r="DR644"/>
      <c r="DS644"/>
      <c r="DT644"/>
      <c r="DU644"/>
      <c r="DV644"/>
      <c r="DW644"/>
      <c r="DX644"/>
      <c r="DY644"/>
      <c r="DZ644"/>
      <c r="EA644"/>
      <c r="EB644"/>
      <c r="EC644"/>
      <c r="ED644"/>
      <c r="EE644"/>
      <c r="EF644"/>
      <c r="EG644"/>
      <c r="EH644"/>
      <c r="EI644"/>
      <c r="EJ644"/>
      <c r="EK644"/>
      <c r="EL644"/>
      <c r="EM644"/>
      <c r="EN644"/>
      <c r="EO644"/>
      <c r="EP644"/>
      <c r="EQ644"/>
      <c r="ER644"/>
      <c r="ES644"/>
      <c r="ET644"/>
      <c r="EU644"/>
      <c r="EV644"/>
      <c r="EW644"/>
      <c r="EX644"/>
      <c r="EY644"/>
      <c r="EZ644"/>
      <c r="FA644"/>
      <c r="FB644"/>
      <c r="FC644"/>
      <c r="FD644"/>
      <c r="FE644"/>
      <c r="FF644"/>
      <c r="FG644"/>
      <c r="FH644"/>
      <c r="FI644"/>
      <c r="FJ644"/>
      <c r="FK644"/>
      <c r="FL644"/>
      <c r="FM644"/>
      <c r="FN644"/>
      <c r="FO644"/>
      <c r="FP644"/>
      <c r="FQ644"/>
      <c r="FR644"/>
      <c r="FS644"/>
      <c r="FT644"/>
      <c r="FU644"/>
      <c r="FV644"/>
      <c r="FW644"/>
      <c r="FX644"/>
      <c r="FY644"/>
      <c r="FZ644"/>
      <c r="GA644"/>
      <c r="GB644"/>
      <c r="GC644"/>
      <c r="GD644"/>
      <c r="GE644"/>
      <c r="GF644"/>
      <c r="GG644"/>
      <c r="GH644"/>
      <c r="GI644"/>
      <c r="GJ644"/>
      <c r="GK644"/>
      <c r="GL644"/>
      <c r="GM644"/>
      <c r="GN644"/>
      <c r="GO644"/>
      <c r="GP644"/>
      <c r="GQ644"/>
      <c r="GR644"/>
      <c r="GS644"/>
      <c r="GT644"/>
      <c r="GU644"/>
      <c r="GV644"/>
      <c r="GW644"/>
      <c r="GX644"/>
      <c r="GY644"/>
      <c r="GZ644"/>
      <c r="HA644"/>
      <c r="HB644"/>
      <c r="HC644"/>
      <c r="HD644"/>
      <c r="HE644"/>
      <c r="HF644"/>
      <c r="HG644"/>
      <c r="HH644"/>
      <c r="HI644"/>
      <c r="HJ644"/>
      <c r="HK644"/>
      <c r="HL644"/>
      <c r="HM644"/>
      <c r="HN644"/>
      <c r="HO644"/>
      <c r="HP644"/>
      <c r="HQ644"/>
      <c r="HR644"/>
      <c r="HS644"/>
      <c r="HT644"/>
      <c r="HU644"/>
      <c r="HV644"/>
      <c r="HW644"/>
      <c r="HX644"/>
      <c r="HY644"/>
      <c r="HZ644"/>
      <c r="IA644"/>
      <c r="IB644"/>
      <c r="IC644"/>
      <c r="ID644"/>
      <c r="IE644"/>
      <c r="IF644"/>
      <c r="IG644"/>
      <c r="IH644"/>
      <c r="II644"/>
      <c r="IJ644"/>
      <c r="IK644"/>
      <c r="IL644"/>
      <c r="IM644"/>
      <c r="IN644"/>
      <c r="IO644"/>
      <c r="IP644"/>
      <c r="IQ644"/>
      <c r="IR644"/>
      <c r="IS644"/>
      <c r="IT644"/>
      <c r="IU644"/>
      <c r="IV644"/>
      <c r="IW644"/>
      <c r="IX644"/>
      <c r="IY644"/>
      <c r="IZ644"/>
      <c r="JA644"/>
      <c r="JB644"/>
      <c r="JC644"/>
      <c r="JD644"/>
      <c r="JE644"/>
      <c r="JF644"/>
      <c r="JG644"/>
      <c r="JH644"/>
      <c r="JI644"/>
      <c r="JJ644"/>
      <c r="JK644"/>
      <c r="JL644"/>
      <c r="JM644"/>
      <c r="JN644"/>
      <c r="JO644"/>
      <c r="JP644"/>
      <c r="JQ644"/>
      <c r="JR644"/>
      <c r="JS644"/>
      <c r="JT644"/>
      <c r="JU644"/>
      <c r="JV644"/>
      <c r="JW644"/>
      <c r="JX644"/>
      <c r="JY644"/>
      <c r="JZ644"/>
      <c r="KA644"/>
      <c r="KB644"/>
      <c r="KC644"/>
      <c r="KD644"/>
      <c r="KE644"/>
      <c r="KF644"/>
      <c r="KG644"/>
      <c r="KH644"/>
      <c r="KI644"/>
      <c r="KJ644"/>
      <c r="KK644"/>
      <c r="KL644"/>
      <c r="KM644"/>
      <c r="KN644"/>
      <c r="KO644"/>
      <c r="KP644"/>
      <c r="KQ644"/>
      <c r="KR644"/>
      <c r="KS644"/>
      <c r="KT644"/>
      <c r="KU644"/>
      <c r="KV644"/>
      <c r="KW644"/>
      <c r="KX644"/>
      <c r="KY644"/>
      <c r="KZ644"/>
      <c r="LA644"/>
      <c r="LB644"/>
      <c r="LC644"/>
      <c r="LD644"/>
      <c r="LE644"/>
      <c r="LF644"/>
      <c r="LG644"/>
      <c r="LH644"/>
      <c r="LI644"/>
      <c r="LJ644"/>
      <c r="LK644"/>
      <c r="LL644"/>
      <c r="LM644"/>
      <c r="LN644"/>
      <c r="LO644"/>
      <c r="LP644"/>
      <c r="LQ644"/>
      <c r="LR644"/>
      <c r="LS644"/>
      <c r="LT644"/>
      <c r="LU644"/>
      <c r="LV644"/>
      <c r="LW644"/>
      <c r="LX644"/>
      <c r="LY644"/>
      <c r="LZ644"/>
      <c r="MA644"/>
      <c r="MB644"/>
      <c r="MC644"/>
      <c r="MD644"/>
      <c r="ME644"/>
      <c r="MF644"/>
      <c r="MG644"/>
      <c r="MH644"/>
      <c r="MI644"/>
      <c r="MJ644"/>
      <c r="MK644"/>
      <c r="ML644"/>
      <c r="MM644"/>
      <c r="MN644"/>
      <c r="MO644"/>
      <c r="MP644"/>
      <c r="MQ644"/>
      <c r="MR644"/>
      <c r="MS644"/>
      <c r="MT644"/>
      <c r="MU644"/>
      <c r="MV644"/>
      <c r="MW644"/>
      <c r="MX644"/>
      <c r="MY644"/>
      <c r="MZ644"/>
      <c r="NA644"/>
      <c r="NB644"/>
      <c r="NC644"/>
      <c r="ND644"/>
      <c r="NE644"/>
      <c r="NF644"/>
      <c r="NG644"/>
      <c r="NH644"/>
      <c r="NI644"/>
      <c r="NJ644"/>
      <c r="NK644"/>
      <c r="NL644"/>
      <c r="NM644"/>
      <c r="NN644"/>
      <c r="NO644"/>
      <c r="NP644"/>
      <c r="NQ644"/>
      <c r="NR644"/>
      <c r="NS644"/>
      <c r="NT644"/>
      <c r="NU644"/>
      <c r="NV644"/>
      <c r="NW644"/>
      <c r="NX644"/>
      <c r="NY644"/>
      <c r="NZ644"/>
      <c r="OA644"/>
      <c r="OB644"/>
      <c r="OC644"/>
      <c r="OD644"/>
      <c r="OE644"/>
      <c r="OF644"/>
      <c r="OG644"/>
      <c r="OH644"/>
      <c r="OI644"/>
      <c r="OJ644"/>
      <c r="OK644"/>
      <c r="OL644"/>
      <c r="OM644"/>
      <c r="ON644"/>
      <c r="OO644"/>
      <c r="OP644"/>
      <c r="OQ644"/>
      <c r="OR644"/>
      <c r="OS644"/>
      <c r="OT644"/>
      <c r="OU644"/>
      <c r="OV644"/>
      <c r="OW644"/>
      <c r="OX644"/>
      <c r="OY644"/>
      <c r="OZ644"/>
      <c r="PA644"/>
      <c r="PB644"/>
      <c r="PC644"/>
      <c r="PD644"/>
      <c r="PE644"/>
      <c r="PF644"/>
      <c r="PG644"/>
      <c r="PH644"/>
      <c r="PI644"/>
      <c r="PJ644"/>
      <c r="PK644"/>
      <c r="PL644"/>
      <c r="PM644"/>
      <c r="PN644"/>
      <c r="PO644"/>
      <c r="PP644"/>
      <c r="PQ644"/>
      <c r="PR644"/>
      <c r="PS644"/>
      <c r="PT644"/>
      <c r="PU644"/>
      <c r="PV644"/>
      <c r="PW644"/>
      <c r="PX644"/>
      <c r="PY644"/>
      <c r="PZ644"/>
      <c r="QA644"/>
      <c r="QB644"/>
      <c r="QC644"/>
      <c r="QD644"/>
      <c r="QE644"/>
      <c r="QF644"/>
      <c r="QG644"/>
      <c r="QH644"/>
      <c r="QI644"/>
      <c r="QJ644"/>
      <c r="QK644"/>
      <c r="QL644"/>
      <c r="QM644"/>
      <c r="QN644"/>
      <c r="QO644"/>
      <c r="QP644"/>
      <c r="QQ644"/>
      <c r="QR644"/>
      <c r="QS644"/>
      <c r="QT644"/>
      <c r="QU644"/>
      <c r="QV644"/>
      <c r="QW644"/>
      <c r="QX644"/>
      <c r="QY644"/>
      <c r="QZ644"/>
      <c r="RA644"/>
      <c r="RB644"/>
      <c r="RC644"/>
      <c r="RD644"/>
      <c r="RE644"/>
      <c r="RF644"/>
      <c r="RG644"/>
      <c r="RH644"/>
      <c r="RI644"/>
      <c r="RJ644"/>
      <c r="RK644"/>
      <c r="RL644"/>
      <c r="RM644"/>
      <c r="RN644"/>
      <c r="RO644"/>
      <c r="RP644"/>
      <c r="RQ644"/>
      <c r="RR644"/>
      <c r="RS644"/>
      <c r="RT644"/>
      <c r="RU644"/>
      <c r="RV644"/>
      <c r="RW644"/>
      <c r="RX644"/>
      <c r="RY644"/>
      <c r="RZ644"/>
      <c r="SA644"/>
      <c r="SB644"/>
      <c r="SC644"/>
      <c r="SD644"/>
      <c r="SE644"/>
      <c r="SF644"/>
      <c r="SG644"/>
      <c r="SH644"/>
      <c r="SI644"/>
      <c r="SJ644"/>
      <c r="SK644"/>
      <c r="SL644"/>
      <c r="SM644"/>
      <c r="SN644"/>
      <c r="SO644"/>
      <c r="SP644"/>
    </row>
    <row r="645" spans="1:510" ht="16.5" customHeight="1" x14ac:dyDescent="0.2">
      <c r="A645" s="20">
        <v>1866</v>
      </c>
      <c r="B645" s="34" t="s">
        <v>70</v>
      </c>
      <c r="C645" s="34" t="s">
        <v>449</v>
      </c>
      <c r="D645" s="20" t="s">
        <v>51</v>
      </c>
      <c r="E645" s="20" t="s">
        <v>1345</v>
      </c>
      <c r="F645" s="22" t="s">
        <v>88</v>
      </c>
      <c r="G645" s="36" t="s">
        <v>520</v>
      </c>
      <c r="H645" s="20" t="s">
        <v>89</v>
      </c>
      <c r="I645" s="20" t="s">
        <v>27</v>
      </c>
      <c r="J645" s="56" t="s">
        <v>817</v>
      </c>
      <c r="K645" s="36"/>
      <c r="L645" s="36"/>
      <c r="M645" s="36"/>
      <c r="N645" s="36"/>
      <c r="O645" s="62">
        <v>563507000</v>
      </c>
      <c r="P645" s="39"/>
      <c r="Q645" s="34">
        <v>1</v>
      </c>
      <c r="R645" s="25">
        <v>45658</v>
      </c>
      <c r="S645" s="39" t="s">
        <v>83</v>
      </c>
      <c r="T645" s="37">
        <v>563507000</v>
      </c>
      <c r="U645" s="27" t="s">
        <v>39</v>
      </c>
      <c r="V645" s="28" t="s">
        <v>40</v>
      </c>
      <c r="W645"/>
      <c r="X645"/>
      <c r="Y645"/>
      <c r="Z645"/>
      <c r="AA645"/>
      <c r="AB645"/>
      <c r="AC645"/>
      <c r="AD645"/>
      <c r="AE645"/>
      <c r="AF645"/>
      <c r="AG645"/>
      <c r="AH645"/>
      <c r="AI645"/>
      <c r="AJ645"/>
      <c r="AK645"/>
      <c r="AL645"/>
      <c r="AM645"/>
      <c r="AN645"/>
      <c r="AO645"/>
      <c r="AP645"/>
      <c r="AQ645"/>
      <c r="AR645"/>
      <c r="AS645"/>
      <c r="AT645"/>
      <c r="AU645"/>
      <c r="AV645"/>
      <c r="AW645"/>
      <c r="AX645"/>
      <c r="AY645"/>
      <c r="AZ645"/>
      <c r="BA645"/>
      <c r="BB645"/>
      <c r="BC645"/>
      <c r="BD645"/>
      <c r="BE645"/>
      <c r="BF645"/>
      <c r="BG645"/>
      <c r="BH645"/>
      <c r="BI645"/>
      <c r="BJ645"/>
      <c r="BK645"/>
      <c r="BL645"/>
      <c r="BM645"/>
      <c r="BN645"/>
      <c r="BO645"/>
      <c r="BP645"/>
      <c r="BQ645"/>
      <c r="BR645"/>
      <c r="BS645"/>
      <c r="BT645"/>
      <c r="BU645"/>
      <c r="BV645"/>
      <c r="BW645"/>
      <c r="BX645"/>
      <c r="BY645"/>
      <c r="BZ645"/>
      <c r="CA645"/>
      <c r="CB645"/>
      <c r="CC645"/>
      <c r="CD645"/>
      <c r="CE645"/>
      <c r="CF645"/>
      <c r="CG645"/>
      <c r="CH645"/>
      <c r="CI645"/>
      <c r="CJ645"/>
      <c r="CK645"/>
      <c r="CL645"/>
      <c r="CM645"/>
      <c r="CN645"/>
      <c r="CO645"/>
      <c r="CP645"/>
      <c r="CQ645"/>
      <c r="CR645"/>
      <c r="CS645"/>
      <c r="CT645"/>
      <c r="CU645"/>
      <c r="CV645"/>
      <c r="CW645"/>
      <c r="CX645"/>
      <c r="CY645"/>
      <c r="CZ645"/>
      <c r="DA645"/>
      <c r="DB645"/>
      <c r="DC645"/>
      <c r="DD645"/>
      <c r="DE645"/>
      <c r="DF645"/>
      <c r="DG645"/>
      <c r="DH645"/>
      <c r="DI645"/>
      <c r="DJ645"/>
      <c r="DK645"/>
      <c r="DL645"/>
      <c r="DM645"/>
      <c r="DN645"/>
      <c r="DO645"/>
      <c r="DP645"/>
      <c r="DQ645"/>
      <c r="DR645"/>
      <c r="DS645"/>
      <c r="DT645"/>
      <c r="DU645"/>
      <c r="DV645"/>
      <c r="DW645"/>
      <c r="DX645"/>
      <c r="DY645"/>
      <c r="DZ645"/>
      <c r="EA645"/>
      <c r="EB645"/>
      <c r="EC645"/>
      <c r="ED645"/>
      <c r="EE645"/>
      <c r="EF645"/>
      <c r="EG645"/>
      <c r="EH645"/>
      <c r="EI645"/>
      <c r="EJ645"/>
      <c r="EK645"/>
      <c r="EL645"/>
      <c r="EM645"/>
      <c r="EN645"/>
      <c r="EO645"/>
      <c r="EP645"/>
      <c r="EQ645"/>
      <c r="ER645"/>
      <c r="ES645"/>
      <c r="ET645"/>
      <c r="EU645"/>
      <c r="EV645"/>
      <c r="EW645"/>
      <c r="EX645"/>
      <c r="EY645"/>
      <c r="EZ645"/>
      <c r="FA645"/>
      <c r="FB645"/>
      <c r="FC645"/>
      <c r="FD645"/>
      <c r="FE645"/>
      <c r="FF645"/>
      <c r="FG645"/>
      <c r="FH645"/>
      <c r="FI645"/>
      <c r="FJ645"/>
      <c r="FK645"/>
      <c r="FL645"/>
      <c r="FM645"/>
      <c r="FN645"/>
      <c r="FO645"/>
      <c r="FP645"/>
      <c r="FQ645"/>
      <c r="FR645"/>
      <c r="FS645"/>
      <c r="FT645"/>
      <c r="FU645"/>
      <c r="FV645"/>
      <c r="FW645"/>
      <c r="FX645"/>
      <c r="FY645"/>
      <c r="FZ645"/>
      <c r="GA645"/>
      <c r="GB645"/>
      <c r="GC645"/>
      <c r="GD645"/>
      <c r="GE645"/>
      <c r="GF645"/>
      <c r="GG645"/>
      <c r="GH645"/>
      <c r="GI645"/>
      <c r="GJ645"/>
      <c r="GK645"/>
      <c r="GL645"/>
      <c r="GM645"/>
      <c r="GN645"/>
      <c r="GO645"/>
      <c r="GP645"/>
      <c r="GQ645"/>
      <c r="GR645"/>
      <c r="GS645"/>
      <c r="GT645"/>
      <c r="GU645"/>
      <c r="GV645"/>
      <c r="GW645"/>
      <c r="GX645"/>
      <c r="GY645"/>
      <c r="GZ645"/>
      <c r="HA645"/>
      <c r="HB645"/>
      <c r="HC645"/>
      <c r="HD645"/>
      <c r="HE645"/>
      <c r="HF645"/>
      <c r="HG645"/>
      <c r="HH645"/>
      <c r="HI645"/>
      <c r="HJ645"/>
      <c r="HK645"/>
      <c r="HL645"/>
      <c r="HM645"/>
      <c r="HN645"/>
      <c r="HO645"/>
      <c r="HP645"/>
      <c r="HQ645"/>
      <c r="HR645"/>
      <c r="HS645"/>
      <c r="HT645"/>
      <c r="HU645"/>
      <c r="HV645"/>
      <c r="HW645"/>
      <c r="HX645"/>
      <c r="HY645"/>
      <c r="HZ645"/>
      <c r="IA645"/>
      <c r="IB645"/>
      <c r="IC645"/>
      <c r="ID645"/>
      <c r="IE645"/>
      <c r="IF645"/>
      <c r="IG645"/>
      <c r="IH645"/>
      <c r="II645"/>
      <c r="IJ645"/>
      <c r="IK645"/>
      <c r="IL645"/>
      <c r="IM645"/>
      <c r="IN645"/>
      <c r="IO645"/>
      <c r="IP645"/>
      <c r="IQ645"/>
      <c r="IR645"/>
      <c r="IS645"/>
      <c r="IT645"/>
      <c r="IU645"/>
      <c r="IV645"/>
      <c r="IW645"/>
      <c r="IX645"/>
      <c r="IY645"/>
      <c r="IZ645"/>
      <c r="JA645"/>
      <c r="JB645"/>
      <c r="JC645"/>
      <c r="JD645"/>
      <c r="JE645"/>
      <c r="JF645"/>
      <c r="JG645"/>
      <c r="JH645"/>
      <c r="JI645"/>
      <c r="JJ645"/>
      <c r="JK645"/>
      <c r="JL645"/>
      <c r="JM645"/>
      <c r="JN645"/>
      <c r="JO645"/>
      <c r="JP645"/>
      <c r="JQ645"/>
      <c r="JR645"/>
      <c r="JS645"/>
      <c r="JT645"/>
      <c r="JU645"/>
      <c r="JV645"/>
      <c r="JW645"/>
      <c r="JX645"/>
      <c r="JY645"/>
      <c r="JZ645"/>
      <c r="KA645"/>
      <c r="KB645"/>
      <c r="KC645"/>
      <c r="KD645"/>
      <c r="KE645"/>
      <c r="KF645"/>
      <c r="KG645"/>
      <c r="KH645"/>
      <c r="KI645"/>
      <c r="KJ645"/>
      <c r="KK645"/>
      <c r="KL645"/>
      <c r="KM645"/>
      <c r="KN645"/>
      <c r="KO645"/>
      <c r="KP645"/>
      <c r="KQ645"/>
      <c r="KR645"/>
      <c r="KS645"/>
      <c r="KT645"/>
      <c r="KU645"/>
      <c r="KV645"/>
      <c r="KW645"/>
      <c r="KX645"/>
      <c r="KY645"/>
      <c r="KZ645"/>
      <c r="LA645"/>
      <c r="LB645"/>
      <c r="LC645"/>
      <c r="LD645"/>
      <c r="LE645"/>
      <c r="LF645"/>
      <c r="LG645"/>
      <c r="LH645"/>
      <c r="LI645"/>
      <c r="LJ645"/>
      <c r="LK645"/>
      <c r="LL645"/>
      <c r="LM645"/>
      <c r="LN645"/>
      <c r="LO645"/>
      <c r="LP645"/>
      <c r="LQ645"/>
      <c r="LR645"/>
      <c r="LS645"/>
      <c r="LT645"/>
      <c r="LU645"/>
      <c r="LV645"/>
      <c r="LW645"/>
      <c r="LX645"/>
      <c r="LY645"/>
      <c r="LZ645"/>
      <c r="MA645"/>
      <c r="MB645"/>
      <c r="MC645"/>
      <c r="MD645"/>
      <c r="ME645"/>
      <c r="MF645"/>
      <c r="MG645"/>
      <c r="MH645"/>
      <c r="MI645"/>
      <c r="MJ645"/>
      <c r="MK645"/>
      <c r="ML645"/>
      <c r="MM645"/>
      <c r="MN645"/>
      <c r="MO645"/>
      <c r="MP645"/>
      <c r="MQ645"/>
      <c r="MR645"/>
      <c r="MS645"/>
      <c r="MT645"/>
      <c r="MU645"/>
      <c r="MV645"/>
      <c r="MW645"/>
      <c r="MX645"/>
      <c r="MY645"/>
      <c r="MZ645"/>
      <c r="NA645"/>
      <c r="NB645"/>
      <c r="NC645"/>
      <c r="ND645"/>
      <c r="NE645"/>
      <c r="NF645"/>
      <c r="NG645"/>
      <c r="NH645"/>
      <c r="NI645"/>
      <c r="NJ645"/>
      <c r="NK645"/>
      <c r="NL645"/>
      <c r="NM645"/>
      <c r="NN645"/>
      <c r="NO645"/>
      <c r="NP645"/>
      <c r="NQ645"/>
      <c r="NR645"/>
      <c r="NS645"/>
      <c r="NT645"/>
      <c r="NU645"/>
      <c r="NV645"/>
      <c r="NW645"/>
      <c r="NX645"/>
      <c r="NY645"/>
      <c r="NZ645"/>
      <c r="OA645"/>
      <c r="OB645"/>
      <c r="OC645"/>
      <c r="OD645"/>
      <c r="OE645"/>
      <c r="OF645"/>
      <c r="OG645"/>
      <c r="OH645"/>
      <c r="OI645"/>
      <c r="OJ645"/>
      <c r="OK645"/>
      <c r="OL645"/>
      <c r="OM645"/>
      <c r="ON645"/>
      <c r="OO645"/>
      <c r="OP645"/>
      <c r="OQ645"/>
      <c r="OR645"/>
      <c r="OS645"/>
      <c r="OT645"/>
      <c r="OU645"/>
      <c r="OV645"/>
      <c r="OW645"/>
      <c r="OX645"/>
      <c r="OY645"/>
      <c r="OZ645"/>
      <c r="PA645"/>
      <c r="PB645"/>
      <c r="PC645"/>
      <c r="PD645"/>
      <c r="PE645"/>
      <c r="PF645"/>
      <c r="PG645"/>
      <c r="PH645"/>
      <c r="PI645"/>
      <c r="PJ645"/>
      <c r="PK645"/>
      <c r="PL645"/>
      <c r="PM645"/>
      <c r="PN645"/>
      <c r="PO645"/>
      <c r="PP645"/>
      <c r="PQ645"/>
      <c r="PR645"/>
      <c r="PS645"/>
      <c r="PT645"/>
      <c r="PU645"/>
      <c r="PV645"/>
      <c r="PW645"/>
      <c r="PX645"/>
      <c r="PY645"/>
      <c r="PZ645"/>
      <c r="QA645"/>
      <c r="QB645"/>
      <c r="QC645"/>
      <c r="QD645"/>
      <c r="QE645"/>
      <c r="QF645"/>
      <c r="QG645"/>
      <c r="QH645"/>
      <c r="QI645"/>
      <c r="QJ645"/>
      <c r="QK645"/>
      <c r="QL645"/>
      <c r="QM645"/>
      <c r="QN645"/>
      <c r="QO645"/>
      <c r="QP645"/>
      <c r="QQ645"/>
      <c r="QR645"/>
      <c r="QS645"/>
      <c r="QT645"/>
      <c r="QU645"/>
      <c r="QV645"/>
      <c r="QW645"/>
      <c r="QX645"/>
      <c r="QY645"/>
      <c r="QZ645"/>
      <c r="RA645"/>
      <c r="RB645"/>
      <c r="RC645"/>
      <c r="RD645"/>
      <c r="RE645"/>
      <c r="RF645"/>
      <c r="RG645"/>
      <c r="RH645"/>
      <c r="RI645"/>
      <c r="RJ645"/>
      <c r="RK645"/>
      <c r="RL645"/>
      <c r="RM645"/>
      <c r="RN645"/>
      <c r="RO645"/>
      <c r="RP645"/>
      <c r="RQ645"/>
      <c r="RR645"/>
      <c r="RS645"/>
      <c r="RT645"/>
      <c r="RU645"/>
      <c r="RV645"/>
      <c r="RW645"/>
      <c r="RX645"/>
      <c r="RY645"/>
      <c r="RZ645"/>
      <c r="SA645"/>
      <c r="SB645"/>
      <c r="SC645"/>
      <c r="SD645"/>
      <c r="SE645"/>
      <c r="SF645"/>
      <c r="SG645"/>
      <c r="SH645"/>
      <c r="SI645"/>
      <c r="SJ645"/>
      <c r="SK645"/>
      <c r="SL645"/>
      <c r="SM645"/>
      <c r="SN645"/>
      <c r="SO645"/>
      <c r="SP645"/>
    </row>
    <row r="646" spans="1:510" ht="16.5" customHeight="1" x14ac:dyDescent="0.2">
      <c r="A646" s="20">
        <v>1867</v>
      </c>
      <c r="B646" s="34" t="s">
        <v>70</v>
      </c>
      <c r="C646" s="34" t="s">
        <v>97</v>
      </c>
      <c r="D646" s="20" t="s">
        <v>51</v>
      </c>
      <c r="E646" s="20" t="s">
        <v>1345</v>
      </c>
      <c r="F646" s="22" t="s">
        <v>88</v>
      </c>
      <c r="G646" s="36" t="s">
        <v>37</v>
      </c>
      <c r="H646" s="20" t="s">
        <v>89</v>
      </c>
      <c r="I646" s="20" t="s">
        <v>27</v>
      </c>
      <c r="J646" s="56" t="s">
        <v>818</v>
      </c>
      <c r="K646" s="36"/>
      <c r="L646" s="36"/>
      <c r="M646" s="36"/>
      <c r="N646" s="36"/>
      <c r="O646" s="62">
        <v>654221120</v>
      </c>
      <c r="P646" s="39"/>
      <c r="Q646" s="34">
        <v>1</v>
      </c>
      <c r="R646" s="25">
        <v>45658</v>
      </c>
      <c r="S646" s="39" t="s">
        <v>83</v>
      </c>
      <c r="T646" s="37">
        <v>654221120</v>
      </c>
      <c r="U646" s="27" t="s">
        <v>39</v>
      </c>
      <c r="V646" s="28" t="s">
        <v>40</v>
      </c>
      <c r="W646"/>
      <c r="X646"/>
      <c r="Y646"/>
      <c r="Z646"/>
      <c r="AA646"/>
      <c r="AB646"/>
      <c r="AC646"/>
      <c r="AD646"/>
      <c r="AE646"/>
      <c r="AF646"/>
      <c r="AG646"/>
      <c r="AH646"/>
      <c r="AI646"/>
      <c r="AJ646"/>
      <c r="AK646"/>
      <c r="AL646"/>
      <c r="AM646"/>
      <c r="AN646"/>
      <c r="AO646"/>
      <c r="AP646"/>
      <c r="AQ646"/>
      <c r="AR646"/>
      <c r="AS646"/>
      <c r="AT646"/>
      <c r="AU646"/>
      <c r="AV646"/>
      <c r="AW646"/>
      <c r="AX646"/>
      <c r="AY646"/>
      <c r="AZ646"/>
      <c r="BA646"/>
      <c r="BB646"/>
      <c r="BC646"/>
      <c r="BD646"/>
      <c r="BE646"/>
      <c r="BF646"/>
      <c r="BG646"/>
      <c r="BH646"/>
      <c r="BI646"/>
      <c r="BJ646"/>
      <c r="BK646"/>
      <c r="BL646"/>
      <c r="BM646"/>
      <c r="BN646"/>
      <c r="BO646"/>
      <c r="BP646"/>
      <c r="BQ646"/>
      <c r="BR646"/>
      <c r="BS646"/>
      <c r="BT646"/>
      <c r="BU646"/>
      <c r="BV646"/>
      <c r="BW646"/>
      <c r="BX646"/>
      <c r="BY646"/>
      <c r="BZ646"/>
      <c r="CA646"/>
      <c r="CB646"/>
      <c r="CC646"/>
      <c r="CD646"/>
      <c r="CE646"/>
      <c r="CF646"/>
      <c r="CG646"/>
      <c r="CH646"/>
      <c r="CI646"/>
      <c r="CJ646"/>
      <c r="CK646"/>
      <c r="CL646"/>
      <c r="CM646"/>
      <c r="CN646"/>
      <c r="CO646"/>
      <c r="CP646"/>
      <c r="CQ646"/>
      <c r="CR646"/>
      <c r="CS646"/>
      <c r="CT646"/>
      <c r="CU646"/>
      <c r="CV646"/>
      <c r="CW646"/>
      <c r="CX646"/>
      <c r="CY646"/>
      <c r="CZ646"/>
      <c r="DA646"/>
      <c r="DB646"/>
      <c r="DC646"/>
      <c r="DD646"/>
      <c r="DE646"/>
      <c r="DF646"/>
      <c r="DG646"/>
      <c r="DH646"/>
      <c r="DI646"/>
      <c r="DJ646"/>
      <c r="DK646"/>
      <c r="DL646"/>
      <c r="DM646"/>
      <c r="DN646"/>
      <c r="DO646"/>
      <c r="DP646"/>
      <c r="DQ646"/>
      <c r="DR646"/>
      <c r="DS646"/>
      <c r="DT646"/>
      <c r="DU646"/>
      <c r="DV646"/>
      <c r="DW646"/>
      <c r="DX646"/>
      <c r="DY646"/>
      <c r="DZ646"/>
      <c r="EA646"/>
      <c r="EB646"/>
      <c r="EC646"/>
      <c r="ED646"/>
      <c r="EE646"/>
      <c r="EF646"/>
      <c r="EG646"/>
      <c r="EH646"/>
      <c r="EI646"/>
      <c r="EJ646"/>
      <c r="EK646"/>
      <c r="EL646"/>
      <c r="EM646"/>
      <c r="EN646"/>
      <c r="EO646"/>
      <c r="EP646"/>
      <c r="EQ646"/>
      <c r="ER646"/>
      <c r="ES646"/>
      <c r="ET646"/>
      <c r="EU646"/>
      <c r="EV646"/>
      <c r="EW646"/>
      <c r="EX646"/>
      <c r="EY646"/>
      <c r="EZ646"/>
      <c r="FA646"/>
      <c r="FB646"/>
      <c r="FC646"/>
      <c r="FD646"/>
      <c r="FE646"/>
      <c r="FF646"/>
      <c r="FG646"/>
      <c r="FH646"/>
      <c r="FI646"/>
      <c r="FJ646"/>
      <c r="FK646"/>
      <c r="FL646"/>
      <c r="FM646"/>
      <c r="FN646"/>
      <c r="FO646"/>
      <c r="FP646"/>
      <c r="FQ646"/>
      <c r="FR646"/>
      <c r="FS646"/>
      <c r="FT646"/>
      <c r="FU646"/>
      <c r="FV646"/>
      <c r="FW646"/>
      <c r="FX646"/>
      <c r="FY646"/>
      <c r="FZ646"/>
      <c r="GA646"/>
      <c r="GB646"/>
      <c r="GC646"/>
      <c r="GD646"/>
      <c r="GE646"/>
      <c r="GF646"/>
      <c r="GG646"/>
      <c r="GH646"/>
      <c r="GI646"/>
      <c r="GJ646"/>
      <c r="GK646"/>
      <c r="GL646"/>
      <c r="GM646"/>
      <c r="GN646"/>
      <c r="GO646"/>
      <c r="GP646"/>
      <c r="GQ646"/>
      <c r="GR646"/>
      <c r="GS646"/>
      <c r="GT646"/>
      <c r="GU646"/>
      <c r="GV646"/>
      <c r="GW646"/>
      <c r="GX646"/>
      <c r="GY646"/>
      <c r="GZ646"/>
      <c r="HA646"/>
      <c r="HB646"/>
      <c r="HC646"/>
      <c r="HD646"/>
      <c r="HE646"/>
      <c r="HF646"/>
      <c r="HG646"/>
      <c r="HH646"/>
      <c r="HI646"/>
      <c r="HJ646"/>
      <c r="HK646"/>
      <c r="HL646"/>
      <c r="HM646"/>
      <c r="HN646"/>
      <c r="HO646"/>
      <c r="HP646"/>
      <c r="HQ646"/>
      <c r="HR646"/>
      <c r="HS646"/>
      <c r="HT646"/>
      <c r="HU646"/>
      <c r="HV646"/>
      <c r="HW646"/>
      <c r="HX646"/>
      <c r="HY646"/>
      <c r="HZ646"/>
      <c r="IA646"/>
      <c r="IB646"/>
      <c r="IC646"/>
      <c r="ID646"/>
      <c r="IE646"/>
      <c r="IF646"/>
      <c r="IG646"/>
      <c r="IH646"/>
      <c r="II646"/>
      <c r="IJ646"/>
      <c r="IK646"/>
      <c r="IL646"/>
      <c r="IM646"/>
      <c r="IN646"/>
      <c r="IO646"/>
      <c r="IP646"/>
      <c r="IQ646"/>
      <c r="IR646"/>
      <c r="IS646"/>
      <c r="IT646"/>
      <c r="IU646"/>
      <c r="IV646"/>
      <c r="IW646"/>
      <c r="IX646"/>
      <c r="IY646"/>
      <c r="IZ646"/>
      <c r="JA646"/>
      <c r="JB646"/>
      <c r="JC646"/>
      <c r="JD646"/>
      <c r="JE646"/>
      <c r="JF646"/>
      <c r="JG646"/>
      <c r="JH646"/>
      <c r="JI646"/>
      <c r="JJ646"/>
      <c r="JK646"/>
      <c r="JL646"/>
      <c r="JM646"/>
      <c r="JN646"/>
      <c r="JO646"/>
      <c r="JP646"/>
      <c r="JQ646"/>
      <c r="JR646"/>
      <c r="JS646"/>
      <c r="JT646"/>
      <c r="JU646"/>
      <c r="JV646"/>
      <c r="JW646"/>
      <c r="JX646"/>
      <c r="JY646"/>
      <c r="JZ646"/>
      <c r="KA646"/>
      <c r="KB646"/>
      <c r="KC646"/>
      <c r="KD646"/>
      <c r="KE646"/>
      <c r="KF646"/>
      <c r="KG646"/>
      <c r="KH646"/>
      <c r="KI646"/>
      <c r="KJ646"/>
      <c r="KK646"/>
      <c r="KL646"/>
      <c r="KM646"/>
      <c r="KN646"/>
      <c r="KO646"/>
      <c r="KP646"/>
      <c r="KQ646"/>
      <c r="KR646"/>
      <c r="KS646"/>
      <c r="KT646"/>
      <c r="KU646"/>
      <c r="KV646"/>
      <c r="KW646"/>
      <c r="KX646"/>
      <c r="KY646"/>
      <c r="KZ646"/>
      <c r="LA646"/>
      <c r="LB646"/>
      <c r="LC646"/>
      <c r="LD646"/>
      <c r="LE646"/>
      <c r="LF646"/>
      <c r="LG646"/>
      <c r="LH646"/>
      <c r="LI646"/>
      <c r="LJ646"/>
      <c r="LK646"/>
      <c r="LL646"/>
      <c r="LM646"/>
      <c r="LN646"/>
      <c r="LO646"/>
      <c r="LP646"/>
      <c r="LQ646"/>
      <c r="LR646"/>
      <c r="LS646"/>
      <c r="LT646"/>
      <c r="LU646"/>
      <c r="LV646"/>
      <c r="LW646"/>
      <c r="LX646"/>
      <c r="LY646"/>
      <c r="LZ646"/>
      <c r="MA646"/>
      <c r="MB646"/>
      <c r="MC646"/>
      <c r="MD646"/>
      <c r="ME646"/>
      <c r="MF646"/>
      <c r="MG646"/>
      <c r="MH646"/>
      <c r="MI646"/>
      <c r="MJ646"/>
      <c r="MK646"/>
      <c r="ML646"/>
      <c r="MM646"/>
      <c r="MN646"/>
      <c r="MO646"/>
      <c r="MP646"/>
      <c r="MQ646"/>
      <c r="MR646"/>
      <c r="MS646"/>
      <c r="MT646"/>
      <c r="MU646"/>
      <c r="MV646"/>
      <c r="MW646"/>
      <c r="MX646"/>
      <c r="MY646"/>
      <c r="MZ646"/>
      <c r="NA646"/>
      <c r="NB646"/>
      <c r="NC646"/>
      <c r="ND646"/>
      <c r="NE646"/>
      <c r="NF646"/>
      <c r="NG646"/>
      <c r="NH646"/>
      <c r="NI646"/>
      <c r="NJ646"/>
      <c r="NK646"/>
      <c r="NL646"/>
      <c r="NM646"/>
      <c r="NN646"/>
      <c r="NO646"/>
      <c r="NP646"/>
      <c r="NQ646"/>
      <c r="NR646"/>
      <c r="NS646"/>
      <c r="NT646"/>
      <c r="NU646"/>
      <c r="NV646"/>
      <c r="NW646"/>
      <c r="NX646"/>
      <c r="NY646"/>
      <c r="NZ646"/>
      <c r="OA646"/>
      <c r="OB646"/>
      <c r="OC646"/>
      <c r="OD646"/>
      <c r="OE646"/>
      <c r="OF646"/>
      <c r="OG646"/>
      <c r="OH646"/>
      <c r="OI646"/>
      <c r="OJ646"/>
      <c r="OK646"/>
      <c r="OL646"/>
      <c r="OM646"/>
      <c r="ON646"/>
      <c r="OO646"/>
      <c r="OP646"/>
      <c r="OQ646"/>
      <c r="OR646"/>
      <c r="OS646"/>
      <c r="OT646"/>
      <c r="OU646"/>
      <c r="OV646"/>
      <c r="OW646"/>
      <c r="OX646"/>
      <c r="OY646"/>
      <c r="OZ646"/>
      <c r="PA646"/>
      <c r="PB646"/>
      <c r="PC646"/>
      <c r="PD646"/>
      <c r="PE646"/>
      <c r="PF646"/>
      <c r="PG646"/>
      <c r="PH646"/>
      <c r="PI646"/>
      <c r="PJ646"/>
      <c r="PK646"/>
      <c r="PL646"/>
      <c r="PM646"/>
      <c r="PN646"/>
      <c r="PO646"/>
      <c r="PP646"/>
      <c r="PQ646"/>
      <c r="PR646"/>
      <c r="PS646"/>
      <c r="PT646"/>
      <c r="PU646"/>
      <c r="PV646"/>
      <c r="PW646"/>
      <c r="PX646"/>
      <c r="PY646"/>
      <c r="PZ646"/>
      <c r="QA646"/>
      <c r="QB646"/>
      <c r="QC646"/>
      <c r="QD646"/>
      <c r="QE646"/>
      <c r="QF646"/>
      <c r="QG646"/>
      <c r="QH646"/>
      <c r="QI646"/>
      <c r="QJ646"/>
      <c r="QK646"/>
      <c r="QL646"/>
      <c r="QM646"/>
      <c r="QN646"/>
      <c r="QO646"/>
      <c r="QP646"/>
      <c r="QQ646"/>
      <c r="QR646"/>
      <c r="QS646"/>
      <c r="QT646"/>
      <c r="QU646"/>
      <c r="QV646"/>
      <c r="QW646"/>
      <c r="QX646"/>
      <c r="QY646"/>
      <c r="QZ646"/>
      <c r="RA646"/>
      <c r="RB646"/>
      <c r="RC646"/>
      <c r="RD646"/>
      <c r="RE646"/>
      <c r="RF646"/>
      <c r="RG646"/>
      <c r="RH646"/>
      <c r="RI646"/>
      <c r="RJ646"/>
      <c r="RK646"/>
      <c r="RL646"/>
      <c r="RM646"/>
      <c r="RN646"/>
      <c r="RO646"/>
      <c r="RP646"/>
      <c r="RQ646"/>
      <c r="RR646"/>
      <c r="RS646"/>
      <c r="RT646"/>
      <c r="RU646"/>
      <c r="RV646"/>
      <c r="RW646"/>
      <c r="RX646"/>
      <c r="RY646"/>
      <c r="RZ646"/>
      <c r="SA646"/>
      <c r="SB646"/>
      <c r="SC646"/>
      <c r="SD646"/>
      <c r="SE646"/>
      <c r="SF646"/>
      <c r="SG646"/>
      <c r="SH646"/>
      <c r="SI646"/>
      <c r="SJ646"/>
      <c r="SK646"/>
      <c r="SL646"/>
      <c r="SM646"/>
      <c r="SN646"/>
      <c r="SO646"/>
      <c r="SP646"/>
    </row>
    <row r="647" spans="1:510" ht="16.5" customHeight="1" x14ac:dyDescent="0.2">
      <c r="A647" s="20">
        <v>1868</v>
      </c>
      <c r="B647" s="34" t="s">
        <v>70</v>
      </c>
      <c r="C647" s="34" t="s">
        <v>97</v>
      </c>
      <c r="D647" s="20" t="s">
        <v>51</v>
      </c>
      <c r="E647" s="20" t="s">
        <v>1345</v>
      </c>
      <c r="F647" s="22" t="s">
        <v>88</v>
      </c>
      <c r="G647" s="36" t="s">
        <v>37</v>
      </c>
      <c r="H647" s="20" t="s">
        <v>89</v>
      </c>
      <c r="I647" s="20" t="s">
        <v>27</v>
      </c>
      <c r="J647" s="56" t="s">
        <v>819</v>
      </c>
      <c r="K647" s="36"/>
      <c r="L647" s="36"/>
      <c r="M647" s="36"/>
      <c r="N647" s="36"/>
      <c r="O647" s="62">
        <v>40000000</v>
      </c>
      <c r="P647" s="39"/>
      <c r="Q647" s="34">
        <v>1</v>
      </c>
      <c r="R647" s="25">
        <v>45689</v>
      </c>
      <c r="S647" s="39" t="s">
        <v>83</v>
      </c>
      <c r="T647" s="37">
        <v>40000000</v>
      </c>
      <c r="U647" s="27" t="s">
        <v>39</v>
      </c>
      <c r="V647" s="28" t="s">
        <v>40</v>
      </c>
      <c r="W647"/>
      <c r="X647"/>
      <c r="Y647"/>
      <c r="Z647"/>
      <c r="AA647"/>
      <c r="AB647"/>
      <c r="AC647"/>
      <c r="AD647"/>
      <c r="AE647"/>
      <c r="AF647"/>
      <c r="AG647"/>
      <c r="AH647"/>
      <c r="AI647"/>
      <c r="AJ647"/>
      <c r="AK647"/>
      <c r="AL647"/>
      <c r="AM647"/>
      <c r="AN647"/>
      <c r="AO647"/>
      <c r="AP647"/>
      <c r="AQ647"/>
      <c r="AR647"/>
      <c r="AS647"/>
      <c r="AT647"/>
      <c r="AU647"/>
      <c r="AV647"/>
      <c r="AW647"/>
      <c r="AX647"/>
      <c r="AY647"/>
      <c r="AZ647"/>
      <c r="BA647"/>
      <c r="BB647"/>
      <c r="BC647"/>
      <c r="BD647"/>
      <c r="BE647"/>
      <c r="BF647"/>
      <c r="BG647"/>
      <c r="BH647"/>
      <c r="BI647"/>
      <c r="BJ647"/>
      <c r="BK647"/>
      <c r="BL647"/>
      <c r="BM647"/>
      <c r="BN647"/>
      <c r="BO647"/>
      <c r="BP647"/>
      <c r="BQ647"/>
      <c r="BR647"/>
      <c r="BS647"/>
      <c r="BT647"/>
      <c r="BU647"/>
      <c r="BV647"/>
      <c r="BW647"/>
      <c r="BX647"/>
      <c r="BY647"/>
      <c r="BZ647"/>
      <c r="CA647"/>
      <c r="CB647"/>
      <c r="CC647"/>
      <c r="CD647"/>
      <c r="CE647"/>
      <c r="CF647"/>
      <c r="CG647"/>
      <c r="CH647"/>
      <c r="CI647"/>
      <c r="CJ647"/>
      <c r="CK647"/>
      <c r="CL647"/>
      <c r="CM647"/>
      <c r="CN647"/>
      <c r="CO647"/>
      <c r="CP647"/>
      <c r="CQ647"/>
      <c r="CR647"/>
      <c r="CS647"/>
      <c r="CT647"/>
      <c r="CU647"/>
      <c r="CV647"/>
      <c r="CW647"/>
      <c r="CX647"/>
      <c r="CY647"/>
      <c r="CZ647"/>
      <c r="DA647"/>
      <c r="DB647"/>
      <c r="DC647"/>
      <c r="DD647"/>
      <c r="DE647"/>
      <c r="DF647"/>
      <c r="DG647"/>
      <c r="DH647"/>
      <c r="DI647"/>
      <c r="DJ647"/>
      <c r="DK647"/>
      <c r="DL647"/>
      <c r="DM647"/>
      <c r="DN647"/>
      <c r="DO647"/>
      <c r="DP647"/>
      <c r="DQ647"/>
      <c r="DR647"/>
      <c r="DS647"/>
      <c r="DT647"/>
      <c r="DU647"/>
      <c r="DV647"/>
      <c r="DW647"/>
      <c r="DX647"/>
      <c r="DY647"/>
      <c r="DZ647"/>
      <c r="EA647"/>
      <c r="EB647"/>
      <c r="EC647"/>
      <c r="ED647"/>
      <c r="EE647"/>
      <c r="EF647"/>
      <c r="EG647"/>
      <c r="EH647"/>
      <c r="EI647"/>
      <c r="EJ647"/>
      <c r="EK647"/>
      <c r="EL647"/>
      <c r="EM647"/>
      <c r="EN647"/>
      <c r="EO647"/>
      <c r="EP647"/>
      <c r="EQ647"/>
      <c r="ER647"/>
      <c r="ES647"/>
      <c r="ET647"/>
      <c r="EU647"/>
      <c r="EV647"/>
      <c r="EW647"/>
      <c r="EX647"/>
      <c r="EY647"/>
      <c r="EZ647"/>
      <c r="FA647"/>
      <c r="FB647"/>
      <c r="FC647"/>
      <c r="FD647"/>
      <c r="FE647"/>
      <c r="FF647"/>
      <c r="FG647"/>
      <c r="FH647"/>
      <c r="FI647"/>
      <c r="FJ647"/>
      <c r="FK647"/>
      <c r="FL647"/>
      <c r="FM647"/>
      <c r="FN647"/>
      <c r="FO647"/>
      <c r="FP647"/>
      <c r="FQ647"/>
      <c r="FR647"/>
      <c r="FS647"/>
      <c r="FT647"/>
      <c r="FU647"/>
      <c r="FV647"/>
      <c r="FW647"/>
      <c r="FX647"/>
      <c r="FY647"/>
      <c r="FZ647"/>
      <c r="GA647"/>
      <c r="GB647"/>
      <c r="GC647"/>
      <c r="GD647"/>
      <c r="GE647"/>
      <c r="GF647"/>
      <c r="GG647"/>
      <c r="GH647"/>
      <c r="GI647"/>
      <c r="GJ647"/>
      <c r="GK647"/>
      <c r="GL647"/>
      <c r="GM647"/>
      <c r="GN647"/>
      <c r="GO647"/>
      <c r="GP647"/>
      <c r="GQ647"/>
      <c r="GR647"/>
      <c r="GS647"/>
      <c r="GT647"/>
      <c r="GU647"/>
      <c r="GV647"/>
      <c r="GW647"/>
      <c r="GX647"/>
      <c r="GY647"/>
      <c r="GZ647"/>
      <c r="HA647"/>
      <c r="HB647"/>
      <c r="HC647"/>
      <c r="HD647"/>
      <c r="HE647"/>
      <c r="HF647"/>
      <c r="HG647"/>
      <c r="HH647"/>
      <c r="HI647"/>
      <c r="HJ647"/>
      <c r="HK647"/>
      <c r="HL647"/>
      <c r="HM647"/>
      <c r="HN647"/>
      <c r="HO647"/>
      <c r="HP647"/>
      <c r="HQ647"/>
      <c r="HR647"/>
      <c r="HS647"/>
      <c r="HT647"/>
      <c r="HU647"/>
      <c r="HV647"/>
      <c r="HW647"/>
      <c r="HX647"/>
      <c r="HY647"/>
      <c r="HZ647"/>
      <c r="IA647"/>
      <c r="IB647"/>
      <c r="IC647"/>
      <c r="ID647"/>
      <c r="IE647"/>
      <c r="IF647"/>
      <c r="IG647"/>
      <c r="IH647"/>
      <c r="II647"/>
      <c r="IJ647"/>
      <c r="IK647"/>
      <c r="IL647"/>
      <c r="IM647"/>
      <c r="IN647"/>
      <c r="IO647"/>
      <c r="IP647"/>
      <c r="IQ647"/>
      <c r="IR647"/>
      <c r="IS647"/>
      <c r="IT647"/>
      <c r="IU647"/>
      <c r="IV647"/>
      <c r="IW647"/>
      <c r="IX647"/>
      <c r="IY647"/>
      <c r="IZ647"/>
      <c r="JA647"/>
      <c r="JB647"/>
      <c r="JC647"/>
      <c r="JD647"/>
      <c r="JE647"/>
      <c r="JF647"/>
      <c r="JG647"/>
      <c r="JH647"/>
      <c r="JI647"/>
      <c r="JJ647"/>
      <c r="JK647"/>
      <c r="JL647"/>
      <c r="JM647"/>
      <c r="JN647"/>
      <c r="JO647"/>
      <c r="JP647"/>
      <c r="JQ647"/>
      <c r="JR647"/>
      <c r="JS647"/>
      <c r="JT647"/>
      <c r="JU647"/>
      <c r="JV647"/>
      <c r="JW647"/>
      <c r="JX647"/>
      <c r="JY647"/>
      <c r="JZ647"/>
      <c r="KA647"/>
      <c r="KB647"/>
      <c r="KC647"/>
      <c r="KD647"/>
      <c r="KE647"/>
      <c r="KF647"/>
      <c r="KG647"/>
      <c r="KH647"/>
      <c r="KI647"/>
      <c r="KJ647"/>
      <c r="KK647"/>
      <c r="KL647"/>
      <c r="KM647"/>
      <c r="KN647"/>
      <c r="KO647"/>
      <c r="KP647"/>
      <c r="KQ647"/>
      <c r="KR647"/>
      <c r="KS647"/>
      <c r="KT647"/>
      <c r="KU647"/>
      <c r="KV647"/>
      <c r="KW647"/>
      <c r="KX647"/>
      <c r="KY647"/>
      <c r="KZ647"/>
      <c r="LA647"/>
      <c r="LB647"/>
      <c r="LC647"/>
      <c r="LD647"/>
      <c r="LE647"/>
      <c r="LF647"/>
      <c r="LG647"/>
      <c r="LH647"/>
      <c r="LI647"/>
      <c r="LJ647"/>
      <c r="LK647"/>
      <c r="LL647"/>
      <c r="LM647"/>
      <c r="LN647"/>
      <c r="LO647"/>
      <c r="LP647"/>
      <c r="LQ647"/>
      <c r="LR647"/>
      <c r="LS647"/>
      <c r="LT647"/>
      <c r="LU647"/>
      <c r="LV647"/>
      <c r="LW647"/>
      <c r="LX647"/>
      <c r="LY647"/>
      <c r="LZ647"/>
      <c r="MA647"/>
      <c r="MB647"/>
      <c r="MC647"/>
      <c r="MD647"/>
      <c r="ME647"/>
      <c r="MF647"/>
      <c r="MG647"/>
      <c r="MH647"/>
      <c r="MI647"/>
      <c r="MJ647"/>
      <c r="MK647"/>
      <c r="ML647"/>
      <c r="MM647"/>
      <c r="MN647"/>
      <c r="MO647"/>
      <c r="MP647"/>
      <c r="MQ647"/>
      <c r="MR647"/>
      <c r="MS647"/>
      <c r="MT647"/>
      <c r="MU647"/>
      <c r="MV647"/>
      <c r="MW647"/>
      <c r="MX647"/>
      <c r="MY647"/>
      <c r="MZ647"/>
      <c r="NA647"/>
      <c r="NB647"/>
      <c r="NC647"/>
      <c r="ND647"/>
      <c r="NE647"/>
      <c r="NF647"/>
      <c r="NG647"/>
      <c r="NH647"/>
      <c r="NI647"/>
      <c r="NJ647"/>
      <c r="NK647"/>
      <c r="NL647"/>
      <c r="NM647"/>
      <c r="NN647"/>
      <c r="NO647"/>
      <c r="NP647"/>
      <c r="NQ647"/>
      <c r="NR647"/>
      <c r="NS647"/>
      <c r="NT647"/>
      <c r="NU647"/>
      <c r="NV647"/>
      <c r="NW647"/>
      <c r="NX647"/>
      <c r="NY647"/>
      <c r="NZ647"/>
      <c r="OA647"/>
      <c r="OB647"/>
      <c r="OC647"/>
      <c r="OD647"/>
      <c r="OE647"/>
      <c r="OF647"/>
      <c r="OG647"/>
      <c r="OH647"/>
      <c r="OI647"/>
      <c r="OJ647"/>
      <c r="OK647"/>
      <c r="OL647"/>
      <c r="OM647"/>
      <c r="ON647"/>
      <c r="OO647"/>
      <c r="OP647"/>
      <c r="OQ647"/>
      <c r="OR647"/>
      <c r="OS647"/>
      <c r="OT647"/>
      <c r="OU647"/>
      <c r="OV647"/>
      <c r="OW647"/>
      <c r="OX647"/>
      <c r="OY647"/>
      <c r="OZ647"/>
      <c r="PA647"/>
      <c r="PB647"/>
      <c r="PC647"/>
      <c r="PD647"/>
      <c r="PE647"/>
      <c r="PF647"/>
      <c r="PG647"/>
      <c r="PH647"/>
      <c r="PI647"/>
      <c r="PJ647"/>
      <c r="PK647"/>
      <c r="PL647"/>
      <c r="PM647"/>
      <c r="PN647"/>
      <c r="PO647"/>
      <c r="PP647"/>
      <c r="PQ647"/>
      <c r="PR647"/>
      <c r="PS647"/>
      <c r="PT647"/>
      <c r="PU647"/>
      <c r="PV647"/>
      <c r="PW647"/>
      <c r="PX647"/>
      <c r="PY647"/>
      <c r="PZ647"/>
      <c r="QA647"/>
      <c r="QB647"/>
      <c r="QC647"/>
      <c r="QD647"/>
      <c r="QE647"/>
      <c r="QF647"/>
      <c r="QG647"/>
      <c r="QH647"/>
      <c r="QI647"/>
      <c r="QJ647"/>
      <c r="QK647"/>
      <c r="QL647"/>
      <c r="QM647"/>
      <c r="QN647"/>
      <c r="QO647"/>
      <c r="QP647"/>
      <c r="QQ647"/>
      <c r="QR647"/>
      <c r="QS647"/>
      <c r="QT647"/>
      <c r="QU647"/>
      <c r="QV647"/>
      <c r="QW647"/>
      <c r="QX647"/>
      <c r="QY647"/>
      <c r="QZ647"/>
      <c r="RA647"/>
      <c r="RB647"/>
      <c r="RC647"/>
      <c r="RD647"/>
      <c r="RE647"/>
      <c r="RF647"/>
      <c r="RG647"/>
      <c r="RH647"/>
      <c r="RI647"/>
      <c r="RJ647"/>
      <c r="RK647"/>
      <c r="RL647"/>
      <c r="RM647"/>
      <c r="RN647"/>
      <c r="RO647"/>
      <c r="RP647"/>
      <c r="RQ647"/>
      <c r="RR647"/>
      <c r="RS647"/>
      <c r="RT647"/>
      <c r="RU647"/>
      <c r="RV647"/>
      <c r="RW647"/>
      <c r="RX647"/>
      <c r="RY647"/>
      <c r="RZ647"/>
      <c r="SA647"/>
      <c r="SB647"/>
      <c r="SC647"/>
      <c r="SD647"/>
      <c r="SE647"/>
      <c r="SF647"/>
      <c r="SG647"/>
      <c r="SH647"/>
      <c r="SI647"/>
      <c r="SJ647"/>
      <c r="SK647"/>
      <c r="SL647"/>
      <c r="SM647"/>
      <c r="SN647"/>
      <c r="SO647"/>
      <c r="SP647"/>
    </row>
    <row r="648" spans="1:510" ht="16.5" customHeight="1" x14ac:dyDescent="0.2">
      <c r="A648" s="20">
        <v>1869</v>
      </c>
      <c r="B648" s="34" t="s">
        <v>70</v>
      </c>
      <c r="C648" s="34" t="s">
        <v>97</v>
      </c>
      <c r="D648" s="20" t="s">
        <v>51</v>
      </c>
      <c r="E648" s="20" t="s">
        <v>1345</v>
      </c>
      <c r="F648" s="22" t="s">
        <v>88</v>
      </c>
      <c r="G648" s="36" t="s">
        <v>37</v>
      </c>
      <c r="H648" s="20" t="s">
        <v>89</v>
      </c>
      <c r="I648" s="20" t="s">
        <v>27</v>
      </c>
      <c r="J648" s="56" t="s">
        <v>820</v>
      </c>
      <c r="K648" s="36"/>
      <c r="L648" s="36"/>
      <c r="M648" s="36"/>
      <c r="N648" s="36"/>
      <c r="O648" s="62">
        <v>40000000</v>
      </c>
      <c r="P648" s="39"/>
      <c r="Q648" s="34">
        <v>1</v>
      </c>
      <c r="R648" s="25">
        <v>45689</v>
      </c>
      <c r="S648" s="39" t="s">
        <v>83</v>
      </c>
      <c r="T648" s="37">
        <v>40000000</v>
      </c>
      <c r="U648" s="27" t="s">
        <v>39</v>
      </c>
      <c r="V648" s="28" t="s">
        <v>40</v>
      </c>
      <c r="W648"/>
      <c r="X648"/>
      <c r="Y648"/>
      <c r="Z648"/>
      <c r="AA648"/>
      <c r="AB648"/>
      <c r="AC648"/>
      <c r="AD648"/>
      <c r="AE648"/>
      <c r="AF648"/>
      <c r="AG648"/>
      <c r="AH648"/>
      <c r="AI648"/>
      <c r="AJ648"/>
      <c r="AK648"/>
      <c r="AL648"/>
      <c r="AM648"/>
      <c r="AN648"/>
      <c r="AO648"/>
      <c r="AP648"/>
      <c r="AQ648"/>
      <c r="AR648"/>
      <c r="AS648"/>
      <c r="AT648"/>
      <c r="AU648"/>
      <c r="AV648"/>
      <c r="AW648"/>
      <c r="AX648"/>
      <c r="AY648"/>
      <c r="AZ648"/>
      <c r="BA648"/>
      <c r="BB648"/>
      <c r="BC648"/>
      <c r="BD648"/>
      <c r="BE648"/>
      <c r="BF648"/>
      <c r="BG648"/>
      <c r="BH648"/>
      <c r="BI648"/>
      <c r="BJ648"/>
      <c r="BK648"/>
      <c r="BL648"/>
      <c r="BM648"/>
      <c r="BN648"/>
      <c r="BO648"/>
      <c r="BP648"/>
      <c r="BQ648"/>
      <c r="BR648"/>
      <c r="BS648"/>
      <c r="BT648"/>
      <c r="BU648"/>
      <c r="BV648"/>
      <c r="BW648"/>
      <c r="BX648"/>
      <c r="BY648"/>
      <c r="BZ648"/>
      <c r="CA648"/>
      <c r="CB648"/>
      <c r="CC648"/>
      <c r="CD648"/>
      <c r="CE648"/>
      <c r="CF648"/>
      <c r="CG648"/>
      <c r="CH648"/>
      <c r="CI648"/>
      <c r="CJ648"/>
      <c r="CK648"/>
      <c r="CL648"/>
      <c r="CM648"/>
      <c r="CN648"/>
      <c r="CO648"/>
      <c r="CP648"/>
      <c r="CQ648"/>
      <c r="CR648"/>
      <c r="CS648"/>
      <c r="CT648"/>
      <c r="CU648"/>
      <c r="CV648"/>
      <c r="CW648"/>
      <c r="CX648"/>
      <c r="CY648"/>
      <c r="CZ648"/>
      <c r="DA648"/>
      <c r="DB648"/>
      <c r="DC648"/>
      <c r="DD648"/>
      <c r="DE648"/>
      <c r="DF648"/>
      <c r="DG648"/>
      <c r="DH648"/>
      <c r="DI648"/>
      <c r="DJ648"/>
      <c r="DK648"/>
      <c r="DL648"/>
      <c r="DM648"/>
      <c r="DN648"/>
      <c r="DO648"/>
      <c r="DP648"/>
      <c r="DQ648"/>
      <c r="DR648"/>
      <c r="DS648"/>
      <c r="DT648"/>
      <c r="DU648"/>
      <c r="DV648"/>
      <c r="DW648"/>
      <c r="DX648"/>
      <c r="DY648"/>
      <c r="DZ648"/>
      <c r="EA648"/>
      <c r="EB648"/>
      <c r="EC648"/>
      <c r="ED648"/>
      <c r="EE648"/>
      <c r="EF648"/>
      <c r="EG648"/>
      <c r="EH648"/>
      <c r="EI648"/>
      <c r="EJ648"/>
      <c r="EK648"/>
      <c r="EL648"/>
      <c r="EM648"/>
      <c r="EN648"/>
      <c r="EO648"/>
      <c r="EP648"/>
      <c r="EQ648"/>
      <c r="ER648"/>
      <c r="ES648"/>
      <c r="ET648"/>
      <c r="EU648"/>
      <c r="EV648"/>
      <c r="EW648"/>
      <c r="EX648"/>
      <c r="EY648"/>
      <c r="EZ648"/>
      <c r="FA648"/>
      <c r="FB648"/>
      <c r="FC648"/>
      <c r="FD648"/>
      <c r="FE648"/>
      <c r="FF648"/>
      <c r="FG648"/>
      <c r="FH648"/>
      <c r="FI648"/>
      <c r="FJ648"/>
      <c r="FK648"/>
      <c r="FL648"/>
      <c r="FM648"/>
      <c r="FN648"/>
      <c r="FO648"/>
      <c r="FP648"/>
      <c r="FQ648"/>
      <c r="FR648"/>
      <c r="FS648"/>
      <c r="FT648"/>
      <c r="FU648"/>
      <c r="FV648"/>
      <c r="FW648"/>
      <c r="FX648"/>
      <c r="FY648"/>
      <c r="FZ648"/>
      <c r="GA648"/>
      <c r="GB648"/>
      <c r="GC648"/>
      <c r="GD648"/>
      <c r="GE648"/>
      <c r="GF648"/>
      <c r="GG648"/>
      <c r="GH648"/>
      <c r="GI648"/>
      <c r="GJ648"/>
      <c r="GK648"/>
      <c r="GL648"/>
      <c r="GM648"/>
      <c r="GN648"/>
      <c r="GO648"/>
      <c r="GP648"/>
      <c r="GQ648"/>
      <c r="GR648"/>
      <c r="GS648"/>
      <c r="GT648"/>
      <c r="GU648"/>
      <c r="GV648"/>
      <c r="GW648"/>
      <c r="GX648"/>
      <c r="GY648"/>
      <c r="GZ648"/>
      <c r="HA648"/>
      <c r="HB648"/>
      <c r="HC648"/>
      <c r="HD648"/>
      <c r="HE648"/>
      <c r="HF648"/>
      <c r="HG648"/>
      <c r="HH648"/>
      <c r="HI648"/>
      <c r="HJ648"/>
      <c r="HK648"/>
      <c r="HL648"/>
      <c r="HM648"/>
      <c r="HN648"/>
      <c r="HO648"/>
      <c r="HP648"/>
      <c r="HQ648"/>
      <c r="HR648"/>
      <c r="HS648"/>
      <c r="HT648"/>
      <c r="HU648"/>
      <c r="HV648"/>
      <c r="HW648"/>
      <c r="HX648"/>
      <c r="HY648"/>
      <c r="HZ648"/>
      <c r="IA648"/>
      <c r="IB648"/>
      <c r="IC648"/>
      <c r="ID648"/>
      <c r="IE648"/>
      <c r="IF648"/>
      <c r="IG648"/>
      <c r="IH648"/>
      <c r="II648"/>
      <c r="IJ648"/>
      <c r="IK648"/>
      <c r="IL648"/>
      <c r="IM648"/>
      <c r="IN648"/>
      <c r="IO648"/>
      <c r="IP648"/>
      <c r="IQ648"/>
      <c r="IR648"/>
      <c r="IS648"/>
      <c r="IT648"/>
      <c r="IU648"/>
      <c r="IV648"/>
      <c r="IW648"/>
      <c r="IX648"/>
      <c r="IY648"/>
      <c r="IZ648"/>
      <c r="JA648"/>
      <c r="JB648"/>
      <c r="JC648"/>
      <c r="JD648"/>
      <c r="JE648"/>
      <c r="JF648"/>
      <c r="JG648"/>
      <c r="JH648"/>
      <c r="JI648"/>
      <c r="JJ648"/>
      <c r="JK648"/>
      <c r="JL648"/>
      <c r="JM648"/>
      <c r="JN648"/>
      <c r="JO648"/>
      <c r="JP648"/>
      <c r="JQ648"/>
      <c r="JR648"/>
      <c r="JS648"/>
      <c r="JT648"/>
      <c r="JU648"/>
      <c r="JV648"/>
      <c r="JW648"/>
      <c r="JX648"/>
      <c r="JY648"/>
      <c r="JZ648"/>
      <c r="KA648"/>
      <c r="KB648"/>
      <c r="KC648"/>
      <c r="KD648"/>
      <c r="KE648"/>
      <c r="KF648"/>
      <c r="KG648"/>
      <c r="KH648"/>
      <c r="KI648"/>
      <c r="KJ648"/>
      <c r="KK648"/>
      <c r="KL648"/>
      <c r="KM648"/>
      <c r="KN648"/>
      <c r="KO648"/>
      <c r="KP648"/>
      <c r="KQ648"/>
      <c r="KR648"/>
      <c r="KS648"/>
      <c r="KT648"/>
      <c r="KU648"/>
      <c r="KV648"/>
      <c r="KW648"/>
      <c r="KX648"/>
      <c r="KY648"/>
      <c r="KZ648"/>
      <c r="LA648"/>
      <c r="LB648"/>
      <c r="LC648"/>
      <c r="LD648"/>
      <c r="LE648"/>
      <c r="LF648"/>
      <c r="LG648"/>
      <c r="LH648"/>
      <c r="LI648"/>
      <c r="LJ648"/>
      <c r="LK648"/>
      <c r="LL648"/>
      <c r="LM648"/>
      <c r="LN648"/>
      <c r="LO648"/>
      <c r="LP648"/>
      <c r="LQ648"/>
      <c r="LR648"/>
      <c r="LS648"/>
      <c r="LT648"/>
      <c r="LU648"/>
      <c r="LV648"/>
      <c r="LW648"/>
      <c r="LX648"/>
      <c r="LY648"/>
      <c r="LZ648"/>
      <c r="MA648"/>
      <c r="MB648"/>
      <c r="MC648"/>
      <c r="MD648"/>
      <c r="ME648"/>
      <c r="MF648"/>
      <c r="MG648"/>
      <c r="MH648"/>
      <c r="MI648"/>
      <c r="MJ648"/>
      <c r="MK648"/>
      <c r="ML648"/>
      <c r="MM648"/>
      <c r="MN648"/>
      <c r="MO648"/>
      <c r="MP648"/>
      <c r="MQ648"/>
      <c r="MR648"/>
      <c r="MS648"/>
      <c r="MT648"/>
      <c r="MU648"/>
      <c r="MV648"/>
      <c r="MW648"/>
      <c r="MX648"/>
      <c r="MY648"/>
      <c r="MZ648"/>
      <c r="NA648"/>
      <c r="NB648"/>
      <c r="NC648"/>
      <c r="ND648"/>
      <c r="NE648"/>
      <c r="NF648"/>
      <c r="NG648"/>
      <c r="NH648"/>
      <c r="NI648"/>
      <c r="NJ648"/>
      <c r="NK648"/>
      <c r="NL648"/>
      <c r="NM648"/>
      <c r="NN648"/>
      <c r="NO648"/>
      <c r="NP648"/>
      <c r="NQ648"/>
      <c r="NR648"/>
      <c r="NS648"/>
      <c r="NT648"/>
      <c r="NU648"/>
      <c r="NV648"/>
      <c r="NW648"/>
      <c r="NX648"/>
      <c r="NY648"/>
      <c r="NZ648"/>
      <c r="OA648"/>
      <c r="OB648"/>
      <c r="OC648"/>
      <c r="OD648"/>
      <c r="OE648"/>
      <c r="OF648"/>
      <c r="OG648"/>
      <c r="OH648"/>
      <c r="OI648"/>
      <c r="OJ648"/>
      <c r="OK648"/>
      <c r="OL648"/>
      <c r="OM648"/>
      <c r="ON648"/>
      <c r="OO648"/>
      <c r="OP648"/>
      <c r="OQ648"/>
      <c r="OR648"/>
      <c r="OS648"/>
      <c r="OT648"/>
      <c r="OU648"/>
      <c r="OV648"/>
      <c r="OW648"/>
      <c r="OX648"/>
      <c r="OY648"/>
      <c r="OZ648"/>
      <c r="PA648"/>
      <c r="PB648"/>
      <c r="PC648"/>
      <c r="PD648"/>
      <c r="PE648"/>
      <c r="PF648"/>
      <c r="PG648"/>
      <c r="PH648"/>
      <c r="PI648"/>
      <c r="PJ648"/>
      <c r="PK648"/>
      <c r="PL648"/>
      <c r="PM648"/>
      <c r="PN648"/>
      <c r="PO648"/>
      <c r="PP648"/>
      <c r="PQ648"/>
      <c r="PR648"/>
      <c r="PS648"/>
      <c r="PT648"/>
      <c r="PU648"/>
      <c r="PV648"/>
      <c r="PW648"/>
      <c r="PX648"/>
      <c r="PY648"/>
      <c r="PZ648"/>
      <c r="QA648"/>
      <c r="QB648"/>
      <c r="QC648"/>
      <c r="QD648"/>
      <c r="QE648"/>
      <c r="QF648"/>
      <c r="QG648"/>
      <c r="QH648"/>
      <c r="QI648"/>
      <c r="QJ648"/>
      <c r="QK648"/>
      <c r="QL648"/>
      <c r="QM648"/>
      <c r="QN648"/>
      <c r="QO648"/>
      <c r="QP648"/>
      <c r="QQ648"/>
      <c r="QR648"/>
      <c r="QS648"/>
      <c r="QT648"/>
      <c r="QU648"/>
      <c r="QV648"/>
      <c r="QW648"/>
      <c r="QX648"/>
      <c r="QY648"/>
      <c r="QZ648"/>
      <c r="RA648"/>
      <c r="RB648"/>
      <c r="RC648"/>
      <c r="RD648"/>
      <c r="RE648"/>
      <c r="RF648"/>
      <c r="RG648"/>
      <c r="RH648"/>
      <c r="RI648"/>
      <c r="RJ648"/>
      <c r="RK648"/>
      <c r="RL648"/>
      <c r="RM648"/>
      <c r="RN648"/>
      <c r="RO648"/>
      <c r="RP648"/>
      <c r="RQ648"/>
      <c r="RR648"/>
      <c r="RS648"/>
      <c r="RT648"/>
      <c r="RU648"/>
      <c r="RV648"/>
      <c r="RW648"/>
      <c r="RX648"/>
      <c r="RY648"/>
      <c r="RZ648"/>
      <c r="SA648"/>
      <c r="SB648"/>
      <c r="SC648"/>
      <c r="SD648"/>
      <c r="SE648"/>
      <c r="SF648"/>
      <c r="SG648"/>
      <c r="SH648"/>
      <c r="SI648"/>
      <c r="SJ648"/>
      <c r="SK648"/>
      <c r="SL648"/>
      <c r="SM648"/>
      <c r="SN648"/>
      <c r="SO648"/>
      <c r="SP648"/>
    </row>
    <row r="649" spans="1:510" ht="16.5" customHeight="1" x14ac:dyDescent="0.2">
      <c r="A649" s="20">
        <v>1870</v>
      </c>
      <c r="B649" s="34" t="s">
        <v>70</v>
      </c>
      <c r="C649" s="34" t="s">
        <v>434</v>
      </c>
      <c r="D649" s="20" t="s">
        <v>51</v>
      </c>
      <c r="E649" s="20" t="s">
        <v>1351</v>
      </c>
      <c r="F649" s="35" t="s">
        <v>389</v>
      </c>
      <c r="G649" s="34" t="s">
        <v>37</v>
      </c>
      <c r="H649" s="20" t="s">
        <v>154</v>
      </c>
      <c r="I649" s="20" t="s">
        <v>27</v>
      </c>
      <c r="J649" s="56" t="s">
        <v>821</v>
      </c>
      <c r="K649" s="36"/>
      <c r="L649" s="36"/>
      <c r="M649" s="36"/>
      <c r="N649" s="36"/>
      <c r="O649" s="55">
        <v>961345320</v>
      </c>
      <c r="P649" s="39"/>
      <c r="Q649" s="39"/>
      <c r="R649" s="66"/>
      <c r="S649" s="39" t="s">
        <v>83</v>
      </c>
      <c r="T649" s="37">
        <v>961345320</v>
      </c>
      <c r="U649" s="27" t="s">
        <v>39</v>
      </c>
      <c r="V649" s="28" t="s">
        <v>40</v>
      </c>
      <c r="W649"/>
      <c r="X649"/>
      <c r="Y649"/>
      <c r="Z649"/>
      <c r="AA649"/>
      <c r="AB649"/>
      <c r="AC649"/>
      <c r="AD649"/>
      <c r="AE649"/>
      <c r="AF649"/>
      <c r="AG649"/>
      <c r="AH649"/>
      <c r="AI649"/>
      <c r="AJ649"/>
      <c r="AK649"/>
      <c r="AL649"/>
      <c r="AM649"/>
      <c r="AN649"/>
      <c r="AO649"/>
      <c r="AP649"/>
      <c r="AQ649"/>
      <c r="AR649"/>
      <c r="AS649"/>
      <c r="AT649"/>
      <c r="AU649"/>
      <c r="AV649"/>
      <c r="AW649"/>
      <c r="AX649"/>
      <c r="AY649"/>
      <c r="AZ649"/>
      <c r="BA649"/>
      <c r="BB649"/>
      <c r="BC649"/>
      <c r="BD649"/>
      <c r="BE649"/>
      <c r="BF649"/>
      <c r="BG649"/>
      <c r="BH649"/>
      <c r="BI649"/>
      <c r="BJ649"/>
      <c r="BK649"/>
      <c r="BL649"/>
      <c r="BM649"/>
      <c r="BN649"/>
      <c r="BO649"/>
      <c r="BP649"/>
      <c r="BQ649"/>
      <c r="BR649"/>
      <c r="BS649"/>
      <c r="BT649"/>
      <c r="BU649"/>
      <c r="BV649"/>
      <c r="BW649"/>
      <c r="BX649"/>
      <c r="BY649"/>
      <c r="BZ649"/>
      <c r="CA649"/>
      <c r="CB649"/>
      <c r="CC649"/>
      <c r="CD649"/>
      <c r="CE649"/>
      <c r="CF649"/>
      <c r="CG649"/>
      <c r="CH649"/>
      <c r="CI649"/>
      <c r="CJ649"/>
      <c r="CK649"/>
      <c r="CL649"/>
      <c r="CM649"/>
      <c r="CN649"/>
      <c r="CO649"/>
      <c r="CP649"/>
      <c r="CQ649"/>
      <c r="CR649"/>
      <c r="CS649"/>
      <c r="CT649"/>
      <c r="CU649"/>
      <c r="CV649"/>
      <c r="CW649"/>
      <c r="CX649"/>
      <c r="CY649"/>
      <c r="CZ649"/>
      <c r="DA649"/>
      <c r="DB649"/>
      <c r="DC649"/>
      <c r="DD649"/>
      <c r="DE649"/>
      <c r="DF649"/>
      <c r="DG649"/>
      <c r="DH649"/>
      <c r="DI649"/>
      <c r="DJ649"/>
      <c r="DK649"/>
      <c r="DL649"/>
      <c r="DM649"/>
      <c r="DN649"/>
      <c r="DO649"/>
      <c r="DP649"/>
      <c r="DQ649"/>
      <c r="DR649"/>
      <c r="DS649"/>
      <c r="DT649"/>
      <c r="DU649"/>
      <c r="DV649"/>
      <c r="DW649"/>
      <c r="DX649"/>
      <c r="DY649"/>
      <c r="DZ649"/>
      <c r="EA649"/>
      <c r="EB649"/>
      <c r="EC649"/>
      <c r="ED649"/>
      <c r="EE649"/>
      <c r="EF649"/>
      <c r="EG649"/>
      <c r="EH649"/>
      <c r="EI649"/>
      <c r="EJ649"/>
      <c r="EK649"/>
      <c r="EL649"/>
      <c r="EM649"/>
      <c r="EN649"/>
      <c r="EO649"/>
      <c r="EP649"/>
      <c r="EQ649"/>
      <c r="ER649"/>
      <c r="ES649"/>
      <c r="ET649"/>
      <c r="EU649"/>
      <c r="EV649"/>
      <c r="EW649"/>
      <c r="EX649"/>
      <c r="EY649"/>
      <c r="EZ649"/>
      <c r="FA649"/>
      <c r="FB649"/>
      <c r="FC649"/>
      <c r="FD649"/>
      <c r="FE649"/>
      <c r="FF649"/>
      <c r="FG649"/>
      <c r="FH649"/>
      <c r="FI649"/>
      <c r="FJ649"/>
      <c r="FK649"/>
      <c r="FL649"/>
      <c r="FM649"/>
      <c r="FN649"/>
      <c r="FO649"/>
      <c r="FP649"/>
      <c r="FQ649"/>
      <c r="FR649"/>
      <c r="FS649"/>
      <c r="FT649"/>
      <c r="FU649"/>
      <c r="FV649"/>
      <c r="FW649"/>
      <c r="FX649"/>
      <c r="FY649"/>
      <c r="FZ649"/>
      <c r="GA649"/>
      <c r="GB649"/>
      <c r="GC649"/>
      <c r="GD649"/>
      <c r="GE649"/>
      <c r="GF649"/>
      <c r="GG649"/>
      <c r="GH649"/>
      <c r="GI649"/>
      <c r="GJ649"/>
      <c r="GK649"/>
      <c r="GL649"/>
      <c r="GM649"/>
      <c r="GN649"/>
      <c r="GO649"/>
      <c r="GP649"/>
      <c r="GQ649"/>
      <c r="GR649"/>
      <c r="GS649"/>
      <c r="GT649"/>
      <c r="GU649"/>
      <c r="GV649"/>
      <c r="GW649"/>
      <c r="GX649"/>
      <c r="GY649"/>
      <c r="GZ649"/>
      <c r="HA649"/>
      <c r="HB649"/>
      <c r="HC649"/>
      <c r="HD649"/>
      <c r="HE649"/>
      <c r="HF649"/>
      <c r="HG649"/>
      <c r="HH649"/>
      <c r="HI649"/>
      <c r="HJ649"/>
      <c r="HK649"/>
      <c r="HL649"/>
      <c r="HM649"/>
      <c r="HN649"/>
      <c r="HO649"/>
      <c r="HP649"/>
      <c r="HQ649"/>
      <c r="HR649"/>
      <c r="HS649"/>
      <c r="HT649"/>
      <c r="HU649"/>
      <c r="HV649"/>
      <c r="HW649"/>
      <c r="HX649"/>
      <c r="HY649"/>
      <c r="HZ649"/>
      <c r="IA649"/>
      <c r="IB649"/>
      <c r="IC649"/>
      <c r="ID649"/>
      <c r="IE649"/>
      <c r="IF649"/>
      <c r="IG649"/>
      <c r="IH649"/>
      <c r="II649"/>
      <c r="IJ649"/>
      <c r="IK649"/>
      <c r="IL649"/>
      <c r="IM649"/>
      <c r="IN649"/>
      <c r="IO649"/>
      <c r="IP649"/>
      <c r="IQ649"/>
      <c r="IR649"/>
      <c r="IS649"/>
      <c r="IT649"/>
      <c r="IU649"/>
      <c r="IV649"/>
      <c r="IW649"/>
      <c r="IX649"/>
      <c r="IY649"/>
      <c r="IZ649"/>
      <c r="JA649"/>
      <c r="JB649"/>
      <c r="JC649"/>
      <c r="JD649"/>
      <c r="JE649"/>
      <c r="JF649"/>
      <c r="JG649"/>
      <c r="JH649"/>
      <c r="JI649"/>
      <c r="JJ649"/>
      <c r="JK649"/>
      <c r="JL649"/>
      <c r="JM649"/>
      <c r="JN649"/>
      <c r="JO649"/>
      <c r="JP649"/>
      <c r="JQ649"/>
      <c r="JR649"/>
      <c r="JS649"/>
      <c r="JT649"/>
      <c r="JU649"/>
      <c r="JV649"/>
      <c r="JW649"/>
      <c r="JX649"/>
      <c r="JY649"/>
      <c r="JZ649"/>
      <c r="KA649"/>
      <c r="KB649"/>
      <c r="KC649"/>
      <c r="KD649"/>
      <c r="KE649"/>
      <c r="KF649"/>
      <c r="KG649"/>
      <c r="KH649"/>
      <c r="KI649"/>
      <c r="KJ649"/>
      <c r="KK649"/>
      <c r="KL649"/>
      <c r="KM649"/>
      <c r="KN649"/>
      <c r="KO649"/>
      <c r="KP649"/>
      <c r="KQ649"/>
      <c r="KR649"/>
      <c r="KS649"/>
      <c r="KT649"/>
      <c r="KU649"/>
      <c r="KV649"/>
      <c r="KW649"/>
      <c r="KX649"/>
      <c r="KY649"/>
      <c r="KZ649"/>
      <c r="LA649"/>
      <c r="LB649"/>
      <c r="LC649"/>
      <c r="LD649"/>
      <c r="LE649"/>
      <c r="LF649"/>
      <c r="LG649"/>
      <c r="LH649"/>
      <c r="LI649"/>
      <c r="LJ649"/>
      <c r="LK649"/>
      <c r="LL649"/>
      <c r="LM649"/>
      <c r="LN649"/>
      <c r="LO649"/>
      <c r="LP649"/>
      <c r="LQ649"/>
      <c r="LR649"/>
      <c r="LS649"/>
      <c r="LT649"/>
      <c r="LU649"/>
      <c r="LV649"/>
      <c r="LW649"/>
      <c r="LX649"/>
      <c r="LY649"/>
      <c r="LZ649"/>
      <c r="MA649"/>
      <c r="MB649"/>
      <c r="MC649"/>
      <c r="MD649"/>
      <c r="ME649"/>
      <c r="MF649"/>
      <c r="MG649"/>
      <c r="MH649"/>
      <c r="MI649"/>
      <c r="MJ649"/>
      <c r="MK649"/>
      <c r="ML649"/>
      <c r="MM649"/>
      <c r="MN649"/>
      <c r="MO649"/>
      <c r="MP649"/>
      <c r="MQ649"/>
      <c r="MR649"/>
      <c r="MS649"/>
      <c r="MT649"/>
      <c r="MU649"/>
      <c r="MV649"/>
      <c r="MW649"/>
      <c r="MX649"/>
      <c r="MY649"/>
      <c r="MZ649"/>
      <c r="NA649"/>
      <c r="NB649"/>
      <c r="NC649"/>
      <c r="ND649"/>
      <c r="NE649"/>
      <c r="NF649"/>
      <c r="NG649"/>
      <c r="NH649"/>
      <c r="NI649"/>
      <c r="NJ649"/>
      <c r="NK649"/>
      <c r="NL649"/>
      <c r="NM649"/>
      <c r="NN649"/>
      <c r="NO649"/>
      <c r="NP649"/>
      <c r="NQ649"/>
      <c r="NR649"/>
      <c r="NS649"/>
      <c r="NT649"/>
      <c r="NU649"/>
      <c r="NV649"/>
      <c r="NW649"/>
      <c r="NX649"/>
      <c r="NY649"/>
      <c r="NZ649"/>
      <c r="OA649"/>
      <c r="OB649"/>
      <c r="OC649"/>
      <c r="OD649"/>
      <c r="OE649"/>
      <c r="OF649"/>
      <c r="OG649"/>
      <c r="OH649"/>
      <c r="OI649"/>
      <c r="OJ649"/>
      <c r="OK649"/>
      <c r="OL649"/>
      <c r="OM649"/>
      <c r="ON649"/>
      <c r="OO649"/>
      <c r="OP649"/>
      <c r="OQ649"/>
      <c r="OR649"/>
      <c r="OS649"/>
      <c r="OT649"/>
      <c r="OU649"/>
      <c r="OV649"/>
      <c r="OW649"/>
      <c r="OX649"/>
      <c r="OY649"/>
      <c r="OZ649"/>
      <c r="PA649"/>
      <c r="PB649"/>
      <c r="PC649"/>
      <c r="PD649"/>
      <c r="PE649"/>
      <c r="PF649"/>
      <c r="PG649"/>
      <c r="PH649"/>
      <c r="PI649"/>
      <c r="PJ649"/>
      <c r="PK649"/>
      <c r="PL649"/>
      <c r="PM649"/>
      <c r="PN649"/>
      <c r="PO649"/>
      <c r="PP649"/>
      <c r="PQ649"/>
      <c r="PR649"/>
      <c r="PS649"/>
      <c r="PT649"/>
      <c r="PU649"/>
      <c r="PV649"/>
      <c r="PW649"/>
      <c r="PX649"/>
      <c r="PY649"/>
      <c r="PZ649"/>
      <c r="QA649"/>
      <c r="QB649"/>
      <c r="QC649"/>
      <c r="QD649"/>
      <c r="QE649"/>
      <c r="QF649"/>
      <c r="QG649"/>
      <c r="QH649"/>
      <c r="QI649"/>
      <c r="QJ649"/>
      <c r="QK649"/>
      <c r="QL649"/>
      <c r="QM649"/>
      <c r="QN649"/>
      <c r="QO649"/>
      <c r="QP649"/>
      <c r="QQ649"/>
      <c r="QR649"/>
      <c r="QS649"/>
      <c r="QT649"/>
      <c r="QU649"/>
      <c r="QV649"/>
      <c r="QW649"/>
      <c r="QX649"/>
      <c r="QY649"/>
      <c r="QZ649"/>
      <c r="RA649"/>
      <c r="RB649"/>
      <c r="RC649"/>
      <c r="RD649"/>
      <c r="RE649"/>
      <c r="RF649"/>
      <c r="RG649"/>
      <c r="RH649"/>
      <c r="RI649"/>
      <c r="RJ649"/>
      <c r="RK649"/>
      <c r="RL649"/>
      <c r="RM649"/>
      <c r="RN649"/>
      <c r="RO649"/>
      <c r="RP649"/>
      <c r="RQ649"/>
      <c r="RR649"/>
      <c r="RS649"/>
      <c r="RT649"/>
      <c r="RU649"/>
      <c r="RV649"/>
      <c r="RW649"/>
      <c r="RX649"/>
      <c r="RY649"/>
      <c r="RZ649"/>
      <c r="SA649"/>
      <c r="SB649"/>
      <c r="SC649"/>
      <c r="SD649"/>
      <c r="SE649"/>
      <c r="SF649"/>
      <c r="SG649"/>
      <c r="SH649"/>
      <c r="SI649"/>
      <c r="SJ649"/>
      <c r="SK649"/>
      <c r="SL649"/>
      <c r="SM649"/>
      <c r="SN649"/>
      <c r="SO649"/>
      <c r="SP649"/>
    </row>
    <row r="650" spans="1:510" ht="16.5" customHeight="1" x14ac:dyDescent="0.2">
      <c r="A650" s="20">
        <v>1871</v>
      </c>
      <c r="B650" s="34" t="s">
        <v>70</v>
      </c>
      <c r="C650" s="34" t="s">
        <v>449</v>
      </c>
      <c r="D650" s="20" t="s">
        <v>51</v>
      </c>
      <c r="E650" s="20" t="s">
        <v>1351</v>
      </c>
      <c r="F650" s="35" t="s">
        <v>389</v>
      </c>
      <c r="G650" s="34" t="s">
        <v>37</v>
      </c>
      <c r="H650" s="20" t="s">
        <v>154</v>
      </c>
      <c r="I650" s="20" t="s">
        <v>27</v>
      </c>
      <c r="J650" s="56" t="s">
        <v>822</v>
      </c>
      <c r="K650" s="36"/>
      <c r="L650" s="36"/>
      <c r="M650" s="36"/>
      <c r="N650" s="36"/>
      <c r="O650" s="55">
        <v>80180575.675675705</v>
      </c>
      <c r="P650" s="39"/>
      <c r="Q650" s="39"/>
      <c r="R650" s="66"/>
      <c r="S650" s="39" t="s">
        <v>83</v>
      </c>
      <c r="T650" s="37">
        <v>80180575.675675705</v>
      </c>
      <c r="U650" s="27" t="s">
        <v>39</v>
      </c>
      <c r="V650" s="28" t="s">
        <v>40</v>
      </c>
      <c r="W650"/>
      <c r="X650"/>
      <c r="Y650"/>
      <c r="Z650"/>
      <c r="AA650"/>
      <c r="AB650"/>
      <c r="AC650"/>
      <c r="AD650"/>
      <c r="AE650"/>
      <c r="AF650"/>
      <c r="AG650"/>
      <c r="AH650"/>
      <c r="AI650"/>
      <c r="AJ650"/>
      <c r="AK650"/>
      <c r="AL650"/>
      <c r="AM650"/>
      <c r="AN650"/>
      <c r="AO650"/>
      <c r="AP650"/>
      <c r="AQ650"/>
      <c r="AR650"/>
      <c r="AS650"/>
      <c r="AT650"/>
      <c r="AU650"/>
      <c r="AV650"/>
      <c r="AW650"/>
      <c r="AX650"/>
      <c r="AY650"/>
      <c r="AZ650"/>
      <c r="BA650"/>
      <c r="BB650"/>
      <c r="BC650"/>
      <c r="BD650"/>
      <c r="BE650"/>
      <c r="BF650"/>
      <c r="BG650"/>
      <c r="BH650"/>
      <c r="BI650"/>
      <c r="BJ650"/>
      <c r="BK650"/>
      <c r="BL650"/>
      <c r="BM650"/>
      <c r="BN650"/>
      <c r="BO650"/>
      <c r="BP650"/>
      <c r="BQ650"/>
      <c r="BR650"/>
      <c r="BS650"/>
      <c r="BT650"/>
      <c r="BU650"/>
      <c r="BV650"/>
      <c r="BW650"/>
      <c r="BX650"/>
      <c r="BY650"/>
      <c r="BZ650"/>
      <c r="CA650"/>
      <c r="CB650"/>
      <c r="CC650"/>
      <c r="CD650"/>
      <c r="CE650"/>
      <c r="CF650"/>
      <c r="CG650"/>
      <c r="CH650"/>
      <c r="CI650"/>
      <c r="CJ650"/>
      <c r="CK650"/>
      <c r="CL650"/>
      <c r="CM650"/>
      <c r="CN650"/>
      <c r="CO650"/>
      <c r="CP650"/>
      <c r="CQ650"/>
      <c r="CR650"/>
      <c r="CS650"/>
      <c r="CT650"/>
      <c r="CU650"/>
      <c r="CV650"/>
      <c r="CW650"/>
      <c r="CX650"/>
      <c r="CY650"/>
      <c r="CZ650"/>
      <c r="DA650"/>
      <c r="DB650"/>
      <c r="DC650"/>
      <c r="DD650"/>
      <c r="DE650"/>
      <c r="DF650"/>
      <c r="DG650"/>
      <c r="DH650"/>
      <c r="DI650"/>
      <c r="DJ650"/>
      <c r="DK650"/>
      <c r="DL650"/>
      <c r="DM650"/>
      <c r="DN650"/>
      <c r="DO650"/>
      <c r="DP650"/>
      <c r="DQ650"/>
      <c r="DR650"/>
      <c r="DS650"/>
      <c r="DT650"/>
      <c r="DU650"/>
      <c r="DV650"/>
      <c r="DW650"/>
      <c r="DX650"/>
      <c r="DY650"/>
      <c r="DZ650"/>
      <c r="EA650"/>
      <c r="EB650"/>
      <c r="EC650"/>
      <c r="ED650"/>
      <c r="EE650"/>
      <c r="EF650"/>
      <c r="EG650"/>
      <c r="EH650"/>
      <c r="EI650"/>
      <c r="EJ650"/>
      <c r="EK650"/>
      <c r="EL650"/>
      <c r="EM650"/>
      <c r="EN650"/>
      <c r="EO650"/>
      <c r="EP650"/>
      <c r="EQ650"/>
      <c r="ER650"/>
      <c r="ES650"/>
      <c r="ET650"/>
      <c r="EU650"/>
      <c r="EV650"/>
      <c r="EW650"/>
      <c r="EX650"/>
      <c r="EY650"/>
      <c r="EZ650"/>
      <c r="FA650"/>
      <c r="FB650"/>
      <c r="FC650"/>
      <c r="FD650"/>
      <c r="FE650"/>
      <c r="FF650"/>
      <c r="FG650"/>
      <c r="FH650"/>
      <c r="FI650"/>
      <c r="FJ650"/>
      <c r="FK650"/>
      <c r="FL650"/>
      <c r="FM650"/>
      <c r="FN650"/>
      <c r="FO650"/>
      <c r="FP650"/>
      <c r="FQ650"/>
      <c r="FR650"/>
      <c r="FS650"/>
      <c r="FT650"/>
      <c r="FU650"/>
      <c r="FV650"/>
      <c r="FW650"/>
      <c r="FX650"/>
      <c r="FY650"/>
      <c r="FZ650"/>
      <c r="GA650"/>
      <c r="GB650"/>
      <c r="GC650"/>
      <c r="GD650"/>
      <c r="GE650"/>
      <c r="GF650"/>
      <c r="GG650"/>
      <c r="GH650"/>
      <c r="GI650"/>
      <c r="GJ650"/>
      <c r="GK650"/>
      <c r="GL650"/>
      <c r="GM650"/>
      <c r="GN650"/>
      <c r="GO650"/>
      <c r="GP650"/>
      <c r="GQ650"/>
      <c r="GR650"/>
      <c r="GS650"/>
      <c r="GT650"/>
      <c r="GU650"/>
      <c r="GV650"/>
      <c r="GW650"/>
      <c r="GX650"/>
      <c r="GY650"/>
      <c r="GZ650"/>
      <c r="HA650"/>
      <c r="HB650"/>
      <c r="HC650"/>
      <c r="HD650"/>
      <c r="HE650"/>
      <c r="HF650"/>
      <c r="HG650"/>
      <c r="HH650"/>
      <c r="HI650"/>
      <c r="HJ650"/>
      <c r="HK650"/>
      <c r="HL650"/>
      <c r="HM650"/>
      <c r="HN650"/>
      <c r="HO650"/>
      <c r="HP650"/>
      <c r="HQ650"/>
      <c r="HR650"/>
      <c r="HS650"/>
      <c r="HT650"/>
      <c r="HU650"/>
      <c r="HV650"/>
      <c r="HW650"/>
      <c r="HX650"/>
      <c r="HY650"/>
      <c r="HZ650"/>
      <c r="IA650"/>
      <c r="IB650"/>
      <c r="IC650"/>
      <c r="ID650"/>
      <c r="IE650"/>
      <c r="IF650"/>
      <c r="IG650"/>
      <c r="IH650"/>
      <c r="II650"/>
      <c r="IJ650"/>
      <c r="IK650"/>
      <c r="IL650"/>
      <c r="IM650"/>
      <c r="IN650"/>
      <c r="IO650"/>
      <c r="IP650"/>
      <c r="IQ650"/>
      <c r="IR650"/>
      <c r="IS650"/>
      <c r="IT650"/>
      <c r="IU650"/>
      <c r="IV650"/>
      <c r="IW650"/>
      <c r="IX650"/>
      <c r="IY650"/>
      <c r="IZ650"/>
      <c r="JA650"/>
      <c r="JB650"/>
      <c r="JC650"/>
      <c r="JD650"/>
      <c r="JE650"/>
      <c r="JF650"/>
      <c r="JG650"/>
      <c r="JH650"/>
      <c r="JI650"/>
      <c r="JJ650"/>
      <c r="JK650"/>
      <c r="JL650"/>
      <c r="JM650"/>
      <c r="JN650"/>
      <c r="JO650"/>
      <c r="JP650"/>
      <c r="JQ650"/>
      <c r="JR650"/>
      <c r="JS650"/>
      <c r="JT650"/>
      <c r="JU650"/>
      <c r="JV650"/>
      <c r="JW650"/>
      <c r="JX650"/>
      <c r="JY650"/>
      <c r="JZ650"/>
      <c r="KA650"/>
      <c r="KB650"/>
      <c r="KC650"/>
      <c r="KD650"/>
      <c r="KE650"/>
      <c r="KF650"/>
      <c r="KG650"/>
      <c r="KH650"/>
      <c r="KI650"/>
      <c r="KJ650"/>
      <c r="KK650"/>
      <c r="KL650"/>
      <c r="KM650"/>
      <c r="KN650"/>
      <c r="KO650"/>
      <c r="KP650"/>
      <c r="KQ650"/>
      <c r="KR650"/>
      <c r="KS650"/>
      <c r="KT650"/>
      <c r="KU650"/>
      <c r="KV650"/>
      <c r="KW650"/>
      <c r="KX650"/>
      <c r="KY650"/>
      <c r="KZ650"/>
      <c r="LA650"/>
      <c r="LB650"/>
      <c r="LC650"/>
      <c r="LD650"/>
      <c r="LE650"/>
      <c r="LF650"/>
      <c r="LG650"/>
      <c r="LH650"/>
      <c r="LI650"/>
      <c r="LJ650"/>
      <c r="LK650"/>
      <c r="LL650"/>
      <c r="LM650"/>
      <c r="LN650"/>
      <c r="LO650"/>
      <c r="LP650"/>
      <c r="LQ650"/>
      <c r="LR650"/>
      <c r="LS650"/>
      <c r="LT650"/>
      <c r="LU650"/>
      <c r="LV650"/>
      <c r="LW650"/>
      <c r="LX650"/>
      <c r="LY650"/>
      <c r="LZ650"/>
      <c r="MA650"/>
      <c r="MB650"/>
      <c r="MC650"/>
      <c r="MD650"/>
      <c r="ME650"/>
      <c r="MF650"/>
      <c r="MG650"/>
      <c r="MH650"/>
      <c r="MI650"/>
      <c r="MJ650"/>
      <c r="MK650"/>
      <c r="ML650"/>
      <c r="MM650"/>
      <c r="MN650"/>
      <c r="MO650"/>
      <c r="MP650"/>
      <c r="MQ650"/>
      <c r="MR650"/>
      <c r="MS650"/>
      <c r="MT650"/>
      <c r="MU650"/>
      <c r="MV650"/>
      <c r="MW650"/>
      <c r="MX650"/>
      <c r="MY650"/>
      <c r="MZ650"/>
      <c r="NA650"/>
      <c r="NB650"/>
      <c r="NC650"/>
      <c r="ND650"/>
      <c r="NE650"/>
      <c r="NF650"/>
      <c r="NG650"/>
      <c r="NH650"/>
      <c r="NI650"/>
      <c r="NJ650"/>
      <c r="NK650"/>
      <c r="NL650"/>
      <c r="NM650"/>
      <c r="NN650"/>
      <c r="NO650"/>
      <c r="NP650"/>
      <c r="NQ650"/>
      <c r="NR650"/>
      <c r="NS650"/>
      <c r="NT650"/>
      <c r="NU650"/>
      <c r="NV650"/>
      <c r="NW650"/>
      <c r="NX650"/>
      <c r="NY650"/>
      <c r="NZ650"/>
      <c r="OA650"/>
      <c r="OB650"/>
      <c r="OC650"/>
      <c r="OD650"/>
      <c r="OE650"/>
      <c r="OF650"/>
      <c r="OG650"/>
      <c r="OH650"/>
      <c r="OI650"/>
      <c r="OJ650"/>
      <c r="OK650"/>
      <c r="OL650"/>
      <c r="OM650"/>
      <c r="ON650"/>
      <c r="OO650"/>
      <c r="OP650"/>
      <c r="OQ650"/>
      <c r="OR650"/>
      <c r="OS650"/>
      <c r="OT650"/>
      <c r="OU650"/>
      <c r="OV650"/>
      <c r="OW650"/>
      <c r="OX650"/>
      <c r="OY650"/>
      <c r="OZ650"/>
      <c r="PA650"/>
      <c r="PB650"/>
      <c r="PC650"/>
      <c r="PD650"/>
      <c r="PE650"/>
      <c r="PF650"/>
      <c r="PG650"/>
      <c r="PH650"/>
      <c r="PI650"/>
      <c r="PJ650"/>
      <c r="PK650"/>
      <c r="PL650"/>
      <c r="PM650"/>
      <c r="PN650"/>
      <c r="PO650"/>
      <c r="PP650"/>
      <c r="PQ650"/>
      <c r="PR650"/>
      <c r="PS650"/>
      <c r="PT650"/>
      <c r="PU650"/>
      <c r="PV650"/>
      <c r="PW650"/>
      <c r="PX650"/>
      <c r="PY650"/>
      <c r="PZ650"/>
      <c r="QA650"/>
      <c r="QB650"/>
      <c r="QC650"/>
      <c r="QD650"/>
      <c r="QE650"/>
      <c r="QF650"/>
      <c r="QG650"/>
      <c r="QH650"/>
      <c r="QI650"/>
      <c r="QJ650"/>
      <c r="QK650"/>
      <c r="QL650"/>
      <c r="QM650"/>
      <c r="QN650"/>
      <c r="QO650"/>
      <c r="QP650"/>
      <c r="QQ650"/>
      <c r="QR650"/>
      <c r="QS650"/>
      <c r="QT650"/>
      <c r="QU650"/>
      <c r="QV650"/>
      <c r="QW650"/>
      <c r="QX650"/>
      <c r="QY650"/>
      <c r="QZ650"/>
      <c r="RA650"/>
      <c r="RB650"/>
      <c r="RC650"/>
      <c r="RD650"/>
      <c r="RE650"/>
      <c r="RF650"/>
      <c r="RG650"/>
      <c r="RH650"/>
      <c r="RI650"/>
      <c r="RJ650"/>
      <c r="RK650"/>
      <c r="RL650"/>
      <c r="RM650"/>
      <c r="RN650"/>
      <c r="RO650"/>
      <c r="RP650"/>
      <c r="RQ650"/>
      <c r="RR650"/>
      <c r="RS650"/>
      <c r="RT650"/>
      <c r="RU650"/>
      <c r="RV650"/>
      <c r="RW650"/>
      <c r="RX650"/>
      <c r="RY650"/>
      <c r="RZ650"/>
      <c r="SA650"/>
      <c r="SB650"/>
      <c r="SC650"/>
      <c r="SD650"/>
      <c r="SE650"/>
      <c r="SF650"/>
      <c r="SG650"/>
      <c r="SH650"/>
      <c r="SI650"/>
      <c r="SJ650"/>
      <c r="SK650"/>
      <c r="SL650"/>
      <c r="SM650"/>
      <c r="SN650"/>
      <c r="SO650"/>
      <c r="SP650"/>
    </row>
    <row r="651" spans="1:510" ht="16.5" customHeight="1" x14ac:dyDescent="0.2">
      <c r="A651" s="20">
        <v>1872</v>
      </c>
      <c r="B651" s="34" t="s">
        <v>70</v>
      </c>
      <c r="C651" s="34" t="s">
        <v>434</v>
      </c>
      <c r="D651" s="20" t="s">
        <v>51</v>
      </c>
      <c r="E651" s="20" t="s">
        <v>1348</v>
      </c>
      <c r="F651" s="35" t="s">
        <v>378</v>
      </c>
      <c r="G651" s="34" t="s">
        <v>37</v>
      </c>
      <c r="H651" s="20" t="s">
        <v>154</v>
      </c>
      <c r="I651" s="20" t="s">
        <v>27</v>
      </c>
      <c r="J651" s="56" t="s">
        <v>823</v>
      </c>
      <c r="K651" s="36"/>
      <c r="L651" s="36"/>
      <c r="M651" s="36"/>
      <c r="N651" s="36"/>
      <c r="O651" s="55">
        <v>254109102</v>
      </c>
      <c r="P651" s="39"/>
      <c r="Q651" s="39"/>
      <c r="R651" s="66"/>
      <c r="S651" s="39" t="s">
        <v>83</v>
      </c>
      <c r="T651" s="37">
        <v>254109102</v>
      </c>
      <c r="U651" s="27" t="s">
        <v>39</v>
      </c>
      <c r="V651" s="28" t="s">
        <v>40</v>
      </c>
      <c r="W651"/>
      <c r="X651"/>
      <c r="Y651"/>
      <c r="Z651"/>
      <c r="AA651"/>
      <c r="AB651"/>
      <c r="AC651"/>
      <c r="AD651"/>
      <c r="AE651"/>
      <c r="AF651"/>
      <c r="AG651"/>
      <c r="AH651"/>
      <c r="AI651"/>
      <c r="AJ651"/>
      <c r="AK651"/>
      <c r="AL651"/>
      <c r="AM651"/>
      <c r="AN651"/>
      <c r="AO651"/>
      <c r="AP651"/>
      <c r="AQ651"/>
      <c r="AR651"/>
      <c r="AS651"/>
      <c r="AT651"/>
      <c r="AU651"/>
      <c r="AV651"/>
      <c r="AW651"/>
      <c r="AX651"/>
      <c r="AY651"/>
      <c r="AZ651"/>
      <c r="BA651"/>
      <c r="BB651"/>
      <c r="BC651"/>
      <c r="BD651"/>
      <c r="BE651"/>
      <c r="BF651"/>
      <c r="BG651"/>
      <c r="BH651"/>
      <c r="BI651"/>
      <c r="BJ651"/>
      <c r="BK651"/>
      <c r="BL651"/>
      <c r="BM651"/>
      <c r="BN651"/>
      <c r="BO651"/>
      <c r="BP651"/>
      <c r="BQ651"/>
      <c r="BR651"/>
      <c r="BS651"/>
      <c r="BT651"/>
      <c r="BU651"/>
      <c r="BV651"/>
      <c r="BW651"/>
      <c r="BX651"/>
      <c r="BY651"/>
      <c r="BZ651"/>
      <c r="CA651"/>
      <c r="CB651"/>
      <c r="CC651"/>
      <c r="CD651"/>
      <c r="CE651"/>
      <c r="CF651"/>
      <c r="CG651"/>
      <c r="CH651"/>
      <c r="CI651"/>
      <c r="CJ651"/>
      <c r="CK651"/>
      <c r="CL651"/>
      <c r="CM651"/>
      <c r="CN651"/>
      <c r="CO651"/>
      <c r="CP651"/>
      <c r="CQ651"/>
      <c r="CR651"/>
      <c r="CS651"/>
      <c r="CT651"/>
      <c r="CU651"/>
      <c r="CV651"/>
      <c r="CW651"/>
      <c r="CX651"/>
      <c r="CY651"/>
      <c r="CZ651"/>
      <c r="DA651"/>
      <c r="DB651"/>
      <c r="DC651"/>
      <c r="DD651"/>
      <c r="DE651"/>
      <c r="DF651"/>
      <c r="DG651"/>
      <c r="DH651"/>
      <c r="DI651"/>
      <c r="DJ651"/>
      <c r="DK651"/>
      <c r="DL651"/>
      <c r="DM651"/>
      <c r="DN651"/>
      <c r="DO651"/>
      <c r="DP651"/>
      <c r="DQ651"/>
      <c r="DR651"/>
      <c r="DS651"/>
      <c r="DT651"/>
      <c r="DU651"/>
      <c r="DV651"/>
      <c r="DW651"/>
      <c r="DX651"/>
      <c r="DY651"/>
      <c r="DZ651"/>
      <c r="EA651"/>
      <c r="EB651"/>
      <c r="EC651"/>
      <c r="ED651"/>
      <c r="EE651"/>
      <c r="EF651"/>
      <c r="EG651"/>
      <c r="EH651"/>
      <c r="EI651"/>
      <c r="EJ651"/>
      <c r="EK651"/>
      <c r="EL651"/>
      <c r="EM651"/>
      <c r="EN651"/>
      <c r="EO651"/>
      <c r="EP651"/>
      <c r="EQ651"/>
      <c r="ER651"/>
      <c r="ES651"/>
      <c r="ET651"/>
      <c r="EU651"/>
      <c r="EV651"/>
      <c r="EW651"/>
      <c r="EX651"/>
      <c r="EY651"/>
      <c r="EZ651"/>
      <c r="FA651"/>
      <c r="FB651"/>
      <c r="FC651"/>
      <c r="FD651"/>
      <c r="FE651"/>
      <c r="FF651"/>
      <c r="FG651"/>
      <c r="FH651"/>
      <c r="FI651"/>
      <c r="FJ651"/>
      <c r="FK651"/>
      <c r="FL651"/>
      <c r="FM651"/>
      <c r="FN651"/>
      <c r="FO651"/>
      <c r="FP651"/>
      <c r="FQ651"/>
      <c r="FR651"/>
      <c r="FS651"/>
      <c r="FT651"/>
      <c r="FU651"/>
      <c r="FV651"/>
      <c r="FW651"/>
      <c r="FX651"/>
      <c r="FY651"/>
      <c r="FZ651"/>
      <c r="GA651"/>
      <c r="GB651"/>
      <c r="GC651"/>
      <c r="GD651"/>
      <c r="GE651"/>
      <c r="GF651"/>
      <c r="GG651"/>
      <c r="GH651"/>
      <c r="GI651"/>
      <c r="GJ651"/>
      <c r="GK651"/>
      <c r="GL651"/>
      <c r="GM651"/>
      <c r="GN651"/>
      <c r="GO651"/>
      <c r="GP651"/>
      <c r="GQ651"/>
      <c r="GR651"/>
      <c r="GS651"/>
      <c r="GT651"/>
      <c r="GU651"/>
      <c r="GV651"/>
      <c r="GW651"/>
      <c r="GX651"/>
      <c r="GY651"/>
      <c r="GZ651"/>
      <c r="HA651"/>
      <c r="HB651"/>
      <c r="HC651"/>
      <c r="HD651"/>
      <c r="HE651"/>
      <c r="HF651"/>
      <c r="HG651"/>
      <c r="HH651"/>
      <c r="HI651"/>
      <c r="HJ651"/>
      <c r="HK651"/>
      <c r="HL651"/>
      <c r="HM651"/>
      <c r="HN651"/>
      <c r="HO651"/>
      <c r="HP651"/>
      <c r="HQ651"/>
      <c r="HR651"/>
      <c r="HS651"/>
      <c r="HT651"/>
      <c r="HU651"/>
      <c r="HV651"/>
      <c r="HW651"/>
      <c r="HX651"/>
      <c r="HY651"/>
      <c r="HZ651"/>
      <c r="IA651"/>
      <c r="IB651"/>
      <c r="IC651"/>
      <c r="ID651"/>
      <c r="IE651"/>
      <c r="IF651"/>
      <c r="IG651"/>
      <c r="IH651"/>
      <c r="II651"/>
      <c r="IJ651"/>
      <c r="IK651"/>
      <c r="IL651"/>
      <c r="IM651"/>
      <c r="IN651"/>
      <c r="IO651"/>
      <c r="IP651"/>
      <c r="IQ651"/>
      <c r="IR651"/>
      <c r="IS651"/>
      <c r="IT651"/>
      <c r="IU651"/>
      <c r="IV651"/>
      <c r="IW651"/>
      <c r="IX651"/>
      <c r="IY651"/>
      <c r="IZ651"/>
      <c r="JA651"/>
      <c r="JB651"/>
      <c r="JC651"/>
      <c r="JD651"/>
      <c r="JE651"/>
      <c r="JF651"/>
      <c r="JG651"/>
      <c r="JH651"/>
      <c r="JI651"/>
      <c r="JJ651"/>
      <c r="JK651"/>
      <c r="JL651"/>
      <c r="JM651"/>
      <c r="JN651"/>
      <c r="JO651"/>
      <c r="JP651"/>
      <c r="JQ651"/>
      <c r="JR651"/>
      <c r="JS651"/>
      <c r="JT651"/>
      <c r="JU651"/>
      <c r="JV651"/>
      <c r="JW651"/>
      <c r="JX651"/>
      <c r="JY651"/>
      <c r="JZ651"/>
      <c r="KA651"/>
      <c r="KB651"/>
      <c r="KC651"/>
      <c r="KD651"/>
      <c r="KE651"/>
      <c r="KF651"/>
      <c r="KG651"/>
      <c r="KH651"/>
      <c r="KI651"/>
      <c r="KJ651"/>
      <c r="KK651"/>
      <c r="KL651"/>
      <c r="KM651"/>
      <c r="KN651"/>
      <c r="KO651"/>
      <c r="KP651"/>
      <c r="KQ651"/>
      <c r="KR651"/>
      <c r="KS651"/>
      <c r="KT651"/>
      <c r="KU651"/>
      <c r="KV651"/>
      <c r="KW651"/>
      <c r="KX651"/>
      <c r="KY651"/>
      <c r="KZ651"/>
      <c r="LA651"/>
      <c r="LB651"/>
      <c r="LC651"/>
      <c r="LD651"/>
      <c r="LE651"/>
      <c r="LF651"/>
      <c r="LG651"/>
      <c r="LH651"/>
      <c r="LI651"/>
      <c r="LJ651"/>
      <c r="LK651"/>
      <c r="LL651"/>
      <c r="LM651"/>
      <c r="LN651"/>
      <c r="LO651"/>
      <c r="LP651"/>
      <c r="LQ651"/>
      <c r="LR651"/>
      <c r="LS651"/>
      <c r="LT651"/>
      <c r="LU651"/>
      <c r="LV651"/>
      <c r="LW651"/>
      <c r="LX651"/>
      <c r="LY651"/>
      <c r="LZ651"/>
      <c r="MA651"/>
      <c r="MB651"/>
      <c r="MC651"/>
      <c r="MD651"/>
      <c r="ME651"/>
      <c r="MF651"/>
      <c r="MG651"/>
      <c r="MH651"/>
      <c r="MI651"/>
      <c r="MJ651"/>
      <c r="MK651"/>
      <c r="ML651"/>
      <c r="MM651"/>
      <c r="MN651"/>
      <c r="MO651"/>
      <c r="MP651"/>
      <c r="MQ651"/>
      <c r="MR651"/>
      <c r="MS651"/>
      <c r="MT651"/>
      <c r="MU651"/>
      <c r="MV651"/>
      <c r="MW651"/>
      <c r="MX651"/>
      <c r="MY651"/>
      <c r="MZ651"/>
      <c r="NA651"/>
      <c r="NB651"/>
      <c r="NC651"/>
      <c r="ND651"/>
      <c r="NE651"/>
      <c r="NF651"/>
      <c r="NG651"/>
      <c r="NH651"/>
      <c r="NI651"/>
      <c r="NJ651"/>
      <c r="NK651"/>
      <c r="NL651"/>
      <c r="NM651"/>
      <c r="NN651"/>
      <c r="NO651"/>
      <c r="NP651"/>
      <c r="NQ651"/>
      <c r="NR651"/>
      <c r="NS651"/>
      <c r="NT651"/>
      <c r="NU651"/>
      <c r="NV651"/>
      <c r="NW651"/>
      <c r="NX651"/>
      <c r="NY651"/>
      <c r="NZ651"/>
      <c r="OA651"/>
      <c r="OB651"/>
      <c r="OC651"/>
      <c r="OD651"/>
      <c r="OE651"/>
      <c r="OF651"/>
      <c r="OG651"/>
      <c r="OH651"/>
      <c r="OI651"/>
      <c r="OJ651"/>
      <c r="OK651"/>
      <c r="OL651"/>
      <c r="OM651"/>
      <c r="ON651"/>
      <c r="OO651"/>
      <c r="OP651"/>
      <c r="OQ651"/>
      <c r="OR651"/>
      <c r="OS651"/>
      <c r="OT651"/>
      <c r="OU651"/>
      <c r="OV651"/>
      <c r="OW651"/>
      <c r="OX651"/>
      <c r="OY651"/>
      <c r="OZ651"/>
      <c r="PA651"/>
      <c r="PB651"/>
      <c r="PC651"/>
      <c r="PD651"/>
      <c r="PE651"/>
      <c r="PF651"/>
      <c r="PG651"/>
      <c r="PH651"/>
      <c r="PI651"/>
      <c r="PJ651"/>
      <c r="PK651"/>
      <c r="PL651"/>
      <c r="PM651"/>
      <c r="PN651"/>
      <c r="PO651"/>
      <c r="PP651"/>
      <c r="PQ651"/>
      <c r="PR651"/>
      <c r="PS651"/>
      <c r="PT651"/>
      <c r="PU651"/>
      <c r="PV651"/>
      <c r="PW651"/>
      <c r="PX651"/>
      <c r="PY651"/>
      <c r="PZ651"/>
      <c r="QA651"/>
      <c r="QB651"/>
      <c r="QC651"/>
      <c r="QD651"/>
      <c r="QE651"/>
      <c r="QF651"/>
      <c r="QG651"/>
      <c r="QH651"/>
      <c r="QI651"/>
      <c r="QJ651"/>
      <c r="QK651"/>
      <c r="QL651"/>
      <c r="QM651"/>
      <c r="QN651"/>
      <c r="QO651"/>
      <c r="QP651"/>
      <c r="QQ651"/>
      <c r="QR651"/>
      <c r="QS651"/>
      <c r="QT651"/>
      <c r="QU651"/>
      <c r="QV651"/>
      <c r="QW651"/>
      <c r="QX651"/>
      <c r="QY651"/>
      <c r="QZ651"/>
      <c r="RA651"/>
      <c r="RB651"/>
      <c r="RC651"/>
      <c r="RD651"/>
      <c r="RE651"/>
      <c r="RF651"/>
      <c r="RG651"/>
      <c r="RH651"/>
      <c r="RI651"/>
      <c r="RJ651"/>
      <c r="RK651"/>
      <c r="RL651"/>
      <c r="RM651"/>
      <c r="RN651"/>
      <c r="RO651"/>
      <c r="RP651"/>
      <c r="RQ651"/>
      <c r="RR651"/>
      <c r="RS651"/>
      <c r="RT651"/>
      <c r="RU651"/>
      <c r="RV651"/>
      <c r="RW651"/>
      <c r="RX651"/>
      <c r="RY651"/>
      <c r="RZ651"/>
      <c r="SA651"/>
      <c r="SB651"/>
      <c r="SC651"/>
      <c r="SD651"/>
      <c r="SE651"/>
      <c r="SF651"/>
      <c r="SG651"/>
      <c r="SH651"/>
      <c r="SI651"/>
      <c r="SJ651"/>
      <c r="SK651"/>
      <c r="SL651"/>
      <c r="SM651"/>
      <c r="SN651"/>
      <c r="SO651"/>
      <c r="SP651"/>
    </row>
    <row r="652" spans="1:510" ht="16.5" customHeight="1" x14ac:dyDescent="0.2">
      <c r="A652" s="20">
        <v>1873</v>
      </c>
      <c r="B652" s="34" t="s">
        <v>70</v>
      </c>
      <c r="C652" s="34" t="s">
        <v>434</v>
      </c>
      <c r="D652" s="20" t="s">
        <v>51</v>
      </c>
      <c r="E652" s="20" t="s">
        <v>1351</v>
      </c>
      <c r="F652" s="35" t="s">
        <v>389</v>
      </c>
      <c r="G652" s="34" t="s">
        <v>37</v>
      </c>
      <c r="H652" s="20" t="s">
        <v>154</v>
      </c>
      <c r="I652" s="20" t="s">
        <v>27</v>
      </c>
      <c r="J652" s="56" t="s">
        <v>824</v>
      </c>
      <c r="K652" s="36"/>
      <c r="L652" s="36"/>
      <c r="M652" s="36"/>
      <c r="N652" s="36"/>
      <c r="O652" s="55">
        <v>338852133</v>
      </c>
      <c r="P652" s="39"/>
      <c r="Q652" s="39"/>
      <c r="R652" s="66"/>
      <c r="S652" s="39" t="s">
        <v>83</v>
      </c>
      <c r="T652" s="37">
        <v>338852133</v>
      </c>
      <c r="U652" s="27" t="s">
        <v>39</v>
      </c>
      <c r="V652" s="28" t="s">
        <v>40</v>
      </c>
      <c r="W652"/>
      <c r="X652"/>
      <c r="Y652"/>
      <c r="Z652"/>
      <c r="AA652"/>
      <c r="AB652"/>
      <c r="AC652"/>
      <c r="AD652"/>
      <c r="AE652"/>
      <c r="AF652"/>
      <c r="AG652"/>
      <c r="AH652"/>
      <c r="AI652"/>
      <c r="AJ652"/>
      <c r="AK652"/>
      <c r="AL652"/>
      <c r="AM652"/>
      <c r="AN652"/>
      <c r="AO652"/>
      <c r="AP652"/>
      <c r="AQ652"/>
      <c r="AR652"/>
      <c r="AS652"/>
      <c r="AT652"/>
      <c r="AU652"/>
      <c r="AV652"/>
      <c r="AW652"/>
      <c r="AX652"/>
      <c r="AY652"/>
      <c r="AZ652"/>
      <c r="BA652"/>
      <c r="BB652"/>
      <c r="BC652"/>
      <c r="BD652"/>
      <c r="BE652"/>
      <c r="BF652"/>
      <c r="BG652"/>
      <c r="BH652"/>
      <c r="BI652"/>
      <c r="BJ652"/>
      <c r="BK652"/>
      <c r="BL652"/>
      <c r="BM652"/>
      <c r="BN652"/>
      <c r="BO652"/>
      <c r="BP652"/>
      <c r="BQ652"/>
      <c r="BR652"/>
      <c r="BS652"/>
      <c r="BT652"/>
      <c r="BU652"/>
      <c r="BV652"/>
      <c r="BW652"/>
      <c r="BX652"/>
      <c r="BY652"/>
      <c r="BZ652"/>
      <c r="CA652"/>
      <c r="CB652"/>
      <c r="CC652"/>
      <c r="CD652"/>
      <c r="CE652"/>
      <c r="CF652"/>
      <c r="CG652"/>
      <c r="CH652"/>
      <c r="CI652"/>
      <c r="CJ652"/>
      <c r="CK652"/>
      <c r="CL652"/>
      <c r="CM652"/>
      <c r="CN652"/>
      <c r="CO652"/>
      <c r="CP652"/>
      <c r="CQ652"/>
      <c r="CR652"/>
      <c r="CS652"/>
      <c r="CT652"/>
      <c r="CU652"/>
      <c r="CV652"/>
      <c r="CW652"/>
      <c r="CX652"/>
      <c r="CY652"/>
      <c r="CZ652"/>
      <c r="DA652"/>
      <c r="DB652"/>
      <c r="DC652"/>
      <c r="DD652"/>
      <c r="DE652"/>
      <c r="DF652"/>
      <c r="DG652"/>
      <c r="DH652"/>
      <c r="DI652"/>
      <c r="DJ652"/>
      <c r="DK652"/>
      <c r="DL652"/>
      <c r="DM652"/>
      <c r="DN652"/>
      <c r="DO652"/>
      <c r="DP652"/>
      <c r="DQ652"/>
      <c r="DR652"/>
      <c r="DS652"/>
      <c r="DT652"/>
      <c r="DU652"/>
      <c r="DV652"/>
      <c r="DW652"/>
      <c r="DX652"/>
      <c r="DY652"/>
      <c r="DZ652"/>
      <c r="EA652"/>
      <c r="EB652"/>
      <c r="EC652"/>
      <c r="ED652"/>
      <c r="EE652"/>
      <c r="EF652"/>
      <c r="EG652"/>
      <c r="EH652"/>
      <c r="EI652"/>
      <c r="EJ652"/>
      <c r="EK652"/>
      <c r="EL652"/>
      <c r="EM652"/>
      <c r="EN652"/>
      <c r="EO652"/>
      <c r="EP652"/>
      <c r="EQ652"/>
      <c r="ER652"/>
      <c r="ES652"/>
      <c r="ET652"/>
      <c r="EU652"/>
      <c r="EV652"/>
      <c r="EW652"/>
      <c r="EX652"/>
      <c r="EY652"/>
      <c r="EZ652"/>
      <c r="FA652"/>
      <c r="FB652"/>
      <c r="FC652"/>
      <c r="FD652"/>
      <c r="FE652"/>
      <c r="FF652"/>
      <c r="FG652"/>
      <c r="FH652"/>
      <c r="FI652"/>
      <c r="FJ652"/>
      <c r="FK652"/>
      <c r="FL652"/>
      <c r="FM652"/>
      <c r="FN652"/>
      <c r="FO652"/>
      <c r="FP652"/>
      <c r="FQ652"/>
      <c r="FR652"/>
      <c r="FS652"/>
      <c r="FT652"/>
      <c r="FU652"/>
      <c r="FV652"/>
      <c r="FW652"/>
      <c r="FX652"/>
      <c r="FY652"/>
      <c r="FZ652"/>
      <c r="GA652"/>
      <c r="GB652"/>
      <c r="GC652"/>
      <c r="GD652"/>
      <c r="GE652"/>
      <c r="GF652"/>
      <c r="GG652"/>
      <c r="GH652"/>
      <c r="GI652"/>
      <c r="GJ652"/>
      <c r="GK652"/>
      <c r="GL652"/>
      <c r="GM652"/>
      <c r="GN652"/>
      <c r="GO652"/>
      <c r="GP652"/>
      <c r="GQ652"/>
      <c r="GR652"/>
      <c r="GS652"/>
      <c r="GT652"/>
      <c r="GU652"/>
      <c r="GV652"/>
      <c r="GW652"/>
      <c r="GX652"/>
      <c r="GY652"/>
      <c r="GZ652"/>
      <c r="HA652"/>
      <c r="HB652"/>
      <c r="HC652"/>
      <c r="HD652"/>
      <c r="HE652"/>
      <c r="HF652"/>
      <c r="HG652"/>
      <c r="HH652"/>
      <c r="HI652"/>
      <c r="HJ652"/>
      <c r="HK652"/>
      <c r="HL652"/>
      <c r="HM652"/>
      <c r="HN652"/>
      <c r="HO652"/>
      <c r="HP652"/>
      <c r="HQ652"/>
      <c r="HR652"/>
      <c r="HS652"/>
      <c r="HT652"/>
      <c r="HU652"/>
      <c r="HV652"/>
      <c r="HW652"/>
      <c r="HX652"/>
      <c r="HY652"/>
      <c r="HZ652"/>
      <c r="IA652"/>
      <c r="IB652"/>
      <c r="IC652"/>
      <c r="ID652"/>
      <c r="IE652"/>
      <c r="IF652"/>
      <c r="IG652"/>
      <c r="IH652"/>
      <c r="II652"/>
      <c r="IJ652"/>
      <c r="IK652"/>
      <c r="IL652"/>
      <c r="IM652"/>
      <c r="IN652"/>
      <c r="IO652"/>
      <c r="IP652"/>
      <c r="IQ652"/>
      <c r="IR652"/>
      <c r="IS652"/>
      <c r="IT652"/>
      <c r="IU652"/>
      <c r="IV652"/>
      <c r="IW652"/>
      <c r="IX652"/>
      <c r="IY652"/>
      <c r="IZ652"/>
      <c r="JA652"/>
      <c r="JB652"/>
      <c r="JC652"/>
      <c r="JD652"/>
      <c r="JE652"/>
      <c r="JF652"/>
      <c r="JG652"/>
      <c r="JH652"/>
      <c r="JI652"/>
      <c r="JJ652"/>
      <c r="JK652"/>
      <c r="JL652"/>
      <c r="JM652"/>
      <c r="JN652"/>
      <c r="JO652"/>
      <c r="JP652"/>
      <c r="JQ652"/>
      <c r="JR652"/>
      <c r="JS652"/>
      <c r="JT652"/>
      <c r="JU652"/>
      <c r="JV652"/>
      <c r="JW652"/>
      <c r="JX652"/>
      <c r="JY652"/>
      <c r="JZ652"/>
      <c r="KA652"/>
      <c r="KB652"/>
      <c r="KC652"/>
      <c r="KD652"/>
      <c r="KE652"/>
      <c r="KF652"/>
      <c r="KG652"/>
      <c r="KH652"/>
      <c r="KI652"/>
      <c r="KJ652"/>
      <c r="KK652"/>
      <c r="KL652"/>
      <c r="KM652"/>
      <c r="KN652"/>
      <c r="KO652"/>
      <c r="KP652"/>
      <c r="KQ652"/>
      <c r="KR652"/>
      <c r="KS652"/>
      <c r="KT652"/>
      <c r="KU652"/>
      <c r="KV652"/>
      <c r="KW652"/>
      <c r="KX652"/>
      <c r="KY652"/>
      <c r="KZ652"/>
      <c r="LA652"/>
      <c r="LB652"/>
      <c r="LC652"/>
      <c r="LD652"/>
      <c r="LE652"/>
      <c r="LF652"/>
      <c r="LG652"/>
      <c r="LH652"/>
      <c r="LI652"/>
      <c r="LJ652"/>
      <c r="LK652"/>
      <c r="LL652"/>
      <c r="LM652"/>
      <c r="LN652"/>
      <c r="LO652"/>
      <c r="LP652"/>
      <c r="LQ652"/>
      <c r="LR652"/>
      <c r="LS652"/>
      <c r="LT652"/>
      <c r="LU652"/>
      <c r="LV652"/>
      <c r="LW652"/>
      <c r="LX652"/>
      <c r="LY652"/>
      <c r="LZ652"/>
      <c r="MA652"/>
      <c r="MB652"/>
      <c r="MC652"/>
      <c r="MD652"/>
      <c r="ME652"/>
      <c r="MF652"/>
      <c r="MG652"/>
      <c r="MH652"/>
      <c r="MI652"/>
      <c r="MJ652"/>
      <c r="MK652"/>
      <c r="ML652"/>
      <c r="MM652"/>
      <c r="MN652"/>
      <c r="MO652"/>
      <c r="MP652"/>
      <c r="MQ652"/>
      <c r="MR652"/>
      <c r="MS652"/>
      <c r="MT652"/>
      <c r="MU652"/>
      <c r="MV652"/>
      <c r="MW652"/>
      <c r="MX652"/>
      <c r="MY652"/>
      <c r="MZ652"/>
      <c r="NA652"/>
      <c r="NB652"/>
      <c r="NC652"/>
      <c r="ND652"/>
      <c r="NE652"/>
      <c r="NF652"/>
      <c r="NG652"/>
      <c r="NH652"/>
      <c r="NI652"/>
      <c r="NJ652"/>
      <c r="NK652"/>
      <c r="NL652"/>
      <c r="NM652"/>
      <c r="NN652"/>
      <c r="NO652"/>
      <c r="NP652"/>
      <c r="NQ652"/>
      <c r="NR652"/>
      <c r="NS652"/>
      <c r="NT652"/>
      <c r="NU652"/>
      <c r="NV652"/>
      <c r="NW652"/>
      <c r="NX652"/>
      <c r="NY652"/>
      <c r="NZ652"/>
      <c r="OA652"/>
      <c r="OB652"/>
      <c r="OC652"/>
      <c r="OD652"/>
      <c r="OE652"/>
      <c r="OF652"/>
      <c r="OG652"/>
      <c r="OH652"/>
      <c r="OI652"/>
      <c r="OJ652"/>
      <c r="OK652"/>
      <c r="OL652"/>
      <c r="OM652"/>
      <c r="ON652"/>
      <c r="OO652"/>
      <c r="OP652"/>
      <c r="OQ652"/>
      <c r="OR652"/>
      <c r="OS652"/>
      <c r="OT652"/>
      <c r="OU652"/>
      <c r="OV652"/>
      <c r="OW652"/>
      <c r="OX652"/>
      <c r="OY652"/>
      <c r="OZ652"/>
      <c r="PA652"/>
      <c r="PB652"/>
      <c r="PC652"/>
      <c r="PD652"/>
      <c r="PE652"/>
      <c r="PF652"/>
      <c r="PG652"/>
      <c r="PH652"/>
      <c r="PI652"/>
      <c r="PJ652"/>
      <c r="PK652"/>
      <c r="PL652"/>
      <c r="PM652"/>
      <c r="PN652"/>
      <c r="PO652"/>
      <c r="PP652"/>
      <c r="PQ652"/>
      <c r="PR652"/>
      <c r="PS652"/>
      <c r="PT652"/>
      <c r="PU652"/>
      <c r="PV652"/>
      <c r="PW652"/>
      <c r="PX652"/>
      <c r="PY652"/>
      <c r="PZ652"/>
      <c r="QA652"/>
      <c r="QB652"/>
      <c r="QC652"/>
      <c r="QD652"/>
      <c r="QE652"/>
      <c r="QF652"/>
      <c r="QG652"/>
      <c r="QH652"/>
      <c r="QI652"/>
      <c r="QJ652"/>
      <c r="QK652"/>
      <c r="QL652"/>
      <c r="QM652"/>
      <c r="QN652"/>
      <c r="QO652"/>
      <c r="QP652"/>
      <c r="QQ652"/>
      <c r="QR652"/>
      <c r="QS652"/>
      <c r="QT652"/>
      <c r="QU652"/>
      <c r="QV652"/>
      <c r="QW652"/>
      <c r="QX652"/>
      <c r="QY652"/>
      <c r="QZ652"/>
      <c r="RA652"/>
      <c r="RB652"/>
      <c r="RC652"/>
      <c r="RD652"/>
      <c r="RE652"/>
      <c r="RF652"/>
      <c r="RG652"/>
      <c r="RH652"/>
      <c r="RI652"/>
      <c r="RJ652"/>
      <c r="RK652"/>
      <c r="RL652"/>
      <c r="RM652"/>
      <c r="RN652"/>
      <c r="RO652"/>
      <c r="RP652"/>
      <c r="RQ652"/>
      <c r="RR652"/>
      <c r="RS652"/>
      <c r="RT652"/>
      <c r="RU652"/>
      <c r="RV652"/>
      <c r="RW652"/>
      <c r="RX652"/>
      <c r="RY652"/>
      <c r="RZ652"/>
      <c r="SA652"/>
      <c r="SB652"/>
      <c r="SC652"/>
      <c r="SD652"/>
      <c r="SE652"/>
      <c r="SF652"/>
      <c r="SG652"/>
      <c r="SH652"/>
      <c r="SI652"/>
      <c r="SJ652"/>
      <c r="SK652"/>
      <c r="SL652"/>
      <c r="SM652"/>
      <c r="SN652"/>
      <c r="SO652"/>
      <c r="SP652"/>
    </row>
    <row r="653" spans="1:510" ht="16.5" customHeight="1" x14ac:dyDescent="0.2">
      <c r="A653" s="20">
        <v>1874</v>
      </c>
      <c r="B653" s="34" t="s">
        <v>70</v>
      </c>
      <c r="C653" s="34" t="s">
        <v>434</v>
      </c>
      <c r="D653" s="20" t="s">
        <v>51</v>
      </c>
      <c r="E653" s="20" t="s">
        <v>1351</v>
      </c>
      <c r="F653" s="35" t="s">
        <v>389</v>
      </c>
      <c r="G653" s="34" t="s">
        <v>37</v>
      </c>
      <c r="H653" s="20" t="s">
        <v>154</v>
      </c>
      <c r="I653" s="20" t="s">
        <v>27</v>
      </c>
      <c r="J653" s="56" t="s">
        <v>825</v>
      </c>
      <c r="K653" s="36"/>
      <c r="L653" s="36"/>
      <c r="M653" s="36"/>
      <c r="N653" s="36"/>
      <c r="O653" s="55">
        <v>127914429.99999999</v>
      </c>
      <c r="P653" s="39"/>
      <c r="Q653" s="39"/>
      <c r="R653" s="66"/>
      <c r="S653" s="39" t="s">
        <v>83</v>
      </c>
      <c r="T653" s="37">
        <v>127914429.99999999</v>
      </c>
      <c r="U653" s="27" t="s">
        <v>39</v>
      </c>
      <c r="V653" s="28" t="s">
        <v>40</v>
      </c>
      <c r="W653"/>
      <c r="X653"/>
      <c r="Y653"/>
      <c r="Z653"/>
      <c r="AA653"/>
      <c r="AB653"/>
      <c r="AC653"/>
      <c r="AD653"/>
      <c r="AE653"/>
      <c r="AF653"/>
      <c r="AG653"/>
      <c r="AH653"/>
      <c r="AI653"/>
      <c r="AJ653"/>
      <c r="AK653"/>
      <c r="AL653"/>
      <c r="AM653"/>
      <c r="AN653"/>
      <c r="AO653"/>
      <c r="AP653"/>
      <c r="AQ653"/>
      <c r="AR653"/>
      <c r="AS653"/>
      <c r="AT653"/>
      <c r="AU653"/>
      <c r="AV653"/>
      <c r="AW653"/>
      <c r="AX653"/>
      <c r="AY653"/>
      <c r="AZ653"/>
      <c r="BA653"/>
      <c r="BB653"/>
      <c r="BC653"/>
      <c r="BD653"/>
      <c r="BE653"/>
      <c r="BF653"/>
      <c r="BG653"/>
      <c r="BH653"/>
      <c r="BI653"/>
      <c r="BJ653"/>
      <c r="BK653"/>
      <c r="BL653"/>
      <c r="BM653"/>
      <c r="BN653"/>
      <c r="BO653"/>
      <c r="BP653"/>
      <c r="BQ653"/>
      <c r="BR653"/>
      <c r="BS653"/>
      <c r="BT653"/>
      <c r="BU653"/>
      <c r="BV653"/>
      <c r="BW653"/>
      <c r="BX653"/>
      <c r="BY653"/>
      <c r="BZ653"/>
      <c r="CA653"/>
      <c r="CB653"/>
      <c r="CC653"/>
      <c r="CD653"/>
      <c r="CE653"/>
      <c r="CF653"/>
      <c r="CG653"/>
      <c r="CH653"/>
      <c r="CI653"/>
      <c r="CJ653"/>
      <c r="CK653"/>
      <c r="CL653"/>
      <c r="CM653"/>
      <c r="CN653"/>
      <c r="CO653"/>
      <c r="CP653"/>
      <c r="CQ653"/>
      <c r="CR653"/>
      <c r="CS653"/>
      <c r="CT653"/>
      <c r="CU653"/>
      <c r="CV653"/>
      <c r="CW653"/>
      <c r="CX653"/>
      <c r="CY653"/>
      <c r="CZ653"/>
      <c r="DA653"/>
      <c r="DB653"/>
      <c r="DC653"/>
      <c r="DD653"/>
      <c r="DE653"/>
      <c r="DF653"/>
      <c r="DG653"/>
      <c r="DH653"/>
      <c r="DI653"/>
      <c r="DJ653"/>
      <c r="DK653"/>
      <c r="DL653"/>
      <c r="DM653"/>
      <c r="DN653"/>
      <c r="DO653"/>
      <c r="DP653"/>
      <c r="DQ653"/>
      <c r="DR653"/>
      <c r="DS653"/>
      <c r="DT653"/>
      <c r="DU653"/>
      <c r="DV653"/>
      <c r="DW653"/>
      <c r="DX653"/>
      <c r="DY653"/>
      <c r="DZ653"/>
      <c r="EA653"/>
      <c r="EB653"/>
      <c r="EC653"/>
      <c r="ED653"/>
      <c r="EE653"/>
      <c r="EF653"/>
      <c r="EG653"/>
      <c r="EH653"/>
      <c r="EI653"/>
      <c r="EJ653"/>
      <c r="EK653"/>
      <c r="EL653"/>
      <c r="EM653"/>
      <c r="EN653"/>
      <c r="EO653"/>
      <c r="EP653"/>
      <c r="EQ653"/>
      <c r="ER653"/>
      <c r="ES653"/>
      <c r="ET653"/>
      <c r="EU653"/>
      <c r="EV653"/>
      <c r="EW653"/>
      <c r="EX653"/>
      <c r="EY653"/>
      <c r="EZ653"/>
      <c r="FA653"/>
      <c r="FB653"/>
      <c r="FC653"/>
      <c r="FD653"/>
      <c r="FE653"/>
      <c r="FF653"/>
      <c r="FG653"/>
      <c r="FH653"/>
      <c r="FI653"/>
      <c r="FJ653"/>
      <c r="FK653"/>
      <c r="FL653"/>
      <c r="FM653"/>
      <c r="FN653"/>
      <c r="FO653"/>
      <c r="FP653"/>
      <c r="FQ653"/>
      <c r="FR653"/>
      <c r="FS653"/>
      <c r="FT653"/>
      <c r="FU653"/>
      <c r="FV653"/>
      <c r="FW653"/>
      <c r="FX653"/>
      <c r="FY653"/>
      <c r="FZ653"/>
      <c r="GA653"/>
      <c r="GB653"/>
      <c r="GC653"/>
      <c r="GD653"/>
      <c r="GE653"/>
      <c r="GF653"/>
      <c r="GG653"/>
      <c r="GH653"/>
      <c r="GI653"/>
      <c r="GJ653"/>
      <c r="GK653"/>
      <c r="GL653"/>
      <c r="GM653"/>
      <c r="GN653"/>
      <c r="GO653"/>
      <c r="GP653"/>
      <c r="GQ653"/>
      <c r="GR653"/>
      <c r="GS653"/>
      <c r="GT653"/>
      <c r="GU653"/>
      <c r="GV653"/>
      <c r="GW653"/>
      <c r="GX653"/>
      <c r="GY653"/>
      <c r="GZ653"/>
      <c r="HA653"/>
      <c r="HB653"/>
      <c r="HC653"/>
      <c r="HD653"/>
      <c r="HE653"/>
      <c r="HF653"/>
      <c r="HG653"/>
      <c r="HH653"/>
      <c r="HI653"/>
      <c r="HJ653"/>
      <c r="HK653"/>
      <c r="HL653"/>
      <c r="HM653"/>
      <c r="HN653"/>
      <c r="HO653"/>
      <c r="HP653"/>
      <c r="HQ653"/>
      <c r="HR653"/>
      <c r="HS653"/>
      <c r="HT653"/>
      <c r="HU653"/>
      <c r="HV653"/>
      <c r="HW653"/>
      <c r="HX653"/>
      <c r="HY653"/>
      <c r="HZ653"/>
      <c r="IA653"/>
      <c r="IB653"/>
      <c r="IC653"/>
      <c r="ID653"/>
      <c r="IE653"/>
      <c r="IF653"/>
      <c r="IG653"/>
      <c r="IH653"/>
      <c r="II653"/>
      <c r="IJ653"/>
      <c r="IK653"/>
      <c r="IL653"/>
      <c r="IM653"/>
      <c r="IN653"/>
      <c r="IO653"/>
      <c r="IP653"/>
      <c r="IQ653"/>
      <c r="IR653"/>
      <c r="IS653"/>
      <c r="IT653"/>
      <c r="IU653"/>
      <c r="IV653"/>
      <c r="IW653"/>
      <c r="IX653"/>
      <c r="IY653"/>
      <c r="IZ653"/>
      <c r="JA653"/>
      <c r="JB653"/>
      <c r="JC653"/>
      <c r="JD653"/>
      <c r="JE653"/>
      <c r="JF653"/>
      <c r="JG653"/>
      <c r="JH653"/>
      <c r="JI653"/>
      <c r="JJ653"/>
      <c r="JK653"/>
      <c r="JL653"/>
      <c r="JM653"/>
      <c r="JN653"/>
      <c r="JO653"/>
      <c r="JP653"/>
      <c r="JQ653"/>
      <c r="JR653"/>
      <c r="JS653"/>
      <c r="JT653"/>
      <c r="JU653"/>
      <c r="JV653"/>
      <c r="JW653"/>
      <c r="JX653"/>
      <c r="JY653"/>
      <c r="JZ653"/>
      <c r="KA653"/>
      <c r="KB653"/>
      <c r="KC653"/>
      <c r="KD653"/>
      <c r="KE653"/>
      <c r="KF653"/>
      <c r="KG653"/>
      <c r="KH653"/>
      <c r="KI653"/>
      <c r="KJ653"/>
      <c r="KK653"/>
      <c r="KL653"/>
      <c r="KM653"/>
      <c r="KN653"/>
      <c r="KO653"/>
      <c r="KP653"/>
      <c r="KQ653"/>
      <c r="KR653"/>
      <c r="KS653"/>
      <c r="KT653"/>
      <c r="KU653"/>
      <c r="KV653"/>
      <c r="KW653"/>
      <c r="KX653"/>
      <c r="KY653"/>
      <c r="KZ653"/>
      <c r="LA653"/>
      <c r="LB653"/>
      <c r="LC653"/>
      <c r="LD653"/>
      <c r="LE653"/>
      <c r="LF653"/>
      <c r="LG653"/>
      <c r="LH653"/>
      <c r="LI653"/>
      <c r="LJ653"/>
      <c r="LK653"/>
      <c r="LL653"/>
      <c r="LM653"/>
      <c r="LN653"/>
      <c r="LO653"/>
      <c r="LP653"/>
      <c r="LQ653"/>
      <c r="LR653"/>
      <c r="LS653"/>
      <c r="LT653"/>
      <c r="LU653"/>
      <c r="LV653"/>
      <c r="LW653"/>
      <c r="LX653"/>
      <c r="LY653"/>
      <c r="LZ653"/>
      <c r="MA653"/>
      <c r="MB653"/>
      <c r="MC653"/>
      <c r="MD653"/>
      <c r="ME653"/>
      <c r="MF653"/>
      <c r="MG653"/>
      <c r="MH653"/>
      <c r="MI653"/>
      <c r="MJ653"/>
      <c r="MK653"/>
      <c r="ML653"/>
      <c r="MM653"/>
      <c r="MN653"/>
      <c r="MO653"/>
      <c r="MP653"/>
      <c r="MQ653"/>
      <c r="MR653"/>
      <c r="MS653"/>
      <c r="MT653"/>
      <c r="MU653"/>
      <c r="MV653"/>
      <c r="MW653"/>
      <c r="MX653"/>
      <c r="MY653"/>
      <c r="MZ653"/>
      <c r="NA653"/>
      <c r="NB653"/>
      <c r="NC653"/>
      <c r="ND653"/>
      <c r="NE653"/>
      <c r="NF653"/>
      <c r="NG653"/>
      <c r="NH653"/>
      <c r="NI653"/>
      <c r="NJ653"/>
      <c r="NK653"/>
      <c r="NL653"/>
      <c r="NM653"/>
      <c r="NN653"/>
      <c r="NO653"/>
      <c r="NP653"/>
      <c r="NQ653"/>
      <c r="NR653"/>
      <c r="NS653"/>
      <c r="NT653"/>
      <c r="NU653"/>
      <c r="NV653"/>
      <c r="NW653"/>
      <c r="NX653"/>
      <c r="NY653"/>
      <c r="NZ653"/>
      <c r="OA653"/>
      <c r="OB653"/>
      <c r="OC653"/>
      <c r="OD653"/>
      <c r="OE653"/>
      <c r="OF653"/>
      <c r="OG653"/>
      <c r="OH653"/>
      <c r="OI653"/>
      <c r="OJ653"/>
      <c r="OK653"/>
      <c r="OL653"/>
      <c r="OM653"/>
      <c r="ON653"/>
      <c r="OO653"/>
      <c r="OP653"/>
      <c r="OQ653"/>
      <c r="OR653"/>
      <c r="OS653"/>
      <c r="OT653"/>
      <c r="OU653"/>
      <c r="OV653"/>
      <c r="OW653"/>
      <c r="OX653"/>
      <c r="OY653"/>
      <c r="OZ653"/>
      <c r="PA653"/>
      <c r="PB653"/>
      <c r="PC653"/>
      <c r="PD653"/>
      <c r="PE653"/>
      <c r="PF653"/>
      <c r="PG653"/>
      <c r="PH653"/>
      <c r="PI653"/>
      <c r="PJ653"/>
      <c r="PK653"/>
      <c r="PL653"/>
      <c r="PM653"/>
      <c r="PN653"/>
      <c r="PO653"/>
      <c r="PP653"/>
      <c r="PQ653"/>
      <c r="PR653"/>
      <c r="PS653"/>
      <c r="PT653"/>
      <c r="PU653"/>
      <c r="PV653"/>
      <c r="PW653"/>
      <c r="PX653"/>
      <c r="PY653"/>
      <c r="PZ653"/>
      <c r="QA653"/>
      <c r="QB653"/>
      <c r="QC653"/>
      <c r="QD653"/>
      <c r="QE653"/>
      <c r="QF653"/>
      <c r="QG653"/>
      <c r="QH653"/>
      <c r="QI653"/>
      <c r="QJ653"/>
      <c r="QK653"/>
      <c r="QL653"/>
      <c r="QM653"/>
      <c r="QN653"/>
      <c r="QO653"/>
      <c r="QP653"/>
      <c r="QQ653"/>
      <c r="QR653"/>
      <c r="QS653"/>
      <c r="QT653"/>
      <c r="QU653"/>
      <c r="QV653"/>
      <c r="QW653"/>
      <c r="QX653"/>
      <c r="QY653"/>
      <c r="QZ653"/>
      <c r="RA653"/>
      <c r="RB653"/>
      <c r="RC653"/>
      <c r="RD653"/>
      <c r="RE653"/>
      <c r="RF653"/>
      <c r="RG653"/>
      <c r="RH653"/>
      <c r="RI653"/>
      <c r="RJ653"/>
      <c r="RK653"/>
      <c r="RL653"/>
      <c r="RM653"/>
      <c r="RN653"/>
      <c r="RO653"/>
      <c r="RP653"/>
      <c r="RQ653"/>
      <c r="RR653"/>
      <c r="RS653"/>
      <c r="RT653"/>
      <c r="RU653"/>
      <c r="RV653"/>
      <c r="RW653"/>
      <c r="RX653"/>
      <c r="RY653"/>
      <c r="RZ653"/>
      <c r="SA653"/>
      <c r="SB653"/>
      <c r="SC653"/>
      <c r="SD653"/>
      <c r="SE653"/>
      <c r="SF653"/>
      <c r="SG653"/>
      <c r="SH653"/>
      <c r="SI653"/>
      <c r="SJ653"/>
      <c r="SK653"/>
      <c r="SL653"/>
      <c r="SM653"/>
      <c r="SN653"/>
      <c r="SO653"/>
      <c r="SP653"/>
    </row>
    <row r="654" spans="1:510" ht="16.5" customHeight="1" x14ac:dyDescent="0.2">
      <c r="A654" s="20">
        <v>1875</v>
      </c>
      <c r="B654" s="34" t="s">
        <v>70</v>
      </c>
      <c r="C654" s="34" t="s">
        <v>434</v>
      </c>
      <c r="D654" s="20" t="s">
        <v>51</v>
      </c>
      <c r="E654" s="20" t="s">
        <v>712</v>
      </c>
      <c r="F654" s="35" t="s">
        <v>542</v>
      </c>
      <c r="G654" s="34" t="s">
        <v>37</v>
      </c>
      <c r="H654" s="20" t="s">
        <v>154</v>
      </c>
      <c r="I654" s="20" t="s">
        <v>81</v>
      </c>
      <c r="J654" s="56" t="s">
        <v>826</v>
      </c>
      <c r="K654" s="36"/>
      <c r="L654" s="36"/>
      <c r="M654" s="36"/>
      <c r="N654" s="36"/>
      <c r="O654" s="55"/>
      <c r="P654" s="37">
        <v>304223861</v>
      </c>
      <c r="Q654" s="39"/>
      <c r="R654" s="64">
        <v>45748</v>
      </c>
      <c r="S654" s="39" t="s">
        <v>83</v>
      </c>
      <c r="T654" s="37">
        <v>3504256540</v>
      </c>
      <c r="U654" s="27" t="s">
        <v>39</v>
      </c>
      <c r="V654" s="28" t="s">
        <v>40</v>
      </c>
      <c r="W654"/>
      <c r="X654"/>
      <c r="Y654"/>
      <c r="Z654"/>
      <c r="AA654"/>
      <c r="AB654"/>
      <c r="AC654"/>
      <c r="AD654"/>
      <c r="AE654"/>
      <c r="AF654"/>
      <c r="AG654"/>
      <c r="AH654"/>
      <c r="AI654"/>
      <c r="AJ654"/>
      <c r="AK654"/>
      <c r="AL654"/>
      <c r="AM654"/>
      <c r="AN654"/>
      <c r="AO654"/>
      <c r="AP654"/>
      <c r="AQ654"/>
      <c r="AR654"/>
      <c r="AS654"/>
      <c r="AT654"/>
      <c r="AU654"/>
      <c r="AV654"/>
      <c r="AW654"/>
      <c r="AX654"/>
      <c r="AY654"/>
      <c r="AZ654"/>
      <c r="BA654"/>
      <c r="BB654"/>
      <c r="BC654"/>
      <c r="BD654"/>
      <c r="BE654"/>
      <c r="BF654"/>
      <c r="BG654"/>
      <c r="BH654"/>
      <c r="BI654"/>
      <c r="BJ654"/>
      <c r="BK654"/>
      <c r="BL654"/>
      <c r="BM654"/>
      <c r="BN654"/>
      <c r="BO654"/>
      <c r="BP654"/>
      <c r="BQ654"/>
      <c r="BR654"/>
      <c r="BS654"/>
      <c r="BT654"/>
      <c r="BU654"/>
      <c r="BV654"/>
      <c r="BW654"/>
      <c r="BX654"/>
      <c r="BY654"/>
      <c r="BZ654"/>
      <c r="CA654"/>
      <c r="CB654"/>
      <c r="CC654"/>
      <c r="CD654"/>
      <c r="CE654"/>
      <c r="CF654"/>
      <c r="CG654"/>
      <c r="CH654"/>
      <c r="CI654"/>
      <c r="CJ654"/>
      <c r="CK654"/>
      <c r="CL654"/>
      <c r="CM654"/>
      <c r="CN654"/>
      <c r="CO654"/>
      <c r="CP654"/>
      <c r="CQ654"/>
      <c r="CR654"/>
      <c r="CS654"/>
      <c r="CT654"/>
      <c r="CU654"/>
      <c r="CV654"/>
      <c r="CW654"/>
      <c r="CX654"/>
      <c r="CY654"/>
      <c r="CZ654"/>
      <c r="DA654"/>
      <c r="DB654"/>
      <c r="DC654"/>
      <c r="DD654"/>
      <c r="DE654"/>
      <c r="DF654"/>
      <c r="DG654"/>
      <c r="DH654"/>
      <c r="DI654"/>
      <c r="DJ654"/>
      <c r="DK654"/>
      <c r="DL654"/>
      <c r="DM654"/>
      <c r="DN654"/>
      <c r="DO654"/>
      <c r="DP654"/>
      <c r="DQ654"/>
      <c r="DR654"/>
      <c r="DS654"/>
      <c r="DT654"/>
      <c r="DU654"/>
      <c r="DV654"/>
      <c r="DW654"/>
      <c r="DX654"/>
      <c r="DY654"/>
      <c r="DZ654"/>
      <c r="EA654"/>
      <c r="EB654"/>
      <c r="EC654"/>
      <c r="ED654"/>
      <c r="EE654"/>
      <c r="EF654"/>
      <c r="EG654"/>
      <c r="EH654"/>
      <c r="EI654"/>
      <c r="EJ654"/>
      <c r="EK654"/>
      <c r="EL654"/>
      <c r="EM654"/>
      <c r="EN654"/>
      <c r="EO654"/>
      <c r="EP654"/>
      <c r="EQ654"/>
      <c r="ER654"/>
      <c r="ES654"/>
      <c r="ET654"/>
      <c r="EU654"/>
      <c r="EV654"/>
      <c r="EW654"/>
      <c r="EX654"/>
      <c r="EY654"/>
      <c r="EZ654"/>
      <c r="FA654"/>
      <c r="FB654"/>
      <c r="FC654"/>
      <c r="FD654"/>
      <c r="FE654"/>
      <c r="FF654"/>
      <c r="FG654"/>
      <c r="FH654"/>
      <c r="FI654"/>
      <c r="FJ654"/>
      <c r="FK654"/>
      <c r="FL654"/>
      <c r="FM654"/>
      <c r="FN654"/>
      <c r="FO654"/>
      <c r="FP654"/>
      <c r="FQ654"/>
      <c r="FR654"/>
      <c r="FS654"/>
      <c r="FT654"/>
      <c r="FU654"/>
      <c r="FV654"/>
      <c r="FW654"/>
      <c r="FX654"/>
      <c r="FY654"/>
      <c r="FZ654"/>
      <c r="GA654"/>
      <c r="GB654"/>
      <c r="GC654"/>
      <c r="GD654"/>
      <c r="GE654"/>
      <c r="GF654"/>
      <c r="GG654"/>
      <c r="GH654"/>
      <c r="GI654"/>
      <c r="GJ654"/>
      <c r="GK654"/>
      <c r="GL654"/>
      <c r="GM654"/>
      <c r="GN654"/>
      <c r="GO654"/>
      <c r="GP654"/>
      <c r="GQ654"/>
      <c r="GR654"/>
      <c r="GS654"/>
      <c r="GT654"/>
      <c r="GU654"/>
      <c r="GV654"/>
      <c r="GW654"/>
      <c r="GX654"/>
      <c r="GY654"/>
      <c r="GZ654"/>
      <c r="HA654"/>
      <c r="HB654"/>
      <c r="HC654"/>
      <c r="HD654"/>
      <c r="HE654"/>
      <c r="HF654"/>
      <c r="HG654"/>
      <c r="HH654"/>
      <c r="HI654"/>
      <c r="HJ654"/>
      <c r="HK654"/>
      <c r="HL654"/>
      <c r="HM654"/>
      <c r="HN654"/>
      <c r="HO654"/>
      <c r="HP654"/>
      <c r="HQ654"/>
      <c r="HR654"/>
      <c r="HS654"/>
      <c r="HT654"/>
      <c r="HU654"/>
      <c r="HV654"/>
      <c r="HW654"/>
      <c r="HX654"/>
      <c r="HY654"/>
      <c r="HZ654"/>
      <c r="IA654"/>
      <c r="IB654"/>
      <c r="IC654"/>
      <c r="ID654"/>
      <c r="IE654"/>
      <c r="IF654"/>
      <c r="IG654"/>
      <c r="IH654"/>
      <c r="II654"/>
      <c r="IJ654"/>
      <c r="IK654"/>
      <c r="IL654"/>
      <c r="IM654"/>
      <c r="IN654"/>
      <c r="IO654"/>
      <c r="IP654"/>
      <c r="IQ654"/>
      <c r="IR654"/>
      <c r="IS654"/>
      <c r="IT654"/>
      <c r="IU654"/>
      <c r="IV654"/>
      <c r="IW654"/>
      <c r="IX654"/>
      <c r="IY654"/>
      <c r="IZ654"/>
      <c r="JA654"/>
      <c r="JB654"/>
      <c r="JC654"/>
      <c r="JD654"/>
      <c r="JE654"/>
      <c r="JF654"/>
      <c r="JG654"/>
      <c r="JH654"/>
      <c r="JI654"/>
      <c r="JJ654"/>
      <c r="JK654"/>
      <c r="JL654"/>
      <c r="JM654"/>
      <c r="JN654"/>
      <c r="JO654"/>
      <c r="JP654"/>
      <c r="JQ654"/>
      <c r="JR654"/>
      <c r="JS654"/>
      <c r="JT654"/>
      <c r="JU654"/>
      <c r="JV654"/>
      <c r="JW654"/>
      <c r="JX654"/>
      <c r="JY654"/>
      <c r="JZ654"/>
      <c r="KA654"/>
      <c r="KB654"/>
      <c r="KC654"/>
      <c r="KD654"/>
      <c r="KE654"/>
      <c r="KF654"/>
      <c r="KG654"/>
      <c r="KH654"/>
      <c r="KI654"/>
      <c r="KJ654"/>
      <c r="KK654"/>
      <c r="KL654"/>
      <c r="KM654"/>
      <c r="KN654"/>
      <c r="KO654"/>
      <c r="KP654"/>
      <c r="KQ654"/>
      <c r="KR654"/>
      <c r="KS654"/>
      <c r="KT654"/>
      <c r="KU654"/>
      <c r="KV654"/>
      <c r="KW654"/>
      <c r="KX654"/>
      <c r="KY654"/>
      <c r="KZ654"/>
      <c r="LA654"/>
      <c r="LB654"/>
      <c r="LC654"/>
      <c r="LD654"/>
      <c r="LE654"/>
      <c r="LF654"/>
      <c r="LG654"/>
      <c r="LH654"/>
      <c r="LI654"/>
      <c r="LJ654"/>
      <c r="LK654"/>
      <c r="LL654"/>
      <c r="LM654"/>
      <c r="LN654"/>
      <c r="LO654"/>
      <c r="LP654"/>
      <c r="LQ654"/>
      <c r="LR654"/>
      <c r="LS654"/>
      <c r="LT654"/>
      <c r="LU654"/>
      <c r="LV654"/>
      <c r="LW654"/>
      <c r="LX654"/>
      <c r="LY654"/>
      <c r="LZ654"/>
      <c r="MA654"/>
      <c r="MB654"/>
      <c r="MC654"/>
      <c r="MD654"/>
      <c r="ME654"/>
      <c r="MF654"/>
      <c r="MG654"/>
      <c r="MH654"/>
      <c r="MI654"/>
      <c r="MJ654"/>
      <c r="MK654"/>
      <c r="ML654"/>
      <c r="MM654"/>
      <c r="MN654"/>
      <c r="MO654"/>
      <c r="MP654"/>
      <c r="MQ654"/>
      <c r="MR654"/>
      <c r="MS654"/>
      <c r="MT654"/>
      <c r="MU654"/>
      <c r="MV654"/>
      <c r="MW654"/>
      <c r="MX654"/>
      <c r="MY654"/>
      <c r="MZ654"/>
      <c r="NA654"/>
      <c r="NB654"/>
      <c r="NC654"/>
      <c r="ND654"/>
      <c r="NE654"/>
      <c r="NF654"/>
      <c r="NG654"/>
      <c r="NH654"/>
      <c r="NI654"/>
      <c r="NJ654"/>
      <c r="NK654"/>
      <c r="NL654"/>
      <c r="NM654"/>
      <c r="NN654"/>
      <c r="NO654"/>
      <c r="NP654"/>
      <c r="NQ654"/>
      <c r="NR654"/>
      <c r="NS654"/>
      <c r="NT654"/>
      <c r="NU654"/>
      <c r="NV654"/>
      <c r="NW654"/>
      <c r="NX654"/>
      <c r="NY654"/>
      <c r="NZ654"/>
      <c r="OA654"/>
      <c r="OB654"/>
      <c r="OC654"/>
      <c r="OD654"/>
      <c r="OE654"/>
      <c r="OF654"/>
      <c r="OG654"/>
      <c r="OH654"/>
      <c r="OI654"/>
      <c r="OJ654"/>
      <c r="OK654"/>
      <c r="OL654"/>
      <c r="OM654"/>
      <c r="ON654"/>
      <c r="OO654"/>
      <c r="OP654"/>
      <c r="OQ654"/>
      <c r="OR654"/>
      <c r="OS654"/>
      <c r="OT654"/>
      <c r="OU654"/>
      <c r="OV654"/>
      <c r="OW654"/>
      <c r="OX654"/>
      <c r="OY654"/>
      <c r="OZ654"/>
      <c r="PA654"/>
      <c r="PB654"/>
      <c r="PC654"/>
      <c r="PD654"/>
      <c r="PE654"/>
      <c r="PF654"/>
      <c r="PG654"/>
      <c r="PH654"/>
      <c r="PI654"/>
      <c r="PJ654"/>
      <c r="PK654"/>
      <c r="PL654"/>
      <c r="PM654"/>
      <c r="PN654"/>
      <c r="PO654"/>
      <c r="PP654"/>
      <c r="PQ654"/>
      <c r="PR654"/>
      <c r="PS654"/>
      <c r="PT654"/>
      <c r="PU654"/>
      <c r="PV654"/>
      <c r="PW654"/>
      <c r="PX654"/>
      <c r="PY654"/>
      <c r="PZ654"/>
      <c r="QA654"/>
      <c r="QB654"/>
      <c r="QC654"/>
      <c r="QD654"/>
      <c r="QE654"/>
      <c r="QF654"/>
      <c r="QG654"/>
      <c r="QH654"/>
      <c r="QI654"/>
      <c r="QJ654"/>
      <c r="QK654"/>
      <c r="QL654"/>
      <c r="QM654"/>
      <c r="QN654"/>
      <c r="QO654"/>
      <c r="QP654"/>
      <c r="QQ654"/>
      <c r="QR654"/>
      <c r="QS654"/>
      <c r="QT654"/>
      <c r="QU654"/>
      <c r="QV654"/>
      <c r="QW654"/>
      <c r="QX654"/>
      <c r="QY654"/>
      <c r="QZ654"/>
      <c r="RA654"/>
      <c r="RB654"/>
      <c r="RC654"/>
      <c r="RD654"/>
      <c r="RE654"/>
      <c r="RF654"/>
      <c r="RG654"/>
      <c r="RH654"/>
      <c r="RI654"/>
      <c r="RJ654"/>
      <c r="RK654"/>
      <c r="RL654"/>
      <c r="RM654"/>
      <c r="RN654"/>
      <c r="RO654"/>
      <c r="RP654"/>
      <c r="RQ654"/>
      <c r="RR654"/>
      <c r="RS654"/>
      <c r="RT654"/>
      <c r="RU654"/>
      <c r="RV654"/>
      <c r="RW654"/>
      <c r="RX654"/>
      <c r="RY654"/>
      <c r="RZ654"/>
      <c r="SA654"/>
      <c r="SB654"/>
      <c r="SC654"/>
      <c r="SD654"/>
      <c r="SE654"/>
      <c r="SF654"/>
      <c r="SG654"/>
      <c r="SH654"/>
      <c r="SI654"/>
      <c r="SJ654"/>
      <c r="SK654"/>
      <c r="SL654"/>
      <c r="SM654"/>
      <c r="SN654"/>
      <c r="SO654"/>
      <c r="SP654"/>
    </row>
    <row r="655" spans="1:510" ht="16.5" customHeight="1" x14ac:dyDescent="0.2">
      <c r="A655" s="20">
        <v>1876</v>
      </c>
      <c r="B655" s="34" t="s">
        <v>70</v>
      </c>
      <c r="C655" s="34" t="s">
        <v>434</v>
      </c>
      <c r="D655" s="20" t="s">
        <v>51</v>
      </c>
      <c r="E655" s="20" t="s">
        <v>1348</v>
      </c>
      <c r="F655" s="35" t="s">
        <v>378</v>
      </c>
      <c r="G655" s="34" t="s">
        <v>37</v>
      </c>
      <c r="H655" s="20" t="s">
        <v>154</v>
      </c>
      <c r="I655" s="20" t="s">
        <v>27</v>
      </c>
      <c r="J655" s="56" t="s">
        <v>827</v>
      </c>
      <c r="K655" s="36"/>
      <c r="L655" s="36"/>
      <c r="M655" s="36"/>
      <c r="N655" s="36"/>
      <c r="O655" s="55">
        <v>254109102</v>
      </c>
      <c r="P655" s="39"/>
      <c r="Q655" s="39"/>
      <c r="R655" s="66"/>
      <c r="S655" s="39" t="s">
        <v>83</v>
      </c>
      <c r="T655" s="37">
        <v>254109102</v>
      </c>
      <c r="U655" s="27" t="s">
        <v>39</v>
      </c>
      <c r="V655" s="28" t="s">
        <v>40</v>
      </c>
      <c r="W655"/>
      <c r="X655"/>
      <c r="Y655"/>
      <c r="Z655"/>
      <c r="AA655"/>
      <c r="AB655"/>
      <c r="AC655"/>
      <c r="AD655"/>
      <c r="AE655"/>
      <c r="AF655"/>
      <c r="AG655"/>
      <c r="AH655"/>
      <c r="AI655"/>
      <c r="AJ655"/>
      <c r="AK655"/>
      <c r="AL655"/>
      <c r="AM655"/>
      <c r="AN655"/>
      <c r="AO655"/>
      <c r="AP655"/>
      <c r="AQ655"/>
      <c r="AR655"/>
      <c r="AS655"/>
      <c r="AT655"/>
      <c r="AU655"/>
      <c r="AV655"/>
      <c r="AW655"/>
      <c r="AX655"/>
      <c r="AY655"/>
      <c r="AZ655"/>
      <c r="BA655"/>
      <c r="BB655"/>
      <c r="BC655"/>
      <c r="BD655"/>
      <c r="BE655"/>
      <c r="BF655"/>
      <c r="BG655"/>
      <c r="BH655"/>
      <c r="BI655"/>
      <c r="BJ655"/>
      <c r="BK655"/>
      <c r="BL655"/>
      <c r="BM655"/>
      <c r="BN655"/>
      <c r="BO655"/>
      <c r="BP655"/>
      <c r="BQ655"/>
      <c r="BR655"/>
      <c r="BS655"/>
      <c r="BT655"/>
      <c r="BU655"/>
      <c r="BV655"/>
      <c r="BW655"/>
      <c r="BX655"/>
      <c r="BY655"/>
      <c r="BZ655"/>
      <c r="CA655"/>
      <c r="CB655"/>
      <c r="CC655"/>
      <c r="CD655"/>
      <c r="CE655"/>
      <c r="CF655"/>
      <c r="CG655"/>
      <c r="CH655"/>
      <c r="CI655"/>
      <c r="CJ655"/>
      <c r="CK655"/>
      <c r="CL655"/>
      <c r="CM655"/>
      <c r="CN655"/>
      <c r="CO655"/>
      <c r="CP655"/>
      <c r="CQ655"/>
      <c r="CR655"/>
      <c r="CS655"/>
      <c r="CT655"/>
      <c r="CU655"/>
      <c r="CV655"/>
      <c r="CW655"/>
      <c r="CX655"/>
      <c r="CY655"/>
      <c r="CZ655"/>
      <c r="DA655"/>
      <c r="DB655"/>
      <c r="DC655"/>
      <c r="DD655"/>
      <c r="DE655"/>
      <c r="DF655"/>
      <c r="DG655"/>
      <c r="DH655"/>
      <c r="DI655"/>
      <c r="DJ655"/>
      <c r="DK655"/>
      <c r="DL655"/>
      <c r="DM655"/>
      <c r="DN655"/>
      <c r="DO655"/>
      <c r="DP655"/>
      <c r="DQ655"/>
      <c r="DR655"/>
      <c r="DS655"/>
      <c r="DT655"/>
      <c r="DU655"/>
      <c r="DV655"/>
      <c r="DW655"/>
      <c r="DX655"/>
      <c r="DY655"/>
      <c r="DZ655"/>
      <c r="EA655"/>
      <c r="EB655"/>
      <c r="EC655"/>
      <c r="ED655"/>
      <c r="EE655"/>
      <c r="EF655"/>
      <c r="EG655"/>
      <c r="EH655"/>
      <c r="EI655"/>
      <c r="EJ655"/>
      <c r="EK655"/>
      <c r="EL655"/>
      <c r="EM655"/>
      <c r="EN655"/>
      <c r="EO655"/>
      <c r="EP655"/>
      <c r="EQ655"/>
      <c r="ER655"/>
      <c r="ES655"/>
      <c r="ET655"/>
      <c r="EU655"/>
      <c r="EV655"/>
      <c r="EW655"/>
      <c r="EX655"/>
      <c r="EY655"/>
      <c r="EZ655"/>
      <c r="FA655"/>
      <c r="FB655"/>
      <c r="FC655"/>
      <c r="FD655"/>
      <c r="FE655"/>
      <c r="FF655"/>
      <c r="FG655"/>
      <c r="FH655"/>
      <c r="FI655"/>
      <c r="FJ655"/>
      <c r="FK655"/>
      <c r="FL655"/>
      <c r="FM655"/>
      <c r="FN655"/>
      <c r="FO655"/>
      <c r="FP655"/>
      <c r="FQ655"/>
      <c r="FR655"/>
      <c r="FS655"/>
      <c r="FT655"/>
      <c r="FU655"/>
      <c r="FV655"/>
      <c r="FW655"/>
      <c r="FX655"/>
      <c r="FY655"/>
      <c r="FZ655"/>
      <c r="GA655"/>
      <c r="GB655"/>
      <c r="GC655"/>
      <c r="GD655"/>
      <c r="GE655"/>
      <c r="GF655"/>
      <c r="GG655"/>
      <c r="GH655"/>
      <c r="GI655"/>
      <c r="GJ655"/>
      <c r="GK655"/>
      <c r="GL655"/>
      <c r="GM655"/>
      <c r="GN655"/>
      <c r="GO655"/>
      <c r="GP655"/>
      <c r="GQ655"/>
      <c r="GR655"/>
      <c r="GS655"/>
      <c r="GT655"/>
      <c r="GU655"/>
      <c r="GV655"/>
      <c r="GW655"/>
      <c r="GX655"/>
      <c r="GY655"/>
      <c r="GZ655"/>
      <c r="HA655"/>
      <c r="HB655"/>
      <c r="HC655"/>
      <c r="HD655"/>
      <c r="HE655"/>
      <c r="HF655"/>
      <c r="HG655"/>
      <c r="HH655"/>
      <c r="HI655"/>
      <c r="HJ655"/>
      <c r="HK655"/>
      <c r="HL655"/>
      <c r="HM655"/>
      <c r="HN655"/>
      <c r="HO655"/>
      <c r="HP655"/>
      <c r="HQ655"/>
      <c r="HR655"/>
      <c r="HS655"/>
      <c r="HT655"/>
      <c r="HU655"/>
      <c r="HV655"/>
      <c r="HW655"/>
      <c r="HX655"/>
      <c r="HY655"/>
      <c r="HZ655"/>
      <c r="IA655"/>
      <c r="IB655"/>
      <c r="IC655"/>
      <c r="ID655"/>
      <c r="IE655"/>
      <c r="IF655"/>
      <c r="IG655"/>
      <c r="IH655"/>
      <c r="II655"/>
      <c r="IJ655"/>
      <c r="IK655"/>
      <c r="IL655"/>
      <c r="IM655"/>
      <c r="IN655"/>
      <c r="IO655"/>
      <c r="IP655"/>
      <c r="IQ655"/>
      <c r="IR655"/>
      <c r="IS655"/>
      <c r="IT655"/>
      <c r="IU655"/>
      <c r="IV655"/>
      <c r="IW655"/>
      <c r="IX655"/>
      <c r="IY655"/>
      <c r="IZ655"/>
      <c r="JA655"/>
      <c r="JB655"/>
      <c r="JC655"/>
      <c r="JD655"/>
      <c r="JE655"/>
      <c r="JF655"/>
      <c r="JG655"/>
      <c r="JH655"/>
      <c r="JI655"/>
      <c r="JJ655"/>
      <c r="JK655"/>
      <c r="JL655"/>
      <c r="JM655"/>
      <c r="JN655"/>
      <c r="JO655"/>
      <c r="JP655"/>
      <c r="JQ655"/>
      <c r="JR655"/>
      <c r="JS655"/>
      <c r="JT655"/>
      <c r="JU655"/>
      <c r="JV655"/>
      <c r="JW655"/>
      <c r="JX655"/>
      <c r="JY655"/>
      <c r="JZ655"/>
      <c r="KA655"/>
      <c r="KB655"/>
      <c r="KC655"/>
      <c r="KD655"/>
      <c r="KE655"/>
      <c r="KF655"/>
      <c r="KG655"/>
      <c r="KH655"/>
      <c r="KI655"/>
      <c r="KJ655"/>
      <c r="KK655"/>
      <c r="KL655"/>
      <c r="KM655"/>
      <c r="KN655"/>
      <c r="KO655"/>
      <c r="KP655"/>
      <c r="KQ655"/>
      <c r="KR655"/>
      <c r="KS655"/>
      <c r="KT655"/>
      <c r="KU655"/>
      <c r="KV655"/>
      <c r="KW655"/>
      <c r="KX655"/>
      <c r="KY655"/>
      <c r="KZ655"/>
      <c r="LA655"/>
      <c r="LB655"/>
      <c r="LC655"/>
      <c r="LD655"/>
      <c r="LE655"/>
      <c r="LF655"/>
      <c r="LG655"/>
      <c r="LH655"/>
      <c r="LI655"/>
      <c r="LJ655"/>
      <c r="LK655"/>
      <c r="LL655"/>
      <c r="LM655"/>
      <c r="LN655"/>
      <c r="LO655"/>
      <c r="LP655"/>
      <c r="LQ655"/>
      <c r="LR655"/>
      <c r="LS655"/>
      <c r="LT655"/>
      <c r="LU655"/>
      <c r="LV655"/>
      <c r="LW655"/>
      <c r="LX655"/>
      <c r="LY655"/>
      <c r="LZ655"/>
      <c r="MA655"/>
      <c r="MB655"/>
      <c r="MC655"/>
      <c r="MD655"/>
      <c r="ME655"/>
      <c r="MF655"/>
      <c r="MG655"/>
      <c r="MH655"/>
      <c r="MI655"/>
      <c r="MJ655"/>
      <c r="MK655"/>
      <c r="ML655"/>
      <c r="MM655"/>
      <c r="MN655"/>
      <c r="MO655"/>
      <c r="MP655"/>
      <c r="MQ655"/>
      <c r="MR655"/>
      <c r="MS655"/>
      <c r="MT655"/>
      <c r="MU655"/>
      <c r="MV655"/>
      <c r="MW655"/>
      <c r="MX655"/>
      <c r="MY655"/>
      <c r="MZ655"/>
      <c r="NA655"/>
      <c r="NB655"/>
      <c r="NC655"/>
      <c r="ND655"/>
      <c r="NE655"/>
      <c r="NF655"/>
      <c r="NG655"/>
      <c r="NH655"/>
      <c r="NI655"/>
      <c r="NJ655"/>
      <c r="NK655"/>
      <c r="NL655"/>
      <c r="NM655"/>
      <c r="NN655"/>
      <c r="NO655"/>
      <c r="NP655"/>
      <c r="NQ655"/>
      <c r="NR655"/>
      <c r="NS655"/>
      <c r="NT655"/>
      <c r="NU655"/>
      <c r="NV655"/>
      <c r="NW655"/>
      <c r="NX655"/>
      <c r="NY655"/>
      <c r="NZ655"/>
      <c r="OA655"/>
      <c r="OB655"/>
      <c r="OC655"/>
      <c r="OD655"/>
      <c r="OE655"/>
      <c r="OF655"/>
      <c r="OG655"/>
      <c r="OH655"/>
      <c r="OI655"/>
      <c r="OJ655"/>
      <c r="OK655"/>
      <c r="OL655"/>
      <c r="OM655"/>
      <c r="ON655"/>
      <c r="OO655"/>
      <c r="OP655"/>
      <c r="OQ655"/>
      <c r="OR655"/>
      <c r="OS655"/>
      <c r="OT655"/>
      <c r="OU655"/>
      <c r="OV655"/>
      <c r="OW655"/>
      <c r="OX655"/>
      <c r="OY655"/>
      <c r="OZ655"/>
      <c r="PA655"/>
      <c r="PB655"/>
      <c r="PC655"/>
      <c r="PD655"/>
      <c r="PE655"/>
      <c r="PF655"/>
      <c r="PG655"/>
      <c r="PH655"/>
      <c r="PI655"/>
      <c r="PJ655"/>
      <c r="PK655"/>
      <c r="PL655"/>
      <c r="PM655"/>
      <c r="PN655"/>
      <c r="PO655"/>
      <c r="PP655"/>
      <c r="PQ655"/>
      <c r="PR655"/>
      <c r="PS655"/>
      <c r="PT655"/>
      <c r="PU655"/>
      <c r="PV655"/>
      <c r="PW655"/>
      <c r="PX655"/>
      <c r="PY655"/>
      <c r="PZ655"/>
      <c r="QA655"/>
      <c r="QB655"/>
      <c r="QC655"/>
      <c r="QD655"/>
      <c r="QE655"/>
      <c r="QF655"/>
      <c r="QG655"/>
      <c r="QH655"/>
      <c r="QI655"/>
      <c r="QJ655"/>
      <c r="QK655"/>
      <c r="QL655"/>
      <c r="QM655"/>
      <c r="QN655"/>
      <c r="QO655"/>
      <c r="QP655"/>
      <c r="QQ655"/>
      <c r="QR655"/>
      <c r="QS655"/>
      <c r="QT655"/>
      <c r="QU655"/>
      <c r="QV655"/>
      <c r="QW655"/>
      <c r="QX655"/>
      <c r="QY655"/>
      <c r="QZ655"/>
      <c r="RA655"/>
      <c r="RB655"/>
      <c r="RC655"/>
      <c r="RD655"/>
      <c r="RE655"/>
      <c r="RF655"/>
      <c r="RG655"/>
      <c r="RH655"/>
      <c r="RI655"/>
      <c r="RJ655"/>
      <c r="RK655"/>
      <c r="RL655"/>
      <c r="RM655"/>
      <c r="RN655"/>
      <c r="RO655"/>
      <c r="RP655"/>
      <c r="RQ655"/>
      <c r="RR655"/>
      <c r="RS655"/>
      <c r="RT655"/>
      <c r="RU655"/>
      <c r="RV655"/>
      <c r="RW655"/>
      <c r="RX655"/>
      <c r="RY655"/>
      <c r="RZ655"/>
      <c r="SA655"/>
      <c r="SB655"/>
      <c r="SC655"/>
      <c r="SD655"/>
      <c r="SE655"/>
      <c r="SF655"/>
      <c r="SG655"/>
      <c r="SH655"/>
      <c r="SI655"/>
      <c r="SJ655"/>
      <c r="SK655"/>
      <c r="SL655"/>
      <c r="SM655"/>
      <c r="SN655"/>
      <c r="SO655"/>
      <c r="SP655"/>
    </row>
    <row r="656" spans="1:510" ht="16.5" customHeight="1" x14ac:dyDescent="0.2">
      <c r="A656" s="20">
        <v>1877</v>
      </c>
      <c r="B656" s="34" t="s">
        <v>70</v>
      </c>
      <c r="C656" s="34" t="s">
        <v>434</v>
      </c>
      <c r="D656" s="20" t="s">
        <v>51</v>
      </c>
      <c r="E656" s="34" t="s">
        <v>1349</v>
      </c>
      <c r="F656" s="35" t="s">
        <v>828</v>
      </c>
      <c r="G656" s="34" t="s">
        <v>37</v>
      </c>
      <c r="H656" s="20" t="s">
        <v>154</v>
      </c>
      <c r="I656" s="20" t="s">
        <v>27</v>
      </c>
      <c r="J656" s="56" t="s">
        <v>829</v>
      </c>
      <c r="K656" s="36"/>
      <c r="L656" s="36"/>
      <c r="M656" s="36"/>
      <c r="N656" s="36"/>
      <c r="O656" s="55">
        <v>57247112.999999993</v>
      </c>
      <c r="P656" s="39"/>
      <c r="Q656" s="39"/>
      <c r="R656" s="66"/>
      <c r="S656" s="39" t="s">
        <v>83</v>
      </c>
      <c r="T656" s="37">
        <v>57247112.999999993</v>
      </c>
      <c r="U656" s="27" t="s">
        <v>39</v>
      </c>
      <c r="V656" s="28" t="s">
        <v>40</v>
      </c>
      <c r="W656"/>
      <c r="X656"/>
      <c r="Y656"/>
      <c r="Z656"/>
      <c r="AA656"/>
      <c r="AB656"/>
      <c r="AC656"/>
      <c r="AD656"/>
      <c r="AE656"/>
      <c r="AF656"/>
      <c r="AG656"/>
      <c r="AH656"/>
      <c r="AI656"/>
      <c r="AJ656"/>
      <c r="AK656"/>
      <c r="AL656"/>
      <c r="AM656"/>
      <c r="AN656"/>
      <c r="AO656"/>
      <c r="AP656"/>
      <c r="AQ656"/>
      <c r="AR656"/>
      <c r="AS656"/>
      <c r="AT656"/>
      <c r="AU656"/>
      <c r="AV656"/>
      <c r="AW656"/>
      <c r="AX656"/>
      <c r="AY656"/>
      <c r="AZ656"/>
      <c r="BA656"/>
      <c r="BB656"/>
      <c r="BC656"/>
      <c r="BD656"/>
      <c r="BE656"/>
      <c r="BF656"/>
      <c r="BG656"/>
      <c r="BH656"/>
      <c r="BI656"/>
      <c r="BJ656"/>
      <c r="BK656"/>
      <c r="BL656"/>
      <c r="BM656"/>
      <c r="BN656"/>
      <c r="BO656"/>
      <c r="BP656"/>
      <c r="BQ656"/>
      <c r="BR656"/>
      <c r="BS656"/>
      <c r="BT656"/>
      <c r="BU656"/>
      <c r="BV656"/>
      <c r="BW656"/>
      <c r="BX656"/>
      <c r="BY656"/>
      <c r="BZ656"/>
      <c r="CA656"/>
      <c r="CB656"/>
      <c r="CC656"/>
      <c r="CD656"/>
      <c r="CE656"/>
      <c r="CF656"/>
      <c r="CG656"/>
      <c r="CH656"/>
      <c r="CI656"/>
      <c r="CJ656"/>
      <c r="CK656"/>
      <c r="CL656"/>
      <c r="CM656"/>
      <c r="CN656"/>
      <c r="CO656"/>
      <c r="CP656"/>
      <c r="CQ656"/>
      <c r="CR656"/>
      <c r="CS656"/>
      <c r="CT656"/>
      <c r="CU656"/>
      <c r="CV656"/>
      <c r="CW656"/>
      <c r="CX656"/>
      <c r="CY656"/>
      <c r="CZ656"/>
      <c r="DA656"/>
      <c r="DB656"/>
      <c r="DC656"/>
      <c r="DD656"/>
      <c r="DE656"/>
      <c r="DF656"/>
      <c r="DG656"/>
      <c r="DH656"/>
      <c r="DI656"/>
      <c r="DJ656"/>
      <c r="DK656"/>
      <c r="DL656"/>
      <c r="DM656"/>
      <c r="DN656"/>
      <c r="DO656"/>
      <c r="DP656"/>
      <c r="DQ656"/>
      <c r="DR656"/>
      <c r="DS656"/>
      <c r="DT656"/>
      <c r="DU656"/>
      <c r="DV656"/>
      <c r="DW656"/>
      <c r="DX656"/>
      <c r="DY656"/>
      <c r="DZ656"/>
      <c r="EA656"/>
      <c r="EB656"/>
      <c r="EC656"/>
      <c r="ED656"/>
      <c r="EE656"/>
      <c r="EF656"/>
      <c r="EG656"/>
      <c r="EH656"/>
      <c r="EI656"/>
      <c r="EJ656"/>
      <c r="EK656"/>
      <c r="EL656"/>
      <c r="EM656"/>
      <c r="EN656"/>
      <c r="EO656"/>
      <c r="EP656"/>
      <c r="EQ656"/>
      <c r="ER656"/>
      <c r="ES656"/>
      <c r="ET656"/>
      <c r="EU656"/>
      <c r="EV656"/>
      <c r="EW656"/>
      <c r="EX656"/>
      <c r="EY656"/>
      <c r="EZ656"/>
      <c r="FA656"/>
      <c r="FB656"/>
      <c r="FC656"/>
      <c r="FD656"/>
      <c r="FE656"/>
      <c r="FF656"/>
      <c r="FG656"/>
      <c r="FH656"/>
      <c r="FI656"/>
      <c r="FJ656"/>
      <c r="FK656"/>
      <c r="FL656"/>
      <c r="FM656"/>
      <c r="FN656"/>
      <c r="FO656"/>
      <c r="FP656"/>
      <c r="FQ656"/>
      <c r="FR656"/>
      <c r="FS656"/>
      <c r="FT656"/>
      <c r="FU656"/>
      <c r="FV656"/>
      <c r="FW656"/>
      <c r="FX656"/>
      <c r="FY656"/>
      <c r="FZ656"/>
      <c r="GA656"/>
      <c r="GB656"/>
      <c r="GC656"/>
      <c r="GD656"/>
      <c r="GE656"/>
      <c r="GF656"/>
      <c r="GG656"/>
      <c r="GH656"/>
      <c r="GI656"/>
      <c r="GJ656"/>
      <c r="GK656"/>
      <c r="GL656"/>
      <c r="GM656"/>
      <c r="GN656"/>
      <c r="GO656"/>
      <c r="GP656"/>
      <c r="GQ656"/>
      <c r="GR656"/>
      <c r="GS656"/>
      <c r="GT656"/>
      <c r="GU656"/>
      <c r="GV656"/>
      <c r="GW656"/>
      <c r="GX656"/>
      <c r="GY656"/>
      <c r="GZ656"/>
      <c r="HA656"/>
      <c r="HB656"/>
      <c r="HC656"/>
      <c r="HD656"/>
      <c r="HE656"/>
      <c r="HF656"/>
      <c r="HG656"/>
      <c r="HH656"/>
      <c r="HI656"/>
      <c r="HJ656"/>
      <c r="HK656"/>
      <c r="HL656"/>
      <c r="HM656"/>
      <c r="HN656"/>
      <c r="HO656"/>
      <c r="HP656"/>
      <c r="HQ656"/>
      <c r="HR656"/>
      <c r="HS656"/>
      <c r="HT656"/>
      <c r="HU656"/>
      <c r="HV656"/>
      <c r="HW656"/>
      <c r="HX656"/>
      <c r="HY656"/>
      <c r="HZ656"/>
      <c r="IA656"/>
      <c r="IB656"/>
      <c r="IC656"/>
      <c r="ID656"/>
      <c r="IE656"/>
      <c r="IF656"/>
      <c r="IG656"/>
      <c r="IH656"/>
      <c r="II656"/>
      <c r="IJ656"/>
      <c r="IK656"/>
      <c r="IL656"/>
      <c r="IM656"/>
      <c r="IN656"/>
      <c r="IO656"/>
      <c r="IP656"/>
      <c r="IQ656"/>
      <c r="IR656"/>
      <c r="IS656"/>
      <c r="IT656"/>
      <c r="IU656"/>
      <c r="IV656"/>
      <c r="IW656"/>
      <c r="IX656"/>
      <c r="IY656"/>
      <c r="IZ656"/>
      <c r="JA656"/>
      <c r="JB656"/>
      <c r="JC656"/>
      <c r="JD656"/>
      <c r="JE656"/>
      <c r="JF656"/>
      <c r="JG656"/>
      <c r="JH656"/>
      <c r="JI656"/>
      <c r="JJ656"/>
      <c r="JK656"/>
      <c r="JL656"/>
      <c r="JM656"/>
      <c r="JN656"/>
      <c r="JO656"/>
      <c r="JP656"/>
      <c r="JQ656"/>
      <c r="JR656"/>
      <c r="JS656"/>
      <c r="JT656"/>
      <c r="JU656"/>
      <c r="JV656"/>
      <c r="JW656"/>
      <c r="JX656"/>
      <c r="JY656"/>
      <c r="JZ656"/>
      <c r="KA656"/>
      <c r="KB656"/>
      <c r="KC656"/>
      <c r="KD656"/>
      <c r="KE656"/>
      <c r="KF656"/>
      <c r="KG656"/>
      <c r="KH656"/>
      <c r="KI656"/>
      <c r="KJ656"/>
      <c r="KK656"/>
      <c r="KL656"/>
      <c r="KM656"/>
      <c r="KN656"/>
      <c r="KO656"/>
      <c r="KP656"/>
      <c r="KQ656"/>
      <c r="KR656"/>
      <c r="KS656"/>
      <c r="KT656"/>
      <c r="KU656"/>
      <c r="KV656"/>
      <c r="KW656"/>
      <c r="KX656"/>
      <c r="KY656"/>
      <c r="KZ656"/>
      <c r="LA656"/>
      <c r="LB656"/>
      <c r="LC656"/>
      <c r="LD656"/>
      <c r="LE656"/>
      <c r="LF656"/>
      <c r="LG656"/>
      <c r="LH656"/>
      <c r="LI656"/>
      <c r="LJ656"/>
      <c r="LK656"/>
      <c r="LL656"/>
      <c r="LM656"/>
      <c r="LN656"/>
      <c r="LO656"/>
      <c r="LP656"/>
      <c r="LQ656"/>
      <c r="LR656"/>
      <c r="LS656"/>
      <c r="LT656"/>
      <c r="LU656"/>
      <c r="LV656"/>
      <c r="LW656"/>
      <c r="LX656"/>
      <c r="LY656"/>
      <c r="LZ656"/>
      <c r="MA656"/>
      <c r="MB656"/>
      <c r="MC656"/>
      <c r="MD656"/>
      <c r="ME656"/>
      <c r="MF656"/>
      <c r="MG656"/>
      <c r="MH656"/>
      <c r="MI656"/>
      <c r="MJ656"/>
      <c r="MK656"/>
      <c r="ML656"/>
      <c r="MM656"/>
      <c r="MN656"/>
      <c r="MO656"/>
      <c r="MP656"/>
      <c r="MQ656"/>
      <c r="MR656"/>
      <c r="MS656"/>
      <c r="MT656"/>
      <c r="MU656"/>
      <c r="MV656"/>
      <c r="MW656"/>
      <c r="MX656"/>
      <c r="MY656"/>
      <c r="MZ656"/>
      <c r="NA656"/>
      <c r="NB656"/>
      <c r="NC656"/>
      <c r="ND656"/>
      <c r="NE656"/>
      <c r="NF656"/>
      <c r="NG656"/>
      <c r="NH656"/>
      <c r="NI656"/>
      <c r="NJ656"/>
      <c r="NK656"/>
      <c r="NL656"/>
      <c r="NM656"/>
      <c r="NN656"/>
      <c r="NO656"/>
      <c r="NP656"/>
      <c r="NQ656"/>
      <c r="NR656"/>
      <c r="NS656"/>
      <c r="NT656"/>
      <c r="NU656"/>
      <c r="NV656"/>
      <c r="NW656"/>
      <c r="NX656"/>
      <c r="NY656"/>
      <c r="NZ656"/>
      <c r="OA656"/>
      <c r="OB656"/>
      <c r="OC656"/>
      <c r="OD656"/>
      <c r="OE656"/>
      <c r="OF656"/>
      <c r="OG656"/>
      <c r="OH656"/>
      <c r="OI656"/>
      <c r="OJ656"/>
      <c r="OK656"/>
      <c r="OL656"/>
      <c r="OM656"/>
      <c r="ON656"/>
      <c r="OO656"/>
      <c r="OP656"/>
      <c r="OQ656"/>
      <c r="OR656"/>
      <c r="OS656"/>
      <c r="OT656"/>
      <c r="OU656"/>
      <c r="OV656"/>
      <c r="OW656"/>
      <c r="OX656"/>
      <c r="OY656"/>
      <c r="OZ656"/>
      <c r="PA656"/>
      <c r="PB656"/>
      <c r="PC656"/>
      <c r="PD656"/>
      <c r="PE656"/>
      <c r="PF656"/>
      <c r="PG656"/>
      <c r="PH656"/>
      <c r="PI656"/>
      <c r="PJ656"/>
      <c r="PK656"/>
      <c r="PL656"/>
      <c r="PM656"/>
      <c r="PN656"/>
      <c r="PO656"/>
      <c r="PP656"/>
      <c r="PQ656"/>
      <c r="PR656"/>
      <c r="PS656"/>
      <c r="PT656"/>
      <c r="PU656"/>
      <c r="PV656"/>
      <c r="PW656"/>
      <c r="PX656"/>
      <c r="PY656"/>
      <c r="PZ656"/>
      <c r="QA656"/>
      <c r="QB656"/>
      <c r="QC656"/>
      <c r="QD656"/>
      <c r="QE656"/>
      <c r="QF656"/>
      <c r="QG656"/>
      <c r="QH656"/>
      <c r="QI656"/>
      <c r="QJ656"/>
      <c r="QK656"/>
      <c r="QL656"/>
      <c r="QM656"/>
      <c r="QN656"/>
      <c r="QO656"/>
      <c r="QP656"/>
      <c r="QQ656"/>
      <c r="QR656"/>
      <c r="QS656"/>
      <c r="QT656"/>
      <c r="QU656"/>
      <c r="QV656"/>
      <c r="QW656"/>
      <c r="QX656"/>
      <c r="QY656"/>
      <c r="QZ656"/>
      <c r="RA656"/>
      <c r="RB656"/>
      <c r="RC656"/>
      <c r="RD656"/>
      <c r="RE656"/>
      <c r="RF656"/>
      <c r="RG656"/>
      <c r="RH656"/>
      <c r="RI656"/>
      <c r="RJ656"/>
      <c r="RK656"/>
      <c r="RL656"/>
      <c r="RM656"/>
      <c r="RN656"/>
      <c r="RO656"/>
      <c r="RP656"/>
      <c r="RQ656"/>
      <c r="RR656"/>
      <c r="RS656"/>
      <c r="RT656"/>
      <c r="RU656"/>
      <c r="RV656"/>
      <c r="RW656"/>
      <c r="RX656"/>
      <c r="RY656"/>
      <c r="RZ656"/>
      <c r="SA656"/>
      <c r="SB656"/>
      <c r="SC656"/>
      <c r="SD656"/>
      <c r="SE656"/>
      <c r="SF656"/>
      <c r="SG656"/>
      <c r="SH656"/>
      <c r="SI656"/>
      <c r="SJ656"/>
      <c r="SK656"/>
      <c r="SL656"/>
      <c r="SM656"/>
      <c r="SN656"/>
      <c r="SO656"/>
      <c r="SP656"/>
    </row>
    <row r="657" spans="1:510" ht="16.5" customHeight="1" x14ac:dyDescent="0.2">
      <c r="A657" s="20">
        <v>1069</v>
      </c>
      <c r="B657" s="20" t="s">
        <v>77</v>
      </c>
      <c r="C657" s="20" t="s">
        <v>830</v>
      </c>
      <c r="D657" s="20" t="s">
        <v>30</v>
      </c>
      <c r="E657" s="20" t="s">
        <v>1339</v>
      </c>
      <c r="F657" s="22" t="s">
        <v>831</v>
      </c>
      <c r="G657" s="20" t="s">
        <v>86</v>
      </c>
      <c r="H657" s="20" t="s">
        <v>26</v>
      </c>
      <c r="I657" s="20" t="s">
        <v>81</v>
      </c>
      <c r="J657" s="22" t="s">
        <v>832</v>
      </c>
      <c r="K657" s="20"/>
      <c r="L657" s="20"/>
      <c r="M657" s="20"/>
      <c r="N657" s="20"/>
      <c r="O657" s="20"/>
      <c r="P657" s="23">
        <v>29500000</v>
      </c>
      <c r="Q657" s="24">
        <v>12</v>
      </c>
      <c r="R657" s="25">
        <v>45717</v>
      </c>
      <c r="S657" s="20" t="s">
        <v>83</v>
      </c>
      <c r="T657" s="23">
        <f>P657*12</f>
        <v>354000000</v>
      </c>
      <c r="U657" s="27" t="s">
        <v>39</v>
      </c>
      <c r="V657" s="28" t="s">
        <v>40</v>
      </c>
      <c r="W657"/>
      <c r="X657"/>
      <c r="Y657"/>
      <c r="Z657"/>
      <c r="AA657"/>
      <c r="AB657"/>
      <c r="AC657"/>
      <c r="AD657"/>
      <c r="AE657"/>
      <c r="AF657"/>
      <c r="AG657"/>
      <c r="AH657"/>
      <c r="AI657"/>
      <c r="AJ657"/>
      <c r="AK657"/>
      <c r="AL657"/>
      <c r="AM657"/>
      <c r="AN657"/>
      <c r="AO657"/>
      <c r="AP657"/>
      <c r="AQ657"/>
      <c r="AR657"/>
      <c r="AS657"/>
      <c r="AT657"/>
      <c r="AU657"/>
      <c r="AV657"/>
      <c r="AW657"/>
      <c r="AX657"/>
      <c r="AY657"/>
      <c r="AZ657"/>
      <c r="BA657"/>
      <c r="BB657"/>
      <c r="BC657"/>
      <c r="BD657"/>
      <c r="BE657"/>
      <c r="BF657"/>
      <c r="BG657"/>
      <c r="BH657"/>
      <c r="BI657"/>
      <c r="BJ657"/>
      <c r="BK657"/>
      <c r="BL657"/>
      <c r="BM657"/>
      <c r="BN657"/>
      <c r="BO657"/>
      <c r="BP657"/>
      <c r="BQ657"/>
      <c r="BR657"/>
      <c r="BS657"/>
      <c r="BT657"/>
      <c r="BU657"/>
      <c r="BV657"/>
      <c r="BW657"/>
      <c r="BX657"/>
      <c r="BY657"/>
      <c r="BZ657"/>
      <c r="CA657"/>
      <c r="CB657"/>
      <c r="CC657"/>
      <c r="CD657"/>
      <c r="CE657"/>
      <c r="CF657"/>
      <c r="CG657"/>
      <c r="CH657"/>
      <c r="CI657"/>
      <c r="CJ657"/>
      <c r="CK657"/>
      <c r="CL657"/>
      <c r="CM657"/>
      <c r="CN657"/>
      <c r="CO657"/>
      <c r="CP657"/>
      <c r="CQ657"/>
      <c r="CR657"/>
      <c r="CS657"/>
      <c r="CT657"/>
      <c r="CU657"/>
      <c r="CV657"/>
      <c r="CW657"/>
      <c r="CX657"/>
      <c r="CY657"/>
      <c r="CZ657"/>
      <c r="DA657"/>
      <c r="DB657"/>
      <c r="DC657"/>
      <c r="DD657"/>
      <c r="DE657"/>
      <c r="DF657"/>
      <c r="DG657"/>
      <c r="DH657"/>
      <c r="DI657"/>
      <c r="DJ657"/>
      <c r="DK657"/>
      <c r="DL657"/>
      <c r="DM657"/>
      <c r="DN657"/>
      <c r="DO657"/>
      <c r="DP657"/>
      <c r="DQ657"/>
      <c r="DR657"/>
      <c r="DS657"/>
      <c r="DT657"/>
      <c r="DU657"/>
      <c r="DV657"/>
      <c r="DW657"/>
      <c r="DX657"/>
      <c r="DY657"/>
      <c r="DZ657"/>
      <c r="EA657"/>
      <c r="EB657"/>
      <c r="EC657"/>
      <c r="ED657"/>
      <c r="EE657"/>
      <c r="EF657"/>
      <c r="EG657"/>
      <c r="EH657"/>
      <c r="EI657"/>
      <c r="EJ657"/>
      <c r="EK657"/>
      <c r="EL657"/>
      <c r="EM657"/>
      <c r="EN657"/>
      <c r="EO657"/>
      <c r="EP657"/>
      <c r="EQ657"/>
      <c r="ER657"/>
      <c r="ES657"/>
      <c r="ET657"/>
      <c r="EU657"/>
      <c r="EV657"/>
      <c r="EW657"/>
      <c r="EX657"/>
      <c r="EY657"/>
      <c r="EZ657"/>
      <c r="FA657"/>
      <c r="FB657"/>
      <c r="FC657"/>
      <c r="FD657"/>
      <c r="FE657"/>
      <c r="FF657"/>
      <c r="FG657"/>
      <c r="FH657"/>
      <c r="FI657"/>
      <c r="FJ657"/>
      <c r="FK657"/>
      <c r="FL657"/>
      <c r="FM657"/>
      <c r="FN657"/>
      <c r="FO657"/>
      <c r="FP657"/>
      <c r="FQ657"/>
      <c r="FR657"/>
      <c r="FS657"/>
      <c r="FT657"/>
      <c r="FU657"/>
      <c r="FV657"/>
      <c r="FW657"/>
      <c r="FX657"/>
      <c r="FY657"/>
      <c r="FZ657"/>
      <c r="GA657"/>
      <c r="GB657"/>
      <c r="GC657"/>
      <c r="GD657"/>
      <c r="GE657"/>
      <c r="GF657"/>
      <c r="GG657"/>
      <c r="GH657"/>
      <c r="GI657"/>
      <c r="GJ657"/>
      <c r="GK657"/>
      <c r="GL657"/>
      <c r="GM657"/>
      <c r="GN657"/>
      <c r="GO657"/>
      <c r="GP657"/>
      <c r="GQ657"/>
      <c r="GR657"/>
      <c r="GS657"/>
      <c r="GT657"/>
      <c r="GU657"/>
      <c r="GV657"/>
      <c r="GW657"/>
      <c r="GX657"/>
      <c r="GY657"/>
      <c r="GZ657"/>
      <c r="HA657"/>
      <c r="HB657"/>
      <c r="HC657"/>
      <c r="HD657"/>
      <c r="HE657"/>
      <c r="HF657"/>
      <c r="HG657"/>
      <c r="HH657"/>
      <c r="HI657"/>
      <c r="HJ657"/>
      <c r="HK657"/>
      <c r="HL657"/>
      <c r="HM657"/>
      <c r="HN657"/>
      <c r="HO657"/>
      <c r="HP657"/>
      <c r="HQ657"/>
      <c r="HR657"/>
      <c r="HS657"/>
      <c r="HT657"/>
      <c r="HU657"/>
      <c r="HV657"/>
      <c r="HW657"/>
      <c r="HX657"/>
      <c r="HY657"/>
      <c r="HZ657"/>
      <c r="IA657"/>
      <c r="IB657"/>
      <c r="IC657"/>
      <c r="ID657"/>
      <c r="IE657"/>
      <c r="IF657"/>
      <c r="IG657"/>
      <c r="IH657"/>
      <c r="II657"/>
      <c r="IJ657"/>
      <c r="IK657"/>
      <c r="IL657"/>
      <c r="IM657"/>
      <c r="IN657"/>
      <c r="IO657"/>
      <c r="IP657"/>
      <c r="IQ657"/>
      <c r="IR657"/>
      <c r="IS657"/>
      <c r="IT657"/>
      <c r="IU657"/>
      <c r="IV657"/>
      <c r="IW657"/>
      <c r="IX657"/>
      <c r="IY657"/>
      <c r="IZ657"/>
      <c r="JA657"/>
      <c r="JB657"/>
      <c r="JC657"/>
      <c r="JD657"/>
      <c r="JE657"/>
      <c r="JF657"/>
      <c r="JG657"/>
      <c r="JH657"/>
      <c r="JI657"/>
      <c r="JJ657"/>
      <c r="JK657"/>
      <c r="JL657"/>
      <c r="JM657"/>
      <c r="JN657"/>
      <c r="JO657"/>
      <c r="JP657"/>
      <c r="JQ657"/>
      <c r="JR657"/>
      <c r="JS657"/>
      <c r="JT657"/>
      <c r="JU657"/>
      <c r="JV657"/>
      <c r="JW657"/>
      <c r="JX657"/>
      <c r="JY657"/>
      <c r="JZ657"/>
      <c r="KA657"/>
      <c r="KB657"/>
      <c r="KC657"/>
      <c r="KD657"/>
      <c r="KE657"/>
      <c r="KF657"/>
      <c r="KG657"/>
      <c r="KH657"/>
      <c r="KI657"/>
      <c r="KJ657"/>
      <c r="KK657"/>
      <c r="KL657"/>
      <c r="KM657"/>
      <c r="KN657"/>
      <c r="KO657"/>
      <c r="KP657"/>
      <c r="KQ657"/>
      <c r="KR657"/>
      <c r="KS657"/>
      <c r="KT657"/>
      <c r="KU657"/>
      <c r="KV657"/>
      <c r="KW657"/>
      <c r="KX657"/>
      <c r="KY657"/>
      <c r="KZ657"/>
      <c r="LA657"/>
      <c r="LB657"/>
      <c r="LC657"/>
      <c r="LD657"/>
      <c r="LE657"/>
      <c r="LF657"/>
      <c r="LG657"/>
      <c r="LH657"/>
      <c r="LI657"/>
      <c r="LJ657"/>
      <c r="LK657"/>
      <c r="LL657"/>
      <c r="LM657"/>
      <c r="LN657"/>
      <c r="LO657"/>
      <c r="LP657"/>
      <c r="LQ657"/>
      <c r="LR657"/>
      <c r="LS657"/>
      <c r="LT657"/>
      <c r="LU657"/>
      <c r="LV657"/>
      <c r="LW657"/>
      <c r="LX657"/>
      <c r="LY657"/>
      <c r="LZ657"/>
      <c r="MA657"/>
      <c r="MB657"/>
      <c r="MC657"/>
      <c r="MD657"/>
      <c r="ME657"/>
      <c r="MF657"/>
      <c r="MG657"/>
      <c r="MH657"/>
      <c r="MI657"/>
      <c r="MJ657"/>
      <c r="MK657"/>
      <c r="ML657"/>
      <c r="MM657"/>
      <c r="MN657"/>
      <c r="MO657"/>
      <c r="MP657"/>
      <c r="MQ657"/>
      <c r="MR657"/>
      <c r="MS657"/>
      <c r="MT657"/>
      <c r="MU657"/>
      <c r="MV657"/>
      <c r="MW657"/>
      <c r="MX657"/>
      <c r="MY657"/>
      <c r="MZ657"/>
      <c r="NA657"/>
      <c r="NB657"/>
      <c r="NC657"/>
      <c r="ND657"/>
      <c r="NE657"/>
      <c r="NF657"/>
      <c r="NG657"/>
      <c r="NH657"/>
      <c r="NI657"/>
      <c r="NJ657"/>
      <c r="NK657"/>
      <c r="NL657"/>
      <c r="NM657"/>
      <c r="NN657"/>
      <c r="NO657"/>
      <c r="NP657"/>
      <c r="NQ657"/>
      <c r="NR657"/>
      <c r="NS657"/>
      <c r="NT657"/>
      <c r="NU657"/>
      <c r="NV657"/>
      <c r="NW657"/>
      <c r="NX657"/>
      <c r="NY657"/>
      <c r="NZ657"/>
      <c r="OA657"/>
      <c r="OB657"/>
      <c r="OC657"/>
      <c r="OD657"/>
      <c r="OE657"/>
      <c r="OF657"/>
      <c r="OG657"/>
      <c r="OH657"/>
      <c r="OI657"/>
      <c r="OJ657"/>
      <c r="OK657"/>
      <c r="OL657"/>
      <c r="OM657"/>
      <c r="ON657"/>
      <c r="OO657"/>
      <c r="OP657"/>
      <c r="OQ657"/>
      <c r="OR657"/>
      <c r="OS657"/>
      <c r="OT657"/>
      <c r="OU657"/>
      <c r="OV657"/>
      <c r="OW657"/>
      <c r="OX657"/>
      <c r="OY657"/>
      <c r="OZ657"/>
      <c r="PA657"/>
      <c r="PB657"/>
      <c r="PC657"/>
      <c r="PD657"/>
      <c r="PE657"/>
      <c r="PF657"/>
      <c r="PG657"/>
      <c r="PH657"/>
      <c r="PI657"/>
      <c r="PJ657"/>
      <c r="PK657"/>
      <c r="PL657"/>
      <c r="PM657"/>
      <c r="PN657"/>
      <c r="PO657"/>
      <c r="PP657"/>
      <c r="PQ657"/>
      <c r="PR657"/>
      <c r="PS657"/>
      <c r="PT657"/>
      <c r="PU657"/>
      <c r="PV657"/>
      <c r="PW657"/>
      <c r="PX657"/>
      <c r="PY657"/>
      <c r="PZ657"/>
      <c r="QA657"/>
      <c r="QB657"/>
      <c r="QC657"/>
      <c r="QD657"/>
      <c r="QE657"/>
      <c r="QF657"/>
      <c r="QG657"/>
      <c r="QH657"/>
      <c r="QI657"/>
      <c r="QJ657"/>
      <c r="QK657"/>
      <c r="QL657"/>
      <c r="QM657"/>
      <c r="QN657"/>
      <c r="QO657"/>
      <c r="QP657"/>
      <c r="QQ657"/>
      <c r="QR657"/>
      <c r="QS657"/>
      <c r="QT657"/>
      <c r="QU657"/>
      <c r="QV657"/>
      <c r="QW657"/>
      <c r="QX657"/>
      <c r="QY657"/>
      <c r="QZ657"/>
      <c r="RA657"/>
      <c r="RB657"/>
      <c r="RC657"/>
      <c r="RD657"/>
      <c r="RE657"/>
      <c r="RF657"/>
      <c r="RG657"/>
      <c r="RH657"/>
      <c r="RI657"/>
      <c r="RJ657"/>
      <c r="RK657"/>
      <c r="RL657"/>
      <c r="RM657"/>
      <c r="RN657"/>
      <c r="RO657"/>
      <c r="RP657"/>
      <c r="RQ657"/>
      <c r="RR657"/>
      <c r="RS657"/>
      <c r="RT657"/>
      <c r="RU657"/>
      <c r="RV657"/>
      <c r="RW657"/>
      <c r="RX657"/>
      <c r="RY657"/>
      <c r="RZ657"/>
      <c r="SA657"/>
      <c r="SB657"/>
      <c r="SC657"/>
      <c r="SD657"/>
      <c r="SE657"/>
      <c r="SF657"/>
      <c r="SG657"/>
      <c r="SH657"/>
      <c r="SI657"/>
      <c r="SJ657"/>
      <c r="SK657"/>
      <c r="SL657"/>
      <c r="SM657"/>
      <c r="SN657"/>
      <c r="SO657"/>
      <c r="SP657"/>
    </row>
    <row r="658" spans="1:510" ht="16.5" customHeight="1" x14ac:dyDescent="0.2">
      <c r="A658" s="20">
        <v>1074</v>
      </c>
      <c r="B658" s="20" t="s">
        <v>77</v>
      </c>
      <c r="C658" s="20" t="s">
        <v>830</v>
      </c>
      <c r="D658" s="20" t="s">
        <v>30</v>
      </c>
      <c r="E658" s="20" t="s">
        <v>1340</v>
      </c>
      <c r="F658" s="22" t="s">
        <v>833</v>
      </c>
      <c r="G658" s="20" t="s">
        <v>86</v>
      </c>
      <c r="H658" s="20" t="s">
        <v>26</v>
      </c>
      <c r="I658" s="20" t="s">
        <v>81</v>
      </c>
      <c r="J658" s="22" t="s">
        <v>832</v>
      </c>
      <c r="K658" s="20"/>
      <c r="L658" s="20"/>
      <c r="M658" s="20"/>
      <c r="N658" s="20"/>
      <c r="O658" s="20"/>
      <c r="P658" s="23">
        <v>15500000</v>
      </c>
      <c r="Q658" s="24">
        <v>12</v>
      </c>
      <c r="R658" s="25">
        <v>45717</v>
      </c>
      <c r="S658" s="20" t="s">
        <v>83</v>
      </c>
      <c r="T658" s="23">
        <f>P658*12</f>
        <v>186000000</v>
      </c>
      <c r="U658" s="27" t="s">
        <v>39</v>
      </c>
      <c r="V658" s="28" t="s">
        <v>40</v>
      </c>
      <c r="W658"/>
      <c r="X658"/>
      <c r="Y658"/>
      <c r="Z658"/>
      <c r="AA658"/>
      <c r="AB658"/>
      <c r="AC658"/>
      <c r="AD658"/>
      <c r="AE658"/>
      <c r="AF658"/>
      <c r="AG658"/>
      <c r="AH658"/>
      <c r="AI658"/>
      <c r="AJ658"/>
      <c r="AK658"/>
      <c r="AL658"/>
      <c r="AM658"/>
      <c r="AN658"/>
      <c r="AO658"/>
      <c r="AP658"/>
      <c r="AQ658"/>
      <c r="AR658"/>
      <c r="AS658"/>
      <c r="AT658"/>
      <c r="AU658"/>
      <c r="AV658"/>
      <c r="AW658"/>
      <c r="AX658"/>
      <c r="AY658"/>
      <c r="AZ658"/>
      <c r="BA658"/>
      <c r="BB658"/>
      <c r="BC658"/>
      <c r="BD658"/>
      <c r="BE658"/>
      <c r="BF658"/>
      <c r="BG658"/>
      <c r="BH658"/>
      <c r="BI658"/>
      <c r="BJ658"/>
      <c r="BK658"/>
      <c r="BL658"/>
      <c r="BM658"/>
      <c r="BN658"/>
      <c r="BO658"/>
      <c r="BP658"/>
      <c r="BQ658"/>
      <c r="BR658"/>
      <c r="BS658"/>
      <c r="BT658"/>
      <c r="BU658"/>
      <c r="BV658"/>
      <c r="BW658"/>
      <c r="BX658"/>
      <c r="BY658"/>
      <c r="BZ658"/>
      <c r="CA658"/>
      <c r="CB658"/>
      <c r="CC658"/>
      <c r="CD658"/>
      <c r="CE658"/>
      <c r="CF658"/>
      <c r="CG658"/>
      <c r="CH658"/>
      <c r="CI658"/>
      <c r="CJ658"/>
      <c r="CK658"/>
      <c r="CL658"/>
      <c r="CM658"/>
      <c r="CN658"/>
      <c r="CO658"/>
      <c r="CP658"/>
      <c r="CQ658"/>
      <c r="CR658"/>
      <c r="CS658"/>
      <c r="CT658"/>
      <c r="CU658"/>
      <c r="CV658"/>
      <c r="CW658"/>
      <c r="CX658"/>
      <c r="CY658"/>
      <c r="CZ658"/>
      <c r="DA658"/>
      <c r="DB658"/>
      <c r="DC658"/>
      <c r="DD658"/>
      <c r="DE658"/>
      <c r="DF658"/>
      <c r="DG658"/>
      <c r="DH658"/>
      <c r="DI658"/>
      <c r="DJ658"/>
      <c r="DK658"/>
      <c r="DL658"/>
      <c r="DM658"/>
      <c r="DN658"/>
      <c r="DO658"/>
      <c r="DP658"/>
      <c r="DQ658"/>
      <c r="DR658"/>
      <c r="DS658"/>
      <c r="DT658"/>
      <c r="DU658"/>
      <c r="DV658"/>
      <c r="DW658"/>
      <c r="DX658"/>
      <c r="DY658"/>
      <c r="DZ658"/>
      <c r="EA658"/>
      <c r="EB658"/>
      <c r="EC658"/>
      <c r="ED658"/>
      <c r="EE658"/>
      <c r="EF658"/>
      <c r="EG658"/>
      <c r="EH658"/>
      <c r="EI658"/>
      <c r="EJ658"/>
      <c r="EK658"/>
      <c r="EL658"/>
      <c r="EM658"/>
      <c r="EN658"/>
      <c r="EO658"/>
      <c r="EP658"/>
      <c r="EQ658"/>
      <c r="ER658"/>
      <c r="ES658"/>
      <c r="ET658"/>
      <c r="EU658"/>
      <c r="EV658"/>
      <c r="EW658"/>
      <c r="EX658"/>
      <c r="EY658"/>
      <c r="EZ658"/>
      <c r="FA658"/>
      <c r="FB658"/>
      <c r="FC658"/>
      <c r="FD658"/>
      <c r="FE658"/>
      <c r="FF658"/>
      <c r="FG658"/>
      <c r="FH658"/>
      <c r="FI658"/>
      <c r="FJ658"/>
      <c r="FK658"/>
      <c r="FL658"/>
      <c r="FM658"/>
      <c r="FN658"/>
      <c r="FO658"/>
      <c r="FP658"/>
      <c r="FQ658"/>
      <c r="FR658"/>
      <c r="FS658"/>
      <c r="FT658"/>
      <c r="FU658"/>
      <c r="FV658"/>
      <c r="FW658"/>
      <c r="FX658"/>
      <c r="FY658"/>
      <c r="FZ658"/>
      <c r="GA658"/>
      <c r="GB658"/>
      <c r="GC658"/>
      <c r="GD658"/>
      <c r="GE658"/>
      <c r="GF658"/>
      <c r="GG658"/>
      <c r="GH658"/>
      <c r="GI658"/>
      <c r="GJ658"/>
      <c r="GK658"/>
      <c r="GL658"/>
      <c r="GM658"/>
      <c r="GN658"/>
      <c r="GO658"/>
      <c r="GP658"/>
      <c r="GQ658"/>
      <c r="GR658"/>
      <c r="GS658"/>
      <c r="GT658"/>
      <c r="GU658"/>
      <c r="GV658"/>
      <c r="GW658"/>
      <c r="GX658"/>
      <c r="GY658"/>
      <c r="GZ658"/>
      <c r="HA658"/>
      <c r="HB658"/>
      <c r="HC658"/>
      <c r="HD658"/>
      <c r="HE658"/>
      <c r="HF658"/>
      <c r="HG658"/>
      <c r="HH658"/>
      <c r="HI658"/>
      <c r="HJ658"/>
      <c r="HK658"/>
      <c r="HL658"/>
      <c r="HM658"/>
      <c r="HN658"/>
      <c r="HO658"/>
      <c r="HP658"/>
      <c r="HQ658"/>
      <c r="HR658"/>
      <c r="HS658"/>
      <c r="HT658"/>
      <c r="HU658"/>
      <c r="HV658"/>
      <c r="HW658"/>
      <c r="HX658"/>
      <c r="HY658"/>
      <c r="HZ658"/>
      <c r="IA658"/>
      <c r="IB658"/>
      <c r="IC658"/>
      <c r="ID658"/>
      <c r="IE658"/>
      <c r="IF658"/>
      <c r="IG658"/>
      <c r="IH658"/>
      <c r="II658"/>
      <c r="IJ658"/>
      <c r="IK658"/>
      <c r="IL658"/>
      <c r="IM658"/>
      <c r="IN658"/>
      <c r="IO658"/>
      <c r="IP658"/>
      <c r="IQ658"/>
      <c r="IR658"/>
      <c r="IS658"/>
      <c r="IT658"/>
      <c r="IU658"/>
      <c r="IV658"/>
      <c r="IW658"/>
      <c r="IX658"/>
      <c r="IY658"/>
      <c r="IZ658"/>
      <c r="JA658"/>
      <c r="JB658"/>
      <c r="JC658"/>
      <c r="JD658"/>
      <c r="JE658"/>
      <c r="JF658"/>
      <c r="JG658"/>
      <c r="JH658"/>
      <c r="JI658"/>
      <c r="JJ658"/>
      <c r="JK658"/>
      <c r="JL658"/>
      <c r="JM658"/>
      <c r="JN658"/>
      <c r="JO658"/>
      <c r="JP658"/>
      <c r="JQ658"/>
      <c r="JR658"/>
      <c r="JS658"/>
      <c r="JT658"/>
      <c r="JU658"/>
      <c r="JV658"/>
      <c r="JW658"/>
      <c r="JX658"/>
      <c r="JY658"/>
      <c r="JZ658"/>
      <c r="KA658"/>
      <c r="KB658"/>
      <c r="KC658"/>
      <c r="KD658"/>
      <c r="KE658"/>
      <c r="KF658"/>
      <c r="KG658"/>
      <c r="KH658"/>
      <c r="KI658"/>
      <c r="KJ658"/>
      <c r="KK658"/>
      <c r="KL658"/>
      <c r="KM658"/>
      <c r="KN658"/>
      <c r="KO658"/>
      <c r="KP658"/>
      <c r="KQ658"/>
      <c r="KR658"/>
      <c r="KS658"/>
      <c r="KT658"/>
      <c r="KU658"/>
      <c r="KV658"/>
      <c r="KW658"/>
      <c r="KX658"/>
      <c r="KY658"/>
      <c r="KZ658"/>
      <c r="LA658"/>
      <c r="LB658"/>
      <c r="LC658"/>
      <c r="LD658"/>
      <c r="LE658"/>
      <c r="LF658"/>
      <c r="LG658"/>
      <c r="LH658"/>
      <c r="LI658"/>
      <c r="LJ658"/>
      <c r="LK658"/>
      <c r="LL658"/>
      <c r="LM658"/>
      <c r="LN658"/>
      <c r="LO658"/>
      <c r="LP658"/>
      <c r="LQ658"/>
      <c r="LR658"/>
      <c r="LS658"/>
      <c r="LT658"/>
      <c r="LU658"/>
      <c r="LV658"/>
      <c r="LW658"/>
      <c r="LX658"/>
      <c r="LY658"/>
      <c r="LZ658"/>
      <c r="MA658"/>
      <c r="MB658"/>
      <c r="MC658"/>
      <c r="MD658"/>
      <c r="ME658"/>
      <c r="MF658"/>
      <c r="MG658"/>
      <c r="MH658"/>
      <c r="MI658"/>
      <c r="MJ658"/>
      <c r="MK658"/>
      <c r="ML658"/>
      <c r="MM658"/>
      <c r="MN658"/>
      <c r="MO658"/>
      <c r="MP658"/>
      <c r="MQ658"/>
      <c r="MR658"/>
      <c r="MS658"/>
      <c r="MT658"/>
      <c r="MU658"/>
      <c r="MV658"/>
      <c r="MW658"/>
      <c r="MX658"/>
      <c r="MY658"/>
      <c r="MZ658"/>
      <c r="NA658"/>
      <c r="NB658"/>
      <c r="NC658"/>
      <c r="ND658"/>
      <c r="NE658"/>
      <c r="NF658"/>
      <c r="NG658"/>
      <c r="NH658"/>
      <c r="NI658"/>
      <c r="NJ658"/>
      <c r="NK658"/>
      <c r="NL658"/>
      <c r="NM658"/>
      <c r="NN658"/>
      <c r="NO658"/>
      <c r="NP658"/>
      <c r="NQ658"/>
      <c r="NR658"/>
      <c r="NS658"/>
      <c r="NT658"/>
      <c r="NU658"/>
      <c r="NV658"/>
      <c r="NW658"/>
      <c r="NX658"/>
      <c r="NY658"/>
      <c r="NZ658"/>
      <c r="OA658"/>
      <c r="OB658"/>
      <c r="OC658"/>
      <c r="OD658"/>
      <c r="OE658"/>
      <c r="OF658"/>
      <c r="OG658"/>
      <c r="OH658"/>
      <c r="OI658"/>
      <c r="OJ658"/>
      <c r="OK658"/>
      <c r="OL658"/>
      <c r="OM658"/>
      <c r="ON658"/>
      <c r="OO658"/>
      <c r="OP658"/>
      <c r="OQ658"/>
      <c r="OR658"/>
      <c r="OS658"/>
      <c r="OT658"/>
      <c r="OU658"/>
      <c r="OV658"/>
      <c r="OW658"/>
      <c r="OX658"/>
      <c r="OY658"/>
      <c r="OZ658"/>
      <c r="PA658"/>
      <c r="PB658"/>
      <c r="PC658"/>
      <c r="PD658"/>
      <c r="PE658"/>
      <c r="PF658"/>
      <c r="PG658"/>
      <c r="PH658"/>
      <c r="PI658"/>
      <c r="PJ658"/>
      <c r="PK658"/>
      <c r="PL658"/>
      <c r="PM658"/>
      <c r="PN658"/>
      <c r="PO658"/>
      <c r="PP658"/>
      <c r="PQ658"/>
      <c r="PR658"/>
      <c r="PS658"/>
      <c r="PT658"/>
      <c r="PU658"/>
      <c r="PV658"/>
      <c r="PW658"/>
      <c r="PX658"/>
      <c r="PY658"/>
      <c r="PZ658"/>
      <c r="QA658"/>
      <c r="QB658"/>
      <c r="QC658"/>
      <c r="QD658"/>
      <c r="QE658"/>
      <c r="QF658"/>
      <c r="QG658"/>
      <c r="QH658"/>
      <c r="QI658"/>
      <c r="QJ658"/>
      <c r="QK658"/>
      <c r="QL658"/>
      <c r="QM658"/>
      <c r="QN658"/>
      <c r="QO658"/>
      <c r="QP658"/>
      <c r="QQ658"/>
      <c r="QR658"/>
      <c r="QS658"/>
      <c r="QT658"/>
      <c r="QU658"/>
      <c r="QV658"/>
      <c r="QW658"/>
      <c r="QX658"/>
      <c r="QY658"/>
      <c r="QZ658"/>
      <c r="RA658"/>
      <c r="RB658"/>
      <c r="RC658"/>
      <c r="RD658"/>
      <c r="RE658"/>
      <c r="RF658"/>
      <c r="RG658"/>
      <c r="RH658"/>
      <c r="RI658"/>
      <c r="RJ658"/>
      <c r="RK658"/>
      <c r="RL658"/>
      <c r="RM658"/>
      <c r="RN658"/>
      <c r="RO658"/>
      <c r="RP658"/>
      <c r="RQ658"/>
      <c r="RR658"/>
      <c r="RS658"/>
      <c r="RT658"/>
      <c r="RU658"/>
      <c r="RV658"/>
      <c r="RW658"/>
      <c r="RX658"/>
      <c r="RY658"/>
      <c r="RZ658"/>
      <c r="SA658"/>
      <c r="SB658"/>
      <c r="SC658"/>
      <c r="SD658"/>
      <c r="SE658"/>
      <c r="SF658"/>
      <c r="SG658"/>
      <c r="SH658"/>
      <c r="SI658"/>
      <c r="SJ658"/>
      <c r="SK658"/>
      <c r="SL658"/>
      <c r="SM658"/>
      <c r="SN658"/>
      <c r="SO658"/>
      <c r="SP658"/>
    </row>
    <row r="659" spans="1:510" ht="16.5" customHeight="1" x14ac:dyDescent="0.2">
      <c r="A659" s="20">
        <v>1077</v>
      </c>
      <c r="B659" s="20" t="s">
        <v>77</v>
      </c>
      <c r="C659" s="20" t="s">
        <v>830</v>
      </c>
      <c r="D659" s="20" t="s">
        <v>30</v>
      </c>
      <c r="E659" s="20" t="s">
        <v>1340</v>
      </c>
      <c r="F659" s="22" t="s">
        <v>833</v>
      </c>
      <c r="G659" s="20" t="s">
        <v>86</v>
      </c>
      <c r="H659" s="20" t="s">
        <v>26</v>
      </c>
      <c r="I659" s="20" t="s">
        <v>81</v>
      </c>
      <c r="J659" s="22" t="s">
        <v>832</v>
      </c>
      <c r="K659" s="20"/>
      <c r="L659" s="20"/>
      <c r="M659" s="20"/>
      <c r="N659" s="20"/>
      <c r="O659" s="20"/>
      <c r="P659" s="23">
        <v>24693150</v>
      </c>
      <c r="Q659" s="24">
        <v>12</v>
      </c>
      <c r="R659" s="25">
        <v>45717</v>
      </c>
      <c r="S659" s="20" t="s">
        <v>83</v>
      </c>
      <c r="T659" s="23">
        <f>P659*12</f>
        <v>296317800</v>
      </c>
      <c r="U659" s="27" t="s">
        <v>39</v>
      </c>
      <c r="V659" s="28" t="s">
        <v>40</v>
      </c>
      <c r="W659"/>
      <c r="X659"/>
      <c r="Y659"/>
      <c r="Z659"/>
      <c r="AA659"/>
      <c r="AB659"/>
      <c r="AC659"/>
      <c r="AD659"/>
      <c r="AE659"/>
      <c r="AF659"/>
      <c r="AG659"/>
      <c r="AH659"/>
      <c r="AI659"/>
      <c r="AJ659"/>
      <c r="AK659"/>
      <c r="AL659"/>
      <c r="AM659"/>
      <c r="AN659"/>
      <c r="AO659"/>
      <c r="AP659"/>
      <c r="AQ659"/>
      <c r="AR659"/>
      <c r="AS659"/>
      <c r="AT659"/>
      <c r="AU659"/>
      <c r="AV659"/>
      <c r="AW659"/>
      <c r="AX659"/>
      <c r="AY659"/>
      <c r="AZ659"/>
      <c r="BA659"/>
      <c r="BB659"/>
      <c r="BC659"/>
      <c r="BD659"/>
      <c r="BE659"/>
      <c r="BF659"/>
      <c r="BG659"/>
      <c r="BH659"/>
      <c r="BI659"/>
      <c r="BJ659"/>
      <c r="BK659"/>
      <c r="BL659"/>
      <c r="BM659"/>
      <c r="BN659"/>
      <c r="BO659"/>
      <c r="BP659"/>
      <c r="BQ659"/>
      <c r="BR659"/>
      <c r="BS659"/>
      <c r="BT659"/>
      <c r="BU659"/>
      <c r="BV659"/>
      <c r="BW659"/>
      <c r="BX659"/>
      <c r="BY659"/>
      <c r="BZ659"/>
      <c r="CA659"/>
      <c r="CB659"/>
      <c r="CC659"/>
      <c r="CD659"/>
      <c r="CE659"/>
      <c r="CF659"/>
      <c r="CG659"/>
      <c r="CH659"/>
      <c r="CI659"/>
      <c r="CJ659"/>
      <c r="CK659"/>
      <c r="CL659"/>
      <c r="CM659"/>
      <c r="CN659"/>
      <c r="CO659"/>
      <c r="CP659"/>
      <c r="CQ659"/>
      <c r="CR659"/>
      <c r="CS659"/>
      <c r="CT659"/>
      <c r="CU659"/>
      <c r="CV659"/>
      <c r="CW659"/>
      <c r="CX659"/>
      <c r="CY659"/>
      <c r="CZ659"/>
      <c r="DA659"/>
      <c r="DB659"/>
      <c r="DC659"/>
      <c r="DD659"/>
      <c r="DE659"/>
      <c r="DF659"/>
      <c r="DG659"/>
      <c r="DH659"/>
      <c r="DI659"/>
      <c r="DJ659"/>
      <c r="DK659"/>
      <c r="DL659"/>
      <c r="DM659"/>
      <c r="DN659"/>
      <c r="DO659"/>
      <c r="DP659"/>
      <c r="DQ659"/>
      <c r="DR659"/>
      <c r="DS659"/>
      <c r="DT659"/>
      <c r="DU659"/>
      <c r="DV659"/>
      <c r="DW659"/>
      <c r="DX659"/>
      <c r="DY659"/>
      <c r="DZ659"/>
      <c r="EA659"/>
      <c r="EB659"/>
      <c r="EC659"/>
      <c r="ED659"/>
      <c r="EE659"/>
      <c r="EF659"/>
      <c r="EG659"/>
      <c r="EH659"/>
      <c r="EI659"/>
      <c r="EJ659"/>
      <c r="EK659"/>
      <c r="EL659"/>
      <c r="EM659"/>
      <c r="EN659"/>
      <c r="EO659"/>
      <c r="EP659"/>
      <c r="EQ659"/>
      <c r="ER659"/>
      <c r="ES659"/>
      <c r="ET659"/>
      <c r="EU659"/>
      <c r="EV659"/>
      <c r="EW659"/>
      <c r="EX659"/>
      <c r="EY659"/>
      <c r="EZ659"/>
      <c r="FA659"/>
      <c r="FB659"/>
      <c r="FC659"/>
      <c r="FD659"/>
      <c r="FE659"/>
      <c r="FF659"/>
      <c r="FG659"/>
      <c r="FH659"/>
      <c r="FI659"/>
      <c r="FJ659"/>
      <c r="FK659"/>
      <c r="FL659"/>
      <c r="FM659"/>
      <c r="FN659"/>
      <c r="FO659"/>
      <c r="FP659"/>
      <c r="FQ659"/>
      <c r="FR659"/>
      <c r="FS659"/>
      <c r="FT659"/>
      <c r="FU659"/>
      <c r="FV659"/>
      <c r="FW659"/>
      <c r="FX659"/>
      <c r="FY659"/>
      <c r="FZ659"/>
      <c r="GA659"/>
      <c r="GB659"/>
      <c r="GC659"/>
      <c r="GD659"/>
      <c r="GE659"/>
      <c r="GF659"/>
      <c r="GG659"/>
      <c r="GH659"/>
      <c r="GI659"/>
      <c r="GJ659"/>
      <c r="GK659"/>
      <c r="GL659"/>
      <c r="GM659"/>
      <c r="GN659"/>
      <c r="GO659"/>
      <c r="GP659"/>
      <c r="GQ659"/>
      <c r="GR659"/>
      <c r="GS659"/>
      <c r="GT659"/>
      <c r="GU659"/>
      <c r="GV659"/>
      <c r="GW659"/>
      <c r="GX659"/>
      <c r="GY659"/>
      <c r="GZ659"/>
      <c r="HA659"/>
      <c r="HB659"/>
      <c r="HC659"/>
      <c r="HD659"/>
      <c r="HE659"/>
      <c r="HF659"/>
      <c r="HG659"/>
      <c r="HH659"/>
      <c r="HI659"/>
      <c r="HJ659"/>
      <c r="HK659"/>
      <c r="HL659"/>
      <c r="HM659"/>
      <c r="HN659"/>
      <c r="HO659"/>
      <c r="HP659"/>
      <c r="HQ659"/>
      <c r="HR659"/>
      <c r="HS659"/>
      <c r="HT659"/>
      <c r="HU659"/>
      <c r="HV659"/>
      <c r="HW659"/>
      <c r="HX659"/>
      <c r="HY659"/>
      <c r="HZ659"/>
      <c r="IA659"/>
      <c r="IB659"/>
      <c r="IC659"/>
      <c r="ID659"/>
      <c r="IE659"/>
      <c r="IF659"/>
      <c r="IG659"/>
      <c r="IH659"/>
      <c r="II659"/>
      <c r="IJ659"/>
      <c r="IK659"/>
      <c r="IL659"/>
      <c r="IM659"/>
      <c r="IN659"/>
      <c r="IO659"/>
      <c r="IP659"/>
      <c r="IQ659"/>
      <c r="IR659"/>
      <c r="IS659"/>
      <c r="IT659"/>
      <c r="IU659"/>
      <c r="IV659"/>
      <c r="IW659"/>
      <c r="IX659"/>
      <c r="IY659"/>
      <c r="IZ659"/>
      <c r="JA659"/>
      <c r="JB659"/>
      <c r="JC659"/>
      <c r="JD659"/>
      <c r="JE659"/>
      <c r="JF659"/>
      <c r="JG659"/>
      <c r="JH659"/>
      <c r="JI659"/>
      <c r="JJ659"/>
      <c r="JK659"/>
      <c r="JL659"/>
      <c r="JM659"/>
      <c r="JN659"/>
      <c r="JO659"/>
      <c r="JP659"/>
      <c r="JQ659"/>
      <c r="JR659"/>
      <c r="JS659"/>
      <c r="JT659"/>
      <c r="JU659"/>
      <c r="JV659"/>
      <c r="JW659"/>
      <c r="JX659"/>
      <c r="JY659"/>
      <c r="JZ659"/>
      <c r="KA659"/>
      <c r="KB659"/>
      <c r="KC659"/>
      <c r="KD659"/>
      <c r="KE659"/>
      <c r="KF659"/>
      <c r="KG659"/>
      <c r="KH659"/>
      <c r="KI659"/>
      <c r="KJ659"/>
      <c r="KK659"/>
      <c r="KL659"/>
      <c r="KM659"/>
      <c r="KN659"/>
      <c r="KO659"/>
      <c r="KP659"/>
      <c r="KQ659"/>
      <c r="KR659"/>
      <c r="KS659"/>
      <c r="KT659"/>
      <c r="KU659"/>
      <c r="KV659"/>
      <c r="KW659"/>
      <c r="KX659"/>
      <c r="KY659"/>
      <c r="KZ659"/>
      <c r="LA659"/>
      <c r="LB659"/>
      <c r="LC659"/>
      <c r="LD659"/>
      <c r="LE659"/>
      <c r="LF659"/>
      <c r="LG659"/>
      <c r="LH659"/>
      <c r="LI659"/>
      <c r="LJ659"/>
      <c r="LK659"/>
      <c r="LL659"/>
      <c r="LM659"/>
      <c r="LN659"/>
      <c r="LO659"/>
      <c r="LP659"/>
      <c r="LQ659"/>
      <c r="LR659"/>
      <c r="LS659"/>
      <c r="LT659"/>
      <c r="LU659"/>
      <c r="LV659"/>
      <c r="LW659"/>
      <c r="LX659"/>
      <c r="LY659"/>
      <c r="LZ659"/>
      <c r="MA659"/>
      <c r="MB659"/>
      <c r="MC659"/>
      <c r="MD659"/>
      <c r="ME659"/>
      <c r="MF659"/>
      <c r="MG659"/>
      <c r="MH659"/>
      <c r="MI659"/>
      <c r="MJ659"/>
      <c r="MK659"/>
      <c r="ML659"/>
      <c r="MM659"/>
      <c r="MN659"/>
      <c r="MO659"/>
      <c r="MP659"/>
      <c r="MQ659"/>
      <c r="MR659"/>
      <c r="MS659"/>
      <c r="MT659"/>
      <c r="MU659"/>
      <c r="MV659"/>
      <c r="MW659"/>
      <c r="MX659"/>
      <c r="MY659"/>
      <c r="MZ659"/>
      <c r="NA659"/>
      <c r="NB659"/>
      <c r="NC659"/>
      <c r="ND659"/>
      <c r="NE659"/>
      <c r="NF659"/>
      <c r="NG659"/>
      <c r="NH659"/>
      <c r="NI659"/>
      <c r="NJ659"/>
      <c r="NK659"/>
      <c r="NL659"/>
      <c r="NM659"/>
      <c r="NN659"/>
      <c r="NO659"/>
      <c r="NP659"/>
      <c r="NQ659"/>
      <c r="NR659"/>
      <c r="NS659"/>
      <c r="NT659"/>
      <c r="NU659"/>
      <c r="NV659"/>
      <c r="NW659"/>
      <c r="NX659"/>
      <c r="NY659"/>
      <c r="NZ659"/>
      <c r="OA659"/>
      <c r="OB659"/>
      <c r="OC659"/>
      <c r="OD659"/>
      <c r="OE659"/>
      <c r="OF659"/>
      <c r="OG659"/>
      <c r="OH659"/>
      <c r="OI659"/>
      <c r="OJ659"/>
      <c r="OK659"/>
      <c r="OL659"/>
      <c r="OM659"/>
      <c r="ON659"/>
      <c r="OO659"/>
      <c r="OP659"/>
      <c r="OQ659"/>
      <c r="OR659"/>
      <c r="OS659"/>
      <c r="OT659"/>
      <c r="OU659"/>
      <c r="OV659"/>
      <c r="OW659"/>
      <c r="OX659"/>
      <c r="OY659"/>
      <c r="OZ659"/>
      <c r="PA659"/>
      <c r="PB659"/>
      <c r="PC659"/>
      <c r="PD659"/>
      <c r="PE659"/>
      <c r="PF659"/>
      <c r="PG659"/>
      <c r="PH659"/>
      <c r="PI659"/>
      <c r="PJ659"/>
      <c r="PK659"/>
      <c r="PL659"/>
      <c r="PM659"/>
      <c r="PN659"/>
      <c r="PO659"/>
      <c r="PP659"/>
      <c r="PQ659"/>
      <c r="PR659"/>
      <c r="PS659"/>
      <c r="PT659"/>
      <c r="PU659"/>
      <c r="PV659"/>
      <c r="PW659"/>
      <c r="PX659"/>
      <c r="PY659"/>
      <c r="PZ659"/>
      <c r="QA659"/>
      <c r="QB659"/>
      <c r="QC659"/>
      <c r="QD659"/>
      <c r="QE659"/>
      <c r="QF659"/>
      <c r="QG659"/>
      <c r="QH659"/>
      <c r="QI659"/>
      <c r="QJ659"/>
      <c r="QK659"/>
      <c r="QL659"/>
      <c r="QM659"/>
      <c r="QN659"/>
      <c r="QO659"/>
      <c r="QP659"/>
      <c r="QQ659"/>
      <c r="QR659"/>
      <c r="QS659"/>
      <c r="QT659"/>
      <c r="QU659"/>
      <c r="QV659"/>
      <c r="QW659"/>
      <c r="QX659"/>
      <c r="QY659"/>
      <c r="QZ659"/>
      <c r="RA659"/>
      <c r="RB659"/>
      <c r="RC659"/>
      <c r="RD659"/>
      <c r="RE659"/>
      <c r="RF659"/>
      <c r="RG659"/>
      <c r="RH659"/>
      <c r="RI659"/>
      <c r="RJ659"/>
      <c r="RK659"/>
      <c r="RL659"/>
      <c r="RM659"/>
      <c r="RN659"/>
      <c r="RO659"/>
      <c r="RP659"/>
      <c r="RQ659"/>
      <c r="RR659"/>
      <c r="RS659"/>
      <c r="RT659"/>
      <c r="RU659"/>
      <c r="RV659"/>
      <c r="RW659"/>
      <c r="RX659"/>
      <c r="RY659"/>
      <c r="RZ659"/>
      <c r="SA659"/>
      <c r="SB659"/>
      <c r="SC659"/>
      <c r="SD659"/>
      <c r="SE659"/>
      <c r="SF659"/>
      <c r="SG659"/>
      <c r="SH659"/>
      <c r="SI659"/>
      <c r="SJ659"/>
      <c r="SK659"/>
      <c r="SL659"/>
      <c r="SM659"/>
      <c r="SN659"/>
      <c r="SO659"/>
      <c r="SP659"/>
    </row>
    <row r="660" spans="1:510" ht="16.5" customHeight="1" x14ac:dyDescent="0.2">
      <c r="A660" s="20">
        <v>1096</v>
      </c>
      <c r="B660" s="20" t="s">
        <v>77</v>
      </c>
      <c r="C660" s="20" t="s">
        <v>830</v>
      </c>
      <c r="D660" s="20" t="s">
        <v>30</v>
      </c>
      <c r="E660" s="20" t="s">
        <v>1345</v>
      </c>
      <c r="F660" s="22" t="s">
        <v>834</v>
      </c>
      <c r="G660" s="20" t="s">
        <v>86</v>
      </c>
      <c r="H660" s="20" t="s">
        <v>35</v>
      </c>
      <c r="I660" s="20" t="s">
        <v>81</v>
      </c>
      <c r="J660" s="22" t="s">
        <v>835</v>
      </c>
      <c r="K660" s="20"/>
      <c r="L660" s="20"/>
      <c r="M660" s="20"/>
      <c r="N660" s="20"/>
      <c r="O660" s="20"/>
      <c r="P660" s="23">
        <v>3513514</v>
      </c>
      <c r="Q660" s="24">
        <v>12</v>
      </c>
      <c r="R660" s="25">
        <v>45717</v>
      </c>
      <c r="S660" s="20" t="s">
        <v>83</v>
      </c>
      <c r="T660" s="23">
        <f>P660*12</f>
        <v>42162168</v>
      </c>
      <c r="U660" s="27" t="s">
        <v>39</v>
      </c>
      <c r="V660" s="28" t="s">
        <v>40</v>
      </c>
      <c r="W660"/>
      <c r="X660"/>
      <c r="Y660"/>
      <c r="Z660"/>
      <c r="AA660"/>
      <c r="AB660"/>
      <c r="AC660"/>
      <c r="AD660"/>
      <c r="AE660"/>
      <c r="AF660"/>
      <c r="AG660"/>
      <c r="AH660"/>
      <c r="AI660"/>
      <c r="AJ660"/>
      <c r="AK660"/>
      <c r="AL660"/>
      <c r="AM660"/>
      <c r="AN660"/>
      <c r="AO660"/>
      <c r="AP660"/>
      <c r="AQ660"/>
      <c r="AR660"/>
      <c r="AS660"/>
      <c r="AT660"/>
      <c r="AU660"/>
      <c r="AV660"/>
      <c r="AW660"/>
      <c r="AX660"/>
      <c r="AY660"/>
      <c r="AZ660"/>
      <c r="BA660"/>
      <c r="BB660"/>
      <c r="BC660"/>
      <c r="BD660"/>
      <c r="BE660"/>
      <c r="BF660"/>
      <c r="BG660"/>
      <c r="BH660"/>
      <c r="BI660"/>
      <c r="BJ660"/>
      <c r="BK660"/>
      <c r="BL660"/>
      <c r="BM660"/>
      <c r="BN660"/>
      <c r="BO660"/>
      <c r="BP660"/>
      <c r="BQ660"/>
      <c r="BR660"/>
      <c r="BS660"/>
      <c r="BT660"/>
      <c r="BU660"/>
      <c r="BV660"/>
      <c r="BW660"/>
      <c r="BX660"/>
      <c r="BY660"/>
      <c r="BZ660"/>
      <c r="CA660"/>
      <c r="CB660"/>
      <c r="CC660"/>
      <c r="CD660"/>
      <c r="CE660"/>
      <c r="CF660"/>
      <c r="CG660"/>
      <c r="CH660"/>
      <c r="CI660"/>
      <c r="CJ660"/>
      <c r="CK660"/>
      <c r="CL660"/>
      <c r="CM660"/>
      <c r="CN660"/>
      <c r="CO660"/>
      <c r="CP660"/>
      <c r="CQ660"/>
      <c r="CR660"/>
      <c r="CS660"/>
      <c r="CT660"/>
      <c r="CU660"/>
      <c r="CV660"/>
      <c r="CW660"/>
      <c r="CX660"/>
      <c r="CY660"/>
      <c r="CZ660"/>
      <c r="DA660"/>
      <c r="DB660"/>
      <c r="DC660"/>
      <c r="DD660"/>
      <c r="DE660"/>
      <c r="DF660"/>
      <c r="DG660"/>
      <c r="DH660"/>
      <c r="DI660"/>
      <c r="DJ660"/>
      <c r="DK660"/>
      <c r="DL660"/>
      <c r="DM660"/>
      <c r="DN660"/>
      <c r="DO660"/>
      <c r="DP660"/>
      <c r="DQ660"/>
      <c r="DR660"/>
      <c r="DS660"/>
      <c r="DT660"/>
      <c r="DU660"/>
      <c r="DV660"/>
      <c r="DW660"/>
      <c r="DX660"/>
      <c r="DY660"/>
      <c r="DZ660"/>
      <c r="EA660"/>
      <c r="EB660"/>
      <c r="EC660"/>
      <c r="ED660"/>
      <c r="EE660"/>
      <c r="EF660"/>
      <c r="EG660"/>
      <c r="EH660"/>
      <c r="EI660"/>
      <c r="EJ660"/>
      <c r="EK660"/>
      <c r="EL660"/>
      <c r="EM660"/>
      <c r="EN660"/>
      <c r="EO660"/>
      <c r="EP660"/>
      <c r="EQ660"/>
      <c r="ER660"/>
      <c r="ES660"/>
      <c r="ET660"/>
      <c r="EU660"/>
      <c r="EV660"/>
      <c r="EW660"/>
      <c r="EX660"/>
      <c r="EY660"/>
      <c r="EZ660"/>
      <c r="FA660"/>
      <c r="FB660"/>
      <c r="FC660"/>
      <c r="FD660"/>
      <c r="FE660"/>
      <c r="FF660"/>
      <c r="FG660"/>
      <c r="FH660"/>
      <c r="FI660"/>
      <c r="FJ660"/>
      <c r="FK660"/>
      <c r="FL660"/>
      <c r="FM660"/>
      <c r="FN660"/>
      <c r="FO660"/>
      <c r="FP660"/>
      <c r="FQ660"/>
      <c r="FR660"/>
      <c r="FS660"/>
      <c r="FT660"/>
      <c r="FU660"/>
      <c r="FV660"/>
      <c r="FW660"/>
      <c r="FX660"/>
      <c r="FY660"/>
      <c r="FZ660"/>
      <c r="GA660"/>
      <c r="GB660"/>
      <c r="GC660"/>
      <c r="GD660"/>
      <c r="GE660"/>
      <c r="GF660"/>
      <c r="GG660"/>
      <c r="GH660"/>
      <c r="GI660"/>
      <c r="GJ660"/>
      <c r="GK660"/>
      <c r="GL660"/>
      <c r="GM660"/>
      <c r="GN660"/>
      <c r="GO660"/>
      <c r="GP660"/>
      <c r="GQ660"/>
      <c r="GR660"/>
      <c r="GS660"/>
      <c r="GT660"/>
      <c r="GU660"/>
      <c r="GV660"/>
      <c r="GW660"/>
      <c r="GX660"/>
      <c r="GY660"/>
      <c r="GZ660"/>
      <c r="HA660"/>
      <c r="HB660"/>
      <c r="HC660"/>
      <c r="HD660"/>
      <c r="HE660"/>
      <c r="HF660"/>
      <c r="HG660"/>
      <c r="HH660"/>
      <c r="HI660"/>
      <c r="HJ660"/>
      <c r="HK660"/>
      <c r="HL660"/>
      <c r="HM660"/>
      <c r="HN660"/>
      <c r="HO660"/>
      <c r="HP660"/>
      <c r="HQ660"/>
      <c r="HR660"/>
      <c r="HS660"/>
      <c r="HT660"/>
      <c r="HU660"/>
      <c r="HV660"/>
      <c r="HW660"/>
      <c r="HX660"/>
      <c r="HY660"/>
      <c r="HZ660"/>
      <c r="IA660"/>
      <c r="IB660"/>
      <c r="IC660"/>
      <c r="ID660"/>
      <c r="IE660"/>
      <c r="IF660"/>
      <c r="IG660"/>
      <c r="IH660"/>
      <c r="II660"/>
      <c r="IJ660"/>
      <c r="IK660"/>
      <c r="IL660"/>
      <c r="IM660"/>
      <c r="IN660"/>
      <c r="IO660"/>
      <c r="IP660"/>
      <c r="IQ660"/>
      <c r="IR660"/>
      <c r="IS660"/>
      <c r="IT660"/>
      <c r="IU660"/>
      <c r="IV660"/>
      <c r="IW660"/>
      <c r="IX660"/>
      <c r="IY660"/>
      <c r="IZ660"/>
      <c r="JA660"/>
      <c r="JB660"/>
      <c r="JC660"/>
      <c r="JD660"/>
      <c r="JE660"/>
      <c r="JF660"/>
      <c r="JG660"/>
      <c r="JH660"/>
      <c r="JI660"/>
      <c r="JJ660"/>
      <c r="JK660"/>
      <c r="JL660"/>
      <c r="JM660"/>
      <c r="JN660"/>
      <c r="JO660"/>
      <c r="JP660"/>
      <c r="JQ660"/>
      <c r="JR660"/>
      <c r="JS660"/>
      <c r="JT660"/>
      <c r="JU660"/>
      <c r="JV660"/>
      <c r="JW660"/>
      <c r="JX660"/>
      <c r="JY660"/>
      <c r="JZ660"/>
      <c r="KA660"/>
      <c r="KB660"/>
      <c r="KC660"/>
      <c r="KD660"/>
      <c r="KE660"/>
      <c r="KF660"/>
      <c r="KG660"/>
      <c r="KH660"/>
      <c r="KI660"/>
      <c r="KJ660"/>
      <c r="KK660"/>
      <c r="KL660"/>
      <c r="KM660"/>
      <c r="KN660"/>
      <c r="KO660"/>
      <c r="KP660"/>
      <c r="KQ660"/>
      <c r="KR660"/>
      <c r="KS660"/>
      <c r="KT660"/>
      <c r="KU660"/>
      <c r="KV660"/>
      <c r="KW660"/>
      <c r="KX660"/>
      <c r="KY660"/>
      <c r="KZ660"/>
      <c r="LA660"/>
      <c r="LB660"/>
      <c r="LC660"/>
      <c r="LD660"/>
      <c r="LE660"/>
      <c r="LF660"/>
      <c r="LG660"/>
      <c r="LH660"/>
      <c r="LI660"/>
      <c r="LJ660"/>
      <c r="LK660"/>
      <c r="LL660"/>
      <c r="LM660"/>
      <c r="LN660"/>
      <c r="LO660"/>
      <c r="LP660"/>
      <c r="LQ660"/>
      <c r="LR660"/>
      <c r="LS660"/>
      <c r="LT660"/>
      <c r="LU660"/>
      <c r="LV660"/>
      <c r="LW660"/>
      <c r="LX660"/>
      <c r="LY660"/>
      <c r="LZ660"/>
      <c r="MA660"/>
      <c r="MB660"/>
      <c r="MC660"/>
      <c r="MD660"/>
      <c r="ME660"/>
      <c r="MF660"/>
      <c r="MG660"/>
      <c r="MH660"/>
      <c r="MI660"/>
      <c r="MJ660"/>
      <c r="MK660"/>
      <c r="ML660"/>
      <c r="MM660"/>
      <c r="MN660"/>
      <c r="MO660"/>
      <c r="MP660"/>
      <c r="MQ660"/>
      <c r="MR660"/>
      <c r="MS660"/>
      <c r="MT660"/>
      <c r="MU660"/>
      <c r="MV660"/>
      <c r="MW660"/>
      <c r="MX660"/>
      <c r="MY660"/>
      <c r="MZ660"/>
      <c r="NA660"/>
      <c r="NB660"/>
      <c r="NC660"/>
      <c r="ND660"/>
      <c r="NE660"/>
      <c r="NF660"/>
      <c r="NG660"/>
      <c r="NH660"/>
      <c r="NI660"/>
      <c r="NJ660"/>
      <c r="NK660"/>
      <c r="NL660"/>
      <c r="NM660"/>
      <c r="NN660"/>
      <c r="NO660"/>
      <c r="NP660"/>
      <c r="NQ660"/>
      <c r="NR660"/>
      <c r="NS660"/>
      <c r="NT660"/>
      <c r="NU660"/>
      <c r="NV660"/>
      <c r="NW660"/>
      <c r="NX660"/>
      <c r="NY660"/>
      <c r="NZ660"/>
      <c r="OA660"/>
      <c r="OB660"/>
      <c r="OC660"/>
      <c r="OD660"/>
      <c r="OE660"/>
      <c r="OF660"/>
      <c r="OG660"/>
      <c r="OH660"/>
      <c r="OI660"/>
      <c r="OJ660"/>
      <c r="OK660"/>
      <c r="OL660"/>
      <c r="OM660"/>
      <c r="ON660"/>
      <c r="OO660"/>
      <c r="OP660"/>
      <c r="OQ660"/>
      <c r="OR660"/>
      <c r="OS660"/>
      <c r="OT660"/>
      <c r="OU660"/>
      <c r="OV660"/>
      <c r="OW660"/>
      <c r="OX660"/>
      <c r="OY660"/>
      <c r="OZ660"/>
      <c r="PA660"/>
      <c r="PB660"/>
      <c r="PC660"/>
      <c r="PD660"/>
      <c r="PE660"/>
      <c r="PF660"/>
      <c r="PG660"/>
      <c r="PH660"/>
      <c r="PI660"/>
      <c r="PJ660"/>
      <c r="PK660"/>
      <c r="PL660"/>
      <c r="PM660"/>
      <c r="PN660"/>
      <c r="PO660"/>
      <c r="PP660"/>
      <c r="PQ660"/>
      <c r="PR660"/>
      <c r="PS660"/>
      <c r="PT660"/>
      <c r="PU660"/>
      <c r="PV660"/>
      <c r="PW660"/>
      <c r="PX660"/>
      <c r="PY660"/>
      <c r="PZ660"/>
      <c r="QA660"/>
      <c r="QB660"/>
      <c r="QC660"/>
      <c r="QD660"/>
      <c r="QE660"/>
      <c r="QF660"/>
      <c r="QG660"/>
      <c r="QH660"/>
      <c r="QI660"/>
      <c r="QJ660"/>
      <c r="QK660"/>
      <c r="QL660"/>
      <c r="QM660"/>
      <c r="QN660"/>
      <c r="QO660"/>
      <c r="QP660"/>
      <c r="QQ660"/>
      <c r="QR660"/>
      <c r="QS660"/>
      <c r="QT660"/>
      <c r="QU660"/>
      <c r="QV660"/>
      <c r="QW660"/>
      <c r="QX660"/>
      <c r="QY660"/>
      <c r="QZ660"/>
      <c r="RA660"/>
      <c r="RB660"/>
      <c r="RC660"/>
      <c r="RD660"/>
      <c r="RE660"/>
      <c r="RF660"/>
      <c r="RG660"/>
      <c r="RH660"/>
      <c r="RI660"/>
      <c r="RJ660"/>
      <c r="RK660"/>
      <c r="RL660"/>
      <c r="RM660"/>
      <c r="RN660"/>
      <c r="RO660"/>
      <c r="RP660"/>
      <c r="RQ660"/>
      <c r="RR660"/>
      <c r="RS660"/>
      <c r="RT660"/>
      <c r="RU660"/>
      <c r="RV660"/>
      <c r="RW660"/>
      <c r="RX660"/>
      <c r="RY660"/>
      <c r="RZ660"/>
      <c r="SA660"/>
      <c r="SB660"/>
      <c r="SC660"/>
      <c r="SD660"/>
      <c r="SE660"/>
      <c r="SF660"/>
      <c r="SG660"/>
      <c r="SH660"/>
      <c r="SI660"/>
      <c r="SJ660"/>
      <c r="SK660"/>
      <c r="SL660"/>
      <c r="SM660"/>
      <c r="SN660"/>
      <c r="SO660"/>
      <c r="SP660"/>
    </row>
    <row r="661" spans="1:510" ht="16.5" customHeight="1" x14ac:dyDescent="0.2">
      <c r="A661" s="20">
        <v>1099</v>
      </c>
      <c r="B661" s="20" t="s">
        <v>77</v>
      </c>
      <c r="C661" s="20" t="s">
        <v>830</v>
      </c>
      <c r="D661" s="20" t="s">
        <v>30</v>
      </c>
      <c r="E661" s="20" t="s">
        <v>1345</v>
      </c>
      <c r="F661" s="22" t="s">
        <v>836</v>
      </c>
      <c r="G661" s="20" t="s">
        <v>86</v>
      </c>
      <c r="H661" s="20" t="s">
        <v>35</v>
      </c>
      <c r="I661" s="20" t="s">
        <v>81</v>
      </c>
      <c r="J661" s="22" t="s">
        <v>835</v>
      </c>
      <c r="K661" s="20"/>
      <c r="L661" s="20"/>
      <c r="M661" s="20"/>
      <c r="N661" s="20"/>
      <c r="O661" s="20"/>
      <c r="P661" s="23">
        <v>2614500</v>
      </c>
      <c r="Q661" s="24">
        <v>12</v>
      </c>
      <c r="R661" s="25">
        <v>45717</v>
      </c>
      <c r="S661" s="20" t="s">
        <v>83</v>
      </c>
      <c r="T661" s="23">
        <f>P661*12</f>
        <v>31374000</v>
      </c>
      <c r="U661" s="27" t="s">
        <v>39</v>
      </c>
      <c r="V661" s="28" t="s">
        <v>40</v>
      </c>
      <c r="W661"/>
      <c r="X661"/>
      <c r="Y661"/>
      <c r="Z661"/>
      <c r="AA661"/>
      <c r="AB661"/>
      <c r="AC661"/>
      <c r="AD661"/>
      <c r="AE661"/>
      <c r="AF661"/>
      <c r="AG661"/>
      <c r="AH661"/>
      <c r="AI661"/>
      <c r="AJ661"/>
      <c r="AK661"/>
      <c r="AL661"/>
      <c r="AM661"/>
      <c r="AN661"/>
      <c r="AO661"/>
      <c r="AP661"/>
      <c r="AQ661"/>
      <c r="AR661"/>
      <c r="AS661"/>
      <c r="AT661"/>
      <c r="AU661"/>
      <c r="AV661"/>
      <c r="AW661"/>
      <c r="AX661"/>
      <c r="AY661"/>
      <c r="AZ661"/>
      <c r="BA661"/>
      <c r="BB661"/>
      <c r="BC661"/>
      <c r="BD661"/>
      <c r="BE661"/>
      <c r="BF661"/>
      <c r="BG661"/>
      <c r="BH661"/>
      <c r="BI661"/>
      <c r="BJ661"/>
      <c r="BK661"/>
      <c r="BL661"/>
      <c r="BM661"/>
      <c r="BN661"/>
      <c r="BO661"/>
      <c r="BP661"/>
      <c r="BQ661"/>
      <c r="BR661"/>
      <c r="BS661"/>
      <c r="BT661"/>
      <c r="BU661"/>
      <c r="BV661"/>
      <c r="BW661"/>
      <c r="BX661"/>
      <c r="BY661"/>
      <c r="BZ661"/>
      <c r="CA661"/>
      <c r="CB661"/>
      <c r="CC661"/>
      <c r="CD661"/>
      <c r="CE661"/>
      <c r="CF661"/>
      <c r="CG661"/>
      <c r="CH661"/>
      <c r="CI661"/>
      <c r="CJ661"/>
      <c r="CK661"/>
      <c r="CL661"/>
      <c r="CM661"/>
      <c r="CN661"/>
      <c r="CO661"/>
      <c r="CP661"/>
      <c r="CQ661"/>
      <c r="CR661"/>
      <c r="CS661"/>
      <c r="CT661"/>
      <c r="CU661"/>
      <c r="CV661"/>
      <c r="CW661"/>
      <c r="CX661"/>
      <c r="CY661"/>
      <c r="CZ661"/>
      <c r="DA661"/>
      <c r="DB661"/>
      <c r="DC661"/>
      <c r="DD661"/>
      <c r="DE661"/>
      <c r="DF661"/>
      <c r="DG661"/>
      <c r="DH661"/>
      <c r="DI661"/>
      <c r="DJ661"/>
      <c r="DK661"/>
      <c r="DL661"/>
      <c r="DM661"/>
      <c r="DN661"/>
      <c r="DO661"/>
      <c r="DP661"/>
      <c r="DQ661"/>
      <c r="DR661"/>
      <c r="DS661"/>
      <c r="DT661"/>
      <c r="DU661"/>
      <c r="DV661"/>
      <c r="DW661"/>
      <c r="DX661"/>
      <c r="DY661"/>
      <c r="DZ661"/>
      <c r="EA661"/>
      <c r="EB661"/>
      <c r="EC661"/>
      <c r="ED661"/>
      <c r="EE661"/>
      <c r="EF661"/>
      <c r="EG661"/>
      <c r="EH661"/>
      <c r="EI661"/>
      <c r="EJ661"/>
      <c r="EK661"/>
      <c r="EL661"/>
      <c r="EM661"/>
      <c r="EN661"/>
      <c r="EO661"/>
      <c r="EP661"/>
      <c r="EQ661"/>
      <c r="ER661"/>
      <c r="ES661"/>
      <c r="ET661"/>
      <c r="EU661"/>
      <c r="EV661"/>
      <c r="EW661"/>
      <c r="EX661"/>
      <c r="EY661"/>
      <c r="EZ661"/>
      <c r="FA661"/>
      <c r="FB661"/>
      <c r="FC661"/>
      <c r="FD661"/>
      <c r="FE661"/>
      <c r="FF661"/>
      <c r="FG661"/>
      <c r="FH661"/>
      <c r="FI661"/>
      <c r="FJ661"/>
      <c r="FK661"/>
      <c r="FL661"/>
      <c r="FM661"/>
      <c r="FN661"/>
      <c r="FO661"/>
      <c r="FP661"/>
      <c r="FQ661"/>
      <c r="FR661"/>
      <c r="FS661"/>
      <c r="FT661"/>
      <c r="FU661"/>
      <c r="FV661"/>
      <c r="FW661"/>
      <c r="FX661"/>
      <c r="FY661"/>
      <c r="FZ661"/>
      <c r="GA661"/>
      <c r="GB661"/>
      <c r="GC661"/>
      <c r="GD661"/>
      <c r="GE661"/>
      <c r="GF661"/>
      <c r="GG661"/>
      <c r="GH661"/>
      <c r="GI661"/>
      <c r="GJ661"/>
      <c r="GK661"/>
      <c r="GL661"/>
      <c r="GM661"/>
      <c r="GN661"/>
      <c r="GO661"/>
      <c r="GP661"/>
      <c r="GQ661"/>
      <c r="GR661"/>
      <c r="GS661"/>
      <c r="GT661"/>
      <c r="GU661"/>
      <c r="GV661"/>
      <c r="GW661"/>
      <c r="GX661"/>
      <c r="GY661"/>
      <c r="GZ661"/>
      <c r="HA661"/>
      <c r="HB661"/>
      <c r="HC661"/>
      <c r="HD661"/>
      <c r="HE661"/>
      <c r="HF661"/>
      <c r="HG661"/>
      <c r="HH661"/>
      <c r="HI661"/>
      <c r="HJ661"/>
      <c r="HK661"/>
      <c r="HL661"/>
      <c r="HM661"/>
      <c r="HN661"/>
      <c r="HO661"/>
      <c r="HP661"/>
      <c r="HQ661"/>
      <c r="HR661"/>
      <c r="HS661"/>
      <c r="HT661"/>
      <c r="HU661"/>
      <c r="HV661"/>
      <c r="HW661"/>
      <c r="HX661"/>
      <c r="HY661"/>
      <c r="HZ661"/>
      <c r="IA661"/>
      <c r="IB661"/>
      <c r="IC661"/>
      <c r="ID661"/>
      <c r="IE661"/>
      <c r="IF661"/>
      <c r="IG661"/>
      <c r="IH661"/>
      <c r="II661"/>
      <c r="IJ661"/>
      <c r="IK661"/>
      <c r="IL661"/>
      <c r="IM661"/>
      <c r="IN661"/>
      <c r="IO661"/>
      <c r="IP661"/>
      <c r="IQ661"/>
      <c r="IR661"/>
      <c r="IS661"/>
      <c r="IT661"/>
      <c r="IU661"/>
      <c r="IV661"/>
      <c r="IW661"/>
      <c r="IX661"/>
      <c r="IY661"/>
      <c r="IZ661"/>
      <c r="JA661"/>
      <c r="JB661"/>
      <c r="JC661"/>
      <c r="JD661"/>
      <c r="JE661"/>
      <c r="JF661"/>
      <c r="JG661"/>
      <c r="JH661"/>
      <c r="JI661"/>
      <c r="JJ661"/>
      <c r="JK661"/>
      <c r="JL661"/>
      <c r="JM661"/>
      <c r="JN661"/>
      <c r="JO661"/>
      <c r="JP661"/>
      <c r="JQ661"/>
      <c r="JR661"/>
      <c r="JS661"/>
      <c r="JT661"/>
      <c r="JU661"/>
      <c r="JV661"/>
      <c r="JW661"/>
      <c r="JX661"/>
      <c r="JY661"/>
      <c r="JZ661"/>
      <c r="KA661"/>
      <c r="KB661"/>
      <c r="KC661"/>
      <c r="KD661"/>
      <c r="KE661"/>
      <c r="KF661"/>
      <c r="KG661"/>
      <c r="KH661"/>
      <c r="KI661"/>
      <c r="KJ661"/>
      <c r="KK661"/>
      <c r="KL661"/>
      <c r="KM661"/>
      <c r="KN661"/>
      <c r="KO661"/>
      <c r="KP661"/>
      <c r="KQ661"/>
      <c r="KR661"/>
      <c r="KS661"/>
      <c r="KT661"/>
      <c r="KU661"/>
      <c r="KV661"/>
      <c r="KW661"/>
      <c r="KX661"/>
      <c r="KY661"/>
      <c r="KZ661"/>
      <c r="LA661"/>
      <c r="LB661"/>
      <c r="LC661"/>
      <c r="LD661"/>
      <c r="LE661"/>
      <c r="LF661"/>
      <c r="LG661"/>
      <c r="LH661"/>
      <c r="LI661"/>
      <c r="LJ661"/>
      <c r="LK661"/>
      <c r="LL661"/>
      <c r="LM661"/>
      <c r="LN661"/>
      <c r="LO661"/>
      <c r="LP661"/>
      <c r="LQ661"/>
      <c r="LR661"/>
      <c r="LS661"/>
      <c r="LT661"/>
      <c r="LU661"/>
      <c r="LV661"/>
      <c r="LW661"/>
      <c r="LX661"/>
      <c r="LY661"/>
      <c r="LZ661"/>
      <c r="MA661"/>
      <c r="MB661"/>
      <c r="MC661"/>
      <c r="MD661"/>
      <c r="ME661"/>
      <c r="MF661"/>
      <c r="MG661"/>
      <c r="MH661"/>
      <c r="MI661"/>
      <c r="MJ661"/>
      <c r="MK661"/>
      <c r="ML661"/>
      <c r="MM661"/>
      <c r="MN661"/>
      <c r="MO661"/>
      <c r="MP661"/>
      <c r="MQ661"/>
      <c r="MR661"/>
      <c r="MS661"/>
      <c r="MT661"/>
      <c r="MU661"/>
      <c r="MV661"/>
      <c r="MW661"/>
      <c r="MX661"/>
      <c r="MY661"/>
      <c r="MZ661"/>
      <c r="NA661"/>
      <c r="NB661"/>
      <c r="NC661"/>
      <c r="ND661"/>
      <c r="NE661"/>
      <c r="NF661"/>
      <c r="NG661"/>
      <c r="NH661"/>
      <c r="NI661"/>
      <c r="NJ661"/>
      <c r="NK661"/>
      <c r="NL661"/>
      <c r="NM661"/>
      <c r="NN661"/>
      <c r="NO661"/>
      <c r="NP661"/>
      <c r="NQ661"/>
      <c r="NR661"/>
      <c r="NS661"/>
      <c r="NT661"/>
      <c r="NU661"/>
      <c r="NV661"/>
      <c r="NW661"/>
      <c r="NX661"/>
      <c r="NY661"/>
      <c r="NZ661"/>
      <c r="OA661"/>
      <c r="OB661"/>
      <c r="OC661"/>
      <c r="OD661"/>
      <c r="OE661"/>
      <c r="OF661"/>
      <c r="OG661"/>
      <c r="OH661"/>
      <c r="OI661"/>
      <c r="OJ661"/>
      <c r="OK661"/>
      <c r="OL661"/>
      <c r="OM661"/>
      <c r="ON661"/>
      <c r="OO661"/>
      <c r="OP661"/>
      <c r="OQ661"/>
      <c r="OR661"/>
      <c r="OS661"/>
      <c r="OT661"/>
      <c r="OU661"/>
      <c r="OV661"/>
      <c r="OW661"/>
      <c r="OX661"/>
      <c r="OY661"/>
      <c r="OZ661"/>
      <c r="PA661"/>
      <c r="PB661"/>
      <c r="PC661"/>
      <c r="PD661"/>
      <c r="PE661"/>
      <c r="PF661"/>
      <c r="PG661"/>
      <c r="PH661"/>
      <c r="PI661"/>
      <c r="PJ661"/>
      <c r="PK661"/>
      <c r="PL661"/>
      <c r="PM661"/>
      <c r="PN661"/>
      <c r="PO661"/>
      <c r="PP661"/>
      <c r="PQ661"/>
      <c r="PR661"/>
      <c r="PS661"/>
      <c r="PT661"/>
      <c r="PU661"/>
      <c r="PV661"/>
      <c r="PW661"/>
      <c r="PX661"/>
      <c r="PY661"/>
      <c r="PZ661"/>
      <c r="QA661"/>
      <c r="QB661"/>
      <c r="QC661"/>
      <c r="QD661"/>
      <c r="QE661"/>
      <c r="QF661"/>
      <c r="QG661"/>
      <c r="QH661"/>
      <c r="QI661"/>
      <c r="QJ661"/>
      <c r="QK661"/>
      <c r="QL661"/>
      <c r="QM661"/>
      <c r="QN661"/>
      <c r="QO661"/>
      <c r="QP661"/>
      <c r="QQ661"/>
      <c r="QR661"/>
      <c r="QS661"/>
      <c r="QT661"/>
      <c r="QU661"/>
      <c r="QV661"/>
      <c r="QW661"/>
      <c r="QX661"/>
      <c r="QY661"/>
      <c r="QZ661"/>
      <c r="RA661"/>
      <c r="RB661"/>
      <c r="RC661"/>
      <c r="RD661"/>
      <c r="RE661"/>
      <c r="RF661"/>
      <c r="RG661"/>
      <c r="RH661"/>
      <c r="RI661"/>
      <c r="RJ661"/>
      <c r="RK661"/>
      <c r="RL661"/>
      <c r="RM661"/>
      <c r="RN661"/>
      <c r="RO661"/>
      <c r="RP661"/>
      <c r="RQ661"/>
      <c r="RR661"/>
      <c r="RS661"/>
      <c r="RT661"/>
      <c r="RU661"/>
      <c r="RV661"/>
      <c r="RW661"/>
      <c r="RX661"/>
      <c r="RY661"/>
      <c r="RZ661"/>
      <c r="SA661"/>
      <c r="SB661"/>
      <c r="SC661"/>
      <c r="SD661"/>
      <c r="SE661"/>
      <c r="SF661"/>
      <c r="SG661"/>
      <c r="SH661"/>
      <c r="SI661"/>
      <c r="SJ661"/>
      <c r="SK661"/>
      <c r="SL661"/>
      <c r="SM661"/>
      <c r="SN661"/>
      <c r="SO661"/>
      <c r="SP661"/>
    </row>
    <row r="662" spans="1:510" ht="16.5" customHeight="1" x14ac:dyDescent="0.2">
      <c r="A662" s="20">
        <v>1108</v>
      </c>
      <c r="B662" s="20" t="s">
        <v>77</v>
      </c>
      <c r="C662" s="20" t="s">
        <v>837</v>
      </c>
      <c r="D662" s="20" t="s">
        <v>30</v>
      </c>
      <c r="E662" s="20" t="s">
        <v>1340</v>
      </c>
      <c r="F662" s="22" t="s">
        <v>838</v>
      </c>
      <c r="G662" s="20" t="s">
        <v>193</v>
      </c>
      <c r="H662" s="20" t="s">
        <v>26</v>
      </c>
      <c r="I662" s="20" t="s">
        <v>27</v>
      </c>
      <c r="J662" s="22" t="s">
        <v>837</v>
      </c>
      <c r="K662" s="20"/>
      <c r="L662" s="20"/>
      <c r="M662" s="20"/>
      <c r="N662" s="20"/>
      <c r="O662" s="20"/>
      <c r="P662" s="23">
        <v>3500000</v>
      </c>
      <c r="Q662" s="24">
        <v>1</v>
      </c>
      <c r="R662" s="25">
        <v>45748</v>
      </c>
      <c r="S662" s="20" t="s">
        <v>29</v>
      </c>
      <c r="T662" s="26">
        <f>P662*Q662*10</f>
        <v>35000000</v>
      </c>
      <c r="U662" s="27" t="s">
        <v>39</v>
      </c>
      <c r="V662" s="28" t="s">
        <v>40</v>
      </c>
      <c r="W662"/>
      <c r="X662"/>
      <c r="Y662"/>
      <c r="Z662"/>
      <c r="AA662"/>
      <c r="AB662"/>
      <c r="AC662"/>
      <c r="AD662"/>
      <c r="AE662"/>
      <c r="AF662"/>
      <c r="AG662"/>
      <c r="AH662"/>
      <c r="AI662"/>
      <c r="AJ662"/>
      <c r="AK662"/>
      <c r="AL662"/>
      <c r="AM662"/>
      <c r="AN662"/>
      <c r="AO662"/>
      <c r="AP662"/>
      <c r="AQ662"/>
      <c r="AR662"/>
      <c r="AS662"/>
      <c r="AT662"/>
      <c r="AU662"/>
      <c r="AV662"/>
      <c r="AW662"/>
      <c r="AX662"/>
      <c r="AY662"/>
      <c r="AZ662"/>
      <c r="BA662"/>
      <c r="BB662"/>
      <c r="BC662"/>
      <c r="BD662"/>
      <c r="BE662"/>
      <c r="BF662"/>
      <c r="BG662"/>
      <c r="BH662"/>
      <c r="BI662"/>
      <c r="BJ662"/>
      <c r="BK662"/>
      <c r="BL662"/>
      <c r="BM662"/>
      <c r="BN662"/>
      <c r="BO662"/>
      <c r="BP662"/>
      <c r="BQ662"/>
      <c r="BR662"/>
      <c r="BS662"/>
      <c r="BT662"/>
      <c r="BU662"/>
      <c r="BV662"/>
      <c r="BW662"/>
      <c r="BX662"/>
      <c r="BY662"/>
      <c r="BZ662"/>
      <c r="CA662"/>
      <c r="CB662"/>
      <c r="CC662"/>
      <c r="CD662"/>
      <c r="CE662"/>
      <c r="CF662"/>
      <c r="CG662"/>
      <c r="CH662"/>
      <c r="CI662"/>
      <c r="CJ662"/>
      <c r="CK662"/>
      <c r="CL662"/>
      <c r="CM662"/>
      <c r="CN662"/>
      <c r="CO662"/>
      <c r="CP662"/>
      <c r="CQ662"/>
      <c r="CR662"/>
      <c r="CS662"/>
      <c r="CT662"/>
      <c r="CU662"/>
      <c r="CV662"/>
      <c r="CW662"/>
      <c r="CX662"/>
      <c r="CY662"/>
      <c r="CZ662"/>
      <c r="DA662"/>
      <c r="DB662"/>
      <c r="DC662"/>
      <c r="DD662"/>
      <c r="DE662"/>
      <c r="DF662"/>
      <c r="DG662"/>
      <c r="DH662"/>
      <c r="DI662"/>
      <c r="DJ662"/>
      <c r="DK662"/>
      <c r="DL662"/>
      <c r="DM662"/>
      <c r="DN662"/>
      <c r="DO662"/>
      <c r="DP662"/>
      <c r="DQ662"/>
      <c r="DR662"/>
      <c r="DS662"/>
      <c r="DT662"/>
      <c r="DU662"/>
      <c r="DV662"/>
      <c r="DW662"/>
      <c r="DX662"/>
      <c r="DY662"/>
      <c r="DZ662"/>
      <c r="EA662"/>
      <c r="EB662"/>
      <c r="EC662"/>
      <c r="ED662"/>
      <c r="EE662"/>
      <c r="EF662"/>
      <c r="EG662"/>
      <c r="EH662"/>
      <c r="EI662"/>
      <c r="EJ662"/>
      <c r="EK662"/>
      <c r="EL662"/>
      <c r="EM662"/>
      <c r="EN662"/>
      <c r="EO662"/>
      <c r="EP662"/>
      <c r="EQ662"/>
      <c r="ER662"/>
      <c r="ES662"/>
      <c r="ET662"/>
      <c r="EU662"/>
      <c r="EV662"/>
      <c r="EW662"/>
      <c r="EX662"/>
      <c r="EY662"/>
      <c r="EZ662"/>
      <c r="FA662"/>
      <c r="FB662"/>
      <c r="FC662"/>
      <c r="FD662"/>
      <c r="FE662"/>
      <c r="FF662"/>
      <c r="FG662"/>
      <c r="FH662"/>
      <c r="FI662"/>
      <c r="FJ662"/>
      <c r="FK662"/>
      <c r="FL662"/>
      <c r="FM662"/>
      <c r="FN662"/>
      <c r="FO662"/>
      <c r="FP662"/>
      <c r="FQ662"/>
      <c r="FR662"/>
      <c r="FS662"/>
      <c r="FT662"/>
      <c r="FU662"/>
      <c r="FV662"/>
      <c r="FW662"/>
      <c r="FX662"/>
      <c r="FY662"/>
      <c r="FZ662"/>
      <c r="GA662"/>
      <c r="GB662"/>
      <c r="GC662"/>
      <c r="GD662"/>
      <c r="GE662"/>
      <c r="GF662"/>
      <c r="GG662"/>
      <c r="GH662"/>
      <c r="GI662"/>
      <c r="GJ662"/>
      <c r="GK662"/>
      <c r="GL662"/>
      <c r="GM662"/>
      <c r="GN662"/>
      <c r="GO662"/>
      <c r="GP662"/>
      <c r="GQ662"/>
      <c r="GR662"/>
      <c r="GS662"/>
      <c r="GT662"/>
      <c r="GU662"/>
      <c r="GV662"/>
      <c r="GW662"/>
      <c r="GX662"/>
      <c r="GY662"/>
      <c r="GZ662"/>
      <c r="HA662"/>
      <c r="HB662"/>
      <c r="HC662"/>
      <c r="HD662"/>
      <c r="HE662"/>
      <c r="HF662"/>
      <c r="HG662"/>
      <c r="HH662"/>
      <c r="HI662"/>
      <c r="HJ662"/>
      <c r="HK662"/>
      <c r="HL662"/>
      <c r="HM662"/>
      <c r="HN662"/>
      <c r="HO662"/>
      <c r="HP662"/>
      <c r="HQ662"/>
      <c r="HR662"/>
      <c r="HS662"/>
      <c r="HT662"/>
      <c r="HU662"/>
      <c r="HV662"/>
      <c r="HW662"/>
      <c r="HX662"/>
      <c r="HY662"/>
      <c r="HZ662"/>
      <c r="IA662"/>
      <c r="IB662"/>
      <c r="IC662"/>
      <c r="ID662"/>
      <c r="IE662"/>
      <c r="IF662"/>
      <c r="IG662"/>
      <c r="IH662"/>
      <c r="II662"/>
      <c r="IJ662"/>
      <c r="IK662"/>
      <c r="IL662"/>
      <c r="IM662"/>
      <c r="IN662"/>
      <c r="IO662"/>
      <c r="IP662"/>
      <c r="IQ662"/>
      <c r="IR662"/>
      <c r="IS662"/>
      <c r="IT662"/>
      <c r="IU662"/>
      <c r="IV662"/>
      <c r="IW662"/>
      <c r="IX662"/>
      <c r="IY662"/>
      <c r="IZ662"/>
      <c r="JA662"/>
      <c r="JB662"/>
      <c r="JC662"/>
      <c r="JD662"/>
      <c r="JE662"/>
      <c r="JF662"/>
      <c r="JG662"/>
      <c r="JH662"/>
      <c r="JI662"/>
      <c r="JJ662"/>
      <c r="JK662"/>
      <c r="JL662"/>
      <c r="JM662"/>
      <c r="JN662"/>
      <c r="JO662"/>
      <c r="JP662"/>
      <c r="JQ662"/>
      <c r="JR662"/>
      <c r="JS662"/>
      <c r="JT662"/>
      <c r="JU662"/>
      <c r="JV662"/>
      <c r="JW662"/>
      <c r="JX662"/>
      <c r="JY662"/>
      <c r="JZ662"/>
      <c r="KA662"/>
      <c r="KB662"/>
      <c r="KC662"/>
      <c r="KD662"/>
      <c r="KE662"/>
      <c r="KF662"/>
      <c r="KG662"/>
      <c r="KH662"/>
      <c r="KI662"/>
      <c r="KJ662"/>
      <c r="KK662"/>
      <c r="KL662"/>
      <c r="KM662"/>
      <c r="KN662"/>
      <c r="KO662"/>
      <c r="KP662"/>
      <c r="KQ662"/>
      <c r="KR662"/>
      <c r="KS662"/>
      <c r="KT662"/>
      <c r="KU662"/>
      <c r="KV662"/>
      <c r="KW662"/>
      <c r="KX662"/>
      <c r="KY662"/>
      <c r="KZ662"/>
      <c r="LA662"/>
      <c r="LB662"/>
      <c r="LC662"/>
      <c r="LD662"/>
      <c r="LE662"/>
      <c r="LF662"/>
      <c r="LG662"/>
      <c r="LH662"/>
      <c r="LI662"/>
      <c r="LJ662"/>
      <c r="LK662"/>
      <c r="LL662"/>
      <c r="LM662"/>
      <c r="LN662"/>
      <c r="LO662"/>
      <c r="LP662"/>
      <c r="LQ662"/>
      <c r="LR662"/>
      <c r="LS662"/>
      <c r="LT662"/>
      <c r="LU662"/>
      <c r="LV662"/>
      <c r="LW662"/>
      <c r="LX662"/>
      <c r="LY662"/>
      <c r="LZ662"/>
      <c r="MA662"/>
      <c r="MB662"/>
      <c r="MC662"/>
      <c r="MD662"/>
      <c r="ME662"/>
      <c r="MF662"/>
      <c r="MG662"/>
      <c r="MH662"/>
      <c r="MI662"/>
      <c r="MJ662"/>
      <c r="MK662"/>
      <c r="ML662"/>
      <c r="MM662"/>
      <c r="MN662"/>
      <c r="MO662"/>
      <c r="MP662"/>
      <c r="MQ662"/>
      <c r="MR662"/>
      <c r="MS662"/>
      <c r="MT662"/>
      <c r="MU662"/>
      <c r="MV662"/>
      <c r="MW662"/>
      <c r="MX662"/>
      <c r="MY662"/>
      <c r="MZ662"/>
      <c r="NA662"/>
      <c r="NB662"/>
      <c r="NC662"/>
      <c r="ND662"/>
      <c r="NE662"/>
      <c r="NF662"/>
      <c r="NG662"/>
      <c r="NH662"/>
      <c r="NI662"/>
      <c r="NJ662"/>
      <c r="NK662"/>
      <c r="NL662"/>
      <c r="NM662"/>
      <c r="NN662"/>
      <c r="NO662"/>
      <c r="NP662"/>
      <c r="NQ662"/>
      <c r="NR662"/>
      <c r="NS662"/>
      <c r="NT662"/>
      <c r="NU662"/>
      <c r="NV662"/>
      <c r="NW662"/>
      <c r="NX662"/>
      <c r="NY662"/>
      <c r="NZ662"/>
      <c r="OA662"/>
      <c r="OB662"/>
      <c r="OC662"/>
      <c r="OD662"/>
      <c r="OE662"/>
      <c r="OF662"/>
      <c r="OG662"/>
      <c r="OH662"/>
      <c r="OI662"/>
      <c r="OJ662"/>
      <c r="OK662"/>
      <c r="OL662"/>
      <c r="OM662"/>
      <c r="ON662"/>
      <c r="OO662"/>
      <c r="OP662"/>
      <c r="OQ662"/>
      <c r="OR662"/>
      <c r="OS662"/>
      <c r="OT662"/>
      <c r="OU662"/>
      <c r="OV662"/>
      <c r="OW662"/>
      <c r="OX662"/>
      <c r="OY662"/>
      <c r="OZ662"/>
      <c r="PA662"/>
      <c r="PB662"/>
      <c r="PC662"/>
      <c r="PD662"/>
      <c r="PE662"/>
      <c r="PF662"/>
      <c r="PG662"/>
      <c r="PH662"/>
      <c r="PI662"/>
      <c r="PJ662"/>
      <c r="PK662"/>
      <c r="PL662"/>
      <c r="PM662"/>
      <c r="PN662"/>
      <c r="PO662"/>
      <c r="PP662"/>
      <c r="PQ662"/>
      <c r="PR662"/>
      <c r="PS662"/>
      <c r="PT662"/>
      <c r="PU662"/>
      <c r="PV662"/>
      <c r="PW662"/>
      <c r="PX662"/>
      <c r="PY662"/>
      <c r="PZ662"/>
      <c r="QA662"/>
      <c r="QB662"/>
      <c r="QC662"/>
      <c r="QD662"/>
      <c r="QE662"/>
      <c r="QF662"/>
      <c r="QG662"/>
      <c r="QH662"/>
      <c r="QI662"/>
      <c r="QJ662"/>
      <c r="QK662"/>
      <c r="QL662"/>
      <c r="QM662"/>
      <c r="QN662"/>
      <c r="QO662"/>
      <c r="QP662"/>
      <c r="QQ662"/>
      <c r="QR662"/>
      <c r="QS662"/>
      <c r="QT662"/>
      <c r="QU662"/>
      <c r="QV662"/>
      <c r="QW662"/>
      <c r="QX662"/>
      <c r="QY662"/>
      <c r="QZ662"/>
      <c r="RA662"/>
      <c r="RB662"/>
      <c r="RC662"/>
      <c r="RD662"/>
      <c r="RE662"/>
      <c r="RF662"/>
      <c r="RG662"/>
      <c r="RH662"/>
      <c r="RI662"/>
      <c r="RJ662"/>
      <c r="RK662"/>
      <c r="RL662"/>
      <c r="RM662"/>
      <c r="RN662"/>
      <c r="RO662"/>
      <c r="RP662"/>
      <c r="RQ662"/>
      <c r="RR662"/>
      <c r="RS662"/>
      <c r="RT662"/>
      <c r="RU662"/>
      <c r="RV662"/>
      <c r="RW662"/>
      <c r="RX662"/>
      <c r="RY662"/>
      <c r="RZ662"/>
      <c r="SA662"/>
      <c r="SB662"/>
      <c r="SC662"/>
      <c r="SD662"/>
      <c r="SE662"/>
      <c r="SF662"/>
      <c r="SG662"/>
      <c r="SH662"/>
      <c r="SI662"/>
      <c r="SJ662"/>
      <c r="SK662"/>
      <c r="SL662"/>
      <c r="SM662"/>
      <c r="SN662"/>
      <c r="SO662"/>
      <c r="SP662"/>
    </row>
    <row r="663" spans="1:510" ht="16.5" customHeight="1" x14ac:dyDescent="0.2">
      <c r="A663" s="20">
        <v>1181</v>
      </c>
      <c r="B663" s="20" t="s">
        <v>72</v>
      </c>
      <c r="C663" s="20" t="s">
        <v>222</v>
      </c>
      <c r="D663" s="20" t="s">
        <v>30</v>
      </c>
      <c r="E663" s="20" t="s">
        <v>1345</v>
      </c>
      <c r="F663" s="22" t="s">
        <v>839</v>
      </c>
      <c r="G663" s="20" t="s">
        <v>84</v>
      </c>
      <c r="H663" s="20" t="s">
        <v>35</v>
      </c>
      <c r="I663" s="20" t="s">
        <v>81</v>
      </c>
      <c r="J663" s="22" t="s">
        <v>840</v>
      </c>
      <c r="K663" s="20" t="s">
        <v>95</v>
      </c>
      <c r="L663" s="20" t="s">
        <v>95</v>
      </c>
      <c r="M663" s="20" t="s">
        <v>95</v>
      </c>
      <c r="N663" s="20" t="s">
        <v>95</v>
      </c>
      <c r="O663" s="20" t="s">
        <v>95</v>
      </c>
      <c r="P663" s="23">
        <v>9750000</v>
      </c>
      <c r="Q663" s="24">
        <v>1</v>
      </c>
      <c r="R663" s="25">
        <v>45658</v>
      </c>
      <c r="S663" s="20" t="s">
        <v>83</v>
      </c>
      <c r="T663" s="23">
        <v>117000000</v>
      </c>
      <c r="U663" s="27" t="s">
        <v>39</v>
      </c>
      <c r="V663" s="28" t="s">
        <v>40</v>
      </c>
      <c r="W663"/>
      <c r="X663"/>
      <c r="Y663"/>
      <c r="Z663"/>
      <c r="AA663"/>
      <c r="AB663"/>
      <c r="AC663"/>
      <c r="AD663"/>
      <c r="AE663"/>
      <c r="AF663"/>
      <c r="AG663"/>
      <c r="AH663"/>
      <c r="AI663"/>
      <c r="AJ663"/>
      <c r="AK663"/>
      <c r="AL663"/>
      <c r="AM663"/>
      <c r="AN663"/>
      <c r="AO663"/>
      <c r="AP663"/>
      <c r="AQ663"/>
      <c r="AR663"/>
      <c r="AS663"/>
      <c r="AT663"/>
      <c r="AU663"/>
      <c r="AV663"/>
      <c r="AW663"/>
      <c r="AX663"/>
      <c r="AY663"/>
      <c r="AZ663"/>
      <c r="BA663"/>
      <c r="BB663"/>
      <c r="BC663"/>
      <c r="BD663"/>
      <c r="BE663"/>
      <c r="BF663"/>
      <c r="BG663"/>
      <c r="BH663"/>
      <c r="BI663"/>
      <c r="BJ663"/>
      <c r="BK663"/>
      <c r="BL663"/>
      <c r="BM663"/>
      <c r="BN663"/>
      <c r="BO663"/>
      <c r="BP663"/>
      <c r="BQ663"/>
      <c r="BR663"/>
      <c r="BS663"/>
      <c r="BT663"/>
      <c r="BU663"/>
      <c r="BV663"/>
      <c r="BW663"/>
      <c r="BX663"/>
      <c r="BY663"/>
      <c r="BZ663"/>
      <c r="CA663"/>
      <c r="CB663"/>
      <c r="CC663"/>
      <c r="CD663"/>
      <c r="CE663"/>
      <c r="CF663"/>
      <c r="CG663"/>
      <c r="CH663"/>
      <c r="CI663"/>
      <c r="CJ663"/>
      <c r="CK663"/>
      <c r="CL663"/>
      <c r="CM663"/>
      <c r="CN663"/>
      <c r="CO663"/>
      <c r="CP663"/>
      <c r="CQ663"/>
      <c r="CR663"/>
      <c r="CS663"/>
      <c r="CT663"/>
      <c r="CU663"/>
      <c r="CV663"/>
      <c r="CW663"/>
      <c r="CX663"/>
      <c r="CY663"/>
      <c r="CZ663"/>
      <c r="DA663"/>
      <c r="DB663"/>
      <c r="DC663"/>
      <c r="DD663"/>
      <c r="DE663"/>
      <c r="DF663"/>
      <c r="DG663"/>
      <c r="DH663"/>
      <c r="DI663"/>
      <c r="DJ663"/>
      <c r="DK663"/>
      <c r="DL663"/>
      <c r="DM663"/>
      <c r="DN663"/>
      <c r="DO663"/>
      <c r="DP663"/>
      <c r="DQ663"/>
      <c r="DR663"/>
      <c r="DS663"/>
      <c r="DT663"/>
      <c r="DU663"/>
      <c r="DV663"/>
      <c r="DW663"/>
      <c r="DX663"/>
      <c r="DY663"/>
      <c r="DZ663"/>
      <c r="EA663"/>
      <c r="EB663"/>
      <c r="EC663"/>
      <c r="ED663"/>
      <c r="EE663"/>
      <c r="EF663"/>
      <c r="EG663"/>
      <c r="EH663"/>
      <c r="EI663"/>
      <c r="EJ663"/>
      <c r="EK663"/>
      <c r="EL663"/>
      <c r="EM663"/>
      <c r="EN663"/>
      <c r="EO663"/>
      <c r="EP663"/>
      <c r="EQ663"/>
      <c r="ER663"/>
      <c r="ES663"/>
      <c r="ET663"/>
      <c r="EU663"/>
      <c r="EV663"/>
      <c r="EW663"/>
      <c r="EX663"/>
      <c r="EY663"/>
      <c r="EZ663"/>
      <c r="FA663"/>
      <c r="FB663"/>
      <c r="FC663"/>
      <c r="FD663"/>
      <c r="FE663"/>
      <c r="FF663"/>
      <c r="FG663"/>
      <c r="FH663"/>
      <c r="FI663"/>
      <c r="FJ663"/>
      <c r="FK663"/>
      <c r="FL663"/>
      <c r="FM663"/>
      <c r="FN663"/>
      <c r="FO663"/>
      <c r="FP663"/>
      <c r="FQ663"/>
      <c r="FR663"/>
      <c r="FS663"/>
      <c r="FT663"/>
      <c r="FU663"/>
      <c r="FV663"/>
      <c r="FW663"/>
      <c r="FX663"/>
      <c r="FY663"/>
      <c r="FZ663"/>
      <c r="GA663"/>
      <c r="GB663"/>
      <c r="GC663"/>
      <c r="GD663"/>
      <c r="GE663"/>
      <c r="GF663"/>
      <c r="GG663"/>
      <c r="GH663"/>
      <c r="GI663"/>
      <c r="GJ663"/>
      <c r="GK663"/>
      <c r="GL663"/>
      <c r="GM663"/>
      <c r="GN663"/>
      <c r="GO663"/>
      <c r="GP663"/>
      <c r="GQ663"/>
      <c r="GR663"/>
      <c r="GS663"/>
      <c r="GT663"/>
      <c r="GU663"/>
      <c r="GV663"/>
      <c r="GW663"/>
      <c r="GX663"/>
      <c r="GY663"/>
      <c r="GZ663"/>
      <c r="HA663"/>
      <c r="HB663"/>
      <c r="HC663"/>
      <c r="HD663"/>
      <c r="HE663"/>
      <c r="HF663"/>
      <c r="HG663"/>
      <c r="HH663"/>
      <c r="HI663"/>
      <c r="HJ663"/>
      <c r="HK663"/>
      <c r="HL663"/>
      <c r="HM663"/>
      <c r="HN663"/>
      <c r="HO663"/>
      <c r="HP663"/>
      <c r="HQ663"/>
      <c r="HR663"/>
      <c r="HS663"/>
      <c r="HT663"/>
      <c r="HU663"/>
      <c r="HV663"/>
      <c r="HW663"/>
      <c r="HX663"/>
      <c r="HY663"/>
      <c r="HZ663"/>
      <c r="IA663"/>
      <c r="IB663"/>
      <c r="IC663"/>
      <c r="ID663"/>
      <c r="IE663"/>
      <c r="IF663"/>
      <c r="IG663"/>
      <c r="IH663"/>
      <c r="II663"/>
      <c r="IJ663"/>
      <c r="IK663"/>
      <c r="IL663"/>
      <c r="IM663"/>
      <c r="IN663"/>
      <c r="IO663"/>
      <c r="IP663"/>
      <c r="IQ663"/>
      <c r="IR663"/>
      <c r="IS663"/>
      <c r="IT663"/>
      <c r="IU663"/>
      <c r="IV663"/>
      <c r="IW663"/>
      <c r="IX663"/>
      <c r="IY663"/>
      <c r="IZ663"/>
      <c r="JA663"/>
      <c r="JB663"/>
      <c r="JC663"/>
      <c r="JD663"/>
      <c r="JE663"/>
      <c r="JF663"/>
      <c r="JG663"/>
      <c r="JH663"/>
      <c r="JI663"/>
      <c r="JJ663"/>
      <c r="JK663"/>
      <c r="JL663"/>
      <c r="JM663"/>
      <c r="JN663"/>
      <c r="JO663"/>
      <c r="JP663"/>
      <c r="JQ663"/>
      <c r="JR663"/>
      <c r="JS663"/>
      <c r="JT663"/>
      <c r="JU663"/>
      <c r="JV663"/>
      <c r="JW663"/>
      <c r="JX663"/>
      <c r="JY663"/>
      <c r="JZ663"/>
      <c r="KA663"/>
      <c r="KB663"/>
      <c r="KC663"/>
      <c r="KD663"/>
      <c r="KE663"/>
      <c r="KF663"/>
      <c r="KG663"/>
      <c r="KH663"/>
      <c r="KI663"/>
      <c r="KJ663"/>
      <c r="KK663"/>
      <c r="KL663"/>
      <c r="KM663"/>
      <c r="KN663"/>
      <c r="KO663"/>
      <c r="KP663"/>
      <c r="KQ663"/>
      <c r="KR663"/>
      <c r="KS663"/>
      <c r="KT663"/>
      <c r="KU663"/>
      <c r="KV663"/>
      <c r="KW663"/>
      <c r="KX663"/>
      <c r="KY663"/>
      <c r="KZ663"/>
      <c r="LA663"/>
      <c r="LB663"/>
      <c r="LC663"/>
      <c r="LD663"/>
      <c r="LE663"/>
      <c r="LF663"/>
      <c r="LG663"/>
      <c r="LH663"/>
      <c r="LI663"/>
      <c r="LJ663"/>
      <c r="LK663"/>
      <c r="LL663"/>
      <c r="LM663"/>
      <c r="LN663"/>
      <c r="LO663"/>
      <c r="LP663"/>
      <c r="LQ663"/>
      <c r="LR663"/>
      <c r="LS663"/>
      <c r="LT663"/>
      <c r="LU663"/>
      <c r="LV663"/>
      <c r="LW663"/>
      <c r="LX663"/>
      <c r="LY663"/>
      <c r="LZ663"/>
      <c r="MA663"/>
      <c r="MB663"/>
      <c r="MC663"/>
      <c r="MD663"/>
      <c r="ME663"/>
      <c r="MF663"/>
      <c r="MG663"/>
      <c r="MH663"/>
      <c r="MI663"/>
      <c r="MJ663"/>
      <c r="MK663"/>
      <c r="ML663"/>
      <c r="MM663"/>
      <c r="MN663"/>
      <c r="MO663"/>
      <c r="MP663"/>
      <c r="MQ663"/>
      <c r="MR663"/>
      <c r="MS663"/>
      <c r="MT663"/>
      <c r="MU663"/>
      <c r="MV663"/>
      <c r="MW663"/>
      <c r="MX663"/>
      <c r="MY663"/>
      <c r="MZ663"/>
      <c r="NA663"/>
      <c r="NB663"/>
      <c r="NC663"/>
      <c r="ND663"/>
      <c r="NE663"/>
      <c r="NF663"/>
      <c r="NG663"/>
      <c r="NH663"/>
      <c r="NI663"/>
      <c r="NJ663"/>
      <c r="NK663"/>
      <c r="NL663"/>
      <c r="NM663"/>
      <c r="NN663"/>
      <c r="NO663"/>
      <c r="NP663"/>
      <c r="NQ663"/>
      <c r="NR663"/>
      <c r="NS663"/>
      <c r="NT663"/>
      <c r="NU663"/>
      <c r="NV663"/>
      <c r="NW663"/>
      <c r="NX663"/>
      <c r="NY663"/>
      <c r="NZ663"/>
      <c r="OA663"/>
      <c r="OB663"/>
      <c r="OC663"/>
      <c r="OD663"/>
      <c r="OE663"/>
      <c r="OF663"/>
      <c r="OG663"/>
      <c r="OH663"/>
      <c r="OI663"/>
      <c r="OJ663"/>
      <c r="OK663"/>
      <c r="OL663"/>
      <c r="OM663"/>
      <c r="ON663"/>
      <c r="OO663"/>
      <c r="OP663"/>
      <c r="OQ663"/>
      <c r="OR663"/>
      <c r="OS663"/>
      <c r="OT663"/>
      <c r="OU663"/>
      <c r="OV663"/>
      <c r="OW663"/>
      <c r="OX663"/>
      <c r="OY663"/>
      <c r="OZ663"/>
      <c r="PA663"/>
      <c r="PB663"/>
      <c r="PC663"/>
      <c r="PD663"/>
      <c r="PE663"/>
      <c r="PF663"/>
      <c r="PG663"/>
      <c r="PH663"/>
      <c r="PI663"/>
      <c r="PJ663"/>
      <c r="PK663"/>
      <c r="PL663"/>
      <c r="PM663"/>
      <c r="PN663"/>
      <c r="PO663"/>
      <c r="PP663"/>
      <c r="PQ663"/>
      <c r="PR663"/>
      <c r="PS663"/>
      <c r="PT663"/>
      <c r="PU663"/>
      <c r="PV663"/>
      <c r="PW663"/>
      <c r="PX663"/>
      <c r="PY663"/>
      <c r="PZ663"/>
      <c r="QA663"/>
      <c r="QB663"/>
      <c r="QC663"/>
      <c r="QD663"/>
      <c r="QE663"/>
      <c r="QF663"/>
      <c r="QG663"/>
      <c r="QH663"/>
      <c r="QI663"/>
      <c r="QJ663"/>
      <c r="QK663"/>
      <c r="QL663"/>
      <c r="QM663"/>
      <c r="QN663"/>
      <c r="QO663"/>
      <c r="QP663"/>
      <c r="QQ663"/>
      <c r="QR663"/>
      <c r="QS663"/>
      <c r="QT663"/>
      <c r="QU663"/>
      <c r="QV663"/>
      <c r="QW663"/>
      <c r="QX663"/>
      <c r="QY663"/>
      <c r="QZ663"/>
      <c r="RA663"/>
      <c r="RB663"/>
      <c r="RC663"/>
      <c r="RD663"/>
      <c r="RE663"/>
      <c r="RF663"/>
      <c r="RG663"/>
      <c r="RH663"/>
      <c r="RI663"/>
      <c r="RJ663"/>
      <c r="RK663"/>
      <c r="RL663"/>
      <c r="RM663"/>
      <c r="RN663"/>
      <c r="RO663"/>
      <c r="RP663"/>
      <c r="RQ663"/>
      <c r="RR663"/>
      <c r="RS663"/>
      <c r="RT663"/>
      <c r="RU663"/>
      <c r="RV663"/>
      <c r="RW663"/>
      <c r="RX663"/>
      <c r="RY663"/>
      <c r="RZ663"/>
      <c r="SA663"/>
      <c r="SB663"/>
      <c r="SC663"/>
      <c r="SD663"/>
      <c r="SE663"/>
      <c r="SF663"/>
      <c r="SG663"/>
      <c r="SH663"/>
      <c r="SI663"/>
      <c r="SJ663"/>
      <c r="SK663"/>
      <c r="SL663"/>
      <c r="SM663"/>
      <c r="SN663"/>
      <c r="SO663"/>
      <c r="SP663"/>
    </row>
    <row r="664" spans="1:510" ht="16.5" customHeight="1" x14ac:dyDescent="0.2">
      <c r="A664" s="20">
        <v>1182</v>
      </c>
      <c r="B664" s="20" t="s">
        <v>72</v>
      </c>
      <c r="C664" s="20" t="s">
        <v>222</v>
      </c>
      <c r="D664" s="20" t="s">
        <v>30</v>
      </c>
      <c r="E664" s="20" t="s">
        <v>1345</v>
      </c>
      <c r="F664" s="22" t="s">
        <v>233</v>
      </c>
      <c r="G664" s="20" t="s">
        <v>84</v>
      </c>
      <c r="H664" s="20" t="s">
        <v>35</v>
      </c>
      <c r="I664" s="20" t="s">
        <v>81</v>
      </c>
      <c r="J664" s="22" t="s">
        <v>840</v>
      </c>
      <c r="K664" s="20" t="s">
        <v>95</v>
      </c>
      <c r="L664" s="20" t="s">
        <v>95</v>
      </c>
      <c r="M664" s="20" t="s">
        <v>95</v>
      </c>
      <c r="N664" s="20" t="s">
        <v>95</v>
      </c>
      <c r="O664" s="20" t="s">
        <v>95</v>
      </c>
      <c r="P664" s="23">
        <v>2698200</v>
      </c>
      <c r="Q664" s="24">
        <v>1</v>
      </c>
      <c r="R664" s="25">
        <v>45658</v>
      </c>
      <c r="S664" s="20" t="s">
        <v>83</v>
      </c>
      <c r="T664" s="23">
        <v>32378400</v>
      </c>
      <c r="U664" s="27" t="s">
        <v>39</v>
      </c>
      <c r="V664" s="28" t="s">
        <v>40</v>
      </c>
      <c r="W664"/>
      <c r="X664"/>
      <c r="Y664"/>
      <c r="Z664"/>
      <c r="AA664"/>
      <c r="AB664"/>
      <c r="AC664"/>
      <c r="AD664"/>
      <c r="AE664"/>
      <c r="AF664"/>
      <c r="AG664"/>
      <c r="AH664"/>
      <c r="AI664"/>
      <c r="AJ664"/>
      <c r="AK664"/>
      <c r="AL664"/>
      <c r="AM664"/>
      <c r="AN664"/>
      <c r="AO664"/>
      <c r="AP664"/>
      <c r="AQ664"/>
      <c r="AR664"/>
      <c r="AS664"/>
      <c r="AT664"/>
      <c r="AU664"/>
      <c r="AV664"/>
      <c r="AW664"/>
      <c r="AX664"/>
      <c r="AY664"/>
      <c r="AZ664"/>
      <c r="BA664"/>
      <c r="BB664"/>
      <c r="BC664"/>
      <c r="BD664"/>
      <c r="BE664"/>
      <c r="BF664"/>
      <c r="BG664"/>
      <c r="BH664"/>
      <c r="BI664"/>
      <c r="BJ664"/>
      <c r="BK664"/>
      <c r="BL664"/>
      <c r="BM664"/>
      <c r="BN664"/>
      <c r="BO664"/>
      <c r="BP664"/>
      <c r="BQ664"/>
      <c r="BR664"/>
      <c r="BS664"/>
      <c r="BT664"/>
      <c r="BU664"/>
      <c r="BV664"/>
      <c r="BW664"/>
      <c r="BX664"/>
      <c r="BY664"/>
      <c r="BZ664"/>
      <c r="CA664"/>
      <c r="CB664"/>
      <c r="CC664"/>
      <c r="CD664"/>
      <c r="CE664"/>
      <c r="CF664"/>
      <c r="CG664"/>
      <c r="CH664"/>
      <c r="CI664"/>
      <c r="CJ664"/>
      <c r="CK664"/>
      <c r="CL664"/>
      <c r="CM664"/>
      <c r="CN664"/>
      <c r="CO664"/>
      <c r="CP664"/>
      <c r="CQ664"/>
      <c r="CR664"/>
      <c r="CS664"/>
      <c r="CT664"/>
      <c r="CU664"/>
      <c r="CV664"/>
      <c r="CW664"/>
      <c r="CX664"/>
      <c r="CY664"/>
      <c r="CZ664"/>
      <c r="DA664"/>
      <c r="DB664"/>
      <c r="DC664"/>
      <c r="DD664"/>
      <c r="DE664"/>
      <c r="DF664"/>
      <c r="DG664"/>
      <c r="DH664"/>
      <c r="DI664"/>
      <c r="DJ664"/>
      <c r="DK664"/>
      <c r="DL664"/>
      <c r="DM664"/>
      <c r="DN664"/>
      <c r="DO664"/>
      <c r="DP664"/>
      <c r="DQ664"/>
      <c r="DR664"/>
      <c r="DS664"/>
      <c r="DT664"/>
      <c r="DU664"/>
      <c r="DV664"/>
      <c r="DW664"/>
      <c r="DX664"/>
      <c r="DY664"/>
      <c r="DZ664"/>
      <c r="EA664"/>
      <c r="EB664"/>
      <c r="EC664"/>
      <c r="ED664"/>
      <c r="EE664"/>
      <c r="EF664"/>
      <c r="EG664"/>
      <c r="EH664"/>
      <c r="EI664"/>
      <c r="EJ664"/>
      <c r="EK664"/>
      <c r="EL664"/>
      <c r="EM664"/>
      <c r="EN664"/>
      <c r="EO664"/>
      <c r="EP664"/>
      <c r="EQ664"/>
      <c r="ER664"/>
      <c r="ES664"/>
      <c r="ET664"/>
      <c r="EU664"/>
      <c r="EV664"/>
      <c r="EW664"/>
      <c r="EX664"/>
      <c r="EY664"/>
      <c r="EZ664"/>
      <c r="FA664"/>
      <c r="FB664"/>
      <c r="FC664"/>
      <c r="FD664"/>
      <c r="FE664"/>
      <c r="FF664"/>
      <c r="FG664"/>
      <c r="FH664"/>
      <c r="FI664"/>
      <c r="FJ664"/>
      <c r="FK664"/>
      <c r="FL664"/>
      <c r="FM664"/>
      <c r="FN664"/>
      <c r="FO664"/>
      <c r="FP664"/>
      <c r="FQ664"/>
      <c r="FR664"/>
      <c r="FS664"/>
      <c r="FT664"/>
      <c r="FU664"/>
      <c r="FV664"/>
      <c r="FW664"/>
      <c r="FX664"/>
      <c r="FY664"/>
      <c r="FZ664"/>
      <c r="GA664"/>
      <c r="GB664"/>
      <c r="GC664"/>
      <c r="GD664"/>
      <c r="GE664"/>
      <c r="GF664"/>
      <c r="GG664"/>
      <c r="GH664"/>
      <c r="GI664"/>
      <c r="GJ664"/>
      <c r="GK664"/>
      <c r="GL664"/>
      <c r="GM664"/>
      <c r="GN664"/>
      <c r="GO664"/>
      <c r="GP664"/>
      <c r="GQ664"/>
      <c r="GR664"/>
      <c r="GS664"/>
      <c r="GT664"/>
      <c r="GU664"/>
      <c r="GV664"/>
      <c r="GW664"/>
      <c r="GX664"/>
      <c r="GY664"/>
      <c r="GZ664"/>
      <c r="HA664"/>
      <c r="HB664"/>
      <c r="HC664"/>
      <c r="HD664"/>
      <c r="HE664"/>
      <c r="HF664"/>
      <c r="HG664"/>
      <c r="HH664"/>
      <c r="HI664"/>
      <c r="HJ664"/>
      <c r="HK664"/>
      <c r="HL664"/>
      <c r="HM664"/>
      <c r="HN664"/>
      <c r="HO664"/>
      <c r="HP664"/>
      <c r="HQ664"/>
      <c r="HR664"/>
      <c r="HS664"/>
      <c r="HT664"/>
      <c r="HU664"/>
      <c r="HV664"/>
      <c r="HW664"/>
      <c r="HX664"/>
      <c r="HY664"/>
      <c r="HZ664"/>
      <c r="IA664"/>
      <c r="IB664"/>
      <c r="IC664"/>
      <c r="ID664"/>
      <c r="IE664"/>
      <c r="IF664"/>
      <c r="IG664"/>
      <c r="IH664"/>
      <c r="II664"/>
      <c r="IJ664"/>
      <c r="IK664"/>
      <c r="IL664"/>
      <c r="IM664"/>
      <c r="IN664"/>
      <c r="IO664"/>
      <c r="IP664"/>
      <c r="IQ664"/>
      <c r="IR664"/>
      <c r="IS664"/>
      <c r="IT664"/>
      <c r="IU664"/>
      <c r="IV664"/>
      <c r="IW664"/>
      <c r="IX664"/>
      <c r="IY664"/>
      <c r="IZ664"/>
      <c r="JA664"/>
      <c r="JB664"/>
      <c r="JC664"/>
      <c r="JD664"/>
      <c r="JE664"/>
      <c r="JF664"/>
      <c r="JG664"/>
      <c r="JH664"/>
      <c r="JI664"/>
      <c r="JJ664"/>
      <c r="JK664"/>
      <c r="JL664"/>
      <c r="JM664"/>
      <c r="JN664"/>
      <c r="JO664"/>
      <c r="JP664"/>
      <c r="JQ664"/>
      <c r="JR664"/>
      <c r="JS664"/>
      <c r="JT664"/>
      <c r="JU664"/>
      <c r="JV664"/>
      <c r="JW664"/>
      <c r="JX664"/>
      <c r="JY664"/>
      <c r="JZ664"/>
      <c r="KA664"/>
      <c r="KB664"/>
      <c r="KC664"/>
      <c r="KD664"/>
      <c r="KE664"/>
      <c r="KF664"/>
      <c r="KG664"/>
      <c r="KH664"/>
      <c r="KI664"/>
      <c r="KJ664"/>
      <c r="KK664"/>
      <c r="KL664"/>
      <c r="KM664"/>
      <c r="KN664"/>
      <c r="KO664"/>
      <c r="KP664"/>
      <c r="KQ664"/>
      <c r="KR664"/>
      <c r="KS664"/>
      <c r="KT664"/>
      <c r="KU664"/>
      <c r="KV664"/>
      <c r="KW664"/>
      <c r="KX664"/>
      <c r="KY664"/>
      <c r="KZ664"/>
      <c r="LA664"/>
      <c r="LB664"/>
      <c r="LC664"/>
      <c r="LD664"/>
      <c r="LE664"/>
      <c r="LF664"/>
      <c r="LG664"/>
      <c r="LH664"/>
      <c r="LI664"/>
      <c r="LJ664"/>
      <c r="LK664"/>
      <c r="LL664"/>
      <c r="LM664"/>
      <c r="LN664"/>
      <c r="LO664"/>
      <c r="LP664"/>
      <c r="LQ664"/>
      <c r="LR664"/>
      <c r="LS664"/>
      <c r="LT664"/>
      <c r="LU664"/>
      <c r="LV664"/>
      <c r="LW664"/>
      <c r="LX664"/>
      <c r="LY664"/>
      <c r="LZ664"/>
      <c r="MA664"/>
      <c r="MB664"/>
      <c r="MC664"/>
      <c r="MD664"/>
      <c r="ME664"/>
      <c r="MF664"/>
      <c r="MG664"/>
      <c r="MH664"/>
      <c r="MI664"/>
      <c r="MJ664"/>
      <c r="MK664"/>
      <c r="ML664"/>
      <c r="MM664"/>
      <c r="MN664"/>
      <c r="MO664"/>
      <c r="MP664"/>
      <c r="MQ664"/>
      <c r="MR664"/>
      <c r="MS664"/>
      <c r="MT664"/>
      <c r="MU664"/>
      <c r="MV664"/>
      <c r="MW664"/>
      <c r="MX664"/>
      <c r="MY664"/>
      <c r="MZ664"/>
      <c r="NA664"/>
      <c r="NB664"/>
      <c r="NC664"/>
      <c r="ND664"/>
      <c r="NE664"/>
      <c r="NF664"/>
      <c r="NG664"/>
      <c r="NH664"/>
      <c r="NI664"/>
      <c r="NJ664"/>
      <c r="NK664"/>
      <c r="NL664"/>
      <c r="NM664"/>
      <c r="NN664"/>
      <c r="NO664"/>
      <c r="NP664"/>
      <c r="NQ664"/>
      <c r="NR664"/>
      <c r="NS664"/>
      <c r="NT664"/>
      <c r="NU664"/>
      <c r="NV664"/>
      <c r="NW664"/>
      <c r="NX664"/>
      <c r="NY664"/>
      <c r="NZ664"/>
      <c r="OA664"/>
      <c r="OB664"/>
      <c r="OC664"/>
      <c r="OD664"/>
      <c r="OE664"/>
      <c r="OF664"/>
      <c r="OG664"/>
      <c r="OH664"/>
      <c r="OI664"/>
      <c r="OJ664"/>
      <c r="OK664"/>
      <c r="OL664"/>
      <c r="OM664"/>
      <c r="ON664"/>
      <c r="OO664"/>
      <c r="OP664"/>
      <c r="OQ664"/>
      <c r="OR664"/>
      <c r="OS664"/>
      <c r="OT664"/>
      <c r="OU664"/>
      <c r="OV664"/>
      <c r="OW664"/>
      <c r="OX664"/>
      <c r="OY664"/>
      <c r="OZ664"/>
      <c r="PA664"/>
      <c r="PB664"/>
      <c r="PC664"/>
      <c r="PD664"/>
      <c r="PE664"/>
      <c r="PF664"/>
      <c r="PG664"/>
      <c r="PH664"/>
      <c r="PI664"/>
      <c r="PJ664"/>
      <c r="PK664"/>
      <c r="PL664"/>
      <c r="PM664"/>
      <c r="PN664"/>
      <c r="PO664"/>
      <c r="PP664"/>
      <c r="PQ664"/>
      <c r="PR664"/>
      <c r="PS664"/>
      <c r="PT664"/>
      <c r="PU664"/>
      <c r="PV664"/>
      <c r="PW664"/>
      <c r="PX664"/>
      <c r="PY664"/>
      <c r="PZ664"/>
      <c r="QA664"/>
      <c r="QB664"/>
      <c r="QC664"/>
      <c r="QD664"/>
      <c r="QE664"/>
      <c r="QF664"/>
      <c r="QG664"/>
      <c r="QH664"/>
      <c r="QI664"/>
      <c r="QJ664"/>
      <c r="QK664"/>
      <c r="QL664"/>
      <c r="QM664"/>
      <c r="QN664"/>
      <c r="QO664"/>
      <c r="QP664"/>
      <c r="QQ664"/>
      <c r="QR664"/>
      <c r="QS664"/>
      <c r="QT664"/>
      <c r="QU664"/>
      <c r="QV664"/>
      <c r="QW664"/>
      <c r="QX664"/>
      <c r="QY664"/>
      <c r="QZ664"/>
      <c r="RA664"/>
      <c r="RB664"/>
      <c r="RC664"/>
      <c r="RD664"/>
      <c r="RE664"/>
      <c r="RF664"/>
      <c r="RG664"/>
      <c r="RH664"/>
      <c r="RI664"/>
      <c r="RJ664"/>
      <c r="RK664"/>
      <c r="RL664"/>
      <c r="RM664"/>
      <c r="RN664"/>
      <c r="RO664"/>
      <c r="RP664"/>
      <c r="RQ664"/>
      <c r="RR664"/>
      <c r="RS664"/>
      <c r="RT664"/>
      <c r="RU664"/>
      <c r="RV664"/>
      <c r="RW664"/>
      <c r="RX664"/>
      <c r="RY664"/>
      <c r="RZ664"/>
      <c r="SA664"/>
      <c r="SB664"/>
      <c r="SC664"/>
      <c r="SD664"/>
      <c r="SE664"/>
      <c r="SF664"/>
      <c r="SG664"/>
      <c r="SH664"/>
      <c r="SI664"/>
      <c r="SJ664"/>
      <c r="SK664"/>
      <c r="SL664"/>
      <c r="SM664"/>
      <c r="SN664"/>
      <c r="SO664"/>
      <c r="SP664"/>
    </row>
    <row r="665" spans="1:510" ht="16.5" customHeight="1" x14ac:dyDescent="0.2">
      <c r="A665" s="20">
        <v>1191</v>
      </c>
      <c r="B665" s="20" t="s">
        <v>72</v>
      </c>
      <c r="C665" s="20" t="s">
        <v>222</v>
      </c>
      <c r="D665" s="20" t="s">
        <v>30</v>
      </c>
      <c r="E665" s="20" t="s">
        <v>1345</v>
      </c>
      <c r="F665" s="22" t="s">
        <v>233</v>
      </c>
      <c r="G665" s="20" t="s">
        <v>84</v>
      </c>
      <c r="H665" s="20" t="s">
        <v>35</v>
      </c>
      <c r="I665" s="20" t="s">
        <v>81</v>
      </c>
      <c r="J665" s="22" t="s">
        <v>841</v>
      </c>
      <c r="K665" s="20" t="s">
        <v>95</v>
      </c>
      <c r="L665" s="20" t="s">
        <v>95</v>
      </c>
      <c r="M665" s="20" t="s">
        <v>95</v>
      </c>
      <c r="N665" s="20" t="s">
        <v>95</v>
      </c>
      <c r="O665" s="20" t="s">
        <v>95</v>
      </c>
      <c r="P665" s="23">
        <v>1499000</v>
      </c>
      <c r="Q665" s="24">
        <v>1</v>
      </c>
      <c r="R665" s="25">
        <v>45689</v>
      </c>
      <c r="S665" s="20" t="s">
        <v>83</v>
      </c>
      <c r="T665" s="23">
        <v>17988000</v>
      </c>
      <c r="U665" s="27" t="s">
        <v>39</v>
      </c>
      <c r="V665" s="28" t="s">
        <v>40</v>
      </c>
      <c r="W665"/>
      <c r="X665"/>
      <c r="Y665"/>
      <c r="Z665"/>
      <c r="AA665"/>
      <c r="AB665"/>
      <c r="AC665"/>
      <c r="AD665"/>
      <c r="AE665"/>
      <c r="AF665"/>
      <c r="AG665"/>
      <c r="AH665"/>
      <c r="AI665"/>
      <c r="AJ665"/>
      <c r="AK665"/>
      <c r="AL665"/>
      <c r="AM665"/>
      <c r="AN665"/>
      <c r="AO665"/>
      <c r="AP665"/>
      <c r="AQ665"/>
      <c r="AR665"/>
      <c r="AS665"/>
      <c r="AT665"/>
      <c r="AU665"/>
      <c r="AV665"/>
      <c r="AW665"/>
      <c r="AX665"/>
      <c r="AY665"/>
      <c r="AZ665"/>
      <c r="BA665"/>
      <c r="BB665"/>
      <c r="BC665"/>
      <c r="BD665"/>
      <c r="BE665"/>
      <c r="BF665"/>
      <c r="BG665"/>
      <c r="BH665"/>
      <c r="BI665"/>
      <c r="BJ665"/>
      <c r="BK665"/>
      <c r="BL665"/>
      <c r="BM665"/>
      <c r="BN665"/>
      <c r="BO665"/>
      <c r="BP665"/>
      <c r="BQ665"/>
      <c r="BR665"/>
      <c r="BS665"/>
      <c r="BT665"/>
      <c r="BU665"/>
      <c r="BV665"/>
      <c r="BW665"/>
      <c r="BX665"/>
      <c r="BY665"/>
      <c r="BZ665"/>
      <c r="CA665"/>
      <c r="CB665"/>
      <c r="CC665"/>
      <c r="CD665"/>
      <c r="CE665"/>
      <c r="CF665"/>
      <c r="CG665"/>
      <c r="CH665"/>
      <c r="CI665"/>
      <c r="CJ665"/>
      <c r="CK665"/>
      <c r="CL665"/>
      <c r="CM665"/>
      <c r="CN665"/>
      <c r="CO665"/>
      <c r="CP665"/>
      <c r="CQ665"/>
      <c r="CR665"/>
      <c r="CS665"/>
      <c r="CT665"/>
      <c r="CU665"/>
      <c r="CV665"/>
      <c r="CW665"/>
      <c r="CX665"/>
      <c r="CY665"/>
      <c r="CZ665"/>
      <c r="DA665"/>
      <c r="DB665"/>
      <c r="DC665"/>
      <c r="DD665"/>
      <c r="DE665"/>
      <c r="DF665"/>
      <c r="DG665"/>
      <c r="DH665"/>
      <c r="DI665"/>
      <c r="DJ665"/>
      <c r="DK665"/>
      <c r="DL665"/>
      <c r="DM665"/>
      <c r="DN665"/>
      <c r="DO665"/>
      <c r="DP665"/>
      <c r="DQ665"/>
      <c r="DR665"/>
      <c r="DS665"/>
      <c r="DT665"/>
      <c r="DU665"/>
      <c r="DV665"/>
      <c r="DW665"/>
      <c r="DX665"/>
      <c r="DY665"/>
      <c r="DZ665"/>
      <c r="EA665"/>
      <c r="EB665"/>
      <c r="EC665"/>
      <c r="ED665"/>
      <c r="EE665"/>
      <c r="EF665"/>
      <c r="EG665"/>
      <c r="EH665"/>
      <c r="EI665"/>
      <c r="EJ665"/>
      <c r="EK665"/>
      <c r="EL665"/>
      <c r="EM665"/>
      <c r="EN665"/>
      <c r="EO665"/>
      <c r="EP665"/>
      <c r="EQ665"/>
      <c r="ER665"/>
      <c r="ES665"/>
      <c r="ET665"/>
      <c r="EU665"/>
      <c r="EV665"/>
      <c r="EW665"/>
      <c r="EX665"/>
      <c r="EY665"/>
      <c r="EZ665"/>
      <c r="FA665"/>
      <c r="FB665"/>
      <c r="FC665"/>
      <c r="FD665"/>
      <c r="FE665"/>
      <c r="FF665"/>
      <c r="FG665"/>
      <c r="FH665"/>
      <c r="FI665"/>
      <c r="FJ665"/>
      <c r="FK665"/>
      <c r="FL665"/>
      <c r="FM665"/>
      <c r="FN665"/>
      <c r="FO665"/>
      <c r="FP665"/>
      <c r="FQ665"/>
      <c r="FR665"/>
      <c r="FS665"/>
      <c r="FT665"/>
      <c r="FU665"/>
      <c r="FV665"/>
      <c r="FW665"/>
      <c r="FX665"/>
      <c r="FY665"/>
      <c r="FZ665"/>
      <c r="GA665"/>
      <c r="GB665"/>
      <c r="GC665"/>
      <c r="GD665"/>
      <c r="GE665"/>
      <c r="GF665"/>
      <c r="GG665"/>
      <c r="GH665"/>
      <c r="GI665"/>
      <c r="GJ665"/>
      <c r="GK665"/>
      <c r="GL665"/>
      <c r="GM665"/>
      <c r="GN665"/>
      <c r="GO665"/>
      <c r="GP665"/>
      <c r="GQ665"/>
      <c r="GR665"/>
      <c r="GS665"/>
      <c r="GT665"/>
      <c r="GU665"/>
      <c r="GV665"/>
      <c r="GW665"/>
      <c r="GX665"/>
      <c r="GY665"/>
      <c r="GZ665"/>
      <c r="HA665"/>
      <c r="HB665"/>
      <c r="HC665"/>
      <c r="HD665"/>
      <c r="HE665"/>
      <c r="HF665"/>
      <c r="HG665"/>
      <c r="HH665"/>
      <c r="HI665"/>
      <c r="HJ665"/>
      <c r="HK665"/>
      <c r="HL665"/>
      <c r="HM665"/>
      <c r="HN665"/>
      <c r="HO665"/>
      <c r="HP665"/>
      <c r="HQ665"/>
      <c r="HR665"/>
      <c r="HS665"/>
      <c r="HT665"/>
      <c r="HU665"/>
      <c r="HV665"/>
      <c r="HW665"/>
      <c r="HX665"/>
      <c r="HY665"/>
      <c r="HZ665"/>
      <c r="IA665"/>
      <c r="IB665"/>
      <c r="IC665"/>
      <c r="ID665"/>
      <c r="IE665"/>
      <c r="IF665"/>
      <c r="IG665"/>
      <c r="IH665"/>
      <c r="II665"/>
      <c r="IJ665"/>
      <c r="IK665"/>
      <c r="IL665"/>
      <c r="IM665"/>
      <c r="IN665"/>
      <c r="IO665"/>
      <c r="IP665"/>
      <c r="IQ665"/>
      <c r="IR665"/>
      <c r="IS665"/>
      <c r="IT665"/>
      <c r="IU665"/>
      <c r="IV665"/>
      <c r="IW665"/>
      <c r="IX665"/>
      <c r="IY665"/>
      <c r="IZ665"/>
      <c r="JA665"/>
      <c r="JB665"/>
      <c r="JC665"/>
      <c r="JD665"/>
      <c r="JE665"/>
      <c r="JF665"/>
      <c r="JG665"/>
      <c r="JH665"/>
      <c r="JI665"/>
      <c r="JJ665"/>
      <c r="JK665"/>
      <c r="JL665"/>
      <c r="JM665"/>
      <c r="JN665"/>
      <c r="JO665"/>
      <c r="JP665"/>
      <c r="JQ665"/>
      <c r="JR665"/>
      <c r="JS665"/>
      <c r="JT665"/>
      <c r="JU665"/>
      <c r="JV665"/>
      <c r="JW665"/>
      <c r="JX665"/>
      <c r="JY665"/>
      <c r="JZ665"/>
      <c r="KA665"/>
      <c r="KB665"/>
      <c r="KC665"/>
      <c r="KD665"/>
      <c r="KE665"/>
      <c r="KF665"/>
      <c r="KG665"/>
      <c r="KH665"/>
      <c r="KI665"/>
      <c r="KJ665"/>
      <c r="KK665"/>
      <c r="KL665"/>
      <c r="KM665"/>
      <c r="KN665"/>
      <c r="KO665"/>
      <c r="KP665"/>
      <c r="KQ665"/>
      <c r="KR665"/>
      <c r="KS665"/>
      <c r="KT665"/>
      <c r="KU665"/>
      <c r="KV665"/>
      <c r="KW665"/>
      <c r="KX665"/>
      <c r="KY665"/>
      <c r="KZ665"/>
      <c r="LA665"/>
      <c r="LB665"/>
      <c r="LC665"/>
      <c r="LD665"/>
      <c r="LE665"/>
      <c r="LF665"/>
      <c r="LG665"/>
      <c r="LH665"/>
      <c r="LI665"/>
      <c r="LJ665"/>
      <c r="LK665"/>
      <c r="LL665"/>
      <c r="LM665"/>
      <c r="LN665"/>
      <c r="LO665"/>
      <c r="LP665"/>
      <c r="LQ665"/>
      <c r="LR665"/>
      <c r="LS665"/>
      <c r="LT665"/>
      <c r="LU665"/>
      <c r="LV665"/>
      <c r="LW665"/>
      <c r="LX665"/>
      <c r="LY665"/>
      <c r="LZ665"/>
      <c r="MA665"/>
      <c r="MB665"/>
      <c r="MC665"/>
      <c r="MD665"/>
      <c r="ME665"/>
      <c r="MF665"/>
      <c r="MG665"/>
      <c r="MH665"/>
      <c r="MI665"/>
      <c r="MJ665"/>
      <c r="MK665"/>
      <c r="ML665"/>
      <c r="MM665"/>
      <c r="MN665"/>
      <c r="MO665"/>
      <c r="MP665"/>
      <c r="MQ665"/>
      <c r="MR665"/>
      <c r="MS665"/>
      <c r="MT665"/>
      <c r="MU665"/>
      <c r="MV665"/>
      <c r="MW665"/>
      <c r="MX665"/>
      <c r="MY665"/>
      <c r="MZ665"/>
      <c r="NA665"/>
      <c r="NB665"/>
      <c r="NC665"/>
      <c r="ND665"/>
      <c r="NE665"/>
      <c r="NF665"/>
      <c r="NG665"/>
      <c r="NH665"/>
      <c r="NI665"/>
      <c r="NJ665"/>
      <c r="NK665"/>
      <c r="NL665"/>
      <c r="NM665"/>
      <c r="NN665"/>
      <c r="NO665"/>
      <c r="NP665"/>
      <c r="NQ665"/>
      <c r="NR665"/>
      <c r="NS665"/>
      <c r="NT665"/>
      <c r="NU665"/>
      <c r="NV665"/>
      <c r="NW665"/>
      <c r="NX665"/>
      <c r="NY665"/>
      <c r="NZ665"/>
      <c r="OA665"/>
      <c r="OB665"/>
      <c r="OC665"/>
      <c r="OD665"/>
      <c r="OE665"/>
      <c r="OF665"/>
      <c r="OG665"/>
      <c r="OH665"/>
      <c r="OI665"/>
      <c r="OJ665"/>
      <c r="OK665"/>
      <c r="OL665"/>
      <c r="OM665"/>
      <c r="ON665"/>
      <c r="OO665"/>
      <c r="OP665"/>
      <c r="OQ665"/>
      <c r="OR665"/>
      <c r="OS665"/>
      <c r="OT665"/>
      <c r="OU665"/>
      <c r="OV665"/>
      <c r="OW665"/>
      <c r="OX665"/>
      <c r="OY665"/>
      <c r="OZ665"/>
      <c r="PA665"/>
      <c r="PB665"/>
      <c r="PC665"/>
      <c r="PD665"/>
      <c r="PE665"/>
      <c r="PF665"/>
      <c r="PG665"/>
      <c r="PH665"/>
      <c r="PI665"/>
      <c r="PJ665"/>
      <c r="PK665"/>
      <c r="PL665"/>
      <c r="PM665"/>
      <c r="PN665"/>
      <c r="PO665"/>
      <c r="PP665"/>
      <c r="PQ665"/>
      <c r="PR665"/>
      <c r="PS665"/>
      <c r="PT665"/>
      <c r="PU665"/>
      <c r="PV665"/>
      <c r="PW665"/>
      <c r="PX665"/>
      <c r="PY665"/>
      <c r="PZ665"/>
      <c r="QA665"/>
      <c r="QB665"/>
      <c r="QC665"/>
      <c r="QD665"/>
      <c r="QE665"/>
      <c r="QF665"/>
      <c r="QG665"/>
      <c r="QH665"/>
      <c r="QI665"/>
      <c r="QJ665"/>
      <c r="QK665"/>
      <c r="QL665"/>
      <c r="QM665"/>
      <c r="QN665"/>
      <c r="QO665"/>
      <c r="QP665"/>
      <c r="QQ665"/>
      <c r="QR665"/>
      <c r="QS665"/>
      <c r="QT665"/>
      <c r="QU665"/>
      <c r="QV665"/>
      <c r="QW665"/>
      <c r="QX665"/>
      <c r="QY665"/>
      <c r="QZ665"/>
      <c r="RA665"/>
      <c r="RB665"/>
      <c r="RC665"/>
      <c r="RD665"/>
      <c r="RE665"/>
      <c r="RF665"/>
      <c r="RG665"/>
      <c r="RH665"/>
      <c r="RI665"/>
      <c r="RJ665"/>
      <c r="RK665"/>
      <c r="RL665"/>
      <c r="RM665"/>
      <c r="RN665"/>
      <c r="RO665"/>
      <c r="RP665"/>
      <c r="RQ665"/>
      <c r="RR665"/>
      <c r="RS665"/>
      <c r="RT665"/>
      <c r="RU665"/>
      <c r="RV665"/>
      <c r="RW665"/>
      <c r="RX665"/>
      <c r="RY665"/>
      <c r="RZ665"/>
      <c r="SA665"/>
      <c r="SB665"/>
      <c r="SC665"/>
      <c r="SD665"/>
      <c r="SE665"/>
      <c r="SF665"/>
      <c r="SG665"/>
      <c r="SH665"/>
      <c r="SI665"/>
      <c r="SJ665"/>
      <c r="SK665"/>
      <c r="SL665"/>
      <c r="SM665"/>
      <c r="SN665"/>
      <c r="SO665"/>
      <c r="SP665"/>
    </row>
    <row r="666" spans="1:510" ht="16.5" customHeight="1" x14ac:dyDescent="0.2">
      <c r="A666" s="20">
        <v>1192</v>
      </c>
      <c r="B666" s="20" t="s">
        <v>72</v>
      </c>
      <c r="C666" s="20" t="s">
        <v>222</v>
      </c>
      <c r="D666" s="20" t="s">
        <v>30</v>
      </c>
      <c r="E666" s="20" t="s">
        <v>1345</v>
      </c>
      <c r="F666" s="22" t="s">
        <v>842</v>
      </c>
      <c r="G666" s="20" t="s">
        <v>42</v>
      </c>
      <c r="H666" s="20" t="s">
        <v>35</v>
      </c>
      <c r="I666" s="20" t="s">
        <v>81</v>
      </c>
      <c r="J666" s="22" t="s">
        <v>843</v>
      </c>
      <c r="K666" s="20" t="s">
        <v>95</v>
      </c>
      <c r="L666" s="20" t="s">
        <v>95</v>
      </c>
      <c r="M666" s="20" t="s">
        <v>95</v>
      </c>
      <c r="N666" s="20" t="s">
        <v>95</v>
      </c>
      <c r="O666" s="20" t="s">
        <v>95</v>
      </c>
      <c r="P666" s="23">
        <v>1400000</v>
      </c>
      <c r="Q666" s="24">
        <v>1</v>
      </c>
      <c r="R666" s="25">
        <v>45689</v>
      </c>
      <c r="S666" s="20" t="s">
        <v>83</v>
      </c>
      <c r="T666" s="23">
        <v>16800000</v>
      </c>
      <c r="U666" s="27" t="s">
        <v>39</v>
      </c>
      <c r="V666" s="28" t="s">
        <v>40</v>
      </c>
      <c r="W666"/>
      <c r="X666"/>
      <c r="Y666"/>
      <c r="Z666"/>
      <c r="AA666"/>
      <c r="AB666"/>
      <c r="AC666"/>
      <c r="AD666"/>
      <c r="AE666"/>
      <c r="AF666"/>
      <c r="AG666"/>
      <c r="AH666"/>
      <c r="AI666"/>
      <c r="AJ666"/>
      <c r="AK666"/>
      <c r="AL666"/>
      <c r="AM666"/>
      <c r="AN666"/>
      <c r="AO666"/>
      <c r="AP666"/>
      <c r="AQ666"/>
      <c r="AR666"/>
      <c r="AS666"/>
      <c r="AT666"/>
      <c r="AU666"/>
      <c r="AV666"/>
      <c r="AW666"/>
      <c r="AX666"/>
      <c r="AY666"/>
      <c r="AZ666"/>
      <c r="BA666"/>
      <c r="BB666"/>
      <c r="BC666"/>
      <c r="BD666"/>
      <c r="BE666"/>
      <c r="BF666"/>
      <c r="BG666"/>
      <c r="BH666"/>
      <c r="BI666"/>
      <c r="BJ666"/>
      <c r="BK666"/>
      <c r="BL666"/>
      <c r="BM666"/>
      <c r="BN666"/>
      <c r="BO666"/>
      <c r="BP666"/>
      <c r="BQ666"/>
      <c r="BR666"/>
      <c r="BS666"/>
      <c r="BT666"/>
      <c r="BU666"/>
      <c r="BV666"/>
      <c r="BW666"/>
      <c r="BX666"/>
      <c r="BY666"/>
      <c r="BZ666"/>
      <c r="CA666"/>
      <c r="CB666"/>
      <c r="CC666"/>
      <c r="CD666"/>
      <c r="CE666"/>
      <c r="CF666"/>
      <c r="CG666"/>
      <c r="CH666"/>
      <c r="CI666"/>
      <c r="CJ666"/>
      <c r="CK666"/>
      <c r="CL666"/>
      <c r="CM666"/>
      <c r="CN666"/>
      <c r="CO666"/>
      <c r="CP666"/>
      <c r="CQ666"/>
      <c r="CR666"/>
      <c r="CS666"/>
      <c r="CT666"/>
      <c r="CU666"/>
      <c r="CV666"/>
      <c r="CW666"/>
      <c r="CX666"/>
      <c r="CY666"/>
      <c r="CZ666"/>
      <c r="DA666"/>
      <c r="DB666"/>
      <c r="DC666"/>
      <c r="DD666"/>
      <c r="DE666"/>
      <c r="DF666"/>
      <c r="DG666"/>
      <c r="DH666"/>
      <c r="DI666"/>
      <c r="DJ666"/>
      <c r="DK666"/>
      <c r="DL666"/>
      <c r="DM666"/>
      <c r="DN666"/>
      <c r="DO666"/>
      <c r="DP666"/>
      <c r="DQ666"/>
      <c r="DR666"/>
      <c r="DS666"/>
      <c r="DT666"/>
      <c r="DU666"/>
      <c r="DV666"/>
      <c r="DW666"/>
      <c r="DX666"/>
      <c r="DY666"/>
      <c r="DZ666"/>
      <c r="EA666"/>
      <c r="EB666"/>
      <c r="EC666"/>
      <c r="ED666"/>
      <c r="EE666"/>
      <c r="EF666"/>
      <c r="EG666"/>
      <c r="EH666"/>
      <c r="EI666"/>
      <c r="EJ666"/>
      <c r="EK666"/>
      <c r="EL666"/>
      <c r="EM666"/>
      <c r="EN666"/>
      <c r="EO666"/>
      <c r="EP666"/>
      <c r="EQ666"/>
      <c r="ER666"/>
      <c r="ES666"/>
      <c r="ET666"/>
      <c r="EU666"/>
      <c r="EV666"/>
      <c r="EW666"/>
      <c r="EX666"/>
      <c r="EY666"/>
      <c r="EZ666"/>
      <c r="FA666"/>
      <c r="FB666"/>
      <c r="FC666"/>
      <c r="FD666"/>
      <c r="FE666"/>
      <c r="FF666"/>
      <c r="FG666"/>
      <c r="FH666"/>
      <c r="FI666"/>
      <c r="FJ666"/>
      <c r="FK666"/>
      <c r="FL666"/>
      <c r="FM666"/>
      <c r="FN666"/>
      <c r="FO666"/>
      <c r="FP666"/>
      <c r="FQ666"/>
      <c r="FR666"/>
      <c r="FS666"/>
      <c r="FT666"/>
      <c r="FU666"/>
      <c r="FV666"/>
      <c r="FW666"/>
      <c r="FX666"/>
      <c r="FY666"/>
      <c r="FZ666"/>
      <c r="GA666"/>
      <c r="GB666"/>
      <c r="GC666"/>
      <c r="GD666"/>
      <c r="GE666"/>
      <c r="GF666"/>
      <c r="GG666"/>
      <c r="GH666"/>
      <c r="GI666"/>
      <c r="GJ666"/>
      <c r="GK666"/>
      <c r="GL666"/>
      <c r="GM666"/>
      <c r="GN666"/>
      <c r="GO666"/>
      <c r="GP666"/>
      <c r="GQ666"/>
      <c r="GR666"/>
      <c r="GS666"/>
      <c r="GT666"/>
      <c r="GU666"/>
      <c r="GV666"/>
      <c r="GW666"/>
      <c r="GX666"/>
      <c r="GY666"/>
      <c r="GZ666"/>
      <c r="HA666"/>
      <c r="HB666"/>
      <c r="HC666"/>
      <c r="HD666"/>
      <c r="HE666"/>
      <c r="HF666"/>
      <c r="HG666"/>
      <c r="HH666"/>
      <c r="HI666"/>
      <c r="HJ666"/>
      <c r="HK666"/>
      <c r="HL666"/>
      <c r="HM666"/>
      <c r="HN666"/>
      <c r="HO666"/>
      <c r="HP666"/>
      <c r="HQ666"/>
      <c r="HR666"/>
      <c r="HS666"/>
      <c r="HT666"/>
      <c r="HU666"/>
      <c r="HV666"/>
      <c r="HW666"/>
      <c r="HX666"/>
      <c r="HY666"/>
      <c r="HZ666"/>
      <c r="IA666"/>
      <c r="IB666"/>
      <c r="IC666"/>
      <c r="ID666"/>
      <c r="IE666"/>
      <c r="IF666"/>
      <c r="IG666"/>
      <c r="IH666"/>
      <c r="II666"/>
      <c r="IJ666"/>
      <c r="IK666"/>
      <c r="IL666"/>
      <c r="IM666"/>
      <c r="IN666"/>
      <c r="IO666"/>
      <c r="IP666"/>
      <c r="IQ666"/>
      <c r="IR666"/>
      <c r="IS666"/>
      <c r="IT666"/>
      <c r="IU666"/>
      <c r="IV666"/>
      <c r="IW666"/>
      <c r="IX666"/>
      <c r="IY666"/>
      <c r="IZ666"/>
      <c r="JA666"/>
      <c r="JB666"/>
      <c r="JC666"/>
      <c r="JD666"/>
      <c r="JE666"/>
      <c r="JF666"/>
      <c r="JG666"/>
      <c r="JH666"/>
      <c r="JI666"/>
      <c r="JJ666"/>
      <c r="JK666"/>
      <c r="JL666"/>
      <c r="JM666"/>
      <c r="JN666"/>
      <c r="JO666"/>
      <c r="JP666"/>
      <c r="JQ666"/>
      <c r="JR666"/>
      <c r="JS666"/>
      <c r="JT666"/>
      <c r="JU666"/>
      <c r="JV666"/>
      <c r="JW666"/>
      <c r="JX666"/>
      <c r="JY666"/>
      <c r="JZ666"/>
      <c r="KA666"/>
      <c r="KB666"/>
      <c r="KC666"/>
      <c r="KD666"/>
      <c r="KE666"/>
      <c r="KF666"/>
      <c r="KG666"/>
      <c r="KH666"/>
      <c r="KI666"/>
      <c r="KJ666"/>
      <c r="KK666"/>
      <c r="KL666"/>
      <c r="KM666"/>
      <c r="KN666"/>
      <c r="KO666"/>
      <c r="KP666"/>
      <c r="KQ666"/>
      <c r="KR666"/>
      <c r="KS666"/>
      <c r="KT666"/>
      <c r="KU666"/>
      <c r="KV666"/>
      <c r="KW666"/>
      <c r="KX666"/>
      <c r="KY666"/>
      <c r="KZ666"/>
      <c r="LA666"/>
      <c r="LB666"/>
      <c r="LC666"/>
      <c r="LD666"/>
      <c r="LE666"/>
      <c r="LF666"/>
      <c r="LG666"/>
      <c r="LH666"/>
      <c r="LI666"/>
      <c r="LJ666"/>
      <c r="LK666"/>
      <c r="LL666"/>
      <c r="LM666"/>
      <c r="LN666"/>
      <c r="LO666"/>
      <c r="LP666"/>
      <c r="LQ666"/>
      <c r="LR666"/>
      <c r="LS666"/>
      <c r="LT666"/>
      <c r="LU666"/>
      <c r="LV666"/>
      <c r="LW666"/>
      <c r="LX666"/>
      <c r="LY666"/>
      <c r="LZ666"/>
      <c r="MA666"/>
      <c r="MB666"/>
      <c r="MC666"/>
      <c r="MD666"/>
      <c r="ME666"/>
      <c r="MF666"/>
      <c r="MG666"/>
      <c r="MH666"/>
      <c r="MI666"/>
      <c r="MJ666"/>
      <c r="MK666"/>
      <c r="ML666"/>
      <c r="MM666"/>
      <c r="MN666"/>
      <c r="MO666"/>
      <c r="MP666"/>
      <c r="MQ666"/>
      <c r="MR666"/>
      <c r="MS666"/>
      <c r="MT666"/>
      <c r="MU666"/>
      <c r="MV666"/>
      <c r="MW666"/>
      <c r="MX666"/>
      <c r="MY666"/>
      <c r="MZ666"/>
      <c r="NA666"/>
      <c r="NB666"/>
      <c r="NC666"/>
      <c r="ND666"/>
      <c r="NE666"/>
      <c r="NF666"/>
      <c r="NG666"/>
      <c r="NH666"/>
      <c r="NI666"/>
      <c r="NJ666"/>
      <c r="NK666"/>
      <c r="NL666"/>
      <c r="NM666"/>
      <c r="NN666"/>
      <c r="NO666"/>
      <c r="NP666"/>
      <c r="NQ666"/>
      <c r="NR666"/>
      <c r="NS666"/>
      <c r="NT666"/>
      <c r="NU666"/>
      <c r="NV666"/>
      <c r="NW666"/>
      <c r="NX666"/>
      <c r="NY666"/>
      <c r="NZ666"/>
      <c r="OA666"/>
      <c r="OB666"/>
      <c r="OC666"/>
      <c r="OD666"/>
      <c r="OE666"/>
      <c r="OF666"/>
      <c r="OG666"/>
      <c r="OH666"/>
      <c r="OI666"/>
      <c r="OJ666"/>
      <c r="OK666"/>
      <c r="OL666"/>
      <c r="OM666"/>
      <c r="ON666"/>
      <c r="OO666"/>
      <c r="OP666"/>
      <c r="OQ666"/>
      <c r="OR666"/>
      <c r="OS666"/>
      <c r="OT666"/>
      <c r="OU666"/>
      <c r="OV666"/>
      <c r="OW666"/>
      <c r="OX666"/>
      <c r="OY666"/>
      <c r="OZ666"/>
      <c r="PA666"/>
      <c r="PB666"/>
      <c r="PC666"/>
      <c r="PD666"/>
      <c r="PE666"/>
      <c r="PF666"/>
      <c r="PG666"/>
      <c r="PH666"/>
      <c r="PI666"/>
      <c r="PJ666"/>
      <c r="PK666"/>
      <c r="PL666"/>
      <c r="PM666"/>
      <c r="PN666"/>
      <c r="PO666"/>
      <c r="PP666"/>
      <c r="PQ666"/>
      <c r="PR666"/>
      <c r="PS666"/>
      <c r="PT666"/>
      <c r="PU666"/>
      <c r="PV666"/>
      <c r="PW666"/>
      <c r="PX666"/>
      <c r="PY666"/>
      <c r="PZ666"/>
      <c r="QA666"/>
      <c r="QB666"/>
      <c r="QC666"/>
      <c r="QD666"/>
      <c r="QE666"/>
      <c r="QF666"/>
      <c r="QG666"/>
      <c r="QH666"/>
      <c r="QI666"/>
      <c r="QJ666"/>
      <c r="QK666"/>
      <c r="QL666"/>
      <c r="QM666"/>
      <c r="QN666"/>
      <c r="QO666"/>
      <c r="QP666"/>
      <c r="QQ666"/>
      <c r="QR666"/>
      <c r="QS666"/>
      <c r="QT666"/>
      <c r="QU666"/>
      <c r="QV666"/>
      <c r="QW666"/>
      <c r="QX666"/>
      <c r="QY666"/>
      <c r="QZ666"/>
      <c r="RA666"/>
      <c r="RB666"/>
      <c r="RC666"/>
      <c r="RD666"/>
      <c r="RE666"/>
      <c r="RF666"/>
      <c r="RG666"/>
      <c r="RH666"/>
      <c r="RI666"/>
      <c r="RJ666"/>
      <c r="RK666"/>
      <c r="RL666"/>
      <c r="RM666"/>
      <c r="RN666"/>
      <c r="RO666"/>
      <c r="RP666"/>
      <c r="RQ666"/>
      <c r="RR666"/>
      <c r="RS666"/>
      <c r="RT666"/>
      <c r="RU666"/>
      <c r="RV666"/>
      <c r="RW666"/>
      <c r="RX666"/>
      <c r="RY666"/>
      <c r="RZ666"/>
      <c r="SA666"/>
      <c r="SB666"/>
      <c r="SC666"/>
      <c r="SD666"/>
      <c r="SE666"/>
      <c r="SF666"/>
      <c r="SG666"/>
      <c r="SH666"/>
      <c r="SI666"/>
      <c r="SJ666"/>
      <c r="SK666"/>
      <c r="SL666"/>
      <c r="SM666"/>
      <c r="SN666"/>
      <c r="SO666"/>
      <c r="SP666"/>
    </row>
    <row r="667" spans="1:510" ht="16.5" customHeight="1" x14ac:dyDescent="0.2">
      <c r="A667" s="20">
        <v>1302</v>
      </c>
      <c r="B667" s="20" t="s">
        <v>73</v>
      </c>
      <c r="C667" s="20" t="s">
        <v>33</v>
      </c>
      <c r="D667" s="20" t="s">
        <v>30</v>
      </c>
      <c r="E667" s="20" t="s">
        <v>1345</v>
      </c>
      <c r="F667" s="22" t="s">
        <v>844</v>
      </c>
      <c r="G667" s="20" t="s">
        <v>84</v>
      </c>
      <c r="H667" s="20" t="s">
        <v>35</v>
      </c>
      <c r="I667" s="20" t="s">
        <v>81</v>
      </c>
      <c r="J667" s="22" t="s">
        <v>845</v>
      </c>
      <c r="K667" s="20"/>
      <c r="L667" s="20"/>
      <c r="M667" s="20"/>
      <c r="N667" s="20"/>
      <c r="O667" s="20"/>
      <c r="P667" s="23">
        <v>53400000</v>
      </c>
      <c r="Q667" s="24">
        <v>12</v>
      </c>
      <c r="R667" s="25">
        <v>45658</v>
      </c>
      <c r="S667" s="20" t="s">
        <v>83</v>
      </c>
      <c r="T667" s="26">
        <f>P667*Q667</f>
        <v>640800000</v>
      </c>
      <c r="U667" s="27" t="s">
        <v>39</v>
      </c>
      <c r="V667" s="28" t="s">
        <v>40</v>
      </c>
      <c r="W667"/>
      <c r="X667"/>
      <c r="Y667"/>
      <c r="Z667"/>
      <c r="AA667"/>
      <c r="AB667"/>
      <c r="AC667"/>
      <c r="AD667"/>
      <c r="AE667"/>
      <c r="AF667"/>
      <c r="AG667"/>
      <c r="AH667"/>
      <c r="AI667"/>
      <c r="AJ667"/>
      <c r="AK667"/>
      <c r="AL667"/>
      <c r="AM667"/>
      <c r="AN667"/>
      <c r="AO667"/>
      <c r="AP667"/>
      <c r="AQ667"/>
      <c r="AR667"/>
      <c r="AS667"/>
      <c r="AT667"/>
      <c r="AU667"/>
      <c r="AV667"/>
      <c r="AW667"/>
      <c r="AX667"/>
      <c r="AY667"/>
      <c r="AZ667"/>
      <c r="BA667"/>
      <c r="BB667"/>
      <c r="BC667"/>
      <c r="BD667"/>
      <c r="BE667"/>
      <c r="BF667"/>
      <c r="BG667"/>
      <c r="BH667"/>
      <c r="BI667"/>
      <c r="BJ667"/>
      <c r="BK667"/>
      <c r="BL667"/>
      <c r="BM667"/>
      <c r="BN667"/>
      <c r="BO667"/>
      <c r="BP667"/>
      <c r="BQ667"/>
      <c r="BR667"/>
      <c r="BS667"/>
      <c r="BT667"/>
      <c r="BU667"/>
      <c r="BV667"/>
      <c r="BW667"/>
      <c r="BX667"/>
      <c r="BY667"/>
      <c r="BZ667"/>
      <c r="CA667"/>
      <c r="CB667"/>
      <c r="CC667"/>
      <c r="CD667"/>
      <c r="CE667"/>
      <c r="CF667"/>
      <c r="CG667"/>
      <c r="CH667"/>
      <c r="CI667"/>
      <c r="CJ667"/>
      <c r="CK667"/>
      <c r="CL667"/>
      <c r="CM667"/>
      <c r="CN667"/>
      <c r="CO667"/>
      <c r="CP667"/>
      <c r="CQ667"/>
      <c r="CR667"/>
      <c r="CS667"/>
      <c r="CT667"/>
      <c r="CU667"/>
      <c r="CV667"/>
      <c r="CW667"/>
      <c r="CX667"/>
      <c r="CY667"/>
      <c r="CZ667"/>
      <c r="DA667"/>
      <c r="DB667"/>
      <c r="DC667"/>
      <c r="DD667"/>
      <c r="DE667"/>
      <c r="DF667"/>
      <c r="DG667"/>
      <c r="DH667"/>
      <c r="DI667"/>
      <c r="DJ667"/>
      <c r="DK667"/>
      <c r="DL667"/>
      <c r="DM667"/>
      <c r="DN667"/>
      <c r="DO667"/>
      <c r="DP667"/>
      <c r="DQ667"/>
      <c r="DR667"/>
      <c r="DS667"/>
      <c r="DT667"/>
      <c r="DU667"/>
      <c r="DV667"/>
      <c r="DW667"/>
      <c r="DX667"/>
      <c r="DY667"/>
      <c r="DZ667"/>
      <c r="EA667"/>
      <c r="EB667"/>
      <c r="EC667"/>
      <c r="ED667"/>
      <c r="EE667"/>
      <c r="EF667"/>
      <c r="EG667"/>
      <c r="EH667"/>
      <c r="EI667"/>
      <c r="EJ667"/>
      <c r="EK667"/>
      <c r="EL667"/>
      <c r="EM667"/>
      <c r="EN667"/>
      <c r="EO667"/>
      <c r="EP667"/>
      <c r="EQ667"/>
      <c r="ER667"/>
      <c r="ES667"/>
      <c r="ET667"/>
      <c r="EU667"/>
      <c r="EV667"/>
      <c r="EW667"/>
      <c r="EX667"/>
      <c r="EY667"/>
      <c r="EZ667"/>
      <c r="FA667"/>
      <c r="FB667"/>
      <c r="FC667"/>
      <c r="FD667"/>
      <c r="FE667"/>
      <c r="FF667"/>
      <c r="FG667"/>
      <c r="FH667"/>
      <c r="FI667"/>
      <c r="FJ667"/>
      <c r="FK667"/>
      <c r="FL667"/>
      <c r="FM667"/>
      <c r="FN667"/>
      <c r="FO667"/>
      <c r="FP667"/>
      <c r="FQ667"/>
      <c r="FR667"/>
      <c r="FS667"/>
      <c r="FT667"/>
      <c r="FU667"/>
      <c r="FV667"/>
      <c r="FW667"/>
      <c r="FX667"/>
      <c r="FY667"/>
      <c r="FZ667"/>
      <c r="GA667"/>
      <c r="GB667"/>
      <c r="GC667"/>
      <c r="GD667"/>
      <c r="GE667"/>
      <c r="GF667"/>
      <c r="GG667"/>
      <c r="GH667"/>
      <c r="GI667"/>
      <c r="GJ667"/>
      <c r="GK667"/>
      <c r="GL667"/>
      <c r="GM667"/>
      <c r="GN667"/>
      <c r="GO667"/>
      <c r="GP667"/>
      <c r="GQ667"/>
      <c r="GR667"/>
      <c r="GS667"/>
      <c r="GT667"/>
      <c r="GU667"/>
      <c r="GV667"/>
      <c r="GW667"/>
      <c r="GX667"/>
      <c r="GY667"/>
      <c r="GZ667"/>
      <c r="HA667"/>
      <c r="HB667"/>
      <c r="HC667"/>
      <c r="HD667"/>
      <c r="HE667"/>
      <c r="HF667"/>
      <c r="HG667"/>
      <c r="HH667"/>
      <c r="HI667"/>
      <c r="HJ667"/>
      <c r="HK667"/>
      <c r="HL667"/>
      <c r="HM667"/>
      <c r="HN667"/>
      <c r="HO667"/>
      <c r="HP667"/>
      <c r="HQ667"/>
      <c r="HR667"/>
      <c r="HS667"/>
      <c r="HT667"/>
      <c r="HU667"/>
      <c r="HV667"/>
      <c r="HW667"/>
      <c r="HX667"/>
      <c r="HY667"/>
      <c r="HZ667"/>
      <c r="IA667"/>
      <c r="IB667"/>
      <c r="IC667"/>
      <c r="ID667"/>
      <c r="IE667"/>
      <c r="IF667"/>
      <c r="IG667"/>
      <c r="IH667"/>
      <c r="II667"/>
      <c r="IJ667"/>
      <c r="IK667"/>
      <c r="IL667"/>
      <c r="IM667"/>
      <c r="IN667"/>
      <c r="IO667"/>
      <c r="IP667"/>
      <c r="IQ667"/>
      <c r="IR667"/>
      <c r="IS667"/>
      <c r="IT667"/>
      <c r="IU667"/>
      <c r="IV667"/>
      <c r="IW667"/>
      <c r="IX667"/>
      <c r="IY667"/>
      <c r="IZ667"/>
      <c r="JA667"/>
      <c r="JB667"/>
      <c r="JC667"/>
      <c r="JD667"/>
      <c r="JE667"/>
      <c r="JF667"/>
      <c r="JG667"/>
      <c r="JH667"/>
      <c r="JI667"/>
      <c r="JJ667"/>
      <c r="JK667"/>
      <c r="JL667"/>
      <c r="JM667"/>
      <c r="JN667"/>
      <c r="JO667"/>
      <c r="JP667"/>
      <c r="JQ667"/>
      <c r="JR667"/>
      <c r="JS667"/>
      <c r="JT667"/>
      <c r="JU667"/>
      <c r="JV667"/>
      <c r="JW667"/>
      <c r="JX667"/>
      <c r="JY667"/>
      <c r="JZ667"/>
      <c r="KA667"/>
      <c r="KB667"/>
      <c r="KC667"/>
      <c r="KD667"/>
      <c r="KE667"/>
      <c r="KF667"/>
      <c r="KG667"/>
      <c r="KH667"/>
      <c r="KI667"/>
      <c r="KJ667"/>
      <c r="KK667"/>
      <c r="KL667"/>
      <c r="KM667"/>
      <c r="KN667"/>
      <c r="KO667"/>
      <c r="KP667"/>
      <c r="KQ667"/>
      <c r="KR667"/>
      <c r="KS667"/>
      <c r="KT667"/>
      <c r="KU667"/>
      <c r="KV667"/>
      <c r="KW667"/>
      <c r="KX667"/>
      <c r="KY667"/>
      <c r="KZ667"/>
      <c r="LA667"/>
      <c r="LB667"/>
      <c r="LC667"/>
      <c r="LD667"/>
      <c r="LE667"/>
      <c r="LF667"/>
      <c r="LG667"/>
      <c r="LH667"/>
      <c r="LI667"/>
      <c r="LJ667"/>
      <c r="LK667"/>
      <c r="LL667"/>
      <c r="LM667"/>
      <c r="LN667"/>
      <c r="LO667"/>
      <c r="LP667"/>
      <c r="LQ667"/>
      <c r="LR667"/>
      <c r="LS667"/>
      <c r="LT667"/>
      <c r="LU667"/>
      <c r="LV667"/>
      <c r="LW667"/>
      <c r="LX667"/>
      <c r="LY667"/>
      <c r="LZ667"/>
      <c r="MA667"/>
      <c r="MB667"/>
      <c r="MC667"/>
      <c r="MD667"/>
      <c r="ME667"/>
      <c r="MF667"/>
      <c r="MG667"/>
      <c r="MH667"/>
      <c r="MI667"/>
      <c r="MJ667"/>
      <c r="MK667"/>
      <c r="ML667"/>
      <c r="MM667"/>
      <c r="MN667"/>
      <c r="MO667"/>
      <c r="MP667"/>
      <c r="MQ667"/>
      <c r="MR667"/>
      <c r="MS667"/>
      <c r="MT667"/>
      <c r="MU667"/>
      <c r="MV667"/>
      <c r="MW667"/>
      <c r="MX667"/>
      <c r="MY667"/>
      <c r="MZ667"/>
      <c r="NA667"/>
      <c r="NB667"/>
      <c r="NC667"/>
      <c r="ND667"/>
      <c r="NE667"/>
      <c r="NF667"/>
      <c r="NG667"/>
      <c r="NH667"/>
      <c r="NI667"/>
      <c r="NJ667"/>
      <c r="NK667"/>
      <c r="NL667"/>
      <c r="NM667"/>
      <c r="NN667"/>
      <c r="NO667"/>
      <c r="NP667"/>
      <c r="NQ667"/>
      <c r="NR667"/>
      <c r="NS667"/>
      <c r="NT667"/>
      <c r="NU667"/>
      <c r="NV667"/>
      <c r="NW667"/>
      <c r="NX667"/>
      <c r="NY667"/>
      <c r="NZ667"/>
      <c r="OA667"/>
      <c r="OB667"/>
      <c r="OC667"/>
      <c r="OD667"/>
      <c r="OE667"/>
      <c r="OF667"/>
      <c r="OG667"/>
      <c r="OH667"/>
      <c r="OI667"/>
      <c r="OJ667"/>
      <c r="OK667"/>
      <c r="OL667"/>
      <c r="OM667"/>
      <c r="ON667"/>
      <c r="OO667"/>
      <c r="OP667"/>
      <c r="OQ667"/>
      <c r="OR667"/>
      <c r="OS667"/>
      <c r="OT667"/>
      <c r="OU667"/>
      <c r="OV667"/>
      <c r="OW667"/>
      <c r="OX667"/>
      <c r="OY667"/>
      <c r="OZ667"/>
      <c r="PA667"/>
      <c r="PB667"/>
      <c r="PC667"/>
      <c r="PD667"/>
      <c r="PE667"/>
      <c r="PF667"/>
      <c r="PG667"/>
      <c r="PH667"/>
      <c r="PI667"/>
      <c r="PJ667"/>
      <c r="PK667"/>
      <c r="PL667"/>
      <c r="PM667"/>
      <c r="PN667"/>
      <c r="PO667"/>
      <c r="PP667"/>
      <c r="PQ667"/>
      <c r="PR667"/>
      <c r="PS667"/>
      <c r="PT667"/>
      <c r="PU667"/>
      <c r="PV667"/>
      <c r="PW667"/>
      <c r="PX667"/>
      <c r="PY667"/>
      <c r="PZ667"/>
      <c r="QA667"/>
      <c r="QB667"/>
      <c r="QC667"/>
      <c r="QD667"/>
      <c r="QE667"/>
      <c r="QF667"/>
      <c r="QG667"/>
      <c r="QH667"/>
      <c r="QI667"/>
      <c r="QJ667"/>
      <c r="QK667"/>
      <c r="QL667"/>
      <c r="QM667"/>
      <c r="QN667"/>
      <c r="QO667"/>
      <c r="QP667"/>
      <c r="QQ667"/>
      <c r="QR667"/>
      <c r="QS667"/>
      <c r="QT667"/>
      <c r="QU667"/>
      <c r="QV667"/>
      <c r="QW667"/>
      <c r="QX667"/>
      <c r="QY667"/>
      <c r="QZ667"/>
      <c r="RA667"/>
      <c r="RB667"/>
      <c r="RC667"/>
      <c r="RD667"/>
      <c r="RE667"/>
      <c r="RF667"/>
      <c r="RG667"/>
      <c r="RH667"/>
      <c r="RI667"/>
      <c r="RJ667"/>
      <c r="RK667"/>
      <c r="RL667"/>
      <c r="RM667"/>
      <c r="RN667"/>
      <c r="RO667"/>
      <c r="RP667"/>
      <c r="RQ667"/>
      <c r="RR667"/>
      <c r="RS667"/>
      <c r="RT667"/>
      <c r="RU667"/>
      <c r="RV667"/>
      <c r="RW667"/>
      <c r="RX667"/>
      <c r="RY667"/>
      <c r="RZ667"/>
      <c r="SA667"/>
      <c r="SB667"/>
      <c r="SC667"/>
      <c r="SD667"/>
      <c r="SE667"/>
      <c r="SF667"/>
      <c r="SG667"/>
      <c r="SH667"/>
      <c r="SI667"/>
      <c r="SJ667"/>
      <c r="SK667"/>
      <c r="SL667"/>
      <c r="SM667"/>
      <c r="SN667"/>
      <c r="SO667"/>
      <c r="SP667"/>
    </row>
    <row r="668" spans="1:510" ht="16.5" customHeight="1" x14ac:dyDescent="0.2">
      <c r="A668" s="20">
        <v>152</v>
      </c>
      <c r="B668" s="20" t="s">
        <v>62</v>
      </c>
      <c r="C668" s="20" t="s">
        <v>846</v>
      </c>
      <c r="D668" s="20" t="s">
        <v>30</v>
      </c>
      <c r="E668" s="20" t="s">
        <v>1345</v>
      </c>
      <c r="F668" s="22" t="s">
        <v>848</v>
      </c>
      <c r="G668" s="20" t="s">
        <v>84</v>
      </c>
      <c r="H668" s="20" t="s">
        <v>35</v>
      </c>
      <c r="I668" s="20" t="s">
        <v>81</v>
      </c>
      <c r="J668" s="22" t="s">
        <v>846</v>
      </c>
      <c r="K668" s="20"/>
      <c r="L668" s="20"/>
      <c r="M668" s="20"/>
      <c r="N668" s="20"/>
      <c r="O668" s="23"/>
      <c r="P668" s="23">
        <v>5522620</v>
      </c>
      <c r="Q668" s="24">
        <v>1</v>
      </c>
      <c r="R668" s="25">
        <v>45658</v>
      </c>
      <c r="S668" s="20" t="s">
        <v>83</v>
      </c>
      <c r="T668" s="26">
        <f t="shared" ref="T668:T679" si="11">((P668*1)+O668)*Q668</f>
        <v>5522620</v>
      </c>
      <c r="U668" s="27" t="s">
        <v>100</v>
      </c>
      <c r="V668" s="27" t="s">
        <v>100</v>
      </c>
      <c r="W668"/>
      <c r="X668"/>
      <c r="Y668"/>
      <c r="Z668"/>
      <c r="AA668"/>
      <c r="AB668"/>
      <c r="AC668"/>
      <c r="AD668"/>
      <c r="AE668"/>
      <c r="AF668"/>
      <c r="AG668"/>
      <c r="AH668"/>
      <c r="AI668"/>
      <c r="AJ668"/>
      <c r="AK668"/>
      <c r="AL668"/>
      <c r="AM668"/>
      <c r="AN668"/>
      <c r="AO668"/>
      <c r="AP668"/>
      <c r="AQ668"/>
      <c r="AR668"/>
      <c r="AS668"/>
      <c r="AT668"/>
      <c r="AU668"/>
      <c r="AV668"/>
      <c r="AW668"/>
      <c r="AX668"/>
      <c r="AY668"/>
      <c r="AZ668"/>
      <c r="BA668"/>
      <c r="BB668"/>
      <c r="BC668"/>
      <c r="BD668"/>
      <c r="BE668"/>
      <c r="BF668"/>
      <c r="BG668"/>
      <c r="BH668"/>
      <c r="BI668"/>
      <c r="BJ668"/>
      <c r="BK668"/>
      <c r="BL668"/>
      <c r="BM668"/>
      <c r="BN668"/>
      <c r="BO668"/>
      <c r="BP668"/>
      <c r="BQ668"/>
      <c r="BR668"/>
      <c r="BS668"/>
      <c r="BT668"/>
      <c r="BU668"/>
      <c r="BV668"/>
      <c r="BW668"/>
      <c r="BX668"/>
      <c r="BY668"/>
      <c r="BZ668"/>
      <c r="CA668"/>
      <c r="CB668"/>
      <c r="CC668"/>
      <c r="CD668"/>
      <c r="CE668"/>
      <c r="CF668"/>
      <c r="CG668"/>
      <c r="CH668"/>
      <c r="CI668"/>
      <c r="CJ668"/>
      <c r="CK668"/>
      <c r="CL668"/>
      <c r="CM668"/>
      <c r="CN668"/>
      <c r="CO668"/>
      <c r="CP668"/>
      <c r="CQ668"/>
      <c r="CR668"/>
      <c r="CS668"/>
      <c r="CT668"/>
      <c r="CU668"/>
      <c r="CV668"/>
      <c r="CW668"/>
      <c r="CX668"/>
      <c r="CY668"/>
      <c r="CZ668"/>
      <c r="DA668"/>
      <c r="DB668"/>
      <c r="DC668"/>
      <c r="DD668"/>
      <c r="DE668"/>
      <c r="DF668"/>
      <c r="DG668"/>
      <c r="DH668"/>
      <c r="DI668"/>
      <c r="DJ668"/>
      <c r="DK668"/>
      <c r="DL668"/>
      <c r="DM668"/>
      <c r="DN668"/>
      <c r="DO668"/>
      <c r="DP668"/>
      <c r="DQ668"/>
      <c r="DR668"/>
      <c r="DS668"/>
      <c r="DT668"/>
      <c r="DU668"/>
      <c r="DV668"/>
      <c r="DW668"/>
      <c r="DX668"/>
      <c r="DY668"/>
      <c r="DZ668"/>
      <c r="EA668"/>
      <c r="EB668"/>
      <c r="EC668"/>
      <c r="ED668"/>
      <c r="EE668"/>
      <c r="EF668"/>
      <c r="EG668"/>
      <c r="EH668"/>
      <c r="EI668"/>
      <c r="EJ668"/>
      <c r="EK668"/>
      <c r="EL668"/>
      <c r="EM668"/>
      <c r="EN668"/>
      <c r="EO668"/>
      <c r="EP668"/>
      <c r="EQ668"/>
      <c r="ER668"/>
      <c r="ES668"/>
      <c r="ET668"/>
      <c r="EU668"/>
      <c r="EV668"/>
      <c r="EW668"/>
      <c r="EX668"/>
      <c r="EY668"/>
      <c r="EZ668"/>
      <c r="FA668"/>
      <c r="FB668"/>
      <c r="FC668"/>
      <c r="FD668"/>
      <c r="FE668"/>
      <c r="FF668"/>
      <c r="FG668"/>
      <c r="FH668"/>
      <c r="FI668"/>
      <c r="FJ668"/>
      <c r="FK668"/>
      <c r="FL668"/>
      <c r="FM668"/>
      <c r="FN668"/>
      <c r="FO668"/>
      <c r="FP668"/>
      <c r="FQ668"/>
      <c r="FR668"/>
      <c r="FS668"/>
      <c r="FT668"/>
      <c r="FU668"/>
      <c r="FV668"/>
      <c r="FW668"/>
      <c r="FX668"/>
      <c r="FY668"/>
      <c r="FZ668"/>
      <c r="GA668"/>
      <c r="GB668"/>
      <c r="GC668"/>
      <c r="GD668"/>
      <c r="GE668"/>
      <c r="GF668"/>
      <c r="GG668"/>
      <c r="GH668"/>
      <c r="GI668"/>
      <c r="GJ668"/>
      <c r="GK668"/>
      <c r="GL668"/>
      <c r="GM668"/>
      <c r="GN668"/>
      <c r="GO668"/>
      <c r="GP668"/>
      <c r="GQ668"/>
      <c r="GR668"/>
      <c r="GS668"/>
      <c r="GT668"/>
      <c r="GU668"/>
      <c r="GV668"/>
      <c r="GW668"/>
      <c r="GX668"/>
      <c r="GY668"/>
      <c r="GZ668"/>
      <c r="HA668"/>
      <c r="HB668"/>
      <c r="HC668"/>
      <c r="HD668"/>
      <c r="HE668"/>
      <c r="HF668"/>
      <c r="HG668"/>
      <c r="HH668"/>
      <c r="HI668"/>
      <c r="HJ668"/>
      <c r="HK668"/>
      <c r="HL668"/>
      <c r="HM668"/>
      <c r="HN668"/>
      <c r="HO668"/>
      <c r="HP668"/>
      <c r="HQ668"/>
      <c r="HR668"/>
      <c r="HS668"/>
      <c r="HT668"/>
      <c r="HU668"/>
      <c r="HV668"/>
      <c r="HW668"/>
      <c r="HX668"/>
      <c r="HY668"/>
      <c r="HZ668"/>
      <c r="IA668"/>
      <c r="IB668"/>
      <c r="IC668"/>
      <c r="ID668"/>
      <c r="IE668"/>
      <c r="IF668"/>
      <c r="IG668"/>
      <c r="IH668"/>
      <c r="II668"/>
      <c r="IJ668"/>
      <c r="IK668"/>
      <c r="IL668"/>
      <c r="IM668"/>
      <c r="IN668"/>
      <c r="IO668"/>
      <c r="IP668"/>
      <c r="IQ668"/>
      <c r="IR668"/>
      <c r="IS668"/>
      <c r="IT668"/>
      <c r="IU668"/>
      <c r="IV668"/>
      <c r="IW668"/>
      <c r="IX668"/>
      <c r="IY668"/>
      <c r="IZ668"/>
      <c r="JA668"/>
      <c r="JB668"/>
      <c r="JC668"/>
      <c r="JD668"/>
      <c r="JE668"/>
      <c r="JF668"/>
      <c r="JG668"/>
      <c r="JH668"/>
      <c r="JI668"/>
      <c r="JJ668"/>
      <c r="JK668"/>
      <c r="JL668"/>
      <c r="JM668"/>
      <c r="JN668"/>
      <c r="JO668"/>
      <c r="JP668"/>
      <c r="JQ668"/>
      <c r="JR668"/>
      <c r="JS668"/>
      <c r="JT668"/>
      <c r="JU668"/>
      <c r="JV668"/>
      <c r="JW668"/>
      <c r="JX668"/>
      <c r="JY668"/>
      <c r="JZ668"/>
      <c r="KA668"/>
      <c r="KB668"/>
      <c r="KC668"/>
      <c r="KD668"/>
      <c r="KE668"/>
      <c r="KF668"/>
      <c r="KG668"/>
      <c r="KH668"/>
      <c r="KI668"/>
      <c r="KJ668"/>
      <c r="KK668"/>
      <c r="KL668"/>
      <c r="KM668"/>
      <c r="KN668"/>
      <c r="KO668"/>
      <c r="KP668"/>
      <c r="KQ668"/>
      <c r="KR668"/>
      <c r="KS668"/>
      <c r="KT668"/>
      <c r="KU668"/>
      <c r="KV668"/>
      <c r="KW668"/>
      <c r="KX668"/>
      <c r="KY668"/>
      <c r="KZ668"/>
      <c r="LA668"/>
      <c r="LB668"/>
      <c r="LC668"/>
      <c r="LD668"/>
      <c r="LE668"/>
      <c r="LF668"/>
      <c r="LG668"/>
      <c r="LH668"/>
      <c r="LI668"/>
      <c r="LJ668"/>
      <c r="LK668"/>
      <c r="LL668"/>
      <c r="LM668"/>
      <c r="LN668"/>
      <c r="LO668"/>
      <c r="LP668"/>
      <c r="LQ668"/>
      <c r="LR668"/>
      <c r="LS668"/>
      <c r="LT668"/>
      <c r="LU668"/>
      <c r="LV668"/>
      <c r="LW668"/>
      <c r="LX668"/>
      <c r="LY668"/>
      <c r="LZ668"/>
      <c r="MA668"/>
      <c r="MB668"/>
      <c r="MC668"/>
      <c r="MD668"/>
      <c r="ME668"/>
      <c r="MF668"/>
      <c r="MG668"/>
      <c r="MH668"/>
      <c r="MI668"/>
      <c r="MJ668"/>
      <c r="MK668"/>
      <c r="ML668"/>
      <c r="MM668"/>
      <c r="MN668"/>
      <c r="MO668"/>
      <c r="MP668"/>
      <c r="MQ668"/>
      <c r="MR668"/>
      <c r="MS668"/>
      <c r="MT668"/>
      <c r="MU668"/>
      <c r="MV668"/>
      <c r="MW668"/>
      <c r="MX668"/>
      <c r="MY668"/>
      <c r="MZ668"/>
      <c r="NA668"/>
      <c r="NB668"/>
      <c r="NC668"/>
      <c r="ND668"/>
      <c r="NE668"/>
      <c r="NF668"/>
      <c r="NG668"/>
      <c r="NH668"/>
      <c r="NI668"/>
      <c r="NJ668"/>
      <c r="NK668"/>
      <c r="NL668"/>
      <c r="NM668"/>
      <c r="NN668"/>
      <c r="NO668"/>
      <c r="NP668"/>
      <c r="NQ668"/>
      <c r="NR668"/>
      <c r="NS668"/>
      <c r="NT668"/>
      <c r="NU668"/>
      <c r="NV668"/>
      <c r="NW668"/>
      <c r="NX668"/>
      <c r="NY668"/>
      <c r="NZ668"/>
      <c r="OA668"/>
      <c r="OB668"/>
      <c r="OC668"/>
      <c r="OD668"/>
      <c r="OE668"/>
      <c r="OF668"/>
      <c r="OG668"/>
      <c r="OH668"/>
      <c r="OI668"/>
      <c r="OJ668"/>
      <c r="OK668"/>
      <c r="OL668"/>
      <c r="OM668"/>
      <c r="ON668"/>
      <c r="OO668"/>
      <c r="OP668"/>
      <c r="OQ668"/>
      <c r="OR668"/>
      <c r="OS668"/>
      <c r="OT668"/>
      <c r="OU668"/>
      <c r="OV668"/>
      <c r="OW668"/>
      <c r="OX668"/>
      <c r="OY668"/>
      <c r="OZ668"/>
      <c r="PA668"/>
      <c r="PB668"/>
      <c r="PC668"/>
      <c r="PD668"/>
      <c r="PE668"/>
      <c r="PF668"/>
      <c r="PG668"/>
      <c r="PH668"/>
      <c r="PI668"/>
      <c r="PJ668"/>
      <c r="PK668"/>
      <c r="PL668"/>
      <c r="PM668"/>
      <c r="PN668"/>
      <c r="PO668"/>
      <c r="PP668"/>
      <c r="PQ668"/>
      <c r="PR668"/>
      <c r="PS668"/>
      <c r="PT668"/>
      <c r="PU668"/>
      <c r="PV668"/>
      <c r="PW668"/>
      <c r="PX668"/>
      <c r="PY668"/>
      <c r="PZ668"/>
      <c r="QA668"/>
      <c r="QB668"/>
      <c r="QC668"/>
      <c r="QD668"/>
      <c r="QE668"/>
      <c r="QF668"/>
      <c r="QG668"/>
      <c r="QH668"/>
      <c r="QI668"/>
      <c r="QJ668"/>
      <c r="QK668"/>
      <c r="QL668"/>
      <c r="QM668"/>
      <c r="QN668"/>
      <c r="QO668"/>
      <c r="QP668"/>
      <c r="QQ668"/>
      <c r="QR668"/>
      <c r="QS668"/>
      <c r="QT668"/>
      <c r="QU668"/>
      <c r="QV668"/>
      <c r="QW668"/>
      <c r="QX668"/>
      <c r="QY668"/>
      <c r="QZ668"/>
      <c r="RA668"/>
      <c r="RB668"/>
      <c r="RC668"/>
      <c r="RD668"/>
      <c r="RE668"/>
      <c r="RF668"/>
      <c r="RG668"/>
      <c r="RH668"/>
      <c r="RI668"/>
      <c r="RJ668"/>
      <c r="RK668"/>
      <c r="RL668"/>
      <c r="RM668"/>
      <c r="RN668"/>
      <c r="RO668"/>
      <c r="RP668"/>
      <c r="RQ668"/>
      <c r="RR668"/>
      <c r="RS668"/>
      <c r="RT668"/>
      <c r="RU668"/>
      <c r="RV668"/>
      <c r="RW668"/>
      <c r="RX668"/>
      <c r="RY668"/>
      <c r="RZ668"/>
      <c r="SA668"/>
      <c r="SB668"/>
      <c r="SC668"/>
      <c r="SD668"/>
      <c r="SE668"/>
      <c r="SF668"/>
      <c r="SG668"/>
      <c r="SH668"/>
      <c r="SI668"/>
      <c r="SJ668"/>
      <c r="SK668"/>
      <c r="SL668"/>
      <c r="SM668"/>
      <c r="SN668"/>
      <c r="SO668"/>
      <c r="SP668"/>
    </row>
    <row r="669" spans="1:510" ht="16.5" customHeight="1" x14ac:dyDescent="0.2">
      <c r="A669" s="20">
        <v>153</v>
      </c>
      <c r="B669" s="20" t="s">
        <v>62</v>
      </c>
      <c r="C669" s="20" t="s">
        <v>846</v>
      </c>
      <c r="D669" s="20" t="s">
        <v>30</v>
      </c>
      <c r="E669" s="20" t="s">
        <v>1345</v>
      </c>
      <c r="F669" s="22" t="s">
        <v>848</v>
      </c>
      <c r="G669" s="20" t="s">
        <v>84</v>
      </c>
      <c r="H669" s="20" t="s">
        <v>35</v>
      </c>
      <c r="I669" s="20" t="s">
        <v>81</v>
      </c>
      <c r="J669" s="22" t="s">
        <v>846</v>
      </c>
      <c r="K669" s="20"/>
      <c r="L669" s="20"/>
      <c r="M669" s="20"/>
      <c r="N669" s="20"/>
      <c r="O669" s="23"/>
      <c r="P669" s="23">
        <v>5522620</v>
      </c>
      <c r="Q669" s="24">
        <v>1</v>
      </c>
      <c r="R669" s="25">
        <v>45689</v>
      </c>
      <c r="S669" s="20" t="s">
        <v>83</v>
      </c>
      <c r="T669" s="26">
        <f t="shared" si="11"/>
        <v>5522620</v>
      </c>
      <c r="U669" s="27" t="s">
        <v>100</v>
      </c>
      <c r="V669" s="27" t="s">
        <v>100</v>
      </c>
      <c r="W669"/>
      <c r="X669"/>
      <c r="Y669"/>
      <c r="Z669"/>
      <c r="AA669"/>
      <c r="AB669"/>
      <c r="AC669"/>
      <c r="AD669"/>
      <c r="AE669"/>
      <c r="AF669"/>
      <c r="AG669"/>
      <c r="AH669"/>
      <c r="AI669"/>
      <c r="AJ669"/>
      <c r="AK669"/>
      <c r="AL669"/>
      <c r="AM669"/>
      <c r="AN669"/>
      <c r="AO669"/>
      <c r="AP669"/>
      <c r="AQ669"/>
      <c r="AR669"/>
      <c r="AS669"/>
      <c r="AT669"/>
      <c r="AU669"/>
      <c r="AV669"/>
      <c r="AW669"/>
      <c r="AX669"/>
      <c r="AY669"/>
      <c r="AZ669"/>
      <c r="BA669"/>
      <c r="BB669"/>
      <c r="BC669"/>
      <c r="BD669"/>
      <c r="BE669"/>
      <c r="BF669"/>
      <c r="BG669"/>
      <c r="BH669"/>
      <c r="BI669"/>
      <c r="BJ669"/>
      <c r="BK669"/>
      <c r="BL669"/>
      <c r="BM669"/>
      <c r="BN669"/>
      <c r="BO669"/>
      <c r="BP669"/>
      <c r="BQ669"/>
      <c r="BR669"/>
      <c r="BS669"/>
      <c r="BT669"/>
      <c r="BU669"/>
      <c r="BV669"/>
      <c r="BW669"/>
      <c r="BX669"/>
      <c r="BY669"/>
      <c r="BZ669"/>
      <c r="CA669"/>
      <c r="CB669"/>
      <c r="CC669"/>
      <c r="CD669"/>
      <c r="CE669"/>
      <c r="CF669"/>
      <c r="CG669"/>
      <c r="CH669"/>
      <c r="CI669"/>
      <c r="CJ669"/>
      <c r="CK669"/>
      <c r="CL669"/>
      <c r="CM669"/>
      <c r="CN669"/>
      <c r="CO669"/>
      <c r="CP669"/>
      <c r="CQ669"/>
      <c r="CR669"/>
      <c r="CS669"/>
      <c r="CT669"/>
      <c r="CU669"/>
      <c r="CV669"/>
      <c r="CW669"/>
      <c r="CX669"/>
      <c r="CY669"/>
      <c r="CZ669"/>
      <c r="DA669"/>
      <c r="DB669"/>
      <c r="DC669"/>
      <c r="DD669"/>
      <c r="DE669"/>
      <c r="DF669"/>
      <c r="DG669"/>
      <c r="DH669"/>
      <c r="DI669"/>
      <c r="DJ669"/>
      <c r="DK669"/>
      <c r="DL669"/>
      <c r="DM669"/>
      <c r="DN669"/>
      <c r="DO669"/>
      <c r="DP669"/>
      <c r="DQ669"/>
      <c r="DR669"/>
      <c r="DS669"/>
      <c r="DT669"/>
      <c r="DU669"/>
      <c r="DV669"/>
      <c r="DW669"/>
      <c r="DX669"/>
      <c r="DY669"/>
      <c r="DZ669"/>
      <c r="EA669"/>
      <c r="EB669"/>
      <c r="EC669"/>
      <c r="ED669"/>
      <c r="EE669"/>
      <c r="EF669"/>
      <c r="EG669"/>
      <c r="EH669"/>
      <c r="EI669"/>
      <c r="EJ669"/>
      <c r="EK669"/>
      <c r="EL669"/>
      <c r="EM669"/>
      <c r="EN669"/>
      <c r="EO669"/>
      <c r="EP669"/>
      <c r="EQ669"/>
      <c r="ER669"/>
      <c r="ES669"/>
      <c r="ET669"/>
      <c r="EU669"/>
      <c r="EV669"/>
      <c r="EW669"/>
      <c r="EX669"/>
      <c r="EY669"/>
      <c r="EZ669"/>
      <c r="FA669"/>
      <c r="FB669"/>
      <c r="FC669"/>
      <c r="FD669"/>
      <c r="FE669"/>
      <c r="FF669"/>
      <c r="FG669"/>
      <c r="FH669"/>
      <c r="FI669"/>
      <c r="FJ669"/>
      <c r="FK669"/>
      <c r="FL669"/>
      <c r="FM669"/>
      <c r="FN669"/>
      <c r="FO669"/>
      <c r="FP669"/>
      <c r="FQ669"/>
      <c r="FR669"/>
      <c r="FS669"/>
      <c r="FT669"/>
      <c r="FU669"/>
      <c r="FV669"/>
      <c r="FW669"/>
      <c r="FX669"/>
      <c r="FY669"/>
      <c r="FZ669"/>
      <c r="GA669"/>
      <c r="GB669"/>
      <c r="GC669"/>
      <c r="GD669"/>
      <c r="GE669"/>
      <c r="GF669"/>
      <c r="GG669"/>
      <c r="GH669"/>
      <c r="GI669"/>
      <c r="GJ669"/>
      <c r="GK669"/>
      <c r="GL669"/>
      <c r="GM669"/>
      <c r="GN669"/>
      <c r="GO669"/>
      <c r="GP669"/>
      <c r="GQ669"/>
      <c r="GR669"/>
      <c r="GS669"/>
      <c r="GT669"/>
      <c r="GU669"/>
      <c r="GV669"/>
      <c r="GW669"/>
      <c r="GX669"/>
      <c r="GY669"/>
      <c r="GZ669"/>
      <c r="HA669"/>
      <c r="HB669"/>
      <c r="HC669"/>
      <c r="HD669"/>
      <c r="HE669"/>
      <c r="HF669"/>
      <c r="HG669"/>
      <c r="HH669"/>
      <c r="HI669"/>
      <c r="HJ669"/>
      <c r="HK669"/>
      <c r="HL669"/>
      <c r="HM669"/>
      <c r="HN669"/>
      <c r="HO669"/>
      <c r="HP669"/>
      <c r="HQ669"/>
      <c r="HR669"/>
      <c r="HS669"/>
      <c r="HT669"/>
      <c r="HU669"/>
      <c r="HV669"/>
      <c r="HW669"/>
      <c r="HX669"/>
      <c r="HY669"/>
      <c r="HZ669"/>
      <c r="IA669"/>
      <c r="IB669"/>
      <c r="IC669"/>
      <c r="ID669"/>
      <c r="IE669"/>
      <c r="IF669"/>
      <c r="IG669"/>
      <c r="IH669"/>
      <c r="II669"/>
      <c r="IJ669"/>
      <c r="IK669"/>
      <c r="IL669"/>
      <c r="IM669"/>
      <c r="IN669"/>
      <c r="IO669"/>
      <c r="IP669"/>
      <c r="IQ669"/>
      <c r="IR669"/>
      <c r="IS669"/>
      <c r="IT669"/>
      <c r="IU669"/>
      <c r="IV669"/>
      <c r="IW669"/>
      <c r="IX669"/>
      <c r="IY669"/>
      <c r="IZ669"/>
      <c r="JA669"/>
      <c r="JB669"/>
      <c r="JC669"/>
      <c r="JD669"/>
      <c r="JE669"/>
      <c r="JF669"/>
      <c r="JG669"/>
      <c r="JH669"/>
      <c r="JI669"/>
      <c r="JJ669"/>
      <c r="JK669"/>
      <c r="JL669"/>
      <c r="JM669"/>
      <c r="JN669"/>
      <c r="JO669"/>
      <c r="JP669"/>
      <c r="JQ669"/>
      <c r="JR669"/>
      <c r="JS669"/>
      <c r="JT669"/>
      <c r="JU669"/>
      <c r="JV669"/>
      <c r="JW669"/>
      <c r="JX669"/>
      <c r="JY669"/>
      <c r="JZ669"/>
      <c r="KA669"/>
      <c r="KB669"/>
      <c r="KC669"/>
      <c r="KD669"/>
      <c r="KE669"/>
      <c r="KF669"/>
      <c r="KG669"/>
      <c r="KH669"/>
      <c r="KI669"/>
      <c r="KJ669"/>
      <c r="KK669"/>
      <c r="KL669"/>
      <c r="KM669"/>
      <c r="KN669"/>
      <c r="KO669"/>
      <c r="KP669"/>
      <c r="KQ669"/>
      <c r="KR669"/>
      <c r="KS669"/>
      <c r="KT669"/>
      <c r="KU669"/>
      <c r="KV669"/>
      <c r="KW669"/>
      <c r="KX669"/>
      <c r="KY669"/>
      <c r="KZ669"/>
      <c r="LA669"/>
      <c r="LB669"/>
      <c r="LC669"/>
      <c r="LD669"/>
      <c r="LE669"/>
      <c r="LF669"/>
      <c r="LG669"/>
      <c r="LH669"/>
      <c r="LI669"/>
      <c r="LJ669"/>
      <c r="LK669"/>
      <c r="LL669"/>
      <c r="LM669"/>
      <c r="LN669"/>
      <c r="LO669"/>
      <c r="LP669"/>
      <c r="LQ669"/>
      <c r="LR669"/>
      <c r="LS669"/>
      <c r="LT669"/>
      <c r="LU669"/>
      <c r="LV669"/>
      <c r="LW669"/>
      <c r="LX669"/>
      <c r="LY669"/>
      <c r="LZ669"/>
      <c r="MA669"/>
      <c r="MB669"/>
      <c r="MC669"/>
      <c r="MD669"/>
      <c r="ME669"/>
      <c r="MF669"/>
      <c r="MG669"/>
      <c r="MH669"/>
      <c r="MI669"/>
      <c r="MJ669"/>
      <c r="MK669"/>
      <c r="ML669"/>
      <c r="MM669"/>
      <c r="MN669"/>
      <c r="MO669"/>
      <c r="MP669"/>
      <c r="MQ669"/>
      <c r="MR669"/>
      <c r="MS669"/>
      <c r="MT669"/>
      <c r="MU669"/>
      <c r="MV669"/>
      <c r="MW669"/>
      <c r="MX669"/>
      <c r="MY669"/>
      <c r="MZ669"/>
      <c r="NA669"/>
      <c r="NB669"/>
      <c r="NC669"/>
      <c r="ND669"/>
      <c r="NE669"/>
      <c r="NF669"/>
      <c r="NG669"/>
      <c r="NH669"/>
      <c r="NI669"/>
      <c r="NJ669"/>
      <c r="NK669"/>
      <c r="NL669"/>
      <c r="NM669"/>
      <c r="NN669"/>
      <c r="NO669"/>
      <c r="NP669"/>
      <c r="NQ669"/>
      <c r="NR669"/>
      <c r="NS669"/>
      <c r="NT669"/>
      <c r="NU669"/>
      <c r="NV669"/>
      <c r="NW669"/>
      <c r="NX669"/>
      <c r="NY669"/>
      <c r="NZ669"/>
      <c r="OA669"/>
      <c r="OB669"/>
      <c r="OC669"/>
      <c r="OD669"/>
      <c r="OE669"/>
      <c r="OF669"/>
      <c r="OG669"/>
      <c r="OH669"/>
      <c r="OI669"/>
      <c r="OJ669"/>
      <c r="OK669"/>
      <c r="OL669"/>
      <c r="OM669"/>
      <c r="ON669"/>
      <c r="OO669"/>
      <c r="OP669"/>
      <c r="OQ669"/>
      <c r="OR669"/>
      <c r="OS669"/>
      <c r="OT669"/>
      <c r="OU669"/>
      <c r="OV669"/>
      <c r="OW669"/>
      <c r="OX669"/>
      <c r="OY669"/>
      <c r="OZ669"/>
      <c r="PA669"/>
      <c r="PB669"/>
      <c r="PC669"/>
      <c r="PD669"/>
      <c r="PE669"/>
      <c r="PF669"/>
      <c r="PG669"/>
      <c r="PH669"/>
      <c r="PI669"/>
      <c r="PJ669"/>
      <c r="PK669"/>
      <c r="PL669"/>
      <c r="PM669"/>
      <c r="PN669"/>
      <c r="PO669"/>
      <c r="PP669"/>
      <c r="PQ669"/>
      <c r="PR669"/>
      <c r="PS669"/>
      <c r="PT669"/>
      <c r="PU669"/>
      <c r="PV669"/>
      <c r="PW669"/>
      <c r="PX669"/>
      <c r="PY669"/>
      <c r="PZ669"/>
      <c r="QA669"/>
      <c r="QB669"/>
      <c r="QC669"/>
      <c r="QD669"/>
      <c r="QE669"/>
      <c r="QF669"/>
      <c r="QG669"/>
      <c r="QH669"/>
      <c r="QI669"/>
      <c r="QJ669"/>
      <c r="QK669"/>
      <c r="QL669"/>
      <c r="QM669"/>
      <c r="QN669"/>
      <c r="QO669"/>
      <c r="QP669"/>
      <c r="QQ669"/>
      <c r="QR669"/>
      <c r="QS669"/>
      <c r="QT669"/>
      <c r="QU669"/>
      <c r="QV669"/>
      <c r="QW669"/>
      <c r="QX669"/>
      <c r="QY669"/>
      <c r="QZ669"/>
      <c r="RA669"/>
      <c r="RB669"/>
      <c r="RC669"/>
      <c r="RD669"/>
      <c r="RE669"/>
      <c r="RF669"/>
      <c r="RG669"/>
      <c r="RH669"/>
      <c r="RI669"/>
      <c r="RJ669"/>
      <c r="RK669"/>
      <c r="RL669"/>
      <c r="RM669"/>
      <c r="RN669"/>
      <c r="RO669"/>
      <c r="RP669"/>
      <c r="RQ669"/>
      <c r="RR669"/>
      <c r="RS669"/>
      <c r="RT669"/>
      <c r="RU669"/>
      <c r="RV669"/>
      <c r="RW669"/>
      <c r="RX669"/>
      <c r="RY669"/>
      <c r="RZ669"/>
      <c r="SA669"/>
      <c r="SB669"/>
      <c r="SC669"/>
      <c r="SD669"/>
      <c r="SE669"/>
      <c r="SF669"/>
      <c r="SG669"/>
      <c r="SH669"/>
      <c r="SI669"/>
      <c r="SJ669"/>
      <c r="SK669"/>
      <c r="SL669"/>
      <c r="SM669"/>
      <c r="SN669"/>
      <c r="SO669"/>
      <c r="SP669"/>
    </row>
    <row r="670" spans="1:510" ht="16.5" customHeight="1" x14ac:dyDescent="0.2">
      <c r="A670" s="20">
        <v>154</v>
      </c>
      <c r="B670" s="20" t="s">
        <v>62</v>
      </c>
      <c r="C670" s="20" t="s">
        <v>846</v>
      </c>
      <c r="D670" s="20" t="s">
        <v>30</v>
      </c>
      <c r="E670" s="20" t="s">
        <v>1345</v>
      </c>
      <c r="F670" s="22" t="s">
        <v>848</v>
      </c>
      <c r="G670" s="20" t="s">
        <v>84</v>
      </c>
      <c r="H670" s="20" t="s">
        <v>35</v>
      </c>
      <c r="I670" s="20" t="s">
        <v>81</v>
      </c>
      <c r="J670" s="22" t="s">
        <v>846</v>
      </c>
      <c r="K670" s="20"/>
      <c r="L670" s="20"/>
      <c r="M670" s="20"/>
      <c r="N670" s="20"/>
      <c r="O670" s="23"/>
      <c r="P670" s="23">
        <v>5522620</v>
      </c>
      <c r="Q670" s="24">
        <v>1</v>
      </c>
      <c r="R670" s="25">
        <v>45717</v>
      </c>
      <c r="S670" s="20" t="s">
        <v>83</v>
      </c>
      <c r="T670" s="26">
        <f t="shared" si="11"/>
        <v>5522620</v>
      </c>
      <c r="U670" s="27" t="s">
        <v>100</v>
      </c>
      <c r="V670" s="27" t="s">
        <v>100</v>
      </c>
      <c r="W670"/>
      <c r="X670"/>
      <c r="Y670"/>
      <c r="Z670"/>
      <c r="AA670"/>
      <c r="AB670"/>
      <c r="AC670"/>
      <c r="AD670"/>
      <c r="AE670"/>
      <c r="AF670"/>
      <c r="AG670"/>
      <c r="AH670"/>
      <c r="AI670"/>
      <c r="AJ670"/>
      <c r="AK670"/>
      <c r="AL670"/>
      <c r="AM670"/>
      <c r="AN670"/>
      <c r="AO670"/>
      <c r="AP670"/>
      <c r="AQ670"/>
      <c r="AR670"/>
      <c r="AS670"/>
      <c r="AT670"/>
      <c r="AU670"/>
      <c r="AV670"/>
      <c r="AW670"/>
      <c r="AX670"/>
      <c r="AY670"/>
      <c r="AZ670"/>
      <c r="BA670"/>
      <c r="BB670"/>
      <c r="BC670"/>
      <c r="BD670"/>
      <c r="BE670"/>
      <c r="BF670"/>
      <c r="BG670"/>
      <c r="BH670"/>
      <c r="BI670"/>
      <c r="BJ670"/>
      <c r="BK670"/>
      <c r="BL670"/>
      <c r="BM670"/>
      <c r="BN670"/>
      <c r="BO670"/>
      <c r="BP670"/>
      <c r="BQ670"/>
      <c r="BR670"/>
      <c r="BS670"/>
      <c r="BT670"/>
      <c r="BU670"/>
      <c r="BV670"/>
      <c r="BW670"/>
      <c r="BX670"/>
      <c r="BY670"/>
      <c r="BZ670"/>
      <c r="CA670"/>
      <c r="CB670"/>
      <c r="CC670"/>
      <c r="CD670"/>
      <c r="CE670"/>
      <c r="CF670"/>
      <c r="CG670"/>
      <c r="CH670"/>
      <c r="CI670"/>
      <c r="CJ670"/>
      <c r="CK670"/>
      <c r="CL670"/>
      <c r="CM670"/>
      <c r="CN670"/>
      <c r="CO670"/>
      <c r="CP670"/>
      <c r="CQ670"/>
      <c r="CR670"/>
      <c r="CS670"/>
      <c r="CT670"/>
      <c r="CU670"/>
      <c r="CV670"/>
      <c r="CW670"/>
      <c r="CX670"/>
      <c r="CY670"/>
      <c r="CZ670"/>
      <c r="DA670"/>
      <c r="DB670"/>
      <c r="DC670"/>
      <c r="DD670"/>
      <c r="DE670"/>
      <c r="DF670"/>
      <c r="DG670"/>
      <c r="DH670"/>
      <c r="DI670"/>
      <c r="DJ670"/>
      <c r="DK670"/>
      <c r="DL670"/>
      <c r="DM670"/>
      <c r="DN670"/>
      <c r="DO670"/>
      <c r="DP670"/>
      <c r="DQ670"/>
      <c r="DR670"/>
      <c r="DS670"/>
      <c r="DT670"/>
      <c r="DU670"/>
      <c r="DV670"/>
      <c r="DW670"/>
      <c r="DX670"/>
      <c r="DY670"/>
      <c r="DZ670"/>
      <c r="EA670"/>
      <c r="EB670"/>
      <c r="EC670"/>
      <c r="ED670"/>
      <c r="EE670"/>
      <c r="EF670"/>
      <c r="EG670"/>
      <c r="EH670"/>
      <c r="EI670"/>
      <c r="EJ670"/>
      <c r="EK670"/>
      <c r="EL670"/>
      <c r="EM670"/>
      <c r="EN670"/>
      <c r="EO670"/>
      <c r="EP670"/>
      <c r="EQ670"/>
      <c r="ER670"/>
      <c r="ES670"/>
      <c r="ET670"/>
      <c r="EU670"/>
      <c r="EV670"/>
      <c r="EW670"/>
      <c r="EX670"/>
      <c r="EY670"/>
      <c r="EZ670"/>
      <c r="FA670"/>
      <c r="FB670"/>
      <c r="FC670"/>
      <c r="FD670"/>
      <c r="FE670"/>
      <c r="FF670"/>
      <c r="FG670"/>
      <c r="FH670"/>
      <c r="FI670"/>
      <c r="FJ670"/>
      <c r="FK670"/>
      <c r="FL670"/>
      <c r="FM670"/>
      <c r="FN670"/>
      <c r="FO670"/>
      <c r="FP670"/>
      <c r="FQ670"/>
      <c r="FR670"/>
      <c r="FS670"/>
      <c r="FT670"/>
      <c r="FU670"/>
      <c r="FV670"/>
      <c r="FW670"/>
      <c r="FX670"/>
      <c r="FY670"/>
      <c r="FZ670"/>
      <c r="GA670"/>
      <c r="GB670"/>
      <c r="GC670"/>
      <c r="GD670"/>
      <c r="GE670"/>
      <c r="GF670"/>
      <c r="GG670"/>
      <c r="GH670"/>
      <c r="GI670"/>
      <c r="GJ670"/>
      <c r="GK670"/>
      <c r="GL670"/>
      <c r="GM670"/>
      <c r="GN670"/>
      <c r="GO670"/>
      <c r="GP670"/>
      <c r="GQ670"/>
      <c r="GR670"/>
      <c r="GS670"/>
      <c r="GT670"/>
      <c r="GU670"/>
      <c r="GV670"/>
      <c r="GW670"/>
      <c r="GX670"/>
      <c r="GY670"/>
      <c r="GZ670"/>
      <c r="HA670"/>
      <c r="HB670"/>
      <c r="HC670"/>
      <c r="HD670"/>
      <c r="HE670"/>
      <c r="HF670"/>
      <c r="HG670"/>
      <c r="HH670"/>
      <c r="HI670"/>
      <c r="HJ670"/>
      <c r="HK670"/>
      <c r="HL670"/>
      <c r="HM670"/>
      <c r="HN670"/>
      <c r="HO670"/>
      <c r="HP670"/>
      <c r="HQ670"/>
      <c r="HR670"/>
      <c r="HS670"/>
      <c r="HT670"/>
      <c r="HU670"/>
      <c r="HV670"/>
      <c r="HW670"/>
      <c r="HX670"/>
      <c r="HY670"/>
      <c r="HZ670"/>
      <c r="IA670"/>
      <c r="IB670"/>
      <c r="IC670"/>
      <c r="ID670"/>
      <c r="IE670"/>
      <c r="IF670"/>
      <c r="IG670"/>
      <c r="IH670"/>
      <c r="II670"/>
      <c r="IJ670"/>
      <c r="IK670"/>
      <c r="IL670"/>
      <c r="IM670"/>
      <c r="IN670"/>
      <c r="IO670"/>
      <c r="IP670"/>
      <c r="IQ670"/>
      <c r="IR670"/>
      <c r="IS670"/>
      <c r="IT670"/>
      <c r="IU670"/>
      <c r="IV670"/>
      <c r="IW670"/>
      <c r="IX670"/>
      <c r="IY670"/>
      <c r="IZ670"/>
      <c r="JA670"/>
      <c r="JB670"/>
      <c r="JC670"/>
      <c r="JD670"/>
      <c r="JE670"/>
      <c r="JF670"/>
      <c r="JG670"/>
      <c r="JH670"/>
      <c r="JI670"/>
      <c r="JJ670"/>
      <c r="JK670"/>
      <c r="JL670"/>
      <c r="JM670"/>
      <c r="JN670"/>
      <c r="JO670"/>
      <c r="JP670"/>
      <c r="JQ670"/>
      <c r="JR670"/>
      <c r="JS670"/>
      <c r="JT670"/>
      <c r="JU670"/>
      <c r="JV670"/>
      <c r="JW670"/>
      <c r="JX670"/>
      <c r="JY670"/>
      <c r="JZ670"/>
      <c r="KA670"/>
      <c r="KB670"/>
      <c r="KC670"/>
      <c r="KD670"/>
      <c r="KE670"/>
      <c r="KF670"/>
      <c r="KG670"/>
      <c r="KH670"/>
      <c r="KI670"/>
      <c r="KJ670"/>
      <c r="KK670"/>
      <c r="KL670"/>
      <c r="KM670"/>
      <c r="KN670"/>
      <c r="KO670"/>
      <c r="KP670"/>
      <c r="KQ670"/>
      <c r="KR670"/>
      <c r="KS670"/>
      <c r="KT670"/>
      <c r="KU670"/>
      <c r="KV670"/>
      <c r="KW670"/>
      <c r="KX670"/>
      <c r="KY670"/>
      <c r="KZ670"/>
      <c r="LA670"/>
      <c r="LB670"/>
      <c r="LC670"/>
      <c r="LD670"/>
      <c r="LE670"/>
      <c r="LF670"/>
      <c r="LG670"/>
      <c r="LH670"/>
      <c r="LI670"/>
      <c r="LJ670"/>
      <c r="LK670"/>
      <c r="LL670"/>
      <c r="LM670"/>
      <c r="LN670"/>
      <c r="LO670"/>
      <c r="LP670"/>
      <c r="LQ670"/>
      <c r="LR670"/>
      <c r="LS670"/>
      <c r="LT670"/>
      <c r="LU670"/>
      <c r="LV670"/>
      <c r="LW670"/>
      <c r="LX670"/>
      <c r="LY670"/>
      <c r="LZ670"/>
      <c r="MA670"/>
      <c r="MB670"/>
      <c r="MC670"/>
      <c r="MD670"/>
      <c r="ME670"/>
      <c r="MF670"/>
      <c r="MG670"/>
      <c r="MH670"/>
      <c r="MI670"/>
      <c r="MJ670"/>
      <c r="MK670"/>
      <c r="ML670"/>
      <c r="MM670"/>
      <c r="MN670"/>
      <c r="MO670"/>
      <c r="MP670"/>
      <c r="MQ670"/>
      <c r="MR670"/>
      <c r="MS670"/>
      <c r="MT670"/>
      <c r="MU670"/>
      <c r="MV670"/>
      <c r="MW670"/>
      <c r="MX670"/>
      <c r="MY670"/>
      <c r="MZ670"/>
      <c r="NA670"/>
      <c r="NB670"/>
      <c r="NC670"/>
      <c r="ND670"/>
      <c r="NE670"/>
      <c r="NF670"/>
      <c r="NG670"/>
      <c r="NH670"/>
      <c r="NI670"/>
      <c r="NJ670"/>
      <c r="NK670"/>
      <c r="NL670"/>
      <c r="NM670"/>
      <c r="NN670"/>
      <c r="NO670"/>
      <c r="NP670"/>
      <c r="NQ670"/>
      <c r="NR670"/>
      <c r="NS670"/>
      <c r="NT670"/>
      <c r="NU670"/>
      <c r="NV670"/>
      <c r="NW670"/>
      <c r="NX670"/>
      <c r="NY670"/>
      <c r="NZ670"/>
      <c r="OA670"/>
      <c r="OB670"/>
      <c r="OC670"/>
      <c r="OD670"/>
      <c r="OE670"/>
      <c r="OF670"/>
      <c r="OG670"/>
      <c r="OH670"/>
      <c r="OI670"/>
      <c r="OJ670"/>
      <c r="OK670"/>
      <c r="OL670"/>
      <c r="OM670"/>
      <c r="ON670"/>
      <c r="OO670"/>
      <c r="OP670"/>
      <c r="OQ670"/>
      <c r="OR670"/>
      <c r="OS670"/>
      <c r="OT670"/>
      <c r="OU670"/>
      <c r="OV670"/>
      <c r="OW670"/>
      <c r="OX670"/>
      <c r="OY670"/>
      <c r="OZ670"/>
      <c r="PA670"/>
      <c r="PB670"/>
      <c r="PC670"/>
      <c r="PD670"/>
      <c r="PE670"/>
      <c r="PF670"/>
      <c r="PG670"/>
      <c r="PH670"/>
      <c r="PI670"/>
      <c r="PJ670"/>
      <c r="PK670"/>
      <c r="PL670"/>
      <c r="PM670"/>
      <c r="PN670"/>
      <c r="PO670"/>
      <c r="PP670"/>
      <c r="PQ670"/>
      <c r="PR670"/>
      <c r="PS670"/>
      <c r="PT670"/>
      <c r="PU670"/>
      <c r="PV670"/>
      <c r="PW670"/>
      <c r="PX670"/>
      <c r="PY670"/>
      <c r="PZ670"/>
      <c r="QA670"/>
      <c r="QB670"/>
      <c r="QC670"/>
      <c r="QD670"/>
      <c r="QE670"/>
      <c r="QF670"/>
      <c r="QG670"/>
      <c r="QH670"/>
      <c r="QI670"/>
      <c r="QJ670"/>
      <c r="QK670"/>
      <c r="QL670"/>
      <c r="QM670"/>
      <c r="QN670"/>
      <c r="QO670"/>
      <c r="QP670"/>
      <c r="QQ670"/>
      <c r="QR670"/>
      <c r="QS670"/>
      <c r="QT670"/>
      <c r="QU670"/>
      <c r="QV670"/>
      <c r="QW670"/>
      <c r="QX670"/>
      <c r="QY670"/>
      <c r="QZ670"/>
      <c r="RA670"/>
      <c r="RB670"/>
      <c r="RC670"/>
      <c r="RD670"/>
      <c r="RE670"/>
      <c r="RF670"/>
      <c r="RG670"/>
      <c r="RH670"/>
      <c r="RI670"/>
      <c r="RJ670"/>
      <c r="RK670"/>
      <c r="RL670"/>
      <c r="RM670"/>
      <c r="RN670"/>
      <c r="RO670"/>
      <c r="RP670"/>
      <c r="RQ670"/>
      <c r="RR670"/>
      <c r="RS670"/>
      <c r="RT670"/>
      <c r="RU670"/>
      <c r="RV670"/>
      <c r="RW670"/>
      <c r="RX670"/>
      <c r="RY670"/>
      <c r="RZ670"/>
      <c r="SA670"/>
      <c r="SB670"/>
      <c r="SC670"/>
      <c r="SD670"/>
      <c r="SE670"/>
      <c r="SF670"/>
      <c r="SG670"/>
      <c r="SH670"/>
      <c r="SI670"/>
      <c r="SJ670"/>
      <c r="SK670"/>
      <c r="SL670"/>
      <c r="SM670"/>
      <c r="SN670"/>
      <c r="SO670"/>
      <c r="SP670"/>
    </row>
    <row r="671" spans="1:510" ht="16.5" customHeight="1" x14ac:dyDescent="0.2">
      <c r="A671" s="20">
        <v>155</v>
      </c>
      <c r="B671" s="20" t="s">
        <v>62</v>
      </c>
      <c r="C671" s="20" t="s">
        <v>846</v>
      </c>
      <c r="D671" s="20" t="s">
        <v>30</v>
      </c>
      <c r="E671" s="20" t="s">
        <v>1345</v>
      </c>
      <c r="F671" s="22" t="s">
        <v>848</v>
      </c>
      <c r="G671" s="20" t="s">
        <v>84</v>
      </c>
      <c r="H671" s="20" t="s">
        <v>35</v>
      </c>
      <c r="I671" s="20" t="s">
        <v>81</v>
      </c>
      <c r="J671" s="22" t="s">
        <v>846</v>
      </c>
      <c r="K671" s="20"/>
      <c r="L671" s="20"/>
      <c r="M671" s="20"/>
      <c r="N671" s="20"/>
      <c r="O671" s="23"/>
      <c r="P671" s="23">
        <v>5522620</v>
      </c>
      <c r="Q671" s="24">
        <v>1</v>
      </c>
      <c r="R671" s="25">
        <v>45748</v>
      </c>
      <c r="S671" s="20" t="s">
        <v>83</v>
      </c>
      <c r="T671" s="26">
        <f t="shared" si="11"/>
        <v>5522620</v>
      </c>
      <c r="U671" s="27" t="s">
        <v>100</v>
      </c>
      <c r="V671" s="27" t="s">
        <v>100</v>
      </c>
      <c r="W671"/>
      <c r="X671"/>
      <c r="Y671"/>
      <c r="Z671"/>
      <c r="AA671"/>
      <c r="AB671"/>
      <c r="AC671"/>
      <c r="AD671"/>
      <c r="AE671"/>
      <c r="AF671"/>
      <c r="AG671"/>
      <c r="AH671"/>
      <c r="AI671"/>
      <c r="AJ671"/>
      <c r="AK671"/>
      <c r="AL671"/>
      <c r="AM671"/>
      <c r="AN671"/>
      <c r="AO671"/>
      <c r="AP671"/>
      <c r="AQ671"/>
      <c r="AR671"/>
      <c r="AS671"/>
      <c r="AT671"/>
      <c r="AU671"/>
      <c r="AV671"/>
      <c r="AW671"/>
      <c r="AX671"/>
      <c r="AY671"/>
      <c r="AZ671"/>
      <c r="BA671"/>
      <c r="BB671"/>
      <c r="BC671"/>
      <c r="BD671"/>
      <c r="BE671"/>
      <c r="BF671"/>
      <c r="BG671"/>
      <c r="BH671"/>
      <c r="BI671"/>
      <c r="BJ671"/>
      <c r="BK671"/>
      <c r="BL671"/>
      <c r="BM671"/>
      <c r="BN671"/>
      <c r="BO671"/>
      <c r="BP671"/>
      <c r="BQ671"/>
      <c r="BR671"/>
      <c r="BS671"/>
      <c r="BT671"/>
      <c r="BU671"/>
      <c r="BV671"/>
      <c r="BW671"/>
      <c r="BX671"/>
      <c r="BY671"/>
      <c r="BZ671"/>
      <c r="CA671"/>
      <c r="CB671"/>
      <c r="CC671"/>
      <c r="CD671"/>
      <c r="CE671"/>
      <c r="CF671"/>
      <c r="CG671"/>
      <c r="CH671"/>
      <c r="CI671"/>
      <c r="CJ671"/>
      <c r="CK671"/>
      <c r="CL671"/>
      <c r="CM671"/>
      <c r="CN671"/>
      <c r="CO671"/>
      <c r="CP671"/>
      <c r="CQ671"/>
      <c r="CR671"/>
      <c r="CS671"/>
      <c r="CT671"/>
      <c r="CU671"/>
      <c r="CV671"/>
      <c r="CW671"/>
      <c r="CX671"/>
      <c r="CY671"/>
      <c r="CZ671"/>
      <c r="DA671"/>
      <c r="DB671"/>
      <c r="DC671"/>
      <c r="DD671"/>
      <c r="DE671"/>
      <c r="DF671"/>
      <c r="DG671"/>
      <c r="DH671"/>
      <c r="DI671"/>
      <c r="DJ671"/>
      <c r="DK671"/>
      <c r="DL671"/>
      <c r="DM671"/>
      <c r="DN671"/>
      <c r="DO671"/>
      <c r="DP671"/>
      <c r="DQ671"/>
      <c r="DR671"/>
      <c r="DS671"/>
      <c r="DT671"/>
      <c r="DU671"/>
      <c r="DV671"/>
      <c r="DW671"/>
      <c r="DX671"/>
      <c r="DY671"/>
      <c r="DZ671"/>
      <c r="EA671"/>
      <c r="EB671"/>
      <c r="EC671"/>
      <c r="ED671"/>
      <c r="EE671"/>
      <c r="EF671"/>
      <c r="EG671"/>
      <c r="EH671"/>
      <c r="EI671"/>
      <c r="EJ671"/>
      <c r="EK671"/>
      <c r="EL671"/>
      <c r="EM671"/>
      <c r="EN671"/>
      <c r="EO671"/>
      <c r="EP671"/>
      <c r="EQ671"/>
      <c r="ER671"/>
      <c r="ES671"/>
      <c r="ET671"/>
      <c r="EU671"/>
      <c r="EV671"/>
      <c r="EW671"/>
      <c r="EX671"/>
      <c r="EY671"/>
      <c r="EZ671"/>
      <c r="FA671"/>
      <c r="FB671"/>
      <c r="FC671"/>
      <c r="FD671"/>
      <c r="FE671"/>
      <c r="FF671"/>
      <c r="FG671"/>
      <c r="FH671"/>
      <c r="FI671"/>
      <c r="FJ671"/>
      <c r="FK671"/>
      <c r="FL671"/>
      <c r="FM671"/>
      <c r="FN671"/>
      <c r="FO671"/>
      <c r="FP671"/>
      <c r="FQ671"/>
      <c r="FR671"/>
      <c r="FS671"/>
      <c r="FT671"/>
      <c r="FU671"/>
      <c r="FV671"/>
      <c r="FW671"/>
      <c r="FX671"/>
      <c r="FY671"/>
      <c r="FZ671"/>
      <c r="GA671"/>
      <c r="GB671"/>
      <c r="GC671"/>
      <c r="GD671"/>
      <c r="GE671"/>
      <c r="GF671"/>
      <c r="GG671"/>
      <c r="GH671"/>
      <c r="GI671"/>
      <c r="GJ671"/>
      <c r="GK671"/>
      <c r="GL671"/>
      <c r="GM671"/>
      <c r="GN671"/>
      <c r="GO671"/>
      <c r="GP671"/>
      <c r="GQ671"/>
      <c r="GR671"/>
      <c r="GS671"/>
      <c r="GT671"/>
      <c r="GU671"/>
      <c r="GV671"/>
      <c r="GW671"/>
      <c r="GX671"/>
      <c r="GY671"/>
      <c r="GZ671"/>
      <c r="HA671"/>
      <c r="HB671"/>
      <c r="HC671"/>
      <c r="HD671"/>
      <c r="HE671"/>
      <c r="HF671"/>
      <c r="HG671"/>
      <c r="HH671"/>
      <c r="HI671"/>
      <c r="HJ671"/>
      <c r="HK671"/>
      <c r="HL671"/>
      <c r="HM671"/>
      <c r="HN671"/>
      <c r="HO671"/>
      <c r="HP671"/>
      <c r="HQ671"/>
      <c r="HR671"/>
      <c r="HS671"/>
      <c r="HT671"/>
      <c r="HU671"/>
      <c r="HV671"/>
      <c r="HW671"/>
      <c r="HX671"/>
      <c r="HY671"/>
      <c r="HZ671"/>
      <c r="IA671"/>
      <c r="IB671"/>
      <c r="IC671"/>
      <c r="ID671"/>
      <c r="IE671"/>
      <c r="IF671"/>
      <c r="IG671"/>
      <c r="IH671"/>
      <c r="II671"/>
      <c r="IJ671"/>
      <c r="IK671"/>
      <c r="IL671"/>
      <c r="IM671"/>
      <c r="IN671"/>
      <c r="IO671"/>
      <c r="IP671"/>
      <c r="IQ671"/>
      <c r="IR671"/>
      <c r="IS671"/>
      <c r="IT671"/>
      <c r="IU671"/>
      <c r="IV671"/>
      <c r="IW671"/>
      <c r="IX671"/>
      <c r="IY671"/>
      <c r="IZ671"/>
      <c r="JA671"/>
      <c r="JB671"/>
      <c r="JC671"/>
      <c r="JD671"/>
      <c r="JE671"/>
      <c r="JF671"/>
      <c r="JG671"/>
      <c r="JH671"/>
      <c r="JI671"/>
      <c r="JJ671"/>
      <c r="JK671"/>
      <c r="JL671"/>
      <c r="JM671"/>
      <c r="JN671"/>
      <c r="JO671"/>
      <c r="JP671"/>
      <c r="JQ671"/>
      <c r="JR671"/>
      <c r="JS671"/>
      <c r="JT671"/>
      <c r="JU671"/>
      <c r="JV671"/>
      <c r="JW671"/>
      <c r="JX671"/>
      <c r="JY671"/>
      <c r="JZ671"/>
      <c r="KA671"/>
      <c r="KB671"/>
      <c r="KC671"/>
      <c r="KD671"/>
      <c r="KE671"/>
      <c r="KF671"/>
      <c r="KG671"/>
      <c r="KH671"/>
      <c r="KI671"/>
      <c r="KJ671"/>
      <c r="KK671"/>
      <c r="KL671"/>
      <c r="KM671"/>
      <c r="KN671"/>
      <c r="KO671"/>
      <c r="KP671"/>
      <c r="KQ671"/>
      <c r="KR671"/>
      <c r="KS671"/>
      <c r="KT671"/>
      <c r="KU671"/>
      <c r="KV671"/>
      <c r="KW671"/>
      <c r="KX671"/>
      <c r="KY671"/>
      <c r="KZ671"/>
      <c r="LA671"/>
      <c r="LB671"/>
      <c r="LC671"/>
      <c r="LD671"/>
      <c r="LE671"/>
      <c r="LF671"/>
      <c r="LG671"/>
      <c r="LH671"/>
      <c r="LI671"/>
      <c r="LJ671"/>
      <c r="LK671"/>
      <c r="LL671"/>
      <c r="LM671"/>
      <c r="LN671"/>
      <c r="LO671"/>
      <c r="LP671"/>
      <c r="LQ671"/>
      <c r="LR671"/>
      <c r="LS671"/>
      <c r="LT671"/>
      <c r="LU671"/>
      <c r="LV671"/>
      <c r="LW671"/>
      <c r="LX671"/>
      <c r="LY671"/>
      <c r="LZ671"/>
      <c r="MA671"/>
      <c r="MB671"/>
      <c r="MC671"/>
      <c r="MD671"/>
      <c r="ME671"/>
      <c r="MF671"/>
      <c r="MG671"/>
      <c r="MH671"/>
      <c r="MI671"/>
      <c r="MJ671"/>
      <c r="MK671"/>
      <c r="ML671"/>
      <c r="MM671"/>
      <c r="MN671"/>
      <c r="MO671"/>
      <c r="MP671"/>
      <c r="MQ671"/>
      <c r="MR671"/>
      <c r="MS671"/>
      <c r="MT671"/>
      <c r="MU671"/>
      <c r="MV671"/>
      <c r="MW671"/>
      <c r="MX671"/>
      <c r="MY671"/>
      <c r="MZ671"/>
      <c r="NA671"/>
      <c r="NB671"/>
      <c r="NC671"/>
      <c r="ND671"/>
      <c r="NE671"/>
      <c r="NF671"/>
      <c r="NG671"/>
      <c r="NH671"/>
      <c r="NI671"/>
      <c r="NJ671"/>
      <c r="NK671"/>
      <c r="NL671"/>
      <c r="NM671"/>
      <c r="NN671"/>
      <c r="NO671"/>
      <c r="NP671"/>
      <c r="NQ671"/>
      <c r="NR671"/>
      <c r="NS671"/>
      <c r="NT671"/>
      <c r="NU671"/>
      <c r="NV671"/>
      <c r="NW671"/>
      <c r="NX671"/>
      <c r="NY671"/>
      <c r="NZ671"/>
      <c r="OA671"/>
      <c r="OB671"/>
      <c r="OC671"/>
      <c r="OD671"/>
      <c r="OE671"/>
      <c r="OF671"/>
      <c r="OG671"/>
      <c r="OH671"/>
      <c r="OI671"/>
      <c r="OJ671"/>
      <c r="OK671"/>
      <c r="OL671"/>
      <c r="OM671"/>
      <c r="ON671"/>
      <c r="OO671"/>
      <c r="OP671"/>
      <c r="OQ671"/>
      <c r="OR671"/>
      <c r="OS671"/>
      <c r="OT671"/>
      <c r="OU671"/>
      <c r="OV671"/>
      <c r="OW671"/>
      <c r="OX671"/>
      <c r="OY671"/>
      <c r="OZ671"/>
      <c r="PA671"/>
      <c r="PB671"/>
      <c r="PC671"/>
      <c r="PD671"/>
      <c r="PE671"/>
      <c r="PF671"/>
      <c r="PG671"/>
      <c r="PH671"/>
      <c r="PI671"/>
      <c r="PJ671"/>
      <c r="PK671"/>
      <c r="PL671"/>
      <c r="PM671"/>
      <c r="PN671"/>
      <c r="PO671"/>
      <c r="PP671"/>
      <c r="PQ671"/>
      <c r="PR671"/>
      <c r="PS671"/>
      <c r="PT671"/>
      <c r="PU671"/>
      <c r="PV671"/>
      <c r="PW671"/>
      <c r="PX671"/>
      <c r="PY671"/>
      <c r="PZ671"/>
      <c r="QA671"/>
      <c r="QB671"/>
      <c r="QC671"/>
      <c r="QD671"/>
      <c r="QE671"/>
      <c r="QF671"/>
      <c r="QG671"/>
      <c r="QH671"/>
      <c r="QI671"/>
      <c r="QJ671"/>
      <c r="QK671"/>
      <c r="QL671"/>
      <c r="QM671"/>
      <c r="QN671"/>
      <c r="QO671"/>
      <c r="QP671"/>
      <c r="QQ671"/>
      <c r="QR671"/>
      <c r="QS671"/>
      <c r="QT671"/>
      <c r="QU671"/>
      <c r="QV671"/>
      <c r="QW671"/>
      <c r="QX671"/>
      <c r="QY671"/>
      <c r="QZ671"/>
      <c r="RA671"/>
      <c r="RB671"/>
      <c r="RC671"/>
      <c r="RD671"/>
      <c r="RE671"/>
      <c r="RF671"/>
      <c r="RG671"/>
      <c r="RH671"/>
      <c r="RI671"/>
      <c r="RJ671"/>
      <c r="RK671"/>
      <c r="RL671"/>
      <c r="RM671"/>
      <c r="RN671"/>
      <c r="RO671"/>
      <c r="RP671"/>
      <c r="RQ671"/>
      <c r="RR671"/>
      <c r="RS671"/>
      <c r="RT671"/>
      <c r="RU671"/>
      <c r="RV671"/>
      <c r="RW671"/>
      <c r="RX671"/>
      <c r="RY671"/>
      <c r="RZ671"/>
      <c r="SA671"/>
      <c r="SB671"/>
      <c r="SC671"/>
      <c r="SD671"/>
      <c r="SE671"/>
      <c r="SF671"/>
      <c r="SG671"/>
      <c r="SH671"/>
      <c r="SI671"/>
      <c r="SJ671"/>
      <c r="SK671"/>
      <c r="SL671"/>
      <c r="SM671"/>
      <c r="SN671"/>
      <c r="SO671"/>
      <c r="SP671"/>
    </row>
    <row r="672" spans="1:510" ht="16.5" customHeight="1" x14ac:dyDescent="0.2">
      <c r="A672" s="20">
        <v>156</v>
      </c>
      <c r="B672" s="20" t="s">
        <v>62</v>
      </c>
      <c r="C672" s="20" t="s">
        <v>846</v>
      </c>
      <c r="D672" s="20" t="s">
        <v>30</v>
      </c>
      <c r="E672" s="20" t="s">
        <v>1345</v>
      </c>
      <c r="F672" s="22" t="s">
        <v>848</v>
      </c>
      <c r="G672" s="20" t="s">
        <v>84</v>
      </c>
      <c r="H672" s="20" t="s">
        <v>35</v>
      </c>
      <c r="I672" s="20" t="s">
        <v>81</v>
      </c>
      <c r="J672" s="22" t="s">
        <v>846</v>
      </c>
      <c r="K672" s="20"/>
      <c r="L672" s="20"/>
      <c r="M672" s="20"/>
      <c r="N672" s="20"/>
      <c r="O672" s="23"/>
      <c r="P672" s="23">
        <v>5522620</v>
      </c>
      <c r="Q672" s="24">
        <v>1</v>
      </c>
      <c r="R672" s="25">
        <v>45778</v>
      </c>
      <c r="S672" s="20" t="s">
        <v>83</v>
      </c>
      <c r="T672" s="26">
        <f t="shared" si="11"/>
        <v>5522620</v>
      </c>
      <c r="U672" s="27" t="s">
        <v>100</v>
      </c>
      <c r="V672" s="27" t="s">
        <v>100</v>
      </c>
      <c r="W672"/>
      <c r="X672"/>
      <c r="Y672"/>
      <c r="Z672"/>
      <c r="AA672"/>
      <c r="AB672"/>
      <c r="AC672"/>
      <c r="AD672"/>
      <c r="AE672"/>
      <c r="AF672"/>
      <c r="AG672"/>
      <c r="AH672"/>
      <c r="AI672"/>
      <c r="AJ672"/>
      <c r="AK672"/>
      <c r="AL672"/>
      <c r="AM672"/>
      <c r="AN672"/>
      <c r="AO672"/>
      <c r="AP672"/>
      <c r="AQ672"/>
      <c r="AR672"/>
      <c r="AS672"/>
      <c r="AT672"/>
      <c r="AU672"/>
      <c r="AV672"/>
      <c r="AW672"/>
      <c r="AX672"/>
      <c r="AY672"/>
      <c r="AZ672"/>
      <c r="BA672"/>
      <c r="BB672"/>
      <c r="BC672"/>
      <c r="BD672"/>
      <c r="BE672"/>
      <c r="BF672"/>
      <c r="BG672"/>
      <c r="BH672"/>
      <c r="BI672"/>
      <c r="BJ672"/>
      <c r="BK672"/>
      <c r="BL672"/>
      <c r="BM672"/>
      <c r="BN672"/>
      <c r="BO672"/>
      <c r="BP672"/>
      <c r="BQ672"/>
      <c r="BR672"/>
      <c r="BS672"/>
      <c r="BT672"/>
      <c r="BU672"/>
      <c r="BV672"/>
      <c r="BW672"/>
      <c r="BX672"/>
      <c r="BY672"/>
      <c r="BZ672"/>
      <c r="CA672"/>
      <c r="CB672"/>
      <c r="CC672"/>
      <c r="CD672"/>
      <c r="CE672"/>
      <c r="CF672"/>
      <c r="CG672"/>
      <c r="CH672"/>
      <c r="CI672"/>
      <c r="CJ672"/>
      <c r="CK672"/>
      <c r="CL672"/>
      <c r="CM672"/>
      <c r="CN672"/>
      <c r="CO672"/>
      <c r="CP672"/>
      <c r="CQ672"/>
      <c r="CR672"/>
      <c r="CS672"/>
      <c r="CT672"/>
      <c r="CU672"/>
      <c r="CV672"/>
      <c r="CW672"/>
      <c r="CX672"/>
      <c r="CY672"/>
      <c r="CZ672"/>
      <c r="DA672"/>
      <c r="DB672"/>
      <c r="DC672"/>
      <c r="DD672"/>
      <c r="DE672"/>
      <c r="DF672"/>
      <c r="DG672"/>
      <c r="DH672"/>
      <c r="DI672"/>
      <c r="DJ672"/>
      <c r="DK672"/>
      <c r="DL672"/>
      <c r="DM672"/>
      <c r="DN672"/>
      <c r="DO672"/>
      <c r="DP672"/>
      <c r="DQ672"/>
      <c r="DR672"/>
      <c r="DS672"/>
      <c r="DT672"/>
      <c r="DU672"/>
      <c r="DV672"/>
      <c r="DW672"/>
      <c r="DX672"/>
      <c r="DY672"/>
      <c r="DZ672"/>
      <c r="EA672"/>
      <c r="EB672"/>
      <c r="EC672"/>
      <c r="ED672"/>
      <c r="EE672"/>
      <c r="EF672"/>
      <c r="EG672"/>
      <c r="EH672"/>
      <c r="EI672"/>
      <c r="EJ672"/>
      <c r="EK672"/>
      <c r="EL672"/>
      <c r="EM672"/>
      <c r="EN672"/>
      <c r="EO672"/>
      <c r="EP672"/>
      <c r="EQ672"/>
      <c r="ER672"/>
      <c r="ES672"/>
      <c r="ET672"/>
      <c r="EU672"/>
      <c r="EV672"/>
      <c r="EW672"/>
      <c r="EX672"/>
      <c r="EY672"/>
      <c r="EZ672"/>
      <c r="FA672"/>
      <c r="FB672"/>
      <c r="FC672"/>
      <c r="FD672"/>
      <c r="FE672"/>
      <c r="FF672"/>
      <c r="FG672"/>
      <c r="FH672"/>
      <c r="FI672"/>
      <c r="FJ672"/>
      <c r="FK672"/>
      <c r="FL672"/>
      <c r="FM672"/>
      <c r="FN672"/>
      <c r="FO672"/>
      <c r="FP672"/>
      <c r="FQ672"/>
      <c r="FR672"/>
      <c r="FS672"/>
      <c r="FT672"/>
      <c r="FU672"/>
      <c r="FV672"/>
      <c r="FW672"/>
      <c r="FX672"/>
      <c r="FY672"/>
      <c r="FZ672"/>
      <c r="GA672"/>
      <c r="GB672"/>
      <c r="GC672"/>
      <c r="GD672"/>
      <c r="GE672"/>
      <c r="GF672"/>
      <c r="GG672"/>
      <c r="GH672"/>
      <c r="GI672"/>
      <c r="GJ672"/>
      <c r="GK672"/>
      <c r="GL672"/>
      <c r="GM672"/>
      <c r="GN672"/>
      <c r="GO672"/>
      <c r="GP672"/>
      <c r="GQ672"/>
      <c r="GR672"/>
      <c r="GS672"/>
      <c r="GT672"/>
      <c r="GU672"/>
      <c r="GV672"/>
      <c r="GW672"/>
      <c r="GX672"/>
      <c r="GY672"/>
      <c r="GZ672"/>
      <c r="HA672"/>
      <c r="HB672"/>
      <c r="HC672"/>
      <c r="HD672"/>
      <c r="HE672"/>
      <c r="HF672"/>
      <c r="HG672"/>
      <c r="HH672"/>
      <c r="HI672"/>
      <c r="HJ672"/>
      <c r="HK672"/>
      <c r="HL672"/>
      <c r="HM672"/>
      <c r="HN672"/>
      <c r="HO672"/>
      <c r="HP672"/>
      <c r="HQ672"/>
      <c r="HR672"/>
      <c r="HS672"/>
      <c r="HT672"/>
      <c r="HU672"/>
      <c r="HV672"/>
      <c r="HW672"/>
      <c r="HX672"/>
      <c r="HY672"/>
      <c r="HZ672"/>
      <c r="IA672"/>
      <c r="IB672"/>
      <c r="IC672"/>
      <c r="ID672"/>
      <c r="IE672"/>
      <c r="IF672"/>
      <c r="IG672"/>
      <c r="IH672"/>
      <c r="II672"/>
      <c r="IJ672"/>
      <c r="IK672"/>
      <c r="IL672"/>
      <c r="IM672"/>
      <c r="IN672"/>
      <c r="IO672"/>
      <c r="IP672"/>
      <c r="IQ672"/>
      <c r="IR672"/>
      <c r="IS672"/>
      <c r="IT672"/>
      <c r="IU672"/>
      <c r="IV672"/>
      <c r="IW672"/>
      <c r="IX672"/>
      <c r="IY672"/>
      <c r="IZ672"/>
      <c r="JA672"/>
      <c r="JB672"/>
      <c r="JC672"/>
      <c r="JD672"/>
      <c r="JE672"/>
      <c r="JF672"/>
      <c r="JG672"/>
      <c r="JH672"/>
      <c r="JI672"/>
      <c r="JJ672"/>
      <c r="JK672"/>
      <c r="JL672"/>
      <c r="JM672"/>
      <c r="JN672"/>
      <c r="JO672"/>
      <c r="JP672"/>
      <c r="JQ672"/>
      <c r="JR672"/>
      <c r="JS672"/>
      <c r="JT672"/>
      <c r="JU672"/>
      <c r="JV672"/>
      <c r="JW672"/>
      <c r="JX672"/>
      <c r="JY672"/>
      <c r="JZ672"/>
      <c r="KA672"/>
      <c r="KB672"/>
      <c r="KC672"/>
      <c r="KD672"/>
      <c r="KE672"/>
      <c r="KF672"/>
      <c r="KG672"/>
      <c r="KH672"/>
      <c r="KI672"/>
      <c r="KJ672"/>
      <c r="KK672"/>
      <c r="KL672"/>
      <c r="KM672"/>
      <c r="KN672"/>
      <c r="KO672"/>
      <c r="KP672"/>
      <c r="KQ672"/>
      <c r="KR672"/>
      <c r="KS672"/>
      <c r="KT672"/>
      <c r="KU672"/>
      <c r="KV672"/>
      <c r="KW672"/>
      <c r="KX672"/>
      <c r="KY672"/>
      <c r="KZ672"/>
      <c r="LA672"/>
      <c r="LB672"/>
      <c r="LC672"/>
      <c r="LD672"/>
      <c r="LE672"/>
      <c r="LF672"/>
      <c r="LG672"/>
      <c r="LH672"/>
      <c r="LI672"/>
      <c r="LJ672"/>
      <c r="LK672"/>
      <c r="LL672"/>
      <c r="LM672"/>
      <c r="LN672"/>
      <c r="LO672"/>
      <c r="LP672"/>
      <c r="LQ672"/>
      <c r="LR672"/>
      <c r="LS672"/>
      <c r="LT672"/>
      <c r="LU672"/>
      <c r="LV672"/>
      <c r="LW672"/>
      <c r="LX672"/>
      <c r="LY672"/>
      <c r="LZ672"/>
      <c r="MA672"/>
      <c r="MB672"/>
      <c r="MC672"/>
      <c r="MD672"/>
      <c r="ME672"/>
      <c r="MF672"/>
      <c r="MG672"/>
      <c r="MH672"/>
      <c r="MI672"/>
      <c r="MJ672"/>
      <c r="MK672"/>
      <c r="ML672"/>
      <c r="MM672"/>
      <c r="MN672"/>
      <c r="MO672"/>
      <c r="MP672"/>
      <c r="MQ672"/>
      <c r="MR672"/>
      <c r="MS672"/>
      <c r="MT672"/>
      <c r="MU672"/>
      <c r="MV672"/>
      <c r="MW672"/>
      <c r="MX672"/>
      <c r="MY672"/>
      <c r="MZ672"/>
      <c r="NA672"/>
      <c r="NB672"/>
      <c r="NC672"/>
      <c r="ND672"/>
      <c r="NE672"/>
      <c r="NF672"/>
      <c r="NG672"/>
      <c r="NH672"/>
      <c r="NI672"/>
      <c r="NJ672"/>
      <c r="NK672"/>
      <c r="NL672"/>
      <c r="NM672"/>
      <c r="NN672"/>
      <c r="NO672"/>
      <c r="NP672"/>
      <c r="NQ672"/>
      <c r="NR672"/>
      <c r="NS672"/>
      <c r="NT672"/>
      <c r="NU672"/>
      <c r="NV672"/>
      <c r="NW672"/>
      <c r="NX672"/>
      <c r="NY672"/>
      <c r="NZ672"/>
      <c r="OA672"/>
      <c r="OB672"/>
      <c r="OC672"/>
      <c r="OD672"/>
      <c r="OE672"/>
      <c r="OF672"/>
      <c r="OG672"/>
      <c r="OH672"/>
      <c r="OI672"/>
      <c r="OJ672"/>
      <c r="OK672"/>
      <c r="OL672"/>
      <c r="OM672"/>
      <c r="ON672"/>
      <c r="OO672"/>
      <c r="OP672"/>
      <c r="OQ672"/>
      <c r="OR672"/>
      <c r="OS672"/>
      <c r="OT672"/>
      <c r="OU672"/>
      <c r="OV672"/>
      <c r="OW672"/>
      <c r="OX672"/>
      <c r="OY672"/>
      <c r="OZ672"/>
      <c r="PA672"/>
      <c r="PB672"/>
      <c r="PC672"/>
      <c r="PD672"/>
      <c r="PE672"/>
      <c r="PF672"/>
      <c r="PG672"/>
      <c r="PH672"/>
      <c r="PI672"/>
      <c r="PJ672"/>
      <c r="PK672"/>
      <c r="PL672"/>
      <c r="PM672"/>
      <c r="PN672"/>
      <c r="PO672"/>
      <c r="PP672"/>
      <c r="PQ672"/>
      <c r="PR672"/>
      <c r="PS672"/>
      <c r="PT672"/>
      <c r="PU672"/>
      <c r="PV672"/>
      <c r="PW672"/>
      <c r="PX672"/>
      <c r="PY672"/>
      <c r="PZ672"/>
      <c r="QA672"/>
      <c r="QB672"/>
      <c r="QC672"/>
      <c r="QD672"/>
      <c r="QE672"/>
      <c r="QF672"/>
      <c r="QG672"/>
      <c r="QH672"/>
      <c r="QI672"/>
      <c r="QJ672"/>
      <c r="QK672"/>
      <c r="QL672"/>
      <c r="QM672"/>
      <c r="QN672"/>
      <c r="QO672"/>
      <c r="QP672"/>
      <c r="QQ672"/>
      <c r="QR672"/>
      <c r="QS672"/>
      <c r="QT672"/>
      <c r="QU672"/>
      <c r="QV672"/>
      <c r="QW672"/>
      <c r="QX672"/>
      <c r="QY672"/>
      <c r="QZ672"/>
      <c r="RA672"/>
      <c r="RB672"/>
      <c r="RC672"/>
      <c r="RD672"/>
      <c r="RE672"/>
      <c r="RF672"/>
      <c r="RG672"/>
      <c r="RH672"/>
      <c r="RI672"/>
      <c r="RJ672"/>
      <c r="RK672"/>
      <c r="RL672"/>
      <c r="RM672"/>
      <c r="RN672"/>
      <c r="RO672"/>
      <c r="RP672"/>
      <c r="RQ672"/>
      <c r="RR672"/>
      <c r="RS672"/>
      <c r="RT672"/>
      <c r="RU672"/>
      <c r="RV672"/>
      <c r="RW672"/>
      <c r="RX672"/>
      <c r="RY672"/>
      <c r="RZ672"/>
      <c r="SA672"/>
      <c r="SB672"/>
      <c r="SC672"/>
      <c r="SD672"/>
      <c r="SE672"/>
      <c r="SF672"/>
      <c r="SG672"/>
      <c r="SH672"/>
      <c r="SI672"/>
      <c r="SJ672"/>
      <c r="SK672"/>
      <c r="SL672"/>
      <c r="SM672"/>
      <c r="SN672"/>
      <c r="SO672"/>
      <c r="SP672"/>
    </row>
    <row r="673" spans="1:510" ht="16.5" customHeight="1" x14ac:dyDescent="0.2">
      <c r="A673" s="20">
        <v>157</v>
      </c>
      <c r="B673" s="20" t="s">
        <v>62</v>
      </c>
      <c r="C673" s="20" t="s">
        <v>846</v>
      </c>
      <c r="D673" s="20" t="s">
        <v>30</v>
      </c>
      <c r="E673" s="20" t="s">
        <v>1345</v>
      </c>
      <c r="F673" s="22" t="s">
        <v>848</v>
      </c>
      <c r="G673" s="20" t="s">
        <v>84</v>
      </c>
      <c r="H673" s="20" t="s">
        <v>35</v>
      </c>
      <c r="I673" s="20" t="s">
        <v>81</v>
      </c>
      <c r="J673" s="22" t="s">
        <v>846</v>
      </c>
      <c r="K673" s="20"/>
      <c r="L673" s="20"/>
      <c r="M673" s="20"/>
      <c r="N673" s="20"/>
      <c r="O673" s="23"/>
      <c r="P673" s="23">
        <v>5522620</v>
      </c>
      <c r="Q673" s="24">
        <v>1</v>
      </c>
      <c r="R673" s="25">
        <v>45809</v>
      </c>
      <c r="S673" s="20" t="s">
        <v>83</v>
      </c>
      <c r="T673" s="26">
        <f t="shared" si="11"/>
        <v>5522620</v>
      </c>
      <c r="U673" s="27" t="s">
        <v>100</v>
      </c>
      <c r="V673" s="27" t="s">
        <v>100</v>
      </c>
      <c r="W673"/>
      <c r="X673"/>
      <c r="Y673"/>
      <c r="Z673"/>
      <c r="AA673"/>
      <c r="AB673"/>
      <c r="AC673"/>
      <c r="AD673"/>
      <c r="AE673"/>
      <c r="AF673"/>
      <c r="AG673"/>
      <c r="AH673"/>
      <c r="AI673"/>
      <c r="AJ673"/>
      <c r="AK673"/>
      <c r="AL673"/>
      <c r="AM673"/>
      <c r="AN673"/>
      <c r="AO673"/>
      <c r="AP673"/>
      <c r="AQ673"/>
      <c r="AR673"/>
      <c r="AS673"/>
      <c r="AT673"/>
      <c r="AU673"/>
      <c r="AV673"/>
      <c r="AW673"/>
      <c r="AX673"/>
      <c r="AY673"/>
      <c r="AZ673"/>
      <c r="BA673"/>
      <c r="BB673"/>
      <c r="BC673"/>
      <c r="BD673"/>
      <c r="BE673"/>
      <c r="BF673"/>
      <c r="BG673"/>
      <c r="BH673"/>
      <c r="BI673"/>
      <c r="BJ673"/>
      <c r="BK673"/>
      <c r="BL673"/>
      <c r="BM673"/>
      <c r="BN673"/>
      <c r="BO673"/>
      <c r="BP673"/>
      <c r="BQ673"/>
      <c r="BR673"/>
      <c r="BS673"/>
      <c r="BT673"/>
      <c r="BU673"/>
      <c r="BV673"/>
      <c r="BW673"/>
      <c r="BX673"/>
      <c r="BY673"/>
      <c r="BZ673"/>
      <c r="CA673"/>
      <c r="CB673"/>
      <c r="CC673"/>
      <c r="CD673"/>
      <c r="CE673"/>
      <c r="CF673"/>
      <c r="CG673"/>
      <c r="CH673"/>
      <c r="CI673"/>
      <c r="CJ673"/>
      <c r="CK673"/>
      <c r="CL673"/>
      <c r="CM673"/>
      <c r="CN673"/>
      <c r="CO673"/>
      <c r="CP673"/>
      <c r="CQ673"/>
      <c r="CR673"/>
      <c r="CS673"/>
      <c r="CT673"/>
      <c r="CU673"/>
      <c r="CV673"/>
      <c r="CW673"/>
      <c r="CX673"/>
      <c r="CY673"/>
      <c r="CZ673"/>
      <c r="DA673"/>
      <c r="DB673"/>
      <c r="DC673"/>
      <c r="DD673"/>
      <c r="DE673"/>
      <c r="DF673"/>
      <c r="DG673"/>
      <c r="DH673"/>
      <c r="DI673"/>
      <c r="DJ673"/>
      <c r="DK673"/>
      <c r="DL673"/>
      <c r="DM673"/>
      <c r="DN673"/>
      <c r="DO673"/>
      <c r="DP673"/>
      <c r="DQ673"/>
      <c r="DR673"/>
      <c r="DS673"/>
      <c r="DT673"/>
      <c r="DU673"/>
      <c r="DV673"/>
      <c r="DW673"/>
      <c r="DX673"/>
      <c r="DY673"/>
      <c r="DZ673"/>
      <c r="EA673"/>
      <c r="EB673"/>
      <c r="EC673"/>
      <c r="ED673"/>
      <c r="EE673"/>
      <c r="EF673"/>
      <c r="EG673"/>
      <c r="EH673"/>
      <c r="EI673"/>
      <c r="EJ673"/>
      <c r="EK673"/>
      <c r="EL673"/>
      <c r="EM673"/>
      <c r="EN673"/>
      <c r="EO673"/>
      <c r="EP673"/>
      <c r="EQ673"/>
      <c r="ER673"/>
      <c r="ES673"/>
      <c r="ET673"/>
      <c r="EU673"/>
      <c r="EV673"/>
      <c r="EW673"/>
      <c r="EX673"/>
      <c r="EY673"/>
      <c r="EZ673"/>
      <c r="FA673"/>
      <c r="FB673"/>
      <c r="FC673"/>
      <c r="FD673"/>
      <c r="FE673"/>
      <c r="FF673"/>
      <c r="FG673"/>
      <c r="FH673"/>
      <c r="FI673"/>
      <c r="FJ673"/>
      <c r="FK673"/>
      <c r="FL673"/>
      <c r="FM673"/>
      <c r="FN673"/>
      <c r="FO673"/>
      <c r="FP673"/>
      <c r="FQ673"/>
      <c r="FR673"/>
      <c r="FS673"/>
      <c r="FT673"/>
      <c r="FU673"/>
      <c r="FV673"/>
      <c r="FW673"/>
      <c r="FX673"/>
      <c r="FY673"/>
      <c r="FZ673"/>
      <c r="GA673"/>
      <c r="GB673"/>
      <c r="GC673"/>
      <c r="GD673"/>
      <c r="GE673"/>
      <c r="GF673"/>
      <c r="GG673"/>
      <c r="GH673"/>
      <c r="GI673"/>
      <c r="GJ673"/>
      <c r="GK673"/>
      <c r="GL673"/>
      <c r="GM673"/>
      <c r="GN673"/>
      <c r="GO673"/>
      <c r="GP673"/>
      <c r="GQ673"/>
      <c r="GR673"/>
      <c r="GS673"/>
      <c r="GT673"/>
      <c r="GU673"/>
      <c r="GV673"/>
      <c r="GW673"/>
      <c r="GX673"/>
      <c r="GY673"/>
      <c r="GZ673"/>
      <c r="HA673"/>
      <c r="HB673"/>
      <c r="HC673"/>
      <c r="HD673"/>
      <c r="HE673"/>
      <c r="HF673"/>
      <c r="HG673"/>
      <c r="HH673"/>
      <c r="HI673"/>
      <c r="HJ673"/>
      <c r="HK673"/>
      <c r="HL673"/>
      <c r="HM673"/>
      <c r="HN673"/>
      <c r="HO673"/>
      <c r="HP673"/>
      <c r="HQ673"/>
      <c r="HR673"/>
      <c r="HS673"/>
      <c r="HT673"/>
      <c r="HU673"/>
      <c r="HV673"/>
      <c r="HW673"/>
      <c r="HX673"/>
      <c r="HY673"/>
      <c r="HZ673"/>
      <c r="IA673"/>
      <c r="IB673"/>
      <c r="IC673"/>
      <c r="ID673"/>
      <c r="IE673"/>
      <c r="IF673"/>
      <c r="IG673"/>
      <c r="IH673"/>
      <c r="II673"/>
      <c r="IJ673"/>
      <c r="IK673"/>
      <c r="IL673"/>
      <c r="IM673"/>
      <c r="IN673"/>
      <c r="IO673"/>
      <c r="IP673"/>
      <c r="IQ673"/>
      <c r="IR673"/>
      <c r="IS673"/>
      <c r="IT673"/>
      <c r="IU673"/>
      <c r="IV673"/>
      <c r="IW673"/>
      <c r="IX673"/>
      <c r="IY673"/>
      <c r="IZ673"/>
      <c r="JA673"/>
      <c r="JB673"/>
      <c r="JC673"/>
      <c r="JD673"/>
      <c r="JE673"/>
      <c r="JF673"/>
      <c r="JG673"/>
      <c r="JH673"/>
      <c r="JI673"/>
      <c r="JJ673"/>
      <c r="JK673"/>
      <c r="JL673"/>
      <c r="JM673"/>
      <c r="JN673"/>
      <c r="JO673"/>
      <c r="JP673"/>
      <c r="JQ673"/>
      <c r="JR673"/>
      <c r="JS673"/>
      <c r="JT673"/>
      <c r="JU673"/>
      <c r="JV673"/>
      <c r="JW673"/>
      <c r="JX673"/>
      <c r="JY673"/>
      <c r="JZ673"/>
      <c r="KA673"/>
      <c r="KB673"/>
      <c r="KC673"/>
      <c r="KD673"/>
      <c r="KE673"/>
      <c r="KF673"/>
      <c r="KG673"/>
      <c r="KH673"/>
      <c r="KI673"/>
      <c r="KJ673"/>
      <c r="KK673"/>
      <c r="KL673"/>
      <c r="KM673"/>
      <c r="KN673"/>
      <c r="KO673"/>
      <c r="KP673"/>
      <c r="KQ673"/>
      <c r="KR673"/>
      <c r="KS673"/>
      <c r="KT673"/>
      <c r="KU673"/>
      <c r="KV673"/>
      <c r="KW673"/>
      <c r="KX673"/>
      <c r="KY673"/>
      <c r="KZ673"/>
      <c r="LA673"/>
      <c r="LB673"/>
      <c r="LC673"/>
      <c r="LD673"/>
      <c r="LE673"/>
      <c r="LF673"/>
      <c r="LG673"/>
      <c r="LH673"/>
      <c r="LI673"/>
      <c r="LJ673"/>
      <c r="LK673"/>
      <c r="LL673"/>
      <c r="LM673"/>
      <c r="LN673"/>
      <c r="LO673"/>
      <c r="LP673"/>
      <c r="LQ673"/>
      <c r="LR673"/>
      <c r="LS673"/>
      <c r="LT673"/>
      <c r="LU673"/>
      <c r="LV673"/>
      <c r="LW673"/>
      <c r="LX673"/>
      <c r="LY673"/>
      <c r="LZ673"/>
      <c r="MA673"/>
      <c r="MB673"/>
      <c r="MC673"/>
      <c r="MD673"/>
      <c r="ME673"/>
      <c r="MF673"/>
      <c r="MG673"/>
      <c r="MH673"/>
      <c r="MI673"/>
      <c r="MJ673"/>
      <c r="MK673"/>
      <c r="ML673"/>
      <c r="MM673"/>
      <c r="MN673"/>
      <c r="MO673"/>
      <c r="MP673"/>
      <c r="MQ673"/>
      <c r="MR673"/>
      <c r="MS673"/>
      <c r="MT673"/>
      <c r="MU673"/>
      <c r="MV673"/>
      <c r="MW673"/>
      <c r="MX673"/>
      <c r="MY673"/>
      <c r="MZ673"/>
      <c r="NA673"/>
      <c r="NB673"/>
      <c r="NC673"/>
      <c r="ND673"/>
      <c r="NE673"/>
      <c r="NF673"/>
      <c r="NG673"/>
      <c r="NH673"/>
      <c r="NI673"/>
      <c r="NJ673"/>
      <c r="NK673"/>
      <c r="NL673"/>
      <c r="NM673"/>
      <c r="NN673"/>
      <c r="NO673"/>
      <c r="NP673"/>
      <c r="NQ673"/>
      <c r="NR673"/>
      <c r="NS673"/>
      <c r="NT673"/>
      <c r="NU673"/>
      <c r="NV673"/>
      <c r="NW673"/>
      <c r="NX673"/>
      <c r="NY673"/>
      <c r="NZ673"/>
      <c r="OA673"/>
      <c r="OB673"/>
      <c r="OC673"/>
      <c r="OD673"/>
      <c r="OE673"/>
      <c r="OF673"/>
      <c r="OG673"/>
      <c r="OH673"/>
      <c r="OI673"/>
      <c r="OJ673"/>
      <c r="OK673"/>
      <c r="OL673"/>
      <c r="OM673"/>
      <c r="ON673"/>
      <c r="OO673"/>
      <c r="OP673"/>
      <c r="OQ673"/>
      <c r="OR673"/>
      <c r="OS673"/>
      <c r="OT673"/>
      <c r="OU673"/>
      <c r="OV673"/>
      <c r="OW673"/>
      <c r="OX673"/>
      <c r="OY673"/>
      <c r="OZ673"/>
      <c r="PA673"/>
      <c r="PB673"/>
      <c r="PC673"/>
      <c r="PD673"/>
      <c r="PE673"/>
      <c r="PF673"/>
      <c r="PG673"/>
      <c r="PH673"/>
      <c r="PI673"/>
      <c r="PJ673"/>
      <c r="PK673"/>
      <c r="PL673"/>
      <c r="PM673"/>
      <c r="PN673"/>
      <c r="PO673"/>
      <c r="PP673"/>
      <c r="PQ673"/>
      <c r="PR673"/>
      <c r="PS673"/>
      <c r="PT673"/>
      <c r="PU673"/>
      <c r="PV673"/>
      <c r="PW673"/>
      <c r="PX673"/>
      <c r="PY673"/>
      <c r="PZ673"/>
      <c r="QA673"/>
      <c r="QB673"/>
      <c r="QC673"/>
      <c r="QD673"/>
      <c r="QE673"/>
      <c r="QF673"/>
      <c r="QG673"/>
      <c r="QH673"/>
      <c r="QI673"/>
      <c r="QJ673"/>
      <c r="QK673"/>
      <c r="QL673"/>
      <c r="QM673"/>
      <c r="QN673"/>
      <c r="QO673"/>
      <c r="QP673"/>
      <c r="QQ673"/>
      <c r="QR673"/>
      <c r="QS673"/>
      <c r="QT673"/>
      <c r="QU673"/>
      <c r="QV673"/>
      <c r="QW673"/>
      <c r="QX673"/>
      <c r="QY673"/>
      <c r="QZ673"/>
      <c r="RA673"/>
      <c r="RB673"/>
      <c r="RC673"/>
      <c r="RD673"/>
      <c r="RE673"/>
      <c r="RF673"/>
      <c r="RG673"/>
      <c r="RH673"/>
      <c r="RI673"/>
      <c r="RJ673"/>
      <c r="RK673"/>
      <c r="RL673"/>
      <c r="RM673"/>
      <c r="RN673"/>
      <c r="RO673"/>
      <c r="RP673"/>
      <c r="RQ673"/>
      <c r="RR673"/>
      <c r="RS673"/>
      <c r="RT673"/>
      <c r="RU673"/>
      <c r="RV673"/>
      <c r="RW673"/>
      <c r="RX673"/>
      <c r="RY673"/>
      <c r="RZ673"/>
      <c r="SA673"/>
      <c r="SB673"/>
      <c r="SC673"/>
      <c r="SD673"/>
      <c r="SE673"/>
      <c r="SF673"/>
      <c r="SG673"/>
      <c r="SH673"/>
      <c r="SI673"/>
      <c r="SJ673"/>
      <c r="SK673"/>
      <c r="SL673"/>
      <c r="SM673"/>
      <c r="SN673"/>
      <c r="SO673"/>
      <c r="SP673"/>
    </row>
    <row r="674" spans="1:510" ht="16.5" customHeight="1" x14ac:dyDescent="0.2">
      <c r="A674" s="20">
        <v>158</v>
      </c>
      <c r="B674" s="20" t="s">
        <v>62</v>
      </c>
      <c r="C674" s="20" t="s">
        <v>846</v>
      </c>
      <c r="D674" s="20" t="s">
        <v>30</v>
      </c>
      <c r="E674" s="20" t="s">
        <v>1345</v>
      </c>
      <c r="F674" s="22" t="s">
        <v>848</v>
      </c>
      <c r="G674" s="20" t="s">
        <v>84</v>
      </c>
      <c r="H674" s="20" t="s">
        <v>35</v>
      </c>
      <c r="I674" s="20" t="s">
        <v>81</v>
      </c>
      <c r="J674" s="22" t="s">
        <v>846</v>
      </c>
      <c r="K674" s="20"/>
      <c r="L674" s="20"/>
      <c r="M674" s="20"/>
      <c r="N674" s="20"/>
      <c r="O674" s="23"/>
      <c r="P674" s="23">
        <v>5522620</v>
      </c>
      <c r="Q674" s="24">
        <v>1</v>
      </c>
      <c r="R674" s="25">
        <v>45839</v>
      </c>
      <c r="S674" s="20" t="s">
        <v>83</v>
      </c>
      <c r="T674" s="26">
        <f t="shared" si="11"/>
        <v>5522620</v>
      </c>
      <c r="U674" s="27" t="s">
        <v>100</v>
      </c>
      <c r="V674" s="27" t="s">
        <v>100</v>
      </c>
      <c r="W674"/>
      <c r="X674"/>
      <c r="Y674"/>
      <c r="Z674"/>
      <c r="AA674"/>
      <c r="AB674"/>
      <c r="AC674"/>
      <c r="AD674"/>
      <c r="AE674"/>
      <c r="AF674"/>
      <c r="AG674"/>
      <c r="AH674"/>
      <c r="AI674"/>
      <c r="AJ674"/>
      <c r="AK674"/>
      <c r="AL674"/>
      <c r="AM674"/>
      <c r="AN674"/>
      <c r="AO674"/>
      <c r="AP674"/>
      <c r="AQ674"/>
      <c r="AR674"/>
      <c r="AS674"/>
      <c r="AT674"/>
      <c r="AU674"/>
      <c r="AV674"/>
      <c r="AW674"/>
      <c r="AX674"/>
      <c r="AY674"/>
      <c r="AZ674"/>
      <c r="BA674"/>
      <c r="BB674"/>
      <c r="BC674"/>
      <c r="BD674"/>
      <c r="BE674"/>
      <c r="BF674"/>
      <c r="BG674"/>
      <c r="BH674"/>
      <c r="BI674"/>
      <c r="BJ674"/>
      <c r="BK674"/>
      <c r="BL674"/>
      <c r="BM674"/>
      <c r="BN674"/>
      <c r="BO674"/>
      <c r="BP674"/>
      <c r="BQ674"/>
      <c r="BR674"/>
      <c r="BS674"/>
      <c r="BT674"/>
      <c r="BU674"/>
      <c r="BV674"/>
      <c r="BW674"/>
      <c r="BX674"/>
      <c r="BY674"/>
      <c r="BZ674"/>
      <c r="CA674"/>
      <c r="CB674"/>
      <c r="CC674"/>
      <c r="CD674"/>
      <c r="CE674"/>
      <c r="CF674"/>
      <c r="CG674"/>
      <c r="CH674"/>
      <c r="CI674"/>
      <c r="CJ674"/>
      <c r="CK674"/>
      <c r="CL674"/>
      <c r="CM674"/>
      <c r="CN674"/>
      <c r="CO674"/>
      <c r="CP674"/>
      <c r="CQ674"/>
      <c r="CR674"/>
      <c r="CS674"/>
      <c r="CT674"/>
      <c r="CU674"/>
      <c r="CV674"/>
      <c r="CW674"/>
      <c r="CX674"/>
      <c r="CY674"/>
      <c r="CZ674"/>
      <c r="DA674"/>
      <c r="DB674"/>
      <c r="DC674"/>
      <c r="DD674"/>
      <c r="DE674"/>
      <c r="DF674"/>
      <c r="DG674"/>
      <c r="DH674"/>
      <c r="DI674"/>
      <c r="DJ674"/>
      <c r="DK674"/>
      <c r="DL674"/>
      <c r="DM674"/>
      <c r="DN674"/>
      <c r="DO674"/>
      <c r="DP674"/>
      <c r="DQ674"/>
      <c r="DR674"/>
      <c r="DS674"/>
      <c r="DT674"/>
      <c r="DU674"/>
      <c r="DV674"/>
      <c r="DW674"/>
      <c r="DX674"/>
      <c r="DY674"/>
      <c r="DZ674"/>
      <c r="EA674"/>
      <c r="EB674"/>
      <c r="EC674"/>
      <c r="ED674"/>
      <c r="EE674"/>
      <c r="EF674"/>
      <c r="EG674"/>
      <c r="EH674"/>
      <c r="EI674"/>
      <c r="EJ674"/>
      <c r="EK674"/>
      <c r="EL674"/>
      <c r="EM674"/>
      <c r="EN674"/>
      <c r="EO674"/>
      <c r="EP674"/>
      <c r="EQ674"/>
      <c r="ER674"/>
      <c r="ES674"/>
      <c r="ET674"/>
      <c r="EU674"/>
      <c r="EV674"/>
      <c r="EW674"/>
      <c r="EX674"/>
      <c r="EY674"/>
      <c r="EZ674"/>
      <c r="FA674"/>
      <c r="FB674"/>
      <c r="FC674"/>
      <c r="FD674"/>
      <c r="FE674"/>
      <c r="FF674"/>
      <c r="FG674"/>
      <c r="FH674"/>
      <c r="FI674"/>
      <c r="FJ674"/>
      <c r="FK674"/>
      <c r="FL674"/>
      <c r="FM674"/>
      <c r="FN674"/>
      <c r="FO674"/>
      <c r="FP674"/>
      <c r="FQ674"/>
      <c r="FR674"/>
      <c r="FS674"/>
      <c r="FT674"/>
      <c r="FU674"/>
      <c r="FV674"/>
      <c r="FW674"/>
      <c r="FX674"/>
      <c r="FY674"/>
      <c r="FZ674"/>
      <c r="GA674"/>
      <c r="GB674"/>
      <c r="GC674"/>
      <c r="GD674"/>
      <c r="GE674"/>
      <c r="GF674"/>
      <c r="GG674"/>
      <c r="GH674"/>
      <c r="GI674"/>
      <c r="GJ674"/>
      <c r="GK674"/>
      <c r="GL674"/>
      <c r="GM674"/>
      <c r="GN674"/>
      <c r="GO674"/>
      <c r="GP674"/>
      <c r="GQ674"/>
      <c r="GR674"/>
      <c r="GS674"/>
      <c r="GT674"/>
      <c r="GU674"/>
      <c r="GV674"/>
      <c r="GW674"/>
      <c r="GX674"/>
      <c r="GY674"/>
      <c r="GZ674"/>
      <c r="HA674"/>
      <c r="HB674"/>
      <c r="HC674"/>
      <c r="HD674"/>
      <c r="HE674"/>
      <c r="HF674"/>
      <c r="HG674"/>
      <c r="HH674"/>
      <c r="HI674"/>
      <c r="HJ674"/>
      <c r="HK674"/>
      <c r="HL674"/>
      <c r="HM674"/>
      <c r="HN674"/>
      <c r="HO674"/>
      <c r="HP674"/>
      <c r="HQ674"/>
      <c r="HR674"/>
      <c r="HS674"/>
      <c r="HT674"/>
      <c r="HU674"/>
      <c r="HV674"/>
      <c r="HW674"/>
      <c r="HX674"/>
      <c r="HY674"/>
      <c r="HZ674"/>
      <c r="IA674"/>
      <c r="IB674"/>
      <c r="IC674"/>
      <c r="ID674"/>
      <c r="IE674"/>
      <c r="IF674"/>
      <c r="IG674"/>
      <c r="IH674"/>
      <c r="II674"/>
      <c r="IJ674"/>
      <c r="IK674"/>
      <c r="IL674"/>
      <c r="IM674"/>
      <c r="IN674"/>
      <c r="IO674"/>
      <c r="IP674"/>
      <c r="IQ674"/>
      <c r="IR674"/>
      <c r="IS674"/>
      <c r="IT674"/>
      <c r="IU674"/>
      <c r="IV674"/>
      <c r="IW674"/>
      <c r="IX674"/>
      <c r="IY674"/>
      <c r="IZ674"/>
      <c r="JA674"/>
      <c r="JB674"/>
      <c r="JC674"/>
      <c r="JD674"/>
      <c r="JE674"/>
      <c r="JF674"/>
      <c r="JG674"/>
      <c r="JH674"/>
      <c r="JI674"/>
      <c r="JJ674"/>
      <c r="JK674"/>
      <c r="JL674"/>
      <c r="JM674"/>
      <c r="JN674"/>
      <c r="JO674"/>
      <c r="JP674"/>
      <c r="JQ674"/>
      <c r="JR674"/>
      <c r="JS674"/>
      <c r="JT674"/>
      <c r="JU674"/>
      <c r="JV674"/>
      <c r="JW674"/>
      <c r="JX674"/>
      <c r="JY674"/>
      <c r="JZ674"/>
      <c r="KA674"/>
      <c r="KB674"/>
      <c r="KC674"/>
      <c r="KD674"/>
      <c r="KE674"/>
      <c r="KF674"/>
      <c r="KG674"/>
      <c r="KH674"/>
      <c r="KI674"/>
      <c r="KJ674"/>
      <c r="KK674"/>
      <c r="KL674"/>
      <c r="KM674"/>
      <c r="KN674"/>
      <c r="KO674"/>
      <c r="KP674"/>
      <c r="KQ674"/>
      <c r="KR674"/>
      <c r="KS674"/>
      <c r="KT674"/>
      <c r="KU674"/>
      <c r="KV674"/>
      <c r="KW674"/>
      <c r="KX674"/>
      <c r="KY674"/>
      <c r="KZ674"/>
      <c r="LA674"/>
      <c r="LB674"/>
      <c r="LC674"/>
      <c r="LD674"/>
      <c r="LE674"/>
      <c r="LF674"/>
      <c r="LG674"/>
      <c r="LH674"/>
      <c r="LI674"/>
      <c r="LJ674"/>
      <c r="LK674"/>
      <c r="LL674"/>
      <c r="LM674"/>
      <c r="LN674"/>
      <c r="LO674"/>
      <c r="LP674"/>
      <c r="LQ674"/>
      <c r="LR674"/>
      <c r="LS674"/>
      <c r="LT674"/>
      <c r="LU674"/>
      <c r="LV674"/>
      <c r="LW674"/>
      <c r="LX674"/>
      <c r="LY674"/>
      <c r="LZ674"/>
      <c r="MA674"/>
      <c r="MB674"/>
      <c r="MC674"/>
      <c r="MD674"/>
      <c r="ME674"/>
      <c r="MF674"/>
      <c r="MG674"/>
      <c r="MH674"/>
      <c r="MI674"/>
      <c r="MJ674"/>
      <c r="MK674"/>
      <c r="ML674"/>
      <c r="MM674"/>
      <c r="MN674"/>
      <c r="MO674"/>
      <c r="MP674"/>
      <c r="MQ674"/>
      <c r="MR674"/>
      <c r="MS674"/>
      <c r="MT674"/>
      <c r="MU674"/>
      <c r="MV674"/>
      <c r="MW674"/>
      <c r="MX674"/>
      <c r="MY674"/>
      <c r="MZ674"/>
      <c r="NA674"/>
      <c r="NB674"/>
      <c r="NC674"/>
      <c r="ND674"/>
      <c r="NE674"/>
      <c r="NF674"/>
      <c r="NG674"/>
      <c r="NH674"/>
      <c r="NI674"/>
      <c r="NJ674"/>
      <c r="NK674"/>
      <c r="NL674"/>
      <c r="NM674"/>
      <c r="NN674"/>
      <c r="NO674"/>
      <c r="NP674"/>
      <c r="NQ674"/>
      <c r="NR674"/>
      <c r="NS674"/>
      <c r="NT674"/>
      <c r="NU674"/>
      <c r="NV674"/>
      <c r="NW674"/>
      <c r="NX674"/>
      <c r="NY674"/>
      <c r="NZ674"/>
      <c r="OA674"/>
      <c r="OB674"/>
      <c r="OC674"/>
      <c r="OD674"/>
      <c r="OE674"/>
      <c r="OF674"/>
      <c r="OG674"/>
      <c r="OH674"/>
      <c r="OI674"/>
      <c r="OJ674"/>
      <c r="OK674"/>
      <c r="OL674"/>
      <c r="OM674"/>
      <c r="ON674"/>
      <c r="OO674"/>
      <c r="OP674"/>
      <c r="OQ674"/>
      <c r="OR674"/>
      <c r="OS674"/>
      <c r="OT674"/>
      <c r="OU674"/>
      <c r="OV674"/>
      <c r="OW674"/>
      <c r="OX674"/>
      <c r="OY674"/>
      <c r="OZ674"/>
      <c r="PA674"/>
      <c r="PB674"/>
      <c r="PC674"/>
      <c r="PD674"/>
      <c r="PE674"/>
      <c r="PF674"/>
      <c r="PG674"/>
      <c r="PH674"/>
      <c r="PI674"/>
      <c r="PJ674"/>
      <c r="PK674"/>
      <c r="PL674"/>
      <c r="PM674"/>
      <c r="PN674"/>
      <c r="PO674"/>
      <c r="PP674"/>
      <c r="PQ674"/>
      <c r="PR674"/>
      <c r="PS674"/>
      <c r="PT674"/>
      <c r="PU674"/>
      <c r="PV674"/>
      <c r="PW674"/>
      <c r="PX674"/>
      <c r="PY674"/>
      <c r="PZ674"/>
      <c r="QA674"/>
      <c r="QB674"/>
      <c r="QC674"/>
      <c r="QD674"/>
      <c r="QE674"/>
      <c r="QF674"/>
      <c r="QG674"/>
      <c r="QH674"/>
      <c r="QI674"/>
      <c r="QJ674"/>
      <c r="QK674"/>
      <c r="QL674"/>
      <c r="QM674"/>
      <c r="QN674"/>
      <c r="QO674"/>
      <c r="QP674"/>
      <c r="QQ674"/>
      <c r="QR674"/>
      <c r="QS674"/>
      <c r="QT674"/>
      <c r="QU674"/>
      <c r="QV674"/>
      <c r="QW674"/>
      <c r="QX674"/>
      <c r="QY674"/>
      <c r="QZ674"/>
      <c r="RA674"/>
      <c r="RB674"/>
      <c r="RC674"/>
      <c r="RD674"/>
      <c r="RE674"/>
      <c r="RF674"/>
      <c r="RG674"/>
      <c r="RH674"/>
      <c r="RI674"/>
      <c r="RJ674"/>
      <c r="RK674"/>
      <c r="RL674"/>
      <c r="RM674"/>
      <c r="RN674"/>
      <c r="RO674"/>
      <c r="RP674"/>
      <c r="RQ674"/>
      <c r="RR674"/>
      <c r="RS674"/>
      <c r="RT674"/>
      <c r="RU674"/>
      <c r="RV674"/>
      <c r="RW674"/>
      <c r="RX674"/>
      <c r="RY674"/>
      <c r="RZ674"/>
      <c r="SA674"/>
      <c r="SB674"/>
      <c r="SC674"/>
      <c r="SD674"/>
      <c r="SE674"/>
      <c r="SF674"/>
      <c r="SG674"/>
      <c r="SH674"/>
      <c r="SI674"/>
      <c r="SJ674"/>
      <c r="SK674"/>
      <c r="SL674"/>
      <c r="SM674"/>
      <c r="SN674"/>
      <c r="SO674"/>
      <c r="SP674"/>
    </row>
    <row r="675" spans="1:510" ht="16.5" customHeight="1" x14ac:dyDescent="0.2">
      <c r="A675" s="20">
        <v>159</v>
      </c>
      <c r="B675" s="20" t="s">
        <v>62</v>
      </c>
      <c r="C675" s="20" t="s">
        <v>846</v>
      </c>
      <c r="D675" s="20" t="s">
        <v>30</v>
      </c>
      <c r="E675" s="20" t="s">
        <v>1345</v>
      </c>
      <c r="F675" s="22" t="s">
        <v>848</v>
      </c>
      <c r="G675" s="20" t="s">
        <v>84</v>
      </c>
      <c r="H675" s="20" t="s">
        <v>35</v>
      </c>
      <c r="I675" s="20" t="s">
        <v>81</v>
      </c>
      <c r="J675" s="22" t="s">
        <v>846</v>
      </c>
      <c r="K675" s="20"/>
      <c r="L675" s="20"/>
      <c r="M675" s="20"/>
      <c r="N675" s="20"/>
      <c r="O675" s="23"/>
      <c r="P675" s="23">
        <v>5522620</v>
      </c>
      <c r="Q675" s="24">
        <v>1</v>
      </c>
      <c r="R675" s="25">
        <v>45870</v>
      </c>
      <c r="S675" s="20" t="s">
        <v>83</v>
      </c>
      <c r="T675" s="26">
        <f t="shared" si="11"/>
        <v>5522620</v>
      </c>
      <c r="U675" s="27" t="s">
        <v>100</v>
      </c>
      <c r="V675" s="27" t="s">
        <v>100</v>
      </c>
      <c r="W675"/>
      <c r="X675"/>
      <c r="Y675"/>
      <c r="Z675"/>
      <c r="AA675"/>
      <c r="AB675"/>
      <c r="AC675"/>
      <c r="AD675"/>
      <c r="AE675"/>
      <c r="AF675"/>
      <c r="AG675"/>
      <c r="AH675"/>
      <c r="AI675"/>
      <c r="AJ675"/>
      <c r="AK675"/>
      <c r="AL675"/>
      <c r="AM675"/>
      <c r="AN675"/>
      <c r="AO675"/>
      <c r="AP675"/>
      <c r="AQ675"/>
      <c r="AR675"/>
      <c r="AS675"/>
      <c r="AT675"/>
      <c r="AU675"/>
      <c r="AV675"/>
      <c r="AW675"/>
      <c r="AX675"/>
      <c r="AY675"/>
      <c r="AZ675"/>
      <c r="BA675"/>
      <c r="BB675"/>
      <c r="BC675"/>
      <c r="BD675"/>
      <c r="BE675"/>
      <c r="BF675"/>
      <c r="BG675"/>
      <c r="BH675"/>
      <c r="BI675"/>
      <c r="BJ675"/>
      <c r="BK675"/>
      <c r="BL675"/>
      <c r="BM675"/>
      <c r="BN675"/>
      <c r="BO675"/>
      <c r="BP675"/>
      <c r="BQ675"/>
      <c r="BR675"/>
      <c r="BS675"/>
      <c r="BT675"/>
      <c r="BU675"/>
      <c r="BV675"/>
      <c r="BW675"/>
      <c r="BX675"/>
      <c r="BY675"/>
      <c r="BZ675"/>
      <c r="CA675"/>
      <c r="CB675"/>
      <c r="CC675"/>
      <c r="CD675"/>
      <c r="CE675"/>
      <c r="CF675"/>
      <c r="CG675"/>
      <c r="CH675"/>
      <c r="CI675"/>
      <c r="CJ675"/>
      <c r="CK675"/>
      <c r="CL675"/>
      <c r="CM675"/>
      <c r="CN675"/>
      <c r="CO675"/>
      <c r="CP675"/>
      <c r="CQ675"/>
      <c r="CR675"/>
      <c r="CS675"/>
      <c r="CT675"/>
      <c r="CU675"/>
      <c r="CV675"/>
      <c r="CW675"/>
      <c r="CX675"/>
      <c r="CY675"/>
      <c r="CZ675"/>
      <c r="DA675"/>
      <c r="DB675"/>
      <c r="DC675"/>
      <c r="DD675"/>
      <c r="DE675"/>
      <c r="DF675"/>
      <c r="DG675"/>
      <c r="DH675"/>
      <c r="DI675"/>
      <c r="DJ675"/>
      <c r="DK675"/>
      <c r="DL675"/>
      <c r="DM675"/>
      <c r="DN675"/>
      <c r="DO675"/>
      <c r="DP675"/>
      <c r="DQ675"/>
      <c r="DR675"/>
      <c r="DS675"/>
      <c r="DT675"/>
      <c r="DU675"/>
      <c r="DV675"/>
      <c r="DW675"/>
      <c r="DX675"/>
      <c r="DY675"/>
      <c r="DZ675"/>
      <c r="EA675"/>
      <c r="EB675"/>
      <c r="EC675"/>
      <c r="ED675"/>
      <c r="EE675"/>
      <c r="EF675"/>
      <c r="EG675"/>
      <c r="EH675"/>
      <c r="EI675"/>
      <c r="EJ675"/>
      <c r="EK675"/>
      <c r="EL675"/>
      <c r="EM675"/>
      <c r="EN675"/>
      <c r="EO675"/>
      <c r="EP675"/>
      <c r="EQ675"/>
      <c r="ER675"/>
      <c r="ES675"/>
      <c r="ET675"/>
      <c r="EU675"/>
      <c r="EV675"/>
      <c r="EW675"/>
      <c r="EX675"/>
      <c r="EY675"/>
      <c r="EZ675"/>
      <c r="FA675"/>
      <c r="FB675"/>
      <c r="FC675"/>
      <c r="FD675"/>
      <c r="FE675"/>
      <c r="FF675"/>
      <c r="FG675"/>
      <c r="FH675"/>
      <c r="FI675"/>
      <c r="FJ675"/>
      <c r="FK675"/>
      <c r="FL675"/>
      <c r="FM675"/>
      <c r="FN675"/>
      <c r="FO675"/>
      <c r="FP675"/>
      <c r="FQ675"/>
      <c r="FR675"/>
      <c r="FS675"/>
      <c r="FT675"/>
      <c r="FU675"/>
      <c r="FV675"/>
      <c r="FW675"/>
      <c r="FX675"/>
      <c r="FY675"/>
      <c r="FZ675"/>
      <c r="GA675"/>
      <c r="GB675"/>
      <c r="GC675"/>
      <c r="GD675"/>
      <c r="GE675"/>
      <c r="GF675"/>
      <c r="GG675"/>
      <c r="GH675"/>
      <c r="GI675"/>
      <c r="GJ675"/>
      <c r="GK675"/>
      <c r="GL675"/>
      <c r="GM675"/>
      <c r="GN675"/>
      <c r="GO675"/>
      <c r="GP675"/>
      <c r="GQ675"/>
      <c r="GR675"/>
      <c r="GS675"/>
      <c r="GT675"/>
      <c r="GU675"/>
      <c r="GV675"/>
      <c r="GW675"/>
      <c r="GX675"/>
      <c r="GY675"/>
      <c r="GZ675"/>
      <c r="HA675"/>
      <c r="HB675"/>
      <c r="HC675"/>
      <c r="HD675"/>
      <c r="HE675"/>
      <c r="HF675"/>
      <c r="HG675"/>
      <c r="HH675"/>
      <c r="HI675"/>
      <c r="HJ675"/>
      <c r="HK675"/>
      <c r="HL675"/>
      <c r="HM675"/>
      <c r="HN675"/>
      <c r="HO675"/>
      <c r="HP675"/>
      <c r="HQ675"/>
      <c r="HR675"/>
      <c r="HS675"/>
      <c r="HT675"/>
      <c r="HU675"/>
      <c r="HV675"/>
      <c r="HW675"/>
      <c r="HX675"/>
      <c r="HY675"/>
      <c r="HZ675"/>
      <c r="IA675"/>
      <c r="IB675"/>
      <c r="IC675"/>
      <c r="ID675"/>
      <c r="IE675"/>
      <c r="IF675"/>
      <c r="IG675"/>
      <c r="IH675"/>
      <c r="II675"/>
      <c r="IJ675"/>
      <c r="IK675"/>
      <c r="IL675"/>
      <c r="IM675"/>
      <c r="IN675"/>
      <c r="IO675"/>
      <c r="IP675"/>
      <c r="IQ675"/>
      <c r="IR675"/>
      <c r="IS675"/>
      <c r="IT675"/>
      <c r="IU675"/>
      <c r="IV675"/>
      <c r="IW675"/>
      <c r="IX675"/>
      <c r="IY675"/>
      <c r="IZ675"/>
      <c r="JA675"/>
      <c r="JB675"/>
      <c r="JC675"/>
      <c r="JD675"/>
      <c r="JE675"/>
      <c r="JF675"/>
      <c r="JG675"/>
      <c r="JH675"/>
      <c r="JI675"/>
      <c r="JJ675"/>
      <c r="JK675"/>
      <c r="JL675"/>
      <c r="JM675"/>
      <c r="JN675"/>
      <c r="JO675"/>
      <c r="JP675"/>
      <c r="JQ675"/>
      <c r="JR675"/>
      <c r="JS675"/>
      <c r="JT675"/>
      <c r="JU675"/>
      <c r="JV675"/>
      <c r="JW675"/>
      <c r="JX675"/>
      <c r="JY675"/>
      <c r="JZ675"/>
      <c r="KA675"/>
      <c r="KB675"/>
      <c r="KC675"/>
      <c r="KD675"/>
      <c r="KE675"/>
      <c r="KF675"/>
      <c r="KG675"/>
      <c r="KH675"/>
      <c r="KI675"/>
      <c r="KJ675"/>
      <c r="KK675"/>
      <c r="KL675"/>
      <c r="KM675"/>
      <c r="KN675"/>
      <c r="KO675"/>
      <c r="KP675"/>
      <c r="KQ675"/>
      <c r="KR675"/>
      <c r="KS675"/>
      <c r="KT675"/>
      <c r="KU675"/>
      <c r="KV675"/>
      <c r="KW675"/>
      <c r="KX675"/>
      <c r="KY675"/>
      <c r="KZ675"/>
      <c r="LA675"/>
      <c r="LB675"/>
      <c r="LC675"/>
      <c r="LD675"/>
      <c r="LE675"/>
      <c r="LF675"/>
      <c r="LG675"/>
      <c r="LH675"/>
      <c r="LI675"/>
      <c r="LJ675"/>
      <c r="LK675"/>
      <c r="LL675"/>
      <c r="LM675"/>
      <c r="LN675"/>
      <c r="LO675"/>
      <c r="LP675"/>
      <c r="LQ675"/>
      <c r="LR675"/>
      <c r="LS675"/>
      <c r="LT675"/>
      <c r="LU675"/>
      <c r="LV675"/>
      <c r="LW675"/>
      <c r="LX675"/>
      <c r="LY675"/>
      <c r="LZ675"/>
      <c r="MA675"/>
      <c r="MB675"/>
      <c r="MC675"/>
      <c r="MD675"/>
      <c r="ME675"/>
      <c r="MF675"/>
      <c r="MG675"/>
      <c r="MH675"/>
      <c r="MI675"/>
      <c r="MJ675"/>
      <c r="MK675"/>
      <c r="ML675"/>
      <c r="MM675"/>
      <c r="MN675"/>
      <c r="MO675"/>
      <c r="MP675"/>
      <c r="MQ675"/>
      <c r="MR675"/>
      <c r="MS675"/>
      <c r="MT675"/>
      <c r="MU675"/>
      <c r="MV675"/>
      <c r="MW675"/>
      <c r="MX675"/>
      <c r="MY675"/>
      <c r="MZ675"/>
      <c r="NA675"/>
      <c r="NB675"/>
      <c r="NC675"/>
      <c r="ND675"/>
      <c r="NE675"/>
      <c r="NF675"/>
      <c r="NG675"/>
      <c r="NH675"/>
      <c r="NI675"/>
      <c r="NJ675"/>
      <c r="NK675"/>
      <c r="NL675"/>
      <c r="NM675"/>
      <c r="NN675"/>
      <c r="NO675"/>
      <c r="NP675"/>
      <c r="NQ675"/>
      <c r="NR675"/>
      <c r="NS675"/>
      <c r="NT675"/>
      <c r="NU675"/>
      <c r="NV675"/>
      <c r="NW675"/>
      <c r="NX675"/>
      <c r="NY675"/>
      <c r="NZ675"/>
      <c r="OA675"/>
      <c r="OB675"/>
      <c r="OC675"/>
      <c r="OD675"/>
      <c r="OE675"/>
      <c r="OF675"/>
      <c r="OG675"/>
      <c r="OH675"/>
      <c r="OI675"/>
      <c r="OJ675"/>
      <c r="OK675"/>
      <c r="OL675"/>
      <c r="OM675"/>
      <c r="ON675"/>
      <c r="OO675"/>
      <c r="OP675"/>
      <c r="OQ675"/>
      <c r="OR675"/>
      <c r="OS675"/>
      <c r="OT675"/>
      <c r="OU675"/>
      <c r="OV675"/>
      <c r="OW675"/>
      <c r="OX675"/>
      <c r="OY675"/>
      <c r="OZ675"/>
      <c r="PA675"/>
      <c r="PB675"/>
      <c r="PC675"/>
      <c r="PD675"/>
      <c r="PE675"/>
      <c r="PF675"/>
      <c r="PG675"/>
      <c r="PH675"/>
      <c r="PI675"/>
      <c r="PJ675"/>
      <c r="PK675"/>
      <c r="PL675"/>
      <c r="PM675"/>
      <c r="PN675"/>
      <c r="PO675"/>
      <c r="PP675"/>
      <c r="PQ675"/>
      <c r="PR675"/>
      <c r="PS675"/>
      <c r="PT675"/>
      <c r="PU675"/>
      <c r="PV675"/>
      <c r="PW675"/>
      <c r="PX675"/>
      <c r="PY675"/>
      <c r="PZ675"/>
      <c r="QA675"/>
      <c r="QB675"/>
      <c r="QC675"/>
      <c r="QD675"/>
      <c r="QE675"/>
      <c r="QF675"/>
      <c r="QG675"/>
      <c r="QH675"/>
      <c r="QI675"/>
      <c r="QJ675"/>
      <c r="QK675"/>
      <c r="QL675"/>
      <c r="QM675"/>
      <c r="QN675"/>
      <c r="QO675"/>
      <c r="QP675"/>
      <c r="QQ675"/>
      <c r="QR675"/>
      <c r="QS675"/>
      <c r="QT675"/>
      <c r="QU675"/>
      <c r="QV675"/>
      <c r="QW675"/>
      <c r="QX675"/>
      <c r="QY675"/>
      <c r="QZ675"/>
      <c r="RA675"/>
      <c r="RB675"/>
      <c r="RC675"/>
      <c r="RD675"/>
      <c r="RE675"/>
      <c r="RF675"/>
      <c r="RG675"/>
      <c r="RH675"/>
      <c r="RI675"/>
      <c r="RJ675"/>
      <c r="RK675"/>
      <c r="RL675"/>
      <c r="RM675"/>
      <c r="RN675"/>
      <c r="RO675"/>
      <c r="RP675"/>
      <c r="RQ675"/>
      <c r="RR675"/>
      <c r="RS675"/>
      <c r="RT675"/>
      <c r="RU675"/>
      <c r="RV675"/>
      <c r="RW675"/>
      <c r="RX675"/>
      <c r="RY675"/>
      <c r="RZ675"/>
      <c r="SA675"/>
      <c r="SB675"/>
      <c r="SC675"/>
      <c r="SD675"/>
      <c r="SE675"/>
      <c r="SF675"/>
      <c r="SG675"/>
      <c r="SH675"/>
      <c r="SI675"/>
      <c r="SJ675"/>
      <c r="SK675"/>
      <c r="SL675"/>
      <c r="SM675"/>
      <c r="SN675"/>
      <c r="SO675"/>
      <c r="SP675"/>
    </row>
    <row r="676" spans="1:510" ht="16.5" customHeight="1" x14ac:dyDescent="0.2">
      <c r="A676" s="20">
        <v>160</v>
      </c>
      <c r="B676" s="20" t="s">
        <v>62</v>
      </c>
      <c r="C676" s="20" t="s">
        <v>846</v>
      </c>
      <c r="D676" s="20" t="s">
        <v>30</v>
      </c>
      <c r="E676" s="20" t="s">
        <v>1345</v>
      </c>
      <c r="F676" s="22" t="s">
        <v>848</v>
      </c>
      <c r="G676" s="20" t="s">
        <v>84</v>
      </c>
      <c r="H676" s="20" t="s">
        <v>35</v>
      </c>
      <c r="I676" s="20" t="s">
        <v>81</v>
      </c>
      <c r="J676" s="22" t="s">
        <v>846</v>
      </c>
      <c r="K676" s="20"/>
      <c r="L676" s="20"/>
      <c r="M676" s="20"/>
      <c r="N676" s="20"/>
      <c r="O676" s="23"/>
      <c r="P676" s="23">
        <v>5522620</v>
      </c>
      <c r="Q676" s="24">
        <v>1</v>
      </c>
      <c r="R676" s="25">
        <v>45901</v>
      </c>
      <c r="S676" s="20" t="s">
        <v>83</v>
      </c>
      <c r="T676" s="26">
        <f t="shared" si="11"/>
        <v>5522620</v>
      </c>
      <c r="U676" s="27" t="s">
        <v>100</v>
      </c>
      <c r="V676" s="27" t="s">
        <v>100</v>
      </c>
      <c r="W676"/>
      <c r="X676"/>
      <c r="Y676"/>
      <c r="Z676"/>
      <c r="AA676"/>
      <c r="AB676"/>
      <c r="AC676"/>
      <c r="AD676"/>
      <c r="AE676"/>
      <c r="AF676"/>
      <c r="AG676"/>
      <c r="AH676"/>
      <c r="AI676"/>
      <c r="AJ676"/>
      <c r="AK676"/>
      <c r="AL676"/>
      <c r="AM676"/>
      <c r="AN676"/>
      <c r="AO676"/>
      <c r="AP676"/>
      <c r="AQ676"/>
      <c r="AR676"/>
      <c r="AS676"/>
      <c r="AT676"/>
      <c r="AU676"/>
      <c r="AV676"/>
      <c r="AW676"/>
      <c r="AX676"/>
      <c r="AY676"/>
      <c r="AZ676"/>
      <c r="BA676"/>
      <c r="BB676"/>
      <c r="BC676"/>
      <c r="BD676"/>
      <c r="BE676"/>
      <c r="BF676"/>
      <c r="BG676"/>
      <c r="BH676"/>
      <c r="BI676"/>
      <c r="BJ676"/>
      <c r="BK676"/>
      <c r="BL676"/>
      <c r="BM676"/>
      <c r="BN676"/>
      <c r="BO676"/>
      <c r="BP676"/>
      <c r="BQ676"/>
      <c r="BR676"/>
      <c r="BS676"/>
      <c r="BT676"/>
      <c r="BU676"/>
      <c r="BV676"/>
      <c r="BW676"/>
      <c r="BX676"/>
      <c r="BY676"/>
      <c r="BZ676"/>
      <c r="CA676"/>
      <c r="CB676"/>
      <c r="CC676"/>
      <c r="CD676"/>
      <c r="CE676"/>
      <c r="CF676"/>
      <c r="CG676"/>
      <c r="CH676"/>
      <c r="CI676"/>
      <c r="CJ676"/>
      <c r="CK676"/>
      <c r="CL676"/>
      <c r="CM676"/>
      <c r="CN676"/>
      <c r="CO676"/>
      <c r="CP676"/>
      <c r="CQ676"/>
      <c r="CR676"/>
      <c r="CS676"/>
      <c r="CT676"/>
      <c r="CU676"/>
      <c r="CV676"/>
      <c r="CW676"/>
      <c r="CX676"/>
      <c r="CY676"/>
      <c r="CZ676"/>
      <c r="DA676"/>
      <c r="DB676"/>
      <c r="DC676"/>
      <c r="DD676"/>
      <c r="DE676"/>
      <c r="DF676"/>
      <c r="DG676"/>
      <c r="DH676"/>
      <c r="DI676"/>
      <c r="DJ676"/>
      <c r="DK676"/>
      <c r="DL676"/>
      <c r="DM676"/>
      <c r="DN676"/>
      <c r="DO676"/>
      <c r="DP676"/>
      <c r="DQ676"/>
      <c r="DR676"/>
      <c r="DS676"/>
      <c r="DT676"/>
      <c r="DU676"/>
      <c r="DV676"/>
      <c r="DW676"/>
      <c r="DX676"/>
      <c r="DY676"/>
      <c r="DZ676"/>
      <c r="EA676"/>
      <c r="EB676"/>
      <c r="EC676"/>
      <c r="ED676"/>
      <c r="EE676"/>
      <c r="EF676"/>
      <c r="EG676"/>
      <c r="EH676"/>
      <c r="EI676"/>
      <c r="EJ676"/>
      <c r="EK676"/>
      <c r="EL676"/>
      <c r="EM676"/>
      <c r="EN676"/>
      <c r="EO676"/>
      <c r="EP676"/>
      <c r="EQ676"/>
      <c r="ER676"/>
      <c r="ES676"/>
      <c r="ET676"/>
      <c r="EU676"/>
      <c r="EV676"/>
      <c r="EW676"/>
      <c r="EX676"/>
      <c r="EY676"/>
      <c r="EZ676"/>
      <c r="FA676"/>
      <c r="FB676"/>
      <c r="FC676"/>
      <c r="FD676"/>
      <c r="FE676"/>
      <c r="FF676"/>
      <c r="FG676"/>
      <c r="FH676"/>
      <c r="FI676"/>
      <c r="FJ676"/>
      <c r="FK676"/>
      <c r="FL676"/>
      <c r="FM676"/>
      <c r="FN676"/>
      <c r="FO676"/>
      <c r="FP676"/>
      <c r="FQ676"/>
      <c r="FR676"/>
      <c r="FS676"/>
      <c r="FT676"/>
      <c r="FU676"/>
      <c r="FV676"/>
      <c r="FW676"/>
      <c r="FX676"/>
      <c r="FY676"/>
      <c r="FZ676"/>
      <c r="GA676"/>
      <c r="GB676"/>
      <c r="GC676"/>
      <c r="GD676"/>
      <c r="GE676"/>
      <c r="GF676"/>
      <c r="GG676"/>
      <c r="GH676"/>
      <c r="GI676"/>
      <c r="GJ676"/>
      <c r="GK676"/>
      <c r="GL676"/>
      <c r="GM676"/>
      <c r="GN676"/>
      <c r="GO676"/>
      <c r="GP676"/>
      <c r="GQ676"/>
      <c r="GR676"/>
      <c r="GS676"/>
      <c r="GT676"/>
      <c r="GU676"/>
      <c r="GV676"/>
      <c r="GW676"/>
      <c r="GX676"/>
      <c r="GY676"/>
      <c r="GZ676"/>
      <c r="HA676"/>
      <c r="HB676"/>
      <c r="HC676"/>
      <c r="HD676"/>
      <c r="HE676"/>
      <c r="HF676"/>
      <c r="HG676"/>
      <c r="HH676"/>
      <c r="HI676"/>
      <c r="HJ676"/>
      <c r="HK676"/>
      <c r="HL676"/>
      <c r="HM676"/>
      <c r="HN676"/>
      <c r="HO676"/>
      <c r="HP676"/>
      <c r="HQ676"/>
      <c r="HR676"/>
      <c r="HS676"/>
      <c r="HT676"/>
      <c r="HU676"/>
      <c r="HV676"/>
      <c r="HW676"/>
      <c r="HX676"/>
      <c r="HY676"/>
      <c r="HZ676"/>
      <c r="IA676"/>
      <c r="IB676"/>
      <c r="IC676"/>
      <c r="ID676"/>
      <c r="IE676"/>
      <c r="IF676"/>
      <c r="IG676"/>
      <c r="IH676"/>
      <c r="II676"/>
      <c r="IJ676"/>
      <c r="IK676"/>
      <c r="IL676"/>
      <c r="IM676"/>
      <c r="IN676"/>
      <c r="IO676"/>
      <c r="IP676"/>
      <c r="IQ676"/>
      <c r="IR676"/>
      <c r="IS676"/>
      <c r="IT676"/>
      <c r="IU676"/>
      <c r="IV676"/>
      <c r="IW676"/>
      <c r="IX676"/>
      <c r="IY676"/>
      <c r="IZ676"/>
      <c r="JA676"/>
      <c r="JB676"/>
      <c r="JC676"/>
      <c r="JD676"/>
      <c r="JE676"/>
      <c r="JF676"/>
      <c r="JG676"/>
      <c r="JH676"/>
      <c r="JI676"/>
      <c r="JJ676"/>
      <c r="JK676"/>
      <c r="JL676"/>
      <c r="JM676"/>
      <c r="JN676"/>
      <c r="JO676"/>
      <c r="JP676"/>
      <c r="JQ676"/>
      <c r="JR676"/>
      <c r="JS676"/>
      <c r="JT676"/>
      <c r="JU676"/>
      <c r="JV676"/>
      <c r="JW676"/>
      <c r="JX676"/>
      <c r="JY676"/>
      <c r="JZ676"/>
      <c r="KA676"/>
      <c r="KB676"/>
      <c r="KC676"/>
      <c r="KD676"/>
      <c r="KE676"/>
      <c r="KF676"/>
      <c r="KG676"/>
      <c r="KH676"/>
      <c r="KI676"/>
      <c r="KJ676"/>
      <c r="KK676"/>
      <c r="KL676"/>
      <c r="KM676"/>
      <c r="KN676"/>
      <c r="KO676"/>
      <c r="KP676"/>
      <c r="KQ676"/>
      <c r="KR676"/>
      <c r="KS676"/>
      <c r="KT676"/>
      <c r="KU676"/>
      <c r="KV676"/>
      <c r="KW676"/>
      <c r="KX676"/>
      <c r="KY676"/>
      <c r="KZ676"/>
      <c r="LA676"/>
      <c r="LB676"/>
      <c r="LC676"/>
      <c r="LD676"/>
      <c r="LE676"/>
      <c r="LF676"/>
      <c r="LG676"/>
      <c r="LH676"/>
      <c r="LI676"/>
      <c r="LJ676"/>
      <c r="LK676"/>
      <c r="LL676"/>
      <c r="LM676"/>
      <c r="LN676"/>
      <c r="LO676"/>
      <c r="LP676"/>
      <c r="LQ676"/>
      <c r="LR676"/>
      <c r="LS676"/>
      <c r="LT676"/>
      <c r="LU676"/>
      <c r="LV676"/>
      <c r="LW676"/>
      <c r="LX676"/>
      <c r="LY676"/>
      <c r="LZ676"/>
      <c r="MA676"/>
      <c r="MB676"/>
      <c r="MC676"/>
      <c r="MD676"/>
      <c r="ME676"/>
      <c r="MF676"/>
      <c r="MG676"/>
      <c r="MH676"/>
      <c r="MI676"/>
      <c r="MJ676"/>
      <c r="MK676"/>
      <c r="ML676"/>
      <c r="MM676"/>
      <c r="MN676"/>
      <c r="MO676"/>
      <c r="MP676"/>
      <c r="MQ676"/>
      <c r="MR676"/>
      <c r="MS676"/>
      <c r="MT676"/>
      <c r="MU676"/>
      <c r="MV676"/>
      <c r="MW676"/>
      <c r="MX676"/>
      <c r="MY676"/>
      <c r="MZ676"/>
      <c r="NA676"/>
      <c r="NB676"/>
      <c r="NC676"/>
      <c r="ND676"/>
      <c r="NE676"/>
      <c r="NF676"/>
      <c r="NG676"/>
      <c r="NH676"/>
      <c r="NI676"/>
      <c r="NJ676"/>
      <c r="NK676"/>
      <c r="NL676"/>
      <c r="NM676"/>
      <c r="NN676"/>
      <c r="NO676"/>
      <c r="NP676"/>
      <c r="NQ676"/>
      <c r="NR676"/>
      <c r="NS676"/>
      <c r="NT676"/>
      <c r="NU676"/>
      <c r="NV676"/>
      <c r="NW676"/>
      <c r="NX676"/>
      <c r="NY676"/>
      <c r="NZ676"/>
      <c r="OA676"/>
      <c r="OB676"/>
      <c r="OC676"/>
      <c r="OD676"/>
      <c r="OE676"/>
      <c r="OF676"/>
      <c r="OG676"/>
      <c r="OH676"/>
      <c r="OI676"/>
      <c r="OJ676"/>
      <c r="OK676"/>
      <c r="OL676"/>
      <c r="OM676"/>
      <c r="ON676"/>
      <c r="OO676"/>
      <c r="OP676"/>
      <c r="OQ676"/>
      <c r="OR676"/>
      <c r="OS676"/>
      <c r="OT676"/>
      <c r="OU676"/>
      <c r="OV676"/>
      <c r="OW676"/>
      <c r="OX676"/>
      <c r="OY676"/>
      <c r="OZ676"/>
      <c r="PA676"/>
      <c r="PB676"/>
      <c r="PC676"/>
      <c r="PD676"/>
      <c r="PE676"/>
      <c r="PF676"/>
      <c r="PG676"/>
      <c r="PH676"/>
      <c r="PI676"/>
      <c r="PJ676"/>
      <c r="PK676"/>
      <c r="PL676"/>
      <c r="PM676"/>
      <c r="PN676"/>
      <c r="PO676"/>
      <c r="PP676"/>
      <c r="PQ676"/>
      <c r="PR676"/>
      <c r="PS676"/>
      <c r="PT676"/>
      <c r="PU676"/>
      <c r="PV676"/>
      <c r="PW676"/>
      <c r="PX676"/>
      <c r="PY676"/>
      <c r="PZ676"/>
      <c r="QA676"/>
      <c r="QB676"/>
      <c r="QC676"/>
      <c r="QD676"/>
      <c r="QE676"/>
      <c r="QF676"/>
      <c r="QG676"/>
      <c r="QH676"/>
      <c r="QI676"/>
      <c r="QJ676"/>
      <c r="QK676"/>
      <c r="QL676"/>
      <c r="QM676"/>
      <c r="QN676"/>
      <c r="QO676"/>
      <c r="QP676"/>
      <c r="QQ676"/>
      <c r="QR676"/>
      <c r="QS676"/>
      <c r="QT676"/>
      <c r="QU676"/>
      <c r="QV676"/>
      <c r="QW676"/>
      <c r="QX676"/>
      <c r="QY676"/>
      <c r="QZ676"/>
      <c r="RA676"/>
      <c r="RB676"/>
      <c r="RC676"/>
      <c r="RD676"/>
      <c r="RE676"/>
      <c r="RF676"/>
      <c r="RG676"/>
      <c r="RH676"/>
      <c r="RI676"/>
      <c r="RJ676"/>
      <c r="RK676"/>
      <c r="RL676"/>
      <c r="RM676"/>
      <c r="RN676"/>
      <c r="RO676"/>
      <c r="RP676"/>
      <c r="RQ676"/>
      <c r="RR676"/>
      <c r="RS676"/>
      <c r="RT676"/>
      <c r="RU676"/>
      <c r="RV676"/>
      <c r="RW676"/>
      <c r="RX676"/>
      <c r="RY676"/>
      <c r="RZ676"/>
      <c r="SA676"/>
      <c r="SB676"/>
      <c r="SC676"/>
      <c r="SD676"/>
      <c r="SE676"/>
      <c r="SF676"/>
      <c r="SG676"/>
      <c r="SH676"/>
      <c r="SI676"/>
      <c r="SJ676"/>
      <c r="SK676"/>
      <c r="SL676"/>
      <c r="SM676"/>
      <c r="SN676"/>
      <c r="SO676"/>
      <c r="SP676"/>
    </row>
    <row r="677" spans="1:510" ht="16.5" customHeight="1" x14ac:dyDescent="0.2">
      <c r="A677" s="20">
        <v>161</v>
      </c>
      <c r="B677" s="20" t="s">
        <v>62</v>
      </c>
      <c r="C677" s="20" t="s">
        <v>846</v>
      </c>
      <c r="D677" s="20" t="s">
        <v>30</v>
      </c>
      <c r="E677" s="20" t="s">
        <v>1345</v>
      </c>
      <c r="F677" s="22" t="s">
        <v>848</v>
      </c>
      <c r="G677" s="20" t="s">
        <v>84</v>
      </c>
      <c r="H677" s="20" t="s">
        <v>35</v>
      </c>
      <c r="I677" s="20" t="s">
        <v>81</v>
      </c>
      <c r="J677" s="22" t="s">
        <v>846</v>
      </c>
      <c r="K677" s="20"/>
      <c r="L677" s="20"/>
      <c r="M677" s="20"/>
      <c r="N677" s="20"/>
      <c r="O677" s="23"/>
      <c r="P677" s="23">
        <v>5522620</v>
      </c>
      <c r="Q677" s="24">
        <v>1</v>
      </c>
      <c r="R677" s="25">
        <v>45931</v>
      </c>
      <c r="S677" s="20" t="s">
        <v>83</v>
      </c>
      <c r="T677" s="26">
        <f t="shared" si="11"/>
        <v>5522620</v>
      </c>
      <c r="U677" s="27" t="s">
        <v>100</v>
      </c>
      <c r="V677" s="27" t="s">
        <v>100</v>
      </c>
      <c r="W677"/>
      <c r="X677"/>
      <c r="Y677"/>
      <c r="Z677"/>
      <c r="AA677"/>
      <c r="AB677"/>
      <c r="AC677"/>
      <c r="AD677"/>
      <c r="AE677"/>
      <c r="AF677"/>
      <c r="AG677"/>
      <c r="AH677"/>
      <c r="AI677"/>
      <c r="AJ677"/>
      <c r="AK677"/>
      <c r="AL677"/>
      <c r="AM677"/>
      <c r="AN677"/>
      <c r="AO677"/>
      <c r="AP677"/>
      <c r="AQ677"/>
      <c r="AR677"/>
      <c r="AS677"/>
      <c r="AT677"/>
      <c r="AU677"/>
      <c r="AV677"/>
      <c r="AW677"/>
      <c r="AX677"/>
      <c r="AY677"/>
      <c r="AZ677"/>
      <c r="BA677"/>
      <c r="BB677"/>
      <c r="BC677"/>
      <c r="BD677"/>
      <c r="BE677"/>
      <c r="BF677"/>
      <c r="BG677"/>
      <c r="BH677"/>
      <c r="BI677"/>
      <c r="BJ677"/>
      <c r="BK677"/>
      <c r="BL677"/>
      <c r="BM677"/>
      <c r="BN677"/>
      <c r="BO677"/>
      <c r="BP677"/>
      <c r="BQ677"/>
      <c r="BR677"/>
      <c r="BS677"/>
      <c r="BT677"/>
      <c r="BU677"/>
      <c r="BV677"/>
      <c r="BW677"/>
      <c r="BX677"/>
      <c r="BY677"/>
      <c r="BZ677"/>
      <c r="CA677"/>
      <c r="CB677"/>
      <c r="CC677"/>
      <c r="CD677"/>
      <c r="CE677"/>
      <c r="CF677"/>
      <c r="CG677"/>
      <c r="CH677"/>
      <c r="CI677"/>
      <c r="CJ677"/>
      <c r="CK677"/>
      <c r="CL677"/>
      <c r="CM677"/>
      <c r="CN677"/>
      <c r="CO677"/>
      <c r="CP677"/>
      <c r="CQ677"/>
      <c r="CR677"/>
      <c r="CS677"/>
      <c r="CT677"/>
      <c r="CU677"/>
      <c r="CV677"/>
      <c r="CW677"/>
      <c r="CX677"/>
      <c r="CY677"/>
      <c r="CZ677"/>
      <c r="DA677"/>
      <c r="DB677"/>
      <c r="DC677"/>
      <c r="DD677"/>
      <c r="DE677"/>
      <c r="DF677"/>
      <c r="DG677"/>
      <c r="DH677"/>
      <c r="DI677"/>
      <c r="DJ677"/>
      <c r="DK677"/>
      <c r="DL677"/>
      <c r="DM677"/>
      <c r="DN677"/>
      <c r="DO677"/>
      <c r="DP677"/>
      <c r="DQ677"/>
      <c r="DR677"/>
      <c r="DS677"/>
      <c r="DT677"/>
      <c r="DU677"/>
      <c r="DV677"/>
      <c r="DW677"/>
      <c r="DX677"/>
      <c r="DY677"/>
      <c r="DZ677"/>
      <c r="EA677"/>
      <c r="EB677"/>
      <c r="EC677"/>
      <c r="ED677"/>
      <c r="EE677"/>
      <c r="EF677"/>
      <c r="EG677"/>
      <c r="EH677"/>
      <c r="EI677"/>
      <c r="EJ677"/>
      <c r="EK677"/>
      <c r="EL677"/>
      <c r="EM677"/>
      <c r="EN677"/>
      <c r="EO677"/>
      <c r="EP677"/>
      <c r="EQ677"/>
      <c r="ER677"/>
      <c r="ES677"/>
      <c r="ET677"/>
      <c r="EU677"/>
      <c r="EV677"/>
      <c r="EW677"/>
      <c r="EX677"/>
      <c r="EY677"/>
      <c r="EZ677"/>
      <c r="FA677"/>
      <c r="FB677"/>
      <c r="FC677"/>
      <c r="FD677"/>
      <c r="FE677"/>
      <c r="FF677"/>
      <c r="FG677"/>
      <c r="FH677"/>
      <c r="FI677"/>
      <c r="FJ677"/>
      <c r="FK677"/>
      <c r="FL677"/>
      <c r="FM677"/>
      <c r="FN677"/>
      <c r="FO677"/>
      <c r="FP677"/>
      <c r="FQ677"/>
      <c r="FR677"/>
      <c r="FS677"/>
      <c r="FT677"/>
      <c r="FU677"/>
      <c r="FV677"/>
      <c r="FW677"/>
      <c r="FX677"/>
      <c r="FY677"/>
      <c r="FZ677"/>
      <c r="GA677"/>
      <c r="GB677"/>
      <c r="GC677"/>
      <c r="GD677"/>
      <c r="GE677"/>
      <c r="GF677"/>
      <c r="GG677"/>
      <c r="GH677"/>
      <c r="GI677"/>
      <c r="GJ677"/>
      <c r="GK677"/>
      <c r="GL677"/>
      <c r="GM677"/>
      <c r="GN677"/>
      <c r="GO677"/>
      <c r="GP677"/>
      <c r="GQ677"/>
      <c r="GR677"/>
      <c r="GS677"/>
      <c r="GT677"/>
      <c r="GU677"/>
      <c r="GV677"/>
      <c r="GW677"/>
      <c r="GX677"/>
      <c r="GY677"/>
      <c r="GZ677"/>
      <c r="HA677"/>
      <c r="HB677"/>
      <c r="HC677"/>
      <c r="HD677"/>
      <c r="HE677"/>
      <c r="HF677"/>
      <c r="HG677"/>
      <c r="HH677"/>
      <c r="HI677"/>
      <c r="HJ677"/>
      <c r="HK677"/>
      <c r="HL677"/>
      <c r="HM677"/>
      <c r="HN677"/>
      <c r="HO677"/>
      <c r="HP677"/>
      <c r="HQ677"/>
      <c r="HR677"/>
      <c r="HS677"/>
      <c r="HT677"/>
      <c r="HU677"/>
      <c r="HV677"/>
      <c r="HW677"/>
      <c r="HX677"/>
      <c r="HY677"/>
      <c r="HZ677"/>
      <c r="IA677"/>
      <c r="IB677"/>
      <c r="IC677"/>
      <c r="ID677"/>
      <c r="IE677"/>
      <c r="IF677"/>
      <c r="IG677"/>
      <c r="IH677"/>
      <c r="II677"/>
      <c r="IJ677"/>
      <c r="IK677"/>
      <c r="IL677"/>
      <c r="IM677"/>
      <c r="IN677"/>
      <c r="IO677"/>
      <c r="IP677"/>
      <c r="IQ677"/>
      <c r="IR677"/>
      <c r="IS677"/>
      <c r="IT677"/>
      <c r="IU677"/>
      <c r="IV677"/>
      <c r="IW677"/>
      <c r="IX677"/>
      <c r="IY677"/>
      <c r="IZ677"/>
      <c r="JA677"/>
      <c r="JB677"/>
      <c r="JC677"/>
      <c r="JD677"/>
      <c r="JE677"/>
      <c r="JF677"/>
      <c r="JG677"/>
      <c r="JH677"/>
      <c r="JI677"/>
      <c r="JJ677"/>
      <c r="JK677"/>
      <c r="JL677"/>
      <c r="JM677"/>
      <c r="JN677"/>
      <c r="JO677"/>
      <c r="JP677"/>
      <c r="JQ677"/>
      <c r="JR677"/>
      <c r="JS677"/>
      <c r="JT677"/>
      <c r="JU677"/>
      <c r="JV677"/>
      <c r="JW677"/>
      <c r="JX677"/>
      <c r="JY677"/>
      <c r="JZ677"/>
      <c r="KA677"/>
      <c r="KB677"/>
      <c r="KC677"/>
      <c r="KD677"/>
      <c r="KE677"/>
      <c r="KF677"/>
      <c r="KG677"/>
      <c r="KH677"/>
      <c r="KI677"/>
      <c r="KJ677"/>
      <c r="KK677"/>
      <c r="KL677"/>
      <c r="KM677"/>
      <c r="KN677"/>
      <c r="KO677"/>
      <c r="KP677"/>
      <c r="KQ677"/>
      <c r="KR677"/>
      <c r="KS677"/>
      <c r="KT677"/>
      <c r="KU677"/>
      <c r="KV677"/>
      <c r="KW677"/>
      <c r="KX677"/>
      <c r="KY677"/>
      <c r="KZ677"/>
      <c r="LA677"/>
      <c r="LB677"/>
      <c r="LC677"/>
      <c r="LD677"/>
      <c r="LE677"/>
      <c r="LF677"/>
      <c r="LG677"/>
      <c r="LH677"/>
      <c r="LI677"/>
      <c r="LJ677"/>
      <c r="LK677"/>
      <c r="LL677"/>
      <c r="LM677"/>
      <c r="LN677"/>
      <c r="LO677"/>
      <c r="LP677"/>
      <c r="LQ677"/>
      <c r="LR677"/>
      <c r="LS677"/>
      <c r="LT677"/>
      <c r="LU677"/>
      <c r="LV677"/>
      <c r="LW677"/>
      <c r="LX677"/>
      <c r="LY677"/>
      <c r="LZ677"/>
      <c r="MA677"/>
      <c r="MB677"/>
      <c r="MC677"/>
      <c r="MD677"/>
      <c r="ME677"/>
      <c r="MF677"/>
      <c r="MG677"/>
      <c r="MH677"/>
      <c r="MI677"/>
      <c r="MJ677"/>
      <c r="MK677"/>
      <c r="ML677"/>
      <c r="MM677"/>
      <c r="MN677"/>
      <c r="MO677"/>
      <c r="MP677"/>
      <c r="MQ677"/>
      <c r="MR677"/>
      <c r="MS677"/>
      <c r="MT677"/>
      <c r="MU677"/>
      <c r="MV677"/>
      <c r="MW677"/>
      <c r="MX677"/>
      <c r="MY677"/>
      <c r="MZ677"/>
      <c r="NA677"/>
      <c r="NB677"/>
      <c r="NC677"/>
      <c r="ND677"/>
      <c r="NE677"/>
      <c r="NF677"/>
      <c r="NG677"/>
      <c r="NH677"/>
      <c r="NI677"/>
      <c r="NJ677"/>
      <c r="NK677"/>
      <c r="NL677"/>
      <c r="NM677"/>
      <c r="NN677"/>
      <c r="NO677"/>
      <c r="NP677"/>
      <c r="NQ677"/>
      <c r="NR677"/>
      <c r="NS677"/>
      <c r="NT677"/>
      <c r="NU677"/>
      <c r="NV677"/>
      <c r="NW677"/>
      <c r="NX677"/>
      <c r="NY677"/>
      <c r="NZ677"/>
      <c r="OA677"/>
      <c r="OB677"/>
      <c r="OC677"/>
      <c r="OD677"/>
      <c r="OE677"/>
      <c r="OF677"/>
      <c r="OG677"/>
      <c r="OH677"/>
      <c r="OI677"/>
      <c r="OJ677"/>
      <c r="OK677"/>
      <c r="OL677"/>
      <c r="OM677"/>
      <c r="ON677"/>
      <c r="OO677"/>
      <c r="OP677"/>
      <c r="OQ677"/>
      <c r="OR677"/>
      <c r="OS677"/>
      <c r="OT677"/>
      <c r="OU677"/>
      <c r="OV677"/>
      <c r="OW677"/>
      <c r="OX677"/>
      <c r="OY677"/>
      <c r="OZ677"/>
      <c r="PA677"/>
      <c r="PB677"/>
      <c r="PC677"/>
      <c r="PD677"/>
      <c r="PE677"/>
      <c r="PF677"/>
      <c r="PG677"/>
      <c r="PH677"/>
      <c r="PI677"/>
      <c r="PJ677"/>
      <c r="PK677"/>
      <c r="PL677"/>
      <c r="PM677"/>
      <c r="PN677"/>
      <c r="PO677"/>
      <c r="PP677"/>
      <c r="PQ677"/>
      <c r="PR677"/>
      <c r="PS677"/>
      <c r="PT677"/>
      <c r="PU677"/>
      <c r="PV677"/>
      <c r="PW677"/>
      <c r="PX677"/>
      <c r="PY677"/>
      <c r="PZ677"/>
      <c r="QA677"/>
      <c r="QB677"/>
      <c r="QC677"/>
      <c r="QD677"/>
      <c r="QE677"/>
      <c r="QF677"/>
      <c r="QG677"/>
      <c r="QH677"/>
      <c r="QI677"/>
      <c r="QJ677"/>
      <c r="QK677"/>
      <c r="QL677"/>
      <c r="QM677"/>
      <c r="QN677"/>
      <c r="QO677"/>
      <c r="QP677"/>
      <c r="QQ677"/>
      <c r="QR677"/>
      <c r="QS677"/>
      <c r="QT677"/>
      <c r="QU677"/>
      <c r="QV677"/>
      <c r="QW677"/>
      <c r="QX677"/>
      <c r="QY677"/>
      <c r="QZ677"/>
      <c r="RA677"/>
      <c r="RB677"/>
      <c r="RC677"/>
      <c r="RD677"/>
      <c r="RE677"/>
      <c r="RF677"/>
      <c r="RG677"/>
      <c r="RH677"/>
      <c r="RI677"/>
      <c r="RJ677"/>
      <c r="RK677"/>
      <c r="RL677"/>
      <c r="RM677"/>
      <c r="RN677"/>
      <c r="RO677"/>
      <c r="RP677"/>
      <c r="RQ677"/>
      <c r="RR677"/>
      <c r="RS677"/>
      <c r="RT677"/>
      <c r="RU677"/>
      <c r="RV677"/>
      <c r="RW677"/>
      <c r="RX677"/>
      <c r="RY677"/>
      <c r="RZ677"/>
      <c r="SA677"/>
      <c r="SB677"/>
      <c r="SC677"/>
      <c r="SD677"/>
      <c r="SE677"/>
      <c r="SF677"/>
      <c r="SG677"/>
      <c r="SH677"/>
      <c r="SI677"/>
      <c r="SJ677"/>
      <c r="SK677"/>
      <c r="SL677"/>
      <c r="SM677"/>
      <c r="SN677"/>
      <c r="SO677"/>
      <c r="SP677"/>
    </row>
    <row r="678" spans="1:510" ht="16.5" customHeight="1" x14ac:dyDescent="0.2">
      <c r="A678" s="20">
        <v>162</v>
      </c>
      <c r="B678" s="20" t="s">
        <v>62</v>
      </c>
      <c r="C678" s="20" t="s">
        <v>846</v>
      </c>
      <c r="D678" s="20" t="s">
        <v>30</v>
      </c>
      <c r="E678" s="20" t="s">
        <v>1345</v>
      </c>
      <c r="F678" s="22" t="s">
        <v>848</v>
      </c>
      <c r="G678" s="20" t="s">
        <v>84</v>
      </c>
      <c r="H678" s="20" t="s">
        <v>35</v>
      </c>
      <c r="I678" s="20" t="s">
        <v>81</v>
      </c>
      <c r="J678" s="22" t="s">
        <v>846</v>
      </c>
      <c r="K678" s="20"/>
      <c r="L678" s="20"/>
      <c r="M678" s="20"/>
      <c r="N678" s="20"/>
      <c r="O678" s="23"/>
      <c r="P678" s="23">
        <v>5522620</v>
      </c>
      <c r="Q678" s="24">
        <v>1</v>
      </c>
      <c r="R678" s="25">
        <v>45962</v>
      </c>
      <c r="S678" s="20" t="s">
        <v>83</v>
      </c>
      <c r="T678" s="26">
        <f t="shared" si="11"/>
        <v>5522620</v>
      </c>
      <c r="U678" s="27" t="s">
        <v>100</v>
      </c>
      <c r="V678" s="27" t="s">
        <v>100</v>
      </c>
      <c r="W678"/>
      <c r="X678"/>
      <c r="Y678"/>
      <c r="Z678"/>
      <c r="AA678"/>
      <c r="AB678"/>
      <c r="AC678"/>
      <c r="AD678"/>
      <c r="AE678"/>
      <c r="AF678"/>
      <c r="AG678"/>
      <c r="AH678"/>
      <c r="AI678"/>
      <c r="AJ678"/>
      <c r="AK678"/>
      <c r="AL678"/>
      <c r="AM678"/>
      <c r="AN678"/>
      <c r="AO678"/>
      <c r="AP678"/>
      <c r="AQ678"/>
      <c r="AR678"/>
      <c r="AS678"/>
      <c r="AT678"/>
      <c r="AU678"/>
      <c r="AV678"/>
      <c r="AW678"/>
      <c r="AX678"/>
      <c r="AY678"/>
      <c r="AZ678"/>
      <c r="BA678"/>
      <c r="BB678"/>
      <c r="BC678"/>
      <c r="BD678"/>
      <c r="BE678"/>
      <c r="BF678"/>
      <c r="BG678"/>
      <c r="BH678"/>
      <c r="BI678"/>
      <c r="BJ678"/>
      <c r="BK678"/>
      <c r="BL678"/>
      <c r="BM678"/>
      <c r="BN678"/>
      <c r="BO678"/>
      <c r="BP678"/>
      <c r="BQ678"/>
      <c r="BR678"/>
      <c r="BS678"/>
      <c r="BT678"/>
      <c r="BU678"/>
      <c r="BV678"/>
      <c r="BW678"/>
      <c r="BX678"/>
      <c r="BY678"/>
      <c r="BZ678"/>
      <c r="CA678"/>
      <c r="CB678"/>
      <c r="CC678"/>
      <c r="CD678"/>
      <c r="CE678"/>
      <c r="CF678"/>
      <c r="CG678"/>
      <c r="CH678"/>
      <c r="CI678"/>
      <c r="CJ678"/>
      <c r="CK678"/>
      <c r="CL678"/>
      <c r="CM678"/>
      <c r="CN678"/>
      <c r="CO678"/>
      <c r="CP678"/>
      <c r="CQ678"/>
      <c r="CR678"/>
      <c r="CS678"/>
      <c r="CT678"/>
      <c r="CU678"/>
      <c r="CV678"/>
      <c r="CW678"/>
      <c r="CX678"/>
      <c r="CY678"/>
      <c r="CZ678"/>
      <c r="DA678"/>
      <c r="DB678"/>
      <c r="DC678"/>
      <c r="DD678"/>
      <c r="DE678"/>
      <c r="DF678"/>
      <c r="DG678"/>
      <c r="DH678"/>
      <c r="DI678"/>
      <c r="DJ678"/>
      <c r="DK678"/>
      <c r="DL678"/>
      <c r="DM678"/>
      <c r="DN678"/>
      <c r="DO678"/>
      <c r="DP678"/>
      <c r="DQ678"/>
      <c r="DR678"/>
      <c r="DS678"/>
      <c r="DT678"/>
      <c r="DU678"/>
      <c r="DV678"/>
      <c r="DW678"/>
      <c r="DX678"/>
      <c r="DY678"/>
      <c r="DZ678"/>
      <c r="EA678"/>
      <c r="EB678"/>
      <c r="EC678"/>
      <c r="ED678"/>
      <c r="EE678"/>
      <c r="EF678"/>
      <c r="EG678"/>
      <c r="EH678"/>
      <c r="EI678"/>
      <c r="EJ678"/>
      <c r="EK678"/>
      <c r="EL678"/>
      <c r="EM678"/>
      <c r="EN678"/>
      <c r="EO678"/>
      <c r="EP678"/>
      <c r="EQ678"/>
      <c r="ER678"/>
      <c r="ES678"/>
      <c r="ET678"/>
      <c r="EU678"/>
      <c r="EV678"/>
      <c r="EW678"/>
      <c r="EX678"/>
      <c r="EY678"/>
      <c r="EZ678"/>
      <c r="FA678"/>
      <c r="FB678"/>
      <c r="FC678"/>
      <c r="FD678"/>
      <c r="FE678"/>
      <c r="FF678"/>
      <c r="FG678"/>
      <c r="FH678"/>
      <c r="FI678"/>
      <c r="FJ678"/>
      <c r="FK678"/>
      <c r="FL678"/>
      <c r="FM678"/>
      <c r="FN678"/>
      <c r="FO678"/>
      <c r="FP678"/>
      <c r="FQ678"/>
      <c r="FR678"/>
      <c r="FS678"/>
      <c r="FT678"/>
      <c r="FU678"/>
      <c r="FV678"/>
      <c r="FW678"/>
      <c r="FX678"/>
      <c r="FY678"/>
      <c r="FZ678"/>
      <c r="GA678"/>
      <c r="GB678"/>
      <c r="GC678"/>
      <c r="GD678"/>
      <c r="GE678"/>
      <c r="GF678"/>
      <c r="GG678"/>
      <c r="GH678"/>
      <c r="GI678"/>
      <c r="GJ678"/>
      <c r="GK678"/>
      <c r="GL678"/>
      <c r="GM678"/>
      <c r="GN678"/>
      <c r="GO678"/>
      <c r="GP678"/>
      <c r="GQ678"/>
      <c r="GR678"/>
      <c r="GS678"/>
      <c r="GT678"/>
      <c r="GU678"/>
      <c r="GV678"/>
      <c r="GW678"/>
      <c r="GX678"/>
      <c r="GY678"/>
      <c r="GZ678"/>
      <c r="HA678"/>
      <c r="HB678"/>
      <c r="HC678"/>
      <c r="HD678"/>
      <c r="HE678"/>
      <c r="HF678"/>
      <c r="HG678"/>
      <c r="HH678"/>
      <c r="HI678"/>
      <c r="HJ678"/>
      <c r="HK678"/>
      <c r="HL678"/>
      <c r="HM678"/>
      <c r="HN678"/>
      <c r="HO678"/>
      <c r="HP678"/>
      <c r="HQ678"/>
      <c r="HR678"/>
      <c r="HS678"/>
      <c r="HT678"/>
      <c r="HU678"/>
      <c r="HV678"/>
      <c r="HW678"/>
      <c r="HX678"/>
      <c r="HY678"/>
      <c r="HZ678"/>
      <c r="IA678"/>
      <c r="IB678"/>
      <c r="IC678"/>
      <c r="ID678"/>
      <c r="IE678"/>
      <c r="IF678"/>
      <c r="IG678"/>
      <c r="IH678"/>
      <c r="II678"/>
      <c r="IJ678"/>
      <c r="IK678"/>
      <c r="IL678"/>
      <c r="IM678"/>
      <c r="IN678"/>
      <c r="IO678"/>
      <c r="IP678"/>
      <c r="IQ678"/>
      <c r="IR678"/>
      <c r="IS678"/>
      <c r="IT678"/>
      <c r="IU678"/>
      <c r="IV678"/>
      <c r="IW678"/>
      <c r="IX678"/>
      <c r="IY678"/>
      <c r="IZ678"/>
      <c r="JA678"/>
      <c r="JB678"/>
      <c r="JC678"/>
      <c r="JD678"/>
      <c r="JE678"/>
      <c r="JF678"/>
      <c r="JG678"/>
      <c r="JH678"/>
      <c r="JI678"/>
      <c r="JJ678"/>
      <c r="JK678"/>
      <c r="JL678"/>
      <c r="JM678"/>
      <c r="JN678"/>
      <c r="JO678"/>
      <c r="JP678"/>
      <c r="JQ678"/>
      <c r="JR678"/>
      <c r="JS678"/>
      <c r="JT678"/>
      <c r="JU678"/>
      <c r="JV678"/>
      <c r="JW678"/>
      <c r="JX678"/>
      <c r="JY678"/>
      <c r="JZ678"/>
      <c r="KA678"/>
      <c r="KB678"/>
      <c r="KC678"/>
      <c r="KD678"/>
      <c r="KE678"/>
      <c r="KF678"/>
      <c r="KG678"/>
      <c r="KH678"/>
      <c r="KI678"/>
      <c r="KJ678"/>
      <c r="KK678"/>
      <c r="KL678"/>
      <c r="KM678"/>
      <c r="KN678"/>
      <c r="KO678"/>
      <c r="KP678"/>
      <c r="KQ678"/>
      <c r="KR678"/>
      <c r="KS678"/>
      <c r="KT678"/>
      <c r="KU678"/>
      <c r="KV678"/>
      <c r="KW678"/>
      <c r="KX678"/>
      <c r="KY678"/>
      <c r="KZ678"/>
      <c r="LA678"/>
      <c r="LB678"/>
      <c r="LC678"/>
      <c r="LD678"/>
      <c r="LE678"/>
      <c r="LF678"/>
      <c r="LG678"/>
      <c r="LH678"/>
      <c r="LI678"/>
      <c r="LJ678"/>
      <c r="LK678"/>
      <c r="LL678"/>
      <c r="LM678"/>
      <c r="LN678"/>
      <c r="LO678"/>
      <c r="LP678"/>
      <c r="LQ678"/>
      <c r="LR678"/>
      <c r="LS678"/>
      <c r="LT678"/>
      <c r="LU678"/>
      <c r="LV678"/>
      <c r="LW678"/>
      <c r="LX678"/>
      <c r="LY678"/>
      <c r="LZ678"/>
      <c r="MA678"/>
      <c r="MB678"/>
      <c r="MC678"/>
      <c r="MD678"/>
      <c r="ME678"/>
      <c r="MF678"/>
      <c r="MG678"/>
      <c r="MH678"/>
      <c r="MI678"/>
      <c r="MJ678"/>
      <c r="MK678"/>
      <c r="ML678"/>
      <c r="MM678"/>
      <c r="MN678"/>
      <c r="MO678"/>
      <c r="MP678"/>
      <c r="MQ678"/>
      <c r="MR678"/>
      <c r="MS678"/>
      <c r="MT678"/>
      <c r="MU678"/>
      <c r="MV678"/>
      <c r="MW678"/>
      <c r="MX678"/>
      <c r="MY678"/>
      <c r="MZ678"/>
      <c r="NA678"/>
      <c r="NB678"/>
      <c r="NC678"/>
      <c r="ND678"/>
      <c r="NE678"/>
      <c r="NF678"/>
      <c r="NG678"/>
      <c r="NH678"/>
      <c r="NI678"/>
      <c r="NJ678"/>
      <c r="NK678"/>
      <c r="NL678"/>
      <c r="NM678"/>
      <c r="NN678"/>
      <c r="NO678"/>
      <c r="NP678"/>
      <c r="NQ678"/>
      <c r="NR678"/>
      <c r="NS678"/>
      <c r="NT678"/>
      <c r="NU678"/>
      <c r="NV678"/>
      <c r="NW678"/>
      <c r="NX678"/>
      <c r="NY678"/>
      <c r="NZ678"/>
      <c r="OA678"/>
      <c r="OB678"/>
      <c r="OC678"/>
      <c r="OD678"/>
      <c r="OE678"/>
      <c r="OF678"/>
      <c r="OG678"/>
      <c r="OH678"/>
      <c r="OI678"/>
      <c r="OJ678"/>
      <c r="OK678"/>
      <c r="OL678"/>
      <c r="OM678"/>
      <c r="ON678"/>
      <c r="OO678"/>
      <c r="OP678"/>
      <c r="OQ678"/>
      <c r="OR678"/>
      <c r="OS678"/>
      <c r="OT678"/>
      <c r="OU678"/>
      <c r="OV678"/>
      <c r="OW678"/>
      <c r="OX678"/>
      <c r="OY678"/>
      <c r="OZ678"/>
      <c r="PA678"/>
      <c r="PB678"/>
      <c r="PC678"/>
      <c r="PD678"/>
      <c r="PE678"/>
      <c r="PF678"/>
      <c r="PG678"/>
      <c r="PH678"/>
      <c r="PI678"/>
      <c r="PJ678"/>
      <c r="PK678"/>
      <c r="PL678"/>
      <c r="PM678"/>
      <c r="PN678"/>
      <c r="PO678"/>
      <c r="PP678"/>
      <c r="PQ678"/>
      <c r="PR678"/>
      <c r="PS678"/>
      <c r="PT678"/>
      <c r="PU678"/>
      <c r="PV678"/>
      <c r="PW678"/>
      <c r="PX678"/>
      <c r="PY678"/>
      <c r="PZ678"/>
      <c r="QA678"/>
      <c r="QB678"/>
      <c r="QC678"/>
      <c r="QD678"/>
      <c r="QE678"/>
      <c r="QF678"/>
      <c r="QG678"/>
      <c r="QH678"/>
      <c r="QI678"/>
      <c r="QJ678"/>
      <c r="QK678"/>
      <c r="QL678"/>
      <c r="QM678"/>
      <c r="QN678"/>
      <c r="QO678"/>
      <c r="QP678"/>
      <c r="QQ678"/>
      <c r="QR678"/>
      <c r="QS678"/>
      <c r="QT678"/>
      <c r="QU678"/>
      <c r="QV678"/>
      <c r="QW678"/>
      <c r="QX678"/>
      <c r="QY678"/>
      <c r="QZ678"/>
      <c r="RA678"/>
      <c r="RB678"/>
      <c r="RC678"/>
      <c r="RD678"/>
      <c r="RE678"/>
      <c r="RF678"/>
      <c r="RG678"/>
      <c r="RH678"/>
      <c r="RI678"/>
      <c r="RJ678"/>
      <c r="RK678"/>
      <c r="RL678"/>
      <c r="RM678"/>
      <c r="RN678"/>
      <c r="RO678"/>
      <c r="RP678"/>
      <c r="RQ678"/>
      <c r="RR678"/>
      <c r="RS678"/>
      <c r="RT678"/>
      <c r="RU678"/>
      <c r="RV678"/>
      <c r="RW678"/>
      <c r="RX678"/>
      <c r="RY678"/>
      <c r="RZ678"/>
      <c r="SA678"/>
      <c r="SB678"/>
      <c r="SC678"/>
      <c r="SD678"/>
      <c r="SE678"/>
      <c r="SF678"/>
      <c r="SG678"/>
      <c r="SH678"/>
      <c r="SI678"/>
      <c r="SJ678"/>
      <c r="SK678"/>
      <c r="SL678"/>
      <c r="SM678"/>
      <c r="SN678"/>
      <c r="SO678"/>
      <c r="SP678"/>
    </row>
    <row r="679" spans="1:510" ht="16.5" customHeight="1" x14ac:dyDescent="0.2">
      <c r="A679" s="20">
        <v>163</v>
      </c>
      <c r="B679" s="20" t="s">
        <v>62</v>
      </c>
      <c r="C679" s="20" t="s">
        <v>846</v>
      </c>
      <c r="D679" s="20" t="s">
        <v>30</v>
      </c>
      <c r="E679" s="20" t="s">
        <v>1345</v>
      </c>
      <c r="F679" s="22" t="s">
        <v>848</v>
      </c>
      <c r="G679" s="20" t="s">
        <v>84</v>
      </c>
      <c r="H679" s="20" t="s">
        <v>35</v>
      </c>
      <c r="I679" s="20" t="s">
        <v>81</v>
      </c>
      <c r="J679" s="22" t="s">
        <v>846</v>
      </c>
      <c r="K679" s="20"/>
      <c r="L679" s="20"/>
      <c r="M679" s="20"/>
      <c r="N679" s="20"/>
      <c r="O679" s="23"/>
      <c r="P679" s="23">
        <v>5522620</v>
      </c>
      <c r="Q679" s="24">
        <v>1</v>
      </c>
      <c r="R679" s="25">
        <v>45992</v>
      </c>
      <c r="S679" s="20" t="s">
        <v>83</v>
      </c>
      <c r="T679" s="26">
        <f t="shared" si="11"/>
        <v>5522620</v>
      </c>
      <c r="U679" s="27" t="s">
        <v>100</v>
      </c>
      <c r="V679" s="27" t="s">
        <v>100</v>
      </c>
      <c r="W679"/>
      <c r="X679"/>
      <c r="Y679"/>
      <c r="Z679"/>
      <c r="AA679"/>
      <c r="AB679"/>
      <c r="AC679"/>
      <c r="AD679"/>
      <c r="AE679"/>
      <c r="AF679"/>
      <c r="AG679"/>
      <c r="AH679"/>
      <c r="AI679"/>
      <c r="AJ679"/>
      <c r="AK679"/>
      <c r="AL679"/>
      <c r="AM679"/>
      <c r="AN679"/>
      <c r="AO679"/>
      <c r="AP679"/>
      <c r="AQ679"/>
      <c r="AR679"/>
      <c r="AS679"/>
      <c r="AT679"/>
      <c r="AU679"/>
      <c r="AV679"/>
      <c r="AW679"/>
      <c r="AX679"/>
      <c r="AY679"/>
      <c r="AZ679"/>
      <c r="BA679"/>
      <c r="BB679"/>
      <c r="BC679"/>
      <c r="BD679"/>
      <c r="BE679"/>
      <c r="BF679"/>
      <c r="BG679"/>
      <c r="BH679"/>
      <c r="BI679"/>
      <c r="BJ679"/>
      <c r="BK679"/>
      <c r="BL679"/>
      <c r="BM679"/>
      <c r="BN679"/>
      <c r="BO679"/>
      <c r="BP679"/>
      <c r="BQ679"/>
      <c r="BR679"/>
      <c r="BS679"/>
      <c r="BT679"/>
      <c r="BU679"/>
      <c r="BV679"/>
      <c r="BW679"/>
      <c r="BX679"/>
      <c r="BY679"/>
      <c r="BZ679"/>
      <c r="CA679"/>
      <c r="CB679"/>
      <c r="CC679"/>
      <c r="CD679"/>
      <c r="CE679"/>
      <c r="CF679"/>
      <c r="CG679"/>
      <c r="CH679"/>
      <c r="CI679"/>
      <c r="CJ679"/>
      <c r="CK679"/>
      <c r="CL679"/>
      <c r="CM679"/>
      <c r="CN679"/>
      <c r="CO679"/>
      <c r="CP679"/>
      <c r="CQ679"/>
      <c r="CR679"/>
      <c r="CS679"/>
      <c r="CT679"/>
      <c r="CU679"/>
      <c r="CV679"/>
      <c r="CW679"/>
      <c r="CX679"/>
      <c r="CY679"/>
      <c r="CZ679"/>
      <c r="DA679"/>
      <c r="DB679"/>
      <c r="DC679"/>
      <c r="DD679"/>
      <c r="DE679"/>
      <c r="DF679"/>
      <c r="DG679"/>
      <c r="DH679"/>
      <c r="DI679"/>
      <c r="DJ679"/>
      <c r="DK679"/>
      <c r="DL679"/>
      <c r="DM679"/>
      <c r="DN679"/>
      <c r="DO679"/>
      <c r="DP679"/>
      <c r="DQ679"/>
      <c r="DR679"/>
      <c r="DS679"/>
      <c r="DT679"/>
      <c r="DU679"/>
      <c r="DV679"/>
      <c r="DW679"/>
      <c r="DX679"/>
      <c r="DY679"/>
      <c r="DZ679"/>
      <c r="EA679"/>
      <c r="EB679"/>
      <c r="EC679"/>
      <c r="ED679"/>
      <c r="EE679"/>
      <c r="EF679"/>
      <c r="EG679"/>
      <c r="EH679"/>
      <c r="EI679"/>
      <c r="EJ679"/>
      <c r="EK679"/>
      <c r="EL679"/>
      <c r="EM679"/>
      <c r="EN679"/>
      <c r="EO679"/>
      <c r="EP679"/>
      <c r="EQ679"/>
      <c r="ER679"/>
      <c r="ES679"/>
      <c r="ET679"/>
      <c r="EU679"/>
      <c r="EV679"/>
      <c r="EW679"/>
      <c r="EX679"/>
      <c r="EY679"/>
      <c r="EZ679"/>
      <c r="FA679"/>
      <c r="FB679"/>
      <c r="FC679"/>
      <c r="FD679"/>
      <c r="FE679"/>
      <c r="FF679"/>
      <c r="FG679"/>
      <c r="FH679"/>
      <c r="FI679"/>
      <c r="FJ679"/>
      <c r="FK679"/>
      <c r="FL679"/>
      <c r="FM679"/>
      <c r="FN679"/>
      <c r="FO679"/>
      <c r="FP679"/>
      <c r="FQ679"/>
      <c r="FR679"/>
      <c r="FS679"/>
      <c r="FT679"/>
      <c r="FU679"/>
      <c r="FV679"/>
      <c r="FW679"/>
      <c r="FX679"/>
      <c r="FY679"/>
      <c r="FZ679"/>
      <c r="GA679"/>
      <c r="GB679"/>
      <c r="GC679"/>
      <c r="GD679"/>
      <c r="GE679"/>
      <c r="GF679"/>
      <c r="GG679"/>
      <c r="GH679"/>
      <c r="GI679"/>
      <c r="GJ679"/>
      <c r="GK679"/>
      <c r="GL679"/>
      <c r="GM679"/>
      <c r="GN679"/>
      <c r="GO679"/>
      <c r="GP679"/>
      <c r="GQ679"/>
      <c r="GR679"/>
      <c r="GS679"/>
      <c r="GT679"/>
      <c r="GU679"/>
      <c r="GV679"/>
      <c r="GW679"/>
      <c r="GX679"/>
      <c r="GY679"/>
      <c r="GZ679"/>
      <c r="HA679"/>
      <c r="HB679"/>
      <c r="HC679"/>
      <c r="HD679"/>
      <c r="HE679"/>
      <c r="HF679"/>
      <c r="HG679"/>
      <c r="HH679"/>
      <c r="HI679"/>
      <c r="HJ679"/>
      <c r="HK679"/>
      <c r="HL679"/>
      <c r="HM679"/>
      <c r="HN679"/>
      <c r="HO679"/>
      <c r="HP679"/>
      <c r="HQ679"/>
      <c r="HR679"/>
      <c r="HS679"/>
      <c r="HT679"/>
      <c r="HU679"/>
      <c r="HV679"/>
      <c r="HW679"/>
      <c r="HX679"/>
      <c r="HY679"/>
      <c r="HZ679"/>
      <c r="IA679"/>
      <c r="IB679"/>
      <c r="IC679"/>
      <c r="ID679"/>
      <c r="IE679"/>
      <c r="IF679"/>
      <c r="IG679"/>
      <c r="IH679"/>
      <c r="II679"/>
      <c r="IJ679"/>
      <c r="IK679"/>
      <c r="IL679"/>
      <c r="IM679"/>
      <c r="IN679"/>
      <c r="IO679"/>
      <c r="IP679"/>
      <c r="IQ679"/>
      <c r="IR679"/>
      <c r="IS679"/>
      <c r="IT679"/>
      <c r="IU679"/>
      <c r="IV679"/>
      <c r="IW679"/>
      <c r="IX679"/>
      <c r="IY679"/>
      <c r="IZ679"/>
      <c r="JA679"/>
      <c r="JB679"/>
      <c r="JC679"/>
      <c r="JD679"/>
      <c r="JE679"/>
      <c r="JF679"/>
      <c r="JG679"/>
      <c r="JH679"/>
      <c r="JI679"/>
      <c r="JJ679"/>
      <c r="JK679"/>
      <c r="JL679"/>
      <c r="JM679"/>
      <c r="JN679"/>
      <c r="JO679"/>
      <c r="JP679"/>
      <c r="JQ679"/>
      <c r="JR679"/>
      <c r="JS679"/>
      <c r="JT679"/>
      <c r="JU679"/>
      <c r="JV679"/>
      <c r="JW679"/>
      <c r="JX679"/>
      <c r="JY679"/>
      <c r="JZ679"/>
      <c r="KA679"/>
      <c r="KB679"/>
      <c r="KC679"/>
      <c r="KD679"/>
      <c r="KE679"/>
      <c r="KF679"/>
      <c r="KG679"/>
      <c r="KH679"/>
      <c r="KI679"/>
      <c r="KJ679"/>
      <c r="KK679"/>
      <c r="KL679"/>
      <c r="KM679"/>
      <c r="KN679"/>
      <c r="KO679"/>
      <c r="KP679"/>
      <c r="KQ679"/>
      <c r="KR679"/>
      <c r="KS679"/>
      <c r="KT679"/>
      <c r="KU679"/>
      <c r="KV679"/>
      <c r="KW679"/>
      <c r="KX679"/>
      <c r="KY679"/>
      <c r="KZ679"/>
      <c r="LA679"/>
      <c r="LB679"/>
      <c r="LC679"/>
      <c r="LD679"/>
      <c r="LE679"/>
      <c r="LF679"/>
      <c r="LG679"/>
      <c r="LH679"/>
      <c r="LI679"/>
      <c r="LJ679"/>
      <c r="LK679"/>
      <c r="LL679"/>
      <c r="LM679"/>
      <c r="LN679"/>
      <c r="LO679"/>
      <c r="LP679"/>
      <c r="LQ679"/>
      <c r="LR679"/>
      <c r="LS679"/>
      <c r="LT679"/>
      <c r="LU679"/>
      <c r="LV679"/>
      <c r="LW679"/>
      <c r="LX679"/>
      <c r="LY679"/>
      <c r="LZ679"/>
      <c r="MA679"/>
      <c r="MB679"/>
      <c r="MC679"/>
      <c r="MD679"/>
      <c r="ME679"/>
      <c r="MF679"/>
      <c r="MG679"/>
      <c r="MH679"/>
      <c r="MI679"/>
      <c r="MJ679"/>
      <c r="MK679"/>
      <c r="ML679"/>
      <c r="MM679"/>
      <c r="MN679"/>
      <c r="MO679"/>
      <c r="MP679"/>
      <c r="MQ679"/>
      <c r="MR679"/>
      <c r="MS679"/>
      <c r="MT679"/>
      <c r="MU679"/>
      <c r="MV679"/>
      <c r="MW679"/>
      <c r="MX679"/>
      <c r="MY679"/>
      <c r="MZ679"/>
      <c r="NA679"/>
      <c r="NB679"/>
      <c r="NC679"/>
      <c r="ND679"/>
      <c r="NE679"/>
      <c r="NF679"/>
      <c r="NG679"/>
      <c r="NH679"/>
      <c r="NI679"/>
      <c r="NJ679"/>
      <c r="NK679"/>
      <c r="NL679"/>
      <c r="NM679"/>
      <c r="NN679"/>
      <c r="NO679"/>
      <c r="NP679"/>
      <c r="NQ679"/>
      <c r="NR679"/>
      <c r="NS679"/>
      <c r="NT679"/>
      <c r="NU679"/>
      <c r="NV679"/>
      <c r="NW679"/>
      <c r="NX679"/>
      <c r="NY679"/>
      <c r="NZ679"/>
      <c r="OA679"/>
      <c r="OB679"/>
      <c r="OC679"/>
      <c r="OD679"/>
      <c r="OE679"/>
      <c r="OF679"/>
      <c r="OG679"/>
      <c r="OH679"/>
      <c r="OI679"/>
      <c r="OJ679"/>
      <c r="OK679"/>
      <c r="OL679"/>
      <c r="OM679"/>
      <c r="ON679"/>
      <c r="OO679"/>
      <c r="OP679"/>
      <c r="OQ679"/>
      <c r="OR679"/>
      <c r="OS679"/>
      <c r="OT679"/>
      <c r="OU679"/>
      <c r="OV679"/>
      <c r="OW679"/>
      <c r="OX679"/>
      <c r="OY679"/>
      <c r="OZ679"/>
      <c r="PA679"/>
      <c r="PB679"/>
      <c r="PC679"/>
      <c r="PD679"/>
      <c r="PE679"/>
      <c r="PF679"/>
      <c r="PG679"/>
      <c r="PH679"/>
      <c r="PI679"/>
      <c r="PJ679"/>
      <c r="PK679"/>
      <c r="PL679"/>
      <c r="PM679"/>
      <c r="PN679"/>
      <c r="PO679"/>
      <c r="PP679"/>
      <c r="PQ679"/>
      <c r="PR679"/>
      <c r="PS679"/>
      <c r="PT679"/>
      <c r="PU679"/>
      <c r="PV679"/>
      <c r="PW679"/>
      <c r="PX679"/>
      <c r="PY679"/>
      <c r="PZ679"/>
      <c r="QA679"/>
      <c r="QB679"/>
      <c r="QC679"/>
      <c r="QD679"/>
      <c r="QE679"/>
      <c r="QF679"/>
      <c r="QG679"/>
      <c r="QH679"/>
      <c r="QI679"/>
      <c r="QJ679"/>
      <c r="QK679"/>
      <c r="QL679"/>
      <c r="QM679"/>
      <c r="QN679"/>
      <c r="QO679"/>
      <c r="QP679"/>
      <c r="QQ679"/>
      <c r="QR679"/>
      <c r="QS679"/>
      <c r="QT679"/>
      <c r="QU679"/>
      <c r="QV679"/>
      <c r="QW679"/>
      <c r="QX679"/>
      <c r="QY679"/>
      <c r="QZ679"/>
      <c r="RA679"/>
      <c r="RB679"/>
      <c r="RC679"/>
      <c r="RD679"/>
      <c r="RE679"/>
      <c r="RF679"/>
      <c r="RG679"/>
      <c r="RH679"/>
      <c r="RI679"/>
      <c r="RJ679"/>
      <c r="RK679"/>
      <c r="RL679"/>
      <c r="RM679"/>
      <c r="RN679"/>
      <c r="RO679"/>
      <c r="RP679"/>
      <c r="RQ679"/>
      <c r="RR679"/>
      <c r="RS679"/>
      <c r="RT679"/>
      <c r="RU679"/>
      <c r="RV679"/>
      <c r="RW679"/>
      <c r="RX679"/>
      <c r="RY679"/>
      <c r="RZ679"/>
      <c r="SA679"/>
      <c r="SB679"/>
      <c r="SC679"/>
      <c r="SD679"/>
      <c r="SE679"/>
      <c r="SF679"/>
      <c r="SG679"/>
      <c r="SH679"/>
      <c r="SI679"/>
      <c r="SJ679"/>
      <c r="SK679"/>
      <c r="SL679"/>
      <c r="SM679"/>
      <c r="SN679"/>
      <c r="SO679"/>
      <c r="SP679"/>
    </row>
    <row r="680" spans="1:510" ht="16.5" customHeight="1" x14ac:dyDescent="0.2">
      <c r="A680" s="20">
        <v>1283</v>
      </c>
      <c r="B680" s="20" t="s">
        <v>76</v>
      </c>
      <c r="C680" s="20" t="s">
        <v>244</v>
      </c>
      <c r="D680" s="20" t="s">
        <v>30</v>
      </c>
      <c r="E680" s="20" t="s">
        <v>1345</v>
      </c>
      <c r="F680" s="22" t="s">
        <v>245</v>
      </c>
      <c r="G680" s="20" t="s">
        <v>42</v>
      </c>
      <c r="H680" s="20" t="s">
        <v>35</v>
      </c>
      <c r="I680" s="20" t="s">
        <v>27</v>
      </c>
      <c r="J680" s="22" t="s">
        <v>849</v>
      </c>
      <c r="K680" s="20" t="s">
        <v>259</v>
      </c>
      <c r="L680" s="20" t="s">
        <v>850</v>
      </c>
      <c r="M680" s="20">
        <v>6</v>
      </c>
      <c r="N680" s="49">
        <v>45468</v>
      </c>
      <c r="O680" s="48">
        <v>0</v>
      </c>
      <c r="P680" s="23">
        <v>3142000</v>
      </c>
      <c r="Q680" s="24">
        <v>1</v>
      </c>
      <c r="R680" s="25">
        <v>45839</v>
      </c>
      <c r="S680" s="20" t="s">
        <v>83</v>
      </c>
      <c r="T680" s="26">
        <v>18852000</v>
      </c>
      <c r="U680" s="27" t="s">
        <v>100</v>
      </c>
      <c r="V680" s="27" t="s">
        <v>100</v>
      </c>
      <c r="W680"/>
      <c r="X680"/>
      <c r="Y680"/>
      <c r="Z680"/>
      <c r="AA680"/>
      <c r="AB680"/>
      <c r="AC680"/>
      <c r="AD680"/>
      <c r="AE680"/>
      <c r="AF680"/>
      <c r="AG680"/>
      <c r="AH680"/>
      <c r="AI680"/>
      <c r="AJ680"/>
      <c r="AK680"/>
      <c r="AL680"/>
      <c r="AM680"/>
      <c r="AN680"/>
      <c r="AO680"/>
      <c r="AP680"/>
      <c r="AQ680"/>
      <c r="AR680"/>
      <c r="AS680"/>
      <c r="AT680"/>
      <c r="AU680"/>
      <c r="AV680"/>
      <c r="AW680"/>
      <c r="AX680"/>
      <c r="AY680"/>
      <c r="AZ680"/>
      <c r="BA680"/>
      <c r="BB680"/>
      <c r="BC680"/>
      <c r="BD680"/>
      <c r="BE680"/>
      <c r="BF680"/>
      <c r="BG680"/>
      <c r="BH680"/>
      <c r="BI680"/>
      <c r="BJ680"/>
      <c r="BK680"/>
      <c r="BL680"/>
      <c r="BM680"/>
      <c r="BN680"/>
      <c r="BO680"/>
      <c r="BP680"/>
      <c r="BQ680"/>
      <c r="BR680"/>
      <c r="BS680"/>
      <c r="BT680"/>
      <c r="BU680"/>
      <c r="BV680"/>
      <c r="BW680"/>
      <c r="BX680"/>
      <c r="BY680"/>
      <c r="BZ680"/>
      <c r="CA680"/>
      <c r="CB680"/>
      <c r="CC680"/>
      <c r="CD680"/>
      <c r="CE680"/>
      <c r="CF680"/>
      <c r="CG680"/>
      <c r="CH680"/>
      <c r="CI680"/>
      <c r="CJ680"/>
      <c r="CK680"/>
      <c r="CL680"/>
      <c r="CM680"/>
      <c r="CN680"/>
      <c r="CO680"/>
      <c r="CP680"/>
      <c r="CQ680"/>
      <c r="CR680"/>
      <c r="CS680"/>
      <c r="CT680"/>
      <c r="CU680"/>
      <c r="CV680"/>
      <c r="CW680"/>
      <c r="CX680"/>
      <c r="CY680"/>
      <c r="CZ680"/>
      <c r="DA680"/>
      <c r="DB680"/>
      <c r="DC680"/>
      <c r="DD680"/>
      <c r="DE680"/>
      <c r="DF680"/>
      <c r="DG680"/>
      <c r="DH680"/>
      <c r="DI680"/>
      <c r="DJ680"/>
      <c r="DK680"/>
      <c r="DL680"/>
      <c r="DM680"/>
      <c r="DN680"/>
      <c r="DO680"/>
      <c r="DP680"/>
      <c r="DQ680"/>
      <c r="DR680"/>
      <c r="DS680"/>
      <c r="DT680"/>
      <c r="DU680"/>
      <c r="DV680"/>
      <c r="DW680"/>
      <c r="DX680"/>
      <c r="DY680"/>
      <c r="DZ680"/>
      <c r="EA680"/>
      <c r="EB680"/>
      <c r="EC680"/>
      <c r="ED680"/>
      <c r="EE680"/>
      <c r="EF680"/>
      <c r="EG680"/>
      <c r="EH680"/>
      <c r="EI680"/>
      <c r="EJ680"/>
      <c r="EK680"/>
      <c r="EL680"/>
      <c r="EM680"/>
      <c r="EN680"/>
      <c r="EO680"/>
      <c r="EP680"/>
      <c r="EQ680"/>
      <c r="ER680"/>
      <c r="ES680"/>
      <c r="ET680"/>
      <c r="EU680"/>
      <c r="EV680"/>
      <c r="EW680"/>
      <c r="EX680"/>
      <c r="EY680"/>
      <c r="EZ680"/>
      <c r="FA680"/>
      <c r="FB680"/>
      <c r="FC680"/>
      <c r="FD680"/>
      <c r="FE680"/>
      <c r="FF680"/>
      <c r="FG680"/>
      <c r="FH680"/>
      <c r="FI680"/>
      <c r="FJ680"/>
      <c r="FK680"/>
      <c r="FL680"/>
      <c r="FM680"/>
      <c r="FN680"/>
      <c r="FO680"/>
      <c r="FP680"/>
      <c r="FQ680"/>
      <c r="FR680"/>
      <c r="FS680"/>
      <c r="FT680"/>
      <c r="FU680"/>
      <c r="FV680"/>
      <c r="FW680"/>
      <c r="FX680"/>
      <c r="FY680"/>
      <c r="FZ680"/>
      <c r="GA680"/>
      <c r="GB680"/>
      <c r="GC680"/>
      <c r="GD680"/>
      <c r="GE680"/>
      <c r="GF680"/>
      <c r="GG680"/>
      <c r="GH680"/>
      <c r="GI680"/>
      <c r="GJ680"/>
      <c r="GK680"/>
      <c r="GL680"/>
      <c r="GM680"/>
      <c r="GN680"/>
      <c r="GO680"/>
      <c r="GP680"/>
      <c r="GQ680"/>
      <c r="GR680"/>
      <c r="GS680"/>
      <c r="GT680"/>
      <c r="GU680"/>
      <c r="GV680"/>
      <c r="GW680"/>
      <c r="GX680"/>
      <c r="GY680"/>
      <c r="GZ680"/>
      <c r="HA680"/>
      <c r="HB680"/>
      <c r="HC680"/>
      <c r="HD680"/>
      <c r="HE680"/>
      <c r="HF680"/>
      <c r="HG680"/>
      <c r="HH680"/>
      <c r="HI680"/>
      <c r="HJ680"/>
      <c r="HK680"/>
      <c r="HL680"/>
      <c r="HM680"/>
      <c r="HN680"/>
      <c r="HO680"/>
      <c r="HP680"/>
      <c r="HQ680"/>
      <c r="HR680"/>
      <c r="HS680"/>
      <c r="HT680"/>
      <c r="HU680"/>
      <c r="HV680"/>
      <c r="HW680"/>
      <c r="HX680"/>
      <c r="HY680"/>
      <c r="HZ680"/>
      <c r="IA680"/>
      <c r="IB680"/>
      <c r="IC680"/>
      <c r="ID680"/>
      <c r="IE680"/>
      <c r="IF680"/>
      <c r="IG680"/>
      <c r="IH680"/>
      <c r="II680"/>
      <c r="IJ680"/>
      <c r="IK680"/>
      <c r="IL680"/>
      <c r="IM680"/>
      <c r="IN680"/>
      <c r="IO680"/>
      <c r="IP680"/>
      <c r="IQ680"/>
      <c r="IR680"/>
      <c r="IS680"/>
      <c r="IT680"/>
      <c r="IU680"/>
      <c r="IV680"/>
      <c r="IW680"/>
      <c r="IX680"/>
      <c r="IY680"/>
      <c r="IZ680"/>
      <c r="JA680"/>
      <c r="JB680"/>
      <c r="JC680"/>
      <c r="JD680"/>
      <c r="JE680"/>
      <c r="JF680"/>
      <c r="JG680"/>
      <c r="JH680"/>
      <c r="JI680"/>
      <c r="JJ680"/>
      <c r="JK680"/>
      <c r="JL680"/>
      <c r="JM680"/>
      <c r="JN680"/>
      <c r="JO680"/>
      <c r="JP680"/>
      <c r="JQ680"/>
      <c r="JR680"/>
      <c r="JS680"/>
      <c r="JT680"/>
      <c r="JU680"/>
      <c r="JV680"/>
      <c r="JW680"/>
      <c r="JX680"/>
      <c r="JY680"/>
      <c r="JZ680"/>
      <c r="KA680"/>
      <c r="KB680"/>
      <c r="KC680"/>
      <c r="KD680"/>
      <c r="KE680"/>
      <c r="KF680"/>
      <c r="KG680"/>
      <c r="KH680"/>
      <c r="KI680"/>
      <c r="KJ680"/>
      <c r="KK680"/>
      <c r="KL680"/>
      <c r="KM680"/>
      <c r="KN680"/>
      <c r="KO680"/>
      <c r="KP680"/>
      <c r="KQ680"/>
      <c r="KR680"/>
      <c r="KS680"/>
      <c r="KT680"/>
      <c r="KU680"/>
      <c r="KV680"/>
      <c r="KW680"/>
      <c r="KX680"/>
      <c r="KY680"/>
      <c r="KZ680"/>
      <c r="LA680"/>
      <c r="LB680"/>
      <c r="LC680"/>
      <c r="LD680"/>
      <c r="LE680"/>
      <c r="LF680"/>
      <c r="LG680"/>
      <c r="LH680"/>
      <c r="LI680"/>
      <c r="LJ680"/>
      <c r="LK680"/>
      <c r="LL680"/>
      <c r="LM680"/>
      <c r="LN680"/>
      <c r="LO680"/>
      <c r="LP680"/>
      <c r="LQ680"/>
      <c r="LR680"/>
      <c r="LS680"/>
      <c r="LT680"/>
      <c r="LU680"/>
      <c r="LV680"/>
      <c r="LW680"/>
      <c r="LX680"/>
      <c r="LY680"/>
      <c r="LZ680"/>
      <c r="MA680"/>
      <c r="MB680"/>
      <c r="MC680"/>
      <c r="MD680"/>
      <c r="ME680"/>
      <c r="MF680"/>
      <c r="MG680"/>
      <c r="MH680"/>
      <c r="MI680"/>
      <c r="MJ680"/>
      <c r="MK680"/>
      <c r="ML680"/>
      <c r="MM680"/>
      <c r="MN680"/>
      <c r="MO680"/>
      <c r="MP680"/>
      <c r="MQ680"/>
      <c r="MR680"/>
      <c r="MS680"/>
      <c r="MT680"/>
      <c r="MU680"/>
      <c r="MV680"/>
      <c r="MW680"/>
      <c r="MX680"/>
      <c r="MY680"/>
      <c r="MZ680"/>
      <c r="NA680"/>
      <c r="NB680"/>
      <c r="NC680"/>
      <c r="ND680"/>
      <c r="NE680"/>
      <c r="NF680"/>
      <c r="NG680"/>
      <c r="NH680"/>
      <c r="NI680"/>
      <c r="NJ680"/>
      <c r="NK680"/>
      <c r="NL680"/>
      <c r="NM680"/>
      <c r="NN680"/>
      <c r="NO680"/>
      <c r="NP680"/>
      <c r="NQ680"/>
      <c r="NR680"/>
      <c r="NS680"/>
      <c r="NT680"/>
      <c r="NU680"/>
      <c r="NV680"/>
      <c r="NW680"/>
      <c r="NX680"/>
      <c r="NY680"/>
      <c r="NZ680"/>
      <c r="OA680"/>
      <c r="OB680"/>
      <c r="OC680"/>
      <c r="OD680"/>
      <c r="OE680"/>
      <c r="OF680"/>
      <c r="OG680"/>
      <c r="OH680"/>
      <c r="OI680"/>
      <c r="OJ680"/>
      <c r="OK680"/>
      <c r="OL680"/>
      <c r="OM680"/>
      <c r="ON680"/>
      <c r="OO680"/>
      <c r="OP680"/>
      <c r="OQ680"/>
      <c r="OR680"/>
      <c r="OS680"/>
      <c r="OT680"/>
      <c r="OU680"/>
      <c r="OV680"/>
      <c r="OW680"/>
      <c r="OX680"/>
      <c r="OY680"/>
      <c r="OZ680"/>
      <c r="PA680"/>
      <c r="PB680"/>
      <c r="PC680"/>
      <c r="PD680"/>
      <c r="PE680"/>
      <c r="PF680"/>
      <c r="PG680"/>
      <c r="PH680"/>
      <c r="PI680"/>
      <c r="PJ680"/>
      <c r="PK680"/>
      <c r="PL680"/>
      <c r="PM680"/>
      <c r="PN680"/>
      <c r="PO680"/>
      <c r="PP680"/>
      <c r="PQ680"/>
      <c r="PR680"/>
      <c r="PS680"/>
      <c r="PT680"/>
      <c r="PU680"/>
      <c r="PV680"/>
      <c r="PW680"/>
      <c r="PX680"/>
      <c r="PY680"/>
      <c r="PZ680"/>
      <c r="QA680"/>
      <c r="QB680"/>
      <c r="QC680"/>
      <c r="QD680"/>
      <c r="QE680"/>
      <c r="QF680"/>
      <c r="QG680"/>
      <c r="QH680"/>
      <c r="QI680"/>
      <c r="QJ680"/>
      <c r="QK680"/>
      <c r="QL680"/>
      <c r="QM680"/>
      <c r="QN680"/>
      <c r="QO680"/>
      <c r="QP680"/>
      <c r="QQ680"/>
      <c r="QR680"/>
      <c r="QS680"/>
      <c r="QT680"/>
      <c r="QU680"/>
      <c r="QV680"/>
      <c r="QW680"/>
      <c r="QX680"/>
      <c r="QY680"/>
      <c r="QZ680"/>
      <c r="RA680"/>
      <c r="RB680"/>
      <c r="RC680"/>
      <c r="RD680"/>
      <c r="RE680"/>
      <c r="RF680"/>
      <c r="RG680"/>
      <c r="RH680"/>
      <c r="RI680"/>
      <c r="RJ680"/>
      <c r="RK680"/>
      <c r="RL680"/>
      <c r="RM680"/>
      <c r="RN680"/>
      <c r="RO680"/>
      <c r="RP680"/>
      <c r="RQ680"/>
      <c r="RR680"/>
      <c r="RS680"/>
      <c r="RT680"/>
      <c r="RU680"/>
      <c r="RV680"/>
      <c r="RW680"/>
      <c r="RX680"/>
      <c r="RY680"/>
      <c r="RZ680"/>
      <c r="SA680"/>
      <c r="SB680"/>
      <c r="SC680"/>
      <c r="SD680"/>
      <c r="SE680"/>
      <c r="SF680"/>
      <c r="SG680"/>
      <c r="SH680"/>
      <c r="SI680"/>
      <c r="SJ680"/>
      <c r="SK680"/>
      <c r="SL680"/>
      <c r="SM680"/>
      <c r="SN680"/>
      <c r="SO680"/>
      <c r="SP680"/>
    </row>
    <row r="681" spans="1:510" ht="16.5" customHeight="1" x14ac:dyDescent="0.2">
      <c r="A681" s="20">
        <v>1</v>
      </c>
      <c r="B681" s="20" t="s">
        <v>21</v>
      </c>
      <c r="C681" s="20" t="s">
        <v>33</v>
      </c>
      <c r="D681" s="20" t="s">
        <v>38</v>
      </c>
      <c r="E681" s="20" t="s">
        <v>1340</v>
      </c>
      <c r="F681" s="21" t="s">
        <v>851</v>
      </c>
      <c r="G681" s="20" t="s">
        <v>25</v>
      </c>
      <c r="H681" s="20" t="s">
        <v>26</v>
      </c>
      <c r="I681" s="20" t="s">
        <v>81</v>
      </c>
      <c r="J681" s="22" t="s">
        <v>852</v>
      </c>
      <c r="K681" s="20"/>
      <c r="L681" s="20"/>
      <c r="M681" s="20"/>
      <c r="N681" s="20"/>
      <c r="O681" s="23">
        <v>0</v>
      </c>
      <c r="P681" s="23">
        <v>10000000</v>
      </c>
      <c r="Q681" s="24">
        <v>12</v>
      </c>
      <c r="R681" s="25">
        <v>45658</v>
      </c>
      <c r="S681" s="20" t="s">
        <v>83</v>
      </c>
      <c r="T681" s="26">
        <f>IF(O681=0,P681*Q681,O681*Q681)</f>
        <v>120000000</v>
      </c>
      <c r="U681" s="27" t="s">
        <v>100</v>
      </c>
      <c r="V681" s="27" t="s">
        <v>100</v>
      </c>
      <c r="W681"/>
      <c r="X681"/>
      <c r="Y681"/>
      <c r="Z681"/>
      <c r="AA681"/>
      <c r="AB681"/>
      <c r="AC681"/>
      <c r="AD681"/>
      <c r="AE681"/>
      <c r="AF681"/>
      <c r="AG681"/>
      <c r="AH681"/>
      <c r="AI681"/>
      <c r="AJ681"/>
      <c r="AK681"/>
      <c r="AL681"/>
      <c r="AM681"/>
      <c r="AN681"/>
      <c r="AO681"/>
      <c r="AP681"/>
      <c r="AQ681"/>
      <c r="AR681"/>
      <c r="AS681"/>
      <c r="AT681"/>
      <c r="AU681"/>
      <c r="AV681"/>
      <c r="AW681"/>
      <c r="AX681"/>
      <c r="AY681"/>
      <c r="AZ681"/>
      <c r="BA681"/>
      <c r="BB681"/>
      <c r="BC681"/>
      <c r="BD681"/>
      <c r="BE681"/>
      <c r="BF681"/>
      <c r="BG681"/>
      <c r="BH681"/>
      <c r="BI681"/>
      <c r="BJ681"/>
      <c r="BK681"/>
      <c r="BL681"/>
      <c r="BM681"/>
      <c r="BN681"/>
      <c r="BO681"/>
      <c r="BP681"/>
      <c r="BQ681"/>
      <c r="BR681"/>
      <c r="BS681"/>
      <c r="BT681"/>
      <c r="BU681"/>
      <c r="BV681"/>
      <c r="BW681"/>
      <c r="BX681"/>
      <c r="BY681"/>
      <c r="BZ681"/>
      <c r="CA681"/>
      <c r="CB681"/>
      <c r="CC681"/>
      <c r="CD681"/>
      <c r="CE681"/>
      <c r="CF681"/>
      <c r="CG681"/>
      <c r="CH681"/>
      <c r="CI681"/>
      <c r="CJ681"/>
      <c r="CK681"/>
      <c r="CL681"/>
      <c r="CM681"/>
      <c r="CN681"/>
      <c r="CO681"/>
      <c r="CP681"/>
      <c r="CQ681"/>
      <c r="CR681"/>
      <c r="CS681"/>
      <c r="CT681"/>
      <c r="CU681"/>
      <c r="CV681"/>
      <c r="CW681"/>
      <c r="CX681"/>
      <c r="CY681"/>
      <c r="CZ681"/>
      <c r="DA681"/>
      <c r="DB681"/>
      <c r="DC681"/>
      <c r="DD681"/>
      <c r="DE681"/>
      <c r="DF681"/>
      <c r="DG681"/>
      <c r="DH681"/>
      <c r="DI681"/>
      <c r="DJ681"/>
      <c r="DK681"/>
      <c r="DL681"/>
      <c r="DM681"/>
      <c r="DN681"/>
      <c r="DO681"/>
      <c r="DP681"/>
      <c r="DQ681"/>
      <c r="DR681"/>
      <c r="DS681"/>
      <c r="DT681"/>
      <c r="DU681"/>
      <c r="DV681"/>
      <c r="DW681"/>
      <c r="DX681"/>
      <c r="DY681"/>
      <c r="DZ681"/>
      <c r="EA681"/>
      <c r="EB681"/>
      <c r="EC681"/>
      <c r="ED681"/>
      <c r="EE681"/>
      <c r="EF681"/>
      <c r="EG681"/>
      <c r="EH681"/>
      <c r="EI681"/>
      <c r="EJ681"/>
      <c r="EK681"/>
      <c r="EL681"/>
      <c r="EM681"/>
      <c r="EN681"/>
      <c r="EO681"/>
      <c r="EP681"/>
      <c r="EQ681"/>
      <c r="ER681"/>
      <c r="ES681"/>
      <c r="ET681"/>
      <c r="EU681"/>
      <c r="EV681"/>
      <c r="EW681"/>
      <c r="EX681"/>
      <c r="EY681"/>
      <c r="EZ681"/>
      <c r="FA681"/>
      <c r="FB681"/>
      <c r="FC681"/>
      <c r="FD681"/>
      <c r="FE681"/>
      <c r="FF681"/>
      <c r="FG681"/>
      <c r="FH681"/>
      <c r="FI681"/>
      <c r="FJ681"/>
      <c r="FK681"/>
      <c r="FL681"/>
      <c r="FM681"/>
      <c r="FN681"/>
      <c r="FO681"/>
      <c r="FP681"/>
      <c r="FQ681"/>
      <c r="FR681"/>
      <c r="FS681"/>
      <c r="FT681"/>
      <c r="FU681"/>
      <c r="FV681"/>
      <c r="FW681"/>
      <c r="FX681"/>
      <c r="FY681"/>
      <c r="FZ681"/>
      <c r="GA681"/>
      <c r="GB681"/>
      <c r="GC681"/>
      <c r="GD681"/>
      <c r="GE681"/>
      <c r="GF681"/>
      <c r="GG681"/>
      <c r="GH681"/>
      <c r="GI681"/>
      <c r="GJ681"/>
      <c r="GK681"/>
      <c r="GL681"/>
      <c r="GM681"/>
      <c r="GN681"/>
      <c r="GO681"/>
      <c r="GP681"/>
      <c r="GQ681"/>
      <c r="GR681"/>
      <c r="GS681"/>
      <c r="GT681"/>
      <c r="GU681"/>
      <c r="GV681"/>
      <c r="GW681"/>
      <c r="GX681"/>
      <c r="GY681"/>
      <c r="GZ681"/>
      <c r="HA681"/>
      <c r="HB681"/>
      <c r="HC681"/>
      <c r="HD681"/>
      <c r="HE681"/>
      <c r="HF681"/>
      <c r="HG681"/>
      <c r="HH681"/>
      <c r="HI681"/>
      <c r="HJ681"/>
      <c r="HK681"/>
      <c r="HL681"/>
      <c r="HM681"/>
      <c r="HN681"/>
      <c r="HO681"/>
      <c r="HP681"/>
      <c r="HQ681"/>
      <c r="HR681"/>
      <c r="HS681"/>
      <c r="HT681"/>
      <c r="HU681"/>
      <c r="HV681"/>
      <c r="HW681"/>
      <c r="HX681"/>
      <c r="HY681"/>
      <c r="HZ681"/>
      <c r="IA681"/>
      <c r="IB681"/>
      <c r="IC681"/>
      <c r="ID681"/>
      <c r="IE681"/>
      <c r="IF681"/>
      <c r="IG681"/>
      <c r="IH681"/>
      <c r="II681"/>
      <c r="IJ681"/>
      <c r="IK681"/>
      <c r="IL681"/>
      <c r="IM681"/>
      <c r="IN681"/>
      <c r="IO681"/>
      <c r="IP681"/>
      <c r="IQ681"/>
      <c r="IR681"/>
      <c r="IS681"/>
      <c r="IT681"/>
      <c r="IU681"/>
      <c r="IV681"/>
      <c r="IW681"/>
      <c r="IX681"/>
      <c r="IY681"/>
      <c r="IZ681"/>
      <c r="JA681"/>
      <c r="JB681"/>
      <c r="JC681"/>
      <c r="JD681"/>
      <c r="JE681"/>
      <c r="JF681"/>
      <c r="JG681"/>
      <c r="JH681"/>
      <c r="JI681"/>
      <c r="JJ681"/>
      <c r="JK681"/>
      <c r="JL681"/>
      <c r="JM681"/>
      <c r="JN681"/>
      <c r="JO681"/>
      <c r="JP681"/>
      <c r="JQ681"/>
      <c r="JR681"/>
      <c r="JS681"/>
      <c r="JT681"/>
      <c r="JU681"/>
      <c r="JV681"/>
      <c r="JW681"/>
      <c r="JX681"/>
      <c r="JY681"/>
      <c r="JZ681"/>
      <c r="KA681"/>
      <c r="KB681"/>
      <c r="KC681"/>
      <c r="KD681"/>
      <c r="KE681"/>
      <c r="KF681"/>
      <c r="KG681"/>
      <c r="KH681"/>
      <c r="KI681"/>
      <c r="KJ681"/>
      <c r="KK681"/>
      <c r="KL681"/>
      <c r="KM681"/>
      <c r="KN681"/>
      <c r="KO681"/>
      <c r="KP681"/>
      <c r="KQ681"/>
      <c r="KR681"/>
      <c r="KS681"/>
      <c r="KT681"/>
      <c r="KU681"/>
      <c r="KV681"/>
      <c r="KW681"/>
      <c r="KX681"/>
      <c r="KY681"/>
      <c r="KZ681"/>
      <c r="LA681"/>
      <c r="LB681"/>
      <c r="LC681"/>
      <c r="LD681"/>
      <c r="LE681"/>
      <c r="LF681"/>
      <c r="LG681"/>
      <c r="LH681"/>
      <c r="LI681"/>
      <c r="LJ681"/>
      <c r="LK681"/>
      <c r="LL681"/>
      <c r="LM681"/>
      <c r="LN681"/>
      <c r="LO681"/>
      <c r="LP681"/>
      <c r="LQ681"/>
      <c r="LR681"/>
      <c r="LS681"/>
      <c r="LT681"/>
      <c r="LU681"/>
      <c r="LV681"/>
      <c r="LW681"/>
      <c r="LX681"/>
      <c r="LY681"/>
      <c r="LZ681"/>
      <c r="MA681"/>
      <c r="MB681"/>
      <c r="MC681"/>
      <c r="MD681"/>
      <c r="ME681"/>
      <c r="MF681"/>
      <c r="MG681"/>
      <c r="MH681"/>
      <c r="MI681"/>
      <c r="MJ681"/>
      <c r="MK681"/>
      <c r="ML681"/>
      <c r="MM681"/>
      <c r="MN681"/>
      <c r="MO681"/>
      <c r="MP681"/>
      <c r="MQ681"/>
      <c r="MR681"/>
      <c r="MS681"/>
      <c r="MT681"/>
      <c r="MU681"/>
      <c r="MV681"/>
      <c r="MW681"/>
      <c r="MX681"/>
      <c r="MY681"/>
      <c r="MZ681"/>
      <c r="NA681"/>
      <c r="NB681"/>
      <c r="NC681"/>
      <c r="ND681"/>
      <c r="NE681"/>
      <c r="NF681"/>
      <c r="NG681"/>
      <c r="NH681"/>
      <c r="NI681"/>
      <c r="NJ681"/>
      <c r="NK681"/>
      <c r="NL681"/>
      <c r="NM681"/>
      <c r="NN681"/>
      <c r="NO681"/>
      <c r="NP681"/>
      <c r="NQ681"/>
      <c r="NR681"/>
      <c r="NS681"/>
      <c r="NT681"/>
      <c r="NU681"/>
      <c r="NV681"/>
      <c r="NW681"/>
      <c r="NX681"/>
      <c r="NY681"/>
      <c r="NZ681"/>
      <c r="OA681"/>
      <c r="OB681"/>
      <c r="OC681"/>
      <c r="OD681"/>
      <c r="OE681"/>
      <c r="OF681"/>
      <c r="OG681"/>
      <c r="OH681"/>
      <c r="OI681"/>
      <c r="OJ681"/>
      <c r="OK681"/>
      <c r="OL681"/>
      <c r="OM681"/>
      <c r="ON681"/>
      <c r="OO681"/>
      <c r="OP681"/>
      <c r="OQ681"/>
      <c r="OR681"/>
      <c r="OS681"/>
      <c r="OT681"/>
      <c r="OU681"/>
      <c r="OV681"/>
      <c r="OW681"/>
      <c r="OX681"/>
      <c r="OY681"/>
      <c r="OZ681"/>
      <c r="PA681"/>
      <c r="PB681"/>
      <c r="PC681"/>
      <c r="PD681"/>
      <c r="PE681"/>
      <c r="PF681"/>
      <c r="PG681"/>
      <c r="PH681"/>
      <c r="PI681"/>
      <c r="PJ681"/>
      <c r="PK681"/>
      <c r="PL681"/>
      <c r="PM681"/>
      <c r="PN681"/>
      <c r="PO681"/>
      <c r="PP681"/>
      <c r="PQ681"/>
      <c r="PR681"/>
      <c r="PS681"/>
      <c r="PT681"/>
      <c r="PU681"/>
      <c r="PV681"/>
      <c r="PW681"/>
      <c r="PX681"/>
      <c r="PY681"/>
      <c r="PZ681"/>
      <c r="QA681"/>
      <c r="QB681"/>
      <c r="QC681"/>
      <c r="QD681"/>
      <c r="QE681"/>
      <c r="QF681"/>
      <c r="QG681"/>
      <c r="QH681"/>
      <c r="QI681"/>
      <c r="QJ681"/>
      <c r="QK681"/>
      <c r="QL681"/>
      <c r="QM681"/>
      <c r="QN681"/>
      <c r="QO681"/>
      <c r="QP681"/>
      <c r="QQ681"/>
      <c r="QR681"/>
      <c r="QS681"/>
      <c r="QT681"/>
      <c r="QU681"/>
      <c r="QV681"/>
      <c r="QW681"/>
      <c r="QX681"/>
      <c r="QY681"/>
      <c r="QZ681"/>
      <c r="RA681"/>
      <c r="RB681"/>
      <c r="RC681"/>
      <c r="RD681"/>
      <c r="RE681"/>
      <c r="RF681"/>
      <c r="RG681"/>
      <c r="RH681"/>
      <c r="RI681"/>
      <c r="RJ681"/>
      <c r="RK681"/>
      <c r="RL681"/>
      <c r="RM681"/>
      <c r="RN681"/>
      <c r="RO681"/>
      <c r="RP681"/>
      <c r="RQ681"/>
      <c r="RR681"/>
      <c r="RS681"/>
      <c r="RT681"/>
      <c r="RU681"/>
      <c r="RV681"/>
      <c r="RW681"/>
      <c r="RX681"/>
      <c r="RY681"/>
      <c r="RZ681"/>
      <c r="SA681"/>
      <c r="SB681"/>
      <c r="SC681"/>
      <c r="SD681"/>
      <c r="SE681"/>
      <c r="SF681"/>
      <c r="SG681"/>
      <c r="SH681"/>
      <c r="SI681"/>
      <c r="SJ681"/>
      <c r="SK681"/>
      <c r="SL681"/>
      <c r="SM681"/>
      <c r="SN681"/>
      <c r="SO681"/>
      <c r="SP681"/>
    </row>
    <row r="682" spans="1:510" ht="16.5" customHeight="1" x14ac:dyDescent="0.2">
      <c r="A682" s="20">
        <v>3</v>
      </c>
      <c r="B682" s="20" t="s">
        <v>21</v>
      </c>
      <c r="C682" s="20" t="s">
        <v>33</v>
      </c>
      <c r="D682" s="20" t="s">
        <v>38</v>
      </c>
      <c r="E682" s="20" t="s">
        <v>1339</v>
      </c>
      <c r="F682" s="21" t="s">
        <v>101</v>
      </c>
      <c r="G682" s="20" t="s">
        <v>25</v>
      </c>
      <c r="H682" s="20" t="s">
        <v>26</v>
      </c>
      <c r="I682" s="20" t="s">
        <v>81</v>
      </c>
      <c r="J682" s="22" t="s">
        <v>852</v>
      </c>
      <c r="K682" s="20"/>
      <c r="L682" s="20"/>
      <c r="M682" s="20"/>
      <c r="N682" s="20"/>
      <c r="O682" s="23">
        <v>0</v>
      </c>
      <c r="P682" s="23">
        <v>22500000</v>
      </c>
      <c r="Q682" s="24">
        <v>12</v>
      </c>
      <c r="R682" s="25">
        <v>45658</v>
      </c>
      <c r="S682" s="20" t="s">
        <v>83</v>
      </c>
      <c r="T682" s="26">
        <f>IF(O682=0,P682*Q682,O682*Q682)</f>
        <v>270000000</v>
      </c>
      <c r="U682" s="27" t="s">
        <v>100</v>
      </c>
      <c r="V682" s="27" t="s">
        <v>100</v>
      </c>
      <c r="W682"/>
      <c r="X682"/>
      <c r="Y682"/>
      <c r="Z682"/>
      <c r="AA682"/>
      <c r="AB682"/>
      <c r="AC682"/>
      <c r="AD682"/>
      <c r="AE682"/>
      <c r="AF682"/>
      <c r="AG682"/>
      <c r="AH682"/>
      <c r="AI682"/>
      <c r="AJ682"/>
      <c r="AK682"/>
      <c r="AL682"/>
      <c r="AM682"/>
      <c r="AN682"/>
      <c r="AO682"/>
      <c r="AP682"/>
      <c r="AQ682"/>
      <c r="AR682"/>
      <c r="AS682"/>
      <c r="AT682"/>
      <c r="AU682"/>
      <c r="AV682"/>
      <c r="AW682"/>
      <c r="AX682"/>
      <c r="AY682"/>
      <c r="AZ682"/>
      <c r="BA682"/>
      <c r="BB682"/>
      <c r="BC682"/>
      <c r="BD682"/>
      <c r="BE682"/>
      <c r="BF682"/>
      <c r="BG682"/>
      <c r="BH682"/>
      <c r="BI682"/>
      <c r="BJ682"/>
      <c r="BK682"/>
      <c r="BL682"/>
      <c r="BM682"/>
      <c r="BN682"/>
      <c r="BO682"/>
      <c r="BP682"/>
      <c r="BQ682"/>
      <c r="BR682"/>
      <c r="BS682"/>
      <c r="BT682"/>
      <c r="BU682"/>
      <c r="BV682"/>
      <c r="BW682"/>
      <c r="BX682"/>
      <c r="BY682"/>
      <c r="BZ682"/>
      <c r="CA682"/>
      <c r="CB682"/>
      <c r="CC682"/>
      <c r="CD682"/>
      <c r="CE682"/>
      <c r="CF682"/>
      <c r="CG682"/>
      <c r="CH682"/>
      <c r="CI682"/>
      <c r="CJ682"/>
      <c r="CK682"/>
      <c r="CL682"/>
      <c r="CM682"/>
      <c r="CN682"/>
      <c r="CO682"/>
      <c r="CP682"/>
      <c r="CQ682"/>
      <c r="CR682"/>
      <c r="CS682"/>
      <c r="CT682"/>
      <c r="CU682"/>
      <c r="CV682"/>
      <c r="CW682"/>
      <c r="CX682"/>
      <c r="CY682"/>
      <c r="CZ682"/>
      <c r="DA682"/>
      <c r="DB682"/>
      <c r="DC682"/>
      <c r="DD682"/>
      <c r="DE682"/>
      <c r="DF682"/>
      <c r="DG682"/>
      <c r="DH682"/>
      <c r="DI682"/>
      <c r="DJ682"/>
      <c r="DK682"/>
      <c r="DL682"/>
      <c r="DM682"/>
      <c r="DN682"/>
      <c r="DO682"/>
      <c r="DP682"/>
      <c r="DQ682"/>
      <c r="DR682"/>
      <c r="DS682"/>
      <c r="DT682"/>
      <c r="DU682"/>
      <c r="DV682"/>
      <c r="DW682"/>
      <c r="DX682"/>
      <c r="DY682"/>
      <c r="DZ682"/>
      <c r="EA682"/>
      <c r="EB682"/>
      <c r="EC682"/>
      <c r="ED682"/>
      <c r="EE682"/>
      <c r="EF682"/>
      <c r="EG682"/>
      <c r="EH682"/>
      <c r="EI682"/>
      <c r="EJ682"/>
      <c r="EK682"/>
      <c r="EL682"/>
      <c r="EM682"/>
      <c r="EN682"/>
      <c r="EO682"/>
      <c r="EP682"/>
      <c r="EQ682"/>
      <c r="ER682"/>
      <c r="ES682"/>
      <c r="ET682"/>
      <c r="EU682"/>
      <c r="EV682"/>
      <c r="EW682"/>
      <c r="EX682"/>
      <c r="EY682"/>
      <c r="EZ682"/>
      <c r="FA682"/>
      <c r="FB682"/>
      <c r="FC682"/>
      <c r="FD682"/>
      <c r="FE682"/>
      <c r="FF682"/>
      <c r="FG682"/>
      <c r="FH682"/>
      <c r="FI682"/>
      <c r="FJ682"/>
      <c r="FK682"/>
      <c r="FL682"/>
      <c r="FM682"/>
      <c r="FN682"/>
      <c r="FO682"/>
      <c r="FP682"/>
      <c r="FQ682"/>
      <c r="FR682"/>
      <c r="FS682"/>
      <c r="FT682"/>
      <c r="FU682"/>
      <c r="FV682"/>
      <c r="FW682"/>
      <c r="FX682"/>
      <c r="FY682"/>
      <c r="FZ682"/>
      <c r="GA682"/>
      <c r="GB682"/>
      <c r="GC682"/>
      <c r="GD682"/>
      <c r="GE682"/>
      <c r="GF682"/>
      <c r="GG682"/>
      <c r="GH682"/>
      <c r="GI682"/>
      <c r="GJ682"/>
      <c r="GK682"/>
      <c r="GL682"/>
      <c r="GM682"/>
      <c r="GN682"/>
      <c r="GO682"/>
      <c r="GP682"/>
      <c r="GQ682"/>
      <c r="GR682"/>
      <c r="GS682"/>
      <c r="GT682"/>
      <c r="GU682"/>
      <c r="GV682"/>
      <c r="GW682"/>
      <c r="GX682"/>
      <c r="GY682"/>
      <c r="GZ682"/>
      <c r="HA682"/>
      <c r="HB682"/>
      <c r="HC682"/>
      <c r="HD682"/>
      <c r="HE682"/>
      <c r="HF682"/>
      <c r="HG682"/>
      <c r="HH682"/>
      <c r="HI682"/>
      <c r="HJ682"/>
      <c r="HK682"/>
      <c r="HL682"/>
      <c r="HM682"/>
      <c r="HN682"/>
      <c r="HO682"/>
      <c r="HP682"/>
      <c r="HQ682"/>
      <c r="HR682"/>
      <c r="HS682"/>
      <c r="HT682"/>
      <c r="HU682"/>
      <c r="HV682"/>
      <c r="HW682"/>
      <c r="HX682"/>
      <c r="HY682"/>
      <c r="HZ682"/>
      <c r="IA682"/>
      <c r="IB682"/>
      <c r="IC682"/>
      <c r="ID682"/>
      <c r="IE682"/>
      <c r="IF682"/>
      <c r="IG682"/>
      <c r="IH682"/>
      <c r="II682"/>
      <c r="IJ682"/>
      <c r="IK682"/>
      <c r="IL682"/>
      <c r="IM682"/>
      <c r="IN682"/>
      <c r="IO682"/>
      <c r="IP682"/>
      <c r="IQ682"/>
      <c r="IR682"/>
      <c r="IS682"/>
      <c r="IT682"/>
      <c r="IU682"/>
      <c r="IV682"/>
      <c r="IW682"/>
      <c r="IX682"/>
      <c r="IY682"/>
      <c r="IZ682"/>
      <c r="JA682"/>
      <c r="JB682"/>
      <c r="JC682"/>
      <c r="JD682"/>
      <c r="JE682"/>
      <c r="JF682"/>
      <c r="JG682"/>
      <c r="JH682"/>
      <c r="JI682"/>
      <c r="JJ682"/>
      <c r="JK682"/>
      <c r="JL682"/>
      <c r="JM682"/>
      <c r="JN682"/>
      <c r="JO682"/>
      <c r="JP682"/>
      <c r="JQ682"/>
      <c r="JR682"/>
      <c r="JS682"/>
      <c r="JT682"/>
      <c r="JU682"/>
      <c r="JV682"/>
      <c r="JW682"/>
      <c r="JX682"/>
      <c r="JY682"/>
      <c r="JZ682"/>
      <c r="KA682"/>
      <c r="KB682"/>
      <c r="KC682"/>
      <c r="KD682"/>
      <c r="KE682"/>
      <c r="KF682"/>
      <c r="KG682"/>
      <c r="KH682"/>
      <c r="KI682"/>
      <c r="KJ682"/>
      <c r="KK682"/>
      <c r="KL682"/>
      <c r="KM682"/>
      <c r="KN682"/>
      <c r="KO682"/>
      <c r="KP682"/>
      <c r="KQ682"/>
      <c r="KR682"/>
      <c r="KS682"/>
      <c r="KT682"/>
      <c r="KU682"/>
      <c r="KV682"/>
      <c r="KW682"/>
      <c r="KX682"/>
      <c r="KY682"/>
      <c r="KZ682"/>
      <c r="LA682"/>
      <c r="LB682"/>
      <c r="LC682"/>
      <c r="LD682"/>
      <c r="LE682"/>
      <c r="LF682"/>
      <c r="LG682"/>
      <c r="LH682"/>
      <c r="LI682"/>
      <c r="LJ682"/>
      <c r="LK682"/>
      <c r="LL682"/>
      <c r="LM682"/>
      <c r="LN682"/>
      <c r="LO682"/>
      <c r="LP682"/>
      <c r="LQ682"/>
      <c r="LR682"/>
      <c r="LS682"/>
      <c r="LT682"/>
      <c r="LU682"/>
      <c r="LV682"/>
      <c r="LW682"/>
      <c r="LX682"/>
      <c r="LY682"/>
      <c r="LZ682"/>
      <c r="MA682"/>
      <c r="MB682"/>
      <c r="MC682"/>
      <c r="MD682"/>
      <c r="ME682"/>
      <c r="MF682"/>
      <c r="MG682"/>
      <c r="MH682"/>
      <c r="MI682"/>
      <c r="MJ682"/>
      <c r="MK682"/>
      <c r="ML682"/>
      <c r="MM682"/>
      <c r="MN682"/>
      <c r="MO682"/>
      <c r="MP682"/>
      <c r="MQ682"/>
      <c r="MR682"/>
      <c r="MS682"/>
      <c r="MT682"/>
      <c r="MU682"/>
      <c r="MV682"/>
      <c r="MW682"/>
      <c r="MX682"/>
      <c r="MY682"/>
      <c r="MZ682"/>
      <c r="NA682"/>
      <c r="NB682"/>
      <c r="NC682"/>
      <c r="ND682"/>
      <c r="NE682"/>
      <c r="NF682"/>
      <c r="NG682"/>
      <c r="NH682"/>
      <c r="NI682"/>
      <c r="NJ682"/>
      <c r="NK682"/>
      <c r="NL682"/>
      <c r="NM682"/>
      <c r="NN682"/>
      <c r="NO682"/>
      <c r="NP682"/>
      <c r="NQ682"/>
      <c r="NR682"/>
      <c r="NS682"/>
      <c r="NT682"/>
      <c r="NU682"/>
      <c r="NV682"/>
      <c r="NW682"/>
      <c r="NX682"/>
      <c r="NY682"/>
      <c r="NZ682"/>
      <c r="OA682"/>
      <c r="OB682"/>
      <c r="OC682"/>
      <c r="OD682"/>
      <c r="OE682"/>
      <c r="OF682"/>
      <c r="OG682"/>
      <c r="OH682"/>
      <c r="OI682"/>
      <c r="OJ682"/>
      <c r="OK682"/>
      <c r="OL682"/>
      <c r="OM682"/>
      <c r="ON682"/>
      <c r="OO682"/>
      <c r="OP682"/>
      <c r="OQ682"/>
      <c r="OR682"/>
      <c r="OS682"/>
      <c r="OT682"/>
      <c r="OU682"/>
      <c r="OV682"/>
      <c r="OW682"/>
      <c r="OX682"/>
      <c r="OY682"/>
      <c r="OZ682"/>
      <c r="PA682"/>
      <c r="PB682"/>
      <c r="PC682"/>
      <c r="PD682"/>
      <c r="PE682"/>
      <c r="PF682"/>
      <c r="PG682"/>
      <c r="PH682"/>
      <c r="PI682"/>
      <c r="PJ682"/>
      <c r="PK682"/>
      <c r="PL682"/>
      <c r="PM682"/>
      <c r="PN682"/>
      <c r="PO682"/>
      <c r="PP682"/>
      <c r="PQ682"/>
      <c r="PR682"/>
      <c r="PS682"/>
      <c r="PT682"/>
      <c r="PU682"/>
      <c r="PV682"/>
      <c r="PW682"/>
      <c r="PX682"/>
      <c r="PY682"/>
      <c r="PZ682"/>
      <c r="QA682"/>
      <c r="QB682"/>
      <c r="QC682"/>
      <c r="QD682"/>
      <c r="QE682"/>
      <c r="QF682"/>
      <c r="QG682"/>
      <c r="QH682"/>
      <c r="QI682"/>
      <c r="QJ682"/>
      <c r="QK682"/>
      <c r="QL682"/>
      <c r="QM682"/>
      <c r="QN682"/>
      <c r="QO682"/>
      <c r="QP682"/>
      <c r="QQ682"/>
      <c r="QR682"/>
      <c r="QS682"/>
      <c r="QT682"/>
      <c r="QU682"/>
      <c r="QV682"/>
      <c r="QW682"/>
      <c r="QX682"/>
      <c r="QY682"/>
      <c r="QZ682"/>
      <c r="RA682"/>
      <c r="RB682"/>
      <c r="RC682"/>
      <c r="RD682"/>
      <c r="RE682"/>
      <c r="RF682"/>
      <c r="RG682"/>
      <c r="RH682"/>
      <c r="RI682"/>
      <c r="RJ682"/>
      <c r="RK682"/>
      <c r="RL682"/>
      <c r="RM682"/>
      <c r="RN682"/>
      <c r="RO682"/>
      <c r="RP682"/>
      <c r="RQ682"/>
      <c r="RR682"/>
      <c r="RS682"/>
      <c r="RT682"/>
      <c r="RU682"/>
      <c r="RV682"/>
      <c r="RW682"/>
      <c r="RX682"/>
      <c r="RY682"/>
      <c r="RZ682"/>
      <c r="SA682"/>
      <c r="SB682"/>
      <c r="SC682"/>
      <c r="SD682"/>
      <c r="SE682"/>
      <c r="SF682"/>
      <c r="SG682"/>
      <c r="SH682"/>
      <c r="SI682"/>
      <c r="SJ682"/>
      <c r="SK682"/>
      <c r="SL682"/>
      <c r="SM682"/>
      <c r="SN682"/>
      <c r="SO682"/>
      <c r="SP682"/>
    </row>
    <row r="683" spans="1:510" ht="16.5" customHeight="1" x14ac:dyDescent="0.2">
      <c r="A683" s="20">
        <v>4</v>
      </c>
      <c r="B683" s="20" t="s">
        <v>21</v>
      </c>
      <c r="C683" s="20" t="s">
        <v>33</v>
      </c>
      <c r="D683" s="20" t="s">
        <v>38</v>
      </c>
      <c r="E683" s="20" t="s">
        <v>1339</v>
      </c>
      <c r="F683" s="21" t="s">
        <v>853</v>
      </c>
      <c r="G683" s="20" t="s">
        <v>25</v>
      </c>
      <c r="H683" s="20" t="s">
        <v>26</v>
      </c>
      <c r="I683" s="20" t="s">
        <v>81</v>
      </c>
      <c r="J683" s="22" t="s">
        <v>852</v>
      </c>
      <c r="K683" s="20"/>
      <c r="L683" s="20"/>
      <c r="M683" s="20"/>
      <c r="N683" s="20"/>
      <c r="O683" s="23">
        <v>0</v>
      </c>
      <c r="P683" s="23">
        <v>38950000</v>
      </c>
      <c r="Q683" s="24">
        <v>12</v>
      </c>
      <c r="R683" s="25">
        <v>45658</v>
      </c>
      <c r="S683" s="20" t="s">
        <v>36</v>
      </c>
      <c r="T683" s="26">
        <v>0</v>
      </c>
      <c r="U683" s="27" t="s">
        <v>100</v>
      </c>
      <c r="V683" s="27" t="s">
        <v>100</v>
      </c>
      <c r="W683"/>
      <c r="X683"/>
      <c r="Y683"/>
      <c r="Z683"/>
      <c r="AA683"/>
      <c r="AB683"/>
      <c r="AC683"/>
      <c r="AD683"/>
      <c r="AE683"/>
      <c r="AF683"/>
      <c r="AG683"/>
      <c r="AH683"/>
      <c r="AI683"/>
      <c r="AJ683"/>
      <c r="AK683"/>
      <c r="AL683"/>
      <c r="AM683"/>
      <c r="AN683"/>
      <c r="AO683"/>
      <c r="AP683"/>
      <c r="AQ683"/>
      <c r="AR683"/>
      <c r="AS683"/>
      <c r="AT683"/>
      <c r="AU683"/>
      <c r="AV683"/>
      <c r="AW683"/>
      <c r="AX683"/>
      <c r="AY683"/>
      <c r="AZ683"/>
      <c r="BA683"/>
      <c r="BB683"/>
      <c r="BC683"/>
      <c r="BD683"/>
      <c r="BE683"/>
      <c r="BF683"/>
      <c r="BG683"/>
      <c r="BH683"/>
      <c r="BI683"/>
      <c r="BJ683"/>
      <c r="BK683"/>
      <c r="BL683"/>
      <c r="BM683"/>
      <c r="BN683"/>
      <c r="BO683"/>
      <c r="BP683"/>
      <c r="BQ683"/>
      <c r="BR683"/>
      <c r="BS683"/>
      <c r="BT683"/>
      <c r="BU683"/>
      <c r="BV683"/>
      <c r="BW683"/>
      <c r="BX683"/>
      <c r="BY683"/>
      <c r="BZ683"/>
      <c r="CA683"/>
      <c r="CB683"/>
      <c r="CC683"/>
      <c r="CD683"/>
      <c r="CE683"/>
      <c r="CF683"/>
      <c r="CG683"/>
      <c r="CH683"/>
      <c r="CI683"/>
      <c r="CJ683"/>
      <c r="CK683"/>
      <c r="CL683"/>
      <c r="CM683"/>
      <c r="CN683"/>
      <c r="CO683"/>
      <c r="CP683"/>
      <c r="CQ683"/>
      <c r="CR683"/>
      <c r="CS683"/>
      <c r="CT683"/>
      <c r="CU683"/>
      <c r="CV683"/>
      <c r="CW683"/>
      <c r="CX683"/>
      <c r="CY683"/>
      <c r="CZ683"/>
      <c r="DA683"/>
      <c r="DB683"/>
      <c r="DC683"/>
      <c r="DD683"/>
      <c r="DE683"/>
      <c r="DF683"/>
      <c r="DG683"/>
      <c r="DH683"/>
      <c r="DI683"/>
      <c r="DJ683"/>
      <c r="DK683"/>
      <c r="DL683"/>
      <c r="DM683"/>
      <c r="DN683"/>
      <c r="DO683"/>
      <c r="DP683"/>
      <c r="DQ683"/>
      <c r="DR683"/>
      <c r="DS683"/>
      <c r="DT683"/>
      <c r="DU683"/>
      <c r="DV683"/>
      <c r="DW683"/>
      <c r="DX683"/>
      <c r="DY683"/>
      <c r="DZ683"/>
      <c r="EA683"/>
      <c r="EB683"/>
      <c r="EC683"/>
      <c r="ED683"/>
      <c r="EE683"/>
      <c r="EF683"/>
      <c r="EG683"/>
      <c r="EH683"/>
      <c r="EI683"/>
      <c r="EJ683"/>
      <c r="EK683"/>
      <c r="EL683"/>
      <c r="EM683"/>
      <c r="EN683"/>
      <c r="EO683"/>
      <c r="EP683"/>
      <c r="EQ683"/>
      <c r="ER683"/>
      <c r="ES683"/>
      <c r="ET683"/>
      <c r="EU683"/>
      <c r="EV683"/>
      <c r="EW683"/>
      <c r="EX683"/>
      <c r="EY683"/>
      <c r="EZ683"/>
      <c r="FA683"/>
      <c r="FB683"/>
      <c r="FC683"/>
      <c r="FD683"/>
      <c r="FE683"/>
      <c r="FF683"/>
      <c r="FG683"/>
      <c r="FH683"/>
      <c r="FI683"/>
      <c r="FJ683"/>
      <c r="FK683"/>
      <c r="FL683"/>
      <c r="FM683"/>
      <c r="FN683"/>
      <c r="FO683"/>
      <c r="FP683"/>
      <c r="FQ683"/>
      <c r="FR683"/>
      <c r="FS683"/>
      <c r="FT683"/>
      <c r="FU683"/>
      <c r="FV683"/>
      <c r="FW683"/>
      <c r="FX683"/>
      <c r="FY683"/>
      <c r="FZ683"/>
      <c r="GA683"/>
      <c r="GB683"/>
      <c r="GC683"/>
      <c r="GD683"/>
      <c r="GE683"/>
      <c r="GF683"/>
      <c r="GG683"/>
      <c r="GH683"/>
      <c r="GI683"/>
      <c r="GJ683"/>
      <c r="GK683"/>
      <c r="GL683"/>
      <c r="GM683"/>
      <c r="GN683"/>
      <c r="GO683"/>
      <c r="GP683"/>
      <c r="GQ683"/>
      <c r="GR683"/>
      <c r="GS683"/>
      <c r="GT683"/>
      <c r="GU683"/>
      <c r="GV683"/>
      <c r="GW683"/>
      <c r="GX683"/>
      <c r="GY683"/>
      <c r="GZ683"/>
      <c r="HA683"/>
      <c r="HB683"/>
      <c r="HC683"/>
      <c r="HD683"/>
      <c r="HE683"/>
      <c r="HF683"/>
      <c r="HG683"/>
      <c r="HH683"/>
      <c r="HI683"/>
      <c r="HJ683"/>
      <c r="HK683"/>
      <c r="HL683"/>
      <c r="HM683"/>
      <c r="HN683"/>
      <c r="HO683"/>
      <c r="HP683"/>
      <c r="HQ683"/>
      <c r="HR683"/>
      <c r="HS683"/>
      <c r="HT683"/>
      <c r="HU683"/>
      <c r="HV683"/>
      <c r="HW683"/>
      <c r="HX683"/>
      <c r="HY683"/>
      <c r="HZ683"/>
      <c r="IA683"/>
      <c r="IB683"/>
      <c r="IC683"/>
      <c r="ID683"/>
      <c r="IE683"/>
      <c r="IF683"/>
      <c r="IG683"/>
      <c r="IH683"/>
      <c r="II683"/>
      <c r="IJ683"/>
      <c r="IK683"/>
      <c r="IL683"/>
      <c r="IM683"/>
      <c r="IN683"/>
      <c r="IO683"/>
      <c r="IP683"/>
      <c r="IQ683"/>
      <c r="IR683"/>
      <c r="IS683"/>
      <c r="IT683"/>
      <c r="IU683"/>
      <c r="IV683"/>
      <c r="IW683"/>
      <c r="IX683"/>
      <c r="IY683"/>
      <c r="IZ683"/>
      <c r="JA683"/>
      <c r="JB683"/>
      <c r="JC683"/>
      <c r="JD683"/>
      <c r="JE683"/>
      <c r="JF683"/>
      <c r="JG683"/>
      <c r="JH683"/>
      <c r="JI683"/>
      <c r="JJ683"/>
      <c r="JK683"/>
      <c r="JL683"/>
      <c r="JM683"/>
      <c r="JN683"/>
      <c r="JO683"/>
      <c r="JP683"/>
      <c r="JQ683"/>
      <c r="JR683"/>
      <c r="JS683"/>
      <c r="JT683"/>
      <c r="JU683"/>
      <c r="JV683"/>
      <c r="JW683"/>
      <c r="JX683"/>
      <c r="JY683"/>
      <c r="JZ683"/>
      <c r="KA683"/>
      <c r="KB683"/>
      <c r="KC683"/>
      <c r="KD683"/>
      <c r="KE683"/>
      <c r="KF683"/>
      <c r="KG683"/>
      <c r="KH683"/>
      <c r="KI683"/>
      <c r="KJ683"/>
      <c r="KK683"/>
      <c r="KL683"/>
      <c r="KM683"/>
      <c r="KN683"/>
      <c r="KO683"/>
      <c r="KP683"/>
      <c r="KQ683"/>
      <c r="KR683"/>
      <c r="KS683"/>
      <c r="KT683"/>
      <c r="KU683"/>
      <c r="KV683"/>
      <c r="KW683"/>
      <c r="KX683"/>
      <c r="KY683"/>
      <c r="KZ683"/>
      <c r="LA683"/>
      <c r="LB683"/>
      <c r="LC683"/>
      <c r="LD683"/>
      <c r="LE683"/>
      <c r="LF683"/>
      <c r="LG683"/>
      <c r="LH683"/>
      <c r="LI683"/>
      <c r="LJ683"/>
      <c r="LK683"/>
      <c r="LL683"/>
      <c r="LM683"/>
      <c r="LN683"/>
      <c r="LO683"/>
      <c r="LP683"/>
      <c r="LQ683"/>
      <c r="LR683"/>
      <c r="LS683"/>
      <c r="LT683"/>
      <c r="LU683"/>
      <c r="LV683"/>
      <c r="LW683"/>
      <c r="LX683"/>
      <c r="LY683"/>
      <c r="LZ683"/>
      <c r="MA683"/>
      <c r="MB683"/>
      <c r="MC683"/>
      <c r="MD683"/>
      <c r="ME683"/>
      <c r="MF683"/>
      <c r="MG683"/>
      <c r="MH683"/>
      <c r="MI683"/>
      <c r="MJ683"/>
      <c r="MK683"/>
      <c r="ML683"/>
      <c r="MM683"/>
      <c r="MN683"/>
      <c r="MO683"/>
      <c r="MP683"/>
      <c r="MQ683"/>
      <c r="MR683"/>
      <c r="MS683"/>
      <c r="MT683"/>
      <c r="MU683"/>
      <c r="MV683"/>
      <c r="MW683"/>
      <c r="MX683"/>
      <c r="MY683"/>
      <c r="MZ683"/>
      <c r="NA683"/>
      <c r="NB683"/>
      <c r="NC683"/>
      <c r="ND683"/>
      <c r="NE683"/>
      <c r="NF683"/>
      <c r="NG683"/>
      <c r="NH683"/>
      <c r="NI683"/>
      <c r="NJ683"/>
      <c r="NK683"/>
      <c r="NL683"/>
      <c r="NM683"/>
      <c r="NN683"/>
      <c r="NO683"/>
      <c r="NP683"/>
      <c r="NQ683"/>
      <c r="NR683"/>
      <c r="NS683"/>
      <c r="NT683"/>
      <c r="NU683"/>
      <c r="NV683"/>
      <c r="NW683"/>
      <c r="NX683"/>
      <c r="NY683"/>
      <c r="NZ683"/>
      <c r="OA683"/>
      <c r="OB683"/>
      <c r="OC683"/>
      <c r="OD683"/>
      <c r="OE683"/>
      <c r="OF683"/>
      <c r="OG683"/>
      <c r="OH683"/>
      <c r="OI683"/>
      <c r="OJ683"/>
      <c r="OK683"/>
      <c r="OL683"/>
      <c r="OM683"/>
      <c r="ON683"/>
      <c r="OO683"/>
      <c r="OP683"/>
      <c r="OQ683"/>
      <c r="OR683"/>
      <c r="OS683"/>
      <c r="OT683"/>
      <c r="OU683"/>
      <c r="OV683"/>
      <c r="OW683"/>
      <c r="OX683"/>
      <c r="OY683"/>
      <c r="OZ683"/>
      <c r="PA683"/>
      <c r="PB683"/>
      <c r="PC683"/>
      <c r="PD683"/>
      <c r="PE683"/>
      <c r="PF683"/>
      <c r="PG683"/>
      <c r="PH683"/>
      <c r="PI683"/>
      <c r="PJ683"/>
      <c r="PK683"/>
      <c r="PL683"/>
      <c r="PM683"/>
      <c r="PN683"/>
      <c r="PO683"/>
      <c r="PP683"/>
      <c r="PQ683"/>
      <c r="PR683"/>
      <c r="PS683"/>
      <c r="PT683"/>
      <c r="PU683"/>
      <c r="PV683"/>
      <c r="PW683"/>
      <c r="PX683"/>
      <c r="PY683"/>
      <c r="PZ683"/>
      <c r="QA683"/>
      <c r="QB683"/>
      <c r="QC683"/>
      <c r="QD683"/>
      <c r="QE683"/>
      <c r="QF683"/>
      <c r="QG683"/>
      <c r="QH683"/>
      <c r="QI683"/>
      <c r="QJ683"/>
      <c r="QK683"/>
      <c r="QL683"/>
      <c r="QM683"/>
      <c r="QN683"/>
      <c r="QO683"/>
      <c r="QP683"/>
      <c r="QQ683"/>
      <c r="QR683"/>
      <c r="QS683"/>
      <c r="QT683"/>
      <c r="QU683"/>
      <c r="QV683"/>
      <c r="QW683"/>
      <c r="QX683"/>
      <c r="QY683"/>
      <c r="QZ683"/>
      <c r="RA683"/>
      <c r="RB683"/>
      <c r="RC683"/>
      <c r="RD683"/>
      <c r="RE683"/>
      <c r="RF683"/>
      <c r="RG683"/>
      <c r="RH683"/>
      <c r="RI683"/>
      <c r="RJ683"/>
      <c r="RK683"/>
      <c r="RL683"/>
      <c r="RM683"/>
      <c r="RN683"/>
      <c r="RO683"/>
      <c r="RP683"/>
      <c r="RQ683"/>
      <c r="RR683"/>
      <c r="RS683"/>
      <c r="RT683"/>
      <c r="RU683"/>
      <c r="RV683"/>
      <c r="RW683"/>
      <c r="RX683"/>
      <c r="RY683"/>
      <c r="RZ683"/>
      <c r="SA683"/>
      <c r="SB683"/>
      <c r="SC683"/>
      <c r="SD683"/>
      <c r="SE683"/>
      <c r="SF683"/>
      <c r="SG683"/>
      <c r="SH683"/>
      <c r="SI683"/>
      <c r="SJ683"/>
      <c r="SK683"/>
      <c r="SL683"/>
      <c r="SM683"/>
      <c r="SN683"/>
      <c r="SO683"/>
      <c r="SP683"/>
    </row>
    <row r="684" spans="1:510" ht="16.5" customHeight="1" x14ac:dyDescent="0.2">
      <c r="A684" s="20">
        <v>5</v>
      </c>
      <c r="B684" s="20" t="s">
        <v>21</v>
      </c>
      <c r="C684" s="20" t="s">
        <v>33</v>
      </c>
      <c r="D684" s="20" t="s">
        <v>38</v>
      </c>
      <c r="E684" s="20" t="s">
        <v>1345</v>
      </c>
      <c r="F684" s="21" t="s">
        <v>854</v>
      </c>
      <c r="G684" s="20" t="s">
        <v>42</v>
      </c>
      <c r="H684" s="20" t="s">
        <v>35</v>
      </c>
      <c r="I684" s="20" t="s">
        <v>81</v>
      </c>
      <c r="J684" s="22" t="s">
        <v>855</v>
      </c>
      <c r="K684" s="20"/>
      <c r="L684" s="20"/>
      <c r="M684" s="20"/>
      <c r="N684" s="20"/>
      <c r="O684" s="23">
        <v>0</v>
      </c>
      <c r="P684" s="23">
        <f>2000000+350000</f>
        <v>2350000</v>
      </c>
      <c r="Q684" s="24">
        <v>12</v>
      </c>
      <c r="R684" s="25">
        <v>45658</v>
      </c>
      <c r="S684" s="20" t="s">
        <v>83</v>
      </c>
      <c r="T684" s="26">
        <f t="shared" ref="T684:T730" si="12">IF(O684=0,P684*Q684,O684*Q684)</f>
        <v>28200000</v>
      </c>
      <c r="U684" s="27" t="s">
        <v>100</v>
      </c>
      <c r="V684" s="27" t="s">
        <v>100</v>
      </c>
      <c r="W684"/>
      <c r="X684"/>
      <c r="Y684"/>
      <c r="Z684"/>
      <c r="AA684"/>
      <c r="AB684"/>
      <c r="AC684"/>
      <c r="AD684"/>
      <c r="AE684"/>
      <c r="AF684"/>
      <c r="AG684"/>
      <c r="AH684"/>
      <c r="AI684"/>
      <c r="AJ684"/>
      <c r="AK684"/>
      <c r="AL684"/>
      <c r="AM684"/>
      <c r="AN684"/>
      <c r="AO684"/>
      <c r="AP684"/>
      <c r="AQ684"/>
      <c r="AR684"/>
      <c r="AS684"/>
      <c r="AT684"/>
      <c r="AU684"/>
      <c r="AV684"/>
      <c r="AW684"/>
      <c r="AX684"/>
      <c r="AY684"/>
      <c r="AZ684"/>
      <c r="BA684"/>
      <c r="BB684"/>
      <c r="BC684"/>
      <c r="BD684"/>
      <c r="BE684"/>
      <c r="BF684"/>
      <c r="BG684"/>
      <c r="BH684"/>
      <c r="BI684"/>
      <c r="BJ684"/>
      <c r="BK684"/>
      <c r="BL684"/>
      <c r="BM684"/>
      <c r="BN684"/>
      <c r="BO684"/>
      <c r="BP684"/>
      <c r="BQ684"/>
      <c r="BR684"/>
      <c r="BS684"/>
      <c r="BT684"/>
      <c r="BU684"/>
      <c r="BV684"/>
      <c r="BW684"/>
      <c r="BX684"/>
      <c r="BY684"/>
      <c r="BZ684"/>
      <c r="CA684"/>
      <c r="CB684"/>
      <c r="CC684"/>
      <c r="CD684"/>
      <c r="CE684"/>
      <c r="CF684"/>
      <c r="CG684"/>
      <c r="CH684"/>
      <c r="CI684"/>
      <c r="CJ684"/>
      <c r="CK684"/>
      <c r="CL684"/>
      <c r="CM684"/>
      <c r="CN684"/>
      <c r="CO684"/>
      <c r="CP684"/>
      <c r="CQ684"/>
      <c r="CR684"/>
      <c r="CS684"/>
      <c r="CT684"/>
      <c r="CU684"/>
      <c r="CV684"/>
      <c r="CW684"/>
      <c r="CX684"/>
      <c r="CY684"/>
      <c r="CZ684"/>
      <c r="DA684"/>
      <c r="DB684"/>
      <c r="DC684"/>
      <c r="DD684"/>
      <c r="DE684"/>
      <c r="DF684"/>
      <c r="DG684"/>
      <c r="DH684"/>
      <c r="DI684"/>
      <c r="DJ684"/>
      <c r="DK684"/>
      <c r="DL684"/>
      <c r="DM684"/>
      <c r="DN684"/>
      <c r="DO684"/>
      <c r="DP684"/>
      <c r="DQ684"/>
      <c r="DR684"/>
      <c r="DS684"/>
      <c r="DT684"/>
      <c r="DU684"/>
      <c r="DV684"/>
      <c r="DW684"/>
      <c r="DX684"/>
      <c r="DY684"/>
      <c r="DZ684"/>
      <c r="EA684"/>
      <c r="EB684"/>
      <c r="EC684"/>
      <c r="ED684"/>
      <c r="EE684"/>
      <c r="EF684"/>
      <c r="EG684"/>
      <c r="EH684"/>
      <c r="EI684"/>
      <c r="EJ684"/>
      <c r="EK684"/>
      <c r="EL684"/>
      <c r="EM684"/>
      <c r="EN684"/>
      <c r="EO684"/>
      <c r="EP684"/>
      <c r="EQ684"/>
      <c r="ER684"/>
      <c r="ES684"/>
      <c r="ET684"/>
      <c r="EU684"/>
      <c r="EV684"/>
      <c r="EW684"/>
      <c r="EX684"/>
      <c r="EY684"/>
      <c r="EZ684"/>
      <c r="FA684"/>
      <c r="FB684"/>
      <c r="FC684"/>
      <c r="FD684"/>
      <c r="FE684"/>
      <c r="FF684"/>
      <c r="FG684"/>
      <c r="FH684"/>
      <c r="FI684"/>
      <c r="FJ684"/>
      <c r="FK684"/>
      <c r="FL684"/>
      <c r="FM684"/>
      <c r="FN684"/>
      <c r="FO684"/>
      <c r="FP684"/>
      <c r="FQ684"/>
      <c r="FR684"/>
      <c r="FS684"/>
      <c r="FT684"/>
      <c r="FU684"/>
      <c r="FV684"/>
      <c r="FW684"/>
      <c r="FX684"/>
      <c r="FY684"/>
      <c r="FZ684"/>
      <c r="GA684"/>
      <c r="GB684"/>
      <c r="GC684"/>
      <c r="GD684"/>
      <c r="GE684"/>
      <c r="GF684"/>
      <c r="GG684"/>
      <c r="GH684"/>
      <c r="GI684"/>
      <c r="GJ684"/>
      <c r="GK684"/>
      <c r="GL684"/>
      <c r="GM684"/>
      <c r="GN684"/>
      <c r="GO684"/>
      <c r="GP684"/>
      <c r="GQ684"/>
      <c r="GR684"/>
      <c r="GS684"/>
      <c r="GT684"/>
      <c r="GU684"/>
      <c r="GV684"/>
      <c r="GW684"/>
      <c r="GX684"/>
      <c r="GY684"/>
      <c r="GZ684"/>
      <c r="HA684"/>
      <c r="HB684"/>
      <c r="HC684"/>
      <c r="HD684"/>
      <c r="HE684"/>
      <c r="HF684"/>
      <c r="HG684"/>
      <c r="HH684"/>
      <c r="HI684"/>
      <c r="HJ684"/>
      <c r="HK684"/>
      <c r="HL684"/>
      <c r="HM684"/>
      <c r="HN684"/>
      <c r="HO684"/>
      <c r="HP684"/>
      <c r="HQ684"/>
      <c r="HR684"/>
      <c r="HS684"/>
      <c r="HT684"/>
      <c r="HU684"/>
      <c r="HV684"/>
      <c r="HW684"/>
      <c r="HX684"/>
      <c r="HY684"/>
      <c r="HZ684"/>
      <c r="IA684"/>
      <c r="IB684"/>
      <c r="IC684"/>
      <c r="ID684"/>
      <c r="IE684"/>
      <c r="IF684"/>
      <c r="IG684"/>
      <c r="IH684"/>
      <c r="II684"/>
      <c r="IJ684"/>
      <c r="IK684"/>
      <c r="IL684"/>
      <c r="IM684"/>
      <c r="IN684"/>
      <c r="IO684"/>
      <c r="IP684"/>
      <c r="IQ684"/>
      <c r="IR684"/>
      <c r="IS684"/>
      <c r="IT684"/>
      <c r="IU684"/>
      <c r="IV684"/>
      <c r="IW684"/>
      <c r="IX684"/>
      <c r="IY684"/>
      <c r="IZ684"/>
      <c r="JA684"/>
      <c r="JB684"/>
      <c r="JC684"/>
      <c r="JD684"/>
      <c r="JE684"/>
      <c r="JF684"/>
      <c r="JG684"/>
      <c r="JH684"/>
      <c r="JI684"/>
      <c r="JJ684"/>
      <c r="JK684"/>
      <c r="JL684"/>
      <c r="JM684"/>
      <c r="JN684"/>
      <c r="JO684"/>
      <c r="JP684"/>
      <c r="JQ684"/>
      <c r="JR684"/>
      <c r="JS684"/>
      <c r="JT684"/>
      <c r="JU684"/>
      <c r="JV684"/>
      <c r="JW684"/>
      <c r="JX684"/>
      <c r="JY684"/>
      <c r="JZ684"/>
      <c r="KA684"/>
      <c r="KB684"/>
      <c r="KC684"/>
      <c r="KD684"/>
      <c r="KE684"/>
      <c r="KF684"/>
      <c r="KG684"/>
      <c r="KH684"/>
      <c r="KI684"/>
      <c r="KJ684"/>
      <c r="KK684"/>
      <c r="KL684"/>
      <c r="KM684"/>
      <c r="KN684"/>
      <c r="KO684"/>
      <c r="KP684"/>
      <c r="KQ684"/>
      <c r="KR684"/>
      <c r="KS684"/>
      <c r="KT684"/>
      <c r="KU684"/>
      <c r="KV684"/>
      <c r="KW684"/>
      <c r="KX684"/>
      <c r="KY684"/>
      <c r="KZ684"/>
      <c r="LA684"/>
      <c r="LB684"/>
      <c r="LC684"/>
      <c r="LD684"/>
      <c r="LE684"/>
      <c r="LF684"/>
      <c r="LG684"/>
      <c r="LH684"/>
      <c r="LI684"/>
      <c r="LJ684"/>
      <c r="LK684"/>
      <c r="LL684"/>
      <c r="LM684"/>
      <c r="LN684"/>
      <c r="LO684"/>
      <c r="LP684"/>
      <c r="LQ684"/>
      <c r="LR684"/>
      <c r="LS684"/>
      <c r="LT684"/>
      <c r="LU684"/>
      <c r="LV684"/>
      <c r="LW684"/>
      <c r="LX684"/>
      <c r="LY684"/>
      <c r="LZ684"/>
      <c r="MA684"/>
      <c r="MB684"/>
      <c r="MC684"/>
      <c r="MD684"/>
      <c r="ME684"/>
      <c r="MF684"/>
      <c r="MG684"/>
      <c r="MH684"/>
      <c r="MI684"/>
      <c r="MJ684"/>
      <c r="MK684"/>
      <c r="ML684"/>
      <c r="MM684"/>
      <c r="MN684"/>
      <c r="MO684"/>
      <c r="MP684"/>
      <c r="MQ684"/>
      <c r="MR684"/>
      <c r="MS684"/>
      <c r="MT684"/>
      <c r="MU684"/>
      <c r="MV684"/>
      <c r="MW684"/>
      <c r="MX684"/>
      <c r="MY684"/>
      <c r="MZ684"/>
      <c r="NA684"/>
      <c r="NB684"/>
      <c r="NC684"/>
      <c r="ND684"/>
      <c r="NE684"/>
      <c r="NF684"/>
      <c r="NG684"/>
      <c r="NH684"/>
      <c r="NI684"/>
      <c r="NJ684"/>
      <c r="NK684"/>
      <c r="NL684"/>
      <c r="NM684"/>
      <c r="NN684"/>
      <c r="NO684"/>
      <c r="NP684"/>
      <c r="NQ684"/>
      <c r="NR684"/>
      <c r="NS684"/>
      <c r="NT684"/>
      <c r="NU684"/>
      <c r="NV684"/>
      <c r="NW684"/>
      <c r="NX684"/>
      <c r="NY684"/>
      <c r="NZ684"/>
      <c r="OA684"/>
      <c r="OB684"/>
      <c r="OC684"/>
      <c r="OD684"/>
      <c r="OE684"/>
      <c r="OF684"/>
      <c r="OG684"/>
      <c r="OH684"/>
      <c r="OI684"/>
      <c r="OJ684"/>
      <c r="OK684"/>
      <c r="OL684"/>
      <c r="OM684"/>
      <c r="ON684"/>
      <c r="OO684"/>
      <c r="OP684"/>
      <c r="OQ684"/>
      <c r="OR684"/>
      <c r="OS684"/>
      <c r="OT684"/>
      <c r="OU684"/>
      <c r="OV684"/>
      <c r="OW684"/>
      <c r="OX684"/>
      <c r="OY684"/>
      <c r="OZ684"/>
      <c r="PA684"/>
      <c r="PB684"/>
      <c r="PC684"/>
      <c r="PD684"/>
      <c r="PE684"/>
      <c r="PF684"/>
      <c r="PG684"/>
      <c r="PH684"/>
      <c r="PI684"/>
      <c r="PJ684"/>
      <c r="PK684"/>
      <c r="PL684"/>
      <c r="PM684"/>
      <c r="PN684"/>
      <c r="PO684"/>
      <c r="PP684"/>
      <c r="PQ684"/>
      <c r="PR684"/>
      <c r="PS684"/>
      <c r="PT684"/>
      <c r="PU684"/>
      <c r="PV684"/>
      <c r="PW684"/>
      <c r="PX684"/>
      <c r="PY684"/>
      <c r="PZ684"/>
      <c r="QA684"/>
      <c r="QB684"/>
      <c r="QC684"/>
      <c r="QD684"/>
      <c r="QE684"/>
      <c r="QF684"/>
      <c r="QG684"/>
      <c r="QH684"/>
      <c r="QI684"/>
      <c r="QJ684"/>
      <c r="QK684"/>
      <c r="QL684"/>
      <c r="QM684"/>
      <c r="QN684"/>
      <c r="QO684"/>
      <c r="QP684"/>
      <c r="QQ684"/>
      <c r="QR684"/>
      <c r="QS684"/>
      <c r="QT684"/>
      <c r="QU684"/>
      <c r="QV684"/>
      <c r="QW684"/>
      <c r="QX684"/>
      <c r="QY684"/>
      <c r="QZ684"/>
      <c r="RA684"/>
      <c r="RB684"/>
      <c r="RC684"/>
      <c r="RD684"/>
      <c r="RE684"/>
      <c r="RF684"/>
      <c r="RG684"/>
      <c r="RH684"/>
      <c r="RI684"/>
      <c r="RJ684"/>
      <c r="RK684"/>
      <c r="RL684"/>
      <c r="RM684"/>
      <c r="RN684"/>
      <c r="RO684"/>
      <c r="RP684"/>
      <c r="RQ684"/>
      <c r="RR684"/>
      <c r="RS684"/>
      <c r="RT684"/>
      <c r="RU684"/>
      <c r="RV684"/>
      <c r="RW684"/>
      <c r="RX684"/>
      <c r="RY684"/>
      <c r="RZ684"/>
      <c r="SA684"/>
      <c r="SB684"/>
      <c r="SC684"/>
      <c r="SD684"/>
      <c r="SE684"/>
      <c r="SF684"/>
      <c r="SG684"/>
      <c r="SH684"/>
      <c r="SI684"/>
      <c r="SJ684"/>
      <c r="SK684"/>
      <c r="SL684"/>
      <c r="SM684"/>
      <c r="SN684"/>
      <c r="SO684"/>
      <c r="SP684"/>
    </row>
    <row r="685" spans="1:510" ht="16.5" customHeight="1" x14ac:dyDescent="0.2">
      <c r="A685" s="20">
        <v>6</v>
      </c>
      <c r="B685" s="20" t="s">
        <v>21</v>
      </c>
      <c r="C685" s="20" t="s">
        <v>33</v>
      </c>
      <c r="D685" s="20" t="s">
        <v>38</v>
      </c>
      <c r="E685" s="20" t="s">
        <v>1345</v>
      </c>
      <c r="F685" s="21" t="s">
        <v>103</v>
      </c>
      <c r="G685" s="20" t="s">
        <v>42</v>
      </c>
      <c r="H685" s="20" t="s">
        <v>35</v>
      </c>
      <c r="I685" s="20" t="s">
        <v>81</v>
      </c>
      <c r="J685" s="22" t="s">
        <v>856</v>
      </c>
      <c r="K685" s="20"/>
      <c r="L685" s="20"/>
      <c r="M685" s="20"/>
      <c r="N685" s="20"/>
      <c r="O685" s="23">
        <v>0</v>
      </c>
      <c r="P685" s="23">
        <v>750000</v>
      </c>
      <c r="Q685" s="24">
        <v>12</v>
      </c>
      <c r="R685" s="25">
        <v>45658</v>
      </c>
      <c r="S685" s="20" t="s">
        <v>83</v>
      </c>
      <c r="T685" s="26">
        <f t="shared" si="12"/>
        <v>9000000</v>
      </c>
      <c r="U685" s="27" t="s">
        <v>100</v>
      </c>
      <c r="V685" s="27" t="s">
        <v>100</v>
      </c>
      <c r="W685"/>
      <c r="X685"/>
      <c r="Y685"/>
      <c r="Z685"/>
      <c r="AA685"/>
      <c r="AB685"/>
      <c r="AC685"/>
      <c r="AD685"/>
      <c r="AE685"/>
      <c r="AF685"/>
      <c r="AG685"/>
      <c r="AH685"/>
      <c r="AI685"/>
      <c r="AJ685"/>
      <c r="AK685"/>
      <c r="AL685"/>
      <c r="AM685"/>
      <c r="AN685"/>
      <c r="AO685"/>
      <c r="AP685"/>
      <c r="AQ685"/>
      <c r="AR685"/>
      <c r="AS685"/>
      <c r="AT685"/>
      <c r="AU685"/>
      <c r="AV685"/>
      <c r="AW685"/>
      <c r="AX685"/>
      <c r="AY685"/>
      <c r="AZ685"/>
      <c r="BA685"/>
      <c r="BB685"/>
      <c r="BC685"/>
      <c r="BD685"/>
      <c r="BE685"/>
      <c r="BF685"/>
      <c r="BG685"/>
      <c r="BH685"/>
      <c r="BI685"/>
      <c r="BJ685"/>
      <c r="BK685"/>
      <c r="BL685"/>
      <c r="BM685"/>
      <c r="BN685"/>
      <c r="BO685"/>
      <c r="BP685"/>
      <c r="BQ685"/>
      <c r="BR685"/>
      <c r="BS685"/>
      <c r="BT685"/>
      <c r="BU685"/>
      <c r="BV685"/>
      <c r="BW685"/>
      <c r="BX685"/>
      <c r="BY685"/>
      <c r="BZ685"/>
      <c r="CA685"/>
      <c r="CB685"/>
      <c r="CC685"/>
      <c r="CD685"/>
      <c r="CE685"/>
      <c r="CF685"/>
      <c r="CG685"/>
      <c r="CH685"/>
      <c r="CI685"/>
      <c r="CJ685"/>
      <c r="CK685"/>
      <c r="CL685"/>
      <c r="CM685"/>
      <c r="CN685"/>
      <c r="CO685"/>
      <c r="CP685"/>
      <c r="CQ685"/>
      <c r="CR685"/>
      <c r="CS685"/>
      <c r="CT685"/>
      <c r="CU685"/>
      <c r="CV685"/>
      <c r="CW685"/>
      <c r="CX685"/>
      <c r="CY685"/>
      <c r="CZ685"/>
      <c r="DA685"/>
      <c r="DB685"/>
      <c r="DC685"/>
      <c r="DD685"/>
      <c r="DE685"/>
      <c r="DF685"/>
      <c r="DG685"/>
      <c r="DH685"/>
      <c r="DI685"/>
      <c r="DJ685"/>
      <c r="DK685"/>
      <c r="DL685"/>
      <c r="DM685"/>
      <c r="DN685"/>
      <c r="DO685"/>
      <c r="DP685"/>
      <c r="DQ685"/>
      <c r="DR685"/>
      <c r="DS685"/>
      <c r="DT685"/>
      <c r="DU685"/>
      <c r="DV685"/>
      <c r="DW685"/>
      <c r="DX685"/>
      <c r="DY685"/>
      <c r="DZ685"/>
      <c r="EA685"/>
      <c r="EB685"/>
      <c r="EC685"/>
      <c r="ED685"/>
      <c r="EE685"/>
      <c r="EF685"/>
      <c r="EG685"/>
      <c r="EH685"/>
      <c r="EI685"/>
      <c r="EJ685"/>
      <c r="EK685"/>
      <c r="EL685"/>
      <c r="EM685"/>
      <c r="EN685"/>
      <c r="EO685"/>
      <c r="EP685"/>
      <c r="EQ685"/>
      <c r="ER685"/>
      <c r="ES685"/>
      <c r="ET685"/>
      <c r="EU685"/>
      <c r="EV685"/>
      <c r="EW685"/>
      <c r="EX685"/>
      <c r="EY685"/>
      <c r="EZ685"/>
      <c r="FA685"/>
      <c r="FB685"/>
      <c r="FC685"/>
      <c r="FD685"/>
      <c r="FE685"/>
      <c r="FF685"/>
      <c r="FG685"/>
      <c r="FH685"/>
      <c r="FI685"/>
      <c r="FJ685"/>
      <c r="FK685"/>
      <c r="FL685"/>
      <c r="FM685"/>
      <c r="FN685"/>
      <c r="FO685"/>
      <c r="FP685"/>
      <c r="FQ685"/>
      <c r="FR685"/>
      <c r="FS685"/>
      <c r="FT685"/>
      <c r="FU685"/>
      <c r="FV685"/>
      <c r="FW685"/>
      <c r="FX685"/>
      <c r="FY685"/>
      <c r="FZ685"/>
      <c r="GA685"/>
      <c r="GB685"/>
      <c r="GC685"/>
      <c r="GD685"/>
      <c r="GE685"/>
      <c r="GF685"/>
      <c r="GG685"/>
      <c r="GH685"/>
      <c r="GI685"/>
      <c r="GJ685"/>
      <c r="GK685"/>
      <c r="GL685"/>
      <c r="GM685"/>
      <c r="GN685"/>
      <c r="GO685"/>
      <c r="GP685"/>
      <c r="GQ685"/>
      <c r="GR685"/>
      <c r="GS685"/>
      <c r="GT685"/>
      <c r="GU685"/>
      <c r="GV685"/>
      <c r="GW685"/>
      <c r="GX685"/>
      <c r="GY685"/>
      <c r="GZ685"/>
      <c r="HA685"/>
      <c r="HB685"/>
      <c r="HC685"/>
      <c r="HD685"/>
      <c r="HE685"/>
      <c r="HF685"/>
      <c r="HG685"/>
      <c r="HH685"/>
      <c r="HI685"/>
      <c r="HJ685"/>
      <c r="HK685"/>
      <c r="HL685"/>
      <c r="HM685"/>
      <c r="HN685"/>
      <c r="HO685"/>
      <c r="HP685"/>
      <c r="HQ685"/>
      <c r="HR685"/>
      <c r="HS685"/>
      <c r="HT685"/>
      <c r="HU685"/>
      <c r="HV685"/>
      <c r="HW685"/>
      <c r="HX685"/>
      <c r="HY685"/>
      <c r="HZ685"/>
      <c r="IA685"/>
      <c r="IB685"/>
      <c r="IC685"/>
      <c r="ID685"/>
      <c r="IE685"/>
      <c r="IF685"/>
      <c r="IG685"/>
      <c r="IH685"/>
      <c r="II685"/>
      <c r="IJ685"/>
      <c r="IK685"/>
      <c r="IL685"/>
      <c r="IM685"/>
      <c r="IN685"/>
      <c r="IO685"/>
      <c r="IP685"/>
      <c r="IQ685"/>
      <c r="IR685"/>
      <c r="IS685"/>
      <c r="IT685"/>
      <c r="IU685"/>
      <c r="IV685"/>
      <c r="IW685"/>
      <c r="IX685"/>
      <c r="IY685"/>
      <c r="IZ685"/>
      <c r="JA685"/>
      <c r="JB685"/>
      <c r="JC685"/>
      <c r="JD685"/>
      <c r="JE685"/>
      <c r="JF685"/>
      <c r="JG685"/>
      <c r="JH685"/>
      <c r="JI685"/>
      <c r="JJ685"/>
      <c r="JK685"/>
      <c r="JL685"/>
      <c r="JM685"/>
      <c r="JN685"/>
      <c r="JO685"/>
      <c r="JP685"/>
      <c r="JQ685"/>
      <c r="JR685"/>
      <c r="JS685"/>
      <c r="JT685"/>
      <c r="JU685"/>
      <c r="JV685"/>
      <c r="JW685"/>
      <c r="JX685"/>
      <c r="JY685"/>
      <c r="JZ685"/>
      <c r="KA685"/>
      <c r="KB685"/>
      <c r="KC685"/>
      <c r="KD685"/>
      <c r="KE685"/>
      <c r="KF685"/>
      <c r="KG685"/>
      <c r="KH685"/>
      <c r="KI685"/>
      <c r="KJ685"/>
      <c r="KK685"/>
      <c r="KL685"/>
      <c r="KM685"/>
      <c r="KN685"/>
      <c r="KO685"/>
      <c r="KP685"/>
      <c r="KQ685"/>
      <c r="KR685"/>
      <c r="KS685"/>
      <c r="KT685"/>
      <c r="KU685"/>
      <c r="KV685"/>
      <c r="KW685"/>
      <c r="KX685"/>
      <c r="KY685"/>
      <c r="KZ685"/>
      <c r="LA685"/>
      <c r="LB685"/>
      <c r="LC685"/>
      <c r="LD685"/>
      <c r="LE685"/>
      <c r="LF685"/>
      <c r="LG685"/>
      <c r="LH685"/>
      <c r="LI685"/>
      <c r="LJ685"/>
      <c r="LK685"/>
      <c r="LL685"/>
      <c r="LM685"/>
      <c r="LN685"/>
      <c r="LO685"/>
      <c r="LP685"/>
      <c r="LQ685"/>
      <c r="LR685"/>
      <c r="LS685"/>
      <c r="LT685"/>
      <c r="LU685"/>
      <c r="LV685"/>
      <c r="LW685"/>
      <c r="LX685"/>
      <c r="LY685"/>
      <c r="LZ685"/>
      <c r="MA685"/>
      <c r="MB685"/>
      <c r="MC685"/>
      <c r="MD685"/>
      <c r="ME685"/>
      <c r="MF685"/>
      <c r="MG685"/>
      <c r="MH685"/>
      <c r="MI685"/>
      <c r="MJ685"/>
      <c r="MK685"/>
      <c r="ML685"/>
      <c r="MM685"/>
      <c r="MN685"/>
      <c r="MO685"/>
      <c r="MP685"/>
      <c r="MQ685"/>
      <c r="MR685"/>
      <c r="MS685"/>
      <c r="MT685"/>
      <c r="MU685"/>
      <c r="MV685"/>
      <c r="MW685"/>
      <c r="MX685"/>
      <c r="MY685"/>
      <c r="MZ685"/>
      <c r="NA685"/>
      <c r="NB685"/>
      <c r="NC685"/>
      <c r="ND685"/>
      <c r="NE685"/>
      <c r="NF685"/>
      <c r="NG685"/>
      <c r="NH685"/>
      <c r="NI685"/>
      <c r="NJ685"/>
      <c r="NK685"/>
      <c r="NL685"/>
      <c r="NM685"/>
      <c r="NN685"/>
      <c r="NO685"/>
      <c r="NP685"/>
      <c r="NQ685"/>
      <c r="NR685"/>
      <c r="NS685"/>
      <c r="NT685"/>
      <c r="NU685"/>
      <c r="NV685"/>
      <c r="NW685"/>
      <c r="NX685"/>
      <c r="NY685"/>
      <c r="NZ685"/>
      <c r="OA685"/>
      <c r="OB685"/>
      <c r="OC685"/>
      <c r="OD685"/>
      <c r="OE685"/>
      <c r="OF685"/>
      <c r="OG685"/>
      <c r="OH685"/>
      <c r="OI685"/>
      <c r="OJ685"/>
      <c r="OK685"/>
      <c r="OL685"/>
      <c r="OM685"/>
      <c r="ON685"/>
      <c r="OO685"/>
      <c r="OP685"/>
      <c r="OQ685"/>
      <c r="OR685"/>
      <c r="OS685"/>
      <c r="OT685"/>
      <c r="OU685"/>
      <c r="OV685"/>
      <c r="OW685"/>
      <c r="OX685"/>
      <c r="OY685"/>
      <c r="OZ685"/>
      <c r="PA685"/>
      <c r="PB685"/>
      <c r="PC685"/>
      <c r="PD685"/>
      <c r="PE685"/>
      <c r="PF685"/>
      <c r="PG685"/>
      <c r="PH685"/>
      <c r="PI685"/>
      <c r="PJ685"/>
      <c r="PK685"/>
      <c r="PL685"/>
      <c r="PM685"/>
      <c r="PN685"/>
      <c r="PO685"/>
      <c r="PP685"/>
      <c r="PQ685"/>
      <c r="PR685"/>
      <c r="PS685"/>
      <c r="PT685"/>
      <c r="PU685"/>
      <c r="PV685"/>
      <c r="PW685"/>
      <c r="PX685"/>
      <c r="PY685"/>
      <c r="PZ685"/>
      <c r="QA685"/>
      <c r="QB685"/>
      <c r="QC685"/>
      <c r="QD685"/>
      <c r="QE685"/>
      <c r="QF685"/>
      <c r="QG685"/>
      <c r="QH685"/>
      <c r="QI685"/>
      <c r="QJ685"/>
      <c r="QK685"/>
      <c r="QL685"/>
      <c r="QM685"/>
      <c r="QN685"/>
      <c r="QO685"/>
      <c r="QP685"/>
      <c r="QQ685"/>
      <c r="QR685"/>
      <c r="QS685"/>
      <c r="QT685"/>
      <c r="QU685"/>
      <c r="QV685"/>
      <c r="QW685"/>
      <c r="QX685"/>
      <c r="QY685"/>
      <c r="QZ685"/>
      <c r="RA685"/>
      <c r="RB685"/>
      <c r="RC685"/>
      <c r="RD685"/>
      <c r="RE685"/>
      <c r="RF685"/>
      <c r="RG685"/>
      <c r="RH685"/>
      <c r="RI685"/>
      <c r="RJ685"/>
      <c r="RK685"/>
      <c r="RL685"/>
      <c r="RM685"/>
      <c r="RN685"/>
      <c r="RO685"/>
      <c r="RP685"/>
      <c r="RQ685"/>
      <c r="RR685"/>
      <c r="RS685"/>
      <c r="RT685"/>
      <c r="RU685"/>
      <c r="RV685"/>
      <c r="RW685"/>
      <c r="RX685"/>
      <c r="RY685"/>
      <c r="RZ685"/>
      <c r="SA685"/>
      <c r="SB685"/>
      <c r="SC685"/>
      <c r="SD685"/>
      <c r="SE685"/>
      <c r="SF685"/>
      <c r="SG685"/>
      <c r="SH685"/>
      <c r="SI685"/>
      <c r="SJ685"/>
      <c r="SK685"/>
      <c r="SL685"/>
      <c r="SM685"/>
      <c r="SN685"/>
      <c r="SO685"/>
      <c r="SP685"/>
    </row>
    <row r="686" spans="1:510" ht="16.5" customHeight="1" x14ac:dyDescent="0.2">
      <c r="A686" s="20">
        <v>7</v>
      </c>
      <c r="B686" s="20" t="s">
        <v>21</v>
      </c>
      <c r="C686" s="20" t="s">
        <v>33</v>
      </c>
      <c r="D686" s="20" t="s">
        <v>38</v>
      </c>
      <c r="E686" s="20" t="s">
        <v>1345</v>
      </c>
      <c r="F686" s="21" t="s">
        <v>103</v>
      </c>
      <c r="G686" s="20" t="s">
        <v>42</v>
      </c>
      <c r="H686" s="20" t="s">
        <v>35</v>
      </c>
      <c r="I686" s="20" t="s">
        <v>81</v>
      </c>
      <c r="J686" s="22" t="s">
        <v>852</v>
      </c>
      <c r="K686" s="20"/>
      <c r="L686" s="20"/>
      <c r="M686" s="20"/>
      <c r="N686" s="20"/>
      <c r="O686" s="23">
        <v>0</v>
      </c>
      <c r="P686" s="23">
        <v>5000000</v>
      </c>
      <c r="Q686" s="24">
        <v>12</v>
      </c>
      <c r="R686" s="25">
        <v>45658</v>
      </c>
      <c r="S686" s="20" t="s">
        <v>83</v>
      </c>
      <c r="T686" s="26">
        <f t="shared" si="12"/>
        <v>60000000</v>
      </c>
      <c r="U686" s="27" t="s">
        <v>100</v>
      </c>
      <c r="V686" s="27" t="s">
        <v>100</v>
      </c>
      <c r="W686"/>
      <c r="X686"/>
      <c r="Y686"/>
      <c r="Z686"/>
      <c r="AA686"/>
      <c r="AB686"/>
      <c r="AC686"/>
      <c r="AD686"/>
      <c r="AE686"/>
      <c r="AF686"/>
      <c r="AG686"/>
      <c r="AH686"/>
      <c r="AI686"/>
      <c r="AJ686"/>
      <c r="AK686"/>
      <c r="AL686"/>
      <c r="AM686"/>
      <c r="AN686"/>
      <c r="AO686"/>
      <c r="AP686"/>
      <c r="AQ686"/>
      <c r="AR686"/>
      <c r="AS686"/>
      <c r="AT686"/>
      <c r="AU686"/>
      <c r="AV686"/>
      <c r="AW686"/>
      <c r="AX686"/>
      <c r="AY686"/>
      <c r="AZ686"/>
      <c r="BA686"/>
      <c r="BB686"/>
      <c r="BC686"/>
      <c r="BD686"/>
      <c r="BE686"/>
      <c r="BF686"/>
      <c r="BG686"/>
      <c r="BH686"/>
      <c r="BI686"/>
      <c r="BJ686"/>
      <c r="BK686"/>
      <c r="BL686"/>
      <c r="BM686"/>
      <c r="BN686"/>
      <c r="BO686"/>
      <c r="BP686"/>
      <c r="BQ686"/>
      <c r="BR686"/>
      <c r="BS686"/>
      <c r="BT686"/>
      <c r="BU686"/>
      <c r="BV686"/>
      <c r="BW686"/>
      <c r="BX686"/>
      <c r="BY686"/>
      <c r="BZ686"/>
      <c r="CA686"/>
      <c r="CB686"/>
      <c r="CC686"/>
      <c r="CD686"/>
      <c r="CE686"/>
      <c r="CF686"/>
      <c r="CG686"/>
      <c r="CH686"/>
      <c r="CI686"/>
      <c r="CJ686"/>
      <c r="CK686"/>
      <c r="CL686"/>
      <c r="CM686"/>
      <c r="CN686"/>
      <c r="CO686"/>
      <c r="CP686"/>
      <c r="CQ686"/>
      <c r="CR686"/>
      <c r="CS686"/>
      <c r="CT686"/>
      <c r="CU686"/>
      <c r="CV686"/>
      <c r="CW686"/>
      <c r="CX686"/>
      <c r="CY686"/>
      <c r="CZ686"/>
      <c r="DA686"/>
      <c r="DB686"/>
      <c r="DC686"/>
      <c r="DD686"/>
      <c r="DE686"/>
      <c r="DF686"/>
      <c r="DG686"/>
      <c r="DH686"/>
      <c r="DI686"/>
      <c r="DJ686"/>
      <c r="DK686"/>
      <c r="DL686"/>
      <c r="DM686"/>
      <c r="DN686"/>
      <c r="DO686"/>
      <c r="DP686"/>
      <c r="DQ686"/>
      <c r="DR686"/>
      <c r="DS686"/>
      <c r="DT686"/>
      <c r="DU686"/>
      <c r="DV686"/>
      <c r="DW686"/>
      <c r="DX686"/>
      <c r="DY686"/>
      <c r="DZ686"/>
      <c r="EA686"/>
      <c r="EB686"/>
      <c r="EC686"/>
      <c r="ED686"/>
      <c r="EE686"/>
      <c r="EF686"/>
      <c r="EG686"/>
      <c r="EH686"/>
      <c r="EI686"/>
      <c r="EJ686"/>
      <c r="EK686"/>
      <c r="EL686"/>
      <c r="EM686"/>
      <c r="EN686"/>
      <c r="EO686"/>
      <c r="EP686"/>
      <c r="EQ686"/>
      <c r="ER686"/>
      <c r="ES686"/>
      <c r="ET686"/>
      <c r="EU686"/>
      <c r="EV686"/>
      <c r="EW686"/>
      <c r="EX686"/>
      <c r="EY686"/>
      <c r="EZ686"/>
      <c r="FA686"/>
      <c r="FB686"/>
      <c r="FC686"/>
      <c r="FD686"/>
      <c r="FE686"/>
      <c r="FF686"/>
      <c r="FG686"/>
      <c r="FH686"/>
      <c r="FI686"/>
      <c r="FJ686"/>
      <c r="FK686"/>
      <c r="FL686"/>
      <c r="FM686"/>
      <c r="FN686"/>
      <c r="FO686"/>
      <c r="FP686"/>
      <c r="FQ686"/>
      <c r="FR686"/>
      <c r="FS686"/>
      <c r="FT686"/>
      <c r="FU686"/>
      <c r="FV686"/>
      <c r="FW686"/>
      <c r="FX686"/>
      <c r="FY686"/>
      <c r="FZ686"/>
      <c r="GA686"/>
      <c r="GB686"/>
      <c r="GC686"/>
      <c r="GD686"/>
      <c r="GE686"/>
      <c r="GF686"/>
      <c r="GG686"/>
      <c r="GH686"/>
      <c r="GI686"/>
      <c r="GJ686"/>
      <c r="GK686"/>
      <c r="GL686"/>
      <c r="GM686"/>
      <c r="GN686"/>
      <c r="GO686"/>
      <c r="GP686"/>
      <c r="GQ686"/>
      <c r="GR686"/>
      <c r="GS686"/>
      <c r="GT686"/>
      <c r="GU686"/>
      <c r="GV686"/>
      <c r="GW686"/>
      <c r="GX686"/>
      <c r="GY686"/>
      <c r="GZ686"/>
      <c r="HA686"/>
      <c r="HB686"/>
      <c r="HC686"/>
      <c r="HD686"/>
      <c r="HE686"/>
      <c r="HF686"/>
      <c r="HG686"/>
      <c r="HH686"/>
      <c r="HI686"/>
      <c r="HJ686"/>
      <c r="HK686"/>
      <c r="HL686"/>
      <c r="HM686"/>
      <c r="HN686"/>
      <c r="HO686"/>
      <c r="HP686"/>
      <c r="HQ686"/>
      <c r="HR686"/>
      <c r="HS686"/>
      <c r="HT686"/>
      <c r="HU686"/>
      <c r="HV686"/>
      <c r="HW686"/>
      <c r="HX686"/>
      <c r="HY686"/>
      <c r="HZ686"/>
      <c r="IA686"/>
      <c r="IB686"/>
      <c r="IC686"/>
      <c r="ID686"/>
      <c r="IE686"/>
      <c r="IF686"/>
      <c r="IG686"/>
      <c r="IH686"/>
      <c r="II686"/>
      <c r="IJ686"/>
      <c r="IK686"/>
      <c r="IL686"/>
      <c r="IM686"/>
      <c r="IN686"/>
      <c r="IO686"/>
      <c r="IP686"/>
      <c r="IQ686"/>
      <c r="IR686"/>
      <c r="IS686"/>
      <c r="IT686"/>
      <c r="IU686"/>
      <c r="IV686"/>
      <c r="IW686"/>
      <c r="IX686"/>
      <c r="IY686"/>
      <c r="IZ686"/>
      <c r="JA686"/>
      <c r="JB686"/>
      <c r="JC686"/>
      <c r="JD686"/>
      <c r="JE686"/>
      <c r="JF686"/>
      <c r="JG686"/>
      <c r="JH686"/>
      <c r="JI686"/>
      <c r="JJ686"/>
      <c r="JK686"/>
      <c r="JL686"/>
      <c r="JM686"/>
      <c r="JN686"/>
      <c r="JO686"/>
      <c r="JP686"/>
      <c r="JQ686"/>
      <c r="JR686"/>
      <c r="JS686"/>
      <c r="JT686"/>
      <c r="JU686"/>
      <c r="JV686"/>
      <c r="JW686"/>
      <c r="JX686"/>
      <c r="JY686"/>
      <c r="JZ686"/>
      <c r="KA686"/>
      <c r="KB686"/>
      <c r="KC686"/>
      <c r="KD686"/>
      <c r="KE686"/>
      <c r="KF686"/>
      <c r="KG686"/>
      <c r="KH686"/>
      <c r="KI686"/>
      <c r="KJ686"/>
      <c r="KK686"/>
      <c r="KL686"/>
      <c r="KM686"/>
      <c r="KN686"/>
      <c r="KO686"/>
      <c r="KP686"/>
      <c r="KQ686"/>
      <c r="KR686"/>
      <c r="KS686"/>
      <c r="KT686"/>
      <c r="KU686"/>
      <c r="KV686"/>
      <c r="KW686"/>
      <c r="KX686"/>
      <c r="KY686"/>
      <c r="KZ686"/>
      <c r="LA686"/>
      <c r="LB686"/>
      <c r="LC686"/>
      <c r="LD686"/>
      <c r="LE686"/>
      <c r="LF686"/>
      <c r="LG686"/>
      <c r="LH686"/>
      <c r="LI686"/>
      <c r="LJ686"/>
      <c r="LK686"/>
      <c r="LL686"/>
      <c r="LM686"/>
      <c r="LN686"/>
      <c r="LO686"/>
      <c r="LP686"/>
      <c r="LQ686"/>
      <c r="LR686"/>
      <c r="LS686"/>
      <c r="LT686"/>
      <c r="LU686"/>
      <c r="LV686"/>
      <c r="LW686"/>
      <c r="LX686"/>
      <c r="LY686"/>
      <c r="LZ686"/>
      <c r="MA686"/>
      <c r="MB686"/>
      <c r="MC686"/>
      <c r="MD686"/>
      <c r="ME686"/>
      <c r="MF686"/>
      <c r="MG686"/>
      <c r="MH686"/>
      <c r="MI686"/>
      <c r="MJ686"/>
      <c r="MK686"/>
      <c r="ML686"/>
      <c r="MM686"/>
      <c r="MN686"/>
      <c r="MO686"/>
      <c r="MP686"/>
      <c r="MQ686"/>
      <c r="MR686"/>
      <c r="MS686"/>
      <c r="MT686"/>
      <c r="MU686"/>
      <c r="MV686"/>
      <c r="MW686"/>
      <c r="MX686"/>
      <c r="MY686"/>
      <c r="MZ686"/>
      <c r="NA686"/>
      <c r="NB686"/>
      <c r="NC686"/>
      <c r="ND686"/>
      <c r="NE686"/>
      <c r="NF686"/>
      <c r="NG686"/>
      <c r="NH686"/>
      <c r="NI686"/>
      <c r="NJ686"/>
      <c r="NK686"/>
      <c r="NL686"/>
      <c r="NM686"/>
      <c r="NN686"/>
      <c r="NO686"/>
      <c r="NP686"/>
      <c r="NQ686"/>
      <c r="NR686"/>
      <c r="NS686"/>
      <c r="NT686"/>
      <c r="NU686"/>
      <c r="NV686"/>
      <c r="NW686"/>
      <c r="NX686"/>
      <c r="NY686"/>
      <c r="NZ686"/>
      <c r="OA686"/>
      <c r="OB686"/>
      <c r="OC686"/>
      <c r="OD686"/>
      <c r="OE686"/>
      <c r="OF686"/>
      <c r="OG686"/>
      <c r="OH686"/>
      <c r="OI686"/>
      <c r="OJ686"/>
      <c r="OK686"/>
      <c r="OL686"/>
      <c r="OM686"/>
      <c r="ON686"/>
      <c r="OO686"/>
      <c r="OP686"/>
      <c r="OQ686"/>
      <c r="OR686"/>
      <c r="OS686"/>
      <c r="OT686"/>
      <c r="OU686"/>
      <c r="OV686"/>
      <c r="OW686"/>
      <c r="OX686"/>
      <c r="OY686"/>
      <c r="OZ686"/>
      <c r="PA686"/>
      <c r="PB686"/>
      <c r="PC686"/>
      <c r="PD686"/>
      <c r="PE686"/>
      <c r="PF686"/>
      <c r="PG686"/>
      <c r="PH686"/>
      <c r="PI686"/>
      <c r="PJ686"/>
      <c r="PK686"/>
      <c r="PL686"/>
      <c r="PM686"/>
      <c r="PN686"/>
      <c r="PO686"/>
      <c r="PP686"/>
      <c r="PQ686"/>
      <c r="PR686"/>
      <c r="PS686"/>
      <c r="PT686"/>
      <c r="PU686"/>
      <c r="PV686"/>
      <c r="PW686"/>
      <c r="PX686"/>
      <c r="PY686"/>
      <c r="PZ686"/>
      <c r="QA686"/>
      <c r="QB686"/>
      <c r="QC686"/>
      <c r="QD686"/>
      <c r="QE686"/>
      <c r="QF686"/>
      <c r="QG686"/>
      <c r="QH686"/>
      <c r="QI686"/>
      <c r="QJ686"/>
      <c r="QK686"/>
      <c r="QL686"/>
      <c r="QM686"/>
      <c r="QN686"/>
      <c r="QO686"/>
      <c r="QP686"/>
      <c r="QQ686"/>
      <c r="QR686"/>
      <c r="QS686"/>
      <c r="QT686"/>
      <c r="QU686"/>
      <c r="QV686"/>
      <c r="QW686"/>
      <c r="QX686"/>
      <c r="QY686"/>
      <c r="QZ686"/>
      <c r="RA686"/>
      <c r="RB686"/>
      <c r="RC686"/>
      <c r="RD686"/>
      <c r="RE686"/>
      <c r="RF686"/>
      <c r="RG686"/>
      <c r="RH686"/>
      <c r="RI686"/>
      <c r="RJ686"/>
      <c r="RK686"/>
      <c r="RL686"/>
      <c r="RM686"/>
      <c r="RN686"/>
      <c r="RO686"/>
      <c r="RP686"/>
      <c r="RQ686"/>
      <c r="RR686"/>
      <c r="RS686"/>
      <c r="RT686"/>
      <c r="RU686"/>
      <c r="RV686"/>
      <c r="RW686"/>
      <c r="RX686"/>
      <c r="RY686"/>
      <c r="RZ686"/>
      <c r="SA686"/>
      <c r="SB686"/>
      <c r="SC686"/>
      <c r="SD686"/>
      <c r="SE686"/>
      <c r="SF686"/>
      <c r="SG686"/>
      <c r="SH686"/>
      <c r="SI686"/>
      <c r="SJ686"/>
      <c r="SK686"/>
      <c r="SL686"/>
      <c r="SM686"/>
      <c r="SN686"/>
      <c r="SO686"/>
      <c r="SP686"/>
    </row>
    <row r="687" spans="1:510" ht="16.5" customHeight="1" x14ac:dyDescent="0.2">
      <c r="A687" s="20">
        <v>9</v>
      </c>
      <c r="B687" s="20" t="s">
        <v>21</v>
      </c>
      <c r="C687" s="20" t="s">
        <v>33</v>
      </c>
      <c r="D687" s="20" t="s">
        <v>38</v>
      </c>
      <c r="E687" s="20" t="s">
        <v>1345</v>
      </c>
      <c r="F687" s="21" t="s">
        <v>857</v>
      </c>
      <c r="G687" s="20" t="s">
        <v>42</v>
      </c>
      <c r="H687" s="20" t="s">
        <v>35</v>
      </c>
      <c r="I687" s="20" t="s">
        <v>81</v>
      </c>
      <c r="J687" s="22" t="s">
        <v>855</v>
      </c>
      <c r="K687" s="20"/>
      <c r="L687" s="20"/>
      <c r="M687" s="20"/>
      <c r="N687" s="20"/>
      <c r="O687" s="23">
        <v>0</v>
      </c>
      <c r="P687" s="23">
        <f>750000+350000</f>
        <v>1100000</v>
      </c>
      <c r="Q687" s="24">
        <v>12</v>
      </c>
      <c r="R687" s="25">
        <v>45658</v>
      </c>
      <c r="S687" s="20" t="s">
        <v>83</v>
      </c>
      <c r="T687" s="26">
        <f t="shared" si="12"/>
        <v>13200000</v>
      </c>
      <c r="U687" s="27" t="s">
        <v>100</v>
      </c>
      <c r="V687" s="27" t="s">
        <v>100</v>
      </c>
      <c r="W687"/>
      <c r="X687"/>
      <c r="Y687"/>
      <c r="Z687"/>
      <c r="AA687"/>
      <c r="AB687"/>
      <c r="AC687"/>
      <c r="AD687"/>
      <c r="AE687"/>
      <c r="AF687"/>
      <c r="AG687"/>
      <c r="AH687"/>
      <c r="AI687"/>
      <c r="AJ687"/>
      <c r="AK687"/>
      <c r="AL687"/>
      <c r="AM687"/>
      <c r="AN687"/>
      <c r="AO687"/>
      <c r="AP687"/>
      <c r="AQ687"/>
      <c r="AR687"/>
      <c r="AS687"/>
      <c r="AT687"/>
      <c r="AU687"/>
      <c r="AV687"/>
      <c r="AW687"/>
      <c r="AX687"/>
      <c r="AY687"/>
      <c r="AZ687"/>
      <c r="BA687"/>
      <c r="BB687"/>
      <c r="BC687"/>
      <c r="BD687"/>
      <c r="BE687"/>
      <c r="BF687"/>
      <c r="BG687"/>
      <c r="BH687"/>
      <c r="BI687"/>
      <c r="BJ687"/>
      <c r="BK687"/>
      <c r="BL687"/>
      <c r="BM687"/>
      <c r="BN687"/>
      <c r="BO687"/>
      <c r="BP687"/>
      <c r="BQ687"/>
      <c r="BR687"/>
      <c r="BS687"/>
      <c r="BT687"/>
      <c r="BU687"/>
      <c r="BV687"/>
      <c r="BW687"/>
      <c r="BX687"/>
      <c r="BY687"/>
      <c r="BZ687"/>
      <c r="CA687"/>
      <c r="CB687"/>
      <c r="CC687"/>
      <c r="CD687"/>
      <c r="CE687"/>
      <c r="CF687"/>
      <c r="CG687"/>
      <c r="CH687"/>
      <c r="CI687"/>
      <c r="CJ687"/>
      <c r="CK687"/>
      <c r="CL687"/>
      <c r="CM687"/>
      <c r="CN687"/>
      <c r="CO687"/>
      <c r="CP687"/>
      <c r="CQ687"/>
      <c r="CR687"/>
      <c r="CS687"/>
      <c r="CT687"/>
      <c r="CU687"/>
      <c r="CV687"/>
      <c r="CW687"/>
      <c r="CX687"/>
      <c r="CY687"/>
      <c r="CZ687"/>
      <c r="DA687"/>
      <c r="DB687"/>
      <c r="DC687"/>
      <c r="DD687"/>
      <c r="DE687"/>
      <c r="DF687"/>
      <c r="DG687"/>
      <c r="DH687"/>
      <c r="DI687"/>
      <c r="DJ687"/>
      <c r="DK687"/>
      <c r="DL687"/>
      <c r="DM687"/>
      <c r="DN687"/>
      <c r="DO687"/>
      <c r="DP687"/>
      <c r="DQ687"/>
      <c r="DR687"/>
      <c r="DS687"/>
      <c r="DT687"/>
      <c r="DU687"/>
      <c r="DV687"/>
      <c r="DW687"/>
      <c r="DX687"/>
      <c r="DY687"/>
      <c r="DZ687"/>
      <c r="EA687"/>
      <c r="EB687"/>
      <c r="EC687"/>
      <c r="ED687"/>
      <c r="EE687"/>
      <c r="EF687"/>
      <c r="EG687"/>
      <c r="EH687"/>
      <c r="EI687"/>
      <c r="EJ687"/>
      <c r="EK687"/>
      <c r="EL687"/>
      <c r="EM687"/>
      <c r="EN687"/>
      <c r="EO687"/>
      <c r="EP687"/>
      <c r="EQ687"/>
      <c r="ER687"/>
      <c r="ES687"/>
      <c r="ET687"/>
      <c r="EU687"/>
      <c r="EV687"/>
      <c r="EW687"/>
      <c r="EX687"/>
      <c r="EY687"/>
      <c r="EZ687"/>
      <c r="FA687"/>
      <c r="FB687"/>
      <c r="FC687"/>
      <c r="FD687"/>
      <c r="FE687"/>
      <c r="FF687"/>
      <c r="FG687"/>
      <c r="FH687"/>
      <c r="FI687"/>
      <c r="FJ687"/>
      <c r="FK687"/>
      <c r="FL687"/>
      <c r="FM687"/>
      <c r="FN687"/>
      <c r="FO687"/>
      <c r="FP687"/>
      <c r="FQ687"/>
      <c r="FR687"/>
      <c r="FS687"/>
      <c r="FT687"/>
      <c r="FU687"/>
      <c r="FV687"/>
      <c r="FW687"/>
      <c r="FX687"/>
      <c r="FY687"/>
      <c r="FZ687"/>
      <c r="GA687"/>
      <c r="GB687"/>
      <c r="GC687"/>
      <c r="GD687"/>
      <c r="GE687"/>
      <c r="GF687"/>
      <c r="GG687"/>
      <c r="GH687"/>
      <c r="GI687"/>
      <c r="GJ687"/>
      <c r="GK687"/>
      <c r="GL687"/>
      <c r="GM687"/>
      <c r="GN687"/>
      <c r="GO687"/>
      <c r="GP687"/>
      <c r="GQ687"/>
      <c r="GR687"/>
      <c r="GS687"/>
      <c r="GT687"/>
      <c r="GU687"/>
      <c r="GV687"/>
      <c r="GW687"/>
      <c r="GX687"/>
      <c r="GY687"/>
      <c r="GZ687"/>
      <c r="HA687"/>
      <c r="HB687"/>
      <c r="HC687"/>
      <c r="HD687"/>
      <c r="HE687"/>
      <c r="HF687"/>
      <c r="HG687"/>
      <c r="HH687"/>
      <c r="HI687"/>
      <c r="HJ687"/>
      <c r="HK687"/>
      <c r="HL687"/>
      <c r="HM687"/>
      <c r="HN687"/>
      <c r="HO687"/>
      <c r="HP687"/>
      <c r="HQ687"/>
      <c r="HR687"/>
      <c r="HS687"/>
      <c r="HT687"/>
      <c r="HU687"/>
      <c r="HV687"/>
      <c r="HW687"/>
      <c r="HX687"/>
      <c r="HY687"/>
      <c r="HZ687"/>
      <c r="IA687"/>
      <c r="IB687"/>
      <c r="IC687"/>
      <c r="ID687"/>
      <c r="IE687"/>
      <c r="IF687"/>
      <c r="IG687"/>
      <c r="IH687"/>
      <c r="II687"/>
      <c r="IJ687"/>
      <c r="IK687"/>
      <c r="IL687"/>
      <c r="IM687"/>
      <c r="IN687"/>
      <c r="IO687"/>
      <c r="IP687"/>
      <c r="IQ687"/>
      <c r="IR687"/>
      <c r="IS687"/>
      <c r="IT687"/>
      <c r="IU687"/>
      <c r="IV687"/>
      <c r="IW687"/>
      <c r="IX687"/>
      <c r="IY687"/>
      <c r="IZ687"/>
      <c r="JA687"/>
      <c r="JB687"/>
      <c r="JC687"/>
      <c r="JD687"/>
      <c r="JE687"/>
      <c r="JF687"/>
      <c r="JG687"/>
      <c r="JH687"/>
      <c r="JI687"/>
      <c r="JJ687"/>
      <c r="JK687"/>
      <c r="JL687"/>
      <c r="JM687"/>
      <c r="JN687"/>
      <c r="JO687"/>
      <c r="JP687"/>
      <c r="JQ687"/>
      <c r="JR687"/>
      <c r="JS687"/>
      <c r="JT687"/>
      <c r="JU687"/>
      <c r="JV687"/>
      <c r="JW687"/>
      <c r="JX687"/>
      <c r="JY687"/>
      <c r="JZ687"/>
      <c r="KA687"/>
      <c r="KB687"/>
      <c r="KC687"/>
      <c r="KD687"/>
      <c r="KE687"/>
      <c r="KF687"/>
      <c r="KG687"/>
      <c r="KH687"/>
      <c r="KI687"/>
      <c r="KJ687"/>
      <c r="KK687"/>
      <c r="KL687"/>
      <c r="KM687"/>
      <c r="KN687"/>
      <c r="KO687"/>
      <c r="KP687"/>
      <c r="KQ687"/>
      <c r="KR687"/>
      <c r="KS687"/>
      <c r="KT687"/>
      <c r="KU687"/>
      <c r="KV687"/>
      <c r="KW687"/>
      <c r="KX687"/>
      <c r="KY687"/>
      <c r="KZ687"/>
      <c r="LA687"/>
      <c r="LB687"/>
      <c r="LC687"/>
      <c r="LD687"/>
      <c r="LE687"/>
      <c r="LF687"/>
      <c r="LG687"/>
      <c r="LH687"/>
      <c r="LI687"/>
      <c r="LJ687"/>
      <c r="LK687"/>
      <c r="LL687"/>
      <c r="LM687"/>
      <c r="LN687"/>
      <c r="LO687"/>
      <c r="LP687"/>
      <c r="LQ687"/>
      <c r="LR687"/>
      <c r="LS687"/>
      <c r="LT687"/>
      <c r="LU687"/>
      <c r="LV687"/>
      <c r="LW687"/>
      <c r="LX687"/>
      <c r="LY687"/>
      <c r="LZ687"/>
      <c r="MA687"/>
      <c r="MB687"/>
      <c r="MC687"/>
      <c r="MD687"/>
      <c r="ME687"/>
      <c r="MF687"/>
      <c r="MG687"/>
      <c r="MH687"/>
      <c r="MI687"/>
      <c r="MJ687"/>
      <c r="MK687"/>
      <c r="ML687"/>
      <c r="MM687"/>
      <c r="MN687"/>
      <c r="MO687"/>
      <c r="MP687"/>
      <c r="MQ687"/>
      <c r="MR687"/>
      <c r="MS687"/>
      <c r="MT687"/>
      <c r="MU687"/>
      <c r="MV687"/>
      <c r="MW687"/>
      <c r="MX687"/>
      <c r="MY687"/>
      <c r="MZ687"/>
      <c r="NA687"/>
      <c r="NB687"/>
      <c r="NC687"/>
      <c r="ND687"/>
      <c r="NE687"/>
      <c r="NF687"/>
      <c r="NG687"/>
      <c r="NH687"/>
      <c r="NI687"/>
      <c r="NJ687"/>
      <c r="NK687"/>
      <c r="NL687"/>
      <c r="NM687"/>
      <c r="NN687"/>
      <c r="NO687"/>
      <c r="NP687"/>
      <c r="NQ687"/>
      <c r="NR687"/>
      <c r="NS687"/>
      <c r="NT687"/>
      <c r="NU687"/>
      <c r="NV687"/>
      <c r="NW687"/>
      <c r="NX687"/>
      <c r="NY687"/>
      <c r="NZ687"/>
      <c r="OA687"/>
      <c r="OB687"/>
      <c r="OC687"/>
      <c r="OD687"/>
      <c r="OE687"/>
      <c r="OF687"/>
      <c r="OG687"/>
      <c r="OH687"/>
      <c r="OI687"/>
      <c r="OJ687"/>
      <c r="OK687"/>
      <c r="OL687"/>
      <c r="OM687"/>
      <c r="ON687"/>
      <c r="OO687"/>
      <c r="OP687"/>
      <c r="OQ687"/>
      <c r="OR687"/>
      <c r="OS687"/>
      <c r="OT687"/>
      <c r="OU687"/>
      <c r="OV687"/>
      <c r="OW687"/>
      <c r="OX687"/>
      <c r="OY687"/>
      <c r="OZ687"/>
      <c r="PA687"/>
      <c r="PB687"/>
      <c r="PC687"/>
      <c r="PD687"/>
      <c r="PE687"/>
      <c r="PF687"/>
      <c r="PG687"/>
      <c r="PH687"/>
      <c r="PI687"/>
      <c r="PJ687"/>
      <c r="PK687"/>
      <c r="PL687"/>
      <c r="PM687"/>
      <c r="PN687"/>
      <c r="PO687"/>
      <c r="PP687"/>
      <c r="PQ687"/>
      <c r="PR687"/>
      <c r="PS687"/>
      <c r="PT687"/>
      <c r="PU687"/>
      <c r="PV687"/>
      <c r="PW687"/>
      <c r="PX687"/>
      <c r="PY687"/>
      <c r="PZ687"/>
      <c r="QA687"/>
      <c r="QB687"/>
      <c r="QC687"/>
      <c r="QD687"/>
      <c r="QE687"/>
      <c r="QF687"/>
      <c r="QG687"/>
      <c r="QH687"/>
      <c r="QI687"/>
      <c r="QJ687"/>
      <c r="QK687"/>
      <c r="QL687"/>
      <c r="QM687"/>
      <c r="QN687"/>
      <c r="QO687"/>
      <c r="QP687"/>
      <c r="QQ687"/>
      <c r="QR687"/>
      <c r="QS687"/>
      <c r="QT687"/>
      <c r="QU687"/>
      <c r="QV687"/>
      <c r="QW687"/>
      <c r="QX687"/>
      <c r="QY687"/>
      <c r="QZ687"/>
      <c r="RA687"/>
      <c r="RB687"/>
      <c r="RC687"/>
      <c r="RD687"/>
      <c r="RE687"/>
      <c r="RF687"/>
      <c r="RG687"/>
      <c r="RH687"/>
      <c r="RI687"/>
      <c r="RJ687"/>
      <c r="RK687"/>
      <c r="RL687"/>
      <c r="RM687"/>
      <c r="RN687"/>
      <c r="RO687"/>
      <c r="RP687"/>
      <c r="RQ687"/>
      <c r="RR687"/>
      <c r="RS687"/>
      <c r="RT687"/>
      <c r="RU687"/>
      <c r="RV687"/>
      <c r="RW687"/>
      <c r="RX687"/>
      <c r="RY687"/>
      <c r="RZ687"/>
      <c r="SA687"/>
      <c r="SB687"/>
      <c r="SC687"/>
      <c r="SD687"/>
      <c r="SE687"/>
      <c r="SF687"/>
      <c r="SG687"/>
      <c r="SH687"/>
      <c r="SI687"/>
      <c r="SJ687"/>
      <c r="SK687"/>
      <c r="SL687"/>
      <c r="SM687"/>
      <c r="SN687"/>
      <c r="SO687"/>
      <c r="SP687"/>
    </row>
    <row r="688" spans="1:510" ht="16.5" customHeight="1" x14ac:dyDescent="0.2">
      <c r="A688" s="20">
        <v>10</v>
      </c>
      <c r="B688" s="20" t="s">
        <v>21</v>
      </c>
      <c r="C688" s="20" t="s">
        <v>33</v>
      </c>
      <c r="D688" s="20" t="s">
        <v>38</v>
      </c>
      <c r="E688" s="20" t="s">
        <v>1345</v>
      </c>
      <c r="F688" s="21" t="s">
        <v>858</v>
      </c>
      <c r="G688" s="20" t="s">
        <v>42</v>
      </c>
      <c r="H688" s="20" t="s">
        <v>35</v>
      </c>
      <c r="I688" s="20" t="s">
        <v>81</v>
      </c>
      <c r="J688" s="22" t="s">
        <v>856</v>
      </c>
      <c r="K688" s="20"/>
      <c r="L688" s="20"/>
      <c r="M688" s="20"/>
      <c r="N688" s="20"/>
      <c r="O688" s="23">
        <v>0</v>
      </c>
      <c r="P688" s="23">
        <v>1500000</v>
      </c>
      <c r="Q688" s="24">
        <v>12</v>
      </c>
      <c r="R688" s="25">
        <v>45658</v>
      </c>
      <c r="S688" s="20" t="s">
        <v>83</v>
      </c>
      <c r="T688" s="26">
        <f t="shared" si="12"/>
        <v>18000000</v>
      </c>
      <c r="U688" s="27" t="s">
        <v>100</v>
      </c>
      <c r="V688" s="27" t="s">
        <v>100</v>
      </c>
      <c r="W688"/>
      <c r="X688"/>
      <c r="Y688"/>
      <c r="Z688"/>
      <c r="AA688"/>
      <c r="AB688"/>
      <c r="AC688"/>
      <c r="AD688"/>
      <c r="AE688"/>
      <c r="AF688"/>
      <c r="AG688"/>
      <c r="AH688"/>
      <c r="AI688"/>
      <c r="AJ688"/>
      <c r="AK688"/>
      <c r="AL688"/>
      <c r="AM688"/>
      <c r="AN688"/>
      <c r="AO688"/>
      <c r="AP688"/>
      <c r="AQ688"/>
      <c r="AR688"/>
      <c r="AS688"/>
      <c r="AT688"/>
      <c r="AU688"/>
      <c r="AV688"/>
      <c r="AW688"/>
      <c r="AX688"/>
      <c r="AY688"/>
      <c r="AZ688"/>
      <c r="BA688"/>
      <c r="BB688"/>
      <c r="BC688"/>
      <c r="BD688"/>
      <c r="BE688"/>
      <c r="BF688"/>
      <c r="BG688"/>
      <c r="BH688"/>
      <c r="BI688"/>
      <c r="BJ688"/>
      <c r="BK688"/>
      <c r="BL688"/>
      <c r="BM688"/>
      <c r="BN688"/>
      <c r="BO688"/>
      <c r="BP688"/>
      <c r="BQ688"/>
      <c r="BR688"/>
      <c r="BS688"/>
      <c r="BT688"/>
      <c r="BU688"/>
      <c r="BV688"/>
      <c r="BW688"/>
      <c r="BX688"/>
      <c r="BY688"/>
      <c r="BZ688"/>
      <c r="CA688"/>
      <c r="CB688"/>
      <c r="CC688"/>
      <c r="CD688"/>
      <c r="CE688"/>
      <c r="CF688"/>
      <c r="CG688"/>
      <c r="CH688"/>
      <c r="CI688"/>
      <c r="CJ688"/>
      <c r="CK688"/>
      <c r="CL688"/>
      <c r="CM688"/>
      <c r="CN688"/>
      <c r="CO688"/>
      <c r="CP688"/>
      <c r="CQ688"/>
      <c r="CR688"/>
      <c r="CS688"/>
      <c r="CT688"/>
      <c r="CU688"/>
      <c r="CV688"/>
      <c r="CW688"/>
      <c r="CX688"/>
      <c r="CY688"/>
      <c r="CZ688"/>
      <c r="DA688"/>
      <c r="DB688"/>
      <c r="DC688"/>
      <c r="DD688"/>
      <c r="DE688"/>
      <c r="DF688"/>
      <c r="DG688"/>
      <c r="DH688"/>
      <c r="DI688"/>
      <c r="DJ688"/>
      <c r="DK688"/>
      <c r="DL688"/>
      <c r="DM688"/>
      <c r="DN688"/>
      <c r="DO688"/>
      <c r="DP688"/>
      <c r="DQ688"/>
      <c r="DR688"/>
      <c r="DS688"/>
      <c r="DT688"/>
      <c r="DU688"/>
      <c r="DV688"/>
      <c r="DW688"/>
      <c r="DX688"/>
      <c r="DY688"/>
      <c r="DZ688"/>
      <c r="EA688"/>
      <c r="EB688"/>
      <c r="EC688"/>
      <c r="ED688"/>
      <c r="EE688"/>
      <c r="EF688"/>
      <c r="EG688"/>
      <c r="EH688"/>
      <c r="EI688"/>
      <c r="EJ688"/>
      <c r="EK688"/>
      <c r="EL688"/>
      <c r="EM688"/>
      <c r="EN688"/>
      <c r="EO688"/>
      <c r="EP688"/>
      <c r="EQ688"/>
      <c r="ER688"/>
      <c r="ES688"/>
      <c r="ET688"/>
      <c r="EU688"/>
      <c r="EV688"/>
      <c r="EW688"/>
      <c r="EX688"/>
      <c r="EY688"/>
      <c r="EZ688"/>
      <c r="FA688"/>
      <c r="FB688"/>
      <c r="FC688"/>
      <c r="FD688"/>
      <c r="FE688"/>
      <c r="FF688"/>
      <c r="FG688"/>
      <c r="FH688"/>
      <c r="FI688"/>
      <c r="FJ688"/>
      <c r="FK688"/>
      <c r="FL688"/>
      <c r="FM688"/>
      <c r="FN688"/>
      <c r="FO688"/>
      <c r="FP688"/>
      <c r="FQ688"/>
      <c r="FR688"/>
      <c r="FS688"/>
      <c r="FT688"/>
      <c r="FU688"/>
      <c r="FV688"/>
      <c r="FW688"/>
      <c r="FX688"/>
      <c r="FY688"/>
      <c r="FZ688"/>
      <c r="GA688"/>
      <c r="GB688"/>
      <c r="GC688"/>
      <c r="GD688"/>
      <c r="GE688"/>
      <c r="GF688"/>
      <c r="GG688"/>
      <c r="GH688"/>
      <c r="GI688"/>
      <c r="GJ688"/>
      <c r="GK688"/>
      <c r="GL688"/>
      <c r="GM688"/>
      <c r="GN688"/>
      <c r="GO688"/>
      <c r="GP688"/>
      <c r="GQ688"/>
      <c r="GR688"/>
      <c r="GS688"/>
      <c r="GT688"/>
      <c r="GU688"/>
      <c r="GV688"/>
      <c r="GW688"/>
      <c r="GX688"/>
      <c r="GY688"/>
      <c r="GZ688"/>
      <c r="HA688"/>
      <c r="HB688"/>
      <c r="HC688"/>
      <c r="HD688"/>
      <c r="HE688"/>
      <c r="HF688"/>
      <c r="HG688"/>
      <c r="HH688"/>
      <c r="HI688"/>
      <c r="HJ688"/>
      <c r="HK688"/>
      <c r="HL688"/>
      <c r="HM688"/>
      <c r="HN688"/>
      <c r="HO688"/>
      <c r="HP688"/>
      <c r="HQ688"/>
      <c r="HR688"/>
      <c r="HS688"/>
      <c r="HT688"/>
      <c r="HU688"/>
      <c r="HV688"/>
      <c r="HW688"/>
      <c r="HX688"/>
      <c r="HY688"/>
      <c r="HZ688"/>
      <c r="IA688"/>
      <c r="IB688"/>
      <c r="IC688"/>
      <c r="ID688"/>
      <c r="IE688"/>
      <c r="IF688"/>
      <c r="IG688"/>
      <c r="IH688"/>
      <c r="II688"/>
      <c r="IJ688"/>
      <c r="IK688"/>
      <c r="IL688"/>
      <c r="IM688"/>
      <c r="IN688"/>
      <c r="IO688"/>
      <c r="IP688"/>
      <c r="IQ688"/>
      <c r="IR688"/>
      <c r="IS688"/>
      <c r="IT688"/>
      <c r="IU688"/>
      <c r="IV688"/>
      <c r="IW688"/>
      <c r="IX688"/>
      <c r="IY688"/>
      <c r="IZ688"/>
      <c r="JA688"/>
      <c r="JB688"/>
      <c r="JC688"/>
      <c r="JD688"/>
      <c r="JE688"/>
      <c r="JF688"/>
      <c r="JG688"/>
      <c r="JH688"/>
      <c r="JI688"/>
      <c r="JJ688"/>
      <c r="JK688"/>
      <c r="JL688"/>
      <c r="JM688"/>
      <c r="JN688"/>
      <c r="JO688"/>
      <c r="JP688"/>
      <c r="JQ688"/>
      <c r="JR688"/>
      <c r="JS688"/>
      <c r="JT688"/>
      <c r="JU688"/>
      <c r="JV688"/>
      <c r="JW688"/>
      <c r="JX688"/>
      <c r="JY688"/>
      <c r="JZ688"/>
      <c r="KA688"/>
      <c r="KB688"/>
      <c r="KC688"/>
      <c r="KD688"/>
      <c r="KE688"/>
      <c r="KF688"/>
      <c r="KG688"/>
      <c r="KH688"/>
      <c r="KI688"/>
      <c r="KJ688"/>
      <c r="KK688"/>
      <c r="KL688"/>
      <c r="KM688"/>
      <c r="KN688"/>
      <c r="KO688"/>
      <c r="KP688"/>
      <c r="KQ688"/>
      <c r="KR688"/>
      <c r="KS688"/>
      <c r="KT688"/>
      <c r="KU688"/>
      <c r="KV688"/>
      <c r="KW688"/>
      <c r="KX688"/>
      <c r="KY688"/>
      <c r="KZ688"/>
      <c r="LA688"/>
      <c r="LB688"/>
      <c r="LC688"/>
      <c r="LD688"/>
      <c r="LE688"/>
      <c r="LF688"/>
      <c r="LG688"/>
      <c r="LH688"/>
      <c r="LI688"/>
      <c r="LJ688"/>
      <c r="LK688"/>
      <c r="LL688"/>
      <c r="LM688"/>
      <c r="LN688"/>
      <c r="LO688"/>
      <c r="LP688"/>
      <c r="LQ688"/>
      <c r="LR688"/>
      <c r="LS688"/>
      <c r="LT688"/>
      <c r="LU688"/>
      <c r="LV688"/>
      <c r="LW688"/>
      <c r="LX688"/>
      <c r="LY688"/>
      <c r="LZ688"/>
      <c r="MA688"/>
      <c r="MB688"/>
      <c r="MC688"/>
      <c r="MD688"/>
      <c r="ME688"/>
      <c r="MF688"/>
      <c r="MG688"/>
      <c r="MH688"/>
      <c r="MI688"/>
      <c r="MJ688"/>
      <c r="MK688"/>
      <c r="ML688"/>
      <c r="MM688"/>
      <c r="MN688"/>
      <c r="MO688"/>
      <c r="MP688"/>
      <c r="MQ688"/>
      <c r="MR688"/>
      <c r="MS688"/>
      <c r="MT688"/>
      <c r="MU688"/>
      <c r="MV688"/>
      <c r="MW688"/>
      <c r="MX688"/>
      <c r="MY688"/>
      <c r="MZ688"/>
      <c r="NA688"/>
      <c r="NB688"/>
      <c r="NC688"/>
      <c r="ND688"/>
      <c r="NE688"/>
      <c r="NF688"/>
      <c r="NG688"/>
      <c r="NH688"/>
      <c r="NI688"/>
      <c r="NJ688"/>
      <c r="NK688"/>
      <c r="NL688"/>
      <c r="NM688"/>
      <c r="NN688"/>
      <c r="NO688"/>
      <c r="NP688"/>
      <c r="NQ688"/>
      <c r="NR688"/>
      <c r="NS688"/>
      <c r="NT688"/>
      <c r="NU688"/>
      <c r="NV688"/>
      <c r="NW688"/>
      <c r="NX688"/>
      <c r="NY688"/>
      <c r="NZ688"/>
      <c r="OA688"/>
      <c r="OB688"/>
      <c r="OC688"/>
      <c r="OD688"/>
      <c r="OE688"/>
      <c r="OF688"/>
      <c r="OG688"/>
      <c r="OH688"/>
      <c r="OI688"/>
      <c r="OJ688"/>
      <c r="OK688"/>
      <c r="OL688"/>
      <c r="OM688"/>
      <c r="ON688"/>
      <c r="OO688"/>
      <c r="OP688"/>
      <c r="OQ688"/>
      <c r="OR688"/>
      <c r="OS688"/>
      <c r="OT688"/>
      <c r="OU688"/>
      <c r="OV688"/>
      <c r="OW688"/>
      <c r="OX688"/>
      <c r="OY688"/>
      <c r="OZ688"/>
      <c r="PA688"/>
      <c r="PB688"/>
      <c r="PC688"/>
      <c r="PD688"/>
      <c r="PE688"/>
      <c r="PF688"/>
      <c r="PG688"/>
      <c r="PH688"/>
      <c r="PI688"/>
      <c r="PJ688"/>
      <c r="PK688"/>
      <c r="PL688"/>
      <c r="PM688"/>
      <c r="PN688"/>
      <c r="PO688"/>
      <c r="PP688"/>
      <c r="PQ688"/>
      <c r="PR688"/>
      <c r="PS688"/>
      <c r="PT688"/>
      <c r="PU688"/>
      <c r="PV688"/>
      <c r="PW688"/>
      <c r="PX688"/>
      <c r="PY688"/>
      <c r="PZ688"/>
      <c r="QA688"/>
      <c r="QB688"/>
      <c r="QC688"/>
      <c r="QD688"/>
      <c r="QE688"/>
      <c r="QF688"/>
      <c r="QG688"/>
      <c r="QH688"/>
      <c r="QI688"/>
      <c r="QJ688"/>
      <c r="QK688"/>
      <c r="QL688"/>
      <c r="QM688"/>
      <c r="QN688"/>
      <c r="QO688"/>
      <c r="QP688"/>
      <c r="QQ688"/>
      <c r="QR688"/>
      <c r="QS688"/>
      <c r="QT688"/>
      <c r="QU688"/>
      <c r="QV688"/>
      <c r="QW688"/>
      <c r="QX688"/>
      <c r="QY688"/>
      <c r="QZ688"/>
      <c r="RA688"/>
      <c r="RB688"/>
      <c r="RC688"/>
      <c r="RD688"/>
      <c r="RE688"/>
      <c r="RF688"/>
      <c r="RG688"/>
      <c r="RH688"/>
      <c r="RI688"/>
      <c r="RJ688"/>
      <c r="RK688"/>
      <c r="RL688"/>
      <c r="RM688"/>
      <c r="RN688"/>
      <c r="RO688"/>
      <c r="RP688"/>
      <c r="RQ688"/>
      <c r="RR688"/>
      <c r="RS688"/>
      <c r="RT688"/>
      <c r="RU688"/>
      <c r="RV688"/>
      <c r="RW688"/>
      <c r="RX688"/>
      <c r="RY688"/>
      <c r="RZ688"/>
      <c r="SA688"/>
      <c r="SB688"/>
      <c r="SC688"/>
      <c r="SD688"/>
      <c r="SE688"/>
      <c r="SF688"/>
      <c r="SG688"/>
      <c r="SH688"/>
      <c r="SI688"/>
      <c r="SJ688"/>
      <c r="SK688"/>
      <c r="SL688"/>
      <c r="SM688"/>
      <c r="SN688"/>
      <c r="SO688"/>
      <c r="SP688"/>
    </row>
    <row r="689" spans="1:510" ht="16.5" customHeight="1" x14ac:dyDescent="0.2">
      <c r="A689" s="20">
        <v>11</v>
      </c>
      <c r="B689" s="20" t="s">
        <v>21</v>
      </c>
      <c r="C689" s="20" t="s">
        <v>33</v>
      </c>
      <c r="D689" s="20" t="s">
        <v>38</v>
      </c>
      <c r="E689" s="20" t="s">
        <v>1340</v>
      </c>
      <c r="F689" s="21" t="s">
        <v>859</v>
      </c>
      <c r="G689" s="20" t="s">
        <v>25</v>
      </c>
      <c r="H689" s="20" t="s">
        <v>26</v>
      </c>
      <c r="I689" s="20" t="s">
        <v>81</v>
      </c>
      <c r="J689" s="22" t="s">
        <v>856</v>
      </c>
      <c r="K689" s="20"/>
      <c r="L689" s="20"/>
      <c r="M689" s="20"/>
      <c r="N689" s="20"/>
      <c r="O689" s="23">
        <v>0</v>
      </c>
      <c r="P689" s="23">
        <v>3420000</v>
      </c>
      <c r="Q689" s="24">
        <v>12</v>
      </c>
      <c r="R689" s="25">
        <v>45658</v>
      </c>
      <c r="S689" s="20" t="s">
        <v>83</v>
      </c>
      <c r="T689" s="26">
        <f t="shared" si="12"/>
        <v>41040000</v>
      </c>
      <c r="U689" s="27" t="s">
        <v>100</v>
      </c>
      <c r="V689" s="27" t="s">
        <v>100</v>
      </c>
      <c r="W689"/>
      <c r="X689"/>
      <c r="Y689"/>
      <c r="Z689"/>
      <c r="AA689"/>
      <c r="AB689"/>
      <c r="AC689"/>
      <c r="AD689"/>
      <c r="AE689"/>
      <c r="AF689"/>
      <c r="AG689"/>
      <c r="AH689"/>
      <c r="AI689"/>
      <c r="AJ689"/>
      <c r="AK689"/>
      <c r="AL689"/>
      <c r="AM689"/>
      <c r="AN689"/>
      <c r="AO689"/>
      <c r="AP689"/>
      <c r="AQ689"/>
      <c r="AR689"/>
      <c r="AS689"/>
      <c r="AT689"/>
      <c r="AU689"/>
      <c r="AV689"/>
      <c r="AW689"/>
      <c r="AX689"/>
      <c r="AY689"/>
      <c r="AZ689"/>
      <c r="BA689"/>
      <c r="BB689"/>
      <c r="BC689"/>
      <c r="BD689"/>
      <c r="BE689"/>
      <c r="BF689"/>
      <c r="BG689"/>
      <c r="BH689"/>
      <c r="BI689"/>
      <c r="BJ689"/>
      <c r="BK689"/>
      <c r="BL689"/>
      <c r="BM689"/>
      <c r="BN689"/>
      <c r="BO689"/>
      <c r="BP689"/>
      <c r="BQ689"/>
      <c r="BR689"/>
      <c r="BS689"/>
      <c r="BT689"/>
      <c r="BU689"/>
      <c r="BV689"/>
      <c r="BW689"/>
      <c r="BX689"/>
      <c r="BY689"/>
      <c r="BZ689"/>
      <c r="CA689"/>
      <c r="CB689"/>
      <c r="CC689"/>
      <c r="CD689"/>
      <c r="CE689"/>
      <c r="CF689"/>
      <c r="CG689"/>
      <c r="CH689"/>
      <c r="CI689"/>
      <c r="CJ689"/>
      <c r="CK689"/>
      <c r="CL689"/>
      <c r="CM689"/>
      <c r="CN689"/>
      <c r="CO689"/>
      <c r="CP689"/>
      <c r="CQ689"/>
      <c r="CR689"/>
      <c r="CS689"/>
      <c r="CT689"/>
      <c r="CU689"/>
      <c r="CV689"/>
      <c r="CW689"/>
      <c r="CX689"/>
      <c r="CY689"/>
      <c r="CZ689"/>
      <c r="DA689"/>
      <c r="DB689"/>
      <c r="DC689"/>
      <c r="DD689"/>
      <c r="DE689"/>
      <c r="DF689"/>
      <c r="DG689"/>
      <c r="DH689"/>
      <c r="DI689"/>
      <c r="DJ689"/>
      <c r="DK689"/>
      <c r="DL689"/>
      <c r="DM689"/>
      <c r="DN689"/>
      <c r="DO689"/>
      <c r="DP689"/>
      <c r="DQ689"/>
      <c r="DR689"/>
      <c r="DS689"/>
      <c r="DT689"/>
      <c r="DU689"/>
      <c r="DV689"/>
      <c r="DW689"/>
      <c r="DX689"/>
      <c r="DY689"/>
      <c r="DZ689"/>
      <c r="EA689"/>
      <c r="EB689"/>
      <c r="EC689"/>
      <c r="ED689"/>
      <c r="EE689"/>
      <c r="EF689"/>
      <c r="EG689"/>
      <c r="EH689"/>
      <c r="EI689"/>
      <c r="EJ689"/>
      <c r="EK689"/>
      <c r="EL689"/>
      <c r="EM689"/>
      <c r="EN689"/>
      <c r="EO689"/>
      <c r="EP689"/>
      <c r="EQ689"/>
      <c r="ER689"/>
      <c r="ES689"/>
      <c r="ET689"/>
      <c r="EU689"/>
      <c r="EV689"/>
      <c r="EW689"/>
      <c r="EX689"/>
      <c r="EY689"/>
      <c r="EZ689"/>
      <c r="FA689"/>
      <c r="FB689"/>
      <c r="FC689"/>
      <c r="FD689"/>
      <c r="FE689"/>
      <c r="FF689"/>
      <c r="FG689"/>
      <c r="FH689"/>
      <c r="FI689"/>
      <c r="FJ689"/>
      <c r="FK689"/>
      <c r="FL689"/>
      <c r="FM689"/>
      <c r="FN689"/>
      <c r="FO689"/>
      <c r="FP689"/>
      <c r="FQ689"/>
      <c r="FR689"/>
      <c r="FS689"/>
      <c r="FT689"/>
      <c r="FU689"/>
      <c r="FV689"/>
      <c r="FW689"/>
      <c r="FX689"/>
      <c r="FY689"/>
      <c r="FZ689"/>
      <c r="GA689"/>
      <c r="GB689"/>
      <c r="GC689"/>
      <c r="GD689"/>
      <c r="GE689"/>
      <c r="GF689"/>
      <c r="GG689"/>
      <c r="GH689"/>
      <c r="GI689"/>
      <c r="GJ689"/>
      <c r="GK689"/>
      <c r="GL689"/>
      <c r="GM689"/>
      <c r="GN689"/>
      <c r="GO689"/>
      <c r="GP689"/>
      <c r="GQ689"/>
      <c r="GR689"/>
      <c r="GS689"/>
      <c r="GT689"/>
      <c r="GU689"/>
      <c r="GV689"/>
      <c r="GW689"/>
      <c r="GX689"/>
      <c r="GY689"/>
      <c r="GZ689"/>
      <c r="HA689"/>
      <c r="HB689"/>
      <c r="HC689"/>
      <c r="HD689"/>
      <c r="HE689"/>
      <c r="HF689"/>
      <c r="HG689"/>
      <c r="HH689"/>
      <c r="HI689"/>
      <c r="HJ689"/>
      <c r="HK689"/>
      <c r="HL689"/>
      <c r="HM689"/>
      <c r="HN689"/>
      <c r="HO689"/>
      <c r="HP689"/>
      <c r="HQ689"/>
      <c r="HR689"/>
      <c r="HS689"/>
      <c r="HT689"/>
      <c r="HU689"/>
      <c r="HV689"/>
      <c r="HW689"/>
      <c r="HX689"/>
      <c r="HY689"/>
      <c r="HZ689"/>
      <c r="IA689"/>
      <c r="IB689"/>
      <c r="IC689"/>
      <c r="ID689"/>
      <c r="IE689"/>
      <c r="IF689"/>
      <c r="IG689"/>
      <c r="IH689"/>
      <c r="II689"/>
      <c r="IJ689"/>
      <c r="IK689"/>
      <c r="IL689"/>
      <c r="IM689"/>
      <c r="IN689"/>
      <c r="IO689"/>
      <c r="IP689"/>
      <c r="IQ689"/>
      <c r="IR689"/>
      <c r="IS689"/>
      <c r="IT689"/>
      <c r="IU689"/>
      <c r="IV689"/>
      <c r="IW689"/>
      <c r="IX689"/>
      <c r="IY689"/>
      <c r="IZ689"/>
      <c r="JA689"/>
      <c r="JB689"/>
      <c r="JC689"/>
      <c r="JD689"/>
      <c r="JE689"/>
      <c r="JF689"/>
      <c r="JG689"/>
      <c r="JH689"/>
      <c r="JI689"/>
      <c r="JJ689"/>
      <c r="JK689"/>
      <c r="JL689"/>
      <c r="JM689"/>
      <c r="JN689"/>
      <c r="JO689"/>
      <c r="JP689"/>
      <c r="JQ689"/>
      <c r="JR689"/>
      <c r="JS689"/>
      <c r="JT689"/>
      <c r="JU689"/>
      <c r="JV689"/>
      <c r="JW689"/>
      <c r="JX689"/>
      <c r="JY689"/>
      <c r="JZ689"/>
      <c r="KA689"/>
      <c r="KB689"/>
      <c r="KC689"/>
      <c r="KD689"/>
      <c r="KE689"/>
      <c r="KF689"/>
      <c r="KG689"/>
      <c r="KH689"/>
      <c r="KI689"/>
      <c r="KJ689"/>
      <c r="KK689"/>
      <c r="KL689"/>
      <c r="KM689"/>
      <c r="KN689"/>
      <c r="KO689"/>
      <c r="KP689"/>
      <c r="KQ689"/>
      <c r="KR689"/>
      <c r="KS689"/>
      <c r="KT689"/>
      <c r="KU689"/>
      <c r="KV689"/>
      <c r="KW689"/>
      <c r="KX689"/>
      <c r="KY689"/>
      <c r="KZ689"/>
      <c r="LA689"/>
      <c r="LB689"/>
      <c r="LC689"/>
      <c r="LD689"/>
      <c r="LE689"/>
      <c r="LF689"/>
      <c r="LG689"/>
      <c r="LH689"/>
      <c r="LI689"/>
      <c r="LJ689"/>
      <c r="LK689"/>
      <c r="LL689"/>
      <c r="LM689"/>
      <c r="LN689"/>
      <c r="LO689"/>
      <c r="LP689"/>
      <c r="LQ689"/>
      <c r="LR689"/>
      <c r="LS689"/>
      <c r="LT689"/>
      <c r="LU689"/>
      <c r="LV689"/>
      <c r="LW689"/>
      <c r="LX689"/>
      <c r="LY689"/>
      <c r="LZ689"/>
      <c r="MA689"/>
      <c r="MB689"/>
      <c r="MC689"/>
      <c r="MD689"/>
      <c r="ME689"/>
      <c r="MF689"/>
      <c r="MG689"/>
      <c r="MH689"/>
      <c r="MI689"/>
      <c r="MJ689"/>
      <c r="MK689"/>
      <c r="ML689"/>
      <c r="MM689"/>
      <c r="MN689"/>
      <c r="MO689"/>
      <c r="MP689"/>
      <c r="MQ689"/>
      <c r="MR689"/>
      <c r="MS689"/>
      <c r="MT689"/>
      <c r="MU689"/>
      <c r="MV689"/>
      <c r="MW689"/>
      <c r="MX689"/>
      <c r="MY689"/>
      <c r="MZ689"/>
      <c r="NA689"/>
      <c r="NB689"/>
      <c r="NC689"/>
      <c r="ND689"/>
      <c r="NE689"/>
      <c r="NF689"/>
      <c r="NG689"/>
      <c r="NH689"/>
      <c r="NI689"/>
      <c r="NJ689"/>
      <c r="NK689"/>
      <c r="NL689"/>
      <c r="NM689"/>
      <c r="NN689"/>
      <c r="NO689"/>
      <c r="NP689"/>
      <c r="NQ689"/>
      <c r="NR689"/>
      <c r="NS689"/>
      <c r="NT689"/>
      <c r="NU689"/>
      <c r="NV689"/>
      <c r="NW689"/>
      <c r="NX689"/>
      <c r="NY689"/>
      <c r="NZ689"/>
      <c r="OA689"/>
      <c r="OB689"/>
      <c r="OC689"/>
      <c r="OD689"/>
      <c r="OE689"/>
      <c r="OF689"/>
      <c r="OG689"/>
      <c r="OH689"/>
      <c r="OI689"/>
      <c r="OJ689"/>
      <c r="OK689"/>
      <c r="OL689"/>
      <c r="OM689"/>
      <c r="ON689"/>
      <c r="OO689"/>
      <c r="OP689"/>
      <c r="OQ689"/>
      <c r="OR689"/>
      <c r="OS689"/>
      <c r="OT689"/>
      <c r="OU689"/>
      <c r="OV689"/>
      <c r="OW689"/>
      <c r="OX689"/>
      <c r="OY689"/>
      <c r="OZ689"/>
      <c r="PA689"/>
      <c r="PB689"/>
      <c r="PC689"/>
      <c r="PD689"/>
      <c r="PE689"/>
      <c r="PF689"/>
      <c r="PG689"/>
      <c r="PH689"/>
      <c r="PI689"/>
      <c r="PJ689"/>
      <c r="PK689"/>
      <c r="PL689"/>
      <c r="PM689"/>
      <c r="PN689"/>
      <c r="PO689"/>
      <c r="PP689"/>
      <c r="PQ689"/>
      <c r="PR689"/>
      <c r="PS689"/>
      <c r="PT689"/>
      <c r="PU689"/>
      <c r="PV689"/>
      <c r="PW689"/>
      <c r="PX689"/>
      <c r="PY689"/>
      <c r="PZ689"/>
      <c r="QA689"/>
      <c r="QB689"/>
      <c r="QC689"/>
      <c r="QD689"/>
      <c r="QE689"/>
      <c r="QF689"/>
      <c r="QG689"/>
      <c r="QH689"/>
      <c r="QI689"/>
      <c r="QJ689"/>
      <c r="QK689"/>
      <c r="QL689"/>
      <c r="QM689"/>
      <c r="QN689"/>
      <c r="QO689"/>
      <c r="QP689"/>
      <c r="QQ689"/>
      <c r="QR689"/>
      <c r="QS689"/>
      <c r="QT689"/>
      <c r="QU689"/>
      <c r="QV689"/>
      <c r="QW689"/>
      <c r="QX689"/>
      <c r="QY689"/>
      <c r="QZ689"/>
      <c r="RA689"/>
      <c r="RB689"/>
      <c r="RC689"/>
      <c r="RD689"/>
      <c r="RE689"/>
      <c r="RF689"/>
      <c r="RG689"/>
      <c r="RH689"/>
      <c r="RI689"/>
      <c r="RJ689"/>
      <c r="RK689"/>
      <c r="RL689"/>
      <c r="RM689"/>
      <c r="RN689"/>
      <c r="RO689"/>
      <c r="RP689"/>
      <c r="RQ689"/>
      <c r="RR689"/>
      <c r="RS689"/>
      <c r="RT689"/>
      <c r="RU689"/>
      <c r="RV689"/>
      <c r="RW689"/>
      <c r="RX689"/>
      <c r="RY689"/>
      <c r="RZ689"/>
      <c r="SA689"/>
      <c r="SB689"/>
      <c r="SC689"/>
      <c r="SD689"/>
      <c r="SE689"/>
      <c r="SF689"/>
      <c r="SG689"/>
      <c r="SH689"/>
      <c r="SI689"/>
      <c r="SJ689"/>
      <c r="SK689"/>
      <c r="SL689"/>
      <c r="SM689"/>
      <c r="SN689"/>
      <c r="SO689"/>
      <c r="SP689"/>
    </row>
    <row r="690" spans="1:510" ht="16.5" customHeight="1" x14ac:dyDescent="0.2">
      <c r="A690" s="20">
        <v>12</v>
      </c>
      <c r="B690" s="20" t="s">
        <v>21</v>
      </c>
      <c r="C690" s="20" t="s">
        <v>33</v>
      </c>
      <c r="D690" s="20" t="s">
        <v>38</v>
      </c>
      <c r="E690" s="20" t="s">
        <v>1340</v>
      </c>
      <c r="F690" s="21" t="s">
        <v>859</v>
      </c>
      <c r="G690" s="20" t="s">
        <v>25</v>
      </c>
      <c r="H690" s="20" t="s">
        <v>26</v>
      </c>
      <c r="I690" s="20" t="s">
        <v>81</v>
      </c>
      <c r="J690" s="22" t="s">
        <v>852</v>
      </c>
      <c r="K690" s="20"/>
      <c r="L690" s="20"/>
      <c r="M690" s="20"/>
      <c r="N690" s="20"/>
      <c r="O690" s="23">
        <v>0</v>
      </c>
      <c r="P690" s="23">
        <v>5480000</v>
      </c>
      <c r="Q690" s="24">
        <v>12</v>
      </c>
      <c r="R690" s="25">
        <v>45658</v>
      </c>
      <c r="S690" s="20" t="s">
        <v>83</v>
      </c>
      <c r="T690" s="26">
        <f t="shared" si="12"/>
        <v>65760000</v>
      </c>
      <c r="U690" s="27" t="s">
        <v>100</v>
      </c>
      <c r="V690" s="27" t="s">
        <v>100</v>
      </c>
      <c r="W690"/>
      <c r="X690"/>
      <c r="Y690"/>
      <c r="Z690"/>
      <c r="AA690"/>
      <c r="AB690"/>
      <c r="AC690"/>
      <c r="AD690"/>
      <c r="AE690"/>
      <c r="AF690"/>
      <c r="AG690"/>
      <c r="AH690"/>
      <c r="AI690"/>
      <c r="AJ690"/>
      <c r="AK690"/>
      <c r="AL690"/>
      <c r="AM690"/>
      <c r="AN690"/>
      <c r="AO690"/>
      <c r="AP690"/>
      <c r="AQ690"/>
      <c r="AR690"/>
      <c r="AS690"/>
      <c r="AT690"/>
      <c r="AU690"/>
      <c r="AV690"/>
      <c r="AW690"/>
      <c r="AX690"/>
      <c r="AY690"/>
      <c r="AZ690"/>
      <c r="BA690"/>
      <c r="BB690"/>
      <c r="BC690"/>
      <c r="BD690"/>
      <c r="BE690"/>
      <c r="BF690"/>
      <c r="BG690"/>
      <c r="BH690"/>
      <c r="BI690"/>
      <c r="BJ690"/>
      <c r="BK690"/>
      <c r="BL690"/>
      <c r="BM690"/>
      <c r="BN690"/>
      <c r="BO690"/>
      <c r="BP690"/>
      <c r="BQ690"/>
      <c r="BR690"/>
      <c r="BS690"/>
      <c r="BT690"/>
      <c r="BU690"/>
      <c r="BV690"/>
      <c r="BW690"/>
      <c r="BX690"/>
      <c r="BY690"/>
      <c r="BZ690"/>
      <c r="CA690"/>
      <c r="CB690"/>
      <c r="CC690"/>
      <c r="CD690"/>
      <c r="CE690"/>
      <c r="CF690"/>
      <c r="CG690"/>
      <c r="CH690"/>
      <c r="CI690"/>
      <c r="CJ690"/>
      <c r="CK690"/>
      <c r="CL690"/>
      <c r="CM690"/>
      <c r="CN690"/>
      <c r="CO690"/>
      <c r="CP690"/>
      <c r="CQ690"/>
      <c r="CR690"/>
      <c r="CS690"/>
      <c r="CT690"/>
      <c r="CU690"/>
      <c r="CV690"/>
      <c r="CW690"/>
      <c r="CX690"/>
      <c r="CY690"/>
      <c r="CZ690"/>
      <c r="DA690"/>
      <c r="DB690"/>
      <c r="DC690"/>
      <c r="DD690"/>
      <c r="DE690"/>
      <c r="DF690"/>
      <c r="DG690"/>
      <c r="DH690"/>
      <c r="DI690"/>
      <c r="DJ690"/>
      <c r="DK690"/>
      <c r="DL690"/>
      <c r="DM690"/>
      <c r="DN690"/>
      <c r="DO690"/>
      <c r="DP690"/>
      <c r="DQ690"/>
      <c r="DR690"/>
      <c r="DS690"/>
      <c r="DT690"/>
      <c r="DU690"/>
      <c r="DV690"/>
      <c r="DW690"/>
      <c r="DX690"/>
      <c r="DY690"/>
      <c r="DZ690"/>
      <c r="EA690"/>
      <c r="EB690"/>
      <c r="EC690"/>
      <c r="ED690"/>
      <c r="EE690"/>
      <c r="EF690"/>
      <c r="EG690"/>
      <c r="EH690"/>
      <c r="EI690"/>
      <c r="EJ690"/>
      <c r="EK690"/>
      <c r="EL690"/>
      <c r="EM690"/>
      <c r="EN690"/>
      <c r="EO690"/>
      <c r="EP690"/>
      <c r="EQ690"/>
      <c r="ER690"/>
      <c r="ES690"/>
      <c r="ET690"/>
      <c r="EU690"/>
      <c r="EV690"/>
      <c r="EW690"/>
      <c r="EX690"/>
      <c r="EY690"/>
      <c r="EZ690"/>
      <c r="FA690"/>
      <c r="FB690"/>
      <c r="FC690"/>
      <c r="FD690"/>
      <c r="FE690"/>
      <c r="FF690"/>
      <c r="FG690"/>
      <c r="FH690"/>
      <c r="FI690"/>
      <c r="FJ690"/>
      <c r="FK690"/>
      <c r="FL690"/>
      <c r="FM690"/>
      <c r="FN690"/>
      <c r="FO690"/>
      <c r="FP690"/>
      <c r="FQ690"/>
      <c r="FR690"/>
      <c r="FS690"/>
      <c r="FT690"/>
      <c r="FU690"/>
      <c r="FV690"/>
      <c r="FW690"/>
      <c r="FX690"/>
      <c r="FY690"/>
      <c r="FZ690"/>
      <c r="GA690"/>
      <c r="GB690"/>
      <c r="GC690"/>
      <c r="GD690"/>
      <c r="GE690"/>
      <c r="GF690"/>
      <c r="GG690"/>
      <c r="GH690"/>
      <c r="GI690"/>
      <c r="GJ690"/>
      <c r="GK690"/>
      <c r="GL690"/>
      <c r="GM690"/>
      <c r="GN690"/>
      <c r="GO690"/>
      <c r="GP690"/>
      <c r="GQ690"/>
      <c r="GR690"/>
      <c r="GS690"/>
      <c r="GT690"/>
      <c r="GU690"/>
      <c r="GV690"/>
      <c r="GW690"/>
      <c r="GX690"/>
      <c r="GY690"/>
      <c r="GZ690"/>
      <c r="HA690"/>
      <c r="HB690"/>
      <c r="HC690"/>
      <c r="HD690"/>
      <c r="HE690"/>
      <c r="HF690"/>
      <c r="HG690"/>
      <c r="HH690"/>
      <c r="HI690"/>
      <c r="HJ690"/>
      <c r="HK690"/>
      <c r="HL690"/>
      <c r="HM690"/>
      <c r="HN690"/>
      <c r="HO690"/>
      <c r="HP690"/>
      <c r="HQ690"/>
      <c r="HR690"/>
      <c r="HS690"/>
      <c r="HT690"/>
      <c r="HU690"/>
      <c r="HV690"/>
      <c r="HW690"/>
      <c r="HX690"/>
      <c r="HY690"/>
      <c r="HZ690"/>
      <c r="IA690"/>
      <c r="IB690"/>
      <c r="IC690"/>
      <c r="ID690"/>
      <c r="IE690"/>
      <c r="IF690"/>
      <c r="IG690"/>
      <c r="IH690"/>
      <c r="II690"/>
      <c r="IJ690"/>
      <c r="IK690"/>
      <c r="IL690"/>
      <c r="IM690"/>
      <c r="IN690"/>
      <c r="IO690"/>
      <c r="IP690"/>
      <c r="IQ690"/>
      <c r="IR690"/>
      <c r="IS690"/>
      <c r="IT690"/>
      <c r="IU690"/>
      <c r="IV690"/>
      <c r="IW690"/>
      <c r="IX690"/>
      <c r="IY690"/>
      <c r="IZ690"/>
      <c r="JA690"/>
      <c r="JB690"/>
      <c r="JC690"/>
      <c r="JD690"/>
      <c r="JE690"/>
      <c r="JF690"/>
      <c r="JG690"/>
      <c r="JH690"/>
      <c r="JI690"/>
      <c r="JJ690"/>
      <c r="JK690"/>
      <c r="JL690"/>
      <c r="JM690"/>
      <c r="JN690"/>
      <c r="JO690"/>
      <c r="JP690"/>
      <c r="JQ690"/>
      <c r="JR690"/>
      <c r="JS690"/>
      <c r="JT690"/>
      <c r="JU690"/>
      <c r="JV690"/>
      <c r="JW690"/>
      <c r="JX690"/>
      <c r="JY690"/>
      <c r="JZ690"/>
      <c r="KA690"/>
      <c r="KB690"/>
      <c r="KC690"/>
      <c r="KD690"/>
      <c r="KE690"/>
      <c r="KF690"/>
      <c r="KG690"/>
      <c r="KH690"/>
      <c r="KI690"/>
      <c r="KJ690"/>
      <c r="KK690"/>
      <c r="KL690"/>
      <c r="KM690"/>
      <c r="KN690"/>
      <c r="KO690"/>
      <c r="KP690"/>
      <c r="KQ690"/>
      <c r="KR690"/>
      <c r="KS690"/>
      <c r="KT690"/>
      <c r="KU690"/>
      <c r="KV690"/>
      <c r="KW690"/>
      <c r="KX690"/>
      <c r="KY690"/>
      <c r="KZ690"/>
      <c r="LA690"/>
      <c r="LB690"/>
      <c r="LC690"/>
      <c r="LD690"/>
      <c r="LE690"/>
      <c r="LF690"/>
      <c r="LG690"/>
      <c r="LH690"/>
      <c r="LI690"/>
      <c r="LJ690"/>
      <c r="LK690"/>
      <c r="LL690"/>
      <c r="LM690"/>
      <c r="LN690"/>
      <c r="LO690"/>
      <c r="LP690"/>
      <c r="LQ690"/>
      <c r="LR690"/>
      <c r="LS690"/>
      <c r="LT690"/>
      <c r="LU690"/>
      <c r="LV690"/>
      <c r="LW690"/>
      <c r="LX690"/>
      <c r="LY690"/>
      <c r="LZ690"/>
      <c r="MA690"/>
      <c r="MB690"/>
      <c r="MC690"/>
      <c r="MD690"/>
      <c r="ME690"/>
      <c r="MF690"/>
      <c r="MG690"/>
      <c r="MH690"/>
      <c r="MI690"/>
      <c r="MJ690"/>
      <c r="MK690"/>
      <c r="ML690"/>
      <c r="MM690"/>
      <c r="MN690"/>
      <c r="MO690"/>
      <c r="MP690"/>
      <c r="MQ690"/>
      <c r="MR690"/>
      <c r="MS690"/>
      <c r="MT690"/>
      <c r="MU690"/>
      <c r="MV690"/>
      <c r="MW690"/>
      <c r="MX690"/>
      <c r="MY690"/>
      <c r="MZ690"/>
      <c r="NA690"/>
      <c r="NB690"/>
      <c r="NC690"/>
      <c r="ND690"/>
      <c r="NE690"/>
      <c r="NF690"/>
      <c r="NG690"/>
      <c r="NH690"/>
      <c r="NI690"/>
      <c r="NJ690"/>
      <c r="NK690"/>
      <c r="NL690"/>
      <c r="NM690"/>
      <c r="NN690"/>
      <c r="NO690"/>
      <c r="NP690"/>
      <c r="NQ690"/>
      <c r="NR690"/>
      <c r="NS690"/>
      <c r="NT690"/>
      <c r="NU690"/>
      <c r="NV690"/>
      <c r="NW690"/>
      <c r="NX690"/>
      <c r="NY690"/>
      <c r="NZ690"/>
      <c r="OA690"/>
      <c r="OB690"/>
      <c r="OC690"/>
      <c r="OD690"/>
      <c r="OE690"/>
      <c r="OF690"/>
      <c r="OG690"/>
      <c r="OH690"/>
      <c r="OI690"/>
      <c r="OJ690"/>
      <c r="OK690"/>
      <c r="OL690"/>
      <c r="OM690"/>
      <c r="ON690"/>
      <c r="OO690"/>
      <c r="OP690"/>
      <c r="OQ690"/>
      <c r="OR690"/>
      <c r="OS690"/>
      <c r="OT690"/>
      <c r="OU690"/>
      <c r="OV690"/>
      <c r="OW690"/>
      <c r="OX690"/>
      <c r="OY690"/>
      <c r="OZ690"/>
      <c r="PA690"/>
      <c r="PB690"/>
      <c r="PC690"/>
      <c r="PD690"/>
      <c r="PE690"/>
      <c r="PF690"/>
      <c r="PG690"/>
      <c r="PH690"/>
      <c r="PI690"/>
      <c r="PJ690"/>
      <c r="PK690"/>
      <c r="PL690"/>
      <c r="PM690"/>
      <c r="PN690"/>
      <c r="PO690"/>
      <c r="PP690"/>
      <c r="PQ690"/>
      <c r="PR690"/>
      <c r="PS690"/>
      <c r="PT690"/>
      <c r="PU690"/>
      <c r="PV690"/>
      <c r="PW690"/>
      <c r="PX690"/>
      <c r="PY690"/>
      <c r="PZ690"/>
      <c r="QA690"/>
      <c r="QB690"/>
      <c r="QC690"/>
      <c r="QD690"/>
      <c r="QE690"/>
      <c r="QF690"/>
      <c r="QG690"/>
      <c r="QH690"/>
      <c r="QI690"/>
      <c r="QJ690"/>
      <c r="QK690"/>
      <c r="QL690"/>
      <c r="QM690"/>
      <c r="QN690"/>
      <c r="QO690"/>
      <c r="QP690"/>
      <c r="QQ690"/>
      <c r="QR690"/>
      <c r="QS690"/>
      <c r="QT690"/>
      <c r="QU690"/>
      <c r="QV690"/>
      <c r="QW690"/>
      <c r="QX690"/>
      <c r="QY690"/>
      <c r="QZ690"/>
      <c r="RA690"/>
      <c r="RB690"/>
      <c r="RC690"/>
      <c r="RD690"/>
      <c r="RE690"/>
      <c r="RF690"/>
      <c r="RG690"/>
      <c r="RH690"/>
      <c r="RI690"/>
      <c r="RJ690"/>
      <c r="RK690"/>
      <c r="RL690"/>
      <c r="RM690"/>
      <c r="RN690"/>
      <c r="RO690"/>
      <c r="RP690"/>
      <c r="RQ690"/>
      <c r="RR690"/>
      <c r="RS690"/>
      <c r="RT690"/>
      <c r="RU690"/>
      <c r="RV690"/>
      <c r="RW690"/>
      <c r="RX690"/>
      <c r="RY690"/>
      <c r="RZ690"/>
      <c r="SA690"/>
      <c r="SB690"/>
      <c r="SC690"/>
      <c r="SD690"/>
      <c r="SE690"/>
      <c r="SF690"/>
      <c r="SG690"/>
      <c r="SH690"/>
      <c r="SI690"/>
      <c r="SJ690"/>
      <c r="SK690"/>
      <c r="SL690"/>
      <c r="SM690"/>
      <c r="SN690"/>
      <c r="SO690"/>
      <c r="SP690"/>
    </row>
    <row r="691" spans="1:510" ht="16.5" customHeight="1" x14ac:dyDescent="0.2">
      <c r="A691" s="20">
        <v>14</v>
      </c>
      <c r="B691" s="20" t="s">
        <v>21</v>
      </c>
      <c r="C691" s="20" t="s">
        <v>33</v>
      </c>
      <c r="D691" s="20" t="s">
        <v>38</v>
      </c>
      <c r="E691" s="20" t="s">
        <v>1345</v>
      </c>
      <c r="F691" s="21" t="s">
        <v>104</v>
      </c>
      <c r="G691" s="20" t="s">
        <v>84</v>
      </c>
      <c r="H691" s="20" t="s">
        <v>35</v>
      </c>
      <c r="I691" s="20" t="s">
        <v>81</v>
      </c>
      <c r="J691" s="22" t="s">
        <v>856</v>
      </c>
      <c r="K691" s="20"/>
      <c r="L691" s="20"/>
      <c r="M691" s="20"/>
      <c r="N691" s="20"/>
      <c r="O691" s="23">
        <v>0</v>
      </c>
      <c r="P691" s="23">
        <v>1500000</v>
      </c>
      <c r="Q691" s="24">
        <v>12</v>
      </c>
      <c r="R691" s="25">
        <v>45658</v>
      </c>
      <c r="S691" s="20" t="s">
        <v>83</v>
      </c>
      <c r="T691" s="26">
        <f t="shared" si="12"/>
        <v>18000000</v>
      </c>
      <c r="U691" s="27" t="s">
        <v>100</v>
      </c>
      <c r="V691" s="27" t="s">
        <v>100</v>
      </c>
      <c r="W691"/>
      <c r="X691"/>
      <c r="Y691"/>
      <c r="Z691"/>
      <c r="AA691"/>
      <c r="AB691"/>
      <c r="AC691"/>
      <c r="AD691"/>
      <c r="AE691"/>
      <c r="AF691"/>
      <c r="AG691"/>
      <c r="AH691"/>
      <c r="AI691"/>
      <c r="AJ691"/>
      <c r="AK691"/>
      <c r="AL691"/>
      <c r="AM691"/>
      <c r="AN691"/>
      <c r="AO691"/>
      <c r="AP691"/>
      <c r="AQ691"/>
      <c r="AR691"/>
      <c r="AS691"/>
      <c r="AT691"/>
      <c r="AU691"/>
      <c r="AV691"/>
      <c r="AW691"/>
      <c r="AX691"/>
      <c r="AY691"/>
      <c r="AZ691"/>
      <c r="BA691"/>
      <c r="BB691"/>
      <c r="BC691"/>
      <c r="BD691"/>
      <c r="BE691"/>
      <c r="BF691"/>
      <c r="BG691"/>
      <c r="BH691"/>
      <c r="BI691"/>
      <c r="BJ691"/>
      <c r="BK691"/>
      <c r="BL691"/>
      <c r="BM691"/>
      <c r="BN691"/>
      <c r="BO691"/>
      <c r="BP691"/>
      <c r="BQ691"/>
      <c r="BR691"/>
      <c r="BS691"/>
      <c r="BT691"/>
      <c r="BU691"/>
      <c r="BV691"/>
      <c r="BW691"/>
      <c r="BX691"/>
      <c r="BY691"/>
      <c r="BZ691"/>
      <c r="CA691"/>
      <c r="CB691"/>
      <c r="CC691"/>
      <c r="CD691"/>
      <c r="CE691"/>
      <c r="CF691"/>
      <c r="CG691"/>
      <c r="CH691"/>
      <c r="CI691"/>
      <c r="CJ691"/>
      <c r="CK691"/>
      <c r="CL691"/>
      <c r="CM691"/>
      <c r="CN691"/>
      <c r="CO691"/>
      <c r="CP691"/>
      <c r="CQ691"/>
      <c r="CR691"/>
      <c r="CS691"/>
      <c r="CT691"/>
      <c r="CU691"/>
      <c r="CV691"/>
      <c r="CW691"/>
      <c r="CX691"/>
      <c r="CY691"/>
      <c r="CZ691"/>
      <c r="DA691"/>
      <c r="DB691"/>
      <c r="DC691"/>
      <c r="DD691"/>
      <c r="DE691"/>
      <c r="DF691"/>
      <c r="DG691"/>
      <c r="DH691"/>
      <c r="DI691"/>
      <c r="DJ691"/>
      <c r="DK691"/>
      <c r="DL691"/>
      <c r="DM691"/>
      <c r="DN691"/>
      <c r="DO691"/>
      <c r="DP691"/>
      <c r="DQ691"/>
      <c r="DR691"/>
      <c r="DS691"/>
      <c r="DT691"/>
      <c r="DU691"/>
      <c r="DV691"/>
      <c r="DW691"/>
      <c r="DX691"/>
      <c r="DY691"/>
      <c r="DZ691"/>
      <c r="EA691"/>
      <c r="EB691"/>
      <c r="EC691"/>
      <c r="ED691"/>
      <c r="EE691"/>
      <c r="EF691"/>
      <c r="EG691"/>
      <c r="EH691"/>
      <c r="EI691"/>
      <c r="EJ691"/>
      <c r="EK691"/>
      <c r="EL691"/>
      <c r="EM691"/>
      <c r="EN691"/>
      <c r="EO691"/>
      <c r="EP691"/>
      <c r="EQ691"/>
      <c r="ER691"/>
      <c r="ES691"/>
      <c r="ET691"/>
      <c r="EU691"/>
      <c r="EV691"/>
      <c r="EW691"/>
      <c r="EX691"/>
      <c r="EY691"/>
      <c r="EZ691"/>
      <c r="FA691"/>
      <c r="FB691"/>
      <c r="FC691"/>
      <c r="FD691"/>
      <c r="FE691"/>
      <c r="FF691"/>
      <c r="FG691"/>
      <c r="FH691"/>
      <c r="FI691"/>
      <c r="FJ691"/>
      <c r="FK691"/>
      <c r="FL691"/>
      <c r="FM691"/>
      <c r="FN691"/>
      <c r="FO691"/>
      <c r="FP691"/>
      <c r="FQ691"/>
      <c r="FR691"/>
      <c r="FS691"/>
      <c r="FT691"/>
      <c r="FU691"/>
      <c r="FV691"/>
      <c r="FW691"/>
      <c r="FX691"/>
      <c r="FY691"/>
      <c r="FZ691"/>
      <c r="GA691"/>
      <c r="GB691"/>
      <c r="GC691"/>
      <c r="GD691"/>
      <c r="GE691"/>
      <c r="GF691"/>
      <c r="GG691"/>
      <c r="GH691"/>
      <c r="GI691"/>
      <c r="GJ691"/>
      <c r="GK691"/>
      <c r="GL691"/>
      <c r="GM691"/>
      <c r="GN691"/>
      <c r="GO691"/>
      <c r="GP691"/>
      <c r="GQ691"/>
      <c r="GR691"/>
      <c r="GS691"/>
      <c r="GT691"/>
      <c r="GU691"/>
      <c r="GV691"/>
      <c r="GW691"/>
      <c r="GX691"/>
      <c r="GY691"/>
      <c r="GZ691"/>
      <c r="HA691"/>
      <c r="HB691"/>
      <c r="HC691"/>
      <c r="HD691"/>
      <c r="HE691"/>
      <c r="HF691"/>
      <c r="HG691"/>
      <c r="HH691"/>
      <c r="HI691"/>
      <c r="HJ691"/>
      <c r="HK691"/>
      <c r="HL691"/>
      <c r="HM691"/>
      <c r="HN691"/>
      <c r="HO691"/>
      <c r="HP691"/>
      <c r="HQ691"/>
      <c r="HR691"/>
      <c r="HS691"/>
      <c r="HT691"/>
      <c r="HU691"/>
      <c r="HV691"/>
      <c r="HW691"/>
      <c r="HX691"/>
      <c r="HY691"/>
      <c r="HZ691"/>
      <c r="IA691"/>
      <c r="IB691"/>
      <c r="IC691"/>
      <c r="ID691"/>
      <c r="IE691"/>
      <c r="IF691"/>
      <c r="IG691"/>
      <c r="IH691"/>
      <c r="II691"/>
      <c r="IJ691"/>
      <c r="IK691"/>
      <c r="IL691"/>
      <c r="IM691"/>
      <c r="IN691"/>
      <c r="IO691"/>
      <c r="IP691"/>
      <c r="IQ691"/>
      <c r="IR691"/>
      <c r="IS691"/>
      <c r="IT691"/>
      <c r="IU691"/>
      <c r="IV691"/>
      <c r="IW691"/>
      <c r="IX691"/>
      <c r="IY691"/>
      <c r="IZ691"/>
      <c r="JA691"/>
      <c r="JB691"/>
      <c r="JC691"/>
      <c r="JD691"/>
      <c r="JE691"/>
      <c r="JF691"/>
      <c r="JG691"/>
      <c r="JH691"/>
      <c r="JI691"/>
      <c r="JJ691"/>
      <c r="JK691"/>
      <c r="JL691"/>
      <c r="JM691"/>
      <c r="JN691"/>
      <c r="JO691"/>
      <c r="JP691"/>
      <c r="JQ691"/>
      <c r="JR691"/>
      <c r="JS691"/>
      <c r="JT691"/>
      <c r="JU691"/>
      <c r="JV691"/>
      <c r="JW691"/>
      <c r="JX691"/>
      <c r="JY691"/>
      <c r="JZ691"/>
      <c r="KA691"/>
      <c r="KB691"/>
      <c r="KC691"/>
      <c r="KD691"/>
      <c r="KE691"/>
      <c r="KF691"/>
      <c r="KG691"/>
      <c r="KH691"/>
      <c r="KI691"/>
      <c r="KJ691"/>
      <c r="KK691"/>
      <c r="KL691"/>
      <c r="KM691"/>
      <c r="KN691"/>
      <c r="KO691"/>
      <c r="KP691"/>
      <c r="KQ691"/>
      <c r="KR691"/>
      <c r="KS691"/>
      <c r="KT691"/>
      <c r="KU691"/>
      <c r="KV691"/>
      <c r="KW691"/>
      <c r="KX691"/>
      <c r="KY691"/>
      <c r="KZ691"/>
      <c r="LA691"/>
      <c r="LB691"/>
      <c r="LC691"/>
      <c r="LD691"/>
      <c r="LE691"/>
      <c r="LF691"/>
      <c r="LG691"/>
      <c r="LH691"/>
      <c r="LI691"/>
      <c r="LJ691"/>
      <c r="LK691"/>
      <c r="LL691"/>
      <c r="LM691"/>
      <c r="LN691"/>
      <c r="LO691"/>
      <c r="LP691"/>
      <c r="LQ691"/>
      <c r="LR691"/>
      <c r="LS691"/>
      <c r="LT691"/>
      <c r="LU691"/>
      <c r="LV691"/>
      <c r="LW691"/>
      <c r="LX691"/>
      <c r="LY691"/>
      <c r="LZ691"/>
      <c r="MA691"/>
      <c r="MB691"/>
      <c r="MC691"/>
      <c r="MD691"/>
      <c r="ME691"/>
      <c r="MF691"/>
      <c r="MG691"/>
      <c r="MH691"/>
      <c r="MI691"/>
      <c r="MJ691"/>
      <c r="MK691"/>
      <c r="ML691"/>
      <c r="MM691"/>
      <c r="MN691"/>
      <c r="MO691"/>
      <c r="MP691"/>
      <c r="MQ691"/>
      <c r="MR691"/>
      <c r="MS691"/>
      <c r="MT691"/>
      <c r="MU691"/>
      <c r="MV691"/>
      <c r="MW691"/>
      <c r="MX691"/>
      <c r="MY691"/>
      <c r="MZ691"/>
      <c r="NA691"/>
      <c r="NB691"/>
      <c r="NC691"/>
      <c r="ND691"/>
      <c r="NE691"/>
      <c r="NF691"/>
      <c r="NG691"/>
      <c r="NH691"/>
      <c r="NI691"/>
      <c r="NJ691"/>
      <c r="NK691"/>
      <c r="NL691"/>
      <c r="NM691"/>
      <c r="NN691"/>
      <c r="NO691"/>
      <c r="NP691"/>
      <c r="NQ691"/>
      <c r="NR691"/>
      <c r="NS691"/>
      <c r="NT691"/>
      <c r="NU691"/>
      <c r="NV691"/>
      <c r="NW691"/>
      <c r="NX691"/>
      <c r="NY691"/>
      <c r="NZ691"/>
      <c r="OA691"/>
      <c r="OB691"/>
      <c r="OC691"/>
      <c r="OD691"/>
      <c r="OE691"/>
      <c r="OF691"/>
      <c r="OG691"/>
      <c r="OH691"/>
      <c r="OI691"/>
      <c r="OJ691"/>
      <c r="OK691"/>
      <c r="OL691"/>
      <c r="OM691"/>
      <c r="ON691"/>
      <c r="OO691"/>
      <c r="OP691"/>
      <c r="OQ691"/>
      <c r="OR691"/>
      <c r="OS691"/>
      <c r="OT691"/>
      <c r="OU691"/>
      <c r="OV691"/>
      <c r="OW691"/>
      <c r="OX691"/>
      <c r="OY691"/>
      <c r="OZ691"/>
      <c r="PA691"/>
      <c r="PB691"/>
      <c r="PC691"/>
      <c r="PD691"/>
      <c r="PE691"/>
      <c r="PF691"/>
      <c r="PG691"/>
      <c r="PH691"/>
      <c r="PI691"/>
      <c r="PJ691"/>
      <c r="PK691"/>
      <c r="PL691"/>
      <c r="PM691"/>
      <c r="PN691"/>
      <c r="PO691"/>
      <c r="PP691"/>
      <c r="PQ691"/>
      <c r="PR691"/>
      <c r="PS691"/>
      <c r="PT691"/>
      <c r="PU691"/>
      <c r="PV691"/>
      <c r="PW691"/>
      <c r="PX691"/>
      <c r="PY691"/>
      <c r="PZ691"/>
      <c r="QA691"/>
      <c r="QB691"/>
      <c r="QC691"/>
      <c r="QD691"/>
      <c r="QE691"/>
      <c r="QF691"/>
      <c r="QG691"/>
      <c r="QH691"/>
      <c r="QI691"/>
      <c r="QJ691"/>
      <c r="QK691"/>
      <c r="QL691"/>
      <c r="QM691"/>
      <c r="QN691"/>
      <c r="QO691"/>
      <c r="QP691"/>
      <c r="QQ691"/>
      <c r="QR691"/>
      <c r="QS691"/>
      <c r="QT691"/>
      <c r="QU691"/>
      <c r="QV691"/>
      <c r="QW691"/>
      <c r="QX691"/>
      <c r="QY691"/>
      <c r="QZ691"/>
      <c r="RA691"/>
      <c r="RB691"/>
      <c r="RC691"/>
      <c r="RD691"/>
      <c r="RE691"/>
      <c r="RF691"/>
      <c r="RG691"/>
      <c r="RH691"/>
      <c r="RI691"/>
      <c r="RJ691"/>
      <c r="RK691"/>
      <c r="RL691"/>
      <c r="RM691"/>
      <c r="RN691"/>
      <c r="RO691"/>
      <c r="RP691"/>
      <c r="RQ691"/>
      <c r="RR691"/>
      <c r="RS691"/>
      <c r="RT691"/>
      <c r="RU691"/>
      <c r="RV691"/>
      <c r="RW691"/>
      <c r="RX691"/>
      <c r="RY691"/>
      <c r="RZ691"/>
      <c r="SA691"/>
      <c r="SB691"/>
      <c r="SC691"/>
      <c r="SD691"/>
      <c r="SE691"/>
      <c r="SF691"/>
      <c r="SG691"/>
      <c r="SH691"/>
      <c r="SI691"/>
      <c r="SJ691"/>
      <c r="SK691"/>
      <c r="SL691"/>
      <c r="SM691"/>
      <c r="SN691"/>
      <c r="SO691"/>
      <c r="SP691"/>
    </row>
    <row r="692" spans="1:510" ht="16.5" customHeight="1" x14ac:dyDescent="0.2">
      <c r="A692" s="20">
        <v>15</v>
      </c>
      <c r="B692" s="20" t="s">
        <v>21</v>
      </c>
      <c r="C692" s="20" t="s">
        <v>33</v>
      </c>
      <c r="D692" s="20" t="s">
        <v>38</v>
      </c>
      <c r="E692" s="20" t="s">
        <v>1345</v>
      </c>
      <c r="F692" s="21" t="s">
        <v>860</v>
      </c>
      <c r="G692" s="20" t="s">
        <v>42</v>
      </c>
      <c r="H692" s="20" t="s">
        <v>35</v>
      </c>
      <c r="I692" s="20" t="s">
        <v>81</v>
      </c>
      <c r="J692" s="22" t="s">
        <v>856</v>
      </c>
      <c r="K692" s="20"/>
      <c r="L692" s="20"/>
      <c r="M692" s="20"/>
      <c r="N692" s="20"/>
      <c r="O692" s="23">
        <v>0</v>
      </c>
      <c r="P692" s="23">
        <v>750000</v>
      </c>
      <c r="Q692" s="24">
        <v>12</v>
      </c>
      <c r="R692" s="25">
        <v>45658</v>
      </c>
      <c r="S692" s="20" t="s">
        <v>83</v>
      </c>
      <c r="T692" s="26">
        <f t="shared" si="12"/>
        <v>9000000</v>
      </c>
      <c r="U692" s="27" t="s">
        <v>100</v>
      </c>
      <c r="V692" s="27" t="s">
        <v>100</v>
      </c>
      <c r="W692"/>
      <c r="X692"/>
      <c r="Y692"/>
      <c r="Z692"/>
      <c r="AA692"/>
      <c r="AB692"/>
      <c r="AC692"/>
      <c r="AD692"/>
      <c r="AE692"/>
      <c r="AF692"/>
      <c r="AG692"/>
      <c r="AH692"/>
      <c r="AI692"/>
      <c r="AJ692"/>
      <c r="AK692"/>
      <c r="AL692"/>
      <c r="AM692"/>
      <c r="AN692"/>
      <c r="AO692"/>
      <c r="AP692"/>
      <c r="AQ692"/>
      <c r="AR692"/>
      <c r="AS692"/>
      <c r="AT692"/>
      <c r="AU692"/>
      <c r="AV692"/>
      <c r="AW692"/>
      <c r="AX692"/>
      <c r="AY692"/>
      <c r="AZ692"/>
      <c r="BA692"/>
      <c r="BB692"/>
      <c r="BC692"/>
      <c r="BD692"/>
      <c r="BE692"/>
      <c r="BF692"/>
      <c r="BG692"/>
      <c r="BH692"/>
      <c r="BI692"/>
      <c r="BJ692"/>
      <c r="BK692"/>
      <c r="BL692"/>
      <c r="BM692"/>
      <c r="BN692"/>
      <c r="BO692"/>
      <c r="BP692"/>
      <c r="BQ692"/>
      <c r="BR692"/>
      <c r="BS692"/>
      <c r="BT692"/>
      <c r="BU692"/>
      <c r="BV692"/>
      <c r="BW692"/>
      <c r="BX692"/>
      <c r="BY692"/>
      <c r="BZ692"/>
      <c r="CA692"/>
      <c r="CB692"/>
      <c r="CC692"/>
      <c r="CD692"/>
      <c r="CE692"/>
      <c r="CF692"/>
      <c r="CG692"/>
      <c r="CH692"/>
      <c r="CI692"/>
      <c r="CJ692"/>
      <c r="CK692"/>
      <c r="CL692"/>
      <c r="CM692"/>
      <c r="CN692"/>
      <c r="CO692"/>
      <c r="CP692"/>
      <c r="CQ692"/>
      <c r="CR692"/>
      <c r="CS692"/>
      <c r="CT692"/>
      <c r="CU692"/>
      <c r="CV692"/>
      <c r="CW692"/>
      <c r="CX692"/>
      <c r="CY692"/>
      <c r="CZ692"/>
      <c r="DA692"/>
      <c r="DB692"/>
      <c r="DC692"/>
      <c r="DD692"/>
      <c r="DE692"/>
      <c r="DF692"/>
      <c r="DG692"/>
      <c r="DH692"/>
      <c r="DI692"/>
      <c r="DJ692"/>
      <c r="DK692"/>
      <c r="DL692"/>
      <c r="DM692"/>
      <c r="DN692"/>
      <c r="DO692"/>
      <c r="DP692"/>
      <c r="DQ692"/>
      <c r="DR692"/>
      <c r="DS692"/>
      <c r="DT692"/>
      <c r="DU692"/>
      <c r="DV692"/>
      <c r="DW692"/>
      <c r="DX692"/>
      <c r="DY692"/>
      <c r="DZ692"/>
      <c r="EA692"/>
      <c r="EB692"/>
      <c r="EC692"/>
      <c r="ED692"/>
      <c r="EE692"/>
      <c r="EF692"/>
      <c r="EG692"/>
      <c r="EH692"/>
      <c r="EI692"/>
      <c r="EJ692"/>
      <c r="EK692"/>
      <c r="EL692"/>
      <c r="EM692"/>
      <c r="EN692"/>
      <c r="EO692"/>
      <c r="EP692"/>
      <c r="EQ692"/>
      <c r="ER692"/>
      <c r="ES692"/>
      <c r="ET692"/>
      <c r="EU692"/>
      <c r="EV692"/>
      <c r="EW692"/>
      <c r="EX692"/>
      <c r="EY692"/>
      <c r="EZ692"/>
      <c r="FA692"/>
      <c r="FB692"/>
      <c r="FC692"/>
      <c r="FD692"/>
      <c r="FE692"/>
      <c r="FF692"/>
      <c r="FG692"/>
      <c r="FH692"/>
      <c r="FI692"/>
      <c r="FJ692"/>
      <c r="FK692"/>
      <c r="FL692"/>
      <c r="FM692"/>
      <c r="FN692"/>
      <c r="FO692"/>
      <c r="FP692"/>
      <c r="FQ692"/>
      <c r="FR692"/>
      <c r="FS692"/>
      <c r="FT692"/>
      <c r="FU692"/>
      <c r="FV692"/>
      <c r="FW692"/>
      <c r="FX692"/>
      <c r="FY692"/>
      <c r="FZ692"/>
      <c r="GA692"/>
      <c r="GB692"/>
      <c r="GC692"/>
      <c r="GD692"/>
      <c r="GE692"/>
      <c r="GF692"/>
      <c r="GG692"/>
      <c r="GH692"/>
      <c r="GI692"/>
      <c r="GJ692"/>
      <c r="GK692"/>
      <c r="GL692"/>
      <c r="GM692"/>
      <c r="GN692"/>
      <c r="GO692"/>
      <c r="GP692"/>
      <c r="GQ692"/>
      <c r="GR692"/>
      <c r="GS692"/>
      <c r="GT692"/>
      <c r="GU692"/>
      <c r="GV692"/>
      <c r="GW692"/>
      <c r="GX692"/>
      <c r="GY692"/>
      <c r="GZ692"/>
      <c r="HA692"/>
      <c r="HB692"/>
      <c r="HC692"/>
      <c r="HD692"/>
      <c r="HE692"/>
      <c r="HF692"/>
      <c r="HG692"/>
      <c r="HH692"/>
      <c r="HI692"/>
      <c r="HJ692"/>
      <c r="HK692"/>
      <c r="HL692"/>
      <c r="HM692"/>
      <c r="HN692"/>
      <c r="HO692"/>
      <c r="HP692"/>
      <c r="HQ692"/>
      <c r="HR692"/>
      <c r="HS692"/>
      <c r="HT692"/>
      <c r="HU692"/>
      <c r="HV692"/>
      <c r="HW692"/>
      <c r="HX692"/>
      <c r="HY692"/>
      <c r="HZ692"/>
      <c r="IA692"/>
      <c r="IB692"/>
      <c r="IC692"/>
      <c r="ID692"/>
      <c r="IE692"/>
      <c r="IF692"/>
      <c r="IG692"/>
      <c r="IH692"/>
      <c r="II692"/>
      <c r="IJ692"/>
      <c r="IK692"/>
      <c r="IL692"/>
      <c r="IM692"/>
      <c r="IN692"/>
      <c r="IO692"/>
      <c r="IP692"/>
      <c r="IQ692"/>
      <c r="IR692"/>
      <c r="IS692"/>
      <c r="IT692"/>
      <c r="IU692"/>
      <c r="IV692"/>
      <c r="IW692"/>
      <c r="IX692"/>
      <c r="IY692"/>
      <c r="IZ692"/>
      <c r="JA692"/>
      <c r="JB692"/>
      <c r="JC692"/>
      <c r="JD692"/>
      <c r="JE692"/>
      <c r="JF692"/>
      <c r="JG692"/>
      <c r="JH692"/>
      <c r="JI692"/>
      <c r="JJ692"/>
      <c r="JK692"/>
      <c r="JL692"/>
      <c r="JM692"/>
      <c r="JN692"/>
      <c r="JO692"/>
      <c r="JP692"/>
      <c r="JQ692"/>
      <c r="JR692"/>
      <c r="JS692"/>
      <c r="JT692"/>
      <c r="JU692"/>
      <c r="JV692"/>
      <c r="JW692"/>
      <c r="JX692"/>
      <c r="JY692"/>
      <c r="JZ692"/>
      <c r="KA692"/>
      <c r="KB692"/>
      <c r="KC692"/>
      <c r="KD692"/>
      <c r="KE692"/>
      <c r="KF692"/>
      <c r="KG692"/>
      <c r="KH692"/>
      <c r="KI692"/>
      <c r="KJ692"/>
      <c r="KK692"/>
      <c r="KL692"/>
      <c r="KM692"/>
      <c r="KN692"/>
      <c r="KO692"/>
      <c r="KP692"/>
      <c r="KQ692"/>
      <c r="KR692"/>
      <c r="KS692"/>
      <c r="KT692"/>
      <c r="KU692"/>
      <c r="KV692"/>
      <c r="KW692"/>
      <c r="KX692"/>
      <c r="KY692"/>
      <c r="KZ692"/>
      <c r="LA692"/>
      <c r="LB692"/>
      <c r="LC692"/>
      <c r="LD692"/>
      <c r="LE692"/>
      <c r="LF692"/>
      <c r="LG692"/>
      <c r="LH692"/>
      <c r="LI692"/>
      <c r="LJ692"/>
      <c r="LK692"/>
      <c r="LL692"/>
      <c r="LM692"/>
      <c r="LN692"/>
      <c r="LO692"/>
      <c r="LP692"/>
      <c r="LQ692"/>
      <c r="LR692"/>
      <c r="LS692"/>
      <c r="LT692"/>
      <c r="LU692"/>
      <c r="LV692"/>
      <c r="LW692"/>
      <c r="LX692"/>
      <c r="LY692"/>
      <c r="LZ692"/>
      <c r="MA692"/>
      <c r="MB692"/>
      <c r="MC692"/>
      <c r="MD692"/>
      <c r="ME692"/>
      <c r="MF692"/>
      <c r="MG692"/>
      <c r="MH692"/>
      <c r="MI692"/>
      <c r="MJ692"/>
      <c r="MK692"/>
      <c r="ML692"/>
      <c r="MM692"/>
      <c r="MN692"/>
      <c r="MO692"/>
      <c r="MP692"/>
      <c r="MQ692"/>
      <c r="MR692"/>
      <c r="MS692"/>
      <c r="MT692"/>
      <c r="MU692"/>
      <c r="MV692"/>
      <c r="MW692"/>
      <c r="MX692"/>
      <c r="MY692"/>
      <c r="MZ692"/>
      <c r="NA692"/>
      <c r="NB692"/>
      <c r="NC692"/>
      <c r="ND692"/>
      <c r="NE692"/>
      <c r="NF692"/>
      <c r="NG692"/>
      <c r="NH692"/>
      <c r="NI692"/>
      <c r="NJ692"/>
      <c r="NK692"/>
      <c r="NL692"/>
      <c r="NM692"/>
      <c r="NN692"/>
      <c r="NO692"/>
      <c r="NP692"/>
      <c r="NQ692"/>
      <c r="NR692"/>
      <c r="NS692"/>
      <c r="NT692"/>
      <c r="NU692"/>
      <c r="NV692"/>
      <c r="NW692"/>
      <c r="NX692"/>
      <c r="NY692"/>
      <c r="NZ692"/>
      <c r="OA692"/>
      <c r="OB692"/>
      <c r="OC692"/>
      <c r="OD692"/>
      <c r="OE692"/>
      <c r="OF692"/>
      <c r="OG692"/>
      <c r="OH692"/>
      <c r="OI692"/>
      <c r="OJ692"/>
      <c r="OK692"/>
      <c r="OL692"/>
      <c r="OM692"/>
      <c r="ON692"/>
      <c r="OO692"/>
      <c r="OP692"/>
      <c r="OQ692"/>
      <c r="OR692"/>
      <c r="OS692"/>
      <c r="OT692"/>
      <c r="OU692"/>
      <c r="OV692"/>
      <c r="OW692"/>
      <c r="OX692"/>
      <c r="OY692"/>
      <c r="OZ692"/>
      <c r="PA692"/>
      <c r="PB692"/>
      <c r="PC692"/>
      <c r="PD692"/>
      <c r="PE692"/>
      <c r="PF692"/>
      <c r="PG692"/>
      <c r="PH692"/>
      <c r="PI692"/>
      <c r="PJ692"/>
      <c r="PK692"/>
      <c r="PL692"/>
      <c r="PM692"/>
      <c r="PN692"/>
      <c r="PO692"/>
      <c r="PP692"/>
      <c r="PQ692"/>
      <c r="PR692"/>
      <c r="PS692"/>
      <c r="PT692"/>
      <c r="PU692"/>
      <c r="PV692"/>
      <c r="PW692"/>
      <c r="PX692"/>
      <c r="PY692"/>
      <c r="PZ692"/>
      <c r="QA692"/>
      <c r="QB692"/>
      <c r="QC692"/>
      <c r="QD692"/>
      <c r="QE692"/>
      <c r="QF692"/>
      <c r="QG692"/>
      <c r="QH692"/>
      <c r="QI692"/>
      <c r="QJ692"/>
      <c r="QK692"/>
      <c r="QL692"/>
      <c r="QM692"/>
      <c r="QN692"/>
      <c r="QO692"/>
      <c r="QP692"/>
      <c r="QQ692"/>
      <c r="QR692"/>
      <c r="QS692"/>
      <c r="QT692"/>
      <c r="QU692"/>
      <c r="QV692"/>
      <c r="QW692"/>
      <c r="QX692"/>
      <c r="QY692"/>
      <c r="QZ692"/>
      <c r="RA692"/>
      <c r="RB692"/>
      <c r="RC692"/>
      <c r="RD692"/>
      <c r="RE692"/>
      <c r="RF692"/>
      <c r="RG692"/>
      <c r="RH692"/>
      <c r="RI692"/>
      <c r="RJ692"/>
      <c r="RK692"/>
      <c r="RL692"/>
      <c r="RM692"/>
      <c r="RN692"/>
      <c r="RO692"/>
      <c r="RP692"/>
      <c r="RQ692"/>
      <c r="RR692"/>
      <c r="RS692"/>
      <c r="RT692"/>
      <c r="RU692"/>
      <c r="RV692"/>
      <c r="RW692"/>
      <c r="RX692"/>
      <c r="RY692"/>
      <c r="RZ692"/>
      <c r="SA692"/>
      <c r="SB692"/>
      <c r="SC692"/>
      <c r="SD692"/>
      <c r="SE692"/>
      <c r="SF692"/>
      <c r="SG692"/>
      <c r="SH692"/>
      <c r="SI692"/>
      <c r="SJ692"/>
      <c r="SK692"/>
      <c r="SL692"/>
      <c r="SM692"/>
      <c r="SN692"/>
      <c r="SO692"/>
      <c r="SP692"/>
    </row>
    <row r="693" spans="1:510" ht="16.5" customHeight="1" x14ac:dyDescent="0.2">
      <c r="A693" s="20">
        <v>16</v>
      </c>
      <c r="B693" s="20" t="s">
        <v>21</v>
      </c>
      <c r="C693" s="20" t="s">
        <v>33</v>
      </c>
      <c r="D693" s="20" t="s">
        <v>38</v>
      </c>
      <c r="E693" s="20" t="s">
        <v>1345</v>
      </c>
      <c r="F693" s="21" t="s">
        <v>861</v>
      </c>
      <c r="G693" s="20" t="s">
        <v>42</v>
      </c>
      <c r="H693" s="20" t="s">
        <v>35</v>
      </c>
      <c r="I693" s="20" t="s">
        <v>81</v>
      </c>
      <c r="J693" s="22" t="s">
        <v>856</v>
      </c>
      <c r="K693" s="20"/>
      <c r="L693" s="20"/>
      <c r="M693" s="20"/>
      <c r="N693" s="20"/>
      <c r="O693" s="23">
        <v>0</v>
      </c>
      <c r="P693" s="23">
        <v>750000</v>
      </c>
      <c r="Q693" s="24">
        <v>12</v>
      </c>
      <c r="R693" s="25">
        <v>45658</v>
      </c>
      <c r="S693" s="20" t="s">
        <v>83</v>
      </c>
      <c r="T693" s="26">
        <f t="shared" si="12"/>
        <v>9000000</v>
      </c>
      <c r="U693" s="27" t="s">
        <v>100</v>
      </c>
      <c r="V693" s="27" t="s">
        <v>100</v>
      </c>
      <c r="W693"/>
      <c r="X693"/>
      <c r="Y693"/>
      <c r="Z693"/>
      <c r="AA693"/>
      <c r="AB693"/>
      <c r="AC693"/>
      <c r="AD693"/>
      <c r="AE693"/>
      <c r="AF693"/>
      <c r="AG693"/>
      <c r="AH693"/>
      <c r="AI693"/>
      <c r="AJ693"/>
      <c r="AK693"/>
      <c r="AL693"/>
      <c r="AM693"/>
      <c r="AN693"/>
      <c r="AO693"/>
      <c r="AP693"/>
      <c r="AQ693"/>
      <c r="AR693"/>
      <c r="AS693"/>
      <c r="AT693"/>
      <c r="AU693"/>
      <c r="AV693"/>
      <c r="AW693"/>
      <c r="AX693"/>
      <c r="AY693"/>
      <c r="AZ693"/>
      <c r="BA693"/>
      <c r="BB693"/>
      <c r="BC693"/>
      <c r="BD693"/>
      <c r="BE693"/>
      <c r="BF693"/>
      <c r="BG693"/>
      <c r="BH693"/>
      <c r="BI693"/>
      <c r="BJ693"/>
      <c r="BK693"/>
      <c r="BL693"/>
      <c r="BM693"/>
      <c r="BN693"/>
      <c r="BO693"/>
      <c r="BP693"/>
      <c r="BQ693"/>
      <c r="BR693"/>
      <c r="BS693"/>
      <c r="BT693"/>
      <c r="BU693"/>
      <c r="BV693"/>
      <c r="BW693"/>
      <c r="BX693"/>
      <c r="BY693"/>
      <c r="BZ693"/>
      <c r="CA693"/>
      <c r="CB693"/>
      <c r="CC693"/>
      <c r="CD693"/>
      <c r="CE693"/>
      <c r="CF693"/>
      <c r="CG693"/>
      <c r="CH693"/>
      <c r="CI693"/>
      <c r="CJ693"/>
      <c r="CK693"/>
      <c r="CL693"/>
      <c r="CM693"/>
      <c r="CN693"/>
      <c r="CO693"/>
      <c r="CP693"/>
      <c r="CQ693"/>
      <c r="CR693"/>
      <c r="CS693"/>
      <c r="CT693"/>
      <c r="CU693"/>
      <c r="CV693"/>
      <c r="CW693"/>
      <c r="CX693"/>
      <c r="CY693"/>
      <c r="CZ693"/>
      <c r="DA693"/>
      <c r="DB693"/>
      <c r="DC693"/>
      <c r="DD693"/>
      <c r="DE693"/>
      <c r="DF693"/>
      <c r="DG693"/>
      <c r="DH693"/>
      <c r="DI693"/>
      <c r="DJ693"/>
      <c r="DK693"/>
      <c r="DL693"/>
      <c r="DM693"/>
      <c r="DN693"/>
      <c r="DO693"/>
      <c r="DP693"/>
      <c r="DQ693"/>
      <c r="DR693"/>
      <c r="DS693"/>
      <c r="DT693"/>
      <c r="DU693"/>
      <c r="DV693"/>
      <c r="DW693"/>
      <c r="DX693"/>
      <c r="DY693"/>
      <c r="DZ693"/>
      <c r="EA693"/>
      <c r="EB693"/>
      <c r="EC693"/>
      <c r="ED693"/>
      <c r="EE693"/>
      <c r="EF693"/>
      <c r="EG693"/>
      <c r="EH693"/>
      <c r="EI693"/>
      <c r="EJ693"/>
      <c r="EK693"/>
      <c r="EL693"/>
      <c r="EM693"/>
      <c r="EN693"/>
      <c r="EO693"/>
      <c r="EP693"/>
      <c r="EQ693"/>
      <c r="ER693"/>
      <c r="ES693"/>
      <c r="ET693"/>
      <c r="EU693"/>
      <c r="EV693"/>
      <c r="EW693"/>
      <c r="EX693"/>
      <c r="EY693"/>
      <c r="EZ693"/>
      <c r="FA693"/>
      <c r="FB693"/>
      <c r="FC693"/>
      <c r="FD693"/>
      <c r="FE693"/>
      <c r="FF693"/>
      <c r="FG693"/>
      <c r="FH693"/>
      <c r="FI693"/>
      <c r="FJ693"/>
      <c r="FK693"/>
      <c r="FL693"/>
      <c r="FM693"/>
      <c r="FN693"/>
      <c r="FO693"/>
      <c r="FP693"/>
      <c r="FQ693"/>
      <c r="FR693"/>
      <c r="FS693"/>
      <c r="FT693"/>
      <c r="FU693"/>
      <c r="FV693"/>
      <c r="FW693"/>
      <c r="FX693"/>
      <c r="FY693"/>
      <c r="FZ693"/>
      <c r="GA693"/>
      <c r="GB693"/>
      <c r="GC693"/>
      <c r="GD693"/>
      <c r="GE693"/>
      <c r="GF693"/>
      <c r="GG693"/>
      <c r="GH693"/>
      <c r="GI693"/>
      <c r="GJ693"/>
      <c r="GK693"/>
      <c r="GL693"/>
      <c r="GM693"/>
      <c r="GN693"/>
      <c r="GO693"/>
      <c r="GP693"/>
      <c r="GQ693"/>
      <c r="GR693"/>
      <c r="GS693"/>
      <c r="GT693"/>
      <c r="GU693"/>
      <c r="GV693"/>
      <c r="GW693"/>
      <c r="GX693"/>
      <c r="GY693"/>
      <c r="GZ693"/>
      <c r="HA693"/>
      <c r="HB693"/>
      <c r="HC693"/>
      <c r="HD693"/>
      <c r="HE693"/>
      <c r="HF693"/>
      <c r="HG693"/>
      <c r="HH693"/>
      <c r="HI693"/>
      <c r="HJ693"/>
      <c r="HK693"/>
      <c r="HL693"/>
      <c r="HM693"/>
      <c r="HN693"/>
      <c r="HO693"/>
      <c r="HP693"/>
      <c r="HQ693"/>
      <c r="HR693"/>
      <c r="HS693"/>
      <c r="HT693"/>
      <c r="HU693"/>
      <c r="HV693"/>
      <c r="HW693"/>
      <c r="HX693"/>
      <c r="HY693"/>
      <c r="HZ693"/>
      <c r="IA693"/>
      <c r="IB693"/>
      <c r="IC693"/>
      <c r="ID693"/>
      <c r="IE693"/>
      <c r="IF693"/>
      <c r="IG693"/>
      <c r="IH693"/>
      <c r="II693"/>
      <c r="IJ693"/>
      <c r="IK693"/>
      <c r="IL693"/>
      <c r="IM693"/>
      <c r="IN693"/>
      <c r="IO693"/>
      <c r="IP693"/>
      <c r="IQ693"/>
      <c r="IR693"/>
      <c r="IS693"/>
      <c r="IT693"/>
      <c r="IU693"/>
      <c r="IV693"/>
      <c r="IW693"/>
      <c r="IX693"/>
      <c r="IY693"/>
      <c r="IZ693"/>
      <c r="JA693"/>
      <c r="JB693"/>
      <c r="JC693"/>
      <c r="JD693"/>
      <c r="JE693"/>
      <c r="JF693"/>
      <c r="JG693"/>
      <c r="JH693"/>
      <c r="JI693"/>
      <c r="JJ693"/>
      <c r="JK693"/>
      <c r="JL693"/>
      <c r="JM693"/>
      <c r="JN693"/>
      <c r="JO693"/>
      <c r="JP693"/>
      <c r="JQ693"/>
      <c r="JR693"/>
      <c r="JS693"/>
      <c r="JT693"/>
      <c r="JU693"/>
      <c r="JV693"/>
      <c r="JW693"/>
      <c r="JX693"/>
      <c r="JY693"/>
      <c r="JZ693"/>
      <c r="KA693"/>
      <c r="KB693"/>
      <c r="KC693"/>
      <c r="KD693"/>
      <c r="KE693"/>
      <c r="KF693"/>
      <c r="KG693"/>
      <c r="KH693"/>
      <c r="KI693"/>
      <c r="KJ693"/>
      <c r="KK693"/>
      <c r="KL693"/>
      <c r="KM693"/>
      <c r="KN693"/>
      <c r="KO693"/>
      <c r="KP693"/>
      <c r="KQ693"/>
      <c r="KR693"/>
      <c r="KS693"/>
      <c r="KT693"/>
      <c r="KU693"/>
      <c r="KV693"/>
      <c r="KW693"/>
      <c r="KX693"/>
      <c r="KY693"/>
      <c r="KZ693"/>
      <c r="LA693"/>
      <c r="LB693"/>
      <c r="LC693"/>
      <c r="LD693"/>
      <c r="LE693"/>
      <c r="LF693"/>
      <c r="LG693"/>
      <c r="LH693"/>
      <c r="LI693"/>
      <c r="LJ693"/>
      <c r="LK693"/>
      <c r="LL693"/>
      <c r="LM693"/>
      <c r="LN693"/>
      <c r="LO693"/>
      <c r="LP693"/>
      <c r="LQ693"/>
      <c r="LR693"/>
      <c r="LS693"/>
      <c r="LT693"/>
      <c r="LU693"/>
      <c r="LV693"/>
      <c r="LW693"/>
      <c r="LX693"/>
      <c r="LY693"/>
      <c r="LZ693"/>
      <c r="MA693"/>
      <c r="MB693"/>
      <c r="MC693"/>
      <c r="MD693"/>
      <c r="ME693"/>
      <c r="MF693"/>
      <c r="MG693"/>
      <c r="MH693"/>
      <c r="MI693"/>
      <c r="MJ693"/>
      <c r="MK693"/>
      <c r="ML693"/>
      <c r="MM693"/>
      <c r="MN693"/>
      <c r="MO693"/>
      <c r="MP693"/>
      <c r="MQ693"/>
      <c r="MR693"/>
      <c r="MS693"/>
      <c r="MT693"/>
      <c r="MU693"/>
      <c r="MV693"/>
      <c r="MW693"/>
      <c r="MX693"/>
      <c r="MY693"/>
      <c r="MZ693"/>
      <c r="NA693"/>
      <c r="NB693"/>
      <c r="NC693"/>
      <c r="ND693"/>
      <c r="NE693"/>
      <c r="NF693"/>
      <c r="NG693"/>
      <c r="NH693"/>
      <c r="NI693"/>
      <c r="NJ693"/>
      <c r="NK693"/>
      <c r="NL693"/>
      <c r="NM693"/>
      <c r="NN693"/>
      <c r="NO693"/>
      <c r="NP693"/>
      <c r="NQ693"/>
      <c r="NR693"/>
      <c r="NS693"/>
      <c r="NT693"/>
      <c r="NU693"/>
      <c r="NV693"/>
      <c r="NW693"/>
      <c r="NX693"/>
      <c r="NY693"/>
      <c r="NZ693"/>
      <c r="OA693"/>
      <c r="OB693"/>
      <c r="OC693"/>
      <c r="OD693"/>
      <c r="OE693"/>
      <c r="OF693"/>
      <c r="OG693"/>
      <c r="OH693"/>
      <c r="OI693"/>
      <c r="OJ693"/>
      <c r="OK693"/>
      <c r="OL693"/>
      <c r="OM693"/>
      <c r="ON693"/>
      <c r="OO693"/>
      <c r="OP693"/>
      <c r="OQ693"/>
      <c r="OR693"/>
      <c r="OS693"/>
      <c r="OT693"/>
      <c r="OU693"/>
      <c r="OV693"/>
      <c r="OW693"/>
      <c r="OX693"/>
      <c r="OY693"/>
      <c r="OZ693"/>
      <c r="PA693"/>
      <c r="PB693"/>
      <c r="PC693"/>
      <c r="PD693"/>
      <c r="PE693"/>
      <c r="PF693"/>
      <c r="PG693"/>
      <c r="PH693"/>
      <c r="PI693"/>
      <c r="PJ693"/>
      <c r="PK693"/>
      <c r="PL693"/>
      <c r="PM693"/>
      <c r="PN693"/>
      <c r="PO693"/>
      <c r="PP693"/>
      <c r="PQ693"/>
      <c r="PR693"/>
      <c r="PS693"/>
      <c r="PT693"/>
      <c r="PU693"/>
      <c r="PV693"/>
      <c r="PW693"/>
      <c r="PX693"/>
      <c r="PY693"/>
      <c r="PZ693"/>
      <c r="QA693"/>
      <c r="QB693"/>
      <c r="QC693"/>
      <c r="QD693"/>
      <c r="QE693"/>
      <c r="QF693"/>
      <c r="QG693"/>
      <c r="QH693"/>
      <c r="QI693"/>
      <c r="QJ693"/>
      <c r="QK693"/>
      <c r="QL693"/>
      <c r="QM693"/>
      <c r="QN693"/>
      <c r="QO693"/>
      <c r="QP693"/>
      <c r="QQ693"/>
      <c r="QR693"/>
      <c r="QS693"/>
      <c r="QT693"/>
      <c r="QU693"/>
      <c r="QV693"/>
      <c r="QW693"/>
      <c r="QX693"/>
      <c r="QY693"/>
      <c r="QZ693"/>
      <c r="RA693"/>
      <c r="RB693"/>
      <c r="RC693"/>
      <c r="RD693"/>
      <c r="RE693"/>
      <c r="RF693"/>
      <c r="RG693"/>
      <c r="RH693"/>
      <c r="RI693"/>
      <c r="RJ693"/>
      <c r="RK693"/>
      <c r="RL693"/>
      <c r="RM693"/>
      <c r="RN693"/>
      <c r="RO693"/>
      <c r="RP693"/>
      <c r="RQ693"/>
      <c r="RR693"/>
      <c r="RS693"/>
      <c r="RT693"/>
      <c r="RU693"/>
      <c r="RV693"/>
      <c r="RW693"/>
      <c r="RX693"/>
      <c r="RY693"/>
      <c r="RZ693"/>
      <c r="SA693"/>
      <c r="SB693"/>
      <c r="SC693"/>
      <c r="SD693"/>
      <c r="SE693"/>
      <c r="SF693"/>
      <c r="SG693"/>
      <c r="SH693"/>
      <c r="SI693"/>
      <c r="SJ693"/>
      <c r="SK693"/>
      <c r="SL693"/>
      <c r="SM693"/>
      <c r="SN693"/>
      <c r="SO693"/>
      <c r="SP693"/>
    </row>
    <row r="694" spans="1:510" ht="16.5" customHeight="1" x14ac:dyDescent="0.2">
      <c r="A694" s="20">
        <v>17</v>
      </c>
      <c r="B694" s="20" t="s">
        <v>21</v>
      </c>
      <c r="C694" s="20" t="s">
        <v>33</v>
      </c>
      <c r="D694" s="20" t="s">
        <v>38</v>
      </c>
      <c r="E694" s="20" t="s">
        <v>1345</v>
      </c>
      <c r="F694" s="21" t="s">
        <v>862</v>
      </c>
      <c r="G694" s="20" t="s">
        <v>42</v>
      </c>
      <c r="H694" s="20" t="s">
        <v>35</v>
      </c>
      <c r="I694" s="20" t="s">
        <v>81</v>
      </c>
      <c r="J694" s="22" t="s">
        <v>856</v>
      </c>
      <c r="K694" s="20"/>
      <c r="L694" s="20"/>
      <c r="M694" s="20"/>
      <c r="N694" s="20"/>
      <c r="O694" s="23">
        <v>0</v>
      </c>
      <c r="P694" s="23">
        <v>750000</v>
      </c>
      <c r="Q694" s="24">
        <v>12</v>
      </c>
      <c r="R694" s="25">
        <v>45658</v>
      </c>
      <c r="S694" s="20" t="s">
        <v>83</v>
      </c>
      <c r="T694" s="26">
        <f t="shared" si="12"/>
        <v>9000000</v>
      </c>
      <c r="U694" s="27" t="s">
        <v>100</v>
      </c>
      <c r="V694" s="27" t="s">
        <v>100</v>
      </c>
      <c r="W694"/>
      <c r="X694"/>
      <c r="Y694"/>
      <c r="Z694"/>
      <c r="AA694"/>
      <c r="AB694"/>
      <c r="AC694"/>
      <c r="AD694"/>
      <c r="AE694"/>
      <c r="AF694"/>
      <c r="AG694"/>
      <c r="AH694"/>
      <c r="AI694"/>
      <c r="AJ694"/>
      <c r="AK694"/>
      <c r="AL694"/>
      <c r="AM694"/>
      <c r="AN694"/>
      <c r="AO694"/>
      <c r="AP694"/>
      <c r="AQ694"/>
      <c r="AR694"/>
      <c r="AS694"/>
      <c r="AT694"/>
      <c r="AU694"/>
      <c r="AV694"/>
      <c r="AW694"/>
      <c r="AX694"/>
      <c r="AY694"/>
      <c r="AZ694"/>
      <c r="BA694"/>
      <c r="BB694"/>
      <c r="BC694"/>
      <c r="BD694"/>
      <c r="BE694"/>
      <c r="BF694"/>
      <c r="BG694"/>
      <c r="BH694"/>
      <c r="BI694"/>
      <c r="BJ694"/>
      <c r="BK694"/>
      <c r="BL694"/>
      <c r="BM694"/>
      <c r="BN694"/>
      <c r="BO694"/>
      <c r="BP694"/>
      <c r="BQ694"/>
      <c r="BR694"/>
      <c r="BS694"/>
      <c r="BT694"/>
      <c r="BU694"/>
      <c r="BV694"/>
      <c r="BW694"/>
      <c r="BX694"/>
      <c r="BY694"/>
      <c r="BZ694"/>
      <c r="CA694"/>
      <c r="CB694"/>
      <c r="CC694"/>
      <c r="CD694"/>
      <c r="CE694"/>
      <c r="CF694"/>
      <c r="CG694"/>
      <c r="CH694"/>
      <c r="CI694"/>
      <c r="CJ694"/>
      <c r="CK694"/>
      <c r="CL694"/>
      <c r="CM694"/>
      <c r="CN694"/>
      <c r="CO694"/>
      <c r="CP694"/>
      <c r="CQ694"/>
      <c r="CR694"/>
      <c r="CS694"/>
      <c r="CT694"/>
      <c r="CU694"/>
      <c r="CV694"/>
      <c r="CW694"/>
      <c r="CX694"/>
      <c r="CY694"/>
      <c r="CZ694"/>
      <c r="DA694"/>
      <c r="DB694"/>
      <c r="DC694"/>
      <c r="DD694"/>
      <c r="DE694"/>
      <c r="DF694"/>
      <c r="DG694"/>
      <c r="DH694"/>
      <c r="DI694"/>
      <c r="DJ694"/>
      <c r="DK694"/>
      <c r="DL694"/>
      <c r="DM694"/>
      <c r="DN694"/>
      <c r="DO694"/>
      <c r="DP694"/>
      <c r="DQ694"/>
      <c r="DR694"/>
      <c r="DS694"/>
      <c r="DT694"/>
      <c r="DU694"/>
      <c r="DV694"/>
      <c r="DW694"/>
      <c r="DX694"/>
      <c r="DY694"/>
      <c r="DZ694"/>
      <c r="EA694"/>
      <c r="EB694"/>
      <c r="EC694"/>
      <c r="ED694"/>
      <c r="EE694"/>
      <c r="EF694"/>
      <c r="EG694"/>
      <c r="EH694"/>
      <c r="EI694"/>
      <c r="EJ694"/>
      <c r="EK694"/>
      <c r="EL694"/>
      <c r="EM694"/>
      <c r="EN694"/>
      <c r="EO694"/>
      <c r="EP694"/>
      <c r="EQ694"/>
      <c r="ER694"/>
      <c r="ES694"/>
      <c r="ET694"/>
      <c r="EU694"/>
      <c r="EV694"/>
      <c r="EW694"/>
      <c r="EX694"/>
      <c r="EY694"/>
      <c r="EZ694"/>
      <c r="FA694"/>
      <c r="FB694"/>
      <c r="FC694"/>
      <c r="FD694"/>
      <c r="FE694"/>
      <c r="FF694"/>
      <c r="FG694"/>
      <c r="FH694"/>
      <c r="FI694"/>
      <c r="FJ694"/>
      <c r="FK694"/>
      <c r="FL694"/>
      <c r="FM694"/>
      <c r="FN694"/>
      <c r="FO694"/>
      <c r="FP694"/>
      <c r="FQ694"/>
      <c r="FR694"/>
      <c r="FS694"/>
      <c r="FT694"/>
      <c r="FU694"/>
      <c r="FV694"/>
      <c r="FW694"/>
      <c r="FX694"/>
      <c r="FY694"/>
      <c r="FZ694"/>
      <c r="GA694"/>
      <c r="GB694"/>
      <c r="GC694"/>
      <c r="GD694"/>
      <c r="GE694"/>
      <c r="GF694"/>
      <c r="GG694"/>
      <c r="GH694"/>
      <c r="GI694"/>
      <c r="GJ694"/>
      <c r="GK694"/>
      <c r="GL694"/>
      <c r="GM694"/>
      <c r="GN694"/>
      <c r="GO694"/>
      <c r="GP694"/>
      <c r="GQ694"/>
      <c r="GR694"/>
      <c r="GS694"/>
      <c r="GT694"/>
      <c r="GU694"/>
      <c r="GV694"/>
      <c r="GW694"/>
      <c r="GX694"/>
      <c r="GY694"/>
      <c r="GZ694"/>
      <c r="HA694"/>
      <c r="HB694"/>
      <c r="HC694"/>
      <c r="HD694"/>
      <c r="HE694"/>
      <c r="HF694"/>
      <c r="HG694"/>
      <c r="HH694"/>
      <c r="HI694"/>
      <c r="HJ694"/>
      <c r="HK694"/>
      <c r="HL694"/>
      <c r="HM694"/>
      <c r="HN694"/>
      <c r="HO694"/>
      <c r="HP694"/>
      <c r="HQ694"/>
      <c r="HR694"/>
      <c r="HS694"/>
      <c r="HT694"/>
      <c r="HU694"/>
      <c r="HV694"/>
      <c r="HW694"/>
      <c r="HX694"/>
      <c r="HY694"/>
      <c r="HZ694"/>
      <c r="IA694"/>
      <c r="IB694"/>
      <c r="IC694"/>
      <c r="ID694"/>
      <c r="IE694"/>
      <c r="IF694"/>
      <c r="IG694"/>
      <c r="IH694"/>
      <c r="II694"/>
      <c r="IJ694"/>
      <c r="IK694"/>
      <c r="IL694"/>
      <c r="IM694"/>
      <c r="IN694"/>
      <c r="IO694"/>
      <c r="IP694"/>
      <c r="IQ694"/>
      <c r="IR694"/>
      <c r="IS694"/>
      <c r="IT694"/>
      <c r="IU694"/>
      <c r="IV694"/>
      <c r="IW694"/>
      <c r="IX694"/>
      <c r="IY694"/>
      <c r="IZ694"/>
      <c r="JA694"/>
      <c r="JB694"/>
      <c r="JC694"/>
      <c r="JD694"/>
      <c r="JE694"/>
      <c r="JF694"/>
      <c r="JG694"/>
      <c r="JH694"/>
      <c r="JI694"/>
      <c r="JJ694"/>
      <c r="JK694"/>
      <c r="JL694"/>
      <c r="JM694"/>
      <c r="JN694"/>
      <c r="JO694"/>
      <c r="JP694"/>
      <c r="JQ694"/>
      <c r="JR694"/>
      <c r="JS694"/>
      <c r="JT694"/>
      <c r="JU694"/>
      <c r="JV694"/>
      <c r="JW694"/>
      <c r="JX694"/>
      <c r="JY694"/>
      <c r="JZ694"/>
      <c r="KA694"/>
      <c r="KB694"/>
      <c r="KC694"/>
      <c r="KD694"/>
      <c r="KE694"/>
      <c r="KF694"/>
      <c r="KG694"/>
      <c r="KH694"/>
      <c r="KI694"/>
      <c r="KJ694"/>
      <c r="KK694"/>
      <c r="KL694"/>
      <c r="KM694"/>
      <c r="KN694"/>
      <c r="KO694"/>
      <c r="KP694"/>
      <c r="KQ694"/>
      <c r="KR694"/>
      <c r="KS694"/>
      <c r="KT694"/>
      <c r="KU694"/>
      <c r="KV694"/>
      <c r="KW694"/>
      <c r="KX694"/>
      <c r="KY694"/>
      <c r="KZ694"/>
      <c r="LA694"/>
      <c r="LB694"/>
      <c r="LC694"/>
      <c r="LD694"/>
      <c r="LE694"/>
      <c r="LF694"/>
      <c r="LG694"/>
      <c r="LH694"/>
      <c r="LI694"/>
      <c r="LJ694"/>
      <c r="LK694"/>
      <c r="LL694"/>
      <c r="LM694"/>
      <c r="LN694"/>
      <c r="LO694"/>
      <c r="LP694"/>
      <c r="LQ694"/>
      <c r="LR694"/>
      <c r="LS694"/>
      <c r="LT694"/>
      <c r="LU694"/>
      <c r="LV694"/>
      <c r="LW694"/>
      <c r="LX694"/>
      <c r="LY694"/>
      <c r="LZ694"/>
      <c r="MA694"/>
      <c r="MB694"/>
      <c r="MC694"/>
      <c r="MD694"/>
      <c r="ME694"/>
      <c r="MF694"/>
      <c r="MG694"/>
      <c r="MH694"/>
      <c r="MI694"/>
      <c r="MJ694"/>
      <c r="MK694"/>
      <c r="ML694"/>
      <c r="MM694"/>
      <c r="MN694"/>
      <c r="MO694"/>
      <c r="MP694"/>
      <c r="MQ694"/>
      <c r="MR694"/>
      <c r="MS694"/>
      <c r="MT694"/>
      <c r="MU694"/>
      <c r="MV694"/>
      <c r="MW694"/>
      <c r="MX694"/>
      <c r="MY694"/>
      <c r="MZ694"/>
      <c r="NA694"/>
      <c r="NB694"/>
      <c r="NC694"/>
      <c r="ND694"/>
      <c r="NE694"/>
      <c r="NF694"/>
      <c r="NG694"/>
      <c r="NH694"/>
      <c r="NI694"/>
      <c r="NJ694"/>
      <c r="NK694"/>
      <c r="NL694"/>
      <c r="NM694"/>
      <c r="NN694"/>
      <c r="NO694"/>
      <c r="NP694"/>
      <c r="NQ694"/>
      <c r="NR694"/>
      <c r="NS694"/>
      <c r="NT694"/>
      <c r="NU694"/>
      <c r="NV694"/>
      <c r="NW694"/>
      <c r="NX694"/>
      <c r="NY694"/>
      <c r="NZ694"/>
      <c r="OA694"/>
      <c r="OB694"/>
      <c r="OC694"/>
      <c r="OD694"/>
      <c r="OE694"/>
      <c r="OF694"/>
      <c r="OG694"/>
      <c r="OH694"/>
      <c r="OI694"/>
      <c r="OJ694"/>
      <c r="OK694"/>
      <c r="OL694"/>
      <c r="OM694"/>
      <c r="ON694"/>
      <c r="OO694"/>
      <c r="OP694"/>
      <c r="OQ694"/>
      <c r="OR694"/>
      <c r="OS694"/>
      <c r="OT694"/>
      <c r="OU694"/>
      <c r="OV694"/>
      <c r="OW694"/>
      <c r="OX694"/>
      <c r="OY694"/>
      <c r="OZ694"/>
      <c r="PA694"/>
      <c r="PB694"/>
      <c r="PC694"/>
      <c r="PD694"/>
      <c r="PE694"/>
      <c r="PF694"/>
      <c r="PG694"/>
      <c r="PH694"/>
      <c r="PI694"/>
      <c r="PJ694"/>
      <c r="PK694"/>
      <c r="PL694"/>
      <c r="PM694"/>
      <c r="PN694"/>
      <c r="PO694"/>
      <c r="PP694"/>
      <c r="PQ694"/>
      <c r="PR694"/>
      <c r="PS694"/>
      <c r="PT694"/>
      <c r="PU694"/>
      <c r="PV694"/>
      <c r="PW694"/>
      <c r="PX694"/>
      <c r="PY694"/>
      <c r="PZ694"/>
      <c r="QA694"/>
      <c r="QB694"/>
      <c r="QC694"/>
      <c r="QD694"/>
      <c r="QE694"/>
      <c r="QF694"/>
      <c r="QG694"/>
      <c r="QH694"/>
      <c r="QI694"/>
      <c r="QJ694"/>
      <c r="QK694"/>
      <c r="QL694"/>
      <c r="QM694"/>
      <c r="QN694"/>
      <c r="QO694"/>
      <c r="QP694"/>
      <c r="QQ694"/>
      <c r="QR694"/>
      <c r="QS694"/>
      <c r="QT694"/>
      <c r="QU694"/>
      <c r="QV694"/>
      <c r="QW694"/>
      <c r="QX694"/>
      <c r="QY694"/>
      <c r="QZ694"/>
      <c r="RA694"/>
      <c r="RB694"/>
      <c r="RC694"/>
      <c r="RD694"/>
      <c r="RE694"/>
      <c r="RF694"/>
      <c r="RG694"/>
      <c r="RH694"/>
      <c r="RI694"/>
      <c r="RJ694"/>
      <c r="RK694"/>
      <c r="RL694"/>
      <c r="RM694"/>
      <c r="RN694"/>
      <c r="RO694"/>
      <c r="RP694"/>
      <c r="RQ694"/>
      <c r="RR694"/>
      <c r="RS694"/>
      <c r="RT694"/>
      <c r="RU694"/>
      <c r="RV694"/>
      <c r="RW694"/>
      <c r="RX694"/>
      <c r="RY694"/>
      <c r="RZ694"/>
      <c r="SA694"/>
      <c r="SB694"/>
      <c r="SC694"/>
      <c r="SD694"/>
      <c r="SE694"/>
      <c r="SF694"/>
      <c r="SG694"/>
      <c r="SH694"/>
      <c r="SI694"/>
      <c r="SJ694"/>
      <c r="SK694"/>
      <c r="SL694"/>
      <c r="SM694"/>
      <c r="SN694"/>
      <c r="SO694"/>
      <c r="SP694"/>
    </row>
    <row r="695" spans="1:510" ht="16.5" customHeight="1" x14ac:dyDescent="0.2">
      <c r="A695" s="20">
        <v>18</v>
      </c>
      <c r="B695" s="20" t="s">
        <v>21</v>
      </c>
      <c r="C695" s="20" t="s">
        <v>33</v>
      </c>
      <c r="D695" s="20" t="s">
        <v>38</v>
      </c>
      <c r="E695" s="20" t="s">
        <v>1345</v>
      </c>
      <c r="F695" s="21" t="s">
        <v>863</v>
      </c>
      <c r="G695" s="20" t="s">
        <v>42</v>
      </c>
      <c r="H695" s="20" t="s">
        <v>35</v>
      </c>
      <c r="I695" s="20" t="s">
        <v>81</v>
      </c>
      <c r="J695" s="22" t="s">
        <v>855</v>
      </c>
      <c r="K695" s="20"/>
      <c r="L695" s="20"/>
      <c r="M695" s="20"/>
      <c r="N695" s="20"/>
      <c r="O695" s="23">
        <v>0</v>
      </c>
      <c r="P695" s="23">
        <f>740000+350000</f>
        <v>1090000</v>
      </c>
      <c r="Q695" s="24">
        <v>12</v>
      </c>
      <c r="R695" s="25">
        <v>45658</v>
      </c>
      <c r="S695" s="20" t="s">
        <v>83</v>
      </c>
      <c r="T695" s="26">
        <f t="shared" si="12"/>
        <v>13080000</v>
      </c>
      <c r="U695" s="27" t="s">
        <v>100</v>
      </c>
      <c r="V695" s="27" t="s">
        <v>100</v>
      </c>
      <c r="W695"/>
      <c r="X695"/>
      <c r="Y695"/>
      <c r="Z695"/>
      <c r="AA695"/>
      <c r="AB695"/>
      <c r="AC695"/>
      <c r="AD695"/>
      <c r="AE695"/>
      <c r="AF695"/>
      <c r="AG695"/>
      <c r="AH695"/>
      <c r="AI695"/>
      <c r="AJ695"/>
      <c r="AK695"/>
      <c r="AL695"/>
      <c r="AM695"/>
      <c r="AN695"/>
      <c r="AO695"/>
      <c r="AP695"/>
      <c r="AQ695"/>
      <c r="AR695"/>
      <c r="AS695"/>
      <c r="AT695"/>
      <c r="AU695"/>
      <c r="AV695"/>
      <c r="AW695"/>
      <c r="AX695"/>
      <c r="AY695"/>
      <c r="AZ695"/>
      <c r="BA695"/>
      <c r="BB695"/>
      <c r="BC695"/>
      <c r="BD695"/>
      <c r="BE695"/>
      <c r="BF695"/>
      <c r="BG695"/>
      <c r="BH695"/>
      <c r="BI695"/>
      <c r="BJ695"/>
      <c r="BK695"/>
      <c r="BL695"/>
      <c r="BM695"/>
      <c r="BN695"/>
      <c r="BO695"/>
      <c r="BP695"/>
      <c r="BQ695"/>
      <c r="BR695"/>
      <c r="BS695"/>
      <c r="BT695"/>
      <c r="BU695"/>
      <c r="BV695"/>
      <c r="BW695"/>
      <c r="BX695"/>
      <c r="BY695"/>
      <c r="BZ695"/>
      <c r="CA695"/>
      <c r="CB695"/>
      <c r="CC695"/>
      <c r="CD695"/>
      <c r="CE695"/>
      <c r="CF695"/>
      <c r="CG695"/>
      <c r="CH695"/>
      <c r="CI695"/>
      <c r="CJ695"/>
      <c r="CK695"/>
      <c r="CL695"/>
      <c r="CM695"/>
      <c r="CN695"/>
      <c r="CO695"/>
      <c r="CP695"/>
      <c r="CQ695"/>
      <c r="CR695"/>
      <c r="CS695"/>
      <c r="CT695"/>
      <c r="CU695"/>
      <c r="CV695"/>
      <c r="CW695"/>
      <c r="CX695"/>
      <c r="CY695"/>
      <c r="CZ695"/>
      <c r="DA695"/>
      <c r="DB695"/>
      <c r="DC695"/>
      <c r="DD695"/>
      <c r="DE695"/>
      <c r="DF695"/>
      <c r="DG695"/>
      <c r="DH695"/>
      <c r="DI695"/>
      <c r="DJ695"/>
      <c r="DK695"/>
      <c r="DL695"/>
      <c r="DM695"/>
      <c r="DN695"/>
      <c r="DO695"/>
      <c r="DP695"/>
      <c r="DQ695"/>
      <c r="DR695"/>
      <c r="DS695"/>
      <c r="DT695"/>
      <c r="DU695"/>
      <c r="DV695"/>
      <c r="DW695"/>
      <c r="DX695"/>
      <c r="DY695"/>
      <c r="DZ695"/>
      <c r="EA695"/>
      <c r="EB695"/>
      <c r="EC695"/>
      <c r="ED695"/>
      <c r="EE695"/>
      <c r="EF695"/>
      <c r="EG695"/>
      <c r="EH695"/>
      <c r="EI695"/>
      <c r="EJ695"/>
      <c r="EK695"/>
      <c r="EL695"/>
      <c r="EM695"/>
      <c r="EN695"/>
      <c r="EO695"/>
      <c r="EP695"/>
      <c r="EQ695"/>
      <c r="ER695"/>
      <c r="ES695"/>
      <c r="ET695"/>
      <c r="EU695"/>
      <c r="EV695"/>
      <c r="EW695"/>
      <c r="EX695"/>
      <c r="EY695"/>
      <c r="EZ695"/>
      <c r="FA695"/>
      <c r="FB695"/>
      <c r="FC695"/>
      <c r="FD695"/>
      <c r="FE695"/>
      <c r="FF695"/>
      <c r="FG695"/>
      <c r="FH695"/>
      <c r="FI695"/>
      <c r="FJ695"/>
      <c r="FK695"/>
      <c r="FL695"/>
      <c r="FM695"/>
      <c r="FN695"/>
      <c r="FO695"/>
      <c r="FP695"/>
      <c r="FQ695"/>
      <c r="FR695"/>
      <c r="FS695"/>
      <c r="FT695"/>
      <c r="FU695"/>
      <c r="FV695"/>
      <c r="FW695"/>
      <c r="FX695"/>
      <c r="FY695"/>
      <c r="FZ695"/>
      <c r="GA695"/>
      <c r="GB695"/>
      <c r="GC695"/>
      <c r="GD695"/>
      <c r="GE695"/>
      <c r="GF695"/>
      <c r="GG695"/>
      <c r="GH695"/>
      <c r="GI695"/>
      <c r="GJ695"/>
      <c r="GK695"/>
      <c r="GL695"/>
      <c r="GM695"/>
      <c r="GN695"/>
      <c r="GO695"/>
      <c r="GP695"/>
      <c r="GQ695"/>
      <c r="GR695"/>
      <c r="GS695"/>
      <c r="GT695"/>
      <c r="GU695"/>
      <c r="GV695"/>
      <c r="GW695"/>
      <c r="GX695"/>
      <c r="GY695"/>
      <c r="GZ695"/>
      <c r="HA695"/>
      <c r="HB695"/>
      <c r="HC695"/>
      <c r="HD695"/>
      <c r="HE695"/>
      <c r="HF695"/>
      <c r="HG695"/>
      <c r="HH695"/>
      <c r="HI695"/>
      <c r="HJ695"/>
      <c r="HK695"/>
      <c r="HL695"/>
      <c r="HM695"/>
      <c r="HN695"/>
      <c r="HO695"/>
      <c r="HP695"/>
      <c r="HQ695"/>
      <c r="HR695"/>
      <c r="HS695"/>
      <c r="HT695"/>
      <c r="HU695"/>
      <c r="HV695"/>
      <c r="HW695"/>
      <c r="HX695"/>
      <c r="HY695"/>
      <c r="HZ695"/>
      <c r="IA695"/>
      <c r="IB695"/>
      <c r="IC695"/>
      <c r="ID695"/>
      <c r="IE695"/>
      <c r="IF695"/>
      <c r="IG695"/>
      <c r="IH695"/>
      <c r="II695"/>
      <c r="IJ695"/>
      <c r="IK695"/>
      <c r="IL695"/>
      <c r="IM695"/>
      <c r="IN695"/>
      <c r="IO695"/>
      <c r="IP695"/>
      <c r="IQ695"/>
      <c r="IR695"/>
      <c r="IS695"/>
      <c r="IT695"/>
      <c r="IU695"/>
      <c r="IV695"/>
      <c r="IW695"/>
      <c r="IX695"/>
      <c r="IY695"/>
      <c r="IZ695"/>
      <c r="JA695"/>
      <c r="JB695"/>
      <c r="JC695"/>
      <c r="JD695"/>
      <c r="JE695"/>
      <c r="JF695"/>
      <c r="JG695"/>
      <c r="JH695"/>
      <c r="JI695"/>
      <c r="JJ695"/>
      <c r="JK695"/>
      <c r="JL695"/>
      <c r="JM695"/>
      <c r="JN695"/>
      <c r="JO695"/>
      <c r="JP695"/>
      <c r="JQ695"/>
      <c r="JR695"/>
      <c r="JS695"/>
      <c r="JT695"/>
      <c r="JU695"/>
      <c r="JV695"/>
      <c r="JW695"/>
      <c r="JX695"/>
      <c r="JY695"/>
      <c r="JZ695"/>
      <c r="KA695"/>
      <c r="KB695"/>
      <c r="KC695"/>
      <c r="KD695"/>
      <c r="KE695"/>
      <c r="KF695"/>
      <c r="KG695"/>
      <c r="KH695"/>
      <c r="KI695"/>
      <c r="KJ695"/>
      <c r="KK695"/>
      <c r="KL695"/>
      <c r="KM695"/>
      <c r="KN695"/>
      <c r="KO695"/>
      <c r="KP695"/>
      <c r="KQ695"/>
      <c r="KR695"/>
      <c r="KS695"/>
      <c r="KT695"/>
      <c r="KU695"/>
      <c r="KV695"/>
      <c r="KW695"/>
      <c r="KX695"/>
      <c r="KY695"/>
      <c r="KZ695"/>
      <c r="LA695"/>
      <c r="LB695"/>
      <c r="LC695"/>
      <c r="LD695"/>
      <c r="LE695"/>
      <c r="LF695"/>
      <c r="LG695"/>
      <c r="LH695"/>
      <c r="LI695"/>
      <c r="LJ695"/>
      <c r="LK695"/>
      <c r="LL695"/>
      <c r="LM695"/>
      <c r="LN695"/>
      <c r="LO695"/>
      <c r="LP695"/>
      <c r="LQ695"/>
      <c r="LR695"/>
      <c r="LS695"/>
      <c r="LT695"/>
      <c r="LU695"/>
      <c r="LV695"/>
      <c r="LW695"/>
      <c r="LX695"/>
      <c r="LY695"/>
      <c r="LZ695"/>
      <c r="MA695"/>
      <c r="MB695"/>
      <c r="MC695"/>
      <c r="MD695"/>
      <c r="ME695"/>
      <c r="MF695"/>
      <c r="MG695"/>
      <c r="MH695"/>
      <c r="MI695"/>
      <c r="MJ695"/>
      <c r="MK695"/>
      <c r="ML695"/>
      <c r="MM695"/>
      <c r="MN695"/>
      <c r="MO695"/>
      <c r="MP695"/>
      <c r="MQ695"/>
      <c r="MR695"/>
      <c r="MS695"/>
      <c r="MT695"/>
      <c r="MU695"/>
      <c r="MV695"/>
      <c r="MW695"/>
      <c r="MX695"/>
      <c r="MY695"/>
      <c r="MZ695"/>
      <c r="NA695"/>
      <c r="NB695"/>
      <c r="NC695"/>
      <c r="ND695"/>
      <c r="NE695"/>
      <c r="NF695"/>
      <c r="NG695"/>
      <c r="NH695"/>
      <c r="NI695"/>
      <c r="NJ695"/>
      <c r="NK695"/>
      <c r="NL695"/>
      <c r="NM695"/>
      <c r="NN695"/>
      <c r="NO695"/>
      <c r="NP695"/>
      <c r="NQ695"/>
      <c r="NR695"/>
      <c r="NS695"/>
      <c r="NT695"/>
      <c r="NU695"/>
      <c r="NV695"/>
      <c r="NW695"/>
      <c r="NX695"/>
      <c r="NY695"/>
      <c r="NZ695"/>
      <c r="OA695"/>
      <c r="OB695"/>
      <c r="OC695"/>
      <c r="OD695"/>
      <c r="OE695"/>
      <c r="OF695"/>
      <c r="OG695"/>
      <c r="OH695"/>
      <c r="OI695"/>
      <c r="OJ695"/>
      <c r="OK695"/>
      <c r="OL695"/>
      <c r="OM695"/>
      <c r="ON695"/>
      <c r="OO695"/>
      <c r="OP695"/>
      <c r="OQ695"/>
      <c r="OR695"/>
      <c r="OS695"/>
      <c r="OT695"/>
      <c r="OU695"/>
      <c r="OV695"/>
      <c r="OW695"/>
      <c r="OX695"/>
      <c r="OY695"/>
      <c r="OZ695"/>
      <c r="PA695"/>
      <c r="PB695"/>
      <c r="PC695"/>
      <c r="PD695"/>
      <c r="PE695"/>
      <c r="PF695"/>
      <c r="PG695"/>
      <c r="PH695"/>
      <c r="PI695"/>
      <c r="PJ695"/>
      <c r="PK695"/>
      <c r="PL695"/>
      <c r="PM695"/>
      <c r="PN695"/>
      <c r="PO695"/>
      <c r="PP695"/>
      <c r="PQ695"/>
      <c r="PR695"/>
      <c r="PS695"/>
      <c r="PT695"/>
      <c r="PU695"/>
      <c r="PV695"/>
      <c r="PW695"/>
      <c r="PX695"/>
      <c r="PY695"/>
      <c r="PZ695"/>
      <c r="QA695"/>
      <c r="QB695"/>
      <c r="QC695"/>
      <c r="QD695"/>
      <c r="QE695"/>
      <c r="QF695"/>
      <c r="QG695"/>
      <c r="QH695"/>
      <c r="QI695"/>
      <c r="QJ695"/>
      <c r="QK695"/>
      <c r="QL695"/>
      <c r="QM695"/>
      <c r="QN695"/>
      <c r="QO695"/>
      <c r="QP695"/>
      <c r="QQ695"/>
      <c r="QR695"/>
      <c r="QS695"/>
      <c r="QT695"/>
      <c r="QU695"/>
      <c r="QV695"/>
      <c r="QW695"/>
      <c r="QX695"/>
      <c r="QY695"/>
      <c r="QZ695"/>
      <c r="RA695"/>
      <c r="RB695"/>
      <c r="RC695"/>
      <c r="RD695"/>
      <c r="RE695"/>
      <c r="RF695"/>
      <c r="RG695"/>
      <c r="RH695"/>
      <c r="RI695"/>
      <c r="RJ695"/>
      <c r="RK695"/>
      <c r="RL695"/>
      <c r="RM695"/>
      <c r="RN695"/>
      <c r="RO695"/>
      <c r="RP695"/>
      <c r="RQ695"/>
      <c r="RR695"/>
      <c r="RS695"/>
      <c r="RT695"/>
      <c r="RU695"/>
      <c r="RV695"/>
      <c r="RW695"/>
      <c r="RX695"/>
      <c r="RY695"/>
      <c r="RZ695"/>
      <c r="SA695"/>
      <c r="SB695"/>
      <c r="SC695"/>
      <c r="SD695"/>
      <c r="SE695"/>
      <c r="SF695"/>
      <c r="SG695"/>
      <c r="SH695"/>
      <c r="SI695"/>
      <c r="SJ695"/>
      <c r="SK695"/>
      <c r="SL695"/>
      <c r="SM695"/>
      <c r="SN695"/>
      <c r="SO695"/>
      <c r="SP695"/>
    </row>
    <row r="696" spans="1:510" ht="16.5" customHeight="1" x14ac:dyDescent="0.2">
      <c r="A696" s="20">
        <v>20</v>
      </c>
      <c r="B696" s="20" t="s">
        <v>21</v>
      </c>
      <c r="C696" s="20" t="s">
        <v>33</v>
      </c>
      <c r="D696" s="20" t="s">
        <v>38</v>
      </c>
      <c r="E696" s="20" t="s">
        <v>1345</v>
      </c>
      <c r="F696" s="21" t="s">
        <v>105</v>
      </c>
      <c r="G696" s="20" t="s">
        <v>42</v>
      </c>
      <c r="H696" s="20" t="s">
        <v>35</v>
      </c>
      <c r="I696" s="20" t="s">
        <v>81</v>
      </c>
      <c r="J696" s="22" t="s">
        <v>852</v>
      </c>
      <c r="K696" s="20"/>
      <c r="L696" s="20"/>
      <c r="M696" s="20"/>
      <c r="N696" s="20"/>
      <c r="O696" s="23">
        <v>0</v>
      </c>
      <c r="P696" s="23">
        <v>5000000</v>
      </c>
      <c r="Q696" s="24">
        <v>12</v>
      </c>
      <c r="R696" s="25">
        <v>45658</v>
      </c>
      <c r="S696" s="20" t="s">
        <v>83</v>
      </c>
      <c r="T696" s="26">
        <f t="shared" si="12"/>
        <v>60000000</v>
      </c>
      <c r="U696" s="27" t="s">
        <v>100</v>
      </c>
      <c r="V696" s="27" t="s">
        <v>100</v>
      </c>
      <c r="W696"/>
      <c r="X696"/>
      <c r="Y696"/>
      <c r="Z696"/>
      <c r="AA696"/>
      <c r="AB696"/>
      <c r="AC696"/>
      <c r="AD696"/>
      <c r="AE696"/>
      <c r="AF696"/>
      <c r="AG696"/>
      <c r="AH696"/>
      <c r="AI696"/>
      <c r="AJ696"/>
      <c r="AK696"/>
      <c r="AL696"/>
      <c r="AM696"/>
      <c r="AN696"/>
      <c r="AO696"/>
      <c r="AP696"/>
      <c r="AQ696"/>
      <c r="AR696"/>
      <c r="AS696"/>
      <c r="AT696"/>
      <c r="AU696"/>
      <c r="AV696"/>
      <c r="AW696"/>
      <c r="AX696"/>
      <c r="AY696"/>
      <c r="AZ696"/>
      <c r="BA696"/>
      <c r="BB696"/>
      <c r="BC696"/>
      <c r="BD696"/>
      <c r="BE696"/>
      <c r="BF696"/>
      <c r="BG696"/>
      <c r="BH696"/>
      <c r="BI696"/>
      <c r="BJ696"/>
      <c r="BK696"/>
      <c r="BL696"/>
      <c r="BM696"/>
      <c r="BN696"/>
      <c r="BO696"/>
      <c r="BP696"/>
      <c r="BQ696"/>
      <c r="BR696"/>
      <c r="BS696"/>
      <c r="BT696"/>
      <c r="BU696"/>
      <c r="BV696"/>
      <c r="BW696"/>
      <c r="BX696"/>
      <c r="BY696"/>
      <c r="BZ696"/>
      <c r="CA696"/>
      <c r="CB696"/>
      <c r="CC696"/>
      <c r="CD696"/>
      <c r="CE696"/>
      <c r="CF696"/>
      <c r="CG696"/>
      <c r="CH696"/>
      <c r="CI696"/>
      <c r="CJ696"/>
      <c r="CK696"/>
      <c r="CL696"/>
      <c r="CM696"/>
      <c r="CN696"/>
      <c r="CO696"/>
      <c r="CP696"/>
      <c r="CQ696"/>
      <c r="CR696"/>
      <c r="CS696"/>
      <c r="CT696"/>
      <c r="CU696"/>
      <c r="CV696"/>
      <c r="CW696"/>
      <c r="CX696"/>
      <c r="CY696"/>
      <c r="CZ696"/>
      <c r="DA696"/>
      <c r="DB696"/>
      <c r="DC696"/>
      <c r="DD696"/>
      <c r="DE696"/>
      <c r="DF696"/>
      <c r="DG696"/>
      <c r="DH696"/>
      <c r="DI696"/>
      <c r="DJ696"/>
      <c r="DK696"/>
      <c r="DL696"/>
      <c r="DM696"/>
      <c r="DN696"/>
      <c r="DO696"/>
      <c r="DP696"/>
      <c r="DQ696"/>
      <c r="DR696"/>
      <c r="DS696"/>
      <c r="DT696"/>
      <c r="DU696"/>
      <c r="DV696"/>
      <c r="DW696"/>
      <c r="DX696"/>
      <c r="DY696"/>
      <c r="DZ696"/>
      <c r="EA696"/>
      <c r="EB696"/>
      <c r="EC696"/>
      <c r="ED696"/>
      <c r="EE696"/>
      <c r="EF696"/>
      <c r="EG696"/>
      <c r="EH696"/>
      <c r="EI696"/>
      <c r="EJ696"/>
      <c r="EK696"/>
      <c r="EL696"/>
      <c r="EM696"/>
      <c r="EN696"/>
      <c r="EO696"/>
      <c r="EP696"/>
      <c r="EQ696"/>
      <c r="ER696"/>
      <c r="ES696"/>
      <c r="ET696"/>
      <c r="EU696"/>
      <c r="EV696"/>
      <c r="EW696"/>
      <c r="EX696"/>
      <c r="EY696"/>
      <c r="EZ696"/>
      <c r="FA696"/>
      <c r="FB696"/>
      <c r="FC696"/>
      <c r="FD696"/>
      <c r="FE696"/>
      <c r="FF696"/>
      <c r="FG696"/>
      <c r="FH696"/>
      <c r="FI696"/>
      <c r="FJ696"/>
      <c r="FK696"/>
      <c r="FL696"/>
      <c r="FM696"/>
      <c r="FN696"/>
      <c r="FO696"/>
      <c r="FP696"/>
      <c r="FQ696"/>
      <c r="FR696"/>
      <c r="FS696"/>
      <c r="FT696"/>
      <c r="FU696"/>
      <c r="FV696"/>
      <c r="FW696"/>
      <c r="FX696"/>
      <c r="FY696"/>
      <c r="FZ696"/>
      <c r="GA696"/>
      <c r="GB696"/>
      <c r="GC696"/>
      <c r="GD696"/>
      <c r="GE696"/>
      <c r="GF696"/>
      <c r="GG696"/>
      <c r="GH696"/>
      <c r="GI696"/>
      <c r="GJ696"/>
      <c r="GK696"/>
      <c r="GL696"/>
      <c r="GM696"/>
      <c r="GN696"/>
      <c r="GO696"/>
      <c r="GP696"/>
      <c r="GQ696"/>
      <c r="GR696"/>
      <c r="GS696"/>
      <c r="GT696"/>
      <c r="GU696"/>
      <c r="GV696"/>
      <c r="GW696"/>
      <c r="GX696"/>
      <c r="GY696"/>
      <c r="GZ696"/>
      <c r="HA696"/>
      <c r="HB696"/>
      <c r="HC696"/>
      <c r="HD696"/>
      <c r="HE696"/>
      <c r="HF696"/>
      <c r="HG696"/>
      <c r="HH696"/>
      <c r="HI696"/>
      <c r="HJ696"/>
      <c r="HK696"/>
      <c r="HL696"/>
      <c r="HM696"/>
      <c r="HN696"/>
      <c r="HO696"/>
      <c r="HP696"/>
      <c r="HQ696"/>
      <c r="HR696"/>
      <c r="HS696"/>
      <c r="HT696"/>
      <c r="HU696"/>
      <c r="HV696"/>
      <c r="HW696"/>
      <c r="HX696"/>
      <c r="HY696"/>
      <c r="HZ696"/>
      <c r="IA696"/>
      <c r="IB696"/>
      <c r="IC696"/>
      <c r="ID696"/>
      <c r="IE696"/>
      <c r="IF696"/>
      <c r="IG696"/>
      <c r="IH696"/>
      <c r="II696"/>
      <c r="IJ696"/>
      <c r="IK696"/>
      <c r="IL696"/>
      <c r="IM696"/>
      <c r="IN696"/>
      <c r="IO696"/>
      <c r="IP696"/>
      <c r="IQ696"/>
      <c r="IR696"/>
      <c r="IS696"/>
      <c r="IT696"/>
      <c r="IU696"/>
      <c r="IV696"/>
      <c r="IW696"/>
      <c r="IX696"/>
      <c r="IY696"/>
      <c r="IZ696"/>
      <c r="JA696"/>
      <c r="JB696"/>
      <c r="JC696"/>
      <c r="JD696"/>
      <c r="JE696"/>
      <c r="JF696"/>
      <c r="JG696"/>
      <c r="JH696"/>
      <c r="JI696"/>
      <c r="JJ696"/>
      <c r="JK696"/>
      <c r="JL696"/>
      <c r="JM696"/>
      <c r="JN696"/>
      <c r="JO696"/>
      <c r="JP696"/>
      <c r="JQ696"/>
      <c r="JR696"/>
      <c r="JS696"/>
      <c r="JT696"/>
      <c r="JU696"/>
      <c r="JV696"/>
      <c r="JW696"/>
      <c r="JX696"/>
      <c r="JY696"/>
      <c r="JZ696"/>
      <c r="KA696"/>
      <c r="KB696"/>
      <c r="KC696"/>
      <c r="KD696"/>
      <c r="KE696"/>
      <c r="KF696"/>
      <c r="KG696"/>
      <c r="KH696"/>
      <c r="KI696"/>
      <c r="KJ696"/>
      <c r="KK696"/>
      <c r="KL696"/>
      <c r="KM696"/>
      <c r="KN696"/>
      <c r="KO696"/>
      <c r="KP696"/>
      <c r="KQ696"/>
      <c r="KR696"/>
      <c r="KS696"/>
      <c r="KT696"/>
      <c r="KU696"/>
      <c r="KV696"/>
      <c r="KW696"/>
      <c r="KX696"/>
      <c r="KY696"/>
      <c r="KZ696"/>
      <c r="LA696"/>
      <c r="LB696"/>
      <c r="LC696"/>
      <c r="LD696"/>
      <c r="LE696"/>
      <c r="LF696"/>
      <c r="LG696"/>
      <c r="LH696"/>
      <c r="LI696"/>
      <c r="LJ696"/>
      <c r="LK696"/>
      <c r="LL696"/>
      <c r="LM696"/>
      <c r="LN696"/>
      <c r="LO696"/>
      <c r="LP696"/>
      <c r="LQ696"/>
      <c r="LR696"/>
      <c r="LS696"/>
      <c r="LT696"/>
      <c r="LU696"/>
      <c r="LV696"/>
      <c r="LW696"/>
      <c r="LX696"/>
      <c r="LY696"/>
      <c r="LZ696"/>
      <c r="MA696"/>
      <c r="MB696"/>
      <c r="MC696"/>
      <c r="MD696"/>
      <c r="ME696"/>
      <c r="MF696"/>
      <c r="MG696"/>
      <c r="MH696"/>
      <c r="MI696"/>
      <c r="MJ696"/>
      <c r="MK696"/>
      <c r="ML696"/>
      <c r="MM696"/>
      <c r="MN696"/>
      <c r="MO696"/>
      <c r="MP696"/>
      <c r="MQ696"/>
      <c r="MR696"/>
      <c r="MS696"/>
      <c r="MT696"/>
      <c r="MU696"/>
      <c r="MV696"/>
      <c r="MW696"/>
      <c r="MX696"/>
      <c r="MY696"/>
      <c r="MZ696"/>
      <c r="NA696"/>
      <c r="NB696"/>
      <c r="NC696"/>
      <c r="ND696"/>
      <c r="NE696"/>
      <c r="NF696"/>
      <c r="NG696"/>
      <c r="NH696"/>
      <c r="NI696"/>
      <c r="NJ696"/>
      <c r="NK696"/>
      <c r="NL696"/>
      <c r="NM696"/>
      <c r="NN696"/>
      <c r="NO696"/>
      <c r="NP696"/>
      <c r="NQ696"/>
      <c r="NR696"/>
      <c r="NS696"/>
      <c r="NT696"/>
      <c r="NU696"/>
      <c r="NV696"/>
      <c r="NW696"/>
      <c r="NX696"/>
      <c r="NY696"/>
      <c r="NZ696"/>
      <c r="OA696"/>
      <c r="OB696"/>
      <c r="OC696"/>
      <c r="OD696"/>
      <c r="OE696"/>
      <c r="OF696"/>
      <c r="OG696"/>
      <c r="OH696"/>
      <c r="OI696"/>
      <c r="OJ696"/>
      <c r="OK696"/>
      <c r="OL696"/>
      <c r="OM696"/>
      <c r="ON696"/>
      <c r="OO696"/>
      <c r="OP696"/>
      <c r="OQ696"/>
      <c r="OR696"/>
      <c r="OS696"/>
      <c r="OT696"/>
      <c r="OU696"/>
      <c r="OV696"/>
      <c r="OW696"/>
      <c r="OX696"/>
      <c r="OY696"/>
      <c r="OZ696"/>
      <c r="PA696"/>
      <c r="PB696"/>
      <c r="PC696"/>
      <c r="PD696"/>
      <c r="PE696"/>
      <c r="PF696"/>
      <c r="PG696"/>
      <c r="PH696"/>
      <c r="PI696"/>
      <c r="PJ696"/>
      <c r="PK696"/>
      <c r="PL696"/>
      <c r="PM696"/>
      <c r="PN696"/>
      <c r="PO696"/>
      <c r="PP696"/>
      <c r="PQ696"/>
      <c r="PR696"/>
      <c r="PS696"/>
      <c r="PT696"/>
      <c r="PU696"/>
      <c r="PV696"/>
      <c r="PW696"/>
      <c r="PX696"/>
      <c r="PY696"/>
      <c r="PZ696"/>
      <c r="QA696"/>
      <c r="QB696"/>
      <c r="QC696"/>
      <c r="QD696"/>
      <c r="QE696"/>
      <c r="QF696"/>
      <c r="QG696"/>
      <c r="QH696"/>
      <c r="QI696"/>
      <c r="QJ696"/>
      <c r="QK696"/>
      <c r="QL696"/>
      <c r="QM696"/>
      <c r="QN696"/>
      <c r="QO696"/>
      <c r="QP696"/>
      <c r="QQ696"/>
      <c r="QR696"/>
      <c r="QS696"/>
      <c r="QT696"/>
      <c r="QU696"/>
      <c r="QV696"/>
      <c r="QW696"/>
      <c r="QX696"/>
      <c r="QY696"/>
      <c r="QZ696"/>
      <c r="RA696"/>
      <c r="RB696"/>
      <c r="RC696"/>
      <c r="RD696"/>
      <c r="RE696"/>
      <c r="RF696"/>
      <c r="RG696"/>
      <c r="RH696"/>
      <c r="RI696"/>
      <c r="RJ696"/>
      <c r="RK696"/>
      <c r="RL696"/>
      <c r="RM696"/>
      <c r="RN696"/>
      <c r="RO696"/>
      <c r="RP696"/>
      <c r="RQ696"/>
      <c r="RR696"/>
      <c r="RS696"/>
      <c r="RT696"/>
      <c r="RU696"/>
      <c r="RV696"/>
      <c r="RW696"/>
      <c r="RX696"/>
      <c r="RY696"/>
      <c r="RZ696"/>
      <c r="SA696"/>
      <c r="SB696"/>
      <c r="SC696"/>
      <c r="SD696"/>
      <c r="SE696"/>
      <c r="SF696"/>
      <c r="SG696"/>
      <c r="SH696"/>
      <c r="SI696"/>
      <c r="SJ696"/>
      <c r="SK696"/>
      <c r="SL696"/>
      <c r="SM696"/>
      <c r="SN696"/>
      <c r="SO696"/>
      <c r="SP696"/>
    </row>
    <row r="697" spans="1:510" ht="16.5" customHeight="1" x14ac:dyDescent="0.2">
      <c r="A697" s="20">
        <v>21</v>
      </c>
      <c r="B697" s="20" t="s">
        <v>21</v>
      </c>
      <c r="C697" s="20" t="s">
        <v>33</v>
      </c>
      <c r="D697" s="20" t="s">
        <v>38</v>
      </c>
      <c r="E697" s="20" t="s">
        <v>1345</v>
      </c>
      <c r="F697" s="21" t="s">
        <v>864</v>
      </c>
      <c r="G697" s="20" t="s">
        <v>42</v>
      </c>
      <c r="H697" s="20" t="s">
        <v>35</v>
      </c>
      <c r="I697" s="20" t="s">
        <v>81</v>
      </c>
      <c r="J697" s="22" t="s">
        <v>856</v>
      </c>
      <c r="K697" s="20"/>
      <c r="L697" s="20"/>
      <c r="M697" s="20"/>
      <c r="N697" s="20"/>
      <c r="O697" s="23">
        <v>0</v>
      </c>
      <c r="P697" s="23">
        <v>750000</v>
      </c>
      <c r="Q697" s="24">
        <v>12</v>
      </c>
      <c r="R697" s="25">
        <v>45658</v>
      </c>
      <c r="S697" s="20" t="s">
        <v>83</v>
      </c>
      <c r="T697" s="26">
        <f t="shared" si="12"/>
        <v>9000000</v>
      </c>
      <c r="U697" s="27" t="s">
        <v>100</v>
      </c>
      <c r="V697" s="27" t="s">
        <v>100</v>
      </c>
      <c r="W697"/>
      <c r="X697"/>
      <c r="Y697"/>
      <c r="Z697"/>
      <c r="AA697"/>
      <c r="AB697"/>
      <c r="AC697"/>
      <c r="AD697"/>
      <c r="AE697"/>
      <c r="AF697"/>
      <c r="AG697"/>
      <c r="AH697"/>
      <c r="AI697"/>
      <c r="AJ697"/>
      <c r="AK697"/>
      <c r="AL697"/>
      <c r="AM697"/>
      <c r="AN697"/>
      <c r="AO697"/>
      <c r="AP697"/>
      <c r="AQ697"/>
      <c r="AR697"/>
      <c r="AS697"/>
      <c r="AT697"/>
      <c r="AU697"/>
      <c r="AV697"/>
      <c r="AW697"/>
      <c r="AX697"/>
      <c r="AY697"/>
      <c r="AZ697"/>
      <c r="BA697"/>
      <c r="BB697"/>
      <c r="BC697"/>
      <c r="BD697"/>
      <c r="BE697"/>
      <c r="BF697"/>
      <c r="BG697"/>
      <c r="BH697"/>
      <c r="BI697"/>
      <c r="BJ697"/>
      <c r="BK697"/>
      <c r="BL697"/>
      <c r="BM697"/>
      <c r="BN697"/>
      <c r="BO697"/>
      <c r="BP697"/>
      <c r="BQ697"/>
      <c r="BR697"/>
      <c r="BS697"/>
      <c r="BT697"/>
      <c r="BU697"/>
      <c r="BV697"/>
      <c r="BW697"/>
      <c r="BX697"/>
      <c r="BY697"/>
      <c r="BZ697"/>
      <c r="CA697"/>
      <c r="CB697"/>
      <c r="CC697"/>
      <c r="CD697"/>
      <c r="CE697"/>
      <c r="CF697"/>
      <c r="CG697"/>
      <c r="CH697"/>
      <c r="CI697"/>
      <c r="CJ697"/>
      <c r="CK697"/>
      <c r="CL697"/>
      <c r="CM697"/>
      <c r="CN697"/>
      <c r="CO697"/>
      <c r="CP697"/>
      <c r="CQ697"/>
      <c r="CR697"/>
      <c r="CS697"/>
      <c r="CT697"/>
      <c r="CU697"/>
      <c r="CV697"/>
      <c r="CW697"/>
      <c r="CX697"/>
      <c r="CY697"/>
      <c r="CZ697"/>
      <c r="DA697"/>
      <c r="DB697"/>
      <c r="DC697"/>
      <c r="DD697"/>
      <c r="DE697"/>
      <c r="DF697"/>
      <c r="DG697"/>
      <c r="DH697"/>
      <c r="DI697"/>
      <c r="DJ697"/>
      <c r="DK697"/>
      <c r="DL697"/>
      <c r="DM697"/>
      <c r="DN697"/>
      <c r="DO697"/>
      <c r="DP697"/>
      <c r="DQ697"/>
      <c r="DR697"/>
      <c r="DS697"/>
      <c r="DT697"/>
      <c r="DU697"/>
      <c r="DV697"/>
      <c r="DW697"/>
      <c r="DX697"/>
      <c r="DY697"/>
      <c r="DZ697"/>
      <c r="EA697"/>
      <c r="EB697"/>
      <c r="EC697"/>
      <c r="ED697"/>
      <c r="EE697"/>
      <c r="EF697"/>
      <c r="EG697"/>
      <c r="EH697"/>
      <c r="EI697"/>
      <c r="EJ697"/>
      <c r="EK697"/>
      <c r="EL697"/>
      <c r="EM697"/>
      <c r="EN697"/>
      <c r="EO697"/>
      <c r="EP697"/>
      <c r="EQ697"/>
      <c r="ER697"/>
      <c r="ES697"/>
      <c r="ET697"/>
      <c r="EU697"/>
      <c r="EV697"/>
      <c r="EW697"/>
      <c r="EX697"/>
      <c r="EY697"/>
      <c r="EZ697"/>
      <c r="FA697"/>
      <c r="FB697"/>
      <c r="FC697"/>
      <c r="FD697"/>
      <c r="FE697"/>
      <c r="FF697"/>
      <c r="FG697"/>
      <c r="FH697"/>
      <c r="FI697"/>
      <c r="FJ697"/>
      <c r="FK697"/>
      <c r="FL697"/>
      <c r="FM697"/>
      <c r="FN697"/>
      <c r="FO697"/>
      <c r="FP697"/>
      <c r="FQ697"/>
      <c r="FR697"/>
      <c r="FS697"/>
      <c r="FT697"/>
      <c r="FU697"/>
      <c r="FV697"/>
      <c r="FW697"/>
      <c r="FX697"/>
      <c r="FY697"/>
      <c r="FZ697"/>
      <c r="GA697"/>
      <c r="GB697"/>
      <c r="GC697"/>
      <c r="GD697"/>
      <c r="GE697"/>
      <c r="GF697"/>
      <c r="GG697"/>
      <c r="GH697"/>
      <c r="GI697"/>
      <c r="GJ697"/>
      <c r="GK697"/>
      <c r="GL697"/>
      <c r="GM697"/>
      <c r="GN697"/>
      <c r="GO697"/>
      <c r="GP697"/>
      <c r="GQ697"/>
      <c r="GR697"/>
      <c r="GS697"/>
      <c r="GT697"/>
      <c r="GU697"/>
      <c r="GV697"/>
      <c r="GW697"/>
      <c r="GX697"/>
      <c r="GY697"/>
      <c r="GZ697"/>
      <c r="HA697"/>
      <c r="HB697"/>
      <c r="HC697"/>
      <c r="HD697"/>
      <c r="HE697"/>
      <c r="HF697"/>
      <c r="HG697"/>
      <c r="HH697"/>
      <c r="HI697"/>
      <c r="HJ697"/>
      <c r="HK697"/>
      <c r="HL697"/>
      <c r="HM697"/>
      <c r="HN697"/>
      <c r="HO697"/>
      <c r="HP697"/>
      <c r="HQ697"/>
      <c r="HR697"/>
      <c r="HS697"/>
      <c r="HT697"/>
      <c r="HU697"/>
      <c r="HV697"/>
      <c r="HW697"/>
      <c r="HX697"/>
      <c r="HY697"/>
      <c r="HZ697"/>
      <c r="IA697"/>
      <c r="IB697"/>
      <c r="IC697"/>
      <c r="ID697"/>
      <c r="IE697"/>
      <c r="IF697"/>
      <c r="IG697"/>
      <c r="IH697"/>
      <c r="II697"/>
      <c r="IJ697"/>
      <c r="IK697"/>
      <c r="IL697"/>
      <c r="IM697"/>
      <c r="IN697"/>
      <c r="IO697"/>
      <c r="IP697"/>
      <c r="IQ697"/>
      <c r="IR697"/>
      <c r="IS697"/>
      <c r="IT697"/>
      <c r="IU697"/>
      <c r="IV697"/>
      <c r="IW697"/>
      <c r="IX697"/>
      <c r="IY697"/>
      <c r="IZ697"/>
      <c r="JA697"/>
      <c r="JB697"/>
      <c r="JC697"/>
      <c r="JD697"/>
      <c r="JE697"/>
      <c r="JF697"/>
      <c r="JG697"/>
      <c r="JH697"/>
      <c r="JI697"/>
      <c r="JJ697"/>
      <c r="JK697"/>
      <c r="JL697"/>
      <c r="JM697"/>
      <c r="JN697"/>
      <c r="JO697"/>
      <c r="JP697"/>
      <c r="JQ697"/>
      <c r="JR697"/>
      <c r="JS697"/>
      <c r="JT697"/>
      <c r="JU697"/>
      <c r="JV697"/>
      <c r="JW697"/>
      <c r="JX697"/>
      <c r="JY697"/>
      <c r="JZ697"/>
      <c r="KA697"/>
      <c r="KB697"/>
      <c r="KC697"/>
      <c r="KD697"/>
      <c r="KE697"/>
      <c r="KF697"/>
      <c r="KG697"/>
      <c r="KH697"/>
      <c r="KI697"/>
      <c r="KJ697"/>
      <c r="KK697"/>
      <c r="KL697"/>
      <c r="KM697"/>
      <c r="KN697"/>
      <c r="KO697"/>
      <c r="KP697"/>
      <c r="KQ697"/>
      <c r="KR697"/>
      <c r="KS697"/>
      <c r="KT697"/>
      <c r="KU697"/>
      <c r="KV697"/>
      <c r="KW697"/>
      <c r="KX697"/>
      <c r="KY697"/>
      <c r="KZ697"/>
      <c r="LA697"/>
      <c r="LB697"/>
      <c r="LC697"/>
      <c r="LD697"/>
      <c r="LE697"/>
      <c r="LF697"/>
      <c r="LG697"/>
      <c r="LH697"/>
      <c r="LI697"/>
      <c r="LJ697"/>
      <c r="LK697"/>
      <c r="LL697"/>
      <c r="LM697"/>
      <c r="LN697"/>
      <c r="LO697"/>
      <c r="LP697"/>
      <c r="LQ697"/>
      <c r="LR697"/>
      <c r="LS697"/>
      <c r="LT697"/>
      <c r="LU697"/>
      <c r="LV697"/>
      <c r="LW697"/>
      <c r="LX697"/>
      <c r="LY697"/>
      <c r="LZ697"/>
      <c r="MA697"/>
      <c r="MB697"/>
      <c r="MC697"/>
      <c r="MD697"/>
      <c r="ME697"/>
      <c r="MF697"/>
      <c r="MG697"/>
      <c r="MH697"/>
      <c r="MI697"/>
      <c r="MJ697"/>
      <c r="MK697"/>
      <c r="ML697"/>
      <c r="MM697"/>
      <c r="MN697"/>
      <c r="MO697"/>
      <c r="MP697"/>
      <c r="MQ697"/>
      <c r="MR697"/>
      <c r="MS697"/>
      <c r="MT697"/>
      <c r="MU697"/>
      <c r="MV697"/>
      <c r="MW697"/>
      <c r="MX697"/>
      <c r="MY697"/>
      <c r="MZ697"/>
      <c r="NA697"/>
      <c r="NB697"/>
      <c r="NC697"/>
      <c r="ND697"/>
      <c r="NE697"/>
      <c r="NF697"/>
      <c r="NG697"/>
      <c r="NH697"/>
      <c r="NI697"/>
      <c r="NJ697"/>
      <c r="NK697"/>
      <c r="NL697"/>
      <c r="NM697"/>
      <c r="NN697"/>
      <c r="NO697"/>
      <c r="NP697"/>
      <c r="NQ697"/>
      <c r="NR697"/>
      <c r="NS697"/>
      <c r="NT697"/>
      <c r="NU697"/>
      <c r="NV697"/>
      <c r="NW697"/>
      <c r="NX697"/>
      <c r="NY697"/>
      <c r="NZ697"/>
      <c r="OA697"/>
      <c r="OB697"/>
      <c r="OC697"/>
      <c r="OD697"/>
      <c r="OE697"/>
      <c r="OF697"/>
      <c r="OG697"/>
      <c r="OH697"/>
      <c r="OI697"/>
      <c r="OJ697"/>
      <c r="OK697"/>
      <c r="OL697"/>
      <c r="OM697"/>
      <c r="ON697"/>
      <c r="OO697"/>
      <c r="OP697"/>
      <c r="OQ697"/>
      <c r="OR697"/>
      <c r="OS697"/>
      <c r="OT697"/>
      <c r="OU697"/>
      <c r="OV697"/>
      <c r="OW697"/>
      <c r="OX697"/>
      <c r="OY697"/>
      <c r="OZ697"/>
      <c r="PA697"/>
      <c r="PB697"/>
      <c r="PC697"/>
      <c r="PD697"/>
      <c r="PE697"/>
      <c r="PF697"/>
      <c r="PG697"/>
      <c r="PH697"/>
      <c r="PI697"/>
      <c r="PJ697"/>
      <c r="PK697"/>
      <c r="PL697"/>
      <c r="PM697"/>
      <c r="PN697"/>
      <c r="PO697"/>
      <c r="PP697"/>
      <c r="PQ697"/>
      <c r="PR697"/>
      <c r="PS697"/>
      <c r="PT697"/>
      <c r="PU697"/>
      <c r="PV697"/>
      <c r="PW697"/>
      <c r="PX697"/>
      <c r="PY697"/>
      <c r="PZ697"/>
      <c r="QA697"/>
      <c r="QB697"/>
      <c r="QC697"/>
      <c r="QD697"/>
      <c r="QE697"/>
      <c r="QF697"/>
      <c r="QG697"/>
      <c r="QH697"/>
      <c r="QI697"/>
      <c r="QJ697"/>
      <c r="QK697"/>
      <c r="QL697"/>
      <c r="QM697"/>
      <c r="QN697"/>
      <c r="QO697"/>
      <c r="QP697"/>
      <c r="QQ697"/>
      <c r="QR697"/>
      <c r="QS697"/>
      <c r="QT697"/>
      <c r="QU697"/>
      <c r="QV697"/>
      <c r="QW697"/>
      <c r="QX697"/>
      <c r="QY697"/>
      <c r="QZ697"/>
      <c r="RA697"/>
      <c r="RB697"/>
      <c r="RC697"/>
      <c r="RD697"/>
      <c r="RE697"/>
      <c r="RF697"/>
      <c r="RG697"/>
      <c r="RH697"/>
      <c r="RI697"/>
      <c r="RJ697"/>
      <c r="RK697"/>
      <c r="RL697"/>
      <c r="RM697"/>
      <c r="RN697"/>
      <c r="RO697"/>
      <c r="RP697"/>
      <c r="RQ697"/>
      <c r="RR697"/>
      <c r="RS697"/>
      <c r="RT697"/>
      <c r="RU697"/>
      <c r="RV697"/>
      <c r="RW697"/>
      <c r="RX697"/>
      <c r="RY697"/>
      <c r="RZ697"/>
      <c r="SA697"/>
      <c r="SB697"/>
      <c r="SC697"/>
      <c r="SD697"/>
      <c r="SE697"/>
      <c r="SF697"/>
      <c r="SG697"/>
      <c r="SH697"/>
      <c r="SI697"/>
      <c r="SJ697"/>
      <c r="SK697"/>
      <c r="SL697"/>
      <c r="SM697"/>
      <c r="SN697"/>
      <c r="SO697"/>
      <c r="SP697"/>
    </row>
    <row r="698" spans="1:510" ht="16.5" customHeight="1" x14ac:dyDescent="0.2">
      <c r="A698" s="20">
        <v>22</v>
      </c>
      <c r="B698" s="20" t="s">
        <v>21</v>
      </c>
      <c r="C698" s="20" t="s">
        <v>33</v>
      </c>
      <c r="D698" s="20" t="s">
        <v>38</v>
      </c>
      <c r="E698" s="20" t="s">
        <v>1345</v>
      </c>
      <c r="F698" s="21" t="s">
        <v>865</v>
      </c>
      <c r="G698" s="20" t="s">
        <v>42</v>
      </c>
      <c r="H698" s="20" t="s">
        <v>35</v>
      </c>
      <c r="I698" s="20" t="s">
        <v>81</v>
      </c>
      <c r="J698" s="22" t="s">
        <v>855</v>
      </c>
      <c r="K698" s="20"/>
      <c r="L698" s="20"/>
      <c r="M698" s="20"/>
      <c r="N698" s="20"/>
      <c r="O698" s="23">
        <v>0</v>
      </c>
      <c r="P698" s="23">
        <v>10250000</v>
      </c>
      <c r="Q698" s="24">
        <v>12</v>
      </c>
      <c r="R698" s="25">
        <v>45658</v>
      </c>
      <c r="S698" s="20" t="s">
        <v>83</v>
      </c>
      <c r="T698" s="26">
        <f t="shared" si="12"/>
        <v>123000000</v>
      </c>
      <c r="U698" s="27" t="s">
        <v>100</v>
      </c>
      <c r="V698" s="27" t="s">
        <v>100</v>
      </c>
      <c r="W698"/>
      <c r="X698"/>
      <c r="Y698"/>
      <c r="Z698"/>
      <c r="AA698"/>
      <c r="AB698"/>
      <c r="AC698"/>
      <c r="AD698"/>
      <c r="AE698"/>
      <c r="AF698"/>
      <c r="AG698"/>
      <c r="AH698"/>
      <c r="AI698"/>
      <c r="AJ698"/>
      <c r="AK698"/>
      <c r="AL698"/>
      <c r="AM698"/>
      <c r="AN698"/>
      <c r="AO698"/>
      <c r="AP698"/>
      <c r="AQ698"/>
      <c r="AR698"/>
      <c r="AS698"/>
      <c r="AT698"/>
      <c r="AU698"/>
      <c r="AV698"/>
      <c r="AW698"/>
      <c r="AX698"/>
      <c r="AY698"/>
      <c r="AZ698"/>
      <c r="BA698"/>
      <c r="BB698"/>
      <c r="BC698"/>
      <c r="BD698"/>
      <c r="BE698"/>
      <c r="BF698"/>
      <c r="BG698"/>
      <c r="BH698"/>
      <c r="BI698"/>
      <c r="BJ698"/>
      <c r="BK698"/>
      <c r="BL698"/>
      <c r="BM698"/>
      <c r="BN698"/>
      <c r="BO698"/>
      <c r="BP698"/>
      <c r="BQ698"/>
      <c r="BR698"/>
      <c r="BS698"/>
      <c r="BT698"/>
      <c r="BU698"/>
      <c r="BV698"/>
      <c r="BW698"/>
      <c r="BX698"/>
      <c r="BY698"/>
      <c r="BZ698"/>
      <c r="CA698"/>
      <c r="CB698"/>
      <c r="CC698"/>
      <c r="CD698"/>
      <c r="CE698"/>
      <c r="CF698"/>
      <c r="CG698"/>
      <c r="CH698"/>
      <c r="CI698"/>
      <c r="CJ698"/>
      <c r="CK698"/>
      <c r="CL698"/>
      <c r="CM698"/>
      <c r="CN698"/>
      <c r="CO698"/>
      <c r="CP698"/>
      <c r="CQ698"/>
      <c r="CR698"/>
      <c r="CS698"/>
      <c r="CT698"/>
      <c r="CU698"/>
      <c r="CV698"/>
      <c r="CW698"/>
      <c r="CX698"/>
      <c r="CY698"/>
      <c r="CZ698"/>
      <c r="DA698"/>
      <c r="DB698"/>
      <c r="DC698"/>
      <c r="DD698"/>
      <c r="DE698"/>
      <c r="DF698"/>
      <c r="DG698"/>
      <c r="DH698"/>
      <c r="DI698"/>
      <c r="DJ698"/>
      <c r="DK698"/>
      <c r="DL698"/>
      <c r="DM698"/>
      <c r="DN698"/>
      <c r="DO698"/>
      <c r="DP698"/>
      <c r="DQ698"/>
      <c r="DR698"/>
      <c r="DS698"/>
      <c r="DT698"/>
      <c r="DU698"/>
      <c r="DV698"/>
      <c r="DW698"/>
      <c r="DX698"/>
      <c r="DY698"/>
      <c r="DZ698"/>
      <c r="EA698"/>
      <c r="EB698"/>
      <c r="EC698"/>
      <c r="ED698"/>
      <c r="EE698"/>
      <c r="EF698"/>
      <c r="EG698"/>
      <c r="EH698"/>
      <c r="EI698"/>
      <c r="EJ698"/>
      <c r="EK698"/>
      <c r="EL698"/>
      <c r="EM698"/>
      <c r="EN698"/>
      <c r="EO698"/>
      <c r="EP698"/>
      <c r="EQ698"/>
      <c r="ER698"/>
      <c r="ES698"/>
      <c r="ET698"/>
      <c r="EU698"/>
      <c r="EV698"/>
      <c r="EW698"/>
      <c r="EX698"/>
      <c r="EY698"/>
      <c r="EZ698"/>
      <c r="FA698"/>
      <c r="FB698"/>
      <c r="FC698"/>
      <c r="FD698"/>
      <c r="FE698"/>
      <c r="FF698"/>
      <c r="FG698"/>
      <c r="FH698"/>
      <c r="FI698"/>
      <c r="FJ698"/>
      <c r="FK698"/>
      <c r="FL698"/>
      <c r="FM698"/>
      <c r="FN698"/>
      <c r="FO698"/>
      <c r="FP698"/>
      <c r="FQ698"/>
      <c r="FR698"/>
      <c r="FS698"/>
      <c r="FT698"/>
      <c r="FU698"/>
      <c r="FV698"/>
      <c r="FW698"/>
      <c r="FX698"/>
      <c r="FY698"/>
      <c r="FZ698"/>
      <c r="GA698"/>
      <c r="GB698"/>
      <c r="GC698"/>
      <c r="GD698"/>
      <c r="GE698"/>
      <c r="GF698"/>
      <c r="GG698"/>
      <c r="GH698"/>
      <c r="GI698"/>
      <c r="GJ698"/>
      <c r="GK698"/>
      <c r="GL698"/>
      <c r="GM698"/>
      <c r="GN698"/>
      <c r="GO698"/>
      <c r="GP698"/>
      <c r="GQ698"/>
      <c r="GR698"/>
      <c r="GS698"/>
      <c r="GT698"/>
      <c r="GU698"/>
      <c r="GV698"/>
      <c r="GW698"/>
      <c r="GX698"/>
      <c r="GY698"/>
      <c r="GZ698"/>
      <c r="HA698"/>
      <c r="HB698"/>
      <c r="HC698"/>
      <c r="HD698"/>
      <c r="HE698"/>
      <c r="HF698"/>
      <c r="HG698"/>
      <c r="HH698"/>
      <c r="HI698"/>
      <c r="HJ698"/>
      <c r="HK698"/>
      <c r="HL698"/>
      <c r="HM698"/>
      <c r="HN698"/>
      <c r="HO698"/>
      <c r="HP698"/>
      <c r="HQ698"/>
      <c r="HR698"/>
      <c r="HS698"/>
      <c r="HT698"/>
      <c r="HU698"/>
      <c r="HV698"/>
      <c r="HW698"/>
      <c r="HX698"/>
      <c r="HY698"/>
      <c r="HZ698"/>
      <c r="IA698"/>
      <c r="IB698"/>
      <c r="IC698"/>
      <c r="ID698"/>
      <c r="IE698"/>
      <c r="IF698"/>
      <c r="IG698"/>
      <c r="IH698"/>
      <c r="II698"/>
      <c r="IJ698"/>
      <c r="IK698"/>
      <c r="IL698"/>
      <c r="IM698"/>
      <c r="IN698"/>
      <c r="IO698"/>
      <c r="IP698"/>
      <c r="IQ698"/>
      <c r="IR698"/>
      <c r="IS698"/>
      <c r="IT698"/>
      <c r="IU698"/>
      <c r="IV698"/>
      <c r="IW698"/>
      <c r="IX698"/>
      <c r="IY698"/>
      <c r="IZ698"/>
      <c r="JA698"/>
      <c r="JB698"/>
      <c r="JC698"/>
      <c r="JD698"/>
      <c r="JE698"/>
      <c r="JF698"/>
      <c r="JG698"/>
      <c r="JH698"/>
      <c r="JI698"/>
      <c r="JJ698"/>
      <c r="JK698"/>
      <c r="JL698"/>
      <c r="JM698"/>
      <c r="JN698"/>
      <c r="JO698"/>
      <c r="JP698"/>
      <c r="JQ698"/>
      <c r="JR698"/>
      <c r="JS698"/>
      <c r="JT698"/>
      <c r="JU698"/>
      <c r="JV698"/>
      <c r="JW698"/>
      <c r="JX698"/>
      <c r="JY698"/>
      <c r="JZ698"/>
      <c r="KA698"/>
      <c r="KB698"/>
      <c r="KC698"/>
      <c r="KD698"/>
      <c r="KE698"/>
      <c r="KF698"/>
      <c r="KG698"/>
      <c r="KH698"/>
      <c r="KI698"/>
      <c r="KJ698"/>
      <c r="KK698"/>
      <c r="KL698"/>
      <c r="KM698"/>
      <c r="KN698"/>
      <c r="KO698"/>
      <c r="KP698"/>
      <c r="KQ698"/>
      <c r="KR698"/>
      <c r="KS698"/>
      <c r="KT698"/>
      <c r="KU698"/>
      <c r="KV698"/>
      <c r="KW698"/>
      <c r="KX698"/>
      <c r="KY698"/>
      <c r="KZ698"/>
      <c r="LA698"/>
      <c r="LB698"/>
      <c r="LC698"/>
      <c r="LD698"/>
      <c r="LE698"/>
      <c r="LF698"/>
      <c r="LG698"/>
      <c r="LH698"/>
      <c r="LI698"/>
      <c r="LJ698"/>
      <c r="LK698"/>
      <c r="LL698"/>
      <c r="LM698"/>
      <c r="LN698"/>
      <c r="LO698"/>
      <c r="LP698"/>
      <c r="LQ698"/>
      <c r="LR698"/>
      <c r="LS698"/>
      <c r="LT698"/>
      <c r="LU698"/>
      <c r="LV698"/>
      <c r="LW698"/>
      <c r="LX698"/>
      <c r="LY698"/>
      <c r="LZ698"/>
      <c r="MA698"/>
      <c r="MB698"/>
      <c r="MC698"/>
      <c r="MD698"/>
      <c r="ME698"/>
      <c r="MF698"/>
      <c r="MG698"/>
      <c r="MH698"/>
      <c r="MI698"/>
      <c r="MJ698"/>
      <c r="MK698"/>
      <c r="ML698"/>
      <c r="MM698"/>
      <c r="MN698"/>
      <c r="MO698"/>
      <c r="MP698"/>
      <c r="MQ698"/>
      <c r="MR698"/>
      <c r="MS698"/>
      <c r="MT698"/>
      <c r="MU698"/>
      <c r="MV698"/>
      <c r="MW698"/>
      <c r="MX698"/>
      <c r="MY698"/>
      <c r="MZ698"/>
      <c r="NA698"/>
      <c r="NB698"/>
      <c r="NC698"/>
      <c r="ND698"/>
      <c r="NE698"/>
      <c r="NF698"/>
      <c r="NG698"/>
      <c r="NH698"/>
      <c r="NI698"/>
      <c r="NJ698"/>
      <c r="NK698"/>
      <c r="NL698"/>
      <c r="NM698"/>
      <c r="NN698"/>
      <c r="NO698"/>
      <c r="NP698"/>
      <c r="NQ698"/>
      <c r="NR698"/>
      <c r="NS698"/>
      <c r="NT698"/>
      <c r="NU698"/>
      <c r="NV698"/>
      <c r="NW698"/>
      <c r="NX698"/>
      <c r="NY698"/>
      <c r="NZ698"/>
      <c r="OA698"/>
      <c r="OB698"/>
      <c r="OC698"/>
      <c r="OD698"/>
      <c r="OE698"/>
      <c r="OF698"/>
      <c r="OG698"/>
      <c r="OH698"/>
      <c r="OI698"/>
      <c r="OJ698"/>
      <c r="OK698"/>
      <c r="OL698"/>
      <c r="OM698"/>
      <c r="ON698"/>
      <c r="OO698"/>
      <c r="OP698"/>
      <c r="OQ698"/>
      <c r="OR698"/>
      <c r="OS698"/>
      <c r="OT698"/>
      <c r="OU698"/>
      <c r="OV698"/>
      <c r="OW698"/>
      <c r="OX698"/>
      <c r="OY698"/>
      <c r="OZ698"/>
      <c r="PA698"/>
      <c r="PB698"/>
      <c r="PC698"/>
      <c r="PD698"/>
      <c r="PE698"/>
      <c r="PF698"/>
      <c r="PG698"/>
      <c r="PH698"/>
      <c r="PI698"/>
      <c r="PJ698"/>
      <c r="PK698"/>
      <c r="PL698"/>
      <c r="PM698"/>
      <c r="PN698"/>
      <c r="PO698"/>
      <c r="PP698"/>
      <c r="PQ698"/>
      <c r="PR698"/>
      <c r="PS698"/>
      <c r="PT698"/>
      <c r="PU698"/>
      <c r="PV698"/>
      <c r="PW698"/>
      <c r="PX698"/>
      <c r="PY698"/>
      <c r="PZ698"/>
      <c r="QA698"/>
      <c r="QB698"/>
      <c r="QC698"/>
      <c r="QD698"/>
      <c r="QE698"/>
      <c r="QF698"/>
      <c r="QG698"/>
      <c r="QH698"/>
      <c r="QI698"/>
      <c r="QJ698"/>
      <c r="QK698"/>
      <c r="QL698"/>
      <c r="QM698"/>
      <c r="QN698"/>
      <c r="QO698"/>
      <c r="QP698"/>
      <c r="QQ698"/>
      <c r="QR698"/>
      <c r="QS698"/>
      <c r="QT698"/>
      <c r="QU698"/>
      <c r="QV698"/>
      <c r="QW698"/>
      <c r="QX698"/>
      <c r="QY698"/>
      <c r="QZ698"/>
      <c r="RA698"/>
      <c r="RB698"/>
      <c r="RC698"/>
      <c r="RD698"/>
      <c r="RE698"/>
      <c r="RF698"/>
      <c r="RG698"/>
      <c r="RH698"/>
      <c r="RI698"/>
      <c r="RJ698"/>
      <c r="RK698"/>
      <c r="RL698"/>
      <c r="RM698"/>
      <c r="RN698"/>
      <c r="RO698"/>
      <c r="RP698"/>
      <c r="RQ698"/>
      <c r="RR698"/>
      <c r="RS698"/>
      <c r="RT698"/>
      <c r="RU698"/>
      <c r="RV698"/>
      <c r="RW698"/>
      <c r="RX698"/>
      <c r="RY698"/>
      <c r="RZ698"/>
      <c r="SA698"/>
      <c r="SB698"/>
      <c r="SC698"/>
      <c r="SD698"/>
      <c r="SE698"/>
      <c r="SF698"/>
      <c r="SG698"/>
      <c r="SH698"/>
      <c r="SI698"/>
      <c r="SJ698"/>
      <c r="SK698"/>
      <c r="SL698"/>
      <c r="SM698"/>
      <c r="SN698"/>
      <c r="SO698"/>
      <c r="SP698"/>
    </row>
    <row r="699" spans="1:510" ht="16.5" customHeight="1" x14ac:dyDescent="0.2">
      <c r="A699" s="20">
        <v>23</v>
      </c>
      <c r="B699" s="20" t="s">
        <v>21</v>
      </c>
      <c r="C699" s="20" t="s">
        <v>33</v>
      </c>
      <c r="D699" s="20" t="s">
        <v>38</v>
      </c>
      <c r="E699" s="20" t="s">
        <v>1345</v>
      </c>
      <c r="F699" s="21" t="s">
        <v>866</v>
      </c>
      <c r="G699" s="20" t="s">
        <v>42</v>
      </c>
      <c r="H699" s="20" t="s">
        <v>35</v>
      </c>
      <c r="I699" s="20" t="s">
        <v>81</v>
      </c>
      <c r="J699" s="22" t="s">
        <v>852</v>
      </c>
      <c r="K699" s="20"/>
      <c r="L699" s="20"/>
      <c r="M699" s="20"/>
      <c r="N699" s="20"/>
      <c r="O699" s="23">
        <v>0</v>
      </c>
      <c r="P699" s="23">
        <v>5000000</v>
      </c>
      <c r="Q699" s="24">
        <v>12</v>
      </c>
      <c r="R699" s="25">
        <v>45658</v>
      </c>
      <c r="S699" s="20" t="s">
        <v>83</v>
      </c>
      <c r="T699" s="26">
        <f t="shared" si="12"/>
        <v>60000000</v>
      </c>
      <c r="U699" s="27" t="s">
        <v>100</v>
      </c>
      <c r="V699" s="27" t="s">
        <v>100</v>
      </c>
      <c r="W699"/>
      <c r="X699"/>
      <c r="Y699"/>
      <c r="Z699"/>
      <c r="AA699"/>
      <c r="AB699"/>
      <c r="AC699"/>
      <c r="AD699"/>
      <c r="AE699"/>
      <c r="AF699"/>
      <c r="AG699"/>
      <c r="AH699"/>
      <c r="AI699"/>
      <c r="AJ699"/>
      <c r="AK699"/>
      <c r="AL699"/>
      <c r="AM699"/>
      <c r="AN699"/>
      <c r="AO699"/>
      <c r="AP699"/>
      <c r="AQ699"/>
      <c r="AR699"/>
      <c r="AS699"/>
      <c r="AT699"/>
      <c r="AU699"/>
      <c r="AV699"/>
      <c r="AW699"/>
      <c r="AX699"/>
      <c r="AY699"/>
      <c r="AZ699"/>
      <c r="BA699"/>
      <c r="BB699"/>
      <c r="BC699"/>
      <c r="BD699"/>
      <c r="BE699"/>
      <c r="BF699"/>
      <c r="BG699"/>
      <c r="BH699"/>
      <c r="BI699"/>
      <c r="BJ699"/>
      <c r="BK699"/>
      <c r="BL699"/>
      <c r="BM699"/>
      <c r="BN699"/>
      <c r="BO699"/>
      <c r="BP699"/>
      <c r="BQ699"/>
      <c r="BR699"/>
      <c r="BS699"/>
      <c r="BT699"/>
      <c r="BU699"/>
      <c r="BV699"/>
      <c r="BW699"/>
      <c r="BX699"/>
      <c r="BY699"/>
      <c r="BZ699"/>
      <c r="CA699"/>
      <c r="CB699"/>
      <c r="CC699"/>
      <c r="CD699"/>
      <c r="CE699"/>
      <c r="CF699"/>
      <c r="CG699"/>
      <c r="CH699"/>
      <c r="CI699"/>
      <c r="CJ699"/>
      <c r="CK699"/>
      <c r="CL699"/>
      <c r="CM699"/>
      <c r="CN699"/>
      <c r="CO699"/>
      <c r="CP699"/>
      <c r="CQ699"/>
      <c r="CR699"/>
      <c r="CS699"/>
      <c r="CT699"/>
      <c r="CU699"/>
      <c r="CV699"/>
      <c r="CW699"/>
      <c r="CX699"/>
      <c r="CY699"/>
      <c r="CZ699"/>
      <c r="DA699"/>
      <c r="DB699"/>
      <c r="DC699"/>
      <c r="DD699"/>
      <c r="DE699"/>
      <c r="DF699"/>
      <c r="DG699"/>
      <c r="DH699"/>
      <c r="DI699"/>
      <c r="DJ699"/>
      <c r="DK699"/>
      <c r="DL699"/>
      <c r="DM699"/>
      <c r="DN699"/>
      <c r="DO699"/>
      <c r="DP699"/>
      <c r="DQ699"/>
      <c r="DR699"/>
      <c r="DS699"/>
      <c r="DT699"/>
      <c r="DU699"/>
      <c r="DV699"/>
      <c r="DW699"/>
      <c r="DX699"/>
      <c r="DY699"/>
      <c r="DZ699"/>
      <c r="EA699"/>
      <c r="EB699"/>
      <c r="EC699"/>
      <c r="ED699"/>
      <c r="EE699"/>
      <c r="EF699"/>
      <c r="EG699"/>
      <c r="EH699"/>
      <c r="EI699"/>
      <c r="EJ699"/>
      <c r="EK699"/>
      <c r="EL699"/>
      <c r="EM699"/>
      <c r="EN699"/>
      <c r="EO699"/>
      <c r="EP699"/>
      <c r="EQ699"/>
      <c r="ER699"/>
      <c r="ES699"/>
      <c r="ET699"/>
      <c r="EU699"/>
      <c r="EV699"/>
      <c r="EW699"/>
      <c r="EX699"/>
      <c r="EY699"/>
      <c r="EZ699"/>
      <c r="FA699"/>
      <c r="FB699"/>
      <c r="FC699"/>
      <c r="FD699"/>
      <c r="FE699"/>
      <c r="FF699"/>
      <c r="FG699"/>
      <c r="FH699"/>
      <c r="FI699"/>
      <c r="FJ699"/>
      <c r="FK699"/>
      <c r="FL699"/>
      <c r="FM699"/>
      <c r="FN699"/>
      <c r="FO699"/>
      <c r="FP699"/>
      <c r="FQ699"/>
      <c r="FR699"/>
      <c r="FS699"/>
      <c r="FT699"/>
      <c r="FU699"/>
      <c r="FV699"/>
      <c r="FW699"/>
      <c r="FX699"/>
      <c r="FY699"/>
      <c r="FZ699"/>
      <c r="GA699"/>
      <c r="GB699"/>
      <c r="GC699"/>
      <c r="GD699"/>
      <c r="GE699"/>
      <c r="GF699"/>
      <c r="GG699"/>
      <c r="GH699"/>
      <c r="GI699"/>
      <c r="GJ699"/>
      <c r="GK699"/>
      <c r="GL699"/>
      <c r="GM699"/>
      <c r="GN699"/>
      <c r="GO699"/>
      <c r="GP699"/>
      <c r="GQ699"/>
      <c r="GR699"/>
      <c r="GS699"/>
      <c r="GT699"/>
      <c r="GU699"/>
      <c r="GV699"/>
      <c r="GW699"/>
      <c r="GX699"/>
      <c r="GY699"/>
      <c r="GZ699"/>
      <c r="HA699"/>
      <c r="HB699"/>
      <c r="HC699"/>
      <c r="HD699"/>
      <c r="HE699"/>
      <c r="HF699"/>
      <c r="HG699"/>
      <c r="HH699"/>
      <c r="HI699"/>
      <c r="HJ699"/>
      <c r="HK699"/>
      <c r="HL699"/>
      <c r="HM699"/>
      <c r="HN699"/>
      <c r="HO699"/>
      <c r="HP699"/>
      <c r="HQ699"/>
      <c r="HR699"/>
      <c r="HS699"/>
      <c r="HT699"/>
      <c r="HU699"/>
      <c r="HV699"/>
      <c r="HW699"/>
      <c r="HX699"/>
      <c r="HY699"/>
      <c r="HZ699"/>
      <c r="IA699"/>
      <c r="IB699"/>
      <c r="IC699"/>
      <c r="ID699"/>
      <c r="IE699"/>
      <c r="IF699"/>
      <c r="IG699"/>
      <c r="IH699"/>
      <c r="II699"/>
      <c r="IJ699"/>
      <c r="IK699"/>
      <c r="IL699"/>
      <c r="IM699"/>
      <c r="IN699"/>
      <c r="IO699"/>
      <c r="IP699"/>
      <c r="IQ699"/>
      <c r="IR699"/>
      <c r="IS699"/>
      <c r="IT699"/>
      <c r="IU699"/>
      <c r="IV699"/>
      <c r="IW699"/>
      <c r="IX699"/>
      <c r="IY699"/>
      <c r="IZ699"/>
      <c r="JA699"/>
      <c r="JB699"/>
      <c r="JC699"/>
      <c r="JD699"/>
      <c r="JE699"/>
      <c r="JF699"/>
      <c r="JG699"/>
      <c r="JH699"/>
      <c r="JI699"/>
      <c r="JJ699"/>
      <c r="JK699"/>
      <c r="JL699"/>
      <c r="JM699"/>
      <c r="JN699"/>
      <c r="JO699"/>
      <c r="JP699"/>
      <c r="JQ699"/>
      <c r="JR699"/>
      <c r="JS699"/>
      <c r="JT699"/>
      <c r="JU699"/>
      <c r="JV699"/>
      <c r="JW699"/>
      <c r="JX699"/>
      <c r="JY699"/>
      <c r="JZ699"/>
      <c r="KA699"/>
      <c r="KB699"/>
      <c r="KC699"/>
      <c r="KD699"/>
      <c r="KE699"/>
      <c r="KF699"/>
      <c r="KG699"/>
      <c r="KH699"/>
      <c r="KI699"/>
      <c r="KJ699"/>
      <c r="KK699"/>
      <c r="KL699"/>
      <c r="KM699"/>
      <c r="KN699"/>
      <c r="KO699"/>
      <c r="KP699"/>
      <c r="KQ699"/>
      <c r="KR699"/>
      <c r="KS699"/>
      <c r="KT699"/>
      <c r="KU699"/>
      <c r="KV699"/>
      <c r="KW699"/>
      <c r="KX699"/>
      <c r="KY699"/>
      <c r="KZ699"/>
      <c r="LA699"/>
      <c r="LB699"/>
      <c r="LC699"/>
      <c r="LD699"/>
      <c r="LE699"/>
      <c r="LF699"/>
      <c r="LG699"/>
      <c r="LH699"/>
      <c r="LI699"/>
      <c r="LJ699"/>
      <c r="LK699"/>
      <c r="LL699"/>
      <c r="LM699"/>
      <c r="LN699"/>
      <c r="LO699"/>
      <c r="LP699"/>
      <c r="LQ699"/>
      <c r="LR699"/>
      <c r="LS699"/>
      <c r="LT699"/>
      <c r="LU699"/>
      <c r="LV699"/>
      <c r="LW699"/>
      <c r="LX699"/>
      <c r="LY699"/>
      <c r="LZ699"/>
      <c r="MA699"/>
      <c r="MB699"/>
      <c r="MC699"/>
      <c r="MD699"/>
      <c r="ME699"/>
      <c r="MF699"/>
      <c r="MG699"/>
      <c r="MH699"/>
      <c r="MI699"/>
      <c r="MJ699"/>
      <c r="MK699"/>
      <c r="ML699"/>
      <c r="MM699"/>
      <c r="MN699"/>
      <c r="MO699"/>
      <c r="MP699"/>
      <c r="MQ699"/>
      <c r="MR699"/>
      <c r="MS699"/>
      <c r="MT699"/>
      <c r="MU699"/>
      <c r="MV699"/>
      <c r="MW699"/>
      <c r="MX699"/>
      <c r="MY699"/>
      <c r="MZ699"/>
      <c r="NA699"/>
      <c r="NB699"/>
      <c r="NC699"/>
      <c r="ND699"/>
      <c r="NE699"/>
      <c r="NF699"/>
      <c r="NG699"/>
      <c r="NH699"/>
      <c r="NI699"/>
      <c r="NJ699"/>
      <c r="NK699"/>
      <c r="NL699"/>
      <c r="NM699"/>
      <c r="NN699"/>
      <c r="NO699"/>
      <c r="NP699"/>
      <c r="NQ699"/>
      <c r="NR699"/>
      <c r="NS699"/>
      <c r="NT699"/>
      <c r="NU699"/>
      <c r="NV699"/>
      <c r="NW699"/>
      <c r="NX699"/>
      <c r="NY699"/>
      <c r="NZ699"/>
      <c r="OA699"/>
      <c r="OB699"/>
      <c r="OC699"/>
      <c r="OD699"/>
      <c r="OE699"/>
      <c r="OF699"/>
      <c r="OG699"/>
      <c r="OH699"/>
      <c r="OI699"/>
      <c r="OJ699"/>
      <c r="OK699"/>
      <c r="OL699"/>
      <c r="OM699"/>
      <c r="ON699"/>
      <c r="OO699"/>
      <c r="OP699"/>
      <c r="OQ699"/>
      <c r="OR699"/>
      <c r="OS699"/>
      <c r="OT699"/>
      <c r="OU699"/>
      <c r="OV699"/>
      <c r="OW699"/>
      <c r="OX699"/>
      <c r="OY699"/>
      <c r="OZ699"/>
      <c r="PA699"/>
      <c r="PB699"/>
      <c r="PC699"/>
      <c r="PD699"/>
      <c r="PE699"/>
      <c r="PF699"/>
      <c r="PG699"/>
      <c r="PH699"/>
      <c r="PI699"/>
      <c r="PJ699"/>
      <c r="PK699"/>
      <c r="PL699"/>
      <c r="PM699"/>
      <c r="PN699"/>
      <c r="PO699"/>
      <c r="PP699"/>
      <c r="PQ699"/>
      <c r="PR699"/>
      <c r="PS699"/>
      <c r="PT699"/>
      <c r="PU699"/>
      <c r="PV699"/>
      <c r="PW699"/>
      <c r="PX699"/>
      <c r="PY699"/>
      <c r="PZ699"/>
      <c r="QA699"/>
      <c r="QB699"/>
      <c r="QC699"/>
      <c r="QD699"/>
      <c r="QE699"/>
      <c r="QF699"/>
      <c r="QG699"/>
      <c r="QH699"/>
      <c r="QI699"/>
      <c r="QJ699"/>
      <c r="QK699"/>
      <c r="QL699"/>
      <c r="QM699"/>
      <c r="QN699"/>
      <c r="QO699"/>
      <c r="QP699"/>
      <c r="QQ699"/>
      <c r="QR699"/>
      <c r="QS699"/>
      <c r="QT699"/>
      <c r="QU699"/>
      <c r="QV699"/>
      <c r="QW699"/>
      <c r="QX699"/>
      <c r="QY699"/>
      <c r="QZ699"/>
      <c r="RA699"/>
      <c r="RB699"/>
      <c r="RC699"/>
      <c r="RD699"/>
      <c r="RE699"/>
      <c r="RF699"/>
      <c r="RG699"/>
      <c r="RH699"/>
      <c r="RI699"/>
      <c r="RJ699"/>
      <c r="RK699"/>
      <c r="RL699"/>
      <c r="RM699"/>
      <c r="RN699"/>
      <c r="RO699"/>
      <c r="RP699"/>
      <c r="RQ699"/>
      <c r="RR699"/>
      <c r="RS699"/>
      <c r="RT699"/>
      <c r="RU699"/>
      <c r="RV699"/>
      <c r="RW699"/>
      <c r="RX699"/>
      <c r="RY699"/>
      <c r="RZ699"/>
      <c r="SA699"/>
      <c r="SB699"/>
      <c r="SC699"/>
      <c r="SD699"/>
      <c r="SE699"/>
      <c r="SF699"/>
      <c r="SG699"/>
      <c r="SH699"/>
      <c r="SI699"/>
      <c r="SJ699"/>
      <c r="SK699"/>
      <c r="SL699"/>
      <c r="SM699"/>
      <c r="SN699"/>
      <c r="SO699"/>
      <c r="SP699"/>
    </row>
    <row r="700" spans="1:510" ht="16.5" customHeight="1" x14ac:dyDescent="0.2">
      <c r="A700" s="20">
        <v>24</v>
      </c>
      <c r="B700" s="20" t="s">
        <v>21</v>
      </c>
      <c r="C700" s="20" t="s">
        <v>33</v>
      </c>
      <c r="D700" s="20" t="s">
        <v>38</v>
      </c>
      <c r="E700" s="20" t="s">
        <v>1345</v>
      </c>
      <c r="F700" s="21" t="s">
        <v>867</v>
      </c>
      <c r="G700" s="20" t="s">
        <v>42</v>
      </c>
      <c r="H700" s="20" t="s">
        <v>35</v>
      </c>
      <c r="I700" s="20" t="s">
        <v>81</v>
      </c>
      <c r="J700" s="22" t="s">
        <v>856</v>
      </c>
      <c r="K700" s="20"/>
      <c r="L700" s="20"/>
      <c r="M700" s="20"/>
      <c r="N700" s="20"/>
      <c r="O700" s="23">
        <v>0</v>
      </c>
      <c r="P700" s="23">
        <v>1000000</v>
      </c>
      <c r="Q700" s="24">
        <v>12</v>
      </c>
      <c r="R700" s="25">
        <v>45658</v>
      </c>
      <c r="S700" s="20" t="s">
        <v>83</v>
      </c>
      <c r="T700" s="26">
        <f t="shared" si="12"/>
        <v>12000000</v>
      </c>
      <c r="U700" s="27" t="s">
        <v>100</v>
      </c>
      <c r="V700" s="27" t="s">
        <v>100</v>
      </c>
      <c r="W700"/>
      <c r="X700"/>
      <c r="Y700"/>
      <c r="Z700"/>
      <c r="AA700"/>
      <c r="AB700"/>
      <c r="AC700"/>
      <c r="AD700"/>
      <c r="AE700"/>
      <c r="AF700"/>
      <c r="AG700"/>
      <c r="AH700"/>
      <c r="AI700"/>
      <c r="AJ700"/>
      <c r="AK700"/>
      <c r="AL700"/>
      <c r="AM700"/>
      <c r="AN700"/>
      <c r="AO700"/>
      <c r="AP700"/>
      <c r="AQ700"/>
      <c r="AR700"/>
      <c r="AS700"/>
      <c r="AT700"/>
      <c r="AU700"/>
      <c r="AV700"/>
      <c r="AW700"/>
      <c r="AX700"/>
      <c r="AY700"/>
      <c r="AZ700"/>
      <c r="BA700"/>
      <c r="BB700"/>
      <c r="BC700"/>
      <c r="BD700"/>
      <c r="BE700"/>
      <c r="BF700"/>
      <c r="BG700"/>
      <c r="BH700"/>
      <c r="BI700"/>
      <c r="BJ700"/>
      <c r="BK700"/>
      <c r="BL700"/>
      <c r="BM700"/>
      <c r="BN700"/>
      <c r="BO700"/>
      <c r="BP700"/>
      <c r="BQ700"/>
      <c r="BR700"/>
      <c r="BS700"/>
      <c r="BT700"/>
      <c r="BU700"/>
      <c r="BV700"/>
      <c r="BW700"/>
      <c r="BX700"/>
      <c r="BY700"/>
      <c r="BZ700"/>
      <c r="CA700"/>
      <c r="CB700"/>
      <c r="CC700"/>
      <c r="CD700"/>
      <c r="CE700"/>
      <c r="CF700"/>
      <c r="CG700"/>
      <c r="CH700"/>
      <c r="CI700"/>
      <c r="CJ700"/>
      <c r="CK700"/>
      <c r="CL700"/>
      <c r="CM700"/>
      <c r="CN700"/>
      <c r="CO700"/>
      <c r="CP700"/>
      <c r="CQ700"/>
      <c r="CR700"/>
      <c r="CS700"/>
      <c r="CT700"/>
      <c r="CU700"/>
      <c r="CV700"/>
      <c r="CW700"/>
      <c r="CX700"/>
      <c r="CY700"/>
      <c r="CZ700"/>
      <c r="DA700"/>
      <c r="DB700"/>
      <c r="DC700"/>
      <c r="DD700"/>
      <c r="DE700"/>
      <c r="DF700"/>
      <c r="DG700"/>
      <c r="DH700"/>
      <c r="DI700"/>
      <c r="DJ700"/>
      <c r="DK700"/>
      <c r="DL700"/>
      <c r="DM700"/>
      <c r="DN700"/>
      <c r="DO700"/>
      <c r="DP700"/>
      <c r="DQ700"/>
      <c r="DR700"/>
      <c r="DS700"/>
      <c r="DT700"/>
      <c r="DU700"/>
      <c r="DV700"/>
      <c r="DW700"/>
      <c r="DX700"/>
      <c r="DY700"/>
      <c r="DZ700"/>
      <c r="EA700"/>
      <c r="EB700"/>
      <c r="EC700"/>
      <c r="ED700"/>
      <c r="EE700"/>
      <c r="EF700"/>
      <c r="EG700"/>
      <c r="EH700"/>
      <c r="EI700"/>
      <c r="EJ700"/>
      <c r="EK700"/>
      <c r="EL700"/>
      <c r="EM700"/>
      <c r="EN700"/>
      <c r="EO700"/>
      <c r="EP700"/>
      <c r="EQ700"/>
      <c r="ER700"/>
      <c r="ES700"/>
      <c r="ET700"/>
      <c r="EU700"/>
      <c r="EV700"/>
      <c r="EW700"/>
      <c r="EX700"/>
      <c r="EY700"/>
      <c r="EZ700"/>
      <c r="FA700"/>
      <c r="FB700"/>
      <c r="FC700"/>
      <c r="FD700"/>
      <c r="FE700"/>
      <c r="FF700"/>
      <c r="FG700"/>
      <c r="FH700"/>
      <c r="FI700"/>
      <c r="FJ700"/>
      <c r="FK700"/>
      <c r="FL700"/>
      <c r="FM700"/>
      <c r="FN700"/>
      <c r="FO700"/>
      <c r="FP700"/>
      <c r="FQ700"/>
      <c r="FR700"/>
      <c r="FS700"/>
      <c r="FT700"/>
      <c r="FU700"/>
      <c r="FV700"/>
      <c r="FW700"/>
      <c r="FX700"/>
      <c r="FY700"/>
      <c r="FZ700"/>
      <c r="GA700"/>
      <c r="GB700"/>
      <c r="GC700"/>
      <c r="GD700"/>
      <c r="GE700"/>
      <c r="GF700"/>
      <c r="GG700"/>
      <c r="GH700"/>
      <c r="GI700"/>
      <c r="GJ700"/>
      <c r="GK700"/>
      <c r="GL700"/>
      <c r="GM700"/>
      <c r="GN700"/>
      <c r="GO700"/>
      <c r="GP700"/>
      <c r="GQ700"/>
      <c r="GR700"/>
      <c r="GS700"/>
      <c r="GT700"/>
      <c r="GU700"/>
      <c r="GV700"/>
      <c r="GW700"/>
      <c r="GX700"/>
      <c r="GY700"/>
      <c r="GZ700"/>
      <c r="HA700"/>
      <c r="HB700"/>
      <c r="HC700"/>
      <c r="HD700"/>
      <c r="HE700"/>
      <c r="HF700"/>
      <c r="HG700"/>
      <c r="HH700"/>
      <c r="HI700"/>
      <c r="HJ700"/>
      <c r="HK700"/>
      <c r="HL700"/>
      <c r="HM700"/>
      <c r="HN700"/>
      <c r="HO700"/>
      <c r="HP700"/>
      <c r="HQ700"/>
      <c r="HR700"/>
      <c r="HS700"/>
      <c r="HT700"/>
      <c r="HU700"/>
      <c r="HV700"/>
      <c r="HW700"/>
      <c r="HX700"/>
      <c r="HY700"/>
      <c r="HZ700"/>
      <c r="IA700"/>
      <c r="IB700"/>
      <c r="IC700"/>
      <c r="ID700"/>
      <c r="IE700"/>
      <c r="IF700"/>
      <c r="IG700"/>
      <c r="IH700"/>
      <c r="II700"/>
      <c r="IJ700"/>
      <c r="IK700"/>
      <c r="IL700"/>
      <c r="IM700"/>
      <c r="IN700"/>
      <c r="IO700"/>
      <c r="IP700"/>
      <c r="IQ700"/>
      <c r="IR700"/>
      <c r="IS700"/>
      <c r="IT700"/>
      <c r="IU700"/>
      <c r="IV700"/>
      <c r="IW700"/>
      <c r="IX700"/>
      <c r="IY700"/>
      <c r="IZ700"/>
      <c r="JA700"/>
      <c r="JB700"/>
      <c r="JC700"/>
      <c r="JD700"/>
      <c r="JE700"/>
      <c r="JF700"/>
      <c r="JG700"/>
      <c r="JH700"/>
      <c r="JI700"/>
      <c r="JJ700"/>
      <c r="JK700"/>
      <c r="JL700"/>
      <c r="JM700"/>
      <c r="JN700"/>
      <c r="JO700"/>
      <c r="JP700"/>
      <c r="JQ700"/>
      <c r="JR700"/>
      <c r="JS700"/>
      <c r="JT700"/>
      <c r="JU700"/>
      <c r="JV700"/>
      <c r="JW700"/>
      <c r="JX700"/>
      <c r="JY700"/>
      <c r="JZ700"/>
      <c r="KA700"/>
      <c r="KB700"/>
      <c r="KC700"/>
      <c r="KD700"/>
      <c r="KE700"/>
      <c r="KF700"/>
      <c r="KG700"/>
      <c r="KH700"/>
      <c r="KI700"/>
      <c r="KJ700"/>
      <c r="KK700"/>
      <c r="KL700"/>
      <c r="KM700"/>
      <c r="KN700"/>
      <c r="KO700"/>
      <c r="KP700"/>
      <c r="KQ700"/>
      <c r="KR700"/>
      <c r="KS700"/>
      <c r="KT700"/>
      <c r="KU700"/>
      <c r="KV700"/>
      <c r="KW700"/>
      <c r="KX700"/>
      <c r="KY700"/>
      <c r="KZ700"/>
      <c r="LA700"/>
      <c r="LB700"/>
      <c r="LC700"/>
      <c r="LD700"/>
      <c r="LE700"/>
      <c r="LF700"/>
      <c r="LG700"/>
      <c r="LH700"/>
      <c r="LI700"/>
      <c r="LJ700"/>
      <c r="LK700"/>
      <c r="LL700"/>
      <c r="LM700"/>
      <c r="LN700"/>
      <c r="LO700"/>
      <c r="LP700"/>
      <c r="LQ700"/>
      <c r="LR700"/>
      <c r="LS700"/>
      <c r="LT700"/>
      <c r="LU700"/>
      <c r="LV700"/>
      <c r="LW700"/>
      <c r="LX700"/>
      <c r="LY700"/>
      <c r="LZ700"/>
      <c r="MA700"/>
      <c r="MB700"/>
      <c r="MC700"/>
      <c r="MD700"/>
      <c r="ME700"/>
      <c r="MF700"/>
      <c r="MG700"/>
      <c r="MH700"/>
      <c r="MI700"/>
      <c r="MJ700"/>
      <c r="MK700"/>
      <c r="ML700"/>
      <c r="MM700"/>
      <c r="MN700"/>
      <c r="MO700"/>
      <c r="MP700"/>
      <c r="MQ700"/>
      <c r="MR700"/>
      <c r="MS700"/>
      <c r="MT700"/>
      <c r="MU700"/>
      <c r="MV700"/>
      <c r="MW700"/>
      <c r="MX700"/>
      <c r="MY700"/>
      <c r="MZ700"/>
      <c r="NA700"/>
      <c r="NB700"/>
      <c r="NC700"/>
      <c r="ND700"/>
      <c r="NE700"/>
      <c r="NF700"/>
      <c r="NG700"/>
      <c r="NH700"/>
      <c r="NI700"/>
      <c r="NJ700"/>
      <c r="NK700"/>
      <c r="NL700"/>
      <c r="NM700"/>
      <c r="NN700"/>
      <c r="NO700"/>
      <c r="NP700"/>
      <c r="NQ700"/>
      <c r="NR700"/>
      <c r="NS700"/>
      <c r="NT700"/>
      <c r="NU700"/>
      <c r="NV700"/>
      <c r="NW700"/>
      <c r="NX700"/>
      <c r="NY700"/>
      <c r="NZ700"/>
      <c r="OA700"/>
      <c r="OB700"/>
      <c r="OC700"/>
      <c r="OD700"/>
      <c r="OE700"/>
      <c r="OF700"/>
      <c r="OG700"/>
      <c r="OH700"/>
      <c r="OI700"/>
      <c r="OJ700"/>
      <c r="OK700"/>
      <c r="OL700"/>
      <c r="OM700"/>
      <c r="ON700"/>
      <c r="OO700"/>
      <c r="OP700"/>
      <c r="OQ700"/>
      <c r="OR700"/>
      <c r="OS700"/>
      <c r="OT700"/>
      <c r="OU700"/>
      <c r="OV700"/>
      <c r="OW700"/>
      <c r="OX700"/>
      <c r="OY700"/>
      <c r="OZ700"/>
      <c r="PA700"/>
      <c r="PB700"/>
      <c r="PC700"/>
      <c r="PD700"/>
      <c r="PE700"/>
      <c r="PF700"/>
      <c r="PG700"/>
      <c r="PH700"/>
      <c r="PI700"/>
      <c r="PJ700"/>
      <c r="PK700"/>
      <c r="PL700"/>
      <c r="PM700"/>
      <c r="PN700"/>
      <c r="PO700"/>
      <c r="PP700"/>
      <c r="PQ700"/>
      <c r="PR700"/>
      <c r="PS700"/>
      <c r="PT700"/>
      <c r="PU700"/>
      <c r="PV700"/>
      <c r="PW700"/>
      <c r="PX700"/>
      <c r="PY700"/>
      <c r="PZ700"/>
      <c r="QA700"/>
      <c r="QB700"/>
      <c r="QC700"/>
      <c r="QD700"/>
      <c r="QE700"/>
      <c r="QF700"/>
      <c r="QG700"/>
      <c r="QH700"/>
      <c r="QI700"/>
      <c r="QJ700"/>
      <c r="QK700"/>
      <c r="QL700"/>
      <c r="QM700"/>
      <c r="QN700"/>
      <c r="QO700"/>
      <c r="QP700"/>
      <c r="QQ700"/>
      <c r="QR700"/>
      <c r="QS700"/>
      <c r="QT700"/>
      <c r="QU700"/>
      <c r="QV700"/>
      <c r="QW700"/>
      <c r="QX700"/>
      <c r="QY700"/>
      <c r="QZ700"/>
      <c r="RA700"/>
      <c r="RB700"/>
      <c r="RC700"/>
      <c r="RD700"/>
      <c r="RE700"/>
      <c r="RF700"/>
      <c r="RG700"/>
      <c r="RH700"/>
      <c r="RI700"/>
      <c r="RJ700"/>
      <c r="RK700"/>
      <c r="RL700"/>
      <c r="RM700"/>
      <c r="RN700"/>
      <c r="RO700"/>
      <c r="RP700"/>
      <c r="RQ700"/>
      <c r="RR700"/>
      <c r="RS700"/>
      <c r="RT700"/>
      <c r="RU700"/>
      <c r="RV700"/>
      <c r="RW700"/>
      <c r="RX700"/>
      <c r="RY700"/>
      <c r="RZ700"/>
      <c r="SA700"/>
      <c r="SB700"/>
      <c r="SC700"/>
      <c r="SD700"/>
      <c r="SE700"/>
      <c r="SF700"/>
      <c r="SG700"/>
      <c r="SH700"/>
      <c r="SI700"/>
      <c r="SJ700"/>
      <c r="SK700"/>
      <c r="SL700"/>
      <c r="SM700"/>
      <c r="SN700"/>
      <c r="SO700"/>
      <c r="SP700"/>
    </row>
    <row r="701" spans="1:510" ht="16.5" customHeight="1" x14ac:dyDescent="0.2">
      <c r="A701" s="20">
        <v>25</v>
      </c>
      <c r="B701" s="20" t="s">
        <v>21</v>
      </c>
      <c r="C701" s="20" t="s">
        <v>33</v>
      </c>
      <c r="D701" s="20" t="s">
        <v>38</v>
      </c>
      <c r="E701" s="20" t="s">
        <v>1345</v>
      </c>
      <c r="F701" s="21" t="s">
        <v>868</v>
      </c>
      <c r="G701" s="20" t="s">
        <v>42</v>
      </c>
      <c r="H701" s="20" t="s">
        <v>35</v>
      </c>
      <c r="I701" s="20" t="s">
        <v>81</v>
      </c>
      <c r="J701" s="22" t="s">
        <v>856</v>
      </c>
      <c r="K701" s="20"/>
      <c r="L701" s="20"/>
      <c r="M701" s="20"/>
      <c r="N701" s="20"/>
      <c r="O701" s="23">
        <v>0</v>
      </c>
      <c r="P701" s="23">
        <v>750000</v>
      </c>
      <c r="Q701" s="24">
        <v>12</v>
      </c>
      <c r="R701" s="25">
        <v>45658</v>
      </c>
      <c r="S701" s="20" t="s">
        <v>83</v>
      </c>
      <c r="T701" s="26">
        <f t="shared" si="12"/>
        <v>9000000</v>
      </c>
      <c r="U701" s="27" t="s">
        <v>100</v>
      </c>
      <c r="V701" s="27" t="s">
        <v>100</v>
      </c>
      <c r="W701"/>
      <c r="X701"/>
      <c r="Y701"/>
      <c r="Z701"/>
      <c r="AA701"/>
      <c r="AB701"/>
      <c r="AC701"/>
      <c r="AD701"/>
      <c r="AE701"/>
      <c r="AF701"/>
      <c r="AG701"/>
      <c r="AH701"/>
      <c r="AI701"/>
      <c r="AJ701"/>
      <c r="AK701"/>
      <c r="AL701"/>
      <c r="AM701"/>
      <c r="AN701"/>
      <c r="AO701"/>
      <c r="AP701"/>
      <c r="AQ701"/>
      <c r="AR701"/>
      <c r="AS701"/>
      <c r="AT701"/>
      <c r="AU701"/>
      <c r="AV701"/>
      <c r="AW701"/>
      <c r="AX701"/>
      <c r="AY701"/>
      <c r="AZ701"/>
      <c r="BA701"/>
      <c r="BB701"/>
      <c r="BC701"/>
      <c r="BD701"/>
      <c r="BE701"/>
      <c r="BF701"/>
      <c r="BG701"/>
      <c r="BH701"/>
      <c r="BI701"/>
      <c r="BJ701"/>
      <c r="BK701"/>
      <c r="BL701"/>
      <c r="BM701"/>
      <c r="BN701"/>
      <c r="BO701"/>
      <c r="BP701"/>
      <c r="BQ701"/>
      <c r="BR701"/>
      <c r="BS701"/>
      <c r="BT701"/>
      <c r="BU701"/>
      <c r="BV701"/>
      <c r="BW701"/>
      <c r="BX701"/>
      <c r="BY701"/>
      <c r="BZ701"/>
      <c r="CA701"/>
      <c r="CB701"/>
      <c r="CC701"/>
      <c r="CD701"/>
      <c r="CE701"/>
      <c r="CF701"/>
      <c r="CG701"/>
      <c r="CH701"/>
      <c r="CI701"/>
      <c r="CJ701"/>
      <c r="CK701"/>
      <c r="CL701"/>
      <c r="CM701"/>
      <c r="CN701"/>
      <c r="CO701"/>
      <c r="CP701"/>
      <c r="CQ701"/>
      <c r="CR701"/>
      <c r="CS701"/>
      <c r="CT701"/>
      <c r="CU701"/>
      <c r="CV701"/>
      <c r="CW701"/>
      <c r="CX701"/>
      <c r="CY701"/>
      <c r="CZ701"/>
      <c r="DA701"/>
      <c r="DB701"/>
      <c r="DC701"/>
      <c r="DD701"/>
      <c r="DE701"/>
      <c r="DF701"/>
      <c r="DG701"/>
      <c r="DH701"/>
      <c r="DI701"/>
      <c r="DJ701"/>
      <c r="DK701"/>
      <c r="DL701"/>
      <c r="DM701"/>
      <c r="DN701"/>
      <c r="DO701"/>
      <c r="DP701"/>
      <c r="DQ701"/>
      <c r="DR701"/>
      <c r="DS701"/>
      <c r="DT701"/>
      <c r="DU701"/>
      <c r="DV701"/>
      <c r="DW701"/>
      <c r="DX701"/>
      <c r="DY701"/>
      <c r="DZ701"/>
      <c r="EA701"/>
      <c r="EB701"/>
      <c r="EC701"/>
      <c r="ED701"/>
      <c r="EE701"/>
      <c r="EF701"/>
      <c r="EG701"/>
      <c r="EH701"/>
      <c r="EI701"/>
      <c r="EJ701"/>
      <c r="EK701"/>
      <c r="EL701"/>
      <c r="EM701"/>
      <c r="EN701"/>
      <c r="EO701"/>
      <c r="EP701"/>
      <c r="EQ701"/>
      <c r="ER701"/>
      <c r="ES701"/>
      <c r="ET701"/>
      <c r="EU701"/>
      <c r="EV701"/>
      <c r="EW701"/>
      <c r="EX701"/>
      <c r="EY701"/>
      <c r="EZ701"/>
      <c r="FA701"/>
      <c r="FB701"/>
      <c r="FC701"/>
      <c r="FD701"/>
      <c r="FE701"/>
      <c r="FF701"/>
      <c r="FG701"/>
      <c r="FH701"/>
      <c r="FI701"/>
      <c r="FJ701"/>
      <c r="FK701"/>
      <c r="FL701"/>
      <c r="FM701"/>
      <c r="FN701"/>
      <c r="FO701"/>
      <c r="FP701"/>
      <c r="FQ701"/>
      <c r="FR701"/>
      <c r="FS701"/>
      <c r="FT701"/>
      <c r="FU701"/>
      <c r="FV701"/>
      <c r="FW701"/>
      <c r="FX701"/>
      <c r="FY701"/>
      <c r="FZ701"/>
      <c r="GA701"/>
      <c r="GB701"/>
      <c r="GC701"/>
      <c r="GD701"/>
      <c r="GE701"/>
      <c r="GF701"/>
      <c r="GG701"/>
      <c r="GH701"/>
      <c r="GI701"/>
      <c r="GJ701"/>
      <c r="GK701"/>
      <c r="GL701"/>
      <c r="GM701"/>
      <c r="GN701"/>
      <c r="GO701"/>
      <c r="GP701"/>
      <c r="GQ701"/>
      <c r="GR701"/>
      <c r="GS701"/>
      <c r="GT701"/>
      <c r="GU701"/>
      <c r="GV701"/>
      <c r="GW701"/>
      <c r="GX701"/>
      <c r="GY701"/>
      <c r="GZ701"/>
      <c r="HA701"/>
      <c r="HB701"/>
      <c r="HC701"/>
      <c r="HD701"/>
      <c r="HE701"/>
      <c r="HF701"/>
      <c r="HG701"/>
      <c r="HH701"/>
      <c r="HI701"/>
      <c r="HJ701"/>
      <c r="HK701"/>
      <c r="HL701"/>
      <c r="HM701"/>
      <c r="HN701"/>
      <c r="HO701"/>
      <c r="HP701"/>
      <c r="HQ701"/>
      <c r="HR701"/>
      <c r="HS701"/>
      <c r="HT701"/>
      <c r="HU701"/>
      <c r="HV701"/>
      <c r="HW701"/>
      <c r="HX701"/>
      <c r="HY701"/>
      <c r="HZ701"/>
      <c r="IA701"/>
      <c r="IB701"/>
      <c r="IC701"/>
      <c r="ID701"/>
      <c r="IE701"/>
      <c r="IF701"/>
      <c r="IG701"/>
      <c r="IH701"/>
      <c r="II701"/>
      <c r="IJ701"/>
      <c r="IK701"/>
      <c r="IL701"/>
      <c r="IM701"/>
      <c r="IN701"/>
      <c r="IO701"/>
      <c r="IP701"/>
      <c r="IQ701"/>
      <c r="IR701"/>
      <c r="IS701"/>
      <c r="IT701"/>
      <c r="IU701"/>
      <c r="IV701"/>
      <c r="IW701"/>
      <c r="IX701"/>
      <c r="IY701"/>
      <c r="IZ701"/>
      <c r="JA701"/>
      <c r="JB701"/>
      <c r="JC701"/>
      <c r="JD701"/>
      <c r="JE701"/>
      <c r="JF701"/>
      <c r="JG701"/>
      <c r="JH701"/>
      <c r="JI701"/>
      <c r="JJ701"/>
      <c r="JK701"/>
      <c r="JL701"/>
      <c r="JM701"/>
      <c r="JN701"/>
      <c r="JO701"/>
      <c r="JP701"/>
      <c r="JQ701"/>
      <c r="JR701"/>
      <c r="JS701"/>
      <c r="JT701"/>
      <c r="JU701"/>
      <c r="JV701"/>
      <c r="JW701"/>
      <c r="JX701"/>
      <c r="JY701"/>
      <c r="JZ701"/>
      <c r="KA701"/>
      <c r="KB701"/>
      <c r="KC701"/>
      <c r="KD701"/>
      <c r="KE701"/>
      <c r="KF701"/>
      <c r="KG701"/>
      <c r="KH701"/>
      <c r="KI701"/>
      <c r="KJ701"/>
      <c r="KK701"/>
      <c r="KL701"/>
      <c r="KM701"/>
      <c r="KN701"/>
      <c r="KO701"/>
      <c r="KP701"/>
      <c r="KQ701"/>
      <c r="KR701"/>
      <c r="KS701"/>
      <c r="KT701"/>
      <c r="KU701"/>
      <c r="KV701"/>
      <c r="KW701"/>
      <c r="KX701"/>
      <c r="KY701"/>
      <c r="KZ701"/>
      <c r="LA701"/>
      <c r="LB701"/>
      <c r="LC701"/>
      <c r="LD701"/>
      <c r="LE701"/>
      <c r="LF701"/>
      <c r="LG701"/>
      <c r="LH701"/>
      <c r="LI701"/>
      <c r="LJ701"/>
      <c r="LK701"/>
      <c r="LL701"/>
      <c r="LM701"/>
      <c r="LN701"/>
      <c r="LO701"/>
      <c r="LP701"/>
      <c r="LQ701"/>
      <c r="LR701"/>
      <c r="LS701"/>
      <c r="LT701"/>
      <c r="LU701"/>
      <c r="LV701"/>
      <c r="LW701"/>
      <c r="LX701"/>
      <c r="LY701"/>
      <c r="LZ701"/>
      <c r="MA701"/>
      <c r="MB701"/>
      <c r="MC701"/>
      <c r="MD701"/>
      <c r="ME701"/>
      <c r="MF701"/>
      <c r="MG701"/>
      <c r="MH701"/>
      <c r="MI701"/>
      <c r="MJ701"/>
      <c r="MK701"/>
      <c r="ML701"/>
      <c r="MM701"/>
      <c r="MN701"/>
      <c r="MO701"/>
      <c r="MP701"/>
      <c r="MQ701"/>
      <c r="MR701"/>
      <c r="MS701"/>
      <c r="MT701"/>
      <c r="MU701"/>
      <c r="MV701"/>
      <c r="MW701"/>
      <c r="MX701"/>
      <c r="MY701"/>
      <c r="MZ701"/>
      <c r="NA701"/>
      <c r="NB701"/>
      <c r="NC701"/>
      <c r="ND701"/>
      <c r="NE701"/>
      <c r="NF701"/>
      <c r="NG701"/>
      <c r="NH701"/>
      <c r="NI701"/>
      <c r="NJ701"/>
      <c r="NK701"/>
      <c r="NL701"/>
      <c r="NM701"/>
      <c r="NN701"/>
      <c r="NO701"/>
      <c r="NP701"/>
      <c r="NQ701"/>
      <c r="NR701"/>
      <c r="NS701"/>
      <c r="NT701"/>
      <c r="NU701"/>
      <c r="NV701"/>
      <c r="NW701"/>
      <c r="NX701"/>
      <c r="NY701"/>
      <c r="NZ701"/>
      <c r="OA701"/>
      <c r="OB701"/>
      <c r="OC701"/>
      <c r="OD701"/>
      <c r="OE701"/>
      <c r="OF701"/>
      <c r="OG701"/>
      <c r="OH701"/>
      <c r="OI701"/>
      <c r="OJ701"/>
      <c r="OK701"/>
      <c r="OL701"/>
      <c r="OM701"/>
      <c r="ON701"/>
      <c r="OO701"/>
      <c r="OP701"/>
      <c r="OQ701"/>
      <c r="OR701"/>
      <c r="OS701"/>
      <c r="OT701"/>
      <c r="OU701"/>
      <c r="OV701"/>
      <c r="OW701"/>
      <c r="OX701"/>
      <c r="OY701"/>
      <c r="OZ701"/>
      <c r="PA701"/>
      <c r="PB701"/>
      <c r="PC701"/>
      <c r="PD701"/>
      <c r="PE701"/>
      <c r="PF701"/>
      <c r="PG701"/>
      <c r="PH701"/>
      <c r="PI701"/>
      <c r="PJ701"/>
      <c r="PK701"/>
      <c r="PL701"/>
      <c r="PM701"/>
      <c r="PN701"/>
      <c r="PO701"/>
      <c r="PP701"/>
      <c r="PQ701"/>
      <c r="PR701"/>
      <c r="PS701"/>
      <c r="PT701"/>
      <c r="PU701"/>
      <c r="PV701"/>
      <c r="PW701"/>
      <c r="PX701"/>
      <c r="PY701"/>
      <c r="PZ701"/>
      <c r="QA701"/>
      <c r="QB701"/>
      <c r="QC701"/>
      <c r="QD701"/>
      <c r="QE701"/>
      <c r="QF701"/>
      <c r="QG701"/>
      <c r="QH701"/>
      <c r="QI701"/>
      <c r="QJ701"/>
      <c r="QK701"/>
      <c r="QL701"/>
      <c r="QM701"/>
      <c r="QN701"/>
      <c r="QO701"/>
      <c r="QP701"/>
      <c r="QQ701"/>
      <c r="QR701"/>
      <c r="QS701"/>
      <c r="QT701"/>
      <c r="QU701"/>
      <c r="QV701"/>
      <c r="QW701"/>
      <c r="QX701"/>
      <c r="QY701"/>
      <c r="QZ701"/>
      <c r="RA701"/>
      <c r="RB701"/>
      <c r="RC701"/>
      <c r="RD701"/>
      <c r="RE701"/>
      <c r="RF701"/>
      <c r="RG701"/>
      <c r="RH701"/>
      <c r="RI701"/>
      <c r="RJ701"/>
      <c r="RK701"/>
      <c r="RL701"/>
      <c r="RM701"/>
      <c r="RN701"/>
      <c r="RO701"/>
      <c r="RP701"/>
      <c r="RQ701"/>
      <c r="RR701"/>
      <c r="RS701"/>
      <c r="RT701"/>
      <c r="RU701"/>
      <c r="RV701"/>
      <c r="RW701"/>
      <c r="RX701"/>
      <c r="RY701"/>
      <c r="RZ701"/>
      <c r="SA701"/>
      <c r="SB701"/>
      <c r="SC701"/>
      <c r="SD701"/>
      <c r="SE701"/>
      <c r="SF701"/>
      <c r="SG701"/>
      <c r="SH701"/>
      <c r="SI701"/>
      <c r="SJ701"/>
      <c r="SK701"/>
      <c r="SL701"/>
      <c r="SM701"/>
      <c r="SN701"/>
      <c r="SO701"/>
      <c r="SP701"/>
    </row>
    <row r="702" spans="1:510" ht="16.5" customHeight="1" x14ac:dyDescent="0.2">
      <c r="A702" s="20">
        <v>26</v>
      </c>
      <c r="B702" s="20" t="s">
        <v>21</v>
      </c>
      <c r="C702" s="20" t="s">
        <v>33</v>
      </c>
      <c r="D702" s="20" t="s">
        <v>38</v>
      </c>
      <c r="E702" s="20" t="s">
        <v>1345</v>
      </c>
      <c r="F702" s="21" t="s">
        <v>869</v>
      </c>
      <c r="G702" s="20" t="s">
        <v>84</v>
      </c>
      <c r="H702" s="20" t="s">
        <v>35</v>
      </c>
      <c r="I702" s="20" t="s">
        <v>81</v>
      </c>
      <c r="J702" s="22" t="s">
        <v>856</v>
      </c>
      <c r="K702" s="20"/>
      <c r="L702" s="20"/>
      <c r="M702" s="20"/>
      <c r="N702" s="20"/>
      <c r="O702" s="23">
        <v>0</v>
      </c>
      <c r="P702" s="23">
        <v>500000</v>
      </c>
      <c r="Q702" s="24">
        <v>12</v>
      </c>
      <c r="R702" s="25">
        <v>45658</v>
      </c>
      <c r="S702" s="20" t="s">
        <v>83</v>
      </c>
      <c r="T702" s="26">
        <f t="shared" si="12"/>
        <v>6000000</v>
      </c>
      <c r="U702" s="27" t="s">
        <v>100</v>
      </c>
      <c r="V702" s="27" t="s">
        <v>100</v>
      </c>
      <c r="W702"/>
      <c r="X702"/>
      <c r="Y702"/>
      <c r="Z702"/>
      <c r="AA702"/>
      <c r="AB702"/>
      <c r="AC702"/>
      <c r="AD702"/>
      <c r="AE702"/>
      <c r="AF702"/>
      <c r="AG702"/>
      <c r="AH702"/>
      <c r="AI702"/>
      <c r="AJ702"/>
      <c r="AK702"/>
      <c r="AL702"/>
      <c r="AM702"/>
      <c r="AN702"/>
      <c r="AO702"/>
      <c r="AP702"/>
      <c r="AQ702"/>
      <c r="AR702"/>
      <c r="AS702"/>
      <c r="AT702"/>
      <c r="AU702"/>
      <c r="AV702"/>
      <c r="AW702"/>
      <c r="AX702"/>
      <c r="AY702"/>
      <c r="AZ702"/>
      <c r="BA702"/>
      <c r="BB702"/>
      <c r="BC702"/>
      <c r="BD702"/>
      <c r="BE702"/>
      <c r="BF702"/>
      <c r="BG702"/>
      <c r="BH702"/>
      <c r="BI702"/>
      <c r="BJ702"/>
      <c r="BK702"/>
      <c r="BL702"/>
      <c r="BM702"/>
      <c r="BN702"/>
      <c r="BO702"/>
      <c r="BP702"/>
      <c r="BQ702"/>
      <c r="BR702"/>
      <c r="BS702"/>
      <c r="BT702"/>
      <c r="BU702"/>
      <c r="BV702"/>
      <c r="BW702"/>
      <c r="BX702"/>
      <c r="BY702"/>
      <c r="BZ702"/>
      <c r="CA702"/>
      <c r="CB702"/>
      <c r="CC702"/>
      <c r="CD702"/>
      <c r="CE702"/>
      <c r="CF702"/>
      <c r="CG702"/>
      <c r="CH702"/>
      <c r="CI702"/>
      <c r="CJ702"/>
      <c r="CK702"/>
      <c r="CL702"/>
      <c r="CM702"/>
      <c r="CN702"/>
      <c r="CO702"/>
      <c r="CP702"/>
      <c r="CQ702"/>
      <c r="CR702"/>
      <c r="CS702"/>
      <c r="CT702"/>
      <c r="CU702"/>
      <c r="CV702"/>
      <c r="CW702"/>
      <c r="CX702"/>
      <c r="CY702"/>
      <c r="CZ702"/>
      <c r="DA702"/>
      <c r="DB702"/>
      <c r="DC702"/>
      <c r="DD702"/>
      <c r="DE702"/>
      <c r="DF702"/>
      <c r="DG702"/>
      <c r="DH702"/>
      <c r="DI702"/>
      <c r="DJ702"/>
      <c r="DK702"/>
      <c r="DL702"/>
      <c r="DM702"/>
      <c r="DN702"/>
      <c r="DO702"/>
      <c r="DP702"/>
      <c r="DQ702"/>
      <c r="DR702"/>
      <c r="DS702"/>
      <c r="DT702"/>
      <c r="DU702"/>
      <c r="DV702"/>
      <c r="DW702"/>
      <c r="DX702"/>
      <c r="DY702"/>
      <c r="DZ702"/>
      <c r="EA702"/>
      <c r="EB702"/>
      <c r="EC702"/>
      <c r="ED702"/>
      <c r="EE702"/>
      <c r="EF702"/>
      <c r="EG702"/>
      <c r="EH702"/>
      <c r="EI702"/>
      <c r="EJ702"/>
      <c r="EK702"/>
      <c r="EL702"/>
      <c r="EM702"/>
      <c r="EN702"/>
      <c r="EO702"/>
      <c r="EP702"/>
      <c r="EQ702"/>
      <c r="ER702"/>
      <c r="ES702"/>
      <c r="ET702"/>
      <c r="EU702"/>
      <c r="EV702"/>
      <c r="EW702"/>
      <c r="EX702"/>
      <c r="EY702"/>
      <c r="EZ702"/>
      <c r="FA702"/>
      <c r="FB702"/>
      <c r="FC702"/>
      <c r="FD702"/>
      <c r="FE702"/>
      <c r="FF702"/>
      <c r="FG702"/>
      <c r="FH702"/>
      <c r="FI702"/>
      <c r="FJ702"/>
      <c r="FK702"/>
      <c r="FL702"/>
      <c r="FM702"/>
      <c r="FN702"/>
      <c r="FO702"/>
      <c r="FP702"/>
      <c r="FQ702"/>
      <c r="FR702"/>
      <c r="FS702"/>
      <c r="FT702"/>
      <c r="FU702"/>
      <c r="FV702"/>
      <c r="FW702"/>
      <c r="FX702"/>
      <c r="FY702"/>
      <c r="FZ702"/>
      <c r="GA702"/>
      <c r="GB702"/>
      <c r="GC702"/>
      <c r="GD702"/>
      <c r="GE702"/>
      <c r="GF702"/>
      <c r="GG702"/>
      <c r="GH702"/>
      <c r="GI702"/>
      <c r="GJ702"/>
      <c r="GK702"/>
      <c r="GL702"/>
      <c r="GM702"/>
      <c r="GN702"/>
      <c r="GO702"/>
      <c r="GP702"/>
      <c r="GQ702"/>
      <c r="GR702"/>
      <c r="GS702"/>
      <c r="GT702"/>
      <c r="GU702"/>
      <c r="GV702"/>
      <c r="GW702"/>
      <c r="GX702"/>
      <c r="GY702"/>
      <c r="GZ702"/>
      <c r="HA702"/>
      <c r="HB702"/>
      <c r="HC702"/>
      <c r="HD702"/>
      <c r="HE702"/>
      <c r="HF702"/>
      <c r="HG702"/>
      <c r="HH702"/>
      <c r="HI702"/>
      <c r="HJ702"/>
      <c r="HK702"/>
      <c r="HL702"/>
      <c r="HM702"/>
      <c r="HN702"/>
      <c r="HO702"/>
      <c r="HP702"/>
      <c r="HQ702"/>
      <c r="HR702"/>
      <c r="HS702"/>
      <c r="HT702"/>
      <c r="HU702"/>
      <c r="HV702"/>
      <c r="HW702"/>
      <c r="HX702"/>
      <c r="HY702"/>
      <c r="HZ702"/>
      <c r="IA702"/>
      <c r="IB702"/>
      <c r="IC702"/>
      <c r="ID702"/>
      <c r="IE702"/>
      <c r="IF702"/>
      <c r="IG702"/>
      <c r="IH702"/>
      <c r="II702"/>
      <c r="IJ702"/>
      <c r="IK702"/>
      <c r="IL702"/>
      <c r="IM702"/>
      <c r="IN702"/>
      <c r="IO702"/>
      <c r="IP702"/>
      <c r="IQ702"/>
      <c r="IR702"/>
      <c r="IS702"/>
      <c r="IT702"/>
      <c r="IU702"/>
      <c r="IV702"/>
      <c r="IW702"/>
      <c r="IX702"/>
      <c r="IY702"/>
      <c r="IZ702"/>
      <c r="JA702"/>
      <c r="JB702"/>
      <c r="JC702"/>
      <c r="JD702"/>
      <c r="JE702"/>
      <c r="JF702"/>
      <c r="JG702"/>
      <c r="JH702"/>
      <c r="JI702"/>
      <c r="JJ702"/>
      <c r="JK702"/>
      <c r="JL702"/>
      <c r="JM702"/>
      <c r="JN702"/>
      <c r="JO702"/>
      <c r="JP702"/>
      <c r="JQ702"/>
      <c r="JR702"/>
      <c r="JS702"/>
      <c r="JT702"/>
      <c r="JU702"/>
      <c r="JV702"/>
      <c r="JW702"/>
      <c r="JX702"/>
      <c r="JY702"/>
      <c r="JZ702"/>
      <c r="KA702"/>
      <c r="KB702"/>
      <c r="KC702"/>
      <c r="KD702"/>
      <c r="KE702"/>
      <c r="KF702"/>
      <c r="KG702"/>
      <c r="KH702"/>
      <c r="KI702"/>
      <c r="KJ702"/>
      <c r="KK702"/>
      <c r="KL702"/>
      <c r="KM702"/>
      <c r="KN702"/>
      <c r="KO702"/>
      <c r="KP702"/>
      <c r="KQ702"/>
      <c r="KR702"/>
      <c r="KS702"/>
      <c r="KT702"/>
      <c r="KU702"/>
      <c r="KV702"/>
      <c r="KW702"/>
      <c r="KX702"/>
      <c r="KY702"/>
      <c r="KZ702"/>
      <c r="LA702"/>
      <c r="LB702"/>
      <c r="LC702"/>
      <c r="LD702"/>
      <c r="LE702"/>
      <c r="LF702"/>
      <c r="LG702"/>
      <c r="LH702"/>
      <c r="LI702"/>
      <c r="LJ702"/>
      <c r="LK702"/>
      <c r="LL702"/>
      <c r="LM702"/>
      <c r="LN702"/>
      <c r="LO702"/>
      <c r="LP702"/>
      <c r="LQ702"/>
      <c r="LR702"/>
      <c r="LS702"/>
      <c r="LT702"/>
      <c r="LU702"/>
      <c r="LV702"/>
      <c r="LW702"/>
      <c r="LX702"/>
      <c r="LY702"/>
      <c r="LZ702"/>
      <c r="MA702"/>
      <c r="MB702"/>
      <c r="MC702"/>
      <c r="MD702"/>
      <c r="ME702"/>
      <c r="MF702"/>
      <c r="MG702"/>
      <c r="MH702"/>
      <c r="MI702"/>
      <c r="MJ702"/>
      <c r="MK702"/>
      <c r="ML702"/>
      <c r="MM702"/>
      <c r="MN702"/>
      <c r="MO702"/>
      <c r="MP702"/>
      <c r="MQ702"/>
      <c r="MR702"/>
      <c r="MS702"/>
      <c r="MT702"/>
      <c r="MU702"/>
      <c r="MV702"/>
      <c r="MW702"/>
      <c r="MX702"/>
      <c r="MY702"/>
      <c r="MZ702"/>
      <c r="NA702"/>
      <c r="NB702"/>
      <c r="NC702"/>
      <c r="ND702"/>
      <c r="NE702"/>
      <c r="NF702"/>
      <c r="NG702"/>
      <c r="NH702"/>
      <c r="NI702"/>
      <c r="NJ702"/>
      <c r="NK702"/>
      <c r="NL702"/>
      <c r="NM702"/>
      <c r="NN702"/>
      <c r="NO702"/>
      <c r="NP702"/>
      <c r="NQ702"/>
      <c r="NR702"/>
      <c r="NS702"/>
      <c r="NT702"/>
      <c r="NU702"/>
      <c r="NV702"/>
      <c r="NW702"/>
      <c r="NX702"/>
      <c r="NY702"/>
      <c r="NZ702"/>
      <c r="OA702"/>
      <c r="OB702"/>
      <c r="OC702"/>
      <c r="OD702"/>
      <c r="OE702"/>
      <c r="OF702"/>
      <c r="OG702"/>
      <c r="OH702"/>
      <c r="OI702"/>
      <c r="OJ702"/>
      <c r="OK702"/>
      <c r="OL702"/>
      <c r="OM702"/>
      <c r="ON702"/>
      <c r="OO702"/>
      <c r="OP702"/>
      <c r="OQ702"/>
      <c r="OR702"/>
      <c r="OS702"/>
      <c r="OT702"/>
      <c r="OU702"/>
      <c r="OV702"/>
      <c r="OW702"/>
      <c r="OX702"/>
      <c r="OY702"/>
      <c r="OZ702"/>
      <c r="PA702"/>
      <c r="PB702"/>
      <c r="PC702"/>
      <c r="PD702"/>
      <c r="PE702"/>
      <c r="PF702"/>
      <c r="PG702"/>
      <c r="PH702"/>
      <c r="PI702"/>
      <c r="PJ702"/>
      <c r="PK702"/>
      <c r="PL702"/>
      <c r="PM702"/>
      <c r="PN702"/>
      <c r="PO702"/>
      <c r="PP702"/>
      <c r="PQ702"/>
      <c r="PR702"/>
      <c r="PS702"/>
      <c r="PT702"/>
      <c r="PU702"/>
      <c r="PV702"/>
      <c r="PW702"/>
      <c r="PX702"/>
      <c r="PY702"/>
      <c r="PZ702"/>
      <c r="QA702"/>
      <c r="QB702"/>
      <c r="QC702"/>
      <c r="QD702"/>
      <c r="QE702"/>
      <c r="QF702"/>
      <c r="QG702"/>
      <c r="QH702"/>
      <c r="QI702"/>
      <c r="QJ702"/>
      <c r="QK702"/>
      <c r="QL702"/>
      <c r="QM702"/>
      <c r="QN702"/>
      <c r="QO702"/>
      <c r="QP702"/>
      <c r="QQ702"/>
      <c r="QR702"/>
      <c r="QS702"/>
      <c r="QT702"/>
      <c r="QU702"/>
      <c r="QV702"/>
      <c r="QW702"/>
      <c r="QX702"/>
      <c r="QY702"/>
      <c r="QZ702"/>
      <c r="RA702"/>
      <c r="RB702"/>
      <c r="RC702"/>
      <c r="RD702"/>
      <c r="RE702"/>
      <c r="RF702"/>
      <c r="RG702"/>
      <c r="RH702"/>
      <c r="RI702"/>
      <c r="RJ702"/>
      <c r="RK702"/>
      <c r="RL702"/>
      <c r="RM702"/>
      <c r="RN702"/>
      <c r="RO702"/>
      <c r="RP702"/>
      <c r="RQ702"/>
      <c r="RR702"/>
      <c r="RS702"/>
      <c r="RT702"/>
      <c r="RU702"/>
      <c r="RV702"/>
      <c r="RW702"/>
      <c r="RX702"/>
      <c r="RY702"/>
      <c r="RZ702"/>
      <c r="SA702"/>
      <c r="SB702"/>
      <c r="SC702"/>
      <c r="SD702"/>
      <c r="SE702"/>
      <c r="SF702"/>
      <c r="SG702"/>
      <c r="SH702"/>
      <c r="SI702"/>
      <c r="SJ702"/>
      <c r="SK702"/>
      <c r="SL702"/>
      <c r="SM702"/>
      <c r="SN702"/>
      <c r="SO702"/>
      <c r="SP702"/>
    </row>
    <row r="703" spans="1:510" ht="16.5" customHeight="1" x14ac:dyDescent="0.2">
      <c r="A703" s="20">
        <v>27</v>
      </c>
      <c r="B703" s="20" t="s">
        <v>21</v>
      </c>
      <c r="C703" s="20" t="s">
        <v>33</v>
      </c>
      <c r="D703" s="20" t="s">
        <v>38</v>
      </c>
      <c r="E703" s="20" t="s">
        <v>1345</v>
      </c>
      <c r="F703" s="21" t="s">
        <v>870</v>
      </c>
      <c r="G703" s="20" t="s">
        <v>84</v>
      </c>
      <c r="H703" s="20" t="s">
        <v>35</v>
      </c>
      <c r="I703" s="20" t="s">
        <v>81</v>
      </c>
      <c r="J703" s="22" t="s">
        <v>856</v>
      </c>
      <c r="K703" s="20"/>
      <c r="L703" s="20"/>
      <c r="M703" s="20"/>
      <c r="N703" s="20"/>
      <c r="O703" s="23">
        <v>0</v>
      </c>
      <c r="P703" s="23">
        <v>500000</v>
      </c>
      <c r="Q703" s="24">
        <v>12</v>
      </c>
      <c r="R703" s="25">
        <v>45658</v>
      </c>
      <c r="S703" s="20" t="s">
        <v>83</v>
      </c>
      <c r="T703" s="26">
        <f t="shared" si="12"/>
        <v>6000000</v>
      </c>
      <c r="U703" s="27" t="s">
        <v>100</v>
      </c>
      <c r="V703" s="27" t="s">
        <v>100</v>
      </c>
      <c r="W703"/>
      <c r="X703"/>
      <c r="Y703"/>
      <c r="Z703"/>
      <c r="AA703"/>
      <c r="AB703"/>
      <c r="AC703"/>
      <c r="AD703"/>
      <c r="AE703"/>
      <c r="AF703"/>
      <c r="AG703"/>
      <c r="AH703"/>
      <c r="AI703"/>
      <c r="AJ703"/>
      <c r="AK703"/>
      <c r="AL703"/>
      <c r="AM703"/>
      <c r="AN703"/>
      <c r="AO703"/>
      <c r="AP703"/>
      <c r="AQ703"/>
      <c r="AR703"/>
      <c r="AS703"/>
      <c r="AT703"/>
      <c r="AU703"/>
      <c r="AV703"/>
      <c r="AW703"/>
      <c r="AX703"/>
      <c r="AY703"/>
      <c r="AZ703"/>
      <c r="BA703"/>
      <c r="BB703"/>
      <c r="BC703"/>
      <c r="BD703"/>
      <c r="BE703"/>
      <c r="BF703"/>
      <c r="BG703"/>
      <c r="BH703"/>
      <c r="BI703"/>
      <c r="BJ703"/>
      <c r="BK703"/>
      <c r="BL703"/>
      <c r="BM703"/>
      <c r="BN703"/>
      <c r="BO703"/>
      <c r="BP703"/>
      <c r="BQ703"/>
      <c r="BR703"/>
      <c r="BS703"/>
      <c r="BT703"/>
      <c r="BU703"/>
      <c r="BV703"/>
      <c r="BW703"/>
      <c r="BX703"/>
      <c r="BY703"/>
      <c r="BZ703"/>
      <c r="CA703"/>
      <c r="CB703"/>
      <c r="CC703"/>
      <c r="CD703"/>
      <c r="CE703"/>
      <c r="CF703"/>
      <c r="CG703"/>
      <c r="CH703"/>
      <c r="CI703"/>
      <c r="CJ703"/>
      <c r="CK703"/>
      <c r="CL703"/>
      <c r="CM703"/>
      <c r="CN703"/>
      <c r="CO703"/>
      <c r="CP703"/>
      <c r="CQ703"/>
      <c r="CR703"/>
      <c r="CS703"/>
      <c r="CT703"/>
      <c r="CU703"/>
      <c r="CV703"/>
      <c r="CW703"/>
      <c r="CX703"/>
      <c r="CY703"/>
      <c r="CZ703"/>
      <c r="DA703"/>
      <c r="DB703"/>
      <c r="DC703"/>
      <c r="DD703"/>
      <c r="DE703"/>
      <c r="DF703"/>
      <c r="DG703"/>
      <c r="DH703"/>
      <c r="DI703"/>
      <c r="DJ703"/>
      <c r="DK703"/>
      <c r="DL703"/>
      <c r="DM703"/>
      <c r="DN703"/>
      <c r="DO703"/>
      <c r="DP703"/>
      <c r="DQ703"/>
      <c r="DR703"/>
      <c r="DS703"/>
      <c r="DT703"/>
      <c r="DU703"/>
      <c r="DV703"/>
      <c r="DW703"/>
      <c r="DX703"/>
      <c r="DY703"/>
      <c r="DZ703"/>
      <c r="EA703"/>
      <c r="EB703"/>
      <c r="EC703"/>
      <c r="ED703"/>
      <c r="EE703"/>
      <c r="EF703"/>
      <c r="EG703"/>
      <c r="EH703"/>
      <c r="EI703"/>
      <c r="EJ703"/>
      <c r="EK703"/>
      <c r="EL703"/>
      <c r="EM703"/>
      <c r="EN703"/>
      <c r="EO703"/>
      <c r="EP703"/>
      <c r="EQ703"/>
      <c r="ER703"/>
      <c r="ES703"/>
      <c r="ET703"/>
      <c r="EU703"/>
      <c r="EV703"/>
      <c r="EW703"/>
      <c r="EX703"/>
      <c r="EY703"/>
      <c r="EZ703"/>
      <c r="FA703"/>
      <c r="FB703"/>
      <c r="FC703"/>
      <c r="FD703"/>
      <c r="FE703"/>
      <c r="FF703"/>
      <c r="FG703"/>
      <c r="FH703"/>
      <c r="FI703"/>
      <c r="FJ703"/>
      <c r="FK703"/>
      <c r="FL703"/>
      <c r="FM703"/>
      <c r="FN703"/>
      <c r="FO703"/>
      <c r="FP703"/>
      <c r="FQ703"/>
      <c r="FR703"/>
      <c r="FS703"/>
      <c r="FT703"/>
      <c r="FU703"/>
      <c r="FV703"/>
      <c r="FW703"/>
      <c r="FX703"/>
      <c r="FY703"/>
      <c r="FZ703"/>
      <c r="GA703"/>
      <c r="GB703"/>
      <c r="GC703"/>
      <c r="GD703"/>
      <c r="GE703"/>
      <c r="GF703"/>
      <c r="GG703"/>
      <c r="GH703"/>
      <c r="GI703"/>
      <c r="GJ703"/>
      <c r="GK703"/>
      <c r="GL703"/>
      <c r="GM703"/>
      <c r="GN703"/>
      <c r="GO703"/>
      <c r="GP703"/>
      <c r="GQ703"/>
      <c r="GR703"/>
      <c r="GS703"/>
      <c r="GT703"/>
      <c r="GU703"/>
      <c r="GV703"/>
      <c r="GW703"/>
      <c r="GX703"/>
      <c r="GY703"/>
      <c r="GZ703"/>
      <c r="HA703"/>
      <c r="HB703"/>
      <c r="HC703"/>
      <c r="HD703"/>
      <c r="HE703"/>
      <c r="HF703"/>
      <c r="HG703"/>
      <c r="HH703"/>
      <c r="HI703"/>
      <c r="HJ703"/>
      <c r="HK703"/>
      <c r="HL703"/>
      <c r="HM703"/>
      <c r="HN703"/>
      <c r="HO703"/>
      <c r="HP703"/>
      <c r="HQ703"/>
      <c r="HR703"/>
      <c r="HS703"/>
      <c r="HT703"/>
      <c r="HU703"/>
      <c r="HV703"/>
      <c r="HW703"/>
      <c r="HX703"/>
      <c r="HY703"/>
      <c r="HZ703"/>
      <c r="IA703"/>
      <c r="IB703"/>
      <c r="IC703"/>
      <c r="ID703"/>
      <c r="IE703"/>
      <c r="IF703"/>
      <c r="IG703"/>
      <c r="IH703"/>
      <c r="II703"/>
      <c r="IJ703"/>
      <c r="IK703"/>
      <c r="IL703"/>
      <c r="IM703"/>
      <c r="IN703"/>
      <c r="IO703"/>
      <c r="IP703"/>
      <c r="IQ703"/>
      <c r="IR703"/>
      <c r="IS703"/>
      <c r="IT703"/>
      <c r="IU703"/>
      <c r="IV703"/>
      <c r="IW703"/>
      <c r="IX703"/>
      <c r="IY703"/>
      <c r="IZ703"/>
      <c r="JA703"/>
      <c r="JB703"/>
      <c r="JC703"/>
      <c r="JD703"/>
      <c r="JE703"/>
      <c r="JF703"/>
      <c r="JG703"/>
      <c r="JH703"/>
      <c r="JI703"/>
      <c r="JJ703"/>
      <c r="JK703"/>
      <c r="JL703"/>
      <c r="JM703"/>
      <c r="JN703"/>
      <c r="JO703"/>
      <c r="JP703"/>
      <c r="JQ703"/>
      <c r="JR703"/>
      <c r="JS703"/>
      <c r="JT703"/>
      <c r="JU703"/>
      <c r="JV703"/>
      <c r="JW703"/>
      <c r="JX703"/>
      <c r="JY703"/>
      <c r="JZ703"/>
      <c r="KA703"/>
      <c r="KB703"/>
      <c r="KC703"/>
      <c r="KD703"/>
      <c r="KE703"/>
      <c r="KF703"/>
      <c r="KG703"/>
      <c r="KH703"/>
      <c r="KI703"/>
      <c r="KJ703"/>
      <c r="KK703"/>
      <c r="KL703"/>
      <c r="KM703"/>
      <c r="KN703"/>
      <c r="KO703"/>
      <c r="KP703"/>
      <c r="KQ703"/>
      <c r="KR703"/>
      <c r="KS703"/>
      <c r="KT703"/>
      <c r="KU703"/>
      <c r="KV703"/>
      <c r="KW703"/>
      <c r="KX703"/>
      <c r="KY703"/>
      <c r="KZ703"/>
      <c r="LA703"/>
      <c r="LB703"/>
      <c r="LC703"/>
      <c r="LD703"/>
      <c r="LE703"/>
      <c r="LF703"/>
      <c r="LG703"/>
      <c r="LH703"/>
      <c r="LI703"/>
      <c r="LJ703"/>
      <c r="LK703"/>
      <c r="LL703"/>
      <c r="LM703"/>
      <c r="LN703"/>
      <c r="LO703"/>
      <c r="LP703"/>
      <c r="LQ703"/>
      <c r="LR703"/>
      <c r="LS703"/>
      <c r="LT703"/>
      <c r="LU703"/>
      <c r="LV703"/>
      <c r="LW703"/>
      <c r="LX703"/>
      <c r="LY703"/>
      <c r="LZ703"/>
      <c r="MA703"/>
      <c r="MB703"/>
      <c r="MC703"/>
      <c r="MD703"/>
      <c r="ME703"/>
      <c r="MF703"/>
      <c r="MG703"/>
      <c r="MH703"/>
      <c r="MI703"/>
      <c r="MJ703"/>
      <c r="MK703"/>
      <c r="ML703"/>
      <c r="MM703"/>
      <c r="MN703"/>
      <c r="MO703"/>
      <c r="MP703"/>
      <c r="MQ703"/>
      <c r="MR703"/>
      <c r="MS703"/>
      <c r="MT703"/>
      <c r="MU703"/>
      <c r="MV703"/>
      <c r="MW703"/>
      <c r="MX703"/>
      <c r="MY703"/>
      <c r="MZ703"/>
      <c r="NA703"/>
      <c r="NB703"/>
      <c r="NC703"/>
      <c r="ND703"/>
      <c r="NE703"/>
      <c r="NF703"/>
      <c r="NG703"/>
      <c r="NH703"/>
      <c r="NI703"/>
      <c r="NJ703"/>
      <c r="NK703"/>
      <c r="NL703"/>
      <c r="NM703"/>
      <c r="NN703"/>
      <c r="NO703"/>
      <c r="NP703"/>
      <c r="NQ703"/>
      <c r="NR703"/>
      <c r="NS703"/>
      <c r="NT703"/>
      <c r="NU703"/>
      <c r="NV703"/>
      <c r="NW703"/>
      <c r="NX703"/>
      <c r="NY703"/>
      <c r="NZ703"/>
      <c r="OA703"/>
      <c r="OB703"/>
      <c r="OC703"/>
      <c r="OD703"/>
      <c r="OE703"/>
      <c r="OF703"/>
      <c r="OG703"/>
      <c r="OH703"/>
      <c r="OI703"/>
      <c r="OJ703"/>
      <c r="OK703"/>
      <c r="OL703"/>
      <c r="OM703"/>
      <c r="ON703"/>
      <c r="OO703"/>
      <c r="OP703"/>
      <c r="OQ703"/>
      <c r="OR703"/>
      <c r="OS703"/>
      <c r="OT703"/>
      <c r="OU703"/>
      <c r="OV703"/>
      <c r="OW703"/>
      <c r="OX703"/>
      <c r="OY703"/>
      <c r="OZ703"/>
      <c r="PA703"/>
      <c r="PB703"/>
      <c r="PC703"/>
      <c r="PD703"/>
      <c r="PE703"/>
      <c r="PF703"/>
      <c r="PG703"/>
      <c r="PH703"/>
      <c r="PI703"/>
      <c r="PJ703"/>
      <c r="PK703"/>
      <c r="PL703"/>
      <c r="PM703"/>
      <c r="PN703"/>
      <c r="PO703"/>
      <c r="PP703"/>
      <c r="PQ703"/>
      <c r="PR703"/>
      <c r="PS703"/>
      <c r="PT703"/>
      <c r="PU703"/>
      <c r="PV703"/>
      <c r="PW703"/>
      <c r="PX703"/>
      <c r="PY703"/>
      <c r="PZ703"/>
      <c r="QA703"/>
      <c r="QB703"/>
      <c r="QC703"/>
      <c r="QD703"/>
      <c r="QE703"/>
      <c r="QF703"/>
      <c r="QG703"/>
      <c r="QH703"/>
      <c r="QI703"/>
      <c r="QJ703"/>
      <c r="QK703"/>
      <c r="QL703"/>
      <c r="QM703"/>
      <c r="QN703"/>
      <c r="QO703"/>
      <c r="QP703"/>
      <c r="QQ703"/>
      <c r="QR703"/>
      <c r="QS703"/>
      <c r="QT703"/>
      <c r="QU703"/>
      <c r="QV703"/>
      <c r="QW703"/>
      <c r="QX703"/>
      <c r="QY703"/>
      <c r="QZ703"/>
      <c r="RA703"/>
      <c r="RB703"/>
      <c r="RC703"/>
      <c r="RD703"/>
      <c r="RE703"/>
      <c r="RF703"/>
      <c r="RG703"/>
      <c r="RH703"/>
      <c r="RI703"/>
      <c r="RJ703"/>
      <c r="RK703"/>
      <c r="RL703"/>
      <c r="RM703"/>
      <c r="RN703"/>
      <c r="RO703"/>
      <c r="RP703"/>
      <c r="RQ703"/>
      <c r="RR703"/>
      <c r="RS703"/>
      <c r="RT703"/>
      <c r="RU703"/>
      <c r="RV703"/>
      <c r="RW703"/>
      <c r="RX703"/>
      <c r="RY703"/>
      <c r="RZ703"/>
      <c r="SA703"/>
      <c r="SB703"/>
      <c r="SC703"/>
      <c r="SD703"/>
      <c r="SE703"/>
      <c r="SF703"/>
      <c r="SG703"/>
      <c r="SH703"/>
      <c r="SI703"/>
      <c r="SJ703"/>
      <c r="SK703"/>
      <c r="SL703"/>
      <c r="SM703"/>
      <c r="SN703"/>
      <c r="SO703"/>
      <c r="SP703"/>
    </row>
    <row r="704" spans="1:510" ht="16.5" customHeight="1" x14ac:dyDescent="0.2">
      <c r="A704" s="20">
        <v>30</v>
      </c>
      <c r="B704" s="20" t="s">
        <v>21</v>
      </c>
      <c r="C704" s="20" t="s">
        <v>33</v>
      </c>
      <c r="D704" s="20" t="s">
        <v>38</v>
      </c>
      <c r="E704" s="20" t="s">
        <v>1345</v>
      </c>
      <c r="F704" s="21" t="s">
        <v>107</v>
      </c>
      <c r="G704" s="20" t="s">
        <v>42</v>
      </c>
      <c r="H704" s="20" t="s">
        <v>35</v>
      </c>
      <c r="I704" s="20" t="s">
        <v>81</v>
      </c>
      <c r="J704" s="22" t="s">
        <v>856</v>
      </c>
      <c r="K704" s="20"/>
      <c r="L704" s="20"/>
      <c r="M704" s="20"/>
      <c r="N704" s="20"/>
      <c r="O704" s="23">
        <v>0</v>
      </c>
      <c r="P704" s="23">
        <v>23389090</v>
      </c>
      <c r="Q704" s="24">
        <v>12</v>
      </c>
      <c r="R704" s="25">
        <v>45658</v>
      </c>
      <c r="S704" s="20" t="s">
        <v>83</v>
      </c>
      <c r="T704" s="26">
        <f t="shared" si="12"/>
        <v>280669080</v>
      </c>
      <c r="U704" s="27" t="s">
        <v>100</v>
      </c>
      <c r="V704" s="27" t="s">
        <v>100</v>
      </c>
      <c r="W704"/>
      <c r="X704"/>
      <c r="Y704"/>
      <c r="Z704"/>
      <c r="AA704"/>
      <c r="AB704"/>
      <c r="AC704"/>
      <c r="AD704"/>
      <c r="AE704"/>
      <c r="AF704"/>
      <c r="AG704"/>
      <c r="AH704"/>
      <c r="AI704"/>
      <c r="AJ704"/>
      <c r="AK704"/>
      <c r="AL704"/>
      <c r="AM704"/>
      <c r="AN704"/>
      <c r="AO704"/>
      <c r="AP704"/>
      <c r="AQ704"/>
      <c r="AR704"/>
      <c r="AS704"/>
      <c r="AT704"/>
      <c r="AU704"/>
      <c r="AV704"/>
      <c r="AW704"/>
      <c r="AX704"/>
      <c r="AY704"/>
      <c r="AZ704"/>
      <c r="BA704"/>
      <c r="BB704"/>
      <c r="BC704"/>
      <c r="BD704"/>
      <c r="BE704"/>
      <c r="BF704"/>
      <c r="BG704"/>
      <c r="BH704"/>
      <c r="BI704"/>
      <c r="BJ704"/>
      <c r="BK704"/>
      <c r="BL704"/>
      <c r="BM704"/>
      <c r="BN704"/>
      <c r="BO704"/>
      <c r="BP704"/>
      <c r="BQ704"/>
      <c r="BR704"/>
      <c r="BS704"/>
      <c r="BT704"/>
      <c r="BU704"/>
      <c r="BV704"/>
      <c r="BW704"/>
      <c r="BX704"/>
      <c r="BY704"/>
      <c r="BZ704"/>
      <c r="CA704"/>
      <c r="CB704"/>
      <c r="CC704"/>
      <c r="CD704"/>
      <c r="CE704"/>
      <c r="CF704"/>
      <c r="CG704"/>
      <c r="CH704"/>
      <c r="CI704"/>
      <c r="CJ704"/>
      <c r="CK704"/>
      <c r="CL704"/>
      <c r="CM704"/>
      <c r="CN704"/>
      <c r="CO704"/>
      <c r="CP704"/>
      <c r="CQ704"/>
      <c r="CR704"/>
      <c r="CS704"/>
      <c r="CT704"/>
      <c r="CU704"/>
      <c r="CV704"/>
      <c r="CW704"/>
      <c r="CX704"/>
      <c r="CY704"/>
      <c r="CZ704"/>
      <c r="DA704"/>
      <c r="DB704"/>
      <c r="DC704"/>
      <c r="DD704"/>
      <c r="DE704"/>
      <c r="DF704"/>
      <c r="DG704"/>
      <c r="DH704"/>
      <c r="DI704"/>
      <c r="DJ704"/>
      <c r="DK704"/>
      <c r="DL704"/>
      <c r="DM704"/>
      <c r="DN704"/>
      <c r="DO704"/>
      <c r="DP704"/>
      <c r="DQ704"/>
      <c r="DR704"/>
      <c r="DS704"/>
      <c r="DT704"/>
      <c r="DU704"/>
      <c r="DV704"/>
      <c r="DW704"/>
      <c r="DX704"/>
      <c r="DY704"/>
      <c r="DZ704"/>
      <c r="EA704"/>
      <c r="EB704"/>
      <c r="EC704"/>
      <c r="ED704"/>
      <c r="EE704"/>
      <c r="EF704"/>
      <c r="EG704"/>
      <c r="EH704"/>
      <c r="EI704"/>
      <c r="EJ704"/>
      <c r="EK704"/>
      <c r="EL704"/>
      <c r="EM704"/>
      <c r="EN704"/>
      <c r="EO704"/>
      <c r="EP704"/>
      <c r="EQ704"/>
      <c r="ER704"/>
      <c r="ES704"/>
      <c r="ET704"/>
      <c r="EU704"/>
      <c r="EV704"/>
      <c r="EW704"/>
      <c r="EX704"/>
      <c r="EY704"/>
      <c r="EZ704"/>
      <c r="FA704"/>
      <c r="FB704"/>
      <c r="FC704"/>
      <c r="FD704"/>
      <c r="FE704"/>
      <c r="FF704"/>
      <c r="FG704"/>
      <c r="FH704"/>
      <c r="FI704"/>
      <c r="FJ704"/>
      <c r="FK704"/>
      <c r="FL704"/>
      <c r="FM704"/>
      <c r="FN704"/>
      <c r="FO704"/>
      <c r="FP704"/>
      <c r="FQ704"/>
      <c r="FR704"/>
      <c r="FS704"/>
      <c r="FT704"/>
      <c r="FU704"/>
      <c r="FV704"/>
      <c r="FW704"/>
      <c r="FX704"/>
      <c r="FY704"/>
      <c r="FZ704"/>
      <c r="GA704"/>
      <c r="GB704"/>
      <c r="GC704"/>
      <c r="GD704"/>
      <c r="GE704"/>
      <c r="GF704"/>
      <c r="GG704"/>
      <c r="GH704"/>
      <c r="GI704"/>
      <c r="GJ704"/>
      <c r="GK704"/>
      <c r="GL704"/>
      <c r="GM704"/>
      <c r="GN704"/>
      <c r="GO704"/>
      <c r="GP704"/>
      <c r="GQ704"/>
      <c r="GR704"/>
      <c r="GS704"/>
      <c r="GT704"/>
      <c r="GU704"/>
      <c r="GV704"/>
      <c r="GW704"/>
      <c r="GX704"/>
      <c r="GY704"/>
      <c r="GZ704"/>
      <c r="HA704"/>
      <c r="HB704"/>
      <c r="HC704"/>
      <c r="HD704"/>
      <c r="HE704"/>
      <c r="HF704"/>
      <c r="HG704"/>
      <c r="HH704"/>
      <c r="HI704"/>
      <c r="HJ704"/>
      <c r="HK704"/>
      <c r="HL704"/>
      <c r="HM704"/>
      <c r="HN704"/>
      <c r="HO704"/>
      <c r="HP704"/>
      <c r="HQ704"/>
      <c r="HR704"/>
      <c r="HS704"/>
      <c r="HT704"/>
      <c r="HU704"/>
      <c r="HV704"/>
      <c r="HW704"/>
      <c r="HX704"/>
      <c r="HY704"/>
      <c r="HZ704"/>
      <c r="IA704"/>
      <c r="IB704"/>
      <c r="IC704"/>
      <c r="ID704"/>
      <c r="IE704"/>
      <c r="IF704"/>
      <c r="IG704"/>
      <c r="IH704"/>
      <c r="II704"/>
      <c r="IJ704"/>
      <c r="IK704"/>
      <c r="IL704"/>
      <c r="IM704"/>
      <c r="IN704"/>
      <c r="IO704"/>
      <c r="IP704"/>
      <c r="IQ704"/>
      <c r="IR704"/>
      <c r="IS704"/>
      <c r="IT704"/>
      <c r="IU704"/>
      <c r="IV704"/>
      <c r="IW704"/>
      <c r="IX704"/>
      <c r="IY704"/>
      <c r="IZ704"/>
      <c r="JA704"/>
      <c r="JB704"/>
      <c r="JC704"/>
      <c r="JD704"/>
      <c r="JE704"/>
      <c r="JF704"/>
      <c r="JG704"/>
      <c r="JH704"/>
      <c r="JI704"/>
      <c r="JJ704"/>
      <c r="JK704"/>
      <c r="JL704"/>
      <c r="JM704"/>
      <c r="JN704"/>
      <c r="JO704"/>
      <c r="JP704"/>
      <c r="JQ704"/>
      <c r="JR704"/>
      <c r="JS704"/>
      <c r="JT704"/>
      <c r="JU704"/>
      <c r="JV704"/>
      <c r="JW704"/>
      <c r="JX704"/>
      <c r="JY704"/>
      <c r="JZ704"/>
      <c r="KA704"/>
      <c r="KB704"/>
      <c r="KC704"/>
      <c r="KD704"/>
      <c r="KE704"/>
      <c r="KF704"/>
      <c r="KG704"/>
      <c r="KH704"/>
      <c r="KI704"/>
      <c r="KJ704"/>
      <c r="KK704"/>
      <c r="KL704"/>
      <c r="KM704"/>
      <c r="KN704"/>
      <c r="KO704"/>
      <c r="KP704"/>
      <c r="KQ704"/>
      <c r="KR704"/>
      <c r="KS704"/>
      <c r="KT704"/>
      <c r="KU704"/>
      <c r="KV704"/>
      <c r="KW704"/>
      <c r="KX704"/>
      <c r="KY704"/>
      <c r="KZ704"/>
      <c r="LA704"/>
      <c r="LB704"/>
      <c r="LC704"/>
      <c r="LD704"/>
      <c r="LE704"/>
      <c r="LF704"/>
      <c r="LG704"/>
      <c r="LH704"/>
      <c r="LI704"/>
      <c r="LJ704"/>
      <c r="LK704"/>
      <c r="LL704"/>
      <c r="LM704"/>
      <c r="LN704"/>
      <c r="LO704"/>
      <c r="LP704"/>
      <c r="LQ704"/>
      <c r="LR704"/>
      <c r="LS704"/>
      <c r="LT704"/>
      <c r="LU704"/>
      <c r="LV704"/>
      <c r="LW704"/>
      <c r="LX704"/>
      <c r="LY704"/>
      <c r="LZ704"/>
      <c r="MA704"/>
      <c r="MB704"/>
      <c r="MC704"/>
      <c r="MD704"/>
      <c r="ME704"/>
      <c r="MF704"/>
      <c r="MG704"/>
      <c r="MH704"/>
      <c r="MI704"/>
      <c r="MJ704"/>
      <c r="MK704"/>
      <c r="ML704"/>
      <c r="MM704"/>
      <c r="MN704"/>
      <c r="MO704"/>
      <c r="MP704"/>
      <c r="MQ704"/>
      <c r="MR704"/>
      <c r="MS704"/>
      <c r="MT704"/>
      <c r="MU704"/>
      <c r="MV704"/>
      <c r="MW704"/>
      <c r="MX704"/>
      <c r="MY704"/>
      <c r="MZ704"/>
      <c r="NA704"/>
      <c r="NB704"/>
      <c r="NC704"/>
      <c r="ND704"/>
      <c r="NE704"/>
      <c r="NF704"/>
      <c r="NG704"/>
      <c r="NH704"/>
      <c r="NI704"/>
      <c r="NJ704"/>
      <c r="NK704"/>
      <c r="NL704"/>
      <c r="NM704"/>
      <c r="NN704"/>
      <c r="NO704"/>
      <c r="NP704"/>
      <c r="NQ704"/>
      <c r="NR704"/>
      <c r="NS704"/>
      <c r="NT704"/>
      <c r="NU704"/>
      <c r="NV704"/>
      <c r="NW704"/>
      <c r="NX704"/>
      <c r="NY704"/>
      <c r="NZ704"/>
      <c r="OA704"/>
      <c r="OB704"/>
      <c r="OC704"/>
      <c r="OD704"/>
      <c r="OE704"/>
      <c r="OF704"/>
      <c r="OG704"/>
      <c r="OH704"/>
      <c r="OI704"/>
      <c r="OJ704"/>
      <c r="OK704"/>
      <c r="OL704"/>
      <c r="OM704"/>
      <c r="ON704"/>
      <c r="OO704"/>
      <c r="OP704"/>
      <c r="OQ704"/>
      <c r="OR704"/>
      <c r="OS704"/>
      <c r="OT704"/>
      <c r="OU704"/>
      <c r="OV704"/>
      <c r="OW704"/>
      <c r="OX704"/>
      <c r="OY704"/>
      <c r="OZ704"/>
      <c r="PA704"/>
      <c r="PB704"/>
      <c r="PC704"/>
      <c r="PD704"/>
      <c r="PE704"/>
      <c r="PF704"/>
      <c r="PG704"/>
      <c r="PH704"/>
      <c r="PI704"/>
      <c r="PJ704"/>
      <c r="PK704"/>
      <c r="PL704"/>
      <c r="PM704"/>
      <c r="PN704"/>
      <c r="PO704"/>
      <c r="PP704"/>
      <c r="PQ704"/>
      <c r="PR704"/>
      <c r="PS704"/>
      <c r="PT704"/>
      <c r="PU704"/>
      <c r="PV704"/>
      <c r="PW704"/>
      <c r="PX704"/>
      <c r="PY704"/>
      <c r="PZ704"/>
      <c r="QA704"/>
      <c r="QB704"/>
      <c r="QC704"/>
      <c r="QD704"/>
      <c r="QE704"/>
      <c r="QF704"/>
      <c r="QG704"/>
      <c r="QH704"/>
      <c r="QI704"/>
      <c r="QJ704"/>
      <c r="QK704"/>
      <c r="QL704"/>
      <c r="QM704"/>
      <c r="QN704"/>
      <c r="QO704"/>
      <c r="QP704"/>
      <c r="QQ704"/>
      <c r="QR704"/>
      <c r="QS704"/>
      <c r="QT704"/>
      <c r="QU704"/>
      <c r="QV704"/>
      <c r="QW704"/>
      <c r="QX704"/>
      <c r="QY704"/>
      <c r="QZ704"/>
      <c r="RA704"/>
      <c r="RB704"/>
      <c r="RC704"/>
      <c r="RD704"/>
      <c r="RE704"/>
      <c r="RF704"/>
      <c r="RG704"/>
      <c r="RH704"/>
      <c r="RI704"/>
      <c r="RJ704"/>
      <c r="RK704"/>
      <c r="RL704"/>
      <c r="RM704"/>
      <c r="RN704"/>
      <c r="RO704"/>
      <c r="RP704"/>
      <c r="RQ704"/>
      <c r="RR704"/>
      <c r="RS704"/>
      <c r="RT704"/>
      <c r="RU704"/>
      <c r="RV704"/>
      <c r="RW704"/>
      <c r="RX704"/>
      <c r="RY704"/>
      <c r="RZ704"/>
      <c r="SA704"/>
      <c r="SB704"/>
      <c r="SC704"/>
      <c r="SD704"/>
      <c r="SE704"/>
      <c r="SF704"/>
      <c r="SG704"/>
      <c r="SH704"/>
      <c r="SI704"/>
      <c r="SJ704"/>
      <c r="SK704"/>
      <c r="SL704"/>
      <c r="SM704"/>
      <c r="SN704"/>
      <c r="SO704"/>
      <c r="SP704"/>
    </row>
    <row r="705" spans="1:510" ht="16.5" customHeight="1" x14ac:dyDescent="0.2">
      <c r="A705" s="20">
        <v>31</v>
      </c>
      <c r="B705" s="20" t="s">
        <v>21</v>
      </c>
      <c r="C705" s="20" t="s">
        <v>33</v>
      </c>
      <c r="D705" s="20" t="s">
        <v>38</v>
      </c>
      <c r="E705" s="20" t="s">
        <v>1345</v>
      </c>
      <c r="F705" s="21" t="s">
        <v>871</v>
      </c>
      <c r="G705" s="20" t="s">
        <v>42</v>
      </c>
      <c r="H705" s="20" t="s">
        <v>35</v>
      </c>
      <c r="I705" s="20" t="s">
        <v>81</v>
      </c>
      <c r="J705" s="22" t="s">
        <v>872</v>
      </c>
      <c r="K705" s="20"/>
      <c r="L705" s="20"/>
      <c r="M705" s="20"/>
      <c r="N705" s="20"/>
      <c r="O705" s="23">
        <v>0</v>
      </c>
      <c r="P705" s="23">
        <v>8910000</v>
      </c>
      <c r="Q705" s="24">
        <v>12</v>
      </c>
      <c r="R705" s="25">
        <v>45658</v>
      </c>
      <c r="S705" s="20" t="s">
        <v>83</v>
      </c>
      <c r="T705" s="26">
        <f t="shared" si="12"/>
        <v>106920000</v>
      </c>
      <c r="U705" s="27" t="s">
        <v>100</v>
      </c>
      <c r="V705" s="27" t="s">
        <v>100</v>
      </c>
      <c r="W705"/>
      <c r="X705"/>
      <c r="Y705"/>
      <c r="Z705"/>
      <c r="AA705"/>
      <c r="AB705"/>
      <c r="AC705"/>
      <c r="AD705"/>
      <c r="AE705"/>
      <c r="AF705"/>
      <c r="AG705"/>
      <c r="AH705"/>
      <c r="AI705"/>
      <c r="AJ705"/>
      <c r="AK705"/>
      <c r="AL705"/>
      <c r="AM705"/>
      <c r="AN705"/>
      <c r="AO705"/>
      <c r="AP705"/>
      <c r="AQ705"/>
      <c r="AR705"/>
      <c r="AS705"/>
      <c r="AT705"/>
      <c r="AU705"/>
      <c r="AV705"/>
      <c r="AW705"/>
      <c r="AX705"/>
      <c r="AY705"/>
      <c r="AZ705"/>
      <c r="BA705"/>
      <c r="BB705"/>
      <c r="BC705"/>
      <c r="BD705"/>
      <c r="BE705"/>
      <c r="BF705"/>
      <c r="BG705"/>
      <c r="BH705"/>
      <c r="BI705"/>
      <c r="BJ705"/>
      <c r="BK705"/>
      <c r="BL705"/>
      <c r="BM705"/>
      <c r="BN705"/>
      <c r="BO705"/>
      <c r="BP705"/>
      <c r="BQ705"/>
      <c r="BR705"/>
      <c r="BS705"/>
      <c r="BT705"/>
      <c r="BU705"/>
      <c r="BV705"/>
      <c r="BW705"/>
      <c r="BX705"/>
      <c r="BY705"/>
      <c r="BZ705"/>
      <c r="CA705"/>
      <c r="CB705"/>
      <c r="CC705"/>
      <c r="CD705"/>
      <c r="CE705"/>
      <c r="CF705"/>
      <c r="CG705"/>
      <c r="CH705"/>
      <c r="CI705"/>
      <c r="CJ705"/>
      <c r="CK705"/>
      <c r="CL705"/>
      <c r="CM705"/>
      <c r="CN705"/>
      <c r="CO705"/>
      <c r="CP705"/>
      <c r="CQ705"/>
      <c r="CR705"/>
      <c r="CS705"/>
      <c r="CT705"/>
      <c r="CU705"/>
      <c r="CV705"/>
      <c r="CW705"/>
      <c r="CX705"/>
      <c r="CY705"/>
      <c r="CZ705"/>
      <c r="DA705"/>
      <c r="DB705"/>
      <c r="DC705"/>
      <c r="DD705"/>
      <c r="DE705"/>
      <c r="DF705"/>
      <c r="DG705"/>
      <c r="DH705"/>
      <c r="DI705"/>
      <c r="DJ705"/>
      <c r="DK705"/>
      <c r="DL705"/>
      <c r="DM705"/>
      <c r="DN705"/>
      <c r="DO705"/>
      <c r="DP705"/>
      <c r="DQ705"/>
      <c r="DR705"/>
      <c r="DS705"/>
      <c r="DT705"/>
      <c r="DU705"/>
      <c r="DV705"/>
      <c r="DW705"/>
      <c r="DX705"/>
      <c r="DY705"/>
      <c r="DZ705"/>
      <c r="EA705"/>
      <c r="EB705"/>
      <c r="EC705"/>
      <c r="ED705"/>
      <c r="EE705"/>
      <c r="EF705"/>
      <c r="EG705"/>
      <c r="EH705"/>
      <c r="EI705"/>
      <c r="EJ705"/>
      <c r="EK705"/>
      <c r="EL705"/>
      <c r="EM705"/>
      <c r="EN705"/>
      <c r="EO705"/>
      <c r="EP705"/>
      <c r="EQ705"/>
      <c r="ER705"/>
      <c r="ES705"/>
      <c r="ET705"/>
      <c r="EU705"/>
      <c r="EV705"/>
      <c r="EW705"/>
      <c r="EX705"/>
      <c r="EY705"/>
      <c r="EZ705"/>
      <c r="FA705"/>
      <c r="FB705"/>
      <c r="FC705"/>
      <c r="FD705"/>
      <c r="FE705"/>
      <c r="FF705"/>
      <c r="FG705"/>
      <c r="FH705"/>
      <c r="FI705"/>
      <c r="FJ705"/>
      <c r="FK705"/>
      <c r="FL705"/>
      <c r="FM705"/>
      <c r="FN705"/>
      <c r="FO705"/>
      <c r="FP705"/>
      <c r="FQ705"/>
      <c r="FR705"/>
      <c r="FS705"/>
      <c r="FT705"/>
      <c r="FU705"/>
      <c r="FV705"/>
      <c r="FW705"/>
      <c r="FX705"/>
      <c r="FY705"/>
      <c r="FZ705"/>
      <c r="GA705"/>
      <c r="GB705"/>
      <c r="GC705"/>
      <c r="GD705"/>
      <c r="GE705"/>
      <c r="GF705"/>
      <c r="GG705"/>
      <c r="GH705"/>
      <c r="GI705"/>
      <c r="GJ705"/>
      <c r="GK705"/>
      <c r="GL705"/>
      <c r="GM705"/>
      <c r="GN705"/>
      <c r="GO705"/>
      <c r="GP705"/>
      <c r="GQ705"/>
      <c r="GR705"/>
      <c r="GS705"/>
      <c r="GT705"/>
      <c r="GU705"/>
      <c r="GV705"/>
      <c r="GW705"/>
      <c r="GX705"/>
      <c r="GY705"/>
      <c r="GZ705"/>
      <c r="HA705"/>
      <c r="HB705"/>
      <c r="HC705"/>
      <c r="HD705"/>
      <c r="HE705"/>
      <c r="HF705"/>
      <c r="HG705"/>
      <c r="HH705"/>
      <c r="HI705"/>
      <c r="HJ705"/>
      <c r="HK705"/>
      <c r="HL705"/>
      <c r="HM705"/>
      <c r="HN705"/>
      <c r="HO705"/>
      <c r="HP705"/>
      <c r="HQ705"/>
      <c r="HR705"/>
      <c r="HS705"/>
      <c r="HT705"/>
      <c r="HU705"/>
      <c r="HV705"/>
      <c r="HW705"/>
      <c r="HX705"/>
      <c r="HY705"/>
      <c r="HZ705"/>
      <c r="IA705"/>
      <c r="IB705"/>
      <c r="IC705"/>
      <c r="ID705"/>
      <c r="IE705"/>
      <c r="IF705"/>
      <c r="IG705"/>
      <c r="IH705"/>
      <c r="II705"/>
      <c r="IJ705"/>
      <c r="IK705"/>
      <c r="IL705"/>
      <c r="IM705"/>
      <c r="IN705"/>
      <c r="IO705"/>
      <c r="IP705"/>
      <c r="IQ705"/>
      <c r="IR705"/>
      <c r="IS705"/>
      <c r="IT705"/>
      <c r="IU705"/>
      <c r="IV705"/>
      <c r="IW705"/>
      <c r="IX705"/>
      <c r="IY705"/>
      <c r="IZ705"/>
      <c r="JA705"/>
      <c r="JB705"/>
      <c r="JC705"/>
      <c r="JD705"/>
      <c r="JE705"/>
      <c r="JF705"/>
      <c r="JG705"/>
      <c r="JH705"/>
      <c r="JI705"/>
      <c r="JJ705"/>
      <c r="JK705"/>
      <c r="JL705"/>
      <c r="JM705"/>
      <c r="JN705"/>
      <c r="JO705"/>
      <c r="JP705"/>
      <c r="JQ705"/>
      <c r="JR705"/>
      <c r="JS705"/>
      <c r="JT705"/>
      <c r="JU705"/>
      <c r="JV705"/>
      <c r="JW705"/>
      <c r="JX705"/>
      <c r="JY705"/>
      <c r="JZ705"/>
      <c r="KA705"/>
      <c r="KB705"/>
      <c r="KC705"/>
      <c r="KD705"/>
      <c r="KE705"/>
      <c r="KF705"/>
      <c r="KG705"/>
      <c r="KH705"/>
      <c r="KI705"/>
      <c r="KJ705"/>
      <c r="KK705"/>
      <c r="KL705"/>
      <c r="KM705"/>
      <c r="KN705"/>
      <c r="KO705"/>
      <c r="KP705"/>
      <c r="KQ705"/>
      <c r="KR705"/>
      <c r="KS705"/>
      <c r="KT705"/>
      <c r="KU705"/>
      <c r="KV705"/>
      <c r="KW705"/>
      <c r="KX705"/>
      <c r="KY705"/>
      <c r="KZ705"/>
      <c r="LA705"/>
      <c r="LB705"/>
      <c r="LC705"/>
      <c r="LD705"/>
      <c r="LE705"/>
      <c r="LF705"/>
      <c r="LG705"/>
      <c r="LH705"/>
      <c r="LI705"/>
      <c r="LJ705"/>
      <c r="LK705"/>
      <c r="LL705"/>
      <c r="LM705"/>
      <c r="LN705"/>
      <c r="LO705"/>
      <c r="LP705"/>
      <c r="LQ705"/>
      <c r="LR705"/>
      <c r="LS705"/>
      <c r="LT705"/>
      <c r="LU705"/>
      <c r="LV705"/>
      <c r="LW705"/>
      <c r="LX705"/>
      <c r="LY705"/>
      <c r="LZ705"/>
      <c r="MA705"/>
      <c r="MB705"/>
      <c r="MC705"/>
      <c r="MD705"/>
      <c r="ME705"/>
      <c r="MF705"/>
      <c r="MG705"/>
      <c r="MH705"/>
      <c r="MI705"/>
      <c r="MJ705"/>
      <c r="MK705"/>
      <c r="ML705"/>
      <c r="MM705"/>
      <c r="MN705"/>
      <c r="MO705"/>
      <c r="MP705"/>
      <c r="MQ705"/>
      <c r="MR705"/>
      <c r="MS705"/>
      <c r="MT705"/>
      <c r="MU705"/>
      <c r="MV705"/>
      <c r="MW705"/>
      <c r="MX705"/>
      <c r="MY705"/>
      <c r="MZ705"/>
      <c r="NA705"/>
      <c r="NB705"/>
      <c r="NC705"/>
      <c r="ND705"/>
      <c r="NE705"/>
      <c r="NF705"/>
      <c r="NG705"/>
      <c r="NH705"/>
      <c r="NI705"/>
      <c r="NJ705"/>
      <c r="NK705"/>
      <c r="NL705"/>
      <c r="NM705"/>
      <c r="NN705"/>
      <c r="NO705"/>
      <c r="NP705"/>
      <c r="NQ705"/>
      <c r="NR705"/>
      <c r="NS705"/>
      <c r="NT705"/>
      <c r="NU705"/>
      <c r="NV705"/>
      <c r="NW705"/>
      <c r="NX705"/>
      <c r="NY705"/>
      <c r="NZ705"/>
      <c r="OA705"/>
      <c r="OB705"/>
      <c r="OC705"/>
      <c r="OD705"/>
      <c r="OE705"/>
      <c r="OF705"/>
      <c r="OG705"/>
      <c r="OH705"/>
      <c r="OI705"/>
      <c r="OJ705"/>
      <c r="OK705"/>
      <c r="OL705"/>
      <c r="OM705"/>
      <c r="ON705"/>
      <c r="OO705"/>
      <c r="OP705"/>
      <c r="OQ705"/>
      <c r="OR705"/>
      <c r="OS705"/>
      <c r="OT705"/>
      <c r="OU705"/>
      <c r="OV705"/>
      <c r="OW705"/>
      <c r="OX705"/>
      <c r="OY705"/>
      <c r="OZ705"/>
      <c r="PA705"/>
      <c r="PB705"/>
      <c r="PC705"/>
      <c r="PD705"/>
      <c r="PE705"/>
      <c r="PF705"/>
      <c r="PG705"/>
      <c r="PH705"/>
      <c r="PI705"/>
      <c r="PJ705"/>
      <c r="PK705"/>
      <c r="PL705"/>
      <c r="PM705"/>
      <c r="PN705"/>
      <c r="PO705"/>
      <c r="PP705"/>
      <c r="PQ705"/>
      <c r="PR705"/>
      <c r="PS705"/>
      <c r="PT705"/>
      <c r="PU705"/>
      <c r="PV705"/>
      <c r="PW705"/>
      <c r="PX705"/>
      <c r="PY705"/>
      <c r="PZ705"/>
      <c r="QA705"/>
      <c r="QB705"/>
      <c r="QC705"/>
      <c r="QD705"/>
      <c r="QE705"/>
      <c r="QF705"/>
      <c r="QG705"/>
      <c r="QH705"/>
      <c r="QI705"/>
      <c r="QJ705"/>
      <c r="QK705"/>
      <c r="QL705"/>
      <c r="QM705"/>
      <c r="QN705"/>
      <c r="QO705"/>
      <c r="QP705"/>
      <c r="QQ705"/>
      <c r="QR705"/>
      <c r="QS705"/>
      <c r="QT705"/>
      <c r="QU705"/>
      <c r="QV705"/>
      <c r="QW705"/>
      <c r="QX705"/>
      <c r="QY705"/>
      <c r="QZ705"/>
      <c r="RA705"/>
      <c r="RB705"/>
      <c r="RC705"/>
      <c r="RD705"/>
      <c r="RE705"/>
      <c r="RF705"/>
      <c r="RG705"/>
      <c r="RH705"/>
      <c r="RI705"/>
      <c r="RJ705"/>
      <c r="RK705"/>
      <c r="RL705"/>
      <c r="RM705"/>
      <c r="RN705"/>
      <c r="RO705"/>
      <c r="RP705"/>
      <c r="RQ705"/>
      <c r="RR705"/>
      <c r="RS705"/>
      <c r="RT705"/>
      <c r="RU705"/>
      <c r="RV705"/>
      <c r="RW705"/>
      <c r="RX705"/>
      <c r="RY705"/>
      <c r="RZ705"/>
      <c r="SA705"/>
      <c r="SB705"/>
      <c r="SC705"/>
      <c r="SD705"/>
      <c r="SE705"/>
      <c r="SF705"/>
      <c r="SG705"/>
      <c r="SH705"/>
      <c r="SI705"/>
      <c r="SJ705"/>
      <c r="SK705"/>
      <c r="SL705"/>
      <c r="SM705"/>
      <c r="SN705"/>
      <c r="SO705"/>
      <c r="SP705"/>
    </row>
    <row r="706" spans="1:510" ht="16.5" customHeight="1" x14ac:dyDescent="0.2">
      <c r="A706" s="20">
        <v>32</v>
      </c>
      <c r="B706" s="20" t="s">
        <v>21</v>
      </c>
      <c r="C706" s="20" t="s">
        <v>33</v>
      </c>
      <c r="D706" s="20" t="s">
        <v>38</v>
      </c>
      <c r="E706" s="20" t="s">
        <v>1345</v>
      </c>
      <c r="F706" s="21" t="s">
        <v>873</v>
      </c>
      <c r="G706" s="20" t="s">
        <v>37</v>
      </c>
      <c r="H706" s="20" t="s">
        <v>35</v>
      </c>
      <c r="I706" s="20" t="s">
        <v>81</v>
      </c>
      <c r="J706" s="22" t="s">
        <v>856</v>
      </c>
      <c r="K706" s="20"/>
      <c r="L706" s="20"/>
      <c r="M706" s="20"/>
      <c r="N706" s="20"/>
      <c r="O706" s="23">
        <v>0</v>
      </c>
      <c r="P706" s="23">
        <v>750000</v>
      </c>
      <c r="Q706" s="24">
        <v>12</v>
      </c>
      <c r="R706" s="25">
        <v>45658</v>
      </c>
      <c r="S706" s="20" t="s">
        <v>83</v>
      </c>
      <c r="T706" s="26">
        <f t="shared" si="12"/>
        <v>9000000</v>
      </c>
      <c r="U706" s="27" t="s">
        <v>100</v>
      </c>
      <c r="V706" s="27" t="s">
        <v>100</v>
      </c>
      <c r="W706"/>
      <c r="X706"/>
      <c r="Y706"/>
      <c r="Z706"/>
      <c r="AA706"/>
      <c r="AB706"/>
      <c r="AC706"/>
      <c r="AD706"/>
      <c r="AE706"/>
      <c r="AF706"/>
      <c r="AG706"/>
      <c r="AH706"/>
      <c r="AI706"/>
      <c r="AJ706"/>
      <c r="AK706"/>
      <c r="AL706"/>
      <c r="AM706"/>
      <c r="AN706"/>
      <c r="AO706"/>
      <c r="AP706"/>
      <c r="AQ706"/>
      <c r="AR706"/>
      <c r="AS706"/>
      <c r="AT706"/>
      <c r="AU706"/>
      <c r="AV706"/>
      <c r="AW706"/>
      <c r="AX706"/>
      <c r="AY706"/>
      <c r="AZ706"/>
      <c r="BA706"/>
      <c r="BB706"/>
      <c r="BC706"/>
      <c r="BD706"/>
      <c r="BE706"/>
      <c r="BF706"/>
      <c r="BG706"/>
      <c r="BH706"/>
      <c r="BI706"/>
      <c r="BJ706"/>
      <c r="BK706"/>
      <c r="BL706"/>
      <c r="BM706"/>
      <c r="BN706"/>
      <c r="BO706"/>
      <c r="BP706"/>
      <c r="BQ706"/>
      <c r="BR706"/>
      <c r="BS706"/>
      <c r="BT706"/>
      <c r="BU706"/>
      <c r="BV706"/>
      <c r="BW706"/>
      <c r="BX706"/>
      <c r="BY706"/>
      <c r="BZ706"/>
      <c r="CA706"/>
      <c r="CB706"/>
      <c r="CC706"/>
      <c r="CD706"/>
      <c r="CE706"/>
      <c r="CF706"/>
      <c r="CG706"/>
      <c r="CH706"/>
      <c r="CI706"/>
      <c r="CJ706"/>
      <c r="CK706"/>
      <c r="CL706"/>
      <c r="CM706"/>
      <c r="CN706"/>
      <c r="CO706"/>
      <c r="CP706"/>
      <c r="CQ706"/>
      <c r="CR706"/>
      <c r="CS706"/>
      <c r="CT706"/>
      <c r="CU706"/>
      <c r="CV706"/>
      <c r="CW706"/>
      <c r="CX706"/>
      <c r="CY706"/>
      <c r="CZ706"/>
      <c r="DA706"/>
      <c r="DB706"/>
      <c r="DC706"/>
      <c r="DD706"/>
      <c r="DE706"/>
      <c r="DF706"/>
      <c r="DG706"/>
      <c r="DH706"/>
      <c r="DI706"/>
      <c r="DJ706"/>
      <c r="DK706"/>
      <c r="DL706"/>
      <c r="DM706"/>
      <c r="DN706"/>
      <c r="DO706"/>
      <c r="DP706"/>
      <c r="DQ706"/>
      <c r="DR706"/>
      <c r="DS706"/>
      <c r="DT706"/>
      <c r="DU706"/>
      <c r="DV706"/>
      <c r="DW706"/>
      <c r="DX706"/>
      <c r="DY706"/>
      <c r="DZ706"/>
      <c r="EA706"/>
      <c r="EB706"/>
      <c r="EC706"/>
      <c r="ED706"/>
      <c r="EE706"/>
      <c r="EF706"/>
      <c r="EG706"/>
      <c r="EH706"/>
      <c r="EI706"/>
      <c r="EJ706"/>
      <c r="EK706"/>
      <c r="EL706"/>
      <c r="EM706"/>
      <c r="EN706"/>
      <c r="EO706"/>
      <c r="EP706"/>
      <c r="EQ706"/>
      <c r="ER706"/>
      <c r="ES706"/>
      <c r="ET706"/>
      <c r="EU706"/>
      <c r="EV706"/>
      <c r="EW706"/>
      <c r="EX706"/>
      <c r="EY706"/>
      <c r="EZ706"/>
      <c r="FA706"/>
      <c r="FB706"/>
      <c r="FC706"/>
      <c r="FD706"/>
      <c r="FE706"/>
      <c r="FF706"/>
      <c r="FG706"/>
      <c r="FH706"/>
      <c r="FI706"/>
      <c r="FJ706"/>
      <c r="FK706"/>
      <c r="FL706"/>
      <c r="FM706"/>
      <c r="FN706"/>
      <c r="FO706"/>
      <c r="FP706"/>
      <c r="FQ706"/>
      <c r="FR706"/>
      <c r="FS706"/>
      <c r="FT706"/>
      <c r="FU706"/>
      <c r="FV706"/>
      <c r="FW706"/>
      <c r="FX706"/>
      <c r="FY706"/>
      <c r="FZ706"/>
      <c r="GA706"/>
      <c r="GB706"/>
      <c r="GC706"/>
      <c r="GD706"/>
      <c r="GE706"/>
      <c r="GF706"/>
      <c r="GG706"/>
      <c r="GH706"/>
      <c r="GI706"/>
      <c r="GJ706"/>
      <c r="GK706"/>
      <c r="GL706"/>
      <c r="GM706"/>
      <c r="GN706"/>
      <c r="GO706"/>
      <c r="GP706"/>
      <c r="GQ706"/>
      <c r="GR706"/>
      <c r="GS706"/>
      <c r="GT706"/>
      <c r="GU706"/>
      <c r="GV706"/>
      <c r="GW706"/>
      <c r="GX706"/>
      <c r="GY706"/>
      <c r="GZ706"/>
      <c r="HA706"/>
      <c r="HB706"/>
      <c r="HC706"/>
      <c r="HD706"/>
      <c r="HE706"/>
      <c r="HF706"/>
      <c r="HG706"/>
      <c r="HH706"/>
      <c r="HI706"/>
      <c r="HJ706"/>
      <c r="HK706"/>
      <c r="HL706"/>
      <c r="HM706"/>
      <c r="HN706"/>
      <c r="HO706"/>
      <c r="HP706"/>
      <c r="HQ706"/>
      <c r="HR706"/>
      <c r="HS706"/>
      <c r="HT706"/>
      <c r="HU706"/>
      <c r="HV706"/>
      <c r="HW706"/>
      <c r="HX706"/>
      <c r="HY706"/>
      <c r="HZ706"/>
      <c r="IA706"/>
      <c r="IB706"/>
      <c r="IC706"/>
      <c r="ID706"/>
      <c r="IE706"/>
      <c r="IF706"/>
      <c r="IG706"/>
      <c r="IH706"/>
      <c r="II706"/>
      <c r="IJ706"/>
      <c r="IK706"/>
      <c r="IL706"/>
      <c r="IM706"/>
      <c r="IN706"/>
      <c r="IO706"/>
      <c r="IP706"/>
      <c r="IQ706"/>
      <c r="IR706"/>
      <c r="IS706"/>
      <c r="IT706"/>
      <c r="IU706"/>
      <c r="IV706"/>
      <c r="IW706"/>
      <c r="IX706"/>
      <c r="IY706"/>
      <c r="IZ706"/>
      <c r="JA706"/>
      <c r="JB706"/>
      <c r="JC706"/>
      <c r="JD706"/>
      <c r="JE706"/>
      <c r="JF706"/>
      <c r="JG706"/>
      <c r="JH706"/>
      <c r="JI706"/>
      <c r="JJ706"/>
      <c r="JK706"/>
      <c r="JL706"/>
      <c r="JM706"/>
      <c r="JN706"/>
      <c r="JO706"/>
      <c r="JP706"/>
      <c r="JQ706"/>
      <c r="JR706"/>
      <c r="JS706"/>
      <c r="JT706"/>
      <c r="JU706"/>
      <c r="JV706"/>
      <c r="JW706"/>
      <c r="JX706"/>
      <c r="JY706"/>
      <c r="JZ706"/>
      <c r="KA706"/>
      <c r="KB706"/>
      <c r="KC706"/>
      <c r="KD706"/>
      <c r="KE706"/>
      <c r="KF706"/>
      <c r="KG706"/>
      <c r="KH706"/>
      <c r="KI706"/>
      <c r="KJ706"/>
      <c r="KK706"/>
      <c r="KL706"/>
      <c r="KM706"/>
      <c r="KN706"/>
      <c r="KO706"/>
      <c r="KP706"/>
      <c r="KQ706"/>
      <c r="KR706"/>
      <c r="KS706"/>
      <c r="KT706"/>
      <c r="KU706"/>
      <c r="KV706"/>
      <c r="KW706"/>
      <c r="KX706"/>
      <c r="KY706"/>
      <c r="KZ706"/>
      <c r="LA706"/>
      <c r="LB706"/>
      <c r="LC706"/>
      <c r="LD706"/>
      <c r="LE706"/>
      <c r="LF706"/>
      <c r="LG706"/>
      <c r="LH706"/>
      <c r="LI706"/>
      <c r="LJ706"/>
      <c r="LK706"/>
      <c r="LL706"/>
      <c r="LM706"/>
      <c r="LN706"/>
      <c r="LO706"/>
      <c r="LP706"/>
      <c r="LQ706"/>
      <c r="LR706"/>
      <c r="LS706"/>
      <c r="LT706"/>
      <c r="LU706"/>
      <c r="LV706"/>
      <c r="LW706"/>
      <c r="LX706"/>
      <c r="LY706"/>
      <c r="LZ706"/>
      <c r="MA706"/>
      <c r="MB706"/>
      <c r="MC706"/>
      <c r="MD706"/>
      <c r="ME706"/>
      <c r="MF706"/>
      <c r="MG706"/>
      <c r="MH706"/>
      <c r="MI706"/>
      <c r="MJ706"/>
      <c r="MK706"/>
      <c r="ML706"/>
      <c r="MM706"/>
      <c r="MN706"/>
      <c r="MO706"/>
      <c r="MP706"/>
      <c r="MQ706"/>
      <c r="MR706"/>
      <c r="MS706"/>
      <c r="MT706"/>
      <c r="MU706"/>
      <c r="MV706"/>
      <c r="MW706"/>
      <c r="MX706"/>
      <c r="MY706"/>
      <c r="MZ706"/>
      <c r="NA706"/>
      <c r="NB706"/>
      <c r="NC706"/>
      <c r="ND706"/>
      <c r="NE706"/>
      <c r="NF706"/>
      <c r="NG706"/>
      <c r="NH706"/>
      <c r="NI706"/>
      <c r="NJ706"/>
      <c r="NK706"/>
      <c r="NL706"/>
      <c r="NM706"/>
      <c r="NN706"/>
      <c r="NO706"/>
      <c r="NP706"/>
      <c r="NQ706"/>
      <c r="NR706"/>
      <c r="NS706"/>
      <c r="NT706"/>
      <c r="NU706"/>
      <c r="NV706"/>
      <c r="NW706"/>
      <c r="NX706"/>
      <c r="NY706"/>
      <c r="NZ706"/>
      <c r="OA706"/>
      <c r="OB706"/>
      <c r="OC706"/>
      <c r="OD706"/>
      <c r="OE706"/>
      <c r="OF706"/>
      <c r="OG706"/>
      <c r="OH706"/>
      <c r="OI706"/>
      <c r="OJ706"/>
      <c r="OK706"/>
      <c r="OL706"/>
      <c r="OM706"/>
      <c r="ON706"/>
      <c r="OO706"/>
      <c r="OP706"/>
      <c r="OQ706"/>
      <c r="OR706"/>
      <c r="OS706"/>
      <c r="OT706"/>
      <c r="OU706"/>
      <c r="OV706"/>
      <c r="OW706"/>
      <c r="OX706"/>
      <c r="OY706"/>
      <c r="OZ706"/>
      <c r="PA706"/>
      <c r="PB706"/>
      <c r="PC706"/>
      <c r="PD706"/>
      <c r="PE706"/>
      <c r="PF706"/>
      <c r="PG706"/>
      <c r="PH706"/>
      <c r="PI706"/>
      <c r="PJ706"/>
      <c r="PK706"/>
      <c r="PL706"/>
      <c r="PM706"/>
      <c r="PN706"/>
      <c r="PO706"/>
      <c r="PP706"/>
      <c r="PQ706"/>
      <c r="PR706"/>
      <c r="PS706"/>
      <c r="PT706"/>
      <c r="PU706"/>
      <c r="PV706"/>
      <c r="PW706"/>
      <c r="PX706"/>
      <c r="PY706"/>
      <c r="PZ706"/>
      <c r="QA706"/>
      <c r="QB706"/>
      <c r="QC706"/>
      <c r="QD706"/>
      <c r="QE706"/>
      <c r="QF706"/>
      <c r="QG706"/>
      <c r="QH706"/>
      <c r="QI706"/>
      <c r="QJ706"/>
      <c r="QK706"/>
      <c r="QL706"/>
      <c r="QM706"/>
      <c r="QN706"/>
      <c r="QO706"/>
      <c r="QP706"/>
      <c r="QQ706"/>
      <c r="QR706"/>
      <c r="QS706"/>
      <c r="QT706"/>
      <c r="QU706"/>
      <c r="QV706"/>
      <c r="QW706"/>
      <c r="QX706"/>
      <c r="QY706"/>
      <c r="QZ706"/>
      <c r="RA706"/>
      <c r="RB706"/>
      <c r="RC706"/>
      <c r="RD706"/>
      <c r="RE706"/>
      <c r="RF706"/>
      <c r="RG706"/>
      <c r="RH706"/>
      <c r="RI706"/>
      <c r="RJ706"/>
      <c r="RK706"/>
      <c r="RL706"/>
      <c r="RM706"/>
      <c r="RN706"/>
      <c r="RO706"/>
      <c r="RP706"/>
      <c r="RQ706"/>
      <c r="RR706"/>
      <c r="RS706"/>
      <c r="RT706"/>
      <c r="RU706"/>
      <c r="RV706"/>
      <c r="RW706"/>
      <c r="RX706"/>
      <c r="RY706"/>
      <c r="RZ706"/>
      <c r="SA706"/>
      <c r="SB706"/>
      <c r="SC706"/>
      <c r="SD706"/>
      <c r="SE706"/>
      <c r="SF706"/>
      <c r="SG706"/>
      <c r="SH706"/>
      <c r="SI706"/>
      <c r="SJ706"/>
      <c r="SK706"/>
      <c r="SL706"/>
      <c r="SM706"/>
      <c r="SN706"/>
      <c r="SO706"/>
      <c r="SP706"/>
    </row>
    <row r="707" spans="1:510" ht="16.5" customHeight="1" x14ac:dyDescent="0.2">
      <c r="A707" s="20">
        <v>33</v>
      </c>
      <c r="B707" s="20" t="s">
        <v>21</v>
      </c>
      <c r="C707" s="20" t="s">
        <v>33</v>
      </c>
      <c r="D707" s="20" t="s">
        <v>38</v>
      </c>
      <c r="E707" s="20" t="s">
        <v>1345</v>
      </c>
      <c r="F707" s="21" t="s">
        <v>874</v>
      </c>
      <c r="G707" s="20" t="s">
        <v>42</v>
      </c>
      <c r="H707" s="20" t="s">
        <v>35</v>
      </c>
      <c r="I707" s="20" t="s">
        <v>81</v>
      </c>
      <c r="J707" s="22" t="s">
        <v>856</v>
      </c>
      <c r="K707" s="20"/>
      <c r="L707" s="20"/>
      <c r="M707" s="20"/>
      <c r="N707" s="20"/>
      <c r="O707" s="23">
        <v>0</v>
      </c>
      <c r="P707" s="23">
        <v>1000000</v>
      </c>
      <c r="Q707" s="24">
        <v>12</v>
      </c>
      <c r="R707" s="25">
        <v>45658</v>
      </c>
      <c r="S707" s="20" t="s">
        <v>83</v>
      </c>
      <c r="T707" s="26">
        <f t="shared" si="12"/>
        <v>12000000</v>
      </c>
      <c r="U707" s="27" t="s">
        <v>100</v>
      </c>
      <c r="V707" s="27" t="s">
        <v>100</v>
      </c>
      <c r="W707"/>
      <c r="X707"/>
      <c r="Y707"/>
      <c r="Z707"/>
      <c r="AA707"/>
      <c r="AB707"/>
      <c r="AC707"/>
      <c r="AD707"/>
      <c r="AE707"/>
      <c r="AF707"/>
      <c r="AG707"/>
      <c r="AH707"/>
      <c r="AI707"/>
      <c r="AJ707"/>
      <c r="AK707"/>
      <c r="AL707"/>
      <c r="AM707"/>
      <c r="AN707"/>
      <c r="AO707"/>
      <c r="AP707"/>
      <c r="AQ707"/>
      <c r="AR707"/>
      <c r="AS707"/>
      <c r="AT707"/>
      <c r="AU707"/>
      <c r="AV707"/>
      <c r="AW707"/>
      <c r="AX707"/>
      <c r="AY707"/>
      <c r="AZ707"/>
      <c r="BA707"/>
      <c r="BB707"/>
      <c r="BC707"/>
      <c r="BD707"/>
      <c r="BE707"/>
      <c r="BF707"/>
      <c r="BG707"/>
      <c r="BH707"/>
      <c r="BI707"/>
      <c r="BJ707"/>
      <c r="BK707"/>
      <c r="BL707"/>
      <c r="BM707"/>
      <c r="BN707"/>
      <c r="BO707"/>
      <c r="BP707"/>
      <c r="BQ707"/>
      <c r="BR707"/>
      <c r="BS707"/>
      <c r="BT707"/>
      <c r="BU707"/>
      <c r="BV707"/>
      <c r="BW707"/>
      <c r="BX707"/>
      <c r="BY707"/>
      <c r="BZ707"/>
      <c r="CA707"/>
      <c r="CB707"/>
      <c r="CC707"/>
      <c r="CD707"/>
      <c r="CE707"/>
      <c r="CF707"/>
      <c r="CG707"/>
      <c r="CH707"/>
      <c r="CI707"/>
      <c r="CJ707"/>
      <c r="CK707"/>
      <c r="CL707"/>
      <c r="CM707"/>
      <c r="CN707"/>
      <c r="CO707"/>
      <c r="CP707"/>
      <c r="CQ707"/>
      <c r="CR707"/>
      <c r="CS707"/>
      <c r="CT707"/>
      <c r="CU707"/>
      <c r="CV707"/>
      <c r="CW707"/>
      <c r="CX707"/>
      <c r="CY707"/>
      <c r="CZ707"/>
      <c r="DA707"/>
      <c r="DB707"/>
      <c r="DC707"/>
      <c r="DD707"/>
      <c r="DE707"/>
      <c r="DF707"/>
      <c r="DG707"/>
      <c r="DH707"/>
      <c r="DI707"/>
      <c r="DJ707"/>
      <c r="DK707"/>
      <c r="DL707"/>
      <c r="DM707"/>
      <c r="DN707"/>
      <c r="DO707"/>
      <c r="DP707"/>
      <c r="DQ707"/>
      <c r="DR707"/>
      <c r="DS707"/>
      <c r="DT707"/>
      <c r="DU707"/>
      <c r="DV707"/>
      <c r="DW707"/>
      <c r="DX707"/>
      <c r="DY707"/>
      <c r="DZ707"/>
      <c r="EA707"/>
      <c r="EB707"/>
      <c r="EC707"/>
      <c r="ED707"/>
      <c r="EE707"/>
      <c r="EF707"/>
      <c r="EG707"/>
      <c r="EH707"/>
      <c r="EI707"/>
      <c r="EJ707"/>
      <c r="EK707"/>
      <c r="EL707"/>
      <c r="EM707"/>
      <c r="EN707"/>
      <c r="EO707"/>
      <c r="EP707"/>
      <c r="EQ707"/>
      <c r="ER707"/>
      <c r="ES707"/>
      <c r="ET707"/>
      <c r="EU707"/>
      <c r="EV707"/>
      <c r="EW707"/>
      <c r="EX707"/>
      <c r="EY707"/>
      <c r="EZ707"/>
      <c r="FA707"/>
      <c r="FB707"/>
      <c r="FC707"/>
      <c r="FD707"/>
      <c r="FE707"/>
      <c r="FF707"/>
      <c r="FG707"/>
      <c r="FH707"/>
      <c r="FI707"/>
      <c r="FJ707"/>
      <c r="FK707"/>
      <c r="FL707"/>
      <c r="FM707"/>
      <c r="FN707"/>
      <c r="FO707"/>
      <c r="FP707"/>
      <c r="FQ707"/>
      <c r="FR707"/>
      <c r="FS707"/>
      <c r="FT707"/>
      <c r="FU707"/>
      <c r="FV707"/>
      <c r="FW707"/>
      <c r="FX707"/>
      <c r="FY707"/>
      <c r="FZ707"/>
      <c r="GA707"/>
      <c r="GB707"/>
      <c r="GC707"/>
      <c r="GD707"/>
      <c r="GE707"/>
      <c r="GF707"/>
      <c r="GG707"/>
      <c r="GH707"/>
      <c r="GI707"/>
      <c r="GJ707"/>
      <c r="GK707"/>
      <c r="GL707"/>
      <c r="GM707"/>
      <c r="GN707"/>
      <c r="GO707"/>
      <c r="GP707"/>
      <c r="GQ707"/>
      <c r="GR707"/>
      <c r="GS707"/>
      <c r="GT707"/>
      <c r="GU707"/>
      <c r="GV707"/>
      <c r="GW707"/>
      <c r="GX707"/>
      <c r="GY707"/>
      <c r="GZ707"/>
      <c r="HA707"/>
      <c r="HB707"/>
      <c r="HC707"/>
      <c r="HD707"/>
      <c r="HE707"/>
      <c r="HF707"/>
      <c r="HG707"/>
      <c r="HH707"/>
      <c r="HI707"/>
      <c r="HJ707"/>
      <c r="HK707"/>
      <c r="HL707"/>
      <c r="HM707"/>
      <c r="HN707"/>
      <c r="HO707"/>
      <c r="HP707"/>
      <c r="HQ707"/>
      <c r="HR707"/>
      <c r="HS707"/>
      <c r="HT707"/>
      <c r="HU707"/>
      <c r="HV707"/>
      <c r="HW707"/>
      <c r="HX707"/>
      <c r="HY707"/>
      <c r="HZ707"/>
      <c r="IA707"/>
      <c r="IB707"/>
      <c r="IC707"/>
      <c r="ID707"/>
      <c r="IE707"/>
      <c r="IF707"/>
      <c r="IG707"/>
      <c r="IH707"/>
      <c r="II707"/>
      <c r="IJ707"/>
      <c r="IK707"/>
      <c r="IL707"/>
      <c r="IM707"/>
      <c r="IN707"/>
      <c r="IO707"/>
      <c r="IP707"/>
      <c r="IQ707"/>
      <c r="IR707"/>
      <c r="IS707"/>
      <c r="IT707"/>
      <c r="IU707"/>
      <c r="IV707"/>
      <c r="IW707"/>
      <c r="IX707"/>
      <c r="IY707"/>
      <c r="IZ707"/>
      <c r="JA707"/>
      <c r="JB707"/>
      <c r="JC707"/>
      <c r="JD707"/>
      <c r="JE707"/>
      <c r="JF707"/>
      <c r="JG707"/>
      <c r="JH707"/>
      <c r="JI707"/>
      <c r="JJ707"/>
      <c r="JK707"/>
      <c r="JL707"/>
      <c r="JM707"/>
      <c r="JN707"/>
      <c r="JO707"/>
      <c r="JP707"/>
      <c r="JQ707"/>
      <c r="JR707"/>
      <c r="JS707"/>
      <c r="JT707"/>
      <c r="JU707"/>
      <c r="JV707"/>
      <c r="JW707"/>
      <c r="JX707"/>
      <c r="JY707"/>
      <c r="JZ707"/>
      <c r="KA707"/>
      <c r="KB707"/>
      <c r="KC707"/>
      <c r="KD707"/>
      <c r="KE707"/>
      <c r="KF707"/>
      <c r="KG707"/>
      <c r="KH707"/>
      <c r="KI707"/>
      <c r="KJ707"/>
      <c r="KK707"/>
      <c r="KL707"/>
      <c r="KM707"/>
      <c r="KN707"/>
      <c r="KO707"/>
      <c r="KP707"/>
      <c r="KQ707"/>
      <c r="KR707"/>
      <c r="KS707"/>
      <c r="KT707"/>
      <c r="KU707"/>
      <c r="KV707"/>
      <c r="KW707"/>
      <c r="KX707"/>
      <c r="KY707"/>
      <c r="KZ707"/>
      <c r="LA707"/>
      <c r="LB707"/>
      <c r="LC707"/>
      <c r="LD707"/>
      <c r="LE707"/>
      <c r="LF707"/>
      <c r="LG707"/>
      <c r="LH707"/>
      <c r="LI707"/>
      <c r="LJ707"/>
      <c r="LK707"/>
      <c r="LL707"/>
      <c r="LM707"/>
      <c r="LN707"/>
      <c r="LO707"/>
      <c r="LP707"/>
      <c r="LQ707"/>
      <c r="LR707"/>
      <c r="LS707"/>
      <c r="LT707"/>
      <c r="LU707"/>
      <c r="LV707"/>
      <c r="LW707"/>
      <c r="LX707"/>
      <c r="LY707"/>
      <c r="LZ707"/>
      <c r="MA707"/>
      <c r="MB707"/>
      <c r="MC707"/>
      <c r="MD707"/>
      <c r="ME707"/>
      <c r="MF707"/>
      <c r="MG707"/>
      <c r="MH707"/>
      <c r="MI707"/>
      <c r="MJ707"/>
      <c r="MK707"/>
      <c r="ML707"/>
      <c r="MM707"/>
      <c r="MN707"/>
      <c r="MO707"/>
      <c r="MP707"/>
      <c r="MQ707"/>
      <c r="MR707"/>
      <c r="MS707"/>
      <c r="MT707"/>
      <c r="MU707"/>
      <c r="MV707"/>
      <c r="MW707"/>
      <c r="MX707"/>
      <c r="MY707"/>
      <c r="MZ707"/>
      <c r="NA707"/>
      <c r="NB707"/>
      <c r="NC707"/>
      <c r="ND707"/>
      <c r="NE707"/>
      <c r="NF707"/>
      <c r="NG707"/>
      <c r="NH707"/>
      <c r="NI707"/>
      <c r="NJ707"/>
      <c r="NK707"/>
      <c r="NL707"/>
      <c r="NM707"/>
      <c r="NN707"/>
      <c r="NO707"/>
      <c r="NP707"/>
      <c r="NQ707"/>
      <c r="NR707"/>
      <c r="NS707"/>
      <c r="NT707"/>
      <c r="NU707"/>
      <c r="NV707"/>
      <c r="NW707"/>
      <c r="NX707"/>
      <c r="NY707"/>
      <c r="NZ707"/>
      <c r="OA707"/>
      <c r="OB707"/>
      <c r="OC707"/>
      <c r="OD707"/>
      <c r="OE707"/>
      <c r="OF707"/>
      <c r="OG707"/>
      <c r="OH707"/>
      <c r="OI707"/>
      <c r="OJ707"/>
      <c r="OK707"/>
      <c r="OL707"/>
      <c r="OM707"/>
      <c r="ON707"/>
      <c r="OO707"/>
      <c r="OP707"/>
      <c r="OQ707"/>
      <c r="OR707"/>
      <c r="OS707"/>
      <c r="OT707"/>
      <c r="OU707"/>
      <c r="OV707"/>
      <c r="OW707"/>
      <c r="OX707"/>
      <c r="OY707"/>
      <c r="OZ707"/>
      <c r="PA707"/>
      <c r="PB707"/>
      <c r="PC707"/>
      <c r="PD707"/>
      <c r="PE707"/>
      <c r="PF707"/>
      <c r="PG707"/>
      <c r="PH707"/>
      <c r="PI707"/>
      <c r="PJ707"/>
      <c r="PK707"/>
      <c r="PL707"/>
      <c r="PM707"/>
      <c r="PN707"/>
      <c r="PO707"/>
      <c r="PP707"/>
      <c r="PQ707"/>
      <c r="PR707"/>
      <c r="PS707"/>
      <c r="PT707"/>
      <c r="PU707"/>
      <c r="PV707"/>
      <c r="PW707"/>
      <c r="PX707"/>
      <c r="PY707"/>
      <c r="PZ707"/>
      <c r="QA707"/>
      <c r="QB707"/>
      <c r="QC707"/>
      <c r="QD707"/>
      <c r="QE707"/>
      <c r="QF707"/>
      <c r="QG707"/>
      <c r="QH707"/>
      <c r="QI707"/>
      <c r="QJ707"/>
      <c r="QK707"/>
      <c r="QL707"/>
      <c r="QM707"/>
      <c r="QN707"/>
      <c r="QO707"/>
      <c r="QP707"/>
      <c r="QQ707"/>
      <c r="QR707"/>
      <c r="QS707"/>
      <c r="QT707"/>
      <c r="QU707"/>
      <c r="QV707"/>
      <c r="QW707"/>
      <c r="QX707"/>
      <c r="QY707"/>
      <c r="QZ707"/>
      <c r="RA707"/>
      <c r="RB707"/>
      <c r="RC707"/>
      <c r="RD707"/>
      <c r="RE707"/>
      <c r="RF707"/>
      <c r="RG707"/>
      <c r="RH707"/>
      <c r="RI707"/>
      <c r="RJ707"/>
      <c r="RK707"/>
      <c r="RL707"/>
      <c r="RM707"/>
      <c r="RN707"/>
      <c r="RO707"/>
      <c r="RP707"/>
      <c r="RQ707"/>
      <c r="RR707"/>
      <c r="RS707"/>
      <c r="RT707"/>
      <c r="RU707"/>
      <c r="RV707"/>
      <c r="RW707"/>
      <c r="RX707"/>
      <c r="RY707"/>
      <c r="RZ707"/>
      <c r="SA707"/>
      <c r="SB707"/>
      <c r="SC707"/>
      <c r="SD707"/>
      <c r="SE707"/>
      <c r="SF707"/>
      <c r="SG707"/>
      <c r="SH707"/>
      <c r="SI707"/>
      <c r="SJ707"/>
      <c r="SK707"/>
      <c r="SL707"/>
      <c r="SM707"/>
      <c r="SN707"/>
      <c r="SO707"/>
      <c r="SP707"/>
    </row>
    <row r="708" spans="1:510" ht="16.5" customHeight="1" x14ac:dyDescent="0.2">
      <c r="A708" s="20">
        <v>34</v>
      </c>
      <c r="B708" s="20" t="s">
        <v>21</v>
      </c>
      <c r="C708" s="20" t="s">
        <v>33</v>
      </c>
      <c r="D708" s="20" t="s">
        <v>38</v>
      </c>
      <c r="E708" s="20" t="s">
        <v>1345</v>
      </c>
      <c r="F708" s="21" t="s">
        <v>874</v>
      </c>
      <c r="G708" s="20" t="s">
        <v>42</v>
      </c>
      <c r="H708" s="20" t="s">
        <v>35</v>
      </c>
      <c r="I708" s="20" t="s">
        <v>81</v>
      </c>
      <c r="J708" s="22" t="s">
        <v>852</v>
      </c>
      <c r="K708" s="20"/>
      <c r="L708" s="20"/>
      <c r="M708" s="20"/>
      <c r="N708" s="20"/>
      <c r="O708" s="23">
        <v>0</v>
      </c>
      <c r="P708" s="23">
        <v>3000000</v>
      </c>
      <c r="Q708" s="24">
        <v>12</v>
      </c>
      <c r="R708" s="25">
        <v>45658</v>
      </c>
      <c r="S708" s="20" t="s">
        <v>83</v>
      </c>
      <c r="T708" s="26">
        <f t="shared" si="12"/>
        <v>36000000</v>
      </c>
      <c r="U708" s="27" t="s">
        <v>100</v>
      </c>
      <c r="V708" s="27" t="s">
        <v>100</v>
      </c>
      <c r="W708"/>
      <c r="X708"/>
      <c r="Y708"/>
      <c r="Z708"/>
      <c r="AA708"/>
      <c r="AB708"/>
      <c r="AC708"/>
      <c r="AD708"/>
      <c r="AE708"/>
      <c r="AF708"/>
      <c r="AG708"/>
      <c r="AH708"/>
      <c r="AI708"/>
      <c r="AJ708"/>
      <c r="AK708"/>
      <c r="AL708"/>
      <c r="AM708"/>
      <c r="AN708"/>
      <c r="AO708"/>
      <c r="AP708"/>
      <c r="AQ708"/>
      <c r="AR708"/>
      <c r="AS708"/>
      <c r="AT708"/>
      <c r="AU708"/>
      <c r="AV708"/>
      <c r="AW708"/>
      <c r="AX708"/>
      <c r="AY708"/>
      <c r="AZ708"/>
      <c r="BA708"/>
      <c r="BB708"/>
      <c r="BC708"/>
      <c r="BD708"/>
      <c r="BE708"/>
      <c r="BF708"/>
      <c r="BG708"/>
      <c r="BH708"/>
      <c r="BI708"/>
      <c r="BJ708"/>
      <c r="BK708"/>
      <c r="BL708"/>
      <c r="BM708"/>
      <c r="BN708"/>
      <c r="BO708"/>
      <c r="BP708"/>
      <c r="BQ708"/>
      <c r="BR708"/>
      <c r="BS708"/>
      <c r="BT708"/>
      <c r="BU708"/>
      <c r="BV708"/>
      <c r="BW708"/>
      <c r="BX708"/>
      <c r="BY708"/>
      <c r="BZ708"/>
      <c r="CA708"/>
      <c r="CB708"/>
      <c r="CC708"/>
      <c r="CD708"/>
      <c r="CE708"/>
      <c r="CF708"/>
      <c r="CG708"/>
      <c r="CH708"/>
      <c r="CI708"/>
      <c r="CJ708"/>
      <c r="CK708"/>
      <c r="CL708"/>
      <c r="CM708"/>
      <c r="CN708"/>
      <c r="CO708"/>
      <c r="CP708"/>
      <c r="CQ708"/>
      <c r="CR708"/>
      <c r="CS708"/>
      <c r="CT708"/>
      <c r="CU708"/>
      <c r="CV708"/>
      <c r="CW708"/>
      <c r="CX708"/>
      <c r="CY708"/>
      <c r="CZ708"/>
      <c r="DA708"/>
      <c r="DB708"/>
      <c r="DC708"/>
      <c r="DD708"/>
      <c r="DE708"/>
      <c r="DF708"/>
      <c r="DG708"/>
      <c r="DH708"/>
      <c r="DI708"/>
      <c r="DJ708"/>
      <c r="DK708"/>
      <c r="DL708"/>
      <c r="DM708"/>
      <c r="DN708"/>
      <c r="DO708"/>
      <c r="DP708"/>
      <c r="DQ708"/>
      <c r="DR708"/>
      <c r="DS708"/>
      <c r="DT708"/>
      <c r="DU708"/>
      <c r="DV708"/>
      <c r="DW708"/>
      <c r="DX708"/>
      <c r="DY708"/>
      <c r="DZ708"/>
      <c r="EA708"/>
      <c r="EB708"/>
      <c r="EC708"/>
      <c r="ED708"/>
      <c r="EE708"/>
      <c r="EF708"/>
      <c r="EG708"/>
      <c r="EH708"/>
      <c r="EI708"/>
      <c r="EJ708"/>
      <c r="EK708"/>
      <c r="EL708"/>
      <c r="EM708"/>
      <c r="EN708"/>
      <c r="EO708"/>
      <c r="EP708"/>
      <c r="EQ708"/>
      <c r="ER708"/>
      <c r="ES708"/>
      <c r="ET708"/>
      <c r="EU708"/>
      <c r="EV708"/>
      <c r="EW708"/>
      <c r="EX708"/>
      <c r="EY708"/>
      <c r="EZ708"/>
      <c r="FA708"/>
      <c r="FB708"/>
      <c r="FC708"/>
      <c r="FD708"/>
      <c r="FE708"/>
      <c r="FF708"/>
      <c r="FG708"/>
      <c r="FH708"/>
      <c r="FI708"/>
      <c r="FJ708"/>
      <c r="FK708"/>
      <c r="FL708"/>
      <c r="FM708"/>
      <c r="FN708"/>
      <c r="FO708"/>
      <c r="FP708"/>
      <c r="FQ708"/>
      <c r="FR708"/>
      <c r="FS708"/>
      <c r="FT708"/>
      <c r="FU708"/>
      <c r="FV708"/>
      <c r="FW708"/>
      <c r="FX708"/>
      <c r="FY708"/>
      <c r="FZ708"/>
      <c r="GA708"/>
      <c r="GB708"/>
      <c r="GC708"/>
      <c r="GD708"/>
      <c r="GE708"/>
      <c r="GF708"/>
      <c r="GG708"/>
      <c r="GH708"/>
      <c r="GI708"/>
      <c r="GJ708"/>
      <c r="GK708"/>
      <c r="GL708"/>
      <c r="GM708"/>
      <c r="GN708"/>
      <c r="GO708"/>
      <c r="GP708"/>
      <c r="GQ708"/>
      <c r="GR708"/>
      <c r="GS708"/>
      <c r="GT708"/>
      <c r="GU708"/>
      <c r="GV708"/>
      <c r="GW708"/>
      <c r="GX708"/>
      <c r="GY708"/>
      <c r="GZ708"/>
      <c r="HA708"/>
      <c r="HB708"/>
      <c r="HC708"/>
      <c r="HD708"/>
      <c r="HE708"/>
      <c r="HF708"/>
      <c r="HG708"/>
      <c r="HH708"/>
      <c r="HI708"/>
      <c r="HJ708"/>
      <c r="HK708"/>
      <c r="HL708"/>
      <c r="HM708"/>
      <c r="HN708"/>
      <c r="HO708"/>
      <c r="HP708"/>
      <c r="HQ708"/>
      <c r="HR708"/>
      <c r="HS708"/>
      <c r="HT708"/>
      <c r="HU708"/>
      <c r="HV708"/>
      <c r="HW708"/>
      <c r="HX708"/>
      <c r="HY708"/>
      <c r="HZ708"/>
      <c r="IA708"/>
      <c r="IB708"/>
      <c r="IC708"/>
      <c r="ID708"/>
      <c r="IE708"/>
      <c r="IF708"/>
      <c r="IG708"/>
      <c r="IH708"/>
      <c r="II708"/>
      <c r="IJ708"/>
      <c r="IK708"/>
      <c r="IL708"/>
      <c r="IM708"/>
      <c r="IN708"/>
      <c r="IO708"/>
      <c r="IP708"/>
      <c r="IQ708"/>
      <c r="IR708"/>
      <c r="IS708"/>
      <c r="IT708"/>
      <c r="IU708"/>
      <c r="IV708"/>
      <c r="IW708"/>
      <c r="IX708"/>
      <c r="IY708"/>
      <c r="IZ708"/>
      <c r="JA708"/>
      <c r="JB708"/>
      <c r="JC708"/>
      <c r="JD708"/>
      <c r="JE708"/>
      <c r="JF708"/>
      <c r="JG708"/>
      <c r="JH708"/>
      <c r="JI708"/>
      <c r="JJ708"/>
      <c r="JK708"/>
      <c r="JL708"/>
      <c r="JM708"/>
      <c r="JN708"/>
      <c r="JO708"/>
      <c r="JP708"/>
      <c r="JQ708"/>
      <c r="JR708"/>
      <c r="JS708"/>
      <c r="JT708"/>
      <c r="JU708"/>
      <c r="JV708"/>
      <c r="JW708"/>
      <c r="JX708"/>
      <c r="JY708"/>
      <c r="JZ708"/>
      <c r="KA708"/>
      <c r="KB708"/>
      <c r="KC708"/>
      <c r="KD708"/>
      <c r="KE708"/>
      <c r="KF708"/>
      <c r="KG708"/>
      <c r="KH708"/>
      <c r="KI708"/>
      <c r="KJ708"/>
      <c r="KK708"/>
      <c r="KL708"/>
      <c r="KM708"/>
      <c r="KN708"/>
      <c r="KO708"/>
      <c r="KP708"/>
      <c r="KQ708"/>
      <c r="KR708"/>
      <c r="KS708"/>
      <c r="KT708"/>
      <c r="KU708"/>
      <c r="KV708"/>
      <c r="KW708"/>
      <c r="KX708"/>
      <c r="KY708"/>
      <c r="KZ708"/>
      <c r="LA708"/>
      <c r="LB708"/>
      <c r="LC708"/>
      <c r="LD708"/>
      <c r="LE708"/>
      <c r="LF708"/>
      <c r="LG708"/>
      <c r="LH708"/>
      <c r="LI708"/>
      <c r="LJ708"/>
      <c r="LK708"/>
      <c r="LL708"/>
      <c r="LM708"/>
      <c r="LN708"/>
      <c r="LO708"/>
      <c r="LP708"/>
      <c r="LQ708"/>
      <c r="LR708"/>
      <c r="LS708"/>
      <c r="LT708"/>
      <c r="LU708"/>
      <c r="LV708"/>
      <c r="LW708"/>
      <c r="LX708"/>
      <c r="LY708"/>
      <c r="LZ708"/>
      <c r="MA708"/>
      <c r="MB708"/>
      <c r="MC708"/>
      <c r="MD708"/>
      <c r="ME708"/>
      <c r="MF708"/>
      <c r="MG708"/>
      <c r="MH708"/>
      <c r="MI708"/>
      <c r="MJ708"/>
      <c r="MK708"/>
      <c r="ML708"/>
      <c r="MM708"/>
      <c r="MN708"/>
      <c r="MO708"/>
      <c r="MP708"/>
      <c r="MQ708"/>
      <c r="MR708"/>
      <c r="MS708"/>
      <c r="MT708"/>
      <c r="MU708"/>
      <c r="MV708"/>
      <c r="MW708"/>
      <c r="MX708"/>
      <c r="MY708"/>
      <c r="MZ708"/>
      <c r="NA708"/>
      <c r="NB708"/>
      <c r="NC708"/>
      <c r="ND708"/>
      <c r="NE708"/>
      <c r="NF708"/>
      <c r="NG708"/>
      <c r="NH708"/>
      <c r="NI708"/>
      <c r="NJ708"/>
      <c r="NK708"/>
      <c r="NL708"/>
      <c r="NM708"/>
      <c r="NN708"/>
      <c r="NO708"/>
      <c r="NP708"/>
      <c r="NQ708"/>
      <c r="NR708"/>
      <c r="NS708"/>
      <c r="NT708"/>
      <c r="NU708"/>
      <c r="NV708"/>
      <c r="NW708"/>
      <c r="NX708"/>
      <c r="NY708"/>
      <c r="NZ708"/>
      <c r="OA708"/>
      <c r="OB708"/>
      <c r="OC708"/>
      <c r="OD708"/>
      <c r="OE708"/>
      <c r="OF708"/>
      <c r="OG708"/>
      <c r="OH708"/>
      <c r="OI708"/>
      <c r="OJ708"/>
      <c r="OK708"/>
      <c r="OL708"/>
      <c r="OM708"/>
      <c r="ON708"/>
      <c r="OO708"/>
      <c r="OP708"/>
      <c r="OQ708"/>
      <c r="OR708"/>
      <c r="OS708"/>
      <c r="OT708"/>
      <c r="OU708"/>
      <c r="OV708"/>
      <c r="OW708"/>
      <c r="OX708"/>
      <c r="OY708"/>
      <c r="OZ708"/>
      <c r="PA708"/>
      <c r="PB708"/>
      <c r="PC708"/>
      <c r="PD708"/>
      <c r="PE708"/>
      <c r="PF708"/>
      <c r="PG708"/>
      <c r="PH708"/>
      <c r="PI708"/>
      <c r="PJ708"/>
      <c r="PK708"/>
      <c r="PL708"/>
      <c r="PM708"/>
      <c r="PN708"/>
      <c r="PO708"/>
      <c r="PP708"/>
      <c r="PQ708"/>
      <c r="PR708"/>
      <c r="PS708"/>
      <c r="PT708"/>
      <c r="PU708"/>
      <c r="PV708"/>
      <c r="PW708"/>
      <c r="PX708"/>
      <c r="PY708"/>
      <c r="PZ708"/>
      <c r="QA708"/>
      <c r="QB708"/>
      <c r="QC708"/>
      <c r="QD708"/>
      <c r="QE708"/>
      <c r="QF708"/>
      <c r="QG708"/>
      <c r="QH708"/>
      <c r="QI708"/>
      <c r="QJ708"/>
      <c r="QK708"/>
      <c r="QL708"/>
      <c r="QM708"/>
      <c r="QN708"/>
      <c r="QO708"/>
      <c r="QP708"/>
      <c r="QQ708"/>
      <c r="QR708"/>
      <c r="QS708"/>
      <c r="QT708"/>
      <c r="QU708"/>
      <c r="QV708"/>
      <c r="QW708"/>
      <c r="QX708"/>
      <c r="QY708"/>
      <c r="QZ708"/>
      <c r="RA708"/>
      <c r="RB708"/>
      <c r="RC708"/>
      <c r="RD708"/>
      <c r="RE708"/>
      <c r="RF708"/>
      <c r="RG708"/>
      <c r="RH708"/>
      <c r="RI708"/>
      <c r="RJ708"/>
      <c r="RK708"/>
      <c r="RL708"/>
      <c r="RM708"/>
      <c r="RN708"/>
      <c r="RO708"/>
      <c r="RP708"/>
      <c r="RQ708"/>
      <c r="RR708"/>
      <c r="RS708"/>
      <c r="RT708"/>
      <c r="RU708"/>
      <c r="RV708"/>
      <c r="RW708"/>
      <c r="RX708"/>
      <c r="RY708"/>
      <c r="RZ708"/>
      <c r="SA708"/>
      <c r="SB708"/>
      <c r="SC708"/>
      <c r="SD708"/>
      <c r="SE708"/>
      <c r="SF708"/>
      <c r="SG708"/>
      <c r="SH708"/>
      <c r="SI708"/>
      <c r="SJ708"/>
      <c r="SK708"/>
      <c r="SL708"/>
      <c r="SM708"/>
      <c r="SN708"/>
      <c r="SO708"/>
      <c r="SP708"/>
    </row>
    <row r="709" spans="1:510" ht="16.5" customHeight="1" x14ac:dyDescent="0.2">
      <c r="A709" s="20">
        <v>35</v>
      </c>
      <c r="B709" s="20" t="s">
        <v>21</v>
      </c>
      <c r="C709" s="20" t="s">
        <v>33</v>
      </c>
      <c r="D709" s="20" t="s">
        <v>38</v>
      </c>
      <c r="E709" s="20" t="s">
        <v>1345</v>
      </c>
      <c r="F709" s="21" t="s">
        <v>108</v>
      </c>
      <c r="G709" s="20" t="s">
        <v>42</v>
      </c>
      <c r="H709" s="20" t="s">
        <v>35</v>
      </c>
      <c r="I709" s="20" t="s">
        <v>81</v>
      </c>
      <c r="J709" s="22" t="s">
        <v>852</v>
      </c>
      <c r="K709" s="20"/>
      <c r="L709" s="20"/>
      <c r="M709" s="20"/>
      <c r="N709" s="20"/>
      <c r="O709" s="23">
        <v>0</v>
      </c>
      <c r="P709" s="23">
        <v>5000000</v>
      </c>
      <c r="Q709" s="24">
        <v>12</v>
      </c>
      <c r="R709" s="25">
        <v>45658</v>
      </c>
      <c r="S709" s="20" t="s">
        <v>83</v>
      </c>
      <c r="T709" s="26">
        <f t="shared" si="12"/>
        <v>60000000</v>
      </c>
      <c r="U709" s="27" t="s">
        <v>100</v>
      </c>
      <c r="V709" s="27" t="s">
        <v>100</v>
      </c>
      <c r="W709"/>
      <c r="X709"/>
      <c r="Y709"/>
      <c r="Z709"/>
      <c r="AA709"/>
      <c r="AB709"/>
      <c r="AC709"/>
      <c r="AD709"/>
      <c r="AE709"/>
      <c r="AF709"/>
      <c r="AG709"/>
      <c r="AH709"/>
      <c r="AI709"/>
      <c r="AJ709"/>
      <c r="AK709"/>
      <c r="AL709"/>
      <c r="AM709"/>
      <c r="AN709"/>
      <c r="AO709"/>
      <c r="AP709"/>
      <c r="AQ709"/>
      <c r="AR709"/>
      <c r="AS709"/>
      <c r="AT709"/>
      <c r="AU709"/>
      <c r="AV709"/>
      <c r="AW709"/>
      <c r="AX709"/>
      <c r="AY709"/>
      <c r="AZ709"/>
      <c r="BA709"/>
      <c r="BB709"/>
      <c r="BC709"/>
      <c r="BD709"/>
      <c r="BE709"/>
      <c r="BF709"/>
      <c r="BG709"/>
      <c r="BH709"/>
      <c r="BI709"/>
      <c r="BJ709"/>
      <c r="BK709"/>
      <c r="BL709"/>
      <c r="BM709"/>
      <c r="BN709"/>
      <c r="BO709"/>
      <c r="BP709"/>
      <c r="BQ709"/>
      <c r="BR709"/>
      <c r="BS709"/>
      <c r="BT709"/>
      <c r="BU709"/>
      <c r="BV709"/>
      <c r="BW709"/>
      <c r="BX709"/>
      <c r="BY709"/>
      <c r="BZ709"/>
      <c r="CA709"/>
      <c r="CB709"/>
      <c r="CC709"/>
      <c r="CD709"/>
      <c r="CE709"/>
      <c r="CF709"/>
      <c r="CG709"/>
      <c r="CH709"/>
      <c r="CI709"/>
      <c r="CJ709"/>
      <c r="CK709"/>
      <c r="CL709"/>
      <c r="CM709"/>
      <c r="CN709"/>
      <c r="CO709"/>
      <c r="CP709"/>
      <c r="CQ709"/>
      <c r="CR709"/>
      <c r="CS709"/>
      <c r="CT709"/>
      <c r="CU709"/>
      <c r="CV709"/>
      <c r="CW709"/>
      <c r="CX709"/>
      <c r="CY709"/>
      <c r="CZ709"/>
      <c r="DA709"/>
      <c r="DB709"/>
      <c r="DC709"/>
      <c r="DD709"/>
      <c r="DE709"/>
      <c r="DF709"/>
      <c r="DG709"/>
      <c r="DH709"/>
      <c r="DI709"/>
      <c r="DJ709"/>
      <c r="DK709"/>
      <c r="DL709"/>
      <c r="DM709"/>
      <c r="DN709"/>
      <c r="DO709"/>
      <c r="DP709"/>
      <c r="DQ709"/>
      <c r="DR709"/>
      <c r="DS709"/>
      <c r="DT709"/>
      <c r="DU709"/>
      <c r="DV709"/>
      <c r="DW709"/>
      <c r="DX709"/>
      <c r="DY709"/>
      <c r="DZ709"/>
      <c r="EA709"/>
      <c r="EB709"/>
      <c r="EC709"/>
      <c r="ED709"/>
      <c r="EE709"/>
      <c r="EF709"/>
      <c r="EG709"/>
      <c r="EH709"/>
      <c r="EI709"/>
      <c r="EJ709"/>
      <c r="EK709"/>
      <c r="EL709"/>
      <c r="EM709"/>
      <c r="EN709"/>
      <c r="EO709"/>
      <c r="EP709"/>
      <c r="EQ709"/>
      <c r="ER709"/>
      <c r="ES709"/>
      <c r="ET709"/>
      <c r="EU709"/>
      <c r="EV709"/>
      <c r="EW709"/>
      <c r="EX709"/>
      <c r="EY709"/>
      <c r="EZ709"/>
      <c r="FA709"/>
      <c r="FB709"/>
      <c r="FC709"/>
      <c r="FD709"/>
      <c r="FE709"/>
      <c r="FF709"/>
      <c r="FG709"/>
      <c r="FH709"/>
      <c r="FI709"/>
      <c r="FJ709"/>
      <c r="FK709"/>
      <c r="FL709"/>
      <c r="FM709"/>
      <c r="FN709"/>
      <c r="FO709"/>
      <c r="FP709"/>
      <c r="FQ709"/>
      <c r="FR709"/>
      <c r="FS709"/>
      <c r="FT709"/>
      <c r="FU709"/>
      <c r="FV709"/>
      <c r="FW709"/>
      <c r="FX709"/>
      <c r="FY709"/>
      <c r="FZ709"/>
      <c r="GA709"/>
      <c r="GB709"/>
      <c r="GC709"/>
      <c r="GD709"/>
      <c r="GE709"/>
      <c r="GF709"/>
      <c r="GG709"/>
      <c r="GH709"/>
      <c r="GI709"/>
      <c r="GJ709"/>
      <c r="GK709"/>
      <c r="GL709"/>
      <c r="GM709"/>
      <c r="GN709"/>
      <c r="GO709"/>
      <c r="GP709"/>
      <c r="GQ709"/>
      <c r="GR709"/>
      <c r="GS709"/>
      <c r="GT709"/>
      <c r="GU709"/>
      <c r="GV709"/>
      <c r="GW709"/>
      <c r="GX709"/>
      <c r="GY709"/>
      <c r="GZ709"/>
      <c r="HA709"/>
      <c r="HB709"/>
      <c r="HC709"/>
      <c r="HD709"/>
      <c r="HE709"/>
      <c r="HF709"/>
      <c r="HG709"/>
      <c r="HH709"/>
      <c r="HI709"/>
      <c r="HJ709"/>
      <c r="HK709"/>
      <c r="HL709"/>
      <c r="HM709"/>
      <c r="HN709"/>
      <c r="HO709"/>
      <c r="HP709"/>
      <c r="HQ709"/>
      <c r="HR709"/>
      <c r="HS709"/>
      <c r="HT709"/>
      <c r="HU709"/>
      <c r="HV709"/>
      <c r="HW709"/>
      <c r="HX709"/>
      <c r="HY709"/>
      <c r="HZ709"/>
      <c r="IA709"/>
      <c r="IB709"/>
      <c r="IC709"/>
      <c r="ID709"/>
      <c r="IE709"/>
      <c r="IF709"/>
      <c r="IG709"/>
      <c r="IH709"/>
      <c r="II709"/>
      <c r="IJ709"/>
      <c r="IK709"/>
      <c r="IL709"/>
      <c r="IM709"/>
      <c r="IN709"/>
      <c r="IO709"/>
      <c r="IP709"/>
      <c r="IQ709"/>
      <c r="IR709"/>
      <c r="IS709"/>
      <c r="IT709"/>
      <c r="IU709"/>
      <c r="IV709"/>
      <c r="IW709"/>
      <c r="IX709"/>
      <c r="IY709"/>
      <c r="IZ709"/>
      <c r="JA709"/>
      <c r="JB709"/>
      <c r="JC709"/>
      <c r="JD709"/>
      <c r="JE709"/>
      <c r="JF709"/>
      <c r="JG709"/>
      <c r="JH709"/>
      <c r="JI709"/>
      <c r="JJ709"/>
      <c r="JK709"/>
      <c r="JL709"/>
      <c r="JM709"/>
      <c r="JN709"/>
      <c r="JO709"/>
      <c r="JP709"/>
      <c r="JQ709"/>
      <c r="JR709"/>
      <c r="JS709"/>
      <c r="JT709"/>
      <c r="JU709"/>
      <c r="JV709"/>
      <c r="JW709"/>
      <c r="JX709"/>
      <c r="JY709"/>
      <c r="JZ709"/>
      <c r="KA709"/>
      <c r="KB709"/>
      <c r="KC709"/>
      <c r="KD709"/>
      <c r="KE709"/>
      <c r="KF709"/>
      <c r="KG709"/>
      <c r="KH709"/>
      <c r="KI709"/>
      <c r="KJ709"/>
      <c r="KK709"/>
      <c r="KL709"/>
      <c r="KM709"/>
      <c r="KN709"/>
      <c r="KO709"/>
      <c r="KP709"/>
      <c r="KQ709"/>
      <c r="KR709"/>
      <c r="KS709"/>
      <c r="KT709"/>
      <c r="KU709"/>
      <c r="KV709"/>
      <c r="KW709"/>
      <c r="KX709"/>
      <c r="KY709"/>
      <c r="KZ709"/>
      <c r="LA709"/>
      <c r="LB709"/>
      <c r="LC709"/>
      <c r="LD709"/>
      <c r="LE709"/>
      <c r="LF709"/>
      <c r="LG709"/>
      <c r="LH709"/>
      <c r="LI709"/>
      <c r="LJ709"/>
      <c r="LK709"/>
      <c r="LL709"/>
      <c r="LM709"/>
      <c r="LN709"/>
      <c r="LO709"/>
      <c r="LP709"/>
      <c r="LQ709"/>
      <c r="LR709"/>
      <c r="LS709"/>
      <c r="LT709"/>
      <c r="LU709"/>
      <c r="LV709"/>
      <c r="LW709"/>
      <c r="LX709"/>
      <c r="LY709"/>
      <c r="LZ709"/>
      <c r="MA709"/>
      <c r="MB709"/>
      <c r="MC709"/>
      <c r="MD709"/>
      <c r="ME709"/>
      <c r="MF709"/>
      <c r="MG709"/>
      <c r="MH709"/>
      <c r="MI709"/>
      <c r="MJ709"/>
      <c r="MK709"/>
      <c r="ML709"/>
      <c r="MM709"/>
      <c r="MN709"/>
      <c r="MO709"/>
      <c r="MP709"/>
      <c r="MQ709"/>
      <c r="MR709"/>
      <c r="MS709"/>
      <c r="MT709"/>
      <c r="MU709"/>
      <c r="MV709"/>
      <c r="MW709"/>
      <c r="MX709"/>
      <c r="MY709"/>
      <c r="MZ709"/>
      <c r="NA709"/>
      <c r="NB709"/>
      <c r="NC709"/>
      <c r="ND709"/>
      <c r="NE709"/>
      <c r="NF709"/>
      <c r="NG709"/>
      <c r="NH709"/>
      <c r="NI709"/>
      <c r="NJ709"/>
      <c r="NK709"/>
      <c r="NL709"/>
      <c r="NM709"/>
      <c r="NN709"/>
      <c r="NO709"/>
      <c r="NP709"/>
      <c r="NQ709"/>
      <c r="NR709"/>
      <c r="NS709"/>
      <c r="NT709"/>
      <c r="NU709"/>
      <c r="NV709"/>
      <c r="NW709"/>
      <c r="NX709"/>
      <c r="NY709"/>
      <c r="NZ709"/>
      <c r="OA709"/>
      <c r="OB709"/>
      <c r="OC709"/>
      <c r="OD709"/>
      <c r="OE709"/>
      <c r="OF709"/>
      <c r="OG709"/>
      <c r="OH709"/>
      <c r="OI709"/>
      <c r="OJ709"/>
      <c r="OK709"/>
      <c r="OL709"/>
      <c r="OM709"/>
      <c r="ON709"/>
      <c r="OO709"/>
      <c r="OP709"/>
      <c r="OQ709"/>
      <c r="OR709"/>
      <c r="OS709"/>
      <c r="OT709"/>
      <c r="OU709"/>
      <c r="OV709"/>
      <c r="OW709"/>
      <c r="OX709"/>
      <c r="OY709"/>
      <c r="OZ709"/>
      <c r="PA709"/>
      <c r="PB709"/>
      <c r="PC709"/>
      <c r="PD709"/>
      <c r="PE709"/>
      <c r="PF709"/>
      <c r="PG709"/>
      <c r="PH709"/>
      <c r="PI709"/>
      <c r="PJ709"/>
      <c r="PK709"/>
      <c r="PL709"/>
      <c r="PM709"/>
      <c r="PN709"/>
      <c r="PO709"/>
      <c r="PP709"/>
      <c r="PQ709"/>
      <c r="PR709"/>
      <c r="PS709"/>
      <c r="PT709"/>
      <c r="PU709"/>
      <c r="PV709"/>
      <c r="PW709"/>
      <c r="PX709"/>
      <c r="PY709"/>
      <c r="PZ709"/>
      <c r="QA709"/>
      <c r="QB709"/>
      <c r="QC709"/>
      <c r="QD709"/>
      <c r="QE709"/>
      <c r="QF709"/>
      <c r="QG709"/>
      <c r="QH709"/>
      <c r="QI709"/>
      <c r="QJ709"/>
      <c r="QK709"/>
      <c r="QL709"/>
      <c r="QM709"/>
      <c r="QN709"/>
      <c r="QO709"/>
      <c r="QP709"/>
      <c r="QQ709"/>
      <c r="QR709"/>
      <c r="QS709"/>
      <c r="QT709"/>
      <c r="QU709"/>
      <c r="QV709"/>
      <c r="QW709"/>
      <c r="QX709"/>
      <c r="QY709"/>
      <c r="QZ709"/>
      <c r="RA709"/>
      <c r="RB709"/>
      <c r="RC709"/>
      <c r="RD709"/>
      <c r="RE709"/>
      <c r="RF709"/>
      <c r="RG709"/>
      <c r="RH709"/>
      <c r="RI709"/>
      <c r="RJ709"/>
      <c r="RK709"/>
      <c r="RL709"/>
      <c r="RM709"/>
      <c r="RN709"/>
      <c r="RO709"/>
      <c r="RP709"/>
      <c r="RQ709"/>
      <c r="RR709"/>
      <c r="RS709"/>
      <c r="RT709"/>
      <c r="RU709"/>
      <c r="RV709"/>
      <c r="RW709"/>
      <c r="RX709"/>
      <c r="RY709"/>
      <c r="RZ709"/>
      <c r="SA709"/>
      <c r="SB709"/>
      <c r="SC709"/>
      <c r="SD709"/>
      <c r="SE709"/>
      <c r="SF709"/>
      <c r="SG709"/>
      <c r="SH709"/>
      <c r="SI709"/>
      <c r="SJ709"/>
      <c r="SK709"/>
      <c r="SL709"/>
      <c r="SM709"/>
      <c r="SN709"/>
      <c r="SO709"/>
      <c r="SP709"/>
    </row>
    <row r="710" spans="1:510" ht="16.5" customHeight="1" x14ac:dyDescent="0.2">
      <c r="A710" s="20">
        <v>37</v>
      </c>
      <c r="B710" s="20" t="s">
        <v>21</v>
      </c>
      <c r="C710" s="20" t="s">
        <v>33</v>
      </c>
      <c r="D710" s="20" t="s">
        <v>38</v>
      </c>
      <c r="E710" s="20" t="s">
        <v>1345</v>
      </c>
      <c r="F710" s="21" t="s">
        <v>875</v>
      </c>
      <c r="G710" s="20" t="s">
        <v>42</v>
      </c>
      <c r="H710" s="20" t="s">
        <v>35</v>
      </c>
      <c r="I710" s="20" t="s">
        <v>81</v>
      </c>
      <c r="J710" s="22" t="s">
        <v>852</v>
      </c>
      <c r="K710" s="20"/>
      <c r="L710" s="20"/>
      <c r="M710" s="20"/>
      <c r="N710" s="20"/>
      <c r="O710" s="23">
        <v>0</v>
      </c>
      <c r="P710" s="23">
        <v>12000000</v>
      </c>
      <c r="Q710" s="24">
        <v>12</v>
      </c>
      <c r="R710" s="25">
        <v>45658</v>
      </c>
      <c r="S710" s="20" t="s">
        <v>83</v>
      </c>
      <c r="T710" s="26">
        <f t="shared" si="12"/>
        <v>144000000</v>
      </c>
      <c r="U710" s="27" t="s">
        <v>100</v>
      </c>
      <c r="V710" s="27" t="s">
        <v>100</v>
      </c>
      <c r="W710"/>
      <c r="X710"/>
      <c r="Y710"/>
      <c r="Z710"/>
      <c r="AA710"/>
      <c r="AB710"/>
      <c r="AC710"/>
      <c r="AD710"/>
      <c r="AE710"/>
      <c r="AF710"/>
      <c r="AG710"/>
      <c r="AH710"/>
      <c r="AI710"/>
      <c r="AJ710"/>
      <c r="AK710"/>
      <c r="AL710"/>
      <c r="AM710"/>
      <c r="AN710"/>
      <c r="AO710"/>
      <c r="AP710"/>
      <c r="AQ710"/>
      <c r="AR710"/>
      <c r="AS710"/>
      <c r="AT710"/>
      <c r="AU710"/>
      <c r="AV710"/>
      <c r="AW710"/>
      <c r="AX710"/>
      <c r="AY710"/>
      <c r="AZ710"/>
      <c r="BA710"/>
      <c r="BB710"/>
      <c r="BC710"/>
      <c r="BD710"/>
      <c r="BE710"/>
      <c r="BF710"/>
      <c r="BG710"/>
      <c r="BH710"/>
      <c r="BI710"/>
      <c r="BJ710"/>
      <c r="BK710"/>
      <c r="BL710"/>
      <c r="BM710"/>
      <c r="BN710"/>
      <c r="BO710"/>
      <c r="BP710"/>
      <c r="BQ710"/>
      <c r="BR710"/>
      <c r="BS710"/>
      <c r="BT710"/>
      <c r="BU710"/>
      <c r="BV710"/>
      <c r="BW710"/>
      <c r="BX710"/>
      <c r="BY710"/>
      <c r="BZ710"/>
      <c r="CA710"/>
      <c r="CB710"/>
      <c r="CC710"/>
      <c r="CD710"/>
      <c r="CE710"/>
      <c r="CF710"/>
      <c r="CG710"/>
      <c r="CH710"/>
      <c r="CI710"/>
      <c r="CJ710"/>
      <c r="CK710"/>
      <c r="CL710"/>
      <c r="CM710"/>
      <c r="CN710"/>
      <c r="CO710"/>
      <c r="CP710"/>
      <c r="CQ710"/>
      <c r="CR710"/>
      <c r="CS710"/>
      <c r="CT710"/>
      <c r="CU710"/>
      <c r="CV710"/>
      <c r="CW710"/>
      <c r="CX710"/>
      <c r="CY710"/>
      <c r="CZ710"/>
      <c r="DA710"/>
      <c r="DB710"/>
      <c r="DC710"/>
      <c r="DD710"/>
      <c r="DE710"/>
      <c r="DF710"/>
      <c r="DG710"/>
      <c r="DH710"/>
      <c r="DI710"/>
      <c r="DJ710"/>
      <c r="DK710"/>
      <c r="DL710"/>
      <c r="DM710"/>
      <c r="DN710"/>
      <c r="DO710"/>
      <c r="DP710"/>
      <c r="DQ710"/>
      <c r="DR710"/>
      <c r="DS710"/>
      <c r="DT710"/>
      <c r="DU710"/>
      <c r="DV710"/>
      <c r="DW710"/>
      <c r="DX710"/>
      <c r="DY710"/>
      <c r="DZ710"/>
      <c r="EA710"/>
      <c r="EB710"/>
      <c r="EC710"/>
      <c r="ED710"/>
      <c r="EE710"/>
      <c r="EF710"/>
      <c r="EG710"/>
      <c r="EH710"/>
      <c r="EI710"/>
      <c r="EJ710"/>
      <c r="EK710"/>
      <c r="EL710"/>
      <c r="EM710"/>
      <c r="EN710"/>
      <c r="EO710"/>
      <c r="EP710"/>
      <c r="EQ710"/>
      <c r="ER710"/>
      <c r="ES710"/>
      <c r="ET710"/>
      <c r="EU710"/>
      <c r="EV710"/>
      <c r="EW710"/>
      <c r="EX710"/>
      <c r="EY710"/>
      <c r="EZ710"/>
      <c r="FA710"/>
      <c r="FB710"/>
      <c r="FC710"/>
      <c r="FD710"/>
      <c r="FE710"/>
      <c r="FF710"/>
      <c r="FG710"/>
      <c r="FH710"/>
      <c r="FI710"/>
      <c r="FJ710"/>
      <c r="FK710"/>
      <c r="FL710"/>
      <c r="FM710"/>
      <c r="FN710"/>
      <c r="FO710"/>
      <c r="FP710"/>
      <c r="FQ710"/>
      <c r="FR710"/>
      <c r="FS710"/>
      <c r="FT710"/>
      <c r="FU710"/>
      <c r="FV710"/>
      <c r="FW710"/>
      <c r="FX710"/>
      <c r="FY710"/>
      <c r="FZ710"/>
      <c r="GA710"/>
      <c r="GB710"/>
      <c r="GC710"/>
      <c r="GD710"/>
      <c r="GE710"/>
      <c r="GF710"/>
      <c r="GG710"/>
      <c r="GH710"/>
      <c r="GI710"/>
      <c r="GJ710"/>
      <c r="GK710"/>
      <c r="GL710"/>
      <c r="GM710"/>
      <c r="GN710"/>
      <c r="GO710"/>
      <c r="GP710"/>
      <c r="GQ710"/>
      <c r="GR710"/>
      <c r="GS710"/>
      <c r="GT710"/>
      <c r="GU710"/>
      <c r="GV710"/>
      <c r="GW710"/>
      <c r="GX710"/>
      <c r="GY710"/>
      <c r="GZ710"/>
      <c r="HA710"/>
      <c r="HB710"/>
      <c r="HC710"/>
      <c r="HD710"/>
      <c r="HE710"/>
      <c r="HF710"/>
      <c r="HG710"/>
      <c r="HH710"/>
      <c r="HI710"/>
      <c r="HJ710"/>
      <c r="HK710"/>
      <c r="HL710"/>
      <c r="HM710"/>
      <c r="HN710"/>
      <c r="HO710"/>
      <c r="HP710"/>
      <c r="HQ710"/>
      <c r="HR710"/>
      <c r="HS710"/>
      <c r="HT710"/>
      <c r="HU710"/>
      <c r="HV710"/>
      <c r="HW710"/>
      <c r="HX710"/>
      <c r="HY710"/>
      <c r="HZ710"/>
      <c r="IA710"/>
      <c r="IB710"/>
      <c r="IC710"/>
      <c r="ID710"/>
      <c r="IE710"/>
      <c r="IF710"/>
      <c r="IG710"/>
      <c r="IH710"/>
      <c r="II710"/>
      <c r="IJ710"/>
      <c r="IK710"/>
      <c r="IL710"/>
      <c r="IM710"/>
      <c r="IN710"/>
      <c r="IO710"/>
      <c r="IP710"/>
      <c r="IQ710"/>
      <c r="IR710"/>
      <c r="IS710"/>
      <c r="IT710"/>
      <c r="IU710"/>
      <c r="IV710"/>
      <c r="IW710"/>
      <c r="IX710"/>
      <c r="IY710"/>
      <c r="IZ710"/>
      <c r="JA710"/>
      <c r="JB710"/>
      <c r="JC710"/>
      <c r="JD710"/>
      <c r="JE710"/>
      <c r="JF710"/>
      <c r="JG710"/>
      <c r="JH710"/>
      <c r="JI710"/>
      <c r="JJ710"/>
      <c r="JK710"/>
      <c r="JL710"/>
      <c r="JM710"/>
      <c r="JN710"/>
      <c r="JO710"/>
      <c r="JP710"/>
      <c r="JQ710"/>
      <c r="JR710"/>
      <c r="JS710"/>
      <c r="JT710"/>
      <c r="JU710"/>
      <c r="JV710"/>
      <c r="JW710"/>
      <c r="JX710"/>
      <c r="JY710"/>
      <c r="JZ710"/>
      <c r="KA710"/>
      <c r="KB710"/>
      <c r="KC710"/>
      <c r="KD710"/>
      <c r="KE710"/>
      <c r="KF710"/>
      <c r="KG710"/>
      <c r="KH710"/>
      <c r="KI710"/>
      <c r="KJ710"/>
      <c r="KK710"/>
      <c r="KL710"/>
      <c r="KM710"/>
      <c r="KN710"/>
      <c r="KO710"/>
      <c r="KP710"/>
      <c r="KQ710"/>
      <c r="KR710"/>
      <c r="KS710"/>
      <c r="KT710"/>
      <c r="KU710"/>
      <c r="KV710"/>
      <c r="KW710"/>
      <c r="KX710"/>
      <c r="KY710"/>
      <c r="KZ710"/>
      <c r="LA710"/>
      <c r="LB710"/>
      <c r="LC710"/>
      <c r="LD710"/>
      <c r="LE710"/>
      <c r="LF710"/>
      <c r="LG710"/>
      <c r="LH710"/>
      <c r="LI710"/>
      <c r="LJ710"/>
      <c r="LK710"/>
      <c r="LL710"/>
      <c r="LM710"/>
      <c r="LN710"/>
      <c r="LO710"/>
      <c r="LP710"/>
      <c r="LQ710"/>
      <c r="LR710"/>
      <c r="LS710"/>
      <c r="LT710"/>
      <c r="LU710"/>
      <c r="LV710"/>
      <c r="LW710"/>
      <c r="LX710"/>
      <c r="LY710"/>
      <c r="LZ710"/>
      <c r="MA710"/>
      <c r="MB710"/>
      <c r="MC710"/>
      <c r="MD710"/>
      <c r="ME710"/>
      <c r="MF710"/>
      <c r="MG710"/>
      <c r="MH710"/>
      <c r="MI710"/>
      <c r="MJ710"/>
      <c r="MK710"/>
      <c r="ML710"/>
      <c r="MM710"/>
      <c r="MN710"/>
      <c r="MO710"/>
      <c r="MP710"/>
      <c r="MQ710"/>
      <c r="MR710"/>
      <c r="MS710"/>
      <c r="MT710"/>
      <c r="MU710"/>
      <c r="MV710"/>
      <c r="MW710"/>
      <c r="MX710"/>
      <c r="MY710"/>
      <c r="MZ710"/>
      <c r="NA710"/>
      <c r="NB710"/>
      <c r="NC710"/>
      <c r="ND710"/>
      <c r="NE710"/>
      <c r="NF710"/>
      <c r="NG710"/>
      <c r="NH710"/>
      <c r="NI710"/>
      <c r="NJ710"/>
      <c r="NK710"/>
      <c r="NL710"/>
      <c r="NM710"/>
      <c r="NN710"/>
      <c r="NO710"/>
      <c r="NP710"/>
      <c r="NQ710"/>
      <c r="NR710"/>
      <c r="NS710"/>
      <c r="NT710"/>
      <c r="NU710"/>
      <c r="NV710"/>
      <c r="NW710"/>
      <c r="NX710"/>
      <c r="NY710"/>
      <c r="NZ710"/>
      <c r="OA710"/>
      <c r="OB710"/>
      <c r="OC710"/>
      <c r="OD710"/>
      <c r="OE710"/>
      <c r="OF710"/>
      <c r="OG710"/>
      <c r="OH710"/>
      <c r="OI710"/>
      <c r="OJ710"/>
      <c r="OK710"/>
      <c r="OL710"/>
      <c r="OM710"/>
      <c r="ON710"/>
      <c r="OO710"/>
      <c r="OP710"/>
      <c r="OQ710"/>
      <c r="OR710"/>
      <c r="OS710"/>
      <c r="OT710"/>
      <c r="OU710"/>
      <c r="OV710"/>
      <c r="OW710"/>
      <c r="OX710"/>
      <c r="OY710"/>
      <c r="OZ710"/>
      <c r="PA710"/>
      <c r="PB710"/>
      <c r="PC710"/>
      <c r="PD710"/>
      <c r="PE710"/>
      <c r="PF710"/>
      <c r="PG710"/>
      <c r="PH710"/>
      <c r="PI710"/>
      <c r="PJ710"/>
      <c r="PK710"/>
      <c r="PL710"/>
      <c r="PM710"/>
      <c r="PN710"/>
      <c r="PO710"/>
      <c r="PP710"/>
      <c r="PQ710"/>
      <c r="PR710"/>
      <c r="PS710"/>
      <c r="PT710"/>
      <c r="PU710"/>
      <c r="PV710"/>
      <c r="PW710"/>
      <c r="PX710"/>
      <c r="PY710"/>
      <c r="PZ710"/>
      <c r="QA710"/>
      <c r="QB710"/>
      <c r="QC710"/>
      <c r="QD710"/>
      <c r="QE710"/>
      <c r="QF710"/>
      <c r="QG710"/>
      <c r="QH710"/>
      <c r="QI710"/>
      <c r="QJ710"/>
      <c r="QK710"/>
      <c r="QL710"/>
      <c r="QM710"/>
      <c r="QN710"/>
      <c r="QO710"/>
      <c r="QP710"/>
      <c r="QQ710"/>
      <c r="QR710"/>
      <c r="QS710"/>
      <c r="QT710"/>
      <c r="QU710"/>
      <c r="QV710"/>
      <c r="QW710"/>
      <c r="QX710"/>
      <c r="QY710"/>
      <c r="QZ710"/>
      <c r="RA710"/>
      <c r="RB710"/>
      <c r="RC710"/>
      <c r="RD710"/>
      <c r="RE710"/>
      <c r="RF710"/>
      <c r="RG710"/>
      <c r="RH710"/>
      <c r="RI710"/>
      <c r="RJ710"/>
      <c r="RK710"/>
      <c r="RL710"/>
      <c r="RM710"/>
      <c r="RN710"/>
      <c r="RO710"/>
      <c r="RP710"/>
      <c r="RQ710"/>
      <c r="RR710"/>
      <c r="RS710"/>
      <c r="RT710"/>
      <c r="RU710"/>
      <c r="RV710"/>
      <c r="RW710"/>
      <c r="RX710"/>
      <c r="RY710"/>
      <c r="RZ710"/>
      <c r="SA710"/>
      <c r="SB710"/>
      <c r="SC710"/>
      <c r="SD710"/>
      <c r="SE710"/>
      <c r="SF710"/>
      <c r="SG710"/>
      <c r="SH710"/>
      <c r="SI710"/>
      <c r="SJ710"/>
      <c r="SK710"/>
      <c r="SL710"/>
      <c r="SM710"/>
      <c r="SN710"/>
      <c r="SO710"/>
      <c r="SP710"/>
    </row>
    <row r="711" spans="1:510" ht="16.5" customHeight="1" x14ac:dyDescent="0.2">
      <c r="A711" s="20">
        <v>38</v>
      </c>
      <c r="B711" s="20" t="s">
        <v>21</v>
      </c>
      <c r="C711" s="20" t="s">
        <v>33</v>
      </c>
      <c r="D711" s="20" t="s">
        <v>38</v>
      </c>
      <c r="E711" s="20" t="s">
        <v>1345</v>
      </c>
      <c r="F711" s="21" t="s">
        <v>876</v>
      </c>
      <c r="G711" s="20" t="s">
        <v>42</v>
      </c>
      <c r="H711" s="20" t="s">
        <v>35</v>
      </c>
      <c r="I711" s="20" t="s">
        <v>81</v>
      </c>
      <c r="J711" s="22" t="s">
        <v>856</v>
      </c>
      <c r="K711" s="20"/>
      <c r="L711" s="20"/>
      <c r="M711" s="20"/>
      <c r="N711" s="20"/>
      <c r="O711" s="23">
        <v>0</v>
      </c>
      <c r="P711" s="23">
        <v>3500000</v>
      </c>
      <c r="Q711" s="24">
        <v>12</v>
      </c>
      <c r="R711" s="25">
        <v>45658</v>
      </c>
      <c r="S711" s="20" t="s">
        <v>83</v>
      </c>
      <c r="T711" s="26">
        <f t="shared" si="12"/>
        <v>42000000</v>
      </c>
      <c r="U711" s="27" t="s">
        <v>100</v>
      </c>
      <c r="V711" s="27" t="s">
        <v>100</v>
      </c>
      <c r="W711"/>
      <c r="X711"/>
      <c r="Y711"/>
      <c r="Z711"/>
      <c r="AA711"/>
      <c r="AB711"/>
      <c r="AC711"/>
      <c r="AD711"/>
      <c r="AE711"/>
      <c r="AF711"/>
      <c r="AG711"/>
      <c r="AH711"/>
      <c r="AI711"/>
      <c r="AJ711"/>
      <c r="AK711"/>
      <c r="AL711"/>
      <c r="AM711"/>
      <c r="AN711"/>
      <c r="AO711"/>
      <c r="AP711"/>
      <c r="AQ711"/>
      <c r="AR711"/>
      <c r="AS711"/>
      <c r="AT711"/>
      <c r="AU711"/>
      <c r="AV711"/>
      <c r="AW711"/>
      <c r="AX711"/>
      <c r="AY711"/>
      <c r="AZ711"/>
      <c r="BA711"/>
      <c r="BB711"/>
      <c r="BC711"/>
      <c r="BD711"/>
      <c r="BE711"/>
      <c r="BF711"/>
      <c r="BG711"/>
      <c r="BH711"/>
      <c r="BI711"/>
      <c r="BJ711"/>
      <c r="BK711"/>
      <c r="BL711"/>
      <c r="BM711"/>
      <c r="BN711"/>
      <c r="BO711"/>
      <c r="BP711"/>
      <c r="BQ711"/>
      <c r="BR711"/>
      <c r="BS711"/>
      <c r="BT711"/>
      <c r="BU711"/>
      <c r="BV711"/>
      <c r="BW711"/>
      <c r="BX711"/>
      <c r="BY711"/>
      <c r="BZ711"/>
      <c r="CA711"/>
      <c r="CB711"/>
      <c r="CC711"/>
      <c r="CD711"/>
      <c r="CE711"/>
      <c r="CF711"/>
      <c r="CG711"/>
      <c r="CH711"/>
      <c r="CI711"/>
      <c r="CJ711"/>
      <c r="CK711"/>
      <c r="CL711"/>
      <c r="CM711"/>
      <c r="CN711"/>
      <c r="CO711"/>
      <c r="CP711"/>
      <c r="CQ711"/>
      <c r="CR711"/>
      <c r="CS711"/>
      <c r="CT711"/>
      <c r="CU711"/>
      <c r="CV711"/>
      <c r="CW711"/>
      <c r="CX711"/>
      <c r="CY711"/>
      <c r="CZ711"/>
      <c r="DA711"/>
      <c r="DB711"/>
      <c r="DC711"/>
      <c r="DD711"/>
      <c r="DE711"/>
      <c r="DF711"/>
      <c r="DG711"/>
      <c r="DH711"/>
      <c r="DI711"/>
      <c r="DJ711"/>
      <c r="DK711"/>
      <c r="DL711"/>
      <c r="DM711"/>
      <c r="DN711"/>
      <c r="DO711"/>
      <c r="DP711"/>
      <c r="DQ711"/>
      <c r="DR711"/>
      <c r="DS711"/>
      <c r="DT711"/>
      <c r="DU711"/>
      <c r="DV711"/>
      <c r="DW711"/>
      <c r="DX711"/>
      <c r="DY711"/>
      <c r="DZ711"/>
      <c r="EA711"/>
      <c r="EB711"/>
      <c r="EC711"/>
      <c r="ED711"/>
      <c r="EE711"/>
      <c r="EF711"/>
      <c r="EG711"/>
      <c r="EH711"/>
      <c r="EI711"/>
      <c r="EJ711"/>
      <c r="EK711"/>
      <c r="EL711"/>
      <c r="EM711"/>
      <c r="EN711"/>
      <c r="EO711"/>
      <c r="EP711"/>
      <c r="EQ711"/>
      <c r="ER711"/>
      <c r="ES711"/>
      <c r="ET711"/>
      <c r="EU711"/>
      <c r="EV711"/>
      <c r="EW711"/>
      <c r="EX711"/>
      <c r="EY711"/>
      <c r="EZ711"/>
      <c r="FA711"/>
      <c r="FB711"/>
      <c r="FC711"/>
      <c r="FD711"/>
      <c r="FE711"/>
      <c r="FF711"/>
      <c r="FG711"/>
      <c r="FH711"/>
      <c r="FI711"/>
      <c r="FJ711"/>
      <c r="FK711"/>
      <c r="FL711"/>
      <c r="FM711"/>
      <c r="FN711"/>
      <c r="FO711"/>
      <c r="FP711"/>
      <c r="FQ711"/>
      <c r="FR711"/>
      <c r="FS711"/>
      <c r="FT711"/>
      <c r="FU711"/>
      <c r="FV711"/>
      <c r="FW711"/>
      <c r="FX711"/>
      <c r="FY711"/>
      <c r="FZ711"/>
      <c r="GA711"/>
      <c r="GB711"/>
      <c r="GC711"/>
      <c r="GD711"/>
      <c r="GE711"/>
      <c r="GF711"/>
      <c r="GG711"/>
      <c r="GH711"/>
      <c r="GI711"/>
      <c r="GJ711"/>
      <c r="GK711"/>
      <c r="GL711"/>
      <c r="GM711"/>
      <c r="GN711"/>
      <c r="GO711"/>
      <c r="GP711"/>
      <c r="GQ711"/>
      <c r="GR711"/>
      <c r="GS711"/>
      <c r="GT711"/>
      <c r="GU711"/>
      <c r="GV711"/>
      <c r="GW711"/>
      <c r="GX711"/>
      <c r="GY711"/>
      <c r="GZ711"/>
      <c r="HA711"/>
      <c r="HB711"/>
      <c r="HC711"/>
      <c r="HD711"/>
      <c r="HE711"/>
      <c r="HF711"/>
      <c r="HG711"/>
      <c r="HH711"/>
      <c r="HI711"/>
      <c r="HJ711"/>
      <c r="HK711"/>
      <c r="HL711"/>
      <c r="HM711"/>
      <c r="HN711"/>
      <c r="HO711"/>
      <c r="HP711"/>
      <c r="HQ711"/>
      <c r="HR711"/>
      <c r="HS711"/>
      <c r="HT711"/>
      <c r="HU711"/>
      <c r="HV711"/>
      <c r="HW711"/>
      <c r="HX711"/>
      <c r="HY711"/>
      <c r="HZ711"/>
      <c r="IA711"/>
      <c r="IB711"/>
      <c r="IC711"/>
      <c r="ID711"/>
      <c r="IE711"/>
      <c r="IF711"/>
      <c r="IG711"/>
      <c r="IH711"/>
      <c r="II711"/>
      <c r="IJ711"/>
      <c r="IK711"/>
      <c r="IL711"/>
      <c r="IM711"/>
      <c r="IN711"/>
      <c r="IO711"/>
      <c r="IP711"/>
      <c r="IQ711"/>
      <c r="IR711"/>
      <c r="IS711"/>
      <c r="IT711"/>
      <c r="IU711"/>
      <c r="IV711"/>
      <c r="IW711"/>
      <c r="IX711"/>
      <c r="IY711"/>
      <c r="IZ711"/>
      <c r="JA711"/>
      <c r="JB711"/>
      <c r="JC711"/>
      <c r="JD711"/>
      <c r="JE711"/>
      <c r="JF711"/>
      <c r="JG711"/>
      <c r="JH711"/>
      <c r="JI711"/>
      <c r="JJ711"/>
      <c r="JK711"/>
      <c r="JL711"/>
      <c r="JM711"/>
      <c r="JN711"/>
      <c r="JO711"/>
      <c r="JP711"/>
      <c r="JQ711"/>
      <c r="JR711"/>
      <c r="JS711"/>
      <c r="JT711"/>
      <c r="JU711"/>
      <c r="JV711"/>
      <c r="JW711"/>
      <c r="JX711"/>
      <c r="JY711"/>
      <c r="JZ711"/>
      <c r="KA711"/>
      <c r="KB711"/>
      <c r="KC711"/>
      <c r="KD711"/>
      <c r="KE711"/>
      <c r="KF711"/>
      <c r="KG711"/>
      <c r="KH711"/>
      <c r="KI711"/>
      <c r="KJ711"/>
      <c r="KK711"/>
      <c r="KL711"/>
      <c r="KM711"/>
      <c r="KN711"/>
      <c r="KO711"/>
      <c r="KP711"/>
      <c r="KQ711"/>
      <c r="KR711"/>
      <c r="KS711"/>
      <c r="KT711"/>
      <c r="KU711"/>
      <c r="KV711"/>
      <c r="KW711"/>
      <c r="KX711"/>
      <c r="KY711"/>
      <c r="KZ711"/>
      <c r="LA711"/>
      <c r="LB711"/>
      <c r="LC711"/>
      <c r="LD711"/>
      <c r="LE711"/>
      <c r="LF711"/>
      <c r="LG711"/>
      <c r="LH711"/>
      <c r="LI711"/>
      <c r="LJ711"/>
      <c r="LK711"/>
      <c r="LL711"/>
      <c r="LM711"/>
      <c r="LN711"/>
      <c r="LO711"/>
      <c r="LP711"/>
      <c r="LQ711"/>
      <c r="LR711"/>
      <c r="LS711"/>
      <c r="LT711"/>
      <c r="LU711"/>
      <c r="LV711"/>
      <c r="LW711"/>
      <c r="LX711"/>
      <c r="LY711"/>
      <c r="LZ711"/>
      <c r="MA711"/>
      <c r="MB711"/>
      <c r="MC711"/>
      <c r="MD711"/>
      <c r="ME711"/>
      <c r="MF711"/>
      <c r="MG711"/>
      <c r="MH711"/>
      <c r="MI711"/>
      <c r="MJ711"/>
      <c r="MK711"/>
      <c r="ML711"/>
      <c r="MM711"/>
      <c r="MN711"/>
      <c r="MO711"/>
      <c r="MP711"/>
      <c r="MQ711"/>
      <c r="MR711"/>
      <c r="MS711"/>
      <c r="MT711"/>
      <c r="MU711"/>
      <c r="MV711"/>
      <c r="MW711"/>
      <c r="MX711"/>
      <c r="MY711"/>
      <c r="MZ711"/>
      <c r="NA711"/>
      <c r="NB711"/>
      <c r="NC711"/>
      <c r="ND711"/>
      <c r="NE711"/>
      <c r="NF711"/>
      <c r="NG711"/>
      <c r="NH711"/>
      <c r="NI711"/>
      <c r="NJ711"/>
      <c r="NK711"/>
      <c r="NL711"/>
      <c r="NM711"/>
      <c r="NN711"/>
      <c r="NO711"/>
      <c r="NP711"/>
      <c r="NQ711"/>
      <c r="NR711"/>
      <c r="NS711"/>
      <c r="NT711"/>
      <c r="NU711"/>
      <c r="NV711"/>
      <c r="NW711"/>
      <c r="NX711"/>
      <c r="NY711"/>
      <c r="NZ711"/>
      <c r="OA711"/>
      <c r="OB711"/>
      <c r="OC711"/>
      <c r="OD711"/>
      <c r="OE711"/>
      <c r="OF711"/>
      <c r="OG711"/>
      <c r="OH711"/>
      <c r="OI711"/>
      <c r="OJ711"/>
      <c r="OK711"/>
      <c r="OL711"/>
      <c r="OM711"/>
      <c r="ON711"/>
      <c r="OO711"/>
      <c r="OP711"/>
      <c r="OQ711"/>
      <c r="OR711"/>
      <c r="OS711"/>
      <c r="OT711"/>
      <c r="OU711"/>
      <c r="OV711"/>
      <c r="OW711"/>
      <c r="OX711"/>
      <c r="OY711"/>
      <c r="OZ711"/>
      <c r="PA711"/>
      <c r="PB711"/>
      <c r="PC711"/>
      <c r="PD711"/>
      <c r="PE711"/>
      <c r="PF711"/>
      <c r="PG711"/>
      <c r="PH711"/>
      <c r="PI711"/>
      <c r="PJ711"/>
      <c r="PK711"/>
      <c r="PL711"/>
      <c r="PM711"/>
      <c r="PN711"/>
      <c r="PO711"/>
      <c r="PP711"/>
      <c r="PQ711"/>
      <c r="PR711"/>
      <c r="PS711"/>
      <c r="PT711"/>
      <c r="PU711"/>
      <c r="PV711"/>
      <c r="PW711"/>
      <c r="PX711"/>
      <c r="PY711"/>
      <c r="PZ711"/>
      <c r="QA711"/>
      <c r="QB711"/>
      <c r="QC711"/>
      <c r="QD711"/>
      <c r="QE711"/>
      <c r="QF711"/>
      <c r="QG711"/>
      <c r="QH711"/>
      <c r="QI711"/>
      <c r="QJ711"/>
      <c r="QK711"/>
      <c r="QL711"/>
      <c r="QM711"/>
      <c r="QN711"/>
      <c r="QO711"/>
      <c r="QP711"/>
      <c r="QQ711"/>
      <c r="QR711"/>
      <c r="QS711"/>
      <c r="QT711"/>
      <c r="QU711"/>
      <c r="QV711"/>
      <c r="QW711"/>
      <c r="QX711"/>
      <c r="QY711"/>
      <c r="QZ711"/>
      <c r="RA711"/>
      <c r="RB711"/>
      <c r="RC711"/>
      <c r="RD711"/>
      <c r="RE711"/>
      <c r="RF711"/>
      <c r="RG711"/>
      <c r="RH711"/>
      <c r="RI711"/>
      <c r="RJ711"/>
      <c r="RK711"/>
      <c r="RL711"/>
      <c r="RM711"/>
      <c r="RN711"/>
      <c r="RO711"/>
      <c r="RP711"/>
      <c r="RQ711"/>
      <c r="RR711"/>
      <c r="RS711"/>
      <c r="RT711"/>
      <c r="RU711"/>
      <c r="RV711"/>
      <c r="RW711"/>
      <c r="RX711"/>
      <c r="RY711"/>
      <c r="RZ711"/>
      <c r="SA711"/>
      <c r="SB711"/>
      <c r="SC711"/>
      <c r="SD711"/>
      <c r="SE711"/>
      <c r="SF711"/>
      <c r="SG711"/>
      <c r="SH711"/>
      <c r="SI711"/>
      <c r="SJ711"/>
      <c r="SK711"/>
      <c r="SL711"/>
      <c r="SM711"/>
      <c r="SN711"/>
      <c r="SO711"/>
      <c r="SP711"/>
    </row>
    <row r="712" spans="1:510" ht="16.5" customHeight="1" x14ac:dyDescent="0.2">
      <c r="A712" s="20">
        <v>39</v>
      </c>
      <c r="B712" s="20" t="s">
        <v>21</v>
      </c>
      <c r="C712" s="20" t="s">
        <v>33</v>
      </c>
      <c r="D712" s="20" t="s">
        <v>38</v>
      </c>
      <c r="E712" s="20" t="s">
        <v>1345</v>
      </c>
      <c r="F712" s="21" t="s">
        <v>877</v>
      </c>
      <c r="G712" s="20" t="s">
        <v>42</v>
      </c>
      <c r="H712" s="20" t="s">
        <v>35</v>
      </c>
      <c r="I712" s="20" t="s">
        <v>81</v>
      </c>
      <c r="J712" s="22" t="s">
        <v>856</v>
      </c>
      <c r="K712" s="20"/>
      <c r="L712" s="20"/>
      <c r="M712" s="20"/>
      <c r="N712" s="20"/>
      <c r="O712" s="23">
        <v>0</v>
      </c>
      <c r="P712" s="23">
        <v>7500000</v>
      </c>
      <c r="Q712" s="24">
        <v>12</v>
      </c>
      <c r="R712" s="25">
        <v>45658</v>
      </c>
      <c r="S712" s="20" t="s">
        <v>83</v>
      </c>
      <c r="T712" s="26">
        <f t="shared" si="12"/>
        <v>90000000</v>
      </c>
      <c r="U712" s="27" t="s">
        <v>100</v>
      </c>
      <c r="V712" s="27" t="s">
        <v>100</v>
      </c>
      <c r="W712"/>
      <c r="X712"/>
      <c r="Y712"/>
      <c r="Z712"/>
      <c r="AA712"/>
      <c r="AB712"/>
      <c r="AC712"/>
      <c r="AD712"/>
      <c r="AE712"/>
      <c r="AF712"/>
      <c r="AG712"/>
      <c r="AH712"/>
      <c r="AI712"/>
      <c r="AJ712"/>
      <c r="AK712"/>
      <c r="AL712"/>
      <c r="AM712"/>
      <c r="AN712"/>
      <c r="AO712"/>
      <c r="AP712"/>
      <c r="AQ712"/>
      <c r="AR712"/>
      <c r="AS712"/>
      <c r="AT712"/>
      <c r="AU712"/>
      <c r="AV712"/>
      <c r="AW712"/>
      <c r="AX712"/>
      <c r="AY712"/>
      <c r="AZ712"/>
      <c r="BA712"/>
      <c r="BB712"/>
      <c r="BC712"/>
      <c r="BD712"/>
      <c r="BE712"/>
      <c r="BF712"/>
      <c r="BG712"/>
      <c r="BH712"/>
      <c r="BI712"/>
      <c r="BJ712"/>
      <c r="BK712"/>
      <c r="BL712"/>
      <c r="BM712"/>
      <c r="BN712"/>
      <c r="BO712"/>
      <c r="BP712"/>
      <c r="BQ712"/>
      <c r="BR712"/>
      <c r="BS712"/>
      <c r="BT712"/>
      <c r="BU712"/>
      <c r="BV712"/>
      <c r="BW712"/>
      <c r="BX712"/>
      <c r="BY712"/>
      <c r="BZ712"/>
      <c r="CA712"/>
      <c r="CB712"/>
      <c r="CC712"/>
      <c r="CD712"/>
      <c r="CE712"/>
      <c r="CF712"/>
      <c r="CG712"/>
      <c r="CH712"/>
      <c r="CI712"/>
      <c r="CJ712"/>
      <c r="CK712"/>
      <c r="CL712"/>
      <c r="CM712"/>
      <c r="CN712"/>
      <c r="CO712"/>
      <c r="CP712"/>
      <c r="CQ712"/>
      <c r="CR712"/>
      <c r="CS712"/>
      <c r="CT712"/>
      <c r="CU712"/>
      <c r="CV712"/>
      <c r="CW712"/>
      <c r="CX712"/>
      <c r="CY712"/>
      <c r="CZ712"/>
      <c r="DA712"/>
      <c r="DB712"/>
      <c r="DC712"/>
      <c r="DD712"/>
      <c r="DE712"/>
      <c r="DF712"/>
      <c r="DG712"/>
      <c r="DH712"/>
      <c r="DI712"/>
      <c r="DJ712"/>
      <c r="DK712"/>
      <c r="DL712"/>
      <c r="DM712"/>
      <c r="DN712"/>
      <c r="DO712"/>
      <c r="DP712"/>
      <c r="DQ712"/>
      <c r="DR712"/>
      <c r="DS712"/>
      <c r="DT712"/>
      <c r="DU712"/>
      <c r="DV712"/>
      <c r="DW712"/>
      <c r="DX712"/>
      <c r="DY712"/>
      <c r="DZ712"/>
      <c r="EA712"/>
      <c r="EB712"/>
      <c r="EC712"/>
      <c r="ED712"/>
      <c r="EE712"/>
      <c r="EF712"/>
      <c r="EG712"/>
      <c r="EH712"/>
      <c r="EI712"/>
      <c r="EJ712"/>
      <c r="EK712"/>
      <c r="EL712"/>
      <c r="EM712"/>
      <c r="EN712"/>
      <c r="EO712"/>
      <c r="EP712"/>
      <c r="EQ712"/>
      <c r="ER712"/>
      <c r="ES712"/>
      <c r="ET712"/>
      <c r="EU712"/>
      <c r="EV712"/>
      <c r="EW712"/>
      <c r="EX712"/>
      <c r="EY712"/>
      <c r="EZ712"/>
      <c r="FA712"/>
      <c r="FB712"/>
      <c r="FC712"/>
      <c r="FD712"/>
      <c r="FE712"/>
      <c r="FF712"/>
      <c r="FG712"/>
      <c r="FH712"/>
      <c r="FI712"/>
      <c r="FJ712"/>
      <c r="FK712"/>
      <c r="FL712"/>
      <c r="FM712"/>
      <c r="FN712"/>
      <c r="FO712"/>
      <c r="FP712"/>
      <c r="FQ712"/>
      <c r="FR712"/>
      <c r="FS712"/>
      <c r="FT712"/>
      <c r="FU712"/>
      <c r="FV712"/>
      <c r="FW712"/>
      <c r="FX712"/>
      <c r="FY712"/>
      <c r="FZ712"/>
      <c r="GA712"/>
      <c r="GB712"/>
      <c r="GC712"/>
      <c r="GD712"/>
      <c r="GE712"/>
      <c r="GF712"/>
      <c r="GG712"/>
      <c r="GH712"/>
      <c r="GI712"/>
      <c r="GJ712"/>
      <c r="GK712"/>
      <c r="GL712"/>
      <c r="GM712"/>
      <c r="GN712"/>
      <c r="GO712"/>
      <c r="GP712"/>
      <c r="GQ712"/>
      <c r="GR712"/>
      <c r="GS712"/>
      <c r="GT712"/>
      <c r="GU712"/>
      <c r="GV712"/>
      <c r="GW712"/>
      <c r="GX712"/>
      <c r="GY712"/>
      <c r="GZ712"/>
      <c r="HA712"/>
      <c r="HB712"/>
      <c r="HC712"/>
      <c r="HD712"/>
      <c r="HE712"/>
      <c r="HF712"/>
      <c r="HG712"/>
      <c r="HH712"/>
      <c r="HI712"/>
      <c r="HJ712"/>
      <c r="HK712"/>
      <c r="HL712"/>
      <c r="HM712"/>
      <c r="HN712"/>
      <c r="HO712"/>
      <c r="HP712"/>
      <c r="HQ712"/>
      <c r="HR712"/>
      <c r="HS712"/>
      <c r="HT712"/>
      <c r="HU712"/>
      <c r="HV712"/>
      <c r="HW712"/>
      <c r="HX712"/>
      <c r="HY712"/>
      <c r="HZ712"/>
      <c r="IA712"/>
      <c r="IB712"/>
      <c r="IC712"/>
      <c r="ID712"/>
      <c r="IE712"/>
      <c r="IF712"/>
      <c r="IG712"/>
      <c r="IH712"/>
      <c r="II712"/>
      <c r="IJ712"/>
      <c r="IK712"/>
      <c r="IL712"/>
      <c r="IM712"/>
      <c r="IN712"/>
      <c r="IO712"/>
      <c r="IP712"/>
      <c r="IQ712"/>
      <c r="IR712"/>
      <c r="IS712"/>
      <c r="IT712"/>
      <c r="IU712"/>
      <c r="IV712"/>
      <c r="IW712"/>
      <c r="IX712"/>
      <c r="IY712"/>
      <c r="IZ712"/>
      <c r="JA712"/>
      <c r="JB712"/>
      <c r="JC712"/>
      <c r="JD712"/>
      <c r="JE712"/>
      <c r="JF712"/>
      <c r="JG712"/>
      <c r="JH712"/>
      <c r="JI712"/>
      <c r="JJ712"/>
      <c r="JK712"/>
      <c r="JL712"/>
      <c r="JM712"/>
      <c r="JN712"/>
      <c r="JO712"/>
      <c r="JP712"/>
      <c r="JQ712"/>
      <c r="JR712"/>
      <c r="JS712"/>
      <c r="JT712"/>
      <c r="JU712"/>
      <c r="JV712"/>
      <c r="JW712"/>
      <c r="JX712"/>
      <c r="JY712"/>
      <c r="JZ712"/>
      <c r="KA712"/>
      <c r="KB712"/>
      <c r="KC712"/>
      <c r="KD712"/>
      <c r="KE712"/>
      <c r="KF712"/>
      <c r="KG712"/>
      <c r="KH712"/>
      <c r="KI712"/>
      <c r="KJ712"/>
      <c r="KK712"/>
      <c r="KL712"/>
      <c r="KM712"/>
      <c r="KN712"/>
      <c r="KO712"/>
      <c r="KP712"/>
      <c r="KQ712"/>
      <c r="KR712"/>
      <c r="KS712"/>
      <c r="KT712"/>
      <c r="KU712"/>
      <c r="KV712"/>
      <c r="KW712"/>
      <c r="KX712"/>
      <c r="KY712"/>
      <c r="KZ712"/>
      <c r="LA712"/>
      <c r="LB712"/>
      <c r="LC712"/>
      <c r="LD712"/>
      <c r="LE712"/>
      <c r="LF712"/>
      <c r="LG712"/>
      <c r="LH712"/>
      <c r="LI712"/>
      <c r="LJ712"/>
      <c r="LK712"/>
      <c r="LL712"/>
      <c r="LM712"/>
      <c r="LN712"/>
      <c r="LO712"/>
      <c r="LP712"/>
      <c r="LQ712"/>
      <c r="LR712"/>
      <c r="LS712"/>
      <c r="LT712"/>
      <c r="LU712"/>
      <c r="LV712"/>
      <c r="LW712"/>
      <c r="LX712"/>
      <c r="LY712"/>
      <c r="LZ712"/>
      <c r="MA712"/>
      <c r="MB712"/>
      <c r="MC712"/>
      <c r="MD712"/>
      <c r="ME712"/>
      <c r="MF712"/>
      <c r="MG712"/>
      <c r="MH712"/>
      <c r="MI712"/>
      <c r="MJ712"/>
      <c r="MK712"/>
      <c r="ML712"/>
      <c r="MM712"/>
      <c r="MN712"/>
      <c r="MO712"/>
      <c r="MP712"/>
      <c r="MQ712"/>
      <c r="MR712"/>
      <c r="MS712"/>
      <c r="MT712"/>
      <c r="MU712"/>
      <c r="MV712"/>
      <c r="MW712"/>
      <c r="MX712"/>
      <c r="MY712"/>
      <c r="MZ712"/>
      <c r="NA712"/>
      <c r="NB712"/>
      <c r="NC712"/>
      <c r="ND712"/>
      <c r="NE712"/>
      <c r="NF712"/>
      <c r="NG712"/>
      <c r="NH712"/>
      <c r="NI712"/>
      <c r="NJ712"/>
      <c r="NK712"/>
      <c r="NL712"/>
      <c r="NM712"/>
      <c r="NN712"/>
      <c r="NO712"/>
      <c r="NP712"/>
      <c r="NQ712"/>
      <c r="NR712"/>
      <c r="NS712"/>
      <c r="NT712"/>
      <c r="NU712"/>
      <c r="NV712"/>
      <c r="NW712"/>
      <c r="NX712"/>
      <c r="NY712"/>
      <c r="NZ712"/>
      <c r="OA712"/>
      <c r="OB712"/>
      <c r="OC712"/>
      <c r="OD712"/>
      <c r="OE712"/>
      <c r="OF712"/>
      <c r="OG712"/>
      <c r="OH712"/>
      <c r="OI712"/>
      <c r="OJ712"/>
      <c r="OK712"/>
      <c r="OL712"/>
      <c r="OM712"/>
      <c r="ON712"/>
      <c r="OO712"/>
      <c r="OP712"/>
      <c r="OQ712"/>
      <c r="OR712"/>
      <c r="OS712"/>
      <c r="OT712"/>
      <c r="OU712"/>
      <c r="OV712"/>
      <c r="OW712"/>
      <c r="OX712"/>
      <c r="OY712"/>
      <c r="OZ712"/>
      <c r="PA712"/>
      <c r="PB712"/>
      <c r="PC712"/>
      <c r="PD712"/>
      <c r="PE712"/>
      <c r="PF712"/>
      <c r="PG712"/>
      <c r="PH712"/>
      <c r="PI712"/>
      <c r="PJ712"/>
      <c r="PK712"/>
      <c r="PL712"/>
      <c r="PM712"/>
      <c r="PN712"/>
      <c r="PO712"/>
      <c r="PP712"/>
      <c r="PQ712"/>
      <c r="PR712"/>
      <c r="PS712"/>
      <c r="PT712"/>
      <c r="PU712"/>
      <c r="PV712"/>
      <c r="PW712"/>
      <c r="PX712"/>
      <c r="PY712"/>
      <c r="PZ712"/>
      <c r="QA712"/>
      <c r="QB712"/>
      <c r="QC712"/>
      <c r="QD712"/>
      <c r="QE712"/>
      <c r="QF712"/>
      <c r="QG712"/>
      <c r="QH712"/>
      <c r="QI712"/>
      <c r="QJ712"/>
      <c r="QK712"/>
      <c r="QL712"/>
      <c r="QM712"/>
      <c r="QN712"/>
      <c r="QO712"/>
      <c r="QP712"/>
      <c r="QQ712"/>
      <c r="QR712"/>
      <c r="QS712"/>
      <c r="QT712"/>
      <c r="QU712"/>
      <c r="QV712"/>
      <c r="QW712"/>
      <c r="QX712"/>
      <c r="QY712"/>
      <c r="QZ712"/>
      <c r="RA712"/>
      <c r="RB712"/>
      <c r="RC712"/>
      <c r="RD712"/>
      <c r="RE712"/>
      <c r="RF712"/>
      <c r="RG712"/>
      <c r="RH712"/>
      <c r="RI712"/>
      <c r="RJ712"/>
      <c r="RK712"/>
      <c r="RL712"/>
      <c r="RM712"/>
      <c r="RN712"/>
      <c r="RO712"/>
      <c r="RP712"/>
      <c r="RQ712"/>
      <c r="RR712"/>
      <c r="RS712"/>
      <c r="RT712"/>
      <c r="RU712"/>
      <c r="RV712"/>
      <c r="RW712"/>
      <c r="RX712"/>
      <c r="RY712"/>
      <c r="RZ712"/>
      <c r="SA712"/>
      <c r="SB712"/>
      <c r="SC712"/>
      <c r="SD712"/>
      <c r="SE712"/>
      <c r="SF712"/>
      <c r="SG712"/>
      <c r="SH712"/>
      <c r="SI712"/>
      <c r="SJ712"/>
      <c r="SK712"/>
      <c r="SL712"/>
      <c r="SM712"/>
      <c r="SN712"/>
      <c r="SO712"/>
      <c r="SP712"/>
    </row>
    <row r="713" spans="1:510" ht="16.5" customHeight="1" x14ac:dyDescent="0.2">
      <c r="A713" s="20">
        <v>40</v>
      </c>
      <c r="B713" s="20" t="s">
        <v>21</v>
      </c>
      <c r="C713" s="20" t="s">
        <v>33</v>
      </c>
      <c r="D713" s="20" t="s">
        <v>38</v>
      </c>
      <c r="E713" s="20" t="s">
        <v>1345</v>
      </c>
      <c r="F713" s="21" t="s">
        <v>878</v>
      </c>
      <c r="G713" s="20" t="s">
        <v>42</v>
      </c>
      <c r="H713" s="20" t="s">
        <v>35</v>
      </c>
      <c r="I713" s="20" t="s">
        <v>81</v>
      </c>
      <c r="J713" s="22" t="s">
        <v>856</v>
      </c>
      <c r="K713" s="20"/>
      <c r="L713" s="20"/>
      <c r="M713" s="20"/>
      <c r="N713" s="20"/>
      <c r="O713" s="23">
        <v>0</v>
      </c>
      <c r="P713" s="23">
        <v>750000</v>
      </c>
      <c r="Q713" s="24">
        <v>12</v>
      </c>
      <c r="R713" s="25">
        <v>45658</v>
      </c>
      <c r="S713" s="20" t="s">
        <v>83</v>
      </c>
      <c r="T713" s="26">
        <f t="shared" si="12"/>
        <v>9000000</v>
      </c>
      <c r="U713" s="27" t="s">
        <v>100</v>
      </c>
      <c r="V713" s="27" t="s">
        <v>100</v>
      </c>
      <c r="W713"/>
      <c r="X713"/>
      <c r="Y713"/>
      <c r="Z713"/>
      <c r="AA713"/>
      <c r="AB713"/>
      <c r="AC713"/>
      <c r="AD713"/>
      <c r="AE713"/>
      <c r="AF713"/>
      <c r="AG713"/>
      <c r="AH713"/>
      <c r="AI713"/>
      <c r="AJ713"/>
      <c r="AK713"/>
      <c r="AL713"/>
      <c r="AM713"/>
      <c r="AN713"/>
      <c r="AO713"/>
      <c r="AP713"/>
      <c r="AQ713"/>
      <c r="AR713"/>
      <c r="AS713"/>
      <c r="AT713"/>
      <c r="AU713"/>
      <c r="AV713"/>
      <c r="AW713"/>
      <c r="AX713"/>
      <c r="AY713"/>
      <c r="AZ713"/>
      <c r="BA713"/>
      <c r="BB713"/>
      <c r="BC713"/>
      <c r="BD713"/>
      <c r="BE713"/>
      <c r="BF713"/>
      <c r="BG713"/>
      <c r="BH713"/>
      <c r="BI713"/>
      <c r="BJ713"/>
      <c r="BK713"/>
      <c r="BL713"/>
      <c r="BM713"/>
      <c r="BN713"/>
      <c r="BO713"/>
      <c r="BP713"/>
      <c r="BQ713"/>
      <c r="BR713"/>
      <c r="BS713"/>
      <c r="BT713"/>
      <c r="BU713"/>
      <c r="BV713"/>
      <c r="BW713"/>
      <c r="BX713"/>
      <c r="BY713"/>
      <c r="BZ713"/>
      <c r="CA713"/>
      <c r="CB713"/>
      <c r="CC713"/>
      <c r="CD713"/>
      <c r="CE713"/>
      <c r="CF713"/>
      <c r="CG713"/>
      <c r="CH713"/>
      <c r="CI713"/>
      <c r="CJ713"/>
      <c r="CK713"/>
      <c r="CL713"/>
      <c r="CM713"/>
      <c r="CN713"/>
      <c r="CO713"/>
      <c r="CP713"/>
      <c r="CQ713"/>
      <c r="CR713"/>
      <c r="CS713"/>
      <c r="CT713"/>
      <c r="CU713"/>
      <c r="CV713"/>
      <c r="CW713"/>
      <c r="CX713"/>
      <c r="CY713"/>
      <c r="CZ713"/>
      <c r="DA713"/>
      <c r="DB713"/>
      <c r="DC713"/>
      <c r="DD713"/>
      <c r="DE713"/>
      <c r="DF713"/>
      <c r="DG713"/>
      <c r="DH713"/>
      <c r="DI713"/>
      <c r="DJ713"/>
      <c r="DK713"/>
      <c r="DL713"/>
      <c r="DM713"/>
      <c r="DN713"/>
      <c r="DO713"/>
      <c r="DP713"/>
      <c r="DQ713"/>
      <c r="DR713"/>
      <c r="DS713"/>
      <c r="DT713"/>
      <c r="DU713"/>
      <c r="DV713"/>
      <c r="DW713"/>
      <c r="DX713"/>
      <c r="DY713"/>
      <c r="DZ713"/>
      <c r="EA713"/>
      <c r="EB713"/>
      <c r="EC713"/>
      <c r="ED713"/>
      <c r="EE713"/>
      <c r="EF713"/>
      <c r="EG713"/>
      <c r="EH713"/>
      <c r="EI713"/>
      <c r="EJ713"/>
      <c r="EK713"/>
      <c r="EL713"/>
      <c r="EM713"/>
      <c r="EN713"/>
      <c r="EO713"/>
      <c r="EP713"/>
      <c r="EQ713"/>
      <c r="ER713"/>
      <c r="ES713"/>
      <c r="ET713"/>
      <c r="EU713"/>
      <c r="EV713"/>
      <c r="EW713"/>
      <c r="EX713"/>
      <c r="EY713"/>
      <c r="EZ713"/>
      <c r="FA713"/>
      <c r="FB713"/>
      <c r="FC713"/>
      <c r="FD713"/>
      <c r="FE713"/>
      <c r="FF713"/>
      <c r="FG713"/>
      <c r="FH713"/>
      <c r="FI713"/>
      <c r="FJ713"/>
      <c r="FK713"/>
      <c r="FL713"/>
      <c r="FM713"/>
      <c r="FN713"/>
      <c r="FO713"/>
      <c r="FP713"/>
      <c r="FQ713"/>
      <c r="FR713"/>
      <c r="FS713"/>
      <c r="FT713"/>
      <c r="FU713"/>
      <c r="FV713"/>
      <c r="FW713"/>
      <c r="FX713"/>
      <c r="FY713"/>
      <c r="FZ713"/>
      <c r="GA713"/>
      <c r="GB713"/>
      <c r="GC713"/>
      <c r="GD713"/>
      <c r="GE713"/>
      <c r="GF713"/>
      <c r="GG713"/>
      <c r="GH713"/>
      <c r="GI713"/>
      <c r="GJ713"/>
      <c r="GK713"/>
      <c r="GL713"/>
      <c r="GM713"/>
      <c r="GN713"/>
      <c r="GO713"/>
      <c r="GP713"/>
      <c r="GQ713"/>
      <c r="GR713"/>
      <c r="GS713"/>
      <c r="GT713"/>
      <c r="GU713"/>
      <c r="GV713"/>
      <c r="GW713"/>
      <c r="GX713"/>
      <c r="GY713"/>
      <c r="GZ713"/>
      <c r="HA713"/>
      <c r="HB713"/>
      <c r="HC713"/>
      <c r="HD713"/>
      <c r="HE713"/>
      <c r="HF713"/>
      <c r="HG713"/>
      <c r="HH713"/>
      <c r="HI713"/>
      <c r="HJ713"/>
      <c r="HK713"/>
      <c r="HL713"/>
      <c r="HM713"/>
      <c r="HN713"/>
      <c r="HO713"/>
      <c r="HP713"/>
      <c r="HQ713"/>
      <c r="HR713"/>
      <c r="HS713"/>
      <c r="HT713"/>
      <c r="HU713"/>
      <c r="HV713"/>
      <c r="HW713"/>
      <c r="HX713"/>
      <c r="HY713"/>
      <c r="HZ713"/>
      <c r="IA713"/>
      <c r="IB713"/>
      <c r="IC713"/>
      <c r="ID713"/>
      <c r="IE713"/>
      <c r="IF713"/>
      <c r="IG713"/>
      <c r="IH713"/>
      <c r="II713"/>
      <c r="IJ713"/>
      <c r="IK713"/>
      <c r="IL713"/>
      <c r="IM713"/>
      <c r="IN713"/>
      <c r="IO713"/>
      <c r="IP713"/>
      <c r="IQ713"/>
      <c r="IR713"/>
      <c r="IS713"/>
      <c r="IT713"/>
      <c r="IU713"/>
      <c r="IV713"/>
      <c r="IW713"/>
      <c r="IX713"/>
      <c r="IY713"/>
      <c r="IZ713"/>
      <c r="JA713"/>
      <c r="JB713"/>
      <c r="JC713"/>
      <c r="JD713"/>
      <c r="JE713"/>
      <c r="JF713"/>
      <c r="JG713"/>
      <c r="JH713"/>
      <c r="JI713"/>
      <c r="JJ713"/>
      <c r="JK713"/>
      <c r="JL713"/>
      <c r="JM713"/>
      <c r="JN713"/>
      <c r="JO713"/>
      <c r="JP713"/>
      <c r="JQ713"/>
      <c r="JR713"/>
      <c r="JS713"/>
      <c r="JT713"/>
      <c r="JU713"/>
      <c r="JV713"/>
      <c r="JW713"/>
      <c r="JX713"/>
      <c r="JY713"/>
      <c r="JZ713"/>
      <c r="KA713"/>
      <c r="KB713"/>
      <c r="KC713"/>
      <c r="KD713"/>
      <c r="KE713"/>
      <c r="KF713"/>
      <c r="KG713"/>
      <c r="KH713"/>
      <c r="KI713"/>
      <c r="KJ713"/>
      <c r="KK713"/>
      <c r="KL713"/>
      <c r="KM713"/>
      <c r="KN713"/>
      <c r="KO713"/>
      <c r="KP713"/>
      <c r="KQ713"/>
      <c r="KR713"/>
      <c r="KS713"/>
      <c r="KT713"/>
      <c r="KU713"/>
      <c r="KV713"/>
      <c r="KW713"/>
      <c r="KX713"/>
      <c r="KY713"/>
      <c r="KZ713"/>
      <c r="LA713"/>
      <c r="LB713"/>
      <c r="LC713"/>
      <c r="LD713"/>
      <c r="LE713"/>
      <c r="LF713"/>
      <c r="LG713"/>
      <c r="LH713"/>
      <c r="LI713"/>
      <c r="LJ713"/>
      <c r="LK713"/>
      <c r="LL713"/>
      <c r="LM713"/>
      <c r="LN713"/>
      <c r="LO713"/>
      <c r="LP713"/>
      <c r="LQ713"/>
      <c r="LR713"/>
      <c r="LS713"/>
      <c r="LT713"/>
      <c r="LU713"/>
      <c r="LV713"/>
      <c r="LW713"/>
      <c r="LX713"/>
      <c r="LY713"/>
      <c r="LZ713"/>
      <c r="MA713"/>
      <c r="MB713"/>
      <c r="MC713"/>
      <c r="MD713"/>
      <c r="ME713"/>
      <c r="MF713"/>
      <c r="MG713"/>
      <c r="MH713"/>
      <c r="MI713"/>
      <c r="MJ713"/>
      <c r="MK713"/>
      <c r="ML713"/>
      <c r="MM713"/>
      <c r="MN713"/>
      <c r="MO713"/>
      <c r="MP713"/>
      <c r="MQ713"/>
      <c r="MR713"/>
      <c r="MS713"/>
      <c r="MT713"/>
      <c r="MU713"/>
      <c r="MV713"/>
      <c r="MW713"/>
      <c r="MX713"/>
      <c r="MY713"/>
      <c r="MZ713"/>
      <c r="NA713"/>
      <c r="NB713"/>
      <c r="NC713"/>
      <c r="ND713"/>
      <c r="NE713"/>
      <c r="NF713"/>
      <c r="NG713"/>
      <c r="NH713"/>
      <c r="NI713"/>
      <c r="NJ713"/>
      <c r="NK713"/>
      <c r="NL713"/>
      <c r="NM713"/>
      <c r="NN713"/>
      <c r="NO713"/>
      <c r="NP713"/>
      <c r="NQ713"/>
      <c r="NR713"/>
      <c r="NS713"/>
      <c r="NT713"/>
      <c r="NU713"/>
      <c r="NV713"/>
      <c r="NW713"/>
      <c r="NX713"/>
      <c r="NY713"/>
      <c r="NZ713"/>
      <c r="OA713"/>
      <c r="OB713"/>
      <c r="OC713"/>
      <c r="OD713"/>
      <c r="OE713"/>
      <c r="OF713"/>
      <c r="OG713"/>
      <c r="OH713"/>
      <c r="OI713"/>
      <c r="OJ713"/>
      <c r="OK713"/>
      <c r="OL713"/>
      <c r="OM713"/>
      <c r="ON713"/>
      <c r="OO713"/>
      <c r="OP713"/>
      <c r="OQ713"/>
      <c r="OR713"/>
      <c r="OS713"/>
      <c r="OT713"/>
      <c r="OU713"/>
      <c r="OV713"/>
      <c r="OW713"/>
      <c r="OX713"/>
      <c r="OY713"/>
      <c r="OZ713"/>
      <c r="PA713"/>
      <c r="PB713"/>
      <c r="PC713"/>
      <c r="PD713"/>
      <c r="PE713"/>
      <c r="PF713"/>
      <c r="PG713"/>
      <c r="PH713"/>
      <c r="PI713"/>
      <c r="PJ713"/>
      <c r="PK713"/>
      <c r="PL713"/>
      <c r="PM713"/>
      <c r="PN713"/>
      <c r="PO713"/>
      <c r="PP713"/>
      <c r="PQ713"/>
      <c r="PR713"/>
      <c r="PS713"/>
      <c r="PT713"/>
      <c r="PU713"/>
      <c r="PV713"/>
      <c r="PW713"/>
      <c r="PX713"/>
      <c r="PY713"/>
      <c r="PZ713"/>
      <c r="QA713"/>
      <c r="QB713"/>
      <c r="QC713"/>
      <c r="QD713"/>
      <c r="QE713"/>
      <c r="QF713"/>
      <c r="QG713"/>
      <c r="QH713"/>
      <c r="QI713"/>
      <c r="QJ713"/>
      <c r="QK713"/>
      <c r="QL713"/>
      <c r="QM713"/>
      <c r="QN713"/>
      <c r="QO713"/>
      <c r="QP713"/>
      <c r="QQ713"/>
      <c r="QR713"/>
      <c r="QS713"/>
      <c r="QT713"/>
      <c r="QU713"/>
      <c r="QV713"/>
      <c r="QW713"/>
      <c r="QX713"/>
      <c r="QY713"/>
      <c r="QZ713"/>
      <c r="RA713"/>
      <c r="RB713"/>
      <c r="RC713"/>
      <c r="RD713"/>
      <c r="RE713"/>
      <c r="RF713"/>
      <c r="RG713"/>
      <c r="RH713"/>
      <c r="RI713"/>
      <c r="RJ713"/>
      <c r="RK713"/>
      <c r="RL713"/>
      <c r="RM713"/>
      <c r="RN713"/>
      <c r="RO713"/>
      <c r="RP713"/>
      <c r="RQ713"/>
      <c r="RR713"/>
      <c r="RS713"/>
      <c r="RT713"/>
      <c r="RU713"/>
      <c r="RV713"/>
      <c r="RW713"/>
      <c r="RX713"/>
      <c r="RY713"/>
      <c r="RZ713"/>
      <c r="SA713"/>
      <c r="SB713"/>
      <c r="SC713"/>
      <c r="SD713"/>
      <c r="SE713"/>
      <c r="SF713"/>
      <c r="SG713"/>
      <c r="SH713"/>
      <c r="SI713"/>
      <c r="SJ713"/>
      <c r="SK713"/>
      <c r="SL713"/>
      <c r="SM713"/>
      <c r="SN713"/>
      <c r="SO713"/>
      <c r="SP713"/>
    </row>
    <row r="714" spans="1:510" ht="16.5" customHeight="1" x14ac:dyDescent="0.2">
      <c r="A714" s="20">
        <v>41</v>
      </c>
      <c r="B714" s="20" t="s">
        <v>21</v>
      </c>
      <c r="C714" s="20" t="s">
        <v>33</v>
      </c>
      <c r="D714" s="20" t="s">
        <v>38</v>
      </c>
      <c r="E714" s="20" t="s">
        <v>1345</v>
      </c>
      <c r="F714" s="21" t="s">
        <v>879</v>
      </c>
      <c r="G714" s="20" t="s">
        <v>42</v>
      </c>
      <c r="H714" s="20" t="s">
        <v>35</v>
      </c>
      <c r="I714" s="20" t="s">
        <v>81</v>
      </c>
      <c r="J714" s="22" t="s">
        <v>856</v>
      </c>
      <c r="K714" s="20"/>
      <c r="L714" s="20"/>
      <c r="M714" s="20"/>
      <c r="N714" s="20"/>
      <c r="O714" s="23">
        <v>0</v>
      </c>
      <c r="P714" s="23">
        <v>750000</v>
      </c>
      <c r="Q714" s="24">
        <v>12</v>
      </c>
      <c r="R714" s="25">
        <v>45658</v>
      </c>
      <c r="S714" s="20" t="s">
        <v>83</v>
      </c>
      <c r="T714" s="26">
        <f t="shared" si="12"/>
        <v>9000000</v>
      </c>
      <c r="U714" s="27" t="s">
        <v>100</v>
      </c>
      <c r="V714" s="27" t="s">
        <v>100</v>
      </c>
      <c r="W714"/>
      <c r="X714"/>
      <c r="Y714"/>
      <c r="Z714"/>
      <c r="AA714"/>
      <c r="AB714"/>
      <c r="AC714"/>
      <c r="AD714"/>
      <c r="AE714"/>
      <c r="AF714"/>
      <c r="AG714"/>
      <c r="AH714"/>
      <c r="AI714"/>
      <c r="AJ714"/>
      <c r="AK714"/>
      <c r="AL714"/>
      <c r="AM714"/>
      <c r="AN714"/>
      <c r="AO714"/>
      <c r="AP714"/>
      <c r="AQ714"/>
      <c r="AR714"/>
      <c r="AS714"/>
      <c r="AT714"/>
      <c r="AU714"/>
      <c r="AV714"/>
      <c r="AW714"/>
      <c r="AX714"/>
      <c r="AY714"/>
      <c r="AZ714"/>
      <c r="BA714"/>
      <c r="BB714"/>
      <c r="BC714"/>
      <c r="BD714"/>
      <c r="BE714"/>
      <c r="BF714"/>
      <c r="BG714"/>
      <c r="BH714"/>
      <c r="BI714"/>
      <c r="BJ714"/>
      <c r="BK714"/>
      <c r="BL714"/>
      <c r="BM714"/>
      <c r="BN714"/>
      <c r="BO714"/>
      <c r="BP714"/>
      <c r="BQ714"/>
      <c r="BR714"/>
      <c r="BS714"/>
      <c r="BT714"/>
      <c r="BU714"/>
      <c r="BV714"/>
      <c r="BW714"/>
      <c r="BX714"/>
      <c r="BY714"/>
      <c r="BZ714"/>
      <c r="CA714"/>
      <c r="CB714"/>
      <c r="CC714"/>
      <c r="CD714"/>
      <c r="CE714"/>
      <c r="CF714"/>
      <c r="CG714"/>
      <c r="CH714"/>
      <c r="CI714"/>
      <c r="CJ714"/>
      <c r="CK714"/>
      <c r="CL714"/>
      <c r="CM714"/>
      <c r="CN714"/>
      <c r="CO714"/>
      <c r="CP714"/>
      <c r="CQ714"/>
      <c r="CR714"/>
      <c r="CS714"/>
      <c r="CT714"/>
      <c r="CU714"/>
      <c r="CV714"/>
      <c r="CW714"/>
      <c r="CX714"/>
      <c r="CY714"/>
      <c r="CZ714"/>
      <c r="DA714"/>
      <c r="DB714"/>
      <c r="DC714"/>
      <c r="DD714"/>
      <c r="DE714"/>
      <c r="DF714"/>
      <c r="DG714"/>
      <c r="DH714"/>
      <c r="DI714"/>
      <c r="DJ714"/>
      <c r="DK714"/>
      <c r="DL714"/>
      <c r="DM714"/>
      <c r="DN714"/>
      <c r="DO714"/>
      <c r="DP714"/>
      <c r="DQ714"/>
      <c r="DR714"/>
      <c r="DS714"/>
      <c r="DT714"/>
      <c r="DU714"/>
      <c r="DV714"/>
      <c r="DW714"/>
      <c r="DX714"/>
      <c r="DY714"/>
      <c r="DZ714"/>
      <c r="EA714"/>
      <c r="EB714"/>
      <c r="EC714"/>
      <c r="ED714"/>
      <c r="EE714"/>
      <c r="EF714"/>
      <c r="EG714"/>
      <c r="EH714"/>
      <c r="EI714"/>
      <c r="EJ714"/>
      <c r="EK714"/>
      <c r="EL714"/>
      <c r="EM714"/>
      <c r="EN714"/>
      <c r="EO714"/>
      <c r="EP714"/>
      <c r="EQ714"/>
      <c r="ER714"/>
      <c r="ES714"/>
      <c r="ET714"/>
      <c r="EU714"/>
      <c r="EV714"/>
      <c r="EW714"/>
      <c r="EX714"/>
      <c r="EY714"/>
      <c r="EZ714"/>
      <c r="FA714"/>
      <c r="FB714"/>
      <c r="FC714"/>
      <c r="FD714"/>
      <c r="FE714"/>
      <c r="FF714"/>
      <c r="FG714"/>
      <c r="FH714"/>
      <c r="FI714"/>
      <c r="FJ714"/>
      <c r="FK714"/>
      <c r="FL714"/>
      <c r="FM714"/>
      <c r="FN714"/>
      <c r="FO714"/>
      <c r="FP714"/>
      <c r="FQ714"/>
      <c r="FR714"/>
      <c r="FS714"/>
      <c r="FT714"/>
      <c r="FU714"/>
      <c r="FV714"/>
      <c r="FW714"/>
      <c r="FX714"/>
      <c r="FY714"/>
      <c r="FZ714"/>
      <c r="GA714"/>
      <c r="GB714"/>
      <c r="GC714"/>
      <c r="GD714"/>
      <c r="GE714"/>
      <c r="GF714"/>
      <c r="GG714"/>
      <c r="GH714"/>
      <c r="GI714"/>
      <c r="GJ714"/>
      <c r="GK714"/>
      <c r="GL714"/>
      <c r="GM714"/>
      <c r="GN714"/>
      <c r="GO714"/>
      <c r="GP714"/>
      <c r="GQ714"/>
      <c r="GR714"/>
      <c r="GS714"/>
      <c r="GT714"/>
      <c r="GU714"/>
      <c r="GV714"/>
      <c r="GW714"/>
      <c r="GX714"/>
      <c r="GY714"/>
      <c r="GZ714"/>
      <c r="HA714"/>
      <c r="HB714"/>
      <c r="HC714"/>
      <c r="HD714"/>
      <c r="HE714"/>
      <c r="HF714"/>
      <c r="HG714"/>
      <c r="HH714"/>
      <c r="HI714"/>
      <c r="HJ714"/>
      <c r="HK714"/>
      <c r="HL714"/>
      <c r="HM714"/>
      <c r="HN714"/>
      <c r="HO714"/>
      <c r="HP714"/>
      <c r="HQ714"/>
      <c r="HR714"/>
      <c r="HS714"/>
      <c r="HT714"/>
      <c r="HU714"/>
      <c r="HV714"/>
      <c r="HW714"/>
      <c r="HX714"/>
      <c r="HY714"/>
      <c r="HZ714"/>
      <c r="IA714"/>
      <c r="IB714"/>
      <c r="IC714"/>
      <c r="ID714"/>
      <c r="IE714"/>
      <c r="IF714"/>
      <c r="IG714"/>
      <c r="IH714"/>
      <c r="II714"/>
      <c r="IJ714"/>
      <c r="IK714"/>
      <c r="IL714"/>
      <c r="IM714"/>
      <c r="IN714"/>
      <c r="IO714"/>
      <c r="IP714"/>
      <c r="IQ714"/>
      <c r="IR714"/>
      <c r="IS714"/>
      <c r="IT714"/>
      <c r="IU714"/>
      <c r="IV714"/>
      <c r="IW714"/>
      <c r="IX714"/>
      <c r="IY714"/>
      <c r="IZ714"/>
      <c r="JA714"/>
      <c r="JB714"/>
      <c r="JC714"/>
      <c r="JD714"/>
      <c r="JE714"/>
      <c r="JF714"/>
      <c r="JG714"/>
      <c r="JH714"/>
      <c r="JI714"/>
      <c r="JJ714"/>
      <c r="JK714"/>
      <c r="JL714"/>
      <c r="JM714"/>
      <c r="JN714"/>
      <c r="JO714"/>
      <c r="JP714"/>
      <c r="JQ714"/>
      <c r="JR714"/>
      <c r="JS714"/>
      <c r="JT714"/>
      <c r="JU714"/>
      <c r="JV714"/>
      <c r="JW714"/>
      <c r="JX714"/>
      <c r="JY714"/>
      <c r="JZ714"/>
      <c r="KA714"/>
      <c r="KB714"/>
      <c r="KC714"/>
      <c r="KD714"/>
      <c r="KE714"/>
      <c r="KF714"/>
      <c r="KG714"/>
      <c r="KH714"/>
      <c r="KI714"/>
      <c r="KJ714"/>
      <c r="KK714"/>
      <c r="KL714"/>
      <c r="KM714"/>
      <c r="KN714"/>
      <c r="KO714"/>
      <c r="KP714"/>
      <c r="KQ714"/>
      <c r="KR714"/>
      <c r="KS714"/>
      <c r="KT714"/>
      <c r="KU714"/>
      <c r="KV714"/>
      <c r="KW714"/>
      <c r="KX714"/>
      <c r="KY714"/>
      <c r="KZ714"/>
      <c r="LA714"/>
      <c r="LB714"/>
      <c r="LC714"/>
      <c r="LD714"/>
      <c r="LE714"/>
      <c r="LF714"/>
      <c r="LG714"/>
      <c r="LH714"/>
      <c r="LI714"/>
      <c r="LJ714"/>
      <c r="LK714"/>
      <c r="LL714"/>
      <c r="LM714"/>
      <c r="LN714"/>
      <c r="LO714"/>
      <c r="LP714"/>
      <c r="LQ714"/>
      <c r="LR714"/>
      <c r="LS714"/>
      <c r="LT714"/>
      <c r="LU714"/>
      <c r="LV714"/>
      <c r="LW714"/>
      <c r="LX714"/>
      <c r="LY714"/>
      <c r="LZ714"/>
      <c r="MA714"/>
      <c r="MB714"/>
      <c r="MC714"/>
      <c r="MD714"/>
      <c r="ME714"/>
      <c r="MF714"/>
      <c r="MG714"/>
      <c r="MH714"/>
      <c r="MI714"/>
      <c r="MJ714"/>
      <c r="MK714"/>
      <c r="ML714"/>
      <c r="MM714"/>
      <c r="MN714"/>
      <c r="MO714"/>
      <c r="MP714"/>
      <c r="MQ714"/>
      <c r="MR714"/>
      <c r="MS714"/>
      <c r="MT714"/>
      <c r="MU714"/>
      <c r="MV714"/>
      <c r="MW714"/>
      <c r="MX714"/>
      <c r="MY714"/>
      <c r="MZ714"/>
      <c r="NA714"/>
      <c r="NB714"/>
      <c r="NC714"/>
      <c r="ND714"/>
      <c r="NE714"/>
      <c r="NF714"/>
      <c r="NG714"/>
      <c r="NH714"/>
      <c r="NI714"/>
      <c r="NJ714"/>
      <c r="NK714"/>
      <c r="NL714"/>
      <c r="NM714"/>
      <c r="NN714"/>
      <c r="NO714"/>
      <c r="NP714"/>
      <c r="NQ714"/>
      <c r="NR714"/>
      <c r="NS714"/>
      <c r="NT714"/>
      <c r="NU714"/>
      <c r="NV714"/>
      <c r="NW714"/>
      <c r="NX714"/>
      <c r="NY714"/>
      <c r="NZ714"/>
      <c r="OA714"/>
      <c r="OB714"/>
      <c r="OC714"/>
      <c r="OD714"/>
      <c r="OE714"/>
      <c r="OF714"/>
      <c r="OG714"/>
      <c r="OH714"/>
      <c r="OI714"/>
      <c r="OJ714"/>
      <c r="OK714"/>
      <c r="OL714"/>
      <c r="OM714"/>
      <c r="ON714"/>
      <c r="OO714"/>
      <c r="OP714"/>
      <c r="OQ714"/>
      <c r="OR714"/>
      <c r="OS714"/>
      <c r="OT714"/>
      <c r="OU714"/>
      <c r="OV714"/>
      <c r="OW714"/>
      <c r="OX714"/>
      <c r="OY714"/>
      <c r="OZ714"/>
      <c r="PA714"/>
      <c r="PB714"/>
      <c r="PC714"/>
      <c r="PD714"/>
      <c r="PE714"/>
      <c r="PF714"/>
      <c r="PG714"/>
      <c r="PH714"/>
      <c r="PI714"/>
      <c r="PJ714"/>
      <c r="PK714"/>
      <c r="PL714"/>
      <c r="PM714"/>
      <c r="PN714"/>
      <c r="PO714"/>
      <c r="PP714"/>
      <c r="PQ714"/>
      <c r="PR714"/>
      <c r="PS714"/>
      <c r="PT714"/>
      <c r="PU714"/>
      <c r="PV714"/>
      <c r="PW714"/>
      <c r="PX714"/>
      <c r="PY714"/>
      <c r="PZ714"/>
      <c r="QA714"/>
      <c r="QB714"/>
      <c r="QC714"/>
      <c r="QD714"/>
      <c r="QE714"/>
      <c r="QF714"/>
      <c r="QG714"/>
      <c r="QH714"/>
      <c r="QI714"/>
      <c r="QJ714"/>
      <c r="QK714"/>
      <c r="QL714"/>
      <c r="QM714"/>
      <c r="QN714"/>
      <c r="QO714"/>
      <c r="QP714"/>
      <c r="QQ714"/>
      <c r="QR714"/>
      <c r="QS714"/>
      <c r="QT714"/>
      <c r="QU714"/>
      <c r="QV714"/>
      <c r="QW714"/>
      <c r="QX714"/>
      <c r="QY714"/>
      <c r="QZ714"/>
      <c r="RA714"/>
      <c r="RB714"/>
      <c r="RC714"/>
      <c r="RD714"/>
      <c r="RE714"/>
      <c r="RF714"/>
      <c r="RG714"/>
      <c r="RH714"/>
      <c r="RI714"/>
      <c r="RJ714"/>
      <c r="RK714"/>
      <c r="RL714"/>
      <c r="RM714"/>
      <c r="RN714"/>
      <c r="RO714"/>
      <c r="RP714"/>
      <c r="RQ714"/>
      <c r="RR714"/>
      <c r="RS714"/>
      <c r="RT714"/>
      <c r="RU714"/>
      <c r="RV714"/>
      <c r="RW714"/>
      <c r="RX714"/>
      <c r="RY714"/>
      <c r="RZ714"/>
      <c r="SA714"/>
      <c r="SB714"/>
      <c r="SC714"/>
      <c r="SD714"/>
      <c r="SE714"/>
      <c r="SF714"/>
      <c r="SG714"/>
      <c r="SH714"/>
      <c r="SI714"/>
      <c r="SJ714"/>
      <c r="SK714"/>
      <c r="SL714"/>
      <c r="SM714"/>
      <c r="SN714"/>
      <c r="SO714"/>
      <c r="SP714"/>
    </row>
    <row r="715" spans="1:510" ht="16.5" customHeight="1" x14ac:dyDescent="0.2">
      <c r="A715" s="20">
        <v>42</v>
      </c>
      <c r="B715" s="20" t="s">
        <v>21</v>
      </c>
      <c r="C715" s="20" t="s">
        <v>33</v>
      </c>
      <c r="D715" s="20" t="s">
        <v>38</v>
      </c>
      <c r="E715" s="20" t="s">
        <v>1345</v>
      </c>
      <c r="F715" s="21" t="s">
        <v>880</v>
      </c>
      <c r="G715" s="20" t="s">
        <v>42</v>
      </c>
      <c r="H715" s="20" t="s">
        <v>35</v>
      </c>
      <c r="I715" s="20" t="s">
        <v>81</v>
      </c>
      <c r="J715" s="22" t="s">
        <v>856</v>
      </c>
      <c r="K715" s="20"/>
      <c r="L715" s="20"/>
      <c r="M715" s="20"/>
      <c r="N715" s="20"/>
      <c r="O715" s="23">
        <v>0</v>
      </c>
      <c r="P715" s="23">
        <v>750000</v>
      </c>
      <c r="Q715" s="24">
        <v>12</v>
      </c>
      <c r="R715" s="25">
        <v>45658</v>
      </c>
      <c r="S715" s="20" t="s">
        <v>83</v>
      </c>
      <c r="T715" s="26">
        <f t="shared" si="12"/>
        <v>9000000</v>
      </c>
      <c r="U715" s="27" t="s">
        <v>100</v>
      </c>
      <c r="V715" s="27" t="s">
        <v>100</v>
      </c>
      <c r="W715"/>
      <c r="X715"/>
      <c r="Y715"/>
      <c r="Z715"/>
      <c r="AA715"/>
      <c r="AB715"/>
      <c r="AC715"/>
      <c r="AD715"/>
      <c r="AE715"/>
      <c r="AF715"/>
      <c r="AG715"/>
      <c r="AH715"/>
      <c r="AI715"/>
      <c r="AJ715"/>
      <c r="AK715"/>
      <c r="AL715"/>
      <c r="AM715"/>
      <c r="AN715"/>
      <c r="AO715"/>
      <c r="AP715"/>
      <c r="AQ715"/>
      <c r="AR715"/>
      <c r="AS715"/>
      <c r="AT715"/>
      <c r="AU715"/>
      <c r="AV715"/>
      <c r="AW715"/>
      <c r="AX715"/>
      <c r="AY715"/>
      <c r="AZ715"/>
      <c r="BA715"/>
      <c r="BB715"/>
      <c r="BC715"/>
      <c r="BD715"/>
      <c r="BE715"/>
      <c r="BF715"/>
      <c r="BG715"/>
      <c r="BH715"/>
      <c r="BI715"/>
      <c r="BJ715"/>
      <c r="BK715"/>
      <c r="BL715"/>
      <c r="BM715"/>
      <c r="BN715"/>
      <c r="BO715"/>
      <c r="BP715"/>
      <c r="BQ715"/>
      <c r="BR715"/>
      <c r="BS715"/>
      <c r="BT715"/>
      <c r="BU715"/>
      <c r="BV715"/>
      <c r="BW715"/>
      <c r="BX715"/>
      <c r="BY715"/>
      <c r="BZ715"/>
      <c r="CA715"/>
      <c r="CB715"/>
      <c r="CC715"/>
      <c r="CD715"/>
      <c r="CE715"/>
      <c r="CF715"/>
      <c r="CG715"/>
      <c r="CH715"/>
      <c r="CI715"/>
      <c r="CJ715"/>
      <c r="CK715"/>
      <c r="CL715"/>
      <c r="CM715"/>
      <c r="CN715"/>
      <c r="CO715"/>
      <c r="CP715"/>
      <c r="CQ715"/>
      <c r="CR715"/>
      <c r="CS715"/>
      <c r="CT715"/>
      <c r="CU715"/>
      <c r="CV715"/>
      <c r="CW715"/>
      <c r="CX715"/>
      <c r="CY715"/>
      <c r="CZ715"/>
      <c r="DA715"/>
      <c r="DB715"/>
      <c r="DC715"/>
      <c r="DD715"/>
      <c r="DE715"/>
      <c r="DF715"/>
      <c r="DG715"/>
      <c r="DH715"/>
      <c r="DI715"/>
      <c r="DJ715"/>
      <c r="DK715"/>
      <c r="DL715"/>
      <c r="DM715"/>
      <c r="DN715"/>
      <c r="DO715"/>
      <c r="DP715"/>
      <c r="DQ715"/>
      <c r="DR715"/>
      <c r="DS715"/>
      <c r="DT715"/>
      <c r="DU715"/>
      <c r="DV715"/>
      <c r="DW715"/>
      <c r="DX715"/>
      <c r="DY715"/>
      <c r="DZ715"/>
      <c r="EA715"/>
      <c r="EB715"/>
      <c r="EC715"/>
      <c r="ED715"/>
      <c r="EE715"/>
      <c r="EF715"/>
      <c r="EG715"/>
      <c r="EH715"/>
      <c r="EI715"/>
      <c r="EJ715"/>
      <c r="EK715"/>
      <c r="EL715"/>
      <c r="EM715"/>
      <c r="EN715"/>
      <c r="EO715"/>
      <c r="EP715"/>
      <c r="EQ715"/>
      <c r="ER715"/>
      <c r="ES715"/>
      <c r="ET715"/>
      <c r="EU715"/>
      <c r="EV715"/>
      <c r="EW715"/>
      <c r="EX715"/>
      <c r="EY715"/>
      <c r="EZ715"/>
      <c r="FA715"/>
      <c r="FB715"/>
      <c r="FC715"/>
      <c r="FD715"/>
      <c r="FE715"/>
      <c r="FF715"/>
      <c r="FG715"/>
      <c r="FH715"/>
      <c r="FI715"/>
      <c r="FJ715"/>
      <c r="FK715"/>
      <c r="FL715"/>
      <c r="FM715"/>
      <c r="FN715"/>
      <c r="FO715"/>
      <c r="FP715"/>
      <c r="FQ715"/>
      <c r="FR715"/>
      <c r="FS715"/>
      <c r="FT715"/>
      <c r="FU715"/>
      <c r="FV715"/>
      <c r="FW715"/>
      <c r="FX715"/>
      <c r="FY715"/>
      <c r="FZ715"/>
      <c r="GA715"/>
      <c r="GB715"/>
      <c r="GC715"/>
      <c r="GD715"/>
      <c r="GE715"/>
      <c r="GF715"/>
      <c r="GG715"/>
      <c r="GH715"/>
      <c r="GI715"/>
      <c r="GJ715"/>
      <c r="GK715"/>
      <c r="GL715"/>
      <c r="GM715"/>
      <c r="GN715"/>
      <c r="GO715"/>
      <c r="GP715"/>
      <c r="GQ715"/>
      <c r="GR715"/>
      <c r="GS715"/>
      <c r="GT715"/>
      <c r="GU715"/>
      <c r="GV715"/>
      <c r="GW715"/>
      <c r="GX715"/>
      <c r="GY715"/>
      <c r="GZ715"/>
      <c r="HA715"/>
      <c r="HB715"/>
      <c r="HC715"/>
      <c r="HD715"/>
      <c r="HE715"/>
      <c r="HF715"/>
      <c r="HG715"/>
      <c r="HH715"/>
      <c r="HI715"/>
      <c r="HJ715"/>
      <c r="HK715"/>
      <c r="HL715"/>
      <c r="HM715"/>
      <c r="HN715"/>
      <c r="HO715"/>
      <c r="HP715"/>
      <c r="HQ715"/>
      <c r="HR715"/>
      <c r="HS715"/>
      <c r="HT715"/>
      <c r="HU715"/>
      <c r="HV715"/>
      <c r="HW715"/>
      <c r="HX715"/>
      <c r="HY715"/>
      <c r="HZ715"/>
      <c r="IA715"/>
      <c r="IB715"/>
      <c r="IC715"/>
      <c r="ID715"/>
      <c r="IE715"/>
      <c r="IF715"/>
      <c r="IG715"/>
      <c r="IH715"/>
      <c r="II715"/>
      <c r="IJ715"/>
      <c r="IK715"/>
      <c r="IL715"/>
      <c r="IM715"/>
      <c r="IN715"/>
      <c r="IO715"/>
      <c r="IP715"/>
      <c r="IQ715"/>
      <c r="IR715"/>
      <c r="IS715"/>
      <c r="IT715"/>
      <c r="IU715"/>
      <c r="IV715"/>
      <c r="IW715"/>
      <c r="IX715"/>
      <c r="IY715"/>
      <c r="IZ715"/>
      <c r="JA715"/>
      <c r="JB715"/>
      <c r="JC715"/>
      <c r="JD715"/>
      <c r="JE715"/>
      <c r="JF715"/>
      <c r="JG715"/>
      <c r="JH715"/>
      <c r="JI715"/>
      <c r="JJ715"/>
      <c r="JK715"/>
      <c r="JL715"/>
      <c r="JM715"/>
      <c r="JN715"/>
      <c r="JO715"/>
      <c r="JP715"/>
      <c r="JQ715"/>
      <c r="JR715"/>
      <c r="JS715"/>
      <c r="JT715"/>
      <c r="JU715"/>
      <c r="JV715"/>
      <c r="JW715"/>
      <c r="JX715"/>
      <c r="JY715"/>
      <c r="JZ715"/>
      <c r="KA715"/>
      <c r="KB715"/>
      <c r="KC715"/>
      <c r="KD715"/>
      <c r="KE715"/>
      <c r="KF715"/>
      <c r="KG715"/>
      <c r="KH715"/>
      <c r="KI715"/>
      <c r="KJ715"/>
      <c r="KK715"/>
      <c r="KL715"/>
      <c r="KM715"/>
      <c r="KN715"/>
      <c r="KO715"/>
      <c r="KP715"/>
      <c r="KQ715"/>
      <c r="KR715"/>
      <c r="KS715"/>
      <c r="KT715"/>
      <c r="KU715"/>
      <c r="KV715"/>
      <c r="KW715"/>
      <c r="KX715"/>
      <c r="KY715"/>
      <c r="KZ715"/>
      <c r="LA715"/>
      <c r="LB715"/>
      <c r="LC715"/>
      <c r="LD715"/>
      <c r="LE715"/>
      <c r="LF715"/>
      <c r="LG715"/>
      <c r="LH715"/>
      <c r="LI715"/>
      <c r="LJ715"/>
      <c r="LK715"/>
      <c r="LL715"/>
      <c r="LM715"/>
      <c r="LN715"/>
      <c r="LO715"/>
      <c r="LP715"/>
      <c r="LQ715"/>
      <c r="LR715"/>
      <c r="LS715"/>
      <c r="LT715"/>
      <c r="LU715"/>
      <c r="LV715"/>
      <c r="LW715"/>
      <c r="LX715"/>
      <c r="LY715"/>
      <c r="LZ715"/>
      <c r="MA715"/>
      <c r="MB715"/>
      <c r="MC715"/>
      <c r="MD715"/>
      <c r="ME715"/>
      <c r="MF715"/>
      <c r="MG715"/>
      <c r="MH715"/>
      <c r="MI715"/>
      <c r="MJ715"/>
      <c r="MK715"/>
      <c r="ML715"/>
      <c r="MM715"/>
      <c r="MN715"/>
      <c r="MO715"/>
      <c r="MP715"/>
      <c r="MQ715"/>
      <c r="MR715"/>
      <c r="MS715"/>
      <c r="MT715"/>
      <c r="MU715"/>
      <c r="MV715"/>
      <c r="MW715"/>
      <c r="MX715"/>
      <c r="MY715"/>
      <c r="MZ715"/>
      <c r="NA715"/>
      <c r="NB715"/>
      <c r="NC715"/>
      <c r="ND715"/>
      <c r="NE715"/>
      <c r="NF715"/>
      <c r="NG715"/>
      <c r="NH715"/>
      <c r="NI715"/>
      <c r="NJ715"/>
      <c r="NK715"/>
      <c r="NL715"/>
      <c r="NM715"/>
      <c r="NN715"/>
      <c r="NO715"/>
      <c r="NP715"/>
      <c r="NQ715"/>
      <c r="NR715"/>
      <c r="NS715"/>
      <c r="NT715"/>
      <c r="NU715"/>
      <c r="NV715"/>
      <c r="NW715"/>
      <c r="NX715"/>
      <c r="NY715"/>
      <c r="NZ715"/>
      <c r="OA715"/>
      <c r="OB715"/>
      <c r="OC715"/>
      <c r="OD715"/>
      <c r="OE715"/>
      <c r="OF715"/>
      <c r="OG715"/>
      <c r="OH715"/>
      <c r="OI715"/>
      <c r="OJ715"/>
      <c r="OK715"/>
      <c r="OL715"/>
      <c r="OM715"/>
      <c r="ON715"/>
      <c r="OO715"/>
      <c r="OP715"/>
      <c r="OQ715"/>
      <c r="OR715"/>
      <c r="OS715"/>
      <c r="OT715"/>
      <c r="OU715"/>
      <c r="OV715"/>
      <c r="OW715"/>
      <c r="OX715"/>
      <c r="OY715"/>
      <c r="OZ715"/>
      <c r="PA715"/>
      <c r="PB715"/>
      <c r="PC715"/>
      <c r="PD715"/>
      <c r="PE715"/>
      <c r="PF715"/>
      <c r="PG715"/>
      <c r="PH715"/>
      <c r="PI715"/>
      <c r="PJ715"/>
      <c r="PK715"/>
      <c r="PL715"/>
      <c r="PM715"/>
      <c r="PN715"/>
      <c r="PO715"/>
      <c r="PP715"/>
      <c r="PQ715"/>
      <c r="PR715"/>
      <c r="PS715"/>
      <c r="PT715"/>
      <c r="PU715"/>
      <c r="PV715"/>
      <c r="PW715"/>
      <c r="PX715"/>
      <c r="PY715"/>
      <c r="PZ715"/>
      <c r="QA715"/>
      <c r="QB715"/>
      <c r="QC715"/>
      <c r="QD715"/>
      <c r="QE715"/>
      <c r="QF715"/>
      <c r="QG715"/>
      <c r="QH715"/>
      <c r="QI715"/>
      <c r="QJ715"/>
      <c r="QK715"/>
      <c r="QL715"/>
      <c r="QM715"/>
      <c r="QN715"/>
      <c r="QO715"/>
      <c r="QP715"/>
      <c r="QQ715"/>
      <c r="QR715"/>
      <c r="QS715"/>
      <c r="QT715"/>
      <c r="QU715"/>
      <c r="QV715"/>
      <c r="QW715"/>
      <c r="QX715"/>
      <c r="QY715"/>
      <c r="QZ715"/>
      <c r="RA715"/>
      <c r="RB715"/>
      <c r="RC715"/>
      <c r="RD715"/>
      <c r="RE715"/>
      <c r="RF715"/>
      <c r="RG715"/>
      <c r="RH715"/>
      <c r="RI715"/>
      <c r="RJ715"/>
      <c r="RK715"/>
      <c r="RL715"/>
      <c r="RM715"/>
      <c r="RN715"/>
      <c r="RO715"/>
      <c r="RP715"/>
      <c r="RQ715"/>
      <c r="RR715"/>
      <c r="RS715"/>
      <c r="RT715"/>
      <c r="RU715"/>
      <c r="RV715"/>
      <c r="RW715"/>
      <c r="RX715"/>
      <c r="RY715"/>
      <c r="RZ715"/>
      <c r="SA715"/>
      <c r="SB715"/>
      <c r="SC715"/>
      <c r="SD715"/>
      <c r="SE715"/>
      <c r="SF715"/>
      <c r="SG715"/>
      <c r="SH715"/>
      <c r="SI715"/>
      <c r="SJ715"/>
      <c r="SK715"/>
      <c r="SL715"/>
      <c r="SM715"/>
      <c r="SN715"/>
      <c r="SO715"/>
      <c r="SP715"/>
    </row>
    <row r="716" spans="1:510" ht="16.5" customHeight="1" x14ac:dyDescent="0.2">
      <c r="A716" s="20">
        <v>43</v>
      </c>
      <c r="B716" s="20" t="s">
        <v>21</v>
      </c>
      <c r="C716" s="20" t="s">
        <v>33</v>
      </c>
      <c r="D716" s="20" t="s">
        <v>38</v>
      </c>
      <c r="E716" s="20" t="s">
        <v>1345</v>
      </c>
      <c r="F716" s="21" t="s">
        <v>881</v>
      </c>
      <c r="G716" s="20" t="s">
        <v>42</v>
      </c>
      <c r="H716" s="20" t="s">
        <v>35</v>
      </c>
      <c r="I716" s="20" t="s">
        <v>81</v>
      </c>
      <c r="J716" s="22" t="s">
        <v>856</v>
      </c>
      <c r="K716" s="20"/>
      <c r="L716" s="20"/>
      <c r="M716" s="20"/>
      <c r="N716" s="20"/>
      <c r="O716" s="23">
        <v>0</v>
      </c>
      <c r="P716" s="23">
        <v>750000</v>
      </c>
      <c r="Q716" s="24">
        <v>12</v>
      </c>
      <c r="R716" s="25">
        <v>45658</v>
      </c>
      <c r="S716" s="20" t="s">
        <v>83</v>
      </c>
      <c r="T716" s="26">
        <f t="shared" si="12"/>
        <v>9000000</v>
      </c>
      <c r="U716" s="27" t="s">
        <v>100</v>
      </c>
      <c r="V716" s="27" t="s">
        <v>100</v>
      </c>
      <c r="W716"/>
      <c r="X716"/>
      <c r="Y716"/>
      <c r="Z716"/>
      <c r="AA716"/>
      <c r="AB716"/>
      <c r="AC716"/>
      <c r="AD716"/>
      <c r="AE716"/>
      <c r="AF716"/>
      <c r="AG716"/>
      <c r="AH716"/>
      <c r="AI716"/>
      <c r="AJ716"/>
      <c r="AK716"/>
      <c r="AL716"/>
      <c r="AM716"/>
      <c r="AN716"/>
      <c r="AO716"/>
      <c r="AP716"/>
      <c r="AQ716"/>
      <c r="AR716"/>
      <c r="AS716"/>
      <c r="AT716"/>
      <c r="AU716"/>
      <c r="AV716"/>
      <c r="AW716"/>
      <c r="AX716"/>
      <c r="AY716"/>
      <c r="AZ716"/>
      <c r="BA716"/>
      <c r="BB716"/>
      <c r="BC716"/>
      <c r="BD716"/>
      <c r="BE716"/>
      <c r="BF716"/>
      <c r="BG716"/>
      <c r="BH716"/>
      <c r="BI716"/>
      <c r="BJ716"/>
      <c r="BK716"/>
      <c r="BL716"/>
      <c r="BM716"/>
      <c r="BN716"/>
      <c r="BO716"/>
      <c r="BP716"/>
      <c r="BQ716"/>
      <c r="BR716"/>
      <c r="BS716"/>
      <c r="BT716"/>
      <c r="BU716"/>
      <c r="BV716"/>
      <c r="BW716"/>
      <c r="BX716"/>
      <c r="BY716"/>
      <c r="BZ716"/>
      <c r="CA716"/>
      <c r="CB716"/>
      <c r="CC716"/>
      <c r="CD716"/>
      <c r="CE716"/>
      <c r="CF716"/>
      <c r="CG716"/>
      <c r="CH716"/>
      <c r="CI716"/>
      <c r="CJ716"/>
      <c r="CK716"/>
      <c r="CL716"/>
      <c r="CM716"/>
      <c r="CN716"/>
      <c r="CO716"/>
      <c r="CP716"/>
      <c r="CQ716"/>
      <c r="CR716"/>
      <c r="CS716"/>
      <c r="CT716"/>
      <c r="CU716"/>
      <c r="CV716"/>
      <c r="CW716"/>
      <c r="CX716"/>
      <c r="CY716"/>
      <c r="CZ716"/>
      <c r="DA716"/>
      <c r="DB716"/>
      <c r="DC716"/>
      <c r="DD716"/>
      <c r="DE716"/>
      <c r="DF716"/>
      <c r="DG716"/>
      <c r="DH716"/>
      <c r="DI716"/>
      <c r="DJ716"/>
      <c r="DK716"/>
      <c r="DL716"/>
      <c r="DM716"/>
      <c r="DN716"/>
      <c r="DO716"/>
      <c r="DP716"/>
      <c r="DQ716"/>
      <c r="DR716"/>
      <c r="DS716"/>
      <c r="DT716"/>
      <c r="DU716"/>
      <c r="DV716"/>
      <c r="DW716"/>
      <c r="DX716"/>
      <c r="DY716"/>
      <c r="DZ716"/>
      <c r="EA716"/>
      <c r="EB716"/>
      <c r="EC716"/>
      <c r="ED716"/>
      <c r="EE716"/>
      <c r="EF716"/>
      <c r="EG716"/>
      <c r="EH716"/>
      <c r="EI716"/>
      <c r="EJ716"/>
      <c r="EK716"/>
      <c r="EL716"/>
      <c r="EM716"/>
      <c r="EN716"/>
      <c r="EO716"/>
      <c r="EP716"/>
      <c r="EQ716"/>
      <c r="ER716"/>
      <c r="ES716"/>
      <c r="ET716"/>
      <c r="EU716"/>
      <c r="EV716"/>
      <c r="EW716"/>
      <c r="EX716"/>
      <c r="EY716"/>
      <c r="EZ716"/>
      <c r="FA716"/>
      <c r="FB716"/>
      <c r="FC716"/>
      <c r="FD716"/>
      <c r="FE716"/>
      <c r="FF716"/>
      <c r="FG716"/>
      <c r="FH716"/>
      <c r="FI716"/>
      <c r="FJ716"/>
      <c r="FK716"/>
      <c r="FL716"/>
      <c r="FM716"/>
      <c r="FN716"/>
      <c r="FO716"/>
      <c r="FP716"/>
      <c r="FQ716"/>
      <c r="FR716"/>
      <c r="FS716"/>
      <c r="FT716"/>
      <c r="FU716"/>
      <c r="FV716"/>
      <c r="FW716"/>
      <c r="FX716"/>
      <c r="FY716"/>
      <c r="FZ716"/>
      <c r="GA716"/>
      <c r="GB716"/>
      <c r="GC716"/>
      <c r="GD716"/>
      <c r="GE716"/>
      <c r="GF716"/>
      <c r="GG716"/>
      <c r="GH716"/>
      <c r="GI716"/>
      <c r="GJ716"/>
      <c r="GK716"/>
      <c r="GL716"/>
      <c r="GM716"/>
      <c r="GN716"/>
      <c r="GO716"/>
      <c r="GP716"/>
      <c r="GQ716"/>
      <c r="GR716"/>
      <c r="GS716"/>
      <c r="GT716"/>
      <c r="GU716"/>
      <c r="GV716"/>
      <c r="GW716"/>
      <c r="GX716"/>
      <c r="GY716"/>
      <c r="GZ716"/>
      <c r="HA716"/>
      <c r="HB716"/>
      <c r="HC716"/>
      <c r="HD716"/>
      <c r="HE716"/>
      <c r="HF716"/>
      <c r="HG716"/>
      <c r="HH716"/>
      <c r="HI716"/>
      <c r="HJ716"/>
      <c r="HK716"/>
      <c r="HL716"/>
      <c r="HM716"/>
      <c r="HN716"/>
      <c r="HO716"/>
      <c r="HP716"/>
      <c r="HQ716"/>
      <c r="HR716"/>
      <c r="HS716"/>
      <c r="HT716"/>
      <c r="HU716"/>
      <c r="HV716"/>
      <c r="HW716"/>
      <c r="HX716"/>
      <c r="HY716"/>
      <c r="HZ716"/>
      <c r="IA716"/>
      <c r="IB716"/>
      <c r="IC716"/>
      <c r="ID716"/>
      <c r="IE716"/>
      <c r="IF716"/>
      <c r="IG716"/>
      <c r="IH716"/>
      <c r="II716"/>
      <c r="IJ716"/>
      <c r="IK716"/>
      <c r="IL716"/>
      <c r="IM716"/>
      <c r="IN716"/>
      <c r="IO716"/>
      <c r="IP716"/>
      <c r="IQ716"/>
      <c r="IR716"/>
      <c r="IS716"/>
      <c r="IT716"/>
      <c r="IU716"/>
      <c r="IV716"/>
      <c r="IW716"/>
      <c r="IX716"/>
      <c r="IY716"/>
      <c r="IZ716"/>
      <c r="JA716"/>
      <c r="JB716"/>
      <c r="JC716"/>
      <c r="JD716"/>
      <c r="JE716"/>
      <c r="JF716"/>
      <c r="JG716"/>
      <c r="JH716"/>
      <c r="JI716"/>
      <c r="JJ716"/>
      <c r="JK716"/>
      <c r="JL716"/>
      <c r="JM716"/>
      <c r="JN716"/>
      <c r="JO716"/>
      <c r="JP716"/>
      <c r="JQ716"/>
      <c r="JR716"/>
      <c r="JS716"/>
      <c r="JT716"/>
      <c r="JU716"/>
      <c r="JV716"/>
      <c r="JW716"/>
      <c r="JX716"/>
      <c r="JY716"/>
      <c r="JZ716"/>
      <c r="KA716"/>
      <c r="KB716"/>
      <c r="KC716"/>
      <c r="KD716"/>
      <c r="KE716"/>
      <c r="KF716"/>
      <c r="KG716"/>
      <c r="KH716"/>
      <c r="KI716"/>
      <c r="KJ716"/>
      <c r="KK716"/>
      <c r="KL716"/>
      <c r="KM716"/>
      <c r="KN716"/>
      <c r="KO716"/>
      <c r="KP716"/>
      <c r="KQ716"/>
      <c r="KR716"/>
      <c r="KS716"/>
      <c r="KT716"/>
      <c r="KU716"/>
      <c r="KV716"/>
      <c r="KW716"/>
      <c r="KX716"/>
      <c r="KY716"/>
      <c r="KZ716"/>
      <c r="LA716"/>
      <c r="LB716"/>
      <c r="LC716"/>
      <c r="LD716"/>
      <c r="LE716"/>
      <c r="LF716"/>
      <c r="LG716"/>
      <c r="LH716"/>
      <c r="LI716"/>
      <c r="LJ716"/>
      <c r="LK716"/>
      <c r="LL716"/>
      <c r="LM716"/>
      <c r="LN716"/>
      <c r="LO716"/>
      <c r="LP716"/>
      <c r="LQ716"/>
      <c r="LR716"/>
      <c r="LS716"/>
      <c r="LT716"/>
      <c r="LU716"/>
      <c r="LV716"/>
      <c r="LW716"/>
      <c r="LX716"/>
      <c r="LY716"/>
      <c r="LZ716"/>
      <c r="MA716"/>
      <c r="MB716"/>
      <c r="MC716"/>
      <c r="MD716"/>
      <c r="ME716"/>
      <c r="MF716"/>
      <c r="MG716"/>
      <c r="MH716"/>
      <c r="MI716"/>
      <c r="MJ716"/>
      <c r="MK716"/>
      <c r="ML716"/>
      <c r="MM716"/>
      <c r="MN716"/>
      <c r="MO716"/>
      <c r="MP716"/>
      <c r="MQ716"/>
      <c r="MR716"/>
      <c r="MS716"/>
      <c r="MT716"/>
      <c r="MU716"/>
      <c r="MV716"/>
      <c r="MW716"/>
      <c r="MX716"/>
      <c r="MY716"/>
      <c r="MZ716"/>
      <c r="NA716"/>
      <c r="NB716"/>
      <c r="NC716"/>
      <c r="ND716"/>
      <c r="NE716"/>
      <c r="NF716"/>
      <c r="NG716"/>
      <c r="NH716"/>
      <c r="NI716"/>
      <c r="NJ716"/>
      <c r="NK716"/>
      <c r="NL716"/>
      <c r="NM716"/>
      <c r="NN716"/>
      <c r="NO716"/>
      <c r="NP716"/>
      <c r="NQ716"/>
      <c r="NR716"/>
      <c r="NS716"/>
      <c r="NT716"/>
      <c r="NU716"/>
      <c r="NV716"/>
      <c r="NW716"/>
      <c r="NX716"/>
      <c r="NY716"/>
      <c r="NZ716"/>
      <c r="OA716"/>
      <c r="OB716"/>
      <c r="OC716"/>
      <c r="OD716"/>
      <c r="OE716"/>
      <c r="OF716"/>
      <c r="OG716"/>
      <c r="OH716"/>
      <c r="OI716"/>
      <c r="OJ716"/>
      <c r="OK716"/>
      <c r="OL716"/>
      <c r="OM716"/>
      <c r="ON716"/>
      <c r="OO716"/>
      <c r="OP716"/>
      <c r="OQ716"/>
      <c r="OR716"/>
      <c r="OS716"/>
      <c r="OT716"/>
      <c r="OU716"/>
      <c r="OV716"/>
      <c r="OW716"/>
      <c r="OX716"/>
      <c r="OY716"/>
      <c r="OZ716"/>
      <c r="PA716"/>
      <c r="PB716"/>
      <c r="PC716"/>
      <c r="PD716"/>
      <c r="PE716"/>
      <c r="PF716"/>
      <c r="PG716"/>
      <c r="PH716"/>
      <c r="PI716"/>
      <c r="PJ716"/>
      <c r="PK716"/>
      <c r="PL716"/>
      <c r="PM716"/>
      <c r="PN716"/>
      <c r="PO716"/>
      <c r="PP716"/>
      <c r="PQ716"/>
      <c r="PR716"/>
      <c r="PS716"/>
      <c r="PT716"/>
      <c r="PU716"/>
      <c r="PV716"/>
      <c r="PW716"/>
      <c r="PX716"/>
      <c r="PY716"/>
      <c r="PZ716"/>
      <c r="QA716"/>
      <c r="QB716"/>
      <c r="QC716"/>
      <c r="QD716"/>
      <c r="QE716"/>
      <c r="QF716"/>
      <c r="QG716"/>
      <c r="QH716"/>
      <c r="QI716"/>
      <c r="QJ716"/>
      <c r="QK716"/>
      <c r="QL716"/>
      <c r="QM716"/>
      <c r="QN716"/>
      <c r="QO716"/>
      <c r="QP716"/>
      <c r="QQ716"/>
      <c r="QR716"/>
      <c r="QS716"/>
      <c r="QT716"/>
      <c r="QU716"/>
      <c r="QV716"/>
      <c r="QW716"/>
      <c r="QX716"/>
      <c r="QY716"/>
      <c r="QZ716"/>
      <c r="RA716"/>
      <c r="RB716"/>
      <c r="RC716"/>
      <c r="RD716"/>
      <c r="RE716"/>
      <c r="RF716"/>
      <c r="RG716"/>
      <c r="RH716"/>
      <c r="RI716"/>
      <c r="RJ716"/>
      <c r="RK716"/>
      <c r="RL716"/>
      <c r="RM716"/>
      <c r="RN716"/>
      <c r="RO716"/>
      <c r="RP716"/>
      <c r="RQ716"/>
      <c r="RR716"/>
      <c r="RS716"/>
      <c r="RT716"/>
      <c r="RU716"/>
      <c r="RV716"/>
      <c r="RW716"/>
      <c r="RX716"/>
      <c r="RY716"/>
      <c r="RZ716"/>
      <c r="SA716"/>
      <c r="SB716"/>
      <c r="SC716"/>
      <c r="SD716"/>
      <c r="SE716"/>
      <c r="SF716"/>
      <c r="SG716"/>
      <c r="SH716"/>
      <c r="SI716"/>
      <c r="SJ716"/>
      <c r="SK716"/>
      <c r="SL716"/>
      <c r="SM716"/>
      <c r="SN716"/>
      <c r="SO716"/>
      <c r="SP716"/>
    </row>
    <row r="717" spans="1:510" ht="16.5" customHeight="1" x14ac:dyDescent="0.2">
      <c r="A717" s="20">
        <v>44</v>
      </c>
      <c r="B717" s="20" t="s">
        <v>21</v>
      </c>
      <c r="C717" s="20" t="s">
        <v>33</v>
      </c>
      <c r="D717" s="20" t="s">
        <v>38</v>
      </c>
      <c r="E717" s="20" t="s">
        <v>1345</v>
      </c>
      <c r="F717" s="21" t="s">
        <v>882</v>
      </c>
      <c r="G717" s="20" t="s">
        <v>42</v>
      </c>
      <c r="H717" s="20" t="s">
        <v>35</v>
      </c>
      <c r="I717" s="20" t="s">
        <v>81</v>
      </c>
      <c r="J717" s="22" t="s">
        <v>856</v>
      </c>
      <c r="K717" s="20"/>
      <c r="L717" s="20"/>
      <c r="M717" s="20"/>
      <c r="N717" s="20"/>
      <c r="O717" s="23">
        <v>0</v>
      </c>
      <c r="P717" s="23">
        <v>750000</v>
      </c>
      <c r="Q717" s="24">
        <v>12</v>
      </c>
      <c r="R717" s="25">
        <v>45658</v>
      </c>
      <c r="S717" s="20" t="s">
        <v>83</v>
      </c>
      <c r="T717" s="26">
        <f t="shared" si="12"/>
        <v>9000000</v>
      </c>
      <c r="U717" s="27" t="s">
        <v>100</v>
      </c>
      <c r="V717" s="27" t="s">
        <v>100</v>
      </c>
      <c r="W717"/>
      <c r="X717"/>
      <c r="Y717"/>
      <c r="Z717"/>
      <c r="AA717"/>
      <c r="AB717"/>
      <c r="AC717"/>
      <c r="AD717"/>
      <c r="AE717"/>
      <c r="AF717"/>
      <c r="AG717"/>
      <c r="AH717"/>
      <c r="AI717"/>
      <c r="AJ717"/>
      <c r="AK717"/>
      <c r="AL717"/>
      <c r="AM717"/>
      <c r="AN717"/>
      <c r="AO717"/>
      <c r="AP717"/>
      <c r="AQ717"/>
      <c r="AR717"/>
      <c r="AS717"/>
      <c r="AT717"/>
      <c r="AU717"/>
      <c r="AV717"/>
      <c r="AW717"/>
      <c r="AX717"/>
      <c r="AY717"/>
      <c r="AZ717"/>
      <c r="BA717"/>
      <c r="BB717"/>
      <c r="BC717"/>
      <c r="BD717"/>
      <c r="BE717"/>
      <c r="BF717"/>
      <c r="BG717"/>
      <c r="BH717"/>
      <c r="BI717"/>
      <c r="BJ717"/>
      <c r="BK717"/>
      <c r="BL717"/>
      <c r="BM717"/>
      <c r="BN717"/>
      <c r="BO717"/>
      <c r="BP717"/>
      <c r="BQ717"/>
      <c r="BR717"/>
      <c r="BS717"/>
      <c r="BT717"/>
      <c r="BU717"/>
      <c r="BV717"/>
      <c r="BW717"/>
      <c r="BX717"/>
      <c r="BY717"/>
      <c r="BZ717"/>
      <c r="CA717"/>
      <c r="CB717"/>
      <c r="CC717"/>
      <c r="CD717"/>
      <c r="CE717"/>
      <c r="CF717"/>
      <c r="CG717"/>
      <c r="CH717"/>
      <c r="CI717"/>
      <c r="CJ717"/>
      <c r="CK717"/>
      <c r="CL717"/>
      <c r="CM717"/>
      <c r="CN717"/>
      <c r="CO717"/>
      <c r="CP717"/>
      <c r="CQ717"/>
      <c r="CR717"/>
      <c r="CS717"/>
      <c r="CT717"/>
      <c r="CU717"/>
      <c r="CV717"/>
      <c r="CW717"/>
      <c r="CX717"/>
      <c r="CY717"/>
      <c r="CZ717"/>
      <c r="DA717"/>
      <c r="DB717"/>
      <c r="DC717"/>
      <c r="DD717"/>
      <c r="DE717"/>
      <c r="DF717"/>
      <c r="DG717"/>
      <c r="DH717"/>
      <c r="DI717"/>
      <c r="DJ717"/>
      <c r="DK717"/>
      <c r="DL717"/>
      <c r="DM717"/>
      <c r="DN717"/>
      <c r="DO717"/>
      <c r="DP717"/>
      <c r="DQ717"/>
      <c r="DR717"/>
      <c r="DS717"/>
      <c r="DT717"/>
      <c r="DU717"/>
      <c r="DV717"/>
      <c r="DW717"/>
      <c r="DX717"/>
      <c r="DY717"/>
      <c r="DZ717"/>
      <c r="EA717"/>
      <c r="EB717"/>
      <c r="EC717"/>
      <c r="ED717"/>
      <c r="EE717"/>
      <c r="EF717"/>
      <c r="EG717"/>
      <c r="EH717"/>
      <c r="EI717"/>
      <c r="EJ717"/>
      <c r="EK717"/>
      <c r="EL717"/>
      <c r="EM717"/>
      <c r="EN717"/>
      <c r="EO717"/>
      <c r="EP717"/>
      <c r="EQ717"/>
      <c r="ER717"/>
      <c r="ES717"/>
      <c r="ET717"/>
      <c r="EU717"/>
      <c r="EV717"/>
      <c r="EW717"/>
      <c r="EX717"/>
      <c r="EY717"/>
      <c r="EZ717"/>
      <c r="FA717"/>
      <c r="FB717"/>
      <c r="FC717"/>
      <c r="FD717"/>
      <c r="FE717"/>
      <c r="FF717"/>
      <c r="FG717"/>
      <c r="FH717"/>
      <c r="FI717"/>
      <c r="FJ717"/>
      <c r="FK717"/>
      <c r="FL717"/>
      <c r="FM717"/>
      <c r="FN717"/>
      <c r="FO717"/>
      <c r="FP717"/>
      <c r="FQ717"/>
      <c r="FR717"/>
      <c r="FS717"/>
      <c r="FT717"/>
      <c r="FU717"/>
      <c r="FV717"/>
      <c r="FW717"/>
      <c r="FX717"/>
      <c r="FY717"/>
      <c r="FZ717"/>
      <c r="GA717"/>
      <c r="GB717"/>
      <c r="GC717"/>
      <c r="GD717"/>
      <c r="GE717"/>
      <c r="GF717"/>
      <c r="GG717"/>
      <c r="GH717"/>
      <c r="GI717"/>
      <c r="GJ717"/>
      <c r="GK717"/>
      <c r="GL717"/>
      <c r="GM717"/>
      <c r="GN717"/>
      <c r="GO717"/>
      <c r="GP717"/>
      <c r="GQ717"/>
      <c r="GR717"/>
      <c r="GS717"/>
      <c r="GT717"/>
      <c r="GU717"/>
      <c r="GV717"/>
      <c r="GW717"/>
      <c r="GX717"/>
      <c r="GY717"/>
      <c r="GZ717"/>
      <c r="HA717"/>
      <c r="HB717"/>
      <c r="HC717"/>
      <c r="HD717"/>
      <c r="HE717"/>
      <c r="HF717"/>
      <c r="HG717"/>
      <c r="HH717"/>
      <c r="HI717"/>
      <c r="HJ717"/>
      <c r="HK717"/>
      <c r="HL717"/>
      <c r="HM717"/>
      <c r="HN717"/>
      <c r="HO717"/>
      <c r="HP717"/>
      <c r="HQ717"/>
      <c r="HR717"/>
      <c r="HS717"/>
      <c r="HT717"/>
      <c r="HU717"/>
      <c r="HV717"/>
      <c r="HW717"/>
      <c r="HX717"/>
      <c r="HY717"/>
      <c r="HZ717"/>
      <c r="IA717"/>
      <c r="IB717"/>
      <c r="IC717"/>
      <c r="ID717"/>
      <c r="IE717"/>
      <c r="IF717"/>
      <c r="IG717"/>
      <c r="IH717"/>
      <c r="II717"/>
      <c r="IJ717"/>
      <c r="IK717"/>
      <c r="IL717"/>
      <c r="IM717"/>
      <c r="IN717"/>
      <c r="IO717"/>
      <c r="IP717"/>
      <c r="IQ717"/>
      <c r="IR717"/>
      <c r="IS717"/>
      <c r="IT717"/>
      <c r="IU717"/>
      <c r="IV717"/>
      <c r="IW717"/>
      <c r="IX717"/>
      <c r="IY717"/>
      <c r="IZ717"/>
      <c r="JA717"/>
      <c r="JB717"/>
      <c r="JC717"/>
      <c r="JD717"/>
      <c r="JE717"/>
      <c r="JF717"/>
      <c r="JG717"/>
      <c r="JH717"/>
      <c r="JI717"/>
      <c r="JJ717"/>
      <c r="JK717"/>
      <c r="JL717"/>
      <c r="JM717"/>
      <c r="JN717"/>
      <c r="JO717"/>
      <c r="JP717"/>
      <c r="JQ717"/>
      <c r="JR717"/>
      <c r="JS717"/>
      <c r="JT717"/>
      <c r="JU717"/>
      <c r="JV717"/>
      <c r="JW717"/>
      <c r="JX717"/>
      <c r="JY717"/>
      <c r="JZ717"/>
      <c r="KA717"/>
      <c r="KB717"/>
      <c r="KC717"/>
      <c r="KD717"/>
      <c r="KE717"/>
      <c r="KF717"/>
      <c r="KG717"/>
      <c r="KH717"/>
      <c r="KI717"/>
      <c r="KJ717"/>
      <c r="KK717"/>
      <c r="KL717"/>
      <c r="KM717"/>
      <c r="KN717"/>
      <c r="KO717"/>
      <c r="KP717"/>
      <c r="KQ717"/>
      <c r="KR717"/>
      <c r="KS717"/>
      <c r="KT717"/>
      <c r="KU717"/>
      <c r="KV717"/>
      <c r="KW717"/>
      <c r="KX717"/>
      <c r="KY717"/>
      <c r="KZ717"/>
      <c r="LA717"/>
      <c r="LB717"/>
      <c r="LC717"/>
      <c r="LD717"/>
      <c r="LE717"/>
      <c r="LF717"/>
      <c r="LG717"/>
      <c r="LH717"/>
      <c r="LI717"/>
      <c r="LJ717"/>
      <c r="LK717"/>
      <c r="LL717"/>
      <c r="LM717"/>
      <c r="LN717"/>
      <c r="LO717"/>
      <c r="LP717"/>
      <c r="LQ717"/>
      <c r="LR717"/>
      <c r="LS717"/>
      <c r="LT717"/>
      <c r="LU717"/>
      <c r="LV717"/>
      <c r="LW717"/>
      <c r="LX717"/>
      <c r="LY717"/>
      <c r="LZ717"/>
      <c r="MA717"/>
      <c r="MB717"/>
      <c r="MC717"/>
      <c r="MD717"/>
      <c r="ME717"/>
      <c r="MF717"/>
      <c r="MG717"/>
      <c r="MH717"/>
      <c r="MI717"/>
      <c r="MJ717"/>
      <c r="MK717"/>
      <c r="ML717"/>
      <c r="MM717"/>
      <c r="MN717"/>
      <c r="MO717"/>
      <c r="MP717"/>
      <c r="MQ717"/>
      <c r="MR717"/>
      <c r="MS717"/>
      <c r="MT717"/>
      <c r="MU717"/>
      <c r="MV717"/>
      <c r="MW717"/>
      <c r="MX717"/>
      <c r="MY717"/>
      <c r="MZ717"/>
      <c r="NA717"/>
      <c r="NB717"/>
      <c r="NC717"/>
      <c r="ND717"/>
      <c r="NE717"/>
      <c r="NF717"/>
      <c r="NG717"/>
      <c r="NH717"/>
      <c r="NI717"/>
      <c r="NJ717"/>
      <c r="NK717"/>
      <c r="NL717"/>
      <c r="NM717"/>
      <c r="NN717"/>
      <c r="NO717"/>
      <c r="NP717"/>
      <c r="NQ717"/>
      <c r="NR717"/>
      <c r="NS717"/>
      <c r="NT717"/>
      <c r="NU717"/>
      <c r="NV717"/>
      <c r="NW717"/>
      <c r="NX717"/>
      <c r="NY717"/>
      <c r="NZ717"/>
      <c r="OA717"/>
      <c r="OB717"/>
      <c r="OC717"/>
      <c r="OD717"/>
      <c r="OE717"/>
      <c r="OF717"/>
      <c r="OG717"/>
      <c r="OH717"/>
      <c r="OI717"/>
      <c r="OJ717"/>
      <c r="OK717"/>
      <c r="OL717"/>
      <c r="OM717"/>
      <c r="ON717"/>
      <c r="OO717"/>
      <c r="OP717"/>
      <c r="OQ717"/>
      <c r="OR717"/>
      <c r="OS717"/>
      <c r="OT717"/>
      <c r="OU717"/>
      <c r="OV717"/>
      <c r="OW717"/>
      <c r="OX717"/>
      <c r="OY717"/>
      <c r="OZ717"/>
      <c r="PA717"/>
      <c r="PB717"/>
      <c r="PC717"/>
      <c r="PD717"/>
      <c r="PE717"/>
      <c r="PF717"/>
      <c r="PG717"/>
      <c r="PH717"/>
      <c r="PI717"/>
      <c r="PJ717"/>
      <c r="PK717"/>
      <c r="PL717"/>
      <c r="PM717"/>
      <c r="PN717"/>
      <c r="PO717"/>
      <c r="PP717"/>
      <c r="PQ717"/>
      <c r="PR717"/>
      <c r="PS717"/>
      <c r="PT717"/>
      <c r="PU717"/>
      <c r="PV717"/>
      <c r="PW717"/>
      <c r="PX717"/>
      <c r="PY717"/>
      <c r="PZ717"/>
      <c r="QA717"/>
      <c r="QB717"/>
      <c r="QC717"/>
      <c r="QD717"/>
      <c r="QE717"/>
      <c r="QF717"/>
      <c r="QG717"/>
      <c r="QH717"/>
      <c r="QI717"/>
      <c r="QJ717"/>
      <c r="QK717"/>
      <c r="QL717"/>
      <c r="QM717"/>
      <c r="QN717"/>
      <c r="QO717"/>
      <c r="QP717"/>
      <c r="QQ717"/>
      <c r="QR717"/>
      <c r="QS717"/>
      <c r="QT717"/>
      <c r="QU717"/>
      <c r="QV717"/>
      <c r="QW717"/>
      <c r="QX717"/>
      <c r="QY717"/>
      <c r="QZ717"/>
      <c r="RA717"/>
      <c r="RB717"/>
      <c r="RC717"/>
      <c r="RD717"/>
      <c r="RE717"/>
      <c r="RF717"/>
      <c r="RG717"/>
      <c r="RH717"/>
      <c r="RI717"/>
      <c r="RJ717"/>
      <c r="RK717"/>
      <c r="RL717"/>
      <c r="RM717"/>
      <c r="RN717"/>
      <c r="RO717"/>
      <c r="RP717"/>
      <c r="RQ717"/>
      <c r="RR717"/>
      <c r="RS717"/>
      <c r="RT717"/>
      <c r="RU717"/>
      <c r="RV717"/>
      <c r="RW717"/>
      <c r="RX717"/>
      <c r="RY717"/>
      <c r="RZ717"/>
      <c r="SA717"/>
      <c r="SB717"/>
      <c r="SC717"/>
      <c r="SD717"/>
      <c r="SE717"/>
      <c r="SF717"/>
      <c r="SG717"/>
      <c r="SH717"/>
      <c r="SI717"/>
      <c r="SJ717"/>
      <c r="SK717"/>
      <c r="SL717"/>
      <c r="SM717"/>
      <c r="SN717"/>
      <c r="SO717"/>
      <c r="SP717"/>
    </row>
    <row r="718" spans="1:510" ht="16.5" customHeight="1" x14ac:dyDescent="0.2">
      <c r="A718" s="20">
        <v>45</v>
      </c>
      <c r="B718" s="20" t="s">
        <v>21</v>
      </c>
      <c r="C718" s="20" t="s">
        <v>33</v>
      </c>
      <c r="D718" s="20" t="s">
        <v>38</v>
      </c>
      <c r="E718" s="20" t="s">
        <v>1345</v>
      </c>
      <c r="F718" s="21" t="s">
        <v>109</v>
      </c>
      <c r="G718" s="20" t="s">
        <v>84</v>
      </c>
      <c r="H718" s="20" t="s">
        <v>35</v>
      </c>
      <c r="I718" s="20" t="s">
        <v>81</v>
      </c>
      <c r="J718" s="22" t="s">
        <v>856</v>
      </c>
      <c r="K718" s="20"/>
      <c r="L718" s="20"/>
      <c r="M718" s="20"/>
      <c r="N718" s="20"/>
      <c r="O718" s="23">
        <v>0</v>
      </c>
      <c r="P718" s="23">
        <v>1000000</v>
      </c>
      <c r="Q718" s="24">
        <v>12</v>
      </c>
      <c r="R718" s="25">
        <v>45658</v>
      </c>
      <c r="S718" s="20" t="s">
        <v>83</v>
      </c>
      <c r="T718" s="26">
        <f t="shared" si="12"/>
        <v>12000000</v>
      </c>
      <c r="U718" s="27" t="s">
        <v>100</v>
      </c>
      <c r="V718" s="27" t="s">
        <v>100</v>
      </c>
      <c r="W718"/>
      <c r="X718"/>
      <c r="Y718"/>
      <c r="Z718"/>
      <c r="AA718"/>
      <c r="AB718"/>
      <c r="AC718"/>
      <c r="AD718"/>
      <c r="AE718"/>
      <c r="AF718"/>
      <c r="AG718"/>
      <c r="AH718"/>
      <c r="AI718"/>
      <c r="AJ718"/>
      <c r="AK718"/>
      <c r="AL718"/>
      <c r="AM718"/>
      <c r="AN718"/>
      <c r="AO718"/>
      <c r="AP718"/>
      <c r="AQ718"/>
      <c r="AR718"/>
      <c r="AS718"/>
      <c r="AT718"/>
      <c r="AU718"/>
      <c r="AV718"/>
      <c r="AW718"/>
      <c r="AX718"/>
      <c r="AY718"/>
      <c r="AZ718"/>
      <c r="BA718"/>
      <c r="BB718"/>
      <c r="BC718"/>
      <c r="BD718"/>
      <c r="BE718"/>
      <c r="BF718"/>
      <c r="BG718"/>
      <c r="BH718"/>
      <c r="BI718"/>
      <c r="BJ718"/>
      <c r="BK718"/>
      <c r="BL718"/>
      <c r="BM718"/>
      <c r="BN718"/>
      <c r="BO718"/>
      <c r="BP718"/>
      <c r="BQ718"/>
      <c r="BR718"/>
      <c r="BS718"/>
      <c r="BT718"/>
      <c r="BU718"/>
      <c r="BV718"/>
      <c r="BW718"/>
      <c r="BX718"/>
      <c r="BY718"/>
      <c r="BZ718"/>
      <c r="CA718"/>
      <c r="CB718"/>
      <c r="CC718"/>
      <c r="CD718"/>
      <c r="CE718"/>
      <c r="CF718"/>
      <c r="CG718"/>
      <c r="CH718"/>
      <c r="CI718"/>
      <c r="CJ718"/>
      <c r="CK718"/>
      <c r="CL718"/>
      <c r="CM718"/>
      <c r="CN718"/>
      <c r="CO718"/>
      <c r="CP718"/>
      <c r="CQ718"/>
      <c r="CR718"/>
      <c r="CS718"/>
      <c r="CT718"/>
      <c r="CU718"/>
      <c r="CV718"/>
      <c r="CW718"/>
      <c r="CX718"/>
      <c r="CY718"/>
      <c r="CZ718"/>
      <c r="DA718"/>
      <c r="DB718"/>
      <c r="DC718"/>
      <c r="DD718"/>
      <c r="DE718"/>
      <c r="DF718"/>
      <c r="DG718"/>
      <c r="DH718"/>
      <c r="DI718"/>
      <c r="DJ718"/>
      <c r="DK718"/>
      <c r="DL718"/>
      <c r="DM718"/>
      <c r="DN718"/>
      <c r="DO718"/>
      <c r="DP718"/>
      <c r="DQ718"/>
      <c r="DR718"/>
      <c r="DS718"/>
      <c r="DT718"/>
      <c r="DU718"/>
      <c r="DV718"/>
      <c r="DW718"/>
      <c r="DX718"/>
      <c r="DY718"/>
      <c r="DZ718"/>
      <c r="EA718"/>
      <c r="EB718"/>
      <c r="EC718"/>
      <c r="ED718"/>
      <c r="EE718"/>
      <c r="EF718"/>
      <c r="EG718"/>
      <c r="EH718"/>
      <c r="EI718"/>
      <c r="EJ718"/>
      <c r="EK718"/>
      <c r="EL718"/>
      <c r="EM718"/>
      <c r="EN718"/>
      <c r="EO718"/>
      <c r="EP718"/>
      <c r="EQ718"/>
      <c r="ER718"/>
      <c r="ES718"/>
      <c r="ET718"/>
      <c r="EU718"/>
      <c r="EV718"/>
      <c r="EW718"/>
      <c r="EX718"/>
      <c r="EY718"/>
      <c r="EZ718"/>
      <c r="FA718"/>
      <c r="FB718"/>
      <c r="FC718"/>
      <c r="FD718"/>
      <c r="FE718"/>
      <c r="FF718"/>
      <c r="FG718"/>
      <c r="FH718"/>
      <c r="FI718"/>
      <c r="FJ718"/>
      <c r="FK718"/>
      <c r="FL718"/>
      <c r="FM718"/>
      <c r="FN718"/>
      <c r="FO718"/>
      <c r="FP718"/>
      <c r="FQ718"/>
      <c r="FR718"/>
      <c r="FS718"/>
      <c r="FT718"/>
      <c r="FU718"/>
      <c r="FV718"/>
      <c r="FW718"/>
      <c r="FX718"/>
      <c r="FY718"/>
      <c r="FZ718"/>
      <c r="GA718"/>
      <c r="GB718"/>
      <c r="GC718"/>
      <c r="GD718"/>
      <c r="GE718"/>
      <c r="GF718"/>
      <c r="GG718"/>
      <c r="GH718"/>
      <c r="GI718"/>
      <c r="GJ718"/>
      <c r="GK718"/>
      <c r="GL718"/>
      <c r="GM718"/>
      <c r="GN718"/>
      <c r="GO718"/>
      <c r="GP718"/>
      <c r="GQ718"/>
      <c r="GR718"/>
      <c r="GS718"/>
      <c r="GT718"/>
      <c r="GU718"/>
      <c r="GV718"/>
      <c r="GW718"/>
      <c r="GX718"/>
      <c r="GY718"/>
      <c r="GZ718"/>
      <c r="HA718"/>
      <c r="HB718"/>
      <c r="HC718"/>
      <c r="HD718"/>
      <c r="HE718"/>
      <c r="HF718"/>
      <c r="HG718"/>
      <c r="HH718"/>
      <c r="HI718"/>
      <c r="HJ718"/>
      <c r="HK718"/>
      <c r="HL718"/>
      <c r="HM718"/>
      <c r="HN718"/>
      <c r="HO718"/>
      <c r="HP718"/>
      <c r="HQ718"/>
      <c r="HR718"/>
      <c r="HS718"/>
      <c r="HT718"/>
      <c r="HU718"/>
      <c r="HV718"/>
      <c r="HW718"/>
      <c r="HX718"/>
      <c r="HY718"/>
      <c r="HZ718"/>
      <c r="IA718"/>
      <c r="IB718"/>
      <c r="IC718"/>
      <c r="ID718"/>
      <c r="IE718"/>
      <c r="IF718"/>
      <c r="IG718"/>
      <c r="IH718"/>
      <c r="II718"/>
      <c r="IJ718"/>
      <c r="IK718"/>
      <c r="IL718"/>
      <c r="IM718"/>
      <c r="IN718"/>
      <c r="IO718"/>
      <c r="IP718"/>
      <c r="IQ718"/>
      <c r="IR718"/>
      <c r="IS718"/>
      <c r="IT718"/>
      <c r="IU718"/>
      <c r="IV718"/>
      <c r="IW718"/>
      <c r="IX718"/>
      <c r="IY718"/>
      <c r="IZ718"/>
      <c r="JA718"/>
      <c r="JB718"/>
      <c r="JC718"/>
      <c r="JD718"/>
      <c r="JE718"/>
      <c r="JF718"/>
      <c r="JG718"/>
      <c r="JH718"/>
      <c r="JI718"/>
      <c r="JJ718"/>
      <c r="JK718"/>
      <c r="JL718"/>
      <c r="JM718"/>
      <c r="JN718"/>
      <c r="JO718"/>
      <c r="JP718"/>
      <c r="JQ718"/>
      <c r="JR718"/>
      <c r="JS718"/>
      <c r="JT718"/>
      <c r="JU718"/>
      <c r="JV718"/>
      <c r="JW718"/>
      <c r="JX718"/>
      <c r="JY718"/>
      <c r="JZ718"/>
      <c r="KA718"/>
      <c r="KB718"/>
      <c r="KC718"/>
      <c r="KD718"/>
      <c r="KE718"/>
      <c r="KF718"/>
      <c r="KG718"/>
      <c r="KH718"/>
      <c r="KI718"/>
      <c r="KJ718"/>
      <c r="KK718"/>
      <c r="KL718"/>
      <c r="KM718"/>
      <c r="KN718"/>
      <c r="KO718"/>
      <c r="KP718"/>
      <c r="KQ718"/>
      <c r="KR718"/>
      <c r="KS718"/>
      <c r="KT718"/>
      <c r="KU718"/>
      <c r="KV718"/>
      <c r="KW718"/>
      <c r="KX718"/>
      <c r="KY718"/>
      <c r="KZ718"/>
      <c r="LA718"/>
      <c r="LB718"/>
      <c r="LC718"/>
      <c r="LD718"/>
      <c r="LE718"/>
      <c r="LF718"/>
      <c r="LG718"/>
      <c r="LH718"/>
      <c r="LI718"/>
      <c r="LJ718"/>
      <c r="LK718"/>
      <c r="LL718"/>
      <c r="LM718"/>
      <c r="LN718"/>
      <c r="LO718"/>
      <c r="LP718"/>
      <c r="LQ718"/>
      <c r="LR718"/>
      <c r="LS718"/>
      <c r="LT718"/>
      <c r="LU718"/>
      <c r="LV718"/>
      <c r="LW718"/>
      <c r="LX718"/>
      <c r="LY718"/>
      <c r="LZ718"/>
      <c r="MA718"/>
      <c r="MB718"/>
      <c r="MC718"/>
      <c r="MD718"/>
      <c r="ME718"/>
      <c r="MF718"/>
      <c r="MG718"/>
      <c r="MH718"/>
      <c r="MI718"/>
      <c r="MJ718"/>
      <c r="MK718"/>
      <c r="ML718"/>
      <c r="MM718"/>
      <c r="MN718"/>
      <c r="MO718"/>
      <c r="MP718"/>
      <c r="MQ718"/>
      <c r="MR718"/>
      <c r="MS718"/>
      <c r="MT718"/>
      <c r="MU718"/>
      <c r="MV718"/>
      <c r="MW718"/>
      <c r="MX718"/>
      <c r="MY718"/>
      <c r="MZ718"/>
      <c r="NA718"/>
      <c r="NB718"/>
      <c r="NC718"/>
      <c r="ND718"/>
      <c r="NE718"/>
      <c r="NF718"/>
      <c r="NG718"/>
      <c r="NH718"/>
      <c r="NI718"/>
      <c r="NJ718"/>
      <c r="NK718"/>
      <c r="NL718"/>
      <c r="NM718"/>
      <c r="NN718"/>
      <c r="NO718"/>
      <c r="NP718"/>
      <c r="NQ718"/>
      <c r="NR718"/>
      <c r="NS718"/>
      <c r="NT718"/>
      <c r="NU718"/>
      <c r="NV718"/>
      <c r="NW718"/>
      <c r="NX718"/>
      <c r="NY718"/>
      <c r="NZ718"/>
      <c r="OA718"/>
      <c r="OB718"/>
      <c r="OC718"/>
      <c r="OD718"/>
      <c r="OE718"/>
      <c r="OF718"/>
      <c r="OG718"/>
      <c r="OH718"/>
      <c r="OI718"/>
      <c r="OJ718"/>
      <c r="OK718"/>
      <c r="OL718"/>
      <c r="OM718"/>
      <c r="ON718"/>
      <c r="OO718"/>
      <c r="OP718"/>
      <c r="OQ718"/>
      <c r="OR718"/>
      <c r="OS718"/>
      <c r="OT718"/>
      <c r="OU718"/>
      <c r="OV718"/>
      <c r="OW718"/>
      <c r="OX718"/>
      <c r="OY718"/>
      <c r="OZ718"/>
      <c r="PA718"/>
      <c r="PB718"/>
      <c r="PC718"/>
      <c r="PD718"/>
      <c r="PE718"/>
      <c r="PF718"/>
      <c r="PG718"/>
      <c r="PH718"/>
      <c r="PI718"/>
      <c r="PJ718"/>
      <c r="PK718"/>
      <c r="PL718"/>
      <c r="PM718"/>
      <c r="PN718"/>
      <c r="PO718"/>
      <c r="PP718"/>
      <c r="PQ718"/>
      <c r="PR718"/>
      <c r="PS718"/>
      <c r="PT718"/>
      <c r="PU718"/>
      <c r="PV718"/>
      <c r="PW718"/>
      <c r="PX718"/>
      <c r="PY718"/>
      <c r="PZ718"/>
      <c r="QA718"/>
      <c r="QB718"/>
      <c r="QC718"/>
      <c r="QD718"/>
      <c r="QE718"/>
      <c r="QF718"/>
      <c r="QG718"/>
      <c r="QH718"/>
      <c r="QI718"/>
      <c r="QJ718"/>
      <c r="QK718"/>
      <c r="QL718"/>
      <c r="QM718"/>
      <c r="QN718"/>
      <c r="QO718"/>
      <c r="QP718"/>
      <c r="QQ718"/>
      <c r="QR718"/>
      <c r="QS718"/>
      <c r="QT718"/>
      <c r="QU718"/>
      <c r="QV718"/>
      <c r="QW718"/>
      <c r="QX718"/>
      <c r="QY718"/>
      <c r="QZ718"/>
      <c r="RA718"/>
      <c r="RB718"/>
      <c r="RC718"/>
      <c r="RD718"/>
      <c r="RE718"/>
      <c r="RF718"/>
      <c r="RG718"/>
      <c r="RH718"/>
      <c r="RI718"/>
      <c r="RJ718"/>
      <c r="RK718"/>
      <c r="RL718"/>
      <c r="RM718"/>
      <c r="RN718"/>
      <c r="RO718"/>
      <c r="RP718"/>
      <c r="RQ718"/>
      <c r="RR718"/>
      <c r="RS718"/>
      <c r="RT718"/>
      <c r="RU718"/>
      <c r="RV718"/>
      <c r="RW718"/>
      <c r="RX718"/>
      <c r="RY718"/>
      <c r="RZ718"/>
      <c r="SA718"/>
      <c r="SB718"/>
      <c r="SC718"/>
      <c r="SD718"/>
      <c r="SE718"/>
      <c r="SF718"/>
      <c r="SG718"/>
      <c r="SH718"/>
      <c r="SI718"/>
      <c r="SJ718"/>
      <c r="SK718"/>
      <c r="SL718"/>
      <c r="SM718"/>
      <c r="SN718"/>
      <c r="SO718"/>
      <c r="SP718"/>
    </row>
    <row r="719" spans="1:510" ht="16.5" customHeight="1" x14ac:dyDescent="0.2">
      <c r="A719" s="20">
        <v>47</v>
      </c>
      <c r="B719" s="20" t="s">
        <v>21</v>
      </c>
      <c r="C719" s="20" t="s">
        <v>33</v>
      </c>
      <c r="D719" s="20" t="s">
        <v>38</v>
      </c>
      <c r="E719" s="20" t="s">
        <v>1345</v>
      </c>
      <c r="F719" s="21" t="s">
        <v>116</v>
      </c>
      <c r="G719" s="20" t="s">
        <v>84</v>
      </c>
      <c r="H719" s="20" t="s">
        <v>35</v>
      </c>
      <c r="I719" s="20" t="s">
        <v>81</v>
      </c>
      <c r="J719" s="22" t="s">
        <v>856</v>
      </c>
      <c r="K719" s="20"/>
      <c r="L719" s="20"/>
      <c r="M719" s="20"/>
      <c r="N719" s="20"/>
      <c r="O719" s="23">
        <v>0</v>
      </c>
      <c r="P719" s="23">
        <v>500000</v>
      </c>
      <c r="Q719" s="24">
        <v>12</v>
      </c>
      <c r="R719" s="25">
        <v>45658</v>
      </c>
      <c r="S719" s="20" t="s">
        <v>83</v>
      </c>
      <c r="T719" s="26">
        <f t="shared" si="12"/>
        <v>6000000</v>
      </c>
      <c r="U719" s="27" t="s">
        <v>100</v>
      </c>
      <c r="V719" s="27" t="s">
        <v>100</v>
      </c>
      <c r="W719"/>
      <c r="X719"/>
      <c r="Y719"/>
      <c r="Z719"/>
      <c r="AA719"/>
      <c r="AB719"/>
      <c r="AC719"/>
      <c r="AD719"/>
      <c r="AE719"/>
      <c r="AF719"/>
      <c r="AG719"/>
      <c r="AH719"/>
      <c r="AI719"/>
      <c r="AJ719"/>
      <c r="AK719"/>
      <c r="AL719"/>
      <c r="AM719"/>
      <c r="AN719"/>
      <c r="AO719"/>
      <c r="AP719"/>
      <c r="AQ719"/>
      <c r="AR719"/>
      <c r="AS719"/>
      <c r="AT719"/>
      <c r="AU719"/>
      <c r="AV719"/>
      <c r="AW719"/>
      <c r="AX719"/>
      <c r="AY719"/>
      <c r="AZ719"/>
      <c r="BA719"/>
      <c r="BB719"/>
      <c r="BC719"/>
      <c r="BD719"/>
      <c r="BE719"/>
      <c r="BF719"/>
      <c r="BG719"/>
      <c r="BH719"/>
      <c r="BI719"/>
      <c r="BJ719"/>
      <c r="BK719"/>
      <c r="BL719"/>
      <c r="BM719"/>
      <c r="BN719"/>
      <c r="BO719"/>
      <c r="BP719"/>
      <c r="BQ719"/>
      <c r="BR719"/>
      <c r="BS719"/>
      <c r="BT719"/>
      <c r="BU719"/>
      <c r="BV719"/>
      <c r="BW719"/>
      <c r="BX719"/>
      <c r="BY719"/>
      <c r="BZ719"/>
      <c r="CA719"/>
      <c r="CB719"/>
      <c r="CC719"/>
      <c r="CD719"/>
      <c r="CE719"/>
      <c r="CF719"/>
      <c r="CG719"/>
      <c r="CH719"/>
      <c r="CI719"/>
      <c r="CJ719"/>
      <c r="CK719"/>
      <c r="CL719"/>
      <c r="CM719"/>
      <c r="CN719"/>
      <c r="CO719"/>
      <c r="CP719"/>
      <c r="CQ719"/>
      <c r="CR719"/>
      <c r="CS719"/>
      <c r="CT719"/>
      <c r="CU719"/>
      <c r="CV719"/>
      <c r="CW719"/>
      <c r="CX719"/>
      <c r="CY719"/>
      <c r="CZ719"/>
      <c r="DA719"/>
      <c r="DB719"/>
      <c r="DC719"/>
      <c r="DD719"/>
      <c r="DE719"/>
      <c r="DF719"/>
      <c r="DG719"/>
      <c r="DH719"/>
      <c r="DI719"/>
      <c r="DJ719"/>
      <c r="DK719"/>
      <c r="DL719"/>
      <c r="DM719"/>
      <c r="DN719"/>
      <c r="DO719"/>
      <c r="DP719"/>
      <c r="DQ719"/>
      <c r="DR719"/>
      <c r="DS719"/>
      <c r="DT719"/>
      <c r="DU719"/>
      <c r="DV719"/>
      <c r="DW719"/>
      <c r="DX719"/>
      <c r="DY719"/>
      <c r="DZ719"/>
      <c r="EA719"/>
      <c r="EB719"/>
      <c r="EC719"/>
      <c r="ED719"/>
      <c r="EE719"/>
      <c r="EF719"/>
      <c r="EG719"/>
      <c r="EH719"/>
      <c r="EI719"/>
      <c r="EJ719"/>
      <c r="EK719"/>
      <c r="EL719"/>
      <c r="EM719"/>
      <c r="EN719"/>
      <c r="EO719"/>
      <c r="EP719"/>
      <c r="EQ719"/>
      <c r="ER719"/>
      <c r="ES719"/>
      <c r="ET719"/>
      <c r="EU719"/>
      <c r="EV719"/>
      <c r="EW719"/>
      <c r="EX719"/>
      <c r="EY719"/>
      <c r="EZ719"/>
      <c r="FA719"/>
      <c r="FB719"/>
      <c r="FC719"/>
      <c r="FD719"/>
      <c r="FE719"/>
      <c r="FF719"/>
      <c r="FG719"/>
      <c r="FH719"/>
      <c r="FI719"/>
      <c r="FJ719"/>
      <c r="FK719"/>
      <c r="FL719"/>
      <c r="FM719"/>
      <c r="FN719"/>
      <c r="FO719"/>
      <c r="FP719"/>
      <c r="FQ719"/>
      <c r="FR719"/>
      <c r="FS719"/>
      <c r="FT719"/>
      <c r="FU719"/>
      <c r="FV719"/>
      <c r="FW719"/>
      <c r="FX719"/>
      <c r="FY719"/>
      <c r="FZ719"/>
      <c r="GA719"/>
      <c r="GB719"/>
      <c r="GC719"/>
      <c r="GD719"/>
      <c r="GE719"/>
      <c r="GF719"/>
      <c r="GG719"/>
      <c r="GH719"/>
      <c r="GI719"/>
      <c r="GJ719"/>
      <c r="GK719"/>
      <c r="GL719"/>
      <c r="GM719"/>
      <c r="GN719"/>
      <c r="GO719"/>
      <c r="GP719"/>
      <c r="GQ719"/>
      <c r="GR719"/>
      <c r="GS719"/>
      <c r="GT719"/>
      <c r="GU719"/>
      <c r="GV719"/>
      <c r="GW719"/>
      <c r="GX719"/>
      <c r="GY719"/>
      <c r="GZ719"/>
      <c r="HA719"/>
      <c r="HB719"/>
      <c r="HC719"/>
      <c r="HD719"/>
      <c r="HE719"/>
      <c r="HF719"/>
      <c r="HG719"/>
      <c r="HH719"/>
      <c r="HI719"/>
      <c r="HJ719"/>
      <c r="HK719"/>
      <c r="HL719"/>
      <c r="HM719"/>
      <c r="HN719"/>
      <c r="HO719"/>
      <c r="HP719"/>
      <c r="HQ719"/>
      <c r="HR719"/>
      <c r="HS719"/>
      <c r="HT719"/>
      <c r="HU719"/>
      <c r="HV719"/>
      <c r="HW719"/>
      <c r="HX719"/>
      <c r="HY719"/>
      <c r="HZ719"/>
      <c r="IA719"/>
      <c r="IB719"/>
      <c r="IC719"/>
      <c r="ID719"/>
      <c r="IE719"/>
      <c r="IF719"/>
      <c r="IG719"/>
      <c r="IH719"/>
      <c r="II719"/>
      <c r="IJ719"/>
      <c r="IK719"/>
      <c r="IL719"/>
      <c r="IM719"/>
      <c r="IN719"/>
      <c r="IO719"/>
      <c r="IP719"/>
      <c r="IQ719"/>
      <c r="IR719"/>
      <c r="IS719"/>
      <c r="IT719"/>
      <c r="IU719"/>
      <c r="IV719"/>
      <c r="IW719"/>
      <c r="IX719"/>
      <c r="IY719"/>
      <c r="IZ719"/>
      <c r="JA719"/>
      <c r="JB719"/>
      <c r="JC719"/>
      <c r="JD719"/>
      <c r="JE719"/>
      <c r="JF719"/>
      <c r="JG719"/>
      <c r="JH719"/>
      <c r="JI719"/>
      <c r="JJ719"/>
      <c r="JK719"/>
      <c r="JL719"/>
      <c r="JM719"/>
      <c r="JN719"/>
      <c r="JO719"/>
      <c r="JP719"/>
      <c r="JQ719"/>
      <c r="JR719"/>
      <c r="JS719"/>
      <c r="JT719"/>
      <c r="JU719"/>
      <c r="JV719"/>
      <c r="JW719"/>
      <c r="JX719"/>
      <c r="JY719"/>
      <c r="JZ719"/>
      <c r="KA719"/>
      <c r="KB719"/>
      <c r="KC719"/>
      <c r="KD719"/>
      <c r="KE719"/>
      <c r="KF719"/>
      <c r="KG719"/>
      <c r="KH719"/>
      <c r="KI719"/>
      <c r="KJ719"/>
      <c r="KK719"/>
      <c r="KL719"/>
      <c r="KM719"/>
      <c r="KN719"/>
      <c r="KO719"/>
      <c r="KP719"/>
      <c r="KQ719"/>
      <c r="KR719"/>
      <c r="KS719"/>
      <c r="KT719"/>
      <c r="KU719"/>
      <c r="KV719"/>
      <c r="KW719"/>
      <c r="KX719"/>
      <c r="KY719"/>
      <c r="KZ719"/>
      <c r="LA719"/>
      <c r="LB719"/>
      <c r="LC719"/>
      <c r="LD719"/>
      <c r="LE719"/>
      <c r="LF719"/>
      <c r="LG719"/>
      <c r="LH719"/>
      <c r="LI719"/>
      <c r="LJ719"/>
      <c r="LK719"/>
      <c r="LL719"/>
      <c r="LM719"/>
      <c r="LN719"/>
      <c r="LO719"/>
      <c r="LP719"/>
      <c r="LQ719"/>
      <c r="LR719"/>
      <c r="LS719"/>
      <c r="LT719"/>
      <c r="LU719"/>
      <c r="LV719"/>
      <c r="LW719"/>
      <c r="LX719"/>
      <c r="LY719"/>
      <c r="LZ719"/>
      <c r="MA719"/>
      <c r="MB719"/>
      <c r="MC719"/>
      <c r="MD719"/>
      <c r="ME719"/>
      <c r="MF719"/>
      <c r="MG719"/>
      <c r="MH719"/>
      <c r="MI719"/>
      <c r="MJ719"/>
      <c r="MK719"/>
      <c r="ML719"/>
      <c r="MM719"/>
      <c r="MN719"/>
      <c r="MO719"/>
      <c r="MP719"/>
      <c r="MQ719"/>
      <c r="MR719"/>
      <c r="MS719"/>
      <c r="MT719"/>
      <c r="MU719"/>
      <c r="MV719"/>
      <c r="MW719"/>
      <c r="MX719"/>
      <c r="MY719"/>
      <c r="MZ719"/>
      <c r="NA719"/>
      <c r="NB719"/>
      <c r="NC719"/>
      <c r="ND719"/>
      <c r="NE719"/>
      <c r="NF719"/>
      <c r="NG719"/>
      <c r="NH719"/>
      <c r="NI719"/>
      <c r="NJ719"/>
      <c r="NK719"/>
      <c r="NL719"/>
      <c r="NM719"/>
      <c r="NN719"/>
      <c r="NO719"/>
      <c r="NP719"/>
      <c r="NQ719"/>
      <c r="NR719"/>
      <c r="NS719"/>
      <c r="NT719"/>
      <c r="NU719"/>
      <c r="NV719"/>
      <c r="NW719"/>
      <c r="NX719"/>
      <c r="NY719"/>
      <c r="NZ719"/>
      <c r="OA719"/>
      <c r="OB719"/>
      <c r="OC719"/>
      <c r="OD719"/>
      <c r="OE719"/>
      <c r="OF719"/>
      <c r="OG719"/>
      <c r="OH719"/>
      <c r="OI719"/>
      <c r="OJ719"/>
      <c r="OK719"/>
      <c r="OL719"/>
      <c r="OM719"/>
      <c r="ON719"/>
      <c r="OO719"/>
      <c r="OP719"/>
      <c r="OQ719"/>
      <c r="OR719"/>
      <c r="OS719"/>
      <c r="OT719"/>
      <c r="OU719"/>
      <c r="OV719"/>
      <c r="OW719"/>
      <c r="OX719"/>
      <c r="OY719"/>
      <c r="OZ719"/>
      <c r="PA719"/>
      <c r="PB719"/>
      <c r="PC719"/>
      <c r="PD719"/>
      <c r="PE719"/>
      <c r="PF719"/>
      <c r="PG719"/>
      <c r="PH719"/>
      <c r="PI719"/>
      <c r="PJ719"/>
      <c r="PK719"/>
      <c r="PL719"/>
      <c r="PM719"/>
      <c r="PN719"/>
      <c r="PO719"/>
      <c r="PP719"/>
      <c r="PQ719"/>
      <c r="PR719"/>
      <c r="PS719"/>
      <c r="PT719"/>
      <c r="PU719"/>
      <c r="PV719"/>
      <c r="PW719"/>
      <c r="PX719"/>
      <c r="PY719"/>
      <c r="PZ719"/>
      <c r="QA719"/>
      <c r="QB719"/>
      <c r="QC719"/>
      <c r="QD719"/>
      <c r="QE719"/>
      <c r="QF719"/>
      <c r="QG719"/>
      <c r="QH719"/>
      <c r="QI719"/>
      <c r="QJ719"/>
      <c r="QK719"/>
      <c r="QL719"/>
      <c r="QM719"/>
      <c r="QN719"/>
      <c r="QO719"/>
      <c r="QP719"/>
      <c r="QQ719"/>
      <c r="QR719"/>
      <c r="QS719"/>
      <c r="QT719"/>
      <c r="QU719"/>
      <c r="QV719"/>
      <c r="QW719"/>
      <c r="QX719"/>
      <c r="QY719"/>
      <c r="QZ719"/>
      <c r="RA719"/>
      <c r="RB719"/>
      <c r="RC719"/>
      <c r="RD719"/>
      <c r="RE719"/>
      <c r="RF719"/>
      <c r="RG719"/>
      <c r="RH719"/>
      <c r="RI719"/>
      <c r="RJ719"/>
      <c r="RK719"/>
      <c r="RL719"/>
      <c r="RM719"/>
      <c r="RN719"/>
      <c r="RO719"/>
      <c r="RP719"/>
      <c r="RQ719"/>
      <c r="RR719"/>
      <c r="RS719"/>
      <c r="RT719"/>
      <c r="RU719"/>
      <c r="RV719"/>
      <c r="RW719"/>
      <c r="RX719"/>
      <c r="RY719"/>
      <c r="RZ719"/>
      <c r="SA719"/>
      <c r="SB719"/>
      <c r="SC719"/>
      <c r="SD719"/>
      <c r="SE719"/>
      <c r="SF719"/>
      <c r="SG719"/>
      <c r="SH719"/>
      <c r="SI719"/>
      <c r="SJ719"/>
      <c r="SK719"/>
      <c r="SL719"/>
      <c r="SM719"/>
      <c r="SN719"/>
      <c r="SO719"/>
      <c r="SP719"/>
    </row>
    <row r="720" spans="1:510" ht="16.5" customHeight="1" x14ac:dyDescent="0.2">
      <c r="A720" s="20">
        <v>48</v>
      </c>
      <c r="B720" s="20" t="s">
        <v>21</v>
      </c>
      <c r="C720" s="20" t="s">
        <v>33</v>
      </c>
      <c r="D720" s="20" t="s">
        <v>38</v>
      </c>
      <c r="E720" s="20" t="s">
        <v>1345</v>
      </c>
      <c r="F720" s="21" t="s">
        <v>883</v>
      </c>
      <c r="G720" s="20" t="s">
        <v>42</v>
      </c>
      <c r="H720" s="20" t="s">
        <v>35</v>
      </c>
      <c r="I720" s="20" t="s">
        <v>81</v>
      </c>
      <c r="J720" s="22" t="s">
        <v>856</v>
      </c>
      <c r="K720" s="20"/>
      <c r="L720" s="20"/>
      <c r="M720" s="20"/>
      <c r="N720" s="20"/>
      <c r="O720" s="23">
        <v>0</v>
      </c>
      <c r="P720" s="23">
        <v>740000</v>
      </c>
      <c r="Q720" s="24">
        <v>12</v>
      </c>
      <c r="R720" s="25">
        <v>45658</v>
      </c>
      <c r="S720" s="20" t="s">
        <v>83</v>
      </c>
      <c r="T720" s="26">
        <f t="shared" si="12"/>
        <v>8880000</v>
      </c>
      <c r="U720" s="27" t="s">
        <v>100</v>
      </c>
      <c r="V720" s="27" t="s">
        <v>100</v>
      </c>
      <c r="W720"/>
      <c r="X720"/>
      <c r="Y720"/>
      <c r="Z720"/>
      <c r="AA720"/>
      <c r="AB720"/>
      <c r="AC720"/>
      <c r="AD720"/>
      <c r="AE720"/>
      <c r="AF720"/>
      <c r="AG720"/>
      <c r="AH720"/>
      <c r="AI720"/>
      <c r="AJ720"/>
      <c r="AK720"/>
      <c r="AL720"/>
      <c r="AM720"/>
      <c r="AN720"/>
      <c r="AO720"/>
      <c r="AP720"/>
      <c r="AQ720"/>
      <c r="AR720"/>
      <c r="AS720"/>
      <c r="AT720"/>
      <c r="AU720"/>
      <c r="AV720"/>
      <c r="AW720"/>
      <c r="AX720"/>
      <c r="AY720"/>
      <c r="AZ720"/>
      <c r="BA720"/>
      <c r="BB720"/>
      <c r="BC720"/>
      <c r="BD720"/>
      <c r="BE720"/>
      <c r="BF720"/>
      <c r="BG720"/>
      <c r="BH720"/>
      <c r="BI720"/>
      <c r="BJ720"/>
      <c r="BK720"/>
      <c r="BL720"/>
      <c r="BM720"/>
      <c r="BN720"/>
      <c r="BO720"/>
      <c r="BP720"/>
      <c r="BQ720"/>
      <c r="BR720"/>
      <c r="BS720"/>
      <c r="BT720"/>
      <c r="BU720"/>
      <c r="BV720"/>
      <c r="BW720"/>
      <c r="BX720"/>
      <c r="BY720"/>
      <c r="BZ720"/>
      <c r="CA720"/>
      <c r="CB720"/>
      <c r="CC720"/>
      <c r="CD720"/>
      <c r="CE720"/>
      <c r="CF720"/>
      <c r="CG720"/>
      <c r="CH720"/>
      <c r="CI720"/>
      <c r="CJ720"/>
      <c r="CK720"/>
      <c r="CL720"/>
      <c r="CM720"/>
      <c r="CN720"/>
      <c r="CO720"/>
      <c r="CP720"/>
      <c r="CQ720"/>
      <c r="CR720"/>
      <c r="CS720"/>
      <c r="CT720"/>
      <c r="CU720"/>
      <c r="CV720"/>
      <c r="CW720"/>
      <c r="CX720"/>
      <c r="CY720"/>
      <c r="CZ720"/>
      <c r="DA720"/>
      <c r="DB720"/>
      <c r="DC720"/>
      <c r="DD720"/>
      <c r="DE720"/>
      <c r="DF720"/>
      <c r="DG720"/>
      <c r="DH720"/>
      <c r="DI720"/>
      <c r="DJ720"/>
      <c r="DK720"/>
      <c r="DL720"/>
      <c r="DM720"/>
      <c r="DN720"/>
      <c r="DO720"/>
      <c r="DP720"/>
      <c r="DQ720"/>
      <c r="DR720"/>
      <c r="DS720"/>
      <c r="DT720"/>
      <c r="DU720"/>
      <c r="DV720"/>
      <c r="DW720"/>
      <c r="DX720"/>
      <c r="DY720"/>
      <c r="DZ720"/>
      <c r="EA720"/>
      <c r="EB720"/>
      <c r="EC720"/>
      <c r="ED720"/>
      <c r="EE720"/>
      <c r="EF720"/>
      <c r="EG720"/>
      <c r="EH720"/>
      <c r="EI720"/>
      <c r="EJ720"/>
      <c r="EK720"/>
      <c r="EL720"/>
      <c r="EM720"/>
      <c r="EN720"/>
      <c r="EO720"/>
      <c r="EP720"/>
      <c r="EQ720"/>
      <c r="ER720"/>
      <c r="ES720"/>
      <c r="ET720"/>
      <c r="EU720"/>
      <c r="EV720"/>
      <c r="EW720"/>
      <c r="EX720"/>
      <c r="EY720"/>
      <c r="EZ720"/>
      <c r="FA720"/>
      <c r="FB720"/>
      <c r="FC720"/>
      <c r="FD720"/>
      <c r="FE720"/>
      <c r="FF720"/>
      <c r="FG720"/>
      <c r="FH720"/>
      <c r="FI720"/>
      <c r="FJ720"/>
      <c r="FK720"/>
      <c r="FL720"/>
      <c r="FM720"/>
      <c r="FN720"/>
      <c r="FO720"/>
      <c r="FP720"/>
      <c r="FQ720"/>
      <c r="FR720"/>
      <c r="FS720"/>
      <c r="FT720"/>
      <c r="FU720"/>
      <c r="FV720"/>
      <c r="FW720"/>
      <c r="FX720"/>
      <c r="FY720"/>
      <c r="FZ720"/>
      <c r="GA720"/>
      <c r="GB720"/>
      <c r="GC720"/>
      <c r="GD720"/>
      <c r="GE720"/>
      <c r="GF720"/>
      <c r="GG720"/>
      <c r="GH720"/>
      <c r="GI720"/>
      <c r="GJ720"/>
      <c r="GK720"/>
      <c r="GL720"/>
      <c r="GM720"/>
      <c r="GN720"/>
      <c r="GO720"/>
      <c r="GP720"/>
      <c r="GQ720"/>
      <c r="GR720"/>
      <c r="GS720"/>
      <c r="GT720"/>
      <c r="GU720"/>
      <c r="GV720"/>
      <c r="GW720"/>
      <c r="GX720"/>
      <c r="GY720"/>
      <c r="GZ720"/>
      <c r="HA720"/>
      <c r="HB720"/>
      <c r="HC720"/>
      <c r="HD720"/>
      <c r="HE720"/>
      <c r="HF720"/>
      <c r="HG720"/>
      <c r="HH720"/>
      <c r="HI720"/>
      <c r="HJ720"/>
      <c r="HK720"/>
      <c r="HL720"/>
      <c r="HM720"/>
      <c r="HN720"/>
      <c r="HO720"/>
      <c r="HP720"/>
      <c r="HQ720"/>
      <c r="HR720"/>
      <c r="HS720"/>
      <c r="HT720"/>
      <c r="HU720"/>
      <c r="HV720"/>
      <c r="HW720"/>
      <c r="HX720"/>
      <c r="HY720"/>
      <c r="HZ720"/>
      <c r="IA720"/>
      <c r="IB720"/>
      <c r="IC720"/>
      <c r="ID720"/>
      <c r="IE720"/>
      <c r="IF720"/>
      <c r="IG720"/>
      <c r="IH720"/>
      <c r="II720"/>
      <c r="IJ720"/>
      <c r="IK720"/>
      <c r="IL720"/>
      <c r="IM720"/>
      <c r="IN720"/>
      <c r="IO720"/>
      <c r="IP720"/>
      <c r="IQ720"/>
      <c r="IR720"/>
      <c r="IS720"/>
      <c r="IT720"/>
      <c r="IU720"/>
      <c r="IV720"/>
      <c r="IW720"/>
      <c r="IX720"/>
      <c r="IY720"/>
      <c r="IZ720"/>
      <c r="JA720"/>
      <c r="JB720"/>
      <c r="JC720"/>
      <c r="JD720"/>
      <c r="JE720"/>
      <c r="JF720"/>
      <c r="JG720"/>
      <c r="JH720"/>
      <c r="JI720"/>
      <c r="JJ720"/>
      <c r="JK720"/>
      <c r="JL720"/>
      <c r="JM720"/>
      <c r="JN720"/>
      <c r="JO720"/>
      <c r="JP720"/>
      <c r="JQ720"/>
      <c r="JR720"/>
      <c r="JS720"/>
      <c r="JT720"/>
      <c r="JU720"/>
      <c r="JV720"/>
      <c r="JW720"/>
      <c r="JX720"/>
      <c r="JY720"/>
      <c r="JZ720"/>
      <c r="KA720"/>
      <c r="KB720"/>
      <c r="KC720"/>
      <c r="KD720"/>
      <c r="KE720"/>
      <c r="KF720"/>
      <c r="KG720"/>
      <c r="KH720"/>
      <c r="KI720"/>
      <c r="KJ720"/>
      <c r="KK720"/>
      <c r="KL720"/>
      <c r="KM720"/>
      <c r="KN720"/>
      <c r="KO720"/>
      <c r="KP720"/>
      <c r="KQ720"/>
      <c r="KR720"/>
      <c r="KS720"/>
      <c r="KT720"/>
      <c r="KU720"/>
      <c r="KV720"/>
      <c r="KW720"/>
      <c r="KX720"/>
      <c r="KY720"/>
      <c r="KZ720"/>
      <c r="LA720"/>
      <c r="LB720"/>
      <c r="LC720"/>
      <c r="LD720"/>
      <c r="LE720"/>
      <c r="LF720"/>
      <c r="LG720"/>
      <c r="LH720"/>
      <c r="LI720"/>
      <c r="LJ720"/>
      <c r="LK720"/>
      <c r="LL720"/>
      <c r="LM720"/>
      <c r="LN720"/>
      <c r="LO720"/>
      <c r="LP720"/>
      <c r="LQ720"/>
      <c r="LR720"/>
      <c r="LS720"/>
      <c r="LT720"/>
      <c r="LU720"/>
      <c r="LV720"/>
      <c r="LW720"/>
      <c r="LX720"/>
      <c r="LY720"/>
      <c r="LZ720"/>
      <c r="MA720"/>
      <c r="MB720"/>
      <c r="MC720"/>
      <c r="MD720"/>
      <c r="ME720"/>
      <c r="MF720"/>
      <c r="MG720"/>
      <c r="MH720"/>
      <c r="MI720"/>
      <c r="MJ720"/>
      <c r="MK720"/>
      <c r="ML720"/>
      <c r="MM720"/>
      <c r="MN720"/>
      <c r="MO720"/>
      <c r="MP720"/>
      <c r="MQ720"/>
      <c r="MR720"/>
      <c r="MS720"/>
      <c r="MT720"/>
      <c r="MU720"/>
      <c r="MV720"/>
      <c r="MW720"/>
      <c r="MX720"/>
      <c r="MY720"/>
      <c r="MZ720"/>
      <c r="NA720"/>
      <c r="NB720"/>
      <c r="NC720"/>
      <c r="ND720"/>
      <c r="NE720"/>
      <c r="NF720"/>
      <c r="NG720"/>
      <c r="NH720"/>
      <c r="NI720"/>
      <c r="NJ720"/>
      <c r="NK720"/>
      <c r="NL720"/>
      <c r="NM720"/>
      <c r="NN720"/>
      <c r="NO720"/>
      <c r="NP720"/>
      <c r="NQ720"/>
      <c r="NR720"/>
      <c r="NS720"/>
      <c r="NT720"/>
      <c r="NU720"/>
      <c r="NV720"/>
      <c r="NW720"/>
      <c r="NX720"/>
      <c r="NY720"/>
      <c r="NZ720"/>
      <c r="OA720"/>
      <c r="OB720"/>
      <c r="OC720"/>
      <c r="OD720"/>
      <c r="OE720"/>
      <c r="OF720"/>
      <c r="OG720"/>
      <c r="OH720"/>
      <c r="OI720"/>
      <c r="OJ720"/>
      <c r="OK720"/>
      <c r="OL720"/>
      <c r="OM720"/>
      <c r="ON720"/>
      <c r="OO720"/>
      <c r="OP720"/>
      <c r="OQ720"/>
      <c r="OR720"/>
      <c r="OS720"/>
      <c r="OT720"/>
      <c r="OU720"/>
      <c r="OV720"/>
      <c r="OW720"/>
      <c r="OX720"/>
      <c r="OY720"/>
      <c r="OZ720"/>
      <c r="PA720"/>
      <c r="PB720"/>
      <c r="PC720"/>
      <c r="PD720"/>
      <c r="PE720"/>
      <c r="PF720"/>
      <c r="PG720"/>
      <c r="PH720"/>
      <c r="PI720"/>
      <c r="PJ720"/>
      <c r="PK720"/>
      <c r="PL720"/>
      <c r="PM720"/>
      <c r="PN720"/>
      <c r="PO720"/>
      <c r="PP720"/>
      <c r="PQ720"/>
      <c r="PR720"/>
      <c r="PS720"/>
      <c r="PT720"/>
      <c r="PU720"/>
      <c r="PV720"/>
      <c r="PW720"/>
      <c r="PX720"/>
      <c r="PY720"/>
      <c r="PZ720"/>
      <c r="QA720"/>
      <c r="QB720"/>
      <c r="QC720"/>
      <c r="QD720"/>
      <c r="QE720"/>
      <c r="QF720"/>
      <c r="QG720"/>
      <c r="QH720"/>
      <c r="QI720"/>
      <c r="QJ720"/>
      <c r="QK720"/>
      <c r="QL720"/>
      <c r="QM720"/>
      <c r="QN720"/>
      <c r="QO720"/>
      <c r="QP720"/>
      <c r="QQ720"/>
      <c r="QR720"/>
      <c r="QS720"/>
      <c r="QT720"/>
      <c r="QU720"/>
      <c r="QV720"/>
      <c r="QW720"/>
      <c r="QX720"/>
      <c r="QY720"/>
      <c r="QZ720"/>
      <c r="RA720"/>
      <c r="RB720"/>
      <c r="RC720"/>
      <c r="RD720"/>
      <c r="RE720"/>
      <c r="RF720"/>
      <c r="RG720"/>
      <c r="RH720"/>
      <c r="RI720"/>
      <c r="RJ720"/>
      <c r="RK720"/>
      <c r="RL720"/>
      <c r="RM720"/>
      <c r="RN720"/>
      <c r="RO720"/>
      <c r="RP720"/>
      <c r="RQ720"/>
      <c r="RR720"/>
      <c r="RS720"/>
      <c r="RT720"/>
      <c r="RU720"/>
      <c r="RV720"/>
      <c r="RW720"/>
      <c r="RX720"/>
      <c r="RY720"/>
      <c r="RZ720"/>
      <c r="SA720"/>
      <c r="SB720"/>
      <c r="SC720"/>
      <c r="SD720"/>
      <c r="SE720"/>
      <c r="SF720"/>
      <c r="SG720"/>
      <c r="SH720"/>
      <c r="SI720"/>
      <c r="SJ720"/>
      <c r="SK720"/>
      <c r="SL720"/>
      <c r="SM720"/>
      <c r="SN720"/>
      <c r="SO720"/>
      <c r="SP720"/>
    </row>
    <row r="721" spans="1:510" ht="16.5" customHeight="1" x14ac:dyDescent="0.2">
      <c r="A721" s="20">
        <v>49</v>
      </c>
      <c r="B721" s="20" t="s">
        <v>21</v>
      </c>
      <c r="C721" s="20" t="s">
        <v>33</v>
      </c>
      <c r="D721" s="20" t="s">
        <v>38</v>
      </c>
      <c r="E721" s="20" t="s">
        <v>1340</v>
      </c>
      <c r="F721" s="21" t="s">
        <v>884</v>
      </c>
      <c r="G721" s="20" t="s">
        <v>25</v>
      </c>
      <c r="H721" s="20" t="s">
        <v>26</v>
      </c>
      <c r="I721" s="20" t="s">
        <v>81</v>
      </c>
      <c r="J721" s="22" t="s">
        <v>852</v>
      </c>
      <c r="K721" s="20"/>
      <c r="L721" s="20"/>
      <c r="M721" s="20"/>
      <c r="N721" s="20"/>
      <c r="O721" s="23">
        <v>0</v>
      </c>
      <c r="P721" s="23">
        <v>12300000</v>
      </c>
      <c r="Q721" s="24">
        <v>12</v>
      </c>
      <c r="R721" s="25">
        <v>45658</v>
      </c>
      <c r="S721" s="20" t="s">
        <v>83</v>
      </c>
      <c r="T721" s="26">
        <f t="shared" si="12"/>
        <v>147600000</v>
      </c>
      <c r="U721" s="27" t="s">
        <v>100</v>
      </c>
      <c r="V721" s="27" t="s">
        <v>100</v>
      </c>
      <c r="W721"/>
      <c r="X721"/>
      <c r="Y721"/>
      <c r="Z721"/>
      <c r="AA721"/>
      <c r="AB721"/>
      <c r="AC721"/>
      <c r="AD721"/>
      <c r="AE721"/>
      <c r="AF721"/>
      <c r="AG721"/>
      <c r="AH721"/>
      <c r="AI721"/>
      <c r="AJ721"/>
      <c r="AK721"/>
      <c r="AL721"/>
      <c r="AM721"/>
      <c r="AN721"/>
      <c r="AO721"/>
      <c r="AP721"/>
      <c r="AQ721"/>
      <c r="AR721"/>
      <c r="AS721"/>
      <c r="AT721"/>
      <c r="AU721"/>
      <c r="AV721"/>
      <c r="AW721"/>
      <c r="AX721"/>
      <c r="AY721"/>
      <c r="AZ721"/>
      <c r="BA721"/>
      <c r="BB721"/>
      <c r="BC721"/>
      <c r="BD721"/>
      <c r="BE721"/>
      <c r="BF721"/>
      <c r="BG721"/>
      <c r="BH721"/>
      <c r="BI721"/>
      <c r="BJ721"/>
      <c r="BK721"/>
      <c r="BL721"/>
      <c r="BM721"/>
      <c r="BN721"/>
      <c r="BO721"/>
      <c r="BP721"/>
      <c r="BQ721"/>
      <c r="BR721"/>
      <c r="BS721"/>
      <c r="BT721"/>
      <c r="BU721"/>
      <c r="BV721"/>
      <c r="BW721"/>
      <c r="BX721"/>
      <c r="BY721"/>
      <c r="BZ721"/>
      <c r="CA721"/>
      <c r="CB721"/>
      <c r="CC721"/>
      <c r="CD721"/>
      <c r="CE721"/>
      <c r="CF721"/>
      <c r="CG721"/>
      <c r="CH721"/>
      <c r="CI721"/>
      <c r="CJ721"/>
      <c r="CK721"/>
      <c r="CL721"/>
      <c r="CM721"/>
      <c r="CN721"/>
      <c r="CO721"/>
      <c r="CP721"/>
      <c r="CQ721"/>
      <c r="CR721"/>
      <c r="CS721"/>
      <c r="CT721"/>
      <c r="CU721"/>
      <c r="CV721"/>
      <c r="CW721"/>
      <c r="CX721"/>
      <c r="CY721"/>
      <c r="CZ721"/>
      <c r="DA721"/>
      <c r="DB721"/>
      <c r="DC721"/>
      <c r="DD721"/>
      <c r="DE721"/>
      <c r="DF721"/>
      <c r="DG721"/>
      <c r="DH721"/>
      <c r="DI721"/>
      <c r="DJ721"/>
      <c r="DK721"/>
      <c r="DL721"/>
      <c r="DM721"/>
      <c r="DN721"/>
      <c r="DO721"/>
      <c r="DP721"/>
      <c r="DQ721"/>
      <c r="DR721"/>
      <c r="DS721"/>
      <c r="DT721"/>
      <c r="DU721"/>
      <c r="DV721"/>
      <c r="DW721"/>
      <c r="DX721"/>
      <c r="DY721"/>
      <c r="DZ721"/>
      <c r="EA721"/>
      <c r="EB721"/>
      <c r="EC721"/>
      <c r="ED721"/>
      <c r="EE721"/>
      <c r="EF721"/>
      <c r="EG721"/>
      <c r="EH721"/>
      <c r="EI721"/>
      <c r="EJ721"/>
      <c r="EK721"/>
      <c r="EL721"/>
      <c r="EM721"/>
      <c r="EN721"/>
      <c r="EO721"/>
      <c r="EP721"/>
      <c r="EQ721"/>
      <c r="ER721"/>
      <c r="ES721"/>
      <c r="ET721"/>
      <c r="EU721"/>
      <c r="EV721"/>
      <c r="EW721"/>
      <c r="EX721"/>
      <c r="EY721"/>
      <c r="EZ721"/>
      <c r="FA721"/>
      <c r="FB721"/>
      <c r="FC721"/>
      <c r="FD721"/>
      <c r="FE721"/>
      <c r="FF721"/>
      <c r="FG721"/>
      <c r="FH721"/>
      <c r="FI721"/>
      <c r="FJ721"/>
      <c r="FK721"/>
      <c r="FL721"/>
      <c r="FM721"/>
      <c r="FN721"/>
      <c r="FO721"/>
      <c r="FP721"/>
      <c r="FQ721"/>
      <c r="FR721"/>
      <c r="FS721"/>
      <c r="FT721"/>
      <c r="FU721"/>
      <c r="FV721"/>
      <c r="FW721"/>
      <c r="FX721"/>
      <c r="FY721"/>
      <c r="FZ721"/>
      <c r="GA721"/>
      <c r="GB721"/>
      <c r="GC721"/>
      <c r="GD721"/>
      <c r="GE721"/>
      <c r="GF721"/>
      <c r="GG721"/>
      <c r="GH721"/>
      <c r="GI721"/>
      <c r="GJ721"/>
      <c r="GK721"/>
      <c r="GL721"/>
      <c r="GM721"/>
      <c r="GN721"/>
      <c r="GO721"/>
      <c r="GP721"/>
      <c r="GQ721"/>
      <c r="GR721"/>
      <c r="GS721"/>
      <c r="GT721"/>
      <c r="GU721"/>
      <c r="GV721"/>
      <c r="GW721"/>
      <c r="GX721"/>
      <c r="GY721"/>
      <c r="GZ721"/>
      <c r="HA721"/>
      <c r="HB721"/>
      <c r="HC721"/>
      <c r="HD721"/>
      <c r="HE721"/>
      <c r="HF721"/>
      <c r="HG721"/>
      <c r="HH721"/>
      <c r="HI721"/>
      <c r="HJ721"/>
      <c r="HK721"/>
      <c r="HL721"/>
      <c r="HM721"/>
      <c r="HN721"/>
      <c r="HO721"/>
      <c r="HP721"/>
      <c r="HQ721"/>
      <c r="HR721"/>
      <c r="HS721"/>
      <c r="HT721"/>
      <c r="HU721"/>
      <c r="HV721"/>
      <c r="HW721"/>
      <c r="HX721"/>
      <c r="HY721"/>
      <c r="HZ721"/>
      <c r="IA721"/>
      <c r="IB721"/>
      <c r="IC721"/>
      <c r="ID721"/>
      <c r="IE721"/>
      <c r="IF721"/>
      <c r="IG721"/>
      <c r="IH721"/>
      <c r="II721"/>
      <c r="IJ721"/>
      <c r="IK721"/>
      <c r="IL721"/>
      <c r="IM721"/>
      <c r="IN721"/>
      <c r="IO721"/>
      <c r="IP721"/>
      <c r="IQ721"/>
      <c r="IR721"/>
      <c r="IS721"/>
      <c r="IT721"/>
      <c r="IU721"/>
      <c r="IV721"/>
      <c r="IW721"/>
      <c r="IX721"/>
      <c r="IY721"/>
      <c r="IZ721"/>
      <c r="JA721"/>
      <c r="JB721"/>
      <c r="JC721"/>
      <c r="JD721"/>
      <c r="JE721"/>
      <c r="JF721"/>
      <c r="JG721"/>
      <c r="JH721"/>
      <c r="JI721"/>
      <c r="JJ721"/>
      <c r="JK721"/>
      <c r="JL721"/>
      <c r="JM721"/>
      <c r="JN721"/>
      <c r="JO721"/>
      <c r="JP721"/>
      <c r="JQ721"/>
      <c r="JR721"/>
      <c r="JS721"/>
      <c r="JT721"/>
      <c r="JU721"/>
      <c r="JV721"/>
      <c r="JW721"/>
      <c r="JX721"/>
      <c r="JY721"/>
      <c r="JZ721"/>
      <c r="KA721"/>
      <c r="KB721"/>
      <c r="KC721"/>
      <c r="KD721"/>
      <c r="KE721"/>
      <c r="KF721"/>
      <c r="KG721"/>
      <c r="KH721"/>
      <c r="KI721"/>
      <c r="KJ721"/>
      <c r="KK721"/>
      <c r="KL721"/>
      <c r="KM721"/>
      <c r="KN721"/>
      <c r="KO721"/>
      <c r="KP721"/>
      <c r="KQ721"/>
      <c r="KR721"/>
      <c r="KS721"/>
      <c r="KT721"/>
      <c r="KU721"/>
      <c r="KV721"/>
      <c r="KW721"/>
      <c r="KX721"/>
      <c r="KY721"/>
      <c r="KZ721"/>
      <c r="LA721"/>
      <c r="LB721"/>
      <c r="LC721"/>
      <c r="LD721"/>
      <c r="LE721"/>
      <c r="LF721"/>
      <c r="LG721"/>
      <c r="LH721"/>
      <c r="LI721"/>
      <c r="LJ721"/>
      <c r="LK721"/>
      <c r="LL721"/>
      <c r="LM721"/>
      <c r="LN721"/>
      <c r="LO721"/>
      <c r="LP721"/>
      <c r="LQ721"/>
      <c r="LR721"/>
      <c r="LS721"/>
      <c r="LT721"/>
      <c r="LU721"/>
      <c r="LV721"/>
      <c r="LW721"/>
      <c r="LX721"/>
      <c r="LY721"/>
      <c r="LZ721"/>
      <c r="MA721"/>
      <c r="MB721"/>
      <c r="MC721"/>
      <c r="MD721"/>
      <c r="ME721"/>
      <c r="MF721"/>
      <c r="MG721"/>
      <c r="MH721"/>
      <c r="MI721"/>
      <c r="MJ721"/>
      <c r="MK721"/>
      <c r="ML721"/>
      <c r="MM721"/>
      <c r="MN721"/>
      <c r="MO721"/>
      <c r="MP721"/>
      <c r="MQ721"/>
      <c r="MR721"/>
      <c r="MS721"/>
      <c r="MT721"/>
      <c r="MU721"/>
      <c r="MV721"/>
      <c r="MW721"/>
      <c r="MX721"/>
      <c r="MY721"/>
      <c r="MZ721"/>
      <c r="NA721"/>
      <c r="NB721"/>
      <c r="NC721"/>
      <c r="ND721"/>
      <c r="NE721"/>
      <c r="NF721"/>
      <c r="NG721"/>
      <c r="NH721"/>
      <c r="NI721"/>
      <c r="NJ721"/>
      <c r="NK721"/>
      <c r="NL721"/>
      <c r="NM721"/>
      <c r="NN721"/>
      <c r="NO721"/>
      <c r="NP721"/>
      <c r="NQ721"/>
      <c r="NR721"/>
      <c r="NS721"/>
      <c r="NT721"/>
      <c r="NU721"/>
      <c r="NV721"/>
      <c r="NW721"/>
      <c r="NX721"/>
      <c r="NY721"/>
      <c r="NZ721"/>
      <c r="OA721"/>
      <c r="OB721"/>
      <c r="OC721"/>
      <c r="OD721"/>
      <c r="OE721"/>
      <c r="OF721"/>
      <c r="OG721"/>
      <c r="OH721"/>
      <c r="OI721"/>
      <c r="OJ721"/>
      <c r="OK721"/>
      <c r="OL721"/>
      <c r="OM721"/>
      <c r="ON721"/>
      <c r="OO721"/>
      <c r="OP721"/>
      <c r="OQ721"/>
      <c r="OR721"/>
      <c r="OS721"/>
      <c r="OT721"/>
      <c r="OU721"/>
      <c r="OV721"/>
      <c r="OW721"/>
      <c r="OX721"/>
      <c r="OY721"/>
      <c r="OZ721"/>
      <c r="PA721"/>
      <c r="PB721"/>
      <c r="PC721"/>
      <c r="PD721"/>
      <c r="PE721"/>
      <c r="PF721"/>
      <c r="PG721"/>
      <c r="PH721"/>
      <c r="PI721"/>
      <c r="PJ721"/>
      <c r="PK721"/>
      <c r="PL721"/>
      <c r="PM721"/>
      <c r="PN721"/>
      <c r="PO721"/>
      <c r="PP721"/>
      <c r="PQ721"/>
      <c r="PR721"/>
      <c r="PS721"/>
      <c r="PT721"/>
      <c r="PU721"/>
      <c r="PV721"/>
      <c r="PW721"/>
      <c r="PX721"/>
      <c r="PY721"/>
      <c r="PZ721"/>
      <c r="QA721"/>
      <c r="QB721"/>
      <c r="QC721"/>
      <c r="QD721"/>
      <c r="QE721"/>
      <c r="QF721"/>
      <c r="QG721"/>
      <c r="QH721"/>
      <c r="QI721"/>
      <c r="QJ721"/>
      <c r="QK721"/>
      <c r="QL721"/>
      <c r="QM721"/>
      <c r="QN721"/>
      <c r="QO721"/>
      <c r="QP721"/>
      <c r="QQ721"/>
      <c r="QR721"/>
      <c r="QS721"/>
      <c r="QT721"/>
      <c r="QU721"/>
      <c r="QV721"/>
      <c r="QW721"/>
      <c r="QX721"/>
      <c r="QY721"/>
      <c r="QZ721"/>
      <c r="RA721"/>
      <c r="RB721"/>
      <c r="RC721"/>
      <c r="RD721"/>
      <c r="RE721"/>
      <c r="RF721"/>
      <c r="RG721"/>
      <c r="RH721"/>
      <c r="RI721"/>
      <c r="RJ721"/>
      <c r="RK721"/>
      <c r="RL721"/>
      <c r="RM721"/>
      <c r="RN721"/>
      <c r="RO721"/>
      <c r="RP721"/>
      <c r="RQ721"/>
      <c r="RR721"/>
      <c r="RS721"/>
      <c r="RT721"/>
      <c r="RU721"/>
      <c r="RV721"/>
      <c r="RW721"/>
      <c r="RX721"/>
      <c r="RY721"/>
      <c r="RZ721"/>
      <c r="SA721"/>
      <c r="SB721"/>
      <c r="SC721"/>
      <c r="SD721"/>
      <c r="SE721"/>
      <c r="SF721"/>
      <c r="SG721"/>
      <c r="SH721"/>
      <c r="SI721"/>
      <c r="SJ721"/>
      <c r="SK721"/>
      <c r="SL721"/>
      <c r="SM721"/>
      <c r="SN721"/>
      <c r="SO721"/>
      <c r="SP721"/>
    </row>
    <row r="722" spans="1:510" ht="16.5" customHeight="1" x14ac:dyDescent="0.2">
      <c r="A722" s="20">
        <v>50</v>
      </c>
      <c r="B722" s="20" t="s">
        <v>21</v>
      </c>
      <c r="C722" s="20" t="s">
        <v>33</v>
      </c>
      <c r="D722" s="20" t="s">
        <v>38</v>
      </c>
      <c r="E722" s="20" t="s">
        <v>1339</v>
      </c>
      <c r="F722" s="21" t="s">
        <v>885</v>
      </c>
      <c r="G722" s="20" t="s">
        <v>25</v>
      </c>
      <c r="H722" s="20" t="s">
        <v>26</v>
      </c>
      <c r="I722" s="20" t="s">
        <v>81</v>
      </c>
      <c r="J722" s="22" t="s">
        <v>856</v>
      </c>
      <c r="K722" s="20"/>
      <c r="L722" s="20"/>
      <c r="M722" s="20"/>
      <c r="N722" s="20"/>
      <c r="O722" s="23">
        <v>0</v>
      </c>
      <c r="P722" s="23">
        <v>2162162</v>
      </c>
      <c r="Q722" s="24">
        <v>12</v>
      </c>
      <c r="R722" s="25">
        <v>45658</v>
      </c>
      <c r="S722" s="20" t="s">
        <v>83</v>
      </c>
      <c r="T722" s="26">
        <f t="shared" si="12"/>
        <v>25945944</v>
      </c>
      <c r="U722" s="27" t="s">
        <v>100</v>
      </c>
      <c r="V722" s="27" t="s">
        <v>100</v>
      </c>
      <c r="W722"/>
      <c r="X722"/>
      <c r="Y722"/>
      <c r="Z722"/>
      <c r="AA722"/>
      <c r="AB722"/>
      <c r="AC722"/>
      <c r="AD722"/>
      <c r="AE722"/>
      <c r="AF722"/>
      <c r="AG722"/>
      <c r="AH722"/>
      <c r="AI722"/>
      <c r="AJ722"/>
      <c r="AK722"/>
      <c r="AL722"/>
      <c r="AM722"/>
      <c r="AN722"/>
      <c r="AO722"/>
      <c r="AP722"/>
      <c r="AQ722"/>
      <c r="AR722"/>
      <c r="AS722"/>
      <c r="AT722"/>
      <c r="AU722"/>
      <c r="AV722"/>
      <c r="AW722"/>
      <c r="AX722"/>
      <c r="AY722"/>
      <c r="AZ722"/>
      <c r="BA722"/>
      <c r="BB722"/>
      <c r="BC722"/>
      <c r="BD722"/>
      <c r="BE722"/>
      <c r="BF722"/>
      <c r="BG722"/>
      <c r="BH722"/>
      <c r="BI722"/>
      <c r="BJ722"/>
      <c r="BK722"/>
      <c r="BL722"/>
      <c r="BM722"/>
      <c r="BN722"/>
      <c r="BO722"/>
      <c r="BP722"/>
      <c r="BQ722"/>
      <c r="BR722"/>
      <c r="BS722"/>
      <c r="BT722"/>
      <c r="BU722"/>
      <c r="BV722"/>
      <c r="BW722"/>
      <c r="BX722"/>
      <c r="BY722"/>
      <c r="BZ722"/>
      <c r="CA722"/>
      <c r="CB722"/>
      <c r="CC722"/>
      <c r="CD722"/>
      <c r="CE722"/>
      <c r="CF722"/>
      <c r="CG722"/>
      <c r="CH722"/>
      <c r="CI722"/>
      <c r="CJ722"/>
      <c r="CK722"/>
      <c r="CL722"/>
      <c r="CM722"/>
      <c r="CN722"/>
      <c r="CO722"/>
      <c r="CP722"/>
      <c r="CQ722"/>
      <c r="CR722"/>
      <c r="CS722"/>
      <c r="CT722"/>
      <c r="CU722"/>
      <c r="CV722"/>
      <c r="CW722"/>
      <c r="CX722"/>
      <c r="CY722"/>
      <c r="CZ722"/>
      <c r="DA722"/>
      <c r="DB722"/>
      <c r="DC722"/>
      <c r="DD722"/>
      <c r="DE722"/>
      <c r="DF722"/>
      <c r="DG722"/>
      <c r="DH722"/>
      <c r="DI722"/>
      <c r="DJ722"/>
      <c r="DK722"/>
      <c r="DL722"/>
      <c r="DM722"/>
      <c r="DN722"/>
      <c r="DO722"/>
      <c r="DP722"/>
      <c r="DQ722"/>
      <c r="DR722"/>
      <c r="DS722"/>
      <c r="DT722"/>
      <c r="DU722"/>
      <c r="DV722"/>
      <c r="DW722"/>
      <c r="DX722"/>
      <c r="DY722"/>
      <c r="DZ722"/>
      <c r="EA722"/>
      <c r="EB722"/>
      <c r="EC722"/>
      <c r="ED722"/>
      <c r="EE722"/>
      <c r="EF722"/>
      <c r="EG722"/>
      <c r="EH722"/>
      <c r="EI722"/>
      <c r="EJ722"/>
      <c r="EK722"/>
      <c r="EL722"/>
      <c r="EM722"/>
      <c r="EN722"/>
      <c r="EO722"/>
      <c r="EP722"/>
      <c r="EQ722"/>
      <c r="ER722"/>
      <c r="ES722"/>
      <c r="ET722"/>
      <c r="EU722"/>
      <c r="EV722"/>
      <c r="EW722"/>
      <c r="EX722"/>
      <c r="EY722"/>
      <c r="EZ722"/>
      <c r="FA722"/>
      <c r="FB722"/>
      <c r="FC722"/>
      <c r="FD722"/>
      <c r="FE722"/>
      <c r="FF722"/>
      <c r="FG722"/>
      <c r="FH722"/>
      <c r="FI722"/>
      <c r="FJ722"/>
      <c r="FK722"/>
      <c r="FL722"/>
      <c r="FM722"/>
      <c r="FN722"/>
      <c r="FO722"/>
      <c r="FP722"/>
      <c r="FQ722"/>
      <c r="FR722"/>
      <c r="FS722"/>
      <c r="FT722"/>
      <c r="FU722"/>
      <c r="FV722"/>
      <c r="FW722"/>
      <c r="FX722"/>
      <c r="FY722"/>
      <c r="FZ722"/>
      <c r="GA722"/>
      <c r="GB722"/>
      <c r="GC722"/>
      <c r="GD722"/>
      <c r="GE722"/>
      <c r="GF722"/>
      <c r="GG722"/>
      <c r="GH722"/>
      <c r="GI722"/>
      <c r="GJ722"/>
      <c r="GK722"/>
      <c r="GL722"/>
      <c r="GM722"/>
      <c r="GN722"/>
      <c r="GO722"/>
      <c r="GP722"/>
      <c r="GQ722"/>
      <c r="GR722"/>
      <c r="GS722"/>
      <c r="GT722"/>
      <c r="GU722"/>
      <c r="GV722"/>
      <c r="GW722"/>
      <c r="GX722"/>
      <c r="GY722"/>
      <c r="GZ722"/>
      <c r="HA722"/>
      <c r="HB722"/>
      <c r="HC722"/>
      <c r="HD722"/>
      <c r="HE722"/>
      <c r="HF722"/>
      <c r="HG722"/>
      <c r="HH722"/>
      <c r="HI722"/>
      <c r="HJ722"/>
      <c r="HK722"/>
      <c r="HL722"/>
      <c r="HM722"/>
      <c r="HN722"/>
      <c r="HO722"/>
      <c r="HP722"/>
      <c r="HQ722"/>
      <c r="HR722"/>
      <c r="HS722"/>
      <c r="HT722"/>
      <c r="HU722"/>
      <c r="HV722"/>
      <c r="HW722"/>
      <c r="HX722"/>
      <c r="HY722"/>
      <c r="HZ722"/>
      <c r="IA722"/>
      <c r="IB722"/>
      <c r="IC722"/>
      <c r="ID722"/>
      <c r="IE722"/>
      <c r="IF722"/>
      <c r="IG722"/>
      <c r="IH722"/>
      <c r="II722"/>
      <c r="IJ722"/>
      <c r="IK722"/>
      <c r="IL722"/>
      <c r="IM722"/>
      <c r="IN722"/>
      <c r="IO722"/>
      <c r="IP722"/>
      <c r="IQ722"/>
      <c r="IR722"/>
      <c r="IS722"/>
      <c r="IT722"/>
      <c r="IU722"/>
      <c r="IV722"/>
      <c r="IW722"/>
      <c r="IX722"/>
      <c r="IY722"/>
      <c r="IZ722"/>
      <c r="JA722"/>
      <c r="JB722"/>
      <c r="JC722"/>
      <c r="JD722"/>
      <c r="JE722"/>
      <c r="JF722"/>
      <c r="JG722"/>
      <c r="JH722"/>
      <c r="JI722"/>
      <c r="JJ722"/>
      <c r="JK722"/>
      <c r="JL722"/>
      <c r="JM722"/>
      <c r="JN722"/>
      <c r="JO722"/>
      <c r="JP722"/>
      <c r="JQ722"/>
      <c r="JR722"/>
      <c r="JS722"/>
      <c r="JT722"/>
      <c r="JU722"/>
      <c r="JV722"/>
      <c r="JW722"/>
      <c r="JX722"/>
      <c r="JY722"/>
      <c r="JZ722"/>
      <c r="KA722"/>
      <c r="KB722"/>
      <c r="KC722"/>
      <c r="KD722"/>
      <c r="KE722"/>
      <c r="KF722"/>
      <c r="KG722"/>
      <c r="KH722"/>
      <c r="KI722"/>
      <c r="KJ722"/>
      <c r="KK722"/>
      <c r="KL722"/>
      <c r="KM722"/>
      <c r="KN722"/>
      <c r="KO722"/>
      <c r="KP722"/>
      <c r="KQ722"/>
      <c r="KR722"/>
      <c r="KS722"/>
      <c r="KT722"/>
      <c r="KU722"/>
      <c r="KV722"/>
      <c r="KW722"/>
      <c r="KX722"/>
      <c r="KY722"/>
      <c r="KZ722"/>
      <c r="LA722"/>
      <c r="LB722"/>
      <c r="LC722"/>
      <c r="LD722"/>
      <c r="LE722"/>
      <c r="LF722"/>
      <c r="LG722"/>
      <c r="LH722"/>
      <c r="LI722"/>
      <c r="LJ722"/>
      <c r="LK722"/>
      <c r="LL722"/>
      <c r="LM722"/>
      <c r="LN722"/>
      <c r="LO722"/>
      <c r="LP722"/>
      <c r="LQ722"/>
      <c r="LR722"/>
      <c r="LS722"/>
      <c r="LT722"/>
      <c r="LU722"/>
      <c r="LV722"/>
      <c r="LW722"/>
      <c r="LX722"/>
      <c r="LY722"/>
      <c r="LZ722"/>
      <c r="MA722"/>
      <c r="MB722"/>
      <c r="MC722"/>
      <c r="MD722"/>
      <c r="ME722"/>
      <c r="MF722"/>
      <c r="MG722"/>
      <c r="MH722"/>
      <c r="MI722"/>
      <c r="MJ722"/>
      <c r="MK722"/>
      <c r="ML722"/>
      <c r="MM722"/>
      <c r="MN722"/>
      <c r="MO722"/>
      <c r="MP722"/>
      <c r="MQ722"/>
      <c r="MR722"/>
      <c r="MS722"/>
      <c r="MT722"/>
      <c r="MU722"/>
      <c r="MV722"/>
      <c r="MW722"/>
      <c r="MX722"/>
      <c r="MY722"/>
      <c r="MZ722"/>
      <c r="NA722"/>
      <c r="NB722"/>
      <c r="NC722"/>
      <c r="ND722"/>
      <c r="NE722"/>
      <c r="NF722"/>
      <c r="NG722"/>
      <c r="NH722"/>
      <c r="NI722"/>
      <c r="NJ722"/>
      <c r="NK722"/>
      <c r="NL722"/>
      <c r="NM722"/>
      <c r="NN722"/>
      <c r="NO722"/>
      <c r="NP722"/>
      <c r="NQ722"/>
      <c r="NR722"/>
      <c r="NS722"/>
      <c r="NT722"/>
      <c r="NU722"/>
      <c r="NV722"/>
      <c r="NW722"/>
      <c r="NX722"/>
      <c r="NY722"/>
      <c r="NZ722"/>
      <c r="OA722"/>
      <c r="OB722"/>
      <c r="OC722"/>
      <c r="OD722"/>
      <c r="OE722"/>
      <c r="OF722"/>
      <c r="OG722"/>
      <c r="OH722"/>
      <c r="OI722"/>
      <c r="OJ722"/>
      <c r="OK722"/>
      <c r="OL722"/>
      <c r="OM722"/>
      <c r="ON722"/>
      <c r="OO722"/>
      <c r="OP722"/>
      <c r="OQ722"/>
      <c r="OR722"/>
      <c r="OS722"/>
      <c r="OT722"/>
      <c r="OU722"/>
      <c r="OV722"/>
      <c r="OW722"/>
      <c r="OX722"/>
      <c r="OY722"/>
      <c r="OZ722"/>
      <c r="PA722"/>
      <c r="PB722"/>
      <c r="PC722"/>
      <c r="PD722"/>
      <c r="PE722"/>
      <c r="PF722"/>
      <c r="PG722"/>
      <c r="PH722"/>
      <c r="PI722"/>
      <c r="PJ722"/>
      <c r="PK722"/>
      <c r="PL722"/>
      <c r="PM722"/>
      <c r="PN722"/>
      <c r="PO722"/>
      <c r="PP722"/>
      <c r="PQ722"/>
      <c r="PR722"/>
      <c r="PS722"/>
      <c r="PT722"/>
      <c r="PU722"/>
      <c r="PV722"/>
      <c r="PW722"/>
      <c r="PX722"/>
      <c r="PY722"/>
      <c r="PZ722"/>
      <c r="QA722"/>
      <c r="QB722"/>
      <c r="QC722"/>
      <c r="QD722"/>
      <c r="QE722"/>
      <c r="QF722"/>
      <c r="QG722"/>
      <c r="QH722"/>
      <c r="QI722"/>
      <c r="QJ722"/>
      <c r="QK722"/>
      <c r="QL722"/>
      <c r="QM722"/>
      <c r="QN722"/>
      <c r="QO722"/>
      <c r="QP722"/>
      <c r="QQ722"/>
      <c r="QR722"/>
      <c r="QS722"/>
      <c r="QT722"/>
      <c r="QU722"/>
      <c r="QV722"/>
      <c r="QW722"/>
      <c r="QX722"/>
      <c r="QY722"/>
      <c r="QZ722"/>
      <c r="RA722"/>
      <c r="RB722"/>
      <c r="RC722"/>
      <c r="RD722"/>
      <c r="RE722"/>
      <c r="RF722"/>
      <c r="RG722"/>
      <c r="RH722"/>
      <c r="RI722"/>
      <c r="RJ722"/>
      <c r="RK722"/>
      <c r="RL722"/>
      <c r="RM722"/>
      <c r="RN722"/>
      <c r="RO722"/>
      <c r="RP722"/>
      <c r="RQ722"/>
      <c r="RR722"/>
      <c r="RS722"/>
      <c r="RT722"/>
      <c r="RU722"/>
      <c r="RV722"/>
      <c r="RW722"/>
      <c r="RX722"/>
      <c r="RY722"/>
      <c r="RZ722"/>
      <c r="SA722"/>
      <c r="SB722"/>
      <c r="SC722"/>
      <c r="SD722"/>
      <c r="SE722"/>
      <c r="SF722"/>
      <c r="SG722"/>
      <c r="SH722"/>
      <c r="SI722"/>
      <c r="SJ722"/>
      <c r="SK722"/>
      <c r="SL722"/>
      <c r="SM722"/>
      <c r="SN722"/>
      <c r="SO722"/>
      <c r="SP722"/>
    </row>
    <row r="723" spans="1:510" ht="16.5" customHeight="1" x14ac:dyDescent="0.2">
      <c r="A723" s="20">
        <v>51</v>
      </c>
      <c r="B723" s="20" t="s">
        <v>21</v>
      </c>
      <c r="C723" s="20" t="s">
        <v>33</v>
      </c>
      <c r="D723" s="20" t="s">
        <v>38</v>
      </c>
      <c r="E723" s="20" t="s">
        <v>1339</v>
      </c>
      <c r="F723" s="21" t="s">
        <v>886</v>
      </c>
      <c r="G723" s="20" t="s">
        <v>25</v>
      </c>
      <c r="H723" s="20" t="s">
        <v>26</v>
      </c>
      <c r="I723" s="20" t="s">
        <v>81</v>
      </c>
      <c r="J723" s="22" t="s">
        <v>856</v>
      </c>
      <c r="K723" s="20"/>
      <c r="L723" s="20"/>
      <c r="M723" s="20"/>
      <c r="N723" s="20"/>
      <c r="O723" s="23">
        <v>0</v>
      </c>
      <c r="P723" s="23">
        <v>1500000</v>
      </c>
      <c r="Q723" s="24">
        <v>12</v>
      </c>
      <c r="R723" s="25">
        <v>45658</v>
      </c>
      <c r="S723" s="20" t="s">
        <v>83</v>
      </c>
      <c r="T723" s="26">
        <f t="shared" si="12"/>
        <v>18000000</v>
      </c>
      <c r="U723" s="27" t="s">
        <v>100</v>
      </c>
      <c r="V723" s="27" t="s">
        <v>100</v>
      </c>
      <c r="W723"/>
      <c r="X723"/>
      <c r="Y723"/>
      <c r="Z723"/>
      <c r="AA723"/>
      <c r="AB723"/>
      <c r="AC723"/>
      <c r="AD723"/>
      <c r="AE723"/>
      <c r="AF723"/>
      <c r="AG723"/>
      <c r="AH723"/>
      <c r="AI723"/>
      <c r="AJ723"/>
      <c r="AK723"/>
      <c r="AL723"/>
      <c r="AM723"/>
      <c r="AN723"/>
      <c r="AO723"/>
      <c r="AP723"/>
      <c r="AQ723"/>
      <c r="AR723"/>
      <c r="AS723"/>
      <c r="AT723"/>
      <c r="AU723"/>
      <c r="AV723"/>
      <c r="AW723"/>
      <c r="AX723"/>
      <c r="AY723"/>
      <c r="AZ723"/>
      <c r="BA723"/>
      <c r="BB723"/>
      <c r="BC723"/>
      <c r="BD723"/>
      <c r="BE723"/>
      <c r="BF723"/>
      <c r="BG723"/>
      <c r="BH723"/>
      <c r="BI723"/>
      <c r="BJ723"/>
      <c r="BK723"/>
      <c r="BL723"/>
      <c r="BM723"/>
      <c r="BN723"/>
      <c r="BO723"/>
      <c r="BP723"/>
      <c r="BQ723"/>
      <c r="BR723"/>
      <c r="BS723"/>
      <c r="BT723"/>
      <c r="BU723"/>
      <c r="BV723"/>
      <c r="BW723"/>
      <c r="BX723"/>
      <c r="BY723"/>
      <c r="BZ723"/>
      <c r="CA723"/>
      <c r="CB723"/>
      <c r="CC723"/>
      <c r="CD723"/>
      <c r="CE723"/>
      <c r="CF723"/>
      <c r="CG723"/>
      <c r="CH723"/>
      <c r="CI723"/>
      <c r="CJ723"/>
      <c r="CK723"/>
      <c r="CL723"/>
      <c r="CM723"/>
      <c r="CN723"/>
      <c r="CO723"/>
      <c r="CP723"/>
      <c r="CQ723"/>
      <c r="CR723"/>
      <c r="CS723"/>
      <c r="CT723"/>
      <c r="CU723"/>
      <c r="CV723"/>
      <c r="CW723"/>
      <c r="CX723"/>
      <c r="CY723"/>
      <c r="CZ723"/>
      <c r="DA723"/>
      <c r="DB723"/>
      <c r="DC723"/>
      <c r="DD723"/>
      <c r="DE723"/>
      <c r="DF723"/>
      <c r="DG723"/>
      <c r="DH723"/>
      <c r="DI723"/>
      <c r="DJ723"/>
      <c r="DK723"/>
      <c r="DL723"/>
      <c r="DM723"/>
      <c r="DN723"/>
      <c r="DO723"/>
      <c r="DP723"/>
      <c r="DQ723"/>
      <c r="DR723"/>
      <c r="DS723"/>
      <c r="DT723"/>
      <c r="DU723"/>
      <c r="DV723"/>
      <c r="DW723"/>
      <c r="DX723"/>
      <c r="DY723"/>
      <c r="DZ723"/>
      <c r="EA723"/>
      <c r="EB723"/>
      <c r="EC723"/>
      <c r="ED723"/>
      <c r="EE723"/>
      <c r="EF723"/>
      <c r="EG723"/>
      <c r="EH723"/>
      <c r="EI723"/>
      <c r="EJ723"/>
      <c r="EK723"/>
      <c r="EL723"/>
      <c r="EM723"/>
      <c r="EN723"/>
      <c r="EO723"/>
      <c r="EP723"/>
      <c r="EQ723"/>
      <c r="ER723"/>
      <c r="ES723"/>
      <c r="ET723"/>
      <c r="EU723"/>
      <c r="EV723"/>
      <c r="EW723"/>
      <c r="EX723"/>
      <c r="EY723"/>
      <c r="EZ723"/>
      <c r="FA723"/>
      <c r="FB723"/>
      <c r="FC723"/>
      <c r="FD723"/>
      <c r="FE723"/>
      <c r="FF723"/>
      <c r="FG723"/>
      <c r="FH723"/>
      <c r="FI723"/>
      <c r="FJ723"/>
      <c r="FK723"/>
      <c r="FL723"/>
      <c r="FM723"/>
      <c r="FN723"/>
      <c r="FO723"/>
      <c r="FP723"/>
      <c r="FQ723"/>
      <c r="FR723"/>
      <c r="FS723"/>
      <c r="FT723"/>
      <c r="FU723"/>
      <c r="FV723"/>
      <c r="FW723"/>
      <c r="FX723"/>
      <c r="FY723"/>
      <c r="FZ723"/>
      <c r="GA723"/>
      <c r="GB723"/>
      <c r="GC723"/>
      <c r="GD723"/>
      <c r="GE723"/>
      <c r="GF723"/>
      <c r="GG723"/>
      <c r="GH723"/>
      <c r="GI723"/>
      <c r="GJ723"/>
      <c r="GK723"/>
      <c r="GL723"/>
      <c r="GM723"/>
      <c r="GN723"/>
      <c r="GO723"/>
      <c r="GP723"/>
      <c r="GQ723"/>
      <c r="GR723"/>
      <c r="GS723"/>
      <c r="GT723"/>
      <c r="GU723"/>
      <c r="GV723"/>
      <c r="GW723"/>
      <c r="GX723"/>
      <c r="GY723"/>
      <c r="GZ723"/>
      <c r="HA723"/>
      <c r="HB723"/>
      <c r="HC723"/>
      <c r="HD723"/>
      <c r="HE723"/>
      <c r="HF723"/>
      <c r="HG723"/>
      <c r="HH723"/>
      <c r="HI723"/>
      <c r="HJ723"/>
      <c r="HK723"/>
      <c r="HL723"/>
      <c r="HM723"/>
      <c r="HN723"/>
      <c r="HO723"/>
      <c r="HP723"/>
      <c r="HQ723"/>
      <c r="HR723"/>
      <c r="HS723"/>
      <c r="HT723"/>
      <c r="HU723"/>
      <c r="HV723"/>
      <c r="HW723"/>
      <c r="HX723"/>
      <c r="HY723"/>
      <c r="HZ723"/>
      <c r="IA723"/>
      <c r="IB723"/>
      <c r="IC723"/>
      <c r="ID723"/>
      <c r="IE723"/>
      <c r="IF723"/>
      <c r="IG723"/>
      <c r="IH723"/>
      <c r="II723"/>
      <c r="IJ723"/>
      <c r="IK723"/>
      <c r="IL723"/>
      <c r="IM723"/>
      <c r="IN723"/>
      <c r="IO723"/>
      <c r="IP723"/>
      <c r="IQ723"/>
      <c r="IR723"/>
      <c r="IS723"/>
      <c r="IT723"/>
      <c r="IU723"/>
      <c r="IV723"/>
      <c r="IW723"/>
      <c r="IX723"/>
      <c r="IY723"/>
      <c r="IZ723"/>
      <c r="JA723"/>
      <c r="JB723"/>
      <c r="JC723"/>
      <c r="JD723"/>
      <c r="JE723"/>
      <c r="JF723"/>
      <c r="JG723"/>
      <c r="JH723"/>
      <c r="JI723"/>
      <c r="JJ723"/>
      <c r="JK723"/>
      <c r="JL723"/>
      <c r="JM723"/>
      <c r="JN723"/>
      <c r="JO723"/>
      <c r="JP723"/>
      <c r="JQ723"/>
      <c r="JR723"/>
      <c r="JS723"/>
      <c r="JT723"/>
      <c r="JU723"/>
      <c r="JV723"/>
      <c r="JW723"/>
      <c r="JX723"/>
      <c r="JY723"/>
      <c r="JZ723"/>
      <c r="KA723"/>
      <c r="KB723"/>
      <c r="KC723"/>
      <c r="KD723"/>
      <c r="KE723"/>
      <c r="KF723"/>
      <c r="KG723"/>
      <c r="KH723"/>
      <c r="KI723"/>
      <c r="KJ723"/>
      <c r="KK723"/>
      <c r="KL723"/>
      <c r="KM723"/>
      <c r="KN723"/>
      <c r="KO723"/>
      <c r="KP723"/>
      <c r="KQ723"/>
      <c r="KR723"/>
      <c r="KS723"/>
      <c r="KT723"/>
      <c r="KU723"/>
      <c r="KV723"/>
      <c r="KW723"/>
      <c r="KX723"/>
      <c r="KY723"/>
      <c r="KZ723"/>
      <c r="LA723"/>
      <c r="LB723"/>
      <c r="LC723"/>
      <c r="LD723"/>
      <c r="LE723"/>
      <c r="LF723"/>
      <c r="LG723"/>
      <c r="LH723"/>
      <c r="LI723"/>
      <c r="LJ723"/>
      <c r="LK723"/>
      <c r="LL723"/>
      <c r="LM723"/>
      <c r="LN723"/>
      <c r="LO723"/>
      <c r="LP723"/>
      <c r="LQ723"/>
      <c r="LR723"/>
      <c r="LS723"/>
      <c r="LT723"/>
      <c r="LU723"/>
      <c r="LV723"/>
      <c r="LW723"/>
      <c r="LX723"/>
      <c r="LY723"/>
      <c r="LZ723"/>
      <c r="MA723"/>
      <c r="MB723"/>
      <c r="MC723"/>
      <c r="MD723"/>
      <c r="ME723"/>
      <c r="MF723"/>
      <c r="MG723"/>
      <c r="MH723"/>
      <c r="MI723"/>
      <c r="MJ723"/>
      <c r="MK723"/>
      <c r="ML723"/>
      <c r="MM723"/>
      <c r="MN723"/>
      <c r="MO723"/>
      <c r="MP723"/>
      <c r="MQ723"/>
      <c r="MR723"/>
      <c r="MS723"/>
      <c r="MT723"/>
      <c r="MU723"/>
      <c r="MV723"/>
      <c r="MW723"/>
      <c r="MX723"/>
      <c r="MY723"/>
      <c r="MZ723"/>
      <c r="NA723"/>
      <c r="NB723"/>
      <c r="NC723"/>
      <c r="ND723"/>
      <c r="NE723"/>
      <c r="NF723"/>
      <c r="NG723"/>
      <c r="NH723"/>
      <c r="NI723"/>
      <c r="NJ723"/>
      <c r="NK723"/>
      <c r="NL723"/>
      <c r="NM723"/>
      <c r="NN723"/>
      <c r="NO723"/>
      <c r="NP723"/>
      <c r="NQ723"/>
      <c r="NR723"/>
      <c r="NS723"/>
      <c r="NT723"/>
      <c r="NU723"/>
      <c r="NV723"/>
      <c r="NW723"/>
      <c r="NX723"/>
      <c r="NY723"/>
      <c r="NZ723"/>
      <c r="OA723"/>
      <c r="OB723"/>
      <c r="OC723"/>
      <c r="OD723"/>
      <c r="OE723"/>
      <c r="OF723"/>
      <c r="OG723"/>
      <c r="OH723"/>
      <c r="OI723"/>
      <c r="OJ723"/>
      <c r="OK723"/>
      <c r="OL723"/>
      <c r="OM723"/>
      <c r="ON723"/>
      <c r="OO723"/>
      <c r="OP723"/>
      <c r="OQ723"/>
      <c r="OR723"/>
      <c r="OS723"/>
      <c r="OT723"/>
      <c r="OU723"/>
      <c r="OV723"/>
      <c r="OW723"/>
      <c r="OX723"/>
      <c r="OY723"/>
      <c r="OZ723"/>
      <c r="PA723"/>
      <c r="PB723"/>
      <c r="PC723"/>
      <c r="PD723"/>
      <c r="PE723"/>
      <c r="PF723"/>
      <c r="PG723"/>
      <c r="PH723"/>
      <c r="PI723"/>
      <c r="PJ723"/>
      <c r="PK723"/>
      <c r="PL723"/>
      <c r="PM723"/>
      <c r="PN723"/>
      <c r="PO723"/>
      <c r="PP723"/>
      <c r="PQ723"/>
      <c r="PR723"/>
      <c r="PS723"/>
      <c r="PT723"/>
      <c r="PU723"/>
      <c r="PV723"/>
      <c r="PW723"/>
      <c r="PX723"/>
      <c r="PY723"/>
      <c r="PZ723"/>
      <c r="QA723"/>
      <c r="QB723"/>
      <c r="QC723"/>
      <c r="QD723"/>
      <c r="QE723"/>
      <c r="QF723"/>
      <c r="QG723"/>
      <c r="QH723"/>
      <c r="QI723"/>
      <c r="QJ723"/>
      <c r="QK723"/>
      <c r="QL723"/>
      <c r="QM723"/>
      <c r="QN723"/>
      <c r="QO723"/>
      <c r="QP723"/>
      <c r="QQ723"/>
      <c r="QR723"/>
      <c r="QS723"/>
      <c r="QT723"/>
      <c r="QU723"/>
      <c r="QV723"/>
      <c r="QW723"/>
      <c r="QX723"/>
      <c r="QY723"/>
      <c r="QZ723"/>
      <c r="RA723"/>
      <c r="RB723"/>
      <c r="RC723"/>
      <c r="RD723"/>
      <c r="RE723"/>
      <c r="RF723"/>
      <c r="RG723"/>
      <c r="RH723"/>
      <c r="RI723"/>
      <c r="RJ723"/>
      <c r="RK723"/>
      <c r="RL723"/>
      <c r="RM723"/>
      <c r="RN723"/>
      <c r="RO723"/>
      <c r="RP723"/>
      <c r="RQ723"/>
      <c r="RR723"/>
      <c r="RS723"/>
      <c r="RT723"/>
      <c r="RU723"/>
      <c r="RV723"/>
      <c r="RW723"/>
      <c r="RX723"/>
      <c r="RY723"/>
      <c r="RZ723"/>
      <c r="SA723"/>
      <c r="SB723"/>
      <c r="SC723"/>
      <c r="SD723"/>
      <c r="SE723"/>
      <c r="SF723"/>
      <c r="SG723"/>
      <c r="SH723"/>
      <c r="SI723"/>
      <c r="SJ723"/>
      <c r="SK723"/>
      <c r="SL723"/>
      <c r="SM723"/>
      <c r="SN723"/>
      <c r="SO723"/>
      <c r="SP723"/>
    </row>
    <row r="724" spans="1:510" ht="16.5" customHeight="1" x14ac:dyDescent="0.2">
      <c r="A724" s="20">
        <v>52</v>
      </c>
      <c r="B724" s="20" t="s">
        <v>21</v>
      </c>
      <c r="C724" s="20" t="s">
        <v>33</v>
      </c>
      <c r="D724" s="20" t="s">
        <v>38</v>
      </c>
      <c r="E724" s="20" t="s">
        <v>1339</v>
      </c>
      <c r="F724" s="21" t="s">
        <v>887</v>
      </c>
      <c r="G724" s="20" t="s">
        <v>25</v>
      </c>
      <c r="H724" s="20" t="s">
        <v>26</v>
      </c>
      <c r="I724" s="20" t="s">
        <v>81</v>
      </c>
      <c r="J724" s="22" t="s">
        <v>852</v>
      </c>
      <c r="K724" s="20"/>
      <c r="L724" s="20"/>
      <c r="M724" s="20"/>
      <c r="N724" s="20"/>
      <c r="O724" s="23">
        <v>0</v>
      </c>
      <c r="P724" s="23">
        <v>10000000</v>
      </c>
      <c r="Q724" s="24">
        <v>12</v>
      </c>
      <c r="R724" s="25">
        <v>45658</v>
      </c>
      <c r="S724" s="20" t="s">
        <v>83</v>
      </c>
      <c r="T724" s="26">
        <f t="shared" si="12"/>
        <v>120000000</v>
      </c>
      <c r="U724" s="27" t="s">
        <v>100</v>
      </c>
      <c r="V724" s="27" t="s">
        <v>100</v>
      </c>
      <c r="W724"/>
      <c r="X724"/>
      <c r="Y724"/>
      <c r="Z724"/>
      <c r="AA724"/>
      <c r="AB724"/>
      <c r="AC724"/>
      <c r="AD724"/>
      <c r="AE724"/>
      <c r="AF724"/>
      <c r="AG724"/>
      <c r="AH724"/>
      <c r="AI724"/>
      <c r="AJ724"/>
      <c r="AK724"/>
      <c r="AL724"/>
      <c r="AM724"/>
      <c r="AN724"/>
      <c r="AO724"/>
      <c r="AP724"/>
      <c r="AQ724"/>
      <c r="AR724"/>
      <c r="AS724"/>
      <c r="AT724"/>
      <c r="AU724"/>
      <c r="AV724"/>
      <c r="AW724"/>
      <c r="AX724"/>
      <c r="AY724"/>
      <c r="AZ724"/>
      <c r="BA724"/>
      <c r="BB724"/>
      <c r="BC724"/>
      <c r="BD724"/>
      <c r="BE724"/>
      <c r="BF724"/>
      <c r="BG724"/>
      <c r="BH724"/>
      <c r="BI724"/>
      <c r="BJ724"/>
      <c r="BK724"/>
      <c r="BL724"/>
      <c r="BM724"/>
      <c r="BN724"/>
      <c r="BO724"/>
      <c r="BP724"/>
      <c r="BQ724"/>
      <c r="BR724"/>
      <c r="BS724"/>
      <c r="BT724"/>
      <c r="BU724"/>
      <c r="BV724"/>
      <c r="BW724"/>
      <c r="BX724"/>
      <c r="BY724"/>
      <c r="BZ724"/>
      <c r="CA724"/>
      <c r="CB724"/>
      <c r="CC724"/>
      <c r="CD724"/>
      <c r="CE724"/>
      <c r="CF724"/>
      <c r="CG724"/>
      <c r="CH724"/>
      <c r="CI724"/>
      <c r="CJ724"/>
      <c r="CK724"/>
      <c r="CL724"/>
      <c r="CM724"/>
      <c r="CN724"/>
      <c r="CO724"/>
      <c r="CP724"/>
      <c r="CQ724"/>
      <c r="CR724"/>
      <c r="CS724"/>
      <c r="CT724"/>
      <c r="CU724"/>
      <c r="CV724"/>
      <c r="CW724"/>
      <c r="CX724"/>
      <c r="CY724"/>
      <c r="CZ724"/>
      <c r="DA724"/>
      <c r="DB724"/>
      <c r="DC724"/>
      <c r="DD724"/>
      <c r="DE724"/>
      <c r="DF724"/>
      <c r="DG724"/>
      <c r="DH724"/>
      <c r="DI724"/>
      <c r="DJ724"/>
      <c r="DK724"/>
      <c r="DL724"/>
      <c r="DM724"/>
      <c r="DN724"/>
      <c r="DO724"/>
      <c r="DP724"/>
      <c r="DQ724"/>
      <c r="DR724"/>
      <c r="DS724"/>
      <c r="DT724"/>
      <c r="DU724"/>
      <c r="DV724"/>
      <c r="DW724"/>
      <c r="DX724"/>
      <c r="DY724"/>
      <c r="DZ724"/>
      <c r="EA724"/>
      <c r="EB724"/>
      <c r="EC724"/>
      <c r="ED724"/>
      <c r="EE724"/>
      <c r="EF724"/>
      <c r="EG724"/>
      <c r="EH724"/>
      <c r="EI724"/>
      <c r="EJ724"/>
      <c r="EK724"/>
      <c r="EL724"/>
      <c r="EM724"/>
      <c r="EN724"/>
      <c r="EO724"/>
      <c r="EP724"/>
      <c r="EQ724"/>
      <c r="ER724"/>
      <c r="ES724"/>
      <c r="ET724"/>
      <c r="EU724"/>
      <c r="EV724"/>
      <c r="EW724"/>
      <c r="EX724"/>
      <c r="EY724"/>
      <c r="EZ724"/>
      <c r="FA724"/>
      <c r="FB724"/>
      <c r="FC724"/>
      <c r="FD724"/>
      <c r="FE724"/>
      <c r="FF724"/>
      <c r="FG724"/>
      <c r="FH724"/>
      <c r="FI724"/>
      <c r="FJ724"/>
      <c r="FK724"/>
      <c r="FL724"/>
      <c r="FM724"/>
      <c r="FN724"/>
      <c r="FO724"/>
      <c r="FP724"/>
      <c r="FQ724"/>
      <c r="FR724"/>
      <c r="FS724"/>
      <c r="FT724"/>
      <c r="FU724"/>
      <c r="FV724"/>
      <c r="FW724"/>
      <c r="FX724"/>
      <c r="FY724"/>
      <c r="FZ724"/>
      <c r="GA724"/>
      <c r="GB724"/>
      <c r="GC724"/>
      <c r="GD724"/>
      <c r="GE724"/>
      <c r="GF724"/>
      <c r="GG724"/>
      <c r="GH724"/>
      <c r="GI724"/>
      <c r="GJ724"/>
      <c r="GK724"/>
      <c r="GL724"/>
      <c r="GM724"/>
      <c r="GN724"/>
      <c r="GO724"/>
      <c r="GP724"/>
      <c r="GQ724"/>
      <c r="GR724"/>
      <c r="GS724"/>
      <c r="GT724"/>
      <c r="GU724"/>
      <c r="GV724"/>
      <c r="GW724"/>
      <c r="GX724"/>
      <c r="GY724"/>
      <c r="GZ724"/>
      <c r="HA724"/>
      <c r="HB724"/>
      <c r="HC724"/>
      <c r="HD724"/>
      <c r="HE724"/>
      <c r="HF724"/>
      <c r="HG724"/>
      <c r="HH724"/>
      <c r="HI724"/>
      <c r="HJ724"/>
      <c r="HK724"/>
      <c r="HL724"/>
      <c r="HM724"/>
      <c r="HN724"/>
      <c r="HO724"/>
      <c r="HP724"/>
      <c r="HQ724"/>
      <c r="HR724"/>
      <c r="HS724"/>
      <c r="HT724"/>
      <c r="HU724"/>
      <c r="HV724"/>
      <c r="HW724"/>
      <c r="HX724"/>
      <c r="HY724"/>
      <c r="HZ724"/>
      <c r="IA724"/>
      <c r="IB724"/>
      <c r="IC724"/>
      <c r="ID724"/>
      <c r="IE724"/>
      <c r="IF724"/>
      <c r="IG724"/>
      <c r="IH724"/>
      <c r="II724"/>
      <c r="IJ724"/>
      <c r="IK724"/>
      <c r="IL724"/>
      <c r="IM724"/>
      <c r="IN724"/>
      <c r="IO724"/>
      <c r="IP724"/>
      <c r="IQ724"/>
      <c r="IR724"/>
      <c r="IS724"/>
      <c r="IT724"/>
      <c r="IU724"/>
      <c r="IV724"/>
      <c r="IW724"/>
      <c r="IX724"/>
      <c r="IY724"/>
      <c r="IZ724"/>
      <c r="JA724"/>
      <c r="JB724"/>
      <c r="JC724"/>
      <c r="JD724"/>
      <c r="JE724"/>
      <c r="JF724"/>
      <c r="JG724"/>
      <c r="JH724"/>
      <c r="JI724"/>
      <c r="JJ724"/>
      <c r="JK724"/>
      <c r="JL724"/>
      <c r="JM724"/>
      <c r="JN724"/>
      <c r="JO724"/>
      <c r="JP724"/>
      <c r="JQ724"/>
      <c r="JR724"/>
      <c r="JS724"/>
      <c r="JT724"/>
      <c r="JU724"/>
      <c r="JV724"/>
      <c r="JW724"/>
      <c r="JX724"/>
      <c r="JY724"/>
      <c r="JZ724"/>
      <c r="KA724"/>
      <c r="KB724"/>
      <c r="KC724"/>
      <c r="KD724"/>
      <c r="KE724"/>
      <c r="KF724"/>
      <c r="KG724"/>
      <c r="KH724"/>
      <c r="KI724"/>
      <c r="KJ724"/>
      <c r="KK724"/>
      <c r="KL724"/>
      <c r="KM724"/>
      <c r="KN724"/>
      <c r="KO724"/>
      <c r="KP724"/>
      <c r="KQ724"/>
      <c r="KR724"/>
      <c r="KS724"/>
      <c r="KT724"/>
      <c r="KU724"/>
      <c r="KV724"/>
      <c r="KW724"/>
      <c r="KX724"/>
      <c r="KY724"/>
      <c r="KZ724"/>
      <c r="LA724"/>
      <c r="LB724"/>
      <c r="LC724"/>
      <c r="LD724"/>
      <c r="LE724"/>
      <c r="LF724"/>
      <c r="LG724"/>
      <c r="LH724"/>
      <c r="LI724"/>
      <c r="LJ724"/>
      <c r="LK724"/>
      <c r="LL724"/>
      <c r="LM724"/>
      <c r="LN724"/>
      <c r="LO724"/>
      <c r="LP724"/>
      <c r="LQ724"/>
      <c r="LR724"/>
      <c r="LS724"/>
      <c r="LT724"/>
      <c r="LU724"/>
      <c r="LV724"/>
      <c r="LW724"/>
      <c r="LX724"/>
      <c r="LY724"/>
      <c r="LZ724"/>
      <c r="MA724"/>
      <c r="MB724"/>
      <c r="MC724"/>
      <c r="MD724"/>
      <c r="ME724"/>
      <c r="MF724"/>
      <c r="MG724"/>
      <c r="MH724"/>
      <c r="MI724"/>
      <c r="MJ724"/>
      <c r="MK724"/>
      <c r="ML724"/>
      <c r="MM724"/>
      <c r="MN724"/>
      <c r="MO724"/>
      <c r="MP724"/>
      <c r="MQ724"/>
      <c r="MR724"/>
      <c r="MS724"/>
      <c r="MT724"/>
      <c r="MU724"/>
      <c r="MV724"/>
      <c r="MW724"/>
      <c r="MX724"/>
      <c r="MY724"/>
      <c r="MZ724"/>
      <c r="NA724"/>
      <c r="NB724"/>
      <c r="NC724"/>
      <c r="ND724"/>
      <c r="NE724"/>
      <c r="NF724"/>
      <c r="NG724"/>
      <c r="NH724"/>
      <c r="NI724"/>
      <c r="NJ724"/>
      <c r="NK724"/>
      <c r="NL724"/>
      <c r="NM724"/>
      <c r="NN724"/>
      <c r="NO724"/>
      <c r="NP724"/>
      <c r="NQ724"/>
      <c r="NR724"/>
      <c r="NS724"/>
      <c r="NT724"/>
      <c r="NU724"/>
      <c r="NV724"/>
      <c r="NW724"/>
      <c r="NX724"/>
      <c r="NY724"/>
      <c r="NZ724"/>
      <c r="OA724"/>
      <c r="OB724"/>
      <c r="OC724"/>
      <c r="OD724"/>
      <c r="OE724"/>
      <c r="OF724"/>
      <c r="OG724"/>
      <c r="OH724"/>
      <c r="OI724"/>
      <c r="OJ724"/>
      <c r="OK724"/>
      <c r="OL724"/>
      <c r="OM724"/>
      <c r="ON724"/>
      <c r="OO724"/>
      <c r="OP724"/>
      <c r="OQ724"/>
      <c r="OR724"/>
      <c r="OS724"/>
      <c r="OT724"/>
      <c r="OU724"/>
      <c r="OV724"/>
      <c r="OW724"/>
      <c r="OX724"/>
      <c r="OY724"/>
      <c r="OZ724"/>
      <c r="PA724"/>
      <c r="PB724"/>
      <c r="PC724"/>
      <c r="PD724"/>
      <c r="PE724"/>
      <c r="PF724"/>
      <c r="PG724"/>
      <c r="PH724"/>
      <c r="PI724"/>
      <c r="PJ724"/>
      <c r="PK724"/>
      <c r="PL724"/>
      <c r="PM724"/>
      <c r="PN724"/>
      <c r="PO724"/>
      <c r="PP724"/>
      <c r="PQ724"/>
      <c r="PR724"/>
      <c r="PS724"/>
      <c r="PT724"/>
      <c r="PU724"/>
      <c r="PV724"/>
      <c r="PW724"/>
      <c r="PX724"/>
      <c r="PY724"/>
      <c r="PZ724"/>
      <c r="QA724"/>
      <c r="QB724"/>
      <c r="QC724"/>
      <c r="QD724"/>
      <c r="QE724"/>
      <c r="QF724"/>
      <c r="QG724"/>
      <c r="QH724"/>
      <c r="QI724"/>
      <c r="QJ724"/>
      <c r="QK724"/>
      <c r="QL724"/>
      <c r="QM724"/>
      <c r="QN724"/>
      <c r="QO724"/>
      <c r="QP724"/>
      <c r="QQ724"/>
      <c r="QR724"/>
      <c r="QS724"/>
      <c r="QT724"/>
      <c r="QU724"/>
      <c r="QV724"/>
      <c r="QW724"/>
      <c r="QX724"/>
      <c r="QY724"/>
      <c r="QZ724"/>
      <c r="RA724"/>
      <c r="RB724"/>
      <c r="RC724"/>
      <c r="RD724"/>
      <c r="RE724"/>
      <c r="RF724"/>
      <c r="RG724"/>
      <c r="RH724"/>
      <c r="RI724"/>
      <c r="RJ724"/>
      <c r="RK724"/>
      <c r="RL724"/>
      <c r="RM724"/>
      <c r="RN724"/>
      <c r="RO724"/>
      <c r="RP724"/>
      <c r="RQ724"/>
      <c r="RR724"/>
      <c r="RS724"/>
      <c r="RT724"/>
      <c r="RU724"/>
      <c r="RV724"/>
      <c r="RW724"/>
      <c r="RX724"/>
      <c r="RY724"/>
      <c r="RZ724"/>
      <c r="SA724"/>
      <c r="SB724"/>
      <c r="SC724"/>
      <c r="SD724"/>
      <c r="SE724"/>
      <c r="SF724"/>
      <c r="SG724"/>
      <c r="SH724"/>
      <c r="SI724"/>
      <c r="SJ724"/>
      <c r="SK724"/>
      <c r="SL724"/>
      <c r="SM724"/>
      <c r="SN724"/>
      <c r="SO724"/>
      <c r="SP724"/>
    </row>
    <row r="725" spans="1:510" ht="16.5" customHeight="1" x14ac:dyDescent="0.2">
      <c r="A725" s="20">
        <v>56</v>
      </c>
      <c r="B725" s="20" t="s">
        <v>21</v>
      </c>
      <c r="C725" s="20" t="s">
        <v>33</v>
      </c>
      <c r="D725" s="20" t="s">
        <v>30</v>
      </c>
      <c r="E725" s="20" t="s">
        <v>1345</v>
      </c>
      <c r="F725" s="21" t="s">
        <v>34</v>
      </c>
      <c r="G725" s="20" t="s">
        <v>37</v>
      </c>
      <c r="H725" s="20" t="s">
        <v>35</v>
      </c>
      <c r="I725" s="20" t="s">
        <v>27</v>
      </c>
      <c r="J725" s="22" t="s">
        <v>888</v>
      </c>
      <c r="K725" s="20"/>
      <c r="L725" s="20"/>
      <c r="M725" s="20"/>
      <c r="N725" s="20"/>
      <c r="O725" s="23">
        <v>0</v>
      </c>
      <c r="P725" s="23">
        <v>6000000</v>
      </c>
      <c r="Q725" s="24">
        <v>6</v>
      </c>
      <c r="R725" s="25">
        <v>45809</v>
      </c>
      <c r="S725" s="20" t="s">
        <v>36</v>
      </c>
      <c r="T725" s="26">
        <f t="shared" si="12"/>
        <v>36000000</v>
      </c>
      <c r="U725" s="27" t="s">
        <v>100</v>
      </c>
      <c r="V725" s="27" t="s">
        <v>100</v>
      </c>
      <c r="W725"/>
      <c r="X725"/>
      <c r="Y725"/>
      <c r="Z725"/>
      <c r="AA725"/>
      <c r="AB725"/>
      <c r="AC725"/>
      <c r="AD725"/>
      <c r="AE725"/>
      <c r="AF725"/>
      <c r="AG725"/>
      <c r="AH725"/>
      <c r="AI725"/>
      <c r="AJ725"/>
      <c r="AK725"/>
      <c r="AL725"/>
      <c r="AM725"/>
      <c r="AN725"/>
      <c r="AO725"/>
      <c r="AP725"/>
      <c r="AQ725"/>
      <c r="AR725"/>
      <c r="AS725"/>
      <c r="AT725"/>
      <c r="AU725"/>
      <c r="AV725"/>
      <c r="AW725"/>
      <c r="AX725"/>
      <c r="AY725"/>
      <c r="AZ725"/>
      <c r="BA725"/>
      <c r="BB725"/>
      <c r="BC725"/>
      <c r="BD725"/>
      <c r="BE725"/>
      <c r="BF725"/>
      <c r="BG725"/>
      <c r="BH725"/>
      <c r="BI725"/>
      <c r="BJ725"/>
      <c r="BK725"/>
      <c r="BL725"/>
      <c r="BM725"/>
      <c r="BN725"/>
      <c r="BO725"/>
      <c r="BP725"/>
      <c r="BQ725"/>
      <c r="BR725"/>
      <c r="BS725"/>
      <c r="BT725"/>
      <c r="BU725"/>
      <c r="BV725"/>
      <c r="BW725"/>
      <c r="BX725"/>
      <c r="BY725"/>
      <c r="BZ725"/>
      <c r="CA725"/>
      <c r="CB725"/>
      <c r="CC725"/>
      <c r="CD725"/>
      <c r="CE725"/>
      <c r="CF725"/>
      <c r="CG725"/>
      <c r="CH725"/>
      <c r="CI725"/>
      <c r="CJ725"/>
      <c r="CK725"/>
      <c r="CL725"/>
      <c r="CM725"/>
      <c r="CN725"/>
      <c r="CO725"/>
      <c r="CP725"/>
      <c r="CQ725"/>
      <c r="CR725"/>
      <c r="CS725"/>
      <c r="CT725"/>
      <c r="CU725"/>
      <c r="CV725"/>
      <c r="CW725"/>
      <c r="CX725"/>
      <c r="CY725"/>
      <c r="CZ725"/>
      <c r="DA725"/>
      <c r="DB725"/>
      <c r="DC725"/>
      <c r="DD725"/>
      <c r="DE725"/>
      <c r="DF725"/>
      <c r="DG725"/>
      <c r="DH725"/>
      <c r="DI725"/>
      <c r="DJ725"/>
      <c r="DK725"/>
      <c r="DL725"/>
      <c r="DM725"/>
      <c r="DN725"/>
      <c r="DO725"/>
      <c r="DP725"/>
      <c r="DQ725"/>
      <c r="DR725"/>
      <c r="DS725"/>
      <c r="DT725"/>
      <c r="DU725"/>
      <c r="DV725"/>
      <c r="DW725"/>
      <c r="DX725"/>
      <c r="DY725"/>
      <c r="DZ725"/>
      <c r="EA725"/>
      <c r="EB725"/>
      <c r="EC725"/>
      <c r="ED725"/>
      <c r="EE725"/>
      <c r="EF725"/>
      <c r="EG725"/>
      <c r="EH725"/>
      <c r="EI725"/>
      <c r="EJ725"/>
      <c r="EK725"/>
      <c r="EL725"/>
      <c r="EM725"/>
      <c r="EN725"/>
      <c r="EO725"/>
      <c r="EP725"/>
      <c r="EQ725"/>
      <c r="ER725"/>
      <c r="ES725"/>
      <c r="ET725"/>
      <c r="EU725"/>
      <c r="EV725"/>
      <c r="EW725"/>
      <c r="EX725"/>
      <c r="EY725"/>
      <c r="EZ725"/>
      <c r="FA725"/>
      <c r="FB725"/>
      <c r="FC725"/>
      <c r="FD725"/>
      <c r="FE725"/>
      <c r="FF725"/>
      <c r="FG725"/>
      <c r="FH725"/>
      <c r="FI725"/>
      <c r="FJ725"/>
      <c r="FK725"/>
      <c r="FL725"/>
      <c r="FM725"/>
      <c r="FN725"/>
      <c r="FO725"/>
      <c r="FP725"/>
      <c r="FQ725"/>
      <c r="FR725"/>
      <c r="FS725"/>
      <c r="FT725"/>
      <c r="FU725"/>
      <c r="FV725"/>
      <c r="FW725"/>
      <c r="FX725"/>
      <c r="FY725"/>
      <c r="FZ725"/>
      <c r="GA725"/>
      <c r="GB725"/>
      <c r="GC725"/>
      <c r="GD725"/>
      <c r="GE725"/>
      <c r="GF725"/>
      <c r="GG725"/>
      <c r="GH725"/>
      <c r="GI725"/>
      <c r="GJ725"/>
      <c r="GK725"/>
      <c r="GL725"/>
      <c r="GM725"/>
      <c r="GN725"/>
      <c r="GO725"/>
      <c r="GP725"/>
      <c r="GQ725"/>
      <c r="GR725"/>
      <c r="GS725"/>
      <c r="GT725"/>
      <c r="GU725"/>
      <c r="GV725"/>
      <c r="GW725"/>
      <c r="GX725"/>
      <c r="GY725"/>
      <c r="GZ725"/>
      <c r="HA725"/>
      <c r="HB725"/>
      <c r="HC725"/>
      <c r="HD725"/>
      <c r="HE725"/>
      <c r="HF725"/>
      <c r="HG725"/>
      <c r="HH725"/>
      <c r="HI725"/>
      <c r="HJ725"/>
      <c r="HK725"/>
      <c r="HL725"/>
      <c r="HM725"/>
      <c r="HN725"/>
      <c r="HO725"/>
      <c r="HP725"/>
      <c r="HQ725"/>
      <c r="HR725"/>
      <c r="HS725"/>
      <c r="HT725"/>
      <c r="HU725"/>
      <c r="HV725"/>
      <c r="HW725"/>
      <c r="HX725"/>
      <c r="HY725"/>
      <c r="HZ725"/>
      <c r="IA725"/>
      <c r="IB725"/>
      <c r="IC725"/>
      <c r="ID725"/>
      <c r="IE725"/>
      <c r="IF725"/>
      <c r="IG725"/>
      <c r="IH725"/>
      <c r="II725"/>
      <c r="IJ725"/>
      <c r="IK725"/>
      <c r="IL725"/>
      <c r="IM725"/>
      <c r="IN725"/>
      <c r="IO725"/>
      <c r="IP725"/>
      <c r="IQ725"/>
      <c r="IR725"/>
      <c r="IS725"/>
      <c r="IT725"/>
      <c r="IU725"/>
      <c r="IV725"/>
      <c r="IW725"/>
      <c r="IX725"/>
      <c r="IY725"/>
      <c r="IZ725"/>
      <c r="JA725"/>
      <c r="JB725"/>
      <c r="JC725"/>
      <c r="JD725"/>
      <c r="JE725"/>
      <c r="JF725"/>
      <c r="JG725"/>
      <c r="JH725"/>
      <c r="JI725"/>
      <c r="JJ725"/>
      <c r="JK725"/>
      <c r="JL725"/>
      <c r="JM725"/>
      <c r="JN725"/>
      <c r="JO725"/>
      <c r="JP725"/>
      <c r="JQ725"/>
      <c r="JR725"/>
      <c r="JS725"/>
      <c r="JT725"/>
      <c r="JU725"/>
      <c r="JV725"/>
      <c r="JW725"/>
      <c r="JX725"/>
      <c r="JY725"/>
      <c r="JZ725"/>
      <c r="KA725"/>
      <c r="KB725"/>
      <c r="KC725"/>
      <c r="KD725"/>
      <c r="KE725"/>
      <c r="KF725"/>
      <c r="KG725"/>
      <c r="KH725"/>
      <c r="KI725"/>
      <c r="KJ725"/>
      <c r="KK725"/>
      <c r="KL725"/>
      <c r="KM725"/>
      <c r="KN725"/>
      <c r="KO725"/>
      <c r="KP725"/>
      <c r="KQ725"/>
      <c r="KR725"/>
      <c r="KS725"/>
      <c r="KT725"/>
      <c r="KU725"/>
      <c r="KV725"/>
      <c r="KW725"/>
      <c r="KX725"/>
      <c r="KY725"/>
      <c r="KZ725"/>
      <c r="LA725"/>
      <c r="LB725"/>
      <c r="LC725"/>
      <c r="LD725"/>
      <c r="LE725"/>
      <c r="LF725"/>
      <c r="LG725"/>
      <c r="LH725"/>
      <c r="LI725"/>
      <c r="LJ725"/>
      <c r="LK725"/>
      <c r="LL725"/>
      <c r="LM725"/>
      <c r="LN725"/>
      <c r="LO725"/>
      <c r="LP725"/>
      <c r="LQ725"/>
      <c r="LR725"/>
      <c r="LS725"/>
      <c r="LT725"/>
      <c r="LU725"/>
      <c r="LV725"/>
      <c r="LW725"/>
      <c r="LX725"/>
      <c r="LY725"/>
      <c r="LZ725"/>
      <c r="MA725"/>
      <c r="MB725"/>
      <c r="MC725"/>
      <c r="MD725"/>
      <c r="ME725"/>
      <c r="MF725"/>
      <c r="MG725"/>
      <c r="MH725"/>
      <c r="MI725"/>
      <c r="MJ725"/>
      <c r="MK725"/>
      <c r="ML725"/>
      <c r="MM725"/>
      <c r="MN725"/>
      <c r="MO725"/>
      <c r="MP725"/>
      <c r="MQ725"/>
      <c r="MR725"/>
      <c r="MS725"/>
      <c r="MT725"/>
      <c r="MU725"/>
      <c r="MV725"/>
      <c r="MW725"/>
      <c r="MX725"/>
      <c r="MY725"/>
      <c r="MZ725"/>
      <c r="NA725"/>
      <c r="NB725"/>
      <c r="NC725"/>
      <c r="ND725"/>
      <c r="NE725"/>
      <c r="NF725"/>
      <c r="NG725"/>
      <c r="NH725"/>
      <c r="NI725"/>
      <c r="NJ725"/>
      <c r="NK725"/>
      <c r="NL725"/>
      <c r="NM725"/>
      <c r="NN725"/>
      <c r="NO725"/>
      <c r="NP725"/>
      <c r="NQ725"/>
      <c r="NR725"/>
      <c r="NS725"/>
      <c r="NT725"/>
      <c r="NU725"/>
      <c r="NV725"/>
      <c r="NW725"/>
      <c r="NX725"/>
      <c r="NY725"/>
      <c r="NZ725"/>
      <c r="OA725"/>
      <c r="OB725"/>
      <c r="OC725"/>
      <c r="OD725"/>
      <c r="OE725"/>
      <c r="OF725"/>
      <c r="OG725"/>
      <c r="OH725"/>
      <c r="OI725"/>
      <c r="OJ725"/>
      <c r="OK725"/>
      <c r="OL725"/>
      <c r="OM725"/>
      <c r="ON725"/>
      <c r="OO725"/>
      <c r="OP725"/>
      <c r="OQ725"/>
      <c r="OR725"/>
      <c r="OS725"/>
      <c r="OT725"/>
      <c r="OU725"/>
      <c r="OV725"/>
      <c r="OW725"/>
      <c r="OX725"/>
      <c r="OY725"/>
      <c r="OZ725"/>
      <c r="PA725"/>
      <c r="PB725"/>
      <c r="PC725"/>
      <c r="PD725"/>
      <c r="PE725"/>
      <c r="PF725"/>
      <c r="PG725"/>
      <c r="PH725"/>
      <c r="PI725"/>
      <c r="PJ725"/>
      <c r="PK725"/>
      <c r="PL725"/>
      <c r="PM725"/>
      <c r="PN725"/>
      <c r="PO725"/>
      <c r="PP725"/>
      <c r="PQ725"/>
      <c r="PR725"/>
      <c r="PS725"/>
      <c r="PT725"/>
      <c r="PU725"/>
      <c r="PV725"/>
      <c r="PW725"/>
      <c r="PX725"/>
      <c r="PY725"/>
      <c r="PZ725"/>
      <c r="QA725"/>
      <c r="QB725"/>
      <c r="QC725"/>
      <c r="QD725"/>
      <c r="QE725"/>
      <c r="QF725"/>
      <c r="QG725"/>
      <c r="QH725"/>
      <c r="QI725"/>
      <c r="QJ725"/>
      <c r="QK725"/>
      <c r="QL725"/>
      <c r="QM725"/>
      <c r="QN725"/>
      <c r="QO725"/>
      <c r="QP725"/>
      <c r="QQ725"/>
      <c r="QR725"/>
      <c r="QS725"/>
      <c r="QT725"/>
      <c r="QU725"/>
      <c r="QV725"/>
      <c r="QW725"/>
      <c r="QX725"/>
      <c r="QY725"/>
      <c r="QZ725"/>
      <c r="RA725"/>
      <c r="RB725"/>
      <c r="RC725"/>
      <c r="RD725"/>
      <c r="RE725"/>
      <c r="RF725"/>
      <c r="RG725"/>
      <c r="RH725"/>
      <c r="RI725"/>
      <c r="RJ725"/>
      <c r="RK725"/>
      <c r="RL725"/>
      <c r="RM725"/>
      <c r="RN725"/>
      <c r="RO725"/>
      <c r="RP725"/>
      <c r="RQ725"/>
      <c r="RR725"/>
      <c r="RS725"/>
      <c r="RT725"/>
      <c r="RU725"/>
      <c r="RV725"/>
      <c r="RW725"/>
      <c r="RX725"/>
      <c r="RY725"/>
      <c r="RZ725"/>
      <c r="SA725"/>
      <c r="SB725"/>
      <c r="SC725"/>
      <c r="SD725"/>
      <c r="SE725"/>
      <c r="SF725"/>
      <c r="SG725"/>
      <c r="SH725"/>
      <c r="SI725"/>
      <c r="SJ725"/>
      <c r="SK725"/>
      <c r="SL725"/>
      <c r="SM725"/>
      <c r="SN725"/>
      <c r="SO725"/>
      <c r="SP725"/>
    </row>
    <row r="726" spans="1:510" ht="16.5" customHeight="1" x14ac:dyDescent="0.2">
      <c r="A726" s="20">
        <v>57</v>
      </c>
      <c r="B726" s="20" t="s">
        <v>21</v>
      </c>
      <c r="C726" s="20" t="s">
        <v>33</v>
      </c>
      <c r="D726" s="20" t="s">
        <v>30</v>
      </c>
      <c r="E726" s="20" t="s">
        <v>1345</v>
      </c>
      <c r="F726" s="21" t="s">
        <v>889</v>
      </c>
      <c r="G726" s="20" t="s">
        <v>84</v>
      </c>
      <c r="H726" s="20" t="s">
        <v>35</v>
      </c>
      <c r="I726" s="20" t="s">
        <v>27</v>
      </c>
      <c r="J726" s="22" t="s">
        <v>888</v>
      </c>
      <c r="K726" s="20"/>
      <c r="L726" s="20"/>
      <c r="M726" s="20"/>
      <c r="N726" s="20"/>
      <c r="O726" s="23">
        <v>0</v>
      </c>
      <c r="P726" s="23">
        <v>6000000</v>
      </c>
      <c r="Q726" s="24">
        <v>6</v>
      </c>
      <c r="R726" s="25">
        <v>45809</v>
      </c>
      <c r="S726" s="20" t="s">
        <v>36</v>
      </c>
      <c r="T726" s="26">
        <f t="shared" si="12"/>
        <v>36000000</v>
      </c>
      <c r="U726" s="27" t="s">
        <v>100</v>
      </c>
      <c r="V726" s="27" t="s">
        <v>100</v>
      </c>
      <c r="W726"/>
      <c r="X726"/>
      <c r="Y726"/>
      <c r="Z726"/>
      <c r="AA726"/>
      <c r="AB726"/>
      <c r="AC726"/>
      <c r="AD726"/>
      <c r="AE726"/>
      <c r="AF726"/>
      <c r="AG726"/>
      <c r="AH726"/>
      <c r="AI726"/>
      <c r="AJ726"/>
      <c r="AK726"/>
      <c r="AL726"/>
      <c r="AM726"/>
      <c r="AN726"/>
      <c r="AO726"/>
      <c r="AP726"/>
      <c r="AQ726"/>
      <c r="AR726"/>
      <c r="AS726"/>
      <c r="AT726"/>
      <c r="AU726"/>
      <c r="AV726"/>
      <c r="AW726"/>
      <c r="AX726"/>
      <c r="AY726"/>
      <c r="AZ726"/>
      <c r="BA726"/>
      <c r="BB726"/>
      <c r="BC726"/>
      <c r="BD726"/>
      <c r="BE726"/>
      <c r="BF726"/>
      <c r="BG726"/>
      <c r="BH726"/>
      <c r="BI726"/>
      <c r="BJ726"/>
      <c r="BK726"/>
      <c r="BL726"/>
      <c r="BM726"/>
      <c r="BN726"/>
      <c r="BO726"/>
      <c r="BP726"/>
      <c r="BQ726"/>
      <c r="BR726"/>
      <c r="BS726"/>
      <c r="BT726"/>
      <c r="BU726"/>
      <c r="BV726"/>
      <c r="BW726"/>
      <c r="BX726"/>
      <c r="BY726"/>
      <c r="BZ726"/>
      <c r="CA726"/>
      <c r="CB726"/>
      <c r="CC726"/>
      <c r="CD726"/>
      <c r="CE726"/>
      <c r="CF726"/>
      <c r="CG726"/>
      <c r="CH726"/>
      <c r="CI726"/>
      <c r="CJ726"/>
      <c r="CK726"/>
      <c r="CL726"/>
      <c r="CM726"/>
      <c r="CN726"/>
      <c r="CO726"/>
      <c r="CP726"/>
      <c r="CQ726"/>
      <c r="CR726"/>
      <c r="CS726"/>
      <c r="CT726"/>
      <c r="CU726"/>
      <c r="CV726"/>
      <c r="CW726"/>
      <c r="CX726"/>
      <c r="CY726"/>
      <c r="CZ726"/>
      <c r="DA726"/>
      <c r="DB726"/>
      <c r="DC726"/>
      <c r="DD726"/>
      <c r="DE726"/>
      <c r="DF726"/>
      <c r="DG726"/>
      <c r="DH726"/>
      <c r="DI726"/>
      <c r="DJ726"/>
      <c r="DK726"/>
      <c r="DL726"/>
      <c r="DM726"/>
      <c r="DN726"/>
      <c r="DO726"/>
      <c r="DP726"/>
      <c r="DQ726"/>
      <c r="DR726"/>
      <c r="DS726"/>
      <c r="DT726"/>
      <c r="DU726"/>
      <c r="DV726"/>
      <c r="DW726"/>
      <c r="DX726"/>
      <c r="DY726"/>
      <c r="DZ726"/>
      <c r="EA726"/>
      <c r="EB726"/>
      <c r="EC726"/>
      <c r="ED726"/>
      <c r="EE726"/>
      <c r="EF726"/>
      <c r="EG726"/>
      <c r="EH726"/>
      <c r="EI726"/>
      <c r="EJ726"/>
      <c r="EK726"/>
      <c r="EL726"/>
      <c r="EM726"/>
      <c r="EN726"/>
      <c r="EO726"/>
      <c r="EP726"/>
      <c r="EQ726"/>
      <c r="ER726"/>
      <c r="ES726"/>
      <c r="ET726"/>
      <c r="EU726"/>
      <c r="EV726"/>
      <c r="EW726"/>
      <c r="EX726"/>
      <c r="EY726"/>
      <c r="EZ726"/>
      <c r="FA726"/>
      <c r="FB726"/>
      <c r="FC726"/>
      <c r="FD726"/>
      <c r="FE726"/>
      <c r="FF726"/>
      <c r="FG726"/>
      <c r="FH726"/>
      <c r="FI726"/>
      <c r="FJ726"/>
      <c r="FK726"/>
      <c r="FL726"/>
      <c r="FM726"/>
      <c r="FN726"/>
      <c r="FO726"/>
      <c r="FP726"/>
      <c r="FQ726"/>
      <c r="FR726"/>
      <c r="FS726"/>
      <c r="FT726"/>
      <c r="FU726"/>
      <c r="FV726"/>
      <c r="FW726"/>
      <c r="FX726"/>
      <c r="FY726"/>
      <c r="FZ726"/>
      <c r="GA726"/>
      <c r="GB726"/>
      <c r="GC726"/>
      <c r="GD726"/>
      <c r="GE726"/>
      <c r="GF726"/>
      <c r="GG726"/>
      <c r="GH726"/>
      <c r="GI726"/>
      <c r="GJ726"/>
      <c r="GK726"/>
      <c r="GL726"/>
      <c r="GM726"/>
      <c r="GN726"/>
      <c r="GO726"/>
      <c r="GP726"/>
      <c r="GQ726"/>
      <c r="GR726"/>
      <c r="GS726"/>
      <c r="GT726"/>
      <c r="GU726"/>
      <c r="GV726"/>
      <c r="GW726"/>
      <c r="GX726"/>
      <c r="GY726"/>
      <c r="GZ726"/>
      <c r="HA726"/>
      <c r="HB726"/>
      <c r="HC726"/>
      <c r="HD726"/>
      <c r="HE726"/>
      <c r="HF726"/>
      <c r="HG726"/>
      <c r="HH726"/>
      <c r="HI726"/>
      <c r="HJ726"/>
      <c r="HK726"/>
      <c r="HL726"/>
      <c r="HM726"/>
      <c r="HN726"/>
      <c r="HO726"/>
      <c r="HP726"/>
      <c r="HQ726"/>
      <c r="HR726"/>
      <c r="HS726"/>
      <c r="HT726"/>
      <c r="HU726"/>
      <c r="HV726"/>
      <c r="HW726"/>
      <c r="HX726"/>
      <c r="HY726"/>
      <c r="HZ726"/>
      <c r="IA726"/>
      <c r="IB726"/>
      <c r="IC726"/>
      <c r="ID726"/>
      <c r="IE726"/>
      <c r="IF726"/>
      <c r="IG726"/>
      <c r="IH726"/>
      <c r="II726"/>
      <c r="IJ726"/>
      <c r="IK726"/>
      <c r="IL726"/>
      <c r="IM726"/>
      <c r="IN726"/>
      <c r="IO726"/>
      <c r="IP726"/>
      <c r="IQ726"/>
      <c r="IR726"/>
      <c r="IS726"/>
      <c r="IT726"/>
      <c r="IU726"/>
      <c r="IV726"/>
      <c r="IW726"/>
      <c r="IX726"/>
      <c r="IY726"/>
      <c r="IZ726"/>
      <c r="JA726"/>
      <c r="JB726"/>
      <c r="JC726"/>
      <c r="JD726"/>
      <c r="JE726"/>
      <c r="JF726"/>
      <c r="JG726"/>
      <c r="JH726"/>
      <c r="JI726"/>
      <c r="JJ726"/>
      <c r="JK726"/>
      <c r="JL726"/>
      <c r="JM726"/>
      <c r="JN726"/>
      <c r="JO726"/>
      <c r="JP726"/>
      <c r="JQ726"/>
      <c r="JR726"/>
      <c r="JS726"/>
      <c r="JT726"/>
      <c r="JU726"/>
      <c r="JV726"/>
      <c r="JW726"/>
      <c r="JX726"/>
      <c r="JY726"/>
      <c r="JZ726"/>
      <c r="KA726"/>
      <c r="KB726"/>
      <c r="KC726"/>
      <c r="KD726"/>
      <c r="KE726"/>
      <c r="KF726"/>
      <c r="KG726"/>
      <c r="KH726"/>
      <c r="KI726"/>
      <c r="KJ726"/>
      <c r="KK726"/>
      <c r="KL726"/>
      <c r="KM726"/>
      <c r="KN726"/>
      <c r="KO726"/>
      <c r="KP726"/>
      <c r="KQ726"/>
      <c r="KR726"/>
      <c r="KS726"/>
      <c r="KT726"/>
      <c r="KU726"/>
      <c r="KV726"/>
      <c r="KW726"/>
      <c r="KX726"/>
      <c r="KY726"/>
      <c r="KZ726"/>
      <c r="LA726"/>
      <c r="LB726"/>
      <c r="LC726"/>
      <c r="LD726"/>
      <c r="LE726"/>
      <c r="LF726"/>
      <c r="LG726"/>
      <c r="LH726"/>
      <c r="LI726"/>
      <c r="LJ726"/>
      <c r="LK726"/>
      <c r="LL726"/>
      <c r="LM726"/>
      <c r="LN726"/>
      <c r="LO726"/>
      <c r="LP726"/>
      <c r="LQ726"/>
      <c r="LR726"/>
      <c r="LS726"/>
      <c r="LT726"/>
      <c r="LU726"/>
      <c r="LV726"/>
      <c r="LW726"/>
      <c r="LX726"/>
      <c r="LY726"/>
      <c r="LZ726"/>
      <c r="MA726"/>
      <c r="MB726"/>
      <c r="MC726"/>
      <c r="MD726"/>
      <c r="ME726"/>
      <c r="MF726"/>
      <c r="MG726"/>
      <c r="MH726"/>
      <c r="MI726"/>
      <c r="MJ726"/>
      <c r="MK726"/>
      <c r="ML726"/>
      <c r="MM726"/>
      <c r="MN726"/>
      <c r="MO726"/>
      <c r="MP726"/>
      <c r="MQ726"/>
      <c r="MR726"/>
      <c r="MS726"/>
      <c r="MT726"/>
      <c r="MU726"/>
      <c r="MV726"/>
      <c r="MW726"/>
      <c r="MX726"/>
      <c r="MY726"/>
      <c r="MZ726"/>
      <c r="NA726"/>
      <c r="NB726"/>
      <c r="NC726"/>
      <c r="ND726"/>
      <c r="NE726"/>
      <c r="NF726"/>
      <c r="NG726"/>
      <c r="NH726"/>
      <c r="NI726"/>
      <c r="NJ726"/>
      <c r="NK726"/>
      <c r="NL726"/>
      <c r="NM726"/>
      <c r="NN726"/>
      <c r="NO726"/>
      <c r="NP726"/>
      <c r="NQ726"/>
      <c r="NR726"/>
      <c r="NS726"/>
      <c r="NT726"/>
      <c r="NU726"/>
      <c r="NV726"/>
      <c r="NW726"/>
      <c r="NX726"/>
      <c r="NY726"/>
      <c r="NZ726"/>
      <c r="OA726"/>
      <c r="OB726"/>
      <c r="OC726"/>
      <c r="OD726"/>
      <c r="OE726"/>
      <c r="OF726"/>
      <c r="OG726"/>
      <c r="OH726"/>
      <c r="OI726"/>
      <c r="OJ726"/>
      <c r="OK726"/>
      <c r="OL726"/>
      <c r="OM726"/>
      <c r="ON726"/>
      <c r="OO726"/>
      <c r="OP726"/>
      <c r="OQ726"/>
      <c r="OR726"/>
      <c r="OS726"/>
      <c r="OT726"/>
      <c r="OU726"/>
      <c r="OV726"/>
      <c r="OW726"/>
      <c r="OX726"/>
      <c r="OY726"/>
      <c r="OZ726"/>
      <c r="PA726"/>
      <c r="PB726"/>
      <c r="PC726"/>
      <c r="PD726"/>
      <c r="PE726"/>
      <c r="PF726"/>
      <c r="PG726"/>
      <c r="PH726"/>
      <c r="PI726"/>
      <c r="PJ726"/>
      <c r="PK726"/>
      <c r="PL726"/>
      <c r="PM726"/>
      <c r="PN726"/>
      <c r="PO726"/>
      <c r="PP726"/>
      <c r="PQ726"/>
      <c r="PR726"/>
      <c r="PS726"/>
      <c r="PT726"/>
      <c r="PU726"/>
      <c r="PV726"/>
      <c r="PW726"/>
      <c r="PX726"/>
      <c r="PY726"/>
      <c r="PZ726"/>
      <c r="QA726"/>
      <c r="QB726"/>
      <c r="QC726"/>
      <c r="QD726"/>
      <c r="QE726"/>
      <c r="QF726"/>
      <c r="QG726"/>
      <c r="QH726"/>
      <c r="QI726"/>
      <c r="QJ726"/>
      <c r="QK726"/>
      <c r="QL726"/>
      <c r="QM726"/>
      <c r="QN726"/>
      <c r="QO726"/>
      <c r="QP726"/>
      <c r="QQ726"/>
      <c r="QR726"/>
      <c r="QS726"/>
      <c r="QT726"/>
      <c r="QU726"/>
      <c r="QV726"/>
      <c r="QW726"/>
      <c r="QX726"/>
      <c r="QY726"/>
      <c r="QZ726"/>
      <c r="RA726"/>
      <c r="RB726"/>
      <c r="RC726"/>
      <c r="RD726"/>
      <c r="RE726"/>
      <c r="RF726"/>
      <c r="RG726"/>
      <c r="RH726"/>
      <c r="RI726"/>
      <c r="RJ726"/>
      <c r="RK726"/>
      <c r="RL726"/>
      <c r="RM726"/>
      <c r="RN726"/>
      <c r="RO726"/>
      <c r="RP726"/>
      <c r="RQ726"/>
      <c r="RR726"/>
      <c r="RS726"/>
      <c r="RT726"/>
      <c r="RU726"/>
      <c r="RV726"/>
      <c r="RW726"/>
      <c r="RX726"/>
      <c r="RY726"/>
      <c r="RZ726"/>
      <c r="SA726"/>
      <c r="SB726"/>
      <c r="SC726"/>
      <c r="SD726"/>
      <c r="SE726"/>
      <c r="SF726"/>
      <c r="SG726"/>
      <c r="SH726"/>
      <c r="SI726"/>
      <c r="SJ726"/>
      <c r="SK726"/>
      <c r="SL726"/>
      <c r="SM726"/>
      <c r="SN726"/>
      <c r="SO726"/>
      <c r="SP726"/>
    </row>
    <row r="727" spans="1:510" ht="16.5" customHeight="1" x14ac:dyDescent="0.2">
      <c r="A727" s="20">
        <v>58</v>
      </c>
      <c r="B727" s="20" t="s">
        <v>21</v>
      </c>
      <c r="C727" s="20" t="s">
        <v>33</v>
      </c>
      <c r="D727" s="20" t="s">
        <v>30</v>
      </c>
      <c r="E727" s="20" t="s">
        <v>1345</v>
      </c>
      <c r="F727" s="21" t="s">
        <v>890</v>
      </c>
      <c r="G727" s="20" t="s">
        <v>84</v>
      </c>
      <c r="H727" s="20" t="s">
        <v>35</v>
      </c>
      <c r="I727" s="20" t="s">
        <v>27</v>
      </c>
      <c r="J727" s="22" t="s">
        <v>888</v>
      </c>
      <c r="K727" s="20"/>
      <c r="L727" s="20"/>
      <c r="M727" s="20"/>
      <c r="N727" s="20"/>
      <c r="O727" s="23">
        <v>0</v>
      </c>
      <c r="P727" s="23">
        <v>3000000</v>
      </c>
      <c r="Q727" s="24">
        <v>6</v>
      </c>
      <c r="R727" s="25">
        <v>45809</v>
      </c>
      <c r="S727" s="20" t="s">
        <v>36</v>
      </c>
      <c r="T727" s="26">
        <f t="shared" si="12"/>
        <v>18000000</v>
      </c>
      <c r="U727" s="27" t="s">
        <v>100</v>
      </c>
      <c r="V727" s="27" t="s">
        <v>100</v>
      </c>
      <c r="W727"/>
      <c r="X727"/>
      <c r="Y727"/>
      <c r="Z727"/>
      <c r="AA727"/>
      <c r="AB727"/>
      <c r="AC727"/>
      <c r="AD727"/>
      <c r="AE727"/>
      <c r="AF727"/>
      <c r="AG727"/>
      <c r="AH727"/>
      <c r="AI727"/>
      <c r="AJ727"/>
      <c r="AK727"/>
      <c r="AL727"/>
      <c r="AM727"/>
      <c r="AN727"/>
      <c r="AO727"/>
      <c r="AP727"/>
      <c r="AQ727"/>
      <c r="AR727"/>
      <c r="AS727"/>
      <c r="AT727"/>
      <c r="AU727"/>
      <c r="AV727"/>
      <c r="AW727"/>
      <c r="AX727"/>
      <c r="AY727"/>
      <c r="AZ727"/>
      <c r="BA727"/>
      <c r="BB727"/>
      <c r="BC727"/>
      <c r="BD727"/>
      <c r="BE727"/>
      <c r="BF727"/>
      <c r="BG727"/>
      <c r="BH727"/>
      <c r="BI727"/>
      <c r="BJ727"/>
      <c r="BK727"/>
      <c r="BL727"/>
      <c r="BM727"/>
      <c r="BN727"/>
      <c r="BO727"/>
      <c r="BP727"/>
      <c r="BQ727"/>
      <c r="BR727"/>
      <c r="BS727"/>
      <c r="BT727"/>
      <c r="BU727"/>
      <c r="BV727"/>
      <c r="BW727"/>
      <c r="BX727"/>
      <c r="BY727"/>
      <c r="BZ727"/>
      <c r="CA727"/>
      <c r="CB727"/>
      <c r="CC727"/>
      <c r="CD727"/>
      <c r="CE727"/>
      <c r="CF727"/>
      <c r="CG727"/>
      <c r="CH727"/>
      <c r="CI727"/>
      <c r="CJ727"/>
      <c r="CK727"/>
      <c r="CL727"/>
      <c r="CM727"/>
      <c r="CN727"/>
      <c r="CO727"/>
      <c r="CP727"/>
      <c r="CQ727"/>
      <c r="CR727"/>
      <c r="CS727"/>
      <c r="CT727"/>
      <c r="CU727"/>
      <c r="CV727"/>
      <c r="CW727"/>
      <c r="CX727"/>
      <c r="CY727"/>
      <c r="CZ727"/>
      <c r="DA727"/>
      <c r="DB727"/>
      <c r="DC727"/>
      <c r="DD727"/>
      <c r="DE727"/>
      <c r="DF727"/>
      <c r="DG727"/>
      <c r="DH727"/>
      <c r="DI727"/>
      <c r="DJ727"/>
      <c r="DK727"/>
      <c r="DL727"/>
      <c r="DM727"/>
      <c r="DN727"/>
      <c r="DO727"/>
      <c r="DP727"/>
      <c r="DQ727"/>
      <c r="DR727"/>
      <c r="DS727"/>
      <c r="DT727"/>
      <c r="DU727"/>
      <c r="DV727"/>
      <c r="DW727"/>
      <c r="DX727"/>
      <c r="DY727"/>
      <c r="DZ727"/>
      <c r="EA727"/>
      <c r="EB727"/>
      <c r="EC727"/>
      <c r="ED727"/>
      <c r="EE727"/>
      <c r="EF727"/>
      <c r="EG727"/>
      <c r="EH727"/>
      <c r="EI727"/>
      <c r="EJ727"/>
      <c r="EK727"/>
      <c r="EL727"/>
      <c r="EM727"/>
      <c r="EN727"/>
      <c r="EO727"/>
      <c r="EP727"/>
      <c r="EQ727"/>
      <c r="ER727"/>
      <c r="ES727"/>
      <c r="ET727"/>
      <c r="EU727"/>
      <c r="EV727"/>
      <c r="EW727"/>
      <c r="EX727"/>
      <c r="EY727"/>
      <c r="EZ727"/>
      <c r="FA727"/>
      <c r="FB727"/>
      <c r="FC727"/>
      <c r="FD727"/>
      <c r="FE727"/>
      <c r="FF727"/>
      <c r="FG727"/>
      <c r="FH727"/>
      <c r="FI727"/>
      <c r="FJ727"/>
      <c r="FK727"/>
      <c r="FL727"/>
      <c r="FM727"/>
      <c r="FN727"/>
      <c r="FO727"/>
      <c r="FP727"/>
      <c r="FQ727"/>
      <c r="FR727"/>
      <c r="FS727"/>
      <c r="FT727"/>
      <c r="FU727"/>
      <c r="FV727"/>
      <c r="FW727"/>
      <c r="FX727"/>
      <c r="FY727"/>
      <c r="FZ727"/>
      <c r="GA727"/>
      <c r="GB727"/>
      <c r="GC727"/>
      <c r="GD727"/>
      <c r="GE727"/>
      <c r="GF727"/>
      <c r="GG727"/>
      <c r="GH727"/>
      <c r="GI727"/>
      <c r="GJ727"/>
      <c r="GK727"/>
      <c r="GL727"/>
      <c r="GM727"/>
      <c r="GN727"/>
      <c r="GO727"/>
      <c r="GP727"/>
      <c r="GQ727"/>
      <c r="GR727"/>
      <c r="GS727"/>
      <c r="GT727"/>
      <c r="GU727"/>
      <c r="GV727"/>
      <c r="GW727"/>
      <c r="GX727"/>
      <c r="GY727"/>
      <c r="GZ727"/>
      <c r="HA727"/>
      <c r="HB727"/>
      <c r="HC727"/>
      <c r="HD727"/>
      <c r="HE727"/>
      <c r="HF727"/>
      <c r="HG727"/>
      <c r="HH727"/>
      <c r="HI727"/>
      <c r="HJ727"/>
      <c r="HK727"/>
      <c r="HL727"/>
      <c r="HM727"/>
      <c r="HN727"/>
      <c r="HO727"/>
      <c r="HP727"/>
      <c r="HQ727"/>
      <c r="HR727"/>
      <c r="HS727"/>
      <c r="HT727"/>
      <c r="HU727"/>
      <c r="HV727"/>
      <c r="HW727"/>
      <c r="HX727"/>
      <c r="HY727"/>
      <c r="HZ727"/>
      <c r="IA727"/>
      <c r="IB727"/>
      <c r="IC727"/>
      <c r="ID727"/>
      <c r="IE727"/>
      <c r="IF727"/>
      <c r="IG727"/>
      <c r="IH727"/>
      <c r="II727"/>
      <c r="IJ727"/>
      <c r="IK727"/>
      <c r="IL727"/>
      <c r="IM727"/>
      <c r="IN727"/>
      <c r="IO727"/>
      <c r="IP727"/>
      <c r="IQ727"/>
      <c r="IR727"/>
      <c r="IS727"/>
      <c r="IT727"/>
      <c r="IU727"/>
      <c r="IV727"/>
      <c r="IW727"/>
      <c r="IX727"/>
      <c r="IY727"/>
      <c r="IZ727"/>
      <c r="JA727"/>
      <c r="JB727"/>
      <c r="JC727"/>
      <c r="JD727"/>
      <c r="JE727"/>
      <c r="JF727"/>
      <c r="JG727"/>
      <c r="JH727"/>
      <c r="JI727"/>
      <c r="JJ727"/>
      <c r="JK727"/>
      <c r="JL727"/>
      <c r="JM727"/>
      <c r="JN727"/>
      <c r="JO727"/>
      <c r="JP727"/>
      <c r="JQ727"/>
      <c r="JR727"/>
      <c r="JS727"/>
      <c r="JT727"/>
      <c r="JU727"/>
      <c r="JV727"/>
      <c r="JW727"/>
      <c r="JX727"/>
      <c r="JY727"/>
      <c r="JZ727"/>
      <c r="KA727"/>
      <c r="KB727"/>
      <c r="KC727"/>
      <c r="KD727"/>
      <c r="KE727"/>
      <c r="KF727"/>
      <c r="KG727"/>
      <c r="KH727"/>
      <c r="KI727"/>
      <c r="KJ727"/>
      <c r="KK727"/>
      <c r="KL727"/>
      <c r="KM727"/>
      <c r="KN727"/>
      <c r="KO727"/>
      <c r="KP727"/>
      <c r="KQ727"/>
      <c r="KR727"/>
      <c r="KS727"/>
      <c r="KT727"/>
      <c r="KU727"/>
      <c r="KV727"/>
      <c r="KW727"/>
      <c r="KX727"/>
      <c r="KY727"/>
      <c r="KZ727"/>
      <c r="LA727"/>
      <c r="LB727"/>
      <c r="LC727"/>
      <c r="LD727"/>
      <c r="LE727"/>
      <c r="LF727"/>
      <c r="LG727"/>
      <c r="LH727"/>
      <c r="LI727"/>
      <c r="LJ727"/>
      <c r="LK727"/>
      <c r="LL727"/>
      <c r="LM727"/>
      <c r="LN727"/>
      <c r="LO727"/>
      <c r="LP727"/>
      <c r="LQ727"/>
      <c r="LR727"/>
      <c r="LS727"/>
      <c r="LT727"/>
      <c r="LU727"/>
      <c r="LV727"/>
      <c r="LW727"/>
      <c r="LX727"/>
      <c r="LY727"/>
      <c r="LZ727"/>
      <c r="MA727"/>
      <c r="MB727"/>
      <c r="MC727"/>
      <c r="MD727"/>
      <c r="ME727"/>
      <c r="MF727"/>
      <c r="MG727"/>
      <c r="MH727"/>
      <c r="MI727"/>
      <c r="MJ727"/>
      <c r="MK727"/>
      <c r="ML727"/>
      <c r="MM727"/>
      <c r="MN727"/>
      <c r="MO727"/>
      <c r="MP727"/>
      <c r="MQ727"/>
      <c r="MR727"/>
      <c r="MS727"/>
      <c r="MT727"/>
      <c r="MU727"/>
      <c r="MV727"/>
      <c r="MW727"/>
      <c r="MX727"/>
      <c r="MY727"/>
      <c r="MZ727"/>
      <c r="NA727"/>
      <c r="NB727"/>
      <c r="NC727"/>
      <c r="ND727"/>
      <c r="NE727"/>
      <c r="NF727"/>
      <c r="NG727"/>
      <c r="NH727"/>
      <c r="NI727"/>
      <c r="NJ727"/>
      <c r="NK727"/>
      <c r="NL727"/>
      <c r="NM727"/>
      <c r="NN727"/>
      <c r="NO727"/>
      <c r="NP727"/>
      <c r="NQ727"/>
      <c r="NR727"/>
      <c r="NS727"/>
      <c r="NT727"/>
      <c r="NU727"/>
      <c r="NV727"/>
      <c r="NW727"/>
      <c r="NX727"/>
      <c r="NY727"/>
      <c r="NZ727"/>
      <c r="OA727"/>
      <c r="OB727"/>
      <c r="OC727"/>
      <c r="OD727"/>
      <c r="OE727"/>
      <c r="OF727"/>
      <c r="OG727"/>
      <c r="OH727"/>
      <c r="OI727"/>
      <c r="OJ727"/>
      <c r="OK727"/>
      <c r="OL727"/>
      <c r="OM727"/>
      <c r="ON727"/>
      <c r="OO727"/>
      <c r="OP727"/>
      <c r="OQ727"/>
      <c r="OR727"/>
      <c r="OS727"/>
      <c r="OT727"/>
      <c r="OU727"/>
      <c r="OV727"/>
      <c r="OW727"/>
      <c r="OX727"/>
      <c r="OY727"/>
      <c r="OZ727"/>
      <c r="PA727"/>
      <c r="PB727"/>
      <c r="PC727"/>
      <c r="PD727"/>
      <c r="PE727"/>
      <c r="PF727"/>
      <c r="PG727"/>
      <c r="PH727"/>
      <c r="PI727"/>
      <c r="PJ727"/>
      <c r="PK727"/>
      <c r="PL727"/>
      <c r="PM727"/>
      <c r="PN727"/>
      <c r="PO727"/>
      <c r="PP727"/>
      <c r="PQ727"/>
      <c r="PR727"/>
      <c r="PS727"/>
      <c r="PT727"/>
      <c r="PU727"/>
      <c r="PV727"/>
      <c r="PW727"/>
      <c r="PX727"/>
      <c r="PY727"/>
      <c r="PZ727"/>
      <c r="QA727"/>
      <c r="QB727"/>
      <c r="QC727"/>
      <c r="QD727"/>
      <c r="QE727"/>
      <c r="QF727"/>
      <c r="QG727"/>
      <c r="QH727"/>
      <c r="QI727"/>
      <c r="QJ727"/>
      <c r="QK727"/>
      <c r="QL727"/>
      <c r="QM727"/>
      <c r="QN727"/>
      <c r="QO727"/>
      <c r="QP727"/>
      <c r="QQ727"/>
      <c r="QR727"/>
      <c r="QS727"/>
      <c r="QT727"/>
      <c r="QU727"/>
      <c r="QV727"/>
      <c r="QW727"/>
      <c r="QX727"/>
      <c r="QY727"/>
      <c r="QZ727"/>
      <c r="RA727"/>
      <c r="RB727"/>
      <c r="RC727"/>
      <c r="RD727"/>
      <c r="RE727"/>
      <c r="RF727"/>
      <c r="RG727"/>
      <c r="RH727"/>
      <c r="RI727"/>
      <c r="RJ727"/>
      <c r="RK727"/>
      <c r="RL727"/>
      <c r="RM727"/>
      <c r="RN727"/>
      <c r="RO727"/>
      <c r="RP727"/>
      <c r="RQ727"/>
      <c r="RR727"/>
      <c r="RS727"/>
      <c r="RT727"/>
      <c r="RU727"/>
      <c r="RV727"/>
      <c r="RW727"/>
      <c r="RX727"/>
      <c r="RY727"/>
      <c r="RZ727"/>
      <c r="SA727"/>
      <c r="SB727"/>
      <c r="SC727"/>
      <c r="SD727"/>
      <c r="SE727"/>
      <c r="SF727"/>
      <c r="SG727"/>
      <c r="SH727"/>
      <c r="SI727"/>
      <c r="SJ727"/>
      <c r="SK727"/>
      <c r="SL727"/>
      <c r="SM727"/>
      <c r="SN727"/>
      <c r="SO727"/>
      <c r="SP727"/>
    </row>
    <row r="728" spans="1:510" ht="16.5" customHeight="1" x14ac:dyDescent="0.2">
      <c r="A728" s="20">
        <v>59</v>
      </c>
      <c r="B728" s="20" t="s">
        <v>21</v>
      </c>
      <c r="C728" s="20" t="s">
        <v>33</v>
      </c>
      <c r="D728" s="20" t="s">
        <v>30</v>
      </c>
      <c r="E728" s="20" t="s">
        <v>1345</v>
      </c>
      <c r="F728" s="21" t="s">
        <v>891</v>
      </c>
      <c r="G728" s="20" t="s">
        <v>84</v>
      </c>
      <c r="H728" s="20" t="s">
        <v>35</v>
      </c>
      <c r="I728" s="20" t="s">
        <v>27</v>
      </c>
      <c r="J728" s="22" t="s">
        <v>888</v>
      </c>
      <c r="K728" s="20"/>
      <c r="L728" s="20"/>
      <c r="M728" s="20"/>
      <c r="N728" s="20"/>
      <c r="O728" s="23">
        <v>0</v>
      </c>
      <c r="P728" s="23">
        <v>6000000</v>
      </c>
      <c r="Q728" s="24">
        <v>6</v>
      </c>
      <c r="R728" s="25">
        <v>45809</v>
      </c>
      <c r="S728" s="20" t="s">
        <v>36</v>
      </c>
      <c r="T728" s="26">
        <f t="shared" si="12"/>
        <v>36000000</v>
      </c>
      <c r="U728" s="27" t="s">
        <v>100</v>
      </c>
      <c r="V728" s="27" t="s">
        <v>100</v>
      </c>
      <c r="W728"/>
      <c r="X728"/>
      <c r="Y728"/>
      <c r="Z728"/>
      <c r="AA728"/>
      <c r="AB728"/>
      <c r="AC728"/>
      <c r="AD728"/>
      <c r="AE728"/>
      <c r="AF728"/>
      <c r="AG728"/>
      <c r="AH728"/>
      <c r="AI728"/>
      <c r="AJ728"/>
      <c r="AK728"/>
      <c r="AL728"/>
      <c r="AM728"/>
      <c r="AN728"/>
      <c r="AO728"/>
      <c r="AP728"/>
      <c r="AQ728"/>
      <c r="AR728"/>
      <c r="AS728"/>
      <c r="AT728"/>
      <c r="AU728"/>
      <c r="AV728"/>
      <c r="AW728"/>
      <c r="AX728"/>
      <c r="AY728"/>
      <c r="AZ728"/>
      <c r="BA728"/>
      <c r="BB728"/>
      <c r="BC728"/>
      <c r="BD728"/>
      <c r="BE728"/>
      <c r="BF728"/>
      <c r="BG728"/>
      <c r="BH728"/>
      <c r="BI728"/>
      <c r="BJ728"/>
      <c r="BK728"/>
      <c r="BL728"/>
      <c r="BM728"/>
      <c r="BN728"/>
      <c r="BO728"/>
      <c r="BP728"/>
      <c r="BQ728"/>
      <c r="BR728"/>
      <c r="BS728"/>
      <c r="BT728"/>
      <c r="BU728"/>
      <c r="BV728"/>
      <c r="BW728"/>
      <c r="BX728"/>
      <c r="BY728"/>
      <c r="BZ728"/>
      <c r="CA728"/>
      <c r="CB728"/>
      <c r="CC728"/>
      <c r="CD728"/>
      <c r="CE728"/>
      <c r="CF728"/>
      <c r="CG728"/>
      <c r="CH728"/>
      <c r="CI728"/>
      <c r="CJ728"/>
      <c r="CK728"/>
      <c r="CL728"/>
      <c r="CM728"/>
      <c r="CN728"/>
      <c r="CO728"/>
      <c r="CP728"/>
      <c r="CQ728"/>
      <c r="CR728"/>
      <c r="CS728"/>
      <c r="CT728"/>
      <c r="CU728"/>
      <c r="CV728"/>
      <c r="CW728"/>
      <c r="CX728"/>
      <c r="CY728"/>
      <c r="CZ728"/>
      <c r="DA728"/>
      <c r="DB728"/>
      <c r="DC728"/>
      <c r="DD728"/>
      <c r="DE728"/>
      <c r="DF728"/>
      <c r="DG728"/>
      <c r="DH728"/>
      <c r="DI728"/>
      <c r="DJ728"/>
      <c r="DK728"/>
      <c r="DL728"/>
      <c r="DM728"/>
      <c r="DN728"/>
      <c r="DO728"/>
      <c r="DP728"/>
      <c r="DQ728"/>
      <c r="DR728"/>
      <c r="DS728"/>
      <c r="DT728"/>
      <c r="DU728"/>
      <c r="DV728"/>
      <c r="DW728"/>
      <c r="DX728"/>
      <c r="DY728"/>
      <c r="DZ728"/>
      <c r="EA728"/>
      <c r="EB728"/>
      <c r="EC728"/>
      <c r="ED728"/>
      <c r="EE728"/>
      <c r="EF728"/>
      <c r="EG728"/>
      <c r="EH728"/>
      <c r="EI728"/>
      <c r="EJ728"/>
      <c r="EK728"/>
      <c r="EL728"/>
      <c r="EM728"/>
      <c r="EN728"/>
      <c r="EO728"/>
      <c r="EP728"/>
      <c r="EQ728"/>
      <c r="ER728"/>
      <c r="ES728"/>
      <c r="ET728"/>
      <c r="EU728"/>
      <c r="EV728"/>
      <c r="EW728"/>
      <c r="EX728"/>
      <c r="EY728"/>
      <c r="EZ728"/>
      <c r="FA728"/>
      <c r="FB728"/>
      <c r="FC728"/>
      <c r="FD728"/>
      <c r="FE728"/>
      <c r="FF728"/>
      <c r="FG728"/>
      <c r="FH728"/>
      <c r="FI728"/>
      <c r="FJ728"/>
      <c r="FK728"/>
      <c r="FL728"/>
      <c r="FM728"/>
      <c r="FN728"/>
      <c r="FO728"/>
      <c r="FP728"/>
      <c r="FQ728"/>
      <c r="FR728"/>
      <c r="FS728"/>
      <c r="FT728"/>
      <c r="FU728"/>
      <c r="FV728"/>
      <c r="FW728"/>
      <c r="FX728"/>
      <c r="FY728"/>
      <c r="FZ728"/>
      <c r="GA728"/>
      <c r="GB728"/>
      <c r="GC728"/>
      <c r="GD728"/>
      <c r="GE728"/>
      <c r="GF728"/>
      <c r="GG728"/>
      <c r="GH728"/>
      <c r="GI728"/>
      <c r="GJ728"/>
      <c r="GK728"/>
      <c r="GL728"/>
      <c r="GM728"/>
      <c r="GN728"/>
      <c r="GO728"/>
      <c r="GP728"/>
      <c r="GQ728"/>
      <c r="GR728"/>
      <c r="GS728"/>
      <c r="GT728"/>
      <c r="GU728"/>
      <c r="GV728"/>
      <c r="GW728"/>
      <c r="GX728"/>
      <c r="GY728"/>
      <c r="GZ728"/>
      <c r="HA728"/>
      <c r="HB728"/>
      <c r="HC728"/>
      <c r="HD728"/>
      <c r="HE728"/>
      <c r="HF728"/>
      <c r="HG728"/>
      <c r="HH728"/>
      <c r="HI728"/>
      <c r="HJ728"/>
      <c r="HK728"/>
      <c r="HL728"/>
      <c r="HM728"/>
      <c r="HN728"/>
      <c r="HO728"/>
      <c r="HP728"/>
      <c r="HQ728"/>
      <c r="HR728"/>
      <c r="HS728"/>
      <c r="HT728"/>
      <c r="HU728"/>
      <c r="HV728"/>
      <c r="HW728"/>
      <c r="HX728"/>
      <c r="HY728"/>
      <c r="HZ728"/>
      <c r="IA728"/>
      <c r="IB728"/>
      <c r="IC728"/>
      <c r="ID728"/>
      <c r="IE728"/>
      <c r="IF728"/>
      <c r="IG728"/>
      <c r="IH728"/>
      <c r="II728"/>
      <c r="IJ728"/>
      <c r="IK728"/>
      <c r="IL728"/>
      <c r="IM728"/>
      <c r="IN728"/>
      <c r="IO728"/>
      <c r="IP728"/>
      <c r="IQ728"/>
      <c r="IR728"/>
      <c r="IS728"/>
      <c r="IT728"/>
      <c r="IU728"/>
      <c r="IV728"/>
      <c r="IW728"/>
      <c r="IX728"/>
      <c r="IY728"/>
      <c r="IZ728"/>
      <c r="JA728"/>
      <c r="JB728"/>
      <c r="JC728"/>
      <c r="JD728"/>
      <c r="JE728"/>
      <c r="JF728"/>
      <c r="JG728"/>
      <c r="JH728"/>
      <c r="JI728"/>
      <c r="JJ728"/>
      <c r="JK728"/>
      <c r="JL728"/>
      <c r="JM728"/>
      <c r="JN728"/>
      <c r="JO728"/>
      <c r="JP728"/>
      <c r="JQ728"/>
      <c r="JR728"/>
      <c r="JS728"/>
      <c r="JT728"/>
      <c r="JU728"/>
      <c r="JV728"/>
      <c r="JW728"/>
      <c r="JX728"/>
      <c r="JY728"/>
      <c r="JZ728"/>
      <c r="KA728"/>
      <c r="KB728"/>
      <c r="KC728"/>
      <c r="KD728"/>
      <c r="KE728"/>
      <c r="KF728"/>
      <c r="KG728"/>
      <c r="KH728"/>
      <c r="KI728"/>
      <c r="KJ728"/>
      <c r="KK728"/>
      <c r="KL728"/>
      <c r="KM728"/>
      <c r="KN728"/>
      <c r="KO728"/>
      <c r="KP728"/>
      <c r="KQ728"/>
      <c r="KR728"/>
      <c r="KS728"/>
      <c r="KT728"/>
      <c r="KU728"/>
      <c r="KV728"/>
      <c r="KW728"/>
      <c r="KX728"/>
      <c r="KY728"/>
      <c r="KZ728"/>
      <c r="LA728"/>
      <c r="LB728"/>
      <c r="LC728"/>
      <c r="LD728"/>
      <c r="LE728"/>
      <c r="LF728"/>
      <c r="LG728"/>
      <c r="LH728"/>
      <c r="LI728"/>
      <c r="LJ728"/>
      <c r="LK728"/>
      <c r="LL728"/>
      <c r="LM728"/>
      <c r="LN728"/>
      <c r="LO728"/>
      <c r="LP728"/>
      <c r="LQ728"/>
      <c r="LR728"/>
      <c r="LS728"/>
      <c r="LT728"/>
      <c r="LU728"/>
      <c r="LV728"/>
      <c r="LW728"/>
      <c r="LX728"/>
      <c r="LY728"/>
      <c r="LZ728"/>
      <c r="MA728"/>
      <c r="MB728"/>
      <c r="MC728"/>
      <c r="MD728"/>
      <c r="ME728"/>
      <c r="MF728"/>
      <c r="MG728"/>
      <c r="MH728"/>
      <c r="MI728"/>
      <c r="MJ728"/>
      <c r="MK728"/>
      <c r="ML728"/>
      <c r="MM728"/>
      <c r="MN728"/>
      <c r="MO728"/>
      <c r="MP728"/>
      <c r="MQ728"/>
      <c r="MR728"/>
      <c r="MS728"/>
      <c r="MT728"/>
      <c r="MU728"/>
      <c r="MV728"/>
      <c r="MW728"/>
      <c r="MX728"/>
      <c r="MY728"/>
      <c r="MZ728"/>
      <c r="NA728"/>
      <c r="NB728"/>
      <c r="NC728"/>
      <c r="ND728"/>
      <c r="NE728"/>
      <c r="NF728"/>
      <c r="NG728"/>
      <c r="NH728"/>
      <c r="NI728"/>
      <c r="NJ728"/>
      <c r="NK728"/>
      <c r="NL728"/>
      <c r="NM728"/>
      <c r="NN728"/>
      <c r="NO728"/>
      <c r="NP728"/>
      <c r="NQ728"/>
      <c r="NR728"/>
      <c r="NS728"/>
      <c r="NT728"/>
      <c r="NU728"/>
      <c r="NV728"/>
      <c r="NW728"/>
      <c r="NX728"/>
      <c r="NY728"/>
      <c r="NZ728"/>
      <c r="OA728"/>
      <c r="OB728"/>
      <c r="OC728"/>
      <c r="OD728"/>
      <c r="OE728"/>
      <c r="OF728"/>
      <c r="OG728"/>
      <c r="OH728"/>
      <c r="OI728"/>
      <c r="OJ728"/>
      <c r="OK728"/>
      <c r="OL728"/>
      <c r="OM728"/>
      <c r="ON728"/>
      <c r="OO728"/>
      <c r="OP728"/>
      <c r="OQ728"/>
      <c r="OR728"/>
      <c r="OS728"/>
      <c r="OT728"/>
      <c r="OU728"/>
      <c r="OV728"/>
      <c r="OW728"/>
      <c r="OX728"/>
      <c r="OY728"/>
      <c r="OZ728"/>
      <c r="PA728"/>
      <c r="PB728"/>
      <c r="PC728"/>
      <c r="PD728"/>
      <c r="PE728"/>
      <c r="PF728"/>
      <c r="PG728"/>
      <c r="PH728"/>
      <c r="PI728"/>
      <c r="PJ728"/>
      <c r="PK728"/>
      <c r="PL728"/>
      <c r="PM728"/>
      <c r="PN728"/>
      <c r="PO728"/>
      <c r="PP728"/>
      <c r="PQ728"/>
      <c r="PR728"/>
      <c r="PS728"/>
      <c r="PT728"/>
      <c r="PU728"/>
      <c r="PV728"/>
      <c r="PW728"/>
      <c r="PX728"/>
      <c r="PY728"/>
      <c r="PZ728"/>
      <c r="QA728"/>
      <c r="QB728"/>
      <c r="QC728"/>
      <c r="QD728"/>
      <c r="QE728"/>
      <c r="QF728"/>
      <c r="QG728"/>
      <c r="QH728"/>
      <c r="QI728"/>
      <c r="QJ728"/>
      <c r="QK728"/>
      <c r="QL728"/>
      <c r="QM728"/>
      <c r="QN728"/>
      <c r="QO728"/>
      <c r="QP728"/>
      <c r="QQ728"/>
      <c r="QR728"/>
      <c r="QS728"/>
      <c r="QT728"/>
      <c r="QU728"/>
      <c r="QV728"/>
      <c r="QW728"/>
      <c r="QX728"/>
      <c r="QY728"/>
      <c r="QZ728"/>
      <c r="RA728"/>
      <c r="RB728"/>
      <c r="RC728"/>
      <c r="RD728"/>
      <c r="RE728"/>
      <c r="RF728"/>
      <c r="RG728"/>
      <c r="RH728"/>
      <c r="RI728"/>
      <c r="RJ728"/>
      <c r="RK728"/>
      <c r="RL728"/>
      <c r="RM728"/>
      <c r="RN728"/>
      <c r="RO728"/>
      <c r="RP728"/>
      <c r="RQ728"/>
      <c r="RR728"/>
      <c r="RS728"/>
      <c r="RT728"/>
      <c r="RU728"/>
      <c r="RV728"/>
      <c r="RW728"/>
      <c r="RX728"/>
      <c r="RY728"/>
      <c r="RZ728"/>
      <c r="SA728"/>
      <c r="SB728"/>
      <c r="SC728"/>
      <c r="SD728"/>
      <c r="SE728"/>
      <c r="SF728"/>
      <c r="SG728"/>
      <c r="SH728"/>
      <c r="SI728"/>
      <c r="SJ728"/>
      <c r="SK728"/>
      <c r="SL728"/>
      <c r="SM728"/>
      <c r="SN728"/>
      <c r="SO728"/>
      <c r="SP728"/>
    </row>
    <row r="729" spans="1:510" ht="16.5" customHeight="1" x14ac:dyDescent="0.2">
      <c r="A729" s="20">
        <v>60</v>
      </c>
      <c r="B729" s="20" t="s">
        <v>21</v>
      </c>
      <c r="C729" s="20" t="s">
        <v>33</v>
      </c>
      <c r="D729" s="20" t="s">
        <v>30</v>
      </c>
      <c r="E729" s="20" t="s">
        <v>1345</v>
      </c>
      <c r="F729" s="21" t="s">
        <v>892</v>
      </c>
      <c r="G729" s="20" t="s">
        <v>84</v>
      </c>
      <c r="H729" s="20" t="s">
        <v>35</v>
      </c>
      <c r="I729" s="20" t="s">
        <v>27</v>
      </c>
      <c r="J729" s="22" t="s">
        <v>888</v>
      </c>
      <c r="K729" s="20"/>
      <c r="L729" s="20"/>
      <c r="M729" s="20"/>
      <c r="N729" s="20"/>
      <c r="O729" s="23">
        <v>0</v>
      </c>
      <c r="P729" s="23">
        <v>6000000</v>
      </c>
      <c r="Q729" s="24">
        <v>6</v>
      </c>
      <c r="R729" s="25">
        <v>45809</v>
      </c>
      <c r="S729" s="20" t="s">
        <v>36</v>
      </c>
      <c r="T729" s="26">
        <f t="shared" si="12"/>
        <v>36000000</v>
      </c>
      <c r="U729" s="27" t="s">
        <v>100</v>
      </c>
      <c r="V729" s="27" t="s">
        <v>100</v>
      </c>
      <c r="W729"/>
      <c r="X729"/>
      <c r="Y729"/>
      <c r="Z729"/>
      <c r="AA729"/>
      <c r="AB729"/>
      <c r="AC729"/>
      <c r="AD729"/>
      <c r="AE729"/>
      <c r="AF729"/>
      <c r="AG729"/>
      <c r="AH729"/>
      <c r="AI729"/>
      <c r="AJ729"/>
      <c r="AK729"/>
      <c r="AL729"/>
      <c r="AM729"/>
      <c r="AN729"/>
      <c r="AO729"/>
      <c r="AP729"/>
      <c r="AQ729"/>
      <c r="AR729"/>
      <c r="AS729"/>
      <c r="AT729"/>
      <c r="AU729"/>
      <c r="AV729"/>
      <c r="AW729"/>
      <c r="AX729"/>
      <c r="AY729"/>
      <c r="AZ729"/>
      <c r="BA729"/>
      <c r="BB729"/>
      <c r="BC729"/>
      <c r="BD729"/>
      <c r="BE729"/>
      <c r="BF729"/>
      <c r="BG729"/>
      <c r="BH729"/>
      <c r="BI729"/>
      <c r="BJ729"/>
      <c r="BK729"/>
      <c r="BL729"/>
      <c r="BM729"/>
      <c r="BN729"/>
      <c r="BO729"/>
      <c r="BP729"/>
      <c r="BQ729"/>
      <c r="BR729"/>
      <c r="BS729"/>
      <c r="BT729"/>
      <c r="BU729"/>
      <c r="BV729"/>
      <c r="BW729"/>
      <c r="BX729"/>
      <c r="BY729"/>
      <c r="BZ729"/>
      <c r="CA729"/>
      <c r="CB729"/>
      <c r="CC729"/>
      <c r="CD729"/>
      <c r="CE729"/>
      <c r="CF729"/>
      <c r="CG729"/>
      <c r="CH729"/>
      <c r="CI729"/>
      <c r="CJ729"/>
      <c r="CK729"/>
      <c r="CL729"/>
      <c r="CM729"/>
      <c r="CN729"/>
      <c r="CO729"/>
      <c r="CP729"/>
      <c r="CQ729"/>
      <c r="CR729"/>
      <c r="CS729"/>
      <c r="CT729"/>
      <c r="CU729"/>
      <c r="CV729"/>
      <c r="CW729"/>
      <c r="CX729"/>
      <c r="CY729"/>
      <c r="CZ729"/>
      <c r="DA729"/>
      <c r="DB729"/>
      <c r="DC729"/>
      <c r="DD729"/>
      <c r="DE729"/>
      <c r="DF729"/>
      <c r="DG729"/>
      <c r="DH729"/>
      <c r="DI729"/>
      <c r="DJ729"/>
      <c r="DK729"/>
      <c r="DL729"/>
      <c r="DM729"/>
      <c r="DN729"/>
      <c r="DO729"/>
      <c r="DP729"/>
      <c r="DQ729"/>
      <c r="DR729"/>
      <c r="DS729"/>
      <c r="DT729"/>
      <c r="DU729"/>
      <c r="DV729"/>
      <c r="DW729"/>
      <c r="DX729"/>
      <c r="DY729"/>
      <c r="DZ729"/>
      <c r="EA729"/>
      <c r="EB729"/>
      <c r="EC729"/>
      <c r="ED729"/>
      <c r="EE729"/>
      <c r="EF729"/>
      <c r="EG729"/>
      <c r="EH729"/>
      <c r="EI729"/>
      <c r="EJ729"/>
      <c r="EK729"/>
      <c r="EL729"/>
      <c r="EM729"/>
      <c r="EN729"/>
      <c r="EO729"/>
      <c r="EP729"/>
      <c r="EQ729"/>
      <c r="ER729"/>
      <c r="ES729"/>
      <c r="ET729"/>
      <c r="EU729"/>
      <c r="EV729"/>
      <c r="EW729"/>
      <c r="EX729"/>
      <c r="EY729"/>
      <c r="EZ729"/>
      <c r="FA729"/>
      <c r="FB729"/>
      <c r="FC729"/>
      <c r="FD729"/>
      <c r="FE729"/>
      <c r="FF729"/>
      <c r="FG729"/>
      <c r="FH729"/>
      <c r="FI729"/>
      <c r="FJ729"/>
      <c r="FK729"/>
      <c r="FL729"/>
      <c r="FM729"/>
      <c r="FN729"/>
      <c r="FO729"/>
      <c r="FP729"/>
      <c r="FQ729"/>
      <c r="FR729"/>
      <c r="FS729"/>
      <c r="FT729"/>
      <c r="FU729"/>
      <c r="FV729"/>
      <c r="FW729"/>
      <c r="FX729"/>
      <c r="FY729"/>
      <c r="FZ729"/>
      <c r="GA729"/>
      <c r="GB729"/>
      <c r="GC729"/>
      <c r="GD729"/>
      <c r="GE729"/>
      <c r="GF729"/>
      <c r="GG729"/>
      <c r="GH729"/>
      <c r="GI729"/>
      <c r="GJ729"/>
      <c r="GK729"/>
      <c r="GL729"/>
      <c r="GM729"/>
      <c r="GN729"/>
      <c r="GO729"/>
      <c r="GP729"/>
      <c r="GQ729"/>
      <c r="GR729"/>
      <c r="GS729"/>
      <c r="GT729"/>
      <c r="GU729"/>
      <c r="GV729"/>
      <c r="GW729"/>
      <c r="GX729"/>
      <c r="GY729"/>
      <c r="GZ729"/>
      <c r="HA729"/>
      <c r="HB729"/>
      <c r="HC729"/>
      <c r="HD729"/>
      <c r="HE729"/>
      <c r="HF729"/>
      <c r="HG729"/>
      <c r="HH729"/>
      <c r="HI729"/>
      <c r="HJ729"/>
      <c r="HK729"/>
      <c r="HL729"/>
      <c r="HM729"/>
      <c r="HN729"/>
      <c r="HO729"/>
      <c r="HP729"/>
      <c r="HQ729"/>
      <c r="HR729"/>
      <c r="HS729"/>
      <c r="HT729"/>
      <c r="HU729"/>
      <c r="HV729"/>
      <c r="HW729"/>
      <c r="HX729"/>
      <c r="HY729"/>
      <c r="HZ729"/>
      <c r="IA729"/>
      <c r="IB729"/>
      <c r="IC729"/>
      <c r="ID729"/>
      <c r="IE729"/>
      <c r="IF729"/>
      <c r="IG729"/>
      <c r="IH729"/>
      <c r="II729"/>
      <c r="IJ729"/>
      <c r="IK729"/>
      <c r="IL729"/>
      <c r="IM729"/>
      <c r="IN729"/>
      <c r="IO729"/>
      <c r="IP729"/>
      <c r="IQ729"/>
      <c r="IR729"/>
      <c r="IS729"/>
      <c r="IT729"/>
      <c r="IU729"/>
      <c r="IV729"/>
      <c r="IW729"/>
      <c r="IX729"/>
      <c r="IY729"/>
      <c r="IZ729"/>
      <c r="JA729"/>
      <c r="JB729"/>
      <c r="JC729"/>
      <c r="JD729"/>
      <c r="JE729"/>
      <c r="JF729"/>
      <c r="JG729"/>
      <c r="JH729"/>
      <c r="JI729"/>
      <c r="JJ729"/>
      <c r="JK729"/>
      <c r="JL729"/>
      <c r="JM729"/>
      <c r="JN729"/>
      <c r="JO729"/>
      <c r="JP729"/>
      <c r="JQ729"/>
      <c r="JR729"/>
      <c r="JS729"/>
      <c r="JT729"/>
      <c r="JU729"/>
      <c r="JV729"/>
      <c r="JW729"/>
      <c r="JX729"/>
      <c r="JY729"/>
      <c r="JZ729"/>
      <c r="KA729"/>
      <c r="KB729"/>
      <c r="KC729"/>
      <c r="KD729"/>
      <c r="KE729"/>
      <c r="KF729"/>
      <c r="KG729"/>
      <c r="KH729"/>
      <c r="KI729"/>
      <c r="KJ729"/>
      <c r="KK729"/>
      <c r="KL729"/>
      <c r="KM729"/>
      <c r="KN729"/>
      <c r="KO729"/>
      <c r="KP729"/>
      <c r="KQ729"/>
      <c r="KR729"/>
      <c r="KS729"/>
      <c r="KT729"/>
      <c r="KU729"/>
      <c r="KV729"/>
      <c r="KW729"/>
      <c r="KX729"/>
      <c r="KY729"/>
      <c r="KZ729"/>
      <c r="LA729"/>
      <c r="LB729"/>
      <c r="LC729"/>
      <c r="LD729"/>
      <c r="LE729"/>
      <c r="LF729"/>
      <c r="LG729"/>
      <c r="LH729"/>
      <c r="LI729"/>
      <c r="LJ729"/>
      <c r="LK729"/>
      <c r="LL729"/>
      <c r="LM729"/>
      <c r="LN729"/>
      <c r="LO729"/>
      <c r="LP729"/>
      <c r="LQ729"/>
      <c r="LR729"/>
      <c r="LS729"/>
      <c r="LT729"/>
      <c r="LU729"/>
      <c r="LV729"/>
      <c r="LW729"/>
      <c r="LX729"/>
      <c r="LY729"/>
      <c r="LZ729"/>
      <c r="MA729"/>
      <c r="MB729"/>
      <c r="MC729"/>
      <c r="MD729"/>
      <c r="ME729"/>
      <c r="MF729"/>
      <c r="MG729"/>
      <c r="MH729"/>
      <c r="MI729"/>
      <c r="MJ729"/>
      <c r="MK729"/>
      <c r="ML729"/>
      <c r="MM729"/>
      <c r="MN729"/>
      <c r="MO729"/>
      <c r="MP729"/>
      <c r="MQ729"/>
      <c r="MR729"/>
      <c r="MS729"/>
      <c r="MT729"/>
      <c r="MU729"/>
      <c r="MV729"/>
      <c r="MW729"/>
      <c r="MX729"/>
      <c r="MY729"/>
      <c r="MZ729"/>
      <c r="NA729"/>
      <c r="NB729"/>
      <c r="NC729"/>
      <c r="ND729"/>
      <c r="NE729"/>
      <c r="NF729"/>
      <c r="NG729"/>
      <c r="NH729"/>
      <c r="NI729"/>
      <c r="NJ729"/>
      <c r="NK729"/>
      <c r="NL729"/>
      <c r="NM729"/>
      <c r="NN729"/>
      <c r="NO729"/>
      <c r="NP729"/>
      <c r="NQ729"/>
      <c r="NR729"/>
      <c r="NS729"/>
      <c r="NT729"/>
      <c r="NU729"/>
      <c r="NV729"/>
      <c r="NW729"/>
      <c r="NX729"/>
      <c r="NY729"/>
      <c r="NZ729"/>
      <c r="OA729"/>
      <c r="OB729"/>
      <c r="OC729"/>
      <c r="OD729"/>
      <c r="OE729"/>
      <c r="OF729"/>
      <c r="OG729"/>
      <c r="OH729"/>
      <c r="OI729"/>
      <c r="OJ729"/>
      <c r="OK729"/>
      <c r="OL729"/>
      <c r="OM729"/>
      <c r="ON729"/>
      <c r="OO729"/>
      <c r="OP729"/>
      <c r="OQ729"/>
      <c r="OR729"/>
      <c r="OS729"/>
      <c r="OT729"/>
      <c r="OU729"/>
      <c r="OV729"/>
      <c r="OW729"/>
      <c r="OX729"/>
      <c r="OY729"/>
      <c r="OZ729"/>
      <c r="PA729"/>
      <c r="PB729"/>
      <c r="PC729"/>
      <c r="PD729"/>
      <c r="PE729"/>
      <c r="PF729"/>
      <c r="PG729"/>
      <c r="PH729"/>
      <c r="PI729"/>
      <c r="PJ729"/>
      <c r="PK729"/>
      <c r="PL729"/>
      <c r="PM729"/>
      <c r="PN729"/>
      <c r="PO729"/>
      <c r="PP729"/>
      <c r="PQ729"/>
      <c r="PR729"/>
      <c r="PS729"/>
      <c r="PT729"/>
      <c r="PU729"/>
      <c r="PV729"/>
      <c r="PW729"/>
      <c r="PX729"/>
      <c r="PY729"/>
      <c r="PZ729"/>
      <c r="QA729"/>
      <c r="QB729"/>
      <c r="QC729"/>
      <c r="QD729"/>
      <c r="QE729"/>
      <c r="QF729"/>
      <c r="QG729"/>
      <c r="QH729"/>
      <c r="QI729"/>
      <c r="QJ729"/>
      <c r="QK729"/>
      <c r="QL729"/>
      <c r="QM729"/>
      <c r="QN729"/>
      <c r="QO729"/>
      <c r="QP729"/>
      <c r="QQ729"/>
      <c r="QR729"/>
      <c r="QS729"/>
      <c r="QT729"/>
      <c r="QU729"/>
      <c r="QV729"/>
      <c r="QW729"/>
      <c r="QX729"/>
      <c r="QY729"/>
      <c r="QZ729"/>
      <c r="RA729"/>
      <c r="RB729"/>
      <c r="RC729"/>
      <c r="RD729"/>
      <c r="RE729"/>
      <c r="RF729"/>
      <c r="RG729"/>
      <c r="RH729"/>
      <c r="RI729"/>
      <c r="RJ729"/>
      <c r="RK729"/>
      <c r="RL729"/>
      <c r="RM729"/>
      <c r="RN729"/>
      <c r="RO729"/>
      <c r="RP729"/>
      <c r="RQ729"/>
      <c r="RR729"/>
      <c r="RS729"/>
      <c r="RT729"/>
      <c r="RU729"/>
      <c r="RV729"/>
      <c r="RW729"/>
      <c r="RX729"/>
      <c r="RY729"/>
      <c r="RZ729"/>
      <c r="SA729"/>
      <c r="SB729"/>
      <c r="SC729"/>
      <c r="SD729"/>
      <c r="SE729"/>
      <c r="SF729"/>
      <c r="SG729"/>
      <c r="SH729"/>
      <c r="SI729"/>
      <c r="SJ729"/>
      <c r="SK729"/>
      <c r="SL729"/>
      <c r="SM729"/>
      <c r="SN729"/>
      <c r="SO729"/>
      <c r="SP729"/>
    </row>
    <row r="730" spans="1:510" ht="16.5" customHeight="1" x14ac:dyDescent="0.2">
      <c r="A730" s="20">
        <v>61</v>
      </c>
      <c r="B730" s="20" t="s">
        <v>21</v>
      </c>
      <c r="C730" s="20" t="s">
        <v>33</v>
      </c>
      <c r="D730" s="20" t="s">
        <v>30</v>
      </c>
      <c r="E730" s="20" t="s">
        <v>1345</v>
      </c>
      <c r="F730" s="21" t="s">
        <v>893</v>
      </c>
      <c r="G730" s="20" t="s">
        <v>84</v>
      </c>
      <c r="H730" s="20" t="s">
        <v>35</v>
      </c>
      <c r="I730" s="20" t="s">
        <v>27</v>
      </c>
      <c r="J730" s="22" t="s">
        <v>888</v>
      </c>
      <c r="K730" s="20"/>
      <c r="L730" s="20"/>
      <c r="M730" s="20"/>
      <c r="N730" s="20"/>
      <c r="O730" s="23">
        <v>0</v>
      </c>
      <c r="P730" s="23">
        <v>6000000</v>
      </c>
      <c r="Q730" s="24">
        <v>6</v>
      </c>
      <c r="R730" s="25">
        <v>45809</v>
      </c>
      <c r="S730" s="20" t="s">
        <v>36</v>
      </c>
      <c r="T730" s="26">
        <f t="shared" si="12"/>
        <v>36000000</v>
      </c>
      <c r="U730" s="27" t="s">
        <v>100</v>
      </c>
      <c r="V730" s="27" t="s">
        <v>100</v>
      </c>
      <c r="W730"/>
      <c r="X730"/>
      <c r="Y730"/>
      <c r="Z730"/>
      <c r="AA730"/>
      <c r="AB730"/>
      <c r="AC730"/>
      <c r="AD730"/>
      <c r="AE730"/>
      <c r="AF730"/>
      <c r="AG730"/>
      <c r="AH730"/>
      <c r="AI730"/>
      <c r="AJ730"/>
      <c r="AK730"/>
      <c r="AL730"/>
      <c r="AM730"/>
      <c r="AN730"/>
      <c r="AO730"/>
      <c r="AP730"/>
      <c r="AQ730"/>
      <c r="AR730"/>
      <c r="AS730"/>
      <c r="AT730"/>
      <c r="AU730"/>
      <c r="AV730"/>
      <c r="AW730"/>
      <c r="AX730"/>
      <c r="AY730"/>
      <c r="AZ730"/>
      <c r="BA730"/>
      <c r="BB730"/>
      <c r="BC730"/>
      <c r="BD730"/>
      <c r="BE730"/>
      <c r="BF730"/>
      <c r="BG730"/>
      <c r="BH730"/>
      <c r="BI730"/>
      <c r="BJ730"/>
      <c r="BK730"/>
      <c r="BL730"/>
      <c r="BM730"/>
      <c r="BN730"/>
      <c r="BO730"/>
      <c r="BP730"/>
      <c r="BQ730"/>
      <c r="BR730"/>
      <c r="BS730"/>
      <c r="BT730"/>
      <c r="BU730"/>
      <c r="BV730"/>
      <c r="BW730"/>
      <c r="BX730"/>
      <c r="BY730"/>
      <c r="BZ730"/>
      <c r="CA730"/>
      <c r="CB730"/>
      <c r="CC730"/>
      <c r="CD730"/>
      <c r="CE730"/>
      <c r="CF730"/>
      <c r="CG730"/>
      <c r="CH730"/>
      <c r="CI730"/>
      <c r="CJ730"/>
      <c r="CK730"/>
      <c r="CL730"/>
      <c r="CM730"/>
      <c r="CN730"/>
      <c r="CO730"/>
      <c r="CP730"/>
      <c r="CQ730"/>
      <c r="CR730"/>
      <c r="CS730"/>
      <c r="CT730"/>
      <c r="CU730"/>
      <c r="CV730"/>
      <c r="CW730"/>
      <c r="CX730"/>
      <c r="CY730"/>
      <c r="CZ730"/>
      <c r="DA730"/>
      <c r="DB730"/>
      <c r="DC730"/>
      <c r="DD730"/>
      <c r="DE730"/>
      <c r="DF730"/>
      <c r="DG730"/>
      <c r="DH730"/>
      <c r="DI730"/>
      <c r="DJ730"/>
      <c r="DK730"/>
      <c r="DL730"/>
      <c r="DM730"/>
      <c r="DN730"/>
      <c r="DO730"/>
      <c r="DP730"/>
      <c r="DQ730"/>
      <c r="DR730"/>
      <c r="DS730"/>
      <c r="DT730"/>
      <c r="DU730"/>
      <c r="DV730"/>
      <c r="DW730"/>
      <c r="DX730"/>
      <c r="DY730"/>
      <c r="DZ730"/>
      <c r="EA730"/>
      <c r="EB730"/>
      <c r="EC730"/>
      <c r="ED730"/>
      <c r="EE730"/>
      <c r="EF730"/>
      <c r="EG730"/>
      <c r="EH730"/>
      <c r="EI730"/>
      <c r="EJ730"/>
      <c r="EK730"/>
      <c r="EL730"/>
      <c r="EM730"/>
      <c r="EN730"/>
      <c r="EO730"/>
      <c r="EP730"/>
      <c r="EQ730"/>
      <c r="ER730"/>
      <c r="ES730"/>
      <c r="ET730"/>
      <c r="EU730"/>
      <c r="EV730"/>
      <c r="EW730"/>
      <c r="EX730"/>
      <c r="EY730"/>
      <c r="EZ730"/>
      <c r="FA730"/>
      <c r="FB730"/>
      <c r="FC730"/>
      <c r="FD730"/>
      <c r="FE730"/>
      <c r="FF730"/>
      <c r="FG730"/>
      <c r="FH730"/>
      <c r="FI730"/>
      <c r="FJ730"/>
      <c r="FK730"/>
      <c r="FL730"/>
      <c r="FM730"/>
      <c r="FN730"/>
      <c r="FO730"/>
      <c r="FP730"/>
      <c r="FQ730"/>
      <c r="FR730"/>
      <c r="FS730"/>
      <c r="FT730"/>
      <c r="FU730"/>
      <c r="FV730"/>
      <c r="FW730"/>
      <c r="FX730"/>
      <c r="FY730"/>
      <c r="FZ730"/>
      <c r="GA730"/>
      <c r="GB730"/>
      <c r="GC730"/>
      <c r="GD730"/>
      <c r="GE730"/>
      <c r="GF730"/>
      <c r="GG730"/>
      <c r="GH730"/>
      <c r="GI730"/>
      <c r="GJ730"/>
      <c r="GK730"/>
      <c r="GL730"/>
      <c r="GM730"/>
      <c r="GN730"/>
      <c r="GO730"/>
      <c r="GP730"/>
      <c r="GQ730"/>
      <c r="GR730"/>
      <c r="GS730"/>
      <c r="GT730"/>
      <c r="GU730"/>
      <c r="GV730"/>
      <c r="GW730"/>
      <c r="GX730"/>
      <c r="GY730"/>
      <c r="GZ730"/>
      <c r="HA730"/>
      <c r="HB730"/>
      <c r="HC730"/>
      <c r="HD730"/>
      <c r="HE730"/>
      <c r="HF730"/>
      <c r="HG730"/>
      <c r="HH730"/>
      <c r="HI730"/>
      <c r="HJ730"/>
      <c r="HK730"/>
      <c r="HL730"/>
      <c r="HM730"/>
      <c r="HN730"/>
      <c r="HO730"/>
      <c r="HP730"/>
      <c r="HQ730"/>
      <c r="HR730"/>
      <c r="HS730"/>
      <c r="HT730"/>
      <c r="HU730"/>
      <c r="HV730"/>
      <c r="HW730"/>
      <c r="HX730"/>
      <c r="HY730"/>
      <c r="HZ730"/>
      <c r="IA730"/>
      <c r="IB730"/>
      <c r="IC730"/>
      <c r="ID730"/>
      <c r="IE730"/>
      <c r="IF730"/>
      <c r="IG730"/>
      <c r="IH730"/>
      <c r="II730"/>
      <c r="IJ730"/>
      <c r="IK730"/>
      <c r="IL730"/>
      <c r="IM730"/>
      <c r="IN730"/>
      <c r="IO730"/>
      <c r="IP730"/>
      <c r="IQ730"/>
      <c r="IR730"/>
      <c r="IS730"/>
      <c r="IT730"/>
      <c r="IU730"/>
      <c r="IV730"/>
      <c r="IW730"/>
      <c r="IX730"/>
      <c r="IY730"/>
      <c r="IZ730"/>
      <c r="JA730"/>
      <c r="JB730"/>
      <c r="JC730"/>
      <c r="JD730"/>
      <c r="JE730"/>
      <c r="JF730"/>
      <c r="JG730"/>
      <c r="JH730"/>
      <c r="JI730"/>
      <c r="JJ730"/>
      <c r="JK730"/>
      <c r="JL730"/>
      <c r="JM730"/>
      <c r="JN730"/>
      <c r="JO730"/>
      <c r="JP730"/>
      <c r="JQ730"/>
      <c r="JR730"/>
      <c r="JS730"/>
      <c r="JT730"/>
      <c r="JU730"/>
      <c r="JV730"/>
      <c r="JW730"/>
      <c r="JX730"/>
      <c r="JY730"/>
      <c r="JZ730"/>
      <c r="KA730"/>
      <c r="KB730"/>
      <c r="KC730"/>
      <c r="KD730"/>
      <c r="KE730"/>
      <c r="KF730"/>
      <c r="KG730"/>
      <c r="KH730"/>
      <c r="KI730"/>
      <c r="KJ730"/>
      <c r="KK730"/>
      <c r="KL730"/>
      <c r="KM730"/>
      <c r="KN730"/>
      <c r="KO730"/>
      <c r="KP730"/>
      <c r="KQ730"/>
      <c r="KR730"/>
      <c r="KS730"/>
      <c r="KT730"/>
      <c r="KU730"/>
      <c r="KV730"/>
      <c r="KW730"/>
      <c r="KX730"/>
      <c r="KY730"/>
      <c r="KZ730"/>
      <c r="LA730"/>
      <c r="LB730"/>
      <c r="LC730"/>
      <c r="LD730"/>
      <c r="LE730"/>
      <c r="LF730"/>
      <c r="LG730"/>
      <c r="LH730"/>
      <c r="LI730"/>
      <c r="LJ730"/>
      <c r="LK730"/>
      <c r="LL730"/>
      <c r="LM730"/>
      <c r="LN730"/>
      <c r="LO730"/>
      <c r="LP730"/>
      <c r="LQ730"/>
      <c r="LR730"/>
      <c r="LS730"/>
      <c r="LT730"/>
      <c r="LU730"/>
      <c r="LV730"/>
      <c r="LW730"/>
      <c r="LX730"/>
      <c r="LY730"/>
      <c r="LZ730"/>
      <c r="MA730"/>
      <c r="MB730"/>
      <c r="MC730"/>
      <c r="MD730"/>
      <c r="ME730"/>
      <c r="MF730"/>
      <c r="MG730"/>
      <c r="MH730"/>
      <c r="MI730"/>
      <c r="MJ730"/>
      <c r="MK730"/>
      <c r="ML730"/>
      <c r="MM730"/>
      <c r="MN730"/>
      <c r="MO730"/>
      <c r="MP730"/>
      <c r="MQ730"/>
      <c r="MR730"/>
      <c r="MS730"/>
      <c r="MT730"/>
      <c r="MU730"/>
      <c r="MV730"/>
      <c r="MW730"/>
      <c r="MX730"/>
      <c r="MY730"/>
      <c r="MZ730"/>
      <c r="NA730"/>
      <c r="NB730"/>
      <c r="NC730"/>
      <c r="ND730"/>
      <c r="NE730"/>
      <c r="NF730"/>
      <c r="NG730"/>
      <c r="NH730"/>
      <c r="NI730"/>
      <c r="NJ730"/>
      <c r="NK730"/>
      <c r="NL730"/>
      <c r="NM730"/>
      <c r="NN730"/>
      <c r="NO730"/>
      <c r="NP730"/>
      <c r="NQ730"/>
      <c r="NR730"/>
      <c r="NS730"/>
      <c r="NT730"/>
      <c r="NU730"/>
      <c r="NV730"/>
      <c r="NW730"/>
      <c r="NX730"/>
      <c r="NY730"/>
      <c r="NZ730"/>
      <c r="OA730"/>
      <c r="OB730"/>
      <c r="OC730"/>
      <c r="OD730"/>
      <c r="OE730"/>
      <c r="OF730"/>
      <c r="OG730"/>
      <c r="OH730"/>
      <c r="OI730"/>
      <c r="OJ730"/>
      <c r="OK730"/>
      <c r="OL730"/>
      <c r="OM730"/>
      <c r="ON730"/>
      <c r="OO730"/>
      <c r="OP730"/>
      <c r="OQ730"/>
      <c r="OR730"/>
      <c r="OS730"/>
      <c r="OT730"/>
      <c r="OU730"/>
      <c r="OV730"/>
      <c r="OW730"/>
      <c r="OX730"/>
      <c r="OY730"/>
      <c r="OZ730"/>
      <c r="PA730"/>
      <c r="PB730"/>
      <c r="PC730"/>
      <c r="PD730"/>
      <c r="PE730"/>
      <c r="PF730"/>
      <c r="PG730"/>
      <c r="PH730"/>
      <c r="PI730"/>
      <c r="PJ730"/>
      <c r="PK730"/>
      <c r="PL730"/>
      <c r="PM730"/>
      <c r="PN730"/>
      <c r="PO730"/>
      <c r="PP730"/>
      <c r="PQ730"/>
      <c r="PR730"/>
      <c r="PS730"/>
      <c r="PT730"/>
      <c r="PU730"/>
      <c r="PV730"/>
      <c r="PW730"/>
      <c r="PX730"/>
      <c r="PY730"/>
      <c r="PZ730"/>
      <c r="QA730"/>
      <c r="QB730"/>
      <c r="QC730"/>
      <c r="QD730"/>
      <c r="QE730"/>
      <c r="QF730"/>
      <c r="QG730"/>
      <c r="QH730"/>
      <c r="QI730"/>
      <c r="QJ730"/>
      <c r="QK730"/>
      <c r="QL730"/>
      <c r="QM730"/>
      <c r="QN730"/>
      <c r="QO730"/>
      <c r="QP730"/>
      <c r="QQ730"/>
      <c r="QR730"/>
      <c r="QS730"/>
      <c r="QT730"/>
      <c r="QU730"/>
      <c r="QV730"/>
      <c r="QW730"/>
      <c r="QX730"/>
      <c r="QY730"/>
      <c r="QZ730"/>
      <c r="RA730"/>
      <c r="RB730"/>
      <c r="RC730"/>
      <c r="RD730"/>
      <c r="RE730"/>
      <c r="RF730"/>
      <c r="RG730"/>
      <c r="RH730"/>
      <c r="RI730"/>
      <c r="RJ730"/>
      <c r="RK730"/>
      <c r="RL730"/>
      <c r="RM730"/>
      <c r="RN730"/>
      <c r="RO730"/>
      <c r="RP730"/>
      <c r="RQ730"/>
      <c r="RR730"/>
      <c r="RS730"/>
      <c r="RT730"/>
      <c r="RU730"/>
      <c r="RV730"/>
      <c r="RW730"/>
      <c r="RX730"/>
      <c r="RY730"/>
      <c r="RZ730"/>
      <c r="SA730"/>
      <c r="SB730"/>
      <c r="SC730"/>
      <c r="SD730"/>
      <c r="SE730"/>
      <c r="SF730"/>
      <c r="SG730"/>
      <c r="SH730"/>
      <c r="SI730"/>
      <c r="SJ730"/>
      <c r="SK730"/>
      <c r="SL730"/>
      <c r="SM730"/>
      <c r="SN730"/>
      <c r="SO730"/>
      <c r="SP730"/>
    </row>
    <row r="731" spans="1:510" ht="16.5" customHeight="1" x14ac:dyDescent="0.2">
      <c r="A731" s="20">
        <v>63</v>
      </c>
      <c r="B731" s="20" t="s">
        <v>21</v>
      </c>
      <c r="C731" s="20" t="s">
        <v>33</v>
      </c>
      <c r="D731" s="20" t="s">
        <v>30</v>
      </c>
      <c r="E731" s="20" t="s">
        <v>1340</v>
      </c>
      <c r="F731" s="21" t="s">
        <v>859</v>
      </c>
      <c r="G731" s="20" t="s">
        <v>25</v>
      </c>
      <c r="H731" s="20" t="s">
        <v>26</v>
      </c>
      <c r="I731" s="20" t="s">
        <v>27</v>
      </c>
      <c r="J731" s="22" t="s">
        <v>888</v>
      </c>
      <c r="K731" s="20"/>
      <c r="L731" s="20"/>
      <c r="M731" s="20"/>
      <c r="N731" s="20"/>
      <c r="O731" s="23">
        <v>0</v>
      </c>
      <c r="P731" s="23">
        <v>6000000</v>
      </c>
      <c r="Q731" s="24">
        <v>6</v>
      </c>
      <c r="R731" s="25">
        <v>45809</v>
      </c>
      <c r="S731" s="20" t="s">
        <v>36</v>
      </c>
      <c r="T731" s="26">
        <v>0</v>
      </c>
      <c r="U731" s="27" t="s">
        <v>100</v>
      </c>
      <c r="V731" s="27" t="s">
        <v>100</v>
      </c>
      <c r="W731"/>
      <c r="X731"/>
      <c r="Y731"/>
      <c r="Z731"/>
      <c r="AA731"/>
      <c r="AB731"/>
      <c r="AC731"/>
      <c r="AD731"/>
      <c r="AE731"/>
      <c r="AF731"/>
      <c r="AG731"/>
      <c r="AH731"/>
      <c r="AI731"/>
      <c r="AJ731"/>
      <c r="AK731"/>
      <c r="AL731"/>
      <c r="AM731"/>
      <c r="AN731"/>
      <c r="AO731"/>
      <c r="AP731"/>
      <c r="AQ731"/>
      <c r="AR731"/>
      <c r="AS731"/>
      <c r="AT731"/>
      <c r="AU731"/>
      <c r="AV731"/>
      <c r="AW731"/>
      <c r="AX731"/>
      <c r="AY731"/>
      <c r="AZ731"/>
      <c r="BA731"/>
      <c r="BB731"/>
      <c r="BC731"/>
      <c r="BD731"/>
      <c r="BE731"/>
      <c r="BF731"/>
      <c r="BG731"/>
      <c r="BH731"/>
      <c r="BI731"/>
      <c r="BJ731"/>
      <c r="BK731"/>
      <c r="BL731"/>
      <c r="BM731"/>
      <c r="BN731"/>
      <c r="BO731"/>
      <c r="BP731"/>
      <c r="BQ731"/>
      <c r="BR731"/>
      <c r="BS731"/>
      <c r="BT731"/>
      <c r="BU731"/>
      <c r="BV731"/>
      <c r="BW731"/>
      <c r="BX731"/>
      <c r="BY731"/>
      <c r="BZ731"/>
      <c r="CA731"/>
      <c r="CB731"/>
      <c r="CC731"/>
      <c r="CD731"/>
      <c r="CE731"/>
      <c r="CF731"/>
      <c r="CG731"/>
      <c r="CH731"/>
      <c r="CI731"/>
      <c r="CJ731"/>
      <c r="CK731"/>
      <c r="CL731"/>
      <c r="CM731"/>
      <c r="CN731"/>
      <c r="CO731"/>
      <c r="CP731"/>
      <c r="CQ731"/>
      <c r="CR731"/>
      <c r="CS731"/>
      <c r="CT731"/>
      <c r="CU731"/>
      <c r="CV731"/>
      <c r="CW731"/>
      <c r="CX731"/>
      <c r="CY731"/>
      <c r="CZ731"/>
      <c r="DA731"/>
      <c r="DB731"/>
      <c r="DC731"/>
      <c r="DD731"/>
      <c r="DE731"/>
      <c r="DF731"/>
      <c r="DG731"/>
      <c r="DH731"/>
      <c r="DI731"/>
      <c r="DJ731"/>
      <c r="DK731"/>
      <c r="DL731"/>
      <c r="DM731"/>
      <c r="DN731"/>
      <c r="DO731"/>
      <c r="DP731"/>
      <c r="DQ731"/>
      <c r="DR731"/>
      <c r="DS731"/>
      <c r="DT731"/>
      <c r="DU731"/>
      <c r="DV731"/>
      <c r="DW731"/>
      <c r="DX731"/>
      <c r="DY731"/>
      <c r="DZ731"/>
      <c r="EA731"/>
      <c r="EB731"/>
      <c r="EC731"/>
      <c r="ED731"/>
      <c r="EE731"/>
      <c r="EF731"/>
      <c r="EG731"/>
      <c r="EH731"/>
      <c r="EI731"/>
      <c r="EJ731"/>
      <c r="EK731"/>
      <c r="EL731"/>
      <c r="EM731"/>
      <c r="EN731"/>
      <c r="EO731"/>
      <c r="EP731"/>
      <c r="EQ731"/>
      <c r="ER731"/>
      <c r="ES731"/>
      <c r="ET731"/>
      <c r="EU731"/>
      <c r="EV731"/>
      <c r="EW731"/>
      <c r="EX731"/>
      <c r="EY731"/>
      <c r="EZ731"/>
      <c r="FA731"/>
      <c r="FB731"/>
      <c r="FC731"/>
      <c r="FD731"/>
      <c r="FE731"/>
      <c r="FF731"/>
      <c r="FG731"/>
      <c r="FH731"/>
      <c r="FI731"/>
      <c r="FJ731"/>
      <c r="FK731"/>
      <c r="FL731"/>
      <c r="FM731"/>
      <c r="FN731"/>
      <c r="FO731"/>
      <c r="FP731"/>
      <c r="FQ731"/>
      <c r="FR731"/>
      <c r="FS731"/>
      <c r="FT731"/>
      <c r="FU731"/>
      <c r="FV731"/>
      <c r="FW731"/>
      <c r="FX731"/>
      <c r="FY731"/>
      <c r="FZ731"/>
      <c r="GA731"/>
      <c r="GB731"/>
      <c r="GC731"/>
      <c r="GD731"/>
      <c r="GE731"/>
      <c r="GF731"/>
      <c r="GG731"/>
      <c r="GH731"/>
      <c r="GI731"/>
      <c r="GJ731"/>
      <c r="GK731"/>
      <c r="GL731"/>
      <c r="GM731"/>
      <c r="GN731"/>
      <c r="GO731"/>
      <c r="GP731"/>
      <c r="GQ731"/>
      <c r="GR731"/>
      <c r="GS731"/>
      <c r="GT731"/>
      <c r="GU731"/>
      <c r="GV731"/>
      <c r="GW731"/>
      <c r="GX731"/>
      <c r="GY731"/>
      <c r="GZ731"/>
      <c r="HA731"/>
      <c r="HB731"/>
      <c r="HC731"/>
      <c r="HD731"/>
      <c r="HE731"/>
      <c r="HF731"/>
      <c r="HG731"/>
      <c r="HH731"/>
      <c r="HI731"/>
      <c r="HJ731"/>
      <c r="HK731"/>
      <c r="HL731"/>
      <c r="HM731"/>
      <c r="HN731"/>
      <c r="HO731"/>
      <c r="HP731"/>
      <c r="HQ731"/>
      <c r="HR731"/>
      <c r="HS731"/>
      <c r="HT731"/>
      <c r="HU731"/>
      <c r="HV731"/>
      <c r="HW731"/>
      <c r="HX731"/>
      <c r="HY731"/>
      <c r="HZ731"/>
      <c r="IA731"/>
      <c r="IB731"/>
      <c r="IC731"/>
      <c r="ID731"/>
      <c r="IE731"/>
      <c r="IF731"/>
      <c r="IG731"/>
      <c r="IH731"/>
      <c r="II731"/>
      <c r="IJ731"/>
      <c r="IK731"/>
      <c r="IL731"/>
      <c r="IM731"/>
      <c r="IN731"/>
      <c r="IO731"/>
      <c r="IP731"/>
      <c r="IQ731"/>
      <c r="IR731"/>
      <c r="IS731"/>
      <c r="IT731"/>
      <c r="IU731"/>
      <c r="IV731"/>
      <c r="IW731"/>
      <c r="IX731"/>
      <c r="IY731"/>
      <c r="IZ731"/>
      <c r="JA731"/>
      <c r="JB731"/>
      <c r="JC731"/>
      <c r="JD731"/>
      <c r="JE731"/>
      <c r="JF731"/>
      <c r="JG731"/>
      <c r="JH731"/>
      <c r="JI731"/>
      <c r="JJ731"/>
      <c r="JK731"/>
      <c r="JL731"/>
      <c r="JM731"/>
      <c r="JN731"/>
      <c r="JO731"/>
      <c r="JP731"/>
      <c r="JQ731"/>
      <c r="JR731"/>
      <c r="JS731"/>
      <c r="JT731"/>
      <c r="JU731"/>
      <c r="JV731"/>
      <c r="JW731"/>
      <c r="JX731"/>
      <c r="JY731"/>
      <c r="JZ731"/>
      <c r="KA731"/>
      <c r="KB731"/>
      <c r="KC731"/>
      <c r="KD731"/>
      <c r="KE731"/>
      <c r="KF731"/>
      <c r="KG731"/>
      <c r="KH731"/>
      <c r="KI731"/>
      <c r="KJ731"/>
      <c r="KK731"/>
      <c r="KL731"/>
      <c r="KM731"/>
      <c r="KN731"/>
      <c r="KO731"/>
      <c r="KP731"/>
      <c r="KQ731"/>
      <c r="KR731"/>
      <c r="KS731"/>
      <c r="KT731"/>
      <c r="KU731"/>
      <c r="KV731"/>
      <c r="KW731"/>
      <c r="KX731"/>
      <c r="KY731"/>
      <c r="KZ731"/>
      <c r="LA731"/>
      <c r="LB731"/>
      <c r="LC731"/>
      <c r="LD731"/>
      <c r="LE731"/>
      <c r="LF731"/>
      <c r="LG731"/>
      <c r="LH731"/>
      <c r="LI731"/>
      <c r="LJ731"/>
      <c r="LK731"/>
      <c r="LL731"/>
      <c r="LM731"/>
      <c r="LN731"/>
      <c r="LO731"/>
      <c r="LP731"/>
      <c r="LQ731"/>
      <c r="LR731"/>
      <c r="LS731"/>
      <c r="LT731"/>
      <c r="LU731"/>
      <c r="LV731"/>
      <c r="LW731"/>
      <c r="LX731"/>
      <c r="LY731"/>
      <c r="LZ731"/>
      <c r="MA731"/>
      <c r="MB731"/>
      <c r="MC731"/>
      <c r="MD731"/>
      <c r="ME731"/>
      <c r="MF731"/>
      <c r="MG731"/>
      <c r="MH731"/>
      <c r="MI731"/>
      <c r="MJ731"/>
      <c r="MK731"/>
      <c r="ML731"/>
      <c r="MM731"/>
      <c r="MN731"/>
      <c r="MO731"/>
      <c r="MP731"/>
      <c r="MQ731"/>
      <c r="MR731"/>
      <c r="MS731"/>
      <c r="MT731"/>
      <c r="MU731"/>
      <c r="MV731"/>
      <c r="MW731"/>
      <c r="MX731"/>
      <c r="MY731"/>
      <c r="MZ731"/>
      <c r="NA731"/>
      <c r="NB731"/>
      <c r="NC731"/>
      <c r="ND731"/>
      <c r="NE731"/>
      <c r="NF731"/>
      <c r="NG731"/>
      <c r="NH731"/>
      <c r="NI731"/>
      <c r="NJ731"/>
      <c r="NK731"/>
      <c r="NL731"/>
      <c r="NM731"/>
      <c r="NN731"/>
      <c r="NO731"/>
      <c r="NP731"/>
      <c r="NQ731"/>
      <c r="NR731"/>
      <c r="NS731"/>
      <c r="NT731"/>
      <c r="NU731"/>
      <c r="NV731"/>
      <c r="NW731"/>
      <c r="NX731"/>
      <c r="NY731"/>
      <c r="NZ731"/>
      <c r="OA731"/>
      <c r="OB731"/>
      <c r="OC731"/>
      <c r="OD731"/>
      <c r="OE731"/>
      <c r="OF731"/>
      <c r="OG731"/>
      <c r="OH731"/>
      <c r="OI731"/>
      <c r="OJ731"/>
      <c r="OK731"/>
      <c r="OL731"/>
      <c r="OM731"/>
      <c r="ON731"/>
      <c r="OO731"/>
      <c r="OP731"/>
      <c r="OQ731"/>
      <c r="OR731"/>
      <c r="OS731"/>
      <c r="OT731"/>
      <c r="OU731"/>
      <c r="OV731"/>
      <c r="OW731"/>
      <c r="OX731"/>
      <c r="OY731"/>
      <c r="OZ731"/>
      <c r="PA731"/>
      <c r="PB731"/>
      <c r="PC731"/>
      <c r="PD731"/>
      <c r="PE731"/>
      <c r="PF731"/>
      <c r="PG731"/>
      <c r="PH731"/>
      <c r="PI731"/>
      <c r="PJ731"/>
      <c r="PK731"/>
      <c r="PL731"/>
      <c r="PM731"/>
      <c r="PN731"/>
      <c r="PO731"/>
      <c r="PP731"/>
      <c r="PQ731"/>
      <c r="PR731"/>
      <c r="PS731"/>
      <c r="PT731"/>
      <c r="PU731"/>
      <c r="PV731"/>
      <c r="PW731"/>
      <c r="PX731"/>
      <c r="PY731"/>
      <c r="PZ731"/>
      <c r="QA731"/>
      <c r="QB731"/>
      <c r="QC731"/>
      <c r="QD731"/>
      <c r="QE731"/>
      <c r="QF731"/>
      <c r="QG731"/>
      <c r="QH731"/>
      <c r="QI731"/>
      <c r="QJ731"/>
      <c r="QK731"/>
      <c r="QL731"/>
      <c r="QM731"/>
      <c r="QN731"/>
      <c r="QO731"/>
      <c r="QP731"/>
      <c r="QQ731"/>
      <c r="QR731"/>
      <c r="QS731"/>
      <c r="QT731"/>
      <c r="QU731"/>
      <c r="QV731"/>
      <c r="QW731"/>
      <c r="QX731"/>
      <c r="QY731"/>
      <c r="QZ731"/>
      <c r="RA731"/>
      <c r="RB731"/>
      <c r="RC731"/>
      <c r="RD731"/>
      <c r="RE731"/>
      <c r="RF731"/>
      <c r="RG731"/>
      <c r="RH731"/>
      <c r="RI731"/>
      <c r="RJ731"/>
      <c r="RK731"/>
      <c r="RL731"/>
      <c r="RM731"/>
      <c r="RN731"/>
      <c r="RO731"/>
      <c r="RP731"/>
      <c r="RQ731"/>
      <c r="RR731"/>
      <c r="RS731"/>
      <c r="RT731"/>
      <c r="RU731"/>
      <c r="RV731"/>
      <c r="RW731"/>
      <c r="RX731"/>
      <c r="RY731"/>
      <c r="RZ731"/>
      <c r="SA731"/>
      <c r="SB731"/>
      <c r="SC731"/>
      <c r="SD731"/>
      <c r="SE731"/>
      <c r="SF731"/>
      <c r="SG731"/>
      <c r="SH731"/>
      <c r="SI731"/>
      <c r="SJ731"/>
      <c r="SK731"/>
      <c r="SL731"/>
      <c r="SM731"/>
      <c r="SN731"/>
      <c r="SO731"/>
      <c r="SP731"/>
    </row>
    <row r="732" spans="1:510" ht="16.5" customHeight="1" x14ac:dyDescent="0.2">
      <c r="A732" s="20">
        <v>83</v>
      </c>
      <c r="B732" s="20" t="s">
        <v>21</v>
      </c>
      <c r="C732" s="20" t="s">
        <v>22</v>
      </c>
      <c r="D732" s="20" t="s">
        <v>30</v>
      </c>
      <c r="E732" s="20" t="s">
        <v>1345</v>
      </c>
      <c r="F732" s="21" t="s">
        <v>108</v>
      </c>
      <c r="G732" s="20" t="s">
        <v>42</v>
      </c>
      <c r="H732" s="20" t="s">
        <v>35</v>
      </c>
      <c r="I732" s="20" t="s">
        <v>27</v>
      </c>
      <c r="J732" s="22" t="s">
        <v>894</v>
      </c>
      <c r="K732" s="20"/>
      <c r="L732" s="20"/>
      <c r="M732" s="20"/>
      <c r="N732" s="20"/>
      <c r="O732" s="23">
        <v>3800000000</v>
      </c>
      <c r="P732" s="23">
        <v>0</v>
      </c>
      <c r="Q732" s="24">
        <v>1</v>
      </c>
      <c r="R732" s="25">
        <v>45839</v>
      </c>
      <c r="S732" s="20" t="s">
        <v>83</v>
      </c>
      <c r="T732" s="26">
        <f t="shared" ref="T732:T746" si="13">IF(O732=0,P732*Q732,O732*Q732)</f>
        <v>3800000000</v>
      </c>
      <c r="U732" s="27" t="s">
        <v>100</v>
      </c>
      <c r="V732" s="27" t="s">
        <v>100</v>
      </c>
      <c r="W732"/>
      <c r="X732"/>
      <c r="Y732"/>
      <c r="Z732"/>
      <c r="AA732"/>
      <c r="AB732"/>
      <c r="AC732"/>
      <c r="AD732"/>
      <c r="AE732"/>
      <c r="AF732"/>
      <c r="AG732"/>
      <c r="AH732"/>
      <c r="AI732"/>
      <c r="AJ732"/>
      <c r="AK732"/>
      <c r="AL732"/>
      <c r="AM732"/>
      <c r="AN732"/>
      <c r="AO732"/>
      <c r="AP732"/>
      <c r="AQ732"/>
      <c r="AR732"/>
      <c r="AS732"/>
      <c r="AT732"/>
      <c r="AU732"/>
      <c r="AV732"/>
      <c r="AW732"/>
      <c r="AX732"/>
      <c r="AY732"/>
      <c r="AZ732"/>
      <c r="BA732"/>
      <c r="BB732"/>
      <c r="BC732"/>
      <c r="BD732"/>
      <c r="BE732"/>
      <c r="BF732"/>
      <c r="BG732"/>
      <c r="BH732"/>
      <c r="BI732"/>
      <c r="BJ732"/>
      <c r="BK732"/>
      <c r="BL732"/>
      <c r="BM732"/>
      <c r="BN732"/>
      <c r="BO732"/>
      <c r="BP732"/>
      <c r="BQ732"/>
      <c r="BR732"/>
      <c r="BS732"/>
      <c r="BT732"/>
      <c r="BU732"/>
      <c r="BV732"/>
      <c r="BW732"/>
      <c r="BX732"/>
      <c r="BY732"/>
      <c r="BZ732"/>
      <c r="CA732"/>
      <c r="CB732"/>
      <c r="CC732"/>
      <c r="CD732"/>
      <c r="CE732"/>
      <c r="CF732"/>
      <c r="CG732"/>
      <c r="CH732"/>
      <c r="CI732"/>
      <c r="CJ732"/>
      <c r="CK732"/>
      <c r="CL732"/>
      <c r="CM732"/>
      <c r="CN732"/>
      <c r="CO732"/>
      <c r="CP732"/>
      <c r="CQ732"/>
      <c r="CR732"/>
      <c r="CS732"/>
      <c r="CT732"/>
      <c r="CU732"/>
      <c r="CV732"/>
      <c r="CW732"/>
      <c r="CX732"/>
      <c r="CY732"/>
      <c r="CZ732"/>
      <c r="DA732"/>
      <c r="DB732"/>
      <c r="DC732"/>
      <c r="DD732"/>
      <c r="DE732"/>
      <c r="DF732"/>
      <c r="DG732"/>
      <c r="DH732"/>
      <c r="DI732"/>
      <c r="DJ732"/>
      <c r="DK732"/>
      <c r="DL732"/>
      <c r="DM732"/>
      <c r="DN732"/>
      <c r="DO732"/>
      <c r="DP732"/>
      <c r="DQ732"/>
      <c r="DR732"/>
      <c r="DS732"/>
      <c r="DT732"/>
      <c r="DU732"/>
      <c r="DV732"/>
      <c r="DW732"/>
      <c r="DX732"/>
      <c r="DY732"/>
      <c r="DZ732"/>
      <c r="EA732"/>
      <c r="EB732"/>
      <c r="EC732"/>
      <c r="ED732"/>
      <c r="EE732"/>
      <c r="EF732"/>
      <c r="EG732"/>
      <c r="EH732"/>
      <c r="EI732"/>
      <c r="EJ732"/>
      <c r="EK732"/>
      <c r="EL732"/>
      <c r="EM732"/>
      <c r="EN732"/>
      <c r="EO732"/>
      <c r="EP732"/>
      <c r="EQ732"/>
      <c r="ER732"/>
      <c r="ES732"/>
      <c r="ET732"/>
      <c r="EU732"/>
      <c r="EV732"/>
      <c r="EW732"/>
      <c r="EX732"/>
      <c r="EY732"/>
      <c r="EZ732"/>
      <c r="FA732"/>
      <c r="FB732"/>
      <c r="FC732"/>
      <c r="FD732"/>
      <c r="FE732"/>
      <c r="FF732"/>
      <c r="FG732"/>
      <c r="FH732"/>
      <c r="FI732"/>
      <c r="FJ732"/>
      <c r="FK732"/>
      <c r="FL732"/>
      <c r="FM732"/>
      <c r="FN732"/>
      <c r="FO732"/>
      <c r="FP732"/>
      <c r="FQ732"/>
      <c r="FR732"/>
      <c r="FS732"/>
      <c r="FT732"/>
      <c r="FU732"/>
      <c r="FV732"/>
      <c r="FW732"/>
      <c r="FX732"/>
      <c r="FY732"/>
      <c r="FZ732"/>
      <c r="GA732"/>
      <c r="GB732"/>
      <c r="GC732"/>
      <c r="GD732"/>
      <c r="GE732"/>
      <c r="GF732"/>
      <c r="GG732"/>
      <c r="GH732"/>
      <c r="GI732"/>
      <c r="GJ732"/>
      <c r="GK732"/>
      <c r="GL732"/>
      <c r="GM732"/>
      <c r="GN732"/>
      <c r="GO732"/>
      <c r="GP732"/>
      <c r="GQ732"/>
      <c r="GR732"/>
      <c r="GS732"/>
      <c r="GT732"/>
      <c r="GU732"/>
      <c r="GV732"/>
      <c r="GW732"/>
      <c r="GX732"/>
      <c r="GY732"/>
      <c r="GZ732"/>
      <c r="HA732"/>
      <c r="HB732"/>
      <c r="HC732"/>
      <c r="HD732"/>
      <c r="HE732"/>
      <c r="HF732"/>
      <c r="HG732"/>
      <c r="HH732"/>
      <c r="HI732"/>
      <c r="HJ732"/>
      <c r="HK732"/>
      <c r="HL732"/>
      <c r="HM732"/>
      <c r="HN732"/>
      <c r="HO732"/>
      <c r="HP732"/>
      <c r="HQ732"/>
      <c r="HR732"/>
      <c r="HS732"/>
      <c r="HT732"/>
      <c r="HU732"/>
      <c r="HV732"/>
      <c r="HW732"/>
      <c r="HX732"/>
      <c r="HY732"/>
      <c r="HZ732"/>
      <c r="IA732"/>
      <c r="IB732"/>
      <c r="IC732"/>
      <c r="ID732"/>
      <c r="IE732"/>
      <c r="IF732"/>
      <c r="IG732"/>
      <c r="IH732"/>
      <c r="II732"/>
      <c r="IJ732"/>
      <c r="IK732"/>
      <c r="IL732"/>
      <c r="IM732"/>
      <c r="IN732"/>
      <c r="IO732"/>
      <c r="IP732"/>
      <c r="IQ732"/>
      <c r="IR732"/>
      <c r="IS732"/>
      <c r="IT732"/>
      <c r="IU732"/>
      <c r="IV732"/>
      <c r="IW732"/>
      <c r="IX732"/>
      <c r="IY732"/>
      <c r="IZ732"/>
      <c r="JA732"/>
      <c r="JB732"/>
      <c r="JC732"/>
      <c r="JD732"/>
      <c r="JE732"/>
      <c r="JF732"/>
      <c r="JG732"/>
      <c r="JH732"/>
      <c r="JI732"/>
      <c r="JJ732"/>
      <c r="JK732"/>
      <c r="JL732"/>
      <c r="JM732"/>
      <c r="JN732"/>
      <c r="JO732"/>
      <c r="JP732"/>
      <c r="JQ732"/>
      <c r="JR732"/>
      <c r="JS732"/>
      <c r="JT732"/>
      <c r="JU732"/>
      <c r="JV732"/>
      <c r="JW732"/>
      <c r="JX732"/>
      <c r="JY732"/>
      <c r="JZ732"/>
      <c r="KA732"/>
      <c r="KB732"/>
      <c r="KC732"/>
      <c r="KD732"/>
      <c r="KE732"/>
      <c r="KF732"/>
      <c r="KG732"/>
      <c r="KH732"/>
      <c r="KI732"/>
      <c r="KJ732"/>
      <c r="KK732"/>
      <c r="KL732"/>
      <c r="KM732"/>
      <c r="KN732"/>
      <c r="KO732"/>
      <c r="KP732"/>
      <c r="KQ732"/>
      <c r="KR732"/>
      <c r="KS732"/>
      <c r="KT732"/>
      <c r="KU732"/>
      <c r="KV732"/>
      <c r="KW732"/>
      <c r="KX732"/>
      <c r="KY732"/>
      <c r="KZ732"/>
      <c r="LA732"/>
      <c r="LB732"/>
      <c r="LC732"/>
      <c r="LD732"/>
      <c r="LE732"/>
      <c r="LF732"/>
      <c r="LG732"/>
      <c r="LH732"/>
      <c r="LI732"/>
      <c r="LJ732"/>
      <c r="LK732"/>
      <c r="LL732"/>
      <c r="LM732"/>
      <c r="LN732"/>
      <c r="LO732"/>
      <c r="LP732"/>
      <c r="LQ732"/>
      <c r="LR732"/>
      <c r="LS732"/>
      <c r="LT732"/>
      <c r="LU732"/>
      <c r="LV732"/>
      <c r="LW732"/>
      <c r="LX732"/>
      <c r="LY732"/>
      <c r="LZ732"/>
      <c r="MA732"/>
      <c r="MB732"/>
      <c r="MC732"/>
      <c r="MD732"/>
      <c r="ME732"/>
      <c r="MF732"/>
      <c r="MG732"/>
      <c r="MH732"/>
      <c r="MI732"/>
      <c r="MJ732"/>
      <c r="MK732"/>
      <c r="ML732"/>
      <c r="MM732"/>
      <c r="MN732"/>
      <c r="MO732"/>
      <c r="MP732"/>
      <c r="MQ732"/>
      <c r="MR732"/>
      <c r="MS732"/>
      <c r="MT732"/>
      <c r="MU732"/>
      <c r="MV732"/>
      <c r="MW732"/>
      <c r="MX732"/>
      <c r="MY732"/>
      <c r="MZ732"/>
      <c r="NA732"/>
      <c r="NB732"/>
      <c r="NC732"/>
      <c r="ND732"/>
      <c r="NE732"/>
      <c r="NF732"/>
      <c r="NG732"/>
      <c r="NH732"/>
      <c r="NI732"/>
      <c r="NJ732"/>
      <c r="NK732"/>
      <c r="NL732"/>
      <c r="NM732"/>
      <c r="NN732"/>
      <c r="NO732"/>
      <c r="NP732"/>
      <c r="NQ732"/>
      <c r="NR732"/>
      <c r="NS732"/>
      <c r="NT732"/>
      <c r="NU732"/>
      <c r="NV732"/>
      <c r="NW732"/>
      <c r="NX732"/>
      <c r="NY732"/>
      <c r="NZ732"/>
      <c r="OA732"/>
      <c r="OB732"/>
      <c r="OC732"/>
      <c r="OD732"/>
      <c r="OE732"/>
      <c r="OF732"/>
      <c r="OG732"/>
      <c r="OH732"/>
      <c r="OI732"/>
      <c r="OJ732"/>
      <c r="OK732"/>
      <c r="OL732"/>
      <c r="OM732"/>
      <c r="ON732"/>
      <c r="OO732"/>
      <c r="OP732"/>
      <c r="OQ732"/>
      <c r="OR732"/>
      <c r="OS732"/>
      <c r="OT732"/>
      <c r="OU732"/>
      <c r="OV732"/>
      <c r="OW732"/>
      <c r="OX732"/>
      <c r="OY732"/>
      <c r="OZ732"/>
      <c r="PA732"/>
      <c r="PB732"/>
      <c r="PC732"/>
      <c r="PD732"/>
      <c r="PE732"/>
      <c r="PF732"/>
      <c r="PG732"/>
      <c r="PH732"/>
      <c r="PI732"/>
      <c r="PJ732"/>
      <c r="PK732"/>
      <c r="PL732"/>
      <c r="PM732"/>
      <c r="PN732"/>
      <c r="PO732"/>
      <c r="PP732"/>
      <c r="PQ732"/>
      <c r="PR732"/>
      <c r="PS732"/>
      <c r="PT732"/>
      <c r="PU732"/>
      <c r="PV732"/>
      <c r="PW732"/>
      <c r="PX732"/>
      <c r="PY732"/>
      <c r="PZ732"/>
      <c r="QA732"/>
      <c r="QB732"/>
      <c r="QC732"/>
      <c r="QD732"/>
      <c r="QE732"/>
      <c r="QF732"/>
      <c r="QG732"/>
      <c r="QH732"/>
      <c r="QI732"/>
      <c r="QJ732"/>
      <c r="QK732"/>
      <c r="QL732"/>
      <c r="QM732"/>
      <c r="QN732"/>
      <c r="QO732"/>
      <c r="QP732"/>
      <c r="QQ732"/>
      <c r="QR732"/>
      <c r="QS732"/>
      <c r="QT732"/>
      <c r="QU732"/>
      <c r="QV732"/>
      <c r="QW732"/>
      <c r="QX732"/>
      <c r="QY732"/>
      <c r="QZ732"/>
      <c r="RA732"/>
      <c r="RB732"/>
      <c r="RC732"/>
      <c r="RD732"/>
      <c r="RE732"/>
      <c r="RF732"/>
      <c r="RG732"/>
      <c r="RH732"/>
      <c r="RI732"/>
      <c r="RJ732"/>
      <c r="RK732"/>
      <c r="RL732"/>
      <c r="RM732"/>
      <c r="RN732"/>
      <c r="RO732"/>
      <c r="RP732"/>
      <c r="RQ732"/>
      <c r="RR732"/>
      <c r="RS732"/>
      <c r="RT732"/>
      <c r="RU732"/>
      <c r="RV732"/>
      <c r="RW732"/>
      <c r="RX732"/>
      <c r="RY732"/>
      <c r="RZ732"/>
      <c r="SA732"/>
      <c r="SB732"/>
      <c r="SC732"/>
      <c r="SD732"/>
      <c r="SE732"/>
      <c r="SF732"/>
      <c r="SG732"/>
      <c r="SH732"/>
      <c r="SI732"/>
      <c r="SJ732"/>
      <c r="SK732"/>
      <c r="SL732"/>
      <c r="SM732"/>
      <c r="SN732"/>
      <c r="SO732"/>
      <c r="SP732"/>
    </row>
    <row r="733" spans="1:510" ht="16.5" customHeight="1" x14ac:dyDescent="0.2">
      <c r="A733" s="20">
        <v>85</v>
      </c>
      <c r="B733" s="20" t="s">
        <v>21</v>
      </c>
      <c r="C733" s="20" t="s">
        <v>22</v>
      </c>
      <c r="D733" s="20" t="s">
        <v>30</v>
      </c>
      <c r="E733" s="20" t="s">
        <v>1345</v>
      </c>
      <c r="F733" s="21" t="s">
        <v>108</v>
      </c>
      <c r="G733" s="20" t="s">
        <v>42</v>
      </c>
      <c r="H733" s="20" t="s">
        <v>35</v>
      </c>
      <c r="I733" s="20" t="s">
        <v>27</v>
      </c>
      <c r="J733" s="22" t="s">
        <v>895</v>
      </c>
      <c r="K733" s="20"/>
      <c r="L733" s="20"/>
      <c r="M733" s="20"/>
      <c r="N733" s="20"/>
      <c r="O733" s="23">
        <v>8500000</v>
      </c>
      <c r="P733" s="23">
        <v>0</v>
      </c>
      <c r="Q733" s="24">
        <v>76</v>
      </c>
      <c r="R733" s="25">
        <v>45717</v>
      </c>
      <c r="S733" s="20" t="s">
        <v>83</v>
      </c>
      <c r="T733" s="26">
        <f t="shared" si="13"/>
        <v>646000000</v>
      </c>
      <c r="U733" s="27" t="s">
        <v>100</v>
      </c>
      <c r="V733" s="27" t="s">
        <v>100</v>
      </c>
      <c r="W733"/>
      <c r="X733"/>
      <c r="Y733"/>
      <c r="Z733"/>
      <c r="AA733"/>
      <c r="AB733"/>
      <c r="AC733"/>
      <c r="AD733"/>
      <c r="AE733"/>
      <c r="AF733"/>
      <c r="AG733"/>
      <c r="AH733"/>
      <c r="AI733"/>
      <c r="AJ733"/>
      <c r="AK733"/>
      <c r="AL733"/>
      <c r="AM733"/>
      <c r="AN733"/>
      <c r="AO733"/>
      <c r="AP733"/>
      <c r="AQ733"/>
      <c r="AR733"/>
      <c r="AS733"/>
      <c r="AT733"/>
      <c r="AU733"/>
      <c r="AV733"/>
      <c r="AW733"/>
      <c r="AX733"/>
      <c r="AY733"/>
      <c r="AZ733"/>
      <c r="BA733"/>
      <c r="BB733"/>
      <c r="BC733"/>
      <c r="BD733"/>
      <c r="BE733"/>
      <c r="BF733"/>
      <c r="BG733"/>
      <c r="BH733"/>
      <c r="BI733"/>
      <c r="BJ733"/>
      <c r="BK733"/>
      <c r="BL733"/>
      <c r="BM733"/>
      <c r="BN733"/>
      <c r="BO733"/>
      <c r="BP733"/>
      <c r="BQ733"/>
      <c r="BR733"/>
      <c r="BS733"/>
      <c r="BT733"/>
      <c r="BU733"/>
      <c r="BV733"/>
      <c r="BW733"/>
      <c r="BX733"/>
      <c r="BY733"/>
      <c r="BZ733"/>
      <c r="CA733"/>
      <c r="CB733"/>
      <c r="CC733"/>
      <c r="CD733"/>
      <c r="CE733"/>
      <c r="CF733"/>
      <c r="CG733"/>
      <c r="CH733"/>
      <c r="CI733"/>
      <c r="CJ733"/>
      <c r="CK733"/>
      <c r="CL733"/>
      <c r="CM733"/>
      <c r="CN733"/>
      <c r="CO733"/>
      <c r="CP733"/>
      <c r="CQ733"/>
      <c r="CR733"/>
      <c r="CS733"/>
      <c r="CT733"/>
      <c r="CU733"/>
      <c r="CV733"/>
      <c r="CW733"/>
      <c r="CX733"/>
      <c r="CY733"/>
      <c r="CZ733"/>
      <c r="DA733"/>
      <c r="DB733"/>
      <c r="DC733"/>
      <c r="DD733"/>
      <c r="DE733"/>
      <c r="DF733"/>
      <c r="DG733"/>
      <c r="DH733"/>
      <c r="DI733"/>
      <c r="DJ733"/>
      <c r="DK733"/>
      <c r="DL733"/>
      <c r="DM733"/>
      <c r="DN733"/>
      <c r="DO733"/>
      <c r="DP733"/>
      <c r="DQ733"/>
      <c r="DR733"/>
      <c r="DS733"/>
      <c r="DT733"/>
      <c r="DU733"/>
      <c r="DV733"/>
      <c r="DW733"/>
      <c r="DX733"/>
      <c r="DY733"/>
      <c r="DZ733"/>
      <c r="EA733"/>
      <c r="EB733"/>
      <c r="EC733"/>
      <c r="ED733"/>
      <c r="EE733"/>
      <c r="EF733"/>
      <c r="EG733"/>
      <c r="EH733"/>
      <c r="EI733"/>
      <c r="EJ733"/>
      <c r="EK733"/>
      <c r="EL733"/>
      <c r="EM733"/>
      <c r="EN733"/>
      <c r="EO733"/>
      <c r="EP733"/>
      <c r="EQ733"/>
      <c r="ER733"/>
      <c r="ES733"/>
      <c r="ET733"/>
      <c r="EU733"/>
      <c r="EV733"/>
      <c r="EW733"/>
      <c r="EX733"/>
      <c r="EY733"/>
      <c r="EZ733"/>
      <c r="FA733"/>
      <c r="FB733"/>
      <c r="FC733"/>
      <c r="FD733"/>
      <c r="FE733"/>
      <c r="FF733"/>
      <c r="FG733"/>
      <c r="FH733"/>
      <c r="FI733"/>
      <c r="FJ733"/>
      <c r="FK733"/>
      <c r="FL733"/>
      <c r="FM733"/>
      <c r="FN733"/>
      <c r="FO733"/>
      <c r="FP733"/>
      <c r="FQ733"/>
      <c r="FR733"/>
      <c r="FS733"/>
      <c r="FT733"/>
      <c r="FU733"/>
      <c r="FV733"/>
      <c r="FW733"/>
      <c r="FX733"/>
      <c r="FY733"/>
      <c r="FZ733"/>
      <c r="GA733"/>
      <c r="GB733"/>
      <c r="GC733"/>
      <c r="GD733"/>
      <c r="GE733"/>
      <c r="GF733"/>
      <c r="GG733"/>
      <c r="GH733"/>
      <c r="GI733"/>
      <c r="GJ733"/>
      <c r="GK733"/>
      <c r="GL733"/>
      <c r="GM733"/>
      <c r="GN733"/>
      <c r="GO733"/>
      <c r="GP733"/>
      <c r="GQ733"/>
      <c r="GR733"/>
      <c r="GS733"/>
      <c r="GT733"/>
      <c r="GU733"/>
      <c r="GV733"/>
      <c r="GW733"/>
      <c r="GX733"/>
      <c r="GY733"/>
      <c r="GZ733"/>
      <c r="HA733"/>
      <c r="HB733"/>
      <c r="HC733"/>
      <c r="HD733"/>
      <c r="HE733"/>
      <c r="HF733"/>
      <c r="HG733"/>
      <c r="HH733"/>
      <c r="HI733"/>
      <c r="HJ733"/>
      <c r="HK733"/>
      <c r="HL733"/>
      <c r="HM733"/>
      <c r="HN733"/>
      <c r="HO733"/>
      <c r="HP733"/>
      <c r="HQ733"/>
      <c r="HR733"/>
      <c r="HS733"/>
      <c r="HT733"/>
      <c r="HU733"/>
      <c r="HV733"/>
      <c r="HW733"/>
      <c r="HX733"/>
      <c r="HY733"/>
      <c r="HZ733"/>
      <c r="IA733"/>
      <c r="IB733"/>
      <c r="IC733"/>
      <c r="ID733"/>
      <c r="IE733"/>
      <c r="IF733"/>
      <c r="IG733"/>
      <c r="IH733"/>
      <c r="II733"/>
      <c r="IJ733"/>
      <c r="IK733"/>
      <c r="IL733"/>
      <c r="IM733"/>
      <c r="IN733"/>
      <c r="IO733"/>
      <c r="IP733"/>
      <c r="IQ733"/>
      <c r="IR733"/>
      <c r="IS733"/>
      <c r="IT733"/>
      <c r="IU733"/>
      <c r="IV733"/>
      <c r="IW733"/>
      <c r="IX733"/>
      <c r="IY733"/>
      <c r="IZ733"/>
      <c r="JA733"/>
      <c r="JB733"/>
      <c r="JC733"/>
      <c r="JD733"/>
      <c r="JE733"/>
      <c r="JF733"/>
      <c r="JG733"/>
      <c r="JH733"/>
      <c r="JI733"/>
      <c r="JJ733"/>
      <c r="JK733"/>
      <c r="JL733"/>
      <c r="JM733"/>
      <c r="JN733"/>
      <c r="JO733"/>
      <c r="JP733"/>
      <c r="JQ733"/>
      <c r="JR733"/>
      <c r="JS733"/>
      <c r="JT733"/>
      <c r="JU733"/>
      <c r="JV733"/>
      <c r="JW733"/>
      <c r="JX733"/>
      <c r="JY733"/>
      <c r="JZ733"/>
      <c r="KA733"/>
      <c r="KB733"/>
      <c r="KC733"/>
      <c r="KD733"/>
      <c r="KE733"/>
      <c r="KF733"/>
      <c r="KG733"/>
      <c r="KH733"/>
      <c r="KI733"/>
      <c r="KJ733"/>
      <c r="KK733"/>
      <c r="KL733"/>
      <c r="KM733"/>
      <c r="KN733"/>
      <c r="KO733"/>
      <c r="KP733"/>
      <c r="KQ733"/>
      <c r="KR733"/>
      <c r="KS733"/>
      <c r="KT733"/>
      <c r="KU733"/>
      <c r="KV733"/>
      <c r="KW733"/>
      <c r="KX733"/>
      <c r="KY733"/>
      <c r="KZ733"/>
      <c r="LA733"/>
      <c r="LB733"/>
      <c r="LC733"/>
      <c r="LD733"/>
      <c r="LE733"/>
      <c r="LF733"/>
      <c r="LG733"/>
      <c r="LH733"/>
      <c r="LI733"/>
      <c r="LJ733"/>
      <c r="LK733"/>
      <c r="LL733"/>
      <c r="LM733"/>
      <c r="LN733"/>
      <c r="LO733"/>
      <c r="LP733"/>
      <c r="LQ733"/>
      <c r="LR733"/>
      <c r="LS733"/>
      <c r="LT733"/>
      <c r="LU733"/>
      <c r="LV733"/>
      <c r="LW733"/>
      <c r="LX733"/>
      <c r="LY733"/>
      <c r="LZ733"/>
      <c r="MA733"/>
      <c r="MB733"/>
      <c r="MC733"/>
      <c r="MD733"/>
      <c r="ME733"/>
      <c r="MF733"/>
      <c r="MG733"/>
      <c r="MH733"/>
      <c r="MI733"/>
      <c r="MJ733"/>
      <c r="MK733"/>
      <c r="ML733"/>
      <c r="MM733"/>
      <c r="MN733"/>
      <c r="MO733"/>
      <c r="MP733"/>
      <c r="MQ733"/>
      <c r="MR733"/>
      <c r="MS733"/>
      <c r="MT733"/>
      <c r="MU733"/>
      <c r="MV733"/>
      <c r="MW733"/>
      <c r="MX733"/>
      <c r="MY733"/>
      <c r="MZ733"/>
      <c r="NA733"/>
      <c r="NB733"/>
      <c r="NC733"/>
      <c r="ND733"/>
      <c r="NE733"/>
      <c r="NF733"/>
      <c r="NG733"/>
      <c r="NH733"/>
      <c r="NI733"/>
      <c r="NJ733"/>
      <c r="NK733"/>
      <c r="NL733"/>
      <c r="NM733"/>
      <c r="NN733"/>
      <c r="NO733"/>
      <c r="NP733"/>
      <c r="NQ733"/>
      <c r="NR733"/>
      <c r="NS733"/>
      <c r="NT733"/>
      <c r="NU733"/>
      <c r="NV733"/>
      <c r="NW733"/>
      <c r="NX733"/>
      <c r="NY733"/>
      <c r="NZ733"/>
      <c r="OA733"/>
      <c r="OB733"/>
      <c r="OC733"/>
      <c r="OD733"/>
      <c r="OE733"/>
      <c r="OF733"/>
      <c r="OG733"/>
      <c r="OH733"/>
      <c r="OI733"/>
      <c r="OJ733"/>
      <c r="OK733"/>
      <c r="OL733"/>
      <c r="OM733"/>
      <c r="ON733"/>
      <c r="OO733"/>
      <c r="OP733"/>
      <c r="OQ733"/>
      <c r="OR733"/>
      <c r="OS733"/>
      <c r="OT733"/>
      <c r="OU733"/>
      <c r="OV733"/>
      <c r="OW733"/>
      <c r="OX733"/>
      <c r="OY733"/>
      <c r="OZ733"/>
      <c r="PA733"/>
      <c r="PB733"/>
      <c r="PC733"/>
      <c r="PD733"/>
      <c r="PE733"/>
      <c r="PF733"/>
      <c r="PG733"/>
      <c r="PH733"/>
      <c r="PI733"/>
      <c r="PJ733"/>
      <c r="PK733"/>
      <c r="PL733"/>
      <c r="PM733"/>
      <c r="PN733"/>
      <c r="PO733"/>
      <c r="PP733"/>
      <c r="PQ733"/>
      <c r="PR733"/>
      <c r="PS733"/>
      <c r="PT733"/>
      <c r="PU733"/>
      <c r="PV733"/>
      <c r="PW733"/>
      <c r="PX733"/>
      <c r="PY733"/>
      <c r="PZ733"/>
      <c r="QA733"/>
      <c r="QB733"/>
      <c r="QC733"/>
      <c r="QD733"/>
      <c r="QE733"/>
      <c r="QF733"/>
      <c r="QG733"/>
      <c r="QH733"/>
      <c r="QI733"/>
      <c r="QJ733"/>
      <c r="QK733"/>
      <c r="QL733"/>
      <c r="QM733"/>
      <c r="QN733"/>
      <c r="QO733"/>
      <c r="QP733"/>
      <c r="QQ733"/>
      <c r="QR733"/>
      <c r="QS733"/>
      <c r="QT733"/>
      <c r="QU733"/>
      <c r="QV733"/>
      <c r="QW733"/>
      <c r="QX733"/>
      <c r="QY733"/>
      <c r="QZ733"/>
      <c r="RA733"/>
      <c r="RB733"/>
      <c r="RC733"/>
      <c r="RD733"/>
      <c r="RE733"/>
      <c r="RF733"/>
      <c r="RG733"/>
      <c r="RH733"/>
      <c r="RI733"/>
      <c r="RJ733"/>
      <c r="RK733"/>
      <c r="RL733"/>
      <c r="RM733"/>
      <c r="RN733"/>
      <c r="RO733"/>
      <c r="RP733"/>
      <c r="RQ733"/>
      <c r="RR733"/>
      <c r="RS733"/>
      <c r="RT733"/>
      <c r="RU733"/>
      <c r="RV733"/>
      <c r="RW733"/>
      <c r="RX733"/>
      <c r="RY733"/>
      <c r="RZ733"/>
      <c r="SA733"/>
      <c r="SB733"/>
      <c r="SC733"/>
      <c r="SD733"/>
      <c r="SE733"/>
      <c r="SF733"/>
      <c r="SG733"/>
      <c r="SH733"/>
      <c r="SI733"/>
      <c r="SJ733"/>
      <c r="SK733"/>
      <c r="SL733"/>
      <c r="SM733"/>
      <c r="SN733"/>
      <c r="SO733"/>
      <c r="SP733"/>
    </row>
    <row r="734" spans="1:510" ht="16.5" customHeight="1" x14ac:dyDescent="0.2">
      <c r="A734" s="20">
        <v>86</v>
      </c>
      <c r="B734" s="20" t="s">
        <v>21</v>
      </c>
      <c r="C734" s="20" t="s">
        <v>22</v>
      </c>
      <c r="D734" s="20" t="s">
        <v>30</v>
      </c>
      <c r="E734" s="20" t="s">
        <v>1345</v>
      </c>
      <c r="F734" s="21" t="s">
        <v>896</v>
      </c>
      <c r="G734" s="20" t="s">
        <v>42</v>
      </c>
      <c r="H734" s="20" t="s">
        <v>35</v>
      </c>
      <c r="I734" s="20" t="s">
        <v>27</v>
      </c>
      <c r="J734" s="22" t="s">
        <v>895</v>
      </c>
      <c r="K734" s="20"/>
      <c r="L734" s="20"/>
      <c r="M734" s="20"/>
      <c r="N734" s="20"/>
      <c r="O734" s="23">
        <v>8500000</v>
      </c>
      <c r="P734" s="23">
        <v>0</v>
      </c>
      <c r="Q734" s="24">
        <v>10</v>
      </c>
      <c r="R734" s="25">
        <v>45717</v>
      </c>
      <c r="S734" s="20" t="s">
        <v>83</v>
      </c>
      <c r="T734" s="26">
        <f t="shared" si="13"/>
        <v>85000000</v>
      </c>
      <c r="U734" s="27" t="s">
        <v>100</v>
      </c>
      <c r="V734" s="27" t="s">
        <v>100</v>
      </c>
      <c r="W734"/>
      <c r="X734"/>
      <c r="Y734"/>
      <c r="Z734"/>
      <c r="AA734"/>
      <c r="AB734"/>
      <c r="AC734"/>
      <c r="AD734"/>
      <c r="AE734"/>
      <c r="AF734"/>
      <c r="AG734"/>
      <c r="AH734"/>
      <c r="AI734"/>
      <c r="AJ734"/>
      <c r="AK734"/>
      <c r="AL734"/>
      <c r="AM734"/>
      <c r="AN734"/>
      <c r="AO734"/>
      <c r="AP734"/>
      <c r="AQ734"/>
      <c r="AR734"/>
      <c r="AS734"/>
      <c r="AT734"/>
      <c r="AU734"/>
      <c r="AV734"/>
      <c r="AW734"/>
      <c r="AX734"/>
      <c r="AY734"/>
      <c r="AZ734"/>
      <c r="BA734"/>
      <c r="BB734"/>
      <c r="BC734"/>
      <c r="BD734"/>
      <c r="BE734"/>
      <c r="BF734"/>
      <c r="BG734"/>
      <c r="BH734"/>
      <c r="BI734"/>
      <c r="BJ734"/>
      <c r="BK734"/>
      <c r="BL734"/>
      <c r="BM734"/>
      <c r="BN734"/>
      <c r="BO734"/>
      <c r="BP734"/>
      <c r="BQ734"/>
      <c r="BR734"/>
      <c r="BS734"/>
      <c r="BT734"/>
      <c r="BU734"/>
      <c r="BV734"/>
      <c r="BW734"/>
      <c r="BX734"/>
      <c r="BY734"/>
      <c r="BZ734"/>
      <c r="CA734"/>
      <c r="CB734"/>
      <c r="CC734"/>
      <c r="CD734"/>
      <c r="CE734"/>
      <c r="CF734"/>
      <c r="CG734"/>
      <c r="CH734"/>
      <c r="CI734"/>
      <c r="CJ734"/>
      <c r="CK734"/>
      <c r="CL734"/>
      <c r="CM734"/>
      <c r="CN734"/>
      <c r="CO734"/>
      <c r="CP734"/>
      <c r="CQ734"/>
      <c r="CR734"/>
      <c r="CS734"/>
      <c r="CT734"/>
      <c r="CU734"/>
      <c r="CV734"/>
      <c r="CW734"/>
      <c r="CX734"/>
      <c r="CY734"/>
      <c r="CZ734"/>
      <c r="DA734"/>
      <c r="DB734"/>
      <c r="DC734"/>
      <c r="DD734"/>
      <c r="DE734"/>
      <c r="DF734"/>
      <c r="DG734"/>
      <c r="DH734"/>
      <c r="DI734"/>
      <c r="DJ734"/>
      <c r="DK734"/>
      <c r="DL734"/>
      <c r="DM734"/>
      <c r="DN734"/>
      <c r="DO734"/>
      <c r="DP734"/>
      <c r="DQ734"/>
      <c r="DR734"/>
      <c r="DS734"/>
      <c r="DT734"/>
      <c r="DU734"/>
      <c r="DV734"/>
      <c r="DW734"/>
      <c r="DX734"/>
      <c r="DY734"/>
      <c r="DZ734"/>
      <c r="EA734"/>
      <c r="EB734"/>
      <c r="EC734"/>
      <c r="ED734"/>
      <c r="EE734"/>
      <c r="EF734"/>
      <c r="EG734"/>
      <c r="EH734"/>
      <c r="EI734"/>
      <c r="EJ734"/>
      <c r="EK734"/>
      <c r="EL734"/>
      <c r="EM734"/>
      <c r="EN734"/>
      <c r="EO734"/>
      <c r="EP734"/>
      <c r="EQ734"/>
      <c r="ER734"/>
      <c r="ES734"/>
      <c r="ET734"/>
      <c r="EU734"/>
      <c r="EV734"/>
      <c r="EW734"/>
      <c r="EX734"/>
      <c r="EY734"/>
      <c r="EZ734"/>
      <c r="FA734"/>
      <c r="FB734"/>
      <c r="FC734"/>
      <c r="FD734"/>
      <c r="FE734"/>
      <c r="FF734"/>
      <c r="FG734"/>
      <c r="FH734"/>
      <c r="FI734"/>
      <c r="FJ734"/>
      <c r="FK734"/>
      <c r="FL734"/>
      <c r="FM734"/>
      <c r="FN734"/>
      <c r="FO734"/>
      <c r="FP734"/>
      <c r="FQ734"/>
      <c r="FR734"/>
      <c r="FS734"/>
      <c r="FT734"/>
      <c r="FU734"/>
      <c r="FV734"/>
      <c r="FW734"/>
      <c r="FX734"/>
      <c r="FY734"/>
      <c r="FZ734"/>
      <c r="GA734"/>
      <c r="GB734"/>
      <c r="GC734"/>
      <c r="GD734"/>
      <c r="GE734"/>
      <c r="GF734"/>
      <c r="GG734"/>
      <c r="GH734"/>
      <c r="GI734"/>
      <c r="GJ734"/>
      <c r="GK734"/>
      <c r="GL734"/>
      <c r="GM734"/>
      <c r="GN734"/>
      <c r="GO734"/>
      <c r="GP734"/>
      <c r="GQ734"/>
      <c r="GR734"/>
      <c r="GS734"/>
      <c r="GT734"/>
      <c r="GU734"/>
      <c r="GV734"/>
      <c r="GW734"/>
      <c r="GX734"/>
      <c r="GY734"/>
      <c r="GZ734"/>
      <c r="HA734"/>
      <c r="HB734"/>
      <c r="HC734"/>
      <c r="HD734"/>
      <c r="HE734"/>
      <c r="HF734"/>
      <c r="HG734"/>
      <c r="HH734"/>
      <c r="HI734"/>
      <c r="HJ734"/>
      <c r="HK734"/>
      <c r="HL734"/>
      <c r="HM734"/>
      <c r="HN734"/>
      <c r="HO734"/>
      <c r="HP734"/>
      <c r="HQ734"/>
      <c r="HR734"/>
      <c r="HS734"/>
      <c r="HT734"/>
      <c r="HU734"/>
      <c r="HV734"/>
      <c r="HW734"/>
      <c r="HX734"/>
      <c r="HY734"/>
      <c r="HZ734"/>
      <c r="IA734"/>
      <c r="IB734"/>
      <c r="IC734"/>
      <c r="ID734"/>
      <c r="IE734"/>
      <c r="IF734"/>
      <c r="IG734"/>
      <c r="IH734"/>
      <c r="II734"/>
      <c r="IJ734"/>
      <c r="IK734"/>
      <c r="IL734"/>
      <c r="IM734"/>
      <c r="IN734"/>
      <c r="IO734"/>
      <c r="IP734"/>
      <c r="IQ734"/>
      <c r="IR734"/>
      <c r="IS734"/>
      <c r="IT734"/>
      <c r="IU734"/>
      <c r="IV734"/>
      <c r="IW734"/>
      <c r="IX734"/>
      <c r="IY734"/>
      <c r="IZ734"/>
      <c r="JA734"/>
      <c r="JB734"/>
      <c r="JC734"/>
      <c r="JD734"/>
      <c r="JE734"/>
      <c r="JF734"/>
      <c r="JG734"/>
      <c r="JH734"/>
      <c r="JI734"/>
      <c r="JJ734"/>
      <c r="JK734"/>
      <c r="JL734"/>
      <c r="JM734"/>
      <c r="JN734"/>
      <c r="JO734"/>
      <c r="JP734"/>
      <c r="JQ734"/>
      <c r="JR734"/>
      <c r="JS734"/>
      <c r="JT734"/>
      <c r="JU734"/>
      <c r="JV734"/>
      <c r="JW734"/>
      <c r="JX734"/>
      <c r="JY734"/>
      <c r="JZ734"/>
      <c r="KA734"/>
      <c r="KB734"/>
      <c r="KC734"/>
      <c r="KD734"/>
      <c r="KE734"/>
      <c r="KF734"/>
      <c r="KG734"/>
      <c r="KH734"/>
      <c r="KI734"/>
      <c r="KJ734"/>
      <c r="KK734"/>
      <c r="KL734"/>
      <c r="KM734"/>
      <c r="KN734"/>
      <c r="KO734"/>
      <c r="KP734"/>
      <c r="KQ734"/>
      <c r="KR734"/>
      <c r="KS734"/>
      <c r="KT734"/>
      <c r="KU734"/>
      <c r="KV734"/>
      <c r="KW734"/>
      <c r="KX734"/>
      <c r="KY734"/>
      <c r="KZ734"/>
      <c r="LA734"/>
      <c r="LB734"/>
      <c r="LC734"/>
      <c r="LD734"/>
      <c r="LE734"/>
      <c r="LF734"/>
      <c r="LG734"/>
      <c r="LH734"/>
      <c r="LI734"/>
      <c r="LJ734"/>
      <c r="LK734"/>
      <c r="LL734"/>
      <c r="LM734"/>
      <c r="LN734"/>
      <c r="LO734"/>
      <c r="LP734"/>
      <c r="LQ734"/>
      <c r="LR734"/>
      <c r="LS734"/>
      <c r="LT734"/>
      <c r="LU734"/>
      <c r="LV734"/>
      <c r="LW734"/>
      <c r="LX734"/>
      <c r="LY734"/>
      <c r="LZ734"/>
      <c r="MA734"/>
      <c r="MB734"/>
      <c r="MC734"/>
      <c r="MD734"/>
      <c r="ME734"/>
      <c r="MF734"/>
      <c r="MG734"/>
      <c r="MH734"/>
      <c r="MI734"/>
      <c r="MJ734"/>
      <c r="MK734"/>
      <c r="ML734"/>
      <c r="MM734"/>
      <c r="MN734"/>
      <c r="MO734"/>
      <c r="MP734"/>
      <c r="MQ734"/>
      <c r="MR734"/>
      <c r="MS734"/>
      <c r="MT734"/>
      <c r="MU734"/>
      <c r="MV734"/>
      <c r="MW734"/>
      <c r="MX734"/>
      <c r="MY734"/>
      <c r="MZ734"/>
      <c r="NA734"/>
      <c r="NB734"/>
      <c r="NC734"/>
      <c r="ND734"/>
      <c r="NE734"/>
      <c r="NF734"/>
      <c r="NG734"/>
      <c r="NH734"/>
      <c r="NI734"/>
      <c r="NJ734"/>
      <c r="NK734"/>
      <c r="NL734"/>
      <c r="NM734"/>
      <c r="NN734"/>
      <c r="NO734"/>
      <c r="NP734"/>
      <c r="NQ734"/>
      <c r="NR734"/>
      <c r="NS734"/>
      <c r="NT734"/>
      <c r="NU734"/>
      <c r="NV734"/>
      <c r="NW734"/>
      <c r="NX734"/>
      <c r="NY734"/>
      <c r="NZ734"/>
      <c r="OA734"/>
      <c r="OB734"/>
      <c r="OC734"/>
      <c r="OD734"/>
      <c r="OE734"/>
      <c r="OF734"/>
      <c r="OG734"/>
      <c r="OH734"/>
      <c r="OI734"/>
      <c r="OJ734"/>
      <c r="OK734"/>
      <c r="OL734"/>
      <c r="OM734"/>
      <c r="ON734"/>
      <c r="OO734"/>
      <c r="OP734"/>
      <c r="OQ734"/>
      <c r="OR734"/>
      <c r="OS734"/>
      <c r="OT734"/>
      <c r="OU734"/>
      <c r="OV734"/>
      <c r="OW734"/>
      <c r="OX734"/>
      <c r="OY734"/>
      <c r="OZ734"/>
      <c r="PA734"/>
      <c r="PB734"/>
      <c r="PC734"/>
      <c r="PD734"/>
      <c r="PE734"/>
      <c r="PF734"/>
      <c r="PG734"/>
      <c r="PH734"/>
      <c r="PI734"/>
      <c r="PJ734"/>
      <c r="PK734"/>
      <c r="PL734"/>
      <c r="PM734"/>
      <c r="PN734"/>
      <c r="PO734"/>
      <c r="PP734"/>
      <c r="PQ734"/>
      <c r="PR734"/>
      <c r="PS734"/>
      <c r="PT734"/>
      <c r="PU734"/>
      <c r="PV734"/>
      <c r="PW734"/>
      <c r="PX734"/>
      <c r="PY734"/>
      <c r="PZ734"/>
      <c r="QA734"/>
      <c r="QB734"/>
      <c r="QC734"/>
      <c r="QD734"/>
      <c r="QE734"/>
      <c r="QF734"/>
      <c r="QG734"/>
      <c r="QH734"/>
      <c r="QI734"/>
      <c r="QJ734"/>
      <c r="QK734"/>
      <c r="QL734"/>
      <c r="QM734"/>
      <c r="QN734"/>
      <c r="QO734"/>
      <c r="QP734"/>
      <c r="QQ734"/>
      <c r="QR734"/>
      <c r="QS734"/>
      <c r="QT734"/>
      <c r="QU734"/>
      <c r="QV734"/>
      <c r="QW734"/>
      <c r="QX734"/>
      <c r="QY734"/>
      <c r="QZ734"/>
      <c r="RA734"/>
      <c r="RB734"/>
      <c r="RC734"/>
      <c r="RD734"/>
      <c r="RE734"/>
      <c r="RF734"/>
      <c r="RG734"/>
      <c r="RH734"/>
      <c r="RI734"/>
      <c r="RJ734"/>
      <c r="RK734"/>
      <c r="RL734"/>
      <c r="RM734"/>
      <c r="RN734"/>
      <c r="RO734"/>
      <c r="RP734"/>
      <c r="RQ734"/>
      <c r="RR734"/>
      <c r="RS734"/>
      <c r="RT734"/>
      <c r="RU734"/>
      <c r="RV734"/>
      <c r="RW734"/>
      <c r="RX734"/>
      <c r="RY734"/>
      <c r="RZ734"/>
      <c r="SA734"/>
      <c r="SB734"/>
      <c r="SC734"/>
      <c r="SD734"/>
      <c r="SE734"/>
      <c r="SF734"/>
      <c r="SG734"/>
      <c r="SH734"/>
      <c r="SI734"/>
      <c r="SJ734"/>
      <c r="SK734"/>
      <c r="SL734"/>
      <c r="SM734"/>
      <c r="SN734"/>
      <c r="SO734"/>
      <c r="SP734"/>
    </row>
    <row r="735" spans="1:510" ht="16.5" customHeight="1" x14ac:dyDescent="0.2">
      <c r="A735" s="20">
        <v>87</v>
      </c>
      <c r="B735" s="20" t="s">
        <v>21</v>
      </c>
      <c r="C735" s="20" t="s">
        <v>22</v>
      </c>
      <c r="D735" s="20" t="s">
        <v>30</v>
      </c>
      <c r="E735" s="20" t="s">
        <v>1345</v>
      </c>
      <c r="F735" s="21" t="s">
        <v>875</v>
      </c>
      <c r="G735" s="20" t="s">
        <v>42</v>
      </c>
      <c r="H735" s="20" t="s">
        <v>35</v>
      </c>
      <c r="I735" s="20" t="s">
        <v>27</v>
      </c>
      <c r="J735" s="22" t="s">
        <v>895</v>
      </c>
      <c r="K735" s="20"/>
      <c r="L735" s="20"/>
      <c r="M735" s="20"/>
      <c r="N735" s="20"/>
      <c r="O735" s="23">
        <v>8500000</v>
      </c>
      <c r="P735" s="23">
        <v>0</v>
      </c>
      <c r="Q735" s="24">
        <v>10</v>
      </c>
      <c r="R735" s="25">
        <v>45717</v>
      </c>
      <c r="S735" s="20" t="s">
        <v>83</v>
      </c>
      <c r="T735" s="26">
        <f t="shared" si="13"/>
        <v>85000000</v>
      </c>
      <c r="U735" s="27" t="s">
        <v>100</v>
      </c>
      <c r="V735" s="27" t="s">
        <v>100</v>
      </c>
      <c r="W735"/>
      <c r="X735"/>
      <c r="Y735"/>
      <c r="Z735"/>
      <c r="AA735"/>
      <c r="AB735"/>
      <c r="AC735"/>
      <c r="AD735"/>
      <c r="AE735"/>
      <c r="AF735"/>
      <c r="AG735"/>
      <c r="AH735"/>
      <c r="AI735"/>
      <c r="AJ735"/>
      <c r="AK735"/>
      <c r="AL735"/>
      <c r="AM735"/>
      <c r="AN735"/>
      <c r="AO735"/>
      <c r="AP735"/>
      <c r="AQ735"/>
      <c r="AR735"/>
      <c r="AS735"/>
      <c r="AT735"/>
      <c r="AU735"/>
      <c r="AV735"/>
      <c r="AW735"/>
      <c r="AX735"/>
      <c r="AY735"/>
      <c r="AZ735"/>
      <c r="BA735"/>
      <c r="BB735"/>
      <c r="BC735"/>
      <c r="BD735"/>
      <c r="BE735"/>
      <c r="BF735"/>
      <c r="BG735"/>
      <c r="BH735"/>
      <c r="BI735"/>
      <c r="BJ735"/>
      <c r="BK735"/>
      <c r="BL735"/>
      <c r="BM735"/>
      <c r="BN735"/>
      <c r="BO735"/>
      <c r="BP735"/>
      <c r="BQ735"/>
      <c r="BR735"/>
      <c r="BS735"/>
      <c r="BT735"/>
      <c r="BU735"/>
      <c r="BV735"/>
      <c r="BW735"/>
      <c r="BX735"/>
      <c r="BY735"/>
      <c r="BZ735"/>
      <c r="CA735"/>
      <c r="CB735"/>
      <c r="CC735"/>
      <c r="CD735"/>
      <c r="CE735"/>
      <c r="CF735"/>
      <c r="CG735"/>
      <c r="CH735"/>
      <c r="CI735"/>
      <c r="CJ735"/>
      <c r="CK735"/>
      <c r="CL735"/>
      <c r="CM735"/>
      <c r="CN735"/>
      <c r="CO735"/>
      <c r="CP735"/>
      <c r="CQ735"/>
      <c r="CR735"/>
      <c r="CS735"/>
      <c r="CT735"/>
      <c r="CU735"/>
      <c r="CV735"/>
      <c r="CW735"/>
      <c r="CX735"/>
      <c r="CY735"/>
      <c r="CZ735"/>
      <c r="DA735"/>
      <c r="DB735"/>
      <c r="DC735"/>
      <c r="DD735"/>
      <c r="DE735"/>
      <c r="DF735"/>
      <c r="DG735"/>
      <c r="DH735"/>
      <c r="DI735"/>
      <c r="DJ735"/>
      <c r="DK735"/>
      <c r="DL735"/>
      <c r="DM735"/>
      <c r="DN735"/>
      <c r="DO735"/>
      <c r="DP735"/>
      <c r="DQ735"/>
      <c r="DR735"/>
      <c r="DS735"/>
      <c r="DT735"/>
      <c r="DU735"/>
      <c r="DV735"/>
      <c r="DW735"/>
      <c r="DX735"/>
      <c r="DY735"/>
      <c r="DZ735"/>
      <c r="EA735"/>
      <c r="EB735"/>
      <c r="EC735"/>
      <c r="ED735"/>
      <c r="EE735"/>
      <c r="EF735"/>
      <c r="EG735"/>
      <c r="EH735"/>
      <c r="EI735"/>
      <c r="EJ735"/>
      <c r="EK735"/>
      <c r="EL735"/>
      <c r="EM735"/>
      <c r="EN735"/>
      <c r="EO735"/>
      <c r="EP735"/>
      <c r="EQ735"/>
      <c r="ER735"/>
      <c r="ES735"/>
      <c r="ET735"/>
      <c r="EU735"/>
      <c r="EV735"/>
      <c r="EW735"/>
      <c r="EX735"/>
      <c r="EY735"/>
      <c r="EZ735"/>
      <c r="FA735"/>
      <c r="FB735"/>
      <c r="FC735"/>
      <c r="FD735"/>
      <c r="FE735"/>
      <c r="FF735"/>
      <c r="FG735"/>
      <c r="FH735"/>
      <c r="FI735"/>
      <c r="FJ735"/>
      <c r="FK735"/>
      <c r="FL735"/>
      <c r="FM735"/>
      <c r="FN735"/>
      <c r="FO735"/>
      <c r="FP735"/>
      <c r="FQ735"/>
      <c r="FR735"/>
      <c r="FS735"/>
      <c r="FT735"/>
      <c r="FU735"/>
      <c r="FV735"/>
      <c r="FW735"/>
      <c r="FX735"/>
      <c r="FY735"/>
      <c r="FZ735"/>
      <c r="GA735"/>
      <c r="GB735"/>
      <c r="GC735"/>
      <c r="GD735"/>
      <c r="GE735"/>
      <c r="GF735"/>
      <c r="GG735"/>
      <c r="GH735"/>
      <c r="GI735"/>
      <c r="GJ735"/>
      <c r="GK735"/>
      <c r="GL735"/>
      <c r="GM735"/>
      <c r="GN735"/>
      <c r="GO735"/>
      <c r="GP735"/>
      <c r="GQ735"/>
      <c r="GR735"/>
      <c r="GS735"/>
      <c r="GT735"/>
      <c r="GU735"/>
      <c r="GV735"/>
      <c r="GW735"/>
      <c r="GX735"/>
      <c r="GY735"/>
      <c r="GZ735"/>
      <c r="HA735"/>
      <c r="HB735"/>
      <c r="HC735"/>
      <c r="HD735"/>
      <c r="HE735"/>
      <c r="HF735"/>
      <c r="HG735"/>
      <c r="HH735"/>
      <c r="HI735"/>
      <c r="HJ735"/>
      <c r="HK735"/>
      <c r="HL735"/>
      <c r="HM735"/>
      <c r="HN735"/>
      <c r="HO735"/>
      <c r="HP735"/>
      <c r="HQ735"/>
      <c r="HR735"/>
      <c r="HS735"/>
      <c r="HT735"/>
      <c r="HU735"/>
      <c r="HV735"/>
      <c r="HW735"/>
      <c r="HX735"/>
      <c r="HY735"/>
      <c r="HZ735"/>
      <c r="IA735"/>
      <c r="IB735"/>
      <c r="IC735"/>
      <c r="ID735"/>
      <c r="IE735"/>
      <c r="IF735"/>
      <c r="IG735"/>
      <c r="IH735"/>
      <c r="II735"/>
      <c r="IJ735"/>
      <c r="IK735"/>
      <c r="IL735"/>
      <c r="IM735"/>
      <c r="IN735"/>
      <c r="IO735"/>
      <c r="IP735"/>
      <c r="IQ735"/>
      <c r="IR735"/>
      <c r="IS735"/>
      <c r="IT735"/>
      <c r="IU735"/>
      <c r="IV735"/>
      <c r="IW735"/>
      <c r="IX735"/>
      <c r="IY735"/>
      <c r="IZ735"/>
      <c r="JA735"/>
      <c r="JB735"/>
      <c r="JC735"/>
      <c r="JD735"/>
      <c r="JE735"/>
      <c r="JF735"/>
      <c r="JG735"/>
      <c r="JH735"/>
      <c r="JI735"/>
      <c r="JJ735"/>
      <c r="JK735"/>
      <c r="JL735"/>
      <c r="JM735"/>
      <c r="JN735"/>
      <c r="JO735"/>
      <c r="JP735"/>
      <c r="JQ735"/>
      <c r="JR735"/>
      <c r="JS735"/>
      <c r="JT735"/>
      <c r="JU735"/>
      <c r="JV735"/>
      <c r="JW735"/>
      <c r="JX735"/>
      <c r="JY735"/>
      <c r="JZ735"/>
      <c r="KA735"/>
      <c r="KB735"/>
      <c r="KC735"/>
      <c r="KD735"/>
      <c r="KE735"/>
      <c r="KF735"/>
      <c r="KG735"/>
      <c r="KH735"/>
      <c r="KI735"/>
      <c r="KJ735"/>
      <c r="KK735"/>
      <c r="KL735"/>
      <c r="KM735"/>
      <c r="KN735"/>
      <c r="KO735"/>
      <c r="KP735"/>
      <c r="KQ735"/>
      <c r="KR735"/>
      <c r="KS735"/>
      <c r="KT735"/>
      <c r="KU735"/>
      <c r="KV735"/>
      <c r="KW735"/>
      <c r="KX735"/>
      <c r="KY735"/>
      <c r="KZ735"/>
      <c r="LA735"/>
      <c r="LB735"/>
      <c r="LC735"/>
      <c r="LD735"/>
      <c r="LE735"/>
      <c r="LF735"/>
      <c r="LG735"/>
      <c r="LH735"/>
      <c r="LI735"/>
      <c r="LJ735"/>
      <c r="LK735"/>
      <c r="LL735"/>
      <c r="LM735"/>
      <c r="LN735"/>
      <c r="LO735"/>
      <c r="LP735"/>
      <c r="LQ735"/>
      <c r="LR735"/>
      <c r="LS735"/>
      <c r="LT735"/>
      <c r="LU735"/>
      <c r="LV735"/>
      <c r="LW735"/>
      <c r="LX735"/>
      <c r="LY735"/>
      <c r="LZ735"/>
      <c r="MA735"/>
      <c r="MB735"/>
      <c r="MC735"/>
      <c r="MD735"/>
      <c r="ME735"/>
      <c r="MF735"/>
      <c r="MG735"/>
      <c r="MH735"/>
      <c r="MI735"/>
      <c r="MJ735"/>
      <c r="MK735"/>
      <c r="ML735"/>
      <c r="MM735"/>
      <c r="MN735"/>
      <c r="MO735"/>
      <c r="MP735"/>
      <c r="MQ735"/>
      <c r="MR735"/>
      <c r="MS735"/>
      <c r="MT735"/>
      <c r="MU735"/>
      <c r="MV735"/>
      <c r="MW735"/>
      <c r="MX735"/>
      <c r="MY735"/>
      <c r="MZ735"/>
      <c r="NA735"/>
      <c r="NB735"/>
      <c r="NC735"/>
      <c r="ND735"/>
      <c r="NE735"/>
      <c r="NF735"/>
      <c r="NG735"/>
      <c r="NH735"/>
      <c r="NI735"/>
      <c r="NJ735"/>
      <c r="NK735"/>
      <c r="NL735"/>
      <c r="NM735"/>
      <c r="NN735"/>
      <c r="NO735"/>
      <c r="NP735"/>
      <c r="NQ735"/>
      <c r="NR735"/>
      <c r="NS735"/>
      <c r="NT735"/>
      <c r="NU735"/>
      <c r="NV735"/>
      <c r="NW735"/>
      <c r="NX735"/>
      <c r="NY735"/>
      <c r="NZ735"/>
      <c r="OA735"/>
      <c r="OB735"/>
      <c r="OC735"/>
      <c r="OD735"/>
      <c r="OE735"/>
      <c r="OF735"/>
      <c r="OG735"/>
      <c r="OH735"/>
      <c r="OI735"/>
      <c r="OJ735"/>
      <c r="OK735"/>
      <c r="OL735"/>
      <c r="OM735"/>
      <c r="ON735"/>
      <c r="OO735"/>
      <c r="OP735"/>
      <c r="OQ735"/>
      <c r="OR735"/>
      <c r="OS735"/>
      <c r="OT735"/>
      <c r="OU735"/>
      <c r="OV735"/>
      <c r="OW735"/>
      <c r="OX735"/>
      <c r="OY735"/>
      <c r="OZ735"/>
      <c r="PA735"/>
      <c r="PB735"/>
      <c r="PC735"/>
      <c r="PD735"/>
      <c r="PE735"/>
      <c r="PF735"/>
      <c r="PG735"/>
      <c r="PH735"/>
      <c r="PI735"/>
      <c r="PJ735"/>
      <c r="PK735"/>
      <c r="PL735"/>
      <c r="PM735"/>
      <c r="PN735"/>
      <c r="PO735"/>
      <c r="PP735"/>
      <c r="PQ735"/>
      <c r="PR735"/>
      <c r="PS735"/>
      <c r="PT735"/>
      <c r="PU735"/>
      <c r="PV735"/>
      <c r="PW735"/>
      <c r="PX735"/>
      <c r="PY735"/>
      <c r="PZ735"/>
      <c r="QA735"/>
      <c r="QB735"/>
      <c r="QC735"/>
      <c r="QD735"/>
      <c r="QE735"/>
      <c r="QF735"/>
      <c r="QG735"/>
      <c r="QH735"/>
      <c r="QI735"/>
      <c r="QJ735"/>
      <c r="QK735"/>
      <c r="QL735"/>
      <c r="QM735"/>
      <c r="QN735"/>
      <c r="QO735"/>
      <c r="QP735"/>
      <c r="QQ735"/>
      <c r="QR735"/>
      <c r="QS735"/>
      <c r="QT735"/>
      <c r="QU735"/>
      <c r="QV735"/>
      <c r="QW735"/>
      <c r="QX735"/>
      <c r="QY735"/>
      <c r="QZ735"/>
      <c r="RA735"/>
      <c r="RB735"/>
      <c r="RC735"/>
      <c r="RD735"/>
      <c r="RE735"/>
      <c r="RF735"/>
      <c r="RG735"/>
      <c r="RH735"/>
      <c r="RI735"/>
      <c r="RJ735"/>
      <c r="RK735"/>
      <c r="RL735"/>
      <c r="RM735"/>
      <c r="RN735"/>
      <c r="RO735"/>
      <c r="RP735"/>
      <c r="RQ735"/>
      <c r="RR735"/>
      <c r="RS735"/>
      <c r="RT735"/>
      <c r="RU735"/>
      <c r="RV735"/>
      <c r="RW735"/>
      <c r="RX735"/>
      <c r="RY735"/>
      <c r="RZ735"/>
      <c r="SA735"/>
      <c r="SB735"/>
      <c r="SC735"/>
      <c r="SD735"/>
      <c r="SE735"/>
      <c r="SF735"/>
      <c r="SG735"/>
      <c r="SH735"/>
      <c r="SI735"/>
      <c r="SJ735"/>
      <c r="SK735"/>
      <c r="SL735"/>
      <c r="SM735"/>
      <c r="SN735"/>
      <c r="SO735"/>
      <c r="SP735"/>
    </row>
    <row r="736" spans="1:510" ht="16.5" customHeight="1" x14ac:dyDescent="0.2">
      <c r="A736" s="20">
        <v>88</v>
      </c>
      <c r="B736" s="20" t="s">
        <v>21</v>
      </c>
      <c r="C736" s="20" t="s">
        <v>22</v>
      </c>
      <c r="D736" s="20" t="s">
        <v>30</v>
      </c>
      <c r="E736" s="20" t="s">
        <v>1345</v>
      </c>
      <c r="F736" s="21" t="s">
        <v>897</v>
      </c>
      <c r="G736" s="20" t="s">
        <v>42</v>
      </c>
      <c r="H736" s="20" t="s">
        <v>35</v>
      </c>
      <c r="I736" s="20" t="s">
        <v>27</v>
      </c>
      <c r="J736" s="22" t="s">
        <v>895</v>
      </c>
      <c r="K736" s="20"/>
      <c r="L736" s="20"/>
      <c r="M736" s="20"/>
      <c r="N736" s="20"/>
      <c r="O736" s="23">
        <v>8500000</v>
      </c>
      <c r="P736" s="23">
        <v>0</v>
      </c>
      <c r="Q736" s="24">
        <v>10</v>
      </c>
      <c r="R736" s="25">
        <v>45717</v>
      </c>
      <c r="S736" s="20" t="s">
        <v>83</v>
      </c>
      <c r="T736" s="26">
        <f t="shared" si="13"/>
        <v>85000000</v>
      </c>
      <c r="U736" s="27" t="s">
        <v>100</v>
      </c>
      <c r="V736" s="27" t="s">
        <v>100</v>
      </c>
      <c r="W736"/>
      <c r="X736"/>
      <c r="Y736"/>
      <c r="Z736"/>
      <c r="AA736"/>
      <c r="AB736"/>
      <c r="AC736"/>
      <c r="AD736"/>
      <c r="AE736"/>
      <c r="AF736"/>
      <c r="AG736"/>
      <c r="AH736"/>
      <c r="AI736"/>
      <c r="AJ736"/>
      <c r="AK736"/>
      <c r="AL736"/>
      <c r="AM736"/>
      <c r="AN736"/>
      <c r="AO736"/>
      <c r="AP736"/>
      <c r="AQ736"/>
      <c r="AR736"/>
      <c r="AS736"/>
      <c r="AT736"/>
      <c r="AU736"/>
      <c r="AV736"/>
      <c r="AW736"/>
      <c r="AX736"/>
      <c r="AY736"/>
      <c r="AZ736"/>
      <c r="BA736"/>
      <c r="BB736"/>
      <c r="BC736"/>
      <c r="BD736"/>
      <c r="BE736"/>
      <c r="BF736"/>
      <c r="BG736"/>
      <c r="BH736"/>
      <c r="BI736"/>
      <c r="BJ736"/>
      <c r="BK736"/>
      <c r="BL736"/>
      <c r="BM736"/>
      <c r="BN736"/>
      <c r="BO736"/>
      <c r="BP736"/>
      <c r="BQ736"/>
      <c r="BR736"/>
      <c r="BS736"/>
      <c r="BT736"/>
      <c r="BU736"/>
      <c r="BV736"/>
      <c r="BW736"/>
      <c r="BX736"/>
      <c r="BY736"/>
      <c r="BZ736"/>
      <c r="CA736"/>
      <c r="CB736"/>
      <c r="CC736"/>
      <c r="CD736"/>
      <c r="CE736"/>
      <c r="CF736"/>
      <c r="CG736"/>
      <c r="CH736"/>
      <c r="CI736"/>
      <c r="CJ736"/>
      <c r="CK736"/>
      <c r="CL736"/>
      <c r="CM736"/>
      <c r="CN736"/>
      <c r="CO736"/>
      <c r="CP736"/>
      <c r="CQ736"/>
      <c r="CR736"/>
      <c r="CS736"/>
      <c r="CT736"/>
      <c r="CU736"/>
      <c r="CV736"/>
      <c r="CW736"/>
      <c r="CX736"/>
      <c r="CY736"/>
      <c r="CZ736"/>
      <c r="DA736"/>
      <c r="DB736"/>
      <c r="DC736"/>
      <c r="DD736"/>
      <c r="DE736"/>
      <c r="DF736"/>
      <c r="DG736"/>
      <c r="DH736"/>
      <c r="DI736"/>
      <c r="DJ736"/>
      <c r="DK736"/>
      <c r="DL736"/>
      <c r="DM736"/>
      <c r="DN736"/>
      <c r="DO736"/>
      <c r="DP736"/>
      <c r="DQ736"/>
      <c r="DR736"/>
      <c r="DS736"/>
      <c r="DT736"/>
      <c r="DU736"/>
      <c r="DV736"/>
      <c r="DW736"/>
      <c r="DX736"/>
      <c r="DY736"/>
      <c r="DZ736"/>
      <c r="EA736"/>
      <c r="EB736"/>
      <c r="EC736"/>
      <c r="ED736"/>
      <c r="EE736"/>
      <c r="EF736"/>
      <c r="EG736"/>
      <c r="EH736"/>
      <c r="EI736"/>
      <c r="EJ736"/>
      <c r="EK736"/>
      <c r="EL736"/>
      <c r="EM736"/>
      <c r="EN736"/>
      <c r="EO736"/>
      <c r="EP736"/>
      <c r="EQ736"/>
      <c r="ER736"/>
      <c r="ES736"/>
      <c r="ET736"/>
      <c r="EU736"/>
      <c r="EV736"/>
      <c r="EW736"/>
      <c r="EX736"/>
      <c r="EY736"/>
      <c r="EZ736"/>
      <c r="FA736"/>
      <c r="FB736"/>
      <c r="FC736"/>
      <c r="FD736"/>
      <c r="FE736"/>
      <c r="FF736"/>
      <c r="FG736"/>
      <c r="FH736"/>
      <c r="FI736"/>
      <c r="FJ736"/>
      <c r="FK736"/>
      <c r="FL736"/>
      <c r="FM736"/>
      <c r="FN736"/>
      <c r="FO736"/>
      <c r="FP736"/>
      <c r="FQ736"/>
      <c r="FR736"/>
      <c r="FS736"/>
      <c r="FT736"/>
      <c r="FU736"/>
      <c r="FV736"/>
      <c r="FW736"/>
      <c r="FX736"/>
      <c r="FY736"/>
      <c r="FZ736"/>
      <c r="GA736"/>
      <c r="GB736"/>
      <c r="GC736"/>
      <c r="GD736"/>
      <c r="GE736"/>
      <c r="GF736"/>
      <c r="GG736"/>
      <c r="GH736"/>
      <c r="GI736"/>
      <c r="GJ736"/>
      <c r="GK736"/>
      <c r="GL736"/>
      <c r="GM736"/>
      <c r="GN736"/>
      <c r="GO736"/>
      <c r="GP736"/>
      <c r="GQ736"/>
      <c r="GR736"/>
      <c r="GS736"/>
      <c r="GT736"/>
      <c r="GU736"/>
      <c r="GV736"/>
      <c r="GW736"/>
      <c r="GX736"/>
      <c r="GY736"/>
      <c r="GZ736"/>
      <c r="HA736"/>
      <c r="HB736"/>
      <c r="HC736"/>
      <c r="HD736"/>
      <c r="HE736"/>
      <c r="HF736"/>
      <c r="HG736"/>
      <c r="HH736"/>
      <c r="HI736"/>
      <c r="HJ736"/>
      <c r="HK736"/>
      <c r="HL736"/>
      <c r="HM736"/>
      <c r="HN736"/>
      <c r="HO736"/>
      <c r="HP736"/>
      <c r="HQ736"/>
      <c r="HR736"/>
      <c r="HS736"/>
      <c r="HT736"/>
      <c r="HU736"/>
      <c r="HV736"/>
      <c r="HW736"/>
      <c r="HX736"/>
      <c r="HY736"/>
      <c r="HZ736"/>
      <c r="IA736"/>
      <c r="IB736"/>
      <c r="IC736"/>
      <c r="ID736"/>
      <c r="IE736"/>
      <c r="IF736"/>
      <c r="IG736"/>
      <c r="IH736"/>
      <c r="II736"/>
      <c r="IJ736"/>
      <c r="IK736"/>
      <c r="IL736"/>
      <c r="IM736"/>
      <c r="IN736"/>
      <c r="IO736"/>
      <c r="IP736"/>
      <c r="IQ736"/>
      <c r="IR736"/>
      <c r="IS736"/>
      <c r="IT736"/>
      <c r="IU736"/>
      <c r="IV736"/>
      <c r="IW736"/>
      <c r="IX736"/>
      <c r="IY736"/>
      <c r="IZ736"/>
      <c r="JA736"/>
      <c r="JB736"/>
      <c r="JC736"/>
      <c r="JD736"/>
      <c r="JE736"/>
      <c r="JF736"/>
      <c r="JG736"/>
      <c r="JH736"/>
      <c r="JI736"/>
      <c r="JJ736"/>
      <c r="JK736"/>
      <c r="JL736"/>
      <c r="JM736"/>
      <c r="JN736"/>
      <c r="JO736"/>
      <c r="JP736"/>
      <c r="JQ736"/>
      <c r="JR736"/>
      <c r="JS736"/>
      <c r="JT736"/>
      <c r="JU736"/>
      <c r="JV736"/>
      <c r="JW736"/>
      <c r="JX736"/>
      <c r="JY736"/>
      <c r="JZ736"/>
      <c r="KA736"/>
      <c r="KB736"/>
      <c r="KC736"/>
      <c r="KD736"/>
      <c r="KE736"/>
      <c r="KF736"/>
      <c r="KG736"/>
      <c r="KH736"/>
      <c r="KI736"/>
      <c r="KJ736"/>
      <c r="KK736"/>
      <c r="KL736"/>
      <c r="KM736"/>
      <c r="KN736"/>
      <c r="KO736"/>
      <c r="KP736"/>
      <c r="KQ736"/>
      <c r="KR736"/>
      <c r="KS736"/>
      <c r="KT736"/>
      <c r="KU736"/>
      <c r="KV736"/>
      <c r="KW736"/>
      <c r="KX736"/>
      <c r="KY736"/>
      <c r="KZ736"/>
      <c r="LA736"/>
      <c r="LB736"/>
      <c r="LC736"/>
      <c r="LD736"/>
      <c r="LE736"/>
      <c r="LF736"/>
      <c r="LG736"/>
      <c r="LH736"/>
      <c r="LI736"/>
      <c r="LJ736"/>
      <c r="LK736"/>
      <c r="LL736"/>
      <c r="LM736"/>
      <c r="LN736"/>
      <c r="LO736"/>
      <c r="LP736"/>
      <c r="LQ736"/>
      <c r="LR736"/>
      <c r="LS736"/>
      <c r="LT736"/>
      <c r="LU736"/>
      <c r="LV736"/>
      <c r="LW736"/>
      <c r="LX736"/>
      <c r="LY736"/>
      <c r="LZ736"/>
      <c r="MA736"/>
      <c r="MB736"/>
      <c r="MC736"/>
      <c r="MD736"/>
      <c r="ME736"/>
      <c r="MF736"/>
      <c r="MG736"/>
      <c r="MH736"/>
      <c r="MI736"/>
      <c r="MJ736"/>
      <c r="MK736"/>
      <c r="ML736"/>
      <c r="MM736"/>
      <c r="MN736"/>
      <c r="MO736"/>
      <c r="MP736"/>
      <c r="MQ736"/>
      <c r="MR736"/>
      <c r="MS736"/>
      <c r="MT736"/>
      <c r="MU736"/>
      <c r="MV736"/>
      <c r="MW736"/>
      <c r="MX736"/>
      <c r="MY736"/>
      <c r="MZ736"/>
      <c r="NA736"/>
      <c r="NB736"/>
      <c r="NC736"/>
      <c r="ND736"/>
      <c r="NE736"/>
      <c r="NF736"/>
      <c r="NG736"/>
      <c r="NH736"/>
      <c r="NI736"/>
      <c r="NJ736"/>
      <c r="NK736"/>
      <c r="NL736"/>
      <c r="NM736"/>
      <c r="NN736"/>
      <c r="NO736"/>
      <c r="NP736"/>
      <c r="NQ736"/>
      <c r="NR736"/>
      <c r="NS736"/>
      <c r="NT736"/>
      <c r="NU736"/>
      <c r="NV736"/>
      <c r="NW736"/>
      <c r="NX736"/>
      <c r="NY736"/>
      <c r="NZ736"/>
      <c r="OA736"/>
      <c r="OB736"/>
      <c r="OC736"/>
      <c r="OD736"/>
      <c r="OE736"/>
      <c r="OF736"/>
      <c r="OG736"/>
      <c r="OH736"/>
      <c r="OI736"/>
      <c r="OJ736"/>
      <c r="OK736"/>
      <c r="OL736"/>
      <c r="OM736"/>
      <c r="ON736"/>
      <c r="OO736"/>
      <c r="OP736"/>
      <c r="OQ736"/>
      <c r="OR736"/>
      <c r="OS736"/>
      <c r="OT736"/>
      <c r="OU736"/>
      <c r="OV736"/>
      <c r="OW736"/>
      <c r="OX736"/>
      <c r="OY736"/>
      <c r="OZ736"/>
      <c r="PA736"/>
      <c r="PB736"/>
      <c r="PC736"/>
      <c r="PD736"/>
      <c r="PE736"/>
      <c r="PF736"/>
      <c r="PG736"/>
      <c r="PH736"/>
      <c r="PI736"/>
      <c r="PJ736"/>
      <c r="PK736"/>
      <c r="PL736"/>
      <c r="PM736"/>
      <c r="PN736"/>
      <c r="PO736"/>
      <c r="PP736"/>
      <c r="PQ736"/>
      <c r="PR736"/>
      <c r="PS736"/>
      <c r="PT736"/>
      <c r="PU736"/>
      <c r="PV736"/>
      <c r="PW736"/>
      <c r="PX736"/>
      <c r="PY736"/>
      <c r="PZ736"/>
      <c r="QA736"/>
      <c r="QB736"/>
      <c r="QC736"/>
      <c r="QD736"/>
      <c r="QE736"/>
      <c r="QF736"/>
      <c r="QG736"/>
      <c r="QH736"/>
      <c r="QI736"/>
      <c r="QJ736"/>
      <c r="QK736"/>
      <c r="QL736"/>
      <c r="QM736"/>
      <c r="QN736"/>
      <c r="QO736"/>
      <c r="QP736"/>
      <c r="QQ736"/>
      <c r="QR736"/>
      <c r="QS736"/>
      <c r="QT736"/>
      <c r="QU736"/>
      <c r="QV736"/>
      <c r="QW736"/>
      <c r="QX736"/>
      <c r="QY736"/>
      <c r="QZ736"/>
      <c r="RA736"/>
      <c r="RB736"/>
      <c r="RC736"/>
      <c r="RD736"/>
      <c r="RE736"/>
      <c r="RF736"/>
      <c r="RG736"/>
      <c r="RH736"/>
      <c r="RI736"/>
      <c r="RJ736"/>
      <c r="RK736"/>
      <c r="RL736"/>
      <c r="RM736"/>
      <c r="RN736"/>
      <c r="RO736"/>
      <c r="RP736"/>
      <c r="RQ736"/>
      <c r="RR736"/>
      <c r="RS736"/>
      <c r="RT736"/>
      <c r="RU736"/>
      <c r="RV736"/>
      <c r="RW736"/>
      <c r="RX736"/>
      <c r="RY736"/>
      <c r="RZ736"/>
      <c r="SA736"/>
      <c r="SB736"/>
      <c r="SC736"/>
      <c r="SD736"/>
      <c r="SE736"/>
      <c r="SF736"/>
      <c r="SG736"/>
      <c r="SH736"/>
      <c r="SI736"/>
      <c r="SJ736"/>
      <c r="SK736"/>
      <c r="SL736"/>
      <c r="SM736"/>
      <c r="SN736"/>
      <c r="SO736"/>
      <c r="SP736"/>
    </row>
    <row r="737" spans="1:510" ht="16.5" customHeight="1" x14ac:dyDescent="0.2">
      <c r="A737" s="20">
        <v>89</v>
      </c>
      <c r="B737" s="20" t="s">
        <v>21</v>
      </c>
      <c r="C737" s="20" t="s">
        <v>22</v>
      </c>
      <c r="D737" s="20" t="s">
        <v>30</v>
      </c>
      <c r="E737" s="20" t="s">
        <v>1345</v>
      </c>
      <c r="F737" s="21" t="s">
        <v>898</v>
      </c>
      <c r="G737" s="20" t="s">
        <v>42</v>
      </c>
      <c r="H737" s="20" t="s">
        <v>35</v>
      </c>
      <c r="I737" s="20" t="s">
        <v>27</v>
      </c>
      <c r="J737" s="22" t="s">
        <v>895</v>
      </c>
      <c r="K737" s="20"/>
      <c r="L737" s="20"/>
      <c r="M737" s="20"/>
      <c r="N737" s="20"/>
      <c r="O737" s="23">
        <v>8500000</v>
      </c>
      <c r="P737" s="23">
        <v>0</v>
      </c>
      <c r="Q737" s="24">
        <v>10</v>
      </c>
      <c r="R737" s="25">
        <v>45717</v>
      </c>
      <c r="S737" s="20" t="s">
        <v>83</v>
      </c>
      <c r="T737" s="26">
        <f t="shared" si="13"/>
        <v>85000000</v>
      </c>
      <c r="U737" s="27" t="s">
        <v>100</v>
      </c>
      <c r="V737" s="27" t="s">
        <v>100</v>
      </c>
      <c r="W737"/>
      <c r="X737"/>
      <c r="Y737"/>
      <c r="Z737"/>
      <c r="AA737"/>
      <c r="AB737"/>
      <c r="AC737"/>
      <c r="AD737"/>
      <c r="AE737"/>
      <c r="AF737"/>
      <c r="AG737"/>
      <c r="AH737"/>
      <c r="AI737"/>
      <c r="AJ737"/>
      <c r="AK737"/>
      <c r="AL737"/>
      <c r="AM737"/>
      <c r="AN737"/>
      <c r="AO737"/>
      <c r="AP737"/>
      <c r="AQ737"/>
      <c r="AR737"/>
      <c r="AS737"/>
      <c r="AT737"/>
      <c r="AU737"/>
      <c r="AV737"/>
      <c r="AW737"/>
      <c r="AX737"/>
      <c r="AY737"/>
      <c r="AZ737"/>
      <c r="BA737"/>
      <c r="BB737"/>
      <c r="BC737"/>
      <c r="BD737"/>
      <c r="BE737"/>
      <c r="BF737"/>
      <c r="BG737"/>
      <c r="BH737"/>
      <c r="BI737"/>
      <c r="BJ737"/>
      <c r="BK737"/>
      <c r="BL737"/>
      <c r="BM737"/>
      <c r="BN737"/>
      <c r="BO737"/>
      <c r="BP737"/>
      <c r="BQ737"/>
      <c r="BR737"/>
      <c r="BS737"/>
      <c r="BT737"/>
      <c r="BU737"/>
      <c r="BV737"/>
      <c r="BW737"/>
      <c r="BX737"/>
      <c r="BY737"/>
      <c r="BZ737"/>
      <c r="CA737"/>
      <c r="CB737"/>
      <c r="CC737"/>
      <c r="CD737"/>
      <c r="CE737"/>
      <c r="CF737"/>
      <c r="CG737"/>
      <c r="CH737"/>
      <c r="CI737"/>
      <c r="CJ737"/>
      <c r="CK737"/>
      <c r="CL737"/>
      <c r="CM737"/>
      <c r="CN737"/>
      <c r="CO737"/>
      <c r="CP737"/>
      <c r="CQ737"/>
      <c r="CR737"/>
      <c r="CS737"/>
      <c r="CT737"/>
      <c r="CU737"/>
      <c r="CV737"/>
      <c r="CW737"/>
      <c r="CX737"/>
      <c r="CY737"/>
      <c r="CZ737"/>
      <c r="DA737"/>
      <c r="DB737"/>
      <c r="DC737"/>
      <c r="DD737"/>
      <c r="DE737"/>
      <c r="DF737"/>
      <c r="DG737"/>
      <c r="DH737"/>
      <c r="DI737"/>
      <c r="DJ737"/>
      <c r="DK737"/>
      <c r="DL737"/>
      <c r="DM737"/>
      <c r="DN737"/>
      <c r="DO737"/>
      <c r="DP737"/>
      <c r="DQ737"/>
      <c r="DR737"/>
      <c r="DS737"/>
      <c r="DT737"/>
      <c r="DU737"/>
      <c r="DV737"/>
      <c r="DW737"/>
      <c r="DX737"/>
      <c r="DY737"/>
      <c r="DZ737"/>
      <c r="EA737"/>
      <c r="EB737"/>
      <c r="EC737"/>
      <c r="ED737"/>
      <c r="EE737"/>
      <c r="EF737"/>
      <c r="EG737"/>
      <c r="EH737"/>
      <c r="EI737"/>
      <c r="EJ737"/>
      <c r="EK737"/>
      <c r="EL737"/>
      <c r="EM737"/>
      <c r="EN737"/>
      <c r="EO737"/>
      <c r="EP737"/>
      <c r="EQ737"/>
      <c r="ER737"/>
      <c r="ES737"/>
      <c r="ET737"/>
      <c r="EU737"/>
      <c r="EV737"/>
      <c r="EW737"/>
      <c r="EX737"/>
      <c r="EY737"/>
      <c r="EZ737"/>
      <c r="FA737"/>
      <c r="FB737"/>
      <c r="FC737"/>
      <c r="FD737"/>
      <c r="FE737"/>
      <c r="FF737"/>
      <c r="FG737"/>
      <c r="FH737"/>
      <c r="FI737"/>
      <c r="FJ737"/>
      <c r="FK737"/>
      <c r="FL737"/>
      <c r="FM737"/>
      <c r="FN737"/>
      <c r="FO737"/>
      <c r="FP737"/>
      <c r="FQ737"/>
      <c r="FR737"/>
      <c r="FS737"/>
      <c r="FT737"/>
      <c r="FU737"/>
      <c r="FV737"/>
      <c r="FW737"/>
      <c r="FX737"/>
      <c r="FY737"/>
      <c r="FZ737"/>
      <c r="GA737"/>
      <c r="GB737"/>
      <c r="GC737"/>
      <c r="GD737"/>
      <c r="GE737"/>
      <c r="GF737"/>
      <c r="GG737"/>
      <c r="GH737"/>
      <c r="GI737"/>
      <c r="GJ737"/>
      <c r="GK737"/>
      <c r="GL737"/>
      <c r="GM737"/>
      <c r="GN737"/>
      <c r="GO737"/>
      <c r="GP737"/>
      <c r="GQ737"/>
      <c r="GR737"/>
      <c r="GS737"/>
      <c r="GT737"/>
      <c r="GU737"/>
      <c r="GV737"/>
      <c r="GW737"/>
      <c r="GX737"/>
      <c r="GY737"/>
      <c r="GZ737"/>
      <c r="HA737"/>
      <c r="HB737"/>
      <c r="HC737"/>
      <c r="HD737"/>
      <c r="HE737"/>
      <c r="HF737"/>
      <c r="HG737"/>
      <c r="HH737"/>
      <c r="HI737"/>
      <c r="HJ737"/>
      <c r="HK737"/>
      <c r="HL737"/>
      <c r="HM737"/>
      <c r="HN737"/>
      <c r="HO737"/>
      <c r="HP737"/>
      <c r="HQ737"/>
      <c r="HR737"/>
      <c r="HS737"/>
      <c r="HT737"/>
      <c r="HU737"/>
      <c r="HV737"/>
      <c r="HW737"/>
      <c r="HX737"/>
      <c r="HY737"/>
      <c r="HZ737"/>
      <c r="IA737"/>
      <c r="IB737"/>
      <c r="IC737"/>
      <c r="ID737"/>
      <c r="IE737"/>
      <c r="IF737"/>
      <c r="IG737"/>
      <c r="IH737"/>
      <c r="II737"/>
      <c r="IJ737"/>
      <c r="IK737"/>
      <c r="IL737"/>
      <c r="IM737"/>
      <c r="IN737"/>
      <c r="IO737"/>
      <c r="IP737"/>
      <c r="IQ737"/>
      <c r="IR737"/>
      <c r="IS737"/>
      <c r="IT737"/>
      <c r="IU737"/>
      <c r="IV737"/>
      <c r="IW737"/>
      <c r="IX737"/>
      <c r="IY737"/>
      <c r="IZ737"/>
      <c r="JA737"/>
      <c r="JB737"/>
      <c r="JC737"/>
      <c r="JD737"/>
      <c r="JE737"/>
      <c r="JF737"/>
      <c r="JG737"/>
      <c r="JH737"/>
      <c r="JI737"/>
      <c r="JJ737"/>
      <c r="JK737"/>
      <c r="JL737"/>
      <c r="JM737"/>
      <c r="JN737"/>
      <c r="JO737"/>
      <c r="JP737"/>
      <c r="JQ737"/>
      <c r="JR737"/>
      <c r="JS737"/>
      <c r="JT737"/>
      <c r="JU737"/>
      <c r="JV737"/>
      <c r="JW737"/>
      <c r="JX737"/>
      <c r="JY737"/>
      <c r="JZ737"/>
      <c r="KA737"/>
      <c r="KB737"/>
      <c r="KC737"/>
      <c r="KD737"/>
      <c r="KE737"/>
      <c r="KF737"/>
      <c r="KG737"/>
      <c r="KH737"/>
      <c r="KI737"/>
      <c r="KJ737"/>
      <c r="KK737"/>
      <c r="KL737"/>
      <c r="KM737"/>
      <c r="KN737"/>
      <c r="KO737"/>
      <c r="KP737"/>
      <c r="KQ737"/>
      <c r="KR737"/>
      <c r="KS737"/>
      <c r="KT737"/>
      <c r="KU737"/>
      <c r="KV737"/>
      <c r="KW737"/>
      <c r="KX737"/>
      <c r="KY737"/>
      <c r="KZ737"/>
      <c r="LA737"/>
      <c r="LB737"/>
      <c r="LC737"/>
      <c r="LD737"/>
      <c r="LE737"/>
      <c r="LF737"/>
      <c r="LG737"/>
      <c r="LH737"/>
      <c r="LI737"/>
      <c r="LJ737"/>
      <c r="LK737"/>
      <c r="LL737"/>
      <c r="LM737"/>
      <c r="LN737"/>
      <c r="LO737"/>
      <c r="LP737"/>
      <c r="LQ737"/>
      <c r="LR737"/>
      <c r="LS737"/>
      <c r="LT737"/>
      <c r="LU737"/>
      <c r="LV737"/>
      <c r="LW737"/>
      <c r="LX737"/>
      <c r="LY737"/>
      <c r="LZ737"/>
      <c r="MA737"/>
      <c r="MB737"/>
      <c r="MC737"/>
      <c r="MD737"/>
      <c r="ME737"/>
      <c r="MF737"/>
      <c r="MG737"/>
      <c r="MH737"/>
      <c r="MI737"/>
      <c r="MJ737"/>
      <c r="MK737"/>
      <c r="ML737"/>
      <c r="MM737"/>
      <c r="MN737"/>
      <c r="MO737"/>
      <c r="MP737"/>
      <c r="MQ737"/>
      <c r="MR737"/>
      <c r="MS737"/>
      <c r="MT737"/>
      <c r="MU737"/>
      <c r="MV737"/>
      <c r="MW737"/>
      <c r="MX737"/>
      <c r="MY737"/>
      <c r="MZ737"/>
      <c r="NA737"/>
      <c r="NB737"/>
      <c r="NC737"/>
      <c r="ND737"/>
      <c r="NE737"/>
      <c r="NF737"/>
      <c r="NG737"/>
      <c r="NH737"/>
      <c r="NI737"/>
      <c r="NJ737"/>
      <c r="NK737"/>
      <c r="NL737"/>
      <c r="NM737"/>
      <c r="NN737"/>
      <c r="NO737"/>
      <c r="NP737"/>
      <c r="NQ737"/>
      <c r="NR737"/>
      <c r="NS737"/>
      <c r="NT737"/>
      <c r="NU737"/>
      <c r="NV737"/>
      <c r="NW737"/>
      <c r="NX737"/>
      <c r="NY737"/>
      <c r="NZ737"/>
      <c r="OA737"/>
      <c r="OB737"/>
      <c r="OC737"/>
      <c r="OD737"/>
      <c r="OE737"/>
      <c r="OF737"/>
      <c r="OG737"/>
      <c r="OH737"/>
      <c r="OI737"/>
      <c r="OJ737"/>
      <c r="OK737"/>
      <c r="OL737"/>
      <c r="OM737"/>
      <c r="ON737"/>
      <c r="OO737"/>
      <c r="OP737"/>
      <c r="OQ737"/>
      <c r="OR737"/>
      <c r="OS737"/>
      <c r="OT737"/>
      <c r="OU737"/>
      <c r="OV737"/>
      <c r="OW737"/>
      <c r="OX737"/>
      <c r="OY737"/>
      <c r="OZ737"/>
      <c r="PA737"/>
      <c r="PB737"/>
      <c r="PC737"/>
      <c r="PD737"/>
      <c r="PE737"/>
      <c r="PF737"/>
      <c r="PG737"/>
      <c r="PH737"/>
      <c r="PI737"/>
      <c r="PJ737"/>
      <c r="PK737"/>
      <c r="PL737"/>
      <c r="PM737"/>
      <c r="PN737"/>
      <c r="PO737"/>
      <c r="PP737"/>
      <c r="PQ737"/>
      <c r="PR737"/>
      <c r="PS737"/>
      <c r="PT737"/>
      <c r="PU737"/>
      <c r="PV737"/>
      <c r="PW737"/>
      <c r="PX737"/>
      <c r="PY737"/>
      <c r="PZ737"/>
      <c r="QA737"/>
      <c r="QB737"/>
      <c r="QC737"/>
      <c r="QD737"/>
      <c r="QE737"/>
      <c r="QF737"/>
      <c r="QG737"/>
      <c r="QH737"/>
      <c r="QI737"/>
      <c r="QJ737"/>
      <c r="QK737"/>
      <c r="QL737"/>
      <c r="QM737"/>
      <c r="QN737"/>
      <c r="QO737"/>
      <c r="QP737"/>
      <c r="QQ737"/>
      <c r="QR737"/>
      <c r="QS737"/>
      <c r="QT737"/>
      <c r="QU737"/>
      <c r="QV737"/>
      <c r="QW737"/>
      <c r="QX737"/>
      <c r="QY737"/>
      <c r="QZ737"/>
      <c r="RA737"/>
      <c r="RB737"/>
      <c r="RC737"/>
      <c r="RD737"/>
      <c r="RE737"/>
      <c r="RF737"/>
      <c r="RG737"/>
      <c r="RH737"/>
      <c r="RI737"/>
      <c r="RJ737"/>
      <c r="RK737"/>
      <c r="RL737"/>
      <c r="RM737"/>
      <c r="RN737"/>
      <c r="RO737"/>
      <c r="RP737"/>
      <c r="RQ737"/>
      <c r="RR737"/>
      <c r="RS737"/>
      <c r="RT737"/>
      <c r="RU737"/>
      <c r="RV737"/>
      <c r="RW737"/>
      <c r="RX737"/>
      <c r="RY737"/>
      <c r="RZ737"/>
      <c r="SA737"/>
      <c r="SB737"/>
      <c r="SC737"/>
      <c r="SD737"/>
      <c r="SE737"/>
      <c r="SF737"/>
      <c r="SG737"/>
      <c r="SH737"/>
      <c r="SI737"/>
      <c r="SJ737"/>
      <c r="SK737"/>
      <c r="SL737"/>
      <c r="SM737"/>
      <c r="SN737"/>
      <c r="SO737"/>
      <c r="SP737"/>
    </row>
    <row r="738" spans="1:510" ht="16.5" customHeight="1" x14ac:dyDescent="0.2">
      <c r="A738" s="20">
        <v>90</v>
      </c>
      <c r="B738" s="20" t="s">
        <v>21</v>
      </c>
      <c r="C738" s="20" t="s">
        <v>22</v>
      </c>
      <c r="D738" s="20" t="s">
        <v>30</v>
      </c>
      <c r="E738" s="20" t="s">
        <v>1345</v>
      </c>
      <c r="F738" s="21" t="s">
        <v>899</v>
      </c>
      <c r="G738" s="20" t="s">
        <v>42</v>
      </c>
      <c r="H738" s="20" t="s">
        <v>35</v>
      </c>
      <c r="I738" s="20" t="s">
        <v>27</v>
      </c>
      <c r="J738" s="22" t="s">
        <v>895</v>
      </c>
      <c r="K738" s="20"/>
      <c r="L738" s="20"/>
      <c r="M738" s="20"/>
      <c r="N738" s="20"/>
      <c r="O738" s="23">
        <v>8500000</v>
      </c>
      <c r="P738" s="23">
        <v>0</v>
      </c>
      <c r="Q738" s="24">
        <v>9</v>
      </c>
      <c r="R738" s="25">
        <v>45717</v>
      </c>
      <c r="S738" s="20" t="s">
        <v>83</v>
      </c>
      <c r="T738" s="26">
        <f t="shared" si="13"/>
        <v>76500000</v>
      </c>
      <c r="U738" s="27" t="s">
        <v>100</v>
      </c>
      <c r="V738" s="27" t="s">
        <v>100</v>
      </c>
      <c r="W738"/>
      <c r="X738"/>
      <c r="Y738"/>
      <c r="Z738"/>
      <c r="AA738"/>
      <c r="AB738"/>
      <c r="AC738"/>
      <c r="AD738"/>
      <c r="AE738"/>
      <c r="AF738"/>
      <c r="AG738"/>
      <c r="AH738"/>
      <c r="AI738"/>
      <c r="AJ738"/>
      <c r="AK738"/>
      <c r="AL738"/>
      <c r="AM738"/>
      <c r="AN738"/>
      <c r="AO738"/>
      <c r="AP738"/>
      <c r="AQ738"/>
      <c r="AR738"/>
      <c r="AS738"/>
      <c r="AT738"/>
      <c r="AU738"/>
      <c r="AV738"/>
      <c r="AW738"/>
      <c r="AX738"/>
      <c r="AY738"/>
      <c r="AZ738"/>
      <c r="BA738"/>
      <c r="BB738"/>
      <c r="BC738"/>
      <c r="BD738"/>
      <c r="BE738"/>
      <c r="BF738"/>
      <c r="BG738"/>
      <c r="BH738"/>
      <c r="BI738"/>
      <c r="BJ738"/>
      <c r="BK738"/>
      <c r="BL738"/>
      <c r="BM738"/>
      <c r="BN738"/>
      <c r="BO738"/>
      <c r="BP738"/>
      <c r="BQ738"/>
      <c r="BR738"/>
      <c r="BS738"/>
      <c r="BT738"/>
      <c r="BU738"/>
      <c r="BV738"/>
      <c r="BW738"/>
      <c r="BX738"/>
      <c r="BY738"/>
      <c r="BZ738"/>
      <c r="CA738"/>
      <c r="CB738"/>
      <c r="CC738"/>
      <c r="CD738"/>
      <c r="CE738"/>
      <c r="CF738"/>
      <c r="CG738"/>
      <c r="CH738"/>
      <c r="CI738"/>
      <c r="CJ738"/>
      <c r="CK738"/>
      <c r="CL738"/>
      <c r="CM738"/>
      <c r="CN738"/>
      <c r="CO738"/>
      <c r="CP738"/>
      <c r="CQ738"/>
      <c r="CR738"/>
      <c r="CS738"/>
      <c r="CT738"/>
      <c r="CU738"/>
      <c r="CV738"/>
      <c r="CW738"/>
      <c r="CX738"/>
      <c r="CY738"/>
      <c r="CZ738"/>
      <c r="DA738"/>
      <c r="DB738"/>
      <c r="DC738"/>
      <c r="DD738"/>
      <c r="DE738"/>
      <c r="DF738"/>
      <c r="DG738"/>
      <c r="DH738"/>
      <c r="DI738"/>
      <c r="DJ738"/>
      <c r="DK738"/>
      <c r="DL738"/>
      <c r="DM738"/>
      <c r="DN738"/>
      <c r="DO738"/>
      <c r="DP738"/>
      <c r="DQ738"/>
      <c r="DR738"/>
      <c r="DS738"/>
      <c r="DT738"/>
      <c r="DU738"/>
      <c r="DV738"/>
      <c r="DW738"/>
      <c r="DX738"/>
      <c r="DY738"/>
      <c r="DZ738"/>
      <c r="EA738"/>
      <c r="EB738"/>
      <c r="EC738"/>
      <c r="ED738"/>
      <c r="EE738"/>
      <c r="EF738"/>
      <c r="EG738"/>
      <c r="EH738"/>
      <c r="EI738"/>
      <c r="EJ738"/>
      <c r="EK738"/>
      <c r="EL738"/>
      <c r="EM738"/>
      <c r="EN738"/>
      <c r="EO738"/>
      <c r="EP738"/>
      <c r="EQ738"/>
      <c r="ER738"/>
      <c r="ES738"/>
      <c r="ET738"/>
      <c r="EU738"/>
      <c r="EV738"/>
      <c r="EW738"/>
      <c r="EX738"/>
      <c r="EY738"/>
      <c r="EZ738"/>
      <c r="FA738"/>
      <c r="FB738"/>
      <c r="FC738"/>
      <c r="FD738"/>
      <c r="FE738"/>
      <c r="FF738"/>
      <c r="FG738"/>
      <c r="FH738"/>
      <c r="FI738"/>
      <c r="FJ738"/>
      <c r="FK738"/>
      <c r="FL738"/>
      <c r="FM738"/>
      <c r="FN738"/>
      <c r="FO738"/>
      <c r="FP738"/>
      <c r="FQ738"/>
      <c r="FR738"/>
      <c r="FS738"/>
      <c r="FT738"/>
      <c r="FU738"/>
      <c r="FV738"/>
      <c r="FW738"/>
      <c r="FX738"/>
      <c r="FY738"/>
      <c r="FZ738"/>
      <c r="GA738"/>
      <c r="GB738"/>
      <c r="GC738"/>
      <c r="GD738"/>
      <c r="GE738"/>
      <c r="GF738"/>
      <c r="GG738"/>
      <c r="GH738"/>
      <c r="GI738"/>
      <c r="GJ738"/>
      <c r="GK738"/>
      <c r="GL738"/>
      <c r="GM738"/>
      <c r="GN738"/>
      <c r="GO738"/>
      <c r="GP738"/>
      <c r="GQ738"/>
      <c r="GR738"/>
      <c r="GS738"/>
      <c r="GT738"/>
      <c r="GU738"/>
      <c r="GV738"/>
      <c r="GW738"/>
      <c r="GX738"/>
      <c r="GY738"/>
      <c r="GZ738"/>
      <c r="HA738"/>
      <c r="HB738"/>
      <c r="HC738"/>
      <c r="HD738"/>
      <c r="HE738"/>
      <c r="HF738"/>
      <c r="HG738"/>
      <c r="HH738"/>
      <c r="HI738"/>
      <c r="HJ738"/>
      <c r="HK738"/>
      <c r="HL738"/>
      <c r="HM738"/>
      <c r="HN738"/>
      <c r="HO738"/>
      <c r="HP738"/>
      <c r="HQ738"/>
      <c r="HR738"/>
      <c r="HS738"/>
      <c r="HT738"/>
      <c r="HU738"/>
      <c r="HV738"/>
      <c r="HW738"/>
      <c r="HX738"/>
      <c r="HY738"/>
      <c r="HZ738"/>
      <c r="IA738"/>
      <c r="IB738"/>
      <c r="IC738"/>
      <c r="ID738"/>
      <c r="IE738"/>
      <c r="IF738"/>
      <c r="IG738"/>
      <c r="IH738"/>
      <c r="II738"/>
      <c r="IJ738"/>
      <c r="IK738"/>
      <c r="IL738"/>
      <c r="IM738"/>
      <c r="IN738"/>
      <c r="IO738"/>
      <c r="IP738"/>
      <c r="IQ738"/>
      <c r="IR738"/>
      <c r="IS738"/>
      <c r="IT738"/>
      <c r="IU738"/>
      <c r="IV738"/>
      <c r="IW738"/>
      <c r="IX738"/>
      <c r="IY738"/>
      <c r="IZ738"/>
      <c r="JA738"/>
      <c r="JB738"/>
      <c r="JC738"/>
      <c r="JD738"/>
      <c r="JE738"/>
      <c r="JF738"/>
      <c r="JG738"/>
      <c r="JH738"/>
      <c r="JI738"/>
      <c r="JJ738"/>
      <c r="JK738"/>
      <c r="JL738"/>
      <c r="JM738"/>
      <c r="JN738"/>
      <c r="JO738"/>
      <c r="JP738"/>
      <c r="JQ738"/>
      <c r="JR738"/>
      <c r="JS738"/>
      <c r="JT738"/>
      <c r="JU738"/>
      <c r="JV738"/>
      <c r="JW738"/>
      <c r="JX738"/>
      <c r="JY738"/>
      <c r="JZ738"/>
      <c r="KA738"/>
      <c r="KB738"/>
      <c r="KC738"/>
      <c r="KD738"/>
      <c r="KE738"/>
      <c r="KF738"/>
      <c r="KG738"/>
      <c r="KH738"/>
      <c r="KI738"/>
      <c r="KJ738"/>
      <c r="KK738"/>
      <c r="KL738"/>
      <c r="KM738"/>
      <c r="KN738"/>
      <c r="KO738"/>
      <c r="KP738"/>
      <c r="KQ738"/>
      <c r="KR738"/>
      <c r="KS738"/>
      <c r="KT738"/>
      <c r="KU738"/>
      <c r="KV738"/>
      <c r="KW738"/>
      <c r="KX738"/>
      <c r="KY738"/>
      <c r="KZ738"/>
      <c r="LA738"/>
      <c r="LB738"/>
      <c r="LC738"/>
      <c r="LD738"/>
      <c r="LE738"/>
      <c r="LF738"/>
      <c r="LG738"/>
      <c r="LH738"/>
      <c r="LI738"/>
      <c r="LJ738"/>
      <c r="LK738"/>
      <c r="LL738"/>
      <c r="LM738"/>
      <c r="LN738"/>
      <c r="LO738"/>
      <c r="LP738"/>
      <c r="LQ738"/>
      <c r="LR738"/>
      <c r="LS738"/>
      <c r="LT738"/>
      <c r="LU738"/>
      <c r="LV738"/>
      <c r="LW738"/>
      <c r="LX738"/>
      <c r="LY738"/>
      <c r="LZ738"/>
      <c r="MA738"/>
      <c r="MB738"/>
      <c r="MC738"/>
      <c r="MD738"/>
      <c r="ME738"/>
      <c r="MF738"/>
      <c r="MG738"/>
      <c r="MH738"/>
      <c r="MI738"/>
      <c r="MJ738"/>
      <c r="MK738"/>
      <c r="ML738"/>
      <c r="MM738"/>
      <c r="MN738"/>
      <c r="MO738"/>
      <c r="MP738"/>
      <c r="MQ738"/>
      <c r="MR738"/>
      <c r="MS738"/>
      <c r="MT738"/>
      <c r="MU738"/>
      <c r="MV738"/>
      <c r="MW738"/>
      <c r="MX738"/>
      <c r="MY738"/>
      <c r="MZ738"/>
      <c r="NA738"/>
      <c r="NB738"/>
      <c r="NC738"/>
      <c r="ND738"/>
      <c r="NE738"/>
      <c r="NF738"/>
      <c r="NG738"/>
      <c r="NH738"/>
      <c r="NI738"/>
      <c r="NJ738"/>
      <c r="NK738"/>
      <c r="NL738"/>
      <c r="NM738"/>
      <c r="NN738"/>
      <c r="NO738"/>
      <c r="NP738"/>
      <c r="NQ738"/>
      <c r="NR738"/>
      <c r="NS738"/>
      <c r="NT738"/>
      <c r="NU738"/>
      <c r="NV738"/>
      <c r="NW738"/>
      <c r="NX738"/>
      <c r="NY738"/>
      <c r="NZ738"/>
      <c r="OA738"/>
      <c r="OB738"/>
      <c r="OC738"/>
      <c r="OD738"/>
      <c r="OE738"/>
      <c r="OF738"/>
      <c r="OG738"/>
      <c r="OH738"/>
      <c r="OI738"/>
      <c r="OJ738"/>
      <c r="OK738"/>
      <c r="OL738"/>
      <c r="OM738"/>
      <c r="ON738"/>
      <c r="OO738"/>
      <c r="OP738"/>
      <c r="OQ738"/>
      <c r="OR738"/>
      <c r="OS738"/>
      <c r="OT738"/>
      <c r="OU738"/>
      <c r="OV738"/>
      <c r="OW738"/>
      <c r="OX738"/>
      <c r="OY738"/>
      <c r="OZ738"/>
      <c r="PA738"/>
      <c r="PB738"/>
      <c r="PC738"/>
      <c r="PD738"/>
      <c r="PE738"/>
      <c r="PF738"/>
      <c r="PG738"/>
      <c r="PH738"/>
      <c r="PI738"/>
      <c r="PJ738"/>
      <c r="PK738"/>
      <c r="PL738"/>
      <c r="PM738"/>
      <c r="PN738"/>
      <c r="PO738"/>
      <c r="PP738"/>
      <c r="PQ738"/>
      <c r="PR738"/>
      <c r="PS738"/>
      <c r="PT738"/>
      <c r="PU738"/>
      <c r="PV738"/>
      <c r="PW738"/>
      <c r="PX738"/>
      <c r="PY738"/>
      <c r="PZ738"/>
      <c r="QA738"/>
      <c r="QB738"/>
      <c r="QC738"/>
      <c r="QD738"/>
      <c r="QE738"/>
      <c r="QF738"/>
      <c r="QG738"/>
      <c r="QH738"/>
      <c r="QI738"/>
      <c r="QJ738"/>
      <c r="QK738"/>
      <c r="QL738"/>
      <c r="QM738"/>
      <c r="QN738"/>
      <c r="QO738"/>
      <c r="QP738"/>
      <c r="QQ738"/>
      <c r="QR738"/>
      <c r="QS738"/>
      <c r="QT738"/>
      <c r="QU738"/>
      <c r="QV738"/>
      <c r="QW738"/>
      <c r="QX738"/>
      <c r="QY738"/>
      <c r="QZ738"/>
      <c r="RA738"/>
      <c r="RB738"/>
      <c r="RC738"/>
      <c r="RD738"/>
      <c r="RE738"/>
      <c r="RF738"/>
      <c r="RG738"/>
      <c r="RH738"/>
      <c r="RI738"/>
      <c r="RJ738"/>
      <c r="RK738"/>
      <c r="RL738"/>
      <c r="RM738"/>
      <c r="RN738"/>
      <c r="RO738"/>
      <c r="RP738"/>
      <c r="RQ738"/>
      <c r="RR738"/>
      <c r="RS738"/>
      <c r="RT738"/>
      <c r="RU738"/>
      <c r="RV738"/>
      <c r="RW738"/>
      <c r="RX738"/>
      <c r="RY738"/>
      <c r="RZ738"/>
      <c r="SA738"/>
      <c r="SB738"/>
      <c r="SC738"/>
      <c r="SD738"/>
      <c r="SE738"/>
      <c r="SF738"/>
      <c r="SG738"/>
      <c r="SH738"/>
      <c r="SI738"/>
      <c r="SJ738"/>
      <c r="SK738"/>
      <c r="SL738"/>
      <c r="SM738"/>
      <c r="SN738"/>
      <c r="SO738"/>
      <c r="SP738"/>
    </row>
    <row r="739" spans="1:510" ht="16.5" customHeight="1" x14ac:dyDescent="0.2">
      <c r="A739" s="20">
        <v>91</v>
      </c>
      <c r="B739" s="20" t="s">
        <v>21</v>
      </c>
      <c r="C739" s="20" t="s">
        <v>22</v>
      </c>
      <c r="D739" s="20" t="s">
        <v>30</v>
      </c>
      <c r="E739" s="20" t="s">
        <v>1345</v>
      </c>
      <c r="F739" s="21" t="s">
        <v>108</v>
      </c>
      <c r="G739" s="20" t="s">
        <v>42</v>
      </c>
      <c r="H739" s="20" t="s">
        <v>35</v>
      </c>
      <c r="I739" s="20" t="s">
        <v>27</v>
      </c>
      <c r="J739" s="22" t="s">
        <v>895</v>
      </c>
      <c r="K739" s="20"/>
      <c r="L739" s="20"/>
      <c r="M739" s="20"/>
      <c r="N739" s="20"/>
      <c r="O739" s="23">
        <v>8500000</v>
      </c>
      <c r="P739" s="23">
        <v>0</v>
      </c>
      <c r="Q739" s="24">
        <f>231-Q733</f>
        <v>155</v>
      </c>
      <c r="R739" s="25">
        <v>45809</v>
      </c>
      <c r="S739" s="20" t="s">
        <v>83</v>
      </c>
      <c r="T739" s="26">
        <f t="shared" si="13"/>
        <v>1317500000</v>
      </c>
      <c r="U739" s="27" t="s">
        <v>100</v>
      </c>
      <c r="V739" s="27" t="s">
        <v>100</v>
      </c>
      <c r="W739"/>
      <c r="X739"/>
      <c r="Y739"/>
      <c r="Z739"/>
      <c r="AA739"/>
      <c r="AB739"/>
      <c r="AC739"/>
      <c r="AD739"/>
      <c r="AE739"/>
      <c r="AF739"/>
      <c r="AG739"/>
      <c r="AH739"/>
      <c r="AI739"/>
      <c r="AJ739"/>
      <c r="AK739"/>
      <c r="AL739"/>
      <c r="AM739"/>
      <c r="AN739"/>
      <c r="AO739"/>
      <c r="AP739"/>
      <c r="AQ739"/>
      <c r="AR739"/>
      <c r="AS739"/>
      <c r="AT739"/>
      <c r="AU739"/>
      <c r="AV739"/>
      <c r="AW739"/>
      <c r="AX739"/>
      <c r="AY739"/>
      <c r="AZ739"/>
      <c r="BA739"/>
      <c r="BB739"/>
      <c r="BC739"/>
      <c r="BD739"/>
      <c r="BE739"/>
      <c r="BF739"/>
      <c r="BG739"/>
      <c r="BH739"/>
      <c r="BI739"/>
      <c r="BJ739"/>
      <c r="BK739"/>
      <c r="BL739"/>
      <c r="BM739"/>
      <c r="BN739"/>
      <c r="BO739"/>
      <c r="BP739"/>
      <c r="BQ739"/>
      <c r="BR739"/>
      <c r="BS739"/>
      <c r="BT739"/>
      <c r="BU739"/>
      <c r="BV739"/>
      <c r="BW739"/>
      <c r="BX739"/>
      <c r="BY739"/>
      <c r="BZ739"/>
      <c r="CA739"/>
      <c r="CB739"/>
      <c r="CC739"/>
      <c r="CD739"/>
      <c r="CE739"/>
      <c r="CF739"/>
      <c r="CG739"/>
      <c r="CH739"/>
      <c r="CI739"/>
      <c r="CJ739"/>
      <c r="CK739"/>
      <c r="CL739"/>
      <c r="CM739"/>
      <c r="CN739"/>
      <c r="CO739"/>
      <c r="CP739"/>
      <c r="CQ739"/>
      <c r="CR739"/>
      <c r="CS739"/>
      <c r="CT739"/>
      <c r="CU739"/>
      <c r="CV739"/>
      <c r="CW739"/>
      <c r="CX739"/>
      <c r="CY739"/>
      <c r="CZ739"/>
      <c r="DA739"/>
      <c r="DB739"/>
      <c r="DC739"/>
      <c r="DD739"/>
      <c r="DE739"/>
      <c r="DF739"/>
      <c r="DG739"/>
      <c r="DH739"/>
      <c r="DI739"/>
      <c r="DJ739"/>
      <c r="DK739"/>
      <c r="DL739"/>
      <c r="DM739"/>
      <c r="DN739"/>
      <c r="DO739"/>
      <c r="DP739"/>
      <c r="DQ739"/>
      <c r="DR739"/>
      <c r="DS739"/>
      <c r="DT739"/>
      <c r="DU739"/>
      <c r="DV739"/>
      <c r="DW739"/>
      <c r="DX739"/>
      <c r="DY739"/>
      <c r="DZ739"/>
      <c r="EA739"/>
      <c r="EB739"/>
      <c r="EC739"/>
      <c r="ED739"/>
      <c r="EE739"/>
      <c r="EF739"/>
      <c r="EG739"/>
      <c r="EH739"/>
      <c r="EI739"/>
      <c r="EJ739"/>
      <c r="EK739"/>
      <c r="EL739"/>
      <c r="EM739"/>
      <c r="EN739"/>
      <c r="EO739"/>
      <c r="EP739"/>
      <c r="EQ739"/>
      <c r="ER739"/>
      <c r="ES739"/>
      <c r="ET739"/>
      <c r="EU739"/>
      <c r="EV739"/>
      <c r="EW739"/>
      <c r="EX739"/>
      <c r="EY739"/>
      <c r="EZ739"/>
      <c r="FA739"/>
      <c r="FB739"/>
      <c r="FC739"/>
      <c r="FD739"/>
      <c r="FE739"/>
      <c r="FF739"/>
      <c r="FG739"/>
      <c r="FH739"/>
      <c r="FI739"/>
      <c r="FJ739"/>
      <c r="FK739"/>
      <c r="FL739"/>
      <c r="FM739"/>
      <c r="FN739"/>
      <c r="FO739"/>
      <c r="FP739"/>
      <c r="FQ739"/>
      <c r="FR739"/>
      <c r="FS739"/>
      <c r="FT739"/>
      <c r="FU739"/>
      <c r="FV739"/>
      <c r="FW739"/>
      <c r="FX739"/>
      <c r="FY739"/>
      <c r="FZ739"/>
      <c r="GA739"/>
      <c r="GB739"/>
      <c r="GC739"/>
      <c r="GD739"/>
      <c r="GE739"/>
      <c r="GF739"/>
      <c r="GG739"/>
      <c r="GH739"/>
      <c r="GI739"/>
      <c r="GJ739"/>
      <c r="GK739"/>
      <c r="GL739"/>
      <c r="GM739"/>
      <c r="GN739"/>
      <c r="GO739"/>
      <c r="GP739"/>
      <c r="GQ739"/>
      <c r="GR739"/>
      <c r="GS739"/>
      <c r="GT739"/>
      <c r="GU739"/>
      <c r="GV739"/>
      <c r="GW739"/>
      <c r="GX739"/>
      <c r="GY739"/>
      <c r="GZ739"/>
      <c r="HA739"/>
      <c r="HB739"/>
      <c r="HC739"/>
      <c r="HD739"/>
      <c r="HE739"/>
      <c r="HF739"/>
      <c r="HG739"/>
      <c r="HH739"/>
      <c r="HI739"/>
      <c r="HJ739"/>
      <c r="HK739"/>
      <c r="HL739"/>
      <c r="HM739"/>
      <c r="HN739"/>
      <c r="HO739"/>
      <c r="HP739"/>
      <c r="HQ739"/>
      <c r="HR739"/>
      <c r="HS739"/>
      <c r="HT739"/>
      <c r="HU739"/>
      <c r="HV739"/>
      <c r="HW739"/>
      <c r="HX739"/>
      <c r="HY739"/>
      <c r="HZ739"/>
      <c r="IA739"/>
      <c r="IB739"/>
      <c r="IC739"/>
      <c r="ID739"/>
      <c r="IE739"/>
      <c r="IF739"/>
      <c r="IG739"/>
      <c r="IH739"/>
      <c r="II739"/>
      <c r="IJ739"/>
      <c r="IK739"/>
      <c r="IL739"/>
      <c r="IM739"/>
      <c r="IN739"/>
      <c r="IO739"/>
      <c r="IP739"/>
      <c r="IQ739"/>
      <c r="IR739"/>
      <c r="IS739"/>
      <c r="IT739"/>
      <c r="IU739"/>
      <c r="IV739"/>
      <c r="IW739"/>
      <c r="IX739"/>
      <c r="IY739"/>
      <c r="IZ739"/>
      <c r="JA739"/>
      <c r="JB739"/>
      <c r="JC739"/>
      <c r="JD739"/>
      <c r="JE739"/>
      <c r="JF739"/>
      <c r="JG739"/>
      <c r="JH739"/>
      <c r="JI739"/>
      <c r="JJ739"/>
      <c r="JK739"/>
      <c r="JL739"/>
      <c r="JM739"/>
      <c r="JN739"/>
      <c r="JO739"/>
      <c r="JP739"/>
      <c r="JQ739"/>
      <c r="JR739"/>
      <c r="JS739"/>
      <c r="JT739"/>
      <c r="JU739"/>
      <c r="JV739"/>
      <c r="JW739"/>
      <c r="JX739"/>
      <c r="JY739"/>
      <c r="JZ739"/>
      <c r="KA739"/>
      <c r="KB739"/>
      <c r="KC739"/>
      <c r="KD739"/>
      <c r="KE739"/>
      <c r="KF739"/>
      <c r="KG739"/>
      <c r="KH739"/>
      <c r="KI739"/>
      <c r="KJ739"/>
      <c r="KK739"/>
      <c r="KL739"/>
      <c r="KM739"/>
      <c r="KN739"/>
      <c r="KO739"/>
      <c r="KP739"/>
      <c r="KQ739"/>
      <c r="KR739"/>
      <c r="KS739"/>
      <c r="KT739"/>
      <c r="KU739"/>
      <c r="KV739"/>
      <c r="KW739"/>
      <c r="KX739"/>
      <c r="KY739"/>
      <c r="KZ739"/>
      <c r="LA739"/>
      <c r="LB739"/>
      <c r="LC739"/>
      <c r="LD739"/>
      <c r="LE739"/>
      <c r="LF739"/>
      <c r="LG739"/>
      <c r="LH739"/>
      <c r="LI739"/>
      <c r="LJ739"/>
      <c r="LK739"/>
      <c r="LL739"/>
      <c r="LM739"/>
      <c r="LN739"/>
      <c r="LO739"/>
      <c r="LP739"/>
      <c r="LQ739"/>
      <c r="LR739"/>
      <c r="LS739"/>
      <c r="LT739"/>
      <c r="LU739"/>
      <c r="LV739"/>
      <c r="LW739"/>
      <c r="LX739"/>
      <c r="LY739"/>
      <c r="LZ739"/>
      <c r="MA739"/>
      <c r="MB739"/>
      <c r="MC739"/>
      <c r="MD739"/>
      <c r="ME739"/>
      <c r="MF739"/>
      <c r="MG739"/>
      <c r="MH739"/>
      <c r="MI739"/>
      <c r="MJ739"/>
      <c r="MK739"/>
      <c r="ML739"/>
      <c r="MM739"/>
      <c r="MN739"/>
      <c r="MO739"/>
      <c r="MP739"/>
      <c r="MQ739"/>
      <c r="MR739"/>
      <c r="MS739"/>
      <c r="MT739"/>
      <c r="MU739"/>
      <c r="MV739"/>
      <c r="MW739"/>
      <c r="MX739"/>
      <c r="MY739"/>
      <c r="MZ739"/>
      <c r="NA739"/>
      <c r="NB739"/>
      <c r="NC739"/>
      <c r="ND739"/>
      <c r="NE739"/>
      <c r="NF739"/>
      <c r="NG739"/>
      <c r="NH739"/>
      <c r="NI739"/>
      <c r="NJ739"/>
      <c r="NK739"/>
      <c r="NL739"/>
      <c r="NM739"/>
      <c r="NN739"/>
      <c r="NO739"/>
      <c r="NP739"/>
      <c r="NQ739"/>
      <c r="NR739"/>
      <c r="NS739"/>
      <c r="NT739"/>
      <c r="NU739"/>
      <c r="NV739"/>
      <c r="NW739"/>
      <c r="NX739"/>
      <c r="NY739"/>
      <c r="NZ739"/>
      <c r="OA739"/>
      <c r="OB739"/>
      <c r="OC739"/>
      <c r="OD739"/>
      <c r="OE739"/>
      <c r="OF739"/>
      <c r="OG739"/>
      <c r="OH739"/>
      <c r="OI739"/>
      <c r="OJ739"/>
      <c r="OK739"/>
      <c r="OL739"/>
      <c r="OM739"/>
      <c r="ON739"/>
      <c r="OO739"/>
      <c r="OP739"/>
      <c r="OQ739"/>
      <c r="OR739"/>
      <c r="OS739"/>
      <c r="OT739"/>
      <c r="OU739"/>
      <c r="OV739"/>
      <c r="OW739"/>
      <c r="OX739"/>
      <c r="OY739"/>
      <c r="OZ739"/>
      <c r="PA739"/>
      <c r="PB739"/>
      <c r="PC739"/>
      <c r="PD739"/>
      <c r="PE739"/>
      <c r="PF739"/>
      <c r="PG739"/>
      <c r="PH739"/>
      <c r="PI739"/>
      <c r="PJ739"/>
      <c r="PK739"/>
      <c r="PL739"/>
      <c r="PM739"/>
      <c r="PN739"/>
      <c r="PO739"/>
      <c r="PP739"/>
      <c r="PQ739"/>
      <c r="PR739"/>
      <c r="PS739"/>
      <c r="PT739"/>
      <c r="PU739"/>
      <c r="PV739"/>
      <c r="PW739"/>
      <c r="PX739"/>
      <c r="PY739"/>
      <c r="PZ739"/>
      <c r="QA739"/>
      <c r="QB739"/>
      <c r="QC739"/>
      <c r="QD739"/>
      <c r="QE739"/>
      <c r="QF739"/>
      <c r="QG739"/>
      <c r="QH739"/>
      <c r="QI739"/>
      <c r="QJ739"/>
      <c r="QK739"/>
      <c r="QL739"/>
      <c r="QM739"/>
      <c r="QN739"/>
      <c r="QO739"/>
      <c r="QP739"/>
      <c r="QQ739"/>
      <c r="QR739"/>
      <c r="QS739"/>
      <c r="QT739"/>
      <c r="QU739"/>
      <c r="QV739"/>
      <c r="QW739"/>
      <c r="QX739"/>
      <c r="QY739"/>
      <c r="QZ739"/>
      <c r="RA739"/>
      <c r="RB739"/>
      <c r="RC739"/>
      <c r="RD739"/>
      <c r="RE739"/>
      <c r="RF739"/>
      <c r="RG739"/>
      <c r="RH739"/>
      <c r="RI739"/>
      <c r="RJ739"/>
      <c r="RK739"/>
      <c r="RL739"/>
      <c r="RM739"/>
      <c r="RN739"/>
      <c r="RO739"/>
      <c r="RP739"/>
      <c r="RQ739"/>
      <c r="RR739"/>
      <c r="RS739"/>
      <c r="RT739"/>
      <c r="RU739"/>
      <c r="RV739"/>
      <c r="RW739"/>
      <c r="RX739"/>
      <c r="RY739"/>
      <c r="RZ739"/>
      <c r="SA739"/>
      <c r="SB739"/>
      <c r="SC739"/>
      <c r="SD739"/>
      <c r="SE739"/>
      <c r="SF739"/>
      <c r="SG739"/>
      <c r="SH739"/>
      <c r="SI739"/>
      <c r="SJ739"/>
      <c r="SK739"/>
      <c r="SL739"/>
      <c r="SM739"/>
      <c r="SN739"/>
      <c r="SO739"/>
      <c r="SP739"/>
    </row>
    <row r="740" spans="1:510" ht="16.5" customHeight="1" x14ac:dyDescent="0.2">
      <c r="A740" s="20">
        <v>95</v>
      </c>
      <c r="B740" s="20" t="s">
        <v>21</v>
      </c>
      <c r="C740" s="20" t="s">
        <v>22</v>
      </c>
      <c r="D740" s="20" t="s">
        <v>30</v>
      </c>
      <c r="E740" s="20" t="s">
        <v>1345</v>
      </c>
      <c r="F740" s="21" t="s">
        <v>41</v>
      </c>
      <c r="G740" s="20" t="s">
        <v>42</v>
      </c>
      <c r="H740" s="20" t="s">
        <v>35</v>
      </c>
      <c r="I740" s="20" t="s">
        <v>27</v>
      </c>
      <c r="J740" s="22" t="s">
        <v>895</v>
      </c>
      <c r="K740" s="20"/>
      <c r="L740" s="20"/>
      <c r="M740" s="20"/>
      <c r="N740" s="20"/>
      <c r="O740" s="23">
        <v>8500000</v>
      </c>
      <c r="P740" s="23">
        <v>0</v>
      </c>
      <c r="Q740" s="24">
        <v>100</v>
      </c>
      <c r="R740" s="25">
        <v>45809</v>
      </c>
      <c r="S740" s="20" t="s">
        <v>36</v>
      </c>
      <c r="T740" s="26">
        <f t="shared" si="13"/>
        <v>850000000</v>
      </c>
      <c r="U740" s="27" t="s">
        <v>100</v>
      </c>
      <c r="V740" s="27" t="s">
        <v>100</v>
      </c>
      <c r="W740"/>
      <c r="X740"/>
      <c r="Y740"/>
      <c r="Z740"/>
      <c r="AA740"/>
      <c r="AB740"/>
      <c r="AC740"/>
      <c r="AD740"/>
      <c r="AE740"/>
      <c r="AF740"/>
      <c r="AG740"/>
      <c r="AH740"/>
      <c r="AI740"/>
      <c r="AJ740"/>
      <c r="AK740"/>
      <c r="AL740"/>
      <c r="AM740"/>
      <c r="AN740"/>
      <c r="AO740"/>
      <c r="AP740"/>
      <c r="AQ740"/>
      <c r="AR740"/>
      <c r="AS740"/>
      <c r="AT740"/>
      <c r="AU740"/>
      <c r="AV740"/>
      <c r="AW740"/>
      <c r="AX740"/>
      <c r="AY740"/>
      <c r="AZ740"/>
      <c r="BA740"/>
      <c r="BB740"/>
      <c r="BC740"/>
      <c r="BD740"/>
      <c r="BE740"/>
      <c r="BF740"/>
      <c r="BG740"/>
      <c r="BH740"/>
      <c r="BI740"/>
      <c r="BJ740"/>
      <c r="BK740"/>
      <c r="BL740"/>
      <c r="BM740"/>
      <c r="BN740"/>
      <c r="BO740"/>
      <c r="BP740"/>
      <c r="BQ740"/>
      <c r="BR740"/>
      <c r="BS740"/>
      <c r="BT740"/>
      <c r="BU740"/>
      <c r="BV740"/>
      <c r="BW740"/>
      <c r="BX740"/>
      <c r="BY740"/>
      <c r="BZ740"/>
      <c r="CA740"/>
      <c r="CB740"/>
      <c r="CC740"/>
      <c r="CD740"/>
      <c r="CE740"/>
      <c r="CF740"/>
      <c r="CG740"/>
      <c r="CH740"/>
      <c r="CI740"/>
      <c r="CJ740"/>
      <c r="CK740"/>
      <c r="CL740"/>
      <c r="CM740"/>
      <c r="CN740"/>
      <c r="CO740"/>
      <c r="CP740"/>
      <c r="CQ740"/>
      <c r="CR740"/>
      <c r="CS740"/>
      <c r="CT740"/>
      <c r="CU740"/>
      <c r="CV740"/>
      <c r="CW740"/>
      <c r="CX740"/>
      <c r="CY740"/>
      <c r="CZ740"/>
      <c r="DA740"/>
      <c r="DB740"/>
      <c r="DC740"/>
      <c r="DD740"/>
      <c r="DE740"/>
      <c r="DF740"/>
      <c r="DG740"/>
      <c r="DH740"/>
      <c r="DI740"/>
      <c r="DJ740"/>
      <c r="DK740"/>
      <c r="DL740"/>
      <c r="DM740"/>
      <c r="DN740"/>
      <c r="DO740"/>
      <c r="DP740"/>
      <c r="DQ740"/>
      <c r="DR740"/>
      <c r="DS740"/>
      <c r="DT740"/>
      <c r="DU740"/>
      <c r="DV740"/>
      <c r="DW740"/>
      <c r="DX740"/>
      <c r="DY740"/>
      <c r="DZ740"/>
      <c r="EA740"/>
      <c r="EB740"/>
      <c r="EC740"/>
      <c r="ED740"/>
      <c r="EE740"/>
      <c r="EF740"/>
      <c r="EG740"/>
      <c r="EH740"/>
      <c r="EI740"/>
      <c r="EJ740"/>
      <c r="EK740"/>
      <c r="EL740"/>
      <c r="EM740"/>
      <c r="EN740"/>
      <c r="EO740"/>
      <c r="EP740"/>
      <c r="EQ740"/>
      <c r="ER740"/>
      <c r="ES740"/>
      <c r="ET740"/>
      <c r="EU740"/>
      <c r="EV740"/>
      <c r="EW740"/>
      <c r="EX740"/>
      <c r="EY740"/>
      <c r="EZ740"/>
      <c r="FA740"/>
      <c r="FB740"/>
      <c r="FC740"/>
      <c r="FD740"/>
      <c r="FE740"/>
      <c r="FF740"/>
      <c r="FG740"/>
      <c r="FH740"/>
      <c r="FI740"/>
      <c r="FJ740"/>
      <c r="FK740"/>
      <c r="FL740"/>
      <c r="FM740"/>
      <c r="FN740"/>
      <c r="FO740"/>
      <c r="FP740"/>
      <c r="FQ740"/>
      <c r="FR740"/>
      <c r="FS740"/>
      <c r="FT740"/>
      <c r="FU740"/>
      <c r="FV740"/>
      <c r="FW740"/>
      <c r="FX740"/>
      <c r="FY740"/>
      <c r="FZ740"/>
      <c r="GA740"/>
      <c r="GB740"/>
      <c r="GC740"/>
      <c r="GD740"/>
      <c r="GE740"/>
      <c r="GF740"/>
      <c r="GG740"/>
      <c r="GH740"/>
      <c r="GI740"/>
      <c r="GJ740"/>
      <c r="GK740"/>
      <c r="GL740"/>
      <c r="GM740"/>
      <c r="GN740"/>
      <c r="GO740"/>
      <c r="GP740"/>
      <c r="GQ740"/>
      <c r="GR740"/>
      <c r="GS740"/>
      <c r="GT740"/>
      <c r="GU740"/>
      <c r="GV740"/>
      <c r="GW740"/>
      <c r="GX740"/>
      <c r="GY740"/>
      <c r="GZ740"/>
      <c r="HA740"/>
      <c r="HB740"/>
      <c r="HC740"/>
      <c r="HD740"/>
      <c r="HE740"/>
      <c r="HF740"/>
      <c r="HG740"/>
      <c r="HH740"/>
      <c r="HI740"/>
      <c r="HJ740"/>
      <c r="HK740"/>
      <c r="HL740"/>
      <c r="HM740"/>
      <c r="HN740"/>
      <c r="HO740"/>
      <c r="HP740"/>
      <c r="HQ740"/>
      <c r="HR740"/>
      <c r="HS740"/>
      <c r="HT740"/>
      <c r="HU740"/>
      <c r="HV740"/>
      <c r="HW740"/>
      <c r="HX740"/>
      <c r="HY740"/>
      <c r="HZ740"/>
      <c r="IA740"/>
      <c r="IB740"/>
      <c r="IC740"/>
      <c r="ID740"/>
      <c r="IE740"/>
      <c r="IF740"/>
      <c r="IG740"/>
      <c r="IH740"/>
      <c r="II740"/>
      <c r="IJ740"/>
      <c r="IK740"/>
      <c r="IL740"/>
      <c r="IM740"/>
      <c r="IN740"/>
      <c r="IO740"/>
      <c r="IP740"/>
      <c r="IQ740"/>
      <c r="IR740"/>
      <c r="IS740"/>
      <c r="IT740"/>
      <c r="IU740"/>
      <c r="IV740"/>
      <c r="IW740"/>
      <c r="IX740"/>
      <c r="IY740"/>
      <c r="IZ740"/>
      <c r="JA740"/>
      <c r="JB740"/>
      <c r="JC740"/>
      <c r="JD740"/>
      <c r="JE740"/>
      <c r="JF740"/>
      <c r="JG740"/>
      <c r="JH740"/>
      <c r="JI740"/>
      <c r="JJ740"/>
      <c r="JK740"/>
      <c r="JL740"/>
      <c r="JM740"/>
      <c r="JN740"/>
      <c r="JO740"/>
      <c r="JP740"/>
      <c r="JQ740"/>
      <c r="JR740"/>
      <c r="JS740"/>
      <c r="JT740"/>
      <c r="JU740"/>
      <c r="JV740"/>
      <c r="JW740"/>
      <c r="JX740"/>
      <c r="JY740"/>
      <c r="JZ740"/>
      <c r="KA740"/>
      <c r="KB740"/>
      <c r="KC740"/>
      <c r="KD740"/>
      <c r="KE740"/>
      <c r="KF740"/>
      <c r="KG740"/>
      <c r="KH740"/>
      <c r="KI740"/>
      <c r="KJ740"/>
      <c r="KK740"/>
      <c r="KL740"/>
      <c r="KM740"/>
      <c r="KN740"/>
      <c r="KO740"/>
      <c r="KP740"/>
      <c r="KQ740"/>
      <c r="KR740"/>
      <c r="KS740"/>
      <c r="KT740"/>
      <c r="KU740"/>
      <c r="KV740"/>
      <c r="KW740"/>
      <c r="KX740"/>
      <c r="KY740"/>
      <c r="KZ740"/>
      <c r="LA740"/>
      <c r="LB740"/>
      <c r="LC740"/>
      <c r="LD740"/>
      <c r="LE740"/>
      <c r="LF740"/>
      <c r="LG740"/>
      <c r="LH740"/>
      <c r="LI740"/>
      <c r="LJ740"/>
      <c r="LK740"/>
      <c r="LL740"/>
      <c r="LM740"/>
      <c r="LN740"/>
      <c r="LO740"/>
      <c r="LP740"/>
      <c r="LQ740"/>
      <c r="LR740"/>
      <c r="LS740"/>
      <c r="LT740"/>
      <c r="LU740"/>
      <c r="LV740"/>
      <c r="LW740"/>
      <c r="LX740"/>
      <c r="LY740"/>
      <c r="LZ740"/>
      <c r="MA740"/>
      <c r="MB740"/>
      <c r="MC740"/>
      <c r="MD740"/>
      <c r="ME740"/>
      <c r="MF740"/>
      <c r="MG740"/>
      <c r="MH740"/>
      <c r="MI740"/>
      <c r="MJ740"/>
      <c r="MK740"/>
      <c r="ML740"/>
      <c r="MM740"/>
      <c r="MN740"/>
      <c r="MO740"/>
      <c r="MP740"/>
      <c r="MQ740"/>
      <c r="MR740"/>
      <c r="MS740"/>
      <c r="MT740"/>
      <c r="MU740"/>
      <c r="MV740"/>
      <c r="MW740"/>
      <c r="MX740"/>
      <c r="MY740"/>
      <c r="MZ740"/>
      <c r="NA740"/>
      <c r="NB740"/>
      <c r="NC740"/>
      <c r="ND740"/>
      <c r="NE740"/>
      <c r="NF740"/>
      <c r="NG740"/>
      <c r="NH740"/>
      <c r="NI740"/>
      <c r="NJ740"/>
      <c r="NK740"/>
      <c r="NL740"/>
      <c r="NM740"/>
      <c r="NN740"/>
      <c r="NO740"/>
      <c r="NP740"/>
      <c r="NQ740"/>
      <c r="NR740"/>
      <c r="NS740"/>
      <c r="NT740"/>
      <c r="NU740"/>
      <c r="NV740"/>
      <c r="NW740"/>
      <c r="NX740"/>
      <c r="NY740"/>
      <c r="NZ740"/>
      <c r="OA740"/>
      <c r="OB740"/>
      <c r="OC740"/>
      <c r="OD740"/>
      <c r="OE740"/>
      <c r="OF740"/>
      <c r="OG740"/>
      <c r="OH740"/>
      <c r="OI740"/>
      <c r="OJ740"/>
      <c r="OK740"/>
      <c r="OL740"/>
      <c r="OM740"/>
      <c r="ON740"/>
      <c r="OO740"/>
      <c r="OP740"/>
      <c r="OQ740"/>
      <c r="OR740"/>
      <c r="OS740"/>
      <c r="OT740"/>
      <c r="OU740"/>
      <c r="OV740"/>
      <c r="OW740"/>
      <c r="OX740"/>
      <c r="OY740"/>
      <c r="OZ740"/>
      <c r="PA740"/>
      <c r="PB740"/>
      <c r="PC740"/>
      <c r="PD740"/>
      <c r="PE740"/>
      <c r="PF740"/>
      <c r="PG740"/>
      <c r="PH740"/>
      <c r="PI740"/>
      <c r="PJ740"/>
      <c r="PK740"/>
      <c r="PL740"/>
      <c r="PM740"/>
      <c r="PN740"/>
      <c r="PO740"/>
      <c r="PP740"/>
      <c r="PQ740"/>
      <c r="PR740"/>
      <c r="PS740"/>
      <c r="PT740"/>
      <c r="PU740"/>
      <c r="PV740"/>
      <c r="PW740"/>
      <c r="PX740"/>
      <c r="PY740"/>
      <c r="PZ740"/>
      <c r="QA740"/>
      <c r="QB740"/>
      <c r="QC740"/>
      <c r="QD740"/>
      <c r="QE740"/>
      <c r="QF740"/>
      <c r="QG740"/>
      <c r="QH740"/>
      <c r="QI740"/>
      <c r="QJ740"/>
      <c r="QK740"/>
      <c r="QL740"/>
      <c r="QM740"/>
      <c r="QN740"/>
      <c r="QO740"/>
      <c r="QP740"/>
      <c r="QQ740"/>
      <c r="QR740"/>
      <c r="QS740"/>
      <c r="QT740"/>
      <c r="QU740"/>
      <c r="QV740"/>
      <c r="QW740"/>
      <c r="QX740"/>
      <c r="QY740"/>
      <c r="QZ740"/>
      <c r="RA740"/>
      <c r="RB740"/>
      <c r="RC740"/>
      <c r="RD740"/>
      <c r="RE740"/>
      <c r="RF740"/>
      <c r="RG740"/>
      <c r="RH740"/>
      <c r="RI740"/>
      <c r="RJ740"/>
      <c r="RK740"/>
      <c r="RL740"/>
      <c r="RM740"/>
      <c r="RN740"/>
      <c r="RO740"/>
      <c r="RP740"/>
      <c r="RQ740"/>
      <c r="RR740"/>
      <c r="RS740"/>
      <c r="RT740"/>
      <c r="RU740"/>
      <c r="RV740"/>
      <c r="RW740"/>
      <c r="RX740"/>
      <c r="RY740"/>
      <c r="RZ740"/>
      <c r="SA740"/>
      <c r="SB740"/>
      <c r="SC740"/>
      <c r="SD740"/>
      <c r="SE740"/>
      <c r="SF740"/>
      <c r="SG740"/>
      <c r="SH740"/>
      <c r="SI740"/>
      <c r="SJ740"/>
      <c r="SK740"/>
      <c r="SL740"/>
      <c r="SM740"/>
      <c r="SN740"/>
      <c r="SO740"/>
      <c r="SP740"/>
    </row>
    <row r="741" spans="1:510" ht="16.5" customHeight="1" x14ac:dyDescent="0.2">
      <c r="A741" s="20">
        <v>96</v>
      </c>
      <c r="B741" s="20" t="s">
        <v>21</v>
      </c>
      <c r="C741" s="20" t="s">
        <v>22</v>
      </c>
      <c r="D741" s="20" t="s">
        <v>30</v>
      </c>
      <c r="E741" s="20" t="s">
        <v>1345</v>
      </c>
      <c r="F741" s="21" t="s">
        <v>44</v>
      </c>
      <c r="G741" s="20" t="s">
        <v>42</v>
      </c>
      <c r="H741" s="20" t="s">
        <v>35</v>
      </c>
      <c r="I741" s="20" t="s">
        <v>27</v>
      </c>
      <c r="J741" s="22" t="s">
        <v>895</v>
      </c>
      <c r="K741" s="20"/>
      <c r="L741" s="20"/>
      <c r="M741" s="20"/>
      <c r="N741" s="20"/>
      <c r="O741" s="23">
        <v>8500000</v>
      </c>
      <c r="P741" s="23">
        <v>0</v>
      </c>
      <c r="Q741" s="24">
        <v>100</v>
      </c>
      <c r="R741" s="25">
        <v>45809</v>
      </c>
      <c r="S741" s="20" t="s">
        <v>36</v>
      </c>
      <c r="T741" s="26">
        <f t="shared" si="13"/>
        <v>850000000</v>
      </c>
      <c r="U741" s="27" t="s">
        <v>100</v>
      </c>
      <c r="V741" s="27" t="s">
        <v>100</v>
      </c>
      <c r="W741"/>
      <c r="X741"/>
      <c r="Y741"/>
      <c r="Z741"/>
      <c r="AA741"/>
      <c r="AB741"/>
      <c r="AC741"/>
      <c r="AD741"/>
      <c r="AE741"/>
      <c r="AF741"/>
      <c r="AG741"/>
      <c r="AH741"/>
      <c r="AI741"/>
      <c r="AJ741"/>
      <c r="AK741"/>
      <c r="AL741"/>
      <c r="AM741"/>
      <c r="AN741"/>
      <c r="AO741"/>
      <c r="AP741"/>
      <c r="AQ741"/>
      <c r="AR741"/>
      <c r="AS741"/>
      <c r="AT741"/>
      <c r="AU741"/>
      <c r="AV741"/>
      <c r="AW741"/>
      <c r="AX741"/>
      <c r="AY741"/>
      <c r="AZ741"/>
      <c r="BA741"/>
      <c r="BB741"/>
      <c r="BC741"/>
      <c r="BD741"/>
      <c r="BE741"/>
      <c r="BF741"/>
      <c r="BG741"/>
      <c r="BH741"/>
      <c r="BI741"/>
      <c r="BJ741"/>
      <c r="BK741"/>
      <c r="BL741"/>
      <c r="BM741"/>
      <c r="BN741"/>
      <c r="BO741"/>
      <c r="BP741"/>
      <c r="BQ741"/>
      <c r="BR741"/>
      <c r="BS741"/>
      <c r="BT741"/>
      <c r="BU741"/>
      <c r="BV741"/>
      <c r="BW741"/>
      <c r="BX741"/>
      <c r="BY741"/>
      <c r="BZ741"/>
      <c r="CA741"/>
      <c r="CB741"/>
      <c r="CC741"/>
      <c r="CD741"/>
      <c r="CE741"/>
      <c r="CF741"/>
      <c r="CG741"/>
      <c r="CH741"/>
      <c r="CI741"/>
      <c r="CJ741"/>
      <c r="CK741"/>
      <c r="CL741"/>
      <c r="CM741"/>
      <c r="CN741"/>
      <c r="CO741"/>
      <c r="CP741"/>
      <c r="CQ741"/>
      <c r="CR741"/>
      <c r="CS741"/>
      <c r="CT741"/>
      <c r="CU741"/>
      <c r="CV741"/>
      <c r="CW741"/>
      <c r="CX741"/>
      <c r="CY741"/>
      <c r="CZ741"/>
      <c r="DA741"/>
      <c r="DB741"/>
      <c r="DC741"/>
      <c r="DD741"/>
      <c r="DE741"/>
      <c r="DF741"/>
      <c r="DG741"/>
      <c r="DH741"/>
      <c r="DI741"/>
      <c r="DJ741"/>
      <c r="DK741"/>
      <c r="DL741"/>
      <c r="DM741"/>
      <c r="DN741"/>
      <c r="DO741"/>
      <c r="DP741"/>
      <c r="DQ741"/>
      <c r="DR741"/>
      <c r="DS741"/>
      <c r="DT741"/>
      <c r="DU741"/>
      <c r="DV741"/>
      <c r="DW741"/>
      <c r="DX741"/>
      <c r="DY741"/>
      <c r="DZ741"/>
      <c r="EA741"/>
      <c r="EB741"/>
      <c r="EC741"/>
      <c r="ED741"/>
      <c r="EE741"/>
      <c r="EF741"/>
      <c r="EG741"/>
      <c r="EH741"/>
      <c r="EI741"/>
      <c r="EJ741"/>
      <c r="EK741"/>
      <c r="EL741"/>
      <c r="EM741"/>
      <c r="EN741"/>
      <c r="EO741"/>
      <c r="EP741"/>
      <c r="EQ741"/>
      <c r="ER741"/>
      <c r="ES741"/>
      <c r="ET741"/>
      <c r="EU741"/>
      <c r="EV741"/>
      <c r="EW741"/>
      <c r="EX741"/>
      <c r="EY741"/>
      <c r="EZ741"/>
      <c r="FA741"/>
      <c r="FB741"/>
      <c r="FC741"/>
      <c r="FD741"/>
      <c r="FE741"/>
      <c r="FF741"/>
      <c r="FG741"/>
      <c r="FH741"/>
      <c r="FI741"/>
      <c r="FJ741"/>
      <c r="FK741"/>
      <c r="FL741"/>
      <c r="FM741"/>
      <c r="FN741"/>
      <c r="FO741"/>
      <c r="FP741"/>
      <c r="FQ741"/>
      <c r="FR741"/>
      <c r="FS741"/>
      <c r="FT741"/>
      <c r="FU741"/>
      <c r="FV741"/>
      <c r="FW741"/>
      <c r="FX741"/>
      <c r="FY741"/>
      <c r="FZ741"/>
      <c r="GA741"/>
      <c r="GB741"/>
      <c r="GC741"/>
      <c r="GD741"/>
      <c r="GE741"/>
      <c r="GF741"/>
      <c r="GG741"/>
      <c r="GH741"/>
      <c r="GI741"/>
      <c r="GJ741"/>
      <c r="GK741"/>
      <c r="GL741"/>
      <c r="GM741"/>
      <c r="GN741"/>
      <c r="GO741"/>
      <c r="GP741"/>
      <c r="GQ741"/>
      <c r="GR741"/>
      <c r="GS741"/>
      <c r="GT741"/>
      <c r="GU741"/>
      <c r="GV741"/>
      <c r="GW741"/>
      <c r="GX741"/>
      <c r="GY741"/>
      <c r="GZ741"/>
      <c r="HA741"/>
      <c r="HB741"/>
      <c r="HC741"/>
      <c r="HD741"/>
      <c r="HE741"/>
      <c r="HF741"/>
      <c r="HG741"/>
      <c r="HH741"/>
      <c r="HI741"/>
      <c r="HJ741"/>
      <c r="HK741"/>
      <c r="HL741"/>
      <c r="HM741"/>
      <c r="HN741"/>
      <c r="HO741"/>
      <c r="HP741"/>
      <c r="HQ741"/>
      <c r="HR741"/>
      <c r="HS741"/>
      <c r="HT741"/>
      <c r="HU741"/>
      <c r="HV741"/>
      <c r="HW741"/>
      <c r="HX741"/>
      <c r="HY741"/>
      <c r="HZ741"/>
      <c r="IA741"/>
      <c r="IB741"/>
      <c r="IC741"/>
      <c r="ID741"/>
      <c r="IE741"/>
      <c r="IF741"/>
      <c r="IG741"/>
      <c r="IH741"/>
      <c r="II741"/>
      <c r="IJ741"/>
      <c r="IK741"/>
      <c r="IL741"/>
      <c r="IM741"/>
      <c r="IN741"/>
      <c r="IO741"/>
      <c r="IP741"/>
      <c r="IQ741"/>
      <c r="IR741"/>
      <c r="IS741"/>
      <c r="IT741"/>
      <c r="IU741"/>
      <c r="IV741"/>
      <c r="IW741"/>
      <c r="IX741"/>
      <c r="IY741"/>
      <c r="IZ741"/>
      <c r="JA741"/>
      <c r="JB741"/>
      <c r="JC741"/>
      <c r="JD741"/>
      <c r="JE741"/>
      <c r="JF741"/>
      <c r="JG741"/>
      <c r="JH741"/>
      <c r="JI741"/>
      <c r="JJ741"/>
      <c r="JK741"/>
      <c r="JL741"/>
      <c r="JM741"/>
      <c r="JN741"/>
      <c r="JO741"/>
      <c r="JP741"/>
      <c r="JQ741"/>
      <c r="JR741"/>
      <c r="JS741"/>
      <c r="JT741"/>
      <c r="JU741"/>
      <c r="JV741"/>
      <c r="JW741"/>
      <c r="JX741"/>
      <c r="JY741"/>
      <c r="JZ741"/>
      <c r="KA741"/>
      <c r="KB741"/>
      <c r="KC741"/>
      <c r="KD741"/>
      <c r="KE741"/>
      <c r="KF741"/>
      <c r="KG741"/>
      <c r="KH741"/>
      <c r="KI741"/>
      <c r="KJ741"/>
      <c r="KK741"/>
      <c r="KL741"/>
      <c r="KM741"/>
      <c r="KN741"/>
      <c r="KO741"/>
      <c r="KP741"/>
      <c r="KQ741"/>
      <c r="KR741"/>
      <c r="KS741"/>
      <c r="KT741"/>
      <c r="KU741"/>
      <c r="KV741"/>
      <c r="KW741"/>
      <c r="KX741"/>
      <c r="KY741"/>
      <c r="KZ741"/>
      <c r="LA741"/>
      <c r="LB741"/>
      <c r="LC741"/>
      <c r="LD741"/>
      <c r="LE741"/>
      <c r="LF741"/>
      <c r="LG741"/>
      <c r="LH741"/>
      <c r="LI741"/>
      <c r="LJ741"/>
      <c r="LK741"/>
      <c r="LL741"/>
      <c r="LM741"/>
      <c r="LN741"/>
      <c r="LO741"/>
      <c r="LP741"/>
      <c r="LQ741"/>
      <c r="LR741"/>
      <c r="LS741"/>
      <c r="LT741"/>
      <c r="LU741"/>
      <c r="LV741"/>
      <c r="LW741"/>
      <c r="LX741"/>
      <c r="LY741"/>
      <c r="LZ741"/>
      <c r="MA741"/>
      <c r="MB741"/>
      <c r="MC741"/>
      <c r="MD741"/>
      <c r="ME741"/>
      <c r="MF741"/>
      <c r="MG741"/>
      <c r="MH741"/>
      <c r="MI741"/>
      <c r="MJ741"/>
      <c r="MK741"/>
      <c r="ML741"/>
      <c r="MM741"/>
      <c r="MN741"/>
      <c r="MO741"/>
      <c r="MP741"/>
      <c r="MQ741"/>
      <c r="MR741"/>
      <c r="MS741"/>
      <c r="MT741"/>
      <c r="MU741"/>
      <c r="MV741"/>
      <c r="MW741"/>
      <c r="MX741"/>
      <c r="MY741"/>
      <c r="MZ741"/>
      <c r="NA741"/>
      <c r="NB741"/>
      <c r="NC741"/>
      <c r="ND741"/>
      <c r="NE741"/>
      <c r="NF741"/>
      <c r="NG741"/>
      <c r="NH741"/>
      <c r="NI741"/>
      <c r="NJ741"/>
      <c r="NK741"/>
      <c r="NL741"/>
      <c r="NM741"/>
      <c r="NN741"/>
      <c r="NO741"/>
      <c r="NP741"/>
      <c r="NQ741"/>
      <c r="NR741"/>
      <c r="NS741"/>
      <c r="NT741"/>
      <c r="NU741"/>
      <c r="NV741"/>
      <c r="NW741"/>
      <c r="NX741"/>
      <c r="NY741"/>
      <c r="NZ741"/>
      <c r="OA741"/>
      <c r="OB741"/>
      <c r="OC741"/>
      <c r="OD741"/>
      <c r="OE741"/>
      <c r="OF741"/>
      <c r="OG741"/>
      <c r="OH741"/>
      <c r="OI741"/>
      <c r="OJ741"/>
      <c r="OK741"/>
      <c r="OL741"/>
      <c r="OM741"/>
      <c r="ON741"/>
      <c r="OO741"/>
      <c r="OP741"/>
      <c r="OQ741"/>
      <c r="OR741"/>
      <c r="OS741"/>
      <c r="OT741"/>
      <c r="OU741"/>
      <c r="OV741"/>
      <c r="OW741"/>
      <c r="OX741"/>
      <c r="OY741"/>
      <c r="OZ741"/>
      <c r="PA741"/>
      <c r="PB741"/>
      <c r="PC741"/>
      <c r="PD741"/>
      <c r="PE741"/>
      <c r="PF741"/>
      <c r="PG741"/>
      <c r="PH741"/>
      <c r="PI741"/>
      <c r="PJ741"/>
      <c r="PK741"/>
      <c r="PL741"/>
      <c r="PM741"/>
      <c r="PN741"/>
      <c r="PO741"/>
      <c r="PP741"/>
      <c r="PQ741"/>
      <c r="PR741"/>
      <c r="PS741"/>
      <c r="PT741"/>
      <c r="PU741"/>
      <c r="PV741"/>
      <c r="PW741"/>
      <c r="PX741"/>
      <c r="PY741"/>
      <c r="PZ741"/>
      <c r="QA741"/>
      <c r="QB741"/>
      <c r="QC741"/>
      <c r="QD741"/>
      <c r="QE741"/>
      <c r="QF741"/>
      <c r="QG741"/>
      <c r="QH741"/>
      <c r="QI741"/>
      <c r="QJ741"/>
      <c r="QK741"/>
      <c r="QL741"/>
      <c r="QM741"/>
      <c r="QN741"/>
      <c r="QO741"/>
      <c r="QP741"/>
      <c r="QQ741"/>
      <c r="QR741"/>
      <c r="QS741"/>
      <c r="QT741"/>
      <c r="QU741"/>
      <c r="QV741"/>
      <c r="QW741"/>
      <c r="QX741"/>
      <c r="QY741"/>
      <c r="QZ741"/>
      <c r="RA741"/>
      <c r="RB741"/>
      <c r="RC741"/>
      <c r="RD741"/>
      <c r="RE741"/>
      <c r="RF741"/>
      <c r="RG741"/>
      <c r="RH741"/>
      <c r="RI741"/>
      <c r="RJ741"/>
      <c r="RK741"/>
      <c r="RL741"/>
      <c r="RM741"/>
      <c r="RN741"/>
      <c r="RO741"/>
      <c r="RP741"/>
      <c r="RQ741"/>
      <c r="RR741"/>
      <c r="RS741"/>
      <c r="RT741"/>
      <c r="RU741"/>
      <c r="RV741"/>
      <c r="RW741"/>
      <c r="RX741"/>
      <c r="RY741"/>
      <c r="RZ741"/>
      <c r="SA741"/>
      <c r="SB741"/>
      <c r="SC741"/>
      <c r="SD741"/>
      <c r="SE741"/>
      <c r="SF741"/>
      <c r="SG741"/>
      <c r="SH741"/>
      <c r="SI741"/>
      <c r="SJ741"/>
      <c r="SK741"/>
      <c r="SL741"/>
      <c r="SM741"/>
      <c r="SN741"/>
      <c r="SO741"/>
      <c r="SP741"/>
    </row>
    <row r="742" spans="1:510" ht="16.5" customHeight="1" x14ac:dyDescent="0.2">
      <c r="A742" s="20">
        <v>103</v>
      </c>
      <c r="B742" s="20" t="s">
        <v>21</v>
      </c>
      <c r="C742" s="20" t="s">
        <v>33</v>
      </c>
      <c r="D742" s="20" t="s">
        <v>30</v>
      </c>
      <c r="E742" s="20" t="s">
        <v>1345</v>
      </c>
      <c r="F742" s="21" t="s">
        <v>900</v>
      </c>
      <c r="G742" s="20" t="s">
        <v>42</v>
      </c>
      <c r="H742" s="20" t="s">
        <v>35</v>
      </c>
      <c r="I742" s="20" t="s">
        <v>27</v>
      </c>
      <c r="J742" s="21" t="s">
        <v>901</v>
      </c>
      <c r="K742" s="20"/>
      <c r="L742" s="20"/>
      <c r="M742" s="20"/>
      <c r="N742" s="20"/>
      <c r="O742" s="23">
        <v>0</v>
      </c>
      <c r="P742" s="23">
        <v>20000000</v>
      </c>
      <c r="Q742" s="24">
        <v>6</v>
      </c>
      <c r="R742" s="25">
        <v>45839</v>
      </c>
      <c r="S742" s="20" t="s">
        <v>29</v>
      </c>
      <c r="T742" s="26">
        <f t="shared" si="13"/>
        <v>120000000</v>
      </c>
      <c r="U742" s="27" t="s">
        <v>100</v>
      </c>
      <c r="V742" s="27" t="s">
        <v>100</v>
      </c>
      <c r="W742"/>
      <c r="X742"/>
      <c r="Y742"/>
      <c r="Z742"/>
      <c r="AA742"/>
      <c r="AB742"/>
      <c r="AC742"/>
      <c r="AD742"/>
      <c r="AE742"/>
      <c r="AF742"/>
      <c r="AG742"/>
      <c r="AH742"/>
      <c r="AI742"/>
      <c r="AJ742"/>
      <c r="AK742"/>
      <c r="AL742"/>
      <c r="AM742"/>
      <c r="AN742"/>
      <c r="AO742"/>
      <c r="AP742"/>
      <c r="AQ742"/>
      <c r="AR742"/>
      <c r="AS742"/>
      <c r="AT742"/>
      <c r="AU742"/>
      <c r="AV742"/>
      <c r="AW742"/>
      <c r="AX742"/>
      <c r="AY742"/>
      <c r="AZ742"/>
      <c r="BA742"/>
      <c r="BB742"/>
      <c r="BC742"/>
      <c r="BD742"/>
      <c r="BE742"/>
      <c r="BF742"/>
      <c r="BG742"/>
      <c r="BH742"/>
      <c r="BI742"/>
      <c r="BJ742"/>
      <c r="BK742"/>
      <c r="BL742"/>
      <c r="BM742"/>
      <c r="BN742"/>
      <c r="BO742"/>
      <c r="BP742"/>
      <c r="BQ742"/>
      <c r="BR742"/>
      <c r="BS742"/>
      <c r="BT742"/>
      <c r="BU742"/>
      <c r="BV742"/>
      <c r="BW742"/>
      <c r="BX742"/>
      <c r="BY742"/>
      <c r="BZ742"/>
      <c r="CA742"/>
      <c r="CB742"/>
      <c r="CC742"/>
      <c r="CD742"/>
      <c r="CE742"/>
      <c r="CF742"/>
      <c r="CG742"/>
      <c r="CH742"/>
      <c r="CI742"/>
      <c r="CJ742"/>
      <c r="CK742"/>
      <c r="CL742"/>
      <c r="CM742"/>
      <c r="CN742"/>
      <c r="CO742"/>
      <c r="CP742"/>
      <c r="CQ742"/>
      <c r="CR742"/>
      <c r="CS742"/>
      <c r="CT742"/>
      <c r="CU742"/>
      <c r="CV742"/>
      <c r="CW742"/>
      <c r="CX742"/>
      <c r="CY742"/>
      <c r="CZ742"/>
      <c r="DA742"/>
      <c r="DB742"/>
      <c r="DC742"/>
      <c r="DD742"/>
      <c r="DE742"/>
      <c r="DF742"/>
      <c r="DG742"/>
      <c r="DH742"/>
      <c r="DI742"/>
      <c r="DJ742"/>
      <c r="DK742"/>
      <c r="DL742"/>
      <c r="DM742"/>
      <c r="DN742"/>
      <c r="DO742"/>
      <c r="DP742"/>
      <c r="DQ742"/>
      <c r="DR742"/>
      <c r="DS742"/>
      <c r="DT742"/>
      <c r="DU742"/>
      <c r="DV742"/>
      <c r="DW742"/>
      <c r="DX742"/>
      <c r="DY742"/>
      <c r="DZ742"/>
      <c r="EA742"/>
      <c r="EB742"/>
      <c r="EC742"/>
      <c r="ED742"/>
      <c r="EE742"/>
      <c r="EF742"/>
      <c r="EG742"/>
      <c r="EH742"/>
      <c r="EI742"/>
      <c r="EJ742"/>
      <c r="EK742"/>
      <c r="EL742"/>
      <c r="EM742"/>
      <c r="EN742"/>
      <c r="EO742"/>
      <c r="EP742"/>
      <c r="EQ742"/>
      <c r="ER742"/>
      <c r="ES742"/>
      <c r="ET742"/>
      <c r="EU742"/>
      <c r="EV742"/>
      <c r="EW742"/>
      <c r="EX742"/>
      <c r="EY742"/>
      <c r="EZ742"/>
      <c r="FA742"/>
      <c r="FB742"/>
      <c r="FC742"/>
      <c r="FD742"/>
      <c r="FE742"/>
      <c r="FF742"/>
      <c r="FG742"/>
      <c r="FH742"/>
      <c r="FI742"/>
      <c r="FJ742"/>
      <c r="FK742"/>
      <c r="FL742"/>
      <c r="FM742"/>
      <c r="FN742"/>
      <c r="FO742"/>
      <c r="FP742"/>
      <c r="FQ742"/>
      <c r="FR742"/>
      <c r="FS742"/>
      <c r="FT742"/>
      <c r="FU742"/>
      <c r="FV742"/>
      <c r="FW742"/>
      <c r="FX742"/>
      <c r="FY742"/>
      <c r="FZ742"/>
      <c r="GA742"/>
      <c r="GB742"/>
      <c r="GC742"/>
      <c r="GD742"/>
      <c r="GE742"/>
      <c r="GF742"/>
      <c r="GG742"/>
      <c r="GH742"/>
      <c r="GI742"/>
      <c r="GJ742"/>
      <c r="GK742"/>
      <c r="GL742"/>
      <c r="GM742"/>
      <c r="GN742"/>
      <c r="GO742"/>
      <c r="GP742"/>
      <c r="GQ742"/>
      <c r="GR742"/>
      <c r="GS742"/>
      <c r="GT742"/>
      <c r="GU742"/>
      <c r="GV742"/>
      <c r="GW742"/>
      <c r="GX742"/>
      <c r="GY742"/>
      <c r="GZ742"/>
      <c r="HA742"/>
      <c r="HB742"/>
      <c r="HC742"/>
      <c r="HD742"/>
      <c r="HE742"/>
      <c r="HF742"/>
      <c r="HG742"/>
      <c r="HH742"/>
      <c r="HI742"/>
      <c r="HJ742"/>
      <c r="HK742"/>
      <c r="HL742"/>
      <c r="HM742"/>
      <c r="HN742"/>
      <c r="HO742"/>
      <c r="HP742"/>
      <c r="HQ742"/>
      <c r="HR742"/>
      <c r="HS742"/>
      <c r="HT742"/>
      <c r="HU742"/>
      <c r="HV742"/>
      <c r="HW742"/>
      <c r="HX742"/>
      <c r="HY742"/>
      <c r="HZ742"/>
      <c r="IA742"/>
      <c r="IB742"/>
      <c r="IC742"/>
      <c r="ID742"/>
      <c r="IE742"/>
      <c r="IF742"/>
      <c r="IG742"/>
      <c r="IH742"/>
      <c r="II742"/>
      <c r="IJ742"/>
      <c r="IK742"/>
      <c r="IL742"/>
      <c r="IM742"/>
      <c r="IN742"/>
      <c r="IO742"/>
      <c r="IP742"/>
      <c r="IQ742"/>
      <c r="IR742"/>
      <c r="IS742"/>
      <c r="IT742"/>
      <c r="IU742"/>
      <c r="IV742"/>
      <c r="IW742"/>
      <c r="IX742"/>
      <c r="IY742"/>
      <c r="IZ742"/>
      <c r="JA742"/>
      <c r="JB742"/>
      <c r="JC742"/>
      <c r="JD742"/>
      <c r="JE742"/>
      <c r="JF742"/>
      <c r="JG742"/>
      <c r="JH742"/>
      <c r="JI742"/>
      <c r="JJ742"/>
      <c r="JK742"/>
      <c r="JL742"/>
      <c r="JM742"/>
      <c r="JN742"/>
      <c r="JO742"/>
      <c r="JP742"/>
      <c r="JQ742"/>
      <c r="JR742"/>
      <c r="JS742"/>
      <c r="JT742"/>
      <c r="JU742"/>
      <c r="JV742"/>
      <c r="JW742"/>
      <c r="JX742"/>
      <c r="JY742"/>
      <c r="JZ742"/>
      <c r="KA742"/>
      <c r="KB742"/>
      <c r="KC742"/>
      <c r="KD742"/>
      <c r="KE742"/>
      <c r="KF742"/>
      <c r="KG742"/>
      <c r="KH742"/>
      <c r="KI742"/>
      <c r="KJ742"/>
      <c r="KK742"/>
      <c r="KL742"/>
      <c r="KM742"/>
      <c r="KN742"/>
      <c r="KO742"/>
      <c r="KP742"/>
      <c r="KQ742"/>
      <c r="KR742"/>
      <c r="KS742"/>
      <c r="KT742"/>
      <c r="KU742"/>
      <c r="KV742"/>
      <c r="KW742"/>
      <c r="KX742"/>
      <c r="KY742"/>
      <c r="KZ742"/>
      <c r="LA742"/>
      <c r="LB742"/>
      <c r="LC742"/>
      <c r="LD742"/>
      <c r="LE742"/>
      <c r="LF742"/>
      <c r="LG742"/>
      <c r="LH742"/>
      <c r="LI742"/>
      <c r="LJ742"/>
      <c r="LK742"/>
      <c r="LL742"/>
      <c r="LM742"/>
      <c r="LN742"/>
      <c r="LO742"/>
      <c r="LP742"/>
      <c r="LQ742"/>
      <c r="LR742"/>
      <c r="LS742"/>
      <c r="LT742"/>
      <c r="LU742"/>
      <c r="LV742"/>
      <c r="LW742"/>
      <c r="LX742"/>
      <c r="LY742"/>
      <c r="LZ742"/>
      <c r="MA742"/>
      <c r="MB742"/>
      <c r="MC742"/>
      <c r="MD742"/>
      <c r="ME742"/>
      <c r="MF742"/>
      <c r="MG742"/>
      <c r="MH742"/>
      <c r="MI742"/>
      <c r="MJ742"/>
      <c r="MK742"/>
      <c r="ML742"/>
      <c r="MM742"/>
      <c r="MN742"/>
      <c r="MO742"/>
      <c r="MP742"/>
      <c r="MQ742"/>
      <c r="MR742"/>
      <c r="MS742"/>
      <c r="MT742"/>
      <c r="MU742"/>
      <c r="MV742"/>
      <c r="MW742"/>
      <c r="MX742"/>
      <c r="MY742"/>
      <c r="MZ742"/>
      <c r="NA742"/>
      <c r="NB742"/>
      <c r="NC742"/>
      <c r="ND742"/>
      <c r="NE742"/>
      <c r="NF742"/>
      <c r="NG742"/>
      <c r="NH742"/>
      <c r="NI742"/>
      <c r="NJ742"/>
      <c r="NK742"/>
      <c r="NL742"/>
      <c r="NM742"/>
      <c r="NN742"/>
      <c r="NO742"/>
      <c r="NP742"/>
      <c r="NQ742"/>
      <c r="NR742"/>
      <c r="NS742"/>
      <c r="NT742"/>
      <c r="NU742"/>
      <c r="NV742"/>
      <c r="NW742"/>
      <c r="NX742"/>
      <c r="NY742"/>
      <c r="NZ742"/>
      <c r="OA742"/>
      <c r="OB742"/>
      <c r="OC742"/>
      <c r="OD742"/>
      <c r="OE742"/>
      <c r="OF742"/>
      <c r="OG742"/>
      <c r="OH742"/>
      <c r="OI742"/>
      <c r="OJ742"/>
      <c r="OK742"/>
      <c r="OL742"/>
      <c r="OM742"/>
      <c r="ON742"/>
      <c r="OO742"/>
      <c r="OP742"/>
      <c r="OQ742"/>
      <c r="OR742"/>
      <c r="OS742"/>
      <c r="OT742"/>
      <c r="OU742"/>
      <c r="OV742"/>
      <c r="OW742"/>
      <c r="OX742"/>
      <c r="OY742"/>
      <c r="OZ742"/>
      <c r="PA742"/>
      <c r="PB742"/>
      <c r="PC742"/>
      <c r="PD742"/>
      <c r="PE742"/>
      <c r="PF742"/>
      <c r="PG742"/>
      <c r="PH742"/>
      <c r="PI742"/>
      <c r="PJ742"/>
      <c r="PK742"/>
      <c r="PL742"/>
      <c r="PM742"/>
      <c r="PN742"/>
      <c r="PO742"/>
      <c r="PP742"/>
      <c r="PQ742"/>
      <c r="PR742"/>
      <c r="PS742"/>
      <c r="PT742"/>
      <c r="PU742"/>
      <c r="PV742"/>
      <c r="PW742"/>
      <c r="PX742"/>
      <c r="PY742"/>
      <c r="PZ742"/>
      <c r="QA742"/>
      <c r="QB742"/>
      <c r="QC742"/>
      <c r="QD742"/>
      <c r="QE742"/>
      <c r="QF742"/>
      <c r="QG742"/>
      <c r="QH742"/>
      <c r="QI742"/>
      <c r="QJ742"/>
      <c r="QK742"/>
      <c r="QL742"/>
      <c r="QM742"/>
      <c r="QN742"/>
      <c r="QO742"/>
      <c r="QP742"/>
      <c r="QQ742"/>
      <c r="QR742"/>
      <c r="QS742"/>
      <c r="QT742"/>
      <c r="QU742"/>
      <c r="QV742"/>
      <c r="QW742"/>
      <c r="QX742"/>
      <c r="QY742"/>
      <c r="QZ742"/>
      <c r="RA742"/>
      <c r="RB742"/>
      <c r="RC742"/>
      <c r="RD742"/>
      <c r="RE742"/>
      <c r="RF742"/>
      <c r="RG742"/>
      <c r="RH742"/>
      <c r="RI742"/>
      <c r="RJ742"/>
      <c r="RK742"/>
      <c r="RL742"/>
      <c r="RM742"/>
      <c r="RN742"/>
      <c r="RO742"/>
      <c r="RP742"/>
      <c r="RQ742"/>
      <c r="RR742"/>
      <c r="RS742"/>
      <c r="RT742"/>
      <c r="RU742"/>
      <c r="RV742"/>
      <c r="RW742"/>
      <c r="RX742"/>
      <c r="RY742"/>
      <c r="RZ742"/>
      <c r="SA742"/>
      <c r="SB742"/>
      <c r="SC742"/>
      <c r="SD742"/>
      <c r="SE742"/>
      <c r="SF742"/>
      <c r="SG742"/>
      <c r="SH742"/>
      <c r="SI742"/>
      <c r="SJ742"/>
      <c r="SK742"/>
      <c r="SL742"/>
      <c r="SM742"/>
      <c r="SN742"/>
      <c r="SO742"/>
      <c r="SP742"/>
    </row>
    <row r="743" spans="1:510" ht="16.5" customHeight="1" x14ac:dyDescent="0.2">
      <c r="A743" s="20">
        <v>104</v>
      </c>
      <c r="B743" s="20" t="s">
        <v>21</v>
      </c>
      <c r="C743" s="20" t="s">
        <v>33</v>
      </c>
      <c r="D743" s="20" t="s">
        <v>30</v>
      </c>
      <c r="E743" s="20" t="s">
        <v>1345</v>
      </c>
      <c r="F743" s="21" t="s">
        <v>900</v>
      </c>
      <c r="G743" s="20" t="s">
        <v>42</v>
      </c>
      <c r="H743" s="20" t="s">
        <v>35</v>
      </c>
      <c r="I743" s="20" t="s">
        <v>27</v>
      </c>
      <c r="J743" s="21" t="s">
        <v>902</v>
      </c>
      <c r="K743" s="20"/>
      <c r="L743" s="20"/>
      <c r="M743" s="20"/>
      <c r="N743" s="20"/>
      <c r="O743" s="23">
        <v>0</v>
      </c>
      <c r="P743" s="23">
        <f>900000*100</f>
        <v>90000000</v>
      </c>
      <c r="Q743" s="24">
        <v>6</v>
      </c>
      <c r="R743" s="25">
        <v>45839</v>
      </c>
      <c r="S743" s="20" t="s">
        <v>29</v>
      </c>
      <c r="T743" s="26">
        <f t="shared" si="13"/>
        <v>540000000</v>
      </c>
      <c r="U743" s="27" t="s">
        <v>100</v>
      </c>
      <c r="V743" s="27" t="s">
        <v>100</v>
      </c>
      <c r="W743"/>
      <c r="X743"/>
      <c r="Y743"/>
      <c r="Z743"/>
      <c r="AA743"/>
      <c r="AB743"/>
      <c r="AC743"/>
      <c r="AD743"/>
      <c r="AE743"/>
      <c r="AF743"/>
      <c r="AG743"/>
      <c r="AH743"/>
      <c r="AI743"/>
      <c r="AJ743"/>
      <c r="AK743"/>
      <c r="AL743"/>
      <c r="AM743"/>
      <c r="AN743"/>
      <c r="AO743"/>
      <c r="AP743"/>
      <c r="AQ743"/>
      <c r="AR743"/>
      <c r="AS743"/>
      <c r="AT743"/>
      <c r="AU743"/>
      <c r="AV743"/>
      <c r="AW743"/>
      <c r="AX743"/>
      <c r="AY743"/>
      <c r="AZ743"/>
      <c r="BA743"/>
      <c r="BB743"/>
      <c r="BC743"/>
      <c r="BD743"/>
      <c r="BE743"/>
      <c r="BF743"/>
      <c r="BG743"/>
      <c r="BH743"/>
      <c r="BI743"/>
      <c r="BJ743"/>
      <c r="BK743"/>
      <c r="BL743"/>
      <c r="BM743"/>
      <c r="BN743"/>
      <c r="BO743"/>
      <c r="BP743"/>
      <c r="BQ743"/>
      <c r="BR743"/>
      <c r="BS743"/>
      <c r="BT743"/>
      <c r="BU743"/>
      <c r="BV743"/>
      <c r="BW743"/>
      <c r="BX743"/>
      <c r="BY743"/>
      <c r="BZ743"/>
      <c r="CA743"/>
      <c r="CB743"/>
      <c r="CC743"/>
      <c r="CD743"/>
      <c r="CE743"/>
      <c r="CF743"/>
      <c r="CG743"/>
      <c r="CH743"/>
      <c r="CI743"/>
      <c r="CJ743"/>
      <c r="CK743"/>
      <c r="CL743"/>
      <c r="CM743"/>
      <c r="CN743"/>
      <c r="CO743"/>
      <c r="CP743"/>
      <c r="CQ743"/>
      <c r="CR743"/>
      <c r="CS743"/>
      <c r="CT743"/>
      <c r="CU743"/>
      <c r="CV743"/>
      <c r="CW743"/>
      <c r="CX743"/>
      <c r="CY743"/>
      <c r="CZ743"/>
      <c r="DA743"/>
      <c r="DB743"/>
      <c r="DC743"/>
      <c r="DD743"/>
      <c r="DE743"/>
      <c r="DF743"/>
      <c r="DG743"/>
      <c r="DH743"/>
      <c r="DI743"/>
      <c r="DJ743"/>
      <c r="DK743"/>
      <c r="DL743"/>
      <c r="DM743"/>
      <c r="DN743"/>
      <c r="DO743"/>
      <c r="DP743"/>
      <c r="DQ743"/>
      <c r="DR743"/>
      <c r="DS743"/>
      <c r="DT743"/>
      <c r="DU743"/>
      <c r="DV743"/>
      <c r="DW743"/>
      <c r="DX743"/>
      <c r="DY743"/>
      <c r="DZ743"/>
      <c r="EA743"/>
      <c r="EB743"/>
      <c r="EC743"/>
      <c r="ED743"/>
      <c r="EE743"/>
      <c r="EF743"/>
      <c r="EG743"/>
      <c r="EH743"/>
      <c r="EI743"/>
      <c r="EJ743"/>
      <c r="EK743"/>
      <c r="EL743"/>
      <c r="EM743"/>
      <c r="EN743"/>
      <c r="EO743"/>
      <c r="EP743"/>
      <c r="EQ743"/>
      <c r="ER743"/>
      <c r="ES743"/>
      <c r="ET743"/>
      <c r="EU743"/>
      <c r="EV743"/>
      <c r="EW743"/>
      <c r="EX743"/>
      <c r="EY743"/>
      <c r="EZ743"/>
      <c r="FA743"/>
      <c r="FB743"/>
      <c r="FC743"/>
      <c r="FD743"/>
      <c r="FE743"/>
      <c r="FF743"/>
      <c r="FG743"/>
      <c r="FH743"/>
      <c r="FI743"/>
      <c r="FJ743"/>
      <c r="FK743"/>
      <c r="FL743"/>
      <c r="FM743"/>
      <c r="FN743"/>
      <c r="FO743"/>
      <c r="FP743"/>
      <c r="FQ743"/>
      <c r="FR743"/>
      <c r="FS743"/>
      <c r="FT743"/>
      <c r="FU743"/>
      <c r="FV743"/>
      <c r="FW743"/>
      <c r="FX743"/>
      <c r="FY743"/>
      <c r="FZ743"/>
      <c r="GA743"/>
      <c r="GB743"/>
      <c r="GC743"/>
      <c r="GD743"/>
      <c r="GE743"/>
      <c r="GF743"/>
      <c r="GG743"/>
      <c r="GH743"/>
      <c r="GI743"/>
      <c r="GJ743"/>
      <c r="GK743"/>
      <c r="GL743"/>
      <c r="GM743"/>
      <c r="GN743"/>
      <c r="GO743"/>
      <c r="GP743"/>
      <c r="GQ743"/>
      <c r="GR743"/>
      <c r="GS743"/>
      <c r="GT743"/>
      <c r="GU743"/>
      <c r="GV743"/>
      <c r="GW743"/>
      <c r="GX743"/>
      <c r="GY743"/>
      <c r="GZ743"/>
      <c r="HA743"/>
      <c r="HB743"/>
      <c r="HC743"/>
      <c r="HD743"/>
      <c r="HE743"/>
      <c r="HF743"/>
      <c r="HG743"/>
      <c r="HH743"/>
      <c r="HI743"/>
      <c r="HJ743"/>
      <c r="HK743"/>
      <c r="HL743"/>
      <c r="HM743"/>
      <c r="HN743"/>
      <c r="HO743"/>
      <c r="HP743"/>
      <c r="HQ743"/>
      <c r="HR743"/>
      <c r="HS743"/>
      <c r="HT743"/>
      <c r="HU743"/>
      <c r="HV743"/>
      <c r="HW743"/>
      <c r="HX743"/>
      <c r="HY743"/>
      <c r="HZ743"/>
      <c r="IA743"/>
      <c r="IB743"/>
      <c r="IC743"/>
      <c r="ID743"/>
      <c r="IE743"/>
      <c r="IF743"/>
      <c r="IG743"/>
      <c r="IH743"/>
      <c r="II743"/>
      <c r="IJ743"/>
      <c r="IK743"/>
      <c r="IL743"/>
      <c r="IM743"/>
      <c r="IN743"/>
      <c r="IO743"/>
      <c r="IP743"/>
      <c r="IQ743"/>
      <c r="IR743"/>
      <c r="IS743"/>
      <c r="IT743"/>
      <c r="IU743"/>
      <c r="IV743"/>
      <c r="IW743"/>
      <c r="IX743"/>
      <c r="IY743"/>
      <c r="IZ743"/>
      <c r="JA743"/>
      <c r="JB743"/>
      <c r="JC743"/>
      <c r="JD743"/>
      <c r="JE743"/>
      <c r="JF743"/>
      <c r="JG743"/>
      <c r="JH743"/>
      <c r="JI743"/>
      <c r="JJ743"/>
      <c r="JK743"/>
      <c r="JL743"/>
      <c r="JM743"/>
      <c r="JN743"/>
      <c r="JO743"/>
      <c r="JP743"/>
      <c r="JQ743"/>
      <c r="JR743"/>
      <c r="JS743"/>
      <c r="JT743"/>
      <c r="JU743"/>
      <c r="JV743"/>
      <c r="JW743"/>
      <c r="JX743"/>
      <c r="JY743"/>
      <c r="JZ743"/>
      <c r="KA743"/>
      <c r="KB743"/>
      <c r="KC743"/>
      <c r="KD743"/>
      <c r="KE743"/>
      <c r="KF743"/>
      <c r="KG743"/>
      <c r="KH743"/>
      <c r="KI743"/>
      <c r="KJ743"/>
      <c r="KK743"/>
      <c r="KL743"/>
      <c r="KM743"/>
      <c r="KN743"/>
      <c r="KO743"/>
      <c r="KP743"/>
      <c r="KQ743"/>
      <c r="KR743"/>
      <c r="KS743"/>
      <c r="KT743"/>
      <c r="KU743"/>
      <c r="KV743"/>
      <c r="KW743"/>
      <c r="KX743"/>
      <c r="KY743"/>
      <c r="KZ743"/>
      <c r="LA743"/>
      <c r="LB743"/>
      <c r="LC743"/>
      <c r="LD743"/>
      <c r="LE743"/>
      <c r="LF743"/>
      <c r="LG743"/>
      <c r="LH743"/>
      <c r="LI743"/>
      <c r="LJ743"/>
      <c r="LK743"/>
      <c r="LL743"/>
      <c r="LM743"/>
      <c r="LN743"/>
      <c r="LO743"/>
      <c r="LP743"/>
      <c r="LQ743"/>
      <c r="LR743"/>
      <c r="LS743"/>
      <c r="LT743"/>
      <c r="LU743"/>
      <c r="LV743"/>
      <c r="LW743"/>
      <c r="LX743"/>
      <c r="LY743"/>
      <c r="LZ743"/>
      <c r="MA743"/>
      <c r="MB743"/>
      <c r="MC743"/>
      <c r="MD743"/>
      <c r="ME743"/>
      <c r="MF743"/>
      <c r="MG743"/>
      <c r="MH743"/>
      <c r="MI743"/>
      <c r="MJ743"/>
      <c r="MK743"/>
      <c r="ML743"/>
      <c r="MM743"/>
      <c r="MN743"/>
      <c r="MO743"/>
      <c r="MP743"/>
      <c r="MQ743"/>
      <c r="MR743"/>
      <c r="MS743"/>
      <c r="MT743"/>
      <c r="MU743"/>
      <c r="MV743"/>
      <c r="MW743"/>
      <c r="MX743"/>
      <c r="MY743"/>
      <c r="MZ743"/>
      <c r="NA743"/>
      <c r="NB743"/>
      <c r="NC743"/>
      <c r="ND743"/>
      <c r="NE743"/>
      <c r="NF743"/>
      <c r="NG743"/>
      <c r="NH743"/>
      <c r="NI743"/>
      <c r="NJ743"/>
      <c r="NK743"/>
      <c r="NL743"/>
      <c r="NM743"/>
      <c r="NN743"/>
      <c r="NO743"/>
      <c r="NP743"/>
      <c r="NQ743"/>
      <c r="NR743"/>
      <c r="NS743"/>
      <c r="NT743"/>
      <c r="NU743"/>
      <c r="NV743"/>
      <c r="NW743"/>
      <c r="NX743"/>
      <c r="NY743"/>
      <c r="NZ743"/>
      <c r="OA743"/>
      <c r="OB743"/>
      <c r="OC743"/>
      <c r="OD743"/>
      <c r="OE743"/>
      <c r="OF743"/>
      <c r="OG743"/>
      <c r="OH743"/>
      <c r="OI743"/>
      <c r="OJ743"/>
      <c r="OK743"/>
      <c r="OL743"/>
      <c r="OM743"/>
      <c r="ON743"/>
      <c r="OO743"/>
      <c r="OP743"/>
      <c r="OQ743"/>
      <c r="OR743"/>
      <c r="OS743"/>
      <c r="OT743"/>
      <c r="OU743"/>
      <c r="OV743"/>
      <c r="OW743"/>
      <c r="OX743"/>
      <c r="OY743"/>
      <c r="OZ743"/>
      <c r="PA743"/>
      <c r="PB743"/>
      <c r="PC743"/>
      <c r="PD743"/>
      <c r="PE743"/>
      <c r="PF743"/>
      <c r="PG743"/>
      <c r="PH743"/>
      <c r="PI743"/>
      <c r="PJ743"/>
      <c r="PK743"/>
      <c r="PL743"/>
      <c r="PM743"/>
      <c r="PN743"/>
      <c r="PO743"/>
      <c r="PP743"/>
      <c r="PQ743"/>
      <c r="PR743"/>
      <c r="PS743"/>
      <c r="PT743"/>
      <c r="PU743"/>
      <c r="PV743"/>
      <c r="PW743"/>
      <c r="PX743"/>
      <c r="PY743"/>
      <c r="PZ743"/>
      <c r="QA743"/>
      <c r="QB743"/>
      <c r="QC743"/>
      <c r="QD743"/>
      <c r="QE743"/>
      <c r="QF743"/>
      <c r="QG743"/>
      <c r="QH743"/>
      <c r="QI743"/>
      <c r="QJ743"/>
      <c r="QK743"/>
      <c r="QL743"/>
      <c r="QM743"/>
      <c r="QN743"/>
      <c r="QO743"/>
      <c r="QP743"/>
      <c r="QQ743"/>
      <c r="QR743"/>
      <c r="QS743"/>
      <c r="QT743"/>
      <c r="QU743"/>
      <c r="QV743"/>
      <c r="QW743"/>
      <c r="QX743"/>
      <c r="QY743"/>
      <c r="QZ743"/>
      <c r="RA743"/>
      <c r="RB743"/>
      <c r="RC743"/>
      <c r="RD743"/>
      <c r="RE743"/>
      <c r="RF743"/>
      <c r="RG743"/>
      <c r="RH743"/>
      <c r="RI743"/>
      <c r="RJ743"/>
      <c r="RK743"/>
      <c r="RL743"/>
      <c r="RM743"/>
      <c r="RN743"/>
      <c r="RO743"/>
      <c r="RP743"/>
      <c r="RQ743"/>
      <c r="RR743"/>
      <c r="RS743"/>
      <c r="RT743"/>
      <c r="RU743"/>
      <c r="RV743"/>
      <c r="RW743"/>
      <c r="RX743"/>
      <c r="RY743"/>
      <c r="RZ743"/>
      <c r="SA743"/>
      <c r="SB743"/>
      <c r="SC743"/>
      <c r="SD743"/>
      <c r="SE743"/>
      <c r="SF743"/>
      <c r="SG743"/>
      <c r="SH743"/>
      <c r="SI743"/>
      <c r="SJ743"/>
      <c r="SK743"/>
      <c r="SL743"/>
      <c r="SM743"/>
      <c r="SN743"/>
      <c r="SO743"/>
      <c r="SP743"/>
    </row>
    <row r="744" spans="1:510" ht="16.5" customHeight="1" x14ac:dyDescent="0.2">
      <c r="A744" s="20">
        <v>106</v>
      </c>
      <c r="B744" s="20" t="s">
        <v>21</v>
      </c>
      <c r="C744" s="20" t="s">
        <v>22</v>
      </c>
      <c r="D744" s="20" t="s">
        <v>38</v>
      </c>
      <c r="E744" s="20" t="s">
        <v>1345</v>
      </c>
      <c r="F744" s="21" t="s">
        <v>48</v>
      </c>
      <c r="G744" s="20" t="s">
        <v>42</v>
      </c>
      <c r="H744" s="20" t="s">
        <v>35</v>
      </c>
      <c r="I744" s="20" t="s">
        <v>27</v>
      </c>
      <c r="J744" s="21" t="s">
        <v>903</v>
      </c>
      <c r="K744" s="20"/>
      <c r="L744" s="20"/>
      <c r="M744" s="20"/>
      <c r="N744" s="20"/>
      <c r="O744" s="23">
        <v>0</v>
      </c>
      <c r="P744" s="23">
        <f>(159*40000000)/2</f>
        <v>3180000000</v>
      </c>
      <c r="Q744" s="24">
        <v>1</v>
      </c>
      <c r="R744" s="25">
        <v>45839</v>
      </c>
      <c r="S744" s="20" t="s">
        <v>29</v>
      </c>
      <c r="T744" s="26">
        <f t="shared" si="13"/>
        <v>3180000000</v>
      </c>
      <c r="U744" s="27" t="s">
        <v>100</v>
      </c>
      <c r="V744" s="27" t="s">
        <v>100</v>
      </c>
      <c r="W744"/>
      <c r="X744"/>
      <c r="Y744"/>
      <c r="Z744"/>
      <c r="AA744"/>
      <c r="AB744"/>
      <c r="AC744"/>
      <c r="AD744"/>
      <c r="AE744"/>
      <c r="AF744"/>
      <c r="AG744"/>
      <c r="AH744"/>
      <c r="AI744"/>
      <c r="AJ744"/>
      <c r="AK744"/>
      <c r="AL744"/>
      <c r="AM744"/>
      <c r="AN744"/>
      <c r="AO744"/>
      <c r="AP744"/>
      <c r="AQ744"/>
      <c r="AR744"/>
      <c r="AS744"/>
      <c r="AT744"/>
      <c r="AU744"/>
      <c r="AV744"/>
      <c r="AW744"/>
      <c r="AX744"/>
      <c r="AY744"/>
      <c r="AZ744"/>
      <c r="BA744"/>
      <c r="BB744"/>
      <c r="BC744"/>
      <c r="BD744"/>
      <c r="BE744"/>
      <c r="BF744"/>
      <c r="BG744"/>
      <c r="BH744"/>
      <c r="BI744"/>
      <c r="BJ744"/>
      <c r="BK744"/>
      <c r="BL744"/>
      <c r="BM744"/>
      <c r="BN744"/>
      <c r="BO744"/>
      <c r="BP744"/>
      <c r="BQ744"/>
      <c r="BR744"/>
      <c r="BS744"/>
      <c r="BT744"/>
      <c r="BU744"/>
      <c r="BV744"/>
      <c r="BW744"/>
      <c r="BX744"/>
      <c r="BY744"/>
      <c r="BZ744"/>
      <c r="CA744"/>
      <c r="CB744"/>
      <c r="CC744"/>
      <c r="CD744"/>
      <c r="CE744"/>
      <c r="CF744"/>
      <c r="CG744"/>
      <c r="CH744"/>
      <c r="CI744"/>
      <c r="CJ744"/>
      <c r="CK744"/>
      <c r="CL744"/>
      <c r="CM744"/>
      <c r="CN744"/>
      <c r="CO744"/>
      <c r="CP744"/>
      <c r="CQ744"/>
      <c r="CR744"/>
      <c r="CS744"/>
      <c r="CT744"/>
      <c r="CU744"/>
      <c r="CV744"/>
      <c r="CW744"/>
      <c r="CX744"/>
      <c r="CY744"/>
      <c r="CZ744"/>
      <c r="DA744"/>
      <c r="DB744"/>
      <c r="DC744"/>
      <c r="DD744"/>
      <c r="DE744"/>
      <c r="DF744"/>
      <c r="DG744"/>
      <c r="DH744"/>
      <c r="DI744"/>
      <c r="DJ744"/>
      <c r="DK744"/>
      <c r="DL744"/>
      <c r="DM744"/>
      <c r="DN744"/>
      <c r="DO744"/>
      <c r="DP744"/>
      <c r="DQ744"/>
      <c r="DR744"/>
      <c r="DS744"/>
      <c r="DT744"/>
      <c r="DU744"/>
      <c r="DV744"/>
      <c r="DW744"/>
      <c r="DX744"/>
      <c r="DY744"/>
      <c r="DZ744"/>
      <c r="EA744"/>
      <c r="EB744"/>
      <c r="EC744"/>
      <c r="ED744"/>
      <c r="EE744"/>
      <c r="EF744"/>
      <c r="EG744"/>
      <c r="EH744"/>
      <c r="EI744"/>
      <c r="EJ744"/>
      <c r="EK744"/>
      <c r="EL744"/>
      <c r="EM744"/>
      <c r="EN744"/>
      <c r="EO744"/>
      <c r="EP744"/>
      <c r="EQ744"/>
      <c r="ER744"/>
      <c r="ES744"/>
      <c r="ET744"/>
      <c r="EU744"/>
      <c r="EV744"/>
      <c r="EW744"/>
      <c r="EX744"/>
      <c r="EY744"/>
      <c r="EZ744"/>
      <c r="FA744"/>
      <c r="FB744"/>
      <c r="FC744"/>
      <c r="FD744"/>
      <c r="FE744"/>
      <c r="FF744"/>
      <c r="FG744"/>
      <c r="FH744"/>
      <c r="FI744"/>
      <c r="FJ744"/>
      <c r="FK744"/>
      <c r="FL744"/>
      <c r="FM744"/>
      <c r="FN744"/>
      <c r="FO744"/>
      <c r="FP744"/>
      <c r="FQ744"/>
      <c r="FR744"/>
      <c r="FS744"/>
      <c r="FT744"/>
      <c r="FU744"/>
      <c r="FV744"/>
      <c r="FW744"/>
      <c r="FX744"/>
      <c r="FY744"/>
      <c r="FZ744"/>
      <c r="GA744"/>
      <c r="GB744"/>
      <c r="GC744"/>
      <c r="GD744"/>
      <c r="GE744"/>
      <c r="GF744"/>
      <c r="GG744"/>
      <c r="GH744"/>
      <c r="GI744"/>
      <c r="GJ744"/>
      <c r="GK744"/>
      <c r="GL744"/>
      <c r="GM744"/>
      <c r="GN744"/>
      <c r="GO744"/>
      <c r="GP744"/>
      <c r="GQ744"/>
      <c r="GR744"/>
      <c r="GS744"/>
      <c r="GT744"/>
      <c r="GU744"/>
      <c r="GV744"/>
      <c r="GW744"/>
      <c r="GX744"/>
      <c r="GY744"/>
      <c r="GZ744"/>
      <c r="HA744"/>
      <c r="HB744"/>
      <c r="HC744"/>
      <c r="HD744"/>
      <c r="HE744"/>
      <c r="HF744"/>
      <c r="HG744"/>
      <c r="HH744"/>
      <c r="HI744"/>
      <c r="HJ744"/>
      <c r="HK744"/>
      <c r="HL744"/>
      <c r="HM744"/>
      <c r="HN744"/>
      <c r="HO744"/>
      <c r="HP744"/>
      <c r="HQ744"/>
      <c r="HR744"/>
      <c r="HS744"/>
      <c r="HT744"/>
      <c r="HU744"/>
      <c r="HV744"/>
      <c r="HW744"/>
      <c r="HX744"/>
      <c r="HY744"/>
      <c r="HZ744"/>
      <c r="IA744"/>
      <c r="IB744"/>
      <c r="IC744"/>
      <c r="ID744"/>
      <c r="IE744"/>
      <c r="IF744"/>
      <c r="IG744"/>
      <c r="IH744"/>
      <c r="II744"/>
      <c r="IJ744"/>
      <c r="IK744"/>
      <c r="IL744"/>
      <c r="IM744"/>
      <c r="IN744"/>
      <c r="IO744"/>
      <c r="IP744"/>
      <c r="IQ744"/>
      <c r="IR744"/>
      <c r="IS744"/>
      <c r="IT744"/>
      <c r="IU744"/>
      <c r="IV744"/>
      <c r="IW744"/>
      <c r="IX744"/>
      <c r="IY744"/>
      <c r="IZ744"/>
      <c r="JA744"/>
      <c r="JB744"/>
      <c r="JC744"/>
      <c r="JD744"/>
      <c r="JE744"/>
      <c r="JF744"/>
      <c r="JG744"/>
      <c r="JH744"/>
      <c r="JI744"/>
      <c r="JJ744"/>
      <c r="JK744"/>
      <c r="JL744"/>
      <c r="JM744"/>
      <c r="JN744"/>
      <c r="JO744"/>
      <c r="JP744"/>
      <c r="JQ744"/>
      <c r="JR744"/>
      <c r="JS744"/>
      <c r="JT744"/>
      <c r="JU744"/>
      <c r="JV744"/>
      <c r="JW744"/>
      <c r="JX744"/>
      <c r="JY744"/>
      <c r="JZ744"/>
      <c r="KA744"/>
      <c r="KB744"/>
      <c r="KC744"/>
      <c r="KD744"/>
      <c r="KE744"/>
      <c r="KF744"/>
      <c r="KG744"/>
      <c r="KH744"/>
      <c r="KI744"/>
      <c r="KJ744"/>
      <c r="KK744"/>
      <c r="KL744"/>
      <c r="KM744"/>
      <c r="KN744"/>
      <c r="KO744"/>
      <c r="KP744"/>
      <c r="KQ744"/>
      <c r="KR744"/>
      <c r="KS744"/>
      <c r="KT744"/>
      <c r="KU744"/>
      <c r="KV744"/>
      <c r="KW744"/>
      <c r="KX744"/>
      <c r="KY744"/>
      <c r="KZ744"/>
      <c r="LA744"/>
      <c r="LB744"/>
      <c r="LC744"/>
      <c r="LD744"/>
      <c r="LE744"/>
      <c r="LF744"/>
      <c r="LG744"/>
      <c r="LH744"/>
      <c r="LI744"/>
      <c r="LJ744"/>
      <c r="LK744"/>
      <c r="LL744"/>
      <c r="LM744"/>
      <c r="LN744"/>
      <c r="LO744"/>
      <c r="LP744"/>
      <c r="LQ744"/>
      <c r="LR744"/>
      <c r="LS744"/>
      <c r="LT744"/>
      <c r="LU744"/>
      <c r="LV744"/>
      <c r="LW744"/>
      <c r="LX744"/>
      <c r="LY744"/>
      <c r="LZ744"/>
      <c r="MA744"/>
      <c r="MB744"/>
      <c r="MC744"/>
      <c r="MD744"/>
      <c r="ME744"/>
      <c r="MF744"/>
      <c r="MG744"/>
      <c r="MH744"/>
      <c r="MI744"/>
      <c r="MJ744"/>
      <c r="MK744"/>
      <c r="ML744"/>
      <c r="MM744"/>
      <c r="MN744"/>
      <c r="MO744"/>
      <c r="MP744"/>
      <c r="MQ744"/>
      <c r="MR744"/>
      <c r="MS744"/>
      <c r="MT744"/>
      <c r="MU744"/>
      <c r="MV744"/>
      <c r="MW744"/>
      <c r="MX744"/>
      <c r="MY744"/>
      <c r="MZ744"/>
      <c r="NA744"/>
      <c r="NB744"/>
      <c r="NC744"/>
      <c r="ND744"/>
      <c r="NE744"/>
      <c r="NF744"/>
      <c r="NG744"/>
      <c r="NH744"/>
      <c r="NI744"/>
      <c r="NJ744"/>
      <c r="NK744"/>
      <c r="NL744"/>
      <c r="NM744"/>
      <c r="NN744"/>
      <c r="NO744"/>
      <c r="NP744"/>
      <c r="NQ744"/>
      <c r="NR744"/>
      <c r="NS744"/>
      <c r="NT744"/>
      <c r="NU744"/>
      <c r="NV744"/>
      <c r="NW744"/>
      <c r="NX744"/>
      <c r="NY744"/>
      <c r="NZ744"/>
      <c r="OA744"/>
      <c r="OB744"/>
      <c r="OC744"/>
      <c r="OD744"/>
      <c r="OE744"/>
      <c r="OF744"/>
      <c r="OG744"/>
      <c r="OH744"/>
      <c r="OI744"/>
      <c r="OJ744"/>
      <c r="OK744"/>
      <c r="OL744"/>
      <c r="OM744"/>
      <c r="ON744"/>
      <c r="OO744"/>
      <c r="OP744"/>
      <c r="OQ744"/>
      <c r="OR744"/>
      <c r="OS744"/>
      <c r="OT744"/>
      <c r="OU744"/>
      <c r="OV744"/>
      <c r="OW744"/>
      <c r="OX744"/>
      <c r="OY744"/>
      <c r="OZ744"/>
      <c r="PA744"/>
      <c r="PB744"/>
      <c r="PC744"/>
      <c r="PD744"/>
      <c r="PE744"/>
      <c r="PF744"/>
      <c r="PG744"/>
      <c r="PH744"/>
      <c r="PI744"/>
      <c r="PJ744"/>
      <c r="PK744"/>
      <c r="PL744"/>
      <c r="PM744"/>
      <c r="PN744"/>
      <c r="PO744"/>
      <c r="PP744"/>
      <c r="PQ744"/>
      <c r="PR744"/>
      <c r="PS744"/>
      <c r="PT744"/>
      <c r="PU744"/>
      <c r="PV744"/>
      <c r="PW744"/>
      <c r="PX744"/>
      <c r="PY744"/>
      <c r="PZ744"/>
      <c r="QA744"/>
      <c r="QB744"/>
      <c r="QC744"/>
      <c r="QD744"/>
      <c r="QE744"/>
      <c r="QF744"/>
      <c r="QG744"/>
      <c r="QH744"/>
      <c r="QI744"/>
      <c r="QJ744"/>
      <c r="QK744"/>
      <c r="QL744"/>
      <c r="QM744"/>
      <c r="QN744"/>
      <c r="QO744"/>
      <c r="QP744"/>
      <c r="QQ744"/>
      <c r="QR744"/>
      <c r="QS744"/>
      <c r="QT744"/>
      <c r="QU744"/>
      <c r="QV744"/>
      <c r="QW744"/>
      <c r="QX744"/>
      <c r="QY744"/>
      <c r="QZ744"/>
      <c r="RA744"/>
      <c r="RB744"/>
      <c r="RC744"/>
      <c r="RD744"/>
      <c r="RE744"/>
      <c r="RF744"/>
      <c r="RG744"/>
      <c r="RH744"/>
      <c r="RI744"/>
      <c r="RJ744"/>
      <c r="RK744"/>
      <c r="RL744"/>
      <c r="RM744"/>
      <c r="RN744"/>
      <c r="RO744"/>
      <c r="RP744"/>
      <c r="RQ744"/>
      <c r="RR744"/>
      <c r="RS744"/>
      <c r="RT744"/>
      <c r="RU744"/>
      <c r="RV744"/>
      <c r="RW744"/>
      <c r="RX744"/>
      <c r="RY744"/>
      <c r="RZ744"/>
      <c r="SA744"/>
      <c r="SB744"/>
      <c r="SC744"/>
      <c r="SD744"/>
      <c r="SE744"/>
      <c r="SF744"/>
      <c r="SG744"/>
      <c r="SH744"/>
      <c r="SI744"/>
      <c r="SJ744"/>
      <c r="SK744"/>
      <c r="SL744"/>
      <c r="SM744"/>
      <c r="SN744"/>
      <c r="SO744"/>
      <c r="SP744"/>
    </row>
    <row r="745" spans="1:510" ht="16.5" customHeight="1" x14ac:dyDescent="0.2">
      <c r="A745" s="20">
        <v>107</v>
      </c>
      <c r="B745" s="20" t="s">
        <v>21</v>
      </c>
      <c r="C745" s="20" t="s">
        <v>22</v>
      </c>
      <c r="D745" s="20" t="s">
        <v>38</v>
      </c>
      <c r="E745" s="20" t="s">
        <v>1345</v>
      </c>
      <c r="F745" s="21" t="s">
        <v>44</v>
      </c>
      <c r="G745" s="20" t="s">
        <v>42</v>
      </c>
      <c r="H745" s="20" t="s">
        <v>35</v>
      </c>
      <c r="I745" s="20" t="s">
        <v>27</v>
      </c>
      <c r="J745" s="21" t="s">
        <v>903</v>
      </c>
      <c r="K745" s="20"/>
      <c r="L745" s="20"/>
      <c r="M745" s="20"/>
      <c r="N745" s="20"/>
      <c r="O745" s="23">
        <v>0</v>
      </c>
      <c r="P745" s="23">
        <f>100*30000000</f>
        <v>3000000000</v>
      </c>
      <c r="Q745" s="24">
        <v>1</v>
      </c>
      <c r="R745" s="25">
        <v>45962</v>
      </c>
      <c r="S745" s="20" t="s">
        <v>36</v>
      </c>
      <c r="T745" s="26">
        <f t="shared" si="13"/>
        <v>3000000000</v>
      </c>
      <c r="U745" s="27" t="s">
        <v>100</v>
      </c>
      <c r="V745" s="27" t="s">
        <v>100</v>
      </c>
      <c r="W745"/>
      <c r="X745"/>
      <c r="Y745"/>
      <c r="Z745"/>
      <c r="AA745"/>
      <c r="AB745"/>
      <c r="AC745"/>
      <c r="AD745"/>
      <c r="AE745"/>
      <c r="AF745"/>
      <c r="AG745"/>
      <c r="AH745"/>
      <c r="AI745"/>
      <c r="AJ745"/>
      <c r="AK745"/>
      <c r="AL745"/>
      <c r="AM745"/>
      <c r="AN745"/>
      <c r="AO745"/>
      <c r="AP745"/>
      <c r="AQ745"/>
      <c r="AR745"/>
      <c r="AS745"/>
      <c r="AT745"/>
      <c r="AU745"/>
      <c r="AV745"/>
      <c r="AW745"/>
      <c r="AX745"/>
      <c r="AY745"/>
      <c r="AZ745"/>
      <c r="BA745"/>
      <c r="BB745"/>
      <c r="BC745"/>
      <c r="BD745"/>
      <c r="BE745"/>
      <c r="BF745"/>
      <c r="BG745"/>
      <c r="BH745"/>
      <c r="BI745"/>
      <c r="BJ745"/>
      <c r="BK745"/>
      <c r="BL745"/>
      <c r="BM745"/>
      <c r="BN745"/>
      <c r="BO745"/>
      <c r="BP745"/>
      <c r="BQ745"/>
      <c r="BR745"/>
      <c r="BS745"/>
      <c r="BT745"/>
      <c r="BU745"/>
      <c r="BV745"/>
      <c r="BW745"/>
      <c r="BX745"/>
      <c r="BY745"/>
      <c r="BZ745"/>
      <c r="CA745"/>
      <c r="CB745"/>
      <c r="CC745"/>
      <c r="CD745"/>
      <c r="CE745"/>
      <c r="CF745"/>
      <c r="CG745"/>
      <c r="CH745"/>
      <c r="CI745"/>
      <c r="CJ745"/>
      <c r="CK745"/>
      <c r="CL745"/>
      <c r="CM745"/>
      <c r="CN745"/>
      <c r="CO745"/>
      <c r="CP745"/>
      <c r="CQ745"/>
      <c r="CR745"/>
      <c r="CS745"/>
      <c r="CT745"/>
      <c r="CU745"/>
      <c r="CV745"/>
      <c r="CW745"/>
      <c r="CX745"/>
      <c r="CY745"/>
      <c r="CZ745"/>
      <c r="DA745"/>
      <c r="DB745"/>
      <c r="DC745"/>
      <c r="DD745"/>
      <c r="DE745"/>
      <c r="DF745"/>
      <c r="DG745"/>
      <c r="DH745"/>
      <c r="DI745"/>
      <c r="DJ745"/>
      <c r="DK745"/>
      <c r="DL745"/>
      <c r="DM745"/>
      <c r="DN745"/>
      <c r="DO745"/>
      <c r="DP745"/>
      <c r="DQ745"/>
      <c r="DR745"/>
      <c r="DS745"/>
      <c r="DT745"/>
      <c r="DU745"/>
      <c r="DV745"/>
      <c r="DW745"/>
      <c r="DX745"/>
      <c r="DY745"/>
      <c r="DZ745"/>
      <c r="EA745"/>
      <c r="EB745"/>
      <c r="EC745"/>
      <c r="ED745"/>
      <c r="EE745"/>
      <c r="EF745"/>
      <c r="EG745"/>
      <c r="EH745"/>
      <c r="EI745"/>
      <c r="EJ745"/>
      <c r="EK745"/>
      <c r="EL745"/>
      <c r="EM745"/>
      <c r="EN745"/>
      <c r="EO745"/>
      <c r="EP745"/>
      <c r="EQ745"/>
      <c r="ER745"/>
      <c r="ES745"/>
      <c r="ET745"/>
      <c r="EU745"/>
      <c r="EV745"/>
      <c r="EW745"/>
      <c r="EX745"/>
      <c r="EY745"/>
      <c r="EZ745"/>
      <c r="FA745"/>
      <c r="FB745"/>
      <c r="FC745"/>
      <c r="FD745"/>
      <c r="FE745"/>
      <c r="FF745"/>
      <c r="FG745"/>
      <c r="FH745"/>
      <c r="FI745"/>
      <c r="FJ745"/>
      <c r="FK745"/>
      <c r="FL745"/>
      <c r="FM745"/>
      <c r="FN745"/>
      <c r="FO745"/>
      <c r="FP745"/>
      <c r="FQ745"/>
      <c r="FR745"/>
      <c r="FS745"/>
      <c r="FT745"/>
      <c r="FU745"/>
      <c r="FV745"/>
      <c r="FW745"/>
      <c r="FX745"/>
      <c r="FY745"/>
      <c r="FZ745"/>
      <c r="GA745"/>
      <c r="GB745"/>
      <c r="GC745"/>
      <c r="GD745"/>
      <c r="GE745"/>
      <c r="GF745"/>
      <c r="GG745"/>
      <c r="GH745"/>
      <c r="GI745"/>
      <c r="GJ745"/>
      <c r="GK745"/>
      <c r="GL745"/>
      <c r="GM745"/>
      <c r="GN745"/>
      <c r="GO745"/>
      <c r="GP745"/>
      <c r="GQ745"/>
      <c r="GR745"/>
      <c r="GS745"/>
      <c r="GT745"/>
      <c r="GU745"/>
      <c r="GV745"/>
      <c r="GW745"/>
      <c r="GX745"/>
      <c r="GY745"/>
      <c r="GZ745"/>
      <c r="HA745"/>
      <c r="HB745"/>
      <c r="HC745"/>
      <c r="HD745"/>
      <c r="HE745"/>
      <c r="HF745"/>
      <c r="HG745"/>
      <c r="HH745"/>
      <c r="HI745"/>
      <c r="HJ745"/>
      <c r="HK745"/>
      <c r="HL745"/>
      <c r="HM745"/>
      <c r="HN745"/>
      <c r="HO745"/>
      <c r="HP745"/>
      <c r="HQ745"/>
      <c r="HR745"/>
      <c r="HS745"/>
      <c r="HT745"/>
      <c r="HU745"/>
      <c r="HV745"/>
      <c r="HW745"/>
      <c r="HX745"/>
      <c r="HY745"/>
      <c r="HZ745"/>
      <c r="IA745"/>
      <c r="IB745"/>
      <c r="IC745"/>
      <c r="ID745"/>
      <c r="IE745"/>
      <c r="IF745"/>
      <c r="IG745"/>
      <c r="IH745"/>
      <c r="II745"/>
      <c r="IJ745"/>
      <c r="IK745"/>
      <c r="IL745"/>
      <c r="IM745"/>
      <c r="IN745"/>
      <c r="IO745"/>
      <c r="IP745"/>
      <c r="IQ745"/>
      <c r="IR745"/>
      <c r="IS745"/>
      <c r="IT745"/>
      <c r="IU745"/>
      <c r="IV745"/>
      <c r="IW745"/>
      <c r="IX745"/>
      <c r="IY745"/>
      <c r="IZ745"/>
      <c r="JA745"/>
      <c r="JB745"/>
      <c r="JC745"/>
      <c r="JD745"/>
      <c r="JE745"/>
      <c r="JF745"/>
      <c r="JG745"/>
      <c r="JH745"/>
      <c r="JI745"/>
      <c r="JJ745"/>
      <c r="JK745"/>
      <c r="JL745"/>
      <c r="JM745"/>
      <c r="JN745"/>
      <c r="JO745"/>
      <c r="JP745"/>
      <c r="JQ745"/>
      <c r="JR745"/>
      <c r="JS745"/>
      <c r="JT745"/>
      <c r="JU745"/>
      <c r="JV745"/>
      <c r="JW745"/>
      <c r="JX745"/>
      <c r="JY745"/>
      <c r="JZ745"/>
      <c r="KA745"/>
      <c r="KB745"/>
      <c r="KC745"/>
      <c r="KD745"/>
      <c r="KE745"/>
      <c r="KF745"/>
      <c r="KG745"/>
      <c r="KH745"/>
      <c r="KI745"/>
      <c r="KJ745"/>
      <c r="KK745"/>
      <c r="KL745"/>
      <c r="KM745"/>
      <c r="KN745"/>
      <c r="KO745"/>
      <c r="KP745"/>
      <c r="KQ745"/>
      <c r="KR745"/>
      <c r="KS745"/>
      <c r="KT745"/>
      <c r="KU745"/>
      <c r="KV745"/>
      <c r="KW745"/>
      <c r="KX745"/>
      <c r="KY745"/>
      <c r="KZ745"/>
      <c r="LA745"/>
      <c r="LB745"/>
      <c r="LC745"/>
      <c r="LD745"/>
      <c r="LE745"/>
      <c r="LF745"/>
      <c r="LG745"/>
      <c r="LH745"/>
      <c r="LI745"/>
      <c r="LJ745"/>
      <c r="LK745"/>
      <c r="LL745"/>
      <c r="LM745"/>
      <c r="LN745"/>
      <c r="LO745"/>
      <c r="LP745"/>
      <c r="LQ745"/>
      <c r="LR745"/>
      <c r="LS745"/>
      <c r="LT745"/>
      <c r="LU745"/>
      <c r="LV745"/>
      <c r="LW745"/>
      <c r="LX745"/>
      <c r="LY745"/>
      <c r="LZ745"/>
      <c r="MA745"/>
      <c r="MB745"/>
      <c r="MC745"/>
      <c r="MD745"/>
      <c r="ME745"/>
      <c r="MF745"/>
      <c r="MG745"/>
      <c r="MH745"/>
      <c r="MI745"/>
      <c r="MJ745"/>
      <c r="MK745"/>
      <c r="ML745"/>
      <c r="MM745"/>
      <c r="MN745"/>
      <c r="MO745"/>
      <c r="MP745"/>
      <c r="MQ745"/>
      <c r="MR745"/>
      <c r="MS745"/>
      <c r="MT745"/>
      <c r="MU745"/>
      <c r="MV745"/>
      <c r="MW745"/>
      <c r="MX745"/>
      <c r="MY745"/>
      <c r="MZ745"/>
      <c r="NA745"/>
      <c r="NB745"/>
      <c r="NC745"/>
      <c r="ND745"/>
      <c r="NE745"/>
      <c r="NF745"/>
      <c r="NG745"/>
      <c r="NH745"/>
      <c r="NI745"/>
      <c r="NJ745"/>
      <c r="NK745"/>
      <c r="NL745"/>
      <c r="NM745"/>
      <c r="NN745"/>
      <c r="NO745"/>
      <c r="NP745"/>
      <c r="NQ745"/>
      <c r="NR745"/>
      <c r="NS745"/>
      <c r="NT745"/>
      <c r="NU745"/>
      <c r="NV745"/>
      <c r="NW745"/>
      <c r="NX745"/>
      <c r="NY745"/>
      <c r="NZ745"/>
      <c r="OA745"/>
      <c r="OB745"/>
      <c r="OC745"/>
      <c r="OD745"/>
      <c r="OE745"/>
      <c r="OF745"/>
      <c r="OG745"/>
      <c r="OH745"/>
      <c r="OI745"/>
      <c r="OJ745"/>
      <c r="OK745"/>
      <c r="OL745"/>
      <c r="OM745"/>
      <c r="ON745"/>
      <c r="OO745"/>
      <c r="OP745"/>
      <c r="OQ745"/>
      <c r="OR745"/>
      <c r="OS745"/>
      <c r="OT745"/>
      <c r="OU745"/>
      <c r="OV745"/>
      <c r="OW745"/>
      <c r="OX745"/>
      <c r="OY745"/>
      <c r="OZ745"/>
      <c r="PA745"/>
      <c r="PB745"/>
      <c r="PC745"/>
      <c r="PD745"/>
      <c r="PE745"/>
      <c r="PF745"/>
      <c r="PG745"/>
      <c r="PH745"/>
      <c r="PI745"/>
      <c r="PJ745"/>
      <c r="PK745"/>
      <c r="PL745"/>
      <c r="PM745"/>
      <c r="PN745"/>
      <c r="PO745"/>
      <c r="PP745"/>
      <c r="PQ745"/>
      <c r="PR745"/>
      <c r="PS745"/>
      <c r="PT745"/>
      <c r="PU745"/>
      <c r="PV745"/>
      <c r="PW745"/>
      <c r="PX745"/>
      <c r="PY745"/>
      <c r="PZ745"/>
      <c r="QA745"/>
      <c r="QB745"/>
      <c r="QC745"/>
      <c r="QD745"/>
      <c r="QE745"/>
      <c r="QF745"/>
      <c r="QG745"/>
      <c r="QH745"/>
      <c r="QI745"/>
      <c r="QJ745"/>
      <c r="QK745"/>
      <c r="QL745"/>
      <c r="QM745"/>
      <c r="QN745"/>
      <c r="QO745"/>
      <c r="QP745"/>
      <c r="QQ745"/>
      <c r="QR745"/>
      <c r="QS745"/>
      <c r="QT745"/>
      <c r="QU745"/>
      <c r="QV745"/>
      <c r="QW745"/>
      <c r="QX745"/>
      <c r="QY745"/>
      <c r="QZ745"/>
      <c r="RA745"/>
      <c r="RB745"/>
      <c r="RC745"/>
      <c r="RD745"/>
      <c r="RE745"/>
      <c r="RF745"/>
      <c r="RG745"/>
      <c r="RH745"/>
      <c r="RI745"/>
      <c r="RJ745"/>
      <c r="RK745"/>
      <c r="RL745"/>
      <c r="RM745"/>
      <c r="RN745"/>
      <c r="RO745"/>
      <c r="RP745"/>
      <c r="RQ745"/>
      <c r="RR745"/>
      <c r="RS745"/>
      <c r="RT745"/>
      <c r="RU745"/>
      <c r="RV745"/>
      <c r="RW745"/>
      <c r="RX745"/>
      <c r="RY745"/>
      <c r="RZ745"/>
      <c r="SA745"/>
      <c r="SB745"/>
      <c r="SC745"/>
      <c r="SD745"/>
      <c r="SE745"/>
      <c r="SF745"/>
      <c r="SG745"/>
      <c r="SH745"/>
      <c r="SI745"/>
      <c r="SJ745"/>
      <c r="SK745"/>
      <c r="SL745"/>
      <c r="SM745"/>
      <c r="SN745"/>
      <c r="SO745"/>
      <c r="SP745"/>
    </row>
    <row r="746" spans="1:510" ht="16.5" customHeight="1" x14ac:dyDescent="0.2">
      <c r="A746" s="20">
        <v>108</v>
      </c>
      <c r="B746" s="20" t="s">
        <v>21</v>
      </c>
      <c r="C746" s="20" t="s">
        <v>22</v>
      </c>
      <c r="D746" s="20" t="s">
        <v>38</v>
      </c>
      <c r="E746" s="20" t="s">
        <v>1345</v>
      </c>
      <c r="F746" s="21" t="s">
        <v>41</v>
      </c>
      <c r="G746" s="20" t="s">
        <v>42</v>
      </c>
      <c r="H746" s="20" t="s">
        <v>35</v>
      </c>
      <c r="I746" s="20" t="s">
        <v>27</v>
      </c>
      <c r="J746" s="21" t="s">
        <v>903</v>
      </c>
      <c r="K746" s="20"/>
      <c r="L746" s="20"/>
      <c r="M746" s="20"/>
      <c r="N746" s="20"/>
      <c r="O746" s="23">
        <v>0</v>
      </c>
      <c r="P746" s="23">
        <f>100*30000000</f>
        <v>3000000000</v>
      </c>
      <c r="Q746" s="24">
        <v>1</v>
      </c>
      <c r="R746" s="25">
        <v>45962</v>
      </c>
      <c r="S746" s="20" t="s">
        <v>36</v>
      </c>
      <c r="T746" s="26">
        <f t="shared" si="13"/>
        <v>3000000000</v>
      </c>
      <c r="U746" s="27" t="s">
        <v>100</v>
      </c>
      <c r="V746" s="27" t="s">
        <v>100</v>
      </c>
      <c r="W746"/>
      <c r="X746"/>
      <c r="Y746"/>
      <c r="Z746"/>
      <c r="AA746"/>
      <c r="AB746"/>
      <c r="AC746"/>
      <c r="AD746"/>
      <c r="AE746"/>
      <c r="AF746"/>
      <c r="AG746"/>
      <c r="AH746"/>
      <c r="AI746"/>
      <c r="AJ746"/>
      <c r="AK746"/>
      <c r="AL746"/>
      <c r="AM746"/>
      <c r="AN746"/>
      <c r="AO746"/>
      <c r="AP746"/>
      <c r="AQ746"/>
      <c r="AR746"/>
      <c r="AS746"/>
      <c r="AT746"/>
      <c r="AU746"/>
      <c r="AV746"/>
      <c r="AW746"/>
      <c r="AX746"/>
      <c r="AY746"/>
      <c r="AZ746"/>
      <c r="BA746"/>
      <c r="BB746"/>
      <c r="BC746"/>
      <c r="BD746"/>
      <c r="BE746"/>
      <c r="BF746"/>
      <c r="BG746"/>
      <c r="BH746"/>
      <c r="BI746"/>
      <c r="BJ746"/>
      <c r="BK746"/>
      <c r="BL746"/>
      <c r="BM746"/>
      <c r="BN746"/>
      <c r="BO746"/>
      <c r="BP746"/>
      <c r="BQ746"/>
      <c r="BR746"/>
      <c r="BS746"/>
      <c r="BT746"/>
      <c r="BU746"/>
      <c r="BV746"/>
      <c r="BW746"/>
      <c r="BX746"/>
      <c r="BY746"/>
      <c r="BZ746"/>
      <c r="CA746"/>
      <c r="CB746"/>
      <c r="CC746"/>
      <c r="CD746"/>
      <c r="CE746"/>
      <c r="CF746"/>
      <c r="CG746"/>
      <c r="CH746"/>
      <c r="CI746"/>
      <c r="CJ746"/>
      <c r="CK746"/>
      <c r="CL746"/>
      <c r="CM746"/>
      <c r="CN746"/>
      <c r="CO746"/>
      <c r="CP746"/>
      <c r="CQ746"/>
      <c r="CR746"/>
      <c r="CS746"/>
      <c r="CT746"/>
      <c r="CU746"/>
      <c r="CV746"/>
      <c r="CW746"/>
      <c r="CX746"/>
      <c r="CY746"/>
      <c r="CZ746"/>
      <c r="DA746"/>
      <c r="DB746"/>
      <c r="DC746"/>
      <c r="DD746"/>
      <c r="DE746"/>
      <c r="DF746"/>
      <c r="DG746"/>
      <c r="DH746"/>
      <c r="DI746"/>
      <c r="DJ746"/>
      <c r="DK746"/>
      <c r="DL746"/>
      <c r="DM746"/>
      <c r="DN746"/>
      <c r="DO746"/>
      <c r="DP746"/>
      <c r="DQ746"/>
      <c r="DR746"/>
      <c r="DS746"/>
      <c r="DT746"/>
      <c r="DU746"/>
      <c r="DV746"/>
      <c r="DW746"/>
      <c r="DX746"/>
      <c r="DY746"/>
      <c r="DZ746"/>
      <c r="EA746"/>
      <c r="EB746"/>
      <c r="EC746"/>
      <c r="ED746"/>
      <c r="EE746"/>
      <c r="EF746"/>
      <c r="EG746"/>
      <c r="EH746"/>
      <c r="EI746"/>
      <c r="EJ746"/>
      <c r="EK746"/>
      <c r="EL746"/>
      <c r="EM746"/>
      <c r="EN746"/>
      <c r="EO746"/>
      <c r="EP746"/>
      <c r="EQ746"/>
      <c r="ER746"/>
      <c r="ES746"/>
      <c r="ET746"/>
      <c r="EU746"/>
      <c r="EV746"/>
      <c r="EW746"/>
      <c r="EX746"/>
      <c r="EY746"/>
      <c r="EZ746"/>
      <c r="FA746"/>
      <c r="FB746"/>
      <c r="FC746"/>
      <c r="FD746"/>
      <c r="FE746"/>
      <c r="FF746"/>
      <c r="FG746"/>
      <c r="FH746"/>
      <c r="FI746"/>
      <c r="FJ746"/>
      <c r="FK746"/>
      <c r="FL746"/>
      <c r="FM746"/>
      <c r="FN746"/>
      <c r="FO746"/>
      <c r="FP746"/>
      <c r="FQ746"/>
      <c r="FR746"/>
      <c r="FS746"/>
      <c r="FT746"/>
      <c r="FU746"/>
      <c r="FV746"/>
      <c r="FW746"/>
      <c r="FX746"/>
      <c r="FY746"/>
      <c r="FZ746"/>
      <c r="GA746"/>
      <c r="GB746"/>
      <c r="GC746"/>
      <c r="GD746"/>
      <c r="GE746"/>
      <c r="GF746"/>
      <c r="GG746"/>
      <c r="GH746"/>
      <c r="GI746"/>
      <c r="GJ746"/>
      <c r="GK746"/>
      <c r="GL746"/>
      <c r="GM746"/>
      <c r="GN746"/>
      <c r="GO746"/>
      <c r="GP746"/>
      <c r="GQ746"/>
      <c r="GR746"/>
      <c r="GS746"/>
      <c r="GT746"/>
      <c r="GU746"/>
      <c r="GV746"/>
      <c r="GW746"/>
      <c r="GX746"/>
      <c r="GY746"/>
      <c r="GZ746"/>
      <c r="HA746"/>
      <c r="HB746"/>
      <c r="HC746"/>
      <c r="HD746"/>
      <c r="HE746"/>
      <c r="HF746"/>
      <c r="HG746"/>
      <c r="HH746"/>
      <c r="HI746"/>
      <c r="HJ746"/>
      <c r="HK746"/>
      <c r="HL746"/>
      <c r="HM746"/>
      <c r="HN746"/>
      <c r="HO746"/>
      <c r="HP746"/>
      <c r="HQ746"/>
      <c r="HR746"/>
      <c r="HS746"/>
      <c r="HT746"/>
      <c r="HU746"/>
      <c r="HV746"/>
      <c r="HW746"/>
      <c r="HX746"/>
      <c r="HY746"/>
      <c r="HZ746"/>
      <c r="IA746"/>
      <c r="IB746"/>
      <c r="IC746"/>
      <c r="ID746"/>
      <c r="IE746"/>
      <c r="IF746"/>
      <c r="IG746"/>
      <c r="IH746"/>
      <c r="II746"/>
      <c r="IJ746"/>
      <c r="IK746"/>
      <c r="IL746"/>
      <c r="IM746"/>
      <c r="IN746"/>
      <c r="IO746"/>
      <c r="IP746"/>
      <c r="IQ746"/>
      <c r="IR746"/>
      <c r="IS746"/>
      <c r="IT746"/>
      <c r="IU746"/>
      <c r="IV746"/>
      <c r="IW746"/>
      <c r="IX746"/>
      <c r="IY746"/>
      <c r="IZ746"/>
      <c r="JA746"/>
      <c r="JB746"/>
      <c r="JC746"/>
      <c r="JD746"/>
      <c r="JE746"/>
      <c r="JF746"/>
      <c r="JG746"/>
      <c r="JH746"/>
      <c r="JI746"/>
      <c r="JJ746"/>
      <c r="JK746"/>
      <c r="JL746"/>
      <c r="JM746"/>
      <c r="JN746"/>
      <c r="JO746"/>
      <c r="JP746"/>
      <c r="JQ746"/>
      <c r="JR746"/>
      <c r="JS746"/>
      <c r="JT746"/>
      <c r="JU746"/>
      <c r="JV746"/>
      <c r="JW746"/>
      <c r="JX746"/>
      <c r="JY746"/>
      <c r="JZ746"/>
      <c r="KA746"/>
      <c r="KB746"/>
      <c r="KC746"/>
      <c r="KD746"/>
      <c r="KE746"/>
      <c r="KF746"/>
      <c r="KG746"/>
      <c r="KH746"/>
      <c r="KI746"/>
      <c r="KJ746"/>
      <c r="KK746"/>
      <c r="KL746"/>
      <c r="KM746"/>
      <c r="KN746"/>
      <c r="KO746"/>
      <c r="KP746"/>
      <c r="KQ746"/>
      <c r="KR746"/>
      <c r="KS746"/>
      <c r="KT746"/>
      <c r="KU746"/>
      <c r="KV746"/>
      <c r="KW746"/>
      <c r="KX746"/>
      <c r="KY746"/>
      <c r="KZ746"/>
      <c r="LA746"/>
      <c r="LB746"/>
      <c r="LC746"/>
      <c r="LD746"/>
      <c r="LE746"/>
      <c r="LF746"/>
      <c r="LG746"/>
      <c r="LH746"/>
      <c r="LI746"/>
      <c r="LJ746"/>
      <c r="LK746"/>
      <c r="LL746"/>
      <c r="LM746"/>
      <c r="LN746"/>
      <c r="LO746"/>
      <c r="LP746"/>
      <c r="LQ746"/>
      <c r="LR746"/>
      <c r="LS746"/>
      <c r="LT746"/>
      <c r="LU746"/>
      <c r="LV746"/>
      <c r="LW746"/>
      <c r="LX746"/>
      <c r="LY746"/>
      <c r="LZ746"/>
      <c r="MA746"/>
      <c r="MB746"/>
      <c r="MC746"/>
      <c r="MD746"/>
      <c r="ME746"/>
      <c r="MF746"/>
      <c r="MG746"/>
      <c r="MH746"/>
      <c r="MI746"/>
      <c r="MJ746"/>
      <c r="MK746"/>
      <c r="ML746"/>
      <c r="MM746"/>
      <c r="MN746"/>
      <c r="MO746"/>
      <c r="MP746"/>
      <c r="MQ746"/>
      <c r="MR746"/>
      <c r="MS746"/>
      <c r="MT746"/>
      <c r="MU746"/>
      <c r="MV746"/>
      <c r="MW746"/>
      <c r="MX746"/>
      <c r="MY746"/>
      <c r="MZ746"/>
      <c r="NA746"/>
      <c r="NB746"/>
      <c r="NC746"/>
      <c r="ND746"/>
      <c r="NE746"/>
      <c r="NF746"/>
      <c r="NG746"/>
      <c r="NH746"/>
      <c r="NI746"/>
      <c r="NJ746"/>
      <c r="NK746"/>
      <c r="NL746"/>
      <c r="NM746"/>
      <c r="NN746"/>
      <c r="NO746"/>
      <c r="NP746"/>
      <c r="NQ746"/>
      <c r="NR746"/>
      <c r="NS746"/>
      <c r="NT746"/>
      <c r="NU746"/>
      <c r="NV746"/>
      <c r="NW746"/>
      <c r="NX746"/>
      <c r="NY746"/>
      <c r="NZ746"/>
      <c r="OA746"/>
      <c r="OB746"/>
      <c r="OC746"/>
      <c r="OD746"/>
      <c r="OE746"/>
      <c r="OF746"/>
      <c r="OG746"/>
      <c r="OH746"/>
      <c r="OI746"/>
      <c r="OJ746"/>
      <c r="OK746"/>
      <c r="OL746"/>
      <c r="OM746"/>
      <c r="ON746"/>
      <c r="OO746"/>
      <c r="OP746"/>
      <c r="OQ746"/>
      <c r="OR746"/>
      <c r="OS746"/>
      <c r="OT746"/>
      <c r="OU746"/>
      <c r="OV746"/>
      <c r="OW746"/>
      <c r="OX746"/>
      <c r="OY746"/>
      <c r="OZ746"/>
      <c r="PA746"/>
      <c r="PB746"/>
      <c r="PC746"/>
      <c r="PD746"/>
      <c r="PE746"/>
      <c r="PF746"/>
      <c r="PG746"/>
      <c r="PH746"/>
      <c r="PI746"/>
      <c r="PJ746"/>
      <c r="PK746"/>
      <c r="PL746"/>
      <c r="PM746"/>
      <c r="PN746"/>
      <c r="PO746"/>
      <c r="PP746"/>
      <c r="PQ746"/>
      <c r="PR746"/>
      <c r="PS746"/>
      <c r="PT746"/>
      <c r="PU746"/>
      <c r="PV746"/>
      <c r="PW746"/>
      <c r="PX746"/>
      <c r="PY746"/>
      <c r="PZ746"/>
      <c r="QA746"/>
      <c r="QB746"/>
      <c r="QC746"/>
      <c r="QD746"/>
      <c r="QE746"/>
      <c r="QF746"/>
      <c r="QG746"/>
      <c r="QH746"/>
      <c r="QI746"/>
      <c r="QJ746"/>
      <c r="QK746"/>
      <c r="QL746"/>
      <c r="QM746"/>
      <c r="QN746"/>
      <c r="QO746"/>
      <c r="QP746"/>
      <c r="QQ746"/>
      <c r="QR746"/>
      <c r="QS746"/>
      <c r="QT746"/>
      <c r="QU746"/>
      <c r="QV746"/>
      <c r="QW746"/>
      <c r="QX746"/>
      <c r="QY746"/>
      <c r="QZ746"/>
      <c r="RA746"/>
      <c r="RB746"/>
      <c r="RC746"/>
      <c r="RD746"/>
      <c r="RE746"/>
      <c r="RF746"/>
      <c r="RG746"/>
      <c r="RH746"/>
      <c r="RI746"/>
      <c r="RJ746"/>
      <c r="RK746"/>
      <c r="RL746"/>
      <c r="RM746"/>
      <c r="RN746"/>
      <c r="RO746"/>
      <c r="RP746"/>
      <c r="RQ746"/>
      <c r="RR746"/>
      <c r="RS746"/>
      <c r="RT746"/>
      <c r="RU746"/>
      <c r="RV746"/>
      <c r="RW746"/>
      <c r="RX746"/>
      <c r="RY746"/>
      <c r="RZ746"/>
      <c r="SA746"/>
      <c r="SB746"/>
      <c r="SC746"/>
      <c r="SD746"/>
      <c r="SE746"/>
      <c r="SF746"/>
      <c r="SG746"/>
      <c r="SH746"/>
      <c r="SI746"/>
      <c r="SJ746"/>
      <c r="SK746"/>
      <c r="SL746"/>
      <c r="SM746"/>
      <c r="SN746"/>
      <c r="SO746"/>
      <c r="SP746"/>
    </row>
    <row r="747" spans="1:510" ht="16.5" customHeight="1" x14ac:dyDescent="0.2">
      <c r="A747" s="20">
        <v>111</v>
      </c>
      <c r="B747" s="20" t="s">
        <v>53</v>
      </c>
      <c r="C747" s="20" t="s">
        <v>904</v>
      </c>
      <c r="D747" s="20" t="s">
        <v>38</v>
      </c>
      <c r="E747" s="20" t="s">
        <v>1345</v>
      </c>
      <c r="F747" s="22" t="s">
        <v>905</v>
      </c>
      <c r="G747" s="30" t="s">
        <v>42</v>
      </c>
      <c r="H747" s="20" t="s">
        <v>35</v>
      </c>
      <c r="I747" s="20" t="s">
        <v>81</v>
      </c>
      <c r="J747" s="22" t="s">
        <v>904</v>
      </c>
      <c r="K747" s="20"/>
      <c r="L747" s="20"/>
      <c r="M747" s="20"/>
      <c r="N747" s="20"/>
      <c r="O747" s="20"/>
      <c r="P747" s="26">
        <v>191862000</v>
      </c>
      <c r="Q747" s="24">
        <v>12</v>
      </c>
      <c r="R747" s="25">
        <v>45658</v>
      </c>
      <c r="S747" s="20" t="s">
        <v>126</v>
      </c>
      <c r="T747" s="23">
        <v>2302344000</v>
      </c>
      <c r="U747" s="27" t="s">
        <v>100</v>
      </c>
      <c r="V747" s="27" t="s">
        <v>100</v>
      </c>
      <c r="W747"/>
      <c r="X747"/>
      <c r="Y747"/>
      <c r="Z747"/>
      <c r="AA747"/>
      <c r="AB747"/>
      <c r="AC747"/>
      <c r="AD747"/>
      <c r="AE747"/>
      <c r="AF747"/>
      <c r="AG747"/>
      <c r="AH747"/>
      <c r="AI747"/>
      <c r="AJ747"/>
      <c r="AK747"/>
      <c r="AL747"/>
      <c r="AM747"/>
      <c r="AN747"/>
      <c r="AO747"/>
      <c r="AP747"/>
      <c r="AQ747"/>
      <c r="AR747"/>
      <c r="AS747"/>
      <c r="AT747"/>
      <c r="AU747"/>
      <c r="AV747"/>
      <c r="AW747"/>
      <c r="AX747"/>
      <c r="AY747"/>
      <c r="AZ747"/>
      <c r="BA747"/>
      <c r="BB747"/>
      <c r="BC747"/>
      <c r="BD747"/>
      <c r="BE747"/>
      <c r="BF747"/>
      <c r="BG747"/>
      <c r="BH747"/>
      <c r="BI747"/>
      <c r="BJ747"/>
      <c r="BK747"/>
      <c r="BL747"/>
      <c r="BM747"/>
      <c r="BN747"/>
      <c r="BO747"/>
      <c r="BP747"/>
      <c r="BQ747"/>
      <c r="BR747"/>
      <c r="BS747"/>
      <c r="BT747"/>
      <c r="BU747"/>
      <c r="BV747"/>
      <c r="BW747"/>
      <c r="BX747"/>
      <c r="BY747"/>
      <c r="BZ747"/>
      <c r="CA747"/>
      <c r="CB747"/>
      <c r="CC747"/>
      <c r="CD747"/>
      <c r="CE747"/>
      <c r="CF747"/>
      <c r="CG747"/>
      <c r="CH747"/>
      <c r="CI747"/>
      <c r="CJ747"/>
      <c r="CK747"/>
      <c r="CL747"/>
      <c r="CM747"/>
      <c r="CN747"/>
      <c r="CO747"/>
      <c r="CP747"/>
      <c r="CQ747"/>
      <c r="CR747"/>
      <c r="CS747"/>
      <c r="CT747"/>
      <c r="CU747"/>
      <c r="CV747"/>
      <c r="CW747"/>
      <c r="CX747"/>
      <c r="CY747"/>
      <c r="CZ747"/>
      <c r="DA747"/>
      <c r="DB747"/>
      <c r="DC747"/>
      <c r="DD747"/>
      <c r="DE747"/>
      <c r="DF747"/>
      <c r="DG747"/>
      <c r="DH747"/>
      <c r="DI747"/>
      <c r="DJ747"/>
      <c r="DK747"/>
      <c r="DL747"/>
      <c r="DM747"/>
      <c r="DN747"/>
      <c r="DO747"/>
      <c r="DP747"/>
      <c r="DQ747"/>
      <c r="DR747"/>
      <c r="DS747"/>
      <c r="DT747"/>
      <c r="DU747"/>
      <c r="DV747"/>
      <c r="DW747"/>
      <c r="DX747"/>
      <c r="DY747"/>
      <c r="DZ747"/>
      <c r="EA747"/>
      <c r="EB747"/>
      <c r="EC747"/>
      <c r="ED747"/>
      <c r="EE747"/>
      <c r="EF747"/>
      <c r="EG747"/>
      <c r="EH747"/>
      <c r="EI747"/>
      <c r="EJ747"/>
      <c r="EK747"/>
      <c r="EL747"/>
      <c r="EM747"/>
      <c r="EN747"/>
      <c r="EO747"/>
      <c r="EP747"/>
      <c r="EQ747"/>
      <c r="ER747"/>
      <c r="ES747"/>
      <c r="ET747"/>
      <c r="EU747"/>
      <c r="EV747"/>
      <c r="EW747"/>
      <c r="EX747"/>
      <c r="EY747"/>
      <c r="EZ747"/>
      <c r="FA747"/>
      <c r="FB747"/>
      <c r="FC747"/>
      <c r="FD747"/>
      <c r="FE747"/>
      <c r="FF747"/>
      <c r="FG747"/>
      <c r="FH747"/>
      <c r="FI747"/>
      <c r="FJ747"/>
      <c r="FK747"/>
      <c r="FL747"/>
      <c r="FM747"/>
      <c r="FN747"/>
      <c r="FO747"/>
      <c r="FP747"/>
      <c r="FQ747"/>
      <c r="FR747"/>
      <c r="FS747"/>
      <c r="FT747"/>
      <c r="FU747"/>
      <c r="FV747"/>
      <c r="FW747"/>
      <c r="FX747"/>
      <c r="FY747"/>
      <c r="FZ747"/>
      <c r="GA747"/>
      <c r="GB747"/>
      <c r="GC747"/>
      <c r="GD747"/>
      <c r="GE747"/>
      <c r="GF747"/>
      <c r="GG747"/>
      <c r="GH747"/>
      <c r="GI747"/>
      <c r="GJ747"/>
      <c r="GK747"/>
      <c r="GL747"/>
      <c r="GM747"/>
      <c r="GN747"/>
      <c r="GO747"/>
      <c r="GP747"/>
      <c r="GQ747"/>
      <c r="GR747"/>
      <c r="GS747"/>
      <c r="GT747"/>
      <c r="GU747"/>
      <c r="GV747"/>
      <c r="GW747"/>
      <c r="GX747"/>
      <c r="GY747"/>
      <c r="GZ747"/>
      <c r="HA747"/>
      <c r="HB747"/>
      <c r="HC747"/>
      <c r="HD747"/>
      <c r="HE747"/>
      <c r="HF747"/>
      <c r="HG747"/>
      <c r="HH747"/>
      <c r="HI747"/>
      <c r="HJ747"/>
      <c r="HK747"/>
      <c r="HL747"/>
      <c r="HM747"/>
      <c r="HN747"/>
      <c r="HO747"/>
      <c r="HP747"/>
      <c r="HQ747"/>
      <c r="HR747"/>
      <c r="HS747"/>
      <c r="HT747"/>
      <c r="HU747"/>
      <c r="HV747"/>
      <c r="HW747"/>
      <c r="HX747"/>
      <c r="HY747"/>
      <c r="HZ747"/>
      <c r="IA747"/>
      <c r="IB747"/>
      <c r="IC747"/>
      <c r="ID747"/>
      <c r="IE747"/>
      <c r="IF747"/>
      <c r="IG747"/>
      <c r="IH747"/>
      <c r="II747"/>
      <c r="IJ747"/>
      <c r="IK747"/>
      <c r="IL747"/>
      <c r="IM747"/>
      <c r="IN747"/>
      <c r="IO747"/>
      <c r="IP747"/>
      <c r="IQ747"/>
      <c r="IR747"/>
      <c r="IS747"/>
      <c r="IT747"/>
      <c r="IU747"/>
      <c r="IV747"/>
      <c r="IW747"/>
      <c r="IX747"/>
      <c r="IY747"/>
      <c r="IZ747"/>
      <c r="JA747"/>
      <c r="JB747"/>
      <c r="JC747"/>
      <c r="JD747"/>
      <c r="JE747"/>
      <c r="JF747"/>
      <c r="JG747"/>
      <c r="JH747"/>
      <c r="JI747"/>
      <c r="JJ747"/>
      <c r="JK747"/>
      <c r="JL747"/>
      <c r="JM747"/>
      <c r="JN747"/>
      <c r="JO747"/>
      <c r="JP747"/>
      <c r="JQ747"/>
      <c r="JR747"/>
      <c r="JS747"/>
      <c r="JT747"/>
      <c r="JU747"/>
      <c r="JV747"/>
      <c r="JW747"/>
      <c r="JX747"/>
      <c r="JY747"/>
      <c r="JZ747"/>
      <c r="KA747"/>
      <c r="KB747"/>
      <c r="KC747"/>
      <c r="KD747"/>
      <c r="KE747"/>
      <c r="KF747"/>
      <c r="KG747"/>
      <c r="KH747"/>
      <c r="KI747"/>
      <c r="KJ747"/>
      <c r="KK747"/>
      <c r="KL747"/>
      <c r="KM747"/>
      <c r="KN747"/>
      <c r="KO747"/>
      <c r="KP747"/>
      <c r="KQ747"/>
      <c r="KR747"/>
      <c r="KS747"/>
      <c r="KT747"/>
      <c r="KU747"/>
      <c r="KV747"/>
      <c r="KW747"/>
      <c r="KX747"/>
      <c r="KY747"/>
      <c r="KZ747"/>
      <c r="LA747"/>
      <c r="LB747"/>
      <c r="LC747"/>
      <c r="LD747"/>
      <c r="LE747"/>
      <c r="LF747"/>
      <c r="LG747"/>
      <c r="LH747"/>
      <c r="LI747"/>
      <c r="LJ747"/>
      <c r="LK747"/>
      <c r="LL747"/>
      <c r="LM747"/>
      <c r="LN747"/>
      <c r="LO747"/>
      <c r="LP747"/>
      <c r="LQ747"/>
      <c r="LR747"/>
      <c r="LS747"/>
      <c r="LT747"/>
      <c r="LU747"/>
      <c r="LV747"/>
      <c r="LW747"/>
      <c r="LX747"/>
      <c r="LY747"/>
      <c r="LZ747"/>
      <c r="MA747"/>
      <c r="MB747"/>
      <c r="MC747"/>
      <c r="MD747"/>
      <c r="ME747"/>
      <c r="MF747"/>
      <c r="MG747"/>
      <c r="MH747"/>
      <c r="MI747"/>
      <c r="MJ747"/>
      <c r="MK747"/>
      <c r="ML747"/>
      <c r="MM747"/>
      <c r="MN747"/>
      <c r="MO747"/>
      <c r="MP747"/>
      <c r="MQ747"/>
      <c r="MR747"/>
      <c r="MS747"/>
      <c r="MT747"/>
      <c r="MU747"/>
      <c r="MV747"/>
      <c r="MW747"/>
      <c r="MX747"/>
      <c r="MY747"/>
      <c r="MZ747"/>
      <c r="NA747"/>
      <c r="NB747"/>
      <c r="NC747"/>
      <c r="ND747"/>
      <c r="NE747"/>
      <c r="NF747"/>
      <c r="NG747"/>
      <c r="NH747"/>
      <c r="NI747"/>
      <c r="NJ747"/>
      <c r="NK747"/>
      <c r="NL747"/>
      <c r="NM747"/>
      <c r="NN747"/>
      <c r="NO747"/>
      <c r="NP747"/>
      <c r="NQ747"/>
      <c r="NR747"/>
      <c r="NS747"/>
      <c r="NT747"/>
      <c r="NU747"/>
      <c r="NV747"/>
      <c r="NW747"/>
      <c r="NX747"/>
      <c r="NY747"/>
      <c r="NZ747"/>
      <c r="OA747"/>
      <c r="OB747"/>
      <c r="OC747"/>
      <c r="OD747"/>
      <c r="OE747"/>
      <c r="OF747"/>
      <c r="OG747"/>
      <c r="OH747"/>
      <c r="OI747"/>
      <c r="OJ747"/>
      <c r="OK747"/>
      <c r="OL747"/>
      <c r="OM747"/>
      <c r="ON747"/>
      <c r="OO747"/>
      <c r="OP747"/>
      <c r="OQ747"/>
      <c r="OR747"/>
      <c r="OS747"/>
      <c r="OT747"/>
      <c r="OU747"/>
      <c r="OV747"/>
      <c r="OW747"/>
      <c r="OX747"/>
      <c r="OY747"/>
      <c r="OZ747"/>
      <c r="PA747"/>
      <c r="PB747"/>
      <c r="PC747"/>
      <c r="PD747"/>
      <c r="PE747"/>
      <c r="PF747"/>
      <c r="PG747"/>
      <c r="PH747"/>
      <c r="PI747"/>
      <c r="PJ747"/>
      <c r="PK747"/>
      <c r="PL747"/>
      <c r="PM747"/>
      <c r="PN747"/>
      <c r="PO747"/>
      <c r="PP747"/>
      <c r="PQ747"/>
      <c r="PR747"/>
      <c r="PS747"/>
      <c r="PT747"/>
      <c r="PU747"/>
      <c r="PV747"/>
      <c r="PW747"/>
      <c r="PX747"/>
      <c r="PY747"/>
      <c r="PZ747"/>
      <c r="QA747"/>
      <c r="QB747"/>
      <c r="QC747"/>
      <c r="QD747"/>
      <c r="QE747"/>
      <c r="QF747"/>
      <c r="QG747"/>
      <c r="QH747"/>
      <c r="QI747"/>
      <c r="QJ747"/>
      <c r="QK747"/>
      <c r="QL747"/>
      <c r="QM747"/>
      <c r="QN747"/>
      <c r="QO747"/>
      <c r="QP747"/>
      <c r="QQ747"/>
      <c r="QR747"/>
      <c r="QS747"/>
      <c r="QT747"/>
      <c r="QU747"/>
      <c r="QV747"/>
      <c r="QW747"/>
      <c r="QX747"/>
      <c r="QY747"/>
      <c r="QZ747"/>
      <c r="RA747"/>
      <c r="RB747"/>
      <c r="RC747"/>
      <c r="RD747"/>
      <c r="RE747"/>
      <c r="RF747"/>
      <c r="RG747"/>
      <c r="RH747"/>
      <c r="RI747"/>
      <c r="RJ747"/>
      <c r="RK747"/>
      <c r="RL747"/>
      <c r="RM747"/>
      <c r="RN747"/>
      <c r="RO747"/>
      <c r="RP747"/>
      <c r="RQ747"/>
      <c r="RR747"/>
      <c r="RS747"/>
      <c r="RT747"/>
      <c r="RU747"/>
      <c r="RV747"/>
      <c r="RW747"/>
      <c r="RX747"/>
      <c r="RY747"/>
      <c r="RZ747"/>
      <c r="SA747"/>
      <c r="SB747"/>
      <c r="SC747"/>
      <c r="SD747"/>
      <c r="SE747"/>
      <c r="SF747"/>
      <c r="SG747"/>
      <c r="SH747"/>
      <c r="SI747"/>
      <c r="SJ747"/>
      <c r="SK747"/>
      <c r="SL747"/>
      <c r="SM747"/>
      <c r="SN747"/>
      <c r="SO747"/>
      <c r="SP747"/>
    </row>
    <row r="748" spans="1:510" ht="16.5" customHeight="1" x14ac:dyDescent="0.2">
      <c r="A748" s="20">
        <v>112</v>
      </c>
      <c r="B748" s="20" t="s">
        <v>53</v>
      </c>
      <c r="C748" s="20" t="s">
        <v>906</v>
      </c>
      <c r="D748" s="20" t="s">
        <v>38</v>
      </c>
      <c r="E748" s="20" t="s">
        <v>1340</v>
      </c>
      <c r="F748" s="22" t="s">
        <v>907</v>
      </c>
      <c r="G748" s="30" t="s">
        <v>25</v>
      </c>
      <c r="H748" s="20" t="s">
        <v>35</v>
      </c>
      <c r="I748" s="20" t="s">
        <v>81</v>
      </c>
      <c r="J748" s="22" t="s">
        <v>906</v>
      </c>
      <c r="K748" s="20"/>
      <c r="L748" s="20"/>
      <c r="M748" s="20"/>
      <c r="N748" s="20"/>
      <c r="O748" s="20"/>
      <c r="P748" s="26">
        <v>83085000</v>
      </c>
      <c r="Q748" s="24">
        <v>12</v>
      </c>
      <c r="R748" s="25">
        <v>45658</v>
      </c>
      <c r="S748" s="20" t="s">
        <v>126</v>
      </c>
      <c r="T748" s="23">
        <v>997020000</v>
      </c>
      <c r="U748" s="27" t="s">
        <v>100</v>
      </c>
      <c r="V748" s="27" t="s">
        <v>100</v>
      </c>
      <c r="W748"/>
      <c r="X748"/>
      <c r="Y748"/>
      <c r="Z748"/>
      <c r="AA748"/>
      <c r="AB748"/>
      <c r="AC748"/>
      <c r="AD748"/>
      <c r="AE748"/>
      <c r="AF748"/>
      <c r="AG748"/>
      <c r="AH748"/>
      <c r="AI748"/>
      <c r="AJ748"/>
      <c r="AK748"/>
      <c r="AL748"/>
      <c r="AM748"/>
      <c r="AN748"/>
      <c r="AO748"/>
      <c r="AP748"/>
      <c r="AQ748"/>
      <c r="AR748"/>
      <c r="AS748"/>
      <c r="AT748"/>
      <c r="AU748"/>
      <c r="AV748"/>
      <c r="AW748"/>
      <c r="AX748"/>
      <c r="AY748"/>
      <c r="AZ748"/>
      <c r="BA748"/>
      <c r="BB748"/>
      <c r="BC748"/>
      <c r="BD748"/>
      <c r="BE748"/>
      <c r="BF748"/>
      <c r="BG748"/>
      <c r="BH748"/>
      <c r="BI748"/>
      <c r="BJ748"/>
      <c r="BK748"/>
      <c r="BL748"/>
      <c r="BM748"/>
      <c r="BN748"/>
      <c r="BO748"/>
      <c r="BP748"/>
      <c r="BQ748"/>
      <c r="BR748"/>
      <c r="BS748"/>
      <c r="BT748"/>
      <c r="BU748"/>
      <c r="BV748"/>
      <c r="BW748"/>
      <c r="BX748"/>
      <c r="BY748"/>
      <c r="BZ748"/>
      <c r="CA748"/>
      <c r="CB748"/>
      <c r="CC748"/>
      <c r="CD748"/>
      <c r="CE748"/>
      <c r="CF748"/>
      <c r="CG748"/>
      <c r="CH748"/>
      <c r="CI748"/>
      <c r="CJ748"/>
      <c r="CK748"/>
      <c r="CL748"/>
      <c r="CM748"/>
      <c r="CN748"/>
      <c r="CO748"/>
      <c r="CP748"/>
      <c r="CQ748"/>
      <c r="CR748"/>
      <c r="CS748"/>
      <c r="CT748"/>
      <c r="CU748"/>
      <c r="CV748"/>
      <c r="CW748"/>
      <c r="CX748"/>
      <c r="CY748"/>
      <c r="CZ748"/>
      <c r="DA748"/>
      <c r="DB748"/>
      <c r="DC748"/>
      <c r="DD748"/>
      <c r="DE748"/>
      <c r="DF748"/>
      <c r="DG748"/>
      <c r="DH748"/>
      <c r="DI748"/>
      <c r="DJ748"/>
      <c r="DK748"/>
      <c r="DL748"/>
      <c r="DM748"/>
      <c r="DN748"/>
      <c r="DO748"/>
      <c r="DP748"/>
      <c r="DQ748"/>
      <c r="DR748"/>
      <c r="DS748"/>
      <c r="DT748"/>
      <c r="DU748"/>
      <c r="DV748"/>
      <c r="DW748"/>
      <c r="DX748"/>
      <c r="DY748"/>
      <c r="DZ748"/>
      <c r="EA748"/>
      <c r="EB748"/>
      <c r="EC748"/>
      <c r="ED748"/>
      <c r="EE748"/>
      <c r="EF748"/>
      <c r="EG748"/>
      <c r="EH748"/>
      <c r="EI748"/>
      <c r="EJ748"/>
      <c r="EK748"/>
      <c r="EL748"/>
      <c r="EM748"/>
      <c r="EN748"/>
      <c r="EO748"/>
      <c r="EP748"/>
      <c r="EQ748"/>
      <c r="ER748"/>
      <c r="ES748"/>
      <c r="ET748"/>
      <c r="EU748"/>
      <c r="EV748"/>
      <c r="EW748"/>
      <c r="EX748"/>
      <c r="EY748"/>
      <c r="EZ748"/>
      <c r="FA748"/>
      <c r="FB748"/>
      <c r="FC748"/>
      <c r="FD748"/>
      <c r="FE748"/>
      <c r="FF748"/>
      <c r="FG748"/>
      <c r="FH748"/>
      <c r="FI748"/>
      <c r="FJ748"/>
      <c r="FK748"/>
      <c r="FL748"/>
      <c r="FM748"/>
      <c r="FN748"/>
      <c r="FO748"/>
      <c r="FP748"/>
      <c r="FQ748"/>
      <c r="FR748"/>
      <c r="FS748"/>
      <c r="FT748"/>
      <c r="FU748"/>
      <c r="FV748"/>
      <c r="FW748"/>
      <c r="FX748"/>
      <c r="FY748"/>
      <c r="FZ748"/>
      <c r="GA748"/>
      <c r="GB748"/>
      <c r="GC748"/>
      <c r="GD748"/>
      <c r="GE748"/>
      <c r="GF748"/>
      <c r="GG748"/>
      <c r="GH748"/>
      <c r="GI748"/>
      <c r="GJ748"/>
      <c r="GK748"/>
      <c r="GL748"/>
      <c r="GM748"/>
      <c r="GN748"/>
      <c r="GO748"/>
      <c r="GP748"/>
      <c r="GQ748"/>
      <c r="GR748"/>
      <c r="GS748"/>
      <c r="GT748"/>
      <c r="GU748"/>
      <c r="GV748"/>
      <c r="GW748"/>
      <c r="GX748"/>
      <c r="GY748"/>
      <c r="GZ748"/>
      <c r="HA748"/>
      <c r="HB748"/>
      <c r="HC748"/>
      <c r="HD748"/>
      <c r="HE748"/>
      <c r="HF748"/>
      <c r="HG748"/>
      <c r="HH748"/>
      <c r="HI748"/>
      <c r="HJ748"/>
      <c r="HK748"/>
      <c r="HL748"/>
      <c r="HM748"/>
      <c r="HN748"/>
      <c r="HO748"/>
      <c r="HP748"/>
      <c r="HQ748"/>
      <c r="HR748"/>
      <c r="HS748"/>
      <c r="HT748"/>
      <c r="HU748"/>
      <c r="HV748"/>
      <c r="HW748"/>
      <c r="HX748"/>
      <c r="HY748"/>
      <c r="HZ748"/>
      <c r="IA748"/>
      <c r="IB748"/>
      <c r="IC748"/>
      <c r="ID748"/>
      <c r="IE748"/>
      <c r="IF748"/>
      <c r="IG748"/>
      <c r="IH748"/>
      <c r="II748"/>
      <c r="IJ748"/>
      <c r="IK748"/>
      <c r="IL748"/>
      <c r="IM748"/>
      <c r="IN748"/>
      <c r="IO748"/>
      <c r="IP748"/>
      <c r="IQ748"/>
      <c r="IR748"/>
      <c r="IS748"/>
      <c r="IT748"/>
      <c r="IU748"/>
      <c r="IV748"/>
      <c r="IW748"/>
      <c r="IX748"/>
      <c r="IY748"/>
      <c r="IZ748"/>
      <c r="JA748"/>
      <c r="JB748"/>
      <c r="JC748"/>
      <c r="JD748"/>
      <c r="JE748"/>
      <c r="JF748"/>
      <c r="JG748"/>
      <c r="JH748"/>
      <c r="JI748"/>
      <c r="JJ748"/>
      <c r="JK748"/>
      <c r="JL748"/>
      <c r="JM748"/>
      <c r="JN748"/>
      <c r="JO748"/>
      <c r="JP748"/>
      <c r="JQ748"/>
      <c r="JR748"/>
      <c r="JS748"/>
      <c r="JT748"/>
      <c r="JU748"/>
      <c r="JV748"/>
      <c r="JW748"/>
      <c r="JX748"/>
      <c r="JY748"/>
      <c r="JZ748"/>
      <c r="KA748"/>
      <c r="KB748"/>
      <c r="KC748"/>
      <c r="KD748"/>
      <c r="KE748"/>
      <c r="KF748"/>
      <c r="KG748"/>
      <c r="KH748"/>
      <c r="KI748"/>
      <c r="KJ748"/>
      <c r="KK748"/>
      <c r="KL748"/>
      <c r="KM748"/>
      <c r="KN748"/>
      <c r="KO748"/>
      <c r="KP748"/>
      <c r="KQ748"/>
      <c r="KR748"/>
      <c r="KS748"/>
      <c r="KT748"/>
      <c r="KU748"/>
      <c r="KV748"/>
      <c r="KW748"/>
      <c r="KX748"/>
      <c r="KY748"/>
      <c r="KZ748"/>
      <c r="LA748"/>
      <c r="LB748"/>
      <c r="LC748"/>
      <c r="LD748"/>
      <c r="LE748"/>
      <c r="LF748"/>
      <c r="LG748"/>
      <c r="LH748"/>
      <c r="LI748"/>
      <c r="LJ748"/>
      <c r="LK748"/>
      <c r="LL748"/>
      <c r="LM748"/>
      <c r="LN748"/>
      <c r="LO748"/>
      <c r="LP748"/>
      <c r="LQ748"/>
      <c r="LR748"/>
      <c r="LS748"/>
      <c r="LT748"/>
      <c r="LU748"/>
      <c r="LV748"/>
      <c r="LW748"/>
      <c r="LX748"/>
      <c r="LY748"/>
      <c r="LZ748"/>
      <c r="MA748"/>
      <c r="MB748"/>
      <c r="MC748"/>
      <c r="MD748"/>
      <c r="ME748"/>
      <c r="MF748"/>
      <c r="MG748"/>
      <c r="MH748"/>
      <c r="MI748"/>
      <c r="MJ748"/>
      <c r="MK748"/>
      <c r="ML748"/>
      <c r="MM748"/>
      <c r="MN748"/>
      <c r="MO748"/>
      <c r="MP748"/>
      <c r="MQ748"/>
      <c r="MR748"/>
      <c r="MS748"/>
      <c r="MT748"/>
      <c r="MU748"/>
      <c r="MV748"/>
      <c r="MW748"/>
      <c r="MX748"/>
      <c r="MY748"/>
      <c r="MZ748"/>
      <c r="NA748"/>
      <c r="NB748"/>
      <c r="NC748"/>
      <c r="ND748"/>
      <c r="NE748"/>
      <c r="NF748"/>
      <c r="NG748"/>
      <c r="NH748"/>
      <c r="NI748"/>
      <c r="NJ748"/>
      <c r="NK748"/>
      <c r="NL748"/>
      <c r="NM748"/>
      <c r="NN748"/>
      <c r="NO748"/>
      <c r="NP748"/>
      <c r="NQ748"/>
      <c r="NR748"/>
      <c r="NS748"/>
      <c r="NT748"/>
      <c r="NU748"/>
      <c r="NV748"/>
      <c r="NW748"/>
      <c r="NX748"/>
      <c r="NY748"/>
      <c r="NZ748"/>
      <c r="OA748"/>
      <c r="OB748"/>
      <c r="OC748"/>
      <c r="OD748"/>
      <c r="OE748"/>
      <c r="OF748"/>
      <c r="OG748"/>
      <c r="OH748"/>
      <c r="OI748"/>
      <c r="OJ748"/>
      <c r="OK748"/>
      <c r="OL748"/>
      <c r="OM748"/>
      <c r="ON748"/>
      <c r="OO748"/>
      <c r="OP748"/>
      <c r="OQ748"/>
      <c r="OR748"/>
      <c r="OS748"/>
      <c r="OT748"/>
      <c r="OU748"/>
      <c r="OV748"/>
      <c r="OW748"/>
      <c r="OX748"/>
      <c r="OY748"/>
      <c r="OZ748"/>
      <c r="PA748"/>
      <c r="PB748"/>
      <c r="PC748"/>
      <c r="PD748"/>
      <c r="PE748"/>
      <c r="PF748"/>
      <c r="PG748"/>
      <c r="PH748"/>
      <c r="PI748"/>
      <c r="PJ748"/>
      <c r="PK748"/>
      <c r="PL748"/>
      <c r="PM748"/>
      <c r="PN748"/>
      <c r="PO748"/>
      <c r="PP748"/>
      <c r="PQ748"/>
      <c r="PR748"/>
      <c r="PS748"/>
      <c r="PT748"/>
      <c r="PU748"/>
      <c r="PV748"/>
      <c r="PW748"/>
      <c r="PX748"/>
      <c r="PY748"/>
      <c r="PZ748"/>
      <c r="QA748"/>
      <c r="QB748"/>
      <c r="QC748"/>
      <c r="QD748"/>
      <c r="QE748"/>
      <c r="QF748"/>
      <c r="QG748"/>
      <c r="QH748"/>
      <c r="QI748"/>
      <c r="QJ748"/>
      <c r="QK748"/>
      <c r="QL748"/>
      <c r="QM748"/>
      <c r="QN748"/>
      <c r="QO748"/>
      <c r="QP748"/>
      <c r="QQ748"/>
      <c r="QR748"/>
      <c r="QS748"/>
      <c r="QT748"/>
      <c r="QU748"/>
      <c r="QV748"/>
      <c r="QW748"/>
      <c r="QX748"/>
      <c r="QY748"/>
      <c r="QZ748"/>
      <c r="RA748"/>
      <c r="RB748"/>
      <c r="RC748"/>
      <c r="RD748"/>
      <c r="RE748"/>
      <c r="RF748"/>
      <c r="RG748"/>
      <c r="RH748"/>
      <c r="RI748"/>
      <c r="RJ748"/>
      <c r="RK748"/>
      <c r="RL748"/>
      <c r="RM748"/>
      <c r="RN748"/>
      <c r="RO748"/>
      <c r="RP748"/>
      <c r="RQ748"/>
      <c r="RR748"/>
      <c r="RS748"/>
      <c r="RT748"/>
      <c r="RU748"/>
      <c r="RV748"/>
      <c r="RW748"/>
      <c r="RX748"/>
      <c r="RY748"/>
      <c r="RZ748"/>
      <c r="SA748"/>
      <c r="SB748"/>
      <c r="SC748"/>
      <c r="SD748"/>
      <c r="SE748"/>
      <c r="SF748"/>
      <c r="SG748"/>
      <c r="SH748"/>
      <c r="SI748"/>
      <c r="SJ748"/>
      <c r="SK748"/>
      <c r="SL748"/>
      <c r="SM748"/>
      <c r="SN748"/>
      <c r="SO748"/>
      <c r="SP748"/>
    </row>
    <row r="749" spans="1:510" ht="16.5" customHeight="1" x14ac:dyDescent="0.2">
      <c r="A749" s="20">
        <v>113</v>
      </c>
      <c r="B749" s="20" t="s">
        <v>53</v>
      </c>
      <c r="C749" s="20" t="s">
        <v>908</v>
      </c>
      <c r="D749" s="20" t="s">
        <v>38</v>
      </c>
      <c r="E749" s="20" t="s">
        <v>1345</v>
      </c>
      <c r="F749" s="22" t="s">
        <v>59</v>
      </c>
      <c r="G749" s="30" t="s">
        <v>42</v>
      </c>
      <c r="H749" s="20" t="s">
        <v>35</v>
      </c>
      <c r="I749" s="20" t="s">
        <v>27</v>
      </c>
      <c r="J749" s="22" t="s">
        <v>908</v>
      </c>
      <c r="K749" s="20"/>
      <c r="L749" s="20"/>
      <c r="M749" s="20"/>
      <c r="N749" s="20"/>
      <c r="O749" s="20"/>
      <c r="P749" s="26">
        <v>600000</v>
      </c>
      <c r="Q749" s="24">
        <v>250</v>
      </c>
      <c r="R749" s="25">
        <v>45809</v>
      </c>
      <c r="S749" s="20" t="s">
        <v>909</v>
      </c>
      <c r="T749" s="23">
        <v>900000000</v>
      </c>
      <c r="U749" s="27" t="s">
        <v>100</v>
      </c>
      <c r="V749" s="27" t="s">
        <v>100</v>
      </c>
      <c r="W749"/>
      <c r="X749"/>
      <c r="Y749"/>
      <c r="Z749"/>
      <c r="AA749"/>
      <c r="AB749"/>
      <c r="AC749"/>
      <c r="AD749"/>
      <c r="AE749"/>
      <c r="AF749"/>
      <c r="AG749"/>
      <c r="AH749"/>
      <c r="AI749"/>
      <c r="AJ749"/>
      <c r="AK749"/>
      <c r="AL749"/>
      <c r="AM749"/>
      <c r="AN749"/>
      <c r="AO749"/>
      <c r="AP749"/>
      <c r="AQ749"/>
      <c r="AR749"/>
      <c r="AS749"/>
      <c r="AT749"/>
      <c r="AU749"/>
      <c r="AV749"/>
      <c r="AW749"/>
      <c r="AX749"/>
      <c r="AY749"/>
      <c r="AZ749"/>
      <c r="BA749"/>
      <c r="BB749"/>
      <c r="BC749"/>
      <c r="BD749"/>
      <c r="BE749"/>
      <c r="BF749"/>
      <c r="BG749"/>
      <c r="BH749"/>
      <c r="BI749"/>
      <c r="BJ749"/>
      <c r="BK749"/>
      <c r="BL749"/>
      <c r="BM749"/>
      <c r="BN749"/>
      <c r="BO749"/>
      <c r="BP749"/>
      <c r="BQ749"/>
      <c r="BR749"/>
      <c r="BS749"/>
      <c r="BT749"/>
      <c r="BU749"/>
      <c r="BV749"/>
      <c r="BW749"/>
      <c r="BX749"/>
      <c r="BY749"/>
      <c r="BZ749"/>
      <c r="CA749"/>
      <c r="CB749"/>
      <c r="CC749"/>
      <c r="CD749"/>
      <c r="CE749"/>
      <c r="CF749"/>
      <c r="CG749"/>
      <c r="CH749"/>
      <c r="CI749"/>
      <c r="CJ749"/>
      <c r="CK749"/>
      <c r="CL749"/>
      <c r="CM749"/>
      <c r="CN749"/>
      <c r="CO749"/>
      <c r="CP749"/>
      <c r="CQ749"/>
      <c r="CR749"/>
      <c r="CS749"/>
      <c r="CT749"/>
      <c r="CU749"/>
      <c r="CV749"/>
      <c r="CW749"/>
      <c r="CX749"/>
      <c r="CY749"/>
      <c r="CZ749"/>
      <c r="DA749"/>
      <c r="DB749"/>
      <c r="DC749"/>
      <c r="DD749"/>
      <c r="DE749"/>
      <c r="DF749"/>
      <c r="DG749"/>
      <c r="DH749"/>
      <c r="DI749"/>
      <c r="DJ749"/>
      <c r="DK749"/>
      <c r="DL749"/>
      <c r="DM749"/>
      <c r="DN749"/>
      <c r="DO749"/>
      <c r="DP749"/>
      <c r="DQ749"/>
      <c r="DR749"/>
      <c r="DS749"/>
      <c r="DT749"/>
      <c r="DU749"/>
      <c r="DV749"/>
      <c r="DW749"/>
      <c r="DX749"/>
      <c r="DY749"/>
      <c r="DZ749"/>
      <c r="EA749"/>
      <c r="EB749"/>
      <c r="EC749"/>
      <c r="ED749"/>
      <c r="EE749"/>
      <c r="EF749"/>
      <c r="EG749"/>
      <c r="EH749"/>
      <c r="EI749"/>
      <c r="EJ749"/>
      <c r="EK749"/>
      <c r="EL749"/>
      <c r="EM749"/>
      <c r="EN749"/>
      <c r="EO749"/>
      <c r="EP749"/>
      <c r="EQ749"/>
      <c r="ER749"/>
      <c r="ES749"/>
      <c r="ET749"/>
      <c r="EU749"/>
      <c r="EV749"/>
      <c r="EW749"/>
      <c r="EX749"/>
      <c r="EY749"/>
      <c r="EZ749"/>
      <c r="FA749"/>
      <c r="FB749"/>
      <c r="FC749"/>
      <c r="FD749"/>
      <c r="FE749"/>
      <c r="FF749"/>
      <c r="FG749"/>
      <c r="FH749"/>
      <c r="FI749"/>
      <c r="FJ749"/>
      <c r="FK749"/>
      <c r="FL749"/>
      <c r="FM749"/>
      <c r="FN749"/>
      <c r="FO749"/>
      <c r="FP749"/>
      <c r="FQ749"/>
      <c r="FR749"/>
      <c r="FS749"/>
      <c r="FT749"/>
      <c r="FU749"/>
      <c r="FV749"/>
      <c r="FW749"/>
      <c r="FX749"/>
      <c r="FY749"/>
      <c r="FZ749"/>
      <c r="GA749"/>
      <c r="GB749"/>
      <c r="GC749"/>
      <c r="GD749"/>
      <c r="GE749"/>
      <c r="GF749"/>
      <c r="GG749"/>
      <c r="GH749"/>
      <c r="GI749"/>
      <c r="GJ749"/>
      <c r="GK749"/>
      <c r="GL749"/>
      <c r="GM749"/>
      <c r="GN749"/>
      <c r="GO749"/>
      <c r="GP749"/>
      <c r="GQ749"/>
      <c r="GR749"/>
      <c r="GS749"/>
      <c r="GT749"/>
      <c r="GU749"/>
      <c r="GV749"/>
      <c r="GW749"/>
      <c r="GX749"/>
      <c r="GY749"/>
      <c r="GZ749"/>
      <c r="HA749"/>
      <c r="HB749"/>
      <c r="HC749"/>
      <c r="HD749"/>
      <c r="HE749"/>
      <c r="HF749"/>
      <c r="HG749"/>
      <c r="HH749"/>
      <c r="HI749"/>
      <c r="HJ749"/>
      <c r="HK749"/>
      <c r="HL749"/>
      <c r="HM749"/>
      <c r="HN749"/>
      <c r="HO749"/>
      <c r="HP749"/>
      <c r="HQ749"/>
      <c r="HR749"/>
      <c r="HS749"/>
      <c r="HT749"/>
      <c r="HU749"/>
      <c r="HV749"/>
      <c r="HW749"/>
      <c r="HX749"/>
      <c r="HY749"/>
      <c r="HZ749"/>
      <c r="IA749"/>
      <c r="IB749"/>
      <c r="IC749"/>
      <c r="ID749"/>
      <c r="IE749"/>
      <c r="IF749"/>
      <c r="IG749"/>
      <c r="IH749"/>
      <c r="II749"/>
      <c r="IJ749"/>
      <c r="IK749"/>
      <c r="IL749"/>
      <c r="IM749"/>
      <c r="IN749"/>
      <c r="IO749"/>
      <c r="IP749"/>
      <c r="IQ749"/>
      <c r="IR749"/>
      <c r="IS749"/>
      <c r="IT749"/>
      <c r="IU749"/>
      <c r="IV749"/>
      <c r="IW749"/>
      <c r="IX749"/>
      <c r="IY749"/>
      <c r="IZ749"/>
      <c r="JA749"/>
      <c r="JB749"/>
      <c r="JC749"/>
      <c r="JD749"/>
      <c r="JE749"/>
      <c r="JF749"/>
      <c r="JG749"/>
      <c r="JH749"/>
      <c r="JI749"/>
      <c r="JJ749"/>
      <c r="JK749"/>
      <c r="JL749"/>
      <c r="JM749"/>
      <c r="JN749"/>
      <c r="JO749"/>
      <c r="JP749"/>
      <c r="JQ749"/>
      <c r="JR749"/>
      <c r="JS749"/>
      <c r="JT749"/>
      <c r="JU749"/>
      <c r="JV749"/>
      <c r="JW749"/>
      <c r="JX749"/>
      <c r="JY749"/>
      <c r="JZ749"/>
      <c r="KA749"/>
      <c r="KB749"/>
      <c r="KC749"/>
      <c r="KD749"/>
      <c r="KE749"/>
      <c r="KF749"/>
      <c r="KG749"/>
      <c r="KH749"/>
      <c r="KI749"/>
      <c r="KJ749"/>
      <c r="KK749"/>
      <c r="KL749"/>
      <c r="KM749"/>
      <c r="KN749"/>
      <c r="KO749"/>
      <c r="KP749"/>
      <c r="KQ749"/>
      <c r="KR749"/>
      <c r="KS749"/>
      <c r="KT749"/>
      <c r="KU749"/>
      <c r="KV749"/>
      <c r="KW749"/>
      <c r="KX749"/>
      <c r="KY749"/>
      <c r="KZ749"/>
      <c r="LA749"/>
      <c r="LB749"/>
      <c r="LC749"/>
      <c r="LD749"/>
      <c r="LE749"/>
      <c r="LF749"/>
      <c r="LG749"/>
      <c r="LH749"/>
      <c r="LI749"/>
      <c r="LJ749"/>
      <c r="LK749"/>
      <c r="LL749"/>
      <c r="LM749"/>
      <c r="LN749"/>
      <c r="LO749"/>
      <c r="LP749"/>
      <c r="LQ749"/>
      <c r="LR749"/>
      <c r="LS749"/>
      <c r="LT749"/>
      <c r="LU749"/>
      <c r="LV749"/>
      <c r="LW749"/>
      <c r="LX749"/>
      <c r="LY749"/>
      <c r="LZ749"/>
      <c r="MA749"/>
      <c r="MB749"/>
      <c r="MC749"/>
      <c r="MD749"/>
      <c r="ME749"/>
      <c r="MF749"/>
      <c r="MG749"/>
      <c r="MH749"/>
      <c r="MI749"/>
      <c r="MJ749"/>
      <c r="MK749"/>
      <c r="ML749"/>
      <c r="MM749"/>
      <c r="MN749"/>
      <c r="MO749"/>
      <c r="MP749"/>
      <c r="MQ749"/>
      <c r="MR749"/>
      <c r="MS749"/>
      <c r="MT749"/>
      <c r="MU749"/>
      <c r="MV749"/>
      <c r="MW749"/>
      <c r="MX749"/>
      <c r="MY749"/>
      <c r="MZ749"/>
      <c r="NA749"/>
      <c r="NB749"/>
      <c r="NC749"/>
      <c r="ND749"/>
      <c r="NE749"/>
      <c r="NF749"/>
      <c r="NG749"/>
      <c r="NH749"/>
      <c r="NI749"/>
      <c r="NJ749"/>
      <c r="NK749"/>
      <c r="NL749"/>
      <c r="NM749"/>
      <c r="NN749"/>
      <c r="NO749"/>
      <c r="NP749"/>
      <c r="NQ749"/>
      <c r="NR749"/>
      <c r="NS749"/>
      <c r="NT749"/>
      <c r="NU749"/>
      <c r="NV749"/>
      <c r="NW749"/>
      <c r="NX749"/>
      <c r="NY749"/>
      <c r="NZ749"/>
      <c r="OA749"/>
      <c r="OB749"/>
      <c r="OC749"/>
      <c r="OD749"/>
      <c r="OE749"/>
      <c r="OF749"/>
      <c r="OG749"/>
      <c r="OH749"/>
      <c r="OI749"/>
      <c r="OJ749"/>
      <c r="OK749"/>
      <c r="OL749"/>
      <c r="OM749"/>
      <c r="ON749"/>
      <c r="OO749"/>
      <c r="OP749"/>
      <c r="OQ749"/>
      <c r="OR749"/>
      <c r="OS749"/>
      <c r="OT749"/>
      <c r="OU749"/>
      <c r="OV749"/>
      <c r="OW749"/>
      <c r="OX749"/>
      <c r="OY749"/>
      <c r="OZ749"/>
      <c r="PA749"/>
      <c r="PB749"/>
      <c r="PC749"/>
      <c r="PD749"/>
      <c r="PE749"/>
      <c r="PF749"/>
      <c r="PG749"/>
      <c r="PH749"/>
      <c r="PI749"/>
      <c r="PJ749"/>
      <c r="PK749"/>
      <c r="PL749"/>
      <c r="PM749"/>
      <c r="PN749"/>
      <c r="PO749"/>
      <c r="PP749"/>
      <c r="PQ749"/>
      <c r="PR749"/>
      <c r="PS749"/>
      <c r="PT749"/>
      <c r="PU749"/>
      <c r="PV749"/>
      <c r="PW749"/>
      <c r="PX749"/>
      <c r="PY749"/>
      <c r="PZ749"/>
      <c r="QA749"/>
      <c r="QB749"/>
      <c r="QC749"/>
      <c r="QD749"/>
      <c r="QE749"/>
      <c r="QF749"/>
      <c r="QG749"/>
      <c r="QH749"/>
      <c r="QI749"/>
      <c r="QJ749"/>
      <c r="QK749"/>
      <c r="QL749"/>
      <c r="QM749"/>
      <c r="QN749"/>
      <c r="QO749"/>
      <c r="QP749"/>
      <c r="QQ749"/>
      <c r="QR749"/>
      <c r="QS749"/>
      <c r="QT749"/>
      <c r="QU749"/>
      <c r="QV749"/>
      <c r="QW749"/>
      <c r="QX749"/>
      <c r="QY749"/>
      <c r="QZ749"/>
      <c r="RA749"/>
      <c r="RB749"/>
      <c r="RC749"/>
      <c r="RD749"/>
      <c r="RE749"/>
      <c r="RF749"/>
      <c r="RG749"/>
      <c r="RH749"/>
      <c r="RI749"/>
      <c r="RJ749"/>
      <c r="RK749"/>
      <c r="RL749"/>
      <c r="RM749"/>
      <c r="RN749"/>
      <c r="RO749"/>
      <c r="RP749"/>
      <c r="RQ749"/>
      <c r="RR749"/>
      <c r="RS749"/>
      <c r="RT749"/>
      <c r="RU749"/>
      <c r="RV749"/>
      <c r="RW749"/>
      <c r="RX749"/>
      <c r="RY749"/>
      <c r="RZ749"/>
      <c r="SA749"/>
      <c r="SB749"/>
      <c r="SC749"/>
      <c r="SD749"/>
      <c r="SE749"/>
      <c r="SF749"/>
      <c r="SG749"/>
      <c r="SH749"/>
      <c r="SI749"/>
      <c r="SJ749"/>
      <c r="SK749"/>
      <c r="SL749"/>
      <c r="SM749"/>
      <c r="SN749"/>
      <c r="SO749"/>
      <c r="SP749"/>
    </row>
    <row r="750" spans="1:510" ht="16.5" customHeight="1" x14ac:dyDescent="0.2">
      <c r="A750" s="20">
        <v>114</v>
      </c>
      <c r="B750" s="20" t="s">
        <v>53</v>
      </c>
      <c r="C750" s="20" t="s">
        <v>908</v>
      </c>
      <c r="D750" s="20" t="s">
        <v>38</v>
      </c>
      <c r="E750" s="20" t="s">
        <v>1345</v>
      </c>
      <c r="F750" s="22" t="s">
        <v>55</v>
      </c>
      <c r="G750" s="30" t="s">
        <v>42</v>
      </c>
      <c r="H750" s="20" t="s">
        <v>35</v>
      </c>
      <c r="I750" s="20" t="s">
        <v>27</v>
      </c>
      <c r="J750" s="22" t="s">
        <v>908</v>
      </c>
      <c r="K750" s="20"/>
      <c r="L750" s="20"/>
      <c r="M750" s="20"/>
      <c r="N750" s="20"/>
      <c r="O750" s="20"/>
      <c r="P750" s="26">
        <v>600000</v>
      </c>
      <c r="Q750" s="24">
        <v>250</v>
      </c>
      <c r="R750" s="25">
        <v>45809</v>
      </c>
      <c r="S750" s="20" t="s">
        <v>909</v>
      </c>
      <c r="T750" s="23">
        <v>900000000</v>
      </c>
      <c r="U750" s="27" t="s">
        <v>100</v>
      </c>
      <c r="V750" s="27" t="s">
        <v>100</v>
      </c>
      <c r="W750"/>
      <c r="X750"/>
      <c r="Y750"/>
      <c r="Z750"/>
      <c r="AA750"/>
      <c r="AB750"/>
      <c r="AC750"/>
      <c r="AD750"/>
      <c r="AE750"/>
      <c r="AF750"/>
      <c r="AG750"/>
      <c r="AH750"/>
      <c r="AI750"/>
      <c r="AJ750"/>
      <c r="AK750"/>
      <c r="AL750"/>
      <c r="AM750"/>
      <c r="AN750"/>
      <c r="AO750"/>
      <c r="AP750"/>
      <c r="AQ750"/>
      <c r="AR750"/>
      <c r="AS750"/>
      <c r="AT750"/>
      <c r="AU750"/>
      <c r="AV750"/>
      <c r="AW750"/>
      <c r="AX750"/>
      <c r="AY750"/>
      <c r="AZ750"/>
      <c r="BA750"/>
      <c r="BB750"/>
      <c r="BC750"/>
      <c r="BD750"/>
      <c r="BE750"/>
      <c r="BF750"/>
      <c r="BG750"/>
      <c r="BH750"/>
      <c r="BI750"/>
      <c r="BJ750"/>
      <c r="BK750"/>
      <c r="BL750"/>
      <c r="BM750"/>
      <c r="BN750"/>
      <c r="BO750"/>
      <c r="BP750"/>
      <c r="BQ750"/>
      <c r="BR750"/>
      <c r="BS750"/>
      <c r="BT750"/>
      <c r="BU750"/>
      <c r="BV750"/>
      <c r="BW750"/>
      <c r="BX750"/>
      <c r="BY750"/>
      <c r="BZ750"/>
      <c r="CA750"/>
      <c r="CB750"/>
      <c r="CC750"/>
      <c r="CD750"/>
      <c r="CE750"/>
      <c r="CF750"/>
      <c r="CG750"/>
      <c r="CH750"/>
      <c r="CI750"/>
      <c r="CJ750"/>
      <c r="CK750"/>
      <c r="CL750"/>
      <c r="CM750"/>
      <c r="CN750"/>
      <c r="CO750"/>
      <c r="CP750"/>
      <c r="CQ750"/>
      <c r="CR750"/>
      <c r="CS750"/>
      <c r="CT750"/>
      <c r="CU750"/>
      <c r="CV750"/>
      <c r="CW750"/>
      <c r="CX750"/>
      <c r="CY750"/>
      <c r="CZ750"/>
      <c r="DA750"/>
      <c r="DB750"/>
      <c r="DC750"/>
      <c r="DD750"/>
      <c r="DE750"/>
      <c r="DF750"/>
      <c r="DG750"/>
      <c r="DH750"/>
      <c r="DI750"/>
      <c r="DJ750"/>
      <c r="DK750"/>
      <c r="DL750"/>
      <c r="DM750"/>
      <c r="DN750"/>
      <c r="DO750"/>
      <c r="DP750"/>
      <c r="DQ750"/>
      <c r="DR750"/>
      <c r="DS750"/>
      <c r="DT750"/>
      <c r="DU750"/>
      <c r="DV750"/>
      <c r="DW750"/>
      <c r="DX750"/>
      <c r="DY750"/>
      <c r="DZ750"/>
      <c r="EA750"/>
      <c r="EB750"/>
      <c r="EC750"/>
      <c r="ED750"/>
      <c r="EE750"/>
      <c r="EF750"/>
      <c r="EG750"/>
      <c r="EH750"/>
      <c r="EI750"/>
      <c r="EJ750"/>
      <c r="EK750"/>
      <c r="EL750"/>
      <c r="EM750"/>
      <c r="EN750"/>
      <c r="EO750"/>
      <c r="EP750"/>
      <c r="EQ750"/>
      <c r="ER750"/>
      <c r="ES750"/>
      <c r="ET750"/>
      <c r="EU750"/>
      <c r="EV750"/>
      <c r="EW750"/>
      <c r="EX750"/>
      <c r="EY750"/>
      <c r="EZ750"/>
      <c r="FA750"/>
      <c r="FB750"/>
      <c r="FC750"/>
      <c r="FD750"/>
      <c r="FE750"/>
      <c r="FF750"/>
      <c r="FG750"/>
      <c r="FH750"/>
      <c r="FI750"/>
      <c r="FJ750"/>
      <c r="FK750"/>
      <c r="FL750"/>
      <c r="FM750"/>
      <c r="FN750"/>
      <c r="FO750"/>
      <c r="FP750"/>
      <c r="FQ750"/>
      <c r="FR750"/>
      <c r="FS750"/>
      <c r="FT750"/>
      <c r="FU750"/>
      <c r="FV750"/>
      <c r="FW750"/>
      <c r="FX750"/>
      <c r="FY750"/>
      <c r="FZ750"/>
      <c r="GA750"/>
      <c r="GB750"/>
      <c r="GC750"/>
      <c r="GD750"/>
      <c r="GE750"/>
      <c r="GF750"/>
      <c r="GG750"/>
      <c r="GH750"/>
      <c r="GI750"/>
      <c r="GJ750"/>
      <c r="GK750"/>
      <c r="GL750"/>
      <c r="GM750"/>
      <c r="GN750"/>
      <c r="GO750"/>
      <c r="GP750"/>
      <c r="GQ750"/>
      <c r="GR750"/>
      <c r="GS750"/>
      <c r="GT750"/>
      <c r="GU750"/>
      <c r="GV750"/>
      <c r="GW750"/>
      <c r="GX750"/>
      <c r="GY750"/>
      <c r="GZ750"/>
      <c r="HA750"/>
      <c r="HB750"/>
      <c r="HC750"/>
      <c r="HD750"/>
      <c r="HE750"/>
      <c r="HF750"/>
      <c r="HG750"/>
      <c r="HH750"/>
      <c r="HI750"/>
      <c r="HJ750"/>
      <c r="HK750"/>
      <c r="HL750"/>
      <c r="HM750"/>
      <c r="HN750"/>
      <c r="HO750"/>
      <c r="HP750"/>
      <c r="HQ750"/>
      <c r="HR750"/>
      <c r="HS750"/>
      <c r="HT750"/>
      <c r="HU750"/>
      <c r="HV750"/>
      <c r="HW750"/>
      <c r="HX750"/>
      <c r="HY750"/>
      <c r="HZ750"/>
      <c r="IA750"/>
      <c r="IB750"/>
      <c r="IC750"/>
      <c r="ID750"/>
      <c r="IE750"/>
      <c r="IF750"/>
      <c r="IG750"/>
      <c r="IH750"/>
      <c r="II750"/>
      <c r="IJ750"/>
      <c r="IK750"/>
      <c r="IL750"/>
      <c r="IM750"/>
      <c r="IN750"/>
      <c r="IO750"/>
      <c r="IP750"/>
      <c r="IQ750"/>
      <c r="IR750"/>
      <c r="IS750"/>
      <c r="IT750"/>
      <c r="IU750"/>
      <c r="IV750"/>
      <c r="IW750"/>
      <c r="IX750"/>
      <c r="IY750"/>
      <c r="IZ750"/>
      <c r="JA750"/>
      <c r="JB750"/>
      <c r="JC750"/>
      <c r="JD750"/>
      <c r="JE750"/>
      <c r="JF750"/>
      <c r="JG750"/>
      <c r="JH750"/>
      <c r="JI750"/>
      <c r="JJ750"/>
      <c r="JK750"/>
      <c r="JL750"/>
      <c r="JM750"/>
      <c r="JN750"/>
      <c r="JO750"/>
      <c r="JP750"/>
      <c r="JQ750"/>
      <c r="JR750"/>
      <c r="JS750"/>
      <c r="JT750"/>
      <c r="JU750"/>
      <c r="JV750"/>
      <c r="JW750"/>
      <c r="JX750"/>
      <c r="JY750"/>
      <c r="JZ750"/>
      <c r="KA750"/>
      <c r="KB750"/>
      <c r="KC750"/>
      <c r="KD750"/>
      <c r="KE750"/>
      <c r="KF750"/>
      <c r="KG750"/>
      <c r="KH750"/>
      <c r="KI750"/>
      <c r="KJ750"/>
      <c r="KK750"/>
      <c r="KL750"/>
      <c r="KM750"/>
      <c r="KN750"/>
      <c r="KO750"/>
      <c r="KP750"/>
      <c r="KQ750"/>
      <c r="KR750"/>
      <c r="KS750"/>
      <c r="KT750"/>
      <c r="KU750"/>
      <c r="KV750"/>
      <c r="KW750"/>
      <c r="KX750"/>
      <c r="KY750"/>
      <c r="KZ750"/>
      <c r="LA750"/>
      <c r="LB750"/>
      <c r="LC750"/>
      <c r="LD750"/>
      <c r="LE750"/>
      <c r="LF750"/>
      <c r="LG750"/>
      <c r="LH750"/>
      <c r="LI750"/>
      <c r="LJ750"/>
      <c r="LK750"/>
      <c r="LL750"/>
      <c r="LM750"/>
      <c r="LN750"/>
      <c r="LO750"/>
      <c r="LP750"/>
      <c r="LQ750"/>
      <c r="LR750"/>
      <c r="LS750"/>
      <c r="LT750"/>
      <c r="LU750"/>
      <c r="LV750"/>
      <c r="LW750"/>
      <c r="LX750"/>
      <c r="LY750"/>
      <c r="LZ750"/>
      <c r="MA750"/>
      <c r="MB750"/>
      <c r="MC750"/>
      <c r="MD750"/>
      <c r="ME750"/>
      <c r="MF750"/>
      <c r="MG750"/>
      <c r="MH750"/>
      <c r="MI750"/>
      <c r="MJ750"/>
      <c r="MK750"/>
      <c r="ML750"/>
      <c r="MM750"/>
      <c r="MN750"/>
      <c r="MO750"/>
      <c r="MP750"/>
      <c r="MQ750"/>
      <c r="MR750"/>
      <c r="MS750"/>
      <c r="MT750"/>
      <c r="MU750"/>
      <c r="MV750"/>
      <c r="MW750"/>
      <c r="MX750"/>
      <c r="MY750"/>
      <c r="MZ750"/>
      <c r="NA750"/>
      <c r="NB750"/>
      <c r="NC750"/>
      <c r="ND750"/>
      <c r="NE750"/>
      <c r="NF750"/>
      <c r="NG750"/>
      <c r="NH750"/>
      <c r="NI750"/>
      <c r="NJ750"/>
      <c r="NK750"/>
      <c r="NL750"/>
      <c r="NM750"/>
      <c r="NN750"/>
      <c r="NO750"/>
      <c r="NP750"/>
      <c r="NQ750"/>
      <c r="NR750"/>
      <c r="NS750"/>
      <c r="NT750"/>
      <c r="NU750"/>
      <c r="NV750"/>
      <c r="NW750"/>
      <c r="NX750"/>
      <c r="NY750"/>
      <c r="NZ750"/>
      <c r="OA750"/>
      <c r="OB750"/>
      <c r="OC750"/>
      <c r="OD750"/>
      <c r="OE750"/>
      <c r="OF750"/>
      <c r="OG750"/>
      <c r="OH750"/>
      <c r="OI750"/>
      <c r="OJ750"/>
      <c r="OK750"/>
      <c r="OL750"/>
      <c r="OM750"/>
      <c r="ON750"/>
      <c r="OO750"/>
      <c r="OP750"/>
      <c r="OQ750"/>
      <c r="OR750"/>
      <c r="OS750"/>
      <c r="OT750"/>
      <c r="OU750"/>
      <c r="OV750"/>
      <c r="OW750"/>
      <c r="OX750"/>
      <c r="OY750"/>
      <c r="OZ750"/>
      <c r="PA750"/>
      <c r="PB750"/>
      <c r="PC750"/>
      <c r="PD750"/>
      <c r="PE750"/>
      <c r="PF750"/>
      <c r="PG750"/>
      <c r="PH750"/>
      <c r="PI750"/>
      <c r="PJ750"/>
      <c r="PK750"/>
      <c r="PL750"/>
      <c r="PM750"/>
      <c r="PN750"/>
      <c r="PO750"/>
      <c r="PP750"/>
      <c r="PQ750"/>
      <c r="PR750"/>
      <c r="PS750"/>
      <c r="PT750"/>
      <c r="PU750"/>
      <c r="PV750"/>
      <c r="PW750"/>
      <c r="PX750"/>
      <c r="PY750"/>
      <c r="PZ750"/>
      <c r="QA750"/>
      <c r="QB750"/>
      <c r="QC750"/>
      <c r="QD750"/>
      <c r="QE750"/>
      <c r="QF750"/>
      <c r="QG750"/>
      <c r="QH750"/>
      <c r="QI750"/>
      <c r="QJ750"/>
      <c r="QK750"/>
      <c r="QL750"/>
      <c r="QM750"/>
      <c r="QN750"/>
      <c r="QO750"/>
      <c r="QP750"/>
      <c r="QQ750"/>
      <c r="QR750"/>
      <c r="QS750"/>
      <c r="QT750"/>
      <c r="QU750"/>
      <c r="QV750"/>
      <c r="QW750"/>
      <c r="QX750"/>
      <c r="QY750"/>
      <c r="QZ750"/>
      <c r="RA750"/>
      <c r="RB750"/>
      <c r="RC750"/>
      <c r="RD750"/>
      <c r="RE750"/>
      <c r="RF750"/>
      <c r="RG750"/>
      <c r="RH750"/>
      <c r="RI750"/>
      <c r="RJ750"/>
      <c r="RK750"/>
      <c r="RL750"/>
      <c r="RM750"/>
      <c r="RN750"/>
      <c r="RO750"/>
      <c r="RP750"/>
      <c r="RQ750"/>
      <c r="RR750"/>
      <c r="RS750"/>
      <c r="RT750"/>
      <c r="RU750"/>
      <c r="RV750"/>
      <c r="RW750"/>
      <c r="RX750"/>
      <c r="RY750"/>
      <c r="RZ750"/>
      <c r="SA750"/>
      <c r="SB750"/>
      <c r="SC750"/>
      <c r="SD750"/>
      <c r="SE750"/>
      <c r="SF750"/>
      <c r="SG750"/>
      <c r="SH750"/>
      <c r="SI750"/>
      <c r="SJ750"/>
      <c r="SK750"/>
      <c r="SL750"/>
      <c r="SM750"/>
      <c r="SN750"/>
      <c r="SO750"/>
      <c r="SP750"/>
    </row>
    <row r="751" spans="1:510" ht="16.5" customHeight="1" x14ac:dyDescent="0.2">
      <c r="A751" s="20">
        <v>120</v>
      </c>
      <c r="B751" s="20" t="s">
        <v>53</v>
      </c>
      <c r="C751" s="20" t="s">
        <v>910</v>
      </c>
      <c r="D751" s="20" t="s">
        <v>38</v>
      </c>
      <c r="E751" s="20" t="s">
        <v>1345</v>
      </c>
      <c r="F751" s="22" t="s">
        <v>59</v>
      </c>
      <c r="G751" s="30" t="s">
        <v>42</v>
      </c>
      <c r="H751" s="20" t="s">
        <v>35</v>
      </c>
      <c r="I751" s="20" t="s">
        <v>27</v>
      </c>
      <c r="J751" s="22" t="s">
        <v>910</v>
      </c>
      <c r="K751" s="20"/>
      <c r="L751" s="20"/>
      <c r="M751" s="20"/>
      <c r="N751" s="20"/>
      <c r="O751" s="20"/>
      <c r="P751" s="26">
        <v>80000</v>
      </c>
      <c r="Q751" s="24">
        <v>500</v>
      </c>
      <c r="R751" s="25">
        <v>45717</v>
      </c>
      <c r="S751" s="20" t="s">
        <v>56</v>
      </c>
      <c r="T751" s="23">
        <v>360000000</v>
      </c>
      <c r="U751" s="27" t="s">
        <v>100</v>
      </c>
      <c r="V751" s="27" t="s">
        <v>100</v>
      </c>
      <c r="W751"/>
      <c r="X751"/>
      <c r="Y751"/>
      <c r="Z751"/>
      <c r="AA751"/>
      <c r="AB751"/>
      <c r="AC751"/>
      <c r="AD751"/>
      <c r="AE751"/>
      <c r="AF751"/>
      <c r="AG751"/>
      <c r="AH751"/>
      <c r="AI751"/>
      <c r="AJ751"/>
      <c r="AK751"/>
      <c r="AL751"/>
      <c r="AM751"/>
      <c r="AN751"/>
      <c r="AO751"/>
      <c r="AP751"/>
      <c r="AQ751"/>
      <c r="AR751"/>
      <c r="AS751"/>
      <c r="AT751"/>
      <c r="AU751"/>
      <c r="AV751"/>
      <c r="AW751"/>
      <c r="AX751"/>
      <c r="AY751"/>
      <c r="AZ751"/>
      <c r="BA751"/>
      <c r="BB751"/>
      <c r="BC751"/>
      <c r="BD751"/>
      <c r="BE751"/>
      <c r="BF751"/>
      <c r="BG751"/>
      <c r="BH751"/>
      <c r="BI751"/>
      <c r="BJ751"/>
      <c r="BK751"/>
      <c r="BL751"/>
      <c r="BM751"/>
      <c r="BN751"/>
      <c r="BO751"/>
      <c r="BP751"/>
      <c r="BQ751"/>
      <c r="BR751"/>
      <c r="BS751"/>
      <c r="BT751"/>
      <c r="BU751"/>
      <c r="BV751"/>
      <c r="BW751"/>
      <c r="BX751"/>
      <c r="BY751"/>
      <c r="BZ751"/>
      <c r="CA751"/>
      <c r="CB751"/>
      <c r="CC751"/>
      <c r="CD751"/>
      <c r="CE751"/>
      <c r="CF751"/>
      <c r="CG751"/>
      <c r="CH751"/>
      <c r="CI751"/>
      <c r="CJ751"/>
      <c r="CK751"/>
      <c r="CL751"/>
      <c r="CM751"/>
      <c r="CN751"/>
      <c r="CO751"/>
      <c r="CP751"/>
      <c r="CQ751"/>
      <c r="CR751"/>
      <c r="CS751"/>
      <c r="CT751"/>
      <c r="CU751"/>
      <c r="CV751"/>
      <c r="CW751"/>
      <c r="CX751"/>
      <c r="CY751"/>
      <c r="CZ751"/>
      <c r="DA751"/>
      <c r="DB751"/>
      <c r="DC751"/>
      <c r="DD751"/>
      <c r="DE751"/>
      <c r="DF751"/>
      <c r="DG751"/>
      <c r="DH751"/>
      <c r="DI751"/>
      <c r="DJ751"/>
      <c r="DK751"/>
      <c r="DL751"/>
      <c r="DM751"/>
      <c r="DN751"/>
      <c r="DO751"/>
      <c r="DP751"/>
      <c r="DQ751"/>
      <c r="DR751"/>
      <c r="DS751"/>
      <c r="DT751"/>
      <c r="DU751"/>
      <c r="DV751"/>
      <c r="DW751"/>
      <c r="DX751"/>
      <c r="DY751"/>
      <c r="DZ751"/>
      <c r="EA751"/>
      <c r="EB751"/>
      <c r="EC751"/>
      <c r="ED751"/>
      <c r="EE751"/>
      <c r="EF751"/>
      <c r="EG751"/>
      <c r="EH751"/>
      <c r="EI751"/>
      <c r="EJ751"/>
      <c r="EK751"/>
      <c r="EL751"/>
      <c r="EM751"/>
      <c r="EN751"/>
      <c r="EO751"/>
      <c r="EP751"/>
      <c r="EQ751"/>
      <c r="ER751"/>
      <c r="ES751"/>
      <c r="ET751"/>
      <c r="EU751"/>
      <c r="EV751"/>
      <c r="EW751"/>
      <c r="EX751"/>
      <c r="EY751"/>
      <c r="EZ751"/>
      <c r="FA751"/>
      <c r="FB751"/>
      <c r="FC751"/>
      <c r="FD751"/>
      <c r="FE751"/>
      <c r="FF751"/>
      <c r="FG751"/>
      <c r="FH751"/>
      <c r="FI751"/>
      <c r="FJ751"/>
      <c r="FK751"/>
      <c r="FL751"/>
      <c r="FM751"/>
      <c r="FN751"/>
      <c r="FO751"/>
      <c r="FP751"/>
      <c r="FQ751"/>
      <c r="FR751"/>
      <c r="FS751"/>
      <c r="FT751"/>
      <c r="FU751"/>
      <c r="FV751"/>
      <c r="FW751"/>
      <c r="FX751"/>
      <c r="FY751"/>
      <c r="FZ751"/>
      <c r="GA751"/>
      <c r="GB751"/>
      <c r="GC751"/>
      <c r="GD751"/>
      <c r="GE751"/>
      <c r="GF751"/>
      <c r="GG751"/>
      <c r="GH751"/>
      <c r="GI751"/>
      <c r="GJ751"/>
      <c r="GK751"/>
      <c r="GL751"/>
      <c r="GM751"/>
      <c r="GN751"/>
      <c r="GO751"/>
      <c r="GP751"/>
      <c r="GQ751"/>
      <c r="GR751"/>
      <c r="GS751"/>
      <c r="GT751"/>
      <c r="GU751"/>
      <c r="GV751"/>
      <c r="GW751"/>
      <c r="GX751"/>
      <c r="GY751"/>
      <c r="GZ751"/>
      <c r="HA751"/>
      <c r="HB751"/>
      <c r="HC751"/>
      <c r="HD751"/>
      <c r="HE751"/>
      <c r="HF751"/>
      <c r="HG751"/>
      <c r="HH751"/>
      <c r="HI751"/>
      <c r="HJ751"/>
      <c r="HK751"/>
      <c r="HL751"/>
      <c r="HM751"/>
      <c r="HN751"/>
      <c r="HO751"/>
      <c r="HP751"/>
      <c r="HQ751"/>
      <c r="HR751"/>
      <c r="HS751"/>
      <c r="HT751"/>
      <c r="HU751"/>
      <c r="HV751"/>
      <c r="HW751"/>
      <c r="HX751"/>
      <c r="HY751"/>
      <c r="HZ751"/>
      <c r="IA751"/>
      <c r="IB751"/>
      <c r="IC751"/>
      <c r="ID751"/>
      <c r="IE751"/>
      <c r="IF751"/>
      <c r="IG751"/>
      <c r="IH751"/>
      <c r="II751"/>
      <c r="IJ751"/>
      <c r="IK751"/>
      <c r="IL751"/>
      <c r="IM751"/>
      <c r="IN751"/>
      <c r="IO751"/>
      <c r="IP751"/>
      <c r="IQ751"/>
      <c r="IR751"/>
      <c r="IS751"/>
      <c r="IT751"/>
      <c r="IU751"/>
      <c r="IV751"/>
      <c r="IW751"/>
      <c r="IX751"/>
      <c r="IY751"/>
      <c r="IZ751"/>
      <c r="JA751"/>
      <c r="JB751"/>
      <c r="JC751"/>
      <c r="JD751"/>
      <c r="JE751"/>
      <c r="JF751"/>
      <c r="JG751"/>
      <c r="JH751"/>
      <c r="JI751"/>
      <c r="JJ751"/>
      <c r="JK751"/>
      <c r="JL751"/>
      <c r="JM751"/>
      <c r="JN751"/>
      <c r="JO751"/>
      <c r="JP751"/>
      <c r="JQ751"/>
      <c r="JR751"/>
      <c r="JS751"/>
      <c r="JT751"/>
      <c r="JU751"/>
      <c r="JV751"/>
      <c r="JW751"/>
      <c r="JX751"/>
      <c r="JY751"/>
      <c r="JZ751"/>
      <c r="KA751"/>
      <c r="KB751"/>
      <c r="KC751"/>
      <c r="KD751"/>
      <c r="KE751"/>
      <c r="KF751"/>
      <c r="KG751"/>
      <c r="KH751"/>
      <c r="KI751"/>
      <c r="KJ751"/>
      <c r="KK751"/>
      <c r="KL751"/>
      <c r="KM751"/>
      <c r="KN751"/>
      <c r="KO751"/>
      <c r="KP751"/>
      <c r="KQ751"/>
      <c r="KR751"/>
      <c r="KS751"/>
      <c r="KT751"/>
      <c r="KU751"/>
      <c r="KV751"/>
      <c r="KW751"/>
      <c r="KX751"/>
      <c r="KY751"/>
      <c r="KZ751"/>
      <c r="LA751"/>
      <c r="LB751"/>
      <c r="LC751"/>
      <c r="LD751"/>
      <c r="LE751"/>
      <c r="LF751"/>
      <c r="LG751"/>
      <c r="LH751"/>
      <c r="LI751"/>
      <c r="LJ751"/>
      <c r="LK751"/>
      <c r="LL751"/>
      <c r="LM751"/>
      <c r="LN751"/>
      <c r="LO751"/>
      <c r="LP751"/>
      <c r="LQ751"/>
      <c r="LR751"/>
      <c r="LS751"/>
      <c r="LT751"/>
      <c r="LU751"/>
      <c r="LV751"/>
      <c r="LW751"/>
      <c r="LX751"/>
      <c r="LY751"/>
      <c r="LZ751"/>
      <c r="MA751"/>
      <c r="MB751"/>
      <c r="MC751"/>
      <c r="MD751"/>
      <c r="ME751"/>
      <c r="MF751"/>
      <c r="MG751"/>
      <c r="MH751"/>
      <c r="MI751"/>
      <c r="MJ751"/>
      <c r="MK751"/>
      <c r="ML751"/>
      <c r="MM751"/>
      <c r="MN751"/>
      <c r="MO751"/>
      <c r="MP751"/>
      <c r="MQ751"/>
      <c r="MR751"/>
      <c r="MS751"/>
      <c r="MT751"/>
      <c r="MU751"/>
      <c r="MV751"/>
      <c r="MW751"/>
      <c r="MX751"/>
      <c r="MY751"/>
      <c r="MZ751"/>
      <c r="NA751"/>
      <c r="NB751"/>
      <c r="NC751"/>
      <c r="ND751"/>
      <c r="NE751"/>
      <c r="NF751"/>
      <c r="NG751"/>
      <c r="NH751"/>
      <c r="NI751"/>
      <c r="NJ751"/>
      <c r="NK751"/>
      <c r="NL751"/>
      <c r="NM751"/>
      <c r="NN751"/>
      <c r="NO751"/>
      <c r="NP751"/>
      <c r="NQ751"/>
      <c r="NR751"/>
      <c r="NS751"/>
      <c r="NT751"/>
      <c r="NU751"/>
      <c r="NV751"/>
      <c r="NW751"/>
      <c r="NX751"/>
      <c r="NY751"/>
      <c r="NZ751"/>
      <c r="OA751"/>
      <c r="OB751"/>
      <c r="OC751"/>
      <c r="OD751"/>
      <c r="OE751"/>
      <c r="OF751"/>
      <c r="OG751"/>
      <c r="OH751"/>
      <c r="OI751"/>
      <c r="OJ751"/>
      <c r="OK751"/>
      <c r="OL751"/>
      <c r="OM751"/>
      <c r="ON751"/>
      <c r="OO751"/>
      <c r="OP751"/>
      <c r="OQ751"/>
      <c r="OR751"/>
      <c r="OS751"/>
      <c r="OT751"/>
      <c r="OU751"/>
      <c r="OV751"/>
      <c r="OW751"/>
      <c r="OX751"/>
      <c r="OY751"/>
      <c r="OZ751"/>
      <c r="PA751"/>
      <c r="PB751"/>
      <c r="PC751"/>
      <c r="PD751"/>
      <c r="PE751"/>
      <c r="PF751"/>
      <c r="PG751"/>
      <c r="PH751"/>
      <c r="PI751"/>
      <c r="PJ751"/>
      <c r="PK751"/>
      <c r="PL751"/>
      <c r="PM751"/>
      <c r="PN751"/>
      <c r="PO751"/>
      <c r="PP751"/>
      <c r="PQ751"/>
      <c r="PR751"/>
      <c r="PS751"/>
      <c r="PT751"/>
      <c r="PU751"/>
      <c r="PV751"/>
      <c r="PW751"/>
      <c r="PX751"/>
      <c r="PY751"/>
      <c r="PZ751"/>
      <c r="QA751"/>
      <c r="QB751"/>
      <c r="QC751"/>
      <c r="QD751"/>
      <c r="QE751"/>
      <c r="QF751"/>
      <c r="QG751"/>
      <c r="QH751"/>
      <c r="QI751"/>
      <c r="QJ751"/>
      <c r="QK751"/>
      <c r="QL751"/>
      <c r="QM751"/>
      <c r="QN751"/>
      <c r="QO751"/>
      <c r="QP751"/>
      <c r="QQ751"/>
      <c r="QR751"/>
      <c r="QS751"/>
      <c r="QT751"/>
      <c r="QU751"/>
      <c r="QV751"/>
      <c r="QW751"/>
      <c r="QX751"/>
      <c r="QY751"/>
      <c r="QZ751"/>
      <c r="RA751"/>
      <c r="RB751"/>
      <c r="RC751"/>
      <c r="RD751"/>
      <c r="RE751"/>
      <c r="RF751"/>
      <c r="RG751"/>
      <c r="RH751"/>
      <c r="RI751"/>
      <c r="RJ751"/>
      <c r="RK751"/>
      <c r="RL751"/>
      <c r="RM751"/>
      <c r="RN751"/>
      <c r="RO751"/>
      <c r="RP751"/>
      <c r="RQ751"/>
      <c r="RR751"/>
      <c r="RS751"/>
      <c r="RT751"/>
      <c r="RU751"/>
      <c r="RV751"/>
      <c r="RW751"/>
      <c r="RX751"/>
      <c r="RY751"/>
      <c r="RZ751"/>
      <c r="SA751"/>
      <c r="SB751"/>
      <c r="SC751"/>
      <c r="SD751"/>
      <c r="SE751"/>
      <c r="SF751"/>
      <c r="SG751"/>
      <c r="SH751"/>
      <c r="SI751"/>
      <c r="SJ751"/>
      <c r="SK751"/>
      <c r="SL751"/>
      <c r="SM751"/>
      <c r="SN751"/>
      <c r="SO751"/>
      <c r="SP751"/>
    </row>
    <row r="752" spans="1:510" ht="16.5" customHeight="1" x14ac:dyDescent="0.2">
      <c r="A752" s="20">
        <v>121</v>
      </c>
      <c r="B752" s="20" t="s">
        <v>53</v>
      </c>
      <c r="C752" s="20" t="s">
        <v>910</v>
      </c>
      <c r="D752" s="20" t="s">
        <v>38</v>
      </c>
      <c r="E752" s="20" t="s">
        <v>1345</v>
      </c>
      <c r="F752" s="22" t="s">
        <v>61</v>
      </c>
      <c r="G752" s="30" t="s">
        <v>42</v>
      </c>
      <c r="H752" s="20" t="s">
        <v>35</v>
      </c>
      <c r="I752" s="20" t="s">
        <v>27</v>
      </c>
      <c r="J752" s="22" t="s">
        <v>910</v>
      </c>
      <c r="K752" s="20"/>
      <c r="L752" s="20"/>
      <c r="M752" s="20"/>
      <c r="N752" s="20"/>
      <c r="O752" s="20"/>
      <c r="P752" s="26">
        <v>80000</v>
      </c>
      <c r="Q752" s="24">
        <v>500</v>
      </c>
      <c r="R752" s="25">
        <v>45717</v>
      </c>
      <c r="S752" s="20" t="s">
        <v>56</v>
      </c>
      <c r="T752" s="23">
        <v>360000000</v>
      </c>
      <c r="U752" s="27" t="s">
        <v>100</v>
      </c>
      <c r="V752" s="27" t="s">
        <v>100</v>
      </c>
      <c r="W752"/>
      <c r="X752"/>
      <c r="Y752"/>
      <c r="Z752"/>
      <c r="AA752"/>
      <c r="AB752"/>
      <c r="AC752"/>
      <c r="AD752"/>
      <c r="AE752"/>
      <c r="AF752"/>
      <c r="AG752"/>
      <c r="AH752"/>
      <c r="AI752"/>
      <c r="AJ752"/>
      <c r="AK752"/>
      <c r="AL752"/>
      <c r="AM752"/>
      <c r="AN752"/>
      <c r="AO752"/>
      <c r="AP752"/>
      <c r="AQ752"/>
      <c r="AR752"/>
      <c r="AS752"/>
      <c r="AT752"/>
      <c r="AU752"/>
      <c r="AV752"/>
      <c r="AW752"/>
      <c r="AX752"/>
      <c r="AY752"/>
      <c r="AZ752"/>
      <c r="BA752"/>
      <c r="BB752"/>
      <c r="BC752"/>
      <c r="BD752"/>
      <c r="BE752"/>
      <c r="BF752"/>
      <c r="BG752"/>
      <c r="BH752"/>
      <c r="BI752"/>
      <c r="BJ752"/>
      <c r="BK752"/>
      <c r="BL752"/>
      <c r="BM752"/>
      <c r="BN752"/>
      <c r="BO752"/>
      <c r="BP752"/>
      <c r="BQ752"/>
      <c r="BR752"/>
      <c r="BS752"/>
      <c r="BT752"/>
      <c r="BU752"/>
      <c r="BV752"/>
      <c r="BW752"/>
      <c r="BX752"/>
      <c r="BY752"/>
      <c r="BZ752"/>
      <c r="CA752"/>
      <c r="CB752"/>
      <c r="CC752"/>
      <c r="CD752"/>
      <c r="CE752"/>
      <c r="CF752"/>
      <c r="CG752"/>
      <c r="CH752"/>
      <c r="CI752"/>
      <c r="CJ752"/>
      <c r="CK752"/>
      <c r="CL752"/>
      <c r="CM752"/>
      <c r="CN752"/>
      <c r="CO752"/>
      <c r="CP752"/>
      <c r="CQ752"/>
      <c r="CR752"/>
      <c r="CS752"/>
      <c r="CT752"/>
      <c r="CU752"/>
      <c r="CV752"/>
      <c r="CW752"/>
      <c r="CX752"/>
      <c r="CY752"/>
      <c r="CZ752"/>
      <c r="DA752"/>
      <c r="DB752"/>
      <c r="DC752"/>
      <c r="DD752"/>
      <c r="DE752"/>
      <c r="DF752"/>
      <c r="DG752"/>
      <c r="DH752"/>
      <c r="DI752"/>
      <c r="DJ752"/>
      <c r="DK752"/>
      <c r="DL752"/>
      <c r="DM752"/>
      <c r="DN752"/>
      <c r="DO752"/>
      <c r="DP752"/>
      <c r="DQ752"/>
      <c r="DR752"/>
      <c r="DS752"/>
      <c r="DT752"/>
      <c r="DU752"/>
      <c r="DV752"/>
      <c r="DW752"/>
      <c r="DX752"/>
      <c r="DY752"/>
      <c r="DZ752"/>
      <c r="EA752"/>
      <c r="EB752"/>
      <c r="EC752"/>
      <c r="ED752"/>
      <c r="EE752"/>
      <c r="EF752"/>
      <c r="EG752"/>
      <c r="EH752"/>
      <c r="EI752"/>
      <c r="EJ752"/>
      <c r="EK752"/>
      <c r="EL752"/>
      <c r="EM752"/>
      <c r="EN752"/>
      <c r="EO752"/>
      <c r="EP752"/>
      <c r="EQ752"/>
      <c r="ER752"/>
      <c r="ES752"/>
      <c r="ET752"/>
      <c r="EU752"/>
      <c r="EV752"/>
      <c r="EW752"/>
      <c r="EX752"/>
      <c r="EY752"/>
      <c r="EZ752"/>
      <c r="FA752"/>
      <c r="FB752"/>
      <c r="FC752"/>
      <c r="FD752"/>
      <c r="FE752"/>
      <c r="FF752"/>
      <c r="FG752"/>
      <c r="FH752"/>
      <c r="FI752"/>
      <c r="FJ752"/>
      <c r="FK752"/>
      <c r="FL752"/>
      <c r="FM752"/>
      <c r="FN752"/>
      <c r="FO752"/>
      <c r="FP752"/>
      <c r="FQ752"/>
      <c r="FR752"/>
      <c r="FS752"/>
      <c r="FT752"/>
      <c r="FU752"/>
      <c r="FV752"/>
      <c r="FW752"/>
      <c r="FX752"/>
      <c r="FY752"/>
      <c r="FZ752"/>
      <c r="GA752"/>
      <c r="GB752"/>
      <c r="GC752"/>
      <c r="GD752"/>
      <c r="GE752"/>
      <c r="GF752"/>
      <c r="GG752"/>
      <c r="GH752"/>
      <c r="GI752"/>
      <c r="GJ752"/>
      <c r="GK752"/>
      <c r="GL752"/>
      <c r="GM752"/>
      <c r="GN752"/>
      <c r="GO752"/>
      <c r="GP752"/>
      <c r="GQ752"/>
      <c r="GR752"/>
      <c r="GS752"/>
      <c r="GT752"/>
      <c r="GU752"/>
      <c r="GV752"/>
      <c r="GW752"/>
      <c r="GX752"/>
      <c r="GY752"/>
      <c r="GZ752"/>
      <c r="HA752"/>
      <c r="HB752"/>
      <c r="HC752"/>
      <c r="HD752"/>
      <c r="HE752"/>
      <c r="HF752"/>
      <c r="HG752"/>
      <c r="HH752"/>
      <c r="HI752"/>
      <c r="HJ752"/>
      <c r="HK752"/>
      <c r="HL752"/>
      <c r="HM752"/>
      <c r="HN752"/>
      <c r="HO752"/>
      <c r="HP752"/>
      <c r="HQ752"/>
      <c r="HR752"/>
      <c r="HS752"/>
      <c r="HT752"/>
      <c r="HU752"/>
      <c r="HV752"/>
      <c r="HW752"/>
      <c r="HX752"/>
      <c r="HY752"/>
      <c r="HZ752"/>
      <c r="IA752"/>
      <c r="IB752"/>
      <c r="IC752"/>
      <c r="ID752"/>
      <c r="IE752"/>
      <c r="IF752"/>
      <c r="IG752"/>
      <c r="IH752"/>
      <c r="II752"/>
      <c r="IJ752"/>
      <c r="IK752"/>
      <c r="IL752"/>
      <c r="IM752"/>
      <c r="IN752"/>
      <c r="IO752"/>
      <c r="IP752"/>
      <c r="IQ752"/>
      <c r="IR752"/>
      <c r="IS752"/>
      <c r="IT752"/>
      <c r="IU752"/>
      <c r="IV752"/>
      <c r="IW752"/>
      <c r="IX752"/>
      <c r="IY752"/>
      <c r="IZ752"/>
      <c r="JA752"/>
      <c r="JB752"/>
      <c r="JC752"/>
      <c r="JD752"/>
      <c r="JE752"/>
      <c r="JF752"/>
      <c r="JG752"/>
      <c r="JH752"/>
      <c r="JI752"/>
      <c r="JJ752"/>
      <c r="JK752"/>
      <c r="JL752"/>
      <c r="JM752"/>
      <c r="JN752"/>
      <c r="JO752"/>
      <c r="JP752"/>
      <c r="JQ752"/>
      <c r="JR752"/>
      <c r="JS752"/>
      <c r="JT752"/>
      <c r="JU752"/>
      <c r="JV752"/>
      <c r="JW752"/>
      <c r="JX752"/>
      <c r="JY752"/>
      <c r="JZ752"/>
      <c r="KA752"/>
      <c r="KB752"/>
      <c r="KC752"/>
      <c r="KD752"/>
      <c r="KE752"/>
      <c r="KF752"/>
      <c r="KG752"/>
      <c r="KH752"/>
      <c r="KI752"/>
      <c r="KJ752"/>
      <c r="KK752"/>
      <c r="KL752"/>
      <c r="KM752"/>
      <c r="KN752"/>
      <c r="KO752"/>
      <c r="KP752"/>
      <c r="KQ752"/>
      <c r="KR752"/>
      <c r="KS752"/>
      <c r="KT752"/>
      <c r="KU752"/>
      <c r="KV752"/>
      <c r="KW752"/>
      <c r="KX752"/>
      <c r="KY752"/>
      <c r="KZ752"/>
      <c r="LA752"/>
      <c r="LB752"/>
      <c r="LC752"/>
      <c r="LD752"/>
      <c r="LE752"/>
      <c r="LF752"/>
      <c r="LG752"/>
      <c r="LH752"/>
      <c r="LI752"/>
      <c r="LJ752"/>
      <c r="LK752"/>
      <c r="LL752"/>
      <c r="LM752"/>
      <c r="LN752"/>
      <c r="LO752"/>
      <c r="LP752"/>
      <c r="LQ752"/>
      <c r="LR752"/>
      <c r="LS752"/>
      <c r="LT752"/>
      <c r="LU752"/>
      <c r="LV752"/>
      <c r="LW752"/>
      <c r="LX752"/>
      <c r="LY752"/>
      <c r="LZ752"/>
      <c r="MA752"/>
      <c r="MB752"/>
      <c r="MC752"/>
      <c r="MD752"/>
      <c r="ME752"/>
      <c r="MF752"/>
      <c r="MG752"/>
      <c r="MH752"/>
      <c r="MI752"/>
      <c r="MJ752"/>
      <c r="MK752"/>
      <c r="ML752"/>
      <c r="MM752"/>
      <c r="MN752"/>
      <c r="MO752"/>
      <c r="MP752"/>
      <c r="MQ752"/>
      <c r="MR752"/>
      <c r="MS752"/>
      <c r="MT752"/>
      <c r="MU752"/>
      <c r="MV752"/>
      <c r="MW752"/>
      <c r="MX752"/>
      <c r="MY752"/>
      <c r="MZ752"/>
      <c r="NA752"/>
      <c r="NB752"/>
      <c r="NC752"/>
      <c r="ND752"/>
      <c r="NE752"/>
      <c r="NF752"/>
      <c r="NG752"/>
      <c r="NH752"/>
      <c r="NI752"/>
      <c r="NJ752"/>
      <c r="NK752"/>
      <c r="NL752"/>
      <c r="NM752"/>
      <c r="NN752"/>
      <c r="NO752"/>
      <c r="NP752"/>
      <c r="NQ752"/>
      <c r="NR752"/>
      <c r="NS752"/>
      <c r="NT752"/>
      <c r="NU752"/>
      <c r="NV752"/>
      <c r="NW752"/>
      <c r="NX752"/>
      <c r="NY752"/>
      <c r="NZ752"/>
      <c r="OA752"/>
      <c r="OB752"/>
      <c r="OC752"/>
      <c r="OD752"/>
      <c r="OE752"/>
      <c r="OF752"/>
      <c r="OG752"/>
      <c r="OH752"/>
      <c r="OI752"/>
      <c r="OJ752"/>
      <c r="OK752"/>
      <c r="OL752"/>
      <c r="OM752"/>
      <c r="ON752"/>
      <c r="OO752"/>
      <c r="OP752"/>
      <c r="OQ752"/>
      <c r="OR752"/>
      <c r="OS752"/>
      <c r="OT752"/>
      <c r="OU752"/>
      <c r="OV752"/>
      <c r="OW752"/>
      <c r="OX752"/>
      <c r="OY752"/>
      <c r="OZ752"/>
      <c r="PA752"/>
      <c r="PB752"/>
      <c r="PC752"/>
      <c r="PD752"/>
      <c r="PE752"/>
      <c r="PF752"/>
      <c r="PG752"/>
      <c r="PH752"/>
      <c r="PI752"/>
      <c r="PJ752"/>
      <c r="PK752"/>
      <c r="PL752"/>
      <c r="PM752"/>
      <c r="PN752"/>
      <c r="PO752"/>
      <c r="PP752"/>
      <c r="PQ752"/>
      <c r="PR752"/>
      <c r="PS752"/>
      <c r="PT752"/>
      <c r="PU752"/>
      <c r="PV752"/>
      <c r="PW752"/>
      <c r="PX752"/>
      <c r="PY752"/>
      <c r="PZ752"/>
      <c r="QA752"/>
      <c r="QB752"/>
      <c r="QC752"/>
      <c r="QD752"/>
      <c r="QE752"/>
      <c r="QF752"/>
      <c r="QG752"/>
      <c r="QH752"/>
      <c r="QI752"/>
      <c r="QJ752"/>
      <c r="QK752"/>
      <c r="QL752"/>
      <c r="QM752"/>
      <c r="QN752"/>
      <c r="QO752"/>
      <c r="QP752"/>
      <c r="QQ752"/>
      <c r="QR752"/>
      <c r="QS752"/>
      <c r="QT752"/>
      <c r="QU752"/>
      <c r="QV752"/>
      <c r="QW752"/>
      <c r="QX752"/>
      <c r="QY752"/>
      <c r="QZ752"/>
      <c r="RA752"/>
      <c r="RB752"/>
      <c r="RC752"/>
      <c r="RD752"/>
      <c r="RE752"/>
      <c r="RF752"/>
      <c r="RG752"/>
      <c r="RH752"/>
      <c r="RI752"/>
      <c r="RJ752"/>
      <c r="RK752"/>
      <c r="RL752"/>
      <c r="RM752"/>
      <c r="RN752"/>
      <c r="RO752"/>
      <c r="RP752"/>
      <c r="RQ752"/>
      <c r="RR752"/>
      <c r="RS752"/>
      <c r="RT752"/>
      <c r="RU752"/>
      <c r="RV752"/>
      <c r="RW752"/>
      <c r="RX752"/>
      <c r="RY752"/>
      <c r="RZ752"/>
      <c r="SA752"/>
      <c r="SB752"/>
      <c r="SC752"/>
      <c r="SD752"/>
      <c r="SE752"/>
      <c r="SF752"/>
      <c r="SG752"/>
      <c r="SH752"/>
      <c r="SI752"/>
      <c r="SJ752"/>
      <c r="SK752"/>
      <c r="SL752"/>
      <c r="SM752"/>
      <c r="SN752"/>
      <c r="SO752"/>
      <c r="SP752"/>
    </row>
    <row r="753" spans="1:510" ht="16.5" customHeight="1" x14ac:dyDescent="0.2">
      <c r="A753" s="20">
        <v>124</v>
      </c>
      <c r="B753" s="20" t="s">
        <v>53</v>
      </c>
      <c r="C753" s="20" t="s">
        <v>910</v>
      </c>
      <c r="D753" s="20" t="s">
        <v>38</v>
      </c>
      <c r="E753" s="20" t="s">
        <v>1345</v>
      </c>
      <c r="F753" s="22" t="s">
        <v>55</v>
      </c>
      <c r="G753" s="30" t="s">
        <v>42</v>
      </c>
      <c r="H753" s="20" t="s">
        <v>35</v>
      </c>
      <c r="I753" s="20" t="s">
        <v>27</v>
      </c>
      <c r="J753" s="22" t="s">
        <v>910</v>
      </c>
      <c r="K753" s="20"/>
      <c r="L753" s="20"/>
      <c r="M753" s="20"/>
      <c r="N753" s="20"/>
      <c r="O753" s="20"/>
      <c r="P753" s="23">
        <v>80000</v>
      </c>
      <c r="Q753" s="24">
        <v>400</v>
      </c>
      <c r="R753" s="25">
        <v>45717</v>
      </c>
      <c r="S753" s="20" t="s">
        <v>56</v>
      </c>
      <c r="T753" s="23">
        <v>288000000</v>
      </c>
      <c r="U753" s="27" t="s">
        <v>100</v>
      </c>
      <c r="V753" s="27" t="s">
        <v>100</v>
      </c>
      <c r="W753"/>
      <c r="X753"/>
      <c r="Y753"/>
      <c r="Z753"/>
      <c r="AA753"/>
      <c r="AB753"/>
      <c r="AC753"/>
      <c r="AD753"/>
      <c r="AE753"/>
      <c r="AF753"/>
      <c r="AG753"/>
      <c r="AH753"/>
      <c r="AI753"/>
      <c r="AJ753"/>
      <c r="AK753"/>
      <c r="AL753"/>
      <c r="AM753"/>
      <c r="AN753"/>
      <c r="AO753"/>
      <c r="AP753"/>
      <c r="AQ753"/>
      <c r="AR753"/>
      <c r="AS753"/>
      <c r="AT753"/>
      <c r="AU753"/>
      <c r="AV753"/>
      <c r="AW753"/>
      <c r="AX753"/>
      <c r="AY753"/>
      <c r="AZ753"/>
      <c r="BA753"/>
      <c r="BB753"/>
      <c r="BC753"/>
      <c r="BD753"/>
      <c r="BE753"/>
      <c r="BF753"/>
      <c r="BG753"/>
      <c r="BH753"/>
      <c r="BI753"/>
      <c r="BJ753"/>
      <c r="BK753"/>
      <c r="BL753"/>
      <c r="BM753"/>
      <c r="BN753"/>
      <c r="BO753"/>
      <c r="BP753"/>
      <c r="BQ753"/>
      <c r="BR753"/>
      <c r="BS753"/>
      <c r="BT753"/>
      <c r="BU753"/>
      <c r="BV753"/>
      <c r="BW753"/>
      <c r="BX753"/>
      <c r="BY753"/>
      <c r="BZ753"/>
      <c r="CA753"/>
      <c r="CB753"/>
      <c r="CC753"/>
      <c r="CD753"/>
      <c r="CE753"/>
      <c r="CF753"/>
      <c r="CG753"/>
      <c r="CH753"/>
      <c r="CI753"/>
      <c r="CJ753"/>
      <c r="CK753"/>
      <c r="CL753"/>
      <c r="CM753"/>
      <c r="CN753"/>
      <c r="CO753"/>
      <c r="CP753"/>
      <c r="CQ753"/>
      <c r="CR753"/>
      <c r="CS753"/>
      <c r="CT753"/>
      <c r="CU753"/>
      <c r="CV753"/>
      <c r="CW753"/>
      <c r="CX753"/>
      <c r="CY753"/>
      <c r="CZ753"/>
      <c r="DA753"/>
      <c r="DB753"/>
      <c r="DC753"/>
      <c r="DD753"/>
      <c r="DE753"/>
      <c r="DF753"/>
      <c r="DG753"/>
      <c r="DH753"/>
      <c r="DI753"/>
      <c r="DJ753"/>
      <c r="DK753"/>
      <c r="DL753"/>
      <c r="DM753"/>
      <c r="DN753"/>
      <c r="DO753"/>
      <c r="DP753"/>
      <c r="DQ753"/>
      <c r="DR753"/>
      <c r="DS753"/>
      <c r="DT753"/>
      <c r="DU753"/>
      <c r="DV753"/>
      <c r="DW753"/>
      <c r="DX753"/>
      <c r="DY753"/>
      <c r="DZ753"/>
      <c r="EA753"/>
      <c r="EB753"/>
      <c r="EC753"/>
      <c r="ED753"/>
      <c r="EE753"/>
      <c r="EF753"/>
      <c r="EG753"/>
      <c r="EH753"/>
      <c r="EI753"/>
      <c r="EJ753"/>
      <c r="EK753"/>
      <c r="EL753"/>
      <c r="EM753"/>
      <c r="EN753"/>
      <c r="EO753"/>
      <c r="EP753"/>
      <c r="EQ753"/>
      <c r="ER753"/>
      <c r="ES753"/>
      <c r="ET753"/>
      <c r="EU753"/>
      <c r="EV753"/>
      <c r="EW753"/>
      <c r="EX753"/>
      <c r="EY753"/>
      <c r="EZ753"/>
      <c r="FA753"/>
      <c r="FB753"/>
      <c r="FC753"/>
      <c r="FD753"/>
      <c r="FE753"/>
      <c r="FF753"/>
      <c r="FG753"/>
      <c r="FH753"/>
      <c r="FI753"/>
      <c r="FJ753"/>
      <c r="FK753"/>
      <c r="FL753"/>
      <c r="FM753"/>
      <c r="FN753"/>
      <c r="FO753"/>
      <c r="FP753"/>
      <c r="FQ753"/>
      <c r="FR753"/>
      <c r="FS753"/>
      <c r="FT753"/>
      <c r="FU753"/>
      <c r="FV753"/>
      <c r="FW753"/>
      <c r="FX753"/>
      <c r="FY753"/>
      <c r="FZ753"/>
      <c r="GA753"/>
      <c r="GB753"/>
      <c r="GC753"/>
      <c r="GD753"/>
      <c r="GE753"/>
      <c r="GF753"/>
      <c r="GG753"/>
      <c r="GH753"/>
      <c r="GI753"/>
      <c r="GJ753"/>
      <c r="GK753"/>
      <c r="GL753"/>
      <c r="GM753"/>
      <c r="GN753"/>
      <c r="GO753"/>
      <c r="GP753"/>
      <c r="GQ753"/>
      <c r="GR753"/>
      <c r="GS753"/>
      <c r="GT753"/>
      <c r="GU753"/>
      <c r="GV753"/>
      <c r="GW753"/>
      <c r="GX753"/>
      <c r="GY753"/>
      <c r="GZ753"/>
      <c r="HA753"/>
      <c r="HB753"/>
      <c r="HC753"/>
      <c r="HD753"/>
      <c r="HE753"/>
      <c r="HF753"/>
      <c r="HG753"/>
      <c r="HH753"/>
      <c r="HI753"/>
      <c r="HJ753"/>
      <c r="HK753"/>
      <c r="HL753"/>
      <c r="HM753"/>
      <c r="HN753"/>
      <c r="HO753"/>
      <c r="HP753"/>
      <c r="HQ753"/>
      <c r="HR753"/>
      <c r="HS753"/>
      <c r="HT753"/>
      <c r="HU753"/>
      <c r="HV753"/>
      <c r="HW753"/>
      <c r="HX753"/>
      <c r="HY753"/>
      <c r="HZ753"/>
      <c r="IA753"/>
      <c r="IB753"/>
      <c r="IC753"/>
      <c r="ID753"/>
      <c r="IE753"/>
      <c r="IF753"/>
      <c r="IG753"/>
      <c r="IH753"/>
      <c r="II753"/>
      <c r="IJ753"/>
      <c r="IK753"/>
      <c r="IL753"/>
      <c r="IM753"/>
      <c r="IN753"/>
      <c r="IO753"/>
      <c r="IP753"/>
      <c r="IQ753"/>
      <c r="IR753"/>
      <c r="IS753"/>
      <c r="IT753"/>
      <c r="IU753"/>
      <c r="IV753"/>
      <c r="IW753"/>
      <c r="IX753"/>
      <c r="IY753"/>
      <c r="IZ753"/>
      <c r="JA753"/>
      <c r="JB753"/>
      <c r="JC753"/>
      <c r="JD753"/>
      <c r="JE753"/>
      <c r="JF753"/>
      <c r="JG753"/>
      <c r="JH753"/>
      <c r="JI753"/>
      <c r="JJ753"/>
      <c r="JK753"/>
      <c r="JL753"/>
      <c r="JM753"/>
      <c r="JN753"/>
      <c r="JO753"/>
      <c r="JP753"/>
      <c r="JQ753"/>
      <c r="JR753"/>
      <c r="JS753"/>
      <c r="JT753"/>
      <c r="JU753"/>
      <c r="JV753"/>
      <c r="JW753"/>
      <c r="JX753"/>
      <c r="JY753"/>
      <c r="JZ753"/>
      <c r="KA753"/>
      <c r="KB753"/>
      <c r="KC753"/>
      <c r="KD753"/>
      <c r="KE753"/>
      <c r="KF753"/>
      <c r="KG753"/>
      <c r="KH753"/>
      <c r="KI753"/>
      <c r="KJ753"/>
      <c r="KK753"/>
      <c r="KL753"/>
      <c r="KM753"/>
      <c r="KN753"/>
      <c r="KO753"/>
      <c r="KP753"/>
      <c r="KQ753"/>
      <c r="KR753"/>
      <c r="KS753"/>
      <c r="KT753"/>
      <c r="KU753"/>
      <c r="KV753"/>
      <c r="KW753"/>
      <c r="KX753"/>
      <c r="KY753"/>
      <c r="KZ753"/>
      <c r="LA753"/>
      <c r="LB753"/>
      <c r="LC753"/>
      <c r="LD753"/>
      <c r="LE753"/>
      <c r="LF753"/>
      <c r="LG753"/>
      <c r="LH753"/>
      <c r="LI753"/>
      <c r="LJ753"/>
      <c r="LK753"/>
      <c r="LL753"/>
      <c r="LM753"/>
      <c r="LN753"/>
      <c r="LO753"/>
      <c r="LP753"/>
      <c r="LQ753"/>
      <c r="LR753"/>
      <c r="LS753"/>
      <c r="LT753"/>
      <c r="LU753"/>
      <c r="LV753"/>
      <c r="LW753"/>
      <c r="LX753"/>
      <c r="LY753"/>
      <c r="LZ753"/>
      <c r="MA753"/>
      <c r="MB753"/>
      <c r="MC753"/>
      <c r="MD753"/>
      <c r="ME753"/>
      <c r="MF753"/>
      <c r="MG753"/>
      <c r="MH753"/>
      <c r="MI753"/>
      <c r="MJ753"/>
      <c r="MK753"/>
      <c r="ML753"/>
      <c r="MM753"/>
      <c r="MN753"/>
      <c r="MO753"/>
      <c r="MP753"/>
      <c r="MQ753"/>
      <c r="MR753"/>
      <c r="MS753"/>
      <c r="MT753"/>
      <c r="MU753"/>
      <c r="MV753"/>
      <c r="MW753"/>
      <c r="MX753"/>
      <c r="MY753"/>
      <c r="MZ753"/>
      <c r="NA753"/>
      <c r="NB753"/>
      <c r="NC753"/>
      <c r="ND753"/>
      <c r="NE753"/>
      <c r="NF753"/>
      <c r="NG753"/>
      <c r="NH753"/>
      <c r="NI753"/>
      <c r="NJ753"/>
      <c r="NK753"/>
      <c r="NL753"/>
      <c r="NM753"/>
      <c r="NN753"/>
      <c r="NO753"/>
      <c r="NP753"/>
      <c r="NQ753"/>
      <c r="NR753"/>
      <c r="NS753"/>
      <c r="NT753"/>
      <c r="NU753"/>
      <c r="NV753"/>
      <c r="NW753"/>
      <c r="NX753"/>
      <c r="NY753"/>
      <c r="NZ753"/>
      <c r="OA753"/>
      <c r="OB753"/>
      <c r="OC753"/>
      <c r="OD753"/>
      <c r="OE753"/>
      <c r="OF753"/>
      <c r="OG753"/>
      <c r="OH753"/>
      <c r="OI753"/>
      <c r="OJ753"/>
      <c r="OK753"/>
      <c r="OL753"/>
      <c r="OM753"/>
      <c r="ON753"/>
      <c r="OO753"/>
      <c r="OP753"/>
      <c r="OQ753"/>
      <c r="OR753"/>
      <c r="OS753"/>
      <c r="OT753"/>
      <c r="OU753"/>
      <c r="OV753"/>
      <c r="OW753"/>
      <c r="OX753"/>
      <c r="OY753"/>
      <c r="OZ753"/>
      <c r="PA753"/>
      <c r="PB753"/>
      <c r="PC753"/>
      <c r="PD753"/>
      <c r="PE753"/>
      <c r="PF753"/>
      <c r="PG753"/>
      <c r="PH753"/>
      <c r="PI753"/>
      <c r="PJ753"/>
      <c r="PK753"/>
      <c r="PL753"/>
      <c r="PM753"/>
      <c r="PN753"/>
      <c r="PO753"/>
      <c r="PP753"/>
      <c r="PQ753"/>
      <c r="PR753"/>
      <c r="PS753"/>
      <c r="PT753"/>
      <c r="PU753"/>
      <c r="PV753"/>
      <c r="PW753"/>
      <c r="PX753"/>
      <c r="PY753"/>
      <c r="PZ753"/>
      <c r="QA753"/>
      <c r="QB753"/>
      <c r="QC753"/>
      <c r="QD753"/>
      <c r="QE753"/>
      <c r="QF753"/>
      <c r="QG753"/>
      <c r="QH753"/>
      <c r="QI753"/>
      <c r="QJ753"/>
      <c r="QK753"/>
      <c r="QL753"/>
      <c r="QM753"/>
      <c r="QN753"/>
      <c r="QO753"/>
      <c r="QP753"/>
      <c r="QQ753"/>
      <c r="QR753"/>
      <c r="QS753"/>
      <c r="QT753"/>
      <c r="QU753"/>
      <c r="QV753"/>
      <c r="QW753"/>
      <c r="QX753"/>
      <c r="QY753"/>
      <c r="QZ753"/>
      <c r="RA753"/>
      <c r="RB753"/>
      <c r="RC753"/>
      <c r="RD753"/>
      <c r="RE753"/>
      <c r="RF753"/>
      <c r="RG753"/>
      <c r="RH753"/>
      <c r="RI753"/>
      <c r="RJ753"/>
      <c r="RK753"/>
      <c r="RL753"/>
      <c r="RM753"/>
      <c r="RN753"/>
      <c r="RO753"/>
      <c r="RP753"/>
      <c r="RQ753"/>
      <c r="RR753"/>
      <c r="RS753"/>
      <c r="RT753"/>
      <c r="RU753"/>
      <c r="RV753"/>
      <c r="RW753"/>
      <c r="RX753"/>
      <c r="RY753"/>
      <c r="RZ753"/>
      <c r="SA753"/>
      <c r="SB753"/>
      <c r="SC753"/>
      <c r="SD753"/>
      <c r="SE753"/>
      <c r="SF753"/>
      <c r="SG753"/>
      <c r="SH753"/>
      <c r="SI753"/>
      <c r="SJ753"/>
      <c r="SK753"/>
      <c r="SL753"/>
      <c r="SM753"/>
      <c r="SN753"/>
      <c r="SO753"/>
      <c r="SP753"/>
    </row>
    <row r="754" spans="1:510" ht="16.5" customHeight="1" x14ac:dyDescent="0.2">
      <c r="A754" s="20">
        <v>125</v>
      </c>
      <c r="B754" s="20" t="s">
        <v>53</v>
      </c>
      <c r="C754" s="20" t="s">
        <v>906</v>
      </c>
      <c r="D754" s="20" t="s">
        <v>38</v>
      </c>
      <c r="E754" s="20" t="s">
        <v>1345</v>
      </c>
      <c r="F754" s="22" t="s">
        <v>911</v>
      </c>
      <c r="G754" s="30" t="s">
        <v>25</v>
      </c>
      <c r="H754" s="20" t="s">
        <v>35</v>
      </c>
      <c r="I754" s="20" t="s">
        <v>81</v>
      </c>
      <c r="J754" s="22" t="s">
        <v>906</v>
      </c>
      <c r="K754" s="20"/>
      <c r="L754" s="20"/>
      <c r="M754" s="20"/>
      <c r="N754" s="20"/>
      <c r="O754" s="20"/>
      <c r="P754" s="23">
        <v>22665000</v>
      </c>
      <c r="Q754" s="24">
        <v>12</v>
      </c>
      <c r="R754" s="25">
        <v>45658</v>
      </c>
      <c r="S754" s="20" t="s">
        <v>126</v>
      </c>
      <c r="T754" s="23">
        <v>271980000</v>
      </c>
      <c r="U754" s="27" t="s">
        <v>100</v>
      </c>
      <c r="V754" s="27" t="s">
        <v>100</v>
      </c>
      <c r="W754"/>
      <c r="X754"/>
      <c r="Y754"/>
      <c r="Z754"/>
      <c r="AA754"/>
      <c r="AB754"/>
      <c r="AC754"/>
      <c r="AD754"/>
      <c r="AE754"/>
      <c r="AF754"/>
      <c r="AG754"/>
      <c r="AH754"/>
      <c r="AI754"/>
      <c r="AJ754"/>
      <c r="AK754"/>
      <c r="AL754"/>
      <c r="AM754"/>
      <c r="AN754"/>
      <c r="AO754"/>
      <c r="AP754"/>
      <c r="AQ754"/>
      <c r="AR754"/>
      <c r="AS754"/>
      <c r="AT754"/>
      <c r="AU754"/>
      <c r="AV754"/>
      <c r="AW754"/>
      <c r="AX754"/>
      <c r="AY754"/>
      <c r="AZ754"/>
      <c r="BA754"/>
      <c r="BB754"/>
      <c r="BC754"/>
      <c r="BD754"/>
      <c r="BE754"/>
      <c r="BF754"/>
      <c r="BG754"/>
      <c r="BH754"/>
      <c r="BI754"/>
      <c r="BJ754"/>
      <c r="BK754"/>
      <c r="BL754"/>
      <c r="BM754"/>
      <c r="BN754"/>
      <c r="BO754"/>
      <c r="BP754"/>
      <c r="BQ754"/>
      <c r="BR754"/>
      <c r="BS754"/>
      <c r="BT754"/>
      <c r="BU754"/>
      <c r="BV754"/>
      <c r="BW754"/>
      <c r="BX754"/>
      <c r="BY754"/>
      <c r="BZ754"/>
      <c r="CA754"/>
      <c r="CB754"/>
      <c r="CC754"/>
      <c r="CD754"/>
      <c r="CE754"/>
      <c r="CF754"/>
      <c r="CG754"/>
      <c r="CH754"/>
      <c r="CI754"/>
      <c r="CJ754"/>
      <c r="CK754"/>
      <c r="CL754"/>
      <c r="CM754"/>
      <c r="CN754"/>
      <c r="CO754"/>
      <c r="CP754"/>
      <c r="CQ754"/>
      <c r="CR754"/>
      <c r="CS754"/>
      <c r="CT754"/>
      <c r="CU754"/>
      <c r="CV754"/>
      <c r="CW754"/>
      <c r="CX754"/>
      <c r="CY754"/>
      <c r="CZ754"/>
      <c r="DA754"/>
      <c r="DB754"/>
      <c r="DC754"/>
      <c r="DD754"/>
      <c r="DE754"/>
      <c r="DF754"/>
      <c r="DG754"/>
      <c r="DH754"/>
      <c r="DI754"/>
      <c r="DJ754"/>
      <c r="DK754"/>
      <c r="DL754"/>
      <c r="DM754"/>
      <c r="DN754"/>
      <c r="DO754"/>
      <c r="DP754"/>
      <c r="DQ754"/>
      <c r="DR754"/>
      <c r="DS754"/>
      <c r="DT754"/>
      <c r="DU754"/>
      <c r="DV754"/>
      <c r="DW754"/>
      <c r="DX754"/>
      <c r="DY754"/>
      <c r="DZ754"/>
      <c r="EA754"/>
      <c r="EB754"/>
      <c r="EC754"/>
      <c r="ED754"/>
      <c r="EE754"/>
      <c r="EF754"/>
      <c r="EG754"/>
      <c r="EH754"/>
      <c r="EI754"/>
      <c r="EJ754"/>
      <c r="EK754"/>
      <c r="EL754"/>
      <c r="EM754"/>
      <c r="EN754"/>
      <c r="EO754"/>
      <c r="EP754"/>
      <c r="EQ754"/>
      <c r="ER754"/>
      <c r="ES754"/>
      <c r="ET754"/>
      <c r="EU754"/>
      <c r="EV754"/>
      <c r="EW754"/>
      <c r="EX754"/>
      <c r="EY754"/>
      <c r="EZ754"/>
      <c r="FA754"/>
      <c r="FB754"/>
      <c r="FC754"/>
      <c r="FD754"/>
      <c r="FE754"/>
      <c r="FF754"/>
      <c r="FG754"/>
      <c r="FH754"/>
      <c r="FI754"/>
      <c r="FJ754"/>
      <c r="FK754"/>
      <c r="FL754"/>
      <c r="FM754"/>
      <c r="FN754"/>
      <c r="FO754"/>
      <c r="FP754"/>
      <c r="FQ754"/>
      <c r="FR754"/>
      <c r="FS754"/>
      <c r="FT754"/>
      <c r="FU754"/>
      <c r="FV754"/>
      <c r="FW754"/>
      <c r="FX754"/>
      <c r="FY754"/>
      <c r="FZ754"/>
      <c r="GA754"/>
      <c r="GB754"/>
      <c r="GC754"/>
      <c r="GD754"/>
      <c r="GE754"/>
      <c r="GF754"/>
      <c r="GG754"/>
      <c r="GH754"/>
      <c r="GI754"/>
      <c r="GJ754"/>
      <c r="GK754"/>
      <c r="GL754"/>
      <c r="GM754"/>
      <c r="GN754"/>
      <c r="GO754"/>
      <c r="GP754"/>
      <c r="GQ754"/>
      <c r="GR754"/>
      <c r="GS754"/>
      <c r="GT754"/>
      <c r="GU754"/>
      <c r="GV754"/>
      <c r="GW754"/>
      <c r="GX754"/>
      <c r="GY754"/>
      <c r="GZ754"/>
      <c r="HA754"/>
      <c r="HB754"/>
      <c r="HC754"/>
      <c r="HD754"/>
      <c r="HE754"/>
      <c r="HF754"/>
      <c r="HG754"/>
      <c r="HH754"/>
      <c r="HI754"/>
      <c r="HJ754"/>
      <c r="HK754"/>
      <c r="HL754"/>
      <c r="HM754"/>
      <c r="HN754"/>
      <c r="HO754"/>
      <c r="HP754"/>
      <c r="HQ754"/>
      <c r="HR754"/>
      <c r="HS754"/>
      <c r="HT754"/>
      <c r="HU754"/>
      <c r="HV754"/>
      <c r="HW754"/>
      <c r="HX754"/>
      <c r="HY754"/>
      <c r="HZ754"/>
      <c r="IA754"/>
      <c r="IB754"/>
      <c r="IC754"/>
      <c r="ID754"/>
      <c r="IE754"/>
      <c r="IF754"/>
      <c r="IG754"/>
      <c r="IH754"/>
      <c r="II754"/>
      <c r="IJ754"/>
      <c r="IK754"/>
      <c r="IL754"/>
      <c r="IM754"/>
      <c r="IN754"/>
      <c r="IO754"/>
      <c r="IP754"/>
      <c r="IQ754"/>
      <c r="IR754"/>
      <c r="IS754"/>
      <c r="IT754"/>
      <c r="IU754"/>
      <c r="IV754"/>
      <c r="IW754"/>
      <c r="IX754"/>
      <c r="IY754"/>
      <c r="IZ754"/>
      <c r="JA754"/>
      <c r="JB754"/>
      <c r="JC754"/>
      <c r="JD754"/>
      <c r="JE754"/>
      <c r="JF754"/>
      <c r="JG754"/>
      <c r="JH754"/>
      <c r="JI754"/>
      <c r="JJ754"/>
      <c r="JK754"/>
      <c r="JL754"/>
      <c r="JM754"/>
      <c r="JN754"/>
      <c r="JO754"/>
      <c r="JP754"/>
      <c r="JQ754"/>
      <c r="JR754"/>
      <c r="JS754"/>
      <c r="JT754"/>
      <c r="JU754"/>
      <c r="JV754"/>
      <c r="JW754"/>
      <c r="JX754"/>
      <c r="JY754"/>
      <c r="JZ754"/>
      <c r="KA754"/>
      <c r="KB754"/>
      <c r="KC754"/>
      <c r="KD754"/>
      <c r="KE754"/>
      <c r="KF754"/>
      <c r="KG754"/>
      <c r="KH754"/>
      <c r="KI754"/>
      <c r="KJ754"/>
      <c r="KK754"/>
      <c r="KL754"/>
      <c r="KM754"/>
      <c r="KN754"/>
      <c r="KO754"/>
      <c r="KP754"/>
      <c r="KQ754"/>
      <c r="KR754"/>
      <c r="KS754"/>
      <c r="KT754"/>
      <c r="KU754"/>
      <c r="KV754"/>
      <c r="KW754"/>
      <c r="KX754"/>
      <c r="KY754"/>
      <c r="KZ754"/>
      <c r="LA754"/>
      <c r="LB754"/>
      <c r="LC754"/>
      <c r="LD754"/>
      <c r="LE754"/>
      <c r="LF754"/>
      <c r="LG754"/>
      <c r="LH754"/>
      <c r="LI754"/>
      <c r="LJ754"/>
      <c r="LK754"/>
      <c r="LL754"/>
      <c r="LM754"/>
      <c r="LN754"/>
      <c r="LO754"/>
      <c r="LP754"/>
      <c r="LQ754"/>
      <c r="LR754"/>
      <c r="LS754"/>
      <c r="LT754"/>
      <c r="LU754"/>
      <c r="LV754"/>
      <c r="LW754"/>
      <c r="LX754"/>
      <c r="LY754"/>
      <c r="LZ754"/>
      <c r="MA754"/>
      <c r="MB754"/>
      <c r="MC754"/>
      <c r="MD754"/>
      <c r="ME754"/>
      <c r="MF754"/>
      <c r="MG754"/>
      <c r="MH754"/>
      <c r="MI754"/>
      <c r="MJ754"/>
      <c r="MK754"/>
      <c r="ML754"/>
      <c r="MM754"/>
      <c r="MN754"/>
      <c r="MO754"/>
      <c r="MP754"/>
      <c r="MQ754"/>
      <c r="MR754"/>
      <c r="MS754"/>
      <c r="MT754"/>
      <c r="MU754"/>
      <c r="MV754"/>
      <c r="MW754"/>
      <c r="MX754"/>
      <c r="MY754"/>
      <c r="MZ754"/>
      <c r="NA754"/>
      <c r="NB754"/>
      <c r="NC754"/>
      <c r="ND754"/>
      <c r="NE754"/>
      <c r="NF754"/>
      <c r="NG754"/>
      <c r="NH754"/>
      <c r="NI754"/>
      <c r="NJ754"/>
      <c r="NK754"/>
      <c r="NL754"/>
      <c r="NM754"/>
      <c r="NN754"/>
      <c r="NO754"/>
      <c r="NP754"/>
      <c r="NQ754"/>
      <c r="NR754"/>
      <c r="NS754"/>
      <c r="NT754"/>
      <c r="NU754"/>
      <c r="NV754"/>
      <c r="NW754"/>
      <c r="NX754"/>
      <c r="NY754"/>
      <c r="NZ754"/>
      <c r="OA754"/>
      <c r="OB754"/>
      <c r="OC754"/>
      <c r="OD754"/>
      <c r="OE754"/>
      <c r="OF754"/>
      <c r="OG754"/>
      <c r="OH754"/>
      <c r="OI754"/>
      <c r="OJ754"/>
      <c r="OK754"/>
      <c r="OL754"/>
      <c r="OM754"/>
      <c r="ON754"/>
      <c r="OO754"/>
      <c r="OP754"/>
      <c r="OQ754"/>
      <c r="OR754"/>
      <c r="OS754"/>
      <c r="OT754"/>
      <c r="OU754"/>
      <c r="OV754"/>
      <c r="OW754"/>
      <c r="OX754"/>
      <c r="OY754"/>
      <c r="OZ754"/>
      <c r="PA754"/>
      <c r="PB754"/>
      <c r="PC754"/>
      <c r="PD754"/>
      <c r="PE754"/>
      <c r="PF754"/>
      <c r="PG754"/>
      <c r="PH754"/>
      <c r="PI754"/>
      <c r="PJ754"/>
      <c r="PK754"/>
      <c r="PL754"/>
      <c r="PM754"/>
      <c r="PN754"/>
      <c r="PO754"/>
      <c r="PP754"/>
      <c r="PQ754"/>
      <c r="PR754"/>
      <c r="PS754"/>
      <c r="PT754"/>
      <c r="PU754"/>
      <c r="PV754"/>
      <c r="PW754"/>
      <c r="PX754"/>
      <c r="PY754"/>
      <c r="PZ754"/>
      <c r="QA754"/>
      <c r="QB754"/>
      <c r="QC754"/>
      <c r="QD754"/>
      <c r="QE754"/>
      <c r="QF754"/>
      <c r="QG754"/>
      <c r="QH754"/>
      <c r="QI754"/>
      <c r="QJ754"/>
      <c r="QK754"/>
      <c r="QL754"/>
      <c r="QM754"/>
      <c r="QN754"/>
      <c r="QO754"/>
      <c r="QP754"/>
      <c r="QQ754"/>
      <c r="QR754"/>
      <c r="QS754"/>
      <c r="QT754"/>
      <c r="QU754"/>
      <c r="QV754"/>
      <c r="QW754"/>
      <c r="QX754"/>
      <c r="QY754"/>
      <c r="QZ754"/>
      <c r="RA754"/>
      <c r="RB754"/>
      <c r="RC754"/>
      <c r="RD754"/>
      <c r="RE754"/>
      <c r="RF754"/>
      <c r="RG754"/>
      <c r="RH754"/>
      <c r="RI754"/>
      <c r="RJ754"/>
      <c r="RK754"/>
      <c r="RL754"/>
      <c r="RM754"/>
      <c r="RN754"/>
      <c r="RO754"/>
      <c r="RP754"/>
      <c r="RQ754"/>
      <c r="RR754"/>
      <c r="RS754"/>
      <c r="RT754"/>
      <c r="RU754"/>
      <c r="RV754"/>
      <c r="RW754"/>
      <c r="RX754"/>
      <c r="RY754"/>
      <c r="RZ754"/>
      <c r="SA754"/>
      <c r="SB754"/>
      <c r="SC754"/>
      <c r="SD754"/>
      <c r="SE754"/>
      <c r="SF754"/>
      <c r="SG754"/>
      <c r="SH754"/>
      <c r="SI754"/>
      <c r="SJ754"/>
      <c r="SK754"/>
      <c r="SL754"/>
      <c r="SM754"/>
      <c r="SN754"/>
      <c r="SO754"/>
      <c r="SP754"/>
    </row>
    <row r="755" spans="1:510" ht="16.5" customHeight="1" x14ac:dyDescent="0.2">
      <c r="A755" s="20">
        <v>128</v>
      </c>
      <c r="B755" s="20" t="s">
        <v>53</v>
      </c>
      <c r="C755" s="20" t="s">
        <v>906</v>
      </c>
      <c r="D755" s="20" t="s">
        <v>38</v>
      </c>
      <c r="E755" s="20" t="s">
        <v>1345</v>
      </c>
      <c r="F755" s="22" t="s">
        <v>912</v>
      </c>
      <c r="G755" s="30" t="s">
        <v>25</v>
      </c>
      <c r="H755" s="20" t="s">
        <v>35</v>
      </c>
      <c r="I755" s="20" t="s">
        <v>81</v>
      </c>
      <c r="J755" s="22" t="s">
        <v>906</v>
      </c>
      <c r="K755" s="20"/>
      <c r="L755" s="20"/>
      <c r="M755" s="20"/>
      <c r="N755" s="20"/>
      <c r="O755" s="20"/>
      <c r="P755" s="23">
        <v>15600000</v>
      </c>
      <c r="Q755" s="24">
        <v>12</v>
      </c>
      <c r="R755" s="25">
        <v>45658</v>
      </c>
      <c r="S755" s="20" t="s">
        <v>126</v>
      </c>
      <c r="T755" s="23">
        <v>187200000</v>
      </c>
      <c r="U755" s="27" t="s">
        <v>100</v>
      </c>
      <c r="V755" s="27" t="s">
        <v>100</v>
      </c>
      <c r="W755"/>
      <c r="X755"/>
      <c r="Y755"/>
      <c r="Z755"/>
      <c r="AA755"/>
      <c r="AB755"/>
      <c r="AC755"/>
      <c r="AD755"/>
      <c r="AE755"/>
      <c r="AF755"/>
      <c r="AG755"/>
      <c r="AH755"/>
      <c r="AI755"/>
      <c r="AJ755"/>
      <c r="AK755"/>
      <c r="AL755"/>
      <c r="AM755"/>
      <c r="AN755"/>
      <c r="AO755"/>
      <c r="AP755"/>
      <c r="AQ755"/>
      <c r="AR755"/>
      <c r="AS755"/>
      <c r="AT755"/>
      <c r="AU755"/>
      <c r="AV755"/>
      <c r="AW755"/>
      <c r="AX755"/>
      <c r="AY755"/>
      <c r="AZ755"/>
      <c r="BA755"/>
      <c r="BB755"/>
      <c r="BC755"/>
      <c r="BD755"/>
      <c r="BE755"/>
      <c r="BF755"/>
      <c r="BG755"/>
      <c r="BH755"/>
      <c r="BI755"/>
      <c r="BJ755"/>
      <c r="BK755"/>
      <c r="BL755"/>
      <c r="BM755"/>
      <c r="BN755"/>
      <c r="BO755"/>
      <c r="BP755"/>
      <c r="BQ755"/>
      <c r="BR755"/>
      <c r="BS755"/>
      <c r="BT755"/>
      <c r="BU755"/>
      <c r="BV755"/>
      <c r="BW755"/>
      <c r="BX755"/>
      <c r="BY755"/>
      <c r="BZ755"/>
      <c r="CA755"/>
      <c r="CB755"/>
      <c r="CC755"/>
      <c r="CD755"/>
      <c r="CE755"/>
      <c r="CF755"/>
      <c r="CG755"/>
      <c r="CH755"/>
      <c r="CI755"/>
      <c r="CJ755"/>
      <c r="CK755"/>
      <c r="CL755"/>
      <c r="CM755"/>
      <c r="CN755"/>
      <c r="CO755"/>
      <c r="CP755"/>
      <c r="CQ755"/>
      <c r="CR755"/>
      <c r="CS755"/>
      <c r="CT755"/>
      <c r="CU755"/>
      <c r="CV755"/>
      <c r="CW755"/>
      <c r="CX755"/>
      <c r="CY755"/>
      <c r="CZ755"/>
      <c r="DA755"/>
      <c r="DB755"/>
      <c r="DC755"/>
      <c r="DD755"/>
      <c r="DE755"/>
      <c r="DF755"/>
      <c r="DG755"/>
      <c r="DH755"/>
      <c r="DI755"/>
      <c r="DJ755"/>
      <c r="DK755"/>
      <c r="DL755"/>
      <c r="DM755"/>
      <c r="DN755"/>
      <c r="DO755"/>
      <c r="DP755"/>
      <c r="DQ755"/>
      <c r="DR755"/>
      <c r="DS755"/>
      <c r="DT755"/>
      <c r="DU755"/>
      <c r="DV755"/>
      <c r="DW755"/>
      <c r="DX755"/>
      <c r="DY755"/>
      <c r="DZ755"/>
      <c r="EA755"/>
      <c r="EB755"/>
      <c r="EC755"/>
      <c r="ED755"/>
      <c r="EE755"/>
      <c r="EF755"/>
      <c r="EG755"/>
      <c r="EH755"/>
      <c r="EI755"/>
      <c r="EJ755"/>
      <c r="EK755"/>
      <c r="EL755"/>
      <c r="EM755"/>
      <c r="EN755"/>
      <c r="EO755"/>
      <c r="EP755"/>
      <c r="EQ755"/>
      <c r="ER755"/>
      <c r="ES755"/>
      <c r="ET755"/>
      <c r="EU755"/>
      <c r="EV755"/>
      <c r="EW755"/>
      <c r="EX755"/>
      <c r="EY755"/>
      <c r="EZ755"/>
      <c r="FA755"/>
      <c r="FB755"/>
      <c r="FC755"/>
      <c r="FD755"/>
      <c r="FE755"/>
      <c r="FF755"/>
      <c r="FG755"/>
      <c r="FH755"/>
      <c r="FI755"/>
      <c r="FJ755"/>
      <c r="FK755"/>
      <c r="FL755"/>
      <c r="FM755"/>
      <c r="FN755"/>
      <c r="FO755"/>
      <c r="FP755"/>
      <c r="FQ755"/>
      <c r="FR755"/>
      <c r="FS755"/>
      <c r="FT755"/>
      <c r="FU755"/>
      <c r="FV755"/>
      <c r="FW755"/>
      <c r="FX755"/>
      <c r="FY755"/>
      <c r="FZ755"/>
      <c r="GA755"/>
      <c r="GB755"/>
      <c r="GC755"/>
      <c r="GD755"/>
      <c r="GE755"/>
      <c r="GF755"/>
      <c r="GG755"/>
      <c r="GH755"/>
      <c r="GI755"/>
      <c r="GJ755"/>
      <c r="GK755"/>
      <c r="GL755"/>
      <c r="GM755"/>
      <c r="GN755"/>
      <c r="GO755"/>
      <c r="GP755"/>
      <c r="GQ755"/>
      <c r="GR755"/>
      <c r="GS755"/>
      <c r="GT755"/>
      <c r="GU755"/>
      <c r="GV755"/>
      <c r="GW755"/>
      <c r="GX755"/>
      <c r="GY755"/>
      <c r="GZ755"/>
      <c r="HA755"/>
      <c r="HB755"/>
      <c r="HC755"/>
      <c r="HD755"/>
      <c r="HE755"/>
      <c r="HF755"/>
      <c r="HG755"/>
      <c r="HH755"/>
      <c r="HI755"/>
      <c r="HJ755"/>
      <c r="HK755"/>
      <c r="HL755"/>
      <c r="HM755"/>
      <c r="HN755"/>
      <c r="HO755"/>
      <c r="HP755"/>
      <c r="HQ755"/>
      <c r="HR755"/>
      <c r="HS755"/>
      <c r="HT755"/>
      <c r="HU755"/>
      <c r="HV755"/>
      <c r="HW755"/>
      <c r="HX755"/>
      <c r="HY755"/>
      <c r="HZ755"/>
      <c r="IA755"/>
      <c r="IB755"/>
      <c r="IC755"/>
      <c r="ID755"/>
      <c r="IE755"/>
      <c r="IF755"/>
      <c r="IG755"/>
      <c r="IH755"/>
      <c r="II755"/>
      <c r="IJ755"/>
      <c r="IK755"/>
      <c r="IL755"/>
      <c r="IM755"/>
      <c r="IN755"/>
      <c r="IO755"/>
      <c r="IP755"/>
      <c r="IQ755"/>
      <c r="IR755"/>
      <c r="IS755"/>
      <c r="IT755"/>
      <c r="IU755"/>
      <c r="IV755"/>
      <c r="IW755"/>
      <c r="IX755"/>
      <c r="IY755"/>
      <c r="IZ755"/>
      <c r="JA755"/>
      <c r="JB755"/>
      <c r="JC755"/>
      <c r="JD755"/>
      <c r="JE755"/>
      <c r="JF755"/>
      <c r="JG755"/>
      <c r="JH755"/>
      <c r="JI755"/>
      <c r="JJ755"/>
      <c r="JK755"/>
      <c r="JL755"/>
      <c r="JM755"/>
      <c r="JN755"/>
      <c r="JO755"/>
      <c r="JP755"/>
      <c r="JQ755"/>
      <c r="JR755"/>
      <c r="JS755"/>
      <c r="JT755"/>
      <c r="JU755"/>
      <c r="JV755"/>
      <c r="JW755"/>
      <c r="JX755"/>
      <c r="JY755"/>
      <c r="JZ755"/>
      <c r="KA755"/>
      <c r="KB755"/>
      <c r="KC755"/>
      <c r="KD755"/>
      <c r="KE755"/>
      <c r="KF755"/>
      <c r="KG755"/>
      <c r="KH755"/>
      <c r="KI755"/>
      <c r="KJ755"/>
      <c r="KK755"/>
      <c r="KL755"/>
      <c r="KM755"/>
      <c r="KN755"/>
      <c r="KO755"/>
      <c r="KP755"/>
      <c r="KQ755"/>
      <c r="KR755"/>
      <c r="KS755"/>
      <c r="KT755"/>
      <c r="KU755"/>
      <c r="KV755"/>
      <c r="KW755"/>
      <c r="KX755"/>
      <c r="KY755"/>
      <c r="KZ755"/>
      <c r="LA755"/>
      <c r="LB755"/>
      <c r="LC755"/>
      <c r="LD755"/>
      <c r="LE755"/>
      <c r="LF755"/>
      <c r="LG755"/>
      <c r="LH755"/>
      <c r="LI755"/>
      <c r="LJ755"/>
      <c r="LK755"/>
      <c r="LL755"/>
      <c r="LM755"/>
      <c r="LN755"/>
      <c r="LO755"/>
      <c r="LP755"/>
      <c r="LQ755"/>
      <c r="LR755"/>
      <c r="LS755"/>
      <c r="LT755"/>
      <c r="LU755"/>
      <c r="LV755"/>
      <c r="LW755"/>
      <c r="LX755"/>
      <c r="LY755"/>
      <c r="LZ755"/>
      <c r="MA755"/>
      <c r="MB755"/>
      <c r="MC755"/>
      <c r="MD755"/>
      <c r="ME755"/>
      <c r="MF755"/>
      <c r="MG755"/>
      <c r="MH755"/>
      <c r="MI755"/>
      <c r="MJ755"/>
      <c r="MK755"/>
      <c r="ML755"/>
      <c r="MM755"/>
      <c r="MN755"/>
      <c r="MO755"/>
      <c r="MP755"/>
      <c r="MQ755"/>
      <c r="MR755"/>
      <c r="MS755"/>
      <c r="MT755"/>
      <c r="MU755"/>
      <c r="MV755"/>
      <c r="MW755"/>
      <c r="MX755"/>
      <c r="MY755"/>
      <c r="MZ755"/>
      <c r="NA755"/>
      <c r="NB755"/>
      <c r="NC755"/>
      <c r="ND755"/>
      <c r="NE755"/>
      <c r="NF755"/>
      <c r="NG755"/>
      <c r="NH755"/>
      <c r="NI755"/>
      <c r="NJ755"/>
      <c r="NK755"/>
      <c r="NL755"/>
      <c r="NM755"/>
      <c r="NN755"/>
      <c r="NO755"/>
      <c r="NP755"/>
      <c r="NQ755"/>
      <c r="NR755"/>
      <c r="NS755"/>
      <c r="NT755"/>
      <c r="NU755"/>
      <c r="NV755"/>
      <c r="NW755"/>
      <c r="NX755"/>
      <c r="NY755"/>
      <c r="NZ755"/>
      <c r="OA755"/>
      <c r="OB755"/>
      <c r="OC755"/>
      <c r="OD755"/>
      <c r="OE755"/>
      <c r="OF755"/>
      <c r="OG755"/>
      <c r="OH755"/>
      <c r="OI755"/>
      <c r="OJ755"/>
      <c r="OK755"/>
      <c r="OL755"/>
      <c r="OM755"/>
      <c r="ON755"/>
      <c r="OO755"/>
      <c r="OP755"/>
      <c r="OQ755"/>
      <c r="OR755"/>
      <c r="OS755"/>
      <c r="OT755"/>
      <c r="OU755"/>
      <c r="OV755"/>
      <c r="OW755"/>
      <c r="OX755"/>
      <c r="OY755"/>
      <c r="OZ755"/>
      <c r="PA755"/>
      <c r="PB755"/>
      <c r="PC755"/>
      <c r="PD755"/>
      <c r="PE755"/>
      <c r="PF755"/>
      <c r="PG755"/>
      <c r="PH755"/>
      <c r="PI755"/>
      <c r="PJ755"/>
      <c r="PK755"/>
      <c r="PL755"/>
      <c r="PM755"/>
      <c r="PN755"/>
      <c r="PO755"/>
      <c r="PP755"/>
      <c r="PQ755"/>
      <c r="PR755"/>
      <c r="PS755"/>
      <c r="PT755"/>
      <c r="PU755"/>
      <c r="PV755"/>
      <c r="PW755"/>
      <c r="PX755"/>
      <c r="PY755"/>
      <c r="PZ755"/>
      <c r="QA755"/>
      <c r="QB755"/>
      <c r="QC755"/>
      <c r="QD755"/>
      <c r="QE755"/>
      <c r="QF755"/>
      <c r="QG755"/>
      <c r="QH755"/>
      <c r="QI755"/>
      <c r="QJ755"/>
      <c r="QK755"/>
      <c r="QL755"/>
      <c r="QM755"/>
      <c r="QN755"/>
      <c r="QO755"/>
      <c r="QP755"/>
      <c r="QQ755"/>
      <c r="QR755"/>
      <c r="QS755"/>
      <c r="QT755"/>
      <c r="QU755"/>
      <c r="QV755"/>
      <c r="QW755"/>
      <c r="QX755"/>
      <c r="QY755"/>
      <c r="QZ755"/>
      <c r="RA755"/>
      <c r="RB755"/>
      <c r="RC755"/>
      <c r="RD755"/>
      <c r="RE755"/>
      <c r="RF755"/>
      <c r="RG755"/>
      <c r="RH755"/>
      <c r="RI755"/>
      <c r="RJ755"/>
      <c r="RK755"/>
      <c r="RL755"/>
      <c r="RM755"/>
      <c r="RN755"/>
      <c r="RO755"/>
      <c r="RP755"/>
      <c r="RQ755"/>
      <c r="RR755"/>
      <c r="RS755"/>
      <c r="RT755"/>
      <c r="RU755"/>
      <c r="RV755"/>
      <c r="RW755"/>
      <c r="RX755"/>
      <c r="RY755"/>
      <c r="RZ755"/>
      <c r="SA755"/>
      <c r="SB755"/>
      <c r="SC755"/>
      <c r="SD755"/>
      <c r="SE755"/>
      <c r="SF755"/>
      <c r="SG755"/>
      <c r="SH755"/>
      <c r="SI755"/>
      <c r="SJ755"/>
      <c r="SK755"/>
      <c r="SL755"/>
      <c r="SM755"/>
      <c r="SN755"/>
      <c r="SO755"/>
      <c r="SP755"/>
    </row>
    <row r="756" spans="1:510" ht="16.5" customHeight="1" x14ac:dyDescent="0.2">
      <c r="A756" s="20">
        <v>129</v>
      </c>
      <c r="B756" s="20" t="s">
        <v>53</v>
      </c>
      <c r="C756" s="20" t="s">
        <v>913</v>
      </c>
      <c r="D756" s="20" t="s">
        <v>38</v>
      </c>
      <c r="E756" s="20" t="s">
        <v>1340</v>
      </c>
      <c r="F756" s="22" t="s">
        <v>366</v>
      </c>
      <c r="G756" s="30" t="s">
        <v>25</v>
      </c>
      <c r="H756" s="20" t="s">
        <v>26</v>
      </c>
      <c r="I756" s="20" t="s">
        <v>81</v>
      </c>
      <c r="J756" s="22" t="s">
        <v>913</v>
      </c>
      <c r="K756" s="20"/>
      <c r="L756" s="20"/>
      <c r="M756" s="20"/>
      <c r="N756" s="20"/>
      <c r="O756" s="20"/>
      <c r="P756" s="23">
        <v>14950000</v>
      </c>
      <c r="Q756" s="24">
        <v>12</v>
      </c>
      <c r="R756" s="25">
        <v>45658</v>
      </c>
      <c r="S756" s="20" t="s">
        <v>126</v>
      </c>
      <c r="T756" s="23">
        <v>179400000</v>
      </c>
      <c r="U756" s="27" t="s">
        <v>100</v>
      </c>
      <c r="V756" s="27" t="s">
        <v>100</v>
      </c>
      <c r="W756"/>
      <c r="X756"/>
      <c r="Y756"/>
      <c r="Z756"/>
      <c r="AA756"/>
      <c r="AB756"/>
      <c r="AC756"/>
      <c r="AD756"/>
      <c r="AE756"/>
      <c r="AF756"/>
      <c r="AG756"/>
      <c r="AH756"/>
      <c r="AI756"/>
      <c r="AJ756"/>
      <c r="AK756"/>
      <c r="AL756"/>
      <c r="AM756"/>
      <c r="AN756"/>
      <c r="AO756"/>
      <c r="AP756"/>
      <c r="AQ756"/>
      <c r="AR756"/>
      <c r="AS756"/>
      <c r="AT756"/>
      <c r="AU756"/>
      <c r="AV756"/>
      <c r="AW756"/>
      <c r="AX756"/>
      <c r="AY756"/>
      <c r="AZ756"/>
      <c r="BA756"/>
      <c r="BB756"/>
      <c r="BC756"/>
      <c r="BD756"/>
      <c r="BE756"/>
      <c r="BF756"/>
      <c r="BG756"/>
      <c r="BH756"/>
      <c r="BI756"/>
      <c r="BJ756"/>
      <c r="BK756"/>
      <c r="BL756"/>
      <c r="BM756"/>
      <c r="BN756"/>
      <c r="BO756"/>
      <c r="BP756"/>
      <c r="BQ756"/>
      <c r="BR756"/>
      <c r="BS756"/>
      <c r="BT756"/>
      <c r="BU756"/>
      <c r="BV756"/>
      <c r="BW756"/>
      <c r="BX756"/>
      <c r="BY756"/>
      <c r="BZ756"/>
      <c r="CA756"/>
      <c r="CB756"/>
      <c r="CC756"/>
      <c r="CD756"/>
      <c r="CE756"/>
      <c r="CF756"/>
      <c r="CG756"/>
      <c r="CH756"/>
      <c r="CI756"/>
      <c r="CJ756"/>
      <c r="CK756"/>
      <c r="CL756"/>
      <c r="CM756"/>
      <c r="CN756"/>
      <c r="CO756"/>
      <c r="CP756"/>
      <c r="CQ756"/>
      <c r="CR756"/>
      <c r="CS756"/>
      <c r="CT756"/>
      <c r="CU756"/>
      <c r="CV756"/>
      <c r="CW756"/>
      <c r="CX756"/>
      <c r="CY756"/>
      <c r="CZ756"/>
      <c r="DA756"/>
      <c r="DB756"/>
      <c r="DC756"/>
      <c r="DD756"/>
      <c r="DE756"/>
      <c r="DF756"/>
      <c r="DG756"/>
      <c r="DH756"/>
      <c r="DI756"/>
      <c r="DJ756"/>
      <c r="DK756"/>
      <c r="DL756"/>
      <c r="DM756"/>
      <c r="DN756"/>
      <c r="DO756"/>
      <c r="DP756"/>
      <c r="DQ756"/>
      <c r="DR756"/>
      <c r="DS756"/>
      <c r="DT756"/>
      <c r="DU756"/>
      <c r="DV756"/>
      <c r="DW756"/>
      <c r="DX756"/>
      <c r="DY756"/>
      <c r="DZ756"/>
      <c r="EA756"/>
      <c r="EB756"/>
      <c r="EC756"/>
      <c r="ED756"/>
      <c r="EE756"/>
      <c r="EF756"/>
      <c r="EG756"/>
      <c r="EH756"/>
      <c r="EI756"/>
      <c r="EJ756"/>
      <c r="EK756"/>
      <c r="EL756"/>
      <c r="EM756"/>
      <c r="EN756"/>
      <c r="EO756"/>
      <c r="EP756"/>
      <c r="EQ756"/>
      <c r="ER756"/>
      <c r="ES756"/>
      <c r="ET756"/>
      <c r="EU756"/>
      <c r="EV756"/>
      <c r="EW756"/>
      <c r="EX756"/>
      <c r="EY756"/>
      <c r="EZ756"/>
      <c r="FA756"/>
      <c r="FB756"/>
      <c r="FC756"/>
      <c r="FD756"/>
      <c r="FE756"/>
      <c r="FF756"/>
      <c r="FG756"/>
      <c r="FH756"/>
      <c r="FI756"/>
      <c r="FJ756"/>
      <c r="FK756"/>
      <c r="FL756"/>
      <c r="FM756"/>
      <c r="FN756"/>
      <c r="FO756"/>
      <c r="FP756"/>
      <c r="FQ756"/>
      <c r="FR756"/>
      <c r="FS756"/>
      <c r="FT756"/>
      <c r="FU756"/>
      <c r="FV756"/>
      <c r="FW756"/>
      <c r="FX756"/>
      <c r="FY756"/>
      <c r="FZ756"/>
      <c r="GA756"/>
      <c r="GB756"/>
      <c r="GC756"/>
      <c r="GD756"/>
      <c r="GE756"/>
      <c r="GF756"/>
      <c r="GG756"/>
      <c r="GH756"/>
      <c r="GI756"/>
      <c r="GJ756"/>
      <c r="GK756"/>
      <c r="GL756"/>
      <c r="GM756"/>
      <c r="GN756"/>
      <c r="GO756"/>
      <c r="GP756"/>
      <c r="GQ756"/>
      <c r="GR756"/>
      <c r="GS756"/>
      <c r="GT756"/>
      <c r="GU756"/>
      <c r="GV756"/>
      <c r="GW756"/>
      <c r="GX756"/>
      <c r="GY756"/>
      <c r="GZ756"/>
      <c r="HA756"/>
      <c r="HB756"/>
      <c r="HC756"/>
      <c r="HD756"/>
      <c r="HE756"/>
      <c r="HF756"/>
      <c r="HG756"/>
      <c r="HH756"/>
      <c r="HI756"/>
      <c r="HJ756"/>
      <c r="HK756"/>
      <c r="HL756"/>
      <c r="HM756"/>
      <c r="HN756"/>
      <c r="HO756"/>
      <c r="HP756"/>
      <c r="HQ756"/>
      <c r="HR756"/>
      <c r="HS756"/>
      <c r="HT756"/>
      <c r="HU756"/>
      <c r="HV756"/>
      <c r="HW756"/>
      <c r="HX756"/>
      <c r="HY756"/>
      <c r="HZ756"/>
      <c r="IA756"/>
      <c r="IB756"/>
      <c r="IC756"/>
      <c r="ID756"/>
      <c r="IE756"/>
      <c r="IF756"/>
      <c r="IG756"/>
      <c r="IH756"/>
      <c r="II756"/>
      <c r="IJ756"/>
      <c r="IK756"/>
      <c r="IL756"/>
      <c r="IM756"/>
      <c r="IN756"/>
      <c r="IO756"/>
      <c r="IP756"/>
      <c r="IQ756"/>
      <c r="IR756"/>
      <c r="IS756"/>
      <c r="IT756"/>
      <c r="IU756"/>
      <c r="IV756"/>
      <c r="IW756"/>
      <c r="IX756"/>
      <c r="IY756"/>
      <c r="IZ756"/>
      <c r="JA756"/>
      <c r="JB756"/>
      <c r="JC756"/>
      <c r="JD756"/>
      <c r="JE756"/>
      <c r="JF756"/>
      <c r="JG756"/>
      <c r="JH756"/>
      <c r="JI756"/>
      <c r="JJ756"/>
      <c r="JK756"/>
      <c r="JL756"/>
      <c r="JM756"/>
      <c r="JN756"/>
      <c r="JO756"/>
      <c r="JP756"/>
      <c r="JQ756"/>
      <c r="JR756"/>
      <c r="JS756"/>
      <c r="JT756"/>
      <c r="JU756"/>
      <c r="JV756"/>
      <c r="JW756"/>
      <c r="JX756"/>
      <c r="JY756"/>
      <c r="JZ756"/>
      <c r="KA756"/>
      <c r="KB756"/>
      <c r="KC756"/>
      <c r="KD756"/>
      <c r="KE756"/>
      <c r="KF756"/>
      <c r="KG756"/>
      <c r="KH756"/>
      <c r="KI756"/>
      <c r="KJ756"/>
      <c r="KK756"/>
      <c r="KL756"/>
      <c r="KM756"/>
      <c r="KN756"/>
      <c r="KO756"/>
      <c r="KP756"/>
      <c r="KQ756"/>
      <c r="KR756"/>
      <c r="KS756"/>
      <c r="KT756"/>
      <c r="KU756"/>
      <c r="KV756"/>
      <c r="KW756"/>
      <c r="KX756"/>
      <c r="KY756"/>
      <c r="KZ756"/>
      <c r="LA756"/>
      <c r="LB756"/>
      <c r="LC756"/>
      <c r="LD756"/>
      <c r="LE756"/>
      <c r="LF756"/>
      <c r="LG756"/>
      <c r="LH756"/>
      <c r="LI756"/>
      <c r="LJ756"/>
      <c r="LK756"/>
      <c r="LL756"/>
      <c r="LM756"/>
      <c r="LN756"/>
      <c r="LO756"/>
      <c r="LP756"/>
      <c r="LQ756"/>
      <c r="LR756"/>
      <c r="LS756"/>
      <c r="LT756"/>
      <c r="LU756"/>
      <c r="LV756"/>
      <c r="LW756"/>
      <c r="LX756"/>
      <c r="LY756"/>
      <c r="LZ756"/>
      <c r="MA756"/>
      <c r="MB756"/>
      <c r="MC756"/>
      <c r="MD756"/>
      <c r="ME756"/>
      <c r="MF756"/>
      <c r="MG756"/>
      <c r="MH756"/>
      <c r="MI756"/>
      <c r="MJ756"/>
      <c r="MK756"/>
      <c r="ML756"/>
      <c r="MM756"/>
      <c r="MN756"/>
      <c r="MO756"/>
      <c r="MP756"/>
      <c r="MQ756"/>
      <c r="MR756"/>
      <c r="MS756"/>
      <c r="MT756"/>
      <c r="MU756"/>
      <c r="MV756"/>
      <c r="MW756"/>
      <c r="MX756"/>
      <c r="MY756"/>
      <c r="MZ756"/>
      <c r="NA756"/>
      <c r="NB756"/>
      <c r="NC756"/>
      <c r="ND756"/>
      <c r="NE756"/>
      <c r="NF756"/>
      <c r="NG756"/>
      <c r="NH756"/>
      <c r="NI756"/>
      <c r="NJ756"/>
      <c r="NK756"/>
      <c r="NL756"/>
      <c r="NM756"/>
      <c r="NN756"/>
      <c r="NO756"/>
      <c r="NP756"/>
      <c r="NQ756"/>
      <c r="NR756"/>
      <c r="NS756"/>
      <c r="NT756"/>
      <c r="NU756"/>
      <c r="NV756"/>
      <c r="NW756"/>
      <c r="NX756"/>
      <c r="NY756"/>
      <c r="NZ756"/>
      <c r="OA756"/>
      <c r="OB756"/>
      <c r="OC756"/>
      <c r="OD756"/>
      <c r="OE756"/>
      <c r="OF756"/>
      <c r="OG756"/>
      <c r="OH756"/>
      <c r="OI756"/>
      <c r="OJ756"/>
      <c r="OK756"/>
      <c r="OL756"/>
      <c r="OM756"/>
      <c r="ON756"/>
      <c r="OO756"/>
      <c r="OP756"/>
      <c r="OQ756"/>
      <c r="OR756"/>
      <c r="OS756"/>
      <c r="OT756"/>
      <c r="OU756"/>
      <c r="OV756"/>
      <c r="OW756"/>
      <c r="OX756"/>
      <c r="OY756"/>
      <c r="OZ756"/>
      <c r="PA756"/>
      <c r="PB756"/>
      <c r="PC756"/>
      <c r="PD756"/>
      <c r="PE756"/>
      <c r="PF756"/>
      <c r="PG756"/>
      <c r="PH756"/>
      <c r="PI756"/>
      <c r="PJ756"/>
      <c r="PK756"/>
      <c r="PL756"/>
      <c r="PM756"/>
      <c r="PN756"/>
      <c r="PO756"/>
      <c r="PP756"/>
      <c r="PQ756"/>
      <c r="PR756"/>
      <c r="PS756"/>
      <c r="PT756"/>
      <c r="PU756"/>
      <c r="PV756"/>
      <c r="PW756"/>
      <c r="PX756"/>
      <c r="PY756"/>
      <c r="PZ756"/>
      <c r="QA756"/>
      <c r="QB756"/>
      <c r="QC756"/>
      <c r="QD756"/>
      <c r="QE756"/>
      <c r="QF756"/>
      <c r="QG756"/>
      <c r="QH756"/>
      <c r="QI756"/>
      <c r="QJ756"/>
      <c r="QK756"/>
      <c r="QL756"/>
      <c r="QM756"/>
      <c r="QN756"/>
      <c r="QO756"/>
      <c r="QP756"/>
      <c r="QQ756"/>
      <c r="QR756"/>
      <c r="QS756"/>
      <c r="QT756"/>
      <c r="QU756"/>
      <c r="QV756"/>
      <c r="QW756"/>
      <c r="QX756"/>
      <c r="QY756"/>
      <c r="QZ756"/>
      <c r="RA756"/>
      <c r="RB756"/>
      <c r="RC756"/>
      <c r="RD756"/>
      <c r="RE756"/>
      <c r="RF756"/>
      <c r="RG756"/>
      <c r="RH756"/>
      <c r="RI756"/>
      <c r="RJ756"/>
      <c r="RK756"/>
      <c r="RL756"/>
      <c r="RM756"/>
      <c r="RN756"/>
      <c r="RO756"/>
      <c r="RP756"/>
      <c r="RQ756"/>
      <c r="RR756"/>
      <c r="RS756"/>
      <c r="RT756"/>
      <c r="RU756"/>
      <c r="RV756"/>
      <c r="RW756"/>
      <c r="RX756"/>
      <c r="RY756"/>
      <c r="RZ756"/>
      <c r="SA756"/>
      <c r="SB756"/>
      <c r="SC756"/>
      <c r="SD756"/>
      <c r="SE756"/>
      <c r="SF756"/>
      <c r="SG756"/>
      <c r="SH756"/>
      <c r="SI756"/>
      <c r="SJ756"/>
      <c r="SK756"/>
      <c r="SL756"/>
      <c r="SM756"/>
      <c r="SN756"/>
      <c r="SO756"/>
      <c r="SP756"/>
    </row>
    <row r="757" spans="1:510" ht="16.5" customHeight="1" x14ac:dyDescent="0.2">
      <c r="A757" s="20">
        <v>131</v>
      </c>
      <c r="B757" s="20" t="s">
        <v>53</v>
      </c>
      <c r="C757" s="20" t="s">
        <v>906</v>
      </c>
      <c r="D757" s="20" t="s">
        <v>38</v>
      </c>
      <c r="E757" s="20" t="s">
        <v>1340</v>
      </c>
      <c r="F757" s="22" t="s">
        <v>914</v>
      </c>
      <c r="G757" s="30" t="s">
        <v>25</v>
      </c>
      <c r="H757" s="20" t="s">
        <v>26</v>
      </c>
      <c r="I757" s="20" t="s">
        <v>81</v>
      </c>
      <c r="J757" s="22" t="s">
        <v>906</v>
      </c>
      <c r="K757" s="20"/>
      <c r="L757" s="20"/>
      <c r="M757" s="20"/>
      <c r="N757" s="20"/>
      <c r="O757" s="20"/>
      <c r="P757" s="23">
        <v>12400000</v>
      </c>
      <c r="Q757" s="24">
        <v>12</v>
      </c>
      <c r="R757" s="25">
        <v>45658</v>
      </c>
      <c r="S757" s="20" t="s">
        <v>126</v>
      </c>
      <c r="T757" s="23">
        <v>148800000</v>
      </c>
      <c r="U757" s="27" t="s">
        <v>100</v>
      </c>
      <c r="V757" s="27" t="s">
        <v>100</v>
      </c>
      <c r="W757"/>
      <c r="X757"/>
      <c r="Y757"/>
      <c r="Z757"/>
      <c r="AA757"/>
      <c r="AB757"/>
      <c r="AC757"/>
      <c r="AD757"/>
      <c r="AE757"/>
      <c r="AF757"/>
      <c r="AG757"/>
      <c r="AH757"/>
      <c r="AI757"/>
      <c r="AJ757"/>
      <c r="AK757"/>
      <c r="AL757"/>
      <c r="AM757"/>
      <c r="AN757"/>
      <c r="AO757"/>
      <c r="AP757"/>
      <c r="AQ757"/>
      <c r="AR757"/>
      <c r="AS757"/>
      <c r="AT757"/>
      <c r="AU757"/>
      <c r="AV757"/>
      <c r="AW757"/>
      <c r="AX757"/>
      <c r="AY757"/>
      <c r="AZ757"/>
      <c r="BA757"/>
      <c r="BB757"/>
      <c r="BC757"/>
      <c r="BD757"/>
      <c r="BE757"/>
      <c r="BF757"/>
      <c r="BG757"/>
      <c r="BH757"/>
      <c r="BI757"/>
      <c r="BJ757"/>
      <c r="BK757"/>
      <c r="BL757"/>
      <c r="BM757"/>
      <c r="BN757"/>
      <c r="BO757"/>
      <c r="BP757"/>
      <c r="BQ757"/>
      <c r="BR757"/>
      <c r="BS757"/>
      <c r="BT757"/>
      <c r="BU757"/>
      <c r="BV757"/>
      <c r="BW757"/>
      <c r="BX757"/>
      <c r="BY757"/>
      <c r="BZ757"/>
      <c r="CA757"/>
      <c r="CB757"/>
      <c r="CC757"/>
      <c r="CD757"/>
      <c r="CE757"/>
      <c r="CF757"/>
      <c r="CG757"/>
      <c r="CH757"/>
      <c r="CI757"/>
      <c r="CJ757"/>
      <c r="CK757"/>
      <c r="CL757"/>
      <c r="CM757"/>
      <c r="CN757"/>
      <c r="CO757"/>
      <c r="CP757"/>
      <c r="CQ757"/>
      <c r="CR757"/>
      <c r="CS757"/>
      <c r="CT757"/>
      <c r="CU757"/>
      <c r="CV757"/>
      <c r="CW757"/>
      <c r="CX757"/>
      <c r="CY757"/>
      <c r="CZ757"/>
      <c r="DA757"/>
      <c r="DB757"/>
      <c r="DC757"/>
      <c r="DD757"/>
      <c r="DE757"/>
      <c r="DF757"/>
      <c r="DG757"/>
      <c r="DH757"/>
      <c r="DI757"/>
      <c r="DJ757"/>
      <c r="DK757"/>
      <c r="DL757"/>
      <c r="DM757"/>
      <c r="DN757"/>
      <c r="DO757"/>
      <c r="DP757"/>
      <c r="DQ757"/>
      <c r="DR757"/>
      <c r="DS757"/>
      <c r="DT757"/>
      <c r="DU757"/>
      <c r="DV757"/>
      <c r="DW757"/>
      <c r="DX757"/>
      <c r="DY757"/>
      <c r="DZ757"/>
      <c r="EA757"/>
      <c r="EB757"/>
      <c r="EC757"/>
      <c r="ED757"/>
      <c r="EE757"/>
      <c r="EF757"/>
      <c r="EG757"/>
      <c r="EH757"/>
      <c r="EI757"/>
      <c r="EJ757"/>
      <c r="EK757"/>
      <c r="EL757"/>
      <c r="EM757"/>
      <c r="EN757"/>
      <c r="EO757"/>
      <c r="EP757"/>
      <c r="EQ757"/>
      <c r="ER757"/>
      <c r="ES757"/>
      <c r="ET757"/>
      <c r="EU757"/>
      <c r="EV757"/>
      <c r="EW757"/>
      <c r="EX757"/>
      <c r="EY757"/>
      <c r="EZ757"/>
      <c r="FA757"/>
      <c r="FB757"/>
      <c r="FC757"/>
      <c r="FD757"/>
      <c r="FE757"/>
      <c r="FF757"/>
      <c r="FG757"/>
      <c r="FH757"/>
      <c r="FI757"/>
      <c r="FJ757"/>
      <c r="FK757"/>
      <c r="FL757"/>
      <c r="FM757"/>
      <c r="FN757"/>
      <c r="FO757"/>
      <c r="FP757"/>
      <c r="FQ757"/>
      <c r="FR757"/>
      <c r="FS757"/>
      <c r="FT757"/>
      <c r="FU757"/>
      <c r="FV757"/>
      <c r="FW757"/>
      <c r="FX757"/>
      <c r="FY757"/>
      <c r="FZ757"/>
      <c r="GA757"/>
      <c r="GB757"/>
      <c r="GC757"/>
      <c r="GD757"/>
      <c r="GE757"/>
      <c r="GF757"/>
      <c r="GG757"/>
      <c r="GH757"/>
      <c r="GI757"/>
      <c r="GJ757"/>
      <c r="GK757"/>
      <c r="GL757"/>
      <c r="GM757"/>
      <c r="GN757"/>
      <c r="GO757"/>
      <c r="GP757"/>
      <c r="GQ757"/>
      <c r="GR757"/>
      <c r="GS757"/>
      <c r="GT757"/>
      <c r="GU757"/>
      <c r="GV757"/>
      <c r="GW757"/>
      <c r="GX757"/>
      <c r="GY757"/>
      <c r="GZ757"/>
      <c r="HA757"/>
      <c r="HB757"/>
      <c r="HC757"/>
      <c r="HD757"/>
      <c r="HE757"/>
      <c r="HF757"/>
      <c r="HG757"/>
      <c r="HH757"/>
      <c r="HI757"/>
      <c r="HJ757"/>
      <c r="HK757"/>
      <c r="HL757"/>
      <c r="HM757"/>
      <c r="HN757"/>
      <c r="HO757"/>
      <c r="HP757"/>
      <c r="HQ757"/>
      <c r="HR757"/>
      <c r="HS757"/>
      <c r="HT757"/>
      <c r="HU757"/>
      <c r="HV757"/>
      <c r="HW757"/>
      <c r="HX757"/>
      <c r="HY757"/>
      <c r="HZ757"/>
      <c r="IA757"/>
      <c r="IB757"/>
      <c r="IC757"/>
      <c r="ID757"/>
      <c r="IE757"/>
      <c r="IF757"/>
      <c r="IG757"/>
      <c r="IH757"/>
      <c r="II757"/>
      <c r="IJ757"/>
      <c r="IK757"/>
      <c r="IL757"/>
      <c r="IM757"/>
      <c r="IN757"/>
      <c r="IO757"/>
      <c r="IP757"/>
      <c r="IQ757"/>
      <c r="IR757"/>
      <c r="IS757"/>
      <c r="IT757"/>
      <c r="IU757"/>
      <c r="IV757"/>
      <c r="IW757"/>
      <c r="IX757"/>
      <c r="IY757"/>
      <c r="IZ757"/>
      <c r="JA757"/>
      <c r="JB757"/>
      <c r="JC757"/>
      <c r="JD757"/>
      <c r="JE757"/>
      <c r="JF757"/>
      <c r="JG757"/>
      <c r="JH757"/>
      <c r="JI757"/>
      <c r="JJ757"/>
      <c r="JK757"/>
      <c r="JL757"/>
      <c r="JM757"/>
      <c r="JN757"/>
      <c r="JO757"/>
      <c r="JP757"/>
      <c r="JQ757"/>
      <c r="JR757"/>
      <c r="JS757"/>
      <c r="JT757"/>
      <c r="JU757"/>
      <c r="JV757"/>
      <c r="JW757"/>
      <c r="JX757"/>
      <c r="JY757"/>
      <c r="JZ757"/>
      <c r="KA757"/>
      <c r="KB757"/>
      <c r="KC757"/>
      <c r="KD757"/>
      <c r="KE757"/>
      <c r="KF757"/>
      <c r="KG757"/>
      <c r="KH757"/>
      <c r="KI757"/>
      <c r="KJ757"/>
      <c r="KK757"/>
      <c r="KL757"/>
      <c r="KM757"/>
      <c r="KN757"/>
      <c r="KO757"/>
      <c r="KP757"/>
      <c r="KQ757"/>
      <c r="KR757"/>
      <c r="KS757"/>
      <c r="KT757"/>
      <c r="KU757"/>
      <c r="KV757"/>
      <c r="KW757"/>
      <c r="KX757"/>
      <c r="KY757"/>
      <c r="KZ757"/>
      <c r="LA757"/>
      <c r="LB757"/>
      <c r="LC757"/>
      <c r="LD757"/>
      <c r="LE757"/>
      <c r="LF757"/>
      <c r="LG757"/>
      <c r="LH757"/>
      <c r="LI757"/>
      <c r="LJ757"/>
      <c r="LK757"/>
      <c r="LL757"/>
      <c r="LM757"/>
      <c r="LN757"/>
      <c r="LO757"/>
      <c r="LP757"/>
      <c r="LQ757"/>
      <c r="LR757"/>
      <c r="LS757"/>
      <c r="LT757"/>
      <c r="LU757"/>
      <c r="LV757"/>
      <c r="LW757"/>
      <c r="LX757"/>
      <c r="LY757"/>
      <c r="LZ757"/>
      <c r="MA757"/>
      <c r="MB757"/>
      <c r="MC757"/>
      <c r="MD757"/>
      <c r="ME757"/>
      <c r="MF757"/>
      <c r="MG757"/>
      <c r="MH757"/>
      <c r="MI757"/>
      <c r="MJ757"/>
      <c r="MK757"/>
      <c r="ML757"/>
      <c r="MM757"/>
      <c r="MN757"/>
      <c r="MO757"/>
      <c r="MP757"/>
      <c r="MQ757"/>
      <c r="MR757"/>
      <c r="MS757"/>
      <c r="MT757"/>
      <c r="MU757"/>
      <c r="MV757"/>
      <c r="MW757"/>
      <c r="MX757"/>
      <c r="MY757"/>
      <c r="MZ757"/>
      <c r="NA757"/>
      <c r="NB757"/>
      <c r="NC757"/>
      <c r="ND757"/>
      <c r="NE757"/>
      <c r="NF757"/>
      <c r="NG757"/>
      <c r="NH757"/>
      <c r="NI757"/>
      <c r="NJ757"/>
      <c r="NK757"/>
      <c r="NL757"/>
      <c r="NM757"/>
      <c r="NN757"/>
      <c r="NO757"/>
      <c r="NP757"/>
      <c r="NQ757"/>
      <c r="NR757"/>
      <c r="NS757"/>
      <c r="NT757"/>
      <c r="NU757"/>
      <c r="NV757"/>
      <c r="NW757"/>
      <c r="NX757"/>
      <c r="NY757"/>
      <c r="NZ757"/>
      <c r="OA757"/>
      <c r="OB757"/>
      <c r="OC757"/>
      <c r="OD757"/>
      <c r="OE757"/>
      <c r="OF757"/>
      <c r="OG757"/>
      <c r="OH757"/>
      <c r="OI757"/>
      <c r="OJ757"/>
      <c r="OK757"/>
      <c r="OL757"/>
      <c r="OM757"/>
      <c r="ON757"/>
      <c r="OO757"/>
      <c r="OP757"/>
      <c r="OQ757"/>
      <c r="OR757"/>
      <c r="OS757"/>
      <c r="OT757"/>
      <c r="OU757"/>
      <c r="OV757"/>
      <c r="OW757"/>
      <c r="OX757"/>
      <c r="OY757"/>
      <c r="OZ757"/>
      <c r="PA757"/>
      <c r="PB757"/>
      <c r="PC757"/>
      <c r="PD757"/>
      <c r="PE757"/>
      <c r="PF757"/>
      <c r="PG757"/>
      <c r="PH757"/>
      <c r="PI757"/>
      <c r="PJ757"/>
      <c r="PK757"/>
      <c r="PL757"/>
      <c r="PM757"/>
      <c r="PN757"/>
      <c r="PO757"/>
      <c r="PP757"/>
      <c r="PQ757"/>
      <c r="PR757"/>
      <c r="PS757"/>
      <c r="PT757"/>
      <c r="PU757"/>
      <c r="PV757"/>
      <c r="PW757"/>
      <c r="PX757"/>
      <c r="PY757"/>
      <c r="PZ757"/>
      <c r="QA757"/>
      <c r="QB757"/>
      <c r="QC757"/>
      <c r="QD757"/>
      <c r="QE757"/>
      <c r="QF757"/>
      <c r="QG757"/>
      <c r="QH757"/>
      <c r="QI757"/>
      <c r="QJ757"/>
      <c r="QK757"/>
      <c r="QL757"/>
      <c r="QM757"/>
      <c r="QN757"/>
      <c r="QO757"/>
      <c r="QP757"/>
      <c r="QQ757"/>
      <c r="QR757"/>
      <c r="QS757"/>
      <c r="QT757"/>
      <c r="QU757"/>
      <c r="QV757"/>
      <c r="QW757"/>
      <c r="QX757"/>
      <c r="QY757"/>
      <c r="QZ757"/>
      <c r="RA757"/>
      <c r="RB757"/>
      <c r="RC757"/>
      <c r="RD757"/>
      <c r="RE757"/>
      <c r="RF757"/>
      <c r="RG757"/>
      <c r="RH757"/>
      <c r="RI757"/>
      <c r="RJ757"/>
      <c r="RK757"/>
      <c r="RL757"/>
      <c r="RM757"/>
      <c r="RN757"/>
      <c r="RO757"/>
      <c r="RP757"/>
      <c r="RQ757"/>
      <c r="RR757"/>
      <c r="RS757"/>
      <c r="RT757"/>
      <c r="RU757"/>
      <c r="RV757"/>
      <c r="RW757"/>
      <c r="RX757"/>
      <c r="RY757"/>
      <c r="RZ757"/>
      <c r="SA757"/>
      <c r="SB757"/>
      <c r="SC757"/>
      <c r="SD757"/>
      <c r="SE757"/>
      <c r="SF757"/>
      <c r="SG757"/>
      <c r="SH757"/>
      <c r="SI757"/>
      <c r="SJ757"/>
      <c r="SK757"/>
      <c r="SL757"/>
      <c r="SM757"/>
      <c r="SN757"/>
      <c r="SO757"/>
      <c r="SP757"/>
    </row>
    <row r="758" spans="1:510" ht="16.5" customHeight="1" x14ac:dyDescent="0.2">
      <c r="A758" s="20">
        <v>132</v>
      </c>
      <c r="B758" s="20" t="s">
        <v>53</v>
      </c>
      <c r="C758" s="20" t="s">
        <v>910</v>
      </c>
      <c r="D758" s="20" t="s">
        <v>38</v>
      </c>
      <c r="E758" s="20" t="s">
        <v>1345</v>
      </c>
      <c r="F758" s="22" t="s">
        <v>55</v>
      </c>
      <c r="G758" s="30" t="s">
        <v>42</v>
      </c>
      <c r="H758" s="20" t="s">
        <v>35</v>
      </c>
      <c r="I758" s="20" t="s">
        <v>27</v>
      </c>
      <c r="J758" s="22" t="s">
        <v>910</v>
      </c>
      <c r="K758" s="20"/>
      <c r="L758" s="20"/>
      <c r="M758" s="20"/>
      <c r="N758" s="20"/>
      <c r="O758" s="20"/>
      <c r="P758" s="23">
        <v>80000</v>
      </c>
      <c r="Q758" s="24">
        <v>200</v>
      </c>
      <c r="R758" s="25">
        <v>45717</v>
      </c>
      <c r="S758" s="20" t="s">
        <v>56</v>
      </c>
      <c r="T758" s="23">
        <v>144000000</v>
      </c>
      <c r="U758" s="27" t="s">
        <v>100</v>
      </c>
      <c r="V758" s="27" t="s">
        <v>100</v>
      </c>
      <c r="W758"/>
      <c r="X758"/>
      <c r="Y758"/>
      <c r="Z758"/>
      <c r="AA758"/>
      <c r="AB758"/>
      <c r="AC758"/>
      <c r="AD758"/>
      <c r="AE758"/>
      <c r="AF758"/>
      <c r="AG758"/>
      <c r="AH758"/>
      <c r="AI758"/>
      <c r="AJ758"/>
      <c r="AK758"/>
      <c r="AL758"/>
      <c r="AM758"/>
      <c r="AN758"/>
      <c r="AO758"/>
      <c r="AP758"/>
      <c r="AQ758"/>
      <c r="AR758"/>
      <c r="AS758"/>
      <c r="AT758"/>
      <c r="AU758"/>
      <c r="AV758"/>
      <c r="AW758"/>
      <c r="AX758"/>
      <c r="AY758"/>
      <c r="AZ758"/>
      <c r="BA758"/>
      <c r="BB758"/>
      <c r="BC758"/>
      <c r="BD758"/>
      <c r="BE758"/>
      <c r="BF758"/>
      <c r="BG758"/>
      <c r="BH758"/>
      <c r="BI758"/>
      <c r="BJ758"/>
      <c r="BK758"/>
      <c r="BL758"/>
      <c r="BM758"/>
      <c r="BN758"/>
      <c r="BO758"/>
      <c r="BP758"/>
      <c r="BQ758"/>
      <c r="BR758"/>
      <c r="BS758"/>
      <c r="BT758"/>
      <c r="BU758"/>
      <c r="BV758"/>
      <c r="BW758"/>
      <c r="BX758"/>
      <c r="BY758"/>
      <c r="BZ758"/>
      <c r="CA758"/>
      <c r="CB758"/>
      <c r="CC758"/>
      <c r="CD758"/>
      <c r="CE758"/>
      <c r="CF758"/>
      <c r="CG758"/>
      <c r="CH758"/>
      <c r="CI758"/>
      <c r="CJ758"/>
      <c r="CK758"/>
      <c r="CL758"/>
      <c r="CM758"/>
      <c r="CN758"/>
      <c r="CO758"/>
      <c r="CP758"/>
      <c r="CQ758"/>
      <c r="CR758"/>
      <c r="CS758"/>
      <c r="CT758"/>
      <c r="CU758"/>
      <c r="CV758"/>
      <c r="CW758"/>
      <c r="CX758"/>
      <c r="CY758"/>
      <c r="CZ758"/>
      <c r="DA758"/>
      <c r="DB758"/>
      <c r="DC758"/>
      <c r="DD758"/>
      <c r="DE758"/>
      <c r="DF758"/>
      <c r="DG758"/>
      <c r="DH758"/>
      <c r="DI758"/>
      <c r="DJ758"/>
      <c r="DK758"/>
      <c r="DL758"/>
      <c r="DM758"/>
      <c r="DN758"/>
      <c r="DO758"/>
      <c r="DP758"/>
      <c r="DQ758"/>
      <c r="DR758"/>
      <c r="DS758"/>
      <c r="DT758"/>
      <c r="DU758"/>
      <c r="DV758"/>
      <c r="DW758"/>
      <c r="DX758"/>
      <c r="DY758"/>
      <c r="DZ758"/>
      <c r="EA758"/>
      <c r="EB758"/>
      <c r="EC758"/>
      <c r="ED758"/>
      <c r="EE758"/>
      <c r="EF758"/>
      <c r="EG758"/>
      <c r="EH758"/>
      <c r="EI758"/>
      <c r="EJ758"/>
      <c r="EK758"/>
      <c r="EL758"/>
      <c r="EM758"/>
      <c r="EN758"/>
      <c r="EO758"/>
      <c r="EP758"/>
      <c r="EQ758"/>
      <c r="ER758"/>
      <c r="ES758"/>
      <c r="ET758"/>
      <c r="EU758"/>
      <c r="EV758"/>
      <c r="EW758"/>
      <c r="EX758"/>
      <c r="EY758"/>
      <c r="EZ758"/>
      <c r="FA758"/>
      <c r="FB758"/>
      <c r="FC758"/>
      <c r="FD758"/>
      <c r="FE758"/>
      <c r="FF758"/>
      <c r="FG758"/>
      <c r="FH758"/>
      <c r="FI758"/>
      <c r="FJ758"/>
      <c r="FK758"/>
      <c r="FL758"/>
      <c r="FM758"/>
      <c r="FN758"/>
      <c r="FO758"/>
      <c r="FP758"/>
      <c r="FQ758"/>
      <c r="FR758"/>
      <c r="FS758"/>
      <c r="FT758"/>
      <c r="FU758"/>
      <c r="FV758"/>
      <c r="FW758"/>
      <c r="FX758"/>
      <c r="FY758"/>
      <c r="FZ758"/>
      <c r="GA758"/>
      <c r="GB758"/>
      <c r="GC758"/>
      <c r="GD758"/>
      <c r="GE758"/>
      <c r="GF758"/>
      <c r="GG758"/>
      <c r="GH758"/>
      <c r="GI758"/>
      <c r="GJ758"/>
      <c r="GK758"/>
      <c r="GL758"/>
      <c r="GM758"/>
      <c r="GN758"/>
      <c r="GO758"/>
      <c r="GP758"/>
      <c r="GQ758"/>
      <c r="GR758"/>
      <c r="GS758"/>
      <c r="GT758"/>
      <c r="GU758"/>
      <c r="GV758"/>
      <c r="GW758"/>
      <c r="GX758"/>
      <c r="GY758"/>
      <c r="GZ758"/>
      <c r="HA758"/>
      <c r="HB758"/>
      <c r="HC758"/>
      <c r="HD758"/>
      <c r="HE758"/>
      <c r="HF758"/>
      <c r="HG758"/>
      <c r="HH758"/>
      <c r="HI758"/>
      <c r="HJ758"/>
      <c r="HK758"/>
      <c r="HL758"/>
      <c r="HM758"/>
      <c r="HN758"/>
      <c r="HO758"/>
      <c r="HP758"/>
      <c r="HQ758"/>
      <c r="HR758"/>
      <c r="HS758"/>
      <c r="HT758"/>
      <c r="HU758"/>
      <c r="HV758"/>
      <c r="HW758"/>
      <c r="HX758"/>
      <c r="HY758"/>
      <c r="HZ758"/>
      <c r="IA758"/>
      <c r="IB758"/>
      <c r="IC758"/>
      <c r="ID758"/>
      <c r="IE758"/>
      <c r="IF758"/>
      <c r="IG758"/>
      <c r="IH758"/>
      <c r="II758"/>
      <c r="IJ758"/>
      <c r="IK758"/>
      <c r="IL758"/>
      <c r="IM758"/>
      <c r="IN758"/>
      <c r="IO758"/>
      <c r="IP758"/>
      <c r="IQ758"/>
      <c r="IR758"/>
      <c r="IS758"/>
      <c r="IT758"/>
      <c r="IU758"/>
      <c r="IV758"/>
      <c r="IW758"/>
      <c r="IX758"/>
      <c r="IY758"/>
      <c r="IZ758"/>
      <c r="JA758"/>
      <c r="JB758"/>
      <c r="JC758"/>
      <c r="JD758"/>
      <c r="JE758"/>
      <c r="JF758"/>
      <c r="JG758"/>
      <c r="JH758"/>
      <c r="JI758"/>
      <c r="JJ758"/>
      <c r="JK758"/>
      <c r="JL758"/>
      <c r="JM758"/>
      <c r="JN758"/>
      <c r="JO758"/>
      <c r="JP758"/>
      <c r="JQ758"/>
      <c r="JR758"/>
      <c r="JS758"/>
      <c r="JT758"/>
      <c r="JU758"/>
      <c r="JV758"/>
      <c r="JW758"/>
      <c r="JX758"/>
      <c r="JY758"/>
      <c r="JZ758"/>
      <c r="KA758"/>
      <c r="KB758"/>
      <c r="KC758"/>
      <c r="KD758"/>
      <c r="KE758"/>
      <c r="KF758"/>
      <c r="KG758"/>
      <c r="KH758"/>
      <c r="KI758"/>
      <c r="KJ758"/>
      <c r="KK758"/>
      <c r="KL758"/>
      <c r="KM758"/>
      <c r="KN758"/>
      <c r="KO758"/>
      <c r="KP758"/>
      <c r="KQ758"/>
      <c r="KR758"/>
      <c r="KS758"/>
      <c r="KT758"/>
      <c r="KU758"/>
      <c r="KV758"/>
      <c r="KW758"/>
      <c r="KX758"/>
      <c r="KY758"/>
      <c r="KZ758"/>
      <c r="LA758"/>
      <c r="LB758"/>
      <c r="LC758"/>
      <c r="LD758"/>
      <c r="LE758"/>
      <c r="LF758"/>
      <c r="LG758"/>
      <c r="LH758"/>
      <c r="LI758"/>
      <c r="LJ758"/>
      <c r="LK758"/>
      <c r="LL758"/>
      <c r="LM758"/>
      <c r="LN758"/>
      <c r="LO758"/>
      <c r="LP758"/>
      <c r="LQ758"/>
      <c r="LR758"/>
      <c r="LS758"/>
      <c r="LT758"/>
      <c r="LU758"/>
      <c r="LV758"/>
      <c r="LW758"/>
      <c r="LX758"/>
      <c r="LY758"/>
      <c r="LZ758"/>
      <c r="MA758"/>
      <c r="MB758"/>
      <c r="MC758"/>
      <c r="MD758"/>
      <c r="ME758"/>
      <c r="MF758"/>
      <c r="MG758"/>
      <c r="MH758"/>
      <c r="MI758"/>
      <c r="MJ758"/>
      <c r="MK758"/>
      <c r="ML758"/>
      <c r="MM758"/>
      <c r="MN758"/>
      <c r="MO758"/>
      <c r="MP758"/>
      <c r="MQ758"/>
      <c r="MR758"/>
      <c r="MS758"/>
      <c r="MT758"/>
      <c r="MU758"/>
      <c r="MV758"/>
      <c r="MW758"/>
      <c r="MX758"/>
      <c r="MY758"/>
      <c r="MZ758"/>
      <c r="NA758"/>
      <c r="NB758"/>
      <c r="NC758"/>
      <c r="ND758"/>
      <c r="NE758"/>
      <c r="NF758"/>
      <c r="NG758"/>
      <c r="NH758"/>
      <c r="NI758"/>
      <c r="NJ758"/>
      <c r="NK758"/>
      <c r="NL758"/>
      <c r="NM758"/>
      <c r="NN758"/>
      <c r="NO758"/>
      <c r="NP758"/>
      <c r="NQ758"/>
      <c r="NR758"/>
      <c r="NS758"/>
      <c r="NT758"/>
      <c r="NU758"/>
      <c r="NV758"/>
      <c r="NW758"/>
      <c r="NX758"/>
      <c r="NY758"/>
      <c r="NZ758"/>
      <c r="OA758"/>
      <c r="OB758"/>
      <c r="OC758"/>
      <c r="OD758"/>
      <c r="OE758"/>
      <c r="OF758"/>
      <c r="OG758"/>
      <c r="OH758"/>
      <c r="OI758"/>
      <c r="OJ758"/>
      <c r="OK758"/>
      <c r="OL758"/>
      <c r="OM758"/>
      <c r="ON758"/>
      <c r="OO758"/>
      <c r="OP758"/>
      <c r="OQ758"/>
      <c r="OR758"/>
      <c r="OS758"/>
      <c r="OT758"/>
      <c r="OU758"/>
      <c r="OV758"/>
      <c r="OW758"/>
      <c r="OX758"/>
      <c r="OY758"/>
      <c r="OZ758"/>
      <c r="PA758"/>
      <c r="PB758"/>
      <c r="PC758"/>
      <c r="PD758"/>
      <c r="PE758"/>
      <c r="PF758"/>
      <c r="PG758"/>
      <c r="PH758"/>
      <c r="PI758"/>
      <c r="PJ758"/>
      <c r="PK758"/>
      <c r="PL758"/>
      <c r="PM758"/>
      <c r="PN758"/>
      <c r="PO758"/>
      <c r="PP758"/>
      <c r="PQ758"/>
      <c r="PR758"/>
      <c r="PS758"/>
      <c r="PT758"/>
      <c r="PU758"/>
      <c r="PV758"/>
      <c r="PW758"/>
      <c r="PX758"/>
      <c r="PY758"/>
      <c r="PZ758"/>
      <c r="QA758"/>
      <c r="QB758"/>
      <c r="QC758"/>
      <c r="QD758"/>
      <c r="QE758"/>
      <c r="QF758"/>
      <c r="QG758"/>
      <c r="QH758"/>
      <c r="QI758"/>
      <c r="QJ758"/>
      <c r="QK758"/>
      <c r="QL758"/>
      <c r="QM758"/>
      <c r="QN758"/>
      <c r="QO758"/>
      <c r="QP758"/>
      <c r="QQ758"/>
      <c r="QR758"/>
      <c r="QS758"/>
      <c r="QT758"/>
      <c r="QU758"/>
      <c r="QV758"/>
      <c r="QW758"/>
      <c r="QX758"/>
      <c r="QY758"/>
      <c r="QZ758"/>
      <c r="RA758"/>
      <c r="RB758"/>
      <c r="RC758"/>
      <c r="RD758"/>
      <c r="RE758"/>
      <c r="RF758"/>
      <c r="RG758"/>
      <c r="RH758"/>
      <c r="RI758"/>
      <c r="RJ758"/>
      <c r="RK758"/>
      <c r="RL758"/>
      <c r="RM758"/>
      <c r="RN758"/>
      <c r="RO758"/>
      <c r="RP758"/>
      <c r="RQ758"/>
      <c r="RR758"/>
      <c r="RS758"/>
      <c r="RT758"/>
      <c r="RU758"/>
      <c r="RV758"/>
      <c r="RW758"/>
      <c r="RX758"/>
      <c r="RY758"/>
      <c r="RZ758"/>
      <c r="SA758"/>
      <c r="SB758"/>
      <c r="SC758"/>
      <c r="SD758"/>
      <c r="SE758"/>
      <c r="SF758"/>
      <c r="SG758"/>
      <c r="SH758"/>
      <c r="SI758"/>
      <c r="SJ758"/>
      <c r="SK758"/>
      <c r="SL758"/>
      <c r="SM758"/>
      <c r="SN758"/>
      <c r="SO758"/>
      <c r="SP758"/>
    </row>
    <row r="759" spans="1:510" ht="16.5" customHeight="1" x14ac:dyDescent="0.2">
      <c r="A759" s="20">
        <v>133</v>
      </c>
      <c r="B759" s="20" t="s">
        <v>53</v>
      </c>
      <c r="C759" s="20" t="s">
        <v>910</v>
      </c>
      <c r="D759" s="20" t="s">
        <v>38</v>
      </c>
      <c r="E759" s="20" t="s">
        <v>1345</v>
      </c>
      <c r="F759" s="22" t="s">
        <v>55</v>
      </c>
      <c r="G759" s="30" t="s">
        <v>42</v>
      </c>
      <c r="H759" s="20" t="s">
        <v>35</v>
      </c>
      <c r="I759" s="20" t="s">
        <v>27</v>
      </c>
      <c r="J759" s="22" t="s">
        <v>910</v>
      </c>
      <c r="K759" s="20"/>
      <c r="L759" s="20"/>
      <c r="M759" s="20"/>
      <c r="N759" s="20"/>
      <c r="O759" s="20"/>
      <c r="P759" s="23">
        <v>80000</v>
      </c>
      <c r="Q759" s="24">
        <v>200</v>
      </c>
      <c r="R759" s="25">
        <v>45717</v>
      </c>
      <c r="S759" s="20" t="s">
        <v>56</v>
      </c>
      <c r="T759" s="23">
        <v>144000000</v>
      </c>
      <c r="U759" s="27" t="s">
        <v>100</v>
      </c>
      <c r="V759" s="27" t="s">
        <v>100</v>
      </c>
      <c r="W759"/>
      <c r="X759"/>
      <c r="Y759"/>
      <c r="Z759"/>
      <c r="AA759"/>
      <c r="AB759"/>
      <c r="AC759"/>
      <c r="AD759"/>
      <c r="AE759"/>
      <c r="AF759"/>
      <c r="AG759"/>
      <c r="AH759"/>
      <c r="AI759"/>
      <c r="AJ759"/>
      <c r="AK759"/>
      <c r="AL759"/>
      <c r="AM759"/>
      <c r="AN759"/>
      <c r="AO759"/>
      <c r="AP759"/>
      <c r="AQ759"/>
      <c r="AR759"/>
      <c r="AS759"/>
      <c r="AT759"/>
      <c r="AU759"/>
      <c r="AV759"/>
      <c r="AW759"/>
      <c r="AX759"/>
      <c r="AY759"/>
      <c r="AZ759"/>
      <c r="BA759"/>
      <c r="BB759"/>
      <c r="BC759"/>
      <c r="BD759"/>
      <c r="BE759"/>
      <c r="BF759"/>
      <c r="BG759"/>
      <c r="BH759"/>
      <c r="BI759"/>
      <c r="BJ759"/>
      <c r="BK759"/>
      <c r="BL759"/>
      <c r="BM759"/>
      <c r="BN759"/>
      <c r="BO759"/>
      <c r="BP759"/>
      <c r="BQ759"/>
      <c r="BR759"/>
      <c r="BS759"/>
      <c r="BT759"/>
      <c r="BU759"/>
      <c r="BV759"/>
      <c r="BW759"/>
      <c r="BX759"/>
      <c r="BY759"/>
      <c r="BZ759"/>
      <c r="CA759"/>
      <c r="CB759"/>
      <c r="CC759"/>
      <c r="CD759"/>
      <c r="CE759"/>
      <c r="CF759"/>
      <c r="CG759"/>
      <c r="CH759"/>
      <c r="CI759"/>
      <c r="CJ759"/>
      <c r="CK759"/>
      <c r="CL759"/>
      <c r="CM759"/>
      <c r="CN759"/>
      <c r="CO759"/>
      <c r="CP759"/>
      <c r="CQ759"/>
      <c r="CR759"/>
      <c r="CS759"/>
      <c r="CT759"/>
      <c r="CU759"/>
      <c r="CV759"/>
      <c r="CW759"/>
      <c r="CX759"/>
      <c r="CY759"/>
      <c r="CZ759"/>
      <c r="DA759"/>
      <c r="DB759"/>
      <c r="DC759"/>
      <c r="DD759"/>
      <c r="DE759"/>
      <c r="DF759"/>
      <c r="DG759"/>
      <c r="DH759"/>
      <c r="DI759"/>
      <c r="DJ759"/>
      <c r="DK759"/>
      <c r="DL759"/>
      <c r="DM759"/>
      <c r="DN759"/>
      <c r="DO759"/>
      <c r="DP759"/>
      <c r="DQ759"/>
      <c r="DR759"/>
      <c r="DS759"/>
      <c r="DT759"/>
      <c r="DU759"/>
      <c r="DV759"/>
      <c r="DW759"/>
      <c r="DX759"/>
      <c r="DY759"/>
      <c r="DZ759"/>
      <c r="EA759"/>
      <c r="EB759"/>
      <c r="EC759"/>
      <c r="ED759"/>
      <c r="EE759"/>
      <c r="EF759"/>
      <c r="EG759"/>
      <c r="EH759"/>
      <c r="EI759"/>
      <c r="EJ759"/>
      <c r="EK759"/>
      <c r="EL759"/>
      <c r="EM759"/>
      <c r="EN759"/>
      <c r="EO759"/>
      <c r="EP759"/>
      <c r="EQ759"/>
      <c r="ER759"/>
      <c r="ES759"/>
      <c r="ET759"/>
      <c r="EU759"/>
      <c r="EV759"/>
      <c r="EW759"/>
      <c r="EX759"/>
      <c r="EY759"/>
      <c r="EZ759"/>
      <c r="FA759"/>
      <c r="FB759"/>
      <c r="FC759"/>
      <c r="FD759"/>
      <c r="FE759"/>
      <c r="FF759"/>
      <c r="FG759"/>
      <c r="FH759"/>
      <c r="FI759"/>
      <c r="FJ759"/>
      <c r="FK759"/>
      <c r="FL759"/>
      <c r="FM759"/>
      <c r="FN759"/>
      <c r="FO759"/>
      <c r="FP759"/>
      <c r="FQ759"/>
      <c r="FR759"/>
      <c r="FS759"/>
      <c r="FT759"/>
      <c r="FU759"/>
      <c r="FV759"/>
      <c r="FW759"/>
      <c r="FX759"/>
      <c r="FY759"/>
      <c r="FZ759"/>
      <c r="GA759"/>
      <c r="GB759"/>
      <c r="GC759"/>
      <c r="GD759"/>
      <c r="GE759"/>
      <c r="GF759"/>
      <c r="GG759"/>
      <c r="GH759"/>
      <c r="GI759"/>
      <c r="GJ759"/>
      <c r="GK759"/>
      <c r="GL759"/>
      <c r="GM759"/>
      <c r="GN759"/>
      <c r="GO759"/>
      <c r="GP759"/>
      <c r="GQ759"/>
      <c r="GR759"/>
      <c r="GS759"/>
      <c r="GT759"/>
      <c r="GU759"/>
      <c r="GV759"/>
      <c r="GW759"/>
      <c r="GX759"/>
      <c r="GY759"/>
      <c r="GZ759"/>
      <c r="HA759"/>
      <c r="HB759"/>
      <c r="HC759"/>
      <c r="HD759"/>
      <c r="HE759"/>
      <c r="HF759"/>
      <c r="HG759"/>
      <c r="HH759"/>
      <c r="HI759"/>
      <c r="HJ759"/>
      <c r="HK759"/>
      <c r="HL759"/>
      <c r="HM759"/>
      <c r="HN759"/>
      <c r="HO759"/>
      <c r="HP759"/>
      <c r="HQ759"/>
      <c r="HR759"/>
      <c r="HS759"/>
      <c r="HT759"/>
      <c r="HU759"/>
      <c r="HV759"/>
      <c r="HW759"/>
      <c r="HX759"/>
      <c r="HY759"/>
      <c r="HZ759"/>
      <c r="IA759"/>
      <c r="IB759"/>
      <c r="IC759"/>
      <c r="ID759"/>
      <c r="IE759"/>
      <c r="IF759"/>
      <c r="IG759"/>
      <c r="IH759"/>
      <c r="II759"/>
      <c r="IJ759"/>
      <c r="IK759"/>
      <c r="IL759"/>
      <c r="IM759"/>
      <c r="IN759"/>
      <c r="IO759"/>
      <c r="IP759"/>
      <c r="IQ759"/>
      <c r="IR759"/>
      <c r="IS759"/>
      <c r="IT759"/>
      <c r="IU759"/>
      <c r="IV759"/>
      <c r="IW759"/>
      <c r="IX759"/>
      <c r="IY759"/>
      <c r="IZ759"/>
      <c r="JA759"/>
      <c r="JB759"/>
      <c r="JC759"/>
      <c r="JD759"/>
      <c r="JE759"/>
      <c r="JF759"/>
      <c r="JG759"/>
      <c r="JH759"/>
      <c r="JI759"/>
      <c r="JJ759"/>
      <c r="JK759"/>
      <c r="JL759"/>
      <c r="JM759"/>
      <c r="JN759"/>
      <c r="JO759"/>
      <c r="JP759"/>
      <c r="JQ759"/>
      <c r="JR759"/>
      <c r="JS759"/>
      <c r="JT759"/>
      <c r="JU759"/>
      <c r="JV759"/>
      <c r="JW759"/>
      <c r="JX759"/>
      <c r="JY759"/>
      <c r="JZ759"/>
      <c r="KA759"/>
      <c r="KB759"/>
      <c r="KC759"/>
      <c r="KD759"/>
      <c r="KE759"/>
      <c r="KF759"/>
      <c r="KG759"/>
      <c r="KH759"/>
      <c r="KI759"/>
      <c r="KJ759"/>
      <c r="KK759"/>
      <c r="KL759"/>
      <c r="KM759"/>
      <c r="KN759"/>
      <c r="KO759"/>
      <c r="KP759"/>
      <c r="KQ759"/>
      <c r="KR759"/>
      <c r="KS759"/>
      <c r="KT759"/>
      <c r="KU759"/>
      <c r="KV759"/>
      <c r="KW759"/>
      <c r="KX759"/>
      <c r="KY759"/>
      <c r="KZ759"/>
      <c r="LA759"/>
      <c r="LB759"/>
      <c r="LC759"/>
      <c r="LD759"/>
      <c r="LE759"/>
      <c r="LF759"/>
      <c r="LG759"/>
      <c r="LH759"/>
      <c r="LI759"/>
      <c r="LJ759"/>
      <c r="LK759"/>
      <c r="LL759"/>
      <c r="LM759"/>
      <c r="LN759"/>
      <c r="LO759"/>
      <c r="LP759"/>
      <c r="LQ759"/>
      <c r="LR759"/>
      <c r="LS759"/>
      <c r="LT759"/>
      <c r="LU759"/>
      <c r="LV759"/>
      <c r="LW759"/>
      <c r="LX759"/>
      <c r="LY759"/>
      <c r="LZ759"/>
      <c r="MA759"/>
      <c r="MB759"/>
      <c r="MC759"/>
      <c r="MD759"/>
      <c r="ME759"/>
      <c r="MF759"/>
      <c r="MG759"/>
      <c r="MH759"/>
      <c r="MI759"/>
      <c r="MJ759"/>
      <c r="MK759"/>
      <c r="ML759"/>
      <c r="MM759"/>
      <c r="MN759"/>
      <c r="MO759"/>
      <c r="MP759"/>
      <c r="MQ759"/>
      <c r="MR759"/>
      <c r="MS759"/>
      <c r="MT759"/>
      <c r="MU759"/>
      <c r="MV759"/>
      <c r="MW759"/>
      <c r="MX759"/>
      <c r="MY759"/>
      <c r="MZ759"/>
      <c r="NA759"/>
      <c r="NB759"/>
      <c r="NC759"/>
      <c r="ND759"/>
      <c r="NE759"/>
      <c r="NF759"/>
      <c r="NG759"/>
      <c r="NH759"/>
      <c r="NI759"/>
      <c r="NJ759"/>
      <c r="NK759"/>
      <c r="NL759"/>
      <c r="NM759"/>
      <c r="NN759"/>
      <c r="NO759"/>
      <c r="NP759"/>
      <c r="NQ759"/>
      <c r="NR759"/>
      <c r="NS759"/>
      <c r="NT759"/>
      <c r="NU759"/>
      <c r="NV759"/>
      <c r="NW759"/>
      <c r="NX759"/>
      <c r="NY759"/>
      <c r="NZ759"/>
      <c r="OA759"/>
      <c r="OB759"/>
      <c r="OC759"/>
      <c r="OD759"/>
      <c r="OE759"/>
      <c r="OF759"/>
      <c r="OG759"/>
      <c r="OH759"/>
      <c r="OI759"/>
      <c r="OJ759"/>
      <c r="OK759"/>
      <c r="OL759"/>
      <c r="OM759"/>
      <c r="ON759"/>
      <c r="OO759"/>
      <c r="OP759"/>
      <c r="OQ759"/>
      <c r="OR759"/>
      <c r="OS759"/>
      <c r="OT759"/>
      <c r="OU759"/>
      <c r="OV759"/>
      <c r="OW759"/>
      <c r="OX759"/>
      <c r="OY759"/>
      <c r="OZ759"/>
      <c r="PA759"/>
      <c r="PB759"/>
      <c r="PC759"/>
      <c r="PD759"/>
      <c r="PE759"/>
      <c r="PF759"/>
      <c r="PG759"/>
      <c r="PH759"/>
      <c r="PI759"/>
      <c r="PJ759"/>
      <c r="PK759"/>
      <c r="PL759"/>
      <c r="PM759"/>
      <c r="PN759"/>
      <c r="PO759"/>
      <c r="PP759"/>
      <c r="PQ759"/>
      <c r="PR759"/>
      <c r="PS759"/>
      <c r="PT759"/>
      <c r="PU759"/>
      <c r="PV759"/>
      <c r="PW759"/>
      <c r="PX759"/>
      <c r="PY759"/>
      <c r="PZ759"/>
      <c r="QA759"/>
      <c r="QB759"/>
      <c r="QC759"/>
      <c r="QD759"/>
      <c r="QE759"/>
      <c r="QF759"/>
      <c r="QG759"/>
      <c r="QH759"/>
      <c r="QI759"/>
      <c r="QJ759"/>
      <c r="QK759"/>
      <c r="QL759"/>
      <c r="QM759"/>
      <c r="QN759"/>
      <c r="QO759"/>
      <c r="QP759"/>
      <c r="QQ759"/>
      <c r="QR759"/>
      <c r="QS759"/>
      <c r="QT759"/>
      <c r="QU759"/>
      <c r="QV759"/>
      <c r="QW759"/>
      <c r="QX759"/>
      <c r="QY759"/>
      <c r="QZ759"/>
      <c r="RA759"/>
      <c r="RB759"/>
      <c r="RC759"/>
      <c r="RD759"/>
      <c r="RE759"/>
      <c r="RF759"/>
      <c r="RG759"/>
      <c r="RH759"/>
      <c r="RI759"/>
      <c r="RJ759"/>
      <c r="RK759"/>
      <c r="RL759"/>
      <c r="RM759"/>
      <c r="RN759"/>
      <c r="RO759"/>
      <c r="RP759"/>
      <c r="RQ759"/>
      <c r="RR759"/>
      <c r="RS759"/>
      <c r="RT759"/>
      <c r="RU759"/>
      <c r="RV759"/>
      <c r="RW759"/>
      <c r="RX759"/>
      <c r="RY759"/>
      <c r="RZ759"/>
      <c r="SA759"/>
      <c r="SB759"/>
      <c r="SC759"/>
      <c r="SD759"/>
      <c r="SE759"/>
      <c r="SF759"/>
      <c r="SG759"/>
      <c r="SH759"/>
      <c r="SI759"/>
      <c r="SJ759"/>
      <c r="SK759"/>
      <c r="SL759"/>
      <c r="SM759"/>
      <c r="SN759"/>
      <c r="SO759"/>
      <c r="SP759"/>
    </row>
    <row r="760" spans="1:510" ht="16.5" customHeight="1" x14ac:dyDescent="0.2">
      <c r="A760" s="20">
        <v>134</v>
      </c>
      <c r="B760" s="20" t="s">
        <v>53</v>
      </c>
      <c r="C760" s="20" t="s">
        <v>910</v>
      </c>
      <c r="D760" s="20" t="s">
        <v>38</v>
      </c>
      <c r="E760" s="20" t="s">
        <v>1345</v>
      </c>
      <c r="F760" s="22" t="s">
        <v>55</v>
      </c>
      <c r="G760" s="30" t="s">
        <v>42</v>
      </c>
      <c r="H760" s="20" t="s">
        <v>35</v>
      </c>
      <c r="I760" s="20" t="s">
        <v>27</v>
      </c>
      <c r="J760" s="22" t="s">
        <v>910</v>
      </c>
      <c r="K760" s="20"/>
      <c r="L760" s="20"/>
      <c r="M760" s="20"/>
      <c r="N760" s="20"/>
      <c r="O760" s="20"/>
      <c r="P760" s="23">
        <v>80000</v>
      </c>
      <c r="Q760" s="24">
        <v>200</v>
      </c>
      <c r="R760" s="25">
        <v>45717</v>
      </c>
      <c r="S760" s="20" t="s">
        <v>56</v>
      </c>
      <c r="T760" s="23">
        <v>144000000</v>
      </c>
      <c r="U760" s="27" t="s">
        <v>100</v>
      </c>
      <c r="V760" s="27" t="s">
        <v>100</v>
      </c>
      <c r="W760"/>
      <c r="X760"/>
      <c r="Y760"/>
      <c r="Z760"/>
      <c r="AA760"/>
      <c r="AB760"/>
      <c r="AC760"/>
      <c r="AD760"/>
      <c r="AE760"/>
      <c r="AF760"/>
      <c r="AG760"/>
      <c r="AH760"/>
      <c r="AI760"/>
      <c r="AJ760"/>
      <c r="AK760"/>
      <c r="AL760"/>
      <c r="AM760"/>
      <c r="AN760"/>
      <c r="AO760"/>
      <c r="AP760"/>
      <c r="AQ760"/>
      <c r="AR760"/>
      <c r="AS760"/>
      <c r="AT760"/>
      <c r="AU760"/>
      <c r="AV760"/>
      <c r="AW760"/>
      <c r="AX760"/>
      <c r="AY760"/>
      <c r="AZ760"/>
      <c r="BA760"/>
      <c r="BB760"/>
      <c r="BC760"/>
      <c r="BD760"/>
      <c r="BE760"/>
      <c r="BF760"/>
      <c r="BG760"/>
      <c r="BH760"/>
      <c r="BI760"/>
      <c r="BJ760"/>
      <c r="BK760"/>
      <c r="BL760"/>
      <c r="BM760"/>
      <c r="BN760"/>
      <c r="BO760"/>
      <c r="BP760"/>
      <c r="BQ760"/>
      <c r="BR760"/>
      <c r="BS760"/>
      <c r="BT760"/>
      <c r="BU760"/>
      <c r="BV760"/>
      <c r="BW760"/>
      <c r="BX760"/>
      <c r="BY760"/>
      <c r="BZ760"/>
      <c r="CA760"/>
      <c r="CB760"/>
      <c r="CC760"/>
      <c r="CD760"/>
      <c r="CE760"/>
      <c r="CF760"/>
      <c r="CG760"/>
      <c r="CH760"/>
      <c r="CI760"/>
      <c r="CJ760"/>
      <c r="CK760"/>
      <c r="CL760"/>
      <c r="CM760"/>
      <c r="CN760"/>
      <c r="CO760"/>
      <c r="CP760"/>
      <c r="CQ760"/>
      <c r="CR760"/>
      <c r="CS760"/>
      <c r="CT760"/>
      <c r="CU760"/>
      <c r="CV760"/>
      <c r="CW760"/>
      <c r="CX760"/>
      <c r="CY760"/>
      <c r="CZ760"/>
      <c r="DA760"/>
      <c r="DB760"/>
      <c r="DC760"/>
      <c r="DD760"/>
      <c r="DE760"/>
      <c r="DF760"/>
      <c r="DG760"/>
      <c r="DH760"/>
      <c r="DI760"/>
      <c r="DJ760"/>
      <c r="DK760"/>
      <c r="DL760"/>
      <c r="DM760"/>
      <c r="DN760"/>
      <c r="DO760"/>
      <c r="DP760"/>
      <c r="DQ760"/>
      <c r="DR760"/>
      <c r="DS760"/>
      <c r="DT760"/>
      <c r="DU760"/>
      <c r="DV760"/>
      <c r="DW760"/>
      <c r="DX760"/>
      <c r="DY760"/>
      <c r="DZ760"/>
      <c r="EA760"/>
      <c r="EB760"/>
      <c r="EC760"/>
      <c r="ED760"/>
      <c r="EE760"/>
      <c r="EF760"/>
      <c r="EG760"/>
      <c r="EH760"/>
      <c r="EI760"/>
      <c r="EJ760"/>
      <c r="EK760"/>
      <c r="EL760"/>
      <c r="EM760"/>
      <c r="EN760"/>
      <c r="EO760"/>
      <c r="EP760"/>
      <c r="EQ760"/>
      <c r="ER760"/>
      <c r="ES760"/>
      <c r="ET760"/>
      <c r="EU760"/>
      <c r="EV760"/>
      <c r="EW760"/>
      <c r="EX760"/>
      <c r="EY760"/>
      <c r="EZ760"/>
      <c r="FA760"/>
      <c r="FB760"/>
      <c r="FC760"/>
      <c r="FD760"/>
      <c r="FE760"/>
      <c r="FF760"/>
      <c r="FG760"/>
      <c r="FH760"/>
      <c r="FI760"/>
      <c r="FJ760"/>
      <c r="FK760"/>
      <c r="FL760"/>
      <c r="FM760"/>
      <c r="FN760"/>
      <c r="FO760"/>
      <c r="FP760"/>
      <c r="FQ760"/>
      <c r="FR760"/>
      <c r="FS760"/>
      <c r="FT760"/>
      <c r="FU760"/>
      <c r="FV760"/>
      <c r="FW760"/>
      <c r="FX760"/>
      <c r="FY760"/>
      <c r="FZ760"/>
      <c r="GA760"/>
      <c r="GB760"/>
      <c r="GC760"/>
      <c r="GD760"/>
      <c r="GE760"/>
      <c r="GF760"/>
      <c r="GG760"/>
      <c r="GH760"/>
      <c r="GI760"/>
      <c r="GJ760"/>
      <c r="GK760"/>
      <c r="GL760"/>
      <c r="GM760"/>
      <c r="GN760"/>
      <c r="GO760"/>
      <c r="GP760"/>
      <c r="GQ760"/>
      <c r="GR760"/>
      <c r="GS760"/>
      <c r="GT760"/>
      <c r="GU760"/>
      <c r="GV760"/>
      <c r="GW760"/>
      <c r="GX760"/>
      <c r="GY760"/>
      <c r="GZ760"/>
      <c r="HA760"/>
      <c r="HB760"/>
      <c r="HC760"/>
      <c r="HD760"/>
      <c r="HE760"/>
      <c r="HF760"/>
      <c r="HG760"/>
      <c r="HH760"/>
      <c r="HI760"/>
      <c r="HJ760"/>
      <c r="HK760"/>
      <c r="HL760"/>
      <c r="HM760"/>
      <c r="HN760"/>
      <c r="HO760"/>
      <c r="HP760"/>
      <c r="HQ760"/>
      <c r="HR760"/>
      <c r="HS760"/>
      <c r="HT760"/>
      <c r="HU760"/>
      <c r="HV760"/>
      <c r="HW760"/>
      <c r="HX760"/>
      <c r="HY760"/>
      <c r="HZ760"/>
      <c r="IA760"/>
      <c r="IB760"/>
      <c r="IC760"/>
      <c r="ID760"/>
      <c r="IE760"/>
      <c r="IF760"/>
      <c r="IG760"/>
      <c r="IH760"/>
      <c r="II760"/>
      <c r="IJ760"/>
      <c r="IK760"/>
      <c r="IL760"/>
      <c r="IM760"/>
      <c r="IN760"/>
      <c r="IO760"/>
      <c r="IP760"/>
      <c r="IQ760"/>
      <c r="IR760"/>
      <c r="IS760"/>
      <c r="IT760"/>
      <c r="IU760"/>
      <c r="IV760"/>
      <c r="IW760"/>
      <c r="IX760"/>
      <c r="IY760"/>
      <c r="IZ760"/>
      <c r="JA760"/>
      <c r="JB760"/>
      <c r="JC760"/>
      <c r="JD760"/>
      <c r="JE760"/>
      <c r="JF760"/>
      <c r="JG760"/>
      <c r="JH760"/>
      <c r="JI760"/>
      <c r="JJ760"/>
      <c r="JK760"/>
      <c r="JL760"/>
      <c r="JM760"/>
      <c r="JN760"/>
      <c r="JO760"/>
      <c r="JP760"/>
      <c r="JQ760"/>
      <c r="JR760"/>
      <c r="JS760"/>
      <c r="JT760"/>
      <c r="JU760"/>
      <c r="JV760"/>
      <c r="JW760"/>
      <c r="JX760"/>
      <c r="JY760"/>
      <c r="JZ760"/>
      <c r="KA760"/>
      <c r="KB760"/>
      <c r="KC760"/>
      <c r="KD760"/>
      <c r="KE760"/>
      <c r="KF760"/>
      <c r="KG760"/>
      <c r="KH760"/>
      <c r="KI760"/>
      <c r="KJ760"/>
      <c r="KK760"/>
      <c r="KL760"/>
      <c r="KM760"/>
      <c r="KN760"/>
      <c r="KO760"/>
      <c r="KP760"/>
      <c r="KQ760"/>
      <c r="KR760"/>
      <c r="KS760"/>
      <c r="KT760"/>
      <c r="KU760"/>
      <c r="KV760"/>
      <c r="KW760"/>
      <c r="KX760"/>
      <c r="KY760"/>
      <c r="KZ760"/>
      <c r="LA760"/>
      <c r="LB760"/>
      <c r="LC760"/>
      <c r="LD760"/>
      <c r="LE760"/>
      <c r="LF760"/>
      <c r="LG760"/>
      <c r="LH760"/>
      <c r="LI760"/>
      <c r="LJ760"/>
      <c r="LK760"/>
      <c r="LL760"/>
      <c r="LM760"/>
      <c r="LN760"/>
      <c r="LO760"/>
      <c r="LP760"/>
      <c r="LQ760"/>
      <c r="LR760"/>
      <c r="LS760"/>
      <c r="LT760"/>
      <c r="LU760"/>
      <c r="LV760"/>
      <c r="LW760"/>
      <c r="LX760"/>
      <c r="LY760"/>
      <c r="LZ760"/>
      <c r="MA760"/>
      <c r="MB760"/>
      <c r="MC760"/>
      <c r="MD760"/>
      <c r="ME760"/>
      <c r="MF760"/>
      <c r="MG760"/>
      <c r="MH760"/>
      <c r="MI760"/>
      <c r="MJ760"/>
      <c r="MK760"/>
      <c r="ML760"/>
      <c r="MM760"/>
      <c r="MN760"/>
      <c r="MO760"/>
      <c r="MP760"/>
      <c r="MQ760"/>
      <c r="MR760"/>
      <c r="MS760"/>
      <c r="MT760"/>
      <c r="MU760"/>
      <c r="MV760"/>
      <c r="MW760"/>
      <c r="MX760"/>
      <c r="MY760"/>
      <c r="MZ760"/>
      <c r="NA760"/>
      <c r="NB760"/>
      <c r="NC760"/>
      <c r="ND760"/>
      <c r="NE760"/>
      <c r="NF760"/>
      <c r="NG760"/>
      <c r="NH760"/>
      <c r="NI760"/>
      <c r="NJ760"/>
      <c r="NK760"/>
      <c r="NL760"/>
      <c r="NM760"/>
      <c r="NN760"/>
      <c r="NO760"/>
      <c r="NP760"/>
      <c r="NQ760"/>
      <c r="NR760"/>
      <c r="NS760"/>
      <c r="NT760"/>
      <c r="NU760"/>
      <c r="NV760"/>
      <c r="NW760"/>
      <c r="NX760"/>
      <c r="NY760"/>
      <c r="NZ760"/>
      <c r="OA760"/>
      <c r="OB760"/>
      <c r="OC760"/>
      <c r="OD760"/>
      <c r="OE760"/>
      <c r="OF760"/>
      <c r="OG760"/>
      <c r="OH760"/>
      <c r="OI760"/>
      <c r="OJ760"/>
      <c r="OK760"/>
      <c r="OL760"/>
      <c r="OM760"/>
      <c r="ON760"/>
      <c r="OO760"/>
      <c r="OP760"/>
      <c r="OQ760"/>
      <c r="OR760"/>
      <c r="OS760"/>
      <c r="OT760"/>
      <c r="OU760"/>
      <c r="OV760"/>
      <c r="OW760"/>
      <c r="OX760"/>
      <c r="OY760"/>
      <c r="OZ760"/>
      <c r="PA760"/>
      <c r="PB760"/>
      <c r="PC760"/>
      <c r="PD760"/>
      <c r="PE760"/>
      <c r="PF760"/>
      <c r="PG760"/>
      <c r="PH760"/>
      <c r="PI760"/>
      <c r="PJ760"/>
      <c r="PK760"/>
      <c r="PL760"/>
      <c r="PM760"/>
      <c r="PN760"/>
      <c r="PO760"/>
      <c r="PP760"/>
      <c r="PQ760"/>
      <c r="PR760"/>
      <c r="PS760"/>
      <c r="PT760"/>
      <c r="PU760"/>
      <c r="PV760"/>
      <c r="PW760"/>
      <c r="PX760"/>
      <c r="PY760"/>
      <c r="PZ760"/>
      <c r="QA760"/>
      <c r="QB760"/>
      <c r="QC760"/>
      <c r="QD760"/>
      <c r="QE760"/>
      <c r="QF760"/>
      <c r="QG760"/>
      <c r="QH760"/>
      <c r="QI760"/>
      <c r="QJ760"/>
      <c r="QK760"/>
      <c r="QL760"/>
      <c r="QM760"/>
      <c r="QN760"/>
      <c r="QO760"/>
      <c r="QP760"/>
      <c r="QQ760"/>
      <c r="QR760"/>
      <c r="QS760"/>
      <c r="QT760"/>
      <c r="QU760"/>
      <c r="QV760"/>
      <c r="QW760"/>
      <c r="QX760"/>
      <c r="QY760"/>
      <c r="QZ760"/>
      <c r="RA760"/>
      <c r="RB760"/>
      <c r="RC760"/>
      <c r="RD760"/>
      <c r="RE760"/>
      <c r="RF760"/>
      <c r="RG760"/>
      <c r="RH760"/>
      <c r="RI760"/>
      <c r="RJ760"/>
      <c r="RK760"/>
      <c r="RL760"/>
      <c r="RM760"/>
      <c r="RN760"/>
      <c r="RO760"/>
      <c r="RP760"/>
      <c r="RQ760"/>
      <c r="RR760"/>
      <c r="RS760"/>
      <c r="RT760"/>
      <c r="RU760"/>
      <c r="RV760"/>
      <c r="RW760"/>
      <c r="RX760"/>
      <c r="RY760"/>
      <c r="RZ760"/>
      <c r="SA760"/>
      <c r="SB760"/>
      <c r="SC760"/>
      <c r="SD760"/>
      <c r="SE760"/>
      <c r="SF760"/>
      <c r="SG760"/>
      <c r="SH760"/>
      <c r="SI760"/>
      <c r="SJ760"/>
      <c r="SK760"/>
      <c r="SL760"/>
      <c r="SM760"/>
      <c r="SN760"/>
      <c r="SO760"/>
      <c r="SP760"/>
    </row>
    <row r="761" spans="1:510" ht="16.5" customHeight="1" x14ac:dyDescent="0.2">
      <c r="A761" s="20">
        <v>135</v>
      </c>
      <c r="B761" s="20" t="s">
        <v>53</v>
      </c>
      <c r="C761" s="20" t="s">
        <v>915</v>
      </c>
      <c r="D761" s="20" t="s">
        <v>38</v>
      </c>
      <c r="E761" s="20" t="s">
        <v>712</v>
      </c>
      <c r="F761" s="22" t="s">
        <v>916</v>
      </c>
      <c r="G761" s="30" t="s">
        <v>25</v>
      </c>
      <c r="H761" s="20" t="s">
        <v>154</v>
      </c>
      <c r="I761" s="20" t="s">
        <v>81</v>
      </c>
      <c r="J761" s="22" t="s">
        <v>915</v>
      </c>
      <c r="K761" s="20"/>
      <c r="L761" s="20"/>
      <c r="M761" s="20"/>
      <c r="N761" s="20"/>
      <c r="O761" s="20"/>
      <c r="P761" s="23">
        <v>12000000</v>
      </c>
      <c r="Q761" s="24">
        <v>12</v>
      </c>
      <c r="R761" s="25">
        <v>45658</v>
      </c>
      <c r="S761" s="20" t="s">
        <v>126</v>
      </c>
      <c r="T761" s="23">
        <v>144000000</v>
      </c>
      <c r="U761" s="27" t="s">
        <v>100</v>
      </c>
      <c r="V761" s="27" t="s">
        <v>100</v>
      </c>
      <c r="W761"/>
      <c r="X761"/>
      <c r="Y761"/>
      <c r="Z761"/>
      <c r="AA761"/>
      <c r="AB761"/>
      <c r="AC761"/>
      <c r="AD761"/>
      <c r="AE761"/>
      <c r="AF761"/>
      <c r="AG761"/>
      <c r="AH761"/>
      <c r="AI761"/>
      <c r="AJ761"/>
      <c r="AK761"/>
      <c r="AL761"/>
      <c r="AM761"/>
      <c r="AN761"/>
      <c r="AO761"/>
      <c r="AP761"/>
      <c r="AQ761"/>
      <c r="AR761"/>
      <c r="AS761"/>
      <c r="AT761"/>
      <c r="AU761"/>
      <c r="AV761"/>
      <c r="AW761"/>
      <c r="AX761"/>
      <c r="AY761"/>
      <c r="AZ761"/>
      <c r="BA761"/>
      <c r="BB761"/>
      <c r="BC761"/>
      <c r="BD761"/>
      <c r="BE761"/>
      <c r="BF761"/>
      <c r="BG761"/>
      <c r="BH761"/>
      <c r="BI761"/>
      <c r="BJ761"/>
      <c r="BK761"/>
      <c r="BL761"/>
      <c r="BM761"/>
      <c r="BN761"/>
      <c r="BO761"/>
      <c r="BP761"/>
      <c r="BQ761"/>
      <c r="BR761"/>
      <c r="BS761"/>
      <c r="BT761"/>
      <c r="BU761"/>
      <c r="BV761"/>
      <c r="BW761"/>
      <c r="BX761"/>
      <c r="BY761"/>
      <c r="BZ761"/>
      <c r="CA761"/>
      <c r="CB761"/>
      <c r="CC761"/>
      <c r="CD761"/>
      <c r="CE761"/>
      <c r="CF761"/>
      <c r="CG761"/>
      <c r="CH761"/>
      <c r="CI761"/>
      <c r="CJ761"/>
      <c r="CK761"/>
      <c r="CL761"/>
      <c r="CM761"/>
      <c r="CN761"/>
      <c r="CO761"/>
      <c r="CP761"/>
      <c r="CQ761"/>
      <c r="CR761"/>
      <c r="CS761"/>
      <c r="CT761"/>
      <c r="CU761"/>
      <c r="CV761"/>
      <c r="CW761"/>
      <c r="CX761"/>
      <c r="CY761"/>
      <c r="CZ761"/>
      <c r="DA761"/>
      <c r="DB761"/>
      <c r="DC761"/>
      <c r="DD761"/>
      <c r="DE761"/>
      <c r="DF761"/>
      <c r="DG761"/>
      <c r="DH761"/>
      <c r="DI761"/>
      <c r="DJ761"/>
      <c r="DK761"/>
      <c r="DL761"/>
      <c r="DM761"/>
      <c r="DN761"/>
      <c r="DO761"/>
      <c r="DP761"/>
      <c r="DQ761"/>
      <c r="DR761"/>
      <c r="DS761"/>
      <c r="DT761"/>
      <c r="DU761"/>
      <c r="DV761"/>
      <c r="DW761"/>
      <c r="DX761"/>
      <c r="DY761"/>
      <c r="DZ761"/>
      <c r="EA761"/>
      <c r="EB761"/>
      <c r="EC761"/>
      <c r="ED761"/>
      <c r="EE761"/>
      <c r="EF761"/>
      <c r="EG761"/>
      <c r="EH761"/>
      <c r="EI761"/>
      <c r="EJ761"/>
      <c r="EK761"/>
      <c r="EL761"/>
      <c r="EM761"/>
      <c r="EN761"/>
      <c r="EO761"/>
      <c r="EP761"/>
      <c r="EQ761"/>
      <c r="ER761"/>
      <c r="ES761"/>
      <c r="ET761"/>
      <c r="EU761"/>
      <c r="EV761"/>
      <c r="EW761"/>
      <c r="EX761"/>
      <c r="EY761"/>
      <c r="EZ761"/>
      <c r="FA761"/>
      <c r="FB761"/>
      <c r="FC761"/>
      <c r="FD761"/>
      <c r="FE761"/>
      <c r="FF761"/>
      <c r="FG761"/>
      <c r="FH761"/>
      <c r="FI761"/>
      <c r="FJ761"/>
      <c r="FK761"/>
      <c r="FL761"/>
      <c r="FM761"/>
      <c r="FN761"/>
      <c r="FO761"/>
      <c r="FP761"/>
      <c r="FQ761"/>
      <c r="FR761"/>
      <c r="FS761"/>
      <c r="FT761"/>
      <c r="FU761"/>
      <c r="FV761"/>
      <c r="FW761"/>
      <c r="FX761"/>
      <c r="FY761"/>
      <c r="FZ761"/>
      <c r="GA761"/>
      <c r="GB761"/>
      <c r="GC761"/>
      <c r="GD761"/>
      <c r="GE761"/>
      <c r="GF761"/>
      <c r="GG761"/>
      <c r="GH761"/>
      <c r="GI761"/>
      <c r="GJ761"/>
      <c r="GK761"/>
      <c r="GL761"/>
      <c r="GM761"/>
      <c r="GN761"/>
      <c r="GO761"/>
      <c r="GP761"/>
      <c r="GQ761"/>
      <c r="GR761"/>
      <c r="GS761"/>
      <c r="GT761"/>
      <c r="GU761"/>
      <c r="GV761"/>
      <c r="GW761"/>
      <c r="GX761"/>
      <c r="GY761"/>
      <c r="GZ761"/>
      <c r="HA761"/>
      <c r="HB761"/>
      <c r="HC761"/>
      <c r="HD761"/>
      <c r="HE761"/>
      <c r="HF761"/>
      <c r="HG761"/>
      <c r="HH761"/>
      <c r="HI761"/>
      <c r="HJ761"/>
      <c r="HK761"/>
      <c r="HL761"/>
      <c r="HM761"/>
      <c r="HN761"/>
      <c r="HO761"/>
      <c r="HP761"/>
      <c r="HQ761"/>
      <c r="HR761"/>
      <c r="HS761"/>
      <c r="HT761"/>
      <c r="HU761"/>
      <c r="HV761"/>
      <c r="HW761"/>
      <c r="HX761"/>
      <c r="HY761"/>
      <c r="HZ761"/>
      <c r="IA761"/>
      <c r="IB761"/>
      <c r="IC761"/>
      <c r="ID761"/>
      <c r="IE761"/>
      <c r="IF761"/>
      <c r="IG761"/>
      <c r="IH761"/>
      <c r="II761"/>
      <c r="IJ761"/>
      <c r="IK761"/>
      <c r="IL761"/>
      <c r="IM761"/>
      <c r="IN761"/>
      <c r="IO761"/>
      <c r="IP761"/>
      <c r="IQ761"/>
      <c r="IR761"/>
      <c r="IS761"/>
      <c r="IT761"/>
      <c r="IU761"/>
      <c r="IV761"/>
      <c r="IW761"/>
      <c r="IX761"/>
      <c r="IY761"/>
      <c r="IZ761"/>
      <c r="JA761"/>
      <c r="JB761"/>
      <c r="JC761"/>
      <c r="JD761"/>
      <c r="JE761"/>
      <c r="JF761"/>
      <c r="JG761"/>
      <c r="JH761"/>
      <c r="JI761"/>
      <c r="JJ761"/>
      <c r="JK761"/>
      <c r="JL761"/>
      <c r="JM761"/>
      <c r="JN761"/>
      <c r="JO761"/>
      <c r="JP761"/>
      <c r="JQ761"/>
      <c r="JR761"/>
      <c r="JS761"/>
      <c r="JT761"/>
      <c r="JU761"/>
      <c r="JV761"/>
      <c r="JW761"/>
      <c r="JX761"/>
      <c r="JY761"/>
      <c r="JZ761"/>
      <c r="KA761"/>
      <c r="KB761"/>
      <c r="KC761"/>
      <c r="KD761"/>
      <c r="KE761"/>
      <c r="KF761"/>
      <c r="KG761"/>
      <c r="KH761"/>
      <c r="KI761"/>
      <c r="KJ761"/>
      <c r="KK761"/>
      <c r="KL761"/>
      <c r="KM761"/>
      <c r="KN761"/>
      <c r="KO761"/>
      <c r="KP761"/>
      <c r="KQ761"/>
      <c r="KR761"/>
      <c r="KS761"/>
      <c r="KT761"/>
      <c r="KU761"/>
      <c r="KV761"/>
      <c r="KW761"/>
      <c r="KX761"/>
      <c r="KY761"/>
      <c r="KZ761"/>
      <c r="LA761"/>
      <c r="LB761"/>
      <c r="LC761"/>
      <c r="LD761"/>
      <c r="LE761"/>
      <c r="LF761"/>
      <c r="LG761"/>
      <c r="LH761"/>
      <c r="LI761"/>
      <c r="LJ761"/>
      <c r="LK761"/>
      <c r="LL761"/>
      <c r="LM761"/>
      <c r="LN761"/>
      <c r="LO761"/>
      <c r="LP761"/>
      <c r="LQ761"/>
      <c r="LR761"/>
      <c r="LS761"/>
      <c r="LT761"/>
      <c r="LU761"/>
      <c r="LV761"/>
      <c r="LW761"/>
      <c r="LX761"/>
      <c r="LY761"/>
      <c r="LZ761"/>
      <c r="MA761"/>
      <c r="MB761"/>
      <c r="MC761"/>
      <c r="MD761"/>
      <c r="ME761"/>
      <c r="MF761"/>
      <c r="MG761"/>
      <c r="MH761"/>
      <c r="MI761"/>
      <c r="MJ761"/>
      <c r="MK761"/>
      <c r="ML761"/>
      <c r="MM761"/>
      <c r="MN761"/>
      <c r="MO761"/>
      <c r="MP761"/>
      <c r="MQ761"/>
      <c r="MR761"/>
      <c r="MS761"/>
      <c r="MT761"/>
      <c r="MU761"/>
      <c r="MV761"/>
      <c r="MW761"/>
      <c r="MX761"/>
      <c r="MY761"/>
      <c r="MZ761"/>
      <c r="NA761"/>
      <c r="NB761"/>
      <c r="NC761"/>
      <c r="ND761"/>
      <c r="NE761"/>
      <c r="NF761"/>
      <c r="NG761"/>
      <c r="NH761"/>
      <c r="NI761"/>
      <c r="NJ761"/>
      <c r="NK761"/>
      <c r="NL761"/>
      <c r="NM761"/>
      <c r="NN761"/>
      <c r="NO761"/>
      <c r="NP761"/>
      <c r="NQ761"/>
      <c r="NR761"/>
      <c r="NS761"/>
      <c r="NT761"/>
      <c r="NU761"/>
      <c r="NV761"/>
      <c r="NW761"/>
      <c r="NX761"/>
      <c r="NY761"/>
      <c r="NZ761"/>
      <c r="OA761"/>
      <c r="OB761"/>
      <c r="OC761"/>
      <c r="OD761"/>
      <c r="OE761"/>
      <c r="OF761"/>
      <c r="OG761"/>
      <c r="OH761"/>
      <c r="OI761"/>
      <c r="OJ761"/>
      <c r="OK761"/>
      <c r="OL761"/>
      <c r="OM761"/>
      <c r="ON761"/>
      <c r="OO761"/>
      <c r="OP761"/>
      <c r="OQ761"/>
      <c r="OR761"/>
      <c r="OS761"/>
      <c r="OT761"/>
      <c r="OU761"/>
      <c r="OV761"/>
      <c r="OW761"/>
      <c r="OX761"/>
      <c r="OY761"/>
      <c r="OZ761"/>
      <c r="PA761"/>
      <c r="PB761"/>
      <c r="PC761"/>
      <c r="PD761"/>
      <c r="PE761"/>
      <c r="PF761"/>
      <c r="PG761"/>
      <c r="PH761"/>
      <c r="PI761"/>
      <c r="PJ761"/>
      <c r="PK761"/>
      <c r="PL761"/>
      <c r="PM761"/>
      <c r="PN761"/>
      <c r="PO761"/>
      <c r="PP761"/>
      <c r="PQ761"/>
      <c r="PR761"/>
      <c r="PS761"/>
      <c r="PT761"/>
      <c r="PU761"/>
      <c r="PV761"/>
      <c r="PW761"/>
      <c r="PX761"/>
      <c r="PY761"/>
      <c r="PZ761"/>
      <c r="QA761"/>
      <c r="QB761"/>
      <c r="QC761"/>
      <c r="QD761"/>
      <c r="QE761"/>
      <c r="QF761"/>
      <c r="QG761"/>
      <c r="QH761"/>
      <c r="QI761"/>
      <c r="QJ761"/>
      <c r="QK761"/>
      <c r="QL761"/>
      <c r="QM761"/>
      <c r="QN761"/>
      <c r="QO761"/>
      <c r="QP761"/>
      <c r="QQ761"/>
      <c r="QR761"/>
      <c r="QS761"/>
      <c r="QT761"/>
      <c r="QU761"/>
      <c r="QV761"/>
      <c r="QW761"/>
      <c r="QX761"/>
      <c r="QY761"/>
      <c r="QZ761"/>
      <c r="RA761"/>
      <c r="RB761"/>
      <c r="RC761"/>
      <c r="RD761"/>
      <c r="RE761"/>
      <c r="RF761"/>
      <c r="RG761"/>
      <c r="RH761"/>
      <c r="RI761"/>
      <c r="RJ761"/>
      <c r="RK761"/>
      <c r="RL761"/>
      <c r="RM761"/>
      <c r="RN761"/>
      <c r="RO761"/>
      <c r="RP761"/>
      <c r="RQ761"/>
      <c r="RR761"/>
      <c r="RS761"/>
      <c r="RT761"/>
      <c r="RU761"/>
      <c r="RV761"/>
      <c r="RW761"/>
      <c r="RX761"/>
      <c r="RY761"/>
      <c r="RZ761"/>
      <c r="SA761"/>
      <c r="SB761"/>
      <c r="SC761"/>
      <c r="SD761"/>
      <c r="SE761"/>
      <c r="SF761"/>
      <c r="SG761"/>
      <c r="SH761"/>
      <c r="SI761"/>
      <c r="SJ761"/>
      <c r="SK761"/>
      <c r="SL761"/>
      <c r="SM761"/>
      <c r="SN761"/>
      <c r="SO761"/>
      <c r="SP761"/>
    </row>
    <row r="762" spans="1:510" ht="16.5" customHeight="1" x14ac:dyDescent="0.2">
      <c r="A762" s="20">
        <v>138</v>
      </c>
      <c r="B762" s="20" t="s">
        <v>53</v>
      </c>
      <c r="C762" s="20" t="s">
        <v>917</v>
      </c>
      <c r="D762" s="20" t="s">
        <v>30</v>
      </c>
      <c r="E762" s="20" t="s">
        <v>1345</v>
      </c>
      <c r="F762" s="22" t="s">
        <v>125</v>
      </c>
      <c r="G762" s="30" t="s">
        <v>42</v>
      </c>
      <c r="H762" s="20" t="s">
        <v>35</v>
      </c>
      <c r="I762" s="20" t="s">
        <v>81</v>
      </c>
      <c r="J762" s="22" t="s">
        <v>917</v>
      </c>
      <c r="K762" s="20"/>
      <c r="L762" s="20"/>
      <c r="M762" s="20"/>
      <c r="N762" s="20"/>
      <c r="O762" s="20"/>
      <c r="P762" s="23">
        <v>10493500</v>
      </c>
      <c r="Q762" s="24">
        <v>12</v>
      </c>
      <c r="R762" s="25">
        <v>45658</v>
      </c>
      <c r="S762" s="20" t="s">
        <v>126</v>
      </c>
      <c r="T762" s="23">
        <v>125922000</v>
      </c>
      <c r="U762" s="27" t="s">
        <v>100</v>
      </c>
      <c r="V762" s="27" t="s">
        <v>100</v>
      </c>
      <c r="W762"/>
      <c r="X762"/>
      <c r="Y762"/>
      <c r="Z762"/>
      <c r="AA762"/>
      <c r="AB762"/>
      <c r="AC762"/>
      <c r="AD762"/>
      <c r="AE762"/>
      <c r="AF762"/>
      <c r="AG762"/>
      <c r="AH762"/>
      <c r="AI762"/>
      <c r="AJ762"/>
      <c r="AK762"/>
      <c r="AL762"/>
      <c r="AM762"/>
      <c r="AN762"/>
      <c r="AO762"/>
      <c r="AP762"/>
      <c r="AQ762"/>
      <c r="AR762"/>
      <c r="AS762"/>
      <c r="AT762"/>
      <c r="AU762"/>
      <c r="AV762"/>
      <c r="AW762"/>
      <c r="AX762"/>
      <c r="AY762"/>
      <c r="AZ762"/>
      <c r="BA762"/>
      <c r="BB762"/>
      <c r="BC762"/>
      <c r="BD762"/>
      <c r="BE762"/>
      <c r="BF762"/>
      <c r="BG762"/>
      <c r="BH762"/>
      <c r="BI762"/>
      <c r="BJ762"/>
      <c r="BK762"/>
      <c r="BL762"/>
      <c r="BM762"/>
      <c r="BN762"/>
      <c r="BO762"/>
      <c r="BP762"/>
      <c r="BQ762"/>
      <c r="BR762"/>
      <c r="BS762"/>
      <c r="BT762"/>
      <c r="BU762"/>
      <c r="BV762"/>
      <c r="BW762"/>
      <c r="BX762"/>
      <c r="BY762"/>
      <c r="BZ762"/>
      <c r="CA762"/>
      <c r="CB762"/>
      <c r="CC762"/>
      <c r="CD762"/>
      <c r="CE762"/>
      <c r="CF762"/>
      <c r="CG762"/>
      <c r="CH762"/>
      <c r="CI762"/>
      <c r="CJ762"/>
      <c r="CK762"/>
      <c r="CL762"/>
      <c r="CM762"/>
      <c r="CN762"/>
      <c r="CO762"/>
      <c r="CP762"/>
      <c r="CQ762"/>
      <c r="CR762"/>
      <c r="CS762"/>
      <c r="CT762"/>
      <c r="CU762"/>
      <c r="CV762"/>
      <c r="CW762"/>
      <c r="CX762"/>
      <c r="CY762"/>
      <c r="CZ762"/>
      <c r="DA762"/>
      <c r="DB762"/>
      <c r="DC762"/>
      <c r="DD762"/>
      <c r="DE762"/>
      <c r="DF762"/>
      <c r="DG762"/>
      <c r="DH762"/>
      <c r="DI762"/>
      <c r="DJ762"/>
      <c r="DK762"/>
      <c r="DL762"/>
      <c r="DM762"/>
      <c r="DN762"/>
      <c r="DO762"/>
      <c r="DP762"/>
      <c r="DQ762"/>
      <c r="DR762"/>
      <c r="DS762"/>
      <c r="DT762"/>
      <c r="DU762"/>
      <c r="DV762"/>
      <c r="DW762"/>
      <c r="DX762"/>
      <c r="DY762"/>
      <c r="DZ762"/>
      <c r="EA762"/>
      <c r="EB762"/>
      <c r="EC762"/>
      <c r="ED762"/>
      <c r="EE762"/>
      <c r="EF762"/>
      <c r="EG762"/>
      <c r="EH762"/>
      <c r="EI762"/>
      <c r="EJ762"/>
      <c r="EK762"/>
      <c r="EL762"/>
      <c r="EM762"/>
      <c r="EN762"/>
      <c r="EO762"/>
      <c r="EP762"/>
      <c r="EQ762"/>
      <c r="ER762"/>
      <c r="ES762"/>
      <c r="ET762"/>
      <c r="EU762"/>
      <c r="EV762"/>
      <c r="EW762"/>
      <c r="EX762"/>
      <c r="EY762"/>
      <c r="EZ762"/>
      <c r="FA762"/>
      <c r="FB762"/>
      <c r="FC762"/>
      <c r="FD762"/>
      <c r="FE762"/>
      <c r="FF762"/>
      <c r="FG762"/>
      <c r="FH762"/>
      <c r="FI762"/>
      <c r="FJ762"/>
      <c r="FK762"/>
      <c r="FL762"/>
      <c r="FM762"/>
      <c r="FN762"/>
      <c r="FO762"/>
      <c r="FP762"/>
      <c r="FQ762"/>
      <c r="FR762"/>
      <c r="FS762"/>
      <c r="FT762"/>
      <c r="FU762"/>
      <c r="FV762"/>
      <c r="FW762"/>
      <c r="FX762"/>
      <c r="FY762"/>
      <c r="FZ762"/>
      <c r="GA762"/>
      <c r="GB762"/>
      <c r="GC762"/>
      <c r="GD762"/>
      <c r="GE762"/>
      <c r="GF762"/>
      <c r="GG762"/>
      <c r="GH762"/>
      <c r="GI762"/>
      <c r="GJ762"/>
      <c r="GK762"/>
      <c r="GL762"/>
      <c r="GM762"/>
      <c r="GN762"/>
      <c r="GO762"/>
      <c r="GP762"/>
      <c r="GQ762"/>
      <c r="GR762"/>
      <c r="GS762"/>
      <c r="GT762"/>
      <c r="GU762"/>
      <c r="GV762"/>
      <c r="GW762"/>
      <c r="GX762"/>
      <c r="GY762"/>
      <c r="GZ762"/>
      <c r="HA762"/>
      <c r="HB762"/>
      <c r="HC762"/>
      <c r="HD762"/>
      <c r="HE762"/>
      <c r="HF762"/>
      <c r="HG762"/>
      <c r="HH762"/>
      <c r="HI762"/>
      <c r="HJ762"/>
      <c r="HK762"/>
      <c r="HL762"/>
      <c r="HM762"/>
      <c r="HN762"/>
      <c r="HO762"/>
      <c r="HP762"/>
      <c r="HQ762"/>
      <c r="HR762"/>
      <c r="HS762"/>
      <c r="HT762"/>
      <c r="HU762"/>
      <c r="HV762"/>
      <c r="HW762"/>
      <c r="HX762"/>
      <c r="HY762"/>
      <c r="HZ762"/>
      <c r="IA762"/>
      <c r="IB762"/>
      <c r="IC762"/>
      <c r="ID762"/>
      <c r="IE762"/>
      <c r="IF762"/>
      <c r="IG762"/>
      <c r="IH762"/>
      <c r="II762"/>
      <c r="IJ762"/>
      <c r="IK762"/>
      <c r="IL762"/>
      <c r="IM762"/>
      <c r="IN762"/>
      <c r="IO762"/>
      <c r="IP762"/>
      <c r="IQ762"/>
      <c r="IR762"/>
      <c r="IS762"/>
      <c r="IT762"/>
      <c r="IU762"/>
      <c r="IV762"/>
      <c r="IW762"/>
      <c r="IX762"/>
      <c r="IY762"/>
      <c r="IZ762"/>
      <c r="JA762"/>
      <c r="JB762"/>
      <c r="JC762"/>
      <c r="JD762"/>
      <c r="JE762"/>
      <c r="JF762"/>
      <c r="JG762"/>
      <c r="JH762"/>
      <c r="JI762"/>
      <c r="JJ762"/>
      <c r="JK762"/>
      <c r="JL762"/>
      <c r="JM762"/>
      <c r="JN762"/>
      <c r="JO762"/>
      <c r="JP762"/>
      <c r="JQ762"/>
      <c r="JR762"/>
      <c r="JS762"/>
      <c r="JT762"/>
      <c r="JU762"/>
      <c r="JV762"/>
      <c r="JW762"/>
      <c r="JX762"/>
      <c r="JY762"/>
      <c r="JZ762"/>
      <c r="KA762"/>
      <c r="KB762"/>
      <c r="KC762"/>
      <c r="KD762"/>
      <c r="KE762"/>
      <c r="KF762"/>
      <c r="KG762"/>
      <c r="KH762"/>
      <c r="KI762"/>
      <c r="KJ762"/>
      <c r="KK762"/>
      <c r="KL762"/>
      <c r="KM762"/>
      <c r="KN762"/>
      <c r="KO762"/>
      <c r="KP762"/>
      <c r="KQ762"/>
      <c r="KR762"/>
      <c r="KS762"/>
      <c r="KT762"/>
      <c r="KU762"/>
      <c r="KV762"/>
      <c r="KW762"/>
      <c r="KX762"/>
      <c r="KY762"/>
      <c r="KZ762"/>
      <c r="LA762"/>
      <c r="LB762"/>
      <c r="LC762"/>
      <c r="LD762"/>
      <c r="LE762"/>
      <c r="LF762"/>
      <c r="LG762"/>
      <c r="LH762"/>
      <c r="LI762"/>
      <c r="LJ762"/>
      <c r="LK762"/>
      <c r="LL762"/>
      <c r="LM762"/>
      <c r="LN762"/>
      <c r="LO762"/>
      <c r="LP762"/>
      <c r="LQ762"/>
      <c r="LR762"/>
      <c r="LS762"/>
      <c r="LT762"/>
      <c r="LU762"/>
      <c r="LV762"/>
      <c r="LW762"/>
      <c r="LX762"/>
      <c r="LY762"/>
      <c r="LZ762"/>
      <c r="MA762"/>
      <c r="MB762"/>
      <c r="MC762"/>
      <c r="MD762"/>
      <c r="ME762"/>
      <c r="MF762"/>
      <c r="MG762"/>
      <c r="MH762"/>
      <c r="MI762"/>
      <c r="MJ762"/>
      <c r="MK762"/>
      <c r="ML762"/>
      <c r="MM762"/>
      <c r="MN762"/>
      <c r="MO762"/>
      <c r="MP762"/>
      <c r="MQ762"/>
      <c r="MR762"/>
      <c r="MS762"/>
      <c r="MT762"/>
      <c r="MU762"/>
      <c r="MV762"/>
      <c r="MW762"/>
      <c r="MX762"/>
      <c r="MY762"/>
      <c r="MZ762"/>
      <c r="NA762"/>
      <c r="NB762"/>
      <c r="NC762"/>
      <c r="ND762"/>
      <c r="NE762"/>
      <c r="NF762"/>
      <c r="NG762"/>
      <c r="NH762"/>
      <c r="NI762"/>
      <c r="NJ762"/>
      <c r="NK762"/>
      <c r="NL762"/>
      <c r="NM762"/>
      <c r="NN762"/>
      <c r="NO762"/>
      <c r="NP762"/>
      <c r="NQ762"/>
      <c r="NR762"/>
      <c r="NS762"/>
      <c r="NT762"/>
      <c r="NU762"/>
      <c r="NV762"/>
      <c r="NW762"/>
      <c r="NX762"/>
      <c r="NY762"/>
      <c r="NZ762"/>
      <c r="OA762"/>
      <c r="OB762"/>
      <c r="OC762"/>
      <c r="OD762"/>
      <c r="OE762"/>
      <c r="OF762"/>
      <c r="OG762"/>
      <c r="OH762"/>
      <c r="OI762"/>
      <c r="OJ762"/>
      <c r="OK762"/>
      <c r="OL762"/>
      <c r="OM762"/>
      <c r="ON762"/>
      <c r="OO762"/>
      <c r="OP762"/>
      <c r="OQ762"/>
      <c r="OR762"/>
      <c r="OS762"/>
      <c r="OT762"/>
      <c r="OU762"/>
      <c r="OV762"/>
      <c r="OW762"/>
      <c r="OX762"/>
      <c r="OY762"/>
      <c r="OZ762"/>
      <c r="PA762"/>
      <c r="PB762"/>
      <c r="PC762"/>
      <c r="PD762"/>
      <c r="PE762"/>
      <c r="PF762"/>
      <c r="PG762"/>
      <c r="PH762"/>
      <c r="PI762"/>
      <c r="PJ762"/>
      <c r="PK762"/>
      <c r="PL762"/>
      <c r="PM762"/>
      <c r="PN762"/>
      <c r="PO762"/>
      <c r="PP762"/>
      <c r="PQ762"/>
      <c r="PR762"/>
      <c r="PS762"/>
      <c r="PT762"/>
      <c r="PU762"/>
      <c r="PV762"/>
      <c r="PW762"/>
      <c r="PX762"/>
      <c r="PY762"/>
      <c r="PZ762"/>
      <c r="QA762"/>
      <c r="QB762"/>
      <c r="QC762"/>
      <c r="QD762"/>
      <c r="QE762"/>
      <c r="QF762"/>
      <c r="QG762"/>
      <c r="QH762"/>
      <c r="QI762"/>
      <c r="QJ762"/>
      <c r="QK762"/>
      <c r="QL762"/>
      <c r="QM762"/>
      <c r="QN762"/>
      <c r="QO762"/>
      <c r="QP762"/>
      <c r="QQ762"/>
      <c r="QR762"/>
      <c r="QS762"/>
      <c r="QT762"/>
      <c r="QU762"/>
      <c r="QV762"/>
      <c r="QW762"/>
      <c r="QX762"/>
      <c r="QY762"/>
      <c r="QZ762"/>
      <c r="RA762"/>
      <c r="RB762"/>
      <c r="RC762"/>
      <c r="RD762"/>
      <c r="RE762"/>
      <c r="RF762"/>
      <c r="RG762"/>
      <c r="RH762"/>
      <c r="RI762"/>
      <c r="RJ762"/>
      <c r="RK762"/>
      <c r="RL762"/>
      <c r="RM762"/>
      <c r="RN762"/>
      <c r="RO762"/>
      <c r="RP762"/>
      <c r="RQ762"/>
      <c r="RR762"/>
      <c r="RS762"/>
      <c r="RT762"/>
      <c r="RU762"/>
      <c r="RV762"/>
      <c r="RW762"/>
      <c r="RX762"/>
      <c r="RY762"/>
      <c r="RZ762"/>
      <c r="SA762"/>
      <c r="SB762"/>
      <c r="SC762"/>
      <c r="SD762"/>
      <c r="SE762"/>
      <c r="SF762"/>
      <c r="SG762"/>
      <c r="SH762"/>
      <c r="SI762"/>
      <c r="SJ762"/>
      <c r="SK762"/>
      <c r="SL762"/>
      <c r="SM762"/>
      <c r="SN762"/>
      <c r="SO762"/>
      <c r="SP762"/>
    </row>
    <row r="763" spans="1:510" ht="16.5" customHeight="1" x14ac:dyDescent="0.2">
      <c r="A763" s="20">
        <v>139</v>
      </c>
      <c r="B763" s="20" t="s">
        <v>53</v>
      </c>
      <c r="C763" s="20" t="s">
        <v>906</v>
      </c>
      <c r="D763" s="20" t="s">
        <v>38</v>
      </c>
      <c r="E763" s="20" t="s">
        <v>1339</v>
      </c>
      <c r="F763" s="22" t="s">
        <v>918</v>
      </c>
      <c r="G763" s="30" t="s">
        <v>25</v>
      </c>
      <c r="H763" s="20" t="s">
        <v>35</v>
      </c>
      <c r="I763" s="20" t="s">
        <v>81</v>
      </c>
      <c r="J763" s="22" t="s">
        <v>906</v>
      </c>
      <c r="K763" s="20"/>
      <c r="L763" s="20"/>
      <c r="M763" s="20"/>
      <c r="N763" s="20"/>
      <c r="O763" s="20"/>
      <c r="P763" s="23">
        <v>10200000</v>
      </c>
      <c r="Q763" s="24">
        <v>12</v>
      </c>
      <c r="R763" s="25">
        <v>45658</v>
      </c>
      <c r="S763" s="20" t="s">
        <v>126</v>
      </c>
      <c r="T763" s="23">
        <v>122400000</v>
      </c>
      <c r="U763" s="27" t="s">
        <v>100</v>
      </c>
      <c r="V763" s="27" t="s">
        <v>100</v>
      </c>
      <c r="W763"/>
      <c r="X763"/>
      <c r="Y763"/>
      <c r="Z763"/>
      <c r="AA763"/>
      <c r="AB763"/>
      <c r="AC763"/>
      <c r="AD763"/>
      <c r="AE763"/>
      <c r="AF763"/>
      <c r="AG763"/>
      <c r="AH763"/>
      <c r="AI763"/>
      <c r="AJ763"/>
      <c r="AK763"/>
      <c r="AL763"/>
      <c r="AM763"/>
      <c r="AN763"/>
      <c r="AO763"/>
      <c r="AP763"/>
      <c r="AQ763"/>
      <c r="AR763"/>
      <c r="AS763"/>
      <c r="AT763"/>
      <c r="AU763"/>
      <c r="AV763"/>
      <c r="AW763"/>
      <c r="AX763"/>
      <c r="AY763"/>
      <c r="AZ763"/>
      <c r="BA763"/>
      <c r="BB763"/>
      <c r="BC763"/>
      <c r="BD763"/>
      <c r="BE763"/>
      <c r="BF763"/>
      <c r="BG763"/>
      <c r="BH763"/>
      <c r="BI763"/>
      <c r="BJ763"/>
      <c r="BK763"/>
      <c r="BL763"/>
      <c r="BM763"/>
      <c r="BN763"/>
      <c r="BO763"/>
      <c r="BP763"/>
      <c r="BQ763"/>
      <c r="BR763"/>
      <c r="BS763"/>
      <c r="BT763"/>
      <c r="BU763"/>
      <c r="BV763"/>
      <c r="BW763"/>
      <c r="BX763"/>
      <c r="BY763"/>
      <c r="BZ763"/>
      <c r="CA763"/>
      <c r="CB763"/>
      <c r="CC763"/>
      <c r="CD763"/>
      <c r="CE763"/>
      <c r="CF763"/>
      <c r="CG763"/>
      <c r="CH763"/>
      <c r="CI763"/>
      <c r="CJ763"/>
      <c r="CK763"/>
      <c r="CL763"/>
      <c r="CM763"/>
      <c r="CN763"/>
      <c r="CO763"/>
      <c r="CP763"/>
      <c r="CQ763"/>
      <c r="CR763"/>
      <c r="CS763"/>
      <c r="CT763"/>
      <c r="CU763"/>
      <c r="CV763"/>
      <c r="CW763"/>
      <c r="CX763"/>
      <c r="CY763"/>
      <c r="CZ763"/>
      <c r="DA763"/>
      <c r="DB763"/>
      <c r="DC763"/>
      <c r="DD763"/>
      <c r="DE763"/>
      <c r="DF763"/>
      <c r="DG763"/>
      <c r="DH763"/>
      <c r="DI763"/>
      <c r="DJ763"/>
      <c r="DK763"/>
      <c r="DL763"/>
      <c r="DM763"/>
      <c r="DN763"/>
      <c r="DO763"/>
      <c r="DP763"/>
      <c r="DQ763"/>
      <c r="DR763"/>
      <c r="DS763"/>
      <c r="DT763"/>
      <c r="DU763"/>
      <c r="DV763"/>
      <c r="DW763"/>
      <c r="DX763"/>
      <c r="DY763"/>
      <c r="DZ763"/>
      <c r="EA763"/>
      <c r="EB763"/>
      <c r="EC763"/>
      <c r="ED763"/>
      <c r="EE763"/>
      <c r="EF763"/>
      <c r="EG763"/>
      <c r="EH763"/>
      <c r="EI763"/>
      <c r="EJ763"/>
      <c r="EK763"/>
      <c r="EL763"/>
      <c r="EM763"/>
      <c r="EN763"/>
      <c r="EO763"/>
      <c r="EP763"/>
      <c r="EQ763"/>
      <c r="ER763"/>
      <c r="ES763"/>
      <c r="ET763"/>
      <c r="EU763"/>
      <c r="EV763"/>
      <c r="EW763"/>
      <c r="EX763"/>
      <c r="EY763"/>
      <c r="EZ763"/>
      <c r="FA763"/>
      <c r="FB763"/>
      <c r="FC763"/>
      <c r="FD763"/>
      <c r="FE763"/>
      <c r="FF763"/>
      <c r="FG763"/>
      <c r="FH763"/>
      <c r="FI763"/>
      <c r="FJ763"/>
      <c r="FK763"/>
      <c r="FL763"/>
      <c r="FM763"/>
      <c r="FN763"/>
      <c r="FO763"/>
      <c r="FP763"/>
      <c r="FQ763"/>
      <c r="FR763"/>
      <c r="FS763"/>
      <c r="FT763"/>
      <c r="FU763"/>
      <c r="FV763"/>
      <c r="FW763"/>
      <c r="FX763"/>
      <c r="FY763"/>
      <c r="FZ763"/>
      <c r="GA763"/>
      <c r="GB763"/>
      <c r="GC763"/>
      <c r="GD763"/>
      <c r="GE763"/>
      <c r="GF763"/>
      <c r="GG763"/>
      <c r="GH763"/>
      <c r="GI763"/>
      <c r="GJ763"/>
      <c r="GK763"/>
      <c r="GL763"/>
      <c r="GM763"/>
      <c r="GN763"/>
      <c r="GO763"/>
      <c r="GP763"/>
      <c r="GQ763"/>
      <c r="GR763"/>
      <c r="GS763"/>
      <c r="GT763"/>
      <c r="GU763"/>
      <c r="GV763"/>
      <c r="GW763"/>
      <c r="GX763"/>
      <c r="GY763"/>
      <c r="GZ763"/>
      <c r="HA763"/>
      <c r="HB763"/>
      <c r="HC763"/>
      <c r="HD763"/>
      <c r="HE763"/>
      <c r="HF763"/>
      <c r="HG763"/>
      <c r="HH763"/>
      <c r="HI763"/>
      <c r="HJ763"/>
      <c r="HK763"/>
      <c r="HL763"/>
      <c r="HM763"/>
      <c r="HN763"/>
      <c r="HO763"/>
      <c r="HP763"/>
      <c r="HQ763"/>
      <c r="HR763"/>
      <c r="HS763"/>
      <c r="HT763"/>
      <c r="HU763"/>
      <c r="HV763"/>
      <c r="HW763"/>
      <c r="HX763"/>
      <c r="HY763"/>
      <c r="HZ763"/>
      <c r="IA763"/>
      <c r="IB763"/>
      <c r="IC763"/>
      <c r="ID763"/>
      <c r="IE763"/>
      <c r="IF763"/>
      <c r="IG763"/>
      <c r="IH763"/>
      <c r="II763"/>
      <c r="IJ763"/>
      <c r="IK763"/>
      <c r="IL763"/>
      <c r="IM763"/>
      <c r="IN763"/>
      <c r="IO763"/>
      <c r="IP763"/>
      <c r="IQ763"/>
      <c r="IR763"/>
      <c r="IS763"/>
      <c r="IT763"/>
      <c r="IU763"/>
      <c r="IV763"/>
      <c r="IW763"/>
      <c r="IX763"/>
      <c r="IY763"/>
      <c r="IZ763"/>
      <c r="JA763"/>
      <c r="JB763"/>
      <c r="JC763"/>
      <c r="JD763"/>
      <c r="JE763"/>
      <c r="JF763"/>
      <c r="JG763"/>
      <c r="JH763"/>
      <c r="JI763"/>
      <c r="JJ763"/>
      <c r="JK763"/>
      <c r="JL763"/>
      <c r="JM763"/>
      <c r="JN763"/>
      <c r="JO763"/>
      <c r="JP763"/>
      <c r="JQ763"/>
      <c r="JR763"/>
      <c r="JS763"/>
      <c r="JT763"/>
      <c r="JU763"/>
      <c r="JV763"/>
      <c r="JW763"/>
      <c r="JX763"/>
      <c r="JY763"/>
      <c r="JZ763"/>
      <c r="KA763"/>
      <c r="KB763"/>
      <c r="KC763"/>
      <c r="KD763"/>
      <c r="KE763"/>
      <c r="KF763"/>
      <c r="KG763"/>
      <c r="KH763"/>
      <c r="KI763"/>
      <c r="KJ763"/>
      <c r="KK763"/>
      <c r="KL763"/>
      <c r="KM763"/>
      <c r="KN763"/>
      <c r="KO763"/>
      <c r="KP763"/>
      <c r="KQ763"/>
      <c r="KR763"/>
      <c r="KS763"/>
      <c r="KT763"/>
      <c r="KU763"/>
      <c r="KV763"/>
      <c r="KW763"/>
      <c r="KX763"/>
      <c r="KY763"/>
      <c r="KZ763"/>
      <c r="LA763"/>
      <c r="LB763"/>
      <c r="LC763"/>
      <c r="LD763"/>
      <c r="LE763"/>
      <c r="LF763"/>
      <c r="LG763"/>
      <c r="LH763"/>
      <c r="LI763"/>
      <c r="LJ763"/>
      <c r="LK763"/>
      <c r="LL763"/>
      <c r="LM763"/>
      <c r="LN763"/>
      <c r="LO763"/>
      <c r="LP763"/>
      <c r="LQ763"/>
      <c r="LR763"/>
      <c r="LS763"/>
      <c r="LT763"/>
      <c r="LU763"/>
      <c r="LV763"/>
      <c r="LW763"/>
      <c r="LX763"/>
      <c r="LY763"/>
      <c r="LZ763"/>
      <c r="MA763"/>
      <c r="MB763"/>
      <c r="MC763"/>
      <c r="MD763"/>
      <c r="ME763"/>
      <c r="MF763"/>
      <c r="MG763"/>
      <c r="MH763"/>
      <c r="MI763"/>
      <c r="MJ763"/>
      <c r="MK763"/>
      <c r="ML763"/>
      <c r="MM763"/>
      <c r="MN763"/>
      <c r="MO763"/>
      <c r="MP763"/>
      <c r="MQ763"/>
      <c r="MR763"/>
      <c r="MS763"/>
      <c r="MT763"/>
      <c r="MU763"/>
      <c r="MV763"/>
      <c r="MW763"/>
      <c r="MX763"/>
      <c r="MY763"/>
      <c r="MZ763"/>
      <c r="NA763"/>
      <c r="NB763"/>
      <c r="NC763"/>
      <c r="ND763"/>
      <c r="NE763"/>
      <c r="NF763"/>
      <c r="NG763"/>
      <c r="NH763"/>
      <c r="NI763"/>
      <c r="NJ763"/>
      <c r="NK763"/>
      <c r="NL763"/>
      <c r="NM763"/>
      <c r="NN763"/>
      <c r="NO763"/>
      <c r="NP763"/>
      <c r="NQ763"/>
      <c r="NR763"/>
      <c r="NS763"/>
      <c r="NT763"/>
      <c r="NU763"/>
      <c r="NV763"/>
      <c r="NW763"/>
      <c r="NX763"/>
      <c r="NY763"/>
      <c r="NZ763"/>
      <c r="OA763"/>
      <c r="OB763"/>
      <c r="OC763"/>
      <c r="OD763"/>
      <c r="OE763"/>
      <c r="OF763"/>
      <c r="OG763"/>
      <c r="OH763"/>
      <c r="OI763"/>
      <c r="OJ763"/>
      <c r="OK763"/>
      <c r="OL763"/>
      <c r="OM763"/>
      <c r="ON763"/>
      <c r="OO763"/>
      <c r="OP763"/>
      <c r="OQ763"/>
      <c r="OR763"/>
      <c r="OS763"/>
      <c r="OT763"/>
      <c r="OU763"/>
      <c r="OV763"/>
      <c r="OW763"/>
      <c r="OX763"/>
      <c r="OY763"/>
      <c r="OZ763"/>
      <c r="PA763"/>
      <c r="PB763"/>
      <c r="PC763"/>
      <c r="PD763"/>
      <c r="PE763"/>
      <c r="PF763"/>
      <c r="PG763"/>
      <c r="PH763"/>
      <c r="PI763"/>
      <c r="PJ763"/>
      <c r="PK763"/>
      <c r="PL763"/>
      <c r="PM763"/>
      <c r="PN763"/>
      <c r="PO763"/>
      <c r="PP763"/>
      <c r="PQ763"/>
      <c r="PR763"/>
      <c r="PS763"/>
      <c r="PT763"/>
      <c r="PU763"/>
      <c r="PV763"/>
      <c r="PW763"/>
      <c r="PX763"/>
      <c r="PY763"/>
      <c r="PZ763"/>
      <c r="QA763"/>
      <c r="QB763"/>
      <c r="QC763"/>
      <c r="QD763"/>
      <c r="QE763"/>
      <c r="QF763"/>
      <c r="QG763"/>
      <c r="QH763"/>
      <c r="QI763"/>
      <c r="QJ763"/>
      <c r="QK763"/>
      <c r="QL763"/>
      <c r="QM763"/>
      <c r="QN763"/>
      <c r="QO763"/>
      <c r="QP763"/>
      <c r="QQ763"/>
      <c r="QR763"/>
      <c r="QS763"/>
      <c r="QT763"/>
      <c r="QU763"/>
      <c r="QV763"/>
      <c r="QW763"/>
      <c r="QX763"/>
      <c r="QY763"/>
      <c r="QZ763"/>
      <c r="RA763"/>
      <c r="RB763"/>
      <c r="RC763"/>
      <c r="RD763"/>
      <c r="RE763"/>
      <c r="RF763"/>
      <c r="RG763"/>
      <c r="RH763"/>
      <c r="RI763"/>
      <c r="RJ763"/>
      <c r="RK763"/>
      <c r="RL763"/>
      <c r="RM763"/>
      <c r="RN763"/>
      <c r="RO763"/>
      <c r="RP763"/>
      <c r="RQ763"/>
      <c r="RR763"/>
      <c r="RS763"/>
      <c r="RT763"/>
      <c r="RU763"/>
      <c r="RV763"/>
      <c r="RW763"/>
      <c r="RX763"/>
      <c r="RY763"/>
      <c r="RZ763"/>
      <c r="SA763"/>
      <c r="SB763"/>
      <c r="SC763"/>
      <c r="SD763"/>
      <c r="SE763"/>
      <c r="SF763"/>
      <c r="SG763"/>
      <c r="SH763"/>
      <c r="SI763"/>
      <c r="SJ763"/>
      <c r="SK763"/>
      <c r="SL763"/>
      <c r="SM763"/>
      <c r="SN763"/>
      <c r="SO763"/>
      <c r="SP763"/>
    </row>
    <row r="764" spans="1:510" ht="16.5" customHeight="1" x14ac:dyDescent="0.2">
      <c r="A764" s="20">
        <v>143</v>
      </c>
      <c r="B764" s="20" t="s">
        <v>53</v>
      </c>
      <c r="C764" s="20" t="s">
        <v>906</v>
      </c>
      <c r="D764" s="20" t="s">
        <v>38</v>
      </c>
      <c r="E764" s="20" t="s">
        <v>1340</v>
      </c>
      <c r="F764" s="22" t="s">
        <v>919</v>
      </c>
      <c r="G764" s="30" t="s">
        <v>25</v>
      </c>
      <c r="H764" s="20" t="s">
        <v>26</v>
      </c>
      <c r="I764" s="20" t="s">
        <v>81</v>
      </c>
      <c r="J764" s="22" t="s">
        <v>906</v>
      </c>
      <c r="K764" s="20"/>
      <c r="L764" s="20"/>
      <c r="M764" s="20"/>
      <c r="N764" s="20"/>
      <c r="O764" s="20"/>
      <c r="P764" s="23">
        <v>10000000</v>
      </c>
      <c r="Q764" s="24">
        <v>12</v>
      </c>
      <c r="R764" s="25">
        <v>45658</v>
      </c>
      <c r="S764" s="20" t="s">
        <v>126</v>
      </c>
      <c r="T764" s="23">
        <v>120000000</v>
      </c>
      <c r="U764" s="27" t="s">
        <v>100</v>
      </c>
      <c r="V764" s="27" t="s">
        <v>100</v>
      </c>
      <c r="W764"/>
      <c r="X764"/>
      <c r="Y764"/>
      <c r="Z764"/>
      <c r="AA764"/>
      <c r="AB764"/>
      <c r="AC764"/>
      <c r="AD764"/>
      <c r="AE764"/>
      <c r="AF764"/>
      <c r="AG764"/>
      <c r="AH764"/>
      <c r="AI764"/>
      <c r="AJ764"/>
      <c r="AK764"/>
      <c r="AL764"/>
      <c r="AM764"/>
      <c r="AN764"/>
      <c r="AO764"/>
      <c r="AP764"/>
      <c r="AQ764"/>
      <c r="AR764"/>
      <c r="AS764"/>
      <c r="AT764"/>
      <c r="AU764"/>
      <c r="AV764"/>
      <c r="AW764"/>
      <c r="AX764"/>
      <c r="AY764"/>
      <c r="AZ764"/>
      <c r="BA764"/>
      <c r="BB764"/>
      <c r="BC764"/>
      <c r="BD764"/>
      <c r="BE764"/>
      <c r="BF764"/>
      <c r="BG764"/>
      <c r="BH764"/>
      <c r="BI764"/>
      <c r="BJ764"/>
      <c r="BK764"/>
      <c r="BL764"/>
      <c r="BM764"/>
      <c r="BN764"/>
      <c r="BO764"/>
      <c r="BP764"/>
      <c r="BQ764"/>
      <c r="BR764"/>
      <c r="BS764"/>
      <c r="BT764"/>
      <c r="BU764"/>
      <c r="BV764"/>
      <c r="BW764"/>
      <c r="BX764"/>
      <c r="BY764"/>
      <c r="BZ764"/>
      <c r="CA764"/>
      <c r="CB764"/>
      <c r="CC764"/>
      <c r="CD764"/>
      <c r="CE764"/>
      <c r="CF764"/>
      <c r="CG764"/>
      <c r="CH764"/>
      <c r="CI764"/>
      <c r="CJ764"/>
      <c r="CK764"/>
      <c r="CL764"/>
      <c r="CM764"/>
      <c r="CN764"/>
      <c r="CO764"/>
      <c r="CP764"/>
      <c r="CQ764"/>
      <c r="CR764"/>
      <c r="CS764"/>
      <c r="CT764"/>
      <c r="CU764"/>
      <c r="CV764"/>
      <c r="CW764"/>
      <c r="CX764"/>
      <c r="CY764"/>
      <c r="CZ764"/>
      <c r="DA764"/>
      <c r="DB764"/>
      <c r="DC764"/>
      <c r="DD764"/>
      <c r="DE764"/>
      <c r="DF764"/>
      <c r="DG764"/>
      <c r="DH764"/>
      <c r="DI764"/>
      <c r="DJ764"/>
      <c r="DK764"/>
      <c r="DL764"/>
      <c r="DM764"/>
      <c r="DN764"/>
      <c r="DO764"/>
      <c r="DP764"/>
      <c r="DQ764"/>
      <c r="DR764"/>
      <c r="DS764"/>
      <c r="DT764"/>
      <c r="DU764"/>
      <c r="DV764"/>
      <c r="DW764"/>
      <c r="DX764"/>
      <c r="DY764"/>
      <c r="DZ764"/>
      <c r="EA764"/>
      <c r="EB764"/>
      <c r="EC764"/>
      <c r="ED764"/>
      <c r="EE764"/>
      <c r="EF764"/>
      <c r="EG764"/>
      <c r="EH764"/>
      <c r="EI764"/>
      <c r="EJ764"/>
      <c r="EK764"/>
      <c r="EL764"/>
      <c r="EM764"/>
      <c r="EN764"/>
      <c r="EO764"/>
      <c r="EP764"/>
      <c r="EQ764"/>
      <c r="ER764"/>
      <c r="ES764"/>
      <c r="ET764"/>
      <c r="EU764"/>
      <c r="EV764"/>
      <c r="EW764"/>
      <c r="EX764"/>
      <c r="EY764"/>
      <c r="EZ764"/>
      <c r="FA764"/>
      <c r="FB764"/>
      <c r="FC764"/>
      <c r="FD764"/>
      <c r="FE764"/>
      <c r="FF764"/>
      <c r="FG764"/>
      <c r="FH764"/>
      <c r="FI764"/>
      <c r="FJ764"/>
      <c r="FK764"/>
      <c r="FL764"/>
      <c r="FM764"/>
      <c r="FN764"/>
      <c r="FO764"/>
      <c r="FP764"/>
      <c r="FQ764"/>
      <c r="FR764"/>
      <c r="FS764"/>
      <c r="FT764"/>
      <c r="FU764"/>
      <c r="FV764"/>
      <c r="FW764"/>
      <c r="FX764"/>
      <c r="FY764"/>
      <c r="FZ764"/>
      <c r="GA764"/>
      <c r="GB764"/>
      <c r="GC764"/>
      <c r="GD764"/>
      <c r="GE764"/>
      <c r="GF764"/>
      <c r="GG764"/>
      <c r="GH764"/>
      <c r="GI764"/>
      <c r="GJ764"/>
      <c r="GK764"/>
      <c r="GL764"/>
      <c r="GM764"/>
      <c r="GN764"/>
      <c r="GO764"/>
      <c r="GP764"/>
      <c r="GQ764"/>
      <c r="GR764"/>
      <c r="GS764"/>
      <c r="GT764"/>
      <c r="GU764"/>
      <c r="GV764"/>
      <c r="GW764"/>
      <c r="GX764"/>
      <c r="GY764"/>
      <c r="GZ764"/>
      <c r="HA764"/>
      <c r="HB764"/>
      <c r="HC764"/>
      <c r="HD764"/>
      <c r="HE764"/>
      <c r="HF764"/>
      <c r="HG764"/>
      <c r="HH764"/>
      <c r="HI764"/>
      <c r="HJ764"/>
      <c r="HK764"/>
      <c r="HL764"/>
      <c r="HM764"/>
      <c r="HN764"/>
      <c r="HO764"/>
      <c r="HP764"/>
      <c r="HQ764"/>
      <c r="HR764"/>
      <c r="HS764"/>
      <c r="HT764"/>
      <c r="HU764"/>
      <c r="HV764"/>
      <c r="HW764"/>
      <c r="HX764"/>
      <c r="HY764"/>
      <c r="HZ764"/>
      <c r="IA764"/>
      <c r="IB764"/>
      <c r="IC764"/>
      <c r="ID764"/>
      <c r="IE764"/>
      <c r="IF764"/>
      <c r="IG764"/>
      <c r="IH764"/>
      <c r="II764"/>
      <c r="IJ764"/>
      <c r="IK764"/>
      <c r="IL764"/>
      <c r="IM764"/>
      <c r="IN764"/>
      <c r="IO764"/>
      <c r="IP764"/>
      <c r="IQ764"/>
      <c r="IR764"/>
      <c r="IS764"/>
      <c r="IT764"/>
      <c r="IU764"/>
      <c r="IV764"/>
      <c r="IW764"/>
      <c r="IX764"/>
      <c r="IY764"/>
      <c r="IZ764"/>
      <c r="JA764"/>
      <c r="JB764"/>
      <c r="JC764"/>
      <c r="JD764"/>
      <c r="JE764"/>
      <c r="JF764"/>
      <c r="JG764"/>
      <c r="JH764"/>
      <c r="JI764"/>
      <c r="JJ764"/>
      <c r="JK764"/>
      <c r="JL764"/>
      <c r="JM764"/>
      <c r="JN764"/>
      <c r="JO764"/>
      <c r="JP764"/>
      <c r="JQ764"/>
      <c r="JR764"/>
      <c r="JS764"/>
      <c r="JT764"/>
      <c r="JU764"/>
      <c r="JV764"/>
      <c r="JW764"/>
      <c r="JX764"/>
      <c r="JY764"/>
      <c r="JZ764"/>
      <c r="KA764"/>
      <c r="KB764"/>
      <c r="KC764"/>
      <c r="KD764"/>
      <c r="KE764"/>
      <c r="KF764"/>
      <c r="KG764"/>
      <c r="KH764"/>
      <c r="KI764"/>
      <c r="KJ764"/>
      <c r="KK764"/>
      <c r="KL764"/>
      <c r="KM764"/>
      <c r="KN764"/>
      <c r="KO764"/>
      <c r="KP764"/>
      <c r="KQ764"/>
      <c r="KR764"/>
      <c r="KS764"/>
      <c r="KT764"/>
      <c r="KU764"/>
      <c r="KV764"/>
      <c r="KW764"/>
      <c r="KX764"/>
      <c r="KY764"/>
      <c r="KZ764"/>
      <c r="LA764"/>
      <c r="LB764"/>
      <c r="LC764"/>
      <c r="LD764"/>
      <c r="LE764"/>
      <c r="LF764"/>
      <c r="LG764"/>
      <c r="LH764"/>
      <c r="LI764"/>
      <c r="LJ764"/>
      <c r="LK764"/>
      <c r="LL764"/>
      <c r="LM764"/>
      <c r="LN764"/>
      <c r="LO764"/>
      <c r="LP764"/>
      <c r="LQ764"/>
      <c r="LR764"/>
      <c r="LS764"/>
      <c r="LT764"/>
      <c r="LU764"/>
      <c r="LV764"/>
      <c r="LW764"/>
      <c r="LX764"/>
      <c r="LY764"/>
      <c r="LZ764"/>
      <c r="MA764"/>
      <c r="MB764"/>
      <c r="MC764"/>
      <c r="MD764"/>
      <c r="ME764"/>
      <c r="MF764"/>
      <c r="MG764"/>
      <c r="MH764"/>
      <c r="MI764"/>
      <c r="MJ764"/>
      <c r="MK764"/>
      <c r="ML764"/>
      <c r="MM764"/>
      <c r="MN764"/>
      <c r="MO764"/>
      <c r="MP764"/>
      <c r="MQ764"/>
      <c r="MR764"/>
      <c r="MS764"/>
      <c r="MT764"/>
      <c r="MU764"/>
      <c r="MV764"/>
      <c r="MW764"/>
      <c r="MX764"/>
      <c r="MY764"/>
      <c r="MZ764"/>
      <c r="NA764"/>
      <c r="NB764"/>
      <c r="NC764"/>
      <c r="ND764"/>
      <c r="NE764"/>
      <c r="NF764"/>
      <c r="NG764"/>
      <c r="NH764"/>
      <c r="NI764"/>
      <c r="NJ764"/>
      <c r="NK764"/>
      <c r="NL764"/>
      <c r="NM764"/>
      <c r="NN764"/>
      <c r="NO764"/>
      <c r="NP764"/>
      <c r="NQ764"/>
      <c r="NR764"/>
      <c r="NS764"/>
      <c r="NT764"/>
      <c r="NU764"/>
      <c r="NV764"/>
      <c r="NW764"/>
      <c r="NX764"/>
      <c r="NY764"/>
      <c r="NZ764"/>
      <c r="OA764"/>
      <c r="OB764"/>
      <c r="OC764"/>
      <c r="OD764"/>
      <c r="OE764"/>
      <c r="OF764"/>
      <c r="OG764"/>
      <c r="OH764"/>
      <c r="OI764"/>
      <c r="OJ764"/>
      <c r="OK764"/>
      <c r="OL764"/>
      <c r="OM764"/>
      <c r="ON764"/>
      <c r="OO764"/>
      <c r="OP764"/>
      <c r="OQ764"/>
      <c r="OR764"/>
      <c r="OS764"/>
      <c r="OT764"/>
      <c r="OU764"/>
      <c r="OV764"/>
      <c r="OW764"/>
      <c r="OX764"/>
      <c r="OY764"/>
      <c r="OZ764"/>
      <c r="PA764"/>
      <c r="PB764"/>
      <c r="PC764"/>
      <c r="PD764"/>
      <c r="PE764"/>
      <c r="PF764"/>
      <c r="PG764"/>
      <c r="PH764"/>
      <c r="PI764"/>
      <c r="PJ764"/>
      <c r="PK764"/>
      <c r="PL764"/>
      <c r="PM764"/>
      <c r="PN764"/>
      <c r="PO764"/>
      <c r="PP764"/>
      <c r="PQ764"/>
      <c r="PR764"/>
      <c r="PS764"/>
      <c r="PT764"/>
      <c r="PU764"/>
      <c r="PV764"/>
      <c r="PW764"/>
      <c r="PX764"/>
      <c r="PY764"/>
      <c r="PZ764"/>
      <c r="QA764"/>
      <c r="QB764"/>
      <c r="QC764"/>
      <c r="QD764"/>
      <c r="QE764"/>
      <c r="QF764"/>
      <c r="QG764"/>
      <c r="QH764"/>
      <c r="QI764"/>
      <c r="QJ764"/>
      <c r="QK764"/>
      <c r="QL764"/>
      <c r="QM764"/>
      <c r="QN764"/>
      <c r="QO764"/>
      <c r="QP764"/>
      <c r="QQ764"/>
      <c r="QR764"/>
      <c r="QS764"/>
      <c r="QT764"/>
      <c r="QU764"/>
      <c r="QV764"/>
      <c r="QW764"/>
      <c r="QX764"/>
      <c r="QY764"/>
      <c r="QZ764"/>
      <c r="RA764"/>
      <c r="RB764"/>
      <c r="RC764"/>
      <c r="RD764"/>
      <c r="RE764"/>
      <c r="RF764"/>
      <c r="RG764"/>
      <c r="RH764"/>
      <c r="RI764"/>
      <c r="RJ764"/>
      <c r="RK764"/>
      <c r="RL764"/>
      <c r="RM764"/>
      <c r="RN764"/>
      <c r="RO764"/>
      <c r="RP764"/>
      <c r="RQ764"/>
      <c r="RR764"/>
      <c r="RS764"/>
      <c r="RT764"/>
      <c r="RU764"/>
      <c r="RV764"/>
      <c r="RW764"/>
      <c r="RX764"/>
      <c r="RY764"/>
      <c r="RZ764"/>
      <c r="SA764"/>
      <c r="SB764"/>
      <c r="SC764"/>
      <c r="SD764"/>
      <c r="SE764"/>
      <c r="SF764"/>
      <c r="SG764"/>
      <c r="SH764"/>
      <c r="SI764"/>
      <c r="SJ764"/>
      <c r="SK764"/>
      <c r="SL764"/>
      <c r="SM764"/>
      <c r="SN764"/>
      <c r="SO764"/>
      <c r="SP764"/>
    </row>
    <row r="765" spans="1:510" ht="16.5" customHeight="1" x14ac:dyDescent="0.2">
      <c r="A765" s="20">
        <v>144</v>
      </c>
      <c r="B765" s="20" t="s">
        <v>53</v>
      </c>
      <c r="C765" s="20" t="s">
        <v>920</v>
      </c>
      <c r="D765" s="20" t="s">
        <v>38</v>
      </c>
      <c r="E765" s="20" t="s">
        <v>1340</v>
      </c>
      <c r="F765" s="22" t="s">
        <v>914</v>
      </c>
      <c r="G765" s="30" t="s">
        <v>25</v>
      </c>
      <c r="H765" s="20" t="s">
        <v>26</v>
      </c>
      <c r="I765" s="20" t="s">
        <v>81</v>
      </c>
      <c r="J765" s="22" t="s">
        <v>920</v>
      </c>
      <c r="K765" s="20"/>
      <c r="L765" s="20"/>
      <c r="M765" s="20"/>
      <c r="N765" s="20"/>
      <c r="O765" s="20"/>
      <c r="P765" s="23">
        <v>7500000</v>
      </c>
      <c r="Q765" s="24">
        <v>12</v>
      </c>
      <c r="R765" s="25">
        <v>45658</v>
      </c>
      <c r="S765" s="20" t="s">
        <v>126</v>
      </c>
      <c r="T765" s="23">
        <v>90000000</v>
      </c>
      <c r="U765" s="27" t="s">
        <v>100</v>
      </c>
      <c r="V765" s="27" t="s">
        <v>100</v>
      </c>
      <c r="W765"/>
      <c r="X765"/>
      <c r="Y765"/>
      <c r="Z765"/>
      <c r="AA765"/>
      <c r="AB765"/>
      <c r="AC765"/>
      <c r="AD765"/>
      <c r="AE765"/>
      <c r="AF765"/>
      <c r="AG765"/>
      <c r="AH765"/>
      <c r="AI765"/>
      <c r="AJ765"/>
      <c r="AK765"/>
      <c r="AL765"/>
      <c r="AM765"/>
      <c r="AN765"/>
      <c r="AO765"/>
      <c r="AP765"/>
      <c r="AQ765"/>
      <c r="AR765"/>
      <c r="AS765"/>
      <c r="AT765"/>
      <c r="AU765"/>
      <c r="AV765"/>
      <c r="AW765"/>
      <c r="AX765"/>
      <c r="AY765"/>
      <c r="AZ765"/>
      <c r="BA765"/>
      <c r="BB765"/>
      <c r="BC765"/>
      <c r="BD765"/>
      <c r="BE765"/>
      <c r="BF765"/>
      <c r="BG765"/>
      <c r="BH765"/>
      <c r="BI765"/>
      <c r="BJ765"/>
      <c r="BK765"/>
      <c r="BL765"/>
      <c r="BM765"/>
      <c r="BN765"/>
      <c r="BO765"/>
      <c r="BP765"/>
      <c r="BQ765"/>
      <c r="BR765"/>
      <c r="BS765"/>
      <c r="BT765"/>
      <c r="BU765"/>
      <c r="BV765"/>
      <c r="BW765"/>
      <c r="BX765"/>
      <c r="BY765"/>
      <c r="BZ765"/>
      <c r="CA765"/>
      <c r="CB765"/>
      <c r="CC765"/>
      <c r="CD765"/>
      <c r="CE765"/>
      <c r="CF765"/>
      <c r="CG765"/>
      <c r="CH765"/>
      <c r="CI765"/>
      <c r="CJ765"/>
      <c r="CK765"/>
      <c r="CL765"/>
      <c r="CM765"/>
      <c r="CN765"/>
      <c r="CO765"/>
      <c r="CP765"/>
      <c r="CQ765"/>
      <c r="CR765"/>
      <c r="CS765"/>
      <c r="CT765"/>
      <c r="CU765"/>
      <c r="CV765"/>
      <c r="CW765"/>
      <c r="CX765"/>
      <c r="CY765"/>
      <c r="CZ765"/>
      <c r="DA765"/>
      <c r="DB765"/>
      <c r="DC765"/>
      <c r="DD765"/>
      <c r="DE765"/>
      <c r="DF765"/>
      <c r="DG765"/>
      <c r="DH765"/>
      <c r="DI765"/>
      <c r="DJ765"/>
      <c r="DK765"/>
      <c r="DL765"/>
      <c r="DM765"/>
      <c r="DN765"/>
      <c r="DO765"/>
      <c r="DP765"/>
      <c r="DQ765"/>
      <c r="DR765"/>
      <c r="DS765"/>
      <c r="DT765"/>
      <c r="DU765"/>
      <c r="DV765"/>
      <c r="DW765"/>
      <c r="DX765"/>
      <c r="DY765"/>
      <c r="DZ765"/>
      <c r="EA765"/>
      <c r="EB765"/>
      <c r="EC765"/>
      <c r="ED765"/>
      <c r="EE765"/>
      <c r="EF765"/>
      <c r="EG765"/>
      <c r="EH765"/>
      <c r="EI765"/>
      <c r="EJ765"/>
      <c r="EK765"/>
      <c r="EL765"/>
      <c r="EM765"/>
      <c r="EN765"/>
      <c r="EO765"/>
      <c r="EP765"/>
      <c r="EQ765"/>
      <c r="ER765"/>
      <c r="ES765"/>
      <c r="ET765"/>
      <c r="EU765"/>
      <c r="EV765"/>
      <c r="EW765"/>
      <c r="EX765"/>
      <c r="EY765"/>
      <c r="EZ765"/>
      <c r="FA765"/>
      <c r="FB765"/>
      <c r="FC765"/>
      <c r="FD765"/>
      <c r="FE765"/>
      <c r="FF765"/>
      <c r="FG765"/>
      <c r="FH765"/>
      <c r="FI765"/>
      <c r="FJ765"/>
      <c r="FK765"/>
      <c r="FL765"/>
      <c r="FM765"/>
      <c r="FN765"/>
      <c r="FO765"/>
      <c r="FP765"/>
      <c r="FQ765"/>
      <c r="FR765"/>
      <c r="FS765"/>
      <c r="FT765"/>
      <c r="FU765"/>
      <c r="FV765"/>
      <c r="FW765"/>
      <c r="FX765"/>
      <c r="FY765"/>
      <c r="FZ765"/>
      <c r="GA765"/>
      <c r="GB765"/>
      <c r="GC765"/>
      <c r="GD765"/>
      <c r="GE765"/>
      <c r="GF765"/>
      <c r="GG765"/>
      <c r="GH765"/>
      <c r="GI765"/>
      <c r="GJ765"/>
      <c r="GK765"/>
      <c r="GL765"/>
      <c r="GM765"/>
      <c r="GN765"/>
      <c r="GO765"/>
      <c r="GP765"/>
      <c r="GQ765"/>
      <c r="GR765"/>
      <c r="GS765"/>
      <c r="GT765"/>
      <c r="GU765"/>
      <c r="GV765"/>
      <c r="GW765"/>
      <c r="GX765"/>
      <c r="GY765"/>
      <c r="GZ765"/>
      <c r="HA765"/>
      <c r="HB765"/>
      <c r="HC765"/>
      <c r="HD765"/>
      <c r="HE765"/>
      <c r="HF765"/>
      <c r="HG765"/>
      <c r="HH765"/>
      <c r="HI765"/>
      <c r="HJ765"/>
      <c r="HK765"/>
      <c r="HL765"/>
      <c r="HM765"/>
      <c r="HN765"/>
      <c r="HO765"/>
      <c r="HP765"/>
      <c r="HQ765"/>
      <c r="HR765"/>
      <c r="HS765"/>
      <c r="HT765"/>
      <c r="HU765"/>
      <c r="HV765"/>
      <c r="HW765"/>
      <c r="HX765"/>
      <c r="HY765"/>
      <c r="HZ765"/>
      <c r="IA765"/>
      <c r="IB765"/>
      <c r="IC765"/>
      <c r="ID765"/>
      <c r="IE765"/>
      <c r="IF765"/>
      <c r="IG765"/>
      <c r="IH765"/>
      <c r="II765"/>
      <c r="IJ765"/>
      <c r="IK765"/>
      <c r="IL765"/>
      <c r="IM765"/>
      <c r="IN765"/>
      <c r="IO765"/>
      <c r="IP765"/>
      <c r="IQ765"/>
      <c r="IR765"/>
      <c r="IS765"/>
      <c r="IT765"/>
      <c r="IU765"/>
      <c r="IV765"/>
      <c r="IW765"/>
      <c r="IX765"/>
      <c r="IY765"/>
      <c r="IZ765"/>
      <c r="JA765"/>
      <c r="JB765"/>
      <c r="JC765"/>
      <c r="JD765"/>
      <c r="JE765"/>
      <c r="JF765"/>
      <c r="JG765"/>
      <c r="JH765"/>
      <c r="JI765"/>
      <c r="JJ765"/>
      <c r="JK765"/>
      <c r="JL765"/>
      <c r="JM765"/>
      <c r="JN765"/>
      <c r="JO765"/>
      <c r="JP765"/>
      <c r="JQ765"/>
      <c r="JR765"/>
      <c r="JS765"/>
      <c r="JT765"/>
      <c r="JU765"/>
      <c r="JV765"/>
      <c r="JW765"/>
      <c r="JX765"/>
      <c r="JY765"/>
      <c r="JZ765"/>
      <c r="KA765"/>
      <c r="KB765"/>
      <c r="KC765"/>
      <c r="KD765"/>
      <c r="KE765"/>
      <c r="KF765"/>
      <c r="KG765"/>
      <c r="KH765"/>
      <c r="KI765"/>
      <c r="KJ765"/>
      <c r="KK765"/>
      <c r="KL765"/>
      <c r="KM765"/>
      <c r="KN765"/>
      <c r="KO765"/>
      <c r="KP765"/>
      <c r="KQ765"/>
      <c r="KR765"/>
      <c r="KS765"/>
      <c r="KT765"/>
      <c r="KU765"/>
      <c r="KV765"/>
      <c r="KW765"/>
      <c r="KX765"/>
      <c r="KY765"/>
      <c r="KZ765"/>
      <c r="LA765"/>
      <c r="LB765"/>
      <c r="LC765"/>
      <c r="LD765"/>
      <c r="LE765"/>
      <c r="LF765"/>
      <c r="LG765"/>
      <c r="LH765"/>
      <c r="LI765"/>
      <c r="LJ765"/>
      <c r="LK765"/>
      <c r="LL765"/>
      <c r="LM765"/>
      <c r="LN765"/>
      <c r="LO765"/>
      <c r="LP765"/>
      <c r="LQ765"/>
      <c r="LR765"/>
      <c r="LS765"/>
      <c r="LT765"/>
      <c r="LU765"/>
      <c r="LV765"/>
      <c r="LW765"/>
      <c r="LX765"/>
      <c r="LY765"/>
      <c r="LZ765"/>
      <c r="MA765"/>
      <c r="MB765"/>
      <c r="MC765"/>
      <c r="MD765"/>
      <c r="ME765"/>
      <c r="MF765"/>
      <c r="MG765"/>
      <c r="MH765"/>
      <c r="MI765"/>
      <c r="MJ765"/>
      <c r="MK765"/>
      <c r="ML765"/>
      <c r="MM765"/>
      <c r="MN765"/>
      <c r="MO765"/>
      <c r="MP765"/>
      <c r="MQ765"/>
      <c r="MR765"/>
      <c r="MS765"/>
      <c r="MT765"/>
      <c r="MU765"/>
      <c r="MV765"/>
      <c r="MW765"/>
      <c r="MX765"/>
      <c r="MY765"/>
      <c r="MZ765"/>
      <c r="NA765"/>
      <c r="NB765"/>
      <c r="NC765"/>
      <c r="ND765"/>
      <c r="NE765"/>
      <c r="NF765"/>
      <c r="NG765"/>
      <c r="NH765"/>
      <c r="NI765"/>
      <c r="NJ765"/>
      <c r="NK765"/>
      <c r="NL765"/>
      <c r="NM765"/>
      <c r="NN765"/>
      <c r="NO765"/>
      <c r="NP765"/>
      <c r="NQ765"/>
      <c r="NR765"/>
      <c r="NS765"/>
      <c r="NT765"/>
      <c r="NU765"/>
      <c r="NV765"/>
      <c r="NW765"/>
      <c r="NX765"/>
      <c r="NY765"/>
      <c r="NZ765"/>
      <c r="OA765"/>
      <c r="OB765"/>
      <c r="OC765"/>
      <c r="OD765"/>
      <c r="OE765"/>
      <c r="OF765"/>
      <c r="OG765"/>
      <c r="OH765"/>
      <c r="OI765"/>
      <c r="OJ765"/>
      <c r="OK765"/>
      <c r="OL765"/>
      <c r="OM765"/>
      <c r="ON765"/>
      <c r="OO765"/>
      <c r="OP765"/>
      <c r="OQ765"/>
      <c r="OR765"/>
      <c r="OS765"/>
      <c r="OT765"/>
      <c r="OU765"/>
      <c r="OV765"/>
      <c r="OW765"/>
      <c r="OX765"/>
      <c r="OY765"/>
      <c r="OZ765"/>
      <c r="PA765"/>
      <c r="PB765"/>
      <c r="PC765"/>
      <c r="PD765"/>
      <c r="PE765"/>
      <c r="PF765"/>
      <c r="PG765"/>
      <c r="PH765"/>
      <c r="PI765"/>
      <c r="PJ765"/>
      <c r="PK765"/>
      <c r="PL765"/>
      <c r="PM765"/>
      <c r="PN765"/>
      <c r="PO765"/>
      <c r="PP765"/>
      <c r="PQ765"/>
      <c r="PR765"/>
      <c r="PS765"/>
      <c r="PT765"/>
      <c r="PU765"/>
      <c r="PV765"/>
      <c r="PW765"/>
      <c r="PX765"/>
      <c r="PY765"/>
      <c r="PZ765"/>
      <c r="QA765"/>
      <c r="QB765"/>
      <c r="QC765"/>
      <c r="QD765"/>
      <c r="QE765"/>
      <c r="QF765"/>
      <c r="QG765"/>
      <c r="QH765"/>
      <c r="QI765"/>
      <c r="QJ765"/>
      <c r="QK765"/>
      <c r="QL765"/>
      <c r="QM765"/>
      <c r="QN765"/>
      <c r="QO765"/>
      <c r="QP765"/>
      <c r="QQ765"/>
      <c r="QR765"/>
      <c r="QS765"/>
      <c r="QT765"/>
      <c r="QU765"/>
      <c r="QV765"/>
      <c r="QW765"/>
      <c r="QX765"/>
      <c r="QY765"/>
      <c r="QZ765"/>
      <c r="RA765"/>
      <c r="RB765"/>
      <c r="RC765"/>
      <c r="RD765"/>
      <c r="RE765"/>
      <c r="RF765"/>
      <c r="RG765"/>
      <c r="RH765"/>
      <c r="RI765"/>
      <c r="RJ765"/>
      <c r="RK765"/>
      <c r="RL765"/>
      <c r="RM765"/>
      <c r="RN765"/>
      <c r="RO765"/>
      <c r="RP765"/>
      <c r="RQ765"/>
      <c r="RR765"/>
      <c r="RS765"/>
      <c r="RT765"/>
      <c r="RU765"/>
      <c r="RV765"/>
      <c r="RW765"/>
      <c r="RX765"/>
      <c r="RY765"/>
      <c r="RZ765"/>
      <c r="SA765"/>
      <c r="SB765"/>
      <c r="SC765"/>
      <c r="SD765"/>
      <c r="SE765"/>
      <c r="SF765"/>
      <c r="SG765"/>
      <c r="SH765"/>
      <c r="SI765"/>
      <c r="SJ765"/>
      <c r="SK765"/>
      <c r="SL765"/>
      <c r="SM765"/>
      <c r="SN765"/>
      <c r="SO765"/>
      <c r="SP765"/>
    </row>
    <row r="766" spans="1:510" ht="16.5" customHeight="1" x14ac:dyDescent="0.2">
      <c r="A766" s="20">
        <v>145</v>
      </c>
      <c r="B766" s="20" t="s">
        <v>53</v>
      </c>
      <c r="C766" s="20" t="s">
        <v>913</v>
      </c>
      <c r="D766" s="20" t="s">
        <v>38</v>
      </c>
      <c r="E766" s="20" t="s">
        <v>1345</v>
      </c>
      <c r="F766" s="22" t="s">
        <v>921</v>
      </c>
      <c r="G766" s="30" t="s">
        <v>25</v>
      </c>
      <c r="H766" s="20" t="s">
        <v>35</v>
      </c>
      <c r="I766" s="20" t="s">
        <v>81</v>
      </c>
      <c r="J766" s="22" t="s">
        <v>913</v>
      </c>
      <c r="K766" s="20"/>
      <c r="L766" s="20"/>
      <c r="M766" s="20"/>
      <c r="N766" s="20"/>
      <c r="O766" s="20"/>
      <c r="P766" s="23">
        <v>5487000</v>
      </c>
      <c r="Q766" s="24">
        <v>12</v>
      </c>
      <c r="R766" s="25">
        <v>45658</v>
      </c>
      <c r="S766" s="20" t="s">
        <v>126</v>
      </c>
      <c r="T766" s="23">
        <v>65844000</v>
      </c>
      <c r="U766" s="27" t="s">
        <v>100</v>
      </c>
      <c r="V766" s="27" t="s">
        <v>100</v>
      </c>
      <c r="W766"/>
      <c r="X766"/>
      <c r="Y766"/>
      <c r="Z766"/>
      <c r="AA766"/>
      <c r="AB766"/>
      <c r="AC766"/>
      <c r="AD766"/>
      <c r="AE766"/>
      <c r="AF766"/>
      <c r="AG766"/>
      <c r="AH766"/>
      <c r="AI766"/>
      <c r="AJ766"/>
      <c r="AK766"/>
      <c r="AL766"/>
      <c r="AM766"/>
      <c r="AN766"/>
      <c r="AO766"/>
      <c r="AP766"/>
      <c r="AQ766"/>
      <c r="AR766"/>
      <c r="AS766"/>
      <c r="AT766"/>
      <c r="AU766"/>
      <c r="AV766"/>
      <c r="AW766"/>
      <c r="AX766"/>
      <c r="AY766"/>
      <c r="AZ766"/>
      <c r="BA766"/>
      <c r="BB766"/>
      <c r="BC766"/>
      <c r="BD766"/>
      <c r="BE766"/>
      <c r="BF766"/>
      <c r="BG766"/>
      <c r="BH766"/>
      <c r="BI766"/>
      <c r="BJ766"/>
      <c r="BK766"/>
      <c r="BL766"/>
      <c r="BM766"/>
      <c r="BN766"/>
      <c r="BO766"/>
      <c r="BP766"/>
      <c r="BQ766"/>
      <c r="BR766"/>
      <c r="BS766"/>
      <c r="BT766"/>
      <c r="BU766"/>
      <c r="BV766"/>
      <c r="BW766"/>
      <c r="BX766"/>
      <c r="BY766"/>
      <c r="BZ766"/>
      <c r="CA766"/>
      <c r="CB766"/>
      <c r="CC766"/>
      <c r="CD766"/>
      <c r="CE766"/>
      <c r="CF766"/>
      <c r="CG766"/>
      <c r="CH766"/>
      <c r="CI766"/>
      <c r="CJ766"/>
      <c r="CK766"/>
      <c r="CL766"/>
      <c r="CM766"/>
      <c r="CN766"/>
      <c r="CO766"/>
      <c r="CP766"/>
      <c r="CQ766"/>
      <c r="CR766"/>
      <c r="CS766"/>
      <c r="CT766"/>
      <c r="CU766"/>
      <c r="CV766"/>
      <c r="CW766"/>
      <c r="CX766"/>
      <c r="CY766"/>
      <c r="CZ766"/>
      <c r="DA766"/>
      <c r="DB766"/>
      <c r="DC766"/>
      <c r="DD766"/>
      <c r="DE766"/>
      <c r="DF766"/>
      <c r="DG766"/>
      <c r="DH766"/>
      <c r="DI766"/>
      <c r="DJ766"/>
      <c r="DK766"/>
      <c r="DL766"/>
      <c r="DM766"/>
      <c r="DN766"/>
      <c r="DO766"/>
      <c r="DP766"/>
      <c r="DQ766"/>
      <c r="DR766"/>
      <c r="DS766"/>
      <c r="DT766"/>
      <c r="DU766"/>
      <c r="DV766"/>
      <c r="DW766"/>
      <c r="DX766"/>
      <c r="DY766"/>
      <c r="DZ766"/>
      <c r="EA766"/>
      <c r="EB766"/>
      <c r="EC766"/>
      <c r="ED766"/>
      <c r="EE766"/>
      <c r="EF766"/>
      <c r="EG766"/>
      <c r="EH766"/>
      <c r="EI766"/>
      <c r="EJ766"/>
      <c r="EK766"/>
      <c r="EL766"/>
      <c r="EM766"/>
      <c r="EN766"/>
      <c r="EO766"/>
      <c r="EP766"/>
      <c r="EQ766"/>
      <c r="ER766"/>
      <c r="ES766"/>
      <c r="ET766"/>
      <c r="EU766"/>
      <c r="EV766"/>
      <c r="EW766"/>
      <c r="EX766"/>
      <c r="EY766"/>
      <c r="EZ766"/>
      <c r="FA766"/>
      <c r="FB766"/>
      <c r="FC766"/>
      <c r="FD766"/>
      <c r="FE766"/>
      <c r="FF766"/>
      <c r="FG766"/>
      <c r="FH766"/>
      <c r="FI766"/>
      <c r="FJ766"/>
      <c r="FK766"/>
      <c r="FL766"/>
      <c r="FM766"/>
      <c r="FN766"/>
      <c r="FO766"/>
      <c r="FP766"/>
      <c r="FQ766"/>
      <c r="FR766"/>
      <c r="FS766"/>
      <c r="FT766"/>
      <c r="FU766"/>
      <c r="FV766"/>
      <c r="FW766"/>
      <c r="FX766"/>
      <c r="FY766"/>
      <c r="FZ766"/>
      <c r="GA766"/>
      <c r="GB766"/>
      <c r="GC766"/>
      <c r="GD766"/>
      <c r="GE766"/>
      <c r="GF766"/>
      <c r="GG766"/>
      <c r="GH766"/>
      <c r="GI766"/>
      <c r="GJ766"/>
      <c r="GK766"/>
      <c r="GL766"/>
      <c r="GM766"/>
      <c r="GN766"/>
      <c r="GO766"/>
      <c r="GP766"/>
      <c r="GQ766"/>
      <c r="GR766"/>
      <c r="GS766"/>
      <c r="GT766"/>
      <c r="GU766"/>
      <c r="GV766"/>
      <c r="GW766"/>
      <c r="GX766"/>
      <c r="GY766"/>
      <c r="GZ766"/>
      <c r="HA766"/>
      <c r="HB766"/>
      <c r="HC766"/>
      <c r="HD766"/>
      <c r="HE766"/>
      <c r="HF766"/>
      <c r="HG766"/>
      <c r="HH766"/>
      <c r="HI766"/>
      <c r="HJ766"/>
      <c r="HK766"/>
      <c r="HL766"/>
      <c r="HM766"/>
      <c r="HN766"/>
      <c r="HO766"/>
      <c r="HP766"/>
      <c r="HQ766"/>
      <c r="HR766"/>
      <c r="HS766"/>
      <c r="HT766"/>
      <c r="HU766"/>
      <c r="HV766"/>
      <c r="HW766"/>
      <c r="HX766"/>
      <c r="HY766"/>
      <c r="HZ766"/>
      <c r="IA766"/>
      <c r="IB766"/>
      <c r="IC766"/>
      <c r="ID766"/>
      <c r="IE766"/>
      <c r="IF766"/>
      <c r="IG766"/>
      <c r="IH766"/>
      <c r="II766"/>
      <c r="IJ766"/>
      <c r="IK766"/>
      <c r="IL766"/>
      <c r="IM766"/>
      <c r="IN766"/>
      <c r="IO766"/>
      <c r="IP766"/>
      <c r="IQ766"/>
      <c r="IR766"/>
      <c r="IS766"/>
      <c r="IT766"/>
      <c r="IU766"/>
      <c r="IV766"/>
      <c r="IW766"/>
      <c r="IX766"/>
      <c r="IY766"/>
      <c r="IZ766"/>
      <c r="JA766"/>
      <c r="JB766"/>
      <c r="JC766"/>
      <c r="JD766"/>
      <c r="JE766"/>
      <c r="JF766"/>
      <c r="JG766"/>
      <c r="JH766"/>
      <c r="JI766"/>
      <c r="JJ766"/>
      <c r="JK766"/>
      <c r="JL766"/>
      <c r="JM766"/>
      <c r="JN766"/>
      <c r="JO766"/>
      <c r="JP766"/>
      <c r="JQ766"/>
      <c r="JR766"/>
      <c r="JS766"/>
      <c r="JT766"/>
      <c r="JU766"/>
      <c r="JV766"/>
      <c r="JW766"/>
      <c r="JX766"/>
      <c r="JY766"/>
      <c r="JZ766"/>
      <c r="KA766"/>
      <c r="KB766"/>
      <c r="KC766"/>
      <c r="KD766"/>
      <c r="KE766"/>
      <c r="KF766"/>
      <c r="KG766"/>
      <c r="KH766"/>
      <c r="KI766"/>
      <c r="KJ766"/>
      <c r="KK766"/>
      <c r="KL766"/>
      <c r="KM766"/>
      <c r="KN766"/>
      <c r="KO766"/>
      <c r="KP766"/>
      <c r="KQ766"/>
      <c r="KR766"/>
      <c r="KS766"/>
      <c r="KT766"/>
      <c r="KU766"/>
      <c r="KV766"/>
      <c r="KW766"/>
      <c r="KX766"/>
      <c r="KY766"/>
      <c r="KZ766"/>
      <c r="LA766"/>
      <c r="LB766"/>
      <c r="LC766"/>
      <c r="LD766"/>
      <c r="LE766"/>
      <c r="LF766"/>
      <c r="LG766"/>
      <c r="LH766"/>
      <c r="LI766"/>
      <c r="LJ766"/>
      <c r="LK766"/>
      <c r="LL766"/>
      <c r="LM766"/>
      <c r="LN766"/>
      <c r="LO766"/>
      <c r="LP766"/>
      <c r="LQ766"/>
      <c r="LR766"/>
      <c r="LS766"/>
      <c r="LT766"/>
      <c r="LU766"/>
      <c r="LV766"/>
      <c r="LW766"/>
      <c r="LX766"/>
      <c r="LY766"/>
      <c r="LZ766"/>
      <c r="MA766"/>
      <c r="MB766"/>
      <c r="MC766"/>
      <c r="MD766"/>
      <c r="ME766"/>
      <c r="MF766"/>
      <c r="MG766"/>
      <c r="MH766"/>
      <c r="MI766"/>
      <c r="MJ766"/>
      <c r="MK766"/>
      <c r="ML766"/>
      <c r="MM766"/>
      <c r="MN766"/>
      <c r="MO766"/>
      <c r="MP766"/>
      <c r="MQ766"/>
      <c r="MR766"/>
      <c r="MS766"/>
      <c r="MT766"/>
      <c r="MU766"/>
      <c r="MV766"/>
      <c r="MW766"/>
      <c r="MX766"/>
      <c r="MY766"/>
      <c r="MZ766"/>
      <c r="NA766"/>
      <c r="NB766"/>
      <c r="NC766"/>
      <c r="ND766"/>
      <c r="NE766"/>
      <c r="NF766"/>
      <c r="NG766"/>
      <c r="NH766"/>
      <c r="NI766"/>
      <c r="NJ766"/>
      <c r="NK766"/>
      <c r="NL766"/>
      <c r="NM766"/>
      <c r="NN766"/>
      <c r="NO766"/>
      <c r="NP766"/>
      <c r="NQ766"/>
      <c r="NR766"/>
      <c r="NS766"/>
      <c r="NT766"/>
      <c r="NU766"/>
      <c r="NV766"/>
      <c r="NW766"/>
      <c r="NX766"/>
      <c r="NY766"/>
      <c r="NZ766"/>
      <c r="OA766"/>
      <c r="OB766"/>
      <c r="OC766"/>
      <c r="OD766"/>
      <c r="OE766"/>
      <c r="OF766"/>
      <c r="OG766"/>
      <c r="OH766"/>
      <c r="OI766"/>
      <c r="OJ766"/>
      <c r="OK766"/>
      <c r="OL766"/>
      <c r="OM766"/>
      <c r="ON766"/>
      <c r="OO766"/>
      <c r="OP766"/>
      <c r="OQ766"/>
      <c r="OR766"/>
      <c r="OS766"/>
      <c r="OT766"/>
      <c r="OU766"/>
      <c r="OV766"/>
      <c r="OW766"/>
      <c r="OX766"/>
      <c r="OY766"/>
      <c r="OZ766"/>
      <c r="PA766"/>
      <c r="PB766"/>
      <c r="PC766"/>
      <c r="PD766"/>
      <c r="PE766"/>
      <c r="PF766"/>
      <c r="PG766"/>
      <c r="PH766"/>
      <c r="PI766"/>
      <c r="PJ766"/>
      <c r="PK766"/>
      <c r="PL766"/>
      <c r="PM766"/>
      <c r="PN766"/>
      <c r="PO766"/>
      <c r="PP766"/>
      <c r="PQ766"/>
      <c r="PR766"/>
      <c r="PS766"/>
      <c r="PT766"/>
      <c r="PU766"/>
      <c r="PV766"/>
      <c r="PW766"/>
      <c r="PX766"/>
      <c r="PY766"/>
      <c r="PZ766"/>
      <c r="QA766"/>
      <c r="QB766"/>
      <c r="QC766"/>
      <c r="QD766"/>
      <c r="QE766"/>
      <c r="QF766"/>
      <c r="QG766"/>
      <c r="QH766"/>
      <c r="QI766"/>
      <c r="QJ766"/>
      <c r="QK766"/>
      <c r="QL766"/>
      <c r="QM766"/>
      <c r="QN766"/>
      <c r="QO766"/>
      <c r="QP766"/>
      <c r="QQ766"/>
      <c r="QR766"/>
      <c r="QS766"/>
      <c r="QT766"/>
      <c r="QU766"/>
      <c r="QV766"/>
      <c r="QW766"/>
      <c r="QX766"/>
      <c r="QY766"/>
      <c r="QZ766"/>
      <c r="RA766"/>
      <c r="RB766"/>
      <c r="RC766"/>
      <c r="RD766"/>
      <c r="RE766"/>
      <c r="RF766"/>
      <c r="RG766"/>
      <c r="RH766"/>
      <c r="RI766"/>
      <c r="RJ766"/>
      <c r="RK766"/>
      <c r="RL766"/>
      <c r="RM766"/>
      <c r="RN766"/>
      <c r="RO766"/>
      <c r="RP766"/>
      <c r="RQ766"/>
      <c r="RR766"/>
      <c r="RS766"/>
      <c r="RT766"/>
      <c r="RU766"/>
      <c r="RV766"/>
      <c r="RW766"/>
      <c r="RX766"/>
      <c r="RY766"/>
      <c r="RZ766"/>
      <c r="SA766"/>
      <c r="SB766"/>
      <c r="SC766"/>
      <c r="SD766"/>
      <c r="SE766"/>
      <c r="SF766"/>
      <c r="SG766"/>
      <c r="SH766"/>
      <c r="SI766"/>
      <c r="SJ766"/>
      <c r="SK766"/>
      <c r="SL766"/>
      <c r="SM766"/>
      <c r="SN766"/>
      <c r="SO766"/>
      <c r="SP766"/>
    </row>
    <row r="767" spans="1:510" ht="16.5" customHeight="1" x14ac:dyDescent="0.2">
      <c r="A767" s="20">
        <v>146</v>
      </c>
      <c r="B767" s="20" t="s">
        <v>53</v>
      </c>
      <c r="C767" s="20" t="s">
        <v>922</v>
      </c>
      <c r="D767" s="20" t="s">
        <v>38</v>
      </c>
      <c r="E767" s="20" t="s">
        <v>1345</v>
      </c>
      <c r="F767" s="22" t="s">
        <v>923</v>
      </c>
      <c r="G767" s="30" t="s">
        <v>84</v>
      </c>
      <c r="H767" s="20" t="s">
        <v>35</v>
      </c>
      <c r="I767" s="20" t="s">
        <v>81</v>
      </c>
      <c r="J767" s="22" t="s">
        <v>922</v>
      </c>
      <c r="K767" s="20"/>
      <c r="L767" s="20"/>
      <c r="M767" s="20"/>
      <c r="N767" s="20"/>
      <c r="O767" s="20"/>
      <c r="P767" s="23">
        <v>3545454</v>
      </c>
      <c r="Q767" s="24">
        <v>12</v>
      </c>
      <c r="R767" s="25">
        <v>45658</v>
      </c>
      <c r="S767" s="20" t="s">
        <v>126</v>
      </c>
      <c r="T767" s="23">
        <v>42545448</v>
      </c>
      <c r="U767" s="27" t="s">
        <v>100</v>
      </c>
      <c r="V767" s="27" t="s">
        <v>100</v>
      </c>
      <c r="W767"/>
      <c r="X767"/>
      <c r="Y767"/>
      <c r="Z767"/>
      <c r="AA767"/>
      <c r="AB767"/>
      <c r="AC767"/>
      <c r="AD767"/>
      <c r="AE767"/>
      <c r="AF767"/>
      <c r="AG767"/>
      <c r="AH767"/>
      <c r="AI767"/>
      <c r="AJ767"/>
      <c r="AK767"/>
      <c r="AL767"/>
      <c r="AM767"/>
      <c r="AN767"/>
      <c r="AO767"/>
      <c r="AP767"/>
      <c r="AQ767"/>
      <c r="AR767"/>
      <c r="AS767"/>
      <c r="AT767"/>
      <c r="AU767"/>
      <c r="AV767"/>
      <c r="AW767"/>
      <c r="AX767"/>
      <c r="AY767"/>
      <c r="AZ767"/>
      <c r="BA767"/>
      <c r="BB767"/>
      <c r="BC767"/>
      <c r="BD767"/>
      <c r="BE767"/>
      <c r="BF767"/>
      <c r="BG767"/>
      <c r="BH767"/>
      <c r="BI767"/>
      <c r="BJ767"/>
      <c r="BK767"/>
      <c r="BL767"/>
      <c r="BM767"/>
      <c r="BN767"/>
      <c r="BO767"/>
      <c r="BP767"/>
      <c r="BQ767"/>
      <c r="BR767"/>
      <c r="BS767"/>
      <c r="BT767"/>
      <c r="BU767"/>
      <c r="BV767"/>
      <c r="BW767"/>
      <c r="BX767"/>
      <c r="BY767"/>
      <c r="BZ767"/>
      <c r="CA767"/>
      <c r="CB767"/>
      <c r="CC767"/>
      <c r="CD767"/>
      <c r="CE767"/>
      <c r="CF767"/>
      <c r="CG767"/>
      <c r="CH767"/>
      <c r="CI767"/>
      <c r="CJ767"/>
      <c r="CK767"/>
      <c r="CL767"/>
      <c r="CM767"/>
      <c r="CN767"/>
      <c r="CO767"/>
      <c r="CP767"/>
      <c r="CQ767"/>
      <c r="CR767"/>
      <c r="CS767"/>
      <c r="CT767"/>
      <c r="CU767"/>
      <c r="CV767"/>
      <c r="CW767"/>
      <c r="CX767"/>
      <c r="CY767"/>
      <c r="CZ767"/>
      <c r="DA767"/>
      <c r="DB767"/>
      <c r="DC767"/>
      <c r="DD767"/>
      <c r="DE767"/>
      <c r="DF767"/>
      <c r="DG767"/>
      <c r="DH767"/>
      <c r="DI767"/>
      <c r="DJ767"/>
      <c r="DK767"/>
      <c r="DL767"/>
      <c r="DM767"/>
      <c r="DN767"/>
      <c r="DO767"/>
      <c r="DP767"/>
      <c r="DQ767"/>
      <c r="DR767"/>
      <c r="DS767"/>
      <c r="DT767"/>
      <c r="DU767"/>
      <c r="DV767"/>
      <c r="DW767"/>
      <c r="DX767"/>
      <c r="DY767"/>
      <c r="DZ767"/>
      <c r="EA767"/>
      <c r="EB767"/>
      <c r="EC767"/>
      <c r="ED767"/>
      <c r="EE767"/>
      <c r="EF767"/>
      <c r="EG767"/>
      <c r="EH767"/>
      <c r="EI767"/>
      <c r="EJ767"/>
      <c r="EK767"/>
      <c r="EL767"/>
      <c r="EM767"/>
      <c r="EN767"/>
      <c r="EO767"/>
      <c r="EP767"/>
      <c r="EQ767"/>
      <c r="ER767"/>
      <c r="ES767"/>
      <c r="ET767"/>
      <c r="EU767"/>
      <c r="EV767"/>
      <c r="EW767"/>
      <c r="EX767"/>
      <c r="EY767"/>
      <c r="EZ767"/>
      <c r="FA767"/>
      <c r="FB767"/>
      <c r="FC767"/>
      <c r="FD767"/>
      <c r="FE767"/>
      <c r="FF767"/>
      <c r="FG767"/>
      <c r="FH767"/>
      <c r="FI767"/>
      <c r="FJ767"/>
      <c r="FK767"/>
      <c r="FL767"/>
      <c r="FM767"/>
      <c r="FN767"/>
      <c r="FO767"/>
      <c r="FP767"/>
      <c r="FQ767"/>
      <c r="FR767"/>
      <c r="FS767"/>
      <c r="FT767"/>
      <c r="FU767"/>
      <c r="FV767"/>
      <c r="FW767"/>
      <c r="FX767"/>
      <c r="FY767"/>
      <c r="FZ767"/>
      <c r="GA767"/>
      <c r="GB767"/>
      <c r="GC767"/>
      <c r="GD767"/>
      <c r="GE767"/>
      <c r="GF767"/>
      <c r="GG767"/>
      <c r="GH767"/>
      <c r="GI767"/>
      <c r="GJ767"/>
      <c r="GK767"/>
      <c r="GL767"/>
      <c r="GM767"/>
      <c r="GN767"/>
      <c r="GO767"/>
      <c r="GP767"/>
      <c r="GQ767"/>
      <c r="GR767"/>
      <c r="GS767"/>
      <c r="GT767"/>
      <c r="GU767"/>
      <c r="GV767"/>
      <c r="GW767"/>
      <c r="GX767"/>
      <c r="GY767"/>
      <c r="GZ767"/>
      <c r="HA767"/>
      <c r="HB767"/>
      <c r="HC767"/>
      <c r="HD767"/>
      <c r="HE767"/>
      <c r="HF767"/>
      <c r="HG767"/>
      <c r="HH767"/>
      <c r="HI767"/>
      <c r="HJ767"/>
      <c r="HK767"/>
      <c r="HL767"/>
      <c r="HM767"/>
      <c r="HN767"/>
      <c r="HO767"/>
      <c r="HP767"/>
      <c r="HQ767"/>
      <c r="HR767"/>
      <c r="HS767"/>
      <c r="HT767"/>
      <c r="HU767"/>
      <c r="HV767"/>
      <c r="HW767"/>
      <c r="HX767"/>
      <c r="HY767"/>
      <c r="HZ767"/>
      <c r="IA767"/>
      <c r="IB767"/>
      <c r="IC767"/>
      <c r="ID767"/>
      <c r="IE767"/>
      <c r="IF767"/>
      <c r="IG767"/>
      <c r="IH767"/>
      <c r="II767"/>
      <c r="IJ767"/>
      <c r="IK767"/>
      <c r="IL767"/>
      <c r="IM767"/>
      <c r="IN767"/>
      <c r="IO767"/>
      <c r="IP767"/>
      <c r="IQ767"/>
      <c r="IR767"/>
      <c r="IS767"/>
      <c r="IT767"/>
      <c r="IU767"/>
      <c r="IV767"/>
      <c r="IW767"/>
      <c r="IX767"/>
      <c r="IY767"/>
      <c r="IZ767"/>
      <c r="JA767"/>
      <c r="JB767"/>
      <c r="JC767"/>
      <c r="JD767"/>
      <c r="JE767"/>
      <c r="JF767"/>
      <c r="JG767"/>
      <c r="JH767"/>
      <c r="JI767"/>
      <c r="JJ767"/>
      <c r="JK767"/>
      <c r="JL767"/>
      <c r="JM767"/>
      <c r="JN767"/>
      <c r="JO767"/>
      <c r="JP767"/>
      <c r="JQ767"/>
      <c r="JR767"/>
      <c r="JS767"/>
      <c r="JT767"/>
      <c r="JU767"/>
      <c r="JV767"/>
      <c r="JW767"/>
      <c r="JX767"/>
      <c r="JY767"/>
      <c r="JZ767"/>
      <c r="KA767"/>
      <c r="KB767"/>
      <c r="KC767"/>
      <c r="KD767"/>
      <c r="KE767"/>
      <c r="KF767"/>
      <c r="KG767"/>
      <c r="KH767"/>
      <c r="KI767"/>
      <c r="KJ767"/>
      <c r="KK767"/>
      <c r="KL767"/>
      <c r="KM767"/>
      <c r="KN767"/>
      <c r="KO767"/>
      <c r="KP767"/>
      <c r="KQ767"/>
      <c r="KR767"/>
      <c r="KS767"/>
      <c r="KT767"/>
      <c r="KU767"/>
      <c r="KV767"/>
      <c r="KW767"/>
      <c r="KX767"/>
      <c r="KY767"/>
      <c r="KZ767"/>
      <c r="LA767"/>
      <c r="LB767"/>
      <c r="LC767"/>
      <c r="LD767"/>
      <c r="LE767"/>
      <c r="LF767"/>
      <c r="LG767"/>
      <c r="LH767"/>
      <c r="LI767"/>
      <c r="LJ767"/>
      <c r="LK767"/>
      <c r="LL767"/>
      <c r="LM767"/>
      <c r="LN767"/>
      <c r="LO767"/>
      <c r="LP767"/>
      <c r="LQ767"/>
      <c r="LR767"/>
      <c r="LS767"/>
      <c r="LT767"/>
      <c r="LU767"/>
      <c r="LV767"/>
      <c r="LW767"/>
      <c r="LX767"/>
      <c r="LY767"/>
      <c r="LZ767"/>
      <c r="MA767"/>
      <c r="MB767"/>
      <c r="MC767"/>
      <c r="MD767"/>
      <c r="ME767"/>
      <c r="MF767"/>
      <c r="MG767"/>
      <c r="MH767"/>
      <c r="MI767"/>
      <c r="MJ767"/>
      <c r="MK767"/>
      <c r="ML767"/>
      <c r="MM767"/>
      <c r="MN767"/>
      <c r="MO767"/>
      <c r="MP767"/>
      <c r="MQ767"/>
      <c r="MR767"/>
      <c r="MS767"/>
      <c r="MT767"/>
      <c r="MU767"/>
      <c r="MV767"/>
      <c r="MW767"/>
      <c r="MX767"/>
      <c r="MY767"/>
      <c r="MZ767"/>
      <c r="NA767"/>
      <c r="NB767"/>
      <c r="NC767"/>
      <c r="ND767"/>
      <c r="NE767"/>
      <c r="NF767"/>
      <c r="NG767"/>
      <c r="NH767"/>
      <c r="NI767"/>
      <c r="NJ767"/>
      <c r="NK767"/>
      <c r="NL767"/>
      <c r="NM767"/>
      <c r="NN767"/>
      <c r="NO767"/>
      <c r="NP767"/>
      <c r="NQ767"/>
      <c r="NR767"/>
      <c r="NS767"/>
      <c r="NT767"/>
      <c r="NU767"/>
      <c r="NV767"/>
      <c r="NW767"/>
      <c r="NX767"/>
      <c r="NY767"/>
      <c r="NZ767"/>
      <c r="OA767"/>
      <c r="OB767"/>
      <c r="OC767"/>
      <c r="OD767"/>
      <c r="OE767"/>
      <c r="OF767"/>
      <c r="OG767"/>
      <c r="OH767"/>
      <c r="OI767"/>
      <c r="OJ767"/>
      <c r="OK767"/>
      <c r="OL767"/>
      <c r="OM767"/>
      <c r="ON767"/>
      <c r="OO767"/>
      <c r="OP767"/>
      <c r="OQ767"/>
      <c r="OR767"/>
      <c r="OS767"/>
      <c r="OT767"/>
      <c r="OU767"/>
      <c r="OV767"/>
      <c r="OW767"/>
      <c r="OX767"/>
      <c r="OY767"/>
      <c r="OZ767"/>
      <c r="PA767"/>
      <c r="PB767"/>
      <c r="PC767"/>
      <c r="PD767"/>
      <c r="PE767"/>
      <c r="PF767"/>
      <c r="PG767"/>
      <c r="PH767"/>
      <c r="PI767"/>
      <c r="PJ767"/>
      <c r="PK767"/>
      <c r="PL767"/>
      <c r="PM767"/>
      <c r="PN767"/>
      <c r="PO767"/>
      <c r="PP767"/>
      <c r="PQ767"/>
      <c r="PR767"/>
      <c r="PS767"/>
      <c r="PT767"/>
      <c r="PU767"/>
      <c r="PV767"/>
      <c r="PW767"/>
      <c r="PX767"/>
      <c r="PY767"/>
      <c r="PZ767"/>
      <c r="QA767"/>
      <c r="QB767"/>
      <c r="QC767"/>
      <c r="QD767"/>
      <c r="QE767"/>
      <c r="QF767"/>
      <c r="QG767"/>
      <c r="QH767"/>
      <c r="QI767"/>
      <c r="QJ767"/>
      <c r="QK767"/>
      <c r="QL767"/>
      <c r="QM767"/>
      <c r="QN767"/>
      <c r="QO767"/>
      <c r="QP767"/>
      <c r="QQ767"/>
      <c r="QR767"/>
      <c r="QS767"/>
      <c r="QT767"/>
      <c r="QU767"/>
      <c r="QV767"/>
      <c r="QW767"/>
      <c r="QX767"/>
      <c r="QY767"/>
      <c r="QZ767"/>
      <c r="RA767"/>
      <c r="RB767"/>
      <c r="RC767"/>
      <c r="RD767"/>
      <c r="RE767"/>
      <c r="RF767"/>
      <c r="RG767"/>
      <c r="RH767"/>
      <c r="RI767"/>
      <c r="RJ767"/>
      <c r="RK767"/>
      <c r="RL767"/>
      <c r="RM767"/>
      <c r="RN767"/>
      <c r="RO767"/>
      <c r="RP767"/>
      <c r="RQ767"/>
      <c r="RR767"/>
      <c r="RS767"/>
      <c r="RT767"/>
      <c r="RU767"/>
      <c r="RV767"/>
      <c r="RW767"/>
      <c r="RX767"/>
      <c r="RY767"/>
      <c r="RZ767"/>
      <c r="SA767"/>
      <c r="SB767"/>
      <c r="SC767"/>
      <c r="SD767"/>
      <c r="SE767"/>
      <c r="SF767"/>
      <c r="SG767"/>
      <c r="SH767"/>
      <c r="SI767"/>
      <c r="SJ767"/>
      <c r="SK767"/>
      <c r="SL767"/>
      <c r="SM767"/>
      <c r="SN767"/>
      <c r="SO767"/>
      <c r="SP767"/>
    </row>
    <row r="768" spans="1:510" ht="16.5" customHeight="1" x14ac:dyDescent="0.2">
      <c r="A768" s="20">
        <v>147</v>
      </c>
      <c r="B768" s="20" t="s">
        <v>53</v>
      </c>
      <c r="C768" s="20" t="s">
        <v>924</v>
      </c>
      <c r="D768" s="20" t="s">
        <v>38</v>
      </c>
      <c r="E768" s="20" t="s">
        <v>1345</v>
      </c>
      <c r="F768" s="22" t="s">
        <v>55</v>
      </c>
      <c r="G768" s="30" t="s">
        <v>42</v>
      </c>
      <c r="H768" s="20" t="s">
        <v>35</v>
      </c>
      <c r="I768" s="20" t="s">
        <v>27</v>
      </c>
      <c r="J768" s="22" t="s">
        <v>924</v>
      </c>
      <c r="K768" s="20"/>
      <c r="L768" s="20"/>
      <c r="M768" s="20"/>
      <c r="N768" s="20"/>
      <c r="O768" s="20"/>
      <c r="P768" s="23">
        <v>10000000</v>
      </c>
      <c r="Q768" s="24">
        <v>3</v>
      </c>
      <c r="R768" s="25">
        <v>45992</v>
      </c>
      <c r="S768" s="20" t="s">
        <v>56</v>
      </c>
      <c r="T768" s="23">
        <v>30000000</v>
      </c>
      <c r="U768" s="27" t="s">
        <v>100</v>
      </c>
      <c r="V768" s="27" t="s">
        <v>100</v>
      </c>
      <c r="W768"/>
      <c r="X768"/>
      <c r="Y768"/>
      <c r="Z768"/>
      <c r="AA768"/>
      <c r="AB768"/>
      <c r="AC768"/>
      <c r="AD768"/>
      <c r="AE768"/>
      <c r="AF768"/>
      <c r="AG768"/>
      <c r="AH768"/>
      <c r="AI768"/>
      <c r="AJ768"/>
      <c r="AK768"/>
      <c r="AL768"/>
      <c r="AM768"/>
      <c r="AN768"/>
      <c r="AO768"/>
      <c r="AP768"/>
      <c r="AQ768"/>
      <c r="AR768"/>
      <c r="AS768"/>
      <c r="AT768"/>
      <c r="AU768"/>
      <c r="AV768"/>
      <c r="AW768"/>
      <c r="AX768"/>
      <c r="AY768"/>
      <c r="AZ768"/>
      <c r="BA768"/>
      <c r="BB768"/>
      <c r="BC768"/>
      <c r="BD768"/>
      <c r="BE768"/>
      <c r="BF768"/>
      <c r="BG768"/>
      <c r="BH768"/>
      <c r="BI768"/>
      <c r="BJ768"/>
      <c r="BK768"/>
      <c r="BL768"/>
      <c r="BM768"/>
      <c r="BN768"/>
      <c r="BO768"/>
      <c r="BP768"/>
      <c r="BQ768"/>
      <c r="BR768"/>
      <c r="BS768"/>
      <c r="BT768"/>
      <c r="BU768"/>
      <c r="BV768"/>
      <c r="BW768"/>
      <c r="BX768"/>
      <c r="BY768"/>
      <c r="BZ768"/>
      <c r="CA768"/>
      <c r="CB768"/>
      <c r="CC768"/>
      <c r="CD768"/>
      <c r="CE768"/>
      <c r="CF768"/>
      <c r="CG768"/>
      <c r="CH768"/>
      <c r="CI768"/>
      <c r="CJ768"/>
      <c r="CK768"/>
      <c r="CL768"/>
      <c r="CM768"/>
      <c r="CN768"/>
      <c r="CO768"/>
      <c r="CP768"/>
      <c r="CQ768"/>
      <c r="CR768"/>
      <c r="CS768"/>
      <c r="CT768"/>
      <c r="CU768"/>
      <c r="CV768"/>
      <c r="CW768"/>
      <c r="CX768"/>
      <c r="CY768"/>
      <c r="CZ768"/>
      <c r="DA768"/>
      <c r="DB768"/>
      <c r="DC768"/>
      <c r="DD768"/>
      <c r="DE768"/>
      <c r="DF768"/>
      <c r="DG768"/>
      <c r="DH768"/>
      <c r="DI768"/>
      <c r="DJ768"/>
      <c r="DK768"/>
      <c r="DL768"/>
      <c r="DM768"/>
      <c r="DN768"/>
      <c r="DO768"/>
      <c r="DP768"/>
      <c r="DQ768"/>
      <c r="DR768"/>
      <c r="DS768"/>
      <c r="DT768"/>
      <c r="DU768"/>
      <c r="DV768"/>
      <c r="DW768"/>
      <c r="DX768"/>
      <c r="DY768"/>
      <c r="DZ768"/>
      <c r="EA768"/>
      <c r="EB768"/>
      <c r="EC768"/>
      <c r="ED768"/>
      <c r="EE768"/>
      <c r="EF768"/>
      <c r="EG768"/>
      <c r="EH768"/>
      <c r="EI768"/>
      <c r="EJ768"/>
      <c r="EK768"/>
      <c r="EL768"/>
      <c r="EM768"/>
      <c r="EN768"/>
      <c r="EO768"/>
      <c r="EP768"/>
      <c r="EQ768"/>
      <c r="ER768"/>
      <c r="ES768"/>
      <c r="ET768"/>
      <c r="EU768"/>
      <c r="EV768"/>
      <c r="EW768"/>
      <c r="EX768"/>
      <c r="EY768"/>
      <c r="EZ768"/>
      <c r="FA768"/>
      <c r="FB768"/>
      <c r="FC768"/>
      <c r="FD768"/>
      <c r="FE768"/>
      <c r="FF768"/>
      <c r="FG768"/>
      <c r="FH768"/>
      <c r="FI768"/>
      <c r="FJ768"/>
      <c r="FK768"/>
      <c r="FL768"/>
      <c r="FM768"/>
      <c r="FN768"/>
      <c r="FO768"/>
      <c r="FP768"/>
      <c r="FQ768"/>
      <c r="FR768"/>
      <c r="FS768"/>
      <c r="FT768"/>
      <c r="FU768"/>
      <c r="FV768"/>
      <c r="FW768"/>
      <c r="FX768"/>
      <c r="FY768"/>
      <c r="FZ768"/>
      <c r="GA768"/>
      <c r="GB768"/>
      <c r="GC768"/>
      <c r="GD768"/>
      <c r="GE768"/>
      <c r="GF768"/>
      <c r="GG768"/>
      <c r="GH768"/>
      <c r="GI768"/>
      <c r="GJ768"/>
      <c r="GK768"/>
      <c r="GL768"/>
      <c r="GM768"/>
      <c r="GN768"/>
      <c r="GO768"/>
      <c r="GP768"/>
      <c r="GQ768"/>
      <c r="GR768"/>
      <c r="GS768"/>
      <c r="GT768"/>
      <c r="GU768"/>
      <c r="GV768"/>
      <c r="GW768"/>
      <c r="GX768"/>
      <c r="GY768"/>
      <c r="GZ768"/>
      <c r="HA768"/>
      <c r="HB768"/>
      <c r="HC768"/>
      <c r="HD768"/>
      <c r="HE768"/>
      <c r="HF768"/>
      <c r="HG768"/>
      <c r="HH768"/>
      <c r="HI768"/>
      <c r="HJ768"/>
      <c r="HK768"/>
      <c r="HL768"/>
      <c r="HM768"/>
      <c r="HN768"/>
      <c r="HO768"/>
      <c r="HP768"/>
      <c r="HQ768"/>
      <c r="HR768"/>
      <c r="HS768"/>
      <c r="HT768"/>
      <c r="HU768"/>
      <c r="HV768"/>
      <c r="HW768"/>
      <c r="HX768"/>
      <c r="HY768"/>
      <c r="HZ768"/>
      <c r="IA768"/>
      <c r="IB768"/>
      <c r="IC768"/>
      <c r="ID768"/>
      <c r="IE768"/>
      <c r="IF768"/>
      <c r="IG768"/>
      <c r="IH768"/>
      <c r="II768"/>
      <c r="IJ768"/>
      <c r="IK768"/>
      <c r="IL768"/>
      <c r="IM768"/>
      <c r="IN768"/>
      <c r="IO768"/>
      <c r="IP768"/>
      <c r="IQ768"/>
      <c r="IR768"/>
      <c r="IS768"/>
      <c r="IT768"/>
      <c r="IU768"/>
      <c r="IV768"/>
      <c r="IW768"/>
      <c r="IX768"/>
      <c r="IY768"/>
      <c r="IZ768"/>
      <c r="JA768"/>
      <c r="JB768"/>
      <c r="JC768"/>
      <c r="JD768"/>
      <c r="JE768"/>
      <c r="JF768"/>
      <c r="JG768"/>
      <c r="JH768"/>
      <c r="JI768"/>
      <c r="JJ768"/>
      <c r="JK768"/>
      <c r="JL768"/>
      <c r="JM768"/>
      <c r="JN768"/>
      <c r="JO768"/>
      <c r="JP768"/>
      <c r="JQ768"/>
      <c r="JR768"/>
      <c r="JS768"/>
      <c r="JT768"/>
      <c r="JU768"/>
      <c r="JV768"/>
      <c r="JW768"/>
      <c r="JX768"/>
      <c r="JY768"/>
      <c r="JZ768"/>
      <c r="KA768"/>
      <c r="KB768"/>
      <c r="KC768"/>
      <c r="KD768"/>
      <c r="KE768"/>
      <c r="KF768"/>
      <c r="KG768"/>
      <c r="KH768"/>
      <c r="KI768"/>
      <c r="KJ768"/>
      <c r="KK768"/>
      <c r="KL768"/>
      <c r="KM768"/>
      <c r="KN768"/>
      <c r="KO768"/>
      <c r="KP768"/>
      <c r="KQ768"/>
      <c r="KR768"/>
      <c r="KS768"/>
      <c r="KT768"/>
      <c r="KU768"/>
      <c r="KV768"/>
      <c r="KW768"/>
      <c r="KX768"/>
      <c r="KY768"/>
      <c r="KZ768"/>
      <c r="LA768"/>
      <c r="LB768"/>
      <c r="LC768"/>
      <c r="LD768"/>
      <c r="LE768"/>
      <c r="LF768"/>
      <c r="LG768"/>
      <c r="LH768"/>
      <c r="LI768"/>
      <c r="LJ768"/>
      <c r="LK768"/>
      <c r="LL768"/>
      <c r="LM768"/>
      <c r="LN768"/>
      <c r="LO768"/>
      <c r="LP768"/>
      <c r="LQ768"/>
      <c r="LR768"/>
      <c r="LS768"/>
      <c r="LT768"/>
      <c r="LU768"/>
      <c r="LV768"/>
      <c r="LW768"/>
      <c r="LX768"/>
      <c r="LY768"/>
      <c r="LZ768"/>
      <c r="MA768"/>
      <c r="MB768"/>
      <c r="MC768"/>
      <c r="MD768"/>
      <c r="ME768"/>
      <c r="MF768"/>
      <c r="MG768"/>
      <c r="MH768"/>
      <c r="MI768"/>
      <c r="MJ768"/>
      <c r="MK768"/>
      <c r="ML768"/>
      <c r="MM768"/>
      <c r="MN768"/>
      <c r="MO768"/>
      <c r="MP768"/>
      <c r="MQ768"/>
      <c r="MR768"/>
      <c r="MS768"/>
      <c r="MT768"/>
      <c r="MU768"/>
      <c r="MV768"/>
      <c r="MW768"/>
      <c r="MX768"/>
      <c r="MY768"/>
      <c r="MZ768"/>
      <c r="NA768"/>
      <c r="NB768"/>
      <c r="NC768"/>
      <c r="ND768"/>
      <c r="NE768"/>
      <c r="NF768"/>
      <c r="NG768"/>
      <c r="NH768"/>
      <c r="NI768"/>
      <c r="NJ768"/>
      <c r="NK768"/>
      <c r="NL768"/>
      <c r="NM768"/>
      <c r="NN768"/>
      <c r="NO768"/>
      <c r="NP768"/>
      <c r="NQ768"/>
      <c r="NR768"/>
      <c r="NS768"/>
      <c r="NT768"/>
      <c r="NU768"/>
      <c r="NV768"/>
      <c r="NW768"/>
      <c r="NX768"/>
      <c r="NY768"/>
      <c r="NZ768"/>
      <c r="OA768"/>
      <c r="OB768"/>
      <c r="OC768"/>
      <c r="OD768"/>
      <c r="OE768"/>
      <c r="OF768"/>
      <c r="OG768"/>
      <c r="OH768"/>
      <c r="OI768"/>
      <c r="OJ768"/>
      <c r="OK768"/>
      <c r="OL768"/>
      <c r="OM768"/>
      <c r="ON768"/>
      <c r="OO768"/>
      <c r="OP768"/>
      <c r="OQ768"/>
      <c r="OR768"/>
      <c r="OS768"/>
      <c r="OT768"/>
      <c r="OU768"/>
      <c r="OV768"/>
      <c r="OW768"/>
      <c r="OX768"/>
      <c r="OY768"/>
      <c r="OZ768"/>
      <c r="PA768"/>
      <c r="PB768"/>
      <c r="PC768"/>
      <c r="PD768"/>
      <c r="PE768"/>
      <c r="PF768"/>
      <c r="PG768"/>
      <c r="PH768"/>
      <c r="PI768"/>
      <c r="PJ768"/>
      <c r="PK768"/>
      <c r="PL768"/>
      <c r="PM768"/>
      <c r="PN768"/>
      <c r="PO768"/>
      <c r="PP768"/>
      <c r="PQ768"/>
      <c r="PR768"/>
      <c r="PS768"/>
      <c r="PT768"/>
      <c r="PU768"/>
      <c r="PV768"/>
      <c r="PW768"/>
      <c r="PX768"/>
      <c r="PY768"/>
      <c r="PZ768"/>
      <c r="QA768"/>
      <c r="QB768"/>
      <c r="QC768"/>
      <c r="QD768"/>
      <c r="QE768"/>
      <c r="QF768"/>
      <c r="QG768"/>
      <c r="QH768"/>
      <c r="QI768"/>
      <c r="QJ768"/>
      <c r="QK768"/>
      <c r="QL768"/>
      <c r="QM768"/>
      <c r="QN768"/>
      <c r="QO768"/>
      <c r="QP768"/>
      <c r="QQ768"/>
      <c r="QR768"/>
      <c r="QS768"/>
      <c r="QT768"/>
      <c r="QU768"/>
      <c r="QV768"/>
      <c r="QW768"/>
      <c r="QX768"/>
      <c r="QY768"/>
      <c r="QZ768"/>
      <c r="RA768"/>
      <c r="RB768"/>
      <c r="RC768"/>
      <c r="RD768"/>
      <c r="RE768"/>
      <c r="RF768"/>
      <c r="RG768"/>
      <c r="RH768"/>
      <c r="RI768"/>
      <c r="RJ768"/>
      <c r="RK768"/>
      <c r="RL768"/>
      <c r="RM768"/>
      <c r="RN768"/>
      <c r="RO768"/>
      <c r="RP768"/>
      <c r="RQ768"/>
      <c r="RR768"/>
      <c r="RS768"/>
      <c r="RT768"/>
      <c r="RU768"/>
      <c r="RV768"/>
      <c r="RW768"/>
      <c r="RX768"/>
      <c r="RY768"/>
      <c r="RZ768"/>
      <c r="SA768"/>
      <c r="SB768"/>
      <c r="SC768"/>
      <c r="SD768"/>
      <c r="SE768"/>
      <c r="SF768"/>
      <c r="SG768"/>
      <c r="SH768"/>
      <c r="SI768"/>
      <c r="SJ768"/>
      <c r="SK768"/>
      <c r="SL768"/>
      <c r="SM768"/>
      <c r="SN768"/>
      <c r="SO768"/>
      <c r="SP768"/>
    </row>
    <row r="769" spans="1:510" ht="16.5" customHeight="1" x14ac:dyDescent="0.2">
      <c r="A769" s="20">
        <v>148</v>
      </c>
      <c r="B769" s="20" t="s">
        <v>53</v>
      </c>
      <c r="C769" s="20" t="s">
        <v>924</v>
      </c>
      <c r="D769" s="20" t="s">
        <v>38</v>
      </c>
      <c r="E769" s="20" t="s">
        <v>1345</v>
      </c>
      <c r="F769" s="22" t="s">
        <v>59</v>
      </c>
      <c r="G769" s="30" t="s">
        <v>42</v>
      </c>
      <c r="H769" s="20" t="s">
        <v>35</v>
      </c>
      <c r="I769" s="20" t="s">
        <v>27</v>
      </c>
      <c r="J769" s="22" t="s">
        <v>924</v>
      </c>
      <c r="K769" s="20"/>
      <c r="L769" s="20"/>
      <c r="M769" s="20"/>
      <c r="N769" s="20"/>
      <c r="O769" s="20"/>
      <c r="P769" s="23">
        <v>10000000</v>
      </c>
      <c r="Q769" s="24">
        <v>3</v>
      </c>
      <c r="R769" s="25">
        <v>45992</v>
      </c>
      <c r="S769" s="20" t="s">
        <v>56</v>
      </c>
      <c r="T769" s="23">
        <v>30000000</v>
      </c>
      <c r="U769" s="27" t="s">
        <v>100</v>
      </c>
      <c r="V769" s="27" t="s">
        <v>100</v>
      </c>
      <c r="W769"/>
      <c r="X769"/>
      <c r="Y769"/>
      <c r="Z769"/>
      <c r="AA769"/>
      <c r="AB769"/>
      <c r="AC769"/>
      <c r="AD769"/>
      <c r="AE769"/>
      <c r="AF769"/>
      <c r="AG769"/>
      <c r="AH769"/>
      <c r="AI769"/>
      <c r="AJ769"/>
      <c r="AK769"/>
      <c r="AL769"/>
      <c r="AM769"/>
      <c r="AN769"/>
      <c r="AO769"/>
      <c r="AP769"/>
      <c r="AQ769"/>
      <c r="AR769"/>
      <c r="AS769"/>
      <c r="AT769"/>
      <c r="AU769"/>
      <c r="AV769"/>
      <c r="AW769"/>
      <c r="AX769"/>
      <c r="AY769"/>
      <c r="AZ769"/>
      <c r="BA769"/>
      <c r="BB769"/>
      <c r="BC769"/>
      <c r="BD769"/>
      <c r="BE769"/>
      <c r="BF769"/>
      <c r="BG769"/>
      <c r="BH769"/>
      <c r="BI769"/>
      <c r="BJ769"/>
      <c r="BK769"/>
      <c r="BL769"/>
      <c r="BM769"/>
      <c r="BN769"/>
      <c r="BO769"/>
      <c r="BP769"/>
      <c r="BQ769"/>
      <c r="BR769"/>
      <c r="BS769"/>
      <c r="BT769"/>
      <c r="BU769"/>
      <c r="BV769"/>
      <c r="BW769"/>
      <c r="BX769"/>
      <c r="BY769"/>
      <c r="BZ769"/>
      <c r="CA769"/>
      <c r="CB769"/>
      <c r="CC769"/>
      <c r="CD769"/>
      <c r="CE769"/>
      <c r="CF769"/>
      <c r="CG769"/>
      <c r="CH769"/>
      <c r="CI769"/>
      <c r="CJ769"/>
      <c r="CK769"/>
      <c r="CL769"/>
      <c r="CM769"/>
      <c r="CN769"/>
      <c r="CO769"/>
      <c r="CP769"/>
      <c r="CQ769"/>
      <c r="CR769"/>
      <c r="CS769"/>
      <c r="CT769"/>
      <c r="CU769"/>
      <c r="CV769"/>
      <c r="CW769"/>
      <c r="CX769"/>
      <c r="CY769"/>
      <c r="CZ769"/>
      <c r="DA769"/>
      <c r="DB769"/>
      <c r="DC769"/>
      <c r="DD769"/>
      <c r="DE769"/>
      <c r="DF769"/>
      <c r="DG769"/>
      <c r="DH769"/>
      <c r="DI769"/>
      <c r="DJ769"/>
      <c r="DK769"/>
      <c r="DL769"/>
      <c r="DM769"/>
      <c r="DN769"/>
      <c r="DO769"/>
      <c r="DP769"/>
      <c r="DQ769"/>
      <c r="DR769"/>
      <c r="DS769"/>
      <c r="DT769"/>
      <c r="DU769"/>
      <c r="DV769"/>
      <c r="DW769"/>
      <c r="DX769"/>
      <c r="DY769"/>
      <c r="DZ769"/>
      <c r="EA769"/>
      <c r="EB769"/>
      <c r="EC769"/>
      <c r="ED769"/>
      <c r="EE769"/>
      <c r="EF769"/>
      <c r="EG769"/>
      <c r="EH769"/>
      <c r="EI769"/>
      <c r="EJ769"/>
      <c r="EK769"/>
      <c r="EL769"/>
      <c r="EM769"/>
      <c r="EN769"/>
      <c r="EO769"/>
      <c r="EP769"/>
      <c r="EQ769"/>
      <c r="ER769"/>
      <c r="ES769"/>
      <c r="ET769"/>
      <c r="EU769"/>
      <c r="EV769"/>
      <c r="EW769"/>
      <c r="EX769"/>
      <c r="EY769"/>
      <c r="EZ769"/>
      <c r="FA769"/>
      <c r="FB769"/>
      <c r="FC769"/>
      <c r="FD769"/>
      <c r="FE769"/>
      <c r="FF769"/>
      <c r="FG769"/>
      <c r="FH769"/>
      <c r="FI769"/>
      <c r="FJ769"/>
      <c r="FK769"/>
      <c r="FL769"/>
      <c r="FM769"/>
      <c r="FN769"/>
      <c r="FO769"/>
      <c r="FP769"/>
      <c r="FQ769"/>
      <c r="FR769"/>
      <c r="FS769"/>
      <c r="FT769"/>
      <c r="FU769"/>
      <c r="FV769"/>
      <c r="FW769"/>
      <c r="FX769"/>
      <c r="FY769"/>
      <c r="FZ769"/>
      <c r="GA769"/>
      <c r="GB769"/>
      <c r="GC769"/>
      <c r="GD769"/>
      <c r="GE769"/>
      <c r="GF769"/>
      <c r="GG769"/>
      <c r="GH769"/>
      <c r="GI769"/>
      <c r="GJ769"/>
      <c r="GK769"/>
      <c r="GL769"/>
      <c r="GM769"/>
      <c r="GN769"/>
      <c r="GO769"/>
      <c r="GP769"/>
      <c r="GQ769"/>
      <c r="GR769"/>
      <c r="GS769"/>
      <c r="GT769"/>
      <c r="GU769"/>
      <c r="GV769"/>
      <c r="GW769"/>
      <c r="GX769"/>
      <c r="GY769"/>
      <c r="GZ769"/>
      <c r="HA769"/>
      <c r="HB769"/>
      <c r="HC769"/>
      <c r="HD769"/>
      <c r="HE769"/>
      <c r="HF769"/>
      <c r="HG769"/>
      <c r="HH769"/>
      <c r="HI769"/>
      <c r="HJ769"/>
      <c r="HK769"/>
      <c r="HL769"/>
      <c r="HM769"/>
      <c r="HN769"/>
      <c r="HO769"/>
      <c r="HP769"/>
      <c r="HQ769"/>
      <c r="HR769"/>
      <c r="HS769"/>
      <c r="HT769"/>
      <c r="HU769"/>
      <c r="HV769"/>
      <c r="HW769"/>
      <c r="HX769"/>
      <c r="HY769"/>
      <c r="HZ769"/>
      <c r="IA769"/>
      <c r="IB769"/>
      <c r="IC769"/>
      <c r="ID769"/>
      <c r="IE769"/>
      <c r="IF769"/>
      <c r="IG769"/>
      <c r="IH769"/>
      <c r="II769"/>
      <c r="IJ769"/>
      <c r="IK769"/>
      <c r="IL769"/>
      <c r="IM769"/>
      <c r="IN769"/>
      <c r="IO769"/>
      <c r="IP769"/>
      <c r="IQ769"/>
      <c r="IR769"/>
      <c r="IS769"/>
      <c r="IT769"/>
      <c r="IU769"/>
      <c r="IV769"/>
      <c r="IW769"/>
      <c r="IX769"/>
      <c r="IY769"/>
      <c r="IZ769"/>
      <c r="JA769"/>
      <c r="JB769"/>
      <c r="JC769"/>
      <c r="JD769"/>
      <c r="JE769"/>
      <c r="JF769"/>
      <c r="JG769"/>
      <c r="JH769"/>
      <c r="JI769"/>
      <c r="JJ769"/>
      <c r="JK769"/>
      <c r="JL769"/>
      <c r="JM769"/>
      <c r="JN769"/>
      <c r="JO769"/>
      <c r="JP769"/>
      <c r="JQ769"/>
      <c r="JR769"/>
      <c r="JS769"/>
      <c r="JT769"/>
      <c r="JU769"/>
      <c r="JV769"/>
      <c r="JW769"/>
      <c r="JX769"/>
      <c r="JY769"/>
      <c r="JZ769"/>
      <c r="KA769"/>
      <c r="KB769"/>
      <c r="KC769"/>
      <c r="KD769"/>
      <c r="KE769"/>
      <c r="KF769"/>
      <c r="KG769"/>
      <c r="KH769"/>
      <c r="KI769"/>
      <c r="KJ769"/>
      <c r="KK769"/>
      <c r="KL769"/>
      <c r="KM769"/>
      <c r="KN769"/>
      <c r="KO769"/>
      <c r="KP769"/>
      <c r="KQ769"/>
      <c r="KR769"/>
      <c r="KS769"/>
      <c r="KT769"/>
      <c r="KU769"/>
      <c r="KV769"/>
      <c r="KW769"/>
      <c r="KX769"/>
      <c r="KY769"/>
      <c r="KZ769"/>
      <c r="LA769"/>
      <c r="LB769"/>
      <c r="LC769"/>
      <c r="LD769"/>
      <c r="LE769"/>
      <c r="LF769"/>
      <c r="LG769"/>
      <c r="LH769"/>
      <c r="LI769"/>
      <c r="LJ769"/>
      <c r="LK769"/>
      <c r="LL769"/>
      <c r="LM769"/>
      <c r="LN769"/>
      <c r="LO769"/>
      <c r="LP769"/>
      <c r="LQ769"/>
      <c r="LR769"/>
      <c r="LS769"/>
      <c r="LT769"/>
      <c r="LU769"/>
      <c r="LV769"/>
      <c r="LW769"/>
      <c r="LX769"/>
      <c r="LY769"/>
      <c r="LZ769"/>
      <c r="MA769"/>
      <c r="MB769"/>
      <c r="MC769"/>
      <c r="MD769"/>
      <c r="ME769"/>
      <c r="MF769"/>
      <c r="MG769"/>
      <c r="MH769"/>
      <c r="MI769"/>
      <c r="MJ769"/>
      <c r="MK769"/>
      <c r="ML769"/>
      <c r="MM769"/>
      <c r="MN769"/>
      <c r="MO769"/>
      <c r="MP769"/>
      <c r="MQ769"/>
      <c r="MR769"/>
      <c r="MS769"/>
      <c r="MT769"/>
      <c r="MU769"/>
      <c r="MV769"/>
      <c r="MW769"/>
      <c r="MX769"/>
      <c r="MY769"/>
      <c r="MZ769"/>
      <c r="NA769"/>
      <c r="NB769"/>
      <c r="NC769"/>
      <c r="ND769"/>
      <c r="NE769"/>
      <c r="NF769"/>
      <c r="NG769"/>
      <c r="NH769"/>
      <c r="NI769"/>
      <c r="NJ769"/>
      <c r="NK769"/>
      <c r="NL769"/>
      <c r="NM769"/>
      <c r="NN769"/>
      <c r="NO769"/>
      <c r="NP769"/>
      <c r="NQ769"/>
      <c r="NR769"/>
      <c r="NS769"/>
      <c r="NT769"/>
      <c r="NU769"/>
      <c r="NV769"/>
      <c r="NW769"/>
      <c r="NX769"/>
      <c r="NY769"/>
      <c r="NZ769"/>
      <c r="OA769"/>
      <c r="OB769"/>
      <c r="OC769"/>
      <c r="OD769"/>
      <c r="OE769"/>
      <c r="OF769"/>
      <c r="OG769"/>
      <c r="OH769"/>
      <c r="OI769"/>
      <c r="OJ769"/>
      <c r="OK769"/>
      <c r="OL769"/>
      <c r="OM769"/>
      <c r="ON769"/>
      <c r="OO769"/>
      <c r="OP769"/>
      <c r="OQ769"/>
      <c r="OR769"/>
      <c r="OS769"/>
      <c r="OT769"/>
      <c r="OU769"/>
      <c r="OV769"/>
      <c r="OW769"/>
      <c r="OX769"/>
      <c r="OY769"/>
      <c r="OZ769"/>
      <c r="PA769"/>
      <c r="PB769"/>
      <c r="PC769"/>
      <c r="PD769"/>
      <c r="PE769"/>
      <c r="PF769"/>
      <c r="PG769"/>
      <c r="PH769"/>
      <c r="PI769"/>
      <c r="PJ769"/>
      <c r="PK769"/>
      <c r="PL769"/>
      <c r="PM769"/>
      <c r="PN769"/>
      <c r="PO769"/>
      <c r="PP769"/>
      <c r="PQ769"/>
      <c r="PR769"/>
      <c r="PS769"/>
      <c r="PT769"/>
      <c r="PU769"/>
      <c r="PV769"/>
      <c r="PW769"/>
      <c r="PX769"/>
      <c r="PY769"/>
      <c r="PZ769"/>
      <c r="QA769"/>
      <c r="QB769"/>
      <c r="QC769"/>
      <c r="QD769"/>
      <c r="QE769"/>
      <c r="QF769"/>
      <c r="QG769"/>
      <c r="QH769"/>
      <c r="QI769"/>
      <c r="QJ769"/>
      <c r="QK769"/>
      <c r="QL769"/>
      <c r="QM769"/>
      <c r="QN769"/>
      <c r="QO769"/>
      <c r="QP769"/>
      <c r="QQ769"/>
      <c r="QR769"/>
      <c r="QS769"/>
      <c r="QT769"/>
      <c r="QU769"/>
      <c r="QV769"/>
      <c r="QW769"/>
      <c r="QX769"/>
      <c r="QY769"/>
      <c r="QZ769"/>
      <c r="RA769"/>
      <c r="RB769"/>
      <c r="RC769"/>
      <c r="RD769"/>
      <c r="RE769"/>
      <c r="RF769"/>
      <c r="RG769"/>
      <c r="RH769"/>
      <c r="RI769"/>
      <c r="RJ769"/>
      <c r="RK769"/>
      <c r="RL769"/>
      <c r="RM769"/>
      <c r="RN769"/>
      <c r="RO769"/>
      <c r="RP769"/>
      <c r="RQ769"/>
      <c r="RR769"/>
      <c r="RS769"/>
      <c r="RT769"/>
      <c r="RU769"/>
      <c r="RV769"/>
      <c r="RW769"/>
      <c r="RX769"/>
      <c r="RY769"/>
      <c r="RZ769"/>
      <c r="SA769"/>
      <c r="SB769"/>
      <c r="SC769"/>
      <c r="SD769"/>
      <c r="SE769"/>
      <c r="SF769"/>
      <c r="SG769"/>
      <c r="SH769"/>
      <c r="SI769"/>
      <c r="SJ769"/>
      <c r="SK769"/>
      <c r="SL769"/>
      <c r="SM769"/>
      <c r="SN769"/>
      <c r="SO769"/>
      <c r="SP769"/>
    </row>
    <row r="770" spans="1:510" ht="16.5" customHeight="1" x14ac:dyDescent="0.2">
      <c r="A770" s="20">
        <v>149</v>
      </c>
      <c r="B770" s="20" t="s">
        <v>53</v>
      </c>
      <c r="C770" s="20" t="s">
        <v>915</v>
      </c>
      <c r="D770" s="20" t="s">
        <v>38</v>
      </c>
      <c r="E770" s="20" t="s">
        <v>1345</v>
      </c>
      <c r="F770" s="22" t="s">
        <v>925</v>
      </c>
      <c r="G770" s="30" t="s">
        <v>25</v>
      </c>
      <c r="H770" s="20" t="s">
        <v>35</v>
      </c>
      <c r="I770" s="20" t="s">
        <v>81</v>
      </c>
      <c r="J770" s="22" t="s">
        <v>915</v>
      </c>
      <c r="K770" s="20"/>
      <c r="L770" s="20"/>
      <c r="M770" s="20"/>
      <c r="N770" s="20"/>
      <c r="O770" s="20"/>
      <c r="P770" s="23">
        <v>1363636</v>
      </c>
      <c r="Q770" s="24">
        <v>12</v>
      </c>
      <c r="R770" s="25">
        <v>45658</v>
      </c>
      <c r="S770" s="20" t="s">
        <v>126</v>
      </c>
      <c r="T770" s="23">
        <v>16363632</v>
      </c>
      <c r="U770" s="27" t="s">
        <v>100</v>
      </c>
      <c r="V770" s="27" t="s">
        <v>100</v>
      </c>
      <c r="W770"/>
      <c r="X770"/>
      <c r="Y770"/>
      <c r="Z770"/>
      <c r="AA770"/>
      <c r="AB770"/>
      <c r="AC770"/>
      <c r="AD770"/>
      <c r="AE770"/>
      <c r="AF770"/>
      <c r="AG770"/>
      <c r="AH770"/>
      <c r="AI770"/>
      <c r="AJ770"/>
      <c r="AK770"/>
      <c r="AL770"/>
      <c r="AM770"/>
      <c r="AN770"/>
      <c r="AO770"/>
      <c r="AP770"/>
      <c r="AQ770"/>
      <c r="AR770"/>
      <c r="AS770"/>
      <c r="AT770"/>
      <c r="AU770"/>
      <c r="AV770"/>
      <c r="AW770"/>
      <c r="AX770"/>
      <c r="AY770"/>
      <c r="AZ770"/>
      <c r="BA770"/>
      <c r="BB770"/>
      <c r="BC770"/>
      <c r="BD770"/>
      <c r="BE770"/>
      <c r="BF770"/>
      <c r="BG770"/>
      <c r="BH770"/>
      <c r="BI770"/>
      <c r="BJ770"/>
      <c r="BK770"/>
      <c r="BL770"/>
      <c r="BM770"/>
      <c r="BN770"/>
      <c r="BO770"/>
      <c r="BP770"/>
      <c r="BQ770"/>
      <c r="BR770"/>
      <c r="BS770"/>
      <c r="BT770"/>
      <c r="BU770"/>
      <c r="BV770"/>
      <c r="BW770"/>
      <c r="BX770"/>
      <c r="BY770"/>
      <c r="BZ770"/>
      <c r="CA770"/>
      <c r="CB770"/>
      <c r="CC770"/>
      <c r="CD770"/>
      <c r="CE770"/>
      <c r="CF770"/>
      <c r="CG770"/>
      <c r="CH770"/>
      <c r="CI770"/>
      <c r="CJ770"/>
      <c r="CK770"/>
      <c r="CL770"/>
      <c r="CM770"/>
      <c r="CN770"/>
      <c r="CO770"/>
      <c r="CP770"/>
      <c r="CQ770"/>
      <c r="CR770"/>
      <c r="CS770"/>
      <c r="CT770"/>
      <c r="CU770"/>
      <c r="CV770"/>
      <c r="CW770"/>
      <c r="CX770"/>
      <c r="CY770"/>
      <c r="CZ770"/>
      <c r="DA770"/>
      <c r="DB770"/>
      <c r="DC770"/>
      <c r="DD770"/>
      <c r="DE770"/>
      <c r="DF770"/>
      <c r="DG770"/>
      <c r="DH770"/>
      <c r="DI770"/>
      <c r="DJ770"/>
      <c r="DK770"/>
      <c r="DL770"/>
      <c r="DM770"/>
      <c r="DN770"/>
      <c r="DO770"/>
      <c r="DP770"/>
      <c r="DQ770"/>
      <c r="DR770"/>
      <c r="DS770"/>
      <c r="DT770"/>
      <c r="DU770"/>
      <c r="DV770"/>
      <c r="DW770"/>
      <c r="DX770"/>
      <c r="DY770"/>
      <c r="DZ770"/>
      <c r="EA770"/>
      <c r="EB770"/>
      <c r="EC770"/>
      <c r="ED770"/>
      <c r="EE770"/>
      <c r="EF770"/>
      <c r="EG770"/>
      <c r="EH770"/>
      <c r="EI770"/>
      <c r="EJ770"/>
      <c r="EK770"/>
      <c r="EL770"/>
      <c r="EM770"/>
      <c r="EN770"/>
      <c r="EO770"/>
      <c r="EP770"/>
      <c r="EQ770"/>
      <c r="ER770"/>
      <c r="ES770"/>
      <c r="ET770"/>
      <c r="EU770"/>
      <c r="EV770"/>
      <c r="EW770"/>
      <c r="EX770"/>
      <c r="EY770"/>
      <c r="EZ770"/>
      <c r="FA770"/>
      <c r="FB770"/>
      <c r="FC770"/>
      <c r="FD770"/>
      <c r="FE770"/>
      <c r="FF770"/>
      <c r="FG770"/>
      <c r="FH770"/>
      <c r="FI770"/>
      <c r="FJ770"/>
      <c r="FK770"/>
      <c r="FL770"/>
      <c r="FM770"/>
      <c r="FN770"/>
      <c r="FO770"/>
      <c r="FP770"/>
      <c r="FQ770"/>
      <c r="FR770"/>
      <c r="FS770"/>
      <c r="FT770"/>
      <c r="FU770"/>
      <c r="FV770"/>
      <c r="FW770"/>
      <c r="FX770"/>
      <c r="FY770"/>
      <c r="FZ770"/>
      <c r="GA770"/>
      <c r="GB770"/>
      <c r="GC770"/>
      <c r="GD770"/>
      <c r="GE770"/>
      <c r="GF770"/>
      <c r="GG770"/>
      <c r="GH770"/>
      <c r="GI770"/>
      <c r="GJ770"/>
      <c r="GK770"/>
      <c r="GL770"/>
      <c r="GM770"/>
      <c r="GN770"/>
      <c r="GO770"/>
      <c r="GP770"/>
      <c r="GQ770"/>
      <c r="GR770"/>
      <c r="GS770"/>
      <c r="GT770"/>
      <c r="GU770"/>
      <c r="GV770"/>
      <c r="GW770"/>
      <c r="GX770"/>
      <c r="GY770"/>
      <c r="GZ770"/>
      <c r="HA770"/>
      <c r="HB770"/>
      <c r="HC770"/>
      <c r="HD770"/>
      <c r="HE770"/>
      <c r="HF770"/>
      <c r="HG770"/>
      <c r="HH770"/>
      <c r="HI770"/>
      <c r="HJ770"/>
      <c r="HK770"/>
      <c r="HL770"/>
      <c r="HM770"/>
      <c r="HN770"/>
      <c r="HO770"/>
      <c r="HP770"/>
      <c r="HQ770"/>
      <c r="HR770"/>
      <c r="HS770"/>
      <c r="HT770"/>
      <c r="HU770"/>
      <c r="HV770"/>
      <c r="HW770"/>
      <c r="HX770"/>
      <c r="HY770"/>
      <c r="HZ770"/>
      <c r="IA770"/>
      <c r="IB770"/>
      <c r="IC770"/>
      <c r="ID770"/>
      <c r="IE770"/>
      <c r="IF770"/>
      <c r="IG770"/>
      <c r="IH770"/>
      <c r="II770"/>
      <c r="IJ770"/>
      <c r="IK770"/>
      <c r="IL770"/>
      <c r="IM770"/>
      <c r="IN770"/>
      <c r="IO770"/>
      <c r="IP770"/>
      <c r="IQ770"/>
      <c r="IR770"/>
      <c r="IS770"/>
      <c r="IT770"/>
      <c r="IU770"/>
      <c r="IV770"/>
      <c r="IW770"/>
      <c r="IX770"/>
      <c r="IY770"/>
      <c r="IZ770"/>
      <c r="JA770"/>
      <c r="JB770"/>
      <c r="JC770"/>
      <c r="JD770"/>
      <c r="JE770"/>
      <c r="JF770"/>
      <c r="JG770"/>
      <c r="JH770"/>
      <c r="JI770"/>
      <c r="JJ770"/>
      <c r="JK770"/>
      <c r="JL770"/>
      <c r="JM770"/>
      <c r="JN770"/>
      <c r="JO770"/>
      <c r="JP770"/>
      <c r="JQ770"/>
      <c r="JR770"/>
      <c r="JS770"/>
      <c r="JT770"/>
      <c r="JU770"/>
      <c r="JV770"/>
      <c r="JW770"/>
      <c r="JX770"/>
      <c r="JY770"/>
      <c r="JZ770"/>
      <c r="KA770"/>
      <c r="KB770"/>
      <c r="KC770"/>
      <c r="KD770"/>
      <c r="KE770"/>
      <c r="KF770"/>
      <c r="KG770"/>
      <c r="KH770"/>
      <c r="KI770"/>
      <c r="KJ770"/>
      <c r="KK770"/>
      <c r="KL770"/>
      <c r="KM770"/>
      <c r="KN770"/>
      <c r="KO770"/>
      <c r="KP770"/>
      <c r="KQ770"/>
      <c r="KR770"/>
      <c r="KS770"/>
      <c r="KT770"/>
      <c r="KU770"/>
      <c r="KV770"/>
      <c r="KW770"/>
      <c r="KX770"/>
      <c r="KY770"/>
      <c r="KZ770"/>
      <c r="LA770"/>
      <c r="LB770"/>
      <c r="LC770"/>
      <c r="LD770"/>
      <c r="LE770"/>
      <c r="LF770"/>
      <c r="LG770"/>
      <c r="LH770"/>
      <c r="LI770"/>
      <c r="LJ770"/>
      <c r="LK770"/>
      <c r="LL770"/>
      <c r="LM770"/>
      <c r="LN770"/>
      <c r="LO770"/>
      <c r="LP770"/>
      <c r="LQ770"/>
      <c r="LR770"/>
      <c r="LS770"/>
      <c r="LT770"/>
      <c r="LU770"/>
      <c r="LV770"/>
      <c r="LW770"/>
      <c r="LX770"/>
      <c r="LY770"/>
      <c r="LZ770"/>
      <c r="MA770"/>
      <c r="MB770"/>
      <c r="MC770"/>
      <c r="MD770"/>
      <c r="ME770"/>
      <c r="MF770"/>
      <c r="MG770"/>
      <c r="MH770"/>
      <c r="MI770"/>
      <c r="MJ770"/>
      <c r="MK770"/>
      <c r="ML770"/>
      <c r="MM770"/>
      <c r="MN770"/>
      <c r="MO770"/>
      <c r="MP770"/>
      <c r="MQ770"/>
      <c r="MR770"/>
      <c r="MS770"/>
      <c r="MT770"/>
      <c r="MU770"/>
      <c r="MV770"/>
      <c r="MW770"/>
      <c r="MX770"/>
      <c r="MY770"/>
      <c r="MZ770"/>
      <c r="NA770"/>
      <c r="NB770"/>
      <c r="NC770"/>
      <c r="ND770"/>
      <c r="NE770"/>
      <c r="NF770"/>
      <c r="NG770"/>
      <c r="NH770"/>
      <c r="NI770"/>
      <c r="NJ770"/>
      <c r="NK770"/>
      <c r="NL770"/>
      <c r="NM770"/>
      <c r="NN770"/>
      <c r="NO770"/>
      <c r="NP770"/>
      <c r="NQ770"/>
      <c r="NR770"/>
      <c r="NS770"/>
      <c r="NT770"/>
      <c r="NU770"/>
      <c r="NV770"/>
      <c r="NW770"/>
      <c r="NX770"/>
      <c r="NY770"/>
      <c r="NZ770"/>
      <c r="OA770"/>
      <c r="OB770"/>
      <c r="OC770"/>
      <c r="OD770"/>
      <c r="OE770"/>
      <c r="OF770"/>
      <c r="OG770"/>
      <c r="OH770"/>
      <c r="OI770"/>
      <c r="OJ770"/>
      <c r="OK770"/>
      <c r="OL770"/>
      <c r="OM770"/>
      <c r="ON770"/>
      <c r="OO770"/>
      <c r="OP770"/>
      <c r="OQ770"/>
      <c r="OR770"/>
      <c r="OS770"/>
      <c r="OT770"/>
      <c r="OU770"/>
      <c r="OV770"/>
      <c r="OW770"/>
      <c r="OX770"/>
      <c r="OY770"/>
      <c r="OZ770"/>
      <c r="PA770"/>
      <c r="PB770"/>
      <c r="PC770"/>
      <c r="PD770"/>
      <c r="PE770"/>
      <c r="PF770"/>
      <c r="PG770"/>
      <c r="PH770"/>
      <c r="PI770"/>
      <c r="PJ770"/>
      <c r="PK770"/>
      <c r="PL770"/>
      <c r="PM770"/>
      <c r="PN770"/>
      <c r="PO770"/>
      <c r="PP770"/>
      <c r="PQ770"/>
      <c r="PR770"/>
      <c r="PS770"/>
      <c r="PT770"/>
      <c r="PU770"/>
      <c r="PV770"/>
      <c r="PW770"/>
      <c r="PX770"/>
      <c r="PY770"/>
      <c r="PZ770"/>
      <c r="QA770"/>
      <c r="QB770"/>
      <c r="QC770"/>
      <c r="QD770"/>
      <c r="QE770"/>
      <c r="QF770"/>
      <c r="QG770"/>
      <c r="QH770"/>
      <c r="QI770"/>
      <c r="QJ770"/>
      <c r="QK770"/>
      <c r="QL770"/>
      <c r="QM770"/>
      <c r="QN770"/>
      <c r="QO770"/>
      <c r="QP770"/>
      <c r="QQ770"/>
      <c r="QR770"/>
      <c r="QS770"/>
      <c r="QT770"/>
      <c r="QU770"/>
      <c r="QV770"/>
      <c r="QW770"/>
      <c r="QX770"/>
      <c r="QY770"/>
      <c r="QZ770"/>
      <c r="RA770"/>
      <c r="RB770"/>
      <c r="RC770"/>
      <c r="RD770"/>
      <c r="RE770"/>
      <c r="RF770"/>
      <c r="RG770"/>
      <c r="RH770"/>
      <c r="RI770"/>
      <c r="RJ770"/>
      <c r="RK770"/>
      <c r="RL770"/>
      <c r="RM770"/>
      <c r="RN770"/>
      <c r="RO770"/>
      <c r="RP770"/>
      <c r="RQ770"/>
      <c r="RR770"/>
      <c r="RS770"/>
      <c r="RT770"/>
      <c r="RU770"/>
      <c r="RV770"/>
      <c r="RW770"/>
      <c r="RX770"/>
      <c r="RY770"/>
      <c r="RZ770"/>
      <c r="SA770"/>
      <c r="SB770"/>
      <c r="SC770"/>
      <c r="SD770"/>
      <c r="SE770"/>
      <c r="SF770"/>
      <c r="SG770"/>
      <c r="SH770"/>
      <c r="SI770"/>
      <c r="SJ770"/>
      <c r="SK770"/>
      <c r="SL770"/>
      <c r="SM770"/>
      <c r="SN770"/>
      <c r="SO770"/>
      <c r="SP770"/>
    </row>
    <row r="771" spans="1:510" ht="16.5" customHeight="1" x14ac:dyDescent="0.2">
      <c r="A771" s="20">
        <v>150</v>
      </c>
      <c r="B771" s="20" t="s">
        <v>53</v>
      </c>
      <c r="C771" s="20" t="s">
        <v>915</v>
      </c>
      <c r="D771" s="20" t="s">
        <v>38</v>
      </c>
      <c r="E771" s="20" t="s">
        <v>1345</v>
      </c>
      <c r="F771" s="22" t="s">
        <v>926</v>
      </c>
      <c r="G771" s="30" t="s">
        <v>25</v>
      </c>
      <c r="H771" s="20" t="s">
        <v>35</v>
      </c>
      <c r="I771" s="20" t="s">
        <v>81</v>
      </c>
      <c r="J771" s="22" t="s">
        <v>915</v>
      </c>
      <c r="K771" s="20"/>
      <c r="L771" s="20"/>
      <c r="M771" s="20"/>
      <c r="N771" s="20"/>
      <c r="O771" s="20"/>
      <c r="P771" s="23">
        <v>1363636</v>
      </c>
      <c r="Q771" s="24">
        <v>12</v>
      </c>
      <c r="R771" s="25">
        <v>45658</v>
      </c>
      <c r="S771" s="20" t="s">
        <v>126</v>
      </c>
      <c r="T771" s="23">
        <v>16363632</v>
      </c>
      <c r="U771" s="27" t="s">
        <v>100</v>
      </c>
      <c r="V771" s="27" t="s">
        <v>100</v>
      </c>
      <c r="W771"/>
      <c r="X771"/>
      <c r="Y771"/>
      <c r="Z771"/>
      <c r="AA771"/>
      <c r="AB771"/>
      <c r="AC771"/>
      <c r="AD771"/>
      <c r="AE771"/>
      <c r="AF771"/>
      <c r="AG771"/>
      <c r="AH771"/>
      <c r="AI771"/>
      <c r="AJ771"/>
      <c r="AK771"/>
      <c r="AL771"/>
      <c r="AM771"/>
      <c r="AN771"/>
      <c r="AO771"/>
      <c r="AP771"/>
      <c r="AQ771"/>
      <c r="AR771"/>
      <c r="AS771"/>
      <c r="AT771"/>
      <c r="AU771"/>
      <c r="AV771"/>
      <c r="AW771"/>
      <c r="AX771"/>
      <c r="AY771"/>
      <c r="AZ771"/>
      <c r="BA771"/>
      <c r="BB771"/>
      <c r="BC771"/>
      <c r="BD771"/>
      <c r="BE771"/>
      <c r="BF771"/>
      <c r="BG771"/>
      <c r="BH771"/>
      <c r="BI771"/>
      <c r="BJ771"/>
      <c r="BK771"/>
      <c r="BL771"/>
      <c r="BM771"/>
      <c r="BN771"/>
      <c r="BO771"/>
      <c r="BP771"/>
      <c r="BQ771"/>
      <c r="BR771"/>
      <c r="BS771"/>
      <c r="BT771"/>
      <c r="BU771"/>
      <c r="BV771"/>
      <c r="BW771"/>
      <c r="BX771"/>
      <c r="BY771"/>
      <c r="BZ771"/>
      <c r="CA771"/>
      <c r="CB771"/>
      <c r="CC771"/>
      <c r="CD771"/>
      <c r="CE771"/>
      <c r="CF771"/>
      <c r="CG771"/>
      <c r="CH771"/>
      <c r="CI771"/>
      <c r="CJ771"/>
      <c r="CK771"/>
      <c r="CL771"/>
      <c r="CM771"/>
      <c r="CN771"/>
      <c r="CO771"/>
      <c r="CP771"/>
      <c r="CQ771"/>
      <c r="CR771"/>
      <c r="CS771"/>
      <c r="CT771"/>
      <c r="CU771"/>
      <c r="CV771"/>
      <c r="CW771"/>
      <c r="CX771"/>
      <c r="CY771"/>
      <c r="CZ771"/>
      <c r="DA771"/>
      <c r="DB771"/>
      <c r="DC771"/>
      <c r="DD771"/>
      <c r="DE771"/>
      <c r="DF771"/>
      <c r="DG771"/>
      <c r="DH771"/>
      <c r="DI771"/>
      <c r="DJ771"/>
      <c r="DK771"/>
      <c r="DL771"/>
      <c r="DM771"/>
      <c r="DN771"/>
      <c r="DO771"/>
      <c r="DP771"/>
      <c r="DQ771"/>
      <c r="DR771"/>
      <c r="DS771"/>
      <c r="DT771"/>
      <c r="DU771"/>
      <c r="DV771"/>
      <c r="DW771"/>
      <c r="DX771"/>
      <c r="DY771"/>
      <c r="DZ771"/>
      <c r="EA771"/>
      <c r="EB771"/>
      <c r="EC771"/>
      <c r="ED771"/>
      <c r="EE771"/>
      <c r="EF771"/>
      <c r="EG771"/>
      <c r="EH771"/>
      <c r="EI771"/>
      <c r="EJ771"/>
      <c r="EK771"/>
      <c r="EL771"/>
      <c r="EM771"/>
      <c r="EN771"/>
      <c r="EO771"/>
      <c r="EP771"/>
      <c r="EQ771"/>
      <c r="ER771"/>
      <c r="ES771"/>
      <c r="ET771"/>
      <c r="EU771"/>
      <c r="EV771"/>
      <c r="EW771"/>
      <c r="EX771"/>
      <c r="EY771"/>
      <c r="EZ771"/>
      <c r="FA771"/>
      <c r="FB771"/>
      <c r="FC771"/>
      <c r="FD771"/>
      <c r="FE771"/>
      <c r="FF771"/>
      <c r="FG771"/>
      <c r="FH771"/>
      <c r="FI771"/>
      <c r="FJ771"/>
      <c r="FK771"/>
      <c r="FL771"/>
      <c r="FM771"/>
      <c r="FN771"/>
      <c r="FO771"/>
      <c r="FP771"/>
      <c r="FQ771"/>
      <c r="FR771"/>
      <c r="FS771"/>
      <c r="FT771"/>
      <c r="FU771"/>
      <c r="FV771"/>
      <c r="FW771"/>
      <c r="FX771"/>
      <c r="FY771"/>
      <c r="FZ771"/>
      <c r="GA771"/>
      <c r="GB771"/>
      <c r="GC771"/>
      <c r="GD771"/>
      <c r="GE771"/>
      <c r="GF771"/>
      <c r="GG771"/>
      <c r="GH771"/>
      <c r="GI771"/>
      <c r="GJ771"/>
      <c r="GK771"/>
      <c r="GL771"/>
      <c r="GM771"/>
      <c r="GN771"/>
      <c r="GO771"/>
      <c r="GP771"/>
      <c r="GQ771"/>
      <c r="GR771"/>
      <c r="GS771"/>
      <c r="GT771"/>
      <c r="GU771"/>
      <c r="GV771"/>
      <c r="GW771"/>
      <c r="GX771"/>
      <c r="GY771"/>
      <c r="GZ771"/>
      <c r="HA771"/>
      <c r="HB771"/>
      <c r="HC771"/>
      <c r="HD771"/>
      <c r="HE771"/>
      <c r="HF771"/>
      <c r="HG771"/>
      <c r="HH771"/>
      <c r="HI771"/>
      <c r="HJ771"/>
      <c r="HK771"/>
      <c r="HL771"/>
      <c r="HM771"/>
      <c r="HN771"/>
      <c r="HO771"/>
      <c r="HP771"/>
      <c r="HQ771"/>
      <c r="HR771"/>
      <c r="HS771"/>
      <c r="HT771"/>
      <c r="HU771"/>
      <c r="HV771"/>
      <c r="HW771"/>
      <c r="HX771"/>
      <c r="HY771"/>
      <c r="HZ771"/>
      <c r="IA771"/>
      <c r="IB771"/>
      <c r="IC771"/>
      <c r="ID771"/>
      <c r="IE771"/>
      <c r="IF771"/>
      <c r="IG771"/>
      <c r="IH771"/>
      <c r="II771"/>
      <c r="IJ771"/>
      <c r="IK771"/>
      <c r="IL771"/>
      <c r="IM771"/>
      <c r="IN771"/>
      <c r="IO771"/>
      <c r="IP771"/>
      <c r="IQ771"/>
      <c r="IR771"/>
      <c r="IS771"/>
      <c r="IT771"/>
      <c r="IU771"/>
      <c r="IV771"/>
      <c r="IW771"/>
      <c r="IX771"/>
      <c r="IY771"/>
      <c r="IZ771"/>
      <c r="JA771"/>
      <c r="JB771"/>
      <c r="JC771"/>
      <c r="JD771"/>
      <c r="JE771"/>
      <c r="JF771"/>
      <c r="JG771"/>
      <c r="JH771"/>
      <c r="JI771"/>
      <c r="JJ771"/>
      <c r="JK771"/>
      <c r="JL771"/>
      <c r="JM771"/>
      <c r="JN771"/>
      <c r="JO771"/>
      <c r="JP771"/>
      <c r="JQ771"/>
      <c r="JR771"/>
      <c r="JS771"/>
      <c r="JT771"/>
      <c r="JU771"/>
      <c r="JV771"/>
      <c r="JW771"/>
      <c r="JX771"/>
      <c r="JY771"/>
      <c r="JZ771"/>
      <c r="KA771"/>
      <c r="KB771"/>
      <c r="KC771"/>
      <c r="KD771"/>
      <c r="KE771"/>
      <c r="KF771"/>
      <c r="KG771"/>
      <c r="KH771"/>
      <c r="KI771"/>
      <c r="KJ771"/>
      <c r="KK771"/>
      <c r="KL771"/>
      <c r="KM771"/>
      <c r="KN771"/>
      <c r="KO771"/>
      <c r="KP771"/>
      <c r="KQ771"/>
      <c r="KR771"/>
      <c r="KS771"/>
      <c r="KT771"/>
      <c r="KU771"/>
      <c r="KV771"/>
      <c r="KW771"/>
      <c r="KX771"/>
      <c r="KY771"/>
      <c r="KZ771"/>
      <c r="LA771"/>
      <c r="LB771"/>
      <c r="LC771"/>
      <c r="LD771"/>
      <c r="LE771"/>
      <c r="LF771"/>
      <c r="LG771"/>
      <c r="LH771"/>
      <c r="LI771"/>
      <c r="LJ771"/>
      <c r="LK771"/>
      <c r="LL771"/>
      <c r="LM771"/>
      <c r="LN771"/>
      <c r="LO771"/>
      <c r="LP771"/>
      <c r="LQ771"/>
      <c r="LR771"/>
      <c r="LS771"/>
      <c r="LT771"/>
      <c r="LU771"/>
      <c r="LV771"/>
      <c r="LW771"/>
      <c r="LX771"/>
      <c r="LY771"/>
      <c r="LZ771"/>
      <c r="MA771"/>
      <c r="MB771"/>
      <c r="MC771"/>
      <c r="MD771"/>
      <c r="ME771"/>
      <c r="MF771"/>
      <c r="MG771"/>
      <c r="MH771"/>
      <c r="MI771"/>
      <c r="MJ771"/>
      <c r="MK771"/>
      <c r="ML771"/>
      <c r="MM771"/>
      <c r="MN771"/>
      <c r="MO771"/>
      <c r="MP771"/>
      <c r="MQ771"/>
      <c r="MR771"/>
      <c r="MS771"/>
      <c r="MT771"/>
      <c r="MU771"/>
      <c r="MV771"/>
      <c r="MW771"/>
      <c r="MX771"/>
      <c r="MY771"/>
      <c r="MZ771"/>
      <c r="NA771"/>
      <c r="NB771"/>
      <c r="NC771"/>
      <c r="ND771"/>
      <c r="NE771"/>
      <c r="NF771"/>
      <c r="NG771"/>
      <c r="NH771"/>
      <c r="NI771"/>
      <c r="NJ771"/>
      <c r="NK771"/>
      <c r="NL771"/>
      <c r="NM771"/>
      <c r="NN771"/>
      <c r="NO771"/>
      <c r="NP771"/>
      <c r="NQ771"/>
      <c r="NR771"/>
      <c r="NS771"/>
      <c r="NT771"/>
      <c r="NU771"/>
      <c r="NV771"/>
      <c r="NW771"/>
      <c r="NX771"/>
      <c r="NY771"/>
      <c r="NZ771"/>
      <c r="OA771"/>
      <c r="OB771"/>
      <c r="OC771"/>
      <c r="OD771"/>
      <c r="OE771"/>
      <c r="OF771"/>
      <c r="OG771"/>
      <c r="OH771"/>
      <c r="OI771"/>
      <c r="OJ771"/>
      <c r="OK771"/>
      <c r="OL771"/>
      <c r="OM771"/>
      <c r="ON771"/>
      <c r="OO771"/>
      <c r="OP771"/>
      <c r="OQ771"/>
      <c r="OR771"/>
      <c r="OS771"/>
      <c r="OT771"/>
      <c r="OU771"/>
      <c r="OV771"/>
      <c r="OW771"/>
      <c r="OX771"/>
      <c r="OY771"/>
      <c r="OZ771"/>
      <c r="PA771"/>
      <c r="PB771"/>
      <c r="PC771"/>
      <c r="PD771"/>
      <c r="PE771"/>
      <c r="PF771"/>
      <c r="PG771"/>
      <c r="PH771"/>
      <c r="PI771"/>
      <c r="PJ771"/>
      <c r="PK771"/>
      <c r="PL771"/>
      <c r="PM771"/>
      <c r="PN771"/>
      <c r="PO771"/>
      <c r="PP771"/>
      <c r="PQ771"/>
      <c r="PR771"/>
      <c r="PS771"/>
      <c r="PT771"/>
      <c r="PU771"/>
      <c r="PV771"/>
      <c r="PW771"/>
      <c r="PX771"/>
      <c r="PY771"/>
      <c r="PZ771"/>
      <c r="QA771"/>
      <c r="QB771"/>
      <c r="QC771"/>
      <c r="QD771"/>
      <c r="QE771"/>
      <c r="QF771"/>
      <c r="QG771"/>
      <c r="QH771"/>
      <c r="QI771"/>
      <c r="QJ771"/>
      <c r="QK771"/>
      <c r="QL771"/>
      <c r="QM771"/>
      <c r="QN771"/>
      <c r="QO771"/>
      <c r="QP771"/>
      <c r="QQ771"/>
      <c r="QR771"/>
      <c r="QS771"/>
      <c r="QT771"/>
      <c r="QU771"/>
      <c r="QV771"/>
      <c r="QW771"/>
      <c r="QX771"/>
      <c r="QY771"/>
      <c r="QZ771"/>
      <c r="RA771"/>
      <c r="RB771"/>
      <c r="RC771"/>
      <c r="RD771"/>
      <c r="RE771"/>
      <c r="RF771"/>
      <c r="RG771"/>
      <c r="RH771"/>
      <c r="RI771"/>
      <c r="RJ771"/>
      <c r="RK771"/>
      <c r="RL771"/>
      <c r="RM771"/>
      <c r="RN771"/>
      <c r="RO771"/>
      <c r="RP771"/>
      <c r="RQ771"/>
      <c r="RR771"/>
      <c r="RS771"/>
      <c r="RT771"/>
      <c r="RU771"/>
      <c r="RV771"/>
      <c r="RW771"/>
      <c r="RX771"/>
      <c r="RY771"/>
      <c r="RZ771"/>
      <c r="SA771"/>
      <c r="SB771"/>
      <c r="SC771"/>
      <c r="SD771"/>
      <c r="SE771"/>
      <c r="SF771"/>
      <c r="SG771"/>
      <c r="SH771"/>
      <c r="SI771"/>
      <c r="SJ771"/>
      <c r="SK771"/>
      <c r="SL771"/>
      <c r="SM771"/>
      <c r="SN771"/>
      <c r="SO771"/>
      <c r="SP771"/>
    </row>
    <row r="772" spans="1:510" ht="16.5" customHeight="1" x14ac:dyDescent="0.2">
      <c r="A772" s="20">
        <v>164</v>
      </c>
      <c r="B772" s="20" t="s">
        <v>62</v>
      </c>
      <c r="C772" s="20" t="s">
        <v>915</v>
      </c>
      <c r="D772" s="20" t="s">
        <v>38</v>
      </c>
      <c r="E772" s="20" t="s">
        <v>1340</v>
      </c>
      <c r="F772" s="22" t="s">
        <v>927</v>
      </c>
      <c r="G772" s="20" t="s">
        <v>25</v>
      </c>
      <c r="H772" s="20" t="s">
        <v>26</v>
      </c>
      <c r="I772" s="20" t="s">
        <v>81</v>
      </c>
      <c r="J772" s="22" t="s">
        <v>915</v>
      </c>
      <c r="K772" s="20"/>
      <c r="L772" s="20"/>
      <c r="M772" s="20"/>
      <c r="N772" s="20"/>
      <c r="O772" s="23"/>
      <c r="P772" s="23">
        <v>600000</v>
      </c>
      <c r="Q772" s="24">
        <v>1</v>
      </c>
      <c r="R772" s="25">
        <v>45658</v>
      </c>
      <c r="S772" s="20" t="s">
        <v>83</v>
      </c>
      <c r="T772" s="26">
        <f t="shared" ref="T772:T835" si="14">((P772*1)+O772)*Q772</f>
        <v>600000</v>
      </c>
      <c r="U772" s="27" t="s">
        <v>100</v>
      </c>
      <c r="V772" s="27" t="s">
        <v>100</v>
      </c>
      <c r="W772"/>
      <c r="X772"/>
      <c r="Y772"/>
      <c r="Z772"/>
      <c r="AA772"/>
      <c r="AB772"/>
      <c r="AC772"/>
      <c r="AD772"/>
      <c r="AE772"/>
      <c r="AF772"/>
      <c r="AG772"/>
      <c r="AH772"/>
      <c r="AI772"/>
      <c r="AJ772"/>
      <c r="AK772"/>
      <c r="AL772"/>
      <c r="AM772"/>
      <c r="AN772"/>
      <c r="AO772"/>
      <c r="AP772"/>
      <c r="AQ772"/>
      <c r="AR772"/>
      <c r="AS772"/>
      <c r="AT772"/>
      <c r="AU772"/>
      <c r="AV772"/>
      <c r="AW772"/>
      <c r="AX772"/>
      <c r="AY772"/>
      <c r="AZ772"/>
      <c r="BA772"/>
      <c r="BB772"/>
      <c r="BC772"/>
      <c r="BD772"/>
      <c r="BE772"/>
      <c r="BF772"/>
      <c r="BG772"/>
      <c r="BH772"/>
      <c r="BI772"/>
      <c r="BJ772"/>
      <c r="BK772"/>
      <c r="BL772"/>
      <c r="BM772"/>
      <c r="BN772"/>
      <c r="BO772"/>
      <c r="BP772"/>
      <c r="BQ772"/>
      <c r="BR772"/>
      <c r="BS772"/>
      <c r="BT772"/>
      <c r="BU772"/>
      <c r="BV772"/>
      <c r="BW772"/>
      <c r="BX772"/>
      <c r="BY772"/>
      <c r="BZ772"/>
      <c r="CA772"/>
      <c r="CB772"/>
      <c r="CC772"/>
      <c r="CD772"/>
      <c r="CE772"/>
      <c r="CF772"/>
      <c r="CG772"/>
      <c r="CH772"/>
      <c r="CI772"/>
      <c r="CJ772"/>
      <c r="CK772"/>
      <c r="CL772"/>
      <c r="CM772"/>
      <c r="CN772"/>
      <c r="CO772"/>
      <c r="CP772"/>
      <c r="CQ772"/>
      <c r="CR772"/>
      <c r="CS772"/>
      <c r="CT772"/>
      <c r="CU772"/>
      <c r="CV772"/>
      <c r="CW772"/>
      <c r="CX772"/>
      <c r="CY772"/>
      <c r="CZ772"/>
      <c r="DA772"/>
      <c r="DB772"/>
      <c r="DC772"/>
      <c r="DD772"/>
      <c r="DE772"/>
      <c r="DF772"/>
      <c r="DG772"/>
      <c r="DH772"/>
      <c r="DI772"/>
      <c r="DJ772"/>
      <c r="DK772"/>
      <c r="DL772"/>
      <c r="DM772"/>
      <c r="DN772"/>
      <c r="DO772"/>
      <c r="DP772"/>
      <c r="DQ772"/>
      <c r="DR772"/>
      <c r="DS772"/>
      <c r="DT772"/>
      <c r="DU772"/>
      <c r="DV772"/>
      <c r="DW772"/>
      <c r="DX772"/>
      <c r="DY772"/>
      <c r="DZ772"/>
      <c r="EA772"/>
      <c r="EB772"/>
      <c r="EC772"/>
      <c r="ED772"/>
      <c r="EE772"/>
      <c r="EF772"/>
      <c r="EG772"/>
      <c r="EH772"/>
      <c r="EI772"/>
      <c r="EJ772"/>
      <c r="EK772"/>
      <c r="EL772"/>
      <c r="EM772"/>
      <c r="EN772"/>
      <c r="EO772"/>
      <c r="EP772"/>
      <c r="EQ772"/>
      <c r="ER772"/>
      <c r="ES772"/>
      <c r="ET772"/>
      <c r="EU772"/>
      <c r="EV772"/>
      <c r="EW772"/>
      <c r="EX772"/>
      <c r="EY772"/>
      <c r="EZ772"/>
      <c r="FA772"/>
      <c r="FB772"/>
      <c r="FC772"/>
      <c r="FD772"/>
      <c r="FE772"/>
      <c r="FF772"/>
      <c r="FG772"/>
      <c r="FH772"/>
      <c r="FI772"/>
      <c r="FJ772"/>
      <c r="FK772"/>
      <c r="FL772"/>
      <c r="FM772"/>
      <c r="FN772"/>
      <c r="FO772"/>
      <c r="FP772"/>
      <c r="FQ772"/>
      <c r="FR772"/>
      <c r="FS772"/>
      <c r="FT772"/>
      <c r="FU772"/>
      <c r="FV772"/>
      <c r="FW772"/>
      <c r="FX772"/>
      <c r="FY772"/>
      <c r="FZ772"/>
      <c r="GA772"/>
      <c r="GB772"/>
      <c r="GC772"/>
      <c r="GD772"/>
      <c r="GE772"/>
      <c r="GF772"/>
      <c r="GG772"/>
      <c r="GH772"/>
      <c r="GI772"/>
      <c r="GJ772"/>
      <c r="GK772"/>
      <c r="GL772"/>
      <c r="GM772"/>
      <c r="GN772"/>
      <c r="GO772"/>
      <c r="GP772"/>
      <c r="GQ772"/>
      <c r="GR772"/>
      <c r="GS772"/>
      <c r="GT772"/>
      <c r="GU772"/>
      <c r="GV772"/>
      <c r="GW772"/>
      <c r="GX772"/>
      <c r="GY772"/>
      <c r="GZ772"/>
      <c r="HA772"/>
      <c r="HB772"/>
      <c r="HC772"/>
      <c r="HD772"/>
      <c r="HE772"/>
      <c r="HF772"/>
      <c r="HG772"/>
      <c r="HH772"/>
      <c r="HI772"/>
      <c r="HJ772"/>
      <c r="HK772"/>
      <c r="HL772"/>
      <c r="HM772"/>
      <c r="HN772"/>
      <c r="HO772"/>
      <c r="HP772"/>
      <c r="HQ772"/>
      <c r="HR772"/>
      <c r="HS772"/>
      <c r="HT772"/>
      <c r="HU772"/>
      <c r="HV772"/>
      <c r="HW772"/>
      <c r="HX772"/>
      <c r="HY772"/>
      <c r="HZ772"/>
      <c r="IA772"/>
      <c r="IB772"/>
      <c r="IC772"/>
      <c r="ID772"/>
      <c r="IE772"/>
      <c r="IF772"/>
      <c r="IG772"/>
      <c r="IH772"/>
      <c r="II772"/>
      <c r="IJ772"/>
      <c r="IK772"/>
      <c r="IL772"/>
      <c r="IM772"/>
      <c r="IN772"/>
      <c r="IO772"/>
      <c r="IP772"/>
      <c r="IQ772"/>
      <c r="IR772"/>
      <c r="IS772"/>
      <c r="IT772"/>
      <c r="IU772"/>
      <c r="IV772"/>
      <c r="IW772"/>
      <c r="IX772"/>
      <c r="IY772"/>
      <c r="IZ772"/>
      <c r="JA772"/>
      <c r="JB772"/>
      <c r="JC772"/>
      <c r="JD772"/>
      <c r="JE772"/>
      <c r="JF772"/>
      <c r="JG772"/>
      <c r="JH772"/>
      <c r="JI772"/>
      <c r="JJ772"/>
      <c r="JK772"/>
      <c r="JL772"/>
      <c r="JM772"/>
      <c r="JN772"/>
      <c r="JO772"/>
      <c r="JP772"/>
      <c r="JQ772"/>
      <c r="JR772"/>
      <c r="JS772"/>
      <c r="JT772"/>
      <c r="JU772"/>
      <c r="JV772"/>
      <c r="JW772"/>
      <c r="JX772"/>
      <c r="JY772"/>
      <c r="JZ772"/>
      <c r="KA772"/>
      <c r="KB772"/>
      <c r="KC772"/>
      <c r="KD772"/>
      <c r="KE772"/>
      <c r="KF772"/>
      <c r="KG772"/>
      <c r="KH772"/>
      <c r="KI772"/>
      <c r="KJ772"/>
      <c r="KK772"/>
      <c r="KL772"/>
      <c r="KM772"/>
      <c r="KN772"/>
      <c r="KO772"/>
      <c r="KP772"/>
      <c r="KQ772"/>
      <c r="KR772"/>
      <c r="KS772"/>
      <c r="KT772"/>
      <c r="KU772"/>
      <c r="KV772"/>
      <c r="KW772"/>
      <c r="KX772"/>
      <c r="KY772"/>
      <c r="KZ772"/>
      <c r="LA772"/>
      <c r="LB772"/>
      <c r="LC772"/>
      <c r="LD772"/>
      <c r="LE772"/>
      <c r="LF772"/>
      <c r="LG772"/>
      <c r="LH772"/>
      <c r="LI772"/>
      <c r="LJ772"/>
      <c r="LK772"/>
      <c r="LL772"/>
      <c r="LM772"/>
      <c r="LN772"/>
      <c r="LO772"/>
      <c r="LP772"/>
      <c r="LQ772"/>
      <c r="LR772"/>
      <c r="LS772"/>
      <c r="LT772"/>
      <c r="LU772"/>
      <c r="LV772"/>
      <c r="LW772"/>
      <c r="LX772"/>
      <c r="LY772"/>
      <c r="LZ772"/>
      <c r="MA772"/>
      <c r="MB772"/>
      <c r="MC772"/>
      <c r="MD772"/>
      <c r="ME772"/>
      <c r="MF772"/>
      <c r="MG772"/>
      <c r="MH772"/>
      <c r="MI772"/>
      <c r="MJ772"/>
      <c r="MK772"/>
      <c r="ML772"/>
      <c r="MM772"/>
      <c r="MN772"/>
      <c r="MO772"/>
      <c r="MP772"/>
      <c r="MQ772"/>
      <c r="MR772"/>
      <c r="MS772"/>
      <c r="MT772"/>
      <c r="MU772"/>
      <c r="MV772"/>
      <c r="MW772"/>
      <c r="MX772"/>
      <c r="MY772"/>
      <c r="MZ772"/>
      <c r="NA772"/>
      <c r="NB772"/>
      <c r="NC772"/>
      <c r="ND772"/>
      <c r="NE772"/>
      <c r="NF772"/>
      <c r="NG772"/>
      <c r="NH772"/>
      <c r="NI772"/>
      <c r="NJ772"/>
      <c r="NK772"/>
      <c r="NL772"/>
      <c r="NM772"/>
      <c r="NN772"/>
      <c r="NO772"/>
      <c r="NP772"/>
      <c r="NQ772"/>
      <c r="NR772"/>
      <c r="NS772"/>
      <c r="NT772"/>
      <c r="NU772"/>
      <c r="NV772"/>
      <c r="NW772"/>
      <c r="NX772"/>
      <c r="NY772"/>
      <c r="NZ772"/>
      <c r="OA772"/>
      <c r="OB772"/>
      <c r="OC772"/>
      <c r="OD772"/>
      <c r="OE772"/>
      <c r="OF772"/>
      <c r="OG772"/>
      <c r="OH772"/>
      <c r="OI772"/>
      <c r="OJ772"/>
      <c r="OK772"/>
      <c r="OL772"/>
      <c r="OM772"/>
      <c r="ON772"/>
      <c r="OO772"/>
      <c r="OP772"/>
      <c r="OQ772"/>
      <c r="OR772"/>
      <c r="OS772"/>
      <c r="OT772"/>
      <c r="OU772"/>
      <c r="OV772"/>
      <c r="OW772"/>
      <c r="OX772"/>
      <c r="OY772"/>
      <c r="OZ772"/>
      <c r="PA772"/>
      <c r="PB772"/>
      <c r="PC772"/>
      <c r="PD772"/>
      <c r="PE772"/>
      <c r="PF772"/>
      <c r="PG772"/>
      <c r="PH772"/>
      <c r="PI772"/>
      <c r="PJ772"/>
      <c r="PK772"/>
      <c r="PL772"/>
      <c r="PM772"/>
      <c r="PN772"/>
      <c r="PO772"/>
      <c r="PP772"/>
      <c r="PQ772"/>
      <c r="PR772"/>
      <c r="PS772"/>
      <c r="PT772"/>
      <c r="PU772"/>
      <c r="PV772"/>
      <c r="PW772"/>
      <c r="PX772"/>
      <c r="PY772"/>
      <c r="PZ772"/>
      <c r="QA772"/>
      <c r="QB772"/>
      <c r="QC772"/>
      <c r="QD772"/>
      <c r="QE772"/>
      <c r="QF772"/>
      <c r="QG772"/>
      <c r="QH772"/>
      <c r="QI772"/>
      <c r="QJ772"/>
      <c r="QK772"/>
      <c r="QL772"/>
      <c r="QM772"/>
      <c r="QN772"/>
      <c r="QO772"/>
      <c r="QP772"/>
      <c r="QQ772"/>
      <c r="QR772"/>
      <c r="QS772"/>
      <c r="QT772"/>
      <c r="QU772"/>
      <c r="QV772"/>
      <c r="QW772"/>
      <c r="QX772"/>
      <c r="QY772"/>
      <c r="QZ772"/>
      <c r="RA772"/>
      <c r="RB772"/>
      <c r="RC772"/>
      <c r="RD772"/>
      <c r="RE772"/>
      <c r="RF772"/>
      <c r="RG772"/>
      <c r="RH772"/>
      <c r="RI772"/>
      <c r="RJ772"/>
      <c r="RK772"/>
      <c r="RL772"/>
      <c r="RM772"/>
      <c r="RN772"/>
      <c r="RO772"/>
      <c r="RP772"/>
      <c r="RQ772"/>
      <c r="RR772"/>
      <c r="RS772"/>
      <c r="RT772"/>
      <c r="RU772"/>
      <c r="RV772"/>
      <c r="RW772"/>
      <c r="RX772"/>
      <c r="RY772"/>
      <c r="RZ772"/>
      <c r="SA772"/>
      <c r="SB772"/>
      <c r="SC772"/>
      <c r="SD772"/>
      <c r="SE772"/>
      <c r="SF772"/>
      <c r="SG772"/>
      <c r="SH772"/>
      <c r="SI772"/>
      <c r="SJ772"/>
      <c r="SK772"/>
      <c r="SL772"/>
      <c r="SM772"/>
      <c r="SN772"/>
      <c r="SO772"/>
      <c r="SP772"/>
    </row>
    <row r="773" spans="1:510" ht="16.5" customHeight="1" x14ac:dyDescent="0.2">
      <c r="A773" s="20">
        <v>165</v>
      </c>
      <c r="B773" s="20" t="s">
        <v>62</v>
      </c>
      <c r="C773" s="20" t="s">
        <v>915</v>
      </c>
      <c r="D773" s="20" t="s">
        <v>38</v>
      </c>
      <c r="E773" s="20" t="s">
        <v>1340</v>
      </c>
      <c r="F773" s="22" t="s">
        <v>927</v>
      </c>
      <c r="G773" s="20" t="s">
        <v>25</v>
      </c>
      <c r="H773" s="20" t="s">
        <v>26</v>
      </c>
      <c r="I773" s="20" t="s">
        <v>81</v>
      </c>
      <c r="J773" s="22" t="s">
        <v>915</v>
      </c>
      <c r="K773" s="20"/>
      <c r="L773" s="20"/>
      <c r="M773" s="20"/>
      <c r="N773" s="20"/>
      <c r="O773" s="23"/>
      <c r="P773" s="23">
        <v>600000</v>
      </c>
      <c r="Q773" s="24">
        <v>1</v>
      </c>
      <c r="R773" s="25">
        <v>45689</v>
      </c>
      <c r="S773" s="20" t="s">
        <v>83</v>
      </c>
      <c r="T773" s="26">
        <f t="shared" si="14"/>
        <v>600000</v>
      </c>
      <c r="U773" s="27" t="s">
        <v>100</v>
      </c>
      <c r="V773" s="27" t="s">
        <v>100</v>
      </c>
      <c r="W773"/>
      <c r="X773"/>
      <c r="Y773"/>
      <c r="Z773"/>
      <c r="AA773"/>
      <c r="AB773"/>
      <c r="AC773"/>
      <c r="AD773"/>
      <c r="AE773"/>
      <c r="AF773"/>
      <c r="AG773"/>
      <c r="AH773"/>
      <c r="AI773"/>
      <c r="AJ773"/>
      <c r="AK773"/>
      <c r="AL773"/>
      <c r="AM773"/>
      <c r="AN773"/>
      <c r="AO773"/>
      <c r="AP773"/>
      <c r="AQ773"/>
      <c r="AR773"/>
      <c r="AS773"/>
      <c r="AT773"/>
      <c r="AU773"/>
      <c r="AV773"/>
      <c r="AW773"/>
      <c r="AX773"/>
      <c r="AY773"/>
      <c r="AZ773"/>
      <c r="BA773"/>
      <c r="BB773"/>
      <c r="BC773"/>
      <c r="BD773"/>
      <c r="BE773"/>
      <c r="BF773"/>
      <c r="BG773"/>
      <c r="BH773"/>
      <c r="BI773"/>
      <c r="BJ773"/>
      <c r="BK773"/>
      <c r="BL773"/>
      <c r="BM773"/>
      <c r="BN773"/>
      <c r="BO773"/>
      <c r="BP773"/>
      <c r="BQ773"/>
      <c r="BR773"/>
      <c r="BS773"/>
      <c r="BT773"/>
      <c r="BU773"/>
      <c r="BV773"/>
      <c r="BW773"/>
      <c r="BX773"/>
      <c r="BY773"/>
      <c r="BZ773"/>
      <c r="CA773"/>
      <c r="CB773"/>
      <c r="CC773"/>
      <c r="CD773"/>
      <c r="CE773"/>
      <c r="CF773"/>
      <c r="CG773"/>
      <c r="CH773"/>
      <c r="CI773"/>
      <c r="CJ773"/>
      <c r="CK773"/>
      <c r="CL773"/>
      <c r="CM773"/>
      <c r="CN773"/>
      <c r="CO773"/>
      <c r="CP773"/>
      <c r="CQ773"/>
      <c r="CR773"/>
      <c r="CS773"/>
      <c r="CT773"/>
      <c r="CU773"/>
      <c r="CV773"/>
      <c r="CW773"/>
      <c r="CX773"/>
      <c r="CY773"/>
      <c r="CZ773"/>
      <c r="DA773"/>
      <c r="DB773"/>
      <c r="DC773"/>
      <c r="DD773"/>
      <c r="DE773"/>
      <c r="DF773"/>
      <c r="DG773"/>
      <c r="DH773"/>
      <c r="DI773"/>
      <c r="DJ773"/>
      <c r="DK773"/>
      <c r="DL773"/>
      <c r="DM773"/>
      <c r="DN773"/>
      <c r="DO773"/>
      <c r="DP773"/>
      <c r="DQ773"/>
      <c r="DR773"/>
      <c r="DS773"/>
      <c r="DT773"/>
      <c r="DU773"/>
      <c r="DV773"/>
      <c r="DW773"/>
      <c r="DX773"/>
      <c r="DY773"/>
      <c r="DZ773"/>
      <c r="EA773"/>
      <c r="EB773"/>
      <c r="EC773"/>
      <c r="ED773"/>
      <c r="EE773"/>
      <c r="EF773"/>
      <c r="EG773"/>
      <c r="EH773"/>
      <c r="EI773"/>
      <c r="EJ773"/>
      <c r="EK773"/>
      <c r="EL773"/>
      <c r="EM773"/>
      <c r="EN773"/>
      <c r="EO773"/>
      <c r="EP773"/>
      <c r="EQ773"/>
      <c r="ER773"/>
      <c r="ES773"/>
      <c r="ET773"/>
      <c r="EU773"/>
      <c r="EV773"/>
      <c r="EW773"/>
      <c r="EX773"/>
      <c r="EY773"/>
      <c r="EZ773"/>
      <c r="FA773"/>
      <c r="FB773"/>
      <c r="FC773"/>
      <c r="FD773"/>
      <c r="FE773"/>
      <c r="FF773"/>
      <c r="FG773"/>
      <c r="FH773"/>
      <c r="FI773"/>
      <c r="FJ773"/>
      <c r="FK773"/>
      <c r="FL773"/>
      <c r="FM773"/>
      <c r="FN773"/>
      <c r="FO773"/>
      <c r="FP773"/>
      <c r="FQ773"/>
      <c r="FR773"/>
      <c r="FS773"/>
      <c r="FT773"/>
      <c r="FU773"/>
      <c r="FV773"/>
      <c r="FW773"/>
      <c r="FX773"/>
      <c r="FY773"/>
      <c r="FZ773"/>
      <c r="GA773"/>
      <c r="GB773"/>
      <c r="GC773"/>
      <c r="GD773"/>
      <c r="GE773"/>
      <c r="GF773"/>
      <c r="GG773"/>
      <c r="GH773"/>
      <c r="GI773"/>
      <c r="GJ773"/>
      <c r="GK773"/>
      <c r="GL773"/>
      <c r="GM773"/>
      <c r="GN773"/>
      <c r="GO773"/>
      <c r="GP773"/>
      <c r="GQ773"/>
      <c r="GR773"/>
      <c r="GS773"/>
      <c r="GT773"/>
      <c r="GU773"/>
      <c r="GV773"/>
      <c r="GW773"/>
      <c r="GX773"/>
      <c r="GY773"/>
      <c r="GZ773"/>
      <c r="HA773"/>
      <c r="HB773"/>
      <c r="HC773"/>
      <c r="HD773"/>
      <c r="HE773"/>
      <c r="HF773"/>
      <c r="HG773"/>
      <c r="HH773"/>
      <c r="HI773"/>
      <c r="HJ773"/>
      <c r="HK773"/>
      <c r="HL773"/>
      <c r="HM773"/>
      <c r="HN773"/>
      <c r="HO773"/>
      <c r="HP773"/>
      <c r="HQ773"/>
      <c r="HR773"/>
      <c r="HS773"/>
      <c r="HT773"/>
      <c r="HU773"/>
      <c r="HV773"/>
      <c r="HW773"/>
      <c r="HX773"/>
      <c r="HY773"/>
      <c r="HZ773"/>
      <c r="IA773"/>
      <c r="IB773"/>
      <c r="IC773"/>
      <c r="ID773"/>
      <c r="IE773"/>
      <c r="IF773"/>
      <c r="IG773"/>
      <c r="IH773"/>
      <c r="II773"/>
      <c r="IJ773"/>
      <c r="IK773"/>
      <c r="IL773"/>
      <c r="IM773"/>
      <c r="IN773"/>
      <c r="IO773"/>
      <c r="IP773"/>
      <c r="IQ773"/>
      <c r="IR773"/>
      <c r="IS773"/>
      <c r="IT773"/>
      <c r="IU773"/>
      <c r="IV773"/>
      <c r="IW773"/>
      <c r="IX773"/>
      <c r="IY773"/>
      <c r="IZ773"/>
      <c r="JA773"/>
      <c r="JB773"/>
      <c r="JC773"/>
      <c r="JD773"/>
      <c r="JE773"/>
      <c r="JF773"/>
      <c r="JG773"/>
      <c r="JH773"/>
      <c r="JI773"/>
      <c r="JJ773"/>
      <c r="JK773"/>
      <c r="JL773"/>
      <c r="JM773"/>
      <c r="JN773"/>
      <c r="JO773"/>
      <c r="JP773"/>
      <c r="JQ773"/>
      <c r="JR773"/>
      <c r="JS773"/>
      <c r="JT773"/>
      <c r="JU773"/>
      <c r="JV773"/>
      <c r="JW773"/>
      <c r="JX773"/>
      <c r="JY773"/>
      <c r="JZ773"/>
      <c r="KA773"/>
      <c r="KB773"/>
      <c r="KC773"/>
      <c r="KD773"/>
      <c r="KE773"/>
      <c r="KF773"/>
      <c r="KG773"/>
      <c r="KH773"/>
      <c r="KI773"/>
      <c r="KJ773"/>
      <c r="KK773"/>
      <c r="KL773"/>
      <c r="KM773"/>
      <c r="KN773"/>
      <c r="KO773"/>
      <c r="KP773"/>
      <c r="KQ773"/>
      <c r="KR773"/>
      <c r="KS773"/>
      <c r="KT773"/>
      <c r="KU773"/>
      <c r="KV773"/>
      <c r="KW773"/>
      <c r="KX773"/>
      <c r="KY773"/>
      <c r="KZ773"/>
      <c r="LA773"/>
      <c r="LB773"/>
      <c r="LC773"/>
      <c r="LD773"/>
      <c r="LE773"/>
      <c r="LF773"/>
      <c r="LG773"/>
      <c r="LH773"/>
      <c r="LI773"/>
      <c r="LJ773"/>
      <c r="LK773"/>
      <c r="LL773"/>
      <c r="LM773"/>
      <c r="LN773"/>
      <c r="LO773"/>
      <c r="LP773"/>
      <c r="LQ773"/>
      <c r="LR773"/>
      <c r="LS773"/>
      <c r="LT773"/>
      <c r="LU773"/>
      <c r="LV773"/>
      <c r="LW773"/>
      <c r="LX773"/>
      <c r="LY773"/>
      <c r="LZ773"/>
      <c r="MA773"/>
      <c r="MB773"/>
      <c r="MC773"/>
      <c r="MD773"/>
      <c r="ME773"/>
      <c r="MF773"/>
      <c r="MG773"/>
      <c r="MH773"/>
      <c r="MI773"/>
      <c r="MJ773"/>
      <c r="MK773"/>
      <c r="ML773"/>
      <c r="MM773"/>
      <c r="MN773"/>
      <c r="MO773"/>
      <c r="MP773"/>
      <c r="MQ773"/>
      <c r="MR773"/>
      <c r="MS773"/>
      <c r="MT773"/>
      <c r="MU773"/>
      <c r="MV773"/>
      <c r="MW773"/>
      <c r="MX773"/>
      <c r="MY773"/>
      <c r="MZ773"/>
      <c r="NA773"/>
      <c r="NB773"/>
      <c r="NC773"/>
      <c r="ND773"/>
      <c r="NE773"/>
      <c r="NF773"/>
      <c r="NG773"/>
      <c r="NH773"/>
      <c r="NI773"/>
      <c r="NJ773"/>
      <c r="NK773"/>
      <c r="NL773"/>
      <c r="NM773"/>
      <c r="NN773"/>
      <c r="NO773"/>
      <c r="NP773"/>
      <c r="NQ773"/>
      <c r="NR773"/>
      <c r="NS773"/>
      <c r="NT773"/>
      <c r="NU773"/>
      <c r="NV773"/>
      <c r="NW773"/>
      <c r="NX773"/>
      <c r="NY773"/>
      <c r="NZ773"/>
      <c r="OA773"/>
      <c r="OB773"/>
      <c r="OC773"/>
      <c r="OD773"/>
      <c r="OE773"/>
      <c r="OF773"/>
      <c r="OG773"/>
      <c r="OH773"/>
      <c r="OI773"/>
      <c r="OJ773"/>
      <c r="OK773"/>
      <c r="OL773"/>
      <c r="OM773"/>
      <c r="ON773"/>
      <c r="OO773"/>
      <c r="OP773"/>
      <c r="OQ773"/>
      <c r="OR773"/>
      <c r="OS773"/>
      <c r="OT773"/>
      <c r="OU773"/>
      <c r="OV773"/>
      <c r="OW773"/>
      <c r="OX773"/>
      <c r="OY773"/>
      <c r="OZ773"/>
      <c r="PA773"/>
      <c r="PB773"/>
      <c r="PC773"/>
      <c r="PD773"/>
      <c r="PE773"/>
      <c r="PF773"/>
      <c r="PG773"/>
      <c r="PH773"/>
      <c r="PI773"/>
      <c r="PJ773"/>
      <c r="PK773"/>
      <c r="PL773"/>
      <c r="PM773"/>
      <c r="PN773"/>
      <c r="PO773"/>
      <c r="PP773"/>
      <c r="PQ773"/>
      <c r="PR773"/>
      <c r="PS773"/>
      <c r="PT773"/>
      <c r="PU773"/>
      <c r="PV773"/>
      <c r="PW773"/>
      <c r="PX773"/>
      <c r="PY773"/>
      <c r="PZ773"/>
      <c r="QA773"/>
      <c r="QB773"/>
      <c r="QC773"/>
      <c r="QD773"/>
      <c r="QE773"/>
      <c r="QF773"/>
      <c r="QG773"/>
      <c r="QH773"/>
      <c r="QI773"/>
      <c r="QJ773"/>
      <c r="QK773"/>
      <c r="QL773"/>
      <c r="QM773"/>
      <c r="QN773"/>
      <c r="QO773"/>
      <c r="QP773"/>
      <c r="QQ773"/>
      <c r="QR773"/>
      <c r="QS773"/>
      <c r="QT773"/>
      <c r="QU773"/>
      <c r="QV773"/>
      <c r="QW773"/>
      <c r="QX773"/>
      <c r="QY773"/>
      <c r="QZ773"/>
      <c r="RA773"/>
      <c r="RB773"/>
      <c r="RC773"/>
      <c r="RD773"/>
      <c r="RE773"/>
      <c r="RF773"/>
      <c r="RG773"/>
      <c r="RH773"/>
      <c r="RI773"/>
      <c r="RJ773"/>
      <c r="RK773"/>
      <c r="RL773"/>
      <c r="RM773"/>
      <c r="RN773"/>
      <c r="RO773"/>
      <c r="RP773"/>
      <c r="RQ773"/>
      <c r="RR773"/>
      <c r="RS773"/>
      <c r="RT773"/>
      <c r="RU773"/>
      <c r="RV773"/>
      <c r="RW773"/>
      <c r="RX773"/>
      <c r="RY773"/>
      <c r="RZ773"/>
      <c r="SA773"/>
      <c r="SB773"/>
      <c r="SC773"/>
      <c r="SD773"/>
      <c r="SE773"/>
      <c r="SF773"/>
      <c r="SG773"/>
      <c r="SH773"/>
      <c r="SI773"/>
      <c r="SJ773"/>
      <c r="SK773"/>
      <c r="SL773"/>
      <c r="SM773"/>
      <c r="SN773"/>
      <c r="SO773"/>
      <c r="SP773"/>
    </row>
    <row r="774" spans="1:510" ht="16.5" customHeight="1" x14ac:dyDescent="0.2">
      <c r="A774" s="20">
        <v>166</v>
      </c>
      <c r="B774" s="20" t="s">
        <v>62</v>
      </c>
      <c r="C774" s="20" t="s">
        <v>915</v>
      </c>
      <c r="D774" s="20" t="s">
        <v>38</v>
      </c>
      <c r="E774" s="20" t="s">
        <v>1340</v>
      </c>
      <c r="F774" s="22" t="s">
        <v>927</v>
      </c>
      <c r="G774" s="20" t="s">
        <v>25</v>
      </c>
      <c r="H774" s="20" t="s">
        <v>26</v>
      </c>
      <c r="I774" s="20" t="s">
        <v>81</v>
      </c>
      <c r="J774" s="22" t="s">
        <v>915</v>
      </c>
      <c r="K774" s="20"/>
      <c r="L774" s="20"/>
      <c r="M774" s="20"/>
      <c r="N774" s="20"/>
      <c r="O774" s="23"/>
      <c r="P774" s="23">
        <v>600000</v>
      </c>
      <c r="Q774" s="24">
        <v>1</v>
      </c>
      <c r="R774" s="25">
        <v>45717</v>
      </c>
      <c r="S774" s="20" t="s">
        <v>83</v>
      </c>
      <c r="T774" s="26">
        <f t="shared" si="14"/>
        <v>600000</v>
      </c>
      <c r="U774" s="27" t="s">
        <v>100</v>
      </c>
      <c r="V774" s="27" t="s">
        <v>100</v>
      </c>
      <c r="W774"/>
      <c r="X774"/>
      <c r="Y774"/>
      <c r="Z774"/>
      <c r="AA774"/>
      <c r="AB774"/>
      <c r="AC774"/>
      <c r="AD774"/>
      <c r="AE774"/>
      <c r="AF774"/>
      <c r="AG774"/>
      <c r="AH774"/>
      <c r="AI774"/>
      <c r="AJ774"/>
      <c r="AK774"/>
      <c r="AL774"/>
      <c r="AM774"/>
      <c r="AN774"/>
      <c r="AO774"/>
      <c r="AP774"/>
      <c r="AQ774"/>
      <c r="AR774"/>
      <c r="AS774"/>
      <c r="AT774"/>
      <c r="AU774"/>
      <c r="AV774"/>
      <c r="AW774"/>
      <c r="AX774"/>
      <c r="AY774"/>
      <c r="AZ774"/>
      <c r="BA774"/>
      <c r="BB774"/>
      <c r="BC774"/>
      <c r="BD774"/>
      <c r="BE774"/>
      <c r="BF774"/>
      <c r="BG774"/>
      <c r="BH774"/>
      <c r="BI774"/>
      <c r="BJ774"/>
      <c r="BK774"/>
      <c r="BL774"/>
      <c r="BM774"/>
      <c r="BN774"/>
      <c r="BO774"/>
      <c r="BP774"/>
      <c r="BQ774"/>
      <c r="BR774"/>
      <c r="BS774"/>
      <c r="BT774"/>
      <c r="BU774"/>
      <c r="BV774"/>
      <c r="BW774"/>
      <c r="BX774"/>
      <c r="BY774"/>
      <c r="BZ774"/>
      <c r="CA774"/>
      <c r="CB774"/>
      <c r="CC774"/>
      <c r="CD774"/>
      <c r="CE774"/>
      <c r="CF774"/>
      <c r="CG774"/>
      <c r="CH774"/>
      <c r="CI774"/>
      <c r="CJ774"/>
      <c r="CK774"/>
      <c r="CL774"/>
      <c r="CM774"/>
      <c r="CN774"/>
      <c r="CO774"/>
      <c r="CP774"/>
      <c r="CQ774"/>
      <c r="CR774"/>
      <c r="CS774"/>
      <c r="CT774"/>
      <c r="CU774"/>
      <c r="CV774"/>
      <c r="CW774"/>
      <c r="CX774"/>
      <c r="CY774"/>
      <c r="CZ774"/>
      <c r="DA774"/>
      <c r="DB774"/>
      <c r="DC774"/>
      <c r="DD774"/>
      <c r="DE774"/>
      <c r="DF774"/>
      <c r="DG774"/>
      <c r="DH774"/>
      <c r="DI774"/>
      <c r="DJ774"/>
      <c r="DK774"/>
      <c r="DL774"/>
      <c r="DM774"/>
      <c r="DN774"/>
      <c r="DO774"/>
      <c r="DP774"/>
      <c r="DQ774"/>
      <c r="DR774"/>
      <c r="DS774"/>
      <c r="DT774"/>
      <c r="DU774"/>
      <c r="DV774"/>
      <c r="DW774"/>
      <c r="DX774"/>
      <c r="DY774"/>
      <c r="DZ774"/>
      <c r="EA774"/>
      <c r="EB774"/>
      <c r="EC774"/>
      <c r="ED774"/>
      <c r="EE774"/>
      <c r="EF774"/>
      <c r="EG774"/>
      <c r="EH774"/>
      <c r="EI774"/>
      <c r="EJ774"/>
      <c r="EK774"/>
      <c r="EL774"/>
      <c r="EM774"/>
      <c r="EN774"/>
      <c r="EO774"/>
      <c r="EP774"/>
      <c r="EQ774"/>
      <c r="ER774"/>
      <c r="ES774"/>
      <c r="ET774"/>
      <c r="EU774"/>
      <c r="EV774"/>
      <c r="EW774"/>
      <c r="EX774"/>
      <c r="EY774"/>
      <c r="EZ774"/>
      <c r="FA774"/>
      <c r="FB774"/>
      <c r="FC774"/>
      <c r="FD774"/>
      <c r="FE774"/>
      <c r="FF774"/>
      <c r="FG774"/>
      <c r="FH774"/>
      <c r="FI774"/>
      <c r="FJ774"/>
      <c r="FK774"/>
      <c r="FL774"/>
      <c r="FM774"/>
      <c r="FN774"/>
      <c r="FO774"/>
      <c r="FP774"/>
      <c r="FQ774"/>
      <c r="FR774"/>
      <c r="FS774"/>
      <c r="FT774"/>
      <c r="FU774"/>
      <c r="FV774"/>
      <c r="FW774"/>
      <c r="FX774"/>
      <c r="FY774"/>
      <c r="FZ774"/>
      <c r="GA774"/>
      <c r="GB774"/>
      <c r="GC774"/>
      <c r="GD774"/>
      <c r="GE774"/>
      <c r="GF774"/>
      <c r="GG774"/>
      <c r="GH774"/>
      <c r="GI774"/>
      <c r="GJ774"/>
      <c r="GK774"/>
      <c r="GL774"/>
      <c r="GM774"/>
      <c r="GN774"/>
      <c r="GO774"/>
      <c r="GP774"/>
      <c r="GQ774"/>
      <c r="GR774"/>
      <c r="GS774"/>
      <c r="GT774"/>
      <c r="GU774"/>
      <c r="GV774"/>
      <c r="GW774"/>
      <c r="GX774"/>
      <c r="GY774"/>
      <c r="GZ774"/>
      <c r="HA774"/>
      <c r="HB774"/>
      <c r="HC774"/>
      <c r="HD774"/>
      <c r="HE774"/>
      <c r="HF774"/>
      <c r="HG774"/>
      <c r="HH774"/>
      <c r="HI774"/>
      <c r="HJ774"/>
      <c r="HK774"/>
      <c r="HL774"/>
      <c r="HM774"/>
      <c r="HN774"/>
      <c r="HO774"/>
      <c r="HP774"/>
      <c r="HQ774"/>
      <c r="HR774"/>
      <c r="HS774"/>
      <c r="HT774"/>
      <c r="HU774"/>
      <c r="HV774"/>
      <c r="HW774"/>
      <c r="HX774"/>
      <c r="HY774"/>
      <c r="HZ774"/>
      <c r="IA774"/>
      <c r="IB774"/>
      <c r="IC774"/>
      <c r="ID774"/>
      <c r="IE774"/>
      <c r="IF774"/>
      <c r="IG774"/>
      <c r="IH774"/>
      <c r="II774"/>
      <c r="IJ774"/>
      <c r="IK774"/>
      <c r="IL774"/>
      <c r="IM774"/>
      <c r="IN774"/>
      <c r="IO774"/>
      <c r="IP774"/>
      <c r="IQ774"/>
      <c r="IR774"/>
      <c r="IS774"/>
      <c r="IT774"/>
      <c r="IU774"/>
      <c r="IV774"/>
      <c r="IW774"/>
      <c r="IX774"/>
      <c r="IY774"/>
      <c r="IZ774"/>
      <c r="JA774"/>
      <c r="JB774"/>
      <c r="JC774"/>
      <c r="JD774"/>
      <c r="JE774"/>
      <c r="JF774"/>
      <c r="JG774"/>
      <c r="JH774"/>
      <c r="JI774"/>
      <c r="JJ774"/>
      <c r="JK774"/>
      <c r="JL774"/>
      <c r="JM774"/>
      <c r="JN774"/>
      <c r="JO774"/>
      <c r="JP774"/>
      <c r="JQ774"/>
      <c r="JR774"/>
      <c r="JS774"/>
      <c r="JT774"/>
      <c r="JU774"/>
      <c r="JV774"/>
      <c r="JW774"/>
      <c r="JX774"/>
      <c r="JY774"/>
      <c r="JZ774"/>
      <c r="KA774"/>
      <c r="KB774"/>
      <c r="KC774"/>
      <c r="KD774"/>
      <c r="KE774"/>
      <c r="KF774"/>
      <c r="KG774"/>
      <c r="KH774"/>
      <c r="KI774"/>
      <c r="KJ774"/>
      <c r="KK774"/>
      <c r="KL774"/>
      <c r="KM774"/>
      <c r="KN774"/>
      <c r="KO774"/>
      <c r="KP774"/>
      <c r="KQ774"/>
      <c r="KR774"/>
      <c r="KS774"/>
      <c r="KT774"/>
      <c r="KU774"/>
      <c r="KV774"/>
      <c r="KW774"/>
      <c r="KX774"/>
      <c r="KY774"/>
      <c r="KZ774"/>
      <c r="LA774"/>
      <c r="LB774"/>
      <c r="LC774"/>
      <c r="LD774"/>
      <c r="LE774"/>
      <c r="LF774"/>
      <c r="LG774"/>
      <c r="LH774"/>
      <c r="LI774"/>
      <c r="LJ774"/>
      <c r="LK774"/>
      <c r="LL774"/>
      <c r="LM774"/>
      <c r="LN774"/>
      <c r="LO774"/>
      <c r="LP774"/>
      <c r="LQ774"/>
      <c r="LR774"/>
      <c r="LS774"/>
      <c r="LT774"/>
      <c r="LU774"/>
      <c r="LV774"/>
      <c r="LW774"/>
      <c r="LX774"/>
      <c r="LY774"/>
      <c r="LZ774"/>
      <c r="MA774"/>
      <c r="MB774"/>
      <c r="MC774"/>
      <c r="MD774"/>
      <c r="ME774"/>
      <c r="MF774"/>
      <c r="MG774"/>
      <c r="MH774"/>
      <c r="MI774"/>
      <c r="MJ774"/>
      <c r="MK774"/>
      <c r="ML774"/>
      <c r="MM774"/>
      <c r="MN774"/>
      <c r="MO774"/>
      <c r="MP774"/>
      <c r="MQ774"/>
      <c r="MR774"/>
      <c r="MS774"/>
      <c r="MT774"/>
      <c r="MU774"/>
      <c r="MV774"/>
      <c r="MW774"/>
      <c r="MX774"/>
      <c r="MY774"/>
      <c r="MZ774"/>
      <c r="NA774"/>
      <c r="NB774"/>
      <c r="NC774"/>
      <c r="ND774"/>
      <c r="NE774"/>
      <c r="NF774"/>
      <c r="NG774"/>
      <c r="NH774"/>
      <c r="NI774"/>
      <c r="NJ774"/>
      <c r="NK774"/>
      <c r="NL774"/>
      <c r="NM774"/>
      <c r="NN774"/>
      <c r="NO774"/>
      <c r="NP774"/>
      <c r="NQ774"/>
      <c r="NR774"/>
      <c r="NS774"/>
      <c r="NT774"/>
      <c r="NU774"/>
      <c r="NV774"/>
      <c r="NW774"/>
      <c r="NX774"/>
      <c r="NY774"/>
      <c r="NZ774"/>
      <c r="OA774"/>
      <c r="OB774"/>
      <c r="OC774"/>
      <c r="OD774"/>
      <c r="OE774"/>
      <c r="OF774"/>
      <c r="OG774"/>
      <c r="OH774"/>
      <c r="OI774"/>
      <c r="OJ774"/>
      <c r="OK774"/>
      <c r="OL774"/>
      <c r="OM774"/>
      <c r="ON774"/>
      <c r="OO774"/>
      <c r="OP774"/>
      <c r="OQ774"/>
      <c r="OR774"/>
      <c r="OS774"/>
      <c r="OT774"/>
      <c r="OU774"/>
      <c r="OV774"/>
      <c r="OW774"/>
      <c r="OX774"/>
      <c r="OY774"/>
      <c r="OZ774"/>
      <c r="PA774"/>
      <c r="PB774"/>
      <c r="PC774"/>
      <c r="PD774"/>
      <c r="PE774"/>
      <c r="PF774"/>
      <c r="PG774"/>
      <c r="PH774"/>
      <c r="PI774"/>
      <c r="PJ774"/>
      <c r="PK774"/>
      <c r="PL774"/>
      <c r="PM774"/>
      <c r="PN774"/>
      <c r="PO774"/>
      <c r="PP774"/>
      <c r="PQ774"/>
      <c r="PR774"/>
      <c r="PS774"/>
      <c r="PT774"/>
      <c r="PU774"/>
      <c r="PV774"/>
      <c r="PW774"/>
      <c r="PX774"/>
      <c r="PY774"/>
      <c r="PZ774"/>
      <c r="QA774"/>
      <c r="QB774"/>
      <c r="QC774"/>
      <c r="QD774"/>
      <c r="QE774"/>
      <c r="QF774"/>
      <c r="QG774"/>
      <c r="QH774"/>
      <c r="QI774"/>
      <c r="QJ774"/>
      <c r="QK774"/>
      <c r="QL774"/>
      <c r="QM774"/>
      <c r="QN774"/>
      <c r="QO774"/>
      <c r="QP774"/>
      <c r="QQ774"/>
      <c r="QR774"/>
      <c r="QS774"/>
      <c r="QT774"/>
      <c r="QU774"/>
      <c r="QV774"/>
      <c r="QW774"/>
      <c r="QX774"/>
      <c r="QY774"/>
      <c r="QZ774"/>
      <c r="RA774"/>
      <c r="RB774"/>
      <c r="RC774"/>
      <c r="RD774"/>
      <c r="RE774"/>
      <c r="RF774"/>
      <c r="RG774"/>
      <c r="RH774"/>
      <c r="RI774"/>
      <c r="RJ774"/>
      <c r="RK774"/>
      <c r="RL774"/>
      <c r="RM774"/>
      <c r="RN774"/>
      <c r="RO774"/>
      <c r="RP774"/>
      <c r="RQ774"/>
      <c r="RR774"/>
      <c r="RS774"/>
      <c r="RT774"/>
      <c r="RU774"/>
      <c r="RV774"/>
      <c r="RW774"/>
      <c r="RX774"/>
      <c r="RY774"/>
      <c r="RZ774"/>
      <c r="SA774"/>
      <c r="SB774"/>
      <c r="SC774"/>
      <c r="SD774"/>
      <c r="SE774"/>
      <c r="SF774"/>
      <c r="SG774"/>
      <c r="SH774"/>
      <c r="SI774"/>
      <c r="SJ774"/>
      <c r="SK774"/>
      <c r="SL774"/>
      <c r="SM774"/>
      <c r="SN774"/>
      <c r="SO774"/>
      <c r="SP774"/>
    </row>
    <row r="775" spans="1:510" ht="16.5" customHeight="1" x14ac:dyDescent="0.2">
      <c r="A775" s="20">
        <v>167</v>
      </c>
      <c r="B775" s="20" t="s">
        <v>62</v>
      </c>
      <c r="C775" s="20" t="s">
        <v>915</v>
      </c>
      <c r="D775" s="20" t="s">
        <v>38</v>
      </c>
      <c r="E775" s="20" t="s">
        <v>1340</v>
      </c>
      <c r="F775" s="22" t="s">
        <v>927</v>
      </c>
      <c r="G775" s="20" t="s">
        <v>25</v>
      </c>
      <c r="H775" s="20" t="s">
        <v>26</v>
      </c>
      <c r="I775" s="20" t="s">
        <v>81</v>
      </c>
      <c r="J775" s="22" t="s">
        <v>915</v>
      </c>
      <c r="K775" s="20"/>
      <c r="L775" s="20"/>
      <c r="M775" s="20"/>
      <c r="N775" s="20"/>
      <c r="O775" s="23"/>
      <c r="P775" s="23">
        <v>600000</v>
      </c>
      <c r="Q775" s="24">
        <v>1</v>
      </c>
      <c r="R775" s="25">
        <v>45748</v>
      </c>
      <c r="S775" s="20" t="s">
        <v>83</v>
      </c>
      <c r="T775" s="26">
        <f t="shared" si="14"/>
        <v>600000</v>
      </c>
      <c r="U775" s="27" t="s">
        <v>100</v>
      </c>
      <c r="V775" s="27" t="s">
        <v>100</v>
      </c>
      <c r="W775"/>
      <c r="X775"/>
      <c r="Y775"/>
      <c r="Z775"/>
      <c r="AA775"/>
      <c r="AB775"/>
      <c r="AC775"/>
      <c r="AD775"/>
      <c r="AE775"/>
      <c r="AF775"/>
      <c r="AG775"/>
      <c r="AH775"/>
      <c r="AI775"/>
      <c r="AJ775"/>
      <c r="AK775"/>
      <c r="AL775"/>
      <c r="AM775"/>
      <c r="AN775"/>
      <c r="AO775"/>
      <c r="AP775"/>
      <c r="AQ775"/>
      <c r="AR775"/>
      <c r="AS775"/>
      <c r="AT775"/>
      <c r="AU775"/>
      <c r="AV775"/>
      <c r="AW775"/>
      <c r="AX775"/>
      <c r="AY775"/>
      <c r="AZ775"/>
      <c r="BA775"/>
      <c r="BB775"/>
      <c r="BC775"/>
      <c r="BD775"/>
      <c r="BE775"/>
      <c r="BF775"/>
      <c r="BG775"/>
      <c r="BH775"/>
      <c r="BI775"/>
      <c r="BJ775"/>
      <c r="BK775"/>
      <c r="BL775"/>
      <c r="BM775"/>
      <c r="BN775"/>
      <c r="BO775"/>
      <c r="BP775"/>
      <c r="BQ775"/>
      <c r="BR775"/>
      <c r="BS775"/>
      <c r="BT775"/>
      <c r="BU775"/>
      <c r="BV775"/>
      <c r="BW775"/>
      <c r="BX775"/>
      <c r="BY775"/>
      <c r="BZ775"/>
      <c r="CA775"/>
      <c r="CB775"/>
      <c r="CC775"/>
      <c r="CD775"/>
      <c r="CE775"/>
      <c r="CF775"/>
      <c r="CG775"/>
      <c r="CH775"/>
      <c r="CI775"/>
      <c r="CJ775"/>
      <c r="CK775"/>
      <c r="CL775"/>
      <c r="CM775"/>
      <c r="CN775"/>
      <c r="CO775"/>
      <c r="CP775"/>
      <c r="CQ775"/>
      <c r="CR775"/>
      <c r="CS775"/>
      <c r="CT775"/>
      <c r="CU775"/>
      <c r="CV775"/>
      <c r="CW775"/>
      <c r="CX775"/>
      <c r="CY775"/>
      <c r="CZ775"/>
      <c r="DA775"/>
      <c r="DB775"/>
      <c r="DC775"/>
      <c r="DD775"/>
      <c r="DE775"/>
      <c r="DF775"/>
      <c r="DG775"/>
      <c r="DH775"/>
      <c r="DI775"/>
      <c r="DJ775"/>
      <c r="DK775"/>
      <c r="DL775"/>
      <c r="DM775"/>
      <c r="DN775"/>
      <c r="DO775"/>
      <c r="DP775"/>
      <c r="DQ775"/>
      <c r="DR775"/>
      <c r="DS775"/>
      <c r="DT775"/>
      <c r="DU775"/>
      <c r="DV775"/>
      <c r="DW775"/>
      <c r="DX775"/>
      <c r="DY775"/>
      <c r="DZ775"/>
      <c r="EA775"/>
      <c r="EB775"/>
      <c r="EC775"/>
      <c r="ED775"/>
      <c r="EE775"/>
      <c r="EF775"/>
      <c r="EG775"/>
      <c r="EH775"/>
      <c r="EI775"/>
      <c r="EJ775"/>
      <c r="EK775"/>
      <c r="EL775"/>
      <c r="EM775"/>
      <c r="EN775"/>
      <c r="EO775"/>
      <c r="EP775"/>
      <c r="EQ775"/>
      <c r="ER775"/>
      <c r="ES775"/>
      <c r="ET775"/>
      <c r="EU775"/>
      <c r="EV775"/>
      <c r="EW775"/>
      <c r="EX775"/>
      <c r="EY775"/>
      <c r="EZ775"/>
      <c r="FA775"/>
      <c r="FB775"/>
      <c r="FC775"/>
      <c r="FD775"/>
      <c r="FE775"/>
      <c r="FF775"/>
      <c r="FG775"/>
      <c r="FH775"/>
      <c r="FI775"/>
      <c r="FJ775"/>
      <c r="FK775"/>
      <c r="FL775"/>
      <c r="FM775"/>
      <c r="FN775"/>
      <c r="FO775"/>
      <c r="FP775"/>
      <c r="FQ775"/>
      <c r="FR775"/>
      <c r="FS775"/>
      <c r="FT775"/>
      <c r="FU775"/>
      <c r="FV775"/>
      <c r="FW775"/>
      <c r="FX775"/>
      <c r="FY775"/>
      <c r="FZ775"/>
      <c r="GA775"/>
      <c r="GB775"/>
      <c r="GC775"/>
      <c r="GD775"/>
      <c r="GE775"/>
      <c r="GF775"/>
      <c r="GG775"/>
      <c r="GH775"/>
      <c r="GI775"/>
      <c r="GJ775"/>
      <c r="GK775"/>
      <c r="GL775"/>
      <c r="GM775"/>
      <c r="GN775"/>
      <c r="GO775"/>
      <c r="GP775"/>
      <c r="GQ775"/>
      <c r="GR775"/>
      <c r="GS775"/>
      <c r="GT775"/>
      <c r="GU775"/>
      <c r="GV775"/>
      <c r="GW775"/>
      <c r="GX775"/>
      <c r="GY775"/>
      <c r="GZ775"/>
      <c r="HA775"/>
      <c r="HB775"/>
      <c r="HC775"/>
      <c r="HD775"/>
      <c r="HE775"/>
      <c r="HF775"/>
      <c r="HG775"/>
      <c r="HH775"/>
      <c r="HI775"/>
      <c r="HJ775"/>
      <c r="HK775"/>
      <c r="HL775"/>
      <c r="HM775"/>
      <c r="HN775"/>
      <c r="HO775"/>
      <c r="HP775"/>
      <c r="HQ775"/>
      <c r="HR775"/>
      <c r="HS775"/>
      <c r="HT775"/>
      <c r="HU775"/>
      <c r="HV775"/>
      <c r="HW775"/>
      <c r="HX775"/>
      <c r="HY775"/>
      <c r="HZ775"/>
      <c r="IA775"/>
      <c r="IB775"/>
      <c r="IC775"/>
      <c r="ID775"/>
      <c r="IE775"/>
      <c r="IF775"/>
      <c r="IG775"/>
      <c r="IH775"/>
      <c r="II775"/>
      <c r="IJ775"/>
      <c r="IK775"/>
      <c r="IL775"/>
      <c r="IM775"/>
      <c r="IN775"/>
      <c r="IO775"/>
      <c r="IP775"/>
      <c r="IQ775"/>
      <c r="IR775"/>
      <c r="IS775"/>
      <c r="IT775"/>
      <c r="IU775"/>
      <c r="IV775"/>
      <c r="IW775"/>
      <c r="IX775"/>
      <c r="IY775"/>
      <c r="IZ775"/>
      <c r="JA775"/>
      <c r="JB775"/>
      <c r="JC775"/>
      <c r="JD775"/>
      <c r="JE775"/>
      <c r="JF775"/>
      <c r="JG775"/>
      <c r="JH775"/>
      <c r="JI775"/>
      <c r="JJ775"/>
      <c r="JK775"/>
      <c r="JL775"/>
      <c r="JM775"/>
      <c r="JN775"/>
      <c r="JO775"/>
      <c r="JP775"/>
      <c r="JQ775"/>
      <c r="JR775"/>
      <c r="JS775"/>
      <c r="JT775"/>
      <c r="JU775"/>
      <c r="JV775"/>
      <c r="JW775"/>
      <c r="JX775"/>
      <c r="JY775"/>
      <c r="JZ775"/>
      <c r="KA775"/>
      <c r="KB775"/>
      <c r="KC775"/>
      <c r="KD775"/>
      <c r="KE775"/>
      <c r="KF775"/>
      <c r="KG775"/>
      <c r="KH775"/>
      <c r="KI775"/>
      <c r="KJ775"/>
      <c r="KK775"/>
      <c r="KL775"/>
      <c r="KM775"/>
      <c r="KN775"/>
      <c r="KO775"/>
      <c r="KP775"/>
      <c r="KQ775"/>
      <c r="KR775"/>
      <c r="KS775"/>
      <c r="KT775"/>
      <c r="KU775"/>
      <c r="KV775"/>
      <c r="KW775"/>
      <c r="KX775"/>
      <c r="KY775"/>
      <c r="KZ775"/>
      <c r="LA775"/>
      <c r="LB775"/>
      <c r="LC775"/>
      <c r="LD775"/>
      <c r="LE775"/>
      <c r="LF775"/>
      <c r="LG775"/>
      <c r="LH775"/>
      <c r="LI775"/>
      <c r="LJ775"/>
      <c r="LK775"/>
      <c r="LL775"/>
      <c r="LM775"/>
      <c r="LN775"/>
      <c r="LO775"/>
      <c r="LP775"/>
      <c r="LQ775"/>
      <c r="LR775"/>
      <c r="LS775"/>
      <c r="LT775"/>
      <c r="LU775"/>
      <c r="LV775"/>
      <c r="LW775"/>
      <c r="LX775"/>
      <c r="LY775"/>
      <c r="LZ775"/>
      <c r="MA775"/>
      <c r="MB775"/>
      <c r="MC775"/>
      <c r="MD775"/>
      <c r="ME775"/>
      <c r="MF775"/>
      <c r="MG775"/>
      <c r="MH775"/>
      <c r="MI775"/>
      <c r="MJ775"/>
      <c r="MK775"/>
      <c r="ML775"/>
      <c r="MM775"/>
      <c r="MN775"/>
      <c r="MO775"/>
      <c r="MP775"/>
      <c r="MQ775"/>
      <c r="MR775"/>
      <c r="MS775"/>
      <c r="MT775"/>
      <c r="MU775"/>
      <c r="MV775"/>
      <c r="MW775"/>
      <c r="MX775"/>
      <c r="MY775"/>
      <c r="MZ775"/>
      <c r="NA775"/>
      <c r="NB775"/>
      <c r="NC775"/>
      <c r="ND775"/>
      <c r="NE775"/>
      <c r="NF775"/>
      <c r="NG775"/>
      <c r="NH775"/>
      <c r="NI775"/>
      <c r="NJ775"/>
      <c r="NK775"/>
      <c r="NL775"/>
      <c r="NM775"/>
      <c r="NN775"/>
      <c r="NO775"/>
      <c r="NP775"/>
      <c r="NQ775"/>
      <c r="NR775"/>
      <c r="NS775"/>
      <c r="NT775"/>
      <c r="NU775"/>
      <c r="NV775"/>
      <c r="NW775"/>
      <c r="NX775"/>
      <c r="NY775"/>
      <c r="NZ775"/>
      <c r="OA775"/>
      <c r="OB775"/>
      <c r="OC775"/>
      <c r="OD775"/>
      <c r="OE775"/>
      <c r="OF775"/>
      <c r="OG775"/>
      <c r="OH775"/>
      <c r="OI775"/>
      <c r="OJ775"/>
      <c r="OK775"/>
      <c r="OL775"/>
      <c r="OM775"/>
      <c r="ON775"/>
      <c r="OO775"/>
      <c r="OP775"/>
      <c r="OQ775"/>
      <c r="OR775"/>
      <c r="OS775"/>
      <c r="OT775"/>
      <c r="OU775"/>
      <c r="OV775"/>
      <c r="OW775"/>
      <c r="OX775"/>
      <c r="OY775"/>
      <c r="OZ775"/>
      <c r="PA775"/>
      <c r="PB775"/>
      <c r="PC775"/>
      <c r="PD775"/>
      <c r="PE775"/>
      <c r="PF775"/>
      <c r="PG775"/>
      <c r="PH775"/>
      <c r="PI775"/>
      <c r="PJ775"/>
      <c r="PK775"/>
      <c r="PL775"/>
      <c r="PM775"/>
      <c r="PN775"/>
      <c r="PO775"/>
      <c r="PP775"/>
      <c r="PQ775"/>
      <c r="PR775"/>
      <c r="PS775"/>
      <c r="PT775"/>
      <c r="PU775"/>
      <c r="PV775"/>
      <c r="PW775"/>
      <c r="PX775"/>
      <c r="PY775"/>
      <c r="PZ775"/>
      <c r="QA775"/>
      <c r="QB775"/>
      <c r="QC775"/>
      <c r="QD775"/>
      <c r="QE775"/>
      <c r="QF775"/>
      <c r="QG775"/>
      <c r="QH775"/>
      <c r="QI775"/>
      <c r="QJ775"/>
      <c r="QK775"/>
      <c r="QL775"/>
      <c r="QM775"/>
      <c r="QN775"/>
      <c r="QO775"/>
      <c r="QP775"/>
      <c r="QQ775"/>
      <c r="QR775"/>
      <c r="QS775"/>
      <c r="QT775"/>
      <c r="QU775"/>
      <c r="QV775"/>
      <c r="QW775"/>
      <c r="QX775"/>
      <c r="QY775"/>
      <c r="QZ775"/>
      <c r="RA775"/>
      <c r="RB775"/>
      <c r="RC775"/>
      <c r="RD775"/>
      <c r="RE775"/>
      <c r="RF775"/>
      <c r="RG775"/>
      <c r="RH775"/>
      <c r="RI775"/>
      <c r="RJ775"/>
      <c r="RK775"/>
      <c r="RL775"/>
      <c r="RM775"/>
      <c r="RN775"/>
      <c r="RO775"/>
      <c r="RP775"/>
      <c r="RQ775"/>
      <c r="RR775"/>
      <c r="RS775"/>
      <c r="RT775"/>
      <c r="RU775"/>
      <c r="RV775"/>
      <c r="RW775"/>
      <c r="RX775"/>
      <c r="RY775"/>
      <c r="RZ775"/>
      <c r="SA775"/>
      <c r="SB775"/>
      <c r="SC775"/>
      <c r="SD775"/>
      <c r="SE775"/>
      <c r="SF775"/>
      <c r="SG775"/>
      <c r="SH775"/>
      <c r="SI775"/>
      <c r="SJ775"/>
      <c r="SK775"/>
      <c r="SL775"/>
      <c r="SM775"/>
      <c r="SN775"/>
      <c r="SO775"/>
      <c r="SP775"/>
    </row>
    <row r="776" spans="1:510" ht="16.5" customHeight="1" x14ac:dyDescent="0.2">
      <c r="A776" s="20">
        <v>168</v>
      </c>
      <c r="B776" s="20" t="s">
        <v>62</v>
      </c>
      <c r="C776" s="20" t="s">
        <v>915</v>
      </c>
      <c r="D776" s="20" t="s">
        <v>38</v>
      </c>
      <c r="E776" s="20" t="s">
        <v>1340</v>
      </c>
      <c r="F776" s="22" t="s">
        <v>927</v>
      </c>
      <c r="G776" s="20" t="s">
        <v>25</v>
      </c>
      <c r="H776" s="20" t="s">
        <v>26</v>
      </c>
      <c r="I776" s="20" t="s">
        <v>81</v>
      </c>
      <c r="J776" s="22" t="s">
        <v>915</v>
      </c>
      <c r="K776" s="20"/>
      <c r="L776" s="20"/>
      <c r="M776" s="20"/>
      <c r="N776" s="20"/>
      <c r="O776" s="23"/>
      <c r="P776" s="23">
        <v>600000</v>
      </c>
      <c r="Q776" s="24">
        <v>1</v>
      </c>
      <c r="R776" s="25">
        <v>45778</v>
      </c>
      <c r="S776" s="20" t="s">
        <v>83</v>
      </c>
      <c r="T776" s="26">
        <f t="shared" si="14"/>
        <v>600000</v>
      </c>
      <c r="U776" s="27" t="s">
        <v>100</v>
      </c>
      <c r="V776" s="27" t="s">
        <v>100</v>
      </c>
      <c r="W776"/>
      <c r="X776"/>
      <c r="Y776"/>
      <c r="Z776"/>
      <c r="AA776"/>
      <c r="AB776"/>
      <c r="AC776"/>
      <c r="AD776"/>
      <c r="AE776"/>
      <c r="AF776"/>
      <c r="AG776"/>
      <c r="AH776"/>
      <c r="AI776"/>
      <c r="AJ776"/>
      <c r="AK776"/>
      <c r="AL776"/>
      <c r="AM776"/>
      <c r="AN776"/>
      <c r="AO776"/>
      <c r="AP776"/>
      <c r="AQ776"/>
      <c r="AR776"/>
      <c r="AS776"/>
      <c r="AT776"/>
      <c r="AU776"/>
      <c r="AV776"/>
      <c r="AW776"/>
      <c r="AX776"/>
      <c r="AY776"/>
      <c r="AZ776"/>
      <c r="BA776"/>
      <c r="BB776"/>
      <c r="BC776"/>
      <c r="BD776"/>
      <c r="BE776"/>
      <c r="BF776"/>
      <c r="BG776"/>
      <c r="BH776"/>
      <c r="BI776"/>
      <c r="BJ776"/>
      <c r="BK776"/>
      <c r="BL776"/>
      <c r="BM776"/>
      <c r="BN776"/>
      <c r="BO776"/>
      <c r="BP776"/>
      <c r="BQ776"/>
      <c r="BR776"/>
      <c r="BS776"/>
      <c r="BT776"/>
      <c r="BU776"/>
      <c r="BV776"/>
      <c r="BW776"/>
      <c r="BX776"/>
      <c r="BY776"/>
      <c r="BZ776"/>
      <c r="CA776"/>
      <c r="CB776"/>
      <c r="CC776"/>
      <c r="CD776"/>
      <c r="CE776"/>
      <c r="CF776"/>
      <c r="CG776"/>
      <c r="CH776"/>
      <c r="CI776"/>
      <c r="CJ776"/>
      <c r="CK776"/>
      <c r="CL776"/>
      <c r="CM776"/>
      <c r="CN776"/>
      <c r="CO776"/>
      <c r="CP776"/>
      <c r="CQ776"/>
      <c r="CR776"/>
      <c r="CS776"/>
      <c r="CT776"/>
      <c r="CU776"/>
      <c r="CV776"/>
      <c r="CW776"/>
      <c r="CX776"/>
      <c r="CY776"/>
      <c r="CZ776"/>
      <c r="DA776"/>
      <c r="DB776"/>
      <c r="DC776"/>
      <c r="DD776"/>
      <c r="DE776"/>
      <c r="DF776"/>
      <c r="DG776"/>
      <c r="DH776"/>
      <c r="DI776"/>
      <c r="DJ776"/>
      <c r="DK776"/>
      <c r="DL776"/>
      <c r="DM776"/>
      <c r="DN776"/>
      <c r="DO776"/>
      <c r="DP776"/>
      <c r="DQ776"/>
      <c r="DR776"/>
      <c r="DS776"/>
      <c r="DT776"/>
      <c r="DU776"/>
      <c r="DV776"/>
      <c r="DW776"/>
      <c r="DX776"/>
      <c r="DY776"/>
      <c r="DZ776"/>
      <c r="EA776"/>
      <c r="EB776"/>
      <c r="EC776"/>
      <c r="ED776"/>
      <c r="EE776"/>
      <c r="EF776"/>
      <c r="EG776"/>
      <c r="EH776"/>
      <c r="EI776"/>
      <c r="EJ776"/>
      <c r="EK776"/>
      <c r="EL776"/>
      <c r="EM776"/>
      <c r="EN776"/>
      <c r="EO776"/>
      <c r="EP776"/>
      <c r="EQ776"/>
      <c r="ER776"/>
      <c r="ES776"/>
      <c r="ET776"/>
      <c r="EU776"/>
      <c r="EV776"/>
      <c r="EW776"/>
      <c r="EX776"/>
      <c r="EY776"/>
      <c r="EZ776"/>
      <c r="FA776"/>
      <c r="FB776"/>
      <c r="FC776"/>
      <c r="FD776"/>
      <c r="FE776"/>
      <c r="FF776"/>
      <c r="FG776"/>
      <c r="FH776"/>
      <c r="FI776"/>
      <c r="FJ776"/>
      <c r="FK776"/>
      <c r="FL776"/>
      <c r="FM776"/>
      <c r="FN776"/>
      <c r="FO776"/>
      <c r="FP776"/>
      <c r="FQ776"/>
      <c r="FR776"/>
      <c r="FS776"/>
      <c r="FT776"/>
      <c r="FU776"/>
      <c r="FV776"/>
      <c r="FW776"/>
      <c r="FX776"/>
      <c r="FY776"/>
      <c r="FZ776"/>
      <c r="GA776"/>
      <c r="GB776"/>
      <c r="GC776"/>
      <c r="GD776"/>
      <c r="GE776"/>
      <c r="GF776"/>
      <c r="GG776"/>
      <c r="GH776"/>
      <c r="GI776"/>
      <c r="GJ776"/>
      <c r="GK776"/>
      <c r="GL776"/>
      <c r="GM776"/>
      <c r="GN776"/>
      <c r="GO776"/>
      <c r="GP776"/>
      <c r="GQ776"/>
      <c r="GR776"/>
      <c r="GS776"/>
      <c r="GT776"/>
      <c r="GU776"/>
      <c r="GV776"/>
      <c r="GW776"/>
      <c r="GX776"/>
      <c r="GY776"/>
      <c r="GZ776"/>
      <c r="HA776"/>
      <c r="HB776"/>
      <c r="HC776"/>
      <c r="HD776"/>
      <c r="HE776"/>
      <c r="HF776"/>
      <c r="HG776"/>
      <c r="HH776"/>
      <c r="HI776"/>
      <c r="HJ776"/>
      <c r="HK776"/>
      <c r="HL776"/>
      <c r="HM776"/>
      <c r="HN776"/>
      <c r="HO776"/>
      <c r="HP776"/>
      <c r="HQ776"/>
      <c r="HR776"/>
      <c r="HS776"/>
      <c r="HT776"/>
      <c r="HU776"/>
      <c r="HV776"/>
      <c r="HW776"/>
      <c r="HX776"/>
      <c r="HY776"/>
      <c r="HZ776"/>
      <c r="IA776"/>
      <c r="IB776"/>
      <c r="IC776"/>
      <c r="ID776"/>
      <c r="IE776"/>
      <c r="IF776"/>
      <c r="IG776"/>
      <c r="IH776"/>
      <c r="II776"/>
      <c r="IJ776"/>
      <c r="IK776"/>
      <c r="IL776"/>
      <c r="IM776"/>
      <c r="IN776"/>
      <c r="IO776"/>
      <c r="IP776"/>
      <c r="IQ776"/>
      <c r="IR776"/>
      <c r="IS776"/>
      <c r="IT776"/>
      <c r="IU776"/>
      <c r="IV776"/>
      <c r="IW776"/>
      <c r="IX776"/>
      <c r="IY776"/>
      <c r="IZ776"/>
      <c r="JA776"/>
      <c r="JB776"/>
      <c r="JC776"/>
      <c r="JD776"/>
      <c r="JE776"/>
      <c r="JF776"/>
      <c r="JG776"/>
      <c r="JH776"/>
      <c r="JI776"/>
      <c r="JJ776"/>
      <c r="JK776"/>
      <c r="JL776"/>
      <c r="JM776"/>
      <c r="JN776"/>
      <c r="JO776"/>
      <c r="JP776"/>
      <c r="JQ776"/>
      <c r="JR776"/>
      <c r="JS776"/>
      <c r="JT776"/>
      <c r="JU776"/>
      <c r="JV776"/>
      <c r="JW776"/>
      <c r="JX776"/>
      <c r="JY776"/>
      <c r="JZ776"/>
      <c r="KA776"/>
      <c r="KB776"/>
      <c r="KC776"/>
      <c r="KD776"/>
      <c r="KE776"/>
      <c r="KF776"/>
      <c r="KG776"/>
      <c r="KH776"/>
      <c r="KI776"/>
      <c r="KJ776"/>
      <c r="KK776"/>
      <c r="KL776"/>
      <c r="KM776"/>
      <c r="KN776"/>
      <c r="KO776"/>
      <c r="KP776"/>
      <c r="KQ776"/>
      <c r="KR776"/>
      <c r="KS776"/>
      <c r="KT776"/>
      <c r="KU776"/>
      <c r="KV776"/>
      <c r="KW776"/>
      <c r="KX776"/>
      <c r="KY776"/>
      <c r="KZ776"/>
      <c r="LA776"/>
      <c r="LB776"/>
      <c r="LC776"/>
      <c r="LD776"/>
      <c r="LE776"/>
      <c r="LF776"/>
      <c r="LG776"/>
      <c r="LH776"/>
      <c r="LI776"/>
      <c r="LJ776"/>
      <c r="LK776"/>
      <c r="LL776"/>
      <c r="LM776"/>
      <c r="LN776"/>
      <c r="LO776"/>
      <c r="LP776"/>
      <c r="LQ776"/>
      <c r="LR776"/>
      <c r="LS776"/>
      <c r="LT776"/>
      <c r="LU776"/>
      <c r="LV776"/>
      <c r="LW776"/>
      <c r="LX776"/>
      <c r="LY776"/>
      <c r="LZ776"/>
      <c r="MA776"/>
      <c r="MB776"/>
      <c r="MC776"/>
      <c r="MD776"/>
      <c r="ME776"/>
      <c r="MF776"/>
      <c r="MG776"/>
      <c r="MH776"/>
      <c r="MI776"/>
      <c r="MJ776"/>
      <c r="MK776"/>
      <c r="ML776"/>
      <c r="MM776"/>
      <c r="MN776"/>
      <c r="MO776"/>
      <c r="MP776"/>
      <c r="MQ776"/>
      <c r="MR776"/>
      <c r="MS776"/>
      <c r="MT776"/>
      <c r="MU776"/>
      <c r="MV776"/>
      <c r="MW776"/>
      <c r="MX776"/>
      <c r="MY776"/>
      <c r="MZ776"/>
      <c r="NA776"/>
      <c r="NB776"/>
      <c r="NC776"/>
      <c r="ND776"/>
      <c r="NE776"/>
      <c r="NF776"/>
      <c r="NG776"/>
      <c r="NH776"/>
      <c r="NI776"/>
      <c r="NJ776"/>
      <c r="NK776"/>
      <c r="NL776"/>
      <c r="NM776"/>
      <c r="NN776"/>
      <c r="NO776"/>
      <c r="NP776"/>
      <c r="NQ776"/>
      <c r="NR776"/>
      <c r="NS776"/>
      <c r="NT776"/>
      <c r="NU776"/>
      <c r="NV776"/>
      <c r="NW776"/>
      <c r="NX776"/>
      <c r="NY776"/>
      <c r="NZ776"/>
      <c r="OA776"/>
      <c r="OB776"/>
      <c r="OC776"/>
      <c r="OD776"/>
      <c r="OE776"/>
      <c r="OF776"/>
      <c r="OG776"/>
      <c r="OH776"/>
      <c r="OI776"/>
      <c r="OJ776"/>
      <c r="OK776"/>
      <c r="OL776"/>
      <c r="OM776"/>
      <c r="ON776"/>
      <c r="OO776"/>
      <c r="OP776"/>
      <c r="OQ776"/>
      <c r="OR776"/>
      <c r="OS776"/>
      <c r="OT776"/>
      <c r="OU776"/>
      <c r="OV776"/>
      <c r="OW776"/>
      <c r="OX776"/>
      <c r="OY776"/>
      <c r="OZ776"/>
      <c r="PA776"/>
      <c r="PB776"/>
      <c r="PC776"/>
      <c r="PD776"/>
      <c r="PE776"/>
      <c r="PF776"/>
      <c r="PG776"/>
      <c r="PH776"/>
      <c r="PI776"/>
      <c r="PJ776"/>
      <c r="PK776"/>
      <c r="PL776"/>
      <c r="PM776"/>
      <c r="PN776"/>
      <c r="PO776"/>
      <c r="PP776"/>
      <c r="PQ776"/>
      <c r="PR776"/>
      <c r="PS776"/>
      <c r="PT776"/>
      <c r="PU776"/>
      <c r="PV776"/>
      <c r="PW776"/>
      <c r="PX776"/>
      <c r="PY776"/>
      <c r="PZ776"/>
      <c r="QA776"/>
      <c r="QB776"/>
      <c r="QC776"/>
      <c r="QD776"/>
      <c r="QE776"/>
      <c r="QF776"/>
      <c r="QG776"/>
      <c r="QH776"/>
      <c r="QI776"/>
      <c r="QJ776"/>
      <c r="QK776"/>
      <c r="QL776"/>
      <c r="QM776"/>
      <c r="QN776"/>
      <c r="QO776"/>
      <c r="QP776"/>
      <c r="QQ776"/>
      <c r="QR776"/>
      <c r="QS776"/>
      <c r="QT776"/>
      <c r="QU776"/>
      <c r="QV776"/>
      <c r="QW776"/>
      <c r="QX776"/>
      <c r="QY776"/>
      <c r="QZ776"/>
      <c r="RA776"/>
      <c r="RB776"/>
      <c r="RC776"/>
      <c r="RD776"/>
      <c r="RE776"/>
      <c r="RF776"/>
      <c r="RG776"/>
      <c r="RH776"/>
      <c r="RI776"/>
      <c r="RJ776"/>
      <c r="RK776"/>
      <c r="RL776"/>
      <c r="RM776"/>
      <c r="RN776"/>
      <c r="RO776"/>
      <c r="RP776"/>
      <c r="RQ776"/>
      <c r="RR776"/>
      <c r="RS776"/>
      <c r="RT776"/>
      <c r="RU776"/>
      <c r="RV776"/>
      <c r="RW776"/>
      <c r="RX776"/>
      <c r="RY776"/>
      <c r="RZ776"/>
      <c r="SA776"/>
      <c r="SB776"/>
      <c r="SC776"/>
      <c r="SD776"/>
      <c r="SE776"/>
      <c r="SF776"/>
      <c r="SG776"/>
      <c r="SH776"/>
      <c r="SI776"/>
      <c r="SJ776"/>
      <c r="SK776"/>
      <c r="SL776"/>
      <c r="SM776"/>
      <c r="SN776"/>
      <c r="SO776"/>
      <c r="SP776"/>
    </row>
    <row r="777" spans="1:510" ht="16.5" customHeight="1" x14ac:dyDescent="0.2">
      <c r="A777" s="20">
        <v>169</v>
      </c>
      <c r="B777" s="20" t="s">
        <v>62</v>
      </c>
      <c r="C777" s="20" t="s">
        <v>915</v>
      </c>
      <c r="D777" s="20" t="s">
        <v>38</v>
      </c>
      <c r="E777" s="20" t="s">
        <v>1340</v>
      </c>
      <c r="F777" s="22" t="s">
        <v>927</v>
      </c>
      <c r="G777" s="20" t="s">
        <v>25</v>
      </c>
      <c r="H777" s="20" t="s">
        <v>26</v>
      </c>
      <c r="I777" s="20" t="s">
        <v>81</v>
      </c>
      <c r="J777" s="22" t="s">
        <v>915</v>
      </c>
      <c r="K777" s="20"/>
      <c r="L777" s="20"/>
      <c r="M777" s="20"/>
      <c r="N777" s="20"/>
      <c r="O777" s="23"/>
      <c r="P777" s="23">
        <v>600000</v>
      </c>
      <c r="Q777" s="24">
        <v>1</v>
      </c>
      <c r="R777" s="25">
        <v>45809</v>
      </c>
      <c r="S777" s="20" t="s">
        <v>83</v>
      </c>
      <c r="T777" s="26">
        <f t="shared" si="14"/>
        <v>600000</v>
      </c>
      <c r="U777" s="27" t="s">
        <v>100</v>
      </c>
      <c r="V777" s="27" t="s">
        <v>100</v>
      </c>
      <c r="W777"/>
      <c r="X777"/>
      <c r="Y777"/>
      <c r="Z777"/>
      <c r="AA777"/>
      <c r="AB777"/>
      <c r="AC777"/>
      <c r="AD777"/>
      <c r="AE777"/>
      <c r="AF777"/>
      <c r="AG777"/>
      <c r="AH777"/>
      <c r="AI777"/>
      <c r="AJ777"/>
      <c r="AK777"/>
      <c r="AL777"/>
      <c r="AM777"/>
      <c r="AN777"/>
      <c r="AO777"/>
      <c r="AP777"/>
      <c r="AQ777"/>
      <c r="AR777"/>
      <c r="AS777"/>
      <c r="AT777"/>
      <c r="AU777"/>
      <c r="AV777"/>
      <c r="AW777"/>
      <c r="AX777"/>
      <c r="AY777"/>
      <c r="AZ777"/>
      <c r="BA777"/>
      <c r="BB777"/>
      <c r="BC777"/>
      <c r="BD777"/>
      <c r="BE777"/>
      <c r="BF777"/>
      <c r="BG777"/>
      <c r="BH777"/>
      <c r="BI777"/>
      <c r="BJ777"/>
      <c r="BK777"/>
      <c r="BL777"/>
      <c r="BM777"/>
      <c r="BN777"/>
      <c r="BO777"/>
      <c r="BP777"/>
      <c r="BQ777"/>
      <c r="BR777"/>
      <c r="BS777"/>
      <c r="BT777"/>
      <c r="BU777"/>
      <c r="BV777"/>
      <c r="BW777"/>
      <c r="BX777"/>
      <c r="BY777"/>
      <c r="BZ777"/>
      <c r="CA777"/>
      <c r="CB777"/>
      <c r="CC777"/>
      <c r="CD777"/>
      <c r="CE777"/>
      <c r="CF777"/>
      <c r="CG777"/>
      <c r="CH777"/>
      <c r="CI777"/>
      <c r="CJ777"/>
      <c r="CK777"/>
      <c r="CL777"/>
      <c r="CM777"/>
      <c r="CN777"/>
      <c r="CO777"/>
      <c r="CP777"/>
      <c r="CQ777"/>
      <c r="CR777"/>
      <c r="CS777"/>
      <c r="CT777"/>
      <c r="CU777"/>
      <c r="CV777"/>
      <c r="CW777"/>
      <c r="CX777"/>
      <c r="CY777"/>
      <c r="CZ777"/>
      <c r="DA777"/>
      <c r="DB777"/>
      <c r="DC777"/>
      <c r="DD777"/>
      <c r="DE777"/>
      <c r="DF777"/>
      <c r="DG777"/>
      <c r="DH777"/>
      <c r="DI777"/>
      <c r="DJ777"/>
      <c r="DK777"/>
      <c r="DL777"/>
      <c r="DM777"/>
      <c r="DN777"/>
      <c r="DO777"/>
      <c r="DP777"/>
      <c r="DQ777"/>
      <c r="DR777"/>
      <c r="DS777"/>
      <c r="DT777"/>
      <c r="DU777"/>
      <c r="DV777"/>
      <c r="DW777"/>
      <c r="DX777"/>
      <c r="DY777"/>
      <c r="DZ777"/>
      <c r="EA777"/>
      <c r="EB777"/>
      <c r="EC777"/>
      <c r="ED777"/>
      <c r="EE777"/>
      <c r="EF777"/>
      <c r="EG777"/>
      <c r="EH777"/>
      <c r="EI777"/>
      <c r="EJ777"/>
      <c r="EK777"/>
      <c r="EL777"/>
      <c r="EM777"/>
      <c r="EN777"/>
      <c r="EO777"/>
      <c r="EP777"/>
      <c r="EQ777"/>
      <c r="ER777"/>
      <c r="ES777"/>
      <c r="ET777"/>
      <c r="EU777"/>
      <c r="EV777"/>
      <c r="EW777"/>
      <c r="EX777"/>
      <c r="EY777"/>
      <c r="EZ777"/>
      <c r="FA777"/>
      <c r="FB777"/>
      <c r="FC777"/>
      <c r="FD777"/>
      <c r="FE777"/>
      <c r="FF777"/>
      <c r="FG777"/>
      <c r="FH777"/>
      <c r="FI777"/>
      <c r="FJ777"/>
      <c r="FK777"/>
      <c r="FL777"/>
      <c r="FM777"/>
      <c r="FN777"/>
      <c r="FO777"/>
      <c r="FP777"/>
      <c r="FQ777"/>
      <c r="FR777"/>
      <c r="FS777"/>
      <c r="FT777"/>
      <c r="FU777"/>
      <c r="FV777"/>
      <c r="FW777"/>
      <c r="FX777"/>
      <c r="FY777"/>
      <c r="FZ777"/>
      <c r="GA777"/>
      <c r="GB777"/>
      <c r="GC777"/>
      <c r="GD777"/>
      <c r="GE777"/>
      <c r="GF777"/>
      <c r="GG777"/>
      <c r="GH777"/>
      <c r="GI777"/>
      <c r="GJ777"/>
      <c r="GK777"/>
      <c r="GL777"/>
      <c r="GM777"/>
      <c r="GN777"/>
      <c r="GO777"/>
      <c r="GP777"/>
      <c r="GQ777"/>
      <c r="GR777"/>
      <c r="GS777"/>
      <c r="GT777"/>
      <c r="GU777"/>
      <c r="GV777"/>
      <c r="GW777"/>
      <c r="GX777"/>
      <c r="GY777"/>
      <c r="GZ777"/>
      <c r="HA777"/>
      <c r="HB777"/>
      <c r="HC777"/>
      <c r="HD777"/>
      <c r="HE777"/>
      <c r="HF777"/>
      <c r="HG777"/>
      <c r="HH777"/>
      <c r="HI777"/>
      <c r="HJ777"/>
      <c r="HK777"/>
      <c r="HL777"/>
      <c r="HM777"/>
      <c r="HN777"/>
      <c r="HO777"/>
      <c r="HP777"/>
      <c r="HQ777"/>
      <c r="HR777"/>
      <c r="HS777"/>
      <c r="HT777"/>
      <c r="HU777"/>
      <c r="HV777"/>
      <c r="HW777"/>
      <c r="HX777"/>
      <c r="HY777"/>
      <c r="HZ777"/>
      <c r="IA777"/>
      <c r="IB777"/>
      <c r="IC777"/>
      <c r="ID777"/>
      <c r="IE777"/>
      <c r="IF777"/>
      <c r="IG777"/>
      <c r="IH777"/>
      <c r="II777"/>
      <c r="IJ777"/>
      <c r="IK777"/>
      <c r="IL777"/>
      <c r="IM777"/>
      <c r="IN777"/>
      <c r="IO777"/>
      <c r="IP777"/>
      <c r="IQ777"/>
      <c r="IR777"/>
      <c r="IS777"/>
      <c r="IT777"/>
      <c r="IU777"/>
      <c r="IV777"/>
      <c r="IW777"/>
      <c r="IX777"/>
      <c r="IY777"/>
      <c r="IZ777"/>
      <c r="JA777"/>
      <c r="JB777"/>
      <c r="JC777"/>
      <c r="JD777"/>
      <c r="JE777"/>
      <c r="JF777"/>
      <c r="JG777"/>
      <c r="JH777"/>
      <c r="JI777"/>
      <c r="JJ777"/>
      <c r="JK777"/>
      <c r="JL777"/>
      <c r="JM777"/>
      <c r="JN777"/>
      <c r="JO777"/>
      <c r="JP777"/>
      <c r="JQ777"/>
      <c r="JR777"/>
      <c r="JS777"/>
      <c r="JT777"/>
      <c r="JU777"/>
      <c r="JV777"/>
      <c r="JW777"/>
      <c r="JX777"/>
      <c r="JY777"/>
      <c r="JZ777"/>
      <c r="KA777"/>
      <c r="KB777"/>
      <c r="KC777"/>
      <c r="KD777"/>
      <c r="KE777"/>
      <c r="KF777"/>
      <c r="KG777"/>
      <c r="KH777"/>
      <c r="KI777"/>
      <c r="KJ777"/>
      <c r="KK777"/>
      <c r="KL777"/>
      <c r="KM777"/>
      <c r="KN777"/>
      <c r="KO777"/>
      <c r="KP777"/>
      <c r="KQ777"/>
      <c r="KR777"/>
      <c r="KS777"/>
      <c r="KT777"/>
      <c r="KU777"/>
      <c r="KV777"/>
      <c r="KW777"/>
      <c r="KX777"/>
      <c r="KY777"/>
      <c r="KZ777"/>
      <c r="LA777"/>
      <c r="LB777"/>
      <c r="LC777"/>
      <c r="LD777"/>
      <c r="LE777"/>
      <c r="LF777"/>
      <c r="LG777"/>
      <c r="LH777"/>
      <c r="LI777"/>
      <c r="LJ777"/>
      <c r="LK777"/>
      <c r="LL777"/>
      <c r="LM777"/>
      <c r="LN777"/>
      <c r="LO777"/>
      <c r="LP777"/>
      <c r="LQ777"/>
      <c r="LR777"/>
      <c r="LS777"/>
      <c r="LT777"/>
      <c r="LU777"/>
      <c r="LV777"/>
      <c r="LW777"/>
      <c r="LX777"/>
      <c r="LY777"/>
      <c r="LZ777"/>
      <c r="MA777"/>
      <c r="MB777"/>
      <c r="MC777"/>
      <c r="MD777"/>
      <c r="ME777"/>
      <c r="MF777"/>
      <c r="MG777"/>
      <c r="MH777"/>
      <c r="MI777"/>
      <c r="MJ777"/>
      <c r="MK777"/>
      <c r="ML777"/>
      <c r="MM777"/>
      <c r="MN777"/>
      <c r="MO777"/>
      <c r="MP777"/>
      <c r="MQ777"/>
      <c r="MR777"/>
      <c r="MS777"/>
      <c r="MT777"/>
      <c r="MU777"/>
      <c r="MV777"/>
      <c r="MW777"/>
      <c r="MX777"/>
      <c r="MY777"/>
      <c r="MZ777"/>
      <c r="NA777"/>
      <c r="NB777"/>
      <c r="NC777"/>
      <c r="ND777"/>
      <c r="NE777"/>
      <c r="NF777"/>
      <c r="NG777"/>
      <c r="NH777"/>
      <c r="NI777"/>
      <c r="NJ777"/>
      <c r="NK777"/>
      <c r="NL777"/>
      <c r="NM777"/>
      <c r="NN777"/>
      <c r="NO777"/>
      <c r="NP777"/>
      <c r="NQ777"/>
      <c r="NR777"/>
      <c r="NS777"/>
      <c r="NT777"/>
      <c r="NU777"/>
      <c r="NV777"/>
      <c r="NW777"/>
      <c r="NX777"/>
      <c r="NY777"/>
      <c r="NZ777"/>
      <c r="OA777"/>
      <c r="OB777"/>
      <c r="OC777"/>
      <c r="OD777"/>
      <c r="OE777"/>
      <c r="OF777"/>
      <c r="OG777"/>
      <c r="OH777"/>
      <c r="OI777"/>
      <c r="OJ777"/>
      <c r="OK777"/>
      <c r="OL777"/>
      <c r="OM777"/>
      <c r="ON777"/>
      <c r="OO777"/>
      <c r="OP777"/>
      <c r="OQ777"/>
      <c r="OR777"/>
      <c r="OS777"/>
      <c r="OT777"/>
      <c r="OU777"/>
      <c r="OV777"/>
      <c r="OW777"/>
      <c r="OX777"/>
      <c r="OY777"/>
      <c r="OZ777"/>
      <c r="PA777"/>
      <c r="PB777"/>
      <c r="PC777"/>
      <c r="PD777"/>
      <c r="PE777"/>
      <c r="PF777"/>
      <c r="PG777"/>
      <c r="PH777"/>
      <c r="PI777"/>
      <c r="PJ777"/>
      <c r="PK777"/>
      <c r="PL777"/>
      <c r="PM777"/>
      <c r="PN777"/>
      <c r="PO777"/>
      <c r="PP777"/>
      <c r="PQ777"/>
      <c r="PR777"/>
      <c r="PS777"/>
      <c r="PT777"/>
      <c r="PU777"/>
      <c r="PV777"/>
      <c r="PW777"/>
      <c r="PX777"/>
      <c r="PY777"/>
      <c r="PZ777"/>
      <c r="QA777"/>
      <c r="QB777"/>
      <c r="QC777"/>
      <c r="QD777"/>
      <c r="QE777"/>
      <c r="QF777"/>
      <c r="QG777"/>
      <c r="QH777"/>
      <c r="QI777"/>
      <c r="QJ777"/>
      <c r="QK777"/>
      <c r="QL777"/>
      <c r="QM777"/>
      <c r="QN777"/>
      <c r="QO777"/>
      <c r="QP777"/>
      <c r="QQ777"/>
      <c r="QR777"/>
      <c r="QS777"/>
      <c r="QT777"/>
      <c r="QU777"/>
      <c r="QV777"/>
      <c r="QW777"/>
      <c r="QX777"/>
      <c r="QY777"/>
      <c r="QZ777"/>
      <c r="RA777"/>
      <c r="RB777"/>
      <c r="RC777"/>
      <c r="RD777"/>
      <c r="RE777"/>
      <c r="RF777"/>
      <c r="RG777"/>
      <c r="RH777"/>
      <c r="RI777"/>
      <c r="RJ777"/>
      <c r="RK777"/>
      <c r="RL777"/>
      <c r="RM777"/>
      <c r="RN777"/>
      <c r="RO777"/>
      <c r="RP777"/>
      <c r="RQ777"/>
      <c r="RR777"/>
      <c r="RS777"/>
      <c r="RT777"/>
      <c r="RU777"/>
      <c r="RV777"/>
      <c r="RW777"/>
      <c r="RX777"/>
      <c r="RY777"/>
      <c r="RZ777"/>
      <c r="SA777"/>
      <c r="SB777"/>
      <c r="SC777"/>
      <c r="SD777"/>
      <c r="SE777"/>
      <c r="SF777"/>
      <c r="SG777"/>
      <c r="SH777"/>
      <c r="SI777"/>
      <c r="SJ777"/>
      <c r="SK777"/>
      <c r="SL777"/>
      <c r="SM777"/>
      <c r="SN777"/>
      <c r="SO777"/>
      <c r="SP777"/>
    </row>
    <row r="778" spans="1:510" ht="16.5" customHeight="1" x14ac:dyDescent="0.2">
      <c r="A778" s="20">
        <v>170</v>
      </c>
      <c r="B778" s="20" t="s">
        <v>62</v>
      </c>
      <c r="C778" s="20" t="s">
        <v>915</v>
      </c>
      <c r="D778" s="20" t="s">
        <v>38</v>
      </c>
      <c r="E778" s="20" t="s">
        <v>1340</v>
      </c>
      <c r="F778" s="22" t="s">
        <v>927</v>
      </c>
      <c r="G778" s="20" t="s">
        <v>25</v>
      </c>
      <c r="H778" s="20" t="s">
        <v>26</v>
      </c>
      <c r="I778" s="20" t="s">
        <v>81</v>
      </c>
      <c r="J778" s="22" t="s">
        <v>915</v>
      </c>
      <c r="K778" s="20"/>
      <c r="L778" s="20"/>
      <c r="M778" s="20"/>
      <c r="N778" s="20"/>
      <c r="O778" s="23"/>
      <c r="P778" s="23">
        <v>600000</v>
      </c>
      <c r="Q778" s="24">
        <v>1</v>
      </c>
      <c r="R778" s="25">
        <v>45839</v>
      </c>
      <c r="S778" s="20" t="s">
        <v>83</v>
      </c>
      <c r="T778" s="26">
        <f t="shared" si="14"/>
        <v>600000</v>
      </c>
      <c r="U778" s="27" t="s">
        <v>100</v>
      </c>
      <c r="V778" s="27" t="s">
        <v>100</v>
      </c>
      <c r="W778"/>
      <c r="X778"/>
      <c r="Y778"/>
      <c r="Z778"/>
      <c r="AA778"/>
      <c r="AB778"/>
      <c r="AC778"/>
      <c r="AD778"/>
      <c r="AE778"/>
      <c r="AF778"/>
      <c r="AG778"/>
      <c r="AH778"/>
      <c r="AI778"/>
      <c r="AJ778"/>
      <c r="AK778"/>
      <c r="AL778"/>
      <c r="AM778"/>
      <c r="AN778"/>
      <c r="AO778"/>
      <c r="AP778"/>
      <c r="AQ778"/>
      <c r="AR778"/>
      <c r="AS778"/>
      <c r="AT778"/>
      <c r="AU778"/>
      <c r="AV778"/>
      <c r="AW778"/>
      <c r="AX778"/>
      <c r="AY778"/>
      <c r="AZ778"/>
      <c r="BA778"/>
      <c r="BB778"/>
      <c r="BC778"/>
      <c r="BD778"/>
      <c r="BE778"/>
      <c r="BF778"/>
      <c r="BG778"/>
      <c r="BH778"/>
      <c r="BI778"/>
      <c r="BJ778"/>
      <c r="BK778"/>
      <c r="BL778"/>
      <c r="BM778"/>
      <c r="BN778"/>
      <c r="BO778"/>
      <c r="BP778"/>
      <c r="BQ778"/>
      <c r="BR778"/>
      <c r="BS778"/>
      <c r="BT778"/>
      <c r="BU778"/>
      <c r="BV778"/>
      <c r="BW778"/>
      <c r="BX778"/>
      <c r="BY778"/>
      <c r="BZ778"/>
      <c r="CA778"/>
      <c r="CB778"/>
      <c r="CC778"/>
      <c r="CD778"/>
      <c r="CE778"/>
      <c r="CF778"/>
      <c r="CG778"/>
      <c r="CH778"/>
      <c r="CI778"/>
      <c r="CJ778"/>
      <c r="CK778"/>
      <c r="CL778"/>
      <c r="CM778"/>
      <c r="CN778"/>
      <c r="CO778"/>
      <c r="CP778"/>
      <c r="CQ778"/>
      <c r="CR778"/>
      <c r="CS778"/>
      <c r="CT778"/>
      <c r="CU778"/>
      <c r="CV778"/>
      <c r="CW778"/>
      <c r="CX778"/>
      <c r="CY778"/>
      <c r="CZ778"/>
      <c r="DA778"/>
      <c r="DB778"/>
      <c r="DC778"/>
      <c r="DD778"/>
      <c r="DE778"/>
      <c r="DF778"/>
      <c r="DG778"/>
      <c r="DH778"/>
      <c r="DI778"/>
      <c r="DJ778"/>
      <c r="DK778"/>
      <c r="DL778"/>
      <c r="DM778"/>
      <c r="DN778"/>
      <c r="DO778"/>
      <c r="DP778"/>
      <c r="DQ778"/>
      <c r="DR778"/>
      <c r="DS778"/>
      <c r="DT778"/>
      <c r="DU778"/>
      <c r="DV778"/>
      <c r="DW778"/>
      <c r="DX778"/>
      <c r="DY778"/>
      <c r="DZ778"/>
      <c r="EA778"/>
      <c r="EB778"/>
      <c r="EC778"/>
      <c r="ED778"/>
      <c r="EE778"/>
      <c r="EF778"/>
      <c r="EG778"/>
      <c r="EH778"/>
      <c r="EI778"/>
      <c r="EJ778"/>
      <c r="EK778"/>
      <c r="EL778"/>
      <c r="EM778"/>
      <c r="EN778"/>
      <c r="EO778"/>
      <c r="EP778"/>
      <c r="EQ778"/>
      <c r="ER778"/>
      <c r="ES778"/>
      <c r="ET778"/>
      <c r="EU778"/>
      <c r="EV778"/>
      <c r="EW778"/>
      <c r="EX778"/>
      <c r="EY778"/>
      <c r="EZ778"/>
      <c r="FA778"/>
      <c r="FB778"/>
      <c r="FC778"/>
      <c r="FD778"/>
      <c r="FE778"/>
      <c r="FF778"/>
      <c r="FG778"/>
      <c r="FH778"/>
      <c r="FI778"/>
      <c r="FJ778"/>
      <c r="FK778"/>
      <c r="FL778"/>
      <c r="FM778"/>
      <c r="FN778"/>
      <c r="FO778"/>
      <c r="FP778"/>
      <c r="FQ778"/>
      <c r="FR778"/>
      <c r="FS778"/>
      <c r="FT778"/>
      <c r="FU778"/>
      <c r="FV778"/>
      <c r="FW778"/>
      <c r="FX778"/>
      <c r="FY778"/>
      <c r="FZ778"/>
      <c r="GA778"/>
      <c r="GB778"/>
      <c r="GC778"/>
      <c r="GD778"/>
      <c r="GE778"/>
      <c r="GF778"/>
      <c r="GG778"/>
      <c r="GH778"/>
      <c r="GI778"/>
      <c r="GJ778"/>
      <c r="GK778"/>
      <c r="GL778"/>
      <c r="GM778"/>
      <c r="GN778"/>
      <c r="GO778"/>
      <c r="GP778"/>
      <c r="GQ778"/>
      <c r="GR778"/>
      <c r="GS778"/>
      <c r="GT778"/>
      <c r="GU778"/>
      <c r="GV778"/>
      <c r="GW778"/>
      <c r="GX778"/>
      <c r="GY778"/>
      <c r="GZ778"/>
      <c r="HA778"/>
      <c r="HB778"/>
      <c r="HC778"/>
      <c r="HD778"/>
      <c r="HE778"/>
      <c r="HF778"/>
      <c r="HG778"/>
      <c r="HH778"/>
      <c r="HI778"/>
      <c r="HJ778"/>
      <c r="HK778"/>
      <c r="HL778"/>
      <c r="HM778"/>
      <c r="HN778"/>
      <c r="HO778"/>
      <c r="HP778"/>
      <c r="HQ778"/>
      <c r="HR778"/>
      <c r="HS778"/>
      <c r="HT778"/>
      <c r="HU778"/>
      <c r="HV778"/>
      <c r="HW778"/>
      <c r="HX778"/>
      <c r="HY778"/>
      <c r="HZ778"/>
      <c r="IA778"/>
      <c r="IB778"/>
      <c r="IC778"/>
      <c r="ID778"/>
      <c r="IE778"/>
      <c r="IF778"/>
      <c r="IG778"/>
      <c r="IH778"/>
      <c r="II778"/>
      <c r="IJ778"/>
      <c r="IK778"/>
      <c r="IL778"/>
      <c r="IM778"/>
      <c r="IN778"/>
      <c r="IO778"/>
      <c r="IP778"/>
      <c r="IQ778"/>
      <c r="IR778"/>
      <c r="IS778"/>
      <c r="IT778"/>
      <c r="IU778"/>
      <c r="IV778"/>
      <c r="IW778"/>
      <c r="IX778"/>
      <c r="IY778"/>
      <c r="IZ778"/>
      <c r="JA778"/>
      <c r="JB778"/>
      <c r="JC778"/>
      <c r="JD778"/>
      <c r="JE778"/>
      <c r="JF778"/>
      <c r="JG778"/>
      <c r="JH778"/>
      <c r="JI778"/>
      <c r="JJ778"/>
      <c r="JK778"/>
      <c r="JL778"/>
      <c r="JM778"/>
      <c r="JN778"/>
      <c r="JO778"/>
      <c r="JP778"/>
      <c r="JQ778"/>
      <c r="JR778"/>
      <c r="JS778"/>
      <c r="JT778"/>
      <c r="JU778"/>
      <c r="JV778"/>
      <c r="JW778"/>
      <c r="JX778"/>
      <c r="JY778"/>
      <c r="JZ778"/>
      <c r="KA778"/>
      <c r="KB778"/>
      <c r="KC778"/>
      <c r="KD778"/>
      <c r="KE778"/>
      <c r="KF778"/>
      <c r="KG778"/>
      <c r="KH778"/>
      <c r="KI778"/>
      <c r="KJ778"/>
      <c r="KK778"/>
      <c r="KL778"/>
      <c r="KM778"/>
      <c r="KN778"/>
      <c r="KO778"/>
      <c r="KP778"/>
      <c r="KQ778"/>
      <c r="KR778"/>
      <c r="KS778"/>
      <c r="KT778"/>
      <c r="KU778"/>
      <c r="KV778"/>
      <c r="KW778"/>
      <c r="KX778"/>
      <c r="KY778"/>
      <c r="KZ778"/>
      <c r="LA778"/>
      <c r="LB778"/>
      <c r="LC778"/>
      <c r="LD778"/>
      <c r="LE778"/>
      <c r="LF778"/>
      <c r="LG778"/>
      <c r="LH778"/>
      <c r="LI778"/>
      <c r="LJ778"/>
      <c r="LK778"/>
      <c r="LL778"/>
      <c r="LM778"/>
      <c r="LN778"/>
      <c r="LO778"/>
      <c r="LP778"/>
      <c r="LQ778"/>
      <c r="LR778"/>
      <c r="LS778"/>
      <c r="LT778"/>
      <c r="LU778"/>
      <c r="LV778"/>
      <c r="LW778"/>
      <c r="LX778"/>
      <c r="LY778"/>
      <c r="LZ778"/>
      <c r="MA778"/>
      <c r="MB778"/>
      <c r="MC778"/>
      <c r="MD778"/>
      <c r="ME778"/>
      <c r="MF778"/>
      <c r="MG778"/>
      <c r="MH778"/>
      <c r="MI778"/>
      <c r="MJ778"/>
      <c r="MK778"/>
      <c r="ML778"/>
      <c r="MM778"/>
      <c r="MN778"/>
      <c r="MO778"/>
      <c r="MP778"/>
      <c r="MQ778"/>
      <c r="MR778"/>
      <c r="MS778"/>
      <c r="MT778"/>
      <c r="MU778"/>
      <c r="MV778"/>
      <c r="MW778"/>
      <c r="MX778"/>
      <c r="MY778"/>
      <c r="MZ778"/>
      <c r="NA778"/>
      <c r="NB778"/>
      <c r="NC778"/>
      <c r="ND778"/>
      <c r="NE778"/>
      <c r="NF778"/>
      <c r="NG778"/>
      <c r="NH778"/>
      <c r="NI778"/>
      <c r="NJ778"/>
      <c r="NK778"/>
      <c r="NL778"/>
      <c r="NM778"/>
      <c r="NN778"/>
      <c r="NO778"/>
      <c r="NP778"/>
      <c r="NQ778"/>
      <c r="NR778"/>
      <c r="NS778"/>
      <c r="NT778"/>
      <c r="NU778"/>
      <c r="NV778"/>
      <c r="NW778"/>
      <c r="NX778"/>
      <c r="NY778"/>
      <c r="NZ778"/>
      <c r="OA778"/>
      <c r="OB778"/>
      <c r="OC778"/>
      <c r="OD778"/>
      <c r="OE778"/>
      <c r="OF778"/>
      <c r="OG778"/>
      <c r="OH778"/>
      <c r="OI778"/>
      <c r="OJ778"/>
      <c r="OK778"/>
      <c r="OL778"/>
      <c r="OM778"/>
      <c r="ON778"/>
      <c r="OO778"/>
      <c r="OP778"/>
      <c r="OQ778"/>
      <c r="OR778"/>
      <c r="OS778"/>
      <c r="OT778"/>
      <c r="OU778"/>
      <c r="OV778"/>
      <c r="OW778"/>
      <c r="OX778"/>
      <c r="OY778"/>
      <c r="OZ778"/>
      <c r="PA778"/>
      <c r="PB778"/>
      <c r="PC778"/>
      <c r="PD778"/>
      <c r="PE778"/>
      <c r="PF778"/>
      <c r="PG778"/>
      <c r="PH778"/>
      <c r="PI778"/>
      <c r="PJ778"/>
      <c r="PK778"/>
      <c r="PL778"/>
      <c r="PM778"/>
      <c r="PN778"/>
      <c r="PO778"/>
      <c r="PP778"/>
      <c r="PQ778"/>
      <c r="PR778"/>
      <c r="PS778"/>
      <c r="PT778"/>
      <c r="PU778"/>
      <c r="PV778"/>
      <c r="PW778"/>
      <c r="PX778"/>
      <c r="PY778"/>
      <c r="PZ778"/>
      <c r="QA778"/>
      <c r="QB778"/>
      <c r="QC778"/>
      <c r="QD778"/>
      <c r="QE778"/>
      <c r="QF778"/>
      <c r="QG778"/>
      <c r="QH778"/>
      <c r="QI778"/>
      <c r="QJ778"/>
      <c r="QK778"/>
      <c r="QL778"/>
      <c r="QM778"/>
      <c r="QN778"/>
      <c r="QO778"/>
      <c r="QP778"/>
      <c r="QQ778"/>
      <c r="QR778"/>
      <c r="QS778"/>
      <c r="QT778"/>
      <c r="QU778"/>
      <c r="QV778"/>
      <c r="QW778"/>
      <c r="QX778"/>
      <c r="QY778"/>
      <c r="QZ778"/>
      <c r="RA778"/>
      <c r="RB778"/>
      <c r="RC778"/>
      <c r="RD778"/>
      <c r="RE778"/>
      <c r="RF778"/>
      <c r="RG778"/>
      <c r="RH778"/>
      <c r="RI778"/>
      <c r="RJ778"/>
      <c r="RK778"/>
      <c r="RL778"/>
      <c r="RM778"/>
      <c r="RN778"/>
      <c r="RO778"/>
      <c r="RP778"/>
      <c r="RQ778"/>
      <c r="RR778"/>
      <c r="RS778"/>
      <c r="RT778"/>
      <c r="RU778"/>
      <c r="RV778"/>
      <c r="RW778"/>
      <c r="RX778"/>
      <c r="RY778"/>
      <c r="RZ778"/>
      <c r="SA778"/>
      <c r="SB778"/>
      <c r="SC778"/>
      <c r="SD778"/>
      <c r="SE778"/>
      <c r="SF778"/>
      <c r="SG778"/>
      <c r="SH778"/>
      <c r="SI778"/>
      <c r="SJ778"/>
      <c r="SK778"/>
      <c r="SL778"/>
      <c r="SM778"/>
      <c r="SN778"/>
      <c r="SO778"/>
      <c r="SP778"/>
    </row>
    <row r="779" spans="1:510" ht="16.5" customHeight="1" x14ac:dyDescent="0.2">
      <c r="A779" s="20">
        <v>171</v>
      </c>
      <c r="B779" s="20" t="s">
        <v>62</v>
      </c>
      <c r="C779" s="20" t="s">
        <v>915</v>
      </c>
      <c r="D779" s="20" t="s">
        <v>38</v>
      </c>
      <c r="E779" s="20" t="s">
        <v>1340</v>
      </c>
      <c r="F779" s="22" t="s">
        <v>927</v>
      </c>
      <c r="G779" s="20" t="s">
        <v>25</v>
      </c>
      <c r="H779" s="20" t="s">
        <v>26</v>
      </c>
      <c r="I779" s="20" t="s">
        <v>81</v>
      </c>
      <c r="J779" s="22" t="s">
        <v>915</v>
      </c>
      <c r="K779" s="20"/>
      <c r="L779" s="20"/>
      <c r="M779" s="20"/>
      <c r="N779" s="20"/>
      <c r="O779" s="23"/>
      <c r="P779" s="23">
        <v>600000</v>
      </c>
      <c r="Q779" s="24">
        <v>1</v>
      </c>
      <c r="R779" s="25">
        <v>45870</v>
      </c>
      <c r="S779" s="20" t="s">
        <v>83</v>
      </c>
      <c r="T779" s="26">
        <f t="shared" si="14"/>
        <v>600000</v>
      </c>
      <c r="U779" s="27" t="s">
        <v>100</v>
      </c>
      <c r="V779" s="27" t="s">
        <v>100</v>
      </c>
      <c r="W779"/>
      <c r="X779"/>
      <c r="Y779"/>
      <c r="Z779"/>
      <c r="AA779"/>
      <c r="AB779"/>
      <c r="AC779"/>
      <c r="AD779"/>
      <c r="AE779"/>
      <c r="AF779"/>
      <c r="AG779"/>
      <c r="AH779"/>
      <c r="AI779"/>
      <c r="AJ779"/>
      <c r="AK779"/>
      <c r="AL779"/>
      <c r="AM779"/>
      <c r="AN779"/>
      <c r="AO779"/>
      <c r="AP779"/>
      <c r="AQ779"/>
      <c r="AR779"/>
      <c r="AS779"/>
      <c r="AT779"/>
      <c r="AU779"/>
      <c r="AV779"/>
      <c r="AW779"/>
      <c r="AX779"/>
      <c r="AY779"/>
      <c r="AZ779"/>
      <c r="BA779"/>
      <c r="BB779"/>
      <c r="BC779"/>
      <c r="BD779"/>
      <c r="BE779"/>
      <c r="BF779"/>
      <c r="BG779"/>
      <c r="BH779"/>
      <c r="BI779"/>
      <c r="BJ779"/>
      <c r="BK779"/>
      <c r="BL779"/>
      <c r="BM779"/>
      <c r="BN779"/>
      <c r="BO779"/>
      <c r="BP779"/>
      <c r="BQ779"/>
      <c r="BR779"/>
      <c r="BS779"/>
      <c r="BT779"/>
      <c r="BU779"/>
      <c r="BV779"/>
      <c r="BW779"/>
      <c r="BX779"/>
      <c r="BY779"/>
      <c r="BZ779"/>
      <c r="CA779"/>
      <c r="CB779"/>
      <c r="CC779"/>
      <c r="CD779"/>
      <c r="CE779"/>
      <c r="CF779"/>
      <c r="CG779"/>
      <c r="CH779"/>
      <c r="CI779"/>
      <c r="CJ779"/>
      <c r="CK779"/>
      <c r="CL779"/>
      <c r="CM779"/>
      <c r="CN779"/>
      <c r="CO779"/>
      <c r="CP779"/>
      <c r="CQ779"/>
      <c r="CR779"/>
      <c r="CS779"/>
      <c r="CT779"/>
      <c r="CU779"/>
      <c r="CV779"/>
      <c r="CW779"/>
      <c r="CX779"/>
      <c r="CY779"/>
      <c r="CZ779"/>
      <c r="DA779"/>
      <c r="DB779"/>
      <c r="DC779"/>
      <c r="DD779"/>
      <c r="DE779"/>
      <c r="DF779"/>
      <c r="DG779"/>
      <c r="DH779"/>
      <c r="DI779"/>
      <c r="DJ779"/>
      <c r="DK779"/>
      <c r="DL779"/>
      <c r="DM779"/>
      <c r="DN779"/>
      <c r="DO779"/>
      <c r="DP779"/>
      <c r="DQ779"/>
      <c r="DR779"/>
      <c r="DS779"/>
      <c r="DT779"/>
      <c r="DU779"/>
      <c r="DV779"/>
      <c r="DW779"/>
      <c r="DX779"/>
      <c r="DY779"/>
      <c r="DZ779"/>
      <c r="EA779"/>
      <c r="EB779"/>
      <c r="EC779"/>
      <c r="ED779"/>
      <c r="EE779"/>
      <c r="EF779"/>
      <c r="EG779"/>
      <c r="EH779"/>
      <c r="EI779"/>
      <c r="EJ779"/>
      <c r="EK779"/>
      <c r="EL779"/>
      <c r="EM779"/>
      <c r="EN779"/>
      <c r="EO779"/>
      <c r="EP779"/>
      <c r="EQ779"/>
      <c r="ER779"/>
      <c r="ES779"/>
      <c r="ET779"/>
      <c r="EU779"/>
      <c r="EV779"/>
      <c r="EW779"/>
      <c r="EX779"/>
      <c r="EY779"/>
      <c r="EZ779"/>
      <c r="FA779"/>
      <c r="FB779"/>
      <c r="FC779"/>
      <c r="FD779"/>
      <c r="FE779"/>
      <c r="FF779"/>
      <c r="FG779"/>
      <c r="FH779"/>
      <c r="FI779"/>
      <c r="FJ779"/>
      <c r="FK779"/>
      <c r="FL779"/>
      <c r="FM779"/>
      <c r="FN779"/>
      <c r="FO779"/>
      <c r="FP779"/>
      <c r="FQ779"/>
      <c r="FR779"/>
      <c r="FS779"/>
      <c r="FT779"/>
      <c r="FU779"/>
      <c r="FV779"/>
      <c r="FW779"/>
      <c r="FX779"/>
      <c r="FY779"/>
      <c r="FZ779"/>
      <c r="GA779"/>
      <c r="GB779"/>
      <c r="GC779"/>
      <c r="GD779"/>
      <c r="GE779"/>
      <c r="GF779"/>
      <c r="GG779"/>
      <c r="GH779"/>
      <c r="GI779"/>
      <c r="GJ779"/>
      <c r="GK779"/>
      <c r="GL779"/>
      <c r="GM779"/>
      <c r="GN779"/>
      <c r="GO779"/>
      <c r="GP779"/>
      <c r="GQ779"/>
      <c r="GR779"/>
      <c r="GS779"/>
      <c r="GT779"/>
      <c r="GU779"/>
      <c r="GV779"/>
      <c r="GW779"/>
      <c r="GX779"/>
      <c r="GY779"/>
      <c r="GZ779"/>
      <c r="HA779"/>
      <c r="HB779"/>
      <c r="HC779"/>
      <c r="HD779"/>
      <c r="HE779"/>
      <c r="HF779"/>
      <c r="HG779"/>
      <c r="HH779"/>
      <c r="HI779"/>
      <c r="HJ779"/>
      <c r="HK779"/>
      <c r="HL779"/>
      <c r="HM779"/>
      <c r="HN779"/>
      <c r="HO779"/>
      <c r="HP779"/>
      <c r="HQ779"/>
      <c r="HR779"/>
      <c r="HS779"/>
      <c r="HT779"/>
      <c r="HU779"/>
      <c r="HV779"/>
      <c r="HW779"/>
      <c r="HX779"/>
      <c r="HY779"/>
      <c r="HZ779"/>
      <c r="IA779"/>
      <c r="IB779"/>
      <c r="IC779"/>
      <c r="ID779"/>
      <c r="IE779"/>
      <c r="IF779"/>
      <c r="IG779"/>
      <c r="IH779"/>
      <c r="II779"/>
      <c r="IJ779"/>
      <c r="IK779"/>
      <c r="IL779"/>
      <c r="IM779"/>
      <c r="IN779"/>
      <c r="IO779"/>
      <c r="IP779"/>
      <c r="IQ779"/>
      <c r="IR779"/>
      <c r="IS779"/>
      <c r="IT779"/>
      <c r="IU779"/>
      <c r="IV779"/>
      <c r="IW779"/>
      <c r="IX779"/>
      <c r="IY779"/>
      <c r="IZ779"/>
      <c r="JA779"/>
      <c r="JB779"/>
      <c r="JC779"/>
      <c r="JD779"/>
      <c r="JE779"/>
      <c r="JF779"/>
      <c r="JG779"/>
      <c r="JH779"/>
      <c r="JI779"/>
      <c r="JJ779"/>
      <c r="JK779"/>
      <c r="JL779"/>
      <c r="JM779"/>
      <c r="JN779"/>
      <c r="JO779"/>
      <c r="JP779"/>
      <c r="JQ779"/>
      <c r="JR779"/>
      <c r="JS779"/>
      <c r="JT779"/>
      <c r="JU779"/>
      <c r="JV779"/>
      <c r="JW779"/>
      <c r="JX779"/>
      <c r="JY779"/>
      <c r="JZ779"/>
      <c r="KA779"/>
      <c r="KB779"/>
      <c r="KC779"/>
      <c r="KD779"/>
      <c r="KE779"/>
      <c r="KF779"/>
      <c r="KG779"/>
      <c r="KH779"/>
      <c r="KI779"/>
      <c r="KJ779"/>
      <c r="KK779"/>
      <c r="KL779"/>
      <c r="KM779"/>
      <c r="KN779"/>
      <c r="KO779"/>
      <c r="KP779"/>
      <c r="KQ779"/>
      <c r="KR779"/>
      <c r="KS779"/>
      <c r="KT779"/>
      <c r="KU779"/>
      <c r="KV779"/>
      <c r="KW779"/>
      <c r="KX779"/>
      <c r="KY779"/>
      <c r="KZ779"/>
      <c r="LA779"/>
      <c r="LB779"/>
      <c r="LC779"/>
      <c r="LD779"/>
      <c r="LE779"/>
      <c r="LF779"/>
      <c r="LG779"/>
      <c r="LH779"/>
      <c r="LI779"/>
      <c r="LJ779"/>
      <c r="LK779"/>
      <c r="LL779"/>
      <c r="LM779"/>
      <c r="LN779"/>
      <c r="LO779"/>
      <c r="LP779"/>
      <c r="LQ779"/>
      <c r="LR779"/>
      <c r="LS779"/>
      <c r="LT779"/>
      <c r="LU779"/>
      <c r="LV779"/>
      <c r="LW779"/>
      <c r="LX779"/>
      <c r="LY779"/>
      <c r="LZ779"/>
      <c r="MA779"/>
      <c r="MB779"/>
      <c r="MC779"/>
      <c r="MD779"/>
      <c r="ME779"/>
      <c r="MF779"/>
      <c r="MG779"/>
      <c r="MH779"/>
      <c r="MI779"/>
      <c r="MJ779"/>
      <c r="MK779"/>
      <c r="ML779"/>
      <c r="MM779"/>
      <c r="MN779"/>
      <c r="MO779"/>
      <c r="MP779"/>
      <c r="MQ779"/>
      <c r="MR779"/>
      <c r="MS779"/>
      <c r="MT779"/>
      <c r="MU779"/>
      <c r="MV779"/>
      <c r="MW779"/>
      <c r="MX779"/>
      <c r="MY779"/>
      <c r="MZ779"/>
      <c r="NA779"/>
      <c r="NB779"/>
      <c r="NC779"/>
      <c r="ND779"/>
      <c r="NE779"/>
      <c r="NF779"/>
      <c r="NG779"/>
      <c r="NH779"/>
      <c r="NI779"/>
      <c r="NJ779"/>
      <c r="NK779"/>
      <c r="NL779"/>
      <c r="NM779"/>
      <c r="NN779"/>
      <c r="NO779"/>
      <c r="NP779"/>
      <c r="NQ779"/>
      <c r="NR779"/>
      <c r="NS779"/>
      <c r="NT779"/>
      <c r="NU779"/>
      <c r="NV779"/>
      <c r="NW779"/>
      <c r="NX779"/>
      <c r="NY779"/>
      <c r="NZ779"/>
      <c r="OA779"/>
      <c r="OB779"/>
      <c r="OC779"/>
      <c r="OD779"/>
      <c r="OE779"/>
      <c r="OF779"/>
      <c r="OG779"/>
      <c r="OH779"/>
      <c r="OI779"/>
      <c r="OJ779"/>
      <c r="OK779"/>
      <c r="OL779"/>
      <c r="OM779"/>
      <c r="ON779"/>
      <c r="OO779"/>
      <c r="OP779"/>
      <c r="OQ779"/>
      <c r="OR779"/>
      <c r="OS779"/>
      <c r="OT779"/>
      <c r="OU779"/>
      <c r="OV779"/>
      <c r="OW779"/>
      <c r="OX779"/>
      <c r="OY779"/>
      <c r="OZ779"/>
      <c r="PA779"/>
      <c r="PB779"/>
      <c r="PC779"/>
      <c r="PD779"/>
      <c r="PE779"/>
      <c r="PF779"/>
      <c r="PG779"/>
      <c r="PH779"/>
      <c r="PI779"/>
      <c r="PJ779"/>
      <c r="PK779"/>
      <c r="PL779"/>
      <c r="PM779"/>
      <c r="PN779"/>
      <c r="PO779"/>
      <c r="PP779"/>
      <c r="PQ779"/>
      <c r="PR779"/>
      <c r="PS779"/>
      <c r="PT779"/>
      <c r="PU779"/>
      <c r="PV779"/>
      <c r="PW779"/>
      <c r="PX779"/>
      <c r="PY779"/>
      <c r="PZ779"/>
      <c r="QA779"/>
      <c r="QB779"/>
      <c r="QC779"/>
      <c r="QD779"/>
      <c r="QE779"/>
      <c r="QF779"/>
      <c r="QG779"/>
      <c r="QH779"/>
      <c r="QI779"/>
      <c r="QJ779"/>
      <c r="QK779"/>
      <c r="QL779"/>
      <c r="QM779"/>
      <c r="QN779"/>
      <c r="QO779"/>
      <c r="QP779"/>
      <c r="QQ779"/>
      <c r="QR779"/>
      <c r="QS779"/>
      <c r="QT779"/>
      <c r="QU779"/>
      <c r="QV779"/>
      <c r="QW779"/>
      <c r="QX779"/>
      <c r="QY779"/>
      <c r="QZ779"/>
      <c r="RA779"/>
      <c r="RB779"/>
      <c r="RC779"/>
      <c r="RD779"/>
      <c r="RE779"/>
      <c r="RF779"/>
      <c r="RG779"/>
      <c r="RH779"/>
      <c r="RI779"/>
      <c r="RJ779"/>
      <c r="RK779"/>
      <c r="RL779"/>
      <c r="RM779"/>
      <c r="RN779"/>
      <c r="RO779"/>
      <c r="RP779"/>
      <c r="RQ779"/>
      <c r="RR779"/>
      <c r="RS779"/>
      <c r="RT779"/>
      <c r="RU779"/>
      <c r="RV779"/>
      <c r="RW779"/>
      <c r="RX779"/>
      <c r="RY779"/>
      <c r="RZ779"/>
      <c r="SA779"/>
      <c r="SB779"/>
      <c r="SC779"/>
      <c r="SD779"/>
      <c r="SE779"/>
      <c r="SF779"/>
      <c r="SG779"/>
      <c r="SH779"/>
      <c r="SI779"/>
      <c r="SJ779"/>
      <c r="SK779"/>
      <c r="SL779"/>
      <c r="SM779"/>
      <c r="SN779"/>
      <c r="SO779"/>
      <c r="SP779"/>
    </row>
    <row r="780" spans="1:510" ht="16.5" customHeight="1" x14ac:dyDescent="0.2">
      <c r="A780" s="20">
        <v>172</v>
      </c>
      <c r="B780" s="20" t="s">
        <v>62</v>
      </c>
      <c r="C780" s="20" t="s">
        <v>915</v>
      </c>
      <c r="D780" s="20" t="s">
        <v>38</v>
      </c>
      <c r="E780" s="20" t="s">
        <v>1340</v>
      </c>
      <c r="F780" s="22" t="s">
        <v>927</v>
      </c>
      <c r="G780" s="20" t="s">
        <v>25</v>
      </c>
      <c r="H780" s="20" t="s">
        <v>26</v>
      </c>
      <c r="I780" s="20" t="s">
        <v>81</v>
      </c>
      <c r="J780" s="22" t="s">
        <v>915</v>
      </c>
      <c r="K780" s="20"/>
      <c r="L780" s="20"/>
      <c r="M780" s="20"/>
      <c r="N780" s="20"/>
      <c r="O780" s="23"/>
      <c r="P780" s="23">
        <v>600000</v>
      </c>
      <c r="Q780" s="24">
        <v>1</v>
      </c>
      <c r="R780" s="25">
        <v>45901</v>
      </c>
      <c r="S780" s="20" t="s">
        <v>83</v>
      </c>
      <c r="T780" s="26">
        <f t="shared" si="14"/>
        <v>600000</v>
      </c>
      <c r="U780" s="27" t="s">
        <v>100</v>
      </c>
      <c r="V780" s="27" t="s">
        <v>100</v>
      </c>
      <c r="W780"/>
      <c r="X780"/>
      <c r="Y780"/>
      <c r="Z780"/>
      <c r="AA780"/>
      <c r="AB780"/>
      <c r="AC780"/>
      <c r="AD780"/>
      <c r="AE780"/>
      <c r="AF780"/>
      <c r="AG780"/>
      <c r="AH780"/>
      <c r="AI780"/>
      <c r="AJ780"/>
      <c r="AK780"/>
      <c r="AL780"/>
      <c r="AM780"/>
      <c r="AN780"/>
      <c r="AO780"/>
      <c r="AP780"/>
      <c r="AQ780"/>
      <c r="AR780"/>
      <c r="AS780"/>
      <c r="AT780"/>
      <c r="AU780"/>
      <c r="AV780"/>
      <c r="AW780"/>
      <c r="AX780"/>
      <c r="AY780"/>
      <c r="AZ780"/>
      <c r="BA780"/>
      <c r="BB780"/>
      <c r="BC780"/>
      <c r="BD780"/>
      <c r="BE780"/>
      <c r="BF780"/>
      <c r="BG780"/>
      <c r="BH780"/>
      <c r="BI780"/>
      <c r="BJ780"/>
      <c r="BK780"/>
      <c r="BL780"/>
      <c r="BM780"/>
      <c r="BN780"/>
      <c r="BO780"/>
      <c r="BP780"/>
      <c r="BQ780"/>
      <c r="BR780"/>
      <c r="BS780"/>
      <c r="BT780"/>
      <c r="BU780"/>
      <c r="BV780"/>
      <c r="BW780"/>
      <c r="BX780"/>
      <c r="BY780"/>
      <c r="BZ780"/>
      <c r="CA780"/>
      <c r="CB780"/>
      <c r="CC780"/>
      <c r="CD780"/>
      <c r="CE780"/>
      <c r="CF780"/>
      <c r="CG780"/>
      <c r="CH780"/>
      <c r="CI780"/>
      <c r="CJ780"/>
      <c r="CK780"/>
      <c r="CL780"/>
      <c r="CM780"/>
      <c r="CN780"/>
      <c r="CO780"/>
      <c r="CP780"/>
      <c r="CQ780"/>
      <c r="CR780"/>
      <c r="CS780"/>
      <c r="CT780"/>
      <c r="CU780"/>
      <c r="CV780"/>
      <c r="CW780"/>
      <c r="CX780"/>
      <c r="CY780"/>
      <c r="CZ780"/>
      <c r="DA780"/>
      <c r="DB780"/>
      <c r="DC780"/>
      <c r="DD780"/>
      <c r="DE780"/>
      <c r="DF780"/>
      <c r="DG780"/>
      <c r="DH780"/>
      <c r="DI780"/>
      <c r="DJ780"/>
      <c r="DK780"/>
      <c r="DL780"/>
      <c r="DM780"/>
      <c r="DN780"/>
      <c r="DO780"/>
      <c r="DP780"/>
      <c r="DQ780"/>
      <c r="DR780"/>
      <c r="DS780"/>
      <c r="DT780"/>
      <c r="DU780"/>
      <c r="DV780"/>
      <c r="DW780"/>
      <c r="DX780"/>
      <c r="DY780"/>
      <c r="DZ780"/>
      <c r="EA780"/>
      <c r="EB780"/>
      <c r="EC780"/>
      <c r="ED780"/>
      <c r="EE780"/>
      <c r="EF780"/>
      <c r="EG780"/>
      <c r="EH780"/>
      <c r="EI780"/>
      <c r="EJ780"/>
      <c r="EK780"/>
      <c r="EL780"/>
      <c r="EM780"/>
      <c r="EN780"/>
      <c r="EO780"/>
      <c r="EP780"/>
      <c r="EQ780"/>
      <c r="ER780"/>
      <c r="ES780"/>
      <c r="ET780"/>
      <c r="EU780"/>
      <c r="EV780"/>
      <c r="EW780"/>
      <c r="EX780"/>
      <c r="EY780"/>
      <c r="EZ780"/>
      <c r="FA780"/>
      <c r="FB780"/>
      <c r="FC780"/>
      <c r="FD780"/>
      <c r="FE780"/>
      <c r="FF780"/>
      <c r="FG780"/>
      <c r="FH780"/>
      <c r="FI780"/>
      <c r="FJ780"/>
      <c r="FK780"/>
      <c r="FL780"/>
      <c r="FM780"/>
      <c r="FN780"/>
      <c r="FO780"/>
      <c r="FP780"/>
      <c r="FQ780"/>
      <c r="FR780"/>
      <c r="FS780"/>
      <c r="FT780"/>
      <c r="FU780"/>
      <c r="FV780"/>
      <c r="FW780"/>
      <c r="FX780"/>
      <c r="FY780"/>
      <c r="FZ780"/>
      <c r="GA780"/>
      <c r="GB780"/>
      <c r="GC780"/>
      <c r="GD780"/>
      <c r="GE780"/>
      <c r="GF780"/>
      <c r="GG780"/>
      <c r="GH780"/>
      <c r="GI780"/>
      <c r="GJ780"/>
      <c r="GK780"/>
      <c r="GL780"/>
      <c r="GM780"/>
      <c r="GN780"/>
      <c r="GO780"/>
      <c r="GP780"/>
      <c r="GQ780"/>
      <c r="GR780"/>
      <c r="GS780"/>
      <c r="GT780"/>
      <c r="GU780"/>
      <c r="GV780"/>
      <c r="GW780"/>
      <c r="GX780"/>
      <c r="GY780"/>
      <c r="GZ780"/>
      <c r="HA780"/>
      <c r="HB780"/>
      <c r="HC780"/>
      <c r="HD780"/>
      <c r="HE780"/>
      <c r="HF780"/>
      <c r="HG780"/>
      <c r="HH780"/>
      <c r="HI780"/>
      <c r="HJ780"/>
      <c r="HK780"/>
      <c r="HL780"/>
      <c r="HM780"/>
      <c r="HN780"/>
      <c r="HO780"/>
      <c r="HP780"/>
      <c r="HQ780"/>
      <c r="HR780"/>
      <c r="HS780"/>
      <c r="HT780"/>
      <c r="HU780"/>
      <c r="HV780"/>
      <c r="HW780"/>
      <c r="HX780"/>
      <c r="HY780"/>
      <c r="HZ780"/>
      <c r="IA780"/>
      <c r="IB780"/>
      <c r="IC780"/>
      <c r="ID780"/>
      <c r="IE780"/>
      <c r="IF780"/>
      <c r="IG780"/>
      <c r="IH780"/>
      <c r="II780"/>
      <c r="IJ780"/>
      <c r="IK780"/>
      <c r="IL780"/>
      <c r="IM780"/>
      <c r="IN780"/>
      <c r="IO780"/>
      <c r="IP780"/>
      <c r="IQ780"/>
      <c r="IR780"/>
      <c r="IS780"/>
      <c r="IT780"/>
      <c r="IU780"/>
      <c r="IV780"/>
      <c r="IW780"/>
      <c r="IX780"/>
      <c r="IY780"/>
      <c r="IZ780"/>
      <c r="JA780"/>
      <c r="JB780"/>
      <c r="JC780"/>
      <c r="JD780"/>
      <c r="JE780"/>
      <c r="JF780"/>
      <c r="JG780"/>
      <c r="JH780"/>
      <c r="JI780"/>
      <c r="JJ780"/>
      <c r="JK780"/>
      <c r="JL780"/>
      <c r="JM780"/>
      <c r="JN780"/>
      <c r="JO780"/>
      <c r="JP780"/>
      <c r="JQ780"/>
      <c r="JR780"/>
      <c r="JS780"/>
      <c r="JT780"/>
      <c r="JU780"/>
      <c r="JV780"/>
      <c r="JW780"/>
      <c r="JX780"/>
      <c r="JY780"/>
      <c r="JZ780"/>
      <c r="KA780"/>
      <c r="KB780"/>
      <c r="KC780"/>
      <c r="KD780"/>
      <c r="KE780"/>
      <c r="KF780"/>
      <c r="KG780"/>
      <c r="KH780"/>
      <c r="KI780"/>
      <c r="KJ780"/>
      <c r="KK780"/>
      <c r="KL780"/>
      <c r="KM780"/>
      <c r="KN780"/>
      <c r="KO780"/>
      <c r="KP780"/>
      <c r="KQ780"/>
      <c r="KR780"/>
      <c r="KS780"/>
      <c r="KT780"/>
      <c r="KU780"/>
      <c r="KV780"/>
      <c r="KW780"/>
      <c r="KX780"/>
      <c r="KY780"/>
      <c r="KZ780"/>
      <c r="LA780"/>
      <c r="LB780"/>
      <c r="LC780"/>
      <c r="LD780"/>
      <c r="LE780"/>
      <c r="LF780"/>
      <c r="LG780"/>
      <c r="LH780"/>
      <c r="LI780"/>
      <c r="LJ780"/>
      <c r="LK780"/>
      <c r="LL780"/>
      <c r="LM780"/>
      <c r="LN780"/>
      <c r="LO780"/>
      <c r="LP780"/>
      <c r="LQ780"/>
      <c r="LR780"/>
      <c r="LS780"/>
      <c r="LT780"/>
      <c r="LU780"/>
      <c r="LV780"/>
      <c r="LW780"/>
      <c r="LX780"/>
      <c r="LY780"/>
      <c r="LZ780"/>
      <c r="MA780"/>
      <c r="MB780"/>
      <c r="MC780"/>
      <c r="MD780"/>
      <c r="ME780"/>
      <c r="MF780"/>
      <c r="MG780"/>
      <c r="MH780"/>
      <c r="MI780"/>
      <c r="MJ780"/>
      <c r="MK780"/>
      <c r="ML780"/>
      <c r="MM780"/>
      <c r="MN780"/>
      <c r="MO780"/>
      <c r="MP780"/>
      <c r="MQ780"/>
      <c r="MR780"/>
      <c r="MS780"/>
      <c r="MT780"/>
      <c r="MU780"/>
      <c r="MV780"/>
      <c r="MW780"/>
      <c r="MX780"/>
      <c r="MY780"/>
      <c r="MZ780"/>
      <c r="NA780"/>
      <c r="NB780"/>
      <c r="NC780"/>
      <c r="ND780"/>
      <c r="NE780"/>
      <c r="NF780"/>
      <c r="NG780"/>
      <c r="NH780"/>
      <c r="NI780"/>
      <c r="NJ780"/>
      <c r="NK780"/>
      <c r="NL780"/>
      <c r="NM780"/>
      <c r="NN780"/>
      <c r="NO780"/>
      <c r="NP780"/>
      <c r="NQ780"/>
      <c r="NR780"/>
      <c r="NS780"/>
      <c r="NT780"/>
      <c r="NU780"/>
      <c r="NV780"/>
      <c r="NW780"/>
      <c r="NX780"/>
      <c r="NY780"/>
      <c r="NZ780"/>
      <c r="OA780"/>
      <c r="OB780"/>
      <c r="OC780"/>
      <c r="OD780"/>
      <c r="OE780"/>
      <c r="OF780"/>
      <c r="OG780"/>
      <c r="OH780"/>
      <c r="OI780"/>
      <c r="OJ780"/>
      <c r="OK780"/>
      <c r="OL780"/>
      <c r="OM780"/>
      <c r="ON780"/>
      <c r="OO780"/>
      <c r="OP780"/>
      <c r="OQ780"/>
      <c r="OR780"/>
      <c r="OS780"/>
      <c r="OT780"/>
      <c r="OU780"/>
      <c r="OV780"/>
      <c r="OW780"/>
      <c r="OX780"/>
      <c r="OY780"/>
      <c r="OZ780"/>
      <c r="PA780"/>
      <c r="PB780"/>
      <c r="PC780"/>
      <c r="PD780"/>
      <c r="PE780"/>
      <c r="PF780"/>
      <c r="PG780"/>
      <c r="PH780"/>
      <c r="PI780"/>
      <c r="PJ780"/>
      <c r="PK780"/>
      <c r="PL780"/>
      <c r="PM780"/>
      <c r="PN780"/>
      <c r="PO780"/>
      <c r="PP780"/>
      <c r="PQ780"/>
      <c r="PR780"/>
      <c r="PS780"/>
      <c r="PT780"/>
      <c r="PU780"/>
      <c r="PV780"/>
      <c r="PW780"/>
      <c r="PX780"/>
      <c r="PY780"/>
      <c r="PZ780"/>
      <c r="QA780"/>
      <c r="QB780"/>
      <c r="QC780"/>
      <c r="QD780"/>
      <c r="QE780"/>
      <c r="QF780"/>
      <c r="QG780"/>
      <c r="QH780"/>
      <c r="QI780"/>
      <c r="QJ780"/>
      <c r="QK780"/>
      <c r="QL780"/>
      <c r="QM780"/>
      <c r="QN780"/>
      <c r="QO780"/>
      <c r="QP780"/>
      <c r="QQ780"/>
      <c r="QR780"/>
      <c r="QS780"/>
      <c r="QT780"/>
      <c r="QU780"/>
      <c r="QV780"/>
      <c r="QW780"/>
      <c r="QX780"/>
      <c r="QY780"/>
      <c r="QZ780"/>
      <c r="RA780"/>
      <c r="RB780"/>
      <c r="RC780"/>
      <c r="RD780"/>
      <c r="RE780"/>
      <c r="RF780"/>
      <c r="RG780"/>
      <c r="RH780"/>
      <c r="RI780"/>
      <c r="RJ780"/>
      <c r="RK780"/>
      <c r="RL780"/>
      <c r="RM780"/>
      <c r="RN780"/>
      <c r="RO780"/>
      <c r="RP780"/>
      <c r="RQ780"/>
      <c r="RR780"/>
      <c r="RS780"/>
      <c r="RT780"/>
      <c r="RU780"/>
      <c r="RV780"/>
      <c r="RW780"/>
      <c r="RX780"/>
      <c r="RY780"/>
      <c r="RZ780"/>
      <c r="SA780"/>
      <c r="SB780"/>
      <c r="SC780"/>
      <c r="SD780"/>
      <c r="SE780"/>
      <c r="SF780"/>
      <c r="SG780"/>
      <c r="SH780"/>
      <c r="SI780"/>
      <c r="SJ780"/>
      <c r="SK780"/>
      <c r="SL780"/>
      <c r="SM780"/>
      <c r="SN780"/>
      <c r="SO780"/>
      <c r="SP780"/>
    </row>
    <row r="781" spans="1:510" ht="16.5" customHeight="1" x14ac:dyDescent="0.2">
      <c r="A781" s="20">
        <v>173</v>
      </c>
      <c r="B781" s="20" t="s">
        <v>62</v>
      </c>
      <c r="C781" s="20" t="s">
        <v>915</v>
      </c>
      <c r="D781" s="20" t="s">
        <v>38</v>
      </c>
      <c r="E781" s="20" t="s">
        <v>1340</v>
      </c>
      <c r="F781" s="22" t="s">
        <v>927</v>
      </c>
      <c r="G781" s="20" t="s">
        <v>25</v>
      </c>
      <c r="H781" s="20" t="s">
        <v>26</v>
      </c>
      <c r="I781" s="20" t="s">
        <v>81</v>
      </c>
      <c r="J781" s="22" t="s">
        <v>915</v>
      </c>
      <c r="K781" s="20"/>
      <c r="L781" s="20"/>
      <c r="M781" s="20"/>
      <c r="N781" s="20"/>
      <c r="O781" s="23"/>
      <c r="P781" s="23">
        <v>600000</v>
      </c>
      <c r="Q781" s="24">
        <v>1</v>
      </c>
      <c r="R781" s="25">
        <v>45931</v>
      </c>
      <c r="S781" s="20" t="s">
        <v>83</v>
      </c>
      <c r="T781" s="26">
        <f t="shared" si="14"/>
        <v>600000</v>
      </c>
      <c r="U781" s="27" t="s">
        <v>100</v>
      </c>
      <c r="V781" s="27" t="s">
        <v>100</v>
      </c>
      <c r="W781"/>
      <c r="X781"/>
      <c r="Y781"/>
      <c r="Z781"/>
      <c r="AA781"/>
      <c r="AB781"/>
      <c r="AC781"/>
      <c r="AD781"/>
      <c r="AE781"/>
      <c r="AF781"/>
      <c r="AG781"/>
      <c r="AH781"/>
      <c r="AI781"/>
      <c r="AJ781"/>
      <c r="AK781"/>
      <c r="AL781"/>
      <c r="AM781"/>
      <c r="AN781"/>
      <c r="AO781"/>
      <c r="AP781"/>
      <c r="AQ781"/>
      <c r="AR781"/>
      <c r="AS781"/>
      <c r="AT781"/>
      <c r="AU781"/>
      <c r="AV781"/>
      <c r="AW781"/>
      <c r="AX781"/>
      <c r="AY781"/>
      <c r="AZ781"/>
      <c r="BA781"/>
      <c r="BB781"/>
      <c r="BC781"/>
      <c r="BD781"/>
      <c r="BE781"/>
      <c r="BF781"/>
      <c r="BG781"/>
      <c r="BH781"/>
      <c r="BI781"/>
      <c r="BJ781"/>
      <c r="BK781"/>
      <c r="BL781"/>
      <c r="BM781"/>
      <c r="BN781"/>
      <c r="BO781"/>
      <c r="BP781"/>
      <c r="BQ781"/>
      <c r="BR781"/>
      <c r="BS781"/>
      <c r="BT781"/>
      <c r="BU781"/>
      <c r="BV781"/>
      <c r="BW781"/>
      <c r="BX781"/>
      <c r="BY781"/>
      <c r="BZ781"/>
      <c r="CA781"/>
      <c r="CB781"/>
      <c r="CC781"/>
      <c r="CD781"/>
      <c r="CE781"/>
      <c r="CF781"/>
      <c r="CG781"/>
      <c r="CH781"/>
      <c r="CI781"/>
      <c r="CJ781"/>
      <c r="CK781"/>
      <c r="CL781"/>
      <c r="CM781"/>
      <c r="CN781"/>
      <c r="CO781"/>
      <c r="CP781"/>
      <c r="CQ781"/>
      <c r="CR781"/>
      <c r="CS781"/>
      <c r="CT781"/>
      <c r="CU781"/>
      <c r="CV781"/>
      <c r="CW781"/>
      <c r="CX781"/>
      <c r="CY781"/>
      <c r="CZ781"/>
      <c r="DA781"/>
      <c r="DB781"/>
      <c r="DC781"/>
      <c r="DD781"/>
      <c r="DE781"/>
      <c r="DF781"/>
      <c r="DG781"/>
      <c r="DH781"/>
      <c r="DI781"/>
      <c r="DJ781"/>
      <c r="DK781"/>
      <c r="DL781"/>
      <c r="DM781"/>
      <c r="DN781"/>
      <c r="DO781"/>
      <c r="DP781"/>
      <c r="DQ781"/>
      <c r="DR781"/>
      <c r="DS781"/>
      <c r="DT781"/>
      <c r="DU781"/>
      <c r="DV781"/>
      <c r="DW781"/>
      <c r="DX781"/>
      <c r="DY781"/>
      <c r="DZ781"/>
      <c r="EA781"/>
      <c r="EB781"/>
      <c r="EC781"/>
      <c r="ED781"/>
      <c r="EE781"/>
      <c r="EF781"/>
      <c r="EG781"/>
      <c r="EH781"/>
      <c r="EI781"/>
      <c r="EJ781"/>
      <c r="EK781"/>
      <c r="EL781"/>
      <c r="EM781"/>
      <c r="EN781"/>
      <c r="EO781"/>
      <c r="EP781"/>
      <c r="EQ781"/>
      <c r="ER781"/>
      <c r="ES781"/>
      <c r="ET781"/>
      <c r="EU781"/>
      <c r="EV781"/>
      <c r="EW781"/>
      <c r="EX781"/>
      <c r="EY781"/>
      <c r="EZ781"/>
      <c r="FA781"/>
      <c r="FB781"/>
      <c r="FC781"/>
      <c r="FD781"/>
      <c r="FE781"/>
      <c r="FF781"/>
      <c r="FG781"/>
      <c r="FH781"/>
      <c r="FI781"/>
      <c r="FJ781"/>
      <c r="FK781"/>
      <c r="FL781"/>
      <c r="FM781"/>
      <c r="FN781"/>
      <c r="FO781"/>
      <c r="FP781"/>
      <c r="FQ781"/>
      <c r="FR781"/>
      <c r="FS781"/>
      <c r="FT781"/>
      <c r="FU781"/>
      <c r="FV781"/>
      <c r="FW781"/>
      <c r="FX781"/>
      <c r="FY781"/>
      <c r="FZ781"/>
      <c r="GA781"/>
      <c r="GB781"/>
      <c r="GC781"/>
      <c r="GD781"/>
      <c r="GE781"/>
      <c r="GF781"/>
      <c r="GG781"/>
      <c r="GH781"/>
      <c r="GI781"/>
      <c r="GJ781"/>
      <c r="GK781"/>
      <c r="GL781"/>
      <c r="GM781"/>
      <c r="GN781"/>
      <c r="GO781"/>
      <c r="GP781"/>
      <c r="GQ781"/>
      <c r="GR781"/>
      <c r="GS781"/>
      <c r="GT781"/>
      <c r="GU781"/>
      <c r="GV781"/>
      <c r="GW781"/>
      <c r="GX781"/>
      <c r="GY781"/>
      <c r="GZ781"/>
      <c r="HA781"/>
      <c r="HB781"/>
      <c r="HC781"/>
      <c r="HD781"/>
      <c r="HE781"/>
      <c r="HF781"/>
      <c r="HG781"/>
      <c r="HH781"/>
      <c r="HI781"/>
      <c r="HJ781"/>
      <c r="HK781"/>
      <c r="HL781"/>
      <c r="HM781"/>
      <c r="HN781"/>
      <c r="HO781"/>
      <c r="HP781"/>
      <c r="HQ781"/>
      <c r="HR781"/>
      <c r="HS781"/>
      <c r="HT781"/>
      <c r="HU781"/>
      <c r="HV781"/>
      <c r="HW781"/>
      <c r="HX781"/>
      <c r="HY781"/>
      <c r="HZ781"/>
      <c r="IA781"/>
      <c r="IB781"/>
      <c r="IC781"/>
      <c r="ID781"/>
      <c r="IE781"/>
      <c r="IF781"/>
      <c r="IG781"/>
      <c r="IH781"/>
      <c r="II781"/>
      <c r="IJ781"/>
      <c r="IK781"/>
      <c r="IL781"/>
      <c r="IM781"/>
      <c r="IN781"/>
      <c r="IO781"/>
      <c r="IP781"/>
      <c r="IQ781"/>
      <c r="IR781"/>
      <c r="IS781"/>
      <c r="IT781"/>
      <c r="IU781"/>
      <c r="IV781"/>
      <c r="IW781"/>
      <c r="IX781"/>
      <c r="IY781"/>
      <c r="IZ781"/>
      <c r="JA781"/>
      <c r="JB781"/>
      <c r="JC781"/>
      <c r="JD781"/>
      <c r="JE781"/>
      <c r="JF781"/>
      <c r="JG781"/>
      <c r="JH781"/>
      <c r="JI781"/>
      <c r="JJ781"/>
      <c r="JK781"/>
      <c r="JL781"/>
      <c r="JM781"/>
      <c r="JN781"/>
      <c r="JO781"/>
      <c r="JP781"/>
      <c r="JQ781"/>
      <c r="JR781"/>
      <c r="JS781"/>
      <c r="JT781"/>
      <c r="JU781"/>
      <c r="JV781"/>
      <c r="JW781"/>
      <c r="JX781"/>
      <c r="JY781"/>
      <c r="JZ781"/>
      <c r="KA781"/>
      <c r="KB781"/>
      <c r="KC781"/>
      <c r="KD781"/>
      <c r="KE781"/>
      <c r="KF781"/>
      <c r="KG781"/>
      <c r="KH781"/>
      <c r="KI781"/>
      <c r="KJ781"/>
      <c r="KK781"/>
      <c r="KL781"/>
      <c r="KM781"/>
      <c r="KN781"/>
      <c r="KO781"/>
      <c r="KP781"/>
      <c r="KQ781"/>
      <c r="KR781"/>
      <c r="KS781"/>
      <c r="KT781"/>
      <c r="KU781"/>
      <c r="KV781"/>
      <c r="KW781"/>
      <c r="KX781"/>
      <c r="KY781"/>
      <c r="KZ781"/>
      <c r="LA781"/>
      <c r="LB781"/>
      <c r="LC781"/>
      <c r="LD781"/>
      <c r="LE781"/>
      <c r="LF781"/>
      <c r="LG781"/>
      <c r="LH781"/>
      <c r="LI781"/>
      <c r="LJ781"/>
      <c r="LK781"/>
      <c r="LL781"/>
      <c r="LM781"/>
      <c r="LN781"/>
      <c r="LO781"/>
      <c r="LP781"/>
      <c r="LQ781"/>
      <c r="LR781"/>
      <c r="LS781"/>
      <c r="LT781"/>
      <c r="LU781"/>
      <c r="LV781"/>
      <c r="LW781"/>
      <c r="LX781"/>
      <c r="LY781"/>
      <c r="LZ781"/>
      <c r="MA781"/>
      <c r="MB781"/>
      <c r="MC781"/>
      <c r="MD781"/>
      <c r="ME781"/>
      <c r="MF781"/>
      <c r="MG781"/>
      <c r="MH781"/>
      <c r="MI781"/>
      <c r="MJ781"/>
      <c r="MK781"/>
      <c r="ML781"/>
      <c r="MM781"/>
      <c r="MN781"/>
      <c r="MO781"/>
      <c r="MP781"/>
      <c r="MQ781"/>
      <c r="MR781"/>
      <c r="MS781"/>
      <c r="MT781"/>
      <c r="MU781"/>
      <c r="MV781"/>
      <c r="MW781"/>
      <c r="MX781"/>
      <c r="MY781"/>
      <c r="MZ781"/>
      <c r="NA781"/>
      <c r="NB781"/>
      <c r="NC781"/>
      <c r="ND781"/>
      <c r="NE781"/>
      <c r="NF781"/>
      <c r="NG781"/>
      <c r="NH781"/>
      <c r="NI781"/>
      <c r="NJ781"/>
      <c r="NK781"/>
      <c r="NL781"/>
      <c r="NM781"/>
      <c r="NN781"/>
      <c r="NO781"/>
      <c r="NP781"/>
      <c r="NQ781"/>
      <c r="NR781"/>
      <c r="NS781"/>
      <c r="NT781"/>
      <c r="NU781"/>
      <c r="NV781"/>
      <c r="NW781"/>
      <c r="NX781"/>
      <c r="NY781"/>
      <c r="NZ781"/>
      <c r="OA781"/>
      <c r="OB781"/>
      <c r="OC781"/>
      <c r="OD781"/>
      <c r="OE781"/>
      <c r="OF781"/>
      <c r="OG781"/>
      <c r="OH781"/>
      <c r="OI781"/>
      <c r="OJ781"/>
      <c r="OK781"/>
      <c r="OL781"/>
      <c r="OM781"/>
      <c r="ON781"/>
      <c r="OO781"/>
      <c r="OP781"/>
      <c r="OQ781"/>
      <c r="OR781"/>
      <c r="OS781"/>
      <c r="OT781"/>
      <c r="OU781"/>
      <c r="OV781"/>
      <c r="OW781"/>
      <c r="OX781"/>
      <c r="OY781"/>
      <c r="OZ781"/>
      <c r="PA781"/>
      <c r="PB781"/>
      <c r="PC781"/>
      <c r="PD781"/>
      <c r="PE781"/>
      <c r="PF781"/>
      <c r="PG781"/>
      <c r="PH781"/>
      <c r="PI781"/>
      <c r="PJ781"/>
      <c r="PK781"/>
      <c r="PL781"/>
      <c r="PM781"/>
      <c r="PN781"/>
      <c r="PO781"/>
      <c r="PP781"/>
      <c r="PQ781"/>
      <c r="PR781"/>
      <c r="PS781"/>
      <c r="PT781"/>
      <c r="PU781"/>
      <c r="PV781"/>
      <c r="PW781"/>
      <c r="PX781"/>
      <c r="PY781"/>
      <c r="PZ781"/>
      <c r="QA781"/>
      <c r="QB781"/>
      <c r="QC781"/>
      <c r="QD781"/>
      <c r="QE781"/>
      <c r="QF781"/>
      <c r="QG781"/>
      <c r="QH781"/>
      <c r="QI781"/>
      <c r="QJ781"/>
      <c r="QK781"/>
      <c r="QL781"/>
      <c r="QM781"/>
      <c r="QN781"/>
      <c r="QO781"/>
      <c r="QP781"/>
      <c r="QQ781"/>
      <c r="QR781"/>
      <c r="QS781"/>
      <c r="QT781"/>
      <c r="QU781"/>
      <c r="QV781"/>
      <c r="QW781"/>
      <c r="QX781"/>
      <c r="QY781"/>
      <c r="QZ781"/>
      <c r="RA781"/>
      <c r="RB781"/>
      <c r="RC781"/>
      <c r="RD781"/>
      <c r="RE781"/>
      <c r="RF781"/>
      <c r="RG781"/>
      <c r="RH781"/>
      <c r="RI781"/>
      <c r="RJ781"/>
      <c r="RK781"/>
      <c r="RL781"/>
      <c r="RM781"/>
      <c r="RN781"/>
      <c r="RO781"/>
      <c r="RP781"/>
      <c r="RQ781"/>
      <c r="RR781"/>
      <c r="RS781"/>
      <c r="RT781"/>
      <c r="RU781"/>
      <c r="RV781"/>
      <c r="RW781"/>
      <c r="RX781"/>
      <c r="RY781"/>
      <c r="RZ781"/>
      <c r="SA781"/>
      <c r="SB781"/>
      <c r="SC781"/>
      <c r="SD781"/>
      <c r="SE781"/>
      <c r="SF781"/>
      <c r="SG781"/>
      <c r="SH781"/>
      <c r="SI781"/>
      <c r="SJ781"/>
      <c r="SK781"/>
      <c r="SL781"/>
      <c r="SM781"/>
      <c r="SN781"/>
      <c r="SO781"/>
      <c r="SP781"/>
    </row>
    <row r="782" spans="1:510" ht="16.5" customHeight="1" x14ac:dyDescent="0.2">
      <c r="A782" s="20">
        <v>174</v>
      </c>
      <c r="B782" s="20" t="s">
        <v>62</v>
      </c>
      <c r="C782" s="20" t="s">
        <v>915</v>
      </c>
      <c r="D782" s="20" t="s">
        <v>38</v>
      </c>
      <c r="E782" s="20" t="s">
        <v>1340</v>
      </c>
      <c r="F782" s="22" t="s">
        <v>927</v>
      </c>
      <c r="G782" s="20" t="s">
        <v>25</v>
      </c>
      <c r="H782" s="20" t="s">
        <v>26</v>
      </c>
      <c r="I782" s="20" t="s">
        <v>81</v>
      </c>
      <c r="J782" s="22" t="s">
        <v>915</v>
      </c>
      <c r="K782" s="20"/>
      <c r="L782" s="20"/>
      <c r="M782" s="20"/>
      <c r="N782" s="20"/>
      <c r="O782" s="23"/>
      <c r="P782" s="23">
        <v>600000</v>
      </c>
      <c r="Q782" s="24">
        <v>1</v>
      </c>
      <c r="R782" s="25">
        <v>45962</v>
      </c>
      <c r="S782" s="20" t="s">
        <v>83</v>
      </c>
      <c r="T782" s="26">
        <f t="shared" si="14"/>
        <v>600000</v>
      </c>
      <c r="U782" s="27" t="s">
        <v>100</v>
      </c>
      <c r="V782" s="27" t="s">
        <v>100</v>
      </c>
      <c r="W782"/>
      <c r="X782"/>
      <c r="Y782"/>
      <c r="Z782"/>
      <c r="AA782"/>
      <c r="AB782"/>
      <c r="AC782"/>
      <c r="AD782"/>
      <c r="AE782"/>
      <c r="AF782"/>
      <c r="AG782"/>
      <c r="AH782"/>
      <c r="AI782"/>
      <c r="AJ782"/>
      <c r="AK782"/>
      <c r="AL782"/>
      <c r="AM782"/>
      <c r="AN782"/>
      <c r="AO782"/>
      <c r="AP782"/>
      <c r="AQ782"/>
      <c r="AR782"/>
      <c r="AS782"/>
      <c r="AT782"/>
      <c r="AU782"/>
      <c r="AV782"/>
      <c r="AW782"/>
      <c r="AX782"/>
      <c r="AY782"/>
      <c r="AZ782"/>
      <c r="BA782"/>
      <c r="BB782"/>
      <c r="BC782"/>
      <c r="BD782"/>
      <c r="BE782"/>
      <c r="BF782"/>
      <c r="BG782"/>
      <c r="BH782"/>
      <c r="BI782"/>
      <c r="BJ782"/>
      <c r="BK782"/>
      <c r="BL782"/>
      <c r="BM782"/>
      <c r="BN782"/>
      <c r="BO782"/>
      <c r="BP782"/>
      <c r="BQ782"/>
      <c r="BR782"/>
      <c r="BS782"/>
      <c r="BT782"/>
      <c r="BU782"/>
      <c r="BV782"/>
      <c r="BW782"/>
      <c r="BX782"/>
      <c r="BY782"/>
      <c r="BZ782"/>
      <c r="CA782"/>
      <c r="CB782"/>
      <c r="CC782"/>
      <c r="CD782"/>
      <c r="CE782"/>
      <c r="CF782"/>
      <c r="CG782"/>
      <c r="CH782"/>
      <c r="CI782"/>
      <c r="CJ782"/>
      <c r="CK782"/>
      <c r="CL782"/>
      <c r="CM782"/>
      <c r="CN782"/>
      <c r="CO782"/>
      <c r="CP782"/>
      <c r="CQ782"/>
      <c r="CR782"/>
      <c r="CS782"/>
      <c r="CT782"/>
      <c r="CU782"/>
      <c r="CV782"/>
      <c r="CW782"/>
      <c r="CX782"/>
      <c r="CY782"/>
      <c r="CZ782"/>
      <c r="DA782"/>
      <c r="DB782"/>
      <c r="DC782"/>
      <c r="DD782"/>
      <c r="DE782"/>
      <c r="DF782"/>
      <c r="DG782"/>
      <c r="DH782"/>
      <c r="DI782"/>
      <c r="DJ782"/>
      <c r="DK782"/>
      <c r="DL782"/>
      <c r="DM782"/>
      <c r="DN782"/>
      <c r="DO782"/>
      <c r="DP782"/>
      <c r="DQ782"/>
      <c r="DR782"/>
      <c r="DS782"/>
      <c r="DT782"/>
      <c r="DU782"/>
      <c r="DV782"/>
      <c r="DW782"/>
      <c r="DX782"/>
      <c r="DY782"/>
      <c r="DZ782"/>
      <c r="EA782"/>
      <c r="EB782"/>
      <c r="EC782"/>
      <c r="ED782"/>
      <c r="EE782"/>
      <c r="EF782"/>
      <c r="EG782"/>
      <c r="EH782"/>
      <c r="EI782"/>
      <c r="EJ782"/>
      <c r="EK782"/>
      <c r="EL782"/>
      <c r="EM782"/>
      <c r="EN782"/>
      <c r="EO782"/>
      <c r="EP782"/>
      <c r="EQ782"/>
      <c r="ER782"/>
      <c r="ES782"/>
      <c r="ET782"/>
      <c r="EU782"/>
      <c r="EV782"/>
      <c r="EW782"/>
      <c r="EX782"/>
      <c r="EY782"/>
      <c r="EZ782"/>
      <c r="FA782"/>
      <c r="FB782"/>
      <c r="FC782"/>
      <c r="FD782"/>
      <c r="FE782"/>
      <c r="FF782"/>
      <c r="FG782"/>
      <c r="FH782"/>
      <c r="FI782"/>
      <c r="FJ782"/>
      <c r="FK782"/>
      <c r="FL782"/>
      <c r="FM782"/>
      <c r="FN782"/>
      <c r="FO782"/>
      <c r="FP782"/>
      <c r="FQ782"/>
      <c r="FR782"/>
      <c r="FS782"/>
      <c r="FT782"/>
      <c r="FU782"/>
      <c r="FV782"/>
      <c r="FW782"/>
      <c r="FX782"/>
      <c r="FY782"/>
      <c r="FZ782"/>
      <c r="GA782"/>
      <c r="GB782"/>
      <c r="GC782"/>
      <c r="GD782"/>
      <c r="GE782"/>
      <c r="GF782"/>
      <c r="GG782"/>
      <c r="GH782"/>
      <c r="GI782"/>
      <c r="GJ782"/>
      <c r="GK782"/>
      <c r="GL782"/>
      <c r="GM782"/>
      <c r="GN782"/>
      <c r="GO782"/>
      <c r="GP782"/>
      <c r="GQ782"/>
      <c r="GR782"/>
      <c r="GS782"/>
      <c r="GT782"/>
      <c r="GU782"/>
      <c r="GV782"/>
      <c r="GW782"/>
      <c r="GX782"/>
      <c r="GY782"/>
      <c r="GZ782"/>
      <c r="HA782"/>
      <c r="HB782"/>
      <c r="HC782"/>
      <c r="HD782"/>
      <c r="HE782"/>
      <c r="HF782"/>
      <c r="HG782"/>
      <c r="HH782"/>
      <c r="HI782"/>
      <c r="HJ782"/>
      <c r="HK782"/>
      <c r="HL782"/>
      <c r="HM782"/>
      <c r="HN782"/>
      <c r="HO782"/>
      <c r="HP782"/>
      <c r="HQ782"/>
      <c r="HR782"/>
      <c r="HS782"/>
      <c r="HT782"/>
      <c r="HU782"/>
      <c r="HV782"/>
      <c r="HW782"/>
      <c r="HX782"/>
      <c r="HY782"/>
      <c r="HZ782"/>
      <c r="IA782"/>
      <c r="IB782"/>
      <c r="IC782"/>
      <c r="ID782"/>
      <c r="IE782"/>
      <c r="IF782"/>
      <c r="IG782"/>
      <c r="IH782"/>
      <c r="II782"/>
      <c r="IJ782"/>
      <c r="IK782"/>
      <c r="IL782"/>
      <c r="IM782"/>
      <c r="IN782"/>
      <c r="IO782"/>
      <c r="IP782"/>
      <c r="IQ782"/>
      <c r="IR782"/>
      <c r="IS782"/>
      <c r="IT782"/>
      <c r="IU782"/>
      <c r="IV782"/>
      <c r="IW782"/>
      <c r="IX782"/>
      <c r="IY782"/>
      <c r="IZ782"/>
      <c r="JA782"/>
      <c r="JB782"/>
      <c r="JC782"/>
      <c r="JD782"/>
      <c r="JE782"/>
      <c r="JF782"/>
      <c r="JG782"/>
      <c r="JH782"/>
      <c r="JI782"/>
      <c r="JJ782"/>
      <c r="JK782"/>
      <c r="JL782"/>
      <c r="JM782"/>
      <c r="JN782"/>
      <c r="JO782"/>
      <c r="JP782"/>
      <c r="JQ782"/>
      <c r="JR782"/>
      <c r="JS782"/>
      <c r="JT782"/>
      <c r="JU782"/>
      <c r="JV782"/>
      <c r="JW782"/>
      <c r="JX782"/>
      <c r="JY782"/>
      <c r="JZ782"/>
      <c r="KA782"/>
      <c r="KB782"/>
      <c r="KC782"/>
      <c r="KD782"/>
      <c r="KE782"/>
      <c r="KF782"/>
      <c r="KG782"/>
      <c r="KH782"/>
      <c r="KI782"/>
      <c r="KJ782"/>
      <c r="KK782"/>
      <c r="KL782"/>
      <c r="KM782"/>
      <c r="KN782"/>
      <c r="KO782"/>
      <c r="KP782"/>
      <c r="KQ782"/>
      <c r="KR782"/>
      <c r="KS782"/>
      <c r="KT782"/>
      <c r="KU782"/>
      <c r="KV782"/>
      <c r="KW782"/>
      <c r="KX782"/>
      <c r="KY782"/>
      <c r="KZ782"/>
      <c r="LA782"/>
      <c r="LB782"/>
      <c r="LC782"/>
      <c r="LD782"/>
      <c r="LE782"/>
      <c r="LF782"/>
      <c r="LG782"/>
      <c r="LH782"/>
      <c r="LI782"/>
      <c r="LJ782"/>
      <c r="LK782"/>
      <c r="LL782"/>
      <c r="LM782"/>
      <c r="LN782"/>
      <c r="LO782"/>
      <c r="LP782"/>
      <c r="LQ782"/>
      <c r="LR782"/>
      <c r="LS782"/>
      <c r="LT782"/>
      <c r="LU782"/>
      <c r="LV782"/>
      <c r="LW782"/>
      <c r="LX782"/>
      <c r="LY782"/>
      <c r="LZ782"/>
      <c r="MA782"/>
      <c r="MB782"/>
      <c r="MC782"/>
      <c r="MD782"/>
      <c r="ME782"/>
      <c r="MF782"/>
      <c r="MG782"/>
      <c r="MH782"/>
      <c r="MI782"/>
      <c r="MJ782"/>
      <c r="MK782"/>
      <c r="ML782"/>
      <c r="MM782"/>
      <c r="MN782"/>
      <c r="MO782"/>
      <c r="MP782"/>
      <c r="MQ782"/>
      <c r="MR782"/>
      <c r="MS782"/>
      <c r="MT782"/>
      <c r="MU782"/>
      <c r="MV782"/>
      <c r="MW782"/>
      <c r="MX782"/>
      <c r="MY782"/>
      <c r="MZ782"/>
      <c r="NA782"/>
      <c r="NB782"/>
      <c r="NC782"/>
      <c r="ND782"/>
      <c r="NE782"/>
      <c r="NF782"/>
      <c r="NG782"/>
      <c r="NH782"/>
      <c r="NI782"/>
      <c r="NJ782"/>
      <c r="NK782"/>
      <c r="NL782"/>
      <c r="NM782"/>
      <c r="NN782"/>
      <c r="NO782"/>
      <c r="NP782"/>
      <c r="NQ782"/>
      <c r="NR782"/>
      <c r="NS782"/>
      <c r="NT782"/>
      <c r="NU782"/>
      <c r="NV782"/>
      <c r="NW782"/>
      <c r="NX782"/>
      <c r="NY782"/>
      <c r="NZ782"/>
      <c r="OA782"/>
      <c r="OB782"/>
      <c r="OC782"/>
      <c r="OD782"/>
      <c r="OE782"/>
      <c r="OF782"/>
      <c r="OG782"/>
      <c r="OH782"/>
      <c r="OI782"/>
      <c r="OJ782"/>
      <c r="OK782"/>
      <c r="OL782"/>
      <c r="OM782"/>
      <c r="ON782"/>
      <c r="OO782"/>
      <c r="OP782"/>
      <c r="OQ782"/>
      <c r="OR782"/>
      <c r="OS782"/>
      <c r="OT782"/>
      <c r="OU782"/>
      <c r="OV782"/>
      <c r="OW782"/>
      <c r="OX782"/>
      <c r="OY782"/>
      <c r="OZ782"/>
      <c r="PA782"/>
      <c r="PB782"/>
      <c r="PC782"/>
      <c r="PD782"/>
      <c r="PE782"/>
      <c r="PF782"/>
      <c r="PG782"/>
      <c r="PH782"/>
      <c r="PI782"/>
      <c r="PJ782"/>
      <c r="PK782"/>
      <c r="PL782"/>
      <c r="PM782"/>
      <c r="PN782"/>
      <c r="PO782"/>
      <c r="PP782"/>
      <c r="PQ782"/>
      <c r="PR782"/>
      <c r="PS782"/>
      <c r="PT782"/>
      <c r="PU782"/>
      <c r="PV782"/>
      <c r="PW782"/>
      <c r="PX782"/>
      <c r="PY782"/>
      <c r="PZ782"/>
      <c r="QA782"/>
      <c r="QB782"/>
      <c r="QC782"/>
      <c r="QD782"/>
      <c r="QE782"/>
      <c r="QF782"/>
      <c r="QG782"/>
      <c r="QH782"/>
      <c r="QI782"/>
      <c r="QJ782"/>
      <c r="QK782"/>
      <c r="QL782"/>
      <c r="QM782"/>
      <c r="QN782"/>
      <c r="QO782"/>
      <c r="QP782"/>
      <c r="QQ782"/>
      <c r="QR782"/>
      <c r="QS782"/>
      <c r="QT782"/>
      <c r="QU782"/>
      <c r="QV782"/>
      <c r="QW782"/>
      <c r="QX782"/>
      <c r="QY782"/>
      <c r="QZ782"/>
      <c r="RA782"/>
      <c r="RB782"/>
      <c r="RC782"/>
      <c r="RD782"/>
      <c r="RE782"/>
      <c r="RF782"/>
      <c r="RG782"/>
      <c r="RH782"/>
      <c r="RI782"/>
      <c r="RJ782"/>
      <c r="RK782"/>
      <c r="RL782"/>
      <c r="RM782"/>
      <c r="RN782"/>
      <c r="RO782"/>
      <c r="RP782"/>
      <c r="RQ782"/>
      <c r="RR782"/>
      <c r="RS782"/>
      <c r="RT782"/>
      <c r="RU782"/>
      <c r="RV782"/>
      <c r="RW782"/>
      <c r="RX782"/>
      <c r="RY782"/>
      <c r="RZ782"/>
      <c r="SA782"/>
      <c r="SB782"/>
      <c r="SC782"/>
      <c r="SD782"/>
      <c r="SE782"/>
      <c r="SF782"/>
      <c r="SG782"/>
      <c r="SH782"/>
      <c r="SI782"/>
      <c r="SJ782"/>
      <c r="SK782"/>
      <c r="SL782"/>
      <c r="SM782"/>
      <c r="SN782"/>
      <c r="SO782"/>
      <c r="SP782"/>
    </row>
    <row r="783" spans="1:510" ht="16.5" customHeight="1" x14ac:dyDescent="0.2">
      <c r="A783" s="20">
        <v>175</v>
      </c>
      <c r="B783" s="20" t="s">
        <v>62</v>
      </c>
      <c r="C783" s="20" t="s">
        <v>915</v>
      </c>
      <c r="D783" s="20" t="s">
        <v>38</v>
      </c>
      <c r="E783" s="20" t="s">
        <v>1340</v>
      </c>
      <c r="F783" s="22" t="s">
        <v>927</v>
      </c>
      <c r="G783" s="20" t="s">
        <v>25</v>
      </c>
      <c r="H783" s="20" t="s">
        <v>26</v>
      </c>
      <c r="I783" s="20" t="s">
        <v>81</v>
      </c>
      <c r="J783" s="22" t="s">
        <v>915</v>
      </c>
      <c r="K783" s="20"/>
      <c r="L783" s="20"/>
      <c r="M783" s="20"/>
      <c r="N783" s="20"/>
      <c r="O783" s="23"/>
      <c r="P783" s="23">
        <v>600000</v>
      </c>
      <c r="Q783" s="24">
        <v>1</v>
      </c>
      <c r="R783" s="25">
        <v>45992</v>
      </c>
      <c r="S783" s="20" t="s">
        <v>83</v>
      </c>
      <c r="T783" s="26">
        <f t="shared" si="14"/>
        <v>600000</v>
      </c>
      <c r="U783" s="27" t="s">
        <v>100</v>
      </c>
      <c r="V783" s="27" t="s">
        <v>100</v>
      </c>
      <c r="W783"/>
      <c r="X783"/>
      <c r="Y783"/>
      <c r="Z783"/>
      <c r="AA783"/>
      <c r="AB783"/>
      <c r="AC783"/>
      <c r="AD783"/>
      <c r="AE783"/>
      <c r="AF783"/>
      <c r="AG783"/>
      <c r="AH783"/>
      <c r="AI783"/>
      <c r="AJ783"/>
      <c r="AK783"/>
      <c r="AL783"/>
      <c r="AM783"/>
      <c r="AN783"/>
      <c r="AO783"/>
      <c r="AP783"/>
      <c r="AQ783"/>
      <c r="AR783"/>
      <c r="AS783"/>
      <c r="AT783"/>
      <c r="AU783"/>
      <c r="AV783"/>
      <c r="AW783"/>
      <c r="AX783"/>
      <c r="AY783"/>
      <c r="AZ783"/>
      <c r="BA783"/>
      <c r="BB783"/>
      <c r="BC783"/>
      <c r="BD783"/>
      <c r="BE783"/>
      <c r="BF783"/>
      <c r="BG783"/>
      <c r="BH783"/>
      <c r="BI783"/>
      <c r="BJ783"/>
      <c r="BK783"/>
      <c r="BL783"/>
      <c r="BM783"/>
      <c r="BN783"/>
      <c r="BO783"/>
      <c r="BP783"/>
      <c r="BQ783"/>
      <c r="BR783"/>
      <c r="BS783"/>
      <c r="BT783"/>
      <c r="BU783"/>
      <c r="BV783"/>
      <c r="BW783"/>
      <c r="BX783"/>
      <c r="BY783"/>
      <c r="BZ783"/>
      <c r="CA783"/>
      <c r="CB783"/>
      <c r="CC783"/>
      <c r="CD783"/>
      <c r="CE783"/>
      <c r="CF783"/>
      <c r="CG783"/>
      <c r="CH783"/>
      <c r="CI783"/>
      <c r="CJ783"/>
      <c r="CK783"/>
      <c r="CL783"/>
      <c r="CM783"/>
      <c r="CN783"/>
      <c r="CO783"/>
      <c r="CP783"/>
      <c r="CQ783"/>
      <c r="CR783"/>
      <c r="CS783"/>
      <c r="CT783"/>
      <c r="CU783"/>
      <c r="CV783"/>
      <c r="CW783"/>
      <c r="CX783"/>
      <c r="CY783"/>
      <c r="CZ783"/>
      <c r="DA783"/>
      <c r="DB783"/>
      <c r="DC783"/>
      <c r="DD783"/>
      <c r="DE783"/>
      <c r="DF783"/>
      <c r="DG783"/>
      <c r="DH783"/>
      <c r="DI783"/>
      <c r="DJ783"/>
      <c r="DK783"/>
      <c r="DL783"/>
      <c r="DM783"/>
      <c r="DN783"/>
      <c r="DO783"/>
      <c r="DP783"/>
      <c r="DQ783"/>
      <c r="DR783"/>
      <c r="DS783"/>
      <c r="DT783"/>
      <c r="DU783"/>
      <c r="DV783"/>
      <c r="DW783"/>
      <c r="DX783"/>
      <c r="DY783"/>
      <c r="DZ783"/>
      <c r="EA783"/>
      <c r="EB783"/>
      <c r="EC783"/>
      <c r="ED783"/>
      <c r="EE783"/>
      <c r="EF783"/>
      <c r="EG783"/>
      <c r="EH783"/>
      <c r="EI783"/>
      <c r="EJ783"/>
      <c r="EK783"/>
      <c r="EL783"/>
      <c r="EM783"/>
      <c r="EN783"/>
      <c r="EO783"/>
      <c r="EP783"/>
      <c r="EQ783"/>
      <c r="ER783"/>
      <c r="ES783"/>
      <c r="ET783"/>
      <c r="EU783"/>
      <c r="EV783"/>
      <c r="EW783"/>
      <c r="EX783"/>
      <c r="EY783"/>
      <c r="EZ783"/>
      <c r="FA783"/>
      <c r="FB783"/>
      <c r="FC783"/>
      <c r="FD783"/>
      <c r="FE783"/>
      <c r="FF783"/>
      <c r="FG783"/>
      <c r="FH783"/>
      <c r="FI783"/>
      <c r="FJ783"/>
      <c r="FK783"/>
      <c r="FL783"/>
      <c r="FM783"/>
      <c r="FN783"/>
      <c r="FO783"/>
      <c r="FP783"/>
      <c r="FQ783"/>
      <c r="FR783"/>
      <c r="FS783"/>
      <c r="FT783"/>
      <c r="FU783"/>
      <c r="FV783"/>
      <c r="FW783"/>
      <c r="FX783"/>
      <c r="FY783"/>
      <c r="FZ783"/>
      <c r="GA783"/>
      <c r="GB783"/>
      <c r="GC783"/>
      <c r="GD783"/>
      <c r="GE783"/>
      <c r="GF783"/>
      <c r="GG783"/>
      <c r="GH783"/>
      <c r="GI783"/>
      <c r="GJ783"/>
      <c r="GK783"/>
      <c r="GL783"/>
      <c r="GM783"/>
      <c r="GN783"/>
      <c r="GO783"/>
      <c r="GP783"/>
      <c r="GQ783"/>
      <c r="GR783"/>
      <c r="GS783"/>
      <c r="GT783"/>
      <c r="GU783"/>
      <c r="GV783"/>
      <c r="GW783"/>
      <c r="GX783"/>
      <c r="GY783"/>
      <c r="GZ783"/>
      <c r="HA783"/>
      <c r="HB783"/>
      <c r="HC783"/>
      <c r="HD783"/>
      <c r="HE783"/>
      <c r="HF783"/>
      <c r="HG783"/>
      <c r="HH783"/>
      <c r="HI783"/>
      <c r="HJ783"/>
      <c r="HK783"/>
      <c r="HL783"/>
      <c r="HM783"/>
      <c r="HN783"/>
      <c r="HO783"/>
      <c r="HP783"/>
      <c r="HQ783"/>
      <c r="HR783"/>
      <c r="HS783"/>
      <c r="HT783"/>
      <c r="HU783"/>
      <c r="HV783"/>
      <c r="HW783"/>
      <c r="HX783"/>
      <c r="HY783"/>
      <c r="HZ783"/>
      <c r="IA783"/>
      <c r="IB783"/>
      <c r="IC783"/>
      <c r="ID783"/>
      <c r="IE783"/>
      <c r="IF783"/>
      <c r="IG783"/>
      <c r="IH783"/>
      <c r="II783"/>
      <c r="IJ783"/>
      <c r="IK783"/>
      <c r="IL783"/>
      <c r="IM783"/>
      <c r="IN783"/>
      <c r="IO783"/>
      <c r="IP783"/>
      <c r="IQ783"/>
      <c r="IR783"/>
      <c r="IS783"/>
      <c r="IT783"/>
      <c r="IU783"/>
      <c r="IV783"/>
      <c r="IW783"/>
      <c r="IX783"/>
      <c r="IY783"/>
      <c r="IZ783"/>
      <c r="JA783"/>
      <c r="JB783"/>
      <c r="JC783"/>
      <c r="JD783"/>
      <c r="JE783"/>
      <c r="JF783"/>
      <c r="JG783"/>
      <c r="JH783"/>
      <c r="JI783"/>
      <c r="JJ783"/>
      <c r="JK783"/>
      <c r="JL783"/>
      <c r="JM783"/>
      <c r="JN783"/>
      <c r="JO783"/>
      <c r="JP783"/>
      <c r="JQ783"/>
      <c r="JR783"/>
      <c r="JS783"/>
      <c r="JT783"/>
      <c r="JU783"/>
      <c r="JV783"/>
      <c r="JW783"/>
      <c r="JX783"/>
      <c r="JY783"/>
      <c r="JZ783"/>
      <c r="KA783"/>
      <c r="KB783"/>
      <c r="KC783"/>
      <c r="KD783"/>
      <c r="KE783"/>
      <c r="KF783"/>
      <c r="KG783"/>
      <c r="KH783"/>
      <c r="KI783"/>
      <c r="KJ783"/>
      <c r="KK783"/>
      <c r="KL783"/>
      <c r="KM783"/>
      <c r="KN783"/>
      <c r="KO783"/>
      <c r="KP783"/>
      <c r="KQ783"/>
      <c r="KR783"/>
      <c r="KS783"/>
      <c r="KT783"/>
      <c r="KU783"/>
      <c r="KV783"/>
      <c r="KW783"/>
      <c r="KX783"/>
      <c r="KY783"/>
      <c r="KZ783"/>
      <c r="LA783"/>
      <c r="LB783"/>
      <c r="LC783"/>
      <c r="LD783"/>
      <c r="LE783"/>
      <c r="LF783"/>
      <c r="LG783"/>
      <c r="LH783"/>
      <c r="LI783"/>
      <c r="LJ783"/>
      <c r="LK783"/>
      <c r="LL783"/>
      <c r="LM783"/>
      <c r="LN783"/>
      <c r="LO783"/>
      <c r="LP783"/>
      <c r="LQ783"/>
      <c r="LR783"/>
      <c r="LS783"/>
      <c r="LT783"/>
      <c r="LU783"/>
      <c r="LV783"/>
      <c r="LW783"/>
      <c r="LX783"/>
      <c r="LY783"/>
      <c r="LZ783"/>
      <c r="MA783"/>
      <c r="MB783"/>
      <c r="MC783"/>
      <c r="MD783"/>
      <c r="ME783"/>
      <c r="MF783"/>
      <c r="MG783"/>
      <c r="MH783"/>
      <c r="MI783"/>
      <c r="MJ783"/>
      <c r="MK783"/>
      <c r="ML783"/>
      <c r="MM783"/>
      <c r="MN783"/>
      <c r="MO783"/>
      <c r="MP783"/>
      <c r="MQ783"/>
      <c r="MR783"/>
      <c r="MS783"/>
      <c r="MT783"/>
      <c r="MU783"/>
      <c r="MV783"/>
      <c r="MW783"/>
      <c r="MX783"/>
      <c r="MY783"/>
      <c r="MZ783"/>
      <c r="NA783"/>
      <c r="NB783"/>
      <c r="NC783"/>
      <c r="ND783"/>
      <c r="NE783"/>
      <c r="NF783"/>
      <c r="NG783"/>
      <c r="NH783"/>
      <c r="NI783"/>
      <c r="NJ783"/>
      <c r="NK783"/>
      <c r="NL783"/>
      <c r="NM783"/>
      <c r="NN783"/>
      <c r="NO783"/>
      <c r="NP783"/>
      <c r="NQ783"/>
      <c r="NR783"/>
      <c r="NS783"/>
      <c r="NT783"/>
      <c r="NU783"/>
      <c r="NV783"/>
      <c r="NW783"/>
      <c r="NX783"/>
      <c r="NY783"/>
      <c r="NZ783"/>
      <c r="OA783"/>
      <c r="OB783"/>
      <c r="OC783"/>
      <c r="OD783"/>
      <c r="OE783"/>
      <c r="OF783"/>
      <c r="OG783"/>
      <c r="OH783"/>
      <c r="OI783"/>
      <c r="OJ783"/>
      <c r="OK783"/>
      <c r="OL783"/>
      <c r="OM783"/>
      <c r="ON783"/>
      <c r="OO783"/>
      <c r="OP783"/>
      <c r="OQ783"/>
      <c r="OR783"/>
      <c r="OS783"/>
      <c r="OT783"/>
      <c r="OU783"/>
      <c r="OV783"/>
      <c r="OW783"/>
      <c r="OX783"/>
      <c r="OY783"/>
      <c r="OZ783"/>
      <c r="PA783"/>
      <c r="PB783"/>
      <c r="PC783"/>
      <c r="PD783"/>
      <c r="PE783"/>
      <c r="PF783"/>
      <c r="PG783"/>
      <c r="PH783"/>
      <c r="PI783"/>
      <c r="PJ783"/>
      <c r="PK783"/>
      <c r="PL783"/>
      <c r="PM783"/>
      <c r="PN783"/>
      <c r="PO783"/>
      <c r="PP783"/>
      <c r="PQ783"/>
      <c r="PR783"/>
      <c r="PS783"/>
      <c r="PT783"/>
      <c r="PU783"/>
      <c r="PV783"/>
      <c r="PW783"/>
      <c r="PX783"/>
      <c r="PY783"/>
      <c r="PZ783"/>
      <c r="QA783"/>
      <c r="QB783"/>
      <c r="QC783"/>
      <c r="QD783"/>
      <c r="QE783"/>
      <c r="QF783"/>
      <c r="QG783"/>
      <c r="QH783"/>
      <c r="QI783"/>
      <c r="QJ783"/>
      <c r="QK783"/>
      <c r="QL783"/>
      <c r="QM783"/>
      <c r="QN783"/>
      <c r="QO783"/>
      <c r="QP783"/>
      <c r="QQ783"/>
      <c r="QR783"/>
      <c r="QS783"/>
      <c r="QT783"/>
      <c r="QU783"/>
      <c r="QV783"/>
      <c r="QW783"/>
      <c r="QX783"/>
      <c r="QY783"/>
      <c r="QZ783"/>
      <c r="RA783"/>
      <c r="RB783"/>
      <c r="RC783"/>
      <c r="RD783"/>
      <c r="RE783"/>
      <c r="RF783"/>
      <c r="RG783"/>
      <c r="RH783"/>
      <c r="RI783"/>
      <c r="RJ783"/>
      <c r="RK783"/>
      <c r="RL783"/>
      <c r="RM783"/>
      <c r="RN783"/>
      <c r="RO783"/>
      <c r="RP783"/>
      <c r="RQ783"/>
      <c r="RR783"/>
      <c r="RS783"/>
      <c r="RT783"/>
      <c r="RU783"/>
      <c r="RV783"/>
      <c r="RW783"/>
      <c r="RX783"/>
      <c r="RY783"/>
      <c r="RZ783"/>
      <c r="SA783"/>
      <c r="SB783"/>
      <c r="SC783"/>
      <c r="SD783"/>
      <c r="SE783"/>
      <c r="SF783"/>
      <c r="SG783"/>
      <c r="SH783"/>
      <c r="SI783"/>
      <c r="SJ783"/>
      <c r="SK783"/>
      <c r="SL783"/>
      <c r="SM783"/>
      <c r="SN783"/>
      <c r="SO783"/>
      <c r="SP783"/>
    </row>
    <row r="784" spans="1:510" ht="16.5" customHeight="1" x14ac:dyDescent="0.2">
      <c r="A784" s="20">
        <v>176</v>
      </c>
      <c r="B784" s="20" t="s">
        <v>62</v>
      </c>
      <c r="C784" s="20" t="s">
        <v>915</v>
      </c>
      <c r="D784" s="20" t="s">
        <v>38</v>
      </c>
      <c r="E784" s="20" t="s">
        <v>1345</v>
      </c>
      <c r="F784" s="22" t="s">
        <v>928</v>
      </c>
      <c r="G784" s="20" t="s">
        <v>42</v>
      </c>
      <c r="H784" s="20" t="s">
        <v>35</v>
      </c>
      <c r="I784" s="20" t="s">
        <v>81</v>
      </c>
      <c r="J784" s="22" t="s">
        <v>915</v>
      </c>
      <c r="K784" s="20"/>
      <c r="L784" s="20"/>
      <c r="M784" s="20"/>
      <c r="N784" s="20"/>
      <c r="O784" s="23"/>
      <c r="P784" s="23">
        <v>1981982</v>
      </c>
      <c r="Q784" s="24">
        <v>1</v>
      </c>
      <c r="R784" s="25">
        <v>45658</v>
      </c>
      <c r="S784" s="20" t="s">
        <v>83</v>
      </c>
      <c r="T784" s="26">
        <f t="shared" si="14"/>
        <v>1981982</v>
      </c>
      <c r="U784" s="27" t="s">
        <v>100</v>
      </c>
      <c r="V784" s="27" t="s">
        <v>100</v>
      </c>
      <c r="W784"/>
      <c r="X784"/>
      <c r="Y784"/>
      <c r="Z784"/>
      <c r="AA784"/>
      <c r="AB784"/>
      <c r="AC784"/>
      <c r="AD784"/>
      <c r="AE784"/>
      <c r="AF784"/>
      <c r="AG784"/>
      <c r="AH784"/>
      <c r="AI784"/>
      <c r="AJ784"/>
      <c r="AK784"/>
      <c r="AL784"/>
      <c r="AM784"/>
      <c r="AN784"/>
      <c r="AO784"/>
      <c r="AP784"/>
      <c r="AQ784"/>
      <c r="AR784"/>
      <c r="AS784"/>
      <c r="AT784"/>
      <c r="AU784"/>
      <c r="AV784"/>
      <c r="AW784"/>
      <c r="AX784"/>
      <c r="AY784"/>
      <c r="AZ784"/>
      <c r="BA784"/>
      <c r="BB784"/>
      <c r="BC784"/>
      <c r="BD784"/>
      <c r="BE784"/>
      <c r="BF784"/>
      <c r="BG784"/>
      <c r="BH784"/>
      <c r="BI784"/>
      <c r="BJ784"/>
      <c r="BK784"/>
      <c r="BL784"/>
      <c r="BM784"/>
      <c r="BN784"/>
      <c r="BO784"/>
      <c r="BP784"/>
      <c r="BQ784"/>
      <c r="BR784"/>
      <c r="BS784"/>
      <c r="BT784"/>
      <c r="BU784"/>
      <c r="BV784"/>
      <c r="BW784"/>
      <c r="BX784"/>
      <c r="BY784"/>
      <c r="BZ784"/>
      <c r="CA784"/>
      <c r="CB784"/>
      <c r="CC784"/>
      <c r="CD784"/>
      <c r="CE784"/>
      <c r="CF784"/>
      <c r="CG784"/>
      <c r="CH784"/>
      <c r="CI784"/>
      <c r="CJ784"/>
      <c r="CK784"/>
      <c r="CL784"/>
      <c r="CM784"/>
      <c r="CN784"/>
      <c r="CO784"/>
      <c r="CP784"/>
      <c r="CQ784"/>
      <c r="CR784"/>
      <c r="CS784"/>
      <c r="CT784"/>
      <c r="CU784"/>
      <c r="CV784"/>
      <c r="CW784"/>
      <c r="CX784"/>
      <c r="CY784"/>
      <c r="CZ784"/>
      <c r="DA784"/>
      <c r="DB784"/>
      <c r="DC784"/>
      <c r="DD784"/>
      <c r="DE784"/>
      <c r="DF784"/>
      <c r="DG784"/>
      <c r="DH784"/>
      <c r="DI784"/>
      <c r="DJ784"/>
      <c r="DK784"/>
      <c r="DL784"/>
      <c r="DM784"/>
      <c r="DN784"/>
      <c r="DO784"/>
      <c r="DP784"/>
      <c r="DQ784"/>
      <c r="DR784"/>
      <c r="DS784"/>
      <c r="DT784"/>
      <c r="DU784"/>
      <c r="DV784"/>
      <c r="DW784"/>
      <c r="DX784"/>
      <c r="DY784"/>
      <c r="DZ784"/>
      <c r="EA784"/>
      <c r="EB784"/>
      <c r="EC784"/>
      <c r="ED784"/>
      <c r="EE784"/>
      <c r="EF784"/>
      <c r="EG784"/>
      <c r="EH784"/>
      <c r="EI784"/>
      <c r="EJ784"/>
      <c r="EK784"/>
      <c r="EL784"/>
      <c r="EM784"/>
      <c r="EN784"/>
      <c r="EO784"/>
      <c r="EP784"/>
      <c r="EQ784"/>
      <c r="ER784"/>
      <c r="ES784"/>
      <c r="ET784"/>
      <c r="EU784"/>
      <c r="EV784"/>
      <c r="EW784"/>
      <c r="EX784"/>
      <c r="EY784"/>
      <c r="EZ784"/>
      <c r="FA784"/>
      <c r="FB784"/>
      <c r="FC784"/>
      <c r="FD784"/>
      <c r="FE784"/>
      <c r="FF784"/>
      <c r="FG784"/>
      <c r="FH784"/>
      <c r="FI784"/>
      <c r="FJ784"/>
      <c r="FK784"/>
      <c r="FL784"/>
      <c r="FM784"/>
      <c r="FN784"/>
      <c r="FO784"/>
      <c r="FP784"/>
      <c r="FQ784"/>
      <c r="FR784"/>
      <c r="FS784"/>
      <c r="FT784"/>
      <c r="FU784"/>
      <c r="FV784"/>
      <c r="FW784"/>
      <c r="FX784"/>
      <c r="FY784"/>
      <c r="FZ784"/>
      <c r="GA784"/>
      <c r="GB784"/>
      <c r="GC784"/>
      <c r="GD784"/>
      <c r="GE784"/>
      <c r="GF784"/>
      <c r="GG784"/>
      <c r="GH784"/>
      <c r="GI784"/>
      <c r="GJ784"/>
      <c r="GK784"/>
      <c r="GL784"/>
      <c r="GM784"/>
      <c r="GN784"/>
      <c r="GO784"/>
      <c r="GP784"/>
      <c r="GQ784"/>
      <c r="GR784"/>
      <c r="GS784"/>
      <c r="GT784"/>
      <c r="GU784"/>
      <c r="GV784"/>
      <c r="GW784"/>
      <c r="GX784"/>
      <c r="GY784"/>
      <c r="GZ784"/>
      <c r="HA784"/>
      <c r="HB784"/>
      <c r="HC784"/>
      <c r="HD784"/>
      <c r="HE784"/>
      <c r="HF784"/>
      <c r="HG784"/>
      <c r="HH784"/>
      <c r="HI784"/>
      <c r="HJ784"/>
      <c r="HK784"/>
      <c r="HL784"/>
      <c r="HM784"/>
      <c r="HN784"/>
      <c r="HO784"/>
      <c r="HP784"/>
      <c r="HQ784"/>
      <c r="HR784"/>
      <c r="HS784"/>
      <c r="HT784"/>
      <c r="HU784"/>
      <c r="HV784"/>
      <c r="HW784"/>
      <c r="HX784"/>
      <c r="HY784"/>
      <c r="HZ784"/>
      <c r="IA784"/>
      <c r="IB784"/>
      <c r="IC784"/>
      <c r="ID784"/>
      <c r="IE784"/>
      <c r="IF784"/>
      <c r="IG784"/>
      <c r="IH784"/>
      <c r="II784"/>
      <c r="IJ784"/>
      <c r="IK784"/>
      <c r="IL784"/>
      <c r="IM784"/>
      <c r="IN784"/>
      <c r="IO784"/>
      <c r="IP784"/>
      <c r="IQ784"/>
      <c r="IR784"/>
      <c r="IS784"/>
      <c r="IT784"/>
      <c r="IU784"/>
      <c r="IV784"/>
      <c r="IW784"/>
      <c r="IX784"/>
      <c r="IY784"/>
      <c r="IZ784"/>
      <c r="JA784"/>
      <c r="JB784"/>
      <c r="JC784"/>
      <c r="JD784"/>
      <c r="JE784"/>
      <c r="JF784"/>
      <c r="JG784"/>
      <c r="JH784"/>
      <c r="JI784"/>
      <c r="JJ784"/>
      <c r="JK784"/>
      <c r="JL784"/>
      <c r="JM784"/>
      <c r="JN784"/>
      <c r="JO784"/>
      <c r="JP784"/>
      <c r="JQ784"/>
      <c r="JR784"/>
      <c r="JS784"/>
      <c r="JT784"/>
      <c r="JU784"/>
      <c r="JV784"/>
      <c r="JW784"/>
      <c r="JX784"/>
      <c r="JY784"/>
      <c r="JZ784"/>
      <c r="KA784"/>
      <c r="KB784"/>
      <c r="KC784"/>
      <c r="KD784"/>
      <c r="KE784"/>
      <c r="KF784"/>
      <c r="KG784"/>
      <c r="KH784"/>
      <c r="KI784"/>
      <c r="KJ784"/>
      <c r="KK784"/>
      <c r="KL784"/>
      <c r="KM784"/>
      <c r="KN784"/>
      <c r="KO784"/>
      <c r="KP784"/>
      <c r="KQ784"/>
      <c r="KR784"/>
      <c r="KS784"/>
      <c r="KT784"/>
      <c r="KU784"/>
      <c r="KV784"/>
      <c r="KW784"/>
      <c r="KX784"/>
      <c r="KY784"/>
      <c r="KZ784"/>
      <c r="LA784"/>
      <c r="LB784"/>
      <c r="LC784"/>
      <c r="LD784"/>
      <c r="LE784"/>
      <c r="LF784"/>
      <c r="LG784"/>
      <c r="LH784"/>
      <c r="LI784"/>
      <c r="LJ784"/>
      <c r="LK784"/>
      <c r="LL784"/>
      <c r="LM784"/>
      <c r="LN784"/>
      <c r="LO784"/>
      <c r="LP784"/>
      <c r="LQ784"/>
      <c r="LR784"/>
      <c r="LS784"/>
      <c r="LT784"/>
      <c r="LU784"/>
      <c r="LV784"/>
      <c r="LW784"/>
      <c r="LX784"/>
      <c r="LY784"/>
      <c r="LZ784"/>
      <c r="MA784"/>
      <c r="MB784"/>
      <c r="MC784"/>
      <c r="MD784"/>
      <c r="ME784"/>
      <c r="MF784"/>
      <c r="MG784"/>
      <c r="MH784"/>
      <c r="MI784"/>
      <c r="MJ784"/>
      <c r="MK784"/>
      <c r="ML784"/>
      <c r="MM784"/>
      <c r="MN784"/>
      <c r="MO784"/>
      <c r="MP784"/>
      <c r="MQ784"/>
      <c r="MR784"/>
      <c r="MS784"/>
      <c r="MT784"/>
      <c r="MU784"/>
      <c r="MV784"/>
      <c r="MW784"/>
      <c r="MX784"/>
      <c r="MY784"/>
      <c r="MZ784"/>
      <c r="NA784"/>
      <c r="NB784"/>
      <c r="NC784"/>
      <c r="ND784"/>
      <c r="NE784"/>
      <c r="NF784"/>
      <c r="NG784"/>
      <c r="NH784"/>
      <c r="NI784"/>
      <c r="NJ784"/>
      <c r="NK784"/>
      <c r="NL784"/>
      <c r="NM784"/>
      <c r="NN784"/>
      <c r="NO784"/>
      <c r="NP784"/>
      <c r="NQ784"/>
      <c r="NR784"/>
      <c r="NS784"/>
      <c r="NT784"/>
      <c r="NU784"/>
      <c r="NV784"/>
      <c r="NW784"/>
      <c r="NX784"/>
      <c r="NY784"/>
      <c r="NZ784"/>
      <c r="OA784"/>
      <c r="OB784"/>
      <c r="OC784"/>
      <c r="OD784"/>
      <c r="OE784"/>
      <c r="OF784"/>
      <c r="OG784"/>
      <c r="OH784"/>
      <c r="OI784"/>
      <c r="OJ784"/>
      <c r="OK784"/>
      <c r="OL784"/>
      <c r="OM784"/>
      <c r="ON784"/>
      <c r="OO784"/>
      <c r="OP784"/>
      <c r="OQ784"/>
      <c r="OR784"/>
      <c r="OS784"/>
      <c r="OT784"/>
      <c r="OU784"/>
      <c r="OV784"/>
      <c r="OW784"/>
      <c r="OX784"/>
      <c r="OY784"/>
      <c r="OZ784"/>
      <c r="PA784"/>
      <c r="PB784"/>
      <c r="PC784"/>
      <c r="PD784"/>
      <c r="PE784"/>
      <c r="PF784"/>
      <c r="PG784"/>
      <c r="PH784"/>
      <c r="PI784"/>
      <c r="PJ784"/>
      <c r="PK784"/>
      <c r="PL784"/>
      <c r="PM784"/>
      <c r="PN784"/>
      <c r="PO784"/>
      <c r="PP784"/>
      <c r="PQ784"/>
      <c r="PR784"/>
      <c r="PS784"/>
      <c r="PT784"/>
      <c r="PU784"/>
      <c r="PV784"/>
      <c r="PW784"/>
      <c r="PX784"/>
      <c r="PY784"/>
      <c r="PZ784"/>
      <c r="QA784"/>
      <c r="QB784"/>
      <c r="QC784"/>
      <c r="QD784"/>
      <c r="QE784"/>
      <c r="QF784"/>
      <c r="QG784"/>
      <c r="QH784"/>
      <c r="QI784"/>
      <c r="QJ784"/>
      <c r="QK784"/>
      <c r="QL784"/>
      <c r="QM784"/>
      <c r="QN784"/>
      <c r="QO784"/>
      <c r="QP784"/>
      <c r="QQ784"/>
      <c r="QR784"/>
      <c r="QS784"/>
      <c r="QT784"/>
      <c r="QU784"/>
      <c r="QV784"/>
      <c r="QW784"/>
      <c r="QX784"/>
      <c r="QY784"/>
      <c r="QZ784"/>
      <c r="RA784"/>
      <c r="RB784"/>
      <c r="RC784"/>
      <c r="RD784"/>
      <c r="RE784"/>
      <c r="RF784"/>
      <c r="RG784"/>
      <c r="RH784"/>
      <c r="RI784"/>
      <c r="RJ784"/>
      <c r="RK784"/>
      <c r="RL784"/>
      <c r="RM784"/>
      <c r="RN784"/>
      <c r="RO784"/>
      <c r="RP784"/>
      <c r="RQ784"/>
      <c r="RR784"/>
      <c r="RS784"/>
      <c r="RT784"/>
      <c r="RU784"/>
      <c r="RV784"/>
      <c r="RW784"/>
      <c r="RX784"/>
      <c r="RY784"/>
      <c r="RZ784"/>
      <c r="SA784"/>
      <c r="SB784"/>
      <c r="SC784"/>
      <c r="SD784"/>
      <c r="SE784"/>
      <c r="SF784"/>
      <c r="SG784"/>
      <c r="SH784"/>
      <c r="SI784"/>
      <c r="SJ784"/>
      <c r="SK784"/>
      <c r="SL784"/>
      <c r="SM784"/>
      <c r="SN784"/>
      <c r="SO784"/>
      <c r="SP784"/>
    </row>
    <row r="785" spans="1:510" ht="16.5" customHeight="1" x14ac:dyDescent="0.2">
      <c r="A785" s="20">
        <v>177</v>
      </c>
      <c r="B785" s="20" t="s">
        <v>62</v>
      </c>
      <c r="C785" s="20" t="s">
        <v>915</v>
      </c>
      <c r="D785" s="20" t="s">
        <v>38</v>
      </c>
      <c r="E785" s="20" t="s">
        <v>1345</v>
      </c>
      <c r="F785" s="22" t="s">
        <v>928</v>
      </c>
      <c r="G785" s="20" t="s">
        <v>42</v>
      </c>
      <c r="H785" s="20" t="s">
        <v>35</v>
      </c>
      <c r="I785" s="20" t="s">
        <v>81</v>
      </c>
      <c r="J785" s="22" t="s">
        <v>915</v>
      </c>
      <c r="K785" s="20"/>
      <c r="L785" s="20"/>
      <c r="M785" s="20"/>
      <c r="N785" s="20"/>
      <c r="O785" s="23"/>
      <c r="P785" s="23">
        <v>1981982</v>
      </c>
      <c r="Q785" s="24">
        <v>1</v>
      </c>
      <c r="R785" s="25">
        <v>45689</v>
      </c>
      <c r="S785" s="20" t="s">
        <v>83</v>
      </c>
      <c r="T785" s="26">
        <f t="shared" si="14"/>
        <v>1981982</v>
      </c>
      <c r="U785" s="27" t="s">
        <v>100</v>
      </c>
      <c r="V785" s="27" t="s">
        <v>100</v>
      </c>
      <c r="W785"/>
      <c r="X785"/>
      <c r="Y785"/>
      <c r="Z785"/>
      <c r="AA785"/>
      <c r="AB785"/>
      <c r="AC785"/>
      <c r="AD785"/>
      <c r="AE785"/>
      <c r="AF785"/>
      <c r="AG785"/>
      <c r="AH785"/>
      <c r="AI785"/>
      <c r="AJ785"/>
      <c r="AK785"/>
      <c r="AL785"/>
      <c r="AM785"/>
      <c r="AN785"/>
      <c r="AO785"/>
      <c r="AP785"/>
      <c r="AQ785"/>
      <c r="AR785"/>
      <c r="AS785"/>
      <c r="AT785"/>
      <c r="AU785"/>
      <c r="AV785"/>
      <c r="AW785"/>
      <c r="AX785"/>
      <c r="AY785"/>
      <c r="AZ785"/>
      <c r="BA785"/>
      <c r="BB785"/>
      <c r="BC785"/>
      <c r="BD785"/>
      <c r="BE785"/>
      <c r="BF785"/>
      <c r="BG785"/>
      <c r="BH785"/>
      <c r="BI785"/>
      <c r="BJ785"/>
      <c r="BK785"/>
      <c r="BL785"/>
      <c r="BM785"/>
      <c r="BN785"/>
      <c r="BO785"/>
      <c r="BP785"/>
      <c r="BQ785"/>
      <c r="BR785"/>
      <c r="BS785"/>
      <c r="BT785"/>
      <c r="BU785"/>
      <c r="BV785"/>
      <c r="BW785"/>
      <c r="BX785"/>
      <c r="BY785"/>
      <c r="BZ785"/>
      <c r="CA785"/>
      <c r="CB785"/>
      <c r="CC785"/>
      <c r="CD785"/>
      <c r="CE785"/>
      <c r="CF785"/>
      <c r="CG785"/>
      <c r="CH785"/>
      <c r="CI785"/>
      <c r="CJ785"/>
      <c r="CK785"/>
      <c r="CL785"/>
      <c r="CM785"/>
      <c r="CN785"/>
      <c r="CO785"/>
      <c r="CP785"/>
      <c r="CQ785"/>
      <c r="CR785"/>
      <c r="CS785"/>
      <c r="CT785"/>
      <c r="CU785"/>
      <c r="CV785"/>
      <c r="CW785"/>
      <c r="CX785"/>
      <c r="CY785"/>
      <c r="CZ785"/>
      <c r="DA785"/>
      <c r="DB785"/>
      <c r="DC785"/>
      <c r="DD785"/>
      <c r="DE785"/>
      <c r="DF785"/>
      <c r="DG785"/>
      <c r="DH785"/>
      <c r="DI785"/>
      <c r="DJ785"/>
      <c r="DK785"/>
      <c r="DL785"/>
      <c r="DM785"/>
      <c r="DN785"/>
      <c r="DO785"/>
      <c r="DP785"/>
      <c r="DQ785"/>
      <c r="DR785"/>
      <c r="DS785"/>
      <c r="DT785"/>
      <c r="DU785"/>
      <c r="DV785"/>
      <c r="DW785"/>
      <c r="DX785"/>
      <c r="DY785"/>
      <c r="DZ785"/>
      <c r="EA785"/>
      <c r="EB785"/>
      <c r="EC785"/>
      <c r="ED785"/>
      <c r="EE785"/>
      <c r="EF785"/>
      <c r="EG785"/>
      <c r="EH785"/>
      <c r="EI785"/>
      <c r="EJ785"/>
      <c r="EK785"/>
      <c r="EL785"/>
      <c r="EM785"/>
      <c r="EN785"/>
      <c r="EO785"/>
      <c r="EP785"/>
      <c r="EQ785"/>
      <c r="ER785"/>
      <c r="ES785"/>
      <c r="ET785"/>
      <c r="EU785"/>
      <c r="EV785"/>
      <c r="EW785"/>
      <c r="EX785"/>
      <c r="EY785"/>
      <c r="EZ785"/>
      <c r="FA785"/>
      <c r="FB785"/>
      <c r="FC785"/>
      <c r="FD785"/>
      <c r="FE785"/>
      <c r="FF785"/>
      <c r="FG785"/>
      <c r="FH785"/>
      <c r="FI785"/>
      <c r="FJ785"/>
      <c r="FK785"/>
      <c r="FL785"/>
      <c r="FM785"/>
      <c r="FN785"/>
      <c r="FO785"/>
      <c r="FP785"/>
      <c r="FQ785"/>
      <c r="FR785"/>
      <c r="FS785"/>
      <c r="FT785"/>
      <c r="FU785"/>
      <c r="FV785"/>
      <c r="FW785"/>
      <c r="FX785"/>
      <c r="FY785"/>
      <c r="FZ785"/>
      <c r="GA785"/>
      <c r="GB785"/>
      <c r="GC785"/>
      <c r="GD785"/>
      <c r="GE785"/>
      <c r="GF785"/>
      <c r="GG785"/>
      <c r="GH785"/>
      <c r="GI785"/>
      <c r="GJ785"/>
      <c r="GK785"/>
      <c r="GL785"/>
      <c r="GM785"/>
      <c r="GN785"/>
      <c r="GO785"/>
      <c r="GP785"/>
      <c r="GQ785"/>
      <c r="GR785"/>
      <c r="GS785"/>
      <c r="GT785"/>
      <c r="GU785"/>
      <c r="GV785"/>
      <c r="GW785"/>
      <c r="GX785"/>
      <c r="GY785"/>
      <c r="GZ785"/>
      <c r="HA785"/>
      <c r="HB785"/>
      <c r="HC785"/>
      <c r="HD785"/>
      <c r="HE785"/>
      <c r="HF785"/>
      <c r="HG785"/>
      <c r="HH785"/>
      <c r="HI785"/>
      <c r="HJ785"/>
      <c r="HK785"/>
      <c r="HL785"/>
      <c r="HM785"/>
      <c r="HN785"/>
      <c r="HO785"/>
      <c r="HP785"/>
      <c r="HQ785"/>
      <c r="HR785"/>
      <c r="HS785"/>
      <c r="HT785"/>
      <c r="HU785"/>
      <c r="HV785"/>
      <c r="HW785"/>
      <c r="HX785"/>
      <c r="HY785"/>
      <c r="HZ785"/>
      <c r="IA785"/>
      <c r="IB785"/>
      <c r="IC785"/>
      <c r="ID785"/>
      <c r="IE785"/>
      <c r="IF785"/>
      <c r="IG785"/>
      <c r="IH785"/>
      <c r="II785"/>
      <c r="IJ785"/>
      <c r="IK785"/>
      <c r="IL785"/>
      <c r="IM785"/>
      <c r="IN785"/>
      <c r="IO785"/>
      <c r="IP785"/>
      <c r="IQ785"/>
      <c r="IR785"/>
      <c r="IS785"/>
      <c r="IT785"/>
      <c r="IU785"/>
      <c r="IV785"/>
      <c r="IW785"/>
      <c r="IX785"/>
      <c r="IY785"/>
      <c r="IZ785"/>
      <c r="JA785"/>
      <c r="JB785"/>
      <c r="JC785"/>
      <c r="JD785"/>
      <c r="JE785"/>
      <c r="JF785"/>
      <c r="JG785"/>
      <c r="JH785"/>
      <c r="JI785"/>
      <c r="JJ785"/>
      <c r="JK785"/>
      <c r="JL785"/>
      <c r="JM785"/>
      <c r="JN785"/>
      <c r="JO785"/>
      <c r="JP785"/>
      <c r="JQ785"/>
      <c r="JR785"/>
      <c r="JS785"/>
      <c r="JT785"/>
      <c r="JU785"/>
      <c r="JV785"/>
      <c r="JW785"/>
      <c r="JX785"/>
      <c r="JY785"/>
      <c r="JZ785"/>
      <c r="KA785"/>
      <c r="KB785"/>
      <c r="KC785"/>
      <c r="KD785"/>
      <c r="KE785"/>
      <c r="KF785"/>
      <c r="KG785"/>
      <c r="KH785"/>
      <c r="KI785"/>
      <c r="KJ785"/>
      <c r="KK785"/>
      <c r="KL785"/>
      <c r="KM785"/>
      <c r="KN785"/>
      <c r="KO785"/>
      <c r="KP785"/>
      <c r="KQ785"/>
      <c r="KR785"/>
      <c r="KS785"/>
      <c r="KT785"/>
      <c r="KU785"/>
      <c r="KV785"/>
      <c r="KW785"/>
      <c r="KX785"/>
      <c r="KY785"/>
      <c r="KZ785"/>
      <c r="LA785"/>
      <c r="LB785"/>
      <c r="LC785"/>
      <c r="LD785"/>
      <c r="LE785"/>
      <c r="LF785"/>
      <c r="LG785"/>
      <c r="LH785"/>
      <c r="LI785"/>
      <c r="LJ785"/>
      <c r="LK785"/>
      <c r="LL785"/>
      <c r="LM785"/>
      <c r="LN785"/>
      <c r="LO785"/>
      <c r="LP785"/>
      <c r="LQ785"/>
      <c r="LR785"/>
      <c r="LS785"/>
      <c r="LT785"/>
      <c r="LU785"/>
      <c r="LV785"/>
      <c r="LW785"/>
      <c r="LX785"/>
      <c r="LY785"/>
      <c r="LZ785"/>
      <c r="MA785"/>
      <c r="MB785"/>
      <c r="MC785"/>
      <c r="MD785"/>
      <c r="ME785"/>
      <c r="MF785"/>
      <c r="MG785"/>
      <c r="MH785"/>
      <c r="MI785"/>
      <c r="MJ785"/>
      <c r="MK785"/>
      <c r="ML785"/>
      <c r="MM785"/>
      <c r="MN785"/>
      <c r="MO785"/>
      <c r="MP785"/>
      <c r="MQ785"/>
      <c r="MR785"/>
      <c r="MS785"/>
      <c r="MT785"/>
      <c r="MU785"/>
      <c r="MV785"/>
      <c r="MW785"/>
      <c r="MX785"/>
      <c r="MY785"/>
      <c r="MZ785"/>
      <c r="NA785"/>
      <c r="NB785"/>
      <c r="NC785"/>
      <c r="ND785"/>
      <c r="NE785"/>
      <c r="NF785"/>
      <c r="NG785"/>
      <c r="NH785"/>
      <c r="NI785"/>
      <c r="NJ785"/>
      <c r="NK785"/>
      <c r="NL785"/>
      <c r="NM785"/>
      <c r="NN785"/>
      <c r="NO785"/>
      <c r="NP785"/>
      <c r="NQ785"/>
      <c r="NR785"/>
      <c r="NS785"/>
      <c r="NT785"/>
      <c r="NU785"/>
      <c r="NV785"/>
      <c r="NW785"/>
      <c r="NX785"/>
      <c r="NY785"/>
      <c r="NZ785"/>
      <c r="OA785"/>
      <c r="OB785"/>
      <c r="OC785"/>
      <c r="OD785"/>
      <c r="OE785"/>
      <c r="OF785"/>
      <c r="OG785"/>
      <c r="OH785"/>
      <c r="OI785"/>
      <c r="OJ785"/>
      <c r="OK785"/>
      <c r="OL785"/>
      <c r="OM785"/>
      <c r="ON785"/>
      <c r="OO785"/>
      <c r="OP785"/>
      <c r="OQ785"/>
      <c r="OR785"/>
      <c r="OS785"/>
      <c r="OT785"/>
      <c r="OU785"/>
      <c r="OV785"/>
      <c r="OW785"/>
      <c r="OX785"/>
      <c r="OY785"/>
      <c r="OZ785"/>
      <c r="PA785"/>
      <c r="PB785"/>
      <c r="PC785"/>
      <c r="PD785"/>
      <c r="PE785"/>
      <c r="PF785"/>
      <c r="PG785"/>
      <c r="PH785"/>
      <c r="PI785"/>
      <c r="PJ785"/>
      <c r="PK785"/>
      <c r="PL785"/>
      <c r="PM785"/>
      <c r="PN785"/>
      <c r="PO785"/>
      <c r="PP785"/>
      <c r="PQ785"/>
      <c r="PR785"/>
      <c r="PS785"/>
      <c r="PT785"/>
      <c r="PU785"/>
      <c r="PV785"/>
      <c r="PW785"/>
      <c r="PX785"/>
      <c r="PY785"/>
      <c r="PZ785"/>
      <c r="QA785"/>
      <c r="QB785"/>
      <c r="QC785"/>
      <c r="QD785"/>
      <c r="QE785"/>
      <c r="QF785"/>
      <c r="QG785"/>
      <c r="QH785"/>
      <c r="QI785"/>
      <c r="QJ785"/>
      <c r="QK785"/>
      <c r="QL785"/>
      <c r="QM785"/>
      <c r="QN785"/>
      <c r="QO785"/>
      <c r="QP785"/>
      <c r="QQ785"/>
      <c r="QR785"/>
      <c r="QS785"/>
      <c r="QT785"/>
      <c r="QU785"/>
      <c r="QV785"/>
      <c r="QW785"/>
      <c r="QX785"/>
      <c r="QY785"/>
      <c r="QZ785"/>
      <c r="RA785"/>
      <c r="RB785"/>
      <c r="RC785"/>
      <c r="RD785"/>
      <c r="RE785"/>
      <c r="RF785"/>
      <c r="RG785"/>
      <c r="RH785"/>
      <c r="RI785"/>
      <c r="RJ785"/>
      <c r="RK785"/>
      <c r="RL785"/>
      <c r="RM785"/>
      <c r="RN785"/>
      <c r="RO785"/>
      <c r="RP785"/>
      <c r="RQ785"/>
      <c r="RR785"/>
      <c r="RS785"/>
      <c r="RT785"/>
      <c r="RU785"/>
      <c r="RV785"/>
      <c r="RW785"/>
      <c r="RX785"/>
      <c r="RY785"/>
      <c r="RZ785"/>
      <c r="SA785"/>
      <c r="SB785"/>
      <c r="SC785"/>
      <c r="SD785"/>
      <c r="SE785"/>
      <c r="SF785"/>
      <c r="SG785"/>
      <c r="SH785"/>
      <c r="SI785"/>
      <c r="SJ785"/>
      <c r="SK785"/>
      <c r="SL785"/>
      <c r="SM785"/>
      <c r="SN785"/>
      <c r="SO785"/>
      <c r="SP785"/>
    </row>
    <row r="786" spans="1:510" ht="16.5" customHeight="1" x14ac:dyDescent="0.2">
      <c r="A786" s="20">
        <v>178</v>
      </c>
      <c r="B786" s="20" t="s">
        <v>62</v>
      </c>
      <c r="C786" s="20" t="s">
        <v>915</v>
      </c>
      <c r="D786" s="20" t="s">
        <v>38</v>
      </c>
      <c r="E786" s="20" t="s">
        <v>1345</v>
      </c>
      <c r="F786" s="22" t="s">
        <v>928</v>
      </c>
      <c r="G786" s="20" t="s">
        <v>42</v>
      </c>
      <c r="H786" s="20" t="s">
        <v>35</v>
      </c>
      <c r="I786" s="20" t="s">
        <v>81</v>
      </c>
      <c r="J786" s="22" t="s">
        <v>915</v>
      </c>
      <c r="K786" s="20"/>
      <c r="L786" s="20"/>
      <c r="M786" s="20"/>
      <c r="N786" s="20"/>
      <c r="O786" s="23"/>
      <c r="P786" s="23">
        <v>1981982</v>
      </c>
      <c r="Q786" s="24">
        <v>1</v>
      </c>
      <c r="R786" s="25">
        <v>45717</v>
      </c>
      <c r="S786" s="20" t="s">
        <v>83</v>
      </c>
      <c r="T786" s="26">
        <f t="shared" si="14"/>
        <v>1981982</v>
      </c>
      <c r="U786" s="27" t="s">
        <v>100</v>
      </c>
      <c r="V786" s="27" t="s">
        <v>100</v>
      </c>
      <c r="W786"/>
      <c r="X786"/>
      <c r="Y786"/>
      <c r="Z786"/>
      <c r="AA786"/>
      <c r="AB786"/>
      <c r="AC786"/>
      <c r="AD786"/>
      <c r="AE786"/>
      <c r="AF786"/>
      <c r="AG786"/>
      <c r="AH786"/>
      <c r="AI786"/>
      <c r="AJ786"/>
      <c r="AK786"/>
      <c r="AL786"/>
      <c r="AM786"/>
      <c r="AN786"/>
      <c r="AO786"/>
      <c r="AP786"/>
      <c r="AQ786"/>
      <c r="AR786"/>
      <c r="AS786"/>
      <c r="AT786"/>
      <c r="AU786"/>
      <c r="AV786"/>
      <c r="AW786"/>
      <c r="AX786"/>
      <c r="AY786"/>
      <c r="AZ786"/>
      <c r="BA786"/>
      <c r="BB786"/>
      <c r="BC786"/>
      <c r="BD786"/>
      <c r="BE786"/>
      <c r="BF786"/>
      <c r="BG786"/>
      <c r="BH786"/>
      <c r="BI786"/>
      <c r="BJ786"/>
      <c r="BK786"/>
      <c r="BL786"/>
      <c r="BM786"/>
      <c r="BN786"/>
      <c r="BO786"/>
      <c r="BP786"/>
      <c r="BQ786"/>
      <c r="BR786"/>
      <c r="BS786"/>
      <c r="BT786"/>
      <c r="BU786"/>
      <c r="BV786"/>
      <c r="BW786"/>
      <c r="BX786"/>
      <c r="BY786"/>
      <c r="BZ786"/>
      <c r="CA786"/>
      <c r="CB786"/>
      <c r="CC786"/>
      <c r="CD786"/>
      <c r="CE786"/>
      <c r="CF786"/>
      <c r="CG786"/>
      <c r="CH786"/>
      <c r="CI786"/>
      <c r="CJ786"/>
      <c r="CK786"/>
      <c r="CL786"/>
      <c r="CM786"/>
      <c r="CN786"/>
      <c r="CO786"/>
      <c r="CP786"/>
      <c r="CQ786"/>
      <c r="CR786"/>
      <c r="CS786"/>
      <c r="CT786"/>
      <c r="CU786"/>
      <c r="CV786"/>
      <c r="CW786"/>
      <c r="CX786"/>
      <c r="CY786"/>
      <c r="CZ786"/>
      <c r="DA786"/>
      <c r="DB786"/>
      <c r="DC786"/>
      <c r="DD786"/>
      <c r="DE786"/>
      <c r="DF786"/>
      <c r="DG786"/>
      <c r="DH786"/>
      <c r="DI786"/>
      <c r="DJ786"/>
      <c r="DK786"/>
      <c r="DL786"/>
      <c r="DM786"/>
      <c r="DN786"/>
      <c r="DO786"/>
      <c r="DP786"/>
      <c r="DQ786"/>
      <c r="DR786"/>
      <c r="DS786"/>
      <c r="DT786"/>
      <c r="DU786"/>
      <c r="DV786"/>
      <c r="DW786"/>
      <c r="DX786"/>
      <c r="DY786"/>
      <c r="DZ786"/>
      <c r="EA786"/>
      <c r="EB786"/>
      <c r="EC786"/>
      <c r="ED786"/>
      <c r="EE786"/>
      <c r="EF786"/>
      <c r="EG786"/>
      <c r="EH786"/>
      <c r="EI786"/>
      <c r="EJ786"/>
      <c r="EK786"/>
      <c r="EL786"/>
      <c r="EM786"/>
      <c r="EN786"/>
      <c r="EO786"/>
      <c r="EP786"/>
      <c r="EQ786"/>
      <c r="ER786"/>
      <c r="ES786"/>
      <c r="ET786"/>
      <c r="EU786"/>
      <c r="EV786"/>
      <c r="EW786"/>
      <c r="EX786"/>
      <c r="EY786"/>
      <c r="EZ786"/>
      <c r="FA786"/>
      <c r="FB786"/>
      <c r="FC786"/>
      <c r="FD786"/>
      <c r="FE786"/>
      <c r="FF786"/>
      <c r="FG786"/>
      <c r="FH786"/>
      <c r="FI786"/>
      <c r="FJ786"/>
      <c r="FK786"/>
      <c r="FL786"/>
      <c r="FM786"/>
      <c r="FN786"/>
      <c r="FO786"/>
      <c r="FP786"/>
      <c r="FQ786"/>
      <c r="FR786"/>
      <c r="FS786"/>
      <c r="FT786"/>
      <c r="FU786"/>
      <c r="FV786"/>
      <c r="FW786"/>
      <c r="FX786"/>
      <c r="FY786"/>
      <c r="FZ786"/>
      <c r="GA786"/>
      <c r="GB786"/>
      <c r="GC786"/>
      <c r="GD786"/>
      <c r="GE786"/>
      <c r="GF786"/>
      <c r="GG786"/>
      <c r="GH786"/>
      <c r="GI786"/>
      <c r="GJ786"/>
      <c r="GK786"/>
      <c r="GL786"/>
      <c r="GM786"/>
      <c r="GN786"/>
      <c r="GO786"/>
      <c r="GP786"/>
      <c r="GQ786"/>
      <c r="GR786"/>
      <c r="GS786"/>
      <c r="GT786"/>
      <c r="GU786"/>
      <c r="GV786"/>
      <c r="GW786"/>
      <c r="GX786"/>
      <c r="GY786"/>
      <c r="GZ786"/>
      <c r="HA786"/>
      <c r="HB786"/>
      <c r="HC786"/>
      <c r="HD786"/>
      <c r="HE786"/>
      <c r="HF786"/>
      <c r="HG786"/>
      <c r="HH786"/>
      <c r="HI786"/>
      <c r="HJ786"/>
      <c r="HK786"/>
      <c r="HL786"/>
      <c r="HM786"/>
      <c r="HN786"/>
      <c r="HO786"/>
      <c r="HP786"/>
      <c r="HQ786"/>
      <c r="HR786"/>
      <c r="HS786"/>
      <c r="HT786"/>
      <c r="HU786"/>
      <c r="HV786"/>
      <c r="HW786"/>
      <c r="HX786"/>
      <c r="HY786"/>
      <c r="HZ786"/>
      <c r="IA786"/>
      <c r="IB786"/>
      <c r="IC786"/>
      <c r="ID786"/>
      <c r="IE786"/>
      <c r="IF786"/>
      <c r="IG786"/>
      <c r="IH786"/>
      <c r="II786"/>
      <c r="IJ786"/>
      <c r="IK786"/>
      <c r="IL786"/>
      <c r="IM786"/>
      <c r="IN786"/>
      <c r="IO786"/>
      <c r="IP786"/>
      <c r="IQ786"/>
      <c r="IR786"/>
      <c r="IS786"/>
      <c r="IT786"/>
      <c r="IU786"/>
      <c r="IV786"/>
      <c r="IW786"/>
      <c r="IX786"/>
      <c r="IY786"/>
      <c r="IZ786"/>
      <c r="JA786"/>
      <c r="JB786"/>
      <c r="JC786"/>
      <c r="JD786"/>
      <c r="JE786"/>
      <c r="JF786"/>
      <c r="JG786"/>
      <c r="JH786"/>
      <c r="JI786"/>
      <c r="JJ786"/>
      <c r="JK786"/>
      <c r="JL786"/>
      <c r="JM786"/>
      <c r="JN786"/>
      <c r="JO786"/>
      <c r="JP786"/>
      <c r="JQ786"/>
      <c r="JR786"/>
      <c r="JS786"/>
      <c r="JT786"/>
      <c r="JU786"/>
      <c r="JV786"/>
      <c r="JW786"/>
      <c r="JX786"/>
      <c r="JY786"/>
      <c r="JZ786"/>
      <c r="KA786"/>
      <c r="KB786"/>
      <c r="KC786"/>
      <c r="KD786"/>
      <c r="KE786"/>
      <c r="KF786"/>
      <c r="KG786"/>
      <c r="KH786"/>
      <c r="KI786"/>
      <c r="KJ786"/>
      <c r="KK786"/>
      <c r="KL786"/>
      <c r="KM786"/>
      <c r="KN786"/>
      <c r="KO786"/>
      <c r="KP786"/>
      <c r="KQ786"/>
      <c r="KR786"/>
      <c r="KS786"/>
      <c r="KT786"/>
      <c r="KU786"/>
      <c r="KV786"/>
      <c r="KW786"/>
      <c r="KX786"/>
      <c r="KY786"/>
      <c r="KZ786"/>
      <c r="LA786"/>
      <c r="LB786"/>
      <c r="LC786"/>
      <c r="LD786"/>
      <c r="LE786"/>
      <c r="LF786"/>
      <c r="LG786"/>
      <c r="LH786"/>
      <c r="LI786"/>
      <c r="LJ786"/>
      <c r="LK786"/>
      <c r="LL786"/>
      <c r="LM786"/>
      <c r="LN786"/>
      <c r="LO786"/>
      <c r="LP786"/>
      <c r="LQ786"/>
      <c r="LR786"/>
      <c r="LS786"/>
      <c r="LT786"/>
      <c r="LU786"/>
      <c r="LV786"/>
      <c r="LW786"/>
      <c r="LX786"/>
      <c r="LY786"/>
      <c r="LZ786"/>
      <c r="MA786"/>
      <c r="MB786"/>
      <c r="MC786"/>
      <c r="MD786"/>
      <c r="ME786"/>
      <c r="MF786"/>
      <c r="MG786"/>
      <c r="MH786"/>
      <c r="MI786"/>
      <c r="MJ786"/>
      <c r="MK786"/>
      <c r="ML786"/>
      <c r="MM786"/>
      <c r="MN786"/>
      <c r="MO786"/>
      <c r="MP786"/>
      <c r="MQ786"/>
      <c r="MR786"/>
      <c r="MS786"/>
      <c r="MT786"/>
      <c r="MU786"/>
      <c r="MV786"/>
      <c r="MW786"/>
      <c r="MX786"/>
      <c r="MY786"/>
      <c r="MZ786"/>
      <c r="NA786"/>
      <c r="NB786"/>
      <c r="NC786"/>
      <c r="ND786"/>
      <c r="NE786"/>
      <c r="NF786"/>
      <c r="NG786"/>
      <c r="NH786"/>
      <c r="NI786"/>
      <c r="NJ786"/>
      <c r="NK786"/>
      <c r="NL786"/>
      <c r="NM786"/>
      <c r="NN786"/>
      <c r="NO786"/>
      <c r="NP786"/>
      <c r="NQ786"/>
      <c r="NR786"/>
      <c r="NS786"/>
      <c r="NT786"/>
      <c r="NU786"/>
      <c r="NV786"/>
      <c r="NW786"/>
      <c r="NX786"/>
      <c r="NY786"/>
      <c r="NZ786"/>
      <c r="OA786"/>
      <c r="OB786"/>
      <c r="OC786"/>
      <c r="OD786"/>
      <c r="OE786"/>
      <c r="OF786"/>
      <c r="OG786"/>
      <c r="OH786"/>
      <c r="OI786"/>
      <c r="OJ786"/>
      <c r="OK786"/>
      <c r="OL786"/>
      <c r="OM786"/>
      <c r="ON786"/>
      <c r="OO786"/>
      <c r="OP786"/>
      <c r="OQ786"/>
      <c r="OR786"/>
      <c r="OS786"/>
      <c r="OT786"/>
      <c r="OU786"/>
      <c r="OV786"/>
      <c r="OW786"/>
      <c r="OX786"/>
      <c r="OY786"/>
      <c r="OZ786"/>
      <c r="PA786"/>
      <c r="PB786"/>
      <c r="PC786"/>
      <c r="PD786"/>
      <c r="PE786"/>
      <c r="PF786"/>
      <c r="PG786"/>
      <c r="PH786"/>
      <c r="PI786"/>
      <c r="PJ786"/>
      <c r="PK786"/>
      <c r="PL786"/>
      <c r="PM786"/>
      <c r="PN786"/>
      <c r="PO786"/>
      <c r="PP786"/>
      <c r="PQ786"/>
      <c r="PR786"/>
      <c r="PS786"/>
      <c r="PT786"/>
      <c r="PU786"/>
      <c r="PV786"/>
      <c r="PW786"/>
      <c r="PX786"/>
      <c r="PY786"/>
      <c r="PZ786"/>
      <c r="QA786"/>
      <c r="QB786"/>
      <c r="QC786"/>
      <c r="QD786"/>
      <c r="QE786"/>
      <c r="QF786"/>
      <c r="QG786"/>
      <c r="QH786"/>
      <c r="QI786"/>
      <c r="QJ786"/>
      <c r="QK786"/>
      <c r="QL786"/>
      <c r="QM786"/>
      <c r="QN786"/>
      <c r="QO786"/>
      <c r="QP786"/>
      <c r="QQ786"/>
      <c r="QR786"/>
      <c r="QS786"/>
      <c r="QT786"/>
      <c r="QU786"/>
      <c r="QV786"/>
      <c r="QW786"/>
      <c r="QX786"/>
      <c r="QY786"/>
      <c r="QZ786"/>
      <c r="RA786"/>
      <c r="RB786"/>
      <c r="RC786"/>
      <c r="RD786"/>
      <c r="RE786"/>
      <c r="RF786"/>
      <c r="RG786"/>
      <c r="RH786"/>
      <c r="RI786"/>
      <c r="RJ786"/>
      <c r="RK786"/>
      <c r="RL786"/>
      <c r="RM786"/>
      <c r="RN786"/>
      <c r="RO786"/>
      <c r="RP786"/>
      <c r="RQ786"/>
      <c r="RR786"/>
      <c r="RS786"/>
      <c r="RT786"/>
      <c r="RU786"/>
      <c r="RV786"/>
      <c r="RW786"/>
      <c r="RX786"/>
      <c r="RY786"/>
      <c r="RZ786"/>
      <c r="SA786"/>
      <c r="SB786"/>
      <c r="SC786"/>
      <c r="SD786"/>
      <c r="SE786"/>
      <c r="SF786"/>
      <c r="SG786"/>
      <c r="SH786"/>
      <c r="SI786"/>
      <c r="SJ786"/>
      <c r="SK786"/>
      <c r="SL786"/>
      <c r="SM786"/>
      <c r="SN786"/>
      <c r="SO786"/>
      <c r="SP786"/>
    </row>
    <row r="787" spans="1:510" ht="16.5" customHeight="1" x14ac:dyDescent="0.2">
      <c r="A787" s="20">
        <v>179</v>
      </c>
      <c r="B787" s="20" t="s">
        <v>62</v>
      </c>
      <c r="C787" s="20" t="s">
        <v>915</v>
      </c>
      <c r="D787" s="20" t="s">
        <v>38</v>
      </c>
      <c r="E787" s="20" t="s">
        <v>1345</v>
      </c>
      <c r="F787" s="22" t="s">
        <v>928</v>
      </c>
      <c r="G787" s="20" t="s">
        <v>42</v>
      </c>
      <c r="H787" s="20" t="s">
        <v>35</v>
      </c>
      <c r="I787" s="20" t="s">
        <v>81</v>
      </c>
      <c r="J787" s="22" t="s">
        <v>915</v>
      </c>
      <c r="K787" s="20"/>
      <c r="L787" s="20"/>
      <c r="M787" s="20"/>
      <c r="N787" s="20"/>
      <c r="O787" s="23"/>
      <c r="P787" s="23">
        <v>1981982</v>
      </c>
      <c r="Q787" s="24">
        <v>1</v>
      </c>
      <c r="R787" s="25">
        <v>45748</v>
      </c>
      <c r="S787" s="20" t="s">
        <v>83</v>
      </c>
      <c r="T787" s="26">
        <f t="shared" si="14"/>
        <v>1981982</v>
      </c>
      <c r="U787" s="27" t="s">
        <v>100</v>
      </c>
      <c r="V787" s="27" t="s">
        <v>100</v>
      </c>
      <c r="W787"/>
      <c r="X787"/>
      <c r="Y787"/>
      <c r="Z787"/>
      <c r="AA787"/>
      <c r="AB787"/>
      <c r="AC787"/>
      <c r="AD787"/>
      <c r="AE787"/>
      <c r="AF787"/>
      <c r="AG787"/>
      <c r="AH787"/>
      <c r="AI787"/>
      <c r="AJ787"/>
      <c r="AK787"/>
      <c r="AL787"/>
      <c r="AM787"/>
      <c r="AN787"/>
      <c r="AO787"/>
      <c r="AP787"/>
      <c r="AQ787"/>
      <c r="AR787"/>
      <c r="AS787"/>
      <c r="AT787"/>
      <c r="AU787"/>
      <c r="AV787"/>
      <c r="AW787"/>
      <c r="AX787"/>
      <c r="AY787"/>
      <c r="AZ787"/>
      <c r="BA787"/>
      <c r="BB787"/>
      <c r="BC787"/>
      <c r="BD787"/>
      <c r="BE787"/>
      <c r="BF787"/>
      <c r="BG787"/>
      <c r="BH787"/>
      <c r="BI787"/>
      <c r="BJ787"/>
      <c r="BK787"/>
      <c r="BL787"/>
      <c r="BM787"/>
      <c r="BN787"/>
      <c r="BO787"/>
      <c r="BP787"/>
      <c r="BQ787"/>
      <c r="BR787"/>
      <c r="BS787"/>
      <c r="BT787"/>
      <c r="BU787"/>
      <c r="BV787"/>
      <c r="BW787"/>
      <c r="BX787"/>
      <c r="BY787"/>
      <c r="BZ787"/>
      <c r="CA787"/>
      <c r="CB787"/>
      <c r="CC787"/>
      <c r="CD787"/>
      <c r="CE787"/>
      <c r="CF787"/>
      <c r="CG787"/>
      <c r="CH787"/>
      <c r="CI787"/>
      <c r="CJ787"/>
      <c r="CK787"/>
      <c r="CL787"/>
      <c r="CM787"/>
      <c r="CN787"/>
      <c r="CO787"/>
      <c r="CP787"/>
      <c r="CQ787"/>
      <c r="CR787"/>
      <c r="CS787"/>
      <c r="CT787"/>
      <c r="CU787"/>
      <c r="CV787"/>
      <c r="CW787"/>
      <c r="CX787"/>
      <c r="CY787"/>
      <c r="CZ787"/>
      <c r="DA787"/>
      <c r="DB787"/>
      <c r="DC787"/>
      <c r="DD787"/>
      <c r="DE787"/>
      <c r="DF787"/>
      <c r="DG787"/>
      <c r="DH787"/>
      <c r="DI787"/>
      <c r="DJ787"/>
      <c r="DK787"/>
      <c r="DL787"/>
      <c r="DM787"/>
      <c r="DN787"/>
      <c r="DO787"/>
      <c r="DP787"/>
      <c r="DQ787"/>
      <c r="DR787"/>
      <c r="DS787"/>
      <c r="DT787"/>
      <c r="DU787"/>
      <c r="DV787"/>
      <c r="DW787"/>
      <c r="DX787"/>
      <c r="DY787"/>
      <c r="DZ787"/>
      <c r="EA787"/>
      <c r="EB787"/>
      <c r="EC787"/>
      <c r="ED787"/>
      <c r="EE787"/>
      <c r="EF787"/>
      <c r="EG787"/>
      <c r="EH787"/>
      <c r="EI787"/>
      <c r="EJ787"/>
      <c r="EK787"/>
      <c r="EL787"/>
      <c r="EM787"/>
      <c r="EN787"/>
      <c r="EO787"/>
      <c r="EP787"/>
      <c r="EQ787"/>
      <c r="ER787"/>
      <c r="ES787"/>
      <c r="ET787"/>
      <c r="EU787"/>
      <c r="EV787"/>
      <c r="EW787"/>
      <c r="EX787"/>
      <c r="EY787"/>
      <c r="EZ787"/>
      <c r="FA787"/>
      <c r="FB787"/>
      <c r="FC787"/>
      <c r="FD787"/>
      <c r="FE787"/>
      <c r="FF787"/>
      <c r="FG787"/>
      <c r="FH787"/>
      <c r="FI787"/>
      <c r="FJ787"/>
      <c r="FK787"/>
      <c r="FL787"/>
      <c r="FM787"/>
      <c r="FN787"/>
      <c r="FO787"/>
      <c r="FP787"/>
      <c r="FQ787"/>
      <c r="FR787"/>
      <c r="FS787"/>
      <c r="FT787"/>
      <c r="FU787"/>
      <c r="FV787"/>
      <c r="FW787"/>
      <c r="FX787"/>
      <c r="FY787"/>
      <c r="FZ787"/>
      <c r="GA787"/>
      <c r="GB787"/>
      <c r="GC787"/>
      <c r="GD787"/>
      <c r="GE787"/>
      <c r="GF787"/>
      <c r="GG787"/>
      <c r="GH787"/>
      <c r="GI787"/>
      <c r="GJ787"/>
      <c r="GK787"/>
      <c r="GL787"/>
      <c r="GM787"/>
      <c r="GN787"/>
      <c r="GO787"/>
      <c r="GP787"/>
      <c r="GQ787"/>
      <c r="GR787"/>
      <c r="GS787"/>
      <c r="GT787"/>
      <c r="GU787"/>
      <c r="GV787"/>
      <c r="GW787"/>
      <c r="GX787"/>
      <c r="GY787"/>
      <c r="GZ787"/>
      <c r="HA787"/>
      <c r="HB787"/>
      <c r="HC787"/>
      <c r="HD787"/>
      <c r="HE787"/>
      <c r="HF787"/>
      <c r="HG787"/>
      <c r="HH787"/>
      <c r="HI787"/>
      <c r="HJ787"/>
      <c r="HK787"/>
      <c r="HL787"/>
      <c r="HM787"/>
      <c r="HN787"/>
      <c r="HO787"/>
      <c r="HP787"/>
      <c r="HQ787"/>
      <c r="HR787"/>
      <c r="HS787"/>
      <c r="HT787"/>
      <c r="HU787"/>
      <c r="HV787"/>
      <c r="HW787"/>
      <c r="HX787"/>
      <c r="HY787"/>
      <c r="HZ787"/>
      <c r="IA787"/>
      <c r="IB787"/>
      <c r="IC787"/>
      <c r="ID787"/>
      <c r="IE787"/>
      <c r="IF787"/>
      <c r="IG787"/>
      <c r="IH787"/>
      <c r="II787"/>
      <c r="IJ787"/>
      <c r="IK787"/>
      <c r="IL787"/>
      <c r="IM787"/>
      <c r="IN787"/>
      <c r="IO787"/>
      <c r="IP787"/>
      <c r="IQ787"/>
      <c r="IR787"/>
      <c r="IS787"/>
      <c r="IT787"/>
      <c r="IU787"/>
      <c r="IV787"/>
      <c r="IW787"/>
      <c r="IX787"/>
      <c r="IY787"/>
      <c r="IZ787"/>
      <c r="JA787"/>
      <c r="JB787"/>
      <c r="JC787"/>
      <c r="JD787"/>
      <c r="JE787"/>
      <c r="JF787"/>
      <c r="JG787"/>
      <c r="JH787"/>
      <c r="JI787"/>
      <c r="JJ787"/>
      <c r="JK787"/>
      <c r="JL787"/>
      <c r="JM787"/>
      <c r="JN787"/>
      <c r="JO787"/>
      <c r="JP787"/>
      <c r="JQ787"/>
      <c r="JR787"/>
      <c r="JS787"/>
      <c r="JT787"/>
      <c r="JU787"/>
      <c r="JV787"/>
      <c r="JW787"/>
      <c r="JX787"/>
      <c r="JY787"/>
      <c r="JZ787"/>
      <c r="KA787"/>
      <c r="KB787"/>
      <c r="KC787"/>
      <c r="KD787"/>
      <c r="KE787"/>
      <c r="KF787"/>
      <c r="KG787"/>
      <c r="KH787"/>
      <c r="KI787"/>
      <c r="KJ787"/>
      <c r="KK787"/>
      <c r="KL787"/>
      <c r="KM787"/>
      <c r="KN787"/>
      <c r="KO787"/>
      <c r="KP787"/>
      <c r="KQ787"/>
      <c r="KR787"/>
      <c r="KS787"/>
      <c r="KT787"/>
      <c r="KU787"/>
      <c r="KV787"/>
      <c r="KW787"/>
      <c r="KX787"/>
      <c r="KY787"/>
      <c r="KZ787"/>
      <c r="LA787"/>
      <c r="LB787"/>
      <c r="LC787"/>
      <c r="LD787"/>
      <c r="LE787"/>
      <c r="LF787"/>
      <c r="LG787"/>
      <c r="LH787"/>
      <c r="LI787"/>
      <c r="LJ787"/>
      <c r="LK787"/>
      <c r="LL787"/>
      <c r="LM787"/>
      <c r="LN787"/>
      <c r="LO787"/>
      <c r="LP787"/>
      <c r="LQ787"/>
      <c r="LR787"/>
      <c r="LS787"/>
      <c r="LT787"/>
      <c r="LU787"/>
      <c r="LV787"/>
      <c r="LW787"/>
      <c r="LX787"/>
      <c r="LY787"/>
      <c r="LZ787"/>
      <c r="MA787"/>
      <c r="MB787"/>
      <c r="MC787"/>
      <c r="MD787"/>
      <c r="ME787"/>
      <c r="MF787"/>
      <c r="MG787"/>
      <c r="MH787"/>
      <c r="MI787"/>
      <c r="MJ787"/>
      <c r="MK787"/>
      <c r="ML787"/>
      <c r="MM787"/>
      <c r="MN787"/>
      <c r="MO787"/>
      <c r="MP787"/>
      <c r="MQ787"/>
      <c r="MR787"/>
      <c r="MS787"/>
      <c r="MT787"/>
      <c r="MU787"/>
      <c r="MV787"/>
      <c r="MW787"/>
      <c r="MX787"/>
      <c r="MY787"/>
      <c r="MZ787"/>
      <c r="NA787"/>
      <c r="NB787"/>
      <c r="NC787"/>
      <c r="ND787"/>
      <c r="NE787"/>
      <c r="NF787"/>
      <c r="NG787"/>
      <c r="NH787"/>
      <c r="NI787"/>
      <c r="NJ787"/>
      <c r="NK787"/>
      <c r="NL787"/>
      <c r="NM787"/>
      <c r="NN787"/>
      <c r="NO787"/>
      <c r="NP787"/>
      <c r="NQ787"/>
      <c r="NR787"/>
      <c r="NS787"/>
      <c r="NT787"/>
      <c r="NU787"/>
      <c r="NV787"/>
      <c r="NW787"/>
      <c r="NX787"/>
      <c r="NY787"/>
      <c r="NZ787"/>
      <c r="OA787"/>
      <c r="OB787"/>
      <c r="OC787"/>
      <c r="OD787"/>
      <c r="OE787"/>
      <c r="OF787"/>
      <c r="OG787"/>
      <c r="OH787"/>
      <c r="OI787"/>
      <c r="OJ787"/>
      <c r="OK787"/>
      <c r="OL787"/>
      <c r="OM787"/>
      <c r="ON787"/>
      <c r="OO787"/>
      <c r="OP787"/>
      <c r="OQ787"/>
      <c r="OR787"/>
      <c r="OS787"/>
      <c r="OT787"/>
      <c r="OU787"/>
      <c r="OV787"/>
      <c r="OW787"/>
      <c r="OX787"/>
      <c r="OY787"/>
      <c r="OZ787"/>
      <c r="PA787"/>
      <c r="PB787"/>
      <c r="PC787"/>
      <c r="PD787"/>
      <c r="PE787"/>
      <c r="PF787"/>
      <c r="PG787"/>
      <c r="PH787"/>
      <c r="PI787"/>
      <c r="PJ787"/>
      <c r="PK787"/>
      <c r="PL787"/>
      <c r="PM787"/>
      <c r="PN787"/>
      <c r="PO787"/>
      <c r="PP787"/>
      <c r="PQ787"/>
      <c r="PR787"/>
      <c r="PS787"/>
      <c r="PT787"/>
      <c r="PU787"/>
      <c r="PV787"/>
      <c r="PW787"/>
      <c r="PX787"/>
      <c r="PY787"/>
      <c r="PZ787"/>
      <c r="QA787"/>
      <c r="QB787"/>
      <c r="QC787"/>
      <c r="QD787"/>
      <c r="QE787"/>
      <c r="QF787"/>
      <c r="QG787"/>
      <c r="QH787"/>
      <c r="QI787"/>
      <c r="QJ787"/>
      <c r="QK787"/>
      <c r="QL787"/>
      <c r="QM787"/>
      <c r="QN787"/>
      <c r="QO787"/>
      <c r="QP787"/>
      <c r="QQ787"/>
      <c r="QR787"/>
      <c r="QS787"/>
      <c r="QT787"/>
      <c r="QU787"/>
      <c r="QV787"/>
      <c r="QW787"/>
      <c r="QX787"/>
      <c r="QY787"/>
      <c r="QZ787"/>
      <c r="RA787"/>
      <c r="RB787"/>
      <c r="RC787"/>
      <c r="RD787"/>
      <c r="RE787"/>
      <c r="RF787"/>
      <c r="RG787"/>
      <c r="RH787"/>
      <c r="RI787"/>
      <c r="RJ787"/>
      <c r="RK787"/>
      <c r="RL787"/>
      <c r="RM787"/>
      <c r="RN787"/>
      <c r="RO787"/>
      <c r="RP787"/>
      <c r="RQ787"/>
      <c r="RR787"/>
      <c r="RS787"/>
      <c r="RT787"/>
      <c r="RU787"/>
      <c r="RV787"/>
      <c r="RW787"/>
      <c r="RX787"/>
      <c r="RY787"/>
      <c r="RZ787"/>
      <c r="SA787"/>
      <c r="SB787"/>
      <c r="SC787"/>
      <c r="SD787"/>
      <c r="SE787"/>
      <c r="SF787"/>
      <c r="SG787"/>
      <c r="SH787"/>
      <c r="SI787"/>
      <c r="SJ787"/>
      <c r="SK787"/>
      <c r="SL787"/>
      <c r="SM787"/>
      <c r="SN787"/>
      <c r="SO787"/>
      <c r="SP787"/>
    </row>
    <row r="788" spans="1:510" ht="16.5" customHeight="1" x14ac:dyDescent="0.2">
      <c r="A788" s="20">
        <v>180</v>
      </c>
      <c r="B788" s="20" t="s">
        <v>62</v>
      </c>
      <c r="C788" s="20" t="s">
        <v>915</v>
      </c>
      <c r="D788" s="20" t="s">
        <v>38</v>
      </c>
      <c r="E788" s="20" t="s">
        <v>1345</v>
      </c>
      <c r="F788" s="22" t="s">
        <v>928</v>
      </c>
      <c r="G788" s="20" t="s">
        <v>42</v>
      </c>
      <c r="H788" s="20" t="s">
        <v>35</v>
      </c>
      <c r="I788" s="20" t="s">
        <v>81</v>
      </c>
      <c r="J788" s="22" t="s">
        <v>915</v>
      </c>
      <c r="K788" s="20"/>
      <c r="L788" s="20"/>
      <c r="M788" s="20"/>
      <c r="N788" s="20"/>
      <c r="O788" s="23"/>
      <c r="P788" s="23">
        <v>1981982</v>
      </c>
      <c r="Q788" s="24">
        <v>1</v>
      </c>
      <c r="R788" s="25">
        <v>45778</v>
      </c>
      <c r="S788" s="20" t="s">
        <v>83</v>
      </c>
      <c r="T788" s="26">
        <f t="shared" si="14"/>
        <v>1981982</v>
      </c>
      <c r="U788" s="27" t="s">
        <v>100</v>
      </c>
      <c r="V788" s="27" t="s">
        <v>100</v>
      </c>
      <c r="W788"/>
      <c r="X788"/>
      <c r="Y788"/>
      <c r="Z788"/>
      <c r="AA788"/>
      <c r="AB788"/>
      <c r="AC788"/>
      <c r="AD788"/>
      <c r="AE788"/>
      <c r="AF788"/>
      <c r="AG788"/>
      <c r="AH788"/>
      <c r="AI788"/>
      <c r="AJ788"/>
      <c r="AK788"/>
      <c r="AL788"/>
      <c r="AM788"/>
      <c r="AN788"/>
      <c r="AO788"/>
      <c r="AP788"/>
      <c r="AQ788"/>
      <c r="AR788"/>
      <c r="AS788"/>
      <c r="AT788"/>
      <c r="AU788"/>
      <c r="AV788"/>
      <c r="AW788"/>
      <c r="AX788"/>
      <c r="AY788"/>
      <c r="AZ788"/>
      <c r="BA788"/>
      <c r="BB788"/>
      <c r="BC788"/>
      <c r="BD788"/>
      <c r="BE788"/>
      <c r="BF788"/>
      <c r="BG788"/>
      <c r="BH788"/>
      <c r="BI788"/>
      <c r="BJ788"/>
      <c r="BK788"/>
      <c r="BL788"/>
      <c r="BM788"/>
      <c r="BN788"/>
      <c r="BO788"/>
      <c r="BP788"/>
      <c r="BQ788"/>
      <c r="BR788"/>
      <c r="BS788"/>
      <c r="BT788"/>
      <c r="BU788"/>
      <c r="BV788"/>
      <c r="BW788"/>
      <c r="BX788"/>
      <c r="BY788"/>
      <c r="BZ788"/>
      <c r="CA788"/>
      <c r="CB788"/>
      <c r="CC788"/>
      <c r="CD788"/>
      <c r="CE788"/>
      <c r="CF788"/>
      <c r="CG788"/>
      <c r="CH788"/>
      <c r="CI788"/>
      <c r="CJ788"/>
      <c r="CK788"/>
      <c r="CL788"/>
      <c r="CM788"/>
      <c r="CN788"/>
      <c r="CO788"/>
      <c r="CP788"/>
      <c r="CQ788"/>
      <c r="CR788"/>
      <c r="CS788"/>
      <c r="CT788"/>
      <c r="CU788"/>
      <c r="CV788"/>
      <c r="CW788"/>
      <c r="CX788"/>
      <c r="CY788"/>
      <c r="CZ788"/>
      <c r="DA788"/>
      <c r="DB788"/>
      <c r="DC788"/>
      <c r="DD788"/>
      <c r="DE788"/>
      <c r="DF788"/>
      <c r="DG788"/>
      <c r="DH788"/>
      <c r="DI788"/>
      <c r="DJ788"/>
      <c r="DK788"/>
      <c r="DL788"/>
      <c r="DM788"/>
      <c r="DN788"/>
      <c r="DO788"/>
      <c r="DP788"/>
      <c r="DQ788"/>
      <c r="DR788"/>
      <c r="DS788"/>
      <c r="DT788"/>
      <c r="DU788"/>
      <c r="DV788"/>
      <c r="DW788"/>
      <c r="DX788"/>
      <c r="DY788"/>
      <c r="DZ788"/>
      <c r="EA788"/>
      <c r="EB788"/>
      <c r="EC788"/>
      <c r="ED788"/>
      <c r="EE788"/>
      <c r="EF788"/>
      <c r="EG788"/>
      <c r="EH788"/>
      <c r="EI788"/>
      <c r="EJ788"/>
      <c r="EK788"/>
      <c r="EL788"/>
      <c r="EM788"/>
      <c r="EN788"/>
      <c r="EO788"/>
      <c r="EP788"/>
      <c r="EQ788"/>
      <c r="ER788"/>
      <c r="ES788"/>
      <c r="ET788"/>
      <c r="EU788"/>
      <c r="EV788"/>
      <c r="EW788"/>
      <c r="EX788"/>
      <c r="EY788"/>
      <c r="EZ788"/>
      <c r="FA788"/>
      <c r="FB788"/>
      <c r="FC788"/>
      <c r="FD788"/>
      <c r="FE788"/>
      <c r="FF788"/>
      <c r="FG788"/>
      <c r="FH788"/>
      <c r="FI788"/>
      <c r="FJ788"/>
      <c r="FK788"/>
      <c r="FL788"/>
      <c r="FM788"/>
      <c r="FN788"/>
      <c r="FO788"/>
      <c r="FP788"/>
      <c r="FQ788"/>
      <c r="FR788"/>
      <c r="FS788"/>
      <c r="FT788"/>
      <c r="FU788"/>
      <c r="FV788"/>
      <c r="FW788"/>
      <c r="FX788"/>
      <c r="FY788"/>
      <c r="FZ788"/>
      <c r="GA788"/>
      <c r="GB788"/>
      <c r="GC788"/>
      <c r="GD788"/>
      <c r="GE788"/>
      <c r="GF788"/>
      <c r="GG788"/>
      <c r="GH788"/>
      <c r="GI788"/>
      <c r="GJ788"/>
      <c r="GK788"/>
      <c r="GL788"/>
      <c r="GM788"/>
      <c r="GN788"/>
      <c r="GO788"/>
      <c r="GP788"/>
      <c r="GQ788"/>
      <c r="GR788"/>
      <c r="GS788"/>
      <c r="GT788"/>
      <c r="GU788"/>
      <c r="GV788"/>
      <c r="GW788"/>
      <c r="GX788"/>
      <c r="GY788"/>
      <c r="GZ788"/>
      <c r="HA788"/>
      <c r="HB788"/>
      <c r="HC788"/>
      <c r="HD788"/>
      <c r="HE788"/>
      <c r="HF788"/>
      <c r="HG788"/>
      <c r="HH788"/>
      <c r="HI788"/>
      <c r="HJ788"/>
      <c r="HK788"/>
      <c r="HL788"/>
      <c r="HM788"/>
      <c r="HN788"/>
      <c r="HO788"/>
      <c r="HP788"/>
      <c r="HQ788"/>
      <c r="HR788"/>
      <c r="HS788"/>
      <c r="HT788"/>
      <c r="HU788"/>
      <c r="HV788"/>
      <c r="HW788"/>
      <c r="HX788"/>
      <c r="HY788"/>
      <c r="HZ788"/>
      <c r="IA788"/>
      <c r="IB788"/>
      <c r="IC788"/>
      <c r="ID788"/>
      <c r="IE788"/>
      <c r="IF788"/>
      <c r="IG788"/>
      <c r="IH788"/>
      <c r="II788"/>
      <c r="IJ788"/>
      <c r="IK788"/>
      <c r="IL788"/>
      <c r="IM788"/>
      <c r="IN788"/>
      <c r="IO788"/>
      <c r="IP788"/>
      <c r="IQ788"/>
      <c r="IR788"/>
      <c r="IS788"/>
      <c r="IT788"/>
      <c r="IU788"/>
      <c r="IV788"/>
      <c r="IW788"/>
      <c r="IX788"/>
      <c r="IY788"/>
      <c r="IZ788"/>
      <c r="JA788"/>
      <c r="JB788"/>
      <c r="JC788"/>
      <c r="JD788"/>
      <c r="JE788"/>
      <c r="JF788"/>
      <c r="JG788"/>
      <c r="JH788"/>
      <c r="JI788"/>
      <c r="JJ788"/>
      <c r="JK788"/>
      <c r="JL788"/>
      <c r="JM788"/>
      <c r="JN788"/>
      <c r="JO788"/>
      <c r="JP788"/>
      <c r="JQ788"/>
      <c r="JR788"/>
      <c r="JS788"/>
      <c r="JT788"/>
      <c r="JU788"/>
      <c r="JV788"/>
      <c r="JW788"/>
      <c r="JX788"/>
      <c r="JY788"/>
      <c r="JZ788"/>
      <c r="KA788"/>
      <c r="KB788"/>
      <c r="KC788"/>
      <c r="KD788"/>
      <c r="KE788"/>
      <c r="KF788"/>
      <c r="KG788"/>
      <c r="KH788"/>
      <c r="KI788"/>
      <c r="KJ788"/>
      <c r="KK788"/>
      <c r="KL788"/>
      <c r="KM788"/>
      <c r="KN788"/>
      <c r="KO788"/>
      <c r="KP788"/>
      <c r="KQ788"/>
      <c r="KR788"/>
      <c r="KS788"/>
      <c r="KT788"/>
      <c r="KU788"/>
      <c r="KV788"/>
      <c r="KW788"/>
      <c r="KX788"/>
      <c r="KY788"/>
      <c r="KZ788"/>
      <c r="LA788"/>
      <c r="LB788"/>
      <c r="LC788"/>
      <c r="LD788"/>
      <c r="LE788"/>
      <c r="LF788"/>
      <c r="LG788"/>
      <c r="LH788"/>
      <c r="LI788"/>
      <c r="LJ788"/>
      <c r="LK788"/>
      <c r="LL788"/>
      <c r="LM788"/>
      <c r="LN788"/>
      <c r="LO788"/>
      <c r="LP788"/>
      <c r="LQ788"/>
      <c r="LR788"/>
      <c r="LS788"/>
      <c r="LT788"/>
      <c r="LU788"/>
      <c r="LV788"/>
      <c r="LW788"/>
      <c r="LX788"/>
      <c r="LY788"/>
      <c r="LZ788"/>
      <c r="MA788"/>
      <c r="MB788"/>
      <c r="MC788"/>
      <c r="MD788"/>
      <c r="ME788"/>
      <c r="MF788"/>
      <c r="MG788"/>
      <c r="MH788"/>
      <c r="MI788"/>
      <c r="MJ788"/>
      <c r="MK788"/>
      <c r="ML788"/>
      <c r="MM788"/>
      <c r="MN788"/>
      <c r="MO788"/>
      <c r="MP788"/>
      <c r="MQ788"/>
      <c r="MR788"/>
      <c r="MS788"/>
      <c r="MT788"/>
      <c r="MU788"/>
      <c r="MV788"/>
      <c r="MW788"/>
      <c r="MX788"/>
      <c r="MY788"/>
      <c r="MZ788"/>
      <c r="NA788"/>
      <c r="NB788"/>
      <c r="NC788"/>
      <c r="ND788"/>
      <c r="NE788"/>
      <c r="NF788"/>
      <c r="NG788"/>
      <c r="NH788"/>
      <c r="NI788"/>
      <c r="NJ788"/>
      <c r="NK788"/>
      <c r="NL788"/>
      <c r="NM788"/>
      <c r="NN788"/>
      <c r="NO788"/>
      <c r="NP788"/>
      <c r="NQ788"/>
      <c r="NR788"/>
      <c r="NS788"/>
      <c r="NT788"/>
      <c r="NU788"/>
      <c r="NV788"/>
      <c r="NW788"/>
      <c r="NX788"/>
      <c r="NY788"/>
      <c r="NZ788"/>
      <c r="OA788"/>
      <c r="OB788"/>
      <c r="OC788"/>
      <c r="OD788"/>
      <c r="OE788"/>
      <c r="OF788"/>
      <c r="OG788"/>
      <c r="OH788"/>
      <c r="OI788"/>
      <c r="OJ788"/>
      <c r="OK788"/>
      <c r="OL788"/>
      <c r="OM788"/>
      <c r="ON788"/>
      <c r="OO788"/>
      <c r="OP788"/>
      <c r="OQ788"/>
      <c r="OR788"/>
      <c r="OS788"/>
      <c r="OT788"/>
      <c r="OU788"/>
      <c r="OV788"/>
      <c r="OW788"/>
      <c r="OX788"/>
      <c r="OY788"/>
      <c r="OZ788"/>
      <c r="PA788"/>
      <c r="PB788"/>
      <c r="PC788"/>
      <c r="PD788"/>
      <c r="PE788"/>
      <c r="PF788"/>
      <c r="PG788"/>
      <c r="PH788"/>
      <c r="PI788"/>
      <c r="PJ788"/>
      <c r="PK788"/>
      <c r="PL788"/>
      <c r="PM788"/>
      <c r="PN788"/>
      <c r="PO788"/>
      <c r="PP788"/>
      <c r="PQ788"/>
      <c r="PR788"/>
      <c r="PS788"/>
      <c r="PT788"/>
      <c r="PU788"/>
      <c r="PV788"/>
      <c r="PW788"/>
      <c r="PX788"/>
      <c r="PY788"/>
      <c r="PZ788"/>
      <c r="QA788"/>
      <c r="QB788"/>
      <c r="QC788"/>
      <c r="QD788"/>
      <c r="QE788"/>
      <c r="QF788"/>
      <c r="QG788"/>
      <c r="QH788"/>
      <c r="QI788"/>
      <c r="QJ788"/>
      <c r="QK788"/>
      <c r="QL788"/>
      <c r="QM788"/>
      <c r="QN788"/>
      <c r="QO788"/>
      <c r="QP788"/>
      <c r="QQ788"/>
      <c r="QR788"/>
      <c r="QS788"/>
      <c r="QT788"/>
      <c r="QU788"/>
      <c r="QV788"/>
      <c r="QW788"/>
      <c r="QX788"/>
      <c r="QY788"/>
      <c r="QZ788"/>
      <c r="RA788"/>
      <c r="RB788"/>
      <c r="RC788"/>
      <c r="RD788"/>
      <c r="RE788"/>
      <c r="RF788"/>
      <c r="RG788"/>
      <c r="RH788"/>
      <c r="RI788"/>
      <c r="RJ788"/>
      <c r="RK788"/>
      <c r="RL788"/>
      <c r="RM788"/>
      <c r="RN788"/>
      <c r="RO788"/>
      <c r="RP788"/>
      <c r="RQ788"/>
      <c r="RR788"/>
      <c r="RS788"/>
      <c r="RT788"/>
      <c r="RU788"/>
      <c r="RV788"/>
      <c r="RW788"/>
      <c r="RX788"/>
      <c r="RY788"/>
      <c r="RZ788"/>
      <c r="SA788"/>
      <c r="SB788"/>
      <c r="SC788"/>
      <c r="SD788"/>
      <c r="SE788"/>
      <c r="SF788"/>
      <c r="SG788"/>
      <c r="SH788"/>
      <c r="SI788"/>
      <c r="SJ788"/>
      <c r="SK788"/>
      <c r="SL788"/>
      <c r="SM788"/>
      <c r="SN788"/>
      <c r="SO788"/>
      <c r="SP788"/>
    </row>
    <row r="789" spans="1:510" ht="16.5" customHeight="1" x14ac:dyDescent="0.2">
      <c r="A789" s="20">
        <v>181</v>
      </c>
      <c r="B789" s="20" t="s">
        <v>62</v>
      </c>
      <c r="C789" s="20" t="s">
        <v>915</v>
      </c>
      <c r="D789" s="20" t="s">
        <v>38</v>
      </c>
      <c r="E789" s="20" t="s">
        <v>1345</v>
      </c>
      <c r="F789" s="22" t="s">
        <v>928</v>
      </c>
      <c r="G789" s="20" t="s">
        <v>42</v>
      </c>
      <c r="H789" s="20" t="s">
        <v>35</v>
      </c>
      <c r="I789" s="20" t="s">
        <v>81</v>
      </c>
      <c r="J789" s="22" t="s">
        <v>915</v>
      </c>
      <c r="K789" s="20"/>
      <c r="L789" s="20"/>
      <c r="M789" s="20"/>
      <c r="N789" s="20"/>
      <c r="O789" s="23"/>
      <c r="P789" s="23">
        <v>1981982</v>
      </c>
      <c r="Q789" s="24">
        <v>1</v>
      </c>
      <c r="R789" s="25">
        <v>45809</v>
      </c>
      <c r="S789" s="20" t="s">
        <v>83</v>
      </c>
      <c r="T789" s="26">
        <f t="shared" si="14"/>
        <v>1981982</v>
      </c>
      <c r="U789" s="27" t="s">
        <v>100</v>
      </c>
      <c r="V789" s="27" t="s">
        <v>100</v>
      </c>
      <c r="W789"/>
      <c r="X789"/>
      <c r="Y789"/>
      <c r="Z789"/>
      <c r="AA789"/>
      <c r="AB789"/>
      <c r="AC789"/>
      <c r="AD789"/>
      <c r="AE789"/>
      <c r="AF789"/>
      <c r="AG789"/>
      <c r="AH789"/>
      <c r="AI789"/>
      <c r="AJ789"/>
      <c r="AK789"/>
      <c r="AL789"/>
      <c r="AM789"/>
      <c r="AN789"/>
      <c r="AO789"/>
      <c r="AP789"/>
      <c r="AQ789"/>
      <c r="AR789"/>
      <c r="AS789"/>
      <c r="AT789"/>
      <c r="AU789"/>
      <c r="AV789"/>
      <c r="AW789"/>
      <c r="AX789"/>
      <c r="AY789"/>
      <c r="AZ789"/>
      <c r="BA789"/>
      <c r="BB789"/>
      <c r="BC789"/>
      <c r="BD789"/>
      <c r="BE789"/>
      <c r="BF789"/>
      <c r="BG789"/>
      <c r="BH789"/>
      <c r="BI789"/>
      <c r="BJ789"/>
      <c r="BK789"/>
      <c r="BL789"/>
      <c r="BM789"/>
      <c r="BN789"/>
      <c r="BO789"/>
      <c r="BP789"/>
      <c r="BQ789"/>
      <c r="BR789"/>
      <c r="BS789"/>
      <c r="BT789"/>
      <c r="BU789"/>
      <c r="BV789"/>
      <c r="BW789"/>
      <c r="BX789"/>
      <c r="BY789"/>
      <c r="BZ789"/>
      <c r="CA789"/>
      <c r="CB789"/>
      <c r="CC789"/>
      <c r="CD789"/>
      <c r="CE789"/>
      <c r="CF789"/>
      <c r="CG789"/>
      <c r="CH789"/>
      <c r="CI789"/>
      <c r="CJ789"/>
      <c r="CK789"/>
      <c r="CL789"/>
      <c r="CM789"/>
      <c r="CN789"/>
      <c r="CO789"/>
      <c r="CP789"/>
      <c r="CQ789"/>
      <c r="CR789"/>
      <c r="CS789"/>
      <c r="CT789"/>
      <c r="CU789"/>
      <c r="CV789"/>
      <c r="CW789"/>
      <c r="CX789"/>
      <c r="CY789"/>
      <c r="CZ789"/>
      <c r="DA789"/>
      <c r="DB789"/>
      <c r="DC789"/>
      <c r="DD789"/>
      <c r="DE789"/>
      <c r="DF789"/>
      <c r="DG789"/>
      <c r="DH789"/>
      <c r="DI789"/>
      <c r="DJ789"/>
      <c r="DK789"/>
      <c r="DL789"/>
      <c r="DM789"/>
      <c r="DN789"/>
      <c r="DO789"/>
      <c r="DP789"/>
      <c r="DQ789"/>
      <c r="DR789"/>
      <c r="DS789"/>
      <c r="DT789"/>
      <c r="DU789"/>
      <c r="DV789"/>
      <c r="DW789"/>
      <c r="DX789"/>
      <c r="DY789"/>
      <c r="DZ789"/>
      <c r="EA789"/>
      <c r="EB789"/>
      <c r="EC789"/>
      <c r="ED789"/>
      <c r="EE789"/>
      <c r="EF789"/>
      <c r="EG789"/>
      <c r="EH789"/>
      <c r="EI789"/>
      <c r="EJ789"/>
      <c r="EK789"/>
      <c r="EL789"/>
      <c r="EM789"/>
      <c r="EN789"/>
      <c r="EO789"/>
      <c r="EP789"/>
      <c r="EQ789"/>
      <c r="ER789"/>
      <c r="ES789"/>
      <c r="ET789"/>
      <c r="EU789"/>
      <c r="EV789"/>
      <c r="EW789"/>
      <c r="EX789"/>
      <c r="EY789"/>
      <c r="EZ789"/>
      <c r="FA789"/>
      <c r="FB789"/>
      <c r="FC789"/>
      <c r="FD789"/>
      <c r="FE789"/>
      <c r="FF789"/>
      <c r="FG789"/>
      <c r="FH789"/>
      <c r="FI789"/>
      <c r="FJ789"/>
      <c r="FK789"/>
      <c r="FL789"/>
      <c r="FM789"/>
      <c r="FN789"/>
      <c r="FO789"/>
      <c r="FP789"/>
      <c r="FQ789"/>
      <c r="FR789"/>
      <c r="FS789"/>
      <c r="FT789"/>
      <c r="FU789"/>
      <c r="FV789"/>
      <c r="FW789"/>
      <c r="FX789"/>
      <c r="FY789"/>
      <c r="FZ789"/>
      <c r="GA789"/>
      <c r="GB789"/>
      <c r="GC789"/>
      <c r="GD789"/>
      <c r="GE789"/>
      <c r="GF789"/>
      <c r="GG789"/>
      <c r="GH789"/>
      <c r="GI789"/>
      <c r="GJ789"/>
      <c r="GK789"/>
      <c r="GL789"/>
      <c r="GM789"/>
      <c r="GN789"/>
      <c r="GO789"/>
      <c r="GP789"/>
      <c r="GQ789"/>
      <c r="GR789"/>
      <c r="GS789"/>
      <c r="GT789"/>
      <c r="GU789"/>
      <c r="GV789"/>
      <c r="GW789"/>
      <c r="GX789"/>
      <c r="GY789"/>
      <c r="GZ789"/>
      <c r="HA789"/>
      <c r="HB789"/>
      <c r="HC789"/>
      <c r="HD789"/>
      <c r="HE789"/>
      <c r="HF789"/>
      <c r="HG789"/>
      <c r="HH789"/>
      <c r="HI789"/>
      <c r="HJ789"/>
      <c r="HK789"/>
      <c r="HL789"/>
      <c r="HM789"/>
      <c r="HN789"/>
      <c r="HO789"/>
      <c r="HP789"/>
      <c r="HQ789"/>
      <c r="HR789"/>
      <c r="HS789"/>
      <c r="HT789"/>
      <c r="HU789"/>
      <c r="HV789"/>
      <c r="HW789"/>
      <c r="HX789"/>
      <c r="HY789"/>
      <c r="HZ789"/>
      <c r="IA789"/>
      <c r="IB789"/>
      <c r="IC789"/>
      <c r="ID789"/>
      <c r="IE789"/>
      <c r="IF789"/>
      <c r="IG789"/>
      <c r="IH789"/>
      <c r="II789"/>
      <c r="IJ789"/>
      <c r="IK789"/>
      <c r="IL789"/>
      <c r="IM789"/>
      <c r="IN789"/>
      <c r="IO789"/>
      <c r="IP789"/>
      <c r="IQ789"/>
      <c r="IR789"/>
      <c r="IS789"/>
      <c r="IT789"/>
      <c r="IU789"/>
      <c r="IV789"/>
      <c r="IW789"/>
      <c r="IX789"/>
      <c r="IY789"/>
      <c r="IZ789"/>
      <c r="JA789"/>
      <c r="JB789"/>
      <c r="JC789"/>
      <c r="JD789"/>
      <c r="JE789"/>
      <c r="JF789"/>
      <c r="JG789"/>
      <c r="JH789"/>
      <c r="JI789"/>
      <c r="JJ789"/>
      <c r="JK789"/>
      <c r="JL789"/>
      <c r="JM789"/>
      <c r="JN789"/>
      <c r="JO789"/>
      <c r="JP789"/>
      <c r="JQ789"/>
      <c r="JR789"/>
      <c r="JS789"/>
      <c r="JT789"/>
      <c r="JU789"/>
      <c r="JV789"/>
      <c r="JW789"/>
      <c r="JX789"/>
      <c r="JY789"/>
      <c r="JZ789"/>
      <c r="KA789"/>
      <c r="KB789"/>
      <c r="KC789"/>
      <c r="KD789"/>
      <c r="KE789"/>
      <c r="KF789"/>
      <c r="KG789"/>
      <c r="KH789"/>
      <c r="KI789"/>
      <c r="KJ789"/>
      <c r="KK789"/>
      <c r="KL789"/>
      <c r="KM789"/>
      <c r="KN789"/>
      <c r="KO789"/>
      <c r="KP789"/>
      <c r="KQ789"/>
      <c r="KR789"/>
      <c r="KS789"/>
      <c r="KT789"/>
      <c r="KU789"/>
      <c r="KV789"/>
      <c r="KW789"/>
      <c r="KX789"/>
      <c r="KY789"/>
      <c r="KZ789"/>
      <c r="LA789"/>
      <c r="LB789"/>
      <c r="LC789"/>
      <c r="LD789"/>
      <c r="LE789"/>
      <c r="LF789"/>
      <c r="LG789"/>
      <c r="LH789"/>
      <c r="LI789"/>
      <c r="LJ789"/>
      <c r="LK789"/>
      <c r="LL789"/>
      <c r="LM789"/>
      <c r="LN789"/>
      <c r="LO789"/>
      <c r="LP789"/>
      <c r="LQ789"/>
      <c r="LR789"/>
      <c r="LS789"/>
      <c r="LT789"/>
      <c r="LU789"/>
      <c r="LV789"/>
      <c r="LW789"/>
      <c r="LX789"/>
      <c r="LY789"/>
      <c r="LZ789"/>
      <c r="MA789"/>
      <c r="MB789"/>
      <c r="MC789"/>
      <c r="MD789"/>
      <c r="ME789"/>
      <c r="MF789"/>
      <c r="MG789"/>
      <c r="MH789"/>
      <c r="MI789"/>
      <c r="MJ789"/>
      <c r="MK789"/>
      <c r="ML789"/>
      <c r="MM789"/>
      <c r="MN789"/>
      <c r="MO789"/>
      <c r="MP789"/>
      <c r="MQ789"/>
      <c r="MR789"/>
      <c r="MS789"/>
      <c r="MT789"/>
      <c r="MU789"/>
      <c r="MV789"/>
      <c r="MW789"/>
      <c r="MX789"/>
      <c r="MY789"/>
      <c r="MZ789"/>
      <c r="NA789"/>
      <c r="NB789"/>
      <c r="NC789"/>
      <c r="ND789"/>
      <c r="NE789"/>
      <c r="NF789"/>
      <c r="NG789"/>
      <c r="NH789"/>
      <c r="NI789"/>
      <c r="NJ789"/>
      <c r="NK789"/>
      <c r="NL789"/>
      <c r="NM789"/>
      <c r="NN789"/>
      <c r="NO789"/>
      <c r="NP789"/>
      <c r="NQ789"/>
      <c r="NR789"/>
      <c r="NS789"/>
      <c r="NT789"/>
      <c r="NU789"/>
      <c r="NV789"/>
      <c r="NW789"/>
      <c r="NX789"/>
      <c r="NY789"/>
      <c r="NZ789"/>
      <c r="OA789"/>
      <c r="OB789"/>
      <c r="OC789"/>
      <c r="OD789"/>
      <c r="OE789"/>
      <c r="OF789"/>
      <c r="OG789"/>
      <c r="OH789"/>
      <c r="OI789"/>
      <c r="OJ789"/>
      <c r="OK789"/>
      <c r="OL789"/>
      <c r="OM789"/>
      <c r="ON789"/>
      <c r="OO789"/>
      <c r="OP789"/>
      <c r="OQ789"/>
      <c r="OR789"/>
      <c r="OS789"/>
      <c r="OT789"/>
      <c r="OU789"/>
      <c r="OV789"/>
      <c r="OW789"/>
      <c r="OX789"/>
      <c r="OY789"/>
      <c r="OZ789"/>
      <c r="PA789"/>
      <c r="PB789"/>
      <c r="PC789"/>
      <c r="PD789"/>
      <c r="PE789"/>
      <c r="PF789"/>
      <c r="PG789"/>
      <c r="PH789"/>
      <c r="PI789"/>
      <c r="PJ789"/>
      <c r="PK789"/>
      <c r="PL789"/>
      <c r="PM789"/>
      <c r="PN789"/>
      <c r="PO789"/>
      <c r="PP789"/>
      <c r="PQ789"/>
      <c r="PR789"/>
      <c r="PS789"/>
      <c r="PT789"/>
      <c r="PU789"/>
      <c r="PV789"/>
      <c r="PW789"/>
      <c r="PX789"/>
      <c r="PY789"/>
      <c r="PZ789"/>
      <c r="QA789"/>
      <c r="QB789"/>
      <c r="QC789"/>
      <c r="QD789"/>
      <c r="QE789"/>
      <c r="QF789"/>
      <c r="QG789"/>
      <c r="QH789"/>
      <c r="QI789"/>
      <c r="QJ789"/>
      <c r="QK789"/>
      <c r="QL789"/>
      <c r="QM789"/>
      <c r="QN789"/>
      <c r="QO789"/>
      <c r="QP789"/>
      <c r="QQ789"/>
      <c r="QR789"/>
      <c r="QS789"/>
      <c r="QT789"/>
      <c r="QU789"/>
      <c r="QV789"/>
      <c r="QW789"/>
      <c r="QX789"/>
      <c r="QY789"/>
      <c r="QZ789"/>
      <c r="RA789"/>
      <c r="RB789"/>
      <c r="RC789"/>
      <c r="RD789"/>
      <c r="RE789"/>
      <c r="RF789"/>
      <c r="RG789"/>
      <c r="RH789"/>
      <c r="RI789"/>
      <c r="RJ789"/>
      <c r="RK789"/>
      <c r="RL789"/>
      <c r="RM789"/>
      <c r="RN789"/>
      <c r="RO789"/>
      <c r="RP789"/>
      <c r="RQ789"/>
      <c r="RR789"/>
      <c r="RS789"/>
      <c r="RT789"/>
      <c r="RU789"/>
      <c r="RV789"/>
      <c r="RW789"/>
      <c r="RX789"/>
      <c r="RY789"/>
      <c r="RZ789"/>
      <c r="SA789"/>
      <c r="SB789"/>
      <c r="SC789"/>
      <c r="SD789"/>
      <c r="SE789"/>
      <c r="SF789"/>
      <c r="SG789"/>
      <c r="SH789"/>
      <c r="SI789"/>
      <c r="SJ789"/>
      <c r="SK789"/>
      <c r="SL789"/>
      <c r="SM789"/>
      <c r="SN789"/>
      <c r="SO789"/>
      <c r="SP789"/>
    </row>
    <row r="790" spans="1:510" ht="16.5" customHeight="1" x14ac:dyDescent="0.2">
      <c r="A790" s="20">
        <v>182</v>
      </c>
      <c r="B790" s="20" t="s">
        <v>62</v>
      </c>
      <c r="C790" s="20" t="s">
        <v>915</v>
      </c>
      <c r="D790" s="20" t="s">
        <v>38</v>
      </c>
      <c r="E790" s="20" t="s">
        <v>1345</v>
      </c>
      <c r="F790" s="22" t="s">
        <v>928</v>
      </c>
      <c r="G790" s="20" t="s">
        <v>42</v>
      </c>
      <c r="H790" s="20" t="s">
        <v>35</v>
      </c>
      <c r="I790" s="20" t="s">
        <v>81</v>
      </c>
      <c r="J790" s="22" t="s">
        <v>915</v>
      </c>
      <c r="K790" s="20"/>
      <c r="L790" s="20"/>
      <c r="M790" s="20"/>
      <c r="N790" s="20"/>
      <c r="O790" s="23"/>
      <c r="P790" s="23">
        <v>1981982</v>
      </c>
      <c r="Q790" s="24">
        <v>1</v>
      </c>
      <c r="R790" s="25">
        <v>45839</v>
      </c>
      <c r="S790" s="20" t="s">
        <v>83</v>
      </c>
      <c r="T790" s="26">
        <f t="shared" si="14"/>
        <v>1981982</v>
      </c>
      <c r="U790" s="27" t="s">
        <v>100</v>
      </c>
      <c r="V790" s="27" t="s">
        <v>100</v>
      </c>
      <c r="W790"/>
      <c r="X790"/>
      <c r="Y790"/>
      <c r="Z790"/>
      <c r="AA790"/>
      <c r="AB790"/>
      <c r="AC790"/>
      <c r="AD790"/>
      <c r="AE790"/>
      <c r="AF790"/>
      <c r="AG790"/>
      <c r="AH790"/>
      <c r="AI790"/>
      <c r="AJ790"/>
      <c r="AK790"/>
      <c r="AL790"/>
      <c r="AM790"/>
      <c r="AN790"/>
      <c r="AO790"/>
      <c r="AP790"/>
      <c r="AQ790"/>
      <c r="AR790"/>
      <c r="AS790"/>
      <c r="AT790"/>
      <c r="AU790"/>
      <c r="AV790"/>
      <c r="AW790"/>
      <c r="AX790"/>
      <c r="AY790"/>
      <c r="AZ790"/>
      <c r="BA790"/>
      <c r="BB790"/>
      <c r="BC790"/>
      <c r="BD790"/>
      <c r="BE790"/>
      <c r="BF790"/>
      <c r="BG790"/>
      <c r="BH790"/>
      <c r="BI790"/>
      <c r="BJ790"/>
      <c r="BK790"/>
      <c r="BL790"/>
      <c r="BM790"/>
      <c r="BN790"/>
      <c r="BO790"/>
      <c r="BP790"/>
      <c r="BQ790"/>
      <c r="BR790"/>
      <c r="BS790"/>
      <c r="BT790"/>
      <c r="BU790"/>
      <c r="BV790"/>
      <c r="BW790"/>
      <c r="BX790"/>
      <c r="BY790"/>
      <c r="BZ790"/>
      <c r="CA790"/>
      <c r="CB790"/>
      <c r="CC790"/>
      <c r="CD790"/>
      <c r="CE790"/>
      <c r="CF790"/>
      <c r="CG790"/>
      <c r="CH790"/>
      <c r="CI790"/>
      <c r="CJ790"/>
      <c r="CK790"/>
      <c r="CL790"/>
      <c r="CM790"/>
      <c r="CN790"/>
      <c r="CO790"/>
      <c r="CP790"/>
      <c r="CQ790"/>
      <c r="CR790"/>
      <c r="CS790"/>
      <c r="CT790"/>
      <c r="CU790"/>
      <c r="CV790"/>
      <c r="CW790"/>
      <c r="CX790"/>
      <c r="CY790"/>
      <c r="CZ790"/>
      <c r="DA790"/>
      <c r="DB790"/>
      <c r="DC790"/>
      <c r="DD790"/>
      <c r="DE790"/>
      <c r="DF790"/>
      <c r="DG790"/>
      <c r="DH790"/>
      <c r="DI790"/>
      <c r="DJ790"/>
      <c r="DK790"/>
      <c r="DL790"/>
      <c r="DM790"/>
      <c r="DN790"/>
      <c r="DO790"/>
      <c r="DP790"/>
      <c r="DQ790"/>
      <c r="DR790"/>
      <c r="DS790"/>
      <c r="DT790"/>
      <c r="DU790"/>
      <c r="DV790"/>
      <c r="DW790"/>
      <c r="DX790"/>
      <c r="DY790"/>
      <c r="DZ790"/>
      <c r="EA790"/>
      <c r="EB790"/>
      <c r="EC790"/>
      <c r="ED790"/>
      <c r="EE790"/>
      <c r="EF790"/>
      <c r="EG790"/>
      <c r="EH790"/>
      <c r="EI790"/>
      <c r="EJ790"/>
      <c r="EK790"/>
      <c r="EL790"/>
      <c r="EM790"/>
      <c r="EN790"/>
      <c r="EO790"/>
      <c r="EP790"/>
      <c r="EQ790"/>
      <c r="ER790"/>
      <c r="ES790"/>
      <c r="ET790"/>
      <c r="EU790"/>
      <c r="EV790"/>
      <c r="EW790"/>
      <c r="EX790"/>
      <c r="EY790"/>
      <c r="EZ790"/>
      <c r="FA790"/>
      <c r="FB790"/>
      <c r="FC790"/>
      <c r="FD790"/>
      <c r="FE790"/>
      <c r="FF790"/>
      <c r="FG790"/>
      <c r="FH790"/>
      <c r="FI790"/>
      <c r="FJ790"/>
      <c r="FK790"/>
      <c r="FL790"/>
      <c r="FM790"/>
      <c r="FN790"/>
      <c r="FO790"/>
      <c r="FP790"/>
      <c r="FQ790"/>
      <c r="FR790"/>
      <c r="FS790"/>
      <c r="FT790"/>
      <c r="FU790"/>
      <c r="FV790"/>
      <c r="FW790"/>
      <c r="FX790"/>
      <c r="FY790"/>
      <c r="FZ790"/>
      <c r="GA790"/>
      <c r="GB790"/>
      <c r="GC790"/>
      <c r="GD790"/>
      <c r="GE790"/>
      <c r="GF790"/>
      <c r="GG790"/>
      <c r="GH790"/>
      <c r="GI790"/>
      <c r="GJ790"/>
      <c r="GK790"/>
      <c r="GL790"/>
      <c r="GM790"/>
      <c r="GN790"/>
      <c r="GO790"/>
      <c r="GP790"/>
      <c r="GQ790"/>
      <c r="GR790"/>
      <c r="GS790"/>
      <c r="GT790"/>
      <c r="GU790"/>
      <c r="GV790"/>
      <c r="GW790"/>
      <c r="GX790"/>
      <c r="GY790"/>
      <c r="GZ790"/>
      <c r="HA790"/>
      <c r="HB790"/>
      <c r="HC790"/>
      <c r="HD790"/>
      <c r="HE790"/>
      <c r="HF790"/>
      <c r="HG790"/>
      <c r="HH790"/>
      <c r="HI790"/>
      <c r="HJ790"/>
      <c r="HK790"/>
      <c r="HL790"/>
      <c r="HM790"/>
      <c r="HN790"/>
      <c r="HO790"/>
      <c r="HP790"/>
      <c r="HQ790"/>
      <c r="HR790"/>
      <c r="HS790"/>
      <c r="HT790"/>
      <c r="HU790"/>
      <c r="HV790"/>
      <c r="HW790"/>
      <c r="HX790"/>
      <c r="HY790"/>
      <c r="HZ790"/>
      <c r="IA790"/>
      <c r="IB790"/>
      <c r="IC790"/>
      <c r="ID790"/>
      <c r="IE790"/>
      <c r="IF790"/>
      <c r="IG790"/>
      <c r="IH790"/>
      <c r="II790"/>
      <c r="IJ790"/>
      <c r="IK790"/>
      <c r="IL790"/>
      <c r="IM790"/>
      <c r="IN790"/>
      <c r="IO790"/>
      <c r="IP790"/>
      <c r="IQ790"/>
      <c r="IR790"/>
      <c r="IS790"/>
      <c r="IT790"/>
      <c r="IU790"/>
      <c r="IV790"/>
      <c r="IW790"/>
      <c r="IX790"/>
      <c r="IY790"/>
      <c r="IZ790"/>
      <c r="JA790"/>
      <c r="JB790"/>
      <c r="JC790"/>
      <c r="JD790"/>
      <c r="JE790"/>
      <c r="JF790"/>
      <c r="JG790"/>
      <c r="JH790"/>
      <c r="JI790"/>
      <c r="JJ790"/>
      <c r="JK790"/>
      <c r="JL790"/>
      <c r="JM790"/>
      <c r="JN790"/>
      <c r="JO790"/>
      <c r="JP790"/>
      <c r="JQ790"/>
      <c r="JR790"/>
      <c r="JS790"/>
      <c r="JT790"/>
      <c r="JU790"/>
      <c r="JV790"/>
      <c r="JW790"/>
      <c r="JX790"/>
      <c r="JY790"/>
      <c r="JZ790"/>
      <c r="KA790"/>
      <c r="KB790"/>
      <c r="KC790"/>
      <c r="KD790"/>
      <c r="KE790"/>
      <c r="KF790"/>
      <c r="KG790"/>
      <c r="KH790"/>
      <c r="KI790"/>
      <c r="KJ790"/>
      <c r="KK790"/>
      <c r="KL790"/>
      <c r="KM790"/>
      <c r="KN790"/>
      <c r="KO790"/>
      <c r="KP790"/>
      <c r="KQ790"/>
      <c r="KR790"/>
      <c r="KS790"/>
      <c r="KT790"/>
      <c r="KU790"/>
      <c r="KV790"/>
      <c r="KW790"/>
      <c r="KX790"/>
      <c r="KY790"/>
      <c r="KZ790"/>
      <c r="LA790"/>
      <c r="LB790"/>
      <c r="LC790"/>
      <c r="LD790"/>
      <c r="LE790"/>
      <c r="LF790"/>
      <c r="LG790"/>
      <c r="LH790"/>
      <c r="LI790"/>
      <c r="LJ790"/>
      <c r="LK790"/>
      <c r="LL790"/>
      <c r="LM790"/>
      <c r="LN790"/>
      <c r="LO790"/>
      <c r="LP790"/>
      <c r="LQ790"/>
      <c r="LR790"/>
      <c r="LS790"/>
      <c r="LT790"/>
      <c r="LU790"/>
      <c r="LV790"/>
      <c r="LW790"/>
      <c r="LX790"/>
      <c r="LY790"/>
      <c r="LZ790"/>
      <c r="MA790"/>
      <c r="MB790"/>
      <c r="MC790"/>
      <c r="MD790"/>
      <c r="ME790"/>
      <c r="MF790"/>
      <c r="MG790"/>
      <c r="MH790"/>
      <c r="MI790"/>
      <c r="MJ790"/>
      <c r="MK790"/>
      <c r="ML790"/>
      <c r="MM790"/>
      <c r="MN790"/>
      <c r="MO790"/>
      <c r="MP790"/>
      <c r="MQ790"/>
      <c r="MR790"/>
      <c r="MS790"/>
      <c r="MT790"/>
      <c r="MU790"/>
      <c r="MV790"/>
      <c r="MW790"/>
      <c r="MX790"/>
      <c r="MY790"/>
      <c r="MZ790"/>
      <c r="NA790"/>
      <c r="NB790"/>
      <c r="NC790"/>
      <c r="ND790"/>
      <c r="NE790"/>
      <c r="NF790"/>
      <c r="NG790"/>
      <c r="NH790"/>
      <c r="NI790"/>
      <c r="NJ790"/>
      <c r="NK790"/>
      <c r="NL790"/>
      <c r="NM790"/>
      <c r="NN790"/>
      <c r="NO790"/>
      <c r="NP790"/>
      <c r="NQ790"/>
      <c r="NR790"/>
      <c r="NS790"/>
      <c r="NT790"/>
      <c r="NU790"/>
      <c r="NV790"/>
      <c r="NW790"/>
      <c r="NX790"/>
      <c r="NY790"/>
      <c r="NZ790"/>
      <c r="OA790"/>
      <c r="OB790"/>
      <c r="OC790"/>
      <c r="OD790"/>
      <c r="OE790"/>
      <c r="OF790"/>
      <c r="OG790"/>
      <c r="OH790"/>
      <c r="OI790"/>
      <c r="OJ790"/>
      <c r="OK790"/>
      <c r="OL790"/>
      <c r="OM790"/>
      <c r="ON790"/>
      <c r="OO790"/>
      <c r="OP790"/>
      <c r="OQ790"/>
      <c r="OR790"/>
      <c r="OS790"/>
      <c r="OT790"/>
      <c r="OU790"/>
      <c r="OV790"/>
      <c r="OW790"/>
      <c r="OX790"/>
      <c r="OY790"/>
      <c r="OZ790"/>
      <c r="PA790"/>
      <c r="PB790"/>
      <c r="PC790"/>
      <c r="PD790"/>
      <c r="PE790"/>
      <c r="PF790"/>
      <c r="PG790"/>
      <c r="PH790"/>
      <c r="PI790"/>
      <c r="PJ790"/>
      <c r="PK790"/>
      <c r="PL790"/>
      <c r="PM790"/>
      <c r="PN790"/>
      <c r="PO790"/>
      <c r="PP790"/>
      <c r="PQ790"/>
      <c r="PR790"/>
      <c r="PS790"/>
      <c r="PT790"/>
      <c r="PU790"/>
      <c r="PV790"/>
      <c r="PW790"/>
      <c r="PX790"/>
      <c r="PY790"/>
      <c r="PZ790"/>
      <c r="QA790"/>
      <c r="QB790"/>
      <c r="QC790"/>
      <c r="QD790"/>
      <c r="QE790"/>
      <c r="QF790"/>
      <c r="QG790"/>
      <c r="QH790"/>
      <c r="QI790"/>
      <c r="QJ790"/>
      <c r="QK790"/>
      <c r="QL790"/>
      <c r="QM790"/>
      <c r="QN790"/>
      <c r="QO790"/>
      <c r="QP790"/>
      <c r="QQ790"/>
      <c r="QR790"/>
      <c r="QS790"/>
      <c r="QT790"/>
      <c r="QU790"/>
      <c r="QV790"/>
      <c r="QW790"/>
      <c r="QX790"/>
      <c r="QY790"/>
      <c r="QZ790"/>
      <c r="RA790"/>
      <c r="RB790"/>
      <c r="RC790"/>
      <c r="RD790"/>
      <c r="RE790"/>
      <c r="RF790"/>
      <c r="RG790"/>
      <c r="RH790"/>
      <c r="RI790"/>
      <c r="RJ790"/>
      <c r="RK790"/>
      <c r="RL790"/>
      <c r="RM790"/>
      <c r="RN790"/>
      <c r="RO790"/>
      <c r="RP790"/>
      <c r="RQ790"/>
      <c r="RR790"/>
      <c r="RS790"/>
      <c r="RT790"/>
      <c r="RU790"/>
      <c r="RV790"/>
      <c r="RW790"/>
      <c r="RX790"/>
      <c r="RY790"/>
      <c r="RZ790"/>
      <c r="SA790"/>
      <c r="SB790"/>
      <c r="SC790"/>
      <c r="SD790"/>
      <c r="SE790"/>
      <c r="SF790"/>
      <c r="SG790"/>
      <c r="SH790"/>
      <c r="SI790"/>
      <c r="SJ790"/>
      <c r="SK790"/>
      <c r="SL790"/>
      <c r="SM790"/>
      <c r="SN790"/>
      <c r="SO790"/>
      <c r="SP790"/>
    </row>
    <row r="791" spans="1:510" ht="16.5" customHeight="1" x14ac:dyDescent="0.2">
      <c r="A791" s="20">
        <v>183</v>
      </c>
      <c r="B791" s="20" t="s">
        <v>62</v>
      </c>
      <c r="C791" s="20" t="s">
        <v>915</v>
      </c>
      <c r="D791" s="20" t="s">
        <v>38</v>
      </c>
      <c r="E791" s="20" t="s">
        <v>1345</v>
      </c>
      <c r="F791" s="22" t="s">
        <v>928</v>
      </c>
      <c r="G791" s="20" t="s">
        <v>42</v>
      </c>
      <c r="H791" s="20" t="s">
        <v>35</v>
      </c>
      <c r="I791" s="20" t="s">
        <v>81</v>
      </c>
      <c r="J791" s="22" t="s">
        <v>915</v>
      </c>
      <c r="K791" s="20"/>
      <c r="L791" s="20"/>
      <c r="M791" s="20"/>
      <c r="N791" s="20"/>
      <c r="O791" s="23"/>
      <c r="P791" s="23">
        <v>1981982</v>
      </c>
      <c r="Q791" s="24">
        <v>1</v>
      </c>
      <c r="R791" s="25">
        <v>45870</v>
      </c>
      <c r="S791" s="20" t="s">
        <v>83</v>
      </c>
      <c r="T791" s="26">
        <f t="shared" si="14"/>
        <v>1981982</v>
      </c>
      <c r="U791" s="27" t="s">
        <v>100</v>
      </c>
      <c r="V791" s="27" t="s">
        <v>100</v>
      </c>
      <c r="W791"/>
      <c r="X791"/>
      <c r="Y791"/>
      <c r="Z791"/>
      <c r="AA791"/>
      <c r="AB791"/>
      <c r="AC791"/>
      <c r="AD791"/>
      <c r="AE791"/>
      <c r="AF791"/>
      <c r="AG791"/>
      <c r="AH791"/>
      <c r="AI791"/>
      <c r="AJ791"/>
      <c r="AK791"/>
      <c r="AL791"/>
      <c r="AM791"/>
      <c r="AN791"/>
      <c r="AO791"/>
      <c r="AP791"/>
      <c r="AQ791"/>
      <c r="AR791"/>
      <c r="AS791"/>
      <c r="AT791"/>
      <c r="AU791"/>
      <c r="AV791"/>
      <c r="AW791"/>
      <c r="AX791"/>
      <c r="AY791"/>
      <c r="AZ791"/>
      <c r="BA791"/>
      <c r="BB791"/>
      <c r="BC791"/>
      <c r="BD791"/>
      <c r="BE791"/>
      <c r="BF791"/>
      <c r="BG791"/>
      <c r="BH791"/>
      <c r="BI791"/>
      <c r="BJ791"/>
      <c r="BK791"/>
      <c r="BL791"/>
      <c r="BM791"/>
      <c r="BN791"/>
      <c r="BO791"/>
      <c r="BP791"/>
      <c r="BQ791"/>
      <c r="BR791"/>
      <c r="BS791"/>
      <c r="BT791"/>
      <c r="BU791"/>
      <c r="BV791"/>
      <c r="BW791"/>
      <c r="BX791"/>
      <c r="BY791"/>
      <c r="BZ791"/>
      <c r="CA791"/>
      <c r="CB791"/>
      <c r="CC791"/>
      <c r="CD791"/>
      <c r="CE791"/>
      <c r="CF791"/>
      <c r="CG791"/>
      <c r="CH791"/>
      <c r="CI791"/>
      <c r="CJ791"/>
      <c r="CK791"/>
      <c r="CL791"/>
      <c r="CM791"/>
      <c r="CN791"/>
      <c r="CO791"/>
      <c r="CP791"/>
      <c r="CQ791"/>
      <c r="CR791"/>
      <c r="CS791"/>
      <c r="CT791"/>
      <c r="CU791"/>
      <c r="CV791"/>
      <c r="CW791"/>
      <c r="CX791"/>
      <c r="CY791"/>
      <c r="CZ791"/>
      <c r="DA791"/>
      <c r="DB791"/>
      <c r="DC791"/>
      <c r="DD791"/>
      <c r="DE791"/>
      <c r="DF791"/>
      <c r="DG791"/>
      <c r="DH791"/>
      <c r="DI791"/>
      <c r="DJ791"/>
      <c r="DK791"/>
      <c r="DL791"/>
      <c r="DM791"/>
      <c r="DN791"/>
      <c r="DO791"/>
      <c r="DP791"/>
      <c r="DQ791"/>
      <c r="DR791"/>
      <c r="DS791"/>
      <c r="DT791"/>
      <c r="DU791"/>
      <c r="DV791"/>
      <c r="DW791"/>
      <c r="DX791"/>
      <c r="DY791"/>
      <c r="DZ791"/>
      <c r="EA791"/>
      <c r="EB791"/>
      <c r="EC791"/>
      <c r="ED791"/>
      <c r="EE791"/>
      <c r="EF791"/>
      <c r="EG791"/>
      <c r="EH791"/>
      <c r="EI791"/>
      <c r="EJ791"/>
      <c r="EK791"/>
      <c r="EL791"/>
      <c r="EM791"/>
      <c r="EN791"/>
      <c r="EO791"/>
      <c r="EP791"/>
      <c r="EQ791"/>
      <c r="ER791"/>
      <c r="ES791"/>
      <c r="ET791"/>
      <c r="EU791"/>
      <c r="EV791"/>
      <c r="EW791"/>
      <c r="EX791"/>
      <c r="EY791"/>
      <c r="EZ791"/>
      <c r="FA791"/>
      <c r="FB791"/>
      <c r="FC791"/>
      <c r="FD791"/>
      <c r="FE791"/>
      <c r="FF791"/>
      <c r="FG791"/>
      <c r="FH791"/>
      <c r="FI791"/>
      <c r="FJ791"/>
      <c r="FK791"/>
      <c r="FL791"/>
      <c r="FM791"/>
      <c r="FN791"/>
      <c r="FO791"/>
      <c r="FP791"/>
      <c r="FQ791"/>
      <c r="FR791"/>
      <c r="FS791"/>
      <c r="FT791"/>
      <c r="FU791"/>
      <c r="FV791"/>
      <c r="FW791"/>
      <c r="FX791"/>
      <c r="FY791"/>
      <c r="FZ791"/>
      <c r="GA791"/>
      <c r="GB791"/>
      <c r="GC791"/>
      <c r="GD791"/>
      <c r="GE791"/>
      <c r="GF791"/>
      <c r="GG791"/>
      <c r="GH791"/>
      <c r="GI791"/>
      <c r="GJ791"/>
      <c r="GK791"/>
      <c r="GL791"/>
      <c r="GM791"/>
      <c r="GN791"/>
      <c r="GO791"/>
      <c r="GP791"/>
      <c r="GQ791"/>
      <c r="GR791"/>
      <c r="GS791"/>
      <c r="GT791"/>
      <c r="GU791"/>
      <c r="GV791"/>
      <c r="GW791"/>
      <c r="GX791"/>
      <c r="GY791"/>
      <c r="GZ791"/>
      <c r="HA791"/>
      <c r="HB791"/>
      <c r="HC791"/>
      <c r="HD791"/>
      <c r="HE791"/>
      <c r="HF791"/>
      <c r="HG791"/>
      <c r="HH791"/>
      <c r="HI791"/>
      <c r="HJ791"/>
      <c r="HK791"/>
      <c r="HL791"/>
      <c r="HM791"/>
      <c r="HN791"/>
      <c r="HO791"/>
      <c r="HP791"/>
      <c r="HQ791"/>
      <c r="HR791"/>
      <c r="HS791"/>
      <c r="HT791"/>
      <c r="HU791"/>
      <c r="HV791"/>
      <c r="HW791"/>
      <c r="HX791"/>
      <c r="HY791"/>
      <c r="HZ791"/>
      <c r="IA791"/>
      <c r="IB791"/>
      <c r="IC791"/>
      <c r="ID791"/>
      <c r="IE791"/>
      <c r="IF791"/>
      <c r="IG791"/>
      <c r="IH791"/>
      <c r="II791"/>
      <c r="IJ791"/>
      <c r="IK791"/>
      <c r="IL791"/>
      <c r="IM791"/>
      <c r="IN791"/>
      <c r="IO791"/>
      <c r="IP791"/>
      <c r="IQ791"/>
      <c r="IR791"/>
      <c r="IS791"/>
      <c r="IT791"/>
      <c r="IU791"/>
      <c r="IV791"/>
      <c r="IW791"/>
      <c r="IX791"/>
      <c r="IY791"/>
      <c r="IZ791"/>
      <c r="JA791"/>
      <c r="JB791"/>
      <c r="JC791"/>
      <c r="JD791"/>
      <c r="JE791"/>
      <c r="JF791"/>
      <c r="JG791"/>
      <c r="JH791"/>
      <c r="JI791"/>
      <c r="JJ791"/>
      <c r="JK791"/>
      <c r="JL791"/>
      <c r="JM791"/>
      <c r="JN791"/>
      <c r="JO791"/>
      <c r="JP791"/>
      <c r="JQ791"/>
      <c r="JR791"/>
      <c r="JS791"/>
      <c r="JT791"/>
      <c r="JU791"/>
      <c r="JV791"/>
      <c r="JW791"/>
      <c r="JX791"/>
      <c r="JY791"/>
      <c r="JZ791"/>
      <c r="KA791"/>
      <c r="KB791"/>
      <c r="KC791"/>
      <c r="KD791"/>
      <c r="KE791"/>
      <c r="KF791"/>
      <c r="KG791"/>
      <c r="KH791"/>
      <c r="KI791"/>
      <c r="KJ791"/>
      <c r="KK791"/>
      <c r="KL791"/>
      <c r="KM791"/>
      <c r="KN791"/>
      <c r="KO791"/>
      <c r="KP791"/>
      <c r="KQ791"/>
      <c r="KR791"/>
      <c r="KS791"/>
      <c r="KT791"/>
      <c r="KU791"/>
      <c r="KV791"/>
      <c r="KW791"/>
      <c r="KX791"/>
      <c r="KY791"/>
      <c r="KZ791"/>
      <c r="LA791"/>
      <c r="LB791"/>
      <c r="LC791"/>
      <c r="LD791"/>
      <c r="LE791"/>
      <c r="LF791"/>
      <c r="LG791"/>
      <c r="LH791"/>
      <c r="LI791"/>
      <c r="LJ791"/>
      <c r="LK791"/>
      <c r="LL791"/>
      <c r="LM791"/>
      <c r="LN791"/>
      <c r="LO791"/>
      <c r="LP791"/>
      <c r="LQ791"/>
      <c r="LR791"/>
      <c r="LS791"/>
      <c r="LT791"/>
      <c r="LU791"/>
      <c r="LV791"/>
      <c r="LW791"/>
      <c r="LX791"/>
      <c r="LY791"/>
      <c r="LZ791"/>
      <c r="MA791"/>
      <c r="MB791"/>
      <c r="MC791"/>
      <c r="MD791"/>
      <c r="ME791"/>
      <c r="MF791"/>
      <c r="MG791"/>
      <c r="MH791"/>
      <c r="MI791"/>
      <c r="MJ791"/>
      <c r="MK791"/>
      <c r="ML791"/>
      <c r="MM791"/>
      <c r="MN791"/>
      <c r="MO791"/>
      <c r="MP791"/>
      <c r="MQ791"/>
      <c r="MR791"/>
      <c r="MS791"/>
      <c r="MT791"/>
      <c r="MU791"/>
      <c r="MV791"/>
      <c r="MW791"/>
      <c r="MX791"/>
      <c r="MY791"/>
      <c r="MZ791"/>
      <c r="NA791"/>
      <c r="NB791"/>
      <c r="NC791"/>
      <c r="ND791"/>
      <c r="NE791"/>
      <c r="NF791"/>
      <c r="NG791"/>
      <c r="NH791"/>
      <c r="NI791"/>
      <c r="NJ791"/>
      <c r="NK791"/>
      <c r="NL791"/>
      <c r="NM791"/>
      <c r="NN791"/>
      <c r="NO791"/>
      <c r="NP791"/>
      <c r="NQ791"/>
      <c r="NR791"/>
      <c r="NS791"/>
      <c r="NT791"/>
      <c r="NU791"/>
      <c r="NV791"/>
      <c r="NW791"/>
      <c r="NX791"/>
      <c r="NY791"/>
      <c r="NZ791"/>
      <c r="OA791"/>
      <c r="OB791"/>
      <c r="OC791"/>
      <c r="OD791"/>
      <c r="OE791"/>
      <c r="OF791"/>
      <c r="OG791"/>
      <c r="OH791"/>
      <c r="OI791"/>
      <c r="OJ791"/>
      <c r="OK791"/>
      <c r="OL791"/>
      <c r="OM791"/>
      <c r="ON791"/>
      <c r="OO791"/>
      <c r="OP791"/>
      <c r="OQ791"/>
      <c r="OR791"/>
      <c r="OS791"/>
      <c r="OT791"/>
      <c r="OU791"/>
      <c r="OV791"/>
      <c r="OW791"/>
      <c r="OX791"/>
      <c r="OY791"/>
      <c r="OZ791"/>
      <c r="PA791"/>
      <c r="PB791"/>
      <c r="PC791"/>
      <c r="PD791"/>
      <c r="PE791"/>
      <c r="PF791"/>
      <c r="PG791"/>
      <c r="PH791"/>
      <c r="PI791"/>
      <c r="PJ791"/>
      <c r="PK791"/>
      <c r="PL791"/>
      <c r="PM791"/>
      <c r="PN791"/>
      <c r="PO791"/>
      <c r="PP791"/>
      <c r="PQ791"/>
      <c r="PR791"/>
      <c r="PS791"/>
      <c r="PT791"/>
      <c r="PU791"/>
      <c r="PV791"/>
      <c r="PW791"/>
      <c r="PX791"/>
      <c r="PY791"/>
      <c r="PZ791"/>
      <c r="QA791"/>
      <c r="QB791"/>
      <c r="QC791"/>
      <c r="QD791"/>
      <c r="QE791"/>
      <c r="QF791"/>
      <c r="QG791"/>
      <c r="QH791"/>
      <c r="QI791"/>
      <c r="QJ791"/>
      <c r="QK791"/>
      <c r="QL791"/>
      <c r="QM791"/>
      <c r="QN791"/>
      <c r="QO791"/>
      <c r="QP791"/>
      <c r="QQ791"/>
      <c r="QR791"/>
      <c r="QS791"/>
      <c r="QT791"/>
      <c r="QU791"/>
      <c r="QV791"/>
      <c r="QW791"/>
      <c r="QX791"/>
      <c r="QY791"/>
      <c r="QZ791"/>
      <c r="RA791"/>
      <c r="RB791"/>
      <c r="RC791"/>
      <c r="RD791"/>
      <c r="RE791"/>
      <c r="RF791"/>
      <c r="RG791"/>
      <c r="RH791"/>
      <c r="RI791"/>
      <c r="RJ791"/>
      <c r="RK791"/>
      <c r="RL791"/>
      <c r="RM791"/>
      <c r="RN791"/>
      <c r="RO791"/>
      <c r="RP791"/>
      <c r="RQ791"/>
      <c r="RR791"/>
      <c r="RS791"/>
      <c r="RT791"/>
      <c r="RU791"/>
      <c r="RV791"/>
      <c r="RW791"/>
      <c r="RX791"/>
      <c r="RY791"/>
      <c r="RZ791"/>
      <c r="SA791"/>
      <c r="SB791"/>
      <c r="SC791"/>
      <c r="SD791"/>
      <c r="SE791"/>
      <c r="SF791"/>
      <c r="SG791"/>
      <c r="SH791"/>
      <c r="SI791"/>
      <c r="SJ791"/>
      <c r="SK791"/>
      <c r="SL791"/>
      <c r="SM791"/>
      <c r="SN791"/>
      <c r="SO791"/>
      <c r="SP791"/>
    </row>
    <row r="792" spans="1:510" ht="16.5" customHeight="1" x14ac:dyDescent="0.2">
      <c r="A792" s="20">
        <v>184</v>
      </c>
      <c r="B792" s="20" t="s">
        <v>62</v>
      </c>
      <c r="C792" s="20" t="s">
        <v>915</v>
      </c>
      <c r="D792" s="20" t="s">
        <v>38</v>
      </c>
      <c r="E792" s="20" t="s">
        <v>1345</v>
      </c>
      <c r="F792" s="22" t="s">
        <v>928</v>
      </c>
      <c r="G792" s="20" t="s">
        <v>42</v>
      </c>
      <c r="H792" s="20" t="s">
        <v>35</v>
      </c>
      <c r="I792" s="20" t="s">
        <v>81</v>
      </c>
      <c r="J792" s="22" t="s">
        <v>915</v>
      </c>
      <c r="K792" s="20"/>
      <c r="L792" s="20"/>
      <c r="M792" s="20"/>
      <c r="N792" s="20"/>
      <c r="O792" s="23"/>
      <c r="P792" s="23">
        <v>1981982</v>
      </c>
      <c r="Q792" s="24">
        <v>1</v>
      </c>
      <c r="R792" s="25">
        <v>45901</v>
      </c>
      <c r="S792" s="20" t="s">
        <v>83</v>
      </c>
      <c r="T792" s="26">
        <f t="shared" si="14"/>
        <v>1981982</v>
      </c>
      <c r="U792" s="27" t="s">
        <v>100</v>
      </c>
      <c r="V792" s="27" t="s">
        <v>100</v>
      </c>
      <c r="W792"/>
      <c r="X792"/>
      <c r="Y792"/>
      <c r="Z792"/>
      <c r="AA792"/>
      <c r="AB792"/>
      <c r="AC792"/>
      <c r="AD792"/>
      <c r="AE792"/>
      <c r="AF792"/>
      <c r="AG792"/>
      <c r="AH792"/>
      <c r="AI792"/>
      <c r="AJ792"/>
      <c r="AK792"/>
      <c r="AL792"/>
      <c r="AM792"/>
      <c r="AN792"/>
      <c r="AO792"/>
      <c r="AP792"/>
      <c r="AQ792"/>
      <c r="AR792"/>
      <c r="AS792"/>
      <c r="AT792"/>
      <c r="AU792"/>
      <c r="AV792"/>
      <c r="AW792"/>
      <c r="AX792"/>
      <c r="AY792"/>
      <c r="AZ792"/>
      <c r="BA792"/>
      <c r="BB792"/>
      <c r="BC792"/>
      <c r="BD792"/>
      <c r="BE792"/>
      <c r="BF792"/>
      <c r="BG792"/>
      <c r="BH792"/>
      <c r="BI792"/>
      <c r="BJ792"/>
      <c r="BK792"/>
      <c r="BL792"/>
      <c r="BM792"/>
      <c r="BN792"/>
      <c r="BO792"/>
      <c r="BP792"/>
      <c r="BQ792"/>
      <c r="BR792"/>
      <c r="BS792"/>
      <c r="BT792"/>
      <c r="BU792"/>
      <c r="BV792"/>
      <c r="BW792"/>
      <c r="BX792"/>
      <c r="BY792"/>
      <c r="BZ792"/>
      <c r="CA792"/>
      <c r="CB792"/>
      <c r="CC792"/>
      <c r="CD792"/>
      <c r="CE792"/>
      <c r="CF792"/>
      <c r="CG792"/>
      <c r="CH792"/>
      <c r="CI792"/>
      <c r="CJ792"/>
      <c r="CK792"/>
      <c r="CL792"/>
      <c r="CM792"/>
      <c r="CN792"/>
      <c r="CO792"/>
      <c r="CP792"/>
      <c r="CQ792"/>
      <c r="CR792"/>
      <c r="CS792"/>
      <c r="CT792"/>
      <c r="CU792"/>
      <c r="CV792"/>
      <c r="CW792"/>
      <c r="CX792"/>
      <c r="CY792"/>
      <c r="CZ792"/>
      <c r="DA792"/>
      <c r="DB792"/>
      <c r="DC792"/>
      <c r="DD792"/>
      <c r="DE792"/>
      <c r="DF792"/>
      <c r="DG792"/>
      <c r="DH792"/>
      <c r="DI792"/>
      <c r="DJ792"/>
      <c r="DK792"/>
      <c r="DL792"/>
      <c r="DM792"/>
      <c r="DN792"/>
      <c r="DO792"/>
      <c r="DP792"/>
      <c r="DQ792"/>
      <c r="DR792"/>
      <c r="DS792"/>
      <c r="DT792"/>
      <c r="DU792"/>
      <c r="DV792"/>
      <c r="DW792"/>
      <c r="DX792"/>
      <c r="DY792"/>
      <c r="DZ792"/>
      <c r="EA792"/>
      <c r="EB792"/>
      <c r="EC792"/>
      <c r="ED792"/>
      <c r="EE792"/>
      <c r="EF792"/>
      <c r="EG792"/>
      <c r="EH792"/>
      <c r="EI792"/>
      <c r="EJ792"/>
      <c r="EK792"/>
      <c r="EL792"/>
      <c r="EM792"/>
      <c r="EN792"/>
      <c r="EO792"/>
      <c r="EP792"/>
      <c r="EQ792"/>
      <c r="ER792"/>
      <c r="ES792"/>
      <c r="ET792"/>
      <c r="EU792"/>
      <c r="EV792"/>
      <c r="EW792"/>
      <c r="EX792"/>
      <c r="EY792"/>
      <c r="EZ792"/>
      <c r="FA792"/>
      <c r="FB792"/>
      <c r="FC792"/>
      <c r="FD792"/>
      <c r="FE792"/>
      <c r="FF792"/>
      <c r="FG792"/>
      <c r="FH792"/>
      <c r="FI792"/>
      <c r="FJ792"/>
      <c r="FK792"/>
      <c r="FL792"/>
      <c r="FM792"/>
      <c r="FN792"/>
      <c r="FO792"/>
      <c r="FP792"/>
      <c r="FQ792"/>
      <c r="FR792"/>
      <c r="FS792"/>
      <c r="FT792"/>
      <c r="FU792"/>
      <c r="FV792"/>
      <c r="FW792"/>
      <c r="FX792"/>
      <c r="FY792"/>
      <c r="FZ792"/>
      <c r="GA792"/>
      <c r="GB792"/>
      <c r="GC792"/>
      <c r="GD792"/>
      <c r="GE792"/>
      <c r="GF792"/>
      <c r="GG792"/>
      <c r="GH792"/>
      <c r="GI792"/>
      <c r="GJ792"/>
      <c r="GK792"/>
      <c r="GL792"/>
      <c r="GM792"/>
      <c r="GN792"/>
      <c r="GO792"/>
      <c r="GP792"/>
      <c r="GQ792"/>
      <c r="GR792"/>
      <c r="GS792"/>
      <c r="GT792"/>
      <c r="GU792"/>
      <c r="GV792"/>
      <c r="GW792"/>
      <c r="GX792"/>
      <c r="GY792"/>
      <c r="GZ792"/>
      <c r="HA792"/>
      <c r="HB792"/>
      <c r="HC792"/>
      <c r="HD792"/>
      <c r="HE792"/>
      <c r="HF792"/>
      <c r="HG792"/>
      <c r="HH792"/>
      <c r="HI792"/>
      <c r="HJ792"/>
      <c r="HK792"/>
      <c r="HL792"/>
      <c r="HM792"/>
      <c r="HN792"/>
      <c r="HO792"/>
      <c r="HP792"/>
      <c r="HQ792"/>
      <c r="HR792"/>
      <c r="HS792"/>
      <c r="HT792"/>
      <c r="HU792"/>
      <c r="HV792"/>
      <c r="HW792"/>
      <c r="HX792"/>
      <c r="HY792"/>
      <c r="HZ792"/>
      <c r="IA792"/>
      <c r="IB792"/>
      <c r="IC792"/>
      <c r="ID792"/>
      <c r="IE792"/>
      <c r="IF792"/>
      <c r="IG792"/>
      <c r="IH792"/>
      <c r="II792"/>
      <c r="IJ792"/>
      <c r="IK792"/>
      <c r="IL792"/>
      <c r="IM792"/>
      <c r="IN792"/>
      <c r="IO792"/>
      <c r="IP792"/>
      <c r="IQ792"/>
      <c r="IR792"/>
      <c r="IS792"/>
      <c r="IT792"/>
      <c r="IU792"/>
      <c r="IV792"/>
      <c r="IW792"/>
      <c r="IX792"/>
      <c r="IY792"/>
      <c r="IZ792"/>
      <c r="JA792"/>
      <c r="JB792"/>
      <c r="JC792"/>
      <c r="JD792"/>
      <c r="JE792"/>
      <c r="JF792"/>
      <c r="JG792"/>
      <c r="JH792"/>
      <c r="JI792"/>
      <c r="JJ792"/>
      <c r="JK792"/>
      <c r="JL792"/>
      <c r="JM792"/>
      <c r="JN792"/>
      <c r="JO792"/>
      <c r="JP792"/>
      <c r="JQ792"/>
      <c r="JR792"/>
      <c r="JS792"/>
      <c r="JT792"/>
      <c r="JU792"/>
      <c r="JV792"/>
      <c r="JW792"/>
      <c r="JX792"/>
      <c r="JY792"/>
      <c r="JZ792"/>
      <c r="KA792"/>
      <c r="KB792"/>
      <c r="KC792"/>
      <c r="KD792"/>
      <c r="KE792"/>
      <c r="KF792"/>
      <c r="KG792"/>
      <c r="KH792"/>
      <c r="KI792"/>
      <c r="KJ792"/>
      <c r="KK792"/>
      <c r="KL792"/>
      <c r="KM792"/>
      <c r="KN792"/>
      <c r="KO792"/>
      <c r="KP792"/>
      <c r="KQ792"/>
      <c r="KR792"/>
      <c r="KS792"/>
      <c r="KT792"/>
      <c r="KU792"/>
      <c r="KV792"/>
      <c r="KW792"/>
      <c r="KX792"/>
      <c r="KY792"/>
      <c r="KZ792"/>
      <c r="LA792"/>
      <c r="LB792"/>
      <c r="LC792"/>
      <c r="LD792"/>
      <c r="LE792"/>
      <c r="LF792"/>
      <c r="LG792"/>
      <c r="LH792"/>
      <c r="LI792"/>
      <c r="LJ792"/>
      <c r="LK792"/>
      <c r="LL792"/>
      <c r="LM792"/>
      <c r="LN792"/>
      <c r="LO792"/>
      <c r="LP792"/>
      <c r="LQ792"/>
      <c r="LR792"/>
      <c r="LS792"/>
      <c r="LT792"/>
      <c r="LU792"/>
      <c r="LV792"/>
      <c r="LW792"/>
      <c r="LX792"/>
      <c r="LY792"/>
      <c r="LZ792"/>
      <c r="MA792"/>
      <c r="MB792"/>
      <c r="MC792"/>
      <c r="MD792"/>
      <c r="ME792"/>
      <c r="MF792"/>
      <c r="MG792"/>
      <c r="MH792"/>
      <c r="MI792"/>
      <c r="MJ792"/>
      <c r="MK792"/>
      <c r="ML792"/>
      <c r="MM792"/>
      <c r="MN792"/>
      <c r="MO792"/>
      <c r="MP792"/>
      <c r="MQ792"/>
      <c r="MR792"/>
      <c r="MS792"/>
      <c r="MT792"/>
      <c r="MU792"/>
      <c r="MV792"/>
      <c r="MW792"/>
      <c r="MX792"/>
      <c r="MY792"/>
      <c r="MZ792"/>
      <c r="NA792"/>
      <c r="NB792"/>
      <c r="NC792"/>
      <c r="ND792"/>
      <c r="NE792"/>
      <c r="NF792"/>
      <c r="NG792"/>
      <c r="NH792"/>
      <c r="NI792"/>
      <c r="NJ792"/>
      <c r="NK792"/>
      <c r="NL792"/>
      <c r="NM792"/>
      <c r="NN792"/>
      <c r="NO792"/>
      <c r="NP792"/>
      <c r="NQ792"/>
      <c r="NR792"/>
      <c r="NS792"/>
      <c r="NT792"/>
      <c r="NU792"/>
      <c r="NV792"/>
      <c r="NW792"/>
      <c r="NX792"/>
      <c r="NY792"/>
      <c r="NZ792"/>
      <c r="OA792"/>
      <c r="OB792"/>
      <c r="OC792"/>
      <c r="OD792"/>
      <c r="OE792"/>
      <c r="OF792"/>
      <c r="OG792"/>
      <c r="OH792"/>
      <c r="OI792"/>
      <c r="OJ792"/>
      <c r="OK792"/>
      <c r="OL792"/>
      <c r="OM792"/>
      <c r="ON792"/>
      <c r="OO792"/>
      <c r="OP792"/>
      <c r="OQ792"/>
      <c r="OR792"/>
      <c r="OS792"/>
      <c r="OT792"/>
      <c r="OU792"/>
      <c r="OV792"/>
      <c r="OW792"/>
      <c r="OX792"/>
      <c r="OY792"/>
      <c r="OZ792"/>
      <c r="PA792"/>
      <c r="PB792"/>
      <c r="PC792"/>
      <c r="PD792"/>
      <c r="PE792"/>
      <c r="PF792"/>
      <c r="PG792"/>
      <c r="PH792"/>
      <c r="PI792"/>
      <c r="PJ792"/>
      <c r="PK792"/>
      <c r="PL792"/>
      <c r="PM792"/>
      <c r="PN792"/>
      <c r="PO792"/>
      <c r="PP792"/>
      <c r="PQ792"/>
      <c r="PR792"/>
      <c r="PS792"/>
      <c r="PT792"/>
      <c r="PU792"/>
      <c r="PV792"/>
      <c r="PW792"/>
      <c r="PX792"/>
      <c r="PY792"/>
      <c r="PZ792"/>
      <c r="QA792"/>
      <c r="QB792"/>
      <c r="QC792"/>
      <c r="QD792"/>
      <c r="QE792"/>
      <c r="QF792"/>
      <c r="QG792"/>
      <c r="QH792"/>
      <c r="QI792"/>
      <c r="QJ792"/>
      <c r="QK792"/>
      <c r="QL792"/>
      <c r="QM792"/>
      <c r="QN792"/>
      <c r="QO792"/>
      <c r="QP792"/>
      <c r="QQ792"/>
      <c r="QR792"/>
      <c r="QS792"/>
      <c r="QT792"/>
      <c r="QU792"/>
      <c r="QV792"/>
      <c r="QW792"/>
      <c r="QX792"/>
      <c r="QY792"/>
      <c r="QZ792"/>
      <c r="RA792"/>
      <c r="RB792"/>
      <c r="RC792"/>
      <c r="RD792"/>
      <c r="RE792"/>
      <c r="RF792"/>
      <c r="RG792"/>
      <c r="RH792"/>
      <c r="RI792"/>
      <c r="RJ792"/>
      <c r="RK792"/>
      <c r="RL792"/>
      <c r="RM792"/>
      <c r="RN792"/>
      <c r="RO792"/>
      <c r="RP792"/>
      <c r="RQ792"/>
      <c r="RR792"/>
      <c r="RS792"/>
      <c r="RT792"/>
      <c r="RU792"/>
      <c r="RV792"/>
      <c r="RW792"/>
      <c r="RX792"/>
      <c r="RY792"/>
      <c r="RZ792"/>
      <c r="SA792"/>
      <c r="SB792"/>
      <c r="SC792"/>
      <c r="SD792"/>
      <c r="SE792"/>
      <c r="SF792"/>
      <c r="SG792"/>
      <c r="SH792"/>
      <c r="SI792"/>
      <c r="SJ792"/>
      <c r="SK792"/>
      <c r="SL792"/>
      <c r="SM792"/>
      <c r="SN792"/>
      <c r="SO792"/>
      <c r="SP792"/>
    </row>
    <row r="793" spans="1:510" ht="16.5" customHeight="1" x14ac:dyDescent="0.2">
      <c r="A793" s="20">
        <v>185</v>
      </c>
      <c r="B793" s="20" t="s">
        <v>62</v>
      </c>
      <c r="C793" s="20" t="s">
        <v>915</v>
      </c>
      <c r="D793" s="20" t="s">
        <v>38</v>
      </c>
      <c r="E793" s="20" t="s">
        <v>1345</v>
      </c>
      <c r="F793" s="22" t="s">
        <v>928</v>
      </c>
      <c r="G793" s="20" t="s">
        <v>42</v>
      </c>
      <c r="H793" s="20" t="s">
        <v>35</v>
      </c>
      <c r="I793" s="20" t="s">
        <v>81</v>
      </c>
      <c r="J793" s="22" t="s">
        <v>915</v>
      </c>
      <c r="K793" s="20"/>
      <c r="L793" s="20"/>
      <c r="M793" s="20"/>
      <c r="N793" s="20"/>
      <c r="O793" s="23"/>
      <c r="P793" s="23">
        <v>1981982</v>
      </c>
      <c r="Q793" s="24">
        <v>1</v>
      </c>
      <c r="R793" s="25">
        <v>45931</v>
      </c>
      <c r="S793" s="20" t="s">
        <v>83</v>
      </c>
      <c r="T793" s="26">
        <f t="shared" si="14"/>
        <v>1981982</v>
      </c>
      <c r="U793" s="27" t="s">
        <v>100</v>
      </c>
      <c r="V793" s="27" t="s">
        <v>100</v>
      </c>
      <c r="W793"/>
      <c r="X793"/>
      <c r="Y793"/>
      <c r="Z793"/>
      <c r="AA793"/>
      <c r="AB793"/>
      <c r="AC793"/>
      <c r="AD793"/>
      <c r="AE793"/>
      <c r="AF793"/>
      <c r="AG793"/>
      <c r="AH793"/>
      <c r="AI793"/>
      <c r="AJ793"/>
      <c r="AK793"/>
      <c r="AL793"/>
      <c r="AM793"/>
      <c r="AN793"/>
      <c r="AO793"/>
      <c r="AP793"/>
      <c r="AQ793"/>
      <c r="AR793"/>
      <c r="AS793"/>
      <c r="AT793"/>
      <c r="AU793"/>
      <c r="AV793"/>
      <c r="AW793"/>
      <c r="AX793"/>
      <c r="AY793"/>
      <c r="AZ793"/>
      <c r="BA793"/>
      <c r="BB793"/>
      <c r="BC793"/>
      <c r="BD793"/>
      <c r="BE793"/>
      <c r="BF793"/>
      <c r="BG793"/>
      <c r="BH793"/>
      <c r="BI793"/>
      <c r="BJ793"/>
      <c r="BK793"/>
      <c r="BL793"/>
      <c r="BM793"/>
      <c r="BN793"/>
      <c r="BO793"/>
      <c r="BP793"/>
      <c r="BQ793"/>
      <c r="BR793"/>
      <c r="BS793"/>
      <c r="BT793"/>
      <c r="BU793"/>
      <c r="BV793"/>
      <c r="BW793"/>
      <c r="BX793"/>
      <c r="BY793"/>
      <c r="BZ793"/>
      <c r="CA793"/>
      <c r="CB793"/>
      <c r="CC793"/>
      <c r="CD793"/>
      <c r="CE793"/>
      <c r="CF793"/>
      <c r="CG793"/>
      <c r="CH793"/>
      <c r="CI793"/>
      <c r="CJ793"/>
      <c r="CK793"/>
      <c r="CL793"/>
      <c r="CM793"/>
      <c r="CN793"/>
      <c r="CO793"/>
      <c r="CP793"/>
      <c r="CQ793"/>
      <c r="CR793"/>
      <c r="CS793"/>
      <c r="CT793"/>
      <c r="CU793"/>
      <c r="CV793"/>
      <c r="CW793"/>
      <c r="CX793"/>
      <c r="CY793"/>
      <c r="CZ793"/>
      <c r="DA793"/>
      <c r="DB793"/>
      <c r="DC793"/>
      <c r="DD793"/>
      <c r="DE793"/>
      <c r="DF793"/>
      <c r="DG793"/>
      <c r="DH793"/>
      <c r="DI793"/>
      <c r="DJ793"/>
      <c r="DK793"/>
      <c r="DL793"/>
      <c r="DM793"/>
      <c r="DN793"/>
      <c r="DO793"/>
      <c r="DP793"/>
      <c r="DQ793"/>
      <c r="DR793"/>
      <c r="DS793"/>
      <c r="DT793"/>
      <c r="DU793"/>
      <c r="DV793"/>
      <c r="DW793"/>
      <c r="DX793"/>
      <c r="DY793"/>
      <c r="DZ793"/>
      <c r="EA793"/>
      <c r="EB793"/>
      <c r="EC793"/>
      <c r="ED793"/>
      <c r="EE793"/>
      <c r="EF793"/>
      <c r="EG793"/>
      <c r="EH793"/>
      <c r="EI793"/>
      <c r="EJ793"/>
      <c r="EK793"/>
      <c r="EL793"/>
      <c r="EM793"/>
      <c r="EN793"/>
      <c r="EO793"/>
      <c r="EP793"/>
      <c r="EQ793"/>
      <c r="ER793"/>
      <c r="ES793"/>
      <c r="ET793"/>
      <c r="EU793"/>
      <c r="EV793"/>
      <c r="EW793"/>
      <c r="EX793"/>
      <c r="EY793"/>
      <c r="EZ793"/>
      <c r="FA793"/>
      <c r="FB793"/>
      <c r="FC793"/>
      <c r="FD793"/>
      <c r="FE793"/>
      <c r="FF793"/>
      <c r="FG793"/>
      <c r="FH793"/>
      <c r="FI793"/>
      <c r="FJ793"/>
      <c r="FK793"/>
      <c r="FL793"/>
      <c r="FM793"/>
      <c r="FN793"/>
      <c r="FO793"/>
      <c r="FP793"/>
      <c r="FQ793"/>
      <c r="FR793"/>
      <c r="FS793"/>
      <c r="FT793"/>
      <c r="FU793"/>
      <c r="FV793"/>
      <c r="FW793"/>
      <c r="FX793"/>
      <c r="FY793"/>
      <c r="FZ793"/>
      <c r="GA793"/>
      <c r="GB793"/>
      <c r="GC793"/>
      <c r="GD793"/>
      <c r="GE793"/>
      <c r="GF793"/>
      <c r="GG793"/>
      <c r="GH793"/>
      <c r="GI793"/>
      <c r="GJ793"/>
      <c r="GK793"/>
      <c r="GL793"/>
      <c r="GM793"/>
      <c r="GN793"/>
      <c r="GO793"/>
      <c r="GP793"/>
      <c r="GQ793"/>
      <c r="GR793"/>
      <c r="GS793"/>
      <c r="GT793"/>
      <c r="GU793"/>
      <c r="GV793"/>
      <c r="GW793"/>
      <c r="GX793"/>
      <c r="GY793"/>
      <c r="GZ793"/>
      <c r="HA793"/>
      <c r="HB793"/>
      <c r="HC793"/>
      <c r="HD793"/>
      <c r="HE793"/>
      <c r="HF793"/>
      <c r="HG793"/>
      <c r="HH793"/>
      <c r="HI793"/>
      <c r="HJ793"/>
      <c r="HK793"/>
      <c r="HL793"/>
      <c r="HM793"/>
      <c r="HN793"/>
      <c r="HO793"/>
      <c r="HP793"/>
      <c r="HQ793"/>
      <c r="HR793"/>
      <c r="HS793"/>
      <c r="HT793"/>
      <c r="HU793"/>
      <c r="HV793"/>
      <c r="HW793"/>
      <c r="HX793"/>
      <c r="HY793"/>
      <c r="HZ793"/>
      <c r="IA793"/>
      <c r="IB793"/>
      <c r="IC793"/>
      <c r="ID793"/>
      <c r="IE793"/>
      <c r="IF793"/>
      <c r="IG793"/>
      <c r="IH793"/>
      <c r="II793"/>
      <c r="IJ793"/>
      <c r="IK793"/>
      <c r="IL793"/>
      <c r="IM793"/>
      <c r="IN793"/>
      <c r="IO793"/>
      <c r="IP793"/>
      <c r="IQ793"/>
      <c r="IR793"/>
      <c r="IS793"/>
      <c r="IT793"/>
      <c r="IU793"/>
      <c r="IV793"/>
      <c r="IW793"/>
      <c r="IX793"/>
      <c r="IY793"/>
      <c r="IZ793"/>
      <c r="JA793"/>
      <c r="JB793"/>
      <c r="JC793"/>
      <c r="JD793"/>
      <c r="JE793"/>
      <c r="JF793"/>
      <c r="JG793"/>
      <c r="JH793"/>
      <c r="JI793"/>
      <c r="JJ793"/>
      <c r="JK793"/>
      <c r="JL793"/>
      <c r="JM793"/>
      <c r="JN793"/>
      <c r="JO793"/>
      <c r="JP793"/>
      <c r="JQ793"/>
      <c r="JR793"/>
      <c r="JS793"/>
      <c r="JT793"/>
      <c r="JU793"/>
      <c r="JV793"/>
      <c r="JW793"/>
      <c r="JX793"/>
      <c r="JY793"/>
      <c r="JZ793"/>
      <c r="KA793"/>
      <c r="KB793"/>
      <c r="KC793"/>
      <c r="KD793"/>
      <c r="KE793"/>
      <c r="KF793"/>
      <c r="KG793"/>
      <c r="KH793"/>
      <c r="KI793"/>
      <c r="KJ793"/>
      <c r="KK793"/>
      <c r="KL793"/>
      <c r="KM793"/>
      <c r="KN793"/>
      <c r="KO793"/>
      <c r="KP793"/>
      <c r="KQ793"/>
      <c r="KR793"/>
      <c r="KS793"/>
      <c r="KT793"/>
      <c r="KU793"/>
      <c r="KV793"/>
      <c r="KW793"/>
      <c r="KX793"/>
      <c r="KY793"/>
      <c r="KZ793"/>
      <c r="LA793"/>
      <c r="LB793"/>
      <c r="LC793"/>
      <c r="LD793"/>
      <c r="LE793"/>
      <c r="LF793"/>
      <c r="LG793"/>
      <c r="LH793"/>
      <c r="LI793"/>
      <c r="LJ793"/>
      <c r="LK793"/>
      <c r="LL793"/>
      <c r="LM793"/>
      <c r="LN793"/>
      <c r="LO793"/>
      <c r="LP793"/>
      <c r="LQ793"/>
      <c r="LR793"/>
      <c r="LS793"/>
      <c r="LT793"/>
      <c r="LU793"/>
      <c r="LV793"/>
      <c r="LW793"/>
      <c r="LX793"/>
      <c r="LY793"/>
      <c r="LZ793"/>
      <c r="MA793"/>
      <c r="MB793"/>
      <c r="MC793"/>
      <c r="MD793"/>
      <c r="ME793"/>
      <c r="MF793"/>
      <c r="MG793"/>
      <c r="MH793"/>
      <c r="MI793"/>
      <c r="MJ793"/>
      <c r="MK793"/>
      <c r="ML793"/>
      <c r="MM793"/>
      <c r="MN793"/>
      <c r="MO793"/>
      <c r="MP793"/>
      <c r="MQ793"/>
      <c r="MR793"/>
      <c r="MS793"/>
      <c r="MT793"/>
      <c r="MU793"/>
      <c r="MV793"/>
      <c r="MW793"/>
      <c r="MX793"/>
      <c r="MY793"/>
      <c r="MZ793"/>
      <c r="NA793"/>
      <c r="NB793"/>
      <c r="NC793"/>
      <c r="ND793"/>
      <c r="NE793"/>
      <c r="NF793"/>
      <c r="NG793"/>
      <c r="NH793"/>
      <c r="NI793"/>
      <c r="NJ793"/>
      <c r="NK793"/>
      <c r="NL793"/>
      <c r="NM793"/>
      <c r="NN793"/>
      <c r="NO793"/>
      <c r="NP793"/>
      <c r="NQ793"/>
      <c r="NR793"/>
      <c r="NS793"/>
      <c r="NT793"/>
      <c r="NU793"/>
      <c r="NV793"/>
      <c r="NW793"/>
      <c r="NX793"/>
      <c r="NY793"/>
      <c r="NZ793"/>
      <c r="OA793"/>
      <c r="OB793"/>
      <c r="OC793"/>
      <c r="OD793"/>
      <c r="OE793"/>
      <c r="OF793"/>
      <c r="OG793"/>
      <c r="OH793"/>
      <c r="OI793"/>
      <c r="OJ793"/>
      <c r="OK793"/>
      <c r="OL793"/>
      <c r="OM793"/>
      <c r="ON793"/>
      <c r="OO793"/>
      <c r="OP793"/>
      <c r="OQ793"/>
      <c r="OR793"/>
      <c r="OS793"/>
      <c r="OT793"/>
      <c r="OU793"/>
      <c r="OV793"/>
      <c r="OW793"/>
      <c r="OX793"/>
      <c r="OY793"/>
      <c r="OZ793"/>
      <c r="PA793"/>
      <c r="PB793"/>
      <c r="PC793"/>
      <c r="PD793"/>
      <c r="PE793"/>
      <c r="PF793"/>
      <c r="PG793"/>
      <c r="PH793"/>
      <c r="PI793"/>
      <c r="PJ793"/>
      <c r="PK793"/>
      <c r="PL793"/>
      <c r="PM793"/>
      <c r="PN793"/>
      <c r="PO793"/>
      <c r="PP793"/>
      <c r="PQ793"/>
      <c r="PR793"/>
      <c r="PS793"/>
      <c r="PT793"/>
      <c r="PU793"/>
      <c r="PV793"/>
      <c r="PW793"/>
      <c r="PX793"/>
      <c r="PY793"/>
      <c r="PZ793"/>
      <c r="QA793"/>
      <c r="QB793"/>
      <c r="QC793"/>
      <c r="QD793"/>
      <c r="QE793"/>
      <c r="QF793"/>
      <c r="QG793"/>
      <c r="QH793"/>
      <c r="QI793"/>
      <c r="QJ793"/>
      <c r="QK793"/>
      <c r="QL793"/>
      <c r="QM793"/>
      <c r="QN793"/>
      <c r="QO793"/>
      <c r="QP793"/>
      <c r="QQ793"/>
      <c r="QR793"/>
      <c r="QS793"/>
      <c r="QT793"/>
      <c r="QU793"/>
      <c r="QV793"/>
      <c r="QW793"/>
      <c r="QX793"/>
      <c r="QY793"/>
      <c r="QZ793"/>
      <c r="RA793"/>
      <c r="RB793"/>
      <c r="RC793"/>
      <c r="RD793"/>
      <c r="RE793"/>
      <c r="RF793"/>
      <c r="RG793"/>
      <c r="RH793"/>
      <c r="RI793"/>
      <c r="RJ793"/>
      <c r="RK793"/>
      <c r="RL793"/>
      <c r="RM793"/>
      <c r="RN793"/>
      <c r="RO793"/>
      <c r="RP793"/>
      <c r="RQ793"/>
      <c r="RR793"/>
      <c r="RS793"/>
      <c r="RT793"/>
      <c r="RU793"/>
      <c r="RV793"/>
      <c r="RW793"/>
      <c r="RX793"/>
      <c r="RY793"/>
      <c r="RZ793"/>
      <c r="SA793"/>
      <c r="SB793"/>
      <c r="SC793"/>
      <c r="SD793"/>
      <c r="SE793"/>
      <c r="SF793"/>
      <c r="SG793"/>
      <c r="SH793"/>
      <c r="SI793"/>
      <c r="SJ793"/>
      <c r="SK793"/>
      <c r="SL793"/>
      <c r="SM793"/>
      <c r="SN793"/>
      <c r="SO793"/>
      <c r="SP793"/>
    </row>
    <row r="794" spans="1:510" ht="16.5" customHeight="1" x14ac:dyDescent="0.2">
      <c r="A794" s="20">
        <v>186</v>
      </c>
      <c r="B794" s="20" t="s">
        <v>62</v>
      </c>
      <c r="C794" s="20" t="s">
        <v>915</v>
      </c>
      <c r="D794" s="20" t="s">
        <v>38</v>
      </c>
      <c r="E794" s="20" t="s">
        <v>1345</v>
      </c>
      <c r="F794" s="22" t="s">
        <v>928</v>
      </c>
      <c r="G794" s="20" t="s">
        <v>42</v>
      </c>
      <c r="H794" s="20" t="s">
        <v>35</v>
      </c>
      <c r="I794" s="20" t="s">
        <v>81</v>
      </c>
      <c r="J794" s="22" t="s">
        <v>915</v>
      </c>
      <c r="K794" s="20"/>
      <c r="L794" s="20"/>
      <c r="M794" s="20"/>
      <c r="N794" s="20"/>
      <c r="O794" s="23"/>
      <c r="P794" s="23">
        <v>1981982</v>
      </c>
      <c r="Q794" s="24">
        <v>1</v>
      </c>
      <c r="R794" s="25">
        <v>45962</v>
      </c>
      <c r="S794" s="20" t="s">
        <v>83</v>
      </c>
      <c r="T794" s="26">
        <f t="shared" si="14"/>
        <v>1981982</v>
      </c>
      <c r="U794" s="27" t="s">
        <v>100</v>
      </c>
      <c r="V794" s="27" t="s">
        <v>100</v>
      </c>
      <c r="W794"/>
      <c r="X794"/>
      <c r="Y794"/>
      <c r="Z794"/>
      <c r="AA794"/>
      <c r="AB794"/>
      <c r="AC794"/>
      <c r="AD794"/>
      <c r="AE794"/>
      <c r="AF794"/>
      <c r="AG794"/>
      <c r="AH794"/>
      <c r="AI794"/>
      <c r="AJ794"/>
      <c r="AK794"/>
      <c r="AL794"/>
      <c r="AM794"/>
      <c r="AN794"/>
      <c r="AO794"/>
      <c r="AP794"/>
      <c r="AQ794"/>
      <c r="AR794"/>
      <c r="AS794"/>
      <c r="AT794"/>
      <c r="AU794"/>
      <c r="AV794"/>
      <c r="AW794"/>
      <c r="AX794"/>
      <c r="AY794"/>
      <c r="AZ794"/>
      <c r="BA794"/>
      <c r="BB794"/>
      <c r="BC794"/>
      <c r="BD794"/>
      <c r="BE794"/>
      <c r="BF794"/>
      <c r="BG794"/>
      <c r="BH794"/>
      <c r="BI794"/>
      <c r="BJ794"/>
      <c r="BK794"/>
      <c r="BL794"/>
      <c r="BM794"/>
      <c r="BN794"/>
      <c r="BO794"/>
      <c r="BP794"/>
      <c r="BQ794"/>
      <c r="BR794"/>
      <c r="BS794"/>
      <c r="BT794"/>
      <c r="BU794"/>
      <c r="BV794"/>
      <c r="BW794"/>
      <c r="BX794"/>
      <c r="BY794"/>
      <c r="BZ794"/>
      <c r="CA794"/>
      <c r="CB794"/>
      <c r="CC794"/>
      <c r="CD794"/>
      <c r="CE794"/>
      <c r="CF794"/>
      <c r="CG794"/>
      <c r="CH794"/>
      <c r="CI794"/>
      <c r="CJ794"/>
      <c r="CK794"/>
      <c r="CL794"/>
      <c r="CM794"/>
      <c r="CN794"/>
      <c r="CO794"/>
      <c r="CP794"/>
      <c r="CQ794"/>
      <c r="CR794"/>
      <c r="CS794"/>
      <c r="CT794"/>
      <c r="CU794"/>
      <c r="CV794"/>
      <c r="CW794"/>
      <c r="CX794"/>
      <c r="CY794"/>
      <c r="CZ794"/>
      <c r="DA794"/>
      <c r="DB794"/>
      <c r="DC794"/>
      <c r="DD794"/>
      <c r="DE794"/>
      <c r="DF794"/>
      <c r="DG794"/>
      <c r="DH794"/>
      <c r="DI794"/>
      <c r="DJ794"/>
      <c r="DK794"/>
      <c r="DL794"/>
      <c r="DM794"/>
      <c r="DN794"/>
      <c r="DO794"/>
      <c r="DP794"/>
      <c r="DQ794"/>
      <c r="DR794"/>
      <c r="DS794"/>
      <c r="DT794"/>
      <c r="DU794"/>
      <c r="DV794"/>
      <c r="DW794"/>
      <c r="DX794"/>
      <c r="DY794"/>
      <c r="DZ794"/>
      <c r="EA794"/>
      <c r="EB794"/>
      <c r="EC794"/>
      <c r="ED794"/>
      <c r="EE794"/>
      <c r="EF794"/>
      <c r="EG794"/>
      <c r="EH794"/>
      <c r="EI794"/>
      <c r="EJ794"/>
      <c r="EK794"/>
      <c r="EL794"/>
      <c r="EM794"/>
      <c r="EN794"/>
      <c r="EO794"/>
      <c r="EP794"/>
      <c r="EQ794"/>
      <c r="ER794"/>
      <c r="ES794"/>
      <c r="ET794"/>
      <c r="EU794"/>
      <c r="EV794"/>
      <c r="EW794"/>
      <c r="EX794"/>
      <c r="EY794"/>
      <c r="EZ794"/>
      <c r="FA794"/>
      <c r="FB794"/>
      <c r="FC794"/>
      <c r="FD794"/>
      <c r="FE794"/>
      <c r="FF794"/>
      <c r="FG794"/>
      <c r="FH794"/>
      <c r="FI794"/>
      <c r="FJ794"/>
      <c r="FK794"/>
      <c r="FL794"/>
      <c r="FM794"/>
      <c r="FN794"/>
      <c r="FO794"/>
      <c r="FP794"/>
      <c r="FQ794"/>
      <c r="FR794"/>
      <c r="FS794"/>
      <c r="FT794"/>
      <c r="FU794"/>
      <c r="FV794"/>
      <c r="FW794"/>
      <c r="FX794"/>
      <c r="FY794"/>
      <c r="FZ794"/>
      <c r="GA794"/>
      <c r="GB794"/>
      <c r="GC794"/>
      <c r="GD794"/>
      <c r="GE794"/>
      <c r="GF794"/>
      <c r="GG794"/>
      <c r="GH794"/>
      <c r="GI794"/>
      <c r="GJ794"/>
      <c r="GK794"/>
      <c r="GL794"/>
      <c r="GM794"/>
      <c r="GN794"/>
      <c r="GO794"/>
      <c r="GP794"/>
      <c r="GQ794"/>
      <c r="GR794"/>
      <c r="GS794"/>
      <c r="GT794"/>
      <c r="GU794"/>
      <c r="GV794"/>
      <c r="GW794"/>
      <c r="GX794"/>
      <c r="GY794"/>
      <c r="GZ794"/>
      <c r="HA794"/>
      <c r="HB794"/>
      <c r="HC794"/>
      <c r="HD794"/>
      <c r="HE794"/>
      <c r="HF794"/>
      <c r="HG794"/>
      <c r="HH794"/>
      <c r="HI794"/>
      <c r="HJ794"/>
      <c r="HK794"/>
      <c r="HL794"/>
      <c r="HM794"/>
      <c r="HN794"/>
      <c r="HO794"/>
      <c r="HP794"/>
      <c r="HQ794"/>
      <c r="HR794"/>
      <c r="HS794"/>
      <c r="HT794"/>
      <c r="HU794"/>
      <c r="HV794"/>
      <c r="HW794"/>
      <c r="HX794"/>
      <c r="HY794"/>
      <c r="HZ794"/>
      <c r="IA794"/>
      <c r="IB794"/>
      <c r="IC794"/>
      <c r="ID794"/>
      <c r="IE794"/>
      <c r="IF794"/>
      <c r="IG794"/>
      <c r="IH794"/>
      <c r="II794"/>
      <c r="IJ794"/>
      <c r="IK794"/>
      <c r="IL794"/>
      <c r="IM794"/>
      <c r="IN794"/>
      <c r="IO794"/>
      <c r="IP794"/>
      <c r="IQ794"/>
      <c r="IR794"/>
      <c r="IS794"/>
      <c r="IT794"/>
      <c r="IU794"/>
      <c r="IV794"/>
      <c r="IW794"/>
      <c r="IX794"/>
      <c r="IY794"/>
      <c r="IZ794"/>
      <c r="JA794"/>
      <c r="JB794"/>
      <c r="JC794"/>
      <c r="JD794"/>
      <c r="JE794"/>
      <c r="JF794"/>
      <c r="JG794"/>
      <c r="JH794"/>
      <c r="JI794"/>
      <c r="JJ794"/>
      <c r="JK794"/>
      <c r="JL794"/>
      <c r="JM794"/>
      <c r="JN794"/>
      <c r="JO794"/>
      <c r="JP794"/>
      <c r="JQ794"/>
      <c r="JR794"/>
      <c r="JS794"/>
      <c r="JT794"/>
      <c r="JU794"/>
      <c r="JV794"/>
      <c r="JW794"/>
      <c r="JX794"/>
      <c r="JY794"/>
      <c r="JZ794"/>
      <c r="KA794"/>
      <c r="KB794"/>
      <c r="KC794"/>
      <c r="KD794"/>
      <c r="KE794"/>
      <c r="KF794"/>
      <c r="KG794"/>
      <c r="KH794"/>
      <c r="KI794"/>
      <c r="KJ794"/>
      <c r="KK794"/>
      <c r="KL794"/>
      <c r="KM794"/>
      <c r="KN794"/>
      <c r="KO794"/>
      <c r="KP794"/>
      <c r="KQ794"/>
      <c r="KR794"/>
      <c r="KS794"/>
      <c r="KT794"/>
      <c r="KU794"/>
      <c r="KV794"/>
      <c r="KW794"/>
      <c r="KX794"/>
      <c r="KY794"/>
      <c r="KZ794"/>
      <c r="LA794"/>
      <c r="LB794"/>
      <c r="LC794"/>
      <c r="LD794"/>
      <c r="LE794"/>
      <c r="LF794"/>
      <c r="LG794"/>
      <c r="LH794"/>
      <c r="LI794"/>
      <c r="LJ794"/>
      <c r="LK794"/>
      <c r="LL794"/>
      <c r="LM794"/>
      <c r="LN794"/>
      <c r="LO794"/>
      <c r="LP794"/>
      <c r="LQ794"/>
      <c r="LR794"/>
      <c r="LS794"/>
      <c r="LT794"/>
      <c r="LU794"/>
      <c r="LV794"/>
      <c r="LW794"/>
      <c r="LX794"/>
      <c r="LY794"/>
      <c r="LZ794"/>
      <c r="MA794"/>
      <c r="MB794"/>
      <c r="MC794"/>
      <c r="MD794"/>
      <c r="ME794"/>
      <c r="MF794"/>
      <c r="MG794"/>
      <c r="MH794"/>
      <c r="MI794"/>
      <c r="MJ794"/>
      <c r="MK794"/>
      <c r="ML794"/>
      <c r="MM794"/>
      <c r="MN794"/>
      <c r="MO794"/>
      <c r="MP794"/>
      <c r="MQ794"/>
      <c r="MR794"/>
      <c r="MS794"/>
      <c r="MT794"/>
      <c r="MU794"/>
      <c r="MV794"/>
      <c r="MW794"/>
      <c r="MX794"/>
      <c r="MY794"/>
      <c r="MZ794"/>
      <c r="NA794"/>
      <c r="NB794"/>
      <c r="NC794"/>
      <c r="ND794"/>
      <c r="NE794"/>
      <c r="NF794"/>
      <c r="NG794"/>
      <c r="NH794"/>
      <c r="NI794"/>
      <c r="NJ794"/>
      <c r="NK794"/>
      <c r="NL794"/>
      <c r="NM794"/>
      <c r="NN794"/>
      <c r="NO794"/>
      <c r="NP794"/>
      <c r="NQ794"/>
      <c r="NR794"/>
      <c r="NS794"/>
      <c r="NT794"/>
      <c r="NU794"/>
      <c r="NV794"/>
      <c r="NW794"/>
      <c r="NX794"/>
      <c r="NY794"/>
      <c r="NZ794"/>
      <c r="OA794"/>
      <c r="OB794"/>
      <c r="OC794"/>
      <c r="OD794"/>
      <c r="OE794"/>
      <c r="OF794"/>
      <c r="OG794"/>
      <c r="OH794"/>
      <c r="OI794"/>
      <c r="OJ794"/>
      <c r="OK794"/>
      <c r="OL794"/>
      <c r="OM794"/>
      <c r="ON794"/>
      <c r="OO794"/>
      <c r="OP794"/>
      <c r="OQ794"/>
      <c r="OR794"/>
      <c r="OS794"/>
      <c r="OT794"/>
      <c r="OU794"/>
      <c r="OV794"/>
      <c r="OW794"/>
      <c r="OX794"/>
      <c r="OY794"/>
      <c r="OZ794"/>
      <c r="PA794"/>
      <c r="PB794"/>
      <c r="PC794"/>
      <c r="PD794"/>
      <c r="PE794"/>
      <c r="PF794"/>
      <c r="PG794"/>
      <c r="PH794"/>
      <c r="PI794"/>
      <c r="PJ794"/>
      <c r="PK794"/>
      <c r="PL794"/>
      <c r="PM794"/>
      <c r="PN794"/>
      <c r="PO794"/>
      <c r="PP794"/>
      <c r="PQ794"/>
      <c r="PR794"/>
      <c r="PS794"/>
      <c r="PT794"/>
      <c r="PU794"/>
      <c r="PV794"/>
      <c r="PW794"/>
      <c r="PX794"/>
      <c r="PY794"/>
      <c r="PZ794"/>
      <c r="QA794"/>
      <c r="QB794"/>
      <c r="QC794"/>
      <c r="QD794"/>
      <c r="QE794"/>
      <c r="QF794"/>
      <c r="QG794"/>
      <c r="QH794"/>
      <c r="QI794"/>
      <c r="QJ794"/>
      <c r="QK794"/>
      <c r="QL794"/>
      <c r="QM794"/>
      <c r="QN794"/>
      <c r="QO794"/>
      <c r="QP794"/>
      <c r="QQ794"/>
      <c r="QR794"/>
      <c r="QS794"/>
      <c r="QT794"/>
      <c r="QU794"/>
      <c r="QV794"/>
      <c r="QW794"/>
      <c r="QX794"/>
      <c r="QY794"/>
      <c r="QZ794"/>
      <c r="RA794"/>
      <c r="RB794"/>
      <c r="RC794"/>
      <c r="RD794"/>
      <c r="RE794"/>
      <c r="RF794"/>
      <c r="RG794"/>
      <c r="RH794"/>
      <c r="RI794"/>
      <c r="RJ794"/>
      <c r="RK794"/>
      <c r="RL794"/>
      <c r="RM794"/>
      <c r="RN794"/>
      <c r="RO794"/>
      <c r="RP794"/>
      <c r="RQ794"/>
      <c r="RR794"/>
      <c r="RS794"/>
      <c r="RT794"/>
      <c r="RU794"/>
      <c r="RV794"/>
      <c r="RW794"/>
      <c r="RX794"/>
      <c r="RY794"/>
      <c r="RZ794"/>
      <c r="SA794"/>
      <c r="SB794"/>
      <c r="SC794"/>
      <c r="SD794"/>
      <c r="SE794"/>
      <c r="SF794"/>
      <c r="SG794"/>
      <c r="SH794"/>
      <c r="SI794"/>
      <c r="SJ794"/>
      <c r="SK794"/>
      <c r="SL794"/>
      <c r="SM794"/>
      <c r="SN794"/>
      <c r="SO794"/>
      <c r="SP794"/>
    </row>
    <row r="795" spans="1:510" ht="16.5" customHeight="1" x14ac:dyDescent="0.2">
      <c r="A795" s="20">
        <v>187</v>
      </c>
      <c r="B795" s="20" t="s">
        <v>62</v>
      </c>
      <c r="C795" s="20" t="s">
        <v>915</v>
      </c>
      <c r="D795" s="20" t="s">
        <v>38</v>
      </c>
      <c r="E795" s="20" t="s">
        <v>1345</v>
      </c>
      <c r="F795" s="22" t="s">
        <v>928</v>
      </c>
      <c r="G795" s="20" t="s">
        <v>42</v>
      </c>
      <c r="H795" s="20" t="s">
        <v>35</v>
      </c>
      <c r="I795" s="20" t="s">
        <v>81</v>
      </c>
      <c r="J795" s="22" t="s">
        <v>915</v>
      </c>
      <c r="K795" s="20"/>
      <c r="L795" s="20"/>
      <c r="M795" s="20"/>
      <c r="N795" s="20"/>
      <c r="O795" s="23"/>
      <c r="P795" s="23">
        <v>1981982</v>
      </c>
      <c r="Q795" s="24">
        <v>1</v>
      </c>
      <c r="R795" s="25">
        <v>45992</v>
      </c>
      <c r="S795" s="20" t="s">
        <v>83</v>
      </c>
      <c r="T795" s="26">
        <f t="shared" si="14"/>
        <v>1981982</v>
      </c>
      <c r="U795" s="27" t="s">
        <v>100</v>
      </c>
      <c r="V795" s="27" t="s">
        <v>100</v>
      </c>
      <c r="W795"/>
      <c r="X795"/>
      <c r="Y795"/>
      <c r="Z795"/>
      <c r="AA795"/>
      <c r="AB795"/>
      <c r="AC795"/>
      <c r="AD795"/>
      <c r="AE795"/>
      <c r="AF795"/>
      <c r="AG795"/>
      <c r="AH795"/>
      <c r="AI795"/>
      <c r="AJ795"/>
      <c r="AK795"/>
      <c r="AL795"/>
      <c r="AM795"/>
      <c r="AN795"/>
      <c r="AO795"/>
      <c r="AP795"/>
      <c r="AQ795"/>
      <c r="AR795"/>
      <c r="AS795"/>
      <c r="AT795"/>
      <c r="AU795"/>
      <c r="AV795"/>
      <c r="AW795"/>
      <c r="AX795"/>
      <c r="AY795"/>
      <c r="AZ795"/>
      <c r="BA795"/>
      <c r="BB795"/>
      <c r="BC795"/>
      <c r="BD795"/>
      <c r="BE795"/>
      <c r="BF795"/>
      <c r="BG795"/>
      <c r="BH795"/>
      <c r="BI795"/>
      <c r="BJ795"/>
      <c r="BK795"/>
      <c r="BL795"/>
      <c r="BM795"/>
      <c r="BN795"/>
      <c r="BO795"/>
      <c r="BP795"/>
      <c r="BQ795"/>
      <c r="BR795"/>
      <c r="BS795"/>
      <c r="BT795"/>
      <c r="BU795"/>
      <c r="BV795"/>
      <c r="BW795"/>
      <c r="BX795"/>
      <c r="BY795"/>
      <c r="BZ795"/>
      <c r="CA795"/>
      <c r="CB795"/>
      <c r="CC795"/>
      <c r="CD795"/>
      <c r="CE795"/>
      <c r="CF795"/>
      <c r="CG795"/>
      <c r="CH795"/>
      <c r="CI795"/>
      <c r="CJ795"/>
      <c r="CK795"/>
      <c r="CL795"/>
      <c r="CM795"/>
      <c r="CN795"/>
      <c r="CO795"/>
      <c r="CP795"/>
      <c r="CQ795"/>
      <c r="CR795"/>
      <c r="CS795"/>
      <c r="CT795"/>
      <c r="CU795"/>
      <c r="CV795"/>
      <c r="CW795"/>
      <c r="CX795"/>
      <c r="CY795"/>
      <c r="CZ795"/>
      <c r="DA795"/>
      <c r="DB795"/>
      <c r="DC795"/>
      <c r="DD795"/>
      <c r="DE795"/>
      <c r="DF795"/>
      <c r="DG795"/>
      <c r="DH795"/>
      <c r="DI795"/>
      <c r="DJ795"/>
      <c r="DK795"/>
      <c r="DL795"/>
      <c r="DM795"/>
      <c r="DN795"/>
      <c r="DO795"/>
      <c r="DP795"/>
      <c r="DQ795"/>
      <c r="DR795"/>
      <c r="DS795"/>
      <c r="DT795"/>
      <c r="DU795"/>
      <c r="DV795"/>
      <c r="DW795"/>
      <c r="DX795"/>
      <c r="DY795"/>
      <c r="DZ795"/>
      <c r="EA795"/>
      <c r="EB795"/>
      <c r="EC795"/>
      <c r="ED795"/>
      <c r="EE795"/>
      <c r="EF795"/>
      <c r="EG795"/>
      <c r="EH795"/>
      <c r="EI795"/>
      <c r="EJ795"/>
      <c r="EK795"/>
      <c r="EL795"/>
      <c r="EM795"/>
      <c r="EN795"/>
      <c r="EO795"/>
      <c r="EP795"/>
      <c r="EQ795"/>
      <c r="ER795"/>
      <c r="ES795"/>
      <c r="ET795"/>
      <c r="EU795"/>
      <c r="EV795"/>
      <c r="EW795"/>
      <c r="EX795"/>
      <c r="EY795"/>
      <c r="EZ795"/>
      <c r="FA795"/>
      <c r="FB795"/>
      <c r="FC795"/>
      <c r="FD795"/>
      <c r="FE795"/>
      <c r="FF795"/>
      <c r="FG795"/>
      <c r="FH795"/>
      <c r="FI795"/>
      <c r="FJ795"/>
      <c r="FK795"/>
      <c r="FL795"/>
      <c r="FM795"/>
      <c r="FN795"/>
      <c r="FO795"/>
      <c r="FP795"/>
      <c r="FQ795"/>
      <c r="FR795"/>
      <c r="FS795"/>
      <c r="FT795"/>
      <c r="FU795"/>
      <c r="FV795"/>
      <c r="FW795"/>
      <c r="FX795"/>
      <c r="FY795"/>
      <c r="FZ795"/>
      <c r="GA795"/>
      <c r="GB795"/>
      <c r="GC795"/>
      <c r="GD795"/>
      <c r="GE795"/>
      <c r="GF795"/>
      <c r="GG795"/>
      <c r="GH795"/>
      <c r="GI795"/>
      <c r="GJ795"/>
      <c r="GK795"/>
      <c r="GL795"/>
      <c r="GM795"/>
      <c r="GN795"/>
      <c r="GO795"/>
      <c r="GP795"/>
      <c r="GQ795"/>
      <c r="GR795"/>
      <c r="GS795"/>
      <c r="GT795"/>
      <c r="GU795"/>
      <c r="GV795"/>
      <c r="GW795"/>
      <c r="GX795"/>
      <c r="GY795"/>
      <c r="GZ795"/>
      <c r="HA795"/>
      <c r="HB795"/>
      <c r="HC795"/>
      <c r="HD795"/>
      <c r="HE795"/>
      <c r="HF795"/>
      <c r="HG795"/>
      <c r="HH795"/>
      <c r="HI795"/>
      <c r="HJ795"/>
      <c r="HK795"/>
      <c r="HL795"/>
      <c r="HM795"/>
      <c r="HN795"/>
      <c r="HO795"/>
      <c r="HP795"/>
      <c r="HQ795"/>
      <c r="HR795"/>
      <c r="HS795"/>
      <c r="HT795"/>
      <c r="HU795"/>
      <c r="HV795"/>
      <c r="HW795"/>
      <c r="HX795"/>
      <c r="HY795"/>
      <c r="HZ795"/>
      <c r="IA795"/>
      <c r="IB795"/>
      <c r="IC795"/>
      <c r="ID795"/>
      <c r="IE795"/>
      <c r="IF795"/>
      <c r="IG795"/>
      <c r="IH795"/>
      <c r="II795"/>
      <c r="IJ795"/>
      <c r="IK795"/>
      <c r="IL795"/>
      <c r="IM795"/>
      <c r="IN795"/>
      <c r="IO795"/>
      <c r="IP795"/>
      <c r="IQ795"/>
      <c r="IR795"/>
      <c r="IS795"/>
      <c r="IT795"/>
      <c r="IU795"/>
      <c r="IV795"/>
      <c r="IW795"/>
      <c r="IX795"/>
      <c r="IY795"/>
      <c r="IZ795"/>
      <c r="JA795"/>
      <c r="JB795"/>
      <c r="JC795"/>
      <c r="JD795"/>
      <c r="JE795"/>
      <c r="JF795"/>
      <c r="JG795"/>
      <c r="JH795"/>
      <c r="JI795"/>
      <c r="JJ795"/>
      <c r="JK795"/>
      <c r="JL795"/>
      <c r="JM795"/>
      <c r="JN795"/>
      <c r="JO795"/>
      <c r="JP795"/>
      <c r="JQ795"/>
      <c r="JR795"/>
      <c r="JS795"/>
      <c r="JT795"/>
      <c r="JU795"/>
      <c r="JV795"/>
      <c r="JW795"/>
      <c r="JX795"/>
      <c r="JY795"/>
      <c r="JZ795"/>
      <c r="KA795"/>
      <c r="KB795"/>
      <c r="KC795"/>
      <c r="KD795"/>
      <c r="KE795"/>
      <c r="KF795"/>
      <c r="KG795"/>
      <c r="KH795"/>
      <c r="KI795"/>
      <c r="KJ795"/>
      <c r="KK795"/>
      <c r="KL795"/>
      <c r="KM795"/>
      <c r="KN795"/>
      <c r="KO795"/>
      <c r="KP795"/>
      <c r="KQ795"/>
      <c r="KR795"/>
      <c r="KS795"/>
      <c r="KT795"/>
      <c r="KU795"/>
      <c r="KV795"/>
      <c r="KW795"/>
      <c r="KX795"/>
      <c r="KY795"/>
      <c r="KZ795"/>
      <c r="LA795"/>
      <c r="LB795"/>
      <c r="LC795"/>
      <c r="LD795"/>
      <c r="LE795"/>
      <c r="LF795"/>
      <c r="LG795"/>
      <c r="LH795"/>
      <c r="LI795"/>
      <c r="LJ795"/>
      <c r="LK795"/>
      <c r="LL795"/>
      <c r="LM795"/>
      <c r="LN795"/>
      <c r="LO795"/>
      <c r="LP795"/>
      <c r="LQ795"/>
      <c r="LR795"/>
      <c r="LS795"/>
      <c r="LT795"/>
      <c r="LU795"/>
      <c r="LV795"/>
      <c r="LW795"/>
      <c r="LX795"/>
      <c r="LY795"/>
      <c r="LZ795"/>
      <c r="MA795"/>
      <c r="MB795"/>
      <c r="MC795"/>
      <c r="MD795"/>
      <c r="ME795"/>
      <c r="MF795"/>
      <c r="MG795"/>
      <c r="MH795"/>
      <c r="MI795"/>
      <c r="MJ795"/>
      <c r="MK795"/>
      <c r="ML795"/>
      <c r="MM795"/>
      <c r="MN795"/>
      <c r="MO795"/>
      <c r="MP795"/>
      <c r="MQ795"/>
      <c r="MR795"/>
      <c r="MS795"/>
      <c r="MT795"/>
      <c r="MU795"/>
      <c r="MV795"/>
      <c r="MW795"/>
      <c r="MX795"/>
      <c r="MY795"/>
      <c r="MZ795"/>
      <c r="NA795"/>
      <c r="NB795"/>
      <c r="NC795"/>
      <c r="ND795"/>
      <c r="NE795"/>
      <c r="NF795"/>
      <c r="NG795"/>
      <c r="NH795"/>
      <c r="NI795"/>
      <c r="NJ795"/>
      <c r="NK795"/>
      <c r="NL795"/>
      <c r="NM795"/>
      <c r="NN795"/>
      <c r="NO795"/>
      <c r="NP795"/>
      <c r="NQ795"/>
      <c r="NR795"/>
      <c r="NS795"/>
      <c r="NT795"/>
      <c r="NU795"/>
      <c r="NV795"/>
      <c r="NW795"/>
      <c r="NX795"/>
      <c r="NY795"/>
      <c r="NZ795"/>
      <c r="OA795"/>
      <c r="OB795"/>
      <c r="OC795"/>
      <c r="OD795"/>
      <c r="OE795"/>
      <c r="OF795"/>
      <c r="OG795"/>
      <c r="OH795"/>
      <c r="OI795"/>
      <c r="OJ795"/>
      <c r="OK795"/>
      <c r="OL795"/>
      <c r="OM795"/>
      <c r="ON795"/>
      <c r="OO795"/>
      <c r="OP795"/>
      <c r="OQ795"/>
      <c r="OR795"/>
      <c r="OS795"/>
      <c r="OT795"/>
      <c r="OU795"/>
      <c r="OV795"/>
      <c r="OW795"/>
      <c r="OX795"/>
      <c r="OY795"/>
      <c r="OZ795"/>
      <c r="PA795"/>
      <c r="PB795"/>
      <c r="PC795"/>
      <c r="PD795"/>
      <c r="PE795"/>
      <c r="PF795"/>
      <c r="PG795"/>
      <c r="PH795"/>
      <c r="PI795"/>
      <c r="PJ795"/>
      <c r="PK795"/>
      <c r="PL795"/>
      <c r="PM795"/>
      <c r="PN795"/>
      <c r="PO795"/>
      <c r="PP795"/>
      <c r="PQ795"/>
      <c r="PR795"/>
      <c r="PS795"/>
      <c r="PT795"/>
      <c r="PU795"/>
      <c r="PV795"/>
      <c r="PW795"/>
      <c r="PX795"/>
      <c r="PY795"/>
      <c r="PZ795"/>
      <c r="QA795"/>
      <c r="QB795"/>
      <c r="QC795"/>
      <c r="QD795"/>
      <c r="QE795"/>
      <c r="QF795"/>
      <c r="QG795"/>
      <c r="QH795"/>
      <c r="QI795"/>
      <c r="QJ795"/>
      <c r="QK795"/>
      <c r="QL795"/>
      <c r="QM795"/>
      <c r="QN795"/>
      <c r="QO795"/>
      <c r="QP795"/>
      <c r="QQ795"/>
      <c r="QR795"/>
      <c r="QS795"/>
      <c r="QT795"/>
      <c r="QU795"/>
      <c r="QV795"/>
      <c r="QW795"/>
      <c r="QX795"/>
      <c r="QY795"/>
      <c r="QZ795"/>
      <c r="RA795"/>
      <c r="RB795"/>
      <c r="RC795"/>
      <c r="RD795"/>
      <c r="RE795"/>
      <c r="RF795"/>
      <c r="RG795"/>
      <c r="RH795"/>
      <c r="RI795"/>
      <c r="RJ795"/>
      <c r="RK795"/>
      <c r="RL795"/>
      <c r="RM795"/>
      <c r="RN795"/>
      <c r="RO795"/>
      <c r="RP795"/>
      <c r="RQ795"/>
      <c r="RR795"/>
      <c r="RS795"/>
      <c r="RT795"/>
      <c r="RU795"/>
      <c r="RV795"/>
      <c r="RW795"/>
      <c r="RX795"/>
      <c r="RY795"/>
      <c r="RZ795"/>
      <c r="SA795"/>
      <c r="SB795"/>
      <c r="SC795"/>
      <c r="SD795"/>
      <c r="SE795"/>
      <c r="SF795"/>
      <c r="SG795"/>
      <c r="SH795"/>
      <c r="SI795"/>
      <c r="SJ795"/>
      <c r="SK795"/>
      <c r="SL795"/>
      <c r="SM795"/>
      <c r="SN795"/>
      <c r="SO795"/>
      <c r="SP795"/>
    </row>
    <row r="796" spans="1:510" ht="16.5" customHeight="1" x14ac:dyDescent="0.2">
      <c r="A796" s="20">
        <v>188</v>
      </c>
      <c r="B796" s="20" t="s">
        <v>62</v>
      </c>
      <c r="C796" s="20" t="s">
        <v>915</v>
      </c>
      <c r="D796" s="20" t="s">
        <v>38</v>
      </c>
      <c r="E796" s="20" t="s">
        <v>1345</v>
      </c>
      <c r="F796" s="22" t="s">
        <v>929</v>
      </c>
      <c r="G796" s="20" t="s">
        <v>42</v>
      </c>
      <c r="H796" s="20" t="s">
        <v>35</v>
      </c>
      <c r="I796" s="20" t="s">
        <v>81</v>
      </c>
      <c r="J796" s="22" t="s">
        <v>915</v>
      </c>
      <c r="K796" s="20"/>
      <c r="L796" s="20"/>
      <c r="M796" s="20"/>
      <c r="N796" s="20"/>
      <c r="O796" s="23"/>
      <c r="P796" s="23">
        <v>1000000</v>
      </c>
      <c r="Q796" s="24">
        <v>1</v>
      </c>
      <c r="R796" s="25">
        <v>45658</v>
      </c>
      <c r="S796" s="20" t="s">
        <v>83</v>
      </c>
      <c r="T796" s="26">
        <f t="shared" si="14"/>
        <v>1000000</v>
      </c>
      <c r="U796" s="27" t="s">
        <v>100</v>
      </c>
      <c r="V796" s="27" t="s">
        <v>100</v>
      </c>
      <c r="W796"/>
      <c r="X796"/>
      <c r="Y796"/>
      <c r="Z796"/>
      <c r="AA796"/>
      <c r="AB796"/>
      <c r="AC796"/>
      <c r="AD796"/>
      <c r="AE796"/>
      <c r="AF796"/>
      <c r="AG796"/>
      <c r="AH796"/>
      <c r="AI796"/>
      <c r="AJ796"/>
      <c r="AK796"/>
      <c r="AL796"/>
      <c r="AM796"/>
      <c r="AN796"/>
      <c r="AO796"/>
      <c r="AP796"/>
      <c r="AQ796"/>
      <c r="AR796"/>
      <c r="AS796"/>
      <c r="AT796"/>
      <c r="AU796"/>
      <c r="AV796"/>
      <c r="AW796"/>
      <c r="AX796"/>
      <c r="AY796"/>
      <c r="AZ796"/>
      <c r="BA796"/>
      <c r="BB796"/>
      <c r="BC796"/>
      <c r="BD796"/>
      <c r="BE796"/>
      <c r="BF796"/>
      <c r="BG796"/>
      <c r="BH796"/>
      <c r="BI796"/>
      <c r="BJ796"/>
      <c r="BK796"/>
      <c r="BL796"/>
      <c r="BM796"/>
      <c r="BN796"/>
      <c r="BO796"/>
      <c r="BP796"/>
      <c r="BQ796"/>
      <c r="BR796"/>
      <c r="BS796"/>
      <c r="BT796"/>
      <c r="BU796"/>
      <c r="BV796"/>
      <c r="BW796"/>
      <c r="BX796"/>
      <c r="BY796"/>
      <c r="BZ796"/>
      <c r="CA796"/>
      <c r="CB796"/>
      <c r="CC796"/>
      <c r="CD796"/>
      <c r="CE796"/>
      <c r="CF796"/>
      <c r="CG796"/>
      <c r="CH796"/>
      <c r="CI796"/>
      <c r="CJ796"/>
      <c r="CK796"/>
      <c r="CL796"/>
      <c r="CM796"/>
      <c r="CN796"/>
      <c r="CO796"/>
      <c r="CP796"/>
      <c r="CQ796"/>
      <c r="CR796"/>
      <c r="CS796"/>
      <c r="CT796"/>
      <c r="CU796"/>
      <c r="CV796"/>
      <c r="CW796"/>
      <c r="CX796"/>
      <c r="CY796"/>
      <c r="CZ796"/>
      <c r="DA796"/>
      <c r="DB796"/>
      <c r="DC796"/>
      <c r="DD796"/>
      <c r="DE796"/>
      <c r="DF796"/>
      <c r="DG796"/>
      <c r="DH796"/>
      <c r="DI796"/>
      <c r="DJ796"/>
      <c r="DK796"/>
      <c r="DL796"/>
      <c r="DM796"/>
      <c r="DN796"/>
      <c r="DO796"/>
      <c r="DP796"/>
      <c r="DQ796"/>
      <c r="DR796"/>
      <c r="DS796"/>
      <c r="DT796"/>
      <c r="DU796"/>
      <c r="DV796"/>
      <c r="DW796"/>
      <c r="DX796"/>
      <c r="DY796"/>
      <c r="DZ796"/>
      <c r="EA796"/>
      <c r="EB796"/>
      <c r="EC796"/>
      <c r="ED796"/>
      <c r="EE796"/>
      <c r="EF796"/>
      <c r="EG796"/>
      <c r="EH796"/>
      <c r="EI796"/>
      <c r="EJ796"/>
      <c r="EK796"/>
      <c r="EL796"/>
      <c r="EM796"/>
      <c r="EN796"/>
      <c r="EO796"/>
      <c r="EP796"/>
      <c r="EQ796"/>
      <c r="ER796"/>
      <c r="ES796"/>
      <c r="ET796"/>
      <c r="EU796"/>
      <c r="EV796"/>
      <c r="EW796"/>
      <c r="EX796"/>
      <c r="EY796"/>
      <c r="EZ796"/>
      <c r="FA796"/>
      <c r="FB796"/>
      <c r="FC796"/>
      <c r="FD796"/>
      <c r="FE796"/>
      <c r="FF796"/>
      <c r="FG796"/>
      <c r="FH796"/>
      <c r="FI796"/>
      <c r="FJ796"/>
      <c r="FK796"/>
      <c r="FL796"/>
      <c r="FM796"/>
      <c r="FN796"/>
      <c r="FO796"/>
      <c r="FP796"/>
      <c r="FQ796"/>
      <c r="FR796"/>
      <c r="FS796"/>
      <c r="FT796"/>
      <c r="FU796"/>
      <c r="FV796"/>
      <c r="FW796"/>
      <c r="FX796"/>
      <c r="FY796"/>
      <c r="FZ796"/>
      <c r="GA796"/>
      <c r="GB796"/>
      <c r="GC796"/>
      <c r="GD796"/>
      <c r="GE796"/>
      <c r="GF796"/>
      <c r="GG796"/>
      <c r="GH796"/>
      <c r="GI796"/>
      <c r="GJ796"/>
      <c r="GK796"/>
      <c r="GL796"/>
      <c r="GM796"/>
      <c r="GN796"/>
      <c r="GO796"/>
      <c r="GP796"/>
      <c r="GQ796"/>
      <c r="GR796"/>
      <c r="GS796"/>
      <c r="GT796"/>
      <c r="GU796"/>
      <c r="GV796"/>
      <c r="GW796"/>
      <c r="GX796"/>
      <c r="GY796"/>
      <c r="GZ796"/>
      <c r="HA796"/>
      <c r="HB796"/>
      <c r="HC796"/>
      <c r="HD796"/>
      <c r="HE796"/>
      <c r="HF796"/>
      <c r="HG796"/>
      <c r="HH796"/>
      <c r="HI796"/>
      <c r="HJ796"/>
      <c r="HK796"/>
      <c r="HL796"/>
      <c r="HM796"/>
      <c r="HN796"/>
      <c r="HO796"/>
      <c r="HP796"/>
      <c r="HQ796"/>
      <c r="HR796"/>
      <c r="HS796"/>
      <c r="HT796"/>
      <c r="HU796"/>
      <c r="HV796"/>
      <c r="HW796"/>
      <c r="HX796"/>
      <c r="HY796"/>
      <c r="HZ796"/>
      <c r="IA796"/>
      <c r="IB796"/>
      <c r="IC796"/>
      <c r="ID796"/>
      <c r="IE796"/>
      <c r="IF796"/>
      <c r="IG796"/>
      <c r="IH796"/>
      <c r="II796"/>
      <c r="IJ796"/>
      <c r="IK796"/>
      <c r="IL796"/>
      <c r="IM796"/>
      <c r="IN796"/>
      <c r="IO796"/>
      <c r="IP796"/>
      <c r="IQ796"/>
      <c r="IR796"/>
      <c r="IS796"/>
      <c r="IT796"/>
      <c r="IU796"/>
      <c r="IV796"/>
      <c r="IW796"/>
      <c r="IX796"/>
      <c r="IY796"/>
      <c r="IZ796"/>
      <c r="JA796"/>
      <c r="JB796"/>
      <c r="JC796"/>
      <c r="JD796"/>
      <c r="JE796"/>
      <c r="JF796"/>
      <c r="JG796"/>
      <c r="JH796"/>
      <c r="JI796"/>
      <c r="JJ796"/>
      <c r="JK796"/>
      <c r="JL796"/>
      <c r="JM796"/>
      <c r="JN796"/>
      <c r="JO796"/>
      <c r="JP796"/>
      <c r="JQ796"/>
      <c r="JR796"/>
      <c r="JS796"/>
      <c r="JT796"/>
      <c r="JU796"/>
      <c r="JV796"/>
      <c r="JW796"/>
      <c r="JX796"/>
      <c r="JY796"/>
      <c r="JZ796"/>
      <c r="KA796"/>
      <c r="KB796"/>
      <c r="KC796"/>
      <c r="KD796"/>
      <c r="KE796"/>
      <c r="KF796"/>
      <c r="KG796"/>
      <c r="KH796"/>
      <c r="KI796"/>
      <c r="KJ796"/>
      <c r="KK796"/>
      <c r="KL796"/>
      <c r="KM796"/>
      <c r="KN796"/>
      <c r="KO796"/>
      <c r="KP796"/>
      <c r="KQ796"/>
      <c r="KR796"/>
      <c r="KS796"/>
      <c r="KT796"/>
      <c r="KU796"/>
      <c r="KV796"/>
      <c r="KW796"/>
      <c r="KX796"/>
      <c r="KY796"/>
      <c r="KZ796"/>
      <c r="LA796"/>
      <c r="LB796"/>
      <c r="LC796"/>
      <c r="LD796"/>
      <c r="LE796"/>
      <c r="LF796"/>
      <c r="LG796"/>
      <c r="LH796"/>
      <c r="LI796"/>
      <c r="LJ796"/>
      <c r="LK796"/>
      <c r="LL796"/>
      <c r="LM796"/>
      <c r="LN796"/>
      <c r="LO796"/>
      <c r="LP796"/>
      <c r="LQ796"/>
      <c r="LR796"/>
      <c r="LS796"/>
      <c r="LT796"/>
      <c r="LU796"/>
      <c r="LV796"/>
      <c r="LW796"/>
      <c r="LX796"/>
      <c r="LY796"/>
      <c r="LZ796"/>
      <c r="MA796"/>
      <c r="MB796"/>
      <c r="MC796"/>
      <c r="MD796"/>
      <c r="ME796"/>
      <c r="MF796"/>
      <c r="MG796"/>
      <c r="MH796"/>
      <c r="MI796"/>
      <c r="MJ796"/>
      <c r="MK796"/>
      <c r="ML796"/>
      <c r="MM796"/>
      <c r="MN796"/>
      <c r="MO796"/>
      <c r="MP796"/>
      <c r="MQ796"/>
      <c r="MR796"/>
      <c r="MS796"/>
      <c r="MT796"/>
      <c r="MU796"/>
      <c r="MV796"/>
      <c r="MW796"/>
      <c r="MX796"/>
      <c r="MY796"/>
      <c r="MZ796"/>
      <c r="NA796"/>
      <c r="NB796"/>
      <c r="NC796"/>
      <c r="ND796"/>
      <c r="NE796"/>
      <c r="NF796"/>
      <c r="NG796"/>
      <c r="NH796"/>
      <c r="NI796"/>
      <c r="NJ796"/>
      <c r="NK796"/>
      <c r="NL796"/>
      <c r="NM796"/>
      <c r="NN796"/>
      <c r="NO796"/>
      <c r="NP796"/>
      <c r="NQ796"/>
      <c r="NR796"/>
      <c r="NS796"/>
      <c r="NT796"/>
      <c r="NU796"/>
      <c r="NV796"/>
      <c r="NW796"/>
      <c r="NX796"/>
      <c r="NY796"/>
      <c r="NZ796"/>
      <c r="OA796"/>
      <c r="OB796"/>
      <c r="OC796"/>
      <c r="OD796"/>
      <c r="OE796"/>
      <c r="OF796"/>
      <c r="OG796"/>
      <c r="OH796"/>
      <c r="OI796"/>
      <c r="OJ796"/>
      <c r="OK796"/>
      <c r="OL796"/>
      <c r="OM796"/>
      <c r="ON796"/>
      <c r="OO796"/>
      <c r="OP796"/>
      <c r="OQ796"/>
      <c r="OR796"/>
      <c r="OS796"/>
      <c r="OT796"/>
      <c r="OU796"/>
      <c r="OV796"/>
      <c r="OW796"/>
      <c r="OX796"/>
      <c r="OY796"/>
      <c r="OZ796"/>
      <c r="PA796"/>
      <c r="PB796"/>
      <c r="PC796"/>
      <c r="PD796"/>
      <c r="PE796"/>
      <c r="PF796"/>
      <c r="PG796"/>
      <c r="PH796"/>
      <c r="PI796"/>
      <c r="PJ796"/>
      <c r="PK796"/>
      <c r="PL796"/>
      <c r="PM796"/>
      <c r="PN796"/>
      <c r="PO796"/>
      <c r="PP796"/>
      <c r="PQ796"/>
      <c r="PR796"/>
      <c r="PS796"/>
      <c r="PT796"/>
      <c r="PU796"/>
      <c r="PV796"/>
      <c r="PW796"/>
      <c r="PX796"/>
      <c r="PY796"/>
      <c r="PZ796"/>
      <c r="QA796"/>
      <c r="QB796"/>
      <c r="QC796"/>
      <c r="QD796"/>
      <c r="QE796"/>
      <c r="QF796"/>
      <c r="QG796"/>
      <c r="QH796"/>
      <c r="QI796"/>
      <c r="QJ796"/>
      <c r="QK796"/>
      <c r="QL796"/>
      <c r="QM796"/>
      <c r="QN796"/>
      <c r="QO796"/>
      <c r="QP796"/>
      <c r="QQ796"/>
      <c r="QR796"/>
      <c r="QS796"/>
      <c r="QT796"/>
      <c r="QU796"/>
      <c r="QV796"/>
      <c r="QW796"/>
      <c r="QX796"/>
      <c r="QY796"/>
      <c r="QZ796"/>
      <c r="RA796"/>
      <c r="RB796"/>
      <c r="RC796"/>
      <c r="RD796"/>
      <c r="RE796"/>
      <c r="RF796"/>
      <c r="RG796"/>
      <c r="RH796"/>
      <c r="RI796"/>
      <c r="RJ796"/>
      <c r="RK796"/>
      <c r="RL796"/>
      <c r="RM796"/>
      <c r="RN796"/>
      <c r="RO796"/>
      <c r="RP796"/>
      <c r="RQ796"/>
      <c r="RR796"/>
      <c r="RS796"/>
      <c r="RT796"/>
      <c r="RU796"/>
      <c r="RV796"/>
      <c r="RW796"/>
      <c r="RX796"/>
      <c r="RY796"/>
      <c r="RZ796"/>
      <c r="SA796"/>
      <c r="SB796"/>
      <c r="SC796"/>
      <c r="SD796"/>
      <c r="SE796"/>
      <c r="SF796"/>
      <c r="SG796"/>
      <c r="SH796"/>
      <c r="SI796"/>
      <c r="SJ796"/>
      <c r="SK796"/>
      <c r="SL796"/>
      <c r="SM796"/>
      <c r="SN796"/>
      <c r="SO796"/>
      <c r="SP796"/>
    </row>
    <row r="797" spans="1:510" ht="16.5" customHeight="1" x14ac:dyDescent="0.2">
      <c r="A797" s="20">
        <v>189</v>
      </c>
      <c r="B797" s="20" t="s">
        <v>62</v>
      </c>
      <c r="C797" s="20" t="s">
        <v>915</v>
      </c>
      <c r="D797" s="20" t="s">
        <v>38</v>
      </c>
      <c r="E797" s="20" t="s">
        <v>1345</v>
      </c>
      <c r="F797" s="22" t="s">
        <v>929</v>
      </c>
      <c r="G797" s="20" t="s">
        <v>42</v>
      </c>
      <c r="H797" s="20" t="s">
        <v>35</v>
      </c>
      <c r="I797" s="20" t="s">
        <v>81</v>
      </c>
      <c r="J797" s="22" t="s">
        <v>915</v>
      </c>
      <c r="K797" s="20"/>
      <c r="L797" s="20"/>
      <c r="M797" s="20"/>
      <c r="N797" s="20"/>
      <c r="O797" s="23"/>
      <c r="P797" s="23">
        <v>1000000</v>
      </c>
      <c r="Q797" s="24">
        <v>1</v>
      </c>
      <c r="R797" s="25">
        <v>45689</v>
      </c>
      <c r="S797" s="20" t="s">
        <v>83</v>
      </c>
      <c r="T797" s="26">
        <f t="shared" si="14"/>
        <v>1000000</v>
      </c>
      <c r="U797" s="27" t="s">
        <v>100</v>
      </c>
      <c r="V797" s="27" t="s">
        <v>100</v>
      </c>
      <c r="W797"/>
      <c r="X797"/>
      <c r="Y797"/>
      <c r="Z797"/>
      <c r="AA797"/>
      <c r="AB797"/>
      <c r="AC797"/>
      <c r="AD797"/>
      <c r="AE797"/>
      <c r="AF797"/>
      <c r="AG797"/>
      <c r="AH797"/>
      <c r="AI797"/>
      <c r="AJ797"/>
      <c r="AK797"/>
      <c r="AL797"/>
      <c r="AM797"/>
      <c r="AN797"/>
      <c r="AO797"/>
      <c r="AP797"/>
      <c r="AQ797"/>
      <c r="AR797"/>
      <c r="AS797"/>
      <c r="AT797"/>
      <c r="AU797"/>
      <c r="AV797"/>
      <c r="AW797"/>
      <c r="AX797"/>
      <c r="AY797"/>
      <c r="AZ797"/>
      <c r="BA797"/>
      <c r="BB797"/>
      <c r="BC797"/>
      <c r="BD797"/>
      <c r="BE797"/>
      <c r="BF797"/>
      <c r="BG797"/>
      <c r="BH797"/>
      <c r="BI797"/>
      <c r="BJ797"/>
      <c r="BK797"/>
      <c r="BL797"/>
      <c r="BM797"/>
      <c r="BN797"/>
      <c r="BO797"/>
      <c r="BP797"/>
      <c r="BQ797"/>
      <c r="BR797"/>
      <c r="BS797"/>
      <c r="BT797"/>
      <c r="BU797"/>
      <c r="BV797"/>
      <c r="BW797"/>
      <c r="BX797"/>
      <c r="BY797"/>
      <c r="BZ797"/>
      <c r="CA797"/>
      <c r="CB797"/>
      <c r="CC797"/>
      <c r="CD797"/>
      <c r="CE797"/>
      <c r="CF797"/>
      <c r="CG797"/>
      <c r="CH797"/>
      <c r="CI797"/>
      <c r="CJ797"/>
      <c r="CK797"/>
      <c r="CL797"/>
      <c r="CM797"/>
      <c r="CN797"/>
      <c r="CO797"/>
      <c r="CP797"/>
      <c r="CQ797"/>
      <c r="CR797"/>
      <c r="CS797"/>
      <c r="CT797"/>
      <c r="CU797"/>
      <c r="CV797"/>
      <c r="CW797"/>
      <c r="CX797"/>
      <c r="CY797"/>
      <c r="CZ797"/>
      <c r="DA797"/>
      <c r="DB797"/>
      <c r="DC797"/>
      <c r="DD797"/>
      <c r="DE797"/>
      <c r="DF797"/>
      <c r="DG797"/>
      <c r="DH797"/>
      <c r="DI797"/>
      <c r="DJ797"/>
      <c r="DK797"/>
      <c r="DL797"/>
      <c r="DM797"/>
      <c r="DN797"/>
      <c r="DO797"/>
      <c r="DP797"/>
      <c r="DQ797"/>
      <c r="DR797"/>
      <c r="DS797"/>
      <c r="DT797"/>
      <c r="DU797"/>
      <c r="DV797"/>
      <c r="DW797"/>
      <c r="DX797"/>
      <c r="DY797"/>
      <c r="DZ797"/>
      <c r="EA797"/>
      <c r="EB797"/>
      <c r="EC797"/>
      <c r="ED797"/>
      <c r="EE797"/>
      <c r="EF797"/>
      <c r="EG797"/>
      <c r="EH797"/>
      <c r="EI797"/>
      <c r="EJ797"/>
      <c r="EK797"/>
      <c r="EL797"/>
      <c r="EM797"/>
      <c r="EN797"/>
      <c r="EO797"/>
      <c r="EP797"/>
      <c r="EQ797"/>
      <c r="ER797"/>
      <c r="ES797"/>
      <c r="ET797"/>
      <c r="EU797"/>
      <c r="EV797"/>
      <c r="EW797"/>
      <c r="EX797"/>
      <c r="EY797"/>
      <c r="EZ797"/>
      <c r="FA797"/>
      <c r="FB797"/>
      <c r="FC797"/>
      <c r="FD797"/>
      <c r="FE797"/>
      <c r="FF797"/>
      <c r="FG797"/>
      <c r="FH797"/>
      <c r="FI797"/>
      <c r="FJ797"/>
      <c r="FK797"/>
      <c r="FL797"/>
      <c r="FM797"/>
      <c r="FN797"/>
      <c r="FO797"/>
      <c r="FP797"/>
      <c r="FQ797"/>
      <c r="FR797"/>
      <c r="FS797"/>
      <c r="FT797"/>
      <c r="FU797"/>
      <c r="FV797"/>
      <c r="FW797"/>
      <c r="FX797"/>
      <c r="FY797"/>
      <c r="FZ797"/>
      <c r="GA797"/>
      <c r="GB797"/>
      <c r="GC797"/>
      <c r="GD797"/>
      <c r="GE797"/>
      <c r="GF797"/>
      <c r="GG797"/>
      <c r="GH797"/>
      <c r="GI797"/>
      <c r="GJ797"/>
      <c r="GK797"/>
      <c r="GL797"/>
      <c r="GM797"/>
      <c r="GN797"/>
      <c r="GO797"/>
      <c r="GP797"/>
      <c r="GQ797"/>
      <c r="GR797"/>
      <c r="GS797"/>
      <c r="GT797"/>
      <c r="GU797"/>
      <c r="GV797"/>
      <c r="GW797"/>
      <c r="GX797"/>
      <c r="GY797"/>
      <c r="GZ797"/>
      <c r="HA797"/>
      <c r="HB797"/>
      <c r="HC797"/>
      <c r="HD797"/>
      <c r="HE797"/>
      <c r="HF797"/>
      <c r="HG797"/>
      <c r="HH797"/>
      <c r="HI797"/>
      <c r="HJ797"/>
      <c r="HK797"/>
      <c r="HL797"/>
      <c r="HM797"/>
      <c r="HN797"/>
      <c r="HO797"/>
      <c r="HP797"/>
      <c r="HQ797"/>
      <c r="HR797"/>
      <c r="HS797"/>
      <c r="HT797"/>
      <c r="HU797"/>
      <c r="HV797"/>
      <c r="HW797"/>
      <c r="HX797"/>
      <c r="HY797"/>
      <c r="HZ797"/>
      <c r="IA797"/>
      <c r="IB797"/>
      <c r="IC797"/>
      <c r="ID797"/>
      <c r="IE797"/>
      <c r="IF797"/>
      <c r="IG797"/>
      <c r="IH797"/>
      <c r="II797"/>
      <c r="IJ797"/>
      <c r="IK797"/>
      <c r="IL797"/>
      <c r="IM797"/>
      <c r="IN797"/>
      <c r="IO797"/>
      <c r="IP797"/>
      <c r="IQ797"/>
      <c r="IR797"/>
      <c r="IS797"/>
      <c r="IT797"/>
      <c r="IU797"/>
      <c r="IV797"/>
      <c r="IW797"/>
      <c r="IX797"/>
      <c r="IY797"/>
      <c r="IZ797"/>
      <c r="JA797"/>
      <c r="JB797"/>
      <c r="JC797"/>
      <c r="JD797"/>
      <c r="JE797"/>
      <c r="JF797"/>
      <c r="JG797"/>
      <c r="JH797"/>
      <c r="JI797"/>
      <c r="JJ797"/>
      <c r="JK797"/>
      <c r="JL797"/>
      <c r="JM797"/>
      <c r="JN797"/>
      <c r="JO797"/>
      <c r="JP797"/>
      <c r="JQ797"/>
      <c r="JR797"/>
      <c r="JS797"/>
      <c r="JT797"/>
      <c r="JU797"/>
      <c r="JV797"/>
      <c r="JW797"/>
      <c r="JX797"/>
      <c r="JY797"/>
      <c r="JZ797"/>
      <c r="KA797"/>
      <c r="KB797"/>
      <c r="KC797"/>
      <c r="KD797"/>
      <c r="KE797"/>
      <c r="KF797"/>
      <c r="KG797"/>
      <c r="KH797"/>
      <c r="KI797"/>
      <c r="KJ797"/>
      <c r="KK797"/>
      <c r="KL797"/>
      <c r="KM797"/>
      <c r="KN797"/>
      <c r="KO797"/>
      <c r="KP797"/>
      <c r="KQ797"/>
      <c r="KR797"/>
      <c r="KS797"/>
      <c r="KT797"/>
      <c r="KU797"/>
      <c r="KV797"/>
      <c r="KW797"/>
      <c r="KX797"/>
      <c r="KY797"/>
      <c r="KZ797"/>
      <c r="LA797"/>
      <c r="LB797"/>
      <c r="LC797"/>
      <c r="LD797"/>
      <c r="LE797"/>
      <c r="LF797"/>
      <c r="LG797"/>
      <c r="LH797"/>
      <c r="LI797"/>
      <c r="LJ797"/>
      <c r="LK797"/>
      <c r="LL797"/>
      <c r="LM797"/>
      <c r="LN797"/>
      <c r="LO797"/>
      <c r="LP797"/>
      <c r="LQ797"/>
      <c r="LR797"/>
      <c r="LS797"/>
      <c r="LT797"/>
      <c r="LU797"/>
      <c r="LV797"/>
      <c r="LW797"/>
      <c r="LX797"/>
      <c r="LY797"/>
      <c r="LZ797"/>
      <c r="MA797"/>
      <c r="MB797"/>
      <c r="MC797"/>
      <c r="MD797"/>
      <c r="ME797"/>
      <c r="MF797"/>
      <c r="MG797"/>
      <c r="MH797"/>
      <c r="MI797"/>
      <c r="MJ797"/>
      <c r="MK797"/>
      <c r="ML797"/>
      <c r="MM797"/>
      <c r="MN797"/>
      <c r="MO797"/>
      <c r="MP797"/>
      <c r="MQ797"/>
      <c r="MR797"/>
      <c r="MS797"/>
      <c r="MT797"/>
      <c r="MU797"/>
      <c r="MV797"/>
      <c r="MW797"/>
      <c r="MX797"/>
      <c r="MY797"/>
      <c r="MZ797"/>
      <c r="NA797"/>
      <c r="NB797"/>
      <c r="NC797"/>
      <c r="ND797"/>
      <c r="NE797"/>
      <c r="NF797"/>
      <c r="NG797"/>
      <c r="NH797"/>
      <c r="NI797"/>
      <c r="NJ797"/>
      <c r="NK797"/>
      <c r="NL797"/>
      <c r="NM797"/>
      <c r="NN797"/>
      <c r="NO797"/>
      <c r="NP797"/>
      <c r="NQ797"/>
      <c r="NR797"/>
      <c r="NS797"/>
      <c r="NT797"/>
      <c r="NU797"/>
      <c r="NV797"/>
      <c r="NW797"/>
      <c r="NX797"/>
      <c r="NY797"/>
      <c r="NZ797"/>
      <c r="OA797"/>
      <c r="OB797"/>
      <c r="OC797"/>
      <c r="OD797"/>
      <c r="OE797"/>
      <c r="OF797"/>
      <c r="OG797"/>
      <c r="OH797"/>
      <c r="OI797"/>
      <c r="OJ797"/>
      <c r="OK797"/>
      <c r="OL797"/>
      <c r="OM797"/>
      <c r="ON797"/>
      <c r="OO797"/>
      <c r="OP797"/>
      <c r="OQ797"/>
      <c r="OR797"/>
      <c r="OS797"/>
      <c r="OT797"/>
      <c r="OU797"/>
      <c r="OV797"/>
      <c r="OW797"/>
      <c r="OX797"/>
      <c r="OY797"/>
      <c r="OZ797"/>
      <c r="PA797"/>
      <c r="PB797"/>
      <c r="PC797"/>
      <c r="PD797"/>
      <c r="PE797"/>
      <c r="PF797"/>
      <c r="PG797"/>
      <c r="PH797"/>
      <c r="PI797"/>
      <c r="PJ797"/>
      <c r="PK797"/>
      <c r="PL797"/>
      <c r="PM797"/>
      <c r="PN797"/>
      <c r="PO797"/>
      <c r="PP797"/>
      <c r="PQ797"/>
      <c r="PR797"/>
      <c r="PS797"/>
      <c r="PT797"/>
      <c r="PU797"/>
      <c r="PV797"/>
      <c r="PW797"/>
      <c r="PX797"/>
      <c r="PY797"/>
      <c r="PZ797"/>
      <c r="QA797"/>
      <c r="QB797"/>
      <c r="QC797"/>
      <c r="QD797"/>
      <c r="QE797"/>
      <c r="QF797"/>
      <c r="QG797"/>
      <c r="QH797"/>
      <c r="QI797"/>
      <c r="QJ797"/>
      <c r="QK797"/>
      <c r="QL797"/>
      <c r="QM797"/>
      <c r="QN797"/>
      <c r="QO797"/>
      <c r="QP797"/>
      <c r="QQ797"/>
      <c r="QR797"/>
      <c r="QS797"/>
      <c r="QT797"/>
      <c r="QU797"/>
      <c r="QV797"/>
      <c r="QW797"/>
      <c r="QX797"/>
      <c r="QY797"/>
      <c r="QZ797"/>
      <c r="RA797"/>
      <c r="RB797"/>
      <c r="RC797"/>
      <c r="RD797"/>
      <c r="RE797"/>
      <c r="RF797"/>
      <c r="RG797"/>
      <c r="RH797"/>
      <c r="RI797"/>
      <c r="RJ797"/>
      <c r="RK797"/>
      <c r="RL797"/>
      <c r="RM797"/>
      <c r="RN797"/>
      <c r="RO797"/>
      <c r="RP797"/>
      <c r="RQ797"/>
      <c r="RR797"/>
      <c r="RS797"/>
      <c r="RT797"/>
      <c r="RU797"/>
      <c r="RV797"/>
      <c r="RW797"/>
      <c r="RX797"/>
      <c r="RY797"/>
      <c r="RZ797"/>
      <c r="SA797"/>
      <c r="SB797"/>
      <c r="SC797"/>
      <c r="SD797"/>
      <c r="SE797"/>
      <c r="SF797"/>
      <c r="SG797"/>
      <c r="SH797"/>
      <c r="SI797"/>
      <c r="SJ797"/>
      <c r="SK797"/>
      <c r="SL797"/>
      <c r="SM797"/>
      <c r="SN797"/>
      <c r="SO797"/>
      <c r="SP797"/>
    </row>
    <row r="798" spans="1:510" ht="16.5" customHeight="1" x14ac:dyDescent="0.2">
      <c r="A798" s="20">
        <v>190</v>
      </c>
      <c r="B798" s="20" t="s">
        <v>62</v>
      </c>
      <c r="C798" s="20" t="s">
        <v>915</v>
      </c>
      <c r="D798" s="20" t="s">
        <v>38</v>
      </c>
      <c r="E798" s="20" t="s">
        <v>1345</v>
      </c>
      <c r="F798" s="22" t="s">
        <v>929</v>
      </c>
      <c r="G798" s="20" t="s">
        <v>42</v>
      </c>
      <c r="H798" s="20" t="s">
        <v>35</v>
      </c>
      <c r="I798" s="20" t="s">
        <v>81</v>
      </c>
      <c r="J798" s="22" t="s">
        <v>915</v>
      </c>
      <c r="K798" s="20"/>
      <c r="L798" s="20"/>
      <c r="M798" s="20"/>
      <c r="N798" s="20"/>
      <c r="O798" s="23"/>
      <c r="P798" s="23">
        <v>1000000</v>
      </c>
      <c r="Q798" s="24">
        <v>1</v>
      </c>
      <c r="R798" s="25">
        <v>45717</v>
      </c>
      <c r="S798" s="20" t="s">
        <v>83</v>
      </c>
      <c r="T798" s="26">
        <f t="shared" si="14"/>
        <v>1000000</v>
      </c>
      <c r="U798" s="27" t="s">
        <v>100</v>
      </c>
      <c r="V798" s="27" t="s">
        <v>100</v>
      </c>
      <c r="W798"/>
      <c r="X798"/>
      <c r="Y798"/>
      <c r="Z798"/>
      <c r="AA798"/>
      <c r="AB798"/>
      <c r="AC798"/>
      <c r="AD798"/>
      <c r="AE798"/>
      <c r="AF798"/>
      <c r="AG798"/>
      <c r="AH798"/>
      <c r="AI798"/>
      <c r="AJ798"/>
      <c r="AK798"/>
      <c r="AL798"/>
      <c r="AM798"/>
      <c r="AN798"/>
      <c r="AO798"/>
      <c r="AP798"/>
      <c r="AQ798"/>
      <c r="AR798"/>
      <c r="AS798"/>
      <c r="AT798"/>
      <c r="AU798"/>
      <c r="AV798"/>
      <c r="AW798"/>
      <c r="AX798"/>
      <c r="AY798"/>
      <c r="AZ798"/>
      <c r="BA798"/>
      <c r="BB798"/>
      <c r="BC798"/>
      <c r="BD798"/>
      <c r="BE798"/>
      <c r="BF798"/>
      <c r="BG798"/>
      <c r="BH798"/>
      <c r="BI798"/>
      <c r="BJ798"/>
      <c r="BK798"/>
      <c r="BL798"/>
      <c r="BM798"/>
      <c r="BN798"/>
      <c r="BO798"/>
      <c r="BP798"/>
      <c r="BQ798"/>
      <c r="BR798"/>
      <c r="BS798"/>
      <c r="BT798"/>
      <c r="BU798"/>
      <c r="BV798"/>
      <c r="BW798"/>
      <c r="BX798"/>
      <c r="BY798"/>
      <c r="BZ798"/>
      <c r="CA798"/>
      <c r="CB798"/>
      <c r="CC798"/>
      <c r="CD798"/>
      <c r="CE798"/>
      <c r="CF798"/>
      <c r="CG798"/>
      <c r="CH798"/>
      <c r="CI798"/>
      <c r="CJ798"/>
      <c r="CK798"/>
      <c r="CL798"/>
      <c r="CM798"/>
      <c r="CN798"/>
      <c r="CO798"/>
      <c r="CP798"/>
      <c r="CQ798"/>
      <c r="CR798"/>
      <c r="CS798"/>
      <c r="CT798"/>
      <c r="CU798"/>
      <c r="CV798"/>
      <c r="CW798"/>
      <c r="CX798"/>
      <c r="CY798"/>
      <c r="CZ798"/>
      <c r="DA798"/>
      <c r="DB798"/>
      <c r="DC798"/>
      <c r="DD798"/>
      <c r="DE798"/>
      <c r="DF798"/>
      <c r="DG798"/>
      <c r="DH798"/>
      <c r="DI798"/>
      <c r="DJ798"/>
      <c r="DK798"/>
      <c r="DL798"/>
      <c r="DM798"/>
      <c r="DN798"/>
      <c r="DO798"/>
      <c r="DP798"/>
      <c r="DQ798"/>
      <c r="DR798"/>
      <c r="DS798"/>
      <c r="DT798"/>
      <c r="DU798"/>
      <c r="DV798"/>
      <c r="DW798"/>
      <c r="DX798"/>
      <c r="DY798"/>
      <c r="DZ798"/>
      <c r="EA798"/>
      <c r="EB798"/>
      <c r="EC798"/>
      <c r="ED798"/>
      <c r="EE798"/>
      <c r="EF798"/>
      <c r="EG798"/>
      <c r="EH798"/>
      <c r="EI798"/>
      <c r="EJ798"/>
      <c r="EK798"/>
      <c r="EL798"/>
      <c r="EM798"/>
      <c r="EN798"/>
      <c r="EO798"/>
      <c r="EP798"/>
      <c r="EQ798"/>
      <c r="ER798"/>
      <c r="ES798"/>
      <c r="ET798"/>
      <c r="EU798"/>
      <c r="EV798"/>
      <c r="EW798"/>
      <c r="EX798"/>
      <c r="EY798"/>
      <c r="EZ798"/>
      <c r="FA798"/>
      <c r="FB798"/>
      <c r="FC798"/>
      <c r="FD798"/>
      <c r="FE798"/>
      <c r="FF798"/>
      <c r="FG798"/>
      <c r="FH798"/>
      <c r="FI798"/>
      <c r="FJ798"/>
      <c r="FK798"/>
      <c r="FL798"/>
      <c r="FM798"/>
      <c r="FN798"/>
      <c r="FO798"/>
      <c r="FP798"/>
      <c r="FQ798"/>
      <c r="FR798"/>
      <c r="FS798"/>
      <c r="FT798"/>
      <c r="FU798"/>
      <c r="FV798"/>
      <c r="FW798"/>
      <c r="FX798"/>
      <c r="FY798"/>
      <c r="FZ798"/>
      <c r="GA798"/>
      <c r="GB798"/>
      <c r="GC798"/>
      <c r="GD798"/>
      <c r="GE798"/>
      <c r="GF798"/>
      <c r="GG798"/>
      <c r="GH798"/>
      <c r="GI798"/>
      <c r="GJ798"/>
      <c r="GK798"/>
      <c r="GL798"/>
      <c r="GM798"/>
      <c r="GN798"/>
      <c r="GO798"/>
      <c r="GP798"/>
      <c r="GQ798"/>
      <c r="GR798"/>
      <c r="GS798"/>
      <c r="GT798"/>
      <c r="GU798"/>
      <c r="GV798"/>
      <c r="GW798"/>
      <c r="GX798"/>
      <c r="GY798"/>
      <c r="GZ798"/>
      <c r="HA798"/>
      <c r="HB798"/>
      <c r="HC798"/>
      <c r="HD798"/>
      <c r="HE798"/>
      <c r="HF798"/>
      <c r="HG798"/>
      <c r="HH798"/>
      <c r="HI798"/>
      <c r="HJ798"/>
      <c r="HK798"/>
      <c r="HL798"/>
      <c r="HM798"/>
      <c r="HN798"/>
      <c r="HO798"/>
      <c r="HP798"/>
      <c r="HQ798"/>
      <c r="HR798"/>
      <c r="HS798"/>
      <c r="HT798"/>
      <c r="HU798"/>
      <c r="HV798"/>
      <c r="HW798"/>
      <c r="HX798"/>
      <c r="HY798"/>
      <c r="HZ798"/>
      <c r="IA798"/>
      <c r="IB798"/>
      <c r="IC798"/>
      <c r="ID798"/>
      <c r="IE798"/>
      <c r="IF798"/>
      <c r="IG798"/>
      <c r="IH798"/>
      <c r="II798"/>
      <c r="IJ798"/>
      <c r="IK798"/>
      <c r="IL798"/>
      <c r="IM798"/>
      <c r="IN798"/>
      <c r="IO798"/>
      <c r="IP798"/>
      <c r="IQ798"/>
      <c r="IR798"/>
      <c r="IS798"/>
      <c r="IT798"/>
      <c r="IU798"/>
      <c r="IV798"/>
      <c r="IW798"/>
      <c r="IX798"/>
      <c r="IY798"/>
      <c r="IZ798"/>
      <c r="JA798"/>
      <c r="JB798"/>
      <c r="JC798"/>
      <c r="JD798"/>
      <c r="JE798"/>
      <c r="JF798"/>
      <c r="JG798"/>
      <c r="JH798"/>
      <c r="JI798"/>
      <c r="JJ798"/>
      <c r="JK798"/>
      <c r="JL798"/>
      <c r="JM798"/>
      <c r="JN798"/>
      <c r="JO798"/>
      <c r="JP798"/>
      <c r="JQ798"/>
      <c r="JR798"/>
      <c r="JS798"/>
      <c r="JT798"/>
      <c r="JU798"/>
      <c r="JV798"/>
      <c r="JW798"/>
      <c r="JX798"/>
      <c r="JY798"/>
      <c r="JZ798"/>
      <c r="KA798"/>
      <c r="KB798"/>
      <c r="KC798"/>
      <c r="KD798"/>
      <c r="KE798"/>
      <c r="KF798"/>
      <c r="KG798"/>
      <c r="KH798"/>
      <c r="KI798"/>
      <c r="KJ798"/>
      <c r="KK798"/>
      <c r="KL798"/>
      <c r="KM798"/>
      <c r="KN798"/>
      <c r="KO798"/>
      <c r="KP798"/>
      <c r="KQ798"/>
      <c r="KR798"/>
      <c r="KS798"/>
      <c r="KT798"/>
      <c r="KU798"/>
      <c r="KV798"/>
      <c r="KW798"/>
      <c r="KX798"/>
      <c r="KY798"/>
      <c r="KZ798"/>
      <c r="LA798"/>
      <c r="LB798"/>
      <c r="LC798"/>
      <c r="LD798"/>
      <c r="LE798"/>
      <c r="LF798"/>
      <c r="LG798"/>
      <c r="LH798"/>
      <c r="LI798"/>
      <c r="LJ798"/>
      <c r="LK798"/>
      <c r="LL798"/>
      <c r="LM798"/>
      <c r="LN798"/>
      <c r="LO798"/>
      <c r="LP798"/>
      <c r="LQ798"/>
      <c r="LR798"/>
      <c r="LS798"/>
      <c r="LT798"/>
      <c r="LU798"/>
      <c r="LV798"/>
      <c r="LW798"/>
      <c r="LX798"/>
      <c r="LY798"/>
      <c r="LZ798"/>
      <c r="MA798"/>
      <c r="MB798"/>
      <c r="MC798"/>
      <c r="MD798"/>
      <c r="ME798"/>
      <c r="MF798"/>
      <c r="MG798"/>
      <c r="MH798"/>
      <c r="MI798"/>
      <c r="MJ798"/>
      <c r="MK798"/>
      <c r="ML798"/>
      <c r="MM798"/>
      <c r="MN798"/>
      <c r="MO798"/>
      <c r="MP798"/>
      <c r="MQ798"/>
      <c r="MR798"/>
      <c r="MS798"/>
      <c r="MT798"/>
      <c r="MU798"/>
      <c r="MV798"/>
      <c r="MW798"/>
      <c r="MX798"/>
      <c r="MY798"/>
      <c r="MZ798"/>
      <c r="NA798"/>
      <c r="NB798"/>
      <c r="NC798"/>
      <c r="ND798"/>
      <c r="NE798"/>
      <c r="NF798"/>
      <c r="NG798"/>
      <c r="NH798"/>
      <c r="NI798"/>
      <c r="NJ798"/>
      <c r="NK798"/>
      <c r="NL798"/>
      <c r="NM798"/>
      <c r="NN798"/>
      <c r="NO798"/>
      <c r="NP798"/>
      <c r="NQ798"/>
      <c r="NR798"/>
      <c r="NS798"/>
      <c r="NT798"/>
      <c r="NU798"/>
      <c r="NV798"/>
      <c r="NW798"/>
      <c r="NX798"/>
      <c r="NY798"/>
      <c r="NZ798"/>
      <c r="OA798"/>
      <c r="OB798"/>
      <c r="OC798"/>
      <c r="OD798"/>
      <c r="OE798"/>
      <c r="OF798"/>
      <c r="OG798"/>
      <c r="OH798"/>
      <c r="OI798"/>
      <c r="OJ798"/>
      <c r="OK798"/>
      <c r="OL798"/>
      <c r="OM798"/>
      <c r="ON798"/>
      <c r="OO798"/>
      <c r="OP798"/>
      <c r="OQ798"/>
      <c r="OR798"/>
      <c r="OS798"/>
      <c r="OT798"/>
      <c r="OU798"/>
      <c r="OV798"/>
      <c r="OW798"/>
      <c r="OX798"/>
      <c r="OY798"/>
      <c r="OZ798"/>
      <c r="PA798"/>
      <c r="PB798"/>
      <c r="PC798"/>
      <c r="PD798"/>
      <c r="PE798"/>
      <c r="PF798"/>
      <c r="PG798"/>
      <c r="PH798"/>
      <c r="PI798"/>
      <c r="PJ798"/>
      <c r="PK798"/>
      <c r="PL798"/>
      <c r="PM798"/>
      <c r="PN798"/>
      <c r="PO798"/>
      <c r="PP798"/>
      <c r="PQ798"/>
      <c r="PR798"/>
      <c r="PS798"/>
      <c r="PT798"/>
      <c r="PU798"/>
      <c r="PV798"/>
      <c r="PW798"/>
      <c r="PX798"/>
      <c r="PY798"/>
      <c r="PZ798"/>
      <c r="QA798"/>
      <c r="QB798"/>
      <c r="QC798"/>
      <c r="QD798"/>
      <c r="QE798"/>
      <c r="QF798"/>
      <c r="QG798"/>
      <c r="QH798"/>
      <c r="QI798"/>
      <c r="QJ798"/>
      <c r="QK798"/>
      <c r="QL798"/>
      <c r="QM798"/>
      <c r="QN798"/>
      <c r="QO798"/>
      <c r="QP798"/>
      <c r="QQ798"/>
      <c r="QR798"/>
      <c r="QS798"/>
      <c r="QT798"/>
      <c r="QU798"/>
      <c r="QV798"/>
      <c r="QW798"/>
      <c r="QX798"/>
      <c r="QY798"/>
      <c r="QZ798"/>
      <c r="RA798"/>
      <c r="RB798"/>
      <c r="RC798"/>
      <c r="RD798"/>
      <c r="RE798"/>
      <c r="RF798"/>
      <c r="RG798"/>
      <c r="RH798"/>
      <c r="RI798"/>
      <c r="RJ798"/>
      <c r="RK798"/>
      <c r="RL798"/>
      <c r="RM798"/>
      <c r="RN798"/>
      <c r="RO798"/>
      <c r="RP798"/>
      <c r="RQ798"/>
      <c r="RR798"/>
      <c r="RS798"/>
      <c r="RT798"/>
      <c r="RU798"/>
      <c r="RV798"/>
      <c r="RW798"/>
      <c r="RX798"/>
      <c r="RY798"/>
      <c r="RZ798"/>
      <c r="SA798"/>
      <c r="SB798"/>
      <c r="SC798"/>
      <c r="SD798"/>
      <c r="SE798"/>
      <c r="SF798"/>
      <c r="SG798"/>
      <c r="SH798"/>
      <c r="SI798"/>
      <c r="SJ798"/>
      <c r="SK798"/>
      <c r="SL798"/>
      <c r="SM798"/>
      <c r="SN798"/>
      <c r="SO798"/>
      <c r="SP798"/>
    </row>
    <row r="799" spans="1:510" ht="16.5" customHeight="1" x14ac:dyDescent="0.2">
      <c r="A799" s="20">
        <v>191</v>
      </c>
      <c r="B799" s="20" t="s">
        <v>62</v>
      </c>
      <c r="C799" s="20" t="s">
        <v>915</v>
      </c>
      <c r="D799" s="20" t="s">
        <v>38</v>
      </c>
      <c r="E799" s="20" t="s">
        <v>1345</v>
      </c>
      <c r="F799" s="22" t="s">
        <v>929</v>
      </c>
      <c r="G799" s="20" t="s">
        <v>42</v>
      </c>
      <c r="H799" s="20" t="s">
        <v>35</v>
      </c>
      <c r="I799" s="20" t="s">
        <v>81</v>
      </c>
      <c r="J799" s="22" t="s">
        <v>915</v>
      </c>
      <c r="K799" s="20"/>
      <c r="L799" s="20"/>
      <c r="M799" s="20"/>
      <c r="N799" s="20"/>
      <c r="O799" s="23"/>
      <c r="P799" s="23">
        <v>1000000</v>
      </c>
      <c r="Q799" s="24">
        <v>1</v>
      </c>
      <c r="R799" s="25">
        <v>45748</v>
      </c>
      <c r="S799" s="20" t="s">
        <v>83</v>
      </c>
      <c r="T799" s="26">
        <f t="shared" si="14"/>
        <v>1000000</v>
      </c>
      <c r="U799" s="27" t="s">
        <v>100</v>
      </c>
      <c r="V799" s="27" t="s">
        <v>100</v>
      </c>
      <c r="W799"/>
      <c r="X799"/>
      <c r="Y799"/>
      <c r="Z799"/>
      <c r="AA799"/>
      <c r="AB799"/>
      <c r="AC799"/>
      <c r="AD799"/>
      <c r="AE799"/>
      <c r="AF799"/>
      <c r="AG799"/>
      <c r="AH799"/>
      <c r="AI799"/>
      <c r="AJ799"/>
      <c r="AK799"/>
      <c r="AL799"/>
      <c r="AM799"/>
      <c r="AN799"/>
      <c r="AO799"/>
      <c r="AP799"/>
      <c r="AQ799"/>
      <c r="AR799"/>
      <c r="AS799"/>
      <c r="AT799"/>
      <c r="AU799"/>
      <c r="AV799"/>
      <c r="AW799"/>
      <c r="AX799"/>
      <c r="AY799"/>
      <c r="AZ799"/>
      <c r="BA799"/>
      <c r="BB799"/>
      <c r="BC799"/>
      <c r="BD799"/>
      <c r="BE799"/>
      <c r="BF799"/>
      <c r="BG799"/>
      <c r="BH799"/>
      <c r="BI799"/>
      <c r="BJ799"/>
      <c r="BK799"/>
      <c r="BL799"/>
      <c r="BM799"/>
      <c r="BN799"/>
      <c r="BO799"/>
      <c r="BP799"/>
      <c r="BQ799"/>
      <c r="BR799"/>
      <c r="BS799"/>
      <c r="BT799"/>
      <c r="BU799"/>
      <c r="BV799"/>
      <c r="BW799"/>
      <c r="BX799"/>
      <c r="BY799"/>
      <c r="BZ799"/>
      <c r="CA799"/>
      <c r="CB799"/>
      <c r="CC799"/>
      <c r="CD799"/>
      <c r="CE799"/>
      <c r="CF799"/>
      <c r="CG799"/>
      <c r="CH799"/>
      <c r="CI799"/>
      <c r="CJ799"/>
      <c r="CK799"/>
      <c r="CL799"/>
      <c r="CM799"/>
      <c r="CN799"/>
      <c r="CO799"/>
      <c r="CP799"/>
      <c r="CQ799"/>
      <c r="CR799"/>
      <c r="CS799"/>
      <c r="CT799"/>
      <c r="CU799"/>
      <c r="CV799"/>
      <c r="CW799"/>
      <c r="CX799"/>
      <c r="CY799"/>
      <c r="CZ799"/>
      <c r="DA799"/>
      <c r="DB799"/>
      <c r="DC799"/>
      <c r="DD799"/>
      <c r="DE799"/>
      <c r="DF799"/>
      <c r="DG799"/>
      <c r="DH799"/>
      <c r="DI799"/>
      <c r="DJ799"/>
      <c r="DK799"/>
      <c r="DL799"/>
      <c r="DM799"/>
      <c r="DN799"/>
      <c r="DO799"/>
      <c r="DP799"/>
      <c r="DQ799"/>
      <c r="DR799"/>
      <c r="DS799"/>
      <c r="DT799"/>
      <c r="DU799"/>
      <c r="DV799"/>
      <c r="DW799"/>
      <c r="DX799"/>
      <c r="DY799"/>
      <c r="DZ799"/>
      <c r="EA799"/>
      <c r="EB799"/>
      <c r="EC799"/>
      <c r="ED799"/>
      <c r="EE799"/>
      <c r="EF799"/>
      <c r="EG799"/>
      <c r="EH799"/>
      <c r="EI799"/>
      <c r="EJ799"/>
      <c r="EK799"/>
      <c r="EL799"/>
      <c r="EM799"/>
      <c r="EN799"/>
      <c r="EO799"/>
      <c r="EP799"/>
      <c r="EQ799"/>
      <c r="ER799"/>
      <c r="ES799"/>
      <c r="ET799"/>
      <c r="EU799"/>
      <c r="EV799"/>
      <c r="EW799"/>
      <c r="EX799"/>
      <c r="EY799"/>
      <c r="EZ799"/>
      <c r="FA799"/>
      <c r="FB799"/>
      <c r="FC799"/>
      <c r="FD799"/>
      <c r="FE799"/>
      <c r="FF799"/>
      <c r="FG799"/>
      <c r="FH799"/>
      <c r="FI799"/>
      <c r="FJ799"/>
      <c r="FK799"/>
      <c r="FL799"/>
      <c r="FM799"/>
      <c r="FN799"/>
      <c r="FO799"/>
      <c r="FP799"/>
      <c r="FQ799"/>
      <c r="FR799"/>
      <c r="FS799"/>
      <c r="FT799"/>
      <c r="FU799"/>
      <c r="FV799"/>
      <c r="FW799"/>
      <c r="FX799"/>
      <c r="FY799"/>
      <c r="FZ799"/>
      <c r="GA799"/>
      <c r="GB799"/>
      <c r="GC799"/>
      <c r="GD799"/>
      <c r="GE799"/>
      <c r="GF799"/>
      <c r="GG799"/>
      <c r="GH799"/>
      <c r="GI799"/>
      <c r="GJ799"/>
      <c r="GK799"/>
      <c r="GL799"/>
      <c r="GM799"/>
      <c r="GN799"/>
      <c r="GO799"/>
      <c r="GP799"/>
      <c r="GQ799"/>
      <c r="GR799"/>
      <c r="GS799"/>
      <c r="GT799"/>
      <c r="GU799"/>
      <c r="GV799"/>
      <c r="GW799"/>
      <c r="GX799"/>
      <c r="GY799"/>
      <c r="GZ799"/>
      <c r="HA799"/>
      <c r="HB799"/>
      <c r="HC799"/>
      <c r="HD799"/>
      <c r="HE799"/>
      <c r="HF799"/>
      <c r="HG799"/>
      <c r="HH799"/>
      <c r="HI799"/>
      <c r="HJ799"/>
      <c r="HK799"/>
      <c r="HL799"/>
      <c r="HM799"/>
      <c r="HN799"/>
      <c r="HO799"/>
      <c r="HP799"/>
      <c r="HQ799"/>
      <c r="HR799"/>
      <c r="HS799"/>
      <c r="HT799"/>
      <c r="HU799"/>
      <c r="HV799"/>
      <c r="HW799"/>
      <c r="HX799"/>
      <c r="HY799"/>
      <c r="HZ799"/>
      <c r="IA799"/>
      <c r="IB799"/>
      <c r="IC799"/>
      <c r="ID799"/>
      <c r="IE799"/>
      <c r="IF799"/>
      <c r="IG799"/>
      <c r="IH799"/>
      <c r="II799"/>
      <c r="IJ799"/>
      <c r="IK799"/>
      <c r="IL799"/>
      <c r="IM799"/>
      <c r="IN799"/>
      <c r="IO799"/>
      <c r="IP799"/>
      <c r="IQ799"/>
      <c r="IR799"/>
      <c r="IS799"/>
      <c r="IT799"/>
      <c r="IU799"/>
      <c r="IV799"/>
      <c r="IW799"/>
      <c r="IX799"/>
      <c r="IY799"/>
      <c r="IZ799"/>
      <c r="JA799"/>
      <c r="JB799"/>
      <c r="JC799"/>
      <c r="JD799"/>
      <c r="JE799"/>
      <c r="JF799"/>
      <c r="JG799"/>
      <c r="JH799"/>
      <c r="JI799"/>
      <c r="JJ799"/>
      <c r="JK799"/>
      <c r="JL799"/>
      <c r="JM799"/>
      <c r="JN799"/>
      <c r="JO799"/>
      <c r="JP799"/>
      <c r="JQ799"/>
      <c r="JR799"/>
      <c r="JS799"/>
      <c r="JT799"/>
      <c r="JU799"/>
      <c r="JV799"/>
      <c r="JW799"/>
      <c r="JX799"/>
      <c r="JY799"/>
      <c r="JZ799"/>
      <c r="KA799"/>
      <c r="KB799"/>
      <c r="KC799"/>
      <c r="KD799"/>
      <c r="KE799"/>
      <c r="KF799"/>
      <c r="KG799"/>
      <c r="KH799"/>
      <c r="KI799"/>
      <c r="KJ799"/>
      <c r="KK799"/>
      <c r="KL799"/>
      <c r="KM799"/>
      <c r="KN799"/>
      <c r="KO799"/>
      <c r="KP799"/>
      <c r="KQ799"/>
      <c r="KR799"/>
      <c r="KS799"/>
      <c r="KT799"/>
      <c r="KU799"/>
      <c r="KV799"/>
      <c r="KW799"/>
      <c r="KX799"/>
      <c r="KY799"/>
      <c r="KZ799"/>
      <c r="LA799"/>
      <c r="LB799"/>
      <c r="LC799"/>
      <c r="LD799"/>
      <c r="LE799"/>
      <c r="LF799"/>
      <c r="LG799"/>
      <c r="LH799"/>
      <c r="LI799"/>
      <c r="LJ799"/>
      <c r="LK799"/>
      <c r="LL799"/>
      <c r="LM799"/>
      <c r="LN799"/>
      <c r="LO799"/>
      <c r="LP799"/>
      <c r="LQ799"/>
      <c r="LR799"/>
      <c r="LS799"/>
      <c r="LT799"/>
      <c r="LU799"/>
      <c r="LV799"/>
      <c r="LW799"/>
      <c r="LX799"/>
      <c r="LY799"/>
      <c r="LZ799"/>
      <c r="MA799"/>
      <c r="MB799"/>
      <c r="MC799"/>
      <c r="MD799"/>
      <c r="ME799"/>
      <c r="MF799"/>
      <c r="MG799"/>
      <c r="MH799"/>
      <c r="MI799"/>
      <c r="MJ799"/>
      <c r="MK799"/>
      <c r="ML799"/>
      <c r="MM799"/>
      <c r="MN799"/>
      <c r="MO799"/>
      <c r="MP799"/>
      <c r="MQ799"/>
      <c r="MR799"/>
      <c r="MS799"/>
      <c r="MT799"/>
      <c r="MU799"/>
      <c r="MV799"/>
      <c r="MW799"/>
      <c r="MX799"/>
      <c r="MY799"/>
      <c r="MZ799"/>
      <c r="NA799"/>
      <c r="NB799"/>
      <c r="NC799"/>
      <c r="ND799"/>
      <c r="NE799"/>
      <c r="NF799"/>
      <c r="NG799"/>
      <c r="NH799"/>
      <c r="NI799"/>
      <c r="NJ799"/>
      <c r="NK799"/>
      <c r="NL799"/>
      <c r="NM799"/>
      <c r="NN799"/>
      <c r="NO799"/>
      <c r="NP799"/>
      <c r="NQ799"/>
      <c r="NR799"/>
      <c r="NS799"/>
      <c r="NT799"/>
      <c r="NU799"/>
      <c r="NV799"/>
      <c r="NW799"/>
      <c r="NX799"/>
      <c r="NY799"/>
      <c r="NZ799"/>
      <c r="OA799"/>
      <c r="OB799"/>
      <c r="OC799"/>
      <c r="OD799"/>
      <c r="OE799"/>
      <c r="OF799"/>
      <c r="OG799"/>
      <c r="OH799"/>
      <c r="OI799"/>
      <c r="OJ799"/>
      <c r="OK799"/>
      <c r="OL799"/>
      <c r="OM799"/>
      <c r="ON799"/>
      <c r="OO799"/>
      <c r="OP799"/>
      <c r="OQ799"/>
      <c r="OR799"/>
      <c r="OS799"/>
      <c r="OT799"/>
      <c r="OU799"/>
      <c r="OV799"/>
      <c r="OW799"/>
      <c r="OX799"/>
      <c r="OY799"/>
      <c r="OZ799"/>
      <c r="PA799"/>
      <c r="PB799"/>
      <c r="PC799"/>
      <c r="PD799"/>
      <c r="PE799"/>
      <c r="PF799"/>
      <c r="PG799"/>
      <c r="PH799"/>
      <c r="PI799"/>
      <c r="PJ799"/>
      <c r="PK799"/>
      <c r="PL799"/>
      <c r="PM799"/>
      <c r="PN799"/>
      <c r="PO799"/>
      <c r="PP799"/>
      <c r="PQ799"/>
      <c r="PR799"/>
      <c r="PS799"/>
      <c r="PT799"/>
      <c r="PU799"/>
      <c r="PV799"/>
      <c r="PW799"/>
      <c r="PX799"/>
      <c r="PY799"/>
      <c r="PZ799"/>
      <c r="QA799"/>
      <c r="QB799"/>
      <c r="QC799"/>
      <c r="QD799"/>
      <c r="QE799"/>
      <c r="QF799"/>
      <c r="QG799"/>
      <c r="QH799"/>
      <c r="QI799"/>
      <c r="QJ799"/>
      <c r="QK799"/>
      <c r="QL799"/>
      <c r="QM799"/>
      <c r="QN799"/>
      <c r="QO799"/>
      <c r="QP799"/>
      <c r="QQ799"/>
      <c r="QR799"/>
      <c r="QS799"/>
      <c r="QT799"/>
      <c r="QU799"/>
      <c r="QV799"/>
      <c r="QW799"/>
      <c r="QX799"/>
      <c r="QY799"/>
      <c r="QZ799"/>
      <c r="RA799"/>
      <c r="RB799"/>
      <c r="RC799"/>
      <c r="RD799"/>
      <c r="RE799"/>
      <c r="RF799"/>
      <c r="RG799"/>
      <c r="RH799"/>
      <c r="RI799"/>
      <c r="RJ799"/>
      <c r="RK799"/>
      <c r="RL799"/>
      <c r="RM799"/>
      <c r="RN799"/>
      <c r="RO799"/>
      <c r="RP799"/>
      <c r="RQ799"/>
      <c r="RR799"/>
      <c r="RS799"/>
      <c r="RT799"/>
      <c r="RU799"/>
      <c r="RV799"/>
      <c r="RW799"/>
      <c r="RX799"/>
      <c r="RY799"/>
      <c r="RZ799"/>
      <c r="SA799"/>
      <c r="SB799"/>
      <c r="SC799"/>
      <c r="SD799"/>
      <c r="SE799"/>
      <c r="SF799"/>
      <c r="SG799"/>
      <c r="SH799"/>
      <c r="SI799"/>
      <c r="SJ799"/>
      <c r="SK799"/>
      <c r="SL799"/>
      <c r="SM799"/>
      <c r="SN799"/>
      <c r="SO799"/>
      <c r="SP799"/>
    </row>
    <row r="800" spans="1:510" ht="16.5" customHeight="1" x14ac:dyDescent="0.2">
      <c r="A800" s="20">
        <v>192</v>
      </c>
      <c r="B800" s="20" t="s">
        <v>62</v>
      </c>
      <c r="C800" s="20" t="s">
        <v>915</v>
      </c>
      <c r="D800" s="20" t="s">
        <v>38</v>
      </c>
      <c r="E800" s="20" t="s">
        <v>1345</v>
      </c>
      <c r="F800" s="22" t="s">
        <v>929</v>
      </c>
      <c r="G800" s="20" t="s">
        <v>42</v>
      </c>
      <c r="H800" s="20" t="s">
        <v>35</v>
      </c>
      <c r="I800" s="20" t="s">
        <v>81</v>
      </c>
      <c r="J800" s="22" t="s">
        <v>915</v>
      </c>
      <c r="K800" s="20"/>
      <c r="L800" s="20"/>
      <c r="M800" s="20"/>
      <c r="N800" s="20"/>
      <c r="O800" s="23"/>
      <c r="P800" s="23">
        <v>1000000</v>
      </c>
      <c r="Q800" s="24">
        <v>1</v>
      </c>
      <c r="R800" s="25">
        <v>45778</v>
      </c>
      <c r="S800" s="20" t="s">
        <v>83</v>
      </c>
      <c r="T800" s="26">
        <f t="shared" si="14"/>
        <v>1000000</v>
      </c>
      <c r="U800" s="27" t="s">
        <v>100</v>
      </c>
      <c r="V800" s="27" t="s">
        <v>100</v>
      </c>
      <c r="W800"/>
      <c r="X800"/>
      <c r="Y800"/>
      <c r="Z800"/>
      <c r="AA800"/>
      <c r="AB800"/>
      <c r="AC800"/>
      <c r="AD800"/>
      <c r="AE800"/>
      <c r="AF800"/>
      <c r="AG800"/>
      <c r="AH800"/>
      <c r="AI800"/>
      <c r="AJ800"/>
      <c r="AK800"/>
      <c r="AL800"/>
      <c r="AM800"/>
      <c r="AN800"/>
      <c r="AO800"/>
      <c r="AP800"/>
      <c r="AQ800"/>
      <c r="AR800"/>
      <c r="AS800"/>
      <c r="AT800"/>
      <c r="AU800"/>
      <c r="AV800"/>
      <c r="AW800"/>
      <c r="AX800"/>
      <c r="AY800"/>
      <c r="AZ800"/>
      <c r="BA800"/>
      <c r="BB800"/>
      <c r="BC800"/>
      <c r="BD800"/>
      <c r="BE800"/>
      <c r="BF800"/>
      <c r="BG800"/>
      <c r="BH800"/>
      <c r="BI800"/>
      <c r="BJ800"/>
      <c r="BK800"/>
      <c r="BL800"/>
      <c r="BM800"/>
      <c r="BN800"/>
      <c r="BO800"/>
      <c r="BP800"/>
      <c r="BQ800"/>
      <c r="BR800"/>
      <c r="BS800"/>
      <c r="BT800"/>
      <c r="BU800"/>
      <c r="BV800"/>
      <c r="BW800"/>
      <c r="BX800"/>
      <c r="BY800"/>
      <c r="BZ800"/>
      <c r="CA800"/>
      <c r="CB800"/>
      <c r="CC800"/>
      <c r="CD800"/>
      <c r="CE800"/>
      <c r="CF800"/>
      <c r="CG800"/>
      <c r="CH800"/>
      <c r="CI800"/>
      <c r="CJ800"/>
      <c r="CK800"/>
      <c r="CL800"/>
      <c r="CM800"/>
      <c r="CN800"/>
      <c r="CO800"/>
      <c r="CP800"/>
      <c r="CQ800"/>
      <c r="CR800"/>
      <c r="CS800"/>
      <c r="CT800"/>
      <c r="CU800"/>
      <c r="CV800"/>
      <c r="CW800"/>
      <c r="CX800"/>
      <c r="CY800"/>
      <c r="CZ800"/>
      <c r="DA800"/>
      <c r="DB800"/>
      <c r="DC800"/>
      <c r="DD800"/>
      <c r="DE800"/>
      <c r="DF800"/>
      <c r="DG800"/>
      <c r="DH800"/>
      <c r="DI800"/>
      <c r="DJ800"/>
      <c r="DK800"/>
      <c r="DL800"/>
      <c r="DM800"/>
      <c r="DN800"/>
      <c r="DO800"/>
      <c r="DP800"/>
      <c r="DQ800"/>
      <c r="DR800"/>
      <c r="DS800"/>
      <c r="DT800"/>
      <c r="DU800"/>
      <c r="DV800"/>
      <c r="DW800"/>
      <c r="DX800"/>
      <c r="DY800"/>
      <c r="DZ800"/>
      <c r="EA800"/>
      <c r="EB800"/>
      <c r="EC800"/>
      <c r="ED800"/>
      <c r="EE800"/>
      <c r="EF800"/>
      <c r="EG800"/>
      <c r="EH800"/>
      <c r="EI800"/>
      <c r="EJ800"/>
      <c r="EK800"/>
      <c r="EL800"/>
      <c r="EM800"/>
      <c r="EN800"/>
      <c r="EO800"/>
      <c r="EP800"/>
      <c r="EQ800"/>
      <c r="ER800"/>
      <c r="ES800"/>
      <c r="ET800"/>
      <c r="EU800"/>
      <c r="EV800"/>
      <c r="EW800"/>
      <c r="EX800"/>
      <c r="EY800"/>
      <c r="EZ800"/>
      <c r="FA800"/>
      <c r="FB800"/>
      <c r="FC800"/>
      <c r="FD800"/>
      <c r="FE800"/>
      <c r="FF800"/>
      <c r="FG800"/>
      <c r="FH800"/>
      <c r="FI800"/>
      <c r="FJ800"/>
      <c r="FK800"/>
      <c r="FL800"/>
      <c r="FM800"/>
      <c r="FN800"/>
      <c r="FO800"/>
      <c r="FP800"/>
      <c r="FQ800"/>
      <c r="FR800"/>
      <c r="FS800"/>
      <c r="FT800"/>
      <c r="FU800"/>
      <c r="FV800"/>
      <c r="FW800"/>
      <c r="FX800"/>
      <c r="FY800"/>
      <c r="FZ800"/>
      <c r="GA800"/>
      <c r="GB800"/>
      <c r="GC800"/>
      <c r="GD800"/>
      <c r="GE800"/>
      <c r="GF800"/>
      <c r="GG800"/>
      <c r="GH800"/>
      <c r="GI800"/>
      <c r="GJ800"/>
      <c r="GK800"/>
      <c r="GL800"/>
      <c r="GM800"/>
      <c r="GN800"/>
      <c r="GO800"/>
      <c r="GP800"/>
      <c r="GQ800"/>
      <c r="GR800"/>
      <c r="GS800"/>
      <c r="GT800"/>
      <c r="GU800"/>
      <c r="GV800"/>
      <c r="GW800"/>
      <c r="GX800"/>
      <c r="GY800"/>
      <c r="GZ800"/>
      <c r="HA800"/>
      <c r="HB800"/>
      <c r="HC800"/>
      <c r="HD800"/>
      <c r="HE800"/>
      <c r="HF800"/>
      <c r="HG800"/>
      <c r="HH800"/>
      <c r="HI800"/>
      <c r="HJ800"/>
      <c r="HK800"/>
      <c r="HL800"/>
      <c r="HM800"/>
      <c r="HN800"/>
      <c r="HO800"/>
      <c r="HP800"/>
      <c r="HQ800"/>
      <c r="HR800"/>
      <c r="HS800"/>
      <c r="HT800"/>
      <c r="HU800"/>
      <c r="HV800"/>
      <c r="HW800"/>
      <c r="HX800"/>
      <c r="HY800"/>
      <c r="HZ800"/>
      <c r="IA800"/>
      <c r="IB800"/>
      <c r="IC800"/>
      <c r="ID800"/>
      <c r="IE800"/>
      <c r="IF800"/>
      <c r="IG800"/>
      <c r="IH800"/>
      <c r="II800"/>
      <c r="IJ800"/>
      <c r="IK800"/>
      <c r="IL800"/>
      <c r="IM800"/>
      <c r="IN800"/>
      <c r="IO800"/>
      <c r="IP800"/>
      <c r="IQ800"/>
      <c r="IR800"/>
      <c r="IS800"/>
      <c r="IT800"/>
      <c r="IU800"/>
      <c r="IV800"/>
      <c r="IW800"/>
      <c r="IX800"/>
      <c r="IY800"/>
      <c r="IZ800"/>
      <c r="JA800"/>
      <c r="JB800"/>
      <c r="JC800"/>
      <c r="JD800"/>
      <c r="JE800"/>
      <c r="JF800"/>
      <c r="JG800"/>
      <c r="JH800"/>
      <c r="JI800"/>
      <c r="JJ800"/>
      <c r="JK800"/>
      <c r="JL800"/>
      <c r="JM800"/>
      <c r="JN800"/>
      <c r="JO800"/>
      <c r="JP800"/>
      <c r="JQ800"/>
      <c r="JR800"/>
      <c r="JS800"/>
      <c r="JT800"/>
      <c r="JU800"/>
      <c r="JV800"/>
      <c r="JW800"/>
      <c r="JX800"/>
      <c r="JY800"/>
      <c r="JZ800"/>
      <c r="KA800"/>
      <c r="KB800"/>
      <c r="KC800"/>
      <c r="KD800"/>
      <c r="KE800"/>
      <c r="KF800"/>
      <c r="KG800"/>
      <c r="KH800"/>
      <c r="KI800"/>
      <c r="KJ800"/>
      <c r="KK800"/>
      <c r="KL800"/>
      <c r="KM800"/>
      <c r="KN800"/>
      <c r="KO800"/>
      <c r="KP800"/>
      <c r="KQ800"/>
      <c r="KR800"/>
      <c r="KS800"/>
      <c r="KT800"/>
      <c r="KU800"/>
      <c r="KV800"/>
      <c r="KW800"/>
      <c r="KX800"/>
      <c r="KY800"/>
      <c r="KZ800"/>
      <c r="LA800"/>
      <c r="LB800"/>
      <c r="LC800"/>
      <c r="LD800"/>
      <c r="LE800"/>
      <c r="LF800"/>
      <c r="LG800"/>
      <c r="LH800"/>
      <c r="LI800"/>
      <c r="LJ800"/>
      <c r="LK800"/>
      <c r="LL800"/>
      <c r="LM800"/>
      <c r="LN800"/>
      <c r="LO800"/>
      <c r="LP800"/>
      <c r="LQ800"/>
      <c r="LR800"/>
      <c r="LS800"/>
      <c r="LT800"/>
      <c r="LU800"/>
      <c r="LV800"/>
      <c r="LW800"/>
      <c r="LX800"/>
      <c r="LY800"/>
      <c r="LZ800"/>
      <c r="MA800"/>
      <c r="MB800"/>
      <c r="MC800"/>
      <c r="MD800"/>
      <c r="ME800"/>
      <c r="MF800"/>
      <c r="MG800"/>
      <c r="MH800"/>
      <c r="MI800"/>
      <c r="MJ800"/>
      <c r="MK800"/>
      <c r="ML800"/>
      <c r="MM800"/>
      <c r="MN800"/>
      <c r="MO800"/>
      <c r="MP800"/>
      <c r="MQ800"/>
      <c r="MR800"/>
      <c r="MS800"/>
      <c r="MT800"/>
      <c r="MU800"/>
      <c r="MV800"/>
      <c r="MW800"/>
      <c r="MX800"/>
      <c r="MY800"/>
      <c r="MZ800"/>
      <c r="NA800"/>
      <c r="NB800"/>
      <c r="NC800"/>
      <c r="ND800"/>
      <c r="NE800"/>
      <c r="NF800"/>
      <c r="NG800"/>
      <c r="NH800"/>
      <c r="NI800"/>
      <c r="NJ800"/>
      <c r="NK800"/>
      <c r="NL800"/>
      <c r="NM800"/>
      <c r="NN800"/>
      <c r="NO800"/>
      <c r="NP800"/>
      <c r="NQ800"/>
      <c r="NR800"/>
      <c r="NS800"/>
      <c r="NT800"/>
      <c r="NU800"/>
      <c r="NV800"/>
      <c r="NW800"/>
      <c r="NX800"/>
      <c r="NY800"/>
      <c r="NZ800"/>
      <c r="OA800"/>
      <c r="OB800"/>
      <c r="OC800"/>
      <c r="OD800"/>
      <c r="OE800"/>
      <c r="OF800"/>
      <c r="OG800"/>
      <c r="OH800"/>
      <c r="OI800"/>
      <c r="OJ800"/>
      <c r="OK800"/>
      <c r="OL800"/>
      <c r="OM800"/>
      <c r="ON800"/>
      <c r="OO800"/>
      <c r="OP800"/>
      <c r="OQ800"/>
      <c r="OR800"/>
      <c r="OS800"/>
      <c r="OT800"/>
      <c r="OU800"/>
      <c r="OV800"/>
      <c r="OW800"/>
      <c r="OX800"/>
      <c r="OY800"/>
      <c r="OZ800"/>
      <c r="PA800"/>
      <c r="PB800"/>
      <c r="PC800"/>
      <c r="PD800"/>
      <c r="PE800"/>
      <c r="PF800"/>
      <c r="PG800"/>
      <c r="PH800"/>
      <c r="PI800"/>
      <c r="PJ800"/>
      <c r="PK800"/>
      <c r="PL800"/>
      <c r="PM800"/>
      <c r="PN800"/>
      <c r="PO800"/>
      <c r="PP800"/>
      <c r="PQ800"/>
      <c r="PR800"/>
      <c r="PS800"/>
      <c r="PT800"/>
      <c r="PU800"/>
      <c r="PV800"/>
      <c r="PW800"/>
      <c r="PX800"/>
      <c r="PY800"/>
      <c r="PZ800"/>
      <c r="QA800"/>
      <c r="QB800"/>
      <c r="QC800"/>
      <c r="QD800"/>
      <c r="QE800"/>
      <c r="QF800"/>
      <c r="QG800"/>
      <c r="QH800"/>
      <c r="QI800"/>
      <c r="QJ800"/>
      <c r="QK800"/>
      <c r="QL800"/>
      <c r="QM800"/>
      <c r="QN800"/>
      <c r="QO800"/>
      <c r="QP800"/>
      <c r="QQ800"/>
      <c r="QR800"/>
      <c r="QS800"/>
      <c r="QT800"/>
      <c r="QU800"/>
      <c r="QV800"/>
      <c r="QW800"/>
      <c r="QX800"/>
      <c r="QY800"/>
      <c r="QZ800"/>
      <c r="RA800"/>
      <c r="RB800"/>
      <c r="RC800"/>
      <c r="RD800"/>
      <c r="RE800"/>
      <c r="RF800"/>
      <c r="RG800"/>
      <c r="RH800"/>
      <c r="RI800"/>
      <c r="RJ800"/>
      <c r="RK800"/>
      <c r="RL800"/>
      <c r="RM800"/>
      <c r="RN800"/>
      <c r="RO800"/>
      <c r="RP800"/>
      <c r="RQ800"/>
      <c r="RR800"/>
      <c r="RS800"/>
      <c r="RT800"/>
      <c r="RU800"/>
      <c r="RV800"/>
      <c r="RW800"/>
      <c r="RX800"/>
      <c r="RY800"/>
      <c r="RZ800"/>
      <c r="SA800"/>
      <c r="SB800"/>
      <c r="SC800"/>
      <c r="SD800"/>
      <c r="SE800"/>
      <c r="SF800"/>
      <c r="SG800"/>
      <c r="SH800"/>
      <c r="SI800"/>
      <c r="SJ800"/>
      <c r="SK800"/>
      <c r="SL800"/>
      <c r="SM800"/>
      <c r="SN800"/>
      <c r="SO800"/>
      <c r="SP800"/>
    </row>
    <row r="801" spans="1:510" ht="16.5" customHeight="1" x14ac:dyDescent="0.2">
      <c r="A801" s="20">
        <v>193</v>
      </c>
      <c r="B801" s="20" t="s">
        <v>62</v>
      </c>
      <c r="C801" s="20" t="s">
        <v>915</v>
      </c>
      <c r="D801" s="20" t="s">
        <v>38</v>
      </c>
      <c r="E801" s="20" t="s">
        <v>1345</v>
      </c>
      <c r="F801" s="22" t="s">
        <v>929</v>
      </c>
      <c r="G801" s="20" t="s">
        <v>42</v>
      </c>
      <c r="H801" s="20" t="s">
        <v>35</v>
      </c>
      <c r="I801" s="20" t="s">
        <v>81</v>
      </c>
      <c r="J801" s="22" t="s">
        <v>915</v>
      </c>
      <c r="K801" s="20"/>
      <c r="L801" s="20"/>
      <c r="M801" s="20"/>
      <c r="N801" s="20"/>
      <c r="O801" s="23"/>
      <c r="P801" s="23">
        <v>1000000</v>
      </c>
      <c r="Q801" s="24">
        <v>1</v>
      </c>
      <c r="R801" s="25">
        <v>45809</v>
      </c>
      <c r="S801" s="20" t="s">
        <v>83</v>
      </c>
      <c r="T801" s="26">
        <f t="shared" si="14"/>
        <v>1000000</v>
      </c>
      <c r="U801" s="27" t="s">
        <v>100</v>
      </c>
      <c r="V801" s="27" t="s">
        <v>100</v>
      </c>
      <c r="W801"/>
      <c r="X801"/>
      <c r="Y801"/>
      <c r="Z801"/>
      <c r="AA801"/>
      <c r="AB801"/>
      <c r="AC801"/>
      <c r="AD801"/>
      <c r="AE801"/>
      <c r="AF801"/>
      <c r="AG801"/>
      <c r="AH801"/>
      <c r="AI801"/>
      <c r="AJ801"/>
      <c r="AK801"/>
      <c r="AL801"/>
      <c r="AM801"/>
      <c r="AN801"/>
      <c r="AO801"/>
      <c r="AP801"/>
      <c r="AQ801"/>
      <c r="AR801"/>
      <c r="AS801"/>
      <c r="AT801"/>
      <c r="AU801"/>
      <c r="AV801"/>
      <c r="AW801"/>
      <c r="AX801"/>
      <c r="AY801"/>
      <c r="AZ801"/>
      <c r="BA801"/>
      <c r="BB801"/>
      <c r="BC801"/>
      <c r="BD801"/>
      <c r="BE801"/>
      <c r="BF801"/>
      <c r="BG801"/>
      <c r="BH801"/>
      <c r="BI801"/>
      <c r="BJ801"/>
      <c r="BK801"/>
      <c r="BL801"/>
      <c r="BM801"/>
      <c r="BN801"/>
      <c r="BO801"/>
      <c r="BP801"/>
      <c r="BQ801"/>
      <c r="BR801"/>
      <c r="BS801"/>
      <c r="BT801"/>
      <c r="BU801"/>
      <c r="BV801"/>
      <c r="BW801"/>
      <c r="BX801"/>
      <c r="BY801"/>
      <c r="BZ801"/>
      <c r="CA801"/>
      <c r="CB801"/>
      <c r="CC801"/>
      <c r="CD801"/>
      <c r="CE801"/>
      <c r="CF801"/>
      <c r="CG801"/>
      <c r="CH801"/>
      <c r="CI801"/>
      <c r="CJ801"/>
      <c r="CK801"/>
      <c r="CL801"/>
      <c r="CM801"/>
      <c r="CN801"/>
      <c r="CO801"/>
      <c r="CP801"/>
      <c r="CQ801"/>
      <c r="CR801"/>
      <c r="CS801"/>
      <c r="CT801"/>
      <c r="CU801"/>
      <c r="CV801"/>
      <c r="CW801"/>
      <c r="CX801"/>
      <c r="CY801"/>
      <c r="CZ801"/>
      <c r="DA801"/>
      <c r="DB801"/>
      <c r="DC801"/>
      <c r="DD801"/>
      <c r="DE801"/>
      <c r="DF801"/>
      <c r="DG801"/>
      <c r="DH801"/>
      <c r="DI801"/>
      <c r="DJ801"/>
      <c r="DK801"/>
      <c r="DL801"/>
      <c r="DM801"/>
      <c r="DN801"/>
      <c r="DO801"/>
      <c r="DP801"/>
      <c r="DQ801"/>
      <c r="DR801"/>
      <c r="DS801"/>
      <c r="DT801"/>
      <c r="DU801"/>
      <c r="DV801"/>
      <c r="DW801"/>
      <c r="DX801"/>
      <c r="DY801"/>
      <c r="DZ801"/>
      <c r="EA801"/>
      <c r="EB801"/>
      <c r="EC801"/>
      <c r="ED801"/>
      <c r="EE801"/>
      <c r="EF801"/>
      <c r="EG801"/>
      <c r="EH801"/>
      <c r="EI801"/>
      <c r="EJ801"/>
      <c r="EK801"/>
      <c r="EL801"/>
      <c r="EM801"/>
      <c r="EN801"/>
      <c r="EO801"/>
      <c r="EP801"/>
      <c r="EQ801"/>
      <c r="ER801"/>
      <c r="ES801"/>
      <c r="ET801"/>
      <c r="EU801"/>
      <c r="EV801"/>
      <c r="EW801"/>
      <c r="EX801"/>
      <c r="EY801"/>
      <c r="EZ801"/>
      <c r="FA801"/>
      <c r="FB801"/>
      <c r="FC801"/>
      <c r="FD801"/>
      <c r="FE801"/>
      <c r="FF801"/>
      <c r="FG801"/>
      <c r="FH801"/>
      <c r="FI801"/>
      <c r="FJ801"/>
      <c r="FK801"/>
      <c r="FL801"/>
      <c r="FM801"/>
      <c r="FN801"/>
      <c r="FO801"/>
      <c r="FP801"/>
      <c r="FQ801"/>
      <c r="FR801"/>
      <c r="FS801"/>
      <c r="FT801"/>
      <c r="FU801"/>
      <c r="FV801"/>
      <c r="FW801"/>
      <c r="FX801"/>
      <c r="FY801"/>
      <c r="FZ801"/>
      <c r="GA801"/>
      <c r="GB801"/>
      <c r="GC801"/>
      <c r="GD801"/>
      <c r="GE801"/>
      <c r="GF801"/>
      <c r="GG801"/>
      <c r="GH801"/>
      <c r="GI801"/>
      <c r="GJ801"/>
      <c r="GK801"/>
      <c r="GL801"/>
      <c r="GM801"/>
      <c r="GN801"/>
      <c r="GO801"/>
      <c r="GP801"/>
      <c r="GQ801"/>
      <c r="GR801"/>
      <c r="GS801"/>
      <c r="GT801"/>
      <c r="GU801"/>
      <c r="GV801"/>
      <c r="GW801"/>
      <c r="GX801"/>
      <c r="GY801"/>
      <c r="GZ801"/>
      <c r="HA801"/>
      <c r="HB801"/>
      <c r="HC801"/>
      <c r="HD801"/>
      <c r="HE801"/>
      <c r="HF801"/>
      <c r="HG801"/>
      <c r="HH801"/>
      <c r="HI801"/>
      <c r="HJ801"/>
      <c r="HK801"/>
      <c r="HL801"/>
      <c r="HM801"/>
      <c r="HN801"/>
      <c r="HO801"/>
      <c r="HP801"/>
      <c r="HQ801"/>
      <c r="HR801"/>
      <c r="HS801"/>
      <c r="HT801"/>
      <c r="HU801"/>
      <c r="HV801"/>
      <c r="HW801"/>
      <c r="HX801"/>
      <c r="HY801"/>
      <c r="HZ801"/>
      <c r="IA801"/>
      <c r="IB801"/>
      <c r="IC801"/>
      <c r="ID801"/>
      <c r="IE801"/>
      <c r="IF801"/>
      <c r="IG801"/>
      <c r="IH801"/>
      <c r="II801"/>
      <c r="IJ801"/>
      <c r="IK801"/>
      <c r="IL801"/>
      <c r="IM801"/>
      <c r="IN801"/>
      <c r="IO801"/>
      <c r="IP801"/>
      <c r="IQ801"/>
      <c r="IR801"/>
      <c r="IS801"/>
      <c r="IT801"/>
      <c r="IU801"/>
      <c r="IV801"/>
      <c r="IW801"/>
      <c r="IX801"/>
      <c r="IY801"/>
      <c r="IZ801"/>
      <c r="JA801"/>
      <c r="JB801"/>
      <c r="JC801"/>
      <c r="JD801"/>
      <c r="JE801"/>
      <c r="JF801"/>
      <c r="JG801"/>
      <c r="JH801"/>
      <c r="JI801"/>
      <c r="JJ801"/>
      <c r="JK801"/>
      <c r="JL801"/>
      <c r="JM801"/>
      <c r="JN801"/>
      <c r="JO801"/>
      <c r="JP801"/>
      <c r="JQ801"/>
      <c r="JR801"/>
      <c r="JS801"/>
      <c r="JT801"/>
      <c r="JU801"/>
      <c r="JV801"/>
      <c r="JW801"/>
      <c r="JX801"/>
      <c r="JY801"/>
      <c r="JZ801"/>
      <c r="KA801"/>
      <c r="KB801"/>
      <c r="KC801"/>
      <c r="KD801"/>
      <c r="KE801"/>
      <c r="KF801"/>
      <c r="KG801"/>
      <c r="KH801"/>
      <c r="KI801"/>
      <c r="KJ801"/>
      <c r="KK801"/>
      <c r="KL801"/>
      <c r="KM801"/>
      <c r="KN801"/>
      <c r="KO801"/>
      <c r="KP801"/>
      <c r="KQ801"/>
      <c r="KR801"/>
      <c r="KS801"/>
      <c r="KT801"/>
      <c r="KU801"/>
      <c r="KV801"/>
      <c r="KW801"/>
      <c r="KX801"/>
      <c r="KY801"/>
      <c r="KZ801"/>
      <c r="LA801"/>
      <c r="LB801"/>
      <c r="LC801"/>
      <c r="LD801"/>
      <c r="LE801"/>
      <c r="LF801"/>
      <c r="LG801"/>
      <c r="LH801"/>
      <c r="LI801"/>
      <c r="LJ801"/>
      <c r="LK801"/>
      <c r="LL801"/>
      <c r="LM801"/>
      <c r="LN801"/>
      <c r="LO801"/>
      <c r="LP801"/>
      <c r="LQ801"/>
      <c r="LR801"/>
      <c r="LS801"/>
      <c r="LT801"/>
      <c r="LU801"/>
      <c r="LV801"/>
      <c r="LW801"/>
      <c r="LX801"/>
      <c r="LY801"/>
      <c r="LZ801"/>
      <c r="MA801"/>
      <c r="MB801"/>
      <c r="MC801"/>
      <c r="MD801"/>
      <c r="ME801"/>
      <c r="MF801"/>
      <c r="MG801"/>
      <c r="MH801"/>
      <c r="MI801"/>
      <c r="MJ801"/>
      <c r="MK801"/>
      <c r="ML801"/>
      <c r="MM801"/>
      <c r="MN801"/>
      <c r="MO801"/>
      <c r="MP801"/>
      <c r="MQ801"/>
      <c r="MR801"/>
      <c r="MS801"/>
      <c r="MT801"/>
      <c r="MU801"/>
      <c r="MV801"/>
      <c r="MW801"/>
      <c r="MX801"/>
      <c r="MY801"/>
      <c r="MZ801"/>
      <c r="NA801"/>
      <c r="NB801"/>
      <c r="NC801"/>
      <c r="ND801"/>
      <c r="NE801"/>
      <c r="NF801"/>
      <c r="NG801"/>
      <c r="NH801"/>
      <c r="NI801"/>
      <c r="NJ801"/>
      <c r="NK801"/>
      <c r="NL801"/>
      <c r="NM801"/>
      <c r="NN801"/>
      <c r="NO801"/>
      <c r="NP801"/>
      <c r="NQ801"/>
      <c r="NR801"/>
      <c r="NS801"/>
      <c r="NT801"/>
      <c r="NU801"/>
      <c r="NV801"/>
      <c r="NW801"/>
      <c r="NX801"/>
      <c r="NY801"/>
      <c r="NZ801"/>
      <c r="OA801"/>
      <c r="OB801"/>
      <c r="OC801"/>
      <c r="OD801"/>
      <c r="OE801"/>
      <c r="OF801"/>
      <c r="OG801"/>
      <c r="OH801"/>
      <c r="OI801"/>
      <c r="OJ801"/>
      <c r="OK801"/>
      <c r="OL801"/>
      <c r="OM801"/>
      <c r="ON801"/>
      <c r="OO801"/>
      <c r="OP801"/>
      <c r="OQ801"/>
      <c r="OR801"/>
      <c r="OS801"/>
      <c r="OT801"/>
      <c r="OU801"/>
      <c r="OV801"/>
      <c r="OW801"/>
      <c r="OX801"/>
      <c r="OY801"/>
      <c r="OZ801"/>
      <c r="PA801"/>
      <c r="PB801"/>
      <c r="PC801"/>
      <c r="PD801"/>
      <c r="PE801"/>
      <c r="PF801"/>
      <c r="PG801"/>
      <c r="PH801"/>
      <c r="PI801"/>
      <c r="PJ801"/>
      <c r="PK801"/>
      <c r="PL801"/>
      <c r="PM801"/>
      <c r="PN801"/>
      <c r="PO801"/>
      <c r="PP801"/>
      <c r="PQ801"/>
      <c r="PR801"/>
      <c r="PS801"/>
      <c r="PT801"/>
      <c r="PU801"/>
      <c r="PV801"/>
      <c r="PW801"/>
      <c r="PX801"/>
      <c r="PY801"/>
      <c r="PZ801"/>
      <c r="QA801"/>
      <c r="QB801"/>
      <c r="QC801"/>
      <c r="QD801"/>
      <c r="QE801"/>
      <c r="QF801"/>
      <c r="QG801"/>
      <c r="QH801"/>
      <c r="QI801"/>
      <c r="QJ801"/>
      <c r="QK801"/>
      <c r="QL801"/>
      <c r="QM801"/>
      <c r="QN801"/>
      <c r="QO801"/>
      <c r="QP801"/>
      <c r="QQ801"/>
      <c r="QR801"/>
      <c r="QS801"/>
      <c r="QT801"/>
      <c r="QU801"/>
      <c r="QV801"/>
      <c r="QW801"/>
      <c r="QX801"/>
      <c r="QY801"/>
      <c r="QZ801"/>
      <c r="RA801"/>
      <c r="RB801"/>
      <c r="RC801"/>
      <c r="RD801"/>
      <c r="RE801"/>
      <c r="RF801"/>
      <c r="RG801"/>
      <c r="RH801"/>
      <c r="RI801"/>
      <c r="RJ801"/>
      <c r="RK801"/>
      <c r="RL801"/>
      <c r="RM801"/>
      <c r="RN801"/>
      <c r="RO801"/>
      <c r="RP801"/>
      <c r="RQ801"/>
      <c r="RR801"/>
      <c r="RS801"/>
      <c r="RT801"/>
      <c r="RU801"/>
      <c r="RV801"/>
      <c r="RW801"/>
      <c r="RX801"/>
      <c r="RY801"/>
      <c r="RZ801"/>
      <c r="SA801"/>
      <c r="SB801"/>
      <c r="SC801"/>
      <c r="SD801"/>
      <c r="SE801"/>
      <c r="SF801"/>
      <c r="SG801"/>
      <c r="SH801"/>
      <c r="SI801"/>
      <c r="SJ801"/>
      <c r="SK801"/>
      <c r="SL801"/>
      <c r="SM801"/>
      <c r="SN801"/>
      <c r="SO801"/>
      <c r="SP801"/>
    </row>
    <row r="802" spans="1:510" ht="16.5" customHeight="1" x14ac:dyDescent="0.2">
      <c r="A802" s="20">
        <v>194</v>
      </c>
      <c r="B802" s="20" t="s">
        <v>62</v>
      </c>
      <c r="C802" s="20" t="s">
        <v>915</v>
      </c>
      <c r="D802" s="20" t="s">
        <v>38</v>
      </c>
      <c r="E802" s="20" t="s">
        <v>1345</v>
      </c>
      <c r="F802" s="22" t="s">
        <v>929</v>
      </c>
      <c r="G802" s="20" t="s">
        <v>42</v>
      </c>
      <c r="H802" s="20" t="s">
        <v>35</v>
      </c>
      <c r="I802" s="20" t="s">
        <v>81</v>
      </c>
      <c r="J802" s="22" t="s">
        <v>915</v>
      </c>
      <c r="K802" s="20"/>
      <c r="L802" s="20"/>
      <c r="M802" s="20"/>
      <c r="N802" s="20"/>
      <c r="O802" s="23"/>
      <c r="P802" s="23">
        <v>1000000</v>
      </c>
      <c r="Q802" s="24">
        <v>1</v>
      </c>
      <c r="R802" s="25">
        <v>45839</v>
      </c>
      <c r="S802" s="20" t="s">
        <v>83</v>
      </c>
      <c r="T802" s="26">
        <f t="shared" si="14"/>
        <v>1000000</v>
      </c>
      <c r="U802" s="27" t="s">
        <v>100</v>
      </c>
      <c r="V802" s="27" t="s">
        <v>100</v>
      </c>
      <c r="W802"/>
      <c r="X802"/>
      <c r="Y802"/>
      <c r="Z802"/>
      <c r="AA802"/>
      <c r="AB802"/>
      <c r="AC802"/>
      <c r="AD802"/>
      <c r="AE802"/>
      <c r="AF802"/>
      <c r="AG802"/>
      <c r="AH802"/>
      <c r="AI802"/>
      <c r="AJ802"/>
      <c r="AK802"/>
      <c r="AL802"/>
      <c r="AM802"/>
      <c r="AN802"/>
      <c r="AO802"/>
      <c r="AP802"/>
      <c r="AQ802"/>
      <c r="AR802"/>
      <c r="AS802"/>
      <c r="AT802"/>
      <c r="AU802"/>
      <c r="AV802"/>
      <c r="AW802"/>
      <c r="AX802"/>
      <c r="AY802"/>
      <c r="AZ802"/>
      <c r="BA802"/>
      <c r="BB802"/>
      <c r="BC802"/>
      <c r="BD802"/>
      <c r="BE802"/>
      <c r="BF802"/>
      <c r="BG802"/>
      <c r="BH802"/>
      <c r="BI802"/>
      <c r="BJ802"/>
      <c r="BK802"/>
      <c r="BL802"/>
      <c r="BM802"/>
      <c r="BN802"/>
      <c r="BO802"/>
      <c r="BP802"/>
      <c r="BQ802"/>
      <c r="BR802"/>
      <c r="BS802"/>
      <c r="BT802"/>
      <c r="BU802"/>
      <c r="BV802"/>
      <c r="BW802"/>
      <c r="BX802"/>
      <c r="BY802"/>
      <c r="BZ802"/>
      <c r="CA802"/>
      <c r="CB802"/>
      <c r="CC802"/>
      <c r="CD802"/>
      <c r="CE802"/>
      <c r="CF802"/>
      <c r="CG802"/>
      <c r="CH802"/>
      <c r="CI802"/>
      <c r="CJ802"/>
      <c r="CK802"/>
      <c r="CL802"/>
      <c r="CM802"/>
      <c r="CN802"/>
      <c r="CO802"/>
      <c r="CP802"/>
      <c r="CQ802"/>
      <c r="CR802"/>
      <c r="CS802"/>
      <c r="CT802"/>
      <c r="CU802"/>
      <c r="CV802"/>
      <c r="CW802"/>
      <c r="CX802"/>
      <c r="CY802"/>
      <c r="CZ802"/>
      <c r="DA802"/>
      <c r="DB802"/>
      <c r="DC802"/>
      <c r="DD802"/>
      <c r="DE802"/>
      <c r="DF802"/>
      <c r="DG802"/>
      <c r="DH802"/>
      <c r="DI802"/>
      <c r="DJ802"/>
      <c r="DK802"/>
      <c r="DL802"/>
      <c r="DM802"/>
      <c r="DN802"/>
      <c r="DO802"/>
      <c r="DP802"/>
      <c r="DQ802"/>
      <c r="DR802"/>
      <c r="DS802"/>
      <c r="DT802"/>
      <c r="DU802"/>
      <c r="DV802"/>
      <c r="DW802"/>
      <c r="DX802"/>
      <c r="DY802"/>
      <c r="DZ802"/>
      <c r="EA802"/>
      <c r="EB802"/>
      <c r="EC802"/>
      <c r="ED802"/>
      <c r="EE802"/>
      <c r="EF802"/>
      <c r="EG802"/>
      <c r="EH802"/>
      <c r="EI802"/>
      <c r="EJ802"/>
      <c r="EK802"/>
      <c r="EL802"/>
      <c r="EM802"/>
      <c r="EN802"/>
      <c r="EO802"/>
      <c r="EP802"/>
      <c r="EQ802"/>
      <c r="ER802"/>
      <c r="ES802"/>
      <c r="ET802"/>
      <c r="EU802"/>
      <c r="EV802"/>
      <c r="EW802"/>
      <c r="EX802"/>
      <c r="EY802"/>
      <c r="EZ802"/>
      <c r="FA802"/>
      <c r="FB802"/>
      <c r="FC802"/>
      <c r="FD802"/>
      <c r="FE802"/>
      <c r="FF802"/>
      <c r="FG802"/>
      <c r="FH802"/>
      <c r="FI802"/>
      <c r="FJ802"/>
      <c r="FK802"/>
      <c r="FL802"/>
      <c r="FM802"/>
      <c r="FN802"/>
      <c r="FO802"/>
      <c r="FP802"/>
      <c r="FQ802"/>
      <c r="FR802"/>
      <c r="FS802"/>
      <c r="FT802"/>
      <c r="FU802"/>
      <c r="FV802"/>
      <c r="FW802"/>
      <c r="FX802"/>
      <c r="FY802"/>
      <c r="FZ802"/>
      <c r="GA802"/>
      <c r="GB802"/>
      <c r="GC802"/>
      <c r="GD802"/>
      <c r="GE802"/>
      <c r="GF802"/>
      <c r="GG802"/>
      <c r="GH802"/>
      <c r="GI802"/>
      <c r="GJ802"/>
      <c r="GK802"/>
      <c r="GL802"/>
      <c r="GM802"/>
      <c r="GN802"/>
      <c r="GO802"/>
      <c r="GP802"/>
      <c r="GQ802"/>
      <c r="GR802"/>
      <c r="GS802"/>
      <c r="GT802"/>
      <c r="GU802"/>
      <c r="GV802"/>
      <c r="GW802"/>
      <c r="GX802"/>
      <c r="GY802"/>
      <c r="GZ802"/>
      <c r="HA802"/>
      <c r="HB802"/>
      <c r="HC802"/>
      <c r="HD802"/>
      <c r="HE802"/>
      <c r="HF802"/>
      <c r="HG802"/>
      <c r="HH802"/>
      <c r="HI802"/>
      <c r="HJ802"/>
      <c r="HK802"/>
      <c r="HL802"/>
      <c r="HM802"/>
      <c r="HN802"/>
      <c r="HO802"/>
      <c r="HP802"/>
      <c r="HQ802"/>
      <c r="HR802"/>
      <c r="HS802"/>
      <c r="HT802"/>
      <c r="HU802"/>
      <c r="HV802"/>
      <c r="HW802"/>
      <c r="HX802"/>
      <c r="HY802"/>
      <c r="HZ802"/>
      <c r="IA802"/>
      <c r="IB802"/>
      <c r="IC802"/>
      <c r="ID802"/>
      <c r="IE802"/>
      <c r="IF802"/>
      <c r="IG802"/>
      <c r="IH802"/>
      <c r="II802"/>
      <c r="IJ802"/>
      <c r="IK802"/>
      <c r="IL802"/>
      <c r="IM802"/>
      <c r="IN802"/>
      <c r="IO802"/>
      <c r="IP802"/>
      <c r="IQ802"/>
      <c r="IR802"/>
      <c r="IS802"/>
      <c r="IT802"/>
      <c r="IU802"/>
      <c r="IV802"/>
      <c r="IW802"/>
      <c r="IX802"/>
      <c r="IY802"/>
      <c r="IZ802"/>
      <c r="JA802"/>
      <c r="JB802"/>
      <c r="JC802"/>
      <c r="JD802"/>
      <c r="JE802"/>
      <c r="JF802"/>
      <c r="JG802"/>
      <c r="JH802"/>
      <c r="JI802"/>
      <c r="JJ802"/>
      <c r="JK802"/>
      <c r="JL802"/>
      <c r="JM802"/>
      <c r="JN802"/>
      <c r="JO802"/>
      <c r="JP802"/>
      <c r="JQ802"/>
      <c r="JR802"/>
      <c r="JS802"/>
      <c r="JT802"/>
      <c r="JU802"/>
      <c r="JV802"/>
      <c r="JW802"/>
      <c r="JX802"/>
      <c r="JY802"/>
      <c r="JZ802"/>
      <c r="KA802"/>
      <c r="KB802"/>
      <c r="KC802"/>
      <c r="KD802"/>
      <c r="KE802"/>
      <c r="KF802"/>
      <c r="KG802"/>
      <c r="KH802"/>
      <c r="KI802"/>
      <c r="KJ802"/>
      <c r="KK802"/>
      <c r="KL802"/>
      <c r="KM802"/>
      <c r="KN802"/>
      <c r="KO802"/>
      <c r="KP802"/>
      <c r="KQ802"/>
      <c r="KR802"/>
      <c r="KS802"/>
      <c r="KT802"/>
      <c r="KU802"/>
      <c r="KV802"/>
      <c r="KW802"/>
      <c r="KX802"/>
      <c r="KY802"/>
      <c r="KZ802"/>
      <c r="LA802"/>
      <c r="LB802"/>
      <c r="LC802"/>
      <c r="LD802"/>
      <c r="LE802"/>
      <c r="LF802"/>
      <c r="LG802"/>
      <c r="LH802"/>
      <c r="LI802"/>
      <c r="LJ802"/>
      <c r="LK802"/>
      <c r="LL802"/>
      <c r="LM802"/>
      <c r="LN802"/>
      <c r="LO802"/>
      <c r="LP802"/>
      <c r="LQ802"/>
      <c r="LR802"/>
      <c r="LS802"/>
      <c r="LT802"/>
      <c r="LU802"/>
      <c r="LV802"/>
      <c r="LW802"/>
      <c r="LX802"/>
      <c r="LY802"/>
      <c r="LZ802"/>
      <c r="MA802"/>
      <c r="MB802"/>
      <c r="MC802"/>
      <c r="MD802"/>
      <c r="ME802"/>
      <c r="MF802"/>
      <c r="MG802"/>
      <c r="MH802"/>
      <c r="MI802"/>
      <c r="MJ802"/>
      <c r="MK802"/>
      <c r="ML802"/>
      <c r="MM802"/>
      <c r="MN802"/>
      <c r="MO802"/>
      <c r="MP802"/>
      <c r="MQ802"/>
      <c r="MR802"/>
      <c r="MS802"/>
      <c r="MT802"/>
      <c r="MU802"/>
      <c r="MV802"/>
      <c r="MW802"/>
      <c r="MX802"/>
      <c r="MY802"/>
      <c r="MZ802"/>
      <c r="NA802"/>
      <c r="NB802"/>
      <c r="NC802"/>
      <c r="ND802"/>
      <c r="NE802"/>
      <c r="NF802"/>
      <c r="NG802"/>
      <c r="NH802"/>
      <c r="NI802"/>
      <c r="NJ802"/>
      <c r="NK802"/>
      <c r="NL802"/>
      <c r="NM802"/>
      <c r="NN802"/>
      <c r="NO802"/>
      <c r="NP802"/>
      <c r="NQ802"/>
      <c r="NR802"/>
      <c r="NS802"/>
      <c r="NT802"/>
      <c r="NU802"/>
      <c r="NV802"/>
      <c r="NW802"/>
      <c r="NX802"/>
      <c r="NY802"/>
      <c r="NZ802"/>
      <c r="OA802"/>
      <c r="OB802"/>
      <c r="OC802"/>
      <c r="OD802"/>
      <c r="OE802"/>
      <c r="OF802"/>
      <c r="OG802"/>
      <c r="OH802"/>
      <c r="OI802"/>
      <c r="OJ802"/>
      <c r="OK802"/>
      <c r="OL802"/>
      <c r="OM802"/>
      <c r="ON802"/>
      <c r="OO802"/>
      <c r="OP802"/>
      <c r="OQ802"/>
      <c r="OR802"/>
      <c r="OS802"/>
      <c r="OT802"/>
      <c r="OU802"/>
      <c r="OV802"/>
      <c r="OW802"/>
      <c r="OX802"/>
      <c r="OY802"/>
      <c r="OZ802"/>
      <c r="PA802"/>
      <c r="PB802"/>
      <c r="PC802"/>
      <c r="PD802"/>
      <c r="PE802"/>
      <c r="PF802"/>
      <c r="PG802"/>
      <c r="PH802"/>
      <c r="PI802"/>
      <c r="PJ802"/>
      <c r="PK802"/>
      <c r="PL802"/>
      <c r="PM802"/>
      <c r="PN802"/>
      <c r="PO802"/>
      <c r="PP802"/>
      <c r="PQ802"/>
      <c r="PR802"/>
      <c r="PS802"/>
      <c r="PT802"/>
      <c r="PU802"/>
      <c r="PV802"/>
      <c r="PW802"/>
      <c r="PX802"/>
      <c r="PY802"/>
      <c r="PZ802"/>
      <c r="QA802"/>
      <c r="QB802"/>
      <c r="QC802"/>
      <c r="QD802"/>
      <c r="QE802"/>
      <c r="QF802"/>
      <c r="QG802"/>
      <c r="QH802"/>
      <c r="QI802"/>
      <c r="QJ802"/>
      <c r="QK802"/>
      <c r="QL802"/>
      <c r="QM802"/>
      <c r="QN802"/>
      <c r="QO802"/>
      <c r="QP802"/>
      <c r="QQ802"/>
      <c r="QR802"/>
      <c r="QS802"/>
      <c r="QT802"/>
      <c r="QU802"/>
      <c r="QV802"/>
      <c r="QW802"/>
      <c r="QX802"/>
      <c r="QY802"/>
      <c r="QZ802"/>
      <c r="RA802"/>
      <c r="RB802"/>
      <c r="RC802"/>
      <c r="RD802"/>
      <c r="RE802"/>
      <c r="RF802"/>
      <c r="RG802"/>
      <c r="RH802"/>
      <c r="RI802"/>
      <c r="RJ802"/>
      <c r="RK802"/>
      <c r="RL802"/>
      <c r="RM802"/>
      <c r="RN802"/>
      <c r="RO802"/>
      <c r="RP802"/>
      <c r="RQ802"/>
      <c r="RR802"/>
      <c r="RS802"/>
      <c r="RT802"/>
      <c r="RU802"/>
      <c r="RV802"/>
      <c r="RW802"/>
      <c r="RX802"/>
      <c r="RY802"/>
      <c r="RZ802"/>
      <c r="SA802"/>
      <c r="SB802"/>
      <c r="SC802"/>
      <c r="SD802"/>
      <c r="SE802"/>
      <c r="SF802"/>
      <c r="SG802"/>
      <c r="SH802"/>
      <c r="SI802"/>
      <c r="SJ802"/>
      <c r="SK802"/>
      <c r="SL802"/>
      <c r="SM802"/>
      <c r="SN802"/>
      <c r="SO802"/>
      <c r="SP802"/>
    </row>
    <row r="803" spans="1:510" ht="16.5" customHeight="1" x14ac:dyDescent="0.2">
      <c r="A803" s="20">
        <v>195</v>
      </c>
      <c r="B803" s="20" t="s">
        <v>62</v>
      </c>
      <c r="C803" s="20" t="s">
        <v>915</v>
      </c>
      <c r="D803" s="20" t="s">
        <v>38</v>
      </c>
      <c r="E803" s="20" t="s">
        <v>1345</v>
      </c>
      <c r="F803" s="22" t="s">
        <v>929</v>
      </c>
      <c r="G803" s="20" t="s">
        <v>42</v>
      </c>
      <c r="H803" s="20" t="s">
        <v>35</v>
      </c>
      <c r="I803" s="20" t="s">
        <v>81</v>
      </c>
      <c r="J803" s="22" t="s">
        <v>915</v>
      </c>
      <c r="K803" s="20"/>
      <c r="L803" s="20"/>
      <c r="M803" s="20"/>
      <c r="N803" s="20"/>
      <c r="O803" s="23"/>
      <c r="P803" s="23">
        <v>1000000</v>
      </c>
      <c r="Q803" s="24">
        <v>1</v>
      </c>
      <c r="R803" s="25">
        <v>45870</v>
      </c>
      <c r="S803" s="20" t="s">
        <v>83</v>
      </c>
      <c r="T803" s="26">
        <f t="shared" si="14"/>
        <v>1000000</v>
      </c>
      <c r="U803" s="27" t="s">
        <v>100</v>
      </c>
      <c r="V803" s="27" t="s">
        <v>100</v>
      </c>
      <c r="W803"/>
      <c r="X803"/>
      <c r="Y803"/>
      <c r="Z803"/>
      <c r="AA803"/>
      <c r="AB803"/>
      <c r="AC803"/>
      <c r="AD803"/>
      <c r="AE803"/>
      <c r="AF803"/>
      <c r="AG803"/>
      <c r="AH803"/>
      <c r="AI803"/>
      <c r="AJ803"/>
      <c r="AK803"/>
      <c r="AL803"/>
      <c r="AM803"/>
      <c r="AN803"/>
      <c r="AO803"/>
      <c r="AP803"/>
      <c r="AQ803"/>
      <c r="AR803"/>
      <c r="AS803"/>
      <c r="AT803"/>
      <c r="AU803"/>
      <c r="AV803"/>
      <c r="AW803"/>
      <c r="AX803"/>
      <c r="AY803"/>
      <c r="AZ803"/>
      <c r="BA803"/>
      <c r="BB803"/>
      <c r="BC803"/>
      <c r="BD803"/>
      <c r="BE803"/>
      <c r="BF803"/>
      <c r="BG803"/>
      <c r="BH803"/>
      <c r="BI803"/>
      <c r="BJ803"/>
      <c r="BK803"/>
      <c r="BL803"/>
      <c r="BM803"/>
      <c r="BN803"/>
      <c r="BO803"/>
      <c r="BP803"/>
      <c r="BQ803"/>
      <c r="BR803"/>
      <c r="BS803"/>
      <c r="BT803"/>
      <c r="BU803"/>
      <c r="BV803"/>
      <c r="BW803"/>
      <c r="BX803"/>
      <c r="BY803"/>
      <c r="BZ803"/>
      <c r="CA803"/>
      <c r="CB803"/>
      <c r="CC803"/>
      <c r="CD803"/>
      <c r="CE803"/>
      <c r="CF803"/>
      <c r="CG803"/>
      <c r="CH803"/>
      <c r="CI803"/>
      <c r="CJ803"/>
      <c r="CK803"/>
      <c r="CL803"/>
      <c r="CM803"/>
      <c r="CN803"/>
      <c r="CO803"/>
      <c r="CP803"/>
      <c r="CQ803"/>
      <c r="CR803"/>
      <c r="CS803"/>
      <c r="CT803"/>
      <c r="CU803"/>
      <c r="CV803"/>
      <c r="CW803"/>
      <c r="CX803"/>
      <c r="CY803"/>
      <c r="CZ803"/>
      <c r="DA803"/>
      <c r="DB803"/>
      <c r="DC803"/>
      <c r="DD803"/>
      <c r="DE803"/>
      <c r="DF803"/>
      <c r="DG803"/>
      <c r="DH803"/>
      <c r="DI803"/>
      <c r="DJ803"/>
      <c r="DK803"/>
      <c r="DL803"/>
      <c r="DM803"/>
      <c r="DN803"/>
      <c r="DO803"/>
      <c r="DP803"/>
      <c r="DQ803"/>
      <c r="DR803"/>
      <c r="DS803"/>
      <c r="DT803"/>
      <c r="DU803"/>
      <c r="DV803"/>
      <c r="DW803"/>
      <c r="DX803"/>
      <c r="DY803"/>
      <c r="DZ803"/>
      <c r="EA803"/>
      <c r="EB803"/>
      <c r="EC803"/>
      <c r="ED803"/>
      <c r="EE803"/>
      <c r="EF803"/>
      <c r="EG803"/>
      <c r="EH803"/>
      <c r="EI803"/>
      <c r="EJ803"/>
      <c r="EK803"/>
      <c r="EL803"/>
      <c r="EM803"/>
      <c r="EN803"/>
      <c r="EO803"/>
      <c r="EP803"/>
      <c r="EQ803"/>
      <c r="ER803"/>
      <c r="ES803"/>
      <c r="ET803"/>
      <c r="EU803"/>
      <c r="EV803"/>
      <c r="EW803"/>
      <c r="EX803"/>
      <c r="EY803"/>
      <c r="EZ803"/>
      <c r="FA803"/>
      <c r="FB803"/>
      <c r="FC803"/>
      <c r="FD803"/>
      <c r="FE803"/>
      <c r="FF803"/>
      <c r="FG803"/>
      <c r="FH803"/>
      <c r="FI803"/>
      <c r="FJ803"/>
      <c r="FK803"/>
      <c r="FL803"/>
      <c r="FM803"/>
      <c r="FN803"/>
      <c r="FO803"/>
      <c r="FP803"/>
      <c r="FQ803"/>
      <c r="FR803"/>
      <c r="FS803"/>
      <c r="FT803"/>
      <c r="FU803"/>
      <c r="FV803"/>
      <c r="FW803"/>
      <c r="FX803"/>
      <c r="FY803"/>
      <c r="FZ803"/>
      <c r="GA803"/>
      <c r="GB803"/>
      <c r="GC803"/>
      <c r="GD803"/>
      <c r="GE803"/>
      <c r="GF803"/>
      <c r="GG803"/>
      <c r="GH803"/>
      <c r="GI803"/>
      <c r="GJ803"/>
      <c r="GK803"/>
      <c r="GL803"/>
      <c r="GM803"/>
      <c r="GN803"/>
      <c r="GO803"/>
      <c r="GP803"/>
      <c r="GQ803"/>
      <c r="GR803"/>
      <c r="GS803"/>
      <c r="GT803"/>
      <c r="GU803"/>
      <c r="GV803"/>
      <c r="GW803"/>
      <c r="GX803"/>
      <c r="GY803"/>
      <c r="GZ803"/>
      <c r="HA803"/>
      <c r="HB803"/>
      <c r="HC803"/>
      <c r="HD803"/>
      <c r="HE803"/>
      <c r="HF803"/>
      <c r="HG803"/>
      <c r="HH803"/>
      <c r="HI803"/>
      <c r="HJ803"/>
      <c r="HK803"/>
      <c r="HL803"/>
      <c r="HM803"/>
      <c r="HN803"/>
      <c r="HO803"/>
      <c r="HP803"/>
      <c r="HQ803"/>
      <c r="HR803"/>
      <c r="HS803"/>
      <c r="HT803"/>
      <c r="HU803"/>
      <c r="HV803"/>
      <c r="HW803"/>
      <c r="HX803"/>
      <c r="HY803"/>
      <c r="HZ803"/>
      <c r="IA803"/>
      <c r="IB803"/>
      <c r="IC803"/>
      <c r="ID803"/>
      <c r="IE803"/>
      <c r="IF803"/>
      <c r="IG803"/>
      <c r="IH803"/>
      <c r="II803"/>
      <c r="IJ803"/>
      <c r="IK803"/>
      <c r="IL803"/>
      <c r="IM803"/>
      <c r="IN803"/>
      <c r="IO803"/>
      <c r="IP803"/>
      <c r="IQ803"/>
      <c r="IR803"/>
      <c r="IS803"/>
      <c r="IT803"/>
      <c r="IU803"/>
      <c r="IV803"/>
      <c r="IW803"/>
      <c r="IX803"/>
      <c r="IY803"/>
      <c r="IZ803"/>
      <c r="JA803"/>
      <c r="JB803"/>
      <c r="JC803"/>
      <c r="JD803"/>
      <c r="JE803"/>
      <c r="JF803"/>
      <c r="JG803"/>
      <c r="JH803"/>
      <c r="JI803"/>
      <c r="JJ803"/>
      <c r="JK803"/>
      <c r="JL803"/>
      <c r="JM803"/>
      <c r="JN803"/>
      <c r="JO803"/>
      <c r="JP803"/>
      <c r="JQ803"/>
      <c r="JR803"/>
      <c r="JS803"/>
      <c r="JT803"/>
      <c r="JU803"/>
      <c r="JV803"/>
      <c r="JW803"/>
      <c r="JX803"/>
      <c r="JY803"/>
      <c r="JZ803"/>
      <c r="KA803"/>
      <c r="KB803"/>
      <c r="KC803"/>
      <c r="KD803"/>
      <c r="KE803"/>
      <c r="KF803"/>
      <c r="KG803"/>
      <c r="KH803"/>
      <c r="KI803"/>
      <c r="KJ803"/>
      <c r="KK803"/>
      <c r="KL803"/>
      <c r="KM803"/>
      <c r="KN803"/>
      <c r="KO803"/>
      <c r="KP803"/>
      <c r="KQ803"/>
      <c r="KR803"/>
      <c r="KS803"/>
      <c r="KT803"/>
      <c r="KU803"/>
      <c r="KV803"/>
      <c r="KW803"/>
      <c r="KX803"/>
      <c r="KY803"/>
      <c r="KZ803"/>
      <c r="LA803"/>
      <c r="LB803"/>
      <c r="LC803"/>
      <c r="LD803"/>
      <c r="LE803"/>
      <c r="LF803"/>
      <c r="LG803"/>
      <c r="LH803"/>
      <c r="LI803"/>
      <c r="LJ803"/>
      <c r="LK803"/>
      <c r="LL803"/>
      <c r="LM803"/>
      <c r="LN803"/>
      <c r="LO803"/>
      <c r="LP803"/>
      <c r="LQ803"/>
      <c r="LR803"/>
      <c r="LS803"/>
      <c r="LT803"/>
      <c r="LU803"/>
      <c r="LV803"/>
      <c r="LW803"/>
      <c r="LX803"/>
      <c r="LY803"/>
      <c r="LZ803"/>
      <c r="MA803"/>
      <c r="MB803"/>
      <c r="MC803"/>
      <c r="MD803"/>
      <c r="ME803"/>
      <c r="MF803"/>
      <c r="MG803"/>
      <c r="MH803"/>
      <c r="MI803"/>
      <c r="MJ803"/>
      <c r="MK803"/>
      <c r="ML803"/>
      <c r="MM803"/>
      <c r="MN803"/>
      <c r="MO803"/>
      <c r="MP803"/>
      <c r="MQ803"/>
      <c r="MR803"/>
      <c r="MS803"/>
      <c r="MT803"/>
      <c r="MU803"/>
      <c r="MV803"/>
      <c r="MW803"/>
      <c r="MX803"/>
      <c r="MY803"/>
      <c r="MZ803"/>
      <c r="NA803"/>
      <c r="NB803"/>
      <c r="NC803"/>
      <c r="ND803"/>
      <c r="NE803"/>
      <c r="NF803"/>
      <c r="NG803"/>
      <c r="NH803"/>
      <c r="NI803"/>
      <c r="NJ803"/>
      <c r="NK803"/>
      <c r="NL803"/>
      <c r="NM803"/>
      <c r="NN803"/>
      <c r="NO803"/>
      <c r="NP803"/>
      <c r="NQ803"/>
      <c r="NR803"/>
      <c r="NS803"/>
      <c r="NT803"/>
      <c r="NU803"/>
      <c r="NV803"/>
      <c r="NW803"/>
      <c r="NX803"/>
      <c r="NY803"/>
      <c r="NZ803"/>
      <c r="OA803"/>
      <c r="OB803"/>
      <c r="OC803"/>
      <c r="OD803"/>
      <c r="OE803"/>
      <c r="OF803"/>
      <c r="OG803"/>
      <c r="OH803"/>
      <c r="OI803"/>
      <c r="OJ803"/>
      <c r="OK803"/>
      <c r="OL803"/>
      <c r="OM803"/>
      <c r="ON803"/>
      <c r="OO803"/>
      <c r="OP803"/>
      <c r="OQ803"/>
      <c r="OR803"/>
      <c r="OS803"/>
      <c r="OT803"/>
      <c r="OU803"/>
      <c r="OV803"/>
      <c r="OW803"/>
      <c r="OX803"/>
      <c r="OY803"/>
      <c r="OZ803"/>
      <c r="PA803"/>
      <c r="PB803"/>
      <c r="PC803"/>
      <c r="PD803"/>
      <c r="PE803"/>
      <c r="PF803"/>
      <c r="PG803"/>
      <c r="PH803"/>
      <c r="PI803"/>
      <c r="PJ803"/>
      <c r="PK803"/>
      <c r="PL803"/>
      <c r="PM803"/>
      <c r="PN803"/>
      <c r="PO803"/>
      <c r="PP803"/>
      <c r="PQ803"/>
      <c r="PR803"/>
      <c r="PS803"/>
      <c r="PT803"/>
      <c r="PU803"/>
      <c r="PV803"/>
      <c r="PW803"/>
      <c r="PX803"/>
      <c r="PY803"/>
      <c r="PZ803"/>
      <c r="QA803"/>
      <c r="QB803"/>
      <c r="QC803"/>
      <c r="QD803"/>
      <c r="QE803"/>
      <c r="QF803"/>
      <c r="QG803"/>
      <c r="QH803"/>
      <c r="QI803"/>
      <c r="QJ803"/>
      <c r="QK803"/>
      <c r="QL803"/>
      <c r="QM803"/>
      <c r="QN803"/>
      <c r="QO803"/>
      <c r="QP803"/>
      <c r="QQ803"/>
      <c r="QR803"/>
      <c r="QS803"/>
      <c r="QT803"/>
      <c r="QU803"/>
      <c r="QV803"/>
      <c r="QW803"/>
      <c r="QX803"/>
      <c r="QY803"/>
      <c r="QZ803"/>
      <c r="RA803"/>
      <c r="RB803"/>
      <c r="RC803"/>
      <c r="RD803"/>
      <c r="RE803"/>
      <c r="RF803"/>
      <c r="RG803"/>
      <c r="RH803"/>
      <c r="RI803"/>
      <c r="RJ803"/>
      <c r="RK803"/>
      <c r="RL803"/>
      <c r="RM803"/>
      <c r="RN803"/>
      <c r="RO803"/>
      <c r="RP803"/>
      <c r="RQ803"/>
      <c r="RR803"/>
      <c r="RS803"/>
      <c r="RT803"/>
      <c r="RU803"/>
      <c r="RV803"/>
      <c r="RW803"/>
      <c r="RX803"/>
      <c r="RY803"/>
      <c r="RZ803"/>
      <c r="SA803"/>
      <c r="SB803"/>
      <c r="SC803"/>
      <c r="SD803"/>
      <c r="SE803"/>
      <c r="SF803"/>
      <c r="SG803"/>
      <c r="SH803"/>
      <c r="SI803"/>
      <c r="SJ803"/>
      <c r="SK803"/>
      <c r="SL803"/>
      <c r="SM803"/>
      <c r="SN803"/>
      <c r="SO803"/>
      <c r="SP803"/>
    </row>
    <row r="804" spans="1:510" ht="16.5" customHeight="1" x14ac:dyDescent="0.2">
      <c r="A804" s="20">
        <v>196</v>
      </c>
      <c r="B804" s="20" t="s">
        <v>62</v>
      </c>
      <c r="C804" s="20" t="s">
        <v>915</v>
      </c>
      <c r="D804" s="20" t="s">
        <v>38</v>
      </c>
      <c r="E804" s="20" t="s">
        <v>1345</v>
      </c>
      <c r="F804" s="22" t="s">
        <v>929</v>
      </c>
      <c r="G804" s="20" t="s">
        <v>42</v>
      </c>
      <c r="H804" s="20" t="s">
        <v>35</v>
      </c>
      <c r="I804" s="20" t="s">
        <v>81</v>
      </c>
      <c r="J804" s="22" t="s">
        <v>915</v>
      </c>
      <c r="K804" s="20"/>
      <c r="L804" s="20"/>
      <c r="M804" s="20"/>
      <c r="N804" s="20"/>
      <c r="O804" s="23"/>
      <c r="P804" s="23">
        <v>1000000</v>
      </c>
      <c r="Q804" s="24">
        <v>1</v>
      </c>
      <c r="R804" s="25">
        <v>45901</v>
      </c>
      <c r="S804" s="20" t="s">
        <v>83</v>
      </c>
      <c r="T804" s="26">
        <f t="shared" si="14"/>
        <v>1000000</v>
      </c>
      <c r="U804" s="27" t="s">
        <v>100</v>
      </c>
      <c r="V804" s="27" t="s">
        <v>100</v>
      </c>
      <c r="W804"/>
      <c r="X804"/>
      <c r="Y804"/>
      <c r="Z804"/>
      <c r="AA804"/>
      <c r="AB804"/>
      <c r="AC804"/>
      <c r="AD804"/>
      <c r="AE804"/>
      <c r="AF804"/>
      <c r="AG804"/>
      <c r="AH804"/>
      <c r="AI804"/>
      <c r="AJ804"/>
      <c r="AK804"/>
      <c r="AL804"/>
      <c r="AM804"/>
      <c r="AN804"/>
      <c r="AO804"/>
      <c r="AP804"/>
      <c r="AQ804"/>
      <c r="AR804"/>
      <c r="AS804"/>
      <c r="AT804"/>
      <c r="AU804"/>
      <c r="AV804"/>
      <c r="AW804"/>
      <c r="AX804"/>
      <c r="AY804"/>
      <c r="AZ804"/>
      <c r="BA804"/>
      <c r="BB804"/>
      <c r="BC804"/>
      <c r="BD804"/>
      <c r="BE804"/>
      <c r="BF804"/>
      <c r="BG804"/>
      <c r="BH804"/>
      <c r="BI804"/>
      <c r="BJ804"/>
      <c r="BK804"/>
      <c r="BL804"/>
      <c r="BM804"/>
      <c r="BN804"/>
      <c r="BO804"/>
      <c r="BP804"/>
      <c r="BQ804"/>
      <c r="BR804"/>
      <c r="BS804"/>
      <c r="BT804"/>
      <c r="BU804"/>
      <c r="BV804"/>
      <c r="BW804"/>
      <c r="BX804"/>
      <c r="BY804"/>
      <c r="BZ804"/>
      <c r="CA804"/>
      <c r="CB804"/>
      <c r="CC804"/>
      <c r="CD804"/>
      <c r="CE804"/>
      <c r="CF804"/>
      <c r="CG804"/>
      <c r="CH804"/>
      <c r="CI804"/>
      <c r="CJ804"/>
      <c r="CK804"/>
      <c r="CL804"/>
      <c r="CM804"/>
      <c r="CN804"/>
      <c r="CO804"/>
      <c r="CP804"/>
      <c r="CQ804"/>
      <c r="CR804"/>
      <c r="CS804"/>
      <c r="CT804"/>
      <c r="CU804"/>
      <c r="CV804"/>
      <c r="CW804"/>
      <c r="CX804"/>
      <c r="CY804"/>
      <c r="CZ804"/>
      <c r="DA804"/>
      <c r="DB804"/>
      <c r="DC804"/>
      <c r="DD804"/>
      <c r="DE804"/>
      <c r="DF804"/>
      <c r="DG804"/>
      <c r="DH804"/>
      <c r="DI804"/>
      <c r="DJ804"/>
      <c r="DK804"/>
      <c r="DL804"/>
      <c r="DM804"/>
      <c r="DN804"/>
      <c r="DO804"/>
      <c r="DP804"/>
      <c r="DQ804"/>
      <c r="DR804"/>
      <c r="DS804"/>
      <c r="DT804"/>
      <c r="DU804"/>
      <c r="DV804"/>
      <c r="DW804"/>
      <c r="DX804"/>
      <c r="DY804"/>
      <c r="DZ804"/>
      <c r="EA804"/>
      <c r="EB804"/>
      <c r="EC804"/>
      <c r="ED804"/>
      <c r="EE804"/>
      <c r="EF804"/>
      <c r="EG804"/>
      <c r="EH804"/>
      <c r="EI804"/>
      <c r="EJ804"/>
      <c r="EK804"/>
      <c r="EL804"/>
      <c r="EM804"/>
      <c r="EN804"/>
      <c r="EO804"/>
      <c r="EP804"/>
      <c r="EQ804"/>
      <c r="ER804"/>
      <c r="ES804"/>
      <c r="ET804"/>
      <c r="EU804"/>
      <c r="EV804"/>
      <c r="EW804"/>
      <c r="EX804"/>
      <c r="EY804"/>
      <c r="EZ804"/>
      <c r="FA804"/>
      <c r="FB804"/>
      <c r="FC804"/>
      <c r="FD804"/>
      <c r="FE804"/>
      <c r="FF804"/>
      <c r="FG804"/>
      <c r="FH804"/>
      <c r="FI804"/>
      <c r="FJ804"/>
      <c r="FK804"/>
      <c r="FL804"/>
      <c r="FM804"/>
      <c r="FN804"/>
      <c r="FO804"/>
      <c r="FP804"/>
      <c r="FQ804"/>
      <c r="FR804"/>
      <c r="FS804"/>
      <c r="FT804"/>
      <c r="FU804"/>
      <c r="FV804"/>
      <c r="FW804"/>
      <c r="FX804"/>
      <c r="FY804"/>
      <c r="FZ804"/>
      <c r="GA804"/>
      <c r="GB804"/>
      <c r="GC804"/>
      <c r="GD804"/>
      <c r="GE804"/>
      <c r="GF804"/>
      <c r="GG804"/>
      <c r="GH804"/>
      <c r="GI804"/>
      <c r="GJ804"/>
      <c r="GK804"/>
      <c r="GL804"/>
      <c r="GM804"/>
      <c r="GN804"/>
      <c r="GO804"/>
      <c r="GP804"/>
      <c r="GQ804"/>
      <c r="GR804"/>
      <c r="GS804"/>
      <c r="GT804"/>
      <c r="GU804"/>
      <c r="GV804"/>
      <c r="GW804"/>
      <c r="GX804"/>
      <c r="GY804"/>
      <c r="GZ804"/>
      <c r="HA804"/>
      <c r="HB804"/>
      <c r="HC804"/>
      <c r="HD804"/>
      <c r="HE804"/>
      <c r="HF804"/>
      <c r="HG804"/>
      <c r="HH804"/>
      <c r="HI804"/>
      <c r="HJ804"/>
      <c r="HK804"/>
      <c r="HL804"/>
      <c r="HM804"/>
      <c r="HN804"/>
      <c r="HO804"/>
      <c r="HP804"/>
      <c r="HQ804"/>
      <c r="HR804"/>
      <c r="HS804"/>
      <c r="HT804"/>
      <c r="HU804"/>
      <c r="HV804"/>
      <c r="HW804"/>
      <c r="HX804"/>
      <c r="HY804"/>
      <c r="HZ804"/>
      <c r="IA804"/>
      <c r="IB804"/>
      <c r="IC804"/>
      <c r="ID804"/>
      <c r="IE804"/>
      <c r="IF804"/>
      <c r="IG804"/>
      <c r="IH804"/>
      <c r="II804"/>
      <c r="IJ804"/>
      <c r="IK804"/>
      <c r="IL804"/>
      <c r="IM804"/>
      <c r="IN804"/>
      <c r="IO804"/>
      <c r="IP804"/>
      <c r="IQ804"/>
      <c r="IR804"/>
      <c r="IS804"/>
      <c r="IT804"/>
      <c r="IU804"/>
      <c r="IV804"/>
      <c r="IW804"/>
      <c r="IX804"/>
      <c r="IY804"/>
      <c r="IZ804"/>
      <c r="JA804"/>
      <c r="JB804"/>
      <c r="JC804"/>
      <c r="JD804"/>
      <c r="JE804"/>
      <c r="JF804"/>
      <c r="JG804"/>
      <c r="JH804"/>
      <c r="JI804"/>
      <c r="JJ804"/>
      <c r="JK804"/>
      <c r="JL804"/>
      <c r="JM804"/>
      <c r="JN804"/>
      <c r="JO804"/>
      <c r="JP804"/>
      <c r="JQ804"/>
      <c r="JR804"/>
      <c r="JS804"/>
      <c r="JT804"/>
      <c r="JU804"/>
      <c r="JV804"/>
      <c r="JW804"/>
      <c r="JX804"/>
      <c r="JY804"/>
      <c r="JZ804"/>
      <c r="KA804"/>
      <c r="KB804"/>
      <c r="KC804"/>
      <c r="KD804"/>
      <c r="KE804"/>
      <c r="KF804"/>
      <c r="KG804"/>
      <c r="KH804"/>
      <c r="KI804"/>
      <c r="KJ804"/>
      <c r="KK804"/>
      <c r="KL804"/>
      <c r="KM804"/>
      <c r="KN804"/>
      <c r="KO804"/>
      <c r="KP804"/>
      <c r="KQ804"/>
      <c r="KR804"/>
      <c r="KS804"/>
      <c r="KT804"/>
      <c r="KU804"/>
      <c r="KV804"/>
      <c r="KW804"/>
      <c r="KX804"/>
      <c r="KY804"/>
      <c r="KZ804"/>
      <c r="LA804"/>
      <c r="LB804"/>
      <c r="LC804"/>
      <c r="LD804"/>
      <c r="LE804"/>
      <c r="LF804"/>
      <c r="LG804"/>
      <c r="LH804"/>
      <c r="LI804"/>
      <c r="LJ804"/>
      <c r="LK804"/>
      <c r="LL804"/>
      <c r="LM804"/>
      <c r="LN804"/>
      <c r="LO804"/>
      <c r="LP804"/>
      <c r="LQ804"/>
      <c r="LR804"/>
      <c r="LS804"/>
      <c r="LT804"/>
      <c r="LU804"/>
      <c r="LV804"/>
      <c r="LW804"/>
      <c r="LX804"/>
      <c r="LY804"/>
      <c r="LZ804"/>
      <c r="MA804"/>
      <c r="MB804"/>
      <c r="MC804"/>
      <c r="MD804"/>
      <c r="ME804"/>
      <c r="MF804"/>
      <c r="MG804"/>
      <c r="MH804"/>
      <c r="MI804"/>
      <c r="MJ804"/>
      <c r="MK804"/>
      <c r="ML804"/>
      <c r="MM804"/>
      <c r="MN804"/>
      <c r="MO804"/>
      <c r="MP804"/>
      <c r="MQ804"/>
      <c r="MR804"/>
      <c r="MS804"/>
      <c r="MT804"/>
      <c r="MU804"/>
      <c r="MV804"/>
      <c r="MW804"/>
      <c r="MX804"/>
      <c r="MY804"/>
      <c r="MZ804"/>
      <c r="NA804"/>
      <c r="NB804"/>
      <c r="NC804"/>
      <c r="ND804"/>
      <c r="NE804"/>
      <c r="NF804"/>
      <c r="NG804"/>
      <c r="NH804"/>
      <c r="NI804"/>
      <c r="NJ804"/>
      <c r="NK804"/>
      <c r="NL804"/>
      <c r="NM804"/>
      <c r="NN804"/>
      <c r="NO804"/>
      <c r="NP804"/>
      <c r="NQ804"/>
      <c r="NR804"/>
      <c r="NS804"/>
      <c r="NT804"/>
      <c r="NU804"/>
      <c r="NV804"/>
      <c r="NW804"/>
      <c r="NX804"/>
      <c r="NY804"/>
      <c r="NZ804"/>
      <c r="OA804"/>
      <c r="OB804"/>
      <c r="OC804"/>
      <c r="OD804"/>
      <c r="OE804"/>
      <c r="OF804"/>
      <c r="OG804"/>
      <c r="OH804"/>
      <c r="OI804"/>
      <c r="OJ804"/>
      <c r="OK804"/>
      <c r="OL804"/>
      <c r="OM804"/>
      <c r="ON804"/>
      <c r="OO804"/>
      <c r="OP804"/>
      <c r="OQ804"/>
      <c r="OR804"/>
      <c r="OS804"/>
      <c r="OT804"/>
      <c r="OU804"/>
      <c r="OV804"/>
      <c r="OW804"/>
      <c r="OX804"/>
      <c r="OY804"/>
      <c r="OZ804"/>
      <c r="PA804"/>
      <c r="PB804"/>
      <c r="PC804"/>
      <c r="PD804"/>
      <c r="PE804"/>
      <c r="PF804"/>
      <c r="PG804"/>
      <c r="PH804"/>
      <c r="PI804"/>
      <c r="PJ804"/>
      <c r="PK804"/>
      <c r="PL804"/>
      <c r="PM804"/>
      <c r="PN804"/>
      <c r="PO804"/>
      <c r="PP804"/>
      <c r="PQ804"/>
      <c r="PR804"/>
      <c r="PS804"/>
      <c r="PT804"/>
      <c r="PU804"/>
      <c r="PV804"/>
      <c r="PW804"/>
      <c r="PX804"/>
      <c r="PY804"/>
      <c r="PZ804"/>
      <c r="QA804"/>
      <c r="QB804"/>
      <c r="QC804"/>
      <c r="QD804"/>
      <c r="QE804"/>
      <c r="QF804"/>
      <c r="QG804"/>
      <c r="QH804"/>
      <c r="QI804"/>
      <c r="QJ804"/>
      <c r="QK804"/>
      <c r="QL804"/>
      <c r="QM804"/>
      <c r="QN804"/>
      <c r="QO804"/>
      <c r="QP804"/>
      <c r="QQ804"/>
      <c r="QR804"/>
      <c r="QS804"/>
      <c r="QT804"/>
      <c r="QU804"/>
      <c r="QV804"/>
      <c r="QW804"/>
      <c r="QX804"/>
      <c r="QY804"/>
      <c r="QZ804"/>
      <c r="RA804"/>
      <c r="RB804"/>
      <c r="RC804"/>
      <c r="RD804"/>
      <c r="RE804"/>
      <c r="RF804"/>
      <c r="RG804"/>
      <c r="RH804"/>
      <c r="RI804"/>
      <c r="RJ804"/>
      <c r="RK804"/>
      <c r="RL804"/>
      <c r="RM804"/>
      <c r="RN804"/>
      <c r="RO804"/>
      <c r="RP804"/>
      <c r="RQ804"/>
      <c r="RR804"/>
      <c r="RS804"/>
      <c r="RT804"/>
      <c r="RU804"/>
      <c r="RV804"/>
      <c r="RW804"/>
      <c r="RX804"/>
      <c r="RY804"/>
      <c r="RZ804"/>
      <c r="SA804"/>
      <c r="SB804"/>
      <c r="SC804"/>
      <c r="SD804"/>
      <c r="SE804"/>
      <c r="SF804"/>
      <c r="SG804"/>
      <c r="SH804"/>
      <c r="SI804"/>
      <c r="SJ804"/>
      <c r="SK804"/>
      <c r="SL804"/>
      <c r="SM804"/>
      <c r="SN804"/>
      <c r="SO804"/>
      <c r="SP804"/>
    </row>
    <row r="805" spans="1:510" ht="16.5" customHeight="1" x14ac:dyDescent="0.2">
      <c r="A805" s="20">
        <v>197</v>
      </c>
      <c r="B805" s="20" t="s">
        <v>62</v>
      </c>
      <c r="C805" s="20" t="s">
        <v>915</v>
      </c>
      <c r="D805" s="20" t="s">
        <v>38</v>
      </c>
      <c r="E805" s="20" t="s">
        <v>1345</v>
      </c>
      <c r="F805" s="22" t="s">
        <v>929</v>
      </c>
      <c r="G805" s="20" t="s">
        <v>42</v>
      </c>
      <c r="H805" s="20" t="s">
        <v>35</v>
      </c>
      <c r="I805" s="20" t="s">
        <v>81</v>
      </c>
      <c r="J805" s="22" t="s">
        <v>915</v>
      </c>
      <c r="K805" s="20"/>
      <c r="L805" s="20"/>
      <c r="M805" s="20"/>
      <c r="N805" s="20"/>
      <c r="O805" s="23"/>
      <c r="P805" s="23">
        <v>1000000</v>
      </c>
      <c r="Q805" s="24">
        <v>1</v>
      </c>
      <c r="R805" s="25">
        <v>45931</v>
      </c>
      <c r="S805" s="20" t="s">
        <v>83</v>
      </c>
      <c r="T805" s="26">
        <f t="shared" si="14"/>
        <v>1000000</v>
      </c>
      <c r="U805" s="27" t="s">
        <v>100</v>
      </c>
      <c r="V805" s="27" t="s">
        <v>100</v>
      </c>
      <c r="W805"/>
      <c r="X805"/>
      <c r="Y805"/>
      <c r="Z805"/>
      <c r="AA805"/>
      <c r="AB805"/>
      <c r="AC805"/>
      <c r="AD805"/>
      <c r="AE805"/>
      <c r="AF805"/>
      <c r="AG805"/>
      <c r="AH805"/>
      <c r="AI805"/>
      <c r="AJ805"/>
      <c r="AK805"/>
      <c r="AL805"/>
      <c r="AM805"/>
      <c r="AN805"/>
      <c r="AO805"/>
      <c r="AP805"/>
      <c r="AQ805"/>
      <c r="AR805"/>
      <c r="AS805"/>
      <c r="AT805"/>
      <c r="AU805"/>
      <c r="AV805"/>
      <c r="AW805"/>
      <c r="AX805"/>
      <c r="AY805"/>
      <c r="AZ805"/>
      <c r="BA805"/>
      <c r="BB805"/>
      <c r="BC805"/>
      <c r="BD805"/>
      <c r="BE805"/>
      <c r="BF805"/>
      <c r="BG805"/>
      <c r="BH805"/>
      <c r="BI805"/>
      <c r="BJ805"/>
      <c r="BK805"/>
      <c r="BL805"/>
      <c r="BM805"/>
      <c r="BN805"/>
      <c r="BO805"/>
      <c r="BP805"/>
      <c r="BQ805"/>
      <c r="BR805"/>
      <c r="BS805"/>
      <c r="BT805"/>
      <c r="BU805"/>
      <c r="BV805"/>
      <c r="BW805"/>
      <c r="BX805"/>
      <c r="BY805"/>
      <c r="BZ805"/>
      <c r="CA805"/>
      <c r="CB805"/>
      <c r="CC805"/>
      <c r="CD805"/>
      <c r="CE805"/>
      <c r="CF805"/>
      <c r="CG805"/>
      <c r="CH805"/>
      <c r="CI805"/>
      <c r="CJ805"/>
      <c r="CK805"/>
      <c r="CL805"/>
      <c r="CM805"/>
      <c r="CN805"/>
      <c r="CO805"/>
      <c r="CP805"/>
      <c r="CQ805"/>
      <c r="CR805"/>
      <c r="CS805"/>
      <c r="CT805"/>
      <c r="CU805"/>
      <c r="CV805"/>
      <c r="CW805"/>
      <c r="CX805"/>
      <c r="CY805"/>
      <c r="CZ805"/>
      <c r="DA805"/>
      <c r="DB805"/>
      <c r="DC805"/>
      <c r="DD805"/>
      <c r="DE805"/>
      <c r="DF805"/>
      <c r="DG805"/>
      <c r="DH805"/>
      <c r="DI805"/>
      <c r="DJ805"/>
      <c r="DK805"/>
      <c r="DL805"/>
      <c r="DM805"/>
      <c r="DN805"/>
      <c r="DO805"/>
      <c r="DP805"/>
      <c r="DQ805"/>
      <c r="DR805"/>
      <c r="DS805"/>
      <c r="DT805"/>
      <c r="DU805"/>
      <c r="DV805"/>
      <c r="DW805"/>
      <c r="DX805"/>
      <c r="DY805"/>
      <c r="DZ805"/>
      <c r="EA805"/>
      <c r="EB805"/>
      <c r="EC805"/>
      <c r="ED805"/>
      <c r="EE805"/>
      <c r="EF805"/>
      <c r="EG805"/>
      <c r="EH805"/>
      <c r="EI805"/>
      <c r="EJ805"/>
      <c r="EK805"/>
      <c r="EL805"/>
      <c r="EM805"/>
      <c r="EN805"/>
      <c r="EO805"/>
      <c r="EP805"/>
      <c r="EQ805"/>
      <c r="ER805"/>
      <c r="ES805"/>
      <c r="ET805"/>
      <c r="EU805"/>
      <c r="EV805"/>
      <c r="EW805"/>
      <c r="EX805"/>
      <c r="EY805"/>
      <c r="EZ805"/>
      <c r="FA805"/>
      <c r="FB805"/>
      <c r="FC805"/>
      <c r="FD805"/>
      <c r="FE805"/>
      <c r="FF805"/>
      <c r="FG805"/>
      <c r="FH805"/>
      <c r="FI805"/>
      <c r="FJ805"/>
      <c r="FK805"/>
      <c r="FL805"/>
      <c r="FM805"/>
      <c r="FN805"/>
      <c r="FO805"/>
      <c r="FP805"/>
      <c r="FQ805"/>
      <c r="FR805"/>
      <c r="FS805"/>
      <c r="FT805"/>
      <c r="FU805"/>
      <c r="FV805"/>
      <c r="FW805"/>
      <c r="FX805"/>
      <c r="FY805"/>
      <c r="FZ805"/>
      <c r="GA805"/>
      <c r="GB805"/>
      <c r="GC805"/>
      <c r="GD805"/>
      <c r="GE805"/>
      <c r="GF805"/>
      <c r="GG805"/>
      <c r="GH805"/>
      <c r="GI805"/>
      <c r="GJ805"/>
      <c r="GK805"/>
      <c r="GL805"/>
      <c r="GM805"/>
      <c r="GN805"/>
      <c r="GO805"/>
      <c r="GP805"/>
      <c r="GQ805"/>
      <c r="GR805"/>
      <c r="GS805"/>
      <c r="GT805"/>
      <c r="GU805"/>
      <c r="GV805"/>
      <c r="GW805"/>
      <c r="GX805"/>
      <c r="GY805"/>
      <c r="GZ805"/>
      <c r="HA805"/>
      <c r="HB805"/>
      <c r="HC805"/>
      <c r="HD805"/>
      <c r="HE805"/>
      <c r="HF805"/>
      <c r="HG805"/>
      <c r="HH805"/>
      <c r="HI805"/>
      <c r="HJ805"/>
      <c r="HK805"/>
      <c r="HL805"/>
      <c r="HM805"/>
      <c r="HN805"/>
      <c r="HO805"/>
      <c r="HP805"/>
      <c r="HQ805"/>
      <c r="HR805"/>
      <c r="HS805"/>
      <c r="HT805"/>
      <c r="HU805"/>
      <c r="HV805"/>
      <c r="HW805"/>
      <c r="HX805"/>
      <c r="HY805"/>
      <c r="HZ805"/>
      <c r="IA805"/>
      <c r="IB805"/>
      <c r="IC805"/>
      <c r="ID805"/>
      <c r="IE805"/>
      <c r="IF805"/>
      <c r="IG805"/>
      <c r="IH805"/>
      <c r="II805"/>
      <c r="IJ805"/>
      <c r="IK805"/>
      <c r="IL805"/>
      <c r="IM805"/>
      <c r="IN805"/>
      <c r="IO805"/>
      <c r="IP805"/>
      <c r="IQ805"/>
      <c r="IR805"/>
      <c r="IS805"/>
      <c r="IT805"/>
      <c r="IU805"/>
      <c r="IV805"/>
      <c r="IW805"/>
      <c r="IX805"/>
      <c r="IY805"/>
      <c r="IZ805"/>
      <c r="JA805"/>
      <c r="JB805"/>
      <c r="JC805"/>
      <c r="JD805"/>
      <c r="JE805"/>
      <c r="JF805"/>
      <c r="JG805"/>
      <c r="JH805"/>
      <c r="JI805"/>
      <c r="JJ805"/>
      <c r="JK805"/>
      <c r="JL805"/>
      <c r="JM805"/>
      <c r="JN805"/>
      <c r="JO805"/>
      <c r="JP805"/>
      <c r="JQ805"/>
      <c r="JR805"/>
      <c r="JS805"/>
      <c r="JT805"/>
      <c r="JU805"/>
      <c r="JV805"/>
      <c r="JW805"/>
      <c r="JX805"/>
      <c r="JY805"/>
      <c r="JZ805"/>
      <c r="KA805"/>
      <c r="KB805"/>
      <c r="KC805"/>
      <c r="KD805"/>
      <c r="KE805"/>
      <c r="KF805"/>
      <c r="KG805"/>
      <c r="KH805"/>
      <c r="KI805"/>
      <c r="KJ805"/>
      <c r="KK805"/>
      <c r="KL805"/>
      <c r="KM805"/>
      <c r="KN805"/>
      <c r="KO805"/>
      <c r="KP805"/>
      <c r="KQ805"/>
      <c r="KR805"/>
      <c r="KS805"/>
      <c r="KT805"/>
      <c r="KU805"/>
      <c r="KV805"/>
      <c r="KW805"/>
      <c r="KX805"/>
      <c r="KY805"/>
      <c r="KZ805"/>
      <c r="LA805"/>
      <c r="LB805"/>
      <c r="LC805"/>
      <c r="LD805"/>
      <c r="LE805"/>
      <c r="LF805"/>
      <c r="LG805"/>
      <c r="LH805"/>
      <c r="LI805"/>
      <c r="LJ805"/>
      <c r="LK805"/>
      <c r="LL805"/>
      <c r="LM805"/>
      <c r="LN805"/>
      <c r="LO805"/>
      <c r="LP805"/>
      <c r="LQ805"/>
      <c r="LR805"/>
      <c r="LS805"/>
      <c r="LT805"/>
      <c r="LU805"/>
      <c r="LV805"/>
      <c r="LW805"/>
      <c r="LX805"/>
      <c r="LY805"/>
      <c r="LZ805"/>
      <c r="MA805"/>
      <c r="MB805"/>
      <c r="MC805"/>
      <c r="MD805"/>
      <c r="ME805"/>
      <c r="MF805"/>
      <c r="MG805"/>
      <c r="MH805"/>
      <c r="MI805"/>
      <c r="MJ805"/>
      <c r="MK805"/>
      <c r="ML805"/>
      <c r="MM805"/>
      <c r="MN805"/>
      <c r="MO805"/>
      <c r="MP805"/>
      <c r="MQ805"/>
      <c r="MR805"/>
      <c r="MS805"/>
      <c r="MT805"/>
      <c r="MU805"/>
      <c r="MV805"/>
      <c r="MW805"/>
      <c r="MX805"/>
      <c r="MY805"/>
      <c r="MZ805"/>
      <c r="NA805"/>
      <c r="NB805"/>
      <c r="NC805"/>
      <c r="ND805"/>
      <c r="NE805"/>
      <c r="NF805"/>
      <c r="NG805"/>
      <c r="NH805"/>
      <c r="NI805"/>
      <c r="NJ805"/>
      <c r="NK805"/>
      <c r="NL805"/>
      <c r="NM805"/>
      <c r="NN805"/>
      <c r="NO805"/>
      <c r="NP805"/>
      <c r="NQ805"/>
      <c r="NR805"/>
      <c r="NS805"/>
      <c r="NT805"/>
      <c r="NU805"/>
      <c r="NV805"/>
      <c r="NW805"/>
      <c r="NX805"/>
      <c r="NY805"/>
      <c r="NZ805"/>
      <c r="OA805"/>
      <c r="OB805"/>
      <c r="OC805"/>
      <c r="OD805"/>
      <c r="OE805"/>
      <c r="OF805"/>
      <c r="OG805"/>
      <c r="OH805"/>
      <c r="OI805"/>
      <c r="OJ805"/>
      <c r="OK805"/>
      <c r="OL805"/>
      <c r="OM805"/>
      <c r="ON805"/>
      <c r="OO805"/>
      <c r="OP805"/>
      <c r="OQ805"/>
      <c r="OR805"/>
      <c r="OS805"/>
      <c r="OT805"/>
      <c r="OU805"/>
      <c r="OV805"/>
      <c r="OW805"/>
      <c r="OX805"/>
      <c r="OY805"/>
      <c r="OZ805"/>
      <c r="PA805"/>
      <c r="PB805"/>
      <c r="PC805"/>
      <c r="PD805"/>
      <c r="PE805"/>
      <c r="PF805"/>
      <c r="PG805"/>
      <c r="PH805"/>
      <c r="PI805"/>
      <c r="PJ805"/>
      <c r="PK805"/>
      <c r="PL805"/>
      <c r="PM805"/>
      <c r="PN805"/>
      <c r="PO805"/>
      <c r="PP805"/>
      <c r="PQ805"/>
      <c r="PR805"/>
      <c r="PS805"/>
      <c r="PT805"/>
      <c r="PU805"/>
      <c r="PV805"/>
      <c r="PW805"/>
      <c r="PX805"/>
      <c r="PY805"/>
      <c r="PZ805"/>
      <c r="QA805"/>
      <c r="QB805"/>
      <c r="QC805"/>
      <c r="QD805"/>
      <c r="QE805"/>
      <c r="QF805"/>
      <c r="QG805"/>
      <c r="QH805"/>
      <c r="QI805"/>
      <c r="QJ805"/>
      <c r="QK805"/>
      <c r="QL805"/>
      <c r="QM805"/>
      <c r="QN805"/>
      <c r="QO805"/>
      <c r="QP805"/>
      <c r="QQ805"/>
      <c r="QR805"/>
      <c r="QS805"/>
      <c r="QT805"/>
      <c r="QU805"/>
      <c r="QV805"/>
      <c r="QW805"/>
      <c r="QX805"/>
      <c r="QY805"/>
      <c r="QZ805"/>
      <c r="RA805"/>
      <c r="RB805"/>
      <c r="RC805"/>
      <c r="RD805"/>
      <c r="RE805"/>
      <c r="RF805"/>
      <c r="RG805"/>
      <c r="RH805"/>
      <c r="RI805"/>
      <c r="RJ805"/>
      <c r="RK805"/>
      <c r="RL805"/>
      <c r="RM805"/>
      <c r="RN805"/>
      <c r="RO805"/>
      <c r="RP805"/>
      <c r="RQ805"/>
      <c r="RR805"/>
      <c r="RS805"/>
      <c r="RT805"/>
      <c r="RU805"/>
      <c r="RV805"/>
      <c r="RW805"/>
      <c r="RX805"/>
      <c r="RY805"/>
      <c r="RZ805"/>
      <c r="SA805"/>
      <c r="SB805"/>
      <c r="SC805"/>
      <c r="SD805"/>
      <c r="SE805"/>
      <c r="SF805"/>
      <c r="SG805"/>
      <c r="SH805"/>
      <c r="SI805"/>
      <c r="SJ805"/>
      <c r="SK805"/>
      <c r="SL805"/>
      <c r="SM805"/>
      <c r="SN805"/>
      <c r="SO805"/>
      <c r="SP805"/>
    </row>
    <row r="806" spans="1:510" ht="16.5" customHeight="1" x14ac:dyDescent="0.2">
      <c r="A806" s="20">
        <v>198</v>
      </c>
      <c r="B806" s="20" t="s">
        <v>62</v>
      </c>
      <c r="C806" s="20" t="s">
        <v>915</v>
      </c>
      <c r="D806" s="20" t="s">
        <v>38</v>
      </c>
      <c r="E806" s="20" t="s">
        <v>1345</v>
      </c>
      <c r="F806" s="22" t="s">
        <v>929</v>
      </c>
      <c r="G806" s="20" t="s">
        <v>42</v>
      </c>
      <c r="H806" s="20" t="s">
        <v>35</v>
      </c>
      <c r="I806" s="20" t="s">
        <v>81</v>
      </c>
      <c r="J806" s="22" t="s">
        <v>915</v>
      </c>
      <c r="K806" s="20"/>
      <c r="L806" s="20"/>
      <c r="M806" s="20"/>
      <c r="N806" s="20"/>
      <c r="O806" s="23"/>
      <c r="P806" s="23">
        <v>1000000</v>
      </c>
      <c r="Q806" s="24">
        <v>1</v>
      </c>
      <c r="R806" s="25">
        <v>45962</v>
      </c>
      <c r="S806" s="20" t="s">
        <v>83</v>
      </c>
      <c r="T806" s="26">
        <f t="shared" si="14"/>
        <v>1000000</v>
      </c>
      <c r="U806" s="27" t="s">
        <v>100</v>
      </c>
      <c r="V806" s="27" t="s">
        <v>100</v>
      </c>
      <c r="W806"/>
      <c r="X806"/>
      <c r="Y806"/>
      <c r="Z806"/>
      <c r="AA806"/>
      <c r="AB806"/>
      <c r="AC806"/>
      <c r="AD806"/>
      <c r="AE806"/>
      <c r="AF806"/>
      <c r="AG806"/>
      <c r="AH806"/>
      <c r="AI806"/>
      <c r="AJ806"/>
      <c r="AK806"/>
      <c r="AL806"/>
      <c r="AM806"/>
      <c r="AN806"/>
      <c r="AO806"/>
      <c r="AP806"/>
      <c r="AQ806"/>
      <c r="AR806"/>
      <c r="AS806"/>
      <c r="AT806"/>
      <c r="AU806"/>
      <c r="AV806"/>
      <c r="AW806"/>
      <c r="AX806"/>
      <c r="AY806"/>
      <c r="AZ806"/>
      <c r="BA806"/>
      <c r="BB806"/>
      <c r="BC806"/>
      <c r="BD806"/>
      <c r="BE806"/>
      <c r="BF806"/>
      <c r="BG806"/>
      <c r="BH806"/>
      <c r="BI806"/>
      <c r="BJ806"/>
      <c r="BK806"/>
      <c r="BL806"/>
      <c r="BM806"/>
      <c r="BN806"/>
      <c r="BO806"/>
      <c r="BP806"/>
      <c r="BQ806"/>
      <c r="BR806"/>
      <c r="BS806"/>
      <c r="BT806"/>
      <c r="BU806"/>
      <c r="BV806"/>
      <c r="BW806"/>
      <c r="BX806"/>
      <c r="BY806"/>
      <c r="BZ806"/>
      <c r="CA806"/>
      <c r="CB806"/>
      <c r="CC806"/>
      <c r="CD806"/>
      <c r="CE806"/>
      <c r="CF806"/>
      <c r="CG806"/>
      <c r="CH806"/>
      <c r="CI806"/>
      <c r="CJ806"/>
      <c r="CK806"/>
      <c r="CL806"/>
      <c r="CM806"/>
      <c r="CN806"/>
      <c r="CO806"/>
      <c r="CP806"/>
      <c r="CQ806"/>
      <c r="CR806"/>
      <c r="CS806"/>
      <c r="CT806"/>
      <c r="CU806"/>
      <c r="CV806"/>
      <c r="CW806"/>
      <c r="CX806"/>
      <c r="CY806"/>
      <c r="CZ806"/>
      <c r="DA806"/>
      <c r="DB806"/>
      <c r="DC806"/>
      <c r="DD806"/>
      <c r="DE806"/>
      <c r="DF806"/>
      <c r="DG806"/>
      <c r="DH806"/>
      <c r="DI806"/>
      <c r="DJ806"/>
      <c r="DK806"/>
      <c r="DL806"/>
      <c r="DM806"/>
      <c r="DN806"/>
      <c r="DO806"/>
      <c r="DP806"/>
      <c r="DQ806"/>
      <c r="DR806"/>
      <c r="DS806"/>
      <c r="DT806"/>
      <c r="DU806"/>
      <c r="DV806"/>
      <c r="DW806"/>
      <c r="DX806"/>
      <c r="DY806"/>
      <c r="DZ806"/>
      <c r="EA806"/>
      <c r="EB806"/>
      <c r="EC806"/>
      <c r="ED806"/>
      <c r="EE806"/>
      <c r="EF806"/>
      <c r="EG806"/>
      <c r="EH806"/>
      <c r="EI806"/>
      <c r="EJ806"/>
      <c r="EK806"/>
      <c r="EL806"/>
      <c r="EM806"/>
      <c r="EN806"/>
      <c r="EO806"/>
      <c r="EP806"/>
      <c r="EQ806"/>
      <c r="ER806"/>
      <c r="ES806"/>
      <c r="ET806"/>
      <c r="EU806"/>
      <c r="EV806"/>
      <c r="EW806"/>
      <c r="EX806"/>
      <c r="EY806"/>
      <c r="EZ806"/>
      <c r="FA806"/>
      <c r="FB806"/>
      <c r="FC806"/>
      <c r="FD806"/>
      <c r="FE806"/>
      <c r="FF806"/>
      <c r="FG806"/>
      <c r="FH806"/>
      <c r="FI806"/>
      <c r="FJ806"/>
      <c r="FK806"/>
      <c r="FL806"/>
      <c r="FM806"/>
      <c r="FN806"/>
      <c r="FO806"/>
      <c r="FP806"/>
      <c r="FQ806"/>
      <c r="FR806"/>
      <c r="FS806"/>
      <c r="FT806"/>
      <c r="FU806"/>
      <c r="FV806"/>
      <c r="FW806"/>
      <c r="FX806"/>
      <c r="FY806"/>
      <c r="FZ806"/>
      <c r="GA806"/>
      <c r="GB806"/>
      <c r="GC806"/>
      <c r="GD806"/>
      <c r="GE806"/>
      <c r="GF806"/>
      <c r="GG806"/>
      <c r="GH806"/>
      <c r="GI806"/>
      <c r="GJ806"/>
      <c r="GK806"/>
      <c r="GL806"/>
      <c r="GM806"/>
      <c r="GN806"/>
      <c r="GO806"/>
      <c r="GP806"/>
      <c r="GQ806"/>
      <c r="GR806"/>
      <c r="GS806"/>
      <c r="GT806"/>
      <c r="GU806"/>
      <c r="GV806"/>
      <c r="GW806"/>
      <c r="GX806"/>
      <c r="GY806"/>
      <c r="GZ806"/>
      <c r="HA806"/>
      <c r="HB806"/>
      <c r="HC806"/>
      <c r="HD806"/>
      <c r="HE806"/>
      <c r="HF806"/>
      <c r="HG806"/>
      <c r="HH806"/>
      <c r="HI806"/>
      <c r="HJ806"/>
      <c r="HK806"/>
      <c r="HL806"/>
      <c r="HM806"/>
      <c r="HN806"/>
      <c r="HO806"/>
      <c r="HP806"/>
      <c r="HQ806"/>
      <c r="HR806"/>
      <c r="HS806"/>
      <c r="HT806"/>
      <c r="HU806"/>
      <c r="HV806"/>
      <c r="HW806"/>
      <c r="HX806"/>
      <c r="HY806"/>
      <c r="HZ806"/>
      <c r="IA806"/>
      <c r="IB806"/>
      <c r="IC806"/>
      <c r="ID806"/>
      <c r="IE806"/>
      <c r="IF806"/>
      <c r="IG806"/>
      <c r="IH806"/>
      <c r="II806"/>
      <c r="IJ806"/>
      <c r="IK806"/>
      <c r="IL806"/>
      <c r="IM806"/>
      <c r="IN806"/>
      <c r="IO806"/>
      <c r="IP806"/>
      <c r="IQ806"/>
      <c r="IR806"/>
      <c r="IS806"/>
      <c r="IT806"/>
      <c r="IU806"/>
      <c r="IV806"/>
      <c r="IW806"/>
      <c r="IX806"/>
      <c r="IY806"/>
      <c r="IZ806"/>
      <c r="JA806"/>
      <c r="JB806"/>
      <c r="JC806"/>
      <c r="JD806"/>
      <c r="JE806"/>
      <c r="JF806"/>
      <c r="JG806"/>
      <c r="JH806"/>
      <c r="JI806"/>
      <c r="JJ806"/>
      <c r="JK806"/>
      <c r="JL806"/>
      <c r="JM806"/>
      <c r="JN806"/>
      <c r="JO806"/>
      <c r="JP806"/>
      <c r="JQ806"/>
      <c r="JR806"/>
      <c r="JS806"/>
      <c r="JT806"/>
      <c r="JU806"/>
      <c r="JV806"/>
      <c r="JW806"/>
      <c r="JX806"/>
      <c r="JY806"/>
      <c r="JZ806"/>
      <c r="KA806"/>
      <c r="KB806"/>
      <c r="KC806"/>
      <c r="KD806"/>
      <c r="KE806"/>
      <c r="KF806"/>
      <c r="KG806"/>
      <c r="KH806"/>
      <c r="KI806"/>
      <c r="KJ806"/>
      <c r="KK806"/>
      <c r="KL806"/>
      <c r="KM806"/>
      <c r="KN806"/>
      <c r="KO806"/>
      <c r="KP806"/>
      <c r="KQ806"/>
      <c r="KR806"/>
      <c r="KS806"/>
      <c r="KT806"/>
      <c r="KU806"/>
      <c r="KV806"/>
      <c r="KW806"/>
      <c r="KX806"/>
      <c r="KY806"/>
      <c r="KZ806"/>
      <c r="LA806"/>
      <c r="LB806"/>
      <c r="LC806"/>
      <c r="LD806"/>
      <c r="LE806"/>
      <c r="LF806"/>
      <c r="LG806"/>
      <c r="LH806"/>
      <c r="LI806"/>
      <c r="LJ806"/>
      <c r="LK806"/>
      <c r="LL806"/>
      <c r="LM806"/>
      <c r="LN806"/>
      <c r="LO806"/>
      <c r="LP806"/>
      <c r="LQ806"/>
      <c r="LR806"/>
      <c r="LS806"/>
      <c r="LT806"/>
      <c r="LU806"/>
      <c r="LV806"/>
      <c r="LW806"/>
      <c r="LX806"/>
      <c r="LY806"/>
      <c r="LZ806"/>
      <c r="MA806"/>
      <c r="MB806"/>
      <c r="MC806"/>
      <c r="MD806"/>
      <c r="ME806"/>
      <c r="MF806"/>
      <c r="MG806"/>
      <c r="MH806"/>
      <c r="MI806"/>
      <c r="MJ806"/>
      <c r="MK806"/>
      <c r="ML806"/>
      <c r="MM806"/>
      <c r="MN806"/>
      <c r="MO806"/>
      <c r="MP806"/>
      <c r="MQ806"/>
      <c r="MR806"/>
      <c r="MS806"/>
      <c r="MT806"/>
      <c r="MU806"/>
      <c r="MV806"/>
      <c r="MW806"/>
      <c r="MX806"/>
      <c r="MY806"/>
      <c r="MZ806"/>
      <c r="NA806"/>
      <c r="NB806"/>
      <c r="NC806"/>
      <c r="ND806"/>
      <c r="NE806"/>
      <c r="NF806"/>
      <c r="NG806"/>
      <c r="NH806"/>
      <c r="NI806"/>
      <c r="NJ806"/>
      <c r="NK806"/>
      <c r="NL806"/>
      <c r="NM806"/>
      <c r="NN806"/>
      <c r="NO806"/>
      <c r="NP806"/>
      <c r="NQ806"/>
      <c r="NR806"/>
      <c r="NS806"/>
      <c r="NT806"/>
      <c r="NU806"/>
      <c r="NV806"/>
      <c r="NW806"/>
      <c r="NX806"/>
      <c r="NY806"/>
      <c r="NZ806"/>
      <c r="OA806"/>
      <c r="OB806"/>
      <c r="OC806"/>
      <c r="OD806"/>
      <c r="OE806"/>
      <c r="OF806"/>
      <c r="OG806"/>
      <c r="OH806"/>
      <c r="OI806"/>
      <c r="OJ806"/>
      <c r="OK806"/>
      <c r="OL806"/>
      <c r="OM806"/>
      <c r="ON806"/>
      <c r="OO806"/>
      <c r="OP806"/>
      <c r="OQ806"/>
      <c r="OR806"/>
      <c r="OS806"/>
      <c r="OT806"/>
      <c r="OU806"/>
      <c r="OV806"/>
      <c r="OW806"/>
      <c r="OX806"/>
      <c r="OY806"/>
      <c r="OZ806"/>
      <c r="PA806"/>
      <c r="PB806"/>
      <c r="PC806"/>
      <c r="PD806"/>
      <c r="PE806"/>
      <c r="PF806"/>
      <c r="PG806"/>
      <c r="PH806"/>
      <c r="PI806"/>
      <c r="PJ806"/>
      <c r="PK806"/>
      <c r="PL806"/>
      <c r="PM806"/>
      <c r="PN806"/>
      <c r="PO806"/>
      <c r="PP806"/>
      <c r="PQ806"/>
      <c r="PR806"/>
      <c r="PS806"/>
      <c r="PT806"/>
      <c r="PU806"/>
      <c r="PV806"/>
      <c r="PW806"/>
      <c r="PX806"/>
      <c r="PY806"/>
      <c r="PZ806"/>
      <c r="QA806"/>
      <c r="QB806"/>
      <c r="QC806"/>
      <c r="QD806"/>
      <c r="QE806"/>
      <c r="QF806"/>
      <c r="QG806"/>
      <c r="QH806"/>
      <c r="QI806"/>
      <c r="QJ806"/>
      <c r="QK806"/>
      <c r="QL806"/>
      <c r="QM806"/>
      <c r="QN806"/>
      <c r="QO806"/>
      <c r="QP806"/>
      <c r="QQ806"/>
      <c r="QR806"/>
      <c r="QS806"/>
      <c r="QT806"/>
      <c r="QU806"/>
      <c r="QV806"/>
      <c r="QW806"/>
      <c r="QX806"/>
      <c r="QY806"/>
      <c r="QZ806"/>
      <c r="RA806"/>
      <c r="RB806"/>
      <c r="RC806"/>
      <c r="RD806"/>
      <c r="RE806"/>
      <c r="RF806"/>
      <c r="RG806"/>
      <c r="RH806"/>
      <c r="RI806"/>
      <c r="RJ806"/>
      <c r="RK806"/>
      <c r="RL806"/>
      <c r="RM806"/>
      <c r="RN806"/>
      <c r="RO806"/>
      <c r="RP806"/>
      <c r="RQ806"/>
      <c r="RR806"/>
      <c r="RS806"/>
      <c r="RT806"/>
      <c r="RU806"/>
      <c r="RV806"/>
      <c r="RW806"/>
      <c r="RX806"/>
      <c r="RY806"/>
      <c r="RZ806"/>
      <c r="SA806"/>
      <c r="SB806"/>
      <c r="SC806"/>
      <c r="SD806"/>
      <c r="SE806"/>
      <c r="SF806"/>
      <c r="SG806"/>
      <c r="SH806"/>
      <c r="SI806"/>
      <c r="SJ806"/>
      <c r="SK806"/>
      <c r="SL806"/>
      <c r="SM806"/>
      <c r="SN806"/>
      <c r="SO806"/>
      <c r="SP806"/>
    </row>
    <row r="807" spans="1:510" ht="16.5" customHeight="1" x14ac:dyDescent="0.2">
      <c r="A807" s="20">
        <v>199</v>
      </c>
      <c r="B807" s="20" t="s">
        <v>62</v>
      </c>
      <c r="C807" s="20" t="s">
        <v>915</v>
      </c>
      <c r="D807" s="20" t="s">
        <v>38</v>
      </c>
      <c r="E807" s="20" t="s">
        <v>1345</v>
      </c>
      <c r="F807" s="22" t="s">
        <v>929</v>
      </c>
      <c r="G807" s="20" t="s">
        <v>42</v>
      </c>
      <c r="H807" s="20" t="s">
        <v>35</v>
      </c>
      <c r="I807" s="20" t="s">
        <v>81</v>
      </c>
      <c r="J807" s="22" t="s">
        <v>915</v>
      </c>
      <c r="K807" s="20"/>
      <c r="L807" s="20"/>
      <c r="M807" s="20"/>
      <c r="N807" s="20"/>
      <c r="O807" s="23"/>
      <c r="P807" s="23">
        <v>1000000</v>
      </c>
      <c r="Q807" s="24">
        <v>1</v>
      </c>
      <c r="R807" s="25">
        <v>45992</v>
      </c>
      <c r="S807" s="20" t="s">
        <v>83</v>
      </c>
      <c r="T807" s="26">
        <f t="shared" si="14"/>
        <v>1000000</v>
      </c>
      <c r="U807" s="27" t="s">
        <v>100</v>
      </c>
      <c r="V807" s="27" t="s">
        <v>100</v>
      </c>
      <c r="W807"/>
      <c r="X807"/>
      <c r="Y807"/>
      <c r="Z807"/>
      <c r="AA807"/>
      <c r="AB807"/>
      <c r="AC807"/>
      <c r="AD807"/>
      <c r="AE807"/>
      <c r="AF807"/>
      <c r="AG807"/>
      <c r="AH807"/>
      <c r="AI807"/>
      <c r="AJ807"/>
      <c r="AK807"/>
      <c r="AL807"/>
      <c r="AM807"/>
      <c r="AN807"/>
      <c r="AO807"/>
      <c r="AP807"/>
      <c r="AQ807"/>
      <c r="AR807"/>
      <c r="AS807"/>
      <c r="AT807"/>
      <c r="AU807"/>
      <c r="AV807"/>
      <c r="AW807"/>
      <c r="AX807"/>
      <c r="AY807"/>
      <c r="AZ807"/>
      <c r="BA807"/>
      <c r="BB807"/>
      <c r="BC807"/>
      <c r="BD807"/>
      <c r="BE807"/>
      <c r="BF807"/>
      <c r="BG807"/>
      <c r="BH807"/>
      <c r="BI807"/>
      <c r="BJ807"/>
      <c r="BK807"/>
      <c r="BL807"/>
      <c r="BM807"/>
      <c r="BN807"/>
      <c r="BO807"/>
      <c r="BP807"/>
      <c r="BQ807"/>
      <c r="BR807"/>
      <c r="BS807"/>
      <c r="BT807"/>
      <c r="BU807"/>
      <c r="BV807"/>
      <c r="BW807"/>
      <c r="BX807"/>
      <c r="BY807"/>
      <c r="BZ807"/>
      <c r="CA807"/>
      <c r="CB807"/>
      <c r="CC807"/>
      <c r="CD807"/>
      <c r="CE807"/>
      <c r="CF807"/>
      <c r="CG807"/>
      <c r="CH807"/>
      <c r="CI807"/>
      <c r="CJ807"/>
      <c r="CK807"/>
      <c r="CL807"/>
      <c r="CM807"/>
      <c r="CN807"/>
      <c r="CO807"/>
      <c r="CP807"/>
      <c r="CQ807"/>
      <c r="CR807"/>
      <c r="CS807"/>
      <c r="CT807"/>
      <c r="CU807"/>
      <c r="CV807"/>
      <c r="CW807"/>
      <c r="CX807"/>
      <c r="CY807"/>
      <c r="CZ807"/>
      <c r="DA807"/>
      <c r="DB807"/>
      <c r="DC807"/>
      <c r="DD807"/>
      <c r="DE807"/>
      <c r="DF807"/>
      <c r="DG807"/>
      <c r="DH807"/>
      <c r="DI807"/>
      <c r="DJ807"/>
      <c r="DK807"/>
      <c r="DL807"/>
      <c r="DM807"/>
      <c r="DN807"/>
      <c r="DO807"/>
      <c r="DP807"/>
      <c r="DQ807"/>
      <c r="DR807"/>
      <c r="DS807"/>
      <c r="DT807"/>
      <c r="DU807"/>
      <c r="DV807"/>
      <c r="DW807"/>
      <c r="DX807"/>
      <c r="DY807"/>
      <c r="DZ807"/>
      <c r="EA807"/>
      <c r="EB807"/>
      <c r="EC807"/>
      <c r="ED807"/>
      <c r="EE807"/>
      <c r="EF807"/>
      <c r="EG807"/>
      <c r="EH807"/>
      <c r="EI807"/>
      <c r="EJ807"/>
      <c r="EK807"/>
      <c r="EL807"/>
      <c r="EM807"/>
      <c r="EN807"/>
      <c r="EO807"/>
      <c r="EP807"/>
      <c r="EQ807"/>
      <c r="ER807"/>
      <c r="ES807"/>
      <c r="ET807"/>
      <c r="EU807"/>
      <c r="EV807"/>
      <c r="EW807"/>
      <c r="EX807"/>
      <c r="EY807"/>
      <c r="EZ807"/>
      <c r="FA807"/>
      <c r="FB807"/>
      <c r="FC807"/>
      <c r="FD807"/>
      <c r="FE807"/>
      <c r="FF807"/>
      <c r="FG807"/>
      <c r="FH807"/>
      <c r="FI807"/>
      <c r="FJ807"/>
      <c r="FK807"/>
      <c r="FL807"/>
      <c r="FM807"/>
      <c r="FN807"/>
      <c r="FO807"/>
      <c r="FP807"/>
      <c r="FQ807"/>
      <c r="FR807"/>
      <c r="FS807"/>
      <c r="FT807"/>
      <c r="FU807"/>
      <c r="FV807"/>
      <c r="FW807"/>
      <c r="FX807"/>
      <c r="FY807"/>
      <c r="FZ807"/>
      <c r="GA807"/>
      <c r="GB807"/>
      <c r="GC807"/>
      <c r="GD807"/>
      <c r="GE807"/>
      <c r="GF807"/>
      <c r="GG807"/>
      <c r="GH807"/>
      <c r="GI807"/>
      <c r="GJ807"/>
      <c r="GK807"/>
      <c r="GL807"/>
      <c r="GM807"/>
      <c r="GN807"/>
      <c r="GO807"/>
      <c r="GP807"/>
      <c r="GQ807"/>
      <c r="GR807"/>
      <c r="GS807"/>
      <c r="GT807"/>
      <c r="GU807"/>
      <c r="GV807"/>
      <c r="GW807"/>
      <c r="GX807"/>
      <c r="GY807"/>
      <c r="GZ807"/>
      <c r="HA807"/>
      <c r="HB807"/>
      <c r="HC807"/>
      <c r="HD807"/>
      <c r="HE807"/>
      <c r="HF807"/>
      <c r="HG807"/>
      <c r="HH807"/>
      <c r="HI807"/>
      <c r="HJ807"/>
      <c r="HK807"/>
      <c r="HL807"/>
      <c r="HM807"/>
      <c r="HN807"/>
      <c r="HO807"/>
      <c r="HP807"/>
      <c r="HQ807"/>
      <c r="HR807"/>
      <c r="HS807"/>
      <c r="HT807"/>
      <c r="HU807"/>
      <c r="HV807"/>
      <c r="HW807"/>
      <c r="HX807"/>
      <c r="HY807"/>
      <c r="HZ807"/>
      <c r="IA807"/>
      <c r="IB807"/>
      <c r="IC807"/>
      <c r="ID807"/>
      <c r="IE807"/>
      <c r="IF807"/>
      <c r="IG807"/>
      <c r="IH807"/>
      <c r="II807"/>
      <c r="IJ807"/>
      <c r="IK807"/>
      <c r="IL807"/>
      <c r="IM807"/>
      <c r="IN807"/>
      <c r="IO807"/>
      <c r="IP807"/>
      <c r="IQ807"/>
      <c r="IR807"/>
      <c r="IS807"/>
      <c r="IT807"/>
      <c r="IU807"/>
      <c r="IV807"/>
      <c r="IW807"/>
      <c r="IX807"/>
      <c r="IY807"/>
      <c r="IZ807"/>
      <c r="JA807"/>
      <c r="JB807"/>
      <c r="JC807"/>
      <c r="JD807"/>
      <c r="JE807"/>
      <c r="JF807"/>
      <c r="JG807"/>
      <c r="JH807"/>
      <c r="JI807"/>
      <c r="JJ807"/>
      <c r="JK807"/>
      <c r="JL807"/>
      <c r="JM807"/>
      <c r="JN807"/>
      <c r="JO807"/>
      <c r="JP807"/>
      <c r="JQ807"/>
      <c r="JR807"/>
      <c r="JS807"/>
      <c r="JT807"/>
      <c r="JU807"/>
      <c r="JV807"/>
      <c r="JW807"/>
      <c r="JX807"/>
      <c r="JY807"/>
      <c r="JZ807"/>
      <c r="KA807"/>
      <c r="KB807"/>
      <c r="KC807"/>
      <c r="KD807"/>
      <c r="KE807"/>
      <c r="KF807"/>
      <c r="KG807"/>
      <c r="KH807"/>
      <c r="KI807"/>
      <c r="KJ807"/>
      <c r="KK807"/>
      <c r="KL807"/>
      <c r="KM807"/>
      <c r="KN807"/>
      <c r="KO807"/>
      <c r="KP807"/>
      <c r="KQ807"/>
      <c r="KR807"/>
      <c r="KS807"/>
      <c r="KT807"/>
      <c r="KU807"/>
      <c r="KV807"/>
      <c r="KW807"/>
      <c r="KX807"/>
      <c r="KY807"/>
      <c r="KZ807"/>
      <c r="LA807"/>
      <c r="LB807"/>
      <c r="LC807"/>
      <c r="LD807"/>
      <c r="LE807"/>
      <c r="LF807"/>
      <c r="LG807"/>
      <c r="LH807"/>
      <c r="LI807"/>
      <c r="LJ807"/>
      <c r="LK807"/>
      <c r="LL807"/>
      <c r="LM807"/>
      <c r="LN807"/>
      <c r="LO807"/>
      <c r="LP807"/>
      <c r="LQ807"/>
      <c r="LR807"/>
      <c r="LS807"/>
      <c r="LT807"/>
      <c r="LU807"/>
      <c r="LV807"/>
      <c r="LW807"/>
      <c r="LX807"/>
      <c r="LY807"/>
      <c r="LZ807"/>
      <c r="MA807"/>
      <c r="MB807"/>
      <c r="MC807"/>
      <c r="MD807"/>
      <c r="ME807"/>
      <c r="MF807"/>
      <c r="MG807"/>
      <c r="MH807"/>
      <c r="MI807"/>
      <c r="MJ807"/>
      <c r="MK807"/>
      <c r="ML807"/>
      <c r="MM807"/>
      <c r="MN807"/>
      <c r="MO807"/>
      <c r="MP807"/>
      <c r="MQ807"/>
      <c r="MR807"/>
      <c r="MS807"/>
      <c r="MT807"/>
      <c r="MU807"/>
      <c r="MV807"/>
      <c r="MW807"/>
      <c r="MX807"/>
      <c r="MY807"/>
      <c r="MZ807"/>
      <c r="NA807"/>
      <c r="NB807"/>
      <c r="NC807"/>
      <c r="ND807"/>
      <c r="NE807"/>
      <c r="NF807"/>
      <c r="NG807"/>
      <c r="NH807"/>
      <c r="NI807"/>
      <c r="NJ807"/>
      <c r="NK807"/>
      <c r="NL807"/>
      <c r="NM807"/>
      <c r="NN807"/>
      <c r="NO807"/>
      <c r="NP807"/>
      <c r="NQ807"/>
      <c r="NR807"/>
      <c r="NS807"/>
      <c r="NT807"/>
      <c r="NU807"/>
      <c r="NV807"/>
      <c r="NW807"/>
      <c r="NX807"/>
      <c r="NY807"/>
      <c r="NZ807"/>
      <c r="OA807"/>
      <c r="OB807"/>
      <c r="OC807"/>
      <c r="OD807"/>
      <c r="OE807"/>
      <c r="OF807"/>
      <c r="OG807"/>
      <c r="OH807"/>
      <c r="OI807"/>
      <c r="OJ807"/>
      <c r="OK807"/>
      <c r="OL807"/>
      <c r="OM807"/>
      <c r="ON807"/>
      <c r="OO807"/>
      <c r="OP807"/>
      <c r="OQ807"/>
      <c r="OR807"/>
      <c r="OS807"/>
      <c r="OT807"/>
      <c r="OU807"/>
      <c r="OV807"/>
      <c r="OW807"/>
      <c r="OX807"/>
      <c r="OY807"/>
      <c r="OZ807"/>
      <c r="PA807"/>
      <c r="PB807"/>
      <c r="PC807"/>
      <c r="PD807"/>
      <c r="PE807"/>
      <c r="PF807"/>
      <c r="PG807"/>
      <c r="PH807"/>
      <c r="PI807"/>
      <c r="PJ807"/>
      <c r="PK807"/>
      <c r="PL807"/>
      <c r="PM807"/>
      <c r="PN807"/>
      <c r="PO807"/>
      <c r="PP807"/>
      <c r="PQ807"/>
      <c r="PR807"/>
      <c r="PS807"/>
      <c r="PT807"/>
      <c r="PU807"/>
      <c r="PV807"/>
      <c r="PW807"/>
      <c r="PX807"/>
      <c r="PY807"/>
      <c r="PZ807"/>
      <c r="QA807"/>
      <c r="QB807"/>
      <c r="QC807"/>
      <c r="QD807"/>
      <c r="QE807"/>
      <c r="QF807"/>
      <c r="QG807"/>
      <c r="QH807"/>
      <c r="QI807"/>
      <c r="QJ807"/>
      <c r="QK807"/>
      <c r="QL807"/>
      <c r="QM807"/>
      <c r="QN807"/>
      <c r="QO807"/>
      <c r="QP807"/>
      <c r="QQ807"/>
      <c r="QR807"/>
      <c r="QS807"/>
      <c r="QT807"/>
      <c r="QU807"/>
      <c r="QV807"/>
      <c r="QW807"/>
      <c r="QX807"/>
      <c r="QY807"/>
      <c r="QZ807"/>
      <c r="RA807"/>
      <c r="RB807"/>
      <c r="RC807"/>
      <c r="RD807"/>
      <c r="RE807"/>
      <c r="RF807"/>
      <c r="RG807"/>
      <c r="RH807"/>
      <c r="RI807"/>
      <c r="RJ807"/>
      <c r="RK807"/>
      <c r="RL807"/>
      <c r="RM807"/>
      <c r="RN807"/>
      <c r="RO807"/>
      <c r="RP807"/>
      <c r="RQ807"/>
      <c r="RR807"/>
      <c r="RS807"/>
      <c r="RT807"/>
      <c r="RU807"/>
      <c r="RV807"/>
      <c r="RW807"/>
      <c r="RX807"/>
      <c r="RY807"/>
      <c r="RZ807"/>
      <c r="SA807"/>
      <c r="SB807"/>
      <c r="SC807"/>
      <c r="SD807"/>
      <c r="SE807"/>
      <c r="SF807"/>
      <c r="SG807"/>
      <c r="SH807"/>
      <c r="SI807"/>
      <c r="SJ807"/>
      <c r="SK807"/>
      <c r="SL807"/>
      <c r="SM807"/>
      <c r="SN807"/>
      <c r="SO807"/>
      <c r="SP807"/>
    </row>
    <row r="808" spans="1:510" ht="16.5" customHeight="1" x14ac:dyDescent="0.2">
      <c r="A808" s="20">
        <v>200</v>
      </c>
      <c r="B808" s="20" t="s">
        <v>62</v>
      </c>
      <c r="C808" s="20" t="s">
        <v>915</v>
      </c>
      <c r="D808" s="20" t="s">
        <v>38</v>
      </c>
      <c r="E808" s="20" t="s">
        <v>1345</v>
      </c>
      <c r="F808" s="22" t="s">
        <v>930</v>
      </c>
      <c r="G808" s="20" t="s">
        <v>42</v>
      </c>
      <c r="H808" s="20" t="s">
        <v>35</v>
      </c>
      <c r="I808" s="20" t="s">
        <v>81</v>
      </c>
      <c r="J808" s="22" t="s">
        <v>915</v>
      </c>
      <c r="K808" s="20"/>
      <c r="L808" s="20"/>
      <c r="M808" s="20"/>
      <c r="N808" s="20"/>
      <c r="O808" s="23"/>
      <c r="P808" s="23">
        <v>1500000</v>
      </c>
      <c r="Q808" s="24">
        <v>1</v>
      </c>
      <c r="R808" s="25">
        <v>45658</v>
      </c>
      <c r="S808" s="20" t="s">
        <v>83</v>
      </c>
      <c r="T808" s="26">
        <f t="shared" si="14"/>
        <v>1500000</v>
      </c>
      <c r="U808" s="27" t="s">
        <v>100</v>
      </c>
      <c r="V808" s="27" t="s">
        <v>100</v>
      </c>
      <c r="W808"/>
      <c r="X808"/>
      <c r="Y808"/>
      <c r="Z808"/>
      <c r="AA808"/>
      <c r="AB808"/>
      <c r="AC808"/>
      <c r="AD808"/>
      <c r="AE808"/>
      <c r="AF808"/>
      <c r="AG808"/>
      <c r="AH808"/>
      <c r="AI808"/>
      <c r="AJ808"/>
      <c r="AK808"/>
      <c r="AL808"/>
      <c r="AM808"/>
      <c r="AN808"/>
      <c r="AO808"/>
      <c r="AP808"/>
      <c r="AQ808"/>
      <c r="AR808"/>
      <c r="AS808"/>
      <c r="AT808"/>
      <c r="AU808"/>
      <c r="AV808"/>
      <c r="AW808"/>
      <c r="AX808"/>
      <c r="AY808"/>
      <c r="AZ808"/>
      <c r="BA808"/>
      <c r="BB808"/>
      <c r="BC808"/>
      <c r="BD808"/>
      <c r="BE808"/>
      <c r="BF808"/>
      <c r="BG808"/>
      <c r="BH808"/>
      <c r="BI808"/>
      <c r="BJ808"/>
      <c r="BK808"/>
      <c r="BL808"/>
      <c r="BM808"/>
      <c r="BN808"/>
      <c r="BO808"/>
      <c r="BP808"/>
      <c r="BQ808"/>
      <c r="BR808"/>
      <c r="BS808"/>
      <c r="BT808"/>
      <c r="BU808"/>
      <c r="BV808"/>
      <c r="BW808"/>
      <c r="BX808"/>
      <c r="BY808"/>
      <c r="BZ808"/>
      <c r="CA808"/>
      <c r="CB808"/>
      <c r="CC808"/>
      <c r="CD808"/>
      <c r="CE808"/>
      <c r="CF808"/>
      <c r="CG808"/>
      <c r="CH808"/>
      <c r="CI808"/>
      <c r="CJ808"/>
      <c r="CK808"/>
      <c r="CL808"/>
      <c r="CM808"/>
      <c r="CN808"/>
      <c r="CO808"/>
      <c r="CP808"/>
      <c r="CQ808"/>
      <c r="CR808"/>
      <c r="CS808"/>
      <c r="CT808"/>
      <c r="CU808"/>
      <c r="CV808"/>
      <c r="CW808"/>
      <c r="CX808"/>
      <c r="CY808"/>
      <c r="CZ808"/>
      <c r="DA808"/>
      <c r="DB808"/>
      <c r="DC808"/>
      <c r="DD808"/>
      <c r="DE808"/>
      <c r="DF808"/>
      <c r="DG808"/>
      <c r="DH808"/>
      <c r="DI808"/>
      <c r="DJ808"/>
      <c r="DK808"/>
      <c r="DL808"/>
      <c r="DM808"/>
      <c r="DN808"/>
      <c r="DO808"/>
      <c r="DP808"/>
      <c r="DQ808"/>
      <c r="DR808"/>
      <c r="DS808"/>
      <c r="DT808"/>
      <c r="DU808"/>
      <c r="DV808"/>
      <c r="DW808"/>
      <c r="DX808"/>
      <c r="DY808"/>
      <c r="DZ808"/>
      <c r="EA808"/>
      <c r="EB808"/>
      <c r="EC808"/>
      <c r="ED808"/>
      <c r="EE808"/>
      <c r="EF808"/>
      <c r="EG808"/>
      <c r="EH808"/>
      <c r="EI808"/>
      <c r="EJ808"/>
      <c r="EK808"/>
      <c r="EL808"/>
      <c r="EM808"/>
      <c r="EN808"/>
      <c r="EO808"/>
      <c r="EP808"/>
      <c r="EQ808"/>
      <c r="ER808"/>
      <c r="ES808"/>
      <c r="ET808"/>
      <c r="EU808"/>
      <c r="EV808"/>
      <c r="EW808"/>
      <c r="EX808"/>
      <c r="EY808"/>
      <c r="EZ808"/>
      <c r="FA808"/>
      <c r="FB808"/>
      <c r="FC808"/>
      <c r="FD808"/>
      <c r="FE808"/>
      <c r="FF808"/>
      <c r="FG808"/>
      <c r="FH808"/>
      <c r="FI808"/>
      <c r="FJ808"/>
      <c r="FK808"/>
      <c r="FL808"/>
      <c r="FM808"/>
      <c r="FN808"/>
      <c r="FO808"/>
      <c r="FP808"/>
      <c r="FQ808"/>
      <c r="FR808"/>
      <c r="FS808"/>
      <c r="FT808"/>
      <c r="FU808"/>
      <c r="FV808"/>
      <c r="FW808"/>
      <c r="FX808"/>
      <c r="FY808"/>
      <c r="FZ808"/>
      <c r="GA808"/>
      <c r="GB808"/>
      <c r="GC808"/>
      <c r="GD808"/>
      <c r="GE808"/>
      <c r="GF808"/>
      <c r="GG808"/>
      <c r="GH808"/>
      <c r="GI808"/>
      <c r="GJ808"/>
      <c r="GK808"/>
      <c r="GL808"/>
      <c r="GM808"/>
      <c r="GN808"/>
      <c r="GO808"/>
      <c r="GP808"/>
      <c r="GQ808"/>
      <c r="GR808"/>
      <c r="GS808"/>
      <c r="GT808"/>
      <c r="GU808"/>
      <c r="GV808"/>
      <c r="GW808"/>
      <c r="GX808"/>
      <c r="GY808"/>
      <c r="GZ808"/>
      <c r="HA808"/>
      <c r="HB808"/>
      <c r="HC808"/>
      <c r="HD808"/>
      <c r="HE808"/>
      <c r="HF808"/>
      <c r="HG808"/>
      <c r="HH808"/>
      <c r="HI808"/>
      <c r="HJ808"/>
      <c r="HK808"/>
      <c r="HL808"/>
      <c r="HM808"/>
      <c r="HN808"/>
      <c r="HO808"/>
      <c r="HP808"/>
      <c r="HQ808"/>
      <c r="HR808"/>
      <c r="HS808"/>
      <c r="HT808"/>
      <c r="HU808"/>
      <c r="HV808"/>
      <c r="HW808"/>
      <c r="HX808"/>
      <c r="HY808"/>
      <c r="HZ808"/>
      <c r="IA808"/>
      <c r="IB808"/>
      <c r="IC808"/>
      <c r="ID808"/>
      <c r="IE808"/>
      <c r="IF808"/>
      <c r="IG808"/>
      <c r="IH808"/>
      <c r="II808"/>
      <c r="IJ808"/>
      <c r="IK808"/>
      <c r="IL808"/>
      <c r="IM808"/>
      <c r="IN808"/>
      <c r="IO808"/>
      <c r="IP808"/>
      <c r="IQ808"/>
      <c r="IR808"/>
      <c r="IS808"/>
      <c r="IT808"/>
      <c r="IU808"/>
      <c r="IV808"/>
      <c r="IW808"/>
      <c r="IX808"/>
      <c r="IY808"/>
      <c r="IZ808"/>
      <c r="JA808"/>
      <c r="JB808"/>
      <c r="JC808"/>
      <c r="JD808"/>
      <c r="JE808"/>
      <c r="JF808"/>
      <c r="JG808"/>
      <c r="JH808"/>
      <c r="JI808"/>
      <c r="JJ808"/>
      <c r="JK808"/>
      <c r="JL808"/>
      <c r="JM808"/>
      <c r="JN808"/>
      <c r="JO808"/>
      <c r="JP808"/>
      <c r="JQ808"/>
      <c r="JR808"/>
      <c r="JS808"/>
      <c r="JT808"/>
      <c r="JU808"/>
      <c r="JV808"/>
      <c r="JW808"/>
      <c r="JX808"/>
      <c r="JY808"/>
      <c r="JZ808"/>
      <c r="KA808"/>
      <c r="KB808"/>
      <c r="KC808"/>
      <c r="KD808"/>
      <c r="KE808"/>
      <c r="KF808"/>
      <c r="KG808"/>
      <c r="KH808"/>
      <c r="KI808"/>
      <c r="KJ808"/>
      <c r="KK808"/>
      <c r="KL808"/>
      <c r="KM808"/>
      <c r="KN808"/>
      <c r="KO808"/>
      <c r="KP808"/>
      <c r="KQ808"/>
      <c r="KR808"/>
      <c r="KS808"/>
      <c r="KT808"/>
      <c r="KU808"/>
      <c r="KV808"/>
      <c r="KW808"/>
      <c r="KX808"/>
      <c r="KY808"/>
      <c r="KZ808"/>
      <c r="LA808"/>
      <c r="LB808"/>
      <c r="LC808"/>
      <c r="LD808"/>
      <c r="LE808"/>
      <c r="LF808"/>
      <c r="LG808"/>
      <c r="LH808"/>
      <c r="LI808"/>
      <c r="LJ808"/>
      <c r="LK808"/>
      <c r="LL808"/>
      <c r="LM808"/>
      <c r="LN808"/>
      <c r="LO808"/>
      <c r="LP808"/>
      <c r="LQ808"/>
      <c r="LR808"/>
      <c r="LS808"/>
      <c r="LT808"/>
      <c r="LU808"/>
      <c r="LV808"/>
      <c r="LW808"/>
      <c r="LX808"/>
      <c r="LY808"/>
      <c r="LZ808"/>
      <c r="MA808"/>
      <c r="MB808"/>
      <c r="MC808"/>
      <c r="MD808"/>
      <c r="ME808"/>
      <c r="MF808"/>
      <c r="MG808"/>
      <c r="MH808"/>
      <c r="MI808"/>
      <c r="MJ808"/>
      <c r="MK808"/>
      <c r="ML808"/>
      <c r="MM808"/>
      <c r="MN808"/>
      <c r="MO808"/>
      <c r="MP808"/>
      <c r="MQ808"/>
      <c r="MR808"/>
      <c r="MS808"/>
      <c r="MT808"/>
      <c r="MU808"/>
      <c r="MV808"/>
      <c r="MW808"/>
      <c r="MX808"/>
      <c r="MY808"/>
      <c r="MZ808"/>
      <c r="NA808"/>
      <c r="NB808"/>
      <c r="NC808"/>
      <c r="ND808"/>
      <c r="NE808"/>
      <c r="NF808"/>
      <c r="NG808"/>
      <c r="NH808"/>
      <c r="NI808"/>
      <c r="NJ808"/>
      <c r="NK808"/>
      <c r="NL808"/>
      <c r="NM808"/>
      <c r="NN808"/>
      <c r="NO808"/>
      <c r="NP808"/>
      <c r="NQ808"/>
      <c r="NR808"/>
      <c r="NS808"/>
      <c r="NT808"/>
      <c r="NU808"/>
      <c r="NV808"/>
      <c r="NW808"/>
      <c r="NX808"/>
      <c r="NY808"/>
      <c r="NZ808"/>
      <c r="OA808"/>
      <c r="OB808"/>
      <c r="OC808"/>
      <c r="OD808"/>
      <c r="OE808"/>
      <c r="OF808"/>
      <c r="OG808"/>
      <c r="OH808"/>
      <c r="OI808"/>
      <c r="OJ808"/>
      <c r="OK808"/>
      <c r="OL808"/>
      <c r="OM808"/>
      <c r="ON808"/>
      <c r="OO808"/>
      <c r="OP808"/>
      <c r="OQ808"/>
      <c r="OR808"/>
      <c r="OS808"/>
      <c r="OT808"/>
      <c r="OU808"/>
      <c r="OV808"/>
      <c r="OW808"/>
      <c r="OX808"/>
      <c r="OY808"/>
      <c r="OZ808"/>
      <c r="PA808"/>
      <c r="PB808"/>
      <c r="PC808"/>
      <c r="PD808"/>
      <c r="PE808"/>
      <c r="PF808"/>
      <c r="PG808"/>
      <c r="PH808"/>
      <c r="PI808"/>
      <c r="PJ808"/>
      <c r="PK808"/>
      <c r="PL808"/>
      <c r="PM808"/>
      <c r="PN808"/>
      <c r="PO808"/>
      <c r="PP808"/>
      <c r="PQ808"/>
      <c r="PR808"/>
      <c r="PS808"/>
      <c r="PT808"/>
      <c r="PU808"/>
      <c r="PV808"/>
      <c r="PW808"/>
      <c r="PX808"/>
      <c r="PY808"/>
      <c r="PZ808"/>
      <c r="QA808"/>
      <c r="QB808"/>
      <c r="QC808"/>
      <c r="QD808"/>
      <c r="QE808"/>
      <c r="QF808"/>
      <c r="QG808"/>
      <c r="QH808"/>
      <c r="QI808"/>
      <c r="QJ808"/>
      <c r="QK808"/>
      <c r="QL808"/>
      <c r="QM808"/>
      <c r="QN808"/>
      <c r="QO808"/>
      <c r="QP808"/>
      <c r="QQ808"/>
      <c r="QR808"/>
      <c r="QS808"/>
      <c r="QT808"/>
      <c r="QU808"/>
      <c r="QV808"/>
      <c r="QW808"/>
      <c r="QX808"/>
      <c r="QY808"/>
      <c r="QZ808"/>
      <c r="RA808"/>
      <c r="RB808"/>
      <c r="RC808"/>
      <c r="RD808"/>
      <c r="RE808"/>
      <c r="RF808"/>
      <c r="RG808"/>
      <c r="RH808"/>
      <c r="RI808"/>
      <c r="RJ808"/>
      <c r="RK808"/>
      <c r="RL808"/>
      <c r="RM808"/>
      <c r="RN808"/>
      <c r="RO808"/>
      <c r="RP808"/>
      <c r="RQ808"/>
      <c r="RR808"/>
      <c r="RS808"/>
      <c r="RT808"/>
      <c r="RU808"/>
      <c r="RV808"/>
      <c r="RW808"/>
      <c r="RX808"/>
      <c r="RY808"/>
      <c r="RZ808"/>
      <c r="SA808"/>
      <c r="SB808"/>
      <c r="SC808"/>
      <c r="SD808"/>
      <c r="SE808"/>
      <c r="SF808"/>
      <c r="SG808"/>
      <c r="SH808"/>
      <c r="SI808"/>
      <c r="SJ808"/>
      <c r="SK808"/>
      <c r="SL808"/>
      <c r="SM808"/>
      <c r="SN808"/>
      <c r="SO808"/>
      <c r="SP808"/>
    </row>
    <row r="809" spans="1:510" ht="16.5" customHeight="1" x14ac:dyDescent="0.2">
      <c r="A809" s="20">
        <v>201</v>
      </c>
      <c r="B809" s="20" t="s">
        <v>62</v>
      </c>
      <c r="C809" s="20" t="s">
        <v>915</v>
      </c>
      <c r="D809" s="20" t="s">
        <v>38</v>
      </c>
      <c r="E809" s="20" t="s">
        <v>1345</v>
      </c>
      <c r="F809" s="22" t="s">
        <v>930</v>
      </c>
      <c r="G809" s="20" t="s">
        <v>42</v>
      </c>
      <c r="H809" s="20" t="s">
        <v>35</v>
      </c>
      <c r="I809" s="20" t="s">
        <v>81</v>
      </c>
      <c r="J809" s="22" t="s">
        <v>915</v>
      </c>
      <c r="K809" s="20"/>
      <c r="L809" s="20"/>
      <c r="M809" s="20"/>
      <c r="N809" s="20"/>
      <c r="O809" s="23"/>
      <c r="P809" s="23">
        <v>1500000</v>
      </c>
      <c r="Q809" s="24">
        <v>1</v>
      </c>
      <c r="R809" s="25">
        <v>45689</v>
      </c>
      <c r="S809" s="20" t="s">
        <v>83</v>
      </c>
      <c r="T809" s="26">
        <f t="shared" si="14"/>
        <v>1500000</v>
      </c>
      <c r="U809" s="27" t="s">
        <v>100</v>
      </c>
      <c r="V809" s="27" t="s">
        <v>100</v>
      </c>
      <c r="W809"/>
      <c r="X809"/>
      <c r="Y809"/>
      <c r="Z809"/>
      <c r="AA809"/>
      <c r="AB809"/>
      <c r="AC809"/>
      <c r="AD809"/>
      <c r="AE809"/>
      <c r="AF809"/>
      <c r="AG809"/>
      <c r="AH809"/>
      <c r="AI809"/>
      <c r="AJ809"/>
      <c r="AK809"/>
      <c r="AL809"/>
      <c r="AM809"/>
      <c r="AN809"/>
      <c r="AO809"/>
      <c r="AP809"/>
      <c r="AQ809"/>
      <c r="AR809"/>
      <c r="AS809"/>
      <c r="AT809"/>
      <c r="AU809"/>
      <c r="AV809"/>
      <c r="AW809"/>
      <c r="AX809"/>
      <c r="AY809"/>
      <c r="AZ809"/>
      <c r="BA809"/>
      <c r="BB809"/>
      <c r="BC809"/>
      <c r="BD809"/>
      <c r="BE809"/>
      <c r="BF809"/>
      <c r="BG809"/>
      <c r="BH809"/>
      <c r="BI809"/>
      <c r="BJ809"/>
      <c r="BK809"/>
      <c r="BL809"/>
      <c r="BM809"/>
      <c r="BN809"/>
      <c r="BO809"/>
      <c r="BP809"/>
      <c r="BQ809"/>
      <c r="BR809"/>
      <c r="BS809"/>
      <c r="BT809"/>
      <c r="BU809"/>
      <c r="BV809"/>
      <c r="BW809"/>
      <c r="BX809"/>
      <c r="BY809"/>
      <c r="BZ809"/>
      <c r="CA809"/>
      <c r="CB809"/>
      <c r="CC809"/>
      <c r="CD809"/>
      <c r="CE809"/>
      <c r="CF809"/>
      <c r="CG809"/>
      <c r="CH809"/>
      <c r="CI809"/>
      <c r="CJ809"/>
      <c r="CK809"/>
      <c r="CL809"/>
      <c r="CM809"/>
      <c r="CN809"/>
      <c r="CO809"/>
      <c r="CP809"/>
      <c r="CQ809"/>
      <c r="CR809"/>
      <c r="CS809"/>
      <c r="CT809"/>
      <c r="CU809"/>
      <c r="CV809"/>
      <c r="CW809"/>
      <c r="CX809"/>
      <c r="CY809"/>
      <c r="CZ809"/>
      <c r="DA809"/>
      <c r="DB809"/>
      <c r="DC809"/>
      <c r="DD809"/>
      <c r="DE809"/>
      <c r="DF809"/>
      <c r="DG809"/>
      <c r="DH809"/>
      <c r="DI809"/>
      <c r="DJ809"/>
      <c r="DK809"/>
      <c r="DL809"/>
      <c r="DM809"/>
      <c r="DN809"/>
      <c r="DO809"/>
      <c r="DP809"/>
      <c r="DQ809"/>
      <c r="DR809"/>
      <c r="DS809"/>
      <c r="DT809"/>
      <c r="DU809"/>
      <c r="DV809"/>
      <c r="DW809"/>
      <c r="DX809"/>
      <c r="DY809"/>
      <c r="DZ809"/>
      <c r="EA809"/>
      <c r="EB809"/>
      <c r="EC809"/>
      <c r="ED809"/>
      <c r="EE809"/>
      <c r="EF809"/>
      <c r="EG809"/>
      <c r="EH809"/>
      <c r="EI809"/>
      <c r="EJ809"/>
      <c r="EK809"/>
      <c r="EL809"/>
      <c r="EM809"/>
      <c r="EN809"/>
      <c r="EO809"/>
      <c r="EP809"/>
      <c r="EQ809"/>
      <c r="ER809"/>
      <c r="ES809"/>
      <c r="ET809"/>
      <c r="EU809"/>
      <c r="EV809"/>
      <c r="EW809"/>
      <c r="EX809"/>
      <c r="EY809"/>
      <c r="EZ809"/>
      <c r="FA809"/>
      <c r="FB809"/>
      <c r="FC809"/>
      <c r="FD809"/>
      <c r="FE809"/>
      <c r="FF809"/>
      <c r="FG809"/>
      <c r="FH809"/>
      <c r="FI809"/>
      <c r="FJ809"/>
      <c r="FK809"/>
      <c r="FL809"/>
      <c r="FM809"/>
      <c r="FN809"/>
      <c r="FO809"/>
      <c r="FP809"/>
      <c r="FQ809"/>
      <c r="FR809"/>
      <c r="FS809"/>
      <c r="FT809"/>
      <c r="FU809"/>
      <c r="FV809"/>
      <c r="FW809"/>
      <c r="FX809"/>
      <c r="FY809"/>
      <c r="FZ809"/>
      <c r="GA809"/>
      <c r="GB809"/>
      <c r="GC809"/>
      <c r="GD809"/>
      <c r="GE809"/>
      <c r="GF809"/>
      <c r="GG809"/>
      <c r="GH809"/>
      <c r="GI809"/>
      <c r="GJ809"/>
      <c r="GK809"/>
      <c r="GL809"/>
      <c r="GM809"/>
      <c r="GN809"/>
      <c r="GO809"/>
      <c r="GP809"/>
      <c r="GQ809"/>
      <c r="GR809"/>
      <c r="GS809"/>
      <c r="GT809"/>
      <c r="GU809"/>
      <c r="GV809"/>
      <c r="GW809"/>
      <c r="GX809"/>
      <c r="GY809"/>
      <c r="GZ809"/>
      <c r="HA809"/>
      <c r="HB809"/>
      <c r="HC809"/>
      <c r="HD809"/>
      <c r="HE809"/>
      <c r="HF809"/>
      <c r="HG809"/>
      <c r="HH809"/>
      <c r="HI809"/>
      <c r="HJ809"/>
      <c r="HK809"/>
      <c r="HL809"/>
      <c r="HM809"/>
      <c r="HN809"/>
      <c r="HO809"/>
      <c r="HP809"/>
      <c r="HQ809"/>
      <c r="HR809"/>
      <c r="HS809"/>
      <c r="HT809"/>
      <c r="HU809"/>
      <c r="HV809"/>
      <c r="HW809"/>
      <c r="HX809"/>
      <c r="HY809"/>
      <c r="HZ809"/>
      <c r="IA809"/>
      <c r="IB809"/>
      <c r="IC809"/>
      <c r="ID809"/>
      <c r="IE809"/>
      <c r="IF809"/>
      <c r="IG809"/>
      <c r="IH809"/>
      <c r="II809"/>
      <c r="IJ809"/>
      <c r="IK809"/>
      <c r="IL809"/>
      <c r="IM809"/>
      <c r="IN809"/>
      <c r="IO809"/>
      <c r="IP809"/>
      <c r="IQ809"/>
      <c r="IR809"/>
      <c r="IS809"/>
      <c r="IT809"/>
      <c r="IU809"/>
      <c r="IV809"/>
      <c r="IW809"/>
      <c r="IX809"/>
      <c r="IY809"/>
      <c r="IZ809"/>
      <c r="JA809"/>
      <c r="JB809"/>
      <c r="JC809"/>
      <c r="JD809"/>
      <c r="JE809"/>
      <c r="JF809"/>
      <c r="JG809"/>
      <c r="JH809"/>
      <c r="JI809"/>
      <c r="JJ809"/>
      <c r="JK809"/>
      <c r="JL809"/>
      <c r="JM809"/>
      <c r="JN809"/>
      <c r="JO809"/>
      <c r="JP809"/>
      <c r="JQ809"/>
      <c r="JR809"/>
      <c r="JS809"/>
      <c r="JT809"/>
      <c r="JU809"/>
      <c r="JV809"/>
      <c r="JW809"/>
      <c r="JX809"/>
      <c r="JY809"/>
      <c r="JZ809"/>
      <c r="KA809"/>
      <c r="KB809"/>
      <c r="KC809"/>
      <c r="KD809"/>
      <c r="KE809"/>
      <c r="KF809"/>
      <c r="KG809"/>
      <c r="KH809"/>
      <c r="KI809"/>
      <c r="KJ809"/>
      <c r="KK809"/>
      <c r="KL809"/>
      <c r="KM809"/>
      <c r="KN809"/>
      <c r="KO809"/>
      <c r="KP809"/>
      <c r="KQ809"/>
      <c r="KR809"/>
      <c r="KS809"/>
      <c r="KT809"/>
      <c r="KU809"/>
      <c r="KV809"/>
      <c r="KW809"/>
      <c r="KX809"/>
      <c r="KY809"/>
      <c r="KZ809"/>
      <c r="LA809"/>
      <c r="LB809"/>
      <c r="LC809"/>
      <c r="LD809"/>
      <c r="LE809"/>
      <c r="LF809"/>
      <c r="LG809"/>
      <c r="LH809"/>
      <c r="LI809"/>
      <c r="LJ809"/>
      <c r="LK809"/>
      <c r="LL809"/>
      <c r="LM809"/>
      <c r="LN809"/>
      <c r="LO809"/>
      <c r="LP809"/>
      <c r="LQ809"/>
      <c r="LR809"/>
      <c r="LS809"/>
      <c r="LT809"/>
      <c r="LU809"/>
      <c r="LV809"/>
      <c r="LW809"/>
      <c r="LX809"/>
      <c r="LY809"/>
      <c r="LZ809"/>
      <c r="MA809"/>
      <c r="MB809"/>
      <c r="MC809"/>
      <c r="MD809"/>
      <c r="ME809"/>
      <c r="MF809"/>
      <c r="MG809"/>
      <c r="MH809"/>
      <c r="MI809"/>
      <c r="MJ809"/>
      <c r="MK809"/>
      <c r="ML809"/>
      <c r="MM809"/>
      <c r="MN809"/>
      <c r="MO809"/>
      <c r="MP809"/>
      <c r="MQ809"/>
      <c r="MR809"/>
      <c r="MS809"/>
      <c r="MT809"/>
      <c r="MU809"/>
      <c r="MV809"/>
      <c r="MW809"/>
      <c r="MX809"/>
      <c r="MY809"/>
      <c r="MZ809"/>
      <c r="NA809"/>
      <c r="NB809"/>
      <c r="NC809"/>
      <c r="ND809"/>
      <c r="NE809"/>
      <c r="NF809"/>
      <c r="NG809"/>
      <c r="NH809"/>
      <c r="NI809"/>
      <c r="NJ809"/>
      <c r="NK809"/>
      <c r="NL809"/>
      <c r="NM809"/>
      <c r="NN809"/>
      <c r="NO809"/>
      <c r="NP809"/>
      <c r="NQ809"/>
      <c r="NR809"/>
      <c r="NS809"/>
      <c r="NT809"/>
      <c r="NU809"/>
      <c r="NV809"/>
      <c r="NW809"/>
      <c r="NX809"/>
      <c r="NY809"/>
      <c r="NZ809"/>
      <c r="OA809"/>
      <c r="OB809"/>
      <c r="OC809"/>
      <c r="OD809"/>
      <c r="OE809"/>
      <c r="OF809"/>
      <c r="OG809"/>
      <c r="OH809"/>
      <c r="OI809"/>
      <c r="OJ809"/>
      <c r="OK809"/>
      <c r="OL809"/>
      <c r="OM809"/>
      <c r="ON809"/>
      <c r="OO809"/>
      <c r="OP809"/>
      <c r="OQ809"/>
      <c r="OR809"/>
      <c r="OS809"/>
      <c r="OT809"/>
      <c r="OU809"/>
      <c r="OV809"/>
      <c r="OW809"/>
      <c r="OX809"/>
      <c r="OY809"/>
      <c r="OZ809"/>
      <c r="PA809"/>
      <c r="PB809"/>
      <c r="PC809"/>
      <c r="PD809"/>
      <c r="PE809"/>
      <c r="PF809"/>
      <c r="PG809"/>
      <c r="PH809"/>
      <c r="PI809"/>
      <c r="PJ809"/>
      <c r="PK809"/>
      <c r="PL809"/>
      <c r="PM809"/>
      <c r="PN809"/>
      <c r="PO809"/>
      <c r="PP809"/>
      <c r="PQ809"/>
      <c r="PR809"/>
      <c r="PS809"/>
      <c r="PT809"/>
      <c r="PU809"/>
      <c r="PV809"/>
      <c r="PW809"/>
      <c r="PX809"/>
      <c r="PY809"/>
      <c r="PZ809"/>
      <c r="QA809"/>
      <c r="QB809"/>
      <c r="QC809"/>
      <c r="QD809"/>
      <c r="QE809"/>
      <c r="QF809"/>
      <c r="QG809"/>
      <c r="QH809"/>
      <c r="QI809"/>
      <c r="QJ809"/>
      <c r="QK809"/>
      <c r="QL809"/>
      <c r="QM809"/>
      <c r="QN809"/>
      <c r="QO809"/>
      <c r="QP809"/>
      <c r="QQ809"/>
      <c r="QR809"/>
      <c r="QS809"/>
      <c r="QT809"/>
      <c r="QU809"/>
      <c r="QV809"/>
      <c r="QW809"/>
      <c r="QX809"/>
      <c r="QY809"/>
      <c r="QZ809"/>
      <c r="RA809"/>
      <c r="RB809"/>
      <c r="RC809"/>
      <c r="RD809"/>
      <c r="RE809"/>
      <c r="RF809"/>
      <c r="RG809"/>
      <c r="RH809"/>
      <c r="RI809"/>
      <c r="RJ809"/>
      <c r="RK809"/>
      <c r="RL809"/>
      <c r="RM809"/>
      <c r="RN809"/>
      <c r="RO809"/>
      <c r="RP809"/>
      <c r="RQ809"/>
      <c r="RR809"/>
      <c r="RS809"/>
      <c r="RT809"/>
      <c r="RU809"/>
      <c r="RV809"/>
      <c r="RW809"/>
      <c r="RX809"/>
      <c r="RY809"/>
      <c r="RZ809"/>
      <c r="SA809"/>
      <c r="SB809"/>
      <c r="SC809"/>
      <c r="SD809"/>
      <c r="SE809"/>
      <c r="SF809"/>
      <c r="SG809"/>
      <c r="SH809"/>
      <c r="SI809"/>
      <c r="SJ809"/>
      <c r="SK809"/>
      <c r="SL809"/>
      <c r="SM809"/>
      <c r="SN809"/>
      <c r="SO809"/>
      <c r="SP809"/>
    </row>
    <row r="810" spans="1:510" ht="16.5" customHeight="1" x14ac:dyDescent="0.2">
      <c r="A810" s="20">
        <v>202</v>
      </c>
      <c r="B810" s="20" t="s">
        <v>62</v>
      </c>
      <c r="C810" s="20" t="s">
        <v>915</v>
      </c>
      <c r="D810" s="20" t="s">
        <v>38</v>
      </c>
      <c r="E810" s="20" t="s">
        <v>1345</v>
      </c>
      <c r="F810" s="22" t="s">
        <v>930</v>
      </c>
      <c r="G810" s="20" t="s">
        <v>42</v>
      </c>
      <c r="H810" s="20" t="s">
        <v>35</v>
      </c>
      <c r="I810" s="20" t="s">
        <v>81</v>
      </c>
      <c r="J810" s="22" t="s">
        <v>915</v>
      </c>
      <c r="K810" s="20"/>
      <c r="L810" s="20"/>
      <c r="M810" s="20"/>
      <c r="N810" s="20"/>
      <c r="O810" s="23"/>
      <c r="P810" s="23">
        <v>1500000</v>
      </c>
      <c r="Q810" s="24">
        <v>1</v>
      </c>
      <c r="R810" s="25">
        <v>45717</v>
      </c>
      <c r="S810" s="20" t="s">
        <v>83</v>
      </c>
      <c r="T810" s="26">
        <f t="shared" si="14"/>
        <v>1500000</v>
      </c>
      <c r="U810" s="27" t="s">
        <v>100</v>
      </c>
      <c r="V810" s="27" t="s">
        <v>100</v>
      </c>
      <c r="W810"/>
      <c r="X810"/>
      <c r="Y810"/>
      <c r="Z810"/>
      <c r="AA810"/>
      <c r="AB810"/>
      <c r="AC810"/>
      <c r="AD810"/>
      <c r="AE810"/>
      <c r="AF810"/>
      <c r="AG810"/>
      <c r="AH810"/>
      <c r="AI810"/>
      <c r="AJ810"/>
      <c r="AK810"/>
      <c r="AL810"/>
      <c r="AM810"/>
      <c r="AN810"/>
      <c r="AO810"/>
      <c r="AP810"/>
      <c r="AQ810"/>
      <c r="AR810"/>
      <c r="AS810"/>
      <c r="AT810"/>
      <c r="AU810"/>
      <c r="AV810"/>
      <c r="AW810"/>
      <c r="AX810"/>
      <c r="AY810"/>
      <c r="AZ810"/>
      <c r="BA810"/>
      <c r="BB810"/>
      <c r="BC810"/>
      <c r="BD810"/>
      <c r="BE810"/>
      <c r="BF810"/>
      <c r="BG810"/>
      <c r="BH810"/>
      <c r="BI810"/>
      <c r="BJ810"/>
      <c r="BK810"/>
      <c r="BL810"/>
      <c r="BM810"/>
      <c r="BN810"/>
      <c r="BO810"/>
      <c r="BP810"/>
      <c r="BQ810"/>
      <c r="BR810"/>
      <c r="BS810"/>
      <c r="BT810"/>
      <c r="BU810"/>
      <c r="BV810"/>
      <c r="BW810"/>
      <c r="BX810"/>
      <c r="BY810"/>
      <c r="BZ810"/>
      <c r="CA810"/>
      <c r="CB810"/>
      <c r="CC810"/>
      <c r="CD810"/>
      <c r="CE810"/>
      <c r="CF810"/>
      <c r="CG810"/>
      <c r="CH810"/>
      <c r="CI810"/>
      <c r="CJ810"/>
      <c r="CK810"/>
      <c r="CL810"/>
      <c r="CM810"/>
      <c r="CN810"/>
      <c r="CO810"/>
      <c r="CP810"/>
      <c r="CQ810"/>
      <c r="CR810"/>
      <c r="CS810"/>
      <c r="CT810"/>
      <c r="CU810"/>
      <c r="CV810"/>
      <c r="CW810"/>
      <c r="CX810"/>
      <c r="CY810"/>
      <c r="CZ810"/>
      <c r="DA810"/>
      <c r="DB810"/>
      <c r="DC810"/>
      <c r="DD810"/>
      <c r="DE810"/>
      <c r="DF810"/>
      <c r="DG810"/>
      <c r="DH810"/>
      <c r="DI810"/>
      <c r="DJ810"/>
      <c r="DK810"/>
      <c r="DL810"/>
      <c r="DM810"/>
      <c r="DN810"/>
      <c r="DO810"/>
      <c r="DP810"/>
      <c r="DQ810"/>
      <c r="DR810"/>
      <c r="DS810"/>
      <c r="DT810"/>
      <c r="DU810"/>
      <c r="DV810"/>
      <c r="DW810"/>
      <c r="DX810"/>
      <c r="DY810"/>
      <c r="DZ810"/>
      <c r="EA810"/>
      <c r="EB810"/>
      <c r="EC810"/>
      <c r="ED810"/>
      <c r="EE810"/>
      <c r="EF810"/>
      <c r="EG810"/>
      <c r="EH810"/>
      <c r="EI810"/>
      <c r="EJ810"/>
      <c r="EK810"/>
      <c r="EL810"/>
      <c r="EM810"/>
      <c r="EN810"/>
      <c r="EO810"/>
      <c r="EP810"/>
      <c r="EQ810"/>
      <c r="ER810"/>
      <c r="ES810"/>
      <c r="ET810"/>
      <c r="EU810"/>
      <c r="EV810"/>
      <c r="EW810"/>
      <c r="EX810"/>
      <c r="EY810"/>
      <c r="EZ810"/>
      <c r="FA810"/>
      <c r="FB810"/>
      <c r="FC810"/>
      <c r="FD810"/>
      <c r="FE810"/>
      <c r="FF810"/>
      <c r="FG810"/>
      <c r="FH810"/>
      <c r="FI810"/>
      <c r="FJ810"/>
      <c r="FK810"/>
      <c r="FL810"/>
      <c r="FM810"/>
      <c r="FN810"/>
      <c r="FO810"/>
      <c r="FP810"/>
      <c r="FQ810"/>
      <c r="FR810"/>
      <c r="FS810"/>
      <c r="FT810"/>
      <c r="FU810"/>
      <c r="FV810"/>
      <c r="FW810"/>
      <c r="FX810"/>
      <c r="FY810"/>
      <c r="FZ810"/>
      <c r="GA810"/>
      <c r="GB810"/>
      <c r="GC810"/>
      <c r="GD810"/>
      <c r="GE810"/>
      <c r="GF810"/>
      <c r="GG810"/>
      <c r="GH810"/>
      <c r="GI810"/>
      <c r="GJ810"/>
      <c r="GK810"/>
      <c r="GL810"/>
      <c r="GM810"/>
      <c r="GN810"/>
      <c r="GO810"/>
      <c r="GP810"/>
      <c r="GQ810"/>
      <c r="GR810"/>
      <c r="GS810"/>
      <c r="GT810"/>
      <c r="GU810"/>
      <c r="GV810"/>
      <c r="GW810"/>
      <c r="GX810"/>
      <c r="GY810"/>
      <c r="GZ810"/>
      <c r="HA810"/>
      <c r="HB810"/>
      <c r="HC810"/>
      <c r="HD810"/>
      <c r="HE810"/>
      <c r="HF810"/>
      <c r="HG810"/>
      <c r="HH810"/>
      <c r="HI810"/>
      <c r="HJ810"/>
      <c r="HK810"/>
      <c r="HL810"/>
      <c r="HM810"/>
      <c r="HN810"/>
      <c r="HO810"/>
      <c r="HP810"/>
      <c r="HQ810"/>
      <c r="HR810"/>
      <c r="HS810"/>
      <c r="HT810"/>
      <c r="HU810"/>
      <c r="HV810"/>
      <c r="HW810"/>
      <c r="HX810"/>
      <c r="HY810"/>
      <c r="HZ810"/>
      <c r="IA810"/>
      <c r="IB810"/>
      <c r="IC810"/>
      <c r="ID810"/>
      <c r="IE810"/>
      <c r="IF810"/>
      <c r="IG810"/>
      <c r="IH810"/>
      <c r="II810"/>
      <c r="IJ810"/>
      <c r="IK810"/>
      <c r="IL810"/>
      <c r="IM810"/>
      <c r="IN810"/>
      <c r="IO810"/>
      <c r="IP810"/>
      <c r="IQ810"/>
      <c r="IR810"/>
      <c r="IS810"/>
      <c r="IT810"/>
      <c r="IU810"/>
      <c r="IV810"/>
      <c r="IW810"/>
      <c r="IX810"/>
      <c r="IY810"/>
      <c r="IZ810"/>
      <c r="JA810"/>
      <c r="JB810"/>
      <c r="JC810"/>
      <c r="JD810"/>
      <c r="JE810"/>
      <c r="JF810"/>
      <c r="JG810"/>
      <c r="JH810"/>
      <c r="JI810"/>
      <c r="JJ810"/>
      <c r="JK810"/>
      <c r="JL810"/>
      <c r="JM810"/>
      <c r="JN810"/>
      <c r="JO810"/>
      <c r="JP810"/>
      <c r="JQ810"/>
      <c r="JR810"/>
      <c r="JS810"/>
      <c r="JT810"/>
      <c r="JU810"/>
      <c r="JV810"/>
      <c r="JW810"/>
      <c r="JX810"/>
      <c r="JY810"/>
      <c r="JZ810"/>
      <c r="KA810"/>
      <c r="KB810"/>
      <c r="KC810"/>
      <c r="KD810"/>
      <c r="KE810"/>
      <c r="KF810"/>
      <c r="KG810"/>
      <c r="KH810"/>
      <c r="KI810"/>
      <c r="KJ810"/>
      <c r="KK810"/>
      <c r="KL810"/>
      <c r="KM810"/>
      <c r="KN810"/>
      <c r="KO810"/>
      <c r="KP810"/>
      <c r="KQ810"/>
      <c r="KR810"/>
      <c r="KS810"/>
      <c r="KT810"/>
      <c r="KU810"/>
      <c r="KV810"/>
      <c r="KW810"/>
      <c r="KX810"/>
      <c r="KY810"/>
      <c r="KZ810"/>
      <c r="LA810"/>
      <c r="LB810"/>
      <c r="LC810"/>
      <c r="LD810"/>
      <c r="LE810"/>
      <c r="LF810"/>
      <c r="LG810"/>
      <c r="LH810"/>
      <c r="LI810"/>
      <c r="LJ810"/>
      <c r="LK810"/>
      <c r="LL810"/>
      <c r="LM810"/>
      <c r="LN810"/>
      <c r="LO810"/>
      <c r="LP810"/>
      <c r="LQ810"/>
      <c r="LR810"/>
      <c r="LS810"/>
      <c r="LT810"/>
      <c r="LU810"/>
      <c r="LV810"/>
      <c r="LW810"/>
      <c r="LX810"/>
      <c r="LY810"/>
      <c r="LZ810"/>
      <c r="MA810"/>
      <c r="MB810"/>
      <c r="MC810"/>
      <c r="MD810"/>
      <c r="ME810"/>
      <c r="MF810"/>
      <c r="MG810"/>
      <c r="MH810"/>
      <c r="MI810"/>
      <c r="MJ810"/>
      <c r="MK810"/>
      <c r="ML810"/>
      <c r="MM810"/>
      <c r="MN810"/>
      <c r="MO810"/>
      <c r="MP810"/>
      <c r="MQ810"/>
      <c r="MR810"/>
      <c r="MS810"/>
      <c r="MT810"/>
      <c r="MU810"/>
      <c r="MV810"/>
      <c r="MW810"/>
      <c r="MX810"/>
      <c r="MY810"/>
      <c r="MZ810"/>
      <c r="NA810"/>
      <c r="NB810"/>
      <c r="NC810"/>
      <c r="ND810"/>
      <c r="NE810"/>
      <c r="NF810"/>
      <c r="NG810"/>
      <c r="NH810"/>
      <c r="NI810"/>
      <c r="NJ810"/>
      <c r="NK810"/>
      <c r="NL810"/>
      <c r="NM810"/>
      <c r="NN810"/>
      <c r="NO810"/>
      <c r="NP810"/>
      <c r="NQ810"/>
      <c r="NR810"/>
      <c r="NS810"/>
      <c r="NT810"/>
      <c r="NU810"/>
      <c r="NV810"/>
      <c r="NW810"/>
      <c r="NX810"/>
      <c r="NY810"/>
      <c r="NZ810"/>
      <c r="OA810"/>
      <c r="OB810"/>
      <c r="OC810"/>
      <c r="OD810"/>
      <c r="OE810"/>
      <c r="OF810"/>
      <c r="OG810"/>
      <c r="OH810"/>
      <c r="OI810"/>
      <c r="OJ810"/>
      <c r="OK810"/>
      <c r="OL810"/>
      <c r="OM810"/>
      <c r="ON810"/>
      <c r="OO810"/>
      <c r="OP810"/>
      <c r="OQ810"/>
      <c r="OR810"/>
      <c r="OS810"/>
      <c r="OT810"/>
      <c r="OU810"/>
      <c r="OV810"/>
      <c r="OW810"/>
      <c r="OX810"/>
      <c r="OY810"/>
      <c r="OZ810"/>
      <c r="PA810"/>
      <c r="PB810"/>
      <c r="PC810"/>
      <c r="PD810"/>
      <c r="PE810"/>
      <c r="PF810"/>
      <c r="PG810"/>
      <c r="PH810"/>
      <c r="PI810"/>
      <c r="PJ810"/>
      <c r="PK810"/>
      <c r="PL810"/>
      <c r="PM810"/>
      <c r="PN810"/>
      <c r="PO810"/>
      <c r="PP810"/>
      <c r="PQ810"/>
      <c r="PR810"/>
      <c r="PS810"/>
      <c r="PT810"/>
      <c r="PU810"/>
      <c r="PV810"/>
      <c r="PW810"/>
      <c r="PX810"/>
      <c r="PY810"/>
      <c r="PZ810"/>
      <c r="QA810"/>
      <c r="QB810"/>
      <c r="QC810"/>
      <c r="QD810"/>
      <c r="QE810"/>
      <c r="QF810"/>
      <c r="QG810"/>
      <c r="QH810"/>
      <c r="QI810"/>
      <c r="QJ810"/>
      <c r="QK810"/>
      <c r="QL810"/>
      <c r="QM810"/>
      <c r="QN810"/>
      <c r="QO810"/>
      <c r="QP810"/>
      <c r="QQ810"/>
      <c r="QR810"/>
      <c r="QS810"/>
      <c r="QT810"/>
      <c r="QU810"/>
      <c r="QV810"/>
      <c r="QW810"/>
      <c r="QX810"/>
      <c r="QY810"/>
      <c r="QZ810"/>
      <c r="RA810"/>
      <c r="RB810"/>
      <c r="RC810"/>
      <c r="RD810"/>
      <c r="RE810"/>
      <c r="RF810"/>
      <c r="RG810"/>
      <c r="RH810"/>
      <c r="RI810"/>
      <c r="RJ810"/>
      <c r="RK810"/>
      <c r="RL810"/>
      <c r="RM810"/>
      <c r="RN810"/>
      <c r="RO810"/>
      <c r="RP810"/>
      <c r="RQ810"/>
      <c r="RR810"/>
      <c r="RS810"/>
      <c r="RT810"/>
      <c r="RU810"/>
      <c r="RV810"/>
      <c r="RW810"/>
      <c r="RX810"/>
      <c r="RY810"/>
      <c r="RZ810"/>
      <c r="SA810"/>
      <c r="SB810"/>
      <c r="SC810"/>
      <c r="SD810"/>
      <c r="SE810"/>
      <c r="SF810"/>
      <c r="SG810"/>
      <c r="SH810"/>
      <c r="SI810"/>
      <c r="SJ810"/>
      <c r="SK810"/>
      <c r="SL810"/>
      <c r="SM810"/>
      <c r="SN810"/>
      <c r="SO810"/>
      <c r="SP810"/>
    </row>
    <row r="811" spans="1:510" ht="16.5" customHeight="1" x14ac:dyDescent="0.2">
      <c r="A811" s="20">
        <v>203</v>
      </c>
      <c r="B811" s="20" t="s">
        <v>62</v>
      </c>
      <c r="C811" s="20" t="s">
        <v>915</v>
      </c>
      <c r="D811" s="20" t="s">
        <v>38</v>
      </c>
      <c r="E811" s="20" t="s">
        <v>1345</v>
      </c>
      <c r="F811" s="22" t="s">
        <v>930</v>
      </c>
      <c r="G811" s="20" t="s">
        <v>42</v>
      </c>
      <c r="H811" s="20" t="s">
        <v>35</v>
      </c>
      <c r="I811" s="20" t="s">
        <v>81</v>
      </c>
      <c r="J811" s="22" t="s">
        <v>915</v>
      </c>
      <c r="K811" s="20"/>
      <c r="L811" s="20"/>
      <c r="M811" s="20"/>
      <c r="N811" s="20"/>
      <c r="O811" s="23"/>
      <c r="P811" s="23">
        <v>1500000</v>
      </c>
      <c r="Q811" s="24">
        <v>1</v>
      </c>
      <c r="R811" s="25">
        <v>45748</v>
      </c>
      <c r="S811" s="20" t="s">
        <v>83</v>
      </c>
      <c r="T811" s="26">
        <f t="shared" si="14"/>
        <v>1500000</v>
      </c>
      <c r="U811" s="27" t="s">
        <v>100</v>
      </c>
      <c r="V811" s="27" t="s">
        <v>100</v>
      </c>
      <c r="W811"/>
      <c r="X811"/>
      <c r="Y811"/>
      <c r="Z811"/>
      <c r="AA811"/>
      <c r="AB811"/>
      <c r="AC811"/>
      <c r="AD811"/>
      <c r="AE811"/>
      <c r="AF811"/>
      <c r="AG811"/>
      <c r="AH811"/>
      <c r="AI811"/>
      <c r="AJ811"/>
      <c r="AK811"/>
      <c r="AL811"/>
      <c r="AM811"/>
      <c r="AN811"/>
      <c r="AO811"/>
      <c r="AP811"/>
      <c r="AQ811"/>
      <c r="AR811"/>
      <c r="AS811"/>
      <c r="AT811"/>
      <c r="AU811"/>
      <c r="AV811"/>
      <c r="AW811"/>
      <c r="AX811"/>
      <c r="AY811"/>
      <c r="AZ811"/>
      <c r="BA811"/>
      <c r="BB811"/>
      <c r="BC811"/>
      <c r="BD811"/>
      <c r="BE811"/>
      <c r="BF811"/>
      <c r="BG811"/>
      <c r="BH811"/>
      <c r="BI811"/>
      <c r="BJ811"/>
      <c r="BK811"/>
      <c r="BL811"/>
      <c r="BM811"/>
      <c r="BN811"/>
      <c r="BO811"/>
      <c r="BP811"/>
      <c r="BQ811"/>
      <c r="BR811"/>
      <c r="BS811"/>
      <c r="BT811"/>
      <c r="BU811"/>
      <c r="BV811"/>
      <c r="BW811"/>
      <c r="BX811"/>
      <c r="BY811"/>
      <c r="BZ811"/>
      <c r="CA811"/>
      <c r="CB811"/>
      <c r="CC811"/>
      <c r="CD811"/>
      <c r="CE811"/>
      <c r="CF811"/>
      <c r="CG811"/>
      <c r="CH811"/>
      <c r="CI811"/>
      <c r="CJ811"/>
      <c r="CK811"/>
      <c r="CL811"/>
      <c r="CM811"/>
      <c r="CN811"/>
      <c r="CO811"/>
      <c r="CP811"/>
      <c r="CQ811"/>
      <c r="CR811"/>
      <c r="CS811"/>
      <c r="CT811"/>
      <c r="CU811"/>
      <c r="CV811"/>
      <c r="CW811"/>
      <c r="CX811"/>
      <c r="CY811"/>
      <c r="CZ811"/>
      <c r="DA811"/>
      <c r="DB811"/>
      <c r="DC811"/>
      <c r="DD811"/>
      <c r="DE811"/>
      <c r="DF811"/>
      <c r="DG811"/>
      <c r="DH811"/>
      <c r="DI811"/>
      <c r="DJ811"/>
      <c r="DK811"/>
      <c r="DL811"/>
      <c r="DM811"/>
      <c r="DN811"/>
      <c r="DO811"/>
      <c r="DP811"/>
      <c r="DQ811"/>
      <c r="DR811"/>
      <c r="DS811"/>
      <c r="DT811"/>
      <c r="DU811"/>
      <c r="DV811"/>
      <c r="DW811"/>
      <c r="DX811"/>
      <c r="DY811"/>
      <c r="DZ811"/>
      <c r="EA811"/>
      <c r="EB811"/>
      <c r="EC811"/>
      <c r="ED811"/>
      <c r="EE811"/>
      <c r="EF811"/>
      <c r="EG811"/>
      <c r="EH811"/>
      <c r="EI811"/>
      <c r="EJ811"/>
      <c r="EK811"/>
      <c r="EL811"/>
      <c r="EM811"/>
      <c r="EN811"/>
      <c r="EO811"/>
      <c r="EP811"/>
      <c r="EQ811"/>
      <c r="ER811"/>
      <c r="ES811"/>
      <c r="ET811"/>
      <c r="EU811"/>
      <c r="EV811"/>
      <c r="EW811"/>
      <c r="EX811"/>
      <c r="EY811"/>
      <c r="EZ811"/>
      <c r="FA811"/>
      <c r="FB811"/>
      <c r="FC811"/>
      <c r="FD811"/>
      <c r="FE811"/>
      <c r="FF811"/>
      <c r="FG811"/>
      <c r="FH811"/>
      <c r="FI811"/>
      <c r="FJ811"/>
      <c r="FK811"/>
      <c r="FL811"/>
      <c r="FM811"/>
      <c r="FN811"/>
      <c r="FO811"/>
      <c r="FP811"/>
      <c r="FQ811"/>
      <c r="FR811"/>
      <c r="FS811"/>
      <c r="FT811"/>
      <c r="FU811"/>
      <c r="FV811"/>
      <c r="FW811"/>
      <c r="FX811"/>
      <c r="FY811"/>
      <c r="FZ811"/>
      <c r="GA811"/>
      <c r="GB811"/>
      <c r="GC811"/>
      <c r="GD811"/>
      <c r="GE811"/>
      <c r="GF811"/>
      <c r="GG811"/>
      <c r="GH811"/>
      <c r="GI811"/>
      <c r="GJ811"/>
      <c r="GK811"/>
      <c r="GL811"/>
      <c r="GM811"/>
      <c r="GN811"/>
      <c r="GO811"/>
      <c r="GP811"/>
      <c r="GQ811"/>
      <c r="GR811"/>
      <c r="GS811"/>
      <c r="GT811"/>
      <c r="GU811"/>
      <c r="GV811"/>
      <c r="GW811"/>
      <c r="GX811"/>
      <c r="GY811"/>
      <c r="GZ811"/>
      <c r="HA811"/>
      <c r="HB811"/>
      <c r="HC811"/>
      <c r="HD811"/>
      <c r="HE811"/>
      <c r="HF811"/>
      <c r="HG811"/>
      <c r="HH811"/>
      <c r="HI811"/>
      <c r="HJ811"/>
      <c r="HK811"/>
      <c r="HL811"/>
      <c r="HM811"/>
      <c r="HN811"/>
      <c r="HO811"/>
      <c r="HP811"/>
      <c r="HQ811"/>
      <c r="HR811"/>
      <c r="HS811"/>
      <c r="HT811"/>
      <c r="HU811"/>
      <c r="HV811"/>
      <c r="HW811"/>
      <c r="HX811"/>
      <c r="HY811"/>
      <c r="HZ811"/>
      <c r="IA811"/>
      <c r="IB811"/>
      <c r="IC811"/>
      <c r="ID811"/>
      <c r="IE811"/>
      <c r="IF811"/>
      <c r="IG811"/>
      <c r="IH811"/>
      <c r="II811"/>
      <c r="IJ811"/>
      <c r="IK811"/>
      <c r="IL811"/>
      <c r="IM811"/>
      <c r="IN811"/>
      <c r="IO811"/>
      <c r="IP811"/>
      <c r="IQ811"/>
      <c r="IR811"/>
      <c r="IS811"/>
      <c r="IT811"/>
      <c r="IU811"/>
      <c r="IV811"/>
      <c r="IW811"/>
      <c r="IX811"/>
      <c r="IY811"/>
      <c r="IZ811"/>
      <c r="JA811"/>
      <c r="JB811"/>
      <c r="JC811"/>
      <c r="JD811"/>
      <c r="JE811"/>
      <c r="JF811"/>
      <c r="JG811"/>
      <c r="JH811"/>
      <c r="JI811"/>
      <c r="JJ811"/>
      <c r="JK811"/>
      <c r="JL811"/>
      <c r="JM811"/>
      <c r="JN811"/>
      <c r="JO811"/>
      <c r="JP811"/>
      <c r="JQ811"/>
      <c r="JR811"/>
      <c r="JS811"/>
      <c r="JT811"/>
      <c r="JU811"/>
      <c r="JV811"/>
      <c r="JW811"/>
      <c r="JX811"/>
      <c r="JY811"/>
      <c r="JZ811"/>
      <c r="KA811"/>
      <c r="KB811"/>
      <c r="KC811"/>
      <c r="KD811"/>
      <c r="KE811"/>
      <c r="KF811"/>
      <c r="KG811"/>
      <c r="KH811"/>
      <c r="KI811"/>
      <c r="KJ811"/>
      <c r="KK811"/>
      <c r="KL811"/>
      <c r="KM811"/>
      <c r="KN811"/>
      <c r="KO811"/>
      <c r="KP811"/>
      <c r="KQ811"/>
      <c r="KR811"/>
      <c r="KS811"/>
      <c r="KT811"/>
      <c r="KU811"/>
      <c r="KV811"/>
      <c r="KW811"/>
      <c r="KX811"/>
      <c r="KY811"/>
      <c r="KZ811"/>
      <c r="LA811"/>
      <c r="LB811"/>
      <c r="LC811"/>
      <c r="LD811"/>
      <c r="LE811"/>
      <c r="LF811"/>
      <c r="LG811"/>
      <c r="LH811"/>
      <c r="LI811"/>
      <c r="LJ811"/>
      <c r="LK811"/>
      <c r="LL811"/>
      <c r="LM811"/>
      <c r="LN811"/>
      <c r="LO811"/>
      <c r="LP811"/>
      <c r="LQ811"/>
      <c r="LR811"/>
      <c r="LS811"/>
      <c r="LT811"/>
      <c r="LU811"/>
      <c r="LV811"/>
      <c r="LW811"/>
      <c r="LX811"/>
      <c r="LY811"/>
      <c r="LZ811"/>
      <c r="MA811"/>
      <c r="MB811"/>
      <c r="MC811"/>
      <c r="MD811"/>
      <c r="ME811"/>
      <c r="MF811"/>
      <c r="MG811"/>
      <c r="MH811"/>
      <c r="MI811"/>
      <c r="MJ811"/>
      <c r="MK811"/>
      <c r="ML811"/>
      <c r="MM811"/>
      <c r="MN811"/>
      <c r="MO811"/>
      <c r="MP811"/>
      <c r="MQ811"/>
      <c r="MR811"/>
      <c r="MS811"/>
      <c r="MT811"/>
      <c r="MU811"/>
      <c r="MV811"/>
      <c r="MW811"/>
      <c r="MX811"/>
      <c r="MY811"/>
      <c r="MZ811"/>
      <c r="NA811"/>
      <c r="NB811"/>
      <c r="NC811"/>
      <c r="ND811"/>
      <c r="NE811"/>
      <c r="NF811"/>
      <c r="NG811"/>
      <c r="NH811"/>
      <c r="NI811"/>
      <c r="NJ811"/>
      <c r="NK811"/>
      <c r="NL811"/>
      <c r="NM811"/>
      <c r="NN811"/>
      <c r="NO811"/>
      <c r="NP811"/>
      <c r="NQ811"/>
      <c r="NR811"/>
      <c r="NS811"/>
      <c r="NT811"/>
      <c r="NU811"/>
      <c r="NV811"/>
      <c r="NW811"/>
      <c r="NX811"/>
      <c r="NY811"/>
      <c r="NZ811"/>
      <c r="OA811"/>
      <c r="OB811"/>
      <c r="OC811"/>
      <c r="OD811"/>
      <c r="OE811"/>
      <c r="OF811"/>
      <c r="OG811"/>
      <c r="OH811"/>
      <c r="OI811"/>
      <c r="OJ811"/>
      <c r="OK811"/>
      <c r="OL811"/>
      <c r="OM811"/>
      <c r="ON811"/>
      <c r="OO811"/>
      <c r="OP811"/>
      <c r="OQ811"/>
      <c r="OR811"/>
      <c r="OS811"/>
      <c r="OT811"/>
      <c r="OU811"/>
      <c r="OV811"/>
      <c r="OW811"/>
      <c r="OX811"/>
      <c r="OY811"/>
      <c r="OZ811"/>
      <c r="PA811"/>
      <c r="PB811"/>
      <c r="PC811"/>
      <c r="PD811"/>
      <c r="PE811"/>
      <c r="PF811"/>
      <c r="PG811"/>
      <c r="PH811"/>
      <c r="PI811"/>
      <c r="PJ811"/>
      <c r="PK811"/>
      <c r="PL811"/>
      <c r="PM811"/>
      <c r="PN811"/>
      <c r="PO811"/>
      <c r="PP811"/>
      <c r="PQ811"/>
      <c r="PR811"/>
      <c r="PS811"/>
      <c r="PT811"/>
      <c r="PU811"/>
      <c r="PV811"/>
      <c r="PW811"/>
      <c r="PX811"/>
      <c r="PY811"/>
      <c r="PZ811"/>
      <c r="QA811"/>
      <c r="QB811"/>
      <c r="QC811"/>
      <c r="QD811"/>
      <c r="QE811"/>
      <c r="QF811"/>
      <c r="QG811"/>
      <c r="QH811"/>
      <c r="QI811"/>
      <c r="QJ811"/>
      <c r="QK811"/>
      <c r="QL811"/>
      <c r="QM811"/>
      <c r="QN811"/>
      <c r="QO811"/>
      <c r="QP811"/>
      <c r="QQ811"/>
      <c r="QR811"/>
      <c r="QS811"/>
      <c r="QT811"/>
      <c r="QU811"/>
      <c r="QV811"/>
      <c r="QW811"/>
      <c r="QX811"/>
      <c r="QY811"/>
      <c r="QZ811"/>
      <c r="RA811"/>
      <c r="RB811"/>
      <c r="RC811"/>
      <c r="RD811"/>
      <c r="RE811"/>
      <c r="RF811"/>
      <c r="RG811"/>
      <c r="RH811"/>
      <c r="RI811"/>
      <c r="RJ811"/>
      <c r="RK811"/>
      <c r="RL811"/>
      <c r="RM811"/>
      <c r="RN811"/>
      <c r="RO811"/>
      <c r="RP811"/>
      <c r="RQ811"/>
      <c r="RR811"/>
      <c r="RS811"/>
      <c r="RT811"/>
      <c r="RU811"/>
      <c r="RV811"/>
      <c r="RW811"/>
      <c r="RX811"/>
      <c r="RY811"/>
      <c r="RZ811"/>
      <c r="SA811"/>
      <c r="SB811"/>
      <c r="SC811"/>
      <c r="SD811"/>
      <c r="SE811"/>
      <c r="SF811"/>
      <c r="SG811"/>
      <c r="SH811"/>
      <c r="SI811"/>
      <c r="SJ811"/>
      <c r="SK811"/>
      <c r="SL811"/>
      <c r="SM811"/>
      <c r="SN811"/>
      <c r="SO811"/>
      <c r="SP811"/>
    </row>
    <row r="812" spans="1:510" ht="16.5" customHeight="1" x14ac:dyDescent="0.2">
      <c r="A812" s="20">
        <v>204</v>
      </c>
      <c r="B812" s="20" t="s">
        <v>62</v>
      </c>
      <c r="C812" s="20" t="s">
        <v>915</v>
      </c>
      <c r="D812" s="20" t="s">
        <v>38</v>
      </c>
      <c r="E812" s="20" t="s">
        <v>1345</v>
      </c>
      <c r="F812" s="22" t="s">
        <v>930</v>
      </c>
      <c r="G812" s="20" t="s">
        <v>42</v>
      </c>
      <c r="H812" s="20" t="s">
        <v>35</v>
      </c>
      <c r="I812" s="20" t="s">
        <v>81</v>
      </c>
      <c r="J812" s="22" t="s">
        <v>915</v>
      </c>
      <c r="K812" s="20"/>
      <c r="L812" s="20"/>
      <c r="M812" s="20"/>
      <c r="N812" s="20"/>
      <c r="O812" s="23"/>
      <c r="P812" s="23">
        <v>1500000</v>
      </c>
      <c r="Q812" s="24">
        <v>1</v>
      </c>
      <c r="R812" s="25">
        <v>45778</v>
      </c>
      <c r="S812" s="20" t="s">
        <v>83</v>
      </c>
      <c r="T812" s="26">
        <f t="shared" si="14"/>
        <v>1500000</v>
      </c>
      <c r="U812" s="27" t="s">
        <v>100</v>
      </c>
      <c r="V812" s="27" t="s">
        <v>100</v>
      </c>
      <c r="W812"/>
      <c r="X812"/>
      <c r="Y812"/>
      <c r="Z812"/>
      <c r="AA812"/>
      <c r="AB812"/>
      <c r="AC812"/>
      <c r="AD812"/>
      <c r="AE812"/>
      <c r="AF812"/>
      <c r="AG812"/>
      <c r="AH812"/>
      <c r="AI812"/>
      <c r="AJ812"/>
      <c r="AK812"/>
      <c r="AL812"/>
      <c r="AM812"/>
      <c r="AN812"/>
      <c r="AO812"/>
      <c r="AP812"/>
      <c r="AQ812"/>
      <c r="AR812"/>
      <c r="AS812"/>
      <c r="AT812"/>
      <c r="AU812"/>
      <c r="AV812"/>
      <c r="AW812"/>
      <c r="AX812"/>
      <c r="AY812"/>
      <c r="AZ812"/>
      <c r="BA812"/>
      <c r="BB812"/>
      <c r="BC812"/>
      <c r="BD812"/>
      <c r="BE812"/>
      <c r="BF812"/>
      <c r="BG812"/>
      <c r="BH812"/>
      <c r="BI812"/>
      <c r="BJ812"/>
      <c r="BK812"/>
      <c r="BL812"/>
      <c r="BM812"/>
      <c r="BN812"/>
      <c r="BO812"/>
      <c r="BP812"/>
      <c r="BQ812"/>
      <c r="BR812"/>
      <c r="BS812"/>
      <c r="BT812"/>
      <c r="BU812"/>
      <c r="BV812"/>
      <c r="BW812"/>
      <c r="BX812"/>
      <c r="BY812"/>
      <c r="BZ812"/>
      <c r="CA812"/>
      <c r="CB812"/>
      <c r="CC812"/>
      <c r="CD812"/>
      <c r="CE812"/>
      <c r="CF812"/>
      <c r="CG812"/>
      <c r="CH812"/>
      <c r="CI812"/>
      <c r="CJ812"/>
      <c r="CK812"/>
      <c r="CL812"/>
      <c r="CM812"/>
      <c r="CN812"/>
      <c r="CO812"/>
      <c r="CP812"/>
      <c r="CQ812"/>
      <c r="CR812"/>
      <c r="CS812"/>
      <c r="CT812"/>
      <c r="CU812"/>
      <c r="CV812"/>
      <c r="CW812"/>
      <c r="CX812"/>
      <c r="CY812"/>
      <c r="CZ812"/>
      <c r="DA812"/>
      <c r="DB812"/>
      <c r="DC812"/>
      <c r="DD812"/>
      <c r="DE812"/>
      <c r="DF812"/>
      <c r="DG812"/>
      <c r="DH812"/>
      <c r="DI812"/>
      <c r="DJ812"/>
      <c r="DK812"/>
      <c r="DL812"/>
      <c r="DM812"/>
      <c r="DN812"/>
      <c r="DO812"/>
      <c r="DP812"/>
      <c r="DQ812"/>
      <c r="DR812"/>
      <c r="DS812"/>
      <c r="DT812"/>
      <c r="DU812"/>
      <c r="DV812"/>
      <c r="DW812"/>
      <c r="DX812"/>
      <c r="DY812"/>
      <c r="DZ812"/>
      <c r="EA812"/>
      <c r="EB812"/>
      <c r="EC812"/>
      <c r="ED812"/>
      <c r="EE812"/>
      <c r="EF812"/>
      <c r="EG812"/>
      <c r="EH812"/>
      <c r="EI812"/>
      <c r="EJ812"/>
      <c r="EK812"/>
      <c r="EL812"/>
      <c r="EM812"/>
      <c r="EN812"/>
      <c r="EO812"/>
      <c r="EP812"/>
      <c r="EQ812"/>
      <c r="ER812"/>
      <c r="ES812"/>
      <c r="ET812"/>
      <c r="EU812"/>
      <c r="EV812"/>
      <c r="EW812"/>
      <c r="EX812"/>
      <c r="EY812"/>
      <c r="EZ812"/>
      <c r="FA812"/>
      <c r="FB812"/>
      <c r="FC812"/>
      <c r="FD812"/>
      <c r="FE812"/>
      <c r="FF812"/>
      <c r="FG812"/>
      <c r="FH812"/>
      <c r="FI812"/>
      <c r="FJ812"/>
      <c r="FK812"/>
      <c r="FL812"/>
      <c r="FM812"/>
      <c r="FN812"/>
      <c r="FO812"/>
      <c r="FP812"/>
      <c r="FQ812"/>
      <c r="FR812"/>
      <c r="FS812"/>
      <c r="FT812"/>
      <c r="FU812"/>
      <c r="FV812"/>
      <c r="FW812"/>
      <c r="FX812"/>
      <c r="FY812"/>
      <c r="FZ812"/>
      <c r="GA812"/>
      <c r="GB812"/>
      <c r="GC812"/>
      <c r="GD812"/>
      <c r="GE812"/>
      <c r="GF812"/>
      <c r="GG812"/>
      <c r="GH812"/>
      <c r="GI812"/>
      <c r="GJ812"/>
      <c r="GK812"/>
      <c r="GL812"/>
      <c r="GM812"/>
      <c r="GN812"/>
      <c r="GO812"/>
      <c r="GP812"/>
      <c r="GQ812"/>
      <c r="GR812"/>
      <c r="GS812"/>
      <c r="GT812"/>
      <c r="GU812"/>
      <c r="GV812"/>
      <c r="GW812"/>
      <c r="GX812"/>
      <c r="GY812"/>
      <c r="GZ812"/>
      <c r="HA812"/>
      <c r="HB812"/>
      <c r="HC812"/>
      <c r="HD812"/>
      <c r="HE812"/>
      <c r="HF812"/>
      <c r="HG812"/>
      <c r="HH812"/>
      <c r="HI812"/>
      <c r="HJ812"/>
      <c r="HK812"/>
      <c r="HL812"/>
      <c r="HM812"/>
      <c r="HN812"/>
      <c r="HO812"/>
      <c r="HP812"/>
      <c r="HQ812"/>
      <c r="HR812"/>
      <c r="HS812"/>
      <c r="HT812"/>
      <c r="HU812"/>
      <c r="HV812"/>
      <c r="HW812"/>
      <c r="HX812"/>
      <c r="HY812"/>
      <c r="HZ812"/>
      <c r="IA812"/>
      <c r="IB812"/>
      <c r="IC812"/>
      <c r="ID812"/>
      <c r="IE812"/>
      <c r="IF812"/>
      <c r="IG812"/>
      <c r="IH812"/>
      <c r="II812"/>
      <c r="IJ812"/>
      <c r="IK812"/>
      <c r="IL812"/>
      <c r="IM812"/>
      <c r="IN812"/>
      <c r="IO812"/>
      <c r="IP812"/>
      <c r="IQ812"/>
      <c r="IR812"/>
      <c r="IS812"/>
      <c r="IT812"/>
      <c r="IU812"/>
      <c r="IV812"/>
      <c r="IW812"/>
      <c r="IX812"/>
      <c r="IY812"/>
      <c r="IZ812"/>
      <c r="JA812"/>
      <c r="JB812"/>
      <c r="JC812"/>
      <c r="JD812"/>
      <c r="JE812"/>
      <c r="JF812"/>
      <c r="JG812"/>
      <c r="JH812"/>
      <c r="JI812"/>
      <c r="JJ812"/>
      <c r="JK812"/>
      <c r="JL812"/>
      <c r="JM812"/>
      <c r="JN812"/>
      <c r="JO812"/>
      <c r="JP812"/>
      <c r="JQ812"/>
      <c r="JR812"/>
      <c r="JS812"/>
      <c r="JT812"/>
      <c r="JU812"/>
      <c r="JV812"/>
      <c r="JW812"/>
      <c r="JX812"/>
      <c r="JY812"/>
      <c r="JZ812"/>
      <c r="KA812"/>
      <c r="KB812"/>
      <c r="KC812"/>
      <c r="KD812"/>
      <c r="KE812"/>
      <c r="KF812"/>
      <c r="KG812"/>
      <c r="KH812"/>
      <c r="KI812"/>
      <c r="KJ812"/>
      <c r="KK812"/>
      <c r="KL812"/>
      <c r="KM812"/>
      <c r="KN812"/>
      <c r="KO812"/>
      <c r="KP812"/>
      <c r="KQ812"/>
      <c r="KR812"/>
      <c r="KS812"/>
      <c r="KT812"/>
      <c r="KU812"/>
      <c r="KV812"/>
      <c r="KW812"/>
      <c r="KX812"/>
      <c r="KY812"/>
      <c r="KZ812"/>
      <c r="LA812"/>
      <c r="LB812"/>
      <c r="LC812"/>
      <c r="LD812"/>
      <c r="LE812"/>
      <c r="LF812"/>
      <c r="LG812"/>
      <c r="LH812"/>
      <c r="LI812"/>
      <c r="LJ812"/>
      <c r="LK812"/>
      <c r="LL812"/>
      <c r="LM812"/>
      <c r="LN812"/>
      <c r="LO812"/>
      <c r="LP812"/>
      <c r="LQ812"/>
      <c r="LR812"/>
      <c r="LS812"/>
      <c r="LT812"/>
      <c r="LU812"/>
      <c r="LV812"/>
      <c r="LW812"/>
      <c r="LX812"/>
      <c r="LY812"/>
      <c r="LZ812"/>
      <c r="MA812"/>
      <c r="MB812"/>
      <c r="MC812"/>
      <c r="MD812"/>
      <c r="ME812"/>
      <c r="MF812"/>
      <c r="MG812"/>
      <c r="MH812"/>
      <c r="MI812"/>
      <c r="MJ812"/>
      <c r="MK812"/>
      <c r="ML812"/>
      <c r="MM812"/>
      <c r="MN812"/>
      <c r="MO812"/>
      <c r="MP812"/>
      <c r="MQ812"/>
      <c r="MR812"/>
      <c r="MS812"/>
      <c r="MT812"/>
      <c r="MU812"/>
      <c r="MV812"/>
      <c r="MW812"/>
      <c r="MX812"/>
      <c r="MY812"/>
      <c r="MZ812"/>
      <c r="NA812"/>
      <c r="NB812"/>
      <c r="NC812"/>
      <c r="ND812"/>
      <c r="NE812"/>
      <c r="NF812"/>
      <c r="NG812"/>
      <c r="NH812"/>
      <c r="NI812"/>
      <c r="NJ812"/>
      <c r="NK812"/>
      <c r="NL812"/>
      <c r="NM812"/>
      <c r="NN812"/>
      <c r="NO812"/>
      <c r="NP812"/>
      <c r="NQ812"/>
      <c r="NR812"/>
      <c r="NS812"/>
      <c r="NT812"/>
      <c r="NU812"/>
      <c r="NV812"/>
      <c r="NW812"/>
      <c r="NX812"/>
      <c r="NY812"/>
      <c r="NZ812"/>
      <c r="OA812"/>
      <c r="OB812"/>
      <c r="OC812"/>
      <c r="OD812"/>
      <c r="OE812"/>
      <c r="OF812"/>
      <c r="OG812"/>
      <c r="OH812"/>
      <c r="OI812"/>
      <c r="OJ812"/>
      <c r="OK812"/>
      <c r="OL812"/>
      <c r="OM812"/>
      <c r="ON812"/>
      <c r="OO812"/>
      <c r="OP812"/>
      <c r="OQ812"/>
      <c r="OR812"/>
      <c r="OS812"/>
      <c r="OT812"/>
      <c r="OU812"/>
      <c r="OV812"/>
      <c r="OW812"/>
      <c r="OX812"/>
      <c r="OY812"/>
      <c r="OZ812"/>
      <c r="PA812"/>
      <c r="PB812"/>
      <c r="PC812"/>
      <c r="PD812"/>
      <c r="PE812"/>
      <c r="PF812"/>
      <c r="PG812"/>
      <c r="PH812"/>
      <c r="PI812"/>
      <c r="PJ812"/>
      <c r="PK812"/>
      <c r="PL812"/>
      <c r="PM812"/>
      <c r="PN812"/>
      <c r="PO812"/>
      <c r="PP812"/>
      <c r="PQ812"/>
      <c r="PR812"/>
      <c r="PS812"/>
      <c r="PT812"/>
      <c r="PU812"/>
      <c r="PV812"/>
      <c r="PW812"/>
      <c r="PX812"/>
      <c r="PY812"/>
      <c r="PZ812"/>
      <c r="QA812"/>
      <c r="QB812"/>
      <c r="QC812"/>
      <c r="QD812"/>
      <c r="QE812"/>
      <c r="QF812"/>
      <c r="QG812"/>
      <c r="QH812"/>
      <c r="QI812"/>
      <c r="QJ812"/>
      <c r="QK812"/>
      <c r="QL812"/>
      <c r="QM812"/>
      <c r="QN812"/>
      <c r="QO812"/>
      <c r="QP812"/>
      <c r="QQ812"/>
      <c r="QR812"/>
      <c r="QS812"/>
      <c r="QT812"/>
      <c r="QU812"/>
      <c r="QV812"/>
      <c r="QW812"/>
      <c r="QX812"/>
      <c r="QY812"/>
      <c r="QZ812"/>
      <c r="RA812"/>
      <c r="RB812"/>
      <c r="RC812"/>
      <c r="RD812"/>
      <c r="RE812"/>
      <c r="RF812"/>
      <c r="RG812"/>
      <c r="RH812"/>
      <c r="RI812"/>
      <c r="RJ812"/>
      <c r="RK812"/>
      <c r="RL812"/>
      <c r="RM812"/>
      <c r="RN812"/>
      <c r="RO812"/>
      <c r="RP812"/>
      <c r="RQ812"/>
      <c r="RR812"/>
      <c r="RS812"/>
      <c r="RT812"/>
      <c r="RU812"/>
      <c r="RV812"/>
      <c r="RW812"/>
      <c r="RX812"/>
      <c r="RY812"/>
      <c r="RZ812"/>
      <c r="SA812"/>
      <c r="SB812"/>
      <c r="SC812"/>
      <c r="SD812"/>
      <c r="SE812"/>
      <c r="SF812"/>
      <c r="SG812"/>
      <c r="SH812"/>
      <c r="SI812"/>
      <c r="SJ812"/>
      <c r="SK812"/>
      <c r="SL812"/>
      <c r="SM812"/>
      <c r="SN812"/>
      <c r="SO812"/>
      <c r="SP812"/>
    </row>
    <row r="813" spans="1:510" ht="16.5" customHeight="1" x14ac:dyDescent="0.2">
      <c r="A813" s="20">
        <v>205</v>
      </c>
      <c r="B813" s="20" t="s">
        <v>62</v>
      </c>
      <c r="C813" s="20" t="s">
        <v>915</v>
      </c>
      <c r="D813" s="20" t="s">
        <v>38</v>
      </c>
      <c r="E813" s="20" t="s">
        <v>1345</v>
      </c>
      <c r="F813" s="22" t="s">
        <v>930</v>
      </c>
      <c r="G813" s="20" t="s">
        <v>42</v>
      </c>
      <c r="H813" s="20" t="s">
        <v>35</v>
      </c>
      <c r="I813" s="20" t="s">
        <v>81</v>
      </c>
      <c r="J813" s="22" t="s">
        <v>915</v>
      </c>
      <c r="K813" s="20"/>
      <c r="L813" s="20"/>
      <c r="M813" s="20"/>
      <c r="N813" s="20"/>
      <c r="O813" s="23"/>
      <c r="P813" s="23">
        <v>1500000</v>
      </c>
      <c r="Q813" s="24">
        <v>1</v>
      </c>
      <c r="R813" s="25">
        <v>45809</v>
      </c>
      <c r="S813" s="20" t="s">
        <v>83</v>
      </c>
      <c r="T813" s="26">
        <f t="shared" si="14"/>
        <v>1500000</v>
      </c>
      <c r="U813" s="27" t="s">
        <v>100</v>
      </c>
      <c r="V813" s="27" t="s">
        <v>100</v>
      </c>
      <c r="W813"/>
      <c r="X813"/>
      <c r="Y813"/>
      <c r="Z813"/>
      <c r="AA813"/>
      <c r="AB813"/>
      <c r="AC813"/>
      <c r="AD813"/>
      <c r="AE813"/>
      <c r="AF813"/>
      <c r="AG813"/>
      <c r="AH813"/>
      <c r="AI813"/>
      <c r="AJ813"/>
      <c r="AK813"/>
      <c r="AL813"/>
      <c r="AM813"/>
      <c r="AN813"/>
      <c r="AO813"/>
      <c r="AP813"/>
      <c r="AQ813"/>
      <c r="AR813"/>
      <c r="AS813"/>
      <c r="AT813"/>
      <c r="AU813"/>
      <c r="AV813"/>
      <c r="AW813"/>
      <c r="AX813"/>
      <c r="AY813"/>
      <c r="AZ813"/>
      <c r="BA813"/>
      <c r="BB813"/>
      <c r="BC813"/>
      <c r="BD813"/>
      <c r="BE813"/>
      <c r="BF813"/>
      <c r="BG813"/>
      <c r="BH813"/>
      <c r="BI813"/>
      <c r="BJ813"/>
      <c r="BK813"/>
      <c r="BL813"/>
      <c r="BM813"/>
      <c r="BN813"/>
      <c r="BO813"/>
      <c r="BP813"/>
      <c r="BQ813"/>
      <c r="BR813"/>
      <c r="BS813"/>
      <c r="BT813"/>
      <c r="BU813"/>
      <c r="BV813"/>
      <c r="BW813"/>
      <c r="BX813"/>
      <c r="BY813"/>
      <c r="BZ813"/>
      <c r="CA813"/>
      <c r="CB813"/>
      <c r="CC813"/>
      <c r="CD813"/>
      <c r="CE813"/>
      <c r="CF813"/>
      <c r="CG813"/>
      <c r="CH813"/>
      <c r="CI813"/>
      <c r="CJ813"/>
      <c r="CK813"/>
      <c r="CL813"/>
      <c r="CM813"/>
      <c r="CN813"/>
      <c r="CO813"/>
      <c r="CP813"/>
      <c r="CQ813"/>
      <c r="CR813"/>
      <c r="CS813"/>
      <c r="CT813"/>
      <c r="CU813"/>
      <c r="CV813"/>
      <c r="CW813"/>
      <c r="CX813"/>
      <c r="CY813"/>
      <c r="CZ813"/>
      <c r="DA813"/>
      <c r="DB813"/>
      <c r="DC813"/>
      <c r="DD813"/>
      <c r="DE813"/>
      <c r="DF813"/>
      <c r="DG813"/>
      <c r="DH813"/>
      <c r="DI813"/>
      <c r="DJ813"/>
      <c r="DK813"/>
      <c r="DL813"/>
      <c r="DM813"/>
      <c r="DN813"/>
      <c r="DO813"/>
      <c r="DP813"/>
      <c r="DQ813"/>
      <c r="DR813"/>
      <c r="DS813"/>
      <c r="DT813"/>
      <c r="DU813"/>
      <c r="DV813"/>
      <c r="DW813"/>
      <c r="DX813"/>
      <c r="DY813"/>
      <c r="DZ813"/>
      <c r="EA813"/>
      <c r="EB813"/>
      <c r="EC813"/>
      <c r="ED813"/>
      <c r="EE813"/>
      <c r="EF813"/>
      <c r="EG813"/>
      <c r="EH813"/>
      <c r="EI813"/>
      <c r="EJ813"/>
      <c r="EK813"/>
      <c r="EL813"/>
      <c r="EM813"/>
      <c r="EN813"/>
      <c r="EO813"/>
      <c r="EP813"/>
      <c r="EQ813"/>
      <c r="ER813"/>
      <c r="ES813"/>
      <c r="ET813"/>
      <c r="EU813"/>
      <c r="EV813"/>
      <c r="EW813"/>
      <c r="EX813"/>
      <c r="EY813"/>
      <c r="EZ813"/>
      <c r="FA813"/>
      <c r="FB813"/>
      <c r="FC813"/>
      <c r="FD813"/>
      <c r="FE813"/>
      <c r="FF813"/>
      <c r="FG813"/>
      <c r="FH813"/>
      <c r="FI813"/>
      <c r="FJ813"/>
      <c r="FK813"/>
      <c r="FL813"/>
      <c r="FM813"/>
      <c r="FN813"/>
      <c r="FO813"/>
      <c r="FP813"/>
      <c r="FQ813"/>
      <c r="FR813"/>
      <c r="FS813"/>
      <c r="FT813"/>
      <c r="FU813"/>
      <c r="FV813"/>
      <c r="FW813"/>
      <c r="FX813"/>
      <c r="FY813"/>
      <c r="FZ813"/>
      <c r="GA813"/>
      <c r="GB813"/>
      <c r="GC813"/>
      <c r="GD813"/>
      <c r="GE813"/>
      <c r="GF813"/>
      <c r="GG813"/>
      <c r="GH813"/>
      <c r="GI813"/>
      <c r="GJ813"/>
      <c r="GK813"/>
      <c r="GL813"/>
      <c r="GM813"/>
      <c r="GN813"/>
      <c r="GO813"/>
      <c r="GP813"/>
      <c r="GQ813"/>
      <c r="GR813"/>
      <c r="GS813"/>
      <c r="GT813"/>
      <c r="GU813"/>
      <c r="GV813"/>
      <c r="GW813"/>
      <c r="GX813"/>
      <c r="GY813"/>
      <c r="GZ813"/>
      <c r="HA813"/>
      <c r="HB813"/>
      <c r="HC813"/>
      <c r="HD813"/>
      <c r="HE813"/>
      <c r="HF813"/>
      <c r="HG813"/>
      <c r="HH813"/>
      <c r="HI813"/>
      <c r="HJ813"/>
      <c r="HK813"/>
      <c r="HL813"/>
      <c r="HM813"/>
      <c r="HN813"/>
      <c r="HO813"/>
      <c r="HP813"/>
      <c r="HQ813"/>
      <c r="HR813"/>
      <c r="HS813"/>
      <c r="HT813"/>
      <c r="HU813"/>
      <c r="HV813"/>
      <c r="HW813"/>
      <c r="HX813"/>
      <c r="HY813"/>
      <c r="HZ813"/>
      <c r="IA813"/>
      <c r="IB813"/>
      <c r="IC813"/>
      <c r="ID813"/>
      <c r="IE813"/>
      <c r="IF813"/>
      <c r="IG813"/>
      <c r="IH813"/>
      <c r="II813"/>
      <c r="IJ813"/>
      <c r="IK813"/>
      <c r="IL813"/>
      <c r="IM813"/>
      <c r="IN813"/>
      <c r="IO813"/>
      <c r="IP813"/>
      <c r="IQ813"/>
      <c r="IR813"/>
      <c r="IS813"/>
      <c r="IT813"/>
      <c r="IU813"/>
      <c r="IV813"/>
      <c r="IW813"/>
      <c r="IX813"/>
      <c r="IY813"/>
      <c r="IZ813"/>
      <c r="JA813"/>
      <c r="JB813"/>
      <c r="JC813"/>
      <c r="JD813"/>
      <c r="JE813"/>
      <c r="JF813"/>
      <c r="JG813"/>
      <c r="JH813"/>
      <c r="JI813"/>
      <c r="JJ813"/>
      <c r="JK813"/>
      <c r="JL813"/>
      <c r="JM813"/>
      <c r="JN813"/>
      <c r="JO813"/>
      <c r="JP813"/>
      <c r="JQ813"/>
      <c r="JR813"/>
      <c r="JS813"/>
      <c r="JT813"/>
      <c r="JU813"/>
      <c r="JV813"/>
      <c r="JW813"/>
      <c r="JX813"/>
      <c r="JY813"/>
      <c r="JZ813"/>
      <c r="KA813"/>
      <c r="KB813"/>
      <c r="KC813"/>
      <c r="KD813"/>
      <c r="KE813"/>
      <c r="KF813"/>
      <c r="KG813"/>
      <c r="KH813"/>
      <c r="KI813"/>
      <c r="KJ813"/>
      <c r="KK813"/>
      <c r="KL813"/>
      <c r="KM813"/>
      <c r="KN813"/>
      <c r="KO813"/>
      <c r="KP813"/>
      <c r="KQ813"/>
      <c r="KR813"/>
      <c r="KS813"/>
      <c r="KT813"/>
      <c r="KU813"/>
      <c r="KV813"/>
      <c r="KW813"/>
      <c r="KX813"/>
      <c r="KY813"/>
      <c r="KZ813"/>
      <c r="LA813"/>
      <c r="LB813"/>
      <c r="LC813"/>
      <c r="LD813"/>
      <c r="LE813"/>
      <c r="LF813"/>
      <c r="LG813"/>
      <c r="LH813"/>
      <c r="LI813"/>
      <c r="LJ813"/>
      <c r="LK813"/>
      <c r="LL813"/>
      <c r="LM813"/>
      <c r="LN813"/>
      <c r="LO813"/>
      <c r="LP813"/>
      <c r="LQ813"/>
      <c r="LR813"/>
      <c r="LS813"/>
      <c r="LT813"/>
      <c r="LU813"/>
      <c r="LV813"/>
      <c r="LW813"/>
      <c r="LX813"/>
      <c r="LY813"/>
      <c r="LZ813"/>
      <c r="MA813"/>
      <c r="MB813"/>
      <c r="MC813"/>
      <c r="MD813"/>
      <c r="ME813"/>
      <c r="MF813"/>
      <c r="MG813"/>
      <c r="MH813"/>
      <c r="MI813"/>
      <c r="MJ813"/>
      <c r="MK813"/>
      <c r="ML813"/>
      <c r="MM813"/>
      <c r="MN813"/>
      <c r="MO813"/>
      <c r="MP813"/>
      <c r="MQ813"/>
      <c r="MR813"/>
      <c r="MS813"/>
      <c r="MT813"/>
      <c r="MU813"/>
      <c r="MV813"/>
      <c r="MW813"/>
      <c r="MX813"/>
      <c r="MY813"/>
      <c r="MZ813"/>
      <c r="NA813"/>
      <c r="NB813"/>
      <c r="NC813"/>
      <c r="ND813"/>
      <c r="NE813"/>
      <c r="NF813"/>
      <c r="NG813"/>
      <c r="NH813"/>
      <c r="NI813"/>
      <c r="NJ813"/>
      <c r="NK813"/>
      <c r="NL813"/>
      <c r="NM813"/>
      <c r="NN813"/>
      <c r="NO813"/>
      <c r="NP813"/>
      <c r="NQ813"/>
      <c r="NR813"/>
      <c r="NS813"/>
      <c r="NT813"/>
      <c r="NU813"/>
      <c r="NV813"/>
      <c r="NW813"/>
      <c r="NX813"/>
      <c r="NY813"/>
      <c r="NZ813"/>
      <c r="OA813"/>
      <c r="OB813"/>
      <c r="OC813"/>
      <c r="OD813"/>
      <c r="OE813"/>
      <c r="OF813"/>
      <c r="OG813"/>
      <c r="OH813"/>
      <c r="OI813"/>
      <c r="OJ813"/>
      <c r="OK813"/>
      <c r="OL813"/>
      <c r="OM813"/>
      <c r="ON813"/>
      <c r="OO813"/>
      <c r="OP813"/>
      <c r="OQ813"/>
      <c r="OR813"/>
      <c r="OS813"/>
      <c r="OT813"/>
      <c r="OU813"/>
      <c r="OV813"/>
      <c r="OW813"/>
      <c r="OX813"/>
      <c r="OY813"/>
      <c r="OZ813"/>
      <c r="PA813"/>
      <c r="PB813"/>
      <c r="PC813"/>
      <c r="PD813"/>
      <c r="PE813"/>
      <c r="PF813"/>
      <c r="PG813"/>
      <c r="PH813"/>
      <c r="PI813"/>
      <c r="PJ813"/>
      <c r="PK813"/>
      <c r="PL813"/>
      <c r="PM813"/>
      <c r="PN813"/>
      <c r="PO813"/>
      <c r="PP813"/>
      <c r="PQ813"/>
      <c r="PR813"/>
      <c r="PS813"/>
      <c r="PT813"/>
      <c r="PU813"/>
      <c r="PV813"/>
      <c r="PW813"/>
      <c r="PX813"/>
      <c r="PY813"/>
      <c r="PZ813"/>
      <c r="QA813"/>
      <c r="QB813"/>
      <c r="QC813"/>
      <c r="QD813"/>
      <c r="QE813"/>
      <c r="QF813"/>
      <c r="QG813"/>
      <c r="QH813"/>
      <c r="QI813"/>
      <c r="QJ813"/>
      <c r="QK813"/>
      <c r="QL813"/>
      <c r="QM813"/>
      <c r="QN813"/>
      <c r="QO813"/>
      <c r="QP813"/>
      <c r="QQ813"/>
      <c r="QR813"/>
      <c r="QS813"/>
      <c r="QT813"/>
      <c r="QU813"/>
      <c r="QV813"/>
      <c r="QW813"/>
      <c r="QX813"/>
      <c r="QY813"/>
      <c r="QZ813"/>
      <c r="RA813"/>
      <c r="RB813"/>
      <c r="RC813"/>
      <c r="RD813"/>
      <c r="RE813"/>
      <c r="RF813"/>
      <c r="RG813"/>
      <c r="RH813"/>
      <c r="RI813"/>
      <c r="RJ813"/>
      <c r="RK813"/>
      <c r="RL813"/>
      <c r="RM813"/>
      <c r="RN813"/>
      <c r="RO813"/>
      <c r="RP813"/>
      <c r="RQ813"/>
      <c r="RR813"/>
      <c r="RS813"/>
      <c r="RT813"/>
      <c r="RU813"/>
      <c r="RV813"/>
      <c r="RW813"/>
      <c r="RX813"/>
      <c r="RY813"/>
      <c r="RZ813"/>
      <c r="SA813"/>
      <c r="SB813"/>
      <c r="SC813"/>
      <c r="SD813"/>
      <c r="SE813"/>
      <c r="SF813"/>
      <c r="SG813"/>
      <c r="SH813"/>
      <c r="SI813"/>
      <c r="SJ813"/>
      <c r="SK813"/>
      <c r="SL813"/>
      <c r="SM813"/>
      <c r="SN813"/>
      <c r="SO813"/>
      <c r="SP813"/>
    </row>
    <row r="814" spans="1:510" ht="16.5" customHeight="1" x14ac:dyDescent="0.2">
      <c r="A814" s="20">
        <v>206</v>
      </c>
      <c r="B814" s="20" t="s">
        <v>62</v>
      </c>
      <c r="C814" s="20" t="s">
        <v>915</v>
      </c>
      <c r="D814" s="20" t="s">
        <v>38</v>
      </c>
      <c r="E814" s="20" t="s">
        <v>1345</v>
      </c>
      <c r="F814" s="22" t="s">
        <v>930</v>
      </c>
      <c r="G814" s="20" t="s">
        <v>42</v>
      </c>
      <c r="H814" s="20" t="s">
        <v>35</v>
      </c>
      <c r="I814" s="20" t="s">
        <v>81</v>
      </c>
      <c r="J814" s="22" t="s">
        <v>915</v>
      </c>
      <c r="K814" s="20"/>
      <c r="L814" s="20"/>
      <c r="M814" s="20"/>
      <c r="N814" s="20"/>
      <c r="O814" s="23"/>
      <c r="P814" s="23">
        <v>1500000</v>
      </c>
      <c r="Q814" s="24">
        <v>1</v>
      </c>
      <c r="R814" s="25">
        <v>45839</v>
      </c>
      <c r="S814" s="20" t="s">
        <v>83</v>
      </c>
      <c r="T814" s="26">
        <f t="shared" si="14"/>
        <v>1500000</v>
      </c>
      <c r="U814" s="27" t="s">
        <v>100</v>
      </c>
      <c r="V814" s="27" t="s">
        <v>100</v>
      </c>
      <c r="W814"/>
      <c r="X814"/>
      <c r="Y814"/>
      <c r="Z814"/>
      <c r="AA814"/>
      <c r="AB814"/>
      <c r="AC814"/>
      <c r="AD814"/>
      <c r="AE814"/>
      <c r="AF814"/>
      <c r="AG814"/>
      <c r="AH814"/>
      <c r="AI814"/>
      <c r="AJ814"/>
      <c r="AK814"/>
      <c r="AL814"/>
      <c r="AM814"/>
      <c r="AN814"/>
      <c r="AO814"/>
      <c r="AP814"/>
      <c r="AQ814"/>
      <c r="AR814"/>
      <c r="AS814"/>
      <c r="AT814"/>
      <c r="AU814"/>
      <c r="AV814"/>
      <c r="AW814"/>
      <c r="AX814"/>
      <c r="AY814"/>
      <c r="AZ814"/>
      <c r="BA814"/>
      <c r="BB814"/>
      <c r="BC814"/>
      <c r="BD814"/>
      <c r="BE814"/>
      <c r="BF814"/>
      <c r="BG814"/>
      <c r="BH814"/>
      <c r="BI814"/>
      <c r="BJ814"/>
      <c r="BK814"/>
      <c r="BL814"/>
      <c r="BM814"/>
      <c r="BN814"/>
      <c r="BO814"/>
      <c r="BP814"/>
      <c r="BQ814"/>
      <c r="BR814"/>
      <c r="BS814"/>
      <c r="BT814"/>
      <c r="BU814"/>
      <c r="BV814"/>
      <c r="BW814"/>
      <c r="BX814"/>
      <c r="BY814"/>
      <c r="BZ814"/>
      <c r="CA814"/>
      <c r="CB814"/>
      <c r="CC814"/>
      <c r="CD814"/>
      <c r="CE814"/>
      <c r="CF814"/>
      <c r="CG814"/>
      <c r="CH814"/>
      <c r="CI814"/>
      <c r="CJ814"/>
      <c r="CK814"/>
      <c r="CL814"/>
      <c r="CM814"/>
      <c r="CN814"/>
      <c r="CO814"/>
      <c r="CP814"/>
      <c r="CQ814"/>
      <c r="CR814"/>
      <c r="CS814"/>
      <c r="CT814"/>
      <c r="CU814"/>
      <c r="CV814"/>
      <c r="CW814"/>
      <c r="CX814"/>
      <c r="CY814"/>
      <c r="CZ814"/>
      <c r="DA814"/>
      <c r="DB814"/>
      <c r="DC814"/>
      <c r="DD814"/>
      <c r="DE814"/>
      <c r="DF814"/>
      <c r="DG814"/>
      <c r="DH814"/>
      <c r="DI814"/>
      <c r="DJ814"/>
      <c r="DK814"/>
      <c r="DL814"/>
      <c r="DM814"/>
      <c r="DN814"/>
      <c r="DO814"/>
      <c r="DP814"/>
      <c r="DQ814"/>
      <c r="DR814"/>
      <c r="DS814"/>
      <c r="DT814"/>
      <c r="DU814"/>
      <c r="DV814"/>
      <c r="DW814"/>
      <c r="DX814"/>
      <c r="DY814"/>
      <c r="DZ814"/>
      <c r="EA814"/>
      <c r="EB814"/>
      <c r="EC814"/>
      <c r="ED814"/>
      <c r="EE814"/>
      <c r="EF814"/>
      <c r="EG814"/>
      <c r="EH814"/>
      <c r="EI814"/>
      <c r="EJ814"/>
      <c r="EK814"/>
      <c r="EL814"/>
      <c r="EM814"/>
      <c r="EN814"/>
      <c r="EO814"/>
      <c r="EP814"/>
      <c r="EQ814"/>
      <c r="ER814"/>
      <c r="ES814"/>
      <c r="ET814"/>
      <c r="EU814"/>
      <c r="EV814"/>
      <c r="EW814"/>
      <c r="EX814"/>
      <c r="EY814"/>
      <c r="EZ814"/>
      <c r="FA814"/>
      <c r="FB814"/>
      <c r="FC814"/>
      <c r="FD814"/>
      <c r="FE814"/>
      <c r="FF814"/>
      <c r="FG814"/>
      <c r="FH814"/>
      <c r="FI814"/>
      <c r="FJ814"/>
      <c r="FK814"/>
      <c r="FL814"/>
      <c r="FM814"/>
      <c r="FN814"/>
      <c r="FO814"/>
      <c r="FP814"/>
      <c r="FQ814"/>
      <c r="FR814"/>
      <c r="FS814"/>
      <c r="FT814"/>
      <c r="FU814"/>
      <c r="FV814"/>
      <c r="FW814"/>
      <c r="FX814"/>
      <c r="FY814"/>
      <c r="FZ814"/>
      <c r="GA814"/>
      <c r="GB814"/>
      <c r="GC814"/>
      <c r="GD814"/>
      <c r="GE814"/>
      <c r="GF814"/>
      <c r="GG814"/>
      <c r="GH814"/>
      <c r="GI814"/>
      <c r="GJ814"/>
      <c r="GK814"/>
      <c r="GL814"/>
      <c r="GM814"/>
      <c r="GN814"/>
      <c r="GO814"/>
      <c r="GP814"/>
      <c r="GQ814"/>
      <c r="GR814"/>
      <c r="GS814"/>
      <c r="GT814"/>
      <c r="GU814"/>
      <c r="GV814"/>
      <c r="GW814"/>
      <c r="GX814"/>
      <c r="GY814"/>
      <c r="GZ814"/>
      <c r="HA814"/>
      <c r="HB814"/>
      <c r="HC814"/>
      <c r="HD814"/>
      <c r="HE814"/>
      <c r="HF814"/>
      <c r="HG814"/>
      <c r="HH814"/>
      <c r="HI814"/>
      <c r="HJ814"/>
      <c r="HK814"/>
      <c r="HL814"/>
      <c r="HM814"/>
      <c r="HN814"/>
      <c r="HO814"/>
      <c r="HP814"/>
      <c r="HQ814"/>
      <c r="HR814"/>
      <c r="HS814"/>
      <c r="HT814"/>
      <c r="HU814"/>
      <c r="HV814"/>
      <c r="HW814"/>
      <c r="HX814"/>
      <c r="HY814"/>
      <c r="HZ814"/>
      <c r="IA814"/>
      <c r="IB814"/>
      <c r="IC814"/>
      <c r="ID814"/>
      <c r="IE814"/>
      <c r="IF814"/>
      <c r="IG814"/>
      <c r="IH814"/>
      <c r="II814"/>
      <c r="IJ814"/>
      <c r="IK814"/>
      <c r="IL814"/>
      <c r="IM814"/>
      <c r="IN814"/>
      <c r="IO814"/>
      <c r="IP814"/>
      <c r="IQ814"/>
      <c r="IR814"/>
      <c r="IS814"/>
      <c r="IT814"/>
      <c r="IU814"/>
      <c r="IV814"/>
      <c r="IW814"/>
      <c r="IX814"/>
      <c r="IY814"/>
      <c r="IZ814"/>
      <c r="JA814"/>
      <c r="JB814"/>
      <c r="JC814"/>
      <c r="JD814"/>
      <c r="JE814"/>
      <c r="JF814"/>
      <c r="JG814"/>
      <c r="JH814"/>
      <c r="JI814"/>
      <c r="JJ814"/>
      <c r="JK814"/>
      <c r="JL814"/>
      <c r="JM814"/>
      <c r="JN814"/>
      <c r="JO814"/>
      <c r="JP814"/>
      <c r="JQ814"/>
      <c r="JR814"/>
      <c r="JS814"/>
      <c r="JT814"/>
      <c r="JU814"/>
      <c r="JV814"/>
      <c r="JW814"/>
      <c r="JX814"/>
      <c r="JY814"/>
      <c r="JZ814"/>
      <c r="KA814"/>
      <c r="KB814"/>
      <c r="KC814"/>
      <c r="KD814"/>
      <c r="KE814"/>
      <c r="KF814"/>
      <c r="KG814"/>
      <c r="KH814"/>
      <c r="KI814"/>
      <c r="KJ814"/>
      <c r="KK814"/>
      <c r="KL814"/>
      <c r="KM814"/>
      <c r="KN814"/>
      <c r="KO814"/>
      <c r="KP814"/>
      <c r="KQ814"/>
      <c r="KR814"/>
      <c r="KS814"/>
      <c r="KT814"/>
      <c r="KU814"/>
      <c r="KV814"/>
      <c r="KW814"/>
      <c r="KX814"/>
      <c r="KY814"/>
      <c r="KZ814"/>
      <c r="LA814"/>
      <c r="LB814"/>
      <c r="LC814"/>
      <c r="LD814"/>
      <c r="LE814"/>
      <c r="LF814"/>
      <c r="LG814"/>
      <c r="LH814"/>
      <c r="LI814"/>
      <c r="LJ814"/>
      <c r="LK814"/>
      <c r="LL814"/>
      <c r="LM814"/>
      <c r="LN814"/>
      <c r="LO814"/>
      <c r="LP814"/>
      <c r="LQ814"/>
      <c r="LR814"/>
      <c r="LS814"/>
      <c r="LT814"/>
      <c r="LU814"/>
      <c r="LV814"/>
      <c r="LW814"/>
      <c r="LX814"/>
      <c r="LY814"/>
      <c r="LZ814"/>
      <c r="MA814"/>
      <c r="MB814"/>
      <c r="MC814"/>
      <c r="MD814"/>
      <c r="ME814"/>
      <c r="MF814"/>
      <c r="MG814"/>
      <c r="MH814"/>
      <c r="MI814"/>
      <c r="MJ814"/>
      <c r="MK814"/>
      <c r="ML814"/>
      <c r="MM814"/>
      <c r="MN814"/>
      <c r="MO814"/>
      <c r="MP814"/>
      <c r="MQ814"/>
      <c r="MR814"/>
      <c r="MS814"/>
      <c r="MT814"/>
      <c r="MU814"/>
      <c r="MV814"/>
      <c r="MW814"/>
      <c r="MX814"/>
      <c r="MY814"/>
      <c r="MZ814"/>
      <c r="NA814"/>
      <c r="NB814"/>
      <c r="NC814"/>
      <c r="ND814"/>
      <c r="NE814"/>
      <c r="NF814"/>
      <c r="NG814"/>
      <c r="NH814"/>
      <c r="NI814"/>
      <c r="NJ814"/>
      <c r="NK814"/>
      <c r="NL814"/>
      <c r="NM814"/>
      <c r="NN814"/>
      <c r="NO814"/>
      <c r="NP814"/>
      <c r="NQ814"/>
      <c r="NR814"/>
      <c r="NS814"/>
      <c r="NT814"/>
      <c r="NU814"/>
      <c r="NV814"/>
      <c r="NW814"/>
      <c r="NX814"/>
      <c r="NY814"/>
      <c r="NZ814"/>
      <c r="OA814"/>
      <c r="OB814"/>
      <c r="OC814"/>
      <c r="OD814"/>
      <c r="OE814"/>
      <c r="OF814"/>
      <c r="OG814"/>
      <c r="OH814"/>
      <c r="OI814"/>
      <c r="OJ814"/>
      <c r="OK814"/>
      <c r="OL814"/>
      <c r="OM814"/>
      <c r="ON814"/>
      <c r="OO814"/>
      <c r="OP814"/>
      <c r="OQ814"/>
      <c r="OR814"/>
      <c r="OS814"/>
      <c r="OT814"/>
      <c r="OU814"/>
      <c r="OV814"/>
      <c r="OW814"/>
      <c r="OX814"/>
      <c r="OY814"/>
      <c r="OZ814"/>
      <c r="PA814"/>
      <c r="PB814"/>
      <c r="PC814"/>
      <c r="PD814"/>
      <c r="PE814"/>
      <c r="PF814"/>
      <c r="PG814"/>
      <c r="PH814"/>
      <c r="PI814"/>
      <c r="PJ814"/>
      <c r="PK814"/>
      <c r="PL814"/>
      <c r="PM814"/>
      <c r="PN814"/>
      <c r="PO814"/>
      <c r="PP814"/>
      <c r="PQ814"/>
      <c r="PR814"/>
      <c r="PS814"/>
      <c r="PT814"/>
      <c r="PU814"/>
      <c r="PV814"/>
      <c r="PW814"/>
      <c r="PX814"/>
      <c r="PY814"/>
      <c r="PZ814"/>
      <c r="QA814"/>
      <c r="QB814"/>
      <c r="QC814"/>
      <c r="QD814"/>
      <c r="QE814"/>
      <c r="QF814"/>
      <c r="QG814"/>
      <c r="QH814"/>
      <c r="QI814"/>
      <c r="QJ814"/>
      <c r="QK814"/>
      <c r="QL814"/>
      <c r="QM814"/>
      <c r="QN814"/>
      <c r="QO814"/>
      <c r="QP814"/>
      <c r="QQ814"/>
      <c r="QR814"/>
      <c r="QS814"/>
      <c r="QT814"/>
      <c r="QU814"/>
      <c r="QV814"/>
      <c r="QW814"/>
      <c r="QX814"/>
      <c r="QY814"/>
      <c r="QZ814"/>
      <c r="RA814"/>
      <c r="RB814"/>
      <c r="RC814"/>
      <c r="RD814"/>
      <c r="RE814"/>
      <c r="RF814"/>
      <c r="RG814"/>
      <c r="RH814"/>
      <c r="RI814"/>
      <c r="RJ814"/>
      <c r="RK814"/>
      <c r="RL814"/>
      <c r="RM814"/>
      <c r="RN814"/>
      <c r="RO814"/>
      <c r="RP814"/>
      <c r="RQ814"/>
      <c r="RR814"/>
      <c r="RS814"/>
      <c r="RT814"/>
      <c r="RU814"/>
      <c r="RV814"/>
      <c r="RW814"/>
      <c r="RX814"/>
      <c r="RY814"/>
      <c r="RZ814"/>
      <c r="SA814"/>
      <c r="SB814"/>
      <c r="SC814"/>
      <c r="SD814"/>
      <c r="SE814"/>
      <c r="SF814"/>
      <c r="SG814"/>
      <c r="SH814"/>
      <c r="SI814"/>
      <c r="SJ814"/>
      <c r="SK814"/>
      <c r="SL814"/>
      <c r="SM814"/>
      <c r="SN814"/>
      <c r="SO814"/>
      <c r="SP814"/>
    </row>
    <row r="815" spans="1:510" ht="16.5" customHeight="1" x14ac:dyDescent="0.2">
      <c r="A815" s="20">
        <v>207</v>
      </c>
      <c r="B815" s="20" t="s">
        <v>62</v>
      </c>
      <c r="C815" s="20" t="s">
        <v>915</v>
      </c>
      <c r="D815" s="20" t="s">
        <v>38</v>
      </c>
      <c r="E815" s="20" t="s">
        <v>1345</v>
      </c>
      <c r="F815" s="22" t="s">
        <v>930</v>
      </c>
      <c r="G815" s="20" t="s">
        <v>42</v>
      </c>
      <c r="H815" s="20" t="s">
        <v>35</v>
      </c>
      <c r="I815" s="20" t="s">
        <v>81</v>
      </c>
      <c r="J815" s="22" t="s">
        <v>915</v>
      </c>
      <c r="K815" s="20"/>
      <c r="L815" s="20"/>
      <c r="M815" s="20"/>
      <c r="N815" s="20"/>
      <c r="O815" s="23"/>
      <c r="P815" s="23">
        <v>1500000</v>
      </c>
      <c r="Q815" s="24">
        <v>1</v>
      </c>
      <c r="R815" s="25">
        <v>45870</v>
      </c>
      <c r="S815" s="20" t="s">
        <v>83</v>
      </c>
      <c r="T815" s="26">
        <f t="shared" si="14"/>
        <v>1500000</v>
      </c>
      <c r="U815" s="27" t="s">
        <v>100</v>
      </c>
      <c r="V815" s="27" t="s">
        <v>100</v>
      </c>
      <c r="W815"/>
      <c r="X815"/>
      <c r="Y815"/>
      <c r="Z815"/>
      <c r="AA815"/>
      <c r="AB815"/>
      <c r="AC815"/>
      <c r="AD815"/>
      <c r="AE815"/>
      <c r="AF815"/>
      <c r="AG815"/>
      <c r="AH815"/>
      <c r="AI815"/>
      <c r="AJ815"/>
      <c r="AK815"/>
      <c r="AL815"/>
      <c r="AM815"/>
      <c r="AN815"/>
      <c r="AO815"/>
      <c r="AP815"/>
      <c r="AQ815"/>
      <c r="AR815"/>
      <c r="AS815"/>
      <c r="AT815"/>
      <c r="AU815"/>
      <c r="AV815"/>
      <c r="AW815"/>
      <c r="AX815"/>
      <c r="AY815"/>
      <c r="AZ815"/>
      <c r="BA815"/>
      <c r="BB815"/>
      <c r="BC815"/>
      <c r="BD815"/>
      <c r="BE815"/>
      <c r="BF815"/>
      <c r="BG815"/>
      <c r="BH815"/>
      <c r="BI815"/>
      <c r="BJ815"/>
      <c r="BK815"/>
      <c r="BL815"/>
      <c r="BM815"/>
      <c r="BN815"/>
      <c r="BO815"/>
      <c r="BP815"/>
      <c r="BQ815"/>
      <c r="BR815"/>
      <c r="BS815"/>
      <c r="BT815"/>
      <c r="BU815"/>
      <c r="BV815"/>
      <c r="BW815"/>
      <c r="BX815"/>
      <c r="BY815"/>
      <c r="BZ815"/>
      <c r="CA815"/>
      <c r="CB815"/>
      <c r="CC815"/>
      <c r="CD815"/>
      <c r="CE815"/>
      <c r="CF815"/>
      <c r="CG815"/>
      <c r="CH815"/>
      <c r="CI815"/>
      <c r="CJ815"/>
      <c r="CK815"/>
      <c r="CL815"/>
      <c r="CM815"/>
      <c r="CN815"/>
      <c r="CO815"/>
      <c r="CP815"/>
      <c r="CQ815"/>
      <c r="CR815"/>
      <c r="CS815"/>
      <c r="CT815"/>
      <c r="CU815"/>
      <c r="CV815"/>
      <c r="CW815"/>
      <c r="CX815"/>
      <c r="CY815"/>
      <c r="CZ815"/>
      <c r="DA815"/>
      <c r="DB815"/>
      <c r="DC815"/>
      <c r="DD815"/>
      <c r="DE815"/>
      <c r="DF815"/>
      <c r="DG815"/>
      <c r="DH815"/>
      <c r="DI815"/>
      <c r="DJ815"/>
      <c r="DK815"/>
      <c r="DL815"/>
      <c r="DM815"/>
      <c r="DN815"/>
      <c r="DO815"/>
      <c r="DP815"/>
      <c r="DQ815"/>
      <c r="DR815"/>
      <c r="DS815"/>
      <c r="DT815"/>
      <c r="DU815"/>
      <c r="DV815"/>
      <c r="DW815"/>
      <c r="DX815"/>
      <c r="DY815"/>
      <c r="DZ815"/>
      <c r="EA815"/>
      <c r="EB815"/>
      <c r="EC815"/>
      <c r="ED815"/>
      <c r="EE815"/>
      <c r="EF815"/>
      <c r="EG815"/>
      <c r="EH815"/>
      <c r="EI815"/>
      <c r="EJ815"/>
      <c r="EK815"/>
      <c r="EL815"/>
      <c r="EM815"/>
      <c r="EN815"/>
      <c r="EO815"/>
      <c r="EP815"/>
      <c r="EQ815"/>
      <c r="ER815"/>
      <c r="ES815"/>
      <c r="ET815"/>
      <c r="EU815"/>
      <c r="EV815"/>
      <c r="EW815"/>
      <c r="EX815"/>
      <c r="EY815"/>
      <c r="EZ815"/>
      <c r="FA815"/>
      <c r="FB815"/>
      <c r="FC815"/>
      <c r="FD815"/>
      <c r="FE815"/>
      <c r="FF815"/>
      <c r="FG815"/>
      <c r="FH815"/>
      <c r="FI815"/>
      <c r="FJ815"/>
      <c r="FK815"/>
      <c r="FL815"/>
      <c r="FM815"/>
      <c r="FN815"/>
      <c r="FO815"/>
      <c r="FP815"/>
      <c r="FQ815"/>
      <c r="FR815"/>
      <c r="FS815"/>
      <c r="FT815"/>
      <c r="FU815"/>
      <c r="FV815"/>
      <c r="FW815"/>
      <c r="FX815"/>
      <c r="FY815"/>
      <c r="FZ815"/>
      <c r="GA815"/>
      <c r="GB815"/>
      <c r="GC815"/>
      <c r="GD815"/>
      <c r="GE815"/>
      <c r="GF815"/>
      <c r="GG815"/>
      <c r="GH815"/>
      <c r="GI815"/>
      <c r="GJ815"/>
      <c r="GK815"/>
      <c r="GL815"/>
      <c r="GM815"/>
      <c r="GN815"/>
      <c r="GO815"/>
      <c r="GP815"/>
      <c r="GQ815"/>
      <c r="GR815"/>
      <c r="GS815"/>
      <c r="GT815"/>
      <c r="GU815"/>
      <c r="GV815"/>
      <c r="GW815"/>
      <c r="GX815"/>
      <c r="GY815"/>
      <c r="GZ815"/>
      <c r="HA815"/>
      <c r="HB815"/>
      <c r="HC815"/>
      <c r="HD815"/>
      <c r="HE815"/>
      <c r="HF815"/>
      <c r="HG815"/>
      <c r="HH815"/>
      <c r="HI815"/>
      <c r="HJ815"/>
      <c r="HK815"/>
      <c r="HL815"/>
      <c r="HM815"/>
      <c r="HN815"/>
      <c r="HO815"/>
      <c r="HP815"/>
      <c r="HQ815"/>
      <c r="HR815"/>
      <c r="HS815"/>
      <c r="HT815"/>
      <c r="HU815"/>
      <c r="HV815"/>
      <c r="HW815"/>
      <c r="HX815"/>
      <c r="HY815"/>
      <c r="HZ815"/>
      <c r="IA815"/>
      <c r="IB815"/>
      <c r="IC815"/>
      <c r="ID815"/>
      <c r="IE815"/>
      <c r="IF815"/>
      <c r="IG815"/>
      <c r="IH815"/>
      <c r="II815"/>
      <c r="IJ815"/>
      <c r="IK815"/>
      <c r="IL815"/>
      <c r="IM815"/>
      <c r="IN815"/>
      <c r="IO815"/>
      <c r="IP815"/>
      <c r="IQ815"/>
      <c r="IR815"/>
      <c r="IS815"/>
      <c r="IT815"/>
      <c r="IU815"/>
      <c r="IV815"/>
      <c r="IW815"/>
      <c r="IX815"/>
      <c r="IY815"/>
      <c r="IZ815"/>
      <c r="JA815"/>
      <c r="JB815"/>
      <c r="JC815"/>
      <c r="JD815"/>
      <c r="JE815"/>
      <c r="JF815"/>
      <c r="JG815"/>
      <c r="JH815"/>
      <c r="JI815"/>
      <c r="JJ815"/>
      <c r="JK815"/>
      <c r="JL815"/>
      <c r="JM815"/>
      <c r="JN815"/>
      <c r="JO815"/>
      <c r="JP815"/>
      <c r="JQ815"/>
      <c r="JR815"/>
      <c r="JS815"/>
      <c r="JT815"/>
      <c r="JU815"/>
      <c r="JV815"/>
      <c r="JW815"/>
      <c r="JX815"/>
      <c r="JY815"/>
      <c r="JZ815"/>
      <c r="KA815"/>
      <c r="KB815"/>
      <c r="KC815"/>
      <c r="KD815"/>
      <c r="KE815"/>
      <c r="KF815"/>
      <c r="KG815"/>
      <c r="KH815"/>
      <c r="KI815"/>
      <c r="KJ815"/>
      <c r="KK815"/>
      <c r="KL815"/>
      <c r="KM815"/>
      <c r="KN815"/>
      <c r="KO815"/>
      <c r="KP815"/>
      <c r="KQ815"/>
      <c r="KR815"/>
      <c r="KS815"/>
      <c r="KT815"/>
      <c r="KU815"/>
      <c r="KV815"/>
      <c r="KW815"/>
      <c r="KX815"/>
      <c r="KY815"/>
      <c r="KZ815"/>
      <c r="LA815"/>
      <c r="LB815"/>
      <c r="LC815"/>
      <c r="LD815"/>
      <c r="LE815"/>
      <c r="LF815"/>
      <c r="LG815"/>
      <c r="LH815"/>
      <c r="LI815"/>
      <c r="LJ815"/>
      <c r="LK815"/>
      <c r="LL815"/>
      <c r="LM815"/>
      <c r="LN815"/>
      <c r="LO815"/>
      <c r="LP815"/>
      <c r="LQ815"/>
      <c r="LR815"/>
      <c r="LS815"/>
      <c r="LT815"/>
      <c r="LU815"/>
      <c r="LV815"/>
      <c r="LW815"/>
      <c r="LX815"/>
      <c r="LY815"/>
      <c r="LZ815"/>
      <c r="MA815"/>
      <c r="MB815"/>
      <c r="MC815"/>
      <c r="MD815"/>
      <c r="ME815"/>
      <c r="MF815"/>
      <c r="MG815"/>
      <c r="MH815"/>
      <c r="MI815"/>
      <c r="MJ815"/>
      <c r="MK815"/>
      <c r="ML815"/>
      <c r="MM815"/>
      <c r="MN815"/>
      <c r="MO815"/>
      <c r="MP815"/>
      <c r="MQ815"/>
      <c r="MR815"/>
      <c r="MS815"/>
      <c r="MT815"/>
      <c r="MU815"/>
      <c r="MV815"/>
      <c r="MW815"/>
      <c r="MX815"/>
      <c r="MY815"/>
      <c r="MZ815"/>
      <c r="NA815"/>
      <c r="NB815"/>
      <c r="NC815"/>
      <c r="ND815"/>
      <c r="NE815"/>
      <c r="NF815"/>
      <c r="NG815"/>
      <c r="NH815"/>
      <c r="NI815"/>
      <c r="NJ815"/>
      <c r="NK815"/>
      <c r="NL815"/>
      <c r="NM815"/>
      <c r="NN815"/>
      <c r="NO815"/>
      <c r="NP815"/>
      <c r="NQ815"/>
      <c r="NR815"/>
      <c r="NS815"/>
      <c r="NT815"/>
      <c r="NU815"/>
      <c r="NV815"/>
      <c r="NW815"/>
      <c r="NX815"/>
      <c r="NY815"/>
      <c r="NZ815"/>
      <c r="OA815"/>
      <c r="OB815"/>
      <c r="OC815"/>
      <c r="OD815"/>
      <c r="OE815"/>
      <c r="OF815"/>
      <c r="OG815"/>
      <c r="OH815"/>
      <c r="OI815"/>
      <c r="OJ815"/>
      <c r="OK815"/>
      <c r="OL815"/>
      <c r="OM815"/>
      <c r="ON815"/>
      <c r="OO815"/>
      <c r="OP815"/>
      <c r="OQ815"/>
      <c r="OR815"/>
      <c r="OS815"/>
      <c r="OT815"/>
      <c r="OU815"/>
      <c r="OV815"/>
      <c r="OW815"/>
      <c r="OX815"/>
      <c r="OY815"/>
      <c r="OZ815"/>
      <c r="PA815"/>
      <c r="PB815"/>
      <c r="PC815"/>
      <c r="PD815"/>
      <c r="PE815"/>
      <c r="PF815"/>
      <c r="PG815"/>
      <c r="PH815"/>
      <c r="PI815"/>
      <c r="PJ815"/>
      <c r="PK815"/>
      <c r="PL815"/>
      <c r="PM815"/>
      <c r="PN815"/>
      <c r="PO815"/>
      <c r="PP815"/>
      <c r="PQ815"/>
      <c r="PR815"/>
      <c r="PS815"/>
      <c r="PT815"/>
      <c r="PU815"/>
      <c r="PV815"/>
      <c r="PW815"/>
      <c r="PX815"/>
      <c r="PY815"/>
      <c r="PZ815"/>
      <c r="QA815"/>
      <c r="QB815"/>
      <c r="QC815"/>
      <c r="QD815"/>
      <c r="QE815"/>
      <c r="QF815"/>
      <c r="QG815"/>
      <c r="QH815"/>
      <c r="QI815"/>
      <c r="QJ815"/>
      <c r="QK815"/>
      <c r="QL815"/>
      <c r="QM815"/>
      <c r="QN815"/>
      <c r="QO815"/>
      <c r="QP815"/>
      <c r="QQ815"/>
      <c r="QR815"/>
      <c r="QS815"/>
      <c r="QT815"/>
      <c r="QU815"/>
      <c r="QV815"/>
      <c r="QW815"/>
      <c r="QX815"/>
      <c r="QY815"/>
      <c r="QZ815"/>
      <c r="RA815"/>
      <c r="RB815"/>
      <c r="RC815"/>
      <c r="RD815"/>
      <c r="RE815"/>
      <c r="RF815"/>
      <c r="RG815"/>
      <c r="RH815"/>
      <c r="RI815"/>
      <c r="RJ815"/>
      <c r="RK815"/>
      <c r="RL815"/>
      <c r="RM815"/>
      <c r="RN815"/>
      <c r="RO815"/>
      <c r="RP815"/>
      <c r="RQ815"/>
      <c r="RR815"/>
      <c r="RS815"/>
      <c r="RT815"/>
      <c r="RU815"/>
      <c r="RV815"/>
      <c r="RW815"/>
      <c r="RX815"/>
      <c r="RY815"/>
      <c r="RZ815"/>
      <c r="SA815"/>
      <c r="SB815"/>
      <c r="SC815"/>
      <c r="SD815"/>
      <c r="SE815"/>
      <c r="SF815"/>
      <c r="SG815"/>
      <c r="SH815"/>
      <c r="SI815"/>
      <c r="SJ815"/>
      <c r="SK815"/>
      <c r="SL815"/>
      <c r="SM815"/>
      <c r="SN815"/>
      <c r="SO815"/>
      <c r="SP815"/>
    </row>
    <row r="816" spans="1:510" ht="16.5" customHeight="1" x14ac:dyDescent="0.2">
      <c r="A816" s="20">
        <v>208</v>
      </c>
      <c r="B816" s="20" t="s">
        <v>62</v>
      </c>
      <c r="C816" s="20" t="s">
        <v>915</v>
      </c>
      <c r="D816" s="20" t="s">
        <v>38</v>
      </c>
      <c r="E816" s="20" t="s">
        <v>1345</v>
      </c>
      <c r="F816" s="22" t="s">
        <v>930</v>
      </c>
      <c r="G816" s="20" t="s">
        <v>42</v>
      </c>
      <c r="H816" s="20" t="s">
        <v>35</v>
      </c>
      <c r="I816" s="20" t="s">
        <v>81</v>
      </c>
      <c r="J816" s="22" t="s">
        <v>915</v>
      </c>
      <c r="K816" s="20"/>
      <c r="L816" s="20"/>
      <c r="M816" s="20"/>
      <c r="N816" s="20"/>
      <c r="O816" s="23"/>
      <c r="P816" s="23">
        <v>1500000</v>
      </c>
      <c r="Q816" s="24">
        <v>1</v>
      </c>
      <c r="R816" s="25">
        <v>45901</v>
      </c>
      <c r="S816" s="20" t="s">
        <v>83</v>
      </c>
      <c r="T816" s="26">
        <f t="shared" si="14"/>
        <v>1500000</v>
      </c>
      <c r="U816" s="27" t="s">
        <v>100</v>
      </c>
      <c r="V816" s="27" t="s">
        <v>100</v>
      </c>
      <c r="W816"/>
      <c r="X816"/>
      <c r="Y816"/>
      <c r="Z816"/>
      <c r="AA816"/>
      <c r="AB816"/>
      <c r="AC816"/>
      <c r="AD816"/>
      <c r="AE816"/>
      <c r="AF816"/>
      <c r="AG816"/>
      <c r="AH816"/>
      <c r="AI816"/>
      <c r="AJ816"/>
      <c r="AK816"/>
      <c r="AL816"/>
      <c r="AM816"/>
      <c r="AN816"/>
      <c r="AO816"/>
      <c r="AP816"/>
      <c r="AQ816"/>
      <c r="AR816"/>
      <c r="AS816"/>
      <c r="AT816"/>
      <c r="AU816"/>
      <c r="AV816"/>
      <c r="AW816"/>
      <c r="AX816"/>
      <c r="AY816"/>
      <c r="AZ816"/>
      <c r="BA816"/>
      <c r="BB816"/>
      <c r="BC816"/>
      <c r="BD816"/>
      <c r="BE816"/>
      <c r="BF816"/>
      <c r="BG816"/>
      <c r="BH816"/>
      <c r="BI816"/>
      <c r="BJ816"/>
      <c r="BK816"/>
      <c r="BL816"/>
      <c r="BM816"/>
      <c r="BN816"/>
      <c r="BO816"/>
      <c r="BP816"/>
      <c r="BQ816"/>
      <c r="BR816"/>
      <c r="BS816"/>
      <c r="BT816"/>
      <c r="BU816"/>
      <c r="BV816"/>
      <c r="BW816"/>
      <c r="BX816"/>
      <c r="BY816"/>
      <c r="BZ816"/>
      <c r="CA816"/>
      <c r="CB816"/>
      <c r="CC816"/>
      <c r="CD816"/>
      <c r="CE816"/>
      <c r="CF816"/>
      <c r="CG816"/>
      <c r="CH816"/>
      <c r="CI816"/>
      <c r="CJ816"/>
      <c r="CK816"/>
      <c r="CL816"/>
      <c r="CM816"/>
      <c r="CN816"/>
      <c r="CO816"/>
      <c r="CP816"/>
      <c r="CQ816"/>
      <c r="CR816"/>
      <c r="CS816"/>
      <c r="CT816"/>
      <c r="CU816"/>
      <c r="CV816"/>
      <c r="CW816"/>
      <c r="CX816"/>
      <c r="CY816"/>
      <c r="CZ816"/>
      <c r="DA816"/>
      <c r="DB816"/>
      <c r="DC816"/>
      <c r="DD816"/>
      <c r="DE816"/>
      <c r="DF816"/>
      <c r="DG816"/>
      <c r="DH816"/>
      <c r="DI816"/>
      <c r="DJ816"/>
      <c r="DK816"/>
      <c r="DL816"/>
      <c r="DM816"/>
      <c r="DN816"/>
      <c r="DO816"/>
      <c r="DP816"/>
      <c r="DQ816"/>
      <c r="DR816"/>
      <c r="DS816"/>
      <c r="DT816"/>
      <c r="DU816"/>
      <c r="DV816"/>
      <c r="DW816"/>
      <c r="DX816"/>
      <c r="DY816"/>
      <c r="DZ816"/>
      <c r="EA816"/>
      <c r="EB816"/>
      <c r="EC816"/>
      <c r="ED816"/>
      <c r="EE816"/>
      <c r="EF816"/>
      <c r="EG816"/>
      <c r="EH816"/>
      <c r="EI816"/>
      <c r="EJ816"/>
      <c r="EK816"/>
      <c r="EL816"/>
      <c r="EM816"/>
      <c r="EN816"/>
      <c r="EO816"/>
      <c r="EP816"/>
      <c r="EQ816"/>
      <c r="ER816"/>
      <c r="ES816"/>
      <c r="ET816"/>
      <c r="EU816"/>
      <c r="EV816"/>
      <c r="EW816"/>
      <c r="EX816"/>
      <c r="EY816"/>
      <c r="EZ816"/>
      <c r="FA816"/>
      <c r="FB816"/>
      <c r="FC816"/>
      <c r="FD816"/>
      <c r="FE816"/>
      <c r="FF816"/>
      <c r="FG816"/>
      <c r="FH816"/>
      <c r="FI816"/>
      <c r="FJ816"/>
      <c r="FK816"/>
      <c r="FL816"/>
      <c r="FM816"/>
      <c r="FN816"/>
      <c r="FO816"/>
      <c r="FP816"/>
      <c r="FQ816"/>
      <c r="FR816"/>
      <c r="FS816"/>
      <c r="FT816"/>
      <c r="FU816"/>
      <c r="FV816"/>
      <c r="FW816"/>
      <c r="FX816"/>
      <c r="FY816"/>
      <c r="FZ816"/>
      <c r="GA816"/>
      <c r="GB816"/>
      <c r="GC816"/>
      <c r="GD816"/>
      <c r="GE816"/>
      <c r="GF816"/>
      <c r="GG816"/>
      <c r="GH816"/>
      <c r="GI816"/>
      <c r="GJ816"/>
      <c r="GK816"/>
      <c r="GL816"/>
      <c r="GM816"/>
      <c r="GN816"/>
      <c r="GO816"/>
      <c r="GP816"/>
      <c r="GQ816"/>
      <c r="GR816"/>
      <c r="GS816"/>
      <c r="GT816"/>
      <c r="GU816"/>
      <c r="GV816"/>
      <c r="GW816"/>
      <c r="GX816"/>
      <c r="GY816"/>
      <c r="GZ816"/>
      <c r="HA816"/>
      <c r="HB816"/>
      <c r="HC816"/>
      <c r="HD816"/>
      <c r="HE816"/>
      <c r="HF816"/>
      <c r="HG816"/>
      <c r="HH816"/>
      <c r="HI816"/>
      <c r="HJ816"/>
      <c r="HK816"/>
      <c r="HL816"/>
      <c r="HM816"/>
      <c r="HN816"/>
      <c r="HO816"/>
      <c r="HP816"/>
      <c r="HQ816"/>
      <c r="HR816"/>
      <c r="HS816"/>
      <c r="HT816"/>
      <c r="HU816"/>
      <c r="HV816"/>
      <c r="HW816"/>
      <c r="HX816"/>
      <c r="HY816"/>
      <c r="HZ816"/>
      <c r="IA816"/>
      <c r="IB816"/>
      <c r="IC816"/>
      <c r="ID816"/>
      <c r="IE816"/>
      <c r="IF816"/>
      <c r="IG816"/>
      <c r="IH816"/>
      <c r="II816"/>
      <c r="IJ816"/>
      <c r="IK816"/>
      <c r="IL816"/>
      <c r="IM816"/>
      <c r="IN816"/>
      <c r="IO816"/>
      <c r="IP816"/>
      <c r="IQ816"/>
      <c r="IR816"/>
      <c r="IS816"/>
      <c r="IT816"/>
      <c r="IU816"/>
      <c r="IV816"/>
      <c r="IW816"/>
      <c r="IX816"/>
      <c r="IY816"/>
      <c r="IZ816"/>
      <c r="JA816"/>
      <c r="JB816"/>
      <c r="JC816"/>
      <c r="JD816"/>
      <c r="JE816"/>
      <c r="JF816"/>
      <c r="JG816"/>
      <c r="JH816"/>
      <c r="JI816"/>
      <c r="JJ816"/>
      <c r="JK816"/>
      <c r="JL816"/>
      <c r="JM816"/>
      <c r="JN816"/>
      <c r="JO816"/>
      <c r="JP816"/>
      <c r="JQ816"/>
      <c r="JR816"/>
      <c r="JS816"/>
      <c r="JT816"/>
      <c r="JU816"/>
      <c r="JV816"/>
      <c r="JW816"/>
      <c r="JX816"/>
      <c r="JY816"/>
      <c r="JZ816"/>
      <c r="KA816"/>
      <c r="KB816"/>
      <c r="KC816"/>
      <c r="KD816"/>
      <c r="KE816"/>
      <c r="KF816"/>
      <c r="KG816"/>
      <c r="KH816"/>
      <c r="KI816"/>
      <c r="KJ816"/>
      <c r="KK816"/>
      <c r="KL816"/>
      <c r="KM816"/>
      <c r="KN816"/>
      <c r="KO816"/>
      <c r="KP816"/>
      <c r="KQ816"/>
      <c r="KR816"/>
      <c r="KS816"/>
      <c r="KT816"/>
      <c r="KU816"/>
      <c r="KV816"/>
      <c r="KW816"/>
      <c r="KX816"/>
      <c r="KY816"/>
      <c r="KZ816"/>
      <c r="LA816"/>
      <c r="LB816"/>
      <c r="LC816"/>
      <c r="LD816"/>
      <c r="LE816"/>
      <c r="LF816"/>
      <c r="LG816"/>
      <c r="LH816"/>
      <c r="LI816"/>
      <c r="LJ816"/>
      <c r="LK816"/>
      <c r="LL816"/>
      <c r="LM816"/>
      <c r="LN816"/>
      <c r="LO816"/>
      <c r="LP816"/>
      <c r="LQ816"/>
      <c r="LR816"/>
      <c r="LS816"/>
      <c r="LT816"/>
      <c r="LU816"/>
      <c r="LV816"/>
      <c r="LW816"/>
      <c r="LX816"/>
      <c r="LY816"/>
      <c r="LZ816"/>
      <c r="MA816"/>
      <c r="MB816"/>
      <c r="MC816"/>
      <c r="MD816"/>
      <c r="ME816"/>
      <c r="MF816"/>
      <c r="MG816"/>
      <c r="MH816"/>
      <c r="MI816"/>
      <c r="MJ816"/>
      <c r="MK816"/>
      <c r="ML816"/>
      <c r="MM816"/>
      <c r="MN816"/>
      <c r="MO816"/>
      <c r="MP816"/>
      <c r="MQ816"/>
      <c r="MR816"/>
      <c r="MS816"/>
      <c r="MT816"/>
      <c r="MU816"/>
      <c r="MV816"/>
      <c r="MW816"/>
      <c r="MX816"/>
      <c r="MY816"/>
      <c r="MZ816"/>
      <c r="NA816"/>
      <c r="NB816"/>
      <c r="NC816"/>
      <c r="ND816"/>
      <c r="NE816"/>
      <c r="NF816"/>
      <c r="NG816"/>
      <c r="NH816"/>
      <c r="NI816"/>
      <c r="NJ816"/>
      <c r="NK816"/>
      <c r="NL816"/>
      <c r="NM816"/>
      <c r="NN816"/>
      <c r="NO816"/>
      <c r="NP816"/>
      <c r="NQ816"/>
      <c r="NR816"/>
      <c r="NS816"/>
      <c r="NT816"/>
      <c r="NU816"/>
      <c r="NV816"/>
      <c r="NW816"/>
      <c r="NX816"/>
      <c r="NY816"/>
      <c r="NZ816"/>
      <c r="OA816"/>
      <c r="OB816"/>
      <c r="OC816"/>
      <c r="OD816"/>
      <c r="OE816"/>
      <c r="OF816"/>
      <c r="OG816"/>
      <c r="OH816"/>
      <c r="OI816"/>
      <c r="OJ816"/>
      <c r="OK816"/>
      <c r="OL816"/>
      <c r="OM816"/>
      <c r="ON816"/>
      <c r="OO816"/>
      <c r="OP816"/>
      <c r="OQ816"/>
      <c r="OR816"/>
      <c r="OS816"/>
      <c r="OT816"/>
      <c r="OU816"/>
      <c r="OV816"/>
      <c r="OW816"/>
      <c r="OX816"/>
      <c r="OY816"/>
      <c r="OZ816"/>
      <c r="PA816"/>
      <c r="PB816"/>
      <c r="PC816"/>
      <c r="PD816"/>
      <c r="PE816"/>
      <c r="PF816"/>
      <c r="PG816"/>
      <c r="PH816"/>
      <c r="PI816"/>
      <c r="PJ816"/>
      <c r="PK816"/>
      <c r="PL816"/>
      <c r="PM816"/>
      <c r="PN816"/>
      <c r="PO816"/>
      <c r="PP816"/>
      <c r="PQ816"/>
      <c r="PR816"/>
      <c r="PS816"/>
      <c r="PT816"/>
      <c r="PU816"/>
      <c r="PV816"/>
      <c r="PW816"/>
      <c r="PX816"/>
      <c r="PY816"/>
      <c r="PZ816"/>
      <c r="QA816"/>
      <c r="QB816"/>
      <c r="QC816"/>
      <c r="QD816"/>
      <c r="QE816"/>
      <c r="QF816"/>
      <c r="QG816"/>
      <c r="QH816"/>
      <c r="QI816"/>
      <c r="QJ816"/>
      <c r="QK816"/>
      <c r="QL816"/>
      <c r="QM816"/>
      <c r="QN816"/>
      <c r="QO816"/>
      <c r="QP816"/>
      <c r="QQ816"/>
      <c r="QR816"/>
      <c r="QS816"/>
      <c r="QT816"/>
      <c r="QU816"/>
      <c r="QV816"/>
      <c r="QW816"/>
      <c r="QX816"/>
      <c r="QY816"/>
      <c r="QZ816"/>
      <c r="RA816"/>
      <c r="RB816"/>
      <c r="RC816"/>
      <c r="RD816"/>
      <c r="RE816"/>
      <c r="RF816"/>
      <c r="RG816"/>
      <c r="RH816"/>
      <c r="RI816"/>
      <c r="RJ816"/>
      <c r="RK816"/>
      <c r="RL816"/>
      <c r="RM816"/>
      <c r="RN816"/>
      <c r="RO816"/>
      <c r="RP816"/>
      <c r="RQ816"/>
      <c r="RR816"/>
      <c r="RS816"/>
      <c r="RT816"/>
      <c r="RU816"/>
      <c r="RV816"/>
      <c r="RW816"/>
      <c r="RX816"/>
      <c r="RY816"/>
      <c r="RZ816"/>
      <c r="SA816"/>
      <c r="SB816"/>
      <c r="SC816"/>
      <c r="SD816"/>
      <c r="SE816"/>
      <c r="SF816"/>
      <c r="SG816"/>
      <c r="SH816"/>
      <c r="SI816"/>
      <c r="SJ816"/>
      <c r="SK816"/>
      <c r="SL816"/>
      <c r="SM816"/>
      <c r="SN816"/>
      <c r="SO816"/>
      <c r="SP816"/>
    </row>
    <row r="817" spans="1:510" ht="16.5" customHeight="1" x14ac:dyDescent="0.2">
      <c r="A817" s="20">
        <v>209</v>
      </c>
      <c r="B817" s="20" t="s">
        <v>62</v>
      </c>
      <c r="C817" s="20" t="s">
        <v>915</v>
      </c>
      <c r="D817" s="20" t="s">
        <v>38</v>
      </c>
      <c r="E817" s="20" t="s">
        <v>1345</v>
      </c>
      <c r="F817" s="22" t="s">
        <v>930</v>
      </c>
      <c r="G817" s="20" t="s">
        <v>42</v>
      </c>
      <c r="H817" s="20" t="s">
        <v>35</v>
      </c>
      <c r="I817" s="20" t="s">
        <v>81</v>
      </c>
      <c r="J817" s="22" t="s">
        <v>915</v>
      </c>
      <c r="K817" s="20"/>
      <c r="L817" s="20"/>
      <c r="M817" s="20"/>
      <c r="N817" s="20"/>
      <c r="O817" s="23"/>
      <c r="P817" s="23">
        <v>1500000</v>
      </c>
      <c r="Q817" s="24">
        <v>1</v>
      </c>
      <c r="R817" s="25">
        <v>45931</v>
      </c>
      <c r="S817" s="20" t="s">
        <v>83</v>
      </c>
      <c r="T817" s="26">
        <f t="shared" si="14"/>
        <v>1500000</v>
      </c>
      <c r="U817" s="27" t="s">
        <v>100</v>
      </c>
      <c r="V817" s="27" t="s">
        <v>100</v>
      </c>
      <c r="W817"/>
      <c r="X817"/>
      <c r="Y817"/>
      <c r="Z817"/>
      <c r="AA817"/>
      <c r="AB817"/>
      <c r="AC817"/>
      <c r="AD817"/>
      <c r="AE817"/>
      <c r="AF817"/>
      <c r="AG817"/>
      <c r="AH817"/>
      <c r="AI817"/>
      <c r="AJ817"/>
      <c r="AK817"/>
      <c r="AL817"/>
      <c r="AM817"/>
      <c r="AN817"/>
      <c r="AO817"/>
      <c r="AP817"/>
      <c r="AQ817"/>
      <c r="AR817"/>
      <c r="AS817"/>
      <c r="AT817"/>
      <c r="AU817"/>
      <c r="AV817"/>
      <c r="AW817"/>
      <c r="AX817"/>
      <c r="AY817"/>
      <c r="AZ817"/>
      <c r="BA817"/>
      <c r="BB817"/>
      <c r="BC817"/>
      <c r="BD817"/>
      <c r="BE817"/>
      <c r="BF817"/>
      <c r="BG817"/>
      <c r="BH817"/>
      <c r="BI817"/>
      <c r="BJ817"/>
      <c r="BK817"/>
      <c r="BL817"/>
      <c r="BM817"/>
      <c r="BN817"/>
      <c r="BO817"/>
      <c r="BP817"/>
      <c r="BQ817"/>
      <c r="BR817"/>
      <c r="BS817"/>
      <c r="BT817"/>
      <c r="BU817"/>
      <c r="BV817"/>
      <c r="BW817"/>
      <c r="BX817"/>
      <c r="BY817"/>
      <c r="BZ817"/>
      <c r="CA817"/>
      <c r="CB817"/>
      <c r="CC817"/>
      <c r="CD817"/>
      <c r="CE817"/>
      <c r="CF817"/>
      <c r="CG817"/>
      <c r="CH817"/>
      <c r="CI817"/>
      <c r="CJ817"/>
      <c r="CK817"/>
      <c r="CL817"/>
      <c r="CM817"/>
      <c r="CN817"/>
      <c r="CO817"/>
      <c r="CP817"/>
      <c r="CQ817"/>
      <c r="CR817"/>
      <c r="CS817"/>
      <c r="CT817"/>
      <c r="CU817"/>
      <c r="CV817"/>
      <c r="CW817"/>
      <c r="CX817"/>
      <c r="CY817"/>
      <c r="CZ817"/>
      <c r="DA817"/>
      <c r="DB817"/>
      <c r="DC817"/>
      <c r="DD817"/>
      <c r="DE817"/>
      <c r="DF817"/>
      <c r="DG817"/>
      <c r="DH817"/>
      <c r="DI817"/>
      <c r="DJ817"/>
      <c r="DK817"/>
      <c r="DL817"/>
      <c r="DM817"/>
      <c r="DN817"/>
      <c r="DO817"/>
      <c r="DP817"/>
      <c r="DQ817"/>
      <c r="DR817"/>
      <c r="DS817"/>
      <c r="DT817"/>
      <c r="DU817"/>
      <c r="DV817"/>
      <c r="DW817"/>
      <c r="DX817"/>
      <c r="DY817"/>
      <c r="DZ817"/>
      <c r="EA817"/>
      <c r="EB817"/>
      <c r="EC817"/>
      <c r="ED817"/>
      <c r="EE817"/>
      <c r="EF817"/>
      <c r="EG817"/>
      <c r="EH817"/>
      <c r="EI817"/>
      <c r="EJ817"/>
      <c r="EK817"/>
      <c r="EL817"/>
      <c r="EM817"/>
      <c r="EN817"/>
      <c r="EO817"/>
      <c r="EP817"/>
      <c r="EQ817"/>
      <c r="ER817"/>
      <c r="ES817"/>
      <c r="ET817"/>
      <c r="EU817"/>
      <c r="EV817"/>
      <c r="EW817"/>
      <c r="EX817"/>
      <c r="EY817"/>
      <c r="EZ817"/>
      <c r="FA817"/>
      <c r="FB817"/>
      <c r="FC817"/>
      <c r="FD817"/>
      <c r="FE817"/>
      <c r="FF817"/>
      <c r="FG817"/>
      <c r="FH817"/>
      <c r="FI817"/>
      <c r="FJ817"/>
      <c r="FK817"/>
      <c r="FL817"/>
      <c r="FM817"/>
      <c r="FN817"/>
      <c r="FO817"/>
      <c r="FP817"/>
      <c r="FQ817"/>
      <c r="FR817"/>
      <c r="FS817"/>
      <c r="FT817"/>
      <c r="FU817"/>
      <c r="FV817"/>
      <c r="FW817"/>
      <c r="FX817"/>
      <c r="FY817"/>
      <c r="FZ817"/>
      <c r="GA817"/>
      <c r="GB817"/>
      <c r="GC817"/>
      <c r="GD817"/>
      <c r="GE817"/>
      <c r="GF817"/>
      <c r="GG817"/>
      <c r="GH817"/>
      <c r="GI817"/>
      <c r="GJ817"/>
      <c r="GK817"/>
      <c r="GL817"/>
      <c r="GM817"/>
      <c r="GN817"/>
      <c r="GO817"/>
      <c r="GP817"/>
      <c r="GQ817"/>
      <c r="GR817"/>
      <c r="GS817"/>
      <c r="GT817"/>
      <c r="GU817"/>
      <c r="GV817"/>
      <c r="GW817"/>
      <c r="GX817"/>
      <c r="GY817"/>
      <c r="GZ817"/>
      <c r="HA817"/>
      <c r="HB817"/>
      <c r="HC817"/>
      <c r="HD817"/>
      <c r="HE817"/>
      <c r="HF817"/>
      <c r="HG817"/>
      <c r="HH817"/>
      <c r="HI817"/>
      <c r="HJ817"/>
      <c r="HK817"/>
      <c r="HL817"/>
      <c r="HM817"/>
      <c r="HN817"/>
      <c r="HO817"/>
      <c r="HP817"/>
      <c r="HQ817"/>
      <c r="HR817"/>
      <c r="HS817"/>
      <c r="HT817"/>
      <c r="HU817"/>
      <c r="HV817"/>
      <c r="HW817"/>
      <c r="HX817"/>
      <c r="HY817"/>
      <c r="HZ817"/>
      <c r="IA817"/>
      <c r="IB817"/>
      <c r="IC817"/>
      <c r="ID817"/>
      <c r="IE817"/>
      <c r="IF817"/>
      <c r="IG817"/>
      <c r="IH817"/>
      <c r="II817"/>
      <c r="IJ817"/>
      <c r="IK817"/>
      <c r="IL817"/>
      <c r="IM817"/>
      <c r="IN817"/>
      <c r="IO817"/>
      <c r="IP817"/>
      <c r="IQ817"/>
      <c r="IR817"/>
      <c r="IS817"/>
      <c r="IT817"/>
      <c r="IU817"/>
      <c r="IV817"/>
      <c r="IW817"/>
      <c r="IX817"/>
      <c r="IY817"/>
      <c r="IZ817"/>
      <c r="JA817"/>
      <c r="JB817"/>
      <c r="JC817"/>
      <c r="JD817"/>
      <c r="JE817"/>
      <c r="JF817"/>
      <c r="JG817"/>
      <c r="JH817"/>
      <c r="JI817"/>
      <c r="JJ817"/>
      <c r="JK817"/>
      <c r="JL817"/>
      <c r="JM817"/>
      <c r="JN817"/>
      <c r="JO817"/>
      <c r="JP817"/>
      <c r="JQ817"/>
      <c r="JR817"/>
      <c r="JS817"/>
      <c r="JT817"/>
      <c r="JU817"/>
      <c r="JV817"/>
      <c r="JW817"/>
      <c r="JX817"/>
      <c r="JY817"/>
      <c r="JZ817"/>
      <c r="KA817"/>
      <c r="KB817"/>
      <c r="KC817"/>
      <c r="KD817"/>
      <c r="KE817"/>
      <c r="KF817"/>
      <c r="KG817"/>
      <c r="KH817"/>
      <c r="KI817"/>
      <c r="KJ817"/>
      <c r="KK817"/>
      <c r="KL817"/>
      <c r="KM817"/>
      <c r="KN817"/>
      <c r="KO817"/>
      <c r="KP817"/>
      <c r="KQ817"/>
      <c r="KR817"/>
      <c r="KS817"/>
      <c r="KT817"/>
      <c r="KU817"/>
      <c r="KV817"/>
      <c r="KW817"/>
      <c r="KX817"/>
      <c r="KY817"/>
      <c r="KZ817"/>
      <c r="LA817"/>
      <c r="LB817"/>
      <c r="LC817"/>
      <c r="LD817"/>
      <c r="LE817"/>
      <c r="LF817"/>
      <c r="LG817"/>
      <c r="LH817"/>
      <c r="LI817"/>
      <c r="LJ817"/>
      <c r="LK817"/>
      <c r="LL817"/>
      <c r="LM817"/>
      <c r="LN817"/>
      <c r="LO817"/>
      <c r="LP817"/>
      <c r="LQ817"/>
      <c r="LR817"/>
      <c r="LS817"/>
      <c r="LT817"/>
      <c r="LU817"/>
      <c r="LV817"/>
      <c r="LW817"/>
      <c r="LX817"/>
      <c r="LY817"/>
      <c r="LZ817"/>
      <c r="MA817"/>
      <c r="MB817"/>
      <c r="MC817"/>
      <c r="MD817"/>
      <c r="ME817"/>
      <c r="MF817"/>
      <c r="MG817"/>
      <c r="MH817"/>
      <c r="MI817"/>
      <c r="MJ817"/>
      <c r="MK817"/>
      <c r="ML817"/>
      <c r="MM817"/>
      <c r="MN817"/>
      <c r="MO817"/>
      <c r="MP817"/>
      <c r="MQ817"/>
      <c r="MR817"/>
      <c r="MS817"/>
      <c r="MT817"/>
      <c r="MU817"/>
      <c r="MV817"/>
      <c r="MW817"/>
      <c r="MX817"/>
      <c r="MY817"/>
      <c r="MZ817"/>
      <c r="NA817"/>
      <c r="NB817"/>
      <c r="NC817"/>
      <c r="ND817"/>
      <c r="NE817"/>
      <c r="NF817"/>
      <c r="NG817"/>
      <c r="NH817"/>
      <c r="NI817"/>
      <c r="NJ817"/>
      <c r="NK817"/>
      <c r="NL817"/>
      <c r="NM817"/>
      <c r="NN817"/>
      <c r="NO817"/>
      <c r="NP817"/>
      <c r="NQ817"/>
      <c r="NR817"/>
      <c r="NS817"/>
      <c r="NT817"/>
      <c r="NU817"/>
      <c r="NV817"/>
      <c r="NW817"/>
      <c r="NX817"/>
      <c r="NY817"/>
      <c r="NZ817"/>
      <c r="OA817"/>
      <c r="OB817"/>
      <c r="OC817"/>
      <c r="OD817"/>
      <c r="OE817"/>
      <c r="OF817"/>
      <c r="OG817"/>
      <c r="OH817"/>
      <c r="OI817"/>
      <c r="OJ817"/>
      <c r="OK817"/>
      <c r="OL817"/>
      <c r="OM817"/>
      <c r="ON817"/>
      <c r="OO817"/>
      <c r="OP817"/>
      <c r="OQ817"/>
      <c r="OR817"/>
      <c r="OS817"/>
      <c r="OT817"/>
      <c r="OU817"/>
      <c r="OV817"/>
      <c r="OW817"/>
      <c r="OX817"/>
      <c r="OY817"/>
      <c r="OZ817"/>
      <c r="PA817"/>
      <c r="PB817"/>
      <c r="PC817"/>
      <c r="PD817"/>
      <c r="PE817"/>
      <c r="PF817"/>
      <c r="PG817"/>
      <c r="PH817"/>
      <c r="PI817"/>
      <c r="PJ817"/>
      <c r="PK817"/>
      <c r="PL817"/>
      <c r="PM817"/>
      <c r="PN817"/>
      <c r="PO817"/>
      <c r="PP817"/>
      <c r="PQ817"/>
      <c r="PR817"/>
      <c r="PS817"/>
      <c r="PT817"/>
      <c r="PU817"/>
      <c r="PV817"/>
      <c r="PW817"/>
      <c r="PX817"/>
      <c r="PY817"/>
      <c r="PZ817"/>
      <c r="QA817"/>
      <c r="QB817"/>
      <c r="QC817"/>
      <c r="QD817"/>
      <c r="QE817"/>
      <c r="QF817"/>
      <c r="QG817"/>
      <c r="QH817"/>
      <c r="QI817"/>
      <c r="QJ817"/>
      <c r="QK817"/>
      <c r="QL817"/>
      <c r="QM817"/>
      <c r="QN817"/>
      <c r="QO817"/>
      <c r="QP817"/>
      <c r="QQ817"/>
      <c r="QR817"/>
      <c r="QS817"/>
      <c r="QT817"/>
      <c r="QU817"/>
      <c r="QV817"/>
      <c r="QW817"/>
      <c r="QX817"/>
      <c r="QY817"/>
      <c r="QZ817"/>
      <c r="RA817"/>
      <c r="RB817"/>
      <c r="RC817"/>
      <c r="RD817"/>
      <c r="RE817"/>
      <c r="RF817"/>
      <c r="RG817"/>
      <c r="RH817"/>
      <c r="RI817"/>
      <c r="RJ817"/>
      <c r="RK817"/>
      <c r="RL817"/>
      <c r="RM817"/>
      <c r="RN817"/>
      <c r="RO817"/>
      <c r="RP817"/>
      <c r="RQ817"/>
      <c r="RR817"/>
      <c r="RS817"/>
      <c r="RT817"/>
      <c r="RU817"/>
      <c r="RV817"/>
      <c r="RW817"/>
      <c r="RX817"/>
      <c r="RY817"/>
      <c r="RZ817"/>
      <c r="SA817"/>
      <c r="SB817"/>
      <c r="SC817"/>
      <c r="SD817"/>
      <c r="SE817"/>
      <c r="SF817"/>
      <c r="SG817"/>
      <c r="SH817"/>
      <c r="SI817"/>
      <c r="SJ817"/>
      <c r="SK817"/>
      <c r="SL817"/>
      <c r="SM817"/>
      <c r="SN817"/>
      <c r="SO817"/>
      <c r="SP817"/>
    </row>
    <row r="818" spans="1:510" ht="16.5" customHeight="1" x14ac:dyDescent="0.2">
      <c r="A818" s="20">
        <v>210</v>
      </c>
      <c r="B818" s="20" t="s">
        <v>62</v>
      </c>
      <c r="C818" s="20" t="s">
        <v>915</v>
      </c>
      <c r="D818" s="20" t="s">
        <v>38</v>
      </c>
      <c r="E818" s="20" t="s">
        <v>1345</v>
      </c>
      <c r="F818" s="22" t="s">
        <v>930</v>
      </c>
      <c r="G818" s="20" t="s">
        <v>42</v>
      </c>
      <c r="H818" s="20" t="s">
        <v>35</v>
      </c>
      <c r="I818" s="20" t="s">
        <v>81</v>
      </c>
      <c r="J818" s="22" t="s">
        <v>915</v>
      </c>
      <c r="K818" s="20"/>
      <c r="L818" s="20"/>
      <c r="M818" s="20"/>
      <c r="N818" s="20"/>
      <c r="O818" s="23"/>
      <c r="P818" s="23">
        <v>1500000</v>
      </c>
      <c r="Q818" s="24">
        <v>1</v>
      </c>
      <c r="R818" s="25">
        <v>45962</v>
      </c>
      <c r="S818" s="20" t="s">
        <v>83</v>
      </c>
      <c r="T818" s="26">
        <f t="shared" si="14"/>
        <v>1500000</v>
      </c>
      <c r="U818" s="27" t="s">
        <v>100</v>
      </c>
      <c r="V818" s="27" t="s">
        <v>100</v>
      </c>
      <c r="W818"/>
      <c r="X818"/>
      <c r="Y818"/>
      <c r="Z818"/>
      <c r="AA818"/>
      <c r="AB818"/>
      <c r="AC818"/>
      <c r="AD818"/>
      <c r="AE818"/>
      <c r="AF818"/>
      <c r="AG818"/>
      <c r="AH818"/>
      <c r="AI818"/>
      <c r="AJ818"/>
      <c r="AK818"/>
      <c r="AL818"/>
      <c r="AM818"/>
      <c r="AN818"/>
      <c r="AO818"/>
      <c r="AP818"/>
      <c r="AQ818"/>
      <c r="AR818"/>
      <c r="AS818"/>
      <c r="AT818"/>
      <c r="AU818"/>
      <c r="AV818"/>
      <c r="AW818"/>
      <c r="AX818"/>
      <c r="AY818"/>
      <c r="AZ818"/>
      <c r="BA818"/>
      <c r="BB818"/>
      <c r="BC818"/>
      <c r="BD818"/>
      <c r="BE818"/>
      <c r="BF818"/>
      <c r="BG818"/>
      <c r="BH818"/>
      <c r="BI818"/>
      <c r="BJ818"/>
      <c r="BK818"/>
      <c r="BL818"/>
      <c r="BM818"/>
      <c r="BN818"/>
      <c r="BO818"/>
      <c r="BP818"/>
      <c r="BQ818"/>
      <c r="BR818"/>
      <c r="BS818"/>
      <c r="BT818"/>
      <c r="BU818"/>
      <c r="BV818"/>
      <c r="BW818"/>
      <c r="BX818"/>
      <c r="BY818"/>
      <c r="BZ818"/>
      <c r="CA818"/>
      <c r="CB818"/>
      <c r="CC818"/>
      <c r="CD818"/>
      <c r="CE818"/>
      <c r="CF818"/>
      <c r="CG818"/>
      <c r="CH818"/>
      <c r="CI818"/>
      <c r="CJ818"/>
      <c r="CK818"/>
      <c r="CL818"/>
      <c r="CM818"/>
      <c r="CN818"/>
      <c r="CO818"/>
      <c r="CP818"/>
      <c r="CQ818"/>
      <c r="CR818"/>
      <c r="CS818"/>
      <c r="CT818"/>
      <c r="CU818"/>
      <c r="CV818"/>
      <c r="CW818"/>
      <c r="CX818"/>
      <c r="CY818"/>
      <c r="CZ818"/>
      <c r="DA818"/>
      <c r="DB818"/>
      <c r="DC818"/>
      <c r="DD818"/>
      <c r="DE818"/>
      <c r="DF818"/>
      <c r="DG818"/>
      <c r="DH818"/>
      <c r="DI818"/>
      <c r="DJ818"/>
      <c r="DK818"/>
      <c r="DL818"/>
      <c r="DM818"/>
      <c r="DN818"/>
      <c r="DO818"/>
      <c r="DP818"/>
      <c r="DQ818"/>
      <c r="DR818"/>
      <c r="DS818"/>
      <c r="DT818"/>
      <c r="DU818"/>
      <c r="DV818"/>
      <c r="DW818"/>
      <c r="DX818"/>
      <c r="DY818"/>
      <c r="DZ818"/>
      <c r="EA818"/>
      <c r="EB818"/>
      <c r="EC818"/>
      <c r="ED818"/>
      <c r="EE818"/>
      <c r="EF818"/>
      <c r="EG818"/>
      <c r="EH818"/>
      <c r="EI818"/>
      <c r="EJ818"/>
      <c r="EK818"/>
      <c r="EL818"/>
      <c r="EM818"/>
      <c r="EN818"/>
      <c r="EO818"/>
      <c r="EP818"/>
      <c r="EQ818"/>
      <c r="ER818"/>
      <c r="ES818"/>
      <c r="ET818"/>
      <c r="EU818"/>
      <c r="EV818"/>
      <c r="EW818"/>
      <c r="EX818"/>
      <c r="EY818"/>
      <c r="EZ818"/>
      <c r="FA818"/>
      <c r="FB818"/>
      <c r="FC818"/>
      <c r="FD818"/>
      <c r="FE818"/>
      <c r="FF818"/>
      <c r="FG818"/>
      <c r="FH818"/>
      <c r="FI818"/>
      <c r="FJ818"/>
      <c r="FK818"/>
      <c r="FL818"/>
      <c r="FM818"/>
      <c r="FN818"/>
      <c r="FO818"/>
      <c r="FP818"/>
      <c r="FQ818"/>
      <c r="FR818"/>
      <c r="FS818"/>
      <c r="FT818"/>
      <c r="FU818"/>
      <c r="FV818"/>
      <c r="FW818"/>
      <c r="FX818"/>
      <c r="FY818"/>
      <c r="FZ818"/>
      <c r="GA818"/>
      <c r="GB818"/>
      <c r="GC818"/>
      <c r="GD818"/>
      <c r="GE818"/>
      <c r="GF818"/>
      <c r="GG818"/>
      <c r="GH818"/>
      <c r="GI818"/>
      <c r="GJ818"/>
      <c r="GK818"/>
      <c r="GL818"/>
      <c r="GM818"/>
      <c r="GN818"/>
      <c r="GO818"/>
      <c r="GP818"/>
      <c r="GQ818"/>
      <c r="GR818"/>
      <c r="GS818"/>
      <c r="GT818"/>
      <c r="GU818"/>
      <c r="GV818"/>
      <c r="GW818"/>
      <c r="GX818"/>
      <c r="GY818"/>
      <c r="GZ818"/>
      <c r="HA818"/>
      <c r="HB818"/>
      <c r="HC818"/>
      <c r="HD818"/>
      <c r="HE818"/>
      <c r="HF818"/>
      <c r="HG818"/>
      <c r="HH818"/>
      <c r="HI818"/>
      <c r="HJ818"/>
      <c r="HK818"/>
      <c r="HL818"/>
      <c r="HM818"/>
      <c r="HN818"/>
      <c r="HO818"/>
      <c r="HP818"/>
      <c r="HQ818"/>
      <c r="HR818"/>
      <c r="HS818"/>
      <c r="HT818"/>
      <c r="HU818"/>
      <c r="HV818"/>
      <c r="HW818"/>
      <c r="HX818"/>
      <c r="HY818"/>
      <c r="HZ818"/>
      <c r="IA818"/>
      <c r="IB818"/>
      <c r="IC818"/>
      <c r="ID818"/>
      <c r="IE818"/>
      <c r="IF818"/>
      <c r="IG818"/>
      <c r="IH818"/>
      <c r="II818"/>
      <c r="IJ818"/>
      <c r="IK818"/>
      <c r="IL818"/>
      <c r="IM818"/>
      <c r="IN818"/>
      <c r="IO818"/>
      <c r="IP818"/>
      <c r="IQ818"/>
      <c r="IR818"/>
      <c r="IS818"/>
      <c r="IT818"/>
      <c r="IU818"/>
      <c r="IV818"/>
      <c r="IW818"/>
      <c r="IX818"/>
      <c r="IY818"/>
      <c r="IZ818"/>
      <c r="JA818"/>
      <c r="JB818"/>
      <c r="JC818"/>
      <c r="JD818"/>
      <c r="JE818"/>
      <c r="JF818"/>
      <c r="JG818"/>
      <c r="JH818"/>
      <c r="JI818"/>
      <c r="JJ818"/>
      <c r="JK818"/>
      <c r="JL818"/>
      <c r="JM818"/>
      <c r="JN818"/>
      <c r="JO818"/>
      <c r="JP818"/>
      <c r="JQ818"/>
      <c r="JR818"/>
      <c r="JS818"/>
      <c r="JT818"/>
      <c r="JU818"/>
      <c r="JV818"/>
      <c r="JW818"/>
      <c r="JX818"/>
      <c r="JY818"/>
      <c r="JZ818"/>
      <c r="KA818"/>
      <c r="KB818"/>
      <c r="KC818"/>
      <c r="KD818"/>
      <c r="KE818"/>
      <c r="KF818"/>
      <c r="KG818"/>
      <c r="KH818"/>
      <c r="KI818"/>
      <c r="KJ818"/>
      <c r="KK818"/>
      <c r="KL818"/>
      <c r="KM818"/>
      <c r="KN818"/>
      <c r="KO818"/>
      <c r="KP818"/>
      <c r="KQ818"/>
      <c r="KR818"/>
      <c r="KS818"/>
      <c r="KT818"/>
      <c r="KU818"/>
      <c r="KV818"/>
      <c r="KW818"/>
      <c r="KX818"/>
      <c r="KY818"/>
      <c r="KZ818"/>
      <c r="LA818"/>
      <c r="LB818"/>
      <c r="LC818"/>
      <c r="LD818"/>
      <c r="LE818"/>
      <c r="LF818"/>
      <c r="LG818"/>
      <c r="LH818"/>
      <c r="LI818"/>
      <c r="LJ818"/>
      <c r="LK818"/>
      <c r="LL818"/>
      <c r="LM818"/>
      <c r="LN818"/>
      <c r="LO818"/>
      <c r="LP818"/>
      <c r="LQ818"/>
      <c r="LR818"/>
      <c r="LS818"/>
      <c r="LT818"/>
      <c r="LU818"/>
      <c r="LV818"/>
      <c r="LW818"/>
      <c r="LX818"/>
      <c r="LY818"/>
      <c r="LZ818"/>
      <c r="MA818"/>
      <c r="MB818"/>
      <c r="MC818"/>
      <c r="MD818"/>
      <c r="ME818"/>
      <c r="MF818"/>
      <c r="MG818"/>
      <c r="MH818"/>
      <c r="MI818"/>
      <c r="MJ818"/>
      <c r="MK818"/>
      <c r="ML818"/>
      <c r="MM818"/>
      <c r="MN818"/>
      <c r="MO818"/>
      <c r="MP818"/>
      <c r="MQ818"/>
      <c r="MR818"/>
      <c r="MS818"/>
      <c r="MT818"/>
      <c r="MU818"/>
      <c r="MV818"/>
      <c r="MW818"/>
      <c r="MX818"/>
      <c r="MY818"/>
      <c r="MZ818"/>
      <c r="NA818"/>
      <c r="NB818"/>
      <c r="NC818"/>
      <c r="ND818"/>
      <c r="NE818"/>
      <c r="NF818"/>
      <c r="NG818"/>
      <c r="NH818"/>
      <c r="NI818"/>
      <c r="NJ818"/>
      <c r="NK818"/>
      <c r="NL818"/>
      <c r="NM818"/>
      <c r="NN818"/>
      <c r="NO818"/>
      <c r="NP818"/>
      <c r="NQ818"/>
      <c r="NR818"/>
      <c r="NS818"/>
      <c r="NT818"/>
      <c r="NU818"/>
      <c r="NV818"/>
      <c r="NW818"/>
      <c r="NX818"/>
      <c r="NY818"/>
      <c r="NZ818"/>
      <c r="OA818"/>
      <c r="OB818"/>
      <c r="OC818"/>
      <c r="OD818"/>
      <c r="OE818"/>
      <c r="OF818"/>
      <c r="OG818"/>
      <c r="OH818"/>
      <c r="OI818"/>
      <c r="OJ818"/>
      <c r="OK818"/>
      <c r="OL818"/>
      <c r="OM818"/>
      <c r="ON818"/>
      <c r="OO818"/>
      <c r="OP818"/>
      <c r="OQ818"/>
      <c r="OR818"/>
      <c r="OS818"/>
      <c r="OT818"/>
      <c r="OU818"/>
      <c r="OV818"/>
      <c r="OW818"/>
      <c r="OX818"/>
      <c r="OY818"/>
      <c r="OZ818"/>
      <c r="PA818"/>
      <c r="PB818"/>
      <c r="PC818"/>
      <c r="PD818"/>
      <c r="PE818"/>
      <c r="PF818"/>
      <c r="PG818"/>
      <c r="PH818"/>
      <c r="PI818"/>
      <c r="PJ818"/>
      <c r="PK818"/>
      <c r="PL818"/>
      <c r="PM818"/>
      <c r="PN818"/>
      <c r="PO818"/>
      <c r="PP818"/>
      <c r="PQ818"/>
      <c r="PR818"/>
      <c r="PS818"/>
      <c r="PT818"/>
      <c r="PU818"/>
      <c r="PV818"/>
      <c r="PW818"/>
      <c r="PX818"/>
      <c r="PY818"/>
      <c r="PZ818"/>
      <c r="QA818"/>
      <c r="QB818"/>
      <c r="QC818"/>
      <c r="QD818"/>
      <c r="QE818"/>
      <c r="QF818"/>
      <c r="QG818"/>
      <c r="QH818"/>
      <c r="QI818"/>
      <c r="QJ818"/>
      <c r="QK818"/>
      <c r="QL818"/>
      <c r="QM818"/>
      <c r="QN818"/>
      <c r="QO818"/>
      <c r="QP818"/>
      <c r="QQ818"/>
      <c r="QR818"/>
      <c r="QS818"/>
      <c r="QT818"/>
      <c r="QU818"/>
      <c r="QV818"/>
      <c r="QW818"/>
      <c r="QX818"/>
      <c r="QY818"/>
      <c r="QZ818"/>
      <c r="RA818"/>
      <c r="RB818"/>
      <c r="RC818"/>
      <c r="RD818"/>
      <c r="RE818"/>
      <c r="RF818"/>
      <c r="RG818"/>
      <c r="RH818"/>
      <c r="RI818"/>
      <c r="RJ818"/>
      <c r="RK818"/>
      <c r="RL818"/>
      <c r="RM818"/>
      <c r="RN818"/>
      <c r="RO818"/>
      <c r="RP818"/>
      <c r="RQ818"/>
      <c r="RR818"/>
      <c r="RS818"/>
      <c r="RT818"/>
      <c r="RU818"/>
      <c r="RV818"/>
      <c r="RW818"/>
      <c r="RX818"/>
      <c r="RY818"/>
      <c r="RZ818"/>
      <c r="SA818"/>
      <c r="SB818"/>
      <c r="SC818"/>
      <c r="SD818"/>
      <c r="SE818"/>
      <c r="SF818"/>
      <c r="SG818"/>
      <c r="SH818"/>
      <c r="SI818"/>
      <c r="SJ818"/>
      <c r="SK818"/>
      <c r="SL818"/>
      <c r="SM818"/>
      <c r="SN818"/>
      <c r="SO818"/>
      <c r="SP818"/>
    </row>
    <row r="819" spans="1:510" ht="16.5" customHeight="1" x14ac:dyDescent="0.2">
      <c r="A819" s="20">
        <v>211</v>
      </c>
      <c r="B819" s="20" t="s">
        <v>62</v>
      </c>
      <c r="C819" s="20" t="s">
        <v>915</v>
      </c>
      <c r="D819" s="20" t="s">
        <v>38</v>
      </c>
      <c r="E819" s="20" t="s">
        <v>1345</v>
      </c>
      <c r="F819" s="22" t="s">
        <v>930</v>
      </c>
      <c r="G819" s="20" t="s">
        <v>42</v>
      </c>
      <c r="H819" s="20" t="s">
        <v>35</v>
      </c>
      <c r="I819" s="20" t="s">
        <v>81</v>
      </c>
      <c r="J819" s="22" t="s">
        <v>915</v>
      </c>
      <c r="K819" s="20"/>
      <c r="L819" s="20"/>
      <c r="M819" s="20"/>
      <c r="N819" s="20"/>
      <c r="O819" s="23"/>
      <c r="P819" s="23">
        <v>1500000</v>
      </c>
      <c r="Q819" s="24">
        <v>1</v>
      </c>
      <c r="R819" s="25">
        <v>45992</v>
      </c>
      <c r="S819" s="20" t="s">
        <v>83</v>
      </c>
      <c r="T819" s="26">
        <f t="shared" si="14"/>
        <v>1500000</v>
      </c>
      <c r="U819" s="27" t="s">
        <v>100</v>
      </c>
      <c r="V819" s="27" t="s">
        <v>100</v>
      </c>
      <c r="W819"/>
      <c r="X819"/>
      <c r="Y819"/>
      <c r="Z819"/>
      <c r="AA819"/>
      <c r="AB819"/>
      <c r="AC819"/>
      <c r="AD819"/>
      <c r="AE819"/>
      <c r="AF819"/>
      <c r="AG819"/>
      <c r="AH819"/>
      <c r="AI819"/>
      <c r="AJ819"/>
      <c r="AK819"/>
      <c r="AL819"/>
      <c r="AM819"/>
      <c r="AN819"/>
      <c r="AO819"/>
      <c r="AP819"/>
      <c r="AQ819"/>
      <c r="AR819"/>
      <c r="AS819"/>
      <c r="AT819"/>
      <c r="AU819"/>
      <c r="AV819"/>
      <c r="AW819"/>
      <c r="AX819"/>
      <c r="AY819"/>
      <c r="AZ819"/>
      <c r="BA819"/>
      <c r="BB819"/>
      <c r="BC819"/>
      <c r="BD819"/>
      <c r="BE819"/>
      <c r="BF819"/>
      <c r="BG819"/>
      <c r="BH819"/>
      <c r="BI819"/>
      <c r="BJ819"/>
      <c r="BK819"/>
      <c r="BL819"/>
      <c r="BM819"/>
      <c r="BN819"/>
      <c r="BO819"/>
      <c r="BP819"/>
      <c r="BQ819"/>
      <c r="BR819"/>
      <c r="BS819"/>
      <c r="BT819"/>
      <c r="BU819"/>
      <c r="BV819"/>
      <c r="BW819"/>
      <c r="BX819"/>
      <c r="BY819"/>
      <c r="BZ819"/>
      <c r="CA819"/>
      <c r="CB819"/>
      <c r="CC819"/>
      <c r="CD819"/>
      <c r="CE819"/>
      <c r="CF819"/>
      <c r="CG819"/>
      <c r="CH819"/>
      <c r="CI819"/>
      <c r="CJ819"/>
      <c r="CK819"/>
      <c r="CL819"/>
      <c r="CM819"/>
      <c r="CN819"/>
      <c r="CO819"/>
      <c r="CP819"/>
      <c r="CQ819"/>
      <c r="CR819"/>
      <c r="CS819"/>
      <c r="CT819"/>
      <c r="CU819"/>
      <c r="CV819"/>
      <c r="CW819"/>
      <c r="CX819"/>
      <c r="CY819"/>
      <c r="CZ819"/>
      <c r="DA819"/>
      <c r="DB819"/>
      <c r="DC819"/>
      <c r="DD819"/>
      <c r="DE819"/>
      <c r="DF819"/>
      <c r="DG819"/>
      <c r="DH819"/>
      <c r="DI819"/>
      <c r="DJ819"/>
      <c r="DK819"/>
      <c r="DL819"/>
      <c r="DM819"/>
      <c r="DN819"/>
      <c r="DO819"/>
      <c r="DP819"/>
      <c r="DQ819"/>
      <c r="DR819"/>
      <c r="DS819"/>
      <c r="DT819"/>
      <c r="DU819"/>
      <c r="DV819"/>
      <c r="DW819"/>
      <c r="DX819"/>
      <c r="DY819"/>
      <c r="DZ819"/>
      <c r="EA819"/>
      <c r="EB819"/>
      <c r="EC819"/>
      <c r="ED819"/>
      <c r="EE819"/>
      <c r="EF819"/>
      <c r="EG819"/>
      <c r="EH819"/>
      <c r="EI819"/>
      <c r="EJ819"/>
      <c r="EK819"/>
      <c r="EL819"/>
      <c r="EM819"/>
      <c r="EN819"/>
      <c r="EO819"/>
      <c r="EP819"/>
      <c r="EQ819"/>
      <c r="ER819"/>
      <c r="ES819"/>
      <c r="ET819"/>
      <c r="EU819"/>
      <c r="EV819"/>
      <c r="EW819"/>
      <c r="EX819"/>
      <c r="EY819"/>
      <c r="EZ819"/>
      <c r="FA819"/>
      <c r="FB819"/>
      <c r="FC819"/>
      <c r="FD819"/>
      <c r="FE819"/>
      <c r="FF819"/>
      <c r="FG819"/>
      <c r="FH819"/>
      <c r="FI819"/>
      <c r="FJ819"/>
      <c r="FK819"/>
      <c r="FL819"/>
      <c r="FM819"/>
      <c r="FN819"/>
      <c r="FO819"/>
      <c r="FP819"/>
      <c r="FQ819"/>
      <c r="FR819"/>
      <c r="FS819"/>
      <c r="FT819"/>
      <c r="FU819"/>
      <c r="FV819"/>
      <c r="FW819"/>
      <c r="FX819"/>
      <c r="FY819"/>
      <c r="FZ819"/>
      <c r="GA819"/>
      <c r="GB819"/>
      <c r="GC819"/>
      <c r="GD819"/>
      <c r="GE819"/>
      <c r="GF819"/>
      <c r="GG819"/>
      <c r="GH819"/>
      <c r="GI819"/>
      <c r="GJ819"/>
      <c r="GK819"/>
      <c r="GL819"/>
      <c r="GM819"/>
      <c r="GN819"/>
      <c r="GO819"/>
      <c r="GP819"/>
      <c r="GQ819"/>
      <c r="GR819"/>
      <c r="GS819"/>
      <c r="GT819"/>
      <c r="GU819"/>
      <c r="GV819"/>
      <c r="GW819"/>
      <c r="GX819"/>
      <c r="GY819"/>
      <c r="GZ819"/>
      <c r="HA819"/>
      <c r="HB819"/>
      <c r="HC819"/>
      <c r="HD819"/>
      <c r="HE819"/>
      <c r="HF819"/>
      <c r="HG819"/>
      <c r="HH819"/>
      <c r="HI819"/>
      <c r="HJ819"/>
      <c r="HK819"/>
      <c r="HL819"/>
      <c r="HM819"/>
      <c r="HN819"/>
      <c r="HO819"/>
      <c r="HP819"/>
      <c r="HQ819"/>
      <c r="HR819"/>
      <c r="HS819"/>
      <c r="HT819"/>
      <c r="HU819"/>
      <c r="HV819"/>
      <c r="HW819"/>
      <c r="HX819"/>
      <c r="HY819"/>
      <c r="HZ819"/>
      <c r="IA819"/>
      <c r="IB819"/>
      <c r="IC819"/>
      <c r="ID819"/>
      <c r="IE819"/>
      <c r="IF819"/>
      <c r="IG819"/>
      <c r="IH819"/>
      <c r="II819"/>
      <c r="IJ819"/>
      <c r="IK819"/>
      <c r="IL819"/>
      <c r="IM819"/>
      <c r="IN819"/>
      <c r="IO819"/>
      <c r="IP819"/>
      <c r="IQ819"/>
      <c r="IR819"/>
      <c r="IS819"/>
      <c r="IT819"/>
      <c r="IU819"/>
      <c r="IV819"/>
      <c r="IW819"/>
      <c r="IX819"/>
      <c r="IY819"/>
      <c r="IZ819"/>
      <c r="JA819"/>
      <c r="JB819"/>
      <c r="JC819"/>
      <c r="JD819"/>
      <c r="JE819"/>
      <c r="JF819"/>
      <c r="JG819"/>
      <c r="JH819"/>
      <c r="JI819"/>
      <c r="JJ819"/>
      <c r="JK819"/>
      <c r="JL819"/>
      <c r="JM819"/>
      <c r="JN819"/>
      <c r="JO819"/>
      <c r="JP819"/>
      <c r="JQ819"/>
      <c r="JR819"/>
      <c r="JS819"/>
      <c r="JT819"/>
      <c r="JU819"/>
      <c r="JV819"/>
      <c r="JW819"/>
      <c r="JX819"/>
      <c r="JY819"/>
      <c r="JZ819"/>
      <c r="KA819"/>
      <c r="KB819"/>
      <c r="KC819"/>
      <c r="KD819"/>
      <c r="KE819"/>
      <c r="KF819"/>
      <c r="KG819"/>
      <c r="KH819"/>
      <c r="KI819"/>
      <c r="KJ819"/>
      <c r="KK819"/>
      <c r="KL819"/>
      <c r="KM819"/>
      <c r="KN819"/>
      <c r="KO819"/>
      <c r="KP819"/>
      <c r="KQ819"/>
      <c r="KR819"/>
      <c r="KS819"/>
      <c r="KT819"/>
      <c r="KU819"/>
      <c r="KV819"/>
      <c r="KW819"/>
      <c r="KX819"/>
      <c r="KY819"/>
      <c r="KZ819"/>
      <c r="LA819"/>
      <c r="LB819"/>
      <c r="LC819"/>
      <c r="LD819"/>
      <c r="LE819"/>
      <c r="LF819"/>
      <c r="LG819"/>
      <c r="LH819"/>
      <c r="LI819"/>
      <c r="LJ819"/>
      <c r="LK819"/>
      <c r="LL819"/>
      <c r="LM819"/>
      <c r="LN819"/>
      <c r="LO819"/>
      <c r="LP819"/>
      <c r="LQ819"/>
      <c r="LR819"/>
      <c r="LS819"/>
      <c r="LT819"/>
      <c r="LU819"/>
      <c r="LV819"/>
      <c r="LW819"/>
      <c r="LX819"/>
      <c r="LY819"/>
      <c r="LZ819"/>
      <c r="MA819"/>
      <c r="MB819"/>
      <c r="MC819"/>
      <c r="MD819"/>
      <c r="ME819"/>
      <c r="MF819"/>
      <c r="MG819"/>
      <c r="MH819"/>
      <c r="MI819"/>
      <c r="MJ819"/>
      <c r="MK819"/>
      <c r="ML819"/>
      <c r="MM819"/>
      <c r="MN819"/>
      <c r="MO819"/>
      <c r="MP819"/>
      <c r="MQ819"/>
      <c r="MR819"/>
      <c r="MS819"/>
      <c r="MT819"/>
      <c r="MU819"/>
      <c r="MV819"/>
      <c r="MW819"/>
      <c r="MX819"/>
      <c r="MY819"/>
      <c r="MZ819"/>
      <c r="NA819"/>
      <c r="NB819"/>
      <c r="NC819"/>
      <c r="ND819"/>
      <c r="NE819"/>
      <c r="NF819"/>
      <c r="NG819"/>
      <c r="NH819"/>
      <c r="NI819"/>
      <c r="NJ819"/>
      <c r="NK819"/>
      <c r="NL819"/>
      <c r="NM819"/>
      <c r="NN819"/>
      <c r="NO819"/>
      <c r="NP819"/>
      <c r="NQ819"/>
      <c r="NR819"/>
      <c r="NS819"/>
      <c r="NT819"/>
      <c r="NU819"/>
      <c r="NV819"/>
      <c r="NW819"/>
      <c r="NX819"/>
      <c r="NY819"/>
      <c r="NZ819"/>
      <c r="OA819"/>
      <c r="OB819"/>
      <c r="OC819"/>
      <c r="OD819"/>
      <c r="OE819"/>
      <c r="OF819"/>
      <c r="OG819"/>
      <c r="OH819"/>
      <c r="OI819"/>
      <c r="OJ819"/>
      <c r="OK819"/>
      <c r="OL819"/>
      <c r="OM819"/>
      <c r="ON819"/>
      <c r="OO819"/>
      <c r="OP819"/>
      <c r="OQ819"/>
      <c r="OR819"/>
      <c r="OS819"/>
      <c r="OT819"/>
      <c r="OU819"/>
      <c r="OV819"/>
      <c r="OW819"/>
      <c r="OX819"/>
      <c r="OY819"/>
      <c r="OZ819"/>
      <c r="PA819"/>
      <c r="PB819"/>
      <c r="PC819"/>
      <c r="PD819"/>
      <c r="PE819"/>
      <c r="PF819"/>
      <c r="PG819"/>
      <c r="PH819"/>
      <c r="PI819"/>
      <c r="PJ819"/>
      <c r="PK819"/>
      <c r="PL819"/>
      <c r="PM819"/>
      <c r="PN819"/>
      <c r="PO819"/>
      <c r="PP819"/>
      <c r="PQ819"/>
      <c r="PR819"/>
      <c r="PS819"/>
      <c r="PT819"/>
      <c r="PU819"/>
      <c r="PV819"/>
      <c r="PW819"/>
      <c r="PX819"/>
      <c r="PY819"/>
      <c r="PZ819"/>
      <c r="QA819"/>
      <c r="QB819"/>
      <c r="QC819"/>
      <c r="QD819"/>
      <c r="QE819"/>
      <c r="QF819"/>
      <c r="QG819"/>
      <c r="QH819"/>
      <c r="QI819"/>
      <c r="QJ819"/>
      <c r="QK819"/>
      <c r="QL819"/>
      <c r="QM819"/>
      <c r="QN819"/>
      <c r="QO819"/>
      <c r="QP819"/>
      <c r="QQ819"/>
      <c r="QR819"/>
      <c r="QS819"/>
      <c r="QT819"/>
      <c r="QU819"/>
      <c r="QV819"/>
      <c r="QW819"/>
      <c r="QX819"/>
      <c r="QY819"/>
      <c r="QZ819"/>
      <c r="RA819"/>
      <c r="RB819"/>
      <c r="RC819"/>
      <c r="RD819"/>
      <c r="RE819"/>
      <c r="RF819"/>
      <c r="RG819"/>
      <c r="RH819"/>
      <c r="RI819"/>
      <c r="RJ819"/>
      <c r="RK819"/>
      <c r="RL819"/>
      <c r="RM819"/>
      <c r="RN819"/>
      <c r="RO819"/>
      <c r="RP819"/>
      <c r="RQ819"/>
      <c r="RR819"/>
      <c r="RS819"/>
      <c r="RT819"/>
      <c r="RU819"/>
      <c r="RV819"/>
      <c r="RW819"/>
      <c r="RX819"/>
      <c r="RY819"/>
      <c r="RZ819"/>
      <c r="SA819"/>
      <c r="SB819"/>
      <c r="SC819"/>
      <c r="SD819"/>
      <c r="SE819"/>
      <c r="SF819"/>
      <c r="SG819"/>
      <c r="SH819"/>
      <c r="SI819"/>
      <c r="SJ819"/>
      <c r="SK819"/>
      <c r="SL819"/>
      <c r="SM819"/>
      <c r="SN819"/>
      <c r="SO819"/>
      <c r="SP819"/>
    </row>
    <row r="820" spans="1:510" ht="16.5" customHeight="1" x14ac:dyDescent="0.2">
      <c r="A820" s="20">
        <v>212</v>
      </c>
      <c r="B820" s="20" t="s">
        <v>62</v>
      </c>
      <c r="C820" s="20" t="s">
        <v>915</v>
      </c>
      <c r="D820" s="20" t="s">
        <v>38</v>
      </c>
      <c r="E820" s="20" t="s">
        <v>1345</v>
      </c>
      <c r="F820" s="22" t="s">
        <v>931</v>
      </c>
      <c r="G820" s="20" t="s">
        <v>42</v>
      </c>
      <c r="H820" s="20" t="s">
        <v>35</v>
      </c>
      <c r="I820" s="20" t="s">
        <v>81</v>
      </c>
      <c r="J820" s="22" t="s">
        <v>915</v>
      </c>
      <c r="K820" s="20"/>
      <c r="L820" s="20"/>
      <c r="M820" s="20"/>
      <c r="N820" s="20"/>
      <c r="O820" s="23"/>
      <c r="P820" s="23">
        <v>52238500</v>
      </c>
      <c r="Q820" s="24">
        <v>1</v>
      </c>
      <c r="R820" s="25">
        <v>45658</v>
      </c>
      <c r="S820" s="20" t="s">
        <v>83</v>
      </c>
      <c r="T820" s="26">
        <f t="shared" si="14"/>
        <v>52238500</v>
      </c>
      <c r="U820" s="27" t="s">
        <v>100</v>
      </c>
      <c r="V820" s="27" t="s">
        <v>100</v>
      </c>
      <c r="W820"/>
      <c r="X820"/>
      <c r="Y820"/>
      <c r="Z820"/>
      <c r="AA820"/>
      <c r="AB820"/>
      <c r="AC820"/>
      <c r="AD820"/>
      <c r="AE820"/>
      <c r="AF820"/>
      <c r="AG820"/>
      <c r="AH820"/>
      <c r="AI820"/>
      <c r="AJ820"/>
      <c r="AK820"/>
      <c r="AL820"/>
      <c r="AM820"/>
      <c r="AN820"/>
      <c r="AO820"/>
      <c r="AP820"/>
      <c r="AQ820"/>
      <c r="AR820"/>
      <c r="AS820"/>
      <c r="AT820"/>
      <c r="AU820"/>
      <c r="AV820"/>
      <c r="AW820"/>
      <c r="AX820"/>
      <c r="AY820"/>
      <c r="AZ820"/>
      <c r="BA820"/>
      <c r="BB820"/>
      <c r="BC820"/>
      <c r="BD820"/>
      <c r="BE820"/>
      <c r="BF820"/>
      <c r="BG820"/>
      <c r="BH820"/>
      <c r="BI820"/>
      <c r="BJ820"/>
      <c r="BK820"/>
      <c r="BL820"/>
      <c r="BM820"/>
      <c r="BN820"/>
      <c r="BO820"/>
      <c r="BP820"/>
      <c r="BQ820"/>
      <c r="BR820"/>
      <c r="BS820"/>
      <c r="BT820"/>
      <c r="BU820"/>
      <c r="BV820"/>
      <c r="BW820"/>
      <c r="BX820"/>
      <c r="BY820"/>
      <c r="BZ820"/>
      <c r="CA820"/>
      <c r="CB820"/>
      <c r="CC820"/>
      <c r="CD820"/>
      <c r="CE820"/>
      <c r="CF820"/>
      <c r="CG820"/>
      <c r="CH820"/>
      <c r="CI820"/>
      <c r="CJ820"/>
      <c r="CK820"/>
      <c r="CL820"/>
      <c r="CM820"/>
      <c r="CN820"/>
      <c r="CO820"/>
      <c r="CP820"/>
      <c r="CQ820"/>
      <c r="CR820"/>
      <c r="CS820"/>
      <c r="CT820"/>
      <c r="CU820"/>
      <c r="CV820"/>
      <c r="CW820"/>
      <c r="CX820"/>
      <c r="CY820"/>
      <c r="CZ820"/>
      <c r="DA820"/>
      <c r="DB820"/>
      <c r="DC820"/>
      <c r="DD820"/>
      <c r="DE820"/>
      <c r="DF820"/>
      <c r="DG820"/>
      <c r="DH820"/>
      <c r="DI820"/>
      <c r="DJ820"/>
      <c r="DK820"/>
      <c r="DL820"/>
      <c r="DM820"/>
      <c r="DN820"/>
      <c r="DO820"/>
      <c r="DP820"/>
      <c r="DQ820"/>
      <c r="DR820"/>
      <c r="DS820"/>
      <c r="DT820"/>
      <c r="DU820"/>
      <c r="DV820"/>
      <c r="DW820"/>
      <c r="DX820"/>
      <c r="DY820"/>
      <c r="DZ820"/>
      <c r="EA820"/>
      <c r="EB820"/>
      <c r="EC820"/>
      <c r="ED820"/>
      <c r="EE820"/>
      <c r="EF820"/>
      <c r="EG820"/>
      <c r="EH820"/>
      <c r="EI820"/>
      <c r="EJ820"/>
      <c r="EK820"/>
      <c r="EL820"/>
      <c r="EM820"/>
      <c r="EN820"/>
      <c r="EO820"/>
      <c r="EP820"/>
      <c r="EQ820"/>
      <c r="ER820"/>
      <c r="ES820"/>
      <c r="ET820"/>
      <c r="EU820"/>
      <c r="EV820"/>
      <c r="EW820"/>
      <c r="EX820"/>
      <c r="EY820"/>
      <c r="EZ820"/>
      <c r="FA820"/>
      <c r="FB820"/>
      <c r="FC820"/>
      <c r="FD820"/>
      <c r="FE820"/>
      <c r="FF820"/>
      <c r="FG820"/>
      <c r="FH820"/>
      <c r="FI820"/>
      <c r="FJ820"/>
      <c r="FK820"/>
      <c r="FL820"/>
      <c r="FM820"/>
      <c r="FN820"/>
      <c r="FO820"/>
      <c r="FP820"/>
      <c r="FQ820"/>
      <c r="FR820"/>
      <c r="FS820"/>
      <c r="FT820"/>
      <c r="FU820"/>
      <c r="FV820"/>
      <c r="FW820"/>
      <c r="FX820"/>
      <c r="FY820"/>
      <c r="FZ820"/>
      <c r="GA820"/>
      <c r="GB820"/>
      <c r="GC820"/>
      <c r="GD820"/>
      <c r="GE820"/>
      <c r="GF820"/>
      <c r="GG820"/>
      <c r="GH820"/>
      <c r="GI820"/>
      <c r="GJ820"/>
      <c r="GK820"/>
      <c r="GL820"/>
      <c r="GM820"/>
      <c r="GN820"/>
      <c r="GO820"/>
      <c r="GP820"/>
      <c r="GQ820"/>
      <c r="GR820"/>
      <c r="GS820"/>
      <c r="GT820"/>
      <c r="GU820"/>
      <c r="GV820"/>
      <c r="GW820"/>
      <c r="GX820"/>
      <c r="GY820"/>
      <c r="GZ820"/>
      <c r="HA820"/>
      <c r="HB820"/>
      <c r="HC820"/>
      <c r="HD820"/>
      <c r="HE820"/>
      <c r="HF820"/>
      <c r="HG820"/>
      <c r="HH820"/>
      <c r="HI820"/>
      <c r="HJ820"/>
      <c r="HK820"/>
      <c r="HL820"/>
      <c r="HM820"/>
      <c r="HN820"/>
      <c r="HO820"/>
      <c r="HP820"/>
      <c r="HQ820"/>
      <c r="HR820"/>
      <c r="HS820"/>
      <c r="HT820"/>
      <c r="HU820"/>
      <c r="HV820"/>
      <c r="HW820"/>
      <c r="HX820"/>
      <c r="HY820"/>
      <c r="HZ820"/>
      <c r="IA820"/>
      <c r="IB820"/>
      <c r="IC820"/>
      <c r="ID820"/>
      <c r="IE820"/>
      <c r="IF820"/>
      <c r="IG820"/>
      <c r="IH820"/>
      <c r="II820"/>
      <c r="IJ820"/>
      <c r="IK820"/>
      <c r="IL820"/>
      <c r="IM820"/>
      <c r="IN820"/>
      <c r="IO820"/>
      <c r="IP820"/>
      <c r="IQ820"/>
      <c r="IR820"/>
      <c r="IS820"/>
      <c r="IT820"/>
      <c r="IU820"/>
      <c r="IV820"/>
      <c r="IW820"/>
      <c r="IX820"/>
      <c r="IY820"/>
      <c r="IZ820"/>
      <c r="JA820"/>
      <c r="JB820"/>
      <c r="JC820"/>
      <c r="JD820"/>
      <c r="JE820"/>
      <c r="JF820"/>
      <c r="JG820"/>
      <c r="JH820"/>
      <c r="JI820"/>
      <c r="JJ820"/>
      <c r="JK820"/>
      <c r="JL820"/>
      <c r="JM820"/>
      <c r="JN820"/>
      <c r="JO820"/>
      <c r="JP820"/>
      <c r="JQ820"/>
      <c r="JR820"/>
      <c r="JS820"/>
      <c r="JT820"/>
      <c r="JU820"/>
      <c r="JV820"/>
      <c r="JW820"/>
      <c r="JX820"/>
      <c r="JY820"/>
      <c r="JZ820"/>
      <c r="KA820"/>
      <c r="KB820"/>
      <c r="KC820"/>
      <c r="KD820"/>
      <c r="KE820"/>
      <c r="KF820"/>
      <c r="KG820"/>
      <c r="KH820"/>
      <c r="KI820"/>
      <c r="KJ820"/>
      <c r="KK820"/>
      <c r="KL820"/>
      <c r="KM820"/>
      <c r="KN820"/>
      <c r="KO820"/>
      <c r="KP820"/>
      <c r="KQ820"/>
      <c r="KR820"/>
      <c r="KS820"/>
      <c r="KT820"/>
      <c r="KU820"/>
      <c r="KV820"/>
      <c r="KW820"/>
      <c r="KX820"/>
      <c r="KY820"/>
      <c r="KZ820"/>
      <c r="LA820"/>
      <c r="LB820"/>
      <c r="LC820"/>
      <c r="LD820"/>
      <c r="LE820"/>
      <c r="LF820"/>
      <c r="LG820"/>
      <c r="LH820"/>
      <c r="LI820"/>
      <c r="LJ820"/>
      <c r="LK820"/>
      <c r="LL820"/>
      <c r="LM820"/>
      <c r="LN820"/>
      <c r="LO820"/>
      <c r="LP820"/>
      <c r="LQ820"/>
      <c r="LR820"/>
      <c r="LS820"/>
      <c r="LT820"/>
      <c r="LU820"/>
      <c r="LV820"/>
      <c r="LW820"/>
      <c r="LX820"/>
      <c r="LY820"/>
      <c r="LZ820"/>
      <c r="MA820"/>
      <c r="MB820"/>
      <c r="MC820"/>
      <c r="MD820"/>
      <c r="ME820"/>
      <c r="MF820"/>
      <c r="MG820"/>
      <c r="MH820"/>
      <c r="MI820"/>
      <c r="MJ820"/>
      <c r="MK820"/>
      <c r="ML820"/>
      <c r="MM820"/>
      <c r="MN820"/>
      <c r="MO820"/>
      <c r="MP820"/>
      <c r="MQ820"/>
      <c r="MR820"/>
      <c r="MS820"/>
      <c r="MT820"/>
      <c r="MU820"/>
      <c r="MV820"/>
      <c r="MW820"/>
      <c r="MX820"/>
      <c r="MY820"/>
      <c r="MZ820"/>
      <c r="NA820"/>
      <c r="NB820"/>
      <c r="NC820"/>
      <c r="ND820"/>
      <c r="NE820"/>
      <c r="NF820"/>
      <c r="NG820"/>
      <c r="NH820"/>
      <c r="NI820"/>
      <c r="NJ820"/>
      <c r="NK820"/>
      <c r="NL820"/>
      <c r="NM820"/>
      <c r="NN820"/>
      <c r="NO820"/>
      <c r="NP820"/>
      <c r="NQ820"/>
      <c r="NR820"/>
      <c r="NS820"/>
      <c r="NT820"/>
      <c r="NU820"/>
      <c r="NV820"/>
      <c r="NW820"/>
      <c r="NX820"/>
      <c r="NY820"/>
      <c r="NZ820"/>
      <c r="OA820"/>
      <c r="OB820"/>
      <c r="OC820"/>
      <c r="OD820"/>
      <c r="OE820"/>
      <c r="OF820"/>
      <c r="OG820"/>
      <c r="OH820"/>
      <c r="OI820"/>
      <c r="OJ820"/>
      <c r="OK820"/>
      <c r="OL820"/>
      <c r="OM820"/>
      <c r="ON820"/>
      <c r="OO820"/>
      <c r="OP820"/>
      <c r="OQ820"/>
      <c r="OR820"/>
      <c r="OS820"/>
      <c r="OT820"/>
      <c r="OU820"/>
      <c r="OV820"/>
      <c r="OW820"/>
      <c r="OX820"/>
      <c r="OY820"/>
      <c r="OZ820"/>
      <c r="PA820"/>
      <c r="PB820"/>
      <c r="PC820"/>
      <c r="PD820"/>
      <c r="PE820"/>
      <c r="PF820"/>
      <c r="PG820"/>
      <c r="PH820"/>
      <c r="PI820"/>
      <c r="PJ820"/>
      <c r="PK820"/>
      <c r="PL820"/>
      <c r="PM820"/>
      <c r="PN820"/>
      <c r="PO820"/>
      <c r="PP820"/>
      <c r="PQ820"/>
      <c r="PR820"/>
      <c r="PS820"/>
      <c r="PT820"/>
      <c r="PU820"/>
      <c r="PV820"/>
      <c r="PW820"/>
      <c r="PX820"/>
      <c r="PY820"/>
      <c r="PZ820"/>
      <c r="QA820"/>
      <c r="QB820"/>
      <c r="QC820"/>
      <c r="QD820"/>
      <c r="QE820"/>
      <c r="QF820"/>
      <c r="QG820"/>
      <c r="QH820"/>
      <c r="QI820"/>
      <c r="QJ820"/>
      <c r="QK820"/>
      <c r="QL820"/>
      <c r="QM820"/>
      <c r="QN820"/>
      <c r="QO820"/>
      <c r="QP820"/>
      <c r="QQ820"/>
      <c r="QR820"/>
      <c r="QS820"/>
      <c r="QT820"/>
      <c r="QU820"/>
      <c r="QV820"/>
      <c r="QW820"/>
      <c r="QX820"/>
      <c r="QY820"/>
      <c r="QZ820"/>
      <c r="RA820"/>
      <c r="RB820"/>
      <c r="RC820"/>
      <c r="RD820"/>
      <c r="RE820"/>
      <c r="RF820"/>
      <c r="RG820"/>
      <c r="RH820"/>
      <c r="RI820"/>
      <c r="RJ820"/>
      <c r="RK820"/>
      <c r="RL820"/>
      <c r="RM820"/>
      <c r="RN820"/>
      <c r="RO820"/>
      <c r="RP820"/>
      <c r="RQ820"/>
      <c r="RR820"/>
      <c r="RS820"/>
      <c r="RT820"/>
      <c r="RU820"/>
      <c r="RV820"/>
      <c r="RW820"/>
      <c r="RX820"/>
      <c r="RY820"/>
      <c r="RZ820"/>
      <c r="SA820"/>
      <c r="SB820"/>
      <c r="SC820"/>
      <c r="SD820"/>
      <c r="SE820"/>
      <c r="SF820"/>
      <c r="SG820"/>
      <c r="SH820"/>
      <c r="SI820"/>
      <c r="SJ820"/>
      <c r="SK820"/>
      <c r="SL820"/>
      <c r="SM820"/>
      <c r="SN820"/>
      <c r="SO820"/>
      <c r="SP820"/>
    </row>
    <row r="821" spans="1:510" ht="16.5" customHeight="1" x14ac:dyDescent="0.2">
      <c r="A821" s="20">
        <v>213</v>
      </c>
      <c r="B821" s="20" t="s">
        <v>62</v>
      </c>
      <c r="C821" s="20" t="s">
        <v>915</v>
      </c>
      <c r="D821" s="20" t="s">
        <v>38</v>
      </c>
      <c r="E821" s="20" t="s">
        <v>1345</v>
      </c>
      <c r="F821" s="22" t="s">
        <v>931</v>
      </c>
      <c r="G821" s="20" t="s">
        <v>42</v>
      </c>
      <c r="H821" s="20" t="s">
        <v>35</v>
      </c>
      <c r="I821" s="20" t="s">
        <v>81</v>
      </c>
      <c r="J821" s="22" t="s">
        <v>915</v>
      </c>
      <c r="K821" s="20"/>
      <c r="L821" s="20"/>
      <c r="M821" s="20"/>
      <c r="N821" s="20"/>
      <c r="O821" s="23"/>
      <c r="P821" s="23">
        <v>52238500</v>
      </c>
      <c r="Q821" s="24">
        <v>1</v>
      </c>
      <c r="R821" s="25">
        <v>45689</v>
      </c>
      <c r="S821" s="20" t="s">
        <v>83</v>
      </c>
      <c r="T821" s="26">
        <f t="shared" si="14"/>
        <v>52238500</v>
      </c>
      <c r="U821" s="27" t="s">
        <v>100</v>
      </c>
      <c r="V821" s="27" t="s">
        <v>100</v>
      </c>
      <c r="W821"/>
      <c r="X821"/>
      <c r="Y821"/>
      <c r="Z821"/>
      <c r="AA821"/>
      <c r="AB821"/>
      <c r="AC821"/>
      <c r="AD821"/>
      <c r="AE821"/>
      <c r="AF821"/>
      <c r="AG821"/>
      <c r="AH821"/>
      <c r="AI821"/>
      <c r="AJ821"/>
      <c r="AK821"/>
      <c r="AL821"/>
      <c r="AM821"/>
      <c r="AN821"/>
      <c r="AO821"/>
      <c r="AP821"/>
      <c r="AQ821"/>
      <c r="AR821"/>
      <c r="AS821"/>
      <c r="AT821"/>
      <c r="AU821"/>
      <c r="AV821"/>
      <c r="AW821"/>
      <c r="AX821"/>
      <c r="AY821"/>
      <c r="AZ821"/>
      <c r="BA821"/>
      <c r="BB821"/>
      <c r="BC821"/>
      <c r="BD821"/>
      <c r="BE821"/>
      <c r="BF821"/>
      <c r="BG821"/>
      <c r="BH821"/>
      <c r="BI821"/>
      <c r="BJ821"/>
      <c r="BK821"/>
      <c r="BL821"/>
      <c r="BM821"/>
      <c r="BN821"/>
      <c r="BO821"/>
      <c r="BP821"/>
      <c r="BQ821"/>
      <c r="BR821"/>
      <c r="BS821"/>
      <c r="BT821"/>
      <c r="BU821"/>
      <c r="BV821"/>
      <c r="BW821"/>
      <c r="BX821"/>
      <c r="BY821"/>
      <c r="BZ821"/>
      <c r="CA821"/>
      <c r="CB821"/>
      <c r="CC821"/>
      <c r="CD821"/>
      <c r="CE821"/>
      <c r="CF821"/>
      <c r="CG821"/>
      <c r="CH821"/>
      <c r="CI821"/>
      <c r="CJ821"/>
      <c r="CK821"/>
      <c r="CL821"/>
      <c r="CM821"/>
      <c r="CN821"/>
      <c r="CO821"/>
      <c r="CP821"/>
      <c r="CQ821"/>
      <c r="CR821"/>
      <c r="CS821"/>
      <c r="CT821"/>
      <c r="CU821"/>
      <c r="CV821"/>
      <c r="CW821"/>
      <c r="CX821"/>
      <c r="CY821"/>
      <c r="CZ821"/>
      <c r="DA821"/>
      <c r="DB821"/>
      <c r="DC821"/>
      <c r="DD821"/>
      <c r="DE821"/>
      <c r="DF821"/>
      <c r="DG821"/>
      <c r="DH821"/>
      <c r="DI821"/>
      <c r="DJ821"/>
      <c r="DK821"/>
      <c r="DL821"/>
      <c r="DM821"/>
      <c r="DN821"/>
      <c r="DO821"/>
      <c r="DP821"/>
      <c r="DQ821"/>
      <c r="DR821"/>
      <c r="DS821"/>
      <c r="DT821"/>
      <c r="DU821"/>
      <c r="DV821"/>
      <c r="DW821"/>
      <c r="DX821"/>
      <c r="DY821"/>
      <c r="DZ821"/>
      <c r="EA821"/>
      <c r="EB821"/>
      <c r="EC821"/>
      <c r="ED821"/>
      <c r="EE821"/>
      <c r="EF821"/>
      <c r="EG821"/>
      <c r="EH821"/>
      <c r="EI821"/>
      <c r="EJ821"/>
      <c r="EK821"/>
      <c r="EL821"/>
      <c r="EM821"/>
      <c r="EN821"/>
      <c r="EO821"/>
      <c r="EP821"/>
      <c r="EQ821"/>
      <c r="ER821"/>
      <c r="ES821"/>
      <c r="ET821"/>
      <c r="EU821"/>
      <c r="EV821"/>
      <c r="EW821"/>
      <c r="EX821"/>
      <c r="EY821"/>
      <c r="EZ821"/>
      <c r="FA821"/>
      <c r="FB821"/>
      <c r="FC821"/>
      <c r="FD821"/>
      <c r="FE821"/>
      <c r="FF821"/>
      <c r="FG821"/>
      <c r="FH821"/>
      <c r="FI821"/>
      <c r="FJ821"/>
      <c r="FK821"/>
      <c r="FL821"/>
      <c r="FM821"/>
      <c r="FN821"/>
      <c r="FO821"/>
      <c r="FP821"/>
      <c r="FQ821"/>
      <c r="FR821"/>
      <c r="FS821"/>
      <c r="FT821"/>
      <c r="FU821"/>
      <c r="FV821"/>
      <c r="FW821"/>
      <c r="FX821"/>
      <c r="FY821"/>
      <c r="FZ821"/>
      <c r="GA821"/>
      <c r="GB821"/>
      <c r="GC821"/>
      <c r="GD821"/>
      <c r="GE821"/>
      <c r="GF821"/>
      <c r="GG821"/>
      <c r="GH821"/>
      <c r="GI821"/>
      <c r="GJ821"/>
      <c r="GK821"/>
      <c r="GL821"/>
      <c r="GM821"/>
      <c r="GN821"/>
      <c r="GO821"/>
      <c r="GP821"/>
      <c r="GQ821"/>
      <c r="GR821"/>
      <c r="GS821"/>
      <c r="GT821"/>
      <c r="GU821"/>
      <c r="GV821"/>
      <c r="GW821"/>
      <c r="GX821"/>
      <c r="GY821"/>
      <c r="GZ821"/>
      <c r="HA821"/>
      <c r="HB821"/>
      <c r="HC821"/>
      <c r="HD821"/>
      <c r="HE821"/>
      <c r="HF821"/>
      <c r="HG821"/>
      <c r="HH821"/>
      <c r="HI821"/>
      <c r="HJ821"/>
      <c r="HK821"/>
      <c r="HL821"/>
      <c r="HM821"/>
      <c r="HN821"/>
      <c r="HO821"/>
      <c r="HP821"/>
      <c r="HQ821"/>
      <c r="HR821"/>
      <c r="HS821"/>
      <c r="HT821"/>
      <c r="HU821"/>
      <c r="HV821"/>
      <c r="HW821"/>
      <c r="HX821"/>
      <c r="HY821"/>
      <c r="HZ821"/>
      <c r="IA821"/>
      <c r="IB821"/>
      <c r="IC821"/>
      <c r="ID821"/>
      <c r="IE821"/>
      <c r="IF821"/>
      <c r="IG821"/>
      <c r="IH821"/>
      <c r="II821"/>
      <c r="IJ821"/>
      <c r="IK821"/>
      <c r="IL821"/>
      <c r="IM821"/>
      <c r="IN821"/>
      <c r="IO821"/>
      <c r="IP821"/>
      <c r="IQ821"/>
      <c r="IR821"/>
      <c r="IS821"/>
      <c r="IT821"/>
      <c r="IU821"/>
      <c r="IV821"/>
      <c r="IW821"/>
      <c r="IX821"/>
      <c r="IY821"/>
      <c r="IZ821"/>
      <c r="JA821"/>
      <c r="JB821"/>
      <c r="JC821"/>
      <c r="JD821"/>
      <c r="JE821"/>
      <c r="JF821"/>
      <c r="JG821"/>
      <c r="JH821"/>
      <c r="JI821"/>
      <c r="JJ821"/>
      <c r="JK821"/>
      <c r="JL821"/>
      <c r="JM821"/>
      <c r="JN821"/>
      <c r="JO821"/>
      <c r="JP821"/>
      <c r="JQ821"/>
      <c r="JR821"/>
      <c r="JS821"/>
      <c r="JT821"/>
      <c r="JU821"/>
      <c r="JV821"/>
      <c r="JW821"/>
      <c r="JX821"/>
      <c r="JY821"/>
      <c r="JZ821"/>
      <c r="KA821"/>
      <c r="KB821"/>
      <c r="KC821"/>
      <c r="KD821"/>
      <c r="KE821"/>
      <c r="KF821"/>
      <c r="KG821"/>
      <c r="KH821"/>
      <c r="KI821"/>
      <c r="KJ821"/>
      <c r="KK821"/>
      <c r="KL821"/>
      <c r="KM821"/>
      <c r="KN821"/>
      <c r="KO821"/>
      <c r="KP821"/>
      <c r="KQ821"/>
      <c r="KR821"/>
      <c r="KS821"/>
      <c r="KT821"/>
      <c r="KU821"/>
      <c r="KV821"/>
      <c r="KW821"/>
      <c r="KX821"/>
      <c r="KY821"/>
      <c r="KZ821"/>
      <c r="LA821"/>
      <c r="LB821"/>
      <c r="LC821"/>
      <c r="LD821"/>
      <c r="LE821"/>
      <c r="LF821"/>
      <c r="LG821"/>
      <c r="LH821"/>
      <c r="LI821"/>
      <c r="LJ821"/>
      <c r="LK821"/>
      <c r="LL821"/>
      <c r="LM821"/>
      <c r="LN821"/>
      <c r="LO821"/>
      <c r="LP821"/>
      <c r="LQ821"/>
      <c r="LR821"/>
      <c r="LS821"/>
      <c r="LT821"/>
      <c r="LU821"/>
      <c r="LV821"/>
      <c r="LW821"/>
      <c r="LX821"/>
      <c r="LY821"/>
      <c r="LZ821"/>
      <c r="MA821"/>
      <c r="MB821"/>
      <c r="MC821"/>
      <c r="MD821"/>
      <c r="ME821"/>
      <c r="MF821"/>
      <c r="MG821"/>
      <c r="MH821"/>
      <c r="MI821"/>
      <c r="MJ821"/>
      <c r="MK821"/>
      <c r="ML821"/>
      <c r="MM821"/>
      <c r="MN821"/>
      <c r="MO821"/>
      <c r="MP821"/>
      <c r="MQ821"/>
      <c r="MR821"/>
      <c r="MS821"/>
      <c r="MT821"/>
      <c r="MU821"/>
      <c r="MV821"/>
      <c r="MW821"/>
      <c r="MX821"/>
      <c r="MY821"/>
      <c r="MZ821"/>
      <c r="NA821"/>
      <c r="NB821"/>
      <c r="NC821"/>
      <c r="ND821"/>
      <c r="NE821"/>
      <c r="NF821"/>
      <c r="NG821"/>
      <c r="NH821"/>
      <c r="NI821"/>
      <c r="NJ821"/>
      <c r="NK821"/>
      <c r="NL821"/>
      <c r="NM821"/>
      <c r="NN821"/>
      <c r="NO821"/>
      <c r="NP821"/>
      <c r="NQ821"/>
      <c r="NR821"/>
      <c r="NS821"/>
      <c r="NT821"/>
      <c r="NU821"/>
      <c r="NV821"/>
      <c r="NW821"/>
      <c r="NX821"/>
      <c r="NY821"/>
      <c r="NZ821"/>
      <c r="OA821"/>
      <c r="OB821"/>
      <c r="OC821"/>
      <c r="OD821"/>
      <c r="OE821"/>
      <c r="OF821"/>
      <c r="OG821"/>
      <c r="OH821"/>
      <c r="OI821"/>
      <c r="OJ821"/>
      <c r="OK821"/>
      <c r="OL821"/>
      <c r="OM821"/>
      <c r="ON821"/>
      <c r="OO821"/>
      <c r="OP821"/>
      <c r="OQ821"/>
      <c r="OR821"/>
      <c r="OS821"/>
      <c r="OT821"/>
      <c r="OU821"/>
      <c r="OV821"/>
      <c r="OW821"/>
      <c r="OX821"/>
      <c r="OY821"/>
      <c r="OZ821"/>
      <c r="PA821"/>
      <c r="PB821"/>
      <c r="PC821"/>
      <c r="PD821"/>
      <c r="PE821"/>
      <c r="PF821"/>
      <c r="PG821"/>
      <c r="PH821"/>
      <c r="PI821"/>
      <c r="PJ821"/>
      <c r="PK821"/>
      <c r="PL821"/>
      <c r="PM821"/>
      <c r="PN821"/>
      <c r="PO821"/>
      <c r="PP821"/>
      <c r="PQ821"/>
      <c r="PR821"/>
      <c r="PS821"/>
      <c r="PT821"/>
      <c r="PU821"/>
      <c r="PV821"/>
      <c r="PW821"/>
      <c r="PX821"/>
      <c r="PY821"/>
      <c r="PZ821"/>
      <c r="QA821"/>
      <c r="QB821"/>
      <c r="QC821"/>
      <c r="QD821"/>
      <c r="QE821"/>
      <c r="QF821"/>
      <c r="QG821"/>
      <c r="QH821"/>
      <c r="QI821"/>
      <c r="QJ821"/>
      <c r="QK821"/>
      <c r="QL821"/>
      <c r="QM821"/>
      <c r="QN821"/>
      <c r="QO821"/>
      <c r="QP821"/>
      <c r="QQ821"/>
      <c r="QR821"/>
      <c r="QS821"/>
      <c r="QT821"/>
      <c r="QU821"/>
      <c r="QV821"/>
      <c r="QW821"/>
      <c r="QX821"/>
      <c r="QY821"/>
      <c r="QZ821"/>
      <c r="RA821"/>
      <c r="RB821"/>
      <c r="RC821"/>
      <c r="RD821"/>
      <c r="RE821"/>
      <c r="RF821"/>
      <c r="RG821"/>
      <c r="RH821"/>
      <c r="RI821"/>
      <c r="RJ821"/>
      <c r="RK821"/>
      <c r="RL821"/>
      <c r="RM821"/>
      <c r="RN821"/>
      <c r="RO821"/>
      <c r="RP821"/>
      <c r="RQ821"/>
      <c r="RR821"/>
      <c r="RS821"/>
      <c r="RT821"/>
      <c r="RU821"/>
      <c r="RV821"/>
      <c r="RW821"/>
      <c r="RX821"/>
      <c r="RY821"/>
      <c r="RZ821"/>
      <c r="SA821"/>
      <c r="SB821"/>
      <c r="SC821"/>
      <c r="SD821"/>
      <c r="SE821"/>
      <c r="SF821"/>
      <c r="SG821"/>
      <c r="SH821"/>
      <c r="SI821"/>
      <c r="SJ821"/>
      <c r="SK821"/>
      <c r="SL821"/>
      <c r="SM821"/>
      <c r="SN821"/>
      <c r="SO821"/>
      <c r="SP821"/>
    </row>
    <row r="822" spans="1:510" ht="16.5" customHeight="1" x14ac:dyDescent="0.2">
      <c r="A822" s="20">
        <v>214</v>
      </c>
      <c r="B822" s="20" t="s">
        <v>62</v>
      </c>
      <c r="C822" s="20" t="s">
        <v>915</v>
      </c>
      <c r="D822" s="20" t="s">
        <v>38</v>
      </c>
      <c r="E822" s="20" t="s">
        <v>1345</v>
      </c>
      <c r="F822" s="22" t="s">
        <v>931</v>
      </c>
      <c r="G822" s="20" t="s">
        <v>42</v>
      </c>
      <c r="H822" s="20" t="s">
        <v>35</v>
      </c>
      <c r="I822" s="20" t="s">
        <v>81</v>
      </c>
      <c r="J822" s="22" t="s">
        <v>915</v>
      </c>
      <c r="K822" s="20"/>
      <c r="L822" s="20"/>
      <c r="M822" s="20"/>
      <c r="N822" s="20"/>
      <c r="O822" s="23"/>
      <c r="P822" s="23">
        <v>52238500</v>
      </c>
      <c r="Q822" s="24">
        <v>1</v>
      </c>
      <c r="R822" s="25">
        <v>45717</v>
      </c>
      <c r="S822" s="20" t="s">
        <v>83</v>
      </c>
      <c r="T822" s="26">
        <f t="shared" si="14"/>
        <v>52238500</v>
      </c>
      <c r="U822" s="27" t="s">
        <v>100</v>
      </c>
      <c r="V822" s="27" t="s">
        <v>100</v>
      </c>
      <c r="W822"/>
      <c r="X822"/>
      <c r="Y822"/>
      <c r="Z822"/>
      <c r="AA822"/>
      <c r="AB822"/>
      <c r="AC822"/>
      <c r="AD822"/>
      <c r="AE822"/>
      <c r="AF822"/>
      <c r="AG822"/>
      <c r="AH822"/>
      <c r="AI822"/>
      <c r="AJ822"/>
      <c r="AK822"/>
      <c r="AL822"/>
      <c r="AM822"/>
      <c r="AN822"/>
      <c r="AO822"/>
      <c r="AP822"/>
      <c r="AQ822"/>
      <c r="AR822"/>
      <c r="AS822"/>
      <c r="AT822"/>
      <c r="AU822"/>
      <c r="AV822"/>
      <c r="AW822"/>
      <c r="AX822"/>
      <c r="AY822"/>
      <c r="AZ822"/>
      <c r="BA822"/>
      <c r="BB822"/>
      <c r="BC822"/>
      <c r="BD822"/>
      <c r="BE822"/>
      <c r="BF822"/>
      <c r="BG822"/>
      <c r="BH822"/>
      <c r="BI822"/>
      <c r="BJ822"/>
      <c r="BK822"/>
      <c r="BL822"/>
      <c r="BM822"/>
      <c r="BN822"/>
      <c r="BO822"/>
      <c r="BP822"/>
      <c r="BQ822"/>
      <c r="BR822"/>
      <c r="BS822"/>
      <c r="BT822"/>
      <c r="BU822"/>
      <c r="BV822"/>
      <c r="BW822"/>
      <c r="BX822"/>
      <c r="BY822"/>
      <c r="BZ822"/>
      <c r="CA822"/>
      <c r="CB822"/>
      <c r="CC822"/>
      <c r="CD822"/>
      <c r="CE822"/>
      <c r="CF822"/>
      <c r="CG822"/>
      <c r="CH822"/>
      <c r="CI822"/>
      <c r="CJ822"/>
      <c r="CK822"/>
      <c r="CL822"/>
      <c r="CM822"/>
      <c r="CN822"/>
      <c r="CO822"/>
      <c r="CP822"/>
      <c r="CQ822"/>
      <c r="CR822"/>
      <c r="CS822"/>
      <c r="CT822"/>
      <c r="CU822"/>
      <c r="CV822"/>
      <c r="CW822"/>
      <c r="CX822"/>
      <c r="CY822"/>
      <c r="CZ822"/>
      <c r="DA822"/>
      <c r="DB822"/>
      <c r="DC822"/>
      <c r="DD822"/>
      <c r="DE822"/>
      <c r="DF822"/>
      <c r="DG822"/>
      <c r="DH822"/>
      <c r="DI822"/>
      <c r="DJ822"/>
      <c r="DK822"/>
      <c r="DL822"/>
      <c r="DM822"/>
      <c r="DN822"/>
      <c r="DO822"/>
      <c r="DP822"/>
      <c r="DQ822"/>
      <c r="DR822"/>
      <c r="DS822"/>
      <c r="DT822"/>
      <c r="DU822"/>
      <c r="DV822"/>
      <c r="DW822"/>
      <c r="DX822"/>
      <c r="DY822"/>
      <c r="DZ822"/>
      <c r="EA822"/>
      <c r="EB822"/>
      <c r="EC822"/>
      <c r="ED822"/>
      <c r="EE822"/>
      <c r="EF822"/>
      <c r="EG822"/>
      <c r="EH822"/>
      <c r="EI822"/>
      <c r="EJ822"/>
      <c r="EK822"/>
      <c r="EL822"/>
      <c r="EM822"/>
      <c r="EN822"/>
      <c r="EO822"/>
      <c r="EP822"/>
      <c r="EQ822"/>
      <c r="ER822"/>
      <c r="ES822"/>
      <c r="ET822"/>
      <c r="EU822"/>
      <c r="EV822"/>
      <c r="EW822"/>
      <c r="EX822"/>
      <c r="EY822"/>
      <c r="EZ822"/>
      <c r="FA822"/>
      <c r="FB822"/>
      <c r="FC822"/>
      <c r="FD822"/>
      <c r="FE822"/>
      <c r="FF822"/>
      <c r="FG822"/>
      <c r="FH822"/>
      <c r="FI822"/>
      <c r="FJ822"/>
      <c r="FK822"/>
      <c r="FL822"/>
      <c r="FM822"/>
      <c r="FN822"/>
      <c r="FO822"/>
      <c r="FP822"/>
      <c r="FQ822"/>
      <c r="FR822"/>
      <c r="FS822"/>
      <c r="FT822"/>
      <c r="FU822"/>
      <c r="FV822"/>
      <c r="FW822"/>
      <c r="FX822"/>
      <c r="FY822"/>
      <c r="FZ822"/>
      <c r="GA822"/>
      <c r="GB822"/>
      <c r="GC822"/>
      <c r="GD822"/>
      <c r="GE822"/>
      <c r="GF822"/>
      <c r="GG822"/>
      <c r="GH822"/>
      <c r="GI822"/>
      <c r="GJ822"/>
      <c r="GK822"/>
      <c r="GL822"/>
      <c r="GM822"/>
      <c r="GN822"/>
      <c r="GO822"/>
      <c r="GP822"/>
      <c r="GQ822"/>
      <c r="GR822"/>
      <c r="GS822"/>
      <c r="GT822"/>
      <c r="GU822"/>
      <c r="GV822"/>
      <c r="GW822"/>
      <c r="GX822"/>
      <c r="GY822"/>
      <c r="GZ822"/>
      <c r="HA822"/>
      <c r="HB822"/>
      <c r="HC822"/>
      <c r="HD822"/>
      <c r="HE822"/>
      <c r="HF822"/>
      <c r="HG822"/>
      <c r="HH822"/>
      <c r="HI822"/>
      <c r="HJ822"/>
      <c r="HK822"/>
      <c r="HL822"/>
      <c r="HM822"/>
      <c r="HN822"/>
      <c r="HO822"/>
      <c r="HP822"/>
      <c r="HQ822"/>
      <c r="HR822"/>
      <c r="HS822"/>
      <c r="HT822"/>
      <c r="HU822"/>
      <c r="HV822"/>
      <c r="HW822"/>
      <c r="HX822"/>
      <c r="HY822"/>
      <c r="HZ822"/>
      <c r="IA822"/>
      <c r="IB822"/>
      <c r="IC822"/>
      <c r="ID822"/>
      <c r="IE822"/>
      <c r="IF822"/>
      <c r="IG822"/>
      <c r="IH822"/>
      <c r="II822"/>
      <c r="IJ822"/>
      <c r="IK822"/>
      <c r="IL822"/>
      <c r="IM822"/>
      <c r="IN822"/>
      <c r="IO822"/>
      <c r="IP822"/>
      <c r="IQ822"/>
      <c r="IR822"/>
      <c r="IS822"/>
      <c r="IT822"/>
      <c r="IU822"/>
      <c r="IV822"/>
      <c r="IW822"/>
      <c r="IX822"/>
      <c r="IY822"/>
      <c r="IZ822"/>
      <c r="JA822"/>
      <c r="JB822"/>
      <c r="JC822"/>
      <c r="JD822"/>
      <c r="JE822"/>
      <c r="JF822"/>
      <c r="JG822"/>
      <c r="JH822"/>
      <c r="JI822"/>
      <c r="JJ822"/>
      <c r="JK822"/>
      <c r="JL822"/>
      <c r="JM822"/>
      <c r="JN822"/>
      <c r="JO822"/>
      <c r="JP822"/>
      <c r="JQ822"/>
      <c r="JR822"/>
      <c r="JS822"/>
      <c r="JT822"/>
      <c r="JU822"/>
      <c r="JV822"/>
      <c r="JW822"/>
      <c r="JX822"/>
      <c r="JY822"/>
      <c r="JZ822"/>
      <c r="KA822"/>
      <c r="KB822"/>
      <c r="KC822"/>
      <c r="KD822"/>
      <c r="KE822"/>
      <c r="KF822"/>
      <c r="KG822"/>
      <c r="KH822"/>
      <c r="KI822"/>
      <c r="KJ822"/>
      <c r="KK822"/>
      <c r="KL822"/>
      <c r="KM822"/>
      <c r="KN822"/>
      <c r="KO822"/>
      <c r="KP822"/>
      <c r="KQ822"/>
      <c r="KR822"/>
      <c r="KS822"/>
      <c r="KT822"/>
      <c r="KU822"/>
      <c r="KV822"/>
      <c r="KW822"/>
      <c r="KX822"/>
      <c r="KY822"/>
      <c r="KZ822"/>
      <c r="LA822"/>
      <c r="LB822"/>
      <c r="LC822"/>
      <c r="LD822"/>
      <c r="LE822"/>
      <c r="LF822"/>
      <c r="LG822"/>
      <c r="LH822"/>
      <c r="LI822"/>
      <c r="LJ822"/>
      <c r="LK822"/>
      <c r="LL822"/>
      <c r="LM822"/>
      <c r="LN822"/>
      <c r="LO822"/>
      <c r="LP822"/>
      <c r="LQ822"/>
      <c r="LR822"/>
      <c r="LS822"/>
      <c r="LT822"/>
      <c r="LU822"/>
      <c r="LV822"/>
      <c r="LW822"/>
      <c r="LX822"/>
      <c r="LY822"/>
      <c r="LZ822"/>
      <c r="MA822"/>
      <c r="MB822"/>
      <c r="MC822"/>
      <c r="MD822"/>
      <c r="ME822"/>
      <c r="MF822"/>
      <c r="MG822"/>
      <c r="MH822"/>
      <c r="MI822"/>
      <c r="MJ822"/>
      <c r="MK822"/>
      <c r="ML822"/>
      <c r="MM822"/>
      <c r="MN822"/>
      <c r="MO822"/>
      <c r="MP822"/>
      <c r="MQ822"/>
      <c r="MR822"/>
      <c r="MS822"/>
      <c r="MT822"/>
      <c r="MU822"/>
      <c r="MV822"/>
      <c r="MW822"/>
      <c r="MX822"/>
      <c r="MY822"/>
      <c r="MZ822"/>
      <c r="NA822"/>
      <c r="NB822"/>
      <c r="NC822"/>
      <c r="ND822"/>
      <c r="NE822"/>
      <c r="NF822"/>
      <c r="NG822"/>
      <c r="NH822"/>
      <c r="NI822"/>
      <c r="NJ822"/>
      <c r="NK822"/>
      <c r="NL822"/>
      <c r="NM822"/>
      <c r="NN822"/>
      <c r="NO822"/>
      <c r="NP822"/>
      <c r="NQ822"/>
      <c r="NR822"/>
      <c r="NS822"/>
      <c r="NT822"/>
      <c r="NU822"/>
      <c r="NV822"/>
      <c r="NW822"/>
      <c r="NX822"/>
      <c r="NY822"/>
      <c r="NZ822"/>
      <c r="OA822"/>
      <c r="OB822"/>
      <c r="OC822"/>
      <c r="OD822"/>
      <c r="OE822"/>
      <c r="OF822"/>
      <c r="OG822"/>
      <c r="OH822"/>
      <c r="OI822"/>
      <c r="OJ822"/>
      <c r="OK822"/>
      <c r="OL822"/>
      <c r="OM822"/>
      <c r="ON822"/>
      <c r="OO822"/>
      <c r="OP822"/>
      <c r="OQ822"/>
      <c r="OR822"/>
      <c r="OS822"/>
      <c r="OT822"/>
      <c r="OU822"/>
      <c r="OV822"/>
      <c r="OW822"/>
      <c r="OX822"/>
      <c r="OY822"/>
      <c r="OZ822"/>
      <c r="PA822"/>
      <c r="PB822"/>
      <c r="PC822"/>
      <c r="PD822"/>
      <c r="PE822"/>
      <c r="PF822"/>
      <c r="PG822"/>
      <c r="PH822"/>
      <c r="PI822"/>
      <c r="PJ822"/>
      <c r="PK822"/>
      <c r="PL822"/>
      <c r="PM822"/>
      <c r="PN822"/>
      <c r="PO822"/>
      <c r="PP822"/>
      <c r="PQ822"/>
      <c r="PR822"/>
      <c r="PS822"/>
      <c r="PT822"/>
      <c r="PU822"/>
      <c r="PV822"/>
      <c r="PW822"/>
      <c r="PX822"/>
      <c r="PY822"/>
      <c r="PZ822"/>
      <c r="QA822"/>
      <c r="QB822"/>
      <c r="QC822"/>
      <c r="QD822"/>
      <c r="QE822"/>
      <c r="QF822"/>
      <c r="QG822"/>
      <c r="QH822"/>
      <c r="QI822"/>
      <c r="QJ822"/>
      <c r="QK822"/>
      <c r="QL822"/>
      <c r="QM822"/>
      <c r="QN822"/>
      <c r="QO822"/>
      <c r="QP822"/>
      <c r="QQ822"/>
      <c r="QR822"/>
      <c r="QS822"/>
      <c r="QT822"/>
      <c r="QU822"/>
      <c r="QV822"/>
      <c r="QW822"/>
      <c r="QX822"/>
      <c r="QY822"/>
      <c r="QZ822"/>
      <c r="RA822"/>
      <c r="RB822"/>
      <c r="RC822"/>
      <c r="RD822"/>
      <c r="RE822"/>
      <c r="RF822"/>
      <c r="RG822"/>
      <c r="RH822"/>
      <c r="RI822"/>
      <c r="RJ822"/>
      <c r="RK822"/>
      <c r="RL822"/>
      <c r="RM822"/>
      <c r="RN822"/>
      <c r="RO822"/>
      <c r="RP822"/>
      <c r="RQ822"/>
      <c r="RR822"/>
      <c r="RS822"/>
      <c r="RT822"/>
      <c r="RU822"/>
      <c r="RV822"/>
      <c r="RW822"/>
      <c r="RX822"/>
      <c r="RY822"/>
      <c r="RZ822"/>
      <c r="SA822"/>
      <c r="SB822"/>
      <c r="SC822"/>
      <c r="SD822"/>
      <c r="SE822"/>
      <c r="SF822"/>
      <c r="SG822"/>
      <c r="SH822"/>
      <c r="SI822"/>
      <c r="SJ822"/>
      <c r="SK822"/>
      <c r="SL822"/>
      <c r="SM822"/>
      <c r="SN822"/>
      <c r="SO822"/>
      <c r="SP822"/>
    </row>
    <row r="823" spans="1:510" ht="16.5" customHeight="1" x14ac:dyDescent="0.2">
      <c r="A823" s="20">
        <v>215</v>
      </c>
      <c r="B823" s="20" t="s">
        <v>62</v>
      </c>
      <c r="C823" s="20" t="s">
        <v>915</v>
      </c>
      <c r="D823" s="20" t="s">
        <v>38</v>
      </c>
      <c r="E823" s="20" t="s">
        <v>1345</v>
      </c>
      <c r="F823" s="22" t="s">
        <v>931</v>
      </c>
      <c r="G823" s="20" t="s">
        <v>42</v>
      </c>
      <c r="H823" s="20" t="s">
        <v>35</v>
      </c>
      <c r="I823" s="20" t="s">
        <v>81</v>
      </c>
      <c r="J823" s="22" t="s">
        <v>915</v>
      </c>
      <c r="K823" s="20"/>
      <c r="L823" s="20"/>
      <c r="M823" s="20"/>
      <c r="N823" s="20"/>
      <c r="O823" s="23"/>
      <c r="P823" s="23">
        <v>52238500</v>
      </c>
      <c r="Q823" s="24">
        <v>1</v>
      </c>
      <c r="R823" s="25">
        <v>45748</v>
      </c>
      <c r="S823" s="20" t="s">
        <v>83</v>
      </c>
      <c r="T823" s="26">
        <f t="shared" si="14"/>
        <v>52238500</v>
      </c>
      <c r="U823" s="27" t="s">
        <v>100</v>
      </c>
      <c r="V823" s="27" t="s">
        <v>100</v>
      </c>
      <c r="W823"/>
      <c r="X823"/>
      <c r="Y823"/>
      <c r="Z823"/>
      <c r="AA823"/>
      <c r="AB823"/>
      <c r="AC823"/>
      <c r="AD823"/>
      <c r="AE823"/>
      <c r="AF823"/>
      <c r="AG823"/>
      <c r="AH823"/>
      <c r="AI823"/>
      <c r="AJ823"/>
      <c r="AK823"/>
      <c r="AL823"/>
      <c r="AM823"/>
      <c r="AN823"/>
      <c r="AO823"/>
      <c r="AP823"/>
      <c r="AQ823"/>
      <c r="AR823"/>
      <c r="AS823"/>
      <c r="AT823"/>
      <c r="AU823"/>
      <c r="AV823"/>
      <c r="AW823"/>
      <c r="AX823"/>
      <c r="AY823"/>
      <c r="AZ823"/>
      <c r="BA823"/>
      <c r="BB823"/>
      <c r="BC823"/>
      <c r="BD823"/>
      <c r="BE823"/>
      <c r="BF823"/>
      <c r="BG823"/>
      <c r="BH823"/>
      <c r="BI823"/>
      <c r="BJ823"/>
      <c r="BK823"/>
      <c r="BL823"/>
      <c r="BM823"/>
      <c r="BN823"/>
      <c r="BO823"/>
      <c r="BP823"/>
      <c r="BQ823"/>
      <c r="BR823"/>
      <c r="BS823"/>
      <c r="BT823"/>
      <c r="BU823"/>
      <c r="BV823"/>
      <c r="BW823"/>
      <c r="BX823"/>
      <c r="BY823"/>
      <c r="BZ823"/>
      <c r="CA823"/>
      <c r="CB823"/>
      <c r="CC823"/>
      <c r="CD823"/>
      <c r="CE823"/>
      <c r="CF823"/>
      <c r="CG823"/>
      <c r="CH823"/>
      <c r="CI823"/>
      <c r="CJ823"/>
      <c r="CK823"/>
      <c r="CL823"/>
      <c r="CM823"/>
      <c r="CN823"/>
      <c r="CO823"/>
      <c r="CP823"/>
      <c r="CQ823"/>
      <c r="CR823"/>
      <c r="CS823"/>
      <c r="CT823"/>
      <c r="CU823"/>
      <c r="CV823"/>
      <c r="CW823"/>
      <c r="CX823"/>
      <c r="CY823"/>
      <c r="CZ823"/>
      <c r="DA823"/>
      <c r="DB823"/>
      <c r="DC823"/>
      <c r="DD823"/>
      <c r="DE823"/>
      <c r="DF823"/>
      <c r="DG823"/>
      <c r="DH823"/>
      <c r="DI823"/>
      <c r="DJ823"/>
      <c r="DK823"/>
      <c r="DL823"/>
      <c r="DM823"/>
      <c r="DN823"/>
      <c r="DO823"/>
      <c r="DP823"/>
      <c r="DQ823"/>
      <c r="DR823"/>
      <c r="DS823"/>
      <c r="DT823"/>
      <c r="DU823"/>
      <c r="DV823"/>
      <c r="DW823"/>
      <c r="DX823"/>
      <c r="DY823"/>
      <c r="DZ823"/>
      <c r="EA823"/>
      <c r="EB823"/>
      <c r="EC823"/>
      <c r="ED823"/>
      <c r="EE823"/>
      <c r="EF823"/>
      <c r="EG823"/>
      <c r="EH823"/>
      <c r="EI823"/>
      <c r="EJ823"/>
      <c r="EK823"/>
      <c r="EL823"/>
      <c r="EM823"/>
      <c r="EN823"/>
      <c r="EO823"/>
      <c r="EP823"/>
      <c r="EQ823"/>
      <c r="ER823"/>
      <c r="ES823"/>
      <c r="ET823"/>
      <c r="EU823"/>
      <c r="EV823"/>
      <c r="EW823"/>
      <c r="EX823"/>
      <c r="EY823"/>
      <c r="EZ823"/>
      <c r="FA823"/>
      <c r="FB823"/>
      <c r="FC823"/>
      <c r="FD823"/>
      <c r="FE823"/>
      <c r="FF823"/>
      <c r="FG823"/>
      <c r="FH823"/>
      <c r="FI823"/>
      <c r="FJ823"/>
      <c r="FK823"/>
      <c r="FL823"/>
      <c r="FM823"/>
      <c r="FN823"/>
      <c r="FO823"/>
      <c r="FP823"/>
      <c r="FQ823"/>
      <c r="FR823"/>
      <c r="FS823"/>
      <c r="FT823"/>
      <c r="FU823"/>
      <c r="FV823"/>
      <c r="FW823"/>
      <c r="FX823"/>
      <c r="FY823"/>
      <c r="FZ823"/>
      <c r="GA823"/>
      <c r="GB823"/>
      <c r="GC823"/>
      <c r="GD823"/>
      <c r="GE823"/>
      <c r="GF823"/>
      <c r="GG823"/>
      <c r="GH823"/>
      <c r="GI823"/>
      <c r="GJ823"/>
      <c r="GK823"/>
      <c r="GL823"/>
      <c r="GM823"/>
      <c r="GN823"/>
      <c r="GO823"/>
      <c r="GP823"/>
      <c r="GQ823"/>
      <c r="GR823"/>
      <c r="GS823"/>
      <c r="GT823"/>
      <c r="GU823"/>
      <c r="GV823"/>
      <c r="GW823"/>
      <c r="GX823"/>
      <c r="GY823"/>
      <c r="GZ823"/>
      <c r="HA823"/>
      <c r="HB823"/>
      <c r="HC823"/>
      <c r="HD823"/>
      <c r="HE823"/>
      <c r="HF823"/>
      <c r="HG823"/>
      <c r="HH823"/>
      <c r="HI823"/>
      <c r="HJ823"/>
      <c r="HK823"/>
      <c r="HL823"/>
      <c r="HM823"/>
      <c r="HN823"/>
      <c r="HO823"/>
      <c r="HP823"/>
      <c r="HQ823"/>
      <c r="HR823"/>
      <c r="HS823"/>
      <c r="HT823"/>
      <c r="HU823"/>
      <c r="HV823"/>
      <c r="HW823"/>
      <c r="HX823"/>
      <c r="HY823"/>
      <c r="HZ823"/>
      <c r="IA823"/>
      <c r="IB823"/>
      <c r="IC823"/>
      <c r="ID823"/>
      <c r="IE823"/>
      <c r="IF823"/>
      <c r="IG823"/>
      <c r="IH823"/>
      <c r="II823"/>
      <c r="IJ823"/>
      <c r="IK823"/>
      <c r="IL823"/>
      <c r="IM823"/>
      <c r="IN823"/>
      <c r="IO823"/>
      <c r="IP823"/>
      <c r="IQ823"/>
      <c r="IR823"/>
      <c r="IS823"/>
      <c r="IT823"/>
      <c r="IU823"/>
      <c r="IV823"/>
      <c r="IW823"/>
      <c r="IX823"/>
      <c r="IY823"/>
      <c r="IZ823"/>
      <c r="JA823"/>
      <c r="JB823"/>
      <c r="JC823"/>
      <c r="JD823"/>
      <c r="JE823"/>
      <c r="JF823"/>
      <c r="JG823"/>
      <c r="JH823"/>
      <c r="JI823"/>
      <c r="JJ823"/>
      <c r="JK823"/>
      <c r="JL823"/>
      <c r="JM823"/>
      <c r="JN823"/>
      <c r="JO823"/>
      <c r="JP823"/>
      <c r="JQ823"/>
      <c r="JR823"/>
      <c r="JS823"/>
      <c r="JT823"/>
      <c r="JU823"/>
      <c r="JV823"/>
      <c r="JW823"/>
      <c r="JX823"/>
      <c r="JY823"/>
      <c r="JZ823"/>
      <c r="KA823"/>
      <c r="KB823"/>
      <c r="KC823"/>
      <c r="KD823"/>
      <c r="KE823"/>
      <c r="KF823"/>
      <c r="KG823"/>
      <c r="KH823"/>
      <c r="KI823"/>
      <c r="KJ823"/>
      <c r="KK823"/>
      <c r="KL823"/>
      <c r="KM823"/>
      <c r="KN823"/>
      <c r="KO823"/>
      <c r="KP823"/>
      <c r="KQ823"/>
      <c r="KR823"/>
      <c r="KS823"/>
      <c r="KT823"/>
      <c r="KU823"/>
      <c r="KV823"/>
      <c r="KW823"/>
      <c r="KX823"/>
      <c r="KY823"/>
      <c r="KZ823"/>
      <c r="LA823"/>
      <c r="LB823"/>
      <c r="LC823"/>
      <c r="LD823"/>
      <c r="LE823"/>
      <c r="LF823"/>
      <c r="LG823"/>
      <c r="LH823"/>
      <c r="LI823"/>
      <c r="LJ823"/>
      <c r="LK823"/>
      <c r="LL823"/>
      <c r="LM823"/>
      <c r="LN823"/>
      <c r="LO823"/>
      <c r="LP823"/>
      <c r="LQ823"/>
      <c r="LR823"/>
      <c r="LS823"/>
      <c r="LT823"/>
      <c r="LU823"/>
      <c r="LV823"/>
      <c r="LW823"/>
      <c r="LX823"/>
      <c r="LY823"/>
      <c r="LZ823"/>
      <c r="MA823"/>
      <c r="MB823"/>
      <c r="MC823"/>
      <c r="MD823"/>
      <c r="ME823"/>
      <c r="MF823"/>
      <c r="MG823"/>
      <c r="MH823"/>
      <c r="MI823"/>
      <c r="MJ823"/>
      <c r="MK823"/>
      <c r="ML823"/>
      <c r="MM823"/>
      <c r="MN823"/>
      <c r="MO823"/>
      <c r="MP823"/>
      <c r="MQ823"/>
      <c r="MR823"/>
      <c r="MS823"/>
      <c r="MT823"/>
      <c r="MU823"/>
      <c r="MV823"/>
      <c r="MW823"/>
      <c r="MX823"/>
      <c r="MY823"/>
      <c r="MZ823"/>
      <c r="NA823"/>
      <c r="NB823"/>
      <c r="NC823"/>
      <c r="ND823"/>
      <c r="NE823"/>
      <c r="NF823"/>
      <c r="NG823"/>
      <c r="NH823"/>
      <c r="NI823"/>
      <c r="NJ823"/>
      <c r="NK823"/>
      <c r="NL823"/>
      <c r="NM823"/>
      <c r="NN823"/>
      <c r="NO823"/>
      <c r="NP823"/>
      <c r="NQ823"/>
      <c r="NR823"/>
      <c r="NS823"/>
      <c r="NT823"/>
      <c r="NU823"/>
      <c r="NV823"/>
      <c r="NW823"/>
      <c r="NX823"/>
      <c r="NY823"/>
      <c r="NZ823"/>
      <c r="OA823"/>
      <c r="OB823"/>
      <c r="OC823"/>
      <c r="OD823"/>
      <c r="OE823"/>
      <c r="OF823"/>
      <c r="OG823"/>
      <c r="OH823"/>
      <c r="OI823"/>
      <c r="OJ823"/>
      <c r="OK823"/>
      <c r="OL823"/>
      <c r="OM823"/>
      <c r="ON823"/>
      <c r="OO823"/>
      <c r="OP823"/>
      <c r="OQ823"/>
      <c r="OR823"/>
      <c r="OS823"/>
      <c r="OT823"/>
      <c r="OU823"/>
      <c r="OV823"/>
      <c r="OW823"/>
      <c r="OX823"/>
      <c r="OY823"/>
      <c r="OZ823"/>
      <c r="PA823"/>
      <c r="PB823"/>
      <c r="PC823"/>
      <c r="PD823"/>
      <c r="PE823"/>
      <c r="PF823"/>
      <c r="PG823"/>
      <c r="PH823"/>
      <c r="PI823"/>
      <c r="PJ823"/>
      <c r="PK823"/>
      <c r="PL823"/>
      <c r="PM823"/>
      <c r="PN823"/>
      <c r="PO823"/>
      <c r="PP823"/>
      <c r="PQ823"/>
      <c r="PR823"/>
      <c r="PS823"/>
      <c r="PT823"/>
      <c r="PU823"/>
      <c r="PV823"/>
      <c r="PW823"/>
      <c r="PX823"/>
      <c r="PY823"/>
      <c r="PZ823"/>
      <c r="QA823"/>
      <c r="QB823"/>
      <c r="QC823"/>
      <c r="QD823"/>
      <c r="QE823"/>
      <c r="QF823"/>
      <c r="QG823"/>
      <c r="QH823"/>
      <c r="QI823"/>
      <c r="QJ823"/>
      <c r="QK823"/>
      <c r="QL823"/>
      <c r="QM823"/>
      <c r="QN823"/>
      <c r="QO823"/>
      <c r="QP823"/>
      <c r="QQ823"/>
      <c r="QR823"/>
      <c r="QS823"/>
      <c r="QT823"/>
      <c r="QU823"/>
      <c r="QV823"/>
      <c r="QW823"/>
      <c r="QX823"/>
      <c r="QY823"/>
      <c r="QZ823"/>
      <c r="RA823"/>
      <c r="RB823"/>
      <c r="RC823"/>
      <c r="RD823"/>
      <c r="RE823"/>
      <c r="RF823"/>
      <c r="RG823"/>
      <c r="RH823"/>
      <c r="RI823"/>
      <c r="RJ823"/>
      <c r="RK823"/>
      <c r="RL823"/>
      <c r="RM823"/>
      <c r="RN823"/>
      <c r="RO823"/>
      <c r="RP823"/>
      <c r="RQ823"/>
      <c r="RR823"/>
      <c r="RS823"/>
      <c r="RT823"/>
      <c r="RU823"/>
      <c r="RV823"/>
      <c r="RW823"/>
      <c r="RX823"/>
      <c r="RY823"/>
      <c r="RZ823"/>
      <c r="SA823"/>
      <c r="SB823"/>
      <c r="SC823"/>
      <c r="SD823"/>
      <c r="SE823"/>
      <c r="SF823"/>
      <c r="SG823"/>
      <c r="SH823"/>
      <c r="SI823"/>
      <c r="SJ823"/>
      <c r="SK823"/>
      <c r="SL823"/>
      <c r="SM823"/>
      <c r="SN823"/>
      <c r="SO823"/>
      <c r="SP823"/>
    </row>
    <row r="824" spans="1:510" ht="16.5" customHeight="1" x14ac:dyDescent="0.2">
      <c r="A824" s="20">
        <v>216</v>
      </c>
      <c r="B824" s="20" t="s">
        <v>62</v>
      </c>
      <c r="C824" s="20" t="s">
        <v>915</v>
      </c>
      <c r="D824" s="20" t="s">
        <v>38</v>
      </c>
      <c r="E824" s="20" t="s">
        <v>1345</v>
      </c>
      <c r="F824" s="22" t="s">
        <v>931</v>
      </c>
      <c r="G824" s="20" t="s">
        <v>42</v>
      </c>
      <c r="H824" s="20" t="s">
        <v>35</v>
      </c>
      <c r="I824" s="20" t="s">
        <v>81</v>
      </c>
      <c r="J824" s="22" t="s">
        <v>915</v>
      </c>
      <c r="K824" s="20"/>
      <c r="L824" s="20"/>
      <c r="M824" s="20"/>
      <c r="N824" s="20"/>
      <c r="O824" s="23"/>
      <c r="P824" s="23">
        <v>52238500</v>
      </c>
      <c r="Q824" s="24">
        <v>1</v>
      </c>
      <c r="R824" s="25">
        <v>45778</v>
      </c>
      <c r="S824" s="20" t="s">
        <v>83</v>
      </c>
      <c r="T824" s="26">
        <f t="shared" si="14"/>
        <v>52238500</v>
      </c>
      <c r="U824" s="27" t="s">
        <v>100</v>
      </c>
      <c r="V824" s="27" t="s">
        <v>100</v>
      </c>
      <c r="W824"/>
      <c r="X824"/>
      <c r="Y824"/>
      <c r="Z824"/>
      <c r="AA824"/>
      <c r="AB824"/>
      <c r="AC824"/>
      <c r="AD824"/>
      <c r="AE824"/>
      <c r="AF824"/>
      <c r="AG824"/>
      <c r="AH824"/>
      <c r="AI824"/>
      <c r="AJ824"/>
      <c r="AK824"/>
      <c r="AL824"/>
      <c r="AM824"/>
      <c r="AN824"/>
      <c r="AO824"/>
      <c r="AP824"/>
      <c r="AQ824"/>
      <c r="AR824"/>
      <c r="AS824"/>
      <c r="AT824"/>
      <c r="AU824"/>
      <c r="AV824"/>
      <c r="AW824"/>
      <c r="AX824"/>
      <c r="AY824"/>
      <c r="AZ824"/>
      <c r="BA824"/>
      <c r="BB824"/>
      <c r="BC824"/>
      <c r="BD824"/>
      <c r="BE824"/>
      <c r="BF824"/>
      <c r="BG824"/>
      <c r="BH824"/>
      <c r="BI824"/>
      <c r="BJ824"/>
      <c r="BK824"/>
      <c r="BL824"/>
      <c r="BM824"/>
      <c r="BN824"/>
      <c r="BO824"/>
      <c r="BP824"/>
      <c r="BQ824"/>
      <c r="BR824"/>
      <c r="BS824"/>
      <c r="BT824"/>
      <c r="BU824"/>
      <c r="BV824"/>
      <c r="BW824"/>
      <c r="BX824"/>
      <c r="BY824"/>
      <c r="BZ824"/>
      <c r="CA824"/>
      <c r="CB824"/>
      <c r="CC824"/>
      <c r="CD824"/>
      <c r="CE824"/>
      <c r="CF824"/>
      <c r="CG824"/>
      <c r="CH824"/>
      <c r="CI824"/>
      <c r="CJ824"/>
      <c r="CK824"/>
      <c r="CL824"/>
      <c r="CM824"/>
      <c r="CN824"/>
      <c r="CO824"/>
      <c r="CP824"/>
      <c r="CQ824"/>
      <c r="CR824"/>
      <c r="CS824"/>
      <c r="CT824"/>
      <c r="CU824"/>
      <c r="CV824"/>
      <c r="CW824"/>
      <c r="CX824"/>
      <c r="CY824"/>
      <c r="CZ824"/>
      <c r="DA824"/>
      <c r="DB824"/>
      <c r="DC824"/>
      <c r="DD824"/>
      <c r="DE824"/>
      <c r="DF824"/>
      <c r="DG824"/>
      <c r="DH824"/>
      <c r="DI824"/>
      <c r="DJ824"/>
      <c r="DK824"/>
      <c r="DL824"/>
      <c r="DM824"/>
      <c r="DN824"/>
      <c r="DO824"/>
      <c r="DP824"/>
      <c r="DQ824"/>
      <c r="DR824"/>
      <c r="DS824"/>
      <c r="DT824"/>
      <c r="DU824"/>
      <c r="DV824"/>
      <c r="DW824"/>
      <c r="DX824"/>
      <c r="DY824"/>
      <c r="DZ824"/>
      <c r="EA824"/>
      <c r="EB824"/>
      <c r="EC824"/>
      <c r="ED824"/>
      <c r="EE824"/>
      <c r="EF824"/>
      <c r="EG824"/>
      <c r="EH824"/>
      <c r="EI824"/>
      <c r="EJ824"/>
      <c r="EK824"/>
      <c r="EL824"/>
      <c r="EM824"/>
      <c r="EN824"/>
      <c r="EO824"/>
      <c r="EP824"/>
      <c r="EQ824"/>
      <c r="ER824"/>
      <c r="ES824"/>
      <c r="ET824"/>
      <c r="EU824"/>
      <c r="EV824"/>
      <c r="EW824"/>
      <c r="EX824"/>
      <c r="EY824"/>
      <c r="EZ824"/>
      <c r="FA824"/>
      <c r="FB824"/>
      <c r="FC824"/>
      <c r="FD824"/>
      <c r="FE824"/>
      <c r="FF824"/>
      <c r="FG824"/>
      <c r="FH824"/>
      <c r="FI824"/>
      <c r="FJ824"/>
      <c r="FK824"/>
      <c r="FL824"/>
      <c r="FM824"/>
      <c r="FN824"/>
      <c r="FO824"/>
      <c r="FP824"/>
      <c r="FQ824"/>
      <c r="FR824"/>
      <c r="FS824"/>
      <c r="FT824"/>
      <c r="FU824"/>
      <c r="FV824"/>
      <c r="FW824"/>
      <c r="FX824"/>
      <c r="FY824"/>
      <c r="FZ824"/>
      <c r="GA824"/>
      <c r="GB824"/>
      <c r="GC824"/>
      <c r="GD824"/>
      <c r="GE824"/>
      <c r="GF824"/>
      <c r="GG824"/>
      <c r="GH824"/>
      <c r="GI824"/>
      <c r="GJ824"/>
      <c r="GK824"/>
      <c r="GL824"/>
      <c r="GM824"/>
      <c r="GN824"/>
      <c r="GO824"/>
      <c r="GP824"/>
      <c r="GQ824"/>
      <c r="GR824"/>
      <c r="GS824"/>
      <c r="GT824"/>
      <c r="GU824"/>
      <c r="GV824"/>
      <c r="GW824"/>
      <c r="GX824"/>
      <c r="GY824"/>
      <c r="GZ824"/>
      <c r="HA824"/>
      <c r="HB824"/>
      <c r="HC824"/>
      <c r="HD824"/>
      <c r="HE824"/>
      <c r="HF824"/>
      <c r="HG824"/>
      <c r="HH824"/>
      <c r="HI824"/>
      <c r="HJ824"/>
      <c r="HK824"/>
      <c r="HL824"/>
      <c r="HM824"/>
      <c r="HN824"/>
      <c r="HO824"/>
      <c r="HP824"/>
      <c r="HQ824"/>
      <c r="HR824"/>
      <c r="HS824"/>
      <c r="HT824"/>
      <c r="HU824"/>
      <c r="HV824"/>
      <c r="HW824"/>
      <c r="HX824"/>
      <c r="HY824"/>
      <c r="HZ824"/>
      <c r="IA824"/>
      <c r="IB824"/>
      <c r="IC824"/>
      <c r="ID824"/>
      <c r="IE824"/>
      <c r="IF824"/>
      <c r="IG824"/>
      <c r="IH824"/>
      <c r="II824"/>
      <c r="IJ824"/>
      <c r="IK824"/>
      <c r="IL824"/>
      <c r="IM824"/>
      <c r="IN824"/>
      <c r="IO824"/>
      <c r="IP824"/>
      <c r="IQ824"/>
      <c r="IR824"/>
      <c r="IS824"/>
      <c r="IT824"/>
      <c r="IU824"/>
      <c r="IV824"/>
      <c r="IW824"/>
      <c r="IX824"/>
      <c r="IY824"/>
      <c r="IZ824"/>
      <c r="JA824"/>
      <c r="JB824"/>
      <c r="JC824"/>
      <c r="JD824"/>
      <c r="JE824"/>
      <c r="JF824"/>
      <c r="JG824"/>
      <c r="JH824"/>
      <c r="JI824"/>
      <c r="JJ824"/>
      <c r="JK824"/>
      <c r="JL824"/>
      <c r="JM824"/>
      <c r="JN824"/>
      <c r="JO824"/>
      <c r="JP824"/>
      <c r="JQ824"/>
      <c r="JR824"/>
      <c r="JS824"/>
      <c r="JT824"/>
      <c r="JU824"/>
      <c r="JV824"/>
      <c r="JW824"/>
      <c r="JX824"/>
      <c r="JY824"/>
      <c r="JZ824"/>
      <c r="KA824"/>
      <c r="KB824"/>
      <c r="KC824"/>
      <c r="KD824"/>
      <c r="KE824"/>
      <c r="KF824"/>
      <c r="KG824"/>
      <c r="KH824"/>
      <c r="KI824"/>
      <c r="KJ824"/>
      <c r="KK824"/>
      <c r="KL824"/>
      <c r="KM824"/>
      <c r="KN824"/>
      <c r="KO824"/>
      <c r="KP824"/>
      <c r="KQ824"/>
      <c r="KR824"/>
      <c r="KS824"/>
      <c r="KT824"/>
      <c r="KU824"/>
      <c r="KV824"/>
      <c r="KW824"/>
      <c r="KX824"/>
      <c r="KY824"/>
      <c r="KZ824"/>
      <c r="LA824"/>
      <c r="LB824"/>
      <c r="LC824"/>
      <c r="LD824"/>
      <c r="LE824"/>
      <c r="LF824"/>
      <c r="LG824"/>
      <c r="LH824"/>
      <c r="LI824"/>
      <c r="LJ824"/>
      <c r="LK824"/>
      <c r="LL824"/>
      <c r="LM824"/>
      <c r="LN824"/>
      <c r="LO824"/>
      <c r="LP824"/>
      <c r="LQ824"/>
      <c r="LR824"/>
      <c r="LS824"/>
      <c r="LT824"/>
      <c r="LU824"/>
      <c r="LV824"/>
      <c r="LW824"/>
      <c r="LX824"/>
      <c r="LY824"/>
      <c r="LZ824"/>
      <c r="MA824"/>
      <c r="MB824"/>
      <c r="MC824"/>
      <c r="MD824"/>
      <c r="ME824"/>
      <c r="MF824"/>
      <c r="MG824"/>
      <c r="MH824"/>
      <c r="MI824"/>
      <c r="MJ824"/>
      <c r="MK824"/>
      <c r="ML824"/>
      <c r="MM824"/>
      <c r="MN824"/>
      <c r="MO824"/>
      <c r="MP824"/>
      <c r="MQ824"/>
      <c r="MR824"/>
      <c r="MS824"/>
      <c r="MT824"/>
      <c r="MU824"/>
      <c r="MV824"/>
      <c r="MW824"/>
      <c r="MX824"/>
      <c r="MY824"/>
      <c r="MZ824"/>
      <c r="NA824"/>
      <c r="NB824"/>
      <c r="NC824"/>
      <c r="ND824"/>
      <c r="NE824"/>
      <c r="NF824"/>
      <c r="NG824"/>
      <c r="NH824"/>
      <c r="NI824"/>
      <c r="NJ824"/>
      <c r="NK824"/>
      <c r="NL824"/>
      <c r="NM824"/>
      <c r="NN824"/>
      <c r="NO824"/>
      <c r="NP824"/>
      <c r="NQ824"/>
      <c r="NR824"/>
      <c r="NS824"/>
      <c r="NT824"/>
      <c r="NU824"/>
      <c r="NV824"/>
      <c r="NW824"/>
      <c r="NX824"/>
      <c r="NY824"/>
      <c r="NZ824"/>
      <c r="OA824"/>
      <c r="OB824"/>
      <c r="OC824"/>
      <c r="OD824"/>
      <c r="OE824"/>
      <c r="OF824"/>
      <c r="OG824"/>
      <c r="OH824"/>
      <c r="OI824"/>
      <c r="OJ824"/>
      <c r="OK824"/>
      <c r="OL824"/>
      <c r="OM824"/>
      <c r="ON824"/>
      <c r="OO824"/>
      <c r="OP824"/>
      <c r="OQ824"/>
      <c r="OR824"/>
      <c r="OS824"/>
      <c r="OT824"/>
      <c r="OU824"/>
      <c r="OV824"/>
      <c r="OW824"/>
      <c r="OX824"/>
      <c r="OY824"/>
      <c r="OZ824"/>
      <c r="PA824"/>
      <c r="PB824"/>
      <c r="PC824"/>
      <c r="PD824"/>
      <c r="PE824"/>
      <c r="PF824"/>
      <c r="PG824"/>
      <c r="PH824"/>
      <c r="PI824"/>
      <c r="PJ824"/>
      <c r="PK824"/>
      <c r="PL824"/>
      <c r="PM824"/>
      <c r="PN824"/>
      <c r="PO824"/>
      <c r="PP824"/>
      <c r="PQ824"/>
      <c r="PR824"/>
      <c r="PS824"/>
      <c r="PT824"/>
      <c r="PU824"/>
      <c r="PV824"/>
      <c r="PW824"/>
      <c r="PX824"/>
      <c r="PY824"/>
      <c r="PZ824"/>
      <c r="QA824"/>
      <c r="QB824"/>
      <c r="QC824"/>
      <c r="QD824"/>
      <c r="QE824"/>
      <c r="QF824"/>
      <c r="QG824"/>
      <c r="QH824"/>
      <c r="QI824"/>
      <c r="QJ824"/>
      <c r="QK824"/>
      <c r="QL824"/>
      <c r="QM824"/>
      <c r="QN824"/>
      <c r="QO824"/>
      <c r="QP824"/>
      <c r="QQ824"/>
      <c r="QR824"/>
      <c r="QS824"/>
      <c r="QT824"/>
      <c r="QU824"/>
      <c r="QV824"/>
      <c r="QW824"/>
      <c r="QX824"/>
      <c r="QY824"/>
      <c r="QZ824"/>
      <c r="RA824"/>
      <c r="RB824"/>
      <c r="RC824"/>
      <c r="RD824"/>
      <c r="RE824"/>
      <c r="RF824"/>
      <c r="RG824"/>
      <c r="RH824"/>
      <c r="RI824"/>
      <c r="RJ824"/>
      <c r="RK824"/>
      <c r="RL824"/>
      <c r="RM824"/>
      <c r="RN824"/>
      <c r="RO824"/>
      <c r="RP824"/>
      <c r="RQ824"/>
      <c r="RR824"/>
      <c r="RS824"/>
      <c r="RT824"/>
      <c r="RU824"/>
      <c r="RV824"/>
      <c r="RW824"/>
      <c r="RX824"/>
      <c r="RY824"/>
      <c r="RZ824"/>
      <c r="SA824"/>
      <c r="SB824"/>
      <c r="SC824"/>
      <c r="SD824"/>
      <c r="SE824"/>
      <c r="SF824"/>
      <c r="SG824"/>
      <c r="SH824"/>
      <c r="SI824"/>
      <c r="SJ824"/>
      <c r="SK824"/>
      <c r="SL824"/>
      <c r="SM824"/>
      <c r="SN824"/>
      <c r="SO824"/>
      <c r="SP824"/>
    </row>
    <row r="825" spans="1:510" ht="16.5" customHeight="1" x14ac:dyDescent="0.2">
      <c r="A825" s="20">
        <v>217</v>
      </c>
      <c r="B825" s="20" t="s">
        <v>62</v>
      </c>
      <c r="C825" s="20" t="s">
        <v>915</v>
      </c>
      <c r="D825" s="20" t="s">
        <v>38</v>
      </c>
      <c r="E825" s="20" t="s">
        <v>1345</v>
      </c>
      <c r="F825" s="22" t="s">
        <v>931</v>
      </c>
      <c r="G825" s="20" t="s">
        <v>42</v>
      </c>
      <c r="H825" s="20" t="s">
        <v>35</v>
      </c>
      <c r="I825" s="20" t="s">
        <v>81</v>
      </c>
      <c r="J825" s="22" t="s">
        <v>915</v>
      </c>
      <c r="K825" s="20"/>
      <c r="L825" s="20"/>
      <c r="M825" s="20"/>
      <c r="N825" s="20"/>
      <c r="O825" s="23"/>
      <c r="P825" s="23">
        <v>52238500</v>
      </c>
      <c r="Q825" s="24">
        <v>1</v>
      </c>
      <c r="R825" s="25">
        <v>45809</v>
      </c>
      <c r="S825" s="20" t="s">
        <v>83</v>
      </c>
      <c r="T825" s="26">
        <f t="shared" si="14"/>
        <v>52238500</v>
      </c>
      <c r="U825" s="27" t="s">
        <v>100</v>
      </c>
      <c r="V825" s="27" t="s">
        <v>100</v>
      </c>
      <c r="W825"/>
      <c r="X825"/>
      <c r="Y825"/>
      <c r="Z825"/>
      <c r="AA825"/>
      <c r="AB825"/>
      <c r="AC825"/>
      <c r="AD825"/>
      <c r="AE825"/>
      <c r="AF825"/>
      <c r="AG825"/>
      <c r="AH825"/>
      <c r="AI825"/>
      <c r="AJ825"/>
      <c r="AK825"/>
      <c r="AL825"/>
      <c r="AM825"/>
      <c r="AN825"/>
      <c r="AO825"/>
      <c r="AP825"/>
      <c r="AQ825"/>
      <c r="AR825"/>
      <c r="AS825"/>
      <c r="AT825"/>
      <c r="AU825"/>
      <c r="AV825"/>
      <c r="AW825"/>
      <c r="AX825"/>
      <c r="AY825"/>
      <c r="AZ825"/>
      <c r="BA825"/>
      <c r="BB825"/>
      <c r="BC825"/>
      <c r="BD825"/>
      <c r="BE825"/>
      <c r="BF825"/>
      <c r="BG825"/>
      <c r="BH825"/>
      <c r="BI825"/>
      <c r="BJ825"/>
      <c r="BK825"/>
      <c r="BL825"/>
      <c r="BM825"/>
      <c r="BN825"/>
      <c r="BO825"/>
      <c r="BP825"/>
      <c r="BQ825"/>
      <c r="BR825"/>
      <c r="BS825"/>
      <c r="BT825"/>
      <c r="BU825"/>
      <c r="BV825"/>
      <c r="BW825"/>
      <c r="BX825"/>
      <c r="BY825"/>
      <c r="BZ825"/>
      <c r="CA825"/>
      <c r="CB825"/>
      <c r="CC825"/>
      <c r="CD825"/>
      <c r="CE825"/>
      <c r="CF825"/>
      <c r="CG825"/>
      <c r="CH825"/>
      <c r="CI825"/>
      <c r="CJ825"/>
      <c r="CK825"/>
      <c r="CL825"/>
      <c r="CM825"/>
      <c r="CN825"/>
      <c r="CO825"/>
      <c r="CP825"/>
      <c r="CQ825"/>
      <c r="CR825"/>
      <c r="CS825"/>
      <c r="CT825"/>
      <c r="CU825"/>
      <c r="CV825"/>
      <c r="CW825"/>
      <c r="CX825"/>
      <c r="CY825"/>
      <c r="CZ825"/>
      <c r="DA825"/>
      <c r="DB825"/>
      <c r="DC825"/>
      <c r="DD825"/>
      <c r="DE825"/>
      <c r="DF825"/>
      <c r="DG825"/>
      <c r="DH825"/>
      <c r="DI825"/>
      <c r="DJ825"/>
      <c r="DK825"/>
      <c r="DL825"/>
      <c r="DM825"/>
      <c r="DN825"/>
      <c r="DO825"/>
      <c r="DP825"/>
      <c r="DQ825"/>
      <c r="DR825"/>
      <c r="DS825"/>
      <c r="DT825"/>
      <c r="DU825"/>
      <c r="DV825"/>
      <c r="DW825"/>
      <c r="DX825"/>
      <c r="DY825"/>
      <c r="DZ825"/>
      <c r="EA825"/>
      <c r="EB825"/>
      <c r="EC825"/>
      <c r="ED825"/>
      <c r="EE825"/>
      <c r="EF825"/>
      <c r="EG825"/>
      <c r="EH825"/>
      <c r="EI825"/>
      <c r="EJ825"/>
      <c r="EK825"/>
      <c r="EL825"/>
      <c r="EM825"/>
      <c r="EN825"/>
      <c r="EO825"/>
      <c r="EP825"/>
      <c r="EQ825"/>
      <c r="ER825"/>
      <c r="ES825"/>
      <c r="ET825"/>
      <c r="EU825"/>
      <c r="EV825"/>
      <c r="EW825"/>
      <c r="EX825"/>
      <c r="EY825"/>
      <c r="EZ825"/>
      <c r="FA825"/>
      <c r="FB825"/>
      <c r="FC825"/>
      <c r="FD825"/>
      <c r="FE825"/>
      <c r="FF825"/>
      <c r="FG825"/>
      <c r="FH825"/>
      <c r="FI825"/>
      <c r="FJ825"/>
      <c r="FK825"/>
      <c r="FL825"/>
      <c r="FM825"/>
      <c r="FN825"/>
      <c r="FO825"/>
      <c r="FP825"/>
      <c r="FQ825"/>
      <c r="FR825"/>
      <c r="FS825"/>
      <c r="FT825"/>
      <c r="FU825"/>
      <c r="FV825"/>
      <c r="FW825"/>
      <c r="FX825"/>
      <c r="FY825"/>
      <c r="FZ825"/>
      <c r="GA825"/>
      <c r="GB825"/>
      <c r="GC825"/>
      <c r="GD825"/>
      <c r="GE825"/>
      <c r="GF825"/>
      <c r="GG825"/>
      <c r="GH825"/>
      <c r="GI825"/>
      <c r="GJ825"/>
      <c r="GK825"/>
      <c r="GL825"/>
      <c r="GM825"/>
      <c r="GN825"/>
      <c r="GO825"/>
      <c r="GP825"/>
      <c r="GQ825"/>
      <c r="GR825"/>
      <c r="GS825"/>
      <c r="GT825"/>
      <c r="GU825"/>
      <c r="GV825"/>
      <c r="GW825"/>
      <c r="GX825"/>
      <c r="GY825"/>
      <c r="GZ825"/>
      <c r="HA825"/>
      <c r="HB825"/>
      <c r="HC825"/>
      <c r="HD825"/>
      <c r="HE825"/>
      <c r="HF825"/>
      <c r="HG825"/>
      <c r="HH825"/>
      <c r="HI825"/>
      <c r="HJ825"/>
      <c r="HK825"/>
      <c r="HL825"/>
      <c r="HM825"/>
      <c r="HN825"/>
      <c r="HO825"/>
      <c r="HP825"/>
      <c r="HQ825"/>
      <c r="HR825"/>
      <c r="HS825"/>
      <c r="HT825"/>
      <c r="HU825"/>
      <c r="HV825"/>
      <c r="HW825"/>
      <c r="HX825"/>
      <c r="HY825"/>
      <c r="HZ825"/>
      <c r="IA825"/>
      <c r="IB825"/>
      <c r="IC825"/>
      <c r="ID825"/>
      <c r="IE825"/>
      <c r="IF825"/>
      <c r="IG825"/>
      <c r="IH825"/>
      <c r="II825"/>
      <c r="IJ825"/>
      <c r="IK825"/>
      <c r="IL825"/>
      <c r="IM825"/>
      <c r="IN825"/>
      <c r="IO825"/>
      <c r="IP825"/>
      <c r="IQ825"/>
      <c r="IR825"/>
      <c r="IS825"/>
      <c r="IT825"/>
      <c r="IU825"/>
      <c r="IV825"/>
      <c r="IW825"/>
      <c r="IX825"/>
      <c r="IY825"/>
      <c r="IZ825"/>
      <c r="JA825"/>
      <c r="JB825"/>
      <c r="JC825"/>
      <c r="JD825"/>
      <c r="JE825"/>
      <c r="JF825"/>
      <c r="JG825"/>
      <c r="JH825"/>
      <c r="JI825"/>
      <c r="JJ825"/>
      <c r="JK825"/>
      <c r="JL825"/>
      <c r="JM825"/>
      <c r="JN825"/>
      <c r="JO825"/>
      <c r="JP825"/>
      <c r="JQ825"/>
      <c r="JR825"/>
      <c r="JS825"/>
      <c r="JT825"/>
      <c r="JU825"/>
      <c r="JV825"/>
      <c r="JW825"/>
      <c r="JX825"/>
      <c r="JY825"/>
      <c r="JZ825"/>
      <c r="KA825"/>
      <c r="KB825"/>
      <c r="KC825"/>
      <c r="KD825"/>
      <c r="KE825"/>
      <c r="KF825"/>
      <c r="KG825"/>
      <c r="KH825"/>
      <c r="KI825"/>
      <c r="KJ825"/>
      <c r="KK825"/>
      <c r="KL825"/>
      <c r="KM825"/>
      <c r="KN825"/>
      <c r="KO825"/>
      <c r="KP825"/>
      <c r="KQ825"/>
      <c r="KR825"/>
      <c r="KS825"/>
      <c r="KT825"/>
      <c r="KU825"/>
      <c r="KV825"/>
      <c r="KW825"/>
      <c r="KX825"/>
      <c r="KY825"/>
      <c r="KZ825"/>
      <c r="LA825"/>
      <c r="LB825"/>
      <c r="LC825"/>
      <c r="LD825"/>
      <c r="LE825"/>
      <c r="LF825"/>
      <c r="LG825"/>
      <c r="LH825"/>
      <c r="LI825"/>
      <c r="LJ825"/>
      <c r="LK825"/>
      <c r="LL825"/>
      <c r="LM825"/>
      <c r="LN825"/>
      <c r="LO825"/>
      <c r="LP825"/>
      <c r="LQ825"/>
      <c r="LR825"/>
      <c r="LS825"/>
      <c r="LT825"/>
      <c r="LU825"/>
      <c r="LV825"/>
      <c r="LW825"/>
      <c r="LX825"/>
      <c r="LY825"/>
      <c r="LZ825"/>
      <c r="MA825"/>
      <c r="MB825"/>
      <c r="MC825"/>
      <c r="MD825"/>
      <c r="ME825"/>
      <c r="MF825"/>
      <c r="MG825"/>
      <c r="MH825"/>
      <c r="MI825"/>
      <c r="MJ825"/>
      <c r="MK825"/>
      <c r="ML825"/>
      <c r="MM825"/>
      <c r="MN825"/>
      <c r="MO825"/>
      <c r="MP825"/>
      <c r="MQ825"/>
      <c r="MR825"/>
      <c r="MS825"/>
      <c r="MT825"/>
      <c r="MU825"/>
      <c r="MV825"/>
      <c r="MW825"/>
      <c r="MX825"/>
      <c r="MY825"/>
      <c r="MZ825"/>
      <c r="NA825"/>
      <c r="NB825"/>
      <c r="NC825"/>
      <c r="ND825"/>
      <c r="NE825"/>
      <c r="NF825"/>
      <c r="NG825"/>
      <c r="NH825"/>
      <c r="NI825"/>
      <c r="NJ825"/>
      <c r="NK825"/>
      <c r="NL825"/>
      <c r="NM825"/>
      <c r="NN825"/>
      <c r="NO825"/>
      <c r="NP825"/>
      <c r="NQ825"/>
      <c r="NR825"/>
      <c r="NS825"/>
      <c r="NT825"/>
      <c r="NU825"/>
      <c r="NV825"/>
      <c r="NW825"/>
      <c r="NX825"/>
      <c r="NY825"/>
      <c r="NZ825"/>
      <c r="OA825"/>
      <c r="OB825"/>
      <c r="OC825"/>
      <c r="OD825"/>
      <c r="OE825"/>
      <c r="OF825"/>
      <c r="OG825"/>
      <c r="OH825"/>
      <c r="OI825"/>
      <c r="OJ825"/>
      <c r="OK825"/>
      <c r="OL825"/>
      <c r="OM825"/>
      <c r="ON825"/>
      <c r="OO825"/>
      <c r="OP825"/>
      <c r="OQ825"/>
      <c r="OR825"/>
      <c r="OS825"/>
      <c r="OT825"/>
      <c r="OU825"/>
      <c r="OV825"/>
      <c r="OW825"/>
      <c r="OX825"/>
      <c r="OY825"/>
      <c r="OZ825"/>
      <c r="PA825"/>
      <c r="PB825"/>
      <c r="PC825"/>
      <c r="PD825"/>
      <c r="PE825"/>
      <c r="PF825"/>
      <c r="PG825"/>
      <c r="PH825"/>
      <c r="PI825"/>
      <c r="PJ825"/>
      <c r="PK825"/>
      <c r="PL825"/>
      <c r="PM825"/>
      <c r="PN825"/>
      <c r="PO825"/>
      <c r="PP825"/>
      <c r="PQ825"/>
      <c r="PR825"/>
      <c r="PS825"/>
      <c r="PT825"/>
      <c r="PU825"/>
      <c r="PV825"/>
      <c r="PW825"/>
      <c r="PX825"/>
      <c r="PY825"/>
      <c r="PZ825"/>
      <c r="QA825"/>
      <c r="QB825"/>
      <c r="QC825"/>
      <c r="QD825"/>
      <c r="QE825"/>
      <c r="QF825"/>
      <c r="QG825"/>
      <c r="QH825"/>
      <c r="QI825"/>
      <c r="QJ825"/>
      <c r="QK825"/>
      <c r="QL825"/>
      <c r="QM825"/>
      <c r="QN825"/>
      <c r="QO825"/>
      <c r="QP825"/>
      <c r="QQ825"/>
      <c r="QR825"/>
      <c r="QS825"/>
      <c r="QT825"/>
      <c r="QU825"/>
      <c r="QV825"/>
      <c r="QW825"/>
      <c r="QX825"/>
      <c r="QY825"/>
      <c r="QZ825"/>
      <c r="RA825"/>
      <c r="RB825"/>
      <c r="RC825"/>
      <c r="RD825"/>
      <c r="RE825"/>
      <c r="RF825"/>
      <c r="RG825"/>
      <c r="RH825"/>
      <c r="RI825"/>
      <c r="RJ825"/>
      <c r="RK825"/>
      <c r="RL825"/>
      <c r="RM825"/>
      <c r="RN825"/>
      <c r="RO825"/>
      <c r="RP825"/>
      <c r="RQ825"/>
      <c r="RR825"/>
      <c r="RS825"/>
      <c r="RT825"/>
      <c r="RU825"/>
      <c r="RV825"/>
      <c r="RW825"/>
      <c r="RX825"/>
      <c r="RY825"/>
      <c r="RZ825"/>
      <c r="SA825"/>
      <c r="SB825"/>
      <c r="SC825"/>
      <c r="SD825"/>
      <c r="SE825"/>
      <c r="SF825"/>
      <c r="SG825"/>
      <c r="SH825"/>
      <c r="SI825"/>
      <c r="SJ825"/>
      <c r="SK825"/>
      <c r="SL825"/>
      <c r="SM825"/>
      <c r="SN825"/>
      <c r="SO825"/>
      <c r="SP825"/>
    </row>
    <row r="826" spans="1:510" ht="16.5" customHeight="1" x14ac:dyDescent="0.2">
      <c r="A826" s="20">
        <v>218</v>
      </c>
      <c r="B826" s="20" t="s">
        <v>62</v>
      </c>
      <c r="C826" s="20" t="s">
        <v>915</v>
      </c>
      <c r="D826" s="20" t="s">
        <v>38</v>
      </c>
      <c r="E826" s="20" t="s">
        <v>1345</v>
      </c>
      <c r="F826" s="22" t="s">
        <v>931</v>
      </c>
      <c r="G826" s="20" t="s">
        <v>42</v>
      </c>
      <c r="H826" s="20" t="s">
        <v>35</v>
      </c>
      <c r="I826" s="20" t="s">
        <v>81</v>
      </c>
      <c r="J826" s="22" t="s">
        <v>915</v>
      </c>
      <c r="K826" s="20"/>
      <c r="L826" s="20"/>
      <c r="M826" s="20"/>
      <c r="N826" s="20"/>
      <c r="O826" s="23"/>
      <c r="P826" s="23">
        <v>52238500</v>
      </c>
      <c r="Q826" s="24">
        <v>1</v>
      </c>
      <c r="R826" s="25">
        <v>45839</v>
      </c>
      <c r="S826" s="20" t="s">
        <v>83</v>
      </c>
      <c r="T826" s="26">
        <f t="shared" si="14"/>
        <v>52238500</v>
      </c>
      <c r="U826" s="27" t="s">
        <v>100</v>
      </c>
      <c r="V826" s="27" t="s">
        <v>100</v>
      </c>
      <c r="W826"/>
      <c r="X826"/>
      <c r="Y826"/>
      <c r="Z826"/>
      <c r="AA826"/>
      <c r="AB826"/>
      <c r="AC826"/>
      <c r="AD826"/>
      <c r="AE826"/>
      <c r="AF826"/>
      <c r="AG826"/>
      <c r="AH826"/>
      <c r="AI826"/>
      <c r="AJ826"/>
      <c r="AK826"/>
      <c r="AL826"/>
      <c r="AM826"/>
      <c r="AN826"/>
      <c r="AO826"/>
      <c r="AP826"/>
      <c r="AQ826"/>
      <c r="AR826"/>
      <c r="AS826"/>
      <c r="AT826"/>
      <c r="AU826"/>
      <c r="AV826"/>
      <c r="AW826"/>
      <c r="AX826"/>
      <c r="AY826"/>
      <c r="AZ826"/>
      <c r="BA826"/>
      <c r="BB826"/>
      <c r="BC826"/>
      <c r="BD826"/>
      <c r="BE826"/>
      <c r="BF826"/>
      <c r="BG826"/>
      <c r="BH826"/>
      <c r="BI826"/>
      <c r="BJ826"/>
      <c r="BK826"/>
      <c r="BL826"/>
      <c r="BM826"/>
      <c r="BN826"/>
      <c r="BO826"/>
      <c r="BP826"/>
      <c r="BQ826"/>
      <c r="BR826"/>
      <c r="BS826"/>
      <c r="BT826"/>
      <c r="BU826"/>
      <c r="BV826"/>
      <c r="BW826"/>
      <c r="BX826"/>
      <c r="BY826"/>
      <c r="BZ826"/>
      <c r="CA826"/>
      <c r="CB826"/>
      <c r="CC826"/>
      <c r="CD826"/>
      <c r="CE826"/>
      <c r="CF826"/>
      <c r="CG826"/>
      <c r="CH826"/>
      <c r="CI826"/>
      <c r="CJ826"/>
      <c r="CK826"/>
      <c r="CL826"/>
      <c r="CM826"/>
      <c r="CN826"/>
      <c r="CO826"/>
      <c r="CP826"/>
      <c r="CQ826"/>
      <c r="CR826"/>
      <c r="CS826"/>
      <c r="CT826"/>
      <c r="CU826"/>
      <c r="CV826"/>
      <c r="CW826"/>
      <c r="CX826"/>
      <c r="CY826"/>
      <c r="CZ826"/>
      <c r="DA826"/>
      <c r="DB826"/>
      <c r="DC826"/>
      <c r="DD826"/>
      <c r="DE826"/>
      <c r="DF826"/>
      <c r="DG826"/>
      <c r="DH826"/>
      <c r="DI826"/>
      <c r="DJ826"/>
      <c r="DK826"/>
      <c r="DL826"/>
      <c r="DM826"/>
      <c r="DN826"/>
      <c r="DO826"/>
      <c r="DP826"/>
      <c r="DQ826"/>
      <c r="DR826"/>
      <c r="DS826"/>
      <c r="DT826"/>
      <c r="DU826"/>
      <c r="DV826"/>
      <c r="DW826"/>
      <c r="DX826"/>
      <c r="DY826"/>
      <c r="DZ826"/>
      <c r="EA826"/>
      <c r="EB826"/>
      <c r="EC826"/>
      <c r="ED826"/>
      <c r="EE826"/>
      <c r="EF826"/>
      <c r="EG826"/>
      <c r="EH826"/>
      <c r="EI826"/>
      <c r="EJ826"/>
      <c r="EK826"/>
      <c r="EL826"/>
      <c r="EM826"/>
      <c r="EN826"/>
      <c r="EO826"/>
      <c r="EP826"/>
      <c r="EQ826"/>
      <c r="ER826"/>
      <c r="ES826"/>
      <c r="ET826"/>
      <c r="EU826"/>
      <c r="EV826"/>
      <c r="EW826"/>
      <c r="EX826"/>
      <c r="EY826"/>
      <c r="EZ826"/>
      <c r="FA826"/>
      <c r="FB826"/>
      <c r="FC826"/>
      <c r="FD826"/>
      <c r="FE826"/>
      <c r="FF826"/>
      <c r="FG826"/>
      <c r="FH826"/>
      <c r="FI826"/>
      <c r="FJ826"/>
      <c r="FK826"/>
      <c r="FL826"/>
      <c r="FM826"/>
      <c r="FN826"/>
      <c r="FO826"/>
      <c r="FP826"/>
      <c r="FQ826"/>
      <c r="FR826"/>
      <c r="FS826"/>
      <c r="FT826"/>
      <c r="FU826"/>
      <c r="FV826"/>
      <c r="FW826"/>
      <c r="FX826"/>
      <c r="FY826"/>
      <c r="FZ826"/>
      <c r="GA826"/>
      <c r="GB826"/>
      <c r="GC826"/>
      <c r="GD826"/>
      <c r="GE826"/>
      <c r="GF826"/>
      <c r="GG826"/>
      <c r="GH826"/>
      <c r="GI826"/>
      <c r="GJ826"/>
      <c r="GK826"/>
      <c r="GL826"/>
      <c r="GM826"/>
      <c r="GN826"/>
      <c r="GO826"/>
      <c r="GP826"/>
      <c r="GQ826"/>
      <c r="GR826"/>
      <c r="GS826"/>
      <c r="GT826"/>
      <c r="GU826"/>
      <c r="GV826"/>
      <c r="GW826"/>
      <c r="GX826"/>
      <c r="GY826"/>
      <c r="GZ826"/>
      <c r="HA826"/>
      <c r="HB826"/>
      <c r="HC826"/>
      <c r="HD826"/>
      <c r="HE826"/>
      <c r="HF826"/>
      <c r="HG826"/>
      <c r="HH826"/>
      <c r="HI826"/>
      <c r="HJ826"/>
      <c r="HK826"/>
      <c r="HL826"/>
      <c r="HM826"/>
      <c r="HN826"/>
      <c r="HO826"/>
      <c r="HP826"/>
      <c r="HQ826"/>
      <c r="HR826"/>
      <c r="HS826"/>
      <c r="HT826"/>
      <c r="HU826"/>
      <c r="HV826"/>
      <c r="HW826"/>
      <c r="HX826"/>
      <c r="HY826"/>
      <c r="HZ826"/>
      <c r="IA826"/>
      <c r="IB826"/>
      <c r="IC826"/>
      <c r="ID826"/>
      <c r="IE826"/>
      <c r="IF826"/>
      <c r="IG826"/>
      <c r="IH826"/>
      <c r="II826"/>
      <c r="IJ826"/>
      <c r="IK826"/>
      <c r="IL826"/>
      <c r="IM826"/>
      <c r="IN826"/>
      <c r="IO826"/>
      <c r="IP826"/>
      <c r="IQ826"/>
      <c r="IR826"/>
      <c r="IS826"/>
      <c r="IT826"/>
      <c r="IU826"/>
      <c r="IV826"/>
      <c r="IW826"/>
      <c r="IX826"/>
      <c r="IY826"/>
      <c r="IZ826"/>
      <c r="JA826"/>
      <c r="JB826"/>
      <c r="JC826"/>
      <c r="JD826"/>
      <c r="JE826"/>
      <c r="JF826"/>
      <c r="JG826"/>
      <c r="JH826"/>
      <c r="JI826"/>
      <c r="JJ826"/>
      <c r="JK826"/>
      <c r="JL826"/>
      <c r="JM826"/>
      <c r="JN826"/>
      <c r="JO826"/>
      <c r="JP826"/>
      <c r="JQ826"/>
      <c r="JR826"/>
      <c r="JS826"/>
      <c r="JT826"/>
      <c r="JU826"/>
      <c r="JV826"/>
      <c r="JW826"/>
      <c r="JX826"/>
      <c r="JY826"/>
      <c r="JZ826"/>
      <c r="KA826"/>
      <c r="KB826"/>
      <c r="KC826"/>
      <c r="KD826"/>
      <c r="KE826"/>
      <c r="KF826"/>
      <c r="KG826"/>
      <c r="KH826"/>
      <c r="KI826"/>
      <c r="KJ826"/>
      <c r="KK826"/>
      <c r="KL826"/>
      <c r="KM826"/>
      <c r="KN826"/>
      <c r="KO826"/>
      <c r="KP826"/>
      <c r="KQ826"/>
      <c r="KR826"/>
      <c r="KS826"/>
      <c r="KT826"/>
      <c r="KU826"/>
      <c r="KV826"/>
      <c r="KW826"/>
      <c r="KX826"/>
      <c r="KY826"/>
      <c r="KZ826"/>
      <c r="LA826"/>
      <c r="LB826"/>
      <c r="LC826"/>
      <c r="LD826"/>
      <c r="LE826"/>
      <c r="LF826"/>
      <c r="LG826"/>
      <c r="LH826"/>
      <c r="LI826"/>
      <c r="LJ826"/>
      <c r="LK826"/>
      <c r="LL826"/>
      <c r="LM826"/>
      <c r="LN826"/>
      <c r="LO826"/>
      <c r="LP826"/>
      <c r="LQ826"/>
      <c r="LR826"/>
      <c r="LS826"/>
      <c r="LT826"/>
      <c r="LU826"/>
      <c r="LV826"/>
      <c r="LW826"/>
      <c r="LX826"/>
      <c r="LY826"/>
      <c r="LZ826"/>
      <c r="MA826"/>
      <c r="MB826"/>
      <c r="MC826"/>
      <c r="MD826"/>
      <c r="ME826"/>
      <c r="MF826"/>
      <c r="MG826"/>
      <c r="MH826"/>
      <c r="MI826"/>
      <c r="MJ826"/>
      <c r="MK826"/>
      <c r="ML826"/>
      <c r="MM826"/>
      <c r="MN826"/>
      <c r="MO826"/>
      <c r="MP826"/>
      <c r="MQ826"/>
      <c r="MR826"/>
      <c r="MS826"/>
      <c r="MT826"/>
      <c r="MU826"/>
      <c r="MV826"/>
      <c r="MW826"/>
      <c r="MX826"/>
      <c r="MY826"/>
      <c r="MZ826"/>
      <c r="NA826"/>
      <c r="NB826"/>
      <c r="NC826"/>
      <c r="ND826"/>
      <c r="NE826"/>
      <c r="NF826"/>
      <c r="NG826"/>
      <c r="NH826"/>
      <c r="NI826"/>
      <c r="NJ826"/>
      <c r="NK826"/>
      <c r="NL826"/>
      <c r="NM826"/>
      <c r="NN826"/>
      <c r="NO826"/>
      <c r="NP826"/>
      <c r="NQ826"/>
      <c r="NR826"/>
      <c r="NS826"/>
      <c r="NT826"/>
      <c r="NU826"/>
      <c r="NV826"/>
      <c r="NW826"/>
      <c r="NX826"/>
      <c r="NY826"/>
      <c r="NZ826"/>
      <c r="OA826"/>
      <c r="OB826"/>
      <c r="OC826"/>
      <c r="OD826"/>
      <c r="OE826"/>
      <c r="OF826"/>
      <c r="OG826"/>
      <c r="OH826"/>
      <c r="OI826"/>
      <c r="OJ826"/>
      <c r="OK826"/>
      <c r="OL826"/>
      <c r="OM826"/>
      <c r="ON826"/>
      <c r="OO826"/>
      <c r="OP826"/>
      <c r="OQ826"/>
      <c r="OR826"/>
      <c r="OS826"/>
      <c r="OT826"/>
      <c r="OU826"/>
      <c r="OV826"/>
      <c r="OW826"/>
      <c r="OX826"/>
      <c r="OY826"/>
      <c r="OZ826"/>
      <c r="PA826"/>
      <c r="PB826"/>
      <c r="PC826"/>
      <c r="PD826"/>
      <c r="PE826"/>
      <c r="PF826"/>
      <c r="PG826"/>
      <c r="PH826"/>
      <c r="PI826"/>
      <c r="PJ826"/>
      <c r="PK826"/>
      <c r="PL826"/>
      <c r="PM826"/>
      <c r="PN826"/>
      <c r="PO826"/>
      <c r="PP826"/>
      <c r="PQ826"/>
      <c r="PR826"/>
      <c r="PS826"/>
      <c r="PT826"/>
      <c r="PU826"/>
      <c r="PV826"/>
      <c r="PW826"/>
      <c r="PX826"/>
      <c r="PY826"/>
      <c r="PZ826"/>
      <c r="QA826"/>
      <c r="QB826"/>
      <c r="QC826"/>
      <c r="QD826"/>
      <c r="QE826"/>
      <c r="QF826"/>
      <c r="QG826"/>
      <c r="QH826"/>
      <c r="QI826"/>
      <c r="QJ826"/>
      <c r="QK826"/>
      <c r="QL826"/>
      <c r="QM826"/>
      <c r="QN826"/>
      <c r="QO826"/>
      <c r="QP826"/>
      <c r="QQ826"/>
      <c r="QR826"/>
      <c r="QS826"/>
      <c r="QT826"/>
      <c r="QU826"/>
      <c r="QV826"/>
      <c r="QW826"/>
      <c r="QX826"/>
      <c r="QY826"/>
      <c r="QZ826"/>
      <c r="RA826"/>
      <c r="RB826"/>
      <c r="RC826"/>
      <c r="RD826"/>
      <c r="RE826"/>
      <c r="RF826"/>
      <c r="RG826"/>
      <c r="RH826"/>
      <c r="RI826"/>
      <c r="RJ826"/>
      <c r="RK826"/>
      <c r="RL826"/>
      <c r="RM826"/>
      <c r="RN826"/>
      <c r="RO826"/>
      <c r="RP826"/>
      <c r="RQ826"/>
      <c r="RR826"/>
      <c r="RS826"/>
      <c r="RT826"/>
      <c r="RU826"/>
      <c r="RV826"/>
      <c r="RW826"/>
      <c r="RX826"/>
      <c r="RY826"/>
      <c r="RZ826"/>
      <c r="SA826"/>
      <c r="SB826"/>
      <c r="SC826"/>
      <c r="SD826"/>
      <c r="SE826"/>
      <c r="SF826"/>
      <c r="SG826"/>
      <c r="SH826"/>
      <c r="SI826"/>
      <c r="SJ826"/>
      <c r="SK826"/>
      <c r="SL826"/>
      <c r="SM826"/>
      <c r="SN826"/>
      <c r="SO826"/>
      <c r="SP826"/>
    </row>
    <row r="827" spans="1:510" ht="16.5" customHeight="1" x14ac:dyDescent="0.2">
      <c r="A827" s="20">
        <v>219</v>
      </c>
      <c r="B827" s="20" t="s">
        <v>62</v>
      </c>
      <c r="C827" s="20" t="s">
        <v>915</v>
      </c>
      <c r="D827" s="20" t="s">
        <v>38</v>
      </c>
      <c r="E827" s="20" t="s">
        <v>1345</v>
      </c>
      <c r="F827" s="22" t="s">
        <v>931</v>
      </c>
      <c r="G827" s="20" t="s">
        <v>42</v>
      </c>
      <c r="H827" s="20" t="s">
        <v>35</v>
      </c>
      <c r="I827" s="20" t="s">
        <v>81</v>
      </c>
      <c r="J827" s="22" t="s">
        <v>915</v>
      </c>
      <c r="K827" s="20"/>
      <c r="L827" s="20"/>
      <c r="M827" s="20"/>
      <c r="N827" s="20"/>
      <c r="O827" s="23"/>
      <c r="P827" s="23">
        <v>52238500</v>
      </c>
      <c r="Q827" s="24">
        <v>1</v>
      </c>
      <c r="R827" s="25">
        <v>45870</v>
      </c>
      <c r="S827" s="20" t="s">
        <v>83</v>
      </c>
      <c r="T827" s="26">
        <f t="shared" si="14"/>
        <v>52238500</v>
      </c>
      <c r="U827" s="27" t="s">
        <v>100</v>
      </c>
      <c r="V827" s="27" t="s">
        <v>100</v>
      </c>
      <c r="W827"/>
      <c r="X827"/>
      <c r="Y827"/>
      <c r="Z827"/>
      <c r="AA827"/>
      <c r="AB827"/>
      <c r="AC827"/>
      <c r="AD827"/>
      <c r="AE827"/>
      <c r="AF827"/>
      <c r="AG827"/>
      <c r="AH827"/>
      <c r="AI827"/>
      <c r="AJ827"/>
      <c r="AK827"/>
      <c r="AL827"/>
      <c r="AM827"/>
      <c r="AN827"/>
      <c r="AO827"/>
      <c r="AP827"/>
      <c r="AQ827"/>
      <c r="AR827"/>
      <c r="AS827"/>
      <c r="AT827"/>
      <c r="AU827"/>
      <c r="AV827"/>
      <c r="AW827"/>
      <c r="AX827"/>
      <c r="AY827"/>
      <c r="AZ827"/>
      <c r="BA827"/>
      <c r="BB827"/>
      <c r="BC827"/>
      <c r="BD827"/>
      <c r="BE827"/>
      <c r="BF827"/>
      <c r="BG827"/>
      <c r="BH827"/>
      <c r="BI827"/>
      <c r="BJ827"/>
      <c r="BK827"/>
      <c r="BL827"/>
      <c r="BM827"/>
      <c r="BN827"/>
      <c r="BO827"/>
      <c r="BP827"/>
      <c r="BQ827"/>
      <c r="BR827"/>
      <c r="BS827"/>
      <c r="BT827"/>
      <c r="BU827"/>
      <c r="BV827"/>
      <c r="BW827"/>
      <c r="BX827"/>
      <c r="BY827"/>
      <c r="BZ827"/>
      <c r="CA827"/>
      <c r="CB827"/>
      <c r="CC827"/>
      <c r="CD827"/>
      <c r="CE827"/>
      <c r="CF827"/>
      <c r="CG827"/>
      <c r="CH827"/>
      <c r="CI827"/>
      <c r="CJ827"/>
      <c r="CK827"/>
      <c r="CL827"/>
      <c r="CM827"/>
      <c r="CN827"/>
      <c r="CO827"/>
      <c r="CP827"/>
      <c r="CQ827"/>
      <c r="CR827"/>
      <c r="CS827"/>
      <c r="CT827"/>
      <c r="CU827"/>
      <c r="CV827"/>
      <c r="CW827"/>
      <c r="CX827"/>
      <c r="CY827"/>
      <c r="CZ827"/>
      <c r="DA827"/>
      <c r="DB827"/>
      <c r="DC827"/>
      <c r="DD827"/>
      <c r="DE827"/>
      <c r="DF827"/>
      <c r="DG827"/>
      <c r="DH827"/>
      <c r="DI827"/>
      <c r="DJ827"/>
      <c r="DK827"/>
      <c r="DL827"/>
      <c r="DM827"/>
      <c r="DN827"/>
      <c r="DO827"/>
      <c r="DP827"/>
      <c r="DQ827"/>
      <c r="DR827"/>
      <c r="DS827"/>
      <c r="DT827"/>
      <c r="DU827"/>
      <c r="DV827"/>
      <c r="DW827"/>
      <c r="DX827"/>
      <c r="DY827"/>
      <c r="DZ827"/>
      <c r="EA827"/>
      <c r="EB827"/>
      <c r="EC827"/>
      <c r="ED827"/>
      <c r="EE827"/>
      <c r="EF827"/>
      <c r="EG827"/>
      <c r="EH827"/>
      <c r="EI827"/>
      <c r="EJ827"/>
      <c r="EK827"/>
      <c r="EL827"/>
      <c r="EM827"/>
      <c r="EN827"/>
      <c r="EO827"/>
      <c r="EP827"/>
      <c r="EQ827"/>
      <c r="ER827"/>
      <c r="ES827"/>
      <c r="ET827"/>
      <c r="EU827"/>
      <c r="EV827"/>
      <c r="EW827"/>
      <c r="EX827"/>
      <c r="EY827"/>
      <c r="EZ827"/>
      <c r="FA827"/>
      <c r="FB827"/>
      <c r="FC827"/>
      <c r="FD827"/>
      <c r="FE827"/>
      <c r="FF827"/>
      <c r="FG827"/>
      <c r="FH827"/>
      <c r="FI827"/>
      <c r="FJ827"/>
      <c r="FK827"/>
      <c r="FL827"/>
      <c r="FM827"/>
      <c r="FN827"/>
      <c r="FO827"/>
      <c r="FP827"/>
      <c r="FQ827"/>
      <c r="FR827"/>
      <c r="FS827"/>
      <c r="FT827"/>
      <c r="FU827"/>
      <c r="FV827"/>
      <c r="FW827"/>
      <c r="FX827"/>
      <c r="FY827"/>
      <c r="FZ827"/>
      <c r="GA827"/>
      <c r="GB827"/>
      <c r="GC827"/>
      <c r="GD827"/>
      <c r="GE827"/>
      <c r="GF827"/>
      <c r="GG827"/>
      <c r="GH827"/>
      <c r="GI827"/>
      <c r="GJ827"/>
      <c r="GK827"/>
      <c r="GL827"/>
      <c r="GM827"/>
      <c r="GN827"/>
      <c r="GO827"/>
      <c r="GP827"/>
      <c r="GQ827"/>
      <c r="GR827"/>
      <c r="GS827"/>
      <c r="GT827"/>
      <c r="GU827"/>
      <c r="GV827"/>
      <c r="GW827"/>
      <c r="GX827"/>
      <c r="GY827"/>
      <c r="GZ827"/>
      <c r="HA827"/>
      <c r="HB827"/>
      <c r="HC827"/>
      <c r="HD827"/>
      <c r="HE827"/>
      <c r="HF827"/>
      <c r="HG827"/>
      <c r="HH827"/>
      <c r="HI827"/>
      <c r="HJ827"/>
      <c r="HK827"/>
      <c r="HL827"/>
      <c r="HM827"/>
      <c r="HN827"/>
      <c r="HO827"/>
      <c r="HP827"/>
      <c r="HQ827"/>
      <c r="HR827"/>
      <c r="HS827"/>
      <c r="HT827"/>
      <c r="HU827"/>
      <c r="HV827"/>
      <c r="HW827"/>
      <c r="HX827"/>
      <c r="HY827"/>
      <c r="HZ827"/>
      <c r="IA827"/>
      <c r="IB827"/>
      <c r="IC827"/>
      <c r="ID827"/>
      <c r="IE827"/>
      <c r="IF827"/>
      <c r="IG827"/>
      <c r="IH827"/>
      <c r="II827"/>
      <c r="IJ827"/>
      <c r="IK827"/>
      <c r="IL827"/>
      <c r="IM827"/>
      <c r="IN827"/>
      <c r="IO827"/>
      <c r="IP827"/>
      <c r="IQ827"/>
      <c r="IR827"/>
      <c r="IS827"/>
      <c r="IT827"/>
      <c r="IU827"/>
      <c r="IV827"/>
      <c r="IW827"/>
      <c r="IX827"/>
      <c r="IY827"/>
      <c r="IZ827"/>
      <c r="JA827"/>
      <c r="JB827"/>
      <c r="JC827"/>
      <c r="JD827"/>
      <c r="JE827"/>
      <c r="JF827"/>
      <c r="JG827"/>
      <c r="JH827"/>
      <c r="JI827"/>
      <c r="JJ827"/>
      <c r="JK827"/>
      <c r="JL827"/>
      <c r="JM827"/>
      <c r="JN827"/>
      <c r="JO827"/>
      <c r="JP827"/>
      <c r="JQ827"/>
      <c r="JR827"/>
      <c r="JS827"/>
      <c r="JT827"/>
      <c r="JU827"/>
      <c r="JV827"/>
      <c r="JW827"/>
      <c r="JX827"/>
      <c r="JY827"/>
      <c r="JZ827"/>
      <c r="KA827"/>
      <c r="KB827"/>
      <c r="KC827"/>
      <c r="KD827"/>
      <c r="KE827"/>
      <c r="KF827"/>
      <c r="KG827"/>
      <c r="KH827"/>
      <c r="KI827"/>
      <c r="KJ827"/>
      <c r="KK827"/>
      <c r="KL827"/>
      <c r="KM827"/>
      <c r="KN827"/>
      <c r="KO827"/>
      <c r="KP827"/>
      <c r="KQ827"/>
      <c r="KR827"/>
      <c r="KS827"/>
      <c r="KT827"/>
      <c r="KU827"/>
      <c r="KV827"/>
      <c r="KW827"/>
      <c r="KX827"/>
      <c r="KY827"/>
      <c r="KZ827"/>
      <c r="LA827"/>
      <c r="LB827"/>
      <c r="LC827"/>
      <c r="LD827"/>
      <c r="LE827"/>
      <c r="LF827"/>
      <c r="LG827"/>
      <c r="LH827"/>
      <c r="LI827"/>
      <c r="LJ827"/>
      <c r="LK827"/>
      <c r="LL827"/>
      <c r="LM827"/>
      <c r="LN827"/>
      <c r="LO827"/>
      <c r="LP827"/>
      <c r="LQ827"/>
      <c r="LR827"/>
      <c r="LS827"/>
      <c r="LT827"/>
      <c r="LU827"/>
      <c r="LV827"/>
      <c r="LW827"/>
      <c r="LX827"/>
      <c r="LY827"/>
      <c r="LZ827"/>
      <c r="MA827"/>
      <c r="MB827"/>
      <c r="MC827"/>
      <c r="MD827"/>
      <c r="ME827"/>
      <c r="MF827"/>
      <c r="MG827"/>
      <c r="MH827"/>
      <c r="MI827"/>
      <c r="MJ827"/>
      <c r="MK827"/>
      <c r="ML827"/>
      <c r="MM827"/>
      <c r="MN827"/>
      <c r="MO827"/>
      <c r="MP827"/>
      <c r="MQ827"/>
      <c r="MR827"/>
      <c r="MS827"/>
      <c r="MT827"/>
      <c r="MU827"/>
      <c r="MV827"/>
      <c r="MW827"/>
      <c r="MX827"/>
      <c r="MY827"/>
      <c r="MZ827"/>
      <c r="NA827"/>
      <c r="NB827"/>
      <c r="NC827"/>
      <c r="ND827"/>
      <c r="NE827"/>
      <c r="NF827"/>
      <c r="NG827"/>
      <c r="NH827"/>
      <c r="NI827"/>
      <c r="NJ827"/>
      <c r="NK827"/>
      <c r="NL827"/>
      <c r="NM827"/>
      <c r="NN827"/>
      <c r="NO827"/>
      <c r="NP827"/>
      <c r="NQ827"/>
      <c r="NR827"/>
      <c r="NS827"/>
      <c r="NT827"/>
      <c r="NU827"/>
      <c r="NV827"/>
      <c r="NW827"/>
      <c r="NX827"/>
      <c r="NY827"/>
      <c r="NZ827"/>
      <c r="OA827"/>
      <c r="OB827"/>
      <c r="OC827"/>
      <c r="OD827"/>
      <c r="OE827"/>
      <c r="OF827"/>
      <c r="OG827"/>
      <c r="OH827"/>
      <c r="OI827"/>
      <c r="OJ827"/>
      <c r="OK827"/>
      <c r="OL827"/>
      <c r="OM827"/>
      <c r="ON827"/>
      <c r="OO827"/>
      <c r="OP827"/>
      <c r="OQ827"/>
      <c r="OR827"/>
      <c r="OS827"/>
      <c r="OT827"/>
      <c r="OU827"/>
      <c r="OV827"/>
      <c r="OW827"/>
      <c r="OX827"/>
      <c r="OY827"/>
      <c r="OZ827"/>
      <c r="PA827"/>
      <c r="PB827"/>
      <c r="PC827"/>
      <c r="PD827"/>
      <c r="PE827"/>
      <c r="PF827"/>
      <c r="PG827"/>
      <c r="PH827"/>
      <c r="PI827"/>
      <c r="PJ827"/>
      <c r="PK827"/>
      <c r="PL827"/>
      <c r="PM827"/>
      <c r="PN827"/>
      <c r="PO827"/>
      <c r="PP827"/>
      <c r="PQ827"/>
      <c r="PR827"/>
      <c r="PS827"/>
      <c r="PT827"/>
      <c r="PU827"/>
      <c r="PV827"/>
      <c r="PW827"/>
      <c r="PX827"/>
      <c r="PY827"/>
      <c r="PZ827"/>
      <c r="QA827"/>
      <c r="QB827"/>
      <c r="QC827"/>
      <c r="QD827"/>
      <c r="QE827"/>
      <c r="QF827"/>
      <c r="QG827"/>
      <c r="QH827"/>
      <c r="QI827"/>
      <c r="QJ827"/>
      <c r="QK827"/>
      <c r="QL827"/>
      <c r="QM827"/>
      <c r="QN827"/>
      <c r="QO827"/>
      <c r="QP827"/>
      <c r="QQ827"/>
      <c r="QR827"/>
      <c r="QS827"/>
      <c r="QT827"/>
      <c r="QU827"/>
      <c r="QV827"/>
      <c r="QW827"/>
      <c r="QX827"/>
      <c r="QY827"/>
      <c r="QZ827"/>
      <c r="RA827"/>
      <c r="RB827"/>
      <c r="RC827"/>
      <c r="RD827"/>
      <c r="RE827"/>
      <c r="RF827"/>
      <c r="RG827"/>
      <c r="RH827"/>
      <c r="RI827"/>
      <c r="RJ827"/>
      <c r="RK827"/>
      <c r="RL827"/>
      <c r="RM827"/>
      <c r="RN827"/>
      <c r="RO827"/>
      <c r="RP827"/>
      <c r="RQ827"/>
      <c r="RR827"/>
      <c r="RS827"/>
      <c r="RT827"/>
      <c r="RU827"/>
      <c r="RV827"/>
      <c r="RW827"/>
      <c r="RX827"/>
      <c r="RY827"/>
      <c r="RZ827"/>
      <c r="SA827"/>
      <c r="SB827"/>
      <c r="SC827"/>
      <c r="SD827"/>
      <c r="SE827"/>
      <c r="SF827"/>
      <c r="SG827"/>
      <c r="SH827"/>
      <c r="SI827"/>
      <c r="SJ827"/>
      <c r="SK827"/>
      <c r="SL827"/>
      <c r="SM827"/>
      <c r="SN827"/>
      <c r="SO827"/>
      <c r="SP827"/>
    </row>
    <row r="828" spans="1:510" ht="16.5" customHeight="1" x14ac:dyDescent="0.2">
      <c r="A828" s="20">
        <v>220</v>
      </c>
      <c r="B828" s="20" t="s">
        <v>62</v>
      </c>
      <c r="C828" s="20" t="s">
        <v>915</v>
      </c>
      <c r="D828" s="20" t="s">
        <v>38</v>
      </c>
      <c r="E828" s="20" t="s">
        <v>1345</v>
      </c>
      <c r="F828" s="22" t="s">
        <v>931</v>
      </c>
      <c r="G828" s="20" t="s">
        <v>42</v>
      </c>
      <c r="H828" s="20" t="s">
        <v>35</v>
      </c>
      <c r="I828" s="20" t="s">
        <v>81</v>
      </c>
      <c r="J828" s="22" t="s">
        <v>915</v>
      </c>
      <c r="K828" s="20"/>
      <c r="L828" s="20"/>
      <c r="M828" s="20"/>
      <c r="N828" s="20"/>
      <c r="O828" s="23"/>
      <c r="P828" s="23">
        <v>52238500</v>
      </c>
      <c r="Q828" s="24">
        <v>1</v>
      </c>
      <c r="R828" s="25">
        <v>45901</v>
      </c>
      <c r="S828" s="20" t="s">
        <v>83</v>
      </c>
      <c r="T828" s="26">
        <f t="shared" si="14"/>
        <v>52238500</v>
      </c>
      <c r="U828" s="27" t="s">
        <v>100</v>
      </c>
      <c r="V828" s="27" t="s">
        <v>100</v>
      </c>
      <c r="W828"/>
      <c r="X828"/>
      <c r="Y828"/>
      <c r="Z828"/>
      <c r="AA828"/>
      <c r="AB828"/>
      <c r="AC828"/>
      <c r="AD828"/>
      <c r="AE828"/>
      <c r="AF828"/>
      <c r="AG828"/>
      <c r="AH828"/>
      <c r="AI828"/>
      <c r="AJ828"/>
      <c r="AK828"/>
      <c r="AL828"/>
      <c r="AM828"/>
      <c r="AN828"/>
      <c r="AO828"/>
      <c r="AP828"/>
      <c r="AQ828"/>
      <c r="AR828"/>
      <c r="AS828"/>
      <c r="AT828"/>
      <c r="AU828"/>
      <c r="AV828"/>
      <c r="AW828"/>
      <c r="AX828"/>
      <c r="AY828"/>
      <c r="AZ828"/>
      <c r="BA828"/>
      <c r="BB828"/>
      <c r="BC828"/>
      <c r="BD828"/>
      <c r="BE828"/>
      <c r="BF828"/>
      <c r="BG828"/>
      <c r="BH828"/>
      <c r="BI828"/>
      <c r="BJ828"/>
      <c r="BK828"/>
      <c r="BL828"/>
      <c r="BM828"/>
      <c r="BN828"/>
      <c r="BO828"/>
      <c r="BP828"/>
      <c r="BQ828"/>
      <c r="BR828"/>
      <c r="BS828"/>
      <c r="BT828"/>
      <c r="BU828"/>
      <c r="BV828"/>
      <c r="BW828"/>
      <c r="BX828"/>
      <c r="BY828"/>
      <c r="BZ828"/>
      <c r="CA828"/>
      <c r="CB828"/>
      <c r="CC828"/>
      <c r="CD828"/>
      <c r="CE828"/>
      <c r="CF828"/>
      <c r="CG828"/>
      <c r="CH828"/>
      <c r="CI828"/>
      <c r="CJ828"/>
      <c r="CK828"/>
      <c r="CL828"/>
      <c r="CM828"/>
      <c r="CN828"/>
      <c r="CO828"/>
      <c r="CP828"/>
      <c r="CQ828"/>
      <c r="CR828"/>
      <c r="CS828"/>
      <c r="CT828"/>
      <c r="CU828"/>
      <c r="CV828"/>
      <c r="CW828"/>
      <c r="CX828"/>
      <c r="CY828"/>
      <c r="CZ828"/>
      <c r="DA828"/>
      <c r="DB828"/>
      <c r="DC828"/>
      <c r="DD828"/>
      <c r="DE828"/>
      <c r="DF828"/>
      <c r="DG828"/>
      <c r="DH828"/>
      <c r="DI828"/>
      <c r="DJ828"/>
      <c r="DK828"/>
      <c r="DL828"/>
      <c r="DM828"/>
      <c r="DN828"/>
      <c r="DO828"/>
      <c r="DP828"/>
      <c r="DQ828"/>
      <c r="DR828"/>
      <c r="DS828"/>
      <c r="DT828"/>
      <c r="DU828"/>
      <c r="DV828"/>
      <c r="DW828"/>
      <c r="DX828"/>
      <c r="DY828"/>
      <c r="DZ828"/>
      <c r="EA828"/>
      <c r="EB828"/>
      <c r="EC828"/>
      <c r="ED828"/>
      <c r="EE828"/>
      <c r="EF828"/>
      <c r="EG828"/>
      <c r="EH828"/>
      <c r="EI828"/>
      <c r="EJ828"/>
      <c r="EK828"/>
      <c r="EL828"/>
      <c r="EM828"/>
      <c r="EN828"/>
      <c r="EO828"/>
      <c r="EP828"/>
      <c r="EQ828"/>
      <c r="ER828"/>
      <c r="ES828"/>
      <c r="ET828"/>
      <c r="EU828"/>
      <c r="EV828"/>
      <c r="EW828"/>
      <c r="EX828"/>
      <c r="EY828"/>
      <c r="EZ828"/>
      <c r="FA828"/>
      <c r="FB828"/>
      <c r="FC828"/>
      <c r="FD828"/>
      <c r="FE828"/>
      <c r="FF828"/>
      <c r="FG828"/>
      <c r="FH828"/>
      <c r="FI828"/>
      <c r="FJ828"/>
      <c r="FK828"/>
      <c r="FL828"/>
      <c r="FM828"/>
      <c r="FN828"/>
      <c r="FO828"/>
      <c r="FP828"/>
      <c r="FQ828"/>
      <c r="FR828"/>
      <c r="FS828"/>
      <c r="FT828"/>
      <c r="FU828"/>
      <c r="FV828"/>
      <c r="FW828"/>
      <c r="FX828"/>
      <c r="FY828"/>
      <c r="FZ828"/>
      <c r="GA828"/>
      <c r="GB828"/>
      <c r="GC828"/>
      <c r="GD828"/>
      <c r="GE828"/>
      <c r="GF828"/>
      <c r="GG828"/>
      <c r="GH828"/>
      <c r="GI828"/>
      <c r="GJ828"/>
      <c r="GK828"/>
      <c r="GL828"/>
      <c r="GM828"/>
      <c r="GN828"/>
      <c r="GO828"/>
      <c r="GP828"/>
      <c r="GQ828"/>
      <c r="GR828"/>
      <c r="GS828"/>
      <c r="GT828"/>
      <c r="GU828"/>
      <c r="GV828"/>
      <c r="GW828"/>
      <c r="GX828"/>
      <c r="GY828"/>
      <c r="GZ828"/>
      <c r="HA828"/>
      <c r="HB828"/>
      <c r="HC828"/>
      <c r="HD828"/>
      <c r="HE828"/>
      <c r="HF828"/>
      <c r="HG828"/>
      <c r="HH828"/>
      <c r="HI828"/>
      <c r="HJ828"/>
      <c r="HK828"/>
      <c r="HL828"/>
      <c r="HM828"/>
      <c r="HN828"/>
      <c r="HO828"/>
      <c r="HP828"/>
      <c r="HQ828"/>
      <c r="HR828"/>
      <c r="HS828"/>
      <c r="HT828"/>
      <c r="HU828"/>
      <c r="HV828"/>
      <c r="HW828"/>
      <c r="HX828"/>
      <c r="HY828"/>
      <c r="HZ828"/>
      <c r="IA828"/>
      <c r="IB828"/>
      <c r="IC828"/>
      <c r="ID828"/>
      <c r="IE828"/>
      <c r="IF828"/>
      <c r="IG828"/>
      <c r="IH828"/>
      <c r="II828"/>
      <c r="IJ828"/>
      <c r="IK828"/>
      <c r="IL828"/>
      <c r="IM828"/>
      <c r="IN828"/>
      <c r="IO828"/>
      <c r="IP828"/>
      <c r="IQ828"/>
      <c r="IR828"/>
      <c r="IS828"/>
      <c r="IT828"/>
      <c r="IU828"/>
      <c r="IV828"/>
      <c r="IW828"/>
      <c r="IX828"/>
      <c r="IY828"/>
      <c r="IZ828"/>
      <c r="JA828"/>
      <c r="JB828"/>
      <c r="JC828"/>
      <c r="JD828"/>
      <c r="JE828"/>
      <c r="JF828"/>
      <c r="JG828"/>
      <c r="JH828"/>
      <c r="JI828"/>
      <c r="JJ828"/>
      <c r="JK828"/>
      <c r="JL828"/>
      <c r="JM828"/>
      <c r="JN828"/>
      <c r="JO828"/>
      <c r="JP828"/>
      <c r="JQ828"/>
      <c r="JR828"/>
      <c r="JS828"/>
      <c r="JT828"/>
      <c r="JU828"/>
      <c r="JV828"/>
      <c r="JW828"/>
      <c r="JX828"/>
      <c r="JY828"/>
      <c r="JZ828"/>
      <c r="KA828"/>
      <c r="KB828"/>
      <c r="KC828"/>
      <c r="KD828"/>
      <c r="KE828"/>
      <c r="KF828"/>
      <c r="KG828"/>
      <c r="KH828"/>
      <c r="KI828"/>
      <c r="KJ828"/>
      <c r="KK828"/>
      <c r="KL828"/>
      <c r="KM828"/>
      <c r="KN828"/>
      <c r="KO828"/>
      <c r="KP828"/>
      <c r="KQ828"/>
      <c r="KR828"/>
      <c r="KS828"/>
      <c r="KT828"/>
      <c r="KU828"/>
      <c r="KV828"/>
      <c r="KW828"/>
      <c r="KX828"/>
      <c r="KY828"/>
      <c r="KZ828"/>
      <c r="LA828"/>
      <c r="LB828"/>
      <c r="LC828"/>
      <c r="LD828"/>
      <c r="LE828"/>
      <c r="LF828"/>
      <c r="LG828"/>
      <c r="LH828"/>
      <c r="LI828"/>
      <c r="LJ828"/>
      <c r="LK828"/>
      <c r="LL828"/>
      <c r="LM828"/>
      <c r="LN828"/>
      <c r="LO828"/>
      <c r="LP828"/>
      <c r="LQ828"/>
      <c r="LR828"/>
      <c r="LS828"/>
      <c r="LT828"/>
      <c r="LU828"/>
      <c r="LV828"/>
      <c r="LW828"/>
      <c r="LX828"/>
      <c r="LY828"/>
      <c r="LZ828"/>
      <c r="MA828"/>
      <c r="MB828"/>
      <c r="MC828"/>
      <c r="MD828"/>
      <c r="ME828"/>
      <c r="MF828"/>
      <c r="MG828"/>
      <c r="MH828"/>
      <c r="MI828"/>
      <c r="MJ828"/>
      <c r="MK828"/>
      <c r="ML828"/>
      <c r="MM828"/>
      <c r="MN828"/>
      <c r="MO828"/>
      <c r="MP828"/>
      <c r="MQ828"/>
      <c r="MR828"/>
      <c r="MS828"/>
      <c r="MT828"/>
      <c r="MU828"/>
      <c r="MV828"/>
      <c r="MW828"/>
      <c r="MX828"/>
      <c r="MY828"/>
      <c r="MZ828"/>
      <c r="NA828"/>
      <c r="NB828"/>
      <c r="NC828"/>
      <c r="ND828"/>
      <c r="NE828"/>
      <c r="NF828"/>
      <c r="NG828"/>
      <c r="NH828"/>
      <c r="NI828"/>
      <c r="NJ828"/>
      <c r="NK828"/>
      <c r="NL828"/>
      <c r="NM828"/>
      <c r="NN828"/>
      <c r="NO828"/>
      <c r="NP828"/>
      <c r="NQ828"/>
      <c r="NR828"/>
      <c r="NS828"/>
      <c r="NT828"/>
      <c r="NU828"/>
      <c r="NV828"/>
      <c r="NW828"/>
      <c r="NX828"/>
      <c r="NY828"/>
      <c r="NZ828"/>
      <c r="OA828"/>
      <c r="OB828"/>
      <c r="OC828"/>
      <c r="OD828"/>
      <c r="OE828"/>
      <c r="OF828"/>
      <c r="OG828"/>
      <c r="OH828"/>
      <c r="OI828"/>
      <c r="OJ828"/>
      <c r="OK828"/>
      <c r="OL828"/>
      <c r="OM828"/>
      <c r="ON828"/>
      <c r="OO828"/>
      <c r="OP828"/>
      <c r="OQ828"/>
      <c r="OR828"/>
      <c r="OS828"/>
      <c r="OT828"/>
      <c r="OU828"/>
      <c r="OV828"/>
      <c r="OW828"/>
      <c r="OX828"/>
      <c r="OY828"/>
      <c r="OZ828"/>
      <c r="PA828"/>
      <c r="PB828"/>
      <c r="PC828"/>
      <c r="PD828"/>
      <c r="PE828"/>
      <c r="PF828"/>
      <c r="PG828"/>
      <c r="PH828"/>
      <c r="PI828"/>
      <c r="PJ828"/>
      <c r="PK828"/>
      <c r="PL828"/>
      <c r="PM828"/>
      <c r="PN828"/>
      <c r="PO828"/>
      <c r="PP828"/>
      <c r="PQ828"/>
      <c r="PR828"/>
      <c r="PS828"/>
      <c r="PT828"/>
      <c r="PU828"/>
      <c r="PV828"/>
      <c r="PW828"/>
      <c r="PX828"/>
      <c r="PY828"/>
      <c r="PZ828"/>
      <c r="QA828"/>
      <c r="QB828"/>
      <c r="QC828"/>
      <c r="QD828"/>
      <c r="QE828"/>
      <c r="QF828"/>
      <c r="QG828"/>
      <c r="QH828"/>
      <c r="QI828"/>
      <c r="QJ828"/>
      <c r="QK828"/>
      <c r="QL828"/>
      <c r="QM828"/>
      <c r="QN828"/>
      <c r="QO828"/>
      <c r="QP828"/>
      <c r="QQ828"/>
      <c r="QR828"/>
      <c r="QS828"/>
      <c r="QT828"/>
      <c r="QU828"/>
      <c r="QV828"/>
      <c r="QW828"/>
      <c r="QX828"/>
      <c r="QY828"/>
      <c r="QZ828"/>
      <c r="RA828"/>
      <c r="RB828"/>
      <c r="RC828"/>
      <c r="RD828"/>
      <c r="RE828"/>
      <c r="RF828"/>
      <c r="RG828"/>
      <c r="RH828"/>
      <c r="RI828"/>
      <c r="RJ828"/>
      <c r="RK828"/>
      <c r="RL828"/>
      <c r="RM828"/>
      <c r="RN828"/>
      <c r="RO828"/>
      <c r="RP828"/>
      <c r="RQ828"/>
      <c r="RR828"/>
      <c r="RS828"/>
      <c r="RT828"/>
      <c r="RU828"/>
      <c r="RV828"/>
      <c r="RW828"/>
      <c r="RX828"/>
      <c r="RY828"/>
      <c r="RZ828"/>
      <c r="SA828"/>
      <c r="SB828"/>
      <c r="SC828"/>
      <c r="SD828"/>
      <c r="SE828"/>
      <c r="SF828"/>
      <c r="SG828"/>
      <c r="SH828"/>
      <c r="SI828"/>
      <c r="SJ828"/>
      <c r="SK828"/>
      <c r="SL828"/>
      <c r="SM828"/>
      <c r="SN828"/>
      <c r="SO828"/>
      <c r="SP828"/>
    </row>
    <row r="829" spans="1:510" ht="16.5" customHeight="1" x14ac:dyDescent="0.2">
      <c r="A829" s="20">
        <v>221</v>
      </c>
      <c r="B829" s="20" t="s">
        <v>62</v>
      </c>
      <c r="C829" s="20" t="s">
        <v>915</v>
      </c>
      <c r="D829" s="20" t="s">
        <v>38</v>
      </c>
      <c r="E829" s="20" t="s">
        <v>1345</v>
      </c>
      <c r="F829" s="22" t="s">
        <v>931</v>
      </c>
      <c r="G829" s="20" t="s">
        <v>42</v>
      </c>
      <c r="H829" s="20" t="s">
        <v>35</v>
      </c>
      <c r="I829" s="20" t="s">
        <v>81</v>
      </c>
      <c r="J829" s="22" t="s">
        <v>915</v>
      </c>
      <c r="K829" s="20"/>
      <c r="L829" s="20"/>
      <c r="M829" s="20"/>
      <c r="N829" s="20"/>
      <c r="O829" s="23"/>
      <c r="P829" s="23">
        <v>52238500</v>
      </c>
      <c r="Q829" s="24">
        <v>1</v>
      </c>
      <c r="R829" s="25">
        <v>45931</v>
      </c>
      <c r="S829" s="20" t="s">
        <v>83</v>
      </c>
      <c r="T829" s="26">
        <f t="shared" si="14"/>
        <v>52238500</v>
      </c>
      <c r="U829" s="27" t="s">
        <v>100</v>
      </c>
      <c r="V829" s="27" t="s">
        <v>100</v>
      </c>
      <c r="W829"/>
      <c r="X829"/>
      <c r="Y829"/>
      <c r="Z829"/>
      <c r="AA829"/>
      <c r="AB829"/>
      <c r="AC829"/>
      <c r="AD829"/>
      <c r="AE829"/>
      <c r="AF829"/>
      <c r="AG829"/>
      <c r="AH829"/>
      <c r="AI829"/>
      <c r="AJ829"/>
      <c r="AK829"/>
      <c r="AL829"/>
      <c r="AM829"/>
      <c r="AN829"/>
      <c r="AO829"/>
      <c r="AP829"/>
      <c r="AQ829"/>
      <c r="AR829"/>
      <c r="AS829"/>
      <c r="AT829"/>
      <c r="AU829"/>
      <c r="AV829"/>
      <c r="AW829"/>
      <c r="AX829"/>
      <c r="AY829"/>
      <c r="AZ829"/>
      <c r="BA829"/>
      <c r="BB829"/>
      <c r="BC829"/>
      <c r="BD829"/>
      <c r="BE829"/>
      <c r="BF829"/>
      <c r="BG829"/>
      <c r="BH829"/>
      <c r="BI829"/>
      <c r="BJ829"/>
      <c r="BK829"/>
      <c r="BL829"/>
      <c r="BM829"/>
      <c r="BN829"/>
      <c r="BO829"/>
      <c r="BP829"/>
      <c r="BQ829"/>
      <c r="BR829"/>
      <c r="BS829"/>
      <c r="BT829"/>
      <c r="BU829"/>
      <c r="BV829"/>
      <c r="BW829"/>
      <c r="BX829"/>
      <c r="BY829"/>
      <c r="BZ829"/>
      <c r="CA829"/>
      <c r="CB829"/>
      <c r="CC829"/>
      <c r="CD829"/>
      <c r="CE829"/>
      <c r="CF829"/>
      <c r="CG829"/>
      <c r="CH829"/>
      <c r="CI829"/>
      <c r="CJ829"/>
      <c r="CK829"/>
      <c r="CL829"/>
      <c r="CM829"/>
      <c r="CN829"/>
      <c r="CO829"/>
      <c r="CP829"/>
      <c r="CQ829"/>
      <c r="CR829"/>
      <c r="CS829"/>
      <c r="CT829"/>
      <c r="CU829"/>
      <c r="CV829"/>
      <c r="CW829"/>
      <c r="CX829"/>
      <c r="CY829"/>
      <c r="CZ829"/>
      <c r="DA829"/>
      <c r="DB829"/>
      <c r="DC829"/>
      <c r="DD829"/>
      <c r="DE829"/>
      <c r="DF829"/>
      <c r="DG829"/>
      <c r="DH829"/>
      <c r="DI829"/>
      <c r="DJ829"/>
      <c r="DK829"/>
      <c r="DL829"/>
      <c r="DM829"/>
      <c r="DN829"/>
      <c r="DO829"/>
      <c r="DP829"/>
      <c r="DQ829"/>
      <c r="DR829"/>
      <c r="DS829"/>
      <c r="DT829"/>
      <c r="DU829"/>
      <c r="DV829"/>
      <c r="DW829"/>
      <c r="DX829"/>
      <c r="DY829"/>
      <c r="DZ829"/>
      <c r="EA829"/>
      <c r="EB829"/>
      <c r="EC829"/>
      <c r="ED829"/>
      <c r="EE829"/>
      <c r="EF829"/>
      <c r="EG829"/>
      <c r="EH829"/>
      <c r="EI829"/>
      <c r="EJ829"/>
      <c r="EK829"/>
      <c r="EL829"/>
      <c r="EM829"/>
      <c r="EN829"/>
      <c r="EO829"/>
      <c r="EP829"/>
      <c r="EQ829"/>
      <c r="ER829"/>
      <c r="ES829"/>
      <c r="ET829"/>
      <c r="EU829"/>
      <c r="EV829"/>
      <c r="EW829"/>
      <c r="EX829"/>
      <c r="EY829"/>
      <c r="EZ829"/>
      <c r="FA829"/>
      <c r="FB829"/>
      <c r="FC829"/>
      <c r="FD829"/>
      <c r="FE829"/>
      <c r="FF829"/>
      <c r="FG829"/>
      <c r="FH829"/>
      <c r="FI829"/>
      <c r="FJ829"/>
      <c r="FK829"/>
      <c r="FL829"/>
      <c r="FM829"/>
      <c r="FN829"/>
      <c r="FO829"/>
      <c r="FP829"/>
      <c r="FQ829"/>
      <c r="FR829"/>
      <c r="FS829"/>
      <c r="FT829"/>
      <c r="FU829"/>
      <c r="FV829"/>
      <c r="FW829"/>
      <c r="FX829"/>
      <c r="FY829"/>
      <c r="FZ829"/>
      <c r="GA829"/>
      <c r="GB829"/>
      <c r="GC829"/>
      <c r="GD829"/>
      <c r="GE829"/>
      <c r="GF829"/>
      <c r="GG829"/>
      <c r="GH829"/>
      <c r="GI829"/>
      <c r="GJ829"/>
      <c r="GK829"/>
      <c r="GL829"/>
      <c r="GM829"/>
      <c r="GN829"/>
      <c r="GO829"/>
      <c r="GP829"/>
      <c r="GQ829"/>
      <c r="GR829"/>
      <c r="GS829"/>
      <c r="GT829"/>
      <c r="GU829"/>
      <c r="GV829"/>
      <c r="GW829"/>
      <c r="GX829"/>
      <c r="GY829"/>
      <c r="GZ829"/>
      <c r="HA829"/>
      <c r="HB829"/>
      <c r="HC829"/>
      <c r="HD829"/>
      <c r="HE829"/>
      <c r="HF829"/>
      <c r="HG829"/>
      <c r="HH829"/>
      <c r="HI829"/>
      <c r="HJ829"/>
      <c r="HK829"/>
      <c r="HL829"/>
      <c r="HM829"/>
      <c r="HN829"/>
      <c r="HO829"/>
      <c r="HP829"/>
      <c r="HQ829"/>
      <c r="HR829"/>
      <c r="HS829"/>
      <c r="HT829"/>
      <c r="HU829"/>
      <c r="HV829"/>
      <c r="HW829"/>
      <c r="HX829"/>
      <c r="HY829"/>
      <c r="HZ829"/>
      <c r="IA829"/>
      <c r="IB829"/>
      <c r="IC829"/>
      <c r="ID829"/>
      <c r="IE829"/>
      <c r="IF829"/>
      <c r="IG829"/>
      <c r="IH829"/>
      <c r="II829"/>
      <c r="IJ829"/>
      <c r="IK829"/>
      <c r="IL829"/>
      <c r="IM829"/>
      <c r="IN829"/>
      <c r="IO829"/>
      <c r="IP829"/>
      <c r="IQ829"/>
      <c r="IR829"/>
      <c r="IS829"/>
      <c r="IT829"/>
      <c r="IU829"/>
      <c r="IV829"/>
      <c r="IW829"/>
      <c r="IX829"/>
      <c r="IY829"/>
      <c r="IZ829"/>
      <c r="JA829"/>
      <c r="JB829"/>
      <c r="JC829"/>
      <c r="JD829"/>
      <c r="JE829"/>
      <c r="JF829"/>
      <c r="JG829"/>
      <c r="JH829"/>
      <c r="JI829"/>
      <c r="JJ829"/>
      <c r="JK829"/>
      <c r="JL829"/>
      <c r="JM829"/>
      <c r="JN829"/>
      <c r="JO829"/>
      <c r="JP829"/>
      <c r="JQ829"/>
      <c r="JR829"/>
      <c r="JS829"/>
      <c r="JT829"/>
      <c r="JU829"/>
      <c r="JV829"/>
      <c r="JW829"/>
      <c r="JX829"/>
      <c r="JY829"/>
      <c r="JZ829"/>
      <c r="KA829"/>
      <c r="KB829"/>
      <c r="KC829"/>
      <c r="KD829"/>
      <c r="KE829"/>
      <c r="KF829"/>
      <c r="KG829"/>
      <c r="KH829"/>
      <c r="KI829"/>
      <c r="KJ829"/>
      <c r="KK829"/>
      <c r="KL829"/>
      <c r="KM829"/>
      <c r="KN829"/>
      <c r="KO829"/>
      <c r="KP829"/>
      <c r="KQ829"/>
      <c r="KR829"/>
      <c r="KS829"/>
      <c r="KT829"/>
      <c r="KU829"/>
      <c r="KV829"/>
      <c r="KW829"/>
      <c r="KX829"/>
      <c r="KY829"/>
      <c r="KZ829"/>
      <c r="LA829"/>
      <c r="LB829"/>
      <c r="LC829"/>
      <c r="LD829"/>
      <c r="LE829"/>
      <c r="LF829"/>
      <c r="LG829"/>
      <c r="LH829"/>
      <c r="LI829"/>
      <c r="LJ829"/>
      <c r="LK829"/>
      <c r="LL829"/>
      <c r="LM829"/>
      <c r="LN829"/>
      <c r="LO829"/>
      <c r="LP829"/>
      <c r="LQ829"/>
      <c r="LR829"/>
      <c r="LS829"/>
      <c r="LT829"/>
      <c r="LU829"/>
      <c r="LV829"/>
      <c r="LW829"/>
      <c r="LX829"/>
      <c r="LY829"/>
      <c r="LZ829"/>
      <c r="MA829"/>
      <c r="MB829"/>
      <c r="MC829"/>
      <c r="MD829"/>
      <c r="ME829"/>
      <c r="MF829"/>
      <c r="MG829"/>
      <c r="MH829"/>
      <c r="MI829"/>
      <c r="MJ829"/>
      <c r="MK829"/>
      <c r="ML829"/>
      <c r="MM829"/>
      <c r="MN829"/>
      <c r="MO829"/>
      <c r="MP829"/>
      <c r="MQ829"/>
      <c r="MR829"/>
      <c r="MS829"/>
      <c r="MT829"/>
      <c r="MU829"/>
      <c r="MV829"/>
      <c r="MW829"/>
      <c r="MX829"/>
      <c r="MY829"/>
      <c r="MZ829"/>
      <c r="NA829"/>
      <c r="NB829"/>
      <c r="NC829"/>
      <c r="ND829"/>
      <c r="NE829"/>
      <c r="NF829"/>
      <c r="NG829"/>
      <c r="NH829"/>
      <c r="NI829"/>
      <c r="NJ829"/>
      <c r="NK829"/>
      <c r="NL829"/>
      <c r="NM829"/>
      <c r="NN829"/>
      <c r="NO829"/>
      <c r="NP829"/>
      <c r="NQ829"/>
      <c r="NR829"/>
      <c r="NS829"/>
      <c r="NT829"/>
      <c r="NU829"/>
      <c r="NV829"/>
      <c r="NW829"/>
      <c r="NX829"/>
      <c r="NY829"/>
      <c r="NZ829"/>
      <c r="OA829"/>
      <c r="OB829"/>
      <c r="OC829"/>
      <c r="OD829"/>
      <c r="OE829"/>
      <c r="OF829"/>
      <c r="OG829"/>
      <c r="OH829"/>
      <c r="OI829"/>
      <c r="OJ829"/>
      <c r="OK829"/>
      <c r="OL829"/>
      <c r="OM829"/>
      <c r="ON829"/>
      <c r="OO829"/>
      <c r="OP829"/>
      <c r="OQ829"/>
      <c r="OR829"/>
      <c r="OS829"/>
      <c r="OT829"/>
      <c r="OU829"/>
      <c r="OV829"/>
      <c r="OW829"/>
      <c r="OX829"/>
      <c r="OY829"/>
      <c r="OZ829"/>
      <c r="PA829"/>
      <c r="PB829"/>
      <c r="PC829"/>
      <c r="PD829"/>
      <c r="PE829"/>
      <c r="PF829"/>
      <c r="PG829"/>
      <c r="PH829"/>
      <c r="PI829"/>
      <c r="PJ829"/>
      <c r="PK829"/>
      <c r="PL829"/>
      <c r="PM829"/>
      <c r="PN829"/>
      <c r="PO829"/>
      <c r="PP829"/>
      <c r="PQ829"/>
      <c r="PR829"/>
      <c r="PS829"/>
      <c r="PT829"/>
      <c r="PU829"/>
      <c r="PV829"/>
      <c r="PW829"/>
      <c r="PX829"/>
      <c r="PY829"/>
      <c r="PZ829"/>
      <c r="QA829"/>
      <c r="QB829"/>
      <c r="QC829"/>
      <c r="QD829"/>
      <c r="QE829"/>
      <c r="QF829"/>
      <c r="QG829"/>
      <c r="QH829"/>
      <c r="QI829"/>
      <c r="QJ829"/>
      <c r="QK829"/>
      <c r="QL829"/>
      <c r="QM829"/>
      <c r="QN829"/>
      <c r="QO829"/>
      <c r="QP829"/>
      <c r="QQ829"/>
      <c r="QR829"/>
      <c r="QS829"/>
      <c r="QT829"/>
      <c r="QU829"/>
      <c r="QV829"/>
      <c r="QW829"/>
      <c r="QX829"/>
      <c r="QY829"/>
      <c r="QZ829"/>
      <c r="RA829"/>
      <c r="RB829"/>
      <c r="RC829"/>
      <c r="RD829"/>
      <c r="RE829"/>
      <c r="RF829"/>
      <c r="RG829"/>
      <c r="RH829"/>
      <c r="RI829"/>
      <c r="RJ829"/>
      <c r="RK829"/>
      <c r="RL829"/>
      <c r="RM829"/>
      <c r="RN829"/>
      <c r="RO829"/>
      <c r="RP829"/>
      <c r="RQ829"/>
      <c r="RR829"/>
      <c r="RS829"/>
      <c r="RT829"/>
      <c r="RU829"/>
      <c r="RV829"/>
      <c r="RW829"/>
      <c r="RX829"/>
      <c r="RY829"/>
      <c r="RZ829"/>
      <c r="SA829"/>
      <c r="SB829"/>
      <c r="SC829"/>
      <c r="SD829"/>
      <c r="SE829"/>
      <c r="SF829"/>
      <c r="SG829"/>
      <c r="SH829"/>
      <c r="SI829"/>
      <c r="SJ829"/>
      <c r="SK829"/>
      <c r="SL829"/>
      <c r="SM829"/>
      <c r="SN829"/>
      <c r="SO829"/>
      <c r="SP829"/>
    </row>
    <row r="830" spans="1:510" ht="16.5" customHeight="1" x14ac:dyDescent="0.2">
      <c r="A830" s="20">
        <v>222</v>
      </c>
      <c r="B830" s="20" t="s">
        <v>62</v>
      </c>
      <c r="C830" s="20" t="s">
        <v>915</v>
      </c>
      <c r="D830" s="20" t="s">
        <v>38</v>
      </c>
      <c r="E830" s="20" t="s">
        <v>1345</v>
      </c>
      <c r="F830" s="22" t="s">
        <v>931</v>
      </c>
      <c r="G830" s="20" t="s">
        <v>42</v>
      </c>
      <c r="H830" s="20" t="s">
        <v>35</v>
      </c>
      <c r="I830" s="20" t="s">
        <v>81</v>
      </c>
      <c r="J830" s="22" t="s">
        <v>915</v>
      </c>
      <c r="K830" s="20"/>
      <c r="L830" s="20"/>
      <c r="M830" s="20"/>
      <c r="N830" s="20"/>
      <c r="O830" s="23"/>
      <c r="P830" s="23">
        <v>52238500</v>
      </c>
      <c r="Q830" s="24">
        <v>1</v>
      </c>
      <c r="R830" s="25">
        <v>45962</v>
      </c>
      <c r="S830" s="20" t="s">
        <v>83</v>
      </c>
      <c r="T830" s="26">
        <f t="shared" si="14"/>
        <v>52238500</v>
      </c>
      <c r="U830" s="27" t="s">
        <v>100</v>
      </c>
      <c r="V830" s="27" t="s">
        <v>100</v>
      </c>
      <c r="W830"/>
      <c r="X830"/>
      <c r="Y830"/>
      <c r="Z830"/>
      <c r="AA830"/>
      <c r="AB830"/>
      <c r="AC830"/>
      <c r="AD830"/>
      <c r="AE830"/>
      <c r="AF830"/>
      <c r="AG830"/>
      <c r="AH830"/>
      <c r="AI830"/>
      <c r="AJ830"/>
      <c r="AK830"/>
      <c r="AL830"/>
      <c r="AM830"/>
      <c r="AN830"/>
      <c r="AO830"/>
      <c r="AP830"/>
      <c r="AQ830"/>
      <c r="AR830"/>
      <c r="AS830"/>
      <c r="AT830"/>
      <c r="AU830"/>
      <c r="AV830"/>
      <c r="AW830"/>
      <c r="AX830"/>
      <c r="AY830"/>
      <c r="AZ830"/>
      <c r="BA830"/>
      <c r="BB830"/>
      <c r="BC830"/>
      <c r="BD830"/>
      <c r="BE830"/>
      <c r="BF830"/>
      <c r="BG830"/>
      <c r="BH830"/>
      <c r="BI830"/>
      <c r="BJ830"/>
      <c r="BK830"/>
      <c r="BL830"/>
      <c r="BM830"/>
      <c r="BN830"/>
      <c r="BO830"/>
      <c r="BP830"/>
      <c r="BQ830"/>
      <c r="BR830"/>
      <c r="BS830"/>
      <c r="BT830"/>
      <c r="BU830"/>
      <c r="BV830"/>
      <c r="BW830"/>
      <c r="BX830"/>
      <c r="BY830"/>
      <c r="BZ830"/>
      <c r="CA830"/>
      <c r="CB830"/>
      <c r="CC830"/>
      <c r="CD830"/>
      <c r="CE830"/>
      <c r="CF830"/>
      <c r="CG830"/>
      <c r="CH830"/>
      <c r="CI830"/>
      <c r="CJ830"/>
      <c r="CK830"/>
      <c r="CL830"/>
      <c r="CM830"/>
      <c r="CN830"/>
      <c r="CO830"/>
      <c r="CP830"/>
      <c r="CQ830"/>
      <c r="CR830"/>
      <c r="CS830"/>
      <c r="CT830"/>
      <c r="CU830"/>
      <c r="CV830"/>
      <c r="CW830"/>
      <c r="CX830"/>
      <c r="CY830"/>
      <c r="CZ830"/>
      <c r="DA830"/>
      <c r="DB830"/>
      <c r="DC830"/>
      <c r="DD830"/>
      <c r="DE830"/>
      <c r="DF830"/>
      <c r="DG830"/>
      <c r="DH830"/>
      <c r="DI830"/>
      <c r="DJ830"/>
      <c r="DK830"/>
      <c r="DL830"/>
      <c r="DM830"/>
      <c r="DN830"/>
      <c r="DO830"/>
      <c r="DP830"/>
      <c r="DQ830"/>
      <c r="DR830"/>
      <c r="DS830"/>
      <c r="DT830"/>
      <c r="DU830"/>
      <c r="DV830"/>
      <c r="DW830"/>
      <c r="DX830"/>
      <c r="DY830"/>
      <c r="DZ830"/>
      <c r="EA830"/>
      <c r="EB830"/>
      <c r="EC830"/>
      <c r="ED830"/>
      <c r="EE830"/>
      <c r="EF830"/>
      <c r="EG830"/>
      <c r="EH830"/>
      <c r="EI830"/>
      <c r="EJ830"/>
      <c r="EK830"/>
      <c r="EL830"/>
      <c r="EM830"/>
      <c r="EN830"/>
      <c r="EO830"/>
      <c r="EP830"/>
      <c r="EQ830"/>
      <c r="ER830"/>
      <c r="ES830"/>
      <c r="ET830"/>
      <c r="EU830"/>
      <c r="EV830"/>
      <c r="EW830"/>
      <c r="EX830"/>
      <c r="EY830"/>
      <c r="EZ830"/>
      <c r="FA830"/>
      <c r="FB830"/>
      <c r="FC830"/>
      <c r="FD830"/>
      <c r="FE830"/>
      <c r="FF830"/>
      <c r="FG830"/>
      <c r="FH830"/>
      <c r="FI830"/>
      <c r="FJ830"/>
      <c r="FK830"/>
      <c r="FL830"/>
      <c r="FM830"/>
      <c r="FN830"/>
      <c r="FO830"/>
      <c r="FP830"/>
      <c r="FQ830"/>
      <c r="FR830"/>
      <c r="FS830"/>
      <c r="FT830"/>
      <c r="FU830"/>
      <c r="FV830"/>
      <c r="FW830"/>
      <c r="FX830"/>
      <c r="FY830"/>
      <c r="FZ830"/>
      <c r="GA830"/>
      <c r="GB830"/>
      <c r="GC830"/>
      <c r="GD830"/>
      <c r="GE830"/>
      <c r="GF830"/>
      <c r="GG830"/>
      <c r="GH830"/>
      <c r="GI830"/>
      <c r="GJ830"/>
      <c r="GK830"/>
      <c r="GL830"/>
      <c r="GM830"/>
      <c r="GN830"/>
      <c r="GO830"/>
      <c r="GP830"/>
      <c r="GQ830"/>
      <c r="GR830"/>
      <c r="GS830"/>
      <c r="GT830"/>
      <c r="GU830"/>
      <c r="GV830"/>
      <c r="GW830"/>
      <c r="GX830"/>
      <c r="GY830"/>
      <c r="GZ830"/>
      <c r="HA830"/>
      <c r="HB830"/>
      <c r="HC830"/>
      <c r="HD830"/>
      <c r="HE830"/>
      <c r="HF830"/>
      <c r="HG830"/>
      <c r="HH830"/>
      <c r="HI830"/>
      <c r="HJ830"/>
      <c r="HK830"/>
      <c r="HL830"/>
      <c r="HM830"/>
      <c r="HN830"/>
      <c r="HO830"/>
      <c r="HP830"/>
      <c r="HQ830"/>
      <c r="HR830"/>
      <c r="HS830"/>
      <c r="HT830"/>
      <c r="HU830"/>
      <c r="HV830"/>
      <c r="HW830"/>
      <c r="HX830"/>
      <c r="HY830"/>
      <c r="HZ830"/>
      <c r="IA830"/>
      <c r="IB830"/>
      <c r="IC830"/>
      <c r="ID830"/>
      <c r="IE830"/>
      <c r="IF830"/>
      <c r="IG830"/>
      <c r="IH830"/>
      <c r="II830"/>
      <c r="IJ830"/>
      <c r="IK830"/>
      <c r="IL830"/>
      <c r="IM830"/>
      <c r="IN830"/>
      <c r="IO830"/>
      <c r="IP830"/>
      <c r="IQ830"/>
      <c r="IR830"/>
      <c r="IS830"/>
      <c r="IT830"/>
      <c r="IU830"/>
      <c r="IV830"/>
      <c r="IW830"/>
      <c r="IX830"/>
      <c r="IY830"/>
      <c r="IZ830"/>
      <c r="JA830"/>
      <c r="JB830"/>
      <c r="JC830"/>
      <c r="JD830"/>
      <c r="JE830"/>
      <c r="JF830"/>
      <c r="JG830"/>
      <c r="JH830"/>
      <c r="JI830"/>
      <c r="JJ830"/>
      <c r="JK830"/>
      <c r="JL830"/>
      <c r="JM830"/>
      <c r="JN830"/>
      <c r="JO830"/>
      <c r="JP830"/>
      <c r="JQ830"/>
      <c r="JR830"/>
      <c r="JS830"/>
      <c r="JT830"/>
      <c r="JU830"/>
      <c r="JV830"/>
      <c r="JW830"/>
      <c r="JX830"/>
      <c r="JY830"/>
      <c r="JZ830"/>
      <c r="KA830"/>
      <c r="KB830"/>
      <c r="KC830"/>
      <c r="KD830"/>
      <c r="KE830"/>
      <c r="KF830"/>
      <c r="KG830"/>
      <c r="KH830"/>
      <c r="KI830"/>
      <c r="KJ830"/>
      <c r="KK830"/>
      <c r="KL830"/>
      <c r="KM830"/>
      <c r="KN830"/>
      <c r="KO830"/>
      <c r="KP830"/>
      <c r="KQ830"/>
      <c r="KR830"/>
      <c r="KS830"/>
      <c r="KT830"/>
      <c r="KU830"/>
      <c r="KV830"/>
      <c r="KW830"/>
      <c r="KX830"/>
      <c r="KY830"/>
      <c r="KZ830"/>
      <c r="LA830"/>
      <c r="LB830"/>
      <c r="LC830"/>
      <c r="LD830"/>
      <c r="LE830"/>
      <c r="LF830"/>
      <c r="LG830"/>
      <c r="LH830"/>
      <c r="LI830"/>
      <c r="LJ830"/>
      <c r="LK830"/>
      <c r="LL830"/>
      <c r="LM830"/>
      <c r="LN830"/>
      <c r="LO830"/>
      <c r="LP830"/>
      <c r="LQ830"/>
      <c r="LR830"/>
      <c r="LS830"/>
      <c r="LT830"/>
      <c r="LU830"/>
      <c r="LV830"/>
      <c r="LW830"/>
      <c r="LX830"/>
      <c r="LY830"/>
      <c r="LZ830"/>
      <c r="MA830"/>
      <c r="MB830"/>
      <c r="MC830"/>
      <c r="MD830"/>
      <c r="ME830"/>
      <c r="MF830"/>
      <c r="MG830"/>
      <c r="MH830"/>
      <c r="MI830"/>
      <c r="MJ830"/>
      <c r="MK830"/>
      <c r="ML830"/>
      <c r="MM830"/>
      <c r="MN830"/>
      <c r="MO830"/>
      <c r="MP830"/>
      <c r="MQ830"/>
      <c r="MR830"/>
      <c r="MS830"/>
      <c r="MT830"/>
      <c r="MU830"/>
      <c r="MV830"/>
      <c r="MW830"/>
      <c r="MX830"/>
      <c r="MY830"/>
      <c r="MZ830"/>
      <c r="NA830"/>
      <c r="NB830"/>
      <c r="NC830"/>
      <c r="ND830"/>
      <c r="NE830"/>
      <c r="NF830"/>
      <c r="NG830"/>
      <c r="NH830"/>
      <c r="NI830"/>
      <c r="NJ830"/>
      <c r="NK830"/>
      <c r="NL830"/>
      <c r="NM830"/>
      <c r="NN830"/>
      <c r="NO830"/>
      <c r="NP830"/>
      <c r="NQ830"/>
      <c r="NR830"/>
      <c r="NS830"/>
      <c r="NT830"/>
      <c r="NU830"/>
      <c r="NV830"/>
      <c r="NW830"/>
      <c r="NX830"/>
      <c r="NY830"/>
      <c r="NZ830"/>
      <c r="OA830"/>
      <c r="OB830"/>
      <c r="OC830"/>
      <c r="OD830"/>
      <c r="OE830"/>
      <c r="OF830"/>
      <c r="OG830"/>
      <c r="OH830"/>
      <c r="OI830"/>
      <c r="OJ830"/>
      <c r="OK830"/>
      <c r="OL830"/>
      <c r="OM830"/>
      <c r="ON830"/>
      <c r="OO830"/>
      <c r="OP830"/>
      <c r="OQ830"/>
      <c r="OR830"/>
      <c r="OS830"/>
      <c r="OT830"/>
      <c r="OU830"/>
      <c r="OV830"/>
      <c r="OW830"/>
      <c r="OX830"/>
      <c r="OY830"/>
      <c r="OZ830"/>
      <c r="PA830"/>
      <c r="PB830"/>
      <c r="PC830"/>
      <c r="PD830"/>
      <c r="PE830"/>
      <c r="PF830"/>
      <c r="PG830"/>
      <c r="PH830"/>
      <c r="PI830"/>
      <c r="PJ830"/>
      <c r="PK830"/>
      <c r="PL830"/>
      <c r="PM830"/>
      <c r="PN830"/>
      <c r="PO830"/>
      <c r="PP830"/>
      <c r="PQ830"/>
      <c r="PR830"/>
      <c r="PS830"/>
      <c r="PT830"/>
      <c r="PU830"/>
      <c r="PV830"/>
      <c r="PW830"/>
      <c r="PX830"/>
      <c r="PY830"/>
      <c r="PZ830"/>
      <c r="QA830"/>
      <c r="QB830"/>
      <c r="QC830"/>
      <c r="QD830"/>
      <c r="QE830"/>
      <c r="QF830"/>
      <c r="QG830"/>
      <c r="QH830"/>
      <c r="QI830"/>
      <c r="QJ830"/>
      <c r="QK830"/>
      <c r="QL830"/>
      <c r="QM830"/>
      <c r="QN830"/>
      <c r="QO830"/>
      <c r="QP830"/>
      <c r="QQ830"/>
      <c r="QR830"/>
      <c r="QS830"/>
      <c r="QT830"/>
      <c r="QU830"/>
      <c r="QV830"/>
      <c r="QW830"/>
      <c r="QX830"/>
      <c r="QY830"/>
      <c r="QZ830"/>
      <c r="RA830"/>
      <c r="RB830"/>
      <c r="RC830"/>
      <c r="RD830"/>
      <c r="RE830"/>
      <c r="RF830"/>
      <c r="RG830"/>
      <c r="RH830"/>
      <c r="RI830"/>
      <c r="RJ830"/>
      <c r="RK830"/>
      <c r="RL830"/>
      <c r="RM830"/>
      <c r="RN830"/>
      <c r="RO830"/>
      <c r="RP830"/>
      <c r="RQ830"/>
      <c r="RR830"/>
      <c r="RS830"/>
      <c r="RT830"/>
      <c r="RU830"/>
      <c r="RV830"/>
      <c r="RW830"/>
      <c r="RX830"/>
      <c r="RY830"/>
      <c r="RZ830"/>
      <c r="SA830"/>
      <c r="SB830"/>
      <c r="SC830"/>
      <c r="SD830"/>
      <c r="SE830"/>
      <c r="SF830"/>
      <c r="SG830"/>
      <c r="SH830"/>
      <c r="SI830"/>
      <c r="SJ830"/>
      <c r="SK830"/>
      <c r="SL830"/>
      <c r="SM830"/>
      <c r="SN830"/>
      <c r="SO830"/>
      <c r="SP830"/>
    </row>
    <row r="831" spans="1:510" ht="16.5" customHeight="1" x14ac:dyDescent="0.2">
      <c r="A831" s="20">
        <v>223</v>
      </c>
      <c r="B831" s="20" t="s">
        <v>62</v>
      </c>
      <c r="C831" s="20" t="s">
        <v>915</v>
      </c>
      <c r="D831" s="20" t="s">
        <v>38</v>
      </c>
      <c r="E831" s="20" t="s">
        <v>1345</v>
      </c>
      <c r="F831" s="22" t="s">
        <v>931</v>
      </c>
      <c r="G831" s="20" t="s">
        <v>42</v>
      </c>
      <c r="H831" s="20" t="s">
        <v>35</v>
      </c>
      <c r="I831" s="20" t="s">
        <v>81</v>
      </c>
      <c r="J831" s="22" t="s">
        <v>915</v>
      </c>
      <c r="K831" s="20"/>
      <c r="L831" s="20"/>
      <c r="M831" s="20"/>
      <c r="N831" s="20"/>
      <c r="O831" s="23"/>
      <c r="P831" s="23">
        <v>52238500</v>
      </c>
      <c r="Q831" s="24">
        <v>1</v>
      </c>
      <c r="R831" s="25">
        <v>45992</v>
      </c>
      <c r="S831" s="20" t="s">
        <v>83</v>
      </c>
      <c r="T831" s="26">
        <f t="shared" si="14"/>
        <v>52238500</v>
      </c>
      <c r="U831" s="27" t="s">
        <v>100</v>
      </c>
      <c r="V831" s="27" t="s">
        <v>100</v>
      </c>
      <c r="W831"/>
      <c r="X831"/>
      <c r="Y831"/>
      <c r="Z831"/>
      <c r="AA831"/>
      <c r="AB831"/>
      <c r="AC831"/>
      <c r="AD831"/>
      <c r="AE831"/>
      <c r="AF831"/>
      <c r="AG831"/>
      <c r="AH831"/>
      <c r="AI831"/>
      <c r="AJ831"/>
      <c r="AK831"/>
      <c r="AL831"/>
      <c r="AM831"/>
      <c r="AN831"/>
      <c r="AO831"/>
      <c r="AP831"/>
      <c r="AQ831"/>
      <c r="AR831"/>
      <c r="AS831"/>
      <c r="AT831"/>
      <c r="AU831"/>
      <c r="AV831"/>
      <c r="AW831"/>
      <c r="AX831"/>
      <c r="AY831"/>
      <c r="AZ831"/>
      <c r="BA831"/>
      <c r="BB831"/>
      <c r="BC831"/>
      <c r="BD831"/>
      <c r="BE831"/>
      <c r="BF831"/>
      <c r="BG831"/>
      <c r="BH831"/>
      <c r="BI831"/>
      <c r="BJ831"/>
      <c r="BK831"/>
      <c r="BL831"/>
      <c r="BM831"/>
      <c r="BN831"/>
      <c r="BO831"/>
      <c r="BP831"/>
      <c r="BQ831"/>
      <c r="BR831"/>
      <c r="BS831"/>
      <c r="BT831"/>
      <c r="BU831"/>
      <c r="BV831"/>
      <c r="BW831"/>
      <c r="BX831"/>
      <c r="BY831"/>
      <c r="BZ831"/>
      <c r="CA831"/>
      <c r="CB831"/>
      <c r="CC831"/>
      <c r="CD831"/>
      <c r="CE831"/>
      <c r="CF831"/>
      <c r="CG831"/>
      <c r="CH831"/>
      <c r="CI831"/>
      <c r="CJ831"/>
      <c r="CK831"/>
      <c r="CL831"/>
      <c r="CM831"/>
      <c r="CN831"/>
      <c r="CO831"/>
      <c r="CP831"/>
      <c r="CQ831"/>
      <c r="CR831"/>
      <c r="CS831"/>
      <c r="CT831"/>
      <c r="CU831"/>
      <c r="CV831"/>
      <c r="CW831"/>
      <c r="CX831"/>
      <c r="CY831"/>
      <c r="CZ831"/>
      <c r="DA831"/>
      <c r="DB831"/>
      <c r="DC831"/>
      <c r="DD831"/>
      <c r="DE831"/>
      <c r="DF831"/>
      <c r="DG831"/>
      <c r="DH831"/>
      <c r="DI831"/>
      <c r="DJ831"/>
      <c r="DK831"/>
      <c r="DL831"/>
      <c r="DM831"/>
      <c r="DN831"/>
      <c r="DO831"/>
      <c r="DP831"/>
      <c r="DQ831"/>
      <c r="DR831"/>
      <c r="DS831"/>
      <c r="DT831"/>
      <c r="DU831"/>
      <c r="DV831"/>
      <c r="DW831"/>
      <c r="DX831"/>
      <c r="DY831"/>
      <c r="DZ831"/>
      <c r="EA831"/>
      <c r="EB831"/>
      <c r="EC831"/>
      <c r="ED831"/>
      <c r="EE831"/>
      <c r="EF831"/>
      <c r="EG831"/>
      <c r="EH831"/>
      <c r="EI831"/>
      <c r="EJ831"/>
      <c r="EK831"/>
      <c r="EL831"/>
      <c r="EM831"/>
      <c r="EN831"/>
      <c r="EO831"/>
      <c r="EP831"/>
      <c r="EQ831"/>
      <c r="ER831"/>
      <c r="ES831"/>
      <c r="ET831"/>
      <c r="EU831"/>
      <c r="EV831"/>
      <c r="EW831"/>
      <c r="EX831"/>
      <c r="EY831"/>
      <c r="EZ831"/>
      <c r="FA831"/>
      <c r="FB831"/>
      <c r="FC831"/>
      <c r="FD831"/>
      <c r="FE831"/>
      <c r="FF831"/>
      <c r="FG831"/>
      <c r="FH831"/>
      <c r="FI831"/>
      <c r="FJ831"/>
      <c r="FK831"/>
      <c r="FL831"/>
      <c r="FM831"/>
      <c r="FN831"/>
      <c r="FO831"/>
      <c r="FP831"/>
      <c r="FQ831"/>
      <c r="FR831"/>
      <c r="FS831"/>
      <c r="FT831"/>
      <c r="FU831"/>
      <c r="FV831"/>
      <c r="FW831"/>
      <c r="FX831"/>
      <c r="FY831"/>
      <c r="FZ831"/>
      <c r="GA831"/>
      <c r="GB831"/>
      <c r="GC831"/>
      <c r="GD831"/>
      <c r="GE831"/>
      <c r="GF831"/>
      <c r="GG831"/>
      <c r="GH831"/>
      <c r="GI831"/>
      <c r="GJ831"/>
      <c r="GK831"/>
      <c r="GL831"/>
      <c r="GM831"/>
      <c r="GN831"/>
      <c r="GO831"/>
      <c r="GP831"/>
      <c r="GQ831"/>
      <c r="GR831"/>
      <c r="GS831"/>
      <c r="GT831"/>
      <c r="GU831"/>
      <c r="GV831"/>
      <c r="GW831"/>
      <c r="GX831"/>
      <c r="GY831"/>
      <c r="GZ831"/>
      <c r="HA831"/>
      <c r="HB831"/>
      <c r="HC831"/>
      <c r="HD831"/>
      <c r="HE831"/>
      <c r="HF831"/>
      <c r="HG831"/>
      <c r="HH831"/>
      <c r="HI831"/>
      <c r="HJ831"/>
      <c r="HK831"/>
      <c r="HL831"/>
      <c r="HM831"/>
      <c r="HN831"/>
      <c r="HO831"/>
      <c r="HP831"/>
      <c r="HQ831"/>
      <c r="HR831"/>
      <c r="HS831"/>
      <c r="HT831"/>
      <c r="HU831"/>
      <c r="HV831"/>
      <c r="HW831"/>
      <c r="HX831"/>
      <c r="HY831"/>
      <c r="HZ831"/>
      <c r="IA831"/>
      <c r="IB831"/>
      <c r="IC831"/>
      <c r="ID831"/>
      <c r="IE831"/>
      <c r="IF831"/>
      <c r="IG831"/>
      <c r="IH831"/>
      <c r="II831"/>
      <c r="IJ831"/>
      <c r="IK831"/>
      <c r="IL831"/>
      <c r="IM831"/>
      <c r="IN831"/>
      <c r="IO831"/>
      <c r="IP831"/>
      <c r="IQ831"/>
      <c r="IR831"/>
      <c r="IS831"/>
      <c r="IT831"/>
      <c r="IU831"/>
      <c r="IV831"/>
      <c r="IW831"/>
      <c r="IX831"/>
      <c r="IY831"/>
      <c r="IZ831"/>
      <c r="JA831"/>
      <c r="JB831"/>
      <c r="JC831"/>
      <c r="JD831"/>
      <c r="JE831"/>
      <c r="JF831"/>
      <c r="JG831"/>
      <c r="JH831"/>
      <c r="JI831"/>
      <c r="JJ831"/>
      <c r="JK831"/>
      <c r="JL831"/>
      <c r="JM831"/>
      <c r="JN831"/>
      <c r="JO831"/>
      <c r="JP831"/>
      <c r="JQ831"/>
      <c r="JR831"/>
      <c r="JS831"/>
      <c r="JT831"/>
      <c r="JU831"/>
      <c r="JV831"/>
      <c r="JW831"/>
      <c r="JX831"/>
      <c r="JY831"/>
      <c r="JZ831"/>
      <c r="KA831"/>
      <c r="KB831"/>
      <c r="KC831"/>
      <c r="KD831"/>
      <c r="KE831"/>
      <c r="KF831"/>
      <c r="KG831"/>
      <c r="KH831"/>
      <c r="KI831"/>
      <c r="KJ831"/>
      <c r="KK831"/>
      <c r="KL831"/>
      <c r="KM831"/>
      <c r="KN831"/>
      <c r="KO831"/>
      <c r="KP831"/>
      <c r="KQ831"/>
      <c r="KR831"/>
      <c r="KS831"/>
      <c r="KT831"/>
      <c r="KU831"/>
      <c r="KV831"/>
      <c r="KW831"/>
      <c r="KX831"/>
      <c r="KY831"/>
      <c r="KZ831"/>
      <c r="LA831"/>
      <c r="LB831"/>
      <c r="LC831"/>
      <c r="LD831"/>
      <c r="LE831"/>
      <c r="LF831"/>
      <c r="LG831"/>
      <c r="LH831"/>
      <c r="LI831"/>
      <c r="LJ831"/>
      <c r="LK831"/>
      <c r="LL831"/>
      <c r="LM831"/>
      <c r="LN831"/>
      <c r="LO831"/>
      <c r="LP831"/>
      <c r="LQ831"/>
      <c r="LR831"/>
      <c r="LS831"/>
      <c r="LT831"/>
      <c r="LU831"/>
      <c r="LV831"/>
      <c r="LW831"/>
      <c r="LX831"/>
      <c r="LY831"/>
      <c r="LZ831"/>
      <c r="MA831"/>
      <c r="MB831"/>
      <c r="MC831"/>
      <c r="MD831"/>
      <c r="ME831"/>
      <c r="MF831"/>
      <c r="MG831"/>
      <c r="MH831"/>
      <c r="MI831"/>
      <c r="MJ831"/>
      <c r="MK831"/>
      <c r="ML831"/>
      <c r="MM831"/>
      <c r="MN831"/>
      <c r="MO831"/>
      <c r="MP831"/>
      <c r="MQ831"/>
      <c r="MR831"/>
      <c r="MS831"/>
      <c r="MT831"/>
      <c r="MU831"/>
      <c r="MV831"/>
      <c r="MW831"/>
      <c r="MX831"/>
      <c r="MY831"/>
      <c r="MZ831"/>
      <c r="NA831"/>
      <c r="NB831"/>
      <c r="NC831"/>
      <c r="ND831"/>
      <c r="NE831"/>
      <c r="NF831"/>
      <c r="NG831"/>
      <c r="NH831"/>
      <c r="NI831"/>
      <c r="NJ831"/>
      <c r="NK831"/>
      <c r="NL831"/>
      <c r="NM831"/>
      <c r="NN831"/>
      <c r="NO831"/>
      <c r="NP831"/>
      <c r="NQ831"/>
      <c r="NR831"/>
      <c r="NS831"/>
      <c r="NT831"/>
      <c r="NU831"/>
      <c r="NV831"/>
      <c r="NW831"/>
      <c r="NX831"/>
      <c r="NY831"/>
      <c r="NZ831"/>
      <c r="OA831"/>
      <c r="OB831"/>
      <c r="OC831"/>
      <c r="OD831"/>
      <c r="OE831"/>
      <c r="OF831"/>
      <c r="OG831"/>
      <c r="OH831"/>
      <c r="OI831"/>
      <c r="OJ831"/>
      <c r="OK831"/>
      <c r="OL831"/>
      <c r="OM831"/>
      <c r="ON831"/>
      <c r="OO831"/>
      <c r="OP831"/>
      <c r="OQ831"/>
      <c r="OR831"/>
      <c r="OS831"/>
      <c r="OT831"/>
      <c r="OU831"/>
      <c r="OV831"/>
      <c r="OW831"/>
      <c r="OX831"/>
      <c r="OY831"/>
      <c r="OZ831"/>
      <c r="PA831"/>
      <c r="PB831"/>
      <c r="PC831"/>
      <c r="PD831"/>
      <c r="PE831"/>
      <c r="PF831"/>
      <c r="PG831"/>
      <c r="PH831"/>
      <c r="PI831"/>
      <c r="PJ831"/>
      <c r="PK831"/>
      <c r="PL831"/>
      <c r="PM831"/>
      <c r="PN831"/>
      <c r="PO831"/>
      <c r="PP831"/>
      <c r="PQ831"/>
      <c r="PR831"/>
      <c r="PS831"/>
      <c r="PT831"/>
      <c r="PU831"/>
      <c r="PV831"/>
      <c r="PW831"/>
      <c r="PX831"/>
      <c r="PY831"/>
      <c r="PZ831"/>
      <c r="QA831"/>
      <c r="QB831"/>
      <c r="QC831"/>
      <c r="QD831"/>
      <c r="QE831"/>
      <c r="QF831"/>
      <c r="QG831"/>
      <c r="QH831"/>
      <c r="QI831"/>
      <c r="QJ831"/>
      <c r="QK831"/>
      <c r="QL831"/>
      <c r="QM831"/>
      <c r="QN831"/>
      <c r="QO831"/>
      <c r="QP831"/>
      <c r="QQ831"/>
      <c r="QR831"/>
      <c r="QS831"/>
      <c r="QT831"/>
      <c r="QU831"/>
      <c r="QV831"/>
      <c r="QW831"/>
      <c r="QX831"/>
      <c r="QY831"/>
      <c r="QZ831"/>
      <c r="RA831"/>
      <c r="RB831"/>
      <c r="RC831"/>
      <c r="RD831"/>
      <c r="RE831"/>
      <c r="RF831"/>
      <c r="RG831"/>
      <c r="RH831"/>
      <c r="RI831"/>
      <c r="RJ831"/>
      <c r="RK831"/>
      <c r="RL831"/>
      <c r="RM831"/>
      <c r="RN831"/>
      <c r="RO831"/>
      <c r="RP831"/>
      <c r="RQ831"/>
      <c r="RR831"/>
      <c r="RS831"/>
      <c r="RT831"/>
      <c r="RU831"/>
      <c r="RV831"/>
      <c r="RW831"/>
      <c r="RX831"/>
      <c r="RY831"/>
      <c r="RZ831"/>
      <c r="SA831"/>
      <c r="SB831"/>
      <c r="SC831"/>
      <c r="SD831"/>
      <c r="SE831"/>
      <c r="SF831"/>
      <c r="SG831"/>
      <c r="SH831"/>
      <c r="SI831"/>
      <c r="SJ831"/>
      <c r="SK831"/>
      <c r="SL831"/>
      <c r="SM831"/>
      <c r="SN831"/>
      <c r="SO831"/>
      <c r="SP831"/>
    </row>
    <row r="832" spans="1:510" ht="16.5" customHeight="1" x14ac:dyDescent="0.2">
      <c r="A832" s="20">
        <v>224</v>
      </c>
      <c r="B832" s="20" t="s">
        <v>62</v>
      </c>
      <c r="C832" s="20" t="s">
        <v>915</v>
      </c>
      <c r="D832" s="20" t="s">
        <v>38</v>
      </c>
      <c r="E832" s="20" t="s">
        <v>1345</v>
      </c>
      <c r="F832" s="22" t="s">
        <v>932</v>
      </c>
      <c r="G832" s="20" t="s">
        <v>42</v>
      </c>
      <c r="H832" s="20" t="s">
        <v>35</v>
      </c>
      <c r="I832" s="20" t="s">
        <v>81</v>
      </c>
      <c r="J832" s="22" t="s">
        <v>915</v>
      </c>
      <c r="K832" s="20"/>
      <c r="L832" s="20"/>
      <c r="M832" s="20"/>
      <c r="N832" s="20"/>
      <c r="O832" s="23"/>
      <c r="P832" s="23">
        <v>2083636</v>
      </c>
      <c r="Q832" s="24">
        <v>1</v>
      </c>
      <c r="R832" s="25">
        <v>45658</v>
      </c>
      <c r="S832" s="20" t="s">
        <v>83</v>
      </c>
      <c r="T832" s="26">
        <f t="shared" si="14"/>
        <v>2083636</v>
      </c>
      <c r="U832" s="27" t="s">
        <v>100</v>
      </c>
      <c r="V832" s="27" t="s">
        <v>100</v>
      </c>
      <c r="W832"/>
      <c r="X832"/>
      <c r="Y832"/>
      <c r="Z832"/>
      <c r="AA832"/>
      <c r="AB832"/>
      <c r="AC832"/>
      <c r="AD832"/>
      <c r="AE832"/>
      <c r="AF832"/>
      <c r="AG832"/>
      <c r="AH832"/>
      <c r="AI832"/>
      <c r="AJ832"/>
      <c r="AK832"/>
      <c r="AL832"/>
      <c r="AM832"/>
      <c r="AN832"/>
      <c r="AO832"/>
      <c r="AP832"/>
      <c r="AQ832"/>
      <c r="AR832"/>
      <c r="AS832"/>
      <c r="AT832"/>
      <c r="AU832"/>
      <c r="AV832"/>
      <c r="AW832"/>
      <c r="AX832"/>
      <c r="AY832"/>
      <c r="AZ832"/>
      <c r="BA832"/>
      <c r="BB832"/>
      <c r="BC832"/>
      <c r="BD832"/>
      <c r="BE832"/>
      <c r="BF832"/>
      <c r="BG832"/>
      <c r="BH832"/>
      <c r="BI832"/>
      <c r="BJ832"/>
      <c r="BK832"/>
      <c r="BL832"/>
      <c r="BM832"/>
      <c r="BN832"/>
      <c r="BO832"/>
      <c r="BP832"/>
      <c r="BQ832"/>
      <c r="BR832"/>
      <c r="BS832"/>
      <c r="BT832"/>
      <c r="BU832"/>
      <c r="BV832"/>
      <c r="BW832"/>
      <c r="BX832"/>
      <c r="BY832"/>
      <c r="BZ832"/>
      <c r="CA832"/>
      <c r="CB832"/>
      <c r="CC832"/>
      <c r="CD832"/>
      <c r="CE832"/>
      <c r="CF832"/>
      <c r="CG832"/>
      <c r="CH832"/>
      <c r="CI832"/>
      <c r="CJ832"/>
      <c r="CK832"/>
      <c r="CL832"/>
      <c r="CM832"/>
      <c r="CN832"/>
      <c r="CO832"/>
      <c r="CP832"/>
      <c r="CQ832"/>
      <c r="CR832"/>
      <c r="CS832"/>
      <c r="CT832"/>
      <c r="CU832"/>
      <c r="CV832"/>
      <c r="CW832"/>
      <c r="CX832"/>
      <c r="CY832"/>
      <c r="CZ832"/>
      <c r="DA832"/>
      <c r="DB832"/>
      <c r="DC832"/>
      <c r="DD832"/>
      <c r="DE832"/>
      <c r="DF832"/>
      <c r="DG832"/>
      <c r="DH832"/>
      <c r="DI832"/>
      <c r="DJ832"/>
      <c r="DK832"/>
      <c r="DL832"/>
      <c r="DM832"/>
      <c r="DN832"/>
      <c r="DO832"/>
      <c r="DP832"/>
      <c r="DQ832"/>
      <c r="DR832"/>
      <c r="DS832"/>
      <c r="DT832"/>
      <c r="DU832"/>
      <c r="DV832"/>
      <c r="DW832"/>
      <c r="DX832"/>
      <c r="DY832"/>
      <c r="DZ832"/>
      <c r="EA832"/>
      <c r="EB832"/>
      <c r="EC832"/>
      <c r="ED832"/>
      <c r="EE832"/>
      <c r="EF832"/>
      <c r="EG832"/>
      <c r="EH832"/>
      <c r="EI832"/>
      <c r="EJ832"/>
      <c r="EK832"/>
      <c r="EL832"/>
      <c r="EM832"/>
      <c r="EN832"/>
      <c r="EO832"/>
      <c r="EP832"/>
      <c r="EQ832"/>
      <c r="ER832"/>
      <c r="ES832"/>
      <c r="ET832"/>
      <c r="EU832"/>
      <c r="EV832"/>
      <c r="EW832"/>
      <c r="EX832"/>
      <c r="EY832"/>
      <c r="EZ832"/>
      <c r="FA832"/>
      <c r="FB832"/>
      <c r="FC832"/>
      <c r="FD832"/>
      <c r="FE832"/>
      <c r="FF832"/>
      <c r="FG832"/>
      <c r="FH832"/>
      <c r="FI832"/>
      <c r="FJ832"/>
      <c r="FK832"/>
      <c r="FL832"/>
      <c r="FM832"/>
      <c r="FN832"/>
      <c r="FO832"/>
      <c r="FP832"/>
      <c r="FQ832"/>
      <c r="FR832"/>
      <c r="FS832"/>
      <c r="FT832"/>
      <c r="FU832"/>
      <c r="FV832"/>
      <c r="FW832"/>
      <c r="FX832"/>
      <c r="FY832"/>
      <c r="FZ832"/>
      <c r="GA832"/>
      <c r="GB832"/>
      <c r="GC832"/>
      <c r="GD832"/>
      <c r="GE832"/>
      <c r="GF832"/>
      <c r="GG832"/>
      <c r="GH832"/>
      <c r="GI832"/>
      <c r="GJ832"/>
      <c r="GK832"/>
      <c r="GL832"/>
      <c r="GM832"/>
      <c r="GN832"/>
      <c r="GO832"/>
      <c r="GP832"/>
      <c r="GQ832"/>
      <c r="GR832"/>
      <c r="GS832"/>
      <c r="GT832"/>
      <c r="GU832"/>
      <c r="GV832"/>
      <c r="GW832"/>
      <c r="GX832"/>
      <c r="GY832"/>
      <c r="GZ832"/>
      <c r="HA832"/>
      <c r="HB832"/>
      <c r="HC832"/>
      <c r="HD832"/>
      <c r="HE832"/>
      <c r="HF832"/>
      <c r="HG832"/>
      <c r="HH832"/>
      <c r="HI832"/>
      <c r="HJ832"/>
      <c r="HK832"/>
      <c r="HL832"/>
      <c r="HM832"/>
      <c r="HN832"/>
      <c r="HO832"/>
      <c r="HP832"/>
      <c r="HQ832"/>
      <c r="HR832"/>
      <c r="HS832"/>
      <c r="HT832"/>
      <c r="HU832"/>
      <c r="HV832"/>
      <c r="HW832"/>
      <c r="HX832"/>
      <c r="HY832"/>
      <c r="HZ832"/>
      <c r="IA832"/>
      <c r="IB832"/>
      <c r="IC832"/>
      <c r="ID832"/>
      <c r="IE832"/>
      <c r="IF832"/>
      <c r="IG832"/>
      <c r="IH832"/>
      <c r="II832"/>
      <c r="IJ832"/>
      <c r="IK832"/>
      <c r="IL832"/>
      <c r="IM832"/>
      <c r="IN832"/>
      <c r="IO832"/>
      <c r="IP832"/>
      <c r="IQ832"/>
      <c r="IR832"/>
      <c r="IS832"/>
      <c r="IT832"/>
      <c r="IU832"/>
      <c r="IV832"/>
      <c r="IW832"/>
      <c r="IX832"/>
      <c r="IY832"/>
      <c r="IZ832"/>
      <c r="JA832"/>
      <c r="JB832"/>
      <c r="JC832"/>
      <c r="JD832"/>
      <c r="JE832"/>
      <c r="JF832"/>
      <c r="JG832"/>
      <c r="JH832"/>
      <c r="JI832"/>
      <c r="JJ832"/>
      <c r="JK832"/>
      <c r="JL832"/>
      <c r="JM832"/>
      <c r="JN832"/>
      <c r="JO832"/>
      <c r="JP832"/>
      <c r="JQ832"/>
      <c r="JR832"/>
      <c r="JS832"/>
      <c r="JT832"/>
      <c r="JU832"/>
      <c r="JV832"/>
      <c r="JW832"/>
      <c r="JX832"/>
      <c r="JY832"/>
      <c r="JZ832"/>
      <c r="KA832"/>
      <c r="KB832"/>
      <c r="KC832"/>
      <c r="KD832"/>
      <c r="KE832"/>
      <c r="KF832"/>
      <c r="KG832"/>
      <c r="KH832"/>
      <c r="KI832"/>
      <c r="KJ832"/>
      <c r="KK832"/>
      <c r="KL832"/>
      <c r="KM832"/>
      <c r="KN832"/>
      <c r="KO832"/>
      <c r="KP832"/>
      <c r="KQ832"/>
      <c r="KR832"/>
      <c r="KS832"/>
      <c r="KT832"/>
      <c r="KU832"/>
      <c r="KV832"/>
      <c r="KW832"/>
      <c r="KX832"/>
      <c r="KY832"/>
      <c r="KZ832"/>
      <c r="LA832"/>
      <c r="LB832"/>
      <c r="LC832"/>
      <c r="LD832"/>
      <c r="LE832"/>
      <c r="LF832"/>
      <c r="LG832"/>
      <c r="LH832"/>
      <c r="LI832"/>
      <c r="LJ832"/>
      <c r="LK832"/>
      <c r="LL832"/>
      <c r="LM832"/>
      <c r="LN832"/>
      <c r="LO832"/>
      <c r="LP832"/>
      <c r="LQ832"/>
      <c r="LR832"/>
      <c r="LS832"/>
      <c r="LT832"/>
      <c r="LU832"/>
      <c r="LV832"/>
      <c r="LW832"/>
      <c r="LX832"/>
      <c r="LY832"/>
      <c r="LZ832"/>
      <c r="MA832"/>
      <c r="MB832"/>
      <c r="MC832"/>
      <c r="MD832"/>
      <c r="ME832"/>
      <c r="MF832"/>
      <c r="MG832"/>
      <c r="MH832"/>
      <c r="MI832"/>
      <c r="MJ832"/>
      <c r="MK832"/>
      <c r="ML832"/>
      <c r="MM832"/>
      <c r="MN832"/>
      <c r="MO832"/>
      <c r="MP832"/>
      <c r="MQ832"/>
      <c r="MR832"/>
      <c r="MS832"/>
      <c r="MT832"/>
      <c r="MU832"/>
      <c r="MV832"/>
      <c r="MW832"/>
      <c r="MX832"/>
      <c r="MY832"/>
      <c r="MZ832"/>
      <c r="NA832"/>
      <c r="NB832"/>
      <c r="NC832"/>
      <c r="ND832"/>
      <c r="NE832"/>
      <c r="NF832"/>
      <c r="NG832"/>
      <c r="NH832"/>
      <c r="NI832"/>
      <c r="NJ832"/>
      <c r="NK832"/>
      <c r="NL832"/>
      <c r="NM832"/>
      <c r="NN832"/>
      <c r="NO832"/>
      <c r="NP832"/>
      <c r="NQ832"/>
      <c r="NR832"/>
      <c r="NS832"/>
      <c r="NT832"/>
      <c r="NU832"/>
      <c r="NV832"/>
      <c r="NW832"/>
      <c r="NX832"/>
      <c r="NY832"/>
      <c r="NZ832"/>
      <c r="OA832"/>
      <c r="OB832"/>
      <c r="OC832"/>
      <c r="OD832"/>
      <c r="OE832"/>
      <c r="OF832"/>
      <c r="OG832"/>
      <c r="OH832"/>
      <c r="OI832"/>
      <c r="OJ832"/>
      <c r="OK832"/>
      <c r="OL832"/>
      <c r="OM832"/>
      <c r="ON832"/>
      <c r="OO832"/>
      <c r="OP832"/>
      <c r="OQ832"/>
      <c r="OR832"/>
      <c r="OS832"/>
      <c r="OT832"/>
      <c r="OU832"/>
      <c r="OV832"/>
      <c r="OW832"/>
      <c r="OX832"/>
      <c r="OY832"/>
      <c r="OZ832"/>
      <c r="PA832"/>
      <c r="PB832"/>
      <c r="PC832"/>
      <c r="PD832"/>
      <c r="PE832"/>
      <c r="PF832"/>
      <c r="PG832"/>
      <c r="PH832"/>
      <c r="PI832"/>
      <c r="PJ832"/>
      <c r="PK832"/>
      <c r="PL832"/>
      <c r="PM832"/>
      <c r="PN832"/>
      <c r="PO832"/>
      <c r="PP832"/>
      <c r="PQ832"/>
      <c r="PR832"/>
      <c r="PS832"/>
      <c r="PT832"/>
      <c r="PU832"/>
      <c r="PV832"/>
      <c r="PW832"/>
      <c r="PX832"/>
      <c r="PY832"/>
      <c r="PZ832"/>
      <c r="QA832"/>
      <c r="QB832"/>
      <c r="QC832"/>
      <c r="QD832"/>
      <c r="QE832"/>
      <c r="QF832"/>
      <c r="QG832"/>
      <c r="QH832"/>
      <c r="QI832"/>
      <c r="QJ832"/>
      <c r="QK832"/>
      <c r="QL832"/>
      <c r="QM832"/>
      <c r="QN832"/>
      <c r="QO832"/>
      <c r="QP832"/>
      <c r="QQ832"/>
      <c r="QR832"/>
      <c r="QS832"/>
      <c r="QT832"/>
      <c r="QU832"/>
      <c r="QV832"/>
      <c r="QW832"/>
      <c r="QX832"/>
      <c r="QY832"/>
      <c r="QZ832"/>
      <c r="RA832"/>
      <c r="RB832"/>
      <c r="RC832"/>
      <c r="RD832"/>
      <c r="RE832"/>
      <c r="RF832"/>
      <c r="RG832"/>
      <c r="RH832"/>
      <c r="RI832"/>
      <c r="RJ832"/>
      <c r="RK832"/>
      <c r="RL832"/>
      <c r="RM832"/>
      <c r="RN832"/>
      <c r="RO832"/>
      <c r="RP832"/>
      <c r="RQ832"/>
      <c r="RR832"/>
      <c r="RS832"/>
      <c r="RT832"/>
      <c r="RU832"/>
      <c r="RV832"/>
      <c r="RW832"/>
      <c r="RX832"/>
      <c r="RY832"/>
      <c r="RZ832"/>
      <c r="SA832"/>
      <c r="SB832"/>
      <c r="SC832"/>
      <c r="SD832"/>
      <c r="SE832"/>
      <c r="SF832"/>
      <c r="SG832"/>
      <c r="SH832"/>
      <c r="SI832"/>
      <c r="SJ832"/>
      <c r="SK832"/>
      <c r="SL832"/>
      <c r="SM832"/>
      <c r="SN832"/>
      <c r="SO832"/>
      <c r="SP832"/>
    </row>
    <row r="833" spans="1:510" ht="16.5" customHeight="1" x14ac:dyDescent="0.2">
      <c r="A833" s="20">
        <v>225</v>
      </c>
      <c r="B833" s="20" t="s">
        <v>62</v>
      </c>
      <c r="C833" s="20" t="s">
        <v>915</v>
      </c>
      <c r="D833" s="20" t="s">
        <v>38</v>
      </c>
      <c r="E833" s="20" t="s">
        <v>1345</v>
      </c>
      <c r="F833" s="22" t="s">
        <v>932</v>
      </c>
      <c r="G833" s="20" t="s">
        <v>42</v>
      </c>
      <c r="H833" s="20" t="s">
        <v>35</v>
      </c>
      <c r="I833" s="20" t="s">
        <v>81</v>
      </c>
      <c r="J833" s="22" t="s">
        <v>915</v>
      </c>
      <c r="K833" s="20"/>
      <c r="L833" s="20"/>
      <c r="M833" s="20"/>
      <c r="N833" s="20"/>
      <c r="O833" s="23"/>
      <c r="P833" s="23">
        <v>2083636</v>
      </c>
      <c r="Q833" s="24">
        <v>1</v>
      </c>
      <c r="R833" s="25">
        <v>45689</v>
      </c>
      <c r="S833" s="20" t="s">
        <v>83</v>
      </c>
      <c r="T833" s="26">
        <f t="shared" si="14"/>
        <v>2083636</v>
      </c>
      <c r="U833" s="27" t="s">
        <v>100</v>
      </c>
      <c r="V833" s="27" t="s">
        <v>100</v>
      </c>
      <c r="W833"/>
      <c r="X833"/>
      <c r="Y833"/>
      <c r="Z833"/>
      <c r="AA833"/>
      <c r="AB833"/>
      <c r="AC833"/>
      <c r="AD833"/>
      <c r="AE833"/>
      <c r="AF833"/>
      <c r="AG833"/>
      <c r="AH833"/>
      <c r="AI833"/>
      <c r="AJ833"/>
      <c r="AK833"/>
      <c r="AL833"/>
      <c r="AM833"/>
      <c r="AN833"/>
      <c r="AO833"/>
      <c r="AP833"/>
      <c r="AQ833"/>
      <c r="AR833"/>
      <c r="AS833"/>
      <c r="AT833"/>
      <c r="AU833"/>
      <c r="AV833"/>
      <c r="AW833"/>
      <c r="AX833"/>
      <c r="AY833"/>
      <c r="AZ833"/>
      <c r="BA833"/>
      <c r="BB833"/>
      <c r="BC833"/>
      <c r="BD833"/>
      <c r="BE833"/>
      <c r="BF833"/>
      <c r="BG833"/>
      <c r="BH833"/>
      <c r="BI833"/>
      <c r="BJ833"/>
      <c r="BK833"/>
      <c r="BL833"/>
      <c r="BM833"/>
      <c r="BN833"/>
      <c r="BO833"/>
      <c r="BP833"/>
      <c r="BQ833"/>
      <c r="BR833"/>
      <c r="BS833"/>
      <c r="BT833"/>
      <c r="BU833"/>
      <c r="BV833"/>
      <c r="BW833"/>
      <c r="BX833"/>
      <c r="BY833"/>
      <c r="BZ833"/>
      <c r="CA833"/>
      <c r="CB833"/>
      <c r="CC833"/>
      <c r="CD833"/>
      <c r="CE833"/>
      <c r="CF833"/>
      <c r="CG833"/>
      <c r="CH833"/>
      <c r="CI833"/>
      <c r="CJ833"/>
      <c r="CK833"/>
      <c r="CL833"/>
      <c r="CM833"/>
      <c r="CN833"/>
      <c r="CO833"/>
      <c r="CP833"/>
      <c r="CQ833"/>
      <c r="CR833"/>
      <c r="CS833"/>
      <c r="CT833"/>
      <c r="CU833"/>
      <c r="CV833"/>
      <c r="CW833"/>
      <c r="CX833"/>
      <c r="CY833"/>
      <c r="CZ833"/>
      <c r="DA833"/>
      <c r="DB833"/>
      <c r="DC833"/>
      <c r="DD833"/>
      <c r="DE833"/>
      <c r="DF833"/>
      <c r="DG833"/>
      <c r="DH833"/>
      <c r="DI833"/>
      <c r="DJ833"/>
      <c r="DK833"/>
      <c r="DL833"/>
      <c r="DM833"/>
      <c r="DN833"/>
      <c r="DO833"/>
      <c r="DP833"/>
      <c r="DQ833"/>
      <c r="DR833"/>
      <c r="DS833"/>
      <c r="DT833"/>
      <c r="DU833"/>
      <c r="DV833"/>
      <c r="DW833"/>
      <c r="DX833"/>
      <c r="DY833"/>
      <c r="DZ833"/>
      <c r="EA833"/>
      <c r="EB833"/>
      <c r="EC833"/>
      <c r="ED833"/>
      <c r="EE833"/>
      <c r="EF833"/>
      <c r="EG833"/>
      <c r="EH833"/>
      <c r="EI833"/>
      <c r="EJ833"/>
      <c r="EK833"/>
      <c r="EL833"/>
      <c r="EM833"/>
      <c r="EN833"/>
      <c r="EO833"/>
      <c r="EP833"/>
      <c r="EQ833"/>
      <c r="ER833"/>
      <c r="ES833"/>
      <c r="ET833"/>
      <c r="EU833"/>
      <c r="EV833"/>
      <c r="EW833"/>
      <c r="EX833"/>
      <c r="EY833"/>
      <c r="EZ833"/>
      <c r="FA833"/>
      <c r="FB833"/>
      <c r="FC833"/>
      <c r="FD833"/>
      <c r="FE833"/>
      <c r="FF833"/>
      <c r="FG833"/>
      <c r="FH833"/>
      <c r="FI833"/>
      <c r="FJ833"/>
      <c r="FK833"/>
      <c r="FL833"/>
      <c r="FM833"/>
      <c r="FN833"/>
      <c r="FO833"/>
      <c r="FP833"/>
      <c r="FQ833"/>
      <c r="FR833"/>
      <c r="FS833"/>
      <c r="FT833"/>
      <c r="FU833"/>
      <c r="FV833"/>
      <c r="FW833"/>
      <c r="FX833"/>
      <c r="FY833"/>
      <c r="FZ833"/>
      <c r="GA833"/>
      <c r="GB833"/>
      <c r="GC833"/>
      <c r="GD833"/>
      <c r="GE833"/>
      <c r="GF833"/>
      <c r="GG833"/>
      <c r="GH833"/>
      <c r="GI833"/>
      <c r="GJ833"/>
      <c r="GK833"/>
      <c r="GL833"/>
      <c r="GM833"/>
      <c r="GN833"/>
      <c r="GO833"/>
      <c r="GP833"/>
      <c r="GQ833"/>
      <c r="GR833"/>
      <c r="GS833"/>
      <c r="GT833"/>
      <c r="GU833"/>
      <c r="GV833"/>
      <c r="GW833"/>
      <c r="GX833"/>
      <c r="GY833"/>
      <c r="GZ833"/>
      <c r="HA833"/>
      <c r="HB833"/>
      <c r="HC833"/>
      <c r="HD833"/>
      <c r="HE833"/>
      <c r="HF833"/>
      <c r="HG833"/>
      <c r="HH833"/>
      <c r="HI833"/>
      <c r="HJ833"/>
      <c r="HK833"/>
      <c r="HL833"/>
      <c r="HM833"/>
      <c r="HN833"/>
      <c r="HO833"/>
      <c r="HP833"/>
      <c r="HQ833"/>
      <c r="HR833"/>
      <c r="HS833"/>
      <c r="HT833"/>
      <c r="HU833"/>
      <c r="HV833"/>
      <c r="HW833"/>
      <c r="HX833"/>
      <c r="HY833"/>
      <c r="HZ833"/>
      <c r="IA833"/>
      <c r="IB833"/>
      <c r="IC833"/>
      <c r="ID833"/>
      <c r="IE833"/>
      <c r="IF833"/>
      <c r="IG833"/>
      <c r="IH833"/>
      <c r="II833"/>
      <c r="IJ833"/>
      <c r="IK833"/>
      <c r="IL833"/>
      <c r="IM833"/>
      <c r="IN833"/>
      <c r="IO833"/>
      <c r="IP833"/>
      <c r="IQ833"/>
      <c r="IR833"/>
      <c r="IS833"/>
      <c r="IT833"/>
      <c r="IU833"/>
      <c r="IV833"/>
      <c r="IW833"/>
      <c r="IX833"/>
      <c r="IY833"/>
      <c r="IZ833"/>
      <c r="JA833"/>
      <c r="JB833"/>
      <c r="JC833"/>
      <c r="JD833"/>
      <c r="JE833"/>
      <c r="JF833"/>
      <c r="JG833"/>
      <c r="JH833"/>
      <c r="JI833"/>
      <c r="JJ833"/>
      <c r="JK833"/>
      <c r="JL833"/>
      <c r="JM833"/>
      <c r="JN833"/>
      <c r="JO833"/>
      <c r="JP833"/>
      <c r="JQ833"/>
      <c r="JR833"/>
      <c r="JS833"/>
      <c r="JT833"/>
      <c r="JU833"/>
      <c r="JV833"/>
      <c r="JW833"/>
      <c r="JX833"/>
      <c r="JY833"/>
      <c r="JZ833"/>
      <c r="KA833"/>
      <c r="KB833"/>
      <c r="KC833"/>
      <c r="KD833"/>
      <c r="KE833"/>
      <c r="KF833"/>
      <c r="KG833"/>
      <c r="KH833"/>
      <c r="KI833"/>
      <c r="KJ833"/>
      <c r="KK833"/>
      <c r="KL833"/>
      <c r="KM833"/>
      <c r="KN833"/>
      <c r="KO833"/>
      <c r="KP833"/>
      <c r="KQ833"/>
      <c r="KR833"/>
      <c r="KS833"/>
      <c r="KT833"/>
      <c r="KU833"/>
      <c r="KV833"/>
      <c r="KW833"/>
      <c r="KX833"/>
      <c r="KY833"/>
      <c r="KZ833"/>
      <c r="LA833"/>
      <c r="LB833"/>
      <c r="LC833"/>
      <c r="LD833"/>
      <c r="LE833"/>
      <c r="LF833"/>
      <c r="LG833"/>
      <c r="LH833"/>
      <c r="LI833"/>
      <c r="LJ833"/>
      <c r="LK833"/>
      <c r="LL833"/>
      <c r="LM833"/>
      <c r="LN833"/>
      <c r="LO833"/>
      <c r="LP833"/>
      <c r="LQ833"/>
      <c r="LR833"/>
      <c r="LS833"/>
      <c r="LT833"/>
      <c r="LU833"/>
      <c r="LV833"/>
      <c r="LW833"/>
      <c r="LX833"/>
      <c r="LY833"/>
      <c r="LZ833"/>
      <c r="MA833"/>
      <c r="MB833"/>
      <c r="MC833"/>
      <c r="MD833"/>
      <c r="ME833"/>
      <c r="MF833"/>
      <c r="MG833"/>
      <c r="MH833"/>
      <c r="MI833"/>
      <c r="MJ833"/>
      <c r="MK833"/>
      <c r="ML833"/>
      <c r="MM833"/>
      <c r="MN833"/>
      <c r="MO833"/>
      <c r="MP833"/>
      <c r="MQ833"/>
      <c r="MR833"/>
      <c r="MS833"/>
      <c r="MT833"/>
      <c r="MU833"/>
      <c r="MV833"/>
      <c r="MW833"/>
      <c r="MX833"/>
      <c r="MY833"/>
      <c r="MZ833"/>
      <c r="NA833"/>
      <c r="NB833"/>
      <c r="NC833"/>
      <c r="ND833"/>
      <c r="NE833"/>
      <c r="NF833"/>
      <c r="NG833"/>
      <c r="NH833"/>
      <c r="NI833"/>
      <c r="NJ833"/>
      <c r="NK833"/>
      <c r="NL833"/>
      <c r="NM833"/>
      <c r="NN833"/>
      <c r="NO833"/>
      <c r="NP833"/>
      <c r="NQ833"/>
      <c r="NR833"/>
      <c r="NS833"/>
      <c r="NT833"/>
      <c r="NU833"/>
      <c r="NV833"/>
      <c r="NW833"/>
      <c r="NX833"/>
      <c r="NY833"/>
      <c r="NZ833"/>
      <c r="OA833"/>
      <c r="OB833"/>
      <c r="OC833"/>
      <c r="OD833"/>
      <c r="OE833"/>
      <c r="OF833"/>
      <c r="OG833"/>
      <c r="OH833"/>
      <c r="OI833"/>
      <c r="OJ833"/>
      <c r="OK833"/>
      <c r="OL833"/>
      <c r="OM833"/>
      <c r="ON833"/>
      <c r="OO833"/>
      <c r="OP833"/>
      <c r="OQ833"/>
      <c r="OR833"/>
      <c r="OS833"/>
      <c r="OT833"/>
      <c r="OU833"/>
      <c r="OV833"/>
      <c r="OW833"/>
      <c r="OX833"/>
      <c r="OY833"/>
      <c r="OZ833"/>
      <c r="PA833"/>
      <c r="PB833"/>
      <c r="PC833"/>
      <c r="PD833"/>
      <c r="PE833"/>
      <c r="PF833"/>
      <c r="PG833"/>
      <c r="PH833"/>
      <c r="PI833"/>
      <c r="PJ833"/>
      <c r="PK833"/>
      <c r="PL833"/>
      <c r="PM833"/>
      <c r="PN833"/>
      <c r="PO833"/>
      <c r="PP833"/>
      <c r="PQ833"/>
      <c r="PR833"/>
      <c r="PS833"/>
      <c r="PT833"/>
      <c r="PU833"/>
      <c r="PV833"/>
      <c r="PW833"/>
      <c r="PX833"/>
      <c r="PY833"/>
      <c r="PZ833"/>
      <c r="QA833"/>
      <c r="QB833"/>
      <c r="QC833"/>
      <c r="QD833"/>
      <c r="QE833"/>
      <c r="QF833"/>
      <c r="QG833"/>
      <c r="QH833"/>
      <c r="QI833"/>
      <c r="QJ833"/>
      <c r="QK833"/>
      <c r="QL833"/>
      <c r="QM833"/>
      <c r="QN833"/>
      <c r="QO833"/>
      <c r="QP833"/>
      <c r="QQ833"/>
      <c r="QR833"/>
      <c r="QS833"/>
      <c r="QT833"/>
      <c r="QU833"/>
      <c r="QV833"/>
      <c r="QW833"/>
      <c r="QX833"/>
      <c r="QY833"/>
      <c r="QZ833"/>
      <c r="RA833"/>
      <c r="RB833"/>
      <c r="RC833"/>
      <c r="RD833"/>
      <c r="RE833"/>
      <c r="RF833"/>
      <c r="RG833"/>
      <c r="RH833"/>
      <c r="RI833"/>
      <c r="RJ833"/>
      <c r="RK833"/>
      <c r="RL833"/>
      <c r="RM833"/>
      <c r="RN833"/>
      <c r="RO833"/>
      <c r="RP833"/>
      <c r="RQ833"/>
      <c r="RR833"/>
      <c r="RS833"/>
      <c r="RT833"/>
      <c r="RU833"/>
      <c r="RV833"/>
      <c r="RW833"/>
      <c r="RX833"/>
      <c r="RY833"/>
      <c r="RZ833"/>
      <c r="SA833"/>
      <c r="SB833"/>
      <c r="SC833"/>
      <c r="SD833"/>
      <c r="SE833"/>
      <c r="SF833"/>
      <c r="SG833"/>
      <c r="SH833"/>
      <c r="SI833"/>
      <c r="SJ833"/>
      <c r="SK833"/>
      <c r="SL833"/>
      <c r="SM833"/>
      <c r="SN833"/>
      <c r="SO833"/>
      <c r="SP833"/>
    </row>
    <row r="834" spans="1:510" ht="16.5" customHeight="1" x14ac:dyDescent="0.2">
      <c r="A834" s="20">
        <v>226</v>
      </c>
      <c r="B834" s="20" t="s">
        <v>62</v>
      </c>
      <c r="C834" s="20" t="s">
        <v>915</v>
      </c>
      <c r="D834" s="20" t="s">
        <v>38</v>
      </c>
      <c r="E834" s="20" t="s">
        <v>1345</v>
      </c>
      <c r="F834" s="22" t="s">
        <v>932</v>
      </c>
      <c r="G834" s="20" t="s">
        <v>42</v>
      </c>
      <c r="H834" s="20" t="s">
        <v>35</v>
      </c>
      <c r="I834" s="20" t="s">
        <v>81</v>
      </c>
      <c r="J834" s="22" t="s">
        <v>915</v>
      </c>
      <c r="K834" s="20"/>
      <c r="L834" s="20"/>
      <c r="M834" s="20"/>
      <c r="N834" s="20"/>
      <c r="O834" s="23"/>
      <c r="P834" s="23">
        <v>2083636</v>
      </c>
      <c r="Q834" s="24">
        <v>1</v>
      </c>
      <c r="R834" s="25">
        <v>45717</v>
      </c>
      <c r="S834" s="20" t="s">
        <v>83</v>
      </c>
      <c r="T834" s="26">
        <f t="shared" si="14"/>
        <v>2083636</v>
      </c>
      <c r="U834" s="27" t="s">
        <v>100</v>
      </c>
      <c r="V834" s="27" t="s">
        <v>100</v>
      </c>
      <c r="W834"/>
      <c r="X834"/>
      <c r="Y834"/>
      <c r="Z834"/>
      <c r="AA834"/>
      <c r="AB834"/>
      <c r="AC834"/>
      <c r="AD834"/>
      <c r="AE834"/>
      <c r="AF834"/>
      <c r="AG834"/>
      <c r="AH834"/>
      <c r="AI834"/>
      <c r="AJ834"/>
      <c r="AK834"/>
      <c r="AL834"/>
      <c r="AM834"/>
      <c r="AN834"/>
      <c r="AO834"/>
      <c r="AP834"/>
      <c r="AQ834"/>
      <c r="AR834"/>
      <c r="AS834"/>
      <c r="AT834"/>
      <c r="AU834"/>
      <c r="AV834"/>
      <c r="AW834"/>
      <c r="AX834"/>
      <c r="AY834"/>
      <c r="AZ834"/>
      <c r="BA834"/>
      <c r="BB834"/>
      <c r="BC834"/>
      <c r="BD834"/>
      <c r="BE834"/>
      <c r="BF834"/>
      <c r="BG834"/>
      <c r="BH834"/>
      <c r="BI834"/>
      <c r="BJ834"/>
      <c r="BK834"/>
      <c r="BL834"/>
      <c r="BM834"/>
      <c r="BN834"/>
      <c r="BO834"/>
      <c r="BP834"/>
      <c r="BQ834"/>
      <c r="BR834"/>
      <c r="BS834"/>
      <c r="BT834"/>
      <c r="BU834"/>
      <c r="BV834"/>
      <c r="BW834"/>
      <c r="BX834"/>
      <c r="BY834"/>
      <c r="BZ834"/>
      <c r="CA834"/>
      <c r="CB834"/>
      <c r="CC834"/>
      <c r="CD834"/>
      <c r="CE834"/>
      <c r="CF834"/>
      <c r="CG834"/>
      <c r="CH834"/>
      <c r="CI834"/>
      <c r="CJ834"/>
      <c r="CK834"/>
      <c r="CL834"/>
      <c r="CM834"/>
      <c r="CN834"/>
      <c r="CO834"/>
      <c r="CP834"/>
      <c r="CQ834"/>
      <c r="CR834"/>
      <c r="CS834"/>
      <c r="CT834"/>
      <c r="CU834"/>
      <c r="CV834"/>
      <c r="CW834"/>
      <c r="CX834"/>
      <c r="CY834"/>
      <c r="CZ834"/>
      <c r="DA834"/>
      <c r="DB834"/>
      <c r="DC834"/>
      <c r="DD834"/>
      <c r="DE834"/>
      <c r="DF834"/>
      <c r="DG834"/>
      <c r="DH834"/>
      <c r="DI834"/>
      <c r="DJ834"/>
      <c r="DK834"/>
      <c r="DL834"/>
      <c r="DM834"/>
      <c r="DN834"/>
      <c r="DO834"/>
      <c r="DP834"/>
      <c r="DQ834"/>
      <c r="DR834"/>
      <c r="DS834"/>
      <c r="DT834"/>
      <c r="DU834"/>
      <c r="DV834"/>
      <c r="DW834"/>
      <c r="DX834"/>
      <c r="DY834"/>
      <c r="DZ834"/>
      <c r="EA834"/>
      <c r="EB834"/>
      <c r="EC834"/>
      <c r="ED834"/>
      <c r="EE834"/>
      <c r="EF834"/>
      <c r="EG834"/>
      <c r="EH834"/>
      <c r="EI834"/>
      <c r="EJ834"/>
      <c r="EK834"/>
      <c r="EL834"/>
      <c r="EM834"/>
      <c r="EN834"/>
      <c r="EO834"/>
      <c r="EP834"/>
      <c r="EQ834"/>
      <c r="ER834"/>
      <c r="ES834"/>
      <c r="ET834"/>
      <c r="EU834"/>
      <c r="EV834"/>
      <c r="EW834"/>
      <c r="EX834"/>
      <c r="EY834"/>
      <c r="EZ834"/>
      <c r="FA834"/>
      <c r="FB834"/>
      <c r="FC834"/>
      <c r="FD834"/>
      <c r="FE834"/>
      <c r="FF834"/>
      <c r="FG834"/>
      <c r="FH834"/>
      <c r="FI834"/>
      <c r="FJ834"/>
      <c r="FK834"/>
      <c r="FL834"/>
      <c r="FM834"/>
      <c r="FN834"/>
      <c r="FO834"/>
      <c r="FP834"/>
      <c r="FQ834"/>
      <c r="FR834"/>
      <c r="FS834"/>
      <c r="FT834"/>
      <c r="FU834"/>
      <c r="FV834"/>
      <c r="FW834"/>
      <c r="FX834"/>
      <c r="FY834"/>
      <c r="FZ834"/>
      <c r="GA834"/>
      <c r="GB834"/>
      <c r="GC834"/>
      <c r="GD834"/>
      <c r="GE834"/>
      <c r="GF834"/>
      <c r="GG834"/>
      <c r="GH834"/>
      <c r="GI834"/>
      <c r="GJ834"/>
      <c r="GK834"/>
      <c r="GL834"/>
      <c r="GM834"/>
      <c r="GN834"/>
      <c r="GO834"/>
      <c r="GP834"/>
      <c r="GQ834"/>
      <c r="GR834"/>
      <c r="GS834"/>
      <c r="GT834"/>
      <c r="GU834"/>
      <c r="GV834"/>
      <c r="GW834"/>
      <c r="GX834"/>
      <c r="GY834"/>
      <c r="GZ834"/>
      <c r="HA834"/>
      <c r="HB834"/>
      <c r="HC834"/>
      <c r="HD834"/>
      <c r="HE834"/>
      <c r="HF834"/>
      <c r="HG834"/>
      <c r="HH834"/>
      <c r="HI834"/>
      <c r="HJ834"/>
      <c r="HK834"/>
      <c r="HL834"/>
      <c r="HM834"/>
      <c r="HN834"/>
      <c r="HO834"/>
      <c r="HP834"/>
      <c r="HQ834"/>
      <c r="HR834"/>
      <c r="HS834"/>
      <c r="HT834"/>
      <c r="HU834"/>
      <c r="HV834"/>
      <c r="HW834"/>
      <c r="HX834"/>
      <c r="HY834"/>
      <c r="HZ834"/>
      <c r="IA834"/>
      <c r="IB834"/>
      <c r="IC834"/>
      <c r="ID834"/>
      <c r="IE834"/>
      <c r="IF834"/>
      <c r="IG834"/>
      <c r="IH834"/>
      <c r="II834"/>
      <c r="IJ834"/>
      <c r="IK834"/>
      <c r="IL834"/>
      <c r="IM834"/>
      <c r="IN834"/>
      <c r="IO834"/>
      <c r="IP834"/>
      <c r="IQ834"/>
      <c r="IR834"/>
      <c r="IS834"/>
      <c r="IT834"/>
      <c r="IU834"/>
      <c r="IV834"/>
      <c r="IW834"/>
      <c r="IX834"/>
      <c r="IY834"/>
      <c r="IZ834"/>
      <c r="JA834"/>
      <c r="JB834"/>
      <c r="JC834"/>
      <c r="JD834"/>
      <c r="JE834"/>
      <c r="JF834"/>
      <c r="JG834"/>
      <c r="JH834"/>
      <c r="JI834"/>
      <c r="JJ834"/>
      <c r="JK834"/>
      <c r="JL834"/>
      <c r="JM834"/>
      <c r="JN834"/>
      <c r="JO834"/>
      <c r="JP834"/>
      <c r="JQ834"/>
      <c r="JR834"/>
      <c r="JS834"/>
      <c r="JT834"/>
      <c r="JU834"/>
      <c r="JV834"/>
      <c r="JW834"/>
      <c r="JX834"/>
      <c r="JY834"/>
      <c r="JZ834"/>
      <c r="KA834"/>
      <c r="KB834"/>
      <c r="KC834"/>
      <c r="KD834"/>
      <c r="KE834"/>
      <c r="KF834"/>
      <c r="KG834"/>
      <c r="KH834"/>
      <c r="KI834"/>
      <c r="KJ834"/>
      <c r="KK834"/>
      <c r="KL834"/>
      <c r="KM834"/>
      <c r="KN834"/>
      <c r="KO834"/>
      <c r="KP834"/>
      <c r="KQ834"/>
      <c r="KR834"/>
      <c r="KS834"/>
      <c r="KT834"/>
      <c r="KU834"/>
      <c r="KV834"/>
      <c r="KW834"/>
      <c r="KX834"/>
      <c r="KY834"/>
      <c r="KZ834"/>
      <c r="LA834"/>
      <c r="LB834"/>
      <c r="LC834"/>
      <c r="LD834"/>
      <c r="LE834"/>
      <c r="LF834"/>
      <c r="LG834"/>
      <c r="LH834"/>
      <c r="LI834"/>
      <c r="LJ834"/>
      <c r="LK834"/>
      <c r="LL834"/>
      <c r="LM834"/>
      <c r="LN834"/>
      <c r="LO834"/>
      <c r="LP834"/>
      <c r="LQ834"/>
      <c r="LR834"/>
      <c r="LS834"/>
      <c r="LT834"/>
      <c r="LU834"/>
      <c r="LV834"/>
      <c r="LW834"/>
      <c r="LX834"/>
      <c r="LY834"/>
      <c r="LZ834"/>
      <c r="MA834"/>
      <c r="MB834"/>
      <c r="MC834"/>
      <c r="MD834"/>
      <c r="ME834"/>
      <c r="MF834"/>
      <c r="MG834"/>
      <c r="MH834"/>
      <c r="MI834"/>
      <c r="MJ834"/>
      <c r="MK834"/>
      <c r="ML834"/>
      <c r="MM834"/>
      <c r="MN834"/>
      <c r="MO834"/>
      <c r="MP834"/>
      <c r="MQ834"/>
      <c r="MR834"/>
      <c r="MS834"/>
      <c r="MT834"/>
      <c r="MU834"/>
      <c r="MV834"/>
      <c r="MW834"/>
      <c r="MX834"/>
      <c r="MY834"/>
      <c r="MZ834"/>
      <c r="NA834"/>
      <c r="NB834"/>
      <c r="NC834"/>
      <c r="ND834"/>
      <c r="NE834"/>
      <c r="NF834"/>
      <c r="NG834"/>
      <c r="NH834"/>
      <c r="NI834"/>
      <c r="NJ834"/>
      <c r="NK834"/>
      <c r="NL834"/>
      <c r="NM834"/>
      <c r="NN834"/>
      <c r="NO834"/>
      <c r="NP834"/>
      <c r="NQ834"/>
      <c r="NR834"/>
      <c r="NS834"/>
      <c r="NT834"/>
      <c r="NU834"/>
      <c r="NV834"/>
      <c r="NW834"/>
      <c r="NX834"/>
      <c r="NY834"/>
      <c r="NZ834"/>
      <c r="OA834"/>
      <c r="OB834"/>
      <c r="OC834"/>
      <c r="OD834"/>
      <c r="OE834"/>
      <c r="OF834"/>
      <c r="OG834"/>
      <c r="OH834"/>
      <c r="OI834"/>
      <c r="OJ834"/>
      <c r="OK834"/>
      <c r="OL834"/>
      <c r="OM834"/>
      <c r="ON834"/>
      <c r="OO834"/>
      <c r="OP834"/>
      <c r="OQ834"/>
      <c r="OR834"/>
      <c r="OS834"/>
      <c r="OT834"/>
      <c r="OU834"/>
      <c r="OV834"/>
      <c r="OW834"/>
      <c r="OX834"/>
      <c r="OY834"/>
      <c r="OZ834"/>
      <c r="PA834"/>
      <c r="PB834"/>
      <c r="PC834"/>
      <c r="PD834"/>
      <c r="PE834"/>
      <c r="PF834"/>
      <c r="PG834"/>
      <c r="PH834"/>
      <c r="PI834"/>
      <c r="PJ834"/>
      <c r="PK834"/>
      <c r="PL834"/>
      <c r="PM834"/>
      <c r="PN834"/>
      <c r="PO834"/>
      <c r="PP834"/>
      <c r="PQ834"/>
      <c r="PR834"/>
      <c r="PS834"/>
      <c r="PT834"/>
      <c r="PU834"/>
      <c r="PV834"/>
      <c r="PW834"/>
      <c r="PX834"/>
      <c r="PY834"/>
      <c r="PZ834"/>
      <c r="QA834"/>
      <c r="QB834"/>
      <c r="QC834"/>
      <c r="QD834"/>
      <c r="QE834"/>
      <c r="QF834"/>
      <c r="QG834"/>
      <c r="QH834"/>
      <c r="QI834"/>
      <c r="QJ834"/>
      <c r="QK834"/>
      <c r="QL834"/>
      <c r="QM834"/>
      <c r="QN834"/>
      <c r="QO834"/>
      <c r="QP834"/>
      <c r="QQ834"/>
      <c r="QR834"/>
      <c r="QS834"/>
      <c r="QT834"/>
      <c r="QU834"/>
      <c r="QV834"/>
      <c r="QW834"/>
      <c r="QX834"/>
      <c r="QY834"/>
      <c r="QZ834"/>
      <c r="RA834"/>
      <c r="RB834"/>
      <c r="RC834"/>
      <c r="RD834"/>
      <c r="RE834"/>
      <c r="RF834"/>
      <c r="RG834"/>
      <c r="RH834"/>
      <c r="RI834"/>
      <c r="RJ834"/>
      <c r="RK834"/>
      <c r="RL834"/>
      <c r="RM834"/>
      <c r="RN834"/>
      <c r="RO834"/>
      <c r="RP834"/>
      <c r="RQ834"/>
      <c r="RR834"/>
      <c r="RS834"/>
      <c r="RT834"/>
      <c r="RU834"/>
      <c r="RV834"/>
      <c r="RW834"/>
      <c r="RX834"/>
      <c r="RY834"/>
      <c r="RZ834"/>
      <c r="SA834"/>
      <c r="SB834"/>
      <c r="SC834"/>
      <c r="SD834"/>
      <c r="SE834"/>
      <c r="SF834"/>
      <c r="SG834"/>
      <c r="SH834"/>
      <c r="SI834"/>
      <c r="SJ834"/>
      <c r="SK834"/>
      <c r="SL834"/>
      <c r="SM834"/>
      <c r="SN834"/>
      <c r="SO834"/>
      <c r="SP834"/>
    </row>
    <row r="835" spans="1:510" ht="16.5" customHeight="1" x14ac:dyDescent="0.2">
      <c r="A835" s="20">
        <v>227</v>
      </c>
      <c r="B835" s="20" t="s">
        <v>62</v>
      </c>
      <c r="C835" s="20" t="s">
        <v>915</v>
      </c>
      <c r="D835" s="20" t="s">
        <v>38</v>
      </c>
      <c r="E835" s="20" t="s">
        <v>1345</v>
      </c>
      <c r="F835" s="22" t="s">
        <v>932</v>
      </c>
      <c r="G835" s="20" t="s">
        <v>42</v>
      </c>
      <c r="H835" s="20" t="s">
        <v>35</v>
      </c>
      <c r="I835" s="20" t="s">
        <v>81</v>
      </c>
      <c r="J835" s="22" t="s">
        <v>915</v>
      </c>
      <c r="K835" s="20"/>
      <c r="L835" s="20"/>
      <c r="M835" s="20"/>
      <c r="N835" s="20"/>
      <c r="O835" s="23"/>
      <c r="P835" s="23">
        <v>2083636</v>
      </c>
      <c r="Q835" s="24">
        <v>1</v>
      </c>
      <c r="R835" s="25">
        <v>45748</v>
      </c>
      <c r="S835" s="20" t="s">
        <v>83</v>
      </c>
      <c r="T835" s="26">
        <f t="shared" si="14"/>
        <v>2083636</v>
      </c>
      <c r="U835" s="27" t="s">
        <v>100</v>
      </c>
      <c r="V835" s="27" t="s">
        <v>100</v>
      </c>
      <c r="W835"/>
      <c r="X835"/>
      <c r="Y835"/>
      <c r="Z835"/>
      <c r="AA835"/>
      <c r="AB835"/>
      <c r="AC835"/>
      <c r="AD835"/>
      <c r="AE835"/>
      <c r="AF835"/>
      <c r="AG835"/>
      <c r="AH835"/>
      <c r="AI835"/>
      <c r="AJ835"/>
      <c r="AK835"/>
      <c r="AL835"/>
      <c r="AM835"/>
      <c r="AN835"/>
      <c r="AO835"/>
      <c r="AP835"/>
      <c r="AQ835"/>
      <c r="AR835"/>
      <c r="AS835"/>
      <c r="AT835"/>
      <c r="AU835"/>
      <c r="AV835"/>
      <c r="AW835"/>
      <c r="AX835"/>
      <c r="AY835"/>
      <c r="AZ835"/>
      <c r="BA835"/>
      <c r="BB835"/>
      <c r="BC835"/>
      <c r="BD835"/>
      <c r="BE835"/>
      <c r="BF835"/>
      <c r="BG835"/>
      <c r="BH835"/>
      <c r="BI835"/>
      <c r="BJ835"/>
      <c r="BK835"/>
      <c r="BL835"/>
      <c r="BM835"/>
      <c r="BN835"/>
      <c r="BO835"/>
      <c r="BP835"/>
      <c r="BQ835"/>
      <c r="BR835"/>
      <c r="BS835"/>
      <c r="BT835"/>
      <c r="BU835"/>
      <c r="BV835"/>
      <c r="BW835"/>
      <c r="BX835"/>
      <c r="BY835"/>
      <c r="BZ835"/>
      <c r="CA835"/>
      <c r="CB835"/>
      <c r="CC835"/>
      <c r="CD835"/>
      <c r="CE835"/>
      <c r="CF835"/>
      <c r="CG835"/>
      <c r="CH835"/>
      <c r="CI835"/>
      <c r="CJ835"/>
      <c r="CK835"/>
      <c r="CL835"/>
      <c r="CM835"/>
      <c r="CN835"/>
      <c r="CO835"/>
      <c r="CP835"/>
      <c r="CQ835"/>
      <c r="CR835"/>
      <c r="CS835"/>
      <c r="CT835"/>
      <c r="CU835"/>
      <c r="CV835"/>
      <c r="CW835"/>
      <c r="CX835"/>
      <c r="CY835"/>
      <c r="CZ835"/>
      <c r="DA835"/>
      <c r="DB835"/>
      <c r="DC835"/>
      <c r="DD835"/>
      <c r="DE835"/>
      <c r="DF835"/>
      <c r="DG835"/>
      <c r="DH835"/>
      <c r="DI835"/>
      <c r="DJ835"/>
      <c r="DK835"/>
      <c r="DL835"/>
      <c r="DM835"/>
      <c r="DN835"/>
      <c r="DO835"/>
      <c r="DP835"/>
      <c r="DQ835"/>
      <c r="DR835"/>
      <c r="DS835"/>
      <c r="DT835"/>
      <c r="DU835"/>
      <c r="DV835"/>
      <c r="DW835"/>
      <c r="DX835"/>
      <c r="DY835"/>
      <c r="DZ835"/>
      <c r="EA835"/>
      <c r="EB835"/>
      <c r="EC835"/>
      <c r="ED835"/>
      <c r="EE835"/>
      <c r="EF835"/>
      <c r="EG835"/>
      <c r="EH835"/>
      <c r="EI835"/>
      <c r="EJ835"/>
      <c r="EK835"/>
      <c r="EL835"/>
      <c r="EM835"/>
      <c r="EN835"/>
      <c r="EO835"/>
      <c r="EP835"/>
      <c r="EQ835"/>
      <c r="ER835"/>
      <c r="ES835"/>
      <c r="ET835"/>
      <c r="EU835"/>
      <c r="EV835"/>
      <c r="EW835"/>
      <c r="EX835"/>
      <c r="EY835"/>
      <c r="EZ835"/>
      <c r="FA835"/>
      <c r="FB835"/>
      <c r="FC835"/>
      <c r="FD835"/>
      <c r="FE835"/>
      <c r="FF835"/>
      <c r="FG835"/>
      <c r="FH835"/>
      <c r="FI835"/>
      <c r="FJ835"/>
      <c r="FK835"/>
      <c r="FL835"/>
      <c r="FM835"/>
      <c r="FN835"/>
      <c r="FO835"/>
      <c r="FP835"/>
      <c r="FQ835"/>
      <c r="FR835"/>
      <c r="FS835"/>
      <c r="FT835"/>
      <c r="FU835"/>
      <c r="FV835"/>
      <c r="FW835"/>
      <c r="FX835"/>
      <c r="FY835"/>
      <c r="FZ835"/>
      <c r="GA835"/>
      <c r="GB835"/>
      <c r="GC835"/>
      <c r="GD835"/>
      <c r="GE835"/>
      <c r="GF835"/>
      <c r="GG835"/>
      <c r="GH835"/>
      <c r="GI835"/>
      <c r="GJ835"/>
      <c r="GK835"/>
      <c r="GL835"/>
      <c r="GM835"/>
      <c r="GN835"/>
      <c r="GO835"/>
      <c r="GP835"/>
      <c r="GQ835"/>
      <c r="GR835"/>
      <c r="GS835"/>
      <c r="GT835"/>
      <c r="GU835"/>
      <c r="GV835"/>
      <c r="GW835"/>
      <c r="GX835"/>
      <c r="GY835"/>
      <c r="GZ835"/>
      <c r="HA835"/>
      <c r="HB835"/>
      <c r="HC835"/>
      <c r="HD835"/>
      <c r="HE835"/>
      <c r="HF835"/>
      <c r="HG835"/>
      <c r="HH835"/>
      <c r="HI835"/>
      <c r="HJ835"/>
      <c r="HK835"/>
      <c r="HL835"/>
      <c r="HM835"/>
      <c r="HN835"/>
      <c r="HO835"/>
      <c r="HP835"/>
      <c r="HQ835"/>
      <c r="HR835"/>
      <c r="HS835"/>
      <c r="HT835"/>
      <c r="HU835"/>
      <c r="HV835"/>
      <c r="HW835"/>
      <c r="HX835"/>
      <c r="HY835"/>
      <c r="HZ835"/>
      <c r="IA835"/>
      <c r="IB835"/>
      <c r="IC835"/>
      <c r="ID835"/>
      <c r="IE835"/>
      <c r="IF835"/>
      <c r="IG835"/>
      <c r="IH835"/>
      <c r="II835"/>
      <c r="IJ835"/>
      <c r="IK835"/>
      <c r="IL835"/>
      <c r="IM835"/>
      <c r="IN835"/>
      <c r="IO835"/>
      <c r="IP835"/>
      <c r="IQ835"/>
      <c r="IR835"/>
      <c r="IS835"/>
      <c r="IT835"/>
      <c r="IU835"/>
      <c r="IV835"/>
      <c r="IW835"/>
      <c r="IX835"/>
      <c r="IY835"/>
      <c r="IZ835"/>
      <c r="JA835"/>
      <c r="JB835"/>
      <c r="JC835"/>
      <c r="JD835"/>
      <c r="JE835"/>
      <c r="JF835"/>
      <c r="JG835"/>
      <c r="JH835"/>
      <c r="JI835"/>
      <c r="JJ835"/>
      <c r="JK835"/>
      <c r="JL835"/>
      <c r="JM835"/>
      <c r="JN835"/>
      <c r="JO835"/>
      <c r="JP835"/>
      <c r="JQ835"/>
      <c r="JR835"/>
      <c r="JS835"/>
      <c r="JT835"/>
      <c r="JU835"/>
      <c r="JV835"/>
      <c r="JW835"/>
      <c r="JX835"/>
      <c r="JY835"/>
      <c r="JZ835"/>
      <c r="KA835"/>
      <c r="KB835"/>
      <c r="KC835"/>
      <c r="KD835"/>
      <c r="KE835"/>
      <c r="KF835"/>
      <c r="KG835"/>
      <c r="KH835"/>
      <c r="KI835"/>
      <c r="KJ835"/>
      <c r="KK835"/>
      <c r="KL835"/>
      <c r="KM835"/>
      <c r="KN835"/>
      <c r="KO835"/>
      <c r="KP835"/>
      <c r="KQ835"/>
      <c r="KR835"/>
      <c r="KS835"/>
      <c r="KT835"/>
      <c r="KU835"/>
      <c r="KV835"/>
      <c r="KW835"/>
      <c r="KX835"/>
      <c r="KY835"/>
      <c r="KZ835"/>
      <c r="LA835"/>
      <c r="LB835"/>
      <c r="LC835"/>
      <c r="LD835"/>
      <c r="LE835"/>
      <c r="LF835"/>
      <c r="LG835"/>
      <c r="LH835"/>
      <c r="LI835"/>
      <c r="LJ835"/>
      <c r="LK835"/>
      <c r="LL835"/>
      <c r="LM835"/>
      <c r="LN835"/>
      <c r="LO835"/>
      <c r="LP835"/>
      <c r="LQ835"/>
      <c r="LR835"/>
      <c r="LS835"/>
      <c r="LT835"/>
      <c r="LU835"/>
      <c r="LV835"/>
      <c r="LW835"/>
      <c r="LX835"/>
      <c r="LY835"/>
      <c r="LZ835"/>
      <c r="MA835"/>
      <c r="MB835"/>
      <c r="MC835"/>
      <c r="MD835"/>
      <c r="ME835"/>
      <c r="MF835"/>
      <c r="MG835"/>
      <c r="MH835"/>
      <c r="MI835"/>
      <c r="MJ835"/>
      <c r="MK835"/>
      <c r="ML835"/>
      <c r="MM835"/>
      <c r="MN835"/>
      <c r="MO835"/>
      <c r="MP835"/>
      <c r="MQ835"/>
      <c r="MR835"/>
      <c r="MS835"/>
      <c r="MT835"/>
      <c r="MU835"/>
      <c r="MV835"/>
      <c r="MW835"/>
      <c r="MX835"/>
      <c r="MY835"/>
      <c r="MZ835"/>
      <c r="NA835"/>
      <c r="NB835"/>
      <c r="NC835"/>
      <c r="ND835"/>
      <c r="NE835"/>
      <c r="NF835"/>
      <c r="NG835"/>
      <c r="NH835"/>
      <c r="NI835"/>
      <c r="NJ835"/>
      <c r="NK835"/>
      <c r="NL835"/>
      <c r="NM835"/>
      <c r="NN835"/>
      <c r="NO835"/>
      <c r="NP835"/>
      <c r="NQ835"/>
      <c r="NR835"/>
      <c r="NS835"/>
      <c r="NT835"/>
      <c r="NU835"/>
      <c r="NV835"/>
      <c r="NW835"/>
      <c r="NX835"/>
      <c r="NY835"/>
      <c r="NZ835"/>
      <c r="OA835"/>
      <c r="OB835"/>
      <c r="OC835"/>
      <c r="OD835"/>
      <c r="OE835"/>
      <c r="OF835"/>
      <c r="OG835"/>
      <c r="OH835"/>
      <c r="OI835"/>
      <c r="OJ835"/>
      <c r="OK835"/>
      <c r="OL835"/>
      <c r="OM835"/>
      <c r="ON835"/>
      <c r="OO835"/>
      <c r="OP835"/>
      <c r="OQ835"/>
      <c r="OR835"/>
      <c r="OS835"/>
      <c r="OT835"/>
      <c r="OU835"/>
      <c r="OV835"/>
      <c r="OW835"/>
      <c r="OX835"/>
      <c r="OY835"/>
      <c r="OZ835"/>
      <c r="PA835"/>
      <c r="PB835"/>
      <c r="PC835"/>
      <c r="PD835"/>
      <c r="PE835"/>
      <c r="PF835"/>
      <c r="PG835"/>
      <c r="PH835"/>
      <c r="PI835"/>
      <c r="PJ835"/>
      <c r="PK835"/>
      <c r="PL835"/>
      <c r="PM835"/>
      <c r="PN835"/>
      <c r="PO835"/>
      <c r="PP835"/>
      <c r="PQ835"/>
      <c r="PR835"/>
      <c r="PS835"/>
      <c r="PT835"/>
      <c r="PU835"/>
      <c r="PV835"/>
      <c r="PW835"/>
      <c r="PX835"/>
      <c r="PY835"/>
      <c r="PZ835"/>
      <c r="QA835"/>
      <c r="QB835"/>
      <c r="QC835"/>
      <c r="QD835"/>
      <c r="QE835"/>
      <c r="QF835"/>
      <c r="QG835"/>
      <c r="QH835"/>
      <c r="QI835"/>
      <c r="QJ835"/>
      <c r="QK835"/>
      <c r="QL835"/>
      <c r="QM835"/>
      <c r="QN835"/>
      <c r="QO835"/>
      <c r="QP835"/>
      <c r="QQ835"/>
      <c r="QR835"/>
      <c r="QS835"/>
      <c r="QT835"/>
      <c r="QU835"/>
      <c r="QV835"/>
      <c r="QW835"/>
      <c r="QX835"/>
      <c r="QY835"/>
      <c r="QZ835"/>
      <c r="RA835"/>
      <c r="RB835"/>
      <c r="RC835"/>
      <c r="RD835"/>
      <c r="RE835"/>
      <c r="RF835"/>
      <c r="RG835"/>
      <c r="RH835"/>
      <c r="RI835"/>
      <c r="RJ835"/>
      <c r="RK835"/>
      <c r="RL835"/>
      <c r="RM835"/>
      <c r="RN835"/>
      <c r="RO835"/>
      <c r="RP835"/>
      <c r="RQ835"/>
      <c r="RR835"/>
      <c r="RS835"/>
      <c r="RT835"/>
      <c r="RU835"/>
      <c r="RV835"/>
      <c r="RW835"/>
      <c r="RX835"/>
      <c r="RY835"/>
      <c r="RZ835"/>
      <c r="SA835"/>
      <c r="SB835"/>
      <c r="SC835"/>
      <c r="SD835"/>
      <c r="SE835"/>
      <c r="SF835"/>
      <c r="SG835"/>
      <c r="SH835"/>
      <c r="SI835"/>
      <c r="SJ835"/>
      <c r="SK835"/>
      <c r="SL835"/>
      <c r="SM835"/>
      <c r="SN835"/>
      <c r="SO835"/>
      <c r="SP835"/>
    </row>
    <row r="836" spans="1:510" ht="16.5" customHeight="1" x14ac:dyDescent="0.2">
      <c r="A836" s="20">
        <v>228</v>
      </c>
      <c r="B836" s="20" t="s">
        <v>62</v>
      </c>
      <c r="C836" s="20" t="s">
        <v>915</v>
      </c>
      <c r="D836" s="20" t="s">
        <v>38</v>
      </c>
      <c r="E836" s="20" t="s">
        <v>1345</v>
      </c>
      <c r="F836" s="22" t="s">
        <v>932</v>
      </c>
      <c r="G836" s="20" t="s">
        <v>42</v>
      </c>
      <c r="H836" s="20" t="s">
        <v>35</v>
      </c>
      <c r="I836" s="20" t="s">
        <v>81</v>
      </c>
      <c r="J836" s="22" t="s">
        <v>915</v>
      </c>
      <c r="K836" s="20"/>
      <c r="L836" s="20"/>
      <c r="M836" s="20"/>
      <c r="N836" s="20"/>
      <c r="O836" s="23"/>
      <c r="P836" s="23">
        <v>2083636</v>
      </c>
      <c r="Q836" s="24">
        <v>1</v>
      </c>
      <c r="R836" s="25">
        <v>45778</v>
      </c>
      <c r="S836" s="20" t="s">
        <v>83</v>
      </c>
      <c r="T836" s="26">
        <f t="shared" ref="T836:T899" si="15">((P836*1)+O836)*Q836</f>
        <v>2083636</v>
      </c>
      <c r="U836" s="27" t="s">
        <v>100</v>
      </c>
      <c r="V836" s="27" t="s">
        <v>100</v>
      </c>
      <c r="W836"/>
      <c r="X836"/>
      <c r="Y836"/>
      <c r="Z836"/>
      <c r="AA836"/>
      <c r="AB836"/>
      <c r="AC836"/>
      <c r="AD836"/>
      <c r="AE836"/>
      <c r="AF836"/>
      <c r="AG836"/>
      <c r="AH836"/>
      <c r="AI836"/>
      <c r="AJ836"/>
      <c r="AK836"/>
      <c r="AL836"/>
      <c r="AM836"/>
      <c r="AN836"/>
      <c r="AO836"/>
      <c r="AP836"/>
      <c r="AQ836"/>
      <c r="AR836"/>
      <c r="AS836"/>
      <c r="AT836"/>
      <c r="AU836"/>
      <c r="AV836"/>
      <c r="AW836"/>
      <c r="AX836"/>
      <c r="AY836"/>
      <c r="AZ836"/>
      <c r="BA836"/>
      <c r="BB836"/>
      <c r="BC836"/>
      <c r="BD836"/>
      <c r="BE836"/>
      <c r="BF836"/>
      <c r="BG836"/>
      <c r="BH836"/>
      <c r="BI836"/>
      <c r="BJ836"/>
      <c r="BK836"/>
      <c r="BL836"/>
      <c r="BM836"/>
      <c r="BN836"/>
      <c r="BO836"/>
      <c r="BP836"/>
      <c r="BQ836"/>
      <c r="BR836"/>
      <c r="BS836"/>
      <c r="BT836"/>
      <c r="BU836"/>
      <c r="BV836"/>
      <c r="BW836"/>
      <c r="BX836"/>
      <c r="BY836"/>
      <c r="BZ836"/>
      <c r="CA836"/>
      <c r="CB836"/>
      <c r="CC836"/>
      <c r="CD836"/>
      <c r="CE836"/>
      <c r="CF836"/>
      <c r="CG836"/>
      <c r="CH836"/>
      <c r="CI836"/>
      <c r="CJ836"/>
      <c r="CK836"/>
      <c r="CL836"/>
      <c r="CM836"/>
      <c r="CN836"/>
      <c r="CO836"/>
      <c r="CP836"/>
      <c r="CQ836"/>
      <c r="CR836"/>
      <c r="CS836"/>
      <c r="CT836"/>
      <c r="CU836"/>
      <c r="CV836"/>
      <c r="CW836"/>
      <c r="CX836"/>
      <c r="CY836"/>
      <c r="CZ836"/>
      <c r="DA836"/>
      <c r="DB836"/>
      <c r="DC836"/>
      <c r="DD836"/>
      <c r="DE836"/>
      <c r="DF836"/>
      <c r="DG836"/>
      <c r="DH836"/>
      <c r="DI836"/>
      <c r="DJ836"/>
      <c r="DK836"/>
      <c r="DL836"/>
      <c r="DM836"/>
      <c r="DN836"/>
      <c r="DO836"/>
      <c r="DP836"/>
      <c r="DQ836"/>
      <c r="DR836"/>
      <c r="DS836"/>
      <c r="DT836"/>
      <c r="DU836"/>
      <c r="DV836"/>
      <c r="DW836"/>
      <c r="DX836"/>
      <c r="DY836"/>
      <c r="DZ836"/>
      <c r="EA836"/>
      <c r="EB836"/>
      <c r="EC836"/>
      <c r="ED836"/>
      <c r="EE836"/>
      <c r="EF836"/>
      <c r="EG836"/>
      <c r="EH836"/>
      <c r="EI836"/>
      <c r="EJ836"/>
      <c r="EK836"/>
      <c r="EL836"/>
      <c r="EM836"/>
      <c r="EN836"/>
      <c r="EO836"/>
      <c r="EP836"/>
      <c r="EQ836"/>
      <c r="ER836"/>
      <c r="ES836"/>
      <c r="ET836"/>
      <c r="EU836"/>
      <c r="EV836"/>
      <c r="EW836"/>
      <c r="EX836"/>
      <c r="EY836"/>
      <c r="EZ836"/>
      <c r="FA836"/>
      <c r="FB836"/>
      <c r="FC836"/>
      <c r="FD836"/>
      <c r="FE836"/>
      <c r="FF836"/>
      <c r="FG836"/>
      <c r="FH836"/>
      <c r="FI836"/>
      <c r="FJ836"/>
      <c r="FK836"/>
      <c r="FL836"/>
      <c r="FM836"/>
      <c r="FN836"/>
      <c r="FO836"/>
      <c r="FP836"/>
      <c r="FQ836"/>
      <c r="FR836"/>
      <c r="FS836"/>
      <c r="FT836"/>
      <c r="FU836"/>
      <c r="FV836"/>
      <c r="FW836"/>
      <c r="FX836"/>
      <c r="FY836"/>
      <c r="FZ836"/>
      <c r="GA836"/>
      <c r="GB836"/>
      <c r="GC836"/>
      <c r="GD836"/>
      <c r="GE836"/>
      <c r="GF836"/>
      <c r="GG836"/>
      <c r="GH836"/>
      <c r="GI836"/>
      <c r="GJ836"/>
      <c r="GK836"/>
      <c r="GL836"/>
      <c r="GM836"/>
      <c r="GN836"/>
      <c r="GO836"/>
      <c r="GP836"/>
      <c r="GQ836"/>
      <c r="GR836"/>
      <c r="GS836"/>
      <c r="GT836"/>
      <c r="GU836"/>
      <c r="GV836"/>
      <c r="GW836"/>
      <c r="GX836"/>
      <c r="GY836"/>
      <c r="GZ836"/>
      <c r="HA836"/>
      <c r="HB836"/>
      <c r="HC836"/>
      <c r="HD836"/>
      <c r="HE836"/>
      <c r="HF836"/>
      <c r="HG836"/>
      <c r="HH836"/>
      <c r="HI836"/>
      <c r="HJ836"/>
      <c r="HK836"/>
      <c r="HL836"/>
      <c r="HM836"/>
      <c r="HN836"/>
      <c r="HO836"/>
      <c r="HP836"/>
      <c r="HQ836"/>
      <c r="HR836"/>
      <c r="HS836"/>
      <c r="HT836"/>
      <c r="HU836"/>
      <c r="HV836"/>
      <c r="HW836"/>
      <c r="HX836"/>
      <c r="HY836"/>
      <c r="HZ836"/>
      <c r="IA836"/>
      <c r="IB836"/>
      <c r="IC836"/>
      <c r="ID836"/>
      <c r="IE836"/>
      <c r="IF836"/>
      <c r="IG836"/>
      <c r="IH836"/>
      <c r="II836"/>
      <c r="IJ836"/>
      <c r="IK836"/>
      <c r="IL836"/>
      <c r="IM836"/>
      <c r="IN836"/>
      <c r="IO836"/>
      <c r="IP836"/>
      <c r="IQ836"/>
      <c r="IR836"/>
      <c r="IS836"/>
      <c r="IT836"/>
      <c r="IU836"/>
      <c r="IV836"/>
      <c r="IW836"/>
      <c r="IX836"/>
      <c r="IY836"/>
      <c r="IZ836"/>
      <c r="JA836"/>
      <c r="JB836"/>
      <c r="JC836"/>
      <c r="JD836"/>
      <c r="JE836"/>
      <c r="JF836"/>
      <c r="JG836"/>
      <c r="JH836"/>
      <c r="JI836"/>
      <c r="JJ836"/>
      <c r="JK836"/>
      <c r="JL836"/>
      <c r="JM836"/>
      <c r="JN836"/>
      <c r="JO836"/>
      <c r="JP836"/>
      <c r="JQ836"/>
      <c r="JR836"/>
      <c r="JS836"/>
      <c r="JT836"/>
      <c r="JU836"/>
      <c r="JV836"/>
      <c r="JW836"/>
      <c r="JX836"/>
      <c r="JY836"/>
      <c r="JZ836"/>
      <c r="KA836"/>
      <c r="KB836"/>
      <c r="KC836"/>
      <c r="KD836"/>
      <c r="KE836"/>
      <c r="KF836"/>
      <c r="KG836"/>
      <c r="KH836"/>
      <c r="KI836"/>
      <c r="KJ836"/>
      <c r="KK836"/>
      <c r="KL836"/>
      <c r="KM836"/>
      <c r="KN836"/>
      <c r="KO836"/>
      <c r="KP836"/>
      <c r="KQ836"/>
      <c r="KR836"/>
      <c r="KS836"/>
      <c r="KT836"/>
      <c r="KU836"/>
      <c r="KV836"/>
      <c r="KW836"/>
      <c r="KX836"/>
      <c r="KY836"/>
      <c r="KZ836"/>
      <c r="LA836"/>
      <c r="LB836"/>
      <c r="LC836"/>
      <c r="LD836"/>
      <c r="LE836"/>
      <c r="LF836"/>
      <c r="LG836"/>
      <c r="LH836"/>
      <c r="LI836"/>
      <c r="LJ836"/>
      <c r="LK836"/>
      <c r="LL836"/>
      <c r="LM836"/>
      <c r="LN836"/>
      <c r="LO836"/>
      <c r="LP836"/>
      <c r="LQ836"/>
      <c r="LR836"/>
      <c r="LS836"/>
      <c r="LT836"/>
      <c r="LU836"/>
      <c r="LV836"/>
      <c r="LW836"/>
      <c r="LX836"/>
      <c r="LY836"/>
      <c r="LZ836"/>
      <c r="MA836"/>
      <c r="MB836"/>
      <c r="MC836"/>
      <c r="MD836"/>
      <c r="ME836"/>
      <c r="MF836"/>
      <c r="MG836"/>
      <c r="MH836"/>
      <c r="MI836"/>
      <c r="MJ836"/>
      <c r="MK836"/>
      <c r="ML836"/>
      <c r="MM836"/>
      <c r="MN836"/>
      <c r="MO836"/>
      <c r="MP836"/>
      <c r="MQ836"/>
      <c r="MR836"/>
      <c r="MS836"/>
      <c r="MT836"/>
      <c r="MU836"/>
      <c r="MV836"/>
      <c r="MW836"/>
      <c r="MX836"/>
      <c r="MY836"/>
      <c r="MZ836"/>
      <c r="NA836"/>
      <c r="NB836"/>
      <c r="NC836"/>
      <c r="ND836"/>
      <c r="NE836"/>
      <c r="NF836"/>
      <c r="NG836"/>
      <c r="NH836"/>
      <c r="NI836"/>
      <c r="NJ836"/>
      <c r="NK836"/>
      <c r="NL836"/>
      <c r="NM836"/>
      <c r="NN836"/>
      <c r="NO836"/>
      <c r="NP836"/>
      <c r="NQ836"/>
      <c r="NR836"/>
      <c r="NS836"/>
      <c r="NT836"/>
      <c r="NU836"/>
      <c r="NV836"/>
      <c r="NW836"/>
      <c r="NX836"/>
      <c r="NY836"/>
      <c r="NZ836"/>
      <c r="OA836"/>
      <c r="OB836"/>
      <c r="OC836"/>
      <c r="OD836"/>
      <c r="OE836"/>
      <c r="OF836"/>
      <c r="OG836"/>
      <c r="OH836"/>
      <c r="OI836"/>
      <c r="OJ836"/>
      <c r="OK836"/>
      <c r="OL836"/>
      <c r="OM836"/>
      <c r="ON836"/>
      <c r="OO836"/>
      <c r="OP836"/>
      <c r="OQ836"/>
      <c r="OR836"/>
      <c r="OS836"/>
      <c r="OT836"/>
      <c r="OU836"/>
      <c r="OV836"/>
      <c r="OW836"/>
      <c r="OX836"/>
      <c r="OY836"/>
      <c r="OZ836"/>
      <c r="PA836"/>
      <c r="PB836"/>
      <c r="PC836"/>
      <c r="PD836"/>
      <c r="PE836"/>
      <c r="PF836"/>
      <c r="PG836"/>
      <c r="PH836"/>
      <c r="PI836"/>
      <c r="PJ836"/>
      <c r="PK836"/>
      <c r="PL836"/>
      <c r="PM836"/>
      <c r="PN836"/>
      <c r="PO836"/>
      <c r="PP836"/>
      <c r="PQ836"/>
      <c r="PR836"/>
      <c r="PS836"/>
      <c r="PT836"/>
      <c r="PU836"/>
      <c r="PV836"/>
      <c r="PW836"/>
      <c r="PX836"/>
      <c r="PY836"/>
      <c r="PZ836"/>
      <c r="QA836"/>
      <c r="QB836"/>
      <c r="QC836"/>
      <c r="QD836"/>
      <c r="QE836"/>
      <c r="QF836"/>
      <c r="QG836"/>
      <c r="QH836"/>
      <c r="QI836"/>
      <c r="QJ836"/>
      <c r="QK836"/>
      <c r="QL836"/>
      <c r="QM836"/>
      <c r="QN836"/>
      <c r="QO836"/>
      <c r="QP836"/>
      <c r="QQ836"/>
      <c r="QR836"/>
      <c r="QS836"/>
      <c r="QT836"/>
      <c r="QU836"/>
      <c r="QV836"/>
      <c r="QW836"/>
      <c r="QX836"/>
      <c r="QY836"/>
      <c r="QZ836"/>
      <c r="RA836"/>
      <c r="RB836"/>
      <c r="RC836"/>
      <c r="RD836"/>
      <c r="RE836"/>
      <c r="RF836"/>
      <c r="RG836"/>
      <c r="RH836"/>
      <c r="RI836"/>
      <c r="RJ836"/>
      <c r="RK836"/>
      <c r="RL836"/>
      <c r="RM836"/>
      <c r="RN836"/>
      <c r="RO836"/>
      <c r="RP836"/>
      <c r="RQ836"/>
      <c r="RR836"/>
      <c r="RS836"/>
      <c r="RT836"/>
      <c r="RU836"/>
      <c r="RV836"/>
      <c r="RW836"/>
      <c r="RX836"/>
      <c r="RY836"/>
      <c r="RZ836"/>
      <c r="SA836"/>
      <c r="SB836"/>
      <c r="SC836"/>
      <c r="SD836"/>
      <c r="SE836"/>
      <c r="SF836"/>
      <c r="SG836"/>
      <c r="SH836"/>
      <c r="SI836"/>
      <c r="SJ836"/>
      <c r="SK836"/>
      <c r="SL836"/>
      <c r="SM836"/>
      <c r="SN836"/>
      <c r="SO836"/>
      <c r="SP836"/>
    </row>
    <row r="837" spans="1:510" ht="16.5" customHeight="1" x14ac:dyDescent="0.2">
      <c r="A837" s="20">
        <v>229</v>
      </c>
      <c r="B837" s="20" t="s">
        <v>62</v>
      </c>
      <c r="C837" s="20" t="s">
        <v>915</v>
      </c>
      <c r="D837" s="20" t="s">
        <v>38</v>
      </c>
      <c r="E837" s="20" t="s">
        <v>1345</v>
      </c>
      <c r="F837" s="22" t="s">
        <v>932</v>
      </c>
      <c r="G837" s="20" t="s">
        <v>42</v>
      </c>
      <c r="H837" s="20" t="s">
        <v>35</v>
      </c>
      <c r="I837" s="20" t="s">
        <v>81</v>
      </c>
      <c r="J837" s="22" t="s">
        <v>915</v>
      </c>
      <c r="K837" s="20"/>
      <c r="L837" s="20"/>
      <c r="M837" s="20"/>
      <c r="N837" s="20"/>
      <c r="O837" s="23"/>
      <c r="P837" s="23">
        <v>2083636</v>
      </c>
      <c r="Q837" s="24">
        <v>1</v>
      </c>
      <c r="R837" s="25">
        <v>45809</v>
      </c>
      <c r="S837" s="20" t="s">
        <v>83</v>
      </c>
      <c r="T837" s="26">
        <f t="shared" si="15"/>
        <v>2083636</v>
      </c>
      <c r="U837" s="27" t="s">
        <v>100</v>
      </c>
      <c r="V837" s="27" t="s">
        <v>100</v>
      </c>
      <c r="W837"/>
      <c r="X837"/>
      <c r="Y837"/>
      <c r="Z837"/>
      <c r="AA837"/>
      <c r="AB837"/>
      <c r="AC837"/>
      <c r="AD837"/>
      <c r="AE837"/>
      <c r="AF837"/>
      <c r="AG837"/>
      <c r="AH837"/>
      <c r="AI837"/>
      <c r="AJ837"/>
      <c r="AK837"/>
      <c r="AL837"/>
      <c r="AM837"/>
      <c r="AN837"/>
      <c r="AO837"/>
      <c r="AP837"/>
      <c r="AQ837"/>
      <c r="AR837"/>
      <c r="AS837"/>
      <c r="AT837"/>
      <c r="AU837"/>
      <c r="AV837"/>
      <c r="AW837"/>
      <c r="AX837"/>
      <c r="AY837"/>
      <c r="AZ837"/>
      <c r="BA837"/>
      <c r="BB837"/>
      <c r="BC837"/>
      <c r="BD837"/>
      <c r="BE837"/>
      <c r="BF837"/>
      <c r="BG837"/>
      <c r="BH837"/>
      <c r="BI837"/>
      <c r="BJ837"/>
      <c r="BK837"/>
      <c r="BL837"/>
      <c r="BM837"/>
      <c r="BN837"/>
      <c r="BO837"/>
      <c r="BP837"/>
      <c r="BQ837"/>
      <c r="BR837"/>
      <c r="BS837"/>
      <c r="BT837"/>
      <c r="BU837"/>
      <c r="BV837"/>
      <c r="BW837"/>
      <c r="BX837"/>
      <c r="BY837"/>
      <c r="BZ837"/>
      <c r="CA837"/>
      <c r="CB837"/>
      <c r="CC837"/>
      <c r="CD837"/>
      <c r="CE837"/>
      <c r="CF837"/>
      <c r="CG837"/>
      <c r="CH837"/>
      <c r="CI837"/>
      <c r="CJ837"/>
      <c r="CK837"/>
      <c r="CL837"/>
      <c r="CM837"/>
      <c r="CN837"/>
      <c r="CO837"/>
      <c r="CP837"/>
      <c r="CQ837"/>
      <c r="CR837"/>
      <c r="CS837"/>
      <c r="CT837"/>
      <c r="CU837"/>
      <c r="CV837"/>
      <c r="CW837"/>
      <c r="CX837"/>
      <c r="CY837"/>
      <c r="CZ837"/>
      <c r="DA837"/>
      <c r="DB837"/>
      <c r="DC837"/>
      <c r="DD837"/>
      <c r="DE837"/>
      <c r="DF837"/>
      <c r="DG837"/>
      <c r="DH837"/>
      <c r="DI837"/>
      <c r="DJ837"/>
      <c r="DK837"/>
      <c r="DL837"/>
      <c r="DM837"/>
      <c r="DN837"/>
      <c r="DO837"/>
      <c r="DP837"/>
      <c r="DQ837"/>
      <c r="DR837"/>
      <c r="DS837"/>
      <c r="DT837"/>
      <c r="DU837"/>
      <c r="DV837"/>
      <c r="DW837"/>
      <c r="DX837"/>
      <c r="DY837"/>
      <c r="DZ837"/>
      <c r="EA837"/>
      <c r="EB837"/>
      <c r="EC837"/>
      <c r="ED837"/>
      <c r="EE837"/>
      <c r="EF837"/>
      <c r="EG837"/>
      <c r="EH837"/>
      <c r="EI837"/>
      <c r="EJ837"/>
      <c r="EK837"/>
      <c r="EL837"/>
      <c r="EM837"/>
      <c r="EN837"/>
      <c r="EO837"/>
      <c r="EP837"/>
      <c r="EQ837"/>
      <c r="ER837"/>
      <c r="ES837"/>
      <c r="ET837"/>
      <c r="EU837"/>
      <c r="EV837"/>
      <c r="EW837"/>
      <c r="EX837"/>
      <c r="EY837"/>
      <c r="EZ837"/>
      <c r="FA837"/>
      <c r="FB837"/>
      <c r="FC837"/>
      <c r="FD837"/>
      <c r="FE837"/>
      <c r="FF837"/>
      <c r="FG837"/>
      <c r="FH837"/>
      <c r="FI837"/>
      <c r="FJ837"/>
      <c r="FK837"/>
      <c r="FL837"/>
      <c r="FM837"/>
      <c r="FN837"/>
      <c r="FO837"/>
      <c r="FP837"/>
      <c r="FQ837"/>
      <c r="FR837"/>
      <c r="FS837"/>
      <c r="FT837"/>
      <c r="FU837"/>
      <c r="FV837"/>
      <c r="FW837"/>
      <c r="FX837"/>
      <c r="FY837"/>
      <c r="FZ837"/>
      <c r="GA837"/>
      <c r="GB837"/>
      <c r="GC837"/>
      <c r="GD837"/>
      <c r="GE837"/>
      <c r="GF837"/>
      <c r="GG837"/>
      <c r="GH837"/>
      <c r="GI837"/>
      <c r="GJ837"/>
      <c r="GK837"/>
      <c r="GL837"/>
      <c r="GM837"/>
      <c r="GN837"/>
      <c r="GO837"/>
      <c r="GP837"/>
      <c r="GQ837"/>
      <c r="GR837"/>
      <c r="GS837"/>
      <c r="GT837"/>
      <c r="GU837"/>
      <c r="GV837"/>
      <c r="GW837"/>
      <c r="GX837"/>
      <c r="GY837"/>
      <c r="GZ837"/>
      <c r="HA837"/>
      <c r="HB837"/>
      <c r="HC837"/>
      <c r="HD837"/>
      <c r="HE837"/>
      <c r="HF837"/>
      <c r="HG837"/>
      <c r="HH837"/>
      <c r="HI837"/>
      <c r="HJ837"/>
      <c r="HK837"/>
      <c r="HL837"/>
      <c r="HM837"/>
      <c r="HN837"/>
      <c r="HO837"/>
      <c r="HP837"/>
      <c r="HQ837"/>
      <c r="HR837"/>
      <c r="HS837"/>
      <c r="HT837"/>
      <c r="HU837"/>
      <c r="HV837"/>
      <c r="HW837"/>
      <c r="HX837"/>
      <c r="HY837"/>
      <c r="HZ837"/>
      <c r="IA837"/>
      <c r="IB837"/>
      <c r="IC837"/>
      <c r="ID837"/>
      <c r="IE837"/>
      <c r="IF837"/>
      <c r="IG837"/>
      <c r="IH837"/>
      <c r="II837"/>
      <c r="IJ837"/>
      <c r="IK837"/>
      <c r="IL837"/>
      <c r="IM837"/>
      <c r="IN837"/>
      <c r="IO837"/>
      <c r="IP837"/>
      <c r="IQ837"/>
      <c r="IR837"/>
      <c r="IS837"/>
      <c r="IT837"/>
      <c r="IU837"/>
      <c r="IV837"/>
      <c r="IW837"/>
      <c r="IX837"/>
      <c r="IY837"/>
      <c r="IZ837"/>
      <c r="JA837"/>
      <c r="JB837"/>
      <c r="JC837"/>
      <c r="JD837"/>
      <c r="JE837"/>
      <c r="JF837"/>
      <c r="JG837"/>
      <c r="JH837"/>
      <c r="JI837"/>
      <c r="JJ837"/>
      <c r="JK837"/>
      <c r="JL837"/>
      <c r="JM837"/>
      <c r="JN837"/>
      <c r="JO837"/>
      <c r="JP837"/>
      <c r="JQ837"/>
      <c r="JR837"/>
      <c r="JS837"/>
      <c r="JT837"/>
      <c r="JU837"/>
      <c r="JV837"/>
      <c r="JW837"/>
      <c r="JX837"/>
      <c r="JY837"/>
      <c r="JZ837"/>
      <c r="KA837"/>
      <c r="KB837"/>
      <c r="KC837"/>
      <c r="KD837"/>
      <c r="KE837"/>
      <c r="KF837"/>
      <c r="KG837"/>
      <c r="KH837"/>
      <c r="KI837"/>
      <c r="KJ837"/>
      <c r="KK837"/>
      <c r="KL837"/>
      <c r="KM837"/>
      <c r="KN837"/>
      <c r="KO837"/>
      <c r="KP837"/>
      <c r="KQ837"/>
      <c r="KR837"/>
      <c r="KS837"/>
      <c r="KT837"/>
      <c r="KU837"/>
      <c r="KV837"/>
      <c r="KW837"/>
      <c r="KX837"/>
      <c r="KY837"/>
      <c r="KZ837"/>
      <c r="LA837"/>
      <c r="LB837"/>
      <c r="LC837"/>
      <c r="LD837"/>
      <c r="LE837"/>
      <c r="LF837"/>
      <c r="LG837"/>
      <c r="LH837"/>
      <c r="LI837"/>
      <c r="LJ837"/>
      <c r="LK837"/>
      <c r="LL837"/>
      <c r="LM837"/>
      <c r="LN837"/>
      <c r="LO837"/>
      <c r="LP837"/>
      <c r="LQ837"/>
      <c r="LR837"/>
      <c r="LS837"/>
      <c r="LT837"/>
      <c r="LU837"/>
      <c r="LV837"/>
      <c r="LW837"/>
      <c r="LX837"/>
      <c r="LY837"/>
      <c r="LZ837"/>
      <c r="MA837"/>
      <c r="MB837"/>
      <c r="MC837"/>
      <c r="MD837"/>
      <c r="ME837"/>
      <c r="MF837"/>
      <c r="MG837"/>
      <c r="MH837"/>
      <c r="MI837"/>
      <c r="MJ837"/>
      <c r="MK837"/>
      <c r="ML837"/>
      <c r="MM837"/>
      <c r="MN837"/>
      <c r="MO837"/>
      <c r="MP837"/>
      <c r="MQ837"/>
      <c r="MR837"/>
      <c r="MS837"/>
      <c r="MT837"/>
      <c r="MU837"/>
      <c r="MV837"/>
      <c r="MW837"/>
      <c r="MX837"/>
      <c r="MY837"/>
      <c r="MZ837"/>
      <c r="NA837"/>
      <c r="NB837"/>
      <c r="NC837"/>
      <c r="ND837"/>
      <c r="NE837"/>
      <c r="NF837"/>
      <c r="NG837"/>
      <c r="NH837"/>
      <c r="NI837"/>
      <c r="NJ837"/>
      <c r="NK837"/>
      <c r="NL837"/>
      <c r="NM837"/>
      <c r="NN837"/>
      <c r="NO837"/>
      <c r="NP837"/>
      <c r="NQ837"/>
      <c r="NR837"/>
      <c r="NS837"/>
      <c r="NT837"/>
      <c r="NU837"/>
      <c r="NV837"/>
      <c r="NW837"/>
      <c r="NX837"/>
      <c r="NY837"/>
      <c r="NZ837"/>
      <c r="OA837"/>
      <c r="OB837"/>
      <c r="OC837"/>
      <c r="OD837"/>
      <c r="OE837"/>
      <c r="OF837"/>
      <c r="OG837"/>
      <c r="OH837"/>
      <c r="OI837"/>
      <c r="OJ837"/>
      <c r="OK837"/>
      <c r="OL837"/>
      <c r="OM837"/>
      <c r="ON837"/>
      <c r="OO837"/>
      <c r="OP837"/>
      <c r="OQ837"/>
      <c r="OR837"/>
      <c r="OS837"/>
      <c r="OT837"/>
      <c r="OU837"/>
      <c r="OV837"/>
      <c r="OW837"/>
      <c r="OX837"/>
      <c r="OY837"/>
      <c r="OZ837"/>
      <c r="PA837"/>
      <c r="PB837"/>
      <c r="PC837"/>
      <c r="PD837"/>
      <c r="PE837"/>
      <c r="PF837"/>
      <c r="PG837"/>
      <c r="PH837"/>
      <c r="PI837"/>
      <c r="PJ837"/>
      <c r="PK837"/>
      <c r="PL837"/>
      <c r="PM837"/>
      <c r="PN837"/>
      <c r="PO837"/>
      <c r="PP837"/>
      <c r="PQ837"/>
      <c r="PR837"/>
      <c r="PS837"/>
      <c r="PT837"/>
      <c r="PU837"/>
      <c r="PV837"/>
      <c r="PW837"/>
      <c r="PX837"/>
      <c r="PY837"/>
      <c r="PZ837"/>
      <c r="QA837"/>
      <c r="QB837"/>
      <c r="QC837"/>
      <c r="QD837"/>
      <c r="QE837"/>
      <c r="QF837"/>
      <c r="QG837"/>
      <c r="QH837"/>
      <c r="QI837"/>
      <c r="QJ837"/>
      <c r="QK837"/>
      <c r="QL837"/>
      <c r="QM837"/>
      <c r="QN837"/>
      <c r="QO837"/>
      <c r="QP837"/>
      <c r="QQ837"/>
      <c r="QR837"/>
      <c r="QS837"/>
      <c r="QT837"/>
      <c r="QU837"/>
      <c r="QV837"/>
      <c r="QW837"/>
      <c r="QX837"/>
      <c r="QY837"/>
      <c r="QZ837"/>
      <c r="RA837"/>
      <c r="RB837"/>
      <c r="RC837"/>
      <c r="RD837"/>
      <c r="RE837"/>
      <c r="RF837"/>
      <c r="RG837"/>
      <c r="RH837"/>
      <c r="RI837"/>
      <c r="RJ837"/>
      <c r="RK837"/>
      <c r="RL837"/>
      <c r="RM837"/>
      <c r="RN837"/>
      <c r="RO837"/>
      <c r="RP837"/>
      <c r="RQ837"/>
      <c r="RR837"/>
      <c r="RS837"/>
      <c r="RT837"/>
      <c r="RU837"/>
      <c r="RV837"/>
      <c r="RW837"/>
      <c r="RX837"/>
      <c r="RY837"/>
      <c r="RZ837"/>
      <c r="SA837"/>
      <c r="SB837"/>
      <c r="SC837"/>
      <c r="SD837"/>
      <c r="SE837"/>
      <c r="SF837"/>
      <c r="SG837"/>
      <c r="SH837"/>
      <c r="SI837"/>
      <c r="SJ837"/>
      <c r="SK837"/>
      <c r="SL837"/>
      <c r="SM837"/>
      <c r="SN837"/>
      <c r="SO837"/>
      <c r="SP837"/>
    </row>
    <row r="838" spans="1:510" ht="16.5" customHeight="1" x14ac:dyDescent="0.2">
      <c r="A838" s="20">
        <v>230</v>
      </c>
      <c r="B838" s="20" t="s">
        <v>62</v>
      </c>
      <c r="C838" s="20" t="s">
        <v>915</v>
      </c>
      <c r="D838" s="20" t="s">
        <v>38</v>
      </c>
      <c r="E838" s="20" t="s">
        <v>1345</v>
      </c>
      <c r="F838" s="22" t="s">
        <v>932</v>
      </c>
      <c r="G838" s="20" t="s">
        <v>42</v>
      </c>
      <c r="H838" s="20" t="s">
        <v>35</v>
      </c>
      <c r="I838" s="20" t="s">
        <v>81</v>
      </c>
      <c r="J838" s="22" t="s">
        <v>915</v>
      </c>
      <c r="K838" s="20"/>
      <c r="L838" s="20"/>
      <c r="M838" s="20"/>
      <c r="N838" s="20"/>
      <c r="O838" s="23"/>
      <c r="P838" s="23">
        <v>2083636</v>
      </c>
      <c r="Q838" s="24">
        <v>1</v>
      </c>
      <c r="R838" s="25">
        <v>45839</v>
      </c>
      <c r="S838" s="20" t="s">
        <v>83</v>
      </c>
      <c r="T838" s="26">
        <f t="shared" si="15"/>
        <v>2083636</v>
      </c>
      <c r="U838" s="27" t="s">
        <v>100</v>
      </c>
      <c r="V838" s="27" t="s">
        <v>100</v>
      </c>
      <c r="W838"/>
      <c r="X838"/>
      <c r="Y838"/>
      <c r="Z838"/>
      <c r="AA838"/>
      <c r="AB838"/>
      <c r="AC838"/>
      <c r="AD838"/>
      <c r="AE838"/>
      <c r="AF838"/>
      <c r="AG838"/>
      <c r="AH838"/>
      <c r="AI838"/>
      <c r="AJ838"/>
      <c r="AK838"/>
      <c r="AL838"/>
      <c r="AM838"/>
      <c r="AN838"/>
      <c r="AO838"/>
      <c r="AP838"/>
      <c r="AQ838"/>
      <c r="AR838"/>
      <c r="AS838"/>
      <c r="AT838"/>
      <c r="AU838"/>
      <c r="AV838"/>
      <c r="AW838"/>
      <c r="AX838"/>
      <c r="AY838"/>
      <c r="AZ838"/>
      <c r="BA838"/>
      <c r="BB838"/>
      <c r="BC838"/>
      <c r="BD838"/>
      <c r="BE838"/>
      <c r="BF838"/>
      <c r="BG838"/>
      <c r="BH838"/>
      <c r="BI838"/>
      <c r="BJ838"/>
      <c r="BK838"/>
      <c r="BL838"/>
      <c r="BM838"/>
      <c r="BN838"/>
      <c r="BO838"/>
      <c r="BP838"/>
      <c r="BQ838"/>
      <c r="BR838"/>
      <c r="BS838"/>
      <c r="BT838"/>
      <c r="BU838"/>
      <c r="BV838"/>
      <c r="BW838"/>
      <c r="BX838"/>
      <c r="BY838"/>
      <c r="BZ838"/>
      <c r="CA838"/>
      <c r="CB838"/>
      <c r="CC838"/>
      <c r="CD838"/>
      <c r="CE838"/>
      <c r="CF838"/>
      <c r="CG838"/>
      <c r="CH838"/>
      <c r="CI838"/>
      <c r="CJ838"/>
      <c r="CK838"/>
      <c r="CL838"/>
      <c r="CM838"/>
      <c r="CN838"/>
      <c r="CO838"/>
      <c r="CP838"/>
      <c r="CQ838"/>
      <c r="CR838"/>
      <c r="CS838"/>
      <c r="CT838"/>
      <c r="CU838"/>
      <c r="CV838"/>
      <c r="CW838"/>
      <c r="CX838"/>
      <c r="CY838"/>
      <c r="CZ838"/>
      <c r="DA838"/>
      <c r="DB838"/>
      <c r="DC838"/>
      <c r="DD838"/>
      <c r="DE838"/>
      <c r="DF838"/>
      <c r="DG838"/>
      <c r="DH838"/>
      <c r="DI838"/>
      <c r="DJ838"/>
      <c r="DK838"/>
      <c r="DL838"/>
      <c r="DM838"/>
      <c r="DN838"/>
      <c r="DO838"/>
      <c r="DP838"/>
      <c r="DQ838"/>
      <c r="DR838"/>
      <c r="DS838"/>
      <c r="DT838"/>
      <c r="DU838"/>
      <c r="DV838"/>
      <c r="DW838"/>
      <c r="DX838"/>
      <c r="DY838"/>
      <c r="DZ838"/>
      <c r="EA838"/>
      <c r="EB838"/>
      <c r="EC838"/>
      <c r="ED838"/>
      <c r="EE838"/>
      <c r="EF838"/>
      <c r="EG838"/>
      <c r="EH838"/>
      <c r="EI838"/>
      <c r="EJ838"/>
      <c r="EK838"/>
      <c r="EL838"/>
      <c r="EM838"/>
      <c r="EN838"/>
      <c r="EO838"/>
      <c r="EP838"/>
      <c r="EQ838"/>
      <c r="ER838"/>
      <c r="ES838"/>
      <c r="ET838"/>
      <c r="EU838"/>
      <c r="EV838"/>
      <c r="EW838"/>
      <c r="EX838"/>
      <c r="EY838"/>
      <c r="EZ838"/>
      <c r="FA838"/>
      <c r="FB838"/>
      <c r="FC838"/>
      <c r="FD838"/>
      <c r="FE838"/>
      <c r="FF838"/>
      <c r="FG838"/>
      <c r="FH838"/>
      <c r="FI838"/>
      <c r="FJ838"/>
      <c r="FK838"/>
      <c r="FL838"/>
      <c r="FM838"/>
      <c r="FN838"/>
      <c r="FO838"/>
      <c r="FP838"/>
      <c r="FQ838"/>
      <c r="FR838"/>
      <c r="FS838"/>
      <c r="FT838"/>
      <c r="FU838"/>
      <c r="FV838"/>
      <c r="FW838"/>
      <c r="FX838"/>
      <c r="FY838"/>
      <c r="FZ838"/>
      <c r="GA838"/>
      <c r="GB838"/>
      <c r="GC838"/>
      <c r="GD838"/>
      <c r="GE838"/>
      <c r="GF838"/>
      <c r="GG838"/>
      <c r="GH838"/>
      <c r="GI838"/>
      <c r="GJ838"/>
      <c r="GK838"/>
      <c r="GL838"/>
      <c r="GM838"/>
      <c r="GN838"/>
      <c r="GO838"/>
      <c r="GP838"/>
      <c r="GQ838"/>
      <c r="GR838"/>
      <c r="GS838"/>
      <c r="GT838"/>
      <c r="GU838"/>
      <c r="GV838"/>
      <c r="GW838"/>
      <c r="GX838"/>
      <c r="GY838"/>
      <c r="GZ838"/>
      <c r="HA838"/>
      <c r="HB838"/>
      <c r="HC838"/>
      <c r="HD838"/>
      <c r="HE838"/>
      <c r="HF838"/>
      <c r="HG838"/>
      <c r="HH838"/>
      <c r="HI838"/>
      <c r="HJ838"/>
      <c r="HK838"/>
      <c r="HL838"/>
      <c r="HM838"/>
      <c r="HN838"/>
      <c r="HO838"/>
      <c r="HP838"/>
      <c r="HQ838"/>
      <c r="HR838"/>
      <c r="HS838"/>
      <c r="HT838"/>
      <c r="HU838"/>
      <c r="HV838"/>
      <c r="HW838"/>
      <c r="HX838"/>
      <c r="HY838"/>
      <c r="HZ838"/>
      <c r="IA838"/>
      <c r="IB838"/>
      <c r="IC838"/>
      <c r="ID838"/>
      <c r="IE838"/>
      <c r="IF838"/>
      <c r="IG838"/>
      <c r="IH838"/>
      <c r="II838"/>
      <c r="IJ838"/>
      <c r="IK838"/>
      <c r="IL838"/>
      <c r="IM838"/>
      <c r="IN838"/>
      <c r="IO838"/>
      <c r="IP838"/>
      <c r="IQ838"/>
      <c r="IR838"/>
      <c r="IS838"/>
      <c r="IT838"/>
      <c r="IU838"/>
      <c r="IV838"/>
      <c r="IW838"/>
      <c r="IX838"/>
      <c r="IY838"/>
      <c r="IZ838"/>
      <c r="JA838"/>
      <c r="JB838"/>
      <c r="JC838"/>
      <c r="JD838"/>
      <c r="JE838"/>
      <c r="JF838"/>
      <c r="JG838"/>
      <c r="JH838"/>
      <c r="JI838"/>
      <c r="JJ838"/>
      <c r="JK838"/>
      <c r="JL838"/>
      <c r="JM838"/>
      <c r="JN838"/>
      <c r="JO838"/>
      <c r="JP838"/>
      <c r="JQ838"/>
      <c r="JR838"/>
      <c r="JS838"/>
      <c r="JT838"/>
      <c r="JU838"/>
      <c r="JV838"/>
      <c r="JW838"/>
      <c r="JX838"/>
      <c r="JY838"/>
      <c r="JZ838"/>
      <c r="KA838"/>
      <c r="KB838"/>
      <c r="KC838"/>
      <c r="KD838"/>
      <c r="KE838"/>
      <c r="KF838"/>
      <c r="KG838"/>
      <c r="KH838"/>
      <c r="KI838"/>
      <c r="KJ838"/>
      <c r="KK838"/>
      <c r="KL838"/>
      <c r="KM838"/>
      <c r="KN838"/>
      <c r="KO838"/>
      <c r="KP838"/>
      <c r="KQ838"/>
      <c r="KR838"/>
      <c r="KS838"/>
      <c r="KT838"/>
      <c r="KU838"/>
      <c r="KV838"/>
      <c r="KW838"/>
      <c r="KX838"/>
      <c r="KY838"/>
      <c r="KZ838"/>
      <c r="LA838"/>
      <c r="LB838"/>
      <c r="LC838"/>
      <c r="LD838"/>
      <c r="LE838"/>
      <c r="LF838"/>
      <c r="LG838"/>
      <c r="LH838"/>
      <c r="LI838"/>
      <c r="LJ838"/>
      <c r="LK838"/>
      <c r="LL838"/>
      <c r="LM838"/>
      <c r="LN838"/>
      <c r="LO838"/>
      <c r="LP838"/>
      <c r="LQ838"/>
      <c r="LR838"/>
      <c r="LS838"/>
      <c r="LT838"/>
      <c r="LU838"/>
      <c r="LV838"/>
      <c r="LW838"/>
      <c r="LX838"/>
      <c r="LY838"/>
      <c r="LZ838"/>
      <c r="MA838"/>
      <c r="MB838"/>
      <c r="MC838"/>
      <c r="MD838"/>
      <c r="ME838"/>
      <c r="MF838"/>
      <c r="MG838"/>
      <c r="MH838"/>
      <c r="MI838"/>
      <c r="MJ838"/>
      <c r="MK838"/>
      <c r="ML838"/>
      <c r="MM838"/>
      <c r="MN838"/>
      <c r="MO838"/>
      <c r="MP838"/>
      <c r="MQ838"/>
      <c r="MR838"/>
      <c r="MS838"/>
      <c r="MT838"/>
      <c r="MU838"/>
      <c r="MV838"/>
      <c r="MW838"/>
      <c r="MX838"/>
      <c r="MY838"/>
      <c r="MZ838"/>
      <c r="NA838"/>
      <c r="NB838"/>
      <c r="NC838"/>
      <c r="ND838"/>
      <c r="NE838"/>
      <c r="NF838"/>
      <c r="NG838"/>
      <c r="NH838"/>
      <c r="NI838"/>
      <c r="NJ838"/>
      <c r="NK838"/>
      <c r="NL838"/>
      <c r="NM838"/>
      <c r="NN838"/>
      <c r="NO838"/>
      <c r="NP838"/>
      <c r="NQ838"/>
      <c r="NR838"/>
      <c r="NS838"/>
      <c r="NT838"/>
      <c r="NU838"/>
      <c r="NV838"/>
      <c r="NW838"/>
      <c r="NX838"/>
      <c r="NY838"/>
      <c r="NZ838"/>
      <c r="OA838"/>
      <c r="OB838"/>
      <c r="OC838"/>
      <c r="OD838"/>
      <c r="OE838"/>
      <c r="OF838"/>
      <c r="OG838"/>
      <c r="OH838"/>
      <c r="OI838"/>
      <c r="OJ838"/>
      <c r="OK838"/>
      <c r="OL838"/>
      <c r="OM838"/>
      <c r="ON838"/>
      <c r="OO838"/>
      <c r="OP838"/>
      <c r="OQ838"/>
      <c r="OR838"/>
      <c r="OS838"/>
      <c r="OT838"/>
      <c r="OU838"/>
      <c r="OV838"/>
      <c r="OW838"/>
      <c r="OX838"/>
      <c r="OY838"/>
      <c r="OZ838"/>
      <c r="PA838"/>
      <c r="PB838"/>
      <c r="PC838"/>
      <c r="PD838"/>
      <c r="PE838"/>
      <c r="PF838"/>
      <c r="PG838"/>
      <c r="PH838"/>
      <c r="PI838"/>
      <c r="PJ838"/>
      <c r="PK838"/>
      <c r="PL838"/>
      <c r="PM838"/>
      <c r="PN838"/>
      <c r="PO838"/>
      <c r="PP838"/>
      <c r="PQ838"/>
      <c r="PR838"/>
      <c r="PS838"/>
      <c r="PT838"/>
      <c r="PU838"/>
      <c r="PV838"/>
      <c r="PW838"/>
      <c r="PX838"/>
      <c r="PY838"/>
      <c r="PZ838"/>
      <c r="QA838"/>
      <c r="QB838"/>
      <c r="QC838"/>
      <c r="QD838"/>
      <c r="QE838"/>
      <c r="QF838"/>
      <c r="QG838"/>
      <c r="QH838"/>
      <c r="QI838"/>
      <c r="QJ838"/>
      <c r="QK838"/>
      <c r="QL838"/>
      <c r="QM838"/>
      <c r="QN838"/>
      <c r="QO838"/>
      <c r="QP838"/>
      <c r="QQ838"/>
      <c r="QR838"/>
      <c r="QS838"/>
      <c r="QT838"/>
      <c r="QU838"/>
      <c r="QV838"/>
      <c r="QW838"/>
      <c r="QX838"/>
      <c r="QY838"/>
      <c r="QZ838"/>
      <c r="RA838"/>
      <c r="RB838"/>
      <c r="RC838"/>
      <c r="RD838"/>
      <c r="RE838"/>
      <c r="RF838"/>
      <c r="RG838"/>
      <c r="RH838"/>
      <c r="RI838"/>
      <c r="RJ838"/>
      <c r="RK838"/>
      <c r="RL838"/>
      <c r="RM838"/>
      <c r="RN838"/>
      <c r="RO838"/>
      <c r="RP838"/>
      <c r="RQ838"/>
      <c r="RR838"/>
      <c r="RS838"/>
      <c r="RT838"/>
      <c r="RU838"/>
      <c r="RV838"/>
      <c r="RW838"/>
      <c r="RX838"/>
      <c r="RY838"/>
      <c r="RZ838"/>
      <c r="SA838"/>
      <c r="SB838"/>
      <c r="SC838"/>
      <c r="SD838"/>
      <c r="SE838"/>
      <c r="SF838"/>
      <c r="SG838"/>
      <c r="SH838"/>
      <c r="SI838"/>
      <c r="SJ838"/>
      <c r="SK838"/>
      <c r="SL838"/>
      <c r="SM838"/>
      <c r="SN838"/>
      <c r="SO838"/>
      <c r="SP838"/>
    </row>
    <row r="839" spans="1:510" ht="16.5" customHeight="1" x14ac:dyDescent="0.2">
      <c r="A839" s="20">
        <v>231</v>
      </c>
      <c r="B839" s="20" t="s">
        <v>62</v>
      </c>
      <c r="C839" s="20" t="s">
        <v>915</v>
      </c>
      <c r="D839" s="20" t="s">
        <v>38</v>
      </c>
      <c r="E839" s="20" t="s">
        <v>1345</v>
      </c>
      <c r="F839" s="22" t="s">
        <v>932</v>
      </c>
      <c r="G839" s="20" t="s">
        <v>42</v>
      </c>
      <c r="H839" s="20" t="s">
        <v>35</v>
      </c>
      <c r="I839" s="20" t="s">
        <v>81</v>
      </c>
      <c r="J839" s="22" t="s">
        <v>915</v>
      </c>
      <c r="K839" s="20"/>
      <c r="L839" s="20"/>
      <c r="M839" s="20"/>
      <c r="N839" s="20"/>
      <c r="O839" s="23"/>
      <c r="P839" s="23">
        <v>2083636</v>
      </c>
      <c r="Q839" s="24">
        <v>1</v>
      </c>
      <c r="R839" s="25">
        <v>45870</v>
      </c>
      <c r="S839" s="20" t="s">
        <v>83</v>
      </c>
      <c r="T839" s="26">
        <f t="shared" si="15"/>
        <v>2083636</v>
      </c>
      <c r="U839" s="27" t="s">
        <v>100</v>
      </c>
      <c r="V839" s="27" t="s">
        <v>100</v>
      </c>
      <c r="W839"/>
      <c r="X839"/>
      <c r="Y839"/>
      <c r="Z839"/>
      <c r="AA839"/>
      <c r="AB839"/>
      <c r="AC839"/>
      <c r="AD839"/>
      <c r="AE839"/>
      <c r="AF839"/>
      <c r="AG839"/>
      <c r="AH839"/>
      <c r="AI839"/>
      <c r="AJ839"/>
      <c r="AK839"/>
      <c r="AL839"/>
      <c r="AM839"/>
      <c r="AN839"/>
      <c r="AO839"/>
      <c r="AP839"/>
      <c r="AQ839"/>
      <c r="AR839"/>
      <c r="AS839"/>
      <c r="AT839"/>
      <c r="AU839"/>
      <c r="AV839"/>
      <c r="AW839"/>
      <c r="AX839"/>
      <c r="AY839"/>
      <c r="AZ839"/>
      <c r="BA839"/>
      <c r="BB839"/>
      <c r="BC839"/>
      <c r="BD839"/>
      <c r="BE839"/>
      <c r="BF839"/>
      <c r="BG839"/>
      <c r="BH839"/>
      <c r="BI839"/>
      <c r="BJ839"/>
      <c r="BK839"/>
      <c r="BL839"/>
      <c r="BM839"/>
      <c r="BN839"/>
      <c r="BO839"/>
      <c r="BP839"/>
      <c r="BQ839"/>
      <c r="BR839"/>
      <c r="BS839"/>
      <c r="BT839"/>
      <c r="BU839"/>
      <c r="BV839"/>
      <c r="BW839"/>
      <c r="BX839"/>
      <c r="BY839"/>
      <c r="BZ839"/>
      <c r="CA839"/>
      <c r="CB839"/>
      <c r="CC839"/>
      <c r="CD839"/>
      <c r="CE839"/>
      <c r="CF839"/>
      <c r="CG839"/>
      <c r="CH839"/>
      <c r="CI839"/>
      <c r="CJ839"/>
      <c r="CK839"/>
      <c r="CL839"/>
      <c r="CM839"/>
      <c r="CN839"/>
      <c r="CO839"/>
      <c r="CP839"/>
      <c r="CQ839"/>
      <c r="CR839"/>
      <c r="CS839"/>
      <c r="CT839"/>
      <c r="CU839"/>
      <c r="CV839"/>
      <c r="CW839"/>
      <c r="CX839"/>
      <c r="CY839"/>
      <c r="CZ839"/>
      <c r="DA839"/>
      <c r="DB839"/>
      <c r="DC839"/>
      <c r="DD839"/>
      <c r="DE839"/>
      <c r="DF839"/>
      <c r="DG839"/>
      <c r="DH839"/>
      <c r="DI839"/>
      <c r="DJ839"/>
      <c r="DK839"/>
      <c r="DL839"/>
      <c r="DM839"/>
      <c r="DN839"/>
      <c r="DO839"/>
      <c r="DP839"/>
      <c r="DQ839"/>
      <c r="DR839"/>
      <c r="DS839"/>
      <c r="DT839"/>
      <c r="DU839"/>
      <c r="DV839"/>
      <c r="DW839"/>
      <c r="DX839"/>
      <c r="DY839"/>
      <c r="DZ839"/>
      <c r="EA839"/>
      <c r="EB839"/>
      <c r="EC839"/>
      <c r="ED839"/>
      <c r="EE839"/>
      <c r="EF839"/>
      <c r="EG839"/>
      <c r="EH839"/>
      <c r="EI839"/>
      <c r="EJ839"/>
      <c r="EK839"/>
      <c r="EL839"/>
      <c r="EM839"/>
      <c r="EN839"/>
      <c r="EO839"/>
      <c r="EP839"/>
      <c r="EQ839"/>
      <c r="ER839"/>
      <c r="ES839"/>
      <c r="ET839"/>
      <c r="EU839"/>
      <c r="EV839"/>
      <c r="EW839"/>
      <c r="EX839"/>
      <c r="EY839"/>
      <c r="EZ839"/>
      <c r="FA839"/>
      <c r="FB839"/>
      <c r="FC839"/>
      <c r="FD839"/>
      <c r="FE839"/>
      <c r="FF839"/>
      <c r="FG839"/>
      <c r="FH839"/>
      <c r="FI839"/>
      <c r="FJ839"/>
      <c r="FK839"/>
      <c r="FL839"/>
      <c r="FM839"/>
      <c r="FN839"/>
      <c r="FO839"/>
      <c r="FP839"/>
      <c r="FQ839"/>
      <c r="FR839"/>
      <c r="FS839"/>
      <c r="FT839"/>
      <c r="FU839"/>
      <c r="FV839"/>
      <c r="FW839"/>
      <c r="FX839"/>
      <c r="FY839"/>
      <c r="FZ839"/>
      <c r="GA839"/>
      <c r="GB839"/>
      <c r="GC839"/>
      <c r="GD839"/>
      <c r="GE839"/>
      <c r="GF839"/>
      <c r="GG839"/>
      <c r="GH839"/>
      <c r="GI839"/>
      <c r="GJ839"/>
      <c r="GK839"/>
      <c r="GL839"/>
      <c r="GM839"/>
      <c r="GN839"/>
      <c r="GO839"/>
      <c r="GP839"/>
      <c r="GQ839"/>
      <c r="GR839"/>
      <c r="GS839"/>
      <c r="GT839"/>
      <c r="GU839"/>
      <c r="GV839"/>
      <c r="GW839"/>
      <c r="GX839"/>
      <c r="GY839"/>
      <c r="GZ839"/>
      <c r="HA839"/>
      <c r="HB839"/>
      <c r="HC839"/>
      <c r="HD839"/>
      <c r="HE839"/>
      <c r="HF839"/>
      <c r="HG839"/>
      <c r="HH839"/>
      <c r="HI839"/>
      <c r="HJ839"/>
      <c r="HK839"/>
      <c r="HL839"/>
      <c r="HM839"/>
      <c r="HN839"/>
      <c r="HO839"/>
      <c r="HP839"/>
      <c r="HQ839"/>
      <c r="HR839"/>
      <c r="HS839"/>
      <c r="HT839"/>
      <c r="HU839"/>
      <c r="HV839"/>
      <c r="HW839"/>
      <c r="HX839"/>
      <c r="HY839"/>
      <c r="HZ839"/>
      <c r="IA839"/>
      <c r="IB839"/>
      <c r="IC839"/>
      <c r="ID839"/>
      <c r="IE839"/>
      <c r="IF839"/>
      <c r="IG839"/>
      <c r="IH839"/>
      <c r="II839"/>
      <c r="IJ839"/>
      <c r="IK839"/>
      <c r="IL839"/>
      <c r="IM839"/>
      <c r="IN839"/>
      <c r="IO839"/>
      <c r="IP839"/>
      <c r="IQ839"/>
      <c r="IR839"/>
      <c r="IS839"/>
      <c r="IT839"/>
      <c r="IU839"/>
      <c r="IV839"/>
      <c r="IW839"/>
      <c r="IX839"/>
      <c r="IY839"/>
      <c r="IZ839"/>
      <c r="JA839"/>
      <c r="JB839"/>
      <c r="JC839"/>
      <c r="JD839"/>
      <c r="JE839"/>
      <c r="JF839"/>
      <c r="JG839"/>
      <c r="JH839"/>
      <c r="JI839"/>
      <c r="JJ839"/>
      <c r="JK839"/>
      <c r="JL839"/>
      <c r="JM839"/>
      <c r="JN839"/>
      <c r="JO839"/>
      <c r="JP839"/>
      <c r="JQ839"/>
      <c r="JR839"/>
      <c r="JS839"/>
      <c r="JT839"/>
      <c r="JU839"/>
      <c r="JV839"/>
      <c r="JW839"/>
      <c r="JX839"/>
      <c r="JY839"/>
      <c r="JZ839"/>
      <c r="KA839"/>
      <c r="KB839"/>
      <c r="KC839"/>
      <c r="KD839"/>
      <c r="KE839"/>
      <c r="KF839"/>
      <c r="KG839"/>
      <c r="KH839"/>
      <c r="KI839"/>
      <c r="KJ839"/>
      <c r="KK839"/>
      <c r="KL839"/>
      <c r="KM839"/>
      <c r="KN839"/>
      <c r="KO839"/>
      <c r="KP839"/>
      <c r="KQ839"/>
      <c r="KR839"/>
      <c r="KS839"/>
      <c r="KT839"/>
      <c r="KU839"/>
      <c r="KV839"/>
      <c r="KW839"/>
      <c r="KX839"/>
      <c r="KY839"/>
      <c r="KZ839"/>
      <c r="LA839"/>
      <c r="LB839"/>
      <c r="LC839"/>
      <c r="LD839"/>
      <c r="LE839"/>
      <c r="LF839"/>
      <c r="LG839"/>
      <c r="LH839"/>
      <c r="LI839"/>
      <c r="LJ839"/>
      <c r="LK839"/>
      <c r="LL839"/>
      <c r="LM839"/>
      <c r="LN839"/>
      <c r="LO839"/>
      <c r="LP839"/>
      <c r="LQ839"/>
      <c r="LR839"/>
      <c r="LS839"/>
      <c r="LT839"/>
      <c r="LU839"/>
      <c r="LV839"/>
      <c r="LW839"/>
      <c r="LX839"/>
      <c r="LY839"/>
      <c r="LZ839"/>
      <c r="MA839"/>
      <c r="MB839"/>
      <c r="MC839"/>
      <c r="MD839"/>
      <c r="ME839"/>
      <c r="MF839"/>
      <c r="MG839"/>
      <c r="MH839"/>
      <c r="MI839"/>
      <c r="MJ839"/>
      <c r="MK839"/>
      <c r="ML839"/>
      <c r="MM839"/>
      <c r="MN839"/>
      <c r="MO839"/>
      <c r="MP839"/>
      <c r="MQ839"/>
      <c r="MR839"/>
      <c r="MS839"/>
      <c r="MT839"/>
      <c r="MU839"/>
      <c r="MV839"/>
      <c r="MW839"/>
      <c r="MX839"/>
      <c r="MY839"/>
      <c r="MZ839"/>
      <c r="NA839"/>
      <c r="NB839"/>
      <c r="NC839"/>
      <c r="ND839"/>
      <c r="NE839"/>
      <c r="NF839"/>
      <c r="NG839"/>
      <c r="NH839"/>
      <c r="NI839"/>
      <c r="NJ839"/>
      <c r="NK839"/>
      <c r="NL839"/>
      <c r="NM839"/>
      <c r="NN839"/>
      <c r="NO839"/>
      <c r="NP839"/>
      <c r="NQ839"/>
      <c r="NR839"/>
      <c r="NS839"/>
      <c r="NT839"/>
      <c r="NU839"/>
      <c r="NV839"/>
      <c r="NW839"/>
      <c r="NX839"/>
      <c r="NY839"/>
      <c r="NZ839"/>
      <c r="OA839"/>
      <c r="OB839"/>
      <c r="OC839"/>
      <c r="OD839"/>
      <c r="OE839"/>
      <c r="OF839"/>
      <c r="OG839"/>
      <c r="OH839"/>
      <c r="OI839"/>
      <c r="OJ839"/>
      <c r="OK839"/>
      <c r="OL839"/>
      <c r="OM839"/>
      <c r="ON839"/>
      <c r="OO839"/>
      <c r="OP839"/>
      <c r="OQ839"/>
      <c r="OR839"/>
      <c r="OS839"/>
      <c r="OT839"/>
      <c r="OU839"/>
      <c r="OV839"/>
      <c r="OW839"/>
      <c r="OX839"/>
      <c r="OY839"/>
      <c r="OZ839"/>
      <c r="PA839"/>
      <c r="PB839"/>
      <c r="PC839"/>
      <c r="PD839"/>
      <c r="PE839"/>
      <c r="PF839"/>
      <c r="PG839"/>
      <c r="PH839"/>
      <c r="PI839"/>
      <c r="PJ839"/>
      <c r="PK839"/>
      <c r="PL839"/>
      <c r="PM839"/>
      <c r="PN839"/>
      <c r="PO839"/>
      <c r="PP839"/>
      <c r="PQ839"/>
      <c r="PR839"/>
      <c r="PS839"/>
      <c r="PT839"/>
      <c r="PU839"/>
      <c r="PV839"/>
      <c r="PW839"/>
      <c r="PX839"/>
      <c r="PY839"/>
      <c r="PZ839"/>
      <c r="QA839"/>
      <c r="QB839"/>
      <c r="QC839"/>
      <c r="QD839"/>
      <c r="QE839"/>
      <c r="QF839"/>
      <c r="QG839"/>
      <c r="QH839"/>
      <c r="QI839"/>
      <c r="QJ839"/>
      <c r="QK839"/>
      <c r="QL839"/>
      <c r="QM839"/>
      <c r="QN839"/>
      <c r="QO839"/>
      <c r="QP839"/>
      <c r="QQ839"/>
      <c r="QR839"/>
      <c r="QS839"/>
      <c r="QT839"/>
      <c r="QU839"/>
      <c r="QV839"/>
      <c r="QW839"/>
      <c r="QX839"/>
      <c r="QY839"/>
      <c r="QZ839"/>
      <c r="RA839"/>
      <c r="RB839"/>
      <c r="RC839"/>
      <c r="RD839"/>
      <c r="RE839"/>
      <c r="RF839"/>
      <c r="RG839"/>
      <c r="RH839"/>
      <c r="RI839"/>
      <c r="RJ839"/>
      <c r="RK839"/>
      <c r="RL839"/>
      <c r="RM839"/>
      <c r="RN839"/>
      <c r="RO839"/>
      <c r="RP839"/>
      <c r="RQ839"/>
      <c r="RR839"/>
      <c r="RS839"/>
      <c r="RT839"/>
      <c r="RU839"/>
      <c r="RV839"/>
      <c r="RW839"/>
      <c r="RX839"/>
      <c r="RY839"/>
      <c r="RZ839"/>
      <c r="SA839"/>
      <c r="SB839"/>
      <c r="SC839"/>
      <c r="SD839"/>
      <c r="SE839"/>
      <c r="SF839"/>
      <c r="SG839"/>
      <c r="SH839"/>
      <c r="SI839"/>
      <c r="SJ839"/>
      <c r="SK839"/>
      <c r="SL839"/>
      <c r="SM839"/>
      <c r="SN839"/>
      <c r="SO839"/>
      <c r="SP839"/>
    </row>
    <row r="840" spans="1:510" ht="16.5" customHeight="1" x14ac:dyDescent="0.2">
      <c r="A840" s="20">
        <v>232</v>
      </c>
      <c r="B840" s="20" t="s">
        <v>62</v>
      </c>
      <c r="C840" s="20" t="s">
        <v>915</v>
      </c>
      <c r="D840" s="20" t="s">
        <v>38</v>
      </c>
      <c r="E840" s="20" t="s">
        <v>1345</v>
      </c>
      <c r="F840" s="22" t="s">
        <v>932</v>
      </c>
      <c r="G840" s="20" t="s">
        <v>42</v>
      </c>
      <c r="H840" s="20" t="s">
        <v>35</v>
      </c>
      <c r="I840" s="20" t="s">
        <v>81</v>
      </c>
      <c r="J840" s="22" t="s">
        <v>915</v>
      </c>
      <c r="K840" s="20"/>
      <c r="L840" s="20"/>
      <c r="M840" s="20"/>
      <c r="N840" s="20"/>
      <c r="O840" s="23"/>
      <c r="P840" s="23">
        <v>2083636</v>
      </c>
      <c r="Q840" s="24">
        <v>1</v>
      </c>
      <c r="R840" s="25">
        <v>45901</v>
      </c>
      <c r="S840" s="20" t="s">
        <v>83</v>
      </c>
      <c r="T840" s="26">
        <f t="shared" si="15"/>
        <v>2083636</v>
      </c>
      <c r="U840" s="27" t="s">
        <v>100</v>
      </c>
      <c r="V840" s="27" t="s">
        <v>100</v>
      </c>
      <c r="W840"/>
      <c r="X840"/>
      <c r="Y840"/>
      <c r="Z840"/>
      <c r="AA840"/>
      <c r="AB840"/>
      <c r="AC840"/>
      <c r="AD840"/>
      <c r="AE840"/>
      <c r="AF840"/>
      <c r="AG840"/>
      <c r="AH840"/>
      <c r="AI840"/>
      <c r="AJ840"/>
      <c r="AK840"/>
      <c r="AL840"/>
      <c r="AM840"/>
      <c r="AN840"/>
      <c r="AO840"/>
      <c r="AP840"/>
      <c r="AQ840"/>
      <c r="AR840"/>
      <c r="AS840"/>
      <c r="AT840"/>
      <c r="AU840"/>
      <c r="AV840"/>
      <c r="AW840"/>
      <c r="AX840"/>
      <c r="AY840"/>
      <c r="AZ840"/>
      <c r="BA840"/>
      <c r="BB840"/>
      <c r="BC840"/>
      <c r="BD840"/>
      <c r="BE840"/>
      <c r="BF840"/>
      <c r="BG840"/>
      <c r="BH840"/>
      <c r="BI840"/>
      <c r="BJ840"/>
      <c r="BK840"/>
      <c r="BL840"/>
      <c r="BM840"/>
      <c r="BN840"/>
      <c r="BO840"/>
      <c r="BP840"/>
      <c r="BQ840"/>
      <c r="BR840"/>
      <c r="BS840"/>
      <c r="BT840"/>
      <c r="BU840"/>
      <c r="BV840"/>
      <c r="BW840"/>
      <c r="BX840"/>
      <c r="BY840"/>
      <c r="BZ840"/>
      <c r="CA840"/>
      <c r="CB840"/>
      <c r="CC840"/>
      <c r="CD840"/>
      <c r="CE840"/>
      <c r="CF840"/>
      <c r="CG840"/>
      <c r="CH840"/>
      <c r="CI840"/>
      <c r="CJ840"/>
      <c r="CK840"/>
      <c r="CL840"/>
      <c r="CM840"/>
      <c r="CN840"/>
      <c r="CO840"/>
      <c r="CP840"/>
      <c r="CQ840"/>
      <c r="CR840"/>
      <c r="CS840"/>
      <c r="CT840"/>
      <c r="CU840"/>
      <c r="CV840"/>
      <c r="CW840"/>
      <c r="CX840"/>
      <c r="CY840"/>
      <c r="CZ840"/>
      <c r="DA840"/>
      <c r="DB840"/>
      <c r="DC840"/>
      <c r="DD840"/>
      <c r="DE840"/>
      <c r="DF840"/>
      <c r="DG840"/>
      <c r="DH840"/>
      <c r="DI840"/>
      <c r="DJ840"/>
      <c r="DK840"/>
      <c r="DL840"/>
      <c r="DM840"/>
      <c r="DN840"/>
      <c r="DO840"/>
      <c r="DP840"/>
      <c r="DQ840"/>
      <c r="DR840"/>
      <c r="DS840"/>
      <c r="DT840"/>
      <c r="DU840"/>
      <c r="DV840"/>
      <c r="DW840"/>
      <c r="DX840"/>
      <c r="DY840"/>
      <c r="DZ840"/>
      <c r="EA840"/>
      <c r="EB840"/>
      <c r="EC840"/>
      <c r="ED840"/>
      <c r="EE840"/>
      <c r="EF840"/>
      <c r="EG840"/>
      <c r="EH840"/>
      <c r="EI840"/>
      <c r="EJ840"/>
      <c r="EK840"/>
      <c r="EL840"/>
      <c r="EM840"/>
      <c r="EN840"/>
      <c r="EO840"/>
      <c r="EP840"/>
      <c r="EQ840"/>
      <c r="ER840"/>
      <c r="ES840"/>
      <c r="ET840"/>
      <c r="EU840"/>
      <c r="EV840"/>
      <c r="EW840"/>
      <c r="EX840"/>
      <c r="EY840"/>
      <c r="EZ840"/>
      <c r="FA840"/>
      <c r="FB840"/>
      <c r="FC840"/>
      <c r="FD840"/>
      <c r="FE840"/>
      <c r="FF840"/>
      <c r="FG840"/>
      <c r="FH840"/>
      <c r="FI840"/>
      <c r="FJ840"/>
      <c r="FK840"/>
      <c r="FL840"/>
      <c r="FM840"/>
      <c r="FN840"/>
      <c r="FO840"/>
      <c r="FP840"/>
      <c r="FQ840"/>
      <c r="FR840"/>
      <c r="FS840"/>
      <c r="FT840"/>
      <c r="FU840"/>
      <c r="FV840"/>
      <c r="FW840"/>
      <c r="FX840"/>
      <c r="FY840"/>
      <c r="FZ840"/>
      <c r="GA840"/>
      <c r="GB840"/>
      <c r="GC840"/>
      <c r="GD840"/>
      <c r="GE840"/>
      <c r="GF840"/>
      <c r="GG840"/>
      <c r="GH840"/>
      <c r="GI840"/>
      <c r="GJ840"/>
      <c r="GK840"/>
      <c r="GL840"/>
      <c r="GM840"/>
      <c r="GN840"/>
      <c r="GO840"/>
      <c r="GP840"/>
      <c r="GQ840"/>
      <c r="GR840"/>
      <c r="GS840"/>
      <c r="GT840"/>
      <c r="GU840"/>
      <c r="GV840"/>
      <c r="GW840"/>
      <c r="GX840"/>
      <c r="GY840"/>
      <c r="GZ840"/>
      <c r="HA840"/>
      <c r="HB840"/>
      <c r="HC840"/>
      <c r="HD840"/>
      <c r="HE840"/>
      <c r="HF840"/>
      <c r="HG840"/>
      <c r="HH840"/>
      <c r="HI840"/>
      <c r="HJ840"/>
      <c r="HK840"/>
      <c r="HL840"/>
      <c r="HM840"/>
      <c r="HN840"/>
      <c r="HO840"/>
      <c r="HP840"/>
      <c r="HQ840"/>
      <c r="HR840"/>
      <c r="HS840"/>
      <c r="HT840"/>
      <c r="HU840"/>
      <c r="HV840"/>
      <c r="HW840"/>
      <c r="HX840"/>
      <c r="HY840"/>
      <c r="HZ840"/>
      <c r="IA840"/>
      <c r="IB840"/>
      <c r="IC840"/>
      <c r="ID840"/>
      <c r="IE840"/>
      <c r="IF840"/>
      <c r="IG840"/>
      <c r="IH840"/>
      <c r="II840"/>
      <c r="IJ840"/>
      <c r="IK840"/>
      <c r="IL840"/>
      <c r="IM840"/>
      <c r="IN840"/>
      <c r="IO840"/>
      <c r="IP840"/>
      <c r="IQ840"/>
      <c r="IR840"/>
      <c r="IS840"/>
      <c r="IT840"/>
      <c r="IU840"/>
      <c r="IV840"/>
      <c r="IW840"/>
      <c r="IX840"/>
      <c r="IY840"/>
      <c r="IZ840"/>
      <c r="JA840"/>
      <c r="JB840"/>
      <c r="JC840"/>
      <c r="JD840"/>
      <c r="JE840"/>
      <c r="JF840"/>
      <c r="JG840"/>
      <c r="JH840"/>
      <c r="JI840"/>
      <c r="JJ840"/>
      <c r="JK840"/>
      <c r="JL840"/>
      <c r="JM840"/>
      <c r="JN840"/>
      <c r="JO840"/>
      <c r="JP840"/>
      <c r="JQ840"/>
      <c r="JR840"/>
      <c r="JS840"/>
      <c r="JT840"/>
      <c r="JU840"/>
      <c r="JV840"/>
      <c r="JW840"/>
      <c r="JX840"/>
      <c r="JY840"/>
      <c r="JZ840"/>
      <c r="KA840"/>
      <c r="KB840"/>
      <c r="KC840"/>
      <c r="KD840"/>
      <c r="KE840"/>
      <c r="KF840"/>
      <c r="KG840"/>
      <c r="KH840"/>
      <c r="KI840"/>
      <c r="KJ840"/>
      <c r="KK840"/>
      <c r="KL840"/>
      <c r="KM840"/>
      <c r="KN840"/>
      <c r="KO840"/>
      <c r="KP840"/>
      <c r="KQ840"/>
      <c r="KR840"/>
      <c r="KS840"/>
      <c r="KT840"/>
      <c r="KU840"/>
      <c r="KV840"/>
      <c r="KW840"/>
      <c r="KX840"/>
      <c r="KY840"/>
      <c r="KZ840"/>
      <c r="LA840"/>
      <c r="LB840"/>
      <c r="LC840"/>
      <c r="LD840"/>
      <c r="LE840"/>
      <c r="LF840"/>
      <c r="LG840"/>
      <c r="LH840"/>
      <c r="LI840"/>
      <c r="LJ840"/>
      <c r="LK840"/>
      <c r="LL840"/>
      <c r="LM840"/>
      <c r="LN840"/>
      <c r="LO840"/>
      <c r="LP840"/>
      <c r="LQ840"/>
      <c r="LR840"/>
      <c r="LS840"/>
      <c r="LT840"/>
      <c r="LU840"/>
      <c r="LV840"/>
      <c r="LW840"/>
      <c r="LX840"/>
      <c r="LY840"/>
      <c r="LZ840"/>
      <c r="MA840"/>
      <c r="MB840"/>
      <c r="MC840"/>
      <c r="MD840"/>
      <c r="ME840"/>
      <c r="MF840"/>
      <c r="MG840"/>
      <c r="MH840"/>
      <c r="MI840"/>
      <c r="MJ840"/>
      <c r="MK840"/>
      <c r="ML840"/>
      <c r="MM840"/>
      <c r="MN840"/>
      <c r="MO840"/>
      <c r="MP840"/>
      <c r="MQ840"/>
      <c r="MR840"/>
      <c r="MS840"/>
      <c r="MT840"/>
      <c r="MU840"/>
      <c r="MV840"/>
      <c r="MW840"/>
      <c r="MX840"/>
      <c r="MY840"/>
      <c r="MZ840"/>
      <c r="NA840"/>
      <c r="NB840"/>
      <c r="NC840"/>
      <c r="ND840"/>
      <c r="NE840"/>
      <c r="NF840"/>
      <c r="NG840"/>
      <c r="NH840"/>
      <c r="NI840"/>
      <c r="NJ840"/>
      <c r="NK840"/>
      <c r="NL840"/>
      <c r="NM840"/>
      <c r="NN840"/>
      <c r="NO840"/>
      <c r="NP840"/>
      <c r="NQ840"/>
      <c r="NR840"/>
      <c r="NS840"/>
      <c r="NT840"/>
      <c r="NU840"/>
      <c r="NV840"/>
      <c r="NW840"/>
      <c r="NX840"/>
      <c r="NY840"/>
      <c r="NZ840"/>
      <c r="OA840"/>
      <c r="OB840"/>
      <c r="OC840"/>
      <c r="OD840"/>
      <c r="OE840"/>
      <c r="OF840"/>
      <c r="OG840"/>
      <c r="OH840"/>
      <c r="OI840"/>
      <c r="OJ840"/>
      <c r="OK840"/>
      <c r="OL840"/>
      <c r="OM840"/>
      <c r="ON840"/>
      <c r="OO840"/>
      <c r="OP840"/>
      <c r="OQ840"/>
      <c r="OR840"/>
      <c r="OS840"/>
      <c r="OT840"/>
      <c r="OU840"/>
      <c r="OV840"/>
      <c r="OW840"/>
      <c r="OX840"/>
      <c r="OY840"/>
      <c r="OZ840"/>
      <c r="PA840"/>
      <c r="PB840"/>
      <c r="PC840"/>
      <c r="PD840"/>
      <c r="PE840"/>
      <c r="PF840"/>
      <c r="PG840"/>
      <c r="PH840"/>
      <c r="PI840"/>
      <c r="PJ840"/>
      <c r="PK840"/>
      <c r="PL840"/>
      <c r="PM840"/>
      <c r="PN840"/>
      <c r="PO840"/>
      <c r="PP840"/>
      <c r="PQ840"/>
      <c r="PR840"/>
      <c r="PS840"/>
      <c r="PT840"/>
      <c r="PU840"/>
      <c r="PV840"/>
      <c r="PW840"/>
      <c r="PX840"/>
      <c r="PY840"/>
      <c r="PZ840"/>
      <c r="QA840"/>
      <c r="QB840"/>
      <c r="QC840"/>
      <c r="QD840"/>
      <c r="QE840"/>
      <c r="QF840"/>
      <c r="QG840"/>
      <c r="QH840"/>
      <c r="QI840"/>
      <c r="QJ840"/>
      <c r="QK840"/>
      <c r="QL840"/>
      <c r="QM840"/>
      <c r="QN840"/>
      <c r="QO840"/>
      <c r="QP840"/>
      <c r="QQ840"/>
      <c r="QR840"/>
      <c r="QS840"/>
      <c r="QT840"/>
      <c r="QU840"/>
      <c r="QV840"/>
      <c r="QW840"/>
      <c r="QX840"/>
      <c r="QY840"/>
      <c r="QZ840"/>
      <c r="RA840"/>
      <c r="RB840"/>
      <c r="RC840"/>
      <c r="RD840"/>
      <c r="RE840"/>
      <c r="RF840"/>
      <c r="RG840"/>
      <c r="RH840"/>
      <c r="RI840"/>
      <c r="RJ840"/>
      <c r="RK840"/>
      <c r="RL840"/>
      <c r="RM840"/>
      <c r="RN840"/>
      <c r="RO840"/>
      <c r="RP840"/>
      <c r="RQ840"/>
      <c r="RR840"/>
      <c r="RS840"/>
      <c r="RT840"/>
      <c r="RU840"/>
      <c r="RV840"/>
      <c r="RW840"/>
      <c r="RX840"/>
      <c r="RY840"/>
      <c r="RZ840"/>
      <c r="SA840"/>
      <c r="SB840"/>
      <c r="SC840"/>
      <c r="SD840"/>
      <c r="SE840"/>
      <c r="SF840"/>
      <c r="SG840"/>
      <c r="SH840"/>
      <c r="SI840"/>
      <c r="SJ840"/>
      <c r="SK840"/>
      <c r="SL840"/>
      <c r="SM840"/>
      <c r="SN840"/>
      <c r="SO840"/>
      <c r="SP840"/>
    </row>
    <row r="841" spans="1:510" ht="16.5" customHeight="1" x14ac:dyDescent="0.2">
      <c r="A841" s="20">
        <v>233</v>
      </c>
      <c r="B841" s="20" t="s">
        <v>62</v>
      </c>
      <c r="C841" s="20" t="s">
        <v>915</v>
      </c>
      <c r="D841" s="20" t="s">
        <v>38</v>
      </c>
      <c r="E841" s="20" t="s">
        <v>1345</v>
      </c>
      <c r="F841" s="22" t="s">
        <v>932</v>
      </c>
      <c r="G841" s="20" t="s">
        <v>42</v>
      </c>
      <c r="H841" s="20" t="s">
        <v>35</v>
      </c>
      <c r="I841" s="20" t="s">
        <v>81</v>
      </c>
      <c r="J841" s="22" t="s">
        <v>915</v>
      </c>
      <c r="K841" s="20"/>
      <c r="L841" s="20"/>
      <c r="M841" s="20"/>
      <c r="N841" s="20"/>
      <c r="O841" s="23"/>
      <c r="P841" s="23">
        <v>2083636</v>
      </c>
      <c r="Q841" s="24">
        <v>1</v>
      </c>
      <c r="R841" s="25">
        <v>45931</v>
      </c>
      <c r="S841" s="20" t="s">
        <v>83</v>
      </c>
      <c r="T841" s="26">
        <f t="shared" si="15"/>
        <v>2083636</v>
      </c>
      <c r="U841" s="27" t="s">
        <v>100</v>
      </c>
      <c r="V841" s="27" t="s">
        <v>100</v>
      </c>
      <c r="W841"/>
      <c r="X841"/>
      <c r="Y841"/>
      <c r="Z841"/>
      <c r="AA841"/>
      <c r="AB841"/>
      <c r="AC841"/>
      <c r="AD841"/>
      <c r="AE841"/>
      <c r="AF841"/>
      <c r="AG841"/>
      <c r="AH841"/>
      <c r="AI841"/>
      <c r="AJ841"/>
      <c r="AK841"/>
      <c r="AL841"/>
      <c r="AM841"/>
      <c r="AN841"/>
      <c r="AO841"/>
      <c r="AP841"/>
      <c r="AQ841"/>
      <c r="AR841"/>
      <c r="AS841"/>
      <c r="AT841"/>
      <c r="AU841"/>
      <c r="AV841"/>
      <c r="AW841"/>
      <c r="AX841"/>
      <c r="AY841"/>
      <c r="AZ841"/>
      <c r="BA841"/>
      <c r="BB841"/>
      <c r="BC841"/>
      <c r="BD841"/>
      <c r="BE841"/>
      <c r="BF841"/>
      <c r="BG841"/>
      <c r="BH841"/>
      <c r="BI841"/>
      <c r="BJ841"/>
      <c r="BK841"/>
      <c r="BL841"/>
      <c r="BM841"/>
      <c r="BN841"/>
      <c r="BO841"/>
      <c r="BP841"/>
      <c r="BQ841"/>
      <c r="BR841"/>
      <c r="BS841"/>
      <c r="BT841"/>
      <c r="BU841"/>
      <c r="BV841"/>
      <c r="BW841"/>
      <c r="BX841"/>
      <c r="BY841"/>
      <c r="BZ841"/>
      <c r="CA841"/>
      <c r="CB841"/>
      <c r="CC841"/>
      <c r="CD841"/>
      <c r="CE841"/>
      <c r="CF841"/>
      <c r="CG841"/>
      <c r="CH841"/>
      <c r="CI841"/>
      <c r="CJ841"/>
      <c r="CK841"/>
      <c r="CL841"/>
      <c r="CM841"/>
      <c r="CN841"/>
      <c r="CO841"/>
      <c r="CP841"/>
      <c r="CQ841"/>
      <c r="CR841"/>
      <c r="CS841"/>
      <c r="CT841"/>
      <c r="CU841"/>
      <c r="CV841"/>
      <c r="CW841"/>
      <c r="CX841"/>
      <c r="CY841"/>
      <c r="CZ841"/>
      <c r="DA841"/>
      <c r="DB841"/>
      <c r="DC841"/>
      <c r="DD841"/>
      <c r="DE841"/>
      <c r="DF841"/>
      <c r="DG841"/>
      <c r="DH841"/>
      <c r="DI841"/>
      <c r="DJ841"/>
      <c r="DK841"/>
      <c r="DL841"/>
      <c r="DM841"/>
      <c r="DN841"/>
      <c r="DO841"/>
      <c r="DP841"/>
      <c r="DQ841"/>
      <c r="DR841"/>
      <c r="DS841"/>
      <c r="DT841"/>
      <c r="DU841"/>
      <c r="DV841"/>
      <c r="DW841"/>
      <c r="DX841"/>
      <c r="DY841"/>
      <c r="DZ841"/>
      <c r="EA841"/>
      <c r="EB841"/>
      <c r="EC841"/>
      <c r="ED841"/>
      <c r="EE841"/>
      <c r="EF841"/>
      <c r="EG841"/>
      <c r="EH841"/>
      <c r="EI841"/>
      <c r="EJ841"/>
      <c r="EK841"/>
      <c r="EL841"/>
      <c r="EM841"/>
      <c r="EN841"/>
      <c r="EO841"/>
      <c r="EP841"/>
      <c r="EQ841"/>
      <c r="ER841"/>
      <c r="ES841"/>
      <c r="ET841"/>
      <c r="EU841"/>
      <c r="EV841"/>
      <c r="EW841"/>
      <c r="EX841"/>
      <c r="EY841"/>
      <c r="EZ841"/>
      <c r="FA841"/>
      <c r="FB841"/>
      <c r="FC841"/>
      <c r="FD841"/>
      <c r="FE841"/>
      <c r="FF841"/>
      <c r="FG841"/>
      <c r="FH841"/>
      <c r="FI841"/>
      <c r="FJ841"/>
      <c r="FK841"/>
      <c r="FL841"/>
      <c r="FM841"/>
      <c r="FN841"/>
      <c r="FO841"/>
      <c r="FP841"/>
      <c r="FQ841"/>
      <c r="FR841"/>
      <c r="FS841"/>
      <c r="FT841"/>
      <c r="FU841"/>
      <c r="FV841"/>
      <c r="FW841"/>
      <c r="FX841"/>
      <c r="FY841"/>
      <c r="FZ841"/>
      <c r="GA841"/>
      <c r="GB841"/>
      <c r="GC841"/>
      <c r="GD841"/>
      <c r="GE841"/>
      <c r="GF841"/>
      <c r="GG841"/>
      <c r="GH841"/>
      <c r="GI841"/>
      <c r="GJ841"/>
      <c r="GK841"/>
      <c r="GL841"/>
      <c r="GM841"/>
      <c r="GN841"/>
      <c r="GO841"/>
      <c r="GP841"/>
      <c r="GQ841"/>
      <c r="GR841"/>
      <c r="GS841"/>
      <c r="GT841"/>
      <c r="GU841"/>
      <c r="GV841"/>
      <c r="GW841"/>
      <c r="GX841"/>
      <c r="GY841"/>
      <c r="GZ841"/>
      <c r="HA841"/>
      <c r="HB841"/>
      <c r="HC841"/>
      <c r="HD841"/>
      <c r="HE841"/>
      <c r="HF841"/>
      <c r="HG841"/>
      <c r="HH841"/>
      <c r="HI841"/>
      <c r="HJ841"/>
      <c r="HK841"/>
      <c r="HL841"/>
      <c r="HM841"/>
      <c r="HN841"/>
      <c r="HO841"/>
      <c r="HP841"/>
      <c r="HQ841"/>
      <c r="HR841"/>
      <c r="HS841"/>
      <c r="HT841"/>
      <c r="HU841"/>
      <c r="HV841"/>
      <c r="HW841"/>
      <c r="HX841"/>
      <c r="HY841"/>
      <c r="HZ841"/>
      <c r="IA841"/>
      <c r="IB841"/>
      <c r="IC841"/>
      <c r="ID841"/>
      <c r="IE841"/>
      <c r="IF841"/>
      <c r="IG841"/>
      <c r="IH841"/>
      <c r="II841"/>
      <c r="IJ841"/>
      <c r="IK841"/>
      <c r="IL841"/>
      <c r="IM841"/>
      <c r="IN841"/>
      <c r="IO841"/>
      <c r="IP841"/>
      <c r="IQ841"/>
      <c r="IR841"/>
      <c r="IS841"/>
      <c r="IT841"/>
      <c r="IU841"/>
      <c r="IV841"/>
      <c r="IW841"/>
      <c r="IX841"/>
      <c r="IY841"/>
      <c r="IZ841"/>
      <c r="JA841"/>
      <c r="JB841"/>
      <c r="JC841"/>
      <c r="JD841"/>
      <c r="JE841"/>
      <c r="JF841"/>
      <c r="JG841"/>
      <c r="JH841"/>
      <c r="JI841"/>
      <c r="JJ841"/>
      <c r="JK841"/>
      <c r="JL841"/>
      <c r="JM841"/>
      <c r="JN841"/>
      <c r="JO841"/>
      <c r="JP841"/>
      <c r="JQ841"/>
      <c r="JR841"/>
      <c r="JS841"/>
      <c r="JT841"/>
      <c r="JU841"/>
      <c r="JV841"/>
      <c r="JW841"/>
      <c r="JX841"/>
      <c r="JY841"/>
      <c r="JZ841"/>
      <c r="KA841"/>
      <c r="KB841"/>
      <c r="KC841"/>
      <c r="KD841"/>
      <c r="KE841"/>
      <c r="KF841"/>
      <c r="KG841"/>
      <c r="KH841"/>
      <c r="KI841"/>
      <c r="KJ841"/>
      <c r="KK841"/>
      <c r="KL841"/>
      <c r="KM841"/>
      <c r="KN841"/>
      <c r="KO841"/>
      <c r="KP841"/>
      <c r="KQ841"/>
      <c r="KR841"/>
      <c r="KS841"/>
      <c r="KT841"/>
      <c r="KU841"/>
      <c r="KV841"/>
      <c r="KW841"/>
      <c r="KX841"/>
      <c r="KY841"/>
      <c r="KZ841"/>
      <c r="LA841"/>
      <c r="LB841"/>
      <c r="LC841"/>
      <c r="LD841"/>
      <c r="LE841"/>
      <c r="LF841"/>
      <c r="LG841"/>
      <c r="LH841"/>
      <c r="LI841"/>
      <c r="LJ841"/>
      <c r="LK841"/>
      <c r="LL841"/>
      <c r="LM841"/>
      <c r="LN841"/>
      <c r="LO841"/>
      <c r="LP841"/>
      <c r="LQ841"/>
      <c r="LR841"/>
      <c r="LS841"/>
      <c r="LT841"/>
      <c r="LU841"/>
      <c r="LV841"/>
      <c r="LW841"/>
      <c r="LX841"/>
      <c r="LY841"/>
      <c r="LZ841"/>
      <c r="MA841"/>
      <c r="MB841"/>
      <c r="MC841"/>
      <c r="MD841"/>
      <c r="ME841"/>
      <c r="MF841"/>
      <c r="MG841"/>
      <c r="MH841"/>
      <c r="MI841"/>
      <c r="MJ841"/>
      <c r="MK841"/>
      <c r="ML841"/>
      <c r="MM841"/>
      <c r="MN841"/>
      <c r="MO841"/>
      <c r="MP841"/>
      <c r="MQ841"/>
      <c r="MR841"/>
      <c r="MS841"/>
      <c r="MT841"/>
      <c r="MU841"/>
      <c r="MV841"/>
      <c r="MW841"/>
      <c r="MX841"/>
      <c r="MY841"/>
      <c r="MZ841"/>
      <c r="NA841"/>
      <c r="NB841"/>
      <c r="NC841"/>
      <c r="ND841"/>
      <c r="NE841"/>
      <c r="NF841"/>
      <c r="NG841"/>
      <c r="NH841"/>
      <c r="NI841"/>
      <c r="NJ841"/>
      <c r="NK841"/>
      <c r="NL841"/>
      <c r="NM841"/>
      <c r="NN841"/>
      <c r="NO841"/>
      <c r="NP841"/>
      <c r="NQ841"/>
      <c r="NR841"/>
      <c r="NS841"/>
      <c r="NT841"/>
      <c r="NU841"/>
      <c r="NV841"/>
      <c r="NW841"/>
      <c r="NX841"/>
      <c r="NY841"/>
      <c r="NZ841"/>
      <c r="OA841"/>
      <c r="OB841"/>
      <c r="OC841"/>
      <c r="OD841"/>
      <c r="OE841"/>
      <c r="OF841"/>
      <c r="OG841"/>
      <c r="OH841"/>
      <c r="OI841"/>
      <c r="OJ841"/>
      <c r="OK841"/>
      <c r="OL841"/>
      <c r="OM841"/>
      <c r="ON841"/>
      <c r="OO841"/>
      <c r="OP841"/>
      <c r="OQ841"/>
      <c r="OR841"/>
      <c r="OS841"/>
      <c r="OT841"/>
      <c r="OU841"/>
      <c r="OV841"/>
      <c r="OW841"/>
      <c r="OX841"/>
      <c r="OY841"/>
      <c r="OZ841"/>
      <c r="PA841"/>
      <c r="PB841"/>
      <c r="PC841"/>
      <c r="PD841"/>
      <c r="PE841"/>
      <c r="PF841"/>
      <c r="PG841"/>
      <c r="PH841"/>
      <c r="PI841"/>
      <c r="PJ841"/>
      <c r="PK841"/>
      <c r="PL841"/>
      <c r="PM841"/>
      <c r="PN841"/>
      <c r="PO841"/>
      <c r="PP841"/>
      <c r="PQ841"/>
      <c r="PR841"/>
      <c r="PS841"/>
      <c r="PT841"/>
      <c r="PU841"/>
      <c r="PV841"/>
      <c r="PW841"/>
      <c r="PX841"/>
      <c r="PY841"/>
      <c r="PZ841"/>
      <c r="QA841"/>
      <c r="QB841"/>
      <c r="QC841"/>
      <c r="QD841"/>
      <c r="QE841"/>
      <c r="QF841"/>
      <c r="QG841"/>
      <c r="QH841"/>
      <c r="QI841"/>
      <c r="QJ841"/>
      <c r="QK841"/>
      <c r="QL841"/>
      <c r="QM841"/>
      <c r="QN841"/>
      <c r="QO841"/>
      <c r="QP841"/>
      <c r="QQ841"/>
      <c r="QR841"/>
      <c r="QS841"/>
      <c r="QT841"/>
      <c r="QU841"/>
      <c r="QV841"/>
      <c r="QW841"/>
      <c r="QX841"/>
      <c r="QY841"/>
      <c r="QZ841"/>
      <c r="RA841"/>
      <c r="RB841"/>
      <c r="RC841"/>
      <c r="RD841"/>
      <c r="RE841"/>
      <c r="RF841"/>
      <c r="RG841"/>
      <c r="RH841"/>
      <c r="RI841"/>
      <c r="RJ841"/>
      <c r="RK841"/>
      <c r="RL841"/>
      <c r="RM841"/>
      <c r="RN841"/>
      <c r="RO841"/>
      <c r="RP841"/>
      <c r="RQ841"/>
      <c r="RR841"/>
      <c r="RS841"/>
      <c r="RT841"/>
      <c r="RU841"/>
      <c r="RV841"/>
      <c r="RW841"/>
      <c r="RX841"/>
      <c r="RY841"/>
      <c r="RZ841"/>
      <c r="SA841"/>
      <c r="SB841"/>
      <c r="SC841"/>
      <c r="SD841"/>
      <c r="SE841"/>
      <c r="SF841"/>
      <c r="SG841"/>
      <c r="SH841"/>
      <c r="SI841"/>
      <c r="SJ841"/>
      <c r="SK841"/>
      <c r="SL841"/>
      <c r="SM841"/>
      <c r="SN841"/>
      <c r="SO841"/>
      <c r="SP841"/>
    </row>
    <row r="842" spans="1:510" ht="16.5" customHeight="1" x14ac:dyDescent="0.2">
      <c r="A842" s="20">
        <v>234</v>
      </c>
      <c r="B842" s="20" t="s">
        <v>62</v>
      </c>
      <c r="C842" s="20" t="s">
        <v>915</v>
      </c>
      <c r="D842" s="20" t="s">
        <v>38</v>
      </c>
      <c r="E842" s="20" t="s">
        <v>1345</v>
      </c>
      <c r="F842" s="22" t="s">
        <v>932</v>
      </c>
      <c r="G842" s="20" t="s">
        <v>42</v>
      </c>
      <c r="H842" s="20" t="s">
        <v>35</v>
      </c>
      <c r="I842" s="20" t="s">
        <v>81</v>
      </c>
      <c r="J842" s="22" t="s">
        <v>915</v>
      </c>
      <c r="K842" s="20"/>
      <c r="L842" s="20"/>
      <c r="M842" s="20"/>
      <c r="N842" s="20"/>
      <c r="O842" s="23"/>
      <c r="P842" s="23">
        <v>2083636</v>
      </c>
      <c r="Q842" s="24">
        <v>1</v>
      </c>
      <c r="R842" s="25">
        <v>45962</v>
      </c>
      <c r="S842" s="20" t="s">
        <v>83</v>
      </c>
      <c r="T842" s="26">
        <f t="shared" si="15"/>
        <v>2083636</v>
      </c>
      <c r="U842" s="27" t="s">
        <v>100</v>
      </c>
      <c r="V842" s="27" t="s">
        <v>100</v>
      </c>
      <c r="W842"/>
      <c r="X842"/>
      <c r="Y842"/>
      <c r="Z842"/>
      <c r="AA842"/>
      <c r="AB842"/>
      <c r="AC842"/>
      <c r="AD842"/>
      <c r="AE842"/>
      <c r="AF842"/>
      <c r="AG842"/>
      <c r="AH842"/>
      <c r="AI842"/>
      <c r="AJ842"/>
      <c r="AK842"/>
      <c r="AL842"/>
      <c r="AM842"/>
      <c r="AN842"/>
      <c r="AO842"/>
      <c r="AP842"/>
      <c r="AQ842"/>
      <c r="AR842"/>
      <c r="AS842"/>
      <c r="AT842"/>
      <c r="AU842"/>
      <c r="AV842"/>
      <c r="AW842"/>
      <c r="AX842"/>
      <c r="AY842"/>
      <c r="AZ842"/>
      <c r="BA842"/>
      <c r="BB842"/>
      <c r="BC842"/>
      <c r="BD842"/>
      <c r="BE842"/>
      <c r="BF842"/>
      <c r="BG842"/>
      <c r="BH842"/>
      <c r="BI842"/>
      <c r="BJ842"/>
      <c r="BK842"/>
      <c r="BL842"/>
      <c r="BM842"/>
      <c r="BN842"/>
      <c r="BO842"/>
      <c r="BP842"/>
      <c r="BQ842"/>
      <c r="BR842"/>
      <c r="BS842"/>
      <c r="BT842"/>
      <c r="BU842"/>
      <c r="BV842"/>
      <c r="BW842"/>
      <c r="BX842"/>
      <c r="BY842"/>
      <c r="BZ842"/>
      <c r="CA842"/>
      <c r="CB842"/>
      <c r="CC842"/>
      <c r="CD842"/>
      <c r="CE842"/>
      <c r="CF842"/>
      <c r="CG842"/>
      <c r="CH842"/>
      <c r="CI842"/>
      <c r="CJ842"/>
      <c r="CK842"/>
      <c r="CL842"/>
      <c r="CM842"/>
      <c r="CN842"/>
      <c r="CO842"/>
      <c r="CP842"/>
      <c r="CQ842"/>
      <c r="CR842"/>
      <c r="CS842"/>
      <c r="CT842"/>
      <c r="CU842"/>
      <c r="CV842"/>
      <c r="CW842"/>
      <c r="CX842"/>
      <c r="CY842"/>
      <c r="CZ842"/>
      <c r="DA842"/>
      <c r="DB842"/>
      <c r="DC842"/>
      <c r="DD842"/>
      <c r="DE842"/>
      <c r="DF842"/>
      <c r="DG842"/>
      <c r="DH842"/>
      <c r="DI842"/>
      <c r="DJ842"/>
      <c r="DK842"/>
      <c r="DL842"/>
      <c r="DM842"/>
      <c r="DN842"/>
      <c r="DO842"/>
      <c r="DP842"/>
      <c r="DQ842"/>
      <c r="DR842"/>
      <c r="DS842"/>
      <c r="DT842"/>
      <c r="DU842"/>
      <c r="DV842"/>
      <c r="DW842"/>
      <c r="DX842"/>
      <c r="DY842"/>
      <c r="DZ842"/>
      <c r="EA842"/>
      <c r="EB842"/>
      <c r="EC842"/>
      <c r="ED842"/>
      <c r="EE842"/>
      <c r="EF842"/>
      <c r="EG842"/>
      <c r="EH842"/>
      <c r="EI842"/>
      <c r="EJ842"/>
      <c r="EK842"/>
      <c r="EL842"/>
      <c r="EM842"/>
      <c r="EN842"/>
      <c r="EO842"/>
      <c r="EP842"/>
      <c r="EQ842"/>
      <c r="ER842"/>
      <c r="ES842"/>
      <c r="ET842"/>
      <c r="EU842"/>
      <c r="EV842"/>
      <c r="EW842"/>
      <c r="EX842"/>
      <c r="EY842"/>
      <c r="EZ842"/>
      <c r="FA842"/>
      <c r="FB842"/>
      <c r="FC842"/>
      <c r="FD842"/>
      <c r="FE842"/>
      <c r="FF842"/>
      <c r="FG842"/>
      <c r="FH842"/>
      <c r="FI842"/>
      <c r="FJ842"/>
      <c r="FK842"/>
      <c r="FL842"/>
      <c r="FM842"/>
      <c r="FN842"/>
      <c r="FO842"/>
      <c r="FP842"/>
      <c r="FQ842"/>
      <c r="FR842"/>
      <c r="FS842"/>
      <c r="FT842"/>
      <c r="FU842"/>
      <c r="FV842"/>
      <c r="FW842"/>
      <c r="FX842"/>
      <c r="FY842"/>
      <c r="FZ842"/>
      <c r="GA842"/>
      <c r="GB842"/>
      <c r="GC842"/>
      <c r="GD842"/>
      <c r="GE842"/>
      <c r="GF842"/>
      <c r="GG842"/>
      <c r="GH842"/>
      <c r="GI842"/>
      <c r="GJ842"/>
      <c r="GK842"/>
      <c r="GL842"/>
      <c r="GM842"/>
      <c r="GN842"/>
      <c r="GO842"/>
      <c r="GP842"/>
      <c r="GQ842"/>
      <c r="GR842"/>
      <c r="GS842"/>
      <c r="GT842"/>
      <c r="GU842"/>
      <c r="GV842"/>
      <c r="GW842"/>
      <c r="GX842"/>
      <c r="GY842"/>
      <c r="GZ842"/>
      <c r="HA842"/>
      <c r="HB842"/>
      <c r="HC842"/>
      <c r="HD842"/>
      <c r="HE842"/>
      <c r="HF842"/>
      <c r="HG842"/>
      <c r="HH842"/>
      <c r="HI842"/>
      <c r="HJ842"/>
      <c r="HK842"/>
      <c r="HL842"/>
      <c r="HM842"/>
      <c r="HN842"/>
      <c r="HO842"/>
      <c r="HP842"/>
      <c r="HQ842"/>
      <c r="HR842"/>
      <c r="HS842"/>
      <c r="HT842"/>
      <c r="HU842"/>
      <c r="HV842"/>
      <c r="HW842"/>
      <c r="HX842"/>
      <c r="HY842"/>
      <c r="HZ842"/>
      <c r="IA842"/>
      <c r="IB842"/>
      <c r="IC842"/>
      <c r="ID842"/>
      <c r="IE842"/>
      <c r="IF842"/>
      <c r="IG842"/>
      <c r="IH842"/>
      <c r="II842"/>
      <c r="IJ842"/>
      <c r="IK842"/>
      <c r="IL842"/>
      <c r="IM842"/>
      <c r="IN842"/>
      <c r="IO842"/>
      <c r="IP842"/>
      <c r="IQ842"/>
      <c r="IR842"/>
      <c r="IS842"/>
      <c r="IT842"/>
      <c r="IU842"/>
      <c r="IV842"/>
      <c r="IW842"/>
      <c r="IX842"/>
      <c r="IY842"/>
      <c r="IZ842"/>
      <c r="JA842"/>
      <c r="JB842"/>
      <c r="JC842"/>
      <c r="JD842"/>
      <c r="JE842"/>
      <c r="JF842"/>
      <c r="JG842"/>
      <c r="JH842"/>
      <c r="JI842"/>
      <c r="JJ842"/>
      <c r="JK842"/>
      <c r="JL842"/>
      <c r="JM842"/>
      <c r="JN842"/>
      <c r="JO842"/>
      <c r="JP842"/>
      <c r="JQ842"/>
      <c r="JR842"/>
      <c r="JS842"/>
      <c r="JT842"/>
      <c r="JU842"/>
      <c r="JV842"/>
      <c r="JW842"/>
      <c r="JX842"/>
      <c r="JY842"/>
      <c r="JZ842"/>
      <c r="KA842"/>
      <c r="KB842"/>
      <c r="KC842"/>
      <c r="KD842"/>
      <c r="KE842"/>
      <c r="KF842"/>
      <c r="KG842"/>
      <c r="KH842"/>
      <c r="KI842"/>
      <c r="KJ842"/>
      <c r="KK842"/>
      <c r="KL842"/>
      <c r="KM842"/>
      <c r="KN842"/>
      <c r="KO842"/>
      <c r="KP842"/>
      <c r="KQ842"/>
      <c r="KR842"/>
      <c r="KS842"/>
      <c r="KT842"/>
      <c r="KU842"/>
      <c r="KV842"/>
      <c r="KW842"/>
      <c r="KX842"/>
      <c r="KY842"/>
      <c r="KZ842"/>
      <c r="LA842"/>
      <c r="LB842"/>
      <c r="LC842"/>
      <c r="LD842"/>
      <c r="LE842"/>
      <c r="LF842"/>
      <c r="LG842"/>
      <c r="LH842"/>
      <c r="LI842"/>
      <c r="LJ842"/>
      <c r="LK842"/>
      <c r="LL842"/>
      <c r="LM842"/>
      <c r="LN842"/>
      <c r="LO842"/>
      <c r="LP842"/>
      <c r="LQ842"/>
      <c r="LR842"/>
      <c r="LS842"/>
      <c r="LT842"/>
      <c r="LU842"/>
      <c r="LV842"/>
      <c r="LW842"/>
      <c r="LX842"/>
      <c r="LY842"/>
      <c r="LZ842"/>
      <c r="MA842"/>
      <c r="MB842"/>
      <c r="MC842"/>
      <c r="MD842"/>
      <c r="ME842"/>
      <c r="MF842"/>
      <c r="MG842"/>
      <c r="MH842"/>
      <c r="MI842"/>
      <c r="MJ842"/>
      <c r="MK842"/>
      <c r="ML842"/>
      <c r="MM842"/>
      <c r="MN842"/>
      <c r="MO842"/>
      <c r="MP842"/>
      <c r="MQ842"/>
      <c r="MR842"/>
      <c r="MS842"/>
      <c r="MT842"/>
      <c r="MU842"/>
      <c r="MV842"/>
      <c r="MW842"/>
      <c r="MX842"/>
      <c r="MY842"/>
      <c r="MZ842"/>
      <c r="NA842"/>
      <c r="NB842"/>
      <c r="NC842"/>
      <c r="ND842"/>
      <c r="NE842"/>
      <c r="NF842"/>
      <c r="NG842"/>
      <c r="NH842"/>
      <c r="NI842"/>
      <c r="NJ842"/>
      <c r="NK842"/>
      <c r="NL842"/>
      <c r="NM842"/>
      <c r="NN842"/>
      <c r="NO842"/>
      <c r="NP842"/>
      <c r="NQ842"/>
      <c r="NR842"/>
      <c r="NS842"/>
      <c r="NT842"/>
      <c r="NU842"/>
      <c r="NV842"/>
      <c r="NW842"/>
      <c r="NX842"/>
      <c r="NY842"/>
      <c r="NZ842"/>
      <c r="OA842"/>
      <c r="OB842"/>
      <c r="OC842"/>
      <c r="OD842"/>
      <c r="OE842"/>
      <c r="OF842"/>
      <c r="OG842"/>
      <c r="OH842"/>
      <c r="OI842"/>
      <c r="OJ842"/>
      <c r="OK842"/>
      <c r="OL842"/>
      <c r="OM842"/>
      <c r="ON842"/>
      <c r="OO842"/>
      <c r="OP842"/>
      <c r="OQ842"/>
      <c r="OR842"/>
      <c r="OS842"/>
      <c r="OT842"/>
      <c r="OU842"/>
      <c r="OV842"/>
      <c r="OW842"/>
      <c r="OX842"/>
      <c r="OY842"/>
      <c r="OZ842"/>
      <c r="PA842"/>
      <c r="PB842"/>
      <c r="PC842"/>
      <c r="PD842"/>
      <c r="PE842"/>
      <c r="PF842"/>
      <c r="PG842"/>
      <c r="PH842"/>
      <c r="PI842"/>
      <c r="PJ842"/>
      <c r="PK842"/>
      <c r="PL842"/>
      <c r="PM842"/>
      <c r="PN842"/>
      <c r="PO842"/>
      <c r="PP842"/>
      <c r="PQ842"/>
      <c r="PR842"/>
      <c r="PS842"/>
      <c r="PT842"/>
      <c r="PU842"/>
      <c r="PV842"/>
      <c r="PW842"/>
      <c r="PX842"/>
      <c r="PY842"/>
      <c r="PZ842"/>
      <c r="QA842"/>
      <c r="QB842"/>
      <c r="QC842"/>
      <c r="QD842"/>
      <c r="QE842"/>
      <c r="QF842"/>
      <c r="QG842"/>
      <c r="QH842"/>
      <c r="QI842"/>
      <c r="QJ842"/>
      <c r="QK842"/>
      <c r="QL842"/>
      <c r="QM842"/>
      <c r="QN842"/>
      <c r="QO842"/>
      <c r="QP842"/>
      <c r="QQ842"/>
      <c r="QR842"/>
      <c r="QS842"/>
      <c r="QT842"/>
      <c r="QU842"/>
      <c r="QV842"/>
      <c r="QW842"/>
      <c r="QX842"/>
      <c r="QY842"/>
      <c r="QZ842"/>
      <c r="RA842"/>
      <c r="RB842"/>
      <c r="RC842"/>
      <c r="RD842"/>
      <c r="RE842"/>
      <c r="RF842"/>
      <c r="RG842"/>
      <c r="RH842"/>
      <c r="RI842"/>
      <c r="RJ842"/>
      <c r="RK842"/>
      <c r="RL842"/>
      <c r="RM842"/>
      <c r="RN842"/>
      <c r="RO842"/>
      <c r="RP842"/>
      <c r="RQ842"/>
      <c r="RR842"/>
      <c r="RS842"/>
      <c r="RT842"/>
      <c r="RU842"/>
      <c r="RV842"/>
      <c r="RW842"/>
      <c r="RX842"/>
      <c r="RY842"/>
      <c r="RZ842"/>
      <c r="SA842"/>
      <c r="SB842"/>
      <c r="SC842"/>
      <c r="SD842"/>
      <c r="SE842"/>
      <c r="SF842"/>
      <c r="SG842"/>
      <c r="SH842"/>
      <c r="SI842"/>
      <c r="SJ842"/>
      <c r="SK842"/>
      <c r="SL842"/>
      <c r="SM842"/>
      <c r="SN842"/>
      <c r="SO842"/>
      <c r="SP842"/>
    </row>
    <row r="843" spans="1:510" ht="16.5" customHeight="1" x14ac:dyDescent="0.2">
      <c r="A843" s="20">
        <v>235</v>
      </c>
      <c r="B843" s="20" t="s">
        <v>62</v>
      </c>
      <c r="C843" s="20" t="s">
        <v>915</v>
      </c>
      <c r="D843" s="20" t="s">
        <v>38</v>
      </c>
      <c r="E843" s="20" t="s">
        <v>1345</v>
      </c>
      <c r="F843" s="22" t="s">
        <v>932</v>
      </c>
      <c r="G843" s="20" t="s">
        <v>42</v>
      </c>
      <c r="H843" s="20" t="s">
        <v>35</v>
      </c>
      <c r="I843" s="20" t="s">
        <v>81</v>
      </c>
      <c r="J843" s="22" t="s">
        <v>915</v>
      </c>
      <c r="K843" s="20"/>
      <c r="L843" s="20"/>
      <c r="M843" s="20"/>
      <c r="N843" s="20"/>
      <c r="O843" s="23"/>
      <c r="P843" s="23">
        <v>2083636</v>
      </c>
      <c r="Q843" s="24">
        <v>1</v>
      </c>
      <c r="R843" s="25">
        <v>45992</v>
      </c>
      <c r="S843" s="20" t="s">
        <v>83</v>
      </c>
      <c r="T843" s="26">
        <f t="shared" si="15"/>
        <v>2083636</v>
      </c>
      <c r="U843" s="27" t="s">
        <v>100</v>
      </c>
      <c r="V843" s="27" t="s">
        <v>100</v>
      </c>
      <c r="W843"/>
      <c r="X843"/>
      <c r="Y843"/>
      <c r="Z843"/>
      <c r="AA843"/>
      <c r="AB843"/>
      <c r="AC843"/>
      <c r="AD843"/>
      <c r="AE843"/>
      <c r="AF843"/>
      <c r="AG843"/>
      <c r="AH843"/>
      <c r="AI843"/>
      <c r="AJ843"/>
      <c r="AK843"/>
      <c r="AL843"/>
      <c r="AM843"/>
      <c r="AN843"/>
      <c r="AO843"/>
      <c r="AP843"/>
      <c r="AQ843"/>
      <c r="AR843"/>
      <c r="AS843"/>
      <c r="AT843"/>
      <c r="AU843"/>
      <c r="AV843"/>
      <c r="AW843"/>
      <c r="AX843"/>
      <c r="AY843"/>
      <c r="AZ843"/>
      <c r="BA843"/>
      <c r="BB843"/>
      <c r="BC843"/>
      <c r="BD843"/>
      <c r="BE843"/>
      <c r="BF843"/>
      <c r="BG843"/>
      <c r="BH843"/>
      <c r="BI843"/>
      <c r="BJ843"/>
      <c r="BK843"/>
      <c r="BL843"/>
      <c r="BM843"/>
      <c r="BN843"/>
      <c r="BO843"/>
      <c r="BP843"/>
      <c r="BQ843"/>
      <c r="BR843"/>
      <c r="BS843"/>
      <c r="BT843"/>
      <c r="BU843"/>
      <c r="BV843"/>
      <c r="BW843"/>
      <c r="BX843"/>
      <c r="BY843"/>
      <c r="BZ843"/>
      <c r="CA843"/>
      <c r="CB843"/>
      <c r="CC843"/>
      <c r="CD843"/>
      <c r="CE843"/>
      <c r="CF843"/>
      <c r="CG843"/>
      <c r="CH843"/>
      <c r="CI843"/>
      <c r="CJ843"/>
      <c r="CK843"/>
      <c r="CL843"/>
      <c r="CM843"/>
      <c r="CN843"/>
      <c r="CO843"/>
      <c r="CP843"/>
      <c r="CQ843"/>
      <c r="CR843"/>
      <c r="CS843"/>
      <c r="CT843"/>
      <c r="CU843"/>
      <c r="CV843"/>
      <c r="CW843"/>
      <c r="CX843"/>
      <c r="CY843"/>
      <c r="CZ843"/>
      <c r="DA843"/>
      <c r="DB843"/>
      <c r="DC843"/>
      <c r="DD843"/>
      <c r="DE843"/>
      <c r="DF843"/>
      <c r="DG843"/>
      <c r="DH843"/>
      <c r="DI843"/>
      <c r="DJ843"/>
      <c r="DK843"/>
      <c r="DL843"/>
      <c r="DM843"/>
      <c r="DN843"/>
      <c r="DO843"/>
      <c r="DP843"/>
      <c r="DQ843"/>
      <c r="DR843"/>
      <c r="DS843"/>
      <c r="DT843"/>
      <c r="DU843"/>
      <c r="DV843"/>
      <c r="DW843"/>
      <c r="DX843"/>
      <c r="DY843"/>
      <c r="DZ843"/>
      <c r="EA843"/>
      <c r="EB843"/>
      <c r="EC843"/>
      <c r="ED843"/>
      <c r="EE843"/>
      <c r="EF843"/>
      <c r="EG843"/>
      <c r="EH843"/>
      <c r="EI843"/>
      <c r="EJ843"/>
      <c r="EK843"/>
      <c r="EL843"/>
      <c r="EM843"/>
      <c r="EN843"/>
      <c r="EO843"/>
      <c r="EP843"/>
      <c r="EQ843"/>
      <c r="ER843"/>
      <c r="ES843"/>
      <c r="ET843"/>
      <c r="EU843"/>
      <c r="EV843"/>
      <c r="EW843"/>
      <c r="EX843"/>
      <c r="EY843"/>
      <c r="EZ843"/>
      <c r="FA843"/>
      <c r="FB843"/>
      <c r="FC843"/>
      <c r="FD843"/>
      <c r="FE843"/>
      <c r="FF843"/>
      <c r="FG843"/>
      <c r="FH843"/>
      <c r="FI843"/>
      <c r="FJ843"/>
      <c r="FK843"/>
      <c r="FL843"/>
      <c r="FM843"/>
      <c r="FN843"/>
      <c r="FO843"/>
      <c r="FP843"/>
      <c r="FQ843"/>
      <c r="FR843"/>
      <c r="FS843"/>
      <c r="FT843"/>
      <c r="FU843"/>
      <c r="FV843"/>
      <c r="FW843"/>
      <c r="FX843"/>
      <c r="FY843"/>
      <c r="FZ843"/>
      <c r="GA843"/>
      <c r="GB843"/>
      <c r="GC843"/>
      <c r="GD843"/>
      <c r="GE843"/>
      <c r="GF843"/>
      <c r="GG843"/>
      <c r="GH843"/>
      <c r="GI843"/>
      <c r="GJ843"/>
      <c r="GK843"/>
      <c r="GL843"/>
      <c r="GM843"/>
      <c r="GN843"/>
      <c r="GO843"/>
      <c r="GP843"/>
      <c r="GQ843"/>
      <c r="GR843"/>
      <c r="GS843"/>
      <c r="GT843"/>
      <c r="GU843"/>
      <c r="GV843"/>
      <c r="GW843"/>
      <c r="GX843"/>
      <c r="GY843"/>
      <c r="GZ843"/>
      <c r="HA843"/>
      <c r="HB843"/>
      <c r="HC843"/>
      <c r="HD843"/>
      <c r="HE843"/>
      <c r="HF843"/>
      <c r="HG843"/>
      <c r="HH843"/>
      <c r="HI843"/>
      <c r="HJ843"/>
      <c r="HK843"/>
      <c r="HL843"/>
      <c r="HM843"/>
      <c r="HN843"/>
      <c r="HO843"/>
      <c r="HP843"/>
      <c r="HQ843"/>
      <c r="HR843"/>
      <c r="HS843"/>
      <c r="HT843"/>
      <c r="HU843"/>
      <c r="HV843"/>
      <c r="HW843"/>
      <c r="HX843"/>
      <c r="HY843"/>
      <c r="HZ843"/>
      <c r="IA843"/>
      <c r="IB843"/>
      <c r="IC843"/>
      <c r="ID843"/>
      <c r="IE843"/>
      <c r="IF843"/>
      <c r="IG843"/>
      <c r="IH843"/>
      <c r="II843"/>
      <c r="IJ843"/>
      <c r="IK843"/>
      <c r="IL843"/>
      <c r="IM843"/>
      <c r="IN843"/>
      <c r="IO843"/>
      <c r="IP843"/>
      <c r="IQ843"/>
      <c r="IR843"/>
      <c r="IS843"/>
      <c r="IT843"/>
      <c r="IU843"/>
      <c r="IV843"/>
      <c r="IW843"/>
      <c r="IX843"/>
      <c r="IY843"/>
      <c r="IZ843"/>
      <c r="JA843"/>
      <c r="JB843"/>
      <c r="JC843"/>
      <c r="JD843"/>
      <c r="JE843"/>
      <c r="JF843"/>
      <c r="JG843"/>
      <c r="JH843"/>
      <c r="JI843"/>
      <c r="JJ843"/>
      <c r="JK843"/>
      <c r="JL843"/>
      <c r="JM843"/>
      <c r="JN843"/>
      <c r="JO843"/>
      <c r="JP843"/>
      <c r="JQ843"/>
      <c r="JR843"/>
      <c r="JS843"/>
      <c r="JT843"/>
      <c r="JU843"/>
      <c r="JV843"/>
      <c r="JW843"/>
      <c r="JX843"/>
      <c r="JY843"/>
      <c r="JZ843"/>
      <c r="KA843"/>
      <c r="KB843"/>
      <c r="KC843"/>
      <c r="KD843"/>
      <c r="KE843"/>
      <c r="KF843"/>
      <c r="KG843"/>
      <c r="KH843"/>
      <c r="KI843"/>
      <c r="KJ843"/>
      <c r="KK843"/>
      <c r="KL843"/>
      <c r="KM843"/>
      <c r="KN843"/>
      <c r="KO843"/>
      <c r="KP843"/>
      <c r="KQ843"/>
      <c r="KR843"/>
      <c r="KS843"/>
      <c r="KT843"/>
      <c r="KU843"/>
      <c r="KV843"/>
      <c r="KW843"/>
      <c r="KX843"/>
      <c r="KY843"/>
      <c r="KZ843"/>
      <c r="LA843"/>
      <c r="LB843"/>
      <c r="LC843"/>
      <c r="LD843"/>
      <c r="LE843"/>
      <c r="LF843"/>
      <c r="LG843"/>
      <c r="LH843"/>
      <c r="LI843"/>
      <c r="LJ843"/>
      <c r="LK843"/>
      <c r="LL843"/>
      <c r="LM843"/>
      <c r="LN843"/>
      <c r="LO843"/>
      <c r="LP843"/>
      <c r="LQ843"/>
      <c r="LR843"/>
      <c r="LS843"/>
      <c r="LT843"/>
      <c r="LU843"/>
      <c r="LV843"/>
      <c r="LW843"/>
      <c r="LX843"/>
      <c r="LY843"/>
      <c r="LZ843"/>
      <c r="MA843"/>
      <c r="MB843"/>
      <c r="MC843"/>
      <c r="MD843"/>
      <c r="ME843"/>
      <c r="MF843"/>
      <c r="MG843"/>
      <c r="MH843"/>
      <c r="MI843"/>
      <c r="MJ843"/>
      <c r="MK843"/>
      <c r="ML843"/>
      <c r="MM843"/>
      <c r="MN843"/>
      <c r="MO843"/>
      <c r="MP843"/>
      <c r="MQ843"/>
      <c r="MR843"/>
      <c r="MS843"/>
      <c r="MT843"/>
      <c r="MU843"/>
      <c r="MV843"/>
      <c r="MW843"/>
      <c r="MX843"/>
      <c r="MY843"/>
      <c r="MZ843"/>
      <c r="NA843"/>
      <c r="NB843"/>
      <c r="NC843"/>
      <c r="ND843"/>
      <c r="NE843"/>
      <c r="NF843"/>
      <c r="NG843"/>
      <c r="NH843"/>
      <c r="NI843"/>
      <c r="NJ843"/>
      <c r="NK843"/>
      <c r="NL843"/>
      <c r="NM843"/>
      <c r="NN843"/>
      <c r="NO843"/>
      <c r="NP843"/>
      <c r="NQ843"/>
      <c r="NR843"/>
      <c r="NS843"/>
      <c r="NT843"/>
      <c r="NU843"/>
      <c r="NV843"/>
      <c r="NW843"/>
      <c r="NX843"/>
      <c r="NY843"/>
      <c r="NZ843"/>
      <c r="OA843"/>
      <c r="OB843"/>
      <c r="OC843"/>
      <c r="OD843"/>
      <c r="OE843"/>
      <c r="OF843"/>
      <c r="OG843"/>
      <c r="OH843"/>
      <c r="OI843"/>
      <c r="OJ843"/>
      <c r="OK843"/>
      <c r="OL843"/>
      <c r="OM843"/>
      <c r="ON843"/>
      <c r="OO843"/>
      <c r="OP843"/>
      <c r="OQ843"/>
      <c r="OR843"/>
      <c r="OS843"/>
      <c r="OT843"/>
      <c r="OU843"/>
      <c r="OV843"/>
      <c r="OW843"/>
      <c r="OX843"/>
      <c r="OY843"/>
      <c r="OZ843"/>
      <c r="PA843"/>
      <c r="PB843"/>
      <c r="PC843"/>
      <c r="PD843"/>
      <c r="PE843"/>
      <c r="PF843"/>
      <c r="PG843"/>
      <c r="PH843"/>
      <c r="PI843"/>
      <c r="PJ843"/>
      <c r="PK843"/>
      <c r="PL843"/>
      <c r="PM843"/>
      <c r="PN843"/>
      <c r="PO843"/>
      <c r="PP843"/>
      <c r="PQ843"/>
      <c r="PR843"/>
      <c r="PS843"/>
      <c r="PT843"/>
      <c r="PU843"/>
      <c r="PV843"/>
      <c r="PW843"/>
      <c r="PX843"/>
      <c r="PY843"/>
      <c r="PZ843"/>
      <c r="QA843"/>
      <c r="QB843"/>
      <c r="QC843"/>
      <c r="QD843"/>
      <c r="QE843"/>
      <c r="QF843"/>
      <c r="QG843"/>
      <c r="QH843"/>
      <c r="QI843"/>
      <c r="QJ843"/>
      <c r="QK843"/>
      <c r="QL843"/>
      <c r="QM843"/>
      <c r="QN843"/>
      <c r="QO843"/>
      <c r="QP843"/>
      <c r="QQ843"/>
      <c r="QR843"/>
      <c r="QS843"/>
      <c r="QT843"/>
      <c r="QU843"/>
      <c r="QV843"/>
      <c r="QW843"/>
      <c r="QX843"/>
      <c r="QY843"/>
      <c r="QZ843"/>
      <c r="RA843"/>
      <c r="RB843"/>
      <c r="RC843"/>
      <c r="RD843"/>
      <c r="RE843"/>
      <c r="RF843"/>
      <c r="RG843"/>
      <c r="RH843"/>
      <c r="RI843"/>
      <c r="RJ843"/>
      <c r="RK843"/>
      <c r="RL843"/>
      <c r="RM843"/>
      <c r="RN843"/>
      <c r="RO843"/>
      <c r="RP843"/>
      <c r="RQ843"/>
      <c r="RR843"/>
      <c r="RS843"/>
      <c r="RT843"/>
      <c r="RU843"/>
      <c r="RV843"/>
      <c r="RW843"/>
      <c r="RX843"/>
      <c r="RY843"/>
      <c r="RZ843"/>
      <c r="SA843"/>
      <c r="SB843"/>
      <c r="SC843"/>
      <c r="SD843"/>
      <c r="SE843"/>
      <c r="SF843"/>
      <c r="SG843"/>
      <c r="SH843"/>
      <c r="SI843"/>
      <c r="SJ843"/>
      <c r="SK843"/>
      <c r="SL843"/>
      <c r="SM843"/>
      <c r="SN843"/>
      <c r="SO843"/>
      <c r="SP843"/>
    </row>
    <row r="844" spans="1:510" ht="16.5" customHeight="1" x14ac:dyDescent="0.2">
      <c r="A844" s="20">
        <v>236</v>
      </c>
      <c r="B844" s="20" t="s">
        <v>62</v>
      </c>
      <c r="C844" s="20" t="s">
        <v>933</v>
      </c>
      <c r="D844" s="20" t="s">
        <v>38</v>
      </c>
      <c r="E844" s="20" t="s">
        <v>1346</v>
      </c>
      <c r="F844" s="22" t="s">
        <v>935</v>
      </c>
      <c r="G844" s="20" t="s">
        <v>37</v>
      </c>
      <c r="H844" s="20" t="s">
        <v>154</v>
      </c>
      <c r="I844" s="20" t="s">
        <v>81</v>
      </c>
      <c r="J844" s="22" t="s">
        <v>933</v>
      </c>
      <c r="K844" s="20"/>
      <c r="L844" s="20"/>
      <c r="M844" s="20"/>
      <c r="N844" s="20"/>
      <c r="O844" s="23"/>
      <c r="P844" s="23">
        <v>173892280</v>
      </c>
      <c r="Q844" s="24">
        <v>1</v>
      </c>
      <c r="R844" s="25">
        <v>45658</v>
      </c>
      <c r="S844" s="20" t="s">
        <v>83</v>
      </c>
      <c r="T844" s="26">
        <f t="shared" si="15"/>
        <v>173892280</v>
      </c>
      <c r="U844" s="27" t="s">
        <v>100</v>
      </c>
      <c r="V844" s="27" t="s">
        <v>100</v>
      </c>
      <c r="W844"/>
      <c r="X844"/>
      <c r="Y844"/>
      <c r="Z844"/>
      <c r="AA844"/>
      <c r="AB844"/>
      <c r="AC844"/>
      <c r="AD844"/>
      <c r="AE844"/>
      <c r="AF844"/>
      <c r="AG844"/>
      <c r="AH844"/>
      <c r="AI844"/>
      <c r="AJ844"/>
      <c r="AK844"/>
      <c r="AL844"/>
      <c r="AM844"/>
      <c r="AN844"/>
      <c r="AO844"/>
      <c r="AP844"/>
      <c r="AQ844"/>
      <c r="AR844"/>
      <c r="AS844"/>
      <c r="AT844"/>
      <c r="AU844"/>
      <c r="AV844"/>
      <c r="AW844"/>
      <c r="AX844"/>
      <c r="AY844"/>
      <c r="AZ844"/>
      <c r="BA844"/>
      <c r="BB844"/>
      <c r="BC844"/>
      <c r="BD844"/>
      <c r="BE844"/>
      <c r="BF844"/>
      <c r="BG844"/>
      <c r="BH844"/>
      <c r="BI844"/>
      <c r="BJ844"/>
      <c r="BK844"/>
      <c r="BL844"/>
      <c r="BM844"/>
      <c r="BN844"/>
      <c r="BO844"/>
      <c r="BP844"/>
      <c r="BQ844"/>
      <c r="BR844"/>
      <c r="BS844"/>
      <c r="BT844"/>
      <c r="BU844"/>
      <c r="BV844"/>
      <c r="BW844"/>
      <c r="BX844"/>
      <c r="BY844"/>
      <c r="BZ844"/>
      <c r="CA844"/>
      <c r="CB844"/>
      <c r="CC844"/>
      <c r="CD844"/>
      <c r="CE844"/>
      <c r="CF844"/>
      <c r="CG844"/>
      <c r="CH844"/>
      <c r="CI844"/>
      <c r="CJ844"/>
      <c r="CK844"/>
      <c r="CL844"/>
      <c r="CM844"/>
      <c r="CN844"/>
      <c r="CO844"/>
      <c r="CP844"/>
      <c r="CQ844"/>
      <c r="CR844"/>
      <c r="CS844"/>
      <c r="CT844"/>
      <c r="CU844"/>
      <c r="CV844"/>
      <c r="CW844"/>
      <c r="CX844"/>
      <c r="CY844"/>
      <c r="CZ844"/>
      <c r="DA844"/>
      <c r="DB844"/>
      <c r="DC844"/>
      <c r="DD844"/>
      <c r="DE844"/>
      <c r="DF844"/>
      <c r="DG844"/>
      <c r="DH844"/>
      <c r="DI844"/>
      <c r="DJ844"/>
      <c r="DK844"/>
      <c r="DL844"/>
      <c r="DM844"/>
      <c r="DN844"/>
      <c r="DO844"/>
      <c r="DP844"/>
      <c r="DQ844"/>
      <c r="DR844"/>
      <c r="DS844"/>
      <c r="DT844"/>
      <c r="DU844"/>
      <c r="DV844"/>
      <c r="DW844"/>
      <c r="DX844"/>
      <c r="DY844"/>
      <c r="DZ844"/>
      <c r="EA844"/>
      <c r="EB844"/>
      <c r="EC844"/>
      <c r="ED844"/>
      <c r="EE844"/>
      <c r="EF844"/>
      <c r="EG844"/>
      <c r="EH844"/>
      <c r="EI844"/>
      <c r="EJ844"/>
      <c r="EK844"/>
      <c r="EL844"/>
      <c r="EM844"/>
      <c r="EN844"/>
      <c r="EO844"/>
      <c r="EP844"/>
      <c r="EQ844"/>
      <c r="ER844"/>
      <c r="ES844"/>
      <c r="ET844"/>
      <c r="EU844"/>
      <c r="EV844"/>
      <c r="EW844"/>
      <c r="EX844"/>
      <c r="EY844"/>
      <c r="EZ844"/>
      <c r="FA844"/>
      <c r="FB844"/>
      <c r="FC844"/>
      <c r="FD844"/>
      <c r="FE844"/>
      <c r="FF844"/>
      <c r="FG844"/>
      <c r="FH844"/>
      <c r="FI844"/>
      <c r="FJ844"/>
      <c r="FK844"/>
      <c r="FL844"/>
      <c r="FM844"/>
      <c r="FN844"/>
      <c r="FO844"/>
      <c r="FP844"/>
      <c r="FQ844"/>
      <c r="FR844"/>
      <c r="FS844"/>
      <c r="FT844"/>
      <c r="FU844"/>
      <c r="FV844"/>
      <c r="FW844"/>
      <c r="FX844"/>
      <c r="FY844"/>
      <c r="FZ844"/>
      <c r="GA844"/>
      <c r="GB844"/>
      <c r="GC844"/>
      <c r="GD844"/>
      <c r="GE844"/>
      <c r="GF844"/>
      <c r="GG844"/>
      <c r="GH844"/>
      <c r="GI844"/>
      <c r="GJ844"/>
      <c r="GK844"/>
      <c r="GL844"/>
      <c r="GM844"/>
      <c r="GN844"/>
      <c r="GO844"/>
      <c r="GP844"/>
      <c r="GQ844"/>
      <c r="GR844"/>
      <c r="GS844"/>
      <c r="GT844"/>
      <c r="GU844"/>
      <c r="GV844"/>
      <c r="GW844"/>
      <c r="GX844"/>
      <c r="GY844"/>
      <c r="GZ844"/>
      <c r="HA844"/>
      <c r="HB844"/>
      <c r="HC844"/>
      <c r="HD844"/>
      <c r="HE844"/>
      <c r="HF844"/>
      <c r="HG844"/>
      <c r="HH844"/>
      <c r="HI844"/>
      <c r="HJ844"/>
      <c r="HK844"/>
      <c r="HL844"/>
      <c r="HM844"/>
      <c r="HN844"/>
      <c r="HO844"/>
      <c r="HP844"/>
      <c r="HQ844"/>
      <c r="HR844"/>
      <c r="HS844"/>
      <c r="HT844"/>
      <c r="HU844"/>
      <c r="HV844"/>
      <c r="HW844"/>
      <c r="HX844"/>
      <c r="HY844"/>
      <c r="HZ844"/>
      <c r="IA844"/>
      <c r="IB844"/>
      <c r="IC844"/>
      <c r="ID844"/>
      <c r="IE844"/>
      <c r="IF844"/>
      <c r="IG844"/>
      <c r="IH844"/>
      <c r="II844"/>
      <c r="IJ844"/>
      <c r="IK844"/>
      <c r="IL844"/>
      <c r="IM844"/>
      <c r="IN844"/>
      <c r="IO844"/>
      <c r="IP844"/>
      <c r="IQ844"/>
      <c r="IR844"/>
      <c r="IS844"/>
      <c r="IT844"/>
      <c r="IU844"/>
      <c r="IV844"/>
      <c r="IW844"/>
      <c r="IX844"/>
      <c r="IY844"/>
      <c r="IZ844"/>
      <c r="JA844"/>
      <c r="JB844"/>
      <c r="JC844"/>
      <c r="JD844"/>
      <c r="JE844"/>
      <c r="JF844"/>
      <c r="JG844"/>
      <c r="JH844"/>
      <c r="JI844"/>
      <c r="JJ844"/>
      <c r="JK844"/>
      <c r="JL844"/>
      <c r="JM844"/>
      <c r="JN844"/>
      <c r="JO844"/>
      <c r="JP844"/>
      <c r="JQ844"/>
      <c r="JR844"/>
      <c r="JS844"/>
      <c r="JT844"/>
      <c r="JU844"/>
      <c r="JV844"/>
      <c r="JW844"/>
      <c r="JX844"/>
      <c r="JY844"/>
      <c r="JZ844"/>
      <c r="KA844"/>
      <c r="KB844"/>
      <c r="KC844"/>
      <c r="KD844"/>
      <c r="KE844"/>
      <c r="KF844"/>
      <c r="KG844"/>
      <c r="KH844"/>
      <c r="KI844"/>
      <c r="KJ844"/>
      <c r="KK844"/>
      <c r="KL844"/>
      <c r="KM844"/>
      <c r="KN844"/>
      <c r="KO844"/>
      <c r="KP844"/>
      <c r="KQ844"/>
      <c r="KR844"/>
      <c r="KS844"/>
      <c r="KT844"/>
      <c r="KU844"/>
      <c r="KV844"/>
      <c r="KW844"/>
      <c r="KX844"/>
      <c r="KY844"/>
      <c r="KZ844"/>
      <c r="LA844"/>
      <c r="LB844"/>
      <c r="LC844"/>
      <c r="LD844"/>
      <c r="LE844"/>
      <c r="LF844"/>
      <c r="LG844"/>
      <c r="LH844"/>
      <c r="LI844"/>
      <c r="LJ844"/>
      <c r="LK844"/>
      <c r="LL844"/>
      <c r="LM844"/>
      <c r="LN844"/>
      <c r="LO844"/>
      <c r="LP844"/>
      <c r="LQ844"/>
      <c r="LR844"/>
      <c r="LS844"/>
      <c r="LT844"/>
      <c r="LU844"/>
      <c r="LV844"/>
      <c r="LW844"/>
      <c r="LX844"/>
      <c r="LY844"/>
      <c r="LZ844"/>
      <c r="MA844"/>
      <c r="MB844"/>
      <c r="MC844"/>
      <c r="MD844"/>
      <c r="ME844"/>
      <c r="MF844"/>
      <c r="MG844"/>
      <c r="MH844"/>
      <c r="MI844"/>
      <c r="MJ844"/>
      <c r="MK844"/>
      <c r="ML844"/>
      <c r="MM844"/>
      <c r="MN844"/>
      <c r="MO844"/>
      <c r="MP844"/>
      <c r="MQ844"/>
      <c r="MR844"/>
      <c r="MS844"/>
      <c r="MT844"/>
      <c r="MU844"/>
      <c r="MV844"/>
      <c r="MW844"/>
      <c r="MX844"/>
      <c r="MY844"/>
      <c r="MZ844"/>
      <c r="NA844"/>
      <c r="NB844"/>
      <c r="NC844"/>
      <c r="ND844"/>
      <c r="NE844"/>
      <c r="NF844"/>
      <c r="NG844"/>
      <c r="NH844"/>
      <c r="NI844"/>
      <c r="NJ844"/>
      <c r="NK844"/>
      <c r="NL844"/>
      <c r="NM844"/>
      <c r="NN844"/>
      <c r="NO844"/>
      <c r="NP844"/>
      <c r="NQ844"/>
      <c r="NR844"/>
      <c r="NS844"/>
      <c r="NT844"/>
      <c r="NU844"/>
      <c r="NV844"/>
      <c r="NW844"/>
      <c r="NX844"/>
      <c r="NY844"/>
      <c r="NZ844"/>
      <c r="OA844"/>
      <c r="OB844"/>
      <c r="OC844"/>
      <c r="OD844"/>
      <c r="OE844"/>
      <c r="OF844"/>
      <c r="OG844"/>
      <c r="OH844"/>
      <c r="OI844"/>
      <c r="OJ844"/>
      <c r="OK844"/>
      <c r="OL844"/>
      <c r="OM844"/>
      <c r="ON844"/>
      <c r="OO844"/>
      <c r="OP844"/>
      <c r="OQ844"/>
      <c r="OR844"/>
      <c r="OS844"/>
      <c r="OT844"/>
      <c r="OU844"/>
      <c r="OV844"/>
      <c r="OW844"/>
      <c r="OX844"/>
      <c r="OY844"/>
      <c r="OZ844"/>
      <c r="PA844"/>
      <c r="PB844"/>
      <c r="PC844"/>
      <c r="PD844"/>
      <c r="PE844"/>
      <c r="PF844"/>
      <c r="PG844"/>
      <c r="PH844"/>
      <c r="PI844"/>
      <c r="PJ844"/>
      <c r="PK844"/>
      <c r="PL844"/>
      <c r="PM844"/>
      <c r="PN844"/>
      <c r="PO844"/>
      <c r="PP844"/>
      <c r="PQ844"/>
      <c r="PR844"/>
      <c r="PS844"/>
      <c r="PT844"/>
      <c r="PU844"/>
      <c r="PV844"/>
      <c r="PW844"/>
      <c r="PX844"/>
      <c r="PY844"/>
      <c r="PZ844"/>
      <c r="QA844"/>
      <c r="QB844"/>
      <c r="QC844"/>
      <c r="QD844"/>
      <c r="QE844"/>
      <c r="QF844"/>
      <c r="QG844"/>
      <c r="QH844"/>
      <c r="QI844"/>
      <c r="QJ844"/>
      <c r="QK844"/>
      <c r="QL844"/>
      <c r="QM844"/>
      <c r="QN844"/>
      <c r="QO844"/>
      <c r="QP844"/>
      <c r="QQ844"/>
      <c r="QR844"/>
      <c r="QS844"/>
      <c r="QT844"/>
      <c r="QU844"/>
      <c r="QV844"/>
      <c r="QW844"/>
      <c r="QX844"/>
      <c r="QY844"/>
      <c r="QZ844"/>
      <c r="RA844"/>
      <c r="RB844"/>
      <c r="RC844"/>
      <c r="RD844"/>
      <c r="RE844"/>
      <c r="RF844"/>
      <c r="RG844"/>
      <c r="RH844"/>
      <c r="RI844"/>
      <c r="RJ844"/>
      <c r="RK844"/>
      <c r="RL844"/>
      <c r="RM844"/>
      <c r="RN844"/>
      <c r="RO844"/>
      <c r="RP844"/>
      <c r="RQ844"/>
      <c r="RR844"/>
      <c r="RS844"/>
      <c r="RT844"/>
      <c r="RU844"/>
      <c r="RV844"/>
      <c r="RW844"/>
      <c r="RX844"/>
      <c r="RY844"/>
      <c r="RZ844"/>
      <c r="SA844"/>
      <c r="SB844"/>
      <c r="SC844"/>
      <c r="SD844"/>
      <c r="SE844"/>
      <c r="SF844"/>
      <c r="SG844"/>
      <c r="SH844"/>
      <c r="SI844"/>
      <c r="SJ844"/>
      <c r="SK844"/>
      <c r="SL844"/>
      <c r="SM844"/>
      <c r="SN844"/>
      <c r="SO844"/>
      <c r="SP844"/>
    </row>
    <row r="845" spans="1:510" ht="16.5" customHeight="1" x14ac:dyDescent="0.2">
      <c r="A845" s="20">
        <v>237</v>
      </c>
      <c r="B845" s="20" t="s">
        <v>62</v>
      </c>
      <c r="C845" s="20" t="s">
        <v>933</v>
      </c>
      <c r="D845" s="20" t="s">
        <v>38</v>
      </c>
      <c r="E845" s="20" t="s">
        <v>1346</v>
      </c>
      <c r="F845" s="22" t="s">
        <v>935</v>
      </c>
      <c r="G845" s="20" t="s">
        <v>37</v>
      </c>
      <c r="H845" s="20" t="s">
        <v>154</v>
      </c>
      <c r="I845" s="20" t="s">
        <v>81</v>
      </c>
      <c r="J845" s="22" t="s">
        <v>933</v>
      </c>
      <c r="K845" s="20"/>
      <c r="L845" s="20"/>
      <c r="M845" s="20"/>
      <c r="N845" s="20"/>
      <c r="O845" s="23"/>
      <c r="P845" s="23">
        <v>173892280</v>
      </c>
      <c r="Q845" s="24">
        <v>1</v>
      </c>
      <c r="R845" s="25">
        <v>45689</v>
      </c>
      <c r="S845" s="20" t="s">
        <v>83</v>
      </c>
      <c r="T845" s="26">
        <f t="shared" si="15"/>
        <v>173892280</v>
      </c>
      <c r="U845" s="27" t="s">
        <v>100</v>
      </c>
      <c r="V845" s="27" t="s">
        <v>100</v>
      </c>
      <c r="W845"/>
      <c r="X845"/>
      <c r="Y845"/>
      <c r="Z845"/>
      <c r="AA845"/>
      <c r="AB845"/>
      <c r="AC845"/>
      <c r="AD845"/>
      <c r="AE845"/>
      <c r="AF845"/>
      <c r="AG845"/>
      <c r="AH845"/>
      <c r="AI845"/>
      <c r="AJ845"/>
      <c r="AK845"/>
      <c r="AL845"/>
      <c r="AM845"/>
      <c r="AN845"/>
      <c r="AO845"/>
      <c r="AP845"/>
      <c r="AQ845"/>
      <c r="AR845"/>
      <c r="AS845"/>
      <c r="AT845"/>
      <c r="AU845"/>
      <c r="AV845"/>
      <c r="AW845"/>
      <c r="AX845"/>
      <c r="AY845"/>
      <c r="AZ845"/>
      <c r="BA845"/>
      <c r="BB845"/>
      <c r="BC845"/>
      <c r="BD845"/>
      <c r="BE845"/>
      <c r="BF845"/>
      <c r="BG845"/>
      <c r="BH845"/>
      <c r="BI845"/>
      <c r="BJ845"/>
      <c r="BK845"/>
      <c r="BL845"/>
      <c r="BM845"/>
      <c r="BN845"/>
      <c r="BO845"/>
      <c r="BP845"/>
      <c r="BQ845"/>
      <c r="BR845"/>
      <c r="BS845"/>
      <c r="BT845"/>
      <c r="BU845"/>
      <c r="BV845"/>
      <c r="BW845"/>
      <c r="BX845"/>
      <c r="BY845"/>
      <c r="BZ845"/>
      <c r="CA845"/>
      <c r="CB845"/>
      <c r="CC845"/>
      <c r="CD845"/>
      <c r="CE845"/>
      <c r="CF845"/>
      <c r="CG845"/>
      <c r="CH845"/>
      <c r="CI845"/>
      <c r="CJ845"/>
      <c r="CK845"/>
      <c r="CL845"/>
      <c r="CM845"/>
      <c r="CN845"/>
      <c r="CO845"/>
      <c r="CP845"/>
      <c r="CQ845"/>
      <c r="CR845"/>
      <c r="CS845"/>
      <c r="CT845"/>
      <c r="CU845"/>
      <c r="CV845"/>
      <c r="CW845"/>
      <c r="CX845"/>
      <c r="CY845"/>
      <c r="CZ845"/>
      <c r="DA845"/>
      <c r="DB845"/>
      <c r="DC845"/>
      <c r="DD845"/>
      <c r="DE845"/>
      <c r="DF845"/>
      <c r="DG845"/>
      <c r="DH845"/>
      <c r="DI845"/>
      <c r="DJ845"/>
      <c r="DK845"/>
      <c r="DL845"/>
      <c r="DM845"/>
      <c r="DN845"/>
      <c r="DO845"/>
      <c r="DP845"/>
      <c r="DQ845"/>
      <c r="DR845"/>
      <c r="DS845"/>
      <c r="DT845"/>
      <c r="DU845"/>
      <c r="DV845"/>
      <c r="DW845"/>
      <c r="DX845"/>
      <c r="DY845"/>
      <c r="DZ845"/>
      <c r="EA845"/>
      <c r="EB845"/>
      <c r="EC845"/>
      <c r="ED845"/>
      <c r="EE845"/>
      <c r="EF845"/>
      <c r="EG845"/>
      <c r="EH845"/>
      <c r="EI845"/>
      <c r="EJ845"/>
      <c r="EK845"/>
      <c r="EL845"/>
      <c r="EM845"/>
      <c r="EN845"/>
      <c r="EO845"/>
      <c r="EP845"/>
      <c r="EQ845"/>
      <c r="ER845"/>
      <c r="ES845"/>
      <c r="ET845"/>
      <c r="EU845"/>
      <c r="EV845"/>
      <c r="EW845"/>
      <c r="EX845"/>
      <c r="EY845"/>
      <c r="EZ845"/>
      <c r="FA845"/>
      <c r="FB845"/>
      <c r="FC845"/>
      <c r="FD845"/>
      <c r="FE845"/>
      <c r="FF845"/>
      <c r="FG845"/>
      <c r="FH845"/>
      <c r="FI845"/>
      <c r="FJ845"/>
      <c r="FK845"/>
      <c r="FL845"/>
      <c r="FM845"/>
      <c r="FN845"/>
      <c r="FO845"/>
      <c r="FP845"/>
      <c r="FQ845"/>
      <c r="FR845"/>
      <c r="FS845"/>
      <c r="FT845"/>
      <c r="FU845"/>
      <c r="FV845"/>
      <c r="FW845"/>
      <c r="FX845"/>
      <c r="FY845"/>
      <c r="FZ845"/>
      <c r="GA845"/>
      <c r="GB845"/>
      <c r="GC845"/>
      <c r="GD845"/>
      <c r="GE845"/>
      <c r="GF845"/>
      <c r="GG845"/>
      <c r="GH845"/>
      <c r="GI845"/>
      <c r="GJ845"/>
      <c r="GK845"/>
      <c r="GL845"/>
      <c r="GM845"/>
      <c r="GN845"/>
      <c r="GO845"/>
      <c r="GP845"/>
      <c r="GQ845"/>
      <c r="GR845"/>
      <c r="GS845"/>
      <c r="GT845"/>
      <c r="GU845"/>
      <c r="GV845"/>
      <c r="GW845"/>
      <c r="GX845"/>
      <c r="GY845"/>
      <c r="GZ845"/>
      <c r="HA845"/>
      <c r="HB845"/>
      <c r="HC845"/>
      <c r="HD845"/>
      <c r="HE845"/>
      <c r="HF845"/>
      <c r="HG845"/>
      <c r="HH845"/>
      <c r="HI845"/>
      <c r="HJ845"/>
      <c r="HK845"/>
      <c r="HL845"/>
      <c r="HM845"/>
      <c r="HN845"/>
      <c r="HO845"/>
      <c r="HP845"/>
      <c r="HQ845"/>
      <c r="HR845"/>
      <c r="HS845"/>
      <c r="HT845"/>
      <c r="HU845"/>
      <c r="HV845"/>
      <c r="HW845"/>
      <c r="HX845"/>
      <c r="HY845"/>
      <c r="HZ845"/>
      <c r="IA845"/>
      <c r="IB845"/>
      <c r="IC845"/>
      <c r="ID845"/>
      <c r="IE845"/>
      <c r="IF845"/>
      <c r="IG845"/>
      <c r="IH845"/>
      <c r="II845"/>
      <c r="IJ845"/>
      <c r="IK845"/>
      <c r="IL845"/>
      <c r="IM845"/>
      <c r="IN845"/>
      <c r="IO845"/>
      <c r="IP845"/>
      <c r="IQ845"/>
      <c r="IR845"/>
      <c r="IS845"/>
      <c r="IT845"/>
      <c r="IU845"/>
      <c r="IV845"/>
      <c r="IW845"/>
      <c r="IX845"/>
      <c r="IY845"/>
      <c r="IZ845"/>
      <c r="JA845"/>
      <c r="JB845"/>
      <c r="JC845"/>
      <c r="JD845"/>
      <c r="JE845"/>
      <c r="JF845"/>
      <c r="JG845"/>
      <c r="JH845"/>
      <c r="JI845"/>
      <c r="JJ845"/>
      <c r="JK845"/>
      <c r="JL845"/>
      <c r="JM845"/>
      <c r="JN845"/>
      <c r="JO845"/>
      <c r="JP845"/>
      <c r="JQ845"/>
      <c r="JR845"/>
      <c r="JS845"/>
      <c r="JT845"/>
      <c r="JU845"/>
      <c r="JV845"/>
      <c r="JW845"/>
      <c r="JX845"/>
      <c r="JY845"/>
      <c r="JZ845"/>
      <c r="KA845"/>
      <c r="KB845"/>
      <c r="KC845"/>
      <c r="KD845"/>
      <c r="KE845"/>
      <c r="KF845"/>
      <c r="KG845"/>
      <c r="KH845"/>
      <c r="KI845"/>
      <c r="KJ845"/>
      <c r="KK845"/>
      <c r="KL845"/>
      <c r="KM845"/>
      <c r="KN845"/>
      <c r="KO845"/>
      <c r="KP845"/>
      <c r="KQ845"/>
      <c r="KR845"/>
      <c r="KS845"/>
      <c r="KT845"/>
      <c r="KU845"/>
      <c r="KV845"/>
      <c r="KW845"/>
      <c r="KX845"/>
      <c r="KY845"/>
      <c r="KZ845"/>
      <c r="LA845"/>
      <c r="LB845"/>
      <c r="LC845"/>
      <c r="LD845"/>
      <c r="LE845"/>
      <c r="LF845"/>
      <c r="LG845"/>
      <c r="LH845"/>
      <c r="LI845"/>
      <c r="LJ845"/>
      <c r="LK845"/>
      <c r="LL845"/>
      <c r="LM845"/>
      <c r="LN845"/>
      <c r="LO845"/>
      <c r="LP845"/>
      <c r="LQ845"/>
      <c r="LR845"/>
      <c r="LS845"/>
      <c r="LT845"/>
      <c r="LU845"/>
      <c r="LV845"/>
      <c r="LW845"/>
      <c r="LX845"/>
      <c r="LY845"/>
      <c r="LZ845"/>
      <c r="MA845"/>
      <c r="MB845"/>
      <c r="MC845"/>
      <c r="MD845"/>
      <c r="ME845"/>
      <c r="MF845"/>
      <c r="MG845"/>
      <c r="MH845"/>
      <c r="MI845"/>
      <c r="MJ845"/>
      <c r="MK845"/>
      <c r="ML845"/>
      <c r="MM845"/>
      <c r="MN845"/>
      <c r="MO845"/>
      <c r="MP845"/>
      <c r="MQ845"/>
      <c r="MR845"/>
      <c r="MS845"/>
      <c r="MT845"/>
      <c r="MU845"/>
      <c r="MV845"/>
      <c r="MW845"/>
      <c r="MX845"/>
      <c r="MY845"/>
      <c r="MZ845"/>
      <c r="NA845"/>
      <c r="NB845"/>
      <c r="NC845"/>
      <c r="ND845"/>
      <c r="NE845"/>
      <c r="NF845"/>
      <c r="NG845"/>
      <c r="NH845"/>
      <c r="NI845"/>
      <c r="NJ845"/>
      <c r="NK845"/>
      <c r="NL845"/>
      <c r="NM845"/>
      <c r="NN845"/>
      <c r="NO845"/>
      <c r="NP845"/>
      <c r="NQ845"/>
      <c r="NR845"/>
      <c r="NS845"/>
      <c r="NT845"/>
      <c r="NU845"/>
      <c r="NV845"/>
      <c r="NW845"/>
      <c r="NX845"/>
      <c r="NY845"/>
      <c r="NZ845"/>
      <c r="OA845"/>
      <c r="OB845"/>
      <c r="OC845"/>
      <c r="OD845"/>
      <c r="OE845"/>
      <c r="OF845"/>
      <c r="OG845"/>
      <c r="OH845"/>
      <c r="OI845"/>
      <c r="OJ845"/>
      <c r="OK845"/>
      <c r="OL845"/>
      <c r="OM845"/>
      <c r="ON845"/>
      <c r="OO845"/>
      <c r="OP845"/>
      <c r="OQ845"/>
      <c r="OR845"/>
      <c r="OS845"/>
      <c r="OT845"/>
      <c r="OU845"/>
      <c r="OV845"/>
      <c r="OW845"/>
      <c r="OX845"/>
      <c r="OY845"/>
      <c r="OZ845"/>
      <c r="PA845"/>
      <c r="PB845"/>
      <c r="PC845"/>
      <c r="PD845"/>
      <c r="PE845"/>
      <c r="PF845"/>
      <c r="PG845"/>
      <c r="PH845"/>
      <c r="PI845"/>
      <c r="PJ845"/>
      <c r="PK845"/>
      <c r="PL845"/>
      <c r="PM845"/>
      <c r="PN845"/>
      <c r="PO845"/>
      <c r="PP845"/>
      <c r="PQ845"/>
      <c r="PR845"/>
      <c r="PS845"/>
      <c r="PT845"/>
      <c r="PU845"/>
      <c r="PV845"/>
      <c r="PW845"/>
      <c r="PX845"/>
      <c r="PY845"/>
      <c r="PZ845"/>
      <c r="QA845"/>
      <c r="QB845"/>
      <c r="QC845"/>
      <c r="QD845"/>
      <c r="QE845"/>
      <c r="QF845"/>
      <c r="QG845"/>
      <c r="QH845"/>
      <c r="QI845"/>
      <c r="QJ845"/>
      <c r="QK845"/>
      <c r="QL845"/>
      <c r="QM845"/>
      <c r="QN845"/>
      <c r="QO845"/>
      <c r="QP845"/>
      <c r="QQ845"/>
      <c r="QR845"/>
      <c r="QS845"/>
      <c r="QT845"/>
      <c r="QU845"/>
      <c r="QV845"/>
      <c r="QW845"/>
      <c r="QX845"/>
      <c r="QY845"/>
      <c r="QZ845"/>
      <c r="RA845"/>
      <c r="RB845"/>
      <c r="RC845"/>
      <c r="RD845"/>
      <c r="RE845"/>
      <c r="RF845"/>
      <c r="RG845"/>
      <c r="RH845"/>
      <c r="RI845"/>
      <c r="RJ845"/>
      <c r="RK845"/>
      <c r="RL845"/>
      <c r="RM845"/>
      <c r="RN845"/>
      <c r="RO845"/>
      <c r="RP845"/>
      <c r="RQ845"/>
      <c r="RR845"/>
      <c r="RS845"/>
      <c r="RT845"/>
      <c r="RU845"/>
      <c r="RV845"/>
      <c r="RW845"/>
      <c r="RX845"/>
      <c r="RY845"/>
      <c r="RZ845"/>
      <c r="SA845"/>
      <c r="SB845"/>
      <c r="SC845"/>
      <c r="SD845"/>
      <c r="SE845"/>
      <c r="SF845"/>
      <c r="SG845"/>
      <c r="SH845"/>
      <c r="SI845"/>
      <c r="SJ845"/>
      <c r="SK845"/>
      <c r="SL845"/>
      <c r="SM845"/>
      <c r="SN845"/>
      <c r="SO845"/>
      <c r="SP845"/>
    </row>
    <row r="846" spans="1:510" ht="16.5" customHeight="1" x14ac:dyDescent="0.2">
      <c r="A846" s="20">
        <v>238</v>
      </c>
      <c r="B846" s="20" t="s">
        <v>62</v>
      </c>
      <c r="C846" s="20" t="s">
        <v>933</v>
      </c>
      <c r="D846" s="20" t="s">
        <v>38</v>
      </c>
      <c r="E846" s="20" t="s">
        <v>1346</v>
      </c>
      <c r="F846" s="22" t="s">
        <v>935</v>
      </c>
      <c r="G846" s="20" t="s">
        <v>37</v>
      </c>
      <c r="H846" s="20" t="s">
        <v>154</v>
      </c>
      <c r="I846" s="20" t="s">
        <v>81</v>
      </c>
      <c r="J846" s="22" t="s">
        <v>933</v>
      </c>
      <c r="K846" s="20"/>
      <c r="L846" s="20"/>
      <c r="M846" s="20"/>
      <c r="N846" s="20"/>
      <c r="O846" s="23"/>
      <c r="P846" s="23">
        <v>173892280</v>
      </c>
      <c r="Q846" s="24">
        <v>1</v>
      </c>
      <c r="R846" s="25">
        <v>45717</v>
      </c>
      <c r="S846" s="20" t="s">
        <v>83</v>
      </c>
      <c r="T846" s="26">
        <f t="shared" si="15"/>
        <v>173892280</v>
      </c>
      <c r="U846" s="27" t="s">
        <v>100</v>
      </c>
      <c r="V846" s="27" t="s">
        <v>100</v>
      </c>
      <c r="W846"/>
      <c r="X846"/>
      <c r="Y846"/>
      <c r="Z846"/>
      <c r="AA846"/>
      <c r="AB846"/>
      <c r="AC846"/>
      <c r="AD846"/>
      <c r="AE846"/>
      <c r="AF846"/>
      <c r="AG846"/>
      <c r="AH846"/>
      <c r="AI846"/>
      <c r="AJ846"/>
      <c r="AK846"/>
      <c r="AL846"/>
      <c r="AM846"/>
      <c r="AN846"/>
      <c r="AO846"/>
      <c r="AP846"/>
      <c r="AQ846"/>
      <c r="AR846"/>
      <c r="AS846"/>
      <c r="AT846"/>
      <c r="AU846"/>
      <c r="AV846"/>
      <c r="AW846"/>
      <c r="AX846"/>
      <c r="AY846"/>
      <c r="AZ846"/>
      <c r="BA846"/>
      <c r="BB846"/>
      <c r="BC846"/>
      <c r="BD846"/>
      <c r="BE846"/>
      <c r="BF846"/>
      <c r="BG846"/>
      <c r="BH846"/>
      <c r="BI846"/>
      <c r="BJ846"/>
      <c r="BK846"/>
      <c r="BL846"/>
      <c r="BM846"/>
      <c r="BN846"/>
      <c r="BO846"/>
      <c r="BP846"/>
      <c r="BQ846"/>
      <c r="BR846"/>
      <c r="BS846"/>
      <c r="BT846"/>
      <c r="BU846"/>
      <c r="BV846"/>
      <c r="BW846"/>
      <c r="BX846"/>
      <c r="BY846"/>
      <c r="BZ846"/>
      <c r="CA846"/>
      <c r="CB846"/>
      <c r="CC846"/>
      <c r="CD846"/>
      <c r="CE846"/>
      <c r="CF846"/>
      <c r="CG846"/>
      <c r="CH846"/>
      <c r="CI846"/>
      <c r="CJ846"/>
      <c r="CK846"/>
      <c r="CL846"/>
      <c r="CM846"/>
      <c r="CN846"/>
      <c r="CO846"/>
      <c r="CP846"/>
      <c r="CQ846"/>
      <c r="CR846"/>
      <c r="CS846"/>
      <c r="CT846"/>
      <c r="CU846"/>
      <c r="CV846"/>
      <c r="CW846"/>
      <c r="CX846"/>
      <c r="CY846"/>
      <c r="CZ846"/>
      <c r="DA846"/>
      <c r="DB846"/>
      <c r="DC846"/>
      <c r="DD846"/>
      <c r="DE846"/>
      <c r="DF846"/>
      <c r="DG846"/>
      <c r="DH846"/>
      <c r="DI846"/>
      <c r="DJ846"/>
      <c r="DK846"/>
      <c r="DL846"/>
      <c r="DM846"/>
      <c r="DN846"/>
      <c r="DO846"/>
      <c r="DP846"/>
      <c r="DQ846"/>
      <c r="DR846"/>
      <c r="DS846"/>
      <c r="DT846"/>
      <c r="DU846"/>
      <c r="DV846"/>
      <c r="DW846"/>
      <c r="DX846"/>
      <c r="DY846"/>
      <c r="DZ846"/>
      <c r="EA846"/>
      <c r="EB846"/>
      <c r="EC846"/>
      <c r="ED846"/>
      <c r="EE846"/>
      <c r="EF846"/>
      <c r="EG846"/>
      <c r="EH846"/>
      <c r="EI846"/>
      <c r="EJ846"/>
      <c r="EK846"/>
      <c r="EL846"/>
      <c r="EM846"/>
      <c r="EN846"/>
      <c r="EO846"/>
      <c r="EP846"/>
      <c r="EQ846"/>
      <c r="ER846"/>
      <c r="ES846"/>
      <c r="ET846"/>
      <c r="EU846"/>
      <c r="EV846"/>
      <c r="EW846"/>
      <c r="EX846"/>
      <c r="EY846"/>
      <c r="EZ846"/>
      <c r="FA846"/>
      <c r="FB846"/>
      <c r="FC846"/>
      <c r="FD846"/>
      <c r="FE846"/>
      <c r="FF846"/>
      <c r="FG846"/>
      <c r="FH846"/>
      <c r="FI846"/>
      <c r="FJ846"/>
      <c r="FK846"/>
      <c r="FL846"/>
      <c r="FM846"/>
      <c r="FN846"/>
      <c r="FO846"/>
      <c r="FP846"/>
      <c r="FQ846"/>
      <c r="FR846"/>
      <c r="FS846"/>
      <c r="FT846"/>
      <c r="FU846"/>
      <c r="FV846"/>
      <c r="FW846"/>
      <c r="FX846"/>
      <c r="FY846"/>
      <c r="FZ846"/>
      <c r="GA846"/>
      <c r="GB846"/>
      <c r="GC846"/>
      <c r="GD846"/>
      <c r="GE846"/>
      <c r="GF846"/>
      <c r="GG846"/>
      <c r="GH846"/>
      <c r="GI846"/>
      <c r="GJ846"/>
      <c r="GK846"/>
      <c r="GL846"/>
      <c r="GM846"/>
      <c r="GN846"/>
      <c r="GO846"/>
      <c r="GP846"/>
      <c r="GQ846"/>
      <c r="GR846"/>
      <c r="GS846"/>
      <c r="GT846"/>
      <c r="GU846"/>
      <c r="GV846"/>
      <c r="GW846"/>
      <c r="GX846"/>
      <c r="GY846"/>
      <c r="GZ846"/>
      <c r="HA846"/>
      <c r="HB846"/>
      <c r="HC846"/>
      <c r="HD846"/>
      <c r="HE846"/>
      <c r="HF846"/>
      <c r="HG846"/>
      <c r="HH846"/>
      <c r="HI846"/>
      <c r="HJ846"/>
      <c r="HK846"/>
      <c r="HL846"/>
      <c r="HM846"/>
      <c r="HN846"/>
      <c r="HO846"/>
      <c r="HP846"/>
      <c r="HQ846"/>
      <c r="HR846"/>
      <c r="HS846"/>
      <c r="HT846"/>
      <c r="HU846"/>
      <c r="HV846"/>
      <c r="HW846"/>
      <c r="HX846"/>
      <c r="HY846"/>
      <c r="HZ846"/>
      <c r="IA846"/>
      <c r="IB846"/>
      <c r="IC846"/>
      <c r="ID846"/>
      <c r="IE846"/>
      <c r="IF846"/>
      <c r="IG846"/>
      <c r="IH846"/>
      <c r="II846"/>
      <c r="IJ846"/>
      <c r="IK846"/>
      <c r="IL846"/>
      <c r="IM846"/>
      <c r="IN846"/>
      <c r="IO846"/>
      <c r="IP846"/>
      <c r="IQ846"/>
      <c r="IR846"/>
      <c r="IS846"/>
      <c r="IT846"/>
      <c r="IU846"/>
      <c r="IV846"/>
      <c r="IW846"/>
      <c r="IX846"/>
      <c r="IY846"/>
      <c r="IZ846"/>
      <c r="JA846"/>
      <c r="JB846"/>
      <c r="JC846"/>
      <c r="JD846"/>
      <c r="JE846"/>
      <c r="JF846"/>
      <c r="JG846"/>
      <c r="JH846"/>
      <c r="JI846"/>
      <c r="JJ846"/>
      <c r="JK846"/>
      <c r="JL846"/>
      <c r="JM846"/>
      <c r="JN846"/>
      <c r="JO846"/>
      <c r="JP846"/>
      <c r="JQ846"/>
      <c r="JR846"/>
      <c r="JS846"/>
      <c r="JT846"/>
      <c r="JU846"/>
      <c r="JV846"/>
      <c r="JW846"/>
      <c r="JX846"/>
      <c r="JY846"/>
      <c r="JZ846"/>
      <c r="KA846"/>
      <c r="KB846"/>
      <c r="KC846"/>
      <c r="KD846"/>
      <c r="KE846"/>
      <c r="KF846"/>
      <c r="KG846"/>
      <c r="KH846"/>
      <c r="KI846"/>
      <c r="KJ846"/>
      <c r="KK846"/>
      <c r="KL846"/>
      <c r="KM846"/>
      <c r="KN846"/>
      <c r="KO846"/>
      <c r="KP846"/>
      <c r="KQ846"/>
      <c r="KR846"/>
      <c r="KS846"/>
      <c r="KT846"/>
      <c r="KU846"/>
      <c r="KV846"/>
      <c r="KW846"/>
      <c r="KX846"/>
      <c r="KY846"/>
      <c r="KZ846"/>
      <c r="LA846"/>
      <c r="LB846"/>
      <c r="LC846"/>
      <c r="LD846"/>
      <c r="LE846"/>
      <c r="LF846"/>
      <c r="LG846"/>
      <c r="LH846"/>
      <c r="LI846"/>
      <c r="LJ846"/>
      <c r="LK846"/>
      <c r="LL846"/>
      <c r="LM846"/>
      <c r="LN846"/>
      <c r="LO846"/>
      <c r="LP846"/>
      <c r="LQ846"/>
      <c r="LR846"/>
      <c r="LS846"/>
      <c r="LT846"/>
      <c r="LU846"/>
      <c r="LV846"/>
      <c r="LW846"/>
      <c r="LX846"/>
      <c r="LY846"/>
      <c r="LZ846"/>
      <c r="MA846"/>
      <c r="MB846"/>
      <c r="MC846"/>
      <c r="MD846"/>
      <c r="ME846"/>
      <c r="MF846"/>
      <c r="MG846"/>
      <c r="MH846"/>
      <c r="MI846"/>
      <c r="MJ846"/>
      <c r="MK846"/>
      <c r="ML846"/>
      <c r="MM846"/>
      <c r="MN846"/>
      <c r="MO846"/>
      <c r="MP846"/>
      <c r="MQ846"/>
      <c r="MR846"/>
      <c r="MS846"/>
      <c r="MT846"/>
      <c r="MU846"/>
      <c r="MV846"/>
      <c r="MW846"/>
      <c r="MX846"/>
      <c r="MY846"/>
      <c r="MZ846"/>
      <c r="NA846"/>
      <c r="NB846"/>
      <c r="NC846"/>
      <c r="ND846"/>
      <c r="NE846"/>
      <c r="NF846"/>
      <c r="NG846"/>
      <c r="NH846"/>
      <c r="NI846"/>
      <c r="NJ846"/>
      <c r="NK846"/>
      <c r="NL846"/>
      <c r="NM846"/>
      <c r="NN846"/>
      <c r="NO846"/>
      <c r="NP846"/>
      <c r="NQ846"/>
      <c r="NR846"/>
      <c r="NS846"/>
      <c r="NT846"/>
      <c r="NU846"/>
      <c r="NV846"/>
      <c r="NW846"/>
      <c r="NX846"/>
      <c r="NY846"/>
      <c r="NZ846"/>
      <c r="OA846"/>
      <c r="OB846"/>
      <c r="OC846"/>
      <c r="OD846"/>
      <c r="OE846"/>
      <c r="OF846"/>
      <c r="OG846"/>
      <c r="OH846"/>
      <c r="OI846"/>
      <c r="OJ846"/>
      <c r="OK846"/>
      <c r="OL846"/>
      <c r="OM846"/>
      <c r="ON846"/>
      <c r="OO846"/>
      <c r="OP846"/>
      <c r="OQ846"/>
      <c r="OR846"/>
      <c r="OS846"/>
      <c r="OT846"/>
      <c r="OU846"/>
      <c r="OV846"/>
      <c r="OW846"/>
      <c r="OX846"/>
      <c r="OY846"/>
      <c r="OZ846"/>
      <c r="PA846"/>
      <c r="PB846"/>
      <c r="PC846"/>
      <c r="PD846"/>
      <c r="PE846"/>
      <c r="PF846"/>
      <c r="PG846"/>
      <c r="PH846"/>
      <c r="PI846"/>
      <c r="PJ846"/>
      <c r="PK846"/>
      <c r="PL846"/>
      <c r="PM846"/>
      <c r="PN846"/>
      <c r="PO846"/>
      <c r="PP846"/>
      <c r="PQ846"/>
      <c r="PR846"/>
      <c r="PS846"/>
      <c r="PT846"/>
      <c r="PU846"/>
      <c r="PV846"/>
      <c r="PW846"/>
      <c r="PX846"/>
      <c r="PY846"/>
      <c r="PZ846"/>
      <c r="QA846"/>
      <c r="QB846"/>
      <c r="QC846"/>
      <c r="QD846"/>
      <c r="QE846"/>
      <c r="QF846"/>
      <c r="QG846"/>
      <c r="QH846"/>
      <c r="QI846"/>
      <c r="QJ846"/>
      <c r="QK846"/>
      <c r="QL846"/>
      <c r="QM846"/>
      <c r="QN846"/>
      <c r="QO846"/>
      <c r="QP846"/>
      <c r="QQ846"/>
      <c r="QR846"/>
      <c r="QS846"/>
      <c r="QT846"/>
      <c r="QU846"/>
      <c r="QV846"/>
      <c r="QW846"/>
      <c r="QX846"/>
      <c r="QY846"/>
      <c r="QZ846"/>
      <c r="RA846"/>
      <c r="RB846"/>
      <c r="RC846"/>
      <c r="RD846"/>
      <c r="RE846"/>
      <c r="RF846"/>
      <c r="RG846"/>
      <c r="RH846"/>
      <c r="RI846"/>
      <c r="RJ846"/>
      <c r="RK846"/>
      <c r="RL846"/>
      <c r="RM846"/>
      <c r="RN846"/>
      <c r="RO846"/>
      <c r="RP846"/>
      <c r="RQ846"/>
      <c r="RR846"/>
      <c r="RS846"/>
      <c r="RT846"/>
      <c r="RU846"/>
      <c r="RV846"/>
      <c r="RW846"/>
      <c r="RX846"/>
      <c r="RY846"/>
      <c r="RZ846"/>
      <c r="SA846"/>
      <c r="SB846"/>
      <c r="SC846"/>
      <c r="SD846"/>
      <c r="SE846"/>
      <c r="SF846"/>
      <c r="SG846"/>
      <c r="SH846"/>
      <c r="SI846"/>
      <c r="SJ846"/>
      <c r="SK846"/>
      <c r="SL846"/>
      <c r="SM846"/>
      <c r="SN846"/>
      <c r="SO846"/>
      <c r="SP846"/>
    </row>
    <row r="847" spans="1:510" ht="16.5" customHeight="1" x14ac:dyDescent="0.2">
      <c r="A847" s="20">
        <v>239</v>
      </c>
      <c r="B847" s="20" t="s">
        <v>62</v>
      </c>
      <c r="C847" s="20" t="s">
        <v>933</v>
      </c>
      <c r="D847" s="20" t="s">
        <v>38</v>
      </c>
      <c r="E847" s="20" t="s">
        <v>1346</v>
      </c>
      <c r="F847" s="22" t="s">
        <v>935</v>
      </c>
      <c r="G847" s="20" t="s">
        <v>37</v>
      </c>
      <c r="H847" s="20" t="s">
        <v>154</v>
      </c>
      <c r="I847" s="20" t="s">
        <v>81</v>
      </c>
      <c r="J847" s="22" t="s">
        <v>933</v>
      </c>
      <c r="K847" s="20"/>
      <c r="L847" s="20"/>
      <c r="M847" s="20"/>
      <c r="N847" s="20"/>
      <c r="O847" s="23"/>
      <c r="P847" s="23">
        <v>173892280</v>
      </c>
      <c r="Q847" s="24">
        <v>1</v>
      </c>
      <c r="R847" s="25">
        <v>45748</v>
      </c>
      <c r="S847" s="20" t="s">
        <v>83</v>
      </c>
      <c r="T847" s="26">
        <f t="shared" si="15"/>
        <v>173892280</v>
      </c>
      <c r="U847" s="27" t="s">
        <v>100</v>
      </c>
      <c r="V847" s="27" t="s">
        <v>100</v>
      </c>
      <c r="W847"/>
      <c r="X847"/>
      <c r="Y847"/>
      <c r="Z847"/>
      <c r="AA847"/>
      <c r="AB847"/>
      <c r="AC847"/>
      <c r="AD847"/>
      <c r="AE847"/>
      <c r="AF847"/>
      <c r="AG847"/>
      <c r="AH847"/>
      <c r="AI847"/>
      <c r="AJ847"/>
      <c r="AK847"/>
      <c r="AL847"/>
      <c r="AM847"/>
      <c r="AN847"/>
      <c r="AO847"/>
      <c r="AP847"/>
      <c r="AQ847"/>
      <c r="AR847"/>
      <c r="AS847"/>
      <c r="AT847"/>
      <c r="AU847"/>
      <c r="AV847"/>
      <c r="AW847"/>
      <c r="AX847"/>
      <c r="AY847"/>
      <c r="AZ847"/>
      <c r="BA847"/>
      <c r="BB847"/>
      <c r="BC847"/>
      <c r="BD847"/>
      <c r="BE847"/>
      <c r="BF847"/>
      <c r="BG847"/>
      <c r="BH847"/>
      <c r="BI847"/>
      <c r="BJ847"/>
      <c r="BK847"/>
      <c r="BL847"/>
      <c r="BM847"/>
      <c r="BN847"/>
      <c r="BO847"/>
      <c r="BP847"/>
      <c r="BQ847"/>
      <c r="BR847"/>
      <c r="BS847"/>
      <c r="BT847"/>
      <c r="BU847"/>
      <c r="BV847"/>
      <c r="BW847"/>
      <c r="BX847"/>
      <c r="BY847"/>
      <c r="BZ847"/>
      <c r="CA847"/>
      <c r="CB847"/>
      <c r="CC847"/>
      <c r="CD847"/>
      <c r="CE847"/>
      <c r="CF847"/>
      <c r="CG847"/>
      <c r="CH847"/>
      <c r="CI847"/>
      <c r="CJ847"/>
      <c r="CK847"/>
      <c r="CL847"/>
      <c r="CM847"/>
      <c r="CN847"/>
      <c r="CO847"/>
      <c r="CP847"/>
      <c r="CQ847"/>
      <c r="CR847"/>
      <c r="CS847"/>
      <c r="CT847"/>
      <c r="CU847"/>
      <c r="CV847"/>
      <c r="CW847"/>
      <c r="CX847"/>
      <c r="CY847"/>
      <c r="CZ847"/>
      <c r="DA847"/>
      <c r="DB847"/>
      <c r="DC847"/>
      <c r="DD847"/>
      <c r="DE847"/>
      <c r="DF847"/>
      <c r="DG847"/>
      <c r="DH847"/>
      <c r="DI847"/>
      <c r="DJ847"/>
      <c r="DK847"/>
      <c r="DL847"/>
      <c r="DM847"/>
      <c r="DN847"/>
      <c r="DO847"/>
      <c r="DP847"/>
      <c r="DQ847"/>
      <c r="DR847"/>
      <c r="DS847"/>
      <c r="DT847"/>
      <c r="DU847"/>
      <c r="DV847"/>
      <c r="DW847"/>
      <c r="DX847"/>
      <c r="DY847"/>
      <c r="DZ847"/>
      <c r="EA847"/>
      <c r="EB847"/>
      <c r="EC847"/>
      <c r="ED847"/>
      <c r="EE847"/>
      <c r="EF847"/>
      <c r="EG847"/>
      <c r="EH847"/>
      <c r="EI847"/>
      <c r="EJ847"/>
      <c r="EK847"/>
      <c r="EL847"/>
      <c r="EM847"/>
      <c r="EN847"/>
      <c r="EO847"/>
      <c r="EP847"/>
      <c r="EQ847"/>
      <c r="ER847"/>
      <c r="ES847"/>
      <c r="ET847"/>
      <c r="EU847"/>
      <c r="EV847"/>
      <c r="EW847"/>
      <c r="EX847"/>
      <c r="EY847"/>
      <c r="EZ847"/>
      <c r="FA847"/>
      <c r="FB847"/>
      <c r="FC847"/>
      <c r="FD847"/>
      <c r="FE847"/>
      <c r="FF847"/>
      <c r="FG847"/>
      <c r="FH847"/>
      <c r="FI847"/>
      <c r="FJ847"/>
      <c r="FK847"/>
      <c r="FL847"/>
      <c r="FM847"/>
      <c r="FN847"/>
      <c r="FO847"/>
      <c r="FP847"/>
      <c r="FQ847"/>
      <c r="FR847"/>
      <c r="FS847"/>
      <c r="FT847"/>
      <c r="FU847"/>
      <c r="FV847"/>
      <c r="FW847"/>
      <c r="FX847"/>
      <c r="FY847"/>
      <c r="FZ847"/>
      <c r="GA847"/>
      <c r="GB847"/>
      <c r="GC847"/>
      <c r="GD847"/>
      <c r="GE847"/>
      <c r="GF847"/>
      <c r="GG847"/>
      <c r="GH847"/>
      <c r="GI847"/>
      <c r="GJ847"/>
      <c r="GK847"/>
      <c r="GL847"/>
      <c r="GM847"/>
      <c r="GN847"/>
      <c r="GO847"/>
      <c r="GP847"/>
      <c r="GQ847"/>
      <c r="GR847"/>
      <c r="GS847"/>
      <c r="GT847"/>
      <c r="GU847"/>
      <c r="GV847"/>
      <c r="GW847"/>
      <c r="GX847"/>
      <c r="GY847"/>
      <c r="GZ847"/>
      <c r="HA847"/>
      <c r="HB847"/>
      <c r="HC847"/>
      <c r="HD847"/>
      <c r="HE847"/>
      <c r="HF847"/>
      <c r="HG847"/>
      <c r="HH847"/>
      <c r="HI847"/>
      <c r="HJ847"/>
      <c r="HK847"/>
      <c r="HL847"/>
      <c r="HM847"/>
      <c r="HN847"/>
      <c r="HO847"/>
      <c r="HP847"/>
      <c r="HQ847"/>
      <c r="HR847"/>
      <c r="HS847"/>
      <c r="HT847"/>
      <c r="HU847"/>
      <c r="HV847"/>
      <c r="HW847"/>
      <c r="HX847"/>
      <c r="HY847"/>
      <c r="HZ847"/>
      <c r="IA847"/>
      <c r="IB847"/>
      <c r="IC847"/>
      <c r="ID847"/>
      <c r="IE847"/>
      <c r="IF847"/>
      <c r="IG847"/>
      <c r="IH847"/>
      <c r="II847"/>
      <c r="IJ847"/>
      <c r="IK847"/>
      <c r="IL847"/>
      <c r="IM847"/>
      <c r="IN847"/>
      <c r="IO847"/>
      <c r="IP847"/>
      <c r="IQ847"/>
      <c r="IR847"/>
      <c r="IS847"/>
      <c r="IT847"/>
      <c r="IU847"/>
      <c r="IV847"/>
      <c r="IW847"/>
      <c r="IX847"/>
      <c r="IY847"/>
      <c r="IZ847"/>
      <c r="JA847"/>
      <c r="JB847"/>
      <c r="JC847"/>
      <c r="JD847"/>
      <c r="JE847"/>
      <c r="JF847"/>
      <c r="JG847"/>
      <c r="JH847"/>
      <c r="JI847"/>
      <c r="JJ847"/>
      <c r="JK847"/>
      <c r="JL847"/>
      <c r="JM847"/>
      <c r="JN847"/>
      <c r="JO847"/>
      <c r="JP847"/>
      <c r="JQ847"/>
      <c r="JR847"/>
      <c r="JS847"/>
      <c r="JT847"/>
      <c r="JU847"/>
      <c r="JV847"/>
      <c r="JW847"/>
      <c r="JX847"/>
      <c r="JY847"/>
      <c r="JZ847"/>
      <c r="KA847"/>
      <c r="KB847"/>
      <c r="KC847"/>
      <c r="KD847"/>
      <c r="KE847"/>
      <c r="KF847"/>
      <c r="KG847"/>
      <c r="KH847"/>
      <c r="KI847"/>
      <c r="KJ847"/>
      <c r="KK847"/>
      <c r="KL847"/>
      <c r="KM847"/>
      <c r="KN847"/>
      <c r="KO847"/>
      <c r="KP847"/>
      <c r="KQ847"/>
      <c r="KR847"/>
      <c r="KS847"/>
      <c r="KT847"/>
      <c r="KU847"/>
      <c r="KV847"/>
      <c r="KW847"/>
      <c r="KX847"/>
      <c r="KY847"/>
      <c r="KZ847"/>
      <c r="LA847"/>
      <c r="LB847"/>
      <c r="LC847"/>
      <c r="LD847"/>
      <c r="LE847"/>
      <c r="LF847"/>
      <c r="LG847"/>
      <c r="LH847"/>
      <c r="LI847"/>
      <c r="LJ847"/>
      <c r="LK847"/>
      <c r="LL847"/>
      <c r="LM847"/>
      <c r="LN847"/>
      <c r="LO847"/>
      <c r="LP847"/>
      <c r="LQ847"/>
      <c r="LR847"/>
      <c r="LS847"/>
      <c r="LT847"/>
      <c r="LU847"/>
      <c r="LV847"/>
      <c r="LW847"/>
      <c r="LX847"/>
      <c r="LY847"/>
      <c r="LZ847"/>
      <c r="MA847"/>
      <c r="MB847"/>
      <c r="MC847"/>
      <c r="MD847"/>
      <c r="ME847"/>
      <c r="MF847"/>
      <c r="MG847"/>
      <c r="MH847"/>
      <c r="MI847"/>
      <c r="MJ847"/>
      <c r="MK847"/>
      <c r="ML847"/>
      <c r="MM847"/>
      <c r="MN847"/>
      <c r="MO847"/>
      <c r="MP847"/>
      <c r="MQ847"/>
      <c r="MR847"/>
      <c r="MS847"/>
      <c r="MT847"/>
      <c r="MU847"/>
      <c r="MV847"/>
      <c r="MW847"/>
      <c r="MX847"/>
      <c r="MY847"/>
      <c r="MZ847"/>
      <c r="NA847"/>
      <c r="NB847"/>
      <c r="NC847"/>
      <c r="ND847"/>
      <c r="NE847"/>
      <c r="NF847"/>
      <c r="NG847"/>
      <c r="NH847"/>
      <c r="NI847"/>
      <c r="NJ847"/>
      <c r="NK847"/>
      <c r="NL847"/>
      <c r="NM847"/>
      <c r="NN847"/>
      <c r="NO847"/>
      <c r="NP847"/>
      <c r="NQ847"/>
      <c r="NR847"/>
      <c r="NS847"/>
      <c r="NT847"/>
      <c r="NU847"/>
      <c r="NV847"/>
      <c r="NW847"/>
      <c r="NX847"/>
      <c r="NY847"/>
      <c r="NZ847"/>
      <c r="OA847"/>
      <c r="OB847"/>
      <c r="OC847"/>
      <c r="OD847"/>
      <c r="OE847"/>
      <c r="OF847"/>
      <c r="OG847"/>
      <c r="OH847"/>
      <c r="OI847"/>
      <c r="OJ847"/>
      <c r="OK847"/>
      <c r="OL847"/>
      <c r="OM847"/>
      <c r="ON847"/>
      <c r="OO847"/>
      <c r="OP847"/>
      <c r="OQ847"/>
      <c r="OR847"/>
      <c r="OS847"/>
      <c r="OT847"/>
      <c r="OU847"/>
      <c r="OV847"/>
      <c r="OW847"/>
      <c r="OX847"/>
      <c r="OY847"/>
      <c r="OZ847"/>
      <c r="PA847"/>
      <c r="PB847"/>
      <c r="PC847"/>
      <c r="PD847"/>
      <c r="PE847"/>
      <c r="PF847"/>
      <c r="PG847"/>
      <c r="PH847"/>
      <c r="PI847"/>
      <c r="PJ847"/>
      <c r="PK847"/>
      <c r="PL847"/>
      <c r="PM847"/>
      <c r="PN847"/>
      <c r="PO847"/>
      <c r="PP847"/>
      <c r="PQ847"/>
      <c r="PR847"/>
      <c r="PS847"/>
      <c r="PT847"/>
      <c r="PU847"/>
      <c r="PV847"/>
      <c r="PW847"/>
      <c r="PX847"/>
      <c r="PY847"/>
      <c r="PZ847"/>
      <c r="QA847"/>
      <c r="QB847"/>
      <c r="QC847"/>
      <c r="QD847"/>
      <c r="QE847"/>
      <c r="QF847"/>
      <c r="QG847"/>
      <c r="QH847"/>
      <c r="QI847"/>
      <c r="QJ847"/>
      <c r="QK847"/>
      <c r="QL847"/>
      <c r="QM847"/>
      <c r="QN847"/>
      <c r="QO847"/>
      <c r="QP847"/>
      <c r="QQ847"/>
      <c r="QR847"/>
      <c r="QS847"/>
      <c r="QT847"/>
      <c r="QU847"/>
      <c r="QV847"/>
      <c r="QW847"/>
      <c r="QX847"/>
      <c r="QY847"/>
      <c r="QZ847"/>
      <c r="RA847"/>
      <c r="RB847"/>
      <c r="RC847"/>
      <c r="RD847"/>
      <c r="RE847"/>
      <c r="RF847"/>
      <c r="RG847"/>
      <c r="RH847"/>
      <c r="RI847"/>
      <c r="RJ847"/>
      <c r="RK847"/>
      <c r="RL847"/>
      <c r="RM847"/>
      <c r="RN847"/>
      <c r="RO847"/>
      <c r="RP847"/>
      <c r="RQ847"/>
      <c r="RR847"/>
      <c r="RS847"/>
      <c r="RT847"/>
      <c r="RU847"/>
      <c r="RV847"/>
      <c r="RW847"/>
      <c r="RX847"/>
      <c r="RY847"/>
      <c r="RZ847"/>
      <c r="SA847"/>
      <c r="SB847"/>
      <c r="SC847"/>
      <c r="SD847"/>
      <c r="SE847"/>
      <c r="SF847"/>
      <c r="SG847"/>
      <c r="SH847"/>
      <c r="SI847"/>
      <c r="SJ847"/>
      <c r="SK847"/>
      <c r="SL847"/>
      <c r="SM847"/>
      <c r="SN847"/>
      <c r="SO847"/>
      <c r="SP847"/>
    </row>
    <row r="848" spans="1:510" ht="16.5" customHeight="1" x14ac:dyDescent="0.2">
      <c r="A848" s="20">
        <v>240</v>
      </c>
      <c r="B848" s="20" t="s">
        <v>62</v>
      </c>
      <c r="C848" s="20" t="s">
        <v>933</v>
      </c>
      <c r="D848" s="20" t="s">
        <v>38</v>
      </c>
      <c r="E848" s="20" t="s">
        <v>1346</v>
      </c>
      <c r="F848" s="22" t="s">
        <v>935</v>
      </c>
      <c r="G848" s="20" t="s">
        <v>37</v>
      </c>
      <c r="H848" s="20" t="s">
        <v>154</v>
      </c>
      <c r="I848" s="20" t="s">
        <v>81</v>
      </c>
      <c r="J848" s="22" t="s">
        <v>933</v>
      </c>
      <c r="K848" s="20"/>
      <c r="L848" s="20"/>
      <c r="M848" s="20"/>
      <c r="N848" s="20"/>
      <c r="O848" s="23"/>
      <c r="P848" s="23">
        <v>173892280</v>
      </c>
      <c r="Q848" s="24">
        <v>1</v>
      </c>
      <c r="R848" s="25">
        <v>45778</v>
      </c>
      <c r="S848" s="20" t="s">
        <v>83</v>
      </c>
      <c r="T848" s="26">
        <f t="shared" si="15"/>
        <v>173892280</v>
      </c>
      <c r="U848" s="27" t="s">
        <v>100</v>
      </c>
      <c r="V848" s="27" t="s">
        <v>100</v>
      </c>
      <c r="W848"/>
      <c r="X848"/>
      <c r="Y848"/>
      <c r="Z848"/>
      <c r="AA848"/>
      <c r="AB848"/>
      <c r="AC848"/>
      <c r="AD848"/>
      <c r="AE848"/>
      <c r="AF848"/>
      <c r="AG848"/>
      <c r="AH848"/>
      <c r="AI848"/>
      <c r="AJ848"/>
      <c r="AK848"/>
      <c r="AL848"/>
      <c r="AM848"/>
      <c r="AN848"/>
      <c r="AO848"/>
      <c r="AP848"/>
      <c r="AQ848"/>
      <c r="AR848"/>
      <c r="AS848"/>
      <c r="AT848"/>
      <c r="AU848"/>
      <c r="AV848"/>
      <c r="AW848"/>
      <c r="AX848"/>
      <c r="AY848"/>
      <c r="AZ848"/>
      <c r="BA848"/>
      <c r="BB848"/>
      <c r="BC848"/>
      <c r="BD848"/>
      <c r="BE848"/>
      <c r="BF848"/>
      <c r="BG848"/>
      <c r="BH848"/>
      <c r="BI848"/>
      <c r="BJ848"/>
      <c r="BK848"/>
      <c r="BL848"/>
      <c r="BM848"/>
      <c r="BN848"/>
      <c r="BO848"/>
      <c r="BP848"/>
      <c r="BQ848"/>
      <c r="BR848"/>
      <c r="BS848"/>
      <c r="BT848"/>
      <c r="BU848"/>
      <c r="BV848"/>
      <c r="BW848"/>
      <c r="BX848"/>
      <c r="BY848"/>
      <c r="BZ848"/>
      <c r="CA848"/>
      <c r="CB848"/>
      <c r="CC848"/>
      <c r="CD848"/>
      <c r="CE848"/>
      <c r="CF848"/>
      <c r="CG848"/>
      <c r="CH848"/>
      <c r="CI848"/>
      <c r="CJ848"/>
      <c r="CK848"/>
      <c r="CL848"/>
      <c r="CM848"/>
      <c r="CN848"/>
      <c r="CO848"/>
      <c r="CP848"/>
      <c r="CQ848"/>
      <c r="CR848"/>
      <c r="CS848"/>
      <c r="CT848"/>
      <c r="CU848"/>
      <c r="CV848"/>
      <c r="CW848"/>
      <c r="CX848"/>
      <c r="CY848"/>
      <c r="CZ848"/>
      <c r="DA848"/>
      <c r="DB848"/>
      <c r="DC848"/>
      <c r="DD848"/>
      <c r="DE848"/>
      <c r="DF848"/>
      <c r="DG848"/>
      <c r="DH848"/>
      <c r="DI848"/>
      <c r="DJ848"/>
      <c r="DK848"/>
      <c r="DL848"/>
      <c r="DM848"/>
      <c r="DN848"/>
      <c r="DO848"/>
      <c r="DP848"/>
      <c r="DQ848"/>
      <c r="DR848"/>
      <c r="DS848"/>
      <c r="DT848"/>
      <c r="DU848"/>
      <c r="DV848"/>
      <c r="DW848"/>
      <c r="DX848"/>
      <c r="DY848"/>
      <c r="DZ848"/>
      <c r="EA848"/>
      <c r="EB848"/>
      <c r="EC848"/>
      <c r="ED848"/>
      <c r="EE848"/>
      <c r="EF848"/>
      <c r="EG848"/>
      <c r="EH848"/>
      <c r="EI848"/>
      <c r="EJ848"/>
      <c r="EK848"/>
      <c r="EL848"/>
      <c r="EM848"/>
      <c r="EN848"/>
      <c r="EO848"/>
      <c r="EP848"/>
      <c r="EQ848"/>
      <c r="ER848"/>
      <c r="ES848"/>
      <c r="ET848"/>
      <c r="EU848"/>
      <c r="EV848"/>
      <c r="EW848"/>
      <c r="EX848"/>
      <c r="EY848"/>
      <c r="EZ848"/>
      <c r="FA848"/>
      <c r="FB848"/>
      <c r="FC848"/>
      <c r="FD848"/>
      <c r="FE848"/>
      <c r="FF848"/>
      <c r="FG848"/>
      <c r="FH848"/>
      <c r="FI848"/>
      <c r="FJ848"/>
      <c r="FK848"/>
      <c r="FL848"/>
      <c r="FM848"/>
      <c r="FN848"/>
      <c r="FO848"/>
      <c r="FP848"/>
      <c r="FQ848"/>
      <c r="FR848"/>
      <c r="FS848"/>
      <c r="FT848"/>
      <c r="FU848"/>
      <c r="FV848"/>
      <c r="FW848"/>
      <c r="FX848"/>
      <c r="FY848"/>
      <c r="FZ848"/>
      <c r="GA848"/>
      <c r="GB848"/>
      <c r="GC848"/>
      <c r="GD848"/>
      <c r="GE848"/>
      <c r="GF848"/>
      <c r="GG848"/>
      <c r="GH848"/>
      <c r="GI848"/>
      <c r="GJ848"/>
      <c r="GK848"/>
      <c r="GL848"/>
      <c r="GM848"/>
      <c r="GN848"/>
      <c r="GO848"/>
      <c r="GP848"/>
      <c r="GQ848"/>
      <c r="GR848"/>
      <c r="GS848"/>
      <c r="GT848"/>
      <c r="GU848"/>
      <c r="GV848"/>
      <c r="GW848"/>
      <c r="GX848"/>
      <c r="GY848"/>
      <c r="GZ848"/>
      <c r="HA848"/>
      <c r="HB848"/>
      <c r="HC848"/>
      <c r="HD848"/>
      <c r="HE848"/>
      <c r="HF848"/>
      <c r="HG848"/>
      <c r="HH848"/>
      <c r="HI848"/>
      <c r="HJ848"/>
      <c r="HK848"/>
      <c r="HL848"/>
      <c r="HM848"/>
      <c r="HN848"/>
      <c r="HO848"/>
      <c r="HP848"/>
      <c r="HQ848"/>
      <c r="HR848"/>
      <c r="HS848"/>
      <c r="HT848"/>
      <c r="HU848"/>
      <c r="HV848"/>
      <c r="HW848"/>
      <c r="HX848"/>
      <c r="HY848"/>
      <c r="HZ848"/>
      <c r="IA848"/>
      <c r="IB848"/>
      <c r="IC848"/>
      <c r="ID848"/>
      <c r="IE848"/>
      <c r="IF848"/>
      <c r="IG848"/>
      <c r="IH848"/>
      <c r="II848"/>
      <c r="IJ848"/>
      <c r="IK848"/>
      <c r="IL848"/>
      <c r="IM848"/>
      <c r="IN848"/>
      <c r="IO848"/>
      <c r="IP848"/>
      <c r="IQ848"/>
      <c r="IR848"/>
      <c r="IS848"/>
      <c r="IT848"/>
      <c r="IU848"/>
      <c r="IV848"/>
      <c r="IW848"/>
      <c r="IX848"/>
      <c r="IY848"/>
      <c r="IZ848"/>
      <c r="JA848"/>
      <c r="JB848"/>
      <c r="JC848"/>
      <c r="JD848"/>
      <c r="JE848"/>
      <c r="JF848"/>
      <c r="JG848"/>
      <c r="JH848"/>
      <c r="JI848"/>
      <c r="JJ848"/>
      <c r="JK848"/>
      <c r="JL848"/>
      <c r="JM848"/>
      <c r="JN848"/>
      <c r="JO848"/>
      <c r="JP848"/>
      <c r="JQ848"/>
      <c r="JR848"/>
      <c r="JS848"/>
      <c r="JT848"/>
      <c r="JU848"/>
      <c r="JV848"/>
      <c r="JW848"/>
      <c r="JX848"/>
      <c r="JY848"/>
      <c r="JZ848"/>
      <c r="KA848"/>
      <c r="KB848"/>
      <c r="KC848"/>
      <c r="KD848"/>
      <c r="KE848"/>
      <c r="KF848"/>
      <c r="KG848"/>
      <c r="KH848"/>
      <c r="KI848"/>
      <c r="KJ848"/>
      <c r="KK848"/>
      <c r="KL848"/>
      <c r="KM848"/>
      <c r="KN848"/>
      <c r="KO848"/>
      <c r="KP848"/>
      <c r="KQ848"/>
      <c r="KR848"/>
      <c r="KS848"/>
      <c r="KT848"/>
      <c r="KU848"/>
      <c r="KV848"/>
      <c r="KW848"/>
      <c r="KX848"/>
      <c r="KY848"/>
      <c r="KZ848"/>
      <c r="LA848"/>
      <c r="LB848"/>
      <c r="LC848"/>
      <c r="LD848"/>
      <c r="LE848"/>
      <c r="LF848"/>
      <c r="LG848"/>
      <c r="LH848"/>
      <c r="LI848"/>
      <c r="LJ848"/>
      <c r="LK848"/>
      <c r="LL848"/>
      <c r="LM848"/>
      <c r="LN848"/>
      <c r="LO848"/>
      <c r="LP848"/>
      <c r="LQ848"/>
      <c r="LR848"/>
      <c r="LS848"/>
      <c r="LT848"/>
      <c r="LU848"/>
      <c r="LV848"/>
      <c r="LW848"/>
      <c r="LX848"/>
      <c r="LY848"/>
      <c r="LZ848"/>
      <c r="MA848"/>
      <c r="MB848"/>
      <c r="MC848"/>
      <c r="MD848"/>
      <c r="ME848"/>
      <c r="MF848"/>
      <c r="MG848"/>
      <c r="MH848"/>
      <c r="MI848"/>
      <c r="MJ848"/>
      <c r="MK848"/>
      <c r="ML848"/>
      <c r="MM848"/>
      <c r="MN848"/>
      <c r="MO848"/>
      <c r="MP848"/>
      <c r="MQ848"/>
      <c r="MR848"/>
      <c r="MS848"/>
      <c r="MT848"/>
      <c r="MU848"/>
      <c r="MV848"/>
      <c r="MW848"/>
      <c r="MX848"/>
      <c r="MY848"/>
      <c r="MZ848"/>
      <c r="NA848"/>
      <c r="NB848"/>
      <c r="NC848"/>
      <c r="ND848"/>
      <c r="NE848"/>
      <c r="NF848"/>
      <c r="NG848"/>
      <c r="NH848"/>
      <c r="NI848"/>
      <c r="NJ848"/>
      <c r="NK848"/>
      <c r="NL848"/>
      <c r="NM848"/>
      <c r="NN848"/>
      <c r="NO848"/>
      <c r="NP848"/>
      <c r="NQ848"/>
      <c r="NR848"/>
      <c r="NS848"/>
      <c r="NT848"/>
      <c r="NU848"/>
      <c r="NV848"/>
      <c r="NW848"/>
      <c r="NX848"/>
      <c r="NY848"/>
      <c r="NZ848"/>
      <c r="OA848"/>
      <c r="OB848"/>
      <c r="OC848"/>
      <c r="OD848"/>
      <c r="OE848"/>
      <c r="OF848"/>
      <c r="OG848"/>
      <c r="OH848"/>
      <c r="OI848"/>
      <c r="OJ848"/>
      <c r="OK848"/>
      <c r="OL848"/>
      <c r="OM848"/>
      <c r="ON848"/>
      <c r="OO848"/>
      <c r="OP848"/>
      <c r="OQ848"/>
      <c r="OR848"/>
      <c r="OS848"/>
      <c r="OT848"/>
      <c r="OU848"/>
      <c r="OV848"/>
      <c r="OW848"/>
      <c r="OX848"/>
      <c r="OY848"/>
      <c r="OZ848"/>
      <c r="PA848"/>
      <c r="PB848"/>
      <c r="PC848"/>
      <c r="PD848"/>
      <c r="PE848"/>
      <c r="PF848"/>
      <c r="PG848"/>
      <c r="PH848"/>
      <c r="PI848"/>
      <c r="PJ848"/>
      <c r="PK848"/>
      <c r="PL848"/>
      <c r="PM848"/>
      <c r="PN848"/>
      <c r="PO848"/>
      <c r="PP848"/>
      <c r="PQ848"/>
      <c r="PR848"/>
      <c r="PS848"/>
      <c r="PT848"/>
      <c r="PU848"/>
      <c r="PV848"/>
      <c r="PW848"/>
      <c r="PX848"/>
      <c r="PY848"/>
      <c r="PZ848"/>
      <c r="QA848"/>
      <c r="QB848"/>
      <c r="QC848"/>
      <c r="QD848"/>
      <c r="QE848"/>
      <c r="QF848"/>
      <c r="QG848"/>
      <c r="QH848"/>
      <c r="QI848"/>
      <c r="QJ848"/>
      <c r="QK848"/>
      <c r="QL848"/>
      <c r="QM848"/>
      <c r="QN848"/>
      <c r="QO848"/>
      <c r="QP848"/>
      <c r="QQ848"/>
      <c r="QR848"/>
      <c r="QS848"/>
      <c r="QT848"/>
      <c r="QU848"/>
      <c r="QV848"/>
      <c r="QW848"/>
      <c r="QX848"/>
      <c r="QY848"/>
      <c r="QZ848"/>
      <c r="RA848"/>
      <c r="RB848"/>
      <c r="RC848"/>
      <c r="RD848"/>
      <c r="RE848"/>
      <c r="RF848"/>
      <c r="RG848"/>
      <c r="RH848"/>
      <c r="RI848"/>
      <c r="RJ848"/>
      <c r="RK848"/>
      <c r="RL848"/>
      <c r="RM848"/>
      <c r="RN848"/>
      <c r="RO848"/>
      <c r="RP848"/>
      <c r="RQ848"/>
      <c r="RR848"/>
      <c r="RS848"/>
      <c r="RT848"/>
      <c r="RU848"/>
      <c r="RV848"/>
      <c r="RW848"/>
      <c r="RX848"/>
      <c r="RY848"/>
      <c r="RZ848"/>
      <c r="SA848"/>
      <c r="SB848"/>
      <c r="SC848"/>
      <c r="SD848"/>
      <c r="SE848"/>
      <c r="SF848"/>
      <c r="SG848"/>
      <c r="SH848"/>
      <c r="SI848"/>
      <c r="SJ848"/>
      <c r="SK848"/>
      <c r="SL848"/>
      <c r="SM848"/>
      <c r="SN848"/>
      <c r="SO848"/>
      <c r="SP848"/>
    </row>
    <row r="849" spans="1:510" ht="16.5" customHeight="1" x14ac:dyDescent="0.2">
      <c r="A849" s="20">
        <v>241</v>
      </c>
      <c r="B849" s="20" t="s">
        <v>62</v>
      </c>
      <c r="C849" s="20" t="s">
        <v>933</v>
      </c>
      <c r="D849" s="20" t="s">
        <v>38</v>
      </c>
      <c r="E849" s="20" t="s">
        <v>1346</v>
      </c>
      <c r="F849" s="22" t="s">
        <v>935</v>
      </c>
      <c r="G849" s="20" t="s">
        <v>37</v>
      </c>
      <c r="H849" s="20" t="s">
        <v>154</v>
      </c>
      <c r="I849" s="20" t="s">
        <v>81</v>
      </c>
      <c r="J849" s="22" t="s">
        <v>933</v>
      </c>
      <c r="K849" s="20"/>
      <c r="L849" s="20"/>
      <c r="M849" s="20"/>
      <c r="N849" s="20"/>
      <c r="O849" s="23"/>
      <c r="P849" s="23">
        <v>173892280</v>
      </c>
      <c r="Q849" s="24">
        <v>1</v>
      </c>
      <c r="R849" s="25">
        <v>45809</v>
      </c>
      <c r="S849" s="20" t="s">
        <v>83</v>
      </c>
      <c r="T849" s="26">
        <f t="shared" si="15"/>
        <v>173892280</v>
      </c>
      <c r="U849" s="27" t="s">
        <v>100</v>
      </c>
      <c r="V849" s="27" t="s">
        <v>100</v>
      </c>
      <c r="W849"/>
      <c r="X849"/>
      <c r="Y849"/>
      <c r="Z849"/>
      <c r="AA849"/>
      <c r="AB849"/>
      <c r="AC849"/>
      <c r="AD849"/>
      <c r="AE849"/>
      <c r="AF849"/>
      <c r="AG849"/>
      <c r="AH849"/>
      <c r="AI849"/>
      <c r="AJ849"/>
      <c r="AK849"/>
      <c r="AL849"/>
      <c r="AM849"/>
      <c r="AN849"/>
      <c r="AO849"/>
      <c r="AP849"/>
      <c r="AQ849"/>
      <c r="AR849"/>
      <c r="AS849"/>
      <c r="AT849"/>
      <c r="AU849"/>
      <c r="AV849"/>
      <c r="AW849"/>
      <c r="AX849"/>
      <c r="AY849"/>
      <c r="AZ849"/>
      <c r="BA849"/>
      <c r="BB849"/>
      <c r="BC849"/>
      <c r="BD849"/>
      <c r="BE849"/>
      <c r="BF849"/>
      <c r="BG849"/>
      <c r="BH849"/>
      <c r="BI849"/>
      <c r="BJ849"/>
      <c r="BK849"/>
      <c r="BL849"/>
      <c r="BM849"/>
      <c r="BN849"/>
      <c r="BO849"/>
      <c r="BP849"/>
      <c r="BQ849"/>
      <c r="BR849"/>
      <c r="BS849"/>
      <c r="BT849"/>
      <c r="BU849"/>
      <c r="BV849"/>
      <c r="BW849"/>
      <c r="BX849"/>
      <c r="BY849"/>
      <c r="BZ849"/>
      <c r="CA849"/>
      <c r="CB849"/>
      <c r="CC849"/>
      <c r="CD849"/>
      <c r="CE849"/>
      <c r="CF849"/>
      <c r="CG849"/>
      <c r="CH849"/>
      <c r="CI849"/>
      <c r="CJ849"/>
      <c r="CK849"/>
      <c r="CL849"/>
      <c r="CM849"/>
      <c r="CN849"/>
      <c r="CO849"/>
      <c r="CP849"/>
      <c r="CQ849"/>
      <c r="CR849"/>
      <c r="CS849"/>
      <c r="CT849"/>
      <c r="CU849"/>
      <c r="CV849"/>
      <c r="CW849"/>
      <c r="CX849"/>
      <c r="CY849"/>
      <c r="CZ849"/>
      <c r="DA849"/>
      <c r="DB849"/>
      <c r="DC849"/>
      <c r="DD849"/>
      <c r="DE849"/>
      <c r="DF849"/>
      <c r="DG849"/>
      <c r="DH849"/>
      <c r="DI849"/>
      <c r="DJ849"/>
      <c r="DK849"/>
      <c r="DL849"/>
      <c r="DM849"/>
      <c r="DN849"/>
      <c r="DO849"/>
      <c r="DP849"/>
      <c r="DQ849"/>
      <c r="DR849"/>
      <c r="DS849"/>
      <c r="DT849"/>
      <c r="DU849"/>
      <c r="DV849"/>
      <c r="DW849"/>
      <c r="DX849"/>
      <c r="DY849"/>
      <c r="DZ849"/>
      <c r="EA849"/>
      <c r="EB849"/>
      <c r="EC849"/>
      <c r="ED849"/>
      <c r="EE849"/>
      <c r="EF849"/>
      <c r="EG849"/>
      <c r="EH849"/>
      <c r="EI849"/>
      <c r="EJ849"/>
      <c r="EK849"/>
      <c r="EL849"/>
      <c r="EM849"/>
      <c r="EN849"/>
      <c r="EO849"/>
      <c r="EP849"/>
      <c r="EQ849"/>
      <c r="ER849"/>
      <c r="ES849"/>
      <c r="ET849"/>
      <c r="EU849"/>
      <c r="EV849"/>
      <c r="EW849"/>
      <c r="EX849"/>
      <c r="EY849"/>
      <c r="EZ849"/>
      <c r="FA849"/>
      <c r="FB849"/>
      <c r="FC849"/>
      <c r="FD849"/>
      <c r="FE849"/>
      <c r="FF849"/>
      <c r="FG849"/>
      <c r="FH849"/>
      <c r="FI849"/>
      <c r="FJ849"/>
      <c r="FK849"/>
      <c r="FL849"/>
      <c r="FM849"/>
      <c r="FN849"/>
      <c r="FO849"/>
      <c r="FP849"/>
      <c r="FQ849"/>
      <c r="FR849"/>
      <c r="FS849"/>
      <c r="FT849"/>
      <c r="FU849"/>
      <c r="FV849"/>
      <c r="FW849"/>
      <c r="FX849"/>
      <c r="FY849"/>
      <c r="FZ849"/>
      <c r="GA849"/>
      <c r="GB849"/>
      <c r="GC849"/>
      <c r="GD849"/>
      <c r="GE849"/>
      <c r="GF849"/>
      <c r="GG849"/>
      <c r="GH849"/>
      <c r="GI849"/>
      <c r="GJ849"/>
      <c r="GK849"/>
      <c r="GL849"/>
      <c r="GM849"/>
      <c r="GN849"/>
      <c r="GO849"/>
      <c r="GP849"/>
      <c r="GQ849"/>
      <c r="GR849"/>
      <c r="GS849"/>
      <c r="GT849"/>
      <c r="GU849"/>
      <c r="GV849"/>
      <c r="GW849"/>
      <c r="GX849"/>
      <c r="GY849"/>
      <c r="GZ849"/>
      <c r="HA849"/>
      <c r="HB849"/>
      <c r="HC849"/>
      <c r="HD849"/>
      <c r="HE849"/>
      <c r="HF849"/>
      <c r="HG849"/>
      <c r="HH849"/>
      <c r="HI849"/>
      <c r="HJ849"/>
      <c r="HK849"/>
      <c r="HL849"/>
      <c r="HM849"/>
      <c r="HN849"/>
      <c r="HO849"/>
      <c r="HP849"/>
      <c r="HQ849"/>
      <c r="HR849"/>
      <c r="HS849"/>
      <c r="HT849"/>
      <c r="HU849"/>
      <c r="HV849"/>
      <c r="HW849"/>
      <c r="HX849"/>
      <c r="HY849"/>
      <c r="HZ849"/>
      <c r="IA849"/>
      <c r="IB849"/>
      <c r="IC849"/>
      <c r="ID849"/>
      <c r="IE849"/>
      <c r="IF849"/>
      <c r="IG849"/>
      <c r="IH849"/>
      <c r="II849"/>
      <c r="IJ849"/>
      <c r="IK849"/>
      <c r="IL849"/>
      <c r="IM849"/>
      <c r="IN849"/>
      <c r="IO849"/>
      <c r="IP849"/>
      <c r="IQ849"/>
      <c r="IR849"/>
      <c r="IS849"/>
      <c r="IT849"/>
      <c r="IU849"/>
      <c r="IV849"/>
      <c r="IW849"/>
      <c r="IX849"/>
      <c r="IY849"/>
      <c r="IZ849"/>
      <c r="JA849"/>
      <c r="JB849"/>
      <c r="JC849"/>
      <c r="JD849"/>
      <c r="JE849"/>
      <c r="JF849"/>
      <c r="JG849"/>
      <c r="JH849"/>
      <c r="JI849"/>
      <c r="JJ849"/>
      <c r="JK849"/>
      <c r="JL849"/>
      <c r="JM849"/>
      <c r="JN849"/>
      <c r="JO849"/>
      <c r="JP849"/>
      <c r="JQ849"/>
      <c r="JR849"/>
      <c r="JS849"/>
      <c r="JT849"/>
      <c r="JU849"/>
      <c r="JV849"/>
      <c r="JW849"/>
      <c r="JX849"/>
      <c r="JY849"/>
      <c r="JZ849"/>
      <c r="KA849"/>
      <c r="KB849"/>
      <c r="KC849"/>
      <c r="KD849"/>
      <c r="KE849"/>
      <c r="KF849"/>
      <c r="KG849"/>
      <c r="KH849"/>
      <c r="KI849"/>
      <c r="KJ849"/>
      <c r="KK849"/>
      <c r="KL849"/>
      <c r="KM849"/>
      <c r="KN849"/>
      <c r="KO849"/>
      <c r="KP849"/>
      <c r="KQ849"/>
      <c r="KR849"/>
      <c r="KS849"/>
      <c r="KT849"/>
      <c r="KU849"/>
      <c r="KV849"/>
      <c r="KW849"/>
      <c r="KX849"/>
      <c r="KY849"/>
      <c r="KZ849"/>
      <c r="LA849"/>
      <c r="LB849"/>
      <c r="LC849"/>
      <c r="LD849"/>
      <c r="LE849"/>
      <c r="LF849"/>
      <c r="LG849"/>
      <c r="LH849"/>
      <c r="LI849"/>
      <c r="LJ849"/>
      <c r="LK849"/>
      <c r="LL849"/>
      <c r="LM849"/>
      <c r="LN849"/>
      <c r="LO849"/>
      <c r="LP849"/>
      <c r="LQ849"/>
      <c r="LR849"/>
      <c r="LS849"/>
      <c r="LT849"/>
      <c r="LU849"/>
      <c r="LV849"/>
      <c r="LW849"/>
      <c r="LX849"/>
      <c r="LY849"/>
      <c r="LZ849"/>
      <c r="MA849"/>
      <c r="MB849"/>
      <c r="MC849"/>
      <c r="MD849"/>
      <c r="ME849"/>
      <c r="MF849"/>
      <c r="MG849"/>
      <c r="MH849"/>
      <c r="MI849"/>
      <c r="MJ849"/>
      <c r="MK849"/>
      <c r="ML849"/>
      <c r="MM849"/>
      <c r="MN849"/>
      <c r="MO849"/>
      <c r="MP849"/>
      <c r="MQ849"/>
      <c r="MR849"/>
      <c r="MS849"/>
      <c r="MT849"/>
      <c r="MU849"/>
      <c r="MV849"/>
      <c r="MW849"/>
      <c r="MX849"/>
      <c r="MY849"/>
      <c r="MZ849"/>
      <c r="NA849"/>
      <c r="NB849"/>
      <c r="NC849"/>
      <c r="ND849"/>
      <c r="NE849"/>
      <c r="NF849"/>
      <c r="NG849"/>
      <c r="NH849"/>
      <c r="NI849"/>
      <c r="NJ849"/>
      <c r="NK849"/>
      <c r="NL849"/>
      <c r="NM849"/>
      <c r="NN849"/>
      <c r="NO849"/>
      <c r="NP849"/>
      <c r="NQ849"/>
      <c r="NR849"/>
      <c r="NS849"/>
      <c r="NT849"/>
      <c r="NU849"/>
      <c r="NV849"/>
      <c r="NW849"/>
      <c r="NX849"/>
      <c r="NY849"/>
      <c r="NZ849"/>
      <c r="OA849"/>
      <c r="OB849"/>
      <c r="OC849"/>
      <c r="OD849"/>
      <c r="OE849"/>
      <c r="OF849"/>
      <c r="OG849"/>
      <c r="OH849"/>
      <c r="OI849"/>
      <c r="OJ849"/>
      <c r="OK849"/>
      <c r="OL849"/>
      <c r="OM849"/>
      <c r="ON849"/>
      <c r="OO849"/>
      <c r="OP849"/>
      <c r="OQ849"/>
      <c r="OR849"/>
      <c r="OS849"/>
      <c r="OT849"/>
      <c r="OU849"/>
      <c r="OV849"/>
      <c r="OW849"/>
      <c r="OX849"/>
      <c r="OY849"/>
      <c r="OZ849"/>
      <c r="PA849"/>
      <c r="PB849"/>
      <c r="PC849"/>
      <c r="PD849"/>
      <c r="PE849"/>
      <c r="PF849"/>
      <c r="PG849"/>
      <c r="PH849"/>
      <c r="PI849"/>
      <c r="PJ849"/>
      <c r="PK849"/>
      <c r="PL849"/>
      <c r="PM849"/>
      <c r="PN849"/>
      <c r="PO849"/>
      <c r="PP849"/>
      <c r="PQ849"/>
      <c r="PR849"/>
      <c r="PS849"/>
      <c r="PT849"/>
      <c r="PU849"/>
      <c r="PV849"/>
      <c r="PW849"/>
      <c r="PX849"/>
      <c r="PY849"/>
      <c r="PZ849"/>
      <c r="QA849"/>
      <c r="QB849"/>
      <c r="QC849"/>
      <c r="QD849"/>
      <c r="QE849"/>
      <c r="QF849"/>
      <c r="QG849"/>
      <c r="QH849"/>
      <c r="QI849"/>
      <c r="QJ849"/>
      <c r="QK849"/>
      <c r="QL849"/>
      <c r="QM849"/>
      <c r="QN849"/>
      <c r="QO849"/>
      <c r="QP849"/>
      <c r="QQ849"/>
      <c r="QR849"/>
      <c r="QS849"/>
      <c r="QT849"/>
      <c r="QU849"/>
      <c r="QV849"/>
      <c r="QW849"/>
      <c r="QX849"/>
      <c r="QY849"/>
      <c r="QZ849"/>
      <c r="RA849"/>
      <c r="RB849"/>
      <c r="RC849"/>
      <c r="RD849"/>
      <c r="RE849"/>
      <c r="RF849"/>
      <c r="RG849"/>
      <c r="RH849"/>
      <c r="RI849"/>
      <c r="RJ849"/>
      <c r="RK849"/>
      <c r="RL849"/>
      <c r="RM849"/>
      <c r="RN849"/>
      <c r="RO849"/>
      <c r="RP849"/>
      <c r="RQ849"/>
      <c r="RR849"/>
      <c r="RS849"/>
      <c r="RT849"/>
      <c r="RU849"/>
      <c r="RV849"/>
      <c r="RW849"/>
      <c r="RX849"/>
      <c r="RY849"/>
      <c r="RZ849"/>
      <c r="SA849"/>
      <c r="SB849"/>
      <c r="SC849"/>
      <c r="SD849"/>
      <c r="SE849"/>
      <c r="SF849"/>
      <c r="SG849"/>
      <c r="SH849"/>
      <c r="SI849"/>
      <c r="SJ849"/>
      <c r="SK849"/>
      <c r="SL849"/>
      <c r="SM849"/>
      <c r="SN849"/>
      <c r="SO849"/>
      <c r="SP849"/>
    </row>
    <row r="850" spans="1:510" ht="16.5" customHeight="1" x14ac:dyDescent="0.2">
      <c r="A850" s="20">
        <v>242</v>
      </c>
      <c r="B850" s="20" t="s">
        <v>62</v>
      </c>
      <c r="C850" s="20" t="s">
        <v>933</v>
      </c>
      <c r="D850" s="20" t="s">
        <v>38</v>
      </c>
      <c r="E850" s="20" t="s">
        <v>1346</v>
      </c>
      <c r="F850" s="22" t="s">
        <v>935</v>
      </c>
      <c r="G850" s="20" t="s">
        <v>37</v>
      </c>
      <c r="H850" s="20" t="s">
        <v>154</v>
      </c>
      <c r="I850" s="20" t="s">
        <v>81</v>
      </c>
      <c r="J850" s="22" t="s">
        <v>933</v>
      </c>
      <c r="K850" s="20"/>
      <c r="L850" s="20"/>
      <c r="M850" s="20"/>
      <c r="N850" s="20"/>
      <c r="O850" s="23"/>
      <c r="P850" s="23">
        <v>173892280</v>
      </c>
      <c r="Q850" s="24">
        <v>1</v>
      </c>
      <c r="R850" s="25">
        <v>45839</v>
      </c>
      <c r="S850" s="20" t="s">
        <v>83</v>
      </c>
      <c r="T850" s="26">
        <f t="shared" si="15"/>
        <v>173892280</v>
      </c>
      <c r="U850" s="27" t="s">
        <v>100</v>
      </c>
      <c r="V850" s="27" t="s">
        <v>100</v>
      </c>
      <c r="W850"/>
      <c r="X850"/>
      <c r="Y850"/>
      <c r="Z850"/>
      <c r="AA850"/>
      <c r="AB850"/>
      <c r="AC850"/>
      <c r="AD850"/>
      <c r="AE850"/>
      <c r="AF850"/>
      <c r="AG850"/>
      <c r="AH850"/>
      <c r="AI850"/>
      <c r="AJ850"/>
      <c r="AK850"/>
      <c r="AL850"/>
      <c r="AM850"/>
      <c r="AN850"/>
      <c r="AO850"/>
      <c r="AP850"/>
      <c r="AQ850"/>
      <c r="AR850"/>
      <c r="AS850"/>
      <c r="AT850"/>
      <c r="AU850"/>
      <c r="AV850"/>
      <c r="AW850"/>
      <c r="AX850"/>
      <c r="AY850"/>
      <c r="AZ850"/>
      <c r="BA850"/>
      <c r="BB850"/>
      <c r="BC850"/>
      <c r="BD850"/>
      <c r="BE850"/>
      <c r="BF850"/>
      <c r="BG850"/>
      <c r="BH850"/>
      <c r="BI850"/>
      <c r="BJ850"/>
      <c r="BK850"/>
      <c r="BL850"/>
      <c r="BM850"/>
      <c r="BN850"/>
      <c r="BO850"/>
      <c r="BP850"/>
      <c r="BQ850"/>
      <c r="BR850"/>
      <c r="BS850"/>
      <c r="BT850"/>
      <c r="BU850"/>
      <c r="BV850"/>
      <c r="BW850"/>
      <c r="BX850"/>
      <c r="BY850"/>
      <c r="BZ850"/>
      <c r="CA850"/>
      <c r="CB850"/>
      <c r="CC850"/>
      <c r="CD850"/>
      <c r="CE850"/>
      <c r="CF850"/>
      <c r="CG850"/>
      <c r="CH850"/>
      <c r="CI850"/>
      <c r="CJ850"/>
      <c r="CK850"/>
      <c r="CL850"/>
      <c r="CM850"/>
      <c r="CN850"/>
      <c r="CO850"/>
      <c r="CP850"/>
      <c r="CQ850"/>
      <c r="CR850"/>
      <c r="CS850"/>
      <c r="CT850"/>
      <c r="CU850"/>
      <c r="CV850"/>
      <c r="CW850"/>
      <c r="CX850"/>
      <c r="CY850"/>
      <c r="CZ850"/>
      <c r="DA850"/>
      <c r="DB850"/>
      <c r="DC850"/>
      <c r="DD850"/>
      <c r="DE850"/>
      <c r="DF850"/>
      <c r="DG850"/>
      <c r="DH850"/>
      <c r="DI850"/>
      <c r="DJ850"/>
      <c r="DK850"/>
      <c r="DL850"/>
      <c r="DM850"/>
      <c r="DN850"/>
      <c r="DO850"/>
      <c r="DP850"/>
      <c r="DQ850"/>
      <c r="DR850"/>
      <c r="DS850"/>
      <c r="DT850"/>
      <c r="DU850"/>
      <c r="DV850"/>
      <c r="DW850"/>
      <c r="DX850"/>
      <c r="DY850"/>
      <c r="DZ850"/>
      <c r="EA850"/>
      <c r="EB850"/>
      <c r="EC850"/>
      <c r="ED850"/>
      <c r="EE850"/>
      <c r="EF850"/>
      <c r="EG850"/>
      <c r="EH850"/>
      <c r="EI850"/>
      <c r="EJ850"/>
      <c r="EK850"/>
      <c r="EL850"/>
      <c r="EM850"/>
      <c r="EN850"/>
      <c r="EO850"/>
      <c r="EP850"/>
      <c r="EQ850"/>
      <c r="ER850"/>
      <c r="ES850"/>
      <c r="ET850"/>
      <c r="EU850"/>
      <c r="EV850"/>
      <c r="EW850"/>
      <c r="EX850"/>
      <c r="EY850"/>
      <c r="EZ850"/>
      <c r="FA850"/>
      <c r="FB850"/>
      <c r="FC850"/>
      <c r="FD850"/>
      <c r="FE850"/>
      <c r="FF850"/>
      <c r="FG850"/>
      <c r="FH850"/>
      <c r="FI850"/>
      <c r="FJ850"/>
      <c r="FK850"/>
      <c r="FL850"/>
      <c r="FM850"/>
      <c r="FN850"/>
      <c r="FO850"/>
      <c r="FP850"/>
      <c r="FQ850"/>
      <c r="FR850"/>
      <c r="FS850"/>
      <c r="FT850"/>
      <c r="FU850"/>
      <c r="FV850"/>
      <c r="FW850"/>
      <c r="FX850"/>
      <c r="FY850"/>
      <c r="FZ850"/>
      <c r="GA850"/>
      <c r="GB850"/>
      <c r="GC850"/>
      <c r="GD850"/>
      <c r="GE850"/>
      <c r="GF850"/>
      <c r="GG850"/>
      <c r="GH850"/>
      <c r="GI850"/>
      <c r="GJ850"/>
      <c r="GK850"/>
      <c r="GL850"/>
      <c r="GM850"/>
      <c r="GN850"/>
      <c r="GO850"/>
      <c r="GP850"/>
      <c r="GQ850"/>
      <c r="GR850"/>
      <c r="GS850"/>
      <c r="GT850"/>
      <c r="GU850"/>
      <c r="GV850"/>
      <c r="GW850"/>
      <c r="GX850"/>
      <c r="GY850"/>
      <c r="GZ850"/>
      <c r="HA850"/>
      <c r="HB850"/>
      <c r="HC850"/>
      <c r="HD850"/>
      <c r="HE850"/>
      <c r="HF850"/>
      <c r="HG850"/>
      <c r="HH850"/>
      <c r="HI850"/>
      <c r="HJ850"/>
      <c r="HK850"/>
      <c r="HL850"/>
      <c r="HM850"/>
      <c r="HN850"/>
      <c r="HO850"/>
      <c r="HP850"/>
      <c r="HQ850"/>
      <c r="HR850"/>
      <c r="HS850"/>
      <c r="HT850"/>
      <c r="HU850"/>
      <c r="HV850"/>
      <c r="HW850"/>
      <c r="HX850"/>
      <c r="HY850"/>
      <c r="HZ850"/>
      <c r="IA850"/>
      <c r="IB850"/>
      <c r="IC850"/>
      <c r="ID850"/>
      <c r="IE850"/>
      <c r="IF850"/>
      <c r="IG850"/>
      <c r="IH850"/>
      <c r="II850"/>
      <c r="IJ850"/>
      <c r="IK850"/>
      <c r="IL850"/>
      <c r="IM850"/>
      <c r="IN850"/>
      <c r="IO850"/>
      <c r="IP850"/>
      <c r="IQ850"/>
      <c r="IR850"/>
      <c r="IS850"/>
      <c r="IT850"/>
      <c r="IU850"/>
      <c r="IV850"/>
      <c r="IW850"/>
      <c r="IX850"/>
      <c r="IY850"/>
      <c r="IZ850"/>
      <c r="JA850"/>
      <c r="JB850"/>
      <c r="JC850"/>
      <c r="JD850"/>
      <c r="JE850"/>
      <c r="JF850"/>
      <c r="JG850"/>
      <c r="JH850"/>
      <c r="JI850"/>
      <c r="JJ850"/>
      <c r="JK850"/>
      <c r="JL850"/>
      <c r="JM850"/>
      <c r="JN850"/>
      <c r="JO850"/>
      <c r="JP850"/>
      <c r="JQ850"/>
      <c r="JR850"/>
      <c r="JS850"/>
      <c r="JT850"/>
      <c r="JU850"/>
      <c r="JV850"/>
      <c r="JW850"/>
      <c r="JX850"/>
      <c r="JY850"/>
      <c r="JZ850"/>
      <c r="KA850"/>
      <c r="KB850"/>
      <c r="KC850"/>
      <c r="KD850"/>
      <c r="KE850"/>
      <c r="KF850"/>
      <c r="KG850"/>
      <c r="KH850"/>
      <c r="KI850"/>
      <c r="KJ850"/>
      <c r="KK850"/>
      <c r="KL850"/>
      <c r="KM850"/>
      <c r="KN850"/>
      <c r="KO850"/>
      <c r="KP850"/>
      <c r="KQ850"/>
      <c r="KR850"/>
      <c r="KS850"/>
      <c r="KT850"/>
      <c r="KU850"/>
      <c r="KV850"/>
      <c r="KW850"/>
      <c r="KX850"/>
      <c r="KY850"/>
      <c r="KZ850"/>
      <c r="LA850"/>
      <c r="LB850"/>
      <c r="LC850"/>
      <c r="LD850"/>
      <c r="LE850"/>
      <c r="LF850"/>
      <c r="LG850"/>
      <c r="LH850"/>
      <c r="LI850"/>
      <c r="LJ850"/>
      <c r="LK850"/>
      <c r="LL850"/>
      <c r="LM850"/>
      <c r="LN850"/>
      <c r="LO850"/>
      <c r="LP850"/>
      <c r="LQ850"/>
      <c r="LR850"/>
      <c r="LS850"/>
      <c r="LT850"/>
      <c r="LU850"/>
      <c r="LV850"/>
      <c r="LW850"/>
      <c r="LX850"/>
      <c r="LY850"/>
      <c r="LZ850"/>
      <c r="MA850"/>
      <c r="MB850"/>
      <c r="MC850"/>
      <c r="MD850"/>
      <c r="ME850"/>
      <c r="MF850"/>
      <c r="MG850"/>
      <c r="MH850"/>
      <c r="MI850"/>
      <c r="MJ850"/>
      <c r="MK850"/>
      <c r="ML850"/>
      <c r="MM850"/>
      <c r="MN850"/>
      <c r="MO850"/>
      <c r="MP850"/>
      <c r="MQ850"/>
      <c r="MR850"/>
      <c r="MS850"/>
      <c r="MT850"/>
      <c r="MU850"/>
      <c r="MV850"/>
      <c r="MW850"/>
      <c r="MX850"/>
      <c r="MY850"/>
      <c r="MZ850"/>
      <c r="NA850"/>
      <c r="NB850"/>
      <c r="NC850"/>
      <c r="ND850"/>
      <c r="NE850"/>
      <c r="NF850"/>
      <c r="NG850"/>
      <c r="NH850"/>
      <c r="NI850"/>
      <c r="NJ850"/>
      <c r="NK850"/>
      <c r="NL850"/>
      <c r="NM850"/>
      <c r="NN850"/>
      <c r="NO850"/>
      <c r="NP850"/>
      <c r="NQ850"/>
      <c r="NR850"/>
      <c r="NS850"/>
      <c r="NT850"/>
      <c r="NU850"/>
      <c r="NV850"/>
      <c r="NW850"/>
      <c r="NX850"/>
      <c r="NY850"/>
      <c r="NZ850"/>
      <c r="OA850"/>
      <c r="OB850"/>
      <c r="OC850"/>
      <c r="OD850"/>
      <c r="OE850"/>
      <c r="OF850"/>
      <c r="OG850"/>
      <c r="OH850"/>
      <c r="OI850"/>
      <c r="OJ850"/>
      <c r="OK850"/>
      <c r="OL850"/>
      <c r="OM850"/>
      <c r="ON850"/>
      <c r="OO850"/>
      <c r="OP850"/>
      <c r="OQ850"/>
      <c r="OR850"/>
      <c r="OS850"/>
      <c r="OT850"/>
      <c r="OU850"/>
      <c r="OV850"/>
      <c r="OW850"/>
      <c r="OX850"/>
      <c r="OY850"/>
      <c r="OZ850"/>
      <c r="PA850"/>
      <c r="PB850"/>
      <c r="PC850"/>
      <c r="PD850"/>
      <c r="PE850"/>
      <c r="PF850"/>
      <c r="PG850"/>
      <c r="PH850"/>
      <c r="PI850"/>
      <c r="PJ850"/>
      <c r="PK850"/>
      <c r="PL850"/>
      <c r="PM850"/>
      <c r="PN850"/>
      <c r="PO850"/>
      <c r="PP850"/>
      <c r="PQ850"/>
      <c r="PR850"/>
      <c r="PS850"/>
      <c r="PT850"/>
      <c r="PU850"/>
      <c r="PV850"/>
      <c r="PW850"/>
      <c r="PX850"/>
      <c r="PY850"/>
      <c r="PZ850"/>
      <c r="QA850"/>
      <c r="QB850"/>
      <c r="QC850"/>
      <c r="QD850"/>
      <c r="QE850"/>
      <c r="QF850"/>
      <c r="QG850"/>
      <c r="QH850"/>
      <c r="QI850"/>
      <c r="QJ850"/>
      <c r="QK850"/>
      <c r="QL850"/>
      <c r="QM850"/>
      <c r="QN850"/>
      <c r="QO850"/>
      <c r="QP850"/>
      <c r="QQ850"/>
      <c r="QR850"/>
      <c r="QS850"/>
      <c r="QT850"/>
      <c r="QU850"/>
      <c r="QV850"/>
      <c r="QW850"/>
      <c r="QX850"/>
      <c r="QY850"/>
      <c r="QZ850"/>
      <c r="RA850"/>
      <c r="RB850"/>
      <c r="RC850"/>
      <c r="RD850"/>
      <c r="RE850"/>
      <c r="RF850"/>
      <c r="RG850"/>
      <c r="RH850"/>
      <c r="RI850"/>
      <c r="RJ850"/>
      <c r="RK850"/>
      <c r="RL850"/>
      <c r="RM850"/>
      <c r="RN850"/>
      <c r="RO850"/>
      <c r="RP850"/>
      <c r="RQ850"/>
      <c r="RR850"/>
      <c r="RS850"/>
      <c r="RT850"/>
      <c r="RU850"/>
      <c r="RV850"/>
      <c r="RW850"/>
      <c r="RX850"/>
      <c r="RY850"/>
      <c r="RZ850"/>
      <c r="SA850"/>
      <c r="SB850"/>
      <c r="SC850"/>
      <c r="SD850"/>
      <c r="SE850"/>
      <c r="SF850"/>
      <c r="SG850"/>
      <c r="SH850"/>
      <c r="SI850"/>
      <c r="SJ850"/>
      <c r="SK850"/>
      <c r="SL850"/>
      <c r="SM850"/>
      <c r="SN850"/>
      <c r="SO850"/>
      <c r="SP850"/>
    </row>
    <row r="851" spans="1:510" ht="16.5" customHeight="1" x14ac:dyDescent="0.2">
      <c r="A851" s="20">
        <v>243</v>
      </c>
      <c r="B851" s="20" t="s">
        <v>62</v>
      </c>
      <c r="C851" s="20" t="s">
        <v>933</v>
      </c>
      <c r="D851" s="20" t="s">
        <v>38</v>
      </c>
      <c r="E851" s="20" t="s">
        <v>1346</v>
      </c>
      <c r="F851" s="22" t="s">
        <v>935</v>
      </c>
      <c r="G851" s="20" t="s">
        <v>37</v>
      </c>
      <c r="H851" s="20" t="s">
        <v>154</v>
      </c>
      <c r="I851" s="20" t="s">
        <v>81</v>
      </c>
      <c r="J851" s="22" t="s">
        <v>933</v>
      </c>
      <c r="K851" s="20"/>
      <c r="L851" s="20"/>
      <c r="M851" s="20"/>
      <c r="N851" s="20"/>
      <c r="O851" s="23"/>
      <c r="P851" s="23">
        <v>173892280</v>
      </c>
      <c r="Q851" s="24">
        <v>1</v>
      </c>
      <c r="R851" s="25">
        <v>45870</v>
      </c>
      <c r="S851" s="20" t="s">
        <v>83</v>
      </c>
      <c r="T851" s="26">
        <f t="shared" si="15"/>
        <v>173892280</v>
      </c>
      <c r="U851" s="27" t="s">
        <v>100</v>
      </c>
      <c r="V851" s="27" t="s">
        <v>100</v>
      </c>
      <c r="W851"/>
      <c r="X851"/>
      <c r="Y851"/>
      <c r="Z851"/>
      <c r="AA851"/>
      <c r="AB851"/>
      <c r="AC851"/>
      <c r="AD851"/>
      <c r="AE851"/>
      <c r="AF851"/>
      <c r="AG851"/>
      <c r="AH851"/>
      <c r="AI851"/>
      <c r="AJ851"/>
      <c r="AK851"/>
      <c r="AL851"/>
      <c r="AM851"/>
      <c r="AN851"/>
      <c r="AO851"/>
      <c r="AP851"/>
      <c r="AQ851"/>
      <c r="AR851"/>
      <c r="AS851"/>
      <c r="AT851"/>
      <c r="AU851"/>
      <c r="AV851"/>
      <c r="AW851"/>
      <c r="AX851"/>
      <c r="AY851"/>
      <c r="AZ851"/>
      <c r="BA851"/>
      <c r="BB851"/>
      <c r="BC851"/>
      <c r="BD851"/>
      <c r="BE851"/>
      <c r="BF851"/>
      <c r="BG851"/>
      <c r="BH851"/>
      <c r="BI851"/>
      <c r="BJ851"/>
      <c r="BK851"/>
      <c r="BL851"/>
      <c r="BM851"/>
      <c r="BN851"/>
      <c r="BO851"/>
      <c r="BP851"/>
      <c r="BQ851"/>
      <c r="BR851"/>
      <c r="BS851"/>
      <c r="BT851"/>
      <c r="BU851"/>
      <c r="BV851"/>
      <c r="BW851"/>
      <c r="BX851"/>
      <c r="BY851"/>
      <c r="BZ851"/>
      <c r="CA851"/>
      <c r="CB851"/>
      <c r="CC851"/>
      <c r="CD851"/>
      <c r="CE851"/>
      <c r="CF851"/>
      <c r="CG851"/>
      <c r="CH851"/>
      <c r="CI851"/>
      <c r="CJ851"/>
      <c r="CK851"/>
      <c r="CL851"/>
      <c r="CM851"/>
      <c r="CN851"/>
      <c r="CO851"/>
      <c r="CP851"/>
      <c r="CQ851"/>
      <c r="CR851"/>
      <c r="CS851"/>
      <c r="CT851"/>
      <c r="CU851"/>
      <c r="CV851"/>
      <c r="CW851"/>
      <c r="CX851"/>
      <c r="CY851"/>
      <c r="CZ851"/>
      <c r="DA851"/>
      <c r="DB851"/>
      <c r="DC851"/>
      <c r="DD851"/>
      <c r="DE851"/>
      <c r="DF851"/>
      <c r="DG851"/>
      <c r="DH851"/>
      <c r="DI851"/>
      <c r="DJ851"/>
      <c r="DK851"/>
      <c r="DL851"/>
      <c r="DM851"/>
      <c r="DN851"/>
      <c r="DO851"/>
      <c r="DP851"/>
      <c r="DQ851"/>
      <c r="DR851"/>
      <c r="DS851"/>
      <c r="DT851"/>
      <c r="DU851"/>
      <c r="DV851"/>
      <c r="DW851"/>
      <c r="DX851"/>
      <c r="DY851"/>
      <c r="DZ851"/>
      <c r="EA851"/>
      <c r="EB851"/>
      <c r="EC851"/>
      <c r="ED851"/>
      <c r="EE851"/>
      <c r="EF851"/>
      <c r="EG851"/>
      <c r="EH851"/>
      <c r="EI851"/>
      <c r="EJ851"/>
      <c r="EK851"/>
      <c r="EL851"/>
      <c r="EM851"/>
      <c r="EN851"/>
      <c r="EO851"/>
      <c r="EP851"/>
      <c r="EQ851"/>
      <c r="ER851"/>
      <c r="ES851"/>
      <c r="ET851"/>
      <c r="EU851"/>
      <c r="EV851"/>
      <c r="EW851"/>
      <c r="EX851"/>
      <c r="EY851"/>
      <c r="EZ851"/>
      <c r="FA851"/>
      <c r="FB851"/>
      <c r="FC851"/>
      <c r="FD851"/>
      <c r="FE851"/>
      <c r="FF851"/>
      <c r="FG851"/>
      <c r="FH851"/>
      <c r="FI851"/>
      <c r="FJ851"/>
      <c r="FK851"/>
      <c r="FL851"/>
      <c r="FM851"/>
      <c r="FN851"/>
      <c r="FO851"/>
      <c r="FP851"/>
      <c r="FQ851"/>
      <c r="FR851"/>
      <c r="FS851"/>
      <c r="FT851"/>
      <c r="FU851"/>
      <c r="FV851"/>
      <c r="FW851"/>
      <c r="FX851"/>
      <c r="FY851"/>
      <c r="FZ851"/>
      <c r="GA851"/>
      <c r="GB851"/>
      <c r="GC851"/>
      <c r="GD851"/>
      <c r="GE851"/>
      <c r="GF851"/>
      <c r="GG851"/>
      <c r="GH851"/>
      <c r="GI851"/>
      <c r="GJ851"/>
      <c r="GK851"/>
      <c r="GL851"/>
      <c r="GM851"/>
      <c r="GN851"/>
      <c r="GO851"/>
      <c r="GP851"/>
      <c r="GQ851"/>
      <c r="GR851"/>
      <c r="GS851"/>
      <c r="GT851"/>
      <c r="GU851"/>
      <c r="GV851"/>
      <c r="GW851"/>
      <c r="GX851"/>
      <c r="GY851"/>
      <c r="GZ851"/>
      <c r="HA851"/>
      <c r="HB851"/>
      <c r="HC851"/>
      <c r="HD851"/>
      <c r="HE851"/>
      <c r="HF851"/>
      <c r="HG851"/>
      <c r="HH851"/>
      <c r="HI851"/>
      <c r="HJ851"/>
      <c r="HK851"/>
      <c r="HL851"/>
      <c r="HM851"/>
      <c r="HN851"/>
      <c r="HO851"/>
      <c r="HP851"/>
      <c r="HQ851"/>
      <c r="HR851"/>
      <c r="HS851"/>
      <c r="HT851"/>
      <c r="HU851"/>
      <c r="HV851"/>
      <c r="HW851"/>
      <c r="HX851"/>
      <c r="HY851"/>
      <c r="HZ851"/>
      <c r="IA851"/>
      <c r="IB851"/>
      <c r="IC851"/>
      <c r="ID851"/>
      <c r="IE851"/>
      <c r="IF851"/>
      <c r="IG851"/>
      <c r="IH851"/>
      <c r="II851"/>
      <c r="IJ851"/>
      <c r="IK851"/>
      <c r="IL851"/>
      <c r="IM851"/>
      <c r="IN851"/>
      <c r="IO851"/>
      <c r="IP851"/>
      <c r="IQ851"/>
      <c r="IR851"/>
      <c r="IS851"/>
      <c r="IT851"/>
      <c r="IU851"/>
      <c r="IV851"/>
      <c r="IW851"/>
      <c r="IX851"/>
      <c r="IY851"/>
      <c r="IZ851"/>
      <c r="JA851"/>
      <c r="JB851"/>
      <c r="JC851"/>
      <c r="JD851"/>
      <c r="JE851"/>
      <c r="JF851"/>
      <c r="JG851"/>
      <c r="JH851"/>
      <c r="JI851"/>
      <c r="JJ851"/>
      <c r="JK851"/>
      <c r="JL851"/>
      <c r="JM851"/>
      <c r="JN851"/>
      <c r="JO851"/>
      <c r="JP851"/>
      <c r="JQ851"/>
      <c r="JR851"/>
      <c r="JS851"/>
      <c r="JT851"/>
      <c r="JU851"/>
      <c r="JV851"/>
      <c r="JW851"/>
      <c r="JX851"/>
      <c r="JY851"/>
      <c r="JZ851"/>
      <c r="KA851"/>
      <c r="KB851"/>
      <c r="KC851"/>
      <c r="KD851"/>
      <c r="KE851"/>
      <c r="KF851"/>
      <c r="KG851"/>
      <c r="KH851"/>
      <c r="KI851"/>
      <c r="KJ851"/>
      <c r="KK851"/>
      <c r="KL851"/>
      <c r="KM851"/>
      <c r="KN851"/>
      <c r="KO851"/>
      <c r="KP851"/>
      <c r="KQ851"/>
      <c r="KR851"/>
      <c r="KS851"/>
      <c r="KT851"/>
      <c r="KU851"/>
      <c r="KV851"/>
      <c r="KW851"/>
      <c r="KX851"/>
      <c r="KY851"/>
      <c r="KZ851"/>
      <c r="LA851"/>
      <c r="LB851"/>
      <c r="LC851"/>
      <c r="LD851"/>
      <c r="LE851"/>
      <c r="LF851"/>
      <c r="LG851"/>
      <c r="LH851"/>
      <c r="LI851"/>
      <c r="LJ851"/>
      <c r="LK851"/>
      <c r="LL851"/>
      <c r="LM851"/>
      <c r="LN851"/>
      <c r="LO851"/>
      <c r="LP851"/>
      <c r="LQ851"/>
      <c r="LR851"/>
      <c r="LS851"/>
      <c r="LT851"/>
      <c r="LU851"/>
      <c r="LV851"/>
      <c r="LW851"/>
      <c r="LX851"/>
      <c r="LY851"/>
      <c r="LZ851"/>
      <c r="MA851"/>
      <c r="MB851"/>
      <c r="MC851"/>
      <c r="MD851"/>
      <c r="ME851"/>
      <c r="MF851"/>
      <c r="MG851"/>
      <c r="MH851"/>
      <c r="MI851"/>
      <c r="MJ851"/>
      <c r="MK851"/>
      <c r="ML851"/>
      <c r="MM851"/>
      <c r="MN851"/>
      <c r="MO851"/>
      <c r="MP851"/>
      <c r="MQ851"/>
      <c r="MR851"/>
      <c r="MS851"/>
      <c r="MT851"/>
      <c r="MU851"/>
      <c r="MV851"/>
      <c r="MW851"/>
      <c r="MX851"/>
      <c r="MY851"/>
      <c r="MZ851"/>
      <c r="NA851"/>
      <c r="NB851"/>
      <c r="NC851"/>
      <c r="ND851"/>
      <c r="NE851"/>
      <c r="NF851"/>
      <c r="NG851"/>
      <c r="NH851"/>
      <c r="NI851"/>
      <c r="NJ851"/>
      <c r="NK851"/>
      <c r="NL851"/>
      <c r="NM851"/>
      <c r="NN851"/>
      <c r="NO851"/>
      <c r="NP851"/>
      <c r="NQ851"/>
      <c r="NR851"/>
      <c r="NS851"/>
      <c r="NT851"/>
      <c r="NU851"/>
      <c r="NV851"/>
      <c r="NW851"/>
      <c r="NX851"/>
      <c r="NY851"/>
      <c r="NZ851"/>
      <c r="OA851"/>
      <c r="OB851"/>
      <c r="OC851"/>
      <c r="OD851"/>
      <c r="OE851"/>
      <c r="OF851"/>
      <c r="OG851"/>
      <c r="OH851"/>
      <c r="OI851"/>
      <c r="OJ851"/>
      <c r="OK851"/>
      <c r="OL851"/>
      <c r="OM851"/>
      <c r="ON851"/>
      <c r="OO851"/>
      <c r="OP851"/>
      <c r="OQ851"/>
      <c r="OR851"/>
      <c r="OS851"/>
      <c r="OT851"/>
      <c r="OU851"/>
      <c r="OV851"/>
      <c r="OW851"/>
      <c r="OX851"/>
      <c r="OY851"/>
      <c r="OZ851"/>
      <c r="PA851"/>
      <c r="PB851"/>
      <c r="PC851"/>
      <c r="PD851"/>
      <c r="PE851"/>
      <c r="PF851"/>
      <c r="PG851"/>
      <c r="PH851"/>
      <c r="PI851"/>
      <c r="PJ851"/>
      <c r="PK851"/>
      <c r="PL851"/>
      <c r="PM851"/>
      <c r="PN851"/>
      <c r="PO851"/>
      <c r="PP851"/>
      <c r="PQ851"/>
      <c r="PR851"/>
      <c r="PS851"/>
      <c r="PT851"/>
      <c r="PU851"/>
      <c r="PV851"/>
      <c r="PW851"/>
      <c r="PX851"/>
      <c r="PY851"/>
      <c r="PZ851"/>
      <c r="QA851"/>
      <c r="QB851"/>
      <c r="QC851"/>
      <c r="QD851"/>
      <c r="QE851"/>
      <c r="QF851"/>
      <c r="QG851"/>
      <c r="QH851"/>
      <c r="QI851"/>
      <c r="QJ851"/>
      <c r="QK851"/>
      <c r="QL851"/>
      <c r="QM851"/>
      <c r="QN851"/>
      <c r="QO851"/>
      <c r="QP851"/>
      <c r="QQ851"/>
      <c r="QR851"/>
      <c r="QS851"/>
      <c r="QT851"/>
      <c r="QU851"/>
      <c r="QV851"/>
      <c r="QW851"/>
      <c r="QX851"/>
      <c r="QY851"/>
      <c r="QZ851"/>
      <c r="RA851"/>
      <c r="RB851"/>
      <c r="RC851"/>
      <c r="RD851"/>
      <c r="RE851"/>
      <c r="RF851"/>
      <c r="RG851"/>
      <c r="RH851"/>
      <c r="RI851"/>
      <c r="RJ851"/>
      <c r="RK851"/>
      <c r="RL851"/>
      <c r="RM851"/>
      <c r="RN851"/>
      <c r="RO851"/>
      <c r="RP851"/>
      <c r="RQ851"/>
      <c r="RR851"/>
      <c r="RS851"/>
      <c r="RT851"/>
      <c r="RU851"/>
      <c r="RV851"/>
      <c r="RW851"/>
      <c r="RX851"/>
      <c r="RY851"/>
      <c r="RZ851"/>
      <c r="SA851"/>
      <c r="SB851"/>
      <c r="SC851"/>
      <c r="SD851"/>
      <c r="SE851"/>
      <c r="SF851"/>
      <c r="SG851"/>
      <c r="SH851"/>
      <c r="SI851"/>
      <c r="SJ851"/>
      <c r="SK851"/>
      <c r="SL851"/>
      <c r="SM851"/>
      <c r="SN851"/>
      <c r="SO851"/>
      <c r="SP851"/>
    </row>
    <row r="852" spans="1:510" ht="16.5" customHeight="1" x14ac:dyDescent="0.2">
      <c r="A852" s="20">
        <v>244</v>
      </c>
      <c r="B852" s="20" t="s">
        <v>62</v>
      </c>
      <c r="C852" s="20" t="s">
        <v>933</v>
      </c>
      <c r="D852" s="20" t="s">
        <v>38</v>
      </c>
      <c r="E852" s="20" t="s">
        <v>1346</v>
      </c>
      <c r="F852" s="22" t="s">
        <v>935</v>
      </c>
      <c r="G852" s="20" t="s">
        <v>37</v>
      </c>
      <c r="H852" s="20" t="s">
        <v>154</v>
      </c>
      <c r="I852" s="20" t="s">
        <v>81</v>
      </c>
      <c r="J852" s="22" t="s">
        <v>933</v>
      </c>
      <c r="K852" s="20"/>
      <c r="L852" s="20"/>
      <c r="M852" s="20"/>
      <c r="N852" s="20"/>
      <c r="O852" s="23"/>
      <c r="P852" s="23">
        <v>173892280</v>
      </c>
      <c r="Q852" s="24">
        <v>1</v>
      </c>
      <c r="R852" s="25">
        <v>45901</v>
      </c>
      <c r="S852" s="20" t="s">
        <v>83</v>
      </c>
      <c r="T852" s="26">
        <f t="shared" si="15"/>
        <v>173892280</v>
      </c>
      <c r="U852" s="27" t="s">
        <v>100</v>
      </c>
      <c r="V852" s="27" t="s">
        <v>100</v>
      </c>
      <c r="W852"/>
      <c r="X852"/>
      <c r="Y852"/>
      <c r="Z852"/>
      <c r="AA852"/>
      <c r="AB852"/>
      <c r="AC852"/>
      <c r="AD852"/>
      <c r="AE852"/>
      <c r="AF852"/>
      <c r="AG852"/>
      <c r="AH852"/>
      <c r="AI852"/>
      <c r="AJ852"/>
      <c r="AK852"/>
      <c r="AL852"/>
      <c r="AM852"/>
      <c r="AN852"/>
      <c r="AO852"/>
      <c r="AP852"/>
      <c r="AQ852"/>
      <c r="AR852"/>
      <c r="AS852"/>
      <c r="AT852"/>
      <c r="AU852"/>
      <c r="AV852"/>
      <c r="AW852"/>
      <c r="AX852"/>
      <c r="AY852"/>
      <c r="AZ852"/>
      <c r="BA852"/>
      <c r="BB852"/>
      <c r="BC852"/>
      <c r="BD852"/>
      <c r="BE852"/>
      <c r="BF852"/>
      <c r="BG852"/>
      <c r="BH852"/>
      <c r="BI852"/>
      <c r="BJ852"/>
      <c r="BK852"/>
      <c r="BL852"/>
      <c r="BM852"/>
      <c r="BN852"/>
      <c r="BO852"/>
      <c r="BP852"/>
      <c r="BQ852"/>
      <c r="BR852"/>
      <c r="BS852"/>
      <c r="BT852"/>
      <c r="BU852"/>
      <c r="BV852"/>
      <c r="BW852"/>
      <c r="BX852"/>
      <c r="BY852"/>
      <c r="BZ852"/>
      <c r="CA852"/>
      <c r="CB852"/>
      <c r="CC852"/>
      <c r="CD852"/>
      <c r="CE852"/>
      <c r="CF852"/>
      <c r="CG852"/>
      <c r="CH852"/>
      <c r="CI852"/>
      <c r="CJ852"/>
      <c r="CK852"/>
      <c r="CL852"/>
      <c r="CM852"/>
      <c r="CN852"/>
      <c r="CO852"/>
      <c r="CP852"/>
      <c r="CQ852"/>
      <c r="CR852"/>
      <c r="CS852"/>
      <c r="CT852"/>
      <c r="CU852"/>
      <c r="CV852"/>
      <c r="CW852"/>
      <c r="CX852"/>
      <c r="CY852"/>
      <c r="CZ852"/>
      <c r="DA852"/>
      <c r="DB852"/>
      <c r="DC852"/>
      <c r="DD852"/>
      <c r="DE852"/>
      <c r="DF852"/>
      <c r="DG852"/>
      <c r="DH852"/>
      <c r="DI852"/>
      <c r="DJ852"/>
      <c r="DK852"/>
      <c r="DL852"/>
      <c r="DM852"/>
      <c r="DN852"/>
      <c r="DO852"/>
      <c r="DP852"/>
      <c r="DQ852"/>
      <c r="DR852"/>
      <c r="DS852"/>
      <c r="DT852"/>
      <c r="DU852"/>
      <c r="DV852"/>
      <c r="DW852"/>
      <c r="DX852"/>
      <c r="DY852"/>
      <c r="DZ852"/>
      <c r="EA852"/>
      <c r="EB852"/>
      <c r="EC852"/>
      <c r="ED852"/>
      <c r="EE852"/>
      <c r="EF852"/>
      <c r="EG852"/>
      <c r="EH852"/>
      <c r="EI852"/>
      <c r="EJ852"/>
      <c r="EK852"/>
      <c r="EL852"/>
      <c r="EM852"/>
      <c r="EN852"/>
      <c r="EO852"/>
      <c r="EP852"/>
      <c r="EQ852"/>
      <c r="ER852"/>
      <c r="ES852"/>
      <c r="ET852"/>
      <c r="EU852"/>
      <c r="EV852"/>
      <c r="EW852"/>
      <c r="EX852"/>
      <c r="EY852"/>
      <c r="EZ852"/>
      <c r="FA852"/>
      <c r="FB852"/>
      <c r="FC852"/>
      <c r="FD852"/>
      <c r="FE852"/>
      <c r="FF852"/>
      <c r="FG852"/>
      <c r="FH852"/>
      <c r="FI852"/>
      <c r="FJ852"/>
      <c r="FK852"/>
      <c r="FL852"/>
      <c r="FM852"/>
      <c r="FN852"/>
      <c r="FO852"/>
      <c r="FP852"/>
      <c r="FQ852"/>
      <c r="FR852"/>
      <c r="FS852"/>
      <c r="FT852"/>
      <c r="FU852"/>
      <c r="FV852"/>
      <c r="FW852"/>
      <c r="FX852"/>
      <c r="FY852"/>
      <c r="FZ852"/>
      <c r="GA852"/>
      <c r="GB852"/>
      <c r="GC852"/>
      <c r="GD852"/>
      <c r="GE852"/>
      <c r="GF852"/>
      <c r="GG852"/>
      <c r="GH852"/>
      <c r="GI852"/>
      <c r="GJ852"/>
      <c r="GK852"/>
      <c r="GL852"/>
      <c r="GM852"/>
      <c r="GN852"/>
      <c r="GO852"/>
      <c r="GP852"/>
      <c r="GQ852"/>
      <c r="GR852"/>
      <c r="GS852"/>
      <c r="GT852"/>
      <c r="GU852"/>
      <c r="GV852"/>
      <c r="GW852"/>
      <c r="GX852"/>
      <c r="GY852"/>
      <c r="GZ852"/>
      <c r="HA852"/>
      <c r="HB852"/>
      <c r="HC852"/>
      <c r="HD852"/>
      <c r="HE852"/>
      <c r="HF852"/>
      <c r="HG852"/>
      <c r="HH852"/>
      <c r="HI852"/>
      <c r="HJ852"/>
      <c r="HK852"/>
      <c r="HL852"/>
      <c r="HM852"/>
      <c r="HN852"/>
      <c r="HO852"/>
      <c r="HP852"/>
      <c r="HQ852"/>
      <c r="HR852"/>
      <c r="HS852"/>
      <c r="HT852"/>
      <c r="HU852"/>
      <c r="HV852"/>
      <c r="HW852"/>
      <c r="HX852"/>
      <c r="HY852"/>
      <c r="HZ852"/>
      <c r="IA852"/>
      <c r="IB852"/>
      <c r="IC852"/>
      <c r="ID852"/>
      <c r="IE852"/>
      <c r="IF852"/>
      <c r="IG852"/>
      <c r="IH852"/>
      <c r="II852"/>
      <c r="IJ852"/>
      <c r="IK852"/>
      <c r="IL852"/>
      <c r="IM852"/>
      <c r="IN852"/>
      <c r="IO852"/>
      <c r="IP852"/>
      <c r="IQ852"/>
      <c r="IR852"/>
      <c r="IS852"/>
      <c r="IT852"/>
      <c r="IU852"/>
      <c r="IV852"/>
      <c r="IW852"/>
      <c r="IX852"/>
      <c r="IY852"/>
      <c r="IZ852"/>
      <c r="JA852"/>
      <c r="JB852"/>
      <c r="JC852"/>
      <c r="JD852"/>
      <c r="JE852"/>
      <c r="JF852"/>
      <c r="JG852"/>
      <c r="JH852"/>
      <c r="JI852"/>
      <c r="JJ852"/>
      <c r="JK852"/>
      <c r="JL852"/>
      <c r="JM852"/>
      <c r="JN852"/>
      <c r="JO852"/>
      <c r="JP852"/>
      <c r="JQ852"/>
      <c r="JR852"/>
      <c r="JS852"/>
      <c r="JT852"/>
      <c r="JU852"/>
      <c r="JV852"/>
      <c r="JW852"/>
      <c r="JX852"/>
      <c r="JY852"/>
      <c r="JZ852"/>
      <c r="KA852"/>
      <c r="KB852"/>
      <c r="KC852"/>
      <c r="KD852"/>
      <c r="KE852"/>
      <c r="KF852"/>
      <c r="KG852"/>
      <c r="KH852"/>
      <c r="KI852"/>
      <c r="KJ852"/>
      <c r="KK852"/>
      <c r="KL852"/>
      <c r="KM852"/>
      <c r="KN852"/>
      <c r="KO852"/>
      <c r="KP852"/>
      <c r="KQ852"/>
      <c r="KR852"/>
      <c r="KS852"/>
      <c r="KT852"/>
      <c r="KU852"/>
      <c r="KV852"/>
      <c r="KW852"/>
      <c r="KX852"/>
      <c r="KY852"/>
      <c r="KZ852"/>
      <c r="LA852"/>
      <c r="LB852"/>
      <c r="LC852"/>
      <c r="LD852"/>
      <c r="LE852"/>
      <c r="LF852"/>
      <c r="LG852"/>
      <c r="LH852"/>
      <c r="LI852"/>
      <c r="LJ852"/>
      <c r="LK852"/>
      <c r="LL852"/>
      <c r="LM852"/>
      <c r="LN852"/>
      <c r="LO852"/>
      <c r="LP852"/>
      <c r="LQ852"/>
      <c r="LR852"/>
      <c r="LS852"/>
      <c r="LT852"/>
      <c r="LU852"/>
      <c r="LV852"/>
      <c r="LW852"/>
      <c r="LX852"/>
      <c r="LY852"/>
      <c r="LZ852"/>
      <c r="MA852"/>
      <c r="MB852"/>
      <c r="MC852"/>
      <c r="MD852"/>
      <c r="ME852"/>
      <c r="MF852"/>
      <c r="MG852"/>
      <c r="MH852"/>
      <c r="MI852"/>
      <c r="MJ852"/>
      <c r="MK852"/>
      <c r="ML852"/>
      <c r="MM852"/>
      <c r="MN852"/>
      <c r="MO852"/>
      <c r="MP852"/>
      <c r="MQ852"/>
      <c r="MR852"/>
      <c r="MS852"/>
      <c r="MT852"/>
      <c r="MU852"/>
      <c r="MV852"/>
      <c r="MW852"/>
      <c r="MX852"/>
      <c r="MY852"/>
      <c r="MZ852"/>
      <c r="NA852"/>
      <c r="NB852"/>
      <c r="NC852"/>
      <c r="ND852"/>
      <c r="NE852"/>
      <c r="NF852"/>
      <c r="NG852"/>
      <c r="NH852"/>
      <c r="NI852"/>
      <c r="NJ852"/>
      <c r="NK852"/>
      <c r="NL852"/>
      <c r="NM852"/>
      <c r="NN852"/>
      <c r="NO852"/>
      <c r="NP852"/>
      <c r="NQ852"/>
      <c r="NR852"/>
      <c r="NS852"/>
      <c r="NT852"/>
      <c r="NU852"/>
      <c r="NV852"/>
      <c r="NW852"/>
      <c r="NX852"/>
      <c r="NY852"/>
      <c r="NZ852"/>
      <c r="OA852"/>
      <c r="OB852"/>
      <c r="OC852"/>
      <c r="OD852"/>
      <c r="OE852"/>
      <c r="OF852"/>
      <c r="OG852"/>
      <c r="OH852"/>
      <c r="OI852"/>
      <c r="OJ852"/>
      <c r="OK852"/>
      <c r="OL852"/>
      <c r="OM852"/>
      <c r="ON852"/>
      <c r="OO852"/>
      <c r="OP852"/>
      <c r="OQ852"/>
      <c r="OR852"/>
      <c r="OS852"/>
      <c r="OT852"/>
      <c r="OU852"/>
      <c r="OV852"/>
      <c r="OW852"/>
      <c r="OX852"/>
      <c r="OY852"/>
      <c r="OZ852"/>
      <c r="PA852"/>
      <c r="PB852"/>
      <c r="PC852"/>
      <c r="PD852"/>
      <c r="PE852"/>
      <c r="PF852"/>
      <c r="PG852"/>
      <c r="PH852"/>
      <c r="PI852"/>
      <c r="PJ852"/>
      <c r="PK852"/>
      <c r="PL852"/>
      <c r="PM852"/>
      <c r="PN852"/>
      <c r="PO852"/>
      <c r="PP852"/>
      <c r="PQ852"/>
      <c r="PR852"/>
      <c r="PS852"/>
      <c r="PT852"/>
      <c r="PU852"/>
      <c r="PV852"/>
      <c r="PW852"/>
      <c r="PX852"/>
      <c r="PY852"/>
      <c r="PZ852"/>
      <c r="QA852"/>
      <c r="QB852"/>
      <c r="QC852"/>
      <c r="QD852"/>
      <c r="QE852"/>
      <c r="QF852"/>
      <c r="QG852"/>
      <c r="QH852"/>
      <c r="QI852"/>
      <c r="QJ852"/>
      <c r="QK852"/>
      <c r="QL852"/>
      <c r="QM852"/>
      <c r="QN852"/>
      <c r="QO852"/>
      <c r="QP852"/>
      <c r="QQ852"/>
      <c r="QR852"/>
      <c r="QS852"/>
      <c r="QT852"/>
      <c r="QU852"/>
      <c r="QV852"/>
      <c r="QW852"/>
      <c r="QX852"/>
      <c r="QY852"/>
      <c r="QZ852"/>
      <c r="RA852"/>
      <c r="RB852"/>
      <c r="RC852"/>
      <c r="RD852"/>
      <c r="RE852"/>
      <c r="RF852"/>
      <c r="RG852"/>
      <c r="RH852"/>
      <c r="RI852"/>
      <c r="RJ852"/>
      <c r="RK852"/>
      <c r="RL852"/>
      <c r="RM852"/>
      <c r="RN852"/>
      <c r="RO852"/>
      <c r="RP852"/>
      <c r="RQ852"/>
      <c r="RR852"/>
      <c r="RS852"/>
      <c r="RT852"/>
      <c r="RU852"/>
      <c r="RV852"/>
      <c r="RW852"/>
      <c r="RX852"/>
      <c r="RY852"/>
      <c r="RZ852"/>
      <c r="SA852"/>
      <c r="SB852"/>
      <c r="SC852"/>
      <c r="SD852"/>
      <c r="SE852"/>
      <c r="SF852"/>
      <c r="SG852"/>
      <c r="SH852"/>
      <c r="SI852"/>
      <c r="SJ852"/>
      <c r="SK852"/>
      <c r="SL852"/>
      <c r="SM852"/>
      <c r="SN852"/>
      <c r="SO852"/>
      <c r="SP852"/>
    </row>
    <row r="853" spans="1:510" ht="16.5" customHeight="1" x14ac:dyDescent="0.2">
      <c r="A853" s="20">
        <v>245</v>
      </c>
      <c r="B853" s="20" t="s">
        <v>62</v>
      </c>
      <c r="C853" s="20" t="s">
        <v>933</v>
      </c>
      <c r="D853" s="20" t="s">
        <v>38</v>
      </c>
      <c r="E853" s="20" t="s">
        <v>1346</v>
      </c>
      <c r="F853" s="22" t="s">
        <v>935</v>
      </c>
      <c r="G853" s="20" t="s">
        <v>37</v>
      </c>
      <c r="H853" s="20" t="s">
        <v>154</v>
      </c>
      <c r="I853" s="20" t="s">
        <v>81</v>
      </c>
      <c r="J853" s="22" t="s">
        <v>933</v>
      </c>
      <c r="K853" s="20"/>
      <c r="L853" s="20"/>
      <c r="M853" s="20"/>
      <c r="N853" s="20"/>
      <c r="O853" s="23"/>
      <c r="P853" s="23">
        <v>173892280</v>
      </c>
      <c r="Q853" s="24">
        <v>1</v>
      </c>
      <c r="R853" s="25">
        <v>45931</v>
      </c>
      <c r="S853" s="20" t="s">
        <v>83</v>
      </c>
      <c r="T853" s="26">
        <f t="shared" si="15"/>
        <v>173892280</v>
      </c>
      <c r="U853" s="27" t="s">
        <v>100</v>
      </c>
      <c r="V853" s="27" t="s">
        <v>100</v>
      </c>
      <c r="W853"/>
      <c r="X853"/>
      <c r="Y853"/>
      <c r="Z853"/>
      <c r="AA853"/>
      <c r="AB853"/>
      <c r="AC853"/>
      <c r="AD853"/>
      <c r="AE853"/>
      <c r="AF853"/>
      <c r="AG853"/>
      <c r="AH853"/>
      <c r="AI853"/>
      <c r="AJ853"/>
      <c r="AK853"/>
      <c r="AL853"/>
      <c r="AM853"/>
      <c r="AN853"/>
      <c r="AO853"/>
      <c r="AP853"/>
      <c r="AQ853"/>
      <c r="AR853"/>
      <c r="AS853"/>
      <c r="AT853"/>
      <c r="AU853"/>
      <c r="AV853"/>
      <c r="AW853"/>
      <c r="AX853"/>
      <c r="AY853"/>
      <c r="AZ853"/>
      <c r="BA853"/>
      <c r="BB853"/>
      <c r="BC853"/>
      <c r="BD853"/>
      <c r="BE853"/>
      <c r="BF853"/>
      <c r="BG853"/>
      <c r="BH853"/>
      <c r="BI853"/>
      <c r="BJ853"/>
      <c r="BK853"/>
      <c r="BL853"/>
      <c r="BM853"/>
      <c r="BN853"/>
      <c r="BO853"/>
      <c r="BP853"/>
      <c r="BQ853"/>
      <c r="BR853"/>
      <c r="BS853"/>
      <c r="BT853"/>
      <c r="BU853"/>
      <c r="BV853"/>
      <c r="BW853"/>
      <c r="BX853"/>
      <c r="BY853"/>
      <c r="BZ853"/>
      <c r="CA853"/>
      <c r="CB853"/>
      <c r="CC853"/>
      <c r="CD853"/>
      <c r="CE853"/>
      <c r="CF853"/>
      <c r="CG853"/>
      <c r="CH853"/>
      <c r="CI853"/>
      <c r="CJ853"/>
      <c r="CK853"/>
      <c r="CL853"/>
      <c r="CM853"/>
      <c r="CN853"/>
      <c r="CO853"/>
      <c r="CP853"/>
      <c r="CQ853"/>
      <c r="CR853"/>
      <c r="CS853"/>
      <c r="CT853"/>
      <c r="CU853"/>
      <c r="CV853"/>
      <c r="CW853"/>
      <c r="CX853"/>
      <c r="CY853"/>
      <c r="CZ853"/>
      <c r="DA853"/>
      <c r="DB853"/>
      <c r="DC853"/>
      <c r="DD853"/>
      <c r="DE853"/>
      <c r="DF853"/>
      <c r="DG853"/>
      <c r="DH853"/>
      <c r="DI853"/>
      <c r="DJ853"/>
      <c r="DK853"/>
      <c r="DL853"/>
      <c r="DM853"/>
      <c r="DN853"/>
      <c r="DO853"/>
      <c r="DP853"/>
      <c r="DQ853"/>
      <c r="DR853"/>
      <c r="DS853"/>
      <c r="DT853"/>
      <c r="DU853"/>
      <c r="DV853"/>
      <c r="DW853"/>
      <c r="DX853"/>
      <c r="DY853"/>
      <c r="DZ853"/>
      <c r="EA853"/>
      <c r="EB853"/>
      <c r="EC853"/>
      <c r="ED853"/>
      <c r="EE853"/>
      <c r="EF853"/>
      <c r="EG853"/>
      <c r="EH853"/>
      <c r="EI853"/>
      <c r="EJ853"/>
      <c r="EK853"/>
      <c r="EL853"/>
      <c r="EM853"/>
      <c r="EN853"/>
      <c r="EO853"/>
      <c r="EP853"/>
      <c r="EQ853"/>
      <c r="ER853"/>
      <c r="ES853"/>
      <c r="ET853"/>
      <c r="EU853"/>
      <c r="EV853"/>
      <c r="EW853"/>
      <c r="EX853"/>
      <c r="EY853"/>
      <c r="EZ853"/>
      <c r="FA853"/>
      <c r="FB853"/>
      <c r="FC853"/>
      <c r="FD853"/>
      <c r="FE853"/>
      <c r="FF853"/>
      <c r="FG853"/>
      <c r="FH853"/>
      <c r="FI853"/>
      <c r="FJ853"/>
      <c r="FK853"/>
      <c r="FL853"/>
      <c r="FM853"/>
      <c r="FN853"/>
      <c r="FO853"/>
      <c r="FP853"/>
      <c r="FQ853"/>
      <c r="FR853"/>
      <c r="FS853"/>
      <c r="FT853"/>
      <c r="FU853"/>
      <c r="FV853"/>
      <c r="FW853"/>
      <c r="FX853"/>
      <c r="FY853"/>
      <c r="FZ853"/>
      <c r="GA853"/>
      <c r="GB853"/>
      <c r="GC853"/>
      <c r="GD853"/>
      <c r="GE853"/>
      <c r="GF853"/>
      <c r="GG853"/>
      <c r="GH853"/>
      <c r="GI853"/>
      <c r="GJ853"/>
      <c r="GK853"/>
      <c r="GL853"/>
      <c r="GM853"/>
      <c r="GN853"/>
      <c r="GO853"/>
      <c r="GP853"/>
      <c r="GQ853"/>
      <c r="GR853"/>
      <c r="GS853"/>
      <c r="GT853"/>
      <c r="GU853"/>
      <c r="GV853"/>
      <c r="GW853"/>
      <c r="GX853"/>
      <c r="GY853"/>
      <c r="GZ853"/>
      <c r="HA853"/>
      <c r="HB853"/>
      <c r="HC853"/>
      <c r="HD853"/>
      <c r="HE853"/>
      <c r="HF853"/>
      <c r="HG853"/>
      <c r="HH853"/>
      <c r="HI853"/>
      <c r="HJ853"/>
      <c r="HK853"/>
      <c r="HL853"/>
      <c r="HM853"/>
      <c r="HN853"/>
      <c r="HO853"/>
      <c r="HP853"/>
      <c r="HQ853"/>
      <c r="HR853"/>
      <c r="HS853"/>
      <c r="HT853"/>
      <c r="HU853"/>
      <c r="HV853"/>
      <c r="HW853"/>
      <c r="HX853"/>
      <c r="HY853"/>
      <c r="HZ853"/>
      <c r="IA853"/>
      <c r="IB853"/>
      <c r="IC853"/>
      <c r="ID853"/>
      <c r="IE853"/>
      <c r="IF853"/>
      <c r="IG853"/>
      <c r="IH853"/>
      <c r="II853"/>
      <c r="IJ853"/>
      <c r="IK853"/>
      <c r="IL853"/>
      <c r="IM853"/>
      <c r="IN853"/>
      <c r="IO853"/>
      <c r="IP853"/>
      <c r="IQ853"/>
      <c r="IR853"/>
      <c r="IS853"/>
      <c r="IT853"/>
      <c r="IU853"/>
      <c r="IV853"/>
      <c r="IW853"/>
      <c r="IX853"/>
      <c r="IY853"/>
      <c r="IZ853"/>
      <c r="JA853"/>
      <c r="JB853"/>
      <c r="JC853"/>
      <c r="JD853"/>
      <c r="JE853"/>
      <c r="JF853"/>
      <c r="JG853"/>
      <c r="JH853"/>
      <c r="JI853"/>
      <c r="JJ853"/>
      <c r="JK853"/>
      <c r="JL853"/>
      <c r="JM853"/>
      <c r="JN853"/>
      <c r="JO853"/>
      <c r="JP853"/>
      <c r="JQ853"/>
      <c r="JR853"/>
      <c r="JS853"/>
      <c r="JT853"/>
      <c r="JU853"/>
      <c r="JV853"/>
      <c r="JW853"/>
      <c r="JX853"/>
      <c r="JY853"/>
      <c r="JZ853"/>
      <c r="KA853"/>
      <c r="KB853"/>
      <c r="KC853"/>
      <c r="KD853"/>
      <c r="KE853"/>
      <c r="KF853"/>
      <c r="KG853"/>
      <c r="KH853"/>
      <c r="KI853"/>
      <c r="KJ853"/>
      <c r="KK853"/>
      <c r="KL853"/>
      <c r="KM853"/>
      <c r="KN853"/>
      <c r="KO853"/>
      <c r="KP853"/>
      <c r="KQ853"/>
      <c r="KR853"/>
      <c r="KS853"/>
      <c r="KT853"/>
      <c r="KU853"/>
      <c r="KV853"/>
      <c r="KW853"/>
      <c r="KX853"/>
      <c r="KY853"/>
      <c r="KZ853"/>
      <c r="LA853"/>
      <c r="LB853"/>
      <c r="LC853"/>
      <c r="LD853"/>
      <c r="LE853"/>
      <c r="LF853"/>
      <c r="LG853"/>
      <c r="LH853"/>
      <c r="LI853"/>
      <c r="LJ853"/>
      <c r="LK853"/>
      <c r="LL853"/>
      <c r="LM853"/>
      <c r="LN853"/>
      <c r="LO853"/>
      <c r="LP853"/>
      <c r="LQ853"/>
      <c r="LR853"/>
      <c r="LS853"/>
      <c r="LT853"/>
      <c r="LU853"/>
      <c r="LV853"/>
      <c r="LW853"/>
      <c r="LX853"/>
      <c r="LY853"/>
      <c r="LZ853"/>
      <c r="MA853"/>
      <c r="MB853"/>
      <c r="MC853"/>
      <c r="MD853"/>
      <c r="ME853"/>
      <c r="MF853"/>
      <c r="MG853"/>
      <c r="MH853"/>
      <c r="MI853"/>
      <c r="MJ853"/>
      <c r="MK853"/>
      <c r="ML853"/>
      <c r="MM853"/>
      <c r="MN853"/>
      <c r="MO853"/>
      <c r="MP853"/>
      <c r="MQ853"/>
      <c r="MR853"/>
      <c r="MS853"/>
      <c r="MT853"/>
      <c r="MU853"/>
      <c r="MV853"/>
      <c r="MW853"/>
      <c r="MX853"/>
      <c r="MY853"/>
      <c r="MZ853"/>
      <c r="NA853"/>
      <c r="NB853"/>
      <c r="NC853"/>
      <c r="ND853"/>
      <c r="NE853"/>
      <c r="NF853"/>
      <c r="NG853"/>
      <c r="NH853"/>
      <c r="NI853"/>
      <c r="NJ853"/>
      <c r="NK853"/>
      <c r="NL853"/>
      <c r="NM853"/>
      <c r="NN853"/>
      <c r="NO853"/>
      <c r="NP853"/>
      <c r="NQ853"/>
      <c r="NR853"/>
      <c r="NS853"/>
      <c r="NT853"/>
      <c r="NU853"/>
      <c r="NV853"/>
      <c r="NW853"/>
      <c r="NX853"/>
      <c r="NY853"/>
      <c r="NZ853"/>
      <c r="OA853"/>
      <c r="OB853"/>
      <c r="OC853"/>
      <c r="OD853"/>
      <c r="OE853"/>
      <c r="OF853"/>
      <c r="OG853"/>
      <c r="OH853"/>
      <c r="OI853"/>
      <c r="OJ853"/>
      <c r="OK853"/>
      <c r="OL853"/>
      <c r="OM853"/>
      <c r="ON853"/>
      <c r="OO853"/>
      <c r="OP853"/>
      <c r="OQ853"/>
      <c r="OR853"/>
      <c r="OS853"/>
      <c r="OT853"/>
      <c r="OU853"/>
      <c r="OV853"/>
      <c r="OW853"/>
      <c r="OX853"/>
      <c r="OY853"/>
      <c r="OZ853"/>
      <c r="PA853"/>
      <c r="PB853"/>
      <c r="PC853"/>
      <c r="PD853"/>
      <c r="PE853"/>
      <c r="PF853"/>
      <c r="PG853"/>
      <c r="PH853"/>
      <c r="PI853"/>
      <c r="PJ853"/>
      <c r="PK853"/>
      <c r="PL853"/>
      <c r="PM853"/>
      <c r="PN853"/>
      <c r="PO853"/>
      <c r="PP853"/>
      <c r="PQ853"/>
      <c r="PR853"/>
      <c r="PS853"/>
      <c r="PT853"/>
      <c r="PU853"/>
      <c r="PV853"/>
      <c r="PW853"/>
      <c r="PX853"/>
      <c r="PY853"/>
      <c r="PZ853"/>
      <c r="QA853"/>
      <c r="QB853"/>
      <c r="QC853"/>
      <c r="QD853"/>
      <c r="QE853"/>
      <c r="QF853"/>
      <c r="QG853"/>
      <c r="QH853"/>
      <c r="QI853"/>
      <c r="QJ853"/>
      <c r="QK853"/>
      <c r="QL853"/>
      <c r="QM853"/>
      <c r="QN853"/>
      <c r="QO853"/>
      <c r="QP853"/>
      <c r="QQ853"/>
      <c r="QR853"/>
      <c r="QS853"/>
      <c r="QT853"/>
      <c r="QU853"/>
      <c r="QV853"/>
      <c r="QW853"/>
      <c r="QX853"/>
      <c r="QY853"/>
      <c r="QZ853"/>
      <c r="RA853"/>
      <c r="RB853"/>
      <c r="RC853"/>
      <c r="RD853"/>
      <c r="RE853"/>
      <c r="RF853"/>
      <c r="RG853"/>
      <c r="RH853"/>
      <c r="RI853"/>
      <c r="RJ853"/>
      <c r="RK853"/>
      <c r="RL853"/>
      <c r="RM853"/>
      <c r="RN853"/>
      <c r="RO853"/>
      <c r="RP853"/>
      <c r="RQ853"/>
      <c r="RR853"/>
      <c r="RS853"/>
      <c r="RT853"/>
      <c r="RU853"/>
      <c r="RV853"/>
      <c r="RW853"/>
      <c r="RX853"/>
      <c r="RY853"/>
      <c r="RZ853"/>
      <c r="SA853"/>
      <c r="SB853"/>
      <c r="SC853"/>
      <c r="SD853"/>
      <c r="SE853"/>
      <c r="SF853"/>
      <c r="SG853"/>
      <c r="SH853"/>
      <c r="SI853"/>
      <c r="SJ853"/>
      <c r="SK853"/>
      <c r="SL853"/>
      <c r="SM853"/>
      <c r="SN853"/>
      <c r="SO853"/>
      <c r="SP853"/>
    </row>
    <row r="854" spans="1:510" ht="16.5" customHeight="1" x14ac:dyDescent="0.2">
      <c r="A854" s="20">
        <v>246</v>
      </c>
      <c r="B854" s="20" t="s">
        <v>62</v>
      </c>
      <c r="C854" s="20" t="s">
        <v>933</v>
      </c>
      <c r="D854" s="20" t="s">
        <v>38</v>
      </c>
      <c r="E854" s="20" t="s">
        <v>1346</v>
      </c>
      <c r="F854" s="22" t="s">
        <v>935</v>
      </c>
      <c r="G854" s="20" t="s">
        <v>37</v>
      </c>
      <c r="H854" s="20" t="s">
        <v>154</v>
      </c>
      <c r="I854" s="20" t="s">
        <v>81</v>
      </c>
      <c r="J854" s="22" t="s">
        <v>933</v>
      </c>
      <c r="K854" s="20"/>
      <c r="L854" s="20"/>
      <c r="M854" s="20"/>
      <c r="N854" s="20"/>
      <c r="O854" s="23"/>
      <c r="P854" s="23">
        <v>173892280</v>
      </c>
      <c r="Q854" s="24">
        <v>1</v>
      </c>
      <c r="R854" s="25">
        <v>45962</v>
      </c>
      <c r="S854" s="20" t="s">
        <v>83</v>
      </c>
      <c r="T854" s="26">
        <f t="shared" si="15"/>
        <v>173892280</v>
      </c>
      <c r="U854" s="27" t="s">
        <v>100</v>
      </c>
      <c r="V854" s="27" t="s">
        <v>100</v>
      </c>
      <c r="W854"/>
      <c r="X854"/>
      <c r="Y854"/>
      <c r="Z854"/>
      <c r="AA854"/>
      <c r="AB854"/>
      <c r="AC854"/>
      <c r="AD854"/>
      <c r="AE854"/>
      <c r="AF854"/>
      <c r="AG854"/>
      <c r="AH854"/>
      <c r="AI854"/>
      <c r="AJ854"/>
      <c r="AK854"/>
      <c r="AL854"/>
      <c r="AM854"/>
      <c r="AN854"/>
      <c r="AO854"/>
      <c r="AP854"/>
      <c r="AQ854"/>
      <c r="AR854"/>
      <c r="AS854"/>
      <c r="AT854"/>
      <c r="AU854"/>
      <c r="AV854"/>
      <c r="AW854"/>
      <c r="AX854"/>
      <c r="AY854"/>
      <c r="AZ854"/>
      <c r="BA854"/>
      <c r="BB854"/>
      <c r="BC854"/>
      <c r="BD854"/>
      <c r="BE854"/>
      <c r="BF854"/>
      <c r="BG854"/>
      <c r="BH854"/>
      <c r="BI854"/>
      <c r="BJ854"/>
      <c r="BK854"/>
      <c r="BL854"/>
      <c r="BM854"/>
      <c r="BN854"/>
      <c r="BO854"/>
      <c r="BP854"/>
      <c r="BQ854"/>
      <c r="BR854"/>
      <c r="BS854"/>
      <c r="BT854"/>
      <c r="BU854"/>
      <c r="BV854"/>
      <c r="BW854"/>
      <c r="BX854"/>
      <c r="BY854"/>
      <c r="BZ854"/>
      <c r="CA854"/>
      <c r="CB854"/>
      <c r="CC854"/>
      <c r="CD854"/>
      <c r="CE854"/>
      <c r="CF854"/>
      <c r="CG854"/>
      <c r="CH854"/>
      <c r="CI854"/>
      <c r="CJ854"/>
      <c r="CK854"/>
      <c r="CL854"/>
      <c r="CM854"/>
      <c r="CN854"/>
      <c r="CO854"/>
      <c r="CP854"/>
      <c r="CQ854"/>
      <c r="CR854"/>
      <c r="CS854"/>
      <c r="CT854"/>
      <c r="CU854"/>
      <c r="CV854"/>
      <c r="CW854"/>
      <c r="CX854"/>
      <c r="CY854"/>
      <c r="CZ854"/>
      <c r="DA854"/>
      <c r="DB854"/>
      <c r="DC854"/>
      <c r="DD854"/>
      <c r="DE854"/>
      <c r="DF854"/>
      <c r="DG854"/>
      <c r="DH854"/>
      <c r="DI854"/>
      <c r="DJ854"/>
      <c r="DK854"/>
      <c r="DL854"/>
      <c r="DM854"/>
      <c r="DN854"/>
      <c r="DO854"/>
      <c r="DP854"/>
      <c r="DQ854"/>
      <c r="DR854"/>
      <c r="DS854"/>
      <c r="DT854"/>
      <c r="DU854"/>
      <c r="DV854"/>
      <c r="DW854"/>
      <c r="DX854"/>
      <c r="DY854"/>
      <c r="DZ854"/>
      <c r="EA854"/>
      <c r="EB854"/>
      <c r="EC854"/>
      <c r="ED854"/>
      <c r="EE854"/>
      <c r="EF854"/>
      <c r="EG854"/>
      <c r="EH854"/>
      <c r="EI854"/>
      <c r="EJ854"/>
      <c r="EK854"/>
      <c r="EL854"/>
      <c r="EM854"/>
      <c r="EN854"/>
      <c r="EO854"/>
      <c r="EP854"/>
      <c r="EQ854"/>
      <c r="ER854"/>
      <c r="ES854"/>
      <c r="ET854"/>
      <c r="EU854"/>
      <c r="EV854"/>
      <c r="EW854"/>
      <c r="EX854"/>
      <c r="EY854"/>
      <c r="EZ854"/>
      <c r="FA854"/>
      <c r="FB854"/>
      <c r="FC854"/>
      <c r="FD854"/>
      <c r="FE854"/>
      <c r="FF854"/>
      <c r="FG854"/>
      <c r="FH854"/>
      <c r="FI854"/>
      <c r="FJ854"/>
      <c r="FK854"/>
      <c r="FL854"/>
      <c r="FM854"/>
      <c r="FN854"/>
      <c r="FO854"/>
      <c r="FP854"/>
      <c r="FQ854"/>
      <c r="FR854"/>
      <c r="FS854"/>
      <c r="FT854"/>
      <c r="FU854"/>
      <c r="FV854"/>
      <c r="FW854"/>
      <c r="FX854"/>
      <c r="FY854"/>
      <c r="FZ854"/>
      <c r="GA854"/>
      <c r="GB854"/>
      <c r="GC854"/>
      <c r="GD854"/>
      <c r="GE854"/>
      <c r="GF854"/>
      <c r="GG854"/>
      <c r="GH854"/>
      <c r="GI854"/>
      <c r="GJ854"/>
      <c r="GK854"/>
      <c r="GL854"/>
      <c r="GM854"/>
      <c r="GN854"/>
      <c r="GO854"/>
      <c r="GP854"/>
      <c r="GQ854"/>
      <c r="GR854"/>
      <c r="GS854"/>
      <c r="GT854"/>
      <c r="GU854"/>
      <c r="GV854"/>
      <c r="GW854"/>
      <c r="GX854"/>
      <c r="GY854"/>
      <c r="GZ854"/>
      <c r="HA854"/>
      <c r="HB854"/>
      <c r="HC854"/>
      <c r="HD854"/>
      <c r="HE854"/>
      <c r="HF854"/>
      <c r="HG854"/>
      <c r="HH854"/>
      <c r="HI854"/>
      <c r="HJ854"/>
      <c r="HK854"/>
      <c r="HL854"/>
      <c r="HM854"/>
      <c r="HN854"/>
      <c r="HO854"/>
      <c r="HP854"/>
      <c r="HQ854"/>
      <c r="HR854"/>
      <c r="HS854"/>
      <c r="HT854"/>
      <c r="HU854"/>
      <c r="HV854"/>
      <c r="HW854"/>
      <c r="HX854"/>
      <c r="HY854"/>
      <c r="HZ854"/>
      <c r="IA854"/>
      <c r="IB854"/>
      <c r="IC854"/>
      <c r="ID854"/>
      <c r="IE854"/>
      <c r="IF854"/>
      <c r="IG854"/>
      <c r="IH854"/>
      <c r="II854"/>
      <c r="IJ854"/>
      <c r="IK854"/>
      <c r="IL854"/>
      <c r="IM854"/>
      <c r="IN854"/>
      <c r="IO854"/>
      <c r="IP854"/>
      <c r="IQ854"/>
      <c r="IR854"/>
      <c r="IS854"/>
      <c r="IT854"/>
      <c r="IU854"/>
      <c r="IV854"/>
      <c r="IW854"/>
      <c r="IX854"/>
      <c r="IY854"/>
      <c r="IZ854"/>
      <c r="JA854"/>
      <c r="JB854"/>
      <c r="JC854"/>
      <c r="JD854"/>
      <c r="JE854"/>
      <c r="JF854"/>
      <c r="JG854"/>
      <c r="JH854"/>
      <c r="JI854"/>
      <c r="JJ854"/>
      <c r="JK854"/>
      <c r="JL854"/>
      <c r="JM854"/>
      <c r="JN854"/>
      <c r="JO854"/>
      <c r="JP854"/>
      <c r="JQ854"/>
      <c r="JR854"/>
      <c r="JS854"/>
      <c r="JT854"/>
      <c r="JU854"/>
      <c r="JV854"/>
      <c r="JW854"/>
      <c r="JX854"/>
      <c r="JY854"/>
      <c r="JZ854"/>
      <c r="KA854"/>
      <c r="KB854"/>
      <c r="KC854"/>
      <c r="KD854"/>
      <c r="KE854"/>
      <c r="KF854"/>
      <c r="KG854"/>
      <c r="KH854"/>
      <c r="KI854"/>
      <c r="KJ854"/>
      <c r="KK854"/>
      <c r="KL854"/>
      <c r="KM854"/>
      <c r="KN854"/>
      <c r="KO854"/>
      <c r="KP854"/>
      <c r="KQ854"/>
      <c r="KR854"/>
      <c r="KS854"/>
      <c r="KT854"/>
      <c r="KU854"/>
      <c r="KV854"/>
      <c r="KW854"/>
      <c r="KX854"/>
      <c r="KY854"/>
      <c r="KZ854"/>
      <c r="LA854"/>
      <c r="LB854"/>
      <c r="LC854"/>
      <c r="LD854"/>
      <c r="LE854"/>
      <c r="LF854"/>
      <c r="LG854"/>
      <c r="LH854"/>
      <c r="LI854"/>
      <c r="LJ854"/>
      <c r="LK854"/>
      <c r="LL854"/>
      <c r="LM854"/>
      <c r="LN854"/>
      <c r="LO854"/>
      <c r="LP854"/>
      <c r="LQ854"/>
      <c r="LR854"/>
      <c r="LS854"/>
      <c r="LT854"/>
      <c r="LU854"/>
      <c r="LV854"/>
      <c r="LW854"/>
      <c r="LX854"/>
      <c r="LY854"/>
      <c r="LZ854"/>
      <c r="MA854"/>
      <c r="MB854"/>
      <c r="MC854"/>
      <c r="MD854"/>
      <c r="ME854"/>
      <c r="MF854"/>
      <c r="MG854"/>
      <c r="MH854"/>
      <c r="MI854"/>
      <c r="MJ854"/>
      <c r="MK854"/>
      <c r="ML854"/>
      <c r="MM854"/>
      <c r="MN854"/>
      <c r="MO854"/>
      <c r="MP854"/>
      <c r="MQ854"/>
      <c r="MR854"/>
      <c r="MS854"/>
      <c r="MT854"/>
      <c r="MU854"/>
      <c r="MV854"/>
      <c r="MW854"/>
      <c r="MX854"/>
      <c r="MY854"/>
      <c r="MZ854"/>
      <c r="NA854"/>
      <c r="NB854"/>
      <c r="NC854"/>
      <c r="ND854"/>
      <c r="NE854"/>
      <c r="NF854"/>
      <c r="NG854"/>
      <c r="NH854"/>
      <c r="NI854"/>
      <c r="NJ854"/>
      <c r="NK854"/>
      <c r="NL854"/>
      <c r="NM854"/>
      <c r="NN854"/>
      <c r="NO854"/>
      <c r="NP854"/>
      <c r="NQ854"/>
      <c r="NR854"/>
      <c r="NS854"/>
      <c r="NT854"/>
      <c r="NU854"/>
      <c r="NV854"/>
      <c r="NW854"/>
      <c r="NX854"/>
      <c r="NY854"/>
      <c r="NZ854"/>
      <c r="OA854"/>
      <c r="OB854"/>
      <c r="OC854"/>
      <c r="OD854"/>
      <c r="OE854"/>
      <c r="OF854"/>
      <c r="OG854"/>
      <c r="OH854"/>
      <c r="OI854"/>
      <c r="OJ854"/>
      <c r="OK854"/>
      <c r="OL854"/>
      <c r="OM854"/>
      <c r="ON854"/>
      <c r="OO854"/>
      <c r="OP854"/>
      <c r="OQ854"/>
      <c r="OR854"/>
      <c r="OS854"/>
      <c r="OT854"/>
      <c r="OU854"/>
      <c r="OV854"/>
      <c r="OW854"/>
      <c r="OX854"/>
      <c r="OY854"/>
      <c r="OZ854"/>
      <c r="PA854"/>
      <c r="PB854"/>
      <c r="PC854"/>
      <c r="PD854"/>
      <c r="PE854"/>
      <c r="PF854"/>
      <c r="PG854"/>
      <c r="PH854"/>
      <c r="PI854"/>
      <c r="PJ854"/>
      <c r="PK854"/>
      <c r="PL854"/>
      <c r="PM854"/>
      <c r="PN854"/>
      <c r="PO854"/>
      <c r="PP854"/>
      <c r="PQ854"/>
      <c r="PR854"/>
      <c r="PS854"/>
      <c r="PT854"/>
      <c r="PU854"/>
      <c r="PV854"/>
      <c r="PW854"/>
      <c r="PX854"/>
      <c r="PY854"/>
      <c r="PZ854"/>
      <c r="QA854"/>
      <c r="QB854"/>
      <c r="QC854"/>
      <c r="QD854"/>
      <c r="QE854"/>
      <c r="QF854"/>
      <c r="QG854"/>
      <c r="QH854"/>
      <c r="QI854"/>
      <c r="QJ854"/>
      <c r="QK854"/>
      <c r="QL854"/>
      <c r="QM854"/>
      <c r="QN854"/>
      <c r="QO854"/>
      <c r="QP854"/>
      <c r="QQ854"/>
      <c r="QR854"/>
      <c r="QS854"/>
      <c r="QT854"/>
      <c r="QU854"/>
      <c r="QV854"/>
      <c r="QW854"/>
      <c r="QX854"/>
      <c r="QY854"/>
      <c r="QZ854"/>
      <c r="RA854"/>
      <c r="RB854"/>
      <c r="RC854"/>
      <c r="RD854"/>
      <c r="RE854"/>
      <c r="RF854"/>
      <c r="RG854"/>
      <c r="RH854"/>
      <c r="RI854"/>
      <c r="RJ854"/>
      <c r="RK854"/>
      <c r="RL854"/>
      <c r="RM854"/>
      <c r="RN854"/>
      <c r="RO854"/>
      <c r="RP854"/>
      <c r="RQ854"/>
      <c r="RR854"/>
      <c r="RS854"/>
      <c r="RT854"/>
      <c r="RU854"/>
      <c r="RV854"/>
      <c r="RW854"/>
      <c r="RX854"/>
      <c r="RY854"/>
      <c r="RZ854"/>
      <c r="SA854"/>
      <c r="SB854"/>
      <c r="SC854"/>
      <c r="SD854"/>
      <c r="SE854"/>
      <c r="SF854"/>
      <c r="SG854"/>
      <c r="SH854"/>
      <c r="SI854"/>
      <c r="SJ854"/>
      <c r="SK854"/>
      <c r="SL854"/>
      <c r="SM854"/>
      <c r="SN854"/>
      <c r="SO854"/>
      <c r="SP854"/>
    </row>
    <row r="855" spans="1:510" ht="16.5" customHeight="1" x14ac:dyDescent="0.2">
      <c r="A855" s="20">
        <v>247</v>
      </c>
      <c r="B855" s="20" t="s">
        <v>62</v>
      </c>
      <c r="C855" s="20" t="s">
        <v>933</v>
      </c>
      <c r="D855" s="20" t="s">
        <v>38</v>
      </c>
      <c r="E855" s="20" t="s">
        <v>1346</v>
      </c>
      <c r="F855" s="22" t="s">
        <v>935</v>
      </c>
      <c r="G855" s="20" t="s">
        <v>37</v>
      </c>
      <c r="H855" s="20" t="s">
        <v>154</v>
      </c>
      <c r="I855" s="20" t="s">
        <v>81</v>
      </c>
      <c r="J855" s="22" t="s">
        <v>933</v>
      </c>
      <c r="K855" s="20"/>
      <c r="L855" s="20"/>
      <c r="M855" s="20"/>
      <c r="N855" s="20"/>
      <c r="O855" s="23"/>
      <c r="P855" s="23">
        <v>173892280</v>
      </c>
      <c r="Q855" s="24">
        <v>1</v>
      </c>
      <c r="R855" s="25">
        <v>45992</v>
      </c>
      <c r="S855" s="20" t="s">
        <v>83</v>
      </c>
      <c r="T855" s="26">
        <f t="shared" si="15"/>
        <v>173892280</v>
      </c>
      <c r="U855" s="27" t="s">
        <v>100</v>
      </c>
      <c r="V855" s="27" t="s">
        <v>100</v>
      </c>
      <c r="W855"/>
      <c r="X855"/>
      <c r="Y855"/>
      <c r="Z855"/>
      <c r="AA855"/>
      <c r="AB855"/>
      <c r="AC855"/>
      <c r="AD855"/>
      <c r="AE855"/>
      <c r="AF855"/>
      <c r="AG855"/>
      <c r="AH855"/>
      <c r="AI855"/>
      <c r="AJ855"/>
      <c r="AK855"/>
      <c r="AL855"/>
      <c r="AM855"/>
      <c r="AN855"/>
      <c r="AO855"/>
      <c r="AP855"/>
      <c r="AQ855"/>
      <c r="AR855"/>
      <c r="AS855"/>
      <c r="AT855"/>
      <c r="AU855"/>
      <c r="AV855"/>
      <c r="AW855"/>
      <c r="AX855"/>
      <c r="AY855"/>
      <c r="AZ855"/>
      <c r="BA855"/>
      <c r="BB855"/>
      <c r="BC855"/>
      <c r="BD855"/>
      <c r="BE855"/>
      <c r="BF855"/>
      <c r="BG855"/>
      <c r="BH855"/>
      <c r="BI855"/>
      <c r="BJ855"/>
      <c r="BK855"/>
      <c r="BL855"/>
      <c r="BM855"/>
      <c r="BN855"/>
      <c r="BO855"/>
      <c r="BP855"/>
      <c r="BQ855"/>
      <c r="BR855"/>
      <c r="BS855"/>
      <c r="BT855"/>
      <c r="BU855"/>
      <c r="BV855"/>
      <c r="BW855"/>
      <c r="BX855"/>
      <c r="BY855"/>
      <c r="BZ855"/>
      <c r="CA855"/>
      <c r="CB855"/>
      <c r="CC855"/>
      <c r="CD855"/>
      <c r="CE855"/>
      <c r="CF855"/>
      <c r="CG855"/>
      <c r="CH855"/>
      <c r="CI855"/>
      <c r="CJ855"/>
      <c r="CK855"/>
      <c r="CL855"/>
      <c r="CM855"/>
      <c r="CN855"/>
      <c r="CO855"/>
      <c r="CP855"/>
      <c r="CQ855"/>
      <c r="CR855"/>
      <c r="CS855"/>
      <c r="CT855"/>
      <c r="CU855"/>
      <c r="CV855"/>
      <c r="CW855"/>
      <c r="CX855"/>
      <c r="CY855"/>
      <c r="CZ855"/>
      <c r="DA855"/>
      <c r="DB855"/>
      <c r="DC855"/>
      <c r="DD855"/>
      <c r="DE855"/>
      <c r="DF855"/>
      <c r="DG855"/>
      <c r="DH855"/>
      <c r="DI855"/>
      <c r="DJ855"/>
      <c r="DK855"/>
      <c r="DL855"/>
      <c r="DM855"/>
      <c r="DN855"/>
      <c r="DO855"/>
      <c r="DP855"/>
      <c r="DQ855"/>
      <c r="DR855"/>
      <c r="DS855"/>
      <c r="DT855"/>
      <c r="DU855"/>
      <c r="DV855"/>
      <c r="DW855"/>
      <c r="DX855"/>
      <c r="DY855"/>
      <c r="DZ855"/>
      <c r="EA855"/>
      <c r="EB855"/>
      <c r="EC855"/>
      <c r="ED855"/>
      <c r="EE855"/>
      <c r="EF855"/>
      <c r="EG855"/>
      <c r="EH855"/>
      <c r="EI855"/>
      <c r="EJ855"/>
      <c r="EK855"/>
      <c r="EL855"/>
      <c r="EM855"/>
      <c r="EN855"/>
      <c r="EO855"/>
      <c r="EP855"/>
      <c r="EQ855"/>
      <c r="ER855"/>
      <c r="ES855"/>
      <c r="ET855"/>
      <c r="EU855"/>
      <c r="EV855"/>
      <c r="EW855"/>
      <c r="EX855"/>
      <c r="EY855"/>
      <c r="EZ855"/>
      <c r="FA855"/>
      <c r="FB855"/>
      <c r="FC855"/>
      <c r="FD855"/>
      <c r="FE855"/>
      <c r="FF855"/>
      <c r="FG855"/>
      <c r="FH855"/>
      <c r="FI855"/>
      <c r="FJ855"/>
      <c r="FK855"/>
      <c r="FL855"/>
      <c r="FM855"/>
      <c r="FN855"/>
      <c r="FO855"/>
      <c r="FP855"/>
      <c r="FQ855"/>
      <c r="FR855"/>
      <c r="FS855"/>
      <c r="FT855"/>
      <c r="FU855"/>
      <c r="FV855"/>
      <c r="FW855"/>
      <c r="FX855"/>
      <c r="FY855"/>
      <c r="FZ855"/>
      <c r="GA855"/>
      <c r="GB855"/>
      <c r="GC855"/>
      <c r="GD855"/>
      <c r="GE855"/>
      <c r="GF855"/>
      <c r="GG855"/>
      <c r="GH855"/>
      <c r="GI855"/>
      <c r="GJ855"/>
      <c r="GK855"/>
      <c r="GL855"/>
      <c r="GM855"/>
      <c r="GN855"/>
      <c r="GO855"/>
      <c r="GP855"/>
      <c r="GQ855"/>
      <c r="GR855"/>
      <c r="GS855"/>
      <c r="GT855"/>
      <c r="GU855"/>
      <c r="GV855"/>
      <c r="GW855"/>
      <c r="GX855"/>
      <c r="GY855"/>
      <c r="GZ855"/>
      <c r="HA855"/>
      <c r="HB855"/>
      <c r="HC855"/>
      <c r="HD855"/>
      <c r="HE855"/>
      <c r="HF855"/>
      <c r="HG855"/>
      <c r="HH855"/>
      <c r="HI855"/>
      <c r="HJ855"/>
      <c r="HK855"/>
      <c r="HL855"/>
      <c r="HM855"/>
      <c r="HN855"/>
      <c r="HO855"/>
      <c r="HP855"/>
      <c r="HQ855"/>
      <c r="HR855"/>
      <c r="HS855"/>
      <c r="HT855"/>
      <c r="HU855"/>
      <c r="HV855"/>
      <c r="HW855"/>
      <c r="HX855"/>
      <c r="HY855"/>
      <c r="HZ855"/>
      <c r="IA855"/>
      <c r="IB855"/>
      <c r="IC855"/>
      <c r="ID855"/>
      <c r="IE855"/>
      <c r="IF855"/>
      <c r="IG855"/>
      <c r="IH855"/>
      <c r="II855"/>
      <c r="IJ855"/>
      <c r="IK855"/>
      <c r="IL855"/>
      <c r="IM855"/>
      <c r="IN855"/>
      <c r="IO855"/>
      <c r="IP855"/>
      <c r="IQ855"/>
      <c r="IR855"/>
      <c r="IS855"/>
      <c r="IT855"/>
      <c r="IU855"/>
      <c r="IV855"/>
      <c r="IW855"/>
      <c r="IX855"/>
      <c r="IY855"/>
      <c r="IZ855"/>
      <c r="JA855"/>
      <c r="JB855"/>
      <c r="JC855"/>
      <c r="JD855"/>
      <c r="JE855"/>
      <c r="JF855"/>
      <c r="JG855"/>
      <c r="JH855"/>
      <c r="JI855"/>
      <c r="JJ855"/>
      <c r="JK855"/>
      <c r="JL855"/>
      <c r="JM855"/>
      <c r="JN855"/>
      <c r="JO855"/>
      <c r="JP855"/>
      <c r="JQ855"/>
      <c r="JR855"/>
      <c r="JS855"/>
      <c r="JT855"/>
      <c r="JU855"/>
      <c r="JV855"/>
      <c r="JW855"/>
      <c r="JX855"/>
      <c r="JY855"/>
      <c r="JZ855"/>
      <c r="KA855"/>
      <c r="KB855"/>
      <c r="KC855"/>
      <c r="KD855"/>
      <c r="KE855"/>
      <c r="KF855"/>
      <c r="KG855"/>
      <c r="KH855"/>
      <c r="KI855"/>
      <c r="KJ855"/>
      <c r="KK855"/>
      <c r="KL855"/>
      <c r="KM855"/>
      <c r="KN855"/>
      <c r="KO855"/>
      <c r="KP855"/>
      <c r="KQ855"/>
      <c r="KR855"/>
      <c r="KS855"/>
      <c r="KT855"/>
      <c r="KU855"/>
      <c r="KV855"/>
      <c r="KW855"/>
      <c r="KX855"/>
      <c r="KY855"/>
      <c r="KZ855"/>
      <c r="LA855"/>
      <c r="LB855"/>
      <c r="LC855"/>
      <c r="LD855"/>
      <c r="LE855"/>
      <c r="LF855"/>
      <c r="LG855"/>
      <c r="LH855"/>
      <c r="LI855"/>
      <c r="LJ855"/>
      <c r="LK855"/>
      <c r="LL855"/>
      <c r="LM855"/>
      <c r="LN855"/>
      <c r="LO855"/>
      <c r="LP855"/>
      <c r="LQ855"/>
      <c r="LR855"/>
      <c r="LS855"/>
      <c r="LT855"/>
      <c r="LU855"/>
      <c r="LV855"/>
      <c r="LW855"/>
      <c r="LX855"/>
      <c r="LY855"/>
      <c r="LZ855"/>
      <c r="MA855"/>
      <c r="MB855"/>
      <c r="MC855"/>
      <c r="MD855"/>
      <c r="ME855"/>
      <c r="MF855"/>
      <c r="MG855"/>
      <c r="MH855"/>
      <c r="MI855"/>
      <c r="MJ855"/>
      <c r="MK855"/>
      <c r="ML855"/>
      <c r="MM855"/>
      <c r="MN855"/>
      <c r="MO855"/>
      <c r="MP855"/>
      <c r="MQ855"/>
      <c r="MR855"/>
      <c r="MS855"/>
      <c r="MT855"/>
      <c r="MU855"/>
      <c r="MV855"/>
      <c r="MW855"/>
      <c r="MX855"/>
      <c r="MY855"/>
      <c r="MZ855"/>
      <c r="NA855"/>
      <c r="NB855"/>
      <c r="NC855"/>
      <c r="ND855"/>
      <c r="NE855"/>
      <c r="NF855"/>
      <c r="NG855"/>
      <c r="NH855"/>
      <c r="NI855"/>
      <c r="NJ855"/>
      <c r="NK855"/>
      <c r="NL855"/>
      <c r="NM855"/>
      <c r="NN855"/>
      <c r="NO855"/>
      <c r="NP855"/>
      <c r="NQ855"/>
      <c r="NR855"/>
      <c r="NS855"/>
      <c r="NT855"/>
      <c r="NU855"/>
      <c r="NV855"/>
      <c r="NW855"/>
      <c r="NX855"/>
      <c r="NY855"/>
      <c r="NZ855"/>
      <c r="OA855"/>
      <c r="OB855"/>
      <c r="OC855"/>
      <c r="OD855"/>
      <c r="OE855"/>
      <c r="OF855"/>
      <c r="OG855"/>
      <c r="OH855"/>
      <c r="OI855"/>
      <c r="OJ855"/>
      <c r="OK855"/>
      <c r="OL855"/>
      <c r="OM855"/>
      <c r="ON855"/>
      <c r="OO855"/>
      <c r="OP855"/>
      <c r="OQ855"/>
      <c r="OR855"/>
      <c r="OS855"/>
      <c r="OT855"/>
      <c r="OU855"/>
      <c r="OV855"/>
      <c r="OW855"/>
      <c r="OX855"/>
      <c r="OY855"/>
      <c r="OZ855"/>
      <c r="PA855"/>
      <c r="PB855"/>
      <c r="PC855"/>
      <c r="PD855"/>
      <c r="PE855"/>
      <c r="PF855"/>
      <c r="PG855"/>
      <c r="PH855"/>
      <c r="PI855"/>
      <c r="PJ855"/>
      <c r="PK855"/>
      <c r="PL855"/>
      <c r="PM855"/>
      <c r="PN855"/>
      <c r="PO855"/>
      <c r="PP855"/>
      <c r="PQ855"/>
      <c r="PR855"/>
      <c r="PS855"/>
      <c r="PT855"/>
      <c r="PU855"/>
      <c r="PV855"/>
      <c r="PW855"/>
      <c r="PX855"/>
      <c r="PY855"/>
      <c r="PZ855"/>
      <c r="QA855"/>
      <c r="QB855"/>
      <c r="QC855"/>
      <c r="QD855"/>
      <c r="QE855"/>
      <c r="QF855"/>
      <c r="QG855"/>
      <c r="QH855"/>
      <c r="QI855"/>
      <c r="QJ855"/>
      <c r="QK855"/>
      <c r="QL855"/>
      <c r="QM855"/>
      <c r="QN855"/>
      <c r="QO855"/>
      <c r="QP855"/>
      <c r="QQ855"/>
      <c r="QR855"/>
      <c r="QS855"/>
      <c r="QT855"/>
      <c r="QU855"/>
      <c r="QV855"/>
      <c r="QW855"/>
      <c r="QX855"/>
      <c r="QY855"/>
      <c r="QZ855"/>
      <c r="RA855"/>
      <c r="RB855"/>
      <c r="RC855"/>
      <c r="RD855"/>
      <c r="RE855"/>
      <c r="RF855"/>
      <c r="RG855"/>
      <c r="RH855"/>
      <c r="RI855"/>
      <c r="RJ855"/>
      <c r="RK855"/>
      <c r="RL855"/>
      <c r="RM855"/>
      <c r="RN855"/>
      <c r="RO855"/>
      <c r="RP855"/>
      <c r="RQ855"/>
      <c r="RR855"/>
      <c r="RS855"/>
      <c r="RT855"/>
      <c r="RU855"/>
      <c r="RV855"/>
      <c r="RW855"/>
      <c r="RX855"/>
      <c r="RY855"/>
      <c r="RZ855"/>
      <c r="SA855"/>
      <c r="SB855"/>
      <c r="SC855"/>
      <c r="SD855"/>
      <c r="SE855"/>
      <c r="SF855"/>
      <c r="SG855"/>
      <c r="SH855"/>
      <c r="SI855"/>
      <c r="SJ855"/>
      <c r="SK855"/>
      <c r="SL855"/>
      <c r="SM855"/>
      <c r="SN855"/>
      <c r="SO855"/>
      <c r="SP855"/>
    </row>
    <row r="856" spans="1:510" ht="16.5" customHeight="1" x14ac:dyDescent="0.2">
      <c r="A856" s="20">
        <v>248</v>
      </c>
      <c r="B856" s="20" t="s">
        <v>62</v>
      </c>
      <c r="C856" s="20" t="s">
        <v>936</v>
      </c>
      <c r="D856" s="20" t="s">
        <v>38</v>
      </c>
      <c r="E856" s="20" t="s">
        <v>1345</v>
      </c>
      <c r="F856" s="22" t="s">
        <v>937</v>
      </c>
      <c r="G856" s="20" t="s">
        <v>84</v>
      </c>
      <c r="H856" s="20" t="s">
        <v>35</v>
      </c>
      <c r="I856" s="20" t="s">
        <v>81</v>
      </c>
      <c r="J856" s="22" t="s">
        <v>936</v>
      </c>
      <c r="K856" s="20"/>
      <c r="L856" s="20"/>
      <c r="M856" s="20"/>
      <c r="N856" s="20"/>
      <c r="O856" s="23"/>
      <c r="P856" s="23">
        <v>6000000</v>
      </c>
      <c r="Q856" s="24">
        <v>1</v>
      </c>
      <c r="R856" s="25">
        <v>45658</v>
      </c>
      <c r="S856" s="20" t="s">
        <v>83</v>
      </c>
      <c r="T856" s="26">
        <f t="shared" si="15"/>
        <v>6000000</v>
      </c>
      <c r="U856" s="27" t="s">
        <v>100</v>
      </c>
      <c r="V856" s="27" t="s">
        <v>100</v>
      </c>
      <c r="W856"/>
      <c r="X856"/>
      <c r="Y856"/>
      <c r="Z856"/>
      <c r="AA856"/>
      <c r="AB856"/>
      <c r="AC856"/>
      <c r="AD856"/>
      <c r="AE856"/>
      <c r="AF856"/>
      <c r="AG856"/>
      <c r="AH856"/>
      <c r="AI856"/>
      <c r="AJ856"/>
      <c r="AK856"/>
      <c r="AL856"/>
      <c r="AM856"/>
      <c r="AN856"/>
      <c r="AO856"/>
      <c r="AP856"/>
      <c r="AQ856"/>
      <c r="AR856"/>
      <c r="AS856"/>
      <c r="AT856"/>
      <c r="AU856"/>
      <c r="AV856"/>
      <c r="AW856"/>
      <c r="AX856"/>
      <c r="AY856"/>
      <c r="AZ856"/>
      <c r="BA856"/>
      <c r="BB856"/>
      <c r="BC856"/>
      <c r="BD856"/>
      <c r="BE856"/>
      <c r="BF856"/>
      <c r="BG856"/>
      <c r="BH856"/>
      <c r="BI856"/>
      <c r="BJ856"/>
      <c r="BK856"/>
      <c r="BL856"/>
      <c r="BM856"/>
      <c r="BN856"/>
      <c r="BO856"/>
      <c r="BP856"/>
      <c r="BQ856"/>
      <c r="BR856"/>
      <c r="BS856"/>
      <c r="BT856"/>
      <c r="BU856"/>
      <c r="BV856"/>
      <c r="BW856"/>
      <c r="BX856"/>
      <c r="BY856"/>
      <c r="BZ856"/>
      <c r="CA856"/>
      <c r="CB856"/>
      <c r="CC856"/>
      <c r="CD856"/>
      <c r="CE856"/>
      <c r="CF856"/>
      <c r="CG856"/>
      <c r="CH856"/>
      <c r="CI856"/>
      <c r="CJ856"/>
      <c r="CK856"/>
      <c r="CL856"/>
      <c r="CM856"/>
      <c r="CN856"/>
      <c r="CO856"/>
      <c r="CP856"/>
      <c r="CQ856"/>
      <c r="CR856"/>
      <c r="CS856"/>
      <c r="CT856"/>
      <c r="CU856"/>
      <c r="CV856"/>
      <c r="CW856"/>
      <c r="CX856"/>
      <c r="CY856"/>
      <c r="CZ856"/>
      <c r="DA856"/>
      <c r="DB856"/>
      <c r="DC856"/>
      <c r="DD856"/>
      <c r="DE856"/>
      <c r="DF856"/>
      <c r="DG856"/>
      <c r="DH856"/>
      <c r="DI856"/>
      <c r="DJ856"/>
      <c r="DK856"/>
      <c r="DL856"/>
      <c r="DM856"/>
      <c r="DN856"/>
      <c r="DO856"/>
      <c r="DP856"/>
      <c r="DQ856"/>
      <c r="DR856"/>
      <c r="DS856"/>
      <c r="DT856"/>
      <c r="DU856"/>
      <c r="DV856"/>
      <c r="DW856"/>
      <c r="DX856"/>
      <c r="DY856"/>
      <c r="DZ856"/>
      <c r="EA856"/>
      <c r="EB856"/>
      <c r="EC856"/>
      <c r="ED856"/>
      <c r="EE856"/>
      <c r="EF856"/>
      <c r="EG856"/>
      <c r="EH856"/>
      <c r="EI856"/>
      <c r="EJ856"/>
      <c r="EK856"/>
      <c r="EL856"/>
      <c r="EM856"/>
      <c r="EN856"/>
      <c r="EO856"/>
      <c r="EP856"/>
      <c r="EQ856"/>
      <c r="ER856"/>
      <c r="ES856"/>
      <c r="ET856"/>
      <c r="EU856"/>
      <c r="EV856"/>
      <c r="EW856"/>
      <c r="EX856"/>
      <c r="EY856"/>
      <c r="EZ856"/>
      <c r="FA856"/>
      <c r="FB856"/>
      <c r="FC856"/>
      <c r="FD856"/>
      <c r="FE856"/>
      <c r="FF856"/>
      <c r="FG856"/>
      <c r="FH856"/>
      <c r="FI856"/>
      <c r="FJ856"/>
      <c r="FK856"/>
      <c r="FL856"/>
      <c r="FM856"/>
      <c r="FN856"/>
      <c r="FO856"/>
      <c r="FP856"/>
      <c r="FQ856"/>
      <c r="FR856"/>
      <c r="FS856"/>
      <c r="FT856"/>
      <c r="FU856"/>
      <c r="FV856"/>
      <c r="FW856"/>
      <c r="FX856"/>
      <c r="FY856"/>
      <c r="FZ856"/>
      <c r="GA856"/>
      <c r="GB856"/>
      <c r="GC856"/>
      <c r="GD856"/>
      <c r="GE856"/>
      <c r="GF856"/>
      <c r="GG856"/>
      <c r="GH856"/>
      <c r="GI856"/>
      <c r="GJ856"/>
      <c r="GK856"/>
      <c r="GL856"/>
      <c r="GM856"/>
      <c r="GN856"/>
      <c r="GO856"/>
      <c r="GP856"/>
      <c r="GQ856"/>
      <c r="GR856"/>
      <c r="GS856"/>
      <c r="GT856"/>
      <c r="GU856"/>
      <c r="GV856"/>
      <c r="GW856"/>
      <c r="GX856"/>
      <c r="GY856"/>
      <c r="GZ856"/>
      <c r="HA856"/>
      <c r="HB856"/>
      <c r="HC856"/>
      <c r="HD856"/>
      <c r="HE856"/>
      <c r="HF856"/>
      <c r="HG856"/>
      <c r="HH856"/>
      <c r="HI856"/>
      <c r="HJ856"/>
      <c r="HK856"/>
      <c r="HL856"/>
      <c r="HM856"/>
      <c r="HN856"/>
      <c r="HO856"/>
      <c r="HP856"/>
      <c r="HQ856"/>
      <c r="HR856"/>
      <c r="HS856"/>
      <c r="HT856"/>
      <c r="HU856"/>
      <c r="HV856"/>
      <c r="HW856"/>
      <c r="HX856"/>
      <c r="HY856"/>
      <c r="HZ856"/>
      <c r="IA856"/>
      <c r="IB856"/>
      <c r="IC856"/>
      <c r="ID856"/>
      <c r="IE856"/>
      <c r="IF856"/>
      <c r="IG856"/>
      <c r="IH856"/>
      <c r="II856"/>
      <c r="IJ856"/>
      <c r="IK856"/>
      <c r="IL856"/>
      <c r="IM856"/>
      <c r="IN856"/>
      <c r="IO856"/>
      <c r="IP856"/>
      <c r="IQ856"/>
      <c r="IR856"/>
      <c r="IS856"/>
      <c r="IT856"/>
      <c r="IU856"/>
      <c r="IV856"/>
      <c r="IW856"/>
      <c r="IX856"/>
      <c r="IY856"/>
      <c r="IZ856"/>
      <c r="JA856"/>
      <c r="JB856"/>
      <c r="JC856"/>
      <c r="JD856"/>
      <c r="JE856"/>
      <c r="JF856"/>
      <c r="JG856"/>
      <c r="JH856"/>
      <c r="JI856"/>
      <c r="JJ856"/>
      <c r="JK856"/>
      <c r="JL856"/>
      <c r="JM856"/>
      <c r="JN856"/>
      <c r="JO856"/>
      <c r="JP856"/>
      <c r="JQ856"/>
      <c r="JR856"/>
      <c r="JS856"/>
      <c r="JT856"/>
      <c r="JU856"/>
      <c r="JV856"/>
      <c r="JW856"/>
      <c r="JX856"/>
      <c r="JY856"/>
      <c r="JZ856"/>
      <c r="KA856"/>
      <c r="KB856"/>
      <c r="KC856"/>
      <c r="KD856"/>
      <c r="KE856"/>
      <c r="KF856"/>
      <c r="KG856"/>
      <c r="KH856"/>
      <c r="KI856"/>
      <c r="KJ856"/>
      <c r="KK856"/>
      <c r="KL856"/>
      <c r="KM856"/>
      <c r="KN856"/>
      <c r="KO856"/>
      <c r="KP856"/>
      <c r="KQ856"/>
      <c r="KR856"/>
      <c r="KS856"/>
      <c r="KT856"/>
      <c r="KU856"/>
      <c r="KV856"/>
      <c r="KW856"/>
      <c r="KX856"/>
      <c r="KY856"/>
      <c r="KZ856"/>
      <c r="LA856"/>
      <c r="LB856"/>
      <c r="LC856"/>
      <c r="LD856"/>
      <c r="LE856"/>
      <c r="LF856"/>
      <c r="LG856"/>
      <c r="LH856"/>
      <c r="LI856"/>
      <c r="LJ856"/>
      <c r="LK856"/>
      <c r="LL856"/>
      <c r="LM856"/>
      <c r="LN856"/>
      <c r="LO856"/>
      <c r="LP856"/>
      <c r="LQ856"/>
      <c r="LR856"/>
      <c r="LS856"/>
      <c r="LT856"/>
      <c r="LU856"/>
      <c r="LV856"/>
      <c r="LW856"/>
      <c r="LX856"/>
      <c r="LY856"/>
      <c r="LZ856"/>
      <c r="MA856"/>
      <c r="MB856"/>
      <c r="MC856"/>
      <c r="MD856"/>
      <c r="ME856"/>
      <c r="MF856"/>
      <c r="MG856"/>
      <c r="MH856"/>
      <c r="MI856"/>
      <c r="MJ856"/>
      <c r="MK856"/>
      <c r="ML856"/>
      <c r="MM856"/>
      <c r="MN856"/>
      <c r="MO856"/>
      <c r="MP856"/>
      <c r="MQ856"/>
      <c r="MR856"/>
      <c r="MS856"/>
      <c r="MT856"/>
      <c r="MU856"/>
      <c r="MV856"/>
      <c r="MW856"/>
      <c r="MX856"/>
      <c r="MY856"/>
      <c r="MZ856"/>
      <c r="NA856"/>
      <c r="NB856"/>
      <c r="NC856"/>
      <c r="ND856"/>
      <c r="NE856"/>
      <c r="NF856"/>
      <c r="NG856"/>
      <c r="NH856"/>
      <c r="NI856"/>
      <c r="NJ856"/>
      <c r="NK856"/>
      <c r="NL856"/>
      <c r="NM856"/>
      <c r="NN856"/>
      <c r="NO856"/>
      <c r="NP856"/>
      <c r="NQ856"/>
      <c r="NR856"/>
      <c r="NS856"/>
      <c r="NT856"/>
      <c r="NU856"/>
      <c r="NV856"/>
      <c r="NW856"/>
      <c r="NX856"/>
      <c r="NY856"/>
      <c r="NZ856"/>
      <c r="OA856"/>
      <c r="OB856"/>
      <c r="OC856"/>
      <c r="OD856"/>
      <c r="OE856"/>
      <c r="OF856"/>
      <c r="OG856"/>
      <c r="OH856"/>
      <c r="OI856"/>
      <c r="OJ856"/>
      <c r="OK856"/>
      <c r="OL856"/>
      <c r="OM856"/>
      <c r="ON856"/>
      <c r="OO856"/>
      <c r="OP856"/>
      <c r="OQ856"/>
      <c r="OR856"/>
      <c r="OS856"/>
      <c r="OT856"/>
      <c r="OU856"/>
      <c r="OV856"/>
      <c r="OW856"/>
      <c r="OX856"/>
      <c r="OY856"/>
      <c r="OZ856"/>
      <c r="PA856"/>
      <c r="PB856"/>
      <c r="PC856"/>
      <c r="PD856"/>
      <c r="PE856"/>
      <c r="PF856"/>
      <c r="PG856"/>
      <c r="PH856"/>
      <c r="PI856"/>
      <c r="PJ856"/>
      <c r="PK856"/>
      <c r="PL856"/>
      <c r="PM856"/>
      <c r="PN856"/>
      <c r="PO856"/>
      <c r="PP856"/>
      <c r="PQ856"/>
      <c r="PR856"/>
      <c r="PS856"/>
      <c r="PT856"/>
      <c r="PU856"/>
      <c r="PV856"/>
      <c r="PW856"/>
      <c r="PX856"/>
      <c r="PY856"/>
      <c r="PZ856"/>
      <c r="QA856"/>
      <c r="QB856"/>
      <c r="QC856"/>
      <c r="QD856"/>
      <c r="QE856"/>
      <c r="QF856"/>
      <c r="QG856"/>
      <c r="QH856"/>
      <c r="QI856"/>
      <c r="QJ856"/>
      <c r="QK856"/>
      <c r="QL856"/>
      <c r="QM856"/>
      <c r="QN856"/>
      <c r="QO856"/>
      <c r="QP856"/>
      <c r="QQ856"/>
      <c r="QR856"/>
      <c r="QS856"/>
      <c r="QT856"/>
      <c r="QU856"/>
      <c r="QV856"/>
      <c r="QW856"/>
      <c r="QX856"/>
      <c r="QY856"/>
      <c r="QZ856"/>
      <c r="RA856"/>
      <c r="RB856"/>
      <c r="RC856"/>
      <c r="RD856"/>
      <c r="RE856"/>
      <c r="RF856"/>
      <c r="RG856"/>
      <c r="RH856"/>
      <c r="RI856"/>
      <c r="RJ856"/>
      <c r="RK856"/>
      <c r="RL856"/>
      <c r="RM856"/>
      <c r="RN856"/>
      <c r="RO856"/>
      <c r="RP856"/>
      <c r="RQ856"/>
      <c r="RR856"/>
      <c r="RS856"/>
      <c r="RT856"/>
      <c r="RU856"/>
      <c r="RV856"/>
      <c r="RW856"/>
      <c r="RX856"/>
      <c r="RY856"/>
      <c r="RZ856"/>
      <c r="SA856"/>
      <c r="SB856"/>
      <c r="SC856"/>
      <c r="SD856"/>
      <c r="SE856"/>
      <c r="SF856"/>
      <c r="SG856"/>
      <c r="SH856"/>
      <c r="SI856"/>
      <c r="SJ856"/>
      <c r="SK856"/>
      <c r="SL856"/>
      <c r="SM856"/>
      <c r="SN856"/>
      <c r="SO856"/>
      <c r="SP856"/>
    </row>
    <row r="857" spans="1:510" ht="16.5" customHeight="1" x14ac:dyDescent="0.2">
      <c r="A857" s="20">
        <v>249</v>
      </c>
      <c r="B857" s="20" t="s">
        <v>62</v>
      </c>
      <c r="C857" s="20" t="s">
        <v>936</v>
      </c>
      <c r="D857" s="20" t="s">
        <v>38</v>
      </c>
      <c r="E857" s="20" t="s">
        <v>1345</v>
      </c>
      <c r="F857" s="22" t="s">
        <v>937</v>
      </c>
      <c r="G857" s="20" t="s">
        <v>84</v>
      </c>
      <c r="H857" s="20" t="s">
        <v>35</v>
      </c>
      <c r="I857" s="20" t="s">
        <v>81</v>
      </c>
      <c r="J857" s="22" t="s">
        <v>936</v>
      </c>
      <c r="K857" s="20"/>
      <c r="L857" s="20"/>
      <c r="M857" s="20"/>
      <c r="N857" s="20"/>
      <c r="O857" s="23"/>
      <c r="P857" s="23">
        <v>6000000</v>
      </c>
      <c r="Q857" s="24">
        <v>1</v>
      </c>
      <c r="R857" s="25">
        <v>45689</v>
      </c>
      <c r="S857" s="20" t="s">
        <v>83</v>
      </c>
      <c r="T857" s="26">
        <f t="shared" si="15"/>
        <v>6000000</v>
      </c>
      <c r="U857" s="27" t="s">
        <v>100</v>
      </c>
      <c r="V857" s="27" t="s">
        <v>100</v>
      </c>
      <c r="W857"/>
      <c r="X857"/>
      <c r="Y857"/>
      <c r="Z857"/>
      <c r="AA857"/>
      <c r="AB857"/>
      <c r="AC857"/>
      <c r="AD857"/>
      <c r="AE857"/>
      <c r="AF857"/>
      <c r="AG857"/>
      <c r="AH857"/>
      <c r="AI857"/>
      <c r="AJ857"/>
      <c r="AK857"/>
      <c r="AL857"/>
      <c r="AM857"/>
      <c r="AN857"/>
      <c r="AO857"/>
      <c r="AP857"/>
      <c r="AQ857"/>
      <c r="AR857"/>
      <c r="AS857"/>
      <c r="AT857"/>
      <c r="AU857"/>
      <c r="AV857"/>
      <c r="AW857"/>
      <c r="AX857"/>
      <c r="AY857"/>
      <c r="AZ857"/>
      <c r="BA857"/>
      <c r="BB857"/>
      <c r="BC857"/>
      <c r="BD857"/>
      <c r="BE857"/>
      <c r="BF857"/>
      <c r="BG857"/>
      <c r="BH857"/>
      <c r="BI857"/>
      <c r="BJ857"/>
      <c r="BK857"/>
      <c r="BL857"/>
      <c r="BM857"/>
      <c r="BN857"/>
      <c r="BO857"/>
      <c r="BP857"/>
      <c r="BQ857"/>
      <c r="BR857"/>
      <c r="BS857"/>
      <c r="BT857"/>
      <c r="BU857"/>
      <c r="BV857"/>
      <c r="BW857"/>
      <c r="BX857"/>
      <c r="BY857"/>
      <c r="BZ857"/>
      <c r="CA857"/>
      <c r="CB857"/>
      <c r="CC857"/>
      <c r="CD857"/>
      <c r="CE857"/>
      <c r="CF857"/>
      <c r="CG857"/>
      <c r="CH857"/>
      <c r="CI857"/>
      <c r="CJ857"/>
      <c r="CK857"/>
      <c r="CL857"/>
      <c r="CM857"/>
      <c r="CN857"/>
      <c r="CO857"/>
      <c r="CP857"/>
      <c r="CQ857"/>
      <c r="CR857"/>
      <c r="CS857"/>
      <c r="CT857"/>
      <c r="CU857"/>
      <c r="CV857"/>
      <c r="CW857"/>
      <c r="CX857"/>
      <c r="CY857"/>
      <c r="CZ857"/>
      <c r="DA857"/>
      <c r="DB857"/>
      <c r="DC857"/>
      <c r="DD857"/>
      <c r="DE857"/>
      <c r="DF857"/>
      <c r="DG857"/>
      <c r="DH857"/>
      <c r="DI857"/>
      <c r="DJ857"/>
      <c r="DK857"/>
      <c r="DL857"/>
      <c r="DM857"/>
      <c r="DN857"/>
      <c r="DO857"/>
      <c r="DP857"/>
      <c r="DQ857"/>
      <c r="DR857"/>
      <c r="DS857"/>
      <c r="DT857"/>
      <c r="DU857"/>
      <c r="DV857"/>
      <c r="DW857"/>
      <c r="DX857"/>
      <c r="DY857"/>
      <c r="DZ857"/>
      <c r="EA857"/>
      <c r="EB857"/>
      <c r="EC857"/>
      <c r="ED857"/>
      <c r="EE857"/>
      <c r="EF857"/>
      <c r="EG857"/>
      <c r="EH857"/>
      <c r="EI857"/>
      <c r="EJ857"/>
      <c r="EK857"/>
      <c r="EL857"/>
      <c r="EM857"/>
      <c r="EN857"/>
      <c r="EO857"/>
      <c r="EP857"/>
      <c r="EQ857"/>
      <c r="ER857"/>
      <c r="ES857"/>
      <c r="ET857"/>
      <c r="EU857"/>
      <c r="EV857"/>
      <c r="EW857"/>
      <c r="EX857"/>
      <c r="EY857"/>
      <c r="EZ857"/>
      <c r="FA857"/>
      <c r="FB857"/>
      <c r="FC857"/>
      <c r="FD857"/>
      <c r="FE857"/>
      <c r="FF857"/>
      <c r="FG857"/>
      <c r="FH857"/>
      <c r="FI857"/>
      <c r="FJ857"/>
      <c r="FK857"/>
      <c r="FL857"/>
      <c r="FM857"/>
      <c r="FN857"/>
      <c r="FO857"/>
      <c r="FP857"/>
      <c r="FQ857"/>
      <c r="FR857"/>
      <c r="FS857"/>
      <c r="FT857"/>
      <c r="FU857"/>
      <c r="FV857"/>
      <c r="FW857"/>
      <c r="FX857"/>
      <c r="FY857"/>
      <c r="FZ857"/>
      <c r="GA857"/>
      <c r="GB857"/>
      <c r="GC857"/>
      <c r="GD857"/>
      <c r="GE857"/>
      <c r="GF857"/>
      <c r="GG857"/>
      <c r="GH857"/>
      <c r="GI857"/>
      <c r="GJ857"/>
      <c r="GK857"/>
      <c r="GL857"/>
      <c r="GM857"/>
      <c r="GN857"/>
      <c r="GO857"/>
      <c r="GP857"/>
      <c r="GQ857"/>
      <c r="GR857"/>
      <c r="GS857"/>
      <c r="GT857"/>
      <c r="GU857"/>
      <c r="GV857"/>
      <c r="GW857"/>
      <c r="GX857"/>
      <c r="GY857"/>
      <c r="GZ857"/>
      <c r="HA857"/>
      <c r="HB857"/>
      <c r="HC857"/>
      <c r="HD857"/>
      <c r="HE857"/>
      <c r="HF857"/>
      <c r="HG857"/>
      <c r="HH857"/>
      <c r="HI857"/>
      <c r="HJ857"/>
      <c r="HK857"/>
      <c r="HL857"/>
      <c r="HM857"/>
      <c r="HN857"/>
      <c r="HO857"/>
      <c r="HP857"/>
      <c r="HQ857"/>
      <c r="HR857"/>
      <c r="HS857"/>
      <c r="HT857"/>
      <c r="HU857"/>
      <c r="HV857"/>
      <c r="HW857"/>
      <c r="HX857"/>
      <c r="HY857"/>
      <c r="HZ857"/>
      <c r="IA857"/>
      <c r="IB857"/>
      <c r="IC857"/>
      <c r="ID857"/>
      <c r="IE857"/>
      <c r="IF857"/>
      <c r="IG857"/>
      <c r="IH857"/>
      <c r="II857"/>
      <c r="IJ857"/>
      <c r="IK857"/>
      <c r="IL857"/>
      <c r="IM857"/>
      <c r="IN857"/>
      <c r="IO857"/>
      <c r="IP857"/>
      <c r="IQ857"/>
      <c r="IR857"/>
      <c r="IS857"/>
      <c r="IT857"/>
      <c r="IU857"/>
      <c r="IV857"/>
      <c r="IW857"/>
      <c r="IX857"/>
      <c r="IY857"/>
      <c r="IZ857"/>
      <c r="JA857"/>
      <c r="JB857"/>
      <c r="JC857"/>
      <c r="JD857"/>
      <c r="JE857"/>
      <c r="JF857"/>
      <c r="JG857"/>
      <c r="JH857"/>
      <c r="JI857"/>
      <c r="JJ857"/>
      <c r="JK857"/>
      <c r="JL857"/>
      <c r="JM857"/>
      <c r="JN857"/>
      <c r="JO857"/>
      <c r="JP857"/>
      <c r="JQ857"/>
      <c r="JR857"/>
      <c r="JS857"/>
      <c r="JT857"/>
      <c r="JU857"/>
      <c r="JV857"/>
      <c r="JW857"/>
      <c r="JX857"/>
      <c r="JY857"/>
      <c r="JZ857"/>
      <c r="KA857"/>
      <c r="KB857"/>
      <c r="KC857"/>
      <c r="KD857"/>
      <c r="KE857"/>
      <c r="KF857"/>
      <c r="KG857"/>
      <c r="KH857"/>
      <c r="KI857"/>
      <c r="KJ857"/>
      <c r="KK857"/>
      <c r="KL857"/>
      <c r="KM857"/>
      <c r="KN857"/>
      <c r="KO857"/>
      <c r="KP857"/>
      <c r="KQ857"/>
      <c r="KR857"/>
      <c r="KS857"/>
      <c r="KT857"/>
      <c r="KU857"/>
      <c r="KV857"/>
      <c r="KW857"/>
      <c r="KX857"/>
      <c r="KY857"/>
      <c r="KZ857"/>
      <c r="LA857"/>
      <c r="LB857"/>
      <c r="LC857"/>
      <c r="LD857"/>
      <c r="LE857"/>
      <c r="LF857"/>
      <c r="LG857"/>
      <c r="LH857"/>
      <c r="LI857"/>
      <c r="LJ857"/>
      <c r="LK857"/>
      <c r="LL857"/>
      <c r="LM857"/>
      <c r="LN857"/>
      <c r="LO857"/>
      <c r="LP857"/>
      <c r="LQ857"/>
      <c r="LR857"/>
      <c r="LS857"/>
      <c r="LT857"/>
      <c r="LU857"/>
      <c r="LV857"/>
      <c r="LW857"/>
      <c r="LX857"/>
      <c r="LY857"/>
      <c r="LZ857"/>
      <c r="MA857"/>
      <c r="MB857"/>
      <c r="MC857"/>
      <c r="MD857"/>
      <c r="ME857"/>
      <c r="MF857"/>
      <c r="MG857"/>
      <c r="MH857"/>
      <c r="MI857"/>
      <c r="MJ857"/>
      <c r="MK857"/>
      <c r="ML857"/>
      <c r="MM857"/>
      <c r="MN857"/>
      <c r="MO857"/>
      <c r="MP857"/>
      <c r="MQ857"/>
      <c r="MR857"/>
      <c r="MS857"/>
      <c r="MT857"/>
      <c r="MU857"/>
      <c r="MV857"/>
      <c r="MW857"/>
      <c r="MX857"/>
      <c r="MY857"/>
      <c r="MZ857"/>
      <c r="NA857"/>
      <c r="NB857"/>
      <c r="NC857"/>
      <c r="ND857"/>
      <c r="NE857"/>
      <c r="NF857"/>
      <c r="NG857"/>
      <c r="NH857"/>
      <c r="NI857"/>
      <c r="NJ857"/>
      <c r="NK857"/>
      <c r="NL857"/>
      <c r="NM857"/>
      <c r="NN857"/>
      <c r="NO857"/>
      <c r="NP857"/>
      <c r="NQ857"/>
      <c r="NR857"/>
      <c r="NS857"/>
      <c r="NT857"/>
      <c r="NU857"/>
      <c r="NV857"/>
      <c r="NW857"/>
      <c r="NX857"/>
      <c r="NY857"/>
      <c r="NZ857"/>
      <c r="OA857"/>
      <c r="OB857"/>
      <c r="OC857"/>
      <c r="OD857"/>
      <c r="OE857"/>
      <c r="OF857"/>
      <c r="OG857"/>
      <c r="OH857"/>
      <c r="OI857"/>
      <c r="OJ857"/>
      <c r="OK857"/>
      <c r="OL857"/>
      <c r="OM857"/>
      <c r="ON857"/>
      <c r="OO857"/>
      <c r="OP857"/>
      <c r="OQ857"/>
      <c r="OR857"/>
      <c r="OS857"/>
      <c r="OT857"/>
      <c r="OU857"/>
      <c r="OV857"/>
      <c r="OW857"/>
      <c r="OX857"/>
      <c r="OY857"/>
      <c r="OZ857"/>
      <c r="PA857"/>
      <c r="PB857"/>
      <c r="PC857"/>
      <c r="PD857"/>
      <c r="PE857"/>
      <c r="PF857"/>
      <c r="PG857"/>
      <c r="PH857"/>
      <c r="PI857"/>
      <c r="PJ857"/>
      <c r="PK857"/>
      <c r="PL857"/>
      <c r="PM857"/>
      <c r="PN857"/>
      <c r="PO857"/>
      <c r="PP857"/>
      <c r="PQ857"/>
      <c r="PR857"/>
      <c r="PS857"/>
      <c r="PT857"/>
      <c r="PU857"/>
      <c r="PV857"/>
      <c r="PW857"/>
      <c r="PX857"/>
      <c r="PY857"/>
      <c r="PZ857"/>
      <c r="QA857"/>
      <c r="QB857"/>
      <c r="QC857"/>
      <c r="QD857"/>
      <c r="QE857"/>
      <c r="QF857"/>
      <c r="QG857"/>
      <c r="QH857"/>
      <c r="QI857"/>
      <c r="QJ857"/>
      <c r="QK857"/>
      <c r="QL857"/>
      <c r="QM857"/>
      <c r="QN857"/>
      <c r="QO857"/>
      <c r="QP857"/>
      <c r="QQ857"/>
      <c r="QR857"/>
      <c r="QS857"/>
      <c r="QT857"/>
      <c r="QU857"/>
      <c r="QV857"/>
      <c r="QW857"/>
      <c r="QX857"/>
      <c r="QY857"/>
      <c r="QZ857"/>
      <c r="RA857"/>
      <c r="RB857"/>
      <c r="RC857"/>
      <c r="RD857"/>
      <c r="RE857"/>
      <c r="RF857"/>
      <c r="RG857"/>
      <c r="RH857"/>
      <c r="RI857"/>
      <c r="RJ857"/>
      <c r="RK857"/>
      <c r="RL857"/>
      <c r="RM857"/>
      <c r="RN857"/>
      <c r="RO857"/>
      <c r="RP857"/>
      <c r="RQ857"/>
      <c r="RR857"/>
      <c r="RS857"/>
      <c r="RT857"/>
      <c r="RU857"/>
      <c r="RV857"/>
      <c r="RW857"/>
      <c r="RX857"/>
      <c r="RY857"/>
      <c r="RZ857"/>
      <c r="SA857"/>
      <c r="SB857"/>
      <c r="SC857"/>
      <c r="SD857"/>
      <c r="SE857"/>
      <c r="SF857"/>
      <c r="SG857"/>
      <c r="SH857"/>
      <c r="SI857"/>
      <c r="SJ857"/>
      <c r="SK857"/>
      <c r="SL857"/>
      <c r="SM857"/>
      <c r="SN857"/>
      <c r="SO857"/>
      <c r="SP857"/>
    </row>
    <row r="858" spans="1:510" ht="16.5" customHeight="1" x14ac:dyDescent="0.2">
      <c r="A858" s="20">
        <v>250</v>
      </c>
      <c r="B858" s="20" t="s">
        <v>62</v>
      </c>
      <c r="C858" s="20" t="s">
        <v>936</v>
      </c>
      <c r="D858" s="20" t="s">
        <v>38</v>
      </c>
      <c r="E858" s="20" t="s">
        <v>1345</v>
      </c>
      <c r="F858" s="22" t="s">
        <v>937</v>
      </c>
      <c r="G858" s="20" t="s">
        <v>84</v>
      </c>
      <c r="H858" s="20" t="s">
        <v>35</v>
      </c>
      <c r="I858" s="20" t="s">
        <v>81</v>
      </c>
      <c r="J858" s="22" t="s">
        <v>936</v>
      </c>
      <c r="K858" s="20"/>
      <c r="L858" s="20"/>
      <c r="M858" s="20"/>
      <c r="N858" s="20"/>
      <c r="O858" s="23"/>
      <c r="P858" s="23">
        <v>6000000</v>
      </c>
      <c r="Q858" s="24">
        <v>1</v>
      </c>
      <c r="R858" s="25">
        <v>45717</v>
      </c>
      <c r="S858" s="20" t="s">
        <v>83</v>
      </c>
      <c r="T858" s="26">
        <f t="shared" si="15"/>
        <v>6000000</v>
      </c>
      <c r="U858" s="27" t="s">
        <v>100</v>
      </c>
      <c r="V858" s="27" t="s">
        <v>100</v>
      </c>
      <c r="W858"/>
      <c r="X858"/>
      <c r="Y858"/>
      <c r="Z858"/>
      <c r="AA858"/>
      <c r="AB858"/>
      <c r="AC858"/>
      <c r="AD858"/>
      <c r="AE858"/>
      <c r="AF858"/>
      <c r="AG858"/>
      <c r="AH858"/>
      <c r="AI858"/>
      <c r="AJ858"/>
      <c r="AK858"/>
      <c r="AL858"/>
      <c r="AM858"/>
      <c r="AN858"/>
      <c r="AO858"/>
      <c r="AP858"/>
      <c r="AQ858"/>
      <c r="AR858"/>
      <c r="AS858"/>
      <c r="AT858"/>
      <c r="AU858"/>
      <c r="AV858"/>
      <c r="AW858"/>
      <c r="AX858"/>
      <c r="AY858"/>
      <c r="AZ858"/>
      <c r="BA858"/>
      <c r="BB858"/>
      <c r="BC858"/>
      <c r="BD858"/>
      <c r="BE858"/>
      <c r="BF858"/>
      <c r="BG858"/>
      <c r="BH858"/>
      <c r="BI858"/>
      <c r="BJ858"/>
      <c r="BK858"/>
      <c r="BL858"/>
      <c r="BM858"/>
      <c r="BN858"/>
      <c r="BO858"/>
      <c r="BP858"/>
      <c r="BQ858"/>
      <c r="BR858"/>
      <c r="BS858"/>
      <c r="BT858"/>
      <c r="BU858"/>
      <c r="BV858"/>
      <c r="BW858"/>
      <c r="BX858"/>
      <c r="BY858"/>
      <c r="BZ858"/>
      <c r="CA858"/>
      <c r="CB858"/>
      <c r="CC858"/>
      <c r="CD858"/>
      <c r="CE858"/>
      <c r="CF858"/>
      <c r="CG858"/>
      <c r="CH858"/>
      <c r="CI858"/>
      <c r="CJ858"/>
      <c r="CK858"/>
      <c r="CL858"/>
      <c r="CM858"/>
      <c r="CN858"/>
      <c r="CO858"/>
      <c r="CP858"/>
      <c r="CQ858"/>
      <c r="CR858"/>
      <c r="CS858"/>
      <c r="CT858"/>
      <c r="CU858"/>
      <c r="CV858"/>
      <c r="CW858"/>
      <c r="CX858"/>
      <c r="CY858"/>
      <c r="CZ858"/>
      <c r="DA858"/>
      <c r="DB858"/>
      <c r="DC858"/>
      <c r="DD858"/>
      <c r="DE858"/>
      <c r="DF858"/>
      <c r="DG858"/>
      <c r="DH858"/>
      <c r="DI858"/>
      <c r="DJ858"/>
      <c r="DK858"/>
      <c r="DL858"/>
      <c r="DM858"/>
      <c r="DN858"/>
      <c r="DO858"/>
      <c r="DP858"/>
      <c r="DQ858"/>
      <c r="DR858"/>
      <c r="DS858"/>
      <c r="DT858"/>
      <c r="DU858"/>
      <c r="DV858"/>
      <c r="DW858"/>
      <c r="DX858"/>
      <c r="DY858"/>
      <c r="DZ858"/>
      <c r="EA858"/>
      <c r="EB858"/>
      <c r="EC858"/>
      <c r="ED858"/>
      <c r="EE858"/>
      <c r="EF858"/>
      <c r="EG858"/>
      <c r="EH858"/>
      <c r="EI858"/>
      <c r="EJ858"/>
      <c r="EK858"/>
      <c r="EL858"/>
      <c r="EM858"/>
      <c r="EN858"/>
      <c r="EO858"/>
      <c r="EP858"/>
      <c r="EQ858"/>
      <c r="ER858"/>
      <c r="ES858"/>
      <c r="ET858"/>
      <c r="EU858"/>
      <c r="EV858"/>
      <c r="EW858"/>
      <c r="EX858"/>
      <c r="EY858"/>
      <c r="EZ858"/>
      <c r="FA858"/>
      <c r="FB858"/>
      <c r="FC858"/>
      <c r="FD858"/>
      <c r="FE858"/>
      <c r="FF858"/>
      <c r="FG858"/>
      <c r="FH858"/>
      <c r="FI858"/>
      <c r="FJ858"/>
      <c r="FK858"/>
      <c r="FL858"/>
      <c r="FM858"/>
      <c r="FN858"/>
      <c r="FO858"/>
      <c r="FP858"/>
      <c r="FQ858"/>
      <c r="FR858"/>
      <c r="FS858"/>
      <c r="FT858"/>
      <c r="FU858"/>
      <c r="FV858"/>
      <c r="FW858"/>
      <c r="FX858"/>
      <c r="FY858"/>
      <c r="FZ858"/>
      <c r="GA858"/>
      <c r="GB858"/>
      <c r="GC858"/>
      <c r="GD858"/>
      <c r="GE858"/>
      <c r="GF858"/>
      <c r="GG858"/>
      <c r="GH858"/>
      <c r="GI858"/>
      <c r="GJ858"/>
      <c r="GK858"/>
      <c r="GL858"/>
      <c r="GM858"/>
      <c r="GN858"/>
      <c r="GO858"/>
      <c r="GP858"/>
      <c r="GQ858"/>
      <c r="GR858"/>
      <c r="GS858"/>
      <c r="GT858"/>
      <c r="GU858"/>
      <c r="GV858"/>
      <c r="GW858"/>
      <c r="GX858"/>
      <c r="GY858"/>
      <c r="GZ858"/>
      <c r="HA858"/>
      <c r="HB858"/>
      <c r="HC858"/>
      <c r="HD858"/>
      <c r="HE858"/>
      <c r="HF858"/>
      <c r="HG858"/>
      <c r="HH858"/>
      <c r="HI858"/>
      <c r="HJ858"/>
      <c r="HK858"/>
      <c r="HL858"/>
      <c r="HM858"/>
      <c r="HN858"/>
      <c r="HO858"/>
      <c r="HP858"/>
      <c r="HQ858"/>
      <c r="HR858"/>
      <c r="HS858"/>
      <c r="HT858"/>
      <c r="HU858"/>
      <c r="HV858"/>
      <c r="HW858"/>
      <c r="HX858"/>
      <c r="HY858"/>
      <c r="HZ858"/>
      <c r="IA858"/>
      <c r="IB858"/>
      <c r="IC858"/>
      <c r="ID858"/>
      <c r="IE858"/>
      <c r="IF858"/>
      <c r="IG858"/>
      <c r="IH858"/>
      <c r="II858"/>
      <c r="IJ858"/>
      <c r="IK858"/>
      <c r="IL858"/>
      <c r="IM858"/>
      <c r="IN858"/>
      <c r="IO858"/>
      <c r="IP858"/>
      <c r="IQ858"/>
      <c r="IR858"/>
      <c r="IS858"/>
      <c r="IT858"/>
      <c r="IU858"/>
      <c r="IV858"/>
      <c r="IW858"/>
      <c r="IX858"/>
      <c r="IY858"/>
      <c r="IZ858"/>
      <c r="JA858"/>
      <c r="JB858"/>
      <c r="JC858"/>
      <c r="JD858"/>
      <c r="JE858"/>
      <c r="JF858"/>
      <c r="JG858"/>
      <c r="JH858"/>
      <c r="JI858"/>
      <c r="JJ858"/>
      <c r="JK858"/>
      <c r="JL858"/>
      <c r="JM858"/>
      <c r="JN858"/>
      <c r="JO858"/>
      <c r="JP858"/>
      <c r="JQ858"/>
      <c r="JR858"/>
      <c r="JS858"/>
      <c r="JT858"/>
      <c r="JU858"/>
      <c r="JV858"/>
      <c r="JW858"/>
      <c r="JX858"/>
      <c r="JY858"/>
      <c r="JZ858"/>
      <c r="KA858"/>
      <c r="KB858"/>
      <c r="KC858"/>
      <c r="KD858"/>
      <c r="KE858"/>
      <c r="KF858"/>
      <c r="KG858"/>
      <c r="KH858"/>
      <c r="KI858"/>
      <c r="KJ858"/>
      <c r="KK858"/>
      <c r="KL858"/>
      <c r="KM858"/>
      <c r="KN858"/>
      <c r="KO858"/>
      <c r="KP858"/>
      <c r="KQ858"/>
      <c r="KR858"/>
      <c r="KS858"/>
      <c r="KT858"/>
      <c r="KU858"/>
      <c r="KV858"/>
      <c r="KW858"/>
      <c r="KX858"/>
      <c r="KY858"/>
      <c r="KZ858"/>
      <c r="LA858"/>
      <c r="LB858"/>
      <c r="LC858"/>
      <c r="LD858"/>
      <c r="LE858"/>
      <c r="LF858"/>
      <c r="LG858"/>
      <c r="LH858"/>
      <c r="LI858"/>
      <c r="LJ858"/>
      <c r="LK858"/>
      <c r="LL858"/>
      <c r="LM858"/>
      <c r="LN858"/>
      <c r="LO858"/>
      <c r="LP858"/>
      <c r="LQ858"/>
      <c r="LR858"/>
      <c r="LS858"/>
      <c r="LT858"/>
      <c r="LU858"/>
      <c r="LV858"/>
      <c r="LW858"/>
      <c r="LX858"/>
      <c r="LY858"/>
      <c r="LZ858"/>
      <c r="MA858"/>
      <c r="MB858"/>
      <c r="MC858"/>
      <c r="MD858"/>
      <c r="ME858"/>
      <c r="MF858"/>
      <c r="MG858"/>
      <c r="MH858"/>
      <c r="MI858"/>
      <c r="MJ858"/>
      <c r="MK858"/>
      <c r="ML858"/>
      <c r="MM858"/>
      <c r="MN858"/>
      <c r="MO858"/>
      <c r="MP858"/>
      <c r="MQ858"/>
      <c r="MR858"/>
      <c r="MS858"/>
      <c r="MT858"/>
      <c r="MU858"/>
      <c r="MV858"/>
      <c r="MW858"/>
      <c r="MX858"/>
      <c r="MY858"/>
      <c r="MZ858"/>
      <c r="NA858"/>
      <c r="NB858"/>
      <c r="NC858"/>
      <c r="ND858"/>
      <c r="NE858"/>
      <c r="NF858"/>
      <c r="NG858"/>
      <c r="NH858"/>
      <c r="NI858"/>
      <c r="NJ858"/>
      <c r="NK858"/>
      <c r="NL858"/>
      <c r="NM858"/>
      <c r="NN858"/>
      <c r="NO858"/>
      <c r="NP858"/>
      <c r="NQ858"/>
      <c r="NR858"/>
      <c r="NS858"/>
      <c r="NT858"/>
      <c r="NU858"/>
      <c r="NV858"/>
      <c r="NW858"/>
      <c r="NX858"/>
      <c r="NY858"/>
      <c r="NZ858"/>
      <c r="OA858"/>
      <c r="OB858"/>
      <c r="OC858"/>
      <c r="OD858"/>
      <c r="OE858"/>
      <c r="OF858"/>
      <c r="OG858"/>
      <c r="OH858"/>
      <c r="OI858"/>
      <c r="OJ858"/>
      <c r="OK858"/>
      <c r="OL858"/>
      <c r="OM858"/>
      <c r="ON858"/>
      <c r="OO858"/>
      <c r="OP858"/>
      <c r="OQ858"/>
      <c r="OR858"/>
      <c r="OS858"/>
      <c r="OT858"/>
      <c r="OU858"/>
      <c r="OV858"/>
      <c r="OW858"/>
      <c r="OX858"/>
      <c r="OY858"/>
      <c r="OZ858"/>
      <c r="PA858"/>
      <c r="PB858"/>
      <c r="PC858"/>
      <c r="PD858"/>
      <c r="PE858"/>
      <c r="PF858"/>
      <c r="PG858"/>
      <c r="PH858"/>
      <c r="PI858"/>
      <c r="PJ858"/>
      <c r="PK858"/>
      <c r="PL858"/>
      <c r="PM858"/>
      <c r="PN858"/>
      <c r="PO858"/>
      <c r="PP858"/>
      <c r="PQ858"/>
      <c r="PR858"/>
      <c r="PS858"/>
      <c r="PT858"/>
      <c r="PU858"/>
      <c r="PV858"/>
      <c r="PW858"/>
      <c r="PX858"/>
      <c r="PY858"/>
      <c r="PZ858"/>
      <c r="QA858"/>
      <c r="QB858"/>
      <c r="QC858"/>
      <c r="QD858"/>
      <c r="QE858"/>
      <c r="QF858"/>
      <c r="QG858"/>
      <c r="QH858"/>
      <c r="QI858"/>
      <c r="QJ858"/>
      <c r="QK858"/>
      <c r="QL858"/>
      <c r="QM858"/>
      <c r="QN858"/>
      <c r="QO858"/>
      <c r="QP858"/>
      <c r="QQ858"/>
      <c r="QR858"/>
      <c r="QS858"/>
      <c r="QT858"/>
      <c r="QU858"/>
      <c r="QV858"/>
      <c r="QW858"/>
      <c r="QX858"/>
      <c r="QY858"/>
      <c r="QZ858"/>
      <c r="RA858"/>
      <c r="RB858"/>
      <c r="RC858"/>
      <c r="RD858"/>
      <c r="RE858"/>
      <c r="RF858"/>
      <c r="RG858"/>
      <c r="RH858"/>
      <c r="RI858"/>
      <c r="RJ858"/>
      <c r="RK858"/>
      <c r="RL858"/>
      <c r="RM858"/>
      <c r="RN858"/>
      <c r="RO858"/>
      <c r="RP858"/>
      <c r="RQ858"/>
      <c r="RR858"/>
      <c r="RS858"/>
      <c r="RT858"/>
      <c r="RU858"/>
      <c r="RV858"/>
      <c r="RW858"/>
      <c r="RX858"/>
      <c r="RY858"/>
      <c r="RZ858"/>
      <c r="SA858"/>
      <c r="SB858"/>
      <c r="SC858"/>
      <c r="SD858"/>
      <c r="SE858"/>
      <c r="SF858"/>
      <c r="SG858"/>
      <c r="SH858"/>
      <c r="SI858"/>
      <c r="SJ858"/>
      <c r="SK858"/>
      <c r="SL858"/>
      <c r="SM858"/>
      <c r="SN858"/>
      <c r="SO858"/>
      <c r="SP858"/>
    </row>
    <row r="859" spans="1:510" ht="16.5" customHeight="1" x14ac:dyDescent="0.2">
      <c r="A859" s="20">
        <v>251</v>
      </c>
      <c r="B859" s="20" t="s">
        <v>62</v>
      </c>
      <c r="C859" s="20" t="s">
        <v>936</v>
      </c>
      <c r="D859" s="20" t="s">
        <v>38</v>
      </c>
      <c r="E859" s="20" t="s">
        <v>1345</v>
      </c>
      <c r="F859" s="22" t="s">
        <v>937</v>
      </c>
      <c r="G859" s="20" t="s">
        <v>84</v>
      </c>
      <c r="H859" s="20" t="s">
        <v>35</v>
      </c>
      <c r="I859" s="20" t="s">
        <v>81</v>
      </c>
      <c r="J859" s="22" t="s">
        <v>936</v>
      </c>
      <c r="K859" s="20"/>
      <c r="L859" s="20"/>
      <c r="M859" s="20"/>
      <c r="N859" s="20"/>
      <c r="O859" s="23"/>
      <c r="P859" s="23">
        <v>6000000</v>
      </c>
      <c r="Q859" s="24">
        <v>1</v>
      </c>
      <c r="R859" s="25">
        <v>45748</v>
      </c>
      <c r="S859" s="20" t="s">
        <v>83</v>
      </c>
      <c r="T859" s="26">
        <f t="shared" si="15"/>
        <v>6000000</v>
      </c>
      <c r="U859" s="27" t="s">
        <v>100</v>
      </c>
      <c r="V859" s="27" t="s">
        <v>100</v>
      </c>
      <c r="W859"/>
      <c r="X859"/>
      <c r="Y859"/>
      <c r="Z859"/>
      <c r="AA859"/>
      <c r="AB859"/>
      <c r="AC859"/>
      <c r="AD859"/>
      <c r="AE859"/>
      <c r="AF859"/>
      <c r="AG859"/>
      <c r="AH859"/>
      <c r="AI859"/>
      <c r="AJ859"/>
      <c r="AK859"/>
      <c r="AL859"/>
      <c r="AM859"/>
      <c r="AN859"/>
      <c r="AO859"/>
      <c r="AP859"/>
      <c r="AQ859"/>
      <c r="AR859"/>
      <c r="AS859"/>
      <c r="AT859"/>
      <c r="AU859"/>
      <c r="AV859"/>
      <c r="AW859"/>
      <c r="AX859"/>
      <c r="AY859"/>
      <c r="AZ859"/>
      <c r="BA859"/>
      <c r="BB859"/>
      <c r="BC859"/>
      <c r="BD859"/>
      <c r="BE859"/>
      <c r="BF859"/>
      <c r="BG859"/>
      <c r="BH859"/>
      <c r="BI859"/>
      <c r="BJ859"/>
      <c r="BK859"/>
      <c r="BL859"/>
      <c r="BM859"/>
      <c r="BN859"/>
      <c r="BO859"/>
      <c r="BP859"/>
      <c r="BQ859"/>
      <c r="BR859"/>
      <c r="BS859"/>
      <c r="BT859"/>
      <c r="BU859"/>
      <c r="BV859"/>
      <c r="BW859"/>
      <c r="BX859"/>
      <c r="BY859"/>
      <c r="BZ859"/>
      <c r="CA859"/>
      <c r="CB859"/>
      <c r="CC859"/>
      <c r="CD859"/>
      <c r="CE859"/>
      <c r="CF859"/>
      <c r="CG859"/>
      <c r="CH859"/>
      <c r="CI859"/>
      <c r="CJ859"/>
      <c r="CK859"/>
      <c r="CL859"/>
      <c r="CM859"/>
      <c r="CN859"/>
      <c r="CO859"/>
      <c r="CP859"/>
      <c r="CQ859"/>
      <c r="CR859"/>
      <c r="CS859"/>
      <c r="CT859"/>
      <c r="CU859"/>
      <c r="CV859"/>
      <c r="CW859"/>
      <c r="CX859"/>
      <c r="CY859"/>
      <c r="CZ859"/>
      <c r="DA859"/>
      <c r="DB859"/>
      <c r="DC859"/>
      <c r="DD859"/>
      <c r="DE859"/>
      <c r="DF859"/>
      <c r="DG859"/>
      <c r="DH859"/>
      <c r="DI859"/>
      <c r="DJ859"/>
      <c r="DK859"/>
      <c r="DL859"/>
      <c r="DM859"/>
      <c r="DN859"/>
      <c r="DO859"/>
      <c r="DP859"/>
      <c r="DQ859"/>
      <c r="DR859"/>
      <c r="DS859"/>
      <c r="DT859"/>
      <c r="DU859"/>
      <c r="DV859"/>
      <c r="DW859"/>
      <c r="DX859"/>
      <c r="DY859"/>
      <c r="DZ859"/>
      <c r="EA859"/>
      <c r="EB859"/>
      <c r="EC859"/>
      <c r="ED859"/>
      <c r="EE859"/>
      <c r="EF859"/>
      <c r="EG859"/>
      <c r="EH859"/>
      <c r="EI859"/>
      <c r="EJ859"/>
      <c r="EK859"/>
      <c r="EL859"/>
      <c r="EM859"/>
      <c r="EN859"/>
      <c r="EO859"/>
      <c r="EP859"/>
      <c r="EQ859"/>
      <c r="ER859"/>
      <c r="ES859"/>
      <c r="ET859"/>
      <c r="EU859"/>
      <c r="EV859"/>
      <c r="EW859"/>
      <c r="EX859"/>
      <c r="EY859"/>
      <c r="EZ859"/>
      <c r="FA859"/>
      <c r="FB859"/>
      <c r="FC859"/>
      <c r="FD859"/>
      <c r="FE859"/>
      <c r="FF859"/>
      <c r="FG859"/>
      <c r="FH859"/>
      <c r="FI859"/>
      <c r="FJ859"/>
      <c r="FK859"/>
      <c r="FL859"/>
      <c r="FM859"/>
      <c r="FN859"/>
      <c r="FO859"/>
      <c r="FP859"/>
      <c r="FQ859"/>
      <c r="FR859"/>
      <c r="FS859"/>
      <c r="FT859"/>
      <c r="FU859"/>
      <c r="FV859"/>
      <c r="FW859"/>
      <c r="FX859"/>
      <c r="FY859"/>
      <c r="FZ859"/>
      <c r="GA859"/>
      <c r="GB859"/>
      <c r="GC859"/>
      <c r="GD859"/>
      <c r="GE859"/>
      <c r="GF859"/>
      <c r="GG859"/>
      <c r="GH859"/>
      <c r="GI859"/>
      <c r="GJ859"/>
      <c r="GK859"/>
      <c r="GL859"/>
      <c r="GM859"/>
      <c r="GN859"/>
      <c r="GO859"/>
      <c r="GP859"/>
      <c r="GQ859"/>
      <c r="GR859"/>
      <c r="GS859"/>
      <c r="GT859"/>
      <c r="GU859"/>
      <c r="GV859"/>
      <c r="GW859"/>
      <c r="GX859"/>
      <c r="GY859"/>
      <c r="GZ859"/>
      <c r="HA859"/>
      <c r="HB859"/>
      <c r="HC859"/>
      <c r="HD859"/>
      <c r="HE859"/>
      <c r="HF859"/>
      <c r="HG859"/>
      <c r="HH859"/>
      <c r="HI859"/>
      <c r="HJ859"/>
      <c r="HK859"/>
      <c r="HL859"/>
      <c r="HM859"/>
      <c r="HN859"/>
      <c r="HO859"/>
      <c r="HP859"/>
      <c r="HQ859"/>
      <c r="HR859"/>
      <c r="HS859"/>
      <c r="HT859"/>
      <c r="HU859"/>
      <c r="HV859"/>
      <c r="HW859"/>
      <c r="HX859"/>
      <c r="HY859"/>
      <c r="HZ859"/>
      <c r="IA859"/>
      <c r="IB859"/>
      <c r="IC859"/>
      <c r="ID859"/>
      <c r="IE859"/>
      <c r="IF859"/>
      <c r="IG859"/>
      <c r="IH859"/>
      <c r="II859"/>
      <c r="IJ859"/>
      <c r="IK859"/>
      <c r="IL859"/>
      <c r="IM859"/>
      <c r="IN859"/>
      <c r="IO859"/>
      <c r="IP859"/>
      <c r="IQ859"/>
      <c r="IR859"/>
      <c r="IS859"/>
      <c r="IT859"/>
      <c r="IU859"/>
      <c r="IV859"/>
      <c r="IW859"/>
      <c r="IX859"/>
      <c r="IY859"/>
      <c r="IZ859"/>
      <c r="JA859"/>
      <c r="JB859"/>
      <c r="JC859"/>
      <c r="JD859"/>
      <c r="JE859"/>
      <c r="JF859"/>
      <c r="JG859"/>
      <c r="JH859"/>
      <c r="JI859"/>
      <c r="JJ859"/>
      <c r="JK859"/>
      <c r="JL859"/>
      <c r="JM859"/>
      <c r="JN859"/>
      <c r="JO859"/>
      <c r="JP859"/>
      <c r="JQ859"/>
      <c r="JR859"/>
      <c r="JS859"/>
      <c r="JT859"/>
      <c r="JU859"/>
      <c r="JV859"/>
      <c r="JW859"/>
      <c r="JX859"/>
      <c r="JY859"/>
      <c r="JZ859"/>
      <c r="KA859"/>
      <c r="KB859"/>
      <c r="KC859"/>
      <c r="KD859"/>
      <c r="KE859"/>
      <c r="KF859"/>
      <c r="KG859"/>
      <c r="KH859"/>
      <c r="KI859"/>
      <c r="KJ859"/>
      <c r="KK859"/>
      <c r="KL859"/>
      <c r="KM859"/>
      <c r="KN859"/>
      <c r="KO859"/>
      <c r="KP859"/>
      <c r="KQ859"/>
      <c r="KR859"/>
      <c r="KS859"/>
      <c r="KT859"/>
      <c r="KU859"/>
      <c r="KV859"/>
      <c r="KW859"/>
      <c r="KX859"/>
      <c r="KY859"/>
      <c r="KZ859"/>
      <c r="LA859"/>
      <c r="LB859"/>
      <c r="LC859"/>
      <c r="LD859"/>
      <c r="LE859"/>
      <c r="LF859"/>
      <c r="LG859"/>
      <c r="LH859"/>
      <c r="LI859"/>
      <c r="LJ859"/>
      <c r="LK859"/>
      <c r="LL859"/>
      <c r="LM859"/>
      <c r="LN859"/>
      <c r="LO859"/>
      <c r="LP859"/>
      <c r="LQ859"/>
      <c r="LR859"/>
      <c r="LS859"/>
      <c r="LT859"/>
      <c r="LU859"/>
      <c r="LV859"/>
      <c r="LW859"/>
      <c r="LX859"/>
      <c r="LY859"/>
      <c r="LZ859"/>
      <c r="MA859"/>
      <c r="MB859"/>
      <c r="MC859"/>
      <c r="MD859"/>
      <c r="ME859"/>
      <c r="MF859"/>
      <c r="MG859"/>
      <c r="MH859"/>
      <c r="MI859"/>
      <c r="MJ859"/>
      <c r="MK859"/>
      <c r="ML859"/>
      <c r="MM859"/>
      <c r="MN859"/>
      <c r="MO859"/>
      <c r="MP859"/>
      <c r="MQ859"/>
      <c r="MR859"/>
      <c r="MS859"/>
      <c r="MT859"/>
      <c r="MU859"/>
      <c r="MV859"/>
      <c r="MW859"/>
      <c r="MX859"/>
      <c r="MY859"/>
      <c r="MZ859"/>
      <c r="NA859"/>
      <c r="NB859"/>
      <c r="NC859"/>
      <c r="ND859"/>
      <c r="NE859"/>
      <c r="NF859"/>
      <c r="NG859"/>
      <c r="NH859"/>
      <c r="NI859"/>
      <c r="NJ859"/>
      <c r="NK859"/>
      <c r="NL859"/>
      <c r="NM859"/>
      <c r="NN859"/>
      <c r="NO859"/>
      <c r="NP859"/>
      <c r="NQ859"/>
      <c r="NR859"/>
      <c r="NS859"/>
      <c r="NT859"/>
      <c r="NU859"/>
      <c r="NV859"/>
      <c r="NW859"/>
      <c r="NX859"/>
      <c r="NY859"/>
      <c r="NZ859"/>
      <c r="OA859"/>
      <c r="OB859"/>
      <c r="OC859"/>
      <c r="OD859"/>
      <c r="OE859"/>
      <c r="OF859"/>
      <c r="OG859"/>
      <c r="OH859"/>
      <c r="OI859"/>
      <c r="OJ859"/>
      <c r="OK859"/>
      <c r="OL859"/>
      <c r="OM859"/>
      <c r="ON859"/>
      <c r="OO859"/>
      <c r="OP859"/>
      <c r="OQ859"/>
      <c r="OR859"/>
      <c r="OS859"/>
      <c r="OT859"/>
      <c r="OU859"/>
      <c r="OV859"/>
      <c r="OW859"/>
      <c r="OX859"/>
      <c r="OY859"/>
      <c r="OZ859"/>
      <c r="PA859"/>
      <c r="PB859"/>
      <c r="PC859"/>
      <c r="PD859"/>
      <c r="PE859"/>
      <c r="PF859"/>
      <c r="PG859"/>
      <c r="PH859"/>
      <c r="PI859"/>
      <c r="PJ859"/>
      <c r="PK859"/>
      <c r="PL859"/>
      <c r="PM859"/>
      <c r="PN859"/>
      <c r="PO859"/>
      <c r="PP859"/>
      <c r="PQ859"/>
      <c r="PR859"/>
      <c r="PS859"/>
      <c r="PT859"/>
      <c r="PU859"/>
      <c r="PV859"/>
      <c r="PW859"/>
      <c r="PX859"/>
      <c r="PY859"/>
      <c r="PZ859"/>
      <c r="QA859"/>
      <c r="QB859"/>
      <c r="QC859"/>
      <c r="QD859"/>
      <c r="QE859"/>
      <c r="QF859"/>
      <c r="QG859"/>
      <c r="QH859"/>
      <c r="QI859"/>
      <c r="QJ859"/>
      <c r="QK859"/>
      <c r="QL859"/>
      <c r="QM859"/>
      <c r="QN859"/>
      <c r="QO859"/>
      <c r="QP859"/>
      <c r="QQ859"/>
      <c r="QR859"/>
      <c r="QS859"/>
      <c r="QT859"/>
      <c r="QU859"/>
      <c r="QV859"/>
      <c r="QW859"/>
      <c r="QX859"/>
      <c r="QY859"/>
      <c r="QZ859"/>
      <c r="RA859"/>
      <c r="RB859"/>
      <c r="RC859"/>
      <c r="RD859"/>
      <c r="RE859"/>
      <c r="RF859"/>
      <c r="RG859"/>
      <c r="RH859"/>
      <c r="RI859"/>
      <c r="RJ859"/>
      <c r="RK859"/>
      <c r="RL859"/>
      <c r="RM859"/>
      <c r="RN859"/>
      <c r="RO859"/>
      <c r="RP859"/>
      <c r="RQ859"/>
      <c r="RR859"/>
      <c r="RS859"/>
      <c r="RT859"/>
      <c r="RU859"/>
      <c r="RV859"/>
      <c r="RW859"/>
      <c r="RX859"/>
      <c r="RY859"/>
      <c r="RZ859"/>
      <c r="SA859"/>
      <c r="SB859"/>
      <c r="SC859"/>
      <c r="SD859"/>
      <c r="SE859"/>
      <c r="SF859"/>
      <c r="SG859"/>
      <c r="SH859"/>
      <c r="SI859"/>
      <c r="SJ859"/>
      <c r="SK859"/>
      <c r="SL859"/>
      <c r="SM859"/>
      <c r="SN859"/>
      <c r="SO859"/>
      <c r="SP859"/>
    </row>
    <row r="860" spans="1:510" ht="16.5" customHeight="1" x14ac:dyDescent="0.2">
      <c r="A860" s="20">
        <v>252</v>
      </c>
      <c r="B860" s="20" t="s">
        <v>62</v>
      </c>
      <c r="C860" s="20" t="s">
        <v>936</v>
      </c>
      <c r="D860" s="20" t="s">
        <v>38</v>
      </c>
      <c r="E860" s="20" t="s">
        <v>1345</v>
      </c>
      <c r="F860" s="22" t="s">
        <v>937</v>
      </c>
      <c r="G860" s="20" t="s">
        <v>84</v>
      </c>
      <c r="H860" s="20" t="s">
        <v>35</v>
      </c>
      <c r="I860" s="20" t="s">
        <v>81</v>
      </c>
      <c r="J860" s="22" t="s">
        <v>936</v>
      </c>
      <c r="K860" s="20"/>
      <c r="L860" s="20"/>
      <c r="M860" s="20"/>
      <c r="N860" s="20"/>
      <c r="O860" s="23"/>
      <c r="P860" s="23">
        <v>6000000</v>
      </c>
      <c r="Q860" s="24">
        <v>1</v>
      </c>
      <c r="R860" s="25">
        <v>45778</v>
      </c>
      <c r="S860" s="20" t="s">
        <v>83</v>
      </c>
      <c r="T860" s="26">
        <f t="shared" si="15"/>
        <v>6000000</v>
      </c>
      <c r="U860" s="27" t="s">
        <v>100</v>
      </c>
      <c r="V860" s="27" t="s">
        <v>100</v>
      </c>
      <c r="W860"/>
      <c r="X860"/>
      <c r="Y860"/>
      <c r="Z860"/>
      <c r="AA860"/>
      <c r="AB860"/>
      <c r="AC860"/>
      <c r="AD860"/>
      <c r="AE860"/>
      <c r="AF860"/>
      <c r="AG860"/>
      <c r="AH860"/>
      <c r="AI860"/>
      <c r="AJ860"/>
      <c r="AK860"/>
      <c r="AL860"/>
      <c r="AM860"/>
      <c r="AN860"/>
      <c r="AO860"/>
      <c r="AP860"/>
      <c r="AQ860"/>
      <c r="AR860"/>
      <c r="AS860"/>
      <c r="AT860"/>
      <c r="AU860"/>
      <c r="AV860"/>
      <c r="AW860"/>
      <c r="AX860"/>
      <c r="AY860"/>
      <c r="AZ860"/>
      <c r="BA860"/>
      <c r="BB860"/>
      <c r="BC860"/>
      <c r="BD860"/>
      <c r="BE860"/>
      <c r="BF860"/>
      <c r="BG860"/>
      <c r="BH860"/>
      <c r="BI860"/>
      <c r="BJ860"/>
      <c r="BK860"/>
      <c r="BL860"/>
      <c r="BM860"/>
      <c r="BN860"/>
      <c r="BO860"/>
      <c r="BP860"/>
      <c r="BQ860"/>
      <c r="BR860"/>
      <c r="BS860"/>
      <c r="BT860"/>
      <c r="BU860"/>
      <c r="BV860"/>
      <c r="BW860"/>
      <c r="BX860"/>
      <c r="BY860"/>
      <c r="BZ860"/>
      <c r="CA860"/>
      <c r="CB860"/>
      <c r="CC860"/>
      <c r="CD860"/>
      <c r="CE860"/>
      <c r="CF860"/>
      <c r="CG860"/>
      <c r="CH860"/>
      <c r="CI860"/>
      <c r="CJ860"/>
      <c r="CK860"/>
      <c r="CL860"/>
      <c r="CM860"/>
      <c r="CN860"/>
      <c r="CO860"/>
      <c r="CP860"/>
      <c r="CQ860"/>
      <c r="CR860"/>
      <c r="CS860"/>
      <c r="CT860"/>
      <c r="CU860"/>
      <c r="CV860"/>
      <c r="CW860"/>
      <c r="CX860"/>
      <c r="CY860"/>
      <c r="CZ860"/>
      <c r="DA860"/>
      <c r="DB860"/>
      <c r="DC860"/>
      <c r="DD860"/>
      <c r="DE860"/>
      <c r="DF860"/>
      <c r="DG860"/>
      <c r="DH860"/>
      <c r="DI860"/>
      <c r="DJ860"/>
      <c r="DK860"/>
      <c r="DL860"/>
      <c r="DM860"/>
      <c r="DN860"/>
      <c r="DO860"/>
      <c r="DP860"/>
      <c r="DQ860"/>
      <c r="DR860"/>
      <c r="DS860"/>
      <c r="DT860"/>
      <c r="DU860"/>
      <c r="DV860"/>
      <c r="DW860"/>
      <c r="DX860"/>
      <c r="DY860"/>
      <c r="DZ860"/>
      <c r="EA860"/>
      <c r="EB860"/>
      <c r="EC860"/>
      <c r="ED860"/>
      <c r="EE860"/>
      <c r="EF860"/>
      <c r="EG860"/>
      <c r="EH860"/>
      <c r="EI860"/>
      <c r="EJ860"/>
      <c r="EK860"/>
      <c r="EL860"/>
      <c r="EM860"/>
      <c r="EN860"/>
      <c r="EO860"/>
      <c r="EP860"/>
      <c r="EQ860"/>
      <c r="ER860"/>
      <c r="ES860"/>
      <c r="ET860"/>
      <c r="EU860"/>
      <c r="EV860"/>
      <c r="EW860"/>
      <c r="EX860"/>
      <c r="EY860"/>
      <c r="EZ860"/>
      <c r="FA860"/>
      <c r="FB860"/>
      <c r="FC860"/>
      <c r="FD860"/>
      <c r="FE860"/>
      <c r="FF860"/>
      <c r="FG860"/>
      <c r="FH860"/>
      <c r="FI860"/>
      <c r="FJ860"/>
      <c r="FK860"/>
      <c r="FL860"/>
      <c r="FM860"/>
      <c r="FN860"/>
      <c r="FO860"/>
      <c r="FP860"/>
      <c r="FQ860"/>
      <c r="FR860"/>
      <c r="FS860"/>
      <c r="FT860"/>
      <c r="FU860"/>
      <c r="FV860"/>
      <c r="FW860"/>
      <c r="FX860"/>
      <c r="FY860"/>
      <c r="FZ860"/>
      <c r="GA860"/>
      <c r="GB860"/>
      <c r="GC860"/>
      <c r="GD860"/>
      <c r="GE860"/>
      <c r="GF860"/>
      <c r="GG860"/>
      <c r="GH860"/>
      <c r="GI860"/>
      <c r="GJ860"/>
      <c r="GK860"/>
      <c r="GL860"/>
      <c r="GM860"/>
      <c r="GN860"/>
      <c r="GO860"/>
      <c r="GP860"/>
      <c r="GQ860"/>
      <c r="GR860"/>
      <c r="GS860"/>
      <c r="GT860"/>
      <c r="GU860"/>
      <c r="GV860"/>
      <c r="GW860"/>
      <c r="GX860"/>
      <c r="GY860"/>
      <c r="GZ860"/>
      <c r="HA860"/>
      <c r="HB860"/>
      <c r="HC860"/>
      <c r="HD860"/>
      <c r="HE860"/>
      <c r="HF860"/>
      <c r="HG860"/>
      <c r="HH860"/>
      <c r="HI860"/>
      <c r="HJ860"/>
      <c r="HK860"/>
      <c r="HL860"/>
      <c r="HM860"/>
      <c r="HN860"/>
      <c r="HO860"/>
      <c r="HP860"/>
      <c r="HQ860"/>
      <c r="HR860"/>
      <c r="HS860"/>
      <c r="HT860"/>
      <c r="HU860"/>
      <c r="HV860"/>
      <c r="HW860"/>
      <c r="HX860"/>
      <c r="HY860"/>
      <c r="HZ860"/>
      <c r="IA860"/>
      <c r="IB860"/>
      <c r="IC860"/>
      <c r="ID860"/>
      <c r="IE860"/>
      <c r="IF860"/>
      <c r="IG860"/>
      <c r="IH860"/>
      <c r="II860"/>
      <c r="IJ860"/>
      <c r="IK860"/>
      <c r="IL860"/>
      <c r="IM860"/>
      <c r="IN860"/>
      <c r="IO860"/>
      <c r="IP860"/>
      <c r="IQ860"/>
      <c r="IR860"/>
      <c r="IS860"/>
      <c r="IT860"/>
      <c r="IU860"/>
      <c r="IV860"/>
      <c r="IW860"/>
      <c r="IX860"/>
      <c r="IY860"/>
      <c r="IZ860"/>
      <c r="JA860"/>
      <c r="JB860"/>
      <c r="JC860"/>
      <c r="JD860"/>
      <c r="JE860"/>
      <c r="JF860"/>
      <c r="JG860"/>
      <c r="JH860"/>
      <c r="JI860"/>
      <c r="JJ860"/>
      <c r="JK860"/>
      <c r="JL860"/>
      <c r="JM860"/>
      <c r="JN860"/>
      <c r="JO860"/>
      <c r="JP860"/>
      <c r="JQ860"/>
      <c r="JR860"/>
      <c r="JS860"/>
      <c r="JT860"/>
      <c r="JU860"/>
      <c r="JV860"/>
      <c r="JW860"/>
      <c r="JX860"/>
      <c r="JY860"/>
      <c r="JZ860"/>
      <c r="KA860"/>
      <c r="KB860"/>
      <c r="KC860"/>
      <c r="KD860"/>
      <c r="KE860"/>
      <c r="KF860"/>
      <c r="KG860"/>
      <c r="KH860"/>
      <c r="KI860"/>
      <c r="KJ860"/>
      <c r="KK860"/>
      <c r="KL860"/>
      <c r="KM860"/>
      <c r="KN860"/>
      <c r="KO860"/>
      <c r="KP860"/>
      <c r="KQ860"/>
      <c r="KR860"/>
      <c r="KS860"/>
      <c r="KT860"/>
      <c r="KU860"/>
      <c r="KV860"/>
      <c r="KW860"/>
      <c r="KX860"/>
      <c r="KY860"/>
      <c r="KZ860"/>
      <c r="LA860"/>
      <c r="LB860"/>
      <c r="LC860"/>
      <c r="LD860"/>
      <c r="LE860"/>
      <c r="LF860"/>
      <c r="LG860"/>
      <c r="LH860"/>
      <c r="LI860"/>
      <c r="LJ860"/>
      <c r="LK860"/>
      <c r="LL860"/>
      <c r="LM860"/>
      <c r="LN860"/>
      <c r="LO860"/>
      <c r="LP860"/>
      <c r="LQ860"/>
      <c r="LR860"/>
      <c r="LS860"/>
      <c r="LT860"/>
      <c r="LU860"/>
      <c r="LV860"/>
      <c r="LW860"/>
      <c r="LX860"/>
      <c r="LY860"/>
      <c r="LZ860"/>
      <c r="MA860"/>
      <c r="MB860"/>
      <c r="MC860"/>
      <c r="MD860"/>
      <c r="ME860"/>
      <c r="MF860"/>
      <c r="MG860"/>
      <c r="MH860"/>
      <c r="MI860"/>
      <c r="MJ860"/>
      <c r="MK860"/>
      <c r="ML860"/>
      <c r="MM860"/>
      <c r="MN860"/>
      <c r="MO860"/>
      <c r="MP860"/>
      <c r="MQ860"/>
      <c r="MR860"/>
      <c r="MS860"/>
      <c r="MT860"/>
      <c r="MU860"/>
      <c r="MV860"/>
      <c r="MW860"/>
      <c r="MX860"/>
      <c r="MY860"/>
      <c r="MZ860"/>
      <c r="NA860"/>
      <c r="NB860"/>
      <c r="NC860"/>
      <c r="ND860"/>
      <c r="NE860"/>
      <c r="NF860"/>
      <c r="NG860"/>
      <c r="NH860"/>
      <c r="NI860"/>
      <c r="NJ860"/>
      <c r="NK860"/>
      <c r="NL860"/>
      <c r="NM860"/>
      <c r="NN860"/>
      <c r="NO860"/>
      <c r="NP860"/>
      <c r="NQ860"/>
      <c r="NR860"/>
      <c r="NS860"/>
      <c r="NT860"/>
      <c r="NU860"/>
      <c r="NV860"/>
      <c r="NW860"/>
      <c r="NX860"/>
      <c r="NY860"/>
      <c r="NZ860"/>
      <c r="OA860"/>
      <c r="OB860"/>
      <c r="OC860"/>
      <c r="OD860"/>
      <c r="OE860"/>
      <c r="OF860"/>
      <c r="OG860"/>
      <c r="OH860"/>
      <c r="OI860"/>
      <c r="OJ860"/>
      <c r="OK860"/>
      <c r="OL860"/>
      <c r="OM860"/>
      <c r="ON860"/>
      <c r="OO860"/>
      <c r="OP860"/>
      <c r="OQ860"/>
      <c r="OR860"/>
      <c r="OS860"/>
      <c r="OT860"/>
      <c r="OU860"/>
      <c r="OV860"/>
      <c r="OW860"/>
      <c r="OX860"/>
      <c r="OY860"/>
      <c r="OZ860"/>
      <c r="PA860"/>
      <c r="PB860"/>
      <c r="PC860"/>
      <c r="PD860"/>
      <c r="PE860"/>
      <c r="PF860"/>
      <c r="PG860"/>
      <c r="PH860"/>
      <c r="PI860"/>
      <c r="PJ860"/>
      <c r="PK860"/>
      <c r="PL860"/>
      <c r="PM860"/>
      <c r="PN860"/>
      <c r="PO860"/>
      <c r="PP860"/>
      <c r="PQ860"/>
      <c r="PR860"/>
      <c r="PS860"/>
      <c r="PT860"/>
      <c r="PU860"/>
      <c r="PV860"/>
      <c r="PW860"/>
      <c r="PX860"/>
      <c r="PY860"/>
      <c r="PZ860"/>
      <c r="QA860"/>
      <c r="QB860"/>
      <c r="QC860"/>
      <c r="QD860"/>
      <c r="QE860"/>
      <c r="QF860"/>
      <c r="QG860"/>
      <c r="QH860"/>
      <c r="QI860"/>
      <c r="QJ860"/>
      <c r="QK860"/>
      <c r="QL860"/>
      <c r="QM860"/>
      <c r="QN860"/>
      <c r="QO860"/>
      <c r="QP860"/>
      <c r="QQ860"/>
      <c r="QR860"/>
      <c r="QS860"/>
      <c r="QT860"/>
      <c r="QU860"/>
      <c r="QV860"/>
      <c r="QW860"/>
      <c r="QX860"/>
      <c r="QY860"/>
      <c r="QZ860"/>
      <c r="RA860"/>
      <c r="RB860"/>
      <c r="RC860"/>
      <c r="RD860"/>
      <c r="RE860"/>
      <c r="RF860"/>
      <c r="RG860"/>
      <c r="RH860"/>
      <c r="RI860"/>
      <c r="RJ860"/>
      <c r="RK860"/>
      <c r="RL860"/>
      <c r="RM860"/>
      <c r="RN860"/>
      <c r="RO860"/>
      <c r="RP860"/>
      <c r="RQ860"/>
      <c r="RR860"/>
      <c r="RS860"/>
      <c r="RT860"/>
      <c r="RU860"/>
      <c r="RV860"/>
      <c r="RW860"/>
      <c r="RX860"/>
      <c r="RY860"/>
      <c r="RZ860"/>
      <c r="SA860"/>
      <c r="SB860"/>
      <c r="SC860"/>
      <c r="SD860"/>
      <c r="SE860"/>
      <c r="SF860"/>
      <c r="SG860"/>
      <c r="SH860"/>
      <c r="SI860"/>
      <c r="SJ860"/>
      <c r="SK860"/>
      <c r="SL860"/>
      <c r="SM860"/>
      <c r="SN860"/>
      <c r="SO860"/>
      <c r="SP860"/>
    </row>
    <row r="861" spans="1:510" ht="16.5" customHeight="1" x14ac:dyDescent="0.2">
      <c r="A861" s="20">
        <v>253</v>
      </c>
      <c r="B861" s="20" t="s">
        <v>62</v>
      </c>
      <c r="C861" s="20" t="s">
        <v>936</v>
      </c>
      <c r="D861" s="20" t="s">
        <v>38</v>
      </c>
      <c r="E861" s="20" t="s">
        <v>1345</v>
      </c>
      <c r="F861" s="22" t="s">
        <v>937</v>
      </c>
      <c r="G861" s="20" t="s">
        <v>84</v>
      </c>
      <c r="H861" s="20" t="s">
        <v>35</v>
      </c>
      <c r="I861" s="20" t="s">
        <v>81</v>
      </c>
      <c r="J861" s="22" t="s">
        <v>936</v>
      </c>
      <c r="K861" s="20"/>
      <c r="L861" s="20"/>
      <c r="M861" s="20"/>
      <c r="N861" s="20"/>
      <c r="O861" s="23"/>
      <c r="P861" s="23">
        <v>6000000</v>
      </c>
      <c r="Q861" s="24">
        <v>1</v>
      </c>
      <c r="R861" s="25">
        <v>45809</v>
      </c>
      <c r="S861" s="20" t="s">
        <v>83</v>
      </c>
      <c r="T861" s="26">
        <f t="shared" si="15"/>
        <v>6000000</v>
      </c>
      <c r="U861" s="27" t="s">
        <v>100</v>
      </c>
      <c r="V861" s="27" t="s">
        <v>100</v>
      </c>
      <c r="W861"/>
      <c r="X861"/>
      <c r="Y861"/>
      <c r="Z861"/>
      <c r="AA861"/>
      <c r="AB861"/>
      <c r="AC861"/>
      <c r="AD861"/>
      <c r="AE861"/>
      <c r="AF861"/>
      <c r="AG861"/>
      <c r="AH861"/>
      <c r="AI861"/>
      <c r="AJ861"/>
      <c r="AK861"/>
      <c r="AL861"/>
      <c r="AM861"/>
      <c r="AN861"/>
      <c r="AO861"/>
      <c r="AP861"/>
      <c r="AQ861"/>
      <c r="AR861"/>
      <c r="AS861"/>
      <c r="AT861"/>
      <c r="AU861"/>
      <c r="AV861"/>
      <c r="AW861"/>
      <c r="AX861"/>
      <c r="AY861"/>
      <c r="AZ861"/>
      <c r="BA861"/>
      <c r="BB861"/>
      <c r="BC861"/>
      <c r="BD861"/>
      <c r="BE861"/>
      <c r="BF861"/>
      <c r="BG861"/>
      <c r="BH861"/>
      <c r="BI861"/>
      <c r="BJ861"/>
      <c r="BK861"/>
      <c r="BL861"/>
      <c r="BM861"/>
      <c r="BN861"/>
      <c r="BO861"/>
      <c r="BP861"/>
      <c r="BQ861"/>
      <c r="BR861"/>
      <c r="BS861"/>
      <c r="BT861"/>
      <c r="BU861"/>
      <c r="BV861"/>
      <c r="BW861"/>
      <c r="BX861"/>
      <c r="BY861"/>
      <c r="BZ861"/>
      <c r="CA861"/>
      <c r="CB861"/>
      <c r="CC861"/>
      <c r="CD861"/>
      <c r="CE861"/>
      <c r="CF861"/>
      <c r="CG861"/>
      <c r="CH861"/>
      <c r="CI861"/>
      <c r="CJ861"/>
      <c r="CK861"/>
      <c r="CL861"/>
      <c r="CM861"/>
      <c r="CN861"/>
      <c r="CO861"/>
      <c r="CP861"/>
      <c r="CQ861"/>
      <c r="CR861"/>
      <c r="CS861"/>
      <c r="CT861"/>
      <c r="CU861"/>
      <c r="CV861"/>
      <c r="CW861"/>
      <c r="CX861"/>
      <c r="CY861"/>
      <c r="CZ861"/>
      <c r="DA861"/>
      <c r="DB861"/>
      <c r="DC861"/>
      <c r="DD861"/>
      <c r="DE861"/>
      <c r="DF861"/>
      <c r="DG861"/>
      <c r="DH861"/>
      <c r="DI861"/>
      <c r="DJ861"/>
      <c r="DK861"/>
      <c r="DL861"/>
      <c r="DM861"/>
      <c r="DN861"/>
      <c r="DO861"/>
      <c r="DP861"/>
      <c r="DQ861"/>
      <c r="DR861"/>
      <c r="DS861"/>
      <c r="DT861"/>
      <c r="DU861"/>
      <c r="DV861"/>
      <c r="DW861"/>
      <c r="DX861"/>
      <c r="DY861"/>
      <c r="DZ861"/>
      <c r="EA861"/>
      <c r="EB861"/>
      <c r="EC861"/>
      <c r="ED861"/>
      <c r="EE861"/>
      <c r="EF861"/>
      <c r="EG861"/>
      <c r="EH861"/>
      <c r="EI861"/>
      <c r="EJ861"/>
      <c r="EK861"/>
      <c r="EL861"/>
      <c r="EM861"/>
      <c r="EN861"/>
      <c r="EO861"/>
      <c r="EP861"/>
      <c r="EQ861"/>
      <c r="ER861"/>
      <c r="ES861"/>
      <c r="ET861"/>
      <c r="EU861"/>
      <c r="EV861"/>
      <c r="EW861"/>
      <c r="EX861"/>
      <c r="EY861"/>
      <c r="EZ861"/>
      <c r="FA861"/>
      <c r="FB861"/>
      <c r="FC861"/>
      <c r="FD861"/>
      <c r="FE861"/>
      <c r="FF861"/>
      <c r="FG861"/>
      <c r="FH861"/>
      <c r="FI861"/>
      <c r="FJ861"/>
      <c r="FK861"/>
      <c r="FL861"/>
      <c r="FM861"/>
      <c r="FN861"/>
      <c r="FO861"/>
      <c r="FP861"/>
      <c r="FQ861"/>
      <c r="FR861"/>
      <c r="FS861"/>
      <c r="FT861"/>
      <c r="FU861"/>
      <c r="FV861"/>
      <c r="FW861"/>
      <c r="FX861"/>
      <c r="FY861"/>
      <c r="FZ861"/>
      <c r="GA861"/>
      <c r="GB861"/>
      <c r="GC861"/>
      <c r="GD861"/>
      <c r="GE861"/>
      <c r="GF861"/>
      <c r="GG861"/>
      <c r="GH861"/>
      <c r="GI861"/>
      <c r="GJ861"/>
      <c r="GK861"/>
      <c r="GL861"/>
      <c r="GM861"/>
      <c r="GN861"/>
      <c r="GO861"/>
      <c r="GP861"/>
      <c r="GQ861"/>
      <c r="GR861"/>
      <c r="GS861"/>
      <c r="GT861"/>
      <c r="GU861"/>
      <c r="GV861"/>
      <c r="GW861"/>
      <c r="GX861"/>
      <c r="GY861"/>
      <c r="GZ861"/>
      <c r="HA861"/>
      <c r="HB861"/>
      <c r="HC861"/>
      <c r="HD861"/>
      <c r="HE861"/>
      <c r="HF861"/>
      <c r="HG861"/>
      <c r="HH861"/>
      <c r="HI861"/>
      <c r="HJ861"/>
      <c r="HK861"/>
      <c r="HL861"/>
      <c r="HM861"/>
      <c r="HN861"/>
      <c r="HO861"/>
      <c r="HP861"/>
      <c r="HQ861"/>
      <c r="HR861"/>
      <c r="HS861"/>
      <c r="HT861"/>
      <c r="HU861"/>
      <c r="HV861"/>
      <c r="HW861"/>
      <c r="HX861"/>
      <c r="HY861"/>
      <c r="HZ861"/>
      <c r="IA861"/>
      <c r="IB861"/>
      <c r="IC861"/>
      <c r="ID861"/>
      <c r="IE861"/>
      <c r="IF861"/>
      <c r="IG861"/>
      <c r="IH861"/>
      <c r="II861"/>
      <c r="IJ861"/>
      <c r="IK861"/>
      <c r="IL861"/>
      <c r="IM861"/>
      <c r="IN861"/>
      <c r="IO861"/>
      <c r="IP861"/>
      <c r="IQ861"/>
      <c r="IR861"/>
      <c r="IS861"/>
      <c r="IT861"/>
      <c r="IU861"/>
      <c r="IV861"/>
      <c r="IW861"/>
      <c r="IX861"/>
      <c r="IY861"/>
      <c r="IZ861"/>
      <c r="JA861"/>
      <c r="JB861"/>
      <c r="JC861"/>
      <c r="JD861"/>
      <c r="JE861"/>
      <c r="JF861"/>
      <c r="JG861"/>
      <c r="JH861"/>
      <c r="JI861"/>
      <c r="JJ861"/>
      <c r="JK861"/>
      <c r="JL861"/>
      <c r="JM861"/>
      <c r="JN861"/>
      <c r="JO861"/>
      <c r="JP861"/>
      <c r="JQ861"/>
      <c r="JR861"/>
      <c r="JS861"/>
      <c r="JT861"/>
      <c r="JU861"/>
      <c r="JV861"/>
      <c r="JW861"/>
      <c r="JX861"/>
      <c r="JY861"/>
      <c r="JZ861"/>
      <c r="KA861"/>
      <c r="KB861"/>
      <c r="KC861"/>
      <c r="KD861"/>
      <c r="KE861"/>
      <c r="KF861"/>
      <c r="KG861"/>
      <c r="KH861"/>
      <c r="KI861"/>
      <c r="KJ861"/>
      <c r="KK861"/>
      <c r="KL861"/>
      <c r="KM861"/>
      <c r="KN861"/>
      <c r="KO861"/>
      <c r="KP861"/>
      <c r="KQ861"/>
      <c r="KR861"/>
      <c r="KS861"/>
      <c r="KT861"/>
      <c r="KU861"/>
      <c r="KV861"/>
      <c r="KW861"/>
      <c r="KX861"/>
      <c r="KY861"/>
      <c r="KZ861"/>
      <c r="LA861"/>
      <c r="LB861"/>
      <c r="LC861"/>
      <c r="LD861"/>
      <c r="LE861"/>
      <c r="LF861"/>
      <c r="LG861"/>
      <c r="LH861"/>
      <c r="LI861"/>
      <c r="LJ861"/>
      <c r="LK861"/>
      <c r="LL861"/>
      <c r="LM861"/>
      <c r="LN861"/>
      <c r="LO861"/>
      <c r="LP861"/>
      <c r="LQ861"/>
      <c r="LR861"/>
      <c r="LS861"/>
      <c r="LT861"/>
      <c r="LU861"/>
      <c r="LV861"/>
      <c r="LW861"/>
      <c r="LX861"/>
      <c r="LY861"/>
      <c r="LZ861"/>
      <c r="MA861"/>
      <c r="MB861"/>
      <c r="MC861"/>
      <c r="MD861"/>
      <c r="ME861"/>
      <c r="MF861"/>
      <c r="MG861"/>
      <c r="MH861"/>
      <c r="MI861"/>
      <c r="MJ861"/>
      <c r="MK861"/>
      <c r="ML861"/>
      <c r="MM861"/>
      <c r="MN861"/>
      <c r="MO861"/>
      <c r="MP861"/>
      <c r="MQ861"/>
      <c r="MR861"/>
      <c r="MS861"/>
      <c r="MT861"/>
      <c r="MU861"/>
      <c r="MV861"/>
      <c r="MW861"/>
      <c r="MX861"/>
      <c r="MY861"/>
      <c r="MZ861"/>
      <c r="NA861"/>
      <c r="NB861"/>
      <c r="NC861"/>
      <c r="ND861"/>
      <c r="NE861"/>
      <c r="NF861"/>
      <c r="NG861"/>
      <c r="NH861"/>
      <c r="NI861"/>
      <c r="NJ861"/>
      <c r="NK861"/>
      <c r="NL861"/>
      <c r="NM861"/>
      <c r="NN861"/>
      <c r="NO861"/>
      <c r="NP861"/>
      <c r="NQ861"/>
      <c r="NR861"/>
      <c r="NS861"/>
      <c r="NT861"/>
      <c r="NU861"/>
      <c r="NV861"/>
      <c r="NW861"/>
      <c r="NX861"/>
      <c r="NY861"/>
      <c r="NZ861"/>
      <c r="OA861"/>
      <c r="OB861"/>
      <c r="OC861"/>
      <c r="OD861"/>
      <c r="OE861"/>
      <c r="OF861"/>
      <c r="OG861"/>
      <c r="OH861"/>
      <c r="OI861"/>
      <c r="OJ861"/>
      <c r="OK861"/>
      <c r="OL861"/>
      <c r="OM861"/>
      <c r="ON861"/>
      <c r="OO861"/>
      <c r="OP861"/>
      <c r="OQ861"/>
      <c r="OR861"/>
      <c r="OS861"/>
      <c r="OT861"/>
      <c r="OU861"/>
      <c r="OV861"/>
      <c r="OW861"/>
      <c r="OX861"/>
      <c r="OY861"/>
      <c r="OZ861"/>
      <c r="PA861"/>
      <c r="PB861"/>
      <c r="PC861"/>
      <c r="PD861"/>
      <c r="PE861"/>
      <c r="PF861"/>
      <c r="PG861"/>
      <c r="PH861"/>
      <c r="PI861"/>
      <c r="PJ861"/>
      <c r="PK861"/>
      <c r="PL861"/>
      <c r="PM861"/>
      <c r="PN861"/>
      <c r="PO861"/>
      <c r="PP861"/>
      <c r="PQ861"/>
      <c r="PR861"/>
      <c r="PS861"/>
      <c r="PT861"/>
      <c r="PU861"/>
      <c r="PV861"/>
      <c r="PW861"/>
      <c r="PX861"/>
      <c r="PY861"/>
      <c r="PZ861"/>
      <c r="QA861"/>
      <c r="QB861"/>
      <c r="QC861"/>
      <c r="QD861"/>
      <c r="QE861"/>
      <c r="QF861"/>
      <c r="QG861"/>
      <c r="QH861"/>
      <c r="QI861"/>
      <c r="QJ861"/>
      <c r="QK861"/>
      <c r="QL861"/>
      <c r="QM861"/>
      <c r="QN861"/>
      <c r="QO861"/>
      <c r="QP861"/>
      <c r="QQ861"/>
      <c r="QR861"/>
      <c r="QS861"/>
      <c r="QT861"/>
      <c r="QU861"/>
      <c r="QV861"/>
      <c r="QW861"/>
      <c r="QX861"/>
      <c r="QY861"/>
      <c r="QZ861"/>
      <c r="RA861"/>
      <c r="RB861"/>
      <c r="RC861"/>
      <c r="RD861"/>
      <c r="RE861"/>
      <c r="RF861"/>
      <c r="RG861"/>
      <c r="RH861"/>
      <c r="RI861"/>
      <c r="RJ861"/>
      <c r="RK861"/>
      <c r="RL861"/>
      <c r="RM861"/>
      <c r="RN861"/>
      <c r="RO861"/>
      <c r="RP861"/>
      <c r="RQ861"/>
      <c r="RR861"/>
      <c r="RS861"/>
      <c r="RT861"/>
      <c r="RU861"/>
      <c r="RV861"/>
      <c r="RW861"/>
      <c r="RX861"/>
      <c r="RY861"/>
      <c r="RZ861"/>
      <c r="SA861"/>
      <c r="SB861"/>
      <c r="SC861"/>
      <c r="SD861"/>
      <c r="SE861"/>
      <c r="SF861"/>
      <c r="SG861"/>
      <c r="SH861"/>
      <c r="SI861"/>
      <c r="SJ861"/>
      <c r="SK861"/>
      <c r="SL861"/>
      <c r="SM861"/>
      <c r="SN861"/>
      <c r="SO861"/>
      <c r="SP861"/>
    </row>
    <row r="862" spans="1:510" ht="16.5" customHeight="1" x14ac:dyDescent="0.2">
      <c r="A862" s="20">
        <v>254</v>
      </c>
      <c r="B862" s="20" t="s">
        <v>62</v>
      </c>
      <c r="C862" s="20" t="s">
        <v>936</v>
      </c>
      <c r="D862" s="20" t="s">
        <v>38</v>
      </c>
      <c r="E862" s="20" t="s">
        <v>1345</v>
      </c>
      <c r="F862" s="22" t="s">
        <v>937</v>
      </c>
      <c r="G862" s="20" t="s">
        <v>84</v>
      </c>
      <c r="H862" s="20" t="s">
        <v>35</v>
      </c>
      <c r="I862" s="20" t="s">
        <v>81</v>
      </c>
      <c r="J862" s="22" t="s">
        <v>936</v>
      </c>
      <c r="K862" s="20"/>
      <c r="L862" s="20"/>
      <c r="M862" s="20"/>
      <c r="N862" s="20"/>
      <c r="O862" s="23"/>
      <c r="P862" s="23">
        <v>6000000</v>
      </c>
      <c r="Q862" s="24">
        <v>1</v>
      </c>
      <c r="R862" s="25">
        <v>45839</v>
      </c>
      <c r="S862" s="20" t="s">
        <v>83</v>
      </c>
      <c r="T862" s="26">
        <f t="shared" si="15"/>
        <v>6000000</v>
      </c>
      <c r="U862" s="27" t="s">
        <v>100</v>
      </c>
      <c r="V862" s="27" t="s">
        <v>100</v>
      </c>
      <c r="W862"/>
      <c r="X862"/>
      <c r="Y862"/>
      <c r="Z862"/>
      <c r="AA862"/>
      <c r="AB862"/>
      <c r="AC862"/>
      <c r="AD862"/>
      <c r="AE862"/>
      <c r="AF862"/>
      <c r="AG862"/>
      <c r="AH862"/>
      <c r="AI862"/>
      <c r="AJ862"/>
      <c r="AK862"/>
      <c r="AL862"/>
      <c r="AM862"/>
      <c r="AN862"/>
      <c r="AO862"/>
      <c r="AP862"/>
      <c r="AQ862"/>
      <c r="AR862"/>
      <c r="AS862"/>
      <c r="AT862"/>
      <c r="AU862"/>
      <c r="AV862"/>
      <c r="AW862"/>
      <c r="AX862"/>
      <c r="AY862"/>
      <c r="AZ862"/>
      <c r="BA862"/>
      <c r="BB862"/>
      <c r="BC862"/>
      <c r="BD862"/>
      <c r="BE862"/>
      <c r="BF862"/>
      <c r="BG862"/>
      <c r="BH862"/>
      <c r="BI862"/>
      <c r="BJ862"/>
      <c r="BK862"/>
      <c r="BL862"/>
      <c r="BM862"/>
      <c r="BN862"/>
      <c r="BO862"/>
      <c r="BP862"/>
      <c r="BQ862"/>
      <c r="BR862"/>
      <c r="BS862"/>
      <c r="BT862"/>
      <c r="BU862"/>
      <c r="BV862"/>
      <c r="BW862"/>
      <c r="BX862"/>
      <c r="BY862"/>
      <c r="BZ862"/>
      <c r="CA862"/>
      <c r="CB862"/>
      <c r="CC862"/>
      <c r="CD862"/>
      <c r="CE862"/>
      <c r="CF862"/>
      <c r="CG862"/>
      <c r="CH862"/>
      <c r="CI862"/>
      <c r="CJ862"/>
      <c r="CK862"/>
      <c r="CL862"/>
      <c r="CM862"/>
      <c r="CN862"/>
      <c r="CO862"/>
      <c r="CP862"/>
      <c r="CQ862"/>
      <c r="CR862"/>
      <c r="CS862"/>
      <c r="CT862"/>
      <c r="CU862"/>
      <c r="CV862"/>
      <c r="CW862"/>
      <c r="CX862"/>
      <c r="CY862"/>
      <c r="CZ862"/>
      <c r="DA862"/>
      <c r="DB862"/>
      <c r="DC862"/>
      <c r="DD862"/>
      <c r="DE862"/>
      <c r="DF862"/>
      <c r="DG862"/>
      <c r="DH862"/>
      <c r="DI862"/>
      <c r="DJ862"/>
      <c r="DK862"/>
      <c r="DL862"/>
      <c r="DM862"/>
      <c r="DN862"/>
      <c r="DO862"/>
      <c r="DP862"/>
      <c r="DQ862"/>
      <c r="DR862"/>
      <c r="DS862"/>
      <c r="DT862"/>
      <c r="DU862"/>
      <c r="DV862"/>
      <c r="DW862"/>
      <c r="DX862"/>
      <c r="DY862"/>
      <c r="DZ862"/>
      <c r="EA862"/>
      <c r="EB862"/>
      <c r="EC862"/>
      <c r="ED862"/>
      <c r="EE862"/>
      <c r="EF862"/>
      <c r="EG862"/>
      <c r="EH862"/>
      <c r="EI862"/>
      <c r="EJ862"/>
      <c r="EK862"/>
      <c r="EL862"/>
      <c r="EM862"/>
      <c r="EN862"/>
      <c r="EO862"/>
      <c r="EP862"/>
      <c r="EQ862"/>
      <c r="ER862"/>
      <c r="ES862"/>
      <c r="ET862"/>
      <c r="EU862"/>
      <c r="EV862"/>
      <c r="EW862"/>
      <c r="EX862"/>
      <c r="EY862"/>
      <c r="EZ862"/>
      <c r="FA862"/>
      <c r="FB862"/>
      <c r="FC862"/>
      <c r="FD862"/>
      <c r="FE862"/>
      <c r="FF862"/>
      <c r="FG862"/>
      <c r="FH862"/>
      <c r="FI862"/>
      <c r="FJ862"/>
      <c r="FK862"/>
      <c r="FL862"/>
      <c r="FM862"/>
      <c r="FN862"/>
      <c r="FO862"/>
      <c r="FP862"/>
      <c r="FQ862"/>
      <c r="FR862"/>
      <c r="FS862"/>
      <c r="FT862"/>
      <c r="FU862"/>
      <c r="FV862"/>
      <c r="FW862"/>
      <c r="FX862"/>
      <c r="FY862"/>
      <c r="FZ862"/>
      <c r="GA862"/>
      <c r="GB862"/>
      <c r="GC862"/>
      <c r="GD862"/>
      <c r="GE862"/>
      <c r="GF862"/>
      <c r="GG862"/>
      <c r="GH862"/>
      <c r="GI862"/>
      <c r="GJ862"/>
      <c r="GK862"/>
      <c r="GL862"/>
      <c r="GM862"/>
      <c r="GN862"/>
      <c r="GO862"/>
      <c r="GP862"/>
      <c r="GQ862"/>
      <c r="GR862"/>
      <c r="GS862"/>
      <c r="GT862"/>
      <c r="GU862"/>
      <c r="GV862"/>
      <c r="GW862"/>
      <c r="GX862"/>
      <c r="GY862"/>
      <c r="GZ862"/>
      <c r="HA862"/>
      <c r="HB862"/>
      <c r="HC862"/>
      <c r="HD862"/>
      <c r="HE862"/>
      <c r="HF862"/>
      <c r="HG862"/>
      <c r="HH862"/>
      <c r="HI862"/>
      <c r="HJ862"/>
      <c r="HK862"/>
      <c r="HL862"/>
      <c r="HM862"/>
      <c r="HN862"/>
      <c r="HO862"/>
      <c r="HP862"/>
      <c r="HQ862"/>
      <c r="HR862"/>
      <c r="HS862"/>
      <c r="HT862"/>
      <c r="HU862"/>
      <c r="HV862"/>
      <c r="HW862"/>
      <c r="HX862"/>
      <c r="HY862"/>
      <c r="HZ862"/>
      <c r="IA862"/>
      <c r="IB862"/>
      <c r="IC862"/>
      <c r="ID862"/>
      <c r="IE862"/>
      <c r="IF862"/>
      <c r="IG862"/>
      <c r="IH862"/>
      <c r="II862"/>
      <c r="IJ862"/>
      <c r="IK862"/>
      <c r="IL862"/>
      <c r="IM862"/>
      <c r="IN862"/>
      <c r="IO862"/>
      <c r="IP862"/>
      <c r="IQ862"/>
      <c r="IR862"/>
      <c r="IS862"/>
      <c r="IT862"/>
      <c r="IU862"/>
      <c r="IV862"/>
      <c r="IW862"/>
      <c r="IX862"/>
      <c r="IY862"/>
      <c r="IZ862"/>
      <c r="JA862"/>
      <c r="JB862"/>
      <c r="JC862"/>
      <c r="JD862"/>
      <c r="JE862"/>
      <c r="JF862"/>
      <c r="JG862"/>
      <c r="JH862"/>
      <c r="JI862"/>
      <c r="JJ862"/>
      <c r="JK862"/>
      <c r="JL862"/>
      <c r="JM862"/>
      <c r="JN862"/>
      <c r="JO862"/>
      <c r="JP862"/>
      <c r="JQ862"/>
      <c r="JR862"/>
      <c r="JS862"/>
      <c r="JT862"/>
      <c r="JU862"/>
      <c r="JV862"/>
      <c r="JW862"/>
      <c r="JX862"/>
      <c r="JY862"/>
      <c r="JZ862"/>
      <c r="KA862"/>
      <c r="KB862"/>
      <c r="KC862"/>
      <c r="KD862"/>
      <c r="KE862"/>
      <c r="KF862"/>
      <c r="KG862"/>
      <c r="KH862"/>
      <c r="KI862"/>
      <c r="KJ862"/>
      <c r="KK862"/>
      <c r="KL862"/>
      <c r="KM862"/>
      <c r="KN862"/>
      <c r="KO862"/>
      <c r="KP862"/>
      <c r="KQ862"/>
      <c r="KR862"/>
      <c r="KS862"/>
      <c r="KT862"/>
      <c r="KU862"/>
      <c r="KV862"/>
      <c r="KW862"/>
      <c r="KX862"/>
      <c r="KY862"/>
      <c r="KZ862"/>
      <c r="LA862"/>
      <c r="LB862"/>
      <c r="LC862"/>
      <c r="LD862"/>
      <c r="LE862"/>
      <c r="LF862"/>
      <c r="LG862"/>
      <c r="LH862"/>
      <c r="LI862"/>
      <c r="LJ862"/>
      <c r="LK862"/>
      <c r="LL862"/>
      <c r="LM862"/>
      <c r="LN862"/>
      <c r="LO862"/>
      <c r="LP862"/>
      <c r="LQ862"/>
      <c r="LR862"/>
      <c r="LS862"/>
      <c r="LT862"/>
      <c r="LU862"/>
      <c r="LV862"/>
      <c r="LW862"/>
      <c r="LX862"/>
      <c r="LY862"/>
      <c r="LZ862"/>
      <c r="MA862"/>
      <c r="MB862"/>
      <c r="MC862"/>
      <c r="MD862"/>
      <c r="ME862"/>
      <c r="MF862"/>
      <c r="MG862"/>
      <c r="MH862"/>
      <c r="MI862"/>
      <c r="MJ862"/>
      <c r="MK862"/>
      <c r="ML862"/>
      <c r="MM862"/>
      <c r="MN862"/>
      <c r="MO862"/>
      <c r="MP862"/>
      <c r="MQ862"/>
      <c r="MR862"/>
      <c r="MS862"/>
      <c r="MT862"/>
      <c r="MU862"/>
      <c r="MV862"/>
      <c r="MW862"/>
      <c r="MX862"/>
      <c r="MY862"/>
      <c r="MZ862"/>
      <c r="NA862"/>
      <c r="NB862"/>
      <c r="NC862"/>
      <c r="ND862"/>
      <c r="NE862"/>
      <c r="NF862"/>
      <c r="NG862"/>
      <c r="NH862"/>
      <c r="NI862"/>
      <c r="NJ862"/>
      <c r="NK862"/>
      <c r="NL862"/>
      <c r="NM862"/>
      <c r="NN862"/>
      <c r="NO862"/>
      <c r="NP862"/>
      <c r="NQ862"/>
      <c r="NR862"/>
      <c r="NS862"/>
      <c r="NT862"/>
      <c r="NU862"/>
      <c r="NV862"/>
      <c r="NW862"/>
      <c r="NX862"/>
      <c r="NY862"/>
      <c r="NZ862"/>
      <c r="OA862"/>
      <c r="OB862"/>
      <c r="OC862"/>
      <c r="OD862"/>
      <c r="OE862"/>
      <c r="OF862"/>
      <c r="OG862"/>
      <c r="OH862"/>
      <c r="OI862"/>
      <c r="OJ862"/>
      <c r="OK862"/>
      <c r="OL862"/>
      <c r="OM862"/>
      <c r="ON862"/>
      <c r="OO862"/>
      <c r="OP862"/>
      <c r="OQ862"/>
      <c r="OR862"/>
      <c r="OS862"/>
      <c r="OT862"/>
      <c r="OU862"/>
      <c r="OV862"/>
      <c r="OW862"/>
      <c r="OX862"/>
      <c r="OY862"/>
      <c r="OZ862"/>
      <c r="PA862"/>
      <c r="PB862"/>
      <c r="PC862"/>
      <c r="PD862"/>
      <c r="PE862"/>
      <c r="PF862"/>
      <c r="PG862"/>
      <c r="PH862"/>
      <c r="PI862"/>
      <c r="PJ862"/>
      <c r="PK862"/>
      <c r="PL862"/>
      <c r="PM862"/>
      <c r="PN862"/>
      <c r="PO862"/>
      <c r="PP862"/>
      <c r="PQ862"/>
      <c r="PR862"/>
      <c r="PS862"/>
      <c r="PT862"/>
      <c r="PU862"/>
      <c r="PV862"/>
      <c r="PW862"/>
      <c r="PX862"/>
      <c r="PY862"/>
      <c r="PZ862"/>
      <c r="QA862"/>
      <c r="QB862"/>
      <c r="QC862"/>
      <c r="QD862"/>
      <c r="QE862"/>
      <c r="QF862"/>
      <c r="QG862"/>
      <c r="QH862"/>
      <c r="QI862"/>
      <c r="QJ862"/>
      <c r="QK862"/>
      <c r="QL862"/>
      <c r="QM862"/>
      <c r="QN862"/>
      <c r="QO862"/>
      <c r="QP862"/>
      <c r="QQ862"/>
      <c r="QR862"/>
      <c r="QS862"/>
      <c r="QT862"/>
      <c r="QU862"/>
      <c r="QV862"/>
      <c r="QW862"/>
      <c r="QX862"/>
      <c r="QY862"/>
      <c r="QZ862"/>
      <c r="RA862"/>
      <c r="RB862"/>
      <c r="RC862"/>
      <c r="RD862"/>
      <c r="RE862"/>
      <c r="RF862"/>
      <c r="RG862"/>
      <c r="RH862"/>
      <c r="RI862"/>
      <c r="RJ862"/>
      <c r="RK862"/>
      <c r="RL862"/>
      <c r="RM862"/>
      <c r="RN862"/>
      <c r="RO862"/>
      <c r="RP862"/>
      <c r="RQ862"/>
      <c r="RR862"/>
      <c r="RS862"/>
      <c r="RT862"/>
      <c r="RU862"/>
      <c r="RV862"/>
      <c r="RW862"/>
      <c r="RX862"/>
      <c r="RY862"/>
      <c r="RZ862"/>
      <c r="SA862"/>
      <c r="SB862"/>
      <c r="SC862"/>
      <c r="SD862"/>
      <c r="SE862"/>
      <c r="SF862"/>
      <c r="SG862"/>
      <c r="SH862"/>
      <c r="SI862"/>
      <c r="SJ862"/>
      <c r="SK862"/>
      <c r="SL862"/>
      <c r="SM862"/>
      <c r="SN862"/>
      <c r="SO862"/>
      <c r="SP862"/>
    </row>
    <row r="863" spans="1:510" ht="16.5" customHeight="1" x14ac:dyDescent="0.2">
      <c r="A863" s="20">
        <v>255</v>
      </c>
      <c r="B863" s="20" t="s">
        <v>62</v>
      </c>
      <c r="C863" s="20" t="s">
        <v>936</v>
      </c>
      <c r="D863" s="20" t="s">
        <v>38</v>
      </c>
      <c r="E863" s="20" t="s">
        <v>1345</v>
      </c>
      <c r="F863" s="22" t="s">
        <v>937</v>
      </c>
      <c r="G863" s="20" t="s">
        <v>84</v>
      </c>
      <c r="H863" s="20" t="s">
        <v>35</v>
      </c>
      <c r="I863" s="20" t="s">
        <v>81</v>
      </c>
      <c r="J863" s="22" t="s">
        <v>936</v>
      </c>
      <c r="K863" s="20"/>
      <c r="L863" s="20"/>
      <c r="M863" s="20"/>
      <c r="N863" s="20"/>
      <c r="O863" s="23"/>
      <c r="P863" s="23">
        <v>6000000</v>
      </c>
      <c r="Q863" s="24">
        <v>1</v>
      </c>
      <c r="R863" s="25">
        <v>45870</v>
      </c>
      <c r="S863" s="20" t="s">
        <v>83</v>
      </c>
      <c r="T863" s="26">
        <f t="shared" si="15"/>
        <v>6000000</v>
      </c>
      <c r="U863" s="27" t="s">
        <v>100</v>
      </c>
      <c r="V863" s="27" t="s">
        <v>100</v>
      </c>
      <c r="W863"/>
      <c r="X863"/>
      <c r="Y863"/>
      <c r="Z863"/>
      <c r="AA863"/>
      <c r="AB863"/>
      <c r="AC863"/>
      <c r="AD863"/>
      <c r="AE863"/>
      <c r="AF863"/>
      <c r="AG863"/>
      <c r="AH863"/>
      <c r="AI863"/>
      <c r="AJ863"/>
      <c r="AK863"/>
      <c r="AL863"/>
      <c r="AM863"/>
      <c r="AN863"/>
      <c r="AO863"/>
      <c r="AP863"/>
      <c r="AQ863"/>
      <c r="AR863"/>
      <c r="AS863"/>
      <c r="AT863"/>
      <c r="AU863"/>
      <c r="AV863"/>
      <c r="AW863"/>
      <c r="AX863"/>
      <c r="AY863"/>
      <c r="AZ863"/>
      <c r="BA863"/>
      <c r="BB863"/>
      <c r="BC863"/>
      <c r="BD863"/>
      <c r="BE863"/>
      <c r="BF863"/>
      <c r="BG863"/>
      <c r="BH863"/>
      <c r="BI863"/>
      <c r="BJ863"/>
      <c r="BK863"/>
      <c r="BL863"/>
      <c r="BM863"/>
      <c r="BN863"/>
      <c r="BO863"/>
      <c r="BP863"/>
      <c r="BQ863"/>
      <c r="BR863"/>
      <c r="BS863"/>
      <c r="BT863"/>
      <c r="BU863"/>
      <c r="BV863"/>
      <c r="BW863"/>
      <c r="BX863"/>
      <c r="BY863"/>
      <c r="BZ863"/>
      <c r="CA863"/>
      <c r="CB863"/>
      <c r="CC863"/>
      <c r="CD863"/>
      <c r="CE863"/>
      <c r="CF863"/>
      <c r="CG863"/>
      <c r="CH863"/>
      <c r="CI863"/>
      <c r="CJ863"/>
      <c r="CK863"/>
      <c r="CL863"/>
      <c r="CM863"/>
      <c r="CN863"/>
      <c r="CO863"/>
      <c r="CP863"/>
      <c r="CQ863"/>
      <c r="CR863"/>
      <c r="CS863"/>
      <c r="CT863"/>
      <c r="CU863"/>
      <c r="CV863"/>
      <c r="CW863"/>
      <c r="CX863"/>
      <c r="CY863"/>
      <c r="CZ863"/>
      <c r="DA863"/>
      <c r="DB863"/>
      <c r="DC863"/>
      <c r="DD863"/>
      <c r="DE863"/>
      <c r="DF863"/>
      <c r="DG863"/>
      <c r="DH863"/>
      <c r="DI863"/>
      <c r="DJ863"/>
      <c r="DK863"/>
      <c r="DL863"/>
      <c r="DM863"/>
      <c r="DN863"/>
      <c r="DO863"/>
      <c r="DP863"/>
      <c r="DQ863"/>
      <c r="DR863"/>
      <c r="DS863"/>
      <c r="DT863"/>
      <c r="DU863"/>
      <c r="DV863"/>
      <c r="DW863"/>
      <c r="DX863"/>
      <c r="DY863"/>
      <c r="DZ863"/>
      <c r="EA863"/>
      <c r="EB863"/>
      <c r="EC863"/>
      <c r="ED863"/>
      <c r="EE863"/>
      <c r="EF863"/>
      <c r="EG863"/>
      <c r="EH863"/>
      <c r="EI863"/>
      <c r="EJ863"/>
      <c r="EK863"/>
      <c r="EL863"/>
      <c r="EM863"/>
      <c r="EN863"/>
      <c r="EO863"/>
      <c r="EP863"/>
      <c r="EQ863"/>
      <c r="ER863"/>
      <c r="ES863"/>
      <c r="ET863"/>
      <c r="EU863"/>
      <c r="EV863"/>
      <c r="EW863"/>
      <c r="EX863"/>
      <c r="EY863"/>
      <c r="EZ863"/>
      <c r="FA863"/>
      <c r="FB863"/>
      <c r="FC863"/>
      <c r="FD863"/>
      <c r="FE863"/>
      <c r="FF863"/>
      <c r="FG863"/>
      <c r="FH863"/>
      <c r="FI863"/>
      <c r="FJ863"/>
      <c r="FK863"/>
      <c r="FL863"/>
      <c r="FM863"/>
      <c r="FN863"/>
      <c r="FO863"/>
      <c r="FP863"/>
      <c r="FQ863"/>
      <c r="FR863"/>
      <c r="FS863"/>
      <c r="FT863"/>
      <c r="FU863"/>
      <c r="FV863"/>
      <c r="FW863"/>
      <c r="FX863"/>
      <c r="FY863"/>
      <c r="FZ863"/>
      <c r="GA863"/>
      <c r="GB863"/>
      <c r="GC863"/>
      <c r="GD863"/>
      <c r="GE863"/>
      <c r="GF863"/>
      <c r="GG863"/>
      <c r="GH863"/>
      <c r="GI863"/>
      <c r="GJ863"/>
      <c r="GK863"/>
      <c r="GL863"/>
      <c r="GM863"/>
      <c r="GN863"/>
      <c r="GO863"/>
      <c r="GP863"/>
      <c r="GQ863"/>
      <c r="GR863"/>
      <c r="GS863"/>
      <c r="GT863"/>
      <c r="GU863"/>
      <c r="GV863"/>
      <c r="GW863"/>
      <c r="GX863"/>
      <c r="GY863"/>
      <c r="GZ863"/>
      <c r="HA863"/>
      <c r="HB863"/>
      <c r="HC863"/>
      <c r="HD863"/>
      <c r="HE863"/>
      <c r="HF863"/>
      <c r="HG863"/>
      <c r="HH863"/>
      <c r="HI863"/>
      <c r="HJ863"/>
      <c r="HK863"/>
      <c r="HL863"/>
      <c r="HM863"/>
      <c r="HN863"/>
      <c r="HO863"/>
      <c r="HP863"/>
      <c r="HQ863"/>
      <c r="HR863"/>
      <c r="HS863"/>
      <c r="HT863"/>
      <c r="HU863"/>
      <c r="HV863"/>
      <c r="HW863"/>
      <c r="HX863"/>
      <c r="HY863"/>
      <c r="HZ863"/>
      <c r="IA863"/>
      <c r="IB863"/>
      <c r="IC863"/>
      <c r="ID863"/>
      <c r="IE863"/>
      <c r="IF863"/>
      <c r="IG863"/>
      <c r="IH863"/>
      <c r="II863"/>
      <c r="IJ863"/>
      <c r="IK863"/>
      <c r="IL863"/>
      <c r="IM863"/>
      <c r="IN863"/>
      <c r="IO863"/>
      <c r="IP863"/>
      <c r="IQ863"/>
      <c r="IR863"/>
      <c r="IS863"/>
      <c r="IT863"/>
      <c r="IU863"/>
      <c r="IV863"/>
      <c r="IW863"/>
      <c r="IX863"/>
      <c r="IY863"/>
      <c r="IZ863"/>
      <c r="JA863"/>
      <c r="JB863"/>
      <c r="JC863"/>
      <c r="JD863"/>
      <c r="JE863"/>
      <c r="JF863"/>
      <c r="JG863"/>
      <c r="JH863"/>
      <c r="JI863"/>
      <c r="JJ863"/>
      <c r="JK863"/>
      <c r="JL863"/>
      <c r="JM863"/>
      <c r="JN863"/>
      <c r="JO863"/>
      <c r="JP863"/>
      <c r="JQ863"/>
      <c r="JR863"/>
      <c r="JS863"/>
      <c r="JT863"/>
      <c r="JU863"/>
      <c r="JV863"/>
      <c r="JW863"/>
      <c r="JX863"/>
      <c r="JY863"/>
      <c r="JZ863"/>
      <c r="KA863"/>
      <c r="KB863"/>
      <c r="KC863"/>
      <c r="KD863"/>
      <c r="KE863"/>
      <c r="KF863"/>
      <c r="KG863"/>
      <c r="KH863"/>
      <c r="KI863"/>
      <c r="KJ863"/>
      <c r="KK863"/>
      <c r="KL863"/>
      <c r="KM863"/>
      <c r="KN863"/>
      <c r="KO863"/>
      <c r="KP863"/>
      <c r="KQ863"/>
      <c r="KR863"/>
      <c r="KS863"/>
      <c r="KT863"/>
      <c r="KU863"/>
      <c r="KV863"/>
      <c r="KW863"/>
      <c r="KX863"/>
      <c r="KY863"/>
      <c r="KZ863"/>
      <c r="LA863"/>
      <c r="LB863"/>
      <c r="LC863"/>
      <c r="LD863"/>
      <c r="LE863"/>
      <c r="LF863"/>
      <c r="LG863"/>
      <c r="LH863"/>
      <c r="LI863"/>
      <c r="LJ863"/>
      <c r="LK863"/>
      <c r="LL863"/>
      <c r="LM863"/>
      <c r="LN863"/>
      <c r="LO863"/>
      <c r="LP863"/>
      <c r="LQ863"/>
      <c r="LR863"/>
      <c r="LS863"/>
      <c r="LT863"/>
      <c r="LU863"/>
      <c r="LV863"/>
      <c r="LW863"/>
      <c r="LX863"/>
      <c r="LY863"/>
      <c r="LZ863"/>
      <c r="MA863"/>
      <c r="MB863"/>
      <c r="MC863"/>
      <c r="MD863"/>
      <c r="ME863"/>
      <c r="MF863"/>
      <c r="MG863"/>
      <c r="MH863"/>
      <c r="MI863"/>
      <c r="MJ863"/>
      <c r="MK863"/>
      <c r="ML863"/>
      <c r="MM863"/>
      <c r="MN863"/>
      <c r="MO863"/>
      <c r="MP863"/>
      <c r="MQ863"/>
      <c r="MR863"/>
      <c r="MS863"/>
      <c r="MT863"/>
      <c r="MU863"/>
      <c r="MV863"/>
      <c r="MW863"/>
      <c r="MX863"/>
      <c r="MY863"/>
      <c r="MZ863"/>
      <c r="NA863"/>
      <c r="NB863"/>
      <c r="NC863"/>
      <c r="ND863"/>
      <c r="NE863"/>
      <c r="NF863"/>
      <c r="NG863"/>
      <c r="NH863"/>
      <c r="NI863"/>
      <c r="NJ863"/>
      <c r="NK863"/>
      <c r="NL863"/>
      <c r="NM863"/>
      <c r="NN863"/>
      <c r="NO863"/>
      <c r="NP863"/>
      <c r="NQ863"/>
      <c r="NR863"/>
      <c r="NS863"/>
      <c r="NT863"/>
      <c r="NU863"/>
      <c r="NV863"/>
      <c r="NW863"/>
      <c r="NX863"/>
      <c r="NY863"/>
      <c r="NZ863"/>
      <c r="OA863"/>
      <c r="OB863"/>
      <c r="OC863"/>
      <c r="OD863"/>
      <c r="OE863"/>
      <c r="OF863"/>
      <c r="OG863"/>
      <c r="OH863"/>
      <c r="OI863"/>
      <c r="OJ863"/>
      <c r="OK863"/>
      <c r="OL863"/>
      <c r="OM863"/>
      <c r="ON863"/>
      <c r="OO863"/>
      <c r="OP863"/>
      <c r="OQ863"/>
      <c r="OR863"/>
      <c r="OS863"/>
      <c r="OT863"/>
      <c r="OU863"/>
      <c r="OV863"/>
      <c r="OW863"/>
      <c r="OX863"/>
      <c r="OY863"/>
      <c r="OZ863"/>
      <c r="PA863"/>
      <c r="PB863"/>
      <c r="PC863"/>
      <c r="PD863"/>
      <c r="PE863"/>
      <c r="PF863"/>
      <c r="PG863"/>
      <c r="PH863"/>
      <c r="PI863"/>
      <c r="PJ863"/>
      <c r="PK863"/>
      <c r="PL863"/>
      <c r="PM863"/>
      <c r="PN863"/>
      <c r="PO863"/>
      <c r="PP863"/>
      <c r="PQ863"/>
      <c r="PR863"/>
      <c r="PS863"/>
      <c r="PT863"/>
      <c r="PU863"/>
      <c r="PV863"/>
      <c r="PW863"/>
      <c r="PX863"/>
      <c r="PY863"/>
      <c r="PZ863"/>
      <c r="QA863"/>
      <c r="QB863"/>
      <c r="QC863"/>
      <c r="QD863"/>
      <c r="QE863"/>
      <c r="QF863"/>
      <c r="QG863"/>
      <c r="QH863"/>
      <c r="QI863"/>
      <c r="QJ863"/>
      <c r="QK863"/>
      <c r="QL863"/>
      <c r="QM863"/>
      <c r="QN863"/>
      <c r="QO863"/>
      <c r="QP863"/>
      <c r="QQ863"/>
      <c r="QR863"/>
      <c r="QS863"/>
      <c r="QT863"/>
      <c r="QU863"/>
      <c r="QV863"/>
      <c r="QW863"/>
      <c r="QX863"/>
      <c r="QY863"/>
      <c r="QZ863"/>
      <c r="RA863"/>
      <c r="RB863"/>
      <c r="RC863"/>
      <c r="RD863"/>
      <c r="RE863"/>
      <c r="RF863"/>
      <c r="RG863"/>
      <c r="RH863"/>
      <c r="RI863"/>
      <c r="RJ863"/>
      <c r="RK863"/>
      <c r="RL863"/>
      <c r="RM863"/>
      <c r="RN863"/>
      <c r="RO863"/>
      <c r="RP863"/>
      <c r="RQ863"/>
      <c r="RR863"/>
      <c r="RS863"/>
      <c r="RT863"/>
      <c r="RU863"/>
      <c r="RV863"/>
      <c r="RW863"/>
      <c r="RX863"/>
      <c r="RY863"/>
      <c r="RZ863"/>
      <c r="SA863"/>
      <c r="SB863"/>
      <c r="SC863"/>
      <c r="SD863"/>
      <c r="SE863"/>
      <c r="SF863"/>
      <c r="SG863"/>
      <c r="SH863"/>
      <c r="SI863"/>
      <c r="SJ863"/>
      <c r="SK863"/>
      <c r="SL863"/>
      <c r="SM863"/>
      <c r="SN863"/>
      <c r="SO863"/>
      <c r="SP863"/>
    </row>
    <row r="864" spans="1:510" ht="16.5" customHeight="1" x14ac:dyDescent="0.2">
      <c r="A864" s="20">
        <v>256</v>
      </c>
      <c r="B864" s="20" t="s">
        <v>62</v>
      </c>
      <c r="C864" s="20" t="s">
        <v>936</v>
      </c>
      <c r="D864" s="20" t="s">
        <v>38</v>
      </c>
      <c r="E864" s="20" t="s">
        <v>1345</v>
      </c>
      <c r="F864" s="22" t="s">
        <v>937</v>
      </c>
      <c r="G864" s="20" t="s">
        <v>84</v>
      </c>
      <c r="H864" s="20" t="s">
        <v>35</v>
      </c>
      <c r="I864" s="20" t="s">
        <v>81</v>
      </c>
      <c r="J864" s="22" t="s">
        <v>936</v>
      </c>
      <c r="K864" s="20"/>
      <c r="L864" s="20"/>
      <c r="M864" s="20"/>
      <c r="N864" s="20"/>
      <c r="O864" s="23"/>
      <c r="P864" s="23">
        <v>6000000</v>
      </c>
      <c r="Q864" s="24">
        <v>1</v>
      </c>
      <c r="R864" s="25">
        <v>45901</v>
      </c>
      <c r="S864" s="20" t="s">
        <v>83</v>
      </c>
      <c r="T864" s="26">
        <f t="shared" si="15"/>
        <v>6000000</v>
      </c>
      <c r="U864" s="27" t="s">
        <v>100</v>
      </c>
      <c r="V864" s="27" t="s">
        <v>100</v>
      </c>
      <c r="W864"/>
      <c r="X864"/>
      <c r="Y864"/>
      <c r="Z864"/>
      <c r="AA864"/>
      <c r="AB864"/>
      <c r="AC864"/>
      <c r="AD864"/>
      <c r="AE864"/>
      <c r="AF864"/>
      <c r="AG864"/>
      <c r="AH864"/>
      <c r="AI864"/>
      <c r="AJ864"/>
      <c r="AK864"/>
      <c r="AL864"/>
      <c r="AM864"/>
      <c r="AN864"/>
      <c r="AO864"/>
      <c r="AP864"/>
      <c r="AQ864"/>
      <c r="AR864"/>
      <c r="AS864"/>
      <c r="AT864"/>
      <c r="AU864"/>
      <c r="AV864"/>
      <c r="AW864"/>
      <c r="AX864"/>
      <c r="AY864"/>
      <c r="AZ864"/>
      <c r="BA864"/>
      <c r="BB864"/>
      <c r="BC864"/>
      <c r="BD864"/>
      <c r="BE864"/>
      <c r="BF864"/>
      <c r="BG864"/>
      <c r="BH864"/>
      <c r="BI864"/>
      <c r="BJ864"/>
      <c r="BK864"/>
      <c r="BL864"/>
      <c r="BM864"/>
      <c r="BN864"/>
      <c r="BO864"/>
      <c r="BP864"/>
      <c r="BQ864"/>
      <c r="BR864"/>
      <c r="BS864"/>
      <c r="BT864"/>
      <c r="BU864"/>
      <c r="BV864"/>
      <c r="BW864"/>
      <c r="BX864"/>
      <c r="BY864"/>
      <c r="BZ864"/>
      <c r="CA864"/>
      <c r="CB864"/>
      <c r="CC864"/>
      <c r="CD864"/>
      <c r="CE864"/>
      <c r="CF864"/>
      <c r="CG864"/>
      <c r="CH864"/>
      <c r="CI864"/>
      <c r="CJ864"/>
      <c r="CK864"/>
      <c r="CL864"/>
      <c r="CM864"/>
      <c r="CN864"/>
      <c r="CO864"/>
      <c r="CP864"/>
      <c r="CQ864"/>
      <c r="CR864"/>
      <c r="CS864"/>
      <c r="CT864"/>
      <c r="CU864"/>
      <c r="CV864"/>
      <c r="CW864"/>
      <c r="CX864"/>
      <c r="CY864"/>
      <c r="CZ864"/>
      <c r="DA864"/>
      <c r="DB864"/>
      <c r="DC864"/>
      <c r="DD864"/>
      <c r="DE864"/>
      <c r="DF864"/>
      <c r="DG864"/>
      <c r="DH864"/>
      <c r="DI864"/>
      <c r="DJ864"/>
      <c r="DK864"/>
      <c r="DL864"/>
      <c r="DM864"/>
      <c r="DN864"/>
      <c r="DO864"/>
      <c r="DP864"/>
      <c r="DQ864"/>
      <c r="DR864"/>
      <c r="DS864"/>
      <c r="DT864"/>
      <c r="DU864"/>
      <c r="DV864"/>
      <c r="DW864"/>
      <c r="DX864"/>
      <c r="DY864"/>
      <c r="DZ864"/>
      <c r="EA864"/>
      <c r="EB864"/>
      <c r="EC864"/>
      <c r="ED864"/>
      <c r="EE864"/>
      <c r="EF864"/>
      <c r="EG864"/>
      <c r="EH864"/>
      <c r="EI864"/>
      <c r="EJ864"/>
      <c r="EK864"/>
      <c r="EL864"/>
      <c r="EM864"/>
      <c r="EN864"/>
      <c r="EO864"/>
      <c r="EP864"/>
      <c r="EQ864"/>
      <c r="ER864"/>
      <c r="ES864"/>
      <c r="ET864"/>
      <c r="EU864"/>
      <c r="EV864"/>
      <c r="EW864"/>
      <c r="EX864"/>
      <c r="EY864"/>
      <c r="EZ864"/>
      <c r="FA864"/>
      <c r="FB864"/>
      <c r="FC864"/>
      <c r="FD864"/>
      <c r="FE864"/>
      <c r="FF864"/>
      <c r="FG864"/>
      <c r="FH864"/>
      <c r="FI864"/>
      <c r="FJ864"/>
      <c r="FK864"/>
      <c r="FL864"/>
      <c r="FM864"/>
      <c r="FN864"/>
      <c r="FO864"/>
      <c r="FP864"/>
      <c r="FQ864"/>
      <c r="FR864"/>
      <c r="FS864"/>
      <c r="FT864"/>
      <c r="FU864"/>
      <c r="FV864"/>
      <c r="FW864"/>
      <c r="FX864"/>
      <c r="FY864"/>
      <c r="FZ864"/>
      <c r="GA864"/>
      <c r="GB864"/>
      <c r="GC864"/>
      <c r="GD864"/>
      <c r="GE864"/>
      <c r="GF864"/>
      <c r="GG864"/>
      <c r="GH864"/>
      <c r="GI864"/>
      <c r="GJ864"/>
      <c r="GK864"/>
      <c r="GL864"/>
      <c r="GM864"/>
      <c r="GN864"/>
      <c r="GO864"/>
      <c r="GP864"/>
      <c r="GQ864"/>
      <c r="GR864"/>
      <c r="GS864"/>
      <c r="GT864"/>
      <c r="GU864"/>
      <c r="GV864"/>
      <c r="GW864"/>
      <c r="GX864"/>
      <c r="GY864"/>
      <c r="GZ864"/>
      <c r="HA864"/>
      <c r="HB864"/>
      <c r="HC864"/>
      <c r="HD864"/>
      <c r="HE864"/>
      <c r="HF864"/>
      <c r="HG864"/>
      <c r="HH864"/>
      <c r="HI864"/>
      <c r="HJ864"/>
      <c r="HK864"/>
      <c r="HL864"/>
      <c r="HM864"/>
      <c r="HN864"/>
      <c r="HO864"/>
      <c r="HP864"/>
      <c r="HQ864"/>
      <c r="HR864"/>
      <c r="HS864"/>
      <c r="HT864"/>
      <c r="HU864"/>
      <c r="HV864"/>
      <c r="HW864"/>
      <c r="HX864"/>
      <c r="HY864"/>
      <c r="HZ864"/>
      <c r="IA864"/>
      <c r="IB864"/>
      <c r="IC864"/>
      <c r="ID864"/>
      <c r="IE864"/>
      <c r="IF864"/>
      <c r="IG864"/>
      <c r="IH864"/>
      <c r="II864"/>
      <c r="IJ864"/>
      <c r="IK864"/>
      <c r="IL864"/>
      <c r="IM864"/>
      <c r="IN864"/>
      <c r="IO864"/>
      <c r="IP864"/>
      <c r="IQ864"/>
      <c r="IR864"/>
      <c r="IS864"/>
      <c r="IT864"/>
      <c r="IU864"/>
      <c r="IV864"/>
      <c r="IW864"/>
      <c r="IX864"/>
      <c r="IY864"/>
      <c r="IZ864"/>
      <c r="JA864"/>
      <c r="JB864"/>
      <c r="JC864"/>
      <c r="JD864"/>
      <c r="JE864"/>
      <c r="JF864"/>
      <c r="JG864"/>
      <c r="JH864"/>
      <c r="JI864"/>
      <c r="JJ864"/>
      <c r="JK864"/>
      <c r="JL864"/>
      <c r="JM864"/>
      <c r="JN864"/>
      <c r="JO864"/>
      <c r="JP864"/>
      <c r="JQ864"/>
      <c r="JR864"/>
      <c r="JS864"/>
      <c r="JT864"/>
      <c r="JU864"/>
      <c r="JV864"/>
      <c r="JW864"/>
      <c r="JX864"/>
      <c r="JY864"/>
      <c r="JZ864"/>
      <c r="KA864"/>
      <c r="KB864"/>
      <c r="KC864"/>
      <c r="KD864"/>
      <c r="KE864"/>
      <c r="KF864"/>
      <c r="KG864"/>
      <c r="KH864"/>
      <c r="KI864"/>
      <c r="KJ864"/>
      <c r="KK864"/>
      <c r="KL864"/>
      <c r="KM864"/>
      <c r="KN864"/>
      <c r="KO864"/>
      <c r="KP864"/>
      <c r="KQ864"/>
      <c r="KR864"/>
      <c r="KS864"/>
      <c r="KT864"/>
      <c r="KU864"/>
      <c r="KV864"/>
      <c r="KW864"/>
      <c r="KX864"/>
      <c r="KY864"/>
      <c r="KZ864"/>
      <c r="LA864"/>
      <c r="LB864"/>
      <c r="LC864"/>
      <c r="LD864"/>
      <c r="LE864"/>
      <c r="LF864"/>
      <c r="LG864"/>
      <c r="LH864"/>
      <c r="LI864"/>
      <c r="LJ864"/>
      <c r="LK864"/>
      <c r="LL864"/>
      <c r="LM864"/>
      <c r="LN864"/>
      <c r="LO864"/>
      <c r="LP864"/>
      <c r="LQ864"/>
      <c r="LR864"/>
      <c r="LS864"/>
      <c r="LT864"/>
      <c r="LU864"/>
      <c r="LV864"/>
      <c r="LW864"/>
      <c r="LX864"/>
      <c r="LY864"/>
      <c r="LZ864"/>
      <c r="MA864"/>
      <c r="MB864"/>
      <c r="MC864"/>
      <c r="MD864"/>
      <c r="ME864"/>
      <c r="MF864"/>
      <c r="MG864"/>
      <c r="MH864"/>
      <c r="MI864"/>
      <c r="MJ864"/>
      <c r="MK864"/>
      <c r="ML864"/>
      <c r="MM864"/>
      <c r="MN864"/>
      <c r="MO864"/>
      <c r="MP864"/>
      <c r="MQ864"/>
      <c r="MR864"/>
      <c r="MS864"/>
      <c r="MT864"/>
      <c r="MU864"/>
      <c r="MV864"/>
      <c r="MW864"/>
      <c r="MX864"/>
      <c r="MY864"/>
      <c r="MZ864"/>
      <c r="NA864"/>
      <c r="NB864"/>
      <c r="NC864"/>
      <c r="ND864"/>
      <c r="NE864"/>
      <c r="NF864"/>
      <c r="NG864"/>
      <c r="NH864"/>
      <c r="NI864"/>
      <c r="NJ864"/>
      <c r="NK864"/>
      <c r="NL864"/>
      <c r="NM864"/>
      <c r="NN864"/>
      <c r="NO864"/>
      <c r="NP864"/>
      <c r="NQ864"/>
      <c r="NR864"/>
      <c r="NS864"/>
      <c r="NT864"/>
      <c r="NU864"/>
      <c r="NV864"/>
      <c r="NW864"/>
      <c r="NX864"/>
      <c r="NY864"/>
      <c r="NZ864"/>
      <c r="OA864"/>
      <c r="OB864"/>
      <c r="OC864"/>
      <c r="OD864"/>
      <c r="OE864"/>
      <c r="OF864"/>
      <c r="OG864"/>
      <c r="OH864"/>
      <c r="OI864"/>
      <c r="OJ864"/>
      <c r="OK864"/>
      <c r="OL864"/>
      <c r="OM864"/>
      <c r="ON864"/>
      <c r="OO864"/>
      <c r="OP864"/>
      <c r="OQ864"/>
      <c r="OR864"/>
      <c r="OS864"/>
      <c r="OT864"/>
      <c r="OU864"/>
      <c r="OV864"/>
      <c r="OW864"/>
      <c r="OX864"/>
      <c r="OY864"/>
      <c r="OZ864"/>
      <c r="PA864"/>
      <c r="PB864"/>
      <c r="PC864"/>
      <c r="PD864"/>
      <c r="PE864"/>
      <c r="PF864"/>
      <c r="PG864"/>
      <c r="PH864"/>
      <c r="PI864"/>
      <c r="PJ864"/>
      <c r="PK864"/>
      <c r="PL864"/>
      <c r="PM864"/>
      <c r="PN864"/>
      <c r="PO864"/>
      <c r="PP864"/>
      <c r="PQ864"/>
      <c r="PR864"/>
      <c r="PS864"/>
      <c r="PT864"/>
      <c r="PU864"/>
      <c r="PV864"/>
      <c r="PW864"/>
      <c r="PX864"/>
      <c r="PY864"/>
      <c r="PZ864"/>
      <c r="QA864"/>
      <c r="QB864"/>
      <c r="QC864"/>
      <c r="QD864"/>
      <c r="QE864"/>
      <c r="QF864"/>
      <c r="QG864"/>
      <c r="QH864"/>
      <c r="QI864"/>
      <c r="QJ864"/>
      <c r="QK864"/>
      <c r="QL864"/>
      <c r="QM864"/>
      <c r="QN864"/>
      <c r="QO864"/>
      <c r="QP864"/>
      <c r="QQ864"/>
      <c r="QR864"/>
      <c r="QS864"/>
      <c r="QT864"/>
      <c r="QU864"/>
      <c r="QV864"/>
      <c r="QW864"/>
      <c r="QX864"/>
      <c r="QY864"/>
      <c r="QZ864"/>
      <c r="RA864"/>
      <c r="RB864"/>
      <c r="RC864"/>
      <c r="RD864"/>
      <c r="RE864"/>
      <c r="RF864"/>
      <c r="RG864"/>
      <c r="RH864"/>
      <c r="RI864"/>
      <c r="RJ864"/>
      <c r="RK864"/>
      <c r="RL864"/>
      <c r="RM864"/>
      <c r="RN864"/>
      <c r="RO864"/>
      <c r="RP864"/>
      <c r="RQ864"/>
      <c r="RR864"/>
      <c r="RS864"/>
      <c r="RT864"/>
      <c r="RU864"/>
      <c r="RV864"/>
      <c r="RW864"/>
      <c r="RX864"/>
      <c r="RY864"/>
      <c r="RZ864"/>
      <c r="SA864"/>
      <c r="SB864"/>
      <c r="SC864"/>
      <c r="SD864"/>
      <c r="SE864"/>
      <c r="SF864"/>
      <c r="SG864"/>
      <c r="SH864"/>
      <c r="SI864"/>
      <c r="SJ864"/>
      <c r="SK864"/>
      <c r="SL864"/>
      <c r="SM864"/>
      <c r="SN864"/>
      <c r="SO864"/>
      <c r="SP864"/>
    </row>
    <row r="865" spans="1:510" ht="16.5" customHeight="1" x14ac:dyDescent="0.2">
      <c r="A865" s="20">
        <v>257</v>
      </c>
      <c r="B865" s="20" t="s">
        <v>62</v>
      </c>
      <c r="C865" s="20" t="s">
        <v>936</v>
      </c>
      <c r="D865" s="20" t="s">
        <v>38</v>
      </c>
      <c r="E865" s="20" t="s">
        <v>1345</v>
      </c>
      <c r="F865" s="22" t="s">
        <v>937</v>
      </c>
      <c r="G865" s="20" t="s">
        <v>84</v>
      </c>
      <c r="H865" s="20" t="s">
        <v>35</v>
      </c>
      <c r="I865" s="20" t="s">
        <v>81</v>
      </c>
      <c r="J865" s="22" t="s">
        <v>936</v>
      </c>
      <c r="K865" s="20"/>
      <c r="L865" s="20"/>
      <c r="M865" s="20"/>
      <c r="N865" s="20"/>
      <c r="O865" s="23"/>
      <c r="P865" s="23">
        <v>6000000</v>
      </c>
      <c r="Q865" s="24">
        <v>1</v>
      </c>
      <c r="R865" s="25">
        <v>45931</v>
      </c>
      <c r="S865" s="20" t="s">
        <v>83</v>
      </c>
      <c r="T865" s="26">
        <f t="shared" si="15"/>
        <v>6000000</v>
      </c>
      <c r="U865" s="27" t="s">
        <v>100</v>
      </c>
      <c r="V865" s="27" t="s">
        <v>100</v>
      </c>
      <c r="W865"/>
      <c r="X865"/>
      <c r="Y865"/>
      <c r="Z865"/>
      <c r="AA865"/>
      <c r="AB865"/>
      <c r="AC865"/>
      <c r="AD865"/>
      <c r="AE865"/>
      <c r="AF865"/>
      <c r="AG865"/>
      <c r="AH865"/>
      <c r="AI865"/>
      <c r="AJ865"/>
      <c r="AK865"/>
      <c r="AL865"/>
      <c r="AM865"/>
      <c r="AN865"/>
      <c r="AO865"/>
      <c r="AP865"/>
      <c r="AQ865"/>
      <c r="AR865"/>
      <c r="AS865"/>
      <c r="AT865"/>
      <c r="AU865"/>
      <c r="AV865"/>
      <c r="AW865"/>
      <c r="AX865"/>
      <c r="AY865"/>
      <c r="AZ865"/>
      <c r="BA865"/>
      <c r="BB865"/>
      <c r="BC865"/>
      <c r="BD865"/>
      <c r="BE865"/>
      <c r="BF865"/>
      <c r="BG865"/>
      <c r="BH865"/>
      <c r="BI865"/>
      <c r="BJ865"/>
      <c r="BK865"/>
      <c r="BL865"/>
      <c r="BM865"/>
      <c r="BN865"/>
      <c r="BO865"/>
      <c r="BP865"/>
      <c r="BQ865"/>
      <c r="BR865"/>
      <c r="BS865"/>
      <c r="BT865"/>
      <c r="BU865"/>
      <c r="BV865"/>
      <c r="BW865"/>
      <c r="BX865"/>
      <c r="BY865"/>
      <c r="BZ865"/>
      <c r="CA865"/>
      <c r="CB865"/>
      <c r="CC865"/>
      <c r="CD865"/>
      <c r="CE865"/>
      <c r="CF865"/>
      <c r="CG865"/>
      <c r="CH865"/>
      <c r="CI865"/>
      <c r="CJ865"/>
      <c r="CK865"/>
      <c r="CL865"/>
      <c r="CM865"/>
      <c r="CN865"/>
      <c r="CO865"/>
      <c r="CP865"/>
      <c r="CQ865"/>
      <c r="CR865"/>
      <c r="CS865"/>
      <c r="CT865"/>
      <c r="CU865"/>
      <c r="CV865"/>
      <c r="CW865"/>
      <c r="CX865"/>
      <c r="CY865"/>
      <c r="CZ865"/>
      <c r="DA865"/>
      <c r="DB865"/>
      <c r="DC865"/>
      <c r="DD865"/>
      <c r="DE865"/>
      <c r="DF865"/>
      <c r="DG865"/>
      <c r="DH865"/>
      <c r="DI865"/>
      <c r="DJ865"/>
      <c r="DK865"/>
      <c r="DL865"/>
      <c r="DM865"/>
      <c r="DN865"/>
      <c r="DO865"/>
      <c r="DP865"/>
      <c r="DQ865"/>
      <c r="DR865"/>
      <c r="DS865"/>
      <c r="DT865"/>
      <c r="DU865"/>
      <c r="DV865"/>
      <c r="DW865"/>
      <c r="DX865"/>
      <c r="DY865"/>
      <c r="DZ865"/>
      <c r="EA865"/>
      <c r="EB865"/>
      <c r="EC865"/>
      <c r="ED865"/>
      <c r="EE865"/>
      <c r="EF865"/>
      <c r="EG865"/>
      <c r="EH865"/>
      <c r="EI865"/>
      <c r="EJ865"/>
      <c r="EK865"/>
      <c r="EL865"/>
      <c r="EM865"/>
      <c r="EN865"/>
      <c r="EO865"/>
      <c r="EP865"/>
      <c r="EQ865"/>
      <c r="ER865"/>
      <c r="ES865"/>
      <c r="ET865"/>
      <c r="EU865"/>
      <c r="EV865"/>
      <c r="EW865"/>
      <c r="EX865"/>
      <c r="EY865"/>
      <c r="EZ865"/>
      <c r="FA865"/>
      <c r="FB865"/>
      <c r="FC865"/>
      <c r="FD865"/>
      <c r="FE865"/>
      <c r="FF865"/>
      <c r="FG865"/>
      <c r="FH865"/>
      <c r="FI865"/>
      <c r="FJ865"/>
      <c r="FK865"/>
      <c r="FL865"/>
      <c r="FM865"/>
      <c r="FN865"/>
      <c r="FO865"/>
      <c r="FP865"/>
      <c r="FQ865"/>
      <c r="FR865"/>
      <c r="FS865"/>
      <c r="FT865"/>
      <c r="FU865"/>
      <c r="FV865"/>
      <c r="FW865"/>
      <c r="FX865"/>
      <c r="FY865"/>
      <c r="FZ865"/>
      <c r="GA865"/>
      <c r="GB865"/>
      <c r="GC865"/>
      <c r="GD865"/>
      <c r="GE865"/>
      <c r="GF865"/>
      <c r="GG865"/>
      <c r="GH865"/>
      <c r="GI865"/>
      <c r="GJ865"/>
      <c r="GK865"/>
      <c r="GL865"/>
      <c r="GM865"/>
      <c r="GN865"/>
      <c r="GO865"/>
      <c r="GP865"/>
      <c r="GQ865"/>
      <c r="GR865"/>
      <c r="GS865"/>
      <c r="GT865"/>
      <c r="GU865"/>
      <c r="GV865"/>
      <c r="GW865"/>
      <c r="GX865"/>
      <c r="GY865"/>
      <c r="GZ865"/>
      <c r="HA865"/>
      <c r="HB865"/>
      <c r="HC865"/>
      <c r="HD865"/>
      <c r="HE865"/>
      <c r="HF865"/>
      <c r="HG865"/>
      <c r="HH865"/>
      <c r="HI865"/>
      <c r="HJ865"/>
      <c r="HK865"/>
      <c r="HL865"/>
      <c r="HM865"/>
      <c r="HN865"/>
      <c r="HO865"/>
      <c r="HP865"/>
      <c r="HQ865"/>
      <c r="HR865"/>
      <c r="HS865"/>
      <c r="HT865"/>
      <c r="HU865"/>
      <c r="HV865"/>
      <c r="HW865"/>
      <c r="HX865"/>
      <c r="HY865"/>
      <c r="HZ865"/>
      <c r="IA865"/>
      <c r="IB865"/>
      <c r="IC865"/>
      <c r="ID865"/>
      <c r="IE865"/>
      <c r="IF865"/>
      <c r="IG865"/>
      <c r="IH865"/>
      <c r="II865"/>
      <c r="IJ865"/>
      <c r="IK865"/>
      <c r="IL865"/>
      <c r="IM865"/>
      <c r="IN865"/>
      <c r="IO865"/>
      <c r="IP865"/>
      <c r="IQ865"/>
      <c r="IR865"/>
      <c r="IS865"/>
      <c r="IT865"/>
      <c r="IU865"/>
      <c r="IV865"/>
      <c r="IW865"/>
      <c r="IX865"/>
      <c r="IY865"/>
      <c r="IZ865"/>
      <c r="JA865"/>
      <c r="JB865"/>
      <c r="JC865"/>
      <c r="JD865"/>
      <c r="JE865"/>
      <c r="JF865"/>
      <c r="JG865"/>
      <c r="JH865"/>
      <c r="JI865"/>
      <c r="JJ865"/>
      <c r="JK865"/>
      <c r="JL865"/>
      <c r="JM865"/>
      <c r="JN865"/>
      <c r="JO865"/>
      <c r="JP865"/>
      <c r="JQ865"/>
      <c r="JR865"/>
      <c r="JS865"/>
      <c r="JT865"/>
      <c r="JU865"/>
      <c r="JV865"/>
      <c r="JW865"/>
      <c r="JX865"/>
      <c r="JY865"/>
      <c r="JZ865"/>
      <c r="KA865"/>
      <c r="KB865"/>
      <c r="KC865"/>
      <c r="KD865"/>
      <c r="KE865"/>
      <c r="KF865"/>
      <c r="KG865"/>
      <c r="KH865"/>
      <c r="KI865"/>
      <c r="KJ865"/>
      <c r="KK865"/>
      <c r="KL865"/>
      <c r="KM865"/>
      <c r="KN865"/>
      <c r="KO865"/>
      <c r="KP865"/>
      <c r="KQ865"/>
      <c r="KR865"/>
      <c r="KS865"/>
      <c r="KT865"/>
      <c r="KU865"/>
      <c r="KV865"/>
      <c r="KW865"/>
      <c r="KX865"/>
      <c r="KY865"/>
      <c r="KZ865"/>
      <c r="LA865"/>
      <c r="LB865"/>
      <c r="LC865"/>
      <c r="LD865"/>
      <c r="LE865"/>
      <c r="LF865"/>
      <c r="LG865"/>
      <c r="LH865"/>
      <c r="LI865"/>
      <c r="LJ865"/>
      <c r="LK865"/>
      <c r="LL865"/>
      <c r="LM865"/>
      <c r="LN865"/>
      <c r="LO865"/>
      <c r="LP865"/>
      <c r="LQ865"/>
      <c r="LR865"/>
      <c r="LS865"/>
      <c r="LT865"/>
      <c r="LU865"/>
      <c r="LV865"/>
      <c r="LW865"/>
      <c r="LX865"/>
      <c r="LY865"/>
      <c r="LZ865"/>
      <c r="MA865"/>
      <c r="MB865"/>
      <c r="MC865"/>
      <c r="MD865"/>
      <c r="ME865"/>
      <c r="MF865"/>
      <c r="MG865"/>
      <c r="MH865"/>
      <c r="MI865"/>
      <c r="MJ865"/>
      <c r="MK865"/>
      <c r="ML865"/>
      <c r="MM865"/>
      <c r="MN865"/>
      <c r="MO865"/>
      <c r="MP865"/>
      <c r="MQ865"/>
      <c r="MR865"/>
      <c r="MS865"/>
      <c r="MT865"/>
      <c r="MU865"/>
      <c r="MV865"/>
      <c r="MW865"/>
      <c r="MX865"/>
      <c r="MY865"/>
      <c r="MZ865"/>
      <c r="NA865"/>
      <c r="NB865"/>
      <c r="NC865"/>
      <c r="ND865"/>
      <c r="NE865"/>
      <c r="NF865"/>
      <c r="NG865"/>
      <c r="NH865"/>
      <c r="NI865"/>
      <c r="NJ865"/>
      <c r="NK865"/>
      <c r="NL865"/>
      <c r="NM865"/>
      <c r="NN865"/>
      <c r="NO865"/>
      <c r="NP865"/>
      <c r="NQ865"/>
      <c r="NR865"/>
      <c r="NS865"/>
      <c r="NT865"/>
      <c r="NU865"/>
      <c r="NV865"/>
      <c r="NW865"/>
      <c r="NX865"/>
      <c r="NY865"/>
      <c r="NZ865"/>
      <c r="OA865"/>
      <c r="OB865"/>
      <c r="OC865"/>
      <c r="OD865"/>
      <c r="OE865"/>
      <c r="OF865"/>
      <c r="OG865"/>
      <c r="OH865"/>
      <c r="OI865"/>
      <c r="OJ865"/>
      <c r="OK865"/>
      <c r="OL865"/>
      <c r="OM865"/>
      <c r="ON865"/>
      <c r="OO865"/>
      <c r="OP865"/>
      <c r="OQ865"/>
      <c r="OR865"/>
      <c r="OS865"/>
      <c r="OT865"/>
      <c r="OU865"/>
      <c r="OV865"/>
      <c r="OW865"/>
      <c r="OX865"/>
      <c r="OY865"/>
      <c r="OZ865"/>
      <c r="PA865"/>
      <c r="PB865"/>
      <c r="PC865"/>
      <c r="PD865"/>
      <c r="PE865"/>
      <c r="PF865"/>
      <c r="PG865"/>
      <c r="PH865"/>
      <c r="PI865"/>
      <c r="PJ865"/>
      <c r="PK865"/>
      <c r="PL865"/>
      <c r="PM865"/>
      <c r="PN865"/>
      <c r="PO865"/>
      <c r="PP865"/>
      <c r="PQ865"/>
      <c r="PR865"/>
      <c r="PS865"/>
      <c r="PT865"/>
      <c r="PU865"/>
      <c r="PV865"/>
      <c r="PW865"/>
      <c r="PX865"/>
      <c r="PY865"/>
      <c r="PZ865"/>
      <c r="QA865"/>
      <c r="QB865"/>
      <c r="QC865"/>
      <c r="QD865"/>
      <c r="QE865"/>
      <c r="QF865"/>
      <c r="QG865"/>
      <c r="QH865"/>
      <c r="QI865"/>
      <c r="QJ865"/>
      <c r="QK865"/>
      <c r="QL865"/>
      <c r="QM865"/>
      <c r="QN865"/>
      <c r="QO865"/>
      <c r="QP865"/>
      <c r="QQ865"/>
      <c r="QR865"/>
      <c r="QS865"/>
      <c r="QT865"/>
      <c r="QU865"/>
      <c r="QV865"/>
      <c r="QW865"/>
      <c r="QX865"/>
      <c r="QY865"/>
      <c r="QZ865"/>
      <c r="RA865"/>
      <c r="RB865"/>
      <c r="RC865"/>
      <c r="RD865"/>
      <c r="RE865"/>
      <c r="RF865"/>
      <c r="RG865"/>
      <c r="RH865"/>
      <c r="RI865"/>
      <c r="RJ865"/>
      <c r="RK865"/>
      <c r="RL865"/>
      <c r="RM865"/>
      <c r="RN865"/>
      <c r="RO865"/>
      <c r="RP865"/>
      <c r="RQ865"/>
      <c r="RR865"/>
      <c r="RS865"/>
      <c r="RT865"/>
      <c r="RU865"/>
      <c r="RV865"/>
      <c r="RW865"/>
      <c r="RX865"/>
      <c r="RY865"/>
      <c r="RZ865"/>
      <c r="SA865"/>
      <c r="SB865"/>
      <c r="SC865"/>
      <c r="SD865"/>
      <c r="SE865"/>
      <c r="SF865"/>
      <c r="SG865"/>
      <c r="SH865"/>
      <c r="SI865"/>
      <c r="SJ865"/>
      <c r="SK865"/>
      <c r="SL865"/>
      <c r="SM865"/>
      <c r="SN865"/>
      <c r="SO865"/>
      <c r="SP865"/>
    </row>
    <row r="866" spans="1:510" ht="16.5" customHeight="1" x14ac:dyDescent="0.2">
      <c r="A866" s="20">
        <v>258</v>
      </c>
      <c r="B866" s="20" t="s">
        <v>62</v>
      </c>
      <c r="C866" s="20" t="s">
        <v>936</v>
      </c>
      <c r="D866" s="20" t="s">
        <v>38</v>
      </c>
      <c r="E866" s="20" t="s">
        <v>1345</v>
      </c>
      <c r="F866" s="22" t="s">
        <v>937</v>
      </c>
      <c r="G866" s="20" t="s">
        <v>84</v>
      </c>
      <c r="H866" s="20" t="s">
        <v>35</v>
      </c>
      <c r="I866" s="20" t="s">
        <v>81</v>
      </c>
      <c r="J866" s="22" t="s">
        <v>936</v>
      </c>
      <c r="K866" s="20"/>
      <c r="L866" s="20"/>
      <c r="M866" s="20"/>
      <c r="N866" s="20"/>
      <c r="O866" s="23"/>
      <c r="P866" s="23">
        <v>6000000</v>
      </c>
      <c r="Q866" s="24">
        <v>1</v>
      </c>
      <c r="R866" s="25">
        <v>45962</v>
      </c>
      <c r="S866" s="20" t="s">
        <v>83</v>
      </c>
      <c r="T866" s="26">
        <f t="shared" si="15"/>
        <v>6000000</v>
      </c>
      <c r="U866" s="27" t="s">
        <v>100</v>
      </c>
      <c r="V866" s="27" t="s">
        <v>100</v>
      </c>
      <c r="W866"/>
      <c r="X866"/>
      <c r="Y866"/>
      <c r="Z866"/>
      <c r="AA866"/>
      <c r="AB866"/>
      <c r="AC866"/>
      <c r="AD866"/>
      <c r="AE866"/>
      <c r="AF866"/>
      <c r="AG866"/>
      <c r="AH866"/>
      <c r="AI866"/>
      <c r="AJ866"/>
      <c r="AK866"/>
      <c r="AL866"/>
      <c r="AM866"/>
      <c r="AN866"/>
      <c r="AO866"/>
      <c r="AP866"/>
      <c r="AQ866"/>
      <c r="AR866"/>
      <c r="AS866"/>
      <c r="AT866"/>
      <c r="AU866"/>
      <c r="AV866"/>
      <c r="AW866"/>
      <c r="AX866"/>
      <c r="AY866"/>
      <c r="AZ866"/>
      <c r="BA866"/>
      <c r="BB866"/>
      <c r="BC866"/>
      <c r="BD866"/>
      <c r="BE866"/>
      <c r="BF866"/>
      <c r="BG866"/>
      <c r="BH866"/>
      <c r="BI866"/>
      <c r="BJ866"/>
      <c r="BK866"/>
      <c r="BL866"/>
      <c r="BM866"/>
      <c r="BN866"/>
      <c r="BO866"/>
      <c r="BP866"/>
      <c r="BQ866"/>
      <c r="BR866"/>
      <c r="BS866"/>
      <c r="BT866"/>
      <c r="BU866"/>
      <c r="BV866"/>
      <c r="BW866"/>
      <c r="BX866"/>
      <c r="BY866"/>
      <c r="BZ866"/>
      <c r="CA866"/>
      <c r="CB866"/>
      <c r="CC866"/>
      <c r="CD866"/>
      <c r="CE866"/>
      <c r="CF866"/>
      <c r="CG866"/>
      <c r="CH866"/>
      <c r="CI866"/>
      <c r="CJ866"/>
      <c r="CK866"/>
      <c r="CL866"/>
      <c r="CM866"/>
      <c r="CN866"/>
      <c r="CO866"/>
      <c r="CP866"/>
      <c r="CQ866"/>
      <c r="CR866"/>
      <c r="CS866"/>
      <c r="CT866"/>
      <c r="CU866"/>
      <c r="CV866"/>
      <c r="CW866"/>
      <c r="CX866"/>
      <c r="CY866"/>
      <c r="CZ866"/>
      <c r="DA866"/>
      <c r="DB866"/>
      <c r="DC866"/>
      <c r="DD866"/>
      <c r="DE866"/>
      <c r="DF866"/>
      <c r="DG866"/>
      <c r="DH866"/>
      <c r="DI866"/>
      <c r="DJ866"/>
      <c r="DK866"/>
      <c r="DL866"/>
      <c r="DM866"/>
      <c r="DN866"/>
      <c r="DO866"/>
      <c r="DP866"/>
      <c r="DQ866"/>
      <c r="DR866"/>
      <c r="DS866"/>
      <c r="DT866"/>
      <c r="DU866"/>
      <c r="DV866"/>
      <c r="DW866"/>
      <c r="DX866"/>
      <c r="DY866"/>
      <c r="DZ866"/>
      <c r="EA866"/>
      <c r="EB866"/>
      <c r="EC866"/>
      <c r="ED866"/>
      <c r="EE866"/>
      <c r="EF866"/>
      <c r="EG866"/>
      <c r="EH866"/>
      <c r="EI866"/>
      <c r="EJ866"/>
      <c r="EK866"/>
      <c r="EL866"/>
      <c r="EM866"/>
      <c r="EN866"/>
      <c r="EO866"/>
      <c r="EP866"/>
      <c r="EQ866"/>
      <c r="ER866"/>
      <c r="ES866"/>
      <c r="ET866"/>
      <c r="EU866"/>
      <c r="EV866"/>
      <c r="EW866"/>
      <c r="EX866"/>
      <c r="EY866"/>
      <c r="EZ866"/>
      <c r="FA866"/>
      <c r="FB866"/>
      <c r="FC866"/>
      <c r="FD866"/>
      <c r="FE866"/>
      <c r="FF866"/>
      <c r="FG866"/>
      <c r="FH866"/>
      <c r="FI866"/>
      <c r="FJ866"/>
      <c r="FK866"/>
      <c r="FL866"/>
      <c r="FM866"/>
      <c r="FN866"/>
      <c r="FO866"/>
      <c r="FP866"/>
      <c r="FQ866"/>
      <c r="FR866"/>
      <c r="FS866"/>
      <c r="FT866"/>
      <c r="FU866"/>
      <c r="FV866"/>
      <c r="FW866"/>
      <c r="FX866"/>
      <c r="FY866"/>
      <c r="FZ866"/>
      <c r="GA866"/>
      <c r="GB866"/>
      <c r="GC866"/>
      <c r="GD866"/>
      <c r="GE866"/>
      <c r="GF866"/>
      <c r="GG866"/>
      <c r="GH866"/>
      <c r="GI866"/>
      <c r="GJ866"/>
      <c r="GK866"/>
      <c r="GL866"/>
      <c r="GM866"/>
      <c r="GN866"/>
      <c r="GO866"/>
      <c r="GP866"/>
      <c r="GQ866"/>
      <c r="GR866"/>
      <c r="GS866"/>
      <c r="GT866"/>
      <c r="GU866"/>
      <c r="GV866"/>
      <c r="GW866"/>
      <c r="GX866"/>
      <c r="GY866"/>
      <c r="GZ866"/>
      <c r="HA866"/>
      <c r="HB866"/>
      <c r="HC866"/>
      <c r="HD866"/>
      <c r="HE866"/>
      <c r="HF866"/>
      <c r="HG866"/>
      <c r="HH866"/>
      <c r="HI866"/>
      <c r="HJ866"/>
      <c r="HK866"/>
      <c r="HL866"/>
      <c r="HM866"/>
      <c r="HN866"/>
      <c r="HO866"/>
      <c r="HP866"/>
      <c r="HQ866"/>
      <c r="HR866"/>
      <c r="HS866"/>
      <c r="HT866"/>
      <c r="HU866"/>
      <c r="HV866"/>
      <c r="HW866"/>
      <c r="HX866"/>
      <c r="HY866"/>
      <c r="HZ866"/>
      <c r="IA866"/>
      <c r="IB866"/>
      <c r="IC866"/>
      <c r="ID866"/>
      <c r="IE866"/>
      <c r="IF866"/>
      <c r="IG866"/>
      <c r="IH866"/>
      <c r="II866"/>
      <c r="IJ866"/>
      <c r="IK866"/>
      <c r="IL866"/>
      <c r="IM866"/>
      <c r="IN866"/>
      <c r="IO866"/>
      <c r="IP866"/>
      <c r="IQ866"/>
      <c r="IR866"/>
      <c r="IS866"/>
      <c r="IT866"/>
      <c r="IU866"/>
      <c r="IV866"/>
      <c r="IW866"/>
      <c r="IX866"/>
      <c r="IY866"/>
      <c r="IZ866"/>
      <c r="JA866"/>
      <c r="JB866"/>
      <c r="JC866"/>
      <c r="JD866"/>
      <c r="JE866"/>
      <c r="JF866"/>
      <c r="JG866"/>
      <c r="JH866"/>
      <c r="JI866"/>
      <c r="JJ866"/>
      <c r="JK866"/>
      <c r="JL866"/>
      <c r="JM866"/>
      <c r="JN866"/>
      <c r="JO866"/>
      <c r="JP866"/>
      <c r="JQ866"/>
      <c r="JR866"/>
      <c r="JS866"/>
      <c r="JT866"/>
      <c r="JU866"/>
      <c r="JV866"/>
      <c r="JW866"/>
      <c r="JX866"/>
      <c r="JY866"/>
      <c r="JZ866"/>
      <c r="KA866"/>
      <c r="KB866"/>
      <c r="KC866"/>
      <c r="KD866"/>
      <c r="KE866"/>
      <c r="KF866"/>
      <c r="KG866"/>
      <c r="KH866"/>
      <c r="KI866"/>
      <c r="KJ866"/>
      <c r="KK866"/>
      <c r="KL866"/>
      <c r="KM866"/>
      <c r="KN866"/>
      <c r="KO866"/>
      <c r="KP866"/>
      <c r="KQ866"/>
      <c r="KR866"/>
      <c r="KS866"/>
      <c r="KT866"/>
      <c r="KU866"/>
      <c r="KV866"/>
      <c r="KW866"/>
      <c r="KX866"/>
      <c r="KY866"/>
      <c r="KZ866"/>
      <c r="LA866"/>
      <c r="LB866"/>
      <c r="LC866"/>
      <c r="LD866"/>
      <c r="LE866"/>
      <c r="LF866"/>
      <c r="LG866"/>
      <c r="LH866"/>
      <c r="LI866"/>
      <c r="LJ866"/>
      <c r="LK866"/>
      <c r="LL866"/>
      <c r="LM866"/>
      <c r="LN866"/>
      <c r="LO866"/>
      <c r="LP866"/>
      <c r="LQ866"/>
      <c r="LR866"/>
      <c r="LS866"/>
      <c r="LT866"/>
      <c r="LU866"/>
      <c r="LV866"/>
      <c r="LW866"/>
      <c r="LX866"/>
      <c r="LY866"/>
      <c r="LZ866"/>
      <c r="MA866"/>
      <c r="MB866"/>
      <c r="MC866"/>
      <c r="MD866"/>
      <c r="ME866"/>
      <c r="MF866"/>
      <c r="MG866"/>
      <c r="MH866"/>
      <c r="MI866"/>
      <c r="MJ866"/>
      <c r="MK866"/>
      <c r="ML866"/>
      <c r="MM866"/>
      <c r="MN866"/>
      <c r="MO866"/>
      <c r="MP866"/>
      <c r="MQ866"/>
      <c r="MR866"/>
      <c r="MS866"/>
      <c r="MT866"/>
      <c r="MU866"/>
      <c r="MV866"/>
      <c r="MW866"/>
      <c r="MX866"/>
      <c r="MY866"/>
      <c r="MZ866"/>
      <c r="NA866"/>
      <c r="NB866"/>
      <c r="NC866"/>
      <c r="ND866"/>
      <c r="NE866"/>
      <c r="NF866"/>
      <c r="NG866"/>
      <c r="NH866"/>
      <c r="NI866"/>
      <c r="NJ866"/>
      <c r="NK866"/>
      <c r="NL866"/>
      <c r="NM866"/>
      <c r="NN866"/>
      <c r="NO866"/>
      <c r="NP866"/>
      <c r="NQ866"/>
      <c r="NR866"/>
      <c r="NS866"/>
      <c r="NT866"/>
      <c r="NU866"/>
      <c r="NV866"/>
      <c r="NW866"/>
      <c r="NX866"/>
      <c r="NY866"/>
      <c r="NZ866"/>
      <c r="OA866"/>
      <c r="OB866"/>
      <c r="OC866"/>
      <c r="OD866"/>
      <c r="OE866"/>
      <c r="OF866"/>
      <c r="OG866"/>
      <c r="OH866"/>
      <c r="OI866"/>
      <c r="OJ866"/>
      <c r="OK866"/>
      <c r="OL866"/>
      <c r="OM866"/>
      <c r="ON866"/>
      <c r="OO866"/>
      <c r="OP866"/>
      <c r="OQ866"/>
      <c r="OR866"/>
      <c r="OS866"/>
      <c r="OT866"/>
      <c r="OU866"/>
      <c r="OV866"/>
      <c r="OW866"/>
      <c r="OX866"/>
      <c r="OY866"/>
      <c r="OZ866"/>
      <c r="PA866"/>
      <c r="PB866"/>
      <c r="PC866"/>
      <c r="PD866"/>
      <c r="PE866"/>
      <c r="PF866"/>
      <c r="PG866"/>
      <c r="PH866"/>
      <c r="PI866"/>
      <c r="PJ866"/>
      <c r="PK866"/>
      <c r="PL866"/>
      <c r="PM866"/>
      <c r="PN866"/>
      <c r="PO866"/>
      <c r="PP866"/>
      <c r="PQ866"/>
      <c r="PR866"/>
      <c r="PS866"/>
      <c r="PT866"/>
      <c r="PU866"/>
      <c r="PV866"/>
      <c r="PW866"/>
      <c r="PX866"/>
      <c r="PY866"/>
      <c r="PZ866"/>
      <c r="QA866"/>
      <c r="QB866"/>
      <c r="QC866"/>
      <c r="QD866"/>
      <c r="QE866"/>
      <c r="QF866"/>
      <c r="QG866"/>
      <c r="QH866"/>
      <c r="QI866"/>
      <c r="QJ866"/>
      <c r="QK866"/>
      <c r="QL866"/>
      <c r="QM866"/>
      <c r="QN866"/>
      <c r="QO866"/>
      <c r="QP866"/>
      <c r="QQ866"/>
      <c r="QR866"/>
      <c r="QS866"/>
      <c r="QT866"/>
      <c r="QU866"/>
      <c r="QV866"/>
      <c r="QW866"/>
      <c r="QX866"/>
      <c r="QY866"/>
      <c r="QZ866"/>
      <c r="RA866"/>
      <c r="RB866"/>
      <c r="RC866"/>
      <c r="RD866"/>
      <c r="RE866"/>
      <c r="RF866"/>
      <c r="RG866"/>
      <c r="RH866"/>
      <c r="RI866"/>
      <c r="RJ866"/>
      <c r="RK866"/>
      <c r="RL866"/>
      <c r="RM866"/>
      <c r="RN866"/>
      <c r="RO866"/>
      <c r="RP866"/>
      <c r="RQ866"/>
      <c r="RR866"/>
      <c r="RS866"/>
      <c r="RT866"/>
      <c r="RU866"/>
      <c r="RV866"/>
      <c r="RW866"/>
      <c r="RX866"/>
      <c r="RY866"/>
      <c r="RZ866"/>
      <c r="SA866"/>
      <c r="SB866"/>
      <c r="SC866"/>
      <c r="SD866"/>
      <c r="SE866"/>
      <c r="SF866"/>
      <c r="SG866"/>
      <c r="SH866"/>
      <c r="SI866"/>
      <c r="SJ866"/>
      <c r="SK866"/>
      <c r="SL866"/>
      <c r="SM866"/>
      <c r="SN866"/>
      <c r="SO866"/>
      <c r="SP866"/>
    </row>
    <row r="867" spans="1:510" ht="16.5" customHeight="1" x14ac:dyDescent="0.2">
      <c r="A867" s="20">
        <v>259</v>
      </c>
      <c r="B867" s="20" t="s">
        <v>62</v>
      </c>
      <c r="C867" s="20" t="s">
        <v>936</v>
      </c>
      <c r="D867" s="20" t="s">
        <v>38</v>
      </c>
      <c r="E867" s="20" t="s">
        <v>1345</v>
      </c>
      <c r="F867" s="22" t="s">
        <v>937</v>
      </c>
      <c r="G867" s="20" t="s">
        <v>84</v>
      </c>
      <c r="H867" s="20" t="s">
        <v>35</v>
      </c>
      <c r="I867" s="20" t="s">
        <v>81</v>
      </c>
      <c r="J867" s="22" t="s">
        <v>936</v>
      </c>
      <c r="K867" s="20"/>
      <c r="L867" s="20"/>
      <c r="M867" s="20"/>
      <c r="N867" s="20"/>
      <c r="O867" s="23"/>
      <c r="P867" s="23">
        <v>6000000</v>
      </c>
      <c r="Q867" s="24">
        <v>1</v>
      </c>
      <c r="R867" s="25">
        <v>45992</v>
      </c>
      <c r="S867" s="20" t="s">
        <v>83</v>
      </c>
      <c r="T867" s="26">
        <f t="shared" si="15"/>
        <v>6000000</v>
      </c>
      <c r="U867" s="27" t="s">
        <v>100</v>
      </c>
      <c r="V867" s="27" t="s">
        <v>100</v>
      </c>
      <c r="W867"/>
      <c r="X867"/>
      <c r="Y867"/>
      <c r="Z867"/>
      <c r="AA867"/>
      <c r="AB867"/>
      <c r="AC867"/>
      <c r="AD867"/>
      <c r="AE867"/>
      <c r="AF867"/>
      <c r="AG867"/>
      <c r="AH867"/>
      <c r="AI867"/>
      <c r="AJ867"/>
      <c r="AK867"/>
      <c r="AL867"/>
      <c r="AM867"/>
      <c r="AN867"/>
      <c r="AO867"/>
      <c r="AP867"/>
      <c r="AQ867"/>
      <c r="AR867"/>
      <c r="AS867"/>
      <c r="AT867"/>
      <c r="AU867"/>
      <c r="AV867"/>
      <c r="AW867"/>
      <c r="AX867"/>
      <c r="AY867"/>
      <c r="AZ867"/>
      <c r="BA867"/>
      <c r="BB867"/>
      <c r="BC867"/>
      <c r="BD867"/>
      <c r="BE867"/>
      <c r="BF867"/>
      <c r="BG867"/>
      <c r="BH867"/>
      <c r="BI867"/>
      <c r="BJ867"/>
      <c r="BK867"/>
      <c r="BL867"/>
      <c r="BM867"/>
      <c r="BN867"/>
      <c r="BO867"/>
      <c r="BP867"/>
      <c r="BQ867"/>
      <c r="BR867"/>
      <c r="BS867"/>
      <c r="BT867"/>
      <c r="BU867"/>
      <c r="BV867"/>
      <c r="BW867"/>
      <c r="BX867"/>
      <c r="BY867"/>
      <c r="BZ867"/>
      <c r="CA867"/>
      <c r="CB867"/>
      <c r="CC867"/>
      <c r="CD867"/>
      <c r="CE867"/>
      <c r="CF867"/>
      <c r="CG867"/>
      <c r="CH867"/>
      <c r="CI867"/>
      <c r="CJ867"/>
      <c r="CK867"/>
      <c r="CL867"/>
      <c r="CM867"/>
      <c r="CN867"/>
      <c r="CO867"/>
      <c r="CP867"/>
      <c r="CQ867"/>
      <c r="CR867"/>
      <c r="CS867"/>
      <c r="CT867"/>
      <c r="CU867"/>
      <c r="CV867"/>
      <c r="CW867"/>
      <c r="CX867"/>
      <c r="CY867"/>
      <c r="CZ867"/>
      <c r="DA867"/>
      <c r="DB867"/>
      <c r="DC867"/>
      <c r="DD867"/>
      <c r="DE867"/>
      <c r="DF867"/>
      <c r="DG867"/>
      <c r="DH867"/>
      <c r="DI867"/>
      <c r="DJ867"/>
      <c r="DK867"/>
      <c r="DL867"/>
      <c r="DM867"/>
      <c r="DN867"/>
      <c r="DO867"/>
      <c r="DP867"/>
      <c r="DQ867"/>
      <c r="DR867"/>
      <c r="DS867"/>
      <c r="DT867"/>
      <c r="DU867"/>
      <c r="DV867"/>
      <c r="DW867"/>
      <c r="DX867"/>
      <c r="DY867"/>
      <c r="DZ867"/>
      <c r="EA867"/>
      <c r="EB867"/>
      <c r="EC867"/>
      <c r="ED867"/>
      <c r="EE867"/>
      <c r="EF867"/>
      <c r="EG867"/>
      <c r="EH867"/>
      <c r="EI867"/>
      <c r="EJ867"/>
      <c r="EK867"/>
      <c r="EL867"/>
      <c r="EM867"/>
      <c r="EN867"/>
      <c r="EO867"/>
      <c r="EP867"/>
      <c r="EQ867"/>
      <c r="ER867"/>
      <c r="ES867"/>
      <c r="ET867"/>
      <c r="EU867"/>
      <c r="EV867"/>
      <c r="EW867"/>
      <c r="EX867"/>
      <c r="EY867"/>
      <c r="EZ867"/>
      <c r="FA867"/>
      <c r="FB867"/>
      <c r="FC867"/>
      <c r="FD867"/>
      <c r="FE867"/>
      <c r="FF867"/>
      <c r="FG867"/>
      <c r="FH867"/>
      <c r="FI867"/>
      <c r="FJ867"/>
      <c r="FK867"/>
      <c r="FL867"/>
      <c r="FM867"/>
      <c r="FN867"/>
      <c r="FO867"/>
      <c r="FP867"/>
      <c r="FQ867"/>
      <c r="FR867"/>
      <c r="FS867"/>
      <c r="FT867"/>
      <c r="FU867"/>
      <c r="FV867"/>
      <c r="FW867"/>
      <c r="FX867"/>
      <c r="FY867"/>
      <c r="FZ867"/>
      <c r="GA867"/>
      <c r="GB867"/>
      <c r="GC867"/>
      <c r="GD867"/>
      <c r="GE867"/>
      <c r="GF867"/>
      <c r="GG867"/>
      <c r="GH867"/>
      <c r="GI867"/>
      <c r="GJ867"/>
      <c r="GK867"/>
      <c r="GL867"/>
      <c r="GM867"/>
      <c r="GN867"/>
      <c r="GO867"/>
      <c r="GP867"/>
      <c r="GQ867"/>
      <c r="GR867"/>
      <c r="GS867"/>
      <c r="GT867"/>
      <c r="GU867"/>
      <c r="GV867"/>
      <c r="GW867"/>
      <c r="GX867"/>
      <c r="GY867"/>
      <c r="GZ867"/>
      <c r="HA867"/>
      <c r="HB867"/>
      <c r="HC867"/>
      <c r="HD867"/>
      <c r="HE867"/>
      <c r="HF867"/>
      <c r="HG867"/>
      <c r="HH867"/>
      <c r="HI867"/>
      <c r="HJ867"/>
      <c r="HK867"/>
      <c r="HL867"/>
      <c r="HM867"/>
      <c r="HN867"/>
      <c r="HO867"/>
      <c r="HP867"/>
      <c r="HQ867"/>
      <c r="HR867"/>
      <c r="HS867"/>
      <c r="HT867"/>
      <c r="HU867"/>
      <c r="HV867"/>
      <c r="HW867"/>
      <c r="HX867"/>
      <c r="HY867"/>
      <c r="HZ867"/>
      <c r="IA867"/>
      <c r="IB867"/>
      <c r="IC867"/>
      <c r="ID867"/>
      <c r="IE867"/>
      <c r="IF867"/>
      <c r="IG867"/>
      <c r="IH867"/>
      <c r="II867"/>
      <c r="IJ867"/>
      <c r="IK867"/>
      <c r="IL867"/>
      <c r="IM867"/>
      <c r="IN867"/>
      <c r="IO867"/>
      <c r="IP867"/>
      <c r="IQ867"/>
      <c r="IR867"/>
      <c r="IS867"/>
      <c r="IT867"/>
      <c r="IU867"/>
      <c r="IV867"/>
      <c r="IW867"/>
      <c r="IX867"/>
      <c r="IY867"/>
      <c r="IZ867"/>
      <c r="JA867"/>
      <c r="JB867"/>
      <c r="JC867"/>
      <c r="JD867"/>
      <c r="JE867"/>
      <c r="JF867"/>
      <c r="JG867"/>
      <c r="JH867"/>
      <c r="JI867"/>
      <c r="JJ867"/>
      <c r="JK867"/>
      <c r="JL867"/>
      <c r="JM867"/>
      <c r="JN867"/>
      <c r="JO867"/>
      <c r="JP867"/>
      <c r="JQ867"/>
      <c r="JR867"/>
      <c r="JS867"/>
      <c r="JT867"/>
      <c r="JU867"/>
      <c r="JV867"/>
      <c r="JW867"/>
      <c r="JX867"/>
      <c r="JY867"/>
      <c r="JZ867"/>
      <c r="KA867"/>
      <c r="KB867"/>
      <c r="KC867"/>
      <c r="KD867"/>
      <c r="KE867"/>
      <c r="KF867"/>
      <c r="KG867"/>
      <c r="KH867"/>
      <c r="KI867"/>
      <c r="KJ867"/>
      <c r="KK867"/>
      <c r="KL867"/>
      <c r="KM867"/>
      <c r="KN867"/>
      <c r="KO867"/>
      <c r="KP867"/>
      <c r="KQ867"/>
      <c r="KR867"/>
      <c r="KS867"/>
      <c r="KT867"/>
      <c r="KU867"/>
      <c r="KV867"/>
      <c r="KW867"/>
      <c r="KX867"/>
      <c r="KY867"/>
      <c r="KZ867"/>
      <c r="LA867"/>
      <c r="LB867"/>
      <c r="LC867"/>
      <c r="LD867"/>
      <c r="LE867"/>
      <c r="LF867"/>
      <c r="LG867"/>
      <c r="LH867"/>
      <c r="LI867"/>
      <c r="LJ867"/>
      <c r="LK867"/>
      <c r="LL867"/>
      <c r="LM867"/>
      <c r="LN867"/>
      <c r="LO867"/>
      <c r="LP867"/>
      <c r="LQ867"/>
      <c r="LR867"/>
      <c r="LS867"/>
      <c r="LT867"/>
      <c r="LU867"/>
      <c r="LV867"/>
      <c r="LW867"/>
      <c r="LX867"/>
      <c r="LY867"/>
      <c r="LZ867"/>
      <c r="MA867"/>
      <c r="MB867"/>
      <c r="MC867"/>
      <c r="MD867"/>
      <c r="ME867"/>
      <c r="MF867"/>
      <c r="MG867"/>
      <c r="MH867"/>
      <c r="MI867"/>
      <c r="MJ867"/>
      <c r="MK867"/>
      <c r="ML867"/>
      <c r="MM867"/>
      <c r="MN867"/>
      <c r="MO867"/>
      <c r="MP867"/>
      <c r="MQ867"/>
      <c r="MR867"/>
      <c r="MS867"/>
      <c r="MT867"/>
      <c r="MU867"/>
      <c r="MV867"/>
      <c r="MW867"/>
      <c r="MX867"/>
      <c r="MY867"/>
      <c r="MZ867"/>
      <c r="NA867"/>
      <c r="NB867"/>
      <c r="NC867"/>
      <c r="ND867"/>
      <c r="NE867"/>
      <c r="NF867"/>
      <c r="NG867"/>
      <c r="NH867"/>
      <c r="NI867"/>
      <c r="NJ867"/>
      <c r="NK867"/>
      <c r="NL867"/>
      <c r="NM867"/>
      <c r="NN867"/>
      <c r="NO867"/>
      <c r="NP867"/>
      <c r="NQ867"/>
      <c r="NR867"/>
      <c r="NS867"/>
      <c r="NT867"/>
      <c r="NU867"/>
      <c r="NV867"/>
      <c r="NW867"/>
      <c r="NX867"/>
      <c r="NY867"/>
      <c r="NZ867"/>
      <c r="OA867"/>
      <c r="OB867"/>
      <c r="OC867"/>
      <c r="OD867"/>
      <c r="OE867"/>
      <c r="OF867"/>
      <c r="OG867"/>
      <c r="OH867"/>
      <c r="OI867"/>
      <c r="OJ867"/>
      <c r="OK867"/>
      <c r="OL867"/>
      <c r="OM867"/>
      <c r="ON867"/>
      <c r="OO867"/>
      <c r="OP867"/>
      <c r="OQ867"/>
      <c r="OR867"/>
      <c r="OS867"/>
      <c r="OT867"/>
      <c r="OU867"/>
      <c r="OV867"/>
      <c r="OW867"/>
      <c r="OX867"/>
      <c r="OY867"/>
      <c r="OZ867"/>
      <c r="PA867"/>
      <c r="PB867"/>
      <c r="PC867"/>
      <c r="PD867"/>
      <c r="PE867"/>
      <c r="PF867"/>
      <c r="PG867"/>
      <c r="PH867"/>
      <c r="PI867"/>
      <c r="PJ867"/>
      <c r="PK867"/>
      <c r="PL867"/>
      <c r="PM867"/>
      <c r="PN867"/>
      <c r="PO867"/>
      <c r="PP867"/>
      <c r="PQ867"/>
      <c r="PR867"/>
      <c r="PS867"/>
      <c r="PT867"/>
      <c r="PU867"/>
      <c r="PV867"/>
      <c r="PW867"/>
      <c r="PX867"/>
      <c r="PY867"/>
      <c r="PZ867"/>
      <c r="QA867"/>
      <c r="QB867"/>
      <c r="QC867"/>
      <c r="QD867"/>
      <c r="QE867"/>
      <c r="QF867"/>
      <c r="QG867"/>
      <c r="QH867"/>
      <c r="QI867"/>
      <c r="QJ867"/>
      <c r="QK867"/>
      <c r="QL867"/>
      <c r="QM867"/>
      <c r="QN867"/>
      <c r="QO867"/>
      <c r="QP867"/>
      <c r="QQ867"/>
      <c r="QR867"/>
      <c r="QS867"/>
      <c r="QT867"/>
      <c r="QU867"/>
      <c r="QV867"/>
      <c r="QW867"/>
      <c r="QX867"/>
      <c r="QY867"/>
      <c r="QZ867"/>
      <c r="RA867"/>
      <c r="RB867"/>
      <c r="RC867"/>
      <c r="RD867"/>
      <c r="RE867"/>
      <c r="RF867"/>
      <c r="RG867"/>
      <c r="RH867"/>
      <c r="RI867"/>
      <c r="RJ867"/>
      <c r="RK867"/>
      <c r="RL867"/>
      <c r="RM867"/>
      <c r="RN867"/>
      <c r="RO867"/>
      <c r="RP867"/>
      <c r="RQ867"/>
      <c r="RR867"/>
      <c r="RS867"/>
      <c r="RT867"/>
      <c r="RU867"/>
      <c r="RV867"/>
      <c r="RW867"/>
      <c r="RX867"/>
      <c r="RY867"/>
      <c r="RZ867"/>
      <c r="SA867"/>
      <c r="SB867"/>
      <c r="SC867"/>
      <c r="SD867"/>
      <c r="SE867"/>
      <c r="SF867"/>
      <c r="SG867"/>
      <c r="SH867"/>
      <c r="SI867"/>
      <c r="SJ867"/>
      <c r="SK867"/>
      <c r="SL867"/>
      <c r="SM867"/>
      <c r="SN867"/>
      <c r="SO867"/>
      <c r="SP867"/>
    </row>
    <row r="868" spans="1:510" ht="16.5" customHeight="1" x14ac:dyDescent="0.2">
      <c r="A868" s="20">
        <v>260</v>
      </c>
      <c r="B868" s="20" t="s">
        <v>62</v>
      </c>
      <c r="C868" s="20" t="s">
        <v>933</v>
      </c>
      <c r="D868" s="20" t="s">
        <v>38</v>
      </c>
      <c r="E868" s="20" t="s">
        <v>225</v>
      </c>
      <c r="F868" s="22" t="s">
        <v>938</v>
      </c>
      <c r="G868" s="20" t="s">
        <v>25</v>
      </c>
      <c r="H868" s="20" t="s">
        <v>225</v>
      </c>
      <c r="I868" s="20" t="s">
        <v>81</v>
      </c>
      <c r="J868" s="22" t="s">
        <v>933</v>
      </c>
      <c r="K868" s="20"/>
      <c r="L868" s="20"/>
      <c r="M868" s="20"/>
      <c r="N868" s="20"/>
      <c r="O868" s="23"/>
      <c r="P868" s="23">
        <v>34188482</v>
      </c>
      <c r="Q868" s="24">
        <v>1</v>
      </c>
      <c r="R868" s="25">
        <v>45658</v>
      </c>
      <c r="S868" s="20" t="s">
        <v>83</v>
      </c>
      <c r="T868" s="26">
        <f t="shared" si="15"/>
        <v>34188482</v>
      </c>
      <c r="U868" s="27" t="s">
        <v>100</v>
      </c>
      <c r="V868" s="27" t="s">
        <v>100</v>
      </c>
      <c r="W868"/>
      <c r="X868"/>
      <c r="Y868"/>
      <c r="Z868"/>
      <c r="AA868"/>
      <c r="AB868"/>
      <c r="AC868"/>
      <c r="AD868"/>
      <c r="AE868"/>
      <c r="AF868"/>
      <c r="AG868"/>
      <c r="AH868"/>
      <c r="AI868"/>
      <c r="AJ868"/>
      <c r="AK868"/>
      <c r="AL868"/>
      <c r="AM868"/>
      <c r="AN868"/>
      <c r="AO868"/>
      <c r="AP868"/>
      <c r="AQ868"/>
      <c r="AR868"/>
      <c r="AS868"/>
      <c r="AT868"/>
      <c r="AU868"/>
      <c r="AV868"/>
      <c r="AW868"/>
      <c r="AX868"/>
      <c r="AY868"/>
      <c r="AZ868"/>
      <c r="BA868"/>
      <c r="BB868"/>
      <c r="BC868"/>
      <c r="BD868"/>
      <c r="BE868"/>
      <c r="BF868"/>
      <c r="BG868"/>
      <c r="BH868"/>
      <c r="BI868"/>
      <c r="BJ868"/>
      <c r="BK868"/>
      <c r="BL868"/>
      <c r="BM868"/>
      <c r="BN868"/>
      <c r="BO868"/>
      <c r="BP868"/>
      <c r="BQ868"/>
      <c r="BR868"/>
      <c r="BS868"/>
      <c r="BT868"/>
      <c r="BU868"/>
      <c r="BV868"/>
      <c r="BW868"/>
      <c r="BX868"/>
      <c r="BY868"/>
      <c r="BZ868"/>
      <c r="CA868"/>
      <c r="CB868"/>
      <c r="CC868"/>
      <c r="CD868"/>
      <c r="CE868"/>
      <c r="CF868"/>
      <c r="CG868"/>
      <c r="CH868"/>
      <c r="CI868"/>
      <c r="CJ868"/>
      <c r="CK868"/>
      <c r="CL868"/>
      <c r="CM868"/>
      <c r="CN868"/>
      <c r="CO868"/>
      <c r="CP868"/>
      <c r="CQ868"/>
      <c r="CR868"/>
      <c r="CS868"/>
      <c r="CT868"/>
      <c r="CU868"/>
      <c r="CV868"/>
      <c r="CW868"/>
      <c r="CX868"/>
      <c r="CY868"/>
      <c r="CZ868"/>
      <c r="DA868"/>
      <c r="DB868"/>
      <c r="DC868"/>
      <c r="DD868"/>
      <c r="DE868"/>
      <c r="DF868"/>
      <c r="DG868"/>
      <c r="DH868"/>
      <c r="DI868"/>
      <c r="DJ868"/>
      <c r="DK868"/>
      <c r="DL868"/>
      <c r="DM868"/>
      <c r="DN868"/>
      <c r="DO868"/>
      <c r="DP868"/>
      <c r="DQ868"/>
      <c r="DR868"/>
      <c r="DS868"/>
      <c r="DT868"/>
      <c r="DU868"/>
      <c r="DV868"/>
      <c r="DW868"/>
      <c r="DX868"/>
      <c r="DY868"/>
      <c r="DZ868"/>
      <c r="EA868"/>
      <c r="EB868"/>
      <c r="EC868"/>
      <c r="ED868"/>
      <c r="EE868"/>
      <c r="EF868"/>
      <c r="EG868"/>
      <c r="EH868"/>
      <c r="EI868"/>
      <c r="EJ868"/>
      <c r="EK868"/>
      <c r="EL868"/>
      <c r="EM868"/>
      <c r="EN868"/>
      <c r="EO868"/>
      <c r="EP868"/>
      <c r="EQ868"/>
      <c r="ER868"/>
      <c r="ES868"/>
      <c r="ET868"/>
      <c r="EU868"/>
      <c r="EV868"/>
      <c r="EW868"/>
      <c r="EX868"/>
      <c r="EY868"/>
      <c r="EZ868"/>
      <c r="FA868"/>
      <c r="FB868"/>
      <c r="FC868"/>
      <c r="FD868"/>
      <c r="FE868"/>
      <c r="FF868"/>
      <c r="FG868"/>
      <c r="FH868"/>
      <c r="FI868"/>
      <c r="FJ868"/>
      <c r="FK868"/>
      <c r="FL868"/>
      <c r="FM868"/>
      <c r="FN868"/>
      <c r="FO868"/>
      <c r="FP868"/>
      <c r="FQ868"/>
      <c r="FR868"/>
      <c r="FS868"/>
      <c r="FT868"/>
      <c r="FU868"/>
      <c r="FV868"/>
      <c r="FW868"/>
      <c r="FX868"/>
      <c r="FY868"/>
      <c r="FZ868"/>
      <c r="GA868"/>
      <c r="GB868"/>
      <c r="GC868"/>
      <c r="GD868"/>
      <c r="GE868"/>
      <c r="GF868"/>
      <c r="GG868"/>
      <c r="GH868"/>
      <c r="GI868"/>
      <c r="GJ868"/>
      <c r="GK868"/>
      <c r="GL868"/>
      <c r="GM868"/>
      <c r="GN868"/>
      <c r="GO868"/>
      <c r="GP868"/>
      <c r="GQ868"/>
      <c r="GR868"/>
      <c r="GS868"/>
      <c r="GT868"/>
      <c r="GU868"/>
      <c r="GV868"/>
      <c r="GW868"/>
      <c r="GX868"/>
      <c r="GY868"/>
      <c r="GZ868"/>
      <c r="HA868"/>
      <c r="HB868"/>
      <c r="HC868"/>
      <c r="HD868"/>
      <c r="HE868"/>
      <c r="HF868"/>
      <c r="HG868"/>
      <c r="HH868"/>
      <c r="HI868"/>
      <c r="HJ868"/>
      <c r="HK868"/>
      <c r="HL868"/>
      <c r="HM868"/>
      <c r="HN868"/>
      <c r="HO868"/>
      <c r="HP868"/>
      <c r="HQ868"/>
      <c r="HR868"/>
      <c r="HS868"/>
      <c r="HT868"/>
      <c r="HU868"/>
      <c r="HV868"/>
      <c r="HW868"/>
      <c r="HX868"/>
      <c r="HY868"/>
      <c r="HZ868"/>
      <c r="IA868"/>
      <c r="IB868"/>
      <c r="IC868"/>
      <c r="ID868"/>
      <c r="IE868"/>
      <c r="IF868"/>
      <c r="IG868"/>
      <c r="IH868"/>
      <c r="II868"/>
      <c r="IJ868"/>
      <c r="IK868"/>
      <c r="IL868"/>
      <c r="IM868"/>
      <c r="IN868"/>
      <c r="IO868"/>
      <c r="IP868"/>
      <c r="IQ868"/>
      <c r="IR868"/>
      <c r="IS868"/>
      <c r="IT868"/>
      <c r="IU868"/>
      <c r="IV868"/>
      <c r="IW868"/>
      <c r="IX868"/>
      <c r="IY868"/>
      <c r="IZ868"/>
      <c r="JA868"/>
      <c r="JB868"/>
      <c r="JC868"/>
      <c r="JD868"/>
      <c r="JE868"/>
      <c r="JF868"/>
      <c r="JG868"/>
      <c r="JH868"/>
      <c r="JI868"/>
      <c r="JJ868"/>
      <c r="JK868"/>
      <c r="JL868"/>
      <c r="JM868"/>
      <c r="JN868"/>
      <c r="JO868"/>
      <c r="JP868"/>
      <c r="JQ868"/>
      <c r="JR868"/>
      <c r="JS868"/>
      <c r="JT868"/>
      <c r="JU868"/>
      <c r="JV868"/>
      <c r="JW868"/>
      <c r="JX868"/>
      <c r="JY868"/>
      <c r="JZ868"/>
      <c r="KA868"/>
      <c r="KB868"/>
      <c r="KC868"/>
      <c r="KD868"/>
      <c r="KE868"/>
      <c r="KF868"/>
      <c r="KG868"/>
      <c r="KH868"/>
      <c r="KI868"/>
      <c r="KJ868"/>
      <c r="KK868"/>
      <c r="KL868"/>
      <c r="KM868"/>
      <c r="KN868"/>
      <c r="KO868"/>
      <c r="KP868"/>
      <c r="KQ868"/>
      <c r="KR868"/>
      <c r="KS868"/>
      <c r="KT868"/>
      <c r="KU868"/>
      <c r="KV868"/>
      <c r="KW868"/>
      <c r="KX868"/>
      <c r="KY868"/>
      <c r="KZ868"/>
      <c r="LA868"/>
      <c r="LB868"/>
      <c r="LC868"/>
      <c r="LD868"/>
      <c r="LE868"/>
      <c r="LF868"/>
      <c r="LG868"/>
      <c r="LH868"/>
      <c r="LI868"/>
      <c r="LJ868"/>
      <c r="LK868"/>
      <c r="LL868"/>
      <c r="LM868"/>
      <c r="LN868"/>
      <c r="LO868"/>
      <c r="LP868"/>
      <c r="LQ868"/>
      <c r="LR868"/>
      <c r="LS868"/>
      <c r="LT868"/>
      <c r="LU868"/>
      <c r="LV868"/>
      <c r="LW868"/>
      <c r="LX868"/>
      <c r="LY868"/>
      <c r="LZ868"/>
      <c r="MA868"/>
      <c r="MB868"/>
      <c r="MC868"/>
      <c r="MD868"/>
      <c r="ME868"/>
      <c r="MF868"/>
      <c r="MG868"/>
      <c r="MH868"/>
      <c r="MI868"/>
      <c r="MJ868"/>
      <c r="MK868"/>
      <c r="ML868"/>
      <c r="MM868"/>
      <c r="MN868"/>
      <c r="MO868"/>
      <c r="MP868"/>
      <c r="MQ868"/>
      <c r="MR868"/>
      <c r="MS868"/>
      <c r="MT868"/>
      <c r="MU868"/>
      <c r="MV868"/>
      <c r="MW868"/>
      <c r="MX868"/>
      <c r="MY868"/>
      <c r="MZ868"/>
      <c r="NA868"/>
      <c r="NB868"/>
      <c r="NC868"/>
      <c r="ND868"/>
      <c r="NE868"/>
      <c r="NF868"/>
      <c r="NG868"/>
      <c r="NH868"/>
      <c r="NI868"/>
      <c r="NJ868"/>
      <c r="NK868"/>
      <c r="NL868"/>
      <c r="NM868"/>
      <c r="NN868"/>
      <c r="NO868"/>
      <c r="NP868"/>
      <c r="NQ868"/>
      <c r="NR868"/>
      <c r="NS868"/>
      <c r="NT868"/>
      <c r="NU868"/>
      <c r="NV868"/>
      <c r="NW868"/>
      <c r="NX868"/>
      <c r="NY868"/>
      <c r="NZ868"/>
      <c r="OA868"/>
      <c r="OB868"/>
      <c r="OC868"/>
      <c r="OD868"/>
      <c r="OE868"/>
      <c r="OF868"/>
      <c r="OG868"/>
      <c r="OH868"/>
      <c r="OI868"/>
      <c r="OJ868"/>
      <c r="OK868"/>
      <c r="OL868"/>
      <c r="OM868"/>
      <c r="ON868"/>
      <c r="OO868"/>
      <c r="OP868"/>
      <c r="OQ868"/>
      <c r="OR868"/>
      <c r="OS868"/>
      <c r="OT868"/>
      <c r="OU868"/>
      <c r="OV868"/>
      <c r="OW868"/>
      <c r="OX868"/>
      <c r="OY868"/>
      <c r="OZ868"/>
      <c r="PA868"/>
      <c r="PB868"/>
      <c r="PC868"/>
      <c r="PD868"/>
      <c r="PE868"/>
      <c r="PF868"/>
      <c r="PG868"/>
      <c r="PH868"/>
      <c r="PI868"/>
      <c r="PJ868"/>
      <c r="PK868"/>
      <c r="PL868"/>
      <c r="PM868"/>
      <c r="PN868"/>
      <c r="PO868"/>
      <c r="PP868"/>
      <c r="PQ868"/>
      <c r="PR868"/>
      <c r="PS868"/>
      <c r="PT868"/>
      <c r="PU868"/>
      <c r="PV868"/>
      <c r="PW868"/>
      <c r="PX868"/>
      <c r="PY868"/>
      <c r="PZ868"/>
      <c r="QA868"/>
      <c r="QB868"/>
      <c r="QC868"/>
      <c r="QD868"/>
      <c r="QE868"/>
      <c r="QF868"/>
      <c r="QG868"/>
      <c r="QH868"/>
      <c r="QI868"/>
      <c r="QJ868"/>
      <c r="QK868"/>
      <c r="QL868"/>
      <c r="QM868"/>
      <c r="QN868"/>
      <c r="QO868"/>
      <c r="QP868"/>
      <c r="QQ868"/>
      <c r="QR868"/>
      <c r="QS868"/>
      <c r="QT868"/>
      <c r="QU868"/>
      <c r="QV868"/>
      <c r="QW868"/>
      <c r="QX868"/>
      <c r="QY868"/>
      <c r="QZ868"/>
      <c r="RA868"/>
      <c r="RB868"/>
      <c r="RC868"/>
      <c r="RD868"/>
      <c r="RE868"/>
      <c r="RF868"/>
      <c r="RG868"/>
      <c r="RH868"/>
      <c r="RI868"/>
      <c r="RJ868"/>
      <c r="RK868"/>
      <c r="RL868"/>
      <c r="RM868"/>
      <c r="RN868"/>
      <c r="RO868"/>
      <c r="RP868"/>
      <c r="RQ868"/>
      <c r="RR868"/>
      <c r="RS868"/>
      <c r="RT868"/>
      <c r="RU868"/>
      <c r="RV868"/>
      <c r="RW868"/>
      <c r="RX868"/>
      <c r="RY868"/>
      <c r="RZ868"/>
      <c r="SA868"/>
      <c r="SB868"/>
      <c r="SC868"/>
      <c r="SD868"/>
      <c r="SE868"/>
      <c r="SF868"/>
      <c r="SG868"/>
      <c r="SH868"/>
      <c r="SI868"/>
      <c r="SJ868"/>
      <c r="SK868"/>
      <c r="SL868"/>
      <c r="SM868"/>
      <c r="SN868"/>
      <c r="SO868"/>
      <c r="SP868"/>
    </row>
    <row r="869" spans="1:510" ht="16.5" customHeight="1" x14ac:dyDescent="0.2">
      <c r="A869" s="20">
        <v>261</v>
      </c>
      <c r="B869" s="20" t="s">
        <v>62</v>
      </c>
      <c r="C869" s="20" t="s">
        <v>933</v>
      </c>
      <c r="D869" s="20" t="s">
        <v>38</v>
      </c>
      <c r="E869" s="20" t="s">
        <v>225</v>
      </c>
      <c r="F869" s="22" t="s">
        <v>938</v>
      </c>
      <c r="G869" s="20" t="s">
        <v>25</v>
      </c>
      <c r="H869" s="20" t="s">
        <v>225</v>
      </c>
      <c r="I869" s="20" t="s">
        <v>81</v>
      </c>
      <c r="J869" s="22" t="s">
        <v>933</v>
      </c>
      <c r="K869" s="20"/>
      <c r="L869" s="20"/>
      <c r="M869" s="20"/>
      <c r="N869" s="20"/>
      <c r="O869" s="23"/>
      <c r="P869" s="23">
        <v>34188482</v>
      </c>
      <c r="Q869" s="24">
        <v>1</v>
      </c>
      <c r="R869" s="25">
        <v>45689</v>
      </c>
      <c r="S869" s="20" t="s">
        <v>83</v>
      </c>
      <c r="T869" s="26">
        <f t="shared" si="15"/>
        <v>34188482</v>
      </c>
      <c r="U869" s="27" t="s">
        <v>100</v>
      </c>
      <c r="V869" s="27" t="s">
        <v>100</v>
      </c>
      <c r="W869"/>
      <c r="X869"/>
      <c r="Y869"/>
      <c r="Z869"/>
      <c r="AA869"/>
      <c r="AB869"/>
      <c r="AC869"/>
      <c r="AD869"/>
      <c r="AE869"/>
      <c r="AF869"/>
      <c r="AG869"/>
      <c r="AH869"/>
      <c r="AI869"/>
      <c r="AJ869"/>
      <c r="AK869"/>
      <c r="AL869"/>
      <c r="AM869"/>
      <c r="AN869"/>
      <c r="AO869"/>
      <c r="AP869"/>
      <c r="AQ869"/>
      <c r="AR869"/>
      <c r="AS869"/>
      <c r="AT869"/>
      <c r="AU869"/>
      <c r="AV869"/>
      <c r="AW869"/>
      <c r="AX869"/>
      <c r="AY869"/>
      <c r="AZ869"/>
      <c r="BA869"/>
      <c r="BB869"/>
      <c r="BC869"/>
      <c r="BD869"/>
      <c r="BE869"/>
      <c r="BF869"/>
      <c r="BG869"/>
      <c r="BH869"/>
      <c r="BI869"/>
      <c r="BJ869"/>
      <c r="BK869"/>
      <c r="BL869"/>
      <c r="BM869"/>
      <c r="BN869"/>
      <c r="BO869"/>
      <c r="BP869"/>
      <c r="BQ869"/>
      <c r="BR869"/>
      <c r="BS869"/>
      <c r="BT869"/>
      <c r="BU869"/>
      <c r="BV869"/>
      <c r="BW869"/>
      <c r="BX869"/>
      <c r="BY869"/>
      <c r="BZ869"/>
      <c r="CA869"/>
      <c r="CB869"/>
      <c r="CC869"/>
      <c r="CD869"/>
      <c r="CE869"/>
      <c r="CF869"/>
      <c r="CG869"/>
      <c r="CH869"/>
      <c r="CI869"/>
      <c r="CJ869"/>
      <c r="CK869"/>
      <c r="CL869"/>
      <c r="CM869"/>
      <c r="CN869"/>
      <c r="CO869"/>
      <c r="CP869"/>
      <c r="CQ869"/>
      <c r="CR869"/>
      <c r="CS869"/>
      <c r="CT869"/>
      <c r="CU869"/>
      <c r="CV869"/>
      <c r="CW869"/>
      <c r="CX869"/>
      <c r="CY869"/>
      <c r="CZ869"/>
      <c r="DA869"/>
      <c r="DB869"/>
      <c r="DC869"/>
      <c r="DD869"/>
      <c r="DE869"/>
      <c r="DF869"/>
      <c r="DG869"/>
      <c r="DH869"/>
      <c r="DI869"/>
      <c r="DJ869"/>
      <c r="DK869"/>
      <c r="DL869"/>
      <c r="DM869"/>
      <c r="DN869"/>
      <c r="DO869"/>
      <c r="DP869"/>
      <c r="DQ869"/>
      <c r="DR869"/>
      <c r="DS869"/>
      <c r="DT869"/>
      <c r="DU869"/>
      <c r="DV869"/>
      <c r="DW869"/>
      <c r="DX869"/>
      <c r="DY869"/>
      <c r="DZ869"/>
      <c r="EA869"/>
      <c r="EB869"/>
      <c r="EC869"/>
      <c r="ED869"/>
      <c r="EE869"/>
      <c r="EF869"/>
      <c r="EG869"/>
      <c r="EH869"/>
      <c r="EI869"/>
      <c r="EJ869"/>
      <c r="EK869"/>
      <c r="EL869"/>
      <c r="EM869"/>
      <c r="EN869"/>
      <c r="EO869"/>
      <c r="EP869"/>
      <c r="EQ869"/>
      <c r="ER869"/>
      <c r="ES869"/>
      <c r="ET869"/>
      <c r="EU869"/>
      <c r="EV869"/>
      <c r="EW869"/>
      <c r="EX869"/>
      <c r="EY869"/>
      <c r="EZ869"/>
      <c r="FA869"/>
      <c r="FB869"/>
      <c r="FC869"/>
      <c r="FD869"/>
      <c r="FE869"/>
      <c r="FF869"/>
      <c r="FG869"/>
      <c r="FH869"/>
      <c r="FI869"/>
      <c r="FJ869"/>
      <c r="FK869"/>
      <c r="FL869"/>
      <c r="FM869"/>
      <c r="FN869"/>
      <c r="FO869"/>
      <c r="FP869"/>
      <c r="FQ869"/>
      <c r="FR869"/>
      <c r="FS869"/>
      <c r="FT869"/>
      <c r="FU869"/>
      <c r="FV869"/>
      <c r="FW869"/>
      <c r="FX869"/>
      <c r="FY869"/>
      <c r="FZ869"/>
      <c r="GA869"/>
      <c r="GB869"/>
      <c r="GC869"/>
      <c r="GD869"/>
      <c r="GE869"/>
      <c r="GF869"/>
      <c r="GG869"/>
      <c r="GH869"/>
      <c r="GI869"/>
      <c r="GJ869"/>
      <c r="GK869"/>
      <c r="GL869"/>
      <c r="GM869"/>
      <c r="GN869"/>
      <c r="GO869"/>
      <c r="GP869"/>
      <c r="GQ869"/>
      <c r="GR869"/>
      <c r="GS869"/>
      <c r="GT869"/>
      <c r="GU869"/>
      <c r="GV869"/>
      <c r="GW869"/>
      <c r="GX869"/>
      <c r="GY869"/>
      <c r="GZ869"/>
      <c r="HA869"/>
      <c r="HB869"/>
      <c r="HC869"/>
      <c r="HD869"/>
      <c r="HE869"/>
      <c r="HF869"/>
      <c r="HG869"/>
      <c r="HH869"/>
      <c r="HI869"/>
      <c r="HJ869"/>
      <c r="HK869"/>
      <c r="HL869"/>
      <c r="HM869"/>
      <c r="HN869"/>
      <c r="HO869"/>
      <c r="HP869"/>
      <c r="HQ869"/>
      <c r="HR869"/>
      <c r="HS869"/>
      <c r="HT869"/>
      <c r="HU869"/>
      <c r="HV869"/>
      <c r="HW869"/>
      <c r="HX869"/>
      <c r="HY869"/>
      <c r="HZ869"/>
      <c r="IA869"/>
      <c r="IB869"/>
      <c r="IC869"/>
      <c r="ID869"/>
      <c r="IE869"/>
      <c r="IF869"/>
      <c r="IG869"/>
      <c r="IH869"/>
      <c r="II869"/>
      <c r="IJ869"/>
      <c r="IK869"/>
      <c r="IL869"/>
      <c r="IM869"/>
      <c r="IN869"/>
      <c r="IO869"/>
      <c r="IP869"/>
      <c r="IQ869"/>
      <c r="IR869"/>
      <c r="IS869"/>
      <c r="IT869"/>
      <c r="IU869"/>
      <c r="IV869"/>
      <c r="IW869"/>
      <c r="IX869"/>
      <c r="IY869"/>
      <c r="IZ869"/>
      <c r="JA869"/>
      <c r="JB869"/>
      <c r="JC869"/>
      <c r="JD869"/>
      <c r="JE869"/>
      <c r="JF869"/>
      <c r="JG869"/>
      <c r="JH869"/>
      <c r="JI869"/>
      <c r="JJ869"/>
      <c r="JK869"/>
      <c r="JL869"/>
      <c r="JM869"/>
      <c r="JN869"/>
      <c r="JO869"/>
      <c r="JP869"/>
      <c r="JQ869"/>
      <c r="JR869"/>
      <c r="JS869"/>
      <c r="JT869"/>
      <c r="JU869"/>
      <c r="JV869"/>
      <c r="JW869"/>
      <c r="JX869"/>
      <c r="JY869"/>
      <c r="JZ869"/>
      <c r="KA869"/>
      <c r="KB869"/>
      <c r="KC869"/>
      <c r="KD869"/>
      <c r="KE869"/>
      <c r="KF869"/>
      <c r="KG869"/>
      <c r="KH869"/>
      <c r="KI869"/>
      <c r="KJ869"/>
      <c r="KK869"/>
      <c r="KL869"/>
      <c r="KM869"/>
      <c r="KN869"/>
      <c r="KO869"/>
      <c r="KP869"/>
      <c r="KQ869"/>
      <c r="KR869"/>
      <c r="KS869"/>
      <c r="KT869"/>
      <c r="KU869"/>
      <c r="KV869"/>
      <c r="KW869"/>
      <c r="KX869"/>
      <c r="KY869"/>
      <c r="KZ869"/>
      <c r="LA869"/>
      <c r="LB869"/>
      <c r="LC869"/>
      <c r="LD869"/>
      <c r="LE869"/>
      <c r="LF869"/>
      <c r="LG869"/>
      <c r="LH869"/>
      <c r="LI869"/>
      <c r="LJ869"/>
      <c r="LK869"/>
      <c r="LL869"/>
      <c r="LM869"/>
      <c r="LN869"/>
      <c r="LO869"/>
      <c r="LP869"/>
      <c r="LQ869"/>
      <c r="LR869"/>
      <c r="LS869"/>
      <c r="LT869"/>
      <c r="LU869"/>
      <c r="LV869"/>
      <c r="LW869"/>
      <c r="LX869"/>
      <c r="LY869"/>
      <c r="LZ869"/>
      <c r="MA869"/>
      <c r="MB869"/>
      <c r="MC869"/>
      <c r="MD869"/>
      <c r="ME869"/>
      <c r="MF869"/>
      <c r="MG869"/>
      <c r="MH869"/>
      <c r="MI869"/>
      <c r="MJ869"/>
      <c r="MK869"/>
      <c r="ML869"/>
      <c r="MM869"/>
      <c r="MN869"/>
      <c r="MO869"/>
      <c r="MP869"/>
      <c r="MQ869"/>
      <c r="MR869"/>
      <c r="MS869"/>
      <c r="MT869"/>
      <c r="MU869"/>
      <c r="MV869"/>
      <c r="MW869"/>
      <c r="MX869"/>
      <c r="MY869"/>
      <c r="MZ869"/>
      <c r="NA869"/>
      <c r="NB869"/>
      <c r="NC869"/>
      <c r="ND869"/>
      <c r="NE869"/>
      <c r="NF869"/>
      <c r="NG869"/>
      <c r="NH869"/>
      <c r="NI869"/>
      <c r="NJ869"/>
      <c r="NK869"/>
      <c r="NL869"/>
      <c r="NM869"/>
      <c r="NN869"/>
      <c r="NO869"/>
      <c r="NP869"/>
      <c r="NQ869"/>
      <c r="NR869"/>
      <c r="NS869"/>
      <c r="NT869"/>
      <c r="NU869"/>
      <c r="NV869"/>
      <c r="NW869"/>
      <c r="NX869"/>
      <c r="NY869"/>
      <c r="NZ869"/>
      <c r="OA869"/>
      <c r="OB869"/>
      <c r="OC869"/>
      <c r="OD869"/>
      <c r="OE869"/>
      <c r="OF869"/>
      <c r="OG869"/>
      <c r="OH869"/>
      <c r="OI869"/>
      <c r="OJ869"/>
      <c r="OK869"/>
      <c r="OL869"/>
      <c r="OM869"/>
      <c r="ON869"/>
      <c r="OO869"/>
      <c r="OP869"/>
      <c r="OQ869"/>
      <c r="OR869"/>
      <c r="OS869"/>
      <c r="OT869"/>
      <c r="OU869"/>
      <c r="OV869"/>
      <c r="OW869"/>
      <c r="OX869"/>
      <c r="OY869"/>
      <c r="OZ869"/>
      <c r="PA869"/>
      <c r="PB869"/>
      <c r="PC869"/>
      <c r="PD869"/>
      <c r="PE869"/>
      <c r="PF869"/>
      <c r="PG869"/>
      <c r="PH869"/>
      <c r="PI869"/>
      <c r="PJ869"/>
      <c r="PK869"/>
      <c r="PL869"/>
      <c r="PM869"/>
      <c r="PN869"/>
      <c r="PO869"/>
      <c r="PP869"/>
      <c r="PQ869"/>
      <c r="PR869"/>
      <c r="PS869"/>
      <c r="PT869"/>
      <c r="PU869"/>
      <c r="PV869"/>
      <c r="PW869"/>
      <c r="PX869"/>
      <c r="PY869"/>
      <c r="PZ869"/>
      <c r="QA869"/>
      <c r="QB869"/>
      <c r="QC869"/>
      <c r="QD869"/>
      <c r="QE869"/>
      <c r="QF869"/>
      <c r="QG869"/>
      <c r="QH869"/>
      <c r="QI869"/>
      <c r="QJ869"/>
      <c r="QK869"/>
      <c r="QL869"/>
      <c r="QM869"/>
      <c r="QN869"/>
      <c r="QO869"/>
      <c r="QP869"/>
      <c r="QQ869"/>
      <c r="QR869"/>
      <c r="QS869"/>
      <c r="QT869"/>
      <c r="QU869"/>
      <c r="QV869"/>
      <c r="QW869"/>
      <c r="QX869"/>
      <c r="QY869"/>
      <c r="QZ869"/>
      <c r="RA869"/>
      <c r="RB869"/>
      <c r="RC869"/>
      <c r="RD869"/>
      <c r="RE869"/>
      <c r="RF869"/>
      <c r="RG869"/>
      <c r="RH869"/>
      <c r="RI869"/>
      <c r="RJ869"/>
      <c r="RK869"/>
      <c r="RL869"/>
      <c r="RM869"/>
      <c r="RN869"/>
      <c r="RO869"/>
      <c r="RP869"/>
      <c r="RQ869"/>
      <c r="RR869"/>
      <c r="RS869"/>
      <c r="RT869"/>
      <c r="RU869"/>
      <c r="RV869"/>
      <c r="RW869"/>
      <c r="RX869"/>
      <c r="RY869"/>
      <c r="RZ869"/>
      <c r="SA869"/>
      <c r="SB869"/>
      <c r="SC869"/>
      <c r="SD869"/>
      <c r="SE869"/>
      <c r="SF869"/>
      <c r="SG869"/>
      <c r="SH869"/>
      <c r="SI869"/>
      <c r="SJ869"/>
      <c r="SK869"/>
      <c r="SL869"/>
      <c r="SM869"/>
      <c r="SN869"/>
      <c r="SO869"/>
      <c r="SP869"/>
    </row>
    <row r="870" spans="1:510" ht="16.5" customHeight="1" x14ac:dyDescent="0.2">
      <c r="A870" s="20">
        <v>262</v>
      </c>
      <c r="B870" s="20" t="s">
        <v>62</v>
      </c>
      <c r="C870" s="20" t="s">
        <v>933</v>
      </c>
      <c r="D870" s="20" t="s">
        <v>38</v>
      </c>
      <c r="E870" s="20" t="s">
        <v>225</v>
      </c>
      <c r="F870" s="22" t="s">
        <v>938</v>
      </c>
      <c r="G870" s="20" t="s">
        <v>25</v>
      </c>
      <c r="H870" s="20" t="s">
        <v>225</v>
      </c>
      <c r="I870" s="20" t="s">
        <v>81</v>
      </c>
      <c r="J870" s="22" t="s">
        <v>933</v>
      </c>
      <c r="K870" s="20"/>
      <c r="L870" s="20"/>
      <c r="M870" s="20"/>
      <c r="N870" s="20"/>
      <c r="O870" s="23"/>
      <c r="P870" s="23">
        <v>34188482</v>
      </c>
      <c r="Q870" s="24">
        <v>1</v>
      </c>
      <c r="R870" s="25">
        <v>45717</v>
      </c>
      <c r="S870" s="20" t="s">
        <v>83</v>
      </c>
      <c r="T870" s="26">
        <f t="shared" si="15"/>
        <v>34188482</v>
      </c>
      <c r="U870" s="27" t="s">
        <v>100</v>
      </c>
      <c r="V870" s="27" t="s">
        <v>100</v>
      </c>
      <c r="W870"/>
      <c r="X870"/>
      <c r="Y870"/>
      <c r="Z870"/>
      <c r="AA870"/>
      <c r="AB870"/>
      <c r="AC870"/>
      <c r="AD870"/>
      <c r="AE870"/>
      <c r="AF870"/>
      <c r="AG870"/>
      <c r="AH870"/>
      <c r="AI870"/>
      <c r="AJ870"/>
      <c r="AK870"/>
      <c r="AL870"/>
      <c r="AM870"/>
      <c r="AN870"/>
      <c r="AO870"/>
      <c r="AP870"/>
      <c r="AQ870"/>
      <c r="AR870"/>
      <c r="AS870"/>
      <c r="AT870"/>
      <c r="AU870"/>
      <c r="AV870"/>
      <c r="AW870"/>
      <c r="AX870"/>
      <c r="AY870"/>
      <c r="AZ870"/>
      <c r="BA870"/>
      <c r="BB870"/>
      <c r="BC870"/>
      <c r="BD870"/>
      <c r="BE870"/>
      <c r="BF870"/>
      <c r="BG870"/>
      <c r="BH870"/>
      <c r="BI870"/>
      <c r="BJ870"/>
      <c r="BK870"/>
      <c r="BL870"/>
      <c r="BM870"/>
      <c r="BN870"/>
      <c r="BO870"/>
      <c r="BP870"/>
      <c r="BQ870"/>
      <c r="BR870"/>
      <c r="BS870"/>
      <c r="BT870"/>
      <c r="BU870"/>
      <c r="BV870"/>
      <c r="BW870"/>
      <c r="BX870"/>
      <c r="BY870"/>
      <c r="BZ870"/>
      <c r="CA870"/>
      <c r="CB870"/>
      <c r="CC870"/>
      <c r="CD870"/>
      <c r="CE870"/>
      <c r="CF870"/>
      <c r="CG870"/>
      <c r="CH870"/>
      <c r="CI870"/>
      <c r="CJ870"/>
      <c r="CK870"/>
      <c r="CL870"/>
      <c r="CM870"/>
      <c r="CN870"/>
      <c r="CO870"/>
      <c r="CP870"/>
      <c r="CQ870"/>
      <c r="CR870"/>
      <c r="CS870"/>
      <c r="CT870"/>
      <c r="CU870"/>
      <c r="CV870"/>
      <c r="CW870"/>
      <c r="CX870"/>
      <c r="CY870"/>
      <c r="CZ870"/>
      <c r="DA870"/>
      <c r="DB870"/>
      <c r="DC870"/>
      <c r="DD870"/>
      <c r="DE870"/>
      <c r="DF870"/>
      <c r="DG870"/>
      <c r="DH870"/>
      <c r="DI870"/>
      <c r="DJ870"/>
      <c r="DK870"/>
      <c r="DL870"/>
      <c r="DM870"/>
      <c r="DN870"/>
      <c r="DO870"/>
      <c r="DP870"/>
      <c r="DQ870"/>
      <c r="DR870"/>
      <c r="DS870"/>
      <c r="DT870"/>
      <c r="DU870"/>
      <c r="DV870"/>
      <c r="DW870"/>
      <c r="DX870"/>
      <c r="DY870"/>
      <c r="DZ870"/>
      <c r="EA870"/>
      <c r="EB870"/>
      <c r="EC870"/>
      <c r="ED870"/>
      <c r="EE870"/>
      <c r="EF870"/>
      <c r="EG870"/>
      <c r="EH870"/>
      <c r="EI870"/>
      <c r="EJ870"/>
      <c r="EK870"/>
      <c r="EL870"/>
      <c r="EM870"/>
      <c r="EN870"/>
      <c r="EO870"/>
      <c r="EP870"/>
      <c r="EQ870"/>
      <c r="ER870"/>
      <c r="ES870"/>
      <c r="ET870"/>
      <c r="EU870"/>
      <c r="EV870"/>
      <c r="EW870"/>
      <c r="EX870"/>
      <c r="EY870"/>
      <c r="EZ870"/>
      <c r="FA870"/>
      <c r="FB870"/>
      <c r="FC870"/>
      <c r="FD870"/>
      <c r="FE870"/>
      <c r="FF870"/>
      <c r="FG870"/>
      <c r="FH870"/>
      <c r="FI870"/>
      <c r="FJ870"/>
      <c r="FK870"/>
      <c r="FL870"/>
      <c r="FM870"/>
      <c r="FN870"/>
      <c r="FO870"/>
      <c r="FP870"/>
      <c r="FQ870"/>
      <c r="FR870"/>
      <c r="FS870"/>
      <c r="FT870"/>
      <c r="FU870"/>
      <c r="FV870"/>
      <c r="FW870"/>
      <c r="FX870"/>
      <c r="FY870"/>
      <c r="FZ870"/>
      <c r="GA870"/>
      <c r="GB870"/>
      <c r="GC870"/>
      <c r="GD870"/>
      <c r="GE870"/>
      <c r="GF870"/>
      <c r="GG870"/>
      <c r="GH870"/>
      <c r="GI870"/>
      <c r="GJ870"/>
      <c r="GK870"/>
      <c r="GL870"/>
      <c r="GM870"/>
      <c r="GN870"/>
      <c r="GO870"/>
      <c r="GP870"/>
      <c r="GQ870"/>
      <c r="GR870"/>
      <c r="GS870"/>
      <c r="GT870"/>
      <c r="GU870"/>
      <c r="GV870"/>
      <c r="GW870"/>
      <c r="GX870"/>
      <c r="GY870"/>
      <c r="GZ870"/>
      <c r="HA870"/>
      <c r="HB870"/>
      <c r="HC870"/>
      <c r="HD870"/>
      <c r="HE870"/>
      <c r="HF870"/>
      <c r="HG870"/>
      <c r="HH870"/>
      <c r="HI870"/>
      <c r="HJ870"/>
      <c r="HK870"/>
      <c r="HL870"/>
      <c r="HM870"/>
      <c r="HN870"/>
      <c r="HO870"/>
      <c r="HP870"/>
      <c r="HQ870"/>
      <c r="HR870"/>
      <c r="HS870"/>
      <c r="HT870"/>
      <c r="HU870"/>
      <c r="HV870"/>
      <c r="HW870"/>
      <c r="HX870"/>
      <c r="HY870"/>
      <c r="HZ870"/>
      <c r="IA870"/>
      <c r="IB870"/>
      <c r="IC870"/>
      <c r="ID870"/>
      <c r="IE870"/>
      <c r="IF870"/>
      <c r="IG870"/>
      <c r="IH870"/>
      <c r="II870"/>
      <c r="IJ870"/>
      <c r="IK870"/>
      <c r="IL870"/>
      <c r="IM870"/>
      <c r="IN870"/>
      <c r="IO870"/>
      <c r="IP870"/>
      <c r="IQ870"/>
      <c r="IR870"/>
      <c r="IS870"/>
      <c r="IT870"/>
      <c r="IU870"/>
      <c r="IV870"/>
      <c r="IW870"/>
      <c r="IX870"/>
      <c r="IY870"/>
      <c r="IZ870"/>
      <c r="JA870"/>
      <c r="JB870"/>
      <c r="JC870"/>
      <c r="JD870"/>
      <c r="JE870"/>
      <c r="JF870"/>
      <c r="JG870"/>
      <c r="JH870"/>
      <c r="JI870"/>
      <c r="JJ870"/>
      <c r="JK870"/>
      <c r="JL870"/>
      <c r="JM870"/>
      <c r="JN870"/>
      <c r="JO870"/>
      <c r="JP870"/>
      <c r="JQ870"/>
      <c r="JR870"/>
      <c r="JS870"/>
      <c r="JT870"/>
      <c r="JU870"/>
      <c r="JV870"/>
      <c r="JW870"/>
      <c r="JX870"/>
      <c r="JY870"/>
      <c r="JZ870"/>
      <c r="KA870"/>
      <c r="KB870"/>
      <c r="KC870"/>
      <c r="KD870"/>
      <c r="KE870"/>
      <c r="KF870"/>
      <c r="KG870"/>
      <c r="KH870"/>
      <c r="KI870"/>
      <c r="KJ870"/>
      <c r="KK870"/>
      <c r="KL870"/>
      <c r="KM870"/>
      <c r="KN870"/>
      <c r="KO870"/>
      <c r="KP870"/>
      <c r="KQ870"/>
      <c r="KR870"/>
      <c r="KS870"/>
      <c r="KT870"/>
      <c r="KU870"/>
      <c r="KV870"/>
      <c r="KW870"/>
      <c r="KX870"/>
      <c r="KY870"/>
      <c r="KZ870"/>
      <c r="LA870"/>
      <c r="LB870"/>
      <c r="LC870"/>
      <c r="LD870"/>
      <c r="LE870"/>
      <c r="LF870"/>
      <c r="LG870"/>
      <c r="LH870"/>
      <c r="LI870"/>
      <c r="LJ870"/>
      <c r="LK870"/>
      <c r="LL870"/>
      <c r="LM870"/>
      <c r="LN870"/>
      <c r="LO870"/>
      <c r="LP870"/>
      <c r="LQ870"/>
      <c r="LR870"/>
      <c r="LS870"/>
      <c r="LT870"/>
      <c r="LU870"/>
      <c r="LV870"/>
      <c r="LW870"/>
      <c r="LX870"/>
      <c r="LY870"/>
      <c r="LZ870"/>
      <c r="MA870"/>
      <c r="MB870"/>
      <c r="MC870"/>
      <c r="MD870"/>
      <c r="ME870"/>
      <c r="MF870"/>
      <c r="MG870"/>
      <c r="MH870"/>
      <c r="MI870"/>
      <c r="MJ870"/>
      <c r="MK870"/>
      <c r="ML870"/>
      <c r="MM870"/>
      <c r="MN870"/>
      <c r="MO870"/>
      <c r="MP870"/>
      <c r="MQ870"/>
      <c r="MR870"/>
      <c r="MS870"/>
      <c r="MT870"/>
      <c r="MU870"/>
      <c r="MV870"/>
      <c r="MW870"/>
      <c r="MX870"/>
      <c r="MY870"/>
      <c r="MZ870"/>
      <c r="NA870"/>
      <c r="NB870"/>
      <c r="NC870"/>
      <c r="ND870"/>
      <c r="NE870"/>
      <c r="NF870"/>
      <c r="NG870"/>
      <c r="NH870"/>
      <c r="NI870"/>
      <c r="NJ870"/>
      <c r="NK870"/>
      <c r="NL870"/>
      <c r="NM870"/>
      <c r="NN870"/>
      <c r="NO870"/>
      <c r="NP870"/>
      <c r="NQ870"/>
      <c r="NR870"/>
      <c r="NS870"/>
      <c r="NT870"/>
      <c r="NU870"/>
      <c r="NV870"/>
      <c r="NW870"/>
      <c r="NX870"/>
      <c r="NY870"/>
      <c r="NZ870"/>
      <c r="OA870"/>
      <c r="OB870"/>
      <c r="OC870"/>
      <c r="OD870"/>
      <c r="OE870"/>
      <c r="OF870"/>
      <c r="OG870"/>
      <c r="OH870"/>
      <c r="OI870"/>
      <c r="OJ870"/>
      <c r="OK870"/>
      <c r="OL870"/>
      <c r="OM870"/>
      <c r="ON870"/>
      <c r="OO870"/>
      <c r="OP870"/>
      <c r="OQ870"/>
      <c r="OR870"/>
      <c r="OS870"/>
      <c r="OT870"/>
      <c r="OU870"/>
      <c r="OV870"/>
      <c r="OW870"/>
      <c r="OX870"/>
      <c r="OY870"/>
      <c r="OZ870"/>
      <c r="PA870"/>
      <c r="PB870"/>
      <c r="PC870"/>
      <c r="PD870"/>
      <c r="PE870"/>
      <c r="PF870"/>
      <c r="PG870"/>
      <c r="PH870"/>
      <c r="PI870"/>
      <c r="PJ870"/>
      <c r="PK870"/>
      <c r="PL870"/>
      <c r="PM870"/>
      <c r="PN870"/>
      <c r="PO870"/>
      <c r="PP870"/>
      <c r="PQ870"/>
      <c r="PR870"/>
      <c r="PS870"/>
      <c r="PT870"/>
      <c r="PU870"/>
      <c r="PV870"/>
      <c r="PW870"/>
      <c r="PX870"/>
      <c r="PY870"/>
      <c r="PZ870"/>
      <c r="QA870"/>
      <c r="QB870"/>
      <c r="QC870"/>
      <c r="QD870"/>
      <c r="QE870"/>
      <c r="QF870"/>
      <c r="QG870"/>
      <c r="QH870"/>
      <c r="QI870"/>
      <c r="QJ870"/>
      <c r="QK870"/>
      <c r="QL870"/>
      <c r="QM870"/>
      <c r="QN870"/>
      <c r="QO870"/>
      <c r="QP870"/>
      <c r="QQ870"/>
      <c r="QR870"/>
      <c r="QS870"/>
      <c r="QT870"/>
      <c r="QU870"/>
      <c r="QV870"/>
      <c r="QW870"/>
      <c r="QX870"/>
      <c r="QY870"/>
      <c r="QZ870"/>
      <c r="RA870"/>
      <c r="RB870"/>
      <c r="RC870"/>
      <c r="RD870"/>
      <c r="RE870"/>
      <c r="RF870"/>
      <c r="RG870"/>
      <c r="RH870"/>
      <c r="RI870"/>
      <c r="RJ870"/>
      <c r="RK870"/>
      <c r="RL870"/>
      <c r="RM870"/>
      <c r="RN870"/>
      <c r="RO870"/>
      <c r="RP870"/>
      <c r="RQ870"/>
      <c r="RR870"/>
      <c r="RS870"/>
      <c r="RT870"/>
      <c r="RU870"/>
      <c r="RV870"/>
      <c r="RW870"/>
      <c r="RX870"/>
      <c r="RY870"/>
      <c r="RZ870"/>
      <c r="SA870"/>
      <c r="SB870"/>
      <c r="SC870"/>
      <c r="SD870"/>
      <c r="SE870"/>
      <c r="SF870"/>
      <c r="SG870"/>
      <c r="SH870"/>
      <c r="SI870"/>
      <c r="SJ870"/>
      <c r="SK870"/>
      <c r="SL870"/>
      <c r="SM870"/>
      <c r="SN870"/>
      <c r="SO870"/>
      <c r="SP870"/>
    </row>
    <row r="871" spans="1:510" ht="16.5" customHeight="1" x14ac:dyDescent="0.2">
      <c r="A871" s="20">
        <v>263</v>
      </c>
      <c r="B871" s="20" t="s">
        <v>62</v>
      </c>
      <c r="C871" s="20" t="s">
        <v>933</v>
      </c>
      <c r="D871" s="20" t="s">
        <v>38</v>
      </c>
      <c r="E871" s="20" t="s">
        <v>225</v>
      </c>
      <c r="F871" s="22" t="s">
        <v>938</v>
      </c>
      <c r="G871" s="20" t="s">
        <v>25</v>
      </c>
      <c r="H871" s="20" t="s">
        <v>225</v>
      </c>
      <c r="I871" s="20" t="s">
        <v>81</v>
      </c>
      <c r="J871" s="22" t="s">
        <v>933</v>
      </c>
      <c r="K871" s="20"/>
      <c r="L871" s="20"/>
      <c r="M871" s="20"/>
      <c r="N871" s="20"/>
      <c r="O871" s="23"/>
      <c r="P871" s="23">
        <v>34188482</v>
      </c>
      <c r="Q871" s="24">
        <v>1</v>
      </c>
      <c r="R871" s="25">
        <v>45748</v>
      </c>
      <c r="S871" s="20" t="s">
        <v>83</v>
      </c>
      <c r="T871" s="26">
        <f t="shared" si="15"/>
        <v>34188482</v>
      </c>
      <c r="U871" s="27" t="s">
        <v>100</v>
      </c>
      <c r="V871" s="27" t="s">
        <v>100</v>
      </c>
      <c r="W871"/>
      <c r="X871"/>
      <c r="Y871"/>
      <c r="Z871"/>
      <c r="AA871"/>
      <c r="AB871"/>
      <c r="AC871"/>
      <c r="AD871"/>
      <c r="AE871"/>
      <c r="AF871"/>
      <c r="AG871"/>
      <c r="AH871"/>
      <c r="AI871"/>
      <c r="AJ871"/>
      <c r="AK871"/>
      <c r="AL871"/>
      <c r="AM871"/>
      <c r="AN871"/>
      <c r="AO871"/>
      <c r="AP871"/>
      <c r="AQ871"/>
      <c r="AR871"/>
      <c r="AS871"/>
      <c r="AT871"/>
      <c r="AU871"/>
      <c r="AV871"/>
      <c r="AW871"/>
      <c r="AX871"/>
      <c r="AY871"/>
      <c r="AZ871"/>
      <c r="BA871"/>
      <c r="BB871"/>
      <c r="BC871"/>
      <c r="BD871"/>
      <c r="BE871"/>
      <c r="BF871"/>
      <c r="BG871"/>
      <c r="BH871"/>
      <c r="BI871"/>
      <c r="BJ871"/>
      <c r="BK871"/>
      <c r="BL871"/>
      <c r="BM871"/>
      <c r="BN871"/>
      <c r="BO871"/>
      <c r="BP871"/>
      <c r="BQ871"/>
      <c r="BR871"/>
      <c r="BS871"/>
      <c r="BT871"/>
      <c r="BU871"/>
      <c r="BV871"/>
      <c r="BW871"/>
      <c r="BX871"/>
      <c r="BY871"/>
      <c r="BZ871"/>
      <c r="CA871"/>
      <c r="CB871"/>
      <c r="CC871"/>
      <c r="CD871"/>
      <c r="CE871"/>
      <c r="CF871"/>
      <c r="CG871"/>
      <c r="CH871"/>
      <c r="CI871"/>
      <c r="CJ871"/>
      <c r="CK871"/>
      <c r="CL871"/>
      <c r="CM871"/>
      <c r="CN871"/>
      <c r="CO871"/>
      <c r="CP871"/>
      <c r="CQ871"/>
      <c r="CR871"/>
      <c r="CS871"/>
      <c r="CT871"/>
      <c r="CU871"/>
      <c r="CV871"/>
      <c r="CW871"/>
      <c r="CX871"/>
      <c r="CY871"/>
      <c r="CZ871"/>
      <c r="DA871"/>
      <c r="DB871"/>
      <c r="DC871"/>
      <c r="DD871"/>
      <c r="DE871"/>
      <c r="DF871"/>
      <c r="DG871"/>
      <c r="DH871"/>
      <c r="DI871"/>
      <c r="DJ871"/>
      <c r="DK871"/>
      <c r="DL871"/>
      <c r="DM871"/>
      <c r="DN871"/>
      <c r="DO871"/>
      <c r="DP871"/>
      <c r="DQ871"/>
      <c r="DR871"/>
      <c r="DS871"/>
      <c r="DT871"/>
      <c r="DU871"/>
      <c r="DV871"/>
      <c r="DW871"/>
      <c r="DX871"/>
      <c r="DY871"/>
      <c r="DZ871"/>
      <c r="EA871"/>
      <c r="EB871"/>
      <c r="EC871"/>
      <c r="ED871"/>
      <c r="EE871"/>
      <c r="EF871"/>
      <c r="EG871"/>
      <c r="EH871"/>
      <c r="EI871"/>
      <c r="EJ871"/>
      <c r="EK871"/>
      <c r="EL871"/>
      <c r="EM871"/>
      <c r="EN871"/>
      <c r="EO871"/>
      <c r="EP871"/>
      <c r="EQ871"/>
      <c r="ER871"/>
      <c r="ES871"/>
      <c r="ET871"/>
      <c r="EU871"/>
      <c r="EV871"/>
      <c r="EW871"/>
      <c r="EX871"/>
      <c r="EY871"/>
      <c r="EZ871"/>
      <c r="FA871"/>
      <c r="FB871"/>
      <c r="FC871"/>
      <c r="FD871"/>
      <c r="FE871"/>
      <c r="FF871"/>
      <c r="FG871"/>
      <c r="FH871"/>
      <c r="FI871"/>
      <c r="FJ871"/>
      <c r="FK871"/>
      <c r="FL871"/>
      <c r="FM871"/>
      <c r="FN871"/>
      <c r="FO871"/>
      <c r="FP871"/>
      <c r="FQ871"/>
      <c r="FR871"/>
      <c r="FS871"/>
      <c r="FT871"/>
      <c r="FU871"/>
      <c r="FV871"/>
      <c r="FW871"/>
      <c r="FX871"/>
      <c r="FY871"/>
      <c r="FZ871"/>
      <c r="GA871"/>
      <c r="GB871"/>
      <c r="GC871"/>
      <c r="GD871"/>
      <c r="GE871"/>
      <c r="GF871"/>
      <c r="GG871"/>
      <c r="GH871"/>
      <c r="GI871"/>
      <c r="GJ871"/>
      <c r="GK871"/>
      <c r="GL871"/>
      <c r="GM871"/>
      <c r="GN871"/>
      <c r="GO871"/>
      <c r="GP871"/>
      <c r="GQ871"/>
      <c r="GR871"/>
      <c r="GS871"/>
      <c r="GT871"/>
      <c r="GU871"/>
      <c r="GV871"/>
      <c r="GW871"/>
      <c r="GX871"/>
      <c r="GY871"/>
      <c r="GZ871"/>
      <c r="HA871"/>
      <c r="HB871"/>
      <c r="HC871"/>
      <c r="HD871"/>
      <c r="HE871"/>
      <c r="HF871"/>
      <c r="HG871"/>
      <c r="HH871"/>
      <c r="HI871"/>
      <c r="HJ871"/>
      <c r="HK871"/>
      <c r="HL871"/>
      <c r="HM871"/>
      <c r="HN871"/>
      <c r="HO871"/>
      <c r="HP871"/>
      <c r="HQ871"/>
      <c r="HR871"/>
      <c r="HS871"/>
      <c r="HT871"/>
      <c r="HU871"/>
      <c r="HV871"/>
      <c r="HW871"/>
      <c r="HX871"/>
      <c r="HY871"/>
      <c r="HZ871"/>
      <c r="IA871"/>
      <c r="IB871"/>
      <c r="IC871"/>
      <c r="ID871"/>
      <c r="IE871"/>
      <c r="IF871"/>
      <c r="IG871"/>
      <c r="IH871"/>
      <c r="II871"/>
      <c r="IJ871"/>
      <c r="IK871"/>
      <c r="IL871"/>
      <c r="IM871"/>
      <c r="IN871"/>
      <c r="IO871"/>
      <c r="IP871"/>
      <c r="IQ871"/>
      <c r="IR871"/>
      <c r="IS871"/>
      <c r="IT871"/>
      <c r="IU871"/>
      <c r="IV871"/>
      <c r="IW871"/>
      <c r="IX871"/>
      <c r="IY871"/>
      <c r="IZ871"/>
      <c r="JA871"/>
      <c r="JB871"/>
      <c r="JC871"/>
      <c r="JD871"/>
      <c r="JE871"/>
      <c r="JF871"/>
      <c r="JG871"/>
      <c r="JH871"/>
      <c r="JI871"/>
      <c r="JJ871"/>
      <c r="JK871"/>
      <c r="JL871"/>
      <c r="JM871"/>
      <c r="JN871"/>
      <c r="JO871"/>
      <c r="JP871"/>
      <c r="JQ871"/>
      <c r="JR871"/>
      <c r="JS871"/>
      <c r="JT871"/>
      <c r="JU871"/>
      <c r="JV871"/>
      <c r="JW871"/>
      <c r="JX871"/>
      <c r="JY871"/>
      <c r="JZ871"/>
      <c r="KA871"/>
      <c r="KB871"/>
      <c r="KC871"/>
      <c r="KD871"/>
      <c r="KE871"/>
      <c r="KF871"/>
      <c r="KG871"/>
      <c r="KH871"/>
      <c r="KI871"/>
      <c r="KJ871"/>
      <c r="KK871"/>
      <c r="KL871"/>
      <c r="KM871"/>
      <c r="KN871"/>
      <c r="KO871"/>
      <c r="KP871"/>
      <c r="KQ871"/>
      <c r="KR871"/>
      <c r="KS871"/>
      <c r="KT871"/>
      <c r="KU871"/>
      <c r="KV871"/>
      <c r="KW871"/>
      <c r="KX871"/>
      <c r="KY871"/>
      <c r="KZ871"/>
      <c r="LA871"/>
      <c r="LB871"/>
      <c r="LC871"/>
      <c r="LD871"/>
      <c r="LE871"/>
      <c r="LF871"/>
      <c r="LG871"/>
      <c r="LH871"/>
      <c r="LI871"/>
      <c r="LJ871"/>
      <c r="LK871"/>
      <c r="LL871"/>
      <c r="LM871"/>
      <c r="LN871"/>
      <c r="LO871"/>
      <c r="LP871"/>
      <c r="LQ871"/>
      <c r="LR871"/>
      <c r="LS871"/>
      <c r="LT871"/>
      <c r="LU871"/>
      <c r="LV871"/>
      <c r="LW871"/>
      <c r="LX871"/>
      <c r="LY871"/>
      <c r="LZ871"/>
      <c r="MA871"/>
      <c r="MB871"/>
      <c r="MC871"/>
      <c r="MD871"/>
      <c r="ME871"/>
      <c r="MF871"/>
      <c r="MG871"/>
      <c r="MH871"/>
      <c r="MI871"/>
      <c r="MJ871"/>
      <c r="MK871"/>
      <c r="ML871"/>
      <c r="MM871"/>
      <c r="MN871"/>
      <c r="MO871"/>
      <c r="MP871"/>
      <c r="MQ871"/>
      <c r="MR871"/>
      <c r="MS871"/>
      <c r="MT871"/>
      <c r="MU871"/>
      <c r="MV871"/>
      <c r="MW871"/>
      <c r="MX871"/>
      <c r="MY871"/>
      <c r="MZ871"/>
      <c r="NA871"/>
      <c r="NB871"/>
      <c r="NC871"/>
      <c r="ND871"/>
      <c r="NE871"/>
      <c r="NF871"/>
      <c r="NG871"/>
      <c r="NH871"/>
      <c r="NI871"/>
      <c r="NJ871"/>
      <c r="NK871"/>
      <c r="NL871"/>
      <c r="NM871"/>
      <c r="NN871"/>
      <c r="NO871"/>
      <c r="NP871"/>
      <c r="NQ871"/>
      <c r="NR871"/>
      <c r="NS871"/>
      <c r="NT871"/>
      <c r="NU871"/>
      <c r="NV871"/>
      <c r="NW871"/>
      <c r="NX871"/>
      <c r="NY871"/>
      <c r="NZ871"/>
      <c r="OA871"/>
      <c r="OB871"/>
      <c r="OC871"/>
      <c r="OD871"/>
      <c r="OE871"/>
      <c r="OF871"/>
      <c r="OG871"/>
      <c r="OH871"/>
      <c r="OI871"/>
      <c r="OJ871"/>
      <c r="OK871"/>
      <c r="OL871"/>
      <c r="OM871"/>
      <c r="ON871"/>
      <c r="OO871"/>
      <c r="OP871"/>
      <c r="OQ871"/>
      <c r="OR871"/>
      <c r="OS871"/>
      <c r="OT871"/>
      <c r="OU871"/>
      <c r="OV871"/>
      <c r="OW871"/>
      <c r="OX871"/>
      <c r="OY871"/>
      <c r="OZ871"/>
      <c r="PA871"/>
      <c r="PB871"/>
      <c r="PC871"/>
      <c r="PD871"/>
      <c r="PE871"/>
      <c r="PF871"/>
      <c r="PG871"/>
      <c r="PH871"/>
      <c r="PI871"/>
      <c r="PJ871"/>
      <c r="PK871"/>
      <c r="PL871"/>
      <c r="PM871"/>
      <c r="PN871"/>
      <c r="PO871"/>
      <c r="PP871"/>
      <c r="PQ871"/>
      <c r="PR871"/>
      <c r="PS871"/>
      <c r="PT871"/>
      <c r="PU871"/>
      <c r="PV871"/>
      <c r="PW871"/>
      <c r="PX871"/>
      <c r="PY871"/>
      <c r="PZ871"/>
      <c r="QA871"/>
      <c r="QB871"/>
      <c r="QC871"/>
      <c r="QD871"/>
      <c r="QE871"/>
      <c r="QF871"/>
      <c r="QG871"/>
      <c r="QH871"/>
      <c r="QI871"/>
      <c r="QJ871"/>
      <c r="QK871"/>
      <c r="QL871"/>
      <c r="QM871"/>
      <c r="QN871"/>
      <c r="QO871"/>
      <c r="QP871"/>
      <c r="QQ871"/>
      <c r="QR871"/>
      <c r="QS871"/>
      <c r="QT871"/>
      <c r="QU871"/>
      <c r="QV871"/>
      <c r="QW871"/>
      <c r="QX871"/>
      <c r="QY871"/>
      <c r="QZ871"/>
      <c r="RA871"/>
      <c r="RB871"/>
      <c r="RC871"/>
      <c r="RD871"/>
      <c r="RE871"/>
      <c r="RF871"/>
      <c r="RG871"/>
      <c r="RH871"/>
      <c r="RI871"/>
      <c r="RJ871"/>
      <c r="RK871"/>
      <c r="RL871"/>
      <c r="RM871"/>
      <c r="RN871"/>
      <c r="RO871"/>
      <c r="RP871"/>
      <c r="RQ871"/>
      <c r="RR871"/>
      <c r="RS871"/>
      <c r="RT871"/>
      <c r="RU871"/>
      <c r="RV871"/>
      <c r="RW871"/>
      <c r="RX871"/>
      <c r="RY871"/>
      <c r="RZ871"/>
      <c r="SA871"/>
      <c r="SB871"/>
      <c r="SC871"/>
      <c r="SD871"/>
      <c r="SE871"/>
      <c r="SF871"/>
      <c r="SG871"/>
      <c r="SH871"/>
      <c r="SI871"/>
      <c r="SJ871"/>
      <c r="SK871"/>
      <c r="SL871"/>
      <c r="SM871"/>
      <c r="SN871"/>
      <c r="SO871"/>
      <c r="SP871"/>
    </row>
    <row r="872" spans="1:510" ht="16.5" customHeight="1" x14ac:dyDescent="0.2">
      <c r="A872" s="20">
        <v>264</v>
      </c>
      <c r="B872" s="20" t="s">
        <v>62</v>
      </c>
      <c r="C872" s="20" t="s">
        <v>933</v>
      </c>
      <c r="D872" s="20" t="s">
        <v>38</v>
      </c>
      <c r="E872" s="20" t="s">
        <v>225</v>
      </c>
      <c r="F872" s="22" t="s">
        <v>938</v>
      </c>
      <c r="G872" s="20" t="s">
        <v>25</v>
      </c>
      <c r="H872" s="20" t="s">
        <v>225</v>
      </c>
      <c r="I872" s="20" t="s">
        <v>81</v>
      </c>
      <c r="J872" s="22" t="s">
        <v>933</v>
      </c>
      <c r="K872" s="20"/>
      <c r="L872" s="20"/>
      <c r="M872" s="20"/>
      <c r="N872" s="20"/>
      <c r="O872" s="23"/>
      <c r="P872" s="23">
        <v>34188482</v>
      </c>
      <c r="Q872" s="24">
        <v>1</v>
      </c>
      <c r="R872" s="25">
        <v>45778</v>
      </c>
      <c r="S872" s="20" t="s">
        <v>83</v>
      </c>
      <c r="T872" s="26">
        <f t="shared" si="15"/>
        <v>34188482</v>
      </c>
      <c r="U872" s="27" t="s">
        <v>100</v>
      </c>
      <c r="V872" s="27" t="s">
        <v>100</v>
      </c>
      <c r="W872"/>
      <c r="X872"/>
      <c r="Y872"/>
      <c r="Z872"/>
      <c r="AA872"/>
      <c r="AB872"/>
      <c r="AC872"/>
      <c r="AD872"/>
      <c r="AE872"/>
      <c r="AF872"/>
      <c r="AG872"/>
      <c r="AH872"/>
      <c r="AI872"/>
      <c r="AJ872"/>
      <c r="AK872"/>
      <c r="AL872"/>
      <c r="AM872"/>
      <c r="AN872"/>
      <c r="AO872"/>
      <c r="AP872"/>
      <c r="AQ872"/>
      <c r="AR872"/>
      <c r="AS872"/>
      <c r="AT872"/>
      <c r="AU872"/>
      <c r="AV872"/>
      <c r="AW872"/>
      <c r="AX872"/>
      <c r="AY872"/>
      <c r="AZ872"/>
      <c r="BA872"/>
      <c r="BB872"/>
      <c r="BC872"/>
      <c r="BD872"/>
      <c r="BE872"/>
      <c r="BF872"/>
      <c r="BG872"/>
      <c r="BH872"/>
      <c r="BI872"/>
      <c r="BJ872"/>
      <c r="BK872"/>
      <c r="BL872"/>
      <c r="BM872"/>
      <c r="BN872"/>
      <c r="BO872"/>
      <c r="BP872"/>
      <c r="BQ872"/>
      <c r="BR872"/>
      <c r="BS872"/>
      <c r="BT872"/>
      <c r="BU872"/>
      <c r="BV872"/>
      <c r="BW872"/>
      <c r="BX872"/>
      <c r="BY872"/>
      <c r="BZ872"/>
      <c r="CA872"/>
      <c r="CB872"/>
      <c r="CC872"/>
      <c r="CD872"/>
      <c r="CE872"/>
      <c r="CF872"/>
      <c r="CG872"/>
      <c r="CH872"/>
      <c r="CI872"/>
      <c r="CJ872"/>
      <c r="CK872"/>
      <c r="CL872"/>
      <c r="CM872"/>
      <c r="CN872"/>
      <c r="CO872"/>
      <c r="CP872"/>
      <c r="CQ872"/>
      <c r="CR872"/>
      <c r="CS872"/>
      <c r="CT872"/>
      <c r="CU872"/>
      <c r="CV872"/>
      <c r="CW872"/>
      <c r="CX872"/>
      <c r="CY872"/>
      <c r="CZ872"/>
      <c r="DA872"/>
      <c r="DB872"/>
      <c r="DC872"/>
      <c r="DD872"/>
      <c r="DE872"/>
      <c r="DF872"/>
      <c r="DG872"/>
      <c r="DH872"/>
      <c r="DI872"/>
      <c r="DJ872"/>
      <c r="DK872"/>
      <c r="DL872"/>
      <c r="DM872"/>
      <c r="DN872"/>
      <c r="DO872"/>
      <c r="DP872"/>
      <c r="DQ872"/>
      <c r="DR872"/>
      <c r="DS872"/>
      <c r="DT872"/>
      <c r="DU872"/>
      <c r="DV872"/>
      <c r="DW872"/>
      <c r="DX872"/>
      <c r="DY872"/>
      <c r="DZ872"/>
      <c r="EA872"/>
      <c r="EB872"/>
      <c r="EC872"/>
      <c r="ED872"/>
      <c r="EE872"/>
      <c r="EF872"/>
      <c r="EG872"/>
      <c r="EH872"/>
      <c r="EI872"/>
      <c r="EJ872"/>
      <c r="EK872"/>
      <c r="EL872"/>
      <c r="EM872"/>
      <c r="EN872"/>
      <c r="EO872"/>
      <c r="EP872"/>
      <c r="EQ872"/>
      <c r="ER872"/>
      <c r="ES872"/>
      <c r="ET872"/>
      <c r="EU872"/>
      <c r="EV872"/>
      <c r="EW872"/>
      <c r="EX872"/>
      <c r="EY872"/>
      <c r="EZ872"/>
      <c r="FA872"/>
      <c r="FB872"/>
      <c r="FC872"/>
      <c r="FD872"/>
      <c r="FE872"/>
      <c r="FF872"/>
      <c r="FG872"/>
      <c r="FH872"/>
      <c r="FI872"/>
      <c r="FJ872"/>
      <c r="FK872"/>
      <c r="FL872"/>
      <c r="FM872"/>
      <c r="FN872"/>
      <c r="FO872"/>
      <c r="FP872"/>
      <c r="FQ872"/>
      <c r="FR872"/>
      <c r="FS872"/>
      <c r="FT872"/>
      <c r="FU872"/>
      <c r="FV872"/>
      <c r="FW872"/>
      <c r="FX872"/>
      <c r="FY872"/>
      <c r="FZ872"/>
      <c r="GA872"/>
      <c r="GB872"/>
      <c r="GC872"/>
      <c r="GD872"/>
      <c r="GE872"/>
      <c r="GF872"/>
      <c r="GG872"/>
      <c r="GH872"/>
      <c r="GI872"/>
      <c r="GJ872"/>
      <c r="GK872"/>
      <c r="GL872"/>
      <c r="GM872"/>
      <c r="GN872"/>
      <c r="GO872"/>
      <c r="GP872"/>
      <c r="GQ872"/>
      <c r="GR872"/>
      <c r="GS872"/>
      <c r="GT872"/>
      <c r="GU872"/>
      <c r="GV872"/>
      <c r="GW872"/>
      <c r="GX872"/>
      <c r="GY872"/>
      <c r="GZ872"/>
      <c r="HA872"/>
      <c r="HB872"/>
      <c r="HC872"/>
      <c r="HD872"/>
      <c r="HE872"/>
      <c r="HF872"/>
      <c r="HG872"/>
      <c r="HH872"/>
      <c r="HI872"/>
      <c r="HJ872"/>
      <c r="HK872"/>
      <c r="HL872"/>
      <c r="HM872"/>
      <c r="HN872"/>
      <c r="HO872"/>
      <c r="HP872"/>
      <c r="HQ872"/>
      <c r="HR872"/>
      <c r="HS872"/>
      <c r="HT872"/>
      <c r="HU872"/>
      <c r="HV872"/>
      <c r="HW872"/>
      <c r="HX872"/>
      <c r="HY872"/>
      <c r="HZ872"/>
      <c r="IA872"/>
      <c r="IB872"/>
      <c r="IC872"/>
      <c r="ID872"/>
      <c r="IE872"/>
      <c r="IF872"/>
      <c r="IG872"/>
      <c r="IH872"/>
      <c r="II872"/>
      <c r="IJ872"/>
      <c r="IK872"/>
      <c r="IL872"/>
      <c r="IM872"/>
      <c r="IN872"/>
      <c r="IO872"/>
      <c r="IP872"/>
      <c r="IQ872"/>
      <c r="IR872"/>
      <c r="IS872"/>
      <c r="IT872"/>
      <c r="IU872"/>
      <c r="IV872"/>
      <c r="IW872"/>
      <c r="IX872"/>
      <c r="IY872"/>
      <c r="IZ872"/>
      <c r="JA872"/>
      <c r="JB872"/>
      <c r="JC872"/>
      <c r="JD872"/>
      <c r="JE872"/>
      <c r="JF872"/>
      <c r="JG872"/>
      <c r="JH872"/>
      <c r="JI872"/>
      <c r="JJ872"/>
      <c r="JK872"/>
      <c r="JL872"/>
      <c r="JM872"/>
      <c r="JN872"/>
      <c r="JO872"/>
      <c r="JP872"/>
      <c r="JQ872"/>
      <c r="JR872"/>
      <c r="JS872"/>
      <c r="JT872"/>
      <c r="JU872"/>
      <c r="JV872"/>
      <c r="JW872"/>
      <c r="JX872"/>
      <c r="JY872"/>
      <c r="JZ872"/>
      <c r="KA872"/>
      <c r="KB872"/>
      <c r="KC872"/>
      <c r="KD872"/>
      <c r="KE872"/>
      <c r="KF872"/>
      <c r="KG872"/>
      <c r="KH872"/>
      <c r="KI872"/>
      <c r="KJ872"/>
      <c r="KK872"/>
      <c r="KL872"/>
      <c r="KM872"/>
      <c r="KN872"/>
      <c r="KO872"/>
      <c r="KP872"/>
      <c r="KQ872"/>
      <c r="KR872"/>
      <c r="KS872"/>
      <c r="KT872"/>
      <c r="KU872"/>
      <c r="KV872"/>
      <c r="KW872"/>
      <c r="KX872"/>
      <c r="KY872"/>
      <c r="KZ872"/>
      <c r="LA872"/>
      <c r="LB872"/>
      <c r="LC872"/>
      <c r="LD872"/>
      <c r="LE872"/>
      <c r="LF872"/>
      <c r="LG872"/>
      <c r="LH872"/>
      <c r="LI872"/>
      <c r="LJ872"/>
      <c r="LK872"/>
      <c r="LL872"/>
      <c r="LM872"/>
      <c r="LN872"/>
      <c r="LO872"/>
      <c r="LP872"/>
      <c r="LQ872"/>
      <c r="LR872"/>
      <c r="LS872"/>
      <c r="LT872"/>
      <c r="LU872"/>
      <c r="LV872"/>
      <c r="LW872"/>
      <c r="LX872"/>
      <c r="LY872"/>
      <c r="LZ872"/>
      <c r="MA872"/>
      <c r="MB872"/>
      <c r="MC872"/>
      <c r="MD872"/>
      <c r="ME872"/>
      <c r="MF872"/>
      <c r="MG872"/>
      <c r="MH872"/>
      <c r="MI872"/>
      <c r="MJ872"/>
      <c r="MK872"/>
      <c r="ML872"/>
      <c r="MM872"/>
      <c r="MN872"/>
      <c r="MO872"/>
      <c r="MP872"/>
      <c r="MQ872"/>
      <c r="MR872"/>
      <c r="MS872"/>
      <c r="MT872"/>
      <c r="MU872"/>
      <c r="MV872"/>
      <c r="MW872"/>
      <c r="MX872"/>
      <c r="MY872"/>
      <c r="MZ872"/>
      <c r="NA872"/>
      <c r="NB872"/>
      <c r="NC872"/>
      <c r="ND872"/>
      <c r="NE872"/>
      <c r="NF872"/>
      <c r="NG872"/>
      <c r="NH872"/>
      <c r="NI872"/>
      <c r="NJ872"/>
      <c r="NK872"/>
      <c r="NL872"/>
      <c r="NM872"/>
      <c r="NN872"/>
      <c r="NO872"/>
      <c r="NP872"/>
      <c r="NQ872"/>
      <c r="NR872"/>
      <c r="NS872"/>
      <c r="NT872"/>
      <c r="NU872"/>
      <c r="NV872"/>
      <c r="NW872"/>
      <c r="NX872"/>
      <c r="NY872"/>
      <c r="NZ872"/>
      <c r="OA872"/>
      <c r="OB872"/>
      <c r="OC872"/>
      <c r="OD872"/>
      <c r="OE872"/>
      <c r="OF872"/>
      <c r="OG872"/>
      <c r="OH872"/>
      <c r="OI872"/>
      <c r="OJ872"/>
      <c r="OK872"/>
      <c r="OL872"/>
      <c r="OM872"/>
      <c r="ON872"/>
      <c r="OO872"/>
      <c r="OP872"/>
      <c r="OQ872"/>
      <c r="OR872"/>
      <c r="OS872"/>
      <c r="OT872"/>
      <c r="OU872"/>
      <c r="OV872"/>
      <c r="OW872"/>
      <c r="OX872"/>
      <c r="OY872"/>
      <c r="OZ872"/>
      <c r="PA872"/>
      <c r="PB872"/>
      <c r="PC872"/>
      <c r="PD872"/>
      <c r="PE872"/>
      <c r="PF872"/>
      <c r="PG872"/>
      <c r="PH872"/>
      <c r="PI872"/>
      <c r="PJ872"/>
      <c r="PK872"/>
      <c r="PL872"/>
      <c r="PM872"/>
      <c r="PN872"/>
      <c r="PO872"/>
      <c r="PP872"/>
      <c r="PQ872"/>
      <c r="PR872"/>
      <c r="PS872"/>
      <c r="PT872"/>
      <c r="PU872"/>
      <c r="PV872"/>
      <c r="PW872"/>
      <c r="PX872"/>
      <c r="PY872"/>
      <c r="PZ872"/>
      <c r="QA872"/>
      <c r="QB872"/>
      <c r="QC872"/>
      <c r="QD872"/>
      <c r="QE872"/>
      <c r="QF872"/>
      <c r="QG872"/>
      <c r="QH872"/>
      <c r="QI872"/>
      <c r="QJ872"/>
      <c r="QK872"/>
      <c r="QL872"/>
      <c r="QM872"/>
      <c r="QN872"/>
      <c r="QO872"/>
      <c r="QP872"/>
      <c r="QQ872"/>
      <c r="QR872"/>
      <c r="QS872"/>
      <c r="QT872"/>
      <c r="QU872"/>
      <c r="QV872"/>
      <c r="QW872"/>
      <c r="QX872"/>
      <c r="QY872"/>
      <c r="QZ872"/>
      <c r="RA872"/>
      <c r="RB872"/>
      <c r="RC872"/>
      <c r="RD872"/>
      <c r="RE872"/>
      <c r="RF872"/>
      <c r="RG872"/>
      <c r="RH872"/>
      <c r="RI872"/>
      <c r="RJ872"/>
      <c r="RK872"/>
      <c r="RL872"/>
      <c r="RM872"/>
      <c r="RN872"/>
      <c r="RO872"/>
      <c r="RP872"/>
      <c r="RQ872"/>
      <c r="RR872"/>
      <c r="RS872"/>
      <c r="RT872"/>
      <c r="RU872"/>
      <c r="RV872"/>
      <c r="RW872"/>
      <c r="RX872"/>
      <c r="RY872"/>
      <c r="RZ872"/>
      <c r="SA872"/>
      <c r="SB872"/>
      <c r="SC872"/>
      <c r="SD872"/>
      <c r="SE872"/>
      <c r="SF872"/>
      <c r="SG872"/>
      <c r="SH872"/>
      <c r="SI872"/>
      <c r="SJ872"/>
      <c r="SK872"/>
      <c r="SL872"/>
      <c r="SM872"/>
      <c r="SN872"/>
      <c r="SO872"/>
      <c r="SP872"/>
    </row>
    <row r="873" spans="1:510" ht="16.5" customHeight="1" x14ac:dyDescent="0.2">
      <c r="A873" s="20">
        <v>265</v>
      </c>
      <c r="B873" s="20" t="s">
        <v>62</v>
      </c>
      <c r="C873" s="20" t="s">
        <v>933</v>
      </c>
      <c r="D873" s="20" t="s">
        <v>38</v>
      </c>
      <c r="E873" s="20" t="s">
        <v>225</v>
      </c>
      <c r="F873" s="22" t="s">
        <v>938</v>
      </c>
      <c r="G873" s="20" t="s">
        <v>25</v>
      </c>
      <c r="H873" s="20" t="s">
        <v>225</v>
      </c>
      <c r="I873" s="20" t="s">
        <v>81</v>
      </c>
      <c r="J873" s="22" t="s">
        <v>933</v>
      </c>
      <c r="K873" s="20"/>
      <c r="L873" s="20"/>
      <c r="M873" s="20"/>
      <c r="N873" s="20"/>
      <c r="O873" s="23"/>
      <c r="P873" s="23">
        <v>34188482</v>
      </c>
      <c r="Q873" s="24">
        <v>1</v>
      </c>
      <c r="R873" s="25">
        <v>45809</v>
      </c>
      <c r="S873" s="20" t="s">
        <v>83</v>
      </c>
      <c r="T873" s="26">
        <f t="shared" si="15"/>
        <v>34188482</v>
      </c>
      <c r="U873" s="27" t="s">
        <v>100</v>
      </c>
      <c r="V873" s="27" t="s">
        <v>100</v>
      </c>
      <c r="W873"/>
      <c r="X873"/>
      <c r="Y873"/>
      <c r="Z873"/>
      <c r="AA873"/>
      <c r="AB873"/>
      <c r="AC873"/>
      <c r="AD873"/>
      <c r="AE873"/>
      <c r="AF873"/>
      <c r="AG873"/>
      <c r="AH873"/>
      <c r="AI873"/>
      <c r="AJ873"/>
      <c r="AK873"/>
      <c r="AL873"/>
      <c r="AM873"/>
      <c r="AN873"/>
      <c r="AO873"/>
      <c r="AP873"/>
      <c r="AQ873"/>
      <c r="AR873"/>
      <c r="AS873"/>
      <c r="AT873"/>
      <c r="AU873"/>
      <c r="AV873"/>
      <c r="AW873"/>
      <c r="AX873"/>
      <c r="AY873"/>
      <c r="AZ873"/>
      <c r="BA873"/>
      <c r="BB873"/>
      <c r="BC873"/>
      <c r="BD873"/>
      <c r="BE873"/>
      <c r="BF873"/>
      <c r="BG873"/>
      <c r="BH873"/>
      <c r="BI873"/>
      <c r="BJ873"/>
      <c r="BK873"/>
      <c r="BL873"/>
      <c r="BM873"/>
      <c r="BN873"/>
      <c r="BO873"/>
      <c r="BP873"/>
      <c r="BQ873"/>
      <c r="BR873"/>
      <c r="BS873"/>
      <c r="BT873"/>
      <c r="BU873"/>
      <c r="BV873"/>
      <c r="BW873"/>
      <c r="BX873"/>
      <c r="BY873"/>
      <c r="BZ873"/>
      <c r="CA873"/>
      <c r="CB873"/>
      <c r="CC873"/>
      <c r="CD873"/>
      <c r="CE873"/>
      <c r="CF873"/>
      <c r="CG873"/>
      <c r="CH873"/>
      <c r="CI873"/>
      <c r="CJ873"/>
      <c r="CK873"/>
      <c r="CL873"/>
      <c r="CM873"/>
      <c r="CN873"/>
      <c r="CO873"/>
      <c r="CP873"/>
      <c r="CQ873"/>
      <c r="CR873"/>
      <c r="CS873"/>
      <c r="CT873"/>
      <c r="CU873"/>
      <c r="CV873"/>
      <c r="CW873"/>
      <c r="CX873"/>
      <c r="CY873"/>
      <c r="CZ873"/>
      <c r="DA873"/>
      <c r="DB873"/>
      <c r="DC873"/>
      <c r="DD873"/>
      <c r="DE873"/>
      <c r="DF873"/>
      <c r="DG873"/>
      <c r="DH873"/>
      <c r="DI873"/>
      <c r="DJ873"/>
      <c r="DK873"/>
      <c r="DL873"/>
      <c r="DM873"/>
      <c r="DN873"/>
      <c r="DO873"/>
      <c r="DP873"/>
      <c r="DQ873"/>
      <c r="DR873"/>
      <c r="DS873"/>
      <c r="DT873"/>
      <c r="DU873"/>
      <c r="DV873"/>
      <c r="DW873"/>
      <c r="DX873"/>
      <c r="DY873"/>
      <c r="DZ873"/>
      <c r="EA873"/>
      <c r="EB873"/>
      <c r="EC873"/>
      <c r="ED873"/>
      <c r="EE873"/>
      <c r="EF873"/>
      <c r="EG873"/>
      <c r="EH873"/>
      <c r="EI873"/>
      <c r="EJ873"/>
      <c r="EK873"/>
      <c r="EL873"/>
      <c r="EM873"/>
      <c r="EN873"/>
      <c r="EO873"/>
      <c r="EP873"/>
      <c r="EQ873"/>
      <c r="ER873"/>
      <c r="ES873"/>
      <c r="ET873"/>
      <c r="EU873"/>
      <c r="EV873"/>
      <c r="EW873"/>
      <c r="EX873"/>
      <c r="EY873"/>
      <c r="EZ873"/>
      <c r="FA873"/>
      <c r="FB873"/>
      <c r="FC873"/>
      <c r="FD873"/>
      <c r="FE873"/>
      <c r="FF873"/>
      <c r="FG873"/>
      <c r="FH873"/>
      <c r="FI873"/>
      <c r="FJ873"/>
      <c r="FK873"/>
      <c r="FL873"/>
      <c r="FM873"/>
      <c r="FN873"/>
      <c r="FO873"/>
      <c r="FP873"/>
      <c r="FQ873"/>
      <c r="FR873"/>
      <c r="FS873"/>
      <c r="FT873"/>
      <c r="FU873"/>
      <c r="FV873"/>
      <c r="FW873"/>
      <c r="FX873"/>
      <c r="FY873"/>
      <c r="FZ873"/>
      <c r="GA873"/>
      <c r="GB873"/>
      <c r="GC873"/>
      <c r="GD873"/>
      <c r="GE873"/>
      <c r="GF873"/>
      <c r="GG873"/>
      <c r="GH873"/>
      <c r="GI873"/>
      <c r="GJ873"/>
      <c r="GK873"/>
      <c r="GL873"/>
      <c r="GM873"/>
      <c r="GN873"/>
      <c r="GO873"/>
      <c r="GP873"/>
      <c r="GQ873"/>
      <c r="GR873"/>
      <c r="GS873"/>
      <c r="GT873"/>
      <c r="GU873"/>
      <c r="GV873"/>
      <c r="GW873"/>
      <c r="GX873"/>
      <c r="GY873"/>
      <c r="GZ873"/>
      <c r="HA873"/>
      <c r="HB873"/>
      <c r="HC873"/>
      <c r="HD873"/>
      <c r="HE873"/>
      <c r="HF873"/>
      <c r="HG873"/>
      <c r="HH873"/>
      <c r="HI873"/>
      <c r="HJ873"/>
      <c r="HK873"/>
      <c r="HL873"/>
      <c r="HM873"/>
      <c r="HN873"/>
      <c r="HO873"/>
      <c r="HP873"/>
      <c r="HQ873"/>
      <c r="HR873"/>
      <c r="HS873"/>
      <c r="HT873"/>
      <c r="HU873"/>
      <c r="HV873"/>
      <c r="HW873"/>
      <c r="HX873"/>
      <c r="HY873"/>
      <c r="HZ873"/>
      <c r="IA873"/>
      <c r="IB873"/>
      <c r="IC873"/>
      <c r="ID873"/>
      <c r="IE873"/>
      <c r="IF873"/>
      <c r="IG873"/>
      <c r="IH873"/>
      <c r="II873"/>
      <c r="IJ873"/>
      <c r="IK873"/>
      <c r="IL873"/>
      <c r="IM873"/>
      <c r="IN873"/>
      <c r="IO873"/>
      <c r="IP873"/>
      <c r="IQ873"/>
      <c r="IR873"/>
      <c r="IS873"/>
      <c r="IT873"/>
      <c r="IU873"/>
      <c r="IV873"/>
      <c r="IW873"/>
      <c r="IX873"/>
      <c r="IY873"/>
      <c r="IZ873"/>
      <c r="JA873"/>
      <c r="JB873"/>
      <c r="JC873"/>
      <c r="JD873"/>
      <c r="JE873"/>
      <c r="JF873"/>
      <c r="JG873"/>
      <c r="JH873"/>
      <c r="JI873"/>
      <c r="JJ873"/>
      <c r="JK873"/>
      <c r="JL873"/>
      <c r="JM873"/>
      <c r="JN873"/>
      <c r="JO873"/>
      <c r="JP873"/>
      <c r="JQ873"/>
      <c r="JR873"/>
      <c r="JS873"/>
      <c r="JT873"/>
      <c r="JU873"/>
      <c r="JV873"/>
      <c r="JW873"/>
      <c r="JX873"/>
      <c r="JY873"/>
      <c r="JZ873"/>
      <c r="KA873"/>
      <c r="KB873"/>
      <c r="KC873"/>
      <c r="KD873"/>
      <c r="KE873"/>
      <c r="KF873"/>
      <c r="KG873"/>
      <c r="KH873"/>
      <c r="KI873"/>
      <c r="KJ873"/>
      <c r="KK873"/>
      <c r="KL873"/>
      <c r="KM873"/>
      <c r="KN873"/>
      <c r="KO873"/>
      <c r="KP873"/>
      <c r="KQ873"/>
      <c r="KR873"/>
      <c r="KS873"/>
      <c r="KT873"/>
      <c r="KU873"/>
      <c r="KV873"/>
      <c r="KW873"/>
      <c r="KX873"/>
      <c r="KY873"/>
      <c r="KZ873"/>
      <c r="LA873"/>
      <c r="LB873"/>
      <c r="LC873"/>
      <c r="LD873"/>
      <c r="LE873"/>
      <c r="LF873"/>
      <c r="LG873"/>
      <c r="LH873"/>
      <c r="LI873"/>
      <c r="LJ873"/>
      <c r="LK873"/>
      <c r="LL873"/>
      <c r="LM873"/>
      <c r="LN873"/>
      <c r="LO873"/>
      <c r="LP873"/>
      <c r="LQ873"/>
      <c r="LR873"/>
      <c r="LS873"/>
      <c r="LT873"/>
      <c r="LU873"/>
      <c r="LV873"/>
      <c r="LW873"/>
      <c r="LX873"/>
      <c r="LY873"/>
      <c r="LZ873"/>
      <c r="MA873"/>
      <c r="MB873"/>
      <c r="MC873"/>
      <c r="MD873"/>
      <c r="ME873"/>
      <c r="MF873"/>
      <c r="MG873"/>
      <c r="MH873"/>
      <c r="MI873"/>
      <c r="MJ873"/>
      <c r="MK873"/>
      <c r="ML873"/>
      <c r="MM873"/>
      <c r="MN873"/>
      <c r="MO873"/>
      <c r="MP873"/>
      <c r="MQ873"/>
      <c r="MR873"/>
      <c r="MS873"/>
      <c r="MT873"/>
      <c r="MU873"/>
      <c r="MV873"/>
      <c r="MW873"/>
      <c r="MX873"/>
      <c r="MY873"/>
      <c r="MZ873"/>
      <c r="NA873"/>
      <c r="NB873"/>
      <c r="NC873"/>
      <c r="ND873"/>
      <c r="NE873"/>
      <c r="NF873"/>
      <c r="NG873"/>
      <c r="NH873"/>
      <c r="NI873"/>
      <c r="NJ873"/>
      <c r="NK873"/>
      <c r="NL873"/>
      <c r="NM873"/>
      <c r="NN873"/>
      <c r="NO873"/>
      <c r="NP873"/>
      <c r="NQ873"/>
      <c r="NR873"/>
      <c r="NS873"/>
      <c r="NT873"/>
      <c r="NU873"/>
      <c r="NV873"/>
      <c r="NW873"/>
      <c r="NX873"/>
      <c r="NY873"/>
      <c r="NZ873"/>
      <c r="OA873"/>
      <c r="OB873"/>
      <c r="OC873"/>
      <c r="OD873"/>
      <c r="OE873"/>
      <c r="OF873"/>
      <c r="OG873"/>
      <c r="OH873"/>
      <c r="OI873"/>
      <c r="OJ873"/>
      <c r="OK873"/>
      <c r="OL873"/>
      <c r="OM873"/>
      <c r="ON873"/>
      <c r="OO873"/>
      <c r="OP873"/>
      <c r="OQ873"/>
      <c r="OR873"/>
      <c r="OS873"/>
      <c r="OT873"/>
      <c r="OU873"/>
      <c r="OV873"/>
      <c r="OW873"/>
      <c r="OX873"/>
      <c r="OY873"/>
      <c r="OZ873"/>
      <c r="PA873"/>
      <c r="PB873"/>
      <c r="PC873"/>
      <c r="PD873"/>
      <c r="PE873"/>
      <c r="PF873"/>
      <c r="PG873"/>
      <c r="PH873"/>
      <c r="PI873"/>
      <c r="PJ873"/>
      <c r="PK873"/>
      <c r="PL873"/>
      <c r="PM873"/>
      <c r="PN873"/>
      <c r="PO873"/>
      <c r="PP873"/>
      <c r="PQ873"/>
      <c r="PR873"/>
      <c r="PS873"/>
      <c r="PT873"/>
      <c r="PU873"/>
      <c r="PV873"/>
      <c r="PW873"/>
      <c r="PX873"/>
      <c r="PY873"/>
      <c r="PZ873"/>
      <c r="QA873"/>
      <c r="QB873"/>
      <c r="QC873"/>
      <c r="QD873"/>
      <c r="QE873"/>
      <c r="QF873"/>
      <c r="QG873"/>
      <c r="QH873"/>
      <c r="QI873"/>
      <c r="QJ873"/>
      <c r="QK873"/>
      <c r="QL873"/>
      <c r="QM873"/>
      <c r="QN873"/>
      <c r="QO873"/>
      <c r="QP873"/>
      <c r="QQ873"/>
      <c r="QR873"/>
      <c r="QS873"/>
      <c r="QT873"/>
      <c r="QU873"/>
      <c r="QV873"/>
      <c r="QW873"/>
      <c r="QX873"/>
      <c r="QY873"/>
      <c r="QZ873"/>
      <c r="RA873"/>
      <c r="RB873"/>
      <c r="RC873"/>
      <c r="RD873"/>
      <c r="RE873"/>
      <c r="RF873"/>
      <c r="RG873"/>
      <c r="RH873"/>
      <c r="RI873"/>
      <c r="RJ873"/>
      <c r="RK873"/>
      <c r="RL873"/>
      <c r="RM873"/>
      <c r="RN873"/>
      <c r="RO873"/>
      <c r="RP873"/>
      <c r="RQ873"/>
      <c r="RR873"/>
      <c r="RS873"/>
      <c r="RT873"/>
      <c r="RU873"/>
      <c r="RV873"/>
      <c r="RW873"/>
      <c r="RX873"/>
      <c r="RY873"/>
      <c r="RZ873"/>
      <c r="SA873"/>
      <c r="SB873"/>
      <c r="SC873"/>
      <c r="SD873"/>
      <c r="SE873"/>
      <c r="SF873"/>
      <c r="SG873"/>
      <c r="SH873"/>
      <c r="SI873"/>
      <c r="SJ873"/>
      <c r="SK873"/>
      <c r="SL873"/>
      <c r="SM873"/>
      <c r="SN873"/>
      <c r="SO873"/>
      <c r="SP873"/>
    </row>
    <row r="874" spans="1:510" ht="16.5" customHeight="1" x14ac:dyDescent="0.2">
      <c r="A874" s="20">
        <v>266</v>
      </c>
      <c r="B874" s="20" t="s">
        <v>62</v>
      </c>
      <c r="C874" s="20" t="s">
        <v>933</v>
      </c>
      <c r="D874" s="20" t="s">
        <v>38</v>
      </c>
      <c r="E874" s="20" t="s">
        <v>225</v>
      </c>
      <c r="F874" s="22" t="s">
        <v>938</v>
      </c>
      <c r="G874" s="20" t="s">
        <v>25</v>
      </c>
      <c r="H874" s="20" t="s">
        <v>225</v>
      </c>
      <c r="I874" s="20" t="s">
        <v>81</v>
      </c>
      <c r="J874" s="22" t="s">
        <v>933</v>
      </c>
      <c r="K874" s="20"/>
      <c r="L874" s="20"/>
      <c r="M874" s="20"/>
      <c r="N874" s="20"/>
      <c r="O874" s="23"/>
      <c r="P874" s="23">
        <v>34188482</v>
      </c>
      <c r="Q874" s="24">
        <v>1</v>
      </c>
      <c r="R874" s="25">
        <v>45839</v>
      </c>
      <c r="S874" s="20" t="s">
        <v>83</v>
      </c>
      <c r="T874" s="26">
        <f t="shared" si="15"/>
        <v>34188482</v>
      </c>
      <c r="U874" s="27" t="s">
        <v>100</v>
      </c>
      <c r="V874" s="27" t="s">
        <v>100</v>
      </c>
      <c r="W874"/>
      <c r="X874"/>
      <c r="Y874"/>
      <c r="Z874"/>
      <c r="AA874"/>
      <c r="AB874"/>
      <c r="AC874"/>
      <c r="AD874"/>
      <c r="AE874"/>
      <c r="AF874"/>
      <c r="AG874"/>
      <c r="AH874"/>
      <c r="AI874"/>
      <c r="AJ874"/>
      <c r="AK874"/>
      <c r="AL874"/>
      <c r="AM874"/>
      <c r="AN874"/>
      <c r="AO874"/>
      <c r="AP874"/>
      <c r="AQ874"/>
      <c r="AR874"/>
      <c r="AS874"/>
      <c r="AT874"/>
      <c r="AU874"/>
      <c r="AV874"/>
      <c r="AW874"/>
      <c r="AX874"/>
      <c r="AY874"/>
      <c r="AZ874"/>
      <c r="BA874"/>
      <c r="BB874"/>
      <c r="BC874"/>
      <c r="BD874"/>
      <c r="BE874"/>
      <c r="BF874"/>
      <c r="BG874"/>
      <c r="BH874"/>
      <c r="BI874"/>
      <c r="BJ874"/>
      <c r="BK874"/>
      <c r="BL874"/>
      <c r="BM874"/>
      <c r="BN874"/>
      <c r="BO874"/>
      <c r="BP874"/>
      <c r="BQ874"/>
      <c r="BR874"/>
      <c r="BS874"/>
      <c r="BT874"/>
      <c r="BU874"/>
      <c r="BV874"/>
      <c r="BW874"/>
      <c r="BX874"/>
      <c r="BY874"/>
      <c r="BZ874"/>
      <c r="CA874"/>
      <c r="CB874"/>
      <c r="CC874"/>
      <c r="CD874"/>
      <c r="CE874"/>
      <c r="CF874"/>
      <c r="CG874"/>
      <c r="CH874"/>
      <c r="CI874"/>
      <c r="CJ874"/>
      <c r="CK874"/>
      <c r="CL874"/>
      <c r="CM874"/>
      <c r="CN874"/>
      <c r="CO874"/>
      <c r="CP874"/>
      <c r="CQ874"/>
      <c r="CR874"/>
      <c r="CS874"/>
      <c r="CT874"/>
      <c r="CU874"/>
      <c r="CV874"/>
      <c r="CW874"/>
      <c r="CX874"/>
      <c r="CY874"/>
      <c r="CZ874"/>
      <c r="DA874"/>
      <c r="DB874"/>
      <c r="DC874"/>
      <c r="DD874"/>
      <c r="DE874"/>
      <c r="DF874"/>
      <c r="DG874"/>
      <c r="DH874"/>
      <c r="DI874"/>
      <c r="DJ874"/>
      <c r="DK874"/>
      <c r="DL874"/>
      <c r="DM874"/>
      <c r="DN874"/>
      <c r="DO874"/>
      <c r="DP874"/>
      <c r="DQ874"/>
      <c r="DR874"/>
      <c r="DS874"/>
      <c r="DT874"/>
      <c r="DU874"/>
      <c r="DV874"/>
      <c r="DW874"/>
      <c r="DX874"/>
      <c r="DY874"/>
      <c r="DZ874"/>
      <c r="EA874"/>
      <c r="EB874"/>
      <c r="EC874"/>
      <c r="ED874"/>
      <c r="EE874"/>
      <c r="EF874"/>
      <c r="EG874"/>
      <c r="EH874"/>
      <c r="EI874"/>
      <c r="EJ874"/>
      <c r="EK874"/>
      <c r="EL874"/>
      <c r="EM874"/>
      <c r="EN874"/>
      <c r="EO874"/>
      <c r="EP874"/>
      <c r="EQ874"/>
      <c r="ER874"/>
      <c r="ES874"/>
      <c r="ET874"/>
      <c r="EU874"/>
      <c r="EV874"/>
      <c r="EW874"/>
      <c r="EX874"/>
      <c r="EY874"/>
      <c r="EZ874"/>
      <c r="FA874"/>
      <c r="FB874"/>
      <c r="FC874"/>
      <c r="FD874"/>
      <c r="FE874"/>
      <c r="FF874"/>
      <c r="FG874"/>
      <c r="FH874"/>
      <c r="FI874"/>
      <c r="FJ874"/>
      <c r="FK874"/>
      <c r="FL874"/>
      <c r="FM874"/>
      <c r="FN874"/>
      <c r="FO874"/>
      <c r="FP874"/>
      <c r="FQ874"/>
      <c r="FR874"/>
      <c r="FS874"/>
      <c r="FT874"/>
      <c r="FU874"/>
      <c r="FV874"/>
      <c r="FW874"/>
      <c r="FX874"/>
      <c r="FY874"/>
      <c r="FZ874"/>
      <c r="GA874"/>
      <c r="GB874"/>
      <c r="GC874"/>
      <c r="GD874"/>
      <c r="GE874"/>
      <c r="GF874"/>
      <c r="GG874"/>
      <c r="GH874"/>
      <c r="GI874"/>
      <c r="GJ874"/>
      <c r="GK874"/>
      <c r="GL874"/>
      <c r="GM874"/>
      <c r="GN874"/>
      <c r="GO874"/>
      <c r="GP874"/>
      <c r="GQ874"/>
      <c r="GR874"/>
      <c r="GS874"/>
      <c r="GT874"/>
      <c r="GU874"/>
      <c r="GV874"/>
      <c r="GW874"/>
      <c r="GX874"/>
      <c r="GY874"/>
      <c r="GZ874"/>
      <c r="HA874"/>
      <c r="HB874"/>
      <c r="HC874"/>
      <c r="HD874"/>
      <c r="HE874"/>
      <c r="HF874"/>
      <c r="HG874"/>
      <c r="HH874"/>
      <c r="HI874"/>
      <c r="HJ874"/>
      <c r="HK874"/>
      <c r="HL874"/>
      <c r="HM874"/>
      <c r="HN874"/>
      <c r="HO874"/>
      <c r="HP874"/>
      <c r="HQ874"/>
      <c r="HR874"/>
      <c r="HS874"/>
      <c r="HT874"/>
      <c r="HU874"/>
      <c r="HV874"/>
      <c r="HW874"/>
      <c r="HX874"/>
      <c r="HY874"/>
      <c r="HZ874"/>
      <c r="IA874"/>
      <c r="IB874"/>
      <c r="IC874"/>
      <c r="ID874"/>
      <c r="IE874"/>
      <c r="IF874"/>
      <c r="IG874"/>
      <c r="IH874"/>
      <c r="II874"/>
      <c r="IJ874"/>
      <c r="IK874"/>
      <c r="IL874"/>
      <c r="IM874"/>
      <c r="IN874"/>
      <c r="IO874"/>
      <c r="IP874"/>
      <c r="IQ874"/>
      <c r="IR874"/>
      <c r="IS874"/>
      <c r="IT874"/>
      <c r="IU874"/>
      <c r="IV874"/>
      <c r="IW874"/>
      <c r="IX874"/>
      <c r="IY874"/>
      <c r="IZ874"/>
      <c r="JA874"/>
      <c r="JB874"/>
      <c r="JC874"/>
      <c r="JD874"/>
      <c r="JE874"/>
      <c r="JF874"/>
      <c r="JG874"/>
      <c r="JH874"/>
      <c r="JI874"/>
      <c r="JJ874"/>
      <c r="JK874"/>
      <c r="JL874"/>
      <c r="JM874"/>
      <c r="JN874"/>
      <c r="JO874"/>
      <c r="JP874"/>
      <c r="JQ874"/>
      <c r="JR874"/>
      <c r="JS874"/>
      <c r="JT874"/>
      <c r="JU874"/>
      <c r="JV874"/>
      <c r="JW874"/>
      <c r="JX874"/>
      <c r="JY874"/>
      <c r="JZ874"/>
      <c r="KA874"/>
      <c r="KB874"/>
      <c r="KC874"/>
      <c r="KD874"/>
      <c r="KE874"/>
      <c r="KF874"/>
      <c r="KG874"/>
      <c r="KH874"/>
      <c r="KI874"/>
      <c r="KJ874"/>
      <c r="KK874"/>
      <c r="KL874"/>
      <c r="KM874"/>
      <c r="KN874"/>
      <c r="KO874"/>
      <c r="KP874"/>
      <c r="KQ874"/>
      <c r="KR874"/>
      <c r="KS874"/>
      <c r="KT874"/>
      <c r="KU874"/>
      <c r="KV874"/>
      <c r="KW874"/>
      <c r="KX874"/>
      <c r="KY874"/>
      <c r="KZ874"/>
      <c r="LA874"/>
      <c r="LB874"/>
      <c r="LC874"/>
      <c r="LD874"/>
      <c r="LE874"/>
      <c r="LF874"/>
      <c r="LG874"/>
      <c r="LH874"/>
      <c r="LI874"/>
      <c r="LJ874"/>
      <c r="LK874"/>
      <c r="LL874"/>
      <c r="LM874"/>
      <c r="LN874"/>
      <c r="LO874"/>
      <c r="LP874"/>
      <c r="LQ874"/>
      <c r="LR874"/>
      <c r="LS874"/>
      <c r="LT874"/>
      <c r="LU874"/>
      <c r="LV874"/>
      <c r="LW874"/>
      <c r="LX874"/>
      <c r="LY874"/>
      <c r="LZ874"/>
      <c r="MA874"/>
      <c r="MB874"/>
      <c r="MC874"/>
      <c r="MD874"/>
      <c r="ME874"/>
      <c r="MF874"/>
      <c r="MG874"/>
      <c r="MH874"/>
      <c r="MI874"/>
      <c r="MJ874"/>
      <c r="MK874"/>
      <c r="ML874"/>
      <c r="MM874"/>
      <c r="MN874"/>
      <c r="MO874"/>
      <c r="MP874"/>
      <c r="MQ874"/>
      <c r="MR874"/>
      <c r="MS874"/>
      <c r="MT874"/>
      <c r="MU874"/>
      <c r="MV874"/>
      <c r="MW874"/>
      <c r="MX874"/>
      <c r="MY874"/>
      <c r="MZ874"/>
      <c r="NA874"/>
      <c r="NB874"/>
      <c r="NC874"/>
      <c r="ND874"/>
      <c r="NE874"/>
      <c r="NF874"/>
      <c r="NG874"/>
      <c r="NH874"/>
      <c r="NI874"/>
      <c r="NJ874"/>
      <c r="NK874"/>
      <c r="NL874"/>
      <c r="NM874"/>
      <c r="NN874"/>
      <c r="NO874"/>
      <c r="NP874"/>
      <c r="NQ874"/>
      <c r="NR874"/>
      <c r="NS874"/>
      <c r="NT874"/>
      <c r="NU874"/>
      <c r="NV874"/>
      <c r="NW874"/>
      <c r="NX874"/>
      <c r="NY874"/>
      <c r="NZ874"/>
      <c r="OA874"/>
      <c r="OB874"/>
      <c r="OC874"/>
      <c r="OD874"/>
      <c r="OE874"/>
      <c r="OF874"/>
      <c r="OG874"/>
      <c r="OH874"/>
      <c r="OI874"/>
      <c r="OJ874"/>
      <c r="OK874"/>
      <c r="OL874"/>
      <c r="OM874"/>
      <c r="ON874"/>
      <c r="OO874"/>
      <c r="OP874"/>
      <c r="OQ874"/>
      <c r="OR874"/>
      <c r="OS874"/>
      <c r="OT874"/>
      <c r="OU874"/>
      <c r="OV874"/>
      <c r="OW874"/>
      <c r="OX874"/>
      <c r="OY874"/>
      <c r="OZ874"/>
      <c r="PA874"/>
      <c r="PB874"/>
      <c r="PC874"/>
      <c r="PD874"/>
      <c r="PE874"/>
      <c r="PF874"/>
      <c r="PG874"/>
      <c r="PH874"/>
      <c r="PI874"/>
      <c r="PJ874"/>
      <c r="PK874"/>
      <c r="PL874"/>
      <c r="PM874"/>
      <c r="PN874"/>
      <c r="PO874"/>
      <c r="PP874"/>
      <c r="PQ874"/>
      <c r="PR874"/>
      <c r="PS874"/>
      <c r="PT874"/>
      <c r="PU874"/>
      <c r="PV874"/>
      <c r="PW874"/>
      <c r="PX874"/>
      <c r="PY874"/>
      <c r="PZ874"/>
      <c r="QA874"/>
      <c r="QB874"/>
      <c r="QC874"/>
      <c r="QD874"/>
      <c r="QE874"/>
      <c r="QF874"/>
      <c r="QG874"/>
      <c r="QH874"/>
      <c r="QI874"/>
      <c r="QJ874"/>
      <c r="QK874"/>
      <c r="QL874"/>
      <c r="QM874"/>
      <c r="QN874"/>
      <c r="QO874"/>
      <c r="QP874"/>
      <c r="QQ874"/>
      <c r="QR874"/>
      <c r="QS874"/>
      <c r="QT874"/>
      <c r="QU874"/>
      <c r="QV874"/>
      <c r="QW874"/>
      <c r="QX874"/>
      <c r="QY874"/>
      <c r="QZ874"/>
      <c r="RA874"/>
      <c r="RB874"/>
      <c r="RC874"/>
      <c r="RD874"/>
      <c r="RE874"/>
      <c r="RF874"/>
      <c r="RG874"/>
      <c r="RH874"/>
      <c r="RI874"/>
      <c r="RJ874"/>
      <c r="RK874"/>
      <c r="RL874"/>
      <c r="RM874"/>
      <c r="RN874"/>
      <c r="RO874"/>
      <c r="RP874"/>
      <c r="RQ874"/>
      <c r="RR874"/>
      <c r="RS874"/>
      <c r="RT874"/>
      <c r="RU874"/>
      <c r="RV874"/>
      <c r="RW874"/>
      <c r="RX874"/>
      <c r="RY874"/>
      <c r="RZ874"/>
      <c r="SA874"/>
      <c r="SB874"/>
      <c r="SC874"/>
      <c r="SD874"/>
      <c r="SE874"/>
      <c r="SF874"/>
      <c r="SG874"/>
      <c r="SH874"/>
      <c r="SI874"/>
      <c r="SJ874"/>
      <c r="SK874"/>
      <c r="SL874"/>
      <c r="SM874"/>
      <c r="SN874"/>
      <c r="SO874"/>
      <c r="SP874"/>
    </row>
    <row r="875" spans="1:510" ht="16.5" customHeight="1" x14ac:dyDescent="0.2">
      <c r="A875" s="20">
        <v>267</v>
      </c>
      <c r="B875" s="20" t="s">
        <v>62</v>
      </c>
      <c r="C875" s="20" t="s">
        <v>933</v>
      </c>
      <c r="D875" s="20" t="s">
        <v>38</v>
      </c>
      <c r="E875" s="20" t="s">
        <v>225</v>
      </c>
      <c r="F875" s="22" t="s">
        <v>938</v>
      </c>
      <c r="G875" s="20" t="s">
        <v>25</v>
      </c>
      <c r="H875" s="20" t="s">
        <v>225</v>
      </c>
      <c r="I875" s="20" t="s">
        <v>81</v>
      </c>
      <c r="J875" s="22" t="s">
        <v>933</v>
      </c>
      <c r="K875" s="20"/>
      <c r="L875" s="20"/>
      <c r="M875" s="20"/>
      <c r="N875" s="20"/>
      <c r="O875" s="23"/>
      <c r="P875" s="23">
        <v>34188482</v>
      </c>
      <c r="Q875" s="24">
        <v>1</v>
      </c>
      <c r="R875" s="25">
        <v>45870</v>
      </c>
      <c r="S875" s="20" t="s">
        <v>83</v>
      </c>
      <c r="T875" s="26">
        <f t="shared" si="15"/>
        <v>34188482</v>
      </c>
      <c r="U875" s="27" t="s">
        <v>100</v>
      </c>
      <c r="V875" s="27" t="s">
        <v>100</v>
      </c>
      <c r="W875"/>
      <c r="X875"/>
      <c r="Y875"/>
      <c r="Z875"/>
      <c r="AA875"/>
      <c r="AB875"/>
      <c r="AC875"/>
      <c r="AD875"/>
      <c r="AE875"/>
      <c r="AF875"/>
      <c r="AG875"/>
      <c r="AH875"/>
      <c r="AI875"/>
      <c r="AJ875"/>
      <c r="AK875"/>
      <c r="AL875"/>
      <c r="AM875"/>
      <c r="AN875"/>
      <c r="AO875"/>
      <c r="AP875"/>
      <c r="AQ875"/>
      <c r="AR875"/>
      <c r="AS875"/>
      <c r="AT875"/>
      <c r="AU875"/>
      <c r="AV875"/>
      <c r="AW875"/>
      <c r="AX875"/>
      <c r="AY875"/>
      <c r="AZ875"/>
      <c r="BA875"/>
      <c r="BB875"/>
      <c r="BC875"/>
      <c r="BD875"/>
      <c r="BE875"/>
      <c r="BF875"/>
      <c r="BG875"/>
      <c r="BH875"/>
      <c r="BI875"/>
      <c r="BJ875"/>
      <c r="BK875"/>
      <c r="BL875"/>
      <c r="BM875"/>
      <c r="BN875"/>
      <c r="BO875"/>
      <c r="BP875"/>
      <c r="BQ875"/>
      <c r="BR875"/>
      <c r="BS875"/>
      <c r="BT875"/>
      <c r="BU875"/>
      <c r="BV875"/>
      <c r="BW875"/>
      <c r="BX875"/>
      <c r="BY875"/>
      <c r="BZ875"/>
      <c r="CA875"/>
      <c r="CB875"/>
      <c r="CC875"/>
      <c r="CD875"/>
      <c r="CE875"/>
      <c r="CF875"/>
      <c r="CG875"/>
      <c r="CH875"/>
      <c r="CI875"/>
      <c r="CJ875"/>
      <c r="CK875"/>
      <c r="CL875"/>
      <c r="CM875"/>
      <c r="CN875"/>
      <c r="CO875"/>
      <c r="CP875"/>
      <c r="CQ875"/>
      <c r="CR875"/>
      <c r="CS875"/>
      <c r="CT875"/>
      <c r="CU875"/>
      <c r="CV875"/>
      <c r="CW875"/>
      <c r="CX875"/>
      <c r="CY875"/>
      <c r="CZ875"/>
      <c r="DA875"/>
      <c r="DB875"/>
      <c r="DC875"/>
      <c r="DD875"/>
      <c r="DE875"/>
      <c r="DF875"/>
      <c r="DG875"/>
      <c r="DH875"/>
      <c r="DI875"/>
      <c r="DJ875"/>
      <c r="DK875"/>
      <c r="DL875"/>
      <c r="DM875"/>
      <c r="DN875"/>
      <c r="DO875"/>
      <c r="DP875"/>
      <c r="DQ875"/>
      <c r="DR875"/>
      <c r="DS875"/>
      <c r="DT875"/>
      <c r="DU875"/>
      <c r="DV875"/>
      <c r="DW875"/>
      <c r="DX875"/>
      <c r="DY875"/>
      <c r="DZ875"/>
      <c r="EA875"/>
      <c r="EB875"/>
      <c r="EC875"/>
      <c r="ED875"/>
      <c r="EE875"/>
      <c r="EF875"/>
      <c r="EG875"/>
      <c r="EH875"/>
      <c r="EI875"/>
      <c r="EJ875"/>
      <c r="EK875"/>
      <c r="EL875"/>
      <c r="EM875"/>
      <c r="EN875"/>
      <c r="EO875"/>
      <c r="EP875"/>
      <c r="EQ875"/>
      <c r="ER875"/>
      <c r="ES875"/>
      <c r="ET875"/>
      <c r="EU875"/>
      <c r="EV875"/>
      <c r="EW875"/>
      <c r="EX875"/>
      <c r="EY875"/>
      <c r="EZ875"/>
      <c r="FA875"/>
      <c r="FB875"/>
      <c r="FC875"/>
      <c r="FD875"/>
      <c r="FE875"/>
      <c r="FF875"/>
      <c r="FG875"/>
      <c r="FH875"/>
      <c r="FI875"/>
      <c r="FJ875"/>
      <c r="FK875"/>
      <c r="FL875"/>
      <c r="FM875"/>
      <c r="FN875"/>
      <c r="FO875"/>
      <c r="FP875"/>
      <c r="FQ875"/>
      <c r="FR875"/>
      <c r="FS875"/>
      <c r="FT875"/>
      <c r="FU875"/>
      <c r="FV875"/>
      <c r="FW875"/>
      <c r="FX875"/>
      <c r="FY875"/>
      <c r="FZ875"/>
      <c r="GA875"/>
      <c r="GB875"/>
      <c r="GC875"/>
      <c r="GD875"/>
      <c r="GE875"/>
      <c r="GF875"/>
      <c r="GG875"/>
      <c r="GH875"/>
      <c r="GI875"/>
      <c r="GJ875"/>
      <c r="GK875"/>
      <c r="GL875"/>
      <c r="GM875"/>
      <c r="GN875"/>
      <c r="GO875"/>
      <c r="GP875"/>
      <c r="GQ875"/>
      <c r="GR875"/>
      <c r="GS875"/>
      <c r="GT875"/>
      <c r="GU875"/>
      <c r="GV875"/>
      <c r="GW875"/>
      <c r="GX875"/>
      <c r="GY875"/>
      <c r="GZ875"/>
      <c r="HA875"/>
      <c r="HB875"/>
      <c r="HC875"/>
      <c r="HD875"/>
      <c r="HE875"/>
      <c r="HF875"/>
      <c r="HG875"/>
      <c r="HH875"/>
      <c r="HI875"/>
      <c r="HJ875"/>
      <c r="HK875"/>
      <c r="HL875"/>
      <c r="HM875"/>
      <c r="HN875"/>
      <c r="HO875"/>
      <c r="HP875"/>
      <c r="HQ875"/>
      <c r="HR875"/>
      <c r="HS875"/>
      <c r="HT875"/>
      <c r="HU875"/>
      <c r="HV875"/>
      <c r="HW875"/>
      <c r="HX875"/>
      <c r="HY875"/>
      <c r="HZ875"/>
      <c r="IA875"/>
      <c r="IB875"/>
      <c r="IC875"/>
      <c r="ID875"/>
      <c r="IE875"/>
      <c r="IF875"/>
      <c r="IG875"/>
      <c r="IH875"/>
      <c r="II875"/>
      <c r="IJ875"/>
      <c r="IK875"/>
      <c r="IL875"/>
      <c r="IM875"/>
      <c r="IN875"/>
      <c r="IO875"/>
      <c r="IP875"/>
      <c r="IQ875"/>
      <c r="IR875"/>
      <c r="IS875"/>
      <c r="IT875"/>
      <c r="IU875"/>
      <c r="IV875"/>
      <c r="IW875"/>
      <c r="IX875"/>
      <c r="IY875"/>
      <c r="IZ875"/>
      <c r="JA875"/>
      <c r="JB875"/>
      <c r="JC875"/>
      <c r="JD875"/>
      <c r="JE875"/>
      <c r="JF875"/>
      <c r="JG875"/>
      <c r="JH875"/>
      <c r="JI875"/>
      <c r="JJ875"/>
      <c r="JK875"/>
      <c r="JL875"/>
      <c r="JM875"/>
      <c r="JN875"/>
      <c r="JO875"/>
      <c r="JP875"/>
      <c r="JQ875"/>
      <c r="JR875"/>
      <c r="JS875"/>
      <c r="JT875"/>
      <c r="JU875"/>
      <c r="JV875"/>
      <c r="JW875"/>
      <c r="JX875"/>
      <c r="JY875"/>
      <c r="JZ875"/>
      <c r="KA875"/>
      <c r="KB875"/>
      <c r="KC875"/>
      <c r="KD875"/>
      <c r="KE875"/>
      <c r="KF875"/>
      <c r="KG875"/>
      <c r="KH875"/>
      <c r="KI875"/>
      <c r="KJ875"/>
      <c r="KK875"/>
      <c r="KL875"/>
      <c r="KM875"/>
      <c r="KN875"/>
      <c r="KO875"/>
      <c r="KP875"/>
      <c r="KQ875"/>
      <c r="KR875"/>
      <c r="KS875"/>
      <c r="KT875"/>
      <c r="KU875"/>
      <c r="KV875"/>
      <c r="KW875"/>
      <c r="KX875"/>
      <c r="KY875"/>
      <c r="KZ875"/>
      <c r="LA875"/>
      <c r="LB875"/>
      <c r="LC875"/>
      <c r="LD875"/>
      <c r="LE875"/>
      <c r="LF875"/>
      <c r="LG875"/>
      <c r="LH875"/>
      <c r="LI875"/>
      <c r="LJ875"/>
      <c r="LK875"/>
      <c r="LL875"/>
      <c r="LM875"/>
      <c r="LN875"/>
      <c r="LO875"/>
      <c r="LP875"/>
      <c r="LQ875"/>
      <c r="LR875"/>
      <c r="LS875"/>
      <c r="LT875"/>
      <c r="LU875"/>
      <c r="LV875"/>
      <c r="LW875"/>
      <c r="LX875"/>
      <c r="LY875"/>
      <c r="LZ875"/>
      <c r="MA875"/>
      <c r="MB875"/>
      <c r="MC875"/>
      <c r="MD875"/>
      <c r="ME875"/>
      <c r="MF875"/>
      <c r="MG875"/>
      <c r="MH875"/>
      <c r="MI875"/>
      <c r="MJ875"/>
      <c r="MK875"/>
      <c r="ML875"/>
      <c r="MM875"/>
      <c r="MN875"/>
      <c r="MO875"/>
      <c r="MP875"/>
      <c r="MQ875"/>
      <c r="MR875"/>
      <c r="MS875"/>
      <c r="MT875"/>
      <c r="MU875"/>
      <c r="MV875"/>
      <c r="MW875"/>
      <c r="MX875"/>
      <c r="MY875"/>
      <c r="MZ875"/>
      <c r="NA875"/>
      <c r="NB875"/>
      <c r="NC875"/>
      <c r="ND875"/>
      <c r="NE875"/>
      <c r="NF875"/>
      <c r="NG875"/>
      <c r="NH875"/>
      <c r="NI875"/>
      <c r="NJ875"/>
      <c r="NK875"/>
      <c r="NL875"/>
      <c r="NM875"/>
      <c r="NN875"/>
      <c r="NO875"/>
      <c r="NP875"/>
      <c r="NQ875"/>
      <c r="NR875"/>
      <c r="NS875"/>
      <c r="NT875"/>
      <c r="NU875"/>
      <c r="NV875"/>
      <c r="NW875"/>
      <c r="NX875"/>
      <c r="NY875"/>
      <c r="NZ875"/>
      <c r="OA875"/>
      <c r="OB875"/>
      <c r="OC875"/>
      <c r="OD875"/>
      <c r="OE875"/>
      <c r="OF875"/>
      <c r="OG875"/>
      <c r="OH875"/>
      <c r="OI875"/>
      <c r="OJ875"/>
      <c r="OK875"/>
      <c r="OL875"/>
      <c r="OM875"/>
      <c r="ON875"/>
      <c r="OO875"/>
      <c r="OP875"/>
      <c r="OQ875"/>
      <c r="OR875"/>
      <c r="OS875"/>
      <c r="OT875"/>
      <c r="OU875"/>
      <c r="OV875"/>
      <c r="OW875"/>
      <c r="OX875"/>
      <c r="OY875"/>
      <c r="OZ875"/>
      <c r="PA875"/>
      <c r="PB875"/>
      <c r="PC875"/>
      <c r="PD875"/>
      <c r="PE875"/>
      <c r="PF875"/>
      <c r="PG875"/>
      <c r="PH875"/>
      <c r="PI875"/>
      <c r="PJ875"/>
      <c r="PK875"/>
      <c r="PL875"/>
      <c r="PM875"/>
      <c r="PN875"/>
      <c r="PO875"/>
      <c r="PP875"/>
      <c r="PQ875"/>
      <c r="PR875"/>
      <c r="PS875"/>
      <c r="PT875"/>
      <c r="PU875"/>
      <c r="PV875"/>
      <c r="PW875"/>
      <c r="PX875"/>
      <c r="PY875"/>
      <c r="PZ875"/>
      <c r="QA875"/>
      <c r="QB875"/>
      <c r="QC875"/>
      <c r="QD875"/>
      <c r="QE875"/>
      <c r="QF875"/>
      <c r="QG875"/>
      <c r="QH875"/>
      <c r="QI875"/>
      <c r="QJ875"/>
      <c r="QK875"/>
      <c r="QL875"/>
      <c r="QM875"/>
      <c r="QN875"/>
      <c r="QO875"/>
      <c r="QP875"/>
      <c r="QQ875"/>
      <c r="QR875"/>
      <c r="QS875"/>
      <c r="QT875"/>
      <c r="QU875"/>
      <c r="QV875"/>
      <c r="QW875"/>
      <c r="QX875"/>
      <c r="QY875"/>
      <c r="QZ875"/>
      <c r="RA875"/>
      <c r="RB875"/>
      <c r="RC875"/>
      <c r="RD875"/>
      <c r="RE875"/>
      <c r="RF875"/>
      <c r="RG875"/>
      <c r="RH875"/>
      <c r="RI875"/>
      <c r="RJ875"/>
      <c r="RK875"/>
      <c r="RL875"/>
      <c r="RM875"/>
      <c r="RN875"/>
      <c r="RO875"/>
      <c r="RP875"/>
      <c r="RQ875"/>
      <c r="RR875"/>
      <c r="RS875"/>
      <c r="RT875"/>
      <c r="RU875"/>
      <c r="RV875"/>
      <c r="RW875"/>
      <c r="RX875"/>
      <c r="RY875"/>
      <c r="RZ875"/>
      <c r="SA875"/>
      <c r="SB875"/>
      <c r="SC875"/>
      <c r="SD875"/>
      <c r="SE875"/>
      <c r="SF875"/>
      <c r="SG875"/>
      <c r="SH875"/>
      <c r="SI875"/>
      <c r="SJ875"/>
      <c r="SK875"/>
      <c r="SL875"/>
      <c r="SM875"/>
      <c r="SN875"/>
      <c r="SO875"/>
      <c r="SP875"/>
    </row>
    <row r="876" spans="1:510" ht="16.5" customHeight="1" x14ac:dyDescent="0.2">
      <c r="A876" s="20">
        <v>268</v>
      </c>
      <c r="B876" s="20" t="s">
        <v>62</v>
      </c>
      <c r="C876" s="20" t="s">
        <v>933</v>
      </c>
      <c r="D876" s="20" t="s">
        <v>38</v>
      </c>
      <c r="E876" s="20" t="s">
        <v>225</v>
      </c>
      <c r="F876" s="22" t="s">
        <v>938</v>
      </c>
      <c r="G876" s="20" t="s">
        <v>25</v>
      </c>
      <c r="H876" s="20" t="s">
        <v>225</v>
      </c>
      <c r="I876" s="20" t="s">
        <v>81</v>
      </c>
      <c r="J876" s="22" t="s">
        <v>933</v>
      </c>
      <c r="K876" s="20"/>
      <c r="L876" s="20"/>
      <c r="M876" s="20"/>
      <c r="N876" s="20"/>
      <c r="O876" s="23"/>
      <c r="P876" s="23">
        <v>34188482</v>
      </c>
      <c r="Q876" s="24">
        <v>1</v>
      </c>
      <c r="R876" s="25">
        <v>45901</v>
      </c>
      <c r="S876" s="20" t="s">
        <v>83</v>
      </c>
      <c r="T876" s="26">
        <f t="shared" si="15"/>
        <v>34188482</v>
      </c>
      <c r="U876" s="27" t="s">
        <v>100</v>
      </c>
      <c r="V876" s="27" t="s">
        <v>100</v>
      </c>
      <c r="W876"/>
      <c r="X876"/>
      <c r="Y876"/>
      <c r="Z876"/>
      <c r="AA876"/>
      <c r="AB876"/>
      <c r="AC876"/>
      <c r="AD876"/>
      <c r="AE876"/>
      <c r="AF876"/>
      <c r="AG876"/>
      <c r="AH876"/>
      <c r="AI876"/>
      <c r="AJ876"/>
      <c r="AK876"/>
      <c r="AL876"/>
      <c r="AM876"/>
      <c r="AN876"/>
      <c r="AO876"/>
      <c r="AP876"/>
      <c r="AQ876"/>
      <c r="AR876"/>
      <c r="AS876"/>
      <c r="AT876"/>
      <c r="AU876"/>
      <c r="AV876"/>
      <c r="AW876"/>
      <c r="AX876"/>
      <c r="AY876"/>
      <c r="AZ876"/>
      <c r="BA876"/>
      <c r="BB876"/>
      <c r="BC876"/>
      <c r="BD876"/>
      <c r="BE876"/>
      <c r="BF876"/>
      <c r="BG876"/>
      <c r="BH876"/>
      <c r="BI876"/>
      <c r="BJ876"/>
      <c r="BK876"/>
      <c r="BL876"/>
      <c r="BM876"/>
      <c r="BN876"/>
      <c r="BO876"/>
      <c r="BP876"/>
      <c r="BQ876"/>
      <c r="BR876"/>
      <c r="BS876"/>
      <c r="BT876"/>
      <c r="BU876"/>
      <c r="BV876"/>
      <c r="BW876"/>
      <c r="BX876"/>
      <c r="BY876"/>
      <c r="BZ876"/>
      <c r="CA876"/>
      <c r="CB876"/>
      <c r="CC876"/>
      <c r="CD876"/>
      <c r="CE876"/>
      <c r="CF876"/>
      <c r="CG876"/>
      <c r="CH876"/>
      <c r="CI876"/>
      <c r="CJ876"/>
      <c r="CK876"/>
      <c r="CL876"/>
      <c r="CM876"/>
      <c r="CN876"/>
      <c r="CO876"/>
      <c r="CP876"/>
      <c r="CQ876"/>
      <c r="CR876"/>
      <c r="CS876"/>
      <c r="CT876"/>
      <c r="CU876"/>
      <c r="CV876"/>
      <c r="CW876"/>
      <c r="CX876"/>
      <c r="CY876"/>
      <c r="CZ876"/>
      <c r="DA876"/>
      <c r="DB876"/>
      <c r="DC876"/>
      <c r="DD876"/>
      <c r="DE876"/>
      <c r="DF876"/>
      <c r="DG876"/>
      <c r="DH876"/>
      <c r="DI876"/>
      <c r="DJ876"/>
      <c r="DK876"/>
      <c r="DL876"/>
      <c r="DM876"/>
      <c r="DN876"/>
      <c r="DO876"/>
      <c r="DP876"/>
      <c r="DQ876"/>
      <c r="DR876"/>
      <c r="DS876"/>
      <c r="DT876"/>
      <c r="DU876"/>
      <c r="DV876"/>
      <c r="DW876"/>
      <c r="DX876"/>
      <c r="DY876"/>
      <c r="DZ876"/>
      <c r="EA876"/>
      <c r="EB876"/>
      <c r="EC876"/>
      <c r="ED876"/>
      <c r="EE876"/>
      <c r="EF876"/>
      <c r="EG876"/>
      <c r="EH876"/>
      <c r="EI876"/>
      <c r="EJ876"/>
      <c r="EK876"/>
      <c r="EL876"/>
      <c r="EM876"/>
      <c r="EN876"/>
      <c r="EO876"/>
      <c r="EP876"/>
      <c r="EQ876"/>
      <c r="ER876"/>
      <c r="ES876"/>
      <c r="ET876"/>
      <c r="EU876"/>
      <c r="EV876"/>
      <c r="EW876"/>
      <c r="EX876"/>
      <c r="EY876"/>
      <c r="EZ876"/>
      <c r="FA876"/>
      <c r="FB876"/>
      <c r="FC876"/>
      <c r="FD876"/>
      <c r="FE876"/>
      <c r="FF876"/>
      <c r="FG876"/>
      <c r="FH876"/>
      <c r="FI876"/>
      <c r="FJ876"/>
      <c r="FK876"/>
      <c r="FL876"/>
      <c r="FM876"/>
      <c r="FN876"/>
      <c r="FO876"/>
      <c r="FP876"/>
      <c r="FQ876"/>
      <c r="FR876"/>
      <c r="FS876"/>
      <c r="FT876"/>
      <c r="FU876"/>
      <c r="FV876"/>
      <c r="FW876"/>
      <c r="FX876"/>
      <c r="FY876"/>
      <c r="FZ876"/>
      <c r="GA876"/>
      <c r="GB876"/>
      <c r="GC876"/>
      <c r="GD876"/>
      <c r="GE876"/>
      <c r="GF876"/>
      <c r="GG876"/>
      <c r="GH876"/>
      <c r="GI876"/>
      <c r="GJ876"/>
      <c r="GK876"/>
      <c r="GL876"/>
      <c r="GM876"/>
      <c r="GN876"/>
      <c r="GO876"/>
      <c r="GP876"/>
      <c r="GQ876"/>
      <c r="GR876"/>
      <c r="GS876"/>
      <c r="GT876"/>
      <c r="GU876"/>
      <c r="GV876"/>
      <c r="GW876"/>
      <c r="GX876"/>
      <c r="GY876"/>
      <c r="GZ876"/>
      <c r="HA876"/>
      <c r="HB876"/>
      <c r="HC876"/>
      <c r="HD876"/>
      <c r="HE876"/>
      <c r="HF876"/>
      <c r="HG876"/>
      <c r="HH876"/>
      <c r="HI876"/>
      <c r="HJ876"/>
      <c r="HK876"/>
      <c r="HL876"/>
      <c r="HM876"/>
      <c r="HN876"/>
      <c r="HO876"/>
      <c r="HP876"/>
      <c r="HQ876"/>
      <c r="HR876"/>
      <c r="HS876"/>
      <c r="HT876"/>
      <c r="HU876"/>
      <c r="HV876"/>
      <c r="HW876"/>
      <c r="HX876"/>
      <c r="HY876"/>
      <c r="HZ876"/>
      <c r="IA876"/>
      <c r="IB876"/>
      <c r="IC876"/>
      <c r="ID876"/>
      <c r="IE876"/>
      <c r="IF876"/>
      <c r="IG876"/>
      <c r="IH876"/>
      <c r="II876"/>
      <c r="IJ876"/>
      <c r="IK876"/>
      <c r="IL876"/>
      <c r="IM876"/>
      <c r="IN876"/>
      <c r="IO876"/>
      <c r="IP876"/>
      <c r="IQ876"/>
      <c r="IR876"/>
      <c r="IS876"/>
      <c r="IT876"/>
      <c r="IU876"/>
      <c r="IV876"/>
      <c r="IW876"/>
      <c r="IX876"/>
      <c r="IY876"/>
      <c r="IZ876"/>
      <c r="JA876"/>
      <c r="JB876"/>
      <c r="JC876"/>
      <c r="JD876"/>
      <c r="JE876"/>
      <c r="JF876"/>
      <c r="JG876"/>
      <c r="JH876"/>
      <c r="JI876"/>
      <c r="JJ876"/>
      <c r="JK876"/>
      <c r="JL876"/>
      <c r="JM876"/>
      <c r="JN876"/>
      <c r="JO876"/>
      <c r="JP876"/>
      <c r="JQ876"/>
      <c r="JR876"/>
      <c r="JS876"/>
      <c r="JT876"/>
      <c r="JU876"/>
      <c r="JV876"/>
      <c r="JW876"/>
      <c r="JX876"/>
      <c r="JY876"/>
      <c r="JZ876"/>
      <c r="KA876"/>
      <c r="KB876"/>
      <c r="KC876"/>
      <c r="KD876"/>
      <c r="KE876"/>
      <c r="KF876"/>
      <c r="KG876"/>
      <c r="KH876"/>
      <c r="KI876"/>
      <c r="KJ876"/>
      <c r="KK876"/>
      <c r="KL876"/>
      <c r="KM876"/>
      <c r="KN876"/>
      <c r="KO876"/>
      <c r="KP876"/>
      <c r="KQ876"/>
      <c r="KR876"/>
      <c r="KS876"/>
      <c r="KT876"/>
      <c r="KU876"/>
      <c r="KV876"/>
      <c r="KW876"/>
      <c r="KX876"/>
      <c r="KY876"/>
      <c r="KZ876"/>
      <c r="LA876"/>
      <c r="LB876"/>
      <c r="LC876"/>
      <c r="LD876"/>
      <c r="LE876"/>
      <c r="LF876"/>
      <c r="LG876"/>
      <c r="LH876"/>
      <c r="LI876"/>
      <c r="LJ876"/>
      <c r="LK876"/>
      <c r="LL876"/>
      <c r="LM876"/>
      <c r="LN876"/>
      <c r="LO876"/>
      <c r="LP876"/>
      <c r="LQ876"/>
      <c r="LR876"/>
      <c r="LS876"/>
      <c r="LT876"/>
      <c r="LU876"/>
      <c r="LV876"/>
      <c r="LW876"/>
      <c r="LX876"/>
      <c r="LY876"/>
      <c r="LZ876"/>
      <c r="MA876"/>
      <c r="MB876"/>
      <c r="MC876"/>
      <c r="MD876"/>
      <c r="ME876"/>
      <c r="MF876"/>
      <c r="MG876"/>
      <c r="MH876"/>
      <c r="MI876"/>
      <c r="MJ876"/>
      <c r="MK876"/>
      <c r="ML876"/>
      <c r="MM876"/>
      <c r="MN876"/>
      <c r="MO876"/>
      <c r="MP876"/>
      <c r="MQ876"/>
      <c r="MR876"/>
      <c r="MS876"/>
      <c r="MT876"/>
      <c r="MU876"/>
      <c r="MV876"/>
      <c r="MW876"/>
      <c r="MX876"/>
      <c r="MY876"/>
      <c r="MZ876"/>
      <c r="NA876"/>
      <c r="NB876"/>
      <c r="NC876"/>
      <c r="ND876"/>
      <c r="NE876"/>
      <c r="NF876"/>
      <c r="NG876"/>
      <c r="NH876"/>
      <c r="NI876"/>
      <c r="NJ876"/>
      <c r="NK876"/>
      <c r="NL876"/>
      <c r="NM876"/>
      <c r="NN876"/>
      <c r="NO876"/>
      <c r="NP876"/>
      <c r="NQ876"/>
      <c r="NR876"/>
      <c r="NS876"/>
      <c r="NT876"/>
      <c r="NU876"/>
      <c r="NV876"/>
      <c r="NW876"/>
      <c r="NX876"/>
      <c r="NY876"/>
      <c r="NZ876"/>
      <c r="OA876"/>
      <c r="OB876"/>
      <c r="OC876"/>
      <c r="OD876"/>
      <c r="OE876"/>
      <c r="OF876"/>
      <c r="OG876"/>
      <c r="OH876"/>
      <c r="OI876"/>
      <c r="OJ876"/>
      <c r="OK876"/>
      <c r="OL876"/>
      <c r="OM876"/>
      <c r="ON876"/>
      <c r="OO876"/>
      <c r="OP876"/>
      <c r="OQ876"/>
      <c r="OR876"/>
      <c r="OS876"/>
      <c r="OT876"/>
      <c r="OU876"/>
      <c r="OV876"/>
      <c r="OW876"/>
      <c r="OX876"/>
      <c r="OY876"/>
      <c r="OZ876"/>
      <c r="PA876"/>
      <c r="PB876"/>
      <c r="PC876"/>
      <c r="PD876"/>
      <c r="PE876"/>
      <c r="PF876"/>
      <c r="PG876"/>
      <c r="PH876"/>
      <c r="PI876"/>
      <c r="PJ876"/>
      <c r="PK876"/>
      <c r="PL876"/>
      <c r="PM876"/>
      <c r="PN876"/>
      <c r="PO876"/>
      <c r="PP876"/>
      <c r="PQ876"/>
      <c r="PR876"/>
      <c r="PS876"/>
      <c r="PT876"/>
      <c r="PU876"/>
      <c r="PV876"/>
      <c r="PW876"/>
      <c r="PX876"/>
      <c r="PY876"/>
      <c r="PZ876"/>
      <c r="QA876"/>
      <c r="QB876"/>
      <c r="QC876"/>
      <c r="QD876"/>
      <c r="QE876"/>
      <c r="QF876"/>
      <c r="QG876"/>
      <c r="QH876"/>
      <c r="QI876"/>
      <c r="QJ876"/>
      <c r="QK876"/>
      <c r="QL876"/>
      <c r="QM876"/>
      <c r="QN876"/>
      <c r="QO876"/>
      <c r="QP876"/>
      <c r="QQ876"/>
      <c r="QR876"/>
      <c r="QS876"/>
      <c r="QT876"/>
      <c r="QU876"/>
      <c r="QV876"/>
      <c r="QW876"/>
      <c r="QX876"/>
      <c r="QY876"/>
      <c r="QZ876"/>
      <c r="RA876"/>
      <c r="RB876"/>
      <c r="RC876"/>
      <c r="RD876"/>
      <c r="RE876"/>
      <c r="RF876"/>
      <c r="RG876"/>
      <c r="RH876"/>
      <c r="RI876"/>
      <c r="RJ876"/>
      <c r="RK876"/>
      <c r="RL876"/>
      <c r="RM876"/>
      <c r="RN876"/>
      <c r="RO876"/>
      <c r="RP876"/>
      <c r="RQ876"/>
      <c r="RR876"/>
      <c r="RS876"/>
      <c r="RT876"/>
      <c r="RU876"/>
      <c r="RV876"/>
      <c r="RW876"/>
      <c r="RX876"/>
      <c r="RY876"/>
      <c r="RZ876"/>
      <c r="SA876"/>
      <c r="SB876"/>
      <c r="SC876"/>
      <c r="SD876"/>
      <c r="SE876"/>
      <c r="SF876"/>
      <c r="SG876"/>
      <c r="SH876"/>
      <c r="SI876"/>
      <c r="SJ876"/>
      <c r="SK876"/>
      <c r="SL876"/>
      <c r="SM876"/>
      <c r="SN876"/>
      <c r="SO876"/>
      <c r="SP876"/>
    </row>
    <row r="877" spans="1:510" ht="16.5" customHeight="1" x14ac:dyDescent="0.2">
      <c r="A877" s="20">
        <v>269</v>
      </c>
      <c r="B877" s="20" t="s">
        <v>62</v>
      </c>
      <c r="C877" s="20" t="s">
        <v>933</v>
      </c>
      <c r="D877" s="20" t="s">
        <v>38</v>
      </c>
      <c r="E877" s="20" t="s">
        <v>225</v>
      </c>
      <c r="F877" s="22" t="s">
        <v>938</v>
      </c>
      <c r="G877" s="20" t="s">
        <v>25</v>
      </c>
      <c r="H877" s="20" t="s">
        <v>225</v>
      </c>
      <c r="I877" s="20" t="s">
        <v>81</v>
      </c>
      <c r="J877" s="22" t="s">
        <v>933</v>
      </c>
      <c r="K877" s="20"/>
      <c r="L877" s="20"/>
      <c r="M877" s="20"/>
      <c r="N877" s="20"/>
      <c r="O877" s="23"/>
      <c r="P877" s="23">
        <v>34188482</v>
      </c>
      <c r="Q877" s="24">
        <v>1</v>
      </c>
      <c r="R877" s="25">
        <v>45931</v>
      </c>
      <c r="S877" s="20" t="s">
        <v>83</v>
      </c>
      <c r="T877" s="26">
        <f t="shared" si="15"/>
        <v>34188482</v>
      </c>
      <c r="U877" s="27" t="s">
        <v>100</v>
      </c>
      <c r="V877" s="27" t="s">
        <v>100</v>
      </c>
      <c r="W877"/>
      <c r="X877"/>
      <c r="Y877"/>
      <c r="Z877"/>
      <c r="AA877"/>
      <c r="AB877"/>
      <c r="AC877"/>
      <c r="AD877"/>
      <c r="AE877"/>
      <c r="AF877"/>
      <c r="AG877"/>
      <c r="AH877"/>
      <c r="AI877"/>
      <c r="AJ877"/>
      <c r="AK877"/>
      <c r="AL877"/>
      <c r="AM877"/>
      <c r="AN877"/>
      <c r="AO877"/>
      <c r="AP877"/>
      <c r="AQ877"/>
      <c r="AR877"/>
      <c r="AS877"/>
      <c r="AT877"/>
      <c r="AU877"/>
      <c r="AV877"/>
      <c r="AW877"/>
      <c r="AX877"/>
      <c r="AY877"/>
      <c r="AZ877"/>
      <c r="BA877"/>
      <c r="BB877"/>
      <c r="BC877"/>
      <c r="BD877"/>
      <c r="BE877"/>
      <c r="BF877"/>
      <c r="BG877"/>
      <c r="BH877"/>
      <c r="BI877"/>
      <c r="BJ877"/>
      <c r="BK877"/>
      <c r="BL877"/>
      <c r="BM877"/>
      <c r="BN877"/>
      <c r="BO877"/>
      <c r="BP877"/>
      <c r="BQ877"/>
      <c r="BR877"/>
      <c r="BS877"/>
      <c r="BT877"/>
      <c r="BU877"/>
      <c r="BV877"/>
      <c r="BW877"/>
      <c r="BX877"/>
      <c r="BY877"/>
      <c r="BZ877"/>
      <c r="CA877"/>
      <c r="CB877"/>
      <c r="CC877"/>
      <c r="CD877"/>
      <c r="CE877"/>
      <c r="CF877"/>
      <c r="CG877"/>
      <c r="CH877"/>
      <c r="CI877"/>
      <c r="CJ877"/>
      <c r="CK877"/>
      <c r="CL877"/>
      <c r="CM877"/>
      <c r="CN877"/>
      <c r="CO877"/>
      <c r="CP877"/>
      <c r="CQ877"/>
      <c r="CR877"/>
      <c r="CS877"/>
      <c r="CT877"/>
      <c r="CU877"/>
      <c r="CV877"/>
      <c r="CW877"/>
      <c r="CX877"/>
      <c r="CY877"/>
      <c r="CZ877"/>
      <c r="DA877"/>
      <c r="DB877"/>
      <c r="DC877"/>
      <c r="DD877"/>
      <c r="DE877"/>
      <c r="DF877"/>
      <c r="DG877"/>
      <c r="DH877"/>
      <c r="DI877"/>
      <c r="DJ877"/>
      <c r="DK877"/>
      <c r="DL877"/>
      <c r="DM877"/>
      <c r="DN877"/>
      <c r="DO877"/>
      <c r="DP877"/>
      <c r="DQ877"/>
      <c r="DR877"/>
      <c r="DS877"/>
      <c r="DT877"/>
      <c r="DU877"/>
      <c r="DV877"/>
      <c r="DW877"/>
      <c r="DX877"/>
      <c r="DY877"/>
      <c r="DZ877"/>
      <c r="EA877"/>
      <c r="EB877"/>
      <c r="EC877"/>
      <c r="ED877"/>
      <c r="EE877"/>
      <c r="EF877"/>
      <c r="EG877"/>
      <c r="EH877"/>
      <c r="EI877"/>
      <c r="EJ877"/>
      <c r="EK877"/>
      <c r="EL877"/>
      <c r="EM877"/>
      <c r="EN877"/>
      <c r="EO877"/>
      <c r="EP877"/>
      <c r="EQ877"/>
      <c r="ER877"/>
      <c r="ES877"/>
      <c r="ET877"/>
      <c r="EU877"/>
      <c r="EV877"/>
      <c r="EW877"/>
      <c r="EX877"/>
      <c r="EY877"/>
      <c r="EZ877"/>
      <c r="FA877"/>
      <c r="FB877"/>
      <c r="FC877"/>
      <c r="FD877"/>
      <c r="FE877"/>
      <c r="FF877"/>
      <c r="FG877"/>
      <c r="FH877"/>
      <c r="FI877"/>
      <c r="FJ877"/>
      <c r="FK877"/>
      <c r="FL877"/>
      <c r="FM877"/>
      <c r="FN877"/>
      <c r="FO877"/>
      <c r="FP877"/>
      <c r="FQ877"/>
      <c r="FR877"/>
      <c r="FS877"/>
      <c r="FT877"/>
      <c r="FU877"/>
      <c r="FV877"/>
      <c r="FW877"/>
      <c r="FX877"/>
      <c r="FY877"/>
      <c r="FZ877"/>
      <c r="GA877"/>
      <c r="GB877"/>
      <c r="GC877"/>
      <c r="GD877"/>
      <c r="GE877"/>
      <c r="GF877"/>
      <c r="GG877"/>
      <c r="GH877"/>
      <c r="GI877"/>
      <c r="GJ877"/>
      <c r="GK877"/>
      <c r="GL877"/>
      <c r="GM877"/>
      <c r="GN877"/>
      <c r="GO877"/>
      <c r="GP877"/>
      <c r="GQ877"/>
      <c r="GR877"/>
      <c r="GS877"/>
      <c r="GT877"/>
      <c r="GU877"/>
      <c r="GV877"/>
      <c r="GW877"/>
      <c r="GX877"/>
      <c r="GY877"/>
      <c r="GZ877"/>
      <c r="HA877"/>
      <c r="HB877"/>
      <c r="HC877"/>
      <c r="HD877"/>
      <c r="HE877"/>
      <c r="HF877"/>
      <c r="HG877"/>
      <c r="HH877"/>
      <c r="HI877"/>
      <c r="HJ877"/>
      <c r="HK877"/>
      <c r="HL877"/>
      <c r="HM877"/>
      <c r="HN877"/>
      <c r="HO877"/>
      <c r="HP877"/>
      <c r="HQ877"/>
      <c r="HR877"/>
      <c r="HS877"/>
      <c r="HT877"/>
      <c r="HU877"/>
      <c r="HV877"/>
      <c r="HW877"/>
      <c r="HX877"/>
      <c r="HY877"/>
      <c r="HZ877"/>
      <c r="IA877"/>
      <c r="IB877"/>
      <c r="IC877"/>
      <c r="ID877"/>
      <c r="IE877"/>
      <c r="IF877"/>
      <c r="IG877"/>
      <c r="IH877"/>
      <c r="II877"/>
      <c r="IJ877"/>
      <c r="IK877"/>
      <c r="IL877"/>
      <c r="IM877"/>
      <c r="IN877"/>
      <c r="IO877"/>
      <c r="IP877"/>
      <c r="IQ877"/>
      <c r="IR877"/>
      <c r="IS877"/>
      <c r="IT877"/>
      <c r="IU877"/>
      <c r="IV877"/>
      <c r="IW877"/>
      <c r="IX877"/>
      <c r="IY877"/>
      <c r="IZ877"/>
      <c r="JA877"/>
      <c r="JB877"/>
      <c r="JC877"/>
      <c r="JD877"/>
      <c r="JE877"/>
      <c r="JF877"/>
      <c r="JG877"/>
      <c r="JH877"/>
      <c r="JI877"/>
      <c r="JJ877"/>
      <c r="JK877"/>
      <c r="JL877"/>
      <c r="JM877"/>
      <c r="JN877"/>
      <c r="JO877"/>
      <c r="JP877"/>
      <c r="JQ877"/>
      <c r="JR877"/>
      <c r="JS877"/>
      <c r="JT877"/>
      <c r="JU877"/>
      <c r="JV877"/>
      <c r="JW877"/>
      <c r="JX877"/>
      <c r="JY877"/>
      <c r="JZ877"/>
      <c r="KA877"/>
      <c r="KB877"/>
      <c r="KC877"/>
      <c r="KD877"/>
      <c r="KE877"/>
      <c r="KF877"/>
      <c r="KG877"/>
      <c r="KH877"/>
      <c r="KI877"/>
      <c r="KJ877"/>
      <c r="KK877"/>
      <c r="KL877"/>
      <c r="KM877"/>
      <c r="KN877"/>
      <c r="KO877"/>
      <c r="KP877"/>
      <c r="KQ877"/>
      <c r="KR877"/>
      <c r="KS877"/>
      <c r="KT877"/>
      <c r="KU877"/>
      <c r="KV877"/>
      <c r="KW877"/>
      <c r="KX877"/>
      <c r="KY877"/>
      <c r="KZ877"/>
      <c r="LA877"/>
      <c r="LB877"/>
      <c r="LC877"/>
      <c r="LD877"/>
      <c r="LE877"/>
      <c r="LF877"/>
      <c r="LG877"/>
      <c r="LH877"/>
      <c r="LI877"/>
      <c r="LJ877"/>
      <c r="LK877"/>
      <c r="LL877"/>
      <c r="LM877"/>
      <c r="LN877"/>
      <c r="LO877"/>
      <c r="LP877"/>
      <c r="LQ877"/>
      <c r="LR877"/>
      <c r="LS877"/>
      <c r="LT877"/>
      <c r="LU877"/>
      <c r="LV877"/>
      <c r="LW877"/>
      <c r="LX877"/>
      <c r="LY877"/>
      <c r="LZ877"/>
      <c r="MA877"/>
      <c r="MB877"/>
      <c r="MC877"/>
      <c r="MD877"/>
      <c r="ME877"/>
      <c r="MF877"/>
      <c r="MG877"/>
      <c r="MH877"/>
      <c r="MI877"/>
      <c r="MJ877"/>
      <c r="MK877"/>
      <c r="ML877"/>
      <c r="MM877"/>
      <c r="MN877"/>
      <c r="MO877"/>
      <c r="MP877"/>
      <c r="MQ877"/>
      <c r="MR877"/>
      <c r="MS877"/>
      <c r="MT877"/>
      <c r="MU877"/>
      <c r="MV877"/>
      <c r="MW877"/>
      <c r="MX877"/>
      <c r="MY877"/>
      <c r="MZ877"/>
      <c r="NA877"/>
      <c r="NB877"/>
      <c r="NC877"/>
      <c r="ND877"/>
      <c r="NE877"/>
      <c r="NF877"/>
      <c r="NG877"/>
      <c r="NH877"/>
      <c r="NI877"/>
      <c r="NJ877"/>
      <c r="NK877"/>
      <c r="NL877"/>
      <c r="NM877"/>
      <c r="NN877"/>
      <c r="NO877"/>
      <c r="NP877"/>
      <c r="NQ877"/>
      <c r="NR877"/>
      <c r="NS877"/>
      <c r="NT877"/>
      <c r="NU877"/>
      <c r="NV877"/>
      <c r="NW877"/>
      <c r="NX877"/>
      <c r="NY877"/>
      <c r="NZ877"/>
      <c r="OA877"/>
      <c r="OB877"/>
      <c r="OC877"/>
      <c r="OD877"/>
      <c r="OE877"/>
      <c r="OF877"/>
      <c r="OG877"/>
      <c r="OH877"/>
      <c r="OI877"/>
      <c r="OJ877"/>
      <c r="OK877"/>
      <c r="OL877"/>
      <c r="OM877"/>
      <c r="ON877"/>
      <c r="OO877"/>
      <c r="OP877"/>
      <c r="OQ877"/>
      <c r="OR877"/>
      <c r="OS877"/>
      <c r="OT877"/>
      <c r="OU877"/>
      <c r="OV877"/>
      <c r="OW877"/>
      <c r="OX877"/>
      <c r="OY877"/>
      <c r="OZ877"/>
      <c r="PA877"/>
      <c r="PB877"/>
      <c r="PC877"/>
      <c r="PD877"/>
      <c r="PE877"/>
      <c r="PF877"/>
      <c r="PG877"/>
      <c r="PH877"/>
      <c r="PI877"/>
      <c r="PJ877"/>
      <c r="PK877"/>
      <c r="PL877"/>
      <c r="PM877"/>
      <c r="PN877"/>
      <c r="PO877"/>
      <c r="PP877"/>
      <c r="PQ877"/>
      <c r="PR877"/>
      <c r="PS877"/>
      <c r="PT877"/>
      <c r="PU877"/>
      <c r="PV877"/>
      <c r="PW877"/>
      <c r="PX877"/>
      <c r="PY877"/>
      <c r="PZ877"/>
      <c r="QA877"/>
      <c r="QB877"/>
      <c r="QC877"/>
      <c r="QD877"/>
      <c r="QE877"/>
      <c r="QF877"/>
      <c r="QG877"/>
      <c r="QH877"/>
      <c r="QI877"/>
      <c r="QJ877"/>
      <c r="QK877"/>
      <c r="QL877"/>
      <c r="QM877"/>
      <c r="QN877"/>
      <c r="QO877"/>
      <c r="QP877"/>
      <c r="QQ877"/>
      <c r="QR877"/>
      <c r="QS877"/>
      <c r="QT877"/>
      <c r="QU877"/>
      <c r="QV877"/>
      <c r="QW877"/>
      <c r="QX877"/>
      <c r="QY877"/>
      <c r="QZ877"/>
      <c r="RA877"/>
      <c r="RB877"/>
      <c r="RC877"/>
      <c r="RD877"/>
      <c r="RE877"/>
      <c r="RF877"/>
      <c r="RG877"/>
      <c r="RH877"/>
      <c r="RI877"/>
      <c r="RJ877"/>
      <c r="RK877"/>
      <c r="RL877"/>
      <c r="RM877"/>
      <c r="RN877"/>
      <c r="RO877"/>
      <c r="RP877"/>
      <c r="RQ877"/>
      <c r="RR877"/>
      <c r="RS877"/>
      <c r="RT877"/>
      <c r="RU877"/>
      <c r="RV877"/>
      <c r="RW877"/>
      <c r="RX877"/>
      <c r="RY877"/>
      <c r="RZ877"/>
      <c r="SA877"/>
      <c r="SB877"/>
      <c r="SC877"/>
      <c r="SD877"/>
      <c r="SE877"/>
      <c r="SF877"/>
      <c r="SG877"/>
      <c r="SH877"/>
      <c r="SI877"/>
      <c r="SJ877"/>
      <c r="SK877"/>
      <c r="SL877"/>
      <c r="SM877"/>
      <c r="SN877"/>
      <c r="SO877"/>
      <c r="SP877"/>
    </row>
    <row r="878" spans="1:510" ht="16.5" customHeight="1" x14ac:dyDescent="0.2">
      <c r="A878" s="20">
        <v>270</v>
      </c>
      <c r="B878" s="20" t="s">
        <v>62</v>
      </c>
      <c r="C878" s="20" t="s">
        <v>933</v>
      </c>
      <c r="D878" s="20" t="s">
        <v>38</v>
      </c>
      <c r="E878" s="20" t="s">
        <v>225</v>
      </c>
      <c r="F878" s="22" t="s">
        <v>938</v>
      </c>
      <c r="G878" s="20" t="s">
        <v>25</v>
      </c>
      <c r="H878" s="20" t="s">
        <v>225</v>
      </c>
      <c r="I878" s="20" t="s">
        <v>81</v>
      </c>
      <c r="J878" s="22" t="s">
        <v>933</v>
      </c>
      <c r="K878" s="20"/>
      <c r="L878" s="20"/>
      <c r="M878" s="20"/>
      <c r="N878" s="20"/>
      <c r="O878" s="23"/>
      <c r="P878" s="23">
        <v>34188482</v>
      </c>
      <c r="Q878" s="24">
        <v>1</v>
      </c>
      <c r="R878" s="25">
        <v>45962</v>
      </c>
      <c r="S878" s="20" t="s">
        <v>83</v>
      </c>
      <c r="T878" s="26">
        <f t="shared" si="15"/>
        <v>34188482</v>
      </c>
      <c r="U878" s="27" t="s">
        <v>100</v>
      </c>
      <c r="V878" s="27" t="s">
        <v>100</v>
      </c>
      <c r="W878"/>
      <c r="X878"/>
      <c r="Y878"/>
      <c r="Z878"/>
      <c r="AA878"/>
      <c r="AB878"/>
      <c r="AC878"/>
      <c r="AD878"/>
      <c r="AE878"/>
      <c r="AF878"/>
      <c r="AG878"/>
      <c r="AH878"/>
      <c r="AI878"/>
      <c r="AJ878"/>
      <c r="AK878"/>
      <c r="AL878"/>
      <c r="AM878"/>
      <c r="AN878"/>
      <c r="AO878"/>
      <c r="AP878"/>
      <c r="AQ878"/>
      <c r="AR878"/>
      <c r="AS878"/>
      <c r="AT878"/>
      <c r="AU878"/>
      <c r="AV878"/>
      <c r="AW878"/>
      <c r="AX878"/>
      <c r="AY878"/>
      <c r="AZ878"/>
      <c r="BA878"/>
      <c r="BB878"/>
      <c r="BC878"/>
      <c r="BD878"/>
      <c r="BE878"/>
      <c r="BF878"/>
      <c r="BG878"/>
      <c r="BH878"/>
      <c r="BI878"/>
      <c r="BJ878"/>
      <c r="BK878"/>
      <c r="BL878"/>
      <c r="BM878"/>
      <c r="BN878"/>
      <c r="BO878"/>
      <c r="BP878"/>
      <c r="BQ878"/>
      <c r="BR878"/>
      <c r="BS878"/>
      <c r="BT878"/>
      <c r="BU878"/>
      <c r="BV878"/>
      <c r="BW878"/>
      <c r="BX878"/>
      <c r="BY878"/>
      <c r="BZ878"/>
      <c r="CA878"/>
      <c r="CB878"/>
      <c r="CC878"/>
      <c r="CD878"/>
      <c r="CE878"/>
      <c r="CF878"/>
      <c r="CG878"/>
      <c r="CH878"/>
      <c r="CI878"/>
      <c r="CJ878"/>
      <c r="CK878"/>
      <c r="CL878"/>
      <c r="CM878"/>
      <c r="CN878"/>
      <c r="CO878"/>
      <c r="CP878"/>
      <c r="CQ878"/>
      <c r="CR878"/>
      <c r="CS878"/>
      <c r="CT878"/>
      <c r="CU878"/>
      <c r="CV878"/>
      <c r="CW878"/>
      <c r="CX878"/>
      <c r="CY878"/>
      <c r="CZ878"/>
      <c r="DA878"/>
      <c r="DB878"/>
      <c r="DC878"/>
      <c r="DD878"/>
      <c r="DE878"/>
      <c r="DF878"/>
      <c r="DG878"/>
      <c r="DH878"/>
      <c r="DI878"/>
      <c r="DJ878"/>
      <c r="DK878"/>
      <c r="DL878"/>
      <c r="DM878"/>
      <c r="DN878"/>
      <c r="DO878"/>
      <c r="DP878"/>
      <c r="DQ878"/>
      <c r="DR878"/>
      <c r="DS878"/>
      <c r="DT878"/>
      <c r="DU878"/>
      <c r="DV878"/>
      <c r="DW878"/>
      <c r="DX878"/>
      <c r="DY878"/>
      <c r="DZ878"/>
      <c r="EA878"/>
      <c r="EB878"/>
      <c r="EC878"/>
      <c r="ED878"/>
      <c r="EE878"/>
      <c r="EF878"/>
      <c r="EG878"/>
      <c r="EH878"/>
      <c r="EI878"/>
      <c r="EJ878"/>
      <c r="EK878"/>
      <c r="EL878"/>
      <c r="EM878"/>
      <c r="EN878"/>
      <c r="EO878"/>
      <c r="EP878"/>
      <c r="EQ878"/>
      <c r="ER878"/>
      <c r="ES878"/>
      <c r="ET878"/>
      <c r="EU878"/>
      <c r="EV878"/>
      <c r="EW878"/>
      <c r="EX878"/>
      <c r="EY878"/>
      <c r="EZ878"/>
      <c r="FA878"/>
      <c r="FB878"/>
      <c r="FC878"/>
      <c r="FD878"/>
      <c r="FE878"/>
      <c r="FF878"/>
      <c r="FG878"/>
      <c r="FH878"/>
      <c r="FI878"/>
      <c r="FJ878"/>
      <c r="FK878"/>
      <c r="FL878"/>
      <c r="FM878"/>
      <c r="FN878"/>
      <c r="FO878"/>
      <c r="FP878"/>
      <c r="FQ878"/>
      <c r="FR878"/>
      <c r="FS878"/>
      <c r="FT878"/>
      <c r="FU878"/>
      <c r="FV878"/>
      <c r="FW878"/>
      <c r="FX878"/>
      <c r="FY878"/>
      <c r="FZ878"/>
      <c r="GA878"/>
      <c r="GB878"/>
      <c r="GC878"/>
      <c r="GD878"/>
      <c r="GE878"/>
      <c r="GF878"/>
      <c r="GG878"/>
      <c r="GH878"/>
      <c r="GI878"/>
      <c r="GJ878"/>
      <c r="GK878"/>
      <c r="GL878"/>
      <c r="GM878"/>
      <c r="GN878"/>
      <c r="GO878"/>
      <c r="GP878"/>
      <c r="GQ878"/>
      <c r="GR878"/>
      <c r="GS878"/>
      <c r="GT878"/>
      <c r="GU878"/>
      <c r="GV878"/>
      <c r="GW878"/>
      <c r="GX878"/>
      <c r="GY878"/>
      <c r="GZ878"/>
      <c r="HA878"/>
      <c r="HB878"/>
      <c r="HC878"/>
      <c r="HD878"/>
      <c r="HE878"/>
      <c r="HF878"/>
      <c r="HG878"/>
      <c r="HH878"/>
      <c r="HI878"/>
      <c r="HJ878"/>
      <c r="HK878"/>
      <c r="HL878"/>
      <c r="HM878"/>
      <c r="HN878"/>
      <c r="HO878"/>
      <c r="HP878"/>
      <c r="HQ878"/>
      <c r="HR878"/>
      <c r="HS878"/>
      <c r="HT878"/>
      <c r="HU878"/>
      <c r="HV878"/>
      <c r="HW878"/>
      <c r="HX878"/>
      <c r="HY878"/>
      <c r="HZ878"/>
      <c r="IA878"/>
      <c r="IB878"/>
      <c r="IC878"/>
      <c r="ID878"/>
      <c r="IE878"/>
      <c r="IF878"/>
      <c r="IG878"/>
      <c r="IH878"/>
      <c r="II878"/>
      <c r="IJ878"/>
      <c r="IK878"/>
      <c r="IL878"/>
      <c r="IM878"/>
      <c r="IN878"/>
      <c r="IO878"/>
      <c r="IP878"/>
      <c r="IQ878"/>
      <c r="IR878"/>
      <c r="IS878"/>
      <c r="IT878"/>
      <c r="IU878"/>
      <c r="IV878"/>
      <c r="IW878"/>
      <c r="IX878"/>
      <c r="IY878"/>
      <c r="IZ878"/>
      <c r="JA878"/>
      <c r="JB878"/>
      <c r="JC878"/>
      <c r="JD878"/>
      <c r="JE878"/>
      <c r="JF878"/>
      <c r="JG878"/>
      <c r="JH878"/>
      <c r="JI878"/>
      <c r="JJ878"/>
      <c r="JK878"/>
      <c r="JL878"/>
      <c r="JM878"/>
      <c r="JN878"/>
      <c r="JO878"/>
      <c r="JP878"/>
      <c r="JQ878"/>
      <c r="JR878"/>
      <c r="JS878"/>
      <c r="JT878"/>
      <c r="JU878"/>
      <c r="JV878"/>
      <c r="JW878"/>
      <c r="JX878"/>
      <c r="JY878"/>
      <c r="JZ878"/>
      <c r="KA878"/>
      <c r="KB878"/>
      <c r="KC878"/>
      <c r="KD878"/>
      <c r="KE878"/>
      <c r="KF878"/>
      <c r="KG878"/>
      <c r="KH878"/>
      <c r="KI878"/>
      <c r="KJ878"/>
      <c r="KK878"/>
      <c r="KL878"/>
      <c r="KM878"/>
      <c r="KN878"/>
      <c r="KO878"/>
      <c r="KP878"/>
      <c r="KQ878"/>
      <c r="KR878"/>
      <c r="KS878"/>
      <c r="KT878"/>
      <c r="KU878"/>
      <c r="KV878"/>
      <c r="KW878"/>
      <c r="KX878"/>
      <c r="KY878"/>
      <c r="KZ878"/>
      <c r="LA878"/>
      <c r="LB878"/>
      <c r="LC878"/>
      <c r="LD878"/>
      <c r="LE878"/>
      <c r="LF878"/>
      <c r="LG878"/>
      <c r="LH878"/>
      <c r="LI878"/>
      <c r="LJ878"/>
      <c r="LK878"/>
      <c r="LL878"/>
      <c r="LM878"/>
      <c r="LN878"/>
      <c r="LO878"/>
      <c r="LP878"/>
      <c r="LQ878"/>
      <c r="LR878"/>
      <c r="LS878"/>
      <c r="LT878"/>
      <c r="LU878"/>
      <c r="LV878"/>
      <c r="LW878"/>
      <c r="LX878"/>
      <c r="LY878"/>
      <c r="LZ878"/>
      <c r="MA878"/>
      <c r="MB878"/>
      <c r="MC878"/>
      <c r="MD878"/>
      <c r="ME878"/>
      <c r="MF878"/>
      <c r="MG878"/>
      <c r="MH878"/>
      <c r="MI878"/>
      <c r="MJ878"/>
      <c r="MK878"/>
      <c r="ML878"/>
      <c r="MM878"/>
      <c r="MN878"/>
      <c r="MO878"/>
      <c r="MP878"/>
      <c r="MQ878"/>
      <c r="MR878"/>
      <c r="MS878"/>
      <c r="MT878"/>
      <c r="MU878"/>
      <c r="MV878"/>
      <c r="MW878"/>
      <c r="MX878"/>
      <c r="MY878"/>
      <c r="MZ878"/>
      <c r="NA878"/>
      <c r="NB878"/>
      <c r="NC878"/>
      <c r="ND878"/>
      <c r="NE878"/>
      <c r="NF878"/>
      <c r="NG878"/>
      <c r="NH878"/>
      <c r="NI878"/>
      <c r="NJ878"/>
      <c r="NK878"/>
      <c r="NL878"/>
      <c r="NM878"/>
      <c r="NN878"/>
      <c r="NO878"/>
      <c r="NP878"/>
      <c r="NQ878"/>
      <c r="NR878"/>
      <c r="NS878"/>
      <c r="NT878"/>
      <c r="NU878"/>
      <c r="NV878"/>
      <c r="NW878"/>
      <c r="NX878"/>
      <c r="NY878"/>
      <c r="NZ878"/>
      <c r="OA878"/>
      <c r="OB878"/>
      <c r="OC878"/>
      <c r="OD878"/>
      <c r="OE878"/>
      <c r="OF878"/>
      <c r="OG878"/>
      <c r="OH878"/>
      <c r="OI878"/>
      <c r="OJ878"/>
      <c r="OK878"/>
      <c r="OL878"/>
      <c r="OM878"/>
      <c r="ON878"/>
      <c r="OO878"/>
      <c r="OP878"/>
      <c r="OQ878"/>
      <c r="OR878"/>
      <c r="OS878"/>
      <c r="OT878"/>
      <c r="OU878"/>
      <c r="OV878"/>
      <c r="OW878"/>
      <c r="OX878"/>
      <c r="OY878"/>
      <c r="OZ878"/>
      <c r="PA878"/>
      <c r="PB878"/>
      <c r="PC878"/>
      <c r="PD878"/>
      <c r="PE878"/>
      <c r="PF878"/>
      <c r="PG878"/>
      <c r="PH878"/>
      <c r="PI878"/>
      <c r="PJ878"/>
      <c r="PK878"/>
      <c r="PL878"/>
      <c r="PM878"/>
      <c r="PN878"/>
      <c r="PO878"/>
      <c r="PP878"/>
      <c r="PQ878"/>
      <c r="PR878"/>
      <c r="PS878"/>
      <c r="PT878"/>
      <c r="PU878"/>
      <c r="PV878"/>
      <c r="PW878"/>
      <c r="PX878"/>
      <c r="PY878"/>
      <c r="PZ878"/>
      <c r="QA878"/>
      <c r="QB878"/>
      <c r="QC878"/>
      <c r="QD878"/>
      <c r="QE878"/>
      <c r="QF878"/>
      <c r="QG878"/>
      <c r="QH878"/>
      <c r="QI878"/>
      <c r="QJ878"/>
      <c r="QK878"/>
      <c r="QL878"/>
      <c r="QM878"/>
      <c r="QN878"/>
      <c r="QO878"/>
      <c r="QP878"/>
      <c r="QQ878"/>
      <c r="QR878"/>
      <c r="QS878"/>
      <c r="QT878"/>
      <c r="QU878"/>
      <c r="QV878"/>
      <c r="QW878"/>
      <c r="QX878"/>
      <c r="QY878"/>
      <c r="QZ878"/>
      <c r="RA878"/>
      <c r="RB878"/>
      <c r="RC878"/>
      <c r="RD878"/>
      <c r="RE878"/>
      <c r="RF878"/>
      <c r="RG878"/>
      <c r="RH878"/>
      <c r="RI878"/>
      <c r="RJ878"/>
      <c r="RK878"/>
      <c r="RL878"/>
      <c r="RM878"/>
      <c r="RN878"/>
      <c r="RO878"/>
      <c r="RP878"/>
      <c r="RQ878"/>
      <c r="RR878"/>
      <c r="RS878"/>
      <c r="RT878"/>
      <c r="RU878"/>
      <c r="RV878"/>
      <c r="RW878"/>
      <c r="RX878"/>
      <c r="RY878"/>
      <c r="RZ878"/>
      <c r="SA878"/>
      <c r="SB878"/>
      <c r="SC878"/>
      <c r="SD878"/>
      <c r="SE878"/>
      <c r="SF878"/>
      <c r="SG878"/>
      <c r="SH878"/>
      <c r="SI878"/>
      <c r="SJ878"/>
      <c r="SK878"/>
      <c r="SL878"/>
      <c r="SM878"/>
      <c r="SN878"/>
      <c r="SO878"/>
      <c r="SP878"/>
    </row>
    <row r="879" spans="1:510" ht="16.5" customHeight="1" x14ac:dyDescent="0.2">
      <c r="A879" s="20">
        <v>271</v>
      </c>
      <c r="B879" s="20" t="s">
        <v>62</v>
      </c>
      <c r="C879" s="20" t="s">
        <v>933</v>
      </c>
      <c r="D879" s="20" t="s">
        <v>38</v>
      </c>
      <c r="E879" s="20" t="s">
        <v>225</v>
      </c>
      <c r="F879" s="22" t="s">
        <v>938</v>
      </c>
      <c r="G879" s="20" t="s">
        <v>25</v>
      </c>
      <c r="H879" s="20" t="s">
        <v>225</v>
      </c>
      <c r="I879" s="20" t="s">
        <v>81</v>
      </c>
      <c r="J879" s="22" t="s">
        <v>933</v>
      </c>
      <c r="K879" s="20"/>
      <c r="L879" s="20"/>
      <c r="M879" s="20"/>
      <c r="N879" s="20"/>
      <c r="O879" s="23"/>
      <c r="P879" s="23">
        <v>34188482</v>
      </c>
      <c r="Q879" s="24">
        <v>1</v>
      </c>
      <c r="R879" s="25">
        <v>45992</v>
      </c>
      <c r="S879" s="20" t="s">
        <v>83</v>
      </c>
      <c r="T879" s="26">
        <f t="shared" si="15"/>
        <v>34188482</v>
      </c>
      <c r="U879" s="27" t="s">
        <v>100</v>
      </c>
      <c r="V879" s="27" t="s">
        <v>100</v>
      </c>
      <c r="W879"/>
      <c r="X879"/>
      <c r="Y879"/>
      <c r="Z879"/>
      <c r="AA879"/>
      <c r="AB879"/>
      <c r="AC879"/>
      <c r="AD879"/>
      <c r="AE879"/>
      <c r="AF879"/>
      <c r="AG879"/>
      <c r="AH879"/>
      <c r="AI879"/>
      <c r="AJ879"/>
      <c r="AK879"/>
      <c r="AL879"/>
      <c r="AM879"/>
      <c r="AN879"/>
      <c r="AO879"/>
      <c r="AP879"/>
      <c r="AQ879"/>
      <c r="AR879"/>
      <c r="AS879"/>
      <c r="AT879"/>
      <c r="AU879"/>
      <c r="AV879"/>
      <c r="AW879"/>
      <c r="AX879"/>
      <c r="AY879"/>
      <c r="AZ879"/>
      <c r="BA879"/>
      <c r="BB879"/>
      <c r="BC879"/>
      <c r="BD879"/>
      <c r="BE879"/>
      <c r="BF879"/>
      <c r="BG879"/>
      <c r="BH879"/>
      <c r="BI879"/>
      <c r="BJ879"/>
      <c r="BK879"/>
      <c r="BL879"/>
      <c r="BM879"/>
      <c r="BN879"/>
      <c r="BO879"/>
      <c r="BP879"/>
      <c r="BQ879"/>
      <c r="BR879"/>
      <c r="BS879"/>
      <c r="BT879"/>
      <c r="BU879"/>
      <c r="BV879"/>
      <c r="BW879"/>
      <c r="BX879"/>
      <c r="BY879"/>
      <c r="BZ879"/>
      <c r="CA879"/>
      <c r="CB879"/>
      <c r="CC879"/>
      <c r="CD879"/>
      <c r="CE879"/>
      <c r="CF879"/>
      <c r="CG879"/>
      <c r="CH879"/>
      <c r="CI879"/>
      <c r="CJ879"/>
      <c r="CK879"/>
      <c r="CL879"/>
      <c r="CM879"/>
      <c r="CN879"/>
      <c r="CO879"/>
      <c r="CP879"/>
      <c r="CQ879"/>
      <c r="CR879"/>
      <c r="CS879"/>
      <c r="CT879"/>
      <c r="CU879"/>
      <c r="CV879"/>
      <c r="CW879"/>
      <c r="CX879"/>
      <c r="CY879"/>
      <c r="CZ879"/>
      <c r="DA879"/>
      <c r="DB879"/>
      <c r="DC879"/>
      <c r="DD879"/>
      <c r="DE879"/>
      <c r="DF879"/>
      <c r="DG879"/>
      <c r="DH879"/>
      <c r="DI879"/>
      <c r="DJ879"/>
      <c r="DK879"/>
      <c r="DL879"/>
      <c r="DM879"/>
      <c r="DN879"/>
      <c r="DO879"/>
      <c r="DP879"/>
      <c r="DQ879"/>
      <c r="DR879"/>
      <c r="DS879"/>
      <c r="DT879"/>
      <c r="DU879"/>
      <c r="DV879"/>
      <c r="DW879"/>
      <c r="DX879"/>
      <c r="DY879"/>
      <c r="DZ879"/>
      <c r="EA879"/>
      <c r="EB879"/>
      <c r="EC879"/>
      <c r="ED879"/>
      <c r="EE879"/>
      <c r="EF879"/>
      <c r="EG879"/>
      <c r="EH879"/>
      <c r="EI879"/>
      <c r="EJ879"/>
      <c r="EK879"/>
      <c r="EL879"/>
      <c r="EM879"/>
      <c r="EN879"/>
      <c r="EO879"/>
      <c r="EP879"/>
      <c r="EQ879"/>
      <c r="ER879"/>
      <c r="ES879"/>
      <c r="ET879"/>
      <c r="EU879"/>
      <c r="EV879"/>
      <c r="EW879"/>
      <c r="EX879"/>
      <c r="EY879"/>
      <c r="EZ879"/>
      <c r="FA879"/>
      <c r="FB879"/>
      <c r="FC879"/>
      <c r="FD879"/>
      <c r="FE879"/>
      <c r="FF879"/>
      <c r="FG879"/>
      <c r="FH879"/>
      <c r="FI879"/>
      <c r="FJ879"/>
      <c r="FK879"/>
      <c r="FL879"/>
      <c r="FM879"/>
      <c r="FN879"/>
      <c r="FO879"/>
      <c r="FP879"/>
      <c r="FQ879"/>
      <c r="FR879"/>
      <c r="FS879"/>
      <c r="FT879"/>
      <c r="FU879"/>
      <c r="FV879"/>
      <c r="FW879"/>
      <c r="FX879"/>
      <c r="FY879"/>
      <c r="FZ879"/>
      <c r="GA879"/>
      <c r="GB879"/>
      <c r="GC879"/>
      <c r="GD879"/>
      <c r="GE879"/>
      <c r="GF879"/>
      <c r="GG879"/>
      <c r="GH879"/>
      <c r="GI879"/>
      <c r="GJ879"/>
      <c r="GK879"/>
      <c r="GL879"/>
      <c r="GM879"/>
      <c r="GN879"/>
      <c r="GO879"/>
      <c r="GP879"/>
      <c r="GQ879"/>
      <c r="GR879"/>
      <c r="GS879"/>
      <c r="GT879"/>
      <c r="GU879"/>
      <c r="GV879"/>
      <c r="GW879"/>
      <c r="GX879"/>
      <c r="GY879"/>
      <c r="GZ879"/>
      <c r="HA879"/>
      <c r="HB879"/>
      <c r="HC879"/>
      <c r="HD879"/>
      <c r="HE879"/>
      <c r="HF879"/>
      <c r="HG879"/>
      <c r="HH879"/>
      <c r="HI879"/>
      <c r="HJ879"/>
      <c r="HK879"/>
      <c r="HL879"/>
      <c r="HM879"/>
      <c r="HN879"/>
      <c r="HO879"/>
      <c r="HP879"/>
      <c r="HQ879"/>
      <c r="HR879"/>
      <c r="HS879"/>
      <c r="HT879"/>
      <c r="HU879"/>
      <c r="HV879"/>
      <c r="HW879"/>
      <c r="HX879"/>
      <c r="HY879"/>
      <c r="HZ879"/>
      <c r="IA879"/>
      <c r="IB879"/>
      <c r="IC879"/>
      <c r="ID879"/>
      <c r="IE879"/>
      <c r="IF879"/>
      <c r="IG879"/>
      <c r="IH879"/>
      <c r="II879"/>
      <c r="IJ879"/>
      <c r="IK879"/>
      <c r="IL879"/>
      <c r="IM879"/>
      <c r="IN879"/>
      <c r="IO879"/>
      <c r="IP879"/>
      <c r="IQ879"/>
      <c r="IR879"/>
      <c r="IS879"/>
      <c r="IT879"/>
      <c r="IU879"/>
      <c r="IV879"/>
      <c r="IW879"/>
      <c r="IX879"/>
      <c r="IY879"/>
      <c r="IZ879"/>
      <c r="JA879"/>
      <c r="JB879"/>
      <c r="JC879"/>
      <c r="JD879"/>
      <c r="JE879"/>
      <c r="JF879"/>
      <c r="JG879"/>
      <c r="JH879"/>
      <c r="JI879"/>
      <c r="JJ879"/>
      <c r="JK879"/>
      <c r="JL879"/>
      <c r="JM879"/>
      <c r="JN879"/>
      <c r="JO879"/>
      <c r="JP879"/>
      <c r="JQ879"/>
      <c r="JR879"/>
      <c r="JS879"/>
      <c r="JT879"/>
      <c r="JU879"/>
      <c r="JV879"/>
      <c r="JW879"/>
      <c r="JX879"/>
      <c r="JY879"/>
      <c r="JZ879"/>
      <c r="KA879"/>
      <c r="KB879"/>
      <c r="KC879"/>
      <c r="KD879"/>
      <c r="KE879"/>
      <c r="KF879"/>
      <c r="KG879"/>
      <c r="KH879"/>
      <c r="KI879"/>
      <c r="KJ879"/>
      <c r="KK879"/>
      <c r="KL879"/>
      <c r="KM879"/>
      <c r="KN879"/>
      <c r="KO879"/>
      <c r="KP879"/>
      <c r="KQ879"/>
      <c r="KR879"/>
      <c r="KS879"/>
      <c r="KT879"/>
      <c r="KU879"/>
      <c r="KV879"/>
      <c r="KW879"/>
      <c r="KX879"/>
      <c r="KY879"/>
      <c r="KZ879"/>
      <c r="LA879"/>
      <c r="LB879"/>
      <c r="LC879"/>
      <c r="LD879"/>
      <c r="LE879"/>
      <c r="LF879"/>
      <c r="LG879"/>
      <c r="LH879"/>
      <c r="LI879"/>
      <c r="LJ879"/>
      <c r="LK879"/>
      <c r="LL879"/>
      <c r="LM879"/>
      <c r="LN879"/>
      <c r="LO879"/>
      <c r="LP879"/>
      <c r="LQ879"/>
      <c r="LR879"/>
      <c r="LS879"/>
      <c r="LT879"/>
      <c r="LU879"/>
      <c r="LV879"/>
      <c r="LW879"/>
      <c r="LX879"/>
      <c r="LY879"/>
      <c r="LZ879"/>
      <c r="MA879"/>
      <c r="MB879"/>
      <c r="MC879"/>
      <c r="MD879"/>
      <c r="ME879"/>
      <c r="MF879"/>
      <c r="MG879"/>
      <c r="MH879"/>
      <c r="MI879"/>
      <c r="MJ879"/>
      <c r="MK879"/>
      <c r="ML879"/>
      <c r="MM879"/>
      <c r="MN879"/>
      <c r="MO879"/>
      <c r="MP879"/>
      <c r="MQ879"/>
      <c r="MR879"/>
      <c r="MS879"/>
      <c r="MT879"/>
      <c r="MU879"/>
      <c r="MV879"/>
      <c r="MW879"/>
      <c r="MX879"/>
      <c r="MY879"/>
      <c r="MZ879"/>
      <c r="NA879"/>
      <c r="NB879"/>
      <c r="NC879"/>
      <c r="ND879"/>
      <c r="NE879"/>
      <c r="NF879"/>
      <c r="NG879"/>
      <c r="NH879"/>
      <c r="NI879"/>
      <c r="NJ879"/>
      <c r="NK879"/>
      <c r="NL879"/>
      <c r="NM879"/>
      <c r="NN879"/>
      <c r="NO879"/>
      <c r="NP879"/>
      <c r="NQ879"/>
      <c r="NR879"/>
      <c r="NS879"/>
      <c r="NT879"/>
      <c r="NU879"/>
      <c r="NV879"/>
      <c r="NW879"/>
      <c r="NX879"/>
      <c r="NY879"/>
      <c r="NZ879"/>
      <c r="OA879"/>
      <c r="OB879"/>
      <c r="OC879"/>
      <c r="OD879"/>
      <c r="OE879"/>
      <c r="OF879"/>
      <c r="OG879"/>
      <c r="OH879"/>
      <c r="OI879"/>
      <c r="OJ879"/>
      <c r="OK879"/>
      <c r="OL879"/>
      <c r="OM879"/>
      <c r="ON879"/>
      <c r="OO879"/>
      <c r="OP879"/>
      <c r="OQ879"/>
      <c r="OR879"/>
      <c r="OS879"/>
      <c r="OT879"/>
      <c r="OU879"/>
      <c r="OV879"/>
      <c r="OW879"/>
      <c r="OX879"/>
      <c r="OY879"/>
      <c r="OZ879"/>
      <c r="PA879"/>
      <c r="PB879"/>
      <c r="PC879"/>
      <c r="PD879"/>
      <c r="PE879"/>
      <c r="PF879"/>
      <c r="PG879"/>
      <c r="PH879"/>
      <c r="PI879"/>
      <c r="PJ879"/>
      <c r="PK879"/>
      <c r="PL879"/>
      <c r="PM879"/>
      <c r="PN879"/>
      <c r="PO879"/>
      <c r="PP879"/>
      <c r="PQ879"/>
      <c r="PR879"/>
      <c r="PS879"/>
      <c r="PT879"/>
      <c r="PU879"/>
      <c r="PV879"/>
      <c r="PW879"/>
      <c r="PX879"/>
      <c r="PY879"/>
      <c r="PZ879"/>
      <c r="QA879"/>
      <c r="QB879"/>
      <c r="QC879"/>
      <c r="QD879"/>
      <c r="QE879"/>
      <c r="QF879"/>
      <c r="QG879"/>
      <c r="QH879"/>
      <c r="QI879"/>
      <c r="QJ879"/>
      <c r="QK879"/>
      <c r="QL879"/>
      <c r="QM879"/>
      <c r="QN879"/>
      <c r="QO879"/>
      <c r="QP879"/>
      <c r="QQ879"/>
      <c r="QR879"/>
      <c r="QS879"/>
      <c r="QT879"/>
      <c r="QU879"/>
      <c r="QV879"/>
      <c r="QW879"/>
      <c r="QX879"/>
      <c r="QY879"/>
      <c r="QZ879"/>
      <c r="RA879"/>
      <c r="RB879"/>
      <c r="RC879"/>
      <c r="RD879"/>
      <c r="RE879"/>
      <c r="RF879"/>
      <c r="RG879"/>
      <c r="RH879"/>
      <c r="RI879"/>
      <c r="RJ879"/>
      <c r="RK879"/>
      <c r="RL879"/>
      <c r="RM879"/>
      <c r="RN879"/>
      <c r="RO879"/>
      <c r="RP879"/>
      <c r="RQ879"/>
      <c r="RR879"/>
      <c r="RS879"/>
      <c r="RT879"/>
      <c r="RU879"/>
      <c r="RV879"/>
      <c r="RW879"/>
      <c r="RX879"/>
      <c r="RY879"/>
      <c r="RZ879"/>
      <c r="SA879"/>
      <c r="SB879"/>
      <c r="SC879"/>
      <c r="SD879"/>
      <c r="SE879"/>
      <c r="SF879"/>
      <c r="SG879"/>
      <c r="SH879"/>
      <c r="SI879"/>
      <c r="SJ879"/>
      <c r="SK879"/>
      <c r="SL879"/>
      <c r="SM879"/>
      <c r="SN879"/>
      <c r="SO879"/>
      <c r="SP879"/>
    </row>
    <row r="880" spans="1:510" ht="16.5" customHeight="1" x14ac:dyDescent="0.2">
      <c r="A880" s="20">
        <v>272</v>
      </c>
      <c r="B880" s="20" t="s">
        <v>62</v>
      </c>
      <c r="C880" s="20" t="s">
        <v>915</v>
      </c>
      <c r="D880" s="20" t="s">
        <v>38</v>
      </c>
      <c r="E880" s="20" t="s">
        <v>1340</v>
      </c>
      <c r="F880" s="22" t="s">
        <v>939</v>
      </c>
      <c r="G880" s="20" t="s">
        <v>25</v>
      </c>
      <c r="H880" s="20" t="s">
        <v>26</v>
      </c>
      <c r="I880" s="20" t="s">
        <v>81</v>
      </c>
      <c r="J880" s="22" t="s">
        <v>915</v>
      </c>
      <c r="K880" s="20"/>
      <c r="L880" s="20"/>
      <c r="M880" s="20"/>
      <c r="N880" s="20"/>
      <c r="O880" s="23"/>
      <c r="P880" s="23">
        <v>2897400</v>
      </c>
      <c r="Q880" s="24">
        <v>1</v>
      </c>
      <c r="R880" s="25">
        <v>45658</v>
      </c>
      <c r="S880" s="20" t="s">
        <v>83</v>
      </c>
      <c r="T880" s="26">
        <f t="shared" si="15"/>
        <v>2897400</v>
      </c>
      <c r="U880" s="27" t="s">
        <v>100</v>
      </c>
      <c r="V880" s="27" t="s">
        <v>100</v>
      </c>
      <c r="W880"/>
      <c r="X880"/>
      <c r="Y880"/>
      <c r="Z880"/>
      <c r="AA880"/>
      <c r="AB880"/>
      <c r="AC880"/>
      <c r="AD880"/>
      <c r="AE880"/>
      <c r="AF880"/>
      <c r="AG880"/>
      <c r="AH880"/>
      <c r="AI880"/>
      <c r="AJ880"/>
      <c r="AK880"/>
      <c r="AL880"/>
      <c r="AM880"/>
      <c r="AN880"/>
      <c r="AO880"/>
      <c r="AP880"/>
      <c r="AQ880"/>
      <c r="AR880"/>
      <c r="AS880"/>
      <c r="AT880"/>
      <c r="AU880"/>
      <c r="AV880"/>
      <c r="AW880"/>
      <c r="AX880"/>
      <c r="AY880"/>
      <c r="AZ880"/>
      <c r="BA880"/>
      <c r="BB880"/>
      <c r="BC880"/>
      <c r="BD880"/>
      <c r="BE880"/>
      <c r="BF880"/>
      <c r="BG880"/>
      <c r="BH880"/>
      <c r="BI880"/>
      <c r="BJ880"/>
      <c r="BK880"/>
      <c r="BL880"/>
      <c r="BM880"/>
      <c r="BN880"/>
      <c r="BO880"/>
      <c r="BP880"/>
      <c r="BQ880"/>
      <c r="BR880"/>
      <c r="BS880"/>
      <c r="BT880"/>
      <c r="BU880"/>
      <c r="BV880"/>
      <c r="BW880"/>
      <c r="BX880"/>
      <c r="BY880"/>
      <c r="BZ880"/>
      <c r="CA880"/>
      <c r="CB880"/>
      <c r="CC880"/>
      <c r="CD880"/>
      <c r="CE880"/>
      <c r="CF880"/>
      <c r="CG880"/>
      <c r="CH880"/>
      <c r="CI880"/>
      <c r="CJ880"/>
      <c r="CK880"/>
      <c r="CL880"/>
      <c r="CM880"/>
      <c r="CN880"/>
      <c r="CO880"/>
      <c r="CP880"/>
      <c r="CQ880"/>
      <c r="CR880"/>
      <c r="CS880"/>
      <c r="CT880"/>
      <c r="CU880"/>
      <c r="CV880"/>
      <c r="CW880"/>
      <c r="CX880"/>
      <c r="CY880"/>
      <c r="CZ880"/>
      <c r="DA880"/>
      <c r="DB880"/>
      <c r="DC880"/>
      <c r="DD880"/>
      <c r="DE880"/>
      <c r="DF880"/>
      <c r="DG880"/>
      <c r="DH880"/>
      <c r="DI880"/>
      <c r="DJ880"/>
      <c r="DK880"/>
      <c r="DL880"/>
      <c r="DM880"/>
      <c r="DN880"/>
      <c r="DO880"/>
      <c r="DP880"/>
      <c r="DQ880"/>
      <c r="DR880"/>
      <c r="DS880"/>
      <c r="DT880"/>
      <c r="DU880"/>
      <c r="DV880"/>
      <c r="DW880"/>
      <c r="DX880"/>
      <c r="DY880"/>
      <c r="DZ880"/>
      <c r="EA880"/>
      <c r="EB880"/>
      <c r="EC880"/>
      <c r="ED880"/>
      <c r="EE880"/>
      <c r="EF880"/>
      <c r="EG880"/>
      <c r="EH880"/>
      <c r="EI880"/>
      <c r="EJ880"/>
      <c r="EK880"/>
      <c r="EL880"/>
      <c r="EM880"/>
      <c r="EN880"/>
      <c r="EO880"/>
      <c r="EP880"/>
      <c r="EQ880"/>
      <c r="ER880"/>
      <c r="ES880"/>
      <c r="ET880"/>
      <c r="EU880"/>
      <c r="EV880"/>
      <c r="EW880"/>
      <c r="EX880"/>
      <c r="EY880"/>
      <c r="EZ880"/>
      <c r="FA880"/>
      <c r="FB880"/>
      <c r="FC880"/>
      <c r="FD880"/>
      <c r="FE880"/>
      <c r="FF880"/>
      <c r="FG880"/>
      <c r="FH880"/>
      <c r="FI880"/>
      <c r="FJ880"/>
      <c r="FK880"/>
      <c r="FL880"/>
      <c r="FM880"/>
      <c r="FN880"/>
      <c r="FO880"/>
      <c r="FP880"/>
      <c r="FQ880"/>
      <c r="FR880"/>
      <c r="FS880"/>
      <c r="FT880"/>
      <c r="FU880"/>
      <c r="FV880"/>
      <c r="FW880"/>
      <c r="FX880"/>
      <c r="FY880"/>
      <c r="FZ880"/>
      <c r="GA880"/>
      <c r="GB880"/>
      <c r="GC880"/>
      <c r="GD880"/>
      <c r="GE880"/>
      <c r="GF880"/>
      <c r="GG880"/>
      <c r="GH880"/>
      <c r="GI880"/>
      <c r="GJ880"/>
      <c r="GK880"/>
      <c r="GL880"/>
      <c r="GM880"/>
      <c r="GN880"/>
      <c r="GO880"/>
      <c r="GP880"/>
      <c r="GQ880"/>
      <c r="GR880"/>
      <c r="GS880"/>
      <c r="GT880"/>
      <c r="GU880"/>
      <c r="GV880"/>
      <c r="GW880"/>
      <c r="GX880"/>
      <c r="GY880"/>
      <c r="GZ880"/>
      <c r="HA880"/>
      <c r="HB880"/>
      <c r="HC880"/>
      <c r="HD880"/>
      <c r="HE880"/>
      <c r="HF880"/>
      <c r="HG880"/>
      <c r="HH880"/>
      <c r="HI880"/>
      <c r="HJ880"/>
      <c r="HK880"/>
      <c r="HL880"/>
      <c r="HM880"/>
      <c r="HN880"/>
      <c r="HO880"/>
      <c r="HP880"/>
      <c r="HQ880"/>
      <c r="HR880"/>
      <c r="HS880"/>
      <c r="HT880"/>
      <c r="HU880"/>
      <c r="HV880"/>
      <c r="HW880"/>
      <c r="HX880"/>
      <c r="HY880"/>
      <c r="HZ880"/>
      <c r="IA880"/>
      <c r="IB880"/>
      <c r="IC880"/>
      <c r="ID880"/>
      <c r="IE880"/>
      <c r="IF880"/>
      <c r="IG880"/>
      <c r="IH880"/>
      <c r="II880"/>
      <c r="IJ880"/>
      <c r="IK880"/>
      <c r="IL880"/>
      <c r="IM880"/>
      <c r="IN880"/>
      <c r="IO880"/>
      <c r="IP880"/>
      <c r="IQ880"/>
      <c r="IR880"/>
      <c r="IS880"/>
      <c r="IT880"/>
      <c r="IU880"/>
      <c r="IV880"/>
      <c r="IW880"/>
      <c r="IX880"/>
      <c r="IY880"/>
      <c r="IZ880"/>
      <c r="JA880"/>
      <c r="JB880"/>
      <c r="JC880"/>
      <c r="JD880"/>
      <c r="JE880"/>
      <c r="JF880"/>
      <c r="JG880"/>
      <c r="JH880"/>
      <c r="JI880"/>
      <c r="JJ880"/>
      <c r="JK880"/>
      <c r="JL880"/>
      <c r="JM880"/>
      <c r="JN880"/>
      <c r="JO880"/>
      <c r="JP880"/>
      <c r="JQ880"/>
      <c r="JR880"/>
      <c r="JS880"/>
      <c r="JT880"/>
      <c r="JU880"/>
      <c r="JV880"/>
      <c r="JW880"/>
      <c r="JX880"/>
      <c r="JY880"/>
      <c r="JZ880"/>
      <c r="KA880"/>
      <c r="KB880"/>
      <c r="KC880"/>
      <c r="KD880"/>
      <c r="KE880"/>
      <c r="KF880"/>
      <c r="KG880"/>
      <c r="KH880"/>
      <c r="KI880"/>
      <c r="KJ880"/>
      <c r="KK880"/>
      <c r="KL880"/>
      <c r="KM880"/>
      <c r="KN880"/>
      <c r="KO880"/>
      <c r="KP880"/>
      <c r="KQ880"/>
      <c r="KR880"/>
      <c r="KS880"/>
      <c r="KT880"/>
      <c r="KU880"/>
      <c r="KV880"/>
      <c r="KW880"/>
      <c r="KX880"/>
      <c r="KY880"/>
      <c r="KZ880"/>
      <c r="LA880"/>
      <c r="LB880"/>
      <c r="LC880"/>
      <c r="LD880"/>
      <c r="LE880"/>
      <c r="LF880"/>
      <c r="LG880"/>
      <c r="LH880"/>
      <c r="LI880"/>
      <c r="LJ880"/>
      <c r="LK880"/>
      <c r="LL880"/>
      <c r="LM880"/>
      <c r="LN880"/>
      <c r="LO880"/>
      <c r="LP880"/>
      <c r="LQ880"/>
      <c r="LR880"/>
      <c r="LS880"/>
      <c r="LT880"/>
      <c r="LU880"/>
      <c r="LV880"/>
      <c r="LW880"/>
      <c r="LX880"/>
      <c r="LY880"/>
      <c r="LZ880"/>
      <c r="MA880"/>
      <c r="MB880"/>
      <c r="MC880"/>
      <c r="MD880"/>
      <c r="ME880"/>
      <c r="MF880"/>
      <c r="MG880"/>
      <c r="MH880"/>
      <c r="MI880"/>
      <c r="MJ880"/>
      <c r="MK880"/>
      <c r="ML880"/>
      <c r="MM880"/>
      <c r="MN880"/>
      <c r="MO880"/>
      <c r="MP880"/>
      <c r="MQ880"/>
      <c r="MR880"/>
      <c r="MS880"/>
      <c r="MT880"/>
      <c r="MU880"/>
      <c r="MV880"/>
      <c r="MW880"/>
      <c r="MX880"/>
      <c r="MY880"/>
      <c r="MZ880"/>
      <c r="NA880"/>
      <c r="NB880"/>
      <c r="NC880"/>
      <c r="ND880"/>
      <c r="NE880"/>
      <c r="NF880"/>
      <c r="NG880"/>
      <c r="NH880"/>
      <c r="NI880"/>
      <c r="NJ880"/>
      <c r="NK880"/>
      <c r="NL880"/>
      <c r="NM880"/>
      <c r="NN880"/>
      <c r="NO880"/>
      <c r="NP880"/>
      <c r="NQ880"/>
      <c r="NR880"/>
      <c r="NS880"/>
      <c r="NT880"/>
      <c r="NU880"/>
      <c r="NV880"/>
      <c r="NW880"/>
      <c r="NX880"/>
      <c r="NY880"/>
      <c r="NZ880"/>
      <c r="OA880"/>
      <c r="OB880"/>
      <c r="OC880"/>
      <c r="OD880"/>
      <c r="OE880"/>
      <c r="OF880"/>
      <c r="OG880"/>
      <c r="OH880"/>
      <c r="OI880"/>
      <c r="OJ880"/>
      <c r="OK880"/>
      <c r="OL880"/>
      <c r="OM880"/>
      <c r="ON880"/>
      <c r="OO880"/>
      <c r="OP880"/>
      <c r="OQ880"/>
      <c r="OR880"/>
      <c r="OS880"/>
      <c r="OT880"/>
      <c r="OU880"/>
      <c r="OV880"/>
      <c r="OW880"/>
      <c r="OX880"/>
      <c r="OY880"/>
      <c r="OZ880"/>
      <c r="PA880"/>
      <c r="PB880"/>
      <c r="PC880"/>
      <c r="PD880"/>
      <c r="PE880"/>
      <c r="PF880"/>
      <c r="PG880"/>
      <c r="PH880"/>
      <c r="PI880"/>
      <c r="PJ880"/>
      <c r="PK880"/>
      <c r="PL880"/>
      <c r="PM880"/>
      <c r="PN880"/>
      <c r="PO880"/>
      <c r="PP880"/>
      <c r="PQ880"/>
      <c r="PR880"/>
      <c r="PS880"/>
      <c r="PT880"/>
      <c r="PU880"/>
      <c r="PV880"/>
      <c r="PW880"/>
      <c r="PX880"/>
      <c r="PY880"/>
      <c r="PZ880"/>
      <c r="QA880"/>
      <c r="QB880"/>
      <c r="QC880"/>
      <c r="QD880"/>
      <c r="QE880"/>
      <c r="QF880"/>
      <c r="QG880"/>
      <c r="QH880"/>
      <c r="QI880"/>
      <c r="QJ880"/>
      <c r="QK880"/>
      <c r="QL880"/>
      <c r="QM880"/>
      <c r="QN880"/>
      <c r="QO880"/>
      <c r="QP880"/>
      <c r="QQ880"/>
      <c r="QR880"/>
      <c r="QS880"/>
      <c r="QT880"/>
      <c r="QU880"/>
      <c r="QV880"/>
      <c r="QW880"/>
      <c r="QX880"/>
      <c r="QY880"/>
      <c r="QZ880"/>
      <c r="RA880"/>
      <c r="RB880"/>
      <c r="RC880"/>
      <c r="RD880"/>
      <c r="RE880"/>
      <c r="RF880"/>
      <c r="RG880"/>
      <c r="RH880"/>
      <c r="RI880"/>
      <c r="RJ880"/>
      <c r="RK880"/>
      <c r="RL880"/>
      <c r="RM880"/>
      <c r="RN880"/>
      <c r="RO880"/>
      <c r="RP880"/>
      <c r="RQ880"/>
      <c r="RR880"/>
      <c r="RS880"/>
      <c r="RT880"/>
      <c r="RU880"/>
      <c r="RV880"/>
      <c r="RW880"/>
      <c r="RX880"/>
      <c r="RY880"/>
      <c r="RZ880"/>
      <c r="SA880"/>
      <c r="SB880"/>
      <c r="SC880"/>
      <c r="SD880"/>
      <c r="SE880"/>
      <c r="SF880"/>
      <c r="SG880"/>
      <c r="SH880"/>
      <c r="SI880"/>
      <c r="SJ880"/>
      <c r="SK880"/>
      <c r="SL880"/>
      <c r="SM880"/>
      <c r="SN880"/>
      <c r="SO880"/>
      <c r="SP880"/>
    </row>
    <row r="881" spans="1:510" ht="16.5" customHeight="1" x14ac:dyDescent="0.2">
      <c r="A881" s="20">
        <v>273</v>
      </c>
      <c r="B881" s="20" t="s">
        <v>62</v>
      </c>
      <c r="C881" s="20" t="s">
        <v>915</v>
      </c>
      <c r="D881" s="20" t="s">
        <v>38</v>
      </c>
      <c r="E881" s="20" t="s">
        <v>1340</v>
      </c>
      <c r="F881" s="22" t="s">
        <v>939</v>
      </c>
      <c r="G881" s="20" t="s">
        <v>25</v>
      </c>
      <c r="H881" s="20" t="s">
        <v>26</v>
      </c>
      <c r="I881" s="20" t="s">
        <v>81</v>
      </c>
      <c r="J881" s="22" t="s">
        <v>915</v>
      </c>
      <c r="K881" s="20"/>
      <c r="L881" s="20"/>
      <c r="M881" s="20"/>
      <c r="N881" s="20"/>
      <c r="O881" s="23"/>
      <c r="P881" s="23">
        <v>2897400</v>
      </c>
      <c r="Q881" s="24">
        <v>1</v>
      </c>
      <c r="R881" s="25">
        <v>45689</v>
      </c>
      <c r="S881" s="20" t="s">
        <v>83</v>
      </c>
      <c r="T881" s="26">
        <f t="shared" si="15"/>
        <v>2897400</v>
      </c>
      <c r="U881" s="27" t="s">
        <v>100</v>
      </c>
      <c r="V881" s="27" t="s">
        <v>100</v>
      </c>
      <c r="W881"/>
      <c r="X881"/>
      <c r="Y881"/>
      <c r="Z881"/>
      <c r="AA881"/>
      <c r="AB881"/>
      <c r="AC881"/>
      <c r="AD881"/>
      <c r="AE881"/>
      <c r="AF881"/>
      <c r="AG881"/>
      <c r="AH881"/>
      <c r="AI881"/>
      <c r="AJ881"/>
      <c r="AK881"/>
      <c r="AL881"/>
      <c r="AM881"/>
      <c r="AN881"/>
      <c r="AO881"/>
      <c r="AP881"/>
      <c r="AQ881"/>
      <c r="AR881"/>
      <c r="AS881"/>
      <c r="AT881"/>
      <c r="AU881"/>
      <c r="AV881"/>
      <c r="AW881"/>
      <c r="AX881"/>
      <c r="AY881"/>
      <c r="AZ881"/>
      <c r="BA881"/>
      <c r="BB881"/>
      <c r="BC881"/>
      <c r="BD881"/>
      <c r="BE881"/>
      <c r="BF881"/>
      <c r="BG881"/>
      <c r="BH881"/>
      <c r="BI881"/>
      <c r="BJ881"/>
      <c r="BK881"/>
      <c r="BL881"/>
      <c r="BM881"/>
      <c r="BN881"/>
      <c r="BO881"/>
      <c r="BP881"/>
      <c r="BQ881"/>
      <c r="BR881"/>
      <c r="BS881"/>
      <c r="BT881"/>
      <c r="BU881"/>
      <c r="BV881"/>
      <c r="BW881"/>
      <c r="BX881"/>
      <c r="BY881"/>
      <c r="BZ881"/>
      <c r="CA881"/>
      <c r="CB881"/>
      <c r="CC881"/>
      <c r="CD881"/>
      <c r="CE881"/>
      <c r="CF881"/>
      <c r="CG881"/>
      <c r="CH881"/>
      <c r="CI881"/>
      <c r="CJ881"/>
      <c r="CK881"/>
      <c r="CL881"/>
      <c r="CM881"/>
      <c r="CN881"/>
      <c r="CO881"/>
      <c r="CP881"/>
      <c r="CQ881"/>
      <c r="CR881"/>
      <c r="CS881"/>
      <c r="CT881"/>
      <c r="CU881"/>
      <c r="CV881"/>
      <c r="CW881"/>
      <c r="CX881"/>
      <c r="CY881"/>
      <c r="CZ881"/>
      <c r="DA881"/>
      <c r="DB881"/>
      <c r="DC881"/>
      <c r="DD881"/>
      <c r="DE881"/>
      <c r="DF881"/>
      <c r="DG881"/>
      <c r="DH881"/>
      <c r="DI881"/>
      <c r="DJ881"/>
      <c r="DK881"/>
      <c r="DL881"/>
      <c r="DM881"/>
      <c r="DN881"/>
      <c r="DO881"/>
      <c r="DP881"/>
      <c r="DQ881"/>
      <c r="DR881"/>
      <c r="DS881"/>
      <c r="DT881"/>
      <c r="DU881"/>
      <c r="DV881"/>
      <c r="DW881"/>
      <c r="DX881"/>
      <c r="DY881"/>
      <c r="DZ881"/>
      <c r="EA881"/>
      <c r="EB881"/>
      <c r="EC881"/>
      <c r="ED881"/>
      <c r="EE881"/>
      <c r="EF881"/>
      <c r="EG881"/>
      <c r="EH881"/>
      <c r="EI881"/>
      <c r="EJ881"/>
      <c r="EK881"/>
      <c r="EL881"/>
      <c r="EM881"/>
      <c r="EN881"/>
      <c r="EO881"/>
      <c r="EP881"/>
      <c r="EQ881"/>
      <c r="ER881"/>
      <c r="ES881"/>
      <c r="ET881"/>
      <c r="EU881"/>
      <c r="EV881"/>
      <c r="EW881"/>
      <c r="EX881"/>
      <c r="EY881"/>
      <c r="EZ881"/>
      <c r="FA881"/>
      <c r="FB881"/>
      <c r="FC881"/>
      <c r="FD881"/>
      <c r="FE881"/>
      <c r="FF881"/>
      <c r="FG881"/>
      <c r="FH881"/>
      <c r="FI881"/>
      <c r="FJ881"/>
      <c r="FK881"/>
      <c r="FL881"/>
      <c r="FM881"/>
      <c r="FN881"/>
      <c r="FO881"/>
      <c r="FP881"/>
      <c r="FQ881"/>
      <c r="FR881"/>
      <c r="FS881"/>
      <c r="FT881"/>
      <c r="FU881"/>
      <c r="FV881"/>
      <c r="FW881"/>
      <c r="FX881"/>
      <c r="FY881"/>
      <c r="FZ881"/>
      <c r="GA881"/>
      <c r="GB881"/>
      <c r="GC881"/>
      <c r="GD881"/>
      <c r="GE881"/>
      <c r="GF881"/>
      <c r="GG881"/>
      <c r="GH881"/>
      <c r="GI881"/>
      <c r="GJ881"/>
      <c r="GK881"/>
      <c r="GL881"/>
      <c r="GM881"/>
      <c r="GN881"/>
      <c r="GO881"/>
      <c r="GP881"/>
      <c r="GQ881"/>
      <c r="GR881"/>
      <c r="GS881"/>
      <c r="GT881"/>
      <c r="GU881"/>
      <c r="GV881"/>
      <c r="GW881"/>
      <c r="GX881"/>
      <c r="GY881"/>
      <c r="GZ881"/>
      <c r="HA881"/>
      <c r="HB881"/>
      <c r="HC881"/>
      <c r="HD881"/>
      <c r="HE881"/>
      <c r="HF881"/>
      <c r="HG881"/>
      <c r="HH881"/>
      <c r="HI881"/>
      <c r="HJ881"/>
      <c r="HK881"/>
      <c r="HL881"/>
      <c r="HM881"/>
      <c r="HN881"/>
      <c r="HO881"/>
      <c r="HP881"/>
      <c r="HQ881"/>
      <c r="HR881"/>
      <c r="HS881"/>
      <c r="HT881"/>
      <c r="HU881"/>
      <c r="HV881"/>
      <c r="HW881"/>
      <c r="HX881"/>
      <c r="HY881"/>
      <c r="HZ881"/>
      <c r="IA881"/>
      <c r="IB881"/>
      <c r="IC881"/>
      <c r="ID881"/>
      <c r="IE881"/>
      <c r="IF881"/>
      <c r="IG881"/>
      <c r="IH881"/>
      <c r="II881"/>
      <c r="IJ881"/>
      <c r="IK881"/>
      <c r="IL881"/>
      <c r="IM881"/>
      <c r="IN881"/>
      <c r="IO881"/>
      <c r="IP881"/>
      <c r="IQ881"/>
      <c r="IR881"/>
      <c r="IS881"/>
      <c r="IT881"/>
      <c r="IU881"/>
      <c r="IV881"/>
      <c r="IW881"/>
      <c r="IX881"/>
      <c r="IY881"/>
      <c r="IZ881"/>
      <c r="JA881"/>
      <c r="JB881"/>
      <c r="JC881"/>
      <c r="JD881"/>
      <c r="JE881"/>
      <c r="JF881"/>
      <c r="JG881"/>
      <c r="JH881"/>
      <c r="JI881"/>
      <c r="JJ881"/>
      <c r="JK881"/>
      <c r="JL881"/>
      <c r="JM881"/>
      <c r="JN881"/>
      <c r="JO881"/>
      <c r="JP881"/>
      <c r="JQ881"/>
      <c r="JR881"/>
      <c r="JS881"/>
      <c r="JT881"/>
      <c r="JU881"/>
      <c r="JV881"/>
      <c r="JW881"/>
      <c r="JX881"/>
      <c r="JY881"/>
      <c r="JZ881"/>
      <c r="KA881"/>
      <c r="KB881"/>
      <c r="KC881"/>
      <c r="KD881"/>
      <c r="KE881"/>
      <c r="KF881"/>
      <c r="KG881"/>
      <c r="KH881"/>
      <c r="KI881"/>
      <c r="KJ881"/>
      <c r="KK881"/>
      <c r="KL881"/>
      <c r="KM881"/>
      <c r="KN881"/>
      <c r="KO881"/>
      <c r="KP881"/>
      <c r="KQ881"/>
      <c r="KR881"/>
      <c r="KS881"/>
      <c r="KT881"/>
      <c r="KU881"/>
      <c r="KV881"/>
      <c r="KW881"/>
      <c r="KX881"/>
      <c r="KY881"/>
      <c r="KZ881"/>
      <c r="LA881"/>
      <c r="LB881"/>
      <c r="LC881"/>
      <c r="LD881"/>
      <c r="LE881"/>
      <c r="LF881"/>
      <c r="LG881"/>
      <c r="LH881"/>
      <c r="LI881"/>
      <c r="LJ881"/>
      <c r="LK881"/>
      <c r="LL881"/>
      <c r="LM881"/>
      <c r="LN881"/>
      <c r="LO881"/>
      <c r="LP881"/>
      <c r="LQ881"/>
      <c r="LR881"/>
      <c r="LS881"/>
      <c r="LT881"/>
      <c r="LU881"/>
      <c r="LV881"/>
      <c r="LW881"/>
      <c r="LX881"/>
      <c r="LY881"/>
      <c r="LZ881"/>
      <c r="MA881"/>
      <c r="MB881"/>
      <c r="MC881"/>
      <c r="MD881"/>
      <c r="ME881"/>
      <c r="MF881"/>
      <c r="MG881"/>
      <c r="MH881"/>
      <c r="MI881"/>
      <c r="MJ881"/>
      <c r="MK881"/>
      <c r="ML881"/>
      <c r="MM881"/>
      <c r="MN881"/>
      <c r="MO881"/>
      <c r="MP881"/>
      <c r="MQ881"/>
      <c r="MR881"/>
      <c r="MS881"/>
      <c r="MT881"/>
      <c r="MU881"/>
      <c r="MV881"/>
      <c r="MW881"/>
      <c r="MX881"/>
      <c r="MY881"/>
      <c r="MZ881"/>
      <c r="NA881"/>
      <c r="NB881"/>
      <c r="NC881"/>
      <c r="ND881"/>
      <c r="NE881"/>
      <c r="NF881"/>
      <c r="NG881"/>
      <c r="NH881"/>
      <c r="NI881"/>
      <c r="NJ881"/>
      <c r="NK881"/>
      <c r="NL881"/>
      <c r="NM881"/>
      <c r="NN881"/>
      <c r="NO881"/>
      <c r="NP881"/>
      <c r="NQ881"/>
      <c r="NR881"/>
      <c r="NS881"/>
      <c r="NT881"/>
      <c r="NU881"/>
      <c r="NV881"/>
      <c r="NW881"/>
      <c r="NX881"/>
      <c r="NY881"/>
      <c r="NZ881"/>
      <c r="OA881"/>
      <c r="OB881"/>
      <c r="OC881"/>
      <c r="OD881"/>
      <c r="OE881"/>
      <c r="OF881"/>
      <c r="OG881"/>
      <c r="OH881"/>
      <c r="OI881"/>
      <c r="OJ881"/>
      <c r="OK881"/>
      <c r="OL881"/>
      <c r="OM881"/>
      <c r="ON881"/>
      <c r="OO881"/>
      <c r="OP881"/>
      <c r="OQ881"/>
      <c r="OR881"/>
      <c r="OS881"/>
      <c r="OT881"/>
      <c r="OU881"/>
      <c r="OV881"/>
      <c r="OW881"/>
      <c r="OX881"/>
      <c r="OY881"/>
      <c r="OZ881"/>
      <c r="PA881"/>
      <c r="PB881"/>
      <c r="PC881"/>
      <c r="PD881"/>
      <c r="PE881"/>
      <c r="PF881"/>
      <c r="PG881"/>
      <c r="PH881"/>
      <c r="PI881"/>
      <c r="PJ881"/>
      <c r="PK881"/>
      <c r="PL881"/>
      <c r="PM881"/>
      <c r="PN881"/>
      <c r="PO881"/>
      <c r="PP881"/>
      <c r="PQ881"/>
      <c r="PR881"/>
      <c r="PS881"/>
      <c r="PT881"/>
      <c r="PU881"/>
      <c r="PV881"/>
      <c r="PW881"/>
      <c r="PX881"/>
      <c r="PY881"/>
      <c r="PZ881"/>
      <c r="QA881"/>
      <c r="QB881"/>
      <c r="QC881"/>
      <c r="QD881"/>
      <c r="QE881"/>
      <c r="QF881"/>
      <c r="QG881"/>
      <c r="QH881"/>
      <c r="QI881"/>
      <c r="QJ881"/>
      <c r="QK881"/>
      <c r="QL881"/>
      <c r="QM881"/>
      <c r="QN881"/>
      <c r="QO881"/>
      <c r="QP881"/>
      <c r="QQ881"/>
      <c r="QR881"/>
      <c r="QS881"/>
      <c r="QT881"/>
      <c r="QU881"/>
      <c r="QV881"/>
      <c r="QW881"/>
      <c r="QX881"/>
      <c r="QY881"/>
      <c r="QZ881"/>
      <c r="RA881"/>
      <c r="RB881"/>
      <c r="RC881"/>
      <c r="RD881"/>
      <c r="RE881"/>
      <c r="RF881"/>
      <c r="RG881"/>
      <c r="RH881"/>
      <c r="RI881"/>
      <c r="RJ881"/>
      <c r="RK881"/>
      <c r="RL881"/>
      <c r="RM881"/>
      <c r="RN881"/>
      <c r="RO881"/>
      <c r="RP881"/>
      <c r="RQ881"/>
      <c r="RR881"/>
      <c r="RS881"/>
      <c r="RT881"/>
      <c r="RU881"/>
      <c r="RV881"/>
      <c r="RW881"/>
      <c r="RX881"/>
      <c r="RY881"/>
      <c r="RZ881"/>
      <c r="SA881"/>
      <c r="SB881"/>
      <c r="SC881"/>
      <c r="SD881"/>
      <c r="SE881"/>
      <c r="SF881"/>
      <c r="SG881"/>
      <c r="SH881"/>
      <c r="SI881"/>
      <c r="SJ881"/>
      <c r="SK881"/>
      <c r="SL881"/>
      <c r="SM881"/>
      <c r="SN881"/>
      <c r="SO881"/>
      <c r="SP881"/>
    </row>
    <row r="882" spans="1:510" ht="16.5" customHeight="1" x14ac:dyDescent="0.2">
      <c r="A882" s="20">
        <v>274</v>
      </c>
      <c r="B882" s="20" t="s">
        <v>62</v>
      </c>
      <c r="C882" s="20" t="s">
        <v>915</v>
      </c>
      <c r="D882" s="20" t="s">
        <v>38</v>
      </c>
      <c r="E882" s="20" t="s">
        <v>1340</v>
      </c>
      <c r="F882" s="22" t="s">
        <v>939</v>
      </c>
      <c r="G882" s="20" t="s">
        <v>25</v>
      </c>
      <c r="H882" s="20" t="s">
        <v>26</v>
      </c>
      <c r="I882" s="20" t="s">
        <v>81</v>
      </c>
      <c r="J882" s="22" t="s">
        <v>915</v>
      </c>
      <c r="K882" s="20"/>
      <c r="L882" s="20"/>
      <c r="M882" s="20"/>
      <c r="N882" s="20"/>
      <c r="O882" s="23"/>
      <c r="P882" s="23">
        <v>2897400</v>
      </c>
      <c r="Q882" s="24">
        <v>1</v>
      </c>
      <c r="R882" s="25">
        <v>45717</v>
      </c>
      <c r="S882" s="20" t="s">
        <v>83</v>
      </c>
      <c r="T882" s="26">
        <f t="shared" si="15"/>
        <v>2897400</v>
      </c>
      <c r="U882" s="27" t="s">
        <v>100</v>
      </c>
      <c r="V882" s="27" t="s">
        <v>100</v>
      </c>
      <c r="W882"/>
      <c r="X882"/>
      <c r="Y882"/>
      <c r="Z882"/>
      <c r="AA882"/>
      <c r="AB882"/>
      <c r="AC882"/>
      <c r="AD882"/>
      <c r="AE882"/>
      <c r="AF882"/>
      <c r="AG882"/>
      <c r="AH882"/>
      <c r="AI882"/>
      <c r="AJ882"/>
      <c r="AK882"/>
      <c r="AL882"/>
      <c r="AM882"/>
      <c r="AN882"/>
      <c r="AO882"/>
      <c r="AP882"/>
      <c r="AQ882"/>
      <c r="AR882"/>
      <c r="AS882"/>
      <c r="AT882"/>
      <c r="AU882"/>
      <c r="AV882"/>
      <c r="AW882"/>
      <c r="AX882"/>
      <c r="AY882"/>
      <c r="AZ882"/>
      <c r="BA882"/>
      <c r="BB882"/>
      <c r="BC882"/>
      <c r="BD882"/>
      <c r="BE882"/>
      <c r="BF882"/>
      <c r="BG882"/>
      <c r="BH882"/>
      <c r="BI882"/>
      <c r="BJ882"/>
      <c r="BK882"/>
      <c r="BL882"/>
      <c r="BM882"/>
      <c r="BN882"/>
      <c r="BO882"/>
      <c r="BP882"/>
      <c r="BQ882"/>
      <c r="BR882"/>
      <c r="BS882"/>
      <c r="BT882"/>
      <c r="BU882"/>
      <c r="BV882"/>
      <c r="BW882"/>
      <c r="BX882"/>
      <c r="BY882"/>
      <c r="BZ882"/>
      <c r="CA882"/>
      <c r="CB882"/>
      <c r="CC882"/>
      <c r="CD882"/>
      <c r="CE882"/>
      <c r="CF882"/>
      <c r="CG882"/>
      <c r="CH882"/>
      <c r="CI882"/>
      <c r="CJ882"/>
      <c r="CK882"/>
      <c r="CL882"/>
      <c r="CM882"/>
      <c r="CN882"/>
      <c r="CO882"/>
      <c r="CP882"/>
      <c r="CQ882"/>
      <c r="CR882"/>
      <c r="CS882"/>
      <c r="CT882"/>
      <c r="CU882"/>
      <c r="CV882"/>
      <c r="CW882"/>
      <c r="CX882"/>
      <c r="CY882"/>
      <c r="CZ882"/>
      <c r="DA882"/>
      <c r="DB882"/>
      <c r="DC882"/>
      <c r="DD882"/>
      <c r="DE882"/>
      <c r="DF882"/>
      <c r="DG882"/>
      <c r="DH882"/>
      <c r="DI882"/>
      <c r="DJ882"/>
      <c r="DK882"/>
      <c r="DL882"/>
      <c r="DM882"/>
      <c r="DN882"/>
      <c r="DO882"/>
      <c r="DP882"/>
      <c r="DQ882"/>
      <c r="DR882"/>
      <c r="DS882"/>
      <c r="DT882"/>
      <c r="DU882"/>
      <c r="DV882"/>
      <c r="DW882"/>
      <c r="DX882"/>
      <c r="DY882"/>
      <c r="DZ882"/>
      <c r="EA882"/>
      <c r="EB882"/>
      <c r="EC882"/>
      <c r="ED882"/>
      <c r="EE882"/>
      <c r="EF882"/>
      <c r="EG882"/>
      <c r="EH882"/>
      <c r="EI882"/>
      <c r="EJ882"/>
      <c r="EK882"/>
      <c r="EL882"/>
      <c r="EM882"/>
      <c r="EN882"/>
      <c r="EO882"/>
      <c r="EP882"/>
      <c r="EQ882"/>
      <c r="ER882"/>
      <c r="ES882"/>
      <c r="ET882"/>
      <c r="EU882"/>
      <c r="EV882"/>
      <c r="EW882"/>
      <c r="EX882"/>
      <c r="EY882"/>
      <c r="EZ882"/>
      <c r="FA882"/>
      <c r="FB882"/>
      <c r="FC882"/>
      <c r="FD882"/>
      <c r="FE882"/>
      <c r="FF882"/>
      <c r="FG882"/>
      <c r="FH882"/>
      <c r="FI882"/>
      <c r="FJ882"/>
      <c r="FK882"/>
      <c r="FL882"/>
      <c r="FM882"/>
      <c r="FN882"/>
      <c r="FO882"/>
      <c r="FP882"/>
      <c r="FQ882"/>
      <c r="FR882"/>
      <c r="FS882"/>
      <c r="FT882"/>
      <c r="FU882"/>
      <c r="FV882"/>
      <c r="FW882"/>
      <c r="FX882"/>
      <c r="FY882"/>
      <c r="FZ882"/>
      <c r="GA882"/>
      <c r="GB882"/>
      <c r="GC882"/>
      <c r="GD882"/>
      <c r="GE882"/>
      <c r="GF882"/>
      <c r="GG882"/>
      <c r="GH882"/>
      <c r="GI882"/>
      <c r="GJ882"/>
      <c r="GK882"/>
      <c r="GL882"/>
      <c r="GM882"/>
      <c r="GN882"/>
      <c r="GO882"/>
      <c r="GP882"/>
      <c r="GQ882"/>
      <c r="GR882"/>
      <c r="GS882"/>
      <c r="GT882"/>
      <c r="GU882"/>
      <c r="GV882"/>
      <c r="GW882"/>
      <c r="GX882"/>
      <c r="GY882"/>
      <c r="GZ882"/>
      <c r="HA882"/>
      <c r="HB882"/>
      <c r="HC882"/>
      <c r="HD882"/>
      <c r="HE882"/>
      <c r="HF882"/>
      <c r="HG882"/>
      <c r="HH882"/>
      <c r="HI882"/>
      <c r="HJ882"/>
      <c r="HK882"/>
      <c r="HL882"/>
      <c r="HM882"/>
      <c r="HN882"/>
      <c r="HO882"/>
      <c r="HP882"/>
      <c r="HQ882"/>
      <c r="HR882"/>
      <c r="HS882"/>
      <c r="HT882"/>
      <c r="HU882"/>
      <c r="HV882"/>
      <c r="HW882"/>
      <c r="HX882"/>
      <c r="HY882"/>
      <c r="HZ882"/>
      <c r="IA882"/>
      <c r="IB882"/>
      <c r="IC882"/>
      <c r="ID882"/>
      <c r="IE882"/>
      <c r="IF882"/>
      <c r="IG882"/>
      <c r="IH882"/>
      <c r="II882"/>
      <c r="IJ882"/>
      <c r="IK882"/>
      <c r="IL882"/>
      <c r="IM882"/>
      <c r="IN882"/>
      <c r="IO882"/>
      <c r="IP882"/>
      <c r="IQ882"/>
      <c r="IR882"/>
      <c r="IS882"/>
      <c r="IT882"/>
      <c r="IU882"/>
      <c r="IV882"/>
      <c r="IW882"/>
      <c r="IX882"/>
      <c r="IY882"/>
      <c r="IZ882"/>
      <c r="JA882"/>
      <c r="JB882"/>
      <c r="JC882"/>
      <c r="JD882"/>
      <c r="JE882"/>
      <c r="JF882"/>
      <c r="JG882"/>
      <c r="JH882"/>
      <c r="JI882"/>
      <c r="JJ882"/>
      <c r="JK882"/>
      <c r="JL882"/>
      <c r="JM882"/>
      <c r="JN882"/>
      <c r="JO882"/>
      <c r="JP882"/>
      <c r="JQ882"/>
      <c r="JR882"/>
      <c r="JS882"/>
      <c r="JT882"/>
      <c r="JU882"/>
      <c r="JV882"/>
      <c r="JW882"/>
      <c r="JX882"/>
      <c r="JY882"/>
      <c r="JZ882"/>
      <c r="KA882"/>
      <c r="KB882"/>
      <c r="KC882"/>
      <c r="KD882"/>
      <c r="KE882"/>
      <c r="KF882"/>
      <c r="KG882"/>
      <c r="KH882"/>
      <c r="KI882"/>
      <c r="KJ882"/>
      <c r="KK882"/>
      <c r="KL882"/>
      <c r="KM882"/>
      <c r="KN882"/>
      <c r="KO882"/>
      <c r="KP882"/>
      <c r="KQ882"/>
      <c r="KR882"/>
      <c r="KS882"/>
      <c r="KT882"/>
      <c r="KU882"/>
      <c r="KV882"/>
      <c r="KW882"/>
      <c r="KX882"/>
      <c r="KY882"/>
      <c r="KZ882"/>
      <c r="LA882"/>
      <c r="LB882"/>
      <c r="LC882"/>
      <c r="LD882"/>
      <c r="LE882"/>
      <c r="LF882"/>
      <c r="LG882"/>
      <c r="LH882"/>
      <c r="LI882"/>
      <c r="LJ882"/>
      <c r="LK882"/>
      <c r="LL882"/>
      <c r="LM882"/>
      <c r="LN882"/>
      <c r="LO882"/>
      <c r="LP882"/>
      <c r="LQ882"/>
      <c r="LR882"/>
      <c r="LS882"/>
      <c r="LT882"/>
      <c r="LU882"/>
      <c r="LV882"/>
      <c r="LW882"/>
      <c r="LX882"/>
      <c r="LY882"/>
      <c r="LZ882"/>
      <c r="MA882"/>
      <c r="MB882"/>
      <c r="MC882"/>
      <c r="MD882"/>
      <c r="ME882"/>
      <c r="MF882"/>
      <c r="MG882"/>
      <c r="MH882"/>
      <c r="MI882"/>
      <c r="MJ882"/>
      <c r="MK882"/>
      <c r="ML882"/>
      <c r="MM882"/>
      <c r="MN882"/>
      <c r="MO882"/>
      <c r="MP882"/>
      <c r="MQ882"/>
      <c r="MR882"/>
      <c r="MS882"/>
      <c r="MT882"/>
      <c r="MU882"/>
      <c r="MV882"/>
      <c r="MW882"/>
      <c r="MX882"/>
      <c r="MY882"/>
      <c r="MZ882"/>
      <c r="NA882"/>
      <c r="NB882"/>
      <c r="NC882"/>
      <c r="ND882"/>
      <c r="NE882"/>
      <c r="NF882"/>
      <c r="NG882"/>
      <c r="NH882"/>
      <c r="NI882"/>
      <c r="NJ882"/>
      <c r="NK882"/>
      <c r="NL882"/>
      <c r="NM882"/>
      <c r="NN882"/>
      <c r="NO882"/>
      <c r="NP882"/>
      <c r="NQ882"/>
      <c r="NR882"/>
      <c r="NS882"/>
      <c r="NT882"/>
      <c r="NU882"/>
      <c r="NV882"/>
      <c r="NW882"/>
      <c r="NX882"/>
      <c r="NY882"/>
      <c r="NZ882"/>
      <c r="OA882"/>
      <c r="OB882"/>
      <c r="OC882"/>
      <c r="OD882"/>
      <c r="OE882"/>
      <c r="OF882"/>
      <c r="OG882"/>
      <c r="OH882"/>
      <c r="OI882"/>
      <c r="OJ882"/>
      <c r="OK882"/>
      <c r="OL882"/>
      <c r="OM882"/>
      <c r="ON882"/>
      <c r="OO882"/>
      <c r="OP882"/>
      <c r="OQ882"/>
      <c r="OR882"/>
      <c r="OS882"/>
      <c r="OT882"/>
      <c r="OU882"/>
      <c r="OV882"/>
      <c r="OW882"/>
      <c r="OX882"/>
      <c r="OY882"/>
      <c r="OZ882"/>
      <c r="PA882"/>
      <c r="PB882"/>
      <c r="PC882"/>
      <c r="PD882"/>
      <c r="PE882"/>
      <c r="PF882"/>
      <c r="PG882"/>
      <c r="PH882"/>
      <c r="PI882"/>
      <c r="PJ882"/>
      <c r="PK882"/>
      <c r="PL882"/>
      <c r="PM882"/>
      <c r="PN882"/>
      <c r="PO882"/>
      <c r="PP882"/>
      <c r="PQ882"/>
      <c r="PR882"/>
      <c r="PS882"/>
      <c r="PT882"/>
      <c r="PU882"/>
      <c r="PV882"/>
      <c r="PW882"/>
      <c r="PX882"/>
      <c r="PY882"/>
      <c r="PZ882"/>
      <c r="QA882"/>
      <c r="QB882"/>
      <c r="QC882"/>
      <c r="QD882"/>
      <c r="QE882"/>
      <c r="QF882"/>
      <c r="QG882"/>
      <c r="QH882"/>
      <c r="QI882"/>
      <c r="QJ882"/>
      <c r="QK882"/>
      <c r="QL882"/>
      <c r="QM882"/>
      <c r="QN882"/>
      <c r="QO882"/>
      <c r="QP882"/>
      <c r="QQ882"/>
      <c r="QR882"/>
      <c r="QS882"/>
      <c r="QT882"/>
      <c r="QU882"/>
      <c r="QV882"/>
      <c r="QW882"/>
      <c r="QX882"/>
      <c r="QY882"/>
      <c r="QZ882"/>
      <c r="RA882"/>
      <c r="RB882"/>
      <c r="RC882"/>
      <c r="RD882"/>
      <c r="RE882"/>
      <c r="RF882"/>
      <c r="RG882"/>
      <c r="RH882"/>
      <c r="RI882"/>
      <c r="RJ882"/>
      <c r="RK882"/>
      <c r="RL882"/>
      <c r="RM882"/>
      <c r="RN882"/>
      <c r="RO882"/>
      <c r="RP882"/>
      <c r="RQ882"/>
      <c r="RR882"/>
      <c r="RS882"/>
      <c r="RT882"/>
      <c r="RU882"/>
      <c r="RV882"/>
      <c r="RW882"/>
      <c r="RX882"/>
      <c r="RY882"/>
      <c r="RZ882"/>
      <c r="SA882"/>
      <c r="SB882"/>
      <c r="SC882"/>
      <c r="SD882"/>
      <c r="SE882"/>
      <c r="SF882"/>
      <c r="SG882"/>
      <c r="SH882"/>
      <c r="SI882"/>
      <c r="SJ882"/>
      <c r="SK882"/>
      <c r="SL882"/>
      <c r="SM882"/>
      <c r="SN882"/>
      <c r="SO882"/>
      <c r="SP882"/>
    </row>
    <row r="883" spans="1:510" ht="16.5" customHeight="1" x14ac:dyDescent="0.2">
      <c r="A883" s="20">
        <v>275</v>
      </c>
      <c r="B883" s="20" t="s">
        <v>62</v>
      </c>
      <c r="C883" s="20" t="s">
        <v>915</v>
      </c>
      <c r="D883" s="20" t="s">
        <v>38</v>
      </c>
      <c r="E883" s="20" t="s">
        <v>1340</v>
      </c>
      <c r="F883" s="22" t="s">
        <v>939</v>
      </c>
      <c r="G883" s="20" t="s">
        <v>25</v>
      </c>
      <c r="H883" s="20" t="s">
        <v>26</v>
      </c>
      <c r="I883" s="20" t="s">
        <v>81</v>
      </c>
      <c r="J883" s="22" t="s">
        <v>915</v>
      </c>
      <c r="K883" s="20"/>
      <c r="L883" s="20"/>
      <c r="M883" s="20"/>
      <c r="N883" s="20"/>
      <c r="O883" s="23"/>
      <c r="P883" s="23">
        <v>2897400</v>
      </c>
      <c r="Q883" s="24">
        <v>1</v>
      </c>
      <c r="R883" s="25">
        <v>45748</v>
      </c>
      <c r="S883" s="20" t="s">
        <v>83</v>
      </c>
      <c r="T883" s="26">
        <f t="shared" si="15"/>
        <v>2897400</v>
      </c>
      <c r="U883" s="27" t="s">
        <v>100</v>
      </c>
      <c r="V883" s="27" t="s">
        <v>100</v>
      </c>
      <c r="W883"/>
      <c r="X883"/>
      <c r="Y883"/>
      <c r="Z883"/>
      <c r="AA883"/>
      <c r="AB883"/>
      <c r="AC883"/>
      <c r="AD883"/>
      <c r="AE883"/>
      <c r="AF883"/>
      <c r="AG883"/>
      <c r="AH883"/>
      <c r="AI883"/>
      <c r="AJ883"/>
      <c r="AK883"/>
      <c r="AL883"/>
      <c r="AM883"/>
      <c r="AN883"/>
      <c r="AO883"/>
      <c r="AP883"/>
      <c r="AQ883"/>
      <c r="AR883"/>
      <c r="AS883"/>
      <c r="AT883"/>
      <c r="AU883"/>
      <c r="AV883"/>
      <c r="AW883"/>
      <c r="AX883"/>
      <c r="AY883"/>
      <c r="AZ883"/>
      <c r="BA883"/>
      <c r="BB883"/>
      <c r="BC883"/>
      <c r="BD883"/>
      <c r="BE883"/>
      <c r="BF883"/>
      <c r="BG883"/>
      <c r="BH883"/>
      <c r="BI883"/>
      <c r="BJ883"/>
      <c r="BK883"/>
      <c r="BL883"/>
      <c r="BM883"/>
      <c r="BN883"/>
      <c r="BO883"/>
      <c r="BP883"/>
      <c r="BQ883"/>
      <c r="BR883"/>
      <c r="BS883"/>
      <c r="BT883"/>
      <c r="BU883"/>
      <c r="BV883"/>
      <c r="BW883"/>
      <c r="BX883"/>
      <c r="BY883"/>
      <c r="BZ883"/>
      <c r="CA883"/>
      <c r="CB883"/>
      <c r="CC883"/>
      <c r="CD883"/>
      <c r="CE883"/>
      <c r="CF883"/>
      <c r="CG883"/>
      <c r="CH883"/>
      <c r="CI883"/>
      <c r="CJ883"/>
      <c r="CK883"/>
      <c r="CL883"/>
      <c r="CM883"/>
      <c r="CN883"/>
      <c r="CO883"/>
      <c r="CP883"/>
      <c r="CQ883"/>
      <c r="CR883"/>
      <c r="CS883"/>
      <c r="CT883"/>
      <c r="CU883"/>
      <c r="CV883"/>
      <c r="CW883"/>
      <c r="CX883"/>
      <c r="CY883"/>
      <c r="CZ883"/>
      <c r="DA883"/>
      <c r="DB883"/>
      <c r="DC883"/>
      <c r="DD883"/>
      <c r="DE883"/>
      <c r="DF883"/>
      <c r="DG883"/>
      <c r="DH883"/>
      <c r="DI883"/>
      <c r="DJ883"/>
      <c r="DK883"/>
      <c r="DL883"/>
      <c r="DM883"/>
      <c r="DN883"/>
      <c r="DO883"/>
      <c r="DP883"/>
      <c r="DQ883"/>
      <c r="DR883"/>
      <c r="DS883"/>
      <c r="DT883"/>
      <c r="DU883"/>
      <c r="DV883"/>
      <c r="DW883"/>
      <c r="DX883"/>
      <c r="DY883"/>
      <c r="DZ883"/>
      <c r="EA883"/>
      <c r="EB883"/>
      <c r="EC883"/>
      <c r="ED883"/>
      <c r="EE883"/>
      <c r="EF883"/>
      <c r="EG883"/>
      <c r="EH883"/>
      <c r="EI883"/>
      <c r="EJ883"/>
      <c r="EK883"/>
      <c r="EL883"/>
      <c r="EM883"/>
      <c r="EN883"/>
      <c r="EO883"/>
      <c r="EP883"/>
      <c r="EQ883"/>
      <c r="ER883"/>
      <c r="ES883"/>
      <c r="ET883"/>
      <c r="EU883"/>
      <c r="EV883"/>
      <c r="EW883"/>
      <c r="EX883"/>
      <c r="EY883"/>
      <c r="EZ883"/>
      <c r="FA883"/>
      <c r="FB883"/>
      <c r="FC883"/>
      <c r="FD883"/>
      <c r="FE883"/>
      <c r="FF883"/>
      <c r="FG883"/>
      <c r="FH883"/>
      <c r="FI883"/>
      <c r="FJ883"/>
      <c r="FK883"/>
      <c r="FL883"/>
      <c r="FM883"/>
      <c r="FN883"/>
      <c r="FO883"/>
      <c r="FP883"/>
      <c r="FQ883"/>
      <c r="FR883"/>
      <c r="FS883"/>
      <c r="FT883"/>
      <c r="FU883"/>
      <c r="FV883"/>
      <c r="FW883"/>
      <c r="FX883"/>
      <c r="FY883"/>
      <c r="FZ883"/>
      <c r="GA883"/>
      <c r="GB883"/>
      <c r="GC883"/>
      <c r="GD883"/>
      <c r="GE883"/>
      <c r="GF883"/>
      <c r="GG883"/>
      <c r="GH883"/>
      <c r="GI883"/>
      <c r="GJ883"/>
      <c r="GK883"/>
      <c r="GL883"/>
      <c r="GM883"/>
      <c r="GN883"/>
      <c r="GO883"/>
      <c r="GP883"/>
      <c r="GQ883"/>
      <c r="GR883"/>
      <c r="GS883"/>
      <c r="GT883"/>
      <c r="GU883"/>
      <c r="GV883"/>
      <c r="GW883"/>
      <c r="GX883"/>
      <c r="GY883"/>
      <c r="GZ883"/>
      <c r="HA883"/>
      <c r="HB883"/>
      <c r="HC883"/>
      <c r="HD883"/>
      <c r="HE883"/>
      <c r="HF883"/>
      <c r="HG883"/>
      <c r="HH883"/>
      <c r="HI883"/>
      <c r="HJ883"/>
      <c r="HK883"/>
      <c r="HL883"/>
      <c r="HM883"/>
      <c r="HN883"/>
      <c r="HO883"/>
      <c r="HP883"/>
      <c r="HQ883"/>
      <c r="HR883"/>
      <c r="HS883"/>
      <c r="HT883"/>
      <c r="HU883"/>
      <c r="HV883"/>
      <c r="HW883"/>
      <c r="HX883"/>
      <c r="HY883"/>
      <c r="HZ883"/>
      <c r="IA883"/>
      <c r="IB883"/>
      <c r="IC883"/>
      <c r="ID883"/>
      <c r="IE883"/>
      <c r="IF883"/>
      <c r="IG883"/>
      <c r="IH883"/>
      <c r="II883"/>
      <c r="IJ883"/>
      <c r="IK883"/>
      <c r="IL883"/>
      <c r="IM883"/>
      <c r="IN883"/>
      <c r="IO883"/>
      <c r="IP883"/>
      <c r="IQ883"/>
      <c r="IR883"/>
      <c r="IS883"/>
      <c r="IT883"/>
      <c r="IU883"/>
      <c r="IV883"/>
      <c r="IW883"/>
      <c r="IX883"/>
      <c r="IY883"/>
      <c r="IZ883"/>
      <c r="JA883"/>
      <c r="JB883"/>
      <c r="JC883"/>
      <c r="JD883"/>
      <c r="JE883"/>
      <c r="JF883"/>
      <c r="JG883"/>
      <c r="JH883"/>
      <c r="JI883"/>
      <c r="JJ883"/>
      <c r="JK883"/>
      <c r="JL883"/>
      <c r="JM883"/>
      <c r="JN883"/>
      <c r="JO883"/>
      <c r="JP883"/>
      <c r="JQ883"/>
      <c r="JR883"/>
      <c r="JS883"/>
      <c r="JT883"/>
      <c r="JU883"/>
      <c r="JV883"/>
      <c r="JW883"/>
      <c r="JX883"/>
      <c r="JY883"/>
      <c r="JZ883"/>
      <c r="KA883"/>
      <c r="KB883"/>
      <c r="KC883"/>
      <c r="KD883"/>
      <c r="KE883"/>
      <c r="KF883"/>
      <c r="KG883"/>
      <c r="KH883"/>
      <c r="KI883"/>
      <c r="KJ883"/>
      <c r="KK883"/>
      <c r="KL883"/>
      <c r="KM883"/>
      <c r="KN883"/>
      <c r="KO883"/>
      <c r="KP883"/>
      <c r="KQ883"/>
      <c r="KR883"/>
      <c r="KS883"/>
      <c r="KT883"/>
      <c r="KU883"/>
      <c r="KV883"/>
      <c r="KW883"/>
      <c r="KX883"/>
      <c r="KY883"/>
      <c r="KZ883"/>
      <c r="LA883"/>
      <c r="LB883"/>
      <c r="LC883"/>
      <c r="LD883"/>
      <c r="LE883"/>
      <c r="LF883"/>
      <c r="LG883"/>
      <c r="LH883"/>
      <c r="LI883"/>
      <c r="LJ883"/>
      <c r="LK883"/>
      <c r="LL883"/>
      <c r="LM883"/>
      <c r="LN883"/>
      <c r="LO883"/>
      <c r="LP883"/>
      <c r="LQ883"/>
      <c r="LR883"/>
      <c r="LS883"/>
      <c r="LT883"/>
      <c r="LU883"/>
      <c r="LV883"/>
      <c r="LW883"/>
      <c r="LX883"/>
      <c r="LY883"/>
      <c r="LZ883"/>
      <c r="MA883"/>
      <c r="MB883"/>
      <c r="MC883"/>
      <c r="MD883"/>
      <c r="ME883"/>
      <c r="MF883"/>
      <c r="MG883"/>
      <c r="MH883"/>
      <c r="MI883"/>
      <c r="MJ883"/>
      <c r="MK883"/>
      <c r="ML883"/>
      <c r="MM883"/>
      <c r="MN883"/>
      <c r="MO883"/>
      <c r="MP883"/>
      <c r="MQ883"/>
      <c r="MR883"/>
      <c r="MS883"/>
      <c r="MT883"/>
      <c r="MU883"/>
      <c r="MV883"/>
      <c r="MW883"/>
      <c r="MX883"/>
      <c r="MY883"/>
      <c r="MZ883"/>
      <c r="NA883"/>
      <c r="NB883"/>
      <c r="NC883"/>
      <c r="ND883"/>
      <c r="NE883"/>
      <c r="NF883"/>
      <c r="NG883"/>
      <c r="NH883"/>
      <c r="NI883"/>
      <c r="NJ883"/>
      <c r="NK883"/>
      <c r="NL883"/>
      <c r="NM883"/>
      <c r="NN883"/>
      <c r="NO883"/>
      <c r="NP883"/>
      <c r="NQ883"/>
      <c r="NR883"/>
      <c r="NS883"/>
      <c r="NT883"/>
      <c r="NU883"/>
      <c r="NV883"/>
      <c r="NW883"/>
      <c r="NX883"/>
      <c r="NY883"/>
      <c r="NZ883"/>
      <c r="OA883"/>
      <c r="OB883"/>
      <c r="OC883"/>
      <c r="OD883"/>
      <c r="OE883"/>
      <c r="OF883"/>
      <c r="OG883"/>
      <c r="OH883"/>
      <c r="OI883"/>
      <c r="OJ883"/>
      <c r="OK883"/>
      <c r="OL883"/>
      <c r="OM883"/>
      <c r="ON883"/>
      <c r="OO883"/>
      <c r="OP883"/>
      <c r="OQ883"/>
      <c r="OR883"/>
      <c r="OS883"/>
      <c r="OT883"/>
      <c r="OU883"/>
      <c r="OV883"/>
      <c r="OW883"/>
      <c r="OX883"/>
      <c r="OY883"/>
      <c r="OZ883"/>
      <c r="PA883"/>
      <c r="PB883"/>
      <c r="PC883"/>
      <c r="PD883"/>
      <c r="PE883"/>
      <c r="PF883"/>
      <c r="PG883"/>
      <c r="PH883"/>
      <c r="PI883"/>
      <c r="PJ883"/>
      <c r="PK883"/>
      <c r="PL883"/>
      <c r="PM883"/>
      <c r="PN883"/>
      <c r="PO883"/>
      <c r="PP883"/>
      <c r="PQ883"/>
      <c r="PR883"/>
      <c r="PS883"/>
      <c r="PT883"/>
      <c r="PU883"/>
      <c r="PV883"/>
      <c r="PW883"/>
      <c r="PX883"/>
      <c r="PY883"/>
      <c r="PZ883"/>
      <c r="QA883"/>
      <c r="QB883"/>
      <c r="QC883"/>
      <c r="QD883"/>
      <c r="QE883"/>
      <c r="QF883"/>
      <c r="QG883"/>
      <c r="QH883"/>
      <c r="QI883"/>
      <c r="QJ883"/>
      <c r="QK883"/>
      <c r="QL883"/>
      <c r="QM883"/>
      <c r="QN883"/>
      <c r="QO883"/>
      <c r="QP883"/>
      <c r="QQ883"/>
      <c r="QR883"/>
      <c r="QS883"/>
      <c r="QT883"/>
      <c r="QU883"/>
      <c r="QV883"/>
      <c r="QW883"/>
      <c r="QX883"/>
      <c r="QY883"/>
      <c r="QZ883"/>
      <c r="RA883"/>
      <c r="RB883"/>
      <c r="RC883"/>
      <c r="RD883"/>
      <c r="RE883"/>
      <c r="RF883"/>
      <c r="RG883"/>
      <c r="RH883"/>
      <c r="RI883"/>
      <c r="RJ883"/>
      <c r="RK883"/>
      <c r="RL883"/>
      <c r="RM883"/>
      <c r="RN883"/>
      <c r="RO883"/>
      <c r="RP883"/>
      <c r="RQ883"/>
      <c r="RR883"/>
      <c r="RS883"/>
      <c r="RT883"/>
      <c r="RU883"/>
      <c r="RV883"/>
      <c r="RW883"/>
      <c r="RX883"/>
      <c r="RY883"/>
      <c r="RZ883"/>
      <c r="SA883"/>
      <c r="SB883"/>
      <c r="SC883"/>
      <c r="SD883"/>
      <c r="SE883"/>
      <c r="SF883"/>
      <c r="SG883"/>
      <c r="SH883"/>
      <c r="SI883"/>
      <c r="SJ883"/>
      <c r="SK883"/>
      <c r="SL883"/>
      <c r="SM883"/>
      <c r="SN883"/>
      <c r="SO883"/>
      <c r="SP883"/>
    </row>
    <row r="884" spans="1:510" ht="16.5" customHeight="1" x14ac:dyDescent="0.2">
      <c r="A884" s="20">
        <v>276</v>
      </c>
      <c r="B884" s="20" t="s">
        <v>62</v>
      </c>
      <c r="C884" s="20" t="s">
        <v>915</v>
      </c>
      <c r="D884" s="20" t="s">
        <v>38</v>
      </c>
      <c r="E884" s="20" t="s">
        <v>1340</v>
      </c>
      <c r="F884" s="22" t="s">
        <v>939</v>
      </c>
      <c r="G884" s="20" t="s">
        <v>25</v>
      </c>
      <c r="H884" s="20" t="s">
        <v>26</v>
      </c>
      <c r="I884" s="20" t="s">
        <v>81</v>
      </c>
      <c r="J884" s="22" t="s">
        <v>915</v>
      </c>
      <c r="K884" s="20"/>
      <c r="L884" s="20"/>
      <c r="M884" s="20"/>
      <c r="N884" s="20"/>
      <c r="O884" s="23"/>
      <c r="P884" s="23">
        <v>2897400</v>
      </c>
      <c r="Q884" s="24">
        <v>1</v>
      </c>
      <c r="R884" s="25">
        <v>45778</v>
      </c>
      <c r="S884" s="20" t="s">
        <v>83</v>
      </c>
      <c r="T884" s="26">
        <f t="shared" si="15"/>
        <v>2897400</v>
      </c>
      <c r="U884" s="27" t="s">
        <v>100</v>
      </c>
      <c r="V884" s="27" t="s">
        <v>100</v>
      </c>
      <c r="W884"/>
      <c r="X884"/>
      <c r="Y884"/>
      <c r="Z884"/>
      <c r="AA884"/>
      <c r="AB884"/>
      <c r="AC884"/>
      <c r="AD884"/>
      <c r="AE884"/>
      <c r="AF884"/>
      <c r="AG884"/>
      <c r="AH884"/>
      <c r="AI884"/>
      <c r="AJ884"/>
      <c r="AK884"/>
      <c r="AL884"/>
      <c r="AM884"/>
      <c r="AN884"/>
      <c r="AO884"/>
      <c r="AP884"/>
      <c r="AQ884"/>
      <c r="AR884"/>
      <c r="AS884"/>
      <c r="AT884"/>
      <c r="AU884"/>
      <c r="AV884"/>
      <c r="AW884"/>
      <c r="AX884"/>
      <c r="AY884"/>
      <c r="AZ884"/>
      <c r="BA884"/>
      <c r="BB884"/>
      <c r="BC884"/>
      <c r="BD884"/>
      <c r="BE884"/>
      <c r="BF884"/>
      <c r="BG884"/>
      <c r="BH884"/>
      <c r="BI884"/>
      <c r="BJ884"/>
      <c r="BK884"/>
      <c r="BL884"/>
      <c r="BM884"/>
      <c r="BN884"/>
      <c r="BO884"/>
      <c r="BP884"/>
      <c r="BQ884"/>
      <c r="BR884"/>
      <c r="BS884"/>
      <c r="BT884"/>
      <c r="BU884"/>
      <c r="BV884"/>
      <c r="BW884"/>
      <c r="BX884"/>
      <c r="BY884"/>
      <c r="BZ884"/>
      <c r="CA884"/>
      <c r="CB884"/>
      <c r="CC884"/>
      <c r="CD884"/>
      <c r="CE884"/>
      <c r="CF884"/>
      <c r="CG884"/>
      <c r="CH884"/>
      <c r="CI884"/>
      <c r="CJ884"/>
      <c r="CK884"/>
      <c r="CL884"/>
      <c r="CM884"/>
      <c r="CN884"/>
      <c r="CO884"/>
      <c r="CP884"/>
      <c r="CQ884"/>
      <c r="CR884"/>
      <c r="CS884"/>
      <c r="CT884"/>
      <c r="CU884"/>
      <c r="CV884"/>
      <c r="CW884"/>
      <c r="CX884"/>
      <c r="CY884"/>
      <c r="CZ884"/>
      <c r="DA884"/>
      <c r="DB884"/>
      <c r="DC884"/>
      <c r="DD884"/>
      <c r="DE884"/>
      <c r="DF884"/>
      <c r="DG884"/>
      <c r="DH884"/>
      <c r="DI884"/>
      <c r="DJ884"/>
      <c r="DK884"/>
      <c r="DL884"/>
      <c r="DM884"/>
      <c r="DN884"/>
      <c r="DO884"/>
      <c r="DP884"/>
      <c r="DQ884"/>
      <c r="DR884"/>
      <c r="DS884"/>
      <c r="DT884"/>
      <c r="DU884"/>
      <c r="DV884"/>
      <c r="DW884"/>
      <c r="DX884"/>
      <c r="DY884"/>
      <c r="DZ884"/>
      <c r="EA884"/>
      <c r="EB884"/>
      <c r="EC884"/>
      <c r="ED884"/>
      <c r="EE884"/>
      <c r="EF884"/>
      <c r="EG884"/>
      <c r="EH884"/>
      <c r="EI884"/>
      <c r="EJ884"/>
      <c r="EK884"/>
      <c r="EL884"/>
      <c r="EM884"/>
      <c r="EN884"/>
      <c r="EO884"/>
      <c r="EP884"/>
      <c r="EQ884"/>
      <c r="ER884"/>
      <c r="ES884"/>
      <c r="ET884"/>
      <c r="EU884"/>
      <c r="EV884"/>
      <c r="EW884"/>
      <c r="EX884"/>
      <c r="EY884"/>
      <c r="EZ884"/>
      <c r="FA884"/>
      <c r="FB884"/>
      <c r="FC884"/>
      <c r="FD884"/>
      <c r="FE884"/>
      <c r="FF884"/>
      <c r="FG884"/>
      <c r="FH884"/>
      <c r="FI884"/>
      <c r="FJ884"/>
      <c r="FK884"/>
      <c r="FL884"/>
      <c r="FM884"/>
      <c r="FN884"/>
      <c r="FO884"/>
      <c r="FP884"/>
      <c r="FQ884"/>
      <c r="FR884"/>
      <c r="FS884"/>
      <c r="FT884"/>
      <c r="FU884"/>
      <c r="FV884"/>
      <c r="FW884"/>
      <c r="FX884"/>
      <c r="FY884"/>
      <c r="FZ884"/>
      <c r="GA884"/>
      <c r="GB884"/>
      <c r="GC884"/>
      <c r="GD884"/>
      <c r="GE884"/>
      <c r="GF884"/>
      <c r="GG884"/>
      <c r="GH884"/>
      <c r="GI884"/>
      <c r="GJ884"/>
      <c r="GK884"/>
      <c r="GL884"/>
      <c r="GM884"/>
      <c r="GN884"/>
      <c r="GO884"/>
      <c r="GP884"/>
      <c r="GQ884"/>
      <c r="GR884"/>
      <c r="GS884"/>
      <c r="GT884"/>
      <c r="GU884"/>
      <c r="GV884"/>
      <c r="GW884"/>
      <c r="GX884"/>
      <c r="GY884"/>
      <c r="GZ884"/>
      <c r="HA884"/>
      <c r="HB884"/>
      <c r="HC884"/>
      <c r="HD884"/>
      <c r="HE884"/>
      <c r="HF884"/>
      <c r="HG884"/>
      <c r="HH884"/>
      <c r="HI884"/>
      <c r="HJ884"/>
      <c r="HK884"/>
      <c r="HL884"/>
      <c r="HM884"/>
      <c r="HN884"/>
      <c r="HO884"/>
      <c r="HP884"/>
      <c r="HQ884"/>
      <c r="HR884"/>
      <c r="HS884"/>
      <c r="HT884"/>
      <c r="HU884"/>
      <c r="HV884"/>
      <c r="HW884"/>
      <c r="HX884"/>
      <c r="HY884"/>
      <c r="HZ884"/>
      <c r="IA884"/>
      <c r="IB884"/>
      <c r="IC884"/>
      <c r="ID884"/>
      <c r="IE884"/>
      <c r="IF884"/>
      <c r="IG884"/>
      <c r="IH884"/>
      <c r="II884"/>
      <c r="IJ884"/>
      <c r="IK884"/>
      <c r="IL884"/>
      <c r="IM884"/>
      <c r="IN884"/>
      <c r="IO884"/>
      <c r="IP884"/>
      <c r="IQ884"/>
      <c r="IR884"/>
      <c r="IS884"/>
      <c r="IT884"/>
      <c r="IU884"/>
      <c r="IV884"/>
      <c r="IW884"/>
      <c r="IX884"/>
      <c r="IY884"/>
      <c r="IZ884"/>
      <c r="JA884"/>
      <c r="JB884"/>
      <c r="JC884"/>
      <c r="JD884"/>
      <c r="JE884"/>
      <c r="JF884"/>
      <c r="JG884"/>
      <c r="JH884"/>
      <c r="JI884"/>
      <c r="JJ884"/>
      <c r="JK884"/>
      <c r="JL884"/>
      <c r="JM884"/>
      <c r="JN884"/>
      <c r="JO884"/>
      <c r="JP884"/>
      <c r="JQ884"/>
      <c r="JR884"/>
      <c r="JS884"/>
      <c r="JT884"/>
      <c r="JU884"/>
      <c r="JV884"/>
      <c r="JW884"/>
      <c r="JX884"/>
      <c r="JY884"/>
      <c r="JZ884"/>
      <c r="KA884"/>
      <c r="KB884"/>
      <c r="KC884"/>
      <c r="KD884"/>
      <c r="KE884"/>
      <c r="KF884"/>
      <c r="KG884"/>
      <c r="KH884"/>
      <c r="KI884"/>
      <c r="KJ884"/>
      <c r="KK884"/>
      <c r="KL884"/>
      <c r="KM884"/>
      <c r="KN884"/>
      <c r="KO884"/>
      <c r="KP884"/>
      <c r="KQ884"/>
      <c r="KR884"/>
      <c r="KS884"/>
      <c r="KT884"/>
      <c r="KU884"/>
      <c r="KV884"/>
      <c r="KW884"/>
      <c r="KX884"/>
      <c r="KY884"/>
      <c r="KZ884"/>
      <c r="LA884"/>
      <c r="LB884"/>
      <c r="LC884"/>
      <c r="LD884"/>
      <c r="LE884"/>
      <c r="LF884"/>
      <c r="LG884"/>
      <c r="LH884"/>
      <c r="LI884"/>
      <c r="LJ884"/>
      <c r="LK884"/>
      <c r="LL884"/>
      <c r="LM884"/>
      <c r="LN884"/>
      <c r="LO884"/>
      <c r="LP884"/>
      <c r="LQ884"/>
      <c r="LR884"/>
      <c r="LS884"/>
      <c r="LT884"/>
      <c r="LU884"/>
      <c r="LV884"/>
      <c r="LW884"/>
      <c r="LX884"/>
      <c r="LY884"/>
      <c r="LZ884"/>
      <c r="MA884"/>
      <c r="MB884"/>
      <c r="MC884"/>
      <c r="MD884"/>
      <c r="ME884"/>
      <c r="MF884"/>
      <c r="MG884"/>
      <c r="MH884"/>
      <c r="MI884"/>
      <c r="MJ884"/>
      <c r="MK884"/>
      <c r="ML884"/>
      <c r="MM884"/>
      <c r="MN884"/>
      <c r="MO884"/>
      <c r="MP884"/>
      <c r="MQ884"/>
      <c r="MR884"/>
      <c r="MS884"/>
      <c r="MT884"/>
      <c r="MU884"/>
      <c r="MV884"/>
      <c r="MW884"/>
      <c r="MX884"/>
      <c r="MY884"/>
      <c r="MZ884"/>
      <c r="NA884"/>
      <c r="NB884"/>
      <c r="NC884"/>
      <c r="ND884"/>
      <c r="NE884"/>
      <c r="NF884"/>
      <c r="NG884"/>
      <c r="NH884"/>
      <c r="NI884"/>
      <c r="NJ884"/>
      <c r="NK884"/>
      <c r="NL884"/>
      <c r="NM884"/>
      <c r="NN884"/>
      <c r="NO884"/>
      <c r="NP884"/>
      <c r="NQ884"/>
      <c r="NR884"/>
      <c r="NS884"/>
      <c r="NT884"/>
      <c r="NU884"/>
      <c r="NV884"/>
      <c r="NW884"/>
      <c r="NX884"/>
      <c r="NY884"/>
      <c r="NZ884"/>
      <c r="OA884"/>
      <c r="OB884"/>
      <c r="OC884"/>
      <c r="OD884"/>
      <c r="OE884"/>
      <c r="OF884"/>
      <c r="OG884"/>
      <c r="OH884"/>
      <c r="OI884"/>
      <c r="OJ884"/>
      <c r="OK884"/>
      <c r="OL884"/>
      <c r="OM884"/>
      <c r="ON884"/>
      <c r="OO884"/>
      <c r="OP884"/>
      <c r="OQ884"/>
      <c r="OR884"/>
      <c r="OS884"/>
      <c r="OT884"/>
      <c r="OU884"/>
      <c r="OV884"/>
      <c r="OW884"/>
      <c r="OX884"/>
      <c r="OY884"/>
      <c r="OZ884"/>
      <c r="PA884"/>
      <c r="PB884"/>
      <c r="PC884"/>
      <c r="PD884"/>
      <c r="PE884"/>
      <c r="PF884"/>
      <c r="PG884"/>
      <c r="PH884"/>
      <c r="PI884"/>
      <c r="PJ884"/>
      <c r="PK884"/>
      <c r="PL884"/>
      <c r="PM884"/>
      <c r="PN884"/>
      <c r="PO884"/>
      <c r="PP884"/>
      <c r="PQ884"/>
      <c r="PR884"/>
      <c r="PS884"/>
      <c r="PT884"/>
      <c r="PU884"/>
      <c r="PV884"/>
      <c r="PW884"/>
      <c r="PX884"/>
      <c r="PY884"/>
      <c r="PZ884"/>
      <c r="QA884"/>
      <c r="QB884"/>
      <c r="QC884"/>
      <c r="QD884"/>
      <c r="QE884"/>
      <c r="QF884"/>
      <c r="QG884"/>
      <c r="QH884"/>
      <c r="QI884"/>
      <c r="QJ884"/>
      <c r="QK884"/>
      <c r="QL884"/>
      <c r="QM884"/>
      <c r="QN884"/>
      <c r="QO884"/>
      <c r="QP884"/>
      <c r="QQ884"/>
      <c r="QR884"/>
      <c r="QS884"/>
      <c r="QT884"/>
      <c r="QU884"/>
      <c r="QV884"/>
      <c r="QW884"/>
      <c r="QX884"/>
      <c r="QY884"/>
      <c r="QZ884"/>
      <c r="RA884"/>
      <c r="RB884"/>
      <c r="RC884"/>
      <c r="RD884"/>
      <c r="RE884"/>
      <c r="RF884"/>
      <c r="RG884"/>
      <c r="RH884"/>
      <c r="RI884"/>
      <c r="RJ884"/>
      <c r="RK884"/>
      <c r="RL884"/>
      <c r="RM884"/>
      <c r="RN884"/>
      <c r="RO884"/>
      <c r="RP884"/>
      <c r="RQ884"/>
      <c r="RR884"/>
      <c r="RS884"/>
      <c r="RT884"/>
      <c r="RU884"/>
      <c r="RV884"/>
      <c r="RW884"/>
      <c r="RX884"/>
      <c r="RY884"/>
      <c r="RZ884"/>
      <c r="SA884"/>
      <c r="SB884"/>
      <c r="SC884"/>
      <c r="SD884"/>
      <c r="SE884"/>
      <c r="SF884"/>
      <c r="SG884"/>
      <c r="SH884"/>
      <c r="SI884"/>
      <c r="SJ884"/>
      <c r="SK884"/>
      <c r="SL884"/>
      <c r="SM884"/>
      <c r="SN884"/>
      <c r="SO884"/>
      <c r="SP884"/>
    </row>
    <row r="885" spans="1:510" ht="16.5" customHeight="1" x14ac:dyDescent="0.2">
      <c r="A885" s="20">
        <v>277</v>
      </c>
      <c r="B885" s="20" t="s">
        <v>62</v>
      </c>
      <c r="C885" s="20" t="s">
        <v>915</v>
      </c>
      <c r="D885" s="20" t="s">
        <v>38</v>
      </c>
      <c r="E885" s="20" t="s">
        <v>1340</v>
      </c>
      <c r="F885" s="22" t="s">
        <v>939</v>
      </c>
      <c r="G885" s="20" t="s">
        <v>25</v>
      </c>
      <c r="H885" s="20" t="s">
        <v>26</v>
      </c>
      <c r="I885" s="20" t="s">
        <v>81</v>
      </c>
      <c r="J885" s="22" t="s">
        <v>915</v>
      </c>
      <c r="K885" s="20"/>
      <c r="L885" s="20"/>
      <c r="M885" s="20"/>
      <c r="N885" s="20"/>
      <c r="O885" s="23"/>
      <c r="P885" s="23">
        <v>2897400</v>
      </c>
      <c r="Q885" s="24">
        <v>1</v>
      </c>
      <c r="R885" s="25">
        <v>45809</v>
      </c>
      <c r="S885" s="20" t="s">
        <v>83</v>
      </c>
      <c r="T885" s="26">
        <f t="shared" si="15"/>
        <v>2897400</v>
      </c>
      <c r="U885" s="27" t="s">
        <v>100</v>
      </c>
      <c r="V885" s="27" t="s">
        <v>100</v>
      </c>
      <c r="W885"/>
      <c r="X885"/>
      <c r="Y885"/>
      <c r="Z885"/>
      <c r="AA885"/>
      <c r="AB885"/>
      <c r="AC885"/>
      <c r="AD885"/>
      <c r="AE885"/>
      <c r="AF885"/>
      <c r="AG885"/>
      <c r="AH885"/>
      <c r="AI885"/>
      <c r="AJ885"/>
      <c r="AK885"/>
      <c r="AL885"/>
      <c r="AM885"/>
      <c r="AN885"/>
      <c r="AO885"/>
      <c r="AP885"/>
      <c r="AQ885"/>
      <c r="AR885"/>
      <c r="AS885"/>
      <c r="AT885"/>
      <c r="AU885"/>
      <c r="AV885"/>
      <c r="AW885"/>
      <c r="AX885"/>
      <c r="AY885"/>
      <c r="AZ885"/>
      <c r="BA885"/>
      <c r="BB885"/>
      <c r="BC885"/>
      <c r="BD885"/>
      <c r="BE885"/>
      <c r="BF885"/>
      <c r="BG885"/>
      <c r="BH885"/>
      <c r="BI885"/>
      <c r="BJ885"/>
      <c r="BK885"/>
      <c r="BL885"/>
      <c r="BM885"/>
      <c r="BN885"/>
      <c r="BO885"/>
      <c r="BP885"/>
      <c r="BQ885"/>
      <c r="BR885"/>
      <c r="BS885"/>
      <c r="BT885"/>
      <c r="BU885"/>
      <c r="BV885"/>
      <c r="BW885"/>
      <c r="BX885"/>
      <c r="BY885"/>
      <c r="BZ885"/>
      <c r="CA885"/>
      <c r="CB885"/>
      <c r="CC885"/>
      <c r="CD885"/>
      <c r="CE885"/>
      <c r="CF885"/>
      <c r="CG885"/>
      <c r="CH885"/>
      <c r="CI885"/>
      <c r="CJ885"/>
      <c r="CK885"/>
      <c r="CL885"/>
      <c r="CM885"/>
      <c r="CN885"/>
      <c r="CO885"/>
      <c r="CP885"/>
      <c r="CQ885"/>
      <c r="CR885"/>
      <c r="CS885"/>
      <c r="CT885"/>
      <c r="CU885"/>
      <c r="CV885"/>
      <c r="CW885"/>
      <c r="CX885"/>
      <c r="CY885"/>
      <c r="CZ885"/>
      <c r="DA885"/>
      <c r="DB885"/>
      <c r="DC885"/>
      <c r="DD885"/>
      <c r="DE885"/>
      <c r="DF885"/>
      <c r="DG885"/>
      <c r="DH885"/>
      <c r="DI885"/>
      <c r="DJ885"/>
      <c r="DK885"/>
      <c r="DL885"/>
      <c r="DM885"/>
      <c r="DN885"/>
      <c r="DO885"/>
      <c r="DP885"/>
      <c r="DQ885"/>
      <c r="DR885"/>
      <c r="DS885"/>
      <c r="DT885"/>
      <c r="DU885"/>
      <c r="DV885"/>
      <c r="DW885"/>
      <c r="DX885"/>
      <c r="DY885"/>
      <c r="DZ885"/>
      <c r="EA885"/>
      <c r="EB885"/>
      <c r="EC885"/>
      <c r="ED885"/>
      <c r="EE885"/>
      <c r="EF885"/>
      <c r="EG885"/>
      <c r="EH885"/>
      <c r="EI885"/>
      <c r="EJ885"/>
      <c r="EK885"/>
      <c r="EL885"/>
      <c r="EM885"/>
      <c r="EN885"/>
      <c r="EO885"/>
      <c r="EP885"/>
      <c r="EQ885"/>
      <c r="ER885"/>
      <c r="ES885"/>
      <c r="ET885"/>
      <c r="EU885"/>
      <c r="EV885"/>
      <c r="EW885"/>
      <c r="EX885"/>
      <c r="EY885"/>
      <c r="EZ885"/>
      <c r="FA885"/>
      <c r="FB885"/>
      <c r="FC885"/>
      <c r="FD885"/>
      <c r="FE885"/>
      <c r="FF885"/>
      <c r="FG885"/>
      <c r="FH885"/>
      <c r="FI885"/>
      <c r="FJ885"/>
      <c r="FK885"/>
      <c r="FL885"/>
      <c r="FM885"/>
      <c r="FN885"/>
      <c r="FO885"/>
      <c r="FP885"/>
      <c r="FQ885"/>
      <c r="FR885"/>
      <c r="FS885"/>
      <c r="FT885"/>
      <c r="FU885"/>
      <c r="FV885"/>
      <c r="FW885"/>
      <c r="FX885"/>
      <c r="FY885"/>
      <c r="FZ885"/>
      <c r="GA885"/>
      <c r="GB885"/>
      <c r="GC885"/>
      <c r="GD885"/>
      <c r="GE885"/>
      <c r="GF885"/>
      <c r="GG885"/>
      <c r="GH885"/>
      <c r="GI885"/>
      <c r="GJ885"/>
      <c r="GK885"/>
      <c r="GL885"/>
      <c r="GM885"/>
      <c r="GN885"/>
      <c r="GO885"/>
      <c r="GP885"/>
      <c r="GQ885"/>
      <c r="GR885"/>
      <c r="GS885"/>
      <c r="GT885"/>
      <c r="GU885"/>
      <c r="GV885"/>
      <c r="GW885"/>
      <c r="GX885"/>
      <c r="GY885"/>
      <c r="GZ885"/>
      <c r="HA885"/>
      <c r="HB885"/>
      <c r="HC885"/>
      <c r="HD885"/>
      <c r="HE885"/>
      <c r="HF885"/>
      <c r="HG885"/>
      <c r="HH885"/>
      <c r="HI885"/>
      <c r="HJ885"/>
      <c r="HK885"/>
      <c r="HL885"/>
      <c r="HM885"/>
      <c r="HN885"/>
      <c r="HO885"/>
      <c r="HP885"/>
      <c r="HQ885"/>
      <c r="HR885"/>
      <c r="HS885"/>
      <c r="HT885"/>
      <c r="HU885"/>
      <c r="HV885"/>
      <c r="HW885"/>
      <c r="HX885"/>
      <c r="HY885"/>
      <c r="HZ885"/>
      <c r="IA885"/>
      <c r="IB885"/>
      <c r="IC885"/>
      <c r="ID885"/>
      <c r="IE885"/>
      <c r="IF885"/>
      <c r="IG885"/>
      <c r="IH885"/>
      <c r="II885"/>
      <c r="IJ885"/>
      <c r="IK885"/>
      <c r="IL885"/>
      <c r="IM885"/>
      <c r="IN885"/>
      <c r="IO885"/>
      <c r="IP885"/>
      <c r="IQ885"/>
      <c r="IR885"/>
      <c r="IS885"/>
      <c r="IT885"/>
      <c r="IU885"/>
      <c r="IV885"/>
      <c r="IW885"/>
      <c r="IX885"/>
      <c r="IY885"/>
      <c r="IZ885"/>
      <c r="JA885"/>
      <c r="JB885"/>
      <c r="JC885"/>
      <c r="JD885"/>
      <c r="JE885"/>
      <c r="JF885"/>
      <c r="JG885"/>
      <c r="JH885"/>
      <c r="JI885"/>
      <c r="JJ885"/>
      <c r="JK885"/>
      <c r="JL885"/>
      <c r="JM885"/>
      <c r="JN885"/>
      <c r="JO885"/>
      <c r="JP885"/>
      <c r="JQ885"/>
      <c r="JR885"/>
      <c r="JS885"/>
      <c r="JT885"/>
      <c r="JU885"/>
      <c r="JV885"/>
      <c r="JW885"/>
      <c r="JX885"/>
      <c r="JY885"/>
      <c r="JZ885"/>
      <c r="KA885"/>
      <c r="KB885"/>
      <c r="KC885"/>
      <c r="KD885"/>
      <c r="KE885"/>
      <c r="KF885"/>
      <c r="KG885"/>
      <c r="KH885"/>
      <c r="KI885"/>
      <c r="KJ885"/>
      <c r="KK885"/>
      <c r="KL885"/>
      <c r="KM885"/>
      <c r="KN885"/>
      <c r="KO885"/>
      <c r="KP885"/>
      <c r="KQ885"/>
      <c r="KR885"/>
      <c r="KS885"/>
      <c r="KT885"/>
      <c r="KU885"/>
      <c r="KV885"/>
      <c r="KW885"/>
      <c r="KX885"/>
      <c r="KY885"/>
      <c r="KZ885"/>
      <c r="LA885"/>
      <c r="LB885"/>
      <c r="LC885"/>
      <c r="LD885"/>
      <c r="LE885"/>
      <c r="LF885"/>
      <c r="LG885"/>
      <c r="LH885"/>
      <c r="LI885"/>
      <c r="LJ885"/>
      <c r="LK885"/>
      <c r="LL885"/>
      <c r="LM885"/>
      <c r="LN885"/>
      <c r="LO885"/>
      <c r="LP885"/>
      <c r="LQ885"/>
      <c r="LR885"/>
      <c r="LS885"/>
      <c r="LT885"/>
      <c r="LU885"/>
      <c r="LV885"/>
      <c r="LW885"/>
      <c r="LX885"/>
      <c r="LY885"/>
      <c r="LZ885"/>
      <c r="MA885"/>
      <c r="MB885"/>
      <c r="MC885"/>
      <c r="MD885"/>
      <c r="ME885"/>
      <c r="MF885"/>
      <c r="MG885"/>
      <c r="MH885"/>
      <c r="MI885"/>
      <c r="MJ885"/>
      <c r="MK885"/>
      <c r="ML885"/>
      <c r="MM885"/>
      <c r="MN885"/>
      <c r="MO885"/>
      <c r="MP885"/>
      <c r="MQ885"/>
      <c r="MR885"/>
      <c r="MS885"/>
      <c r="MT885"/>
      <c r="MU885"/>
      <c r="MV885"/>
      <c r="MW885"/>
      <c r="MX885"/>
      <c r="MY885"/>
      <c r="MZ885"/>
      <c r="NA885"/>
      <c r="NB885"/>
      <c r="NC885"/>
      <c r="ND885"/>
      <c r="NE885"/>
      <c r="NF885"/>
      <c r="NG885"/>
      <c r="NH885"/>
      <c r="NI885"/>
      <c r="NJ885"/>
      <c r="NK885"/>
      <c r="NL885"/>
      <c r="NM885"/>
      <c r="NN885"/>
      <c r="NO885"/>
      <c r="NP885"/>
      <c r="NQ885"/>
      <c r="NR885"/>
      <c r="NS885"/>
      <c r="NT885"/>
      <c r="NU885"/>
      <c r="NV885"/>
      <c r="NW885"/>
      <c r="NX885"/>
      <c r="NY885"/>
      <c r="NZ885"/>
      <c r="OA885"/>
      <c r="OB885"/>
      <c r="OC885"/>
      <c r="OD885"/>
      <c r="OE885"/>
      <c r="OF885"/>
      <c r="OG885"/>
      <c r="OH885"/>
      <c r="OI885"/>
      <c r="OJ885"/>
      <c r="OK885"/>
      <c r="OL885"/>
      <c r="OM885"/>
      <c r="ON885"/>
      <c r="OO885"/>
      <c r="OP885"/>
      <c r="OQ885"/>
      <c r="OR885"/>
      <c r="OS885"/>
      <c r="OT885"/>
      <c r="OU885"/>
      <c r="OV885"/>
      <c r="OW885"/>
      <c r="OX885"/>
      <c r="OY885"/>
      <c r="OZ885"/>
      <c r="PA885"/>
      <c r="PB885"/>
      <c r="PC885"/>
      <c r="PD885"/>
      <c r="PE885"/>
      <c r="PF885"/>
      <c r="PG885"/>
      <c r="PH885"/>
      <c r="PI885"/>
      <c r="PJ885"/>
      <c r="PK885"/>
      <c r="PL885"/>
      <c r="PM885"/>
      <c r="PN885"/>
      <c r="PO885"/>
      <c r="PP885"/>
      <c r="PQ885"/>
      <c r="PR885"/>
      <c r="PS885"/>
      <c r="PT885"/>
      <c r="PU885"/>
      <c r="PV885"/>
      <c r="PW885"/>
      <c r="PX885"/>
      <c r="PY885"/>
      <c r="PZ885"/>
      <c r="QA885"/>
      <c r="QB885"/>
      <c r="QC885"/>
      <c r="QD885"/>
      <c r="QE885"/>
      <c r="QF885"/>
      <c r="QG885"/>
      <c r="QH885"/>
      <c r="QI885"/>
      <c r="QJ885"/>
      <c r="QK885"/>
      <c r="QL885"/>
      <c r="QM885"/>
      <c r="QN885"/>
      <c r="QO885"/>
      <c r="QP885"/>
      <c r="QQ885"/>
      <c r="QR885"/>
      <c r="QS885"/>
      <c r="QT885"/>
      <c r="QU885"/>
      <c r="QV885"/>
      <c r="QW885"/>
      <c r="QX885"/>
      <c r="QY885"/>
      <c r="QZ885"/>
      <c r="RA885"/>
      <c r="RB885"/>
      <c r="RC885"/>
      <c r="RD885"/>
      <c r="RE885"/>
      <c r="RF885"/>
      <c r="RG885"/>
      <c r="RH885"/>
      <c r="RI885"/>
      <c r="RJ885"/>
      <c r="RK885"/>
      <c r="RL885"/>
      <c r="RM885"/>
      <c r="RN885"/>
      <c r="RO885"/>
      <c r="RP885"/>
      <c r="RQ885"/>
      <c r="RR885"/>
      <c r="RS885"/>
      <c r="RT885"/>
      <c r="RU885"/>
      <c r="RV885"/>
      <c r="RW885"/>
      <c r="RX885"/>
      <c r="RY885"/>
      <c r="RZ885"/>
      <c r="SA885"/>
      <c r="SB885"/>
      <c r="SC885"/>
      <c r="SD885"/>
      <c r="SE885"/>
      <c r="SF885"/>
      <c r="SG885"/>
      <c r="SH885"/>
      <c r="SI885"/>
      <c r="SJ885"/>
      <c r="SK885"/>
      <c r="SL885"/>
      <c r="SM885"/>
      <c r="SN885"/>
      <c r="SO885"/>
      <c r="SP885"/>
    </row>
    <row r="886" spans="1:510" ht="16.5" customHeight="1" x14ac:dyDescent="0.2">
      <c r="A886" s="20">
        <v>278</v>
      </c>
      <c r="B886" s="20" t="s">
        <v>62</v>
      </c>
      <c r="C886" s="20" t="s">
        <v>915</v>
      </c>
      <c r="D886" s="20" t="s">
        <v>38</v>
      </c>
      <c r="E886" s="20" t="s">
        <v>1340</v>
      </c>
      <c r="F886" s="22" t="s">
        <v>939</v>
      </c>
      <c r="G886" s="20" t="s">
        <v>25</v>
      </c>
      <c r="H886" s="20" t="s">
        <v>26</v>
      </c>
      <c r="I886" s="20" t="s">
        <v>81</v>
      </c>
      <c r="J886" s="22" t="s">
        <v>915</v>
      </c>
      <c r="K886" s="20"/>
      <c r="L886" s="20"/>
      <c r="M886" s="20"/>
      <c r="N886" s="20"/>
      <c r="O886" s="23"/>
      <c r="P886" s="23">
        <v>2897400</v>
      </c>
      <c r="Q886" s="24">
        <v>1</v>
      </c>
      <c r="R886" s="25">
        <v>45839</v>
      </c>
      <c r="S886" s="20" t="s">
        <v>83</v>
      </c>
      <c r="T886" s="26">
        <f t="shared" si="15"/>
        <v>2897400</v>
      </c>
      <c r="U886" s="27" t="s">
        <v>100</v>
      </c>
      <c r="V886" s="27" t="s">
        <v>100</v>
      </c>
      <c r="W886"/>
      <c r="X886"/>
      <c r="Y886"/>
      <c r="Z886"/>
      <c r="AA886"/>
      <c r="AB886"/>
      <c r="AC886"/>
      <c r="AD886"/>
      <c r="AE886"/>
      <c r="AF886"/>
      <c r="AG886"/>
      <c r="AH886"/>
      <c r="AI886"/>
      <c r="AJ886"/>
      <c r="AK886"/>
      <c r="AL886"/>
      <c r="AM886"/>
      <c r="AN886"/>
      <c r="AO886"/>
      <c r="AP886"/>
      <c r="AQ886"/>
      <c r="AR886"/>
      <c r="AS886"/>
      <c r="AT886"/>
      <c r="AU886"/>
      <c r="AV886"/>
      <c r="AW886"/>
      <c r="AX886"/>
      <c r="AY886"/>
      <c r="AZ886"/>
      <c r="BA886"/>
      <c r="BB886"/>
      <c r="BC886"/>
      <c r="BD886"/>
      <c r="BE886"/>
      <c r="BF886"/>
      <c r="BG886"/>
      <c r="BH886"/>
      <c r="BI886"/>
      <c r="BJ886"/>
      <c r="BK886"/>
      <c r="BL886"/>
      <c r="BM886"/>
      <c r="BN886"/>
      <c r="BO886"/>
      <c r="BP886"/>
      <c r="BQ886"/>
      <c r="BR886"/>
      <c r="BS886"/>
      <c r="BT886"/>
      <c r="BU886"/>
      <c r="BV886"/>
      <c r="BW886"/>
      <c r="BX886"/>
      <c r="BY886"/>
      <c r="BZ886"/>
      <c r="CA886"/>
      <c r="CB886"/>
      <c r="CC886"/>
      <c r="CD886"/>
      <c r="CE886"/>
      <c r="CF886"/>
      <c r="CG886"/>
      <c r="CH886"/>
      <c r="CI886"/>
      <c r="CJ886"/>
      <c r="CK886"/>
      <c r="CL886"/>
      <c r="CM886"/>
      <c r="CN886"/>
      <c r="CO886"/>
      <c r="CP886"/>
      <c r="CQ886"/>
      <c r="CR886"/>
      <c r="CS886"/>
      <c r="CT886"/>
      <c r="CU886"/>
      <c r="CV886"/>
      <c r="CW886"/>
      <c r="CX886"/>
      <c r="CY886"/>
      <c r="CZ886"/>
      <c r="DA886"/>
      <c r="DB886"/>
      <c r="DC886"/>
      <c r="DD886"/>
      <c r="DE886"/>
      <c r="DF886"/>
      <c r="DG886"/>
      <c r="DH886"/>
      <c r="DI886"/>
      <c r="DJ886"/>
      <c r="DK886"/>
      <c r="DL886"/>
      <c r="DM886"/>
      <c r="DN886"/>
      <c r="DO886"/>
      <c r="DP886"/>
      <c r="DQ886"/>
      <c r="DR886"/>
      <c r="DS886"/>
      <c r="DT886"/>
      <c r="DU886"/>
      <c r="DV886"/>
      <c r="DW886"/>
      <c r="DX886"/>
      <c r="DY886"/>
      <c r="DZ886"/>
      <c r="EA886"/>
      <c r="EB886"/>
      <c r="EC886"/>
      <c r="ED886"/>
      <c r="EE886"/>
      <c r="EF886"/>
      <c r="EG886"/>
      <c r="EH886"/>
      <c r="EI886"/>
      <c r="EJ886"/>
      <c r="EK886"/>
      <c r="EL886"/>
      <c r="EM886"/>
      <c r="EN886"/>
      <c r="EO886"/>
      <c r="EP886"/>
      <c r="EQ886"/>
      <c r="ER886"/>
      <c r="ES886"/>
      <c r="ET886"/>
      <c r="EU886"/>
      <c r="EV886"/>
      <c r="EW886"/>
      <c r="EX886"/>
      <c r="EY886"/>
      <c r="EZ886"/>
      <c r="FA886"/>
      <c r="FB886"/>
      <c r="FC886"/>
      <c r="FD886"/>
      <c r="FE886"/>
      <c r="FF886"/>
      <c r="FG886"/>
      <c r="FH886"/>
      <c r="FI886"/>
      <c r="FJ886"/>
      <c r="FK886"/>
      <c r="FL886"/>
      <c r="FM886"/>
      <c r="FN886"/>
      <c r="FO886"/>
      <c r="FP886"/>
      <c r="FQ886"/>
      <c r="FR886"/>
      <c r="FS886"/>
      <c r="FT886"/>
      <c r="FU886"/>
      <c r="FV886"/>
      <c r="FW886"/>
      <c r="FX886"/>
      <c r="FY886"/>
      <c r="FZ886"/>
      <c r="GA886"/>
      <c r="GB886"/>
      <c r="GC886"/>
      <c r="GD886"/>
      <c r="GE886"/>
      <c r="GF886"/>
      <c r="GG886"/>
      <c r="GH886"/>
      <c r="GI886"/>
      <c r="GJ886"/>
      <c r="GK886"/>
      <c r="GL886"/>
      <c r="GM886"/>
      <c r="GN886"/>
      <c r="GO886"/>
      <c r="GP886"/>
      <c r="GQ886"/>
      <c r="GR886"/>
      <c r="GS886"/>
      <c r="GT886"/>
      <c r="GU886"/>
      <c r="GV886"/>
      <c r="GW886"/>
      <c r="GX886"/>
      <c r="GY886"/>
      <c r="GZ886"/>
      <c r="HA886"/>
      <c r="HB886"/>
      <c r="HC886"/>
      <c r="HD886"/>
      <c r="HE886"/>
      <c r="HF886"/>
      <c r="HG886"/>
      <c r="HH886"/>
      <c r="HI886"/>
      <c r="HJ886"/>
      <c r="HK886"/>
      <c r="HL886"/>
      <c r="HM886"/>
      <c r="HN886"/>
      <c r="HO886"/>
      <c r="HP886"/>
      <c r="HQ886"/>
      <c r="HR886"/>
      <c r="HS886"/>
      <c r="HT886"/>
      <c r="HU886"/>
      <c r="HV886"/>
      <c r="HW886"/>
      <c r="HX886"/>
      <c r="HY886"/>
      <c r="HZ886"/>
      <c r="IA886"/>
      <c r="IB886"/>
      <c r="IC886"/>
      <c r="ID886"/>
      <c r="IE886"/>
      <c r="IF886"/>
      <c r="IG886"/>
      <c r="IH886"/>
      <c r="II886"/>
      <c r="IJ886"/>
      <c r="IK886"/>
      <c r="IL886"/>
      <c r="IM886"/>
      <c r="IN886"/>
      <c r="IO886"/>
      <c r="IP886"/>
      <c r="IQ886"/>
      <c r="IR886"/>
      <c r="IS886"/>
      <c r="IT886"/>
      <c r="IU886"/>
      <c r="IV886"/>
      <c r="IW886"/>
      <c r="IX886"/>
      <c r="IY886"/>
      <c r="IZ886"/>
      <c r="JA886"/>
      <c r="JB886"/>
      <c r="JC886"/>
      <c r="JD886"/>
      <c r="JE886"/>
      <c r="JF886"/>
      <c r="JG886"/>
      <c r="JH886"/>
      <c r="JI886"/>
      <c r="JJ886"/>
      <c r="JK886"/>
      <c r="JL886"/>
      <c r="JM886"/>
      <c r="JN886"/>
      <c r="JO886"/>
      <c r="JP886"/>
      <c r="JQ886"/>
      <c r="JR886"/>
      <c r="JS886"/>
      <c r="JT886"/>
      <c r="JU886"/>
      <c r="JV886"/>
      <c r="JW886"/>
      <c r="JX886"/>
      <c r="JY886"/>
      <c r="JZ886"/>
      <c r="KA886"/>
      <c r="KB886"/>
      <c r="KC886"/>
      <c r="KD886"/>
      <c r="KE886"/>
      <c r="KF886"/>
      <c r="KG886"/>
      <c r="KH886"/>
      <c r="KI886"/>
      <c r="KJ886"/>
      <c r="KK886"/>
      <c r="KL886"/>
      <c r="KM886"/>
      <c r="KN886"/>
      <c r="KO886"/>
      <c r="KP886"/>
      <c r="KQ886"/>
      <c r="KR886"/>
      <c r="KS886"/>
      <c r="KT886"/>
      <c r="KU886"/>
      <c r="KV886"/>
      <c r="KW886"/>
      <c r="KX886"/>
      <c r="KY886"/>
      <c r="KZ886"/>
      <c r="LA886"/>
      <c r="LB886"/>
      <c r="LC886"/>
      <c r="LD886"/>
      <c r="LE886"/>
      <c r="LF886"/>
      <c r="LG886"/>
      <c r="LH886"/>
      <c r="LI886"/>
      <c r="LJ886"/>
      <c r="LK886"/>
      <c r="LL886"/>
      <c r="LM886"/>
      <c r="LN886"/>
      <c r="LO886"/>
      <c r="LP886"/>
      <c r="LQ886"/>
      <c r="LR886"/>
      <c r="LS886"/>
      <c r="LT886"/>
      <c r="LU886"/>
      <c r="LV886"/>
      <c r="LW886"/>
      <c r="LX886"/>
      <c r="LY886"/>
      <c r="LZ886"/>
      <c r="MA886"/>
      <c r="MB886"/>
      <c r="MC886"/>
      <c r="MD886"/>
      <c r="ME886"/>
      <c r="MF886"/>
      <c r="MG886"/>
      <c r="MH886"/>
      <c r="MI886"/>
      <c r="MJ886"/>
      <c r="MK886"/>
      <c r="ML886"/>
      <c r="MM886"/>
      <c r="MN886"/>
      <c r="MO886"/>
      <c r="MP886"/>
      <c r="MQ886"/>
      <c r="MR886"/>
      <c r="MS886"/>
      <c r="MT886"/>
      <c r="MU886"/>
      <c r="MV886"/>
      <c r="MW886"/>
      <c r="MX886"/>
      <c r="MY886"/>
      <c r="MZ886"/>
      <c r="NA886"/>
      <c r="NB886"/>
      <c r="NC886"/>
      <c r="ND886"/>
      <c r="NE886"/>
      <c r="NF886"/>
      <c r="NG886"/>
      <c r="NH886"/>
      <c r="NI886"/>
      <c r="NJ886"/>
      <c r="NK886"/>
      <c r="NL886"/>
      <c r="NM886"/>
      <c r="NN886"/>
      <c r="NO886"/>
      <c r="NP886"/>
      <c r="NQ886"/>
      <c r="NR886"/>
      <c r="NS886"/>
      <c r="NT886"/>
      <c r="NU886"/>
      <c r="NV886"/>
      <c r="NW886"/>
      <c r="NX886"/>
      <c r="NY886"/>
      <c r="NZ886"/>
      <c r="OA886"/>
      <c r="OB886"/>
      <c r="OC886"/>
      <c r="OD886"/>
      <c r="OE886"/>
      <c r="OF886"/>
      <c r="OG886"/>
      <c r="OH886"/>
      <c r="OI886"/>
      <c r="OJ886"/>
      <c r="OK886"/>
      <c r="OL886"/>
      <c r="OM886"/>
      <c r="ON886"/>
      <c r="OO886"/>
      <c r="OP886"/>
      <c r="OQ886"/>
      <c r="OR886"/>
      <c r="OS886"/>
      <c r="OT886"/>
      <c r="OU886"/>
      <c r="OV886"/>
      <c r="OW886"/>
      <c r="OX886"/>
      <c r="OY886"/>
      <c r="OZ886"/>
      <c r="PA886"/>
      <c r="PB886"/>
      <c r="PC886"/>
      <c r="PD886"/>
      <c r="PE886"/>
      <c r="PF886"/>
      <c r="PG886"/>
      <c r="PH886"/>
      <c r="PI886"/>
      <c r="PJ886"/>
      <c r="PK886"/>
      <c r="PL886"/>
      <c r="PM886"/>
      <c r="PN886"/>
      <c r="PO886"/>
      <c r="PP886"/>
      <c r="PQ886"/>
      <c r="PR886"/>
      <c r="PS886"/>
      <c r="PT886"/>
      <c r="PU886"/>
      <c r="PV886"/>
      <c r="PW886"/>
      <c r="PX886"/>
      <c r="PY886"/>
      <c r="PZ886"/>
      <c r="QA886"/>
      <c r="QB886"/>
      <c r="QC886"/>
      <c r="QD886"/>
      <c r="QE886"/>
      <c r="QF886"/>
      <c r="QG886"/>
      <c r="QH886"/>
      <c r="QI886"/>
      <c r="QJ886"/>
      <c r="QK886"/>
      <c r="QL886"/>
      <c r="QM886"/>
      <c r="QN886"/>
      <c r="QO886"/>
      <c r="QP886"/>
      <c r="QQ886"/>
      <c r="QR886"/>
      <c r="QS886"/>
      <c r="QT886"/>
      <c r="QU886"/>
      <c r="QV886"/>
      <c r="QW886"/>
      <c r="QX886"/>
      <c r="QY886"/>
      <c r="QZ886"/>
      <c r="RA886"/>
      <c r="RB886"/>
      <c r="RC886"/>
      <c r="RD886"/>
      <c r="RE886"/>
      <c r="RF886"/>
      <c r="RG886"/>
      <c r="RH886"/>
      <c r="RI886"/>
      <c r="RJ886"/>
      <c r="RK886"/>
      <c r="RL886"/>
      <c r="RM886"/>
      <c r="RN886"/>
      <c r="RO886"/>
      <c r="RP886"/>
      <c r="RQ886"/>
      <c r="RR886"/>
      <c r="RS886"/>
      <c r="RT886"/>
      <c r="RU886"/>
      <c r="RV886"/>
      <c r="RW886"/>
      <c r="RX886"/>
      <c r="RY886"/>
      <c r="RZ886"/>
      <c r="SA886"/>
      <c r="SB886"/>
      <c r="SC886"/>
      <c r="SD886"/>
      <c r="SE886"/>
      <c r="SF886"/>
      <c r="SG886"/>
      <c r="SH886"/>
      <c r="SI886"/>
      <c r="SJ886"/>
      <c r="SK886"/>
      <c r="SL886"/>
      <c r="SM886"/>
      <c r="SN886"/>
      <c r="SO886"/>
      <c r="SP886"/>
    </row>
    <row r="887" spans="1:510" ht="16.5" customHeight="1" x14ac:dyDescent="0.2">
      <c r="A887" s="20">
        <v>279</v>
      </c>
      <c r="B887" s="20" t="s">
        <v>62</v>
      </c>
      <c r="C887" s="20" t="s">
        <v>915</v>
      </c>
      <c r="D887" s="20" t="s">
        <v>38</v>
      </c>
      <c r="E887" s="20" t="s">
        <v>1340</v>
      </c>
      <c r="F887" s="22" t="s">
        <v>939</v>
      </c>
      <c r="G887" s="20" t="s">
        <v>25</v>
      </c>
      <c r="H887" s="20" t="s">
        <v>26</v>
      </c>
      <c r="I887" s="20" t="s">
        <v>81</v>
      </c>
      <c r="J887" s="22" t="s">
        <v>915</v>
      </c>
      <c r="K887" s="20"/>
      <c r="L887" s="20"/>
      <c r="M887" s="20"/>
      <c r="N887" s="20"/>
      <c r="O887" s="23"/>
      <c r="P887" s="23">
        <v>2897400</v>
      </c>
      <c r="Q887" s="24">
        <v>1</v>
      </c>
      <c r="R887" s="25">
        <v>45870</v>
      </c>
      <c r="S887" s="20" t="s">
        <v>83</v>
      </c>
      <c r="T887" s="26">
        <f t="shared" si="15"/>
        <v>2897400</v>
      </c>
      <c r="U887" s="27" t="s">
        <v>100</v>
      </c>
      <c r="V887" s="27" t="s">
        <v>100</v>
      </c>
      <c r="W887"/>
      <c r="X887"/>
      <c r="Y887"/>
      <c r="Z887"/>
      <c r="AA887"/>
      <c r="AB887"/>
      <c r="AC887"/>
      <c r="AD887"/>
      <c r="AE887"/>
      <c r="AF887"/>
      <c r="AG887"/>
      <c r="AH887"/>
      <c r="AI887"/>
      <c r="AJ887"/>
      <c r="AK887"/>
      <c r="AL887"/>
      <c r="AM887"/>
      <c r="AN887"/>
      <c r="AO887"/>
      <c r="AP887"/>
      <c r="AQ887"/>
      <c r="AR887"/>
      <c r="AS887"/>
      <c r="AT887"/>
      <c r="AU887"/>
      <c r="AV887"/>
      <c r="AW887"/>
      <c r="AX887"/>
      <c r="AY887"/>
      <c r="AZ887"/>
      <c r="BA887"/>
      <c r="BB887"/>
      <c r="BC887"/>
      <c r="BD887"/>
      <c r="BE887"/>
      <c r="BF887"/>
      <c r="BG887"/>
      <c r="BH887"/>
      <c r="BI887"/>
      <c r="BJ887"/>
      <c r="BK887"/>
      <c r="BL887"/>
      <c r="BM887"/>
      <c r="BN887"/>
      <c r="BO887"/>
      <c r="BP887"/>
      <c r="BQ887"/>
      <c r="BR887"/>
      <c r="BS887"/>
      <c r="BT887"/>
      <c r="BU887"/>
      <c r="BV887"/>
      <c r="BW887"/>
      <c r="BX887"/>
      <c r="BY887"/>
      <c r="BZ887"/>
      <c r="CA887"/>
      <c r="CB887"/>
      <c r="CC887"/>
      <c r="CD887"/>
      <c r="CE887"/>
      <c r="CF887"/>
      <c r="CG887"/>
      <c r="CH887"/>
      <c r="CI887"/>
      <c r="CJ887"/>
      <c r="CK887"/>
      <c r="CL887"/>
      <c r="CM887"/>
      <c r="CN887"/>
      <c r="CO887"/>
      <c r="CP887"/>
      <c r="CQ887"/>
      <c r="CR887"/>
      <c r="CS887"/>
      <c r="CT887"/>
      <c r="CU887"/>
      <c r="CV887"/>
      <c r="CW887"/>
      <c r="CX887"/>
      <c r="CY887"/>
      <c r="CZ887"/>
      <c r="DA887"/>
      <c r="DB887"/>
      <c r="DC887"/>
      <c r="DD887"/>
      <c r="DE887"/>
      <c r="DF887"/>
      <c r="DG887"/>
      <c r="DH887"/>
      <c r="DI887"/>
      <c r="DJ887"/>
      <c r="DK887"/>
      <c r="DL887"/>
      <c r="DM887"/>
      <c r="DN887"/>
      <c r="DO887"/>
      <c r="DP887"/>
      <c r="DQ887"/>
      <c r="DR887"/>
      <c r="DS887"/>
      <c r="DT887"/>
      <c r="DU887"/>
      <c r="DV887"/>
      <c r="DW887"/>
      <c r="DX887"/>
      <c r="DY887"/>
      <c r="DZ887"/>
      <c r="EA887"/>
      <c r="EB887"/>
      <c r="EC887"/>
      <c r="ED887"/>
      <c r="EE887"/>
      <c r="EF887"/>
      <c r="EG887"/>
      <c r="EH887"/>
      <c r="EI887"/>
      <c r="EJ887"/>
      <c r="EK887"/>
      <c r="EL887"/>
      <c r="EM887"/>
      <c r="EN887"/>
      <c r="EO887"/>
      <c r="EP887"/>
      <c r="EQ887"/>
      <c r="ER887"/>
      <c r="ES887"/>
      <c r="ET887"/>
      <c r="EU887"/>
      <c r="EV887"/>
      <c r="EW887"/>
      <c r="EX887"/>
      <c r="EY887"/>
      <c r="EZ887"/>
      <c r="FA887"/>
      <c r="FB887"/>
      <c r="FC887"/>
      <c r="FD887"/>
      <c r="FE887"/>
      <c r="FF887"/>
      <c r="FG887"/>
      <c r="FH887"/>
      <c r="FI887"/>
      <c r="FJ887"/>
      <c r="FK887"/>
      <c r="FL887"/>
      <c r="FM887"/>
      <c r="FN887"/>
      <c r="FO887"/>
      <c r="FP887"/>
      <c r="FQ887"/>
      <c r="FR887"/>
      <c r="FS887"/>
      <c r="FT887"/>
      <c r="FU887"/>
      <c r="FV887"/>
      <c r="FW887"/>
      <c r="FX887"/>
      <c r="FY887"/>
      <c r="FZ887"/>
      <c r="GA887"/>
      <c r="GB887"/>
      <c r="GC887"/>
      <c r="GD887"/>
      <c r="GE887"/>
      <c r="GF887"/>
      <c r="GG887"/>
      <c r="GH887"/>
      <c r="GI887"/>
      <c r="GJ887"/>
      <c r="GK887"/>
      <c r="GL887"/>
      <c r="GM887"/>
      <c r="GN887"/>
      <c r="GO887"/>
      <c r="GP887"/>
      <c r="GQ887"/>
      <c r="GR887"/>
      <c r="GS887"/>
      <c r="GT887"/>
      <c r="GU887"/>
      <c r="GV887"/>
      <c r="GW887"/>
      <c r="GX887"/>
      <c r="GY887"/>
      <c r="GZ887"/>
      <c r="HA887"/>
      <c r="HB887"/>
      <c r="HC887"/>
      <c r="HD887"/>
      <c r="HE887"/>
      <c r="HF887"/>
      <c r="HG887"/>
      <c r="HH887"/>
      <c r="HI887"/>
      <c r="HJ887"/>
      <c r="HK887"/>
      <c r="HL887"/>
      <c r="HM887"/>
      <c r="HN887"/>
      <c r="HO887"/>
      <c r="HP887"/>
      <c r="HQ887"/>
      <c r="HR887"/>
      <c r="HS887"/>
      <c r="HT887"/>
      <c r="HU887"/>
      <c r="HV887"/>
      <c r="HW887"/>
      <c r="HX887"/>
      <c r="HY887"/>
      <c r="HZ887"/>
      <c r="IA887"/>
      <c r="IB887"/>
      <c r="IC887"/>
      <c r="ID887"/>
      <c r="IE887"/>
      <c r="IF887"/>
      <c r="IG887"/>
      <c r="IH887"/>
      <c r="II887"/>
      <c r="IJ887"/>
      <c r="IK887"/>
      <c r="IL887"/>
      <c r="IM887"/>
      <c r="IN887"/>
      <c r="IO887"/>
      <c r="IP887"/>
      <c r="IQ887"/>
      <c r="IR887"/>
      <c r="IS887"/>
      <c r="IT887"/>
      <c r="IU887"/>
      <c r="IV887"/>
      <c r="IW887"/>
      <c r="IX887"/>
      <c r="IY887"/>
      <c r="IZ887"/>
      <c r="JA887"/>
      <c r="JB887"/>
      <c r="JC887"/>
      <c r="JD887"/>
      <c r="JE887"/>
      <c r="JF887"/>
      <c r="JG887"/>
      <c r="JH887"/>
      <c r="JI887"/>
      <c r="JJ887"/>
      <c r="JK887"/>
      <c r="JL887"/>
      <c r="JM887"/>
      <c r="JN887"/>
      <c r="JO887"/>
      <c r="JP887"/>
      <c r="JQ887"/>
      <c r="JR887"/>
      <c r="JS887"/>
      <c r="JT887"/>
      <c r="JU887"/>
      <c r="JV887"/>
      <c r="JW887"/>
      <c r="JX887"/>
      <c r="JY887"/>
      <c r="JZ887"/>
      <c r="KA887"/>
      <c r="KB887"/>
      <c r="KC887"/>
      <c r="KD887"/>
      <c r="KE887"/>
      <c r="KF887"/>
      <c r="KG887"/>
      <c r="KH887"/>
      <c r="KI887"/>
      <c r="KJ887"/>
      <c r="KK887"/>
      <c r="KL887"/>
      <c r="KM887"/>
      <c r="KN887"/>
      <c r="KO887"/>
      <c r="KP887"/>
      <c r="KQ887"/>
      <c r="KR887"/>
      <c r="KS887"/>
      <c r="KT887"/>
      <c r="KU887"/>
      <c r="KV887"/>
      <c r="KW887"/>
      <c r="KX887"/>
      <c r="KY887"/>
      <c r="KZ887"/>
      <c r="LA887"/>
      <c r="LB887"/>
      <c r="LC887"/>
      <c r="LD887"/>
      <c r="LE887"/>
      <c r="LF887"/>
      <c r="LG887"/>
      <c r="LH887"/>
      <c r="LI887"/>
      <c r="LJ887"/>
      <c r="LK887"/>
      <c r="LL887"/>
      <c r="LM887"/>
      <c r="LN887"/>
      <c r="LO887"/>
      <c r="LP887"/>
      <c r="LQ887"/>
      <c r="LR887"/>
      <c r="LS887"/>
      <c r="LT887"/>
      <c r="LU887"/>
      <c r="LV887"/>
      <c r="LW887"/>
      <c r="LX887"/>
      <c r="LY887"/>
      <c r="LZ887"/>
      <c r="MA887"/>
      <c r="MB887"/>
      <c r="MC887"/>
      <c r="MD887"/>
      <c r="ME887"/>
      <c r="MF887"/>
      <c r="MG887"/>
      <c r="MH887"/>
      <c r="MI887"/>
      <c r="MJ887"/>
      <c r="MK887"/>
      <c r="ML887"/>
      <c r="MM887"/>
      <c r="MN887"/>
      <c r="MO887"/>
      <c r="MP887"/>
      <c r="MQ887"/>
      <c r="MR887"/>
      <c r="MS887"/>
      <c r="MT887"/>
      <c r="MU887"/>
      <c r="MV887"/>
      <c r="MW887"/>
      <c r="MX887"/>
      <c r="MY887"/>
      <c r="MZ887"/>
      <c r="NA887"/>
      <c r="NB887"/>
      <c r="NC887"/>
      <c r="ND887"/>
      <c r="NE887"/>
      <c r="NF887"/>
      <c r="NG887"/>
      <c r="NH887"/>
      <c r="NI887"/>
      <c r="NJ887"/>
      <c r="NK887"/>
      <c r="NL887"/>
      <c r="NM887"/>
      <c r="NN887"/>
      <c r="NO887"/>
      <c r="NP887"/>
      <c r="NQ887"/>
      <c r="NR887"/>
      <c r="NS887"/>
      <c r="NT887"/>
      <c r="NU887"/>
      <c r="NV887"/>
      <c r="NW887"/>
      <c r="NX887"/>
      <c r="NY887"/>
      <c r="NZ887"/>
      <c r="OA887"/>
      <c r="OB887"/>
      <c r="OC887"/>
      <c r="OD887"/>
      <c r="OE887"/>
      <c r="OF887"/>
      <c r="OG887"/>
      <c r="OH887"/>
      <c r="OI887"/>
      <c r="OJ887"/>
      <c r="OK887"/>
      <c r="OL887"/>
      <c r="OM887"/>
      <c r="ON887"/>
      <c r="OO887"/>
      <c r="OP887"/>
      <c r="OQ887"/>
      <c r="OR887"/>
      <c r="OS887"/>
      <c r="OT887"/>
      <c r="OU887"/>
      <c r="OV887"/>
      <c r="OW887"/>
      <c r="OX887"/>
      <c r="OY887"/>
      <c r="OZ887"/>
      <c r="PA887"/>
      <c r="PB887"/>
      <c r="PC887"/>
      <c r="PD887"/>
      <c r="PE887"/>
      <c r="PF887"/>
      <c r="PG887"/>
      <c r="PH887"/>
      <c r="PI887"/>
      <c r="PJ887"/>
      <c r="PK887"/>
      <c r="PL887"/>
      <c r="PM887"/>
      <c r="PN887"/>
      <c r="PO887"/>
      <c r="PP887"/>
      <c r="PQ887"/>
      <c r="PR887"/>
      <c r="PS887"/>
      <c r="PT887"/>
      <c r="PU887"/>
      <c r="PV887"/>
      <c r="PW887"/>
      <c r="PX887"/>
      <c r="PY887"/>
      <c r="PZ887"/>
      <c r="QA887"/>
      <c r="QB887"/>
      <c r="QC887"/>
      <c r="QD887"/>
      <c r="QE887"/>
      <c r="QF887"/>
      <c r="QG887"/>
      <c r="QH887"/>
      <c r="QI887"/>
      <c r="QJ887"/>
      <c r="QK887"/>
      <c r="QL887"/>
      <c r="QM887"/>
      <c r="QN887"/>
      <c r="QO887"/>
      <c r="QP887"/>
      <c r="QQ887"/>
      <c r="QR887"/>
      <c r="QS887"/>
      <c r="QT887"/>
      <c r="QU887"/>
      <c r="QV887"/>
      <c r="QW887"/>
      <c r="QX887"/>
      <c r="QY887"/>
      <c r="QZ887"/>
      <c r="RA887"/>
      <c r="RB887"/>
      <c r="RC887"/>
      <c r="RD887"/>
      <c r="RE887"/>
      <c r="RF887"/>
      <c r="RG887"/>
      <c r="RH887"/>
      <c r="RI887"/>
      <c r="RJ887"/>
      <c r="RK887"/>
      <c r="RL887"/>
      <c r="RM887"/>
      <c r="RN887"/>
      <c r="RO887"/>
      <c r="RP887"/>
      <c r="RQ887"/>
      <c r="RR887"/>
      <c r="RS887"/>
      <c r="RT887"/>
      <c r="RU887"/>
      <c r="RV887"/>
      <c r="RW887"/>
      <c r="RX887"/>
      <c r="RY887"/>
      <c r="RZ887"/>
      <c r="SA887"/>
      <c r="SB887"/>
      <c r="SC887"/>
      <c r="SD887"/>
      <c r="SE887"/>
      <c r="SF887"/>
      <c r="SG887"/>
      <c r="SH887"/>
      <c r="SI887"/>
      <c r="SJ887"/>
      <c r="SK887"/>
      <c r="SL887"/>
      <c r="SM887"/>
      <c r="SN887"/>
      <c r="SO887"/>
      <c r="SP887"/>
    </row>
    <row r="888" spans="1:510" ht="16.5" customHeight="1" x14ac:dyDescent="0.2">
      <c r="A888" s="20">
        <v>280</v>
      </c>
      <c r="B888" s="20" t="s">
        <v>62</v>
      </c>
      <c r="C888" s="20" t="s">
        <v>915</v>
      </c>
      <c r="D888" s="20" t="s">
        <v>38</v>
      </c>
      <c r="E888" s="20" t="s">
        <v>1340</v>
      </c>
      <c r="F888" s="22" t="s">
        <v>939</v>
      </c>
      <c r="G888" s="20" t="s">
        <v>25</v>
      </c>
      <c r="H888" s="20" t="s">
        <v>26</v>
      </c>
      <c r="I888" s="20" t="s">
        <v>81</v>
      </c>
      <c r="J888" s="22" t="s">
        <v>915</v>
      </c>
      <c r="K888" s="20"/>
      <c r="L888" s="20"/>
      <c r="M888" s="20"/>
      <c r="N888" s="20"/>
      <c r="O888" s="23"/>
      <c r="P888" s="23">
        <v>2897400</v>
      </c>
      <c r="Q888" s="24">
        <v>1</v>
      </c>
      <c r="R888" s="25">
        <v>45901</v>
      </c>
      <c r="S888" s="20" t="s">
        <v>83</v>
      </c>
      <c r="T888" s="26">
        <f t="shared" si="15"/>
        <v>2897400</v>
      </c>
      <c r="U888" s="27" t="s">
        <v>100</v>
      </c>
      <c r="V888" s="27" t="s">
        <v>100</v>
      </c>
      <c r="W888"/>
      <c r="X888"/>
      <c r="Y888"/>
      <c r="Z888"/>
      <c r="AA888"/>
      <c r="AB888"/>
      <c r="AC888"/>
      <c r="AD888"/>
      <c r="AE888"/>
      <c r="AF888"/>
      <c r="AG888"/>
      <c r="AH888"/>
      <c r="AI888"/>
      <c r="AJ888"/>
      <c r="AK888"/>
      <c r="AL888"/>
      <c r="AM888"/>
      <c r="AN888"/>
      <c r="AO888"/>
      <c r="AP888"/>
      <c r="AQ888"/>
      <c r="AR888"/>
      <c r="AS888"/>
      <c r="AT888"/>
      <c r="AU888"/>
      <c r="AV888"/>
      <c r="AW888"/>
      <c r="AX888"/>
      <c r="AY888"/>
      <c r="AZ888"/>
      <c r="BA888"/>
      <c r="BB888"/>
      <c r="BC888"/>
      <c r="BD888"/>
      <c r="BE888"/>
      <c r="BF888"/>
      <c r="BG888"/>
      <c r="BH888"/>
      <c r="BI888"/>
      <c r="BJ888"/>
      <c r="BK888"/>
      <c r="BL888"/>
      <c r="BM888"/>
      <c r="BN888"/>
      <c r="BO888"/>
      <c r="BP888"/>
      <c r="BQ888"/>
      <c r="BR888"/>
      <c r="BS888"/>
      <c r="BT888"/>
      <c r="BU888"/>
      <c r="BV888"/>
      <c r="BW888"/>
      <c r="BX888"/>
      <c r="BY888"/>
      <c r="BZ888"/>
      <c r="CA888"/>
      <c r="CB888"/>
      <c r="CC888"/>
      <c r="CD888"/>
      <c r="CE888"/>
      <c r="CF888"/>
      <c r="CG888"/>
      <c r="CH888"/>
      <c r="CI888"/>
      <c r="CJ888"/>
      <c r="CK888"/>
      <c r="CL888"/>
      <c r="CM888"/>
      <c r="CN888"/>
      <c r="CO888"/>
      <c r="CP888"/>
      <c r="CQ888"/>
      <c r="CR888"/>
      <c r="CS888"/>
      <c r="CT888"/>
      <c r="CU888"/>
      <c r="CV888"/>
      <c r="CW888"/>
      <c r="CX888"/>
      <c r="CY888"/>
      <c r="CZ888"/>
      <c r="DA888"/>
      <c r="DB888"/>
      <c r="DC888"/>
      <c r="DD888"/>
      <c r="DE888"/>
      <c r="DF888"/>
      <c r="DG888"/>
      <c r="DH888"/>
      <c r="DI888"/>
      <c r="DJ888"/>
      <c r="DK888"/>
      <c r="DL888"/>
      <c r="DM888"/>
      <c r="DN888"/>
      <c r="DO888"/>
      <c r="DP888"/>
      <c r="DQ888"/>
      <c r="DR888"/>
      <c r="DS888"/>
      <c r="DT888"/>
      <c r="DU888"/>
      <c r="DV888"/>
      <c r="DW888"/>
      <c r="DX888"/>
      <c r="DY888"/>
      <c r="DZ888"/>
      <c r="EA888"/>
      <c r="EB888"/>
      <c r="EC888"/>
      <c r="ED888"/>
      <c r="EE888"/>
      <c r="EF888"/>
      <c r="EG888"/>
      <c r="EH888"/>
      <c r="EI888"/>
      <c r="EJ888"/>
      <c r="EK888"/>
      <c r="EL888"/>
      <c r="EM888"/>
      <c r="EN888"/>
      <c r="EO888"/>
      <c r="EP888"/>
      <c r="EQ888"/>
      <c r="ER888"/>
      <c r="ES888"/>
      <c r="ET888"/>
      <c r="EU888"/>
      <c r="EV888"/>
      <c r="EW888"/>
      <c r="EX888"/>
      <c r="EY888"/>
      <c r="EZ888"/>
      <c r="FA888"/>
      <c r="FB888"/>
      <c r="FC888"/>
      <c r="FD888"/>
      <c r="FE888"/>
      <c r="FF888"/>
      <c r="FG888"/>
      <c r="FH888"/>
      <c r="FI888"/>
      <c r="FJ888"/>
      <c r="FK888"/>
      <c r="FL888"/>
      <c r="FM888"/>
      <c r="FN888"/>
      <c r="FO888"/>
      <c r="FP888"/>
      <c r="FQ888"/>
      <c r="FR888"/>
      <c r="FS888"/>
      <c r="FT888"/>
      <c r="FU888"/>
      <c r="FV888"/>
      <c r="FW888"/>
      <c r="FX888"/>
      <c r="FY888"/>
      <c r="FZ888"/>
      <c r="GA888"/>
      <c r="GB888"/>
      <c r="GC888"/>
      <c r="GD888"/>
      <c r="GE888"/>
      <c r="GF888"/>
      <c r="GG888"/>
      <c r="GH888"/>
      <c r="GI888"/>
      <c r="GJ888"/>
      <c r="GK888"/>
      <c r="GL888"/>
      <c r="GM888"/>
      <c r="GN888"/>
      <c r="GO888"/>
      <c r="GP888"/>
      <c r="GQ888"/>
      <c r="GR888"/>
      <c r="GS888"/>
      <c r="GT888"/>
      <c r="GU888"/>
      <c r="GV888"/>
      <c r="GW888"/>
      <c r="GX888"/>
      <c r="GY888"/>
      <c r="GZ888"/>
      <c r="HA888"/>
      <c r="HB888"/>
      <c r="HC888"/>
      <c r="HD888"/>
      <c r="HE888"/>
      <c r="HF888"/>
      <c r="HG888"/>
      <c r="HH888"/>
      <c r="HI888"/>
      <c r="HJ888"/>
      <c r="HK888"/>
      <c r="HL888"/>
      <c r="HM888"/>
      <c r="HN888"/>
      <c r="HO888"/>
      <c r="HP888"/>
      <c r="HQ888"/>
      <c r="HR888"/>
      <c r="HS888"/>
      <c r="HT888"/>
      <c r="HU888"/>
      <c r="HV888"/>
      <c r="HW888"/>
      <c r="HX888"/>
      <c r="HY888"/>
      <c r="HZ888"/>
      <c r="IA888"/>
      <c r="IB888"/>
      <c r="IC888"/>
      <c r="ID888"/>
      <c r="IE888"/>
      <c r="IF888"/>
      <c r="IG888"/>
      <c r="IH888"/>
      <c r="II888"/>
      <c r="IJ888"/>
      <c r="IK888"/>
      <c r="IL888"/>
      <c r="IM888"/>
      <c r="IN888"/>
      <c r="IO888"/>
      <c r="IP888"/>
      <c r="IQ888"/>
      <c r="IR888"/>
      <c r="IS888"/>
      <c r="IT888"/>
      <c r="IU888"/>
      <c r="IV888"/>
      <c r="IW888"/>
      <c r="IX888"/>
      <c r="IY888"/>
      <c r="IZ888"/>
      <c r="JA888"/>
      <c r="JB888"/>
      <c r="JC888"/>
      <c r="JD888"/>
      <c r="JE888"/>
      <c r="JF888"/>
      <c r="JG888"/>
      <c r="JH888"/>
      <c r="JI888"/>
      <c r="JJ888"/>
      <c r="JK888"/>
      <c r="JL888"/>
      <c r="JM888"/>
      <c r="JN888"/>
      <c r="JO888"/>
      <c r="JP888"/>
      <c r="JQ888"/>
      <c r="JR888"/>
      <c r="JS888"/>
      <c r="JT888"/>
      <c r="JU888"/>
      <c r="JV888"/>
      <c r="JW888"/>
      <c r="JX888"/>
      <c r="JY888"/>
      <c r="JZ888"/>
      <c r="KA888"/>
      <c r="KB888"/>
      <c r="KC888"/>
      <c r="KD888"/>
      <c r="KE888"/>
      <c r="KF888"/>
      <c r="KG888"/>
      <c r="KH888"/>
      <c r="KI888"/>
      <c r="KJ888"/>
      <c r="KK888"/>
      <c r="KL888"/>
      <c r="KM888"/>
      <c r="KN888"/>
      <c r="KO888"/>
      <c r="KP888"/>
      <c r="KQ888"/>
      <c r="KR888"/>
      <c r="KS888"/>
      <c r="KT888"/>
      <c r="KU888"/>
      <c r="KV888"/>
      <c r="KW888"/>
      <c r="KX888"/>
      <c r="KY888"/>
      <c r="KZ888"/>
      <c r="LA888"/>
      <c r="LB888"/>
      <c r="LC888"/>
      <c r="LD888"/>
      <c r="LE888"/>
      <c r="LF888"/>
      <c r="LG888"/>
      <c r="LH888"/>
      <c r="LI888"/>
      <c r="LJ888"/>
      <c r="LK888"/>
      <c r="LL888"/>
      <c r="LM888"/>
      <c r="LN888"/>
      <c r="LO888"/>
      <c r="LP888"/>
      <c r="LQ888"/>
      <c r="LR888"/>
      <c r="LS888"/>
      <c r="LT888"/>
      <c r="LU888"/>
      <c r="LV888"/>
      <c r="LW888"/>
      <c r="LX888"/>
      <c r="LY888"/>
      <c r="LZ888"/>
      <c r="MA888"/>
      <c r="MB888"/>
      <c r="MC888"/>
      <c r="MD888"/>
      <c r="ME888"/>
      <c r="MF888"/>
      <c r="MG888"/>
      <c r="MH888"/>
      <c r="MI888"/>
      <c r="MJ888"/>
      <c r="MK888"/>
      <c r="ML888"/>
      <c r="MM888"/>
      <c r="MN888"/>
      <c r="MO888"/>
      <c r="MP888"/>
      <c r="MQ888"/>
      <c r="MR888"/>
      <c r="MS888"/>
      <c r="MT888"/>
      <c r="MU888"/>
      <c r="MV888"/>
      <c r="MW888"/>
      <c r="MX888"/>
      <c r="MY888"/>
      <c r="MZ888"/>
      <c r="NA888"/>
      <c r="NB888"/>
      <c r="NC888"/>
      <c r="ND888"/>
      <c r="NE888"/>
      <c r="NF888"/>
      <c r="NG888"/>
      <c r="NH888"/>
      <c r="NI888"/>
      <c r="NJ888"/>
      <c r="NK888"/>
      <c r="NL888"/>
      <c r="NM888"/>
      <c r="NN888"/>
      <c r="NO888"/>
      <c r="NP888"/>
      <c r="NQ888"/>
      <c r="NR888"/>
      <c r="NS888"/>
      <c r="NT888"/>
      <c r="NU888"/>
      <c r="NV888"/>
      <c r="NW888"/>
      <c r="NX888"/>
      <c r="NY888"/>
      <c r="NZ888"/>
      <c r="OA888"/>
      <c r="OB888"/>
      <c r="OC888"/>
      <c r="OD888"/>
      <c r="OE888"/>
      <c r="OF888"/>
      <c r="OG888"/>
      <c r="OH888"/>
      <c r="OI888"/>
      <c r="OJ888"/>
      <c r="OK888"/>
      <c r="OL888"/>
      <c r="OM888"/>
      <c r="ON888"/>
      <c r="OO888"/>
      <c r="OP888"/>
      <c r="OQ888"/>
      <c r="OR888"/>
      <c r="OS888"/>
      <c r="OT888"/>
      <c r="OU888"/>
      <c r="OV888"/>
      <c r="OW888"/>
      <c r="OX888"/>
      <c r="OY888"/>
      <c r="OZ888"/>
      <c r="PA888"/>
      <c r="PB888"/>
      <c r="PC888"/>
      <c r="PD888"/>
      <c r="PE888"/>
      <c r="PF888"/>
      <c r="PG888"/>
      <c r="PH888"/>
      <c r="PI888"/>
      <c r="PJ888"/>
      <c r="PK888"/>
      <c r="PL888"/>
      <c r="PM888"/>
      <c r="PN888"/>
      <c r="PO888"/>
      <c r="PP888"/>
      <c r="PQ888"/>
      <c r="PR888"/>
      <c r="PS888"/>
      <c r="PT888"/>
      <c r="PU888"/>
      <c r="PV888"/>
      <c r="PW888"/>
      <c r="PX888"/>
      <c r="PY888"/>
      <c r="PZ888"/>
      <c r="QA888"/>
      <c r="QB888"/>
      <c r="QC888"/>
      <c r="QD888"/>
      <c r="QE888"/>
      <c r="QF888"/>
      <c r="QG888"/>
      <c r="QH888"/>
      <c r="QI888"/>
      <c r="QJ888"/>
      <c r="QK888"/>
      <c r="QL888"/>
      <c r="QM888"/>
      <c r="QN888"/>
      <c r="QO888"/>
      <c r="QP888"/>
      <c r="QQ888"/>
      <c r="QR888"/>
      <c r="QS888"/>
      <c r="QT888"/>
      <c r="QU888"/>
      <c r="QV888"/>
      <c r="QW888"/>
      <c r="QX888"/>
      <c r="QY888"/>
      <c r="QZ888"/>
      <c r="RA888"/>
      <c r="RB888"/>
      <c r="RC888"/>
      <c r="RD888"/>
      <c r="RE888"/>
      <c r="RF888"/>
      <c r="RG888"/>
      <c r="RH888"/>
      <c r="RI888"/>
      <c r="RJ888"/>
      <c r="RK888"/>
      <c r="RL888"/>
      <c r="RM888"/>
      <c r="RN888"/>
      <c r="RO888"/>
      <c r="RP888"/>
      <c r="RQ888"/>
      <c r="RR888"/>
      <c r="RS888"/>
      <c r="RT888"/>
      <c r="RU888"/>
      <c r="RV888"/>
      <c r="RW888"/>
      <c r="RX888"/>
      <c r="RY888"/>
      <c r="RZ888"/>
      <c r="SA888"/>
      <c r="SB888"/>
      <c r="SC888"/>
      <c r="SD888"/>
      <c r="SE888"/>
      <c r="SF888"/>
      <c r="SG888"/>
      <c r="SH888"/>
      <c r="SI888"/>
      <c r="SJ888"/>
      <c r="SK888"/>
      <c r="SL888"/>
      <c r="SM888"/>
      <c r="SN888"/>
      <c r="SO888"/>
      <c r="SP888"/>
    </row>
    <row r="889" spans="1:510" ht="16.5" customHeight="1" x14ac:dyDescent="0.2">
      <c r="A889" s="20">
        <v>281</v>
      </c>
      <c r="B889" s="20" t="s">
        <v>62</v>
      </c>
      <c r="C889" s="20" t="s">
        <v>915</v>
      </c>
      <c r="D889" s="20" t="s">
        <v>38</v>
      </c>
      <c r="E889" s="20" t="s">
        <v>1340</v>
      </c>
      <c r="F889" s="22" t="s">
        <v>939</v>
      </c>
      <c r="G889" s="20" t="s">
        <v>25</v>
      </c>
      <c r="H889" s="20" t="s">
        <v>26</v>
      </c>
      <c r="I889" s="20" t="s">
        <v>81</v>
      </c>
      <c r="J889" s="22" t="s">
        <v>915</v>
      </c>
      <c r="K889" s="20"/>
      <c r="L889" s="20"/>
      <c r="M889" s="20"/>
      <c r="N889" s="20"/>
      <c r="O889" s="23"/>
      <c r="P889" s="23">
        <v>2897400</v>
      </c>
      <c r="Q889" s="24">
        <v>1</v>
      </c>
      <c r="R889" s="25">
        <v>45931</v>
      </c>
      <c r="S889" s="20" t="s">
        <v>83</v>
      </c>
      <c r="T889" s="26">
        <f t="shared" si="15"/>
        <v>2897400</v>
      </c>
      <c r="U889" s="27" t="s">
        <v>100</v>
      </c>
      <c r="V889" s="27" t="s">
        <v>100</v>
      </c>
      <c r="W889"/>
      <c r="X889"/>
      <c r="Y889"/>
      <c r="Z889"/>
      <c r="AA889"/>
      <c r="AB889"/>
      <c r="AC889"/>
      <c r="AD889"/>
      <c r="AE889"/>
      <c r="AF889"/>
      <c r="AG889"/>
      <c r="AH889"/>
      <c r="AI889"/>
      <c r="AJ889"/>
      <c r="AK889"/>
      <c r="AL889"/>
      <c r="AM889"/>
      <c r="AN889"/>
      <c r="AO889"/>
      <c r="AP889"/>
      <c r="AQ889"/>
      <c r="AR889"/>
      <c r="AS889"/>
      <c r="AT889"/>
      <c r="AU889"/>
      <c r="AV889"/>
      <c r="AW889"/>
      <c r="AX889"/>
      <c r="AY889"/>
      <c r="AZ889"/>
      <c r="BA889"/>
      <c r="BB889"/>
      <c r="BC889"/>
      <c r="BD889"/>
      <c r="BE889"/>
      <c r="BF889"/>
      <c r="BG889"/>
      <c r="BH889"/>
      <c r="BI889"/>
      <c r="BJ889"/>
      <c r="BK889"/>
      <c r="BL889"/>
      <c r="BM889"/>
      <c r="BN889"/>
      <c r="BO889"/>
      <c r="BP889"/>
      <c r="BQ889"/>
      <c r="BR889"/>
      <c r="BS889"/>
      <c r="BT889"/>
      <c r="BU889"/>
      <c r="BV889"/>
      <c r="BW889"/>
      <c r="BX889"/>
      <c r="BY889"/>
      <c r="BZ889"/>
      <c r="CA889"/>
      <c r="CB889"/>
      <c r="CC889"/>
      <c r="CD889"/>
      <c r="CE889"/>
      <c r="CF889"/>
      <c r="CG889"/>
      <c r="CH889"/>
      <c r="CI889"/>
      <c r="CJ889"/>
      <c r="CK889"/>
      <c r="CL889"/>
      <c r="CM889"/>
      <c r="CN889"/>
      <c r="CO889"/>
      <c r="CP889"/>
      <c r="CQ889"/>
      <c r="CR889"/>
      <c r="CS889"/>
      <c r="CT889"/>
      <c r="CU889"/>
      <c r="CV889"/>
      <c r="CW889"/>
      <c r="CX889"/>
      <c r="CY889"/>
      <c r="CZ889"/>
      <c r="DA889"/>
      <c r="DB889"/>
      <c r="DC889"/>
      <c r="DD889"/>
      <c r="DE889"/>
      <c r="DF889"/>
      <c r="DG889"/>
      <c r="DH889"/>
      <c r="DI889"/>
      <c r="DJ889"/>
      <c r="DK889"/>
      <c r="DL889"/>
      <c r="DM889"/>
      <c r="DN889"/>
      <c r="DO889"/>
      <c r="DP889"/>
      <c r="DQ889"/>
      <c r="DR889"/>
      <c r="DS889"/>
      <c r="DT889"/>
      <c r="DU889"/>
      <c r="DV889"/>
      <c r="DW889"/>
      <c r="DX889"/>
      <c r="DY889"/>
      <c r="DZ889"/>
      <c r="EA889"/>
      <c r="EB889"/>
      <c r="EC889"/>
      <c r="ED889"/>
      <c r="EE889"/>
      <c r="EF889"/>
      <c r="EG889"/>
      <c r="EH889"/>
      <c r="EI889"/>
      <c r="EJ889"/>
      <c r="EK889"/>
      <c r="EL889"/>
      <c r="EM889"/>
      <c r="EN889"/>
      <c r="EO889"/>
      <c r="EP889"/>
      <c r="EQ889"/>
      <c r="ER889"/>
      <c r="ES889"/>
      <c r="ET889"/>
      <c r="EU889"/>
      <c r="EV889"/>
      <c r="EW889"/>
      <c r="EX889"/>
      <c r="EY889"/>
      <c r="EZ889"/>
      <c r="FA889"/>
      <c r="FB889"/>
      <c r="FC889"/>
      <c r="FD889"/>
      <c r="FE889"/>
      <c r="FF889"/>
      <c r="FG889"/>
      <c r="FH889"/>
      <c r="FI889"/>
      <c r="FJ889"/>
      <c r="FK889"/>
      <c r="FL889"/>
      <c r="FM889"/>
      <c r="FN889"/>
      <c r="FO889"/>
      <c r="FP889"/>
      <c r="FQ889"/>
      <c r="FR889"/>
      <c r="FS889"/>
      <c r="FT889"/>
      <c r="FU889"/>
      <c r="FV889"/>
      <c r="FW889"/>
      <c r="FX889"/>
      <c r="FY889"/>
      <c r="FZ889"/>
      <c r="GA889"/>
      <c r="GB889"/>
      <c r="GC889"/>
      <c r="GD889"/>
      <c r="GE889"/>
      <c r="GF889"/>
      <c r="GG889"/>
      <c r="GH889"/>
      <c r="GI889"/>
      <c r="GJ889"/>
      <c r="GK889"/>
      <c r="GL889"/>
      <c r="GM889"/>
      <c r="GN889"/>
      <c r="GO889"/>
      <c r="GP889"/>
      <c r="GQ889"/>
      <c r="GR889"/>
      <c r="GS889"/>
      <c r="GT889"/>
      <c r="GU889"/>
      <c r="GV889"/>
      <c r="GW889"/>
      <c r="GX889"/>
      <c r="GY889"/>
      <c r="GZ889"/>
      <c r="HA889"/>
      <c r="HB889"/>
      <c r="HC889"/>
      <c r="HD889"/>
      <c r="HE889"/>
      <c r="HF889"/>
      <c r="HG889"/>
      <c r="HH889"/>
      <c r="HI889"/>
      <c r="HJ889"/>
      <c r="HK889"/>
      <c r="HL889"/>
      <c r="HM889"/>
      <c r="HN889"/>
      <c r="HO889"/>
      <c r="HP889"/>
      <c r="HQ889"/>
      <c r="HR889"/>
      <c r="HS889"/>
      <c r="HT889"/>
      <c r="HU889"/>
      <c r="HV889"/>
      <c r="HW889"/>
      <c r="HX889"/>
      <c r="HY889"/>
      <c r="HZ889"/>
      <c r="IA889"/>
      <c r="IB889"/>
      <c r="IC889"/>
      <c r="ID889"/>
      <c r="IE889"/>
      <c r="IF889"/>
      <c r="IG889"/>
      <c r="IH889"/>
      <c r="II889"/>
      <c r="IJ889"/>
      <c r="IK889"/>
      <c r="IL889"/>
      <c r="IM889"/>
      <c r="IN889"/>
      <c r="IO889"/>
      <c r="IP889"/>
      <c r="IQ889"/>
      <c r="IR889"/>
      <c r="IS889"/>
      <c r="IT889"/>
      <c r="IU889"/>
      <c r="IV889"/>
      <c r="IW889"/>
      <c r="IX889"/>
      <c r="IY889"/>
      <c r="IZ889"/>
      <c r="JA889"/>
      <c r="JB889"/>
      <c r="JC889"/>
      <c r="JD889"/>
      <c r="JE889"/>
      <c r="JF889"/>
      <c r="JG889"/>
      <c r="JH889"/>
      <c r="JI889"/>
      <c r="JJ889"/>
      <c r="JK889"/>
      <c r="JL889"/>
      <c r="JM889"/>
      <c r="JN889"/>
      <c r="JO889"/>
      <c r="JP889"/>
      <c r="JQ889"/>
      <c r="JR889"/>
      <c r="JS889"/>
      <c r="JT889"/>
      <c r="JU889"/>
      <c r="JV889"/>
      <c r="JW889"/>
      <c r="JX889"/>
      <c r="JY889"/>
      <c r="JZ889"/>
      <c r="KA889"/>
      <c r="KB889"/>
      <c r="KC889"/>
      <c r="KD889"/>
      <c r="KE889"/>
      <c r="KF889"/>
      <c r="KG889"/>
      <c r="KH889"/>
      <c r="KI889"/>
      <c r="KJ889"/>
      <c r="KK889"/>
      <c r="KL889"/>
      <c r="KM889"/>
      <c r="KN889"/>
      <c r="KO889"/>
      <c r="KP889"/>
      <c r="KQ889"/>
      <c r="KR889"/>
      <c r="KS889"/>
      <c r="KT889"/>
      <c r="KU889"/>
      <c r="KV889"/>
      <c r="KW889"/>
      <c r="KX889"/>
      <c r="KY889"/>
      <c r="KZ889"/>
      <c r="LA889"/>
      <c r="LB889"/>
      <c r="LC889"/>
      <c r="LD889"/>
      <c r="LE889"/>
      <c r="LF889"/>
      <c r="LG889"/>
      <c r="LH889"/>
      <c r="LI889"/>
      <c r="LJ889"/>
      <c r="LK889"/>
      <c r="LL889"/>
      <c r="LM889"/>
      <c r="LN889"/>
      <c r="LO889"/>
      <c r="LP889"/>
      <c r="LQ889"/>
      <c r="LR889"/>
      <c r="LS889"/>
      <c r="LT889"/>
      <c r="LU889"/>
      <c r="LV889"/>
      <c r="LW889"/>
      <c r="LX889"/>
      <c r="LY889"/>
      <c r="LZ889"/>
      <c r="MA889"/>
      <c r="MB889"/>
      <c r="MC889"/>
      <c r="MD889"/>
      <c r="ME889"/>
      <c r="MF889"/>
      <c r="MG889"/>
      <c r="MH889"/>
      <c r="MI889"/>
      <c r="MJ889"/>
      <c r="MK889"/>
      <c r="ML889"/>
      <c r="MM889"/>
      <c r="MN889"/>
      <c r="MO889"/>
      <c r="MP889"/>
      <c r="MQ889"/>
      <c r="MR889"/>
      <c r="MS889"/>
      <c r="MT889"/>
      <c r="MU889"/>
      <c r="MV889"/>
      <c r="MW889"/>
      <c r="MX889"/>
      <c r="MY889"/>
      <c r="MZ889"/>
      <c r="NA889"/>
      <c r="NB889"/>
      <c r="NC889"/>
      <c r="ND889"/>
      <c r="NE889"/>
      <c r="NF889"/>
      <c r="NG889"/>
      <c r="NH889"/>
      <c r="NI889"/>
      <c r="NJ889"/>
      <c r="NK889"/>
      <c r="NL889"/>
      <c r="NM889"/>
      <c r="NN889"/>
      <c r="NO889"/>
      <c r="NP889"/>
      <c r="NQ889"/>
      <c r="NR889"/>
      <c r="NS889"/>
      <c r="NT889"/>
      <c r="NU889"/>
      <c r="NV889"/>
      <c r="NW889"/>
      <c r="NX889"/>
      <c r="NY889"/>
      <c r="NZ889"/>
      <c r="OA889"/>
      <c r="OB889"/>
      <c r="OC889"/>
      <c r="OD889"/>
      <c r="OE889"/>
      <c r="OF889"/>
      <c r="OG889"/>
      <c r="OH889"/>
      <c r="OI889"/>
      <c r="OJ889"/>
      <c r="OK889"/>
      <c r="OL889"/>
      <c r="OM889"/>
      <c r="ON889"/>
      <c r="OO889"/>
      <c r="OP889"/>
      <c r="OQ889"/>
      <c r="OR889"/>
      <c r="OS889"/>
      <c r="OT889"/>
      <c r="OU889"/>
      <c r="OV889"/>
      <c r="OW889"/>
      <c r="OX889"/>
      <c r="OY889"/>
      <c r="OZ889"/>
      <c r="PA889"/>
      <c r="PB889"/>
      <c r="PC889"/>
      <c r="PD889"/>
      <c r="PE889"/>
      <c r="PF889"/>
      <c r="PG889"/>
      <c r="PH889"/>
      <c r="PI889"/>
      <c r="PJ889"/>
      <c r="PK889"/>
      <c r="PL889"/>
      <c r="PM889"/>
      <c r="PN889"/>
      <c r="PO889"/>
      <c r="PP889"/>
      <c r="PQ889"/>
      <c r="PR889"/>
      <c r="PS889"/>
      <c r="PT889"/>
      <c r="PU889"/>
      <c r="PV889"/>
      <c r="PW889"/>
      <c r="PX889"/>
      <c r="PY889"/>
      <c r="PZ889"/>
      <c r="QA889"/>
      <c r="QB889"/>
      <c r="QC889"/>
      <c r="QD889"/>
      <c r="QE889"/>
      <c r="QF889"/>
      <c r="QG889"/>
      <c r="QH889"/>
      <c r="QI889"/>
      <c r="QJ889"/>
      <c r="QK889"/>
      <c r="QL889"/>
      <c r="QM889"/>
      <c r="QN889"/>
      <c r="QO889"/>
      <c r="QP889"/>
      <c r="QQ889"/>
      <c r="QR889"/>
      <c r="QS889"/>
      <c r="QT889"/>
      <c r="QU889"/>
      <c r="QV889"/>
      <c r="QW889"/>
      <c r="QX889"/>
      <c r="QY889"/>
      <c r="QZ889"/>
      <c r="RA889"/>
      <c r="RB889"/>
      <c r="RC889"/>
      <c r="RD889"/>
      <c r="RE889"/>
      <c r="RF889"/>
      <c r="RG889"/>
      <c r="RH889"/>
      <c r="RI889"/>
      <c r="RJ889"/>
      <c r="RK889"/>
      <c r="RL889"/>
      <c r="RM889"/>
      <c r="RN889"/>
      <c r="RO889"/>
      <c r="RP889"/>
      <c r="RQ889"/>
      <c r="RR889"/>
      <c r="RS889"/>
      <c r="RT889"/>
      <c r="RU889"/>
      <c r="RV889"/>
      <c r="RW889"/>
      <c r="RX889"/>
      <c r="RY889"/>
      <c r="RZ889"/>
      <c r="SA889"/>
      <c r="SB889"/>
      <c r="SC889"/>
      <c r="SD889"/>
      <c r="SE889"/>
      <c r="SF889"/>
      <c r="SG889"/>
      <c r="SH889"/>
      <c r="SI889"/>
      <c r="SJ889"/>
      <c r="SK889"/>
      <c r="SL889"/>
      <c r="SM889"/>
      <c r="SN889"/>
      <c r="SO889"/>
      <c r="SP889"/>
    </row>
    <row r="890" spans="1:510" ht="16.5" customHeight="1" x14ac:dyDescent="0.2">
      <c r="A890" s="20">
        <v>282</v>
      </c>
      <c r="B890" s="20" t="s">
        <v>62</v>
      </c>
      <c r="C890" s="20" t="s">
        <v>915</v>
      </c>
      <c r="D890" s="20" t="s">
        <v>38</v>
      </c>
      <c r="E890" s="20" t="s">
        <v>1340</v>
      </c>
      <c r="F890" s="22" t="s">
        <v>939</v>
      </c>
      <c r="G890" s="20" t="s">
        <v>25</v>
      </c>
      <c r="H890" s="20" t="s">
        <v>26</v>
      </c>
      <c r="I890" s="20" t="s">
        <v>81</v>
      </c>
      <c r="J890" s="22" t="s">
        <v>915</v>
      </c>
      <c r="K890" s="20"/>
      <c r="L890" s="20"/>
      <c r="M890" s="20"/>
      <c r="N890" s="20"/>
      <c r="O890" s="23"/>
      <c r="P890" s="23">
        <v>2897400</v>
      </c>
      <c r="Q890" s="24">
        <v>1</v>
      </c>
      <c r="R890" s="25">
        <v>45962</v>
      </c>
      <c r="S890" s="20" t="s">
        <v>83</v>
      </c>
      <c r="T890" s="26">
        <f t="shared" si="15"/>
        <v>2897400</v>
      </c>
      <c r="U890" s="27" t="s">
        <v>100</v>
      </c>
      <c r="V890" s="27" t="s">
        <v>100</v>
      </c>
      <c r="W890"/>
      <c r="X890"/>
      <c r="Y890"/>
      <c r="Z890"/>
      <c r="AA890"/>
      <c r="AB890"/>
      <c r="AC890"/>
      <c r="AD890"/>
      <c r="AE890"/>
      <c r="AF890"/>
      <c r="AG890"/>
      <c r="AH890"/>
      <c r="AI890"/>
      <c r="AJ890"/>
      <c r="AK890"/>
      <c r="AL890"/>
      <c r="AM890"/>
      <c r="AN890"/>
      <c r="AO890"/>
      <c r="AP890"/>
      <c r="AQ890"/>
      <c r="AR890"/>
      <c r="AS890"/>
      <c r="AT890"/>
      <c r="AU890"/>
      <c r="AV890"/>
      <c r="AW890"/>
      <c r="AX890"/>
      <c r="AY890"/>
      <c r="AZ890"/>
      <c r="BA890"/>
      <c r="BB890"/>
      <c r="BC890"/>
      <c r="BD890"/>
      <c r="BE890"/>
      <c r="BF890"/>
      <c r="BG890"/>
      <c r="BH890"/>
      <c r="BI890"/>
      <c r="BJ890"/>
      <c r="BK890"/>
      <c r="BL890"/>
      <c r="BM890"/>
      <c r="BN890"/>
      <c r="BO890"/>
      <c r="BP890"/>
      <c r="BQ890"/>
      <c r="BR890"/>
      <c r="BS890"/>
      <c r="BT890"/>
      <c r="BU890"/>
      <c r="BV890"/>
      <c r="BW890"/>
      <c r="BX890"/>
      <c r="BY890"/>
      <c r="BZ890"/>
      <c r="CA890"/>
      <c r="CB890"/>
      <c r="CC890"/>
      <c r="CD890"/>
      <c r="CE890"/>
      <c r="CF890"/>
      <c r="CG890"/>
      <c r="CH890"/>
      <c r="CI890"/>
      <c r="CJ890"/>
      <c r="CK890"/>
      <c r="CL890"/>
      <c r="CM890"/>
      <c r="CN890"/>
      <c r="CO890"/>
      <c r="CP890"/>
      <c r="CQ890"/>
      <c r="CR890"/>
      <c r="CS890"/>
      <c r="CT890"/>
      <c r="CU890"/>
      <c r="CV890"/>
      <c r="CW890"/>
      <c r="CX890"/>
      <c r="CY890"/>
      <c r="CZ890"/>
      <c r="DA890"/>
      <c r="DB890"/>
      <c r="DC890"/>
      <c r="DD890"/>
      <c r="DE890"/>
      <c r="DF890"/>
      <c r="DG890"/>
      <c r="DH890"/>
      <c r="DI890"/>
      <c r="DJ890"/>
      <c r="DK890"/>
      <c r="DL890"/>
      <c r="DM890"/>
      <c r="DN890"/>
      <c r="DO890"/>
      <c r="DP890"/>
      <c r="DQ890"/>
      <c r="DR890"/>
      <c r="DS890"/>
      <c r="DT890"/>
      <c r="DU890"/>
      <c r="DV890"/>
      <c r="DW890"/>
      <c r="DX890"/>
      <c r="DY890"/>
      <c r="DZ890"/>
      <c r="EA890"/>
      <c r="EB890"/>
      <c r="EC890"/>
      <c r="ED890"/>
      <c r="EE890"/>
      <c r="EF890"/>
      <c r="EG890"/>
      <c r="EH890"/>
      <c r="EI890"/>
      <c r="EJ890"/>
      <c r="EK890"/>
      <c r="EL890"/>
      <c r="EM890"/>
      <c r="EN890"/>
      <c r="EO890"/>
      <c r="EP890"/>
      <c r="EQ890"/>
      <c r="ER890"/>
      <c r="ES890"/>
      <c r="ET890"/>
      <c r="EU890"/>
      <c r="EV890"/>
      <c r="EW890"/>
      <c r="EX890"/>
      <c r="EY890"/>
      <c r="EZ890"/>
      <c r="FA890"/>
      <c r="FB890"/>
      <c r="FC890"/>
      <c r="FD890"/>
      <c r="FE890"/>
      <c r="FF890"/>
      <c r="FG890"/>
      <c r="FH890"/>
      <c r="FI890"/>
      <c r="FJ890"/>
      <c r="FK890"/>
      <c r="FL890"/>
      <c r="FM890"/>
      <c r="FN890"/>
      <c r="FO890"/>
      <c r="FP890"/>
      <c r="FQ890"/>
      <c r="FR890"/>
      <c r="FS890"/>
      <c r="FT890"/>
      <c r="FU890"/>
      <c r="FV890"/>
      <c r="FW890"/>
      <c r="FX890"/>
      <c r="FY890"/>
      <c r="FZ890"/>
      <c r="GA890"/>
      <c r="GB890"/>
      <c r="GC890"/>
      <c r="GD890"/>
      <c r="GE890"/>
      <c r="GF890"/>
      <c r="GG890"/>
      <c r="GH890"/>
      <c r="GI890"/>
      <c r="GJ890"/>
      <c r="GK890"/>
      <c r="GL890"/>
      <c r="GM890"/>
      <c r="GN890"/>
      <c r="GO890"/>
      <c r="GP890"/>
      <c r="GQ890"/>
      <c r="GR890"/>
      <c r="GS890"/>
      <c r="GT890"/>
      <c r="GU890"/>
      <c r="GV890"/>
      <c r="GW890"/>
      <c r="GX890"/>
      <c r="GY890"/>
      <c r="GZ890"/>
      <c r="HA890"/>
      <c r="HB890"/>
      <c r="HC890"/>
      <c r="HD890"/>
      <c r="HE890"/>
      <c r="HF890"/>
      <c r="HG890"/>
      <c r="HH890"/>
      <c r="HI890"/>
      <c r="HJ890"/>
      <c r="HK890"/>
      <c r="HL890"/>
      <c r="HM890"/>
      <c r="HN890"/>
      <c r="HO890"/>
      <c r="HP890"/>
      <c r="HQ890"/>
      <c r="HR890"/>
      <c r="HS890"/>
      <c r="HT890"/>
      <c r="HU890"/>
      <c r="HV890"/>
      <c r="HW890"/>
      <c r="HX890"/>
      <c r="HY890"/>
      <c r="HZ890"/>
      <c r="IA890"/>
      <c r="IB890"/>
      <c r="IC890"/>
      <c r="ID890"/>
      <c r="IE890"/>
      <c r="IF890"/>
      <c r="IG890"/>
      <c r="IH890"/>
      <c r="II890"/>
      <c r="IJ890"/>
      <c r="IK890"/>
      <c r="IL890"/>
      <c r="IM890"/>
      <c r="IN890"/>
      <c r="IO890"/>
      <c r="IP890"/>
      <c r="IQ890"/>
      <c r="IR890"/>
      <c r="IS890"/>
      <c r="IT890"/>
      <c r="IU890"/>
      <c r="IV890"/>
      <c r="IW890"/>
      <c r="IX890"/>
      <c r="IY890"/>
      <c r="IZ890"/>
      <c r="JA890"/>
      <c r="JB890"/>
      <c r="JC890"/>
      <c r="JD890"/>
      <c r="JE890"/>
      <c r="JF890"/>
      <c r="JG890"/>
      <c r="JH890"/>
      <c r="JI890"/>
      <c r="JJ890"/>
      <c r="JK890"/>
      <c r="JL890"/>
      <c r="JM890"/>
      <c r="JN890"/>
      <c r="JO890"/>
      <c r="JP890"/>
      <c r="JQ890"/>
      <c r="JR890"/>
      <c r="JS890"/>
      <c r="JT890"/>
      <c r="JU890"/>
      <c r="JV890"/>
      <c r="JW890"/>
      <c r="JX890"/>
      <c r="JY890"/>
      <c r="JZ890"/>
      <c r="KA890"/>
      <c r="KB890"/>
      <c r="KC890"/>
      <c r="KD890"/>
      <c r="KE890"/>
      <c r="KF890"/>
      <c r="KG890"/>
      <c r="KH890"/>
      <c r="KI890"/>
      <c r="KJ890"/>
      <c r="KK890"/>
      <c r="KL890"/>
      <c r="KM890"/>
      <c r="KN890"/>
      <c r="KO890"/>
      <c r="KP890"/>
      <c r="KQ890"/>
      <c r="KR890"/>
      <c r="KS890"/>
      <c r="KT890"/>
      <c r="KU890"/>
      <c r="KV890"/>
      <c r="KW890"/>
      <c r="KX890"/>
      <c r="KY890"/>
      <c r="KZ890"/>
      <c r="LA890"/>
      <c r="LB890"/>
      <c r="LC890"/>
      <c r="LD890"/>
      <c r="LE890"/>
      <c r="LF890"/>
      <c r="LG890"/>
      <c r="LH890"/>
      <c r="LI890"/>
      <c r="LJ890"/>
      <c r="LK890"/>
      <c r="LL890"/>
      <c r="LM890"/>
      <c r="LN890"/>
      <c r="LO890"/>
      <c r="LP890"/>
      <c r="LQ890"/>
      <c r="LR890"/>
      <c r="LS890"/>
      <c r="LT890"/>
      <c r="LU890"/>
      <c r="LV890"/>
      <c r="LW890"/>
      <c r="LX890"/>
      <c r="LY890"/>
      <c r="LZ890"/>
      <c r="MA890"/>
      <c r="MB890"/>
      <c r="MC890"/>
      <c r="MD890"/>
      <c r="ME890"/>
      <c r="MF890"/>
      <c r="MG890"/>
      <c r="MH890"/>
      <c r="MI890"/>
      <c r="MJ890"/>
      <c r="MK890"/>
      <c r="ML890"/>
      <c r="MM890"/>
      <c r="MN890"/>
      <c r="MO890"/>
      <c r="MP890"/>
      <c r="MQ890"/>
      <c r="MR890"/>
      <c r="MS890"/>
      <c r="MT890"/>
      <c r="MU890"/>
      <c r="MV890"/>
      <c r="MW890"/>
      <c r="MX890"/>
      <c r="MY890"/>
      <c r="MZ890"/>
      <c r="NA890"/>
      <c r="NB890"/>
      <c r="NC890"/>
      <c r="ND890"/>
      <c r="NE890"/>
      <c r="NF890"/>
      <c r="NG890"/>
      <c r="NH890"/>
      <c r="NI890"/>
      <c r="NJ890"/>
      <c r="NK890"/>
      <c r="NL890"/>
      <c r="NM890"/>
      <c r="NN890"/>
      <c r="NO890"/>
      <c r="NP890"/>
      <c r="NQ890"/>
      <c r="NR890"/>
      <c r="NS890"/>
      <c r="NT890"/>
      <c r="NU890"/>
      <c r="NV890"/>
      <c r="NW890"/>
      <c r="NX890"/>
      <c r="NY890"/>
      <c r="NZ890"/>
      <c r="OA890"/>
      <c r="OB890"/>
      <c r="OC890"/>
      <c r="OD890"/>
      <c r="OE890"/>
      <c r="OF890"/>
      <c r="OG890"/>
      <c r="OH890"/>
      <c r="OI890"/>
      <c r="OJ890"/>
      <c r="OK890"/>
      <c r="OL890"/>
      <c r="OM890"/>
      <c r="ON890"/>
      <c r="OO890"/>
      <c r="OP890"/>
      <c r="OQ890"/>
      <c r="OR890"/>
      <c r="OS890"/>
      <c r="OT890"/>
      <c r="OU890"/>
      <c r="OV890"/>
      <c r="OW890"/>
      <c r="OX890"/>
      <c r="OY890"/>
      <c r="OZ890"/>
      <c r="PA890"/>
      <c r="PB890"/>
      <c r="PC890"/>
      <c r="PD890"/>
      <c r="PE890"/>
      <c r="PF890"/>
      <c r="PG890"/>
      <c r="PH890"/>
      <c r="PI890"/>
      <c r="PJ890"/>
      <c r="PK890"/>
      <c r="PL890"/>
      <c r="PM890"/>
      <c r="PN890"/>
      <c r="PO890"/>
      <c r="PP890"/>
      <c r="PQ890"/>
      <c r="PR890"/>
      <c r="PS890"/>
      <c r="PT890"/>
      <c r="PU890"/>
      <c r="PV890"/>
      <c r="PW890"/>
      <c r="PX890"/>
      <c r="PY890"/>
      <c r="PZ890"/>
      <c r="QA890"/>
      <c r="QB890"/>
      <c r="QC890"/>
      <c r="QD890"/>
      <c r="QE890"/>
      <c r="QF890"/>
      <c r="QG890"/>
      <c r="QH890"/>
      <c r="QI890"/>
      <c r="QJ890"/>
      <c r="QK890"/>
      <c r="QL890"/>
      <c r="QM890"/>
      <c r="QN890"/>
      <c r="QO890"/>
      <c r="QP890"/>
      <c r="QQ890"/>
      <c r="QR890"/>
      <c r="QS890"/>
      <c r="QT890"/>
      <c r="QU890"/>
      <c r="QV890"/>
      <c r="QW890"/>
      <c r="QX890"/>
      <c r="QY890"/>
      <c r="QZ890"/>
      <c r="RA890"/>
      <c r="RB890"/>
      <c r="RC890"/>
      <c r="RD890"/>
      <c r="RE890"/>
      <c r="RF890"/>
      <c r="RG890"/>
      <c r="RH890"/>
      <c r="RI890"/>
      <c r="RJ890"/>
      <c r="RK890"/>
      <c r="RL890"/>
      <c r="RM890"/>
      <c r="RN890"/>
      <c r="RO890"/>
      <c r="RP890"/>
      <c r="RQ890"/>
      <c r="RR890"/>
      <c r="RS890"/>
      <c r="RT890"/>
      <c r="RU890"/>
      <c r="RV890"/>
      <c r="RW890"/>
      <c r="RX890"/>
      <c r="RY890"/>
      <c r="RZ890"/>
      <c r="SA890"/>
      <c r="SB890"/>
      <c r="SC890"/>
      <c r="SD890"/>
      <c r="SE890"/>
      <c r="SF890"/>
      <c r="SG890"/>
      <c r="SH890"/>
      <c r="SI890"/>
      <c r="SJ890"/>
      <c r="SK890"/>
      <c r="SL890"/>
      <c r="SM890"/>
      <c r="SN890"/>
      <c r="SO890"/>
      <c r="SP890"/>
    </row>
    <row r="891" spans="1:510" ht="16.5" customHeight="1" x14ac:dyDescent="0.2">
      <c r="A891" s="20">
        <v>283</v>
      </c>
      <c r="B891" s="20" t="s">
        <v>62</v>
      </c>
      <c r="C891" s="20" t="s">
        <v>915</v>
      </c>
      <c r="D891" s="20" t="s">
        <v>38</v>
      </c>
      <c r="E891" s="20" t="s">
        <v>1340</v>
      </c>
      <c r="F891" s="22" t="s">
        <v>939</v>
      </c>
      <c r="G891" s="20" t="s">
        <v>25</v>
      </c>
      <c r="H891" s="20" t="s">
        <v>26</v>
      </c>
      <c r="I891" s="20" t="s">
        <v>81</v>
      </c>
      <c r="J891" s="22" t="s">
        <v>915</v>
      </c>
      <c r="K891" s="20"/>
      <c r="L891" s="20"/>
      <c r="M891" s="20"/>
      <c r="N891" s="20"/>
      <c r="O891" s="23"/>
      <c r="P891" s="23">
        <v>2897400</v>
      </c>
      <c r="Q891" s="24">
        <v>1</v>
      </c>
      <c r="R891" s="25">
        <v>45992</v>
      </c>
      <c r="S891" s="20" t="s">
        <v>83</v>
      </c>
      <c r="T891" s="26">
        <f t="shared" si="15"/>
        <v>2897400</v>
      </c>
      <c r="U891" s="27" t="s">
        <v>100</v>
      </c>
      <c r="V891" s="27" t="s">
        <v>100</v>
      </c>
      <c r="W891"/>
      <c r="X891"/>
      <c r="Y891"/>
      <c r="Z891"/>
      <c r="AA891"/>
      <c r="AB891"/>
      <c r="AC891"/>
      <c r="AD891"/>
      <c r="AE891"/>
      <c r="AF891"/>
      <c r="AG891"/>
      <c r="AH891"/>
      <c r="AI891"/>
      <c r="AJ891"/>
      <c r="AK891"/>
      <c r="AL891"/>
      <c r="AM891"/>
      <c r="AN891"/>
      <c r="AO891"/>
      <c r="AP891"/>
      <c r="AQ891"/>
      <c r="AR891"/>
      <c r="AS891"/>
      <c r="AT891"/>
      <c r="AU891"/>
      <c r="AV891"/>
      <c r="AW891"/>
      <c r="AX891"/>
      <c r="AY891"/>
      <c r="AZ891"/>
      <c r="BA891"/>
      <c r="BB891"/>
      <c r="BC891"/>
      <c r="BD891"/>
      <c r="BE891"/>
      <c r="BF891"/>
      <c r="BG891"/>
      <c r="BH891"/>
      <c r="BI891"/>
      <c r="BJ891"/>
      <c r="BK891"/>
      <c r="BL891"/>
      <c r="BM891"/>
      <c r="BN891"/>
      <c r="BO891"/>
      <c r="BP891"/>
      <c r="BQ891"/>
      <c r="BR891"/>
      <c r="BS891"/>
      <c r="BT891"/>
      <c r="BU891"/>
      <c r="BV891"/>
      <c r="BW891"/>
      <c r="BX891"/>
      <c r="BY891"/>
      <c r="BZ891"/>
      <c r="CA891"/>
      <c r="CB891"/>
      <c r="CC891"/>
      <c r="CD891"/>
      <c r="CE891"/>
      <c r="CF891"/>
      <c r="CG891"/>
      <c r="CH891"/>
      <c r="CI891"/>
      <c r="CJ891"/>
      <c r="CK891"/>
      <c r="CL891"/>
      <c r="CM891"/>
      <c r="CN891"/>
      <c r="CO891"/>
      <c r="CP891"/>
      <c r="CQ891"/>
      <c r="CR891"/>
      <c r="CS891"/>
      <c r="CT891"/>
      <c r="CU891"/>
      <c r="CV891"/>
      <c r="CW891"/>
      <c r="CX891"/>
      <c r="CY891"/>
      <c r="CZ891"/>
      <c r="DA891"/>
      <c r="DB891"/>
      <c r="DC891"/>
      <c r="DD891"/>
      <c r="DE891"/>
      <c r="DF891"/>
      <c r="DG891"/>
      <c r="DH891"/>
      <c r="DI891"/>
      <c r="DJ891"/>
      <c r="DK891"/>
      <c r="DL891"/>
      <c r="DM891"/>
      <c r="DN891"/>
      <c r="DO891"/>
      <c r="DP891"/>
      <c r="DQ891"/>
      <c r="DR891"/>
      <c r="DS891"/>
      <c r="DT891"/>
      <c r="DU891"/>
      <c r="DV891"/>
      <c r="DW891"/>
      <c r="DX891"/>
      <c r="DY891"/>
      <c r="DZ891"/>
      <c r="EA891"/>
      <c r="EB891"/>
      <c r="EC891"/>
      <c r="ED891"/>
      <c r="EE891"/>
      <c r="EF891"/>
      <c r="EG891"/>
      <c r="EH891"/>
      <c r="EI891"/>
      <c r="EJ891"/>
      <c r="EK891"/>
      <c r="EL891"/>
      <c r="EM891"/>
      <c r="EN891"/>
      <c r="EO891"/>
      <c r="EP891"/>
      <c r="EQ891"/>
      <c r="ER891"/>
      <c r="ES891"/>
      <c r="ET891"/>
      <c r="EU891"/>
      <c r="EV891"/>
      <c r="EW891"/>
      <c r="EX891"/>
      <c r="EY891"/>
      <c r="EZ891"/>
      <c r="FA891"/>
      <c r="FB891"/>
      <c r="FC891"/>
      <c r="FD891"/>
      <c r="FE891"/>
      <c r="FF891"/>
      <c r="FG891"/>
      <c r="FH891"/>
      <c r="FI891"/>
      <c r="FJ891"/>
      <c r="FK891"/>
      <c r="FL891"/>
      <c r="FM891"/>
      <c r="FN891"/>
      <c r="FO891"/>
      <c r="FP891"/>
      <c r="FQ891"/>
      <c r="FR891"/>
      <c r="FS891"/>
      <c r="FT891"/>
      <c r="FU891"/>
      <c r="FV891"/>
      <c r="FW891"/>
      <c r="FX891"/>
      <c r="FY891"/>
      <c r="FZ891"/>
      <c r="GA891"/>
      <c r="GB891"/>
      <c r="GC891"/>
      <c r="GD891"/>
      <c r="GE891"/>
      <c r="GF891"/>
      <c r="GG891"/>
      <c r="GH891"/>
      <c r="GI891"/>
      <c r="GJ891"/>
      <c r="GK891"/>
      <c r="GL891"/>
      <c r="GM891"/>
      <c r="GN891"/>
      <c r="GO891"/>
      <c r="GP891"/>
      <c r="GQ891"/>
      <c r="GR891"/>
      <c r="GS891"/>
      <c r="GT891"/>
      <c r="GU891"/>
      <c r="GV891"/>
      <c r="GW891"/>
      <c r="GX891"/>
      <c r="GY891"/>
      <c r="GZ891"/>
      <c r="HA891"/>
      <c r="HB891"/>
      <c r="HC891"/>
      <c r="HD891"/>
      <c r="HE891"/>
      <c r="HF891"/>
      <c r="HG891"/>
      <c r="HH891"/>
      <c r="HI891"/>
      <c r="HJ891"/>
      <c r="HK891"/>
      <c r="HL891"/>
      <c r="HM891"/>
      <c r="HN891"/>
      <c r="HO891"/>
      <c r="HP891"/>
      <c r="HQ891"/>
      <c r="HR891"/>
      <c r="HS891"/>
      <c r="HT891"/>
      <c r="HU891"/>
      <c r="HV891"/>
      <c r="HW891"/>
      <c r="HX891"/>
      <c r="HY891"/>
      <c r="HZ891"/>
      <c r="IA891"/>
      <c r="IB891"/>
      <c r="IC891"/>
      <c r="ID891"/>
      <c r="IE891"/>
      <c r="IF891"/>
      <c r="IG891"/>
      <c r="IH891"/>
      <c r="II891"/>
      <c r="IJ891"/>
      <c r="IK891"/>
      <c r="IL891"/>
      <c r="IM891"/>
      <c r="IN891"/>
      <c r="IO891"/>
      <c r="IP891"/>
      <c r="IQ891"/>
      <c r="IR891"/>
      <c r="IS891"/>
      <c r="IT891"/>
      <c r="IU891"/>
      <c r="IV891"/>
      <c r="IW891"/>
      <c r="IX891"/>
      <c r="IY891"/>
      <c r="IZ891"/>
      <c r="JA891"/>
      <c r="JB891"/>
      <c r="JC891"/>
      <c r="JD891"/>
      <c r="JE891"/>
      <c r="JF891"/>
      <c r="JG891"/>
      <c r="JH891"/>
      <c r="JI891"/>
      <c r="JJ891"/>
      <c r="JK891"/>
      <c r="JL891"/>
      <c r="JM891"/>
      <c r="JN891"/>
      <c r="JO891"/>
      <c r="JP891"/>
      <c r="JQ891"/>
      <c r="JR891"/>
      <c r="JS891"/>
      <c r="JT891"/>
      <c r="JU891"/>
      <c r="JV891"/>
      <c r="JW891"/>
      <c r="JX891"/>
      <c r="JY891"/>
      <c r="JZ891"/>
      <c r="KA891"/>
      <c r="KB891"/>
      <c r="KC891"/>
      <c r="KD891"/>
      <c r="KE891"/>
      <c r="KF891"/>
      <c r="KG891"/>
      <c r="KH891"/>
      <c r="KI891"/>
      <c r="KJ891"/>
      <c r="KK891"/>
      <c r="KL891"/>
      <c r="KM891"/>
      <c r="KN891"/>
      <c r="KO891"/>
      <c r="KP891"/>
      <c r="KQ891"/>
      <c r="KR891"/>
      <c r="KS891"/>
      <c r="KT891"/>
      <c r="KU891"/>
      <c r="KV891"/>
      <c r="KW891"/>
      <c r="KX891"/>
      <c r="KY891"/>
      <c r="KZ891"/>
      <c r="LA891"/>
      <c r="LB891"/>
      <c r="LC891"/>
      <c r="LD891"/>
      <c r="LE891"/>
      <c r="LF891"/>
      <c r="LG891"/>
      <c r="LH891"/>
      <c r="LI891"/>
      <c r="LJ891"/>
      <c r="LK891"/>
      <c r="LL891"/>
      <c r="LM891"/>
      <c r="LN891"/>
      <c r="LO891"/>
      <c r="LP891"/>
      <c r="LQ891"/>
      <c r="LR891"/>
      <c r="LS891"/>
      <c r="LT891"/>
      <c r="LU891"/>
      <c r="LV891"/>
      <c r="LW891"/>
      <c r="LX891"/>
      <c r="LY891"/>
      <c r="LZ891"/>
      <c r="MA891"/>
      <c r="MB891"/>
      <c r="MC891"/>
      <c r="MD891"/>
      <c r="ME891"/>
      <c r="MF891"/>
      <c r="MG891"/>
      <c r="MH891"/>
      <c r="MI891"/>
      <c r="MJ891"/>
      <c r="MK891"/>
      <c r="ML891"/>
      <c r="MM891"/>
      <c r="MN891"/>
      <c r="MO891"/>
      <c r="MP891"/>
      <c r="MQ891"/>
      <c r="MR891"/>
      <c r="MS891"/>
      <c r="MT891"/>
      <c r="MU891"/>
      <c r="MV891"/>
      <c r="MW891"/>
      <c r="MX891"/>
      <c r="MY891"/>
      <c r="MZ891"/>
      <c r="NA891"/>
      <c r="NB891"/>
      <c r="NC891"/>
      <c r="ND891"/>
      <c r="NE891"/>
      <c r="NF891"/>
      <c r="NG891"/>
      <c r="NH891"/>
      <c r="NI891"/>
      <c r="NJ891"/>
      <c r="NK891"/>
      <c r="NL891"/>
      <c r="NM891"/>
      <c r="NN891"/>
      <c r="NO891"/>
      <c r="NP891"/>
      <c r="NQ891"/>
      <c r="NR891"/>
      <c r="NS891"/>
      <c r="NT891"/>
      <c r="NU891"/>
      <c r="NV891"/>
      <c r="NW891"/>
      <c r="NX891"/>
      <c r="NY891"/>
      <c r="NZ891"/>
      <c r="OA891"/>
      <c r="OB891"/>
      <c r="OC891"/>
      <c r="OD891"/>
      <c r="OE891"/>
      <c r="OF891"/>
      <c r="OG891"/>
      <c r="OH891"/>
      <c r="OI891"/>
      <c r="OJ891"/>
      <c r="OK891"/>
      <c r="OL891"/>
      <c r="OM891"/>
      <c r="ON891"/>
      <c r="OO891"/>
      <c r="OP891"/>
      <c r="OQ891"/>
      <c r="OR891"/>
      <c r="OS891"/>
      <c r="OT891"/>
      <c r="OU891"/>
      <c r="OV891"/>
      <c r="OW891"/>
      <c r="OX891"/>
      <c r="OY891"/>
      <c r="OZ891"/>
      <c r="PA891"/>
      <c r="PB891"/>
      <c r="PC891"/>
      <c r="PD891"/>
      <c r="PE891"/>
      <c r="PF891"/>
      <c r="PG891"/>
      <c r="PH891"/>
      <c r="PI891"/>
      <c r="PJ891"/>
      <c r="PK891"/>
      <c r="PL891"/>
      <c r="PM891"/>
      <c r="PN891"/>
      <c r="PO891"/>
      <c r="PP891"/>
      <c r="PQ891"/>
      <c r="PR891"/>
      <c r="PS891"/>
      <c r="PT891"/>
      <c r="PU891"/>
      <c r="PV891"/>
      <c r="PW891"/>
      <c r="PX891"/>
      <c r="PY891"/>
      <c r="PZ891"/>
      <c r="QA891"/>
      <c r="QB891"/>
      <c r="QC891"/>
      <c r="QD891"/>
      <c r="QE891"/>
      <c r="QF891"/>
      <c r="QG891"/>
      <c r="QH891"/>
      <c r="QI891"/>
      <c r="QJ891"/>
      <c r="QK891"/>
      <c r="QL891"/>
      <c r="QM891"/>
      <c r="QN891"/>
      <c r="QO891"/>
      <c r="QP891"/>
      <c r="QQ891"/>
      <c r="QR891"/>
      <c r="QS891"/>
      <c r="QT891"/>
      <c r="QU891"/>
      <c r="QV891"/>
      <c r="QW891"/>
      <c r="QX891"/>
      <c r="QY891"/>
      <c r="QZ891"/>
      <c r="RA891"/>
      <c r="RB891"/>
      <c r="RC891"/>
      <c r="RD891"/>
      <c r="RE891"/>
      <c r="RF891"/>
      <c r="RG891"/>
      <c r="RH891"/>
      <c r="RI891"/>
      <c r="RJ891"/>
      <c r="RK891"/>
      <c r="RL891"/>
      <c r="RM891"/>
      <c r="RN891"/>
      <c r="RO891"/>
      <c r="RP891"/>
      <c r="RQ891"/>
      <c r="RR891"/>
      <c r="RS891"/>
      <c r="RT891"/>
      <c r="RU891"/>
      <c r="RV891"/>
      <c r="RW891"/>
      <c r="RX891"/>
      <c r="RY891"/>
      <c r="RZ891"/>
      <c r="SA891"/>
      <c r="SB891"/>
      <c r="SC891"/>
      <c r="SD891"/>
      <c r="SE891"/>
      <c r="SF891"/>
      <c r="SG891"/>
      <c r="SH891"/>
      <c r="SI891"/>
      <c r="SJ891"/>
      <c r="SK891"/>
      <c r="SL891"/>
      <c r="SM891"/>
      <c r="SN891"/>
      <c r="SO891"/>
      <c r="SP891"/>
    </row>
    <row r="892" spans="1:510" ht="16.5" customHeight="1" x14ac:dyDescent="0.2">
      <c r="A892" s="20">
        <v>284</v>
      </c>
      <c r="B892" s="20" t="s">
        <v>62</v>
      </c>
      <c r="C892" s="20" t="s">
        <v>915</v>
      </c>
      <c r="D892" s="20" t="s">
        <v>38</v>
      </c>
      <c r="E892" s="20" t="s">
        <v>1340</v>
      </c>
      <c r="F892" s="22" t="s">
        <v>927</v>
      </c>
      <c r="G892" s="20" t="s">
        <v>25</v>
      </c>
      <c r="H892" s="20" t="s">
        <v>26</v>
      </c>
      <c r="I892" s="20" t="s">
        <v>81</v>
      </c>
      <c r="J892" s="22" t="s">
        <v>915</v>
      </c>
      <c r="K892" s="20"/>
      <c r="L892" s="20"/>
      <c r="M892" s="20"/>
      <c r="N892" s="20"/>
      <c r="O892" s="23"/>
      <c r="P892" s="23">
        <v>1685000</v>
      </c>
      <c r="Q892" s="24">
        <v>1</v>
      </c>
      <c r="R892" s="25">
        <v>45658</v>
      </c>
      <c r="S892" s="20" t="s">
        <v>83</v>
      </c>
      <c r="T892" s="26">
        <f t="shared" si="15"/>
        <v>1685000</v>
      </c>
      <c r="U892" s="27" t="s">
        <v>100</v>
      </c>
      <c r="V892" s="27" t="s">
        <v>100</v>
      </c>
      <c r="W892"/>
      <c r="X892"/>
      <c r="Y892"/>
      <c r="Z892"/>
      <c r="AA892"/>
      <c r="AB892"/>
      <c r="AC892"/>
      <c r="AD892"/>
      <c r="AE892"/>
      <c r="AF892"/>
      <c r="AG892"/>
      <c r="AH892"/>
      <c r="AI892"/>
      <c r="AJ892"/>
      <c r="AK892"/>
      <c r="AL892"/>
      <c r="AM892"/>
      <c r="AN892"/>
      <c r="AO892"/>
      <c r="AP892"/>
      <c r="AQ892"/>
      <c r="AR892"/>
      <c r="AS892"/>
      <c r="AT892"/>
      <c r="AU892"/>
      <c r="AV892"/>
      <c r="AW892"/>
      <c r="AX892"/>
      <c r="AY892"/>
      <c r="AZ892"/>
      <c r="BA892"/>
      <c r="BB892"/>
      <c r="BC892"/>
      <c r="BD892"/>
      <c r="BE892"/>
      <c r="BF892"/>
      <c r="BG892"/>
      <c r="BH892"/>
      <c r="BI892"/>
      <c r="BJ892"/>
      <c r="BK892"/>
      <c r="BL892"/>
      <c r="BM892"/>
      <c r="BN892"/>
      <c r="BO892"/>
      <c r="BP892"/>
      <c r="BQ892"/>
      <c r="BR892"/>
      <c r="BS892"/>
      <c r="BT892"/>
      <c r="BU892"/>
      <c r="BV892"/>
      <c r="BW892"/>
      <c r="BX892"/>
      <c r="BY892"/>
      <c r="BZ892"/>
      <c r="CA892"/>
      <c r="CB892"/>
      <c r="CC892"/>
      <c r="CD892"/>
      <c r="CE892"/>
      <c r="CF892"/>
      <c r="CG892"/>
      <c r="CH892"/>
      <c r="CI892"/>
      <c r="CJ892"/>
      <c r="CK892"/>
      <c r="CL892"/>
      <c r="CM892"/>
      <c r="CN892"/>
      <c r="CO892"/>
      <c r="CP892"/>
      <c r="CQ892"/>
      <c r="CR892"/>
      <c r="CS892"/>
      <c r="CT892"/>
      <c r="CU892"/>
      <c r="CV892"/>
      <c r="CW892"/>
      <c r="CX892"/>
      <c r="CY892"/>
      <c r="CZ892"/>
      <c r="DA892"/>
      <c r="DB892"/>
      <c r="DC892"/>
      <c r="DD892"/>
      <c r="DE892"/>
      <c r="DF892"/>
      <c r="DG892"/>
      <c r="DH892"/>
      <c r="DI892"/>
      <c r="DJ892"/>
      <c r="DK892"/>
      <c r="DL892"/>
      <c r="DM892"/>
      <c r="DN892"/>
      <c r="DO892"/>
      <c r="DP892"/>
      <c r="DQ892"/>
      <c r="DR892"/>
      <c r="DS892"/>
      <c r="DT892"/>
      <c r="DU892"/>
      <c r="DV892"/>
      <c r="DW892"/>
      <c r="DX892"/>
      <c r="DY892"/>
      <c r="DZ892"/>
      <c r="EA892"/>
      <c r="EB892"/>
      <c r="EC892"/>
      <c r="ED892"/>
      <c r="EE892"/>
      <c r="EF892"/>
      <c r="EG892"/>
      <c r="EH892"/>
      <c r="EI892"/>
      <c r="EJ892"/>
      <c r="EK892"/>
      <c r="EL892"/>
      <c r="EM892"/>
      <c r="EN892"/>
      <c r="EO892"/>
      <c r="EP892"/>
      <c r="EQ892"/>
      <c r="ER892"/>
      <c r="ES892"/>
      <c r="ET892"/>
      <c r="EU892"/>
      <c r="EV892"/>
      <c r="EW892"/>
      <c r="EX892"/>
      <c r="EY892"/>
      <c r="EZ892"/>
      <c r="FA892"/>
      <c r="FB892"/>
      <c r="FC892"/>
      <c r="FD892"/>
      <c r="FE892"/>
      <c r="FF892"/>
      <c r="FG892"/>
      <c r="FH892"/>
      <c r="FI892"/>
      <c r="FJ892"/>
      <c r="FK892"/>
      <c r="FL892"/>
      <c r="FM892"/>
      <c r="FN892"/>
      <c r="FO892"/>
      <c r="FP892"/>
      <c r="FQ892"/>
      <c r="FR892"/>
      <c r="FS892"/>
      <c r="FT892"/>
      <c r="FU892"/>
      <c r="FV892"/>
      <c r="FW892"/>
      <c r="FX892"/>
      <c r="FY892"/>
      <c r="FZ892"/>
      <c r="GA892"/>
      <c r="GB892"/>
      <c r="GC892"/>
      <c r="GD892"/>
      <c r="GE892"/>
      <c r="GF892"/>
      <c r="GG892"/>
      <c r="GH892"/>
      <c r="GI892"/>
      <c r="GJ892"/>
      <c r="GK892"/>
      <c r="GL892"/>
      <c r="GM892"/>
      <c r="GN892"/>
      <c r="GO892"/>
      <c r="GP892"/>
      <c r="GQ892"/>
      <c r="GR892"/>
      <c r="GS892"/>
      <c r="GT892"/>
      <c r="GU892"/>
      <c r="GV892"/>
      <c r="GW892"/>
      <c r="GX892"/>
      <c r="GY892"/>
      <c r="GZ892"/>
      <c r="HA892"/>
      <c r="HB892"/>
      <c r="HC892"/>
      <c r="HD892"/>
      <c r="HE892"/>
      <c r="HF892"/>
      <c r="HG892"/>
      <c r="HH892"/>
      <c r="HI892"/>
      <c r="HJ892"/>
      <c r="HK892"/>
      <c r="HL892"/>
      <c r="HM892"/>
      <c r="HN892"/>
      <c r="HO892"/>
      <c r="HP892"/>
      <c r="HQ892"/>
      <c r="HR892"/>
      <c r="HS892"/>
      <c r="HT892"/>
      <c r="HU892"/>
      <c r="HV892"/>
      <c r="HW892"/>
      <c r="HX892"/>
      <c r="HY892"/>
      <c r="HZ892"/>
      <c r="IA892"/>
      <c r="IB892"/>
      <c r="IC892"/>
      <c r="ID892"/>
      <c r="IE892"/>
      <c r="IF892"/>
      <c r="IG892"/>
      <c r="IH892"/>
      <c r="II892"/>
      <c r="IJ892"/>
      <c r="IK892"/>
      <c r="IL892"/>
      <c r="IM892"/>
      <c r="IN892"/>
      <c r="IO892"/>
      <c r="IP892"/>
      <c r="IQ892"/>
      <c r="IR892"/>
      <c r="IS892"/>
      <c r="IT892"/>
      <c r="IU892"/>
      <c r="IV892"/>
      <c r="IW892"/>
      <c r="IX892"/>
      <c r="IY892"/>
      <c r="IZ892"/>
      <c r="JA892"/>
      <c r="JB892"/>
      <c r="JC892"/>
      <c r="JD892"/>
      <c r="JE892"/>
      <c r="JF892"/>
      <c r="JG892"/>
      <c r="JH892"/>
      <c r="JI892"/>
      <c r="JJ892"/>
      <c r="JK892"/>
      <c r="JL892"/>
      <c r="JM892"/>
      <c r="JN892"/>
      <c r="JO892"/>
      <c r="JP892"/>
      <c r="JQ892"/>
      <c r="JR892"/>
      <c r="JS892"/>
      <c r="JT892"/>
      <c r="JU892"/>
      <c r="JV892"/>
      <c r="JW892"/>
      <c r="JX892"/>
      <c r="JY892"/>
      <c r="JZ892"/>
      <c r="KA892"/>
      <c r="KB892"/>
      <c r="KC892"/>
      <c r="KD892"/>
      <c r="KE892"/>
      <c r="KF892"/>
      <c r="KG892"/>
      <c r="KH892"/>
      <c r="KI892"/>
      <c r="KJ892"/>
      <c r="KK892"/>
      <c r="KL892"/>
      <c r="KM892"/>
      <c r="KN892"/>
      <c r="KO892"/>
      <c r="KP892"/>
      <c r="KQ892"/>
      <c r="KR892"/>
      <c r="KS892"/>
      <c r="KT892"/>
      <c r="KU892"/>
      <c r="KV892"/>
      <c r="KW892"/>
      <c r="KX892"/>
      <c r="KY892"/>
      <c r="KZ892"/>
      <c r="LA892"/>
      <c r="LB892"/>
      <c r="LC892"/>
      <c r="LD892"/>
      <c r="LE892"/>
      <c r="LF892"/>
      <c r="LG892"/>
      <c r="LH892"/>
      <c r="LI892"/>
      <c r="LJ892"/>
      <c r="LK892"/>
      <c r="LL892"/>
      <c r="LM892"/>
      <c r="LN892"/>
      <c r="LO892"/>
      <c r="LP892"/>
      <c r="LQ892"/>
      <c r="LR892"/>
      <c r="LS892"/>
      <c r="LT892"/>
      <c r="LU892"/>
      <c r="LV892"/>
      <c r="LW892"/>
      <c r="LX892"/>
      <c r="LY892"/>
      <c r="LZ892"/>
      <c r="MA892"/>
      <c r="MB892"/>
      <c r="MC892"/>
      <c r="MD892"/>
      <c r="ME892"/>
      <c r="MF892"/>
      <c r="MG892"/>
      <c r="MH892"/>
      <c r="MI892"/>
      <c r="MJ892"/>
      <c r="MK892"/>
      <c r="ML892"/>
      <c r="MM892"/>
      <c r="MN892"/>
      <c r="MO892"/>
      <c r="MP892"/>
      <c r="MQ892"/>
      <c r="MR892"/>
      <c r="MS892"/>
      <c r="MT892"/>
      <c r="MU892"/>
      <c r="MV892"/>
      <c r="MW892"/>
      <c r="MX892"/>
      <c r="MY892"/>
      <c r="MZ892"/>
      <c r="NA892"/>
      <c r="NB892"/>
      <c r="NC892"/>
      <c r="ND892"/>
      <c r="NE892"/>
      <c r="NF892"/>
      <c r="NG892"/>
      <c r="NH892"/>
      <c r="NI892"/>
      <c r="NJ892"/>
      <c r="NK892"/>
      <c r="NL892"/>
      <c r="NM892"/>
      <c r="NN892"/>
      <c r="NO892"/>
      <c r="NP892"/>
      <c r="NQ892"/>
      <c r="NR892"/>
      <c r="NS892"/>
      <c r="NT892"/>
      <c r="NU892"/>
      <c r="NV892"/>
      <c r="NW892"/>
      <c r="NX892"/>
      <c r="NY892"/>
      <c r="NZ892"/>
      <c r="OA892"/>
      <c r="OB892"/>
      <c r="OC892"/>
      <c r="OD892"/>
      <c r="OE892"/>
      <c r="OF892"/>
      <c r="OG892"/>
      <c r="OH892"/>
      <c r="OI892"/>
      <c r="OJ892"/>
      <c r="OK892"/>
      <c r="OL892"/>
      <c r="OM892"/>
      <c r="ON892"/>
      <c r="OO892"/>
      <c r="OP892"/>
      <c r="OQ892"/>
      <c r="OR892"/>
      <c r="OS892"/>
      <c r="OT892"/>
      <c r="OU892"/>
      <c r="OV892"/>
      <c r="OW892"/>
      <c r="OX892"/>
      <c r="OY892"/>
      <c r="OZ892"/>
      <c r="PA892"/>
      <c r="PB892"/>
      <c r="PC892"/>
      <c r="PD892"/>
      <c r="PE892"/>
      <c r="PF892"/>
      <c r="PG892"/>
      <c r="PH892"/>
      <c r="PI892"/>
      <c r="PJ892"/>
      <c r="PK892"/>
      <c r="PL892"/>
      <c r="PM892"/>
      <c r="PN892"/>
      <c r="PO892"/>
      <c r="PP892"/>
      <c r="PQ892"/>
      <c r="PR892"/>
      <c r="PS892"/>
      <c r="PT892"/>
      <c r="PU892"/>
      <c r="PV892"/>
      <c r="PW892"/>
      <c r="PX892"/>
      <c r="PY892"/>
      <c r="PZ892"/>
      <c r="QA892"/>
      <c r="QB892"/>
      <c r="QC892"/>
      <c r="QD892"/>
      <c r="QE892"/>
      <c r="QF892"/>
      <c r="QG892"/>
      <c r="QH892"/>
      <c r="QI892"/>
      <c r="QJ892"/>
      <c r="QK892"/>
      <c r="QL892"/>
      <c r="QM892"/>
      <c r="QN892"/>
      <c r="QO892"/>
      <c r="QP892"/>
      <c r="QQ892"/>
      <c r="QR892"/>
      <c r="QS892"/>
      <c r="QT892"/>
      <c r="QU892"/>
      <c r="QV892"/>
      <c r="QW892"/>
      <c r="QX892"/>
      <c r="QY892"/>
      <c r="QZ892"/>
      <c r="RA892"/>
      <c r="RB892"/>
      <c r="RC892"/>
      <c r="RD892"/>
      <c r="RE892"/>
      <c r="RF892"/>
      <c r="RG892"/>
      <c r="RH892"/>
      <c r="RI892"/>
      <c r="RJ892"/>
      <c r="RK892"/>
      <c r="RL892"/>
      <c r="RM892"/>
      <c r="RN892"/>
      <c r="RO892"/>
      <c r="RP892"/>
      <c r="RQ892"/>
      <c r="RR892"/>
      <c r="RS892"/>
      <c r="RT892"/>
      <c r="RU892"/>
      <c r="RV892"/>
      <c r="RW892"/>
      <c r="RX892"/>
      <c r="RY892"/>
      <c r="RZ892"/>
      <c r="SA892"/>
      <c r="SB892"/>
      <c r="SC892"/>
      <c r="SD892"/>
      <c r="SE892"/>
      <c r="SF892"/>
      <c r="SG892"/>
      <c r="SH892"/>
      <c r="SI892"/>
      <c r="SJ892"/>
      <c r="SK892"/>
      <c r="SL892"/>
      <c r="SM892"/>
      <c r="SN892"/>
      <c r="SO892"/>
      <c r="SP892"/>
    </row>
    <row r="893" spans="1:510" ht="16.5" customHeight="1" x14ac:dyDescent="0.2">
      <c r="A893" s="20">
        <v>285</v>
      </c>
      <c r="B893" s="20" t="s">
        <v>62</v>
      </c>
      <c r="C893" s="20" t="s">
        <v>915</v>
      </c>
      <c r="D893" s="20" t="s">
        <v>38</v>
      </c>
      <c r="E893" s="20" t="s">
        <v>1340</v>
      </c>
      <c r="F893" s="22" t="s">
        <v>927</v>
      </c>
      <c r="G893" s="20" t="s">
        <v>25</v>
      </c>
      <c r="H893" s="20" t="s">
        <v>26</v>
      </c>
      <c r="I893" s="20" t="s">
        <v>81</v>
      </c>
      <c r="J893" s="22" t="s">
        <v>915</v>
      </c>
      <c r="K893" s="20"/>
      <c r="L893" s="20"/>
      <c r="M893" s="20"/>
      <c r="N893" s="20"/>
      <c r="O893" s="23"/>
      <c r="P893" s="23">
        <v>1685000</v>
      </c>
      <c r="Q893" s="24">
        <v>1</v>
      </c>
      <c r="R893" s="25">
        <v>45689</v>
      </c>
      <c r="S893" s="20" t="s">
        <v>83</v>
      </c>
      <c r="T893" s="26">
        <f t="shared" si="15"/>
        <v>1685000</v>
      </c>
      <c r="U893" s="27" t="s">
        <v>100</v>
      </c>
      <c r="V893" s="27" t="s">
        <v>100</v>
      </c>
      <c r="W893"/>
      <c r="X893"/>
      <c r="Y893"/>
      <c r="Z893"/>
      <c r="AA893"/>
      <c r="AB893"/>
      <c r="AC893"/>
      <c r="AD893"/>
      <c r="AE893"/>
      <c r="AF893"/>
      <c r="AG893"/>
      <c r="AH893"/>
      <c r="AI893"/>
      <c r="AJ893"/>
      <c r="AK893"/>
      <c r="AL893"/>
      <c r="AM893"/>
      <c r="AN893"/>
      <c r="AO893"/>
      <c r="AP893"/>
      <c r="AQ893"/>
      <c r="AR893"/>
      <c r="AS893"/>
      <c r="AT893"/>
      <c r="AU893"/>
      <c r="AV893"/>
      <c r="AW893"/>
      <c r="AX893"/>
      <c r="AY893"/>
      <c r="AZ893"/>
      <c r="BA893"/>
      <c r="BB893"/>
      <c r="BC893"/>
      <c r="BD893"/>
      <c r="BE893"/>
      <c r="BF893"/>
      <c r="BG893"/>
      <c r="BH893"/>
      <c r="BI893"/>
      <c r="BJ893"/>
      <c r="BK893"/>
      <c r="BL893"/>
      <c r="BM893"/>
      <c r="BN893"/>
      <c r="BO893"/>
      <c r="BP893"/>
      <c r="BQ893"/>
      <c r="BR893"/>
      <c r="BS893"/>
      <c r="BT893"/>
      <c r="BU893"/>
      <c r="BV893"/>
      <c r="BW893"/>
      <c r="BX893"/>
      <c r="BY893"/>
      <c r="BZ893"/>
      <c r="CA893"/>
      <c r="CB893"/>
      <c r="CC893"/>
      <c r="CD893"/>
      <c r="CE893"/>
      <c r="CF893"/>
      <c r="CG893"/>
      <c r="CH893"/>
      <c r="CI893"/>
      <c r="CJ893"/>
      <c r="CK893"/>
      <c r="CL893"/>
      <c r="CM893"/>
      <c r="CN893"/>
      <c r="CO893"/>
      <c r="CP893"/>
      <c r="CQ893"/>
      <c r="CR893"/>
      <c r="CS893"/>
      <c r="CT893"/>
      <c r="CU893"/>
      <c r="CV893"/>
      <c r="CW893"/>
      <c r="CX893"/>
      <c r="CY893"/>
      <c r="CZ893"/>
      <c r="DA893"/>
      <c r="DB893"/>
      <c r="DC893"/>
      <c r="DD893"/>
      <c r="DE893"/>
      <c r="DF893"/>
      <c r="DG893"/>
      <c r="DH893"/>
      <c r="DI893"/>
      <c r="DJ893"/>
      <c r="DK893"/>
      <c r="DL893"/>
      <c r="DM893"/>
      <c r="DN893"/>
      <c r="DO893"/>
      <c r="DP893"/>
      <c r="DQ893"/>
      <c r="DR893"/>
      <c r="DS893"/>
      <c r="DT893"/>
      <c r="DU893"/>
      <c r="DV893"/>
      <c r="DW893"/>
      <c r="DX893"/>
      <c r="DY893"/>
      <c r="DZ893"/>
      <c r="EA893"/>
      <c r="EB893"/>
      <c r="EC893"/>
      <c r="ED893"/>
      <c r="EE893"/>
      <c r="EF893"/>
      <c r="EG893"/>
      <c r="EH893"/>
      <c r="EI893"/>
      <c r="EJ893"/>
      <c r="EK893"/>
      <c r="EL893"/>
      <c r="EM893"/>
      <c r="EN893"/>
      <c r="EO893"/>
      <c r="EP893"/>
      <c r="EQ893"/>
      <c r="ER893"/>
      <c r="ES893"/>
      <c r="ET893"/>
      <c r="EU893"/>
      <c r="EV893"/>
      <c r="EW893"/>
      <c r="EX893"/>
      <c r="EY893"/>
      <c r="EZ893"/>
      <c r="FA893"/>
      <c r="FB893"/>
      <c r="FC893"/>
      <c r="FD893"/>
      <c r="FE893"/>
      <c r="FF893"/>
      <c r="FG893"/>
      <c r="FH893"/>
      <c r="FI893"/>
      <c r="FJ893"/>
      <c r="FK893"/>
      <c r="FL893"/>
      <c r="FM893"/>
      <c r="FN893"/>
      <c r="FO893"/>
      <c r="FP893"/>
      <c r="FQ893"/>
      <c r="FR893"/>
      <c r="FS893"/>
      <c r="FT893"/>
      <c r="FU893"/>
      <c r="FV893"/>
      <c r="FW893"/>
      <c r="FX893"/>
      <c r="FY893"/>
      <c r="FZ893"/>
      <c r="GA893"/>
      <c r="GB893"/>
      <c r="GC893"/>
      <c r="GD893"/>
      <c r="GE893"/>
      <c r="GF893"/>
      <c r="GG893"/>
      <c r="GH893"/>
      <c r="GI893"/>
      <c r="GJ893"/>
      <c r="GK893"/>
      <c r="GL893"/>
      <c r="GM893"/>
      <c r="GN893"/>
      <c r="GO893"/>
      <c r="GP893"/>
      <c r="GQ893"/>
      <c r="GR893"/>
      <c r="GS893"/>
      <c r="GT893"/>
      <c r="GU893"/>
      <c r="GV893"/>
      <c r="GW893"/>
      <c r="GX893"/>
      <c r="GY893"/>
      <c r="GZ893"/>
      <c r="HA893"/>
      <c r="HB893"/>
      <c r="HC893"/>
      <c r="HD893"/>
      <c r="HE893"/>
      <c r="HF893"/>
      <c r="HG893"/>
      <c r="HH893"/>
      <c r="HI893"/>
      <c r="HJ893"/>
      <c r="HK893"/>
      <c r="HL893"/>
      <c r="HM893"/>
      <c r="HN893"/>
      <c r="HO893"/>
      <c r="HP893"/>
      <c r="HQ893"/>
      <c r="HR893"/>
      <c r="HS893"/>
      <c r="HT893"/>
      <c r="HU893"/>
      <c r="HV893"/>
      <c r="HW893"/>
      <c r="HX893"/>
      <c r="HY893"/>
      <c r="HZ893"/>
      <c r="IA893"/>
      <c r="IB893"/>
      <c r="IC893"/>
      <c r="ID893"/>
      <c r="IE893"/>
      <c r="IF893"/>
      <c r="IG893"/>
      <c r="IH893"/>
      <c r="II893"/>
      <c r="IJ893"/>
      <c r="IK893"/>
      <c r="IL893"/>
      <c r="IM893"/>
      <c r="IN893"/>
      <c r="IO893"/>
      <c r="IP893"/>
      <c r="IQ893"/>
      <c r="IR893"/>
      <c r="IS893"/>
      <c r="IT893"/>
      <c r="IU893"/>
      <c r="IV893"/>
      <c r="IW893"/>
      <c r="IX893"/>
      <c r="IY893"/>
      <c r="IZ893"/>
      <c r="JA893"/>
      <c r="JB893"/>
      <c r="JC893"/>
      <c r="JD893"/>
      <c r="JE893"/>
      <c r="JF893"/>
      <c r="JG893"/>
      <c r="JH893"/>
      <c r="JI893"/>
      <c r="JJ893"/>
      <c r="JK893"/>
      <c r="JL893"/>
      <c r="JM893"/>
      <c r="JN893"/>
      <c r="JO893"/>
      <c r="JP893"/>
      <c r="JQ893"/>
      <c r="JR893"/>
      <c r="JS893"/>
      <c r="JT893"/>
      <c r="JU893"/>
      <c r="JV893"/>
      <c r="JW893"/>
      <c r="JX893"/>
      <c r="JY893"/>
      <c r="JZ893"/>
      <c r="KA893"/>
      <c r="KB893"/>
      <c r="KC893"/>
      <c r="KD893"/>
      <c r="KE893"/>
      <c r="KF893"/>
      <c r="KG893"/>
      <c r="KH893"/>
      <c r="KI893"/>
      <c r="KJ893"/>
      <c r="KK893"/>
      <c r="KL893"/>
      <c r="KM893"/>
      <c r="KN893"/>
      <c r="KO893"/>
      <c r="KP893"/>
      <c r="KQ893"/>
      <c r="KR893"/>
      <c r="KS893"/>
      <c r="KT893"/>
      <c r="KU893"/>
      <c r="KV893"/>
      <c r="KW893"/>
      <c r="KX893"/>
      <c r="KY893"/>
      <c r="KZ893"/>
      <c r="LA893"/>
      <c r="LB893"/>
      <c r="LC893"/>
      <c r="LD893"/>
      <c r="LE893"/>
      <c r="LF893"/>
      <c r="LG893"/>
      <c r="LH893"/>
      <c r="LI893"/>
      <c r="LJ893"/>
      <c r="LK893"/>
      <c r="LL893"/>
      <c r="LM893"/>
      <c r="LN893"/>
      <c r="LO893"/>
      <c r="LP893"/>
      <c r="LQ893"/>
      <c r="LR893"/>
      <c r="LS893"/>
      <c r="LT893"/>
      <c r="LU893"/>
      <c r="LV893"/>
      <c r="LW893"/>
      <c r="LX893"/>
      <c r="LY893"/>
      <c r="LZ893"/>
      <c r="MA893"/>
      <c r="MB893"/>
      <c r="MC893"/>
      <c r="MD893"/>
      <c r="ME893"/>
      <c r="MF893"/>
      <c r="MG893"/>
      <c r="MH893"/>
      <c r="MI893"/>
      <c r="MJ893"/>
      <c r="MK893"/>
      <c r="ML893"/>
      <c r="MM893"/>
      <c r="MN893"/>
      <c r="MO893"/>
      <c r="MP893"/>
      <c r="MQ893"/>
      <c r="MR893"/>
      <c r="MS893"/>
      <c r="MT893"/>
      <c r="MU893"/>
      <c r="MV893"/>
      <c r="MW893"/>
      <c r="MX893"/>
      <c r="MY893"/>
      <c r="MZ893"/>
      <c r="NA893"/>
      <c r="NB893"/>
      <c r="NC893"/>
      <c r="ND893"/>
      <c r="NE893"/>
      <c r="NF893"/>
      <c r="NG893"/>
      <c r="NH893"/>
      <c r="NI893"/>
      <c r="NJ893"/>
      <c r="NK893"/>
      <c r="NL893"/>
      <c r="NM893"/>
      <c r="NN893"/>
      <c r="NO893"/>
      <c r="NP893"/>
      <c r="NQ893"/>
      <c r="NR893"/>
      <c r="NS893"/>
      <c r="NT893"/>
      <c r="NU893"/>
      <c r="NV893"/>
      <c r="NW893"/>
      <c r="NX893"/>
      <c r="NY893"/>
      <c r="NZ893"/>
      <c r="OA893"/>
      <c r="OB893"/>
      <c r="OC893"/>
      <c r="OD893"/>
      <c r="OE893"/>
      <c r="OF893"/>
      <c r="OG893"/>
      <c r="OH893"/>
      <c r="OI893"/>
      <c r="OJ893"/>
      <c r="OK893"/>
      <c r="OL893"/>
      <c r="OM893"/>
      <c r="ON893"/>
      <c r="OO893"/>
      <c r="OP893"/>
      <c r="OQ893"/>
      <c r="OR893"/>
      <c r="OS893"/>
      <c r="OT893"/>
      <c r="OU893"/>
      <c r="OV893"/>
      <c r="OW893"/>
      <c r="OX893"/>
      <c r="OY893"/>
      <c r="OZ893"/>
      <c r="PA893"/>
      <c r="PB893"/>
      <c r="PC893"/>
      <c r="PD893"/>
      <c r="PE893"/>
      <c r="PF893"/>
      <c r="PG893"/>
      <c r="PH893"/>
      <c r="PI893"/>
      <c r="PJ893"/>
      <c r="PK893"/>
      <c r="PL893"/>
      <c r="PM893"/>
      <c r="PN893"/>
      <c r="PO893"/>
      <c r="PP893"/>
      <c r="PQ893"/>
      <c r="PR893"/>
      <c r="PS893"/>
      <c r="PT893"/>
      <c r="PU893"/>
      <c r="PV893"/>
      <c r="PW893"/>
      <c r="PX893"/>
      <c r="PY893"/>
      <c r="PZ893"/>
      <c r="QA893"/>
      <c r="QB893"/>
      <c r="QC893"/>
      <c r="QD893"/>
      <c r="QE893"/>
      <c r="QF893"/>
      <c r="QG893"/>
      <c r="QH893"/>
      <c r="QI893"/>
      <c r="QJ893"/>
      <c r="QK893"/>
      <c r="QL893"/>
      <c r="QM893"/>
      <c r="QN893"/>
      <c r="QO893"/>
      <c r="QP893"/>
      <c r="QQ893"/>
      <c r="QR893"/>
      <c r="QS893"/>
      <c r="QT893"/>
      <c r="QU893"/>
      <c r="QV893"/>
      <c r="QW893"/>
      <c r="QX893"/>
      <c r="QY893"/>
      <c r="QZ893"/>
      <c r="RA893"/>
      <c r="RB893"/>
      <c r="RC893"/>
      <c r="RD893"/>
      <c r="RE893"/>
      <c r="RF893"/>
      <c r="RG893"/>
      <c r="RH893"/>
      <c r="RI893"/>
      <c r="RJ893"/>
      <c r="RK893"/>
      <c r="RL893"/>
      <c r="RM893"/>
      <c r="RN893"/>
      <c r="RO893"/>
      <c r="RP893"/>
      <c r="RQ893"/>
      <c r="RR893"/>
      <c r="RS893"/>
      <c r="RT893"/>
      <c r="RU893"/>
      <c r="RV893"/>
      <c r="RW893"/>
      <c r="RX893"/>
      <c r="RY893"/>
      <c r="RZ893"/>
      <c r="SA893"/>
      <c r="SB893"/>
      <c r="SC893"/>
      <c r="SD893"/>
      <c r="SE893"/>
      <c r="SF893"/>
      <c r="SG893"/>
      <c r="SH893"/>
      <c r="SI893"/>
      <c r="SJ893"/>
      <c r="SK893"/>
      <c r="SL893"/>
      <c r="SM893"/>
      <c r="SN893"/>
      <c r="SO893"/>
      <c r="SP893"/>
    </row>
    <row r="894" spans="1:510" ht="16.5" customHeight="1" x14ac:dyDescent="0.2">
      <c r="A894" s="20">
        <v>286</v>
      </c>
      <c r="B894" s="20" t="s">
        <v>62</v>
      </c>
      <c r="C894" s="20" t="s">
        <v>915</v>
      </c>
      <c r="D894" s="20" t="s">
        <v>38</v>
      </c>
      <c r="E894" s="20" t="s">
        <v>1340</v>
      </c>
      <c r="F894" s="22" t="s">
        <v>927</v>
      </c>
      <c r="G894" s="20" t="s">
        <v>25</v>
      </c>
      <c r="H894" s="20" t="s">
        <v>26</v>
      </c>
      <c r="I894" s="20" t="s">
        <v>81</v>
      </c>
      <c r="J894" s="22" t="s">
        <v>915</v>
      </c>
      <c r="K894" s="20"/>
      <c r="L894" s="20"/>
      <c r="M894" s="20"/>
      <c r="N894" s="20"/>
      <c r="O894" s="23"/>
      <c r="P894" s="23">
        <v>1685000</v>
      </c>
      <c r="Q894" s="24">
        <v>1</v>
      </c>
      <c r="R894" s="25">
        <v>45717</v>
      </c>
      <c r="S894" s="20" t="s">
        <v>83</v>
      </c>
      <c r="T894" s="26">
        <f t="shared" si="15"/>
        <v>1685000</v>
      </c>
      <c r="U894" s="27" t="s">
        <v>100</v>
      </c>
      <c r="V894" s="27" t="s">
        <v>100</v>
      </c>
      <c r="W894"/>
      <c r="X894"/>
      <c r="Y894"/>
      <c r="Z894"/>
      <c r="AA894"/>
      <c r="AB894"/>
      <c r="AC894"/>
      <c r="AD894"/>
      <c r="AE894"/>
      <c r="AF894"/>
      <c r="AG894"/>
      <c r="AH894"/>
      <c r="AI894"/>
      <c r="AJ894"/>
      <c r="AK894"/>
      <c r="AL894"/>
      <c r="AM894"/>
      <c r="AN894"/>
      <c r="AO894"/>
      <c r="AP894"/>
      <c r="AQ894"/>
      <c r="AR894"/>
      <c r="AS894"/>
      <c r="AT894"/>
      <c r="AU894"/>
      <c r="AV894"/>
      <c r="AW894"/>
      <c r="AX894"/>
      <c r="AY894"/>
      <c r="AZ894"/>
      <c r="BA894"/>
      <c r="BB894"/>
      <c r="BC894"/>
      <c r="BD894"/>
      <c r="BE894"/>
      <c r="BF894"/>
      <c r="BG894"/>
      <c r="BH894"/>
      <c r="BI894"/>
      <c r="BJ894"/>
      <c r="BK894"/>
      <c r="BL894"/>
      <c r="BM894"/>
      <c r="BN894"/>
      <c r="BO894"/>
      <c r="BP894"/>
      <c r="BQ894"/>
      <c r="BR894"/>
      <c r="BS894"/>
      <c r="BT894"/>
      <c r="BU894"/>
      <c r="BV894"/>
      <c r="BW894"/>
      <c r="BX894"/>
      <c r="BY894"/>
      <c r="BZ894"/>
      <c r="CA894"/>
      <c r="CB894"/>
      <c r="CC894"/>
      <c r="CD894"/>
      <c r="CE894"/>
      <c r="CF894"/>
      <c r="CG894"/>
      <c r="CH894"/>
      <c r="CI894"/>
      <c r="CJ894"/>
      <c r="CK894"/>
      <c r="CL894"/>
      <c r="CM894"/>
      <c r="CN894"/>
      <c r="CO894"/>
      <c r="CP894"/>
      <c r="CQ894"/>
      <c r="CR894"/>
      <c r="CS894"/>
      <c r="CT894"/>
      <c r="CU894"/>
      <c r="CV894"/>
      <c r="CW894"/>
      <c r="CX894"/>
      <c r="CY894"/>
      <c r="CZ894"/>
      <c r="DA894"/>
      <c r="DB894"/>
      <c r="DC894"/>
      <c r="DD894"/>
      <c r="DE894"/>
      <c r="DF894"/>
      <c r="DG894"/>
      <c r="DH894"/>
      <c r="DI894"/>
      <c r="DJ894"/>
      <c r="DK894"/>
      <c r="DL894"/>
      <c r="DM894"/>
      <c r="DN894"/>
      <c r="DO894"/>
      <c r="DP894"/>
      <c r="DQ894"/>
      <c r="DR894"/>
      <c r="DS894"/>
      <c r="DT894"/>
      <c r="DU894"/>
      <c r="DV894"/>
      <c r="DW894"/>
      <c r="DX894"/>
      <c r="DY894"/>
      <c r="DZ894"/>
      <c r="EA894"/>
      <c r="EB894"/>
      <c r="EC894"/>
      <c r="ED894"/>
      <c r="EE894"/>
      <c r="EF894"/>
      <c r="EG894"/>
      <c r="EH894"/>
      <c r="EI894"/>
      <c r="EJ894"/>
      <c r="EK894"/>
      <c r="EL894"/>
      <c r="EM894"/>
      <c r="EN894"/>
      <c r="EO894"/>
      <c r="EP894"/>
      <c r="EQ894"/>
      <c r="ER894"/>
      <c r="ES894"/>
      <c r="ET894"/>
      <c r="EU894"/>
      <c r="EV894"/>
      <c r="EW894"/>
      <c r="EX894"/>
      <c r="EY894"/>
      <c r="EZ894"/>
      <c r="FA894"/>
      <c r="FB894"/>
      <c r="FC894"/>
      <c r="FD894"/>
      <c r="FE894"/>
      <c r="FF894"/>
      <c r="FG894"/>
      <c r="FH894"/>
      <c r="FI894"/>
      <c r="FJ894"/>
      <c r="FK894"/>
      <c r="FL894"/>
      <c r="FM894"/>
      <c r="FN894"/>
      <c r="FO894"/>
      <c r="FP894"/>
      <c r="FQ894"/>
      <c r="FR894"/>
      <c r="FS894"/>
      <c r="FT894"/>
      <c r="FU894"/>
      <c r="FV894"/>
      <c r="FW894"/>
      <c r="FX894"/>
      <c r="FY894"/>
      <c r="FZ894"/>
      <c r="GA894"/>
      <c r="GB894"/>
      <c r="GC894"/>
      <c r="GD894"/>
      <c r="GE894"/>
      <c r="GF894"/>
      <c r="GG894"/>
      <c r="GH894"/>
      <c r="GI894"/>
      <c r="GJ894"/>
      <c r="GK894"/>
      <c r="GL894"/>
      <c r="GM894"/>
      <c r="GN894"/>
      <c r="GO894"/>
      <c r="GP894"/>
      <c r="GQ894"/>
      <c r="GR894"/>
      <c r="GS894"/>
      <c r="GT894"/>
      <c r="GU894"/>
      <c r="GV894"/>
      <c r="GW894"/>
      <c r="GX894"/>
      <c r="GY894"/>
      <c r="GZ894"/>
      <c r="HA894"/>
      <c r="HB894"/>
      <c r="HC894"/>
      <c r="HD894"/>
      <c r="HE894"/>
      <c r="HF894"/>
      <c r="HG894"/>
      <c r="HH894"/>
      <c r="HI894"/>
      <c r="HJ894"/>
      <c r="HK894"/>
      <c r="HL894"/>
      <c r="HM894"/>
      <c r="HN894"/>
      <c r="HO894"/>
      <c r="HP894"/>
      <c r="HQ894"/>
      <c r="HR894"/>
      <c r="HS894"/>
      <c r="HT894"/>
      <c r="HU894"/>
      <c r="HV894"/>
      <c r="HW894"/>
      <c r="HX894"/>
      <c r="HY894"/>
      <c r="HZ894"/>
      <c r="IA894"/>
      <c r="IB894"/>
      <c r="IC894"/>
      <c r="ID894"/>
      <c r="IE894"/>
      <c r="IF894"/>
      <c r="IG894"/>
      <c r="IH894"/>
      <c r="II894"/>
      <c r="IJ894"/>
      <c r="IK894"/>
      <c r="IL894"/>
      <c r="IM894"/>
      <c r="IN894"/>
      <c r="IO894"/>
      <c r="IP894"/>
      <c r="IQ894"/>
      <c r="IR894"/>
      <c r="IS894"/>
      <c r="IT894"/>
      <c r="IU894"/>
      <c r="IV894"/>
      <c r="IW894"/>
      <c r="IX894"/>
      <c r="IY894"/>
      <c r="IZ894"/>
      <c r="JA894"/>
      <c r="JB894"/>
      <c r="JC894"/>
      <c r="JD894"/>
      <c r="JE894"/>
      <c r="JF894"/>
      <c r="JG894"/>
      <c r="JH894"/>
      <c r="JI894"/>
      <c r="JJ894"/>
      <c r="JK894"/>
      <c r="JL894"/>
      <c r="JM894"/>
      <c r="JN894"/>
      <c r="JO894"/>
      <c r="JP894"/>
      <c r="JQ894"/>
      <c r="JR894"/>
      <c r="JS894"/>
      <c r="JT894"/>
      <c r="JU894"/>
      <c r="JV894"/>
      <c r="JW894"/>
      <c r="JX894"/>
      <c r="JY894"/>
      <c r="JZ894"/>
      <c r="KA894"/>
      <c r="KB894"/>
      <c r="KC894"/>
      <c r="KD894"/>
      <c r="KE894"/>
      <c r="KF894"/>
      <c r="KG894"/>
      <c r="KH894"/>
      <c r="KI894"/>
      <c r="KJ894"/>
      <c r="KK894"/>
      <c r="KL894"/>
      <c r="KM894"/>
      <c r="KN894"/>
      <c r="KO894"/>
      <c r="KP894"/>
      <c r="KQ894"/>
      <c r="KR894"/>
      <c r="KS894"/>
      <c r="KT894"/>
      <c r="KU894"/>
      <c r="KV894"/>
      <c r="KW894"/>
      <c r="KX894"/>
      <c r="KY894"/>
      <c r="KZ894"/>
      <c r="LA894"/>
      <c r="LB894"/>
      <c r="LC894"/>
      <c r="LD894"/>
      <c r="LE894"/>
      <c r="LF894"/>
      <c r="LG894"/>
      <c r="LH894"/>
      <c r="LI894"/>
      <c r="LJ894"/>
      <c r="LK894"/>
      <c r="LL894"/>
      <c r="LM894"/>
      <c r="LN894"/>
      <c r="LO894"/>
      <c r="LP894"/>
      <c r="LQ894"/>
      <c r="LR894"/>
      <c r="LS894"/>
      <c r="LT894"/>
      <c r="LU894"/>
      <c r="LV894"/>
      <c r="LW894"/>
      <c r="LX894"/>
      <c r="LY894"/>
      <c r="LZ894"/>
      <c r="MA894"/>
      <c r="MB894"/>
      <c r="MC894"/>
      <c r="MD894"/>
      <c r="ME894"/>
      <c r="MF894"/>
      <c r="MG894"/>
      <c r="MH894"/>
      <c r="MI894"/>
      <c r="MJ894"/>
      <c r="MK894"/>
      <c r="ML894"/>
      <c r="MM894"/>
      <c r="MN894"/>
      <c r="MO894"/>
      <c r="MP894"/>
      <c r="MQ894"/>
      <c r="MR894"/>
      <c r="MS894"/>
      <c r="MT894"/>
      <c r="MU894"/>
      <c r="MV894"/>
      <c r="MW894"/>
      <c r="MX894"/>
      <c r="MY894"/>
      <c r="MZ894"/>
      <c r="NA894"/>
      <c r="NB894"/>
      <c r="NC894"/>
      <c r="ND894"/>
      <c r="NE894"/>
      <c r="NF894"/>
      <c r="NG894"/>
      <c r="NH894"/>
      <c r="NI894"/>
      <c r="NJ894"/>
      <c r="NK894"/>
      <c r="NL894"/>
      <c r="NM894"/>
      <c r="NN894"/>
      <c r="NO894"/>
      <c r="NP894"/>
      <c r="NQ894"/>
      <c r="NR894"/>
      <c r="NS894"/>
      <c r="NT894"/>
      <c r="NU894"/>
      <c r="NV894"/>
      <c r="NW894"/>
      <c r="NX894"/>
      <c r="NY894"/>
      <c r="NZ894"/>
      <c r="OA894"/>
      <c r="OB894"/>
      <c r="OC894"/>
      <c r="OD894"/>
      <c r="OE894"/>
      <c r="OF894"/>
      <c r="OG894"/>
      <c r="OH894"/>
      <c r="OI894"/>
      <c r="OJ894"/>
      <c r="OK894"/>
      <c r="OL894"/>
      <c r="OM894"/>
      <c r="ON894"/>
      <c r="OO894"/>
      <c r="OP894"/>
      <c r="OQ894"/>
      <c r="OR894"/>
      <c r="OS894"/>
      <c r="OT894"/>
      <c r="OU894"/>
      <c r="OV894"/>
      <c r="OW894"/>
      <c r="OX894"/>
      <c r="OY894"/>
      <c r="OZ894"/>
      <c r="PA894"/>
      <c r="PB894"/>
      <c r="PC894"/>
      <c r="PD894"/>
      <c r="PE894"/>
      <c r="PF894"/>
      <c r="PG894"/>
      <c r="PH894"/>
      <c r="PI894"/>
      <c r="PJ894"/>
      <c r="PK894"/>
      <c r="PL894"/>
      <c r="PM894"/>
      <c r="PN894"/>
      <c r="PO894"/>
      <c r="PP894"/>
      <c r="PQ894"/>
      <c r="PR894"/>
      <c r="PS894"/>
      <c r="PT894"/>
      <c r="PU894"/>
      <c r="PV894"/>
      <c r="PW894"/>
      <c r="PX894"/>
      <c r="PY894"/>
      <c r="PZ894"/>
      <c r="QA894"/>
      <c r="QB894"/>
      <c r="QC894"/>
      <c r="QD894"/>
      <c r="QE894"/>
      <c r="QF894"/>
      <c r="QG894"/>
      <c r="QH894"/>
      <c r="QI894"/>
      <c r="QJ894"/>
      <c r="QK894"/>
      <c r="QL894"/>
      <c r="QM894"/>
      <c r="QN894"/>
      <c r="QO894"/>
      <c r="QP894"/>
      <c r="QQ894"/>
      <c r="QR894"/>
      <c r="QS894"/>
      <c r="QT894"/>
      <c r="QU894"/>
      <c r="QV894"/>
      <c r="QW894"/>
      <c r="QX894"/>
      <c r="QY894"/>
      <c r="QZ894"/>
      <c r="RA894"/>
      <c r="RB894"/>
      <c r="RC894"/>
      <c r="RD894"/>
      <c r="RE894"/>
      <c r="RF894"/>
      <c r="RG894"/>
      <c r="RH894"/>
      <c r="RI894"/>
      <c r="RJ894"/>
      <c r="RK894"/>
      <c r="RL894"/>
      <c r="RM894"/>
      <c r="RN894"/>
      <c r="RO894"/>
      <c r="RP894"/>
      <c r="RQ894"/>
      <c r="RR894"/>
      <c r="RS894"/>
      <c r="RT894"/>
      <c r="RU894"/>
      <c r="RV894"/>
      <c r="RW894"/>
      <c r="RX894"/>
      <c r="RY894"/>
      <c r="RZ894"/>
      <c r="SA894"/>
      <c r="SB894"/>
      <c r="SC894"/>
      <c r="SD894"/>
      <c r="SE894"/>
      <c r="SF894"/>
      <c r="SG894"/>
      <c r="SH894"/>
      <c r="SI894"/>
      <c r="SJ894"/>
      <c r="SK894"/>
      <c r="SL894"/>
      <c r="SM894"/>
      <c r="SN894"/>
      <c r="SO894"/>
      <c r="SP894"/>
    </row>
    <row r="895" spans="1:510" ht="16.5" customHeight="1" x14ac:dyDescent="0.2">
      <c r="A895" s="20">
        <v>287</v>
      </c>
      <c r="B895" s="20" t="s">
        <v>62</v>
      </c>
      <c r="C895" s="20" t="s">
        <v>915</v>
      </c>
      <c r="D895" s="20" t="s">
        <v>38</v>
      </c>
      <c r="E895" s="20" t="s">
        <v>1340</v>
      </c>
      <c r="F895" s="22" t="s">
        <v>927</v>
      </c>
      <c r="G895" s="20" t="s">
        <v>25</v>
      </c>
      <c r="H895" s="20" t="s">
        <v>26</v>
      </c>
      <c r="I895" s="20" t="s">
        <v>81</v>
      </c>
      <c r="J895" s="22" t="s">
        <v>915</v>
      </c>
      <c r="K895" s="20"/>
      <c r="L895" s="20"/>
      <c r="M895" s="20"/>
      <c r="N895" s="20"/>
      <c r="O895" s="23"/>
      <c r="P895" s="23">
        <v>1685000</v>
      </c>
      <c r="Q895" s="24">
        <v>1</v>
      </c>
      <c r="R895" s="25">
        <v>45748</v>
      </c>
      <c r="S895" s="20" t="s">
        <v>83</v>
      </c>
      <c r="T895" s="26">
        <f t="shared" si="15"/>
        <v>1685000</v>
      </c>
      <c r="U895" s="27" t="s">
        <v>100</v>
      </c>
      <c r="V895" s="27" t="s">
        <v>100</v>
      </c>
      <c r="W895"/>
      <c r="X895"/>
      <c r="Y895"/>
      <c r="Z895"/>
      <c r="AA895"/>
      <c r="AB895"/>
      <c r="AC895"/>
      <c r="AD895"/>
      <c r="AE895"/>
      <c r="AF895"/>
      <c r="AG895"/>
      <c r="AH895"/>
      <c r="AI895"/>
      <c r="AJ895"/>
      <c r="AK895"/>
      <c r="AL895"/>
      <c r="AM895"/>
      <c r="AN895"/>
      <c r="AO895"/>
      <c r="AP895"/>
      <c r="AQ895"/>
      <c r="AR895"/>
      <c r="AS895"/>
      <c r="AT895"/>
      <c r="AU895"/>
      <c r="AV895"/>
      <c r="AW895"/>
      <c r="AX895"/>
      <c r="AY895"/>
      <c r="AZ895"/>
      <c r="BA895"/>
      <c r="BB895"/>
      <c r="BC895"/>
      <c r="BD895"/>
      <c r="BE895"/>
      <c r="BF895"/>
      <c r="BG895"/>
      <c r="BH895"/>
      <c r="BI895"/>
      <c r="BJ895"/>
      <c r="BK895"/>
      <c r="BL895"/>
      <c r="BM895"/>
      <c r="BN895"/>
      <c r="BO895"/>
      <c r="BP895"/>
      <c r="BQ895"/>
      <c r="BR895"/>
      <c r="BS895"/>
      <c r="BT895"/>
      <c r="BU895"/>
      <c r="BV895"/>
      <c r="BW895"/>
      <c r="BX895"/>
      <c r="BY895"/>
      <c r="BZ895"/>
      <c r="CA895"/>
      <c r="CB895"/>
      <c r="CC895"/>
      <c r="CD895"/>
      <c r="CE895"/>
      <c r="CF895"/>
      <c r="CG895"/>
      <c r="CH895"/>
      <c r="CI895"/>
      <c r="CJ895"/>
      <c r="CK895"/>
      <c r="CL895"/>
      <c r="CM895"/>
      <c r="CN895"/>
      <c r="CO895"/>
      <c r="CP895"/>
      <c r="CQ895"/>
      <c r="CR895"/>
      <c r="CS895"/>
      <c r="CT895"/>
      <c r="CU895"/>
      <c r="CV895"/>
      <c r="CW895"/>
      <c r="CX895"/>
      <c r="CY895"/>
      <c r="CZ895"/>
      <c r="DA895"/>
      <c r="DB895"/>
      <c r="DC895"/>
      <c r="DD895"/>
      <c r="DE895"/>
      <c r="DF895"/>
      <c r="DG895"/>
      <c r="DH895"/>
      <c r="DI895"/>
      <c r="DJ895"/>
      <c r="DK895"/>
      <c r="DL895"/>
      <c r="DM895"/>
      <c r="DN895"/>
      <c r="DO895"/>
      <c r="DP895"/>
      <c r="DQ895"/>
      <c r="DR895"/>
      <c r="DS895"/>
      <c r="DT895"/>
      <c r="DU895"/>
      <c r="DV895"/>
      <c r="DW895"/>
      <c r="DX895"/>
      <c r="DY895"/>
      <c r="DZ895"/>
      <c r="EA895"/>
      <c r="EB895"/>
      <c r="EC895"/>
      <c r="ED895"/>
      <c r="EE895"/>
      <c r="EF895"/>
      <c r="EG895"/>
      <c r="EH895"/>
      <c r="EI895"/>
      <c r="EJ895"/>
      <c r="EK895"/>
      <c r="EL895"/>
      <c r="EM895"/>
      <c r="EN895"/>
      <c r="EO895"/>
      <c r="EP895"/>
      <c r="EQ895"/>
      <c r="ER895"/>
      <c r="ES895"/>
      <c r="ET895"/>
      <c r="EU895"/>
      <c r="EV895"/>
      <c r="EW895"/>
      <c r="EX895"/>
      <c r="EY895"/>
      <c r="EZ895"/>
      <c r="FA895"/>
      <c r="FB895"/>
      <c r="FC895"/>
      <c r="FD895"/>
      <c r="FE895"/>
      <c r="FF895"/>
      <c r="FG895"/>
      <c r="FH895"/>
      <c r="FI895"/>
      <c r="FJ895"/>
      <c r="FK895"/>
      <c r="FL895"/>
      <c r="FM895"/>
      <c r="FN895"/>
      <c r="FO895"/>
      <c r="FP895"/>
      <c r="FQ895"/>
      <c r="FR895"/>
      <c r="FS895"/>
      <c r="FT895"/>
      <c r="FU895"/>
      <c r="FV895"/>
      <c r="FW895"/>
      <c r="FX895"/>
      <c r="FY895"/>
      <c r="FZ895"/>
      <c r="GA895"/>
      <c r="GB895"/>
      <c r="GC895"/>
      <c r="GD895"/>
      <c r="GE895"/>
      <c r="GF895"/>
      <c r="GG895"/>
      <c r="GH895"/>
      <c r="GI895"/>
      <c r="GJ895"/>
      <c r="GK895"/>
      <c r="GL895"/>
      <c r="GM895"/>
      <c r="GN895"/>
      <c r="GO895"/>
      <c r="GP895"/>
      <c r="GQ895"/>
      <c r="GR895"/>
      <c r="GS895"/>
      <c r="GT895"/>
      <c r="GU895"/>
      <c r="GV895"/>
      <c r="GW895"/>
      <c r="GX895"/>
      <c r="GY895"/>
      <c r="GZ895"/>
      <c r="HA895"/>
      <c r="HB895"/>
      <c r="HC895"/>
      <c r="HD895"/>
      <c r="HE895"/>
      <c r="HF895"/>
      <c r="HG895"/>
      <c r="HH895"/>
      <c r="HI895"/>
      <c r="HJ895"/>
      <c r="HK895"/>
      <c r="HL895"/>
      <c r="HM895"/>
      <c r="HN895"/>
      <c r="HO895"/>
      <c r="HP895"/>
      <c r="HQ895"/>
      <c r="HR895"/>
      <c r="HS895"/>
      <c r="HT895"/>
      <c r="HU895"/>
      <c r="HV895"/>
      <c r="HW895"/>
      <c r="HX895"/>
      <c r="HY895"/>
      <c r="HZ895"/>
      <c r="IA895"/>
      <c r="IB895"/>
      <c r="IC895"/>
      <c r="ID895"/>
      <c r="IE895"/>
      <c r="IF895"/>
      <c r="IG895"/>
      <c r="IH895"/>
      <c r="II895"/>
      <c r="IJ895"/>
      <c r="IK895"/>
      <c r="IL895"/>
      <c r="IM895"/>
      <c r="IN895"/>
      <c r="IO895"/>
      <c r="IP895"/>
      <c r="IQ895"/>
      <c r="IR895"/>
      <c r="IS895"/>
      <c r="IT895"/>
      <c r="IU895"/>
      <c r="IV895"/>
      <c r="IW895"/>
      <c r="IX895"/>
      <c r="IY895"/>
      <c r="IZ895"/>
      <c r="JA895"/>
      <c r="JB895"/>
      <c r="JC895"/>
      <c r="JD895"/>
      <c r="JE895"/>
      <c r="JF895"/>
      <c r="JG895"/>
      <c r="JH895"/>
      <c r="JI895"/>
      <c r="JJ895"/>
      <c r="JK895"/>
      <c r="JL895"/>
      <c r="JM895"/>
      <c r="JN895"/>
      <c r="JO895"/>
      <c r="JP895"/>
      <c r="JQ895"/>
      <c r="JR895"/>
      <c r="JS895"/>
      <c r="JT895"/>
      <c r="JU895"/>
      <c r="JV895"/>
      <c r="JW895"/>
      <c r="JX895"/>
      <c r="JY895"/>
      <c r="JZ895"/>
      <c r="KA895"/>
      <c r="KB895"/>
      <c r="KC895"/>
      <c r="KD895"/>
      <c r="KE895"/>
      <c r="KF895"/>
      <c r="KG895"/>
      <c r="KH895"/>
      <c r="KI895"/>
      <c r="KJ895"/>
      <c r="KK895"/>
      <c r="KL895"/>
      <c r="KM895"/>
      <c r="KN895"/>
      <c r="KO895"/>
      <c r="KP895"/>
      <c r="KQ895"/>
      <c r="KR895"/>
      <c r="KS895"/>
      <c r="KT895"/>
      <c r="KU895"/>
      <c r="KV895"/>
      <c r="KW895"/>
      <c r="KX895"/>
      <c r="KY895"/>
      <c r="KZ895"/>
      <c r="LA895"/>
      <c r="LB895"/>
      <c r="LC895"/>
      <c r="LD895"/>
      <c r="LE895"/>
      <c r="LF895"/>
      <c r="LG895"/>
      <c r="LH895"/>
      <c r="LI895"/>
      <c r="LJ895"/>
      <c r="LK895"/>
      <c r="LL895"/>
      <c r="LM895"/>
      <c r="LN895"/>
      <c r="LO895"/>
      <c r="LP895"/>
      <c r="LQ895"/>
      <c r="LR895"/>
      <c r="LS895"/>
      <c r="LT895"/>
      <c r="LU895"/>
      <c r="LV895"/>
      <c r="LW895"/>
      <c r="LX895"/>
      <c r="LY895"/>
      <c r="LZ895"/>
      <c r="MA895"/>
      <c r="MB895"/>
      <c r="MC895"/>
      <c r="MD895"/>
      <c r="ME895"/>
      <c r="MF895"/>
      <c r="MG895"/>
      <c r="MH895"/>
      <c r="MI895"/>
      <c r="MJ895"/>
      <c r="MK895"/>
      <c r="ML895"/>
      <c r="MM895"/>
      <c r="MN895"/>
      <c r="MO895"/>
      <c r="MP895"/>
      <c r="MQ895"/>
      <c r="MR895"/>
      <c r="MS895"/>
      <c r="MT895"/>
      <c r="MU895"/>
      <c r="MV895"/>
      <c r="MW895"/>
      <c r="MX895"/>
      <c r="MY895"/>
      <c r="MZ895"/>
      <c r="NA895"/>
      <c r="NB895"/>
      <c r="NC895"/>
      <c r="ND895"/>
      <c r="NE895"/>
      <c r="NF895"/>
      <c r="NG895"/>
      <c r="NH895"/>
      <c r="NI895"/>
      <c r="NJ895"/>
      <c r="NK895"/>
      <c r="NL895"/>
      <c r="NM895"/>
      <c r="NN895"/>
      <c r="NO895"/>
      <c r="NP895"/>
      <c r="NQ895"/>
      <c r="NR895"/>
      <c r="NS895"/>
      <c r="NT895"/>
      <c r="NU895"/>
      <c r="NV895"/>
      <c r="NW895"/>
      <c r="NX895"/>
      <c r="NY895"/>
      <c r="NZ895"/>
      <c r="OA895"/>
      <c r="OB895"/>
      <c r="OC895"/>
      <c r="OD895"/>
      <c r="OE895"/>
      <c r="OF895"/>
      <c r="OG895"/>
      <c r="OH895"/>
      <c r="OI895"/>
      <c r="OJ895"/>
      <c r="OK895"/>
      <c r="OL895"/>
      <c r="OM895"/>
      <c r="ON895"/>
      <c r="OO895"/>
      <c r="OP895"/>
      <c r="OQ895"/>
      <c r="OR895"/>
      <c r="OS895"/>
      <c r="OT895"/>
      <c r="OU895"/>
      <c r="OV895"/>
      <c r="OW895"/>
      <c r="OX895"/>
      <c r="OY895"/>
      <c r="OZ895"/>
      <c r="PA895"/>
      <c r="PB895"/>
      <c r="PC895"/>
      <c r="PD895"/>
      <c r="PE895"/>
      <c r="PF895"/>
      <c r="PG895"/>
      <c r="PH895"/>
      <c r="PI895"/>
      <c r="PJ895"/>
      <c r="PK895"/>
      <c r="PL895"/>
      <c r="PM895"/>
      <c r="PN895"/>
      <c r="PO895"/>
      <c r="PP895"/>
      <c r="PQ895"/>
      <c r="PR895"/>
      <c r="PS895"/>
      <c r="PT895"/>
      <c r="PU895"/>
      <c r="PV895"/>
      <c r="PW895"/>
      <c r="PX895"/>
      <c r="PY895"/>
      <c r="PZ895"/>
      <c r="QA895"/>
      <c r="QB895"/>
      <c r="QC895"/>
      <c r="QD895"/>
      <c r="QE895"/>
      <c r="QF895"/>
      <c r="QG895"/>
      <c r="QH895"/>
      <c r="QI895"/>
      <c r="QJ895"/>
      <c r="QK895"/>
      <c r="QL895"/>
      <c r="QM895"/>
      <c r="QN895"/>
      <c r="QO895"/>
      <c r="QP895"/>
      <c r="QQ895"/>
      <c r="QR895"/>
      <c r="QS895"/>
      <c r="QT895"/>
      <c r="QU895"/>
      <c r="QV895"/>
      <c r="QW895"/>
      <c r="QX895"/>
      <c r="QY895"/>
      <c r="QZ895"/>
      <c r="RA895"/>
      <c r="RB895"/>
      <c r="RC895"/>
      <c r="RD895"/>
      <c r="RE895"/>
      <c r="RF895"/>
      <c r="RG895"/>
      <c r="RH895"/>
      <c r="RI895"/>
      <c r="RJ895"/>
      <c r="RK895"/>
      <c r="RL895"/>
      <c r="RM895"/>
      <c r="RN895"/>
      <c r="RO895"/>
      <c r="RP895"/>
      <c r="RQ895"/>
      <c r="RR895"/>
      <c r="RS895"/>
      <c r="RT895"/>
      <c r="RU895"/>
      <c r="RV895"/>
      <c r="RW895"/>
      <c r="RX895"/>
      <c r="RY895"/>
      <c r="RZ895"/>
      <c r="SA895"/>
      <c r="SB895"/>
      <c r="SC895"/>
      <c r="SD895"/>
      <c r="SE895"/>
      <c r="SF895"/>
      <c r="SG895"/>
      <c r="SH895"/>
      <c r="SI895"/>
      <c r="SJ895"/>
      <c r="SK895"/>
      <c r="SL895"/>
      <c r="SM895"/>
      <c r="SN895"/>
      <c r="SO895"/>
      <c r="SP895"/>
    </row>
    <row r="896" spans="1:510" ht="16.5" customHeight="1" x14ac:dyDescent="0.2">
      <c r="A896" s="20">
        <v>288</v>
      </c>
      <c r="B896" s="20" t="s">
        <v>62</v>
      </c>
      <c r="C896" s="20" t="s">
        <v>915</v>
      </c>
      <c r="D896" s="20" t="s">
        <v>38</v>
      </c>
      <c r="E896" s="20" t="s">
        <v>1340</v>
      </c>
      <c r="F896" s="22" t="s">
        <v>927</v>
      </c>
      <c r="G896" s="20" t="s">
        <v>25</v>
      </c>
      <c r="H896" s="20" t="s">
        <v>26</v>
      </c>
      <c r="I896" s="20" t="s">
        <v>81</v>
      </c>
      <c r="J896" s="22" t="s">
        <v>915</v>
      </c>
      <c r="K896" s="20"/>
      <c r="L896" s="20"/>
      <c r="M896" s="20"/>
      <c r="N896" s="20"/>
      <c r="O896" s="23"/>
      <c r="P896" s="23">
        <v>1685000</v>
      </c>
      <c r="Q896" s="24">
        <v>1</v>
      </c>
      <c r="R896" s="25">
        <v>45778</v>
      </c>
      <c r="S896" s="20" t="s">
        <v>83</v>
      </c>
      <c r="T896" s="26">
        <f t="shared" si="15"/>
        <v>1685000</v>
      </c>
      <c r="U896" s="27" t="s">
        <v>100</v>
      </c>
      <c r="V896" s="27" t="s">
        <v>100</v>
      </c>
      <c r="W896"/>
      <c r="X896"/>
      <c r="Y896"/>
      <c r="Z896"/>
      <c r="AA896"/>
      <c r="AB896"/>
      <c r="AC896"/>
      <c r="AD896"/>
      <c r="AE896"/>
      <c r="AF896"/>
      <c r="AG896"/>
      <c r="AH896"/>
      <c r="AI896"/>
      <c r="AJ896"/>
      <c r="AK896"/>
      <c r="AL896"/>
      <c r="AM896"/>
      <c r="AN896"/>
      <c r="AO896"/>
      <c r="AP896"/>
      <c r="AQ896"/>
      <c r="AR896"/>
      <c r="AS896"/>
      <c r="AT896"/>
      <c r="AU896"/>
      <c r="AV896"/>
      <c r="AW896"/>
      <c r="AX896"/>
      <c r="AY896"/>
      <c r="AZ896"/>
      <c r="BA896"/>
      <c r="BB896"/>
      <c r="BC896"/>
      <c r="BD896"/>
      <c r="BE896"/>
      <c r="BF896"/>
      <c r="BG896"/>
      <c r="BH896"/>
      <c r="BI896"/>
      <c r="BJ896"/>
      <c r="BK896"/>
      <c r="BL896"/>
      <c r="BM896"/>
      <c r="BN896"/>
      <c r="BO896"/>
      <c r="BP896"/>
      <c r="BQ896"/>
      <c r="BR896"/>
      <c r="BS896"/>
      <c r="BT896"/>
      <c r="BU896"/>
      <c r="BV896"/>
      <c r="BW896"/>
      <c r="BX896"/>
      <c r="BY896"/>
      <c r="BZ896"/>
      <c r="CA896"/>
      <c r="CB896"/>
      <c r="CC896"/>
      <c r="CD896"/>
      <c r="CE896"/>
      <c r="CF896"/>
      <c r="CG896"/>
      <c r="CH896"/>
      <c r="CI896"/>
      <c r="CJ896"/>
      <c r="CK896"/>
      <c r="CL896"/>
      <c r="CM896"/>
      <c r="CN896"/>
      <c r="CO896"/>
      <c r="CP896"/>
      <c r="CQ896"/>
      <c r="CR896"/>
      <c r="CS896"/>
      <c r="CT896"/>
      <c r="CU896"/>
      <c r="CV896"/>
      <c r="CW896"/>
      <c r="CX896"/>
      <c r="CY896"/>
      <c r="CZ896"/>
      <c r="DA896"/>
      <c r="DB896"/>
      <c r="DC896"/>
      <c r="DD896"/>
      <c r="DE896"/>
      <c r="DF896"/>
      <c r="DG896"/>
      <c r="DH896"/>
      <c r="DI896"/>
      <c r="DJ896"/>
      <c r="DK896"/>
      <c r="DL896"/>
      <c r="DM896"/>
      <c r="DN896"/>
      <c r="DO896"/>
      <c r="DP896"/>
      <c r="DQ896"/>
      <c r="DR896"/>
      <c r="DS896"/>
      <c r="DT896"/>
      <c r="DU896"/>
      <c r="DV896"/>
      <c r="DW896"/>
      <c r="DX896"/>
      <c r="DY896"/>
      <c r="DZ896"/>
      <c r="EA896"/>
      <c r="EB896"/>
      <c r="EC896"/>
      <c r="ED896"/>
      <c r="EE896"/>
      <c r="EF896"/>
      <c r="EG896"/>
      <c r="EH896"/>
      <c r="EI896"/>
      <c r="EJ896"/>
      <c r="EK896"/>
      <c r="EL896"/>
      <c r="EM896"/>
      <c r="EN896"/>
      <c r="EO896"/>
      <c r="EP896"/>
      <c r="EQ896"/>
      <c r="ER896"/>
      <c r="ES896"/>
      <c r="ET896"/>
      <c r="EU896"/>
      <c r="EV896"/>
      <c r="EW896"/>
      <c r="EX896"/>
      <c r="EY896"/>
      <c r="EZ896"/>
      <c r="FA896"/>
      <c r="FB896"/>
      <c r="FC896"/>
      <c r="FD896"/>
      <c r="FE896"/>
      <c r="FF896"/>
      <c r="FG896"/>
      <c r="FH896"/>
      <c r="FI896"/>
      <c r="FJ896"/>
      <c r="FK896"/>
      <c r="FL896"/>
      <c r="FM896"/>
      <c r="FN896"/>
      <c r="FO896"/>
      <c r="FP896"/>
      <c r="FQ896"/>
      <c r="FR896"/>
      <c r="FS896"/>
      <c r="FT896"/>
      <c r="FU896"/>
      <c r="FV896"/>
      <c r="FW896"/>
      <c r="FX896"/>
      <c r="FY896"/>
      <c r="FZ896"/>
      <c r="GA896"/>
      <c r="GB896"/>
      <c r="GC896"/>
      <c r="GD896"/>
      <c r="GE896"/>
      <c r="GF896"/>
      <c r="GG896"/>
      <c r="GH896"/>
      <c r="GI896"/>
      <c r="GJ896"/>
      <c r="GK896"/>
      <c r="GL896"/>
      <c r="GM896"/>
      <c r="GN896"/>
      <c r="GO896"/>
      <c r="GP896"/>
      <c r="GQ896"/>
      <c r="GR896"/>
      <c r="GS896"/>
      <c r="GT896"/>
      <c r="GU896"/>
      <c r="GV896"/>
      <c r="GW896"/>
      <c r="GX896"/>
      <c r="GY896"/>
      <c r="GZ896"/>
      <c r="HA896"/>
      <c r="HB896"/>
      <c r="HC896"/>
      <c r="HD896"/>
      <c r="HE896"/>
      <c r="HF896"/>
      <c r="HG896"/>
      <c r="HH896"/>
      <c r="HI896"/>
      <c r="HJ896"/>
      <c r="HK896"/>
      <c r="HL896"/>
      <c r="HM896"/>
      <c r="HN896"/>
      <c r="HO896"/>
      <c r="HP896"/>
      <c r="HQ896"/>
      <c r="HR896"/>
      <c r="HS896"/>
      <c r="HT896"/>
      <c r="HU896"/>
      <c r="HV896"/>
      <c r="HW896"/>
      <c r="HX896"/>
      <c r="HY896"/>
      <c r="HZ896"/>
      <c r="IA896"/>
      <c r="IB896"/>
      <c r="IC896"/>
      <c r="ID896"/>
      <c r="IE896"/>
      <c r="IF896"/>
      <c r="IG896"/>
      <c r="IH896"/>
      <c r="II896"/>
      <c r="IJ896"/>
      <c r="IK896"/>
      <c r="IL896"/>
      <c r="IM896"/>
      <c r="IN896"/>
      <c r="IO896"/>
      <c r="IP896"/>
      <c r="IQ896"/>
      <c r="IR896"/>
      <c r="IS896"/>
      <c r="IT896"/>
      <c r="IU896"/>
      <c r="IV896"/>
      <c r="IW896"/>
      <c r="IX896"/>
      <c r="IY896"/>
      <c r="IZ896"/>
      <c r="JA896"/>
      <c r="JB896"/>
      <c r="JC896"/>
      <c r="JD896"/>
      <c r="JE896"/>
      <c r="JF896"/>
      <c r="JG896"/>
      <c r="JH896"/>
      <c r="JI896"/>
      <c r="JJ896"/>
      <c r="JK896"/>
      <c r="JL896"/>
      <c r="JM896"/>
      <c r="JN896"/>
      <c r="JO896"/>
      <c r="JP896"/>
      <c r="JQ896"/>
      <c r="JR896"/>
      <c r="JS896"/>
      <c r="JT896"/>
      <c r="JU896"/>
      <c r="JV896"/>
      <c r="JW896"/>
      <c r="JX896"/>
      <c r="JY896"/>
      <c r="JZ896"/>
      <c r="KA896"/>
      <c r="KB896"/>
      <c r="KC896"/>
      <c r="KD896"/>
      <c r="KE896"/>
      <c r="KF896"/>
      <c r="KG896"/>
      <c r="KH896"/>
      <c r="KI896"/>
      <c r="KJ896"/>
      <c r="KK896"/>
      <c r="KL896"/>
      <c r="KM896"/>
      <c r="KN896"/>
      <c r="KO896"/>
      <c r="KP896"/>
      <c r="KQ896"/>
      <c r="KR896"/>
      <c r="KS896"/>
      <c r="KT896"/>
      <c r="KU896"/>
      <c r="KV896"/>
      <c r="KW896"/>
      <c r="KX896"/>
      <c r="KY896"/>
      <c r="KZ896"/>
      <c r="LA896"/>
      <c r="LB896"/>
      <c r="LC896"/>
      <c r="LD896"/>
      <c r="LE896"/>
      <c r="LF896"/>
      <c r="LG896"/>
      <c r="LH896"/>
      <c r="LI896"/>
      <c r="LJ896"/>
      <c r="LK896"/>
      <c r="LL896"/>
      <c r="LM896"/>
      <c r="LN896"/>
      <c r="LO896"/>
      <c r="LP896"/>
      <c r="LQ896"/>
      <c r="LR896"/>
      <c r="LS896"/>
      <c r="LT896"/>
      <c r="LU896"/>
      <c r="LV896"/>
      <c r="LW896"/>
      <c r="LX896"/>
      <c r="LY896"/>
      <c r="LZ896"/>
      <c r="MA896"/>
      <c r="MB896"/>
      <c r="MC896"/>
      <c r="MD896"/>
      <c r="ME896"/>
      <c r="MF896"/>
      <c r="MG896"/>
      <c r="MH896"/>
      <c r="MI896"/>
      <c r="MJ896"/>
      <c r="MK896"/>
      <c r="ML896"/>
      <c r="MM896"/>
      <c r="MN896"/>
      <c r="MO896"/>
      <c r="MP896"/>
      <c r="MQ896"/>
      <c r="MR896"/>
      <c r="MS896"/>
      <c r="MT896"/>
      <c r="MU896"/>
      <c r="MV896"/>
      <c r="MW896"/>
      <c r="MX896"/>
      <c r="MY896"/>
      <c r="MZ896"/>
      <c r="NA896"/>
      <c r="NB896"/>
      <c r="NC896"/>
      <c r="ND896"/>
      <c r="NE896"/>
      <c r="NF896"/>
      <c r="NG896"/>
      <c r="NH896"/>
      <c r="NI896"/>
      <c r="NJ896"/>
      <c r="NK896"/>
      <c r="NL896"/>
      <c r="NM896"/>
      <c r="NN896"/>
      <c r="NO896"/>
      <c r="NP896"/>
      <c r="NQ896"/>
      <c r="NR896"/>
      <c r="NS896"/>
      <c r="NT896"/>
      <c r="NU896"/>
      <c r="NV896"/>
      <c r="NW896"/>
      <c r="NX896"/>
      <c r="NY896"/>
      <c r="NZ896"/>
      <c r="OA896"/>
      <c r="OB896"/>
      <c r="OC896"/>
      <c r="OD896"/>
      <c r="OE896"/>
      <c r="OF896"/>
      <c r="OG896"/>
      <c r="OH896"/>
      <c r="OI896"/>
      <c r="OJ896"/>
      <c r="OK896"/>
      <c r="OL896"/>
      <c r="OM896"/>
      <c r="ON896"/>
      <c r="OO896"/>
      <c r="OP896"/>
      <c r="OQ896"/>
      <c r="OR896"/>
      <c r="OS896"/>
      <c r="OT896"/>
      <c r="OU896"/>
      <c r="OV896"/>
      <c r="OW896"/>
      <c r="OX896"/>
      <c r="OY896"/>
      <c r="OZ896"/>
      <c r="PA896"/>
      <c r="PB896"/>
      <c r="PC896"/>
      <c r="PD896"/>
      <c r="PE896"/>
      <c r="PF896"/>
      <c r="PG896"/>
      <c r="PH896"/>
      <c r="PI896"/>
      <c r="PJ896"/>
      <c r="PK896"/>
      <c r="PL896"/>
      <c r="PM896"/>
      <c r="PN896"/>
      <c r="PO896"/>
      <c r="PP896"/>
      <c r="PQ896"/>
      <c r="PR896"/>
      <c r="PS896"/>
      <c r="PT896"/>
      <c r="PU896"/>
      <c r="PV896"/>
      <c r="PW896"/>
      <c r="PX896"/>
      <c r="PY896"/>
      <c r="PZ896"/>
      <c r="QA896"/>
      <c r="QB896"/>
      <c r="QC896"/>
      <c r="QD896"/>
      <c r="QE896"/>
      <c r="QF896"/>
      <c r="QG896"/>
      <c r="QH896"/>
      <c r="QI896"/>
      <c r="QJ896"/>
      <c r="QK896"/>
      <c r="QL896"/>
      <c r="QM896"/>
      <c r="QN896"/>
      <c r="QO896"/>
      <c r="QP896"/>
      <c r="QQ896"/>
      <c r="QR896"/>
      <c r="QS896"/>
      <c r="QT896"/>
      <c r="QU896"/>
      <c r="QV896"/>
      <c r="QW896"/>
      <c r="QX896"/>
      <c r="QY896"/>
      <c r="QZ896"/>
      <c r="RA896"/>
      <c r="RB896"/>
      <c r="RC896"/>
      <c r="RD896"/>
      <c r="RE896"/>
      <c r="RF896"/>
      <c r="RG896"/>
      <c r="RH896"/>
      <c r="RI896"/>
      <c r="RJ896"/>
      <c r="RK896"/>
      <c r="RL896"/>
      <c r="RM896"/>
      <c r="RN896"/>
      <c r="RO896"/>
      <c r="RP896"/>
      <c r="RQ896"/>
      <c r="RR896"/>
      <c r="RS896"/>
      <c r="RT896"/>
      <c r="RU896"/>
      <c r="RV896"/>
      <c r="RW896"/>
      <c r="RX896"/>
      <c r="RY896"/>
      <c r="RZ896"/>
      <c r="SA896"/>
      <c r="SB896"/>
      <c r="SC896"/>
      <c r="SD896"/>
      <c r="SE896"/>
      <c r="SF896"/>
      <c r="SG896"/>
      <c r="SH896"/>
      <c r="SI896"/>
      <c r="SJ896"/>
      <c r="SK896"/>
      <c r="SL896"/>
      <c r="SM896"/>
      <c r="SN896"/>
      <c r="SO896"/>
      <c r="SP896"/>
    </row>
    <row r="897" spans="1:512" ht="16.5" customHeight="1" x14ac:dyDescent="0.2">
      <c r="A897" s="20">
        <v>289</v>
      </c>
      <c r="B897" s="20" t="s">
        <v>62</v>
      </c>
      <c r="C897" s="20" t="s">
        <v>915</v>
      </c>
      <c r="D897" s="20" t="s">
        <v>38</v>
      </c>
      <c r="E897" s="20" t="s">
        <v>1340</v>
      </c>
      <c r="F897" s="22" t="s">
        <v>927</v>
      </c>
      <c r="G897" s="20" t="s">
        <v>25</v>
      </c>
      <c r="H897" s="20" t="s">
        <v>26</v>
      </c>
      <c r="I897" s="20" t="s">
        <v>81</v>
      </c>
      <c r="J897" s="22" t="s">
        <v>915</v>
      </c>
      <c r="K897" s="20"/>
      <c r="L897" s="20"/>
      <c r="M897" s="20"/>
      <c r="N897" s="20"/>
      <c r="O897" s="23"/>
      <c r="P897" s="23">
        <v>1685000</v>
      </c>
      <c r="Q897" s="24">
        <v>1</v>
      </c>
      <c r="R897" s="25">
        <v>45809</v>
      </c>
      <c r="S897" s="20" t="s">
        <v>83</v>
      </c>
      <c r="T897" s="26">
        <f t="shared" si="15"/>
        <v>1685000</v>
      </c>
      <c r="U897" s="27" t="s">
        <v>100</v>
      </c>
      <c r="V897" s="27" t="s">
        <v>100</v>
      </c>
      <c r="W897"/>
      <c r="X897"/>
      <c r="Y897"/>
      <c r="Z897"/>
      <c r="AA897"/>
      <c r="AB897"/>
      <c r="AC897"/>
      <c r="AD897"/>
      <c r="AE897"/>
      <c r="AF897"/>
      <c r="AG897"/>
      <c r="AH897"/>
      <c r="AI897"/>
      <c r="AJ897"/>
      <c r="AK897"/>
      <c r="AL897"/>
      <c r="AM897"/>
      <c r="AN897"/>
      <c r="AO897"/>
      <c r="AP897"/>
      <c r="AQ897"/>
      <c r="AR897"/>
      <c r="AS897"/>
      <c r="AT897"/>
      <c r="AU897"/>
      <c r="AV897"/>
      <c r="AW897"/>
      <c r="AX897"/>
      <c r="AY897"/>
      <c r="AZ897"/>
      <c r="BA897"/>
      <c r="BB897"/>
      <c r="BC897"/>
      <c r="BD897"/>
      <c r="BE897"/>
      <c r="BF897"/>
      <c r="BG897"/>
      <c r="BH897"/>
      <c r="BI897"/>
      <c r="BJ897"/>
      <c r="BK897"/>
      <c r="BL897"/>
      <c r="BM897"/>
      <c r="BN897"/>
      <c r="BO897"/>
      <c r="BP897"/>
      <c r="BQ897"/>
      <c r="BR897"/>
      <c r="BS897"/>
      <c r="BT897"/>
      <c r="BU897"/>
      <c r="BV897"/>
      <c r="BW897"/>
      <c r="BX897"/>
      <c r="BY897"/>
      <c r="BZ897"/>
      <c r="CA897"/>
      <c r="CB897"/>
      <c r="CC897"/>
      <c r="CD897"/>
      <c r="CE897"/>
      <c r="CF897"/>
      <c r="CG897"/>
      <c r="CH897"/>
      <c r="CI897"/>
      <c r="CJ897"/>
      <c r="CK897"/>
      <c r="CL897"/>
      <c r="CM897"/>
      <c r="CN897"/>
      <c r="CO897"/>
      <c r="CP897"/>
      <c r="CQ897"/>
      <c r="CR897"/>
      <c r="CS897"/>
      <c r="CT897"/>
      <c r="CU897"/>
      <c r="CV897"/>
      <c r="CW897"/>
      <c r="CX897"/>
      <c r="CY897"/>
      <c r="CZ897"/>
      <c r="DA897"/>
      <c r="DB897"/>
      <c r="DC897"/>
      <c r="DD897"/>
      <c r="DE897"/>
      <c r="DF897"/>
      <c r="DG897"/>
      <c r="DH897"/>
      <c r="DI897"/>
      <c r="DJ897"/>
      <c r="DK897"/>
      <c r="DL897"/>
      <c r="DM897"/>
      <c r="DN897"/>
      <c r="DO897"/>
      <c r="DP897"/>
      <c r="DQ897"/>
      <c r="DR897"/>
      <c r="DS897"/>
      <c r="DT897"/>
      <c r="DU897"/>
      <c r="DV897"/>
      <c r="DW897"/>
      <c r="DX897"/>
      <c r="DY897"/>
      <c r="DZ897"/>
      <c r="EA897"/>
      <c r="EB897"/>
      <c r="EC897"/>
      <c r="ED897"/>
      <c r="EE897"/>
      <c r="EF897"/>
      <c r="EG897"/>
      <c r="EH897"/>
      <c r="EI897"/>
      <c r="EJ897"/>
      <c r="EK897"/>
      <c r="EL897"/>
      <c r="EM897"/>
      <c r="EN897"/>
      <c r="EO897"/>
      <c r="EP897"/>
      <c r="EQ897"/>
      <c r="ER897"/>
      <c r="ES897"/>
      <c r="ET897"/>
      <c r="EU897"/>
      <c r="EV897"/>
      <c r="EW897"/>
      <c r="EX897"/>
      <c r="EY897"/>
      <c r="EZ897"/>
      <c r="FA897"/>
      <c r="FB897"/>
      <c r="FC897"/>
      <c r="FD897"/>
      <c r="FE897"/>
      <c r="FF897"/>
      <c r="FG897"/>
      <c r="FH897"/>
      <c r="FI897"/>
      <c r="FJ897"/>
      <c r="FK897"/>
      <c r="FL897"/>
      <c r="FM897"/>
      <c r="FN897"/>
      <c r="FO897"/>
      <c r="FP897"/>
      <c r="FQ897"/>
      <c r="FR897"/>
      <c r="FS897"/>
      <c r="FT897"/>
      <c r="FU897"/>
      <c r="FV897"/>
      <c r="FW897"/>
      <c r="FX897"/>
      <c r="FY897"/>
      <c r="FZ897"/>
      <c r="GA897"/>
      <c r="GB897"/>
      <c r="GC897"/>
      <c r="GD897"/>
      <c r="GE897"/>
      <c r="GF897"/>
      <c r="GG897"/>
      <c r="GH897"/>
      <c r="GI897"/>
      <c r="GJ897"/>
      <c r="GK897"/>
      <c r="GL897"/>
      <c r="GM897"/>
      <c r="GN897"/>
      <c r="GO897"/>
      <c r="GP897"/>
      <c r="GQ897"/>
      <c r="GR897"/>
      <c r="GS897"/>
      <c r="GT897"/>
      <c r="GU897"/>
      <c r="GV897"/>
      <c r="GW897"/>
      <c r="GX897"/>
      <c r="GY897"/>
      <c r="GZ897"/>
      <c r="HA897"/>
      <c r="HB897"/>
      <c r="HC897"/>
      <c r="HD897"/>
      <c r="HE897"/>
      <c r="HF897"/>
      <c r="HG897"/>
      <c r="HH897"/>
      <c r="HI897"/>
      <c r="HJ897"/>
      <c r="HK897"/>
      <c r="HL897"/>
      <c r="HM897"/>
      <c r="HN897"/>
      <c r="HO897"/>
      <c r="HP897"/>
      <c r="HQ897"/>
      <c r="HR897"/>
      <c r="HS897"/>
      <c r="HT897"/>
      <c r="HU897"/>
      <c r="HV897"/>
      <c r="HW897"/>
      <c r="HX897"/>
      <c r="HY897"/>
      <c r="HZ897"/>
      <c r="IA897"/>
      <c r="IB897"/>
      <c r="IC897"/>
      <c r="ID897"/>
      <c r="IE897"/>
      <c r="IF897"/>
      <c r="IG897"/>
      <c r="IH897"/>
      <c r="II897"/>
      <c r="IJ897"/>
      <c r="IK897"/>
      <c r="IL897"/>
      <c r="IM897"/>
      <c r="IN897"/>
      <c r="IO897"/>
      <c r="IP897"/>
      <c r="IQ897"/>
      <c r="IR897"/>
      <c r="IS897"/>
      <c r="IT897"/>
      <c r="IU897"/>
      <c r="IV897"/>
      <c r="IW897"/>
      <c r="IX897"/>
      <c r="IY897"/>
      <c r="IZ897"/>
      <c r="JA897"/>
      <c r="JB897"/>
      <c r="JC897"/>
      <c r="JD897"/>
      <c r="JE897"/>
      <c r="JF897"/>
      <c r="JG897"/>
      <c r="JH897"/>
      <c r="JI897"/>
      <c r="JJ897"/>
      <c r="JK897"/>
      <c r="JL897"/>
      <c r="JM897"/>
      <c r="JN897"/>
      <c r="JO897"/>
      <c r="JP897"/>
      <c r="JQ897"/>
      <c r="JR897"/>
      <c r="JS897"/>
      <c r="JT897"/>
      <c r="JU897"/>
      <c r="JV897"/>
      <c r="JW897"/>
      <c r="JX897"/>
      <c r="JY897"/>
      <c r="JZ897"/>
      <c r="KA897"/>
      <c r="KB897"/>
      <c r="KC897"/>
      <c r="KD897"/>
      <c r="KE897"/>
      <c r="KF897"/>
      <c r="KG897"/>
      <c r="KH897"/>
      <c r="KI897"/>
      <c r="KJ897"/>
      <c r="KK897"/>
      <c r="KL897"/>
      <c r="KM897"/>
      <c r="KN897"/>
      <c r="KO897"/>
      <c r="KP897"/>
      <c r="KQ897"/>
      <c r="KR897"/>
      <c r="KS897"/>
      <c r="KT897"/>
      <c r="KU897"/>
      <c r="KV897"/>
      <c r="KW897"/>
      <c r="KX897"/>
      <c r="KY897"/>
      <c r="KZ897"/>
      <c r="LA897"/>
      <c r="LB897"/>
      <c r="LC897"/>
      <c r="LD897"/>
      <c r="LE897"/>
      <c r="LF897"/>
      <c r="LG897"/>
      <c r="LH897"/>
      <c r="LI897"/>
      <c r="LJ897"/>
      <c r="LK897"/>
      <c r="LL897"/>
      <c r="LM897"/>
      <c r="LN897"/>
      <c r="LO897"/>
      <c r="LP897"/>
      <c r="LQ897"/>
      <c r="LR897"/>
      <c r="LS897"/>
      <c r="LT897"/>
      <c r="LU897"/>
      <c r="LV897"/>
      <c r="LW897"/>
      <c r="LX897"/>
      <c r="LY897"/>
      <c r="LZ897"/>
      <c r="MA897"/>
      <c r="MB897"/>
      <c r="MC897"/>
      <c r="MD897"/>
      <c r="ME897"/>
      <c r="MF897"/>
      <c r="MG897"/>
      <c r="MH897"/>
      <c r="MI897"/>
      <c r="MJ897"/>
      <c r="MK897"/>
      <c r="ML897"/>
      <c r="MM897"/>
      <c r="MN897"/>
      <c r="MO897"/>
      <c r="MP897"/>
      <c r="MQ897"/>
      <c r="MR897"/>
      <c r="MS897"/>
      <c r="MT897"/>
      <c r="MU897"/>
      <c r="MV897"/>
      <c r="MW897"/>
      <c r="MX897"/>
      <c r="MY897"/>
      <c r="MZ897"/>
      <c r="NA897"/>
      <c r="NB897"/>
      <c r="NC897"/>
      <c r="ND897"/>
      <c r="NE897"/>
      <c r="NF897"/>
      <c r="NG897"/>
      <c r="NH897"/>
      <c r="NI897"/>
      <c r="NJ897"/>
      <c r="NK897"/>
      <c r="NL897"/>
      <c r="NM897"/>
      <c r="NN897"/>
      <c r="NO897"/>
      <c r="NP897"/>
      <c r="NQ897"/>
      <c r="NR897"/>
      <c r="NS897"/>
      <c r="NT897"/>
      <c r="NU897"/>
      <c r="NV897"/>
      <c r="NW897"/>
      <c r="NX897"/>
      <c r="NY897"/>
      <c r="NZ897"/>
      <c r="OA897"/>
      <c r="OB897"/>
      <c r="OC897"/>
      <c r="OD897"/>
      <c r="OE897"/>
      <c r="OF897"/>
      <c r="OG897"/>
      <c r="OH897"/>
      <c r="OI897"/>
      <c r="OJ897"/>
      <c r="OK897"/>
      <c r="OL897"/>
      <c r="OM897"/>
      <c r="ON897"/>
      <c r="OO897"/>
      <c r="OP897"/>
      <c r="OQ897"/>
      <c r="OR897"/>
      <c r="OS897"/>
      <c r="OT897"/>
      <c r="OU897"/>
      <c r="OV897"/>
      <c r="OW897"/>
      <c r="OX897"/>
      <c r="OY897"/>
      <c r="OZ897"/>
      <c r="PA897"/>
      <c r="PB897"/>
      <c r="PC897"/>
      <c r="PD897"/>
      <c r="PE897"/>
      <c r="PF897"/>
      <c r="PG897"/>
      <c r="PH897"/>
      <c r="PI897"/>
      <c r="PJ897"/>
      <c r="PK897"/>
      <c r="PL897"/>
      <c r="PM897"/>
      <c r="PN897"/>
      <c r="PO897"/>
      <c r="PP897"/>
      <c r="PQ897"/>
      <c r="PR897"/>
      <c r="PS897"/>
      <c r="PT897"/>
      <c r="PU897"/>
      <c r="PV897"/>
      <c r="PW897"/>
      <c r="PX897"/>
      <c r="PY897"/>
      <c r="PZ897"/>
      <c r="QA897"/>
      <c r="QB897"/>
      <c r="QC897"/>
      <c r="QD897"/>
      <c r="QE897"/>
      <c r="QF897"/>
      <c r="QG897"/>
      <c r="QH897"/>
      <c r="QI897"/>
      <c r="QJ897"/>
      <c r="QK897"/>
      <c r="QL897"/>
      <c r="QM897"/>
      <c r="QN897"/>
      <c r="QO897"/>
      <c r="QP897"/>
      <c r="QQ897"/>
      <c r="QR897"/>
      <c r="QS897"/>
      <c r="QT897"/>
      <c r="QU897"/>
      <c r="QV897"/>
      <c r="QW897"/>
      <c r="QX897"/>
      <c r="QY897"/>
      <c r="QZ897"/>
      <c r="RA897"/>
      <c r="RB897"/>
      <c r="RC897"/>
      <c r="RD897"/>
      <c r="RE897"/>
      <c r="RF897"/>
      <c r="RG897"/>
      <c r="RH897"/>
      <c r="RI897"/>
      <c r="RJ897"/>
      <c r="RK897"/>
      <c r="RL897"/>
      <c r="RM897"/>
      <c r="RN897"/>
      <c r="RO897"/>
      <c r="RP897"/>
      <c r="RQ897"/>
      <c r="RR897"/>
      <c r="RS897"/>
      <c r="RT897"/>
      <c r="RU897"/>
      <c r="RV897"/>
      <c r="RW897"/>
      <c r="RX897"/>
      <c r="RY897"/>
      <c r="RZ897"/>
      <c r="SA897"/>
      <c r="SB897"/>
      <c r="SC897"/>
      <c r="SD897"/>
      <c r="SE897"/>
      <c r="SF897"/>
      <c r="SG897"/>
      <c r="SH897"/>
      <c r="SI897"/>
      <c r="SJ897"/>
      <c r="SK897"/>
      <c r="SL897"/>
      <c r="SM897"/>
      <c r="SN897"/>
      <c r="SO897"/>
      <c r="SP897"/>
    </row>
    <row r="898" spans="1:512" ht="16.5" customHeight="1" x14ac:dyDescent="0.2">
      <c r="A898" s="20">
        <v>290</v>
      </c>
      <c r="B898" s="20" t="s">
        <v>62</v>
      </c>
      <c r="C898" s="20" t="s">
        <v>915</v>
      </c>
      <c r="D898" s="20" t="s">
        <v>38</v>
      </c>
      <c r="E898" s="20" t="s">
        <v>1340</v>
      </c>
      <c r="F898" s="22" t="s">
        <v>927</v>
      </c>
      <c r="G898" s="20" t="s">
        <v>25</v>
      </c>
      <c r="H898" s="20" t="s">
        <v>26</v>
      </c>
      <c r="I898" s="20" t="s">
        <v>81</v>
      </c>
      <c r="J898" s="22" t="s">
        <v>915</v>
      </c>
      <c r="K898" s="20"/>
      <c r="L898" s="20"/>
      <c r="M898" s="20"/>
      <c r="N898" s="20"/>
      <c r="O898" s="23"/>
      <c r="P898" s="23">
        <v>1685000</v>
      </c>
      <c r="Q898" s="24">
        <v>1</v>
      </c>
      <c r="R898" s="25">
        <v>45839</v>
      </c>
      <c r="S898" s="20" t="s">
        <v>83</v>
      </c>
      <c r="T898" s="26">
        <f t="shared" si="15"/>
        <v>1685000</v>
      </c>
      <c r="U898" s="27" t="s">
        <v>100</v>
      </c>
      <c r="V898" s="27" t="s">
        <v>100</v>
      </c>
      <c r="W898" s="67"/>
      <c r="X898" s="67"/>
      <c r="Y898" s="67"/>
      <c r="Z898" s="67"/>
      <c r="AA898" s="67"/>
      <c r="AB898" s="67"/>
      <c r="AC898" s="67"/>
      <c r="AD898" s="67"/>
      <c r="AE898" s="67"/>
      <c r="AF898" s="67"/>
      <c r="AG898" s="67"/>
      <c r="AH898" s="67"/>
      <c r="AI898" s="67"/>
      <c r="AJ898" s="67"/>
      <c r="AK898" s="67"/>
      <c r="AL898" s="67"/>
      <c r="AM898" s="67"/>
      <c r="AN898" s="67"/>
      <c r="AO898" s="67"/>
      <c r="AP898" s="67"/>
      <c r="AQ898" s="67"/>
      <c r="AR898" s="67"/>
      <c r="AS898" s="67"/>
      <c r="AT898" s="67"/>
      <c r="AU898" s="67"/>
      <c r="AV898" s="67"/>
      <c r="AW898" s="67"/>
      <c r="AX898" s="67"/>
      <c r="AY898" s="67"/>
      <c r="AZ898" s="67"/>
      <c r="BA898" s="67"/>
      <c r="BB898" s="67"/>
      <c r="BC898" s="67"/>
      <c r="BD898" s="67"/>
      <c r="BE898" s="67"/>
      <c r="BF898" s="67"/>
      <c r="BG898" s="67"/>
      <c r="BH898" s="67"/>
      <c r="BI898" s="67"/>
      <c r="BJ898" s="67"/>
      <c r="BK898" s="67"/>
      <c r="BL898" s="67"/>
      <c r="BM898" s="67"/>
      <c r="BN898" s="67"/>
      <c r="BO898" s="67"/>
      <c r="BP898" s="67"/>
      <c r="BQ898" s="67"/>
      <c r="BR898" s="67"/>
      <c r="BS898" s="67"/>
      <c r="BT898" s="67"/>
      <c r="BU898" s="67"/>
      <c r="BV898" s="67"/>
      <c r="BW898" s="67"/>
      <c r="BX898" s="67"/>
      <c r="BY898" s="67"/>
      <c r="BZ898" s="67"/>
      <c r="CA898" s="67"/>
      <c r="CB898" s="67"/>
      <c r="CC898" s="67"/>
      <c r="CD898" s="67"/>
      <c r="CE898" s="67"/>
      <c r="CF898" s="67"/>
      <c r="CG898" s="67"/>
      <c r="CH898" s="67"/>
      <c r="CI898" s="67"/>
      <c r="CJ898" s="67"/>
      <c r="CK898" s="67"/>
      <c r="CL898" s="67"/>
      <c r="CM898" s="67"/>
      <c r="CN898" s="67"/>
      <c r="CO898" s="67"/>
      <c r="CP898" s="67"/>
      <c r="CQ898" s="67"/>
      <c r="CR898" s="67"/>
      <c r="CS898" s="67"/>
      <c r="CT898" s="67"/>
      <c r="CU898" s="67"/>
      <c r="CV898" s="67"/>
      <c r="CW898" s="67"/>
      <c r="CX898" s="67"/>
      <c r="CY898" s="67"/>
      <c r="CZ898" s="67"/>
      <c r="DA898" s="67"/>
      <c r="DB898" s="67"/>
      <c r="DC898" s="67"/>
      <c r="DD898" s="67"/>
      <c r="DE898" s="67"/>
      <c r="DF898" s="67"/>
      <c r="DG898" s="67"/>
      <c r="DH898" s="67"/>
      <c r="DI898" s="67"/>
      <c r="DJ898" s="67"/>
      <c r="DK898" s="67"/>
      <c r="DL898" s="67"/>
      <c r="DM898" s="67"/>
      <c r="DN898" s="67"/>
      <c r="DO898" s="67"/>
      <c r="DP898" s="67"/>
      <c r="DQ898" s="67"/>
      <c r="DR898" s="67"/>
      <c r="DS898" s="67"/>
      <c r="DT898" s="67"/>
      <c r="DU898" s="67"/>
      <c r="DV898" s="67"/>
      <c r="DW898" s="67"/>
      <c r="DX898" s="67"/>
      <c r="DY898" s="67"/>
      <c r="DZ898" s="67"/>
      <c r="EA898" s="67"/>
      <c r="EB898" s="67"/>
      <c r="EC898" s="67"/>
      <c r="ED898" s="67"/>
      <c r="EE898" s="67"/>
      <c r="EF898" s="67"/>
      <c r="EG898" s="67"/>
      <c r="EH898" s="67"/>
      <c r="EI898" s="67"/>
      <c r="EJ898" s="67"/>
      <c r="EK898" s="67"/>
      <c r="EL898" s="67"/>
      <c r="EM898" s="67"/>
      <c r="EN898" s="67"/>
      <c r="EO898" s="67"/>
      <c r="EP898" s="67"/>
      <c r="EQ898" s="67"/>
      <c r="ER898" s="67"/>
      <c r="ES898" s="67"/>
      <c r="ET898" s="67"/>
      <c r="EU898" s="67"/>
      <c r="EV898" s="67"/>
      <c r="EW898" s="67"/>
      <c r="EX898" s="67"/>
      <c r="EY898" s="67"/>
      <c r="EZ898" s="67"/>
      <c r="FA898" s="67"/>
      <c r="FB898" s="67"/>
      <c r="FC898" s="67"/>
      <c r="FD898" s="67"/>
      <c r="FE898" s="67"/>
      <c r="FF898" s="67"/>
      <c r="FG898" s="67"/>
      <c r="FH898" s="67"/>
      <c r="FI898" s="67"/>
      <c r="FJ898" s="67"/>
      <c r="FK898" s="67"/>
      <c r="FL898" s="67"/>
      <c r="FM898" s="67"/>
      <c r="FN898" s="67"/>
      <c r="FO898" s="67"/>
      <c r="FP898" s="67"/>
      <c r="FQ898" s="67"/>
      <c r="FR898" s="67"/>
      <c r="FS898" s="67"/>
      <c r="FT898" s="67"/>
      <c r="FU898" s="67"/>
      <c r="FV898" s="67"/>
      <c r="FW898" s="67"/>
      <c r="FX898" s="67"/>
      <c r="FY898" s="67"/>
      <c r="FZ898" s="67"/>
      <c r="GA898" s="67"/>
      <c r="GB898" s="67"/>
      <c r="GC898" s="67"/>
      <c r="GD898" s="67"/>
      <c r="GE898" s="67"/>
      <c r="GF898" s="67"/>
      <c r="GG898" s="67"/>
      <c r="GH898" s="67"/>
      <c r="GI898" s="67"/>
      <c r="GJ898" s="67"/>
      <c r="GK898" s="67"/>
      <c r="GL898" s="67"/>
      <c r="GM898" s="67"/>
      <c r="GN898" s="67"/>
      <c r="GO898" s="67"/>
      <c r="GP898" s="67"/>
      <c r="GQ898" s="67"/>
      <c r="GR898" s="67"/>
      <c r="GS898" s="67"/>
      <c r="GT898" s="67"/>
      <c r="GU898" s="67"/>
      <c r="GV898" s="67"/>
      <c r="GW898" s="67"/>
      <c r="GX898" s="67"/>
      <c r="GY898" s="67"/>
      <c r="GZ898" s="67"/>
      <c r="HA898" s="67"/>
      <c r="HB898" s="67"/>
      <c r="HC898" s="67"/>
      <c r="HD898" s="67"/>
      <c r="HE898" s="67"/>
      <c r="HF898" s="67"/>
      <c r="HG898" s="67"/>
      <c r="HH898" s="67"/>
      <c r="HI898" s="67"/>
      <c r="HJ898" s="67"/>
      <c r="HK898" s="67"/>
      <c r="HL898" s="67"/>
      <c r="HM898" s="67"/>
      <c r="HN898" s="67"/>
      <c r="HO898" s="67"/>
      <c r="HP898" s="67"/>
      <c r="HQ898" s="67"/>
      <c r="HR898" s="67"/>
      <c r="HS898" s="67"/>
      <c r="HT898" s="67"/>
      <c r="HU898" s="67"/>
      <c r="HV898" s="67"/>
      <c r="HW898" s="67"/>
      <c r="HX898" s="67"/>
      <c r="HY898" s="67"/>
      <c r="HZ898" s="67"/>
      <c r="IA898" s="67"/>
      <c r="IB898" s="67"/>
      <c r="IC898" s="67"/>
      <c r="ID898" s="67"/>
      <c r="IE898" s="67"/>
      <c r="IF898" s="67"/>
      <c r="IG898" s="67"/>
      <c r="IH898" s="67"/>
      <c r="II898" s="67"/>
      <c r="IJ898" s="67"/>
      <c r="IK898" s="67"/>
      <c r="IL898" s="67"/>
      <c r="IM898" s="67"/>
      <c r="IN898" s="67"/>
      <c r="IO898" s="67"/>
      <c r="IP898" s="67"/>
      <c r="IQ898" s="67"/>
      <c r="IR898" s="67"/>
      <c r="IS898" s="67"/>
      <c r="IT898" s="67"/>
      <c r="IU898" s="67"/>
      <c r="IV898" s="67"/>
      <c r="IW898" s="67"/>
      <c r="IX898" s="67"/>
      <c r="IY898" s="67"/>
      <c r="IZ898" s="67"/>
      <c r="JA898" s="67"/>
      <c r="JB898" s="67"/>
      <c r="JC898" s="67"/>
      <c r="JD898" s="67"/>
      <c r="JE898" s="67"/>
      <c r="JF898" s="67"/>
      <c r="JG898" s="67"/>
      <c r="JH898" s="67"/>
      <c r="JI898" s="67"/>
      <c r="JJ898" s="67"/>
      <c r="JK898" s="67"/>
      <c r="JL898" s="67"/>
      <c r="JM898" s="67"/>
      <c r="JN898" s="67"/>
      <c r="JO898" s="67"/>
      <c r="JP898" s="67"/>
      <c r="JQ898" s="67"/>
      <c r="JR898" s="67"/>
      <c r="JS898" s="67"/>
      <c r="JT898" s="67"/>
      <c r="JU898" s="67"/>
      <c r="JV898" s="67"/>
      <c r="JW898" s="67"/>
      <c r="JX898" s="67"/>
      <c r="JY898" s="67"/>
      <c r="JZ898" s="67"/>
      <c r="KA898" s="67"/>
      <c r="KB898" s="67"/>
      <c r="KC898" s="67"/>
      <c r="KD898" s="67"/>
      <c r="KE898" s="67"/>
      <c r="KF898" s="67"/>
      <c r="KG898" s="67"/>
      <c r="KH898" s="67"/>
      <c r="KI898" s="67"/>
      <c r="KJ898" s="67"/>
      <c r="KK898" s="67"/>
      <c r="KL898" s="67"/>
      <c r="KM898" s="67"/>
      <c r="KN898" s="67"/>
      <c r="KO898" s="67"/>
      <c r="KP898" s="67"/>
      <c r="KQ898" s="67"/>
      <c r="KR898" s="67"/>
      <c r="KS898" s="67"/>
      <c r="KT898" s="67"/>
      <c r="KU898" s="67"/>
      <c r="KV898" s="67"/>
      <c r="KW898" s="67"/>
      <c r="KX898" s="67"/>
      <c r="KY898" s="67"/>
      <c r="KZ898" s="67"/>
      <c r="LA898" s="67"/>
      <c r="LB898" s="67"/>
      <c r="LC898" s="67"/>
      <c r="LD898" s="67"/>
      <c r="LE898" s="67"/>
      <c r="LF898" s="67"/>
      <c r="LG898" s="67"/>
      <c r="LH898" s="67"/>
      <c r="LI898" s="67"/>
      <c r="LJ898" s="67"/>
      <c r="LK898" s="67"/>
      <c r="LL898" s="67"/>
      <c r="LM898" s="67"/>
      <c r="LN898" s="67"/>
      <c r="LO898" s="67"/>
      <c r="LP898" s="67"/>
      <c r="LQ898" s="67"/>
      <c r="LR898" s="67"/>
      <c r="LS898" s="67"/>
      <c r="LT898" s="67"/>
      <c r="LU898" s="67"/>
      <c r="LV898" s="67"/>
      <c r="LW898" s="67"/>
      <c r="LX898" s="67"/>
      <c r="LY898" s="67"/>
      <c r="LZ898" s="67"/>
      <c r="MA898" s="67"/>
      <c r="MB898" s="67"/>
      <c r="MC898" s="67"/>
      <c r="MD898" s="67"/>
      <c r="ME898" s="67"/>
      <c r="MF898" s="67"/>
      <c r="MG898" s="67"/>
      <c r="MH898" s="67"/>
      <c r="MI898" s="67"/>
      <c r="MJ898" s="67"/>
      <c r="MK898" s="67"/>
      <c r="ML898" s="67"/>
      <c r="MM898" s="67"/>
      <c r="MN898" s="67"/>
      <c r="MO898" s="67"/>
      <c r="MP898" s="67"/>
      <c r="MQ898" s="67"/>
      <c r="MR898" s="67"/>
      <c r="MS898" s="67"/>
      <c r="MT898" s="67"/>
      <c r="MU898" s="67"/>
      <c r="MV898" s="67"/>
      <c r="MW898" s="67"/>
      <c r="MX898" s="67"/>
      <c r="MY898" s="67"/>
      <c r="MZ898" s="67"/>
      <c r="NA898" s="67"/>
      <c r="NB898" s="67"/>
      <c r="NC898" s="67"/>
      <c r="ND898" s="67"/>
      <c r="NE898" s="67"/>
      <c r="NF898" s="67"/>
      <c r="NG898" s="67"/>
      <c r="NH898" s="67"/>
      <c r="NI898" s="67"/>
      <c r="NJ898" s="67"/>
      <c r="NK898" s="67"/>
      <c r="NL898" s="67"/>
      <c r="NM898" s="67"/>
      <c r="NN898" s="67"/>
      <c r="NO898" s="67"/>
      <c r="NP898" s="67"/>
      <c r="NQ898" s="67"/>
      <c r="NR898" s="67"/>
      <c r="NS898" s="67"/>
      <c r="NT898" s="67"/>
      <c r="NU898" s="67"/>
      <c r="NV898" s="67"/>
      <c r="NW898" s="67"/>
      <c r="NX898" s="67"/>
      <c r="NY898" s="67"/>
      <c r="NZ898" s="67"/>
      <c r="OA898" s="67"/>
      <c r="OB898" s="67"/>
      <c r="OC898" s="67"/>
      <c r="OD898" s="67"/>
      <c r="OE898" s="67"/>
      <c r="OF898" s="67"/>
      <c r="OG898" s="67"/>
      <c r="OH898" s="67"/>
      <c r="OI898" s="67"/>
      <c r="OJ898" s="67"/>
      <c r="OK898" s="67"/>
      <c r="OL898" s="67"/>
      <c r="OM898" s="67"/>
      <c r="ON898" s="67"/>
      <c r="OO898" s="67"/>
      <c r="OP898" s="67"/>
      <c r="OQ898" s="67"/>
      <c r="OR898" s="67"/>
      <c r="OS898" s="67"/>
      <c r="OT898" s="67"/>
      <c r="OU898" s="67"/>
      <c r="OV898" s="67"/>
      <c r="OW898" s="67"/>
      <c r="OX898" s="67"/>
      <c r="OY898" s="67"/>
      <c r="OZ898" s="67"/>
      <c r="PA898" s="67"/>
      <c r="PB898" s="67"/>
      <c r="PC898" s="67"/>
      <c r="PD898" s="67"/>
      <c r="PE898" s="67"/>
      <c r="PF898" s="67"/>
      <c r="PG898" s="67"/>
      <c r="PH898" s="67"/>
      <c r="PI898" s="67"/>
      <c r="PJ898" s="67"/>
      <c r="PK898" s="67"/>
      <c r="PL898" s="67"/>
      <c r="PM898" s="67"/>
      <c r="PN898" s="67"/>
      <c r="PO898" s="67"/>
      <c r="PP898" s="67"/>
      <c r="PQ898" s="67"/>
      <c r="PR898" s="67"/>
      <c r="PS898" s="67"/>
      <c r="PT898" s="67"/>
      <c r="PU898" s="67"/>
      <c r="PV898" s="67"/>
      <c r="PW898" s="67"/>
      <c r="PX898" s="67"/>
      <c r="PY898" s="67"/>
      <c r="PZ898" s="67"/>
      <c r="QA898" s="67"/>
      <c r="QB898" s="67"/>
      <c r="QC898" s="67"/>
      <c r="QD898" s="67"/>
      <c r="QE898" s="67"/>
      <c r="QF898" s="67"/>
      <c r="QG898" s="67"/>
      <c r="QH898" s="67"/>
      <c r="QI898" s="67"/>
      <c r="QJ898" s="67"/>
      <c r="QK898" s="67"/>
      <c r="QL898" s="67"/>
      <c r="QM898" s="67"/>
      <c r="QN898" s="67"/>
      <c r="QO898" s="67"/>
      <c r="QP898" s="67"/>
      <c r="QQ898" s="67"/>
      <c r="QR898" s="67"/>
      <c r="QS898" s="67"/>
      <c r="QT898" s="67"/>
      <c r="QU898" s="67"/>
      <c r="QV898" s="67"/>
      <c r="QW898" s="67"/>
      <c r="QX898" s="67"/>
      <c r="QY898" s="67"/>
      <c r="QZ898" s="67"/>
      <c r="RA898" s="67"/>
      <c r="RB898" s="67"/>
      <c r="RC898" s="67"/>
      <c r="RD898" s="67"/>
      <c r="RE898" s="67"/>
      <c r="RF898" s="67"/>
      <c r="RG898" s="67"/>
      <c r="RH898" s="67"/>
      <c r="RI898" s="67"/>
      <c r="RJ898" s="67"/>
      <c r="RK898" s="67"/>
      <c r="RL898" s="67"/>
      <c r="RM898" s="67"/>
      <c r="RN898" s="67"/>
      <c r="RO898" s="67"/>
      <c r="RP898" s="67"/>
      <c r="RQ898" s="67"/>
      <c r="RR898" s="67"/>
      <c r="RS898" s="67"/>
      <c r="RT898" s="67"/>
      <c r="RU898" s="67"/>
      <c r="RV898" s="67"/>
      <c r="RW898" s="67"/>
      <c r="RX898" s="67"/>
      <c r="RY898" s="67"/>
      <c r="RZ898" s="67"/>
      <c r="SA898" s="67"/>
      <c r="SB898" s="67"/>
      <c r="SC898" s="67"/>
      <c r="SD898" s="67"/>
      <c r="SE898" s="67"/>
      <c r="SF898" s="67"/>
      <c r="SG898" s="67"/>
      <c r="SH898" s="67"/>
      <c r="SI898" s="67"/>
      <c r="SJ898" s="67"/>
      <c r="SK898" s="67"/>
      <c r="SL898" s="67"/>
      <c r="SM898" s="67"/>
      <c r="SN898" s="67"/>
      <c r="SO898" s="67"/>
      <c r="SP898" s="67"/>
      <c r="SQ898" s="67"/>
      <c r="SR898" s="67"/>
    </row>
    <row r="899" spans="1:512" ht="16.5" customHeight="1" x14ac:dyDescent="0.2">
      <c r="A899" s="20">
        <v>291</v>
      </c>
      <c r="B899" s="20" t="s">
        <v>62</v>
      </c>
      <c r="C899" s="20" t="s">
        <v>915</v>
      </c>
      <c r="D899" s="20" t="s">
        <v>38</v>
      </c>
      <c r="E899" s="20" t="s">
        <v>1340</v>
      </c>
      <c r="F899" s="22" t="s">
        <v>927</v>
      </c>
      <c r="G899" s="20" t="s">
        <v>25</v>
      </c>
      <c r="H899" s="20" t="s">
        <v>26</v>
      </c>
      <c r="I899" s="20" t="s">
        <v>81</v>
      </c>
      <c r="J899" s="22" t="s">
        <v>915</v>
      </c>
      <c r="K899" s="20"/>
      <c r="L899" s="20"/>
      <c r="M899" s="20"/>
      <c r="N899" s="20"/>
      <c r="O899" s="23"/>
      <c r="P899" s="23">
        <v>1685000</v>
      </c>
      <c r="Q899" s="24">
        <v>1</v>
      </c>
      <c r="R899" s="25">
        <v>45870</v>
      </c>
      <c r="S899" s="20" t="s">
        <v>83</v>
      </c>
      <c r="T899" s="26">
        <f t="shared" si="15"/>
        <v>1685000</v>
      </c>
      <c r="U899" s="27" t="s">
        <v>100</v>
      </c>
      <c r="V899" s="27" t="s">
        <v>100</v>
      </c>
      <c r="W899" s="67"/>
      <c r="X899" s="67"/>
      <c r="Y899" s="67"/>
      <c r="Z899" s="67"/>
      <c r="AA899" s="67"/>
      <c r="AB899" s="67"/>
      <c r="AC899" s="67"/>
      <c r="AD899" s="67"/>
      <c r="AE899" s="67"/>
      <c r="AF899" s="67"/>
      <c r="AG899" s="67"/>
      <c r="AH899" s="67"/>
      <c r="AI899" s="67"/>
      <c r="AJ899" s="67"/>
      <c r="AK899" s="67"/>
      <c r="AL899" s="67"/>
      <c r="AM899" s="67"/>
      <c r="AN899" s="67"/>
      <c r="AO899" s="67"/>
      <c r="AP899" s="67"/>
      <c r="AQ899" s="67"/>
      <c r="AR899" s="67"/>
      <c r="AS899" s="67"/>
      <c r="AT899" s="67"/>
      <c r="AU899" s="67"/>
      <c r="AV899" s="67"/>
      <c r="AW899" s="67"/>
      <c r="AX899" s="67"/>
      <c r="AY899" s="67"/>
      <c r="AZ899" s="67"/>
      <c r="BA899" s="67"/>
      <c r="BB899" s="67"/>
      <c r="BC899" s="67"/>
      <c r="BD899" s="67"/>
      <c r="BE899" s="67"/>
      <c r="BF899" s="67"/>
      <c r="BG899" s="67"/>
      <c r="BH899" s="67"/>
      <c r="BI899" s="67"/>
      <c r="BJ899" s="67"/>
      <c r="BK899" s="67"/>
      <c r="BL899" s="67"/>
      <c r="BM899" s="67"/>
      <c r="BN899" s="67"/>
      <c r="BO899" s="67"/>
      <c r="BP899" s="67"/>
      <c r="BQ899" s="67"/>
      <c r="BR899" s="67"/>
      <c r="BS899" s="67"/>
      <c r="BT899" s="67"/>
      <c r="BU899" s="67"/>
      <c r="BV899" s="67"/>
      <c r="BW899" s="67"/>
      <c r="BX899" s="67"/>
      <c r="BY899" s="67"/>
      <c r="BZ899" s="67"/>
      <c r="CA899" s="67"/>
      <c r="CB899" s="67"/>
      <c r="CC899" s="67"/>
      <c r="CD899" s="67"/>
      <c r="CE899" s="67"/>
      <c r="CF899" s="67"/>
      <c r="CG899" s="67"/>
      <c r="CH899" s="67"/>
      <c r="CI899" s="67"/>
      <c r="CJ899" s="67"/>
      <c r="CK899" s="67"/>
      <c r="CL899" s="67"/>
      <c r="CM899" s="67"/>
      <c r="CN899" s="67"/>
      <c r="CO899" s="67"/>
      <c r="CP899" s="67"/>
      <c r="CQ899" s="67"/>
      <c r="CR899" s="67"/>
      <c r="CS899" s="67"/>
      <c r="CT899" s="67"/>
      <c r="CU899" s="67"/>
      <c r="CV899" s="67"/>
      <c r="CW899" s="67"/>
      <c r="CX899" s="67"/>
      <c r="CY899" s="67"/>
      <c r="CZ899" s="67"/>
      <c r="DA899" s="67"/>
      <c r="DB899" s="67"/>
      <c r="DC899" s="67"/>
      <c r="DD899" s="67"/>
      <c r="DE899" s="67"/>
      <c r="DF899" s="67"/>
      <c r="DG899" s="67"/>
      <c r="DH899" s="67"/>
      <c r="DI899" s="67"/>
      <c r="DJ899" s="67"/>
      <c r="DK899" s="67"/>
      <c r="DL899" s="67"/>
      <c r="DM899" s="67"/>
      <c r="DN899" s="67"/>
      <c r="DO899" s="67"/>
      <c r="DP899" s="67"/>
      <c r="DQ899" s="67"/>
      <c r="DR899" s="67"/>
      <c r="DS899" s="67"/>
      <c r="DT899" s="67"/>
      <c r="DU899" s="67"/>
      <c r="DV899" s="67"/>
      <c r="DW899" s="67"/>
      <c r="DX899" s="67"/>
      <c r="DY899" s="67"/>
      <c r="DZ899" s="67"/>
      <c r="EA899" s="67"/>
      <c r="EB899" s="67"/>
      <c r="EC899" s="67"/>
      <c r="ED899" s="67"/>
      <c r="EE899" s="67"/>
      <c r="EF899" s="67"/>
      <c r="EG899" s="67"/>
      <c r="EH899" s="67"/>
      <c r="EI899" s="67"/>
      <c r="EJ899" s="67"/>
      <c r="EK899" s="67"/>
      <c r="EL899" s="67"/>
      <c r="EM899" s="67"/>
      <c r="EN899" s="67"/>
      <c r="EO899" s="67"/>
      <c r="EP899" s="67"/>
      <c r="EQ899" s="67"/>
      <c r="ER899" s="67"/>
      <c r="ES899" s="67"/>
      <c r="ET899" s="67"/>
      <c r="EU899" s="67"/>
      <c r="EV899" s="67"/>
      <c r="EW899" s="67"/>
      <c r="EX899" s="67"/>
      <c r="EY899" s="67"/>
      <c r="EZ899" s="67"/>
      <c r="FA899" s="67"/>
      <c r="FB899" s="67"/>
      <c r="FC899" s="67"/>
      <c r="FD899" s="67"/>
      <c r="FE899" s="67"/>
      <c r="FF899" s="67"/>
      <c r="FG899" s="67"/>
      <c r="FH899" s="67"/>
      <c r="FI899" s="67"/>
      <c r="FJ899" s="67"/>
      <c r="FK899" s="67"/>
      <c r="FL899" s="67"/>
      <c r="FM899" s="67"/>
      <c r="FN899" s="67"/>
      <c r="FO899" s="67"/>
      <c r="FP899" s="67"/>
      <c r="FQ899" s="67"/>
      <c r="FR899" s="67"/>
      <c r="FS899" s="67"/>
      <c r="FT899" s="67"/>
      <c r="FU899" s="67"/>
      <c r="FV899" s="67"/>
      <c r="FW899" s="67"/>
      <c r="FX899" s="67"/>
      <c r="FY899" s="67"/>
      <c r="FZ899" s="67"/>
      <c r="GA899" s="67"/>
      <c r="GB899" s="67"/>
      <c r="GC899" s="67"/>
      <c r="GD899" s="67"/>
      <c r="GE899" s="67"/>
      <c r="GF899" s="67"/>
      <c r="GG899" s="67"/>
      <c r="GH899" s="67"/>
      <c r="GI899" s="67"/>
      <c r="GJ899" s="67"/>
      <c r="GK899" s="67"/>
      <c r="GL899" s="67"/>
      <c r="GM899" s="67"/>
      <c r="GN899" s="67"/>
      <c r="GO899" s="67"/>
      <c r="GP899" s="67"/>
      <c r="GQ899" s="67"/>
      <c r="GR899" s="67"/>
      <c r="GS899" s="67"/>
      <c r="GT899" s="67"/>
      <c r="GU899" s="67"/>
      <c r="GV899" s="67"/>
      <c r="GW899" s="67"/>
      <c r="GX899" s="67"/>
      <c r="GY899" s="67"/>
      <c r="GZ899" s="67"/>
      <c r="HA899" s="67"/>
      <c r="HB899" s="67"/>
      <c r="HC899" s="67"/>
      <c r="HD899" s="67"/>
      <c r="HE899" s="67"/>
      <c r="HF899" s="67"/>
      <c r="HG899" s="67"/>
      <c r="HH899" s="67"/>
      <c r="HI899" s="67"/>
      <c r="HJ899" s="67"/>
      <c r="HK899" s="67"/>
      <c r="HL899" s="67"/>
      <c r="HM899" s="67"/>
      <c r="HN899" s="67"/>
      <c r="HO899" s="67"/>
      <c r="HP899" s="67"/>
      <c r="HQ899" s="67"/>
      <c r="HR899" s="67"/>
      <c r="HS899" s="67"/>
      <c r="HT899" s="67"/>
      <c r="HU899" s="67"/>
      <c r="HV899" s="67"/>
      <c r="HW899" s="67"/>
      <c r="HX899" s="67"/>
      <c r="HY899" s="67"/>
      <c r="HZ899" s="67"/>
      <c r="IA899" s="67"/>
      <c r="IB899" s="67"/>
      <c r="IC899" s="67"/>
      <c r="ID899" s="67"/>
      <c r="IE899" s="67"/>
      <c r="IF899" s="67"/>
      <c r="IG899" s="67"/>
      <c r="IH899" s="67"/>
      <c r="II899" s="67"/>
      <c r="IJ899" s="67"/>
      <c r="IK899" s="67"/>
      <c r="IL899" s="67"/>
      <c r="IM899" s="67"/>
      <c r="IN899" s="67"/>
      <c r="IO899" s="67"/>
      <c r="IP899" s="67"/>
      <c r="IQ899" s="67"/>
      <c r="IR899" s="67"/>
      <c r="IS899" s="67"/>
      <c r="IT899" s="67"/>
      <c r="IU899" s="67"/>
      <c r="IV899" s="67"/>
      <c r="IW899" s="67"/>
      <c r="IX899" s="67"/>
      <c r="IY899" s="67"/>
      <c r="IZ899" s="67"/>
      <c r="JA899" s="67"/>
      <c r="JB899" s="67"/>
      <c r="JC899" s="67"/>
      <c r="JD899" s="67"/>
      <c r="JE899" s="67"/>
      <c r="JF899" s="67"/>
      <c r="JG899" s="67"/>
      <c r="JH899" s="67"/>
      <c r="JI899" s="67"/>
      <c r="JJ899" s="67"/>
      <c r="JK899" s="67"/>
      <c r="JL899" s="67"/>
      <c r="JM899" s="67"/>
      <c r="JN899" s="67"/>
      <c r="JO899" s="67"/>
      <c r="JP899" s="67"/>
      <c r="JQ899" s="67"/>
      <c r="JR899" s="67"/>
      <c r="JS899" s="67"/>
      <c r="JT899" s="67"/>
      <c r="JU899" s="67"/>
      <c r="JV899" s="67"/>
      <c r="JW899" s="67"/>
      <c r="JX899" s="67"/>
      <c r="JY899" s="67"/>
      <c r="JZ899" s="67"/>
      <c r="KA899" s="67"/>
      <c r="KB899" s="67"/>
      <c r="KC899" s="67"/>
      <c r="KD899" s="67"/>
      <c r="KE899" s="67"/>
      <c r="KF899" s="67"/>
      <c r="KG899" s="67"/>
      <c r="KH899" s="67"/>
      <c r="KI899" s="67"/>
      <c r="KJ899" s="67"/>
      <c r="KK899" s="67"/>
      <c r="KL899" s="67"/>
      <c r="KM899" s="67"/>
      <c r="KN899" s="67"/>
      <c r="KO899" s="67"/>
      <c r="KP899" s="67"/>
      <c r="KQ899" s="67"/>
      <c r="KR899" s="67"/>
      <c r="KS899" s="67"/>
      <c r="KT899" s="67"/>
      <c r="KU899" s="67"/>
      <c r="KV899" s="67"/>
      <c r="KW899" s="67"/>
      <c r="KX899" s="67"/>
      <c r="KY899" s="67"/>
      <c r="KZ899" s="67"/>
      <c r="LA899" s="67"/>
      <c r="LB899" s="67"/>
      <c r="LC899" s="67"/>
      <c r="LD899" s="67"/>
      <c r="LE899" s="67"/>
      <c r="LF899" s="67"/>
      <c r="LG899" s="67"/>
      <c r="LH899" s="67"/>
      <c r="LI899" s="67"/>
      <c r="LJ899" s="67"/>
      <c r="LK899" s="67"/>
      <c r="LL899" s="67"/>
      <c r="LM899" s="67"/>
      <c r="LN899" s="67"/>
      <c r="LO899" s="67"/>
      <c r="LP899" s="67"/>
      <c r="LQ899" s="67"/>
      <c r="LR899" s="67"/>
      <c r="LS899" s="67"/>
      <c r="LT899" s="67"/>
      <c r="LU899" s="67"/>
      <c r="LV899" s="67"/>
      <c r="LW899" s="67"/>
      <c r="LX899" s="67"/>
      <c r="LY899" s="67"/>
      <c r="LZ899" s="67"/>
      <c r="MA899" s="67"/>
      <c r="MB899" s="67"/>
      <c r="MC899" s="67"/>
      <c r="MD899" s="67"/>
      <c r="ME899" s="67"/>
      <c r="MF899" s="67"/>
      <c r="MG899" s="67"/>
      <c r="MH899" s="67"/>
      <c r="MI899" s="67"/>
      <c r="MJ899" s="67"/>
      <c r="MK899" s="67"/>
      <c r="ML899" s="67"/>
      <c r="MM899" s="67"/>
      <c r="MN899" s="67"/>
      <c r="MO899" s="67"/>
      <c r="MP899" s="67"/>
      <c r="MQ899" s="67"/>
      <c r="MR899" s="67"/>
      <c r="MS899" s="67"/>
      <c r="MT899" s="67"/>
      <c r="MU899" s="67"/>
      <c r="MV899" s="67"/>
      <c r="MW899" s="67"/>
      <c r="MX899" s="67"/>
      <c r="MY899" s="67"/>
      <c r="MZ899" s="67"/>
      <c r="NA899" s="67"/>
      <c r="NB899" s="67"/>
      <c r="NC899" s="67"/>
      <c r="ND899" s="67"/>
      <c r="NE899" s="67"/>
      <c r="NF899" s="67"/>
      <c r="NG899" s="67"/>
      <c r="NH899" s="67"/>
      <c r="NI899" s="67"/>
      <c r="NJ899" s="67"/>
      <c r="NK899" s="67"/>
      <c r="NL899" s="67"/>
      <c r="NM899" s="67"/>
      <c r="NN899" s="67"/>
      <c r="NO899" s="67"/>
      <c r="NP899" s="67"/>
      <c r="NQ899" s="67"/>
      <c r="NR899" s="67"/>
      <c r="NS899" s="67"/>
      <c r="NT899" s="67"/>
      <c r="NU899" s="67"/>
      <c r="NV899" s="67"/>
      <c r="NW899" s="67"/>
      <c r="NX899" s="67"/>
      <c r="NY899" s="67"/>
      <c r="NZ899" s="67"/>
      <c r="OA899" s="67"/>
      <c r="OB899" s="67"/>
      <c r="OC899" s="67"/>
      <c r="OD899" s="67"/>
      <c r="OE899" s="67"/>
      <c r="OF899" s="67"/>
      <c r="OG899" s="67"/>
      <c r="OH899" s="67"/>
      <c r="OI899" s="67"/>
      <c r="OJ899" s="67"/>
      <c r="OK899" s="67"/>
      <c r="OL899" s="67"/>
      <c r="OM899" s="67"/>
      <c r="ON899" s="67"/>
      <c r="OO899" s="67"/>
      <c r="OP899" s="67"/>
      <c r="OQ899" s="67"/>
      <c r="OR899" s="67"/>
      <c r="OS899" s="67"/>
      <c r="OT899" s="67"/>
      <c r="OU899" s="67"/>
      <c r="OV899" s="67"/>
      <c r="OW899" s="67"/>
      <c r="OX899" s="67"/>
      <c r="OY899" s="67"/>
      <c r="OZ899" s="67"/>
      <c r="PA899" s="67"/>
      <c r="PB899" s="67"/>
      <c r="PC899" s="67"/>
      <c r="PD899" s="67"/>
      <c r="PE899" s="67"/>
      <c r="PF899" s="67"/>
      <c r="PG899" s="67"/>
      <c r="PH899" s="67"/>
      <c r="PI899" s="67"/>
      <c r="PJ899" s="67"/>
      <c r="PK899" s="67"/>
      <c r="PL899" s="67"/>
      <c r="PM899" s="67"/>
      <c r="PN899" s="67"/>
      <c r="PO899" s="67"/>
      <c r="PP899" s="67"/>
      <c r="PQ899" s="67"/>
      <c r="PR899" s="67"/>
      <c r="PS899" s="67"/>
      <c r="PT899" s="67"/>
      <c r="PU899" s="67"/>
      <c r="PV899" s="67"/>
      <c r="PW899" s="67"/>
      <c r="PX899" s="67"/>
      <c r="PY899" s="67"/>
      <c r="PZ899" s="67"/>
      <c r="QA899" s="67"/>
      <c r="QB899" s="67"/>
      <c r="QC899" s="67"/>
      <c r="QD899" s="67"/>
      <c r="QE899" s="67"/>
      <c r="QF899" s="67"/>
      <c r="QG899" s="67"/>
      <c r="QH899" s="67"/>
      <c r="QI899" s="67"/>
      <c r="QJ899" s="67"/>
      <c r="QK899" s="67"/>
      <c r="QL899" s="67"/>
      <c r="QM899" s="67"/>
      <c r="QN899" s="67"/>
      <c r="QO899" s="67"/>
      <c r="QP899" s="67"/>
      <c r="QQ899" s="67"/>
      <c r="QR899" s="67"/>
      <c r="QS899" s="67"/>
      <c r="QT899" s="67"/>
      <c r="QU899" s="67"/>
      <c r="QV899" s="67"/>
      <c r="QW899" s="67"/>
      <c r="QX899" s="67"/>
      <c r="QY899" s="67"/>
      <c r="QZ899" s="67"/>
      <c r="RA899" s="67"/>
      <c r="RB899" s="67"/>
      <c r="RC899" s="67"/>
      <c r="RD899" s="67"/>
      <c r="RE899" s="67"/>
      <c r="RF899" s="67"/>
      <c r="RG899" s="67"/>
      <c r="RH899" s="67"/>
      <c r="RI899" s="67"/>
      <c r="RJ899" s="67"/>
      <c r="RK899" s="67"/>
      <c r="RL899" s="67"/>
      <c r="RM899" s="67"/>
      <c r="RN899" s="67"/>
      <c r="RO899" s="67"/>
      <c r="RP899" s="67"/>
      <c r="RQ899" s="67"/>
      <c r="RR899" s="67"/>
      <c r="RS899" s="67"/>
      <c r="RT899" s="67"/>
      <c r="RU899" s="67"/>
      <c r="RV899" s="67"/>
      <c r="RW899" s="67"/>
      <c r="RX899" s="67"/>
      <c r="RY899" s="67"/>
      <c r="RZ899" s="67"/>
      <c r="SA899" s="67"/>
      <c r="SB899" s="67"/>
      <c r="SC899" s="67"/>
      <c r="SD899" s="67"/>
      <c r="SE899" s="67"/>
      <c r="SF899" s="67"/>
      <c r="SG899" s="67"/>
      <c r="SH899" s="67"/>
      <c r="SI899" s="67"/>
      <c r="SJ899" s="67"/>
      <c r="SK899" s="67"/>
      <c r="SL899" s="67"/>
      <c r="SM899" s="67"/>
      <c r="SN899" s="67"/>
      <c r="SO899" s="67"/>
      <c r="SP899" s="67"/>
      <c r="SQ899" s="67"/>
      <c r="SR899" s="67"/>
    </row>
    <row r="900" spans="1:512" ht="16.5" customHeight="1" x14ac:dyDescent="0.2">
      <c r="A900" s="20">
        <v>292</v>
      </c>
      <c r="B900" s="20" t="s">
        <v>62</v>
      </c>
      <c r="C900" s="20" t="s">
        <v>915</v>
      </c>
      <c r="D900" s="20" t="s">
        <v>38</v>
      </c>
      <c r="E900" s="20" t="s">
        <v>1340</v>
      </c>
      <c r="F900" s="22" t="s">
        <v>927</v>
      </c>
      <c r="G900" s="20" t="s">
        <v>25</v>
      </c>
      <c r="H900" s="20" t="s">
        <v>26</v>
      </c>
      <c r="I900" s="20" t="s">
        <v>81</v>
      </c>
      <c r="J900" s="22" t="s">
        <v>915</v>
      </c>
      <c r="K900" s="20"/>
      <c r="L900" s="20"/>
      <c r="M900" s="20"/>
      <c r="N900" s="20"/>
      <c r="O900" s="23"/>
      <c r="P900" s="23">
        <v>1685000</v>
      </c>
      <c r="Q900" s="24">
        <v>1</v>
      </c>
      <c r="R900" s="25">
        <v>45901</v>
      </c>
      <c r="S900" s="20" t="s">
        <v>83</v>
      </c>
      <c r="T900" s="26">
        <f t="shared" ref="T900:T963" si="16">((P900*1)+O900)*Q900</f>
        <v>1685000</v>
      </c>
      <c r="U900" s="27" t="s">
        <v>100</v>
      </c>
      <c r="V900" s="27" t="s">
        <v>100</v>
      </c>
      <c r="W900" s="67"/>
      <c r="X900" s="67"/>
      <c r="Y900" s="67"/>
      <c r="Z900" s="67"/>
      <c r="AA900" s="67"/>
      <c r="AB900" s="67"/>
      <c r="AC900" s="67"/>
      <c r="AD900" s="67"/>
      <c r="AE900" s="67"/>
      <c r="AF900" s="67"/>
      <c r="AG900" s="67"/>
      <c r="AH900" s="67"/>
      <c r="AI900" s="67"/>
      <c r="AJ900" s="67"/>
      <c r="AK900" s="67"/>
      <c r="AL900" s="67"/>
      <c r="AM900" s="67"/>
      <c r="AN900" s="67"/>
      <c r="AO900" s="67"/>
      <c r="AP900" s="67"/>
      <c r="AQ900" s="67"/>
      <c r="AR900" s="67"/>
      <c r="AS900" s="67"/>
      <c r="AT900" s="67"/>
      <c r="AU900" s="67"/>
      <c r="AV900" s="67"/>
      <c r="AW900" s="67"/>
      <c r="AX900" s="67"/>
      <c r="AY900" s="67"/>
      <c r="AZ900" s="67"/>
      <c r="BA900" s="67"/>
      <c r="BB900" s="67"/>
      <c r="BC900" s="67"/>
      <c r="BD900" s="67"/>
      <c r="BE900" s="67"/>
      <c r="BF900" s="67"/>
      <c r="BG900" s="67"/>
      <c r="BH900" s="67"/>
      <c r="BI900" s="67"/>
      <c r="BJ900" s="67"/>
      <c r="BK900" s="67"/>
      <c r="BL900" s="67"/>
      <c r="BM900" s="67"/>
      <c r="BN900" s="67"/>
      <c r="BO900" s="67"/>
      <c r="BP900" s="67"/>
      <c r="BQ900" s="67"/>
      <c r="BR900" s="67"/>
      <c r="BS900" s="67"/>
      <c r="BT900" s="67"/>
      <c r="BU900" s="67"/>
      <c r="BV900" s="67"/>
      <c r="BW900" s="67"/>
      <c r="BX900" s="67"/>
      <c r="BY900" s="67"/>
      <c r="BZ900" s="67"/>
      <c r="CA900" s="67"/>
      <c r="CB900" s="67"/>
      <c r="CC900" s="67"/>
      <c r="CD900" s="67"/>
      <c r="CE900" s="67"/>
      <c r="CF900" s="67"/>
      <c r="CG900" s="67"/>
      <c r="CH900" s="67"/>
      <c r="CI900" s="67"/>
      <c r="CJ900" s="67"/>
      <c r="CK900" s="67"/>
      <c r="CL900" s="67"/>
      <c r="CM900" s="67"/>
      <c r="CN900" s="67"/>
      <c r="CO900" s="67"/>
      <c r="CP900" s="67"/>
      <c r="CQ900" s="67"/>
      <c r="CR900" s="67"/>
      <c r="CS900" s="67"/>
      <c r="CT900" s="67"/>
      <c r="CU900" s="67"/>
      <c r="CV900" s="67"/>
      <c r="CW900" s="67"/>
      <c r="CX900" s="67"/>
      <c r="CY900" s="67"/>
      <c r="CZ900" s="67"/>
      <c r="DA900" s="67"/>
      <c r="DB900" s="67"/>
      <c r="DC900" s="67"/>
      <c r="DD900" s="67"/>
      <c r="DE900" s="67"/>
      <c r="DF900" s="67"/>
      <c r="DG900" s="67"/>
      <c r="DH900" s="67"/>
      <c r="DI900" s="67"/>
      <c r="DJ900" s="67"/>
      <c r="DK900" s="67"/>
      <c r="DL900" s="67"/>
      <c r="DM900" s="67"/>
      <c r="DN900" s="67"/>
      <c r="DO900" s="67"/>
      <c r="DP900" s="67"/>
      <c r="DQ900" s="67"/>
      <c r="DR900" s="67"/>
      <c r="DS900" s="67"/>
      <c r="DT900" s="67"/>
      <c r="DU900" s="67"/>
      <c r="DV900" s="67"/>
      <c r="DW900" s="67"/>
      <c r="DX900" s="67"/>
      <c r="DY900" s="67"/>
      <c r="DZ900" s="67"/>
      <c r="EA900" s="67"/>
      <c r="EB900" s="67"/>
      <c r="EC900" s="67"/>
      <c r="ED900" s="67"/>
      <c r="EE900" s="67"/>
      <c r="EF900" s="67"/>
      <c r="EG900" s="67"/>
      <c r="EH900" s="67"/>
      <c r="EI900" s="67"/>
      <c r="EJ900" s="67"/>
      <c r="EK900" s="67"/>
      <c r="EL900" s="67"/>
      <c r="EM900" s="67"/>
      <c r="EN900" s="67"/>
      <c r="EO900" s="67"/>
      <c r="EP900" s="67"/>
      <c r="EQ900" s="67"/>
      <c r="ER900" s="67"/>
      <c r="ES900" s="67"/>
      <c r="ET900" s="67"/>
      <c r="EU900" s="67"/>
      <c r="EV900" s="67"/>
      <c r="EW900" s="67"/>
      <c r="EX900" s="67"/>
      <c r="EY900" s="67"/>
      <c r="EZ900" s="67"/>
      <c r="FA900" s="67"/>
      <c r="FB900" s="67"/>
      <c r="FC900" s="67"/>
      <c r="FD900" s="67"/>
      <c r="FE900" s="67"/>
      <c r="FF900" s="67"/>
      <c r="FG900" s="67"/>
      <c r="FH900" s="67"/>
      <c r="FI900" s="67"/>
      <c r="FJ900" s="67"/>
      <c r="FK900" s="67"/>
      <c r="FL900" s="67"/>
      <c r="FM900" s="67"/>
      <c r="FN900" s="67"/>
      <c r="FO900" s="67"/>
      <c r="FP900" s="67"/>
      <c r="FQ900" s="67"/>
      <c r="FR900" s="67"/>
      <c r="FS900" s="67"/>
      <c r="FT900" s="67"/>
      <c r="FU900" s="67"/>
      <c r="FV900" s="67"/>
      <c r="FW900" s="67"/>
      <c r="FX900" s="67"/>
      <c r="FY900" s="67"/>
      <c r="FZ900" s="67"/>
      <c r="GA900" s="67"/>
      <c r="GB900" s="67"/>
      <c r="GC900" s="67"/>
      <c r="GD900" s="67"/>
      <c r="GE900" s="67"/>
      <c r="GF900" s="67"/>
      <c r="GG900" s="67"/>
      <c r="GH900" s="67"/>
      <c r="GI900" s="67"/>
      <c r="GJ900" s="67"/>
      <c r="GK900" s="67"/>
      <c r="GL900" s="67"/>
      <c r="GM900" s="67"/>
      <c r="GN900" s="67"/>
      <c r="GO900" s="67"/>
      <c r="GP900" s="67"/>
      <c r="GQ900" s="67"/>
      <c r="GR900" s="67"/>
      <c r="GS900" s="67"/>
      <c r="GT900" s="67"/>
      <c r="GU900" s="67"/>
      <c r="GV900" s="67"/>
      <c r="GW900" s="67"/>
      <c r="GX900" s="67"/>
      <c r="GY900" s="67"/>
      <c r="GZ900" s="67"/>
      <c r="HA900" s="67"/>
      <c r="HB900" s="67"/>
      <c r="HC900" s="67"/>
      <c r="HD900" s="67"/>
      <c r="HE900" s="67"/>
      <c r="HF900" s="67"/>
      <c r="HG900" s="67"/>
      <c r="HH900" s="67"/>
      <c r="HI900" s="67"/>
      <c r="HJ900" s="67"/>
      <c r="HK900" s="67"/>
      <c r="HL900" s="67"/>
      <c r="HM900" s="67"/>
      <c r="HN900" s="67"/>
      <c r="HO900" s="67"/>
      <c r="HP900" s="67"/>
      <c r="HQ900" s="67"/>
      <c r="HR900" s="67"/>
      <c r="HS900" s="67"/>
      <c r="HT900" s="67"/>
      <c r="HU900" s="67"/>
      <c r="HV900" s="67"/>
      <c r="HW900" s="67"/>
      <c r="HX900" s="67"/>
      <c r="HY900" s="67"/>
      <c r="HZ900" s="67"/>
      <c r="IA900" s="67"/>
      <c r="IB900" s="67"/>
      <c r="IC900" s="67"/>
      <c r="ID900" s="67"/>
      <c r="IE900" s="67"/>
      <c r="IF900" s="67"/>
      <c r="IG900" s="67"/>
      <c r="IH900" s="67"/>
      <c r="II900" s="67"/>
      <c r="IJ900" s="67"/>
      <c r="IK900" s="67"/>
      <c r="IL900" s="67"/>
      <c r="IM900" s="67"/>
      <c r="IN900" s="67"/>
      <c r="IO900" s="67"/>
      <c r="IP900" s="67"/>
      <c r="IQ900" s="67"/>
      <c r="IR900" s="67"/>
      <c r="IS900" s="67"/>
      <c r="IT900" s="67"/>
      <c r="IU900" s="67"/>
      <c r="IV900" s="67"/>
      <c r="IW900" s="67"/>
      <c r="IX900" s="67"/>
      <c r="IY900" s="67"/>
      <c r="IZ900" s="67"/>
      <c r="JA900" s="67"/>
      <c r="JB900" s="67"/>
      <c r="JC900" s="67"/>
      <c r="JD900" s="67"/>
      <c r="JE900" s="67"/>
      <c r="JF900" s="67"/>
      <c r="JG900" s="67"/>
      <c r="JH900" s="67"/>
      <c r="JI900" s="67"/>
      <c r="JJ900" s="67"/>
      <c r="JK900" s="67"/>
      <c r="JL900" s="67"/>
      <c r="JM900" s="67"/>
      <c r="JN900" s="67"/>
      <c r="JO900" s="67"/>
      <c r="JP900" s="67"/>
      <c r="JQ900" s="67"/>
      <c r="JR900" s="67"/>
      <c r="JS900" s="67"/>
      <c r="JT900" s="67"/>
      <c r="JU900" s="67"/>
      <c r="JV900" s="67"/>
      <c r="JW900" s="67"/>
      <c r="JX900" s="67"/>
      <c r="JY900" s="67"/>
      <c r="JZ900" s="67"/>
      <c r="KA900" s="67"/>
      <c r="KB900" s="67"/>
      <c r="KC900" s="67"/>
      <c r="KD900" s="67"/>
      <c r="KE900" s="67"/>
      <c r="KF900" s="67"/>
      <c r="KG900" s="67"/>
      <c r="KH900" s="67"/>
      <c r="KI900" s="67"/>
      <c r="KJ900" s="67"/>
      <c r="KK900" s="67"/>
      <c r="KL900" s="67"/>
      <c r="KM900" s="67"/>
      <c r="KN900" s="67"/>
      <c r="KO900" s="67"/>
      <c r="KP900" s="67"/>
      <c r="KQ900" s="67"/>
      <c r="KR900" s="67"/>
      <c r="KS900" s="67"/>
      <c r="KT900" s="67"/>
      <c r="KU900" s="67"/>
      <c r="KV900" s="67"/>
      <c r="KW900" s="67"/>
      <c r="KX900" s="67"/>
      <c r="KY900" s="67"/>
      <c r="KZ900" s="67"/>
      <c r="LA900" s="67"/>
      <c r="LB900" s="67"/>
      <c r="LC900" s="67"/>
      <c r="LD900" s="67"/>
      <c r="LE900" s="67"/>
      <c r="LF900" s="67"/>
      <c r="LG900" s="67"/>
      <c r="LH900" s="67"/>
      <c r="LI900" s="67"/>
      <c r="LJ900" s="67"/>
      <c r="LK900" s="67"/>
      <c r="LL900" s="67"/>
      <c r="LM900" s="67"/>
      <c r="LN900" s="67"/>
      <c r="LO900" s="67"/>
      <c r="LP900" s="67"/>
      <c r="LQ900" s="67"/>
      <c r="LR900" s="67"/>
      <c r="LS900" s="67"/>
      <c r="LT900" s="67"/>
      <c r="LU900" s="67"/>
      <c r="LV900" s="67"/>
      <c r="LW900" s="67"/>
      <c r="LX900" s="67"/>
      <c r="LY900" s="67"/>
      <c r="LZ900" s="67"/>
      <c r="MA900" s="67"/>
      <c r="MB900" s="67"/>
      <c r="MC900" s="67"/>
      <c r="MD900" s="67"/>
      <c r="ME900" s="67"/>
      <c r="MF900" s="67"/>
      <c r="MG900" s="67"/>
      <c r="MH900" s="67"/>
      <c r="MI900" s="67"/>
      <c r="MJ900" s="67"/>
      <c r="MK900" s="67"/>
      <c r="ML900" s="67"/>
      <c r="MM900" s="67"/>
      <c r="MN900" s="67"/>
      <c r="MO900" s="67"/>
      <c r="MP900" s="67"/>
      <c r="MQ900" s="67"/>
      <c r="MR900" s="67"/>
      <c r="MS900" s="67"/>
      <c r="MT900" s="67"/>
      <c r="MU900" s="67"/>
      <c r="MV900" s="67"/>
      <c r="MW900" s="67"/>
      <c r="MX900" s="67"/>
      <c r="MY900" s="67"/>
      <c r="MZ900" s="67"/>
      <c r="NA900" s="67"/>
      <c r="NB900" s="67"/>
      <c r="NC900" s="67"/>
      <c r="ND900" s="67"/>
      <c r="NE900" s="67"/>
      <c r="NF900" s="67"/>
      <c r="NG900" s="67"/>
      <c r="NH900" s="67"/>
      <c r="NI900" s="67"/>
      <c r="NJ900" s="67"/>
      <c r="NK900" s="67"/>
      <c r="NL900" s="67"/>
      <c r="NM900" s="67"/>
      <c r="NN900" s="67"/>
      <c r="NO900" s="67"/>
      <c r="NP900" s="67"/>
      <c r="NQ900" s="67"/>
      <c r="NR900" s="67"/>
      <c r="NS900" s="67"/>
      <c r="NT900" s="67"/>
      <c r="NU900" s="67"/>
      <c r="NV900" s="67"/>
      <c r="NW900" s="67"/>
      <c r="NX900" s="67"/>
      <c r="NY900" s="67"/>
      <c r="NZ900" s="67"/>
      <c r="OA900" s="67"/>
      <c r="OB900" s="67"/>
      <c r="OC900" s="67"/>
      <c r="OD900" s="67"/>
      <c r="OE900" s="67"/>
      <c r="OF900" s="67"/>
      <c r="OG900" s="67"/>
      <c r="OH900" s="67"/>
      <c r="OI900" s="67"/>
      <c r="OJ900" s="67"/>
      <c r="OK900" s="67"/>
      <c r="OL900" s="67"/>
      <c r="OM900" s="67"/>
      <c r="ON900" s="67"/>
      <c r="OO900" s="67"/>
      <c r="OP900" s="67"/>
      <c r="OQ900" s="67"/>
      <c r="OR900" s="67"/>
      <c r="OS900" s="67"/>
      <c r="OT900" s="67"/>
      <c r="OU900" s="67"/>
      <c r="OV900" s="67"/>
      <c r="OW900" s="67"/>
      <c r="OX900" s="67"/>
      <c r="OY900" s="67"/>
      <c r="OZ900" s="67"/>
      <c r="PA900" s="67"/>
      <c r="PB900" s="67"/>
      <c r="PC900" s="67"/>
      <c r="PD900" s="67"/>
      <c r="PE900" s="67"/>
      <c r="PF900" s="67"/>
      <c r="PG900" s="67"/>
      <c r="PH900" s="67"/>
      <c r="PI900" s="67"/>
      <c r="PJ900" s="67"/>
      <c r="PK900" s="67"/>
      <c r="PL900" s="67"/>
      <c r="PM900" s="67"/>
      <c r="PN900" s="67"/>
      <c r="PO900" s="67"/>
      <c r="PP900" s="67"/>
      <c r="PQ900" s="67"/>
      <c r="PR900" s="67"/>
      <c r="PS900" s="67"/>
      <c r="PT900" s="67"/>
      <c r="PU900" s="67"/>
      <c r="PV900" s="67"/>
      <c r="PW900" s="67"/>
      <c r="PX900" s="67"/>
      <c r="PY900" s="67"/>
      <c r="PZ900" s="67"/>
      <c r="QA900" s="67"/>
      <c r="QB900" s="67"/>
      <c r="QC900" s="67"/>
      <c r="QD900" s="67"/>
      <c r="QE900" s="67"/>
      <c r="QF900" s="67"/>
      <c r="QG900" s="67"/>
      <c r="QH900" s="67"/>
      <c r="QI900" s="67"/>
      <c r="QJ900" s="67"/>
      <c r="QK900" s="67"/>
      <c r="QL900" s="67"/>
      <c r="QM900" s="67"/>
      <c r="QN900" s="67"/>
      <c r="QO900" s="67"/>
      <c r="QP900" s="67"/>
      <c r="QQ900" s="67"/>
      <c r="QR900" s="67"/>
      <c r="QS900" s="67"/>
      <c r="QT900" s="67"/>
      <c r="QU900" s="67"/>
      <c r="QV900" s="67"/>
      <c r="QW900" s="67"/>
      <c r="QX900" s="67"/>
      <c r="QY900" s="67"/>
      <c r="QZ900" s="67"/>
      <c r="RA900" s="67"/>
      <c r="RB900" s="67"/>
      <c r="RC900" s="67"/>
      <c r="RD900" s="67"/>
      <c r="RE900" s="67"/>
      <c r="RF900" s="67"/>
      <c r="RG900" s="67"/>
      <c r="RH900" s="67"/>
      <c r="RI900" s="67"/>
      <c r="RJ900" s="67"/>
      <c r="RK900" s="67"/>
      <c r="RL900" s="67"/>
      <c r="RM900" s="67"/>
      <c r="RN900" s="67"/>
      <c r="RO900" s="67"/>
      <c r="RP900" s="67"/>
      <c r="RQ900" s="67"/>
      <c r="RR900" s="67"/>
      <c r="RS900" s="67"/>
      <c r="RT900" s="67"/>
      <c r="RU900" s="67"/>
      <c r="RV900" s="67"/>
      <c r="RW900" s="67"/>
      <c r="RX900" s="67"/>
      <c r="RY900" s="67"/>
      <c r="RZ900" s="67"/>
      <c r="SA900" s="67"/>
      <c r="SB900" s="67"/>
      <c r="SC900" s="67"/>
      <c r="SD900" s="67"/>
      <c r="SE900" s="67"/>
      <c r="SF900" s="67"/>
      <c r="SG900" s="67"/>
      <c r="SH900" s="67"/>
      <c r="SI900" s="67"/>
      <c r="SJ900" s="67"/>
      <c r="SK900" s="67"/>
      <c r="SL900" s="67"/>
      <c r="SM900" s="67"/>
      <c r="SN900" s="67"/>
      <c r="SO900" s="67"/>
      <c r="SP900" s="67"/>
      <c r="SQ900" s="67"/>
      <c r="SR900" s="67"/>
    </row>
    <row r="901" spans="1:512" ht="16.5" customHeight="1" x14ac:dyDescent="0.2">
      <c r="A901" s="20">
        <v>293</v>
      </c>
      <c r="B901" s="20" t="s">
        <v>62</v>
      </c>
      <c r="C901" s="20" t="s">
        <v>915</v>
      </c>
      <c r="D901" s="20" t="s">
        <v>38</v>
      </c>
      <c r="E901" s="20" t="s">
        <v>1340</v>
      </c>
      <c r="F901" s="22" t="s">
        <v>927</v>
      </c>
      <c r="G901" s="20" t="s">
        <v>25</v>
      </c>
      <c r="H901" s="20" t="s">
        <v>26</v>
      </c>
      <c r="I901" s="20" t="s">
        <v>81</v>
      </c>
      <c r="J901" s="22" t="s">
        <v>915</v>
      </c>
      <c r="K901" s="20"/>
      <c r="L901" s="20"/>
      <c r="M901" s="20"/>
      <c r="N901" s="20"/>
      <c r="O901" s="23"/>
      <c r="P901" s="23">
        <v>1685000</v>
      </c>
      <c r="Q901" s="24">
        <v>1</v>
      </c>
      <c r="R901" s="25">
        <v>45931</v>
      </c>
      <c r="S901" s="20" t="s">
        <v>83</v>
      </c>
      <c r="T901" s="26">
        <f t="shared" si="16"/>
        <v>1685000</v>
      </c>
      <c r="U901" s="27" t="s">
        <v>100</v>
      </c>
      <c r="V901" s="27" t="s">
        <v>100</v>
      </c>
      <c r="W901" s="67"/>
      <c r="X901" s="67"/>
      <c r="Y901" s="67"/>
      <c r="Z901" s="67"/>
      <c r="AA901" s="67"/>
      <c r="AB901" s="67"/>
      <c r="AC901" s="67"/>
      <c r="AD901" s="67"/>
      <c r="AE901" s="67"/>
      <c r="AF901" s="67"/>
      <c r="AG901" s="67"/>
      <c r="AH901" s="67"/>
      <c r="AI901" s="67"/>
      <c r="AJ901" s="67"/>
      <c r="AK901" s="67"/>
      <c r="AL901" s="67"/>
      <c r="AM901" s="67"/>
      <c r="AN901" s="67"/>
      <c r="AO901" s="67"/>
      <c r="AP901" s="67"/>
      <c r="AQ901" s="67"/>
      <c r="AR901" s="67"/>
      <c r="AS901" s="67"/>
      <c r="AT901" s="67"/>
      <c r="AU901" s="67"/>
      <c r="AV901" s="67"/>
      <c r="AW901" s="67"/>
      <c r="AX901" s="67"/>
      <c r="AY901" s="67"/>
      <c r="AZ901" s="67"/>
      <c r="BA901" s="67"/>
      <c r="BB901" s="67"/>
      <c r="BC901" s="67"/>
      <c r="BD901" s="67"/>
      <c r="BE901" s="67"/>
      <c r="BF901" s="67"/>
      <c r="BG901" s="67"/>
      <c r="BH901" s="67"/>
      <c r="BI901" s="67"/>
      <c r="BJ901" s="67"/>
      <c r="BK901" s="67"/>
      <c r="BL901" s="67"/>
      <c r="BM901" s="67"/>
      <c r="BN901" s="67"/>
      <c r="BO901" s="67"/>
      <c r="BP901" s="67"/>
      <c r="BQ901" s="67"/>
      <c r="BR901" s="67"/>
      <c r="BS901" s="67"/>
      <c r="BT901" s="67"/>
      <c r="BU901" s="67"/>
      <c r="BV901" s="67"/>
      <c r="BW901" s="67"/>
      <c r="BX901" s="67"/>
      <c r="BY901" s="67"/>
      <c r="BZ901" s="67"/>
      <c r="CA901" s="67"/>
      <c r="CB901" s="67"/>
      <c r="CC901" s="67"/>
      <c r="CD901" s="67"/>
      <c r="CE901" s="67"/>
      <c r="CF901" s="67"/>
      <c r="CG901" s="67"/>
      <c r="CH901" s="67"/>
      <c r="CI901" s="67"/>
      <c r="CJ901" s="67"/>
      <c r="CK901" s="67"/>
      <c r="CL901" s="67"/>
      <c r="CM901" s="67"/>
      <c r="CN901" s="67"/>
      <c r="CO901" s="67"/>
      <c r="CP901" s="67"/>
      <c r="CQ901" s="67"/>
      <c r="CR901" s="67"/>
      <c r="CS901" s="67"/>
      <c r="CT901" s="67"/>
      <c r="CU901" s="67"/>
      <c r="CV901" s="67"/>
      <c r="CW901" s="67"/>
      <c r="CX901" s="67"/>
      <c r="CY901" s="67"/>
      <c r="CZ901" s="67"/>
      <c r="DA901" s="67"/>
      <c r="DB901" s="67"/>
      <c r="DC901" s="67"/>
      <c r="DD901" s="67"/>
      <c r="DE901" s="67"/>
      <c r="DF901" s="67"/>
      <c r="DG901" s="67"/>
      <c r="DH901" s="67"/>
      <c r="DI901" s="67"/>
      <c r="DJ901" s="67"/>
      <c r="DK901" s="67"/>
      <c r="DL901" s="67"/>
      <c r="DM901" s="67"/>
      <c r="DN901" s="67"/>
      <c r="DO901" s="67"/>
      <c r="DP901" s="67"/>
      <c r="DQ901" s="67"/>
      <c r="DR901" s="67"/>
      <c r="DS901" s="67"/>
      <c r="DT901" s="67"/>
      <c r="DU901" s="67"/>
      <c r="DV901" s="67"/>
      <c r="DW901" s="67"/>
      <c r="DX901" s="67"/>
      <c r="DY901" s="67"/>
      <c r="DZ901" s="67"/>
      <c r="EA901" s="67"/>
      <c r="EB901" s="67"/>
      <c r="EC901" s="67"/>
      <c r="ED901" s="67"/>
      <c r="EE901" s="67"/>
      <c r="EF901" s="67"/>
      <c r="EG901" s="67"/>
      <c r="EH901" s="67"/>
      <c r="EI901" s="67"/>
      <c r="EJ901" s="67"/>
      <c r="EK901" s="67"/>
      <c r="EL901" s="67"/>
      <c r="EM901" s="67"/>
      <c r="EN901" s="67"/>
      <c r="EO901" s="67"/>
      <c r="EP901" s="67"/>
      <c r="EQ901" s="67"/>
      <c r="ER901" s="67"/>
      <c r="ES901" s="67"/>
      <c r="ET901" s="67"/>
      <c r="EU901" s="67"/>
      <c r="EV901" s="67"/>
      <c r="EW901" s="67"/>
      <c r="EX901" s="67"/>
      <c r="EY901" s="67"/>
      <c r="EZ901" s="67"/>
      <c r="FA901" s="67"/>
      <c r="FB901" s="67"/>
      <c r="FC901" s="67"/>
      <c r="FD901" s="67"/>
      <c r="FE901" s="67"/>
      <c r="FF901" s="67"/>
      <c r="FG901" s="67"/>
      <c r="FH901" s="67"/>
      <c r="FI901" s="67"/>
      <c r="FJ901" s="67"/>
      <c r="FK901" s="67"/>
      <c r="FL901" s="67"/>
      <c r="FM901" s="67"/>
      <c r="FN901" s="67"/>
      <c r="FO901" s="67"/>
      <c r="FP901" s="67"/>
      <c r="FQ901" s="67"/>
      <c r="FR901" s="67"/>
      <c r="FS901" s="67"/>
      <c r="FT901" s="67"/>
      <c r="FU901" s="67"/>
      <c r="FV901" s="67"/>
      <c r="FW901" s="67"/>
      <c r="FX901" s="67"/>
      <c r="FY901" s="67"/>
      <c r="FZ901" s="67"/>
      <c r="GA901" s="67"/>
      <c r="GB901" s="67"/>
      <c r="GC901" s="67"/>
      <c r="GD901" s="67"/>
      <c r="GE901" s="67"/>
      <c r="GF901" s="67"/>
      <c r="GG901" s="67"/>
      <c r="GH901" s="67"/>
      <c r="GI901" s="67"/>
      <c r="GJ901" s="67"/>
      <c r="GK901" s="67"/>
      <c r="GL901" s="67"/>
      <c r="GM901" s="67"/>
      <c r="GN901" s="67"/>
      <c r="GO901" s="67"/>
      <c r="GP901" s="67"/>
      <c r="GQ901" s="67"/>
      <c r="GR901" s="67"/>
      <c r="GS901" s="67"/>
      <c r="GT901" s="67"/>
      <c r="GU901" s="67"/>
      <c r="GV901" s="67"/>
      <c r="GW901" s="67"/>
      <c r="GX901" s="67"/>
      <c r="GY901" s="67"/>
      <c r="GZ901" s="67"/>
      <c r="HA901" s="67"/>
      <c r="HB901" s="67"/>
      <c r="HC901" s="67"/>
      <c r="HD901" s="67"/>
      <c r="HE901" s="67"/>
      <c r="HF901" s="67"/>
      <c r="HG901" s="67"/>
      <c r="HH901" s="67"/>
      <c r="HI901" s="67"/>
      <c r="HJ901" s="67"/>
      <c r="HK901" s="67"/>
      <c r="HL901" s="67"/>
      <c r="HM901" s="67"/>
      <c r="HN901" s="67"/>
      <c r="HO901" s="67"/>
      <c r="HP901" s="67"/>
      <c r="HQ901" s="67"/>
      <c r="HR901" s="67"/>
      <c r="HS901" s="67"/>
      <c r="HT901" s="67"/>
      <c r="HU901" s="67"/>
      <c r="HV901" s="67"/>
      <c r="HW901" s="67"/>
      <c r="HX901" s="67"/>
      <c r="HY901" s="67"/>
      <c r="HZ901" s="67"/>
      <c r="IA901" s="67"/>
      <c r="IB901" s="67"/>
      <c r="IC901" s="67"/>
      <c r="ID901" s="67"/>
      <c r="IE901" s="67"/>
      <c r="IF901" s="67"/>
      <c r="IG901" s="67"/>
      <c r="IH901" s="67"/>
      <c r="II901" s="67"/>
      <c r="IJ901" s="67"/>
      <c r="IK901" s="67"/>
      <c r="IL901" s="67"/>
      <c r="IM901" s="67"/>
      <c r="IN901" s="67"/>
      <c r="IO901" s="67"/>
      <c r="IP901" s="67"/>
      <c r="IQ901" s="67"/>
      <c r="IR901" s="67"/>
      <c r="IS901" s="67"/>
      <c r="IT901" s="67"/>
      <c r="IU901" s="67"/>
      <c r="IV901" s="67"/>
      <c r="IW901" s="67"/>
      <c r="IX901" s="67"/>
      <c r="IY901" s="67"/>
      <c r="IZ901" s="67"/>
      <c r="JA901" s="67"/>
      <c r="JB901" s="67"/>
      <c r="JC901" s="67"/>
      <c r="JD901" s="67"/>
      <c r="JE901" s="67"/>
      <c r="JF901" s="67"/>
      <c r="JG901" s="67"/>
      <c r="JH901" s="67"/>
      <c r="JI901" s="67"/>
      <c r="JJ901" s="67"/>
      <c r="JK901" s="67"/>
      <c r="JL901" s="67"/>
      <c r="JM901" s="67"/>
      <c r="JN901" s="67"/>
      <c r="JO901" s="67"/>
      <c r="JP901" s="67"/>
      <c r="JQ901" s="67"/>
      <c r="JR901" s="67"/>
      <c r="JS901" s="67"/>
      <c r="JT901" s="67"/>
      <c r="JU901" s="67"/>
      <c r="JV901" s="67"/>
      <c r="JW901" s="67"/>
      <c r="JX901" s="67"/>
      <c r="JY901" s="67"/>
      <c r="JZ901" s="67"/>
      <c r="KA901" s="67"/>
      <c r="KB901" s="67"/>
      <c r="KC901" s="67"/>
      <c r="KD901" s="67"/>
      <c r="KE901" s="67"/>
      <c r="KF901" s="67"/>
      <c r="KG901" s="67"/>
      <c r="KH901" s="67"/>
      <c r="KI901" s="67"/>
      <c r="KJ901" s="67"/>
      <c r="KK901" s="67"/>
      <c r="KL901" s="67"/>
      <c r="KM901" s="67"/>
      <c r="KN901" s="67"/>
      <c r="KO901" s="67"/>
      <c r="KP901" s="67"/>
      <c r="KQ901" s="67"/>
      <c r="KR901" s="67"/>
      <c r="KS901" s="67"/>
      <c r="KT901" s="67"/>
      <c r="KU901" s="67"/>
      <c r="KV901" s="67"/>
      <c r="KW901" s="67"/>
      <c r="KX901" s="67"/>
      <c r="KY901" s="67"/>
      <c r="KZ901" s="67"/>
      <c r="LA901" s="67"/>
      <c r="LB901" s="67"/>
      <c r="LC901" s="67"/>
      <c r="LD901" s="67"/>
      <c r="LE901" s="67"/>
      <c r="LF901" s="67"/>
      <c r="LG901" s="67"/>
      <c r="LH901" s="67"/>
      <c r="LI901" s="67"/>
      <c r="LJ901" s="67"/>
      <c r="LK901" s="67"/>
      <c r="LL901" s="67"/>
      <c r="LM901" s="67"/>
      <c r="LN901" s="67"/>
      <c r="LO901" s="67"/>
      <c r="LP901" s="67"/>
      <c r="LQ901" s="67"/>
      <c r="LR901" s="67"/>
      <c r="LS901" s="67"/>
      <c r="LT901" s="67"/>
      <c r="LU901" s="67"/>
      <c r="LV901" s="67"/>
      <c r="LW901" s="67"/>
      <c r="LX901" s="67"/>
      <c r="LY901" s="67"/>
      <c r="LZ901" s="67"/>
      <c r="MA901" s="67"/>
      <c r="MB901" s="67"/>
      <c r="MC901" s="67"/>
      <c r="MD901" s="67"/>
      <c r="ME901" s="67"/>
      <c r="MF901" s="67"/>
      <c r="MG901" s="67"/>
      <c r="MH901" s="67"/>
      <c r="MI901" s="67"/>
      <c r="MJ901" s="67"/>
      <c r="MK901" s="67"/>
      <c r="ML901" s="67"/>
      <c r="MM901" s="67"/>
      <c r="MN901" s="67"/>
      <c r="MO901" s="67"/>
      <c r="MP901" s="67"/>
      <c r="MQ901" s="67"/>
      <c r="MR901" s="67"/>
      <c r="MS901" s="67"/>
      <c r="MT901" s="67"/>
      <c r="MU901" s="67"/>
      <c r="MV901" s="67"/>
      <c r="MW901" s="67"/>
      <c r="MX901" s="67"/>
      <c r="MY901" s="67"/>
      <c r="MZ901" s="67"/>
      <c r="NA901" s="67"/>
      <c r="NB901" s="67"/>
      <c r="NC901" s="67"/>
      <c r="ND901" s="67"/>
      <c r="NE901" s="67"/>
      <c r="NF901" s="67"/>
      <c r="NG901" s="67"/>
      <c r="NH901" s="67"/>
      <c r="NI901" s="67"/>
      <c r="NJ901" s="67"/>
      <c r="NK901" s="67"/>
      <c r="NL901" s="67"/>
      <c r="NM901" s="67"/>
      <c r="NN901" s="67"/>
      <c r="NO901" s="67"/>
      <c r="NP901" s="67"/>
      <c r="NQ901" s="67"/>
      <c r="NR901" s="67"/>
      <c r="NS901" s="67"/>
      <c r="NT901" s="67"/>
      <c r="NU901" s="67"/>
      <c r="NV901" s="67"/>
      <c r="NW901" s="67"/>
      <c r="NX901" s="67"/>
      <c r="NY901" s="67"/>
      <c r="NZ901" s="67"/>
      <c r="OA901" s="67"/>
      <c r="OB901" s="67"/>
      <c r="OC901" s="67"/>
      <c r="OD901" s="67"/>
      <c r="OE901" s="67"/>
      <c r="OF901" s="67"/>
      <c r="OG901" s="67"/>
      <c r="OH901" s="67"/>
      <c r="OI901" s="67"/>
      <c r="OJ901" s="67"/>
      <c r="OK901" s="67"/>
      <c r="OL901" s="67"/>
      <c r="OM901" s="67"/>
      <c r="ON901" s="67"/>
      <c r="OO901" s="67"/>
      <c r="OP901" s="67"/>
      <c r="OQ901" s="67"/>
      <c r="OR901" s="67"/>
      <c r="OS901" s="67"/>
      <c r="OT901" s="67"/>
      <c r="OU901" s="67"/>
      <c r="OV901" s="67"/>
      <c r="OW901" s="67"/>
      <c r="OX901" s="67"/>
      <c r="OY901" s="67"/>
      <c r="OZ901" s="67"/>
      <c r="PA901" s="67"/>
      <c r="PB901" s="67"/>
      <c r="PC901" s="67"/>
      <c r="PD901" s="67"/>
      <c r="PE901" s="67"/>
      <c r="PF901" s="67"/>
      <c r="PG901" s="67"/>
      <c r="PH901" s="67"/>
      <c r="PI901" s="67"/>
      <c r="PJ901" s="67"/>
      <c r="PK901" s="67"/>
      <c r="PL901" s="67"/>
      <c r="PM901" s="67"/>
      <c r="PN901" s="67"/>
      <c r="PO901" s="67"/>
      <c r="PP901" s="67"/>
      <c r="PQ901" s="67"/>
      <c r="PR901" s="67"/>
      <c r="PS901" s="67"/>
      <c r="PT901" s="67"/>
      <c r="PU901" s="67"/>
      <c r="PV901" s="67"/>
      <c r="PW901" s="67"/>
      <c r="PX901" s="67"/>
      <c r="PY901" s="67"/>
      <c r="PZ901" s="67"/>
      <c r="QA901" s="67"/>
      <c r="QB901" s="67"/>
      <c r="QC901" s="67"/>
      <c r="QD901" s="67"/>
      <c r="QE901" s="67"/>
      <c r="QF901" s="67"/>
      <c r="QG901" s="67"/>
      <c r="QH901" s="67"/>
      <c r="QI901" s="67"/>
      <c r="QJ901" s="67"/>
      <c r="QK901" s="67"/>
      <c r="QL901" s="67"/>
      <c r="QM901" s="67"/>
      <c r="QN901" s="67"/>
      <c r="QO901" s="67"/>
      <c r="QP901" s="67"/>
      <c r="QQ901" s="67"/>
      <c r="QR901" s="67"/>
      <c r="QS901" s="67"/>
      <c r="QT901" s="67"/>
      <c r="QU901" s="67"/>
      <c r="QV901" s="67"/>
      <c r="QW901" s="67"/>
      <c r="QX901" s="67"/>
      <c r="QY901" s="67"/>
      <c r="QZ901" s="67"/>
      <c r="RA901" s="67"/>
      <c r="RB901" s="67"/>
      <c r="RC901" s="67"/>
      <c r="RD901" s="67"/>
      <c r="RE901" s="67"/>
      <c r="RF901" s="67"/>
      <c r="RG901" s="67"/>
      <c r="RH901" s="67"/>
      <c r="RI901" s="67"/>
      <c r="RJ901" s="67"/>
      <c r="RK901" s="67"/>
      <c r="RL901" s="67"/>
      <c r="RM901" s="67"/>
      <c r="RN901" s="67"/>
      <c r="RO901" s="67"/>
      <c r="RP901" s="67"/>
      <c r="RQ901" s="67"/>
      <c r="RR901" s="67"/>
      <c r="RS901" s="67"/>
      <c r="RT901" s="67"/>
      <c r="RU901" s="67"/>
      <c r="RV901" s="67"/>
      <c r="RW901" s="67"/>
      <c r="RX901" s="67"/>
      <c r="RY901" s="67"/>
      <c r="RZ901" s="67"/>
      <c r="SA901" s="67"/>
      <c r="SB901" s="67"/>
      <c r="SC901" s="67"/>
      <c r="SD901" s="67"/>
      <c r="SE901" s="67"/>
      <c r="SF901" s="67"/>
      <c r="SG901" s="67"/>
      <c r="SH901" s="67"/>
      <c r="SI901" s="67"/>
      <c r="SJ901" s="67"/>
      <c r="SK901" s="67"/>
      <c r="SL901" s="67"/>
      <c r="SM901" s="67"/>
      <c r="SN901" s="67"/>
      <c r="SO901" s="67"/>
      <c r="SP901" s="67"/>
      <c r="SQ901" s="67"/>
      <c r="SR901" s="67"/>
    </row>
    <row r="902" spans="1:512" ht="16.5" customHeight="1" x14ac:dyDescent="0.2">
      <c r="A902" s="20">
        <v>294</v>
      </c>
      <c r="B902" s="20" t="s">
        <v>62</v>
      </c>
      <c r="C902" s="20" t="s">
        <v>915</v>
      </c>
      <c r="D902" s="20" t="s">
        <v>38</v>
      </c>
      <c r="E902" s="20" t="s">
        <v>1340</v>
      </c>
      <c r="F902" s="22" t="s">
        <v>927</v>
      </c>
      <c r="G902" s="20" t="s">
        <v>25</v>
      </c>
      <c r="H902" s="20" t="s">
        <v>26</v>
      </c>
      <c r="I902" s="20" t="s">
        <v>81</v>
      </c>
      <c r="J902" s="22" t="s">
        <v>915</v>
      </c>
      <c r="K902" s="20"/>
      <c r="L902" s="20"/>
      <c r="M902" s="20"/>
      <c r="N902" s="20"/>
      <c r="O902" s="23"/>
      <c r="P902" s="23">
        <v>1685000</v>
      </c>
      <c r="Q902" s="24">
        <v>1</v>
      </c>
      <c r="R902" s="25">
        <v>45962</v>
      </c>
      <c r="S902" s="20" t="s">
        <v>83</v>
      </c>
      <c r="T902" s="26">
        <f t="shared" si="16"/>
        <v>1685000</v>
      </c>
      <c r="U902" s="27" t="s">
        <v>100</v>
      </c>
      <c r="V902" s="27" t="s">
        <v>100</v>
      </c>
      <c r="W902" s="67"/>
      <c r="X902" s="67"/>
      <c r="Y902" s="67"/>
      <c r="Z902" s="67"/>
      <c r="AA902" s="67"/>
      <c r="AB902" s="67"/>
      <c r="AC902" s="67"/>
      <c r="AD902" s="67"/>
      <c r="AE902" s="67"/>
      <c r="AF902" s="67"/>
      <c r="AG902" s="67"/>
      <c r="AH902" s="67"/>
      <c r="AI902" s="67"/>
      <c r="AJ902" s="67"/>
      <c r="AK902" s="67"/>
      <c r="AL902" s="67"/>
      <c r="AM902" s="67"/>
      <c r="AN902" s="67"/>
      <c r="AO902" s="67"/>
      <c r="AP902" s="67"/>
      <c r="AQ902" s="67"/>
      <c r="AR902" s="67"/>
      <c r="AS902" s="67"/>
      <c r="AT902" s="67"/>
      <c r="AU902" s="67"/>
      <c r="AV902" s="67"/>
      <c r="AW902" s="67"/>
      <c r="AX902" s="67"/>
      <c r="AY902" s="67"/>
      <c r="AZ902" s="67"/>
      <c r="BA902" s="67"/>
      <c r="BB902" s="67"/>
      <c r="BC902" s="67"/>
      <c r="BD902" s="67"/>
      <c r="BE902" s="67"/>
      <c r="BF902" s="67"/>
      <c r="BG902" s="67"/>
      <c r="BH902" s="67"/>
      <c r="BI902" s="67"/>
      <c r="BJ902" s="67"/>
      <c r="BK902" s="67"/>
      <c r="BL902" s="67"/>
      <c r="BM902" s="67"/>
      <c r="BN902" s="67"/>
      <c r="BO902" s="67"/>
      <c r="BP902" s="67"/>
      <c r="BQ902" s="67"/>
      <c r="BR902" s="67"/>
      <c r="BS902" s="67"/>
      <c r="BT902" s="67"/>
      <c r="BU902" s="67"/>
      <c r="BV902" s="67"/>
      <c r="BW902" s="67"/>
      <c r="BX902" s="67"/>
      <c r="BY902" s="67"/>
      <c r="BZ902" s="67"/>
      <c r="CA902" s="67"/>
      <c r="CB902" s="67"/>
      <c r="CC902" s="67"/>
      <c r="CD902" s="67"/>
      <c r="CE902" s="67"/>
      <c r="CF902" s="67"/>
      <c r="CG902" s="67"/>
      <c r="CH902" s="67"/>
      <c r="CI902" s="67"/>
      <c r="CJ902" s="67"/>
      <c r="CK902" s="67"/>
      <c r="CL902" s="67"/>
      <c r="CM902" s="67"/>
      <c r="CN902" s="67"/>
      <c r="CO902" s="67"/>
      <c r="CP902" s="67"/>
      <c r="CQ902" s="67"/>
      <c r="CR902" s="67"/>
      <c r="CS902" s="67"/>
      <c r="CT902" s="67"/>
      <c r="CU902" s="67"/>
      <c r="CV902" s="67"/>
      <c r="CW902" s="67"/>
      <c r="CX902" s="67"/>
      <c r="CY902" s="67"/>
      <c r="CZ902" s="67"/>
      <c r="DA902" s="67"/>
      <c r="DB902" s="67"/>
      <c r="DC902" s="67"/>
      <c r="DD902" s="67"/>
      <c r="DE902" s="67"/>
      <c r="DF902" s="67"/>
      <c r="DG902" s="67"/>
      <c r="DH902" s="67"/>
      <c r="DI902" s="67"/>
      <c r="DJ902" s="67"/>
      <c r="DK902" s="67"/>
      <c r="DL902" s="67"/>
      <c r="DM902" s="67"/>
      <c r="DN902" s="67"/>
      <c r="DO902" s="67"/>
      <c r="DP902" s="67"/>
      <c r="DQ902" s="67"/>
      <c r="DR902" s="67"/>
      <c r="DS902" s="67"/>
      <c r="DT902" s="67"/>
      <c r="DU902" s="67"/>
      <c r="DV902" s="67"/>
      <c r="DW902" s="67"/>
      <c r="DX902" s="67"/>
      <c r="DY902" s="67"/>
      <c r="DZ902" s="67"/>
      <c r="EA902" s="67"/>
      <c r="EB902" s="67"/>
      <c r="EC902" s="67"/>
      <c r="ED902" s="67"/>
      <c r="EE902" s="67"/>
      <c r="EF902" s="67"/>
      <c r="EG902" s="67"/>
      <c r="EH902" s="67"/>
      <c r="EI902" s="67"/>
      <c r="EJ902" s="67"/>
      <c r="EK902" s="67"/>
      <c r="EL902" s="67"/>
      <c r="EM902" s="67"/>
      <c r="EN902" s="67"/>
      <c r="EO902" s="67"/>
      <c r="EP902" s="67"/>
      <c r="EQ902" s="67"/>
      <c r="ER902" s="67"/>
      <c r="ES902" s="67"/>
      <c r="ET902" s="67"/>
      <c r="EU902" s="67"/>
      <c r="EV902" s="67"/>
      <c r="EW902" s="67"/>
      <c r="EX902" s="67"/>
      <c r="EY902" s="67"/>
      <c r="EZ902" s="67"/>
      <c r="FA902" s="67"/>
      <c r="FB902" s="67"/>
      <c r="FC902" s="67"/>
      <c r="FD902" s="67"/>
      <c r="FE902" s="67"/>
      <c r="FF902" s="67"/>
      <c r="FG902" s="67"/>
      <c r="FH902" s="67"/>
      <c r="FI902" s="67"/>
      <c r="FJ902" s="67"/>
      <c r="FK902" s="67"/>
      <c r="FL902" s="67"/>
      <c r="FM902" s="67"/>
      <c r="FN902" s="67"/>
      <c r="FO902" s="67"/>
      <c r="FP902" s="67"/>
      <c r="FQ902" s="67"/>
      <c r="FR902" s="67"/>
      <c r="FS902" s="67"/>
      <c r="FT902" s="67"/>
      <c r="FU902" s="67"/>
      <c r="FV902" s="67"/>
      <c r="FW902" s="67"/>
      <c r="FX902" s="67"/>
      <c r="FY902" s="67"/>
      <c r="FZ902" s="67"/>
      <c r="GA902" s="67"/>
      <c r="GB902" s="67"/>
      <c r="GC902" s="67"/>
      <c r="GD902" s="67"/>
      <c r="GE902" s="67"/>
      <c r="GF902" s="67"/>
      <c r="GG902" s="67"/>
      <c r="GH902" s="67"/>
      <c r="GI902" s="67"/>
      <c r="GJ902" s="67"/>
      <c r="GK902" s="67"/>
      <c r="GL902" s="67"/>
      <c r="GM902" s="67"/>
      <c r="GN902" s="67"/>
      <c r="GO902" s="67"/>
      <c r="GP902" s="67"/>
      <c r="GQ902" s="67"/>
      <c r="GR902" s="67"/>
      <c r="GS902" s="67"/>
      <c r="GT902" s="67"/>
      <c r="GU902" s="67"/>
      <c r="GV902" s="67"/>
      <c r="GW902" s="67"/>
      <c r="GX902" s="67"/>
      <c r="GY902" s="67"/>
      <c r="GZ902" s="67"/>
      <c r="HA902" s="67"/>
      <c r="HB902" s="67"/>
      <c r="HC902" s="67"/>
      <c r="HD902" s="67"/>
      <c r="HE902" s="67"/>
      <c r="HF902" s="67"/>
      <c r="HG902" s="67"/>
      <c r="HH902" s="67"/>
      <c r="HI902" s="67"/>
      <c r="HJ902" s="67"/>
      <c r="HK902" s="67"/>
      <c r="HL902" s="67"/>
      <c r="HM902" s="67"/>
      <c r="HN902" s="67"/>
      <c r="HO902" s="67"/>
      <c r="HP902" s="67"/>
      <c r="HQ902" s="67"/>
      <c r="HR902" s="67"/>
      <c r="HS902" s="67"/>
      <c r="HT902" s="67"/>
      <c r="HU902" s="67"/>
      <c r="HV902" s="67"/>
      <c r="HW902" s="67"/>
      <c r="HX902" s="67"/>
      <c r="HY902" s="67"/>
      <c r="HZ902" s="67"/>
      <c r="IA902" s="67"/>
      <c r="IB902" s="67"/>
      <c r="IC902" s="67"/>
      <c r="ID902" s="67"/>
      <c r="IE902" s="67"/>
      <c r="IF902" s="67"/>
      <c r="IG902" s="67"/>
      <c r="IH902" s="67"/>
      <c r="II902" s="67"/>
      <c r="IJ902" s="67"/>
      <c r="IK902" s="67"/>
      <c r="IL902" s="67"/>
      <c r="IM902" s="67"/>
      <c r="IN902" s="67"/>
      <c r="IO902" s="67"/>
      <c r="IP902" s="67"/>
      <c r="IQ902" s="67"/>
      <c r="IR902" s="67"/>
      <c r="IS902" s="67"/>
      <c r="IT902" s="67"/>
      <c r="IU902" s="67"/>
      <c r="IV902" s="67"/>
      <c r="IW902" s="67"/>
      <c r="IX902" s="67"/>
      <c r="IY902" s="67"/>
      <c r="IZ902" s="67"/>
      <c r="JA902" s="67"/>
      <c r="JB902" s="67"/>
      <c r="JC902" s="67"/>
      <c r="JD902" s="67"/>
      <c r="JE902" s="67"/>
      <c r="JF902" s="67"/>
      <c r="JG902" s="67"/>
      <c r="JH902" s="67"/>
      <c r="JI902" s="67"/>
      <c r="JJ902" s="67"/>
      <c r="JK902" s="67"/>
      <c r="JL902" s="67"/>
      <c r="JM902" s="67"/>
      <c r="JN902" s="67"/>
      <c r="JO902" s="67"/>
      <c r="JP902" s="67"/>
      <c r="JQ902" s="67"/>
      <c r="JR902" s="67"/>
      <c r="JS902" s="67"/>
      <c r="JT902" s="67"/>
      <c r="JU902" s="67"/>
      <c r="JV902" s="67"/>
      <c r="JW902" s="67"/>
      <c r="JX902" s="67"/>
      <c r="JY902" s="67"/>
      <c r="JZ902" s="67"/>
      <c r="KA902" s="67"/>
      <c r="KB902" s="67"/>
      <c r="KC902" s="67"/>
      <c r="KD902" s="67"/>
      <c r="KE902" s="67"/>
      <c r="KF902" s="67"/>
      <c r="KG902" s="67"/>
      <c r="KH902" s="67"/>
      <c r="KI902" s="67"/>
      <c r="KJ902" s="67"/>
      <c r="KK902" s="67"/>
      <c r="KL902" s="67"/>
      <c r="KM902" s="67"/>
      <c r="KN902" s="67"/>
      <c r="KO902" s="67"/>
      <c r="KP902" s="67"/>
      <c r="KQ902" s="67"/>
      <c r="KR902" s="67"/>
      <c r="KS902" s="67"/>
      <c r="KT902" s="67"/>
      <c r="KU902" s="67"/>
      <c r="KV902" s="67"/>
      <c r="KW902" s="67"/>
      <c r="KX902" s="67"/>
      <c r="KY902" s="67"/>
      <c r="KZ902" s="67"/>
      <c r="LA902" s="67"/>
      <c r="LB902" s="67"/>
      <c r="LC902" s="67"/>
      <c r="LD902" s="67"/>
      <c r="LE902" s="67"/>
      <c r="LF902" s="67"/>
      <c r="LG902" s="67"/>
      <c r="LH902" s="67"/>
      <c r="LI902" s="67"/>
      <c r="LJ902" s="67"/>
      <c r="LK902" s="67"/>
      <c r="LL902" s="67"/>
      <c r="LM902" s="67"/>
      <c r="LN902" s="67"/>
      <c r="LO902" s="67"/>
      <c r="LP902" s="67"/>
      <c r="LQ902" s="67"/>
      <c r="LR902" s="67"/>
      <c r="LS902" s="67"/>
      <c r="LT902" s="67"/>
      <c r="LU902" s="67"/>
      <c r="LV902" s="67"/>
      <c r="LW902" s="67"/>
      <c r="LX902" s="67"/>
      <c r="LY902" s="67"/>
      <c r="LZ902" s="67"/>
      <c r="MA902" s="67"/>
      <c r="MB902" s="67"/>
      <c r="MC902" s="67"/>
      <c r="MD902" s="67"/>
      <c r="ME902" s="67"/>
      <c r="MF902" s="67"/>
      <c r="MG902" s="67"/>
      <c r="MH902" s="67"/>
      <c r="MI902" s="67"/>
      <c r="MJ902" s="67"/>
      <c r="MK902" s="67"/>
      <c r="ML902" s="67"/>
      <c r="MM902" s="67"/>
      <c r="MN902" s="67"/>
      <c r="MO902" s="67"/>
      <c r="MP902" s="67"/>
      <c r="MQ902" s="67"/>
      <c r="MR902" s="67"/>
      <c r="MS902" s="67"/>
      <c r="MT902" s="67"/>
      <c r="MU902" s="67"/>
      <c r="MV902" s="67"/>
      <c r="MW902" s="67"/>
      <c r="MX902" s="67"/>
      <c r="MY902" s="67"/>
      <c r="MZ902" s="67"/>
      <c r="NA902" s="67"/>
      <c r="NB902" s="67"/>
      <c r="NC902" s="67"/>
      <c r="ND902" s="67"/>
      <c r="NE902" s="67"/>
      <c r="NF902" s="67"/>
      <c r="NG902" s="67"/>
      <c r="NH902" s="67"/>
      <c r="NI902" s="67"/>
      <c r="NJ902" s="67"/>
      <c r="NK902" s="67"/>
      <c r="NL902" s="67"/>
      <c r="NM902" s="67"/>
      <c r="NN902" s="67"/>
      <c r="NO902" s="67"/>
      <c r="NP902" s="67"/>
      <c r="NQ902" s="67"/>
      <c r="NR902" s="67"/>
      <c r="NS902" s="67"/>
      <c r="NT902" s="67"/>
      <c r="NU902" s="67"/>
      <c r="NV902" s="67"/>
      <c r="NW902" s="67"/>
      <c r="NX902" s="67"/>
      <c r="NY902" s="67"/>
      <c r="NZ902" s="67"/>
      <c r="OA902" s="67"/>
      <c r="OB902" s="67"/>
      <c r="OC902" s="67"/>
      <c r="OD902" s="67"/>
      <c r="OE902" s="67"/>
      <c r="OF902" s="67"/>
      <c r="OG902" s="67"/>
      <c r="OH902" s="67"/>
      <c r="OI902" s="67"/>
      <c r="OJ902" s="67"/>
      <c r="OK902" s="67"/>
      <c r="OL902" s="67"/>
      <c r="OM902" s="67"/>
      <c r="ON902" s="67"/>
      <c r="OO902" s="67"/>
      <c r="OP902" s="67"/>
      <c r="OQ902" s="67"/>
      <c r="OR902" s="67"/>
      <c r="OS902" s="67"/>
      <c r="OT902" s="67"/>
      <c r="OU902" s="67"/>
      <c r="OV902" s="67"/>
      <c r="OW902" s="67"/>
      <c r="OX902" s="67"/>
      <c r="OY902" s="67"/>
      <c r="OZ902" s="67"/>
      <c r="PA902" s="67"/>
      <c r="PB902" s="67"/>
      <c r="PC902" s="67"/>
      <c r="PD902" s="67"/>
      <c r="PE902" s="67"/>
      <c r="PF902" s="67"/>
      <c r="PG902" s="67"/>
      <c r="PH902" s="67"/>
      <c r="PI902" s="67"/>
      <c r="PJ902" s="67"/>
      <c r="PK902" s="67"/>
      <c r="PL902" s="67"/>
      <c r="PM902" s="67"/>
      <c r="PN902" s="67"/>
      <c r="PO902" s="67"/>
      <c r="PP902" s="67"/>
      <c r="PQ902" s="67"/>
      <c r="PR902" s="67"/>
      <c r="PS902" s="67"/>
      <c r="PT902" s="67"/>
      <c r="PU902" s="67"/>
      <c r="PV902" s="67"/>
      <c r="PW902" s="67"/>
      <c r="PX902" s="67"/>
      <c r="PY902" s="67"/>
      <c r="PZ902" s="67"/>
      <c r="QA902" s="67"/>
      <c r="QB902" s="67"/>
      <c r="QC902" s="67"/>
      <c r="QD902" s="67"/>
      <c r="QE902" s="67"/>
      <c r="QF902" s="67"/>
      <c r="QG902" s="67"/>
      <c r="QH902" s="67"/>
      <c r="QI902" s="67"/>
      <c r="QJ902" s="67"/>
      <c r="QK902" s="67"/>
      <c r="QL902" s="67"/>
      <c r="QM902" s="67"/>
      <c r="QN902" s="67"/>
      <c r="QO902" s="67"/>
      <c r="QP902" s="67"/>
      <c r="QQ902" s="67"/>
      <c r="QR902" s="67"/>
      <c r="QS902" s="67"/>
      <c r="QT902" s="67"/>
      <c r="QU902" s="67"/>
      <c r="QV902" s="67"/>
      <c r="QW902" s="67"/>
      <c r="QX902" s="67"/>
      <c r="QY902" s="67"/>
      <c r="QZ902" s="67"/>
      <c r="RA902" s="67"/>
      <c r="RB902" s="67"/>
      <c r="RC902" s="67"/>
      <c r="RD902" s="67"/>
      <c r="RE902" s="67"/>
      <c r="RF902" s="67"/>
      <c r="RG902" s="67"/>
      <c r="RH902" s="67"/>
      <c r="RI902" s="67"/>
      <c r="RJ902" s="67"/>
      <c r="RK902" s="67"/>
      <c r="RL902" s="67"/>
      <c r="RM902" s="67"/>
      <c r="RN902" s="67"/>
      <c r="RO902" s="67"/>
      <c r="RP902" s="67"/>
      <c r="RQ902" s="67"/>
      <c r="RR902" s="67"/>
      <c r="RS902" s="67"/>
      <c r="RT902" s="67"/>
      <c r="RU902" s="67"/>
      <c r="RV902" s="67"/>
      <c r="RW902" s="67"/>
      <c r="RX902" s="67"/>
      <c r="RY902" s="67"/>
      <c r="RZ902" s="67"/>
      <c r="SA902" s="67"/>
      <c r="SB902" s="67"/>
      <c r="SC902" s="67"/>
      <c r="SD902" s="67"/>
      <c r="SE902" s="67"/>
      <c r="SF902" s="67"/>
      <c r="SG902" s="67"/>
      <c r="SH902" s="67"/>
      <c r="SI902" s="67"/>
      <c r="SJ902" s="67"/>
      <c r="SK902" s="67"/>
      <c r="SL902" s="67"/>
      <c r="SM902" s="67"/>
      <c r="SN902" s="67"/>
      <c r="SO902" s="67"/>
      <c r="SP902" s="67"/>
      <c r="SQ902" s="67"/>
      <c r="SR902" s="67"/>
    </row>
    <row r="903" spans="1:512" ht="16.5" customHeight="1" x14ac:dyDescent="0.2">
      <c r="A903" s="20">
        <v>295</v>
      </c>
      <c r="B903" s="20" t="s">
        <v>62</v>
      </c>
      <c r="C903" s="20" t="s">
        <v>915</v>
      </c>
      <c r="D903" s="20" t="s">
        <v>38</v>
      </c>
      <c r="E903" s="20" t="s">
        <v>1340</v>
      </c>
      <c r="F903" s="22" t="s">
        <v>927</v>
      </c>
      <c r="G903" s="20" t="s">
        <v>25</v>
      </c>
      <c r="H903" s="20" t="s">
        <v>26</v>
      </c>
      <c r="I903" s="20" t="s">
        <v>81</v>
      </c>
      <c r="J903" s="22" t="s">
        <v>915</v>
      </c>
      <c r="K903" s="20"/>
      <c r="L903" s="20"/>
      <c r="M903" s="20"/>
      <c r="N903" s="20"/>
      <c r="O903" s="23"/>
      <c r="P903" s="23">
        <v>1685000</v>
      </c>
      <c r="Q903" s="24">
        <v>1</v>
      </c>
      <c r="R903" s="25">
        <v>45992</v>
      </c>
      <c r="S903" s="20" t="s">
        <v>83</v>
      </c>
      <c r="T903" s="26">
        <f t="shared" si="16"/>
        <v>1685000</v>
      </c>
      <c r="U903" s="27" t="s">
        <v>100</v>
      </c>
      <c r="V903" s="27" t="s">
        <v>100</v>
      </c>
      <c r="W903" s="67"/>
      <c r="X903" s="67"/>
      <c r="Y903" s="67"/>
      <c r="Z903" s="67"/>
      <c r="AA903" s="67"/>
      <c r="AB903" s="67"/>
      <c r="AC903" s="67"/>
      <c r="AD903" s="67"/>
      <c r="AE903" s="67"/>
      <c r="AF903" s="67"/>
      <c r="AG903" s="67"/>
      <c r="AH903" s="67"/>
      <c r="AI903" s="67"/>
      <c r="AJ903" s="67"/>
      <c r="AK903" s="67"/>
      <c r="AL903" s="67"/>
      <c r="AM903" s="67"/>
      <c r="AN903" s="67"/>
      <c r="AO903" s="67"/>
      <c r="AP903" s="67"/>
      <c r="AQ903" s="67"/>
      <c r="AR903" s="67"/>
      <c r="AS903" s="67"/>
      <c r="AT903" s="67"/>
      <c r="AU903" s="67"/>
      <c r="AV903" s="67"/>
      <c r="AW903" s="67"/>
      <c r="AX903" s="67"/>
      <c r="AY903" s="67"/>
      <c r="AZ903" s="67"/>
      <c r="BA903" s="67"/>
      <c r="BB903" s="67"/>
      <c r="BC903" s="67"/>
      <c r="BD903" s="67"/>
      <c r="BE903" s="67"/>
      <c r="BF903" s="67"/>
      <c r="BG903" s="67"/>
      <c r="BH903" s="67"/>
      <c r="BI903" s="67"/>
      <c r="BJ903" s="67"/>
      <c r="BK903" s="67"/>
      <c r="BL903" s="67"/>
      <c r="BM903" s="67"/>
      <c r="BN903" s="67"/>
      <c r="BO903" s="67"/>
      <c r="BP903" s="67"/>
      <c r="BQ903" s="67"/>
      <c r="BR903" s="67"/>
      <c r="BS903" s="67"/>
      <c r="BT903" s="67"/>
      <c r="BU903" s="67"/>
      <c r="BV903" s="67"/>
      <c r="BW903" s="67"/>
      <c r="BX903" s="67"/>
      <c r="BY903" s="67"/>
      <c r="BZ903" s="67"/>
      <c r="CA903" s="67"/>
      <c r="CB903" s="67"/>
      <c r="CC903" s="67"/>
      <c r="CD903" s="67"/>
      <c r="CE903" s="67"/>
      <c r="CF903" s="67"/>
      <c r="CG903" s="67"/>
      <c r="CH903" s="67"/>
      <c r="CI903" s="67"/>
      <c r="CJ903" s="67"/>
      <c r="CK903" s="67"/>
      <c r="CL903" s="67"/>
      <c r="CM903" s="67"/>
      <c r="CN903" s="67"/>
      <c r="CO903" s="67"/>
      <c r="CP903" s="67"/>
      <c r="CQ903" s="67"/>
      <c r="CR903" s="67"/>
      <c r="CS903" s="67"/>
      <c r="CT903" s="67"/>
      <c r="CU903" s="67"/>
      <c r="CV903" s="67"/>
      <c r="CW903" s="67"/>
      <c r="CX903" s="67"/>
      <c r="CY903" s="67"/>
      <c r="CZ903" s="67"/>
      <c r="DA903" s="67"/>
      <c r="DB903" s="67"/>
      <c r="DC903" s="67"/>
      <c r="DD903" s="67"/>
      <c r="DE903" s="67"/>
      <c r="DF903" s="67"/>
      <c r="DG903" s="67"/>
      <c r="DH903" s="67"/>
      <c r="DI903" s="67"/>
      <c r="DJ903" s="67"/>
      <c r="DK903" s="67"/>
      <c r="DL903" s="67"/>
      <c r="DM903" s="67"/>
      <c r="DN903" s="67"/>
      <c r="DO903" s="67"/>
      <c r="DP903" s="67"/>
      <c r="DQ903" s="67"/>
      <c r="DR903" s="67"/>
      <c r="DS903" s="67"/>
      <c r="DT903" s="67"/>
      <c r="DU903" s="67"/>
      <c r="DV903" s="67"/>
      <c r="DW903" s="67"/>
      <c r="DX903" s="67"/>
      <c r="DY903" s="67"/>
      <c r="DZ903" s="67"/>
      <c r="EA903" s="67"/>
      <c r="EB903" s="67"/>
      <c r="EC903" s="67"/>
      <c r="ED903" s="67"/>
      <c r="EE903" s="67"/>
      <c r="EF903" s="67"/>
      <c r="EG903" s="67"/>
      <c r="EH903" s="67"/>
      <c r="EI903" s="67"/>
      <c r="EJ903" s="67"/>
      <c r="EK903" s="67"/>
      <c r="EL903" s="67"/>
      <c r="EM903" s="67"/>
      <c r="EN903" s="67"/>
      <c r="EO903" s="67"/>
      <c r="EP903" s="67"/>
      <c r="EQ903" s="67"/>
      <c r="ER903" s="67"/>
      <c r="ES903" s="67"/>
      <c r="ET903" s="67"/>
      <c r="EU903" s="67"/>
      <c r="EV903" s="67"/>
      <c r="EW903" s="67"/>
      <c r="EX903" s="67"/>
      <c r="EY903" s="67"/>
      <c r="EZ903" s="67"/>
      <c r="FA903" s="67"/>
      <c r="FB903" s="67"/>
      <c r="FC903" s="67"/>
      <c r="FD903" s="67"/>
      <c r="FE903" s="67"/>
      <c r="FF903" s="67"/>
      <c r="FG903" s="67"/>
      <c r="FH903" s="67"/>
      <c r="FI903" s="67"/>
      <c r="FJ903" s="67"/>
      <c r="FK903" s="67"/>
      <c r="FL903" s="67"/>
      <c r="FM903" s="67"/>
      <c r="FN903" s="67"/>
      <c r="FO903" s="67"/>
      <c r="FP903" s="67"/>
      <c r="FQ903" s="67"/>
      <c r="FR903" s="67"/>
      <c r="FS903" s="67"/>
      <c r="FT903" s="67"/>
      <c r="FU903" s="67"/>
      <c r="FV903" s="67"/>
      <c r="FW903" s="67"/>
      <c r="FX903" s="67"/>
      <c r="FY903" s="67"/>
      <c r="FZ903" s="67"/>
      <c r="GA903" s="67"/>
      <c r="GB903" s="67"/>
      <c r="GC903" s="67"/>
      <c r="GD903" s="67"/>
      <c r="GE903" s="67"/>
      <c r="GF903" s="67"/>
      <c r="GG903" s="67"/>
      <c r="GH903" s="67"/>
      <c r="GI903" s="67"/>
      <c r="GJ903" s="67"/>
      <c r="GK903" s="67"/>
      <c r="GL903" s="67"/>
      <c r="GM903" s="67"/>
      <c r="GN903" s="67"/>
      <c r="GO903" s="67"/>
      <c r="GP903" s="67"/>
      <c r="GQ903" s="67"/>
      <c r="GR903" s="67"/>
      <c r="GS903" s="67"/>
      <c r="GT903" s="67"/>
      <c r="GU903" s="67"/>
      <c r="GV903" s="67"/>
      <c r="GW903" s="67"/>
      <c r="GX903" s="67"/>
      <c r="GY903" s="67"/>
      <c r="GZ903" s="67"/>
      <c r="HA903" s="67"/>
      <c r="HB903" s="67"/>
      <c r="HC903" s="67"/>
      <c r="HD903" s="67"/>
      <c r="HE903" s="67"/>
      <c r="HF903" s="67"/>
      <c r="HG903" s="67"/>
      <c r="HH903" s="67"/>
      <c r="HI903" s="67"/>
      <c r="HJ903" s="67"/>
      <c r="HK903" s="67"/>
      <c r="HL903" s="67"/>
      <c r="HM903" s="67"/>
      <c r="HN903" s="67"/>
      <c r="HO903" s="67"/>
      <c r="HP903" s="67"/>
      <c r="HQ903" s="67"/>
      <c r="HR903" s="67"/>
      <c r="HS903" s="67"/>
      <c r="HT903" s="67"/>
      <c r="HU903" s="67"/>
      <c r="HV903" s="67"/>
      <c r="HW903" s="67"/>
      <c r="HX903" s="67"/>
      <c r="HY903" s="67"/>
      <c r="HZ903" s="67"/>
      <c r="IA903" s="67"/>
      <c r="IB903" s="67"/>
      <c r="IC903" s="67"/>
      <c r="ID903" s="67"/>
      <c r="IE903" s="67"/>
      <c r="IF903" s="67"/>
      <c r="IG903" s="67"/>
      <c r="IH903" s="67"/>
      <c r="II903" s="67"/>
      <c r="IJ903" s="67"/>
      <c r="IK903" s="67"/>
      <c r="IL903" s="67"/>
      <c r="IM903" s="67"/>
      <c r="IN903" s="67"/>
      <c r="IO903" s="67"/>
      <c r="IP903" s="67"/>
      <c r="IQ903" s="67"/>
      <c r="IR903" s="67"/>
      <c r="IS903" s="67"/>
      <c r="IT903" s="67"/>
      <c r="IU903" s="67"/>
      <c r="IV903" s="67"/>
      <c r="IW903" s="67"/>
      <c r="IX903" s="67"/>
      <c r="IY903" s="67"/>
      <c r="IZ903" s="67"/>
      <c r="JA903" s="67"/>
      <c r="JB903" s="67"/>
      <c r="JC903" s="67"/>
      <c r="JD903" s="67"/>
      <c r="JE903" s="67"/>
      <c r="JF903" s="67"/>
      <c r="JG903" s="67"/>
      <c r="JH903" s="67"/>
      <c r="JI903" s="67"/>
      <c r="JJ903" s="67"/>
      <c r="JK903" s="67"/>
      <c r="JL903" s="67"/>
      <c r="JM903" s="67"/>
      <c r="JN903" s="67"/>
      <c r="JO903" s="67"/>
      <c r="JP903" s="67"/>
      <c r="JQ903" s="67"/>
      <c r="JR903" s="67"/>
      <c r="JS903" s="67"/>
      <c r="JT903" s="67"/>
      <c r="JU903" s="67"/>
      <c r="JV903" s="67"/>
      <c r="JW903" s="67"/>
      <c r="JX903" s="67"/>
      <c r="JY903" s="67"/>
      <c r="JZ903" s="67"/>
      <c r="KA903" s="67"/>
      <c r="KB903" s="67"/>
      <c r="KC903" s="67"/>
      <c r="KD903" s="67"/>
      <c r="KE903" s="67"/>
      <c r="KF903" s="67"/>
      <c r="KG903" s="67"/>
      <c r="KH903" s="67"/>
      <c r="KI903" s="67"/>
      <c r="KJ903" s="67"/>
      <c r="KK903" s="67"/>
      <c r="KL903" s="67"/>
      <c r="KM903" s="67"/>
      <c r="KN903" s="67"/>
      <c r="KO903" s="67"/>
      <c r="KP903" s="67"/>
      <c r="KQ903" s="67"/>
      <c r="KR903" s="67"/>
      <c r="KS903" s="67"/>
      <c r="KT903" s="67"/>
      <c r="KU903" s="67"/>
      <c r="KV903" s="67"/>
      <c r="KW903" s="67"/>
      <c r="KX903" s="67"/>
      <c r="KY903" s="67"/>
      <c r="KZ903" s="67"/>
      <c r="LA903" s="67"/>
      <c r="LB903" s="67"/>
      <c r="LC903" s="67"/>
      <c r="LD903" s="67"/>
      <c r="LE903" s="67"/>
      <c r="LF903" s="67"/>
      <c r="LG903" s="67"/>
      <c r="LH903" s="67"/>
      <c r="LI903" s="67"/>
      <c r="LJ903" s="67"/>
      <c r="LK903" s="67"/>
      <c r="LL903" s="67"/>
      <c r="LM903" s="67"/>
      <c r="LN903" s="67"/>
      <c r="LO903" s="67"/>
      <c r="LP903" s="67"/>
      <c r="LQ903" s="67"/>
      <c r="LR903" s="67"/>
      <c r="LS903" s="67"/>
      <c r="LT903" s="67"/>
      <c r="LU903" s="67"/>
      <c r="LV903" s="67"/>
      <c r="LW903" s="67"/>
      <c r="LX903" s="67"/>
      <c r="LY903" s="67"/>
      <c r="LZ903" s="67"/>
      <c r="MA903" s="67"/>
      <c r="MB903" s="67"/>
      <c r="MC903" s="67"/>
      <c r="MD903" s="67"/>
      <c r="ME903" s="67"/>
      <c r="MF903" s="67"/>
      <c r="MG903" s="67"/>
      <c r="MH903" s="67"/>
      <c r="MI903" s="67"/>
      <c r="MJ903" s="67"/>
      <c r="MK903" s="67"/>
      <c r="ML903" s="67"/>
      <c r="MM903" s="67"/>
      <c r="MN903" s="67"/>
      <c r="MO903" s="67"/>
      <c r="MP903" s="67"/>
      <c r="MQ903" s="67"/>
      <c r="MR903" s="67"/>
      <c r="MS903" s="67"/>
      <c r="MT903" s="67"/>
      <c r="MU903" s="67"/>
      <c r="MV903" s="67"/>
      <c r="MW903" s="67"/>
      <c r="MX903" s="67"/>
      <c r="MY903" s="67"/>
      <c r="MZ903" s="67"/>
      <c r="NA903" s="67"/>
      <c r="NB903" s="67"/>
      <c r="NC903" s="67"/>
      <c r="ND903" s="67"/>
      <c r="NE903" s="67"/>
      <c r="NF903" s="67"/>
      <c r="NG903" s="67"/>
      <c r="NH903" s="67"/>
      <c r="NI903" s="67"/>
      <c r="NJ903" s="67"/>
      <c r="NK903" s="67"/>
      <c r="NL903" s="67"/>
      <c r="NM903" s="67"/>
      <c r="NN903" s="67"/>
      <c r="NO903" s="67"/>
      <c r="NP903" s="67"/>
      <c r="NQ903" s="67"/>
      <c r="NR903" s="67"/>
      <c r="NS903" s="67"/>
      <c r="NT903" s="67"/>
      <c r="NU903" s="67"/>
      <c r="NV903" s="67"/>
      <c r="NW903" s="67"/>
      <c r="NX903" s="67"/>
      <c r="NY903" s="67"/>
      <c r="NZ903" s="67"/>
      <c r="OA903" s="67"/>
      <c r="OB903" s="67"/>
      <c r="OC903" s="67"/>
      <c r="OD903" s="67"/>
      <c r="OE903" s="67"/>
      <c r="OF903" s="67"/>
      <c r="OG903" s="67"/>
      <c r="OH903" s="67"/>
      <c r="OI903" s="67"/>
      <c r="OJ903" s="67"/>
      <c r="OK903" s="67"/>
      <c r="OL903" s="67"/>
      <c r="OM903" s="67"/>
      <c r="ON903" s="67"/>
      <c r="OO903" s="67"/>
      <c r="OP903" s="67"/>
      <c r="OQ903" s="67"/>
      <c r="OR903" s="67"/>
      <c r="OS903" s="67"/>
      <c r="OT903" s="67"/>
      <c r="OU903" s="67"/>
      <c r="OV903" s="67"/>
      <c r="OW903" s="67"/>
      <c r="OX903" s="67"/>
      <c r="OY903" s="67"/>
      <c r="OZ903" s="67"/>
      <c r="PA903" s="67"/>
      <c r="PB903" s="67"/>
      <c r="PC903" s="67"/>
      <c r="PD903" s="67"/>
      <c r="PE903" s="67"/>
      <c r="PF903" s="67"/>
      <c r="PG903" s="67"/>
      <c r="PH903" s="67"/>
      <c r="PI903" s="67"/>
      <c r="PJ903" s="67"/>
      <c r="PK903" s="67"/>
      <c r="PL903" s="67"/>
      <c r="PM903" s="67"/>
      <c r="PN903" s="67"/>
      <c r="PO903" s="67"/>
      <c r="PP903" s="67"/>
      <c r="PQ903" s="67"/>
      <c r="PR903" s="67"/>
      <c r="PS903" s="67"/>
      <c r="PT903" s="67"/>
      <c r="PU903" s="67"/>
      <c r="PV903" s="67"/>
      <c r="PW903" s="67"/>
      <c r="PX903" s="67"/>
      <c r="PY903" s="67"/>
      <c r="PZ903" s="67"/>
      <c r="QA903" s="67"/>
      <c r="QB903" s="67"/>
      <c r="QC903" s="67"/>
      <c r="QD903" s="67"/>
      <c r="QE903" s="67"/>
      <c r="QF903" s="67"/>
      <c r="QG903" s="67"/>
      <c r="QH903" s="67"/>
      <c r="QI903" s="67"/>
      <c r="QJ903" s="67"/>
      <c r="QK903" s="67"/>
      <c r="QL903" s="67"/>
      <c r="QM903" s="67"/>
      <c r="QN903" s="67"/>
      <c r="QO903" s="67"/>
      <c r="QP903" s="67"/>
      <c r="QQ903" s="67"/>
      <c r="QR903" s="67"/>
      <c r="QS903" s="67"/>
      <c r="QT903" s="67"/>
      <c r="QU903" s="67"/>
      <c r="QV903" s="67"/>
      <c r="QW903" s="67"/>
      <c r="QX903" s="67"/>
      <c r="QY903" s="67"/>
      <c r="QZ903" s="67"/>
      <c r="RA903" s="67"/>
      <c r="RB903" s="67"/>
      <c r="RC903" s="67"/>
      <c r="RD903" s="67"/>
      <c r="RE903" s="67"/>
      <c r="RF903" s="67"/>
      <c r="RG903" s="67"/>
      <c r="RH903" s="67"/>
      <c r="RI903" s="67"/>
      <c r="RJ903" s="67"/>
      <c r="RK903" s="67"/>
      <c r="RL903" s="67"/>
      <c r="RM903" s="67"/>
      <c r="RN903" s="67"/>
      <c r="RO903" s="67"/>
      <c r="RP903" s="67"/>
      <c r="RQ903" s="67"/>
      <c r="RR903" s="67"/>
      <c r="RS903" s="67"/>
      <c r="RT903" s="67"/>
      <c r="RU903" s="67"/>
      <c r="RV903" s="67"/>
      <c r="RW903" s="67"/>
      <c r="RX903" s="67"/>
      <c r="RY903" s="67"/>
      <c r="RZ903" s="67"/>
      <c r="SA903" s="67"/>
      <c r="SB903" s="67"/>
      <c r="SC903" s="67"/>
      <c r="SD903" s="67"/>
      <c r="SE903" s="67"/>
      <c r="SF903" s="67"/>
      <c r="SG903" s="67"/>
      <c r="SH903" s="67"/>
      <c r="SI903" s="67"/>
      <c r="SJ903" s="67"/>
      <c r="SK903" s="67"/>
      <c r="SL903" s="67"/>
      <c r="SM903" s="67"/>
      <c r="SN903" s="67"/>
      <c r="SO903" s="67"/>
      <c r="SP903" s="67"/>
      <c r="SQ903" s="67"/>
      <c r="SR903" s="67"/>
    </row>
    <row r="904" spans="1:512" ht="16.5" customHeight="1" x14ac:dyDescent="0.2">
      <c r="A904" s="20">
        <v>296</v>
      </c>
      <c r="B904" s="20" t="s">
        <v>62</v>
      </c>
      <c r="C904" s="20" t="s">
        <v>915</v>
      </c>
      <c r="D904" s="20" t="s">
        <v>38</v>
      </c>
      <c r="E904" s="20" t="s">
        <v>1345</v>
      </c>
      <c r="F904" s="22" t="s">
        <v>940</v>
      </c>
      <c r="G904" s="20" t="s">
        <v>42</v>
      </c>
      <c r="H904" s="20" t="s">
        <v>35</v>
      </c>
      <c r="I904" s="20" t="s">
        <v>81</v>
      </c>
      <c r="J904" s="22" t="s">
        <v>915</v>
      </c>
      <c r="K904" s="20"/>
      <c r="L904" s="20"/>
      <c r="M904" s="20"/>
      <c r="N904" s="20"/>
      <c r="O904" s="23"/>
      <c r="P904" s="23">
        <v>2045000</v>
      </c>
      <c r="Q904" s="24">
        <v>1</v>
      </c>
      <c r="R904" s="25">
        <v>45658</v>
      </c>
      <c r="S904" s="20" t="s">
        <v>83</v>
      </c>
      <c r="T904" s="26">
        <f t="shared" si="16"/>
        <v>2045000</v>
      </c>
      <c r="U904" s="27" t="s">
        <v>100</v>
      </c>
      <c r="V904" s="27" t="s">
        <v>100</v>
      </c>
      <c r="W904" s="67"/>
      <c r="X904" s="67"/>
      <c r="Y904" s="67"/>
      <c r="Z904" s="67"/>
      <c r="AA904" s="67"/>
      <c r="AB904" s="67"/>
      <c r="AC904" s="67"/>
      <c r="AD904" s="67"/>
      <c r="AE904" s="67"/>
      <c r="AF904" s="67"/>
      <c r="AG904" s="67"/>
      <c r="AH904" s="67"/>
      <c r="AI904" s="67"/>
      <c r="AJ904" s="67"/>
      <c r="AK904" s="67"/>
      <c r="AL904" s="67"/>
      <c r="AM904" s="67"/>
      <c r="AN904" s="67"/>
      <c r="AO904" s="67"/>
      <c r="AP904" s="67"/>
      <c r="AQ904" s="67"/>
      <c r="AR904" s="67"/>
      <c r="AS904" s="67"/>
      <c r="AT904" s="67"/>
      <c r="AU904" s="67"/>
      <c r="AV904" s="67"/>
      <c r="AW904" s="67"/>
      <c r="AX904" s="67"/>
      <c r="AY904" s="67"/>
      <c r="AZ904" s="67"/>
      <c r="BA904" s="67"/>
      <c r="BB904" s="67"/>
      <c r="BC904" s="67"/>
      <c r="BD904" s="67"/>
      <c r="BE904" s="67"/>
      <c r="BF904" s="67"/>
      <c r="BG904" s="67"/>
      <c r="BH904" s="67"/>
      <c r="BI904" s="67"/>
      <c r="BJ904" s="67"/>
      <c r="BK904" s="67"/>
      <c r="BL904" s="67"/>
      <c r="BM904" s="67"/>
      <c r="BN904" s="67"/>
      <c r="BO904" s="67"/>
      <c r="BP904" s="67"/>
      <c r="BQ904" s="67"/>
      <c r="BR904" s="67"/>
      <c r="BS904" s="67"/>
      <c r="BT904" s="67"/>
      <c r="BU904" s="67"/>
      <c r="BV904" s="67"/>
      <c r="BW904" s="67"/>
      <c r="BX904" s="67"/>
      <c r="BY904" s="67"/>
      <c r="BZ904" s="67"/>
      <c r="CA904" s="67"/>
      <c r="CB904" s="67"/>
      <c r="CC904" s="67"/>
      <c r="CD904" s="67"/>
      <c r="CE904" s="67"/>
      <c r="CF904" s="67"/>
      <c r="CG904" s="67"/>
      <c r="CH904" s="67"/>
      <c r="CI904" s="67"/>
      <c r="CJ904" s="67"/>
      <c r="CK904" s="67"/>
      <c r="CL904" s="67"/>
      <c r="CM904" s="67"/>
      <c r="CN904" s="67"/>
      <c r="CO904" s="67"/>
      <c r="CP904" s="67"/>
      <c r="CQ904" s="67"/>
      <c r="CR904" s="67"/>
      <c r="CS904" s="67"/>
      <c r="CT904" s="67"/>
      <c r="CU904" s="67"/>
      <c r="CV904" s="67"/>
      <c r="CW904" s="67"/>
      <c r="CX904" s="67"/>
      <c r="CY904" s="67"/>
      <c r="CZ904" s="67"/>
      <c r="DA904" s="67"/>
      <c r="DB904" s="67"/>
      <c r="DC904" s="67"/>
      <c r="DD904" s="67"/>
      <c r="DE904" s="67"/>
      <c r="DF904" s="67"/>
      <c r="DG904" s="67"/>
      <c r="DH904" s="67"/>
      <c r="DI904" s="67"/>
      <c r="DJ904" s="67"/>
      <c r="DK904" s="67"/>
      <c r="DL904" s="67"/>
      <c r="DM904" s="67"/>
      <c r="DN904" s="67"/>
      <c r="DO904" s="67"/>
      <c r="DP904" s="67"/>
      <c r="DQ904" s="67"/>
      <c r="DR904" s="67"/>
      <c r="DS904" s="67"/>
      <c r="DT904" s="67"/>
      <c r="DU904" s="67"/>
      <c r="DV904" s="67"/>
      <c r="DW904" s="67"/>
      <c r="DX904" s="67"/>
      <c r="DY904" s="67"/>
      <c r="DZ904" s="67"/>
      <c r="EA904" s="67"/>
      <c r="EB904" s="67"/>
      <c r="EC904" s="67"/>
      <c r="ED904" s="67"/>
      <c r="EE904" s="67"/>
      <c r="EF904" s="67"/>
      <c r="EG904" s="67"/>
      <c r="EH904" s="67"/>
      <c r="EI904" s="67"/>
      <c r="EJ904" s="67"/>
      <c r="EK904" s="67"/>
      <c r="EL904" s="67"/>
      <c r="EM904" s="67"/>
      <c r="EN904" s="67"/>
      <c r="EO904" s="67"/>
      <c r="EP904" s="67"/>
      <c r="EQ904" s="67"/>
      <c r="ER904" s="67"/>
      <c r="ES904" s="67"/>
      <c r="ET904" s="67"/>
      <c r="EU904" s="67"/>
      <c r="EV904" s="67"/>
      <c r="EW904" s="67"/>
      <c r="EX904" s="67"/>
      <c r="EY904" s="67"/>
      <c r="EZ904" s="67"/>
      <c r="FA904" s="67"/>
      <c r="FB904" s="67"/>
      <c r="FC904" s="67"/>
      <c r="FD904" s="67"/>
      <c r="FE904" s="67"/>
      <c r="FF904" s="67"/>
      <c r="FG904" s="67"/>
      <c r="FH904" s="67"/>
      <c r="FI904" s="67"/>
      <c r="FJ904" s="67"/>
      <c r="FK904" s="67"/>
      <c r="FL904" s="67"/>
      <c r="FM904" s="67"/>
      <c r="FN904" s="67"/>
      <c r="FO904" s="67"/>
      <c r="FP904" s="67"/>
      <c r="FQ904" s="67"/>
      <c r="FR904" s="67"/>
      <c r="FS904" s="67"/>
      <c r="FT904" s="67"/>
      <c r="FU904" s="67"/>
      <c r="FV904" s="67"/>
      <c r="FW904" s="67"/>
      <c r="FX904" s="67"/>
      <c r="FY904" s="67"/>
      <c r="FZ904" s="67"/>
      <c r="GA904" s="67"/>
      <c r="GB904" s="67"/>
      <c r="GC904" s="67"/>
      <c r="GD904" s="67"/>
      <c r="GE904" s="67"/>
      <c r="GF904" s="67"/>
      <c r="GG904" s="67"/>
      <c r="GH904" s="67"/>
      <c r="GI904" s="67"/>
      <c r="GJ904" s="67"/>
      <c r="GK904" s="67"/>
      <c r="GL904" s="67"/>
      <c r="GM904" s="67"/>
      <c r="GN904" s="67"/>
      <c r="GO904" s="67"/>
      <c r="GP904" s="67"/>
      <c r="GQ904" s="67"/>
      <c r="GR904" s="67"/>
      <c r="GS904" s="67"/>
      <c r="GT904" s="67"/>
      <c r="GU904" s="67"/>
      <c r="GV904" s="67"/>
      <c r="GW904" s="67"/>
      <c r="GX904" s="67"/>
      <c r="GY904" s="67"/>
      <c r="GZ904" s="67"/>
      <c r="HA904" s="67"/>
      <c r="HB904" s="67"/>
      <c r="HC904" s="67"/>
      <c r="HD904" s="67"/>
      <c r="HE904" s="67"/>
      <c r="HF904" s="67"/>
      <c r="HG904" s="67"/>
      <c r="HH904" s="67"/>
      <c r="HI904" s="67"/>
      <c r="HJ904" s="67"/>
      <c r="HK904" s="67"/>
      <c r="HL904" s="67"/>
      <c r="HM904" s="67"/>
      <c r="HN904" s="67"/>
      <c r="HO904" s="67"/>
      <c r="HP904" s="67"/>
      <c r="HQ904" s="67"/>
      <c r="HR904" s="67"/>
      <c r="HS904" s="67"/>
      <c r="HT904" s="67"/>
      <c r="HU904" s="67"/>
      <c r="HV904" s="67"/>
      <c r="HW904" s="67"/>
      <c r="HX904" s="67"/>
      <c r="HY904" s="67"/>
      <c r="HZ904" s="67"/>
      <c r="IA904" s="67"/>
      <c r="IB904" s="67"/>
      <c r="IC904" s="67"/>
      <c r="ID904" s="67"/>
      <c r="IE904" s="67"/>
      <c r="IF904" s="67"/>
      <c r="IG904" s="67"/>
      <c r="IH904" s="67"/>
      <c r="II904" s="67"/>
      <c r="IJ904" s="67"/>
      <c r="IK904" s="67"/>
      <c r="IL904" s="67"/>
      <c r="IM904" s="67"/>
      <c r="IN904" s="67"/>
      <c r="IO904" s="67"/>
      <c r="IP904" s="67"/>
      <c r="IQ904" s="67"/>
      <c r="IR904" s="67"/>
      <c r="IS904" s="67"/>
      <c r="IT904" s="67"/>
      <c r="IU904" s="67"/>
      <c r="IV904" s="67"/>
      <c r="IW904" s="67"/>
      <c r="IX904" s="67"/>
      <c r="IY904" s="67"/>
      <c r="IZ904" s="67"/>
      <c r="JA904" s="67"/>
      <c r="JB904" s="67"/>
      <c r="JC904" s="67"/>
      <c r="JD904" s="67"/>
      <c r="JE904" s="67"/>
      <c r="JF904" s="67"/>
      <c r="JG904" s="67"/>
      <c r="JH904" s="67"/>
      <c r="JI904" s="67"/>
      <c r="JJ904" s="67"/>
      <c r="JK904" s="67"/>
      <c r="JL904" s="67"/>
      <c r="JM904" s="67"/>
      <c r="JN904" s="67"/>
      <c r="JO904" s="67"/>
      <c r="JP904" s="67"/>
      <c r="JQ904" s="67"/>
      <c r="JR904" s="67"/>
      <c r="JS904" s="67"/>
      <c r="JT904" s="67"/>
      <c r="JU904" s="67"/>
      <c r="JV904" s="67"/>
      <c r="JW904" s="67"/>
      <c r="JX904" s="67"/>
      <c r="JY904" s="67"/>
      <c r="JZ904" s="67"/>
      <c r="KA904" s="67"/>
      <c r="KB904" s="67"/>
      <c r="KC904" s="67"/>
      <c r="KD904" s="67"/>
      <c r="KE904" s="67"/>
      <c r="KF904" s="67"/>
      <c r="KG904" s="67"/>
      <c r="KH904" s="67"/>
      <c r="KI904" s="67"/>
      <c r="KJ904" s="67"/>
      <c r="KK904" s="67"/>
      <c r="KL904" s="67"/>
      <c r="KM904" s="67"/>
      <c r="KN904" s="67"/>
      <c r="KO904" s="67"/>
      <c r="KP904" s="67"/>
      <c r="KQ904" s="67"/>
      <c r="KR904" s="67"/>
      <c r="KS904" s="67"/>
      <c r="KT904" s="67"/>
      <c r="KU904" s="67"/>
      <c r="KV904" s="67"/>
      <c r="KW904" s="67"/>
      <c r="KX904" s="67"/>
      <c r="KY904" s="67"/>
      <c r="KZ904" s="67"/>
      <c r="LA904" s="67"/>
      <c r="LB904" s="67"/>
      <c r="LC904" s="67"/>
      <c r="LD904" s="67"/>
      <c r="LE904" s="67"/>
      <c r="LF904" s="67"/>
      <c r="LG904" s="67"/>
      <c r="LH904" s="67"/>
      <c r="LI904" s="67"/>
      <c r="LJ904" s="67"/>
      <c r="LK904" s="67"/>
      <c r="LL904" s="67"/>
      <c r="LM904" s="67"/>
      <c r="LN904" s="67"/>
      <c r="LO904" s="67"/>
      <c r="LP904" s="67"/>
      <c r="LQ904" s="67"/>
      <c r="LR904" s="67"/>
      <c r="LS904" s="67"/>
      <c r="LT904" s="67"/>
      <c r="LU904" s="67"/>
      <c r="LV904" s="67"/>
      <c r="LW904" s="67"/>
      <c r="LX904" s="67"/>
      <c r="LY904" s="67"/>
      <c r="LZ904" s="67"/>
      <c r="MA904" s="67"/>
      <c r="MB904" s="67"/>
      <c r="MC904" s="67"/>
      <c r="MD904" s="67"/>
      <c r="ME904" s="67"/>
      <c r="MF904" s="67"/>
      <c r="MG904" s="67"/>
      <c r="MH904" s="67"/>
      <c r="MI904" s="67"/>
      <c r="MJ904" s="67"/>
      <c r="MK904" s="67"/>
      <c r="ML904" s="67"/>
      <c r="MM904" s="67"/>
      <c r="MN904" s="67"/>
      <c r="MO904" s="67"/>
      <c r="MP904" s="67"/>
      <c r="MQ904" s="67"/>
      <c r="MR904" s="67"/>
      <c r="MS904" s="67"/>
      <c r="MT904" s="67"/>
      <c r="MU904" s="67"/>
      <c r="MV904" s="67"/>
      <c r="MW904" s="67"/>
      <c r="MX904" s="67"/>
      <c r="MY904" s="67"/>
      <c r="MZ904" s="67"/>
      <c r="NA904" s="67"/>
      <c r="NB904" s="67"/>
      <c r="NC904" s="67"/>
      <c r="ND904" s="67"/>
      <c r="NE904" s="67"/>
      <c r="NF904" s="67"/>
      <c r="NG904" s="67"/>
      <c r="NH904" s="67"/>
      <c r="NI904" s="67"/>
      <c r="NJ904" s="67"/>
      <c r="NK904" s="67"/>
      <c r="NL904" s="67"/>
      <c r="NM904" s="67"/>
      <c r="NN904" s="67"/>
      <c r="NO904" s="67"/>
      <c r="NP904" s="67"/>
      <c r="NQ904" s="67"/>
      <c r="NR904" s="67"/>
      <c r="NS904" s="67"/>
      <c r="NT904" s="67"/>
      <c r="NU904" s="67"/>
      <c r="NV904" s="67"/>
      <c r="NW904" s="67"/>
      <c r="NX904" s="67"/>
      <c r="NY904" s="67"/>
      <c r="NZ904" s="67"/>
      <c r="OA904" s="67"/>
      <c r="OB904" s="67"/>
      <c r="OC904" s="67"/>
      <c r="OD904" s="67"/>
      <c r="OE904" s="67"/>
      <c r="OF904" s="67"/>
      <c r="OG904" s="67"/>
      <c r="OH904" s="67"/>
      <c r="OI904" s="67"/>
      <c r="OJ904" s="67"/>
      <c r="OK904" s="67"/>
      <c r="OL904" s="67"/>
      <c r="OM904" s="67"/>
      <c r="ON904" s="67"/>
      <c r="OO904" s="67"/>
      <c r="OP904" s="67"/>
      <c r="OQ904" s="67"/>
      <c r="OR904" s="67"/>
      <c r="OS904" s="67"/>
      <c r="OT904" s="67"/>
      <c r="OU904" s="67"/>
      <c r="OV904" s="67"/>
      <c r="OW904" s="67"/>
      <c r="OX904" s="67"/>
      <c r="OY904" s="67"/>
      <c r="OZ904" s="67"/>
      <c r="PA904" s="67"/>
      <c r="PB904" s="67"/>
      <c r="PC904" s="67"/>
      <c r="PD904" s="67"/>
      <c r="PE904" s="67"/>
      <c r="PF904" s="67"/>
      <c r="PG904" s="67"/>
      <c r="PH904" s="67"/>
      <c r="PI904" s="67"/>
      <c r="PJ904" s="67"/>
      <c r="PK904" s="67"/>
      <c r="PL904" s="67"/>
      <c r="PM904" s="67"/>
      <c r="PN904" s="67"/>
      <c r="PO904" s="67"/>
      <c r="PP904" s="67"/>
      <c r="PQ904" s="67"/>
      <c r="PR904" s="67"/>
      <c r="PS904" s="67"/>
      <c r="PT904" s="67"/>
      <c r="PU904" s="67"/>
      <c r="PV904" s="67"/>
      <c r="PW904" s="67"/>
      <c r="PX904" s="67"/>
      <c r="PY904" s="67"/>
      <c r="PZ904" s="67"/>
      <c r="QA904" s="67"/>
      <c r="QB904" s="67"/>
      <c r="QC904" s="67"/>
      <c r="QD904" s="67"/>
      <c r="QE904" s="67"/>
      <c r="QF904" s="67"/>
      <c r="QG904" s="67"/>
      <c r="QH904" s="67"/>
      <c r="QI904" s="67"/>
      <c r="QJ904" s="67"/>
      <c r="QK904" s="67"/>
      <c r="QL904" s="67"/>
      <c r="QM904" s="67"/>
      <c r="QN904" s="67"/>
      <c r="QO904" s="67"/>
      <c r="QP904" s="67"/>
      <c r="QQ904" s="67"/>
      <c r="QR904" s="67"/>
      <c r="QS904" s="67"/>
      <c r="QT904" s="67"/>
      <c r="QU904" s="67"/>
      <c r="QV904" s="67"/>
      <c r="QW904" s="67"/>
      <c r="QX904" s="67"/>
      <c r="QY904" s="67"/>
      <c r="QZ904" s="67"/>
      <c r="RA904" s="67"/>
      <c r="RB904" s="67"/>
      <c r="RC904" s="67"/>
      <c r="RD904" s="67"/>
      <c r="RE904" s="67"/>
      <c r="RF904" s="67"/>
      <c r="RG904" s="67"/>
      <c r="RH904" s="67"/>
      <c r="RI904" s="67"/>
      <c r="RJ904" s="67"/>
      <c r="RK904" s="67"/>
      <c r="RL904" s="67"/>
      <c r="RM904" s="67"/>
      <c r="RN904" s="67"/>
      <c r="RO904" s="67"/>
      <c r="RP904" s="67"/>
      <c r="RQ904" s="67"/>
      <c r="RR904" s="67"/>
      <c r="RS904" s="67"/>
      <c r="RT904" s="67"/>
      <c r="RU904" s="67"/>
      <c r="RV904" s="67"/>
      <c r="RW904" s="67"/>
      <c r="RX904" s="67"/>
      <c r="RY904" s="67"/>
      <c r="RZ904" s="67"/>
      <c r="SA904" s="67"/>
      <c r="SB904" s="67"/>
      <c r="SC904" s="67"/>
      <c r="SD904" s="67"/>
      <c r="SE904" s="67"/>
      <c r="SF904" s="67"/>
      <c r="SG904" s="67"/>
      <c r="SH904" s="67"/>
      <c r="SI904" s="67"/>
      <c r="SJ904" s="67"/>
      <c r="SK904" s="67"/>
      <c r="SL904" s="67"/>
      <c r="SM904" s="67"/>
      <c r="SN904" s="67"/>
      <c r="SO904" s="67"/>
      <c r="SP904" s="67"/>
      <c r="SQ904" s="67"/>
      <c r="SR904" s="67"/>
    </row>
    <row r="905" spans="1:512" ht="16.5" customHeight="1" x14ac:dyDescent="0.2">
      <c r="A905" s="20">
        <v>297</v>
      </c>
      <c r="B905" s="20" t="s">
        <v>62</v>
      </c>
      <c r="C905" s="20" t="s">
        <v>915</v>
      </c>
      <c r="D905" s="20" t="s">
        <v>38</v>
      </c>
      <c r="E905" s="20" t="s">
        <v>1345</v>
      </c>
      <c r="F905" s="22" t="s">
        <v>940</v>
      </c>
      <c r="G905" s="20" t="s">
        <v>42</v>
      </c>
      <c r="H905" s="20" t="s">
        <v>35</v>
      </c>
      <c r="I905" s="20" t="s">
        <v>81</v>
      </c>
      <c r="J905" s="22" t="s">
        <v>915</v>
      </c>
      <c r="K905" s="20"/>
      <c r="L905" s="20"/>
      <c r="M905" s="20"/>
      <c r="N905" s="20"/>
      <c r="O905" s="23"/>
      <c r="P905" s="23">
        <v>2045000</v>
      </c>
      <c r="Q905" s="24">
        <v>1</v>
      </c>
      <c r="R905" s="25">
        <v>45689</v>
      </c>
      <c r="S905" s="20" t="s">
        <v>83</v>
      </c>
      <c r="T905" s="26">
        <f t="shared" si="16"/>
        <v>2045000</v>
      </c>
      <c r="U905" s="27" t="s">
        <v>100</v>
      </c>
      <c r="V905" s="27" t="s">
        <v>100</v>
      </c>
      <c r="W905" s="67"/>
      <c r="X905" s="67"/>
      <c r="Y905" s="67"/>
      <c r="Z905" s="67"/>
      <c r="AA905" s="67"/>
      <c r="AB905" s="67"/>
      <c r="AC905" s="67"/>
      <c r="AD905" s="67"/>
      <c r="AE905" s="67"/>
      <c r="AF905" s="67"/>
      <c r="AG905" s="67"/>
      <c r="AH905" s="67"/>
      <c r="AI905" s="67"/>
      <c r="AJ905" s="67"/>
      <c r="AK905" s="67"/>
      <c r="AL905" s="67"/>
      <c r="AM905" s="67"/>
      <c r="AN905" s="67"/>
      <c r="AO905" s="67"/>
      <c r="AP905" s="67"/>
      <c r="AQ905" s="67"/>
      <c r="AR905" s="67"/>
      <c r="AS905" s="67"/>
      <c r="AT905" s="67"/>
      <c r="AU905" s="67"/>
      <c r="AV905" s="67"/>
      <c r="AW905" s="67"/>
      <c r="AX905" s="67"/>
      <c r="AY905" s="67"/>
      <c r="AZ905" s="67"/>
      <c r="BA905" s="67"/>
      <c r="BB905" s="67"/>
      <c r="BC905" s="67"/>
      <c r="BD905" s="67"/>
      <c r="BE905" s="67"/>
      <c r="BF905" s="67"/>
      <c r="BG905" s="67"/>
      <c r="BH905" s="67"/>
      <c r="BI905" s="67"/>
      <c r="BJ905" s="67"/>
      <c r="BK905" s="67"/>
      <c r="BL905" s="67"/>
      <c r="BM905" s="67"/>
      <c r="BN905" s="67"/>
      <c r="BO905" s="67"/>
      <c r="BP905" s="67"/>
      <c r="BQ905" s="67"/>
      <c r="BR905" s="67"/>
      <c r="BS905" s="67"/>
      <c r="BT905" s="67"/>
      <c r="BU905" s="67"/>
      <c r="BV905" s="67"/>
      <c r="BW905" s="67"/>
      <c r="BX905" s="67"/>
      <c r="BY905" s="67"/>
      <c r="BZ905" s="67"/>
      <c r="CA905" s="67"/>
      <c r="CB905" s="67"/>
      <c r="CC905" s="67"/>
      <c r="CD905" s="67"/>
      <c r="CE905" s="67"/>
      <c r="CF905" s="67"/>
      <c r="CG905" s="67"/>
      <c r="CH905" s="67"/>
      <c r="CI905" s="67"/>
      <c r="CJ905" s="67"/>
      <c r="CK905" s="67"/>
      <c r="CL905" s="67"/>
      <c r="CM905" s="67"/>
      <c r="CN905" s="67"/>
      <c r="CO905" s="67"/>
      <c r="CP905" s="67"/>
      <c r="CQ905" s="67"/>
      <c r="CR905" s="67"/>
      <c r="CS905" s="67"/>
      <c r="CT905" s="67"/>
      <c r="CU905" s="67"/>
      <c r="CV905" s="67"/>
      <c r="CW905" s="67"/>
      <c r="CX905" s="67"/>
      <c r="CY905" s="67"/>
      <c r="CZ905" s="67"/>
      <c r="DA905" s="67"/>
      <c r="DB905" s="67"/>
      <c r="DC905" s="67"/>
      <c r="DD905" s="67"/>
      <c r="DE905" s="67"/>
      <c r="DF905" s="67"/>
      <c r="DG905" s="67"/>
      <c r="DH905" s="67"/>
      <c r="DI905" s="67"/>
      <c r="DJ905" s="67"/>
      <c r="DK905" s="67"/>
      <c r="DL905" s="67"/>
      <c r="DM905" s="67"/>
      <c r="DN905" s="67"/>
      <c r="DO905" s="67"/>
      <c r="DP905" s="67"/>
      <c r="DQ905" s="67"/>
      <c r="DR905" s="67"/>
      <c r="DS905" s="67"/>
      <c r="DT905" s="67"/>
      <c r="DU905" s="67"/>
      <c r="DV905" s="67"/>
      <c r="DW905" s="67"/>
      <c r="DX905" s="67"/>
      <c r="DY905" s="67"/>
      <c r="DZ905" s="67"/>
      <c r="EA905" s="67"/>
      <c r="EB905" s="67"/>
      <c r="EC905" s="67"/>
      <c r="ED905" s="67"/>
      <c r="EE905" s="67"/>
      <c r="EF905" s="67"/>
      <c r="EG905" s="67"/>
      <c r="EH905" s="67"/>
      <c r="EI905" s="67"/>
      <c r="EJ905" s="67"/>
      <c r="EK905" s="67"/>
      <c r="EL905" s="67"/>
      <c r="EM905" s="67"/>
      <c r="EN905" s="67"/>
      <c r="EO905" s="67"/>
      <c r="EP905" s="67"/>
      <c r="EQ905" s="67"/>
      <c r="ER905" s="67"/>
      <c r="ES905" s="67"/>
      <c r="ET905" s="67"/>
      <c r="EU905" s="67"/>
      <c r="EV905" s="67"/>
      <c r="EW905" s="67"/>
      <c r="EX905" s="67"/>
      <c r="EY905" s="67"/>
      <c r="EZ905" s="67"/>
      <c r="FA905" s="67"/>
      <c r="FB905" s="67"/>
      <c r="FC905" s="67"/>
      <c r="FD905" s="67"/>
      <c r="FE905" s="67"/>
      <c r="FF905" s="67"/>
      <c r="FG905" s="67"/>
      <c r="FH905" s="67"/>
      <c r="FI905" s="67"/>
      <c r="FJ905" s="67"/>
      <c r="FK905" s="67"/>
      <c r="FL905" s="67"/>
      <c r="FM905" s="67"/>
      <c r="FN905" s="67"/>
      <c r="FO905" s="67"/>
      <c r="FP905" s="67"/>
      <c r="FQ905" s="67"/>
      <c r="FR905" s="67"/>
      <c r="FS905" s="67"/>
      <c r="FT905" s="67"/>
      <c r="FU905" s="67"/>
      <c r="FV905" s="67"/>
      <c r="FW905" s="67"/>
      <c r="FX905" s="67"/>
      <c r="FY905" s="67"/>
      <c r="FZ905" s="67"/>
      <c r="GA905" s="67"/>
      <c r="GB905" s="67"/>
      <c r="GC905" s="67"/>
      <c r="GD905" s="67"/>
      <c r="GE905" s="67"/>
      <c r="GF905" s="67"/>
      <c r="GG905" s="67"/>
      <c r="GH905" s="67"/>
      <c r="GI905" s="67"/>
      <c r="GJ905" s="67"/>
      <c r="GK905" s="67"/>
      <c r="GL905" s="67"/>
      <c r="GM905" s="67"/>
      <c r="GN905" s="67"/>
      <c r="GO905" s="67"/>
      <c r="GP905" s="67"/>
      <c r="GQ905" s="67"/>
      <c r="GR905" s="67"/>
      <c r="GS905" s="67"/>
      <c r="GT905" s="67"/>
      <c r="GU905" s="67"/>
      <c r="GV905" s="67"/>
      <c r="GW905" s="67"/>
      <c r="GX905" s="67"/>
      <c r="GY905" s="67"/>
      <c r="GZ905" s="67"/>
      <c r="HA905" s="67"/>
      <c r="HB905" s="67"/>
      <c r="HC905" s="67"/>
      <c r="HD905" s="67"/>
      <c r="HE905" s="67"/>
      <c r="HF905" s="67"/>
      <c r="HG905" s="67"/>
      <c r="HH905" s="67"/>
      <c r="HI905" s="67"/>
      <c r="HJ905" s="67"/>
      <c r="HK905" s="67"/>
      <c r="HL905" s="67"/>
      <c r="HM905" s="67"/>
      <c r="HN905" s="67"/>
      <c r="HO905" s="67"/>
      <c r="HP905" s="67"/>
      <c r="HQ905" s="67"/>
      <c r="HR905" s="67"/>
      <c r="HS905" s="67"/>
      <c r="HT905" s="67"/>
      <c r="HU905" s="67"/>
      <c r="HV905" s="67"/>
      <c r="HW905" s="67"/>
      <c r="HX905" s="67"/>
      <c r="HY905" s="67"/>
      <c r="HZ905" s="67"/>
      <c r="IA905" s="67"/>
      <c r="IB905" s="67"/>
      <c r="IC905" s="67"/>
      <c r="ID905" s="67"/>
      <c r="IE905" s="67"/>
      <c r="IF905" s="67"/>
      <c r="IG905" s="67"/>
      <c r="IH905" s="67"/>
      <c r="II905" s="67"/>
      <c r="IJ905" s="67"/>
      <c r="IK905" s="67"/>
      <c r="IL905" s="67"/>
      <c r="IM905" s="67"/>
      <c r="IN905" s="67"/>
      <c r="IO905" s="67"/>
      <c r="IP905" s="67"/>
      <c r="IQ905" s="67"/>
      <c r="IR905" s="67"/>
      <c r="IS905" s="67"/>
      <c r="IT905" s="67"/>
      <c r="IU905" s="67"/>
      <c r="IV905" s="67"/>
      <c r="IW905" s="67"/>
      <c r="IX905" s="67"/>
      <c r="IY905" s="67"/>
      <c r="IZ905" s="67"/>
      <c r="JA905" s="67"/>
      <c r="JB905" s="67"/>
      <c r="JC905" s="67"/>
      <c r="JD905" s="67"/>
      <c r="JE905" s="67"/>
      <c r="JF905" s="67"/>
      <c r="JG905" s="67"/>
      <c r="JH905" s="67"/>
      <c r="JI905" s="67"/>
      <c r="JJ905" s="67"/>
      <c r="JK905" s="67"/>
      <c r="JL905" s="67"/>
      <c r="JM905" s="67"/>
      <c r="JN905" s="67"/>
      <c r="JO905" s="67"/>
      <c r="JP905" s="67"/>
      <c r="JQ905" s="67"/>
      <c r="JR905" s="67"/>
      <c r="JS905" s="67"/>
      <c r="JT905" s="67"/>
      <c r="JU905" s="67"/>
      <c r="JV905" s="67"/>
      <c r="JW905" s="67"/>
      <c r="JX905" s="67"/>
      <c r="JY905" s="67"/>
      <c r="JZ905" s="67"/>
      <c r="KA905" s="67"/>
      <c r="KB905" s="67"/>
      <c r="KC905" s="67"/>
      <c r="KD905" s="67"/>
      <c r="KE905" s="67"/>
      <c r="KF905" s="67"/>
      <c r="KG905" s="67"/>
      <c r="KH905" s="67"/>
      <c r="KI905" s="67"/>
      <c r="KJ905" s="67"/>
      <c r="KK905" s="67"/>
      <c r="KL905" s="67"/>
      <c r="KM905" s="67"/>
      <c r="KN905" s="67"/>
      <c r="KO905" s="67"/>
      <c r="KP905" s="67"/>
      <c r="KQ905" s="67"/>
      <c r="KR905" s="67"/>
      <c r="KS905" s="67"/>
      <c r="KT905" s="67"/>
      <c r="KU905" s="67"/>
      <c r="KV905" s="67"/>
      <c r="KW905" s="67"/>
      <c r="KX905" s="67"/>
      <c r="KY905" s="67"/>
      <c r="KZ905" s="67"/>
      <c r="LA905" s="67"/>
      <c r="LB905" s="67"/>
      <c r="LC905" s="67"/>
      <c r="LD905" s="67"/>
      <c r="LE905" s="67"/>
      <c r="LF905" s="67"/>
      <c r="LG905" s="67"/>
      <c r="LH905" s="67"/>
      <c r="LI905" s="67"/>
      <c r="LJ905" s="67"/>
      <c r="LK905" s="67"/>
      <c r="LL905" s="67"/>
      <c r="LM905" s="67"/>
      <c r="LN905" s="67"/>
      <c r="LO905" s="67"/>
      <c r="LP905" s="67"/>
      <c r="LQ905" s="67"/>
      <c r="LR905" s="67"/>
      <c r="LS905" s="67"/>
      <c r="LT905" s="67"/>
      <c r="LU905" s="67"/>
      <c r="LV905" s="67"/>
      <c r="LW905" s="67"/>
      <c r="LX905" s="67"/>
      <c r="LY905" s="67"/>
      <c r="LZ905" s="67"/>
      <c r="MA905" s="67"/>
      <c r="MB905" s="67"/>
      <c r="MC905" s="67"/>
      <c r="MD905" s="67"/>
      <c r="ME905" s="67"/>
      <c r="MF905" s="67"/>
      <c r="MG905" s="67"/>
      <c r="MH905" s="67"/>
      <c r="MI905" s="67"/>
      <c r="MJ905" s="67"/>
      <c r="MK905" s="67"/>
      <c r="ML905" s="67"/>
      <c r="MM905" s="67"/>
      <c r="MN905" s="67"/>
      <c r="MO905" s="67"/>
      <c r="MP905" s="67"/>
      <c r="MQ905" s="67"/>
      <c r="MR905" s="67"/>
      <c r="MS905" s="67"/>
      <c r="MT905" s="67"/>
      <c r="MU905" s="67"/>
      <c r="MV905" s="67"/>
      <c r="MW905" s="67"/>
      <c r="MX905" s="67"/>
      <c r="MY905" s="67"/>
      <c r="MZ905" s="67"/>
      <c r="NA905" s="67"/>
      <c r="NB905" s="67"/>
      <c r="NC905" s="67"/>
      <c r="ND905" s="67"/>
      <c r="NE905" s="67"/>
      <c r="NF905" s="67"/>
      <c r="NG905" s="67"/>
      <c r="NH905" s="67"/>
      <c r="NI905" s="67"/>
      <c r="NJ905" s="67"/>
      <c r="NK905" s="67"/>
      <c r="NL905" s="67"/>
      <c r="NM905" s="67"/>
      <c r="NN905" s="67"/>
      <c r="NO905" s="67"/>
      <c r="NP905" s="67"/>
      <c r="NQ905" s="67"/>
      <c r="NR905" s="67"/>
      <c r="NS905" s="67"/>
      <c r="NT905" s="67"/>
      <c r="NU905" s="67"/>
      <c r="NV905" s="67"/>
      <c r="NW905" s="67"/>
      <c r="NX905" s="67"/>
      <c r="NY905" s="67"/>
      <c r="NZ905" s="67"/>
      <c r="OA905" s="67"/>
      <c r="OB905" s="67"/>
      <c r="OC905" s="67"/>
      <c r="OD905" s="67"/>
      <c r="OE905" s="67"/>
      <c r="OF905" s="67"/>
      <c r="OG905" s="67"/>
      <c r="OH905" s="67"/>
      <c r="OI905" s="67"/>
      <c r="OJ905" s="67"/>
      <c r="OK905" s="67"/>
      <c r="OL905" s="67"/>
      <c r="OM905" s="67"/>
      <c r="ON905" s="67"/>
      <c r="OO905" s="67"/>
      <c r="OP905" s="67"/>
      <c r="OQ905" s="67"/>
      <c r="OR905" s="67"/>
      <c r="OS905" s="67"/>
      <c r="OT905" s="67"/>
      <c r="OU905" s="67"/>
      <c r="OV905" s="67"/>
      <c r="OW905" s="67"/>
      <c r="OX905" s="67"/>
      <c r="OY905" s="67"/>
      <c r="OZ905" s="67"/>
      <c r="PA905" s="67"/>
      <c r="PB905" s="67"/>
      <c r="PC905" s="67"/>
      <c r="PD905" s="67"/>
      <c r="PE905" s="67"/>
      <c r="PF905" s="67"/>
      <c r="PG905" s="67"/>
      <c r="PH905" s="67"/>
      <c r="PI905" s="67"/>
      <c r="PJ905" s="67"/>
      <c r="PK905" s="67"/>
      <c r="PL905" s="67"/>
      <c r="PM905" s="67"/>
      <c r="PN905" s="67"/>
      <c r="PO905" s="67"/>
      <c r="PP905" s="67"/>
      <c r="PQ905" s="67"/>
      <c r="PR905" s="67"/>
      <c r="PS905" s="67"/>
      <c r="PT905" s="67"/>
      <c r="PU905" s="67"/>
      <c r="PV905" s="67"/>
      <c r="PW905" s="67"/>
      <c r="PX905" s="67"/>
      <c r="PY905" s="67"/>
      <c r="PZ905" s="67"/>
      <c r="QA905" s="67"/>
      <c r="QB905" s="67"/>
      <c r="QC905" s="67"/>
      <c r="QD905" s="67"/>
      <c r="QE905" s="67"/>
      <c r="QF905" s="67"/>
      <c r="QG905" s="67"/>
      <c r="QH905" s="67"/>
      <c r="QI905" s="67"/>
      <c r="QJ905" s="67"/>
      <c r="QK905" s="67"/>
      <c r="QL905" s="67"/>
      <c r="QM905" s="67"/>
      <c r="QN905" s="67"/>
      <c r="QO905" s="67"/>
      <c r="QP905" s="67"/>
      <c r="QQ905" s="67"/>
      <c r="QR905" s="67"/>
      <c r="QS905" s="67"/>
      <c r="QT905" s="67"/>
      <c r="QU905" s="67"/>
      <c r="QV905" s="67"/>
      <c r="QW905" s="67"/>
      <c r="QX905" s="67"/>
      <c r="QY905" s="67"/>
      <c r="QZ905" s="67"/>
      <c r="RA905" s="67"/>
      <c r="RB905" s="67"/>
      <c r="RC905" s="67"/>
      <c r="RD905" s="67"/>
      <c r="RE905" s="67"/>
      <c r="RF905" s="67"/>
      <c r="RG905" s="67"/>
      <c r="RH905" s="67"/>
      <c r="RI905" s="67"/>
      <c r="RJ905" s="67"/>
      <c r="RK905" s="67"/>
      <c r="RL905" s="67"/>
      <c r="RM905" s="67"/>
      <c r="RN905" s="67"/>
      <c r="RO905" s="67"/>
      <c r="RP905" s="67"/>
      <c r="RQ905" s="67"/>
      <c r="RR905" s="67"/>
      <c r="RS905" s="67"/>
      <c r="RT905" s="67"/>
      <c r="RU905" s="67"/>
      <c r="RV905" s="67"/>
      <c r="RW905" s="67"/>
      <c r="RX905" s="67"/>
      <c r="RY905" s="67"/>
      <c r="RZ905" s="67"/>
      <c r="SA905" s="67"/>
      <c r="SB905" s="67"/>
      <c r="SC905" s="67"/>
      <c r="SD905" s="67"/>
      <c r="SE905" s="67"/>
      <c r="SF905" s="67"/>
      <c r="SG905" s="67"/>
      <c r="SH905" s="67"/>
      <c r="SI905" s="67"/>
      <c r="SJ905" s="67"/>
      <c r="SK905" s="67"/>
      <c r="SL905" s="67"/>
      <c r="SM905" s="67"/>
      <c r="SN905" s="67"/>
      <c r="SO905" s="67"/>
      <c r="SP905" s="67"/>
      <c r="SQ905" s="67"/>
      <c r="SR905" s="67"/>
    </row>
    <row r="906" spans="1:512" ht="16.5" customHeight="1" x14ac:dyDescent="0.2">
      <c r="A906" s="20">
        <v>298</v>
      </c>
      <c r="B906" s="20" t="s">
        <v>62</v>
      </c>
      <c r="C906" s="20" t="s">
        <v>915</v>
      </c>
      <c r="D906" s="20" t="s">
        <v>38</v>
      </c>
      <c r="E906" s="20" t="s">
        <v>1345</v>
      </c>
      <c r="F906" s="22" t="s">
        <v>940</v>
      </c>
      <c r="G906" s="20" t="s">
        <v>42</v>
      </c>
      <c r="H906" s="20" t="s">
        <v>35</v>
      </c>
      <c r="I906" s="20" t="s">
        <v>81</v>
      </c>
      <c r="J906" s="22" t="s">
        <v>915</v>
      </c>
      <c r="K906" s="20"/>
      <c r="L906" s="20"/>
      <c r="M906" s="20"/>
      <c r="N906" s="20"/>
      <c r="O906" s="23"/>
      <c r="P906" s="23">
        <v>2045000</v>
      </c>
      <c r="Q906" s="24">
        <v>1</v>
      </c>
      <c r="R906" s="25">
        <v>45717</v>
      </c>
      <c r="S906" s="20" t="s">
        <v>83</v>
      </c>
      <c r="T906" s="26">
        <f t="shared" si="16"/>
        <v>2045000</v>
      </c>
      <c r="U906" s="27" t="s">
        <v>100</v>
      </c>
      <c r="V906" s="27" t="s">
        <v>100</v>
      </c>
      <c r="W906" s="67"/>
      <c r="X906" s="67"/>
      <c r="Y906" s="67"/>
      <c r="Z906" s="67"/>
      <c r="AA906" s="67"/>
      <c r="AB906" s="67"/>
      <c r="AC906" s="67"/>
      <c r="AD906" s="67"/>
      <c r="AE906" s="67"/>
      <c r="AF906" s="67"/>
      <c r="AG906" s="67"/>
      <c r="AH906" s="67"/>
      <c r="AI906" s="67"/>
      <c r="AJ906" s="67"/>
      <c r="AK906" s="67"/>
      <c r="AL906" s="67"/>
      <c r="AM906" s="67"/>
      <c r="AN906" s="67"/>
      <c r="AO906" s="67"/>
      <c r="AP906" s="67"/>
      <c r="AQ906" s="67"/>
      <c r="AR906" s="67"/>
      <c r="AS906" s="67"/>
      <c r="AT906" s="67"/>
      <c r="AU906" s="67"/>
      <c r="AV906" s="67"/>
      <c r="AW906" s="67"/>
      <c r="AX906" s="67"/>
      <c r="AY906" s="67"/>
      <c r="AZ906" s="67"/>
      <c r="BA906" s="67"/>
      <c r="BB906" s="67"/>
      <c r="BC906" s="67"/>
      <c r="BD906" s="67"/>
      <c r="BE906" s="67"/>
      <c r="BF906" s="67"/>
      <c r="BG906" s="67"/>
      <c r="BH906" s="67"/>
      <c r="BI906" s="67"/>
      <c r="BJ906" s="67"/>
      <c r="BK906" s="67"/>
      <c r="BL906" s="67"/>
      <c r="BM906" s="67"/>
      <c r="BN906" s="67"/>
      <c r="BO906" s="67"/>
      <c r="BP906" s="67"/>
      <c r="BQ906" s="67"/>
      <c r="BR906" s="67"/>
      <c r="BS906" s="67"/>
      <c r="BT906" s="67"/>
      <c r="BU906" s="67"/>
      <c r="BV906" s="67"/>
      <c r="BW906" s="67"/>
      <c r="BX906" s="67"/>
      <c r="BY906" s="67"/>
      <c r="BZ906" s="67"/>
      <c r="CA906" s="67"/>
      <c r="CB906" s="67"/>
      <c r="CC906" s="67"/>
      <c r="CD906" s="67"/>
      <c r="CE906" s="67"/>
      <c r="CF906" s="67"/>
      <c r="CG906" s="67"/>
      <c r="CH906" s="67"/>
      <c r="CI906" s="67"/>
      <c r="CJ906" s="67"/>
      <c r="CK906" s="67"/>
      <c r="CL906" s="67"/>
      <c r="CM906" s="67"/>
      <c r="CN906" s="67"/>
      <c r="CO906" s="67"/>
      <c r="CP906" s="67"/>
      <c r="CQ906" s="67"/>
      <c r="CR906" s="67"/>
      <c r="CS906" s="67"/>
      <c r="CT906" s="67"/>
      <c r="CU906" s="67"/>
      <c r="CV906" s="67"/>
      <c r="CW906" s="67"/>
      <c r="CX906" s="67"/>
      <c r="CY906" s="67"/>
      <c r="CZ906" s="67"/>
      <c r="DA906" s="67"/>
      <c r="DB906" s="67"/>
      <c r="DC906" s="67"/>
      <c r="DD906" s="67"/>
      <c r="DE906" s="67"/>
      <c r="DF906" s="67"/>
      <c r="DG906" s="67"/>
      <c r="DH906" s="67"/>
      <c r="DI906" s="67"/>
      <c r="DJ906" s="67"/>
      <c r="DK906" s="67"/>
      <c r="DL906" s="67"/>
      <c r="DM906" s="67"/>
      <c r="DN906" s="67"/>
      <c r="DO906" s="67"/>
      <c r="DP906" s="67"/>
      <c r="DQ906" s="67"/>
      <c r="DR906" s="67"/>
      <c r="DS906" s="67"/>
      <c r="DT906" s="67"/>
      <c r="DU906" s="67"/>
      <c r="DV906" s="67"/>
      <c r="DW906" s="67"/>
      <c r="DX906" s="67"/>
      <c r="DY906" s="67"/>
      <c r="DZ906" s="67"/>
      <c r="EA906" s="67"/>
      <c r="EB906" s="67"/>
      <c r="EC906" s="67"/>
      <c r="ED906" s="67"/>
      <c r="EE906" s="67"/>
      <c r="EF906" s="67"/>
      <c r="EG906" s="67"/>
      <c r="EH906" s="67"/>
      <c r="EI906" s="67"/>
      <c r="EJ906" s="67"/>
      <c r="EK906" s="67"/>
      <c r="EL906" s="67"/>
      <c r="EM906" s="67"/>
      <c r="EN906" s="67"/>
      <c r="EO906" s="67"/>
      <c r="EP906" s="67"/>
      <c r="EQ906" s="67"/>
      <c r="ER906" s="67"/>
      <c r="ES906" s="67"/>
      <c r="ET906" s="67"/>
      <c r="EU906" s="67"/>
      <c r="EV906" s="67"/>
      <c r="EW906" s="67"/>
      <c r="EX906" s="67"/>
      <c r="EY906" s="67"/>
      <c r="EZ906" s="67"/>
      <c r="FA906" s="67"/>
      <c r="FB906" s="67"/>
      <c r="FC906" s="67"/>
      <c r="FD906" s="67"/>
      <c r="FE906" s="67"/>
      <c r="FF906" s="67"/>
      <c r="FG906" s="67"/>
      <c r="FH906" s="67"/>
      <c r="FI906" s="67"/>
      <c r="FJ906" s="67"/>
      <c r="FK906" s="67"/>
      <c r="FL906" s="67"/>
      <c r="FM906" s="67"/>
      <c r="FN906" s="67"/>
      <c r="FO906" s="67"/>
      <c r="FP906" s="67"/>
      <c r="FQ906" s="67"/>
      <c r="FR906" s="67"/>
      <c r="FS906" s="67"/>
      <c r="FT906" s="67"/>
      <c r="FU906" s="67"/>
      <c r="FV906" s="67"/>
      <c r="FW906" s="67"/>
      <c r="FX906" s="67"/>
      <c r="FY906" s="67"/>
      <c r="FZ906" s="67"/>
      <c r="GA906" s="67"/>
      <c r="GB906" s="67"/>
      <c r="GC906" s="67"/>
      <c r="GD906" s="67"/>
      <c r="GE906" s="67"/>
      <c r="GF906" s="67"/>
      <c r="GG906" s="67"/>
      <c r="GH906" s="67"/>
      <c r="GI906" s="67"/>
      <c r="GJ906" s="67"/>
      <c r="GK906" s="67"/>
      <c r="GL906" s="67"/>
      <c r="GM906" s="67"/>
      <c r="GN906" s="67"/>
      <c r="GO906" s="67"/>
      <c r="GP906" s="67"/>
      <c r="GQ906" s="67"/>
      <c r="GR906" s="67"/>
      <c r="GS906" s="67"/>
      <c r="GT906" s="67"/>
      <c r="GU906" s="67"/>
      <c r="GV906" s="67"/>
      <c r="GW906" s="67"/>
      <c r="GX906" s="67"/>
      <c r="GY906" s="67"/>
      <c r="GZ906" s="67"/>
      <c r="HA906" s="67"/>
      <c r="HB906" s="67"/>
      <c r="HC906" s="67"/>
      <c r="HD906" s="67"/>
      <c r="HE906" s="67"/>
      <c r="HF906" s="67"/>
      <c r="HG906" s="67"/>
      <c r="HH906" s="67"/>
      <c r="HI906" s="67"/>
      <c r="HJ906" s="67"/>
      <c r="HK906" s="67"/>
      <c r="HL906" s="67"/>
      <c r="HM906" s="67"/>
      <c r="HN906" s="67"/>
      <c r="HO906" s="67"/>
      <c r="HP906" s="67"/>
      <c r="HQ906" s="67"/>
      <c r="HR906" s="67"/>
      <c r="HS906" s="67"/>
      <c r="HT906" s="67"/>
      <c r="HU906" s="67"/>
      <c r="HV906" s="67"/>
      <c r="HW906" s="67"/>
      <c r="HX906" s="67"/>
      <c r="HY906" s="67"/>
      <c r="HZ906" s="67"/>
      <c r="IA906" s="67"/>
      <c r="IB906" s="67"/>
      <c r="IC906" s="67"/>
      <c r="ID906" s="67"/>
      <c r="IE906" s="67"/>
      <c r="IF906" s="67"/>
      <c r="IG906" s="67"/>
      <c r="IH906" s="67"/>
      <c r="II906" s="67"/>
      <c r="IJ906" s="67"/>
      <c r="IK906" s="67"/>
      <c r="IL906" s="67"/>
      <c r="IM906" s="67"/>
      <c r="IN906" s="67"/>
      <c r="IO906" s="67"/>
      <c r="IP906" s="67"/>
      <c r="IQ906" s="67"/>
      <c r="IR906" s="67"/>
      <c r="IS906" s="67"/>
      <c r="IT906" s="67"/>
      <c r="IU906" s="67"/>
      <c r="IV906" s="67"/>
      <c r="IW906" s="67"/>
      <c r="IX906" s="67"/>
      <c r="IY906" s="67"/>
      <c r="IZ906" s="67"/>
      <c r="JA906" s="67"/>
      <c r="JB906" s="67"/>
      <c r="JC906" s="67"/>
      <c r="JD906" s="67"/>
      <c r="JE906" s="67"/>
      <c r="JF906" s="67"/>
      <c r="JG906" s="67"/>
      <c r="JH906" s="67"/>
      <c r="JI906" s="67"/>
      <c r="JJ906" s="67"/>
      <c r="JK906" s="67"/>
      <c r="JL906" s="67"/>
      <c r="JM906" s="67"/>
      <c r="JN906" s="67"/>
      <c r="JO906" s="67"/>
      <c r="JP906" s="67"/>
      <c r="JQ906" s="67"/>
      <c r="JR906" s="67"/>
      <c r="JS906" s="67"/>
      <c r="JT906" s="67"/>
      <c r="JU906" s="67"/>
      <c r="JV906" s="67"/>
      <c r="JW906" s="67"/>
      <c r="JX906" s="67"/>
      <c r="JY906" s="67"/>
      <c r="JZ906" s="67"/>
      <c r="KA906" s="67"/>
      <c r="KB906" s="67"/>
      <c r="KC906" s="67"/>
      <c r="KD906" s="67"/>
      <c r="KE906" s="67"/>
      <c r="KF906" s="67"/>
      <c r="KG906" s="67"/>
      <c r="KH906" s="67"/>
      <c r="KI906" s="67"/>
      <c r="KJ906" s="67"/>
      <c r="KK906" s="67"/>
      <c r="KL906" s="67"/>
      <c r="KM906" s="67"/>
      <c r="KN906" s="67"/>
      <c r="KO906" s="67"/>
      <c r="KP906" s="67"/>
      <c r="KQ906" s="67"/>
      <c r="KR906" s="67"/>
      <c r="KS906" s="67"/>
      <c r="KT906" s="67"/>
      <c r="KU906" s="67"/>
      <c r="KV906" s="67"/>
      <c r="KW906" s="67"/>
      <c r="KX906" s="67"/>
      <c r="KY906" s="67"/>
      <c r="KZ906" s="67"/>
      <c r="LA906" s="67"/>
      <c r="LB906" s="67"/>
      <c r="LC906" s="67"/>
      <c r="LD906" s="67"/>
      <c r="LE906" s="67"/>
      <c r="LF906" s="67"/>
      <c r="LG906" s="67"/>
      <c r="LH906" s="67"/>
      <c r="LI906" s="67"/>
      <c r="LJ906" s="67"/>
      <c r="LK906" s="67"/>
      <c r="LL906" s="67"/>
      <c r="LM906" s="67"/>
      <c r="LN906" s="67"/>
      <c r="LO906" s="67"/>
      <c r="LP906" s="67"/>
      <c r="LQ906" s="67"/>
      <c r="LR906" s="67"/>
      <c r="LS906" s="67"/>
      <c r="LT906" s="67"/>
      <c r="LU906" s="67"/>
      <c r="LV906" s="67"/>
      <c r="LW906" s="67"/>
      <c r="LX906" s="67"/>
      <c r="LY906" s="67"/>
      <c r="LZ906" s="67"/>
      <c r="MA906" s="67"/>
      <c r="MB906" s="67"/>
      <c r="MC906" s="67"/>
      <c r="MD906" s="67"/>
      <c r="ME906" s="67"/>
      <c r="MF906" s="67"/>
      <c r="MG906" s="67"/>
      <c r="MH906" s="67"/>
      <c r="MI906" s="67"/>
      <c r="MJ906" s="67"/>
      <c r="MK906" s="67"/>
      <c r="ML906" s="67"/>
      <c r="MM906" s="67"/>
      <c r="MN906" s="67"/>
      <c r="MO906" s="67"/>
      <c r="MP906" s="67"/>
      <c r="MQ906" s="67"/>
      <c r="MR906" s="67"/>
      <c r="MS906" s="67"/>
      <c r="MT906" s="67"/>
      <c r="MU906" s="67"/>
      <c r="MV906" s="67"/>
      <c r="MW906" s="67"/>
      <c r="MX906" s="67"/>
      <c r="MY906" s="67"/>
      <c r="MZ906" s="67"/>
      <c r="NA906" s="67"/>
      <c r="NB906" s="67"/>
      <c r="NC906" s="67"/>
      <c r="ND906" s="67"/>
      <c r="NE906" s="67"/>
      <c r="NF906" s="67"/>
      <c r="NG906" s="67"/>
      <c r="NH906" s="67"/>
      <c r="NI906" s="67"/>
      <c r="NJ906" s="67"/>
      <c r="NK906" s="67"/>
      <c r="NL906" s="67"/>
      <c r="NM906" s="67"/>
      <c r="NN906" s="67"/>
      <c r="NO906" s="67"/>
      <c r="NP906" s="67"/>
      <c r="NQ906" s="67"/>
      <c r="NR906" s="67"/>
      <c r="NS906" s="67"/>
      <c r="NT906" s="67"/>
      <c r="NU906" s="67"/>
      <c r="NV906" s="67"/>
      <c r="NW906" s="67"/>
      <c r="NX906" s="67"/>
      <c r="NY906" s="67"/>
      <c r="NZ906" s="67"/>
      <c r="OA906" s="67"/>
      <c r="OB906" s="67"/>
      <c r="OC906" s="67"/>
      <c r="OD906" s="67"/>
      <c r="OE906" s="67"/>
      <c r="OF906" s="67"/>
      <c r="OG906" s="67"/>
      <c r="OH906" s="67"/>
      <c r="OI906" s="67"/>
      <c r="OJ906" s="67"/>
      <c r="OK906" s="67"/>
      <c r="OL906" s="67"/>
      <c r="OM906" s="67"/>
      <c r="ON906" s="67"/>
      <c r="OO906" s="67"/>
      <c r="OP906" s="67"/>
      <c r="OQ906" s="67"/>
      <c r="OR906" s="67"/>
      <c r="OS906" s="67"/>
      <c r="OT906" s="67"/>
      <c r="OU906" s="67"/>
      <c r="OV906" s="67"/>
      <c r="OW906" s="67"/>
      <c r="OX906" s="67"/>
      <c r="OY906" s="67"/>
      <c r="OZ906" s="67"/>
      <c r="PA906" s="67"/>
      <c r="PB906" s="67"/>
      <c r="PC906" s="67"/>
      <c r="PD906" s="67"/>
      <c r="PE906" s="67"/>
      <c r="PF906" s="67"/>
      <c r="PG906" s="67"/>
      <c r="PH906" s="67"/>
      <c r="PI906" s="67"/>
      <c r="PJ906" s="67"/>
      <c r="PK906" s="67"/>
      <c r="PL906" s="67"/>
      <c r="PM906" s="67"/>
      <c r="PN906" s="67"/>
      <c r="PO906" s="67"/>
      <c r="PP906" s="67"/>
      <c r="PQ906" s="67"/>
      <c r="PR906" s="67"/>
      <c r="PS906" s="67"/>
      <c r="PT906" s="67"/>
      <c r="PU906" s="67"/>
      <c r="PV906" s="67"/>
      <c r="PW906" s="67"/>
      <c r="PX906" s="67"/>
      <c r="PY906" s="67"/>
      <c r="PZ906" s="67"/>
      <c r="QA906" s="67"/>
      <c r="QB906" s="67"/>
      <c r="QC906" s="67"/>
      <c r="QD906" s="67"/>
      <c r="QE906" s="67"/>
      <c r="QF906" s="67"/>
      <c r="QG906" s="67"/>
      <c r="QH906" s="67"/>
      <c r="QI906" s="67"/>
      <c r="QJ906" s="67"/>
      <c r="QK906" s="67"/>
      <c r="QL906" s="67"/>
      <c r="QM906" s="67"/>
      <c r="QN906" s="67"/>
      <c r="QO906" s="67"/>
      <c r="QP906" s="67"/>
      <c r="QQ906" s="67"/>
      <c r="QR906" s="67"/>
      <c r="QS906" s="67"/>
      <c r="QT906" s="67"/>
      <c r="QU906" s="67"/>
      <c r="QV906" s="67"/>
      <c r="QW906" s="67"/>
      <c r="QX906" s="67"/>
      <c r="QY906" s="67"/>
      <c r="QZ906" s="67"/>
      <c r="RA906" s="67"/>
      <c r="RB906" s="67"/>
      <c r="RC906" s="67"/>
      <c r="RD906" s="67"/>
      <c r="RE906" s="67"/>
      <c r="RF906" s="67"/>
      <c r="RG906" s="67"/>
      <c r="RH906" s="67"/>
      <c r="RI906" s="67"/>
      <c r="RJ906" s="67"/>
      <c r="RK906" s="67"/>
      <c r="RL906" s="67"/>
      <c r="RM906" s="67"/>
      <c r="RN906" s="67"/>
      <c r="RO906" s="67"/>
      <c r="RP906" s="67"/>
      <c r="RQ906" s="67"/>
      <c r="RR906" s="67"/>
      <c r="RS906" s="67"/>
      <c r="RT906" s="67"/>
      <c r="RU906" s="67"/>
      <c r="RV906" s="67"/>
      <c r="RW906" s="67"/>
      <c r="RX906" s="67"/>
      <c r="RY906" s="67"/>
      <c r="RZ906" s="67"/>
      <c r="SA906" s="67"/>
      <c r="SB906" s="67"/>
      <c r="SC906" s="67"/>
      <c r="SD906" s="67"/>
      <c r="SE906" s="67"/>
      <c r="SF906" s="67"/>
      <c r="SG906" s="67"/>
      <c r="SH906" s="67"/>
      <c r="SI906" s="67"/>
      <c r="SJ906" s="67"/>
      <c r="SK906" s="67"/>
      <c r="SL906" s="67"/>
      <c r="SM906" s="67"/>
      <c r="SN906" s="67"/>
      <c r="SO906" s="67"/>
      <c r="SP906" s="67"/>
      <c r="SQ906" s="67"/>
      <c r="SR906" s="67"/>
    </row>
    <row r="907" spans="1:512" ht="16.5" customHeight="1" x14ac:dyDescent="0.2">
      <c r="A907" s="20">
        <v>299</v>
      </c>
      <c r="B907" s="20" t="s">
        <v>62</v>
      </c>
      <c r="C907" s="20" t="s">
        <v>915</v>
      </c>
      <c r="D907" s="20" t="s">
        <v>38</v>
      </c>
      <c r="E907" s="20" t="s">
        <v>1345</v>
      </c>
      <c r="F907" s="22" t="s">
        <v>940</v>
      </c>
      <c r="G907" s="20" t="s">
        <v>42</v>
      </c>
      <c r="H907" s="20" t="s">
        <v>35</v>
      </c>
      <c r="I907" s="20" t="s">
        <v>81</v>
      </c>
      <c r="J907" s="22" t="s">
        <v>915</v>
      </c>
      <c r="K907" s="20"/>
      <c r="L907" s="20"/>
      <c r="M907" s="20"/>
      <c r="N907" s="20"/>
      <c r="O907" s="23"/>
      <c r="P907" s="23">
        <v>2045000</v>
      </c>
      <c r="Q907" s="24">
        <v>1</v>
      </c>
      <c r="R907" s="25">
        <v>45748</v>
      </c>
      <c r="S907" s="20" t="s">
        <v>83</v>
      </c>
      <c r="T907" s="26">
        <f t="shared" si="16"/>
        <v>2045000</v>
      </c>
      <c r="U907" s="27" t="s">
        <v>100</v>
      </c>
      <c r="V907" s="27" t="s">
        <v>100</v>
      </c>
      <c r="W907" s="67"/>
      <c r="X907" s="67"/>
      <c r="Y907" s="67"/>
      <c r="Z907" s="67"/>
      <c r="AA907" s="67"/>
      <c r="AB907" s="67"/>
      <c r="AC907" s="67"/>
      <c r="AD907" s="67"/>
      <c r="AE907" s="67"/>
      <c r="AF907" s="67"/>
      <c r="AG907" s="67"/>
      <c r="AH907" s="67"/>
      <c r="AI907" s="67"/>
      <c r="AJ907" s="67"/>
      <c r="AK907" s="67"/>
      <c r="AL907" s="67"/>
      <c r="AM907" s="67"/>
      <c r="AN907" s="67"/>
      <c r="AO907" s="67"/>
      <c r="AP907" s="67"/>
      <c r="AQ907" s="67"/>
      <c r="AR907" s="67"/>
      <c r="AS907" s="67"/>
      <c r="AT907" s="67"/>
      <c r="AU907" s="67"/>
      <c r="AV907" s="67"/>
      <c r="AW907" s="67"/>
      <c r="AX907" s="67"/>
      <c r="AY907" s="67"/>
      <c r="AZ907" s="67"/>
      <c r="BA907" s="67"/>
      <c r="BB907" s="67"/>
      <c r="BC907" s="67"/>
      <c r="BD907" s="67"/>
      <c r="BE907" s="67"/>
      <c r="BF907" s="67"/>
      <c r="BG907" s="67"/>
      <c r="BH907" s="67"/>
      <c r="BI907" s="67"/>
      <c r="BJ907" s="67"/>
      <c r="BK907" s="67"/>
      <c r="BL907" s="67"/>
      <c r="BM907" s="67"/>
      <c r="BN907" s="67"/>
      <c r="BO907" s="67"/>
      <c r="BP907" s="67"/>
      <c r="BQ907" s="67"/>
      <c r="BR907" s="67"/>
      <c r="BS907" s="67"/>
      <c r="BT907" s="67"/>
      <c r="BU907" s="67"/>
      <c r="BV907" s="67"/>
      <c r="BW907" s="67"/>
      <c r="BX907" s="67"/>
      <c r="BY907" s="67"/>
      <c r="BZ907" s="67"/>
      <c r="CA907" s="67"/>
      <c r="CB907" s="67"/>
      <c r="CC907" s="67"/>
      <c r="CD907" s="67"/>
      <c r="CE907" s="67"/>
      <c r="CF907" s="67"/>
      <c r="CG907" s="67"/>
      <c r="CH907" s="67"/>
      <c r="CI907" s="67"/>
      <c r="CJ907" s="67"/>
      <c r="CK907" s="67"/>
      <c r="CL907" s="67"/>
      <c r="CM907" s="67"/>
      <c r="CN907" s="67"/>
      <c r="CO907" s="67"/>
      <c r="CP907" s="67"/>
      <c r="CQ907" s="67"/>
      <c r="CR907" s="67"/>
      <c r="CS907" s="67"/>
      <c r="CT907" s="67"/>
      <c r="CU907" s="67"/>
      <c r="CV907" s="67"/>
      <c r="CW907" s="67"/>
      <c r="CX907" s="67"/>
      <c r="CY907" s="67"/>
      <c r="CZ907" s="67"/>
      <c r="DA907" s="67"/>
      <c r="DB907" s="67"/>
      <c r="DC907" s="67"/>
      <c r="DD907" s="67"/>
      <c r="DE907" s="67"/>
      <c r="DF907" s="67"/>
      <c r="DG907" s="67"/>
      <c r="DH907" s="67"/>
      <c r="DI907" s="67"/>
      <c r="DJ907" s="67"/>
      <c r="DK907" s="67"/>
      <c r="DL907" s="67"/>
      <c r="DM907" s="67"/>
      <c r="DN907" s="67"/>
      <c r="DO907" s="67"/>
      <c r="DP907" s="67"/>
      <c r="DQ907" s="67"/>
      <c r="DR907" s="67"/>
      <c r="DS907" s="67"/>
      <c r="DT907" s="67"/>
      <c r="DU907" s="67"/>
      <c r="DV907" s="67"/>
      <c r="DW907" s="67"/>
      <c r="DX907" s="67"/>
      <c r="DY907" s="67"/>
      <c r="DZ907" s="67"/>
      <c r="EA907" s="67"/>
      <c r="EB907" s="67"/>
      <c r="EC907" s="67"/>
      <c r="ED907" s="67"/>
      <c r="EE907" s="67"/>
      <c r="EF907" s="67"/>
      <c r="EG907" s="67"/>
      <c r="EH907" s="67"/>
      <c r="EI907" s="67"/>
      <c r="EJ907" s="67"/>
      <c r="EK907" s="67"/>
      <c r="EL907" s="67"/>
      <c r="EM907" s="67"/>
      <c r="EN907" s="67"/>
      <c r="EO907" s="67"/>
      <c r="EP907" s="67"/>
      <c r="EQ907" s="67"/>
      <c r="ER907" s="67"/>
      <c r="ES907" s="67"/>
      <c r="ET907" s="67"/>
      <c r="EU907" s="67"/>
      <c r="EV907" s="67"/>
      <c r="EW907" s="67"/>
      <c r="EX907" s="67"/>
      <c r="EY907" s="67"/>
      <c r="EZ907" s="67"/>
      <c r="FA907" s="67"/>
      <c r="FB907" s="67"/>
      <c r="FC907" s="67"/>
      <c r="FD907" s="67"/>
      <c r="FE907" s="67"/>
      <c r="FF907" s="67"/>
      <c r="FG907" s="67"/>
      <c r="FH907" s="67"/>
      <c r="FI907" s="67"/>
      <c r="FJ907" s="67"/>
      <c r="FK907" s="67"/>
      <c r="FL907" s="67"/>
      <c r="FM907" s="67"/>
      <c r="FN907" s="67"/>
      <c r="FO907" s="67"/>
      <c r="FP907" s="67"/>
      <c r="FQ907" s="67"/>
      <c r="FR907" s="67"/>
      <c r="FS907" s="67"/>
      <c r="FT907" s="67"/>
      <c r="FU907" s="67"/>
      <c r="FV907" s="67"/>
      <c r="FW907" s="67"/>
      <c r="FX907" s="67"/>
      <c r="FY907" s="67"/>
      <c r="FZ907" s="67"/>
      <c r="GA907" s="67"/>
      <c r="GB907" s="67"/>
      <c r="GC907" s="67"/>
      <c r="GD907" s="67"/>
      <c r="GE907" s="67"/>
      <c r="GF907" s="67"/>
      <c r="GG907" s="67"/>
      <c r="GH907" s="67"/>
      <c r="GI907" s="67"/>
      <c r="GJ907" s="67"/>
      <c r="GK907" s="67"/>
      <c r="GL907" s="67"/>
      <c r="GM907" s="67"/>
      <c r="GN907" s="67"/>
      <c r="GO907" s="67"/>
      <c r="GP907" s="67"/>
      <c r="GQ907" s="67"/>
      <c r="GR907" s="67"/>
      <c r="GS907" s="67"/>
      <c r="GT907" s="67"/>
      <c r="GU907" s="67"/>
      <c r="GV907" s="67"/>
      <c r="GW907" s="67"/>
      <c r="GX907" s="67"/>
      <c r="GY907" s="67"/>
      <c r="GZ907" s="67"/>
      <c r="HA907" s="67"/>
      <c r="HB907" s="67"/>
      <c r="HC907" s="67"/>
      <c r="HD907" s="67"/>
      <c r="HE907" s="67"/>
      <c r="HF907" s="67"/>
      <c r="HG907" s="67"/>
      <c r="HH907" s="67"/>
      <c r="HI907" s="67"/>
      <c r="HJ907" s="67"/>
      <c r="HK907" s="67"/>
      <c r="HL907" s="67"/>
      <c r="HM907" s="67"/>
      <c r="HN907" s="67"/>
      <c r="HO907" s="67"/>
      <c r="HP907" s="67"/>
      <c r="HQ907" s="67"/>
      <c r="HR907" s="67"/>
      <c r="HS907" s="67"/>
      <c r="HT907" s="67"/>
      <c r="HU907" s="67"/>
      <c r="HV907" s="67"/>
      <c r="HW907" s="67"/>
      <c r="HX907" s="67"/>
      <c r="HY907" s="67"/>
      <c r="HZ907" s="67"/>
      <c r="IA907" s="67"/>
      <c r="IB907" s="67"/>
      <c r="IC907" s="67"/>
      <c r="ID907" s="67"/>
      <c r="IE907" s="67"/>
      <c r="IF907" s="67"/>
      <c r="IG907" s="67"/>
      <c r="IH907" s="67"/>
      <c r="II907" s="67"/>
      <c r="IJ907" s="67"/>
      <c r="IK907" s="67"/>
      <c r="IL907" s="67"/>
      <c r="IM907" s="67"/>
      <c r="IN907" s="67"/>
      <c r="IO907" s="67"/>
      <c r="IP907" s="67"/>
      <c r="IQ907" s="67"/>
      <c r="IR907" s="67"/>
      <c r="IS907" s="67"/>
      <c r="IT907" s="67"/>
      <c r="IU907" s="67"/>
      <c r="IV907" s="67"/>
      <c r="IW907" s="67"/>
      <c r="IX907" s="67"/>
      <c r="IY907" s="67"/>
      <c r="IZ907" s="67"/>
      <c r="JA907" s="67"/>
      <c r="JB907" s="67"/>
      <c r="JC907" s="67"/>
      <c r="JD907" s="67"/>
      <c r="JE907" s="67"/>
      <c r="JF907" s="67"/>
      <c r="JG907" s="67"/>
      <c r="JH907" s="67"/>
      <c r="JI907" s="67"/>
      <c r="JJ907" s="67"/>
      <c r="JK907" s="67"/>
      <c r="JL907" s="67"/>
      <c r="JM907" s="67"/>
      <c r="JN907" s="67"/>
      <c r="JO907" s="67"/>
      <c r="JP907" s="67"/>
      <c r="JQ907" s="67"/>
      <c r="JR907" s="67"/>
      <c r="JS907" s="67"/>
      <c r="JT907" s="67"/>
      <c r="JU907" s="67"/>
      <c r="JV907" s="67"/>
      <c r="JW907" s="67"/>
      <c r="JX907" s="67"/>
      <c r="JY907" s="67"/>
      <c r="JZ907" s="67"/>
      <c r="KA907" s="67"/>
      <c r="KB907" s="67"/>
      <c r="KC907" s="67"/>
      <c r="KD907" s="67"/>
      <c r="KE907" s="67"/>
      <c r="KF907" s="67"/>
      <c r="KG907" s="67"/>
      <c r="KH907" s="67"/>
      <c r="KI907" s="67"/>
      <c r="KJ907" s="67"/>
      <c r="KK907" s="67"/>
      <c r="KL907" s="67"/>
      <c r="KM907" s="67"/>
      <c r="KN907" s="67"/>
      <c r="KO907" s="67"/>
      <c r="KP907" s="67"/>
      <c r="KQ907" s="67"/>
      <c r="KR907" s="67"/>
      <c r="KS907" s="67"/>
      <c r="KT907" s="67"/>
      <c r="KU907" s="67"/>
      <c r="KV907" s="67"/>
      <c r="KW907" s="67"/>
      <c r="KX907" s="67"/>
      <c r="KY907" s="67"/>
      <c r="KZ907" s="67"/>
      <c r="LA907" s="67"/>
      <c r="LB907" s="67"/>
      <c r="LC907" s="67"/>
      <c r="LD907" s="67"/>
      <c r="LE907" s="67"/>
      <c r="LF907" s="67"/>
      <c r="LG907" s="67"/>
      <c r="LH907" s="67"/>
      <c r="LI907" s="67"/>
      <c r="LJ907" s="67"/>
      <c r="LK907" s="67"/>
      <c r="LL907" s="67"/>
      <c r="LM907" s="67"/>
      <c r="LN907" s="67"/>
      <c r="LO907" s="67"/>
      <c r="LP907" s="67"/>
      <c r="LQ907" s="67"/>
      <c r="LR907" s="67"/>
      <c r="LS907" s="67"/>
      <c r="LT907" s="67"/>
      <c r="LU907" s="67"/>
      <c r="LV907" s="67"/>
      <c r="LW907" s="67"/>
      <c r="LX907" s="67"/>
      <c r="LY907" s="67"/>
      <c r="LZ907" s="67"/>
      <c r="MA907" s="67"/>
      <c r="MB907" s="67"/>
      <c r="MC907" s="67"/>
      <c r="MD907" s="67"/>
      <c r="ME907" s="67"/>
      <c r="MF907" s="67"/>
      <c r="MG907" s="67"/>
      <c r="MH907" s="67"/>
      <c r="MI907" s="67"/>
      <c r="MJ907" s="67"/>
      <c r="MK907" s="67"/>
      <c r="ML907" s="67"/>
      <c r="MM907" s="67"/>
      <c r="MN907" s="67"/>
      <c r="MO907" s="67"/>
      <c r="MP907" s="67"/>
      <c r="MQ907" s="67"/>
      <c r="MR907" s="67"/>
      <c r="MS907" s="67"/>
      <c r="MT907" s="67"/>
      <c r="MU907" s="67"/>
      <c r="MV907" s="67"/>
      <c r="MW907" s="67"/>
      <c r="MX907" s="67"/>
      <c r="MY907" s="67"/>
      <c r="MZ907" s="67"/>
      <c r="NA907" s="67"/>
      <c r="NB907" s="67"/>
      <c r="NC907" s="67"/>
      <c r="ND907" s="67"/>
      <c r="NE907" s="67"/>
      <c r="NF907" s="67"/>
      <c r="NG907" s="67"/>
      <c r="NH907" s="67"/>
      <c r="NI907" s="67"/>
      <c r="NJ907" s="67"/>
      <c r="NK907" s="67"/>
      <c r="NL907" s="67"/>
      <c r="NM907" s="67"/>
      <c r="NN907" s="67"/>
      <c r="NO907" s="67"/>
      <c r="NP907" s="67"/>
      <c r="NQ907" s="67"/>
      <c r="NR907" s="67"/>
      <c r="NS907" s="67"/>
      <c r="NT907" s="67"/>
      <c r="NU907" s="67"/>
      <c r="NV907" s="67"/>
      <c r="NW907" s="67"/>
      <c r="NX907" s="67"/>
      <c r="NY907" s="67"/>
      <c r="NZ907" s="67"/>
      <c r="OA907" s="67"/>
      <c r="OB907" s="67"/>
      <c r="OC907" s="67"/>
      <c r="OD907" s="67"/>
      <c r="OE907" s="67"/>
      <c r="OF907" s="67"/>
      <c r="OG907" s="67"/>
      <c r="OH907" s="67"/>
      <c r="OI907" s="67"/>
      <c r="OJ907" s="67"/>
      <c r="OK907" s="67"/>
      <c r="OL907" s="67"/>
      <c r="OM907" s="67"/>
      <c r="ON907" s="67"/>
      <c r="OO907" s="67"/>
      <c r="OP907" s="67"/>
      <c r="OQ907" s="67"/>
      <c r="OR907" s="67"/>
      <c r="OS907" s="67"/>
      <c r="OT907" s="67"/>
      <c r="OU907" s="67"/>
      <c r="OV907" s="67"/>
      <c r="OW907" s="67"/>
      <c r="OX907" s="67"/>
      <c r="OY907" s="67"/>
      <c r="OZ907" s="67"/>
      <c r="PA907" s="67"/>
      <c r="PB907" s="67"/>
      <c r="PC907" s="67"/>
      <c r="PD907" s="67"/>
      <c r="PE907" s="67"/>
      <c r="PF907" s="67"/>
      <c r="PG907" s="67"/>
      <c r="PH907" s="67"/>
      <c r="PI907" s="67"/>
      <c r="PJ907" s="67"/>
      <c r="PK907" s="67"/>
      <c r="PL907" s="67"/>
      <c r="PM907" s="67"/>
      <c r="PN907" s="67"/>
      <c r="PO907" s="67"/>
      <c r="PP907" s="67"/>
      <c r="PQ907" s="67"/>
      <c r="PR907" s="67"/>
      <c r="PS907" s="67"/>
      <c r="PT907" s="67"/>
      <c r="PU907" s="67"/>
      <c r="PV907" s="67"/>
      <c r="PW907" s="67"/>
      <c r="PX907" s="67"/>
      <c r="PY907" s="67"/>
      <c r="PZ907" s="67"/>
      <c r="QA907" s="67"/>
      <c r="QB907" s="67"/>
      <c r="QC907" s="67"/>
      <c r="QD907" s="67"/>
      <c r="QE907" s="67"/>
      <c r="QF907" s="67"/>
      <c r="QG907" s="67"/>
      <c r="QH907" s="67"/>
      <c r="QI907" s="67"/>
      <c r="QJ907" s="67"/>
      <c r="QK907" s="67"/>
      <c r="QL907" s="67"/>
      <c r="QM907" s="67"/>
      <c r="QN907" s="67"/>
      <c r="QO907" s="67"/>
      <c r="QP907" s="67"/>
      <c r="QQ907" s="67"/>
      <c r="QR907" s="67"/>
      <c r="QS907" s="67"/>
      <c r="QT907" s="67"/>
      <c r="QU907" s="67"/>
      <c r="QV907" s="67"/>
      <c r="QW907" s="67"/>
      <c r="QX907" s="67"/>
      <c r="QY907" s="67"/>
      <c r="QZ907" s="67"/>
      <c r="RA907" s="67"/>
      <c r="RB907" s="67"/>
      <c r="RC907" s="67"/>
      <c r="RD907" s="67"/>
      <c r="RE907" s="67"/>
      <c r="RF907" s="67"/>
      <c r="RG907" s="67"/>
      <c r="RH907" s="67"/>
      <c r="RI907" s="67"/>
      <c r="RJ907" s="67"/>
      <c r="RK907" s="67"/>
      <c r="RL907" s="67"/>
      <c r="RM907" s="67"/>
      <c r="RN907" s="67"/>
      <c r="RO907" s="67"/>
      <c r="RP907" s="67"/>
      <c r="RQ907" s="67"/>
      <c r="RR907" s="67"/>
      <c r="RS907" s="67"/>
      <c r="RT907" s="67"/>
      <c r="RU907" s="67"/>
      <c r="RV907" s="67"/>
      <c r="RW907" s="67"/>
      <c r="RX907" s="67"/>
      <c r="RY907" s="67"/>
      <c r="RZ907" s="67"/>
      <c r="SA907" s="67"/>
      <c r="SB907" s="67"/>
      <c r="SC907" s="67"/>
      <c r="SD907" s="67"/>
      <c r="SE907" s="67"/>
      <c r="SF907" s="67"/>
      <c r="SG907" s="67"/>
      <c r="SH907" s="67"/>
      <c r="SI907" s="67"/>
      <c r="SJ907" s="67"/>
      <c r="SK907" s="67"/>
      <c r="SL907" s="67"/>
      <c r="SM907" s="67"/>
      <c r="SN907" s="67"/>
      <c r="SO907" s="67"/>
      <c r="SP907" s="67"/>
      <c r="SQ907" s="67"/>
      <c r="SR907" s="67"/>
    </row>
    <row r="908" spans="1:512" ht="16.5" customHeight="1" x14ac:dyDescent="0.2">
      <c r="A908" s="20">
        <v>300</v>
      </c>
      <c r="B908" s="20" t="s">
        <v>62</v>
      </c>
      <c r="C908" s="20" t="s">
        <v>915</v>
      </c>
      <c r="D908" s="20" t="s">
        <v>38</v>
      </c>
      <c r="E908" s="20" t="s">
        <v>1345</v>
      </c>
      <c r="F908" s="22" t="s">
        <v>940</v>
      </c>
      <c r="G908" s="20" t="s">
        <v>42</v>
      </c>
      <c r="H908" s="20" t="s">
        <v>35</v>
      </c>
      <c r="I908" s="20" t="s">
        <v>81</v>
      </c>
      <c r="J908" s="22" t="s">
        <v>915</v>
      </c>
      <c r="K908" s="20"/>
      <c r="L908" s="20"/>
      <c r="M908" s="20"/>
      <c r="N908" s="20"/>
      <c r="O908" s="23"/>
      <c r="P908" s="23">
        <v>2045000</v>
      </c>
      <c r="Q908" s="24">
        <v>1</v>
      </c>
      <c r="R908" s="25">
        <v>45778</v>
      </c>
      <c r="S908" s="20" t="s">
        <v>83</v>
      </c>
      <c r="T908" s="26">
        <f t="shared" si="16"/>
        <v>2045000</v>
      </c>
      <c r="U908" s="27" t="s">
        <v>100</v>
      </c>
      <c r="V908" s="27" t="s">
        <v>100</v>
      </c>
      <c r="W908" s="67"/>
      <c r="X908" s="67"/>
      <c r="Y908" s="67"/>
      <c r="Z908" s="67"/>
      <c r="AA908" s="67"/>
      <c r="AB908" s="67"/>
      <c r="AC908" s="67"/>
      <c r="AD908" s="67"/>
      <c r="AE908" s="67"/>
      <c r="AF908" s="67"/>
      <c r="AG908" s="67"/>
      <c r="AH908" s="67"/>
      <c r="AI908" s="67"/>
      <c r="AJ908" s="67"/>
      <c r="AK908" s="67"/>
      <c r="AL908" s="67"/>
      <c r="AM908" s="67"/>
      <c r="AN908" s="67"/>
      <c r="AO908" s="67"/>
      <c r="AP908" s="67"/>
      <c r="AQ908" s="67"/>
      <c r="AR908" s="67"/>
      <c r="AS908" s="67"/>
      <c r="AT908" s="67"/>
      <c r="AU908" s="67"/>
      <c r="AV908" s="67"/>
      <c r="AW908" s="67"/>
      <c r="AX908" s="67"/>
      <c r="AY908" s="67"/>
      <c r="AZ908" s="67"/>
      <c r="BA908" s="67"/>
      <c r="BB908" s="67"/>
      <c r="BC908" s="67"/>
      <c r="BD908" s="67"/>
      <c r="BE908" s="67"/>
      <c r="BF908" s="67"/>
      <c r="BG908" s="67"/>
      <c r="BH908" s="67"/>
      <c r="BI908" s="67"/>
      <c r="BJ908" s="67"/>
      <c r="BK908" s="67"/>
      <c r="BL908" s="67"/>
      <c r="BM908" s="67"/>
      <c r="BN908" s="67"/>
      <c r="BO908" s="67"/>
      <c r="BP908" s="67"/>
      <c r="BQ908" s="67"/>
      <c r="BR908" s="67"/>
      <c r="BS908" s="67"/>
      <c r="BT908" s="67"/>
      <c r="BU908" s="67"/>
      <c r="BV908" s="67"/>
      <c r="BW908" s="67"/>
      <c r="BX908" s="67"/>
      <c r="BY908" s="67"/>
      <c r="BZ908" s="67"/>
      <c r="CA908" s="67"/>
      <c r="CB908" s="67"/>
      <c r="CC908" s="67"/>
      <c r="CD908" s="67"/>
      <c r="CE908" s="67"/>
      <c r="CF908" s="67"/>
      <c r="CG908" s="67"/>
      <c r="CH908" s="67"/>
      <c r="CI908" s="67"/>
      <c r="CJ908" s="67"/>
      <c r="CK908" s="67"/>
      <c r="CL908" s="67"/>
      <c r="CM908" s="67"/>
      <c r="CN908" s="67"/>
      <c r="CO908" s="67"/>
      <c r="CP908" s="67"/>
      <c r="CQ908" s="67"/>
      <c r="CR908" s="67"/>
      <c r="CS908" s="67"/>
      <c r="CT908" s="67"/>
      <c r="CU908" s="67"/>
      <c r="CV908" s="67"/>
      <c r="CW908" s="67"/>
      <c r="CX908" s="67"/>
      <c r="CY908" s="67"/>
      <c r="CZ908" s="67"/>
      <c r="DA908" s="67"/>
      <c r="DB908" s="67"/>
      <c r="DC908" s="67"/>
      <c r="DD908" s="67"/>
      <c r="DE908" s="67"/>
      <c r="DF908" s="67"/>
      <c r="DG908" s="67"/>
      <c r="DH908" s="67"/>
      <c r="DI908" s="67"/>
      <c r="DJ908" s="67"/>
      <c r="DK908" s="67"/>
      <c r="DL908" s="67"/>
      <c r="DM908" s="67"/>
      <c r="DN908" s="67"/>
      <c r="DO908" s="67"/>
      <c r="DP908" s="67"/>
      <c r="DQ908" s="67"/>
      <c r="DR908" s="67"/>
      <c r="DS908" s="67"/>
      <c r="DT908" s="67"/>
      <c r="DU908" s="67"/>
      <c r="DV908" s="67"/>
      <c r="DW908" s="67"/>
      <c r="DX908" s="67"/>
      <c r="DY908" s="67"/>
      <c r="DZ908" s="67"/>
      <c r="EA908" s="67"/>
      <c r="EB908" s="67"/>
      <c r="EC908" s="67"/>
      <c r="ED908" s="67"/>
      <c r="EE908" s="67"/>
      <c r="EF908" s="67"/>
      <c r="EG908" s="67"/>
      <c r="EH908" s="67"/>
      <c r="EI908" s="67"/>
      <c r="EJ908" s="67"/>
      <c r="EK908" s="67"/>
      <c r="EL908" s="67"/>
      <c r="EM908" s="67"/>
      <c r="EN908" s="67"/>
      <c r="EO908" s="67"/>
      <c r="EP908" s="67"/>
      <c r="EQ908" s="67"/>
      <c r="ER908" s="67"/>
      <c r="ES908" s="67"/>
      <c r="ET908" s="67"/>
      <c r="EU908" s="67"/>
      <c r="EV908" s="67"/>
      <c r="EW908" s="67"/>
      <c r="EX908" s="67"/>
      <c r="EY908" s="67"/>
      <c r="EZ908" s="67"/>
      <c r="FA908" s="67"/>
      <c r="FB908" s="67"/>
      <c r="FC908" s="67"/>
      <c r="FD908" s="67"/>
      <c r="FE908" s="67"/>
      <c r="FF908" s="67"/>
      <c r="FG908" s="67"/>
      <c r="FH908" s="67"/>
      <c r="FI908" s="67"/>
      <c r="FJ908" s="67"/>
      <c r="FK908" s="67"/>
      <c r="FL908" s="67"/>
      <c r="FM908" s="67"/>
      <c r="FN908" s="67"/>
      <c r="FO908" s="67"/>
      <c r="FP908" s="67"/>
      <c r="FQ908" s="67"/>
      <c r="FR908" s="67"/>
      <c r="FS908" s="67"/>
      <c r="FT908" s="67"/>
      <c r="FU908" s="67"/>
      <c r="FV908" s="67"/>
      <c r="FW908" s="67"/>
      <c r="FX908" s="67"/>
      <c r="FY908" s="67"/>
      <c r="FZ908" s="67"/>
      <c r="GA908" s="67"/>
      <c r="GB908" s="67"/>
      <c r="GC908" s="67"/>
      <c r="GD908" s="67"/>
      <c r="GE908" s="67"/>
      <c r="GF908" s="67"/>
      <c r="GG908" s="67"/>
      <c r="GH908" s="67"/>
      <c r="GI908" s="67"/>
      <c r="GJ908" s="67"/>
      <c r="GK908" s="67"/>
      <c r="GL908" s="67"/>
      <c r="GM908" s="67"/>
      <c r="GN908" s="67"/>
      <c r="GO908" s="67"/>
      <c r="GP908" s="67"/>
      <c r="GQ908" s="67"/>
      <c r="GR908" s="67"/>
      <c r="GS908" s="67"/>
      <c r="GT908" s="67"/>
      <c r="GU908" s="67"/>
      <c r="GV908" s="67"/>
      <c r="GW908" s="67"/>
      <c r="GX908" s="67"/>
      <c r="GY908" s="67"/>
      <c r="GZ908" s="67"/>
      <c r="HA908" s="67"/>
      <c r="HB908" s="67"/>
      <c r="HC908" s="67"/>
      <c r="HD908" s="67"/>
      <c r="HE908" s="67"/>
      <c r="HF908" s="67"/>
      <c r="HG908" s="67"/>
      <c r="HH908" s="67"/>
      <c r="HI908" s="67"/>
      <c r="HJ908" s="67"/>
      <c r="HK908" s="67"/>
      <c r="HL908" s="67"/>
      <c r="HM908" s="67"/>
      <c r="HN908" s="67"/>
      <c r="HO908" s="67"/>
      <c r="HP908" s="67"/>
      <c r="HQ908" s="67"/>
      <c r="HR908" s="67"/>
      <c r="HS908" s="67"/>
      <c r="HT908" s="67"/>
      <c r="HU908" s="67"/>
      <c r="HV908" s="67"/>
      <c r="HW908" s="67"/>
      <c r="HX908" s="67"/>
      <c r="HY908" s="67"/>
      <c r="HZ908" s="67"/>
      <c r="IA908" s="67"/>
      <c r="IB908" s="67"/>
      <c r="IC908" s="67"/>
      <c r="ID908" s="67"/>
      <c r="IE908" s="67"/>
      <c r="IF908" s="67"/>
      <c r="IG908" s="67"/>
      <c r="IH908" s="67"/>
      <c r="II908" s="67"/>
      <c r="IJ908" s="67"/>
      <c r="IK908" s="67"/>
      <c r="IL908" s="67"/>
      <c r="IM908" s="67"/>
      <c r="IN908" s="67"/>
      <c r="IO908" s="67"/>
      <c r="IP908" s="67"/>
      <c r="IQ908" s="67"/>
      <c r="IR908" s="67"/>
      <c r="IS908" s="67"/>
      <c r="IT908" s="67"/>
      <c r="IU908" s="67"/>
      <c r="IV908" s="67"/>
      <c r="IW908" s="67"/>
      <c r="IX908" s="67"/>
      <c r="IY908" s="67"/>
      <c r="IZ908" s="67"/>
      <c r="JA908" s="67"/>
      <c r="JB908" s="67"/>
      <c r="JC908" s="67"/>
      <c r="JD908" s="67"/>
      <c r="JE908" s="67"/>
      <c r="JF908" s="67"/>
      <c r="JG908" s="67"/>
      <c r="JH908" s="67"/>
      <c r="JI908" s="67"/>
      <c r="JJ908" s="67"/>
      <c r="JK908" s="67"/>
      <c r="JL908" s="67"/>
      <c r="JM908" s="67"/>
      <c r="JN908" s="67"/>
      <c r="JO908" s="67"/>
      <c r="JP908" s="67"/>
      <c r="JQ908" s="67"/>
      <c r="JR908" s="67"/>
      <c r="JS908" s="67"/>
      <c r="JT908" s="67"/>
      <c r="JU908" s="67"/>
      <c r="JV908" s="67"/>
      <c r="JW908" s="67"/>
      <c r="JX908" s="67"/>
      <c r="JY908" s="67"/>
      <c r="JZ908" s="67"/>
      <c r="KA908" s="67"/>
      <c r="KB908" s="67"/>
      <c r="KC908" s="67"/>
      <c r="KD908" s="67"/>
      <c r="KE908" s="67"/>
      <c r="KF908" s="67"/>
      <c r="KG908" s="67"/>
      <c r="KH908" s="67"/>
      <c r="KI908" s="67"/>
      <c r="KJ908" s="67"/>
      <c r="KK908" s="67"/>
      <c r="KL908" s="67"/>
      <c r="KM908" s="67"/>
      <c r="KN908" s="67"/>
      <c r="KO908" s="67"/>
      <c r="KP908" s="67"/>
      <c r="KQ908" s="67"/>
      <c r="KR908" s="67"/>
      <c r="KS908" s="67"/>
      <c r="KT908" s="67"/>
      <c r="KU908" s="67"/>
      <c r="KV908" s="67"/>
      <c r="KW908" s="67"/>
      <c r="KX908" s="67"/>
      <c r="KY908" s="67"/>
      <c r="KZ908" s="67"/>
      <c r="LA908" s="67"/>
      <c r="LB908" s="67"/>
      <c r="LC908" s="67"/>
      <c r="LD908" s="67"/>
      <c r="LE908" s="67"/>
      <c r="LF908" s="67"/>
      <c r="LG908" s="67"/>
      <c r="LH908" s="67"/>
      <c r="LI908" s="67"/>
      <c r="LJ908" s="67"/>
      <c r="LK908" s="67"/>
      <c r="LL908" s="67"/>
      <c r="LM908" s="67"/>
      <c r="LN908" s="67"/>
      <c r="LO908" s="67"/>
      <c r="LP908" s="67"/>
      <c r="LQ908" s="67"/>
      <c r="LR908" s="67"/>
      <c r="LS908" s="67"/>
      <c r="LT908" s="67"/>
      <c r="LU908" s="67"/>
      <c r="LV908" s="67"/>
      <c r="LW908" s="67"/>
      <c r="LX908" s="67"/>
      <c r="LY908" s="67"/>
      <c r="LZ908" s="67"/>
      <c r="MA908" s="67"/>
      <c r="MB908" s="67"/>
      <c r="MC908" s="67"/>
      <c r="MD908" s="67"/>
      <c r="ME908" s="67"/>
      <c r="MF908" s="67"/>
      <c r="MG908" s="67"/>
      <c r="MH908" s="67"/>
      <c r="MI908" s="67"/>
      <c r="MJ908" s="67"/>
      <c r="MK908" s="67"/>
      <c r="ML908" s="67"/>
      <c r="MM908" s="67"/>
      <c r="MN908" s="67"/>
      <c r="MO908" s="67"/>
      <c r="MP908" s="67"/>
      <c r="MQ908" s="67"/>
      <c r="MR908" s="67"/>
      <c r="MS908" s="67"/>
      <c r="MT908" s="67"/>
      <c r="MU908" s="67"/>
      <c r="MV908" s="67"/>
      <c r="MW908" s="67"/>
      <c r="MX908" s="67"/>
      <c r="MY908" s="67"/>
      <c r="MZ908" s="67"/>
      <c r="NA908" s="67"/>
      <c r="NB908" s="67"/>
      <c r="NC908" s="67"/>
      <c r="ND908" s="67"/>
      <c r="NE908" s="67"/>
      <c r="NF908" s="67"/>
      <c r="NG908" s="67"/>
      <c r="NH908" s="67"/>
      <c r="NI908" s="67"/>
      <c r="NJ908" s="67"/>
      <c r="NK908" s="67"/>
      <c r="NL908" s="67"/>
      <c r="NM908" s="67"/>
      <c r="NN908" s="67"/>
      <c r="NO908" s="67"/>
      <c r="NP908" s="67"/>
      <c r="NQ908" s="67"/>
      <c r="NR908" s="67"/>
      <c r="NS908" s="67"/>
      <c r="NT908" s="67"/>
      <c r="NU908" s="67"/>
      <c r="NV908" s="67"/>
      <c r="NW908" s="67"/>
      <c r="NX908" s="67"/>
      <c r="NY908" s="67"/>
      <c r="NZ908" s="67"/>
      <c r="OA908" s="67"/>
      <c r="OB908" s="67"/>
      <c r="OC908" s="67"/>
      <c r="OD908" s="67"/>
      <c r="OE908" s="67"/>
      <c r="OF908" s="67"/>
      <c r="OG908" s="67"/>
      <c r="OH908" s="67"/>
      <c r="OI908" s="67"/>
      <c r="OJ908" s="67"/>
      <c r="OK908" s="67"/>
      <c r="OL908" s="67"/>
      <c r="OM908" s="67"/>
      <c r="ON908" s="67"/>
      <c r="OO908" s="67"/>
      <c r="OP908" s="67"/>
      <c r="OQ908" s="67"/>
      <c r="OR908" s="67"/>
      <c r="OS908" s="67"/>
      <c r="OT908" s="67"/>
      <c r="OU908" s="67"/>
      <c r="OV908" s="67"/>
      <c r="OW908" s="67"/>
      <c r="OX908" s="67"/>
      <c r="OY908" s="67"/>
      <c r="OZ908" s="67"/>
      <c r="PA908" s="67"/>
      <c r="PB908" s="67"/>
      <c r="PC908" s="67"/>
      <c r="PD908" s="67"/>
      <c r="PE908" s="67"/>
      <c r="PF908" s="67"/>
      <c r="PG908" s="67"/>
      <c r="PH908" s="67"/>
      <c r="PI908" s="67"/>
      <c r="PJ908" s="67"/>
      <c r="PK908" s="67"/>
      <c r="PL908" s="67"/>
      <c r="PM908" s="67"/>
      <c r="PN908" s="67"/>
      <c r="PO908" s="67"/>
      <c r="PP908" s="67"/>
      <c r="PQ908" s="67"/>
      <c r="PR908" s="67"/>
      <c r="PS908" s="67"/>
      <c r="PT908" s="67"/>
      <c r="PU908" s="67"/>
      <c r="PV908" s="67"/>
      <c r="PW908" s="67"/>
      <c r="PX908" s="67"/>
      <c r="PY908" s="67"/>
      <c r="PZ908" s="67"/>
      <c r="QA908" s="67"/>
      <c r="QB908" s="67"/>
      <c r="QC908" s="67"/>
      <c r="QD908" s="67"/>
      <c r="QE908" s="67"/>
      <c r="QF908" s="67"/>
      <c r="QG908" s="67"/>
      <c r="QH908" s="67"/>
      <c r="QI908" s="67"/>
      <c r="QJ908" s="67"/>
      <c r="QK908" s="67"/>
      <c r="QL908" s="67"/>
      <c r="QM908" s="67"/>
      <c r="QN908" s="67"/>
      <c r="QO908" s="67"/>
      <c r="QP908" s="67"/>
      <c r="QQ908" s="67"/>
      <c r="QR908" s="67"/>
      <c r="QS908" s="67"/>
      <c r="QT908" s="67"/>
      <c r="QU908" s="67"/>
      <c r="QV908" s="67"/>
      <c r="QW908" s="67"/>
      <c r="QX908" s="67"/>
      <c r="QY908" s="67"/>
      <c r="QZ908" s="67"/>
      <c r="RA908" s="67"/>
      <c r="RB908" s="67"/>
      <c r="RC908" s="67"/>
      <c r="RD908" s="67"/>
      <c r="RE908" s="67"/>
      <c r="RF908" s="67"/>
      <c r="RG908" s="67"/>
      <c r="RH908" s="67"/>
      <c r="RI908" s="67"/>
      <c r="RJ908" s="67"/>
      <c r="RK908" s="67"/>
      <c r="RL908" s="67"/>
      <c r="RM908" s="67"/>
      <c r="RN908" s="67"/>
      <c r="RO908" s="67"/>
      <c r="RP908" s="67"/>
      <c r="RQ908" s="67"/>
      <c r="RR908" s="67"/>
      <c r="RS908" s="67"/>
      <c r="RT908" s="67"/>
      <c r="RU908" s="67"/>
      <c r="RV908" s="67"/>
      <c r="RW908" s="67"/>
      <c r="RX908" s="67"/>
      <c r="RY908" s="67"/>
      <c r="RZ908" s="67"/>
      <c r="SA908" s="67"/>
      <c r="SB908" s="67"/>
      <c r="SC908" s="67"/>
      <c r="SD908" s="67"/>
      <c r="SE908" s="67"/>
      <c r="SF908" s="67"/>
      <c r="SG908" s="67"/>
      <c r="SH908" s="67"/>
      <c r="SI908" s="67"/>
      <c r="SJ908" s="67"/>
      <c r="SK908" s="67"/>
      <c r="SL908" s="67"/>
      <c r="SM908" s="67"/>
      <c r="SN908" s="67"/>
      <c r="SO908" s="67"/>
      <c r="SP908" s="67"/>
      <c r="SQ908" s="67"/>
      <c r="SR908" s="67"/>
    </row>
    <row r="909" spans="1:512" ht="16.5" customHeight="1" x14ac:dyDescent="0.2">
      <c r="A909" s="20">
        <v>301</v>
      </c>
      <c r="B909" s="20" t="s">
        <v>62</v>
      </c>
      <c r="C909" s="20" t="s">
        <v>915</v>
      </c>
      <c r="D909" s="20" t="s">
        <v>38</v>
      </c>
      <c r="E909" s="20" t="s">
        <v>1345</v>
      </c>
      <c r="F909" s="22" t="s">
        <v>940</v>
      </c>
      <c r="G909" s="20" t="s">
        <v>42</v>
      </c>
      <c r="H909" s="20" t="s">
        <v>35</v>
      </c>
      <c r="I909" s="20" t="s">
        <v>81</v>
      </c>
      <c r="J909" s="22" t="s">
        <v>915</v>
      </c>
      <c r="K909" s="20"/>
      <c r="L909" s="20"/>
      <c r="M909" s="20"/>
      <c r="N909" s="20"/>
      <c r="O909" s="23"/>
      <c r="P909" s="23">
        <v>2045000</v>
      </c>
      <c r="Q909" s="24">
        <v>1</v>
      </c>
      <c r="R909" s="25">
        <v>45809</v>
      </c>
      <c r="S909" s="20" t="s">
        <v>83</v>
      </c>
      <c r="T909" s="26">
        <f t="shared" si="16"/>
        <v>2045000</v>
      </c>
      <c r="U909" s="27" t="s">
        <v>100</v>
      </c>
      <c r="V909" s="27" t="s">
        <v>100</v>
      </c>
      <c r="W909" s="67"/>
      <c r="X909" s="67"/>
      <c r="Y909" s="67"/>
      <c r="Z909" s="67"/>
      <c r="AA909" s="67"/>
      <c r="AB909" s="67"/>
      <c r="AC909" s="67"/>
      <c r="AD909" s="67"/>
      <c r="AE909" s="67"/>
      <c r="AF909" s="67"/>
      <c r="AG909" s="67"/>
      <c r="AH909" s="67"/>
      <c r="AI909" s="67"/>
      <c r="AJ909" s="67"/>
      <c r="AK909" s="67"/>
      <c r="AL909" s="67"/>
      <c r="AM909" s="67"/>
      <c r="AN909" s="67"/>
      <c r="AO909" s="67"/>
      <c r="AP909" s="67"/>
      <c r="AQ909" s="67"/>
      <c r="AR909" s="67"/>
      <c r="AS909" s="67"/>
      <c r="AT909" s="67"/>
      <c r="AU909" s="67"/>
      <c r="AV909" s="67"/>
      <c r="AW909" s="67"/>
      <c r="AX909" s="67"/>
      <c r="AY909" s="67"/>
      <c r="AZ909" s="67"/>
      <c r="BA909" s="67"/>
      <c r="BB909" s="67"/>
      <c r="BC909" s="67"/>
      <c r="BD909" s="67"/>
      <c r="BE909" s="67"/>
      <c r="BF909" s="67"/>
      <c r="BG909" s="67"/>
      <c r="BH909" s="67"/>
      <c r="BI909" s="67"/>
      <c r="BJ909" s="67"/>
      <c r="BK909" s="67"/>
      <c r="BL909" s="67"/>
      <c r="BM909" s="67"/>
      <c r="BN909" s="67"/>
      <c r="BO909" s="67"/>
      <c r="BP909" s="67"/>
      <c r="BQ909" s="67"/>
      <c r="BR909" s="67"/>
      <c r="BS909" s="67"/>
      <c r="BT909" s="67"/>
      <c r="BU909" s="67"/>
      <c r="BV909" s="67"/>
      <c r="BW909" s="67"/>
      <c r="BX909" s="67"/>
      <c r="BY909" s="67"/>
      <c r="BZ909" s="67"/>
      <c r="CA909" s="67"/>
      <c r="CB909" s="67"/>
      <c r="CC909" s="67"/>
      <c r="CD909" s="67"/>
      <c r="CE909" s="67"/>
      <c r="CF909" s="67"/>
      <c r="CG909" s="67"/>
      <c r="CH909" s="67"/>
      <c r="CI909" s="67"/>
      <c r="CJ909" s="67"/>
      <c r="CK909" s="67"/>
      <c r="CL909" s="67"/>
      <c r="CM909" s="67"/>
      <c r="CN909" s="67"/>
      <c r="CO909" s="67"/>
      <c r="CP909" s="67"/>
      <c r="CQ909" s="67"/>
      <c r="CR909" s="67"/>
      <c r="CS909" s="67"/>
      <c r="CT909" s="67"/>
      <c r="CU909" s="67"/>
      <c r="CV909" s="67"/>
      <c r="CW909" s="67"/>
      <c r="CX909" s="67"/>
      <c r="CY909" s="67"/>
      <c r="CZ909" s="67"/>
      <c r="DA909" s="67"/>
      <c r="DB909" s="67"/>
      <c r="DC909" s="67"/>
      <c r="DD909" s="67"/>
      <c r="DE909" s="67"/>
      <c r="DF909" s="67"/>
      <c r="DG909" s="67"/>
      <c r="DH909" s="67"/>
      <c r="DI909" s="67"/>
      <c r="DJ909" s="67"/>
      <c r="DK909" s="67"/>
      <c r="DL909" s="67"/>
      <c r="DM909" s="67"/>
      <c r="DN909" s="67"/>
      <c r="DO909" s="67"/>
      <c r="DP909" s="67"/>
      <c r="DQ909" s="67"/>
      <c r="DR909" s="67"/>
      <c r="DS909" s="67"/>
      <c r="DT909" s="67"/>
      <c r="DU909" s="67"/>
      <c r="DV909" s="67"/>
      <c r="DW909" s="67"/>
      <c r="DX909" s="67"/>
      <c r="DY909" s="67"/>
      <c r="DZ909" s="67"/>
      <c r="EA909" s="67"/>
      <c r="EB909" s="67"/>
      <c r="EC909" s="67"/>
      <c r="ED909" s="67"/>
      <c r="EE909" s="67"/>
      <c r="EF909" s="67"/>
      <c r="EG909" s="67"/>
      <c r="EH909" s="67"/>
      <c r="EI909" s="67"/>
      <c r="EJ909" s="67"/>
      <c r="EK909" s="67"/>
      <c r="EL909" s="67"/>
      <c r="EM909" s="67"/>
      <c r="EN909" s="67"/>
      <c r="EO909" s="67"/>
      <c r="EP909" s="67"/>
      <c r="EQ909" s="67"/>
      <c r="ER909" s="67"/>
      <c r="ES909" s="67"/>
      <c r="ET909" s="67"/>
      <c r="EU909" s="67"/>
      <c r="EV909" s="67"/>
      <c r="EW909" s="67"/>
      <c r="EX909" s="67"/>
      <c r="EY909" s="67"/>
      <c r="EZ909" s="67"/>
      <c r="FA909" s="67"/>
      <c r="FB909" s="67"/>
      <c r="FC909" s="67"/>
      <c r="FD909" s="67"/>
      <c r="FE909" s="67"/>
      <c r="FF909" s="67"/>
      <c r="FG909" s="67"/>
      <c r="FH909" s="67"/>
      <c r="FI909" s="67"/>
      <c r="FJ909" s="67"/>
      <c r="FK909" s="67"/>
      <c r="FL909" s="67"/>
      <c r="FM909" s="67"/>
      <c r="FN909" s="67"/>
      <c r="FO909" s="67"/>
      <c r="FP909" s="67"/>
      <c r="FQ909" s="67"/>
      <c r="FR909" s="67"/>
      <c r="FS909" s="67"/>
      <c r="FT909" s="67"/>
      <c r="FU909" s="67"/>
      <c r="FV909" s="67"/>
      <c r="FW909" s="67"/>
      <c r="FX909" s="67"/>
      <c r="FY909" s="67"/>
      <c r="FZ909" s="67"/>
      <c r="GA909" s="67"/>
      <c r="GB909" s="67"/>
      <c r="GC909" s="67"/>
      <c r="GD909" s="67"/>
      <c r="GE909" s="67"/>
      <c r="GF909" s="67"/>
      <c r="GG909" s="67"/>
      <c r="GH909" s="67"/>
      <c r="GI909" s="67"/>
      <c r="GJ909" s="67"/>
      <c r="GK909" s="67"/>
      <c r="GL909" s="67"/>
      <c r="GM909" s="67"/>
      <c r="GN909" s="67"/>
      <c r="GO909" s="67"/>
      <c r="GP909" s="67"/>
      <c r="GQ909" s="67"/>
      <c r="GR909" s="67"/>
      <c r="GS909" s="67"/>
      <c r="GT909" s="67"/>
      <c r="GU909" s="67"/>
      <c r="GV909" s="67"/>
      <c r="GW909" s="67"/>
      <c r="GX909" s="67"/>
      <c r="GY909" s="67"/>
      <c r="GZ909" s="67"/>
      <c r="HA909" s="67"/>
      <c r="HB909" s="67"/>
      <c r="HC909" s="67"/>
      <c r="HD909" s="67"/>
      <c r="HE909" s="67"/>
      <c r="HF909" s="67"/>
      <c r="HG909" s="67"/>
      <c r="HH909" s="67"/>
      <c r="HI909" s="67"/>
      <c r="HJ909" s="67"/>
      <c r="HK909" s="67"/>
      <c r="HL909" s="67"/>
      <c r="HM909" s="67"/>
      <c r="HN909" s="67"/>
      <c r="HO909" s="67"/>
      <c r="HP909" s="67"/>
      <c r="HQ909" s="67"/>
      <c r="HR909" s="67"/>
      <c r="HS909" s="67"/>
      <c r="HT909" s="67"/>
      <c r="HU909" s="67"/>
      <c r="HV909" s="67"/>
      <c r="HW909" s="67"/>
      <c r="HX909" s="67"/>
      <c r="HY909" s="67"/>
      <c r="HZ909" s="67"/>
      <c r="IA909" s="67"/>
      <c r="IB909" s="67"/>
      <c r="IC909" s="67"/>
      <c r="ID909" s="67"/>
      <c r="IE909" s="67"/>
      <c r="IF909" s="67"/>
      <c r="IG909" s="67"/>
      <c r="IH909" s="67"/>
      <c r="II909" s="67"/>
      <c r="IJ909" s="67"/>
      <c r="IK909" s="67"/>
      <c r="IL909" s="67"/>
      <c r="IM909" s="67"/>
      <c r="IN909" s="67"/>
      <c r="IO909" s="67"/>
      <c r="IP909" s="67"/>
      <c r="IQ909" s="67"/>
      <c r="IR909" s="67"/>
      <c r="IS909" s="67"/>
      <c r="IT909" s="67"/>
      <c r="IU909" s="67"/>
      <c r="IV909" s="67"/>
      <c r="IW909" s="67"/>
      <c r="IX909" s="67"/>
      <c r="IY909" s="67"/>
      <c r="IZ909" s="67"/>
      <c r="JA909" s="67"/>
      <c r="JB909" s="67"/>
      <c r="JC909" s="67"/>
      <c r="JD909" s="67"/>
      <c r="JE909" s="67"/>
      <c r="JF909" s="67"/>
      <c r="JG909" s="67"/>
      <c r="JH909" s="67"/>
      <c r="JI909" s="67"/>
      <c r="JJ909" s="67"/>
      <c r="JK909" s="67"/>
      <c r="JL909" s="67"/>
      <c r="JM909" s="67"/>
      <c r="JN909" s="67"/>
      <c r="JO909" s="67"/>
      <c r="JP909" s="67"/>
      <c r="JQ909" s="67"/>
      <c r="JR909" s="67"/>
      <c r="JS909" s="67"/>
      <c r="JT909" s="67"/>
      <c r="JU909" s="67"/>
      <c r="JV909" s="67"/>
      <c r="JW909" s="67"/>
      <c r="JX909" s="67"/>
      <c r="JY909" s="67"/>
      <c r="JZ909" s="67"/>
      <c r="KA909" s="67"/>
      <c r="KB909" s="67"/>
      <c r="KC909" s="67"/>
      <c r="KD909" s="67"/>
      <c r="KE909" s="67"/>
      <c r="KF909" s="67"/>
      <c r="KG909" s="67"/>
      <c r="KH909" s="67"/>
      <c r="KI909" s="67"/>
      <c r="KJ909" s="67"/>
      <c r="KK909" s="67"/>
      <c r="KL909" s="67"/>
      <c r="KM909" s="67"/>
      <c r="KN909" s="67"/>
      <c r="KO909" s="67"/>
      <c r="KP909" s="67"/>
      <c r="KQ909" s="67"/>
      <c r="KR909" s="67"/>
      <c r="KS909" s="67"/>
      <c r="KT909" s="67"/>
      <c r="KU909" s="67"/>
      <c r="KV909" s="67"/>
      <c r="KW909" s="67"/>
      <c r="KX909" s="67"/>
      <c r="KY909" s="67"/>
      <c r="KZ909" s="67"/>
      <c r="LA909" s="67"/>
      <c r="LB909" s="67"/>
      <c r="LC909" s="67"/>
      <c r="LD909" s="67"/>
      <c r="LE909" s="67"/>
      <c r="LF909" s="67"/>
      <c r="LG909" s="67"/>
      <c r="LH909" s="67"/>
      <c r="LI909" s="67"/>
      <c r="LJ909" s="67"/>
      <c r="LK909" s="67"/>
      <c r="LL909" s="67"/>
      <c r="LM909" s="67"/>
      <c r="LN909" s="67"/>
      <c r="LO909" s="67"/>
      <c r="LP909" s="67"/>
      <c r="LQ909" s="67"/>
      <c r="LR909" s="67"/>
      <c r="LS909" s="67"/>
      <c r="LT909" s="67"/>
      <c r="LU909" s="67"/>
      <c r="LV909" s="67"/>
      <c r="LW909" s="67"/>
      <c r="LX909" s="67"/>
      <c r="LY909" s="67"/>
      <c r="LZ909" s="67"/>
      <c r="MA909" s="67"/>
      <c r="MB909" s="67"/>
      <c r="MC909" s="67"/>
      <c r="MD909" s="67"/>
      <c r="ME909" s="67"/>
      <c r="MF909" s="67"/>
      <c r="MG909" s="67"/>
      <c r="MH909" s="67"/>
      <c r="MI909" s="67"/>
      <c r="MJ909" s="67"/>
      <c r="MK909" s="67"/>
      <c r="ML909" s="67"/>
      <c r="MM909" s="67"/>
      <c r="MN909" s="67"/>
      <c r="MO909" s="67"/>
      <c r="MP909" s="67"/>
      <c r="MQ909" s="67"/>
      <c r="MR909" s="67"/>
      <c r="MS909" s="67"/>
      <c r="MT909" s="67"/>
      <c r="MU909" s="67"/>
      <c r="MV909" s="67"/>
      <c r="MW909" s="67"/>
      <c r="MX909" s="67"/>
      <c r="MY909" s="67"/>
      <c r="MZ909" s="67"/>
      <c r="NA909" s="67"/>
      <c r="NB909" s="67"/>
      <c r="NC909" s="67"/>
      <c r="ND909" s="67"/>
      <c r="NE909" s="67"/>
      <c r="NF909" s="67"/>
      <c r="NG909" s="67"/>
      <c r="NH909" s="67"/>
      <c r="NI909" s="67"/>
      <c r="NJ909" s="67"/>
      <c r="NK909" s="67"/>
      <c r="NL909" s="67"/>
      <c r="NM909" s="67"/>
      <c r="NN909" s="67"/>
      <c r="NO909" s="67"/>
      <c r="NP909" s="67"/>
      <c r="NQ909" s="67"/>
      <c r="NR909" s="67"/>
      <c r="NS909" s="67"/>
      <c r="NT909" s="67"/>
      <c r="NU909" s="67"/>
      <c r="NV909" s="67"/>
      <c r="NW909" s="67"/>
      <c r="NX909" s="67"/>
      <c r="NY909" s="67"/>
      <c r="NZ909" s="67"/>
      <c r="OA909" s="67"/>
      <c r="OB909" s="67"/>
      <c r="OC909" s="67"/>
      <c r="OD909" s="67"/>
      <c r="OE909" s="67"/>
      <c r="OF909" s="67"/>
      <c r="OG909" s="67"/>
      <c r="OH909" s="67"/>
      <c r="OI909" s="67"/>
      <c r="OJ909" s="67"/>
      <c r="OK909" s="67"/>
      <c r="OL909" s="67"/>
      <c r="OM909" s="67"/>
      <c r="ON909" s="67"/>
      <c r="OO909" s="67"/>
      <c r="OP909" s="67"/>
      <c r="OQ909" s="67"/>
      <c r="OR909" s="67"/>
      <c r="OS909" s="67"/>
      <c r="OT909" s="67"/>
      <c r="OU909" s="67"/>
      <c r="OV909" s="67"/>
      <c r="OW909" s="67"/>
      <c r="OX909" s="67"/>
      <c r="OY909" s="67"/>
      <c r="OZ909" s="67"/>
      <c r="PA909" s="67"/>
      <c r="PB909" s="67"/>
      <c r="PC909" s="67"/>
      <c r="PD909" s="67"/>
      <c r="PE909" s="67"/>
      <c r="PF909" s="67"/>
      <c r="PG909" s="67"/>
      <c r="PH909" s="67"/>
      <c r="PI909" s="67"/>
      <c r="PJ909" s="67"/>
      <c r="PK909" s="67"/>
      <c r="PL909" s="67"/>
      <c r="PM909" s="67"/>
      <c r="PN909" s="67"/>
      <c r="PO909" s="67"/>
      <c r="PP909" s="67"/>
      <c r="PQ909" s="67"/>
      <c r="PR909" s="67"/>
      <c r="PS909" s="67"/>
      <c r="PT909" s="67"/>
      <c r="PU909" s="67"/>
      <c r="PV909" s="67"/>
      <c r="PW909" s="67"/>
      <c r="PX909" s="67"/>
      <c r="PY909" s="67"/>
      <c r="PZ909" s="67"/>
      <c r="QA909" s="67"/>
      <c r="QB909" s="67"/>
      <c r="QC909" s="67"/>
      <c r="QD909" s="67"/>
      <c r="QE909" s="67"/>
      <c r="QF909" s="67"/>
      <c r="QG909" s="67"/>
      <c r="QH909" s="67"/>
      <c r="QI909" s="67"/>
      <c r="QJ909" s="67"/>
      <c r="QK909" s="67"/>
      <c r="QL909" s="67"/>
      <c r="QM909" s="67"/>
      <c r="QN909" s="67"/>
      <c r="QO909" s="67"/>
      <c r="QP909" s="67"/>
      <c r="QQ909" s="67"/>
      <c r="QR909" s="67"/>
      <c r="QS909" s="67"/>
      <c r="QT909" s="67"/>
      <c r="QU909" s="67"/>
      <c r="QV909" s="67"/>
      <c r="QW909" s="67"/>
      <c r="QX909" s="67"/>
      <c r="QY909" s="67"/>
      <c r="QZ909" s="67"/>
      <c r="RA909" s="67"/>
      <c r="RB909" s="67"/>
      <c r="RC909" s="67"/>
      <c r="RD909" s="67"/>
      <c r="RE909" s="67"/>
      <c r="RF909" s="67"/>
      <c r="RG909" s="67"/>
      <c r="RH909" s="67"/>
      <c r="RI909" s="67"/>
      <c r="RJ909" s="67"/>
      <c r="RK909" s="67"/>
      <c r="RL909" s="67"/>
      <c r="RM909" s="67"/>
      <c r="RN909" s="67"/>
      <c r="RO909" s="67"/>
      <c r="RP909" s="67"/>
      <c r="RQ909" s="67"/>
      <c r="RR909" s="67"/>
      <c r="RS909" s="67"/>
      <c r="RT909" s="67"/>
      <c r="RU909" s="67"/>
      <c r="RV909" s="67"/>
      <c r="RW909" s="67"/>
      <c r="RX909" s="67"/>
      <c r="RY909" s="67"/>
      <c r="RZ909" s="67"/>
      <c r="SA909" s="67"/>
      <c r="SB909" s="67"/>
      <c r="SC909" s="67"/>
      <c r="SD909" s="67"/>
      <c r="SE909" s="67"/>
      <c r="SF909" s="67"/>
      <c r="SG909" s="67"/>
      <c r="SH909" s="67"/>
      <c r="SI909" s="67"/>
      <c r="SJ909" s="67"/>
      <c r="SK909" s="67"/>
      <c r="SL909" s="67"/>
      <c r="SM909" s="67"/>
      <c r="SN909" s="67"/>
      <c r="SO909" s="67"/>
      <c r="SP909" s="67"/>
      <c r="SQ909" s="67"/>
      <c r="SR909" s="67"/>
    </row>
    <row r="910" spans="1:512" ht="16.5" customHeight="1" x14ac:dyDescent="0.2">
      <c r="A910" s="20">
        <v>302</v>
      </c>
      <c r="B910" s="20" t="s">
        <v>62</v>
      </c>
      <c r="C910" s="20" t="s">
        <v>915</v>
      </c>
      <c r="D910" s="20" t="s">
        <v>38</v>
      </c>
      <c r="E910" s="20" t="s">
        <v>1345</v>
      </c>
      <c r="F910" s="22" t="s">
        <v>940</v>
      </c>
      <c r="G910" s="20" t="s">
        <v>42</v>
      </c>
      <c r="H910" s="20" t="s">
        <v>35</v>
      </c>
      <c r="I910" s="20" t="s">
        <v>81</v>
      </c>
      <c r="J910" s="22" t="s">
        <v>915</v>
      </c>
      <c r="K910" s="20"/>
      <c r="L910" s="20"/>
      <c r="M910" s="20"/>
      <c r="N910" s="20"/>
      <c r="O910" s="23"/>
      <c r="P910" s="23">
        <v>2045000</v>
      </c>
      <c r="Q910" s="24">
        <v>1</v>
      </c>
      <c r="R910" s="25">
        <v>45839</v>
      </c>
      <c r="S910" s="20" t="s">
        <v>83</v>
      </c>
      <c r="T910" s="26">
        <f t="shared" si="16"/>
        <v>2045000</v>
      </c>
      <c r="U910" s="27" t="s">
        <v>100</v>
      </c>
      <c r="V910" s="27" t="s">
        <v>100</v>
      </c>
      <c r="W910" s="67"/>
      <c r="X910" s="67"/>
      <c r="Y910" s="67"/>
      <c r="Z910" s="67"/>
      <c r="AA910" s="67"/>
      <c r="AB910" s="67"/>
      <c r="AC910" s="67"/>
      <c r="AD910" s="67"/>
      <c r="AE910" s="67"/>
      <c r="AF910" s="67"/>
      <c r="AG910" s="67"/>
      <c r="AH910" s="67"/>
      <c r="AI910" s="67"/>
      <c r="AJ910" s="67"/>
      <c r="AK910" s="67"/>
      <c r="AL910" s="67"/>
      <c r="AM910" s="67"/>
      <c r="AN910" s="67"/>
      <c r="AO910" s="67"/>
      <c r="AP910" s="67"/>
      <c r="AQ910" s="67"/>
      <c r="AR910" s="67"/>
      <c r="AS910" s="67"/>
      <c r="AT910" s="67"/>
      <c r="AU910" s="67"/>
      <c r="AV910" s="67"/>
      <c r="AW910" s="67"/>
      <c r="AX910" s="67"/>
      <c r="AY910" s="67"/>
      <c r="AZ910" s="67"/>
      <c r="BA910" s="67"/>
      <c r="BB910" s="67"/>
      <c r="BC910" s="67"/>
      <c r="BD910" s="67"/>
      <c r="BE910" s="67"/>
      <c r="BF910" s="67"/>
      <c r="BG910" s="67"/>
      <c r="BH910" s="67"/>
      <c r="BI910" s="67"/>
      <c r="BJ910" s="67"/>
      <c r="BK910" s="67"/>
      <c r="BL910" s="67"/>
      <c r="BM910" s="67"/>
      <c r="BN910" s="67"/>
      <c r="BO910" s="67"/>
      <c r="BP910" s="67"/>
      <c r="BQ910" s="67"/>
      <c r="BR910" s="67"/>
      <c r="BS910" s="67"/>
      <c r="BT910" s="67"/>
      <c r="BU910" s="67"/>
      <c r="BV910" s="67"/>
      <c r="BW910" s="67"/>
      <c r="BX910" s="67"/>
      <c r="BY910" s="67"/>
      <c r="BZ910" s="67"/>
      <c r="CA910" s="67"/>
      <c r="CB910" s="67"/>
      <c r="CC910" s="67"/>
      <c r="CD910" s="67"/>
      <c r="CE910" s="67"/>
      <c r="CF910" s="67"/>
      <c r="CG910" s="67"/>
      <c r="CH910" s="67"/>
      <c r="CI910" s="67"/>
      <c r="CJ910" s="67"/>
      <c r="CK910" s="67"/>
      <c r="CL910" s="67"/>
      <c r="CM910" s="67"/>
      <c r="CN910" s="67"/>
      <c r="CO910" s="67"/>
      <c r="CP910" s="67"/>
      <c r="CQ910" s="67"/>
      <c r="CR910" s="67"/>
      <c r="CS910" s="67"/>
      <c r="CT910" s="67"/>
      <c r="CU910" s="67"/>
      <c r="CV910" s="67"/>
      <c r="CW910" s="67"/>
      <c r="CX910" s="67"/>
      <c r="CY910" s="67"/>
      <c r="CZ910" s="67"/>
      <c r="DA910" s="67"/>
      <c r="DB910" s="67"/>
      <c r="DC910" s="67"/>
      <c r="DD910" s="67"/>
      <c r="DE910" s="67"/>
      <c r="DF910" s="67"/>
      <c r="DG910" s="67"/>
      <c r="DH910" s="67"/>
      <c r="DI910" s="67"/>
      <c r="DJ910" s="67"/>
      <c r="DK910" s="67"/>
      <c r="DL910" s="67"/>
      <c r="DM910" s="67"/>
      <c r="DN910" s="67"/>
      <c r="DO910" s="67"/>
      <c r="DP910" s="67"/>
      <c r="DQ910" s="67"/>
      <c r="DR910" s="67"/>
      <c r="DS910" s="67"/>
      <c r="DT910" s="67"/>
      <c r="DU910" s="67"/>
      <c r="DV910" s="67"/>
      <c r="DW910" s="67"/>
      <c r="DX910" s="67"/>
      <c r="DY910" s="67"/>
      <c r="DZ910" s="67"/>
      <c r="EA910" s="67"/>
      <c r="EB910" s="67"/>
      <c r="EC910" s="67"/>
      <c r="ED910" s="67"/>
      <c r="EE910" s="67"/>
      <c r="EF910" s="67"/>
      <c r="EG910" s="67"/>
      <c r="EH910" s="67"/>
      <c r="EI910" s="67"/>
      <c r="EJ910" s="67"/>
      <c r="EK910" s="67"/>
      <c r="EL910" s="67"/>
      <c r="EM910" s="67"/>
      <c r="EN910" s="67"/>
      <c r="EO910" s="67"/>
      <c r="EP910" s="67"/>
      <c r="EQ910" s="67"/>
      <c r="ER910" s="67"/>
      <c r="ES910" s="67"/>
      <c r="ET910" s="67"/>
      <c r="EU910" s="67"/>
      <c r="EV910" s="67"/>
      <c r="EW910" s="67"/>
      <c r="EX910" s="67"/>
      <c r="EY910" s="67"/>
      <c r="EZ910" s="67"/>
      <c r="FA910" s="67"/>
      <c r="FB910" s="67"/>
      <c r="FC910" s="67"/>
      <c r="FD910" s="67"/>
      <c r="FE910" s="67"/>
      <c r="FF910" s="67"/>
      <c r="FG910" s="67"/>
      <c r="FH910" s="67"/>
      <c r="FI910" s="67"/>
      <c r="FJ910" s="67"/>
      <c r="FK910" s="67"/>
      <c r="FL910" s="67"/>
      <c r="FM910" s="67"/>
      <c r="FN910" s="67"/>
      <c r="FO910" s="67"/>
      <c r="FP910" s="67"/>
      <c r="FQ910" s="67"/>
      <c r="FR910" s="67"/>
      <c r="FS910" s="67"/>
      <c r="FT910" s="67"/>
      <c r="FU910" s="67"/>
      <c r="FV910" s="67"/>
      <c r="FW910" s="67"/>
      <c r="FX910" s="67"/>
      <c r="FY910" s="67"/>
      <c r="FZ910" s="67"/>
      <c r="GA910" s="67"/>
      <c r="GB910" s="67"/>
      <c r="GC910" s="67"/>
      <c r="GD910" s="67"/>
      <c r="GE910" s="67"/>
      <c r="GF910" s="67"/>
      <c r="GG910" s="67"/>
      <c r="GH910" s="67"/>
      <c r="GI910" s="67"/>
      <c r="GJ910" s="67"/>
      <c r="GK910" s="67"/>
      <c r="GL910" s="67"/>
      <c r="GM910" s="67"/>
      <c r="GN910" s="67"/>
      <c r="GO910" s="67"/>
      <c r="GP910" s="67"/>
      <c r="GQ910" s="67"/>
      <c r="GR910" s="67"/>
      <c r="GS910" s="67"/>
      <c r="GT910" s="67"/>
      <c r="GU910" s="67"/>
      <c r="GV910" s="67"/>
      <c r="GW910" s="67"/>
      <c r="GX910" s="67"/>
      <c r="GY910" s="67"/>
      <c r="GZ910" s="67"/>
      <c r="HA910" s="67"/>
      <c r="HB910" s="67"/>
      <c r="HC910" s="67"/>
      <c r="HD910" s="67"/>
      <c r="HE910" s="67"/>
      <c r="HF910" s="67"/>
      <c r="HG910" s="67"/>
      <c r="HH910" s="67"/>
      <c r="HI910" s="67"/>
      <c r="HJ910" s="67"/>
      <c r="HK910" s="67"/>
      <c r="HL910" s="67"/>
      <c r="HM910" s="67"/>
      <c r="HN910" s="67"/>
      <c r="HO910" s="67"/>
      <c r="HP910" s="67"/>
      <c r="HQ910" s="67"/>
      <c r="HR910" s="67"/>
      <c r="HS910" s="67"/>
      <c r="HT910" s="67"/>
      <c r="HU910" s="67"/>
      <c r="HV910" s="67"/>
      <c r="HW910" s="67"/>
      <c r="HX910" s="67"/>
      <c r="HY910" s="67"/>
      <c r="HZ910" s="67"/>
      <c r="IA910" s="67"/>
      <c r="IB910" s="67"/>
      <c r="IC910" s="67"/>
      <c r="ID910" s="67"/>
      <c r="IE910" s="67"/>
      <c r="IF910" s="67"/>
      <c r="IG910" s="67"/>
      <c r="IH910" s="67"/>
      <c r="II910" s="67"/>
      <c r="IJ910" s="67"/>
      <c r="IK910" s="67"/>
      <c r="IL910" s="67"/>
      <c r="IM910" s="67"/>
      <c r="IN910" s="67"/>
      <c r="IO910" s="67"/>
      <c r="IP910" s="67"/>
      <c r="IQ910" s="67"/>
      <c r="IR910" s="67"/>
      <c r="IS910" s="67"/>
      <c r="IT910" s="67"/>
      <c r="IU910" s="67"/>
      <c r="IV910" s="67"/>
      <c r="IW910" s="67"/>
      <c r="IX910" s="67"/>
      <c r="IY910" s="67"/>
      <c r="IZ910" s="67"/>
      <c r="JA910" s="67"/>
      <c r="JB910" s="67"/>
      <c r="JC910" s="67"/>
      <c r="JD910" s="67"/>
      <c r="JE910" s="67"/>
      <c r="JF910" s="67"/>
      <c r="JG910" s="67"/>
      <c r="JH910" s="67"/>
      <c r="JI910" s="67"/>
      <c r="JJ910" s="67"/>
      <c r="JK910" s="67"/>
      <c r="JL910" s="67"/>
      <c r="JM910" s="67"/>
      <c r="JN910" s="67"/>
      <c r="JO910" s="67"/>
      <c r="JP910" s="67"/>
      <c r="JQ910" s="67"/>
      <c r="JR910" s="67"/>
      <c r="JS910" s="67"/>
      <c r="JT910" s="67"/>
      <c r="JU910" s="67"/>
      <c r="JV910" s="67"/>
      <c r="JW910" s="67"/>
      <c r="JX910" s="67"/>
      <c r="JY910" s="67"/>
      <c r="JZ910" s="67"/>
      <c r="KA910" s="67"/>
      <c r="KB910" s="67"/>
      <c r="KC910" s="67"/>
      <c r="KD910" s="67"/>
      <c r="KE910" s="67"/>
      <c r="KF910" s="67"/>
      <c r="KG910" s="67"/>
      <c r="KH910" s="67"/>
      <c r="KI910" s="67"/>
      <c r="KJ910" s="67"/>
      <c r="KK910" s="67"/>
      <c r="KL910" s="67"/>
      <c r="KM910" s="67"/>
      <c r="KN910" s="67"/>
      <c r="KO910" s="67"/>
      <c r="KP910" s="67"/>
      <c r="KQ910" s="67"/>
      <c r="KR910" s="67"/>
      <c r="KS910" s="67"/>
      <c r="KT910" s="67"/>
      <c r="KU910" s="67"/>
      <c r="KV910" s="67"/>
      <c r="KW910" s="67"/>
      <c r="KX910" s="67"/>
      <c r="KY910" s="67"/>
      <c r="KZ910" s="67"/>
      <c r="LA910" s="67"/>
      <c r="LB910" s="67"/>
      <c r="LC910" s="67"/>
      <c r="LD910" s="67"/>
      <c r="LE910" s="67"/>
      <c r="LF910" s="67"/>
      <c r="LG910" s="67"/>
      <c r="LH910" s="67"/>
      <c r="LI910" s="67"/>
      <c r="LJ910" s="67"/>
      <c r="LK910" s="67"/>
      <c r="LL910" s="67"/>
      <c r="LM910" s="67"/>
      <c r="LN910" s="67"/>
      <c r="LO910" s="67"/>
      <c r="LP910" s="67"/>
      <c r="LQ910" s="67"/>
      <c r="LR910" s="67"/>
      <c r="LS910" s="67"/>
      <c r="LT910" s="67"/>
      <c r="LU910" s="67"/>
      <c r="LV910" s="67"/>
      <c r="LW910" s="67"/>
      <c r="LX910" s="67"/>
      <c r="LY910" s="67"/>
      <c r="LZ910" s="67"/>
      <c r="MA910" s="67"/>
      <c r="MB910" s="67"/>
      <c r="MC910" s="67"/>
      <c r="MD910" s="67"/>
      <c r="ME910" s="67"/>
      <c r="MF910" s="67"/>
      <c r="MG910" s="67"/>
      <c r="MH910" s="67"/>
      <c r="MI910" s="67"/>
      <c r="MJ910" s="67"/>
      <c r="MK910" s="67"/>
      <c r="ML910" s="67"/>
      <c r="MM910" s="67"/>
      <c r="MN910" s="67"/>
      <c r="MO910" s="67"/>
      <c r="MP910" s="67"/>
      <c r="MQ910" s="67"/>
      <c r="MR910" s="67"/>
      <c r="MS910" s="67"/>
      <c r="MT910" s="67"/>
      <c r="MU910" s="67"/>
      <c r="MV910" s="67"/>
      <c r="MW910" s="67"/>
      <c r="MX910" s="67"/>
      <c r="MY910" s="67"/>
      <c r="MZ910" s="67"/>
      <c r="NA910" s="67"/>
      <c r="NB910" s="67"/>
      <c r="NC910" s="67"/>
      <c r="ND910" s="67"/>
      <c r="NE910" s="67"/>
      <c r="NF910" s="67"/>
      <c r="NG910" s="67"/>
      <c r="NH910" s="67"/>
      <c r="NI910" s="67"/>
      <c r="NJ910" s="67"/>
      <c r="NK910" s="67"/>
      <c r="NL910" s="67"/>
      <c r="NM910" s="67"/>
      <c r="NN910" s="67"/>
      <c r="NO910" s="67"/>
      <c r="NP910" s="67"/>
      <c r="NQ910" s="67"/>
      <c r="NR910" s="67"/>
      <c r="NS910" s="67"/>
      <c r="NT910" s="67"/>
      <c r="NU910" s="67"/>
      <c r="NV910" s="67"/>
      <c r="NW910" s="67"/>
      <c r="NX910" s="67"/>
      <c r="NY910" s="67"/>
      <c r="NZ910" s="67"/>
      <c r="OA910" s="67"/>
      <c r="OB910" s="67"/>
      <c r="OC910" s="67"/>
      <c r="OD910" s="67"/>
      <c r="OE910" s="67"/>
      <c r="OF910" s="67"/>
      <c r="OG910" s="67"/>
      <c r="OH910" s="67"/>
      <c r="OI910" s="67"/>
      <c r="OJ910" s="67"/>
      <c r="OK910" s="67"/>
      <c r="OL910" s="67"/>
      <c r="OM910" s="67"/>
      <c r="ON910" s="67"/>
      <c r="OO910" s="67"/>
      <c r="OP910" s="67"/>
      <c r="OQ910" s="67"/>
      <c r="OR910" s="67"/>
      <c r="OS910" s="67"/>
      <c r="OT910" s="67"/>
      <c r="OU910" s="67"/>
      <c r="OV910" s="67"/>
      <c r="OW910" s="67"/>
      <c r="OX910" s="67"/>
      <c r="OY910" s="67"/>
      <c r="OZ910" s="67"/>
      <c r="PA910" s="67"/>
      <c r="PB910" s="67"/>
      <c r="PC910" s="67"/>
      <c r="PD910" s="67"/>
      <c r="PE910" s="67"/>
      <c r="PF910" s="67"/>
      <c r="PG910" s="67"/>
      <c r="PH910" s="67"/>
      <c r="PI910" s="67"/>
      <c r="PJ910" s="67"/>
      <c r="PK910" s="67"/>
      <c r="PL910" s="67"/>
      <c r="PM910" s="67"/>
      <c r="PN910" s="67"/>
      <c r="PO910" s="67"/>
      <c r="PP910" s="67"/>
      <c r="PQ910" s="67"/>
      <c r="PR910" s="67"/>
      <c r="PS910" s="67"/>
      <c r="PT910" s="67"/>
      <c r="PU910" s="67"/>
      <c r="PV910" s="67"/>
      <c r="PW910" s="67"/>
      <c r="PX910" s="67"/>
      <c r="PY910" s="67"/>
      <c r="PZ910" s="67"/>
      <c r="QA910" s="67"/>
      <c r="QB910" s="67"/>
      <c r="QC910" s="67"/>
      <c r="QD910" s="67"/>
      <c r="QE910" s="67"/>
      <c r="QF910" s="67"/>
      <c r="QG910" s="67"/>
      <c r="QH910" s="67"/>
      <c r="QI910" s="67"/>
      <c r="QJ910" s="67"/>
      <c r="QK910" s="67"/>
      <c r="QL910" s="67"/>
      <c r="QM910" s="67"/>
      <c r="QN910" s="67"/>
      <c r="QO910" s="67"/>
      <c r="QP910" s="67"/>
      <c r="QQ910" s="67"/>
      <c r="QR910" s="67"/>
      <c r="QS910" s="67"/>
      <c r="QT910" s="67"/>
      <c r="QU910" s="67"/>
      <c r="QV910" s="67"/>
      <c r="QW910" s="67"/>
      <c r="QX910" s="67"/>
      <c r="QY910" s="67"/>
      <c r="QZ910" s="67"/>
      <c r="RA910" s="67"/>
      <c r="RB910" s="67"/>
      <c r="RC910" s="67"/>
      <c r="RD910" s="67"/>
      <c r="RE910" s="67"/>
      <c r="RF910" s="67"/>
      <c r="RG910" s="67"/>
      <c r="RH910" s="67"/>
      <c r="RI910" s="67"/>
      <c r="RJ910" s="67"/>
      <c r="RK910" s="67"/>
      <c r="RL910" s="67"/>
      <c r="RM910" s="67"/>
      <c r="RN910" s="67"/>
      <c r="RO910" s="67"/>
      <c r="RP910" s="67"/>
      <c r="RQ910" s="67"/>
      <c r="RR910" s="67"/>
      <c r="RS910" s="67"/>
      <c r="RT910" s="67"/>
      <c r="RU910" s="67"/>
      <c r="RV910" s="67"/>
      <c r="RW910" s="67"/>
      <c r="RX910" s="67"/>
      <c r="RY910" s="67"/>
      <c r="RZ910" s="67"/>
      <c r="SA910" s="67"/>
      <c r="SB910" s="67"/>
      <c r="SC910" s="67"/>
      <c r="SD910" s="67"/>
      <c r="SE910" s="67"/>
      <c r="SF910" s="67"/>
      <c r="SG910" s="67"/>
      <c r="SH910" s="67"/>
      <c r="SI910" s="67"/>
      <c r="SJ910" s="67"/>
      <c r="SK910" s="67"/>
      <c r="SL910" s="67"/>
      <c r="SM910" s="67"/>
      <c r="SN910" s="67"/>
      <c r="SO910" s="67"/>
      <c r="SP910" s="67"/>
      <c r="SQ910" s="67"/>
      <c r="SR910" s="67"/>
    </row>
    <row r="911" spans="1:512" ht="16.5" customHeight="1" x14ac:dyDescent="0.2">
      <c r="A911" s="20">
        <v>303</v>
      </c>
      <c r="B911" s="20" t="s">
        <v>62</v>
      </c>
      <c r="C911" s="20" t="s">
        <v>915</v>
      </c>
      <c r="D911" s="20" t="s">
        <v>38</v>
      </c>
      <c r="E911" s="20" t="s">
        <v>1345</v>
      </c>
      <c r="F911" s="22" t="s">
        <v>940</v>
      </c>
      <c r="G911" s="20" t="s">
        <v>42</v>
      </c>
      <c r="H911" s="20" t="s">
        <v>35</v>
      </c>
      <c r="I911" s="20" t="s">
        <v>81</v>
      </c>
      <c r="J911" s="22" t="s">
        <v>915</v>
      </c>
      <c r="K911" s="20"/>
      <c r="L911" s="20"/>
      <c r="M911" s="20"/>
      <c r="N911" s="20"/>
      <c r="O911" s="23"/>
      <c r="P911" s="23">
        <v>2045000</v>
      </c>
      <c r="Q911" s="24">
        <v>1</v>
      </c>
      <c r="R911" s="25">
        <v>45870</v>
      </c>
      <c r="S911" s="20" t="s">
        <v>83</v>
      </c>
      <c r="T911" s="26">
        <f t="shared" si="16"/>
        <v>2045000</v>
      </c>
      <c r="U911" s="27" t="s">
        <v>100</v>
      </c>
      <c r="V911" s="27" t="s">
        <v>100</v>
      </c>
      <c r="W911" s="67"/>
      <c r="X911" s="67"/>
      <c r="Y911" s="67"/>
      <c r="Z911" s="67"/>
      <c r="AA911" s="67"/>
      <c r="AB911" s="67"/>
      <c r="AC911" s="67"/>
      <c r="AD911" s="67"/>
      <c r="AE911" s="67"/>
      <c r="AF911" s="67"/>
      <c r="AG911" s="67"/>
      <c r="AH911" s="67"/>
      <c r="AI911" s="67"/>
      <c r="AJ911" s="67"/>
      <c r="AK911" s="67"/>
      <c r="AL911" s="67"/>
      <c r="AM911" s="67"/>
      <c r="AN911" s="67"/>
      <c r="AO911" s="67"/>
      <c r="AP911" s="67"/>
      <c r="AQ911" s="67"/>
      <c r="AR911" s="67"/>
      <c r="AS911" s="67"/>
      <c r="AT911" s="67"/>
      <c r="AU911" s="67"/>
      <c r="AV911" s="67"/>
      <c r="AW911" s="67"/>
      <c r="AX911" s="67"/>
      <c r="AY911" s="67"/>
      <c r="AZ911" s="67"/>
      <c r="BA911" s="67"/>
      <c r="BB911" s="67"/>
      <c r="BC911" s="67"/>
      <c r="BD911" s="67"/>
      <c r="BE911" s="67"/>
      <c r="BF911" s="67"/>
      <c r="BG911" s="67"/>
      <c r="BH911" s="67"/>
      <c r="BI911" s="67"/>
      <c r="BJ911" s="67"/>
      <c r="BK911" s="67"/>
      <c r="BL911" s="67"/>
      <c r="BM911" s="67"/>
      <c r="BN911" s="67"/>
      <c r="BO911" s="67"/>
      <c r="BP911" s="67"/>
      <c r="BQ911" s="67"/>
      <c r="BR911" s="67"/>
      <c r="BS911" s="67"/>
      <c r="BT911" s="67"/>
      <c r="BU911" s="67"/>
      <c r="BV911" s="67"/>
      <c r="BW911" s="67"/>
      <c r="BX911" s="67"/>
      <c r="BY911" s="67"/>
      <c r="BZ911" s="67"/>
      <c r="CA911" s="67"/>
      <c r="CB911" s="67"/>
      <c r="CC911" s="67"/>
      <c r="CD911" s="67"/>
      <c r="CE911" s="67"/>
      <c r="CF911" s="67"/>
      <c r="CG911" s="67"/>
      <c r="CH911" s="67"/>
      <c r="CI911" s="67"/>
      <c r="CJ911" s="67"/>
      <c r="CK911" s="67"/>
      <c r="CL911" s="67"/>
      <c r="CM911" s="67"/>
      <c r="CN911" s="67"/>
      <c r="CO911" s="67"/>
      <c r="CP911" s="67"/>
      <c r="CQ911" s="67"/>
      <c r="CR911" s="67"/>
      <c r="CS911" s="67"/>
      <c r="CT911" s="67"/>
      <c r="CU911" s="67"/>
      <c r="CV911" s="67"/>
      <c r="CW911" s="67"/>
      <c r="CX911" s="67"/>
      <c r="CY911" s="67"/>
      <c r="CZ911" s="67"/>
      <c r="DA911" s="67"/>
      <c r="DB911" s="67"/>
      <c r="DC911" s="67"/>
      <c r="DD911" s="67"/>
      <c r="DE911" s="67"/>
      <c r="DF911" s="67"/>
      <c r="DG911" s="67"/>
      <c r="DH911" s="67"/>
      <c r="DI911" s="67"/>
      <c r="DJ911" s="67"/>
      <c r="DK911" s="67"/>
      <c r="DL911" s="67"/>
      <c r="DM911" s="67"/>
      <c r="DN911" s="67"/>
      <c r="DO911" s="67"/>
      <c r="DP911" s="67"/>
      <c r="DQ911" s="67"/>
      <c r="DR911" s="67"/>
      <c r="DS911" s="67"/>
      <c r="DT911" s="67"/>
      <c r="DU911" s="67"/>
      <c r="DV911" s="67"/>
      <c r="DW911" s="67"/>
      <c r="DX911" s="67"/>
      <c r="DY911" s="67"/>
      <c r="DZ911" s="67"/>
      <c r="EA911" s="67"/>
      <c r="EB911" s="67"/>
      <c r="EC911" s="67"/>
      <c r="ED911" s="67"/>
      <c r="EE911" s="67"/>
      <c r="EF911" s="67"/>
      <c r="EG911" s="67"/>
      <c r="EH911" s="67"/>
      <c r="EI911" s="67"/>
      <c r="EJ911" s="67"/>
      <c r="EK911" s="67"/>
      <c r="EL911" s="67"/>
      <c r="EM911" s="67"/>
      <c r="EN911" s="67"/>
      <c r="EO911" s="67"/>
      <c r="EP911" s="67"/>
      <c r="EQ911" s="67"/>
      <c r="ER911" s="67"/>
      <c r="ES911" s="67"/>
      <c r="ET911" s="67"/>
      <c r="EU911" s="67"/>
      <c r="EV911" s="67"/>
      <c r="EW911" s="67"/>
      <c r="EX911" s="67"/>
      <c r="EY911" s="67"/>
      <c r="EZ911" s="67"/>
      <c r="FA911" s="67"/>
      <c r="FB911" s="67"/>
      <c r="FC911" s="67"/>
      <c r="FD911" s="67"/>
      <c r="FE911" s="67"/>
      <c r="FF911" s="67"/>
      <c r="FG911" s="67"/>
      <c r="FH911" s="67"/>
      <c r="FI911" s="67"/>
      <c r="FJ911" s="67"/>
      <c r="FK911" s="67"/>
      <c r="FL911" s="67"/>
      <c r="FM911" s="67"/>
      <c r="FN911" s="67"/>
      <c r="FO911" s="67"/>
      <c r="FP911" s="67"/>
      <c r="FQ911" s="67"/>
      <c r="FR911" s="67"/>
      <c r="FS911" s="67"/>
      <c r="FT911" s="67"/>
      <c r="FU911" s="67"/>
      <c r="FV911" s="67"/>
      <c r="FW911" s="67"/>
      <c r="FX911" s="67"/>
      <c r="FY911" s="67"/>
      <c r="FZ911" s="67"/>
      <c r="GA911" s="67"/>
      <c r="GB911" s="67"/>
      <c r="GC911" s="67"/>
      <c r="GD911" s="67"/>
      <c r="GE911" s="67"/>
      <c r="GF911" s="67"/>
      <c r="GG911" s="67"/>
      <c r="GH911" s="67"/>
      <c r="GI911" s="67"/>
      <c r="GJ911" s="67"/>
      <c r="GK911" s="67"/>
      <c r="GL911" s="67"/>
      <c r="GM911" s="67"/>
      <c r="GN911" s="67"/>
      <c r="GO911" s="67"/>
      <c r="GP911" s="67"/>
      <c r="GQ911" s="67"/>
      <c r="GR911" s="67"/>
      <c r="GS911" s="67"/>
      <c r="GT911" s="67"/>
      <c r="GU911" s="67"/>
      <c r="GV911" s="67"/>
      <c r="GW911" s="67"/>
      <c r="GX911" s="67"/>
      <c r="GY911" s="67"/>
      <c r="GZ911" s="67"/>
      <c r="HA911" s="67"/>
      <c r="HB911" s="67"/>
      <c r="HC911" s="67"/>
      <c r="HD911" s="67"/>
      <c r="HE911" s="67"/>
      <c r="HF911" s="67"/>
      <c r="HG911" s="67"/>
      <c r="HH911" s="67"/>
      <c r="HI911" s="67"/>
      <c r="HJ911" s="67"/>
      <c r="HK911" s="67"/>
      <c r="HL911" s="67"/>
      <c r="HM911" s="67"/>
      <c r="HN911" s="67"/>
      <c r="HO911" s="67"/>
      <c r="HP911" s="67"/>
      <c r="HQ911" s="67"/>
      <c r="HR911" s="67"/>
      <c r="HS911" s="67"/>
      <c r="HT911" s="67"/>
      <c r="HU911" s="67"/>
      <c r="HV911" s="67"/>
      <c r="HW911" s="67"/>
      <c r="HX911" s="67"/>
      <c r="HY911" s="67"/>
      <c r="HZ911" s="67"/>
      <c r="IA911" s="67"/>
      <c r="IB911" s="67"/>
      <c r="IC911" s="67"/>
      <c r="ID911" s="67"/>
      <c r="IE911" s="67"/>
      <c r="IF911" s="67"/>
      <c r="IG911" s="67"/>
      <c r="IH911" s="67"/>
      <c r="II911" s="67"/>
      <c r="IJ911" s="67"/>
      <c r="IK911" s="67"/>
      <c r="IL911" s="67"/>
      <c r="IM911" s="67"/>
      <c r="IN911" s="67"/>
      <c r="IO911" s="67"/>
      <c r="IP911" s="67"/>
      <c r="IQ911" s="67"/>
      <c r="IR911" s="67"/>
      <c r="IS911" s="67"/>
      <c r="IT911" s="67"/>
      <c r="IU911" s="67"/>
      <c r="IV911" s="67"/>
      <c r="IW911" s="67"/>
      <c r="IX911" s="67"/>
      <c r="IY911" s="67"/>
      <c r="IZ911" s="67"/>
      <c r="JA911" s="67"/>
      <c r="JB911" s="67"/>
      <c r="JC911" s="67"/>
      <c r="JD911" s="67"/>
      <c r="JE911" s="67"/>
      <c r="JF911" s="67"/>
      <c r="JG911" s="67"/>
      <c r="JH911" s="67"/>
      <c r="JI911" s="67"/>
      <c r="JJ911" s="67"/>
      <c r="JK911" s="67"/>
      <c r="JL911" s="67"/>
      <c r="JM911" s="67"/>
      <c r="JN911" s="67"/>
      <c r="JO911" s="67"/>
      <c r="JP911" s="67"/>
      <c r="JQ911" s="67"/>
      <c r="JR911" s="67"/>
      <c r="JS911" s="67"/>
      <c r="JT911" s="67"/>
      <c r="JU911" s="67"/>
      <c r="JV911" s="67"/>
      <c r="JW911" s="67"/>
      <c r="JX911" s="67"/>
      <c r="JY911" s="67"/>
      <c r="JZ911" s="67"/>
      <c r="KA911" s="67"/>
      <c r="KB911" s="67"/>
      <c r="KC911" s="67"/>
      <c r="KD911" s="67"/>
      <c r="KE911" s="67"/>
      <c r="KF911" s="67"/>
      <c r="KG911" s="67"/>
      <c r="KH911" s="67"/>
      <c r="KI911" s="67"/>
      <c r="KJ911" s="67"/>
      <c r="KK911" s="67"/>
      <c r="KL911" s="67"/>
      <c r="KM911" s="67"/>
      <c r="KN911" s="67"/>
      <c r="KO911" s="67"/>
      <c r="KP911" s="67"/>
      <c r="KQ911" s="67"/>
      <c r="KR911" s="67"/>
      <c r="KS911" s="67"/>
      <c r="KT911" s="67"/>
      <c r="KU911" s="67"/>
      <c r="KV911" s="67"/>
      <c r="KW911" s="67"/>
      <c r="KX911" s="67"/>
      <c r="KY911" s="67"/>
      <c r="KZ911" s="67"/>
      <c r="LA911" s="67"/>
      <c r="LB911" s="67"/>
      <c r="LC911" s="67"/>
      <c r="LD911" s="67"/>
      <c r="LE911" s="67"/>
      <c r="LF911" s="67"/>
      <c r="LG911" s="67"/>
      <c r="LH911" s="67"/>
      <c r="LI911" s="67"/>
      <c r="LJ911" s="67"/>
      <c r="LK911" s="67"/>
      <c r="LL911" s="67"/>
      <c r="LM911" s="67"/>
      <c r="LN911" s="67"/>
      <c r="LO911" s="67"/>
      <c r="LP911" s="67"/>
      <c r="LQ911" s="67"/>
      <c r="LR911" s="67"/>
      <c r="LS911" s="67"/>
      <c r="LT911" s="67"/>
      <c r="LU911" s="67"/>
      <c r="LV911" s="67"/>
      <c r="LW911" s="67"/>
      <c r="LX911" s="67"/>
      <c r="LY911" s="67"/>
      <c r="LZ911" s="67"/>
      <c r="MA911" s="67"/>
      <c r="MB911" s="67"/>
      <c r="MC911" s="67"/>
      <c r="MD911" s="67"/>
      <c r="ME911" s="67"/>
      <c r="MF911" s="67"/>
      <c r="MG911" s="67"/>
      <c r="MH911" s="67"/>
      <c r="MI911" s="67"/>
      <c r="MJ911" s="67"/>
      <c r="MK911" s="67"/>
      <c r="ML911" s="67"/>
      <c r="MM911" s="67"/>
      <c r="MN911" s="67"/>
      <c r="MO911" s="67"/>
      <c r="MP911" s="67"/>
      <c r="MQ911" s="67"/>
      <c r="MR911" s="67"/>
      <c r="MS911" s="67"/>
      <c r="MT911" s="67"/>
      <c r="MU911" s="67"/>
      <c r="MV911" s="67"/>
      <c r="MW911" s="67"/>
      <c r="MX911" s="67"/>
      <c r="MY911" s="67"/>
      <c r="MZ911" s="67"/>
      <c r="NA911" s="67"/>
      <c r="NB911" s="67"/>
      <c r="NC911" s="67"/>
      <c r="ND911" s="67"/>
      <c r="NE911" s="67"/>
      <c r="NF911" s="67"/>
      <c r="NG911" s="67"/>
      <c r="NH911" s="67"/>
      <c r="NI911" s="67"/>
      <c r="NJ911" s="67"/>
      <c r="NK911" s="67"/>
      <c r="NL911" s="67"/>
      <c r="NM911" s="67"/>
      <c r="NN911" s="67"/>
      <c r="NO911" s="67"/>
      <c r="NP911" s="67"/>
      <c r="NQ911" s="67"/>
      <c r="NR911" s="67"/>
      <c r="NS911" s="67"/>
      <c r="NT911" s="67"/>
      <c r="NU911" s="67"/>
      <c r="NV911" s="67"/>
      <c r="NW911" s="67"/>
      <c r="NX911" s="67"/>
      <c r="NY911" s="67"/>
      <c r="NZ911" s="67"/>
      <c r="OA911" s="67"/>
      <c r="OB911" s="67"/>
      <c r="OC911" s="67"/>
      <c r="OD911" s="67"/>
      <c r="OE911" s="67"/>
      <c r="OF911" s="67"/>
      <c r="OG911" s="67"/>
      <c r="OH911" s="67"/>
      <c r="OI911" s="67"/>
      <c r="OJ911" s="67"/>
      <c r="OK911" s="67"/>
      <c r="OL911" s="67"/>
      <c r="OM911" s="67"/>
      <c r="ON911" s="67"/>
      <c r="OO911" s="67"/>
      <c r="OP911" s="67"/>
      <c r="OQ911" s="67"/>
      <c r="OR911" s="67"/>
      <c r="OS911" s="67"/>
      <c r="OT911" s="67"/>
      <c r="OU911" s="67"/>
      <c r="OV911" s="67"/>
      <c r="OW911" s="67"/>
      <c r="OX911" s="67"/>
      <c r="OY911" s="67"/>
      <c r="OZ911" s="67"/>
      <c r="PA911" s="67"/>
      <c r="PB911" s="67"/>
      <c r="PC911" s="67"/>
      <c r="PD911" s="67"/>
      <c r="PE911" s="67"/>
      <c r="PF911" s="67"/>
      <c r="PG911" s="67"/>
      <c r="PH911" s="67"/>
      <c r="PI911" s="67"/>
      <c r="PJ911" s="67"/>
      <c r="PK911" s="67"/>
      <c r="PL911" s="67"/>
      <c r="PM911" s="67"/>
      <c r="PN911" s="67"/>
      <c r="PO911" s="67"/>
      <c r="PP911" s="67"/>
      <c r="PQ911" s="67"/>
      <c r="PR911" s="67"/>
      <c r="PS911" s="67"/>
      <c r="PT911" s="67"/>
      <c r="PU911" s="67"/>
      <c r="PV911" s="67"/>
      <c r="PW911" s="67"/>
      <c r="PX911" s="67"/>
      <c r="PY911" s="67"/>
      <c r="PZ911" s="67"/>
      <c r="QA911" s="67"/>
      <c r="QB911" s="67"/>
      <c r="QC911" s="67"/>
      <c r="QD911" s="67"/>
      <c r="QE911" s="67"/>
      <c r="QF911" s="67"/>
      <c r="QG911" s="67"/>
      <c r="QH911" s="67"/>
      <c r="QI911" s="67"/>
      <c r="QJ911" s="67"/>
      <c r="QK911" s="67"/>
      <c r="QL911" s="67"/>
      <c r="QM911" s="67"/>
      <c r="QN911" s="67"/>
      <c r="QO911" s="67"/>
      <c r="QP911" s="67"/>
      <c r="QQ911" s="67"/>
      <c r="QR911" s="67"/>
      <c r="QS911" s="67"/>
      <c r="QT911" s="67"/>
      <c r="QU911" s="67"/>
      <c r="QV911" s="67"/>
      <c r="QW911" s="67"/>
      <c r="QX911" s="67"/>
      <c r="QY911" s="67"/>
      <c r="QZ911" s="67"/>
      <c r="RA911" s="67"/>
      <c r="RB911" s="67"/>
      <c r="RC911" s="67"/>
      <c r="RD911" s="67"/>
      <c r="RE911" s="67"/>
      <c r="RF911" s="67"/>
      <c r="RG911" s="67"/>
      <c r="RH911" s="67"/>
      <c r="RI911" s="67"/>
      <c r="RJ911" s="67"/>
      <c r="RK911" s="67"/>
      <c r="RL911" s="67"/>
      <c r="RM911" s="67"/>
      <c r="RN911" s="67"/>
      <c r="RO911" s="67"/>
      <c r="RP911" s="67"/>
      <c r="RQ911" s="67"/>
      <c r="RR911" s="67"/>
      <c r="RS911" s="67"/>
      <c r="RT911" s="67"/>
      <c r="RU911" s="67"/>
      <c r="RV911" s="67"/>
      <c r="RW911" s="67"/>
      <c r="RX911" s="67"/>
      <c r="RY911" s="67"/>
      <c r="RZ911" s="67"/>
      <c r="SA911" s="67"/>
      <c r="SB911" s="67"/>
      <c r="SC911" s="67"/>
      <c r="SD911" s="67"/>
      <c r="SE911" s="67"/>
      <c r="SF911" s="67"/>
      <c r="SG911" s="67"/>
      <c r="SH911" s="67"/>
      <c r="SI911" s="67"/>
      <c r="SJ911" s="67"/>
      <c r="SK911" s="67"/>
      <c r="SL911" s="67"/>
      <c r="SM911" s="67"/>
      <c r="SN911" s="67"/>
      <c r="SO911" s="67"/>
      <c r="SP911" s="67"/>
      <c r="SQ911" s="67"/>
      <c r="SR911" s="67"/>
    </row>
    <row r="912" spans="1:512" ht="16.5" customHeight="1" x14ac:dyDescent="0.2">
      <c r="A912" s="20">
        <v>304</v>
      </c>
      <c r="B912" s="20" t="s">
        <v>62</v>
      </c>
      <c r="C912" s="20" t="s">
        <v>915</v>
      </c>
      <c r="D912" s="20" t="s">
        <v>38</v>
      </c>
      <c r="E912" s="20" t="s">
        <v>1345</v>
      </c>
      <c r="F912" s="22" t="s">
        <v>940</v>
      </c>
      <c r="G912" s="20" t="s">
        <v>42</v>
      </c>
      <c r="H912" s="20" t="s">
        <v>35</v>
      </c>
      <c r="I912" s="20" t="s">
        <v>81</v>
      </c>
      <c r="J912" s="22" t="s">
        <v>915</v>
      </c>
      <c r="K912" s="20"/>
      <c r="L912" s="20"/>
      <c r="M912" s="20"/>
      <c r="N912" s="20"/>
      <c r="O912" s="23"/>
      <c r="P912" s="23">
        <v>2045000</v>
      </c>
      <c r="Q912" s="24">
        <v>1</v>
      </c>
      <c r="R912" s="25">
        <v>45901</v>
      </c>
      <c r="S912" s="20" t="s">
        <v>83</v>
      </c>
      <c r="T912" s="26">
        <f t="shared" si="16"/>
        <v>2045000</v>
      </c>
      <c r="U912" s="27" t="s">
        <v>100</v>
      </c>
      <c r="V912" s="27" t="s">
        <v>100</v>
      </c>
      <c r="W912" s="67"/>
      <c r="X912" s="67"/>
      <c r="Y912" s="67"/>
      <c r="Z912" s="67"/>
      <c r="AA912" s="67"/>
      <c r="AB912" s="67"/>
      <c r="AC912" s="67"/>
      <c r="AD912" s="67"/>
      <c r="AE912" s="67"/>
      <c r="AF912" s="67"/>
      <c r="AG912" s="67"/>
      <c r="AH912" s="67"/>
      <c r="AI912" s="67"/>
      <c r="AJ912" s="67"/>
      <c r="AK912" s="67"/>
      <c r="AL912" s="67"/>
      <c r="AM912" s="67"/>
      <c r="AN912" s="67"/>
      <c r="AO912" s="67"/>
      <c r="AP912" s="67"/>
      <c r="AQ912" s="67"/>
      <c r="AR912" s="67"/>
      <c r="AS912" s="67"/>
      <c r="AT912" s="67"/>
      <c r="AU912" s="67"/>
      <c r="AV912" s="67"/>
      <c r="AW912" s="67"/>
      <c r="AX912" s="67"/>
      <c r="AY912" s="67"/>
      <c r="AZ912" s="67"/>
      <c r="BA912" s="67"/>
      <c r="BB912" s="67"/>
      <c r="BC912" s="67"/>
      <c r="BD912" s="67"/>
      <c r="BE912" s="67"/>
      <c r="BF912" s="67"/>
      <c r="BG912" s="67"/>
      <c r="BH912" s="67"/>
      <c r="BI912" s="67"/>
      <c r="BJ912" s="67"/>
      <c r="BK912" s="67"/>
      <c r="BL912" s="67"/>
      <c r="BM912" s="67"/>
      <c r="BN912" s="67"/>
      <c r="BO912" s="67"/>
      <c r="BP912" s="67"/>
      <c r="BQ912" s="67"/>
      <c r="BR912" s="67"/>
      <c r="BS912" s="67"/>
      <c r="BT912" s="67"/>
      <c r="BU912" s="67"/>
      <c r="BV912" s="67"/>
      <c r="BW912" s="67"/>
      <c r="BX912" s="67"/>
      <c r="BY912" s="67"/>
      <c r="BZ912" s="67"/>
      <c r="CA912" s="67"/>
      <c r="CB912" s="67"/>
      <c r="CC912" s="67"/>
      <c r="CD912" s="67"/>
      <c r="CE912" s="67"/>
      <c r="CF912" s="67"/>
      <c r="CG912" s="67"/>
      <c r="CH912" s="67"/>
      <c r="CI912" s="67"/>
      <c r="CJ912" s="67"/>
      <c r="CK912" s="67"/>
      <c r="CL912" s="67"/>
      <c r="CM912" s="67"/>
      <c r="CN912" s="67"/>
      <c r="CO912" s="67"/>
      <c r="CP912" s="67"/>
      <c r="CQ912" s="67"/>
      <c r="CR912" s="67"/>
      <c r="CS912" s="67"/>
      <c r="CT912" s="67"/>
      <c r="CU912" s="67"/>
      <c r="CV912" s="67"/>
      <c r="CW912" s="67"/>
      <c r="CX912" s="67"/>
      <c r="CY912" s="67"/>
      <c r="CZ912" s="67"/>
      <c r="DA912" s="67"/>
      <c r="DB912" s="67"/>
      <c r="DC912" s="67"/>
      <c r="DD912" s="67"/>
      <c r="DE912" s="67"/>
      <c r="DF912" s="67"/>
      <c r="DG912" s="67"/>
      <c r="DH912" s="67"/>
      <c r="DI912" s="67"/>
      <c r="DJ912" s="67"/>
      <c r="DK912" s="67"/>
      <c r="DL912" s="67"/>
      <c r="DM912" s="67"/>
      <c r="DN912" s="67"/>
      <c r="DO912" s="67"/>
      <c r="DP912" s="67"/>
      <c r="DQ912" s="67"/>
      <c r="DR912" s="67"/>
      <c r="DS912" s="67"/>
      <c r="DT912" s="67"/>
      <c r="DU912" s="67"/>
      <c r="DV912" s="67"/>
      <c r="DW912" s="67"/>
      <c r="DX912" s="67"/>
      <c r="DY912" s="67"/>
      <c r="DZ912" s="67"/>
      <c r="EA912" s="67"/>
      <c r="EB912" s="67"/>
      <c r="EC912" s="67"/>
      <c r="ED912" s="67"/>
      <c r="EE912" s="67"/>
      <c r="EF912" s="67"/>
      <c r="EG912" s="67"/>
      <c r="EH912" s="67"/>
      <c r="EI912" s="67"/>
      <c r="EJ912" s="67"/>
      <c r="EK912" s="67"/>
      <c r="EL912" s="67"/>
      <c r="EM912" s="67"/>
      <c r="EN912" s="67"/>
      <c r="EO912" s="67"/>
      <c r="EP912" s="67"/>
      <c r="EQ912" s="67"/>
      <c r="ER912" s="67"/>
      <c r="ES912" s="67"/>
      <c r="ET912" s="67"/>
      <c r="EU912" s="67"/>
      <c r="EV912" s="67"/>
      <c r="EW912" s="67"/>
      <c r="EX912" s="67"/>
      <c r="EY912" s="67"/>
      <c r="EZ912" s="67"/>
      <c r="FA912" s="67"/>
      <c r="FB912" s="67"/>
      <c r="FC912" s="67"/>
      <c r="FD912" s="67"/>
      <c r="FE912" s="67"/>
      <c r="FF912" s="67"/>
      <c r="FG912" s="67"/>
      <c r="FH912" s="67"/>
      <c r="FI912" s="67"/>
      <c r="FJ912" s="67"/>
      <c r="FK912" s="67"/>
      <c r="FL912" s="67"/>
      <c r="FM912" s="67"/>
      <c r="FN912" s="67"/>
      <c r="FO912" s="67"/>
      <c r="FP912" s="67"/>
      <c r="FQ912" s="67"/>
      <c r="FR912" s="67"/>
      <c r="FS912" s="67"/>
      <c r="FT912" s="67"/>
      <c r="FU912" s="67"/>
      <c r="FV912" s="67"/>
      <c r="FW912" s="67"/>
      <c r="FX912" s="67"/>
      <c r="FY912" s="67"/>
      <c r="FZ912" s="67"/>
      <c r="GA912" s="67"/>
      <c r="GB912" s="67"/>
      <c r="GC912" s="67"/>
      <c r="GD912" s="67"/>
      <c r="GE912" s="67"/>
      <c r="GF912" s="67"/>
      <c r="GG912" s="67"/>
      <c r="GH912" s="67"/>
      <c r="GI912" s="67"/>
      <c r="GJ912" s="67"/>
      <c r="GK912" s="67"/>
      <c r="GL912" s="67"/>
      <c r="GM912" s="67"/>
      <c r="GN912" s="67"/>
      <c r="GO912" s="67"/>
      <c r="GP912" s="67"/>
      <c r="GQ912" s="67"/>
      <c r="GR912" s="67"/>
      <c r="GS912" s="67"/>
      <c r="GT912" s="67"/>
      <c r="GU912" s="67"/>
      <c r="GV912" s="67"/>
      <c r="GW912" s="67"/>
      <c r="GX912" s="67"/>
      <c r="GY912" s="67"/>
      <c r="GZ912" s="67"/>
      <c r="HA912" s="67"/>
      <c r="HB912" s="67"/>
      <c r="HC912" s="67"/>
      <c r="HD912" s="67"/>
      <c r="HE912" s="67"/>
      <c r="HF912" s="67"/>
      <c r="HG912" s="67"/>
      <c r="HH912" s="67"/>
      <c r="HI912" s="67"/>
      <c r="HJ912" s="67"/>
      <c r="HK912" s="67"/>
      <c r="HL912" s="67"/>
      <c r="HM912" s="67"/>
      <c r="HN912" s="67"/>
      <c r="HO912" s="67"/>
      <c r="HP912" s="67"/>
      <c r="HQ912" s="67"/>
      <c r="HR912" s="67"/>
      <c r="HS912" s="67"/>
      <c r="HT912" s="67"/>
      <c r="HU912" s="67"/>
      <c r="HV912" s="67"/>
      <c r="HW912" s="67"/>
      <c r="HX912" s="67"/>
      <c r="HY912" s="67"/>
      <c r="HZ912" s="67"/>
      <c r="IA912" s="67"/>
      <c r="IB912" s="67"/>
      <c r="IC912" s="67"/>
      <c r="ID912" s="67"/>
      <c r="IE912" s="67"/>
      <c r="IF912" s="67"/>
      <c r="IG912" s="67"/>
      <c r="IH912" s="67"/>
      <c r="II912" s="67"/>
      <c r="IJ912" s="67"/>
      <c r="IK912" s="67"/>
      <c r="IL912" s="67"/>
      <c r="IM912" s="67"/>
      <c r="IN912" s="67"/>
      <c r="IO912" s="67"/>
      <c r="IP912" s="67"/>
      <c r="IQ912" s="67"/>
      <c r="IR912" s="67"/>
      <c r="IS912" s="67"/>
      <c r="IT912" s="67"/>
      <c r="IU912" s="67"/>
      <c r="IV912" s="67"/>
      <c r="IW912" s="67"/>
      <c r="IX912" s="67"/>
      <c r="IY912" s="67"/>
      <c r="IZ912" s="67"/>
      <c r="JA912" s="67"/>
      <c r="JB912" s="67"/>
      <c r="JC912" s="67"/>
      <c r="JD912" s="67"/>
      <c r="JE912" s="67"/>
      <c r="JF912" s="67"/>
      <c r="JG912" s="67"/>
      <c r="JH912" s="67"/>
      <c r="JI912" s="67"/>
      <c r="JJ912" s="67"/>
      <c r="JK912" s="67"/>
      <c r="JL912" s="67"/>
      <c r="JM912" s="67"/>
      <c r="JN912" s="67"/>
      <c r="JO912" s="67"/>
      <c r="JP912" s="67"/>
      <c r="JQ912" s="67"/>
      <c r="JR912" s="67"/>
      <c r="JS912" s="67"/>
      <c r="JT912" s="67"/>
      <c r="JU912" s="67"/>
      <c r="JV912" s="67"/>
      <c r="JW912" s="67"/>
      <c r="JX912" s="67"/>
      <c r="JY912" s="67"/>
      <c r="JZ912" s="67"/>
      <c r="KA912" s="67"/>
      <c r="KB912" s="67"/>
      <c r="KC912" s="67"/>
      <c r="KD912" s="67"/>
      <c r="KE912" s="67"/>
      <c r="KF912" s="67"/>
      <c r="KG912" s="67"/>
      <c r="KH912" s="67"/>
      <c r="KI912" s="67"/>
      <c r="KJ912" s="67"/>
      <c r="KK912" s="67"/>
      <c r="KL912" s="67"/>
      <c r="KM912" s="67"/>
      <c r="KN912" s="67"/>
      <c r="KO912" s="67"/>
      <c r="KP912" s="67"/>
      <c r="KQ912" s="67"/>
      <c r="KR912" s="67"/>
      <c r="KS912" s="67"/>
      <c r="KT912" s="67"/>
      <c r="KU912" s="67"/>
      <c r="KV912" s="67"/>
      <c r="KW912" s="67"/>
      <c r="KX912" s="67"/>
      <c r="KY912" s="67"/>
      <c r="KZ912" s="67"/>
      <c r="LA912" s="67"/>
      <c r="LB912" s="67"/>
      <c r="LC912" s="67"/>
      <c r="LD912" s="67"/>
      <c r="LE912" s="67"/>
      <c r="LF912" s="67"/>
      <c r="LG912" s="67"/>
      <c r="LH912" s="67"/>
      <c r="LI912" s="67"/>
      <c r="LJ912" s="67"/>
      <c r="LK912" s="67"/>
      <c r="LL912" s="67"/>
      <c r="LM912" s="67"/>
      <c r="LN912" s="67"/>
      <c r="LO912" s="67"/>
      <c r="LP912" s="67"/>
      <c r="LQ912" s="67"/>
      <c r="LR912" s="67"/>
      <c r="LS912" s="67"/>
      <c r="LT912" s="67"/>
      <c r="LU912" s="67"/>
      <c r="LV912" s="67"/>
      <c r="LW912" s="67"/>
      <c r="LX912" s="67"/>
      <c r="LY912" s="67"/>
      <c r="LZ912" s="67"/>
      <c r="MA912" s="67"/>
      <c r="MB912" s="67"/>
      <c r="MC912" s="67"/>
      <c r="MD912" s="67"/>
      <c r="ME912" s="67"/>
      <c r="MF912" s="67"/>
      <c r="MG912" s="67"/>
      <c r="MH912" s="67"/>
      <c r="MI912" s="67"/>
      <c r="MJ912" s="67"/>
      <c r="MK912" s="67"/>
      <c r="ML912" s="67"/>
      <c r="MM912" s="67"/>
      <c r="MN912" s="67"/>
      <c r="MO912" s="67"/>
      <c r="MP912" s="67"/>
      <c r="MQ912" s="67"/>
      <c r="MR912" s="67"/>
      <c r="MS912" s="67"/>
      <c r="MT912" s="67"/>
      <c r="MU912" s="67"/>
      <c r="MV912" s="67"/>
      <c r="MW912" s="67"/>
      <c r="MX912" s="67"/>
      <c r="MY912" s="67"/>
      <c r="MZ912" s="67"/>
      <c r="NA912" s="67"/>
      <c r="NB912" s="67"/>
      <c r="NC912" s="67"/>
      <c r="ND912" s="67"/>
      <c r="NE912" s="67"/>
      <c r="NF912" s="67"/>
      <c r="NG912" s="67"/>
      <c r="NH912" s="67"/>
      <c r="NI912" s="67"/>
      <c r="NJ912" s="67"/>
      <c r="NK912" s="67"/>
      <c r="NL912" s="67"/>
      <c r="NM912" s="67"/>
      <c r="NN912" s="67"/>
      <c r="NO912" s="67"/>
      <c r="NP912" s="67"/>
      <c r="NQ912" s="67"/>
      <c r="NR912" s="67"/>
      <c r="NS912" s="67"/>
      <c r="NT912" s="67"/>
      <c r="NU912" s="67"/>
      <c r="NV912" s="67"/>
      <c r="NW912" s="67"/>
      <c r="NX912" s="67"/>
      <c r="NY912" s="67"/>
      <c r="NZ912" s="67"/>
      <c r="OA912" s="67"/>
      <c r="OB912" s="67"/>
      <c r="OC912" s="67"/>
      <c r="OD912" s="67"/>
      <c r="OE912" s="67"/>
      <c r="OF912" s="67"/>
      <c r="OG912" s="67"/>
      <c r="OH912" s="67"/>
      <c r="OI912" s="67"/>
      <c r="OJ912" s="67"/>
      <c r="OK912" s="67"/>
      <c r="OL912" s="67"/>
      <c r="OM912" s="67"/>
      <c r="ON912" s="67"/>
      <c r="OO912" s="67"/>
      <c r="OP912" s="67"/>
      <c r="OQ912" s="67"/>
      <c r="OR912" s="67"/>
      <c r="OS912" s="67"/>
      <c r="OT912" s="67"/>
      <c r="OU912" s="67"/>
      <c r="OV912" s="67"/>
      <c r="OW912" s="67"/>
      <c r="OX912" s="67"/>
      <c r="OY912" s="67"/>
      <c r="OZ912" s="67"/>
      <c r="PA912" s="67"/>
      <c r="PB912" s="67"/>
      <c r="PC912" s="67"/>
      <c r="PD912" s="67"/>
      <c r="PE912" s="67"/>
      <c r="PF912" s="67"/>
      <c r="PG912" s="67"/>
      <c r="PH912" s="67"/>
      <c r="PI912" s="67"/>
      <c r="PJ912" s="67"/>
      <c r="PK912" s="67"/>
      <c r="PL912" s="67"/>
      <c r="PM912" s="67"/>
      <c r="PN912" s="67"/>
      <c r="PO912" s="67"/>
      <c r="PP912" s="67"/>
      <c r="PQ912" s="67"/>
      <c r="PR912" s="67"/>
      <c r="PS912" s="67"/>
      <c r="PT912" s="67"/>
      <c r="PU912" s="67"/>
      <c r="PV912" s="67"/>
      <c r="PW912" s="67"/>
      <c r="PX912" s="67"/>
      <c r="PY912" s="67"/>
      <c r="PZ912" s="67"/>
      <c r="QA912" s="67"/>
      <c r="QB912" s="67"/>
      <c r="QC912" s="67"/>
      <c r="QD912" s="67"/>
      <c r="QE912" s="67"/>
      <c r="QF912" s="67"/>
      <c r="QG912" s="67"/>
      <c r="QH912" s="67"/>
      <c r="QI912" s="67"/>
      <c r="QJ912" s="67"/>
      <c r="QK912" s="67"/>
      <c r="QL912" s="67"/>
      <c r="QM912" s="67"/>
      <c r="QN912" s="67"/>
      <c r="QO912" s="67"/>
      <c r="QP912" s="67"/>
      <c r="QQ912" s="67"/>
      <c r="QR912" s="67"/>
      <c r="QS912" s="67"/>
      <c r="QT912" s="67"/>
      <c r="QU912" s="67"/>
      <c r="QV912" s="67"/>
      <c r="QW912" s="67"/>
      <c r="QX912" s="67"/>
      <c r="QY912" s="67"/>
      <c r="QZ912" s="67"/>
      <c r="RA912" s="67"/>
      <c r="RB912" s="67"/>
      <c r="RC912" s="67"/>
      <c r="RD912" s="67"/>
      <c r="RE912" s="67"/>
      <c r="RF912" s="67"/>
      <c r="RG912" s="67"/>
      <c r="RH912" s="67"/>
      <c r="RI912" s="67"/>
      <c r="RJ912" s="67"/>
      <c r="RK912" s="67"/>
      <c r="RL912" s="67"/>
      <c r="RM912" s="67"/>
      <c r="RN912" s="67"/>
      <c r="RO912" s="67"/>
      <c r="RP912" s="67"/>
      <c r="RQ912" s="67"/>
      <c r="RR912" s="67"/>
      <c r="RS912" s="67"/>
      <c r="RT912" s="67"/>
      <c r="RU912" s="67"/>
      <c r="RV912" s="67"/>
      <c r="RW912" s="67"/>
      <c r="RX912" s="67"/>
      <c r="RY912" s="67"/>
      <c r="RZ912" s="67"/>
      <c r="SA912" s="67"/>
      <c r="SB912" s="67"/>
      <c r="SC912" s="67"/>
      <c r="SD912" s="67"/>
      <c r="SE912" s="67"/>
      <c r="SF912" s="67"/>
      <c r="SG912" s="67"/>
      <c r="SH912" s="67"/>
      <c r="SI912" s="67"/>
      <c r="SJ912" s="67"/>
      <c r="SK912" s="67"/>
      <c r="SL912" s="67"/>
      <c r="SM912" s="67"/>
      <c r="SN912" s="67"/>
      <c r="SO912" s="67"/>
      <c r="SP912" s="67"/>
      <c r="SQ912" s="67"/>
      <c r="SR912" s="67"/>
    </row>
    <row r="913" spans="1:512" ht="16.5" customHeight="1" x14ac:dyDescent="0.2">
      <c r="A913" s="20">
        <v>305</v>
      </c>
      <c r="B913" s="20" t="s">
        <v>62</v>
      </c>
      <c r="C913" s="20" t="s">
        <v>915</v>
      </c>
      <c r="D913" s="20" t="s">
        <v>38</v>
      </c>
      <c r="E913" s="20" t="s">
        <v>1345</v>
      </c>
      <c r="F913" s="22" t="s">
        <v>940</v>
      </c>
      <c r="G913" s="20" t="s">
        <v>42</v>
      </c>
      <c r="H913" s="20" t="s">
        <v>35</v>
      </c>
      <c r="I913" s="20" t="s">
        <v>81</v>
      </c>
      <c r="J913" s="22" t="s">
        <v>915</v>
      </c>
      <c r="K913" s="20"/>
      <c r="L913" s="20"/>
      <c r="M913" s="20"/>
      <c r="N913" s="20"/>
      <c r="O913" s="23"/>
      <c r="P913" s="23">
        <v>2045000</v>
      </c>
      <c r="Q913" s="24">
        <v>1</v>
      </c>
      <c r="R913" s="25">
        <v>45931</v>
      </c>
      <c r="S913" s="20" t="s">
        <v>83</v>
      </c>
      <c r="T913" s="26">
        <f t="shared" si="16"/>
        <v>2045000</v>
      </c>
      <c r="U913" s="27" t="s">
        <v>100</v>
      </c>
      <c r="V913" s="27" t="s">
        <v>100</v>
      </c>
      <c r="W913" s="67"/>
      <c r="X913" s="67"/>
      <c r="Y913" s="67"/>
      <c r="Z913" s="67"/>
      <c r="AA913" s="67"/>
      <c r="AB913" s="67"/>
      <c r="AC913" s="67"/>
      <c r="AD913" s="67"/>
      <c r="AE913" s="67"/>
      <c r="AF913" s="67"/>
      <c r="AG913" s="67"/>
      <c r="AH913" s="67"/>
      <c r="AI913" s="67"/>
      <c r="AJ913" s="67"/>
      <c r="AK913" s="67"/>
      <c r="AL913" s="67"/>
      <c r="AM913" s="67"/>
      <c r="AN913" s="67"/>
      <c r="AO913" s="67"/>
      <c r="AP913" s="67"/>
      <c r="AQ913" s="67"/>
      <c r="AR913" s="67"/>
      <c r="AS913" s="67"/>
      <c r="AT913" s="67"/>
      <c r="AU913" s="67"/>
      <c r="AV913" s="67"/>
      <c r="AW913" s="67"/>
      <c r="AX913" s="67"/>
      <c r="AY913" s="67"/>
      <c r="AZ913" s="67"/>
      <c r="BA913" s="67"/>
      <c r="BB913" s="67"/>
      <c r="BC913" s="67"/>
      <c r="BD913" s="67"/>
      <c r="BE913" s="67"/>
      <c r="BF913" s="67"/>
      <c r="BG913" s="67"/>
      <c r="BH913" s="67"/>
      <c r="BI913" s="67"/>
      <c r="BJ913" s="67"/>
      <c r="BK913" s="67"/>
      <c r="BL913" s="67"/>
      <c r="BM913" s="67"/>
      <c r="BN913" s="67"/>
      <c r="BO913" s="67"/>
      <c r="BP913" s="67"/>
      <c r="BQ913" s="67"/>
      <c r="BR913" s="67"/>
      <c r="BS913" s="67"/>
      <c r="BT913" s="67"/>
      <c r="BU913" s="67"/>
      <c r="BV913" s="67"/>
      <c r="BW913" s="67"/>
      <c r="BX913" s="67"/>
      <c r="BY913" s="67"/>
      <c r="BZ913" s="67"/>
      <c r="CA913" s="67"/>
      <c r="CB913" s="67"/>
      <c r="CC913" s="67"/>
      <c r="CD913" s="67"/>
      <c r="CE913" s="67"/>
      <c r="CF913" s="67"/>
      <c r="CG913" s="67"/>
      <c r="CH913" s="67"/>
      <c r="CI913" s="67"/>
      <c r="CJ913" s="67"/>
      <c r="CK913" s="67"/>
      <c r="CL913" s="67"/>
      <c r="CM913" s="67"/>
      <c r="CN913" s="67"/>
      <c r="CO913" s="67"/>
      <c r="CP913" s="67"/>
      <c r="CQ913" s="67"/>
      <c r="CR913" s="67"/>
      <c r="CS913" s="67"/>
      <c r="CT913" s="67"/>
      <c r="CU913" s="67"/>
      <c r="CV913" s="67"/>
      <c r="CW913" s="67"/>
      <c r="CX913" s="67"/>
      <c r="CY913" s="67"/>
      <c r="CZ913" s="67"/>
      <c r="DA913" s="67"/>
      <c r="DB913" s="67"/>
      <c r="DC913" s="67"/>
      <c r="DD913" s="67"/>
      <c r="DE913" s="67"/>
      <c r="DF913" s="67"/>
      <c r="DG913" s="67"/>
      <c r="DH913" s="67"/>
      <c r="DI913" s="67"/>
      <c r="DJ913" s="67"/>
      <c r="DK913" s="67"/>
      <c r="DL913" s="67"/>
      <c r="DM913" s="67"/>
      <c r="DN913" s="67"/>
      <c r="DO913" s="67"/>
      <c r="DP913" s="67"/>
      <c r="DQ913" s="67"/>
      <c r="DR913" s="67"/>
      <c r="DS913" s="67"/>
      <c r="DT913" s="67"/>
      <c r="DU913" s="67"/>
      <c r="DV913" s="67"/>
      <c r="DW913" s="67"/>
      <c r="DX913" s="67"/>
      <c r="DY913" s="67"/>
      <c r="DZ913" s="67"/>
      <c r="EA913" s="67"/>
      <c r="EB913" s="67"/>
      <c r="EC913" s="67"/>
      <c r="ED913" s="67"/>
      <c r="EE913" s="67"/>
      <c r="EF913" s="67"/>
      <c r="EG913" s="67"/>
      <c r="EH913" s="67"/>
      <c r="EI913" s="67"/>
      <c r="EJ913" s="67"/>
      <c r="EK913" s="67"/>
      <c r="EL913" s="67"/>
      <c r="EM913" s="67"/>
      <c r="EN913" s="67"/>
      <c r="EO913" s="67"/>
      <c r="EP913" s="67"/>
      <c r="EQ913" s="67"/>
      <c r="ER913" s="67"/>
      <c r="ES913" s="67"/>
      <c r="ET913" s="67"/>
      <c r="EU913" s="67"/>
      <c r="EV913" s="67"/>
      <c r="EW913" s="67"/>
      <c r="EX913" s="67"/>
      <c r="EY913" s="67"/>
      <c r="EZ913" s="67"/>
      <c r="FA913" s="67"/>
      <c r="FB913" s="67"/>
      <c r="FC913" s="67"/>
      <c r="FD913" s="67"/>
      <c r="FE913" s="67"/>
      <c r="FF913" s="67"/>
      <c r="FG913" s="67"/>
      <c r="FH913" s="67"/>
      <c r="FI913" s="67"/>
      <c r="FJ913" s="67"/>
      <c r="FK913" s="67"/>
      <c r="FL913" s="67"/>
      <c r="FM913" s="67"/>
      <c r="FN913" s="67"/>
      <c r="FO913" s="67"/>
      <c r="FP913" s="67"/>
      <c r="FQ913" s="67"/>
      <c r="FR913" s="67"/>
      <c r="FS913" s="67"/>
      <c r="FT913" s="67"/>
      <c r="FU913" s="67"/>
      <c r="FV913" s="67"/>
      <c r="FW913" s="67"/>
      <c r="FX913" s="67"/>
      <c r="FY913" s="67"/>
      <c r="FZ913" s="67"/>
      <c r="GA913" s="67"/>
      <c r="GB913" s="67"/>
      <c r="GC913" s="67"/>
      <c r="GD913" s="67"/>
      <c r="GE913" s="67"/>
      <c r="GF913" s="67"/>
      <c r="GG913" s="67"/>
      <c r="GH913" s="67"/>
      <c r="GI913" s="67"/>
      <c r="GJ913" s="67"/>
      <c r="GK913" s="67"/>
      <c r="GL913" s="67"/>
      <c r="GM913" s="67"/>
      <c r="GN913" s="67"/>
      <c r="GO913" s="67"/>
      <c r="GP913" s="67"/>
      <c r="GQ913" s="67"/>
      <c r="GR913" s="67"/>
      <c r="GS913" s="67"/>
      <c r="GT913" s="67"/>
      <c r="GU913" s="67"/>
      <c r="GV913" s="67"/>
      <c r="GW913" s="67"/>
      <c r="GX913" s="67"/>
      <c r="GY913" s="67"/>
      <c r="GZ913" s="67"/>
      <c r="HA913" s="67"/>
      <c r="HB913" s="67"/>
      <c r="HC913" s="67"/>
      <c r="HD913" s="67"/>
      <c r="HE913" s="67"/>
      <c r="HF913" s="67"/>
      <c r="HG913" s="67"/>
      <c r="HH913" s="67"/>
      <c r="HI913" s="67"/>
      <c r="HJ913" s="67"/>
      <c r="HK913" s="67"/>
      <c r="HL913" s="67"/>
      <c r="HM913" s="67"/>
      <c r="HN913" s="67"/>
      <c r="HO913" s="67"/>
      <c r="HP913" s="67"/>
      <c r="HQ913" s="67"/>
      <c r="HR913" s="67"/>
      <c r="HS913" s="67"/>
      <c r="HT913" s="67"/>
      <c r="HU913" s="67"/>
      <c r="HV913" s="67"/>
      <c r="HW913" s="67"/>
      <c r="HX913" s="67"/>
      <c r="HY913" s="67"/>
      <c r="HZ913" s="67"/>
      <c r="IA913" s="67"/>
      <c r="IB913" s="67"/>
      <c r="IC913" s="67"/>
      <c r="ID913" s="67"/>
      <c r="IE913" s="67"/>
      <c r="IF913" s="67"/>
      <c r="IG913" s="67"/>
      <c r="IH913" s="67"/>
      <c r="II913" s="67"/>
      <c r="IJ913" s="67"/>
      <c r="IK913" s="67"/>
      <c r="IL913" s="67"/>
      <c r="IM913" s="67"/>
      <c r="IN913" s="67"/>
      <c r="IO913" s="67"/>
      <c r="IP913" s="67"/>
      <c r="IQ913" s="67"/>
      <c r="IR913" s="67"/>
      <c r="IS913" s="67"/>
      <c r="IT913" s="67"/>
      <c r="IU913" s="67"/>
      <c r="IV913" s="67"/>
      <c r="IW913" s="67"/>
      <c r="IX913" s="67"/>
      <c r="IY913" s="67"/>
      <c r="IZ913" s="67"/>
      <c r="JA913" s="67"/>
      <c r="JB913" s="67"/>
      <c r="JC913" s="67"/>
      <c r="JD913" s="67"/>
      <c r="JE913" s="67"/>
      <c r="JF913" s="67"/>
      <c r="JG913" s="67"/>
      <c r="JH913" s="67"/>
      <c r="JI913" s="67"/>
      <c r="JJ913" s="67"/>
      <c r="JK913" s="67"/>
      <c r="JL913" s="67"/>
      <c r="JM913" s="67"/>
      <c r="JN913" s="67"/>
      <c r="JO913" s="67"/>
      <c r="JP913" s="67"/>
      <c r="JQ913" s="67"/>
      <c r="JR913" s="67"/>
      <c r="JS913" s="67"/>
      <c r="JT913" s="67"/>
      <c r="JU913" s="67"/>
      <c r="JV913" s="67"/>
      <c r="JW913" s="67"/>
      <c r="JX913" s="67"/>
      <c r="JY913" s="67"/>
      <c r="JZ913" s="67"/>
      <c r="KA913" s="67"/>
      <c r="KB913" s="67"/>
      <c r="KC913" s="67"/>
      <c r="KD913" s="67"/>
      <c r="KE913" s="67"/>
      <c r="KF913" s="67"/>
      <c r="KG913" s="67"/>
      <c r="KH913" s="67"/>
      <c r="KI913" s="67"/>
      <c r="KJ913" s="67"/>
      <c r="KK913" s="67"/>
      <c r="KL913" s="67"/>
      <c r="KM913" s="67"/>
      <c r="KN913" s="67"/>
      <c r="KO913" s="67"/>
      <c r="KP913" s="67"/>
      <c r="KQ913" s="67"/>
      <c r="KR913" s="67"/>
      <c r="KS913" s="67"/>
      <c r="KT913" s="67"/>
      <c r="KU913" s="67"/>
      <c r="KV913" s="67"/>
      <c r="KW913" s="67"/>
      <c r="KX913" s="67"/>
      <c r="KY913" s="67"/>
      <c r="KZ913" s="67"/>
      <c r="LA913" s="67"/>
      <c r="LB913" s="67"/>
      <c r="LC913" s="67"/>
      <c r="LD913" s="67"/>
      <c r="LE913" s="67"/>
      <c r="LF913" s="67"/>
      <c r="LG913" s="67"/>
      <c r="LH913" s="67"/>
      <c r="LI913" s="67"/>
      <c r="LJ913" s="67"/>
      <c r="LK913" s="67"/>
      <c r="LL913" s="67"/>
      <c r="LM913" s="67"/>
      <c r="LN913" s="67"/>
      <c r="LO913" s="67"/>
      <c r="LP913" s="67"/>
      <c r="LQ913" s="67"/>
      <c r="LR913" s="67"/>
      <c r="LS913" s="67"/>
      <c r="LT913" s="67"/>
      <c r="LU913" s="67"/>
      <c r="LV913" s="67"/>
      <c r="LW913" s="67"/>
      <c r="LX913" s="67"/>
      <c r="LY913" s="67"/>
      <c r="LZ913" s="67"/>
      <c r="MA913" s="67"/>
      <c r="MB913" s="67"/>
      <c r="MC913" s="67"/>
      <c r="MD913" s="67"/>
      <c r="ME913" s="67"/>
      <c r="MF913" s="67"/>
      <c r="MG913" s="67"/>
      <c r="MH913" s="67"/>
      <c r="MI913" s="67"/>
      <c r="MJ913" s="67"/>
      <c r="MK913" s="67"/>
      <c r="ML913" s="67"/>
      <c r="MM913" s="67"/>
      <c r="MN913" s="67"/>
      <c r="MO913" s="67"/>
      <c r="MP913" s="67"/>
      <c r="MQ913" s="67"/>
      <c r="MR913" s="67"/>
      <c r="MS913" s="67"/>
      <c r="MT913" s="67"/>
      <c r="MU913" s="67"/>
      <c r="MV913" s="67"/>
      <c r="MW913" s="67"/>
      <c r="MX913" s="67"/>
      <c r="MY913" s="67"/>
      <c r="MZ913" s="67"/>
      <c r="NA913" s="67"/>
      <c r="NB913" s="67"/>
      <c r="NC913" s="67"/>
      <c r="ND913" s="67"/>
      <c r="NE913" s="67"/>
      <c r="NF913" s="67"/>
      <c r="NG913" s="67"/>
      <c r="NH913" s="67"/>
      <c r="NI913" s="67"/>
      <c r="NJ913" s="67"/>
      <c r="NK913" s="67"/>
      <c r="NL913" s="67"/>
      <c r="NM913" s="67"/>
      <c r="NN913" s="67"/>
      <c r="NO913" s="67"/>
      <c r="NP913" s="67"/>
      <c r="NQ913" s="67"/>
      <c r="NR913" s="67"/>
      <c r="NS913" s="67"/>
      <c r="NT913" s="67"/>
      <c r="NU913" s="67"/>
      <c r="NV913" s="67"/>
      <c r="NW913" s="67"/>
      <c r="NX913" s="67"/>
      <c r="NY913" s="67"/>
      <c r="NZ913" s="67"/>
      <c r="OA913" s="67"/>
      <c r="OB913" s="67"/>
      <c r="OC913" s="67"/>
      <c r="OD913" s="67"/>
      <c r="OE913" s="67"/>
      <c r="OF913" s="67"/>
      <c r="OG913" s="67"/>
      <c r="OH913" s="67"/>
      <c r="OI913" s="67"/>
      <c r="OJ913" s="67"/>
      <c r="OK913" s="67"/>
      <c r="OL913" s="67"/>
      <c r="OM913" s="67"/>
      <c r="ON913" s="67"/>
      <c r="OO913" s="67"/>
      <c r="OP913" s="67"/>
      <c r="OQ913" s="67"/>
      <c r="OR913" s="67"/>
      <c r="OS913" s="67"/>
      <c r="OT913" s="67"/>
      <c r="OU913" s="67"/>
      <c r="OV913" s="67"/>
      <c r="OW913" s="67"/>
      <c r="OX913" s="67"/>
      <c r="OY913" s="67"/>
      <c r="OZ913" s="67"/>
      <c r="PA913" s="67"/>
      <c r="PB913" s="67"/>
      <c r="PC913" s="67"/>
      <c r="PD913" s="67"/>
      <c r="PE913" s="67"/>
      <c r="PF913" s="67"/>
      <c r="PG913" s="67"/>
      <c r="PH913" s="67"/>
      <c r="PI913" s="67"/>
      <c r="PJ913" s="67"/>
      <c r="PK913" s="67"/>
      <c r="PL913" s="67"/>
      <c r="PM913" s="67"/>
      <c r="PN913" s="67"/>
      <c r="PO913" s="67"/>
      <c r="PP913" s="67"/>
      <c r="PQ913" s="67"/>
      <c r="PR913" s="67"/>
      <c r="PS913" s="67"/>
      <c r="PT913" s="67"/>
      <c r="PU913" s="67"/>
      <c r="PV913" s="67"/>
      <c r="PW913" s="67"/>
      <c r="PX913" s="67"/>
      <c r="PY913" s="67"/>
      <c r="PZ913" s="67"/>
      <c r="QA913" s="67"/>
      <c r="QB913" s="67"/>
      <c r="QC913" s="67"/>
      <c r="QD913" s="67"/>
      <c r="QE913" s="67"/>
      <c r="QF913" s="67"/>
      <c r="QG913" s="67"/>
      <c r="QH913" s="67"/>
      <c r="QI913" s="67"/>
      <c r="QJ913" s="67"/>
      <c r="QK913" s="67"/>
      <c r="QL913" s="67"/>
      <c r="QM913" s="67"/>
      <c r="QN913" s="67"/>
      <c r="QO913" s="67"/>
      <c r="QP913" s="67"/>
      <c r="QQ913" s="67"/>
      <c r="QR913" s="67"/>
      <c r="QS913" s="67"/>
      <c r="QT913" s="67"/>
      <c r="QU913" s="67"/>
      <c r="QV913" s="67"/>
      <c r="QW913" s="67"/>
      <c r="QX913" s="67"/>
      <c r="QY913" s="67"/>
      <c r="QZ913" s="67"/>
      <c r="RA913" s="67"/>
      <c r="RB913" s="67"/>
      <c r="RC913" s="67"/>
      <c r="RD913" s="67"/>
      <c r="RE913" s="67"/>
      <c r="RF913" s="67"/>
      <c r="RG913" s="67"/>
      <c r="RH913" s="67"/>
      <c r="RI913" s="67"/>
      <c r="RJ913" s="67"/>
      <c r="RK913" s="67"/>
      <c r="RL913" s="67"/>
      <c r="RM913" s="67"/>
      <c r="RN913" s="67"/>
      <c r="RO913" s="67"/>
      <c r="RP913" s="67"/>
      <c r="RQ913" s="67"/>
      <c r="RR913" s="67"/>
      <c r="RS913" s="67"/>
      <c r="RT913" s="67"/>
      <c r="RU913" s="67"/>
      <c r="RV913" s="67"/>
      <c r="RW913" s="67"/>
      <c r="RX913" s="67"/>
      <c r="RY913" s="67"/>
      <c r="RZ913" s="67"/>
      <c r="SA913" s="67"/>
      <c r="SB913" s="67"/>
      <c r="SC913" s="67"/>
      <c r="SD913" s="67"/>
      <c r="SE913" s="67"/>
      <c r="SF913" s="67"/>
      <c r="SG913" s="67"/>
      <c r="SH913" s="67"/>
      <c r="SI913" s="67"/>
      <c r="SJ913" s="67"/>
      <c r="SK913" s="67"/>
      <c r="SL913" s="67"/>
      <c r="SM913" s="67"/>
      <c r="SN913" s="67"/>
      <c r="SO913" s="67"/>
      <c r="SP913" s="67"/>
      <c r="SQ913" s="67"/>
      <c r="SR913" s="67"/>
    </row>
    <row r="914" spans="1:512" ht="16.5" customHeight="1" x14ac:dyDescent="0.2">
      <c r="A914" s="20">
        <v>306</v>
      </c>
      <c r="B914" s="20" t="s">
        <v>62</v>
      </c>
      <c r="C914" s="20" t="s">
        <v>915</v>
      </c>
      <c r="D914" s="20" t="s">
        <v>38</v>
      </c>
      <c r="E914" s="20" t="s">
        <v>1345</v>
      </c>
      <c r="F914" s="22" t="s">
        <v>940</v>
      </c>
      <c r="G914" s="20" t="s">
        <v>42</v>
      </c>
      <c r="H914" s="20" t="s">
        <v>35</v>
      </c>
      <c r="I914" s="20" t="s">
        <v>81</v>
      </c>
      <c r="J914" s="22" t="s">
        <v>915</v>
      </c>
      <c r="K914" s="20"/>
      <c r="L914" s="20"/>
      <c r="M914" s="20"/>
      <c r="N914" s="20"/>
      <c r="O914" s="23"/>
      <c r="P914" s="23">
        <v>2045000</v>
      </c>
      <c r="Q914" s="24">
        <v>1</v>
      </c>
      <c r="R914" s="25">
        <v>45962</v>
      </c>
      <c r="S914" s="20" t="s">
        <v>83</v>
      </c>
      <c r="T914" s="26">
        <f t="shared" si="16"/>
        <v>2045000</v>
      </c>
      <c r="U914" s="27" t="s">
        <v>100</v>
      </c>
      <c r="V914" s="27" t="s">
        <v>100</v>
      </c>
      <c r="W914" s="67"/>
      <c r="X914" s="67"/>
      <c r="Y914" s="67"/>
      <c r="Z914" s="67"/>
      <c r="AA914" s="67"/>
      <c r="AB914" s="67"/>
      <c r="AC914" s="67"/>
      <c r="AD914" s="67"/>
      <c r="AE914" s="67"/>
      <c r="AF914" s="67"/>
      <c r="AG914" s="67"/>
      <c r="AH914" s="67"/>
      <c r="AI914" s="67"/>
      <c r="AJ914" s="67"/>
      <c r="AK914" s="67"/>
      <c r="AL914" s="67"/>
      <c r="AM914" s="67"/>
      <c r="AN914" s="67"/>
      <c r="AO914" s="67"/>
      <c r="AP914" s="67"/>
      <c r="AQ914" s="67"/>
      <c r="AR914" s="67"/>
      <c r="AS914" s="67"/>
      <c r="AT914" s="67"/>
      <c r="AU914" s="67"/>
      <c r="AV914" s="67"/>
      <c r="AW914" s="67"/>
      <c r="AX914" s="67"/>
      <c r="AY914" s="67"/>
      <c r="AZ914" s="67"/>
      <c r="BA914" s="67"/>
      <c r="BB914" s="67"/>
      <c r="BC914" s="67"/>
      <c r="BD914" s="67"/>
      <c r="BE914" s="67"/>
      <c r="BF914" s="67"/>
      <c r="BG914" s="67"/>
      <c r="BH914" s="67"/>
      <c r="BI914" s="67"/>
      <c r="BJ914" s="67"/>
      <c r="BK914" s="67"/>
      <c r="BL914" s="67"/>
      <c r="BM914" s="67"/>
      <c r="BN914" s="67"/>
      <c r="BO914" s="67"/>
      <c r="BP914" s="67"/>
      <c r="BQ914" s="67"/>
      <c r="BR914" s="67"/>
      <c r="BS914" s="67"/>
      <c r="BT914" s="67"/>
      <c r="BU914" s="67"/>
      <c r="BV914" s="67"/>
      <c r="BW914" s="67"/>
      <c r="BX914" s="67"/>
      <c r="BY914" s="67"/>
      <c r="BZ914" s="67"/>
      <c r="CA914" s="67"/>
      <c r="CB914" s="67"/>
      <c r="CC914" s="67"/>
      <c r="CD914" s="67"/>
      <c r="CE914" s="67"/>
      <c r="CF914" s="67"/>
      <c r="CG914" s="67"/>
      <c r="CH914" s="67"/>
      <c r="CI914" s="67"/>
      <c r="CJ914" s="67"/>
      <c r="CK914" s="67"/>
      <c r="CL914" s="67"/>
      <c r="CM914" s="67"/>
      <c r="CN914" s="67"/>
      <c r="CO914" s="67"/>
      <c r="CP914" s="67"/>
      <c r="CQ914" s="67"/>
      <c r="CR914" s="67"/>
      <c r="CS914" s="67"/>
      <c r="CT914" s="67"/>
      <c r="CU914" s="67"/>
      <c r="CV914" s="67"/>
      <c r="CW914" s="67"/>
      <c r="CX914" s="67"/>
      <c r="CY914" s="67"/>
      <c r="CZ914" s="67"/>
      <c r="DA914" s="67"/>
      <c r="DB914" s="67"/>
      <c r="DC914" s="67"/>
      <c r="DD914" s="67"/>
      <c r="DE914" s="67"/>
      <c r="DF914" s="67"/>
      <c r="DG914" s="67"/>
      <c r="DH914" s="67"/>
      <c r="DI914" s="67"/>
      <c r="DJ914" s="67"/>
      <c r="DK914" s="67"/>
      <c r="DL914" s="67"/>
      <c r="DM914" s="67"/>
      <c r="DN914" s="67"/>
      <c r="DO914" s="67"/>
      <c r="DP914" s="67"/>
      <c r="DQ914" s="67"/>
      <c r="DR914" s="67"/>
      <c r="DS914" s="67"/>
      <c r="DT914" s="67"/>
      <c r="DU914" s="67"/>
      <c r="DV914" s="67"/>
      <c r="DW914" s="67"/>
      <c r="DX914" s="67"/>
      <c r="DY914" s="67"/>
      <c r="DZ914" s="67"/>
      <c r="EA914" s="67"/>
      <c r="EB914" s="67"/>
      <c r="EC914" s="67"/>
      <c r="ED914" s="67"/>
      <c r="EE914" s="67"/>
      <c r="EF914" s="67"/>
      <c r="EG914" s="67"/>
      <c r="EH914" s="67"/>
      <c r="EI914" s="67"/>
      <c r="EJ914" s="67"/>
      <c r="EK914" s="67"/>
      <c r="EL914" s="67"/>
      <c r="EM914" s="67"/>
      <c r="EN914" s="67"/>
      <c r="EO914" s="67"/>
      <c r="EP914" s="67"/>
      <c r="EQ914" s="67"/>
      <c r="ER914" s="67"/>
      <c r="ES914" s="67"/>
      <c r="ET914" s="67"/>
      <c r="EU914" s="67"/>
      <c r="EV914" s="67"/>
      <c r="EW914" s="67"/>
      <c r="EX914" s="67"/>
      <c r="EY914" s="67"/>
      <c r="EZ914" s="67"/>
      <c r="FA914" s="67"/>
      <c r="FB914" s="67"/>
      <c r="FC914" s="67"/>
      <c r="FD914" s="67"/>
      <c r="FE914" s="67"/>
      <c r="FF914" s="67"/>
      <c r="FG914" s="67"/>
      <c r="FH914" s="67"/>
      <c r="FI914" s="67"/>
      <c r="FJ914" s="67"/>
      <c r="FK914" s="67"/>
      <c r="FL914" s="67"/>
      <c r="FM914" s="67"/>
      <c r="FN914" s="67"/>
      <c r="FO914" s="67"/>
      <c r="FP914" s="67"/>
      <c r="FQ914" s="67"/>
      <c r="FR914" s="67"/>
      <c r="FS914" s="67"/>
      <c r="FT914" s="67"/>
      <c r="FU914" s="67"/>
      <c r="FV914" s="67"/>
      <c r="FW914" s="67"/>
      <c r="FX914" s="67"/>
      <c r="FY914" s="67"/>
      <c r="FZ914" s="67"/>
      <c r="GA914" s="67"/>
      <c r="GB914" s="67"/>
      <c r="GC914" s="67"/>
      <c r="GD914" s="67"/>
      <c r="GE914" s="67"/>
      <c r="GF914" s="67"/>
      <c r="GG914" s="67"/>
      <c r="GH914" s="67"/>
      <c r="GI914" s="67"/>
      <c r="GJ914" s="67"/>
      <c r="GK914" s="67"/>
      <c r="GL914" s="67"/>
      <c r="GM914" s="67"/>
      <c r="GN914" s="67"/>
      <c r="GO914" s="67"/>
      <c r="GP914" s="67"/>
      <c r="GQ914" s="67"/>
      <c r="GR914" s="67"/>
      <c r="GS914" s="67"/>
      <c r="GT914" s="67"/>
      <c r="GU914" s="67"/>
      <c r="GV914" s="67"/>
      <c r="GW914" s="67"/>
      <c r="GX914" s="67"/>
      <c r="GY914" s="67"/>
      <c r="GZ914" s="67"/>
      <c r="HA914" s="67"/>
      <c r="HB914" s="67"/>
      <c r="HC914" s="67"/>
      <c r="HD914" s="67"/>
      <c r="HE914" s="67"/>
      <c r="HF914" s="67"/>
      <c r="HG914" s="67"/>
      <c r="HH914" s="67"/>
      <c r="HI914" s="67"/>
      <c r="HJ914" s="67"/>
      <c r="HK914" s="67"/>
      <c r="HL914" s="67"/>
      <c r="HM914" s="67"/>
      <c r="HN914" s="67"/>
      <c r="HO914" s="67"/>
      <c r="HP914" s="67"/>
      <c r="HQ914" s="67"/>
      <c r="HR914" s="67"/>
      <c r="HS914" s="67"/>
      <c r="HT914" s="67"/>
      <c r="HU914" s="67"/>
      <c r="HV914" s="67"/>
      <c r="HW914" s="67"/>
      <c r="HX914" s="67"/>
      <c r="HY914" s="67"/>
      <c r="HZ914" s="67"/>
      <c r="IA914" s="67"/>
      <c r="IB914" s="67"/>
      <c r="IC914" s="67"/>
      <c r="ID914" s="67"/>
      <c r="IE914" s="67"/>
      <c r="IF914" s="67"/>
      <c r="IG914" s="67"/>
      <c r="IH914" s="67"/>
      <c r="II914" s="67"/>
      <c r="IJ914" s="67"/>
      <c r="IK914" s="67"/>
      <c r="IL914" s="67"/>
      <c r="IM914" s="67"/>
      <c r="IN914" s="67"/>
      <c r="IO914" s="67"/>
      <c r="IP914" s="67"/>
      <c r="IQ914" s="67"/>
      <c r="IR914" s="67"/>
      <c r="IS914" s="67"/>
      <c r="IT914" s="67"/>
      <c r="IU914" s="67"/>
      <c r="IV914" s="67"/>
      <c r="IW914" s="67"/>
      <c r="IX914" s="67"/>
      <c r="IY914" s="67"/>
      <c r="IZ914" s="67"/>
      <c r="JA914" s="67"/>
      <c r="JB914" s="67"/>
      <c r="JC914" s="67"/>
      <c r="JD914" s="67"/>
      <c r="JE914" s="67"/>
      <c r="JF914" s="67"/>
      <c r="JG914" s="67"/>
      <c r="JH914" s="67"/>
      <c r="JI914" s="67"/>
      <c r="JJ914" s="67"/>
      <c r="JK914" s="67"/>
      <c r="JL914" s="67"/>
      <c r="JM914" s="67"/>
      <c r="JN914" s="67"/>
      <c r="JO914" s="67"/>
      <c r="JP914" s="67"/>
      <c r="JQ914" s="67"/>
      <c r="JR914" s="67"/>
      <c r="JS914" s="67"/>
      <c r="JT914" s="67"/>
      <c r="JU914" s="67"/>
      <c r="JV914" s="67"/>
      <c r="JW914" s="67"/>
      <c r="JX914" s="67"/>
      <c r="JY914" s="67"/>
      <c r="JZ914" s="67"/>
      <c r="KA914" s="67"/>
      <c r="KB914" s="67"/>
      <c r="KC914" s="67"/>
      <c r="KD914" s="67"/>
      <c r="KE914" s="67"/>
      <c r="KF914" s="67"/>
      <c r="KG914" s="67"/>
      <c r="KH914" s="67"/>
      <c r="KI914" s="67"/>
      <c r="KJ914" s="67"/>
      <c r="KK914" s="67"/>
      <c r="KL914" s="67"/>
      <c r="KM914" s="67"/>
      <c r="KN914" s="67"/>
      <c r="KO914" s="67"/>
      <c r="KP914" s="67"/>
      <c r="KQ914" s="67"/>
      <c r="KR914" s="67"/>
      <c r="KS914" s="67"/>
      <c r="KT914" s="67"/>
      <c r="KU914" s="67"/>
      <c r="KV914" s="67"/>
      <c r="KW914" s="67"/>
      <c r="KX914" s="67"/>
      <c r="KY914" s="67"/>
      <c r="KZ914" s="67"/>
      <c r="LA914" s="67"/>
      <c r="LB914" s="67"/>
      <c r="LC914" s="67"/>
      <c r="LD914" s="67"/>
      <c r="LE914" s="67"/>
      <c r="LF914" s="67"/>
      <c r="LG914" s="67"/>
      <c r="LH914" s="67"/>
      <c r="LI914" s="67"/>
      <c r="LJ914" s="67"/>
      <c r="LK914" s="67"/>
      <c r="LL914" s="67"/>
      <c r="LM914" s="67"/>
      <c r="LN914" s="67"/>
      <c r="LO914" s="67"/>
      <c r="LP914" s="67"/>
      <c r="LQ914" s="67"/>
      <c r="LR914" s="67"/>
      <c r="LS914" s="67"/>
      <c r="LT914" s="67"/>
      <c r="LU914" s="67"/>
      <c r="LV914" s="67"/>
      <c r="LW914" s="67"/>
      <c r="LX914" s="67"/>
      <c r="LY914" s="67"/>
      <c r="LZ914" s="67"/>
      <c r="MA914" s="67"/>
      <c r="MB914" s="67"/>
      <c r="MC914" s="67"/>
      <c r="MD914" s="67"/>
      <c r="ME914" s="67"/>
      <c r="MF914" s="67"/>
      <c r="MG914" s="67"/>
      <c r="MH914" s="67"/>
      <c r="MI914" s="67"/>
      <c r="MJ914" s="67"/>
      <c r="MK914" s="67"/>
      <c r="ML914" s="67"/>
      <c r="MM914" s="67"/>
      <c r="MN914" s="67"/>
      <c r="MO914" s="67"/>
      <c r="MP914" s="67"/>
      <c r="MQ914" s="67"/>
      <c r="MR914" s="67"/>
      <c r="MS914" s="67"/>
      <c r="MT914" s="67"/>
      <c r="MU914" s="67"/>
      <c r="MV914" s="67"/>
      <c r="MW914" s="67"/>
      <c r="MX914" s="67"/>
      <c r="MY914" s="67"/>
      <c r="MZ914" s="67"/>
      <c r="NA914" s="67"/>
      <c r="NB914" s="67"/>
      <c r="NC914" s="67"/>
      <c r="ND914" s="67"/>
      <c r="NE914" s="67"/>
      <c r="NF914" s="67"/>
      <c r="NG914" s="67"/>
      <c r="NH914" s="67"/>
      <c r="NI914" s="67"/>
      <c r="NJ914" s="67"/>
      <c r="NK914" s="67"/>
      <c r="NL914" s="67"/>
      <c r="NM914" s="67"/>
      <c r="NN914" s="67"/>
      <c r="NO914" s="67"/>
      <c r="NP914" s="67"/>
      <c r="NQ914" s="67"/>
      <c r="NR914" s="67"/>
      <c r="NS914" s="67"/>
      <c r="NT914" s="67"/>
      <c r="NU914" s="67"/>
      <c r="NV914" s="67"/>
      <c r="NW914" s="67"/>
      <c r="NX914" s="67"/>
      <c r="NY914" s="67"/>
      <c r="NZ914" s="67"/>
      <c r="OA914" s="67"/>
      <c r="OB914" s="67"/>
      <c r="OC914" s="67"/>
      <c r="OD914" s="67"/>
      <c r="OE914" s="67"/>
      <c r="OF914" s="67"/>
      <c r="OG914" s="67"/>
      <c r="OH914" s="67"/>
      <c r="OI914" s="67"/>
      <c r="OJ914" s="67"/>
      <c r="OK914" s="67"/>
      <c r="OL914" s="67"/>
      <c r="OM914" s="67"/>
      <c r="ON914" s="67"/>
      <c r="OO914" s="67"/>
      <c r="OP914" s="67"/>
      <c r="OQ914" s="67"/>
      <c r="OR914" s="67"/>
      <c r="OS914" s="67"/>
      <c r="OT914" s="67"/>
      <c r="OU914" s="67"/>
      <c r="OV914" s="67"/>
      <c r="OW914" s="67"/>
      <c r="OX914" s="67"/>
      <c r="OY914" s="67"/>
      <c r="OZ914" s="67"/>
      <c r="PA914" s="67"/>
      <c r="PB914" s="67"/>
      <c r="PC914" s="67"/>
      <c r="PD914" s="67"/>
      <c r="PE914" s="67"/>
      <c r="PF914" s="67"/>
      <c r="PG914" s="67"/>
      <c r="PH914" s="67"/>
      <c r="PI914" s="67"/>
      <c r="PJ914" s="67"/>
      <c r="PK914" s="67"/>
      <c r="PL914" s="67"/>
      <c r="PM914" s="67"/>
      <c r="PN914" s="67"/>
      <c r="PO914" s="67"/>
      <c r="PP914" s="67"/>
      <c r="PQ914" s="67"/>
      <c r="PR914" s="67"/>
      <c r="PS914" s="67"/>
      <c r="PT914" s="67"/>
      <c r="PU914" s="67"/>
      <c r="PV914" s="67"/>
      <c r="PW914" s="67"/>
      <c r="PX914" s="67"/>
      <c r="PY914" s="67"/>
      <c r="PZ914" s="67"/>
      <c r="QA914" s="67"/>
      <c r="QB914" s="67"/>
      <c r="QC914" s="67"/>
      <c r="QD914" s="67"/>
      <c r="QE914" s="67"/>
      <c r="QF914" s="67"/>
      <c r="QG914" s="67"/>
      <c r="QH914" s="67"/>
      <c r="QI914" s="67"/>
      <c r="QJ914" s="67"/>
      <c r="QK914" s="67"/>
      <c r="QL914" s="67"/>
      <c r="QM914" s="67"/>
      <c r="QN914" s="67"/>
      <c r="QO914" s="67"/>
      <c r="QP914" s="67"/>
      <c r="QQ914" s="67"/>
      <c r="QR914" s="67"/>
      <c r="QS914" s="67"/>
      <c r="QT914" s="67"/>
      <c r="QU914" s="67"/>
      <c r="QV914" s="67"/>
      <c r="QW914" s="67"/>
      <c r="QX914" s="67"/>
      <c r="QY914" s="67"/>
      <c r="QZ914" s="67"/>
      <c r="RA914" s="67"/>
      <c r="RB914" s="67"/>
      <c r="RC914" s="67"/>
      <c r="RD914" s="67"/>
      <c r="RE914" s="67"/>
      <c r="RF914" s="67"/>
      <c r="RG914" s="67"/>
      <c r="RH914" s="67"/>
      <c r="RI914" s="67"/>
      <c r="RJ914" s="67"/>
      <c r="RK914" s="67"/>
      <c r="RL914" s="67"/>
      <c r="RM914" s="67"/>
      <c r="RN914" s="67"/>
      <c r="RO914" s="67"/>
      <c r="RP914" s="67"/>
      <c r="RQ914" s="67"/>
      <c r="RR914" s="67"/>
      <c r="RS914" s="67"/>
      <c r="RT914" s="67"/>
      <c r="RU914" s="67"/>
      <c r="RV914" s="67"/>
      <c r="RW914" s="67"/>
      <c r="RX914" s="67"/>
      <c r="RY914" s="67"/>
      <c r="RZ914" s="67"/>
      <c r="SA914" s="67"/>
      <c r="SB914" s="67"/>
      <c r="SC914" s="67"/>
      <c r="SD914" s="67"/>
      <c r="SE914" s="67"/>
      <c r="SF914" s="67"/>
      <c r="SG914" s="67"/>
      <c r="SH914" s="67"/>
      <c r="SI914" s="67"/>
      <c r="SJ914" s="67"/>
      <c r="SK914" s="67"/>
      <c r="SL914" s="67"/>
      <c r="SM914" s="67"/>
      <c r="SN914" s="67"/>
      <c r="SO914" s="67"/>
      <c r="SP914" s="67"/>
      <c r="SQ914" s="67"/>
      <c r="SR914" s="67"/>
    </row>
    <row r="915" spans="1:512" ht="16.5" customHeight="1" x14ac:dyDescent="0.2">
      <c r="A915" s="20">
        <v>307</v>
      </c>
      <c r="B915" s="20" t="s">
        <v>62</v>
      </c>
      <c r="C915" s="20" t="s">
        <v>915</v>
      </c>
      <c r="D915" s="20" t="s">
        <v>38</v>
      </c>
      <c r="E915" s="20" t="s">
        <v>1345</v>
      </c>
      <c r="F915" s="22" t="s">
        <v>940</v>
      </c>
      <c r="G915" s="20" t="s">
        <v>42</v>
      </c>
      <c r="H915" s="20" t="s">
        <v>35</v>
      </c>
      <c r="I915" s="20" t="s">
        <v>81</v>
      </c>
      <c r="J915" s="22" t="s">
        <v>915</v>
      </c>
      <c r="K915" s="20"/>
      <c r="L915" s="20"/>
      <c r="M915" s="20"/>
      <c r="N915" s="20"/>
      <c r="O915" s="23"/>
      <c r="P915" s="23">
        <v>2045000</v>
      </c>
      <c r="Q915" s="24">
        <v>1</v>
      </c>
      <c r="R915" s="25">
        <v>45992</v>
      </c>
      <c r="S915" s="20" t="s">
        <v>83</v>
      </c>
      <c r="T915" s="26">
        <f t="shared" si="16"/>
        <v>2045000</v>
      </c>
      <c r="U915" s="27" t="s">
        <v>100</v>
      </c>
      <c r="V915" s="27" t="s">
        <v>100</v>
      </c>
      <c r="W915" s="67"/>
      <c r="X915" s="67"/>
      <c r="Y915" s="67"/>
      <c r="Z915" s="67"/>
      <c r="AA915" s="67"/>
      <c r="AB915" s="67"/>
      <c r="AC915" s="67"/>
      <c r="AD915" s="67"/>
      <c r="AE915" s="67"/>
      <c r="AF915" s="67"/>
      <c r="AG915" s="67"/>
      <c r="AH915" s="67"/>
      <c r="AI915" s="67"/>
      <c r="AJ915" s="67"/>
      <c r="AK915" s="67"/>
      <c r="AL915" s="67"/>
      <c r="AM915" s="67"/>
      <c r="AN915" s="67"/>
      <c r="AO915" s="67"/>
      <c r="AP915" s="67"/>
      <c r="AQ915" s="67"/>
      <c r="AR915" s="67"/>
      <c r="AS915" s="67"/>
      <c r="AT915" s="67"/>
      <c r="AU915" s="67"/>
      <c r="AV915" s="67"/>
      <c r="AW915" s="67"/>
      <c r="AX915" s="67"/>
      <c r="AY915" s="67"/>
      <c r="AZ915" s="67"/>
      <c r="BA915" s="67"/>
      <c r="BB915" s="67"/>
      <c r="BC915" s="67"/>
      <c r="BD915" s="67"/>
      <c r="BE915" s="67"/>
      <c r="BF915" s="67"/>
      <c r="BG915" s="67"/>
      <c r="BH915" s="67"/>
      <c r="BI915" s="67"/>
      <c r="BJ915" s="67"/>
      <c r="BK915" s="67"/>
      <c r="BL915" s="67"/>
      <c r="BM915" s="67"/>
      <c r="BN915" s="67"/>
      <c r="BO915" s="67"/>
      <c r="BP915" s="67"/>
      <c r="BQ915" s="67"/>
      <c r="BR915" s="67"/>
      <c r="BS915" s="67"/>
      <c r="BT915" s="67"/>
      <c r="BU915" s="67"/>
      <c r="BV915" s="67"/>
      <c r="BW915" s="67"/>
      <c r="BX915" s="67"/>
      <c r="BY915" s="67"/>
      <c r="BZ915" s="67"/>
      <c r="CA915" s="67"/>
      <c r="CB915" s="67"/>
      <c r="CC915" s="67"/>
      <c r="CD915" s="67"/>
      <c r="CE915" s="67"/>
      <c r="CF915" s="67"/>
      <c r="CG915" s="67"/>
      <c r="CH915" s="67"/>
      <c r="CI915" s="67"/>
      <c r="CJ915" s="67"/>
      <c r="CK915" s="67"/>
      <c r="CL915" s="67"/>
      <c r="CM915" s="67"/>
      <c r="CN915" s="67"/>
      <c r="CO915" s="67"/>
      <c r="CP915" s="67"/>
      <c r="CQ915" s="67"/>
      <c r="CR915" s="67"/>
      <c r="CS915" s="67"/>
      <c r="CT915" s="67"/>
      <c r="CU915" s="67"/>
      <c r="CV915" s="67"/>
      <c r="CW915" s="67"/>
      <c r="CX915" s="67"/>
      <c r="CY915" s="67"/>
      <c r="CZ915" s="67"/>
      <c r="DA915" s="67"/>
      <c r="DB915" s="67"/>
      <c r="DC915" s="67"/>
      <c r="DD915" s="67"/>
      <c r="DE915" s="67"/>
      <c r="DF915" s="67"/>
      <c r="DG915" s="67"/>
      <c r="DH915" s="67"/>
      <c r="DI915" s="67"/>
      <c r="DJ915" s="67"/>
      <c r="DK915" s="67"/>
      <c r="DL915" s="67"/>
      <c r="DM915" s="67"/>
      <c r="DN915" s="67"/>
      <c r="DO915" s="67"/>
      <c r="DP915" s="67"/>
      <c r="DQ915" s="67"/>
      <c r="DR915" s="67"/>
      <c r="DS915" s="67"/>
      <c r="DT915" s="67"/>
      <c r="DU915" s="67"/>
      <c r="DV915" s="67"/>
      <c r="DW915" s="67"/>
      <c r="DX915" s="67"/>
      <c r="DY915" s="67"/>
      <c r="DZ915" s="67"/>
      <c r="EA915" s="67"/>
      <c r="EB915" s="67"/>
      <c r="EC915" s="67"/>
      <c r="ED915" s="67"/>
      <c r="EE915" s="67"/>
      <c r="EF915" s="67"/>
      <c r="EG915" s="67"/>
      <c r="EH915" s="67"/>
      <c r="EI915" s="67"/>
      <c r="EJ915" s="67"/>
      <c r="EK915" s="67"/>
      <c r="EL915" s="67"/>
      <c r="EM915" s="67"/>
      <c r="EN915" s="67"/>
      <c r="EO915" s="67"/>
      <c r="EP915" s="67"/>
      <c r="EQ915" s="67"/>
      <c r="ER915" s="67"/>
      <c r="ES915" s="67"/>
      <c r="ET915" s="67"/>
      <c r="EU915" s="67"/>
      <c r="EV915" s="67"/>
      <c r="EW915" s="67"/>
      <c r="EX915" s="67"/>
      <c r="EY915" s="67"/>
      <c r="EZ915" s="67"/>
      <c r="FA915" s="67"/>
      <c r="FB915" s="67"/>
      <c r="FC915" s="67"/>
      <c r="FD915" s="67"/>
      <c r="FE915" s="67"/>
      <c r="FF915" s="67"/>
      <c r="FG915" s="67"/>
      <c r="FH915" s="67"/>
      <c r="FI915" s="67"/>
      <c r="FJ915" s="67"/>
      <c r="FK915" s="67"/>
      <c r="FL915" s="67"/>
      <c r="FM915" s="67"/>
      <c r="FN915" s="67"/>
      <c r="FO915" s="67"/>
      <c r="FP915" s="67"/>
      <c r="FQ915" s="67"/>
      <c r="FR915" s="67"/>
      <c r="FS915" s="67"/>
      <c r="FT915" s="67"/>
      <c r="FU915" s="67"/>
      <c r="FV915" s="67"/>
      <c r="FW915" s="67"/>
      <c r="FX915" s="67"/>
      <c r="FY915" s="67"/>
      <c r="FZ915" s="67"/>
      <c r="GA915" s="67"/>
      <c r="GB915" s="67"/>
      <c r="GC915" s="67"/>
      <c r="GD915" s="67"/>
      <c r="GE915" s="67"/>
      <c r="GF915" s="67"/>
      <c r="GG915" s="67"/>
      <c r="GH915" s="67"/>
      <c r="GI915" s="67"/>
      <c r="GJ915" s="67"/>
      <c r="GK915" s="67"/>
      <c r="GL915" s="67"/>
      <c r="GM915" s="67"/>
      <c r="GN915" s="67"/>
      <c r="GO915" s="67"/>
      <c r="GP915" s="67"/>
      <c r="GQ915" s="67"/>
      <c r="GR915" s="67"/>
      <c r="GS915" s="67"/>
      <c r="GT915" s="67"/>
      <c r="GU915" s="67"/>
      <c r="GV915" s="67"/>
      <c r="GW915" s="67"/>
      <c r="GX915" s="67"/>
      <c r="GY915" s="67"/>
      <c r="GZ915" s="67"/>
      <c r="HA915" s="67"/>
      <c r="HB915" s="67"/>
      <c r="HC915" s="67"/>
      <c r="HD915" s="67"/>
      <c r="HE915" s="67"/>
      <c r="HF915" s="67"/>
      <c r="HG915" s="67"/>
      <c r="HH915" s="67"/>
      <c r="HI915" s="67"/>
      <c r="HJ915" s="67"/>
      <c r="HK915" s="67"/>
      <c r="HL915" s="67"/>
      <c r="HM915" s="67"/>
      <c r="HN915" s="67"/>
      <c r="HO915" s="67"/>
      <c r="HP915" s="67"/>
      <c r="HQ915" s="67"/>
      <c r="HR915" s="67"/>
      <c r="HS915" s="67"/>
      <c r="HT915" s="67"/>
      <c r="HU915" s="67"/>
      <c r="HV915" s="67"/>
      <c r="HW915" s="67"/>
      <c r="HX915" s="67"/>
      <c r="HY915" s="67"/>
      <c r="HZ915" s="67"/>
      <c r="IA915" s="67"/>
      <c r="IB915" s="67"/>
      <c r="IC915" s="67"/>
      <c r="ID915" s="67"/>
      <c r="IE915" s="67"/>
      <c r="IF915" s="67"/>
      <c r="IG915" s="67"/>
      <c r="IH915" s="67"/>
      <c r="II915" s="67"/>
      <c r="IJ915" s="67"/>
      <c r="IK915" s="67"/>
      <c r="IL915" s="67"/>
      <c r="IM915" s="67"/>
      <c r="IN915" s="67"/>
      <c r="IO915" s="67"/>
      <c r="IP915" s="67"/>
      <c r="IQ915" s="67"/>
      <c r="IR915" s="67"/>
      <c r="IS915" s="67"/>
      <c r="IT915" s="67"/>
      <c r="IU915" s="67"/>
      <c r="IV915" s="67"/>
      <c r="IW915" s="67"/>
      <c r="IX915" s="67"/>
      <c r="IY915" s="67"/>
      <c r="IZ915" s="67"/>
      <c r="JA915" s="67"/>
      <c r="JB915" s="67"/>
      <c r="JC915" s="67"/>
      <c r="JD915" s="67"/>
      <c r="JE915" s="67"/>
      <c r="JF915" s="67"/>
      <c r="JG915" s="67"/>
      <c r="JH915" s="67"/>
      <c r="JI915" s="67"/>
      <c r="JJ915" s="67"/>
      <c r="JK915" s="67"/>
      <c r="JL915" s="67"/>
      <c r="JM915" s="67"/>
      <c r="JN915" s="67"/>
      <c r="JO915" s="67"/>
      <c r="JP915" s="67"/>
      <c r="JQ915" s="67"/>
      <c r="JR915" s="67"/>
      <c r="JS915" s="67"/>
      <c r="JT915" s="67"/>
      <c r="JU915" s="67"/>
      <c r="JV915" s="67"/>
      <c r="JW915" s="67"/>
      <c r="JX915" s="67"/>
      <c r="JY915" s="67"/>
      <c r="JZ915" s="67"/>
      <c r="KA915" s="67"/>
      <c r="KB915" s="67"/>
      <c r="KC915" s="67"/>
      <c r="KD915" s="67"/>
      <c r="KE915" s="67"/>
      <c r="KF915" s="67"/>
      <c r="KG915" s="67"/>
      <c r="KH915" s="67"/>
      <c r="KI915" s="67"/>
      <c r="KJ915" s="67"/>
      <c r="KK915" s="67"/>
      <c r="KL915" s="67"/>
      <c r="KM915" s="67"/>
      <c r="KN915" s="67"/>
      <c r="KO915" s="67"/>
      <c r="KP915" s="67"/>
      <c r="KQ915" s="67"/>
      <c r="KR915" s="67"/>
      <c r="KS915" s="67"/>
      <c r="KT915" s="67"/>
      <c r="KU915" s="67"/>
      <c r="KV915" s="67"/>
      <c r="KW915" s="67"/>
      <c r="KX915" s="67"/>
      <c r="KY915" s="67"/>
      <c r="KZ915" s="67"/>
      <c r="LA915" s="67"/>
      <c r="LB915" s="67"/>
      <c r="LC915" s="67"/>
      <c r="LD915" s="67"/>
      <c r="LE915" s="67"/>
      <c r="LF915" s="67"/>
      <c r="LG915" s="67"/>
      <c r="LH915" s="67"/>
      <c r="LI915" s="67"/>
      <c r="LJ915" s="67"/>
      <c r="LK915" s="67"/>
      <c r="LL915" s="67"/>
      <c r="LM915" s="67"/>
      <c r="LN915" s="67"/>
      <c r="LO915" s="67"/>
      <c r="LP915" s="67"/>
      <c r="LQ915" s="67"/>
      <c r="LR915" s="67"/>
      <c r="LS915" s="67"/>
      <c r="LT915" s="67"/>
      <c r="LU915" s="67"/>
      <c r="LV915" s="67"/>
      <c r="LW915" s="67"/>
      <c r="LX915" s="67"/>
      <c r="LY915" s="67"/>
      <c r="LZ915" s="67"/>
      <c r="MA915" s="67"/>
      <c r="MB915" s="67"/>
      <c r="MC915" s="67"/>
      <c r="MD915" s="67"/>
      <c r="ME915" s="67"/>
      <c r="MF915" s="67"/>
      <c r="MG915" s="67"/>
      <c r="MH915" s="67"/>
      <c r="MI915" s="67"/>
      <c r="MJ915" s="67"/>
      <c r="MK915" s="67"/>
      <c r="ML915" s="67"/>
      <c r="MM915" s="67"/>
      <c r="MN915" s="67"/>
      <c r="MO915" s="67"/>
      <c r="MP915" s="67"/>
      <c r="MQ915" s="67"/>
      <c r="MR915" s="67"/>
      <c r="MS915" s="67"/>
      <c r="MT915" s="67"/>
      <c r="MU915" s="67"/>
      <c r="MV915" s="67"/>
      <c r="MW915" s="67"/>
      <c r="MX915" s="67"/>
      <c r="MY915" s="67"/>
      <c r="MZ915" s="67"/>
      <c r="NA915" s="67"/>
      <c r="NB915" s="67"/>
      <c r="NC915" s="67"/>
      <c r="ND915" s="67"/>
      <c r="NE915" s="67"/>
      <c r="NF915" s="67"/>
      <c r="NG915" s="67"/>
      <c r="NH915" s="67"/>
      <c r="NI915" s="67"/>
      <c r="NJ915" s="67"/>
      <c r="NK915" s="67"/>
      <c r="NL915" s="67"/>
      <c r="NM915" s="67"/>
      <c r="NN915" s="67"/>
      <c r="NO915" s="67"/>
      <c r="NP915" s="67"/>
      <c r="NQ915" s="67"/>
      <c r="NR915" s="67"/>
      <c r="NS915" s="67"/>
      <c r="NT915" s="67"/>
      <c r="NU915" s="67"/>
      <c r="NV915" s="67"/>
      <c r="NW915" s="67"/>
      <c r="NX915" s="67"/>
      <c r="NY915" s="67"/>
      <c r="NZ915" s="67"/>
      <c r="OA915" s="67"/>
      <c r="OB915" s="67"/>
      <c r="OC915" s="67"/>
      <c r="OD915" s="67"/>
      <c r="OE915" s="67"/>
      <c r="OF915" s="67"/>
      <c r="OG915" s="67"/>
      <c r="OH915" s="67"/>
      <c r="OI915" s="67"/>
      <c r="OJ915" s="67"/>
      <c r="OK915" s="67"/>
      <c r="OL915" s="67"/>
      <c r="OM915" s="67"/>
      <c r="ON915" s="67"/>
      <c r="OO915" s="67"/>
      <c r="OP915" s="67"/>
      <c r="OQ915" s="67"/>
      <c r="OR915" s="67"/>
      <c r="OS915" s="67"/>
      <c r="OT915" s="67"/>
      <c r="OU915" s="67"/>
      <c r="OV915" s="67"/>
      <c r="OW915" s="67"/>
      <c r="OX915" s="67"/>
      <c r="OY915" s="67"/>
      <c r="OZ915" s="67"/>
      <c r="PA915" s="67"/>
      <c r="PB915" s="67"/>
      <c r="PC915" s="67"/>
      <c r="PD915" s="67"/>
      <c r="PE915" s="67"/>
      <c r="PF915" s="67"/>
      <c r="PG915" s="67"/>
      <c r="PH915" s="67"/>
      <c r="PI915" s="67"/>
      <c r="PJ915" s="67"/>
      <c r="PK915" s="67"/>
      <c r="PL915" s="67"/>
      <c r="PM915" s="67"/>
      <c r="PN915" s="67"/>
      <c r="PO915" s="67"/>
      <c r="PP915" s="67"/>
      <c r="PQ915" s="67"/>
      <c r="PR915" s="67"/>
      <c r="PS915" s="67"/>
      <c r="PT915" s="67"/>
      <c r="PU915" s="67"/>
      <c r="PV915" s="67"/>
      <c r="PW915" s="67"/>
      <c r="PX915" s="67"/>
      <c r="PY915" s="67"/>
      <c r="PZ915" s="67"/>
      <c r="QA915" s="67"/>
      <c r="QB915" s="67"/>
      <c r="QC915" s="67"/>
      <c r="QD915" s="67"/>
      <c r="QE915" s="67"/>
      <c r="QF915" s="67"/>
      <c r="QG915" s="67"/>
      <c r="QH915" s="67"/>
      <c r="QI915" s="67"/>
      <c r="QJ915" s="67"/>
      <c r="QK915" s="67"/>
      <c r="QL915" s="67"/>
      <c r="QM915" s="67"/>
      <c r="QN915" s="67"/>
      <c r="QO915" s="67"/>
      <c r="QP915" s="67"/>
      <c r="QQ915" s="67"/>
      <c r="QR915" s="67"/>
      <c r="QS915" s="67"/>
      <c r="QT915" s="67"/>
      <c r="QU915" s="67"/>
      <c r="QV915" s="67"/>
      <c r="QW915" s="67"/>
      <c r="QX915" s="67"/>
      <c r="QY915" s="67"/>
      <c r="QZ915" s="67"/>
      <c r="RA915" s="67"/>
      <c r="RB915" s="67"/>
      <c r="RC915" s="67"/>
      <c r="RD915" s="67"/>
      <c r="RE915" s="67"/>
      <c r="RF915" s="67"/>
      <c r="RG915" s="67"/>
      <c r="RH915" s="67"/>
      <c r="RI915" s="67"/>
      <c r="RJ915" s="67"/>
      <c r="RK915" s="67"/>
      <c r="RL915" s="67"/>
      <c r="RM915" s="67"/>
      <c r="RN915" s="67"/>
      <c r="RO915" s="67"/>
      <c r="RP915" s="67"/>
      <c r="RQ915" s="67"/>
      <c r="RR915" s="67"/>
      <c r="RS915" s="67"/>
      <c r="RT915" s="67"/>
      <c r="RU915" s="67"/>
      <c r="RV915" s="67"/>
      <c r="RW915" s="67"/>
      <c r="RX915" s="67"/>
      <c r="RY915" s="67"/>
      <c r="RZ915" s="67"/>
      <c r="SA915" s="67"/>
      <c r="SB915" s="67"/>
      <c r="SC915" s="67"/>
      <c r="SD915" s="67"/>
      <c r="SE915" s="67"/>
      <c r="SF915" s="67"/>
      <c r="SG915" s="67"/>
      <c r="SH915" s="67"/>
      <c r="SI915" s="67"/>
      <c r="SJ915" s="67"/>
      <c r="SK915" s="67"/>
      <c r="SL915" s="67"/>
      <c r="SM915" s="67"/>
      <c r="SN915" s="67"/>
      <c r="SO915" s="67"/>
      <c r="SP915" s="67"/>
      <c r="SQ915" s="67"/>
      <c r="SR915" s="67"/>
    </row>
    <row r="916" spans="1:512" ht="16.5" customHeight="1" x14ac:dyDescent="0.2">
      <c r="A916" s="20">
        <v>308</v>
      </c>
      <c r="B916" s="20" t="s">
        <v>62</v>
      </c>
      <c r="C916" s="20" t="s">
        <v>915</v>
      </c>
      <c r="D916" s="20" t="s">
        <v>38</v>
      </c>
      <c r="E916" s="20" t="s">
        <v>1345</v>
      </c>
      <c r="F916" s="22" t="s">
        <v>940</v>
      </c>
      <c r="G916" s="20" t="s">
        <v>42</v>
      </c>
      <c r="H916" s="20" t="s">
        <v>35</v>
      </c>
      <c r="I916" s="20" t="s">
        <v>81</v>
      </c>
      <c r="J916" s="22" t="s">
        <v>915</v>
      </c>
      <c r="K916" s="20"/>
      <c r="L916" s="20"/>
      <c r="M916" s="20"/>
      <c r="N916" s="20"/>
      <c r="O916" s="23"/>
      <c r="P916" s="23">
        <v>2045000</v>
      </c>
      <c r="Q916" s="24">
        <v>1</v>
      </c>
      <c r="R916" s="25">
        <v>45658</v>
      </c>
      <c r="S916" s="20" t="s">
        <v>83</v>
      </c>
      <c r="T916" s="26">
        <f t="shared" si="16"/>
        <v>2045000</v>
      </c>
      <c r="U916" s="27" t="s">
        <v>100</v>
      </c>
      <c r="V916" s="27" t="s">
        <v>100</v>
      </c>
      <c r="W916" s="67"/>
      <c r="X916" s="67"/>
      <c r="Y916" s="67"/>
      <c r="Z916" s="67"/>
      <c r="AA916" s="67"/>
      <c r="AB916" s="67"/>
      <c r="AC916" s="67"/>
      <c r="AD916" s="67"/>
      <c r="AE916" s="67"/>
      <c r="AF916" s="67"/>
      <c r="AG916" s="67"/>
      <c r="AH916" s="67"/>
      <c r="AI916" s="67"/>
      <c r="AJ916" s="67"/>
      <c r="AK916" s="67"/>
      <c r="AL916" s="67"/>
      <c r="AM916" s="67"/>
      <c r="AN916" s="67"/>
      <c r="AO916" s="67"/>
      <c r="AP916" s="67"/>
      <c r="AQ916" s="67"/>
      <c r="AR916" s="67"/>
      <c r="AS916" s="67"/>
      <c r="AT916" s="67"/>
      <c r="AU916" s="67"/>
      <c r="AV916" s="67"/>
      <c r="AW916" s="67"/>
      <c r="AX916" s="67"/>
      <c r="AY916" s="67"/>
      <c r="AZ916" s="67"/>
      <c r="BA916" s="67"/>
      <c r="BB916" s="67"/>
      <c r="BC916" s="67"/>
      <c r="BD916" s="67"/>
      <c r="BE916" s="67"/>
      <c r="BF916" s="67"/>
      <c r="BG916" s="67"/>
      <c r="BH916" s="67"/>
      <c r="BI916" s="67"/>
      <c r="BJ916" s="67"/>
      <c r="BK916" s="67"/>
      <c r="BL916" s="67"/>
      <c r="BM916" s="67"/>
      <c r="BN916" s="67"/>
      <c r="BO916" s="67"/>
      <c r="BP916" s="67"/>
      <c r="BQ916" s="67"/>
      <c r="BR916" s="67"/>
      <c r="BS916" s="67"/>
      <c r="BT916" s="67"/>
      <c r="BU916" s="67"/>
      <c r="BV916" s="67"/>
      <c r="BW916" s="67"/>
      <c r="BX916" s="67"/>
      <c r="BY916" s="67"/>
      <c r="BZ916" s="67"/>
      <c r="CA916" s="67"/>
      <c r="CB916" s="67"/>
      <c r="CC916" s="67"/>
      <c r="CD916" s="67"/>
      <c r="CE916" s="67"/>
      <c r="CF916" s="67"/>
      <c r="CG916" s="67"/>
      <c r="CH916" s="67"/>
      <c r="CI916" s="67"/>
      <c r="CJ916" s="67"/>
      <c r="CK916" s="67"/>
      <c r="CL916" s="67"/>
      <c r="CM916" s="67"/>
      <c r="CN916" s="67"/>
      <c r="CO916" s="67"/>
      <c r="CP916" s="67"/>
      <c r="CQ916" s="67"/>
      <c r="CR916" s="67"/>
      <c r="CS916" s="67"/>
      <c r="CT916" s="67"/>
      <c r="CU916" s="67"/>
      <c r="CV916" s="67"/>
      <c r="CW916" s="67"/>
      <c r="CX916" s="67"/>
      <c r="CY916" s="67"/>
      <c r="CZ916" s="67"/>
      <c r="DA916" s="67"/>
      <c r="DB916" s="67"/>
      <c r="DC916" s="67"/>
      <c r="DD916" s="67"/>
      <c r="DE916" s="67"/>
      <c r="DF916" s="67"/>
      <c r="DG916" s="67"/>
      <c r="DH916" s="67"/>
      <c r="DI916" s="67"/>
      <c r="DJ916" s="67"/>
      <c r="DK916" s="67"/>
      <c r="DL916" s="67"/>
      <c r="DM916" s="67"/>
      <c r="DN916" s="67"/>
      <c r="DO916" s="67"/>
      <c r="DP916" s="67"/>
      <c r="DQ916" s="67"/>
      <c r="DR916" s="67"/>
      <c r="DS916" s="67"/>
      <c r="DT916" s="67"/>
      <c r="DU916" s="67"/>
      <c r="DV916" s="67"/>
      <c r="DW916" s="67"/>
      <c r="DX916" s="67"/>
      <c r="DY916" s="67"/>
      <c r="DZ916" s="67"/>
      <c r="EA916" s="67"/>
      <c r="EB916" s="67"/>
      <c r="EC916" s="67"/>
      <c r="ED916" s="67"/>
      <c r="EE916" s="67"/>
      <c r="EF916" s="67"/>
      <c r="EG916" s="67"/>
      <c r="EH916" s="67"/>
      <c r="EI916" s="67"/>
      <c r="EJ916" s="67"/>
      <c r="EK916" s="67"/>
      <c r="EL916" s="67"/>
      <c r="EM916" s="67"/>
      <c r="EN916" s="67"/>
      <c r="EO916" s="67"/>
      <c r="EP916" s="67"/>
      <c r="EQ916" s="67"/>
      <c r="ER916" s="67"/>
      <c r="ES916" s="67"/>
      <c r="ET916" s="67"/>
      <c r="EU916" s="67"/>
      <c r="EV916" s="67"/>
      <c r="EW916" s="67"/>
      <c r="EX916" s="67"/>
      <c r="EY916" s="67"/>
      <c r="EZ916" s="67"/>
      <c r="FA916" s="67"/>
      <c r="FB916" s="67"/>
      <c r="FC916" s="67"/>
      <c r="FD916" s="67"/>
      <c r="FE916" s="67"/>
      <c r="FF916" s="67"/>
      <c r="FG916" s="67"/>
      <c r="FH916" s="67"/>
      <c r="FI916" s="67"/>
      <c r="FJ916" s="67"/>
      <c r="FK916" s="67"/>
      <c r="FL916" s="67"/>
      <c r="FM916" s="67"/>
      <c r="FN916" s="67"/>
      <c r="FO916" s="67"/>
      <c r="FP916" s="67"/>
      <c r="FQ916" s="67"/>
      <c r="FR916" s="67"/>
      <c r="FS916" s="67"/>
      <c r="FT916" s="67"/>
      <c r="FU916" s="67"/>
      <c r="FV916" s="67"/>
      <c r="FW916" s="67"/>
      <c r="FX916" s="67"/>
      <c r="FY916" s="67"/>
      <c r="FZ916" s="67"/>
      <c r="GA916" s="67"/>
      <c r="GB916" s="67"/>
      <c r="GC916" s="67"/>
      <c r="GD916" s="67"/>
      <c r="GE916" s="67"/>
      <c r="GF916" s="67"/>
      <c r="GG916" s="67"/>
      <c r="GH916" s="67"/>
      <c r="GI916" s="67"/>
      <c r="GJ916" s="67"/>
      <c r="GK916" s="67"/>
      <c r="GL916" s="67"/>
      <c r="GM916" s="67"/>
      <c r="GN916" s="67"/>
      <c r="GO916" s="67"/>
      <c r="GP916" s="67"/>
      <c r="GQ916" s="67"/>
      <c r="GR916" s="67"/>
      <c r="GS916" s="67"/>
      <c r="GT916" s="67"/>
      <c r="GU916" s="67"/>
      <c r="GV916" s="67"/>
      <c r="GW916" s="67"/>
      <c r="GX916" s="67"/>
      <c r="GY916" s="67"/>
      <c r="GZ916" s="67"/>
      <c r="HA916" s="67"/>
      <c r="HB916" s="67"/>
      <c r="HC916" s="67"/>
      <c r="HD916" s="67"/>
      <c r="HE916" s="67"/>
      <c r="HF916" s="67"/>
      <c r="HG916" s="67"/>
      <c r="HH916" s="67"/>
      <c r="HI916" s="67"/>
      <c r="HJ916" s="67"/>
      <c r="HK916" s="67"/>
      <c r="HL916" s="67"/>
      <c r="HM916" s="67"/>
      <c r="HN916" s="67"/>
      <c r="HO916" s="67"/>
      <c r="HP916" s="67"/>
      <c r="HQ916" s="67"/>
      <c r="HR916" s="67"/>
      <c r="HS916" s="67"/>
      <c r="HT916" s="67"/>
      <c r="HU916" s="67"/>
      <c r="HV916" s="67"/>
      <c r="HW916" s="67"/>
      <c r="HX916" s="67"/>
      <c r="HY916" s="67"/>
      <c r="HZ916" s="67"/>
      <c r="IA916" s="67"/>
      <c r="IB916" s="67"/>
      <c r="IC916" s="67"/>
      <c r="ID916" s="67"/>
      <c r="IE916" s="67"/>
      <c r="IF916" s="67"/>
      <c r="IG916" s="67"/>
      <c r="IH916" s="67"/>
      <c r="II916" s="67"/>
      <c r="IJ916" s="67"/>
      <c r="IK916" s="67"/>
      <c r="IL916" s="67"/>
      <c r="IM916" s="67"/>
      <c r="IN916" s="67"/>
      <c r="IO916" s="67"/>
      <c r="IP916" s="67"/>
      <c r="IQ916" s="67"/>
      <c r="IR916" s="67"/>
      <c r="IS916" s="67"/>
      <c r="IT916" s="67"/>
      <c r="IU916" s="67"/>
      <c r="IV916" s="67"/>
      <c r="IW916" s="67"/>
      <c r="IX916" s="67"/>
      <c r="IY916" s="67"/>
      <c r="IZ916" s="67"/>
      <c r="JA916" s="67"/>
      <c r="JB916" s="67"/>
      <c r="JC916" s="67"/>
      <c r="JD916" s="67"/>
      <c r="JE916" s="67"/>
      <c r="JF916" s="67"/>
      <c r="JG916" s="67"/>
      <c r="JH916" s="67"/>
      <c r="JI916" s="67"/>
      <c r="JJ916" s="67"/>
      <c r="JK916" s="67"/>
      <c r="JL916" s="67"/>
      <c r="JM916" s="67"/>
      <c r="JN916" s="67"/>
      <c r="JO916" s="67"/>
      <c r="JP916" s="67"/>
      <c r="JQ916" s="67"/>
      <c r="JR916" s="67"/>
      <c r="JS916" s="67"/>
      <c r="JT916" s="67"/>
      <c r="JU916" s="67"/>
      <c r="JV916" s="67"/>
      <c r="JW916" s="67"/>
      <c r="JX916" s="67"/>
      <c r="JY916" s="67"/>
      <c r="JZ916" s="67"/>
      <c r="KA916" s="67"/>
      <c r="KB916" s="67"/>
      <c r="KC916" s="67"/>
      <c r="KD916" s="67"/>
      <c r="KE916" s="67"/>
      <c r="KF916" s="67"/>
      <c r="KG916" s="67"/>
      <c r="KH916" s="67"/>
      <c r="KI916" s="67"/>
      <c r="KJ916" s="67"/>
      <c r="KK916" s="67"/>
      <c r="KL916" s="67"/>
      <c r="KM916" s="67"/>
      <c r="KN916" s="67"/>
      <c r="KO916" s="67"/>
      <c r="KP916" s="67"/>
      <c r="KQ916" s="67"/>
      <c r="KR916" s="67"/>
      <c r="KS916" s="67"/>
      <c r="KT916" s="67"/>
      <c r="KU916" s="67"/>
      <c r="KV916" s="67"/>
      <c r="KW916" s="67"/>
      <c r="KX916" s="67"/>
      <c r="KY916" s="67"/>
      <c r="KZ916" s="67"/>
      <c r="LA916" s="67"/>
      <c r="LB916" s="67"/>
      <c r="LC916" s="67"/>
      <c r="LD916" s="67"/>
      <c r="LE916" s="67"/>
      <c r="LF916" s="67"/>
      <c r="LG916" s="67"/>
      <c r="LH916" s="67"/>
      <c r="LI916" s="67"/>
      <c r="LJ916" s="67"/>
      <c r="LK916" s="67"/>
      <c r="LL916" s="67"/>
      <c r="LM916" s="67"/>
      <c r="LN916" s="67"/>
      <c r="LO916" s="67"/>
      <c r="LP916" s="67"/>
      <c r="LQ916" s="67"/>
      <c r="LR916" s="67"/>
      <c r="LS916" s="67"/>
      <c r="LT916" s="67"/>
      <c r="LU916" s="67"/>
      <c r="LV916" s="67"/>
      <c r="LW916" s="67"/>
      <c r="LX916" s="67"/>
      <c r="LY916" s="67"/>
      <c r="LZ916" s="67"/>
      <c r="MA916" s="67"/>
      <c r="MB916" s="67"/>
      <c r="MC916" s="67"/>
      <c r="MD916" s="67"/>
      <c r="ME916" s="67"/>
      <c r="MF916" s="67"/>
      <c r="MG916" s="67"/>
      <c r="MH916" s="67"/>
      <c r="MI916" s="67"/>
      <c r="MJ916" s="67"/>
      <c r="MK916" s="67"/>
      <c r="ML916" s="67"/>
      <c r="MM916" s="67"/>
      <c r="MN916" s="67"/>
      <c r="MO916" s="67"/>
      <c r="MP916" s="67"/>
      <c r="MQ916" s="67"/>
      <c r="MR916" s="67"/>
      <c r="MS916" s="67"/>
      <c r="MT916" s="67"/>
      <c r="MU916" s="67"/>
      <c r="MV916" s="67"/>
      <c r="MW916" s="67"/>
      <c r="MX916" s="67"/>
      <c r="MY916" s="67"/>
      <c r="MZ916" s="67"/>
      <c r="NA916" s="67"/>
      <c r="NB916" s="67"/>
      <c r="NC916" s="67"/>
      <c r="ND916" s="67"/>
      <c r="NE916" s="67"/>
      <c r="NF916" s="67"/>
      <c r="NG916" s="67"/>
      <c r="NH916" s="67"/>
      <c r="NI916" s="67"/>
      <c r="NJ916" s="67"/>
      <c r="NK916" s="67"/>
      <c r="NL916" s="67"/>
      <c r="NM916" s="67"/>
      <c r="NN916" s="67"/>
      <c r="NO916" s="67"/>
      <c r="NP916" s="67"/>
      <c r="NQ916" s="67"/>
      <c r="NR916" s="67"/>
      <c r="NS916" s="67"/>
      <c r="NT916" s="67"/>
      <c r="NU916" s="67"/>
      <c r="NV916" s="67"/>
      <c r="NW916" s="67"/>
      <c r="NX916" s="67"/>
      <c r="NY916" s="67"/>
      <c r="NZ916" s="67"/>
      <c r="OA916" s="67"/>
      <c r="OB916" s="67"/>
      <c r="OC916" s="67"/>
      <c r="OD916" s="67"/>
      <c r="OE916" s="67"/>
      <c r="OF916" s="67"/>
      <c r="OG916" s="67"/>
      <c r="OH916" s="67"/>
      <c r="OI916" s="67"/>
      <c r="OJ916" s="67"/>
      <c r="OK916" s="67"/>
      <c r="OL916" s="67"/>
      <c r="OM916" s="67"/>
      <c r="ON916" s="67"/>
      <c r="OO916" s="67"/>
      <c r="OP916" s="67"/>
      <c r="OQ916" s="67"/>
      <c r="OR916" s="67"/>
      <c r="OS916" s="67"/>
      <c r="OT916" s="67"/>
      <c r="OU916" s="67"/>
      <c r="OV916" s="67"/>
      <c r="OW916" s="67"/>
      <c r="OX916" s="67"/>
      <c r="OY916" s="67"/>
      <c r="OZ916" s="67"/>
      <c r="PA916" s="67"/>
      <c r="PB916" s="67"/>
      <c r="PC916" s="67"/>
      <c r="PD916" s="67"/>
      <c r="PE916" s="67"/>
      <c r="PF916" s="67"/>
      <c r="PG916" s="67"/>
      <c r="PH916" s="67"/>
      <c r="PI916" s="67"/>
      <c r="PJ916" s="67"/>
      <c r="PK916" s="67"/>
      <c r="PL916" s="67"/>
      <c r="PM916" s="67"/>
      <c r="PN916" s="67"/>
      <c r="PO916" s="67"/>
      <c r="PP916" s="67"/>
      <c r="PQ916" s="67"/>
      <c r="PR916" s="67"/>
      <c r="PS916" s="67"/>
      <c r="PT916" s="67"/>
      <c r="PU916" s="67"/>
      <c r="PV916" s="67"/>
      <c r="PW916" s="67"/>
      <c r="PX916" s="67"/>
      <c r="PY916" s="67"/>
      <c r="PZ916" s="67"/>
      <c r="QA916" s="67"/>
      <c r="QB916" s="67"/>
      <c r="QC916" s="67"/>
      <c r="QD916" s="67"/>
      <c r="QE916" s="67"/>
      <c r="QF916" s="67"/>
      <c r="QG916" s="67"/>
      <c r="QH916" s="67"/>
      <c r="QI916" s="67"/>
      <c r="QJ916" s="67"/>
      <c r="QK916" s="67"/>
      <c r="QL916" s="67"/>
      <c r="QM916" s="67"/>
      <c r="QN916" s="67"/>
      <c r="QO916" s="67"/>
      <c r="QP916" s="67"/>
      <c r="QQ916" s="67"/>
      <c r="QR916" s="67"/>
      <c r="QS916" s="67"/>
      <c r="QT916" s="67"/>
      <c r="QU916" s="67"/>
      <c r="QV916" s="67"/>
      <c r="QW916" s="67"/>
      <c r="QX916" s="67"/>
      <c r="QY916" s="67"/>
      <c r="QZ916" s="67"/>
      <c r="RA916" s="67"/>
      <c r="RB916" s="67"/>
      <c r="RC916" s="67"/>
      <c r="RD916" s="67"/>
      <c r="RE916" s="67"/>
      <c r="RF916" s="67"/>
      <c r="RG916" s="67"/>
      <c r="RH916" s="67"/>
      <c r="RI916" s="67"/>
      <c r="RJ916" s="67"/>
      <c r="RK916" s="67"/>
      <c r="RL916" s="67"/>
      <c r="RM916" s="67"/>
      <c r="RN916" s="67"/>
      <c r="RO916" s="67"/>
      <c r="RP916" s="67"/>
      <c r="RQ916" s="67"/>
      <c r="RR916" s="67"/>
      <c r="RS916" s="67"/>
      <c r="RT916" s="67"/>
      <c r="RU916" s="67"/>
      <c r="RV916" s="67"/>
      <c r="RW916" s="67"/>
      <c r="RX916" s="67"/>
      <c r="RY916" s="67"/>
      <c r="RZ916" s="67"/>
      <c r="SA916" s="67"/>
      <c r="SB916" s="67"/>
      <c r="SC916" s="67"/>
      <c r="SD916" s="67"/>
      <c r="SE916" s="67"/>
      <c r="SF916" s="67"/>
      <c r="SG916" s="67"/>
      <c r="SH916" s="67"/>
      <c r="SI916" s="67"/>
      <c r="SJ916" s="67"/>
      <c r="SK916" s="67"/>
      <c r="SL916" s="67"/>
      <c r="SM916" s="67"/>
      <c r="SN916" s="67"/>
      <c r="SO916" s="67"/>
      <c r="SP916" s="67"/>
      <c r="SQ916" s="67"/>
      <c r="SR916" s="67"/>
    </row>
    <row r="917" spans="1:512" ht="16.5" customHeight="1" x14ac:dyDescent="0.2">
      <c r="A917" s="20">
        <v>309</v>
      </c>
      <c r="B917" s="20" t="s">
        <v>62</v>
      </c>
      <c r="C917" s="20" t="s">
        <v>915</v>
      </c>
      <c r="D917" s="20" t="s">
        <v>38</v>
      </c>
      <c r="E917" s="20" t="s">
        <v>1345</v>
      </c>
      <c r="F917" s="22" t="s">
        <v>940</v>
      </c>
      <c r="G917" s="20" t="s">
        <v>42</v>
      </c>
      <c r="H917" s="20" t="s">
        <v>35</v>
      </c>
      <c r="I917" s="20" t="s">
        <v>81</v>
      </c>
      <c r="J917" s="22" t="s">
        <v>915</v>
      </c>
      <c r="K917" s="20"/>
      <c r="L917" s="20"/>
      <c r="M917" s="20"/>
      <c r="N917" s="20"/>
      <c r="O917" s="23"/>
      <c r="P917" s="23">
        <v>2045000</v>
      </c>
      <c r="Q917" s="24">
        <v>1</v>
      </c>
      <c r="R917" s="25">
        <v>45689</v>
      </c>
      <c r="S917" s="20" t="s">
        <v>83</v>
      </c>
      <c r="T917" s="26">
        <f t="shared" si="16"/>
        <v>2045000</v>
      </c>
      <c r="U917" s="27" t="s">
        <v>100</v>
      </c>
      <c r="V917" s="27" t="s">
        <v>100</v>
      </c>
      <c r="W917" s="67"/>
      <c r="X917" s="67"/>
      <c r="Y917" s="67"/>
      <c r="Z917" s="67"/>
      <c r="AA917" s="67"/>
      <c r="AB917" s="67"/>
      <c r="AC917" s="67"/>
      <c r="AD917" s="67"/>
      <c r="AE917" s="67"/>
      <c r="AF917" s="67"/>
      <c r="AG917" s="67"/>
      <c r="AH917" s="67"/>
      <c r="AI917" s="67"/>
      <c r="AJ917" s="67"/>
      <c r="AK917" s="67"/>
      <c r="AL917" s="67"/>
      <c r="AM917" s="67"/>
      <c r="AN917" s="67"/>
      <c r="AO917" s="67"/>
      <c r="AP917" s="67"/>
      <c r="AQ917" s="67"/>
      <c r="AR917" s="67"/>
      <c r="AS917" s="67"/>
      <c r="AT917" s="67"/>
      <c r="AU917" s="67"/>
      <c r="AV917" s="67"/>
      <c r="AW917" s="67"/>
      <c r="AX917" s="67"/>
      <c r="AY917" s="67"/>
      <c r="AZ917" s="67"/>
      <c r="BA917" s="67"/>
      <c r="BB917" s="67"/>
      <c r="BC917" s="67"/>
      <c r="BD917" s="67"/>
      <c r="BE917" s="67"/>
      <c r="BF917" s="67"/>
      <c r="BG917" s="67"/>
      <c r="BH917" s="67"/>
      <c r="BI917" s="67"/>
      <c r="BJ917" s="67"/>
      <c r="BK917" s="67"/>
      <c r="BL917" s="67"/>
      <c r="BM917" s="67"/>
      <c r="BN917" s="67"/>
      <c r="BO917" s="67"/>
      <c r="BP917" s="67"/>
      <c r="BQ917" s="67"/>
      <c r="BR917" s="67"/>
      <c r="BS917" s="67"/>
      <c r="BT917" s="67"/>
      <c r="BU917" s="67"/>
      <c r="BV917" s="67"/>
      <c r="BW917" s="67"/>
      <c r="BX917" s="67"/>
      <c r="BY917" s="67"/>
      <c r="BZ917" s="67"/>
      <c r="CA917" s="67"/>
      <c r="CB917" s="67"/>
      <c r="CC917" s="67"/>
      <c r="CD917" s="67"/>
      <c r="CE917" s="67"/>
      <c r="CF917" s="67"/>
      <c r="CG917" s="67"/>
      <c r="CH917" s="67"/>
      <c r="CI917" s="67"/>
      <c r="CJ917" s="67"/>
      <c r="CK917" s="67"/>
      <c r="CL917" s="67"/>
      <c r="CM917" s="67"/>
      <c r="CN917" s="67"/>
      <c r="CO917" s="67"/>
      <c r="CP917" s="67"/>
      <c r="CQ917" s="67"/>
      <c r="CR917" s="67"/>
      <c r="CS917" s="67"/>
      <c r="CT917" s="67"/>
      <c r="CU917" s="67"/>
      <c r="CV917" s="67"/>
      <c r="CW917" s="67"/>
      <c r="CX917" s="67"/>
      <c r="CY917" s="67"/>
      <c r="CZ917" s="67"/>
      <c r="DA917" s="67"/>
      <c r="DB917" s="67"/>
      <c r="DC917" s="67"/>
      <c r="DD917" s="67"/>
      <c r="DE917" s="67"/>
      <c r="DF917" s="67"/>
      <c r="DG917" s="67"/>
      <c r="DH917" s="67"/>
      <c r="DI917" s="67"/>
      <c r="DJ917" s="67"/>
      <c r="DK917" s="67"/>
      <c r="DL917" s="67"/>
      <c r="DM917" s="67"/>
      <c r="DN917" s="67"/>
      <c r="DO917" s="67"/>
      <c r="DP917" s="67"/>
      <c r="DQ917" s="67"/>
      <c r="DR917" s="67"/>
      <c r="DS917" s="67"/>
      <c r="DT917" s="67"/>
      <c r="DU917" s="67"/>
      <c r="DV917" s="67"/>
      <c r="DW917" s="67"/>
      <c r="DX917" s="67"/>
      <c r="DY917" s="67"/>
      <c r="DZ917" s="67"/>
      <c r="EA917" s="67"/>
      <c r="EB917" s="67"/>
      <c r="EC917" s="67"/>
      <c r="ED917" s="67"/>
      <c r="EE917" s="67"/>
      <c r="EF917" s="67"/>
      <c r="EG917" s="67"/>
      <c r="EH917" s="67"/>
      <c r="EI917" s="67"/>
      <c r="EJ917" s="67"/>
      <c r="EK917" s="67"/>
      <c r="EL917" s="67"/>
      <c r="EM917" s="67"/>
      <c r="EN917" s="67"/>
      <c r="EO917" s="67"/>
      <c r="EP917" s="67"/>
      <c r="EQ917" s="67"/>
      <c r="ER917" s="67"/>
      <c r="ES917" s="67"/>
      <c r="ET917" s="67"/>
      <c r="EU917" s="67"/>
      <c r="EV917" s="67"/>
      <c r="EW917" s="67"/>
      <c r="EX917" s="67"/>
      <c r="EY917" s="67"/>
      <c r="EZ917" s="67"/>
      <c r="FA917" s="67"/>
      <c r="FB917" s="67"/>
      <c r="FC917" s="67"/>
      <c r="FD917" s="67"/>
      <c r="FE917" s="67"/>
      <c r="FF917" s="67"/>
      <c r="FG917" s="67"/>
      <c r="FH917" s="67"/>
      <c r="FI917" s="67"/>
      <c r="FJ917" s="67"/>
      <c r="FK917" s="67"/>
      <c r="FL917" s="67"/>
      <c r="FM917" s="67"/>
      <c r="FN917" s="67"/>
      <c r="FO917" s="67"/>
      <c r="FP917" s="67"/>
      <c r="FQ917" s="67"/>
      <c r="FR917" s="67"/>
      <c r="FS917" s="67"/>
      <c r="FT917" s="67"/>
      <c r="FU917" s="67"/>
      <c r="FV917" s="67"/>
      <c r="FW917" s="67"/>
      <c r="FX917" s="67"/>
      <c r="FY917" s="67"/>
      <c r="FZ917" s="67"/>
      <c r="GA917" s="67"/>
      <c r="GB917" s="67"/>
      <c r="GC917" s="67"/>
      <c r="GD917" s="67"/>
      <c r="GE917" s="67"/>
      <c r="GF917" s="67"/>
      <c r="GG917" s="67"/>
      <c r="GH917" s="67"/>
      <c r="GI917" s="67"/>
      <c r="GJ917" s="67"/>
      <c r="GK917" s="67"/>
      <c r="GL917" s="67"/>
      <c r="GM917" s="67"/>
      <c r="GN917" s="67"/>
      <c r="GO917" s="67"/>
      <c r="GP917" s="67"/>
      <c r="GQ917" s="67"/>
      <c r="GR917" s="67"/>
      <c r="GS917" s="67"/>
      <c r="GT917" s="67"/>
      <c r="GU917" s="67"/>
      <c r="GV917" s="67"/>
      <c r="GW917" s="67"/>
      <c r="GX917" s="67"/>
      <c r="GY917" s="67"/>
      <c r="GZ917" s="67"/>
      <c r="HA917" s="67"/>
      <c r="HB917" s="67"/>
      <c r="HC917" s="67"/>
      <c r="HD917" s="67"/>
      <c r="HE917" s="67"/>
      <c r="HF917" s="67"/>
      <c r="HG917" s="67"/>
      <c r="HH917" s="67"/>
      <c r="HI917" s="67"/>
      <c r="HJ917" s="67"/>
      <c r="HK917" s="67"/>
      <c r="HL917" s="67"/>
      <c r="HM917" s="67"/>
      <c r="HN917" s="67"/>
      <c r="HO917" s="67"/>
      <c r="HP917" s="67"/>
      <c r="HQ917" s="67"/>
      <c r="HR917" s="67"/>
      <c r="HS917" s="67"/>
      <c r="HT917" s="67"/>
      <c r="HU917" s="67"/>
      <c r="HV917" s="67"/>
      <c r="HW917" s="67"/>
      <c r="HX917" s="67"/>
      <c r="HY917" s="67"/>
      <c r="HZ917" s="67"/>
      <c r="IA917" s="67"/>
      <c r="IB917" s="67"/>
      <c r="IC917" s="67"/>
      <c r="ID917" s="67"/>
      <c r="IE917" s="67"/>
      <c r="IF917" s="67"/>
      <c r="IG917" s="67"/>
      <c r="IH917" s="67"/>
      <c r="II917" s="67"/>
      <c r="IJ917" s="67"/>
      <c r="IK917" s="67"/>
      <c r="IL917" s="67"/>
      <c r="IM917" s="67"/>
      <c r="IN917" s="67"/>
      <c r="IO917" s="67"/>
      <c r="IP917" s="67"/>
      <c r="IQ917" s="67"/>
      <c r="IR917" s="67"/>
      <c r="IS917" s="67"/>
      <c r="IT917" s="67"/>
      <c r="IU917" s="67"/>
      <c r="IV917" s="67"/>
      <c r="IW917" s="67"/>
      <c r="IX917" s="67"/>
      <c r="IY917" s="67"/>
      <c r="IZ917" s="67"/>
      <c r="JA917" s="67"/>
      <c r="JB917" s="67"/>
      <c r="JC917" s="67"/>
      <c r="JD917" s="67"/>
      <c r="JE917" s="67"/>
      <c r="JF917" s="67"/>
      <c r="JG917" s="67"/>
      <c r="JH917" s="67"/>
      <c r="JI917" s="67"/>
      <c r="JJ917" s="67"/>
      <c r="JK917" s="67"/>
      <c r="JL917" s="67"/>
      <c r="JM917" s="67"/>
      <c r="JN917" s="67"/>
      <c r="JO917" s="67"/>
      <c r="JP917" s="67"/>
      <c r="JQ917" s="67"/>
      <c r="JR917" s="67"/>
      <c r="JS917" s="67"/>
      <c r="JT917" s="67"/>
      <c r="JU917" s="67"/>
      <c r="JV917" s="67"/>
      <c r="JW917" s="67"/>
      <c r="JX917" s="67"/>
      <c r="JY917" s="67"/>
      <c r="JZ917" s="67"/>
      <c r="KA917" s="67"/>
      <c r="KB917" s="67"/>
      <c r="KC917" s="67"/>
      <c r="KD917" s="67"/>
      <c r="KE917" s="67"/>
      <c r="KF917" s="67"/>
      <c r="KG917" s="67"/>
      <c r="KH917" s="67"/>
      <c r="KI917" s="67"/>
      <c r="KJ917" s="67"/>
      <c r="KK917" s="67"/>
      <c r="KL917" s="67"/>
      <c r="KM917" s="67"/>
      <c r="KN917" s="67"/>
      <c r="KO917" s="67"/>
      <c r="KP917" s="67"/>
      <c r="KQ917" s="67"/>
      <c r="KR917" s="67"/>
      <c r="KS917" s="67"/>
      <c r="KT917" s="67"/>
      <c r="KU917" s="67"/>
      <c r="KV917" s="67"/>
      <c r="KW917" s="67"/>
      <c r="KX917" s="67"/>
      <c r="KY917" s="67"/>
      <c r="KZ917" s="67"/>
      <c r="LA917" s="67"/>
      <c r="LB917" s="67"/>
      <c r="LC917" s="67"/>
      <c r="LD917" s="67"/>
      <c r="LE917" s="67"/>
      <c r="LF917" s="67"/>
      <c r="LG917" s="67"/>
      <c r="LH917" s="67"/>
      <c r="LI917" s="67"/>
      <c r="LJ917" s="67"/>
      <c r="LK917" s="67"/>
      <c r="LL917" s="67"/>
      <c r="LM917" s="67"/>
      <c r="LN917" s="67"/>
      <c r="LO917" s="67"/>
      <c r="LP917" s="67"/>
      <c r="LQ917" s="67"/>
      <c r="LR917" s="67"/>
      <c r="LS917" s="67"/>
      <c r="LT917" s="67"/>
      <c r="LU917" s="67"/>
      <c r="LV917" s="67"/>
      <c r="LW917" s="67"/>
      <c r="LX917" s="67"/>
      <c r="LY917" s="67"/>
      <c r="LZ917" s="67"/>
      <c r="MA917" s="67"/>
      <c r="MB917" s="67"/>
      <c r="MC917" s="67"/>
      <c r="MD917" s="67"/>
      <c r="ME917" s="67"/>
      <c r="MF917" s="67"/>
      <c r="MG917" s="67"/>
      <c r="MH917" s="67"/>
      <c r="MI917" s="67"/>
      <c r="MJ917" s="67"/>
      <c r="MK917" s="67"/>
      <c r="ML917" s="67"/>
      <c r="MM917" s="67"/>
      <c r="MN917" s="67"/>
      <c r="MO917" s="67"/>
      <c r="MP917" s="67"/>
      <c r="MQ917" s="67"/>
      <c r="MR917" s="67"/>
      <c r="MS917" s="67"/>
      <c r="MT917" s="67"/>
      <c r="MU917" s="67"/>
      <c r="MV917" s="67"/>
      <c r="MW917" s="67"/>
      <c r="MX917" s="67"/>
      <c r="MY917" s="67"/>
      <c r="MZ917" s="67"/>
      <c r="NA917" s="67"/>
      <c r="NB917" s="67"/>
      <c r="NC917" s="67"/>
      <c r="ND917" s="67"/>
      <c r="NE917" s="67"/>
      <c r="NF917" s="67"/>
      <c r="NG917" s="67"/>
      <c r="NH917" s="67"/>
      <c r="NI917" s="67"/>
      <c r="NJ917" s="67"/>
      <c r="NK917" s="67"/>
      <c r="NL917" s="67"/>
      <c r="NM917" s="67"/>
      <c r="NN917" s="67"/>
      <c r="NO917" s="67"/>
      <c r="NP917" s="67"/>
      <c r="NQ917" s="67"/>
      <c r="NR917" s="67"/>
      <c r="NS917" s="67"/>
      <c r="NT917" s="67"/>
      <c r="NU917" s="67"/>
      <c r="NV917" s="67"/>
      <c r="NW917" s="67"/>
      <c r="NX917" s="67"/>
      <c r="NY917" s="67"/>
      <c r="NZ917" s="67"/>
      <c r="OA917" s="67"/>
      <c r="OB917" s="67"/>
      <c r="OC917" s="67"/>
      <c r="OD917" s="67"/>
      <c r="OE917" s="67"/>
      <c r="OF917" s="67"/>
      <c r="OG917" s="67"/>
      <c r="OH917" s="67"/>
      <c r="OI917" s="67"/>
      <c r="OJ917" s="67"/>
      <c r="OK917" s="67"/>
      <c r="OL917" s="67"/>
      <c r="OM917" s="67"/>
      <c r="ON917" s="67"/>
      <c r="OO917" s="67"/>
      <c r="OP917" s="67"/>
      <c r="OQ917" s="67"/>
      <c r="OR917" s="67"/>
      <c r="OS917" s="67"/>
      <c r="OT917" s="67"/>
      <c r="OU917" s="67"/>
      <c r="OV917" s="67"/>
      <c r="OW917" s="67"/>
      <c r="OX917" s="67"/>
      <c r="OY917" s="67"/>
      <c r="OZ917" s="67"/>
      <c r="PA917" s="67"/>
      <c r="PB917" s="67"/>
      <c r="PC917" s="67"/>
      <c r="PD917" s="67"/>
      <c r="PE917" s="67"/>
      <c r="PF917" s="67"/>
      <c r="PG917" s="67"/>
      <c r="PH917" s="67"/>
      <c r="PI917" s="67"/>
      <c r="PJ917" s="67"/>
      <c r="PK917" s="67"/>
      <c r="PL917" s="67"/>
      <c r="PM917" s="67"/>
      <c r="PN917" s="67"/>
      <c r="PO917" s="67"/>
      <c r="PP917" s="67"/>
      <c r="PQ917" s="67"/>
      <c r="PR917" s="67"/>
      <c r="PS917" s="67"/>
      <c r="PT917" s="67"/>
      <c r="PU917" s="67"/>
      <c r="PV917" s="67"/>
      <c r="PW917" s="67"/>
      <c r="PX917" s="67"/>
      <c r="PY917" s="67"/>
      <c r="PZ917" s="67"/>
      <c r="QA917" s="67"/>
      <c r="QB917" s="67"/>
      <c r="QC917" s="67"/>
      <c r="QD917" s="67"/>
      <c r="QE917" s="67"/>
      <c r="QF917" s="67"/>
      <c r="QG917" s="67"/>
      <c r="QH917" s="67"/>
      <c r="QI917" s="67"/>
      <c r="QJ917" s="67"/>
      <c r="QK917" s="67"/>
      <c r="QL917" s="67"/>
      <c r="QM917" s="67"/>
      <c r="QN917" s="67"/>
      <c r="QO917" s="67"/>
      <c r="QP917" s="67"/>
      <c r="QQ917" s="67"/>
      <c r="QR917" s="67"/>
      <c r="QS917" s="67"/>
      <c r="QT917" s="67"/>
      <c r="QU917" s="67"/>
      <c r="QV917" s="67"/>
      <c r="QW917" s="67"/>
      <c r="QX917" s="67"/>
      <c r="QY917" s="67"/>
      <c r="QZ917" s="67"/>
      <c r="RA917" s="67"/>
      <c r="RB917" s="67"/>
      <c r="RC917" s="67"/>
      <c r="RD917" s="67"/>
      <c r="RE917" s="67"/>
      <c r="RF917" s="67"/>
      <c r="RG917" s="67"/>
      <c r="RH917" s="67"/>
      <c r="RI917" s="67"/>
      <c r="RJ917" s="67"/>
      <c r="RK917" s="67"/>
      <c r="RL917" s="67"/>
      <c r="RM917" s="67"/>
      <c r="RN917" s="67"/>
      <c r="RO917" s="67"/>
      <c r="RP917" s="67"/>
      <c r="RQ917" s="67"/>
      <c r="RR917" s="67"/>
      <c r="RS917" s="67"/>
      <c r="RT917" s="67"/>
      <c r="RU917" s="67"/>
      <c r="RV917" s="67"/>
      <c r="RW917" s="67"/>
      <c r="RX917" s="67"/>
      <c r="RY917" s="67"/>
      <c r="RZ917" s="67"/>
      <c r="SA917" s="67"/>
      <c r="SB917" s="67"/>
      <c r="SC917" s="67"/>
      <c r="SD917" s="67"/>
      <c r="SE917" s="67"/>
      <c r="SF917" s="67"/>
      <c r="SG917" s="67"/>
      <c r="SH917" s="67"/>
      <c r="SI917" s="67"/>
      <c r="SJ917" s="67"/>
      <c r="SK917" s="67"/>
      <c r="SL917" s="67"/>
      <c r="SM917" s="67"/>
      <c r="SN917" s="67"/>
      <c r="SO917" s="67"/>
      <c r="SP917" s="67"/>
      <c r="SQ917" s="67"/>
      <c r="SR917" s="67"/>
    </row>
    <row r="918" spans="1:512" ht="16.5" customHeight="1" x14ac:dyDescent="0.2">
      <c r="A918" s="20">
        <v>310</v>
      </c>
      <c r="B918" s="20" t="s">
        <v>62</v>
      </c>
      <c r="C918" s="20" t="s">
        <v>915</v>
      </c>
      <c r="D918" s="20" t="s">
        <v>38</v>
      </c>
      <c r="E918" s="20" t="s">
        <v>1345</v>
      </c>
      <c r="F918" s="22" t="s">
        <v>940</v>
      </c>
      <c r="G918" s="20" t="s">
        <v>42</v>
      </c>
      <c r="H918" s="20" t="s">
        <v>35</v>
      </c>
      <c r="I918" s="20" t="s">
        <v>81</v>
      </c>
      <c r="J918" s="22" t="s">
        <v>915</v>
      </c>
      <c r="K918" s="20"/>
      <c r="L918" s="20"/>
      <c r="M918" s="20"/>
      <c r="N918" s="20"/>
      <c r="O918" s="23"/>
      <c r="P918" s="23">
        <v>2045000</v>
      </c>
      <c r="Q918" s="24">
        <v>1</v>
      </c>
      <c r="R918" s="25">
        <v>45717</v>
      </c>
      <c r="S918" s="20" t="s">
        <v>83</v>
      </c>
      <c r="T918" s="26">
        <f t="shared" si="16"/>
        <v>2045000</v>
      </c>
      <c r="U918" s="27" t="s">
        <v>100</v>
      </c>
      <c r="V918" s="27" t="s">
        <v>100</v>
      </c>
      <c r="W918" s="67"/>
      <c r="X918" s="67"/>
      <c r="Y918" s="67"/>
      <c r="Z918" s="67"/>
      <c r="AA918" s="67"/>
      <c r="AB918" s="67"/>
      <c r="AC918" s="67"/>
      <c r="AD918" s="67"/>
      <c r="AE918" s="67"/>
      <c r="AF918" s="67"/>
      <c r="AG918" s="67"/>
      <c r="AH918" s="67"/>
      <c r="AI918" s="67"/>
      <c r="AJ918" s="67"/>
      <c r="AK918" s="67"/>
      <c r="AL918" s="67"/>
      <c r="AM918" s="67"/>
      <c r="AN918" s="67"/>
      <c r="AO918" s="67"/>
      <c r="AP918" s="67"/>
      <c r="AQ918" s="67"/>
      <c r="AR918" s="67"/>
      <c r="AS918" s="67"/>
      <c r="AT918" s="67"/>
      <c r="AU918" s="67"/>
      <c r="AV918" s="67"/>
      <c r="AW918" s="67"/>
      <c r="AX918" s="67"/>
      <c r="AY918" s="67"/>
      <c r="AZ918" s="67"/>
      <c r="BA918" s="67"/>
      <c r="BB918" s="67"/>
      <c r="BC918" s="67"/>
      <c r="BD918" s="67"/>
      <c r="BE918" s="67"/>
      <c r="BF918" s="67"/>
      <c r="BG918" s="67"/>
      <c r="BH918" s="67"/>
      <c r="BI918" s="67"/>
      <c r="BJ918" s="67"/>
      <c r="BK918" s="67"/>
      <c r="BL918" s="67"/>
      <c r="BM918" s="67"/>
      <c r="BN918" s="67"/>
      <c r="BO918" s="67"/>
      <c r="BP918" s="67"/>
      <c r="BQ918" s="67"/>
      <c r="BR918" s="67"/>
      <c r="BS918" s="67"/>
      <c r="BT918" s="67"/>
      <c r="BU918" s="67"/>
      <c r="BV918" s="67"/>
      <c r="BW918" s="67"/>
      <c r="BX918" s="67"/>
      <c r="BY918" s="67"/>
      <c r="BZ918" s="67"/>
      <c r="CA918" s="67"/>
      <c r="CB918" s="67"/>
      <c r="CC918" s="67"/>
      <c r="CD918" s="67"/>
      <c r="CE918" s="67"/>
      <c r="CF918" s="67"/>
      <c r="CG918" s="67"/>
      <c r="CH918" s="67"/>
      <c r="CI918" s="67"/>
      <c r="CJ918" s="67"/>
      <c r="CK918" s="67"/>
      <c r="CL918" s="67"/>
      <c r="CM918" s="67"/>
      <c r="CN918" s="67"/>
      <c r="CO918" s="67"/>
      <c r="CP918" s="67"/>
      <c r="CQ918" s="67"/>
      <c r="CR918" s="67"/>
      <c r="CS918" s="67"/>
      <c r="CT918" s="67"/>
      <c r="CU918" s="67"/>
      <c r="CV918" s="67"/>
      <c r="CW918" s="67"/>
      <c r="CX918" s="67"/>
      <c r="CY918" s="67"/>
      <c r="CZ918" s="67"/>
      <c r="DA918" s="67"/>
      <c r="DB918" s="67"/>
      <c r="DC918" s="67"/>
      <c r="DD918" s="67"/>
      <c r="DE918" s="67"/>
      <c r="DF918" s="67"/>
      <c r="DG918" s="67"/>
      <c r="DH918" s="67"/>
      <c r="DI918" s="67"/>
      <c r="DJ918" s="67"/>
      <c r="DK918" s="67"/>
      <c r="DL918" s="67"/>
      <c r="DM918" s="67"/>
      <c r="DN918" s="67"/>
      <c r="DO918" s="67"/>
      <c r="DP918" s="67"/>
      <c r="DQ918" s="67"/>
      <c r="DR918" s="67"/>
      <c r="DS918" s="67"/>
      <c r="DT918" s="67"/>
      <c r="DU918" s="67"/>
      <c r="DV918" s="67"/>
      <c r="DW918" s="67"/>
      <c r="DX918" s="67"/>
      <c r="DY918" s="67"/>
      <c r="DZ918" s="67"/>
      <c r="EA918" s="67"/>
      <c r="EB918" s="67"/>
      <c r="EC918" s="67"/>
      <c r="ED918" s="67"/>
      <c r="EE918" s="67"/>
      <c r="EF918" s="67"/>
      <c r="EG918" s="67"/>
      <c r="EH918" s="67"/>
      <c r="EI918" s="67"/>
      <c r="EJ918" s="67"/>
      <c r="EK918" s="67"/>
      <c r="EL918" s="67"/>
      <c r="EM918" s="67"/>
      <c r="EN918" s="67"/>
      <c r="EO918" s="67"/>
      <c r="EP918" s="67"/>
      <c r="EQ918" s="67"/>
      <c r="ER918" s="67"/>
      <c r="ES918" s="67"/>
      <c r="ET918" s="67"/>
      <c r="EU918" s="67"/>
      <c r="EV918" s="67"/>
      <c r="EW918" s="67"/>
      <c r="EX918" s="67"/>
      <c r="EY918" s="67"/>
      <c r="EZ918" s="67"/>
      <c r="FA918" s="67"/>
      <c r="FB918" s="67"/>
      <c r="FC918" s="67"/>
      <c r="FD918" s="67"/>
      <c r="FE918" s="67"/>
      <c r="FF918" s="67"/>
      <c r="FG918" s="67"/>
      <c r="FH918" s="67"/>
      <c r="FI918" s="67"/>
      <c r="FJ918" s="67"/>
      <c r="FK918" s="67"/>
      <c r="FL918" s="67"/>
      <c r="FM918" s="67"/>
      <c r="FN918" s="67"/>
      <c r="FO918" s="67"/>
      <c r="FP918" s="67"/>
      <c r="FQ918" s="67"/>
      <c r="FR918" s="67"/>
      <c r="FS918" s="67"/>
      <c r="FT918" s="67"/>
      <c r="FU918" s="67"/>
      <c r="FV918" s="67"/>
      <c r="FW918" s="67"/>
      <c r="FX918" s="67"/>
      <c r="FY918" s="67"/>
      <c r="FZ918" s="67"/>
      <c r="GA918" s="67"/>
      <c r="GB918" s="67"/>
      <c r="GC918" s="67"/>
      <c r="GD918" s="67"/>
      <c r="GE918" s="67"/>
      <c r="GF918" s="67"/>
      <c r="GG918" s="67"/>
      <c r="GH918" s="67"/>
      <c r="GI918" s="67"/>
      <c r="GJ918" s="67"/>
      <c r="GK918" s="67"/>
      <c r="GL918" s="67"/>
      <c r="GM918" s="67"/>
      <c r="GN918" s="67"/>
      <c r="GO918" s="67"/>
      <c r="GP918" s="67"/>
      <c r="GQ918" s="67"/>
      <c r="GR918" s="67"/>
      <c r="GS918" s="67"/>
      <c r="GT918" s="67"/>
      <c r="GU918" s="67"/>
      <c r="GV918" s="67"/>
      <c r="GW918" s="67"/>
      <c r="GX918" s="67"/>
      <c r="GY918" s="67"/>
      <c r="GZ918" s="67"/>
      <c r="HA918" s="67"/>
      <c r="HB918" s="67"/>
      <c r="HC918" s="67"/>
      <c r="HD918" s="67"/>
      <c r="HE918" s="67"/>
      <c r="HF918" s="67"/>
      <c r="HG918" s="67"/>
      <c r="HH918" s="67"/>
      <c r="HI918" s="67"/>
      <c r="HJ918" s="67"/>
      <c r="HK918" s="67"/>
      <c r="HL918" s="67"/>
      <c r="HM918" s="67"/>
      <c r="HN918" s="67"/>
      <c r="HO918" s="67"/>
      <c r="HP918" s="67"/>
      <c r="HQ918" s="67"/>
      <c r="HR918" s="67"/>
      <c r="HS918" s="67"/>
      <c r="HT918" s="67"/>
      <c r="HU918" s="67"/>
      <c r="HV918" s="67"/>
      <c r="HW918" s="67"/>
      <c r="HX918" s="67"/>
      <c r="HY918" s="67"/>
      <c r="HZ918" s="67"/>
      <c r="IA918" s="67"/>
      <c r="IB918" s="67"/>
      <c r="IC918" s="67"/>
      <c r="ID918" s="67"/>
      <c r="IE918" s="67"/>
      <c r="IF918" s="67"/>
      <c r="IG918" s="67"/>
      <c r="IH918" s="67"/>
      <c r="II918" s="67"/>
      <c r="IJ918" s="67"/>
      <c r="IK918" s="67"/>
      <c r="IL918" s="67"/>
      <c r="IM918" s="67"/>
      <c r="IN918" s="67"/>
      <c r="IO918" s="67"/>
      <c r="IP918" s="67"/>
      <c r="IQ918" s="67"/>
      <c r="IR918" s="67"/>
      <c r="IS918" s="67"/>
      <c r="IT918" s="67"/>
      <c r="IU918" s="67"/>
      <c r="IV918" s="67"/>
      <c r="IW918" s="67"/>
      <c r="IX918" s="67"/>
      <c r="IY918" s="67"/>
      <c r="IZ918" s="67"/>
      <c r="JA918" s="67"/>
      <c r="JB918" s="67"/>
      <c r="JC918" s="67"/>
      <c r="JD918" s="67"/>
      <c r="JE918" s="67"/>
      <c r="JF918" s="67"/>
      <c r="JG918" s="67"/>
      <c r="JH918" s="67"/>
      <c r="JI918" s="67"/>
      <c r="JJ918" s="67"/>
      <c r="JK918" s="67"/>
      <c r="JL918" s="67"/>
      <c r="JM918" s="67"/>
      <c r="JN918" s="67"/>
      <c r="JO918" s="67"/>
      <c r="JP918" s="67"/>
      <c r="JQ918" s="67"/>
      <c r="JR918" s="67"/>
      <c r="JS918" s="67"/>
      <c r="JT918" s="67"/>
      <c r="JU918" s="67"/>
      <c r="JV918" s="67"/>
      <c r="JW918" s="67"/>
      <c r="JX918" s="67"/>
      <c r="JY918" s="67"/>
      <c r="JZ918" s="67"/>
      <c r="KA918" s="67"/>
      <c r="KB918" s="67"/>
      <c r="KC918" s="67"/>
      <c r="KD918" s="67"/>
      <c r="KE918" s="67"/>
      <c r="KF918" s="67"/>
      <c r="KG918" s="67"/>
      <c r="KH918" s="67"/>
      <c r="KI918" s="67"/>
      <c r="KJ918" s="67"/>
      <c r="KK918" s="67"/>
      <c r="KL918" s="67"/>
      <c r="KM918" s="67"/>
      <c r="KN918" s="67"/>
      <c r="KO918" s="67"/>
      <c r="KP918" s="67"/>
      <c r="KQ918" s="67"/>
      <c r="KR918" s="67"/>
      <c r="KS918" s="67"/>
      <c r="KT918" s="67"/>
      <c r="KU918" s="67"/>
      <c r="KV918" s="67"/>
      <c r="KW918" s="67"/>
      <c r="KX918" s="67"/>
      <c r="KY918" s="67"/>
      <c r="KZ918" s="67"/>
      <c r="LA918" s="67"/>
      <c r="LB918" s="67"/>
      <c r="LC918" s="67"/>
      <c r="LD918" s="67"/>
      <c r="LE918" s="67"/>
      <c r="LF918" s="67"/>
      <c r="LG918" s="67"/>
      <c r="LH918" s="67"/>
      <c r="LI918" s="67"/>
      <c r="LJ918" s="67"/>
      <c r="LK918" s="67"/>
      <c r="LL918" s="67"/>
      <c r="LM918" s="67"/>
      <c r="LN918" s="67"/>
      <c r="LO918" s="67"/>
      <c r="LP918" s="67"/>
      <c r="LQ918" s="67"/>
      <c r="LR918" s="67"/>
      <c r="LS918" s="67"/>
      <c r="LT918" s="67"/>
      <c r="LU918" s="67"/>
      <c r="LV918" s="67"/>
      <c r="LW918" s="67"/>
      <c r="LX918" s="67"/>
      <c r="LY918" s="67"/>
      <c r="LZ918" s="67"/>
      <c r="MA918" s="67"/>
      <c r="MB918" s="67"/>
      <c r="MC918" s="67"/>
      <c r="MD918" s="67"/>
      <c r="ME918" s="67"/>
      <c r="MF918" s="67"/>
      <c r="MG918" s="67"/>
      <c r="MH918" s="67"/>
      <c r="MI918" s="67"/>
      <c r="MJ918" s="67"/>
      <c r="MK918" s="67"/>
      <c r="ML918" s="67"/>
      <c r="MM918" s="67"/>
      <c r="MN918" s="67"/>
      <c r="MO918" s="67"/>
      <c r="MP918" s="67"/>
      <c r="MQ918" s="67"/>
      <c r="MR918" s="67"/>
      <c r="MS918" s="67"/>
      <c r="MT918" s="67"/>
      <c r="MU918" s="67"/>
      <c r="MV918" s="67"/>
      <c r="MW918" s="67"/>
      <c r="MX918" s="67"/>
      <c r="MY918" s="67"/>
      <c r="MZ918" s="67"/>
      <c r="NA918" s="67"/>
      <c r="NB918" s="67"/>
      <c r="NC918" s="67"/>
      <c r="ND918" s="67"/>
      <c r="NE918" s="67"/>
      <c r="NF918" s="67"/>
      <c r="NG918" s="67"/>
      <c r="NH918" s="67"/>
      <c r="NI918" s="67"/>
      <c r="NJ918" s="67"/>
      <c r="NK918" s="67"/>
      <c r="NL918" s="67"/>
      <c r="NM918" s="67"/>
      <c r="NN918" s="67"/>
      <c r="NO918" s="67"/>
      <c r="NP918" s="67"/>
      <c r="NQ918" s="67"/>
      <c r="NR918" s="67"/>
      <c r="NS918" s="67"/>
      <c r="NT918" s="67"/>
      <c r="NU918" s="67"/>
      <c r="NV918" s="67"/>
      <c r="NW918" s="67"/>
      <c r="NX918" s="67"/>
      <c r="NY918" s="67"/>
      <c r="NZ918" s="67"/>
      <c r="OA918" s="67"/>
      <c r="OB918" s="67"/>
      <c r="OC918" s="67"/>
      <c r="OD918" s="67"/>
      <c r="OE918" s="67"/>
      <c r="OF918" s="67"/>
      <c r="OG918" s="67"/>
      <c r="OH918" s="67"/>
      <c r="OI918" s="67"/>
      <c r="OJ918" s="67"/>
      <c r="OK918" s="67"/>
      <c r="OL918" s="67"/>
      <c r="OM918" s="67"/>
      <c r="ON918" s="67"/>
      <c r="OO918" s="67"/>
      <c r="OP918" s="67"/>
      <c r="OQ918" s="67"/>
      <c r="OR918" s="67"/>
      <c r="OS918" s="67"/>
      <c r="OT918" s="67"/>
      <c r="OU918" s="67"/>
      <c r="OV918" s="67"/>
      <c r="OW918" s="67"/>
      <c r="OX918" s="67"/>
      <c r="OY918" s="67"/>
      <c r="OZ918" s="67"/>
      <c r="PA918" s="67"/>
      <c r="PB918" s="67"/>
      <c r="PC918" s="67"/>
      <c r="PD918" s="67"/>
      <c r="PE918" s="67"/>
      <c r="PF918" s="67"/>
      <c r="PG918" s="67"/>
      <c r="PH918" s="67"/>
      <c r="PI918" s="67"/>
      <c r="PJ918" s="67"/>
      <c r="PK918" s="67"/>
      <c r="PL918" s="67"/>
      <c r="PM918" s="67"/>
      <c r="PN918" s="67"/>
      <c r="PO918" s="67"/>
      <c r="PP918" s="67"/>
      <c r="PQ918" s="67"/>
      <c r="PR918" s="67"/>
      <c r="PS918" s="67"/>
      <c r="PT918" s="67"/>
      <c r="PU918" s="67"/>
      <c r="PV918" s="67"/>
      <c r="PW918" s="67"/>
      <c r="PX918" s="67"/>
      <c r="PY918" s="67"/>
      <c r="PZ918" s="67"/>
      <c r="QA918" s="67"/>
      <c r="QB918" s="67"/>
      <c r="QC918" s="67"/>
      <c r="QD918" s="67"/>
      <c r="QE918" s="67"/>
      <c r="QF918" s="67"/>
      <c r="QG918" s="67"/>
      <c r="QH918" s="67"/>
      <c r="QI918" s="67"/>
      <c r="QJ918" s="67"/>
      <c r="QK918" s="67"/>
      <c r="QL918" s="67"/>
      <c r="QM918" s="67"/>
      <c r="QN918" s="67"/>
      <c r="QO918" s="67"/>
      <c r="QP918" s="67"/>
      <c r="QQ918" s="67"/>
      <c r="QR918" s="67"/>
      <c r="QS918" s="67"/>
      <c r="QT918" s="67"/>
      <c r="QU918" s="67"/>
      <c r="QV918" s="67"/>
      <c r="QW918" s="67"/>
      <c r="QX918" s="67"/>
      <c r="QY918" s="67"/>
      <c r="QZ918" s="67"/>
      <c r="RA918" s="67"/>
      <c r="RB918" s="67"/>
      <c r="RC918" s="67"/>
      <c r="RD918" s="67"/>
      <c r="RE918" s="67"/>
      <c r="RF918" s="67"/>
      <c r="RG918" s="67"/>
      <c r="RH918" s="67"/>
      <c r="RI918" s="67"/>
      <c r="RJ918" s="67"/>
      <c r="RK918" s="67"/>
      <c r="RL918" s="67"/>
      <c r="RM918" s="67"/>
      <c r="RN918" s="67"/>
      <c r="RO918" s="67"/>
      <c r="RP918" s="67"/>
      <c r="RQ918" s="67"/>
      <c r="RR918" s="67"/>
      <c r="RS918" s="67"/>
      <c r="RT918" s="67"/>
      <c r="RU918" s="67"/>
      <c r="RV918" s="67"/>
      <c r="RW918" s="67"/>
      <c r="RX918" s="67"/>
      <c r="RY918" s="67"/>
      <c r="RZ918" s="67"/>
      <c r="SA918" s="67"/>
      <c r="SB918" s="67"/>
      <c r="SC918" s="67"/>
      <c r="SD918" s="67"/>
      <c r="SE918" s="67"/>
      <c r="SF918" s="67"/>
      <c r="SG918" s="67"/>
      <c r="SH918" s="67"/>
      <c r="SI918" s="67"/>
      <c r="SJ918" s="67"/>
      <c r="SK918" s="67"/>
      <c r="SL918" s="67"/>
      <c r="SM918" s="67"/>
      <c r="SN918" s="67"/>
      <c r="SO918" s="67"/>
      <c r="SP918" s="67"/>
      <c r="SQ918" s="67"/>
      <c r="SR918" s="67"/>
    </row>
    <row r="919" spans="1:512" ht="16.5" customHeight="1" x14ac:dyDescent="0.2">
      <c r="A919" s="20">
        <v>311</v>
      </c>
      <c r="B919" s="20" t="s">
        <v>62</v>
      </c>
      <c r="C919" s="20" t="s">
        <v>915</v>
      </c>
      <c r="D919" s="20" t="s">
        <v>38</v>
      </c>
      <c r="E919" s="20" t="s">
        <v>1345</v>
      </c>
      <c r="F919" s="22" t="s">
        <v>940</v>
      </c>
      <c r="G919" s="20" t="s">
        <v>42</v>
      </c>
      <c r="H919" s="20" t="s">
        <v>35</v>
      </c>
      <c r="I919" s="20" t="s">
        <v>81</v>
      </c>
      <c r="J919" s="22" t="s">
        <v>915</v>
      </c>
      <c r="K919" s="20"/>
      <c r="L919" s="20"/>
      <c r="M919" s="20"/>
      <c r="N919" s="20"/>
      <c r="O919" s="23"/>
      <c r="P919" s="23">
        <v>2045000</v>
      </c>
      <c r="Q919" s="24">
        <v>1</v>
      </c>
      <c r="R919" s="25">
        <v>45748</v>
      </c>
      <c r="S919" s="20" t="s">
        <v>83</v>
      </c>
      <c r="T919" s="26">
        <f t="shared" si="16"/>
        <v>2045000</v>
      </c>
      <c r="U919" s="27" t="s">
        <v>100</v>
      </c>
      <c r="V919" s="27" t="s">
        <v>100</v>
      </c>
      <c r="W919" s="67"/>
      <c r="X919" s="67"/>
      <c r="Y919" s="67"/>
      <c r="Z919" s="67"/>
      <c r="AA919" s="67"/>
      <c r="AB919" s="67"/>
      <c r="AC919" s="67"/>
      <c r="AD919" s="67"/>
      <c r="AE919" s="67"/>
      <c r="AF919" s="67"/>
      <c r="AG919" s="67"/>
      <c r="AH919" s="67"/>
      <c r="AI919" s="67"/>
      <c r="AJ919" s="67"/>
      <c r="AK919" s="67"/>
      <c r="AL919" s="67"/>
      <c r="AM919" s="67"/>
      <c r="AN919" s="67"/>
      <c r="AO919" s="67"/>
      <c r="AP919" s="67"/>
      <c r="AQ919" s="67"/>
      <c r="AR919" s="67"/>
      <c r="AS919" s="67"/>
      <c r="AT919" s="67"/>
      <c r="AU919" s="67"/>
      <c r="AV919" s="67"/>
      <c r="AW919" s="67"/>
      <c r="AX919" s="67"/>
      <c r="AY919" s="67"/>
      <c r="AZ919" s="67"/>
      <c r="BA919" s="67"/>
      <c r="BB919" s="67"/>
      <c r="BC919" s="67"/>
      <c r="BD919" s="67"/>
      <c r="BE919" s="67"/>
      <c r="BF919" s="67"/>
      <c r="BG919" s="67"/>
      <c r="BH919" s="67"/>
      <c r="BI919" s="67"/>
      <c r="BJ919" s="67"/>
      <c r="BK919" s="67"/>
      <c r="BL919" s="67"/>
      <c r="BM919" s="67"/>
      <c r="BN919" s="67"/>
      <c r="BO919" s="67"/>
      <c r="BP919" s="67"/>
      <c r="BQ919" s="67"/>
      <c r="BR919" s="67"/>
      <c r="BS919" s="67"/>
      <c r="BT919" s="67"/>
      <c r="BU919" s="67"/>
      <c r="BV919" s="67"/>
      <c r="BW919" s="67"/>
      <c r="BX919" s="67"/>
      <c r="BY919" s="67"/>
      <c r="BZ919" s="67"/>
      <c r="CA919" s="67"/>
      <c r="CB919" s="67"/>
      <c r="CC919" s="67"/>
      <c r="CD919" s="67"/>
      <c r="CE919" s="67"/>
      <c r="CF919" s="67"/>
      <c r="CG919" s="67"/>
      <c r="CH919" s="67"/>
      <c r="CI919" s="67"/>
      <c r="CJ919" s="67"/>
      <c r="CK919" s="67"/>
      <c r="CL919" s="67"/>
      <c r="CM919" s="67"/>
      <c r="CN919" s="67"/>
      <c r="CO919" s="67"/>
      <c r="CP919" s="67"/>
      <c r="CQ919" s="67"/>
      <c r="CR919" s="67"/>
      <c r="CS919" s="67"/>
      <c r="CT919" s="67"/>
      <c r="CU919" s="67"/>
      <c r="CV919" s="67"/>
      <c r="CW919" s="67"/>
      <c r="CX919" s="67"/>
      <c r="CY919" s="67"/>
      <c r="CZ919" s="67"/>
      <c r="DA919" s="67"/>
      <c r="DB919" s="67"/>
      <c r="DC919" s="67"/>
      <c r="DD919" s="67"/>
      <c r="DE919" s="67"/>
      <c r="DF919" s="67"/>
      <c r="DG919" s="67"/>
      <c r="DH919" s="67"/>
      <c r="DI919" s="67"/>
      <c r="DJ919" s="67"/>
      <c r="DK919" s="67"/>
      <c r="DL919" s="67"/>
      <c r="DM919" s="67"/>
      <c r="DN919" s="67"/>
      <c r="DO919" s="67"/>
      <c r="DP919" s="67"/>
      <c r="DQ919" s="67"/>
      <c r="DR919" s="67"/>
      <c r="DS919" s="67"/>
      <c r="DT919" s="67"/>
      <c r="DU919" s="67"/>
      <c r="DV919" s="67"/>
      <c r="DW919" s="67"/>
      <c r="DX919" s="67"/>
      <c r="DY919" s="67"/>
      <c r="DZ919" s="67"/>
      <c r="EA919" s="67"/>
      <c r="EB919" s="67"/>
      <c r="EC919" s="67"/>
      <c r="ED919" s="67"/>
      <c r="EE919" s="67"/>
      <c r="EF919" s="67"/>
      <c r="EG919" s="67"/>
      <c r="EH919" s="67"/>
      <c r="EI919" s="67"/>
      <c r="EJ919" s="67"/>
      <c r="EK919" s="67"/>
      <c r="EL919" s="67"/>
      <c r="EM919" s="67"/>
      <c r="EN919" s="67"/>
      <c r="EO919" s="67"/>
      <c r="EP919" s="67"/>
      <c r="EQ919" s="67"/>
      <c r="ER919" s="67"/>
      <c r="ES919" s="67"/>
      <c r="ET919" s="67"/>
      <c r="EU919" s="67"/>
      <c r="EV919" s="67"/>
      <c r="EW919" s="67"/>
      <c r="EX919" s="67"/>
      <c r="EY919" s="67"/>
      <c r="EZ919" s="67"/>
      <c r="FA919" s="67"/>
      <c r="FB919" s="67"/>
      <c r="FC919" s="67"/>
      <c r="FD919" s="67"/>
      <c r="FE919" s="67"/>
      <c r="FF919" s="67"/>
      <c r="FG919" s="67"/>
      <c r="FH919" s="67"/>
      <c r="FI919" s="67"/>
      <c r="FJ919" s="67"/>
      <c r="FK919" s="67"/>
      <c r="FL919" s="67"/>
      <c r="FM919" s="67"/>
      <c r="FN919" s="67"/>
      <c r="FO919" s="67"/>
      <c r="FP919" s="67"/>
      <c r="FQ919" s="67"/>
      <c r="FR919" s="67"/>
      <c r="FS919" s="67"/>
      <c r="FT919" s="67"/>
      <c r="FU919" s="67"/>
      <c r="FV919" s="67"/>
      <c r="FW919" s="67"/>
      <c r="FX919" s="67"/>
      <c r="FY919" s="67"/>
      <c r="FZ919" s="67"/>
      <c r="GA919" s="67"/>
      <c r="GB919" s="67"/>
      <c r="GC919" s="67"/>
      <c r="GD919" s="67"/>
      <c r="GE919" s="67"/>
      <c r="GF919" s="67"/>
      <c r="GG919" s="67"/>
      <c r="GH919" s="67"/>
      <c r="GI919" s="67"/>
      <c r="GJ919" s="67"/>
      <c r="GK919" s="67"/>
      <c r="GL919" s="67"/>
      <c r="GM919" s="67"/>
      <c r="GN919" s="67"/>
      <c r="GO919" s="67"/>
      <c r="GP919" s="67"/>
      <c r="GQ919" s="67"/>
      <c r="GR919" s="67"/>
      <c r="GS919" s="67"/>
      <c r="GT919" s="67"/>
      <c r="GU919" s="67"/>
      <c r="GV919" s="67"/>
      <c r="GW919" s="67"/>
      <c r="GX919" s="67"/>
      <c r="GY919" s="67"/>
      <c r="GZ919" s="67"/>
      <c r="HA919" s="67"/>
      <c r="HB919" s="67"/>
      <c r="HC919" s="67"/>
      <c r="HD919" s="67"/>
      <c r="HE919" s="67"/>
      <c r="HF919" s="67"/>
      <c r="HG919" s="67"/>
      <c r="HH919" s="67"/>
      <c r="HI919" s="67"/>
      <c r="HJ919" s="67"/>
      <c r="HK919" s="67"/>
      <c r="HL919" s="67"/>
      <c r="HM919" s="67"/>
      <c r="HN919" s="67"/>
      <c r="HO919" s="67"/>
      <c r="HP919" s="67"/>
      <c r="HQ919" s="67"/>
      <c r="HR919" s="67"/>
      <c r="HS919" s="67"/>
      <c r="HT919" s="67"/>
      <c r="HU919" s="67"/>
      <c r="HV919" s="67"/>
      <c r="HW919" s="67"/>
      <c r="HX919" s="67"/>
      <c r="HY919" s="67"/>
      <c r="HZ919" s="67"/>
      <c r="IA919" s="67"/>
      <c r="IB919" s="67"/>
      <c r="IC919" s="67"/>
      <c r="ID919" s="67"/>
      <c r="IE919" s="67"/>
      <c r="IF919" s="67"/>
      <c r="IG919" s="67"/>
      <c r="IH919" s="67"/>
      <c r="II919" s="67"/>
      <c r="IJ919" s="67"/>
      <c r="IK919" s="67"/>
      <c r="IL919" s="67"/>
      <c r="IM919" s="67"/>
      <c r="IN919" s="67"/>
      <c r="IO919" s="67"/>
      <c r="IP919" s="67"/>
      <c r="IQ919" s="67"/>
      <c r="IR919" s="67"/>
      <c r="IS919" s="67"/>
      <c r="IT919" s="67"/>
      <c r="IU919" s="67"/>
      <c r="IV919" s="67"/>
      <c r="IW919" s="67"/>
      <c r="IX919" s="67"/>
      <c r="IY919" s="67"/>
      <c r="IZ919" s="67"/>
      <c r="JA919" s="67"/>
      <c r="JB919" s="67"/>
      <c r="JC919" s="67"/>
      <c r="JD919" s="67"/>
      <c r="JE919" s="67"/>
      <c r="JF919" s="67"/>
      <c r="JG919" s="67"/>
      <c r="JH919" s="67"/>
      <c r="JI919" s="67"/>
      <c r="JJ919" s="67"/>
      <c r="JK919" s="67"/>
      <c r="JL919" s="67"/>
      <c r="JM919" s="67"/>
      <c r="JN919" s="67"/>
      <c r="JO919" s="67"/>
      <c r="JP919" s="67"/>
      <c r="JQ919" s="67"/>
      <c r="JR919" s="67"/>
      <c r="JS919" s="67"/>
      <c r="JT919" s="67"/>
      <c r="JU919" s="67"/>
      <c r="JV919" s="67"/>
      <c r="JW919" s="67"/>
      <c r="JX919" s="67"/>
      <c r="JY919" s="67"/>
      <c r="JZ919" s="67"/>
      <c r="KA919" s="67"/>
      <c r="KB919" s="67"/>
      <c r="KC919" s="67"/>
      <c r="KD919" s="67"/>
      <c r="KE919" s="67"/>
      <c r="KF919" s="67"/>
      <c r="KG919" s="67"/>
      <c r="KH919" s="67"/>
      <c r="KI919" s="67"/>
      <c r="KJ919" s="67"/>
      <c r="KK919" s="67"/>
      <c r="KL919" s="67"/>
      <c r="KM919" s="67"/>
      <c r="KN919" s="67"/>
      <c r="KO919" s="67"/>
      <c r="KP919" s="67"/>
      <c r="KQ919" s="67"/>
      <c r="KR919" s="67"/>
      <c r="KS919" s="67"/>
      <c r="KT919" s="67"/>
      <c r="KU919" s="67"/>
      <c r="KV919" s="67"/>
      <c r="KW919" s="67"/>
      <c r="KX919" s="67"/>
      <c r="KY919" s="67"/>
      <c r="KZ919" s="67"/>
      <c r="LA919" s="67"/>
      <c r="LB919" s="67"/>
      <c r="LC919" s="67"/>
      <c r="LD919" s="67"/>
      <c r="LE919" s="67"/>
      <c r="LF919" s="67"/>
      <c r="LG919" s="67"/>
      <c r="LH919" s="67"/>
      <c r="LI919" s="67"/>
      <c r="LJ919" s="67"/>
      <c r="LK919" s="67"/>
      <c r="LL919" s="67"/>
      <c r="LM919" s="67"/>
      <c r="LN919" s="67"/>
      <c r="LO919" s="67"/>
      <c r="LP919" s="67"/>
      <c r="LQ919" s="67"/>
      <c r="LR919" s="67"/>
      <c r="LS919" s="67"/>
      <c r="LT919" s="67"/>
      <c r="LU919" s="67"/>
      <c r="LV919" s="67"/>
      <c r="LW919" s="67"/>
      <c r="LX919" s="67"/>
      <c r="LY919" s="67"/>
      <c r="LZ919" s="67"/>
      <c r="MA919" s="67"/>
      <c r="MB919" s="67"/>
      <c r="MC919" s="67"/>
      <c r="MD919" s="67"/>
      <c r="ME919" s="67"/>
      <c r="MF919" s="67"/>
      <c r="MG919" s="67"/>
      <c r="MH919" s="67"/>
      <c r="MI919" s="67"/>
      <c r="MJ919" s="67"/>
      <c r="MK919" s="67"/>
      <c r="ML919" s="67"/>
      <c r="MM919" s="67"/>
      <c r="MN919" s="67"/>
      <c r="MO919" s="67"/>
      <c r="MP919" s="67"/>
      <c r="MQ919" s="67"/>
      <c r="MR919" s="67"/>
      <c r="MS919" s="67"/>
      <c r="MT919" s="67"/>
      <c r="MU919" s="67"/>
      <c r="MV919" s="67"/>
      <c r="MW919" s="67"/>
      <c r="MX919" s="67"/>
      <c r="MY919" s="67"/>
      <c r="MZ919" s="67"/>
      <c r="NA919" s="67"/>
      <c r="NB919" s="67"/>
      <c r="NC919" s="67"/>
      <c r="ND919" s="67"/>
      <c r="NE919" s="67"/>
      <c r="NF919" s="67"/>
      <c r="NG919" s="67"/>
      <c r="NH919" s="67"/>
      <c r="NI919" s="67"/>
      <c r="NJ919" s="67"/>
      <c r="NK919" s="67"/>
      <c r="NL919" s="67"/>
      <c r="NM919" s="67"/>
      <c r="NN919" s="67"/>
      <c r="NO919" s="67"/>
      <c r="NP919" s="67"/>
      <c r="NQ919" s="67"/>
      <c r="NR919" s="67"/>
      <c r="NS919" s="67"/>
      <c r="NT919" s="67"/>
      <c r="NU919" s="67"/>
      <c r="NV919" s="67"/>
      <c r="NW919" s="67"/>
      <c r="NX919" s="67"/>
      <c r="NY919" s="67"/>
      <c r="NZ919" s="67"/>
      <c r="OA919" s="67"/>
      <c r="OB919" s="67"/>
      <c r="OC919" s="67"/>
      <c r="OD919" s="67"/>
      <c r="OE919" s="67"/>
      <c r="OF919" s="67"/>
      <c r="OG919" s="67"/>
      <c r="OH919" s="67"/>
      <c r="OI919" s="67"/>
      <c r="OJ919" s="67"/>
      <c r="OK919" s="67"/>
      <c r="OL919" s="67"/>
      <c r="OM919" s="67"/>
      <c r="ON919" s="67"/>
      <c r="OO919" s="67"/>
      <c r="OP919" s="67"/>
      <c r="OQ919" s="67"/>
      <c r="OR919" s="67"/>
      <c r="OS919" s="67"/>
      <c r="OT919" s="67"/>
      <c r="OU919" s="67"/>
      <c r="OV919" s="67"/>
      <c r="OW919" s="67"/>
      <c r="OX919" s="67"/>
      <c r="OY919" s="67"/>
      <c r="OZ919" s="67"/>
      <c r="PA919" s="67"/>
      <c r="PB919" s="67"/>
      <c r="PC919" s="67"/>
      <c r="PD919" s="67"/>
      <c r="PE919" s="67"/>
      <c r="PF919" s="67"/>
      <c r="PG919" s="67"/>
      <c r="PH919" s="67"/>
      <c r="PI919" s="67"/>
      <c r="PJ919" s="67"/>
      <c r="PK919" s="67"/>
      <c r="PL919" s="67"/>
      <c r="PM919" s="67"/>
      <c r="PN919" s="67"/>
      <c r="PO919" s="67"/>
      <c r="PP919" s="67"/>
      <c r="PQ919" s="67"/>
      <c r="PR919" s="67"/>
      <c r="PS919" s="67"/>
      <c r="PT919" s="67"/>
      <c r="PU919" s="67"/>
      <c r="PV919" s="67"/>
      <c r="PW919" s="67"/>
      <c r="PX919" s="67"/>
      <c r="PY919" s="67"/>
      <c r="PZ919" s="67"/>
      <c r="QA919" s="67"/>
      <c r="QB919" s="67"/>
      <c r="QC919" s="67"/>
      <c r="QD919" s="67"/>
      <c r="QE919" s="67"/>
      <c r="QF919" s="67"/>
      <c r="QG919" s="67"/>
      <c r="QH919" s="67"/>
      <c r="QI919" s="67"/>
      <c r="QJ919" s="67"/>
      <c r="QK919" s="67"/>
      <c r="QL919" s="67"/>
      <c r="QM919" s="67"/>
      <c r="QN919" s="67"/>
      <c r="QO919" s="67"/>
      <c r="QP919" s="67"/>
      <c r="QQ919" s="67"/>
      <c r="QR919" s="67"/>
      <c r="QS919" s="67"/>
      <c r="QT919" s="67"/>
      <c r="QU919" s="67"/>
      <c r="QV919" s="67"/>
      <c r="QW919" s="67"/>
      <c r="QX919" s="67"/>
      <c r="QY919" s="67"/>
      <c r="QZ919" s="67"/>
      <c r="RA919" s="67"/>
      <c r="RB919" s="67"/>
      <c r="RC919" s="67"/>
      <c r="RD919" s="67"/>
      <c r="RE919" s="67"/>
      <c r="RF919" s="67"/>
      <c r="RG919" s="67"/>
      <c r="RH919" s="67"/>
      <c r="RI919" s="67"/>
      <c r="RJ919" s="67"/>
      <c r="RK919" s="67"/>
      <c r="RL919" s="67"/>
      <c r="RM919" s="67"/>
      <c r="RN919" s="67"/>
      <c r="RO919" s="67"/>
      <c r="RP919" s="67"/>
      <c r="RQ919" s="67"/>
      <c r="RR919" s="67"/>
      <c r="RS919" s="67"/>
      <c r="RT919" s="67"/>
      <c r="RU919" s="67"/>
      <c r="RV919" s="67"/>
      <c r="RW919" s="67"/>
      <c r="RX919" s="67"/>
      <c r="RY919" s="67"/>
      <c r="RZ919" s="67"/>
      <c r="SA919" s="67"/>
      <c r="SB919" s="67"/>
      <c r="SC919" s="67"/>
      <c r="SD919" s="67"/>
      <c r="SE919" s="67"/>
      <c r="SF919" s="67"/>
      <c r="SG919" s="67"/>
      <c r="SH919" s="67"/>
      <c r="SI919" s="67"/>
      <c r="SJ919" s="67"/>
      <c r="SK919" s="67"/>
      <c r="SL919" s="67"/>
      <c r="SM919" s="67"/>
      <c r="SN919" s="67"/>
      <c r="SO919" s="67"/>
      <c r="SP919" s="67"/>
      <c r="SQ919" s="67"/>
      <c r="SR919" s="67"/>
    </row>
    <row r="920" spans="1:512" ht="16.5" customHeight="1" x14ac:dyDescent="0.2">
      <c r="A920" s="20">
        <v>312</v>
      </c>
      <c r="B920" s="20" t="s">
        <v>62</v>
      </c>
      <c r="C920" s="20" t="s">
        <v>915</v>
      </c>
      <c r="D920" s="20" t="s">
        <v>38</v>
      </c>
      <c r="E920" s="20" t="s">
        <v>1345</v>
      </c>
      <c r="F920" s="22" t="s">
        <v>940</v>
      </c>
      <c r="G920" s="20" t="s">
        <v>42</v>
      </c>
      <c r="H920" s="20" t="s">
        <v>35</v>
      </c>
      <c r="I920" s="20" t="s">
        <v>81</v>
      </c>
      <c r="J920" s="22" t="s">
        <v>915</v>
      </c>
      <c r="K920" s="20"/>
      <c r="L920" s="20"/>
      <c r="M920" s="20"/>
      <c r="N920" s="20"/>
      <c r="O920" s="23"/>
      <c r="P920" s="23">
        <v>2045000</v>
      </c>
      <c r="Q920" s="24">
        <v>1</v>
      </c>
      <c r="R920" s="25">
        <v>45778</v>
      </c>
      <c r="S920" s="20" t="s">
        <v>83</v>
      </c>
      <c r="T920" s="26">
        <f t="shared" si="16"/>
        <v>2045000</v>
      </c>
      <c r="U920" s="27" t="s">
        <v>100</v>
      </c>
      <c r="V920" s="27" t="s">
        <v>100</v>
      </c>
      <c r="W920" s="67"/>
      <c r="X920" s="67"/>
      <c r="Y920" s="67"/>
      <c r="Z920" s="67"/>
      <c r="AA920" s="67"/>
      <c r="AB920" s="67"/>
      <c r="AC920" s="67"/>
      <c r="AD920" s="67"/>
      <c r="AE920" s="67"/>
      <c r="AF920" s="67"/>
      <c r="AG920" s="67"/>
      <c r="AH920" s="67"/>
      <c r="AI920" s="67"/>
      <c r="AJ920" s="67"/>
      <c r="AK920" s="67"/>
      <c r="AL920" s="67"/>
      <c r="AM920" s="67"/>
      <c r="AN920" s="67"/>
      <c r="AO920" s="67"/>
      <c r="AP920" s="67"/>
      <c r="AQ920" s="67"/>
      <c r="AR920" s="67"/>
      <c r="AS920" s="67"/>
      <c r="AT920" s="67"/>
      <c r="AU920" s="67"/>
      <c r="AV920" s="67"/>
      <c r="AW920" s="67"/>
      <c r="AX920" s="67"/>
      <c r="AY920" s="67"/>
      <c r="AZ920" s="67"/>
      <c r="BA920" s="67"/>
      <c r="BB920" s="67"/>
      <c r="BC920" s="67"/>
      <c r="BD920" s="67"/>
      <c r="BE920" s="67"/>
      <c r="BF920" s="67"/>
      <c r="BG920" s="67"/>
      <c r="BH920" s="67"/>
      <c r="BI920" s="67"/>
      <c r="BJ920" s="67"/>
      <c r="BK920" s="67"/>
      <c r="BL920" s="67"/>
      <c r="BM920" s="67"/>
      <c r="BN920" s="67"/>
      <c r="BO920" s="67"/>
      <c r="BP920" s="67"/>
      <c r="BQ920" s="67"/>
      <c r="BR920" s="67"/>
      <c r="BS920" s="67"/>
      <c r="BT920" s="67"/>
      <c r="BU920" s="67"/>
      <c r="BV920" s="67"/>
      <c r="BW920" s="67"/>
      <c r="BX920" s="67"/>
      <c r="BY920" s="67"/>
      <c r="BZ920" s="67"/>
      <c r="CA920" s="67"/>
      <c r="CB920" s="67"/>
      <c r="CC920" s="67"/>
      <c r="CD920" s="67"/>
      <c r="CE920" s="67"/>
      <c r="CF920" s="67"/>
      <c r="CG920" s="67"/>
      <c r="CH920" s="67"/>
      <c r="CI920" s="67"/>
      <c r="CJ920" s="67"/>
      <c r="CK920" s="67"/>
      <c r="CL920" s="67"/>
      <c r="CM920" s="67"/>
      <c r="CN920" s="67"/>
      <c r="CO920" s="67"/>
      <c r="CP920" s="67"/>
      <c r="CQ920" s="67"/>
      <c r="CR920" s="67"/>
      <c r="CS920" s="67"/>
      <c r="CT920" s="67"/>
      <c r="CU920" s="67"/>
      <c r="CV920" s="67"/>
      <c r="CW920" s="67"/>
      <c r="CX920" s="67"/>
      <c r="CY920" s="67"/>
      <c r="CZ920" s="67"/>
      <c r="DA920" s="67"/>
      <c r="DB920" s="67"/>
      <c r="DC920" s="67"/>
      <c r="DD920" s="67"/>
      <c r="DE920" s="67"/>
      <c r="DF920" s="67"/>
      <c r="DG920" s="67"/>
      <c r="DH920" s="67"/>
      <c r="DI920" s="67"/>
      <c r="DJ920" s="67"/>
      <c r="DK920" s="67"/>
      <c r="DL920" s="67"/>
      <c r="DM920" s="67"/>
      <c r="DN920" s="67"/>
      <c r="DO920" s="67"/>
      <c r="DP920" s="67"/>
      <c r="DQ920" s="67"/>
      <c r="DR920" s="67"/>
      <c r="DS920" s="67"/>
      <c r="DT920" s="67"/>
      <c r="DU920" s="67"/>
      <c r="DV920" s="67"/>
      <c r="DW920" s="67"/>
      <c r="DX920" s="67"/>
      <c r="DY920" s="67"/>
      <c r="DZ920" s="67"/>
      <c r="EA920" s="67"/>
      <c r="EB920" s="67"/>
      <c r="EC920" s="67"/>
      <c r="ED920" s="67"/>
      <c r="EE920" s="67"/>
      <c r="EF920" s="67"/>
      <c r="EG920" s="67"/>
      <c r="EH920" s="67"/>
      <c r="EI920" s="67"/>
      <c r="EJ920" s="67"/>
      <c r="EK920" s="67"/>
      <c r="EL920" s="67"/>
      <c r="EM920" s="67"/>
      <c r="EN920" s="67"/>
      <c r="EO920" s="67"/>
      <c r="EP920" s="67"/>
      <c r="EQ920" s="67"/>
      <c r="ER920" s="67"/>
      <c r="ES920" s="67"/>
      <c r="ET920" s="67"/>
      <c r="EU920" s="67"/>
      <c r="EV920" s="67"/>
      <c r="EW920" s="67"/>
      <c r="EX920" s="67"/>
      <c r="EY920" s="67"/>
      <c r="EZ920" s="67"/>
      <c r="FA920" s="67"/>
      <c r="FB920" s="67"/>
      <c r="FC920" s="67"/>
      <c r="FD920" s="67"/>
      <c r="FE920" s="67"/>
      <c r="FF920" s="67"/>
      <c r="FG920" s="67"/>
      <c r="FH920" s="67"/>
      <c r="FI920" s="67"/>
      <c r="FJ920" s="67"/>
      <c r="FK920" s="67"/>
      <c r="FL920" s="67"/>
      <c r="FM920" s="67"/>
      <c r="FN920" s="67"/>
      <c r="FO920" s="67"/>
      <c r="FP920" s="67"/>
      <c r="FQ920" s="67"/>
      <c r="FR920" s="67"/>
      <c r="FS920" s="67"/>
      <c r="FT920" s="67"/>
      <c r="FU920" s="67"/>
      <c r="FV920" s="67"/>
      <c r="FW920" s="67"/>
      <c r="FX920" s="67"/>
      <c r="FY920" s="67"/>
      <c r="FZ920" s="67"/>
      <c r="GA920" s="67"/>
      <c r="GB920" s="67"/>
      <c r="GC920" s="67"/>
      <c r="GD920" s="67"/>
      <c r="GE920" s="67"/>
      <c r="GF920" s="67"/>
      <c r="GG920" s="67"/>
      <c r="GH920" s="67"/>
      <c r="GI920" s="67"/>
      <c r="GJ920" s="67"/>
      <c r="GK920" s="67"/>
      <c r="GL920" s="67"/>
      <c r="GM920" s="67"/>
      <c r="GN920" s="67"/>
      <c r="GO920" s="67"/>
      <c r="GP920" s="67"/>
      <c r="GQ920" s="67"/>
      <c r="GR920" s="67"/>
      <c r="GS920" s="67"/>
      <c r="GT920" s="67"/>
      <c r="GU920" s="67"/>
      <c r="GV920" s="67"/>
      <c r="GW920" s="67"/>
      <c r="GX920" s="67"/>
      <c r="GY920" s="67"/>
      <c r="GZ920" s="67"/>
      <c r="HA920" s="67"/>
      <c r="HB920" s="67"/>
      <c r="HC920" s="67"/>
      <c r="HD920" s="67"/>
      <c r="HE920" s="67"/>
      <c r="HF920" s="67"/>
      <c r="HG920" s="67"/>
      <c r="HH920" s="67"/>
      <c r="HI920" s="67"/>
      <c r="HJ920" s="67"/>
      <c r="HK920" s="67"/>
      <c r="HL920" s="67"/>
      <c r="HM920" s="67"/>
      <c r="HN920" s="67"/>
      <c r="HO920" s="67"/>
      <c r="HP920" s="67"/>
      <c r="HQ920" s="67"/>
      <c r="HR920" s="67"/>
      <c r="HS920" s="67"/>
      <c r="HT920" s="67"/>
      <c r="HU920" s="67"/>
      <c r="HV920" s="67"/>
      <c r="HW920" s="67"/>
      <c r="HX920" s="67"/>
      <c r="HY920" s="67"/>
      <c r="HZ920" s="67"/>
      <c r="IA920" s="67"/>
      <c r="IB920" s="67"/>
      <c r="IC920" s="67"/>
      <c r="ID920" s="67"/>
      <c r="IE920" s="67"/>
      <c r="IF920" s="67"/>
      <c r="IG920" s="67"/>
      <c r="IH920" s="67"/>
      <c r="II920" s="67"/>
      <c r="IJ920" s="67"/>
      <c r="IK920" s="67"/>
      <c r="IL920" s="67"/>
      <c r="IM920" s="67"/>
      <c r="IN920" s="67"/>
      <c r="IO920" s="67"/>
      <c r="IP920" s="67"/>
      <c r="IQ920" s="67"/>
      <c r="IR920" s="67"/>
      <c r="IS920" s="67"/>
      <c r="IT920" s="67"/>
      <c r="IU920" s="67"/>
      <c r="IV920" s="67"/>
      <c r="IW920" s="67"/>
      <c r="IX920" s="67"/>
      <c r="IY920" s="67"/>
      <c r="IZ920" s="67"/>
      <c r="JA920" s="67"/>
      <c r="JB920" s="67"/>
      <c r="JC920" s="67"/>
      <c r="JD920" s="67"/>
      <c r="JE920" s="67"/>
      <c r="JF920" s="67"/>
      <c r="JG920" s="67"/>
      <c r="JH920" s="67"/>
      <c r="JI920" s="67"/>
      <c r="JJ920" s="67"/>
      <c r="JK920" s="67"/>
      <c r="JL920" s="67"/>
      <c r="JM920" s="67"/>
      <c r="JN920" s="67"/>
      <c r="JO920" s="67"/>
      <c r="JP920" s="67"/>
      <c r="JQ920" s="67"/>
      <c r="JR920" s="67"/>
      <c r="JS920" s="67"/>
      <c r="JT920" s="67"/>
      <c r="JU920" s="67"/>
      <c r="JV920" s="67"/>
      <c r="JW920" s="67"/>
      <c r="JX920" s="67"/>
      <c r="JY920" s="67"/>
      <c r="JZ920" s="67"/>
      <c r="KA920" s="67"/>
      <c r="KB920" s="67"/>
      <c r="KC920" s="67"/>
      <c r="KD920" s="67"/>
      <c r="KE920" s="67"/>
      <c r="KF920" s="67"/>
      <c r="KG920" s="67"/>
      <c r="KH920" s="67"/>
      <c r="KI920" s="67"/>
      <c r="KJ920" s="67"/>
      <c r="KK920" s="67"/>
      <c r="KL920" s="67"/>
      <c r="KM920" s="67"/>
      <c r="KN920" s="67"/>
      <c r="KO920" s="67"/>
      <c r="KP920" s="67"/>
      <c r="KQ920" s="67"/>
      <c r="KR920" s="67"/>
      <c r="KS920" s="67"/>
      <c r="KT920" s="67"/>
      <c r="KU920" s="67"/>
      <c r="KV920" s="67"/>
      <c r="KW920" s="67"/>
      <c r="KX920" s="67"/>
      <c r="KY920" s="67"/>
      <c r="KZ920" s="67"/>
      <c r="LA920" s="67"/>
      <c r="LB920" s="67"/>
      <c r="LC920" s="67"/>
      <c r="LD920" s="67"/>
      <c r="LE920" s="67"/>
      <c r="LF920" s="67"/>
      <c r="LG920" s="67"/>
      <c r="LH920" s="67"/>
      <c r="LI920" s="67"/>
      <c r="LJ920" s="67"/>
      <c r="LK920" s="67"/>
      <c r="LL920" s="67"/>
      <c r="LM920" s="67"/>
      <c r="LN920" s="67"/>
      <c r="LO920" s="67"/>
      <c r="LP920" s="67"/>
      <c r="LQ920" s="67"/>
      <c r="LR920" s="67"/>
      <c r="LS920" s="67"/>
      <c r="LT920" s="67"/>
      <c r="LU920" s="67"/>
      <c r="LV920" s="67"/>
      <c r="LW920" s="67"/>
      <c r="LX920" s="67"/>
      <c r="LY920" s="67"/>
      <c r="LZ920" s="67"/>
      <c r="MA920" s="67"/>
      <c r="MB920" s="67"/>
      <c r="MC920" s="67"/>
      <c r="MD920" s="67"/>
      <c r="ME920" s="67"/>
      <c r="MF920" s="67"/>
      <c r="MG920" s="67"/>
      <c r="MH920" s="67"/>
      <c r="MI920" s="67"/>
      <c r="MJ920" s="67"/>
      <c r="MK920" s="67"/>
      <c r="ML920" s="67"/>
      <c r="MM920" s="67"/>
      <c r="MN920" s="67"/>
      <c r="MO920" s="67"/>
      <c r="MP920" s="67"/>
      <c r="MQ920" s="67"/>
      <c r="MR920" s="67"/>
      <c r="MS920" s="67"/>
      <c r="MT920" s="67"/>
      <c r="MU920" s="67"/>
      <c r="MV920" s="67"/>
      <c r="MW920" s="67"/>
      <c r="MX920" s="67"/>
      <c r="MY920" s="67"/>
      <c r="MZ920" s="67"/>
      <c r="NA920" s="67"/>
      <c r="NB920" s="67"/>
      <c r="NC920" s="67"/>
      <c r="ND920" s="67"/>
      <c r="NE920" s="67"/>
      <c r="NF920" s="67"/>
      <c r="NG920" s="67"/>
      <c r="NH920" s="67"/>
      <c r="NI920" s="67"/>
      <c r="NJ920" s="67"/>
      <c r="NK920" s="67"/>
      <c r="NL920" s="67"/>
      <c r="NM920" s="67"/>
      <c r="NN920" s="67"/>
      <c r="NO920" s="67"/>
      <c r="NP920" s="67"/>
      <c r="NQ920" s="67"/>
      <c r="NR920" s="67"/>
      <c r="NS920" s="67"/>
      <c r="NT920" s="67"/>
      <c r="NU920" s="67"/>
      <c r="NV920" s="67"/>
      <c r="NW920" s="67"/>
      <c r="NX920" s="67"/>
      <c r="NY920" s="67"/>
      <c r="NZ920" s="67"/>
      <c r="OA920" s="67"/>
      <c r="OB920" s="67"/>
      <c r="OC920" s="67"/>
      <c r="OD920" s="67"/>
      <c r="OE920" s="67"/>
      <c r="OF920" s="67"/>
      <c r="OG920" s="67"/>
      <c r="OH920" s="67"/>
      <c r="OI920" s="67"/>
      <c r="OJ920" s="67"/>
      <c r="OK920" s="67"/>
      <c r="OL920" s="67"/>
      <c r="OM920" s="67"/>
      <c r="ON920" s="67"/>
      <c r="OO920" s="67"/>
      <c r="OP920" s="67"/>
      <c r="OQ920" s="67"/>
      <c r="OR920" s="67"/>
      <c r="OS920" s="67"/>
      <c r="OT920" s="67"/>
      <c r="OU920" s="67"/>
      <c r="OV920" s="67"/>
      <c r="OW920" s="67"/>
      <c r="OX920" s="67"/>
      <c r="OY920" s="67"/>
      <c r="OZ920" s="67"/>
      <c r="PA920" s="67"/>
      <c r="PB920" s="67"/>
      <c r="PC920" s="67"/>
      <c r="PD920" s="67"/>
      <c r="PE920" s="67"/>
      <c r="PF920" s="67"/>
      <c r="PG920" s="67"/>
      <c r="PH920" s="67"/>
      <c r="PI920" s="67"/>
      <c r="PJ920" s="67"/>
      <c r="PK920" s="67"/>
      <c r="PL920" s="67"/>
      <c r="PM920" s="67"/>
      <c r="PN920" s="67"/>
      <c r="PO920" s="67"/>
      <c r="PP920" s="67"/>
      <c r="PQ920" s="67"/>
      <c r="PR920" s="67"/>
      <c r="PS920" s="67"/>
      <c r="PT920" s="67"/>
      <c r="PU920" s="67"/>
      <c r="PV920" s="67"/>
      <c r="PW920" s="67"/>
      <c r="PX920" s="67"/>
      <c r="PY920" s="67"/>
      <c r="PZ920" s="67"/>
      <c r="QA920" s="67"/>
      <c r="QB920" s="67"/>
      <c r="QC920" s="67"/>
      <c r="QD920" s="67"/>
      <c r="QE920" s="67"/>
      <c r="QF920" s="67"/>
      <c r="QG920" s="67"/>
      <c r="QH920" s="67"/>
      <c r="QI920" s="67"/>
      <c r="QJ920" s="67"/>
      <c r="QK920" s="67"/>
      <c r="QL920" s="67"/>
      <c r="QM920" s="67"/>
      <c r="QN920" s="67"/>
      <c r="QO920" s="67"/>
      <c r="QP920" s="67"/>
      <c r="QQ920" s="67"/>
      <c r="QR920" s="67"/>
      <c r="QS920" s="67"/>
      <c r="QT920" s="67"/>
      <c r="QU920" s="67"/>
      <c r="QV920" s="67"/>
      <c r="QW920" s="67"/>
      <c r="QX920" s="67"/>
      <c r="QY920" s="67"/>
      <c r="QZ920" s="67"/>
      <c r="RA920" s="67"/>
      <c r="RB920" s="67"/>
      <c r="RC920" s="67"/>
      <c r="RD920" s="67"/>
      <c r="RE920" s="67"/>
      <c r="RF920" s="67"/>
      <c r="RG920" s="67"/>
      <c r="RH920" s="67"/>
      <c r="RI920" s="67"/>
      <c r="RJ920" s="67"/>
      <c r="RK920" s="67"/>
      <c r="RL920" s="67"/>
      <c r="RM920" s="67"/>
      <c r="RN920" s="67"/>
      <c r="RO920" s="67"/>
      <c r="RP920" s="67"/>
      <c r="RQ920" s="67"/>
      <c r="RR920" s="67"/>
      <c r="RS920" s="67"/>
      <c r="RT920" s="67"/>
      <c r="RU920" s="67"/>
      <c r="RV920" s="67"/>
      <c r="RW920" s="67"/>
      <c r="RX920" s="67"/>
      <c r="RY920" s="67"/>
      <c r="RZ920" s="67"/>
      <c r="SA920" s="67"/>
      <c r="SB920" s="67"/>
      <c r="SC920" s="67"/>
      <c r="SD920" s="67"/>
      <c r="SE920" s="67"/>
      <c r="SF920" s="67"/>
      <c r="SG920" s="67"/>
      <c r="SH920" s="67"/>
      <c r="SI920" s="67"/>
      <c r="SJ920" s="67"/>
      <c r="SK920" s="67"/>
      <c r="SL920" s="67"/>
      <c r="SM920" s="67"/>
      <c r="SN920" s="67"/>
      <c r="SO920" s="67"/>
      <c r="SP920" s="67"/>
      <c r="SQ920" s="67"/>
      <c r="SR920" s="67"/>
    </row>
    <row r="921" spans="1:512" ht="16.5" customHeight="1" x14ac:dyDescent="0.2">
      <c r="A921" s="20">
        <v>313</v>
      </c>
      <c r="B921" s="20" t="s">
        <v>62</v>
      </c>
      <c r="C921" s="20" t="s">
        <v>915</v>
      </c>
      <c r="D921" s="20" t="s">
        <v>38</v>
      </c>
      <c r="E921" s="20" t="s">
        <v>1345</v>
      </c>
      <c r="F921" s="22" t="s">
        <v>940</v>
      </c>
      <c r="G921" s="20" t="s">
        <v>42</v>
      </c>
      <c r="H921" s="20" t="s">
        <v>35</v>
      </c>
      <c r="I921" s="20" t="s">
        <v>81</v>
      </c>
      <c r="J921" s="22" t="s">
        <v>915</v>
      </c>
      <c r="K921" s="20"/>
      <c r="L921" s="20"/>
      <c r="M921" s="20"/>
      <c r="N921" s="20"/>
      <c r="O921" s="23"/>
      <c r="P921" s="23">
        <v>2045000</v>
      </c>
      <c r="Q921" s="24">
        <v>1</v>
      </c>
      <c r="R921" s="25">
        <v>45809</v>
      </c>
      <c r="S921" s="20" t="s">
        <v>83</v>
      </c>
      <c r="T921" s="26">
        <f t="shared" si="16"/>
        <v>2045000</v>
      </c>
      <c r="U921" s="27" t="s">
        <v>100</v>
      </c>
      <c r="V921" s="27" t="s">
        <v>100</v>
      </c>
      <c r="W921" s="67"/>
      <c r="X921" s="67"/>
      <c r="Y921" s="67"/>
      <c r="Z921" s="67"/>
      <c r="AA921" s="67"/>
      <c r="AB921" s="67"/>
      <c r="AC921" s="67"/>
      <c r="AD921" s="67"/>
      <c r="AE921" s="67"/>
      <c r="AF921" s="67"/>
      <c r="AG921" s="67"/>
      <c r="AH921" s="67"/>
      <c r="AI921" s="67"/>
      <c r="AJ921" s="67"/>
      <c r="AK921" s="67"/>
      <c r="AL921" s="67"/>
      <c r="AM921" s="67"/>
      <c r="AN921" s="67"/>
      <c r="AO921" s="67"/>
      <c r="AP921" s="67"/>
      <c r="AQ921" s="67"/>
      <c r="AR921" s="67"/>
      <c r="AS921" s="67"/>
      <c r="AT921" s="67"/>
      <c r="AU921" s="67"/>
      <c r="AV921" s="67"/>
      <c r="AW921" s="67"/>
      <c r="AX921" s="67"/>
      <c r="AY921" s="67"/>
      <c r="AZ921" s="67"/>
      <c r="BA921" s="67"/>
      <c r="BB921" s="67"/>
      <c r="BC921" s="67"/>
      <c r="BD921" s="67"/>
      <c r="BE921" s="67"/>
      <c r="BF921" s="67"/>
      <c r="BG921" s="67"/>
      <c r="BH921" s="67"/>
      <c r="BI921" s="67"/>
      <c r="BJ921" s="67"/>
      <c r="BK921" s="67"/>
      <c r="BL921" s="67"/>
      <c r="BM921" s="67"/>
      <c r="BN921" s="67"/>
      <c r="BO921" s="67"/>
      <c r="BP921" s="67"/>
      <c r="BQ921" s="67"/>
      <c r="BR921" s="67"/>
      <c r="BS921" s="67"/>
      <c r="BT921" s="67"/>
      <c r="BU921" s="67"/>
      <c r="BV921" s="67"/>
      <c r="BW921" s="67"/>
      <c r="BX921" s="67"/>
      <c r="BY921" s="67"/>
      <c r="BZ921" s="67"/>
      <c r="CA921" s="67"/>
      <c r="CB921" s="67"/>
      <c r="CC921" s="67"/>
      <c r="CD921" s="67"/>
      <c r="CE921" s="67"/>
      <c r="CF921" s="67"/>
      <c r="CG921" s="67"/>
      <c r="CH921" s="67"/>
      <c r="CI921" s="67"/>
      <c r="CJ921" s="67"/>
      <c r="CK921" s="67"/>
      <c r="CL921" s="67"/>
      <c r="CM921" s="67"/>
      <c r="CN921" s="67"/>
      <c r="CO921" s="67"/>
      <c r="CP921" s="67"/>
      <c r="CQ921" s="67"/>
      <c r="CR921" s="67"/>
      <c r="CS921" s="67"/>
      <c r="CT921" s="67"/>
      <c r="CU921" s="67"/>
      <c r="CV921" s="67"/>
      <c r="CW921" s="67"/>
      <c r="CX921" s="67"/>
      <c r="CY921" s="67"/>
      <c r="CZ921" s="67"/>
      <c r="DA921" s="67"/>
      <c r="DB921" s="67"/>
      <c r="DC921" s="67"/>
      <c r="DD921" s="67"/>
      <c r="DE921" s="67"/>
      <c r="DF921" s="67"/>
      <c r="DG921" s="67"/>
      <c r="DH921" s="67"/>
      <c r="DI921" s="67"/>
      <c r="DJ921" s="67"/>
      <c r="DK921" s="67"/>
      <c r="DL921" s="67"/>
      <c r="DM921" s="67"/>
      <c r="DN921" s="67"/>
      <c r="DO921" s="67"/>
      <c r="DP921" s="67"/>
      <c r="DQ921" s="67"/>
      <c r="DR921" s="67"/>
      <c r="DS921" s="67"/>
      <c r="DT921" s="67"/>
      <c r="DU921" s="67"/>
      <c r="DV921" s="67"/>
      <c r="DW921" s="67"/>
      <c r="DX921" s="67"/>
      <c r="DY921" s="67"/>
      <c r="DZ921" s="67"/>
      <c r="EA921" s="67"/>
      <c r="EB921" s="67"/>
      <c r="EC921" s="67"/>
      <c r="ED921" s="67"/>
      <c r="EE921" s="67"/>
      <c r="EF921" s="67"/>
      <c r="EG921" s="67"/>
      <c r="EH921" s="67"/>
      <c r="EI921" s="67"/>
      <c r="EJ921" s="67"/>
      <c r="EK921" s="67"/>
      <c r="EL921" s="67"/>
      <c r="EM921" s="67"/>
      <c r="EN921" s="67"/>
      <c r="EO921" s="67"/>
      <c r="EP921" s="67"/>
      <c r="EQ921" s="67"/>
      <c r="ER921" s="67"/>
      <c r="ES921" s="67"/>
      <c r="ET921" s="67"/>
      <c r="EU921" s="67"/>
      <c r="EV921" s="67"/>
      <c r="EW921" s="67"/>
      <c r="EX921" s="67"/>
      <c r="EY921" s="67"/>
      <c r="EZ921" s="67"/>
      <c r="FA921" s="67"/>
      <c r="FB921" s="67"/>
      <c r="FC921" s="67"/>
      <c r="FD921" s="67"/>
      <c r="FE921" s="67"/>
      <c r="FF921" s="67"/>
      <c r="FG921" s="67"/>
      <c r="FH921" s="67"/>
      <c r="FI921" s="67"/>
      <c r="FJ921" s="67"/>
      <c r="FK921" s="67"/>
      <c r="FL921" s="67"/>
      <c r="FM921" s="67"/>
      <c r="FN921" s="67"/>
      <c r="FO921" s="67"/>
      <c r="FP921" s="67"/>
      <c r="FQ921" s="67"/>
      <c r="FR921" s="67"/>
      <c r="FS921" s="67"/>
      <c r="FT921" s="67"/>
      <c r="FU921" s="67"/>
      <c r="FV921" s="67"/>
      <c r="FW921" s="67"/>
      <c r="FX921" s="67"/>
      <c r="FY921" s="67"/>
      <c r="FZ921" s="67"/>
      <c r="GA921" s="67"/>
      <c r="GB921" s="67"/>
      <c r="GC921" s="67"/>
      <c r="GD921" s="67"/>
      <c r="GE921" s="67"/>
      <c r="GF921" s="67"/>
      <c r="GG921" s="67"/>
      <c r="GH921" s="67"/>
      <c r="GI921" s="67"/>
      <c r="GJ921" s="67"/>
      <c r="GK921" s="67"/>
      <c r="GL921" s="67"/>
      <c r="GM921" s="67"/>
      <c r="GN921" s="67"/>
      <c r="GO921" s="67"/>
      <c r="GP921" s="67"/>
      <c r="GQ921" s="67"/>
      <c r="GR921" s="67"/>
      <c r="GS921" s="67"/>
      <c r="GT921" s="67"/>
      <c r="GU921" s="67"/>
      <c r="GV921" s="67"/>
      <c r="GW921" s="67"/>
      <c r="GX921" s="67"/>
      <c r="GY921" s="67"/>
      <c r="GZ921" s="67"/>
      <c r="HA921" s="67"/>
      <c r="HB921" s="67"/>
      <c r="HC921" s="67"/>
      <c r="HD921" s="67"/>
      <c r="HE921" s="67"/>
      <c r="HF921" s="67"/>
      <c r="HG921" s="67"/>
      <c r="HH921" s="67"/>
      <c r="HI921" s="67"/>
      <c r="HJ921" s="67"/>
      <c r="HK921" s="67"/>
      <c r="HL921" s="67"/>
      <c r="HM921" s="67"/>
      <c r="HN921" s="67"/>
      <c r="HO921" s="67"/>
      <c r="HP921" s="67"/>
      <c r="HQ921" s="67"/>
      <c r="HR921" s="67"/>
      <c r="HS921" s="67"/>
      <c r="HT921" s="67"/>
      <c r="HU921" s="67"/>
      <c r="HV921" s="67"/>
      <c r="HW921" s="67"/>
      <c r="HX921" s="67"/>
      <c r="HY921" s="67"/>
      <c r="HZ921" s="67"/>
      <c r="IA921" s="67"/>
      <c r="IB921" s="67"/>
      <c r="IC921" s="67"/>
      <c r="ID921" s="67"/>
      <c r="IE921" s="67"/>
      <c r="IF921" s="67"/>
      <c r="IG921" s="67"/>
      <c r="IH921" s="67"/>
      <c r="II921" s="67"/>
      <c r="IJ921" s="67"/>
      <c r="IK921" s="67"/>
      <c r="IL921" s="67"/>
      <c r="IM921" s="67"/>
      <c r="IN921" s="67"/>
      <c r="IO921" s="67"/>
      <c r="IP921" s="67"/>
      <c r="IQ921" s="67"/>
      <c r="IR921" s="67"/>
      <c r="IS921" s="67"/>
      <c r="IT921" s="67"/>
      <c r="IU921" s="67"/>
      <c r="IV921" s="67"/>
      <c r="IW921" s="67"/>
      <c r="IX921" s="67"/>
      <c r="IY921" s="67"/>
      <c r="IZ921" s="67"/>
      <c r="JA921" s="67"/>
      <c r="JB921" s="67"/>
      <c r="JC921" s="67"/>
      <c r="JD921" s="67"/>
      <c r="JE921" s="67"/>
      <c r="JF921" s="67"/>
      <c r="JG921" s="67"/>
      <c r="JH921" s="67"/>
      <c r="JI921" s="67"/>
      <c r="JJ921" s="67"/>
      <c r="JK921" s="67"/>
      <c r="JL921" s="67"/>
      <c r="JM921" s="67"/>
      <c r="JN921" s="67"/>
      <c r="JO921" s="67"/>
      <c r="JP921" s="67"/>
      <c r="JQ921" s="67"/>
      <c r="JR921" s="67"/>
      <c r="JS921" s="67"/>
      <c r="JT921" s="67"/>
      <c r="JU921" s="67"/>
      <c r="JV921" s="67"/>
      <c r="JW921" s="67"/>
      <c r="JX921" s="67"/>
      <c r="JY921" s="67"/>
      <c r="JZ921" s="67"/>
      <c r="KA921" s="67"/>
      <c r="KB921" s="67"/>
      <c r="KC921" s="67"/>
      <c r="KD921" s="67"/>
      <c r="KE921" s="67"/>
      <c r="KF921" s="67"/>
      <c r="KG921" s="67"/>
      <c r="KH921" s="67"/>
      <c r="KI921" s="67"/>
      <c r="KJ921" s="67"/>
      <c r="KK921" s="67"/>
      <c r="KL921" s="67"/>
      <c r="KM921" s="67"/>
      <c r="KN921" s="67"/>
      <c r="KO921" s="67"/>
      <c r="KP921" s="67"/>
      <c r="KQ921" s="67"/>
      <c r="KR921" s="67"/>
      <c r="KS921" s="67"/>
      <c r="KT921" s="67"/>
      <c r="KU921" s="67"/>
      <c r="KV921" s="67"/>
      <c r="KW921" s="67"/>
      <c r="KX921" s="67"/>
      <c r="KY921" s="67"/>
      <c r="KZ921" s="67"/>
      <c r="LA921" s="67"/>
      <c r="LB921" s="67"/>
      <c r="LC921" s="67"/>
      <c r="LD921" s="67"/>
      <c r="LE921" s="67"/>
      <c r="LF921" s="67"/>
      <c r="LG921" s="67"/>
      <c r="LH921" s="67"/>
      <c r="LI921" s="67"/>
      <c r="LJ921" s="67"/>
      <c r="LK921" s="67"/>
      <c r="LL921" s="67"/>
      <c r="LM921" s="67"/>
      <c r="LN921" s="67"/>
      <c r="LO921" s="67"/>
      <c r="LP921" s="67"/>
      <c r="LQ921" s="67"/>
      <c r="LR921" s="67"/>
      <c r="LS921" s="67"/>
      <c r="LT921" s="67"/>
      <c r="LU921" s="67"/>
      <c r="LV921" s="67"/>
      <c r="LW921" s="67"/>
      <c r="LX921" s="67"/>
      <c r="LY921" s="67"/>
      <c r="LZ921" s="67"/>
      <c r="MA921" s="67"/>
      <c r="MB921" s="67"/>
      <c r="MC921" s="67"/>
      <c r="MD921" s="67"/>
      <c r="ME921" s="67"/>
      <c r="MF921" s="67"/>
      <c r="MG921" s="67"/>
      <c r="MH921" s="67"/>
      <c r="MI921" s="67"/>
      <c r="MJ921" s="67"/>
      <c r="MK921" s="67"/>
      <c r="ML921" s="67"/>
      <c r="MM921" s="67"/>
      <c r="MN921" s="67"/>
      <c r="MO921" s="67"/>
      <c r="MP921" s="67"/>
      <c r="MQ921" s="67"/>
      <c r="MR921" s="67"/>
      <c r="MS921" s="67"/>
      <c r="MT921" s="67"/>
      <c r="MU921" s="67"/>
      <c r="MV921" s="67"/>
      <c r="MW921" s="67"/>
      <c r="MX921" s="67"/>
      <c r="MY921" s="67"/>
      <c r="MZ921" s="67"/>
      <c r="NA921" s="67"/>
      <c r="NB921" s="67"/>
      <c r="NC921" s="67"/>
      <c r="ND921" s="67"/>
      <c r="NE921" s="67"/>
      <c r="NF921" s="67"/>
      <c r="NG921" s="67"/>
      <c r="NH921" s="67"/>
      <c r="NI921" s="67"/>
      <c r="NJ921" s="67"/>
      <c r="NK921" s="67"/>
      <c r="NL921" s="67"/>
      <c r="NM921" s="67"/>
      <c r="NN921" s="67"/>
      <c r="NO921" s="67"/>
      <c r="NP921" s="67"/>
      <c r="NQ921" s="67"/>
      <c r="NR921" s="67"/>
      <c r="NS921" s="67"/>
      <c r="NT921" s="67"/>
      <c r="NU921" s="67"/>
      <c r="NV921" s="67"/>
      <c r="NW921" s="67"/>
      <c r="NX921" s="67"/>
      <c r="NY921" s="67"/>
      <c r="NZ921" s="67"/>
      <c r="OA921" s="67"/>
      <c r="OB921" s="67"/>
      <c r="OC921" s="67"/>
      <c r="OD921" s="67"/>
      <c r="OE921" s="67"/>
      <c r="OF921" s="67"/>
      <c r="OG921" s="67"/>
      <c r="OH921" s="67"/>
      <c r="OI921" s="67"/>
      <c r="OJ921" s="67"/>
      <c r="OK921" s="67"/>
      <c r="OL921" s="67"/>
      <c r="OM921" s="67"/>
      <c r="ON921" s="67"/>
      <c r="OO921" s="67"/>
      <c r="OP921" s="67"/>
      <c r="OQ921" s="67"/>
      <c r="OR921" s="67"/>
      <c r="OS921" s="67"/>
      <c r="OT921" s="67"/>
      <c r="OU921" s="67"/>
      <c r="OV921" s="67"/>
      <c r="OW921" s="67"/>
      <c r="OX921" s="67"/>
      <c r="OY921" s="67"/>
      <c r="OZ921" s="67"/>
      <c r="PA921" s="67"/>
      <c r="PB921" s="67"/>
      <c r="PC921" s="67"/>
      <c r="PD921" s="67"/>
      <c r="PE921" s="67"/>
      <c r="PF921" s="67"/>
      <c r="PG921" s="67"/>
      <c r="PH921" s="67"/>
      <c r="PI921" s="67"/>
      <c r="PJ921" s="67"/>
      <c r="PK921" s="67"/>
      <c r="PL921" s="67"/>
      <c r="PM921" s="67"/>
      <c r="PN921" s="67"/>
      <c r="PO921" s="67"/>
      <c r="PP921" s="67"/>
      <c r="PQ921" s="67"/>
      <c r="PR921" s="67"/>
      <c r="PS921" s="67"/>
      <c r="PT921" s="67"/>
      <c r="PU921" s="67"/>
      <c r="PV921" s="67"/>
      <c r="PW921" s="67"/>
      <c r="PX921" s="67"/>
      <c r="PY921" s="67"/>
      <c r="PZ921" s="67"/>
      <c r="QA921" s="67"/>
      <c r="QB921" s="67"/>
      <c r="QC921" s="67"/>
      <c r="QD921" s="67"/>
      <c r="QE921" s="67"/>
      <c r="QF921" s="67"/>
      <c r="QG921" s="67"/>
      <c r="QH921" s="67"/>
      <c r="QI921" s="67"/>
      <c r="QJ921" s="67"/>
      <c r="QK921" s="67"/>
      <c r="QL921" s="67"/>
      <c r="QM921" s="67"/>
      <c r="QN921" s="67"/>
      <c r="QO921" s="67"/>
      <c r="QP921" s="67"/>
      <c r="QQ921" s="67"/>
      <c r="QR921" s="67"/>
      <c r="QS921" s="67"/>
      <c r="QT921" s="67"/>
      <c r="QU921" s="67"/>
      <c r="QV921" s="67"/>
      <c r="QW921" s="67"/>
      <c r="QX921" s="67"/>
      <c r="QY921" s="67"/>
      <c r="QZ921" s="67"/>
      <c r="RA921" s="67"/>
      <c r="RB921" s="67"/>
      <c r="RC921" s="67"/>
      <c r="RD921" s="67"/>
      <c r="RE921" s="67"/>
      <c r="RF921" s="67"/>
      <c r="RG921" s="67"/>
      <c r="RH921" s="67"/>
      <c r="RI921" s="67"/>
      <c r="RJ921" s="67"/>
      <c r="RK921" s="67"/>
      <c r="RL921" s="67"/>
      <c r="RM921" s="67"/>
      <c r="RN921" s="67"/>
      <c r="RO921" s="67"/>
      <c r="RP921" s="67"/>
      <c r="RQ921" s="67"/>
      <c r="RR921" s="67"/>
      <c r="RS921" s="67"/>
      <c r="RT921" s="67"/>
      <c r="RU921" s="67"/>
      <c r="RV921" s="67"/>
      <c r="RW921" s="67"/>
      <c r="RX921" s="67"/>
      <c r="RY921" s="67"/>
      <c r="RZ921" s="67"/>
      <c r="SA921" s="67"/>
      <c r="SB921" s="67"/>
      <c r="SC921" s="67"/>
      <c r="SD921" s="67"/>
      <c r="SE921" s="67"/>
      <c r="SF921" s="67"/>
      <c r="SG921" s="67"/>
      <c r="SH921" s="67"/>
      <c r="SI921" s="67"/>
      <c r="SJ921" s="67"/>
      <c r="SK921" s="67"/>
      <c r="SL921" s="67"/>
      <c r="SM921" s="67"/>
      <c r="SN921" s="67"/>
      <c r="SO921" s="67"/>
      <c r="SP921" s="67"/>
      <c r="SQ921" s="67"/>
      <c r="SR921" s="67"/>
    </row>
    <row r="922" spans="1:512" ht="16.5" customHeight="1" x14ac:dyDescent="0.2">
      <c r="A922" s="20">
        <v>314</v>
      </c>
      <c r="B922" s="20" t="s">
        <v>62</v>
      </c>
      <c r="C922" s="20" t="s">
        <v>915</v>
      </c>
      <c r="D922" s="20" t="s">
        <v>38</v>
      </c>
      <c r="E922" s="20" t="s">
        <v>1345</v>
      </c>
      <c r="F922" s="22" t="s">
        <v>940</v>
      </c>
      <c r="G922" s="20" t="s">
        <v>42</v>
      </c>
      <c r="H922" s="20" t="s">
        <v>35</v>
      </c>
      <c r="I922" s="20" t="s">
        <v>81</v>
      </c>
      <c r="J922" s="22" t="s">
        <v>915</v>
      </c>
      <c r="K922" s="20"/>
      <c r="L922" s="20"/>
      <c r="M922" s="20"/>
      <c r="N922" s="20"/>
      <c r="O922" s="23"/>
      <c r="P922" s="23">
        <v>2045000</v>
      </c>
      <c r="Q922" s="24">
        <v>1</v>
      </c>
      <c r="R922" s="25">
        <v>45839</v>
      </c>
      <c r="S922" s="20" t="s">
        <v>83</v>
      </c>
      <c r="T922" s="26">
        <f t="shared" si="16"/>
        <v>2045000</v>
      </c>
      <c r="U922" s="27" t="s">
        <v>100</v>
      </c>
      <c r="V922" s="27" t="s">
        <v>100</v>
      </c>
      <c r="W922" s="67"/>
      <c r="X922" s="67"/>
      <c r="Y922" s="67"/>
      <c r="Z922" s="67"/>
      <c r="AA922" s="67"/>
      <c r="AB922" s="67"/>
      <c r="AC922" s="67"/>
      <c r="AD922" s="67"/>
      <c r="AE922" s="67"/>
      <c r="AF922" s="67"/>
      <c r="AG922" s="67"/>
      <c r="AH922" s="67"/>
      <c r="AI922" s="67"/>
      <c r="AJ922" s="67"/>
      <c r="AK922" s="67"/>
      <c r="AL922" s="67"/>
      <c r="AM922" s="67"/>
      <c r="AN922" s="67"/>
      <c r="AO922" s="67"/>
      <c r="AP922" s="67"/>
      <c r="AQ922" s="67"/>
      <c r="AR922" s="67"/>
      <c r="AS922" s="67"/>
      <c r="AT922" s="67"/>
      <c r="AU922" s="67"/>
      <c r="AV922" s="67"/>
      <c r="AW922" s="67"/>
      <c r="AX922" s="67"/>
      <c r="AY922" s="67"/>
      <c r="AZ922" s="67"/>
      <c r="BA922" s="67"/>
      <c r="BB922" s="67"/>
      <c r="BC922" s="67"/>
      <c r="BD922" s="67"/>
      <c r="BE922" s="67"/>
      <c r="BF922" s="67"/>
      <c r="BG922" s="67"/>
      <c r="BH922" s="67"/>
      <c r="BI922" s="67"/>
      <c r="BJ922" s="67"/>
      <c r="BK922" s="67"/>
      <c r="BL922" s="67"/>
      <c r="BM922" s="67"/>
      <c r="BN922" s="67"/>
      <c r="BO922" s="67"/>
      <c r="BP922" s="67"/>
      <c r="BQ922" s="67"/>
      <c r="BR922" s="67"/>
      <c r="BS922" s="67"/>
      <c r="BT922" s="67"/>
      <c r="BU922" s="67"/>
      <c r="BV922" s="67"/>
      <c r="BW922" s="67"/>
      <c r="BX922" s="67"/>
      <c r="BY922" s="67"/>
      <c r="BZ922" s="67"/>
      <c r="CA922" s="67"/>
      <c r="CB922" s="67"/>
      <c r="CC922" s="67"/>
      <c r="CD922" s="67"/>
      <c r="CE922" s="67"/>
      <c r="CF922" s="67"/>
      <c r="CG922" s="67"/>
      <c r="CH922" s="67"/>
      <c r="CI922" s="67"/>
      <c r="CJ922" s="67"/>
      <c r="CK922" s="67"/>
      <c r="CL922" s="67"/>
      <c r="CM922" s="67"/>
      <c r="CN922" s="67"/>
      <c r="CO922" s="67"/>
      <c r="CP922" s="67"/>
      <c r="CQ922" s="67"/>
      <c r="CR922" s="67"/>
      <c r="CS922" s="67"/>
      <c r="CT922" s="67"/>
      <c r="CU922" s="67"/>
      <c r="CV922" s="67"/>
      <c r="CW922" s="67"/>
      <c r="CX922" s="67"/>
      <c r="CY922" s="67"/>
      <c r="CZ922" s="67"/>
      <c r="DA922" s="67"/>
      <c r="DB922" s="67"/>
      <c r="DC922" s="67"/>
      <c r="DD922" s="67"/>
      <c r="DE922" s="67"/>
      <c r="DF922" s="67"/>
      <c r="DG922" s="67"/>
      <c r="DH922" s="67"/>
      <c r="DI922" s="67"/>
      <c r="DJ922" s="67"/>
      <c r="DK922" s="67"/>
      <c r="DL922" s="67"/>
      <c r="DM922" s="67"/>
      <c r="DN922" s="67"/>
      <c r="DO922" s="67"/>
      <c r="DP922" s="67"/>
      <c r="DQ922" s="67"/>
      <c r="DR922" s="67"/>
      <c r="DS922" s="67"/>
      <c r="DT922" s="67"/>
      <c r="DU922" s="67"/>
      <c r="DV922" s="67"/>
      <c r="DW922" s="67"/>
      <c r="DX922" s="67"/>
      <c r="DY922" s="67"/>
      <c r="DZ922" s="67"/>
      <c r="EA922" s="67"/>
      <c r="EB922" s="67"/>
      <c r="EC922" s="67"/>
      <c r="ED922" s="67"/>
      <c r="EE922" s="67"/>
      <c r="EF922" s="67"/>
      <c r="EG922" s="67"/>
      <c r="EH922" s="67"/>
      <c r="EI922" s="67"/>
      <c r="EJ922" s="67"/>
      <c r="EK922" s="67"/>
      <c r="EL922" s="67"/>
      <c r="EM922" s="67"/>
      <c r="EN922" s="67"/>
      <c r="EO922" s="67"/>
      <c r="EP922" s="67"/>
      <c r="EQ922" s="67"/>
      <c r="ER922" s="67"/>
      <c r="ES922" s="67"/>
      <c r="ET922" s="67"/>
      <c r="EU922" s="67"/>
      <c r="EV922" s="67"/>
      <c r="EW922" s="67"/>
      <c r="EX922" s="67"/>
      <c r="EY922" s="67"/>
      <c r="EZ922" s="67"/>
      <c r="FA922" s="67"/>
      <c r="FB922" s="67"/>
      <c r="FC922" s="67"/>
      <c r="FD922" s="67"/>
      <c r="FE922" s="67"/>
      <c r="FF922" s="67"/>
      <c r="FG922" s="67"/>
      <c r="FH922" s="67"/>
      <c r="FI922" s="67"/>
      <c r="FJ922" s="67"/>
      <c r="FK922" s="67"/>
      <c r="FL922" s="67"/>
      <c r="FM922" s="67"/>
      <c r="FN922" s="67"/>
      <c r="FO922" s="67"/>
      <c r="FP922" s="67"/>
      <c r="FQ922" s="67"/>
      <c r="FR922" s="67"/>
      <c r="FS922" s="67"/>
      <c r="FT922" s="67"/>
      <c r="FU922" s="67"/>
      <c r="FV922" s="67"/>
      <c r="FW922" s="67"/>
      <c r="FX922" s="67"/>
      <c r="FY922" s="67"/>
      <c r="FZ922" s="67"/>
      <c r="GA922" s="67"/>
      <c r="GB922" s="67"/>
      <c r="GC922" s="67"/>
      <c r="GD922" s="67"/>
      <c r="GE922" s="67"/>
      <c r="GF922" s="67"/>
      <c r="GG922" s="67"/>
      <c r="GH922" s="67"/>
      <c r="GI922" s="67"/>
      <c r="GJ922" s="67"/>
      <c r="GK922" s="67"/>
      <c r="GL922" s="67"/>
      <c r="GM922" s="67"/>
      <c r="GN922" s="67"/>
      <c r="GO922" s="67"/>
      <c r="GP922" s="67"/>
      <c r="GQ922" s="67"/>
      <c r="GR922" s="67"/>
      <c r="GS922" s="67"/>
      <c r="GT922" s="67"/>
      <c r="GU922" s="67"/>
      <c r="GV922" s="67"/>
      <c r="GW922" s="67"/>
      <c r="GX922" s="67"/>
      <c r="GY922" s="67"/>
      <c r="GZ922" s="67"/>
      <c r="HA922" s="67"/>
      <c r="HB922" s="67"/>
      <c r="HC922" s="67"/>
      <c r="HD922" s="67"/>
      <c r="HE922" s="67"/>
      <c r="HF922" s="67"/>
      <c r="HG922" s="67"/>
      <c r="HH922" s="67"/>
      <c r="HI922" s="67"/>
      <c r="HJ922" s="67"/>
      <c r="HK922" s="67"/>
      <c r="HL922" s="67"/>
      <c r="HM922" s="67"/>
      <c r="HN922" s="67"/>
      <c r="HO922" s="67"/>
      <c r="HP922" s="67"/>
      <c r="HQ922" s="67"/>
      <c r="HR922" s="67"/>
      <c r="HS922" s="67"/>
      <c r="HT922" s="67"/>
      <c r="HU922" s="67"/>
      <c r="HV922" s="67"/>
      <c r="HW922" s="67"/>
      <c r="HX922" s="67"/>
      <c r="HY922" s="67"/>
      <c r="HZ922" s="67"/>
      <c r="IA922" s="67"/>
      <c r="IB922" s="67"/>
      <c r="IC922" s="67"/>
      <c r="ID922" s="67"/>
      <c r="IE922" s="67"/>
      <c r="IF922" s="67"/>
      <c r="IG922" s="67"/>
      <c r="IH922" s="67"/>
      <c r="II922" s="67"/>
      <c r="IJ922" s="67"/>
      <c r="IK922" s="67"/>
      <c r="IL922" s="67"/>
      <c r="IM922" s="67"/>
      <c r="IN922" s="67"/>
      <c r="IO922" s="67"/>
      <c r="IP922" s="67"/>
      <c r="IQ922" s="67"/>
      <c r="IR922" s="67"/>
      <c r="IS922" s="67"/>
      <c r="IT922" s="67"/>
      <c r="IU922" s="67"/>
      <c r="IV922" s="67"/>
      <c r="IW922" s="67"/>
      <c r="IX922" s="67"/>
      <c r="IY922" s="67"/>
      <c r="IZ922" s="67"/>
      <c r="JA922" s="67"/>
      <c r="JB922" s="67"/>
      <c r="JC922" s="67"/>
      <c r="JD922" s="67"/>
      <c r="JE922" s="67"/>
      <c r="JF922" s="67"/>
      <c r="JG922" s="67"/>
      <c r="JH922" s="67"/>
      <c r="JI922" s="67"/>
      <c r="JJ922" s="67"/>
      <c r="JK922" s="67"/>
      <c r="JL922" s="67"/>
      <c r="JM922" s="67"/>
      <c r="JN922" s="67"/>
      <c r="JO922" s="67"/>
      <c r="JP922" s="67"/>
      <c r="JQ922" s="67"/>
      <c r="JR922" s="67"/>
      <c r="JS922" s="67"/>
      <c r="JT922" s="67"/>
      <c r="JU922" s="67"/>
      <c r="JV922" s="67"/>
      <c r="JW922" s="67"/>
      <c r="JX922" s="67"/>
      <c r="JY922" s="67"/>
      <c r="JZ922" s="67"/>
      <c r="KA922" s="67"/>
      <c r="KB922" s="67"/>
      <c r="KC922" s="67"/>
      <c r="KD922" s="67"/>
      <c r="KE922" s="67"/>
      <c r="KF922" s="67"/>
      <c r="KG922" s="67"/>
      <c r="KH922" s="67"/>
      <c r="KI922" s="67"/>
      <c r="KJ922" s="67"/>
      <c r="KK922" s="67"/>
      <c r="KL922" s="67"/>
      <c r="KM922" s="67"/>
      <c r="KN922" s="67"/>
      <c r="KO922" s="67"/>
      <c r="KP922" s="67"/>
      <c r="KQ922" s="67"/>
      <c r="KR922" s="67"/>
      <c r="KS922" s="67"/>
      <c r="KT922" s="67"/>
      <c r="KU922" s="67"/>
      <c r="KV922" s="67"/>
      <c r="KW922" s="67"/>
      <c r="KX922" s="67"/>
      <c r="KY922" s="67"/>
      <c r="KZ922" s="67"/>
      <c r="LA922" s="67"/>
      <c r="LB922" s="67"/>
      <c r="LC922" s="67"/>
      <c r="LD922" s="67"/>
      <c r="LE922" s="67"/>
      <c r="LF922" s="67"/>
      <c r="LG922" s="67"/>
      <c r="LH922" s="67"/>
      <c r="LI922" s="67"/>
      <c r="LJ922" s="67"/>
      <c r="LK922" s="67"/>
      <c r="LL922" s="67"/>
      <c r="LM922" s="67"/>
      <c r="LN922" s="67"/>
      <c r="LO922" s="67"/>
      <c r="LP922" s="67"/>
      <c r="LQ922" s="67"/>
      <c r="LR922" s="67"/>
      <c r="LS922" s="67"/>
      <c r="LT922" s="67"/>
      <c r="LU922" s="67"/>
      <c r="LV922" s="67"/>
      <c r="LW922" s="67"/>
      <c r="LX922" s="67"/>
      <c r="LY922" s="67"/>
      <c r="LZ922" s="67"/>
      <c r="MA922" s="67"/>
      <c r="MB922" s="67"/>
      <c r="MC922" s="67"/>
      <c r="MD922" s="67"/>
      <c r="ME922" s="67"/>
      <c r="MF922" s="67"/>
      <c r="MG922" s="67"/>
      <c r="MH922" s="67"/>
      <c r="MI922" s="67"/>
      <c r="MJ922" s="67"/>
      <c r="MK922" s="67"/>
      <c r="ML922" s="67"/>
      <c r="MM922" s="67"/>
      <c r="MN922" s="67"/>
      <c r="MO922" s="67"/>
      <c r="MP922" s="67"/>
      <c r="MQ922" s="67"/>
      <c r="MR922" s="67"/>
      <c r="MS922" s="67"/>
      <c r="MT922" s="67"/>
      <c r="MU922" s="67"/>
      <c r="MV922" s="67"/>
      <c r="MW922" s="67"/>
      <c r="MX922" s="67"/>
      <c r="MY922" s="67"/>
      <c r="MZ922" s="67"/>
      <c r="NA922" s="67"/>
      <c r="NB922" s="67"/>
      <c r="NC922" s="67"/>
      <c r="ND922" s="67"/>
      <c r="NE922" s="67"/>
      <c r="NF922" s="67"/>
      <c r="NG922" s="67"/>
      <c r="NH922" s="67"/>
      <c r="NI922" s="67"/>
      <c r="NJ922" s="67"/>
      <c r="NK922" s="67"/>
      <c r="NL922" s="67"/>
      <c r="NM922" s="67"/>
      <c r="NN922" s="67"/>
      <c r="NO922" s="67"/>
      <c r="NP922" s="67"/>
      <c r="NQ922" s="67"/>
      <c r="NR922" s="67"/>
      <c r="NS922" s="67"/>
      <c r="NT922" s="67"/>
      <c r="NU922" s="67"/>
      <c r="NV922" s="67"/>
      <c r="NW922" s="67"/>
      <c r="NX922" s="67"/>
      <c r="NY922" s="67"/>
      <c r="NZ922" s="67"/>
      <c r="OA922" s="67"/>
      <c r="OB922" s="67"/>
      <c r="OC922" s="67"/>
      <c r="OD922" s="67"/>
      <c r="OE922" s="67"/>
      <c r="OF922" s="67"/>
      <c r="OG922" s="67"/>
      <c r="OH922" s="67"/>
      <c r="OI922" s="67"/>
      <c r="OJ922" s="67"/>
      <c r="OK922" s="67"/>
      <c r="OL922" s="67"/>
      <c r="OM922" s="67"/>
      <c r="ON922" s="67"/>
      <c r="OO922" s="67"/>
      <c r="OP922" s="67"/>
      <c r="OQ922" s="67"/>
      <c r="OR922" s="67"/>
      <c r="OS922" s="67"/>
      <c r="OT922" s="67"/>
      <c r="OU922" s="67"/>
      <c r="OV922" s="67"/>
      <c r="OW922" s="67"/>
      <c r="OX922" s="67"/>
      <c r="OY922" s="67"/>
      <c r="OZ922" s="67"/>
      <c r="PA922" s="67"/>
      <c r="PB922" s="67"/>
      <c r="PC922" s="67"/>
      <c r="PD922" s="67"/>
      <c r="PE922" s="67"/>
      <c r="PF922" s="67"/>
      <c r="PG922" s="67"/>
      <c r="PH922" s="67"/>
      <c r="PI922" s="67"/>
      <c r="PJ922" s="67"/>
      <c r="PK922" s="67"/>
      <c r="PL922" s="67"/>
      <c r="PM922" s="67"/>
      <c r="PN922" s="67"/>
      <c r="PO922" s="67"/>
      <c r="PP922" s="67"/>
      <c r="PQ922" s="67"/>
      <c r="PR922" s="67"/>
      <c r="PS922" s="67"/>
      <c r="PT922" s="67"/>
      <c r="PU922" s="67"/>
      <c r="PV922" s="67"/>
      <c r="PW922" s="67"/>
      <c r="PX922" s="67"/>
      <c r="PY922" s="67"/>
      <c r="PZ922" s="67"/>
      <c r="QA922" s="67"/>
      <c r="QB922" s="67"/>
      <c r="QC922" s="67"/>
      <c r="QD922" s="67"/>
      <c r="QE922" s="67"/>
      <c r="QF922" s="67"/>
      <c r="QG922" s="67"/>
      <c r="QH922" s="67"/>
      <c r="QI922" s="67"/>
      <c r="QJ922" s="67"/>
      <c r="QK922" s="67"/>
      <c r="QL922" s="67"/>
      <c r="QM922" s="67"/>
      <c r="QN922" s="67"/>
      <c r="QO922" s="67"/>
      <c r="QP922" s="67"/>
      <c r="QQ922" s="67"/>
      <c r="QR922" s="67"/>
      <c r="QS922" s="67"/>
      <c r="QT922" s="67"/>
      <c r="QU922" s="67"/>
      <c r="QV922" s="67"/>
      <c r="QW922" s="67"/>
      <c r="QX922" s="67"/>
      <c r="QY922" s="67"/>
      <c r="QZ922" s="67"/>
      <c r="RA922" s="67"/>
      <c r="RB922" s="67"/>
      <c r="RC922" s="67"/>
      <c r="RD922" s="67"/>
      <c r="RE922" s="67"/>
      <c r="RF922" s="67"/>
      <c r="RG922" s="67"/>
      <c r="RH922" s="67"/>
      <c r="RI922" s="67"/>
      <c r="RJ922" s="67"/>
      <c r="RK922" s="67"/>
      <c r="RL922" s="67"/>
      <c r="RM922" s="67"/>
      <c r="RN922" s="67"/>
      <c r="RO922" s="67"/>
      <c r="RP922" s="67"/>
      <c r="RQ922" s="67"/>
      <c r="RR922" s="67"/>
      <c r="RS922" s="67"/>
      <c r="RT922" s="67"/>
      <c r="RU922" s="67"/>
      <c r="RV922" s="67"/>
      <c r="RW922" s="67"/>
      <c r="RX922" s="67"/>
      <c r="RY922" s="67"/>
      <c r="RZ922" s="67"/>
      <c r="SA922" s="67"/>
      <c r="SB922" s="67"/>
      <c r="SC922" s="67"/>
      <c r="SD922" s="67"/>
      <c r="SE922" s="67"/>
      <c r="SF922" s="67"/>
      <c r="SG922" s="67"/>
      <c r="SH922" s="67"/>
      <c r="SI922" s="67"/>
      <c r="SJ922" s="67"/>
      <c r="SK922" s="67"/>
      <c r="SL922" s="67"/>
      <c r="SM922" s="67"/>
      <c r="SN922" s="67"/>
      <c r="SO922" s="67"/>
      <c r="SP922" s="67"/>
      <c r="SQ922" s="67"/>
      <c r="SR922" s="67"/>
    </row>
    <row r="923" spans="1:512" ht="16.5" customHeight="1" x14ac:dyDescent="0.2">
      <c r="A923" s="20">
        <v>315</v>
      </c>
      <c r="B923" s="20" t="s">
        <v>62</v>
      </c>
      <c r="C923" s="20" t="s">
        <v>915</v>
      </c>
      <c r="D923" s="20" t="s">
        <v>38</v>
      </c>
      <c r="E923" s="20" t="s">
        <v>1345</v>
      </c>
      <c r="F923" s="22" t="s">
        <v>940</v>
      </c>
      <c r="G923" s="20" t="s">
        <v>42</v>
      </c>
      <c r="H923" s="20" t="s">
        <v>35</v>
      </c>
      <c r="I923" s="20" t="s">
        <v>81</v>
      </c>
      <c r="J923" s="22" t="s">
        <v>915</v>
      </c>
      <c r="K923" s="20"/>
      <c r="L923" s="20"/>
      <c r="M923" s="20"/>
      <c r="N923" s="20"/>
      <c r="O923" s="23"/>
      <c r="P923" s="23">
        <v>2045000</v>
      </c>
      <c r="Q923" s="24">
        <v>1</v>
      </c>
      <c r="R923" s="25">
        <v>45870</v>
      </c>
      <c r="S923" s="20" t="s">
        <v>83</v>
      </c>
      <c r="T923" s="26">
        <f t="shared" si="16"/>
        <v>2045000</v>
      </c>
      <c r="U923" s="27" t="s">
        <v>100</v>
      </c>
      <c r="V923" s="27" t="s">
        <v>100</v>
      </c>
      <c r="W923" s="67"/>
      <c r="X923" s="67"/>
      <c r="Y923" s="67"/>
      <c r="Z923" s="67"/>
      <c r="AA923" s="67"/>
      <c r="AB923" s="67"/>
      <c r="AC923" s="67"/>
      <c r="AD923" s="67"/>
      <c r="AE923" s="67"/>
      <c r="AF923" s="67"/>
      <c r="AG923" s="67"/>
      <c r="AH923" s="67"/>
      <c r="AI923" s="67"/>
      <c r="AJ923" s="67"/>
      <c r="AK923" s="67"/>
      <c r="AL923" s="67"/>
      <c r="AM923" s="67"/>
      <c r="AN923" s="67"/>
      <c r="AO923" s="67"/>
      <c r="AP923" s="67"/>
      <c r="AQ923" s="67"/>
      <c r="AR923" s="67"/>
      <c r="AS923" s="67"/>
      <c r="AT923" s="67"/>
      <c r="AU923" s="67"/>
      <c r="AV923" s="67"/>
      <c r="AW923" s="67"/>
      <c r="AX923" s="67"/>
      <c r="AY923" s="67"/>
      <c r="AZ923" s="67"/>
      <c r="BA923" s="67"/>
      <c r="BB923" s="67"/>
      <c r="BC923" s="67"/>
      <c r="BD923" s="67"/>
      <c r="BE923" s="67"/>
      <c r="BF923" s="67"/>
      <c r="BG923" s="67"/>
      <c r="BH923" s="67"/>
      <c r="BI923" s="67"/>
      <c r="BJ923" s="67"/>
      <c r="BK923" s="67"/>
      <c r="BL923" s="67"/>
      <c r="BM923" s="67"/>
      <c r="BN923" s="67"/>
      <c r="BO923" s="67"/>
      <c r="BP923" s="67"/>
      <c r="BQ923" s="67"/>
      <c r="BR923" s="67"/>
      <c r="BS923" s="67"/>
      <c r="BT923" s="67"/>
      <c r="BU923" s="67"/>
      <c r="BV923" s="67"/>
      <c r="BW923" s="67"/>
      <c r="BX923" s="67"/>
      <c r="BY923" s="67"/>
      <c r="BZ923" s="67"/>
      <c r="CA923" s="67"/>
      <c r="CB923" s="67"/>
      <c r="CC923" s="67"/>
      <c r="CD923" s="67"/>
      <c r="CE923" s="67"/>
      <c r="CF923" s="67"/>
      <c r="CG923" s="67"/>
      <c r="CH923" s="67"/>
      <c r="CI923" s="67"/>
      <c r="CJ923" s="67"/>
      <c r="CK923" s="67"/>
      <c r="CL923" s="67"/>
      <c r="CM923" s="67"/>
      <c r="CN923" s="67"/>
      <c r="CO923" s="67"/>
      <c r="CP923" s="67"/>
      <c r="CQ923" s="67"/>
      <c r="CR923" s="67"/>
      <c r="CS923" s="67"/>
      <c r="CT923" s="67"/>
      <c r="CU923" s="67"/>
      <c r="CV923" s="67"/>
      <c r="CW923" s="67"/>
      <c r="CX923" s="67"/>
      <c r="CY923" s="67"/>
      <c r="CZ923" s="67"/>
      <c r="DA923" s="67"/>
      <c r="DB923" s="67"/>
      <c r="DC923" s="67"/>
      <c r="DD923" s="67"/>
      <c r="DE923" s="67"/>
      <c r="DF923" s="67"/>
      <c r="DG923" s="67"/>
      <c r="DH923" s="67"/>
      <c r="DI923" s="67"/>
      <c r="DJ923" s="67"/>
      <c r="DK923" s="67"/>
      <c r="DL923" s="67"/>
      <c r="DM923" s="67"/>
      <c r="DN923" s="67"/>
      <c r="DO923" s="67"/>
      <c r="DP923" s="67"/>
      <c r="DQ923" s="67"/>
      <c r="DR923" s="67"/>
      <c r="DS923" s="67"/>
      <c r="DT923" s="67"/>
      <c r="DU923" s="67"/>
      <c r="DV923" s="67"/>
      <c r="DW923" s="67"/>
      <c r="DX923" s="67"/>
      <c r="DY923" s="67"/>
      <c r="DZ923" s="67"/>
      <c r="EA923" s="67"/>
      <c r="EB923" s="67"/>
      <c r="EC923" s="67"/>
      <c r="ED923" s="67"/>
      <c r="EE923" s="67"/>
      <c r="EF923" s="67"/>
      <c r="EG923" s="67"/>
      <c r="EH923" s="67"/>
      <c r="EI923" s="67"/>
      <c r="EJ923" s="67"/>
      <c r="EK923" s="67"/>
      <c r="EL923" s="67"/>
      <c r="EM923" s="67"/>
      <c r="EN923" s="67"/>
      <c r="EO923" s="67"/>
      <c r="EP923" s="67"/>
      <c r="EQ923" s="67"/>
      <c r="ER923" s="67"/>
      <c r="ES923" s="67"/>
      <c r="ET923" s="67"/>
      <c r="EU923" s="67"/>
      <c r="EV923" s="67"/>
      <c r="EW923" s="67"/>
      <c r="EX923" s="67"/>
      <c r="EY923" s="67"/>
      <c r="EZ923" s="67"/>
      <c r="FA923" s="67"/>
      <c r="FB923" s="67"/>
      <c r="FC923" s="67"/>
      <c r="FD923" s="67"/>
      <c r="FE923" s="67"/>
      <c r="FF923" s="67"/>
      <c r="FG923" s="67"/>
      <c r="FH923" s="67"/>
      <c r="FI923" s="67"/>
      <c r="FJ923" s="67"/>
      <c r="FK923" s="67"/>
      <c r="FL923" s="67"/>
      <c r="FM923" s="67"/>
      <c r="FN923" s="67"/>
      <c r="FO923" s="67"/>
      <c r="FP923" s="67"/>
      <c r="FQ923" s="67"/>
      <c r="FR923" s="67"/>
      <c r="FS923" s="67"/>
      <c r="FT923" s="67"/>
      <c r="FU923" s="67"/>
      <c r="FV923" s="67"/>
      <c r="FW923" s="67"/>
      <c r="FX923" s="67"/>
      <c r="FY923" s="67"/>
      <c r="FZ923" s="67"/>
      <c r="GA923" s="67"/>
      <c r="GB923" s="67"/>
      <c r="GC923" s="67"/>
      <c r="GD923" s="67"/>
      <c r="GE923" s="67"/>
      <c r="GF923" s="67"/>
      <c r="GG923" s="67"/>
      <c r="GH923" s="67"/>
      <c r="GI923" s="67"/>
      <c r="GJ923" s="67"/>
      <c r="GK923" s="67"/>
      <c r="GL923" s="67"/>
      <c r="GM923" s="67"/>
      <c r="GN923" s="67"/>
      <c r="GO923" s="67"/>
      <c r="GP923" s="67"/>
      <c r="GQ923" s="67"/>
      <c r="GR923" s="67"/>
      <c r="GS923" s="67"/>
      <c r="GT923" s="67"/>
      <c r="GU923" s="67"/>
      <c r="GV923" s="67"/>
      <c r="GW923" s="67"/>
      <c r="GX923" s="67"/>
      <c r="GY923" s="67"/>
      <c r="GZ923" s="67"/>
      <c r="HA923" s="67"/>
      <c r="HB923" s="67"/>
      <c r="HC923" s="67"/>
      <c r="HD923" s="67"/>
      <c r="HE923" s="67"/>
      <c r="HF923" s="67"/>
      <c r="HG923" s="67"/>
      <c r="HH923" s="67"/>
      <c r="HI923" s="67"/>
      <c r="HJ923" s="67"/>
      <c r="HK923" s="67"/>
      <c r="HL923" s="67"/>
      <c r="HM923" s="67"/>
      <c r="HN923" s="67"/>
      <c r="HO923" s="67"/>
      <c r="HP923" s="67"/>
      <c r="HQ923" s="67"/>
      <c r="HR923" s="67"/>
      <c r="HS923" s="67"/>
      <c r="HT923" s="67"/>
      <c r="HU923" s="67"/>
      <c r="HV923" s="67"/>
      <c r="HW923" s="67"/>
      <c r="HX923" s="67"/>
      <c r="HY923" s="67"/>
      <c r="HZ923" s="67"/>
      <c r="IA923" s="67"/>
      <c r="IB923" s="67"/>
      <c r="IC923" s="67"/>
      <c r="ID923" s="67"/>
      <c r="IE923" s="67"/>
      <c r="IF923" s="67"/>
      <c r="IG923" s="67"/>
      <c r="IH923" s="67"/>
      <c r="II923" s="67"/>
      <c r="IJ923" s="67"/>
      <c r="IK923" s="67"/>
      <c r="IL923" s="67"/>
      <c r="IM923" s="67"/>
      <c r="IN923" s="67"/>
      <c r="IO923" s="67"/>
      <c r="IP923" s="67"/>
      <c r="IQ923" s="67"/>
      <c r="IR923" s="67"/>
      <c r="IS923" s="67"/>
      <c r="IT923" s="67"/>
      <c r="IU923" s="67"/>
      <c r="IV923" s="67"/>
      <c r="IW923" s="67"/>
      <c r="IX923" s="67"/>
      <c r="IY923" s="67"/>
      <c r="IZ923" s="67"/>
      <c r="JA923" s="67"/>
      <c r="JB923" s="67"/>
      <c r="JC923" s="67"/>
      <c r="JD923" s="67"/>
      <c r="JE923" s="67"/>
      <c r="JF923" s="67"/>
      <c r="JG923" s="67"/>
      <c r="JH923" s="67"/>
      <c r="JI923" s="67"/>
      <c r="JJ923" s="67"/>
      <c r="JK923" s="67"/>
      <c r="JL923" s="67"/>
      <c r="JM923" s="67"/>
      <c r="JN923" s="67"/>
      <c r="JO923" s="67"/>
      <c r="JP923" s="67"/>
      <c r="JQ923" s="67"/>
      <c r="JR923" s="67"/>
      <c r="JS923" s="67"/>
      <c r="JT923" s="67"/>
      <c r="JU923" s="67"/>
      <c r="JV923" s="67"/>
      <c r="JW923" s="67"/>
      <c r="JX923" s="67"/>
      <c r="JY923" s="67"/>
      <c r="JZ923" s="67"/>
      <c r="KA923" s="67"/>
      <c r="KB923" s="67"/>
      <c r="KC923" s="67"/>
      <c r="KD923" s="67"/>
      <c r="KE923" s="67"/>
      <c r="KF923" s="67"/>
      <c r="KG923" s="67"/>
      <c r="KH923" s="67"/>
      <c r="KI923" s="67"/>
      <c r="KJ923" s="67"/>
      <c r="KK923" s="67"/>
      <c r="KL923" s="67"/>
      <c r="KM923" s="67"/>
      <c r="KN923" s="67"/>
      <c r="KO923" s="67"/>
      <c r="KP923" s="67"/>
      <c r="KQ923" s="67"/>
      <c r="KR923" s="67"/>
      <c r="KS923" s="67"/>
      <c r="KT923" s="67"/>
      <c r="KU923" s="67"/>
      <c r="KV923" s="67"/>
      <c r="KW923" s="67"/>
      <c r="KX923" s="67"/>
      <c r="KY923" s="67"/>
      <c r="KZ923" s="67"/>
      <c r="LA923" s="67"/>
      <c r="LB923" s="67"/>
      <c r="LC923" s="67"/>
      <c r="LD923" s="67"/>
      <c r="LE923" s="67"/>
      <c r="LF923" s="67"/>
      <c r="LG923" s="67"/>
      <c r="LH923" s="67"/>
      <c r="LI923" s="67"/>
      <c r="LJ923" s="67"/>
      <c r="LK923" s="67"/>
      <c r="LL923" s="67"/>
      <c r="LM923" s="67"/>
      <c r="LN923" s="67"/>
      <c r="LO923" s="67"/>
      <c r="LP923" s="67"/>
      <c r="LQ923" s="67"/>
      <c r="LR923" s="67"/>
      <c r="LS923" s="67"/>
      <c r="LT923" s="67"/>
      <c r="LU923" s="67"/>
      <c r="LV923" s="67"/>
      <c r="LW923" s="67"/>
      <c r="LX923" s="67"/>
      <c r="LY923" s="67"/>
      <c r="LZ923" s="67"/>
      <c r="MA923" s="67"/>
      <c r="MB923" s="67"/>
      <c r="MC923" s="67"/>
      <c r="MD923" s="67"/>
      <c r="ME923" s="67"/>
      <c r="MF923" s="67"/>
      <c r="MG923" s="67"/>
      <c r="MH923" s="67"/>
      <c r="MI923" s="67"/>
      <c r="MJ923" s="67"/>
      <c r="MK923" s="67"/>
      <c r="ML923" s="67"/>
      <c r="MM923" s="67"/>
      <c r="MN923" s="67"/>
      <c r="MO923" s="67"/>
      <c r="MP923" s="67"/>
      <c r="MQ923" s="67"/>
      <c r="MR923" s="67"/>
      <c r="MS923" s="67"/>
      <c r="MT923" s="67"/>
      <c r="MU923" s="67"/>
      <c r="MV923" s="67"/>
      <c r="MW923" s="67"/>
      <c r="MX923" s="67"/>
      <c r="MY923" s="67"/>
      <c r="MZ923" s="67"/>
      <c r="NA923" s="67"/>
      <c r="NB923" s="67"/>
      <c r="NC923" s="67"/>
      <c r="ND923" s="67"/>
      <c r="NE923" s="67"/>
      <c r="NF923" s="67"/>
      <c r="NG923" s="67"/>
      <c r="NH923" s="67"/>
      <c r="NI923" s="67"/>
      <c r="NJ923" s="67"/>
      <c r="NK923" s="67"/>
      <c r="NL923" s="67"/>
      <c r="NM923" s="67"/>
      <c r="NN923" s="67"/>
      <c r="NO923" s="67"/>
      <c r="NP923" s="67"/>
      <c r="NQ923" s="67"/>
      <c r="NR923" s="67"/>
      <c r="NS923" s="67"/>
      <c r="NT923" s="67"/>
      <c r="NU923" s="67"/>
      <c r="NV923" s="67"/>
      <c r="NW923" s="67"/>
      <c r="NX923" s="67"/>
      <c r="NY923" s="67"/>
      <c r="NZ923" s="67"/>
      <c r="OA923" s="67"/>
      <c r="OB923" s="67"/>
      <c r="OC923" s="67"/>
      <c r="OD923" s="67"/>
      <c r="OE923" s="67"/>
      <c r="OF923" s="67"/>
      <c r="OG923" s="67"/>
      <c r="OH923" s="67"/>
      <c r="OI923" s="67"/>
      <c r="OJ923" s="67"/>
      <c r="OK923" s="67"/>
      <c r="OL923" s="67"/>
      <c r="OM923" s="67"/>
      <c r="ON923" s="67"/>
      <c r="OO923" s="67"/>
      <c r="OP923" s="67"/>
      <c r="OQ923" s="67"/>
      <c r="OR923" s="67"/>
      <c r="OS923" s="67"/>
      <c r="OT923" s="67"/>
      <c r="OU923" s="67"/>
      <c r="OV923" s="67"/>
      <c r="OW923" s="67"/>
      <c r="OX923" s="67"/>
      <c r="OY923" s="67"/>
      <c r="OZ923" s="67"/>
      <c r="PA923" s="67"/>
      <c r="PB923" s="67"/>
      <c r="PC923" s="67"/>
      <c r="PD923" s="67"/>
      <c r="PE923" s="67"/>
      <c r="PF923" s="67"/>
      <c r="PG923" s="67"/>
      <c r="PH923" s="67"/>
      <c r="PI923" s="67"/>
      <c r="PJ923" s="67"/>
      <c r="PK923" s="67"/>
      <c r="PL923" s="67"/>
      <c r="PM923" s="67"/>
      <c r="PN923" s="67"/>
      <c r="PO923" s="67"/>
      <c r="PP923" s="67"/>
      <c r="PQ923" s="67"/>
      <c r="PR923" s="67"/>
      <c r="PS923" s="67"/>
      <c r="PT923" s="67"/>
      <c r="PU923" s="67"/>
      <c r="PV923" s="67"/>
      <c r="PW923" s="67"/>
      <c r="PX923" s="67"/>
      <c r="PY923" s="67"/>
      <c r="PZ923" s="67"/>
      <c r="QA923" s="67"/>
      <c r="QB923" s="67"/>
      <c r="QC923" s="67"/>
      <c r="QD923" s="67"/>
      <c r="QE923" s="67"/>
      <c r="QF923" s="67"/>
      <c r="QG923" s="67"/>
      <c r="QH923" s="67"/>
      <c r="QI923" s="67"/>
      <c r="QJ923" s="67"/>
      <c r="QK923" s="67"/>
      <c r="QL923" s="67"/>
      <c r="QM923" s="67"/>
      <c r="QN923" s="67"/>
      <c r="QO923" s="67"/>
      <c r="QP923" s="67"/>
      <c r="QQ923" s="67"/>
      <c r="QR923" s="67"/>
      <c r="QS923" s="67"/>
      <c r="QT923" s="67"/>
      <c r="QU923" s="67"/>
      <c r="QV923" s="67"/>
      <c r="QW923" s="67"/>
      <c r="QX923" s="67"/>
      <c r="QY923" s="67"/>
      <c r="QZ923" s="67"/>
      <c r="RA923" s="67"/>
      <c r="RB923" s="67"/>
      <c r="RC923" s="67"/>
      <c r="RD923" s="67"/>
      <c r="RE923" s="67"/>
      <c r="RF923" s="67"/>
      <c r="RG923" s="67"/>
      <c r="RH923" s="67"/>
      <c r="RI923" s="67"/>
      <c r="RJ923" s="67"/>
      <c r="RK923" s="67"/>
      <c r="RL923" s="67"/>
      <c r="RM923" s="67"/>
      <c r="RN923" s="67"/>
      <c r="RO923" s="67"/>
      <c r="RP923" s="67"/>
      <c r="RQ923" s="67"/>
      <c r="RR923" s="67"/>
      <c r="RS923" s="67"/>
      <c r="RT923" s="67"/>
      <c r="RU923" s="67"/>
      <c r="RV923" s="67"/>
      <c r="RW923" s="67"/>
      <c r="RX923" s="67"/>
      <c r="RY923" s="67"/>
      <c r="RZ923" s="67"/>
      <c r="SA923" s="67"/>
      <c r="SB923" s="67"/>
      <c r="SC923" s="67"/>
      <c r="SD923" s="67"/>
      <c r="SE923" s="67"/>
      <c r="SF923" s="67"/>
      <c r="SG923" s="67"/>
      <c r="SH923" s="67"/>
      <c r="SI923" s="67"/>
      <c r="SJ923" s="67"/>
      <c r="SK923" s="67"/>
      <c r="SL923" s="67"/>
      <c r="SM923" s="67"/>
      <c r="SN923" s="67"/>
      <c r="SO923" s="67"/>
      <c r="SP923" s="67"/>
      <c r="SQ923" s="67"/>
      <c r="SR923" s="67"/>
    </row>
    <row r="924" spans="1:512" ht="16.5" customHeight="1" x14ac:dyDescent="0.2">
      <c r="A924" s="20">
        <v>316</v>
      </c>
      <c r="B924" s="20" t="s">
        <v>62</v>
      </c>
      <c r="C924" s="20" t="s">
        <v>915</v>
      </c>
      <c r="D924" s="20" t="s">
        <v>38</v>
      </c>
      <c r="E924" s="20" t="s">
        <v>1345</v>
      </c>
      <c r="F924" s="22" t="s">
        <v>940</v>
      </c>
      <c r="G924" s="20" t="s">
        <v>42</v>
      </c>
      <c r="H924" s="20" t="s">
        <v>35</v>
      </c>
      <c r="I924" s="20" t="s">
        <v>81</v>
      </c>
      <c r="J924" s="22" t="s">
        <v>915</v>
      </c>
      <c r="K924" s="20"/>
      <c r="L924" s="20"/>
      <c r="M924" s="20"/>
      <c r="N924" s="20"/>
      <c r="O924" s="23"/>
      <c r="P924" s="23">
        <v>2045000</v>
      </c>
      <c r="Q924" s="24">
        <v>1</v>
      </c>
      <c r="R924" s="25">
        <v>45901</v>
      </c>
      <c r="S924" s="20" t="s">
        <v>83</v>
      </c>
      <c r="T924" s="26">
        <f t="shared" si="16"/>
        <v>2045000</v>
      </c>
      <c r="U924" s="27" t="s">
        <v>100</v>
      </c>
      <c r="V924" s="27" t="s">
        <v>100</v>
      </c>
      <c r="W924" s="67"/>
      <c r="X924" s="67"/>
      <c r="Y924" s="67"/>
      <c r="Z924" s="67"/>
      <c r="AA924" s="67"/>
      <c r="AB924" s="67"/>
      <c r="AC924" s="67"/>
      <c r="AD924" s="67"/>
      <c r="AE924" s="67"/>
      <c r="AF924" s="67"/>
      <c r="AG924" s="67"/>
      <c r="AH924" s="67"/>
      <c r="AI924" s="67"/>
      <c r="AJ924" s="67"/>
      <c r="AK924" s="67"/>
      <c r="AL924" s="67"/>
      <c r="AM924" s="67"/>
      <c r="AN924" s="67"/>
      <c r="AO924" s="67"/>
      <c r="AP924" s="67"/>
      <c r="AQ924" s="67"/>
      <c r="AR924" s="67"/>
      <c r="AS924" s="67"/>
      <c r="AT924" s="67"/>
      <c r="AU924" s="67"/>
      <c r="AV924" s="67"/>
      <c r="AW924" s="67"/>
      <c r="AX924" s="67"/>
      <c r="AY924" s="67"/>
      <c r="AZ924" s="67"/>
      <c r="BA924" s="67"/>
      <c r="BB924" s="67"/>
      <c r="BC924" s="67"/>
      <c r="BD924" s="67"/>
      <c r="BE924" s="67"/>
      <c r="BF924" s="67"/>
      <c r="BG924" s="67"/>
      <c r="BH924" s="67"/>
      <c r="BI924" s="67"/>
      <c r="BJ924" s="67"/>
      <c r="BK924" s="67"/>
      <c r="BL924" s="67"/>
      <c r="BM924" s="67"/>
      <c r="BN924" s="67"/>
      <c r="BO924" s="67"/>
      <c r="BP924" s="67"/>
      <c r="BQ924" s="67"/>
      <c r="BR924" s="67"/>
      <c r="BS924" s="67"/>
      <c r="BT924" s="67"/>
      <c r="BU924" s="67"/>
      <c r="BV924" s="67"/>
      <c r="BW924" s="67"/>
      <c r="BX924" s="67"/>
      <c r="BY924" s="67"/>
      <c r="BZ924" s="67"/>
      <c r="CA924" s="67"/>
      <c r="CB924" s="67"/>
      <c r="CC924" s="67"/>
      <c r="CD924" s="67"/>
      <c r="CE924" s="67"/>
      <c r="CF924" s="67"/>
      <c r="CG924" s="67"/>
      <c r="CH924" s="67"/>
      <c r="CI924" s="67"/>
      <c r="CJ924" s="67"/>
      <c r="CK924" s="67"/>
      <c r="CL924" s="67"/>
      <c r="CM924" s="67"/>
      <c r="CN924" s="67"/>
      <c r="CO924" s="67"/>
      <c r="CP924" s="67"/>
      <c r="CQ924" s="67"/>
      <c r="CR924" s="67"/>
      <c r="CS924" s="67"/>
      <c r="CT924" s="67"/>
      <c r="CU924" s="67"/>
      <c r="CV924" s="67"/>
      <c r="CW924" s="67"/>
      <c r="CX924" s="67"/>
      <c r="CY924" s="67"/>
      <c r="CZ924" s="67"/>
      <c r="DA924" s="67"/>
      <c r="DB924" s="67"/>
      <c r="DC924" s="67"/>
      <c r="DD924" s="67"/>
      <c r="DE924" s="67"/>
      <c r="DF924" s="67"/>
      <c r="DG924" s="67"/>
      <c r="DH924" s="67"/>
      <c r="DI924" s="67"/>
      <c r="DJ924" s="67"/>
      <c r="DK924" s="67"/>
      <c r="DL924" s="67"/>
      <c r="DM924" s="67"/>
      <c r="DN924" s="67"/>
      <c r="DO924" s="67"/>
      <c r="DP924" s="67"/>
      <c r="DQ924" s="67"/>
      <c r="DR924" s="67"/>
      <c r="DS924" s="67"/>
      <c r="DT924" s="67"/>
      <c r="DU924" s="67"/>
      <c r="DV924" s="67"/>
      <c r="DW924" s="67"/>
      <c r="DX924" s="67"/>
      <c r="DY924" s="67"/>
      <c r="DZ924" s="67"/>
      <c r="EA924" s="67"/>
      <c r="EB924" s="67"/>
      <c r="EC924" s="67"/>
      <c r="ED924" s="67"/>
      <c r="EE924" s="67"/>
      <c r="EF924" s="67"/>
      <c r="EG924" s="67"/>
      <c r="EH924" s="67"/>
      <c r="EI924" s="67"/>
      <c r="EJ924" s="67"/>
      <c r="EK924" s="67"/>
      <c r="EL924" s="67"/>
      <c r="EM924" s="67"/>
      <c r="EN924" s="67"/>
      <c r="EO924" s="67"/>
      <c r="EP924" s="67"/>
      <c r="EQ924" s="67"/>
      <c r="ER924" s="67"/>
      <c r="ES924" s="67"/>
      <c r="ET924" s="67"/>
      <c r="EU924" s="67"/>
      <c r="EV924" s="67"/>
      <c r="EW924" s="67"/>
      <c r="EX924" s="67"/>
      <c r="EY924" s="67"/>
      <c r="EZ924" s="67"/>
      <c r="FA924" s="67"/>
      <c r="FB924" s="67"/>
      <c r="FC924" s="67"/>
      <c r="FD924" s="67"/>
      <c r="FE924" s="67"/>
      <c r="FF924" s="67"/>
      <c r="FG924" s="67"/>
      <c r="FH924" s="67"/>
      <c r="FI924" s="67"/>
      <c r="FJ924" s="67"/>
      <c r="FK924" s="67"/>
      <c r="FL924" s="67"/>
      <c r="FM924" s="67"/>
      <c r="FN924" s="67"/>
      <c r="FO924" s="67"/>
      <c r="FP924" s="67"/>
      <c r="FQ924" s="67"/>
      <c r="FR924" s="67"/>
      <c r="FS924" s="67"/>
      <c r="FT924" s="67"/>
      <c r="FU924" s="67"/>
      <c r="FV924" s="67"/>
      <c r="FW924" s="67"/>
      <c r="FX924" s="67"/>
      <c r="FY924" s="67"/>
      <c r="FZ924" s="67"/>
      <c r="GA924" s="67"/>
      <c r="GB924" s="67"/>
      <c r="GC924" s="67"/>
      <c r="GD924" s="67"/>
      <c r="GE924" s="67"/>
      <c r="GF924" s="67"/>
      <c r="GG924" s="67"/>
      <c r="GH924" s="67"/>
      <c r="GI924" s="67"/>
      <c r="GJ924" s="67"/>
      <c r="GK924" s="67"/>
      <c r="GL924" s="67"/>
      <c r="GM924" s="67"/>
      <c r="GN924" s="67"/>
      <c r="GO924" s="67"/>
      <c r="GP924" s="67"/>
      <c r="GQ924" s="67"/>
      <c r="GR924" s="67"/>
      <c r="GS924" s="67"/>
      <c r="GT924" s="67"/>
      <c r="GU924" s="67"/>
      <c r="GV924" s="67"/>
      <c r="GW924" s="67"/>
      <c r="GX924" s="67"/>
      <c r="GY924" s="67"/>
      <c r="GZ924" s="67"/>
      <c r="HA924" s="67"/>
      <c r="HB924" s="67"/>
      <c r="HC924" s="67"/>
      <c r="HD924" s="67"/>
      <c r="HE924" s="67"/>
      <c r="HF924" s="67"/>
      <c r="HG924" s="67"/>
      <c r="HH924" s="67"/>
      <c r="HI924" s="67"/>
      <c r="HJ924" s="67"/>
      <c r="HK924" s="67"/>
      <c r="HL924" s="67"/>
      <c r="HM924" s="67"/>
      <c r="HN924" s="67"/>
      <c r="HO924" s="67"/>
      <c r="HP924" s="67"/>
      <c r="HQ924" s="67"/>
      <c r="HR924" s="67"/>
      <c r="HS924" s="67"/>
      <c r="HT924" s="67"/>
      <c r="HU924" s="67"/>
      <c r="HV924" s="67"/>
      <c r="HW924" s="67"/>
      <c r="HX924" s="67"/>
      <c r="HY924" s="67"/>
      <c r="HZ924" s="67"/>
      <c r="IA924" s="67"/>
      <c r="IB924" s="67"/>
      <c r="IC924" s="67"/>
      <c r="ID924" s="67"/>
      <c r="IE924" s="67"/>
      <c r="IF924" s="67"/>
      <c r="IG924" s="67"/>
      <c r="IH924" s="67"/>
      <c r="II924" s="67"/>
      <c r="IJ924" s="67"/>
      <c r="IK924" s="67"/>
      <c r="IL924" s="67"/>
      <c r="IM924" s="67"/>
      <c r="IN924" s="67"/>
      <c r="IO924" s="67"/>
      <c r="IP924" s="67"/>
      <c r="IQ924" s="67"/>
      <c r="IR924" s="67"/>
      <c r="IS924" s="67"/>
      <c r="IT924" s="67"/>
      <c r="IU924" s="67"/>
      <c r="IV924" s="67"/>
      <c r="IW924" s="67"/>
      <c r="IX924" s="67"/>
      <c r="IY924" s="67"/>
      <c r="IZ924" s="67"/>
      <c r="JA924" s="67"/>
      <c r="JB924" s="67"/>
      <c r="JC924" s="67"/>
      <c r="JD924" s="67"/>
      <c r="JE924" s="67"/>
      <c r="JF924" s="67"/>
      <c r="JG924" s="67"/>
      <c r="JH924" s="67"/>
      <c r="JI924" s="67"/>
      <c r="JJ924" s="67"/>
      <c r="JK924" s="67"/>
      <c r="JL924" s="67"/>
      <c r="JM924" s="67"/>
      <c r="JN924" s="67"/>
      <c r="JO924" s="67"/>
      <c r="JP924" s="67"/>
      <c r="JQ924" s="67"/>
      <c r="JR924" s="67"/>
      <c r="JS924" s="67"/>
      <c r="JT924" s="67"/>
      <c r="JU924" s="67"/>
      <c r="JV924" s="67"/>
      <c r="JW924" s="67"/>
      <c r="JX924" s="67"/>
      <c r="JY924" s="67"/>
      <c r="JZ924" s="67"/>
      <c r="KA924" s="67"/>
      <c r="KB924" s="67"/>
      <c r="KC924" s="67"/>
      <c r="KD924" s="67"/>
      <c r="KE924" s="67"/>
      <c r="KF924" s="67"/>
      <c r="KG924" s="67"/>
      <c r="KH924" s="67"/>
      <c r="KI924" s="67"/>
      <c r="KJ924" s="67"/>
      <c r="KK924" s="67"/>
      <c r="KL924" s="67"/>
      <c r="KM924" s="67"/>
      <c r="KN924" s="67"/>
      <c r="KO924" s="67"/>
      <c r="KP924" s="67"/>
      <c r="KQ924" s="67"/>
      <c r="KR924" s="67"/>
      <c r="KS924" s="67"/>
      <c r="KT924" s="67"/>
      <c r="KU924" s="67"/>
      <c r="KV924" s="67"/>
      <c r="KW924" s="67"/>
      <c r="KX924" s="67"/>
      <c r="KY924" s="67"/>
      <c r="KZ924" s="67"/>
      <c r="LA924" s="67"/>
      <c r="LB924" s="67"/>
      <c r="LC924" s="67"/>
      <c r="LD924" s="67"/>
      <c r="LE924" s="67"/>
      <c r="LF924" s="67"/>
      <c r="LG924" s="67"/>
      <c r="LH924" s="67"/>
      <c r="LI924" s="67"/>
      <c r="LJ924" s="67"/>
      <c r="LK924" s="67"/>
      <c r="LL924" s="67"/>
      <c r="LM924" s="67"/>
      <c r="LN924" s="67"/>
      <c r="LO924" s="67"/>
      <c r="LP924" s="67"/>
      <c r="LQ924" s="67"/>
      <c r="LR924" s="67"/>
      <c r="LS924" s="67"/>
      <c r="LT924" s="67"/>
      <c r="LU924" s="67"/>
      <c r="LV924" s="67"/>
      <c r="LW924" s="67"/>
      <c r="LX924" s="67"/>
      <c r="LY924" s="67"/>
      <c r="LZ924" s="67"/>
      <c r="MA924" s="67"/>
      <c r="MB924" s="67"/>
      <c r="MC924" s="67"/>
      <c r="MD924" s="67"/>
      <c r="ME924" s="67"/>
      <c r="MF924" s="67"/>
      <c r="MG924" s="67"/>
      <c r="MH924" s="67"/>
      <c r="MI924" s="67"/>
      <c r="MJ924" s="67"/>
      <c r="MK924" s="67"/>
      <c r="ML924" s="67"/>
      <c r="MM924" s="67"/>
      <c r="MN924" s="67"/>
      <c r="MO924" s="67"/>
      <c r="MP924" s="67"/>
      <c r="MQ924" s="67"/>
      <c r="MR924" s="67"/>
      <c r="MS924" s="67"/>
      <c r="MT924" s="67"/>
      <c r="MU924" s="67"/>
      <c r="MV924" s="67"/>
      <c r="MW924" s="67"/>
      <c r="MX924" s="67"/>
      <c r="MY924" s="67"/>
      <c r="MZ924" s="67"/>
      <c r="NA924" s="67"/>
      <c r="NB924" s="67"/>
      <c r="NC924" s="67"/>
      <c r="ND924" s="67"/>
      <c r="NE924" s="67"/>
      <c r="NF924" s="67"/>
      <c r="NG924" s="67"/>
      <c r="NH924" s="67"/>
      <c r="NI924" s="67"/>
      <c r="NJ924" s="67"/>
      <c r="NK924" s="67"/>
      <c r="NL924" s="67"/>
      <c r="NM924" s="67"/>
      <c r="NN924" s="67"/>
      <c r="NO924" s="67"/>
      <c r="NP924" s="67"/>
      <c r="NQ924" s="67"/>
      <c r="NR924" s="67"/>
      <c r="NS924" s="67"/>
      <c r="NT924" s="67"/>
      <c r="NU924" s="67"/>
      <c r="NV924" s="67"/>
      <c r="NW924" s="67"/>
      <c r="NX924" s="67"/>
      <c r="NY924" s="67"/>
      <c r="NZ924" s="67"/>
      <c r="OA924" s="67"/>
      <c r="OB924" s="67"/>
      <c r="OC924" s="67"/>
      <c r="OD924" s="67"/>
      <c r="OE924" s="67"/>
      <c r="OF924" s="67"/>
      <c r="OG924" s="67"/>
      <c r="OH924" s="67"/>
      <c r="OI924" s="67"/>
      <c r="OJ924" s="67"/>
      <c r="OK924" s="67"/>
      <c r="OL924" s="67"/>
      <c r="OM924" s="67"/>
      <c r="ON924" s="67"/>
      <c r="OO924" s="67"/>
      <c r="OP924" s="67"/>
      <c r="OQ924" s="67"/>
      <c r="OR924" s="67"/>
      <c r="OS924" s="67"/>
      <c r="OT924" s="67"/>
      <c r="OU924" s="67"/>
      <c r="OV924" s="67"/>
      <c r="OW924" s="67"/>
      <c r="OX924" s="67"/>
      <c r="OY924" s="67"/>
      <c r="OZ924" s="67"/>
      <c r="PA924" s="67"/>
      <c r="PB924" s="67"/>
      <c r="PC924" s="67"/>
      <c r="PD924" s="67"/>
      <c r="PE924" s="67"/>
      <c r="PF924" s="67"/>
      <c r="PG924" s="67"/>
      <c r="PH924" s="67"/>
      <c r="PI924" s="67"/>
      <c r="PJ924" s="67"/>
      <c r="PK924" s="67"/>
      <c r="PL924" s="67"/>
      <c r="PM924" s="67"/>
      <c r="PN924" s="67"/>
      <c r="PO924" s="67"/>
      <c r="PP924" s="67"/>
      <c r="PQ924" s="67"/>
      <c r="PR924" s="67"/>
      <c r="PS924" s="67"/>
      <c r="PT924" s="67"/>
      <c r="PU924" s="67"/>
      <c r="PV924" s="67"/>
      <c r="PW924" s="67"/>
      <c r="PX924" s="67"/>
      <c r="PY924" s="67"/>
      <c r="PZ924" s="67"/>
      <c r="QA924" s="67"/>
      <c r="QB924" s="67"/>
      <c r="QC924" s="67"/>
      <c r="QD924" s="67"/>
      <c r="QE924" s="67"/>
      <c r="QF924" s="67"/>
      <c r="QG924" s="67"/>
      <c r="QH924" s="67"/>
      <c r="QI924" s="67"/>
      <c r="QJ924" s="67"/>
      <c r="QK924" s="67"/>
      <c r="QL924" s="67"/>
      <c r="QM924" s="67"/>
      <c r="QN924" s="67"/>
      <c r="QO924" s="67"/>
      <c r="QP924" s="67"/>
      <c r="QQ924" s="67"/>
      <c r="QR924" s="67"/>
      <c r="QS924" s="67"/>
      <c r="QT924" s="67"/>
      <c r="QU924" s="67"/>
      <c r="QV924" s="67"/>
      <c r="QW924" s="67"/>
      <c r="QX924" s="67"/>
      <c r="QY924" s="67"/>
      <c r="QZ924" s="67"/>
      <c r="RA924" s="67"/>
      <c r="RB924" s="67"/>
      <c r="RC924" s="67"/>
      <c r="RD924" s="67"/>
      <c r="RE924" s="67"/>
      <c r="RF924" s="67"/>
      <c r="RG924" s="67"/>
      <c r="RH924" s="67"/>
      <c r="RI924" s="67"/>
      <c r="RJ924" s="67"/>
      <c r="RK924" s="67"/>
      <c r="RL924" s="67"/>
      <c r="RM924" s="67"/>
      <c r="RN924" s="67"/>
      <c r="RO924" s="67"/>
      <c r="RP924" s="67"/>
      <c r="RQ924" s="67"/>
      <c r="RR924" s="67"/>
      <c r="RS924" s="67"/>
      <c r="RT924" s="67"/>
      <c r="RU924" s="67"/>
      <c r="RV924" s="67"/>
      <c r="RW924" s="67"/>
      <c r="RX924" s="67"/>
      <c r="RY924" s="67"/>
      <c r="RZ924" s="67"/>
      <c r="SA924" s="67"/>
      <c r="SB924" s="67"/>
      <c r="SC924" s="67"/>
      <c r="SD924" s="67"/>
      <c r="SE924" s="67"/>
      <c r="SF924" s="67"/>
      <c r="SG924" s="67"/>
      <c r="SH924" s="67"/>
      <c r="SI924" s="67"/>
      <c r="SJ924" s="67"/>
      <c r="SK924" s="67"/>
      <c r="SL924" s="67"/>
      <c r="SM924" s="67"/>
      <c r="SN924" s="67"/>
      <c r="SO924" s="67"/>
      <c r="SP924" s="67"/>
      <c r="SQ924" s="67"/>
      <c r="SR924" s="67"/>
    </row>
    <row r="925" spans="1:512" ht="16.5" customHeight="1" x14ac:dyDescent="0.2">
      <c r="A925" s="20">
        <v>317</v>
      </c>
      <c r="B925" s="20" t="s">
        <v>62</v>
      </c>
      <c r="C925" s="20" t="s">
        <v>915</v>
      </c>
      <c r="D925" s="20" t="s">
        <v>38</v>
      </c>
      <c r="E925" s="20" t="s">
        <v>1345</v>
      </c>
      <c r="F925" s="22" t="s">
        <v>940</v>
      </c>
      <c r="G925" s="20" t="s">
        <v>42</v>
      </c>
      <c r="H925" s="20" t="s">
        <v>35</v>
      </c>
      <c r="I925" s="20" t="s">
        <v>81</v>
      </c>
      <c r="J925" s="22" t="s">
        <v>915</v>
      </c>
      <c r="K925" s="20"/>
      <c r="L925" s="20"/>
      <c r="M925" s="20"/>
      <c r="N925" s="20"/>
      <c r="O925" s="23"/>
      <c r="P925" s="23">
        <v>2045000</v>
      </c>
      <c r="Q925" s="24">
        <v>1</v>
      </c>
      <c r="R925" s="25">
        <v>45931</v>
      </c>
      <c r="S925" s="20" t="s">
        <v>83</v>
      </c>
      <c r="T925" s="26">
        <f t="shared" si="16"/>
        <v>2045000</v>
      </c>
      <c r="U925" s="27" t="s">
        <v>100</v>
      </c>
      <c r="V925" s="27" t="s">
        <v>100</v>
      </c>
      <c r="W925" s="67"/>
      <c r="X925" s="67"/>
      <c r="Y925" s="67"/>
      <c r="Z925" s="67"/>
      <c r="AA925" s="67"/>
      <c r="AB925" s="67"/>
      <c r="AC925" s="67"/>
      <c r="AD925" s="67"/>
      <c r="AE925" s="67"/>
      <c r="AF925" s="67"/>
      <c r="AG925" s="67"/>
      <c r="AH925" s="67"/>
      <c r="AI925" s="67"/>
      <c r="AJ925" s="67"/>
      <c r="AK925" s="67"/>
      <c r="AL925" s="67"/>
      <c r="AM925" s="67"/>
      <c r="AN925" s="67"/>
      <c r="AO925" s="67"/>
      <c r="AP925" s="67"/>
      <c r="AQ925" s="67"/>
      <c r="AR925" s="67"/>
      <c r="AS925" s="67"/>
      <c r="AT925" s="67"/>
      <c r="AU925" s="67"/>
      <c r="AV925" s="67"/>
      <c r="AW925" s="67"/>
      <c r="AX925" s="67"/>
      <c r="AY925" s="67"/>
      <c r="AZ925" s="67"/>
      <c r="BA925" s="67"/>
      <c r="BB925" s="67"/>
      <c r="BC925" s="67"/>
      <c r="BD925" s="67"/>
      <c r="BE925" s="67"/>
      <c r="BF925" s="67"/>
      <c r="BG925" s="67"/>
      <c r="BH925" s="67"/>
      <c r="BI925" s="67"/>
      <c r="BJ925" s="67"/>
      <c r="BK925" s="67"/>
      <c r="BL925" s="67"/>
      <c r="BM925" s="67"/>
      <c r="BN925" s="67"/>
      <c r="BO925" s="67"/>
      <c r="BP925" s="67"/>
      <c r="BQ925" s="67"/>
      <c r="BR925" s="67"/>
      <c r="BS925" s="67"/>
      <c r="BT925" s="67"/>
      <c r="BU925" s="67"/>
      <c r="BV925" s="67"/>
      <c r="BW925" s="67"/>
      <c r="BX925" s="67"/>
      <c r="BY925" s="67"/>
      <c r="BZ925" s="67"/>
      <c r="CA925" s="67"/>
      <c r="CB925" s="67"/>
      <c r="CC925" s="67"/>
      <c r="CD925" s="67"/>
      <c r="CE925" s="67"/>
      <c r="CF925" s="67"/>
      <c r="CG925" s="67"/>
      <c r="CH925" s="67"/>
      <c r="CI925" s="67"/>
      <c r="CJ925" s="67"/>
      <c r="CK925" s="67"/>
      <c r="CL925" s="67"/>
      <c r="CM925" s="67"/>
      <c r="CN925" s="67"/>
      <c r="CO925" s="67"/>
      <c r="CP925" s="67"/>
      <c r="CQ925" s="67"/>
      <c r="CR925" s="67"/>
      <c r="CS925" s="67"/>
      <c r="CT925" s="67"/>
      <c r="CU925" s="67"/>
      <c r="CV925" s="67"/>
      <c r="CW925" s="67"/>
      <c r="CX925" s="67"/>
      <c r="CY925" s="67"/>
      <c r="CZ925" s="67"/>
      <c r="DA925" s="67"/>
      <c r="DB925" s="67"/>
      <c r="DC925" s="67"/>
      <c r="DD925" s="67"/>
      <c r="DE925" s="67"/>
      <c r="DF925" s="67"/>
      <c r="DG925" s="67"/>
      <c r="DH925" s="67"/>
      <c r="DI925" s="67"/>
      <c r="DJ925" s="67"/>
      <c r="DK925" s="67"/>
      <c r="DL925" s="67"/>
      <c r="DM925" s="67"/>
      <c r="DN925" s="67"/>
      <c r="DO925" s="67"/>
      <c r="DP925" s="67"/>
      <c r="DQ925" s="67"/>
      <c r="DR925" s="67"/>
      <c r="DS925" s="67"/>
      <c r="DT925" s="67"/>
      <c r="DU925" s="67"/>
      <c r="DV925" s="67"/>
      <c r="DW925" s="67"/>
      <c r="DX925" s="67"/>
      <c r="DY925" s="67"/>
      <c r="DZ925" s="67"/>
      <c r="EA925" s="67"/>
      <c r="EB925" s="67"/>
      <c r="EC925" s="67"/>
      <c r="ED925" s="67"/>
      <c r="EE925" s="67"/>
      <c r="EF925" s="67"/>
      <c r="EG925" s="67"/>
      <c r="EH925" s="67"/>
      <c r="EI925" s="67"/>
      <c r="EJ925" s="67"/>
      <c r="EK925" s="67"/>
      <c r="EL925" s="67"/>
      <c r="EM925" s="67"/>
      <c r="EN925" s="67"/>
      <c r="EO925" s="67"/>
      <c r="EP925" s="67"/>
      <c r="EQ925" s="67"/>
      <c r="ER925" s="67"/>
      <c r="ES925" s="67"/>
      <c r="ET925" s="67"/>
      <c r="EU925" s="67"/>
      <c r="EV925" s="67"/>
      <c r="EW925" s="67"/>
      <c r="EX925" s="67"/>
      <c r="EY925" s="67"/>
      <c r="EZ925" s="67"/>
      <c r="FA925" s="67"/>
      <c r="FB925" s="67"/>
      <c r="FC925" s="67"/>
      <c r="FD925" s="67"/>
      <c r="FE925" s="67"/>
      <c r="FF925" s="67"/>
      <c r="FG925" s="67"/>
      <c r="FH925" s="67"/>
      <c r="FI925" s="67"/>
      <c r="FJ925" s="67"/>
      <c r="FK925" s="67"/>
      <c r="FL925" s="67"/>
      <c r="FM925" s="67"/>
      <c r="FN925" s="67"/>
      <c r="FO925" s="67"/>
      <c r="FP925" s="67"/>
      <c r="FQ925" s="67"/>
      <c r="FR925" s="67"/>
      <c r="FS925" s="67"/>
      <c r="FT925" s="67"/>
      <c r="FU925" s="67"/>
      <c r="FV925" s="67"/>
      <c r="FW925" s="67"/>
      <c r="FX925" s="67"/>
      <c r="FY925" s="67"/>
      <c r="FZ925" s="67"/>
      <c r="GA925" s="67"/>
      <c r="GB925" s="67"/>
      <c r="GC925" s="67"/>
      <c r="GD925" s="67"/>
      <c r="GE925" s="67"/>
      <c r="GF925" s="67"/>
      <c r="GG925" s="67"/>
      <c r="GH925" s="67"/>
      <c r="GI925" s="67"/>
      <c r="GJ925" s="67"/>
      <c r="GK925" s="67"/>
      <c r="GL925" s="67"/>
      <c r="GM925" s="67"/>
      <c r="GN925" s="67"/>
      <c r="GO925" s="67"/>
      <c r="GP925" s="67"/>
      <c r="GQ925" s="67"/>
      <c r="GR925" s="67"/>
      <c r="GS925" s="67"/>
      <c r="GT925" s="67"/>
      <c r="GU925" s="67"/>
      <c r="GV925" s="67"/>
      <c r="GW925" s="67"/>
      <c r="GX925" s="67"/>
      <c r="GY925" s="67"/>
      <c r="GZ925" s="67"/>
      <c r="HA925" s="67"/>
      <c r="HB925" s="67"/>
      <c r="HC925" s="67"/>
      <c r="HD925" s="67"/>
      <c r="HE925" s="67"/>
      <c r="HF925" s="67"/>
      <c r="HG925" s="67"/>
      <c r="HH925" s="67"/>
      <c r="HI925" s="67"/>
      <c r="HJ925" s="67"/>
      <c r="HK925" s="67"/>
      <c r="HL925" s="67"/>
      <c r="HM925" s="67"/>
      <c r="HN925" s="67"/>
      <c r="HO925" s="67"/>
      <c r="HP925" s="67"/>
      <c r="HQ925" s="67"/>
      <c r="HR925" s="67"/>
      <c r="HS925" s="67"/>
      <c r="HT925" s="67"/>
      <c r="HU925" s="67"/>
      <c r="HV925" s="67"/>
      <c r="HW925" s="67"/>
      <c r="HX925" s="67"/>
      <c r="HY925" s="67"/>
      <c r="HZ925" s="67"/>
      <c r="IA925" s="67"/>
      <c r="IB925" s="67"/>
      <c r="IC925" s="67"/>
      <c r="ID925" s="67"/>
      <c r="IE925" s="67"/>
      <c r="IF925" s="67"/>
      <c r="IG925" s="67"/>
      <c r="IH925" s="67"/>
      <c r="II925" s="67"/>
      <c r="IJ925" s="67"/>
      <c r="IK925" s="67"/>
      <c r="IL925" s="67"/>
      <c r="IM925" s="67"/>
      <c r="IN925" s="67"/>
      <c r="IO925" s="67"/>
      <c r="IP925" s="67"/>
      <c r="IQ925" s="67"/>
      <c r="IR925" s="67"/>
      <c r="IS925" s="67"/>
      <c r="IT925" s="67"/>
      <c r="IU925" s="67"/>
      <c r="IV925" s="67"/>
      <c r="IW925" s="67"/>
      <c r="IX925" s="67"/>
      <c r="IY925" s="67"/>
      <c r="IZ925" s="67"/>
      <c r="JA925" s="67"/>
      <c r="JB925" s="67"/>
      <c r="JC925" s="67"/>
      <c r="JD925" s="67"/>
      <c r="JE925" s="67"/>
      <c r="JF925" s="67"/>
      <c r="JG925" s="67"/>
      <c r="JH925" s="67"/>
      <c r="JI925" s="67"/>
      <c r="JJ925" s="67"/>
      <c r="JK925" s="67"/>
      <c r="JL925" s="67"/>
      <c r="JM925" s="67"/>
      <c r="JN925" s="67"/>
      <c r="JO925" s="67"/>
      <c r="JP925" s="67"/>
      <c r="JQ925" s="67"/>
      <c r="JR925" s="67"/>
      <c r="JS925" s="67"/>
      <c r="JT925" s="67"/>
      <c r="JU925" s="67"/>
      <c r="JV925" s="67"/>
      <c r="JW925" s="67"/>
      <c r="JX925" s="67"/>
      <c r="JY925" s="67"/>
      <c r="JZ925" s="67"/>
      <c r="KA925" s="67"/>
      <c r="KB925" s="67"/>
      <c r="KC925" s="67"/>
      <c r="KD925" s="67"/>
      <c r="KE925" s="67"/>
      <c r="KF925" s="67"/>
      <c r="KG925" s="67"/>
      <c r="KH925" s="67"/>
      <c r="KI925" s="67"/>
      <c r="KJ925" s="67"/>
      <c r="KK925" s="67"/>
      <c r="KL925" s="67"/>
      <c r="KM925" s="67"/>
      <c r="KN925" s="67"/>
      <c r="KO925" s="67"/>
      <c r="KP925" s="67"/>
      <c r="KQ925" s="67"/>
      <c r="KR925" s="67"/>
      <c r="KS925" s="67"/>
      <c r="KT925" s="67"/>
      <c r="KU925" s="67"/>
      <c r="KV925" s="67"/>
      <c r="KW925" s="67"/>
      <c r="KX925" s="67"/>
      <c r="KY925" s="67"/>
      <c r="KZ925" s="67"/>
      <c r="LA925" s="67"/>
      <c r="LB925" s="67"/>
      <c r="LC925" s="67"/>
      <c r="LD925" s="67"/>
      <c r="LE925" s="67"/>
      <c r="LF925" s="67"/>
      <c r="LG925" s="67"/>
      <c r="LH925" s="67"/>
      <c r="LI925" s="67"/>
      <c r="LJ925" s="67"/>
      <c r="LK925" s="67"/>
      <c r="LL925" s="67"/>
      <c r="LM925" s="67"/>
      <c r="LN925" s="67"/>
      <c r="LO925" s="67"/>
      <c r="LP925" s="67"/>
      <c r="LQ925" s="67"/>
      <c r="LR925" s="67"/>
      <c r="LS925" s="67"/>
      <c r="LT925" s="67"/>
      <c r="LU925" s="67"/>
      <c r="LV925" s="67"/>
      <c r="LW925" s="67"/>
      <c r="LX925" s="67"/>
      <c r="LY925" s="67"/>
      <c r="LZ925" s="67"/>
      <c r="MA925" s="67"/>
      <c r="MB925" s="67"/>
      <c r="MC925" s="67"/>
      <c r="MD925" s="67"/>
      <c r="ME925" s="67"/>
      <c r="MF925" s="67"/>
      <c r="MG925" s="67"/>
      <c r="MH925" s="67"/>
      <c r="MI925" s="67"/>
      <c r="MJ925" s="67"/>
      <c r="MK925" s="67"/>
      <c r="ML925" s="67"/>
      <c r="MM925" s="67"/>
      <c r="MN925" s="67"/>
      <c r="MO925" s="67"/>
      <c r="MP925" s="67"/>
      <c r="MQ925" s="67"/>
      <c r="MR925" s="67"/>
      <c r="MS925" s="67"/>
      <c r="MT925" s="67"/>
      <c r="MU925" s="67"/>
      <c r="MV925" s="67"/>
      <c r="MW925" s="67"/>
      <c r="MX925" s="67"/>
      <c r="MY925" s="67"/>
      <c r="MZ925" s="67"/>
      <c r="NA925" s="67"/>
      <c r="NB925" s="67"/>
      <c r="NC925" s="67"/>
      <c r="ND925" s="67"/>
      <c r="NE925" s="67"/>
      <c r="NF925" s="67"/>
      <c r="NG925" s="67"/>
      <c r="NH925" s="67"/>
      <c r="NI925" s="67"/>
      <c r="NJ925" s="67"/>
      <c r="NK925" s="67"/>
      <c r="NL925" s="67"/>
      <c r="NM925" s="67"/>
      <c r="NN925" s="67"/>
      <c r="NO925" s="67"/>
      <c r="NP925" s="67"/>
      <c r="NQ925" s="67"/>
      <c r="NR925" s="67"/>
      <c r="NS925" s="67"/>
      <c r="NT925" s="67"/>
      <c r="NU925" s="67"/>
      <c r="NV925" s="67"/>
      <c r="NW925" s="67"/>
      <c r="NX925" s="67"/>
      <c r="NY925" s="67"/>
      <c r="NZ925" s="67"/>
      <c r="OA925" s="67"/>
      <c r="OB925" s="67"/>
      <c r="OC925" s="67"/>
      <c r="OD925" s="67"/>
      <c r="OE925" s="67"/>
      <c r="OF925" s="67"/>
      <c r="OG925" s="67"/>
      <c r="OH925" s="67"/>
      <c r="OI925" s="67"/>
      <c r="OJ925" s="67"/>
      <c r="OK925" s="67"/>
      <c r="OL925" s="67"/>
      <c r="OM925" s="67"/>
      <c r="ON925" s="67"/>
      <c r="OO925" s="67"/>
      <c r="OP925" s="67"/>
      <c r="OQ925" s="67"/>
      <c r="OR925" s="67"/>
      <c r="OS925" s="67"/>
      <c r="OT925" s="67"/>
      <c r="OU925" s="67"/>
      <c r="OV925" s="67"/>
      <c r="OW925" s="67"/>
      <c r="OX925" s="67"/>
      <c r="OY925" s="67"/>
      <c r="OZ925" s="67"/>
      <c r="PA925" s="67"/>
      <c r="PB925" s="67"/>
      <c r="PC925" s="67"/>
      <c r="PD925" s="67"/>
      <c r="PE925" s="67"/>
      <c r="PF925" s="67"/>
      <c r="PG925" s="67"/>
      <c r="PH925" s="67"/>
      <c r="PI925" s="67"/>
      <c r="PJ925" s="67"/>
      <c r="PK925" s="67"/>
      <c r="PL925" s="67"/>
      <c r="PM925" s="67"/>
      <c r="PN925" s="67"/>
      <c r="PO925" s="67"/>
      <c r="PP925" s="67"/>
      <c r="PQ925" s="67"/>
      <c r="PR925" s="67"/>
      <c r="PS925" s="67"/>
      <c r="PT925" s="67"/>
      <c r="PU925" s="67"/>
      <c r="PV925" s="67"/>
      <c r="PW925" s="67"/>
      <c r="PX925" s="67"/>
      <c r="PY925" s="67"/>
      <c r="PZ925" s="67"/>
      <c r="QA925" s="67"/>
      <c r="QB925" s="67"/>
      <c r="QC925" s="67"/>
      <c r="QD925" s="67"/>
      <c r="QE925" s="67"/>
      <c r="QF925" s="67"/>
      <c r="QG925" s="67"/>
      <c r="QH925" s="67"/>
      <c r="QI925" s="67"/>
      <c r="QJ925" s="67"/>
      <c r="QK925" s="67"/>
      <c r="QL925" s="67"/>
      <c r="QM925" s="67"/>
      <c r="QN925" s="67"/>
      <c r="QO925" s="67"/>
      <c r="QP925" s="67"/>
      <c r="QQ925" s="67"/>
      <c r="QR925" s="67"/>
      <c r="QS925" s="67"/>
      <c r="QT925" s="67"/>
      <c r="QU925" s="67"/>
      <c r="QV925" s="67"/>
      <c r="QW925" s="67"/>
      <c r="QX925" s="67"/>
      <c r="QY925" s="67"/>
      <c r="QZ925" s="67"/>
      <c r="RA925" s="67"/>
      <c r="RB925" s="67"/>
      <c r="RC925" s="67"/>
      <c r="RD925" s="67"/>
      <c r="RE925" s="67"/>
      <c r="RF925" s="67"/>
      <c r="RG925" s="67"/>
      <c r="RH925" s="67"/>
      <c r="RI925" s="67"/>
      <c r="RJ925" s="67"/>
      <c r="RK925" s="67"/>
      <c r="RL925" s="67"/>
      <c r="RM925" s="67"/>
      <c r="RN925" s="67"/>
      <c r="RO925" s="67"/>
      <c r="RP925" s="67"/>
      <c r="RQ925" s="67"/>
      <c r="RR925" s="67"/>
      <c r="RS925" s="67"/>
      <c r="RT925" s="67"/>
      <c r="RU925" s="67"/>
      <c r="RV925" s="67"/>
      <c r="RW925" s="67"/>
      <c r="RX925" s="67"/>
      <c r="RY925" s="67"/>
      <c r="RZ925" s="67"/>
      <c r="SA925" s="67"/>
      <c r="SB925" s="67"/>
      <c r="SC925" s="67"/>
      <c r="SD925" s="67"/>
      <c r="SE925" s="67"/>
      <c r="SF925" s="67"/>
      <c r="SG925" s="67"/>
      <c r="SH925" s="67"/>
      <c r="SI925" s="67"/>
      <c r="SJ925" s="67"/>
      <c r="SK925" s="67"/>
      <c r="SL925" s="67"/>
      <c r="SM925" s="67"/>
      <c r="SN925" s="67"/>
      <c r="SO925" s="67"/>
      <c r="SP925" s="67"/>
      <c r="SQ925" s="67"/>
      <c r="SR925" s="67"/>
    </row>
    <row r="926" spans="1:512" ht="16.5" customHeight="1" x14ac:dyDescent="0.2">
      <c r="A926" s="20">
        <v>318</v>
      </c>
      <c r="B926" s="20" t="s">
        <v>62</v>
      </c>
      <c r="C926" s="20" t="s">
        <v>915</v>
      </c>
      <c r="D926" s="20" t="s">
        <v>38</v>
      </c>
      <c r="E926" s="20" t="s">
        <v>1345</v>
      </c>
      <c r="F926" s="22" t="s">
        <v>940</v>
      </c>
      <c r="G926" s="20" t="s">
        <v>42</v>
      </c>
      <c r="H926" s="20" t="s">
        <v>35</v>
      </c>
      <c r="I926" s="20" t="s">
        <v>81</v>
      </c>
      <c r="J926" s="22" t="s">
        <v>915</v>
      </c>
      <c r="K926" s="20"/>
      <c r="L926" s="20"/>
      <c r="M926" s="20"/>
      <c r="N926" s="20"/>
      <c r="O926" s="23"/>
      <c r="P926" s="23">
        <v>2045000</v>
      </c>
      <c r="Q926" s="24">
        <v>1</v>
      </c>
      <c r="R926" s="25">
        <v>45962</v>
      </c>
      <c r="S926" s="20" t="s">
        <v>83</v>
      </c>
      <c r="T926" s="26">
        <f t="shared" si="16"/>
        <v>2045000</v>
      </c>
      <c r="U926" s="27" t="s">
        <v>100</v>
      </c>
      <c r="V926" s="27" t="s">
        <v>100</v>
      </c>
      <c r="W926" s="67"/>
      <c r="X926" s="67"/>
      <c r="Y926" s="67"/>
      <c r="Z926" s="67"/>
      <c r="AA926" s="67"/>
      <c r="AB926" s="67"/>
      <c r="AC926" s="67"/>
      <c r="AD926" s="67"/>
      <c r="AE926" s="67"/>
      <c r="AF926" s="67"/>
      <c r="AG926" s="67"/>
      <c r="AH926" s="67"/>
      <c r="AI926" s="67"/>
      <c r="AJ926" s="67"/>
      <c r="AK926" s="67"/>
      <c r="AL926" s="67"/>
      <c r="AM926" s="67"/>
      <c r="AN926" s="67"/>
      <c r="AO926" s="67"/>
      <c r="AP926" s="67"/>
      <c r="AQ926" s="67"/>
      <c r="AR926" s="67"/>
      <c r="AS926" s="67"/>
      <c r="AT926" s="67"/>
      <c r="AU926" s="67"/>
      <c r="AV926" s="67"/>
      <c r="AW926" s="67"/>
      <c r="AX926" s="67"/>
      <c r="AY926" s="67"/>
      <c r="AZ926" s="67"/>
      <c r="BA926" s="67"/>
      <c r="BB926" s="67"/>
      <c r="BC926" s="67"/>
      <c r="BD926" s="67"/>
      <c r="BE926" s="67"/>
      <c r="BF926" s="67"/>
      <c r="BG926" s="67"/>
      <c r="BH926" s="67"/>
      <c r="BI926" s="67"/>
      <c r="BJ926" s="67"/>
      <c r="BK926" s="67"/>
      <c r="BL926" s="67"/>
      <c r="BM926" s="67"/>
      <c r="BN926" s="67"/>
      <c r="BO926" s="67"/>
      <c r="BP926" s="67"/>
      <c r="BQ926" s="67"/>
      <c r="BR926" s="67"/>
      <c r="BS926" s="67"/>
      <c r="BT926" s="67"/>
      <c r="BU926" s="67"/>
      <c r="BV926" s="67"/>
      <c r="BW926" s="67"/>
      <c r="BX926" s="67"/>
      <c r="BY926" s="67"/>
      <c r="BZ926" s="67"/>
      <c r="CA926" s="67"/>
      <c r="CB926" s="67"/>
      <c r="CC926" s="67"/>
      <c r="CD926" s="67"/>
      <c r="CE926" s="67"/>
      <c r="CF926" s="67"/>
      <c r="CG926" s="67"/>
      <c r="CH926" s="67"/>
      <c r="CI926" s="67"/>
      <c r="CJ926" s="67"/>
      <c r="CK926" s="67"/>
      <c r="CL926" s="67"/>
      <c r="CM926" s="67"/>
      <c r="CN926" s="67"/>
      <c r="CO926" s="67"/>
      <c r="CP926" s="67"/>
      <c r="CQ926" s="67"/>
      <c r="CR926" s="67"/>
      <c r="CS926" s="67"/>
      <c r="CT926" s="67"/>
      <c r="CU926" s="67"/>
      <c r="CV926" s="67"/>
      <c r="CW926" s="67"/>
      <c r="CX926" s="67"/>
      <c r="CY926" s="67"/>
      <c r="CZ926" s="67"/>
      <c r="DA926" s="67"/>
      <c r="DB926" s="67"/>
      <c r="DC926" s="67"/>
      <c r="DD926" s="67"/>
      <c r="DE926" s="67"/>
      <c r="DF926" s="67"/>
      <c r="DG926" s="67"/>
      <c r="DH926" s="67"/>
      <c r="DI926" s="67"/>
      <c r="DJ926" s="67"/>
      <c r="DK926" s="67"/>
      <c r="DL926" s="67"/>
      <c r="DM926" s="67"/>
      <c r="DN926" s="67"/>
      <c r="DO926" s="67"/>
      <c r="DP926" s="67"/>
      <c r="DQ926" s="67"/>
      <c r="DR926" s="67"/>
      <c r="DS926" s="67"/>
      <c r="DT926" s="67"/>
      <c r="DU926" s="67"/>
      <c r="DV926" s="67"/>
      <c r="DW926" s="67"/>
      <c r="DX926" s="67"/>
      <c r="DY926" s="67"/>
      <c r="DZ926" s="67"/>
      <c r="EA926" s="67"/>
      <c r="EB926" s="67"/>
      <c r="EC926" s="67"/>
      <c r="ED926" s="67"/>
      <c r="EE926" s="67"/>
      <c r="EF926" s="67"/>
      <c r="EG926" s="67"/>
      <c r="EH926" s="67"/>
      <c r="EI926" s="67"/>
      <c r="EJ926" s="67"/>
      <c r="EK926" s="67"/>
      <c r="EL926" s="67"/>
      <c r="EM926" s="67"/>
      <c r="EN926" s="67"/>
      <c r="EO926" s="67"/>
      <c r="EP926" s="67"/>
      <c r="EQ926" s="67"/>
      <c r="ER926" s="67"/>
      <c r="ES926" s="67"/>
      <c r="ET926" s="67"/>
      <c r="EU926" s="67"/>
      <c r="EV926" s="67"/>
      <c r="EW926" s="67"/>
      <c r="EX926" s="67"/>
      <c r="EY926" s="67"/>
      <c r="EZ926" s="67"/>
      <c r="FA926" s="67"/>
      <c r="FB926" s="67"/>
      <c r="FC926" s="67"/>
      <c r="FD926" s="67"/>
      <c r="FE926" s="67"/>
      <c r="FF926" s="67"/>
      <c r="FG926" s="67"/>
      <c r="FH926" s="67"/>
      <c r="FI926" s="67"/>
      <c r="FJ926" s="67"/>
      <c r="FK926" s="67"/>
      <c r="FL926" s="67"/>
      <c r="FM926" s="67"/>
      <c r="FN926" s="67"/>
      <c r="FO926" s="67"/>
      <c r="FP926" s="67"/>
      <c r="FQ926" s="67"/>
      <c r="FR926" s="67"/>
      <c r="FS926" s="67"/>
      <c r="FT926" s="67"/>
      <c r="FU926" s="67"/>
      <c r="FV926" s="67"/>
      <c r="FW926" s="67"/>
      <c r="FX926" s="67"/>
      <c r="FY926" s="67"/>
      <c r="FZ926" s="67"/>
      <c r="GA926" s="67"/>
      <c r="GB926" s="67"/>
      <c r="GC926" s="67"/>
      <c r="GD926" s="67"/>
      <c r="GE926" s="67"/>
      <c r="GF926" s="67"/>
      <c r="GG926" s="67"/>
      <c r="GH926" s="67"/>
      <c r="GI926" s="67"/>
      <c r="GJ926" s="67"/>
      <c r="GK926" s="67"/>
      <c r="GL926" s="67"/>
      <c r="GM926" s="67"/>
      <c r="GN926" s="67"/>
      <c r="GO926" s="67"/>
      <c r="GP926" s="67"/>
      <c r="GQ926" s="67"/>
      <c r="GR926" s="67"/>
      <c r="GS926" s="67"/>
      <c r="GT926" s="67"/>
      <c r="GU926" s="67"/>
      <c r="GV926" s="67"/>
      <c r="GW926" s="67"/>
      <c r="GX926" s="67"/>
      <c r="GY926" s="67"/>
      <c r="GZ926" s="67"/>
      <c r="HA926" s="67"/>
      <c r="HB926" s="67"/>
      <c r="HC926" s="67"/>
      <c r="HD926" s="67"/>
      <c r="HE926" s="67"/>
      <c r="HF926" s="67"/>
      <c r="HG926" s="67"/>
      <c r="HH926" s="67"/>
      <c r="HI926" s="67"/>
      <c r="HJ926" s="67"/>
      <c r="HK926" s="67"/>
      <c r="HL926" s="67"/>
      <c r="HM926" s="67"/>
      <c r="HN926" s="67"/>
      <c r="HO926" s="67"/>
      <c r="HP926" s="67"/>
      <c r="HQ926" s="67"/>
      <c r="HR926" s="67"/>
      <c r="HS926" s="67"/>
      <c r="HT926" s="67"/>
      <c r="HU926" s="67"/>
      <c r="HV926" s="67"/>
      <c r="HW926" s="67"/>
      <c r="HX926" s="67"/>
      <c r="HY926" s="67"/>
      <c r="HZ926" s="67"/>
      <c r="IA926" s="67"/>
      <c r="IB926" s="67"/>
      <c r="IC926" s="67"/>
      <c r="ID926" s="67"/>
      <c r="IE926" s="67"/>
      <c r="IF926" s="67"/>
      <c r="IG926" s="67"/>
      <c r="IH926" s="67"/>
      <c r="II926" s="67"/>
      <c r="IJ926" s="67"/>
      <c r="IK926" s="67"/>
      <c r="IL926" s="67"/>
      <c r="IM926" s="67"/>
      <c r="IN926" s="67"/>
      <c r="IO926" s="67"/>
      <c r="IP926" s="67"/>
      <c r="IQ926" s="67"/>
      <c r="IR926" s="67"/>
      <c r="IS926" s="67"/>
      <c r="IT926" s="67"/>
      <c r="IU926" s="67"/>
      <c r="IV926" s="67"/>
      <c r="IW926" s="67"/>
      <c r="IX926" s="67"/>
      <c r="IY926" s="67"/>
      <c r="IZ926" s="67"/>
      <c r="JA926" s="67"/>
      <c r="JB926" s="67"/>
      <c r="JC926" s="67"/>
      <c r="JD926" s="67"/>
      <c r="JE926" s="67"/>
      <c r="JF926" s="67"/>
      <c r="JG926" s="67"/>
      <c r="JH926" s="67"/>
      <c r="JI926" s="67"/>
      <c r="JJ926" s="67"/>
      <c r="JK926" s="67"/>
      <c r="JL926" s="67"/>
      <c r="JM926" s="67"/>
      <c r="JN926" s="67"/>
      <c r="JO926" s="67"/>
      <c r="JP926" s="67"/>
      <c r="JQ926" s="67"/>
      <c r="JR926" s="67"/>
      <c r="JS926" s="67"/>
      <c r="JT926" s="67"/>
      <c r="JU926" s="67"/>
      <c r="JV926" s="67"/>
      <c r="JW926" s="67"/>
      <c r="JX926" s="67"/>
      <c r="JY926" s="67"/>
      <c r="JZ926" s="67"/>
      <c r="KA926" s="67"/>
      <c r="KB926" s="67"/>
      <c r="KC926" s="67"/>
      <c r="KD926" s="67"/>
      <c r="KE926" s="67"/>
      <c r="KF926" s="67"/>
      <c r="KG926" s="67"/>
      <c r="KH926" s="67"/>
      <c r="KI926" s="67"/>
      <c r="KJ926" s="67"/>
      <c r="KK926" s="67"/>
      <c r="KL926" s="67"/>
      <c r="KM926" s="67"/>
      <c r="KN926" s="67"/>
      <c r="KO926" s="67"/>
      <c r="KP926" s="67"/>
      <c r="KQ926" s="67"/>
      <c r="KR926" s="67"/>
      <c r="KS926" s="67"/>
      <c r="KT926" s="67"/>
      <c r="KU926" s="67"/>
      <c r="KV926" s="67"/>
      <c r="KW926" s="67"/>
      <c r="KX926" s="67"/>
      <c r="KY926" s="67"/>
      <c r="KZ926" s="67"/>
      <c r="LA926" s="67"/>
      <c r="LB926" s="67"/>
      <c r="LC926" s="67"/>
      <c r="LD926" s="67"/>
      <c r="LE926" s="67"/>
      <c r="LF926" s="67"/>
      <c r="LG926" s="67"/>
      <c r="LH926" s="67"/>
      <c r="LI926" s="67"/>
      <c r="LJ926" s="67"/>
      <c r="LK926" s="67"/>
      <c r="LL926" s="67"/>
      <c r="LM926" s="67"/>
      <c r="LN926" s="67"/>
      <c r="LO926" s="67"/>
      <c r="LP926" s="67"/>
      <c r="LQ926" s="67"/>
      <c r="LR926" s="67"/>
      <c r="LS926" s="67"/>
      <c r="LT926" s="67"/>
      <c r="LU926" s="67"/>
      <c r="LV926" s="67"/>
      <c r="LW926" s="67"/>
      <c r="LX926" s="67"/>
      <c r="LY926" s="67"/>
      <c r="LZ926" s="67"/>
      <c r="MA926" s="67"/>
      <c r="MB926" s="67"/>
      <c r="MC926" s="67"/>
      <c r="MD926" s="67"/>
      <c r="ME926" s="67"/>
      <c r="MF926" s="67"/>
      <c r="MG926" s="67"/>
      <c r="MH926" s="67"/>
      <c r="MI926" s="67"/>
      <c r="MJ926" s="67"/>
      <c r="MK926" s="67"/>
      <c r="ML926" s="67"/>
      <c r="MM926" s="67"/>
      <c r="MN926" s="67"/>
      <c r="MO926" s="67"/>
      <c r="MP926" s="67"/>
      <c r="MQ926" s="67"/>
      <c r="MR926" s="67"/>
      <c r="MS926" s="67"/>
      <c r="MT926" s="67"/>
      <c r="MU926" s="67"/>
      <c r="MV926" s="67"/>
      <c r="MW926" s="67"/>
      <c r="MX926" s="67"/>
      <c r="MY926" s="67"/>
      <c r="MZ926" s="67"/>
      <c r="NA926" s="67"/>
      <c r="NB926" s="67"/>
      <c r="NC926" s="67"/>
      <c r="ND926" s="67"/>
      <c r="NE926" s="67"/>
      <c r="NF926" s="67"/>
      <c r="NG926" s="67"/>
      <c r="NH926" s="67"/>
      <c r="NI926" s="67"/>
      <c r="NJ926" s="67"/>
      <c r="NK926" s="67"/>
      <c r="NL926" s="67"/>
      <c r="NM926" s="67"/>
      <c r="NN926" s="67"/>
      <c r="NO926" s="67"/>
      <c r="NP926" s="67"/>
      <c r="NQ926" s="67"/>
      <c r="NR926" s="67"/>
      <c r="NS926" s="67"/>
      <c r="NT926" s="67"/>
      <c r="NU926" s="67"/>
      <c r="NV926" s="67"/>
      <c r="NW926" s="67"/>
      <c r="NX926" s="67"/>
      <c r="NY926" s="67"/>
      <c r="NZ926" s="67"/>
      <c r="OA926" s="67"/>
      <c r="OB926" s="67"/>
      <c r="OC926" s="67"/>
      <c r="OD926" s="67"/>
      <c r="OE926" s="67"/>
      <c r="OF926" s="67"/>
      <c r="OG926" s="67"/>
      <c r="OH926" s="67"/>
      <c r="OI926" s="67"/>
      <c r="OJ926" s="67"/>
      <c r="OK926" s="67"/>
      <c r="OL926" s="67"/>
      <c r="OM926" s="67"/>
      <c r="ON926" s="67"/>
      <c r="OO926" s="67"/>
      <c r="OP926" s="67"/>
      <c r="OQ926" s="67"/>
      <c r="OR926" s="67"/>
      <c r="OS926" s="67"/>
      <c r="OT926" s="67"/>
      <c r="OU926" s="67"/>
      <c r="OV926" s="67"/>
      <c r="OW926" s="67"/>
      <c r="OX926" s="67"/>
      <c r="OY926" s="67"/>
      <c r="OZ926" s="67"/>
      <c r="PA926" s="67"/>
      <c r="PB926" s="67"/>
      <c r="PC926" s="67"/>
      <c r="PD926" s="67"/>
      <c r="PE926" s="67"/>
      <c r="PF926" s="67"/>
      <c r="PG926" s="67"/>
      <c r="PH926" s="67"/>
      <c r="PI926" s="67"/>
      <c r="PJ926" s="67"/>
      <c r="PK926" s="67"/>
      <c r="PL926" s="67"/>
      <c r="PM926" s="67"/>
      <c r="PN926" s="67"/>
      <c r="PO926" s="67"/>
      <c r="PP926" s="67"/>
      <c r="PQ926" s="67"/>
      <c r="PR926" s="67"/>
      <c r="PS926" s="67"/>
      <c r="PT926" s="67"/>
      <c r="PU926" s="67"/>
      <c r="PV926" s="67"/>
      <c r="PW926" s="67"/>
      <c r="PX926" s="67"/>
      <c r="PY926" s="67"/>
      <c r="PZ926" s="67"/>
      <c r="QA926" s="67"/>
      <c r="QB926" s="67"/>
      <c r="QC926" s="67"/>
      <c r="QD926" s="67"/>
      <c r="QE926" s="67"/>
      <c r="QF926" s="67"/>
      <c r="QG926" s="67"/>
      <c r="QH926" s="67"/>
      <c r="QI926" s="67"/>
      <c r="QJ926" s="67"/>
      <c r="QK926" s="67"/>
      <c r="QL926" s="67"/>
      <c r="QM926" s="67"/>
      <c r="QN926" s="67"/>
      <c r="QO926" s="67"/>
      <c r="QP926" s="67"/>
      <c r="QQ926" s="67"/>
      <c r="QR926" s="67"/>
      <c r="QS926" s="67"/>
      <c r="QT926" s="67"/>
      <c r="QU926" s="67"/>
      <c r="QV926" s="67"/>
      <c r="QW926" s="67"/>
      <c r="QX926" s="67"/>
      <c r="QY926" s="67"/>
      <c r="QZ926" s="67"/>
      <c r="RA926" s="67"/>
      <c r="RB926" s="67"/>
      <c r="RC926" s="67"/>
      <c r="RD926" s="67"/>
      <c r="RE926" s="67"/>
      <c r="RF926" s="67"/>
      <c r="RG926" s="67"/>
      <c r="RH926" s="67"/>
      <c r="RI926" s="67"/>
      <c r="RJ926" s="67"/>
      <c r="RK926" s="67"/>
      <c r="RL926" s="67"/>
      <c r="RM926" s="67"/>
      <c r="RN926" s="67"/>
      <c r="RO926" s="67"/>
      <c r="RP926" s="67"/>
      <c r="RQ926" s="67"/>
      <c r="RR926" s="67"/>
      <c r="RS926" s="67"/>
      <c r="RT926" s="67"/>
      <c r="RU926" s="67"/>
      <c r="RV926" s="67"/>
      <c r="RW926" s="67"/>
      <c r="RX926" s="67"/>
      <c r="RY926" s="67"/>
      <c r="RZ926" s="67"/>
      <c r="SA926" s="67"/>
      <c r="SB926" s="67"/>
      <c r="SC926" s="67"/>
      <c r="SD926" s="67"/>
      <c r="SE926" s="67"/>
      <c r="SF926" s="67"/>
      <c r="SG926" s="67"/>
      <c r="SH926" s="67"/>
      <c r="SI926" s="67"/>
      <c r="SJ926" s="67"/>
      <c r="SK926" s="67"/>
      <c r="SL926" s="67"/>
      <c r="SM926" s="67"/>
      <c r="SN926" s="67"/>
      <c r="SO926" s="67"/>
      <c r="SP926" s="67"/>
      <c r="SQ926" s="67"/>
      <c r="SR926" s="67"/>
    </row>
    <row r="927" spans="1:512" ht="16.5" customHeight="1" x14ac:dyDescent="0.2">
      <c r="A927" s="20">
        <v>319</v>
      </c>
      <c r="B927" s="20" t="s">
        <v>62</v>
      </c>
      <c r="C927" s="20" t="s">
        <v>915</v>
      </c>
      <c r="D927" s="20" t="s">
        <v>38</v>
      </c>
      <c r="E927" s="20" t="s">
        <v>1345</v>
      </c>
      <c r="F927" s="22" t="s">
        <v>940</v>
      </c>
      <c r="G927" s="20" t="s">
        <v>42</v>
      </c>
      <c r="H927" s="20" t="s">
        <v>35</v>
      </c>
      <c r="I927" s="20" t="s">
        <v>81</v>
      </c>
      <c r="J927" s="22" t="s">
        <v>915</v>
      </c>
      <c r="K927" s="20"/>
      <c r="L927" s="20"/>
      <c r="M927" s="20"/>
      <c r="N927" s="20"/>
      <c r="O927" s="23"/>
      <c r="P927" s="23">
        <v>2045000</v>
      </c>
      <c r="Q927" s="24">
        <v>1</v>
      </c>
      <c r="R927" s="25">
        <v>45992</v>
      </c>
      <c r="S927" s="20" t="s">
        <v>83</v>
      </c>
      <c r="T927" s="26">
        <f t="shared" si="16"/>
        <v>2045000</v>
      </c>
      <c r="U927" s="27" t="s">
        <v>100</v>
      </c>
      <c r="V927" s="27" t="s">
        <v>100</v>
      </c>
      <c r="W927" s="67"/>
      <c r="X927" s="67"/>
      <c r="Y927" s="67"/>
      <c r="Z927" s="67"/>
      <c r="AA927" s="67"/>
      <c r="AB927" s="67"/>
      <c r="AC927" s="67"/>
      <c r="AD927" s="67"/>
      <c r="AE927" s="67"/>
      <c r="AF927" s="67"/>
      <c r="AG927" s="67"/>
      <c r="AH927" s="67"/>
      <c r="AI927" s="67"/>
      <c r="AJ927" s="67"/>
      <c r="AK927" s="67"/>
      <c r="AL927" s="67"/>
      <c r="AM927" s="67"/>
      <c r="AN927" s="67"/>
      <c r="AO927" s="67"/>
      <c r="AP927" s="67"/>
      <c r="AQ927" s="67"/>
      <c r="AR927" s="67"/>
      <c r="AS927" s="67"/>
      <c r="AT927" s="67"/>
      <c r="AU927" s="67"/>
      <c r="AV927" s="67"/>
      <c r="AW927" s="67"/>
      <c r="AX927" s="67"/>
      <c r="AY927" s="67"/>
      <c r="AZ927" s="67"/>
      <c r="BA927" s="67"/>
      <c r="BB927" s="67"/>
      <c r="BC927" s="67"/>
      <c r="BD927" s="67"/>
      <c r="BE927" s="67"/>
      <c r="BF927" s="67"/>
      <c r="BG927" s="67"/>
      <c r="BH927" s="67"/>
      <c r="BI927" s="67"/>
      <c r="BJ927" s="67"/>
      <c r="BK927" s="67"/>
      <c r="BL927" s="67"/>
      <c r="BM927" s="67"/>
      <c r="BN927" s="67"/>
      <c r="BO927" s="67"/>
      <c r="BP927" s="67"/>
      <c r="BQ927" s="67"/>
      <c r="BR927" s="67"/>
      <c r="BS927" s="67"/>
      <c r="BT927" s="67"/>
      <c r="BU927" s="67"/>
      <c r="BV927" s="67"/>
      <c r="BW927" s="67"/>
      <c r="BX927" s="67"/>
      <c r="BY927" s="67"/>
      <c r="BZ927" s="67"/>
      <c r="CA927" s="67"/>
      <c r="CB927" s="67"/>
      <c r="CC927" s="67"/>
      <c r="CD927" s="67"/>
      <c r="CE927" s="67"/>
      <c r="CF927" s="67"/>
      <c r="CG927" s="67"/>
      <c r="CH927" s="67"/>
      <c r="CI927" s="67"/>
      <c r="CJ927" s="67"/>
      <c r="CK927" s="67"/>
      <c r="CL927" s="67"/>
      <c r="CM927" s="67"/>
      <c r="CN927" s="67"/>
      <c r="CO927" s="67"/>
      <c r="CP927" s="67"/>
      <c r="CQ927" s="67"/>
      <c r="CR927" s="67"/>
      <c r="CS927" s="67"/>
      <c r="CT927" s="67"/>
      <c r="CU927" s="67"/>
      <c r="CV927" s="67"/>
      <c r="CW927" s="67"/>
      <c r="CX927" s="67"/>
      <c r="CY927" s="67"/>
      <c r="CZ927" s="67"/>
      <c r="DA927" s="67"/>
      <c r="DB927" s="67"/>
      <c r="DC927" s="67"/>
      <c r="DD927" s="67"/>
      <c r="DE927" s="67"/>
      <c r="DF927" s="67"/>
      <c r="DG927" s="67"/>
      <c r="DH927" s="67"/>
      <c r="DI927" s="67"/>
      <c r="DJ927" s="67"/>
      <c r="DK927" s="67"/>
      <c r="DL927" s="67"/>
      <c r="DM927" s="67"/>
      <c r="DN927" s="67"/>
      <c r="DO927" s="67"/>
      <c r="DP927" s="67"/>
      <c r="DQ927" s="67"/>
      <c r="DR927" s="67"/>
      <c r="DS927" s="67"/>
      <c r="DT927" s="67"/>
      <c r="DU927" s="67"/>
      <c r="DV927" s="67"/>
      <c r="DW927" s="67"/>
      <c r="DX927" s="67"/>
      <c r="DY927" s="67"/>
      <c r="DZ927" s="67"/>
      <c r="EA927" s="67"/>
      <c r="EB927" s="67"/>
      <c r="EC927" s="67"/>
      <c r="ED927" s="67"/>
      <c r="EE927" s="67"/>
      <c r="EF927" s="67"/>
      <c r="EG927" s="67"/>
      <c r="EH927" s="67"/>
      <c r="EI927" s="67"/>
      <c r="EJ927" s="67"/>
      <c r="EK927" s="67"/>
      <c r="EL927" s="67"/>
      <c r="EM927" s="67"/>
      <c r="EN927" s="67"/>
      <c r="EO927" s="67"/>
      <c r="EP927" s="67"/>
      <c r="EQ927" s="67"/>
      <c r="ER927" s="67"/>
      <c r="ES927" s="67"/>
      <c r="ET927" s="67"/>
      <c r="EU927" s="67"/>
      <c r="EV927" s="67"/>
      <c r="EW927" s="67"/>
      <c r="EX927" s="67"/>
      <c r="EY927" s="67"/>
      <c r="EZ927" s="67"/>
      <c r="FA927" s="67"/>
      <c r="FB927" s="67"/>
      <c r="FC927" s="67"/>
      <c r="FD927" s="67"/>
      <c r="FE927" s="67"/>
      <c r="FF927" s="67"/>
      <c r="FG927" s="67"/>
      <c r="FH927" s="67"/>
      <c r="FI927" s="67"/>
      <c r="FJ927" s="67"/>
      <c r="FK927" s="67"/>
      <c r="FL927" s="67"/>
      <c r="FM927" s="67"/>
      <c r="FN927" s="67"/>
      <c r="FO927" s="67"/>
      <c r="FP927" s="67"/>
      <c r="FQ927" s="67"/>
      <c r="FR927" s="67"/>
      <c r="FS927" s="67"/>
      <c r="FT927" s="67"/>
      <c r="FU927" s="67"/>
      <c r="FV927" s="67"/>
      <c r="FW927" s="67"/>
      <c r="FX927" s="67"/>
      <c r="FY927" s="67"/>
      <c r="FZ927" s="67"/>
      <c r="GA927" s="67"/>
      <c r="GB927" s="67"/>
      <c r="GC927" s="67"/>
      <c r="GD927" s="67"/>
      <c r="GE927" s="67"/>
      <c r="GF927" s="67"/>
      <c r="GG927" s="67"/>
      <c r="GH927" s="67"/>
      <c r="GI927" s="67"/>
      <c r="GJ927" s="67"/>
      <c r="GK927" s="67"/>
      <c r="GL927" s="67"/>
      <c r="GM927" s="67"/>
      <c r="GN927" s="67"/>
      <c r="GO927" s="67"/>
      <c r="GP927" s="67"/>
      <c r="GQ927" s="67"/>
      <c r="GR927" s="67"/>
      <c r="GS927" s="67"/>
      <c r="GT927" s="67"/>
      <c r="GU927" s="67"/>
      <c r="GV927" s="67"/>
      <c r="GW927" s="67"/>
      <c r="GX927" s="67"/>
      <c r="GY927" s="67"/>
      <c r="GZ927" s="67"/>
      <c r="HA927" s="67"/>
      <c r="HB927" s="67"/>
      <c r="HC927" s="67"/>
      <c r="HD927" s="67"/>
      <c r="HE927" s="67"/>
      <c r="HF927" s="67"/>
      <c r="HG927" s="67"/>
      <c r="HH927" s="67"/>
      <c r="HI927" s="67"/>
      <c r="HJ927" s="67"/>
      <c r="HK927" s="67"/>
      <c r="HL927" s="67"/>
      <c r="HM927" s="67"/>
      <c r="HN927" s="67"/>
      <c r="HO927" s="67"/>
      <c r="HP927" s="67"/>
      <c r="HQ927" s="67"/>
      <c r="HR927" s="67"/>
      <c r="HS927" s="67"/>
      <c r="HT927" s="67"/>
      <c r="HU927" s="67"/>
      <c r="HV927" s="67"/>
      <c r="HW927" s="67"/>
      <c r="HX927" s="67"/>
      <c r="HY927" s="67"/>
      <c r="HZ927" s="67"/>
      <c r="IA927" s="67"/>
      <c r="IB927" s="67"/>
      <c r="IC927" s="67"/>
      <c r="ID927" s="67"/>
      <c r="IE927" s="67"/>
      <c r="IF927" s="67"/>
      <c r="IG927" s="67"/>
      <c r="IH927" s="67"/>
      <c r="II927" s="67"/>
      <c r="IJ927" s="67"/>
      <c r="IK927" s="67"/>
      <c r="IL927" s="67"/>
      <c r="IM927" s="67"/>
      <c r="IN927" s="67"/>
      <c r="IO927" s="67"/>
      <c r="IP927" s="67"/>
      <c r="IQ927" s="67"/>
      <c r="IR927" s="67"/>
      <c r="IS927" s="67"/>
      <c r="IT927" s="67"/>
      <c r="IU927" s="67"/>
      <c r="IV927" s="67"/>
      <c r="IW927" s="67"/>
      <c r="IX927" s="67"/>
      <c r="IY927" s="67"/>
      <c r="IZ927" s="67"/>
      <c r="JA927" s="67"/>
      <c r="JB927" s="67"/>
      <c r="JC927" s="67"/>
      <c r="JD927" s="67"/>
      <c r="JE927" s="67"/>
      <c r="JF927" s="67"/>
      <c r="JG927" s="67"/>
      <c r="JH927" s="67"/>
      <c r="JI927" s="67"/>
      <c r="JJ927" s="67"/>
      <c r="JK927" s="67"/>
      <c r="JL927" s="67"/>
      <c r="JM927" s="67"/>
      <c r="JN927" s="67"/>
      <c r="JO927" s="67"/>
      <c r="JP927" s="67"/>
      <c r="JQ927" s="67"/>
      <c r="JR927" s="67"/>
      <c r="JS927" s="67"/>
      <c r="JT927" s="67"/>
      <c r="JU927" s="67"/>
      <c r="JV927" s="67"/>
      <c r="JW927" s="67"/>
      <c r="JX927" s="67"/>
      <c r="JY927" s="67"/>
      <c r="JZ927" s="67"/>
      <c r="KA927" s="67"/>
      <c r="KB927" s="67"/>
      <c r="KC927" s="67"/>
      <c r="KD927" s="67"/>
      <c r="KE927" s="67"/>
      <c r="KF927" s="67"/>
      <c r="KG927" s="67"/>
      <c r="KH927" s="67"/>
      <c r="KI927" s="67"/>
      <c r="KJ927" s="67"/>
      <c r="KK927" s="67"/>
      <c r="KL927" s="67"/>
      <c r="KM927" s="67"/>
      <c r="KN927" s="67"/>
      <c r="KO927" s="67"/>
      <c r="KP927" s="67"/>
      <c r="KQ927" s="67"/>
      <c r="KR927" s="67"/>
      <c r="KS927" s="67"/>
      <c r="KT927" s="67"/>
      <c r="KU927" s="67"/>
      <c r="KV927" s="67"/>
      <c r="KW927" s="67"/>
      <c r="KX927" s="67"/>
      <c r="KY927" s="67"/>
      <c r="KZ927" s="67"/>
      <c r="LA927" s="67"/>
      <c r="LB927" s="67"/>
      <c r="LC927" s="67"/>
      <c r="LD927" s="67"/>
      <c r="LE927" s="67"/>
      <c r="LF927" s="67"/>
      <c r="LG927" s="67"/>
      <c r="LH927" s="67"/>
      <c r="LI927" s="67"/>
      <c r="LJ927" s="67"/>
      <c r="LK927" s="67"/>
      <c r="LL927" s="67"/>
      <c r="LM927" s="67"/>
      <c r="LN927" s="67"/>
      <c r="LO927" s="67"/>
      <c r="LP927" s="67"/>
      <c r="LQ927" s="67"/>
      <c r="LR927" s="67"/>
      <c r="LS927" s="67"/>
      <c r="LT927" s="67"/>
      <c r="LU927" s="67"/>
      <c r="LV927" s="67"/>
      <c r="LW927" s="67"/>
      <c r="LX927" s="67"/>
      <c r="LY927" s="67"/>
      <c r="LZ927" s="67"/>
      <c r="MA927" s="67"/>
      <c r="MB927" s="67"/>
      <c r="MC927" s="67"/>
      <c r="MD927" s="67"/>
      <c r="ME927" s="67"/>
      <c r="MF927" s="67"/>
      <c r="MG927" s="67"/>
      <c r="MH927" s="67"/>
      <c r="MI927" s="67"/>
      <c r="MJ927" s="67"/>
      <c r="MK927" s="67"/>
      <c r="ML927" s="67"/>
      <c r="MM927" s="67"/>
      <c r="MN927" s="67"/>
      <c r="MO927" s="67"/>
      <c r="MP927" s="67"/>
      <c r="MQ927" s="67"/>
      <c r="MR927" s="67"/>
      <c r="MS927" s="67"/>
      <c r="MT927" s="67"/>
      <c r="MU927" s="67"/>
      <c r="MV927" s="67"/>
      <c r="MW927" s="67"/>
      <c r="MX927" s="67"/>
      <c r="MY927" s="67"/>
      <c r="MZ927" s="67"/>
      <c r="NA927" s="67"/>
      <c r="NB927" s="67"/>
      <c r="NC927" s="67"/>
      <c r="ND927" s="67"/>
      <c r="NE927" s="67"/>
      <c r="NF927" s="67"/>
      <c r="NG927" s="67"/>
      <c r="NH927" s="67"/>
      <c r="NI927" s="67"/>
      <c r="NJ927" s="67"/>
      <c r="NK927" s="67"/>
      <c r="NL927" s="67"/>
      <c r="NM927" s="67"/>
      <c r="NN927" s="67"/>
      <c r="NO927" s="67"/>
      <c r="NP927" s="67"/>
      <c r="NQ927" s="67"/>
      <c r="NR927" s="67"/>
      <c r="NS927" s="67"/>
      <c r="NT927" s="67"/>
      <c r="NU927" s="67"/>
      <c r="NV927" s="67"/>
      <c r="NW927" s="67"/>
      <c r="NX927" s="67"/>
      <c r="NY927" s="67"/>
      <c r="NZ927" s="67"/>
      <c r="OA927" s="67"/>
      <c r="OB927" s="67"/>
      <c r="OC927" s="67"/>
      <c r="OD927" s="67"/>
      <c r="OE927" s="67"/>
      <c r="OF927" s="67"/>
      <c r="OG927" s="67"/>
      <c r="OH927" s="67"/>
      <c r="OI927" s="67"/>
      <c r="OJ927" s="67"/>
      <c r="OK927" s="67"/>
      <c r="OL927" s="67"/>
      <c r="OM927" s="67"/>
      <c r="ON927" s="67"/>
      <c r="OO927" s="67"/>
      <c r="OP927" s="67"/>
      <c r="OQ927" s="67"/>
      <c r="OR927" s="67"/>
      <c r="OS927" s="67"/>
      <c r="OT927" s="67"/>
      <c r="OU927" s="67"/>
      <c r="OV927" s="67"/>
      <c r="OW927" s="67"/>
      <c r="OX927" s="67"/>
      <c r="OY927" s="67"/>
      <c r="OZ927" s="67"/>
      <c r="PA927" s="67"/>
      <c r="PB927" s="67"/>
      <c r="PC927" s="67"/>
      <c r="PD927" s="67"/>
      <c r="PE927" s="67"/>
      <c r="PF927" s="67"/>
      <c r="PG927" s="67"/>
      <c r="PH927" s="67"/>
      <c r="PI927" s="67"/>
      <c r="PJ927" s="67"/>
      <c r="PK927" s="67"/>
      <c r="PL927" s="67"/>
      <c r="PM927" s="67"/>
      <c r="PN927" s="67"/>
      <c r="PO927" s="67"/>
      <c r="PP927" s="67"/>
      <c r="PQ927" s="67"/>
      <c r="PR927" s="67"/>
      <c r="PS927" s="67"/>
      <c r="PT927" s="67"/>
      <c r="PU927" s="67"/>
      <c r="PV927" s="67"/>
      <c r="PW927" s="67"/>
      <c r="PX927" s="67"/>
      <c r="PY927" s="67"/>
      <c r="PZ927" s="67"/>
      <c r="QA927" s="67"/>
      <c r="QB927" s="67"/>
      <c r="QC927" s="67"/>
      <c r="QD927" s="67"/>
      <c r="QE927" s="67"/>
      <c r="QF927" s="67"/>
      <c r="QG927" s="67"/>
      <c r="QH927" s="67"/>
      <c r="QI927" s="67"/>
      <c r="QJ927" s="67"/>
      <c r="QK927" s="67"/>
      <c r="QL927" s="67"/>
      <c r="QM927" s="67"/>
      <c r="QN927" s="67"/>
      <c r="QO927" s="67"/>
      <c r="QP927" s="67"/>
      <c r="QQ927" s="67"/>
      <c r="QR927" s="67"/>
      <c r="QS927" s="67"/>
      <c r="QT927" s="67"/>
      <c r="QU927" s="67"/>
      <c r="QV927" s="67"/>
      <c r="QW927" s="67"/>
      <c r="QX927" s="67"/>
      <c r="QY927" s="67"/>
      <c r="QZ927" s="67"/>
      <c r="RA927" s="67"/>
      <c r="RB927" s="67"/>
      <c r="RC927" s="67"/>
      <c r="RD927" s="67"/>
      <c r="RE927" s="67"/>
      <c r="RF927" s="67"/>
      <c r="RG927" s="67"/>
      <c r="RH927" s="67"/>
      <c r="RI927" s="67"/>
      <c r="RJ927" s="67"/>
      <c r="RK927" s="67"/>
      <c r="RL927" s="67"/>
      <c r="RM927" s="67"/>
      <c r="RN927" s="67"/>
      <c r="RO927" s="67"/>
      <c r="RP927" s="67"/>
      <c r="RQ927" s="67"/>
      <c r="RR927" s="67"/>
      <c r="RS927" s="67"/>
      <c r="RT927" s="67"/>
      <c r="RU927" s="67"/>
      <c r="RV927" s="67"/>
      <c r="RW927" s="67"/>
      <c r="RX927" s="67"/>
      <c r="RY927" s="67"/>
      <c r="RZ927" s="67"/>
      <c r="SA927" s="67"/>
      <c r="SB927" s="67"/>
      <c r="SC927" s="67"/>
      <c r="SD927" s="67"/>
      <c r="SE927" s="67"/>
      <c r="SF927" s="67"/>
      <c r="SG927" s="67"/>
      <c r="SH927" s="67"/>
      <c r="SI927" s="67"/>
      <c r="SJ927" s="67"/>
      <c r="SK927" s="67"/>
      <c r="SL927" s="67"/>
      <c r="SM927" s="67"/>
      <c r="SN927" s="67"/>
      <c r="SO927" s="67"/>
      <c r="SP927" s="67"/>
      <c r="SQ927" s="67"/>
      <c r="SR927" s="67"/>
    </row>
    <row r="928" spans="1:512" ht="16.5" customHeight="1" x14ac:dyDescent="0.2">
      <c r="A928" s="20">
        <v>320</v>
      </c>
      <c r="B928" s="20" t="s">
        <v>62</v>
      </c>
      <c r="C928" s="20" t="s">
        <v>915</v>
      </c>
      <c r="D928" s="20" t="s">
        <v>38</v>
      </c>
      <c r="E928" s="20" t="s">
        <v>1345</v>
      </c>
      <c r="F928" s="22" t="s">
        <v>940</v>
      </c>
      <c r="G928" s="20" t="s">
        <v>42</v>
      </c>
      <c r="H928" s="20" t="s">
        <v>35</v>
      </c>
      <c r="I928" s="20" t="s">
        <v>81</v>
      </c>
      <c r="J928" s="22" t="s">
        <v>915</v>
      </c>
      <c r="K928" s="20"/>
      <c r="L928" s="20"/>
      <c r="M928" s="20"/>
      <c r="N928" s="20"/>
      <c r="O928" s="23"/>
      <c r="P928" s="23">
        <v>2045000</v>
      </c>
      <c r="Q928" s="24">
        <v>1</v>
      </c>
      <c r="R928" s="25">
        <v>45658</v>
      </c>
      <c r="S928" s="20" t="s">
        <v>83</v>
      </c>
      <c r="T928" s="26">
        <f t="shared" si="16"/>
        <v>2045000</v>
      </c>
      <c r="U928" s="27" t="s">
        <v>100</v>
      </c>
      <c r="V928" s="27" t="s">
        <v>100</v>
      </c>
      <c r="W928" s="67"/>
      <c r="X928" s="67"/>
      <c r="Y928" s="67"/>
      <c r="Z928" s="67"/>
      <c r="AA928" s="67"/>
      <c r="AB928" s="67"/>
      <c r="AC928" s="67"/>
      <c r="AD928" s="67"/>
      <c r="AE928" s="67"/>
      <c r="AF928" s="67"/>
      <c r="AG928" s="67"/>
      <c r="AH928" s="67"/>
      <c r="AI928" s="67"/>
      <c r="AJ928" s="67"/>
      <c r="AK928" s="67"/>
      <c r="AL928" s="67"/>
      <c r="AM928" s="67"/>
      <c r="AN928" s="67"/>
      <c r="AO928" s="67"/>
      <c r="AP928" s="67"/>
      <c r="AQ928" s="67"/>
      <c r="AR928" s="67"/>
      <c r="AS928" s="67"/>
      <c r="AT928" s="67"/>
      <c r="AU928" s="67"/>
      <c r="AV928" s="67"/>
      <c r="AW928" s="67"/>
      <c r="AX928" s="67"/>
      <c r="AY928" s="67"/>
      <c r="AZ928" s="67"/>
      <c r="BA928" s="67"/>
      <c r="BB928" s="67"/>
      <c r="BC928" s="67"/>
      <c r="BD928" s="67"/>
      <c r="BE928" s="67"/>
      <c r="BF928" s="67"/>
      <c r="BG928" s="67"/>
      <c r="BH928" s="67"/>
      <c r="BI928" s="67"/>
      <c r="BJ928" s="67"/>
      <c r="BK928" s="67"/>
      <c r="BL928" s="67"/>
      <c r="BM928" s="67"/>
      <c r="BN928" s="67"/>
      <c r="BO928" s="67"/>
      <c r="BP928" s="67"/>
      <c r="BQ928" s="67"/>
      <c r="BR928" s="67"/>
      <c r="BS928" s="67"/>
      <c r="BT928" s="67"/>
      <c r="BU928" s="67"/>
      <c r="BV928" s="67"/>
      <c r="BW928" s="67"/>
      <c r="BX928" s="67"/>
      <c r="BY928" s="67"/>
      <c r="BZ928" s="67"/>
      <c r="CA928" s="67"/>
      <c r="CB928" s="67"/>
      <c r="CC928" s="67"/>
      <c r="CD928" s="67"/>
      <c r="CE928" s="67"/>
      <c r="CF928" s="67"/>
      <c r="CG928" s="67"/>
      <c r="CH928" s="67"/>
      <c r="CI928" s="67"/>
      <c r="CJ928" s="67"/>
      <c r="CK928" s="67"/>
      <c r="CL928" s="67"/>
      <c r="CM928" s="67"/>
      <c r="CN928" s="67"/>
      <c r="CO928" s="67"/>
      <c r="CP928" s="67"/>
      <c r="CQ928" s="67"/>
      <c r="CR928" s="67"/>
      <c r="CS928" s="67"/>
      <c r="CT928" s="67"/>
      <c r="CU928" s="67"/>
      <c r="CV928" s="67"/>
      <c r="CW928" s="67"/>
      <c r="CX928" s="67"/>
      <c r="CY928" s="67"/>
      <c r="CZ928" s="67"/>
      <c r="DA928" s="67"/>
      <c r="DB928" s="67"/>
      <c r="DC928" s="67"/>
      <c r="DD928" s="67"/>
      <c r="DE928" s="67"/>
      <c r="DF928" s="67"/>
      <c r="DG928" s="67"/>
      <c r="DH928" s="67"/>
      <c r="DI928" s="67"/>
      <c r="DJ928" s="67"/>
      <c r="DK928" s="67"/>
      <c r="DL928" s="67"/>
      <c r="DM928" s="67"/>
      <c r="DN928" s="67"/>
      <c r="DO928" s="67"/>
      <c r="DP928" s="67"/>
      <c r="DQ928" s="67"/>
      <c r="DR928" s="67"/>
      <c r="DS928" s="67"/>
      <c r="DT928" s="67"/>
      <c r="DU928" s="67"/>
      <c r="DV928" s="67"/>
      <c r="DW928" s="67"/>
      <c r="DX928" s="67"/>
      <c r="DY928" s="67"/>
      <c r="DZ928" s="67"/>
      <c r="EA928" s="67"/>
      <c r="EB928" s="67"/>
      <c r="EC928" s="67"/>
      <c r="ED928" s="67"/>
      <c r="EE928" s="67"/>
      <c r="EF928" s="67"/>
      <c r="EG928" s="67"/>
      <c r="EH928" s="67"/>
      <c r="EI928" s="67"/>
      <c r="EJ928" s="67"/>
      <c r="EK928" s="67"/>
      <c r="EL928" s="67"/>
      <c r="EM928" s="67"/>
      <c r="EN928" s="67"/>
      <c r="EO928" s="67"/>
      <c r="EP928" s="67"/>
      <c r="EQ928" s="67"/>
      <c r="ER928" s="67"/>
      <c r="ES928" s="67"/>
      <c r="ET928" s="67"/>
      <c r="EU928" s="67"/>
      <c r="EV928" s="67"/>
      <c r="EW928" s="67"/>
      <c r="EX928" s="67"/>
      <c r="EY928" s="67"/>
      <c r="EZ928" s="67"/>
      <c r="FA928" s="67"/>
      <c r="FB928" s="67"/>
      <c r="FC928" s="67"/>
      <c r="FD928" s="67"/>
      <c r="FE928" s="67"/>
      <c r="FF928" s="67"/>
      <c r="FG928" s="67"/>
      <c r="FH928" s="67"/>
      <c r="FI928" s="67"/>
      <c r="FJ928" s="67"/>
      <c r="FK928" s="67"/>
      <c r="FL928" s="67"/>
      <c r="FM928" s="67"/>
      <c r="FN928" s="67"/>
      <c r="FO928" s="67"/>
      <c r="FP928" s="67"/>
      <c r="FQ928" s="67"/>
      <c r="FR928" s="67"/>
      <c r="FS928" s="67"/>
      <c r="FT928" s="67"/>
      <c r="FU928" s="67"/>
      <c r="FV928" s="67"/>
      <c r="FW928" s="67"/>
      <c r="FX928" s="67"/>
      <c r="FY928" s="67"/>
      <c r="FZ928" s="67"/>
      <c r="GA928" s="67"/>
      <c r="GB928" s="67"/>
      <c r="GC928" s="67"/>
      <c r="GD928" s="67"/>
      <c r="GE928" s="67"/>
      <c r="GF928" s="67"/>
      <c r="GG928" s="67"/>
      <c r="GH928" s="67"/>
      <c r="GI928" s="67"/>
      <c r="GJ928" s="67"/>
      <c r="GK928" s="67"/>
      <c r="GL928" s="67"/>
      <c r="GM928" s="67"/>
      <c r="GN928" s="67"/>
      <c r="GO928" s="67"/>
      <c r="GP928" s="67"/>
      <c r="GQ928" s="67"/>
      <c r="GR928" s="67"/>
      <c r="GS928" s="67"/>
      <c r="GT928" s="67"/>
      <c r="GU928" s="67"/>
      <c r="GV928" s="67"/>
      <c r="GW928" s="67"/>
      <c r="GX928" s="67"/>
      <c r="GY928" s="67"/>
      <c r="GZ928" s="67"/>
      <c r="HA928" s="67"/>
      <c r="HB928" s="67"/>
      <c r="HC928" s="67"/>
      <c r="HD928" s="67"/>
      <c r="HE928" s="67"/>
      <c r="HF928" s="67"/>
      <c r="HG928" s="67"/>
      <c r="HH928" s="67"/>
      <c r="HI928" s="67"/>
      <c r="HJ928" s="67"/>
      <c r="HK928" s="67"/>
      <c r="HL928" s="67"/>
      <c r="HM928" s="67"/>
      <c r="HN928" s="67"/>
      <c r="HO928" s="67"/>
      <c r="HP928" s="67"/>
      <c r="HQ928" s="67"/>
      <c r="HR928" s="67"/>
      <c r="HS928" s="67"/>
      <c r="HT928" s="67"/>
      <c r="HU928" s="67"/>
      <c r="HV928" s="67"/>
      <c r="HW928" s="67"/>
      <c r="HX928" s="67"/>
      <c r="HY928" s="67"/>
      <c r="HZ928" s="67"/>
      <c r="IA928" s="67"/>
      <c r="IB928" s="67"/>
      <c r="IC928" s="67"/>
      <c r="ID928" s="67"/>
      <c r="IE928" s="67"/>
      <c r="IF928" s="67"/>
      <c r="IG928" s="67"/>
      <c r="IH928" s="67"/>
      <c r="II928" s="67"/>
      <c r="IJ928" s="67"/>
      <c r="IK928" s="67"/>
      <c r="IL928" s="67"/>
      <c r="IM928" s="67"/>
      <c r="IN928" s="67"/>
      <c r="IO928" s="67"/>
      <c r="IP928" s="67"/>
      <c r="IQ928" s="67"/>
      <c r="IR928" s="67"/>
      <c r="IS928" s="67"/>
      <c r="IT928" s="67"/>
      <c r="IU928" s="67"/>
      <c r="IV928" s="67"/>
      <c r="IW928" s="67"/>
      <c r="IX928" s="67"/>
      <c r="IY928" s="67"/>
      <c r="IZ928" s="67"/>
      <c r="JA928" s="67"/>
      <c r="JB928" s="67"/>
      <c r="JC928" s="67"/>
      <c r="JD928" s="67"/>
      <c r="JE928" s="67"/>
      <c r="JF928" s="67"/>
      <c r="JG928" s="67"/>
      <c r="JH928" s="67"/>
      <c r="JI928" s="67"/>
      <c r="JJ928" s="67"/>
      <c r="JK928" s="67"/>
      <c r="JL928" s="67"/>
      <c r="JM928" s="67"/>
      <c r="JN928" s="67"/>
      <c r="JO928" s="67"/>
      <c r="JP928" s="67"/>
      <c r="JQ928" s="67"/>
      <c r="JR928" s="67"/>
      <c r="JS928" s="67"/>
      <c r="JT928" s="67"/>
      <c r="JU928" s="67"/>
      <c r="JV928" s="67"/>
      <c r="JW928" s="67"/>
      <c r="JX928" s="67"/>
      <c r="JY928" s="67"/>
      <c r="JZ928" s="67"/>
      <c r="KA928" s="67"/>
      <c r="KB928" s="67"/>
      <c r="KC928" s="67"/>
      <c r="KD928" s="67"/>
      <c r="KE928" s="67"/>
      <c r="KF928" s="67"/>
      <c r="KG928" s="67"/>
      <c r="KH928" s="67"/>
      <c r="KI928" s="67"/>
      <c r="KJ928" s="67"/>
      <c r="KK928" s="67"/>
      <c r="KL928" s="67"/>
      <c r="KM928" s="67"/>
      <c r="KN928" s="67"/>
      <c r="KO928" s="67"/>
      <c r="KP928" s="67"/>
      <c r="KQ928" s="67"/>
      <c r="KR928" s="67"/>
      <c r="KS928" s="67"/>
      <c r="KT928" s="67"/>
      <c r="KU928" s="67"/>
      <c r="KV928" s="67"/>
      <c r="KW928" s="67"/>
      <c r="KX928" s="67"/>
      <c r="KY928" s="67"/>
      <c r="KZ928" s="67"/>
      <c r="LA928" s="67"/>
      <c r="LB928" s="67"/>
      <c r="LC928" s="67"/>
      <c r="LD928" s="67"/>
      <c r="LE928" s="67"/>
      <c r="LF928" s="67"/>
      <c r="LG928" s="67"/>
      <c r="LH928" s="67"/>
      <c r="LI928" s="67"/>
      <c r="LJ928" s="67"/>
      <c r="LK928" s="67"/>
      <c r="LL928" s="67"/>
      <c r="LM928" s="67"/>
      <c r="LN928" s="67"/>
      <c r="LO928" s="67"/>
      <c r="LP928" s="67"/>
      <c r="LQ928" s="67"/>
      <c r="LR928" s="67"/>
      <c r="LS928" s="67"/>
      <c r="LT928" s="67"/>
      <c r="LU928" s="67"/>
      <c r="LV928" s="67"/>
      <c r="LW928" s="67"/>
      <c r="LX928" s="67"/>
      <c r="LY928" s="67"/>
      <c r="LZ928" s="67"/>
      <c r="MA928" s="67"/>
      <c r="MB928" s="67"/>
      <c r="MC928" s="67"/>
      <c r="MD928" s="67"/>
      <c r="ME928" s="67"/>
      <c r="MF928" s="67"/>
      <c r="MG928" s="67"/>
      <c r="MH928" s="67"/>
      <c r="MI928" s="67"/>
      <c r="MJ928" s="67"/>
      <c r="MK928" s="67"/>
      <c r="ML928" s="67"/>
      <c r="MM928" s="67"/>
      <c r="MN928" s="67"/>
      <c r="MO928" s="67"/>
      <c r="MP928" s="67"/>
      <c r="MQ928" s="67"/>
      <c r="MR928" s="67"/>
      <c r="MS928" s="67"/>
      <c r="MT928" s="67"/>
      <c r="MU928" s="67"/>
      <c r="MV928" s="67"/>
      <c r="MW928" s="67"/>
      <c r="MX928" s="67"/>
      <c r="MY928" s="67"/>
      <c r="MZ928" s="67"/>
      <c r="NA928" s="67"/>
      <c r="NB928" s="67"/>
      <c r="NC928" s="67"/>
      <c r="ND928" s="67"/>
      <c r="NE928" s="67"/>
      <c r="NF928" s="67"/>
      <c r="NG928" s="67"/>
      <c r="NH928" s="67"/>
      <c r="NI928" s="67"/>
      <c r="NJ928" s="67"/>
      <c r="NK928" s="67"/>
      <c r="NL928" s="67"/>
      <c r="NM928" s="67"/>
      <c r="NN928" s="67"/>
      <c r="NO928" s="67"/>
      <c r="NP928" s="67"/>
      <c r="NQ928" s="67"/>
      <c r="NR928" s="67"/>
      <c r="NS928" s="67"/>
      <c r="NT928" s="67"/>
      <c r="NU928" s="67"/>
      <c r="NV928" s="67"/>
      <c r="NW928" s="67"/>
      <c r="NX928" s="67"/>
      <c r="NY928" s="67"/>
      <c r="NZ928" s="67"/>
      <c r="OA928" s="67"/>
      <c r="OB928" s="67"/>
      <c r="OC928" s="67"/>
      <c r="OD928" s="67"/>
      <c r="OE928" s="67"/>
      <c r="OF928" s="67"/>
      <c r="OG928" s="67"/>
      <c r="OH928" s="67"/>
      <c r="OI928" s="67"/>
      <c r="OJ928" s="67"/>
      <c r="OK928" s="67"/>
      <c r="OL928" s="67"/>
      <c r="OM928" s="67"/>
      <c r="ON928" s="67"/>
      <c r="OO928" s="67"/>
      <c r="OP928" s="67"/>
      <c r="OQ928" s="67"/>
      <c r="OR928" s="67"/>
      <c r="OS928" s="67"/>
      <c r="OT928" s="67"/>
      <c r="OU928" s="67"/>
      <c r="OV928" s="67"/>
      <c r="OW928" s="67"/>
      <c r="OX928" s="67"/>
      <c r="OY928" s="67"/>
      <c r="OZ928" s="67"/>
      <c r="PA928" s="67"/>
      <c r="PB928" s="67"/>
      <c r="PC928" s="67"/>
      <c r="PD928" s="67"/>
      <c r="PE928" s="67"/>
      <c r="PF928" s="67"/>
      <c r="PG928" s="67"/>
      <c r="PH928" s="67"/>
      <c r="PI928" s="67"/>
      <c r="PJ928" s="67"/>
      <c r="PK928" s="67"/>
      <c r="PL928" s="67"/>
      <c r="PM928" s="67"/>
      <c r="PN928" s="67"/>
      <c r="PO928" s="67"/>
      <c r="PP928" s="67"/>
      <c r="PQ928" s="67"/>
      <c r="PR928" s="67"/>
      <c r="PS928" s="67"/>
      <c r="PT928" s="67"/>
      <c r="PU928" s="67"/>
      <c r="PV928" s="67"/>
      <c r="PW928" s="67"/>
      <c r="PX928" s="67"/>
      <c r="PY928" s="67"/>
      <c r="PZ928" s="67"/>
      <c r="QA928" s="67"/>
      <c r="QB928" s="67"/>
      <c r="QC928" s="67"/>
      <c r="QD928" s="67"/>
      <c r="QE928" s="67"/>
      <c r="QF928" s="67"/>
      <c r="QG928" s="67"/>
      <c r="QH928" s="67"/>
      <c r="QI928" s="67"/>
      <c r="QJ928" s="67"/>
      <c r="QK928" s="67"/>
      <c r="QL928" s="67"/>
      <c r="QM928" s="67"/>
      <c r="QN928" s="67"/>
      <c r="QO928" s="67"/>
      <c r="QP928" s="67"/>
      <c r="QQ928" s="67"/>
      <c r="QR928" s="67"/>
      <c r="QS928" s="67"/>
      <c r="QT928" s="67"/>
      <c r="QU928" s="67"/>
      <c r="QV928" s="67"/>
      <c r="QW928" s="67"/>
      <c r="QX928" s="67"/>
      <c r="QY928" s="67"/>
      <c r="QZ928" s="67"/>
      <c r="RA928" s="67"/>
      <c r="RB928" s="67"/>
      <c r="RC928" s="67"/>
      <c r="RD928" s="67"/>
      <c r="RE928" s="67"/>
      <c r="RF928" s="67"/>
      <c r="RG928" s="67"/>
      <c r="RH928" s="67"/>
      <c r="RI928" s="67"/>
      <c r="RJ928" s="67"/>
      <c r="RK928" s="67"/>
      <c r="RL928" s="67"/>
      <c r="RM928" s="67"/>
      <c r="RN928" s="67"/>
      <c r="RO928" s="67"/>
      <c r="RP928" s="67"/>
      <c r="RQ928" s="67"/>
      <c r="RR928" s="67"/>
      <c r="RS928" s="67"/>
      <c r="RT928" s="67"/>
      <c r="RU928" s="67"/>
      <c r="RV928" s="67"/>
      <c r="RW928" s="67"/>
      <c r="RX928" s="67"/>
      <c r="RY928" s="67"/>
      <c r="RZ928" s="67"/>
      <c r="SA928" s="67"/>
      <c r="SB928" s="67"/>
      <c r="SC928" s="67"/>
      <c r="SD928" s="67"/>
      <c r="SE928" s="67"/>
      <c r="SF928" s="67"/>
      <c r="SG928" s="67"/>
      <c r="SH928" s="67"/>
      <c r="SI928" s="67"/>
      <c r="SJ928" s="67"/>
      <c r="SK928" s="67"/>
      <c r="SL928" s="67"/>
      <c r="SM928" s="67"/>
      <c r="SN928" s="67"/>
      <c r="SO928" s="67"/>
      <c r="SP928" s="67"/>
      <c r="SQ928" s="67"/>
      <c r="SR928" s="67"/>
    </row>
    <row r="929" spans="1:512" ht="16.5" customHeight="1" x14ac:dyDescent="0.2">
      <c r="A929" s="20">
        <v>321</v>
      </c>
      <c r="B929" s="20" t="s">
        <v>62</v>
      </c>
      <c r="C929" s="20" t="s">
        <v>915</v>
      </c>
      <c r="D929" s="20" t="s">
        <v>38</v>
      </c>
      <c r="E929" s="20" t="s">
        <v>1345</v>
      </c>
      <c r="F929" s="22" t="s">
        <v>940</v>
      </c>
      <c r="G929" s="20" t="s">
        <v>42</v>
      </c>
      <c r="H929" s="20" t="s">
        <v>35</v>
      </c>
      <c r="I929" s="20" t="s">
        <v>81</v>
      </c>
      <c r="J929" s="22" t="s">
        <v>915</v>
      </c>
      <c r="K929" s="20"/>
      <c r="L929" s="20"/>
      <c r="M929" s="20"/>
      <c r="N929" s="20"/>
      <c r="O929" s="23"/>
      <c r="P929" s="23">
        <v>2045000</v>
      </c>
      <c r="Q929" s="24">
        <v>1</v>
      </c>
      <c r="R929" s="25">
        <v>45689</v>
      </c>
      <c r="S929" s="20" t="s">
        <v>83</v>
      </c>
      <c r="T929" s="26">
        <f t="shared" si="16"/>
        <v>2045000</v>
      </c>
      <c r="U929" s="27" t="s">
        <v>100</v>
      </c>
      <c r="V929" s="27" t="s">
        <v>100</v>
      </c>
      <c r="W929" s="67"/>
      <c r="X929" s="67"/>
      <c r="Y929" s="67"/>
      <c r="Z929" s="67"/>
      <c r="AA929" s="67"/>
      <c r="AB929" s="67"/>
      <c r="AC929" s="67"/>
      <c r="AD929" s="67"/>
      <c r="AE929" s="67"/>
      <c r="AF929" s="67"/>
      <c r="AG929" s="67"/>
      <c r="AH929" s="67"/>
      <c r="AI929" s="67"/>
      <c r="AJ929" s="67"/>
      <c r="AK929" s="67"/>
      <c r="AL929" s="67"/>
      <c r="AM929" s="67"/>
      <c r="AN929" s="67"/>
      <c r="AO929" s="67"/>
      <c r="AP929" s="67"/>
      <c r="AQ929" s="67"/>
      <c r="AR929" s="67"/>
      <c r="AS929" s="67"/>
      <c r="AT929" s="67"/>
      <c r="AU929" s="67"/>
      <c r="AV929" s="67"/>
      <c r="AW929" s="67"/>
      <c r="AX929" s="67"/>
      <c r="AY929" s="67"/>
      <c r="AZ929" s="67"/>
      <c r="BA929" s="67"/>
      <c r="BB929" s="67"/>
      <c r="BC929" s="67"/>
      <c r="BD929" s="67"/>
      <c r="BE929" s="67"/>
      <c r="BF929" s="67"/>
      <c r="BG929" s="67"/>
      <c r="BH929" s="67"/>
      <c r="BI929" s="67"/>
      <c r="BJ929" s="67"/>
      <c r="BK929" s="67"/>
      <c r="BL929" s="67"/>
      <c r="BM929" s="67"/>
      <c r="BN929" s="67"/>
      <c r="BO929" s="67"/>
      <c r="BP929" s="67"/>
      <c r="BQ929" s="67"/>
      <c r="BR929" s="67"/>
      <c r="BS929" s="67"/>
      <c r="BT929" s="67"/>
      <c r="BU929" s="67"/>
      <c r="BV929" s="67"/>
      <c r="BW929" s="67"/>
      <c r="BX929" s="67"/>
      <c r="BY929" s="67"/>
      <c r="BZ929" s="67"/>
      <c r="CA929" s="67"/>
      <c r="CB929" s="67"/>
      <c r="CC929" s="67"/>
      <c r="CD929" s="67"/>
      <c r="CE929" s="67"/>
      <c r="CF929" s="67"/>
      <c r="CG929" s="67"/>
      <c r="CH929" s="67"/>
      <c r="CI929" s="67"/>
      <c r="CJ929" s="67"/>
      <c r="CK929" s="67"/>
      <c r="CL929" s="67"/>
      <c r="CM929" s="67"/>
      <c r="CN929" s="67"/>
      <c r="CO929" s="67"/>
      <c r="CP929" s="67"/>
      <c r="CQ929" s="67"/>
      <c r="CR929" s="67"/>
      <c r="CS929" s="67"/>
      <c r="CT929" s="67"/>
      <c r="CU929" s="67"/>
      <c r="CV929" s="67"/>
      <c r="CW929" s="67"/>
      <c r="CX929" s="67"/>
      <c r="CY929" s="67"/>
      <c r="CZ929" s="67"/>
      <c r="DA929" s="67"/>
      <c r="DB929" s="67"/>
      <c r="DC929" s="67"/>
      <c r="DD929" s="67"/>
      <c r="DE929" s="67"/>
      <c r="DF929" s="67"/>
      <c r="DG929" s="67"/>
      <c r="DH929" s="67"/>
      <c r="DI929" s="67"/>
      <c r="DJ929" s="67"/>
      <c r="DK929" s="67"/>
      <c r="DL929" s="67"/>
      <c r="DM929" s="67"/>
      <c r="DN929" s="67"/>
      <c r="DO929" s="67"/>
      <c r="DP929" s="67"/>
      <c r="DQ929" s="67"/>
      <c r="DR929" s="67"/>
      <c r="DS929" s="67"/>
      <c r="DT929" s="67"/>
      <c r="DU929" s="67"/>
      <c r="DV929" s="67"/>
      <c r="DW929" s="67"/>
      <c r="DX929" s="67"/>
      <c r="DY929" s="67"/>
      <c r="DZ929" s="67"/>
      <c r="EA929" s="67"/>
      <c r="EB929" s="67"/>
      <c r="EC929" s="67"/>
      <c r="ED929" s="67"/>
      <c r="EE929" s="67"/>
      <c r="EF929" s="67"/>
      <c r="EG929" s="67"/>
      <c r="EH929" s="67"/>
      <c r="EI929" s="67"/>
      <c r="EJ929" s="67"/>
      <c r="EK929" s="67"/>
      <c r="EL929" s="67"/>
      <c r="EM929" s="67"/>
      <c r="EN929" s="67"/>
      <c r="EO929" s="67"/>
      <c r="EP929" s="67"/>
      <c r="EQ929" s="67"/>
      <c r="ER929" s="67"/>
      <c r="ES929" s="67"/>
      <c r="ET929" s="67"/>
      <c r="EU929" s="67"/>
      <c r="EV929" s="67"/>
      <c r="EW929" s="67"/>
      <c r="EX929" s="67"/>
      <c r="EY929" s="67"/>
      <c r="EZ929" s="67"/>
      <c r="FA929" s="67"/>
      <c r="FB929" s="67"/>
      <c r="FC929" s="67"/>
      <c r="FD929" s="67"/>
      <c r="FE929" s="67"/>
      <c r="FF929" s="67"/>
      <c r="FG929" s="67"/>
      <c r="FH929" s="67"/>
      <c r="FI929" s="67"/>
      <c r="FJ929" s="67"/>
      <c r="FK929" s="67"/>
      <c r="FL929" s="67"/>
      <c r="FM929" s="67"/>
      <c r="FN929" s="67"/>
      <c r="FO929" s="67"/>
      <c r="FP929" s="67"/>
      <c r="FQ929" s="67"/>
      <c r="FR929" s="67"/>
      <c r="FS929" s="67"/>
      <c r="FT929" s="67"/>
      <c r="FU929" s="67"/>
      <c r="FV929" s="67"/>
      <c r="FW929" s="67"/>
      <c r="FX929" s="67"/>
      <c r="FY929" s="67"/>
      <c r="FZ929" s="67"/>
      <c r="GA929" s="67"/>
      <c r="GB929" s="67"/>
      <c r="GC929" s="67"/>
      <c r="GD929" s="67"/>
      <c r="GE929" s="67"/>
      <c r="GF929" s="67"/>
      <c r="GG929" s="67"/>
      <c r="GH929" s="67"/>
      <c r="GI929" s="67"/>
      <c r="GJ929" s="67"/>
      <c r="GK929" s="67"/>
      <c r="GL929" s="67"/>
      <c r="GM929" s="67"/>
      <c r="GN929" s="67"/>
      <c r="GO929" s="67"/>
      <c r="GP929" s="67"/>
      <c r="GQ929" s="67"/>
      <c r="GR929" s="67"/>
      <c r="GS929" s="67"/>
      <c r="GT929" s="67"/>
      <c r="GU929" s="67"/>
      <c r="GV929" s="67"/>
      <c r="GW929" s="67"/>
      <c r="GX929" s="67"/>
      <c r="GY929" s="67"/>
      <c r="GZ929" s="67"/>
      <c r="HA929" s="67"/>
      <c r="HB929" s="67"/>
      <c r="HC929" s="67"/>
      <c r="HD929" s="67"/>
      <c r="HE929" s="67"/>
      <c r="HF929" s="67"/>
      <c r="HG929" s="67"/>
      <c r="HH929" s="67"/>
      <c r="HI929" s="67"/>
      <c r="HJ929" s="67"/>
      <c r="HK929" s="67"/>
      <c r="HL929" s="67"/>
      <c r="HM929" s="67"/>
      <c r="HN929" s="67"/>
      <c r="HO929" s="67"/>
      <c r="HP929" s="67"/>
      <c r="HQ929" s="67"/>
      <c r="HR929" s="67"/>
      <c r="HS929" s="67"/>
      <c r="HT929" s="67"/>
      <c r="HU929" s="67"/>
      <c r="HV929" s="67"/>
      <c r="HW929" s="67"/>
      <c r="HX929" s="67"/>
      <c r="HY929" s="67"/>
      <c r="HZ929" s="67"/>
      <c r="IA929" s="67"/>
      <c r="IB929" s="67"/>
      <c r="IC929" s="67"/>
      <c r="ID929" s="67"/>
      <c r="IE929" s="67"/>
      <c r="IF929" s="67"/>
      <c r="IG929" s="67"/>
      <c r="IH929" s="67"/>
      <c r="II929" s="67"/>
      <c r="IJ929" s="67"/>
      <c r="IK929" s="67"/>
      <c r="IL929" s="67"/>
      <c r="IM929" s="67"/>
      <c r="IN929" s="67"/>
      <c r="IO929" s="67"/>
      <c r="IP929" s="67"/>
      <c r="IQ929" s="67"/>
      <c r="IR929" s="67"/>
      <c r="IS929" s="67"/>
      <c r="IT929" s="67"/>
      <c r="IU929" s="67"/>
      <c r="IV929" s="67"/>
      <c r="IW929" s="67"/>
      <c r="IX929" s="67"/>
      <c r="IY929" s="67"/>
      <c r="IZ929" s="67"/>
      <c r="JA929" s="67"/>
      <c r="JB929" s="67"/>
      <c r="JC929" s="67"/>
      <c r="JD929" s="67"/>
      <c r="JE929" s="67"/>
      <c r="JF929" s="67"/>
      <c r="JG929" s="67"/>
      <c r="JH929" s="67"/>
      <c r="JI929" s="67"/>
      <c r="JJ929" s="67"/>
      <c r="JK929" s="67"/>
      <c r="JL929" s="67"/>
      <c r="JM929" s="67"/>
      <c r="JN929" s="67"/>
      <c r="JO929" s="67"/>
      <c r="JP929" s="67"/>
      <c r="JQ929" s="67"/>
      <c r="JR929" s="67"/>
      <c r="JS929" s="67"/>
      <c r="JT929" s="67"/>
      <c r="JU929" s="67"/>
      <c r="JV929" s="67"/>
      <c r="JW929" s="67"/>
      <c r="JX929" s="67"/>
      <c r="JY929" s="67"/>
      <c r="JZ929" s="67"/>
      <c r="KA929" s="67"/>
      <c r="KB929" s="67"/>
      <c r="KC929" s="67"/>
      <c r="KD929" s="67"/>
      <c r="KE929" s="67"/>
      <c r="KF929" s="67"/>
      <c r="KG929" s="67"/>
      <c r="KH929" s="67"/>
      <c r="KI929" s="67"/>
      <c r="KJ929" s="67"/>
      <c r="KK929" s="67"/>
      <c r="KL929" s="67"/>
      <c r="KM929" s="67"/>
      <c r="KN929" s="67"/>
      <c r="KO929" s="67"/>
      <c r="KP929" s="67"/>
      <c r="KQ929" s="67"/>
      <c r="KR929" s="67"/>
      <c r="KS929" s="67"/>
      <c r="KT929" s="67"/>
      <c r="KU929" s="67"/>
      <c r="KV929" s="67"/>
      <c r="KW929" s="67"/>
      <c r="KX929" s="67"/>
      <c r="KY929" s="67"/>
      <c r="KZ929" s="67"/>
      <c r="LA929" s="67"/>
      <c r="LB929" s="67"/>
      <c r="LC929" s="67"/>
      <c r="LD929" s="67"/>
      <c r="LE929" s="67"/>
      <c r="LF929" s="67"/>
      <c r="LG929" s="67"/>
      <c r="LH929" s="67"/>
      <c r="LI929" s="67"/>
      <c r="LJ929" s="67"/>
      <c r="LK929" s="67"/>
      <c r="LL929" s="67"/>
      <c r="LM929" s="67"/>
      <c r="LN929" s="67"/>
      <c r="LO929" s="67"/>
      <c r="LP929" s="67"/>
      <c r="LQ929" s="67"/>
      <c r="LR929" s="67"/>
      <c r="LS929" s="67"/>
      <c r="LT929" s="67"/>
      <c r="LU929" s="67"/>
      <c r="LV929" s="67"/>
      <c r="LW929" s="67"/>
      <c r="LX929" s="67"/>
      <c r="LY929" s="67"/>
      <c r="LZ929" s="67"/>
      <c r="MA929" s="67"/>
      <c r="MB929" s="67"/>
      <c r="MC929" s="67"/>
      <c r="MD929" s="67"/>
      <c r="ME929" s="67"/>
      <c r="MF929" s="67"/>
      <c r="MG929" s="67"/>
      <c r="MH929" s="67"/>
      <c r="MI929" s="67"/>
      <c r="MJ929" s="67"/>
      <c r="MK929" s="67"/>
      <c r="ML929" s="67"/>
      <c r="MM929" s="67"/>
      <c r="MN929" s="67"/>
      <c r="MO929" s="67"/>
      <c r="MP929" s="67"/>
      <c r="MQ929" s="67"/>
      <c r="MR929" s="67"/>
      <c r="MS929" s="67"/>
      <c r="MT929" s="67"/>
      <c r="MU929" s="67"/>
      <c r="MV929" s="67"/>
      <c r="MW929" s="67"/>
      <c r="MX929" s="67"/>
      <c r="MY929" s="67"/>
      <c r="MZ929" s="67"/>
      <c r="NA929" s="67"/>
      <c r="NB929" s="67"/>
      <c r="NC929" s="67"/>
      <c r="ND929" s="67"/>
      <c r="NE929" s="67"/>
      <c r="NF929" s="67"/>
      <c r="NG929" s="67"/>
      <c r="NH929" s="67"/>
      <c r="NI929" s="67"/>
      <c r="NJ929" s="67"/>
      <c r="NK929" s="67"/>
      <c r="NL929" s="67"/>
      <c r="NM929" s="67"/>
      <c r="NN929" s="67"/>
      <c r="NO929" s="67"/>
      <c r="NP929" s="67"/>
      <c r="NQ929" s="67"/>
      <c r="NR929" s="67"/>
      <c r="NS929" s="67"/>
      <c r="NT929" s="67"/>
      <c r="NU929" s="67"/>
      <c r="NV929" s="67"/>
      <c r="NW929" s="67"/>
      <c r="NX929" s="67"/>
      <c r="NY929" s="67"/>
      <c r="NZ929" s="67"/>
      <c r="OA929" s="67"/>
      <c r="OB929" s="67"/>
      <c r="OC929" s="67"/>
      <c r="OD929" s="67"/>
      <c r="OE929" s="67"/>
      <c r="OF929" s="67"/>
      <c r="OG929" s="67"/>
      <c r="OH929" s="67"/>
      <c r="OI929" s="67"/>
      <c r="OJ929" s="67"/>
      <c r="OK929" s="67"/>
      <c r="OL929" s="67"/>
      <c r="OM929" s="67"/>
      <c r="ON929" s="67"/>
      <c r="OO929" s="67"/>
      <c r="OP929" s="67"/>
      <c r="OQ929" s="67"/>
      <c r="OR929" s="67"/>
      <c r="OS929" s="67"/>
      <c r="OT929" s="67"/>
      <c r="OU929" s="67"/>
      <c r="OV929" s="67"/>
      <c r="OW929" s="67"/>
      <c r="OX929" s="67"/>
      <c r="OY929" s="67"/>
      <c r="OZ929" s="67"/>
      <c r="PA929" s="67"/>
      <c r="PB929" s="67"/>
      <c r="PC929" s="67"/>
      <c r="PD929" s="67"/>
      <c r="PE929" s="67"/>
      <c r="PF929" s="67"/>
      <c r="PG929" s="67"/>
      <c r="PH929" s="67"/>
      <c r="PI929" s="67"/>
      <c r="PJ929" s="67"/>
      <c r="PK929" s="67"/>
      <c r="PL929" s="67"/>
      <c r="PM929" s="67"/>
      <c r="PN929" s="67"/>
      <c r="PO929" s="67"/>
      <c r="PP929" s="67"/>
      <c r="PQ929" s="67"/>
      <c r="PR929" s="67"/>
      <c r="PS929" s="67"/>
      <c r="PT929" s="67"/>
      <c r="PU929" s="67"/>
      <c r="PV929" s="67"/>
      <c r="PW929" s="67"/>
      <c r="PX929" s="67"/>
      <c r="PY929" s="67"/>
      <c r="PZ929" s="67"/>
      <c r="QA929" s="67"/>
      <c r="QB929" s="67"/>
      <c r="QC929" s="67"/>
      <c r="QD929" s="67"/>
      <c r="QE929" s="67"/>
      <c r="QF929" s="67"/>
      <c r="QG929" s="67"/>
      <c r="QH929" s="67"/>
      <c r="QI929" s="67"/>
      <c r="QJ929" s="67"/>
      <c r="QK929" s="67"/>
      <c r="QL929" s="67"/>
      <c r="QM929" s="67"/>
      <c r="QN929" s="67"/>
      <c r="QO929" s="67"/>
      <c r="QP929" s="67"/>
      <c r="QQ929" s="67"/>
      <c r="QR929" s="67"/>
      <c r="QS929" s="67"/>
      <c r="QT929" s="67"/>
      <c r="QU929" s="67"/>
      <c r="QV929" s="67"/>
      <c r="QW929" s="67"/>
      <c r="QX929" s="67"/>
      <c r="QY929" s="67"/>
      <c r="QZ929" s="67"/>
      <c r="RA929" s="67"/>
      <c r="RB929" s="67"/>
      <c r="RC929" s="67"/>
      <c r="RD929" s="67"/>
      <c r="RE929" s="67"/>
      <c r="RF929" s="67"/>
      <c r="RG929" s="67"/>
      <c r="RH929" s="67"/>
      <c r="RI929" s="67"/>
      <c r="RJ929" s="67"/>
      <c r="RK929" s="67"/>
      <c r="RL929" s="67"/>
      <c r="RM929" s="67"/>
      <c r="RN929" s="67"/>
      <c r="RO929" s="67"/>
      <c r="RP929" s="67"/>
      <c r="RQ929" s="67"/>
      <c r="RR929" s="67"/>
      <c r="RS929" s="67"/>
      <c r="RT929" s="67"/>
      <c r="RU929" s="67"/>
      <c r="RV929" s="67"/>
      <c r="RW929" s="67"/>
      <c r="RX929" s="67"/>
      <c r="RY929" s="67"/>
      <c r="RZ929" s="67"/>
      <c r="SA929" s="67"/>
      <c r="SB929" s="67"/>
      <c r="SC929" s="67"/>
      <c r="SD929" s="67"/>
      <c r="SE929" s="67"/>
      <c r="SF929" s="67"/>
      <c r="SG929" s="67"/>
      <c r="SH929" s="67"/>
      <c r="SI929" s="67"/>
      <c r="SJ929" s="67"/>
      <c r="SK929" s="67"/>
      <c r="SL929" s="67"/>
      <c r="SM929" s="67"/>
      <c r="SN929" s="67"/>
      <c r="SO929" s="67"/>
      <c r="SP929" s="67"/>
      <c r="SQ929" s="67"/>
      <c r="SR929" s="67"/>
    </row>
    <row r="930" spans="1:512" ht="16.5" customHeight="1" x14ac:dyDescent="0.2">
      <c r="A930" s="20">
        <v>322</v>
      </c>
      <c r="B930" s="20" t="s">
        <v>62</v>
      </c>
      <c r="C930" s="20" t="s">
        <v>915</v>
      </c>
      <c r="D930" s="20" t="s">
        <v>38</v>
      </c>
      <c r="E930" s="20" t="s">
        <v>1345</v>
      </c>
      <c r="F930" s="22" t="s">
        <v>940</v>
      </c>
      <c r="G930" s="20" t="s">
        <v>42</v>
      </c>
      <c r="H930" s="20" t="s">
        <v>35</v>
      </c>
      <c r="I930" s="20" t="s">
        <v>81</v>
      </c>
      <c r="J930" s="22" t="s">
        <v>915</v>
      </c>
      <c r="K930" s="20"/>
      <c r="L930" s="20"/>
      <c r="M930" s="20"/>
      <c r="N930" s="20"/>
      <c r="O930" s="23"/>
      <c r="P930" s="23">
        <v>2045000</v>
      </c>
      <c r="Q930" s="24">
        <v>1</v>
      </c>
      <c r="R930" s="25">
        <v>45717</v>
      </c>
      <c r="S930" s="20" t="s">
        <v>83</v>
      </c>
      <c r="T930" s="26">
        <f t="shared" si="16"/>
        <v>2045000</v>
      </c>
      <c r="U930" s="27" t="s">
        <v>100</v>
      </c>
      <c r="V930" s="27" t="s">
        <v>100</v>
      </c>
      <c r="W930" s="67"/>
      <c r="X930" s="67"/>
      <c r="Y930" s="67"/>
      <c r="Z930" s="67"/>
      <c r="AA930" s="67"/>
      <c r="AB930" s="67"/>
      <c r="AC930" s="67"/>
      <c r="AD930" s="67"/>
      <c r="AE930" s="67"/>
      <c r="AF930" s="67"/>
      <c r="AG930" s="67"/>
      <c r="AH930" s="67"/>
      <c r="AI930" s="67"/>
      <c r="AJ930" s="67"/>
      <c r="AK930" s="67"/>
      <c r="AL930" s="67"/>
      <c r="AM930" s="67"/>
      <c r="AN930" s="67"/>
      <c r="AO930" s="67"/>
      <c r="AP930" s="67"/>
      <c r="AQ930" s="67"/>
      <c r="AR930" s="67"/>
      <c r="AS930" s="67"/>
      <c r="AT930" s="67"/>
      <c r="AU930" s="67"/>
      <c r="AV930" s="67"/>
      <c r="AW930" s="67"/>
      <c r="AX930" s="67"/>
      <c r="AY930" s="67"/>
      <c r="AZ930" s="67"/>
      <c r="BA930" s="67"/>
      <c r="BB930" s="67"/>
      <c r="BC930" s="67"/>
      <c r="BD930" s="67"/>
      <c r="BE930" s="67"/>
      <c r="BF930" s="67"/>
      <c r="BG930" s="67"/>
      <c r="BH930" s="67"/>
      <c r="BI930" s="67"/>
      <c r="BJ930" s="67"/>
      <c r="BK930" s="67"/>
      <c r="BL930" s="67"/>
      <c r="BM930" s="67"/>
      <c r="BN930" s="67"/>
      <c r="BO930" s="67"/>
      <c r="BP930" s="67"/>
      <c r="BQ930" s="67"/>
      <c r="BR930" s="67"/>
      <c r="BS930" s="67"/>
      <c r="BT930" s="67"/>
      <c r="BU930" s="67"/>
      <c r="BV930" s="67"/>
      <c r="BW930" s="67"/>
      <c r="BX930" s="67"/>
      <c r="BY930" s="67"/>
      <c r="BZ930" s="67"/>
      <c r="CA930" s="67"/>
      <c r="CB930" s="67"/>
      <c r="CC930" s="67"/>
      <c r="CD930" s="67"/>
      <c r="CE930" s="67"/>
      <c r="CF930" s="67"/>
      <c r="CG930" s="67"/>
      <c r="CH930" s="67"/>
      <c r="CI930" s="67"/>
      <c r="CJ930" s="67"/>
      <c r="CK930" s="67"/>
      <c r="CL930" s="67"/>
      <c r="CM930" s="67"/>
      <c r="CN930" s="67"/>
      <c r="CO930" s="67"/>
      <c r="CP930" s="67"/>
      <c r="CQ930" s="67"/>
      <c r="CR930" s="67"/>
      <c r="CS930" s="67"/>
      <c r="CT930" s="67"/>
      <c r="CU930" s="67"/>
      <c r="CV930" s="67"/>
      <c r="CW930" s="67"/>
      <c r="CX930" s="67"/>
      <c r="CY930" s="67"/>
      <c r="CZ930" s="67"/>
      <c r="DA930" s="67"/>
      <c r="DB930" s="67"/>
      <c r="DC930" s="67"/>
      <c r="DD930" s="67"/>
      <c r="DE930" s="67"/>
      <c r="DF930" s="67"/>
      <c r="DG930" s="67"/>
      <c r="DH930" s="67"/>
      <c r="DI930" s="67"/>
      <c r="DJ930" s="67"/>
      <c r="DK930" s="67"/>
      <c r="DL930" s="67"/>
      <c r="DM930" s="67"/>
      <c r="DN930" s="67"/>
      <c r="DO930" s="67"/>
      <c r="DP930" s="67"/>
      <c r="DQ930" s="67"/>
      <c r="DR930" s="67"/>
      <c r="DS930" s="67"/>
      <c r="DT930" s="67"/>
      <c r="DU930" s="67"/>
      <c r="DV930" s="67"/>
      <c r="DW930" s="67"/>
      <c r="DX930" s="67"/>
      <c r="DY930" s="67"/>
      <c r="DZ930" s="67"/>
      <c r="EA930" s="67"/>
      <c r="EB930" s="67"/>
      <c r="EC930" s="67"/>
      <c r="ED930" s="67"/>
      <c r="EE930" s="67"/>
      <c r="EF930" s="67"/>
      <c r="EG930" s="67"/>
      <c r="EH930" s="67"/>
      <c r="EI930" s="67"/>
      <c r="EJ930" s="67"/>
      <c r="EK930" s="67"/>
      <c r="EL930" s="67"/>
      <c r="EM930" s="67"/>
      <c r="EN930" s="67"/>
      <c r="EO930" s="67"/>
      <c r="EP930" s="67"/>
      <c r="EQ930" s="67"/>
      <c r="ER930" s="67"/>
      <c r="ES930" s="67"/>
      <c r="ET930" s="67"/>
      <c r="EU930" s="67"/>
      <c r="EV930" s="67"/>
      <c r="EW930" s="67"/>
      <c r="EX930" s="67"/>
      <c r="EY930" s="67"/>
      <c r="EZ930" s="67"/>
      <c r="FA930" s="67"/>
      <c r="FB930" s="67"/>
      <c r="FC930" s="67"/>
      <c r="FD930" s="67"/>
      <c r="FE930" s="67"/>
      <c r="FF930" s="67"/>
      <c r="FG930" s="67"/>
      <c r="FH930" s="67"/>
      <c r="FI930" s="67"/>
      <c r="FJ930" s="67"/>
      <c r="FK930" s="67"/>
      <c r="FL930" s="67"/>
      <c r="FM930" s="67"/>
      <c r="FN930" s="67"/>
      <c r="FO930" s="67"/>
      <c r="FP930" s="67"/>
      <c r="FQ930" s="67"/>
      <c r="FR930" s="67"/>
      <c r="FS930" s="67"/>
      <c r="FT930" s="67"/>
      <c r="FU930" s="67"/>
      <c r="FV930" s="67"/>
      <c r="FW930" s="67"/>
      <c r="FX930" s="67"/>
      <c r="FY930" s="67"/>
      <c r="FZ930" s="67"/>
      <c r="GA930" s="67"/>
      <c r="GB930" s="67"/>
      <c r="GC930" s="67"/>
      <c r="GD930" s="67"/>
      <c r="GE930" s="67"/>
      <c r="GF930" s="67"/>
      <c r="GG930" s="67"/>
      <c r="GH930" s="67"/>
      <c r="GI930" s="67"/>
      <c r="GJ930" s="67"/>
      <c r="GK930" s="67"/>
      <c r="GL930" s="67"/>
      <c r="GM930" s="67"/>
      <c r="GN930" s="67"/>
      <c r="GO930" s="67"/>
      <c r="GP930" s="67"/>
      <c r="GQ930" s="67"/>
      <c r="GR930" s="67"/>
      <c r="GS930" s="67"/>
      <c r="GT930" s="67"/>
      <c r="GU930" s="67"/>
      <c r="GV930" s="67"/>
      <c r="GW930" s="67"/>
      <c r="GX930" s="67"/>
      <c r="GY930" s="67"/>
      <c r="GZ930" s="67"/>
      <c r="HA930" s="67"/>
      <c r="HB930" s="67"/>
      <c r="HC930" s="67"/>
      <c r="HD930" s="67"/>
      <c r="HE930" s="67"/>
      <c r="HF930" s="67"/>
      <c r="HG930" s="67"/>
      <c r="HH930" s="67"/>
      <c r="HI930" s="67"/>
      <c r="HJ930" s="67"/>
      <c r="HK930" s="67"/>
      <c r="HL930" s="67"/>
      <c r="HM930" s="67"/>
      <c r="HN930" s="67"/>
      <c r="HO930" s="67"/>
      <c r="HP930" s="67"/>
      <c r="HQ930" s="67"/>
      <c r="HR930" s="67"/>
      <c r="HS930" s="67"/>
      <c r="HT930" s="67"/>
      <c r="HU930" s="67"/>
      <c r="HV930" s="67"/>
      <c r="HW930" s="67"/>
      <c r="HX930" s="67"/>
      <c r="HY930" s="67"/>
      <c r="HZ930" s="67"/>
      <c r="IA930" s="67"/>
      <c r="IB930" s="67"/>
      <c r="IC930" s="67"/>
      <c r="ID930" s="67"/>
      <c r="IE930" s="67"/>
      <c r="IF930" s="67"/>
      <c r="IG930" s="67"/>
      <c r="IH930" s="67"/>
      <c r="II930" s="67"/>
      <c r="IJ930" s="67"/>
      <c r="IK930" s="67"/>
      <c r="IL930" s="67"/>
      <c r="IM930" s="67"/>
      <c r="IN930" s="67"/>
      <c r="IO930" s="67"/>
      <c r="IP930" s="67"/>
      <c r="IQ930" s="67"/>
      <c r="IR930" s="67"/>
      <c r="IS930" s="67"/>
      <c r="IT930" s="67"/>
      <c r="IU930" s="67"/>
      <c r="IV930" s="67"/>
      <c r="IW930" s="67"/>
      <c r="IX930" s="67"/>
      <c r="IY930" s="67"/>
      <c r="IZ930" s="67"/>
      <c r="JA930" s="67"/>
      <c r="JB930" s="67"/>
      <c r="JC930" s="67"/>
      <c r="JD930" s="67"/>
      <c r="JE930" s="67"/>
      <c r="JF930" s="67"/>
      <c r="JG930" s="67"/>
      <c r="JH930" s="67"/>
      <c r="JI930" s="67"/>
      <c r="JJ930" s="67"/>
      <c r="JK930" s="67"/>
      <c r="JL930" s="67"/>
      <c r="JM930" s="67"/>
      <c r="JN930" s="67"/>
      <c r="JO930" s="67"/>
      <c r="JP930" s="67"/>
      <c r="JQ930" s="67"/>
      <c r="JR930" s="67"/>
      <c r="JS930" s="67"/>
      <c r="JT930" s="67"/>
      <c r="JU930" s="67"/>
      <c r="JV930" s="67"/>
      <c r="JW930" s="67"/>
      <c r="JX930" s="67"/>
      <c r="JY930" s="67"/>
      <c r="JZ930" s="67"/>
      <c r="KA930" s="67"/>
      <c r="KB930" s="67"/>
      <c r="KC930" s="67"/>
      <c r="KD930" s="67"/>
      <c r="KE930" s="67"/>
      <c r="KF930" s="67"/>
      <c r="KG930" s="67"/>
      <c r="KH930" s="67"/>
      <c r="KI930" s="67"/>
      <c r="KJ930" s="67"/>
      <c r="KK930" s="67"/>
      <c r="KL930" s="67"/>
      <c r="KM930" s="67"/>
      <c r="KN930" s="67"/>
      <c r="KO930" s="67"/>
      <c r="KP930" s="67"/>
      <c r="KQ930" s="67"/>
      <c r="KR930" s="67"/>
      <c r="KS930" s="67"/>
      <c r="KT930" s="67"/>
      <c r="KU930" s="67"/>
      <c r="KV930" s="67"/>
      <c r="KW930" s="67"/>
      <c r="KX930" s="67"/>
      <c r="KY930" s="67"/>
      <c r="KZ930" s="67"/>
      <c r="LA930" s="67"/>
      <c r="LB930" s="67"/>
      <c r="LC930" s="67"/>
      <c r="LD930" s="67"/>
      <c r="LE930" s="67"/>
      <c r="LF930" s="67"/>
      <c r="LG930" s="67"/>
      <c r="LH930" s="67"/>
      <c r="LI930" s="67"/>
      <c r="LJ930" s="67"/>
      <c r="LK930" s="67"/>
      <c r="LL930" s="67"/>
      <c r="LM930" s="67"/>
      <c r="LN930" s="67"/>
      <c r="LO930" s="67"/>
      <c r="LP930" s="67"/>
      <c r="LQ930" s="67"/>
      <c r="LR930" s="67"/>
      <c r="LS930" s="67"/>
      <c r="LT930" s="67"/>
      <c r="LU930" s="67"/>
      <c r="LV930" s="67"/>
      <c r="LW930" s="67"/>
      <c r="LX930" s="67"/>
      <c r="LY930" s="67"/>
      <c r="LZ930" s="67"/>
      <c r="MA930" s="67"/>
      <c r="MB930" s="67"/>
      <c r="MC930" s="67"/>
      <c r="MD930" s="67"/>
      <c r="ME930" s="67"/>
      <c r="MF930" s="67"/>
      <c r="MG930" s="67"/>
      <c r="MH930" s="67"/>
      <c r="MI930" s="67"/>
      <c r="MJ930" s="67"/>
      <c r="MK930" s="67"/>
      <c r="ML930" s="67"/>
      <c r="MM930" s="67"/>
      <c r="MN930" s="67"/>
      <c r="MO930" s="67"/>
      <c r="MP930" s="67"/>
      <c r="MQ930" s="67"/>
      <c r="MR930" s="67"/>
      <c r="MS930" s="67"/>
      <c r="MT930" s="67"/>
      <c r="MU930" s="67"/>
      <c r="MV930" s="67"/>
      <c r="MW930" s="67"/>
      <c r="MX930" s="67"/>
      <c r="MY930" s="67"/>
      <c r="MZ930" s="67"/>
      <c r="NA930" s="67"/>
      <c r="NB930" s="67"/>
      <c r="NC930" s="67"/>
      <c r="ND930" s="67"/>
      <c r="NE930" s="67"/>
      <c r="NF930" s="67"/>
      <c r="NG930" s="67"/>
      <c r="NH930" s="67"/>
      <c r="NI930" s="67"/>
      <c r="NJ930" s="67"/>
      <c r="NK930" s="67"/>
      <c r="NL930" s="67"/>
      <c r="NM930" s="67"/>
      <c r="NN930" s="67"/>
      <c r="NO930" s="67"/>
      <c r="NP930" s="67"/>
      <c r="NQ930" s="67"/>
      <c r="NR930" s="67"/>
      <c r="NS930" s="67"/>
      <c r="NT930" s="67"/>
      <c r="NU930" s="67"/>
      <c r="NV930" s="67"/>
      <c r="NW930" s="67"/>
      <c r="NX930" s="67"/>
      <c r="NY930" s="67"/>
      <c r="NZ930" s="67"/>
      <c r="OA930" s="67"/>
      <c r="OB930" s="67"/>
      <c r="OC930" s="67"/>
      <c r="OD930" s="67"/>
      <c r="OE930" s="67"/>
      <c r="OF930" s="67"/>
      <c r="OG930" s="67"/>
      <c r="OH930" s="67"/>
      <c r="OI930" s="67"/>
      <c r="OJ930" s="67"/>
      <c r="OK930" s="67"/>
      <c r="OL930" s="67"/>
      <c r="OM930" s="67"/>
      <c r="ON930" s="67"/>
      <c r="OO930" s="67"/>
      <c r="OP930" s="67"/>
      <c r="OQ930" s="67"/>
      <c r="OR930" s="67"/>
      <c r="OS930" s="67"/>
      <c r="OT930" s="67"/>
      <c r="OU930" s="67"/>
      <c r="OV930" s="67"/>
      <c r="OW930" s="67"/>
      <c r="OX930" s="67"/>
      <c r="OY930" s="67"/>
      <c r="OZ930" s="67"/>
      <c r="PA930" s="67"/>
      <c r="PB930" s="67"/>
      <c r="PC930" s="67"/>
      <c r="PD930" s="67"/>
      <c r="PE930" s="67"/>
      <c r="PF930" s="67"/>
      <c r="PG930" s="67"/>
      <c r="PH930" s="67"/>
      <c r="PI930" s="67"/>
      <c r="PJ930" s="67"/>
      <c r="PK930" s="67"/>
      <c r="PL930" s="67"/>
      <c r="PM930" s="67"/>
      <c r="PN930" s="67"/>
      <c r="PO930" s="67"/>
      <c r="PP930" s="67"/>
      <c r="PQ930" s="67"/>
      <c r="PR930" s="67"/>
      <c r="PS930" s="67"/>
      <c r="PT930" s="67"/>
      <c r="PU930" s="67"/>
      <c r="PV930" s="67"/>
      <c r="PW930" s="67"/>
      <c r="PX930" s="67"/>
      <c r="PY930" s="67"/>
      <c r="PZ930" s="67"/>
      <c r="QA930" s="67"/>
      <c r="QB930" s="67"/>
      <c r="QC930" s="67"/>
      <c r="QD930" s="67"/>
      <c r="QE930" s="67"/>
      <c r="QF930" s="67"/>
      <c r="QG930" s="67"/>
      <c r="QH930" s="67"/>
      <c r="QI930" s="67"/>
      <c r="QJ930" s="67"/>
      <c r="QK930" s="67"/>
      <c r="QL930" s="67"/>
      <c r="QM930" s="67"/>
      <c r="QN930" s="67"/>
      <c r="QO930" s="67"/>
      <c r="QP930" s="67"/>
      <c r="QQ930" s="67"/>
      <c r="QR930" s="67"/>
      <c r="QS930" s="67"/>
      <c r="QT930" s="67"/>
      <c r="QU930" s="67"/>
      <c r="QV930" s="67"/>
      <c r="QW930" s="67"/>
      <c r="QX930" s="67"/>
      <c r="QY930" s="67"/>
      <c r="QZ930" s="67"/>
      <c r="RA930" s="67"/>
      <c r="RB930" s="67"/>
      <c r="RC930" s="67"/>
      <c r="RD930" s="67"/>
      <c r="RE930" s="67"/>
      <c r="RF930" s="67"/>
      <c r="RG930" s="67"/>
      <c r="RH930" s="67"/>
      <c r="RI930" s="67"/>
      <c r="RJ930" s="67"/>
      <c r="RK930" s="67"/>
      <c r="RL930" s="67"/>
      <c r="RM930" s="67"/>
      <c r="RN930" s="67"/>
      <c r="RO930" s="67"/>
      <c r="RP930" s="67"/>
      <c r="RQ930" s="67"/>
      <c r="RR930" s="67"/>
      <c r="RS930" s="67"/>
      <c r="RT930" s="67"/>
      <c r="RU930" s="67"/>
      <c r="RV930" s="67"/>
      <c r="RW930" s="67"/>
      <c r="RX930" s="67"/>
      <c r="RY930" s="67"/>
      <c r="RZ930" s="67"/>
      <c r="SA930" s="67"/>
      <c r="SB930" s="67"/>
      <c r="SC930" s="67"/>
      <c r="SD930" s="67"/>
      <c r="SE930" s="67"/>
      <c r="SF930" s="67"/>
      <c r="SG930" s="67"/>
      <c r="SH930" s="67"/>
      <c r="SI930" s="67"/>
      <c r="SJ930" s="67"/>
      <c r="SK930" s="67"/>
      <c r="SL930" s="67"/>
      <c r="SM930" s="67"/>
      <c r="SN930" s="67"/>
      <c r="SO930" s="67"/>
      <c r="SP930" s="67"/>
      <c r="SQ930" s="67"/>
      <c r="SR930" s="67"/>
    </row>
    <row r="931" spans="1:512" ht="16.5" customHeight="1" x14ac:dyDescent="0.2">
      <c r="A931" s="20">
        <v>323</v>
      </c>
      <c r="B931" s="20" t="s">
        <v>62</v>
      </c>
      <c r="C931" s="20" t="s">
        <v>915</v>
      </c>
      <c r="D931" s="20" t="s">
        <v>38</v>
      </c>
      <c r="E931" s="20" t="s">
        <v>1345</v>
      </c>
      <c r="F931" s="22" t="s">
        <v>940</v>
      </c>
      <c r="G931" s="20" t="s">
        <v>42</v>
      </c>
      <c r="H931" s="20" t="s">
        <v>35</v>
      </c>
      <c r="I931" s="20" t="s">
        <v>81</v>
      </c>
      <c r="J931" s="22" t="s">
        <v>915</v>
      </c>
      <c r="K931" s="20"/>
      <c r="L931" s="20"/>
      <c r="M931" s="20"/>
      <c r="N931" s="20"/>
      <c r="O931" s="23"/>
      <c r="P931" s="23">
        <v>2045000</v>
      </c>
      <c r="Q931" s="24">
        <v>1</v>
      </c>
      <c r="R931" s="25">
        <v>45748</v>
      </c>
      <c r="S931" s="20" t="s">
        <v>83</v>
      </c>
      <c r="T931" s="26">
        <f t="shared" si="16"/>
        <v>2045000</v>
      </c>
      <c r="U931" s="27" t="s">
        <v>100</v>
      </c>
      <c r="V931" s="27" t="s">
        <v>100</v>
      </c>
      <c r="W931" s="67"/>
      <c r="X931" s="67"/>
      <c r="Y931" s="67"/>
      <c r="Z931" s="67"/>
      <c r="AA931" s="67"/>
      <c r="AB931" s="67"/>
      <c r="AC931" s="67"/>
      <c r="AD931" s="67"/>
      <c r="AE931" s="67"/>
      <c r="AF931" s="67"/>
      <c r="AG931" s="67"/>
      <c r="AH931" s="67"/>
      <c r="AI931" s="67"/>
      <c r="AJ931" s="67"/>
      <c r="AK931" s="67"/>
      <c r="AL931" s="67"/>
      <c r="AM931" s="67"/>
      <c r="AN931" s="67"/>
      <c r="AO931" s="67"/>
      <c r="AP931" s="67"/>
      <c r="AQ931" s="67"/>
      <c r="AR931" s="67"/>
      <c r="AS931" s="67"/>
      <c r="AT931" s="67"/>
      <c r="AU931" s="67"/>
      <c r="AV931" s="67"/>
      <c r="AW931" s="67"/>
      <c r="AX931" s="67"/>
      <c r="AY931" s="67"/>
      <c r="AZ931" s="67"/>
      <c r="BA931" s="67"/>
      <c r="BB931" s="67"/>
      <c r="BC931" s="67"/>
      <c r="BD931" s="67"/>
      <c r="BE931" s="67"/>
      <c r="BF931" s="67"/>
      <c r="BG931" s="67"/>
      <c r="BH931" s="67"/>
      <c r="BI931" s="67"/>
      <c r="BJ931" s="67"/>
      <c r="BK931" s="67"/>
      <c r="BL931" s="67"/>
      <c r="BM931" s="67"/>
      <c r="BN931" s="67"/>
      <c r="BO931" s="67"/>
      <c r="BP931" s="67"/>
      <c r="BQ931" s="67"/>
      <c r="BR931" s="67"/>
      <c r="BS931" s="67"/>
      <c r="BT931" s="67"/>
      <c r="BU931" s="67"/>
      <c r="BV931" s="67"/>
      <c r="BW931" s="67"/>
      <c r="BX931" s="67"/>
      <c r="BY931" s="67"/>
      <c r="BZ931" s="67"/>
      <c r="CA931" s="67"/>
      <c r="CB931" s="67"/>
      <c r="CC931" s="67"/>
      <c r="CD931" s="67"/>
      <c r="CE931" s="67"/>
      <c r="CF931" s="67"/>
      <c r="CG931" s="67"/>
      <c r="CH931" s="67"/>
      <c r="CI931" s="67"/>
      <c r="CJ931" s="67"/>
      <c r="CK931" s="67"/>
      <c r="CL931" s="67"/>
      <c r="CM931" s="67"/>
      <c r="CN931" s="67"/>
      <c r="CO931" s="67"/>
      <c r="CP931" s="67"/>
      <c r="CQ931" s="67"/>
      <c r="CR931" s="67"/>
      <c r="CS931" s="67"/>
      <c r="CT931" s="67"/>
      <c r="CU931" s="67"/>
      <c r="CV931" s="67"/>
      <c r="CW931" s="67"/>
      <c r="CX931" s="67"/>
      <c r="CY931" s="67"/>
      <c r="CZ931" s="67"/>
      <c r="DA931" s="67"/>
      <c r="DB931" s="67"/>
      <c r="DC931" s="67"/>
      <c r="DD931" s="67"/>
      <c r="DE931" s="67"/>
      <c r="DF931" s="67"/>
      <c r="DG931" s="67"/>
      <c r="DH931" s="67"/>
      <c r="DI931" s="67"/>
      <c r="DJ931" s="67"/>
      <c r="DK931" s="67"/>
      <c r="DL931" s="67"/>
      <c r="DM931" s="67"/>
      <c r="DN931" s="67"/>
      <c r="DO931" s="67"/>
      <c r="DP931" s="67"/>
      <c r="DQ931" s="67"/>
      <c r="DR931" s="67"/>
      <c r="DS931" s="67"/>
      <c r="DT931" s="67"/>
      <c r="DU931" s="67"/>
      <c r="DV931" s="67"/>
      <c r="DW931" s="67"/>
      <c r="DX931" s="67"/>
      <c r="DY931" s="67"/>
      <c r="DZ931" s="67"/>
      <c r="EA931" s="67"/>
      <c r="EB931" s="67"/>
      <c r="EC931" s="67"/>
      <c r="ED931" s="67"/>
      <c r="EE931" s="67"/>
      <c r="EF931" s="67"/>
      <c r="EG931" s="67"/>
      <c r="EH931" s="67"/>
      <c r="EI931" s="67"/>
      <c r="EJ931" s="67"/>
      <c r="EK931" s="67"/>
      <c r="EL931" s="67"/>
      <c r="EM931" s="67"/>
      <c r="EN931" s="67"/>
      <c r="EO931" s="67"/>
      <c r="EP931" s="67"/>
      <c r="EQ931" s="67"/>
      <c r="ER931" s="67"/>
      <c r="ES931" s="67"/>
      <c r="ET931" s="67"/>
      <c r="EU931" s="67"/>
      <c r="EV931" s="67"/>
      <c r="EW931" s="67"/>
      <c r="EX931" s="67"/>
      <c r="EY931" s="67"/>
      <c r="EZ931" s="67"/>
      <c r="FA931" s="67"/>
      <c r="FB931" s="67"/>
      <c r="FC931" s="67"/>
      <c r="FD931" s="67"/>
      <c r="FE931" s="67"/>
      <c r="FF931" s="67"/>
      <c r="FG931" s="67"/>
      <c r="FH931" s="67"/>
      <c r="FI931" s="67"/>
      <c r="FJ931" s="67"/>
      <c r="FK931" s="67"/>
      <c r="FL931" s="67"/>
      <c r="FM931" s="67"/>
      <c r="FN931" s="67"/>
      <c r="FO931" s="67"/>
      <c r="FP931" s="67"/>
      <c r="FQ931" s="67"/>
      <c r="FR931" s="67"/>
      <c r="FS931" s="67"/>
      <c r="FT931" s="67"/>
      <c r="FU931" s="67"/>
      <c r="FV931" s="67"/>
      <c r="FW931" s="67"/>
      <c r="FX931" s="67"/>
      <c r="FY931" s="67"/>
      <c r="FZ931" s="67"/>
      <c r="GA931" s="67"/>
      <c r="GB931" s="67"/>
      <c r="GC931" s="67"/>
      <c r="GD931" s="67"/>
      <c r="GE931" s="67"/>
      <c r="GF931" s="67"/>
      <c r="GG931" s="67"/>
      <c r="GH931" s="67"/>
      <c r="GI931" s="67"/>
      <c r="GJ931" s="67"/>
      <c r="GK931" s="67"/>
      <c r="GL931" s="67"/>
      <c r="GM931" s="67"/>
      <c r="GN931" s="67"/>
      <c r="GO931" s="67"/>
      <c r="GP931" s="67"/>
      <c r="GQ931" s="67"/>
      <c r="GR931" s="67"/>
      <c r="GS931" s="67"/>
      <c r="GT931" s="67"/>
      <c r="GU931" s="67"/>
      <c r="GV931" s="67"/>
      <c r="GW931" s="67"/>
      <c r="GX931" s="67"/>
      <c r="GY931" s="67"/>
      <c r="GZ931" s="67"/>
      <c r="HA931" s="67"/>
      <c r="HB931" s="67"/>
      <c r="HC931" s="67"/>
      <c r="HD931" s="67"/>
      <c r="HE931" s="67"/>
      <c r="HF931" s="67"/>
      <c r="HG931" s="67"/>
      <c r="HH931" s="67"/>
      <c r="HI931" s="67"/>
      <c r="HJ931" s="67"/>
      <c r="HK931" s="67"/>
      <c r="HL931" s="67"/>
      <c r="HM931" s="67"/>
      <c r="HN931" s="67"/>
      <c r="HO931" s="67"/>
      <c r="HP931" s="67"/>
      <c r="HQ931" s="67"/>
      <c r="HR931" s="67"/>
      <c r="HS931" s="67"/>
      <c r="HT931" s="67"/>
      <c r="HU931" s="67"/>
      <c r="HV931" s="67"/>
      <c r="HW931" s="67"/>
      <c r="HX931" s="67"/>
      <c r="HY931" s="67"/>
      <c r="HZ931" s="67"/>
      <c r="IA931" s="67"/>
      <c r="IB931" s="67"/>
      <c r="IC931" s="67"/>
      <c r="ID931" s="67"/>
      <c r="IE931" s="67"/>
      <c r="IF931" s="67"/>
      <c r="IG931" s="67"/>
      <c r="IH931" s="67"/>
      <c r="II931" s="67"/>
      <c r="IJ931" s="67"/>
      <c r="IK931" s="67"/>
      <c r="IL931" s="67"/>
      <c r="IM931" s="67"/>
      <c r="IN931" s="67"/>
      <c r="IO931" s="67"/>
      <c r="IP931" s="67"/>
      <c r="IQ931" s="67"/>
      <c r="IR931" s="67"/>
      <c r="IS931" s="67"/>
      <c r="IT931" s="67"/>
      <c r="IU931" s="67"/>
      <c r="IV931" s="67"/>
      <c r="IW931" s="67"/>
      <c r="IX931" s="67"/>
      <c r="IY931" s="67"/>
      <c r="IZ931" s="67"/>
      <c r="JA931" s="67"/>
      <c r="JB931" s="67"/>
      <c r="JC931" s="67"/>
      <c r="JD931" s="67"/>
      <c r="JE931" s="67"/>
      <c r="JF931" s="67"/>
      <c r="JG931" s="67"/>
      <c r="JH931" s="67"/>
      <c r="JI931" s="67"/>
      <c r="JJ931" s="67"/>
      <c r="JK931" s="67"/>
      <c r="JL931" s="67"/>
      <c r="JM931" s="67"/>
      <c r="JN931" s="67"/>
      <c r="JO931" s="67"/>
      <c r="JP931" s="67"/>
      <c r="JQ931" s="67"/>
      <c r="JR931" s="67"/>
      <c r="JS931" s="67"/>
      <c r="JT931" s="67"/>
      <c r="JU931" s="67"/>
      <c r="JV931" s="67"/>
      <c r="JW931" s="67"/>
      <c r="JX931" s="67"/>
      <c r="JY931" s="67"/>
      <c r="JZ931" s="67"/>
      <c r="KA931" s="67"/>
      <c r="KB931" s="67"/>
      <c r="KC931" s="67"/>
      <c r="KD931" s="67"/>
      <c r="KE931" s="67"/>
      <c r="KF931" s="67"/>
      <c r="KG931" s="67"/>
      <c r="KH931" s="67"/>
      <c r="KI931" s="67"/>
      <c r="KJ931" s="67"/>
      <c r="KK931" s="67"/>
      <c r="KL931" s="67"/>
      <c r="KM931" s="67"/>
      <c r="KN931" s="67"/>
      <c r="KO931" s="67"/>
      <c r="KP931" s="67"/>
      <c r="KQ931" s="67"/>
      <c r="KR931" s="67"/>
      <c r="KS931" s="67"/>
      <c r="KT931" s="67"/>
      <c r="KU931" s="67"/>
      <c r="KV931" s="67"/>
      <c r="KW931" s="67"/>
      <c r="KX931" s="67"/>
      <c r="KY931" s="67"/>
      <c r="KZ931" s="67"/>
      <c r="LA931" s="67"/>
      <c r="LB931" s="67"/>
      <c r="LC931" s="67"/>
      <c r="LD931" s="67"/>
      <c r="LE931" s="67"/>
      <c r="LF931" s="67"/>
      <c r="LG931" s="67"/>
      <c r="LH931" s="67"/>
      <c r="LI931" s="67"/>
      <c r="LJ931" s="67"/>
      <c r="LK931" s="67"/>
      <c r="LL931" s="67"/>
      <c r="LM931" s="67"/>
      <c r="LN931" s="67"/>
      <c r="LO931" s="67"/>
      <c r="LP931" s="67"/>
      <c r="LQ931" s="67"/>
      <c r="LR931" s="67"/>
      <c r="LS931" s="67"/>
      <c r="LT931" s="67"/>
      <c r="LU931" s="67"/>
      <c r="LV931" s="67"/>
      <c r="LW931" s="67"/>
      <c r="LX931" s="67"/>
      <c r="LY931" s="67"/>
      <c r="LZ931" s="67"/>
      <c r="MA931" s="67"/>
      <c r="MB931" s="67"/>
      <c r="MC931" s="67"/>
      <c r="MD931" s="67"/>
      <c r="ME931" s="67"/>
      <c r="MF931" s="67"/>
      <c r="MG931" s="67"/>
      <c r="MH931" s="67"/>
      <c r="MI931" s="67"/>
      <c r="MJ931" s="67"/>
      <c r="MK931" s="67"/>
      <c r="ML931" s="67"/>
      <c r="MM931" s="67"/>
      <c r="MN931" s="67"/>
      <c r="MO931" s="67"/>
      <c r="MP931" s="67"/>
      <c r="MQ931" s="67"/>
      <c r="MR931" s="67"/>
      <c r="MS931" s="67"/>
      <c r="MT931" s="67"/>
      <c r="MU931" s="67"/>
      <c r="MV931" s="67"/>
      <c r="MW931" s="67"/>
      <c r="MX931" s="67"/>
      <c r="MY931" s="67"/>
      <c r="MZ931" s="67"/>
      <c r="NA931" s="67"/>
      <c r="NB931" s="67"/>
      <c r="NC931" s="67"/>
      <c r="ND931" s="67"/>
      <c r="NE931" s="67"/>
      <c r="NF931" s="67"/>
      <c r="NG931" s="67"/>
      <c r="NH931" s="67"/>
      <c r="NI931" s="67"/>
      <c r="NJ931" s="67"/>
      <c r="NK931" s="67"/>
      <c r="NL931" s="67"/>
      <c r="NM931" s="67"/>
      <c r="NN931" s="67"/>
      <c r="NO931" s="67"/>
      <c r="NP931" s="67"/>
      <c r="NQ931" s="67"/>
      <c r="NR931" s="67"/>
      <c r="NS931" s="67"/>
      <c r="NT931" s="67"/>
      <c r="NU931" s="67"/>
      <c r="NV931" s="67"/>
      <c r="NW931" s="67"/>
      <c r="NX931" s="67"/>
      <c r="NY931" s="67"/>
      <c r="NZ931" s="67"/>
      <c r="OA931" s="67"/>
      <c r="OB931" s="67"/>
      <c r="OC931" s="67"/>
      <c r="OD931" s="67"/>
      <c r="OE931" s="67"/>
      <c r="OF931" s="67"/>
      <c r="OG931" s="67"/>
      <c r="OH931" s="67"/>
      <c r="OI931" s="67"/>
      <c r="OJ931" s="67"/>
      <c r="OK931" s="67"/>
      <c r="OL931" s="67"/>
      <c r="OM931" s="67"/>
      <c r="ON931" s="67"/>
      <c r="OO931" s="67"/>
      <c r="OP931" s="67"/>
      <c r="OQ931" s="67"/>
      <c r="OR931" s="67"/>
      <c r="OS931" s="67"/>
      <c r="OT931" s="67"/>
      <c r="OU931" s="67"/>
      <c r="OV931" s="67"/>
      <c r="OW931" s="67"/>
      <c r="OX931" s="67"/>
      <c r="OY931" s="67"/>
      <c r="OZ931" s="67"/>
      <c r="PA931" s="67"/>
      <c r="PB931" s="67"/>
      <c r="PC931" s="67"/>
      <c r="PD931" s="67"/>
      <c r="PE931" s="67"/>
      <c r="PF931" s="67"/>
      <c r="PG931" s="67"/>
      <c r="PH931" s="67"/>
      <c r="PI931" s="67"/>
      <c r="PJ931" s="67"/>
      <c r="PK931" s="67"/>
      <c r="PL931" s="67"/>
      <c r="PM931" s="67"/>
      <c r="PN931" s="67"/>
      <c r="PO931" s="67"/>
      <c r="PP931" s="67"/>
      <c r="PQ931" s="67"/>
      <c r="PR931" s="67"/>
      <c r="PS931" s="67"/>
      <c r="PT931" s="67"/>
      <c r="PU931" s="67"/>
      <c r="PV931" s="67"/>
      <c r="PW931" s="67"/>
      <c r="PX931" s="67"/>
      <c r="PY931" s="67"/>
      <c r="PZ931" s="67"/>
      <c r="QA931" s="67"/>
      <c r="QB931" s="67"/>
      <c r="QC931" s="67"/>
      <c r="QD931" s="67"/>
      <c r="QE931" s="67"/>
      <c r="QF931" s="67"/>
      <c r="QG931" s="67"/>
      <c r="QH931" s="67"/>
      <c r="QI931" s="67"/>
      <c r="QJ931" s="67"/>
      <c r="QK931" s="67"/>
      <c r="QL931" s="67"/>
      <c r="QM931" s="67"/>
      <c r="QN931" s="67"/>
      <c r="QO931" s="67"/>
      <c r="QP931" s="67"/>
      <c r="QQ931" s="67"/>
      <c r="QR931" s="67"/>
      <c r="QS931" s="67"/>
      <c r="QT931" s="67"/>
      <c r="QU931" s="67"/>
      <c r="QV931" s="67"/>
      <c r="QW931" s="67"/>
      <c r="QX931" s="67"/>
      <c r="QY931" s="67"/>
      <c r="QZ931" s="67"/>
      <c r="RA931" s="67"/>
      <c r="RB931" s="67"/>
      <c r="RC931" s="67"/>
      <c r="RD931" s="67"/>
      <c r="RE931" s="67"/>
      <c r="RF931" s="67"/>
      <c r="RG931" s="67"/>
      <c r="RH931" s="67"/>
      <c r="RI931" s="67"/>
      <c r="RJ931" s="67"/>
      <c r="RK931" s="67"/>
      <c r="RL931" s="67"/>
      <c r="RM931" s="67"/>
      <c r="RN931" s="67"/>
      <c r="RO931" s="67"/>
      <c r="RP931" s="67"/>
      <c r="RQ931" s="67"/>
      <c r="RR931" s="67"/>
      <c r="RS931" s="67"/>
      <c r="RT931" s="67"/>
      <c r="RU931" s="67"/>
      <c r="RV931" s="67"/>
      <c r="RW931" s="67"/>
      <c r="RX931" s="67"/>
      <c r="RY931" s="67"/>
      <c r="RZ931" s="67"/>
      <c r="SA931" s="67"/>
      <c r="SB931" s="67"/>
      <c r="SC931" s="67"/>
      <c r="SD931" s="67"/>
      <c r="SE931" s="67"/>
      <c r="SF931" s="67"/>
      <c r="SG931" s="67"/>
      <c r="SH931" s="67"/>
      <c r="SI931" s="67"/>
      <c r="SJ931" s="67"/>
      <c r="SK931" s="67"/>
      <c r="SL931" s="67"/>
      <c r="SM931" s="67"/>
      <c r="SN931" s="67"/>
      <c r="SO931" s="67"/>
      <c r="SP931" s="67"/>
      <c r="SQ931" s="67"/>
      <c r="SR931" s="67"/>
    </row>
    <row r="932" spans="1:512" ht="16.5" customHeight="1" x14ac:dyDescent="0.2">
      <c r="A932" s="20">
        <v>324</v>
      </c>
      <c r="B932" s="20" t="s">
        <v>62</v>
      </c>
      <c r="C932" s="20" t="s">
        <v>915</v>
      </c>
      <c r="D932" s="20" t="s">
        <v>38</v>
      </c>
      <c r="E932" s="20" t="s">
        <v>1345</v>
      </c>
      <c r="F932" s="22" t="s">
        <v>940</v>
      </c>
      <c r="G932" s="20" t="s">
        <v>42</v>
      </c>
      <c r="H932" s="20" t="s">
        <v>35</v>
      </c>
      <c r="I932" s="20" t="s">
        <v>81</v>
      </c>
      <c r="J932" s="22" t="s">
        <v>915</v>
      </c>
      <c r="K932" s="20"/>
      <c r="L932" s="20"/>
      <c r="M932" s="20"/>
      <c r="N932" s="20"/>
      <c r="O932" s="23"/>
      <c r="P932" s="23">
        <v>2045000</v>
      </c>
      <c r="Q932" s="24">
        <v>1</v>
      </c>
      <c r="R932" s="25">
        <v>45778</v>
      </c>
      <c r="S932" s="20" t="s">
        <v>83</v>
      </c>
      <c r="T932" s="26">
        <f t="shared" si="16"/>
        <v>2045000</v>
      </c>
      <c r="U932" s="27" t="s">
        <v>100</v>
      </c>
      <c r="V932" s="27" t="s">
        <v>100</v>
      </c>
      <c r="W932" s="67"/>
      <c r="X932" s="67"/>
      <c r="Y932" s="67"/>
      <c r="Z932" s="67"/>
      <c r="AA932" s="67"/>
      <c r="AB932" s="67"/>
      <c r="AC932" s="67"/>
      <c r="AD932" s="67"/>
      <c r="AE932" s="67"/>
      <c r="AF932" s="67"/>
      <c r="AG932" s="67"/>
      <c r="AH932" s="67"/>
      <c r="AI932" s="67"/>
      <c r="AJ932" s="67"/>
      <c r="AK932" s="67"/>
      <c r="AL932" s="67"/>
      <c r="AM932" s="67"/>
      <c r="AN932" s="67"/>
      <c r="AO932" s="67"/>
      <c r="AP932" s="67"/>
      <c r="AQ932" s="67"/>
      <c r="AR932" s="67"/>
      <c r="AS932" s="67"/>
      <c r="AT932" s="67"/>
      <c r="AU932" s="67"/>
      <c r="AV932" s="67"/>
      <c r="AW932" s="67"/>
      <c r="AX932" s="67"/>
      <c r="AY932" s="67"/>
      <c r="AZ932" s="67"/>
      <c r="BA932" s="67"/>
      <c r="BB932" s="67"/>
      <c r="BC932" s="67"/>
      <c r="BD932" s="67"/>
      <c r="BE932" s="67"/>
      <c r="BF932" s="67"/>
      <c r="BG932" s="67"/>
      <c r="BH932" s="67"/>
      <c r="BI932" s="67"/>
      <c r="BJ932" s="67"/>
      <c r="BK932" s="67"/>
      <c r="BL932" s="67"/>
      <c r="BM932" s="67"/>
      <c r="BN932" s="67"/>
      <c r="BO932" s="67"/>
      <c r="BP932" s="67"/>
      <c r="BQ932" s="67"/>
      <c r="BR932" s="67"/>
      <c r="BS932" s="67"/>
      <c r="BT932" s="67"/>
      <c r="BU932" s="67"/>
      <c r="BV932" s="67"/>
      <c r="BW932" s="67"/>
      <c r="BX932" s="67"/>
      <c r="BY932" s="67"/>
      <c r="BZ932" s="67"/>
      <c r="CA932" s="67"/>
      <c r="CB932" s="67"/>
      <c r="CC932" s="67"/>
      <c r="CD932" s="67"/>
      <c r="CE932" s="67"/>
      <c r="CF932" s="67"/>
      <c r="CG932" s="67"/>
      <c r="CH932" s="67"/>
      <c r="CI932" s="67"/>
      <c r="CJ932" s="67"/>
      <c r="CK932" s="67"/>
      <c r="CL932" s="67"/>
      <c r="CM932" s="67"/>
      <c r="CN932" s="67"/>
      <c r="CO932" s="67"/>
      <c r="CP932" s="67"/>
      <c r="CQ932" s="67"/>
      <c r="CR932" s="67"/>
      <c r="CS932" s="67"/>
      <c r="CT932" s="67"/>
      <c r="CU932" s="67"/>
      <c r="CV932" s="67"/>
      <c r="CW932" s="67"/>
      <c r="CX932" s="67"/>
      <c r="CY932" s="67"/>
      <c r="CZ932" s="67"/>
      <c r="DA932" s="67"/>
      <c r="DB932" s="67"/>
      <c r="DC932" s="67"/>
      <c r="DD932" s="67"/>
      <c r="DE932" s="67"/>
      <c r="DF932" s="67"/>
      <c r="DG932" s="67"/>
      <c r="DH932" s="67"/>
      <c r="DI932" s="67"/>
      <c r="DJ932" s="67"/>
      <c r="DK932" s="67"/>
      <c r="DL932" s="67"/>
      <c r="DM932" s="67"/>
      <c r="DN932" s="67"/>
      <c r="DO932" s="67"/>
      <c r="DP932" s="67"/>
      <c r="DQ932" s="67"/>
      <c r="DR932" s="67"/>
      <c r="DS932" s="67"/>
      <c r="DT932" s="67"/>
      <c r="DU932" s="67"/>
      <c r="DV932" s="67"/>
      <c r="DW932" s="67"/>
      <c r="DX932" s="67"/>
      <c r="DY932" s="67"/>
      <c r="DZ932" s="67"/>
      <c r="EA932" s="67"/>
      <c r="EB932" s="67"/>
      <c r="EC932" s="67"/>
      <c r="ED932" s="67"/>
      <c r="EE932" s="67"/>
      <c r="EF932" s="67"/>
      <c r="EG932" s="67"/>
      <c r="EH932" s="67"/>
      <c r="EI932" s="67"/>
      <c r="EJ932" s="67"/>
      <c r="EK932" s="67"/>
      <c r="EL932" s="67"/>
      <c r="EM932" s="67"/>
      <c r="EN932" s="67"/>
      <c r="EO932" s="67"/>
      <c r="EP932" s="67"/>
      <c r="EQ932" s="67"/>
      <c r="ER932" s="67"/>
      <c r="ES932" s="67"/>
      <c r="ET932" s="67"/>
      <c r="EU932" s="67"/>
      <c r="EV932" s="67"/>
      <c r="EW932" s="67"/>
      <c r="EX932" s="67"/>
      <c r="EY932" s="67"/>
      <c r="EZ932" s="67"/>
      <c r="FA932" s="67"/>
      <c r="FB932" s="67"/>
      <c r="FC932" s="67"/>
      <c r="FD932" s="67"/>
      <c r="FE932" s="67"/>
      <c r="FF932" s="67"/>
      <c r="FG932" s="67"/>
      <c r="FH932" s="67"/>
      <c r="FI932" s="67"/>
      <c r="FJ932" s="67"/>
      <c r="FK932" s="67"/>
      <c r="FL932" s="67"/>
      <c r="FM932" s="67"/>
      <c r="FN932" s="67"/>
      <c r="FO932" s="67"/>
      <c r="FP932" s="67"/>
      <c r="FQ932" s="67"/>
      <c r="FR932" s="67"/>
      <c r="FS932" s="67"/>
      <c r="FT932" s="67"/>
      <c r="FU932" s="67"/>
      <c r="FV932" s="67"/>
      <c r="FW932" s="67"/>
      <c r="FX932" s="67"/>
      <c r="FY932" s="67"/>
      <c r="FZ932" s="67"/>
      <c r="GA932" s="67"/>
      <c r="GB932" s="67"/>
      <c r="GC932" s="67"/>
      <c r="GD932" s="67"/>
      <c r="GE932" s="67"/>
      <c r="GF932" s="67"/>
      <c r="GG932" s="67"/>
      <c r="GH932" s="67"/>
      <c r="GI932" s="67"/>
      <c r="GJ932" s="67"/>
      <c r="GK932" s="67"/>
      <c r="GL932" s="67"/>
      <c r="GM932" s="67"/>
      <c r="GN932" s="67"/>
      <c r="GO932" s="67"/>
      <c r="GP932" s="67"/>
      <c r="GQ932" s="67"/>
      <c r="GR932" s="67"/>
      <c r="GS932" s="67"/>
      <c r="GT932" s="67"/>
      <c r="GU932" s="67"/>
      <c r="GV932" s="67"/>
      <c r="GW932" s="67"/>
      <c r="GX932" s="67"/>
      <c r="GY932" s="67"/>
      <c r="GZ932" s="67"/>
      <c r="HA932" s="67"/>
      <c r="HB932" s="67"/>
      <c r="HC932" s="67"/>
      <c r="HD932" s="67"/>
      <c r="HE932" s="67"/>
      <c r="HF932" s="67"/>
      <c r="HG932" s="67"/>
      <c r="HH932" s="67"/>
      <c r="HI932" s="67"/>
      <c r="HJ932" s="67"/>
      <c r="HK932" s="67"/>
      <c r="HL932" s="67"/>
      <c r="HM932" s="67"/>
      <c r="HN932" s="67"/>
      <c r="HO932" s="67"/>
      <c r="HP932" s="67"/>
      <c r="HQ932" s="67"/>
      <c r="HR932" s="67"/>
      <c r="HS932" s="67"/>
      <c r="HT932" s="67"/>
      <c r="HU932" s="67"/>
      <c r="HV932" s="67"/>
      <c r="HW932" s="67"/>
      <c r="HX932" s="67"/>
      <c r="HY932" s="67"/>
      <c r="HZ932" s="67"/>
      <c r="IA932" s="67"/>
      <c r="IB932" s="67"/>
      <c r="IC932" s="67"/>
      <c r="ID932" s="67"/>
      <c r="IE932" s="67"/>
      <c r="IF932" s="67"/>
      <c r="IG932" s="67"/>
      <c r="IH932" s="67"/>
      <c r="II932" s="67"/>
      <c r="IJ932" s="67"/>
      <c r="IK932" s="67"/>
      <c r="IL932" s="67"/>
      <c r="IM932" s="67"/>
      <c r="IN932" s="67"/>
      <c r="IO932" s="67"/>
      <c r="IP932" s="67"/>
      <c r="IQ932" s="67"/>
      <c r="IR932" s="67"/>
      <c r="IS932" s="67"/>
      <c r="IT932" s="67"/>
      <c r="IU932" s="67"/>
      <c r="IV932" s="67"/>
      <c r="IW932" s="67"/>
      <c r="IX932" s="67"/>
      <c r="IY932" s="67"/>
      <c r="IZ932" s="67"/>
      <c r="JA932" s="67"/>
      <c r="JB932" s="67"/>
      <c r="JC932" s="67"/>
      <c r="JD932" s="67"/>
      <c r="JE932" s="67"/>
      <c r="JF932" s="67"/>
      <c r="JG932" s="67"/>
      <c r="JH932" s="67"/>
      <c r="JI932" s="67"/>
      <c r="JJ932" s="67"/>
      <c r="JK932" s="67"/>
      <c r="JL932" s="67"/>
      <c r="JM932" s="67"/>
      <c r="JN932" s="67"/>
      <c r="JO932" s="67"/>
      <c r="JP932" s="67"/>
      <c r="JQ932" s="67"/>
      <c r="JR932" s="67"/>
      <c r="JS932" s="67"/>
      <c r="JT932" s="67"/>
      <c r="JU932" s="67"/>
      <c r="JV932" s="67"/>
      <c r="JW932" s="67"/>
      <c r="JX932" s="67"/>
      <c r="JY932" s="67"/>
      <c r="JZ932" s="67"/>
      <c r="KA932" s="67"/>
      <c r="KB932" s="67"/>
      <c r="KC932" s="67"/>
      <c r="KD932" s="67"/>
      <c r="KE932" s="67"/>
      <c r="KF932" s="67"/>
      <c r="KG932" s="67"/>
      <c r="KH932" s="67"/>
      <c r="KI932" s="67"/>
      <c r="KJ932" s="67"/>
      <c r="KK932" s="67"/>
      <c r="KL932" s="67"/>
      <c r="KM932" s="67"/>
      <c r="KN932" s="67"/>
      <c r="KO932" s="67"/>
      <c r="KP932" s="67"/>
      <c r="KQ932" s="67"/>
      <c r="KR932" s="67"/>
      <c r="KS932" s="67"/>
      <c r="KT932" s="67"/>
      <c r="KU932" s="67"/>
      <c r="KV932" s="67"/>
      <c r="KW932" s="67"/>
      <c r="KX932" s="67"/>
      <c r="KY932" s="67"/>
      <c r="KZ932" s="67"/>
      <c r="LA932" s="67"/>
      <c r="LB932" s="67"/>
      <c r="LC932" s="67"/>
      <c r="LD932" s="67"/>
      <c r="LE932" s="67"/>
      <c r="LF932" s="67"/>
      <c r="LG932" s="67"/>
      <c r="LH932" s="67"/>
      <c r="LI932" s="67"/>
      <c r="LJ932" s="67"/>
      <c r="LK932" s="67"/>
      <c r="LL932" s="67"/>
      <c r="LM932" s="67"/>
      <c r="LN932" s="67"/>
      <c r="LO932" s="67"/>
      <c r="LP932" s="67"/>
      <c r="LQ932" s="67"/>
      <c r="LR932" s="67"/>
      <c r="LS932" s="67"/>
      <c r="LT932" s="67"/>
      <c r="LU932" s="67"/>
      <c r="LV932" s="67"/>
      <c r="LW932" s="67"/>
      <c r="LX932" s="67"/>
      <c r="LY932" s="67"/>
      <c r="LZ932" s="67"/>
      <c r="MA932" s="67"/>
      <c r="MB932" s="67"/>
      <c r="MC932" s="67"/>
      <c r="MD932" s="67"/>
      <c r="ME932" s="67"/>
      <c r="MF932" s="67"/>
      <c r="MG932" s="67"/>
      <c r="MH932" s="67"/>
      <c r="MI932" s="67"/>
      <c r="MJ932" s="67"/>
      <c r="MK932" s="67"/>
      <c r="ML932" s="67"/>
      <c r="MM932" s="67"/>
      <c r="MN932" s="67"/>
      <c r="MO932" s="67"/>
      <c r="MP932" s="67"/>
      <c r="MQ932" s="67"/>
      <c r="MR932" s="67"/>
      <c r="MS932" s="67"/>
      <c r="MT932" s="67"/>
      <c r="MU932" s="67"/>
      <c r="MV932" s="67"/>
      <c r="MW932" s="67"/>
      <c r="MX932" s="67"/>
      <c r="MY932" s="67"/>
      <c r="MZ932" s="67"/>
      <c r="NA932" s="67"/>
      <c r="NB932" s="67"/>
      <c r="NC932" s="67"/>
      <c r="ND932" s="67"/>
      <c r="NE932" s="67"/>
      <c r="NF932" s="67"/>
      <c r="NG932" s="67"/>
      <c r="NH932" s="67"/>
      <c r="NI932" s="67"/>
      <c r="NJ932" s="67"/>
      <c r="NK932" s="67"/>
      <c r="NL932" s="67"/>
      <c r="NM932" s="67"/>
      <c r="NN932" s="67"/>
      <c r="NO932" s="67"/>
      <c r="NP932" s="67"/>
      <c r="NQ932" s="67"/>
      <c r="NR932" s="67"/>
      <c r="NS932" s="67"/>
      <c r="NT932" s="67"/>
      <c r="NU932" s="67"/>
      <c r="NV932" s="67"/>
      <c r="NW932" s="67"/>
      <c r="NX932" s="67"/>
      <c r="NY932" s="67"/>
      <c r="NZ932" s="67"/>
      <c r="OA932" s="67"/>
      <c r="OB932" s="67"/>
      <c r="OC932" s="67"/>
      <c r="OD932" s="67"/>
      <c r="OE932" s="67"/>
      <c r="OF932" s="67"/>
      <c r="OG932" s="67"/>
      <c r="OH932" s="67"/>
      <c r="OI932" s="67"/>
      <c r="OJ932" s="67"/>
      <c r="OK932" s="67"/>
      <c r="OL932" s="67"/>
      <c r="OM932" s="67"/>
      <c r="ON932" s="67"/>
      <c r="OO932" s="67"/>
      <c r="OP932" s="67"/>
      <c r="OQ932" s="67"/>
      <c r="OR932" s="67"/>
      <c r="OS932" s="67"/>
      <c r="OT932" s="67"/>
      <c r="OU932" s="67"/>
      <c r="OV932" s="67"/>
      <c r="OW932" s="67"/>
      <c r="OX932" s="67"/>
      <c r="OY932" s="67"/>
      <c r="OZ932" s="67"/>
      <c r="PA932" s="67"/>
      <c r="PB932" s="67"/>
      <c r="PC932" s="67"/>
      <c r="PD932" s="67"/>
      <c r="PE932" s="67"/>
      <c r="PF932" s="67"/>
      <c r="PG932" s="67"/>
      <c r="PH932" s="67"/>
      <c r="PI932" s="67"/>
      <c r="PJ932" s="67"/>
      <c r="PK932" s="67"/>
      <c r="PL932" s="67"/>
      <c r="PM932" s="67"/>
      <c r="PN932" s="67"/>
      <c r="PO932" s="67"/>
      <c r="PP932" s="67"/>
      <c r="PQ932" s="67"/>
      <c r="PR932" s="67"/>
      <c r="PS932" s="67"/>
      <c r="PT932" s="67"/>
      <c r="PU932" s="67"/>
      <c r="PV932" s="67"/>
      <c r="PW932" s="67"/>
      <c r="PX932" s="67"/>
      <c r="PY932" s="67"/>
      <c r="PZ932" s="67"/>
      <c r="QA932" s="67"/>
      <c r="QB932" s="67"/>
      <c r="QC932" s="67"/>
      <c r="QD932" s="67"/>
      <c r="QE932" s="67"/>
      <c r="QF932" s="67"/>
      <c r="QG932" s="67"/>
      <c r="QH932" s="67"/>
      <c r="QI932" s="67"/>
      <c r="QJ932" s="67"/>
      <c r="QK932" s="67"/>
      <c r="QL932" s="67"/>
      <c r="QM932" s="67"/>
      <c r="QN932" s="67"/>
      <c r="QO932" s="67"/>
      <c r="QP932" s="67"/>
      <c r="QQ932" s="67"/>
      <c r="QR932" s="67"/>
      <c r="QS932" s="67"/>
      <c r="QT932" s="67"/>
      <c r="QU932" s="67"/>
      <c r="QV932" s="67"/>
      <c r="QW932" s="67"/>
      <c r="QX932" s="67"/>
      <c r="QY932" s="67"/>
      <c r="QZ932" s="67"/>
      <c r="RA932" s="67"/>
      <c r="RB932" s="67"/>
      <c r="RC932" s="67"/>
      <c r="RD932" s="67"/>
      <c r="RE932" s="67"/>
      <c r="RF932" s="67"/>
      <c r="RG932" s="67"/>
      <c r="RH932" s="67"/>
      <c r="RI932" s="67"/>
      <c r="RJ932" s="67"/>
      <c r="RK932" s="67"/>
      <c r="RL932" s="67"/>
      <c r="RM932" s="67"/>
      <c r="RN932" s="67"/>
      <c r="RO932" s="67"/>
      <c r="RP932" s="67"/>
      <c r="RQ932" s="67"/>
      <c r="RR932" s="67"/>
      <c r="RS932" s="67"/>
      <c r="RT932" s="67"/>
      <c r="RU932" s="67"/>
      <c r="RV932" s="67"/>
      <c r="RW932" s="67"/>
      <c r="RX932" s="67"/>
      <c r="RY932" s="67"/>
      <c r="RZ932" s="67"/>
      <c r="SA932" s="67"/>
      <c r="SB932" s="67"/>
      <c r="SC932" s="67"/>
      <c r="SD932" s="67"/>
      <c r="SE932" s="67"/>
      <c r="SF932" s="67"/>
      <c r="SG932" s="67"/>
      <c r="SH932" s="67"/>
      <c r="SI932" s="67"/>
      <c r="SJ932" s="67"/>
      <c r="SK932" s="67"/>
      <c r="SL932" s="67"/>
      <c r="SM932" s="67"/>
      <c r="SN932" s="67"/>
      <c r="SO932" s="67"/>
      <c r="SP932" s="67"/>
      <c r="SQ932" s="67"/>
      <c r="SR932" s="67"/>
    </row>
    <row r="933" spans="1:512" ht="16.5" customHeight="1" x14ac:dyDescent="0.2">
      <c r="A933" s="20">
        <v>325</v>
      </c>
      <c r="B933" s="20" t="s">
        <v>62</v>
      </c>
      <c r="C933" s="20" t="s">
        <v>915</v>
      </c>
      <c r="D933" s="20" t="s">
        <v>38</v>
      </c>
      <c r="E933" s="20" t="s">
        <v>1345</v>
      </c>
      <c r="F933" s="22" t="s">
        <v>940</v>
      </c>
      <c r="G933" s="20" t="s">
        <v>42</v>
      </c>
      <c r="H933" s="20" t="s">
        <v>35</v>
      </c>
      <c r="I933" s="20" t="s">
        <v>81</v>
      </c>
      <c r="J933" s="22" t="s">
        <v>915</v>
      </c>
      <c r="K933" s="20"/>
      <c r="L933" s="20"/>
      <c r="M933" s="20"/>
      <c r="N933" s="20"/>
      <c r="O933" s="23"/>
      <c r="P933" s="23">
        <v>2045000</v>
      </c>
      <c r="Q933" s="24">
        <v>1</v>
      </c>
      <c r="R933" s="25">
        <v>45809</v>
      </c>
      <c r="S933" s="20" t="s">
        <v>83</v>
      </c>
      <c r="T933" s="26">
        <f t="shared" si="16"/>
        <v>2045000</v>
      </c>
      <c r="U933" s="27" t="s">
        <v>100</v>
      </c>
      <c r="V933" s="27" t="s">
        <v>100</v>
      </c>
      <c r="W933" s="67"/>
      <c r="X933" s="67"/>
      <c r="Y933" s="67"/>
      <c r="Z933" s="67"/>
      <c r="AA933" s="67"/>
      <c r="AB933" s="67"/>
      <c r="AC933" s="67"/>
      <c r="AD933" s="67"/>
      <c r="AE933" s="67"/>
      <c r="AF933" s="67"/>
      <c r="AG933" s="67"/>
      <c r="AH933" s="67"/>
      <c r="AI933" s="67"/>
      <c r="AJ933" s="67"/>
      <c r="AK933" s="67"/>
      <c r="AL933" s="67"/>
      <c r="AM933" s="67"/>
      <c r="AN933" s="67"/>
      <c r="AO933" s="67"/>
      <c r="AP933" s="67"/>
      <c r="AQ933" s="67"/>
      <c r="AR933" s="67"/>
      <c r="AS933" s="67"/>
      <c r="AT933" s="67"/>
      <c r="AU933" s="67"/>
      <c r="AV933" s="67"/>
      <c r="AW933" s="67"/>
      <c r="AX933" s="67"/>
      <c r="AY933" s="67"/>
      <c r="AZ933" s="67"/>
      <c r="BA933" s="67"/>
      <c r="BB933" s="67"/>
      <c r="BC933" s="67"/>
      <c r="BD933" s="67"/>
      <c r="BE933" s="67"/>
      <c r="BF933" s="67"/>
      <c r="BG933" s="67"/>
      <c r="BH933" s="67"/>
      <c r="BI933" s="67"/>
      <c r="BJ933" s="67"/>
      <c r="BK933" s="67"/>
      <c r="BL933" s="67"/>
      <c r="BM933" s="67"/>
      <c r="BN933" s="67"/>
      <c r="BO933" s="67"/>
      <c r="BP933" s="67"/>
      <c r="BQ933" s="67"/>
      <c r="BR933" s="67"/>
      <c r="BS933" s="67"/>
      <c r="BT933" s="67"/>
      <c r="BU933" s="67"/>
      <c r="BV933" s="67"/>
      <c r="BW933" s="67"/>
      <c r="BX933" s="67"/>
      <c r="BY933" s="67"/>
      <c r="BZ933" s="67"/>
      <c r="CA933" s="67"/>
      <c r="CB933" s="67"/>
      <c r="CC933" s="67"/>
      <c r="CD933" s="67"/>
      <c r="CE933" s="67"/>
      <c r="CF933" s="67"/>
      <c r="CG933" s="67"/>
      <c r="CH933" s="67"/>
      <c r="CI933" s="67"/>
      <c r="CJ933" s="67"/>
      <c r="CK933" s="67"/>
      <c r="CL933" s="67"/>
      <c r="CM933" s="67"/>
      <c r="CN933" s="67"/>
      <c r="CO933" s="67"/>
      <c r="CP933" s="67"/>
      <c r="CQ933" s="67"/>
      <c r="CR933" s="67"/>
      <c r="CS933" s="67"/>
      <c r="CT933" s="67"/>
      <c r="CU933" s="67"/>
      <c r="CV933" s="67"/>
      <c r="CW933" s="67"/>
      <c r="CX933" s="67"/>
      <c r="CY933" s="67"/>
      <c r="CZ933" s="67"/>
      <c r="DA933" s="67"/>
      <c r="DB933" s="67"/>
      <c r="DC933" s="67"/>
      <c r="DD933" s="67"/>
      <c r="DE933" s="67"/>
      <c r="DF933" s="67"/>
      <c r="DG933" s="67"/>
      <c r="DH933" s="67"/>
      <c r="DI933" s="67"/>
      <c r="DJ933" s="67"/>
      <c r="DK933" s="67"/>
      <c r="DL933" s="67"/>
      <c r="DM933" s="67"/>
      <c r="DN933" s="67"/>
      <c r="DO933" s="67"/>
      <c r="DP933" s="67"/>
      <c r="DQ933" s="67"/>
      <c r="DR933" s="67"/>
      <c r="DS933" s="67"/>
      <c r="DT933" s="67"/>
      <c r="DU933" s="67"/>
      <c r="DV933" s="67"/>
      <c r="DW933" s="67"/>
      <c r="DX933" s="67"/>
      <c r="DY933" s="67"/>
      <c r="DZ933" s="67"/>
      <c r="EA933" s="67"/>
      <c r="EB933" s="67"/>
      <c r="EC933" s="67"/>
      <c r="ED933" s="67"/>
      <c r="EE933" s="67"/>
      <c r="EF933" s="67"/>
      <c r="EG933" s="67"/>
      <c r="EH933" s="67"/>
      <c r="EI933" s="67"/>
      <c r="EJ933" s="67"/>
      <c r="EK933" s="67"/>
      <c r="EL933" s="67"/>
      <c r="EM933" s="67"/>
      <c r="EN933" s="67"/>
      <c r="EO933" s="67"/>
      <c r="EP933" s="67"/>
      <c r="EQ933" s="67"/>
      <c r="ER933" s="67"/>
      <c r="ES933" s="67"/>
      <c r="ET933" s="67"/>
      <c r="EU933" s="67"/>
      <c r="EV933" s="67"/>
      <c r="EW933" s="67"/>
      <c r="EX933" s="67"/>
      <c r="EY933" s="67"/>
      <c r="EZ933" s="67"/>
      <c r="FA933" s="67"/>
      <c r="FB933" s="67"/>
      <c r="FC933" s="67"/>
      <c r="FD933" s="67"/>
      <c r="FE933" s="67"/>
      <c r="FF933" s="67"/>
      <c r="FG933" s="67"/>
      <c r="FH933" s="67"/>
      <c r="FI933" s="67"/>
      <c r="FJ933" s="67"/>
      <c r="FK933" s="67"/>
      <c r="FL933" s="67"/>
      <c r="FM933" s="67"/>
      <c r="FN933" s="67"/>
      <c r="FO933" s="67"/>
      <c r="FP933" s="67"/>
      <c r="FQ933" s="67"/>
      <c r="FR933" s="67"/>
      <c r="FS933" s="67"/>
      <c r="FT933" s="67"/>
      <c r="FU933" s="67"/>
      <c r="FV933" s="67"/>
      <c r="FW933" s="67"/>
      <c r="FX933" s="67"/>
      <c r="FY933" s="67"/>
      <c r="FZ933" s="67"/>
      <c r="GA933" s="67"/>
      <c r="GB933" s="67"/>
      <c r="GC933" s="67"/>
      <c r="GD933" s="67"/>
      <c r="GE933" s="67"/>
      <c r="GF933" s="67"/>
      <c r="GG933" s="67"/>
      <c r="GH933" s="67"/>
      <c r="GI933" s="67"/>
      <c r="GJ933" s="67"/>
      <c r="GK933" s="67"/>
      <c r="GL933" s="67"/>
      <c r="GM933" s="67"/>
      <c r="GN933" s="67"/>
      <c r="GO933" s="67"/>
      <c r="GP933" s="67"/>
      <c r="GQ933" s="67"/>
      <c r="GR933" s="67"/>
      <c r="GS933" s="67"/>
      <c r="GT933" s="67"/>
      <c r="GU933" s="67"/>
      <c r="GV933" s="67"/>
      <c r="GW933" s="67"/>
      <c r="GX933" s="67"/>
      <c r="GY933" s="67"/>
      <c r="GZ933" s="67"/>
      <c r="HA933" s="67"/>
      <c r="HB933" s="67"/>
      <c r="HC933" s="67"/>
      <c r="HD933" s="67"/>
      <c r="HE933" s="67"/>
      <c r="HF933" s="67"/>
      <c r="HG933" s="67"/>
      <c r="HH933" s="67"/>
      <c r="HI933" s="67"/>
      <c r="HJ933" s="67"/>
      <c r="HK933" s="67"/>
      <c r="HL933" s="67"/>
      <c r="HM933" s="67"/>
      <c r="HN933" s="67"/>
      <c r="HO933" s="67"/>
      <c r="HP933" s="67"/>
      <c r="HQ933" s="67"/>
      <c r="HR933" s="67"/>
      <c r="HS933" s="67"/>
      <c r="HT933" s="67"/>
      <c r="HU933" s="67"/>
      <c r="HV933" s="67"/>
      <c r="HW933" s="67"/>
      <c r="HX933" s="67"/>
      <c r="HY933" s="67"/>
      <c r="HZ933" s="67"/>
      <c r="IA933" s="67"/>
      <c r="IB933" s="67"/>
      <c r="IC933" s="67"/>
      <c r="ID933" s="67"/>
      <c r="IE933" s="67"/>
      <c r="IF933" s="67"/>
      <c r="IG933" s="67"/>
      <c r="IH933" s="67"/>
      <c r="II933" s="67"/>
      <c r="IJ933" s="67"/>
      <c r="IK933" s="67"/>
      <c r="IL933" s="67"/>
      <c r="IM933" s="67"/>
      <c r="IN933" s="67"/>
      <c r="IO933" s="67"/>
      <c r="IP933" s="67"/>
      <c r="IQ933" s="67"/>
      <c r="IR933" s="67"/>
      <c r="IS933" s="67"/>
      <c r="IT933" s="67"/>
      <c r="IU933" s="67"/>
      <c r="IV933" s="67"/>
      <c r="IW933" s="67"/>
      <c r="IX933" s="67"/>
      <c r="IY933" s="67"/>
      <c r="IZ933" s="67"/>
      <c r="JA933" s="67"/>
      <c r="JB933" s="67"/>
      <c r="JC933" s="67"/>
      <c r="JD933" s="67"/>
      <c r="JE933" s="67"/>
      <c r="JF933" s="67"/>
      <c r="JG933" s="67"/>
      <c r="JH933" s="67"/>
      <c r="JI933" s="67"/>
      <c r="JJ933" s="67"/>
      <c r="JK933" s="67"/>
      <c r="JL933" s="67"/>
      <c r="JM933" s="67"/>
      <c r="JN933" s="67"/>
      <c r="JO933" s="67"/>
      <c r="JP933" s="67"/>
      <c r="JQ933" s="67"/>
      <c r="JR933" s="67"/>
      <c r="JS933" s="67"/>
      <c r="JT933" s="67"/>
      <c r="JU933" s="67"/>
      <c r="JV933" s="67"/>
      <c r="JW933" s="67"/>
      <c r="JX933" s="67"/>
      <c r="JY933" s="67"/>
      <c r="JZ933" s="67"/>
      <c r="KA933" s="67"/>
      <c r="KB933" s="67"/>
      <c r="KC933" s="67"/>
      <c r="KD933" s="67"/>
      <c r="KE933" s="67"/>
      <c r="KF933" s="67"/>
      <c r="KG933" s="67"/>
      <c r="KH933" s="67"/>
      <c r="KI933" s="67"/>
      <c r="KJ933" s="67"/>
      <c r="KK933" s="67"/>
      <c r="KL933" s="67"/>
      <c r="KM933" s="67"/>
      <c r="KN933" s="67"/>
      <c r="KO933" s="67"/>
      <c r="KP933" s="67"/>
      <c r="KQ933" s="67"/>
      <c r="KR933" s="67"/>
      <c r="KS933" s="67"/>
      <c r="KT933" s="67"/>
      <c r="KU933" s="67"/>
      <c r="KV933" s="67"/>
      <c r="KW933" s="67"/>
      <c r="KX933" s="67"/>
      <c r="KY933" s="67"/>
      <c r="KZ933" s="67"/>
      <c r="LA933" s="67"/>
      <c r="LB933" s="67"/>
      <c r="LC933" s="67"/>
      <c r="LD933" s="67"/>
      <c r="LE933" s="67"/>
      <c r="LF933" s="67"/>
      <c r="LG933" s="67"/>
      <c r="LH933" s="67"/>
      <c r="LI933" s="67"/>
      <c r="LJ933" s="67"/>
      <c r="LK933" s="67"/>
      <c r="LL933" s="67"/>
      <c r="LM933" s="67"/>
      <c r="LN933" s="67"/>
      <c r="LO933" s="67"/>
      <c r="LP933" s="67"/>
      <c r="LQ933" s="67"/>
      <c r="LR933" s="67"/>
      <c r="LS933" s="67"/>
      <c r="LT933" s="67"/>
      <c r="LU933" s="67"/>
      <c r="LV933" s="67"/>
      <c r="LW933" s="67"/>
      <c r="LX933" s="67"/>
      <c r="LY933" s="67"/>
      <c r="LZ933" s="67"/>
      <c r="MA933" s="67"/>
      <c r="MB933" s="67"/>
      <c r="MC933" s="67"/>
      <c r="MD933" s="67"/>
      <c r="ME933" s="67"/>
      <c r="MF933" s="67"/>
      <c r="MG933" s="67"/>
      <c r="MH933" s="67"/>
      <c r="MI933" s="67"/>
      <c r="MJ933" s="67"/>
      <c r="MK933" s="67"/>
      <c r="ML933" s="67"/>
      <c r="MM933" s="67"/>
      <c r="MN933" s="67"/>
      <c r="MO933" s="67"/>
      <c r="MP933" s="67"/>
      <c r="MQ933" s="67"/>
      <c r="MR933" s="67"/>
      <c r="MS933" s="67"/>
      <c r="MT933" s="67"/>
      <c r="MU933" s="67"/>
      <c r="MV933" s="67"/>
      <c r="MW933" s="67"/>
      <c r="MX933" s="67"/>
      <c r="MY933" s="67"/>
      <c r="MZ933" s="67"/>
      <c r="NA933" s="67"/>
      <c r="NB933" s="67"/>
      <c r="NC933" s="67"/>
      <c r="ND933" s="67"/>
      <c r="NE933" s="67"/>
      <c r="NF933" s="67"/>
      <c r="NG933" s="67"/>
      <c r="NH933" s="67"/>
      <c r="NI933" s="67"/>
      <c r="NJ933" s="67"/>
      <c r="NK933" s="67"/>
      <c r="NL933" s="67"/>
      <c r="NM933" s="67"/>
      <c r="NN933" s="67"/>
      <c r="NO933" s="67"/>
      <c r="NP933" s="67"/>
      <c r="NQ933" s="67"/>
      <c r="NR933" s="67"/>
      <c r="NS933" s="67"/>
      <c r="NT933" s="67"/>
      <c r="NU933" s="67"/>
      <c r="NV933" s="67"/>
      <c r="NW933" s="67"/>
      <c r="NX933" s="67"/>
      <c r="NY933" s="67"/>
      <c r="NZ933" s="67"/>
      <c r="OA933" s="67"/>
      <c r="OB933" s="67"/>
      <c r="OC933" s="67"/>
      <c r="OD933" s="67"/>
      <c r="OE933" s="67"/>
      <c r="OF933" s="67"/>
      <c r="OG933" s="67"/>
      <c r="OH933" s="67"/>
      <c r="OI933" s="67"/>
      <c r="OJ933" s="67"/>
      <c r="OK933" s="67"/>
      <c r="OL933" s="67"/>
      <c r="OM933" s="67"/>
      <c r="ON933" s="67"/>
      <c r="OO933" s="67"/>
      <c r="OP933" s="67"/>
      <c r="OQ933" s="67"/>
      <c r="OR933" s="67"/>
      <c r="OS933" s="67"/>
      <c r="OT933" s="67"/>
      <c r="OU933" s="67"/>
      <c r="OV933" s="67"/>
      <c r="OW933" s="67"/>
      <c r="OX933" s="67"/>
      <c r="OY933" s="67"/>
      <c r="OZ933" s="67"/>
      <c r="PA933" s="67"/>
      <c r="PB933" s="67"/>
      <c r="PC933" s="67"/>
      <c r="PD933" s="67"/>
      <c r="PE933" s="67"/>
      <c r="PF933" s="67"/>
      <c r="PG933" s="67"/>
      <c r="PH933" s="67"/>
      <c r="PI933" s="67"/>
      <c r="PJ933" s="67"/>
      <c r="PK933" s="67"/>
      <c r="PL933" s="67"/>
      <c r="PM933" s="67"/>
      <c r="PN933" s="67"/>
      <c r="PO933" s="67"/>
      <c r="PP933" s="67"/>
      <c r="PQ933" s="67"/>
      <c r="PR933" s="67"/>
      <c r="PS933" s="67"/>
      <c r="PT933" s="67"/>
      <c r="PU933" s="67"/>
      <c r="PV933" s="67"/>
      <c r="PW933" s="67"/>
      <c r="PX933" s="67"/>
      <c r="PY933" s="67"/>
      <c r="PZ933" s="67"/>
      <c r="QA933" s="67"/>
      <c r="QB933" s="67"/>
      <c r="QC933" s="67"/>
      <c r="QD933" s="67"/>
      <c r="QE933" s="67"/>
      <c r="QF933" s="67"/>
      <c r="QG933" s="67"/>
      <c r="QH933" s="67"/>
      <c r="QI933" s="67"/>
      <c r="QJ933" s="67"/>
      <c r="QK933" s="67"/>
      <c r="QL933" s="67"/>
      <c r="QM933" s="67"/>
      <c r="QN933" s="67"/>
      <c r="QO933" s="67"/>
      <c r="QP933" s="67"/>
      <c r="QQ933" s="67"/>
      <c r="QR933" s="67"/>
      <c r="QS933" s="67"/>
      <c r="QT933" s="67"/>
      <c r="QU933" s="67"/>
      <c r="QV933" s="67"/>
      <c r="QW933" s="67"/>
      <c r="QX933" s="67"/>
      <c r="QY933" s="67"/>
      <c r="QZ933" s="67"/>
      <c r="RA933" s="67"/>
      <c r="RB933" s="67"/>
      <c r="RC933" s="67"/>
      <c r="RD933" s="67"/>
      <c r="RE933" s="67"/>
      <c r="RF933" s="67"/>
      <c r="RG933" s="67"/>
      <c r="RH933" s="67"/>
      <c r="RI933" s="67"/>
      <c r="RJ933" s="67"/>
      <c r="RK933" s="67"/>
      <c r="RL933" s="67"/>
      <c r="RM933" s="67"/>
      <c r="RN933" s="67"/>
      <c r="RO933" s="67"/>
      <c r="RP933" s="67"/>
      <c r="RQ933" s="67"/>
      <c r="RR933" s="67"/>
      <c r="RS933" s="67"/>
      <c r="RT933" s="67"/>
      <c r="RU933" s="67"/>
      <c r="RV933" s="67"/>
      <c r="RW933" s="67"/>
      <c r="RX933" s="67"/>
      <c r="RY933" s="67"/>
      <c r="RZ933" s="67"/>
      <c r="SA933" s="67"/>
      <c r="SB933" s="67"/>
      <c r="SC933" s="67"/>
      <c r="SD933" s="67"/>
      <c r="SE933" s="67"/>
      <c r="SF933" s="67"/>
      <c r="SG933" s="67"/>
      <c r="SH933" s="67"/>
      <c r="SI933" s="67"/>
      <c r="SJ933" s="67"/>
      <c r="SK933" s="67"/>
      <c r="SL933" s="67"/>
      <c r="SM933" s="67"/>
      <c r="SN933" s="67"/>
      <c r="SO933" s="67"/>
      <c r="SP933" s="67"/>
      <c r="SQ933" s="67"/>
      <c r="SR933" s="67"/>
    </row>
    <row r="934" spans="1:512" ht="16.5" customHeight="1" x14ac:dyDescent="0.2">
      <c r="A934" s="20">
        <v>326</v>
      </c>
      <c r="B934" s="20" t="s">
        <v>62</v>
      </c>
      <c r="C934" s="20" t="s">
        <v>915</v>
      </c>
      <c r="D934" s="20" t="s">
        <v>38</v>
      </c>
      <c r="E934" s="20" t="s">
        <v>1345</v>
      </c>
      <c r="F934" s="22" t="s">
        <v>940</v>
      </c>
      <c r="G934" s="20" t="s">
        <v>42</v>
      </c>
      <c r="H934" s="20" t="s">
        <v>35</v>
      </c>
      <c r="I934" s="20" t="s">
        <v>81</v>
      </c>
      <c r="J934" s="22" t="s">
        <v>915</v>
      </c>
      <c r="K934" s="20"/>
      <c r="L934" s="20"/>
      <c r="M934" s="20"/>
      <c r="N934" s="20"/>
      <c r="O934" s="23"/>
      <c r="P934" s="23">
        <v>2045000</v>
      </c>
      <c r="Q934" s="24">
        <v>1</v>
      </c>
      <c r="R934" s="25">
        <v>45839</v>
      </c>
      <c r="S934" s="20" t="s">
        <v>83</v>
      </c>
      <c r="T934" s="26">
        <f t="shared" si="16"/>
        <v>2045000</v>
      </c>
      <c r="U934" s="27" t="s">
        <v>100</v>
      </c>
      <c r="V934" s="27" t="s">
        <v>100</v>
      </c>
      <c r="W934" s="67"/>
      <c r="X934" s="67"/>
      <c r="Y934" s="67"/>
      <c r="Z934" s="67"/>
      <c r="AA934" s="67"/>
      <c r="AB934" s="67"/>
      <c r="AC934" s="67"/>
      <c r="AD934" s="67"/>
      <c r="AE934" s="67"/>
      <c r="AF934" s="67"/>
      <c r="AG934" s="67"/>
      <c r="AH934" s="67"/>
      <c r="AI934" s="67"/>
      <c r="AJ934" s="67"/>
      <c r="AK934" s="67"/>
      <c r="AL934" s="67"/>
      <c r="AM934" s="67"/>
      <c r="AN934" s="67"/>
      <c r="AO934" s="67"/>
      <c r="AP934" s="67"/>
      <c r="AQ934" s="67"/>
      <c r="AR934" s="67"/>
      <c r="AS934" s="67"/>
      <c r="AT934" s="67"/>
      <c r="AU934" s="67"/>
      <c r="AV934" s="67"/>
      <c r="AW934" s="67"/>
      <c r="AX934" s="67"/>
      <c r="AY934" s="67"/>
      <c r="AZ934" s="67"/>
      <c r="BA934" s="67"/>
      <c r="BB934" s="67"/>
      <c r="BC934" s="67"/>
      <c r="BD934" s="67"/>
      <c r="BE934" s="67"/>
      <c r="BF934" s="67"/>
      <c r="BG934" s="67"/>
      <c r="BH934" s="67"/>
      <c r="BI934" s="67"/>
      <c r="BJ934" s="67"/>
      <c r="BK934" s="67"/>
      <c r="BL934" s="67"/>
      <c r="BM934" s="67"/>
      <c r="BN934" s="67"/>
      <c r="BO934" s="67"/>
      <c r="BP934" s="67"/>
      <c r="BQ934" s="67"/>
      <c r="BR934" s="67"/>
      <c r="BS934" s="67"/>
      <c r="BT934" s="67"/>
      <c r="BU934" s="67"/>
      <c r="BV934" s="67"/>
      <c r="BW934" s="67"/>
      <c r="BX934" s="67"/>
      <c r="BY934" s="67"/>
      <c r="BZ934" s="67"/>
      <c r="CA934" s="67"/>
      <c r="CB934" s="67"/>
      <c r="CC934" s="67"/>
      <c r="CD934" s="67"/>
      <c r="CE934" s="67"/>
      <c r="CF934" s="67"/>
      <c r="CG934" s="67"/>
      <c r="CH934" s="67"/>
      <c r="CI934" s="67"/>
      <c r="CJ934" s="67"/>
      <c r="CK934" s="67"/>
      <c r="CL934" s="67"/>
      <c r="CM934" s="67"/>
      <c r="CN934" s="67"/>
      <c r="CO934" s="67"/>
      <c r="CP934" s="67"/>
      <c r="CQ934" s="67"/>
      <c r="CR934" s="67"/>
      <c r="CS934" s="67"/>
      <c r="CT934" s="67"/>
      <c r="CU934" s="67"/>
      <c r="CV934" s="67"/>
      <c r="CW934" s="67"/>
      <c r="CX934" s="67"/>
      <c r="CY934" s="67"/>
      <c r="CZ934" s="67"/>
      <c r="DA934" s="67"/>
      <c r="DB934" s="67"/>
      <c r="DC934" s="67"/>
      <c r="DD934" s="67"/>
      <c r="DE934" s="67"/>
      <c r="DF934" s="67"/>
      <c r="DG934" s="67"/>
      <c r="DH934" s="67"/>
      <c r="DI934" s="67"/>
      <c r="DJ934" s="67"/>
      <c r="DK934" s="67"/>
      <c r="DL934" s="67"/>
      <c r="DM934" s="67"/>
      <c r="DN934" s="67"/>
      <c r="DO934" s="67"/>
      <c r="DP934" s="67"/>
      <c r="DQ934" s="67"/>
      <c r="DR934" s="67"/>
      <c r="DS934" s="67"/>
      <c r="DT934" s="67"/>
      <c r="DU934" s="67"/>
      <c r="DV934" s="67"/>
      <c r="DW934" s="67"/>
      <c r="DX934" s="67"/>
      <c r="DY934" s="67"/>
      <c r="DZ934" s="67"/>
      <c r="EA934" s="67"/>
      <c r="EB934" s="67"/>
      <c r="EC934" s="67"/>
      <c r="ED934" s="67"/>
      <c r="EE934" s="67"/>
      <c r="EF934" s="67"/>
      <c r="EG934" s="67"/>
      <c r="EH934" s="67"/>
      <c r="EI934" s="67"/>
      <c r="EJ934" s="67"/>
      <c r="EK934" s="67"/>
      <c r="EL934" s="67"/>
      <c r="EM934" s="67"/>
      <c r="EN934" s="67"/>
      <c r="EO934" s="67"/>
      <c r="EP934" s="67"/>
      <c r="EQ934" s="67"/>
      <c r="ER934" s="67"/>
      <c r="ES934" s="67"/>
      <c r="ET934" s="67"/>
      <c r="EU934" s="67"/>
      <c r="EV934" s="67"/>
      <c r="EW934" s="67"/>
      <c r="EX934" s="67"/>
      <c r="EY934" s="67"/>
      <c r="EZ934" s="67"/>
      <c r="FA934" s="67"/>
      <c r="FB934" s="67"/>
      <c r="FC934" s="67"/>
      <c r="FD934" s="67"/>
      <c r="FE934" s="67"/>
      <c r="FF934" s="67"/>
      <c r="FG934" s="67"/>
      <c r="FH934" s="67"/>
      <c r="FI934" s="67"/>
      <c r="FJ934" s="67"/>
      <c r="FK934" s="67"/>
      <c r="FL934" s="67"/>
      <c r="FM934" s="67"/>
      <c r="FN934" s="67"/>
      <c r="FO934" s="67"/>
      <c r="FP934" s="67"/>
      <c r="FQ934" s="67"/>
      <c r="FR934" s="67"/>
      <c r="FS934" s="67"/>
      <c r="FT934" s="67"/>
      <c r="FU934" s="67"/>
      <c r="FV934" s="67"/>
      <c r="FW934" s="67"/>
      <c r="FX934" s="67"/>
      <c r="FY934" s="67"/>
      <c r="FZ934" s="67"/>
      <c r="GA934" s="67"/>
      <c r="GB934" s="67"/>
      <c r="GC934" s="67"/>
      <c r="GD934" s="67"/>
      <c r="GE934" s="67"/>
      <c r="GF934" s="67"/>
      <c r="GG934" s="67"/>
      <c r="GH934" s="67"/>
      <c r="GI934" s="67"/>
      <c r="GJ934" s="67"/>
      <c r="GK934" s="67"/>
      <c r="GL934" s="67"/>
      <c r="GM934" s="67"/>
      <c r="GN934" s="67"/>
      <c r="GO934" s="67"/>
      <c r="GP934" s="67"/>
      <c r="GQ934" s="67"/>
      <c r="GR934" s="67"/>
      <c r="GS934" s="67"/>
      <c r="GT934" s="67"/>
      <c r="GU934" s="67"/>
      <c r="GV934" s="67"/>
      <c r="GW934" s="67"/>
      <c r="GX934" s="67"/>
      <c r="GY934" s="67"/>
      <c r="GZ934" s="67"/>
      <c r="HA934" s="67"/>
      <c r="HB934" s="67"/>
      <c r="HC934" s="67"/>
      <c r="HD934" s="67"/>
      <c r="HE934" s="67"/>
      <c r="HF934" s="67"/>
      <c r="HG934" s="67"/>
      <c r="HH934" s="67"/>
      <c r="HI934" s="67"/>
      <c r="HJ934" s="67"/>
      <c r="HK934" s="67"/>
      <c r="HL934" s="67"/>
      <c r="HM934" s="67"/>
      <c r="HN934" s="67"/>
      <c r="HO934" s="67"/>
      <c r="HP934" s="67"/>
      <c r="HQ934" s="67"/>
      <c r="HR934" s="67"/>
      <c r="HS934" s="67"/>
      <c r="HT934" s="67"/>
      <c r="HU934" s="67"/>
      <c r="HV934" s="67"/>
      <c r="HW934" s="67"/>
      <c r="HX934" s="67"/>
      <c r="HY934" s="67"/>
      <c r="HZ934" s="67"/>
      <c r="IA934" s="67"/>
      <c r="IB934" s="67"/>
      <c r="IC934" s="67"/>
      <c r="ID934" s="67"/>
      <c r="IE934" s="67"/>
      <c r="IF934" s="67"/>
      <c r="IG934" s="67"/>
      <c r="IH934" s="67"/>
      <c r="II934" s="67"/>
      <c r="IJ934" s="67"/>
      <c r="IK934" s="67"/>
      <c r="IL934" s="67"/>
      <c r="IM934" s="67"/>
      <c r="IN934" s="67"/>
      <c r="IO934" s="67"/>
      <c r="IP934" s="67"/>
      <c r="IQ934" s="67"/>
      <c r="IR934" s="67"/>
      <c r="IS934" s="67"/>
      <c r="IT934" s="67"/>
      <c r="IU934" s="67"/>
      <c r="IV934" s="67"/>
      <c r="IW934" s="67"/>
      <c r="IX934" s="67"/>
      <c r="IY934" s="67"/>
      <c r="IZ934" s="67"/>
      <c r="JA934" s="67"/>
      <c r="JB934" s="67"/>
      <c r="JC934" s="67"/>
      <c r="JD934" s="67"/>
      <c r="JE934" s="67"/>
      <c r="JF934" s="67"/>
      <c r="JG934" s="67"/>
      <c r="JH934" s="67"/>
      <c r="JI934" s="67"/>
      <c r="JJ934" s="67"/>
      <c r="JK934" s="67"/>
      <c r="JL934" s="67"/>
      <c r="JM934" s="67"/>
      <c r="JN934" s="67"/>
      <c r="JO934" s="67"/>
      <c r="JP934" s="67"/>
      <c r="JQ934" s="67"/>
      <c r="JR934" s="67"/>
      <c r="JS934" s="67"/>
      <c r="JT934" s="67"/>
      <c r="JU934" s="67"/>
      <c r="JV934" s="67"/>
      <c r="JW934" s="67"/>
      <c r="JX934" s="67"/>
      <c r="JY934" s="67"/>
      <c r="JZ934" s="67"/>
      <c r="KA934" s="67"/>
      <c r="KB934" s="67"/>
      <c r="KC934" s="67"/>
      <c r="KD934" s="67"/>
      <c r="KE934" s="67"/>
      <c r="KF934" s="67"/>
      <c r="KG934" s="67"/>
      <c r="KH934" s="67"/>
      <c r="KI934" s="67"/>
      <c r="KJ934" s="67"/>
      <c r="KK934" s="67"/>
      <c r="KL934" s="67"/>
      <c r="KM934" s="67"/>
      <c r="KN934" s="67"/>
      <c r="KO934" s="67"/>
      <c r="KP934" s="67"/>
      <c r="KQ934" s="67"/>
      <c r="KR934" s="67"/>
      <c r="KS934" s="67"/>
      <c r="KT934" s="67"/>
      <c r="KU934" s="67"/>
      <c r="KV934" s="67"/>
      <c r="KW934" s="67"/>
      <c r="KX934" s="67"/>
      <c r="KY934" s="67"/>
      <c r="KZ934" s="67"/>
      <c r="LA934" s="67"/>
      <c r="LB934" s="67"/>
      <c r="LC934" s="67"/>
      <c r="LD934" s="67"/>
      <c r="LE934" s="67"/>
      <c r="LF934" s="67"/>
      <c r="LG934" s="67"/>
      <c r="LH934" s="67"/>
      <c r="LI934" s="67"/>
      <c r="LJ934" s="67"/>
      <c r="LK934" s="67"/>
      <c r="LL934" s="67"/>
      <c r="LM934" s="67"/>
      <c r="LN934" s="67"/>
      <c r="LO934" s="67"/>
      <c r="LP934" s="67"/>
      <c r="LQ934" s="67"/>
      <c r="LR934" s="67"/>
      <c r="LS934" s="67"/>
      <c r="LT934" s="67"/>
      <c r="LU934" s="67"/>
      <c r="LV934" s="67"/>
      <c r="LW934" s="67"/>
      <c r="LX934" s="67"/>
      <c r="LY934" s="67"/>
      <c r="LZ934" s="67"/>
      <c r="MA934" s="67"/>
      <c r="MB934" s="67"/>
      <c r="MC934" s="67"/>
      <c r="MD934" s="67"/>
      <c r="ME934" s="67"/>
      <c r="MF934" s="67"/>
      <c r="MG934" s="67"/>
      <c r="MH934" s="67"/>
      <c r="MI934" s="67"/>
      <c r="MJ934" s="67"/>
      <c r="MK934" s="67"/>
      <c r="ML934" s="67"/>
      <c r="MM934" s="67"/>
      <c r="MN934" s="67"/>
      <c r="MO934" s="67"/>
      <c r="MP934" s="67"/>
      <c r="MQ934" s="67"/>
      <c r="MR934" s="67"/>
      <c r="MS934" s="67"/>
      <c r="MT934" s="67"/>
      <c r="MU934" s="67"/>
      <c r="MV934" s="67"/>
      <c r="MW934" s="67"/>
      <c r="MX934" s="67"/>
      <c r="MY934" s="67"/>
      <c r="MZ934" s="67"/>
      <c r="NA934" s="67"/>
      <c r="NB934" s="67"/>
      <c r="NC934" s="67"/>
      <c r="ND934" s="67"/>
      <c r="NE934" s="67"/>
      <c r="NF934" s="67"/>
      <c r="NG934" s="67"/>
      <c r="NH934" s="67"/>
      <c r="NI934" s="67"/>
      <c r="NJ934" s="67"/>
      <c r="NK934" s="67"/>
      <c r="NL934" s="67"/>
      <c r="NM934" s="67"/>
      <c r="NN934" s="67"/>
      <c r="NO934" s="67"/>
      <c r="NP934" s="67"/>
      <c r="NQ934" s="67"/>
      <c r="NR934" s="67"/>
      <c r="NS934" s="67"/>
      <c r="NT934" s="67"/>
      <c r="NU934" s="67"/>
      <c r="NV934" s="67"/>
      <c r="NW934" s="67"/>
      <c r="NX934" s="67"/>
      <c r="NY934" s="67"/>
      <c r="NZ934" s="67"/>
      <c r="OA934" s="67"/>
      <c r="OB934" s="67"/>
      <c r="OC934" s="67"/>
      <c r="OD934" s="67"/>
      <c r="OE934" s="67"/>
      <c r="OF934" s="67"/>
      <c r="OG934" s="67"/>
      <c r="OH934" s="67"/>
      <c r="OI934" s="67"/>
      <c r="OJ934" s="67"/>
      <c r="OK934" s="67"/>
      <c r="OL934" s="67"/>
      <c r="OM934" s="67"/>
      <c r="ON934" s="67"/>
      <c r="OO934" s="67"/>
      <c r="OP934" s="67"/>
      <c r="OQ934" s="67"/>
      <c r="OR934" s="67"/>
      <c r="OS934" s="67"/>
      <c r="OT934" s="67"/>
      <c r="OU934" s="67"/>
      <c r="OV934" s="67"/>
      <c r="OW934" s="67"/>
      <c r="OX934" s="67"/>
      <c r="OY934" s="67"/>
      <c r="OZ934" s="67"/>
      <c r="PA934" s="67"/>
      <c r="PB934" s="67"/>
      <c r="PC934" s="67"/>
      <c r="PD934" s="67"/>
      <c r="PE934" s="67"/>
      <c r="PF934" s="67"/>
      <c r="PG934" s="67"/>
      <c r="PH934" s="67"/>
      <c r="PI934" s="67"/>
      <c r="PJ934" s="67"/>
      <c r="PK934" s="67"/>
      <c r="PL934" s="67"/>
      <c r="PM934" s="67"/>
      <c r="PN934" s="67"/>
      <c r="PO934" s="67"/>
      <c r="PP934" s="67"/>
      <c r="PQ934" s="67"/>
      <c r="PR934" s="67"/>
      <c r="PS934" s="67"/>
      <c r="PT934" s="67"/>
      <c r="PU934" s="67"/>
      <c r="PV934" s="67"/>
      <c r="PW934" s="67"/>
      <c r="PX934" s="67"/>
      <c r="PY934" s="67"/>
      <c r="PZ934" s="67"/>
      <c r="QA934" s="67"/>
      <c r="QB934" s="67"/>
      <c r="QC934" s="67"/>
      <c r="QD934" s="67"/>
      <c r="QE934" s="67"/>
      <c r="QF934" s="67"/>
      <c r="QG934" s="67"/>
      <c r="QH934" s="67"/>
      <c r="QI934" s="67"/>
      <c r="QJ934" s="67"/>
      <c r="QK934" s="67"/>
      <c r="QL934" s="67"/>
      <c r="QM934" s="67"/>
      <c r="QN934" s="67"/>
      <c r="QO934" s="67"/>
      <c r="QP934" s="67"/>
      <c r="QQ934" s="67"/>
      <c r="QR934" s="67"/>
      <c r="QS934" s="67"/>
      <c r="QT934" s="67"/>
      <c r="QU934" s="67"/>
      <c r="QV934" s="67"/>
      <c r="QW934" s="67"/>
      <c r="QX934" s="67"/>
      <c r="QY934" s="67"/>
      <c r="QZ934" s="67"/>
      <c r="RA934" s="67"/>
      <c r="RB934" s="67"/>
      <c r="RC934" s="67"/>
      <c r="RD934" s="67"/>
      <c r="RE934" s="67"/>
      <c r="RF934" s="67"/>
      <c r="RG934" s="67"/>
      <c r="RH934" s="67"/>
      <c r="RI934" s="67"/>
      <c r="RJ934" s="67"/>
      <c r="RK934" s="67"/>
      <c r="RL934" s="67"/>
      <c r="RM934" s="67"/>
      <c r="RN934" s="67"/>
      <c r="RO934" s="67"/>
      <c r="RP934" s="67"/>
      <c r="RQ934" s="67"/>
      <c r="RR934" s="67"/>
      <c r="RS934" s="67"/>
      <c r="RT934" s="67"/>
      <c r="RU934" s="67"/>
      <c r="RV934" s="67"/>
      <c r="RW934" s="67"/>
      <c r="RX934" s="67"/>
      <c r="RY934" s="67"/>
      <c r="RZ934" s="67"/>
      <c r="SA934" s="67"/>
      <c r="SB934" s="67"/>
      <c r="SC934" s="67"/>
      <c r="SD934" s="67"/>
      <c r="SE934" s="67"/>
      <c r="SF934" s="67"/>
      <c r="SG934" s="67"/>
      <c r="SH934" s="67"/>
      <c r="SI934" s="67"/>
      <c r="SJ934" s="67"/>
      <c r="SK934" s="67"/>
      <c r="SL934" s="67"/>
      <c r="SM934" s="67"/>
      <c r="SN934" s="67"/>
      <c r="SO934" s="67"/>
      <c r="SP934" s="67"/>
      <c r="SQ934" s="67"/>
      <c r="SR934" s="67"/>
    </row>
    <row r="935" spans="1:512" ht="16.5" customHeight="1" x14ac:dyDescent="0.2">
      <c r="A935" s="20">
        <v>327</v>
      </c>
      <c r="B935" s="20" t="s">
        <v>62</v>
      </c>
      <c r="C935" s="20" t="s">
        <v>915</v>
      </c>
      <c r="D935" s="20" t="s">
        <v>38</v>
      </c>
      <c r="E935" s="20" t="s">
        <v>1345</v>
      </c>
      <c r="F935" s="22" t="s">
        <v>940</v>
      </c>
      <c r="G935" s="20" t="s">
        <v>42</v>
      </c>
      <c r="H935" s="20" t="s">
        <v>35</v>
      </c>
      <c r="I935" s="20" t="s">
        <v>81</v>
      </c>
      <c r="J935" s="22" t="s">
        <v>915</v>
      </c>
      <c r="K935" s="20"/>
      <c r="L935" s="20"/>
      <c r="M935" s="20"/>
      <c r="N935" s="20"/>
      <c r="O935" s="23"/>
      <c r="P935" s="23">
        <v>2045000</v>
      </c>
      <c r="Q935" s="24">
        <v>1</v>
      </c>
      <c r="R935" s="25">
        <v>45870</v>
      </c>
      <c r="S935" s="20" t="s">
        <v>83</v>
      </c>
      <c r="T935" s="26">
        <f t="shared" si="16"/>
        <v>2045000</v>
      </c>
      <c r="U935" s="27" t="s">
        <v>100</v>
      </c>
      <c r="V935" s="27" t="s">
        <v>100</v>
      </c>
      <c r="W935" s="67"/>
      <c r="X935" s="67"/>
      <c r="Y935" s="67"/>
      <c r="Z935" s="67"/>
      <c r="AA935" s="67"/>
      <c r="AB935" s="67"/>
      <c r="AC935" s="67"/>
      <c r="AD935" s="67"/>
      <c r="AE935" s="67"/>
      <c r="AF935" s="67"/>
      <c r="AG935" s="67"/>
      <c r="AH935" s="67"/>
      <c r="AI935" s="67"/>
      <c r="AJ935" s="67"/>
      <c r="AK935" s="67"/>
      <c r="AL935" s="67"/>
      <c r="AM935" s="67"/>
      <c r="AN935" s="67"/>
      <c r="AO935" s="67"/>
      <c r="AP935" s="67"/>
      <c r="AQ935" s="67"/>
      <c r="AR935" s="67"/>
      <c r="AS935" s="67"/>
      <c r="AT935" s="67"/>
      <c r="AU935" s="67"/>
      <c r="AV935" s="67"/>
      <c r="AW935" s="67"/>
      <c r="AX935" s="67"/>
      <c r="AY935" s="67"/>
      <c r="AZ935" s="67"/>
      <c r="BA935" s="67"/>
      <c r="BB935" s="67"/>
      <c r="BC935" s="67"/>
      <c r="BD935" s="67"/>
      <c r="BE935" s="67"/>
      <c r="BF935" s="67"/>
      <c r="BG935" s="67"/>
      <c r="BH935" s="67"/>
      <c r="BI935" s="67"/>
      <c r="BJ935" s="67"/>
      <c r="BK935" s="67"/>
      <c r="BL935" s="67"/>
      <c r="BM935" s="67"/>
      <c r="BN935" s="67"/>
      <c r="BO935" s="67"/>
      <c r="BP935" s="67"/>
      <c r="BQ935" s="67"/>
      <c r="BR935" s="67"/>
      <c r="BS935" s="67"/>
      <c r="BT935" s="67"/>
      <c r="BU935" s="67"/>
      <c r="BV935" s="67"/>
      <c r="BW935" s="67"/>
      <c r="BX935" s="67"/>
      <c r="BY935" s="67"/>
      <c r="BZ935" s="67"/>
      <c r="CA935" s="67"/>
      <c r="CB935" s="67"/>
      <c r="CC935" s="67"/>
      <c r="CD935" s="67"/>
      <c r="CE935" s="67"/>
      <c r="CF935" s="67"/>
      <c r="CG935" s="67"/>
      <c r="CH935" s="67"/>
      <c r="CI935" s="67"/>
      <c r="CJ935" s="67"/>
      <c r="CK935" s="67"/>
      <c r="CL935" s="67"/>
      <c r="CM935" s="67"/>
      <c r="CN935" s="67"/>
      <c r="CO935" s="67"/>
      <c r="CP935" s="67"/>
      <c r="CQ935" s="67"/>
      <c r="CR935" s="67"/>
      <c r="CS935" s="67"/>
      <c r="CT935" s="67"/>
      <c r="CU935" s="67"/>
      <c r="CV935" s="67"/>
      <c r="CW935" s="67"/>
      <c r="CX935" s="67"/>
      <c r="CY935" s="67"/>
      <c r="CZ935" s="67"/>
      <c r="DA935" s="67"/>
      <c r="DB935" s="67"/>
      <c r="DC935" s="67"/>
      <c r="DD935" s="67"/>
      <c r="DE935" s="67"/>
      <c r="DF935" s="67"/>
      <c r="DG935" s="67"/>
      <c r="DH935" s="67"/>
      <c r="DI935" s="67"/>
      <c r="DJ935" s="67"/>
      <c r="DK935" s="67"/>
      <c r="DL935" s="67"/>
      <c r="DM935" s="67"/>
      <c r="DN935" s="67"/>
      <c r="DO935" s="67"/>
      <c r="DP935" s="67"/>
      <c r="DQ935" s="67"/>
      <c r="DR935" s="67"/>
      <c r="DS935" s="67"/>
      <c r="DT935" s="67"/>
      <c r="DU935" s="67"/>
      <c r="DV935" s="67"/>
      <c r="DW935" s="67"/>
      <c r="DX935" s="67"/>
      <c r="DY935" s="67"/>
      <c r="DZ935" s="67"/>
      <c r="EA935" s="67"/>
      <c r="EB935" s="67"/>
      <c r="EC935" s="67"/>
      <c r="ED935" s="67"/>
      <c r="EE935" s="67"/>
      <c r="EF935" s="67"/>
      <c r="EG935" s="67"/>
      <c r="EH935" s="67"/>
      <c r="EI935" s="67"/>
      <c r="EJ935" s="67"/>
      <c r="EK935" s="67"/>
      <c r="EL935" s="67"/>
      <c r="EM935" s="67"/>
      <c r="EN935" s="67"/>
      <c r="EO935" s="67"/>
      <c r="EP935" s="67"/>
      <c r="EQ935" s="67"/>
      <c r="ER935" s="67"/>
      <c r="ES935" s="67"/>
      <c r="ET935" s="67"/>
      <c r="EU935" s="67"/>
      <c r="EV935" s="67"/>
      <c r="EW935" s="67"/>
      <c r="EX935" s="67"/>
      <c r="EY935" s="67"/>
      <c r="EZ935" s="67"/>
      <c r="FA935" s="67"/>
      <c r="FB935" s="67"/>
      <c r="FC935" s="67"/>
      <c r="FD935" s="67"/>
      <c r="FE935" s="67"/>
      <c r="FF935" s="67"/>
      <c r="FG935" s="67"/>
      <c r="FH935" s="67"/>
      <c r="FI935" s="67"/>
      <c r="FJ935" s="67"/>
      <c r="FK935" s="67"/>
      <c r="FL935" s="67"/>
      <c r="FM935" s="67"/>
      <c r="FN935" s="67"/>
      <c r="FO935" s="67"/>
      <c r="FP935" s="67"/>
      <c r="FQ935" s="67"/>
      <c r="FR935" s="67"/>
      <c r="FS935" s="67"/>
      <c r="FT935" s="67"/>
      <c r="FU935" s="67"/>
      <c r="FV935" s="67"/>
      <c r="FW935" s="67"/>
      <c r="FX935" s="67"/>
      <c r="FY935" s="67"/>
      <c r="FZ935" s="67"/>
      <c r="GA935" s="67"/>
      <c r="GB935" s="67"/>
      <c r="GC935" s="67"/>
      <c r="GD935" s="67"/>
      <c r="GE935" s="67"/>
      <c r="GF935" s="67"/>
      <c r="GG935" s="67"/>
      <c r="GH935" s="67"/>
      <c r="GI935" s="67"/>
      <c r="GJ935" s="67"/>
      <c r="GK935" s="67"/>
      <c r="GL935" s="67"/>
      <c r="GM935" s="67"/>
      <c r="GN935" s="67"/>
      <c r="GO935" s="67"/>
      <c r="GP935" s="67"/>
      <c r="GQ935" s="67"/>
      <c r="GR935" s="67"/>
      <c r="GS935" s="67"/>
      <c r="GT935" s="67"/>
      <c r="GU935" s="67"/>
      <c r="GV935" s="67"/>
      <c r="GW935" s="67"/>
      <c r="GX935" s="67"/>
      <c r="GY935" s="67"/>
      <c r="GZ935" s="67"/>
      <c r="HA935" s="67"/>
      <c r="HB935" s="67"/>
      <c r="HC935" s="67"/>
      <c r="HD935" s="67"/>
      <c r="HE935" s="67"/>
      <c r="HF935" s="67"/>
      <c r="HG935" s="67"/>
      <c r="HH935" s="67"/>
      <c r="HI935" s="67"/>
      <c r="HJ935" s="67"/>
      <c r="HK935" s="67"/>
      <c r="HL935" s="67"/>
      <c r="HM935" s="67"/>
      <c r="HN935" s="67"/>
      <c r="HO935" s="67"/>
      <c r="HP935" s="67"/>
      <c r="HQ935" s="67"/>
      <c r="HR935" s="67"/>
      <c r="HS935" s="67"/>
      <c r="HT935" s="67"/>
      <c r="HU935" s="67"/>
      <c r="HV935" s="67"/>
      <c r="HW935" s="67"/>
      <c r="HX935" s="67"/>
      <c r="HY935" s="67"/>
      <c r="HZ935" s="67"/>
      <c r="IA935" s="67"/>
      <c r="IB935" s="67"/>
      <c r="IC935" s="67"/>
      <c r="ID935" s="67"/>
      <c r="IE935" s="67"/>
      <c r="IF935" s="67"/>
      <c r="IG935" s="67"/>
      <c r="IH935" s="67"/>
      <c r="II935" s="67"/>
      <c r="IJ935" s="67"/>
      <c r="IK935" s="67"/>
      <c r="IL935" s="67"/>
      <c r="IM935" s="67"/>
      <c r="IN935" s="67"/>
      <c r="IO935" s="67"/>
      <c r="IP935" s="67"/>
      <c r="IQ935" s="67"/>
      <c r="IR935" s="67"/>
      <c r="IS935" s="67"/>
      <c r="IT935" s="67"/>
      <c r="IU935" s="67"/>
      <c r="IV935" s="67"/>
      <c r="IW935" s="67"/>
      <c r="IX935" s="67"/>
      <c r="IY935" s="67"/>
      <c r="IZ935" s="67"/>
      <c r="JA935" s="67"/>
      <c r="JB935" s="67"/>
      <c r="JC935" s="67"/>
      <c r="JD935" s="67"/>
      <c r="JE935" s="67"/>
      <c r="JF935" s="67"/>
      <c r="JG935" s="67"/>
      <c r="JH935" s="67"/>
      <c r="JI935" s="67"/>
      <c r="JJ935" s="67"/>
      <c r="JK935" s="67"/>
      <c r="JL935" s="67"/>
      <c r="JM935" s="67"/>
      <c r="JN935" s="67"/>
      <c r="JO935" s="67"/>
      <c r="JP935" s="67"/>
      <c r="JQ935" s="67"/>
      <c r="JR935" s="67"/>
      <c r="JS935" s="67"/>
      <c r="JT935" s="67"/>
      <c r="JU935" s="67"/>
      <c r="JV935" s="67"/>
      <c r="JW935" s="67"/>
      <c r="JX935" s="67"/>
      <c r="JY935" s="67"/>
      <c r="JZ935" s="67"/>
      <c r="KA935" s="67"/>
      <c r="KB935" s="67"/>
      <c r="KC935" s="67"/>
      <c r="KD935" s="67"/>
      <c r="KE935" s="67"/>
      <c r="KF935" s="67"/>
      <c r="KG935" s="67"/>
      <c r="KH935" s="67"/>
      <c r="KI935" s="67"/>
      <c r="KJ935" s="67"/>
      <c r="KK935" s="67"/>
      <c r="KL935" s="67"/>
      <c r="KM935" s="67"/>
      <c r="KN935" s="67"/>
      <c r="KO935" s="67"/>
      <c r="KP935" s="67"/>
      <c r="KQ935" s="67"/>
      <c r="KR935" s="67"/>
      <c r="KS935" s="67"/>
      <c r="KT935" s="67"/>
      <c r="KU935" s="67"/>
      <c r="KV935" s="67"/>
      <c r="KW935" s="67"/>
      <c r="KX935" s="67"/>
      <c r="KY935" s="67"/>
      <c r="KZ935" s="67"/>
      <c r="LA935" s="67"/>
      <c r="LB935" s="67"/>
      <c r="LC935" s="67"/>
      <c r="LD935" s="67"/>
      <c r="LE935" s="67"/>
      <c r="LF935" s="67"/>
      <c r="LG935" s="67"/>
      <c r="LH935" s="67"/>
      <c r="LI935" s="67"/>
      <c r="LJ935" s="67"/>
      <c r="LK935" s="67"/>
      <c r="LL935" s="67"/>
      <c r="LM935" s="67"/>
      <c r="LN935" s="67"/>
      <c r="LO935" s="67"/>
      <c r="LP935" s="67"/>
      <c r="LQ935" s="67"/>
      <c r="LR935" s="67"/>
      <c r="LS935" s="67"/>
      <c r="LT935" s="67"/>
      <c r="LU935" s="67"/>
      <c r="LV935" s="67"/>
      <c r="LW935" s="67"/>
      <c r="LX935" s="67"/>
      <c r="LY935" s="67"/>
      <c r="LZ935" s="67"/>
      <c r="MA935" s="67"/>
      <c r="MB935" s="67"/>
      <c r="MC935" s="67"/>
      <c r="MD935" s="67"/>
      <c r="ME935" s="67"/>
      <c r="MF935" s="67"/>
      <c r="MG935" s="67"/>
      <c r="MH935" s="67"/>
      <c r="MI935" s="67"/>
      <c r="MJ935" s="67"/>
      <c r="MK935" s="67"/>
      <c r="ML935" s="67"/>
      <c r="MM935" s="67"/>
      <c r="MN935" s="67"/>
      <c r="MO935" s="67"/>
      <c r="MP935" s="67"/>
      <c r="MQ935" s="67"/>
      <c r="MR935" s="67"/>
      <c r="MS935" s="67"/>
      <c r="MT935" s="67"/>
      <c r="MU935" s="67"/>
      <c r="MV935" s="67"/>
      <c r="MW935" s="67"/>
      <c r="MX935" s="67"/>
      <c r="MY935" s="67"/>
      <c r="MZ935" s="67"/>
      <c r="NA935" s="67"/>
      <c r="NB935" s="67"/>
      <c r="NC935" s="67"/>
      <c r="ND935" s="67"/>
      <c r="NE935" s="67"/>
      <c r="NF935" s="67"/>
      <c r="NG935" s="67"/>
      <c r="NH935" s="67"/>
      <c r="NI935" s="67"/>
      <c r="NJ935" s="67"/>
      <c r="NK935" s="67"/>
      <c r="NL935" s="67"/>
      <c r="NM935" s="67"/>
      <c r="NN935" s="67"/>
      <c r="NO935" s="67"/>
      <c r="NP935" s="67"/>
      <c r="NQ935" s="67"/>
      <c r="NR935" s="67"/>
      <c r="NS935" s="67"/>
      <c r="NT935" s="67"/>
      <c r="NU935" s="67"/>
      <c r="NV935" s="67"/>
      <c r="NW935" s="67"/>
      <c r="NX935" s="67"/>
      <c r="NY935" s="67"/>
      <c r="NZ935" s="67"/>
      <c r="OA935" s="67"/>
      <c r="OB935" s="67"/>
      <c r="OC935" s="67"/>
      <c r="OD935" s="67"/>
      <c r="OE935" s="67"/>
      <c r="OF935" s="67"/>
      <c r="OG935" s="67"/>
      <c r="OH935" s="67"/>
      <c r="OI935" s="67"/>
      <c r="OJ935" s="67"/>
      <c r="OK935" s="67"/>
      <c r="OL935" s="67"/>
      <c r="OM935" s="67"/>
      <c r="ON935" s="67"/>
      <c r="OO935" s="67"/>
      <c r="OP935" s="67"/>
      <c r="OQ935" s="67"/>
      <c r="OR935" s="67"/>
      <c r="OS935" s="67"/>
      <c r="OT935" s="67"/>
      <c r="OU935" s="67"/>
      <c r="OV935" s="67"/>
      <c r="OW935" s="67"/>
      <c r="OX935" s="67"/>
      <c r="OY935" s="67"/>
      <c r="OZ935" s="67"/>
      <c r="PA935" s="67"/>
      <c r="PB935" s="67"/>
      <c r="PC935" s="67"/>
      <c r="PD935" s="67"/>
      <c r="PE935" s="67"/>
      <c r="PF935" s="67"/>
      <c r="PG935" s="67"/>
      <c r="PH935" s="67"/>
      <c r="PI935" s="67"/>
      <c r="PJ935" s="67"/>
      <c r="PK935" s="67"/>
      <c r="PL935" s="67"/>
      <c r="PM935" s="67"/>
      <c r="PN935" s="67"/>
      <c r="PO935" s="67"/>
      <c r="PP935" s="67"/>
      <c r="PQ935" s="67"/>
      <c r="PR935" s="67"/>
      <c r="PS935" s="67"/>
      <c r="PT935" s="67"/>
      <c r="PU935" s="67"/>
      <c r="PV935" s="67"/>
      <c r="PW935" s="67"/>
      <c r="PX935" s="67"/>
      <c r="PY935" s="67"/>
      <c r="PZ935" s="67"/>
      <c r="QA935" s="67"/>
      <c r="QB935" s="67"/>
      <c r="QC935" s="67"/>
      <c r="QD935" s="67"/>
      <c r="QE935" s="67"/>
      <c r="QF935" s="67"/>
      <c r="QG935" s="67"/>
      <c r="QH935" s="67"/>
      <c r="QI935" s="67"/>
      <c r="QJ935" s="67"/>
      <c r="QK935" s="67"/>
      <c r="QL935" s="67"/>
      <c r="QM935" s="67"/>
      <c r="QN935" s="67"/>
      <c r="QO935" s="67"/>
      <c r="QP935" s="67"/>
      <c r="QQ935" s="67"/>
      <c r="QR935" s="67"/>
      <c r="QS935" s="67"/>
      <c r="QT935" s="67"/>
      <c r="QU935" s="67"/>
      <c r="QV935" s="67"/>
      <c r="QW935" s="67"/>
      <c r="QX935" s="67"/>
      <c r="QY935" s="67"/>
      <c r="QZ935" s="67"/>
      <c r="RA935" s="67"/>
      <c r="RB935" s="67"/>
      <c r="RC935" s="67"/>
      <c r="RD935" s="67"/>
      <c r="RE935" s="67"/>
      <c r="RF935" s="67"/>
      <c r="RG935" s="67"/>
      <c r="RH935" s="67"/>
      <c r="RI935" s="67"/>
      <c r="RJ935" s="67"/>
      <c r="RK935" s="67"/>
      <c r="RL935" s="67"/>
      <c r="RM935" s="67"/>
      <c r="RN935" s="67"/>
      <c r="RO935" s="67"/>
      <c r="RP935" s="67"/>
      <c r="RQ935" s="67"/>
      <c r="RR935" s="67"/>
      <c r="RS935" s="67"/>
      <c r="RT935" s="67"/>
      <c r="RU935" s="67"/>
      <c r="RV935" s="67"/>
      <c r="RW935" s="67"/>
      <c r="RX935" s="67"/>
      <c r="RY935" s="67"/>
      <c r="RZ935" s="67"/>
      <c r="SA935" s="67"/>
      <c r="SB935" s="67"/>
      <c r="SC935" s="67"/>
      <c r="SD935" s="67"/>
      <c r="SE935" s="67"/>
      <c r="SF935" s="67"/>
      <c r="SG935" s="67"/>
      <c r="SH935" s="67"/>
      <c r="SI935" s="67"/>
      <c r="SJ935" s="67"/>
      <c r="SK935" s="67"/>
      <c r="SL935" s="67"/>
      <c r="SM935" s="67"/>
      <c r="SN935" s="67"/>
      <c r="SO935" s="67"/>
      <c r="SP935" s="67"/>
      <c r="SQ935" s="67"/>
      <c r="SR935" s="67"/>
    </row>
    <row r="936" spans="1:512" ht="16.5" customHeight="1" x14ac:dyDescent="0.2">
      <c r="A936" s="20">
        <v>328</v>
      </c>
      <c r="B936" s="20" t="s">
        <v>62</v>
      </c>
      <c r="C936" s="20" t="s">
        <v>915</v>
      </c>
      <c r="D936" s="20" t="s">
        <v>38</v>
      </c>
      <c r="E936" s="20" t="s">
        <v>1345</v>
      </c>
      <c r="F936" s="22" t="s">
        <v>940</v>
      </c>
      <c r="G936" s="20" t="s">
        <v>42</v>
      </c>
      <c r="H936" s="20" t="s">
        <v>35</v>
      </c>
      <c r="I936" s="20" t="s">
        <v>81</v>
      </c>
      <c r="J936" s="22" t="s">
        <v>915</v>
      </c>
      <c r="K936" s="20"/>
      <c r="L936" s="20"/>
      <c r="M936" s="20"/>
      <c r="N936" s="20"/>
      <c r="O936" s="23"/>
      <c r="P936" s="23">
        <v>2045000</v>
      </c>
      <c r="Q936" s="24">
        <v>1</v>
      </c>
      <c r="R936" s="25">
        <v>45901</v>
      </c>
      <c r="S936" s="20" t="s">
        <v>83</v>
      </c>
      <c r="T936" s="26">
        <f t="shared" si="16"/>
        <v>2045000</v>
      </c>
      <c r="U936" s="27" t="s">
        <v>100</v>
      </c>
      <c r="V936" s="27" t="s">
        <v>100</v>
      </c>
      <c r="W936" s="67"/>
      <c r="X936" s="67"/>
      <c r="Y936" s="67"/>
      <c r="Z936" s="67"/>
      <c r="AA936" s="67"/>
      <c r="AB936" s="67"/>
      <c r="AC936" s="67"/>
      <c r="AD936" s="67"/>
      <c r="AE936" s="67"/>
      <c r="AF936" s="67"/>
      <c r="AG936" s="67"/>
      <c r="AH936" s="67"/>
      <c r="AI936" s="67"/>
      <c r="AJ936" s="67"/>
      <c r="AK936" s="67"/>
      <c r="AL936" s="67"/>
      <c r="AM936" s="67"/>
      <c r="AN936" s="67"/>
      <c r="AO936" s="67"/>
      <c r="AP936" s="67"/>
      <c r="AQ936" s="67"/>
      <c r="AR936" s="67"/>
      <c r="AS936" s="67"/>
      <c r="AT936" s="67"/>
      <c r="AU936" s="67"/>
      <c r="AV936" s="67"/>
      <c r="AW936" s="67"/>
      <c r="AX936" s="67"/>
      <c r="AY936" s="67"/>
      <c r="AZ936" s="67"/>
      <c r="BA936" s="67"/>
      <c r="BB936" s="67"/>
      <c r="BC936" s="67"/>
      <c r="BD936" s="67"/>
      <c r="BE936" s="67"/>
      <c r="BF936" s="67"/>
      <c r="BG936" s="67"/>
      <c r="BH936" s="67"/>
      <c r="BI936" s="67"/>
      <c r="BJ936" s="67"/>
      <c r="BK936" s="67"/>
      <c r="BL936" s="67"/>
      <c r="BM936" s="67"/>
      <c r="BN936" s="67"/>
      <c r="BO936" s="67"/>
      <c r="BP936" s="67"/>
      <c r="BQ936" s="67"/>
      <c r="BR936" s="67"/>
      <c r="BS936" s="67"/>
      <c r="BT936" s="67"/>
      <c r="BU936" s="67"/>
      <c r="BV936" s="67"/>
      <c r="BW936" s="67"/>
      <c r="BX936" s="67"/>
      <c r="BY936" s="67"/>
      <c r="BZ936" s="67"/>
      <c r="CA936" s="67"/>
      <c r="CB936" s="67"/>
      <c r="CC936" s="67"/>
      <c r="CD936" s="67"/>
      <c r="CE936" s="67"/>
      <c r="CF936" s="67"/>
      <c r="CG936" s="67"/>
      <c r="CH936" s="67"/>
      <c r="CI936" s="67"/>
      <c r="CJ936" s="67"/>
      <c r="CK936" s="67"/>
      <c r="CL936" s="67"/>
      <c r="CM936" s="67"/>
      <c r="CN936" s="67"/>
      <c r="CO936" s="67"/>
      <c r="CP936" s="67"/>
      <c r="CQ936" s="67"/>
      <c r="CR936" s="67"/>
      <c r="CS936" s="67"/>
      <c r="CT936" s="67"/>
      <c r="CU936" s="67"/>
      <c r="CV936" s="67"/>
      <c r="CW936" s="67"/>
      <c r="CX936" s="67"/>
      <c r="CY936" s="67"/>
      <c r="CZ936" s="67"/>
      <c r="DA936" s="67"/>
      <c r="DB936" s="67"/>
      <c r="DC936" s="67"/>
      <c r="DD936" s="67"/>
      <c r="DE936" s="67"/>
      <c r="DF936" s="67"/>
      <c r="DG936" s="67"/>
      <c r="DH936" s="67"/>
      <c r="DI936" s="67"/>
      <c r="DJ936" s="67"/>
      <c r="DK936" s="67"/>
      <c r="DL936" s="67"/>
      <c r="DM936" s="67"/>
      <c r="DN936" s="67"/>
      <c r="DO936" s="67"/>
      <c r="DP936" s="67"/>
      <c r="DQ936" s="67"/>
      <c r="DR936" s="67"/>
      <c r="DS936" s="67"/>
      <c r="DT936" s="67"/>
      <c r="DU936" s="67"/>
      <c r="DV936" s="67"/>
      <c r="DW936" s="67"/>
      <c r="DX936" s="67"/>
      <c r="DY936" s="67"/>
      <c r="DZ936" s="67"/>
      <c r="EA936" s="67"/>
      <c r="EB936" s="67"/>
      <c r="EC936" s="67"/>
      <c r="ED936" s="67"/>
      <c r="EE936" s="67"/>
      <c r="EF936" s="67"/>
      <c r="EG936" s="67"/>
      <c r="EH936" s="67"/>
      <c r="EI936" s="67"/>
      <c r="EJ936" s="67"/>
      <c r="EK936" s="67"/>
      <c r="EL936" s="67"/>
      <c r="EM936" s="67"/>
      <c r="EN936" s="67"/>
      <c r="EO936" s="67"/>
      <c r="EP936" s="67"/>
      <c r="EQ936" s="67"/>
      <c r="ER936" s="67"/>
      <c r="ES936" s="67"/>
      <c r="ET936" s="67"/>
      <c r="EU936" s="67"/>
      <c r="EV936" s="67"/>
      <c r="EW936" s="67"/>
      <c r="EX936" s="67"/>
      <c r="EY936" s="67"/>
      <c r="EZ936" s="67"/>
      <c r="FA936" s="67"/>
      <c r="FB936" s="67"/>
      <c r="FC936" s="67"/>
      <c r="FD936" s="67"/>
      <c r="FE936" s="67"/>
      <c r="FF936" s="67"/>
      <c r="FG936" s="67"/>
      <c r="FH936" s="67"/>
      <c r="FI936" s="67"/>
      <c r="FJ936" s="67"/>
      <c r="FK936" s="67"/>
      <c r="FL936" s="67"/>
      <c r="FM936" s="67"/>
      <c r="FN936" s="67"/>
      <c r="FO936" s="67"/>
      <c r="FP936" s="67"/>
      <c r="FQ936" s="67"/>
      <c r="FR936" s="67"/>
      <c r="FS936" s="67"/>
      <c r="FT936" s="67"/>
      <c r="FU936" s="67"/>
      <c r="FV936" s="67"/>
      <c r="FW936" s="67"/>
      <c r="FX936" s="67"/>
      <c r="FY936" s="67"/>
      <c r="FZ936" s="67"/>
      <c r="GA936" s="67"/>
      <c r="GB936" s="67"/>
      <c r="GC936" s="67"/>
      <c r="GD936" s="67"/>
      <c r="GE936" s="67"/>
      <c r="GF936" s="67"/>
      <c r="GG936" s="67"/>
      <c r="GH936" s="67"/>
      <c r="GI936" s="67"/>
      <c r="GJ936" s="67"/>
      <c r="GK936" s="67"/>
      <c r="GL936" s="67"/>
      <c r="GM936" s="67"/>
      <c r="GN936" s="67"/>
      <c r="GO936" s="67"/>
      <c r="GP936" s="67"/>
      <c r="GQ936" s="67"/>
      <c r="GR936" s="67"/>
      <c r="GS936" s="67"/>
      <c r="GT936" s="67"/>
      <c r="GU936" s="67"/>
      <c r="GV936" s="67"/>
      <c r="GW936" s="67"/>
      <c r="GX936" s="67"/>
      <c r="GY936" s="67"/>
      <c r="GZ936" s="67"/>
      <c r="HA936" s="67"/>
      <c r="HB936" s="67"/>
      <c r="HC936" s="67"/>
      <c r="HD936" s="67"/>
      <c r="HE936" s="67"/>
      <c r="HF936" s="67"/>
      <c r="HG936" s="67"/>
      <c r="HH936" s="67"/>
      <c r="HI936" s="67"/>
      <c r="HJ936" s="67"/>
      <c r="HK936" s="67"/>
      <c r="HL936" s="67"/>
      <c r="HM936" s="67"/>
      <c r="HN936" s="67"/>
      <c r="HO936" s="67"/>
      <c r="HP936" s="67"/>
      <c r="HQ936" s="67"/>
      <c r="HR936" s="67"/>
      <c r="HS936" s="67"/>
      <c r="HT936" s="67"/>
      <c r="HU936" s="67"/>
      <c r="HV936" s="67"/>
      <c r="HW936" s="67"/>
      <c r="HX936" s="67"/>
      <c r="HY936" s="67"/>
      <c r="HZ936" s="67"/>
      <c r="IA936" s="67"/>
      <c r="IB936" s="67"/>
      <c r="IC936" s="67"/>
      <c r="ID936" s="67"/>
      <c r="IE936" s="67"/>
      <c r="IF936" s="67"/>
      <c r="IG936" s="67"/>
      <c r="IH936" s="67"/>
      <c r="II936" s="67"/>
      <c r="IJ936" s="67"/>
      <c r="IK936" s="67"/>
      <c r="IL936" s="67"/>
      <c r="IM936" s="67"/>
      <c r="IN936" s="67"/>
      <c r="IO936" s="67"/>
      <c r="IP936" s="67"/>
      <c r="IQ936" s="67"/>
      <c r="IR936" s="67"/>
      <c r="IS936" s="67"/>
      <c r="IT936" s="67"/>
      <c r="IU936" s="67"/>
      <c r="IV936" s="67"/>
      <c r="IW936" s="67"/>
      <c r="IX936" s="67"/>
      <c r="IY936" s="67"/>
      <c r="IZ936" s="67"/>
      <c r="JA936" s="67"/>
      <c r="JB936" s="67"/>
      <c r="JC936" s="67"/>
      <c r="JD936" s="67"/>
      <c r="JE936" s="67"/>
      <c r="JF936" s="67"/>
      <c r="JG936" s="67"/>
      <c r="JH936" s="67"/>
      <c r="JI936" s="67"/>
      <c r="JJ936" s="67"/>
      <c r="JK936" s="67"/>
      <c r="JL936" s="67"/>
      <c r="JM936" s="67"/>
      <c r="JN936" s="67"/>
      <c r="JO936" s="67"/>
      <c r="JP936" s="67"/>
      <c r="JQ936" s="67"/>
      <c r="JR936" s="67"/>
      <c r="JS936" s="67"/>
      <c r="JT936" s="67"/>
      <c r="JU936" s="67"/>
      <c r="JV936" s="67"/>
      <c r="JW936" s="67"/>
      <c r="JX936" s="67"/>
      <c r="JY936" s="67"/>
      <c r="JZ936" s="67"/>
      <c r="KA936" s="67"/>
      <c r="KB936" s="67"/>
      <c r="KC936" s="67"/>
      <c r="KD936" s="67"/>
      <c r="KE936" s="67"/>
      <c r="KF936" s="67"/>
      <c r="KG936" s="67"/>
      <c r="KH936" s="67"/>
      <c r="KI936" s="67"/>
      <c r="KJ936" s="67"/>
      <c r="KK936" s="67"/>
      <c r="KL936" s="67"/>
      <c r="KM936" s="67"/>
      <c r="KN936" s="67"/>
      <c r="KO936" s="67"/>
      <c r="KP936" s="67"/>
      <c r="KQ936" s="67"/>
      <c r="KR936" s="67"/>
      <c r="KS936" s="67"/>
      <c r="KT936" s="67"/>
      <c r="KU936" s="67"/>
      <c r="KV936" s="67"/>
      <c r="KW936" s="67"/>
      <c r="KX936" s="67"/>
      <c r="KY936" s="67"/>
      <c r="KZ936" s="67"/>
      <c r="LA936" s="67"/>
      <c r="LB936" s="67"/>
      <c r="LC936" s="67"/>
      <c r="LD936" s="67"/>
      <c r="LE936" s="67"/>
      <c r="LF936" s="67"/>
      <c r="LG936" s="67"/>
      <c r="LH936" s="67"/>
      <c r="LI936" s="67"/>
      <c r="LJ936" s="67"/>
      <c r="LK936" s="67"/>
      <c r="LL936" s="67"/>
      <c r="LM936" s="67"/>
      <c r="LN936" s="67"/>
      <c r="LO936" s="67"/>
      <c r="LP936" s="67"/>
      <c r="LQ936" s="67"/>
      <c r="LR936" s="67"/>
      <c r="LS936" s="67"/>
      <c r="LT936" s="67"/>
      <c r="LU936" s="67"/>
      <c r="LV936" s="67"/>
      <c r="LW936" s="67"/>
      <c r="LX936" s="67"/>
      <c r="LY936" s="67"/>
      <c r="LZ936" s="67"/>
      <c r="MA936" s="67"/>
      <c r="MB936" s="67"/>
      <c r="MC936" s="67"/>
      <c r="MD936" s="67"/>
      <c r="ME936" s="67"/>
      <c r="MF936" s="67"/>
      <c r="MG936" s="67"/>
      <c r="MH936" s="67"/>
      <c r="MI936" s="67"/>
      <c r="MJ936" s="67"/>
      <c r="MK936" s="67"/>
      <c r="ML936" s="67"/>
      <c r="MM936" s="67"/>
      <c r="MN936" s="67"/>
      <c r="MO936" s="67"/>
      <c r="MP936" s="67"/>
      <c r="MQ936" s="67"/>
      <c r="MR936" s="67"/>
      <c r="MS936" s="67"/>
      <c r="MT936" s="67"/>
      <c r="MU936" s="67"/>
      <c r="MV936" s="67"/>
      <c r="MW936" s="67"/>
      <c r="MX936" s="67"/>
      <c r="MY936" s="67"/>
      <c r="MZ936" s="67"/>
      <c r="NA936" s="67"/>
      <c r="NB936" s="67"/>
      <c r="NC936" s="67"/>
      <c r="ND936" s="67"/>
      <c r="NE936" s="67"/>
      <c r="NF936" s="67"/>
      <c r="NG936" s="67"/>
      <c r="NH936" s="67"/>
      <c r="NI936" s="67"/>
      <c r="NJ936" s="67"/>
      <c r="NK936" s="67"/>
      <c r="NL936" s="67"/>
      <c r="NM936" s="67"/>
      <c r="NN936" s="67"/>
      <c r="NO936" s="67"/>
      <c r="NP936" s="67"/>
      <c r="NQ936" s="67"/>
      <c r="NR936" s="67"/>
      <c r="NS936" s="67"/>
      <c r="NT936" s="67"/>
      <c r="NU936" s="67"/>
      <c r="NV936" s="67"/>
      <c r="NW936" s="67"/>
      <c r="NX936" s="67"/>
      <c r="NY936" s="67"/>
      <c r="NZ936" s="67"/>
      <c r="OA936" s="67"/>
      <c r="OB936" s="67"/>
      <c r="OC936" s="67"/>
      <c r="OD936" s="67"/>
      <c r="OE936" s="67"/>
      <c r="OF936" s="67"/>
      <c r="OG936" s="67"/>
      <c r="OH936" s="67"/>
      <c r="OI936" s="67"/>
      <c r="OJ936" s="67"/>
      <c r="OK936" s="67"/>
      <c r="OL936" s="67"/>
      <c r="OM936" s="67"/>
      <c r="ON936" s="67"/>
      <c r="OO936" s="67"/>
      <c r="OP936" s="67"/>
      <c r="OQ936" s="67"/>
      <c r="OR936" s="67"/>
      <c r="OS936" s="67"/>
      <c r="OT936" s="67"/>
      <c r="OU936" s="67"/>
      <c r="OV936" s="67"/>
      <c r="OW936" s="67"/>
      <c r="OX936" s="67"/>
      <c r="OY936" s="67"/>
      <c r="OZ936" s="67"/>
      <c r="PA936" s="67"/>
      <c r="PB936" s="67"/>
      <c r="PC936" s="67"/>
      <c r="PD936" s="67"/>
      <c r="PE936" s="67"/>
      <c r="PF936" s="67"/>
      <c r="PG936" s="67"/>
      <c r="PH936" s="67"/>
      <c r="PI936" s="67"/>
      <c r="PJ936" s="67"/>
      <c r="PK936" s="67"/>
      <c r="PL936" s="67"/>
      <c r="PM936" s="67"/>
      <c r="PN936" s="67"/>
      <c r="PO936" s="67"/>
      <c r="PP936" s="67"/>
      <c r="PQ936" s="67"/>
      <c r="PR936" s="67"/>
      <c r="PS936" s="67"/>
      <c r="PT936" s="67"/>
      <c r="PU936" s="67"/>
      <c r="PV936" s="67"/>
      <c r="PW936" s="67"/>
      <c r="PX936" s="67"/>
      <c r="PY936" s="67"/>
      <c r="PZ936" s="67"/>
      <c r="QA936" s="67"/>
      <c r="QB936" s="67"/>
      <c r="QC936" s="67"/>
      <c r="QD936" s="67"/>
      <c r="QE936" s="67"/>
      <c r="QF936" s="67"/>
      <c r="QG936" s="67"/>
      <c r="QH936" s="67"/>
      <c r="QI936" s="67"/>
      <c r="QJ936" s="67"/>
      <c r="QK936" s="67"/>
      <c r="QL936" s="67"/>
      <c r="QM936" s="67"/>
      <c r="QN936" s="67"/>
      <c r="QO936" s="67"/>
      <c r="QP936" s="67"/>
      <c r="QQ936" s="67"/>
      <c r="QR936" s="67"/>
      <c r="QS936" s="67"/>
      <c r="QT936" s="67"/>
      <c r="QU936" s="67"/>
      <c r="QV936" s="67"/>
      <c r="QW936" s="67"/>
      <c r="QX936" s="67"/>
      <c r="QY936" s="67"/>
      <c r="QZ936" s="67"/>
      <c r="RA936" s="67"/>
      <c r="RB936" s="67"/>
      <c r="RC936" s="67"/>
      <c r="RD936" s="67"/>
      <c r="RE936" s="67"/>
      <c r="RF936" s="67"/>
      <c r="RG936" s="67"/>
      <c r="RH936" s="67"/>
      <c r="RI936" s="67"/>
      <c r="RJ936" s="67"/>
      <c r="RK936" s="67"/>
      <c r="RL936" s="67"/>
      <c r="RM936" s="67"/>
      <c r="RN936" s="67"/>
      <c r="RO936" s="67"/>
      <c r="RP936" s="67"/>
      <c r="RQ936" s="67"/>
      <c r="RR936" s="67"/>
      <c r="RS936" s="67"/>
      <c r="RT936" s="67"/>
      <c r="RU936" s="67"/>
      <c r="RV936" s="67"/>
      <c r="RW936" s="67"/>
      <c r="RX936" s="67"/>
      <c r="RY936" s="67"/>
      <c r="RZ936" s="67"/>
      <c r="SA936" s="67"/>
      <c r="SB936" s="67"/>
      <c r="SC936" s="67"/>
      <c r="SD936" s="67"/>
      <c r="SE936" s="67"/>
      <c r="SF936" s="67"/>
      <c r="SG936" s="67"/>
      <c r="SH936" s="67"/>
      <c r="SI936" s="67"/>
      <c r="SJ936" s="67"/>
      <c r="SK936" s="67"/>
      <c r="SL936" s="67"/>
      <c r="SM936" s="67"/>
      <c r="SN936" s="67"/>
      <c r="SO936" s="67"/>
      <c r="SP936" s="67"/>
      <c r="SQ936" s="67"/>
      <c r="SR936" s="67"/>
    </row>
    <row r="937" spans="1:512" ht="16.5" customHeight="1" x14ac:dyDescent="0.2">
      <c r="A937" s="20">
        <v>329</v>
      </c>
      <c r="B937" s="20" t="s">
        <v>62</v>
      </c>
      <c r="C937" s="20" t="s">
        <v>915</v>
      </c>
      <c r="D937" s="20" t="s">
        <v>38</v>
      </c>
      <c r="E937" s="20" t="s">
        <v>1345</v>
      </c>
      <c r="F937" s="22" t="s">
        <v>940</v>
      </c>
      <c r="G937" s="20" t="s">
        <v>42</v>
      </c>
      <c r="H937" s="20" t="s">
        <v>35</v>
      </c>
      <c r="I937" s="20" t="s">
        <v>81</v>
      </c>
      <c r="J937" s="22" t="s">
        <v>915</v>
      </c>
      <c r="K937" s="20"/>
      <c r="L937" s="20"/>
      <c r="M937" s="20"/>
      <c r="N937" s="20"/>
      <c r="O937" s="23"/>
      <c r="P937" s="23">
        <v>2045000</v>
      </c>
      <c r="Q937" s="24">
        <v>1</v>
      </c>
      <c r="R937" s="25">
        <v>45931</v>
      </c>
      <c r="S937" s="20" t="s">
        <v>83</v>
      </c>
      <c r="T937" s="26">
        <f t="shared" si="16"/>
        <v>2045000</v>
      </c>
      <c r="U937" s="27" t="s">
        <v>100</v>
      </c>
      <c r="V937" s="27" t="s">
        <v>100</v>
      </c>
      <c r="W937" s="67"/>
      <c r="X937" s="67"/>
      <c r="Y937" s="67"/>
      <c r="Z937" s="67"/>
      <c r="AA937" s="67"/>
      <c r="AB937" s="67"/>
      <c r="AC937" s="67"/>
      <c r="AD937" s="67"/>
      <c r="AE937" s="67"/>
      <c r="AF937" s="67"/>
      <c r="AG937" s="67"/>
      <c r="AH937" s="67"/>
      <c r="AI937" s="67"/>
      <c r="AJ937" s="67"/>
      <c r="AK937" s="67"/>
      <c r="AL937" s="67"/>
      <c r="AM937" s="67"/>
      <c r="AN937" s="67"/>
      <c r="AO937" s="67"/>
      <c r="AP937" s="67"/>
      <c r="AQ937" s="67"/>
      <c r="AR937" s="67"/>
      <c r="AS937" s="67"/>
      <c r="AT937" s="67"/>
      <c r="AU937" s="67"/>
      <c r="AV937" s="67"/>
      <c r="AW937" s="67"/>
      <c r="AX937" s="67"/>
      <c r="AY937" s="67"/>
      <c r="AZ937" s="67"/>
      <c r="BA937" s="67"/>
      <c r="BB937" s="67"/>
      <c r="BC937" s="67"/>
      <c r="BD937" s="67"/>
      <c r="BE937" s="67"/>
      <c r="BF937" s="67"/>
      <c r="BG937" s="67"/>
      <c r="BH937" s="67"/>
      <c r="BI937" s="67"/>
      <c r="BJ937" s="67"/>
      <c r="BK937" s="67"/>
      <c r="BL937" s="67"/>
      <c r="BM937" s="67"/>
      <c r="BN937" s="67"/>
      <c r="BO937" s="67"/>
      <c r="BP937" s="67"/>
      <c r="BQ937" s="67"/>
      <c r="BR937" s="67"/>
      <c r="BS937" s="67"/>
      <c r="BT937" s="67"/>
      <c r="BU937" s="67"/>
      <c r="BV937" s="67"/>
      <c r="BW937" s="67"/>
      <c r="BX937" s="67"/>
      <c r="BY937" s="67"/>
      <c r="BZ937" s="67"/>
      <c r="CA937" s="67"/>
      <c r="CB937" s="67"/>
      <c r="CC937" s="67"/>
      <c r="CD937" s="67"/>
      <c r="CE937" s="67"/>
      <c r="CF937" s="67"/>
      <c r="CG937" s="67"/>
      <c r="CH937" s="67"/>
      <c r="CI937" s="67"/>
      <c r="CJ937" s="67"/>
      <c r="CK937" s="67"/>
      <c r="CL937" s="67"/>
      <c r="CM937" s="67"/>
      <c r="CN937" s="67"/>
      <c r="CO937" s="67"/>
      <c r="CP937" s="67"/>
      <c r="CQ937" s="67"/>
      <c r="CR937" s="67"/>
      <c r="CS937" s="67"/>
      <c r="CT937" s="67"/>
      <c r="CU937" s="67"/>
      <c r="CV937" s="67"/>
      <c r="CW937" s="67"/>
      <c r="CX937" s="67"/>
      <c r="CY937" s="67"/>
      <c r="CZ937" s="67"/>
      <c r="DA937" s="67"/>
      <c r="DB937" s="67"/>
      <c r="DC937" s="67"/>
      <c r="DD937" s="67"/>
      <c r="DE937" s="67"/>
      <c r="DF937" s="67"/>
      <c r="DG937" s="67"/>
      <c r="DH937" s="67"/>
      <c r="DI937" s="67"/>
      <c r="DJ937" s="67"/>
      <c r="DK937" s="67"/>
      <c r="DL937" s="67"/>
      <c r="DM937" s="67"/>
      <c r="DN937" s="67"/>
      <c r="DO937" s="67"/>
      <c r="DP937" s="67"/>
      <c r="DQ937" s="67"/>
      <c r="DR937" s="67"/>
      <c r="DS937" s="67"/>
      <c r="DT937" s="67"/>
      <c r="DU937" s="67"/>
      <c r="DV937" s="67"/>
      <c r="DW937" s="67"/>
      <c r="DX937" s="67"/>
      <c r="DY937" s="67"/>
      <c r="DZ937" s="67"/>
      <c r="EA937" s="67"/>
      <c r="EB937" s="67"/>
      <c r="EC937" s="67"/>
      <c r="ED937" s="67"/>
      <c r="EE937" s="67"/>
      <c r="EF937" s="67"/>
      <c r="EG937" s="67"/>
      <c r="EH937" s="67"/>
      <c r="EI937" s="67"/>
      <c r="EJ937" s="67"/>
      <c r="EK937" s="67"/>
      <c r="EL937" s="67"/>
      <c r="EM937" s="67"/>
      <c r="EN937" s="67"/>
      <c r="EO937" s="67"/>
      <c r="EP937" s="67"/>
      <c r="EQ937" s="67"/>
      <c r="ER937" s="67"/>
      <c r="ES937" s="67"/>
      <c r="ET937" s="67"/>
      <c r="EU937" s="67"/>
      <c r="EV937" s="67"/>
      <c r="EW937" s="67"/>
      <c r="EX937" s="67"/>
      <c r="EY937" s="67"/>
      <c r="EZ937" s="67"/>
      <c r="FA937" s="67"/>
      <c r="FB937" s="67"/>
      <c r="FC937" s="67"/>
      <c r="FD937" s="67"/>
      <c r="FE937" s="67"/>
      <c r="FF937" s="67"/>
      <c r="FG937" s="67"/>
      <c r="FH937" s="67"/>
      <c r="FI937" s="67"/>
      <c r="FJ937" s="67"/>
      <c r="FK937" s="67"/>
      <c r="FL937" s="67"/>
      <c r="FM937" s="67"/>
      <c r="FN937" s="67"/>
      <c r="FO937" s="67"/>
      <c r="FP937" s="67"/>
      <c r="FQ937" s="67"/>
      <c r="FR937" s="67"/>
      <c r="FS937" s="67"/>
      <c r="FT937" s="67"/>
      <c r="FU937" s="67"/>
      <c r="FV937" s="67"/>
      <c r="FW937" s="67"/>
      <c r="FX937" s="67"/>
      <c r="FY937" s="67"/>
      <c r="FZ937" s="67"/>
      <c r="GA937" s="67"/>
      <c r="GB937" s="67"/>
      <c r="GC937" s="67"/>
      <c r="GD937" s="67"/>
      <c r="GE937" s="67"/>
      <c r="GF937" s="67"/>
      <c r="GG937" s="67"/>
      <c r="GH937" s="67"/>
      <c r="GI937" s="67"/>
      <c r="GJ937" s="67"/>
      <c r="GK937" s="67"/>
      <c r="GL937" s="67"/>
      <c r="GM937" s="67"/>
      <c r="GN937" s="67"/>
      <c r="GO937" s="67"/>
      <c r="GP937" s="67"/>
      <c r="GQ937" s="67"/>
      <c r="GR937" s="67"/>
      <c r="GS937" s="67"/>
      <c r="GT937" s="67"/>
      <c r="GU937" s="67"/>
      <c r="GV937" s="67"/>
      <c r="GW937" s="67"/>
      <c r="GX937" s="67"/>
      <c r="GY937" s="67"/>
      <c r="GZ937" s="67"/>
      <c r="HA937" s="67"/>
      <c r="HB937" s="67"/>
      <c r="HC937" s="67"/>
      <c r="HD937" s="67"/>
      <c r="HE937" s="67"/>
      <c r="HF937" s="67"/>
      <c r="HG937" s="67"/>
      <c r="HH937" s="67"/>
      <c r="HI937" s="67"/>
      <c r="HJ937" s="67"/>
      <c r="HK937" s="67"/>
      <c r="HL937" s="67"/>
      <c r="HM937" s="67"/>
      <c r="HN937" s="67"/>
      <c r="HO937" s="67"/>
      <c r="HP937" s="67"/>
      <c r="HQ937" s="67"/>
      <c r="HR937" s="67"/>
      <c r="HS937" s="67"/>
      <c r="HT937" s="67"/>
      <c r="HU937" s="67"/>
      <c r="HV937" s="67"/>
      <c r="HW937" s="67"/>
      <c r="HX937" s="67"/>
      <c r="HY937" s="67"/>
      <c r="HZ937" s="67"/>
      <c r="IA937" s="67"/>
      <c r="IB937" s="67"/>
      <c r="IC937" s="67"/>
      <c r="ID937" s="67"/>
      <c r="IE937" s="67"/>
      <c r="IF937" s="67"/>
      <c r="IG937" s="67"/>
      <c r="IH937" s="67"/>
      <c r="II937" s="67"/>
      <c r="IJ937" s="67"/>
      <c r="IK937" s="67"/>
      <c r="IL937" s="67"/>
      <c r="IM937" s="67"/>
      <c r="IN937" s="67"/>
      <c r="IO937" s="67"/>
      <c r="IP937" s="67"/>
      <c r="IQ937" s="67"/>
      <c r="IR937" s="67"/>
      <c r="IS937" s="67"/>
      <c r="IT937" s="67"/>
      <c r="IU937" s="67"/>
      <c r="IV937" s="67"/>
      <c r="IW937" s="67"/>
      <c r="IX937" s="67"/>
      <c r="IY937" s="67"/>
      <c r="IZ937" s="67"/>
      <c r="JA937" s="67"/>
      <c r="JB937" s="67"/>
      <c r="JC937" s="67"/>
      <c r="JD937" s="67"/>
      <c r="JE937" s="67"/>
      <c r="JF937" s="67"/>
      <c r="JG937" s="67"/>
      <c r="JH937" s="67"/>
      <c r="JI937" s="67"/>
      <c r="JJ937" s="67"/>
      <c r="JK937" s="67"/>
      <c r="JL937" s="67"/>
      <c r="JM937" s="67"/>
      <c r="JN937" s="67"/>
      <c r="JO937" s="67"/>
      <c r="JP937" s="67"/>
      <c r="JQ937" s="67"/>
      <c r="JR937" s="67"/>
      <c r="JS937" s="67"/>
      <c r="JT937" s="67"/>
      <c r="JU937" s="67"/>
      <c r="JV937" s="67"/>
      <c r="JW937" s="67"/>
      <c r="JX937" s="67"/>
      <c r="JY937" s="67"/>
      <c r="JZ937" s="67"/>
      <c r="KA937" s="67"/>
      <c r="KB937" s="67"/>
      <c r="KC937" s="67"/>
      <c r="KD937" s="67"/>
      <c r="KE937" s="67"/>
      <c r="KF937" s="67"/>
      <c r="KG937" s="67"/>
      <c r="KH937" s="67"/>
      <c r="KI937" s="67"/>
      <c r="KJ937" s="67"/>
      <c r="KK937" s="67"/>
      <c r="KL937" s="67"/>
      <c r="KM937" s="67"/>
      <c r="KN937" s="67"/>
      <c r="KO937" s="67"/>
      <c r="KP937" s="67"/>
      <c r="KQ937" s="67"/>
      <c r="KR937" s="67"/>
      <c r="KS937" s="67"/>
      <c r="KT937" s="67"/>
      <c r="KU937" s="67"/>
      <c r="KV937" s="67"/>
      <c r="KW937" s="67"/>
      <c r="KX937" s="67"/>
      <c r="KY937" s="67"/>
      <c r="KZ937" s="67"/>
      <c r="LA937" s="67"/>
      <c r="LB937" s="67"/>
      <c r="LC937" s="67"/>
      <c r="LD937" s="67"/>
      <c r="LE937" s="67"/>
      <c r="LF937" s="67"/>
      <c r="LG937" s="67"/>
      <c r="LH937" s="67"/>
      <c r="LI937" s="67"/>
      <c r="LJ937" s="67"/>
      <c r="LK937" s="67"/>
      <c r="LL937" s="67"/>
      <c r="LM937" s="67"/>
      <c r="LN937" s="67"/>
      <c r="LO937" s="67"/>
      <c r="LP937" s="67"/>
      <c r="LQ937" s="67"/>
      <c r="LR937" s="67"/>
      <c r="LS937" s="67"/>
      <c r="LT937" s="67"/>
      <c r="LU937" s="67"/>
      <c r="LV937" s="67"/>
      <c r="LW937" s="67"/>
      <c r="LX937" s="67"/>
      <c r="LY937" s="67"/>
      <c r="LZ937" s="67"/>
      <c r="MA937" s="67"/>
      <c r="MB937" s="67"/>
      <c r="MC937" s="67"/>
      <c r="MD937" s="67"/>
      <c r="ME937" s="67"/>
      <c r="MF937" s="67"/>
      <c r="MG937" s="67"/>
      <c r="MH937" s="67"/>
      <c r="MI937" s="67"/>
      <c r="MJ937" s="67"/>
      <c r="MK937" s="67"/>
      <c r="ML937" s="67"/>
      <c r="MM937" s="67"/>
      <c r="MN937" s="67"/>
      <c r="MO937" s="67"/>
      <c r="MP937" s="67"/>
      <c r="MQ937" s="67"/>
      <c r="MR937" s="67"/>
      <c r="MS937" s="67"/>
      <c r="MT937" s="67"/>
      <c r="MU937" s="67"/>
      <c r="MV937" s="67"/>
      <c r="MW937" s="67"/>
      <c r="MX937" s="67"/>
      <c r="MY937" s="67"/>
      <c r="MZ937" s="67"/>
      <c r="NA937" s="67"/>
      <c r="NB937" s="67"/>
      <c r="NC937" s="67"/>
      <c r="ND937" s="67"/>
      <c r="NE937" s="67"/>
      <c r="NF937" s="67"/>
      <c r="NG937" s="67"/>
      <c r="NH937" s="67"/>
      <c r="NI937" s="67"/>
      <c r="NJ937" s="67"/>
      <c r="NK937" s="67"/>
      <c r="NL937" s="67"/>
      <c r="NM937" s="67"/>
      <c r="NN937" s="67"/>
      <c r="NO937" s="67"/>
      <c r="NP937" s="67"/>
      <c r="NQ937" s="67"/>
      <c r="NR937" s="67"/>
      <c r="NS937" s="67"/>
      <c r="NT937" s="67"/>
      <c r="NU937" s="67"/>
      <c r="NV937" s="67"/>
      <c r="NW937" s="67"/>
      <c r="NX937" s="67"/>
      <c r="NY937" s="67"/>
      <c r="NZ937" s="67"/>
      <c r="OA937" s="67"/>
      <c r="OB937" s="67"/>
      <c r="OC937" s="67"/>
      <c r="OD937" s="67"/>
      <c r="OE937" s="67"/>
      <c r="OF937" s="67"/>
      <c r="OG937" s="67"/>
      <c r="OH937" s="67"/>
      <c r="OI937" s="67"/>
      <c r="OJ937" s="67"/>
      <c r="OK937" s="67"/>
      <c r="OL937" s="67"/>
      <c r="OM937" s="67"/>
      <c r="ON937" s="67"/>
      <c r="OO937" s="67"/>
      <c r="OP937" s="67"/>
      <c r="OQ937" s="67"/>
      <c r="OR937" s="67"/>
      <c r="OS937" s="67"/>
      <c r="OT937" s="67"/>
      <c r="OU937" s="67"/>
      <c r="OV937" s="67"/>
      <c r="OW937" s="67"/>
      <c r="OX937" s="67"/>
      <c r="OY937" s="67"/>
      <c r="OZ937" s="67"/>
      <c r="PA937" s="67"/>
      <c r="PB937" s="67"/>
      <c r="PC937" s="67"/>
      <c r="PD937" s="67"/>
      <c r="PE937" s="67"/>
      <c r="PF937" s="67"/>
      <c r="PG937" s="67"/>
      <c r="PH937" s="67"/>
      <c r="PI937" s="67"/>
      <c r="PJ937" s="67"/>
      <c r="PK937" s="67"/>
      <c r="PL937" s="67"/>
      <c r="PM937" s="67"/>
      <c r="PN937" s="67"/>
      <c r="PO937" s="67"/>
      <c r="PP937" s="67"/>
      <c r="PQ937" s="67"/>
      <c r="PR937" s="67"/>
      <c r="PS937" s="67"/>
      <c r="PT937" s="67"/>
      <c r="PU937" s="67"/>
      <c r="PV937" s="67"/>
      <c r="PW937" s="67"/>
      <c r="PX937" s="67"/>
      <c r="PY937" s="67"/>
      <c r="PZ937" s="67"/>
      <c r="QA937" s="67"/>
      <c r="QB937" s="67"/>
      <c r="QC937" s="67"/>
      <c r="QD937" s="67"/>
      <c r="QE937" s="67"/>
      <c r="QF937" s="67"/>
      <c r="QG937" s="67"/>
      <c r="QH937" s="67"/>
      <c r="QI937" s="67"/>
      <c r="QJ937" s="67"/>
      <c r="QK937" s="67"/>
      <c r="QL937" s="67"/>
      <c r="QM937" s="67"/>
      <c r="QN937" s="67"/>
      <c r="QO937" s="67"/>
      <c r="QP937" s="67"/>
      <c r="QQ937" s="67"/>
      <c r="QR937" s="67"/>
      <c r="QS937" s="67"/>
      <c r="QT937" s="67"/>
      <c r="QU937" s="67"/>
      <c r="QV937" s="67"/>
      <c r="QW937" s="67"/>
      <c r="QX937" s="67"/>
      <c r="QY937" s="67"/>
      <c r="QZ937" s="67"/>
      <c r="RA937" s="67"/>
      <c r="RB937" s="67"/>
      <c r="RC937" s="67"/>
      <c r="RD937" s="67"/>
      <c r="RE937" s="67"/>
      <c r="RF937" s="67"/>
      <c r="RG937" s="67"/>
      <c r="RH937" s="67"/>
      <c r="RI937" s="67"/>
      <c r="RJ937" s="67"/>
      <c r="RK937" s="67"/>
      <c r="RL937" s="67"/>
      <c r="RM937" s="67"/>
      <c r="RN937" s="67"/>
      <c r="RO937" s="67"/>
      <c r="RP937" s="67"/>
      <c r="RQ937" s="67"/>
      <c r="RR937" s="67"/>
      <c r="RS937" s="67"/>
      <c r="RT937" s="67"/>
      <c r="RU937" s="67"/>
      <c r="RV937" s="67"/>
      <c r="RW937" s="67"/>
      <c r="RX937" s="67"/>
      <c r="RY937" s="67"/>
      <c r="RZ937" s="67"/>
      <c r="SA937" s="67"/>
      <c r="SB937" s="67"/>
      <c r="SC937" s="67"/>
      <c r="SD937" s="67"/>
      <c r="SE937" s="67"/>
      <c r="SF937" s="67"/>
      <c r="SG937" s="67"/>
      <c r="SH937" s="67"/>
      <c r="SI937" s="67"/>
      <c r="SJ937" s="67"/>
      <c r="SK937" s="67"/>
      <c r="SL937" s="67"/>
      <c r="SM937" s="67"/>
      <c r="SN937" s="67"/>
      <c r="SO937" s="67"/>
      <c r="SP937" s="67"/>
      <c r="SQ937" s="67"/>
      <c r="SR937" s="67"/>
    </row>
    <row r="938" spans="1:512" ht="16.5" customHeight="1" x14ac:dyDescent="0.2">
      <c r="A938" s="20">
        <v>330</v>
      </c>
      <c r="B938" s="20" t="s">
        <v>62</v>
      </c>
      <c r="C938" s="20" t="s">
        <v>915</v>
      </c>
      <c r="D938" s="20" t="s">
        <v>38</v>
      </c>
      <c r="E938" s="20" t="s">
        <v>1345</v>
      </c>
      <c r="F938" s="22" t="s">
        <v>940</v>
      </c>
      <c r="G938" s="20" t="s">
        <v>42</v>
      </c>
      <c r="H938" s="20" t="s">
        <v>35</v>
      </c>
      <c r="I938" s="20" t="s">
        <v>81</v>
      </c>
      <c r="J938" s="22" t="s">
        <v>915</v>
      </c>
      <c r="K938" s="20"/>
      <c r="L938" s="20"/>
      <c r="M938" s="20"/>
      <c r="N938" s="20"/>
      <c r="O938" s="23"/>
      <c r="P938" s="23">
        <v>2045000</v>
      </c>
      <c r="Q938" s="24">
        <v>1</v>
      </c>
      <c r="R938" s="25">
        <v>45962</v>
      </c>
      <c r="S938" s="20" t="s">
        <v>83</v>
      </c>
      <c r="T938" s="26">
        <f t="shared" si="16"/>
        <v>2045000</v>
      </c>
      <c r="U938" s="27" t="s">
        <v>100</v>
      </c>
      <c r="V938" s="27" t="s">
        <v>100</v>
      </c>
      <c r="W938" s="67"/>
      <c r="X938" s="67"/>
      <c r="Y938" s="67"/>
      <c r="Z938" s="67"/>
      <c r="AA938" s="67"/>
      <c r="AB938" s="67"/>
      <c r="AC938" s="67"/>
      <c r="AD938" s="67"/>
      <c r="AE938" s="67"/>
      <c r="AF938" s="67"/>
      <c r="AG938" s="67"/>
      <c r="AH938" s="67"/>
      <c r="AI938" s="67"/>
      <c r="AJ938" s="67"/>
      <c r="AK938" s="67"/>
      <c r="AL938" s="67"/>
      <c r="AM938" s="67"/>
      <c r="AN938" s="67"/>
      <c r="AO938" s="67"/>
      <c r="AP938" s="67"/>
      <c r="AQ938" s="67"/>
      <c r="AR938" s="67"/>
      <c r="AS938" s="67"/>
      <c r="AT938" s="67"/>
      <c r="AU938" s="67"/>
      <c r="AV938" s="67"/>
      <c r="AW938" s="67"/>
      <c r="AX938" s="67"/>
      <c r="AY938" s="67"/>
      <c r="AZ938" s="67"/>
      <c r="BA938" s="67"/>
      <c r="BB938" s="67"/>
      <c r="BC938" s="67"/>
      <c r="BD938" s="67"/>
      <c r="BE938" s="67"/>
      <c r="BF938" s="67"/>
      <c r="BG938" s="67"/>
      <c r="BH938" s="67"/>
      <c r="BI938" s="67"/>
      <c r="BJ938" s="67"/>
      <c r="BK938" s="67"/>
      <c r="BL938" s="67"/>
      <c r="BM938" s="67"/>
      <c r="BN938" s="67"/>
      <c r="BO938" s="67"/>
      <c r="BP938" s="67"/>
      <c r="BQ938" s="67"/>
      <c r="BR938" s="67"/>
      <c r="BS938" s="67"/>
      <c r="BT938" s="67"/>
      <c r="BU938" s="67"/>
      <c r="BV938" s="67"/>
      <c r="BW938" s="67"/>
      <c r="BX938" s="67"/>
      <c r="BY938" s="67"/>
      <c r="BZ938" s="67"/>
      <c r="CA938" s="67"/>
      <c r="CB938" s="67"/>
      <c r="CC938" s="67"/>
      <c r="CD938" s="67"/>
      <c r="CE938" s="67"/>
      <c r="CF938" s="67"/>
      <c r="CG938" s="67"/>
      <c r="CH938" s="67"/>
      <c r="CI938" s="67"/>
      <c r="CJ938" s="67"/>
      <c r="CK938" s="67"/>
      <c r="CL938" s="67"/>
      <c r="CM938" s="67"/>
      <c r="CN938" s="67"/>
      <c r="CO938" s="67"/>
      <c r="CP938" s="67"/>
      <c r="CQ938" s="67"/>
      <c r="CR938" s="67"/>
      <c r="CS938" s="67"/>
      <c r="CT938" s="67"/>
      <c r="CU938" s="67"/>
      <c r="CV938" s="67"/>
      <c r="CW938" s="67"/>
      <c r="CX938" s="67"/>
      <c r="CY938" s="67"/>
      <c r="CZ938" s="67"/>
      <c r="DA938" s="67"/>
      <c r="DB938" s="67"/>
      <c r="DC938" s="67"/>
      <c r="DD938" s="67"/>
      <c r="DE938" s="67"/>
      <c r="DF938" s="67"/>
      <c r="DG938" s="67"/>
      <c r="DH938" s="67"/>
      <c r="DI938" s="67"/>
      <c r="DJ938" s="67"/>
      <c r="DK938" s="67"/>
      <c r="DL938" s="67"/>
      <c r="DM938" s="67"/>
      <c r="DN938" s="67"/>
      <c r="DO938" s="67"/>
      <c r="DP938" s="67"/>
      <c r="DQ938" s="67"/>
      <c r="DR938" s="67"/>
      <c r="DS938" s="67"/>
      <c r="DT938" s="67"/>
      <c r="DU938" s="67"/>
      <c r="DV938" s="67"/>
      <c r="DW938" s="67"/>
      <c r="DX938" s="67"/>
      <c r="DY938" s="67"/>
      <c r="DZ938" s="67"/>
      <c r="EA938" s="67"/>
      <c r="EB938" s="67"/>
      <c r="EC938" s="67"/>
      <c r="ED938" s="67"/>
      <c r="EE938" s="67"/>
      <c r="EF938" s="67"/>
      <c r="EG938" s="67"/>
      <c r="EH938" s="67"/>
      <c r="EI938" s="67"/>
      <c r="EJ938" s="67"/>
      <c r="EK938" s="67"/>
      <c r="EL938" s="67"/>
      <c r="EM938" s="67"/>
      <c r="EN938" s="67"/>
      <c r="EO938" s="67"/>
      <c r="EP938" s="67"/>
      <c r="EQ938" s="67"/>
      <c r="ER938" s="67"/>
      <c r="ES938" s="67"/>
      <c r="ET938" s="67"/>
      <c r="EU938" s="67"/>
      <c r="EV938" s="67"/>
      <c r="EW938" s="67"/>
      <c r="EX938" s="67"/>
      <c r="EY938" s="67"/>
      <c r="EZ938" s="67"/>
      <c r="FA938" s="67"/>
      <c r="FB938" s="67"/>
      <c r="FC938" s="67"/>
      <c r="FD938" s="67"/>
      <c r="FE938" s="67"/>
      <c r="FF938" s="67"/>
      <c r="FG938" s="67"/>
      <c r="FH938" s="67"/>
      <c r="FI938" s="67"/>
      <c r="FJ938" s="67"/>
      <c r="FK938" s="67"/>
      <c r="FL938" s="67"/>
      <c r="FM938" s="67"/>
      <c r="FN938" s="67"/>
      <c r="FO938" s="67"/>
      <c r="FP938" s="67"/>
      <c r="FQ938" s="67"/>
      <c r="FR938" s="67"/>
      <c r="FS938" s="67"/>
      <c r="FT938" s="67"/>
      <c r="FU938" s="67"/>
      <c r="FV938" s="67"/>
      <c r="FW938" s="67"/>
      <c r="FX938" s="67"/>
      <c r="FY938" s="67"/>
      <c r="FZ938" s="67"/>
      <c r="GA938" s="67"/>
      <c r="GB938" s="67"/>
      <c r="GC938" s="67"/>
      <c r="GD938" s="67"/>
      <c r="GE938" s="67"/>
      <c r="GF938" s="67"/>
      <c r="GG938" s="67"/>
      <c r="GH938" s="67"/>
      <c r="GI938" s="67"/>
      <c r="GJ938" s="67"/>
      <c r="GK938" s="67"/>
      <c r="GL938" s="67"/>
      <c r="GM938" s="67"/>
      <c r="GN938" s="67"/>
      <c r="GO938" s="67"/>
      <c r="GP938" s="67"/>
      <c r="GQ938" s="67"/>
      <c r="GR938" s="67"/>
      <c r="GS938" s="67"/>
      <c r="GT938" s="67"/>
      <c r="GU938" s="67"/>
      <c r="GV938" s="67"/>
      <c r="GW938" s="67"/>
      <c r="GX938" s="67"/>
      <c r="GY938" s="67"/>
      <c r="GZ938" s="67"/>
      <c r="HA938" s="67"/>
      <c r="HB938" s="67"/>
      <c r="HC938" s="67"/>
      <c r="HD938" s="67"/>
      <c r="HE938" s="67"/>
      <c r="HF938" s="67"/>
      <c r="HG938" s="67"/>
      <c r="HH938" s="67"/>
      <c r="HI938" s="67"/>
      <c r="HJ938" s="67"/>
      <c r="HK938" s="67"/>
      <c r="HL938" s="67"/>
      <c r="HM938" s="67"/>
      <c r="HN938" s="67"/>
      <c r="HO938" s="67"/>
      <c r="HP938" s="67"/>
      <c r="HQ938" s="67"/>
      <c r="HR938" s="67"/>
      <c r="HS938" s="67"/>
      <c r="HT938" s="67"/>
      <c r="HU938" s="67"/>
      <c r="HV938" s="67"/>
      <c r="HW938" s="67"/>
      <c r="HX938" s="67"/>
      <c r="HY938" s="67"/>
      <c r="HZ938" s="67"/>
      <c r="IA938" s="67"/>
      <c r="IB938" s="67"/>
      <c r="IC938" s="67"/>
      <c r="ID938" s="67"/>
      <c r="IE938" s="67"/>
      <c r="IF938" s="67"/>
      <c r="IG938" s="67"/>
      <c r="IH938" s="67"/>
      <c r="II938" s="67"/>
      <c r="IJ938" s="67"/>
      <c r="IK938" s="67"/>
      <c r="IL938" s="67"/>
      <c r="IM938" s="67"/>
      <c r="IN938" s="67"/>
      <c r="IO938" s="67"/>
      <c r="IP938" s="67"/>
      <c r="IQ938" s="67"/>
      <c r="IR938" s="67"/>
      <c r="IS938" s="67"/>
      <c r="IT938" s="67"/>
      <c r="IU938" s="67"/>
      <c r="IV938" s="67"/>
      <c r="IW938" s="67"/>
      <c r="IX938" s="67"/>
      <c r="IY938" s="67"/>
      <c r="IZ938" s="67"/>
      <c r="JA938" s="67"/>
      <c r="JB938" s="67"/>
      <c r="JC938" s="67"/>
      <c r="JD938" s="67"/>
      <c r="JE938" s="67"/>
      <c r="JF938" s="67"/>
      <c r="JG938" s="67"/>
      <c r="JH938" s="67"/>
      <c r="JI938" s="67"/>
      <c r="JJ938" s="67"/>
      <c r="JK938" s="67"/>
      <c r="JL938" s="67"/>
      <c r="JM938" s="67"/>
      <c r="JN938" s="67"/>
      <c r="JO938" s="67"/>
      <c r="JP938" s="67"/>
      <c r="JQ938" s="67"/>
      <c r="JR938" s="67"/>
      <c r="JS938" s="67"/>
      <c r="JT938" s="67"/>
      <c r="JU938" s="67"/>
      <c r="JV938" s="67"/>
      <c r="JW938" s="67"/>
      <c r="JX938" s="67"/>
      <c r="JY938" s="67"/>
      <c r="JZ938" s="67"/>
      <c r="KA938" s="67"/>
      <c r="KB938" s="67"/>
      <c r="KC938" s="67"/>
      <c r="KD938" s="67"/>
      <c r="KE938" s="67"/>
      <c r="KF938" s="67"/>
      <c r="KG938" s="67"/>
      <c r="KH938" s="67"/>
      <c r="KI938" s="67"/>
      <c r="KJ938" s="67"/>
      <c r="KK938" s="67"/>
      <c r="KL938" s="67"/>
      <c r="KM938" s="67"/>
      <c r="KN938" s="67"/>
      <c r="KO938" s="67"/>
      <c r="KP938" s="67"/>
      <c r="KQ938" s="67"/>
      <c r="KR938" s="67"/>
      <c r="KS938" s="67"/>
      <c r="KT938" s="67"/>
      <c r="KU938" s="67"/>
      <c r="KV938" s="67"/>
      <c r="KW938" s="67"/>
      <c r="KX938" s="67"/>
      <c r="KY938" s="67"/>
      <c r="KZ938" s="67"/>
      <c r="LA938" s="67"/>
      <c r="LB938" s="67"/>
      <c r="LC938" s="67"/>
      <c r="LD938" s="67"/>
      <c r="LE938" s="67"/>
      <c r="LF938" s="67"/>
      <c r="LG938" s="67"/>
      <c r="LH938" s="67"/>
      <c r="LI938" s="67"/>
      <c r="LJ938" s="67"/>
      <c r="LK938" s="67"/>
      <c r="LL938" s="67"/>
      <c r="LM938" s="67"/>
      <c r="LN938" s="67"/>
      <c r="LO938" s="67"/>
      <c r="LP938" s="67"/>
      <c r="LQ938" s="67"/>
      <c r="LR938" s="67"/>
      <c r="LS938" s="67"/>
      <c r="LT938" s="67"/>
      <c r="LU938" s="67"/>
      <c r="LV938" s="67"/>
      <c r="LW938" s="67"/>
      <c r="LX938" s="67"/>
      <c r="LY938" s="67"/>
      <c r="LZ938" s="67"/>
      <c r="MA938" s="67"/>
      <c r="MB938" s="67"/>
      <c r="MC938" s="67"/>
      <c r="MD938" s="67"/>
      <c r="ME938" s="67"/>
      <c r="MF938" s="67"/>
      <c r="MG938" s="67"/>
      <c r="MH938" s="67"/>
      <c r="MI938" s="67"/>
      <c r="MJ938" s="67"/>
      <c r="MK938" s="67"/>
      <c r="ML938" s="67"/>
      <c r="MM938" s="67"/>
      <c r="MN938" s="67"/>
      <c r="MO938" s="67"/>
      <c r="MP938" s="67"/>
      <c r="MQ938" s="67"/>
      <c r="MR938" s="67"/>
      <c r="MS938" s="67"/>
      <c r="MT938" s="67"/>
      <c r="MU938" s="67"/>
      <c r="MV938" s="67"/>
      <c r="MW938" s="67"/>
      <c r="MX938" s="67"/>
      <c r="MY938" s="67"/>
      <c r="MZ938" s="67"/>
      <c r="NA938" s="67"/>
      <c r="NB938" s="67"/>
      <c r="NC938" s="67"/>
      <c r="ND938" s="67"/>
      <c r="NE938" s="67"/>
      <c r="NF938" s="67"/>
      <c r="NG938" s="67"/>
      <c r="NH938" s="67"/>
      <c r="NI938" s="67"/>
      <c r="NJ938" s="67"/>
      <c r="NK938" s="67"/>
      <c r="NL938" s="67"/>
      <c r="NM938" s="67"/>
      <c r="NN938" s="67"/>
      <c r="NO938" s="67"/>
      <c r="NP938" s="67"/>
      <c r="NQ938" s="67"/>
      <c r="NR938" s="67"/>
      <c r="NS938" s="67"/>
      <c r="NT938" s="67"/>
      <c r="NU938" s="67"/>
      <c r="NV938" s="67"/>
      <c r="NW938" s="67"/>
      <c r="NX938" s="67"/>
      <c r="NY938" s="67"/>
      <c r="NZ938" s="67"/>
      <c r="OA938" s="67"/>
      <c r="OB938" s="67"/>
      <c r="OC938" s="67"/>
      <c r="OD938" s="67"/>
      <c r="OE938" s="67"/>
      <c r="OF938" s="67"/>
      <c r="OG938" s="67"/>
      <c r="OH938" s="67"/>
      <c r="OI938" s="67"/>
      <c r="OJ938" s="67"/>
      <c r="OK938" s="67"/>
      <c r="OL938" s="67"/>
      <c r="OM938" s="67"/>
      <c r="ON938" s="67"/>
      <c r="OO938" s="67"/>
      <c r="OP938" s="67"/>
      <c r="OQ938" s="67"/>
      <c r="OR938" s="67"/>
      <c r="OS938" s="67"/>
      <c r="OT938" s="67"/>
      <c r="OU938" s="67"/>
      <c r="OV938" s="67"/>
      <c r="OW938" s="67"/>
      <c r="OX938" s="67"/>
      <c r="OY938" s="67"/>
      <c r="OZ938" s="67"/>
      <c r="PA938" s="67"/>
      <c r="PB938" s="67"/>
      <c r="PC938" s="67"/>
      <c r="PD938" s="67"/>
      <c r="PE938" s="67"/>
      <c r="PF938" s="67"/>
      <c r="PG938" s="67"/>
      <c r="PH938" s="67"/>
      <c r="PI938" s="67"/>
      <c r="PJ938" s="67"/>
      <c r="PK938" s="67"/>
      <c r="PL938" s="67"/>
      <c r="PM938" s="67"/>
      <c r="PN938" s="67"/>
      <c r="PO938" s="67"/>
      <c r="PP938" s="67"/>
      <c r="PQ938" s="67"/>
      <c r="PR938" s="67"/>
      <c r="PS938" s="67"/>
      <c r="PT938" s="67"/>
      <c r="PU938" s="67"/>
      <c r="PV938" s="67"/>
      <c r="PW938" s="67"/>
      <c r="PX938" s="67"/>
      <c r="PY938" s="67"/>
      <c r="PZ938" s="67"/>
      <c r="QA938" s="67"/>
      <c r="QB938" s="67"/>
      <c r="QC938" s="67"/>
      <c r="QD938" s="67"/>
      <c r="QE938" s="67"/>
      <c r="QF938" s="67"/>
      <c r="QG938" s="67"/>
      <c r="QH938" s="67"/>
      <c r="QI938" s="67"/>
      <c r="QJ938" s="67"/>
      <c r="QK938" s="67"/>
      <c r="QL938" s="67"/>
      <c r="QM938" s="67"/>
      <c r="QN938" s="67"/>
      <c r="QO938" s="67"/>
      <c r="QP938" s="67"/>
      <c r="QQ938" s="67"/>
      <c r="QR938" s="67"/>
      <c r="QS938" s="67"/>
      <c r="QT938" s="67"/>
      <c r="QU938" s="67"/>
      <c r="QV938" s="67"/>
      <c r="QW938" s="67"/>
      <c r="QX938" s="67"/>
      <c r="QY938" s="67"/>
      <c r="QZ938" s="67"/>
      <c r="RA938" s="67"/>
      <c r="RB938" s="67"/>
      <c r="RC938" s="67"/>
      <c r="RD938" s="67"/>
      <c r="RE938" s="67"/>
      <c r="RF938" s="67"/>
      <c r="RG938" s="67"/>
      <c r="RH938" s="67"/>
      <c r="RI938" s="67"/>
      <c r="RJ938" s="67"/>
      <c r="RK938" s="67"/>
      <c r="RL938" s="67"/>
      <c r="RM938" s="67"/>
      <c r="RN938" s="67"/>
      <c r="RO938" s="67"/>
      <c r="RP938" s="67"/>
      <c r="RQ938" s="67"/>
      <c r="RR938" s="67"/>
      <c r="RS938" s="67"/>
      <c r="RT938" s="67"/>
      <c r="RU938" s="67"/>
      <c r="RV938" s="67"/>
      <c r="RW938" s="67"/>
      <c r="RX938" s="67"/>
      <c r="RY938" s="67"/>
      <c r="RZ938" s="67"/>
      <c r="SA938" s="67"/>
      <c r="SB938" s="67"/>
      <c r="SC938" s="67"/>
      <c r="SD938" s="67"/>
      <c r="SE938" s="67"/>
      <c r="SF938" s="67"/>
      <c r="SG938" s="67"/>
      <c r="SH938" s="67"/>
      <c r="SI938" s="67"/>
      <c r="SJ938" s="67"/>
      <c r="SK938" s="67"/>
      <c r="SL938" s="67"/>
      <c r="SM938" s="67"/>
      <c r="SN938" s="67"/>
      <c r="SO938" s="67"/>
      <c r="SP938" s="67"/>
      <c r="SQ938" s="67"/>
      <c r="SR938" s="67"/>
    </row>
    <row r="939" spans="1:512" ht="16.5" customHeight="1" x14ac:dyDescent="0.2">
      <c r="A939" s="20">
        <v>331</v>
      </c>
      <c r="B939" s="20" t="s">
        <v>62</v>
      </c>
      <c r="C939" s="20" t="s">
        <v>915</v>
      </c>
      <c r="D939" s="20" t="s">
        <v>38</v>
      </c>
      <c r="E939" s="20" t="s">
        <v>1345</v>
      </c>
      <c r="F939" s="22" t="s">
        <v>940</v>
      </c>
      <c r="G939" s="20" t="s">
        <v>42</v>
      </c>
      <c r="H939" s="20" t="s">
        <v>35</v>
      </c>
      <c r="I939" s="20" t="s">
        <v>81</v>
      </c>
      <c r="J939" s="22" t="s">
        <v>915</v>
      </c>
      <c r="K939" s="20"/>
      <c r="L939" s="20"/>
      <c r="M939" s="20"/>
      <c r="N939" s="20"/>
      <c r="O939" s="23"/>
      <c r="P939" s="23">
        <v>2045000</v>
      </c>
      <c r="Q939" s="24">
        <v>1</v>
      </c>
      <c r="R939" s="25">
        <v>45992</v>
      </c>
      <c r="S939" s="20" t="s">
        <v>83</v>
      </c>
      <c r="T939" s="26">
        <f t="shared" si="16"/>
        <v>2045000</v>
      </c>
      <c r="U939" s="27" t="s">
        <v>100</v>
      </c>
      <c r="V939" s="27" t="s">
        <v>100</v>
      </c>
      <c r="W939" s="67"/>
      <c r="X939" s="67"/>
      <c r="Y939" s="67"/>
      <c r="Z939" s="67"/>
      <c r="AA939" s="67"/>
      <c r="AB939" s="67"/>
      <c r="AC939" s="67"/>
      <c r="AD939" s="67"/>
      <c r="AE939" s="67"/>
      <c r="AF939" s="67"/>
      <c r="AG939" s="67"/>
      <c r="AH939" s="67"/>
      <c r="AI939" s="67"/>
      <c r="AJ939" s="67"/>
      <c r="AK939" s="67"/>
      <c r="AL939" s="67"/>
      <c r="AM939" s="67"/>
      <c r="AN939" s="67"/>
      <c r="AO939" s="67"/>
      <c r="AP939" s="67"/>
      <c r="AQ939" s="67"/>
      <c r="AR939" s="67"/>
      <c r="AS939" s="67"/>
      <c r="AT939" s="67"/>
      <c r="AU939" s="67"/>
      <c r="AV939" s="67"/>
      <c r="AW939" s="67"/>
      <c r="AX939" s="67"/>
      <c r="AY939" s="67"/>
      <c r="AZ939" s="67"/>
      <c r="BA939" s="67"/>
      <c r="BB939" s="67"/>
      <c r="BC939" s="67"/>
      <c r="BD939" s="67"/>
      <c r="BE939" s="67"/>
      <c r="BF939" s="67"/>
      <c r="BG939" s="67"/>
      <c r="BH939" s="67"/>
      <c r="BI939" s="67"/>
      <c r="BJ939" s="67"/>
      <c r="BK939" s="67"/>
      <c r="BL939" s="67"/>
      <c r="BM939" s="67"/>
      <c r="BN939" s="67"/>
      <c r="BO939" s="67"/>
      <c r="BP939" s="67"/>
      <c r="BQ939" s="67"/>
      <c r="BR939" s="67"/>
      <c r="BS939" s="67"/>
      <c r="BT939" s="67"/>
      <c r="BU939" s="67"/>
      <c r="BV939" s="67"/>
      <c r="BW939" s="67"/>
      <c r="BX939" s="67"/>
      <c r="BY939" s="67"/>
      <c r="BZ939" s="67"/>
      <c r="CA939" s="67"/>
      <c r="CB939" s="67"/>
      <c r="CC939" s="67"/>
      <c r="CD939" s="67"/>
      <c r="CE939" s="67"/>
      <c r="CF939" s="67"/>
      <c r="CG939" s="67"/>
      <c r="CH939" s="67"/>
      <c r="CI939" s="67"/>
      <c r="CJ939" s="67"/>
      <c r="CK939" s="67"/>
      <c r="CL939" s="67"/>
      <c r="CM939" s="67"/>
      <c r="CN939" s="67"/>
      <c r="CO939" s="67"/>
      <c r="CP939" s="67"/>
      <c r="CQ939" s="67"/>
      <c r="CR939" s="67"/>
      <c r="CS939" s="67"/>
      <c r="CT939" s="67"/>
      <c r="CU939" s="67"/>
      <c r="CV939" s="67"/>
      <c r="CW939" s="67"/>
      <c r="CX939" s="67"/>
      <c r="CY939" s="67"/>
      <c r="CZ939" s="67"/>
      <c r="DA939" s="67"/>
      <c r="DB939" s="67"/>
      <c r="DC939" s="67"/>
      <c r="DD939" s="67"/>
      <c r="DE939" s="67"/>
      <c r="DF939" s="67"/>
      <c r="DG939" s="67"/>
      <c r="DH939" s="67"/>
      <c r="DI939" s="67"/>
      <c r="DJ939" s="67"/>
      <c r="DK939" s="67"/>
      <c r="DL939" s="67"/>
      <c r="DM939" s="67"/>
      <c r="DN939" s="67"/>
      <c r="DO939" s="67"/>
      <c r="DP939" s="67"/>
      <c r="DQ939" s="67"/>
      <c r="DR939" s="67"/>
      <c r="DS939" s="67"/>
      <c r="DT939" s="67"/>
      <c r="DU939" s="67"/>
      <c r="DV939" s="67"/>
      <c r="DW939" s="67"/>
      <c r="DX939" s="67"/>
      <c r="DY939" s="67"/>
      <c r="DZ939" s="67"/>
      <c r="EA939" s="67"/>
      <c r="EB939" s="67"/>
      <c r="EC939" s="67"/>
      <c r="ED939" s="67"/>
      <c r="EE939" s="67"/>
      <c r="EF939" s="67"/>
      <c r="EG939" s="67"/>
      <c r="EH939" s="67"/>
      <c r="EI939" s="67"/>
      <c r="EJ939" s="67"/>
      <c r="EK939" s="67"/>
      <c r="EL939" s="67"/>
      <c r="EM939" s="67"/>
      <c r="EN939" s="67"/>
      <c r="EO939" s="67"/>
      <c r="EP939" s="67"/>
      <c r="EQ939" s="67"/>
      <c r="ER939" s="67"/>
      <c r="ES939" s="67"/>
      <c r="ET939" s="67"/>
      <c r="EU939" s="67"/>
      <c r="EV939" s="67"/>
      <c r="EW939" s="67"/>
      <c r="EX939" s="67"/>
      <c r="EY939" s="67"/>
      <c r="EZ939" s="67"/>
      <c r="FA939" s="67"/>
      <c r="FB939" s="67"/>
      <c r="FC939" s="67"/>
      <c r="FD939" s="67"/>
      <c r="FE939" s="67"/>
      <c r="FF939" s="67"/>
      <c r="FG939" s="67"/>
      <c r="FH939" s="67"/>
      <c r="FI939" s="67"/>
      <c r="FJ939" s="67"/>
      <c r="FK939" s="67"/>
      <c r="FL939" s="67"/>
      <c r="FM939" s="67"/>
      <c r="FN939" s="67"/>
      <c r="FO939" s="67"/>
      <c r="FP939" s="67"/>
      <c r="FQ939" s="67"/>
      <c r="FR939" s="67"/>
      <c r="FS939" s="67"/>
      <c r="FT939" s="67"/>
      <c r="FU939" s="67"/>
      <c r="FV939" s="67"/>
      <c r="FW939" s="67"/>
      <c r="FX939" s="67"/>
      <c r="FY939" s="67"/>
      <c r="FZ939" s="67"/>
      <c r="GA939" s="67"/>
      <c r="GB939" s="67"/>
      <c r="GC939" s="67"/>
      <c r="GD939" s="67"/>
      <c r="GE939" s="67"/>
      <c r="GF939" s="67"/>
      <c r="GG939" s="67"/>
      <c r="GH939" s="67"/>
      <c r="GI939" s="67"/>
      <c r="GJ939" s="67"/>
      <c r="GK939" s="67"/>
      <c r="GL939" s="67"/>
      <c r="GM939" s="67"/>
      <c r="GN939" s="67"/>
      <c r="GO939" s="67"/>
      <c r="GP939" s="67"/>
      <c r="GQ939" s="67"/>
      <c r="GR939" s="67"/>
      <c r="GS939" s="67"/>
      <c r="GT939" s="67"/>
      <c r="GU939" s="67"/>
      <c r="GV939" s="67"/>
      <c r="GW939" s="67"/>
      <c r="GX939" s="67"/>
      <c r="GY939" s="67"/>
      <c r="GZ939" s="67"/>
      <c r="HA939" s="67"/>
      <c r="HB939" s="67"/>
      <c r="HC939" s="67"/>
      <c r="HD939" s="67"/>
      <c r="HE939" s="67"/>
      <c r="HF939" s="67"/>
      <c r="HG939" s="67"/>
      <c r="HH939" s="67"/>
      <c r="HI939" s="67"/>
      <c r="HJ939" s="67"/>
      <c r="HK939" s="67"/>
      <c r="HL939" s="67"/>
      <c r="HM939" s="67"/>
      <c r="HN939" s="67"/>
      <c r="HO939" s="67"/>
      <c r="HP939" s="67"/>
      <c r="HQ939" s="67"/>
      <c r="HR939" s="67"/>
      <c r="HS939" s="67"/>
      <c r="HT939" s="67"/>
      <c r="HU939" s="67"/>
      <c r="HV939" s="67"/>
      <c r="HW939" s="67"/>
      <c r="HX939" s="67"/>
      <c r="HY939" s="67"/>
      <c r="HZ939" s="67"/>
      <c r="IA939" s="67"/>
      <c r="IB939" s="67"/>
      <c r="IC939" s="67"/>
      <c r="ID939" s="67"/>
      <c r="IE939" s="67"/>
      <c r="IF939" s="67"/>
      <c r="IG939" s="67"/>
      <c r="IH939" s="67"/>
      <c r="II939" s="67"/>
      <c r="IJ939" s="67"/>
      <c r="IK939" s="67"/>
      <c r="IL939" s="67"/>
      <c r="IM939" s="67"/>
      <c r="IN939" s="67"/>
      <c r="IO939" s="67"/>
      <c r="IP939" s="67"/>
      <c r="IQ939" s="67"/>
      <c r="IR939" s="67"/>
      <c r="IS939" s="67"/>
      <c r="IT939" s="67"/>
      <c r="IU939" s="67"/>
      <c r="IV939" s="67"/>
      <c r="IW939" s="67"/>
      <c r="IX939" s="67"/>
      <c r="IY939" s="67"/>
      <c r="IZ939" s="67"/>
      <c r="JA939" s="67"/>
      <c r="JB939" s="67"/>
      <c r="JC939" s="67"/>
      <c r="JD939" s="67"/>
      <c r="JE939" s="67"/>
      <c r="JF939" s="67"/>
      <c r="JG939" s="67"/>
      <c r="JH939" s="67"/>
      <c r="JI939" s="67"/>
      <c r="JJ939" s="67"/>
      <c r="JK939" s="67"/>
      <c r="JL939" s="67"/>
      <c r="JM939" s="67"/>
      <c r="JN939" s="67"/>
      <c r="JO939" s="67"/>
      <c r="JP939" s="67"/>
      <c r="JQ939" s="67"/>
      <c r="JR939" s="67"/>
      <c r="JS939" s="67"/>
      <c r="JT939" s="67"/>
      <c r="JU939" s="67"/>
      <c r="JV939" s="67"/>
      <c r="JW939" s="67"/>
      <c r="JX939" s="67"/>
      <c r="JY939" s="67"/>
      <c r="JZ939" s="67"/>
      <c r="KA939" s="67"/>
      <c r="KB939" s="67"/>
      <c r="KC939" s="67"/>
      <c r="KD939" s="67"/>
      <c r="KE939" s="67"/>
      <c r="KF939" s="67"/>
      <c r="KG939" s="67"/>
      <c r="KH939" s="67"/>
      <c r="KI939" s="67"/>
      <c r="KJ939" s="67"/>
      <c r="KK939" s="67"/>
      <c r="KL939" s="67"/>
      <c r="KM939" s="67"/>
      <c r="KN939" s="67"/>
      <c r="KO939" s="67"/>
      <c r="KP939" s="67"/>
      <c r="KQ939" s="67"/>
      <c r="KR939" s="67"/>
      <c r="KS939" s="67"/>
      <c r="KT939" s="67"/>
      <c r="KU939" s="67"/>
      <c r="KV939" s="67"/>
      <c r="KW939" s="67"/>
      <c r="KX939" s="67"/>
      <c r="KY939" s="67"/>
      <c r="KZ939" s="67"/>
      <c r="LA939" s="67"/>
      <c r="LB939" s="67"/>
      <c r="LC939" s="67"/>
      <c r="LD939" s="67"/>
      <c r="LE939" s="67"/>
      <c r="LF939" s="67"/>
      <c r="LG939" s="67"/>
      <c r="LH939" s="67"/>
      <c r="LI939" s="67"/>
      <c r="LJ939" s="67"/>
      <c r="LK939" s="67"/>
      <c r="LL939" s="67"/>
      <c r="LM939" s="67"/>
      <c r="LN939" s="67"/>
      <c r="LO939" s="67"/>
      <c r="LP939" s="67"/>
      <c r="LQ939" s="67"/>
      <c r="LR939" s="67"/>
      <c r="LS939" s="67"/>
      <c r="LT939" s="67"/>
      <c r="LU939" s="67"/>
      <c r="LV939" s="67"/>
      <c r="LW939" s="67"/>
      <c r="LX939" s="67"/>
      <c r="LY939" s="67"/>
      <c r="LZ939" s="67"/>
      <c r="MA939" s="67"/>
      <c r="MB939" s="67"/>
      <c r="MC939" s="67"/>
      <c r="MD939" s="67"/>
      <c r="ME939" s="67"/>
      <c r="MF939" s="67"/>
      <c r="MG939" s="67"/>
      <c r="MH939" s="67"/>
      <c r="MI939" s="67"/>
      <c r="MJ939" s="67"/>
      <c r="MK939" s="67"/>
      <c r="ML939" s="67"/>
      <c r="MM939" s="67"/>
      <c r="MN939" s="67"/>
      <c r="MO939" s="67"/>
      <c r="MP939" s="67"/>
      <c r="MQ939" s="67"/>
      <c r="MR939" s="67"/>
      <c r="MS939" s="67"/>
      <c r="MT939" s="67"/>
      <c r="MU939" s="67"/>
      <c r="MV939" s="67"/>
      <c r="MW939" s="67"/>
      <c r="MX939" s="67"/>
      <c r="MY939" s="67"/>
      <c r="MZ939" s="67"/>
      <c r="NA939" s="67"/>
      <c r="NB939" s="67"/>
      <c r="NC939" s="67"/>
      <c r="ND939" s="67"/>
      <c r="NE939" s="67"/>
      <c r="NF939" s="67"/>
      <c r="NG939" s="67"/>
      <c r="NH939" s="67"/>
      <c r="NI939" s="67"/>
      <c r="NJ939" s="67"/>
      <c r="NK939" s="67"/>
      <c r="NL939" s="67"/>
      <c r="NM939" s="67"/>
      <c r="NN939" s="67"/>
      <c r="NO939" s="67"/>
      <c r="NP939" s="67"/>
      <c r="NQ939" s="67"/>
      <c r="NR939" s="67"/>
      <c r="NS939" s="67"/>
      <c r="NT939" s="67"/>
      <c r="NU939" s="67"/>
      <c r="NV939" s="67"/>
      <c r="NW939" s="67"/>
      <c r="NX939" s="67"/>
      <c r="NY939" s="67"/>
      <c r="NZ939" s="67"/>
      <c r="OA939" s="67"/>
      <c r="OB939" s="67"/>
      <c r="OC939" s="67"/>
      <c r="OD939" s="67"/>
      <c r="OE939" s="67"/>
      <c r="OF939" s="67"/>
      <c r="OG939" s="67"/>
      <c r="OH939" s="67"/>
      <c r="OI939" s="67"/>
      <c r="OJ939" s="67"/>
      <c r="OK939" s="67"/>
      <c r="OL939" s="67"/>
      <c r="OM939" s="67"/>
      <c r="ON939" s="67"/>
      <c r="OO939" s="67"/>
      <c r="OP939" s="67"/>
      <c r="OQ939" s="67"/>
      <c r="OR939" s="67"/>
      <c r="OS939" s="67"/>
      <c r="OT939" s="67"/>
      <c r="OU939" s="67"/>
      <c r="OV939" s="67"/>
      <c r="OW939" s="67"/>
      <c r="OX939" s="67"/>
      <c r="OY939" s="67"/>
      <c r="OZ939" s="67"/>
      <c r="PA939" s="67"/>
      <c r="PB939" s="67"/>
      <c r="PC939" s="67"/>
      <c r="PD939" s="67"/>
      <c r="PE939" s="67"/>
      <c r="PF939" s="67"/>
      <c r="PG939" s="67"/>
      <c r="PH939" s="67"/>
      <c r="PI939" s="67"/>
      <c r="PJ939" s="67"/>
      <c r="PK939" s="67"/>
      <c r="PL939" s="67"/>
      <c r="PM939" s="67"/>
      <c r="PN939" s="67"/>
      <c r="PO939" s="67"/>
      <c r="PP939" s="67"/>
      <c r="PQ939" s="67"/>
      <c r="PR939" s="67"/>
      <c r="PS939" s="67"/>
      <c r="PT939" s="67"/>
      <c r="PU939" s="67"/>
      <c r="PV939" s="67"/>
      <c r="PW939" s="67"/>
      <c r="PX939" s="67"/>
      <c r="PY939" s="67"/>
      <c r="PZ939" s="67"/>
      <c r="QA939" s="67"/>
      <c r="QB939" s="67"/>
      <c r="QC939" s="67"/>
      <c r="QD939" s="67"/>
      <c r="QE939" s="67"/>
      <c r="QF939" s="67"/>
      <c r="QG939" s="67"/>
      <c r="QH939" s="67"/>
      <c r="QI939" s="67"/>
      <c r="QJ939" s="67"/>
      <c r="QK939" s="67"/>
      <c r="QL939" s="67"/>
      <c r="QM939" s="67"/>
      <c r="QN939" s="67"/>
      <c r="QO939" s="67"/>
      <c r="QP939" s="67"/>
      <c r="QQ939" s="67"/>
      <c r="QR939" s="67"/>
      <c r="QS939" s="67"/>
      <c r="QT939" s="67"/>
      <c r="QU939" s="67"/>
      <c r="QV939" s="67"/>
      <c r="QW939" s="67"/>
      <c r="QX939" s="67"/>
      <c r="QY939" s="67"/>
      <c r="QZ939" s="67"/>
      <c r="RA939" s="67"/>
      <c r="RB939" s="67"/>
      <c r="RC939" s="67"/>
      <c r="RD939" s="67"/>
      <c r="RE939" s="67"/>
      <c r="RF939" s="67"/>
      <c r="RG939" s="67"/>
      <c r="RH939" s="67"/>
      <c r="RI939" s="67"/>
      <c r="RJ939" s="67"/>
      <c r="RK939" s="67"/>
      <c r="RL939" s="67"/>
      <c r="RM939" s="67"/>
      <c r="RN939" s="67"/>
      <c r="RO939" s="67"/>
      <c r="RP939" s="67"/>
      <c r="RQ939" s="67"/>
      <c r="RR939" s="67"/>
      <c r="RS939" s="67"/>
      <c r="RT939" s="67"/>
      <c r="RU939" s="67"/>
      <c r="RV939" s="67"/>
      <c r="RW939" s="67"/>
      <c r="RX939" s="67"/>
      <c r="RY939" s="67"/>
      <c r="RZ939" s="67"/>
      <c r="SA939" s="67"/>
      <c r="SB939" s="67"/>
      <c r="SC939" s="67"/>
      <c r="SD939" s="67"/>
      <c r="SE939" s="67"/>
      <c r="SF939" s="67"/>
      <c r="SG939" s="67"/>
      <c r="SH939" s="67"/>
      <c r="SI939" s="67"/>
      <c r="SJ939" s="67"/>
      <c r="SK939" s="67"/>
      <c r="SL939" s="67"/>
      <c r="SM939" s="67"/>
      <c r="SN939" s="67"/>
      <c r="SO939" s="67"/>
      <c r="SP939" s="67"/>
      <c r="SQ939" s="67"/>
      <c r="SR939" s="67"/>
    </row>
    <row r="940" spans="1:512" ht="16.5" customHeight="1" x14ac:dyDescent="0.2">
      <c r="A940" s="20">
        <v>332</v>
      </c>
      <c r="B940" s="20" t="s">
        <v>62</v>
      </c>
      <c r="C940" s="20" t="s">
        <v>915</v>
      </c>
      <c r="D940" s="20" t="s">
        <v>38</v>
      </c>
      <c r="E940" s="20" t="s">
        <v>1345</v>
      </c>
      <c r="F940" s="22" t="s">
        <v>937</v>
      </c>
      <c r="G940" s="20" t="s">
        <v>84</v>
      </c>
      <c r="H940" s="20" t="s">
        <v>35</v>
      </c>
      <c r="I940" s="20" t="s">
        <v>81</v>
      </c>
      <c r="J940" s="22" t="s">
        <v>915</v>
      </c>
      <c r="K940" s="20"/>
      <c r="L940" s="20"/>
      <c r="M940" s="20"/>
      <c r="N940" s="20"/>
      <c r="O940" s="23"/>
      <c r="P940" s="23">
        <v>3375000</v>
      </c>
      <c r="Q940" s="24">
        <v>1</v>
      </c>
      <c r="R940" s="25">
        <v>45658</v>
      </c>
      <c r="S940" s="20" t="s">
        <v>83</v>
      </c>
      <c r="T940" s="26">
        <f t="shared" si="16"/>
        <v>3375000</v>
      </c>
      <c r="U940" s="27" t="s">
        <v>100</v>
      </c>
      <c r="V940" s="27" t="s">
        <v>100</v>
      </c>
      <c r="W940" s="67"/>
      <c r="X940" s="67"/>
      <c r="Y940" s="67"/>
      <c r="Z940" s="67"/>
      <c r="AA940" s="67"/>
      <c r="AB940" s="67"/>
      <c r="AC940" s="67"/>
      <c r="AD940" s="67"/>
      <c r="AE940" s="67"/>
      <c r="AF940" s="67"/>
      <c r="AG940" s="67"/>
      <c r="AH940" s="67"/>
      <c r="AI940" s="67"/>
      <c r="AJ940" s="67"/>
      <c r="AK940" s="67"/>
      <c r="AL940" s="67"/>
      <c r="AM940" s="67"/>
      <c r="AN940" s="67"/>
      <c r="AO940" s="67"/>
      <c r="AP940" s="67"/>
      <c r="AQ940" s="67"/>
      <c r="AR940" s="67"/>
      <c r="AS940" s="67"/>
      <c r="AT940" s="67"/>
      <c r="AU940" s="67"/>
      <c r="AV940" s="67"/>
      <c r="AW940" s="67"/>
      <c r="AX940" s="67"/>
      <c r="AY940" s="67"/>
      <c r="AZ940" s="67"/>
      <c r="BA940" s="67"/>
      <c r="BB940" s="67"/>
      <c r="BC940" s="67"/>
      <c r="BD940" s="67"/>
      <c r="BE940" s="67"/>
      <c r="BF940" s="67"/>
      <c r="BG940" s="67"/>
      <c r="BH940" s="67"/>
      <c r="BI940" s="67"/>
      <c r="BJ940" s="67"/>
      <c r="BK940" s="67"/>
      <c r="BL940" s="67"/>
      <c r="BM940" s="67"/>
      <c r="BN940" s="67"/>
      <c r="BO940" s="67"/>
      <c r="BP940" s="67"/>
      <c r="BQ940" s="67"/>
      <c r="BR940" s="67"/>
      <c r="BS940" s="67"/>
      <c r="BT940" s="67"/>
      <c r="BU940" s="67"/>
      <c r="BV940" s="67"/>
      <c r="BW940" s="67"/>
      <c r="BX940" s="67"/>
      <c r="BY940" s="67"/>
      <c r="BZ940" s="67"/>
      <c r="CA940" s="67"/>
      <c r="CB940" s="67"/>
      <c r="CC940" s="67"/>
      <c r="CD940" s="67"/>
      <c r="CE940" s="67"/>
      <c r="CF940" s="67"/>
      <c r="CG940" s="67"/>
      <c r="CH940" s="67"/>
      <c r="CI940" s="67"/>
      <c r="CJ940" s="67"/>
      <c r="CK940" s="67"/>
      <c r="CL940" s="67"/>
      <c r="CM940" s="67"/>
      <c r="CN940" s="67"/>
      <c r="CO940" s="67"/>
      <c r="CP940" s="67"/>
      <c r="CQ940" s="67"/>
      <c r="CR940" s="67"/>
      <c r="CS940" s="67"/>
      <c r="CT940" s="67"/>
      <c r="CU940" s="67"/>
      <c r="CV940" s="67"/>
      <c r="CW940" s="67"/>
      <c r="CX940" s="67"/>
      <c r="CY940" s="67"/>
      <c r="CZ940" s="67"/>
      <c r="DA940" s="67"/>
      <c r="DB940" s="67"/>
      <c r="DC940" s="67"/>
      <c r="DD940" s="67"/>
      <c r="DE940" s="67"/>
      <c r="DF940" s="67"/>
      <c r="DG940" s="67"/>
      <c r="DH940" s="67"/>
      <c r="DI940" s="67"/>
      <c r="DJ940" s="67"/>
      <c r="DK940" s="67"/>
      <c r="DL940" s="67"/>
      <c r="DM940" s="67"/>
      <c r="DN940" s="67"/>
      <c r="DO940" s="67"/>
      <c r="DP940" s="67"/>
      <c r="DQ940" s="67"/>
      <c r="DR940" s="67"/>
      <c r="DS940" s="67"/>
      <c r="DT940" s="67"/>
      <c r="DU940" s="67"/>
      <c r="DV940" s="67"/>
      <c r="DW940" s="67"/>
      <c r="DX940" s="67"/>
      <c r="DY940" s="67"/>
      <c r="DZ940" s="67"/>
      <c r="EA940" s="67"/>
      <c r="EB940" s="67"/>
      <c r="EC940" s="67"/>
      <c r="ED940" s="67"/>
      <c r="EE940" s="67"/>
      <c r="EF940" s="67"/>
      <c r="EG940" s="67"/>
      <c r="EH940" s="67"/>
      <c r="EI940" s="67"/>
      <c r="EJ940" s="67"/>
      <c r="EK940" s="67"/>
      <c r="EL940" s="67"/>
      <c r="EM940" s="67"/>
      <c r="EN940" s="67"/>
      <c r="EO940" s="67"/>
      <c r="EP940" s="67"/>
      <c r="EQ940" s="67"/>
      <c r="ER940" s="67"/>
      <c r="ES940" s="67"/>
      <c r="ET940" s="67"/>
      <c r="EU940" s="67"/>
      <c r="EV940" s="67"/>
      <c r="EW940" s="67"/>
      <c r="EX940" s="67"/>
      <c r="EY940" s="67"/>
      <c r="EZ940" s="67"/>
      <c r="FA940" s="67"/>
      <c r="FB940" s="67"/>
      <c r="FC940" s="67"/>
      <c r="FD940" s="67"/>
      <c r="FE940" s="67"/>
      <c r="FF940" s="67"/>
      <c r="FG940" s="67"/>
      <c r="FH940" s="67"/>
      <c r="FI940" s="67"/>
      <c r="FJ940" s="67"/>
      <c r="FK940" s="67"/>
      <c r="FL940" s="67"/>
      <c r="FM940" s="67"/>
      <c r="FN940" s="67"/>
      <c r="FO940" s="67"/>
      <c r="FP940" s="67"/>
      <c r="FQ940" s="67"/>
      <c r="FR940" s="67"/>
      <c r="FS940" s="67"/>
      <c r="FT940" s="67"/>
      <c r="FU940" s="67"/>
      <c r="FV940" s="67"/>
      <c r="FW940" s="67"/>
      <c r="FX940" s="67"/>
      <c r="FY940" s="67"/>
      <c r="FZ940" s="67"/>
      <c r="GA940" s="67"/>
      <c r="GB940" s="67"/>
      <c r="GC940" s="67"/>
      <c r="GD940" s="67"/>
      <c r="GE940" s="67"/>
      <c r="GF940" s="67"/>
      <c r="GG940" s="67"/>
      <c r="GH940" s="67"/>
      <c r="GI940" s="67"/>
      <c r="GJ940" s="67"/>
      <c r="GK940" s="67"/>
      <c r="GL940" s="67"/>
      <c r="GM940" s="67"/>
      <c r="GN940" s="67"/>
      <c r="GO940" s="67"/>
      <c r="GP940" s="67"/>
      <c r="GQ940" s="67"/>
      <c r="GR940" s="67"/>
      <c r="GS940" s="67"/>
      <c r="GT940" s="67"/>
      <c r="GU940" s="67"/>
      <c r="GV940" s="67"/>
      <c r="GW940" s="67"/>
      <c r="GX940" s="67"/>
      <c r="GY940" s="67"/>
      <c r="GZ940" s="67"/>
      <c r="HA940" s="67"/>
      <c r="HB940" s="67"/>
      <c r="HC940" s="67"/>
      <c r="HD940" s="67"/>
      <c r="HE940" s="67"/>
      <c r="HF940" s="67"/>
      <c r="HG940" s="67"/>
      <c r="HH940" s="67"/>
      <c r="HI940" s="67"/>
      <c r="HJ940" s="67"/>
      <c r="HK940" s="67"/>
      <c r="HL940" s="67"/>
      <c r="HM940" s="67"/>
      <c r="HN940" s="67"/>
      <c r="HO940" s="67"/>
      <c r="HP940" s="67"/>
      <c r="HQ940" s="67"/>
      <c r="HR940" s="67"/>
      <c r="HS940" s="67"/>
      <c r="HT940" s="67"/>
      <c r="HU940" s="67"/>
      <c r="HV940" s="67"/>
      <c r="HW940" s="67"/>
      <c r="HX940" s="67"/>
      <c r="HY940" s="67"/>
      <c r="HZ940" s="67"/>
      <c r="IA940" s="67"/>
      <c r="IB940" s="67"/>
      <c r="IC940" s="67"/>
      <c r="ID940" s="67"/>
      <c r="IE940" s="67"/>
      <c r="IF940" s="67"/>
      <c r="IG940" s="67"/>
      <c r="IH940" s="67"/>
      <c r="II940" s="67"/>
      <c r="IJ940" s="67"/>
      <c r="IK940" s="67"/>
      <c r="IL940" s="67"/>
      <c r="IM940" s="67"/>
      <c r="IN940" s="67"/>
      <c r="IO940" s="67"/>
      <c r="IP940" s="67"/>
      <c r="IQ940" s="67"/>
      <c r="IR940" s="67"/>
      <c r="IS940" s="67"/>
      <c r="IT940" s="67"/>
      <c r="IU940" s="67"/>
      <c r="IV940" s="67"/>
      <c r="IW940" s="67"/>
      <c r="IX940" s="67"/>
      <c r="IY940" s="67"/>
      <c r="IZ940" s="67"/>
      <c r="JA940" s="67"/>
      <c r="JB940" s="67"/>
      <c r="JC940" s="67"/>
      <c r="JD940" s="67"/>
      <c r="JE940" s="67"/>
      <c r="JF940" s="67"/>
      <c r="JG940" s="67"/>
      <c r="JH940" s="67"/>
      <c r="JI940" s="67"/>
      <c r="JJ940" s="67"/>
      <c r="JK940" s="67"/>
      <c r="JL940" s="67"/>
      <c r="JM940" s="67"/>
      <c r="JN940" s="67"/>
      <c r="JO940" s="67"/>
      <c r="JP940" s="67"/>
      <c r="JQ940" s="67"/>
      <c r="JR940" s="67"/>
      <c r="JS940" s="67"/>
      <c r="JT940" s="67"/>
      <c r="JU940" s="67"/>
      <c r="JV940" s="67"/>
      <c r="JW940" s="67"/>
      <c r="JX940" s="67"/>
      <c r="JY940" s="67"/>
      <c r="JZ940" s="67"/>
      <c r="KA940" s="67"/>
      <c r="KB940" s="67"/>
      <c r="KC940" s="67"/>
      <c r="KD940" s="67"/>
      <c r="KE940" s="67"/>
      <c r="KF940" s="67"/>
      <c r="KG940" s="67"/>
      <c r="KH940" s="67"/>
      <c r="KI940" s="67"/>
      <c r="KJ940" s="67"/>
      <c r="KK940" s="67"/>
      <c r="KL940" s="67"/>
      <c r="KM940" s="67"/>
      <c r="KN940" s="67"/>
      <c r="KO940" s="67"/>
      <c r="KP940" s="67"/>
      <c r="KQ940" s="67"/>
      <c r="KR940" s="67"/>
      <c r="KS940" s="67"/>
      <c r="KT940" s="67"/>
      <c r="KU940" s="67"/>
      <c r="KV940" s="67"/>
      <c r="KW940" s="67"/>
      <c r="KX940" s="67"/>
      <c r="KY940" s="67"/>
      <c r="KZ940" s="67"/>
      <c r="LA940" s="67"/>
      <c r="LB940" s="67"/>
      <c r="LC940" s="67"/>
      <c r="LD940" s="67"/>
      <c r="LE940" s="67"/>
      <c r="LF940" s="67"/>
      <c r="LG940" s="67"/>
      <c r="LH940" s="67"/>
      <c r="LI940" s="67"/>
      <c r="LJ940" s="67"/>
      <c r="LK940" s="67"/>
      <c r="LL940" s="67"/>
      <c r="LM940" s="67"/>
      <c r="LN940" s="67"/>
      <c r="LO940" s="67"/>
      <c r="LP940" s="67"/>
      <c r="LQ940" s="67"/>
      <c r="LR940" s="67"/>
      <c r="LS940" s="67"/>
      <c r="LT940" s="67"/>
      <c r="LU940" s="67"/>
      <c r="LV940" s="67"/>
      <c r="LW940" s="67"/>
      <c r="LX940" s="67"/>
      <c r="LY940" s="67"/>
      <c r="LZ940" s="67"/>
      <c r="MA940" s="67"/>
      <c r="MB940" s="67"/>
      <c r="MC940" s="67"/>
      <c r="MD940" s="67"/>
      <c r="ME940" s="67"/>
      <c r="MF940" s="67"/>
      <c r="MG940" s="67"/>
      <c r="MH940" s="67"/>
      <c r="MI940" s="67"/>
      <c r="MJ940" s="67"/>
      <c r="MK940" s="67"/>
      <c r="ML940" s="67"/>
      <c r="MM940" s="67"/>
      <c r="MN940" s="67"/>
      <c r="MO940" s="67"/>
      <c r="MP940" s="67"/>
      <c r="MQ940" s="67"/>
      <c r="MR940" s="67"/>
      <c r="MS940" s="67"/>
      <c r="MT940" s="67"/>
      <c r="MU940" s="67"/>
      <c r="MV940" s="67"/>
      <c r="MW940" s="67"/>
      <c r="MX940" s="67"/>
      <c r="MY940" s="67"/>
      <c r="MZ940" s="67"/>
      <c r="NA940" s="67"/>
      <c r="NB940" s="67"/>
      <c r="NC940" s="67"/>
      <c r="ND940" s="67"/>
      <c r="NE940" s="67"/>
      <c r="NF940" s="67"/>
      <c r="NG940" s="67"/>
      <c r="NH940" s="67"/>
      <c r="NI940" s="67"/>
      <c r="NJ940" s="67"/>
      <c r="NK940" s="67"/>
      <c r="NL940" s="67"/>
      <c r="NM940" s="67"/>
      <c r="NN940" s="67"/>
      <c r="NO940" s="67"/>
      <c r="NP940" s="67"/>
      <c r="NQ940" s="67"/>
      <c r="NR940" s="67"/>
      <c r="NS940" s="67"/>
      <c r="NT940" s="67"/>
      <c r="NU940" s="67"/>
      <c r="NV940" s="67"/>
      <c r="NW940" s="67"/>
      <c r="NX940" s="67"/>
      <c r="NY940" s="67"/>
      <c r="NZ940" s="67"/>
      <c r="OA940" s="67"/>
      <c r="OB940" s="67"/>
      <c r="OC940" s="67"/>
      <c r="OD940" s="67"/>
      <c r="OE940" s="67"/>
      <c r="OF940" s="67"/>
      <c r="OG940" s="67"/>
      <c r="OH940" s="67"/>
      <c r="OI940" s="67"/>
      <c r="OJ940" s="67"/>
      <c r="OK940" s="67"/>
      <c r="OL940" s="67"/>
      <c r="OM940" s="67"/>
      <c r="ON940" s="67"/>
      <c r="OO940" s="67"/>
      <c r="OP940" s="67"/>
      <c r="OQ940" s="67"/>
      <c r="OR940" s="67"/>
      <c r="OS940" s="67"/>
      <c r="OT940" s="67"/>
      <c r="OU940" s="67"/>
      <c r="OV940" s="67"/>
      <c r="OW940" s="67"/>
      <c r="OX940" s="67"/>
      <c r="OY940" s="67"/>
      <c r="OZ940" s="67"/>
      <c r="PA940" s="67"/>
      <c r="PB940" s="67"/>
      <c r="PC940" s="67"/>
      <c r="PD940" s="67"/>
      <c r="PE940" s="67"/>
      <c r="PF940" s="67"/>
      <c r="PG940" s="67"/>
      <c r="PH940" s="67"/>
      <c r="PI940" s="67"/>
      <c r="PJ940" s="67"/>
      <c r="PK940" s="67"/>
      <c r="PL940" s="67"/>
      <c r="PM940" s="67"/>
      <c r="PN940" s="67"/>
      <c r="PO940" s="67"/>
      <c r="PP940" s="67"/>
      <c r="PQ940" s="67"/>
      <c r="PR940" s="67"/>
      <c r="PS940" s="67"/>
      <c r="PT940" s="67"/>
      <c r="PU940" s="67"/>
      <c r="PV940" s="67"/>
      <c r="PW940" s="67"/>
      <c r="PX940" s="67"/>
      <c r="PY940" s="67"/>
      <c r="PZ940" s="67"/>
      <c r="QA940" s="67"/>
      <c r="QB940" s="67"/>
      <c r="QC940" s="67"/>
      <c r="QD940" s="67"/>
      <c r="QE940" s="67"/>
      <c r="QF940" s="67"/>
      <c r="QG940" s="67"/>
      <c r="QH940" s="67"/>
      <c r="QI940" s="67"/>
      <c r="QJ940" s="67"/>
      <c r="QK940" s="67"/>
      <c r="QL940" s="67"/>
      <c r="QM940" s="67"/>
      <c r="QN940" s="67"/>
      <c r="QO940" s="67"/>
      <c r="QP940" s="67"/>
      <c r="QQ940" s="67"/>
      <c r="QR940" s="67"/>
      <c r="QS940" s="67"/>
      <c r="QT940" s="67"/>
      <c r="QU940" s="67"/>
      <c r="QV940" s="67"/>
      <c r="QW940" s="67"/>
      <c r="QX940" s="67"/>
      <c r="QY940" s="67"/>
      <c r="QZ940" s="67"/>
      <c r="RA940" s="67"/>
      <c r="RB940" s="67"/>
      <c r="RC940" s="67"/>
      <c r="RD940" s="67"/>
      <c r="RE940" s="67"/>
      <c r="RF940" s="67"/>
      <c r="RG940" s="67"/>
      <c r="RH940" s="67"/>
      <c r="RI940" s="67"/>
      <c r="RJ940" s="67"/>
      <c r="RK940" s="67"/>
      <c r="RL940" s="67"/>
      <c r="RM940" s="67"/>
      <c r="RN940" s="67"/>
      <c r="RO940" s="67"/>
      <c r="RP940" s="67"/>
      <c r="RQ940" s="67"/>
      <c r="RR940" s="67"/>
      <c r="RS940" s="67"/>
      <c r="RT940" s="67"/>
      <c r="RU940" s="67"/>
      <c r="RV940" s="67"/>
      <c r="RW940" s="67"/>
      <c r="RX940" s="67"/>
      <c r="RY940" s="67"/>
      <c r="RZ940" s="67"/>
      <c r="SA940" s="67"/>
      <c r="SB940" s="67"/>
      <c r="SC940" s="67"/>
      <c r="SD940" s="67"/>
      <c r="SE940" s="67"/>
      <c r="SF940" s="67"/>
      <c r="SG940" s="67"/>
      <c r="SH940" s="67"/>
      <c r="SI940" s="67"/>
      <c r="SJ940" s="67"/>
      <c r="SK940" s="67"/>
      <c r="SL940" s="67"/>
      <c r="SM940" s="67"/>
      <c r="SN940" s="67"/>
      <c r="SO940" s="67"/>
      <c r="SP940" s="67"/>
      <c r="SQ940" s="67"/>
      <c r="SR940" s="67"/>
    </row>
    <row r="941" spans="1:512" ht="16.5" customHeight="1" x14ac:dyDescent="0.2">
      <c r="A941" s="20">
        <v>333</v>
      </c>
      <c r="B941" s="20" t="s">
        <v>62</v>
      </c>
      <c r="C941" s="20" t="s">
        <v>915</v>
      </c>
      <c r="D941" s="20" t="s">
        <v>38</v>
      </c>
      <c r="E941" s="20" t="s">
        <v>1345</v>
      </c>
      <c r="F941" s="22" t="s">
        <v>937</v>
      </c>
      <c r="G941" s="20" t="s">
        <v>84</v>
      </c>
      <c r="H941" s="20" t="s">
        <v>35</v>
      </c>
      <c r="I941" s="20" t="s">
        <v>81</v>
      </c>
      <c r="J941" s="22" t="s">
        <v>915</v>
      </c>
      <c r="K941" s="20"/>
      <c r="L941" s="20"/>
      <c r="M941" s="20"/>
      <c r="N941" s="20"/>
      <c r="O941" s="23"/>
      <c r="P941" s="23">
        <v>3375000</v>
      </c>
      <c r="Q941" s="24">
        <v>1</v>
      </c>
      <c r="R941" s="25">
        <v>45689</v>
      </c>
      <c r="S941" s="20" t="s">
        <v>83</v>
      </c>
      <c r="T941" s="26">
        <f t="shared" si="16"/>
        <v>3375000</v>
      </c>
      <c r="U941" s="27" t="s">
        <v>100</v>
      </c>
      <c r="V941" s="27" t="s">
        <v>100</v>
      </c>
      <c r="W941" s="67"/>
      <c r="X941" s="67"/>
      <c r="Y941" s="67"/>
      <c r="Z941" s="67"/>
      <c r="AA941" s="67"/>
      <c r="AB941" s="67"/>
      <c r="AC941" s="67"/>
      <c r="AD941" s="67"/>
      <c r="AE941" s="67"/>
      <c r="AF941" s="67"/>
      <c r="AG941" s="67"/>
      <c r="AH941" s="67"/>
      <c r="AI941" s="67"/>
      <c r="AJ941" s="67"/>
      <c r="AK941" s="67"/>
      <c r="AL941" s="67"/>
      <c r="AM941" s="67"/>
      <c r="AN941" s="67"/>
      <c r="AO941" s="67"/>
      <c r="AP941" s="67"/>
      <c r="AQ941" s="67"/>
      <c r="AR941" s="67"/>
      <c r="AS941" s="67"/>
      <c r="AT941" s="67"/>
      <c r="AU941" s="67"/>
      <c r="AV941" s="67"/>
      <c r="AW941" s="67"/>
      <c r="AX941" s="67"/>
      <c r="AY941" s="67"/>
      <c r="AZ941" s="67"/>
      <c r="BA941" s="67"/>
      <c r="BB941" s="67"/>
      <c r="BC941" s="67"/>
      <c r="BD941" s="67"/>
      <c r="BE941" s="67"/>
      <c r="BF941" s="67"/>
      <c r="BG941" s="67"/>
      <c r="BH941" s="67"/>
      <c r="BI941" s="67"/>
      <c r="BJ941" s="67"/>
      <c r="BK941" s="67"/>
      <c r="BL941" s="67"/>
      <c r="BM941" s="67"/>
      <c r="BN941" s="67"/>
      <c r="BO941" s="67"/>
      <c r="BP941" s="67"/>
      <c r="BQ941" s="67"/>
      <c r="BR941" s="67"/>
      <c r="BS941" s="67"/>
      <c r="BT941" s="67"/>
      <c r="BU941" s="67"/>
      <c r="BV941" s="67"/>
      <c r="BW941" s="67"/>
      <c r="BX941" s="67"/>
      <c r="BY941" s="67"/>
      <c r="BZ941" s="67"/>
      <c r="CA941" s="67"/>
      <c r="CB941" s="67"/>
      <c r="CC941" s="67"/>
      <c r="CD941" s="67"/>
      <c r="CE941" s="67"/>
      <c r="CF941" s="67"/>
      <c r="CG941" s="67"/>
      <c r="CH941" s="67"/>
      <c r="CI941" s="67"/>
      <c r="CJ941" s="67"/>
      <c r="CK941" s="67"/>
      <c r="CL941" s="67"/>
      <c r="CM941" s="67"/>
      <c r="CN941" s="67"/>
      <c r="CO941" s="67"/>
      <c r="CP941" s="67"/>
      <c r="CQ941" s="67"/>
      <c r="CR941" s="67"/>
      <c r="CS941" s="67"/>
      <c r="CT941" s="67"/>
      <c r="CU941" s="67"/>
      <c r="CV941" s="67"/>
      <c r="CW941" s="67"/>
      <c r="CX941" s="67"/>
      <c r="CY941" s="67"/>
      <c r="CZ941" s="67"/>
      <c r="DA941" s="67"/>
      <c r="DB941" s="67"/>
      <c r="DC941" s="67"/>
      <c r="DD941" s="67"/>
      <c r="DE941" s="67"/>
      <c r="DF941" s="67"/>
      <c r="DG941" s="67"/>
      <c r="DH941" s="67"/>
      <c r="DI941" s="67"/>
      <c r="DJ941" s="67"/>
      <c r="DK941" s="67"/>
      <c r="DL941" s="67"/>
      <c r="DM941" s="67"/>
      <c r="DN941" s="67"/>
      <c r="DO941" s="67"/>
      <c r="DP941" s="67"/>
      <c r="DQ941" s="67"/>
      <c r="DR941" s="67"/>
      <c r="DS941" s="67"/>
      <c r="DT941" s="67"/>
      <c r="DU941" s="67"/>
      <c r="DV941" s="67"/>
      <c r="DW941" s="67"/>
      <c r="DX941" s="67"/>
      <c r="DY941" s="67"/>
      <c r="DZ941" s="67"/>
      <c r="EA941" s="67"/>
      <c r="EB941" s="67"/>
      <c r="EC941" s="67"/>
      <c r="ED941" s="67"/>
      <c r="EE941" s="67"/>
      <c r="EF941" s="67"/>
      <c r="EG941" s="67"/>
      <c r="EH941" s="67"/>
      <c r="EI941" s="67"/>
      <c r="EJ941" s="67"/>
      <c r="EK941" s="67"/>
      <c r="EL941" s="67"/>
      <c r="EM941" s="67"/>
      <c r="EN941" s="67"/>
      <c r="EO941" s="67"/>
      <c r="EP941" s="67"/>
      <c r="EQ941" s="67"/>
      <c r="ER941" s="67"/>
      <c r="ES941" s="67"/>
      <c r="ET941" s="67"/>
      <c r="EU941" s="67"/>
      <c r="EV941" s="67"/>
      <c r="EW941" s="67"/>
      <c r="EX941" s="67"/>
      <c r="EY941" s="67"/>
      <c r="EZ941" s="67"/>
      <c r="FA941" s="67"/>
      <c r="FB941" s="67"/>
      <c r="FC941" s="67"/>
      <c r="FD941" s="67"/>
      <c r="FE941" s="67"/>
      <c r="FF941" s="67"/>
      <c r="FG941" s="67"/>
      <c r="FH941" s="67"/>
      <c r="FI941" s="67"/>
      <c r="FJ941" s="67"/>
      <c r="FK941" s="67"/>
      <c r="FL941" s="67"/>
      <c r="FM941" s="67"/>
      <c r="FN941" s="67"/>
      <c r="FO941" s="67"/>
      <c r="FP941" s="67"/>
      <c r="FQ941" s="67"/>
      <c r="FR941" s="67"/>
      <c r="FS941" s="67"/>
      <c r="FT941" s="67"/>
      <c r="FU941" s="67"/>
      <c r="FV941" s="67"/>
      <c r="FW941" s="67"/>
      <c r="FX941" s="67"/>
      <c r="FY941" s="67"/>
      <c r="FZ941" s="67"/>
      <c r="GA941" s="67"/>
      <c r="GB941" s="67"/>
      <c r="GC941" s="67"/>
      <c r="GD941" s="67"/>
      <c r="GE941" s="67"/>
      <c r="GF941" s="67"/>
      <c r="GG941" s="67"/>
      <c r="GH941" s="67"/>
      <c r="GI941" s="67"/>
      <c r="GJ941" s="67"/>
      <c r="GK941" s="67"/>
      <c r="GL941" s="67"/>
      <c r="GM941" s="67"/>
      <c r="GN941" s="67"/>
      <c r="GO941" s="67"/>
      <c r="GP941" s="67"/>
      <c r="GQ941" s="67"/>
      <c r="GR941" s="67"/>
      <c r="GS941" s="67"/>
      <c r="GT941" s="67"/>
      <c r="GU941" s="67"/>
      <c r="GV941" s="67"/>
      <c r="GW941" s="67"/>
      <c r="GX941" s="67"/>
      <c r="GY941" s="67"/>
      <c r="GZ941" s="67"/>
      <c r="HA941" s="67"/>
      <c r="HB941" s="67"/>
      <c r="HC941" s="67"/>
      <c r="HD941" s="67"/>
      <c r="HE941" s="67"/>
      <c r="HF941" s="67"/>
      <c r="HG941" s="67"/>
      <c r="HH941" s="67"/>
      <c r="HI941" s="67"/>
      <c r="HJ941" s="67"/>
      <c r="HK941" s="67"/>
      <c r="HL941" s="67"/>
      <c r="HM941" s="67"/>
      <c r="HN941" s="67"/>
      <c r="HO941" s="67"/>
      <c r="HP941" s="67"/>
      <c r="HQ941" s="67"/>
      <c r="HR941" s="67"/>
      <c r="HS941" s="67"/>
      <c r="HT941" s="67"/>
      <c r="HU941" s="67"/>
      <c r="HV941" s="67"/>
      <c r="HW941" s="67"/>
      <c r="HX941" s="67"/>
      <c r="HY941" s="67"/>
      <c r="HZ941" s="67"/>
      <c r="IA941" s="67"/>
      <c r="IB941" s="67"/>
      <c r="IC941" s="67"/>
      <c r="ID941" s="67"/>
      <c r="IE941" s="67"/>
      <c r="IF941" s="67"/>
      <c r="IG941" s="67"/>
      <c r="IH941" s="67"/>
      <c r="II941" s="67"/>
      <c r="IJ941" s="67"/>
      <c r="IK941" s="67"/>
      <c r="IL941" s="67"/>
      <c r="IM941" s="67"/>
      <c r="IN941" s="67"/>
      <c r="IO941" s="67"/>
      <c r="IP941" s="67"/>
      <c r="IQ941" s="67"/>
      <c r="IR941" s="67"/>
      <c r="IS941" s="67"/>
      <c r="IT941" s="67"/>
      <c r="IU941" s="67"/>
      <c r="IV941" s="67"/>
      <c r="IW941" s="67"/>
      <c r="IX941" s="67"/>
      <c r="IY941" s="67"/>
      <c r="IZ941" s="67"/>
      <c r="JA941" s="67"/>
      <c r="JB941" s="67"/>
      <c r="JC941" s="67"/>
      <c r="JD941" s="67"/>
      <c r="JE941" s="67"/>
      <c r="JF941" s="67"/>
      <c r="JG941" s="67"/>
      <c r="JH941" s="67"/>
      <c r="JI941" s="67"/>
      <c r="JJ941" s="67"/>
      <c r="JK941" s="67"/>
      <c r="JL941" s="67"/>
      <c r="JM941" s="67"/>
      <c r="JN941" s="67"/>
      <c r="JO941" s="67"/>
      <c r="JP941" s="67"/>
      <c r="JQ941" s="67"/>
      <c r="JR941" s="67"/>
      <c r="JS941" s="67"/>
      <c r="JT941" s="67"/>
      <c r="JU941" s="67"/>
      <c r="JV941" s="67"/>
      <c r="JW941" s="67"/>
      <c r="JX941" s="67"/>
      <c r="JY941" s="67"/>
      <c r="JZ941" s="67"/>
      <c r="KA941" s="67"/>
      <c r="KB941" s="67"/>
      <c r="KC941" s="67"/>
      <c r="KD941" s="67"/>
      <c r="KE941" s="67"/>
      <c r="KF941" s="67"/>
      <c r="KG941" s="67"/>
      <c r="KH941" s="67"/>
      <c r="KI941" s="67"/>
      <c r="KJ941" s="67"/>
      <c r="KK941" s="67"/>
      <c r="KL941" s="67"/>
      <c r="KM941" s="67"/>
      <c r="KN941" s="67"/>
      <c r="KO941" s="67"/>
      <c r="KP941" s="67"/>
      <c r="KQ941" s="67"/>
      <c r="KR941" s="67"/>
      <c r="KS941" s="67"/>
      <c r="KT941" s="67"/>
      <c r="KU941" s="67"/>
      <c r="KV941" s="67"/>
      <c r="KW941" s="67"/>
      <c r="KX941" s="67"/>
      <c r="KY941" s="67"/>
      <c r="KZ941" s="67"/>
      <c r="LA941" s="67"/>
      <c r="LB941" s="67"/>
      <c r="LC941" s="67"/>
      <c r="LD941" s="67"/>
      <c r="LE941" s="67"/>
      <c r="LF941" s="67"/>
      <c r="LG941" s="67"/>
      <c r="LH941" s="67"/>
      <c r="LI941" s="67"/>
      <c r="LJ941" s="67"/>
      <c r="LK941" s="67"/>
      <c r="LL941" s="67"/>
      <c r="LM941" s="67"/>
      <c r="LN941" s="67"/>
      <c r="LO941" s="67"/>
      <c r="LP941" s="67"/>
      <c r="LQ941" s="67"/>
      <c r="LR941" s="67"/>
      <c r="LS941" s="67"/>
      <c r="LT941" s="67"/>
      <c r="LU941" s="67"/>
      <c r="LV941" s="67"/>
      <c r="LW941" s="67"/>
      <c r="LX941" s="67"/>
      <c r="LY941" s="67"/>
      <c r="LZ941" s="67"/>
      <c r="MA941" s="67"/>
      <c r="MB941" s="67"/>
      <c r="MC941" s="67"/>
      <c r="MD941" s="67"/>
      <c r="ME941" s="67"/>
      <c r="MF941" s="67"/>
      <c r="MG941" s="67"/>
      <c r="MH941" s="67"/>
      <c r="MI941" s="67"/>
      <c r="MJ941" s="67"/>
      <c r="MK941" s="67"/>
      <c r="ML941" s="67"/>
      <c r="MM941" s="67"/>
      <c r="MN941" s="67"/>
      <c r="MO941" s="67"/>
      <c r="MP941" s="67"/>
      <c r="MQ941" s="67"/>
      <c r="MR941" s="67"/>
      <c r="MS941" s="67"/>
      <c r="MT941" s="67"/>
      <c r="MU941" s="67"/>
      <c r="MV941" s="67"/>
      <c r="MW941" s="67"/>
      <c r="MX941" s="67"/>
      <c r="MY941" s="67"/>
      <c r="MZ941" s="67"/>
      <c r="NA941" s="67"/>
      <c r="NB941" s="67"/>
      <c r="NC941" s="67"/>
      <c r="ND941" s="67"/>
      <c r="NE941" s="67"/>
      <c r="NF941" s="67"/>
      <c r="NG941" s="67"/>
      <c r="NH941" s="67"/>
      <c r="NI941" s="67"/>
      <c r="NJ941" s="67"/>
      <c r="NK941" s="67"/>
      <c r="NL941" s="67"/>
      <c r="NM941" s="67"/>
      <c r="NN941" s="67"/>
      <c r="NO941" s="67"/>
      <c r="NP941" s="67"/>
      <c r="NQ941" s="67"/>
      <c r="NR941" s="67"/>
      <c r="NS941" s="67"/>
      <c r="NT941" s="67"/>
      <c r="NU941" s="67"/>
      <c r="NV941" s="67"/>
      <c r="NW941" s="67"/>
      <c r="NX941" s="67"/>
      <c r="NY941" s="67"/>
      <c r="NZ941" s="67"/>
      <c r="OA941" s="67"/>
      <c r="OB941" s="67"/>
      <c r="OC941" s="67"/>
      <c r="OD941" s="67"/>
      <c r="OE941" s="67"/>
      <c r="OF941" s="67"/>
      <c r="OG941" s="67"/>
      <c r="OH941" s="67"/>
      <c r="OI941" s="67"/>
      <c r="OJ941" s="67"/>
      <c r="OK941" s="67"/>
      <c r="OL941" s="67"/>
      <c r="OM941" s="67"/>
      <c r="ON941" s="67"/>
      <c r="OO941" s="67"/>
      <c r="OP941" s="67"/>
      <c r="OQ941" s="67"/>
      <c r="OR941" s="67"/>
      <c r="OS941" s="67"/>
      <c r="OT941" s="67"/>
      <c r="OU941" s="67"/>
      <c r="OV941" s="67"/>
      <c r="OW941" s="67"/>
      <c r="OX941" s="67"/>
      <c r="OY941" s="67"/>
      <c r="OZ941" s="67"/>
      <c r="PA941" s="67"/>
      <c r="PB941" s="67"/>
      <c r="PC941" s="67"/>
      <c r="PD941" s="67"/>
      <c r="PE941" s="67"/>
      <c r="PF941" s="67"/>
      <c r="PG941" s="67"/>
      <c r="PH941" s="67"/>
      <c r="PI941" s="67"/>
      <c r="PJ941" s="67"/>
      <c r="PK941" s="67"/>
      <c r="PL941" s="67"/>
      <c r="PM941" s="67"/>
      <c r="PN941" s="67"/>
      <c r="PO941" s="67"/>
      <c r="PP941" s="67"/>
      <c r="PQ941" s="67"/>
      <c r="PR941" s="67"/>
      <c r="PS941" s="67"/>
      <c r="PT941" s="67"/>
      <c r="PU941" s="67"/>
      <c r="PV941" s="67"/>
      <c r="PW941" s="67"/>
      <c r="PX941" s="67"/>
      <c r="PY941" s="67"/>
      <c r="PZ941" s="67"/>
      <c r="QA941" s="67"/>
      <c r="QB941" s="67"/>
      <c r="QC941" s="67"/>
      <c r="QD941" s="67"/>
      <c r="QE941" s="67"/>
      <c r="QF941" s="67"/>
      <c r="QG941" s="67"/>
      <c r="QH941" s="67"/>
      <c r="QI941" s="67"/>
      <c r="QJ941" s="67"/>
      <c r="QK941" s="67"/>
      <c r="QL941" s="67"/>
      <c r="QM941" s="67"/>
      <c r="QN941" s="67"/>
      <c r="QO941" s="67"/>
      <c r="QP941" s="67"/>
      <c r="QQ941" s="67"/>
      <c r="QR941" s="67"/>
      <c r="QS941" s="67"/>
      <c r="QT941" s="67"/>
      <c r="QU941" s="67"/>
      <c r="QV941" s="67"/>
      <c r="QW941" s="67"/>
      <c r="QX941" s="67"/>
      <c r="QY941" s="67"/>
      <c r="QZ941" s="67"/>
      <c r="RA941" s="67"/>
      <c r="RB941" s="67"/>
      <c r="RC941" s="67"/>
      <c r="RD941" s="67"/>
      <c r="RE941" s="67"/>
      <c r="RF941" s="67"/>
      <c r="RG941" s="67"/>
      <c r="RH941" s="67"/>
      <c r="RI941" s="67"/>
      <c r="RJ941" s="67"/>
      <c r="RK941" s="67"/>
      <c r="RL941" s="67"/>
      <c r="RM941" s="67"/>
      <c r="RN941" s="67"/>
      <c r="RO941" s="67"/>
      <c r="RP941" s="67"/>
      <c r="RQ941" s="67"/>
      <c r="RR941" s="67"/>
      <c r="RS941" s="67"/>
      <c r="RT941" s="67"/>
      <c r="RU941" s="67"/>
      <c r="RV941" s="67"/>
      <c r="RW941" s="67"/>
      <c r="RX941" s="67"/>
      <c r="RY941" s="67"/>
      <c r="RZ941" s="67"/>
      <c r="SA941" s="67"/>
      <c r="SB941" s="67"/>
      <c r="SC941" s="67"/>
      <c r="SD941" s="67"/>
      <c r="SE941" s="67"/>
      <c r="SF941" s="67"/>
      <c r="SG941" s="67"/>
      <c r="SH941" s="67"/>
      <c r="SI941" s="67"/>
      <c r="SJ941" s="67"/>
      <c r="SK941" s="67"/>
      <c r="SL941" s="67"/>
      <c r="SM941" s="67"/>
      <c r="SN941" s="67"/>
      <c r="SO941" s="67"/>
      <c r="SP941" s="67"/>
      <c r="SQ941" s="67"/>
      <c r="SR941" s="67"/>
    </row>
    <row r="942" spans="1:512" ht="16.5" customHeight="1" x14ac:dyDescent="0.2">
      <c r="A942" s="20">
        <v>334</v>
      </c>
      <c r="B942" s="20" t="s">
        <v>62</v>
      </c>
      <c r="C942" s="20" t="s">
        <v>915</v>
      </c>
      <c r="D942" s="20" t="s">
        <v>38</v>
      </c>
      <c r="E942" s="20" t="s">
        <v>1345</v>
      </c>
      <c r="F942" s="22" t="s">
        <v>937</v>
      </c>
      <c r="G942" s="20" t="s">
        <v>84</v>
      </c>
      <c r="H942" s="20" t="s">
        <v>35</v>
      </c>
      <c r="I942" s="20" t="s">
        <v>81</v>
      </c>
      <c r="J942" s="22" t="s">
        <v>915</v>
      </c>
      <c r="K942" s="20"/>
      <c r="L942" s="20"/>
      <c r="M942" s="20"/>
      <c r="N942" s="20"/>
      <c r="O942" s="23"/>
      <c r="P942" s="23">
        <v>3375000</v>
      </c>
      <c r="Q942" s="24">
        <v>1</v>
      </c>
      <c r="R942" s="25">
        <v>45717</v>
      </c>
      <c r="S942" s="20" t="s">
        <v>83</v>
      </c>
      <c r="T942" s="26">
        <f t="shared" si="16"/>
        <v>3375000</v>
      </c>
      <c r="U942" s="27" t="s">
        <v>100</v>
      </c>
      <c r="V942" s="27" t="s">
        <v>100</v>
      </c>
      <c r="W942" s="67"/>
      <c r="X942" s="67"/>
      <c r="Y942" s="67"/>
      <c r="Z942" s="67"/>
      <c r="AA942" s="67"/>
      <c r="AB942" s="67"/>
      <c r="AC942" s="67"/>
      <c r="AD942" s="67"/>
      <c r="AE942" s="67"/>
      <c r="AF942" s="67"/>
      <c r="AG942" s="67"/>
      <c r="AH942" s="67"/>
      <c r="AI942" s="67"/>
      <c r="AJ942" s="67"/>
      <c r="AK942" s="67"/>
      <c r="AL942" s="67"/>
      <c r="AM942" s="67"/>
      <c r="AN942" s="67"/>
      <c r="AO942" s="67"/>
      <c r="AP942" s="67"/>
      <c r="AQ942" s="67"/>
      <c r="AR942" s="67"/>
      <c r="AS942" s="67"/>
      <c r="AT942" s="67"/>
      <c r="AU942" s="67"/>
      <c r="AV942" s="67"/>
      <c r="AW942" s="67"/>
      <c r="AX942" s="67"/>
      <c r="AY942" s="67"/>
      <c r="AZ942" s="67"/>
      <c r="BA942" s="67"/>
      <c r="BB942" s="67"/>
      <c r="BC942" s="67"/>
      <c r="BD942" s="67"/>
      <c r="BE942" s="67"/>
      <c r="BF942" s="67"/>
      <c r="BG942" s="67"/>
      <c r="BH942" s="67"/>
      <c r="BI942" s="67"/>
      <c r="BJ942" s="67"/>
      <c r="BK942" s="67"/>
      <c r="BL942" s="67"/>
      <c r="BM942" s="67"/>
      <c r="BN942" s="67"/>
      <c r="BO942" s="67"/>
      <c r="BP942" s="67"/>
      <c r="BQ942" s="67"/>
      <c r="BR942" s="67"/>
      <c r="BS942" s="67"/>
      <c r="BT942" s="67"/>
      <c r="BU942" s="67"/>
      <c r="BV942" s="67"/>
      <c r="BW942" s="67"/>
      <c r="BX942" s="67"/>
      <c r="BY942" s="67"/>
      <c r="BZ942" s="67"/>
      <c r="CA942" s="67"/>
      <c r="CB942" s="67"/>
      <c r="CC942" s="67"/>
      <c r="CD942" s="67"/>
      <c r="CE942" s="67"/>
      <c r="CF942" s="67"/>
      <c r="CG942" s="67"/>
      <c r="CH942" s="67"/>
      <c r="CI942" s="67"/>
      <c r="CJ942" s="67"/>
      <c r="CK942" s="67"/>
      <c r="CL942" s="67"/>
      <c r="CM942" s="67"/>
      <c r="CN942" s="67"/>
      <c r="CO942" s="67"/>
      <c r="CP942" s="67"/>
      <c r="CQ942" s="67"/>
      <c r="CR942" s="67"/>
      <c r="CS942" s="67"/>
      <c r="CT942" s="67"/>
      <c r="CU942" s="67"/>
      <c r="CV942" s="67"/>
      <c r="CW942" s="67"/>
      <c r="CX942" s="67"/>
      <c r="CY942" s="67"/>
      <c r="CZ942" s="67"/>
      <c r="DA942" s="67"/>
      <c r="DB942" s="67"/>
      <c r="DC942" s="67"/>
      <c r="DD942" s="67"/>
      <c r="DE942" s="67"/>
      <c r="DF942" s="67"/>
      <c r="DG942" s="67"/>
      <c r="DH942" s="67"/>
      <c r="DI942" s="67"/>
      <c r="DJ942" s="67"/>
      <c r="DK942" s="67"/>
      <c r="DL942" s="67"/>
      <c r="DM942" s="67"/>
      <c r="DN942" s="67"/>
      <c r="DO942" s="67"/>
      <c r="DP942" s="67"/>
      <c r="DQ942" s="67"/>
      <c r="DR942" s="67"/>
      <c r="DS942" s="67"/>
      <c r="DT942" s="67"/>
      <c r="DU942" s="67"/>
      <c r="DV942" s="67"/>
      <c r="DW942" s="67"/>
      <c r="DX942" s="67"/>
      <c r="DY942" s="67"/>
      <c r="DZ942" s="67"/>
      <c r="EA942" s="67"/>
      <c r="EB942" s="67"/>
      <c r="EC942" s="67"/>
      <c r="ED942" s="67"/>
      <c r="EE942" s="67"/>
      <c r="EF942" s="67"/>
      <c r="EG942" s="67"/>
      <c r="EH942" s="67"/>
      <c r="EI942" s="67"/>
      <c r="EJ942" s="67"/>
      <c r="EK942" s="67"/>
      <c r="EL942" s="67"/>
      <c r="EM942" s="67"/>
      <c r="EN942" s="67"/>
      <c r="EO942" s="67"/>
      <c r="EP942" s="67"/>
      <c r="EQ942" s="67"/>
      <c r="ER942" s="67"/>
      <c r="ES942" s="67"/>
      <c r="ET942" s="67"/>
      <c r="EU942" s="67"/>
      <c r="EV942" s="67"/>
      <c r="EW942" s="67"/>
      <c r="EX942" s="67"/>
      <c r="EY942" s="67"/>
      <c r="EZ942" s="67"/>
      <c r="FA942" s="67"/>
      <c r="FB942" s="67"/>
      <c r="FC942" s="67"/>
      <c r="FD942" s="67"/>
      <c r="FE942" s="67"/>
      <c r="FF942" s="67"/>
      <c r="FG942" s="67"/>
      <c r="FH942" s="67"/>
      <c r="FI942" s="67"/>
      <c r="FJ942" s="67"/>
      <c r="FK942" s="67"/>
      <c r="FL942" s="67"/>
      <c r="FM942" s="67"/>
      <c r="FN942" s="67"/>
      <c r="FO942" s="67"/>
      <c r="FP942" s="67"/>
      <c r="FQ942" s="67"/>
      <c r="FR942" s="67"/>
      <c r="FS942" s="67"/>
      <c r="FT942" s="67"/>
      <c r="FU942" s="67"/>
      <c r="FV942" s="67"/>
      <c r="FW942" s="67"/>
      <c r="FX942" s="67"/>
      <c r="FY942" s="67"/>
      <c r="FZ942" s="67"/>
      <c r="GA942" s="67"/>
      <c r="GB942" s="67"/>
      <c r="GC942" s="67"/>
      <c r="GD942" s="67"/>
      <c r="GE942" s="67"/>
      <c r="GF942" s="67"/>
      <c r="GG942" s="67"/>
      <c r="GH942" s="67"/>
      <c r="GI942" s="67"/>
      <c r="GJ942" s="67"/>
      <c r="GK942" s="67"/>
      <c r="GL942" s="67"/>
      <c r="GM942" s="67"/>
      <c r="GN942" s="67"/>
      <c r="GO942" s="67"/>
      <c r="GP942" s="67"/>
      <c r="GQ942" s="67"/>
      <c r="GR942" s="67"/>
      <c r="GS942" s="67"/>
      <c r="GT942" s="67"/>
      <c r="GU942" s="67"/>
      <c r="GV942" s="67"/>
      <c r="GW942" s="67"/>
      <c r="GX942" s="67"/>
      <c r="GY942" s="67"/>
      <c r="GZ942" s="67"/>
      <c r="HA942" s="67"/>
      <c r="HB942" s="67"/>
      <c r="HC942" s="67"/>
      <c r="HD942" s="67"/>
      <c r="HE942" s="67"/>
      <c r="HF942" s="67"/>
      <c r="HG942" s="67"/>
      <c r="HH942" s="67"/>
      <c r="HI942" s="67"/>
      <c r="HJ942" s="67"/>
      <c r="HK942" s="67"/>
      <c r="HL942" s="67"/>
      <c r="HM942" s="67"/>
      <c r="HN942" s="67"/>
      <c r="HO942" s="67"/>
      <c r="HP942" s="67"/>
      <c r="HQ942" s="67"/>
      <c r="HR942" s="67"/>
      <c r="HS942" s="67"/>
      <c r="HT942" s="67"/>
      <c r="HU942" s="67"/>
      <c r="HV942" s="67"/>
      <c r="HW942" s="67"/>
      <c r="HX942" s="67"/>
      <c r="HY942" s="67"/>
      <c r="HZ942" s="67"/>
      <c r="IA942" s="67"/>
      <c r="IB942" s="67"/>
      <c r="IC942" s="67"/>
      <c r="ID942" s="67"/>
      <c r="IE942" s="67"/>
      <c r="IF942" s="67"/>
      <c r="IG942" s="67"/>
      <c r="IH942" s="67"/>
      <c r="II942" s="67"/>
      <c r="IJ942" s="67"/>
      <c r="IK942" s="67"/>
      <c r="IL942" s="67"/>
      <c r="IM942" s="67"/>
      <c r="IN942" s="67"/>
      <c r="IO942" s="67"/>
      <c r="IP942" s="67"/>
      <c r="IQ942" s="67"/>
      <c r="IR942" s="67"/>
      <c r="IS942" s="67"/>
      <c r="IT942" s="67"/>
      <c r="IU942" s="67"/>
      <c r="IV942" s="67"/>
      <c r="IW942" s="67"/>
      <c r="IX942" s="67"/>
      <c r="IY942" s="67"/>
      <c r="IZ942" s="67"/>
      <c r="JA942" s="67"/>
      <c r="JB942" s="67"/>
      <c r="JC942" s="67"/>
      <c r="JD942" s="67"/>
      <c r="JE942" s="67"/>
      <c r="JF942" s="67"/>
      <c r="JG942" s="67"/>
      <c r="JH942" s="67"/>
      <c r="JI942" s="67"/>
      <c r="JJ942" s="67"/>
      <c r="JK942" s="67"/>
      <c r="JL942" s="67"/>
      <c r="JM942" s="67"/>
      <c r="JN942" s="67"/>
      <c r="JO942" s="67"/>
      <c r="JP942" s="67"/>
      <c r="JQ942" s="67"/>
      <c r="JR942" s="67"/>
      <c r="JS942" s="67"/>
      <c r="JT942" s="67"/>
      <c r="JU942" s="67"/>
      <c r="JV942" s="67"/>
      <c r="JW942" s="67"/>
      <c r="JX942" s="67"/>
      <c r="JY942" s="67"/>
      <c r="JZ942" s="67"/>
      <c r="KA942" s="67"/>
      <c r="KB942" s="67"/>
      <c r="KC942" s="67"/>
      <c r="KD942" s="67"/>
      <c r="KE942" s="67"/>
      <c r="KF942" s="67"/>
      <c r="KG942" s="67"/>
      <c r="KH942" s="67"/>
      <c r="KI942" s="67"/>
      <c r="KJ942" s="67"/>
      <c r="KK942" s="67"/>
      <c r="KL942" s="67"/>
      <c r="KM942" s="67"/>
      <c r="KN942" s="67"/>
      <c r="KO942" s="67"/>
      <c r="KP942" s="67"/>
      <c r="KQ942" s="67"/>
      <c r="KR942" s="67"/>
      <c r="KS942" s="67"/>
      <c r="KT942" s="67"/>
      <c r="KU942" s="67"/>
      <c r="KV942" s="67"/>
      <c r="KW942" s="67"/>
      <c r="KX942" s="67"/>
      <c r="KY942" s="67"/>
      <c r="KZ942" s="67"/>
      <c r="LA942" s="67"/>
      <c r="LB942" s="67"/>
      <c r="LC942" s="67"/>
      <c r="LD942" s="67"/>
      <c r="LE942" s="67"/>
      <c r="LF942" s="67"/>
      <c r="LG942" s="67"/>
      <c r="LH942" s="67"/>
      <c r="LI942" s="67"/>
      <c r="LJ942" s="67"/>
      <c r="LK942" s="67"/>
      <c r="LL942" s="67"/>
      <c r="LM942" s="67"/>
      <c r="LN942" s="67"/>
      <c r="LO942" s="67"/>
      <c r="LP942" s="67"/>
      <c r="LQ942" s="67"/>
      <c r="LR942" s="67"/>
      <c r="LS942" s="67"/>
      <c r="LT942" s="67"/>
      <c r="LU942" s="67"/>
      <c r="LV942" s="67"/>
      <c r="LW942" s="67"/>
      <c r="LX942" s="67"/>
      <c r="LY942" s="67"/>
      <c r="LZ942" s="67"/>
      <c r="MA942" s="67"/>
      <c r="MB942" s="67"/>
      <c r="MC942" s="67"/>
      <c r="MD942" s="67"/>
      <c r="ME942" s="67"/>
      <c r="MF942" s="67"/>
      <c r="MG942" s="67"/>
      <c r="MH942" s="67"/>
      <c r="MI942" s="67"/>
      <c r="MJ942" s="67"/>
      <c r="MK942" s="67"/>
      <c r="ML942" s="67"/>
      <c r="MM942" s="67"/>
      <c r="MN942" s="67"/>
      <c r="MO942" s="67"/>
      <c r="MP942" s="67"/>
      <c r="MQ942" s="67"/>
      <c r="MR942" s="67"/>
      <c r="MS942" s="67"/>
      <c r="MT942" s="67"/>
      <c r="MU942" s="67"/>
      <c r="MV942" s="67"/>
      <c r="MW942" s="67"/>
      <c r="MX942" s="67"/>
      <c r="MY942" s="67"/>
      <c r="MZ942" s="67"/>
      <c r="NA942" s="67"/>
      <c r="NB942" s="67"/>
      <c r="NC942" s="67"/>
      <c r="ND942" s="67"/>
      <c r="NE942" s="67"/>
      <c r="NF942" s="67"/>
      <c r="NG942" s="67"/>
      <c r="NH942" s="67"/>
      <c r="NI942" s="67"/>
      <c r="NJ942" s="67"/>
      <c r="NK942" s="67"/>
      <c r="NL942" s="67"/>
      <c r="NM942" s="67"/>
      <c r="NN942" s="67"/>
      <c r="NO942" s="67"/>
      <c r="NP942" s="67"/>
      <c r="NQ942" s="67"/>
      <c r="NR942" s="67"/>
      <c r="NS942" s="67"/>
      <c r="NT942" s="67"/>
      <c r="NU942" s="67"/>
      <c r="NV942" s="67"/>
      <c r="NW942" s="67"/>
      <c r="NX942" s="67"/>
      <c r="NY942" s="67"/>
      <c r="NZ942" s="67"/>
      <c r="OA942" s="67"/>
      <c r="OB942" s="67"/>
      <c r="OC942" s="67"/>
      <c r="OD942" s="67"/>
      <c r="OE942" s="67"/>
      <c r="OF942" s="67"/>
      <c r="OG942" s="67"/>
      <c r="OH942" s="67"/>
      <c r="OI942" s="67"/>
      <c r="OJ942" s="67"/>
      <c r="OK942" s="67"/>
      <c r="OL942" s="67"/>
      <c r="OM942" s="67"/>
      <c r="ON942" s="67"/>
      <c r="OO942" s="67"/>
      <c r="OP942" s="67"/>
      <c r="OQ942" s="67"/>
      <c r="OR942" s="67"/>
      <c r="OS942" s="67"/>
      <c r="OT942" s="67"/>
      <c r="OU942" s="67"/>
      <c r="OV942" s="67"/>
      <c r="OW942" s="67"/>
      <c r="OX942" s="67"/>
      <c r="OY942" s="67"/>
      <c r="OZ942" s="67"/>
      <c r="PA942" s="67"/>
      <c r="PB942" s="67"/>
      <c r="PC942" s="67"/>
      <c r="PD942" s="67"/>
      <c r="PE942" s="67"/>
      <c r="PF942" s="67"/>
      <c r="PG942" s="67"/>
      <c r="PH942" s="67"/>
      <c r="PI942" s="67"/>
      <c r="PJ942" s="67"/>
      <c r="PK942" s="67"/>
      <c r="PL942" s="67"/>
      <c r="PM942" s="67"/>
      <c r="PN942" s="67"/>
      <c r="PO942" s="67"/>
      <c r="PP942" s="67"/>
      <c r="PQ942" s="67"/>
      <c r="PR942" s="67"/>
      <c r="PS942" s="67"/>
      <c r="PT942" s="67"/>
      <c r="PU942" s="67"/>
      <c r="PV942" s="67"/>
      <c r="PW942" s="67"/>
      <c r="PX942" s="67"/>
      <c r="PY942" s="67"/>
      <c r="PZ942" s="67"/>
      <c r="QA942" s="67"/>
      <c r="QB942" s="67"/>
      <c r="QC942" s="67"/>
      <c r="QD942" s="67"/>
      <c r="QE942" s="67"/>
      <c r="QF942" s="67"/>
      <c r="QG942" s="67"/>
      <c r="QH942" s="67"/>
      <c r="QI942" s="67"/>
      <c r="QJ942" s="67"/>
      <c r="QK942" s="67"/>
      <c r="QL942" s="67"/>
      <c r="QM942" s="67"/>
      <c r="QN942" s="67"/>
      <c r="QO942" s="67"/>
      <c r="QP942" s="67"/>
      <c r="QQ942" s="67"/>
      <c r="QR942" s="67"/>
      <c r="QS942" s="67"/>
      <c r="QT942" s="67"/>
      <c r="QU942" s="67"/>
      <c r="QV942" s="67"/>
      <c r="QW942" s="67"/>
      <c r="QX942" s="67"/>
      <c r="QY942" s="67"/>
      <c r="QZ942" s="67"/>
      <c r="RA942" s="67"/>
      <c r="RB942" s="67"/>
      <c r="RC942" s="67"/>
      <c r="RD942" s="67"/>
      <c r="RE942" s="67"/>
      <c r="RF942" s="67"/>
      <c r="RG942" s="67"/>
      <c r="RH942" s="67"/>
      <c r="RI942" s="67"/>
      <c r="RJ942" s="67"/>
      <c r="RK942" s="67"/>
      <c r="RL942" s="67"/>
      <c r="RM942" s="67"/>
      <c r="RN942" s="67"/>
      <c r="RO942" s="67"/>
      <c r="RP942" s="67"/>
      <c r="RQ942" s="67"/>
      <c r="RR942" s="67"/>
      <c r="RS942" s="67"/>
      <c r="RT942" s="67"/>
      <c r="RU942" s="67"/>
      <c r="RV942" s="67"/>
      <c r="RW942" s="67"/>
      <c r="RX942" s="67"/>
      <c r="RY942" s="67"/>
      <c r="RZ942" s="67"/>
      <c r="SA942" s="67"/>
      <c r="SB942" s="67"/>
      <c r="SC942" s="67"/>
      <c r="SD942" s="67"/>
      <c r="SE942" s="67"/>
      <c r="SF942" s="67"/>
      <c r="SG942" s="67"/>
      <c r="SH942" s="67"/>
      <c r="SI942" s="67"/>
      <c r="SJ942" s="67"/>
      <c r="SK942" s="67"/>
      <c r="SL942" s="67"/>
      <c r="SM942" s="67"/>
      <c r="SN942" s="67"/>
      <c r="SO942" s="67"/>
      <c r="SP942" s="67"/>
      <c r="SQ942" s="67"/>
      <c r="SR942" s="67"/>
    </row>
    <row r="943" spans="1:512" ht="16.5" customHeight="1" x14ac:dyDescent="0.2">
      <c r="A943" s="20">
        <v>335</v>
      </c>
      <c r="B943" s="20" t="s">
        <v>62</v>
      </c>
      <c r="C943" s="20" t="s">
        <v>915</v>
      </c>
      <c r="D943" s="20" t="s">
        <v>38</v>
      </c>
      <c r="E943" s="20" t="s">
        <v>1345</v>
      </c>
      <c r="F943" s="22" t="s">
        <v>937</v>
      </c>
      <c r="G943" s="20" t="s">
        <v>84</v>
      </c>
      <c r="H943" s="20" t="s">
        <v>35</v>
      </c>
      <c r="I943" s="20" t="s">
        <v>81</v>
      </c>
      <c r="J943" s="22" t="s">
        <v>915</v>
      </c>
      <c r="K943" s="20"/>
      <c r="L943" s="20"/>
      <c r="M943" s="20"/>
      <c r="N943" s="20"/>
      <c r="O943" s="23"/>
      <c r="P943" s="23">
        <v>3375000</v>
      </c>
      <c r="Q943" s="24">
        <v>1</v>
      </c>
      <c r="R943" s="25">
        <v>45748</v>
      </c>
      <c r="S943" s="20" t="s">
        <v>83</v>
      </c>
      <c r="T943" s="26">
        <f t="shared" si="16"/>
        <v>3375000</v>
      </c>
      <c r="U943" s="27" t="s">
        <v>100</v>
      </c>
      <c r="V943" s="27" t="s">
        <v>100</v>
      </c>
      <c r="W943" s="67"/>
      <c r="X943" s="67"/>
      <c r="Y943" s="67"/>
      <c r="Z943" s="67"/>
      <c r="AA943" s="67"/>
      <c r="AB943" s="67"/>
      <c r="AC943" s="67"/>
      <c r="AD943" s="67"/>
      <c r="AE943" s="67"/>
      <c r="AF943" s="67"/>
      <c r="AG943" s="67"/>
      <c r="AH943" s="67"/>
      <c r="AI943" s="67"/>
      <c r="AJ943" s="67"/>
      <c r="AK943" s="67"/>
      <c r="AL943" s="67"/>
      <c r="AM943" s="67"/>
      <c r="AN943" s="67"/>
      <c r="AO943" s="67"/>
      <c r="AP943" s="67"/>
      <c r="AQ943" s="67"/>
      <c r="AR943" s="67"/>
      <c r="AS943" s="67"/>
      <c r="AT943" s="67"/>
      <c r="AU943" s="67"/>
      <c r="AV943" s="67"/>
      <c r="AW943" s="67"/>
      <c r="AX943" s="67"/>
      <c r="AY943" s="67"/>
      <c r="AZ943" s="67"/>
      <c r="BA943" s="67"/>
      <c r="BB943" s="67"/>
      <c r="BC943" s="67"/>
      <c r="BD943" s="67"/>
      <c r="BE943" s="67"/>
      <c r="BF943" s="67"/>
      <c r="BG943" s="67"/>
      <c r="BH943" s="67"/>
      <c r="BI943" s="67"/>
      <c r="BJ943" s="67"/>
      <c r="BK943" s="67"/>
      <c r="BL943" s="67"/>
      <c r="BM943" s="67"/>
      <c r="BN943" s="67"/>
      <c r="BO943" s="67"/>
      <c r="BP943" s="67"/>
      <c r="BQ943" s="67"/>
      <c r="BR943" s="67"/>
      <c r="BS943" s="67"/>
      <c r="BT943" s="67"/>
      <c r="BU943" s="67"/>
      <c r="BV943" s="67"/>
      <c r="BW943" s="67"/>
      <c r="BX943" s="67"/>
      <c r="BY943" s="67"/>
      <c r="BZ943" s="67"/>
      <c r="CA943" s="67"/>
      <c r="CB943" s="67"/>
      <c r="CC943" s="67"/>
      <c r="CD943" s="67"/>
      <c r="CE943" s="67"/>
      <c r="CF943" s="67"/>
      <c r="CG943" s="67"/>
      <c r="CH943" s="67"/>
      <c r="CI943" s="67"/>
      <c r="CJ943" s="67"/>
      <c r="CK943" s="67"/>
      <c r="CL943" s="67"/>
      <c r="CM943" s="67"/>
      <c r="CN943" s="67"/>
      <c r="CO943" s="67"/>
      <c r="CP943" s="67"/>
      <c r="CQ943" s="67"/>
      <c r="CR943" s="67"/>
      <c r="CS943" s="67"/>
      <c r="CT943" s="67"/>
      <c r="CU943" s="67"/>
      <c r="CV943" s="67"/>
      <c r="CW943" s="67"/>
      <c r="CX943" s="67"/>
      <c r="CY943" s="67"/>
      <c r="CZ943" s="67"/>
      <c r="DA943" s="67"/>
      <c r="DB943" s="67"/>
      <c r="DC943" s="67"/>
      <c r="DD943" s="67"/>
      <c r="DE943" s="67"/>
      <c r="DF943" s="67"/>
      <c r="DG943" s="67"/>
      <c r="DH943" s="67"/>
      <c r="DI943" s="67"/>
      <c r="DJ943" s="67"/>
      <c r="DK943" s="67"/>
      <c r="DL943" s="67"/>
      <c r="DM943" s="67"/>
      <c r="DN943" s="67"/>
      <c r="DO943" s="67"/>
      <c r="DP943" s="67"/>
      <c r="DQ943" s="67"/>
      <c r="DR943" s="67"/>
      <c r="DS943" s="67"/>
      <c r="DT943" s="67"/>
      <c r="DU943" s="67"/>
      <c r="DV943" s="67"/>
      <c r="DW943" s="67"/>
      <c r="DX943" s="67"/>
      <c r="DY943" s="67"/>
      <c r="DZ943" s="67"/>
      <c r="EA943" s="67"/>
      <c r="EB943" s="67"/>
      <c r="EC943" s="67"/>
      <c r="ED943" s="67"/>
      <c r="EE943" s="67"/>
      <c r="EF943" s="67"/>
      <c r="EG943" s="67"/>
      <c r="EH943" s="67"/>
      <c r="EI943" s="67"/>
      <c r="EJ943" s="67"/>
      <c r="EK943" s="67"/>
      <c r="EL943" s="67"/>
      <c r="EM943" s="67"/>
      <c r="EN943" s="67"/>
      <c r="EO943" s="67"/>
      <c r="EP943" s="67"/>
      <c r="EQ943" s="67"/>
      <c r="ER943" s="67"/>
      <c r="ES943" s="67"/>
      <c r="ET943" s="67"/>
      <c r="EU943" s="67"/>
      <c r="EV943" s="67"/>
      <c r="EW943" s="67"/>
      <c r="EX943" s="67"/>
      <c r="EY943" s="67"/>
      <c r="EZ943" s="67"/>
      <c r="FA943" s="67"/>
      <c r="FB943" s="67"/>
      <c r="FC943" s="67"/>
      <c r="FD943" s="67"/>
      <c r="FE943" s="67"/>
      <c r="FF943" s="67"/>
      <c r="FG943" s="67"/>
      <c r="FH943" s="67"/>
      <c r="FI943" s="67"/>
      <c r="FJ943" s="67"/>
      <c r="FK943" s="67"/>
      <c r="FL943" s="67"/>
      <c r="FM943" s="67"/>
      <c r="FN943" s="67"/>
      <c r="FO943" s="67"/>
      <c r="FP943" s="67"/>
      <c r="FQ943" s="67"/>
      <c r="FR943" s="67"/>
      <c r="FS943" s="67"/>
      <c r="FT943" s="67"/>
      <c r="FU943" s="67"/>
      <c r="FV943" s="67"/>
      <c r="FW943" s="67"/>
      <c r="FX943" s="67"/>
      <c r="FY943" s="67"/>
      <c r="FZ943" s="67"/>
      <c r="GA943" s="67"/>
      <c r="GB943" s="67"/>
      <c r="GC943" s="67"/>
      <c r="GD943" s="67"/>
      <c r="GE943" s="67"/>
      <c r="GF943" s="67"/>
      <c r="GG943" s="67"/>
      <c r="GH943" s="67"/>
      <c r="GI943" s="67"/>
      <c r="GJ943" s="67"/>
      <c r="GK943" s="67"/>
      <c r="GL943" s="67"/>
      <c r="GM943" s="67"/>
      <c r="GN943" s="67"/>
      <c r="GO943" s="67"/>
      <c r="GP943" s="67"/>
      <c r="GQ943" s="67"/>
      <c r="GR943" s="67"/>
      <c r="GS943" s="67"/>
      <c r="GT943" s="67"/>
      <c r="GU943" s="67"/>
      <c r="GV943" s="67"/>
      <c r="GW943" s="67"/>
      <c r="GX943" s="67"/>
      <c r="GY943" s="67"/>
      <c r="GZ943" s="67"/>
      <c r="HA943" s="67"/>
      <c r="HB943" s="67"/>
      <c r="HC943" s="67"/>
      <c r="HD943" s="67"/>
      <c r="HE943" s="67"/>
      <c r="HF943" s="67"/>
      <c r="HG943" s="67"/>
      <c r="HH943" s="67"/>
      <c r="HI943" s="67"/>
      <c r="HJ943" s="67"/>
      <c r="HK943" s="67"/>
      <c r="HL943" s="67"/>
      <c r="HM943" s="67"/>
      <c r="HN943" s="67"/>
      <c r="HO943" s="67"/>
      <c r="HP943" s="67"/>
      <c r="HQ943" s="67"/>
      <c r="HR943" s="67"/>
      <c r="HS943" s="67"/>
      <c r="HT943" s="67"/>
      <c r="HU943" s="67"/>
      <c r="HV943" s="67"/>
      <c r="HW943" s="67"/>
      <c r="HX943" s="67"/>
      <c r="HY943" s="67"/>
      <c r="HZ943" s="67"/>
      <c r="IA943" s="67"/>
      <c r="IB943" s="67"/>
      <c r="IC943" s="67"/>
      <c r="ID943" s="67"/>
      <c r="IE943" s="67"/>
      <c r="IF943" s="67"/>
      <c r="IG943" s="67"/>
      <c r="IH943" s="67"/>
      <c r="II943" s="67"/>
      <c r="IJ943" s="67"/>
      <c r="IK943" s="67"/>
      <c r="IL943" s="67"/>
      <c r="IM943" s="67"/>
      <c r="IN943" s="67"/>
      <c r="IO943" s="67"/>
      <c r="IP943" s="67"/>
      <c r="IQ943" s="67"/>
      <c r="IR943" s="67"/>
      <c r="IS943" s="67"/>
      <c r="IT943" s="67"/>
      <c r="IU943" s="67"/>
      <c r="IV943" s="67"/>
      <c r="IW943" s="67"/>
      <c r="IX943" s="67"/>
      <c r="IY943" s="67"/>
      <c r="IZ943" s="67"/>
      <c r="JA943" s="67"/>
      <c r="JB943" s="67"/>
      <c r="JC943" s="67"/>
      <c r="JD943" s="67"/>
      <c r="JE943" s="67"/>
      <c r="JF943" s="67"/>
      <c r="JG943" s="67"/>
      <c r="JH943" s="67"/>
      <c r="JI943" s="67"/>
      <c r="JJ943" s="67"/>
      <c r="JK943" s="67"/>
      <c r="JL943" s="67"/>
      <c r="JM943" s="67"/>
      <c r="JN943" s="67"/>
      <c r="JO943" s="67"/>
      <c r="JP943" s="67"/>
      <c r="JQ943" s="67"/>
      <c r="JR943" s="67"/>
      <c r="JS943" s="67"/>
      <c r="JT943" s="67"/>
      <c r="JU943" s="67"/>
      <c r="JV943" s="67"/>
      <c r="JW943" s="67"/>
      <c r="JX943" s="67"/>
      <c r="JY943" s="67"/>
      <c r="JZ943" s="67"/>
      <c r="KA943" s="67"/>
      <c r="KB943" s="67"/>
      <c r="KC943" s="67"/>
      <c r="KD943" s="67"/>
      <c r="KE943" s="67"/>
      <c r="KF943" s="67"/>
      <c r="KG943" s="67"/>
      <c r="KH943" s="67"/>
      <c r="KI943" s="67"/>
      <c r="KJ943" s="67"/>
      <c r="KK943" s="67"/>
      <c r="KL943" s="67"/>
      <c r="KM943" s="67"/>
      <c r="KN943" s="67"/>
      <c r="KO943" s="67"/>
      <c r="KP943" s="67"/>
      <c r="KQ943" s="67"/>
      <c r="KR943" s="67"/>
      <c r="KS943" s="67"/>
      <c r="KT943" s="67"/>
      <c r="KU943" s="67"/>
      <c r="KV943" s="67"/>
      <c r="KW943" s="67"/>
      <c r="KX943" s="67"/>
      <c r="KY943" s="67"/>
      <c r="KZ943" s="67"/>
      <c r="LA943" s="67"/>
      <c r="LB943" s="67"/>
      <c r="LC943" s="67"/>
      <c r="LD943" s="67"/>
      <c r="LE943" s="67"/>
      <c r="LF943" s="67"/>
      <c r="LG943" s="67"/>
      <c r="LH943" s="67"/>
      <c r="LI943" s="67"/>
      <c r="LJ943" s="67"/>
      <c r="LK943" s="67"/>
      <c r="LL943" s="67"/>
      <c r="LM943" s="67"/>
      <c r="LN943" s="67"/>
      <c r="LO943" s="67"/>
      <c r="LP943" s="67"/>
      <c r="LQ943" s="67"/>
      <c r="LR943" s="67"/>
      <c r="LS943" s="67"/>
      <c r="LT943" s="67"/>
      <c r="LU943" s="67"/>
      <c r="LV943" s="67"/>
      <c r="LW943" s="67"/>
      <c r="LX943" s="67"/>
      <c r="LY943" s="67"/>
      <c r="LZ943" s="67"/>
      <c r="MA943" s="67"/>
      <c r="MB943" s="67"/>
      <c r="MC943" s="67"/>
      <c r="MD943" s="67"/>
      <c r="ME943" s="67"/>
      <c r="MF943" s="67"/>
      <c r="MG943" s="67"/>
      <c r="MH943" s="67"/>
      <c r="MI943" s="67"/>
      <c r="MJ943" s="67"/>
      <c r="MK943" s="67"/>
      <c r="ML943" s="67"/>
      <c r="MM943" s="67"/>
      <c r="MN943" s="67"/>
      <c r="MO943" s="67"/>
      <c r="MP943" s="67"/>
      <c r="MQ943" s="67"/>
      <c r="MR943" s="67"/>
      <c r="MS943" s="67"/>
      <c r="MT943" s="67"/>
      <c r="MU943" s="67"/>
      <c r="MV943" s="67"/>
      <c r="MW943" s="67"/>
      <c r="MX943" s="67"/>
      <c r="MY943" s="67"/>
      <c r="MZ943" s="67"/>
      <c r="NA943" s="67"/>
      <c r="NB943" s="67"/>
      <c r="NC943" s="67"/>
      <c r="ND943" s="67"/>
      <c r="NE943" s="67"/>
      <c r="NF943" s="67"/>
      <c r="NG943" s="67"/>
      <c r="NH943" s="67"/>
      <c r="NI943" s="67"/>
      <c r="NJ943" s="67"/>
      <c r="NK943" s="67"/>
      <c r="NL943" s="67"/>
      <c r="NM943" s="67"/>
      <c r="NN943" s="67"/>
      <c r="NO943" s="67"/>
      <c r="NP943" s="67"/>
      <c r="NQ943" s="67"/>
      <c r="NR943" s="67"/>
      <c r="NS943" s="67"/>
      <c r="NT943" s="67"/>
      <c r="NU943" s="67"/>
      <c r="NV943" s="67"/>
      <c r="NW943" s="67"/>
      <c r="NX943" s="67"/>
      <c r="NY943" s="67"/>
      <c r="NZ943" s="67"/>
      <c r="OA943" s="67"/>
      <c r="OB943" s="67"/>
      <c r="OC943" s="67"/>
      <c r="OD943" s="67"/>
      <c r="OE943" s="67"/>
      <c r="OF943" s="67"/>
      <c r="OG943" s="67"/>
      <c r="OH943" s="67"/>
      <c r="OI943" s="67"/>
      <c r="OJ943" s="67"/>
      <c r="OK943" s="67"/>
      <c r="OL943" s="67"/>
      <c r="OM943" s="67"/>
      <c r="ON943" s="67"/>
      <c r="OO943" s="67"/>
      <c r="OP943" s="67"/>
      <c r="OQ943" s="67"/>
      <c r="OR943" s="67"/>
      <c r="OS943" s="67"/>
      <c r="OT943" s="67"/>
      <c r="OU943" s="67"/>
      <c r="OV943" s="67"/>
      <c r="OW943" s="67"/>
      <c r="OX943" s="67"/>
      <c r="OY943" s="67"/>
      <c r="OZ943" s="67"/>
      <c r="PA943" s="67"/>
      <c r="PB943" s="67"/>
      <c r="PC943" s="67"/>
      <c r="PD943" s="67"/>
      <c r="PE943" s="67"/>
      <c r="PF943" s="67"/>
      <c r="PG943" s="67"/>
      <c r="PH943" s="67"/>
      <c r="PI943" s="67"/>
      <c r="PJ943" s="67"/>
      <c r="PK943" s="67"/>
      <c r="PL943" s="67"/>
      <c r="PM943" s="67"/>
      <c r="PN943" s="67"/>
      <c r="PO943" s="67"/>
      <c r="PP943" s="67"/>
      <c r="PQ943" s="67"/>
      <c r="PR943" s="67"/>
      <c r="PS943" s="67"/>
      <c r="PT943" s="67"/>
      <c r="PU943" s="67"/>
      <c r="PV943" s="67"/>
      <c r="PW943" s="67"/>
      <c r="PX943" s="67"/>
      <c r="PY943" s="67"/>
      <c r="PZ943" s="67"/>
      <c r="QA943" s="67"/>
      <c r="QB943" s="67"/>
      <c r="QC943" s="67"/>
      <c r="QD943" s="67"/>
      <c r="QE943" s="67"/>
      <c r="QF943" s="67"/>
      <c r="QG943" s="67"/>
      <c r="QH943" s="67"/>
      <c r="QI943" s="67"/>
      <c r="QJ943" s="67"/>
      <c r="QK943" s="67"/>
      <c r="QL943" s="67"/>
      <c r="QM943" s="67"/>
      <c r="QN943" s="67"/>
      <c r="QO943" s="67"/>
      <c r="QP943" s="67"/>
      <c r="QQ943" s="67"/>
      <c r="QR943" s="67"/>
      <c r="QS943" s="67"/>
      <c r="QT943" s="67"/>
      <c r="QU943" s="67"/>
      <c r="QV943" s="67"/>
      <c r="QW943" s="67"/>
      <c r="QX943" s="67"/>
      <c r="QY943" s="67"/>
      <c r="QZ943" s="67"/>
      <c r="RA943" s="67"/>
      <c r="RB943" s="67"/>
      <c r="RC943" s="67"/>
      <c r="RD943" s="67"/>
      <c r="RE943" s="67"/>
      <c r="RF943" s="67"/>
      <c r="RG943" s="67"/>
      <c r="RH943" s="67"/>
      <c r="RI943" s="67"/>
      <c r="RJ943" s="67"/>
      <c r="RK943" s="67"/>
      <c r="RL943" s="67"/>
      <c r="RM943" s="67"/>
      <c r="RN943" s="67"/>
      <c r="RO943" s="67"/>
      <c r="RP943" s="67"/>
      <c r="RQ943" s="67"/>
      <c r="RR943" s="67"/>
      <c r="RS943" s="67"/>
      <c r="RT943" s="67"/>
      <c r="RU943" s="67"/>
      <c r="RV943" s="67"/>
      <c r="RW943" s="67"/>
      <c r="RX943" s="67"/>
      <c r="RY943" s="67"/>
      <c r="RZ943" s="67"/>
      <c r="SA943" s="67"/>
      <c r="SB943" s="67"/>
      <c r="SC943" s="67"/>
      <c r="SD943" s="67"/>
      <c r="SE943" s="67"/>
      <c r="SF943" s="67"/>
      <c r="SG943" s="67"/>
      <c r="SH943" s="67"/>
      <c r="SI943" s="67"/>
      <c r="SJ943" s="67"/>
      <c r="SK943" s="67"/>
      <c r="SL943" s="67"/>
      <c r="SM943" s="67"/>
      <c r="SN943" s="67"/>
      <c r="SO943" s="67"/>
      <c r="SP943" s="67"/>
      <c r="SQ943" s="67"/>
      <c r="SR943" s="67"/>
    </row>
    <row r="944" spans="1:512" ht="16.5" customHeight="1" x14ac:dyDescent="0.2">
      <c r="A944" s="20">
        <v>336</v>
      </c>
      <c r="B944" s="20" t="s">
        <v>62</v>
      </c>
      <c r="C944" s="20" t="s">
        <v>915</v>
      </c>
      <c r="D944" s="20" t="s">
        <v>38</v>
      </c>
      <c r="E944" s="20" t="s">
        <v>1345</v>
      </c>
      <c r="F944" s="22" t="s">
        <v>937</v>
      </c>
      <c r="G944" s="20" t="s">
        <v>84</v>
      </c>
      <c r="H944" s="20" t="s">
        <v>35</v>
      </c>
      <c r="I944" s="20" t="s">
        <v>81</v>
      </c>
      <c r="J944" s="22" t="s">
        <v>915</v>
      </c>
      <c r="K944" s="20"/>
      <c r="L944" s="20"/>
      <c r="M944" s="20"/>
      <c r="N944" s="20"/>
      <c r="O944" s="23"/>
      <c r="P944" s="23">
        <v>3375000</v>
      </c>
      <c r="Q944" s="24">
        <v>1</v>
      </c>
      <c r="R944" s="25">
        <v>45778</v>
      </c>
      <c r="S944" s="20" t="s">
        <v>83</v>
      </c>
      <c r="T944" s="26">
        <f t="shared" si="16"/>
        <v>3375000</v>
      </c>
      <c r="U944" s="27" t="s">
        <v>100</v>
      </c>
      <c r="V944" s="27" t="s">
        <v>100</v>
      </c>
      <c r="W944" s="67"/>
      <c r="X944" s="67"/>
      <c r="Y944" s="67"/>
      <c r="Z944" s="67"/>
      <c r="AA944" s="67"/>
      <c r="AB944" s="67"/>
      <c r="AC944" s="67"/>
      <c r="AD944" s="67"/>
      <c r="AE944" s="67"/>
      <c r="AF944" s="67"/>
      <c r="AG944" s="67"/>
      <c r="AH944" s="67"/>
      <c r="AI944" s="67"/>
      <c r="AJ944" s="67"/>
      <c r="AK944" s="67"/>
      <c r="AL944" s="67"/>
      <c r="AM944" s="67"/>
      <c r="AN944" s="67"/>
      <c r="AO944" s="67"/>
      <c r="AP944" s="67"/>
      <c r="AQ944" s="67"/>
      <c r="AR944" s="67"/>
      <c r="AS944" s="67"/>
      <c r="AT944" s="67"/>
      <c r="AU944" s="67"/>
      <c r="AV944" s="67"/>
      <c r="AW944" s="67"/>
      <c r="AX944" s="67"/>
      <c r="AY944" s="67"/>
      <c r="AZ944" s="67"/>
      <c r="BA944" s="67"/>
      <c r="BB944" s="67"/>
      <c r="BC944" s="67"/>
      <c r="BD944" s="67"/>
      <c r="BE944" s="67"/>
      <c r="BF944" s="67"/>
      <c r="BG944" s="67"/>
      <c r="BH944" s="67"/>
      <c r="BI944" s="67"/>
      <c r="BJ944" s="67"/>
      <c r="BK944" s="67"/>
      <c r="BL944" s="67"/>
      <c r="BM944" s="67"/>
      <c r="BN944" s="67"/>
      <c r="BO944" s="67"/>
      <c r="BP944" s="67"/>
      <c r="BQ944" s="67"/>
      <c r="BR944" s="67"/>
      <c r="BS944" s="67"/>
      <c r="BT944" s="67"/>
      <c r="BU944" s="67"/>
      <c r="BV944" s="67"/>
      <c r="BW944" s="67"/>
      <c r="BX944" s="67"/>
      <c r="BY944" s="67"/>
      <c r="BZ944" s="67"/>
      <c r="CA944" s="67"/>
      <c r="CB944" s="67"/>
      <c r="CC944" s="67"/>
      <c r="CD944" s="67"/>
      <c r="CE944" s="67"/>
      <c r="CF944" s="67"/>
      <c r="CG944" s="67"/>
      <c r="CH944" s="67"/>
      <c r="CI944" s="67"/>
      <c r="CJ944" s="67"/>
      <c r="CK944" s="67"/>
      <c r="CL944" s="67"/>
      <c r="CM944" s="67"/>
      <c r="CN944" s="67"/>
      <c r="CO944" s="67"/>
      <c r="CP944" s="67"/>
      <c r="CQ944" s="67"/>
      <c r="CR944" s="67"/>
      <c r="CS944" s="67"/>
      <c r="CT944" s="67"/>
      <c r="CU944" s="67"/>
      <c r="CV944" s="67"/>
      <c r="CW944" s="67"/>
      <c r="CX944" s="67"/>
      <c r="CY944" s="67"/>
      <c r="CZ944" s="67"/>
      <c r="DA944" s="67"/>
      <c r="DB944" s="67"/>
      <c r="DC944" s="67"/>
      <c r="DD944" s="67"/>
      <c r="DE944" s="67"/>
      <c r="DF944" s="67"/>
      <c r="DG944" s="67"/>
      <c r="DH944" s="67"/>
      <c r="DI944" s="67"/>
      <c r="DJ944" s="67"/>
      <c r="DK944" s="67"/>
      <c r="DL944" s="67"/>
      <c r="DM944" s="67"/>
      <c r="DN944" s="67"/>
      <c r="DO944" s="67"/>
      <c r="DP944" s="67"/>
      <c r="DQ944" s="67"/>
      <c r="DR944" s="67"/>
      <c r="DS944" s="67"/>
      <c r="DT944" s="67"/>
      <c r="DU944" s="67"/>
      <c r="DV944" s="67"/>
      <c r="DW944" s="67"/>
      <c r="DX944" s="67"/>
      <c r="DY944" s="67"/>
      <c r="DZ944" s="67"/>
      <c r="EA944" s="67"/>
      <c r="EB944" s="67"/>
      <c r="EC944" s="67"/>
      <c r="ED944" s="67"/>
      <c r="EE944" s="67"/>
      <c r="EF944" s="67"/>
      <c r="EG944" s="67"/>
      <c r="EH944" s="67"/>
      <c r="EI944" s="67"/>
      <c r="EJ944" s="67"/>
      <c r="EK944" s="67"/>
      <c r="EL944" s="67"/>
      <c r="EM944" s="67"/>
      <c r="EN944" s="67"/>
      <c r="EO944" s="67"/>
      <c r="EP944" s="67"/>
      <c r="EQ944" s="67"/>
      <c r="ER944" s="67"/>
      <c r="ES944" s="67"/>
      <c r="ET944" s="67"/>
      <c r="EU944" s="67"/>
      <c r="EV944" s="67"/>
      <c r="EW944" s="67"/>
      <c r="EX944" s="67"/>
      <c r="EY944" s="67"/>
      <c r="EZ944" s="67"/>
      <c r="FA944" s="67"/>
      <c r="FB944" s="67"/>
      <c r="FC944" s="67"/>
      <c r="FD944" s="67"/>
      <c r="FE944" s="67"/>
      <c r="FF944" s="67"/>
      <c r="FG944" s="67"/>
      <c r="FH944" s="67"/>
      <c r="FI944" s="67"/>
      <c r="FJ944" s="67"/>
      <c r="FK944" s="67"/>
      <c r="FL944" s="67"/>
      <c r="FM944" s="67"/>
      <c r="FN944" s="67"/>
      <c r="FO944" s="67"/>
      <c r="FP944" s="67"/>
      <c r="FQ944" s="67"/>
      <c r="FR944" s="67"/>
      <c r="FS944" s="67"/>
      <c r="FT944" s="67"/>
      <c r="FU944" s="67"/>
      <c r="FV944" s="67"/>
      <c r="FW944" s="67"/>
      <c r="FX944" s="67"/>
      <c r="FY944" s="67"/>
      <c r="FZ944" s="67"/>
      <c r="GA944" s="67"/>
      <c r="GB944" s="67"/>
      <c r="GC944" s="67"/>
      <c r="GD944" s="67"/>
      <c r="GE944" s="67"/>
      <c r="GF944" s="67"/>
      <c r="GG944" s="67"/>
      <c r="GH944" s="67"/>
      <c r="GI944" s="67"/>
      <c r="GJ944" s="67"/>
      <c r="GK944" s="67"/>
      <c r="GL944" s="67"/>
      <c r="GM944" s="67"/>
      <c r="GN944" s="67"/>
      <c r="GO944" s="67"/>
      <c r="GP944" s="67"/>
      <c r="GQ944" s="67"/>
      <c r="GR944" s="67"/>
      <c r="GS944" s="67"/>
      <c r="GT944" s="67"/>
      <c r="GU944" s="67"/>
      <c r="GV944" s="67"/>
      <c r="GW944" s="67"/>
      <c r="GX944" s="67"/>
      <c r="GY944" s="67"/>
      <c r="GZ944" s="67"/>
      <c r="HA944" s="67"/>
      <c r="HB944" s="67"/>
      <c r="HC944" s="67"/>
      <c r="HD944" s="67"/>
      <c r="HE944" s="67"/>
      <c r="HF944" s="67"/>
      <c r="HG944" s="67"/>
      <c r="HH944" s="67"/>
      <c r="HI944" s="67"/>
      <c r="HJ944" s="67"/>
      <c r="HK944" s="67"/>
      <c r="HL944" s="67"/>
      <c r="HM944" s="67"/>
      <c r="HN944" s="67"/>
      <c r="HO944" s="67"/>
      <c r="HP944" s="67"/>
      <c r="HQ944" s="67"/>
      <c r="HR944" s="67"/>
      <c r="HS944" s="67"/>
      <c r="HT944" s="67"/>
      <c r="HU944" s="67"/>
      <c r="HV944" s="67"/>
      <c r="HW944" s="67"/>
      <c r="HX944" s="67"/>
      <c r="HY944" s="67"/>
      <c r="HZ944" s="67"/>
      <c r="IA944" s="67"/>
      <c r="IB944" s="67"/>
      <c r="IC944" s="67"/>
      <c r="ID944" s="67"/>
      <c r="IE944" s="67"/>
      <c r="IF944" s="67"/>
      <c r="IG944" s="67"/>
      <c r="IH944" s="67"/>
      <c r="II944" s="67"/>
      <c r="IJ944" s="67"/>
      <c r="IK944" s="67"/>
      <c r="IL944" s="67"/>
      <c r="IM944" s="67"/>
      <c r="IN944" s="67"/>
      <c r="IO944" s="67"/>
      <c r="IP944" s="67"/>
      <c r="IQ944" s="67"/>
      <c r="IR944" s="67"/>
      <c r="IS944" s="67"/>
      <c r="IT944" s="67"/>
      <c r="IU944" s="67"/>
      <c r="IV944" s="67"/>
      <c r="IW944" s="67"/>
      <c r="IX944" s="67"/>
      <c r="IY944" s="67"/>
      <c r="IZ944" s="67"/>
      <c r="JA944" s="67"/>
      <c r="JB944" s="67"/>
      <c r="JC944" s="67"/>
      <c r="JD944" s="67"/>
      <c r="JE944" s="67"/>
      <c r="JF944" s="67"/>
      <c r="JG944" s="67"/>
      <c r="JH944" s="67"/>
      <c r="JI944" s="67"/>
      <c r="JJ944" s="67"/>
      <c r="JK944" s="67"/>
      <c r="JL944" s="67"/>
      <c r="JM944" s="67"/>
      <c r="JN944" s="67"/>
      <c r="JO944" s="67"/>
      <c r="JP944" s="67"/>
      <c r="JQ944" s="67"/>
      <c r="JR944" s="67"/>
      <c r="JS944" s="67"/>
      <c r="JT944" s="67"/>
      <c r="JU944" s="67"/>
      <c r="JV944" s="67"/>
      <c r="JW944" s="67"/>
      <c r="JX944" s="67"/>
      <c r="JY944" s="67"/>
      <c r="JZ944" s="67"/>
      <c r="KA944" s="67"/>
      <c r="KB944" s="67"/>
      <c r="KC944" s="67"/>
      <c r="KD944" s="67"/>
      <c r="KE944" s="67"/>
      <c r="KF944" s="67"/>
      <c r="KG944" s="67"/>
      <c r="KH944" s="67"/>
      <c r="KI944" s="67"/>
      <c r="KJ944" s="67"/>
      <c r="KK944" s="67"/>
      <c r="KL944" s="67"/>
      <c r="KM944" s="67"/>
      <c r="KN944" s="67"/>
      <c r="KO944" s="67"/>
      <c r="KP944" s="67"/>
      <c r="KQ944" s="67"/>
      <c r="KR944" s="67"/>
      <c r="KS944" s="67"/>
      <c r="KT944" s="67"/>
      <c r="KU944" s="67"/>
      <c r="KV944" s="67"/>
      <c r="KW944" s="67"/>
      <c r="KX944" s="67"/>
      <c r="KY944" s="67"/>
      <c r="KZ944" s="67"/>
      <c r="LA944" s="67"/>
      <c r="LB944" s="67"/>
      <c r="LC944" s="67"/>
      <c r="LD944" s="67"/>
      <c r="LE944" s="67"/>
      <c r="LF944" s="67"/>
      <c r="LG944" s="67"/>
      <c r="LH944" s="67"/>
      <c r="LI944" s="67"/>
      <c r="LJ944" s="67"/>
      <c r="LK944" s="67"/>
      <c r="LL944" s="67"/>
      <c r="LM944" s="67"/>
      <c r="LN944" s="67"/>
      <c r="LO944" s="67"/>
      <c r="LP944" s="67"/>
      <c r="LQ944" s="67"/>
      <c r="LR944" s="67"/>
      <c r="LS944" s="67"/>
      <c r="LT944" s="67"/>
      <c r="LU944" s="67"/>
      <c r="LV944" s="67"/>
      <c r="LW944" s="67"/>
      <c r="LX944" s="67"/>
      <c r="LY944" s="67"/>
      <c r="LZ944" s="67"/>
      <c r="MA944" s="67"/>
      <c r="MB944" s="67"/>
      <c r="MC944" s="67"/>
      <c r="MD944" s="67"/>
      <c r="ME944" s="67"/>
      <c r="MF944" s="67"/>
      <c r="MG944" s="67"/>
      <c r="MH944" s="67"/>
      <c r="MI944" s="67"/>
      <c r="MJ944" s="67"/>
      <c r="MK944" s="67"/>
      <c r="ML944" s="67"/>
      <c r="MM944" s="67"/>
      <c r="MN944" s="67"/>
      <c r="MO944" s="67"/>
      <c r="MP944" s="67"/>
      <c r="MQ944" s="67"/>
      <c r="MR944" s="67"/>
      <c r="MS944" s="67"/>
      <c r="MT944" s="67"/>
      <c r="MU944" s="67"/>
      <c r="MV944" s="67"/>
      <c r="MW944" s="67"/>
      <c r="MX944" s="67"/>
      <c r="MY944" s="67"/>
      <c r="MZ944" s="67"/>
      <c r="NA944" s="67"/>
      <c r="NB944" s="67"/>
      <c r="NC944" s="67"/>
      <c r="ND944" s="67"/>
      <c r="NE944" s="67"/>
      <c r="NF944" s="67"/>
      <c r="NG944" s="67"/>
      <c r="NH944" s="67"/>
      <c r="NI944" s="67"/>
      <c r="NJ944" s="67"/>
      <c r="NK944" s="67"/>
      <c r="NL944" s="67"/>
      <c r="NM944" s="67"/>
      <c r="NN944" s="67"/>
      <c r="NO944" s="67"/>
      <c r="NP944" s="67"/>
      <c r="NQ944" s="67"/>
      <c r="NR944" s="67"/>
      <c r="NS944" s="67"/>
      <c r="NT944" s="67"/>
      <c r="NU944" s="67"/>
      <c r="NV944" s="67"/>
      <c r="NW944" s="67"/>
      <c r="NX944" s="67"/>
      <c r="NY944" s="67"/>
      <c r="NZ944" s="67"/>
      <c r="OA944" s="67"/>
      <c r="OB944" s="67"/>
      <c r="OC944" s="67"/>
      <c r="OD944" s="67"/>
      <c r="OE944" s="67"/>
      <c r="OF944" s="67"/>
      <c r="OG944" s="67"/>
      <c r="OH944" s="67"/>
      <c r="OI944" s="67"/>
      <c r="OJ944" s="67"/>
      <c r="OK944" s="67"/>
      <c r="OL944" s="67"/>
      <c r="OM944" s="67"/>
      <c r="ON944" s="67"/>
      <c r="OO944" s="67"/>
      <c r="OP944" s="67"/>
      <c r="OQ944" s="67"/>
      <c r="OR944" s="67"/>
      <c r="OS944" s="67"/>
      <c r="OT944" s="67"/>
      <c r="OU944" s="67"/>
      <c r="OV944" s="67"/>
      <c r="OW944" s="67"/>
      <c r="OX944" s="67"/>
      <c r="OY944" s="67"/>
      <c r="OZ944" s="67"/>
      <c r="PA944" s="67"/>
      <c r="PB944" s="67"/>
      <c r="PC944" s="67"/>
      <c r="PD944" s="67"/>
      <c r="PE944" s="67"/>
      <c r="PF944" s="67"/>
      <c r="PG944" s="67"/>
      <c r="PH944" s="67"/>
      <c r="PI944" s="67"/>
      <c r="PJ944" s="67"/>
      <c r="PK944" s="67"/>
      <c r="PL944" s="67"/>
      <c r="PM944" s="67"/>
      <c r="PN944" s="67"/>
      <c r="PO944" s="67"/>
      <c r="PP944" s="67"/>
      <c r="PQ944" s="67"/>
      <c r="PR944" s="67"/>
      <c r="PS944" s="67"/>
      <c r="PT944" s="67"/>
      <c r="PU944" s="67"/>
      <c r="PV944" s="67"/>
      <c r="PW944" s="67"/>
      <c r="PX944" s="67"/>
      <c r="PY944" s="67"/>
      <c r="PZ944" s="67"/>
      <c r="QA944" s="67"/>
      <c r="QB944" s="67"/>
      <c r="QC944" s="67"/>
      <c r="QD944" s="67"/>
      <c r="QE944" s="67"/>
      <c r="QF944" s="67"/>
      <c r="QG944" s="67"/>
      <c r="QH944" s="67"/>
      <c r="QI944" s="67"/>
      <c r="QJ944" s="67"/>
      <c r="QK944" s="67"/>
      <c r="QL944" s="67"/>
      <c r="QM944" s="67"/>
      <c r="QN944" s="67"/>
      <c r="QO944" s="67"/>
      <c r="QP944" s="67"/>
      <c r="QQ944" s="67"/>
      <c r="QR944" s="67"/>
      <c r="QS944" s="67"/>
      <c r="QT944" s="67"/>
      <c r="QU944" s="67"/>
      <c r="QV944" s="67"/>
      <c r="QW944" s="67"/>
      <c r="QX944" s="67"/>
      <c r="QY944" s="67"/>
      <c r="QZ944" s="67"/>
      <c r="RA944" s="67"/>
      <c r="RB944" s="67"/>
      <c r="RC944" s="67"/>
      <c r="RD944" s="67"/>
      <c r="RE944" s="67"/>
      <c r="RF944" s="67"/>
      <c r="RG944" s="67"/>
      <c r="RH944" s="67"/>
      <c r="RI944" s="67"/>
      <c r="RJ944" s="67"/>
      <c r="RK944" s="67"/>
      <c r="RL944" s="67"/>
      <c r="RM944" s="67"/>
      <c r="RN944" s="67"/>
      <c r="RO944" s="67"/>
      <c r="RP944" s="67"/>
      <c r="RQ944" s="67"/>
      <c r="RR944" s="67"/>
      <c r="RS944" s="67"/>
      <c r="RT944" s="67"/>
      <c r="RU944" s="67"/>
      <c r="RV944" s="67"/>
      <c r="RW944" s="67"/>
      <c r="RX944" s="67"/>
      <c r="RY944" s="67"/>
      <c r="RZ944" s="67"/>
      <c r="SA944" s="67"/>
      <c r="SB944" s="67"/>
      <c r="SC944" s="67"/>
      <c r="SD944" s="67"/>
      <c r="SE944" s="67"/>
      <c r="SF944" s="67"/>
      <c r="SG944" s="67"/>
      <c r="SH944" s="67"/>
      <c r="SI944" s="67"/>
      <c r="SJ944" s="67"/>
      <c r="SK944" s="67"/>
      <c r="SL944" s="67"/>
      <c r="SM944" s="67"/>
      <c r="SN944" s="67"/>
      <c r="SO944" s="67"/>
      <c r="SP944" s="67"/>
      <c r="SQ944" s="67"/>
      <c r="SR944" s="67"/>
    </row>
    <row r="945" spans="1:512" ht="16.5" customHeight="1" x14ac:dyDescent="0.2">
      <c r="A945" s="20">
        <v>337</v>
      </c>
      <c r="B945" s="20" t="s">
        <v>62</v>
      </c>
      <c r="C945" s="20" t="s">
        <v>915</v>
      </c>
      <c r="D945" s="20" t="s">
        <v>38</v>
      </c>
      <c r="E945" s="20" t="s">
        <v>1345</v>
      </c>
      <c r="F945" s="22" t="s">
        <v>937</v>
      </c>
      <c r="G945" s="20" t="s">
        <v>84</v>
      </c>
      <c r="H945" s="20" t="s">
        <v>35</v>
      </c>
      <c r="I945" s="20" t="s">
        <v>81</v>
      </c>
      <c r="J945" s="22" t="s">
        <v>915</v>
      </c>
      <c r="K945" s="20"/>
      <c r="L945" s="20"/>
      <c r="M945" s="20"/>
      <c r="N945" s="20"/>
      <c r="O945" s="23"/>
      <c r="P945" s="23">
        <v>3375000</v>
      </c>
      <c r="Q945" s="24">
        <v>1</v>
      </c>
      <c r="R945" s="25">
        <v>45809</v>
      </c>
      <c r="S945" s="20" t="s">
        <v>83</v>
      </c>
      <c r="T945" s="26">
        <f t="shared" si="16"/>
        <v>3375000</v>
      </c>
      <c r="U945" s="27" t="s">
        <v>100</v>
      </c>
      <c r="V945" s="27" t="s">
        <v>100</v>
      </c>
      <c r="W945" s="67"/>
      <c r="X945" s="67"/>
      <c r="Y945" s="67"/>
      <c r="Z945" s="67"/>
      <c r="AA945" s="67"/>
      <c r="AB945" s="67"/>
      <c r="AC945" s="67"/>
      <c r="AD945" s="67"/>
      <c r="AE945" s="67"/>
      <c r="AF945" s="67"/>
      <c r="AG945" s="67"/>
      <c r="AH945" s="67"/>
      <c r="AI945" s="67"/>
      <c r="AJ945" s="67"/>
      <c r="AK945" s="67"/>
      <c r="AL945" s="67"/>
      <c r="AM945" s="67"/>
      <c r="AN945" s="67"/>
      <c r="AO945" s="67"/>
      <c r="AP945" s="67"/>
      <c r="AQ945" s="67"/>
      <c r="AR945" s="67"/>
      <c r="AS945" s="67"/>
      <c r="AT945" s="67"/>
      <c r="AU945" s="67"/>
      <c r="AV945" s="67"/>
      <c r="AW945" s="67"/>
      <c r="AX945" s="67"/>
      <c r="AY945" s="67"/>
      <c r="AZ945" s="67"/>
      <c r="BA945" s="67"/>
      <c r="BB945" s="67"/>
      <c r="BC945" s="67"/>
      <c r="BD945" s="67"/>
      <c r="BE945" s="67"/>
      <c r="BF945" s="67"/>
      <c r="BG945" s="67"/>
      <c r="BH945" s="67"/>
      <c r="BI945" s="67"/>
      <c r="BJ945" s="67"/>
      <c r="BK945" s="67"/>
      <c r="BL945" s="67"/>
      <c r="BM945" s="67"/>
      <c r="BN945" s="67"/>
      <c r="BO945" s="67"/>
      <c r="BP945" s="67"/>
      <c r="BQ945" s="67"/>
      <c r="BR945" s="67"/>
      <c r="BS945" s="67"/>
      <c r="BT945" s="67"/>
      <c r="BU945" s="67"/>
      <c r="BV945" s="67"/>
      <c r="BW945" s="67"/>
      <c r="BX945" s="67"/>
      <c r="BY945" s="67"/>
      <c r="BZ945" s="67"/>
      <c r="CA945" s="67"/>
      <c r="CB945" s="67"/>
      <c r="CC945" s="67"/>
      <c r="CD945" s="67"/>
      <c r="CE945" s="67"/>
      <c r="CF945" s="67"/>
      <c r="CG945" s="67"/>
      <c r="CH945" s="67"/>
      <c r="CI945" s="67"/>
      <c r="CJ945" s="67"/>
      <c r="CK945" s="67"/>
      <c r="CL945" s="67"/>
      <c r="CM945" s="67"/>
      <c r="CN945" s="67"/>
      <c r="CO945" s="67"/>
      <c r="CP945" s="67"/>
      <c r="CQ945" s="67"/>
      <c r="CR945" s="67"/>
      <c r="CS945" s="67"/>
      <c r="CT945" s="67"/>
      <c r="CU945" s="67"/>
      <c r="CV945" s="67"/>
      <c r="CW945" s="67"/>
      <c r="CX945" s="67"/>
      <c r="CY945" s="67"/>
      <c r="CZ945" s="67"/>
      <c r="DA945" s="67"/>
      <c r="DB945" s="67"/>
      <c r="DC945" s="67"/>
      <c r="DD945" s="67"/>
      <c r="DE945" s="67"/>
      <c r="DF945" s="67"/>
      <c r="DG945" s="67"/>
      <c r="DH945" s="67"/>
      <c r="DI945" s="67"/>
      <c r="DJ945" s="67"/>
      <c r="DK945" s="67"/>
      <c r="DL945" s="67"/>
      <c r="DM945" s="67"/>
      <c r="DN945" s="67"/>
      <c r="DO945" s="67"/>
      <c r="DP945" s="67"/>
      <c r="DQ945" s="67"/>
      <c r="DR945" s="67"/>
      <c r="DS945" s="67"/>
      <c r="DT945" s="67"/>
      <c r="DU945" s="67"/>
      <c r="DV945" s="67"/>
      <c r="DW945" s="67"/>
      <c r="DX945" s="67"/>
      <c r="DY945" s="67"/>
      <c r="DZ945" s="67"/>
      <c r="EA945" s="67"/>
      <c r="EB945" s="67"/>
      <c r="EC945" s="67"/>
      <c r="ED945" s="67"/>
      <c r="EE945" s="67"/>
      <c r="EF945" s="67"/>
      <c r="EG945" s="67"/>
      <c r="EH945" s="67"/>
      <c r="EI945" s="67"/>
      <c r="EJ945" s="67"/>
      <c r="EK945" s="67"/>
      <c r="EL945" s="67"/>
      <c r="EM945" s="67"/>
      <c r="EN945" s="67"/>
      <c r="EO945" s="67"/>
      <c r="EP945" s="67"/>
      <c r="EQ945" s="67"/>
      <c r="ER945" s="67"/>
      <c r="ES945" s="67"/>
      <c r="ET945" s="67"/>
      <c r="EU945" s="67"/>
      <c r="EV945" s="67"/>
      <c r="EW945" s="67"/>
      <c r="EX945" s="67"/>
      <c r="EY945" s="67"/>
      <c r="EZ945" s="67"/>
      <c r="FA945" s="67"/>
      <c r="FB945" s="67"/>
      <c r="FC945" s="67"/>
      <c r="FD945" s="67"/>
      <c r="FE945" s="67"/>
      <c r="FF945" s="67"/>
      <c r="FG945" s="67"/>
      <c r="FH945" s="67"/>
      <c r="FI945" s="67"/>
      <c r="FJ945" s="67"/>
      <c r="FK945" s="67"/>
      <c r="FL945" s="67"/>
      <c r="FM945" s="67"/>
      <c r="FN945" s="67"/>
      <c r="FO945" s="67"/>
      <c r="FP945" s="67"/>
      <c r="FQ945" s="67"/>
      <c r="FR945" s="67"/>
      <c r="FS945" s="67"/>
      <c r="FT945" s="67"/>
      <c r="FU945" s="67"/>
      <c r="FV945" s="67"/>
      <c r="FW945" s="67"/>
      <c r="FX945" s="67"/>
      <c r="FY945" s="67"/>
      <c r="FZ945" s="67"/>
      <c r="GA945" s="67"/>
      <c r="GB945" s="67"/>
      <c r="GC945" s="67"/>
      <c r="GD945" s="67"/>
      <c r="GE945" s="67"/>
      <c r="GF945" s="67"/>
      <c r="GG945" s="67"/>
      <c r="GH945" s="67"/>
      <c r="GI945" s="67"/>
      <c r="GJ945" s="67"/>
      <c r="GK945" s="67"/>
      <c r="GL945" s="67"/>
      <c r="GM945" s="67"/>
      <c r="GN945" s="67"/>
      <c r="GO945" s="67"/>
      <c r="GP945" s="67"/>
      <c r="GQ945" s="67"/>
      <c r="GR945" s="67"/>
      <c r="GS945" s="67"/>
      <c r="GT945" s="67"/>
      <c r="GU945" s="67"/>
      <c r="GV945" s="67"/>
      <c r="GW945" s="67"/>
      <c r="GX945" s="67"/>
      <c r="GY945" s="67"/>
      <c r="GZ945" s="67"/>
      <c r="HA945" s="67"/>
      <c r="HB945" s="67"/>
      <c r="HC945" s="67"/>
      <c r="HD945" s="67"/>
      <c r="HE945" s="67"/>
      <c r="HF945" s="67"/>
      <c r="HG945" s="67"/>
      <c r="HH945" s="67"/>
      <c r="HI945" s="67"/>
      <c r="HJ945" s="67"/>
      <c r="HK945" s="67"/>
      <c r="HL945" s="67"/>
      <c r="HM945" s="67"/>
      <c r="HN945" s="67"/>
      <c r="HO945" s="67"/>
      <c r="HP945" s="67"/>
      <c r="HQ945" s="67"/>
      <c r="HR945" s="67"/>
      <c r="HS945" s="67"/>
      <c r="HT945" s="67"/>
      <c r="HU945" s="67"/>
      <c r="HV945" s="67"/>
      <c r="HW945" s="67"/>
      <c r="HX945" s="67"/>
      <c r="HY945" s="67"/>
      <c r="HZ945" s="67"/>
      <c r="IA945" s="67"/>
      <c r="IB945" s="67"/>
      <c r="IC945" s="67"/>
      <c r="ID945" s="67"/>
      <c r="IE945" s="67"/>
      <c r="IF945" s="67"/>
      <c r="IG945" s="67"/>
      <c r="IH945" s="67"/>
      <c r="II945" s="67"/>
      <c r="IJ945" s="67"/>
      <c r="IK945" s="67"/>
      <c r="IL945" s="67"/>
      <c r="IM945" s="67"/>
      <c r="IN945" s="67"/>
      <c r="IO945" s="67"/>
      <c r="IP945" s="67"/>
      <c r="IQ945" s="67"/>
      <c r="IR945" s="67"/>
      <c r="IS945" s="67"/>
      <c r="IT945" s="67"/>
      <c r="IU945" s="67"/>
      <c r="IV945" s="67"/>
      <c r="IW945" s="67"/>
      <c r="IX945" s="67"/>
      <c r="IY945" s="67"/>
      <c r="IZ945" s="67"/>
      <c r="JA945" s="67"/>
      <c r="JB945" s="67"/>
      <c r="JC945" s="67"/>
      <c r="JD945" s="67"/>
      <c r="JE945" s="67"/>
      <c r="JF945" s="67"/>
      <c r="JG945" s="67"/>
      <c r="JH945" s="67"/>
      <c r="JI945" s="67"/>
      <c r="JJ945" s="67"/>
      <c r="JK945" s="67"/>
      <c r="JL945" s="67"/>
      <c r="JM945" s="67"/>
      <c r="JN945" s="67"/>
      <c r="JO945" s="67"/>
      <c r="JP945" s="67"/>
      <c r="JQ945" s="67"/>
      <c r="JR945" s="67"/>
      <c r="JS945" s="67"/>
      <c r="JT945" s="67"/>
      <c r="JU945" s="67"/>
      <c r="JV945" s="67"/>
      <c r="JW945" s="67"/>
      <c r="JX945" s="67"/>
      <c r="JY945" s="67"/>
      <c r="JZ945" s="67"/>
      <c r="KA945" s="67"/>
      <c r="KB945" s="67"/>
      <c r="KC945" s="67"/>
      <c r="KD945" s="67"/>
      <c r="KE945" s="67"/>
      <c r="KF945" s="67"/>
      <c r="KG945" s="67"/>
      <c r="KH945" s="67"/>
      <c r="KI945" s="67"/>
      <c r="KJ945" s="67"/>
      <c r="KK945" s="67"/>
      <c r="KL945" s="67"/>
      <c r="KM945" s="67"/>
      <c r="KN945" s="67"/>
      <c r="KO945" s="67"/>
      <c r="KP945" s="67"/>
      <c r="KQ945" s="67"/>
      <c r="KR945" s="67"/>
      <c r="KS945" s="67"/>
      <c r="KT945" s="67"/>
      <c r="KU945" s="67"/>
      <c r="KV945" s="67"/>
      <c r="KW945" s="67"/>
      <c r="KX945" s="67"/>
      <c r="KY945" s="67"/>
      <c r="KZ945" s="67"/>
      <c r="LA945" s="67"/>
      <c r="LB945" s="67"/>
      <c r="LC945" s="67"/>
      <c r="LD945" s="67"/>
      <c r="LE945" s="67"/>
      <c r="LF945" s="67"/>
      <c r="LG945" s="67"/>
      <c r="LH945" s="67"/>
      <c r="LI945" s="67"/>
      <c r="LJ945" s="67"/>
      <c r="LK945" s="67"/>
      <c r="LL945" s="67"/>
      <c r="LM945" s="67"/>
      <c r="LN945" s="67"/>
      <c r="LO945" s="67"/>
      <c r="LP945" s="67"/>
      <c r="LQ945" s="67"/>
      <c r="LR945" s="67"/>
      <c r="LS945" s="67"/>
      <c r="LT945" s="67"/>
      <c r="LU945" s="67"/>
      <c r="LV945" s="67"/>
      <c r="LW945" s="67"/>
      <c r="LX945" s="67"/>
      <c r="LY945" s="67"/>
      <c r="LZ945" s="67"/>
      <c r="MA945" s="67"/>
      <c r="MB945" s="67"/>
      <c r="MC945" s="67"/>
      <c r="MD945" s="67"/>
      <c r="ME945" s="67"/>
      <c r="MF945" s="67"/>
      <c r="MG945" s="67"/>
      <c r="MH945" s="67"/>
      <c r="MI945" s="67"/>
      <c r="MJ945" s="67"/>
      <c r="MK945" s="67"/>
      <c r="ML945" s="67"/>
      <c r="MM945" s="67"/>
      <c r="MN945" s="67"/>
      <c r="MO945" s="67"/>
      <c r="MP945" s="67"/>
      <c r="MQ945" s="67"/>
      <c r="MR945" s="67"/>
      <c r="MS945" s="67"/>
      <c r="MT945" s="67"/>
      <c r="MU945" s="67"/>
      <c r="MV945" s="67"/>
      <c r="MW945" s="67"/>
      <c r="MX945" s="67"/>
      <c r="MY945" s="67"/>
      <c r="MZ945" s="67"/>
      <c r="NA945" s="67"/>
      <c r="NB945" s="67"/>
      <c r="NC945" s="67"/>
      <c r="ND945" s="67"/>
      <c r="NE945" s="67"/>
      <c r="NF945" s="67"/>
      <c r="NG945" s="67"/>
      <c r="NH945" s="67"/>
      <c r="NI945" s="67"/>
      <c r="NJ945" s="67"/>
      <c r="NK945" s="67"/>
      <c r="NL945" s="67"/>
      <c r="NM945" s="67"/>
      <c r="NN945" s="67"/>
      <c r="NO945" s="67"/>
      <c r="NP945" s="67"/>
      <c r="NQ945" s="67"/>
      <c r="NR945" s="67"/>
      <c r="NS945" s="67"/>
      <c r="NT945" s="67"/>
      <c r="NU945" s="67"/>
      <c r="NV945" s="67"/>
      <c r="NW945" s="67"/>
      <c r="NX945" s="67"/>
      <c r="NY945" s="67"/>
      <c r="NZ945" s="67"/>
      <c r="OA945" s="67"/>
      <c r="OB945" s="67"/>
      <c r="OC945" s="67"/>
      <c r="OD945" s="67"/>
      <c r="OE945" s="67"/>
      <c r="OF945" s="67"/>
      <c r="OG945" s="67"/>
      <c r="OH945" s="67"/>
      <c r="OI945" s="67"/>
      <c r="OJ945" s="67"/>
      <c r="OK945" s="67"/>
      <c r="OL945" s="67"/>
      <c r="OM945" s="67"/>
      <c r="ON945" s="67"/>
      <c r="OO945" s="67"/>
      <c r="OP945" s="67"/>
      <c r="OQ945" s="67"/>
      <c r="OR945" s="67"/>
      <c r="OS945" s="67"/>
      <c r="OT945" s="67"/>
      <c r="OU945" s="67"/>
      <c r="OV945" s="67"/>
      <c r="OW945" s="67"/>
      <c r="OX945" s="67"/>
      <c r="OY945" s="67"/>
      <c r="OZ945" s="67"/>
      <c r="PA945" s="67"/>
      <c r="PB945" s="67"/>
      <c r="PC945" s="67"/>
      <c r="PD945" s="67"/>
      <c r="PE945" s="67"/>
      <c r="PF945" s="67"/>
      <c r="PG945" s="67"/>
      <c r="PH945" s="67"/>
      <c r="PI945" s="67"/>
      <c r="PJ945" s="67"/>
      <c r="PK945" s="67"/>
      <c r="PL945" s="67"/>
      <c r="PM945" s="67"/>
      <c r="PN945" s="67"/>
      <c r="PO945" s="67"/>
      <c r="PP945" s="67"/>
      <c r="PQ945" s="67"/>
      <c r="PR945" s="67"/>
      <c r="PS945" s="67"/>
      <c r="PT945" s="67"/>
      <c r="PU945" s="67"/>
      <c r="PV945" s="67"/>
      <c r="PW945" s="67"/>
      <c r="PX945" s="67"/>
      <c r="PY945" s="67"/>
      <c r="PZ945" s="67"/>
      <c r="QA945" s="67"/>
      <c r="QB945" s="67"/>
      <c r="QC945" s="67"/>
      <c r="QD945" s="67"/>
      <c r="QE945" s="67"/>
      <c r="QF945" s="67"/>
      <c r="QG945" s="67"/>
      <c r="QH945" s="67"/>
      <c r="QI945" s="67"/>
      <c r="QJ945" s="67"/>
      <c r="QK945" s="67"/>
      <c r="QL945" s="67"/>
      <c r="QM945" s="67"/>
      <c r="QN945" s="67"/>
      <c r="QO945" s="67"/>
      <c r="QP945" s="67"/>
      <c r="QQ945" s="67"/>
      <c r="QR945" s="67"/>
      <c r="QS945" s="67"/>
      <c r="QT945" s="67"/>
      <c r="QU945" s="67"/>
      <c r="QV945" s="67"/>
      <c r="QW945" s="67"/>
      <c r="QX945" s="67"/>
      <c r="QY945" s="67"/>
      <c r="QZ945" s="67"/>
      <c r="RA945" s="67"/>
      <c r="RB945" s="67"/>
      <c r="RC945" s="67"/>
      <c r="RD945" s="67"/>
      <c r="RE945" s="67"/>
      <c r="RF945" s="67"/>
      <c r="RG945" s="67"/>
      <c r="RH945" s="67"/>
      <c r="RI945" s="67"/>
      <c r="RJ945" s="67"/>
      <c r="RK945" s="67"/>
      <c r="RL945" s="67"/>
      <c r="RM945" s="67"/>
      <c r="RN945" s="67"/>
      <c r="RO945" s="67"/>
      <c r="RP945" s="67"/>
      <c r="RQ945" s="67"/>
      <c r="RR945" s="67"/>
      <c r="RS945" s="67"/>
      <c r="RT945" s="67"/>
      <c r="RU945" s="67"/>
      <c r="RV945" s="67"/>
      <c r="RW945" s="67"/>
      <c r="RX945" s="67"/>
      <c r="RY945" s="67"/>
      <c r="RZ945" s="67"/>
      <c r="SA945" s="67"/>
      <c r="SB945" s="67"/>
      <c r="SC945" s="67"/>
      <c r="SD945" s="67"/>
      <c r="SE945" s="67"/>
      <c r="SF945" s="67"/>
      <c r="SG945" s="67"/>
      <c r="SH945" s="67"/>
      <c r="SI945" s="67"/>
      <c r="SJ945" s="67"/>
      <c r="SK945" s="67"/>
      <c r="SL945" s="67"/>
      <c r="SM945" s="67"/>
      <c r="SN945" s="67"/>
      <c r="SO945" s="67"/>
      <c r="SP945" s="67"/>
      <c r="SQ945" s="67"/>
      <c r="SR945" s="67"/>
    </row>
    <row r="946" spans="1:512" ht="16.5" customHeight="1" x14ac:dyDescent="0.2">
      <c r="A946" s="20">
        <v>338</v>
      </c>
      <c r="B946" s="20" t="s">
        <v>62</v>
      </c>
      <c r="C946" s="20" t="s">
        <v>915</v>
      </c>
      <c r="D946" s="20" t="s">
        <v>38</v>
      </c>
      <c r="E946" s="20" t="s">
        <v>1345</v>
      </c>
      <c r="F946" s="22" t="s">
        <v>937</v>
      </c>
      <c r="G946" s="20" t="s">
        <v>84</v>
      </c>
      <c r="H946" s="20" t="s">
        <v>35</v>
      </c>
      <c r="I946" s="20" t="s">
        <v>81</v>
      </c>
      <c r="J946" s="22" t="s">
        <v>915</v>
      </c>
      <c r="K946" s="20"/>
      <c r="L946" s="20"/>
      <c r="M946" s="20"/>
      <c r="N946" s="20"/>
      <c r="O946" s="23"/>
      <c r="P946" s="23">
        <v>3375000</v>
      </c>
      <c r="Q946" s="24">
        <v>1</v>
      </c>
      <c r="R946" s="25">
        <v>45839</v>
      </c>
      <c r="S946" s="20" t="s">
        <v>83</v>
      </c>
      <c r="T946" s="26">
        <f t="shared" si="16"/>
        <v>3375000</v>
      </c>
      <c r="U946" s="27" t="s">
        <v>100</v>
      </c>
      <c r="V946" s="27" t="s">
        <v>100</v>
      </c>
      <c r="W946" s="67"/>
      <c r="X946" s="67"/>
      <c r="Y946" s="67"/>
      <c r="Z946" s="67"/>
      <c r="AA946" s="67"/>
      <c r="AB946" s="67"/>
      <c r="AC946" s="67"/>
      <c r="AD946" s="67"/>
      <c r="AE946" s="67"/>
      <c r="AF946" s="67"/>
      <c r="AG946" s="67"/>
      <c r="AH946" s="67"/>
      <c r="AI946" s="67"/>
      <c r="AJ946" s="67"/>
      <c r="AK946" s="67"/>
      <c r="AL946" s="67"/>
      <c r="AM946" s="67"/>
      <c r="AN946" s="67"/>
      <c r="AO946" s="67"/>
      <c r="AP946" s="67"/>
      <c r="AQ946" s="67"/>
      <c r="AR946" s="67"/>
      <c r="AS946" s="67"/>
      <c r="AT946" s="67"/>
      <c r="AU946" s="67"/>
      <c r="AV946" s="67"/>
      <c r="AW946" s="67"/>
      <c r="AX946" s="67"/>
      <c r="AY946" s="67"/>
      <c r="AZ946" s="67"/>
      <c r="BA946" s="67"/>
      <c r="BB946" s="67"/>
      <c r="BC946" s="67"/>
      <c r="BD946" s="67"/>
      <c r="BE946" s="67"/>
      <c r="BF946" s="67"/>
      <c r="BG946" s="67"/>
      <c r="BH946" s="67"/>
      <c r="BI946" s="67"/>
      <c r="BJ946" s="67"/>
      <c r="BK946" s="67"/>
      <c r="BL946" s="67"/>
      <c r="BM946" s="67"/>
      <c r="BN946" s="67"/>
      <c r="BO946" s="67"/>
      <c r="BP946" s="67"/>
      <c r="BQ946" s="67"/>
      <c r="BR946" s="67"/>
      <c r="BS946" s="67"/>
      <c r="BT946" s="67"/>
      <c r="BU946" s="67"/>
      <c r="BV946" s="67"/>
      <c r="BW946" s="67"/>
      <c r="BX946" s="67"/>
      <c r="BY946" s="67"/>
      <c r="BZ946" s="67"/>
      <c r="CA946" s="67"/>
      <c r="CB946" s="67"/>
      <c r="CC946" s="67"/>
      <c r="CD946" s="67"/>
      <c r="CE946" s="67"/>
      <c r="CF946" s="67"/>
      <c r="CG946" s="67"/>
      <c r="CH946" s="67"/>
      <c r="CI946" s="67"/>
      <c r="CJ946" s="67"/>
      <c r="CK946" s="67"/>
      <c r="CL946" s="67"/>
      <c r="CM946" s="67"/>
      <c r="CN946" s="67"/>
      <c r="CO946" s="67"/>
      <c r="CP946" s="67"/>
      <c r="CQ946" s="67"/>
      <c r="CR946" s="67"/>
      <c r="CS946" s="67"/>
      <c r="CT946" s="67"/>
      <c r="CU946" s="67"/>
      <c r="CV946" s="67"/>
      <c r="CW946" s="67"/>
      <c r="CX946" s="67"/>
      <c r="CY946" s="67"/>
      <c r="CZ946" s="67"/>
      <c r="DA946" s="67"/>
      <c r="DB946" s="67"/>
      <c r="DC946" s="67"/>
      <c r="DD946" s="67"/>
      <c r="DE946" s="67"/>
      <c r="DF946" s="67"/>
      <c r="DG946" s="67"/>
      <c r="DH946" s="67"/>
      <c r="DI946" s="67"/>
      <c r="DJ946" s="67"/>
      <c r="DK946" s="67"/>
      <c r="DL946" s="67"/>
      <c r="DM946" s="67"/>
      <c r="DN946" s="67"/>
      <c r="DO946" s="67"/>
      <c r="DP946" s="67"/>
      <c r="DQ946" s="67"/>
      <c r="DR946" s="67"/>
      <c r="DS946" s="67"/>
      <c r="DT946" s="67"/>
      <c r="DU946" s="67"/>
      <c r="DV946" s="67"/>
      <c r="DW946" s="67"/>
      <c r="DX946" s="67"/>
      <c r="DY946" s="67"/>
      <c r="DZ946" s="67"/>
      <c r="EA946" s="67"/>
      <c r="EB946" s="67"/>
      <c r="EC946" s="67"/>
      <c r="ED946" s="67"/>
      <c r="EE946" s="67"/>
      <c r="EF946" s="67"/>
      <c r="EG946" s="67"/>
      <c r="EH946" s="67"/>
      <c r="EI946" s="67"/>
      <c r="EJ946" s="67"/>
      <c r="EK946" s="67"/>
      <c r="EL946" s="67"/>
      <c r="EM946" s="67"/>
      <c r="EN946" s="67"/>
      <c r="EO946" s="67"/>
      <c r="EP946" s="67"/>
      <c r="EQ946" s="67"/>
      <c r="ER946" s="67"/>
      <c r="ES946" s="67"/>
      <c r="ET946" s="67"/>
      <c r="EU946" s="67"/>
      <c r="EV946" s="67"/>
      <c r="EW946" s="67"/>
      <c r="EX946" s="67"/>
      <c r="EY946" s="67"/>
      <c r="EZ946" s="67"/>
      <c r="FA946" s="67"/>
      <c r="FB946" s="67"/>
      <c r="FC946" s="67"/>
      <c r="FD946" s="67"/>
      <c r="FE946" s="67"/>
      <c r="FF946" s="67"/>
      <c r="FG946" s="67"/>
      <c r="FH946" s="67"/>
      <c r="FI946" s="67"/>
      <c r="FJ946" s="67"/>
      <c r="FK946" s="67"/>
      <c r="FL946" s="67"/>
      <c r="FM946" s="67"/>
      <c r="FN946" s="67"/>
      <c r="FO946" s="67"/>
      <c r="FP946" s="67"/>
      <c r="FQ946" s="67"/>
      <c r="FR946" s="67"/>
      <c r="FS946" s="67"/>
      <c r="FT946" s="67"/>
      <c r="FU946" s="67"/>
      <c r="FV946" s="67"/>
      <c r="FW946" s="67"/>
      <c r="FX946" s="67"/>
      <c r="FY946" s="67"/>
      <c r="FZ946" s="67"/>
      <c r="GA946" s="67"/>
      <c r="GB946" s="67"/>
      <c r="GC946" s="67"/>
      <c r="GD946" s="67"/>
      <c r="GE946" s="67"/>
      <c r="GF946" s="67"/>
      <c r="GG946" s="67"/>
      <c r="GH946" s="67"/>
      <c r="GI946" s="67"/>
      <c r="GJ946" s="67"/>
      <c r="GK946" s="67"/>
      <c r="GL946" s="67"/>
      <c r="GM946" s="67"/>
      <c r="GN946" s="67"/>
      <c r="GO946" s="67"/>
      <c r="GP946" s="67"/>
      <c r="GQ946" s="67"/>
      <c r="GR946" s="67"/>
      <c r="GS946" s="67"/>
      <c r="GT946" s="67"/>
      <c r="GU946" s="67"/>
      <c r="GV946" s="67"/>
      <c r="GW946" s="67"/>
      <c r="GX946" s="67"/>
      <c r="GY946" s="67"/>
      <c r="GZ946" s="67"/>
      <c r="HA946" s="67"/>
      <c r="HB946" s="67"/>
      <c r="HC946" s="67"/>
      <c r="HD946" s="67"/>
      <c r="HE946" s="67"/>
      <c r="HF946" s="67"/>
      <c r="HG946" s="67"/>
      <c r="HH946" s="67"/>
      <c r="HI946" s="67"/>
      <c r="HJ946" s="67"/>
      <c r="HK946" s="67"/>
      <c r="HL946" s="67"/>
      <c r="HM946" s="67"/>
      <c r="HN946" s="67"/>
      <c r="HO946" s="67"/>
      <c r="HP946" s="67"/>
      <c r="HQ946" s="67"/>
      <c r="HR946" s="67"/>
      <c r="HS946" s="67"/>
      <c r="HT946" s="67"/>
      <c r="HU946" s="67"/>
      <c r="HV946" s="67"/>
      <c r="HW946" s="67"/>
      <c r="HX946" s="67"/>
      <c r="HY946" s="67"/>
      <c r="HZ946" s="67"/>
      <c r="IA946" s="67"/>
      <c r="IB946" s="67"/>
      <c r="IC946" s="67"/>
      <c r="ID946" s="67"/>
      <c r="IE946" s="67"/>
      <c r="IF946" s="67"/>
      <c r="IG946" s="67"/>
      <c r="IH946" s="67"/>
      <c r="II946" s="67"/>
      <c r="IJ946" s="67"/>
      <c r="IK946" s="67"/>
      <c r="IL946" s="67"/>
      <c r="IM946" s="67"/>
      <c r="IN946" s="67"/>
      <c r="IO946" s="67"/>
      <c r="IP946" s="67"/>
      <c r="IQ946" s="67"/>
      <c r="IR946" s="67"/>
      <c r="IS946" s="67"/>
      <c r="IT946" s="67"/>
      <c r="IU946" s="67"/>
      <c r="IV946" s="67"/>
      <c r="IW946" s="67"/>
      <c r="IX946" s="67"/>
      <c r="IY946" s="67"/>
      <c r="IZ946" s="67"/>
      <c r="JA946" s="67"/>
      <c r="JB946" s="67"/>
      <c r="JC946" s="67"/>
      <c r="JD946" s="67"/>
      <c r="JE946" s="67"/>
      <c r="JF946" s="67"/>
      <c r="JG946" s="67"/>
      <c r="JH946" s="67"/>
      <c r="JI946" s="67"/>
      <c r="JJ946" s="67"/>
      <c r="JK946" s="67"/>
      <c r="JL946" s="67"/>
      <c r="JM946" s="67"/>
      <c r="JN946" s="67"/>
      <c r="JO946" s="67"/>
      <c r="JP946" s="67"/>
      <c r="JQ946" s="67"/>
      <c r="JR946" s="67"/>
      <c r="JS946" s="67"/>
      <c r="JT946" s="67"/>
      <c r="JU946" s="67"/>
      <c r="JV946" s="67"/>
      <c r="JW946" s="67"/>
      <c r="JX946" s="67"/>
      <c r="JY946" s="67"/>
      <c r="JZ946" s="67"/>
      <c r="KA946" s="67"/>
      <c r="KB946" s="67"/>
      <c r="KC946" s="67"/>
      <c r="KD946" s="67"/>
      <c r="KE946" s="67"/>
      <c r="KF946" s="67"/>
      <c r="KG946" s="67"/>
      <c r="KH946" s="67"/>
      <c r="KI946" s="67"/>
      <c r="KJ946" s="67"/>
      <c r="KK946" s="67"/>
      <c r="KL946" s="67"/>
      <c r="KM946" s="67"/>
      <c r="KN946" s="67"/>
      <c r="KO946" s="67"/>
      <c r="KP946" s="67"/>
      <c r="KQ946" s="67"/>
      <c r="KR946" s="67"/>
      <c r="KS946" s="67"/>
      <c r="KT946" s="67"/>
      <c r="KU946" s="67"/>
      <c r="KV946" s="67"/>
      <c r="KW946" s="67"/>
      <c r="KX946" s="67"/>
      <c r="KY946" s="67"/>
      <c r="KZ946" s="67"/>
      <c r="LA946" s="67"/>
      <c r="LB946" s="67"/>
      <c r="LC946" s="67"/>
      <c r="LD946" s="67"/>
      <c r="LE946" s="67"/>
      <c r="LF946" s="67"/>
      <c r="LG946" s="67"/>
      <c r="LH946" s="67"/>
      <c r="LI946" s="67"/>
      <c r="LJ946" s="67"/>
      <c r="LK946" s="67"/>
      <c r="LL946" s="67"/>
      <c r="LM946" s="67"/>
      <c r="LN946" s="67"/>
      <c r="LO946" s="67"/>
      <c r="LP946" s="67"/>
      <c r="LQ946" s="67"/>
      <c r="LR946" s="67"/>
      <c r="LS946" s="67"/>
      <c r="LT946" s="67"/>
      <c r="LU946" s="67"/>
      <c r="LV946" s="67"/>
      <c r="LW946" s="67"/>
      <c r="LX946" s="67"/>
      <c r="LY946" s="67"/>
      <c r="LZ946" s="67"/>
      <c r="MA946" s="67"/>
      <c r="MB946" s="67"/>
      <c r="MC946" s="67"/>
      <c r="MD946" s="67"/>
      <c r="ME946" s="67"/>
      <c r="MF946" s="67"/>
      <c r="MG946" s="67"/>
      <c r="MH946" s="67"/>
      <c r="MI946" s="67"/>
      <c r="MJ946" s="67"/>
      <c r="MK946" s="67"/>
      <c r="ML946" s="67"/>
      <c r="MM946" s="67"/>
      <c r="MN946" s="67"/>
      <c r="MO946" s="67"/>
      <c r="MP946" s="67"/>
      <c r="MQ946" s="67"/>
      <c r="MR946" s="67"/>
      <c r="MS946" s="67"/>
      <c r="MT946" s="67"/>
      <c r="MU946" s="67"/>
      <c r="MV946" s="67"/>
      <c r="MW946" s="67"/>
      <c r="MX946" s="67"/>
      <c r="MY946" s="67"/>
      <c r="MZ946" s="67"/>
      <c r="NA946" s="67"/>
      <c r="NB946" s="67"/>
      <c r="NC946" s="67"/>
      <c r="ND946" s="67"/>
      <c r="NE946" s="67"/>
      <c r="NF946" s="67"/>
      <c r="NG946" s="67"/>
      <c r="NH946" s="67"/>
      <c r="NI946" s="67"/>
      <c r="NJ946" s="67"/>
      <c r="NK946" s="67"/>
      <c r="NL946" s="67"/>
      <c r="NM946" s="67"/>
      <c r="NN946" s="67"/>
      <c r="NO946" s="67"/>
      <c r="NP946" s="67"/>
      <c r="NQ946" s="67"/>
      <c r="NR946" s="67"/>
      <c r="NS946" s="67"/>
      <c r="NT946" s="67"/>
      <c r="NU946" s="67"/>
      <c r="NV946" s="67"/>
      <c r="NW946" s="67"/>
      <c r="NX946" s="67"/>
      <c r="NY946" s="67"/>
      <c r="NZ946" s="67"/>
      <c r="OA946" s="67"/>
      <c r="OB946" s="67"/>
      <c r="OC946" s="67"/>
      <c r="OD946" s="67"/>
      <c r="OE946" s="67"/>
      <c r="OF946" s="67"/>
      <c r="OG946" s="67"/>
      <c r="OH946" s="67"/>
      <c r="OI946" s="67"/>
      <c r="OJ946" s="67"/>
      <c r="OK946" s="67"/>
      <c r="OL946" s="67"/>
      <c r="OM946" s="67"/>
      <c r="ON946" s="67"/>
      <c r="OO946" s="67"/>
      <c r="OP946" s="67"/>
      <c r="OQ946" s="67"/>
      <c r="OR946" s="67"/>
      <c r="OS946" s="67"/>
      <c r="OT946" s="67"/>
      <c r="OU946" s="67"/>
      <c r="OV946" s="67"/>
      <c r="OW946" s="67"/>
      <c r="OX946" s="67"/>
      <c r="OY946" s="67"/>
      <c r="OZ946" s="67"/>
      <c r="PA946" s="67"/>
      <c r="PB946" s="67"/>
      <c r="PC946" s="67"/>
      <c r="PD946" s="67"/>
      <c r="PE946" s="67"/>
      <c r="PF946" s="67"/>
      <c r="PG946" s="67"/>
      <c r="PH946" s="67"/>
      <c r="PI946" s="67"/>
      <c r="PJ946" s="67"/>
      <c r="PK946" s="67"/>
      <c r="PL946" s="67"/>
      <c r="PM946" s="67"/>
      <c r="PN946" s="67"/>
      <c r="PO946" s="67"/>
      <c r="PP946" s="67"/>
      <c r="PQ946" s="67"/>
      <c r="PR946" s="67"/>
      <c r="PS946" s="67"/>
      <c r="PT946" s="67"/>
      <c r="PU946" s="67"/>
      <c r="PV946" s="67"/>
      <c r="PW946" s="67"/>
      <c r="PX946" s="67"/>
      <c r="PY946" s="67"/>
      <c r="PZ946" s="67"/>
      <c r="QA946" s="67"/>
      <c r="QB946" s="67"/>
      <c r="QC946" s="67"/>
      <c r="QD946" s="67"/>
      <c r="QE946" s="67"/>
      <c r="QF946" s="67"/>
      <c r="QG946" s="67"/>
      <c r="QH946" s="67"/>
      <c r="QI946" s="67"/>
      <c r="QJ946" s="67"/>
      <c r="QK946" s="67"/>
      <c r="QL946" s="67"/>
      <c r="QM946" s="67"/>
      <c r="QN946" s="67"/>
      <c r="QO946" s="67"/>
      <c r="QP946" s="67"/>
      <c r="QQ946" s="67"/>
      <c r="QR946" s="67"/>
      <c r="QS946" s="67"/>
      <c r="QT946" s="67"/>
      <c r="QU946" s="67"/>
      <c r="QV946" s="67"/>
      <c r="QW946" s="67"/>
      <c r="QX946" s="67"/>
      <c r="QY946" s="67"/>
      <c r="QZ946" s="67"/>
      <c r="RA946" s="67"/>
      <c r="RB946" s="67"/>
      <c r="RC946" s="67"/>
      <c r="RD946" s="67"/>
      <c r="RE946" s="67"/>
      <c r="RF946" s="67"/>
      <c r="RG946" s="67"/>
      <c r="RH946" s="67"/>
      <c r="RI946" s="67"/>
      <c r="RJ946" s="67"/>
      <c r="RK946" s="67"/>
      <c r="RL946" s="67"/>
      <c r="RM946" s="67"/>
      <c r="RN946" s="67"/>
      <c r="RO946" s="67"/>
      <c r="RP946" s="67"/>
      <c r="RQ946" s="67"/>
      <c r="RR946" s="67"/>
      <c r="RS946" s="67"/>
      <c r="RT946" s="67"/>
      <c r="RU946" s="67"/>
      <c r="RV946" s="67"/>
      <c r="RW946" s="67"/>
      <c r="RX946" s="67"/>
      <c r="RY946" s="67"/>
      <c r="RZ946" s="67"/>
      <c r="SA946" s="67"/>
      <c r="SB946" s="67"/>
      <c r="SC946" s="67"/>
      <c r="SD946" s="67"/>
      <c r="SE946" s="67"/>
      <c r="SF946" s="67"/>
      <c r="SG946" s="67"/>
      <c r="SH946" s="67"/>
      <c r="SI946" s="67"/>
      <c r="SJ946" s="67"/>
      <c r="SK946" s="67"/>
      <c r="SL946" s="67"/>
      <c r="SM946" s="67"/>
      <c r="SN946" s="67"/>
      <c r="SO946" s="67"/>
      <c r="SP946" s="67"/>
      <c r="SQ946" s="67"/>
      <c r="SR946" s="67"/>
    </row>
    <row r="947" spans="1:512" ht="16.5" customHeight="1" x14ac:dyDescent="0.2">
      <c r="A947" s="20">
        <v>339</v>
      </c>
      <c r="B947" s="20" t="s">
        <v>62</v>
      </c>
      <c r="C947" s="20" t="s">
        <v>915</v>
      </c>
      <c r="D947" s="20" t="s">
        <v>38</v>
      </c>
      <c r="E947" s="20" t="s">
        <v>1345</v>
      </c>
      <c r="F947" s="22" t="s">
        <v>937</v>
      </c>
      <c r="G947" s="20" t="s">
        <v>84</v>
      </c>
      <c r="H947" s="20" t="s">
        <v>35</v>
      </c>
      <c r="I947" s="20" t="s">
        <v>81</v>
      </c>
      <c r="J947" s="22" t="s">
        <v>915</v>
      </c>
      <c r="K947" s="20"/>
      <c r="L947" s="20"/>
      <c r="M947" s="20"/>
      <c r="N947" s="20"/>
      <c r="O947" s="23"/>
      <c r="P947" s="23">
        <v>3375000</v>
      </c>
      <c r="Q947" s="24">
        <v>1</v>
      </c>
      <c r="R947" s="25">
        <v>45870</v>
      </c>
      <c r="S947" s="20" t="s">
        <v>83</v>
      </c>
      <c r="T947" s="26">
        <f t="shared" si="16"/>
        <v>3375000</v>
      </c>
      <c r="U947" s="27" t="s">
        <v>100</v>
      </c>
      <c r="V947" s="27" t="s">
        <v>100</v>
      </c>
      <c r="W947" s="67"/>
      <c r="X947" s="67"/>
      <c r="Y947" s="67"/>
      <c r="Z947" s="67"/>
      <c r="AA947" s="67"/>
      <c r="AB947" s="67"/>
      <c r="AC947" s="67"/>
      <c r="AD947" s="67"/>
      <c r="AE947" s="67"/>
      <c r="AF947" s="67"/>
      <c r="AG947" s="67"/>
      <c r="AH947" s="67"/>
      <c r="AI947" s="67"/>
      <c r="AJ947" s="67"/>
      <c r="AK947" s="67"/>
      <c r="AL947" s="67"/>
      <c r="AM947" s="67"/>
      <c r="AN947" s="67"/>
      <c r="AO947" s="67"/>
      <c r="AP947" s="67"/>
      <c r="AQ947" s="67"/>
      <c r="AR947" s="67"/>
      <c r="AS947" s="67"/>
      <c r="AT947" s="67"/>
      <c r="AU947" s="67"/>
      <c r="AV947" s="67"/>
      <c r="AW947" s="67"/>
      <c r="AX947" s="67"/>
      <c r="AY947" s="67"/>
      <c r="AZ947" s="67"/>
      <c r="BA947" s="67"/>
      <c r="BB947" s="67"/>
      <c r="BC947" s="67"/>
      <c r="BD947" s="67"/>
      <c r="BE947" s="67"/>
      <c r="BF947" s="67"/>
      <c r="BG947" s="67"/>
      <c r="BH947" s="67"/>
      <c r="BI947" s="67"/>
      <c r="BJ947" s="67"/>
      <c r="BK947" s="67"/>
      <c r="BL947" s="67"/>
      <c r="BM947" s="67"/>
      <c r="BN947" s="67"/>
      <c r="BO947" s="67"/>
      <c r="BP947" s="67"/>
      <c r="BQ947" s="67"/>
      <c r="BR947" s="67"/>
      <c r="BS947" s="67"/>
      <c r="BT947" s="67"/>
      <c r="BU947" s="67"/>
      <c r="BV947" s="67"/>
      <c r="BW947" s="67"/>
      <c r="BX947" s="67"/>
      <c r="BY947" s="67"/>
      <c r="BZ947" s="67"/>
      <c r="CA947" s="67"/>
      <c r="CB947" s="67"/>
      <c r="CC947" s="67"/>
      <c r="CD947" s="67"/>
      <c r="CE947" s="67"/>
      <c r="CF947" s="67"/>
      <c r="CG947" s="67"/>
      <c r="CH947" s="67"/>
      <c r="CI947" s="67"/>
      <c r="CJ947" s="67"/>
      <c r="CK947" s="67"/>
      <c r="CL947" s="67"/>
      <c r="CM947" s="67"/>
      <c r="CN947" s="67"/>
      <c r="CO947" s="67"/>
      <c r="CP947" s="67"/>
      <c r="CQ947" s="67"/>
      <c r="CR947" s="67"/>
      <c r="CS947" s="67"/>
      <c r="CT947" s="67"/>
      <c r="CU947" s="67"/>
      <c r="CV947" s="67"/>
      <c r="CW947" s="67"/>
      <c r="CX947" s="67"/>
      <c r="CY947" s="67"/>
      <c r="CZ947" s="67"/>
      <c r="DA947" s="67"/>
      <c r="DB947" s="67"/>
      <c r="DC947" s="67"/>
      <c r="DD947" s="67"/>
      <c r="DE947" s="67"/>
      <c r="DF947" s="67"/>
      <c r="DG947" s="67"/>
      <c r="DH947" s="67"/>
      <c r="DI947" s="67"/>
      <c r="DJ947" s="67"/>
      <c r="DK947" s="67"/>
      <c r="DL947" s="67"/>
      <c r="DM947" s="67"/>
      <c r="DN947" s="67"/>
      <c r="DO947" s="67"/>
      <c r="DP947" s="67"/>
      <c r="DQ947" s="67"/>
      <c r="DR947" s="67"/>
      <c r="DS947" s="67"/>
      <c r="DT947" s="67"/>
      <c r="DU947" s="67"/>
      <c r="DV947" s="67"/>
      <c r="DW947" s="67"/>
      <c r="DX947" s="67"/>
      <c r="DY947" s="67"/>
      <c r="DZ947" s="67"/>
      <c r="EA947" s="67"/>
      <c r="EB947" s="67"/>
      <c r="EC947" s="67"/>
      <c r="ED947" s="67"/>
      <c r="EE947" s="67"/>
      <c r="EF947" s="67"/>
      <c r="EG947" s="67"/>
      <c r="EH947" s="67"/>
      <c r="EI947" s="67"/>
      <c r="EJ947" s="67"/>
      <c r="EK947" s="67"/>
      <c r="EL947" s="67"/>
      <c r="EM947" s="67"/>
      <c r="EN947" s="67"/>
      <c r="EO947" s="67"/>
      <c r="EP947" s="67"/>
      <c r="EQ947" s="67"/>
      <c r="ER947" s="67"/>
      <c r="ES947" s="67"/>
      <c r="ET947" s="67"/>
      <c r="EU947" s="67"/>
      <c r="EV947" s="67"/>
      <c r="EW947" s="67"/>
      <c r="EX947" s="67"/>
      <c r="EY947" s="67"/>
      <c r="EZ947" s="67"/>
      <c r="FA947" s="67"/>
      <c r="FB947" s="67"/>
      <c r="FC947" s="67"/>
      <c r="FD947" s="67"/>
      <c r="FE947" s="67"/>
      <c r="FF947" s="67"/>
      <c r="FG947" s="67"/>
      <c r="FH947" s="67"/>
      <c r="FI947" s="67"/>
      <c r="FJ947" s="67"/>
      <c r="FK947" s="67"/>
      <c r="FL947" s="67"/>
      <c r="FM947" s="67"/>
      <c r="FN947" s="67"/>
      <c r="FO947" s="67"/>
      <c r="FP947" s="67"/>
      <c r="FQ947" s="67"/>
      <c r="FR947" s="67"/>
      <c r="FS947" s="67"/>
      <c r="FT947" s="67"/>
      <c r="FU947" s="67"/>
      <c r="FV947" s="67"/>
      <c r="FW947" s="67"/>
      <c r="FX947" s="67"/>
      <c r="FY947" s="67"/>
      <c r="FZ947" s="67"/>
      <c r="GA947" s="67"/>
      <c r="GB947" s="67"/>
      <c r="GC947" s="67"/>
      <c r="GD947" s="67"/>
      <c r="GE947" s="67"/>
      <c r="GF947" s="67"/>
      <c r="GG947" s="67"/>
      <c r="GH947" s="67"/>
      <c r="GI947" s="67"/>
      <c r="GJ947" s="67"/>
      <c r="GK947" s="67"/>
      <c r="GL947" s="67"/>
      <c r="GM947" s="67"/>
      <c r="GN947" s="67"/>
      <c r="GO947" s="67"/>
      <c r="GP947" s="67"/>
      <c r="GQ947" s="67"/>
      <c r="GR947" s="67"/>
      <c r="GS947" s="67"/>
      <c r="GT947" s="67"/>
      <c r="GU947" s="67"/>
      <c r="GV947" s="67"/>
      <c r="GW947" s="67"/>
      <c r="GX947" s="67"/>
      <c r="GY947" s="67"/>
      <c r="GZ947" s="67"/>
      <c r="HA947" s="67"/>
      <c r="HB947" s="67"/>
      <c r="HC947" s="67"/>
      <c r="HD947" s="67"/>
      <c r="HE947" s="67"/>
      <c r="HF947" s="67"/>
      <c r="HG947" s="67"/>
      <c r="HH947" s="67"/>
      <c r="HI947" s="67"/>
      <c r="HJ947" s="67"/>
      <c r="HK947" s="67"/>
      <c r="HL947" s="67"/>
      <c r="HM947" s="67"/>
      <c r="HN947" s="67"/>
      <c r="HO947" s="67"/>
      <c r="HP947" s="67"/>
      <c r="HQ947" s="67"/>
      <c r="HR947" s="67"/>
      <c r="HS947" s="67"/>
      <c r="HT947" s="67"/>
      <c r="HU947" s="67"/>
      <c r="HV947" s="67"/>
      <c r="HW947" s="67"/>
      <c r="HX947" s="67"/>
      <c r="HY947" s="67"/>
      <c r="HZ947" s="67"/>
      <c r="IA947" s="67"/>
      <c r="IB947" s="67"/>
      <c r="IC947" s="67"/>
      <c r="ID947" s="67"/>
      <c r="IE947" s="67"/>
      <c r="IF947" s="67"/>
      <c r="IG947" s="67"/>
      <c r="IH947" s="67"/>
      <c r="II947" s="67"/>
      <c r="IJ947" s="67"/>
      <c r="IK947" s="67"/>
      <c r="IL947" s="67"/>
      <c r="IM947" s="67"/>
      <c r="IN947" s="67"/>
      <c r="IO947" s="67"/>
      <c r="IP947" s="67"/>
      <c r="IQ947" s="67"/>
      <c r="IR947" s="67"/>
      <c r="IS947" s="67"/>
      <c r="IT947" s="67"/>
      <c r="IU947" s="67"/>
      <c r="IV947" s="67"/>
      <c r="IW947" s="67"/>
      <c r="IX947" s="67"/>
      <c r="IY947" s="67"/>
      <c r="IZ947" s="67"/>
      <c r="JA947" s="67"/>
      <c r="JB947" s="67"/>
      <c r="JC947" s="67"/>
      <c r="JD947" s="67"/>
      <c r="JE947" s="67"/>
      <c r="JF947" s="67"/>
      <c r="JG947" s="67"/>
      <c r="JH947" s="67"/>
      <c r="JI947" s="67"/>
      <c r="JJ947" s="67"/>
      <c r="JK947" s="67"/>
      <c r="JL947" s="67"/>
      <c r="JM947" s="67"/>
      <c r="JN947" s="67"/>
      <c r="JO947" s="67"/>
      <c r="JP947" s="67"/>
      <c r="JQ947" s="67"/>
      <c r="JR947" s="67"/>
      <c r="JS947" s="67"/>
      <c r="JT947" s="67"/>
      <c r="JU947" s="67"/>
      <c r="JV947" s="67"/>
      <c r="JW947" s="67"/>
      <c r="JX947" s="67"/>
      <c r="JY947" s="67"/>
      <c r="JZ947" s="67"/>
      <c r="KA947" s="67"/>
      <c r="KB947" s="67"/>
      <c r="KC947" s="67"/>
      <c r="KD947" s="67"/>
      <c r="KE947" s="67"/>
      <c r="KF947" s="67"/>
      <c r="KG947" s="67"/>
      <c r="KH947" s="67"/>
      <c r="KI947" s="67"/>
      <c r="KJ947" s="67"/>
      <c r="KK947" s="67"/>
      <c r="KL947" s="67"/>
      <c r="KM947" s="67"/>
      <c r="KN947" s="67"/>
      <c r="KO947" s="67"/>
      <c r="KP947" s="67"/>
      <c r="KQ947" s="67"/>
      <c r="KR947" s="67"/>
      <c r="KS947" s="67"/>
      <c r="KT947" s="67"/>
      <c r="KU947" s="67"/>
      <c r="KV947" s="67"/>
      <c r="KW947" s="67"/>
      <c r="KX947" s="67"/>
      <c r="KY947" s="67"/>
      <c r="KZ947" s="67"/>
      <c r="LA947" s="67"/>
      <c r="LB947" s="67"/>
      <c r="LC947" s="67"/>
      <c r="LD947" s="67"/>
      <c r="LE947" s="67"/>
      <c r="LF947" s="67"/>
      <c r="LG947" s="67"/>
      <c r="LH947" s="67"/>
      <c r="LI947" s="67"/>
      <c r="LJ947" s="67"/>
      <c r="LK947" s="67"/>
      <c r="LL947" s="67"/>
      <c r="LM947" s="67"/>
      <c r="LN947" s="67"/>
      <c r="LO947" s="67"/>
      <c r="LP947" s="67"/>
      <c r="LQ947" s="67"/>
      <c r="LR947" s="67"/>
      <c r="LS947" s="67"/>
      <c r="LT947" s="67"/>
      <c r="LU947" s="67"/>
      <c r="LV947" s="67"/>
      <c r="LW947" s="67"/>
      <c r="LX947" s="67"/>
      <c r="LY947" s="67"/>
      <c r="LZ947" s="67"/>
      <c r="MA947" s="67"/>
      <c r="MB947" s="67"/>
      <c r="MC947" s="67"/>
      <c r="MD947" s="67"/>
      <c r="ME947" s="67"/>
      <c r="MF947" s="67"/>
      <c r="MG947" s="67"/>
      <c r="MH947" s="67"/>
      <c r="MI947" s="67"/>
      <c r="MJ947" s="67"/>
      <c r="MK947" s="67"/>
      <c r="ML947" s="67"/>
      <c r="MM947" s="67"/>
      <c r="MN947" s="67"/>
      <c r="MO947" s="67"/>
      <c r="MP947" s="67"/>
      <c r="MQ947" s="67"/>
      <c r="MR947" s="67"/>
      <c r="MS947" s="67"/>
      <c r="MT947" s="67"/>
      <c r="MU947" s="67"/>
      <c r="MV947" s="67"/>
      <c r="MW947" s="67"/>
      <c r="MX947" s="67"/>
      <c r="MY947" s="67"/>
      <c r="MZ947" s="67"/>
      <c r="NA947" s="67"/>
      <c r="NB947" s="67"/>
      <c r="NC947" s="67"/>
      <c r="ND947" s="67"/>
      <c r="NE947" s="67"/>
      <c r="NF947" s="67"/>
      <c r="NG947" s="67"/>
      <c r="NH947" s="67"/>
      <c r="NI947" s="67"/>
      <c r="NJ947" s="67"/>
      <c r="NK947" s="67"/>
      <c r="NL947" s="67"/>
      <c r="NM947" s="67"/>
      <c r="NN947" s="67"/>
      <c r="NO947" s="67"/>
      <c r="NP947" s="67"/>
      <c r="NQ947" s="67"/>
      <c r="NR947" s="67"/>
      <c r="NS947" s="67"/>
      <c r="NT947" s="67"/>
      <c r="NU947" s="67"/>
      <c r="NV947" s="67"/>
      <c r="NW947" s="67"/>
      <c r="NX947" s="67"/>
      <c r="NY947" s="67"/>
      <c r="NZ947" s="67"/>
      <c r="OA947" s="67"/>
      <c r="OB947" s="67"/>
      <c r="OC947" s="67"/>
      <c r="OD947" s="67"/>
      <c r="OE947" s="67"/>
      <c r="OF947" s="67"/>
      <c r="OG947" s="67"/>
      <c r="OH947" s="67"/>
      <c r="OI947" s="67"/>
      <c r="OJ947" s="67"/>
      <c r="OK947" s="67"/>
      <c r="OL947" s="67"/>
      <c r="OM947" s="67"/>
      <c r="ON947" s="67"/>
      <c r="OO947" s="67"/>
      <c r="OP947" s="67"/>
      <c r="OQ947" s="67"/>
      <c r="OR947" s="67"/>
      <c r="OS947" s="67"/>
      <c r="OT947" s="67"/>
      <c r="OU947" s="67"/>
      <c r="OV947" s="67"/>
      <c r="OW947" s="67"/>
      <c r="OX947" s="67"/>
      <c r="OY947" s="67"/>
      <c r="OZ947" s="67"/>
      <c r="PA947" s="67"/>
      <c r="PB947" s="67"/>
      <c r="PC947" s="67"/>
      <c r="PD947" s="67"/>
      <c r="PE947" s="67"/>
      <c r="PF947" s="67"/>
      <c r="PG947" s="67"/>
      <c r="PH947" s="67"/>
      <c r="PI947" s="67"/>
      <c r="PJ947" s="67"/>
      <c r="PK947" s="67"/>
      <c r="PL947" s="67"/>
      <c r="PM947" s="67"/>
      <c r="PN947" s="67"/>
      <c r="PO947" s="67"/>
      <c r="PP947" s="67"/>
      <c r="PQ947" s="67"/>
      <c r="PR947" s="67"/>
      <c r="PS947" s="67"/>
      <c r="PT947" s="67"/>
      <c r="PU947" s="67"/>
      <c r="PV947" s="67"/>
      <c r="PW947" s="67"/>
      <c r="PX947" s="67"/>
      <c r="PY947" s="67"/>
      <c r="PZ947" s="67"/>
      <c r="QA947" s="67"/>
      <c r="QB947" s="67"/>
      <c r="QC947" s="67"/>
      <c r="QD947" s="67"/>
      <c r="QE947" s="67"/>
      <c r="QF947" s="67"/>
      <c r="QG947" s="67"/>
      <c r="QH947" s="67"/>
      <c r="QI947" s="67"/>
      <c r="QJ947" s="67"/>
      <c r="QK947" s="67"/>
      <c r="QL947" s="67"/>
      <c r="QM947" s="67"/>
      <c r="QN947" s="67"/>
      <c r="QO947" s="67"/>
      <c r="QP947" s="67"/>
      <c r="QQ947" s="67"/>
      <c r="QR947" s="67"/>
      <c r="QS947" s="67"/>
      <c r="QT947" s="67"/>
      <c r="QU947" s="67"/>
      <c r="QV947" s="67"/>
      <c r="QW947" s="67"/>
      <c r="QX947" s="67"/>
      <c r="QY947" s="67"/>
      <c r="QZ947" s="67"/>
      <c r="RA947" s="67"/>
      <c r="RB947" s="67"/>
      <c r="RC947" s="67"/>
      <c r="RD947" s="67"/>
      <c r="RE947" s="67"/>
      <c r="RF947" s="67"/>
      <c r="RG947" s="67"/>
      <c r="RH947" s="67"/>
      <c r="RI947" s="67"/>
      <c r="RJ947" s="67"/>
      <c r="RK947" s="67"/>
      <c r="RL947" s="67"/>
      <c r="RM947" s="67"/>
      <c r="RN947" s="67"/>
      <c r="RO947" s="67"/>
      <c r="RP947" s="67"/>
      <c r="RQ947" s="67"/>
      <c r="RR947" s="67"/>
      <c r="RS947" s="67"/>
      <c r="RT947" s="67"/>
      <c r="RU947" s="67"/>
      <c r="RV947" s="67"/>
      <c r="RW947" s="67"/>
      <c r="RX947" s="67"/>
      <c r="RY947" s="67"/>
      <c r="RZ947" s="67"/>
      <c r="SA947" s="67"/>
      <c r="SB947" s="67"/>
      <c r="SC947" s="67"/>
      <c r="SD947" s="67"/>
      <c r="SE947" s="67"/>
      <c r="SF947" s="67"/>
      <c r="SG947" s="67"/>
      <c r="SH947" s="67"/>
      <c r="SI947" s="67"/>
      <c r="SJ947" s="67"/>
      <c r="SK947" s="67"/>
      <c r="SL947" s="67"/>
      <c r="SM947" s="67"/>
      <c r="SN947" s="67"/>
      <c r="SO947" s="67"/>
      <c r="SP947" s="67"/>
      <c r="SQ947" s="67"/>
      <c r="SR947" s="67"/>
    </row>
    <row r="948" spans="1:512" ht="16.5" customHeight="1" x14ac:dyDescent="0.2">
      <c r="A948" s="20">
        <v>340</v>
      </c>
      <c r="B948" s="20" t="s">
        <v>62</v>
      </c>
      <c r="C948" s="20" t="s">
        <v>915</v>
      </c>
      <c r="D948" s="20" t="s">
        <v>38</v>
      </c>
      <c r="E948" s="20" t="s">
        <v>1345</v>
      </c>
      <c r="F948" s="22" t="s">
        <v>937</v>
      </c>
      <c r="G948" s="20" t="s">
        <v>84</v>
      </c>
      <c r="H948" s="20" t="s">
        <v>35</v>
      </c>
      <c r="I948" s="20" t="s">
        <v>81</v>
      </c>
      <c r="J948" s="22" t="s">
        <v>915</v>
      </c>
      <c r="K948" s="20"/>
      <c r="L948" s="20"/>
      <c r="M948" s="20"/>
      <c r="N948" s="20"/>
      <c r="O948" s="23"/>
      <c r="P948" s="23">
        <v>3375000</v>
      </c>
      <c r="Q948" s="24">
        <v>1</v>
      </c>
      <c r="R948" s="25">
        <v>45901</v>
      </c>
      <c r="S948" s="20" t="s">
        <v>83</v>
      </c>
      <c r="T948" s="26">
        <f t="shared" si="16"/>
        <v>3375000</v>
      </c>
      <c r="U948" s="27" t="s">
        <v>100</v>
      </c>
      <c r="V948" s="27" t="s">
        <v>100</v>
      </c>
      <c r="W948" s="67"/>
      <c r="X948" s="67"/>
      <c r="Y948" s="67"/>
      <c r="Z948" s="67"/>
      <c r="AA948" s="67"/>
      <c r="AB948" s="67"/>
      <c r="AC948" s="67"/>
      <c r="AD948" s="67"/>
      <c r="AE948" s="67"/>
      <c r="AF948" s="67"/>
      <c r="AG948" s="67"/>
      <c r="AH948" s="67"/>
      <c r="AI948" s="67"/>
      <c r="AJ948" s="67"/>
      <c r="AK948" s="67"/>
      <c r="AL948" s="67"/>
      <c r="AM948" s="67"/>
      <c r="AN948" s="67"/>
      <c r="AO948" s="67"/>
      <c r="AP948" s="67"/>
      <c r="AQ948" s="67"/>
      <c r="AR948" s="67"/>
      <c r="AS948" s="67"/>
      <c r="AT948" s="67"/>
      <c r="AU948" s="67"/>
      <c r="AV948" s="67"/>
      <c r="AW948" s="67"/>
      <c r="AX948" s="67"/>
      <c r="AY948" s="67"/>
      <c r="AZ948" s="67"/>
      <c r="BA948" s="67"/>
      <c r="BB948" s="67"/>
      <c r="BC948" s="67"/>
      <c r="BD948" s="67"/>
      <c r="BE948" s="67"/>
      <c r="BF948" s="67"/>
      <c r="BG948" s="67"/>
      <c r="BH948" s="67"/>
      <c r="BI948" s="67"/>
      <c r="BJ948" s="67"/>
      <c r="BK948" s="67"/>
      <c r="BL948" s="67"/>
      <c r="BM948" s="67"/>
      <c r="BN948" s="67"/>
      <c r="BO948" s="67"/>
      <c r="BP948" s="67"/>
      <c r="BQ948" s="67"/>
      <c r="BR948" s="67"/>
      <c r="BS948" s="67"/>
      <c r="BT948" s="67"/>
      <c r="BU948" s="67"/>
      <c r="BV948" s="67"/>
      <c r="BW948" s="67"/>
      <c r="BX948" s="67"/>
      <c r="BY948" s="67"/>
      <c r="BZ948" s="67"/>
      <c r="CA948" s="67"/>
      <c r="CB948" s="67"/>
      <c r="CC948" s="67"/>
      <c r="CD948" s="67"/>
      <c r="CE948" s="67"/>
      <c r="CF948" s="67"/>
      <c r="CG948" s="67"/>
      <c r="CH948" s="67"/>
      <c r="CI948" s="67"/>
      <c r="CJ948" s="67"/>
      <c r="CK948" s="67"/>
      <c r="CL948" s="67"/>
      <c r="CM948" s="67"/>
      <c r="CN948" s="67"/>
      <c r="CO948" s="67"/>
      <c r="CP948" s="67"/>
      <c r="CQ948" s="67"/>
      <c r="CR948" s="67"/>
      <c r="CS948" s="67"/>
      <c r="CT948" s="67"/>
      <c r="CU948" s="67"/>
      <c r="CV948" s="67"/>
      <c r="CW948" s="67"/>
      <c r="CX948" s="67"/>
      <c r="CY948" s="67"/>
      <c r="CZ948" s="67"/>
      <c r="DA948" s="67"/>
      <c r="DB948" s="67"/>
      <c r="DC948" s="67"/>
      <c r="DD948" s="67"/>
      <c r="DE948" s="67"/>
      <c r="DF948" s="67"/>
      <c r="DG948" s="67"/>
      <c r="DH948" s="67"/>
      <c r="DI948" s="67"/>
      <c r="DJ948" s="67"/>
      <c r="DK948" s="67"/>
      <c r="DL948" s="67"/>
      <c r="DM948" s="67"/>
      <c r="DN948" s="67"/>
      <c r="DO948" s="67"/>
      <c r="DP948" s="67"/>
      <c r="DQ948" s="67"/>
      <c r="DR948" s="67"/>
      <c r="DS948" s="67"/>
      <c r="DT948" s="67"/>
      <c r="DU948" s="67"/>
      <c r="DV948" s="67"/>
      <c r="DW948" s="67"/>
      <c r="DX948" s="67"/>
      <c r="DY948" s="67"/>
      <c r="DZ948" s="67"/>
      <c r="EA948" s="67"/>
      <c r="EB948" s="67"/>
      <c r="EC948" s="67"/>
      <c r="ED948" s="67"/>
      <c r="EE948" s="67"/>
      <c r="EF948" s="67"/>
      <c r="EG948" s="67"/>
      <c r="EH948" s="67"/>
      <c r="EI948" s="67"/>
      <c r="EJ948" s="67"/>
      <c r="EK948" s="67"/>
      <c r="EL948" s="67"/>
      <c r="EM948" s="67"/>
      <c r="EN948" s="67"/>
      <c r="EO948" s="67"/>
      <c r="EP948" s="67"/>
      <c r="EQ948" s="67"/>
      <c r="ER948" s="67"/>
      <c r="ES948" s="67"/>
      <c r="ET948" s="67"/>
      <c r="EU948" s="67"/>
      <c r="EV948" s="67"/>
      <c r="EW948" s="67"/>
      <c r="EX948" s="67"/>
      <c r="EY948" s="67"/>
      <c r="EZ948" s="67"/>
      <c r="FA948" s="67"/>
      <c r="FB948" s="67"/>
      <c r="FC948" s="67"/>
      <c r="FD948" s="67"/>
      <c r="FE948" s="67"/>
      <c r="FF948" s="67"/>
      <c r="FG948" s="67"/>
      <c r="FH948" s="67"/>
      <c r="FI948" s="67"/>
      <c r="FJ948" s="67"/>
      <c r="FK948" s="67"/>
      <c r="FL948" s="67"/>
      <c r="FM948" s="67"/>
      <c r="FN948" s="67"/>
      <c r="FO948" s="67"/>
      <c r="FP948" s="67"/>
      <c r="FQ948" s="67"/>
      <c r="FR948" s="67"/>
      <c r="FS948" s="67"/>
      <c r="FT948" s="67"/>
      <c r="FU948" s="67"/>
      <c r="FV948" s="67"/>
      <c r="FW948" s="67"/>
      <c r="FX948" s="67"/>
      <c r="FY948" s="67"/>
      <c r="FZ948" s="67"/>
      <c r="GA948" s="67"/>
      <c r="GB948" s="67"/>
      <c r="GC948" s="67"/>
      <c r="GD948" s="67"/>
      <c r="GE948" s="67"/>
      <c r="GF948" s="67"/>
      <c r="GG948" s="67"/>
      <c r="GH948" s="67"/>
      <c r="GI948" s="67"/>
      <c r="GJ948" s="67"/>
      <c r="GK948" s="67"/>
      <c r="GL948" s="67"/>
      <c r="GM948" s="67"/>
      <c r="GN948" s="67"/>
      <c r="GO948" s="67"/>
      <c r="GP948" s="67"/>
      <c r="GQ948" s="67"/>
      <c r="GR948" s="67"/>
      <c r="GS948" s="67"/>
      <c r="GT948" s="67"/>
      <c r="GU948" s="67"/>
      <c r="GV948" s="67"/>
      <c r="GW948" s="67"/>
      <c r="GX948" s="67"/>
      <c r="GY948" s="67"/>
      <c r="GZ948" s="67"/>
      <c r="HA948" s="67"/>
      <c r="HB948" s="67"/>
      <c r="HC948" s="67"/>
      <c r="HD948" s="67"/>
      <c r="HE948" s="67"/>
      <c r="HF948" s="67"/>
      <c r="HG948" s="67"/>
      <c r="HH948" s="67"/>
      <c r="HI948" s="67"/>
      <c r="HJ948" s="67"/>
      <c r="HK948" s="67"/>
      <c r="HL948" s="67"/>
      <c r="HM948" s="67"/>
      <c r="HN948" s="67"/>
      <c r="HO948" s="67"/>
      <c r="HP948" s="67"/>
      <c r="HQ948" s="67"/>
      <c r="HR948" s="67"/>
      <c r="HS948" s="67"/>
      <c r="HT948" s="67"/>
      <c r="HU948" s="67"/>
      <c r="HV948" s="67"/>
      <c r="HW948" s="67"/>
      <c r="HX948" s="67"/>
      <c r="HY948" s="67"/>
      <c r="HZ948" s="67"/>
      <c r="IA948" s="67"/>
      <c r="IB948" s="67"/>
      <c r="IC948" s="67"/>
      <c r="ID948" s="67"/>
      <c r="IE948" s="67"/>
      <c r="IF948" s="67"/>
      <c r="IG948" s="67"/>
      <c r="IH948" s="67"/>
      <c r="II948" s="67"/>
      <c r="IJ948" s="67"/>
      <c r="IK948" s="67"/>
      <c r="IL948" s="67"/>
      <c r="IM948" s="67"/>
      <c r="IN948" s="67"/>
      <c r="IO948" s="67"/>
      <c r="IP948" s="67"/>
      <c r="IQ948" s="67"/>
      <c r="IR948" s="67"/>
      <c r="IS948" s="67"/>
      <c r="IT948" s="67"/>
      <c r="IU948" s="67"/>
      <c r="IV948" s="67"/>
      <c r="IW948" s="67"/>
      <c r="IX948" s="67"/>
      <c r="IY948" s="67"/>
      <c r="IZ948" s="67"/>
      <c r="JA948" s="67"/>
      <c r="JB948" s="67"/>
      <c r="JC948" s="67"/>
      <c r="JD948" s="67"/>
      <c r="JE948" s="67"/>
      <c r="JF948" s="67"/>
      <c r="JG948" s="67"/>
      <c r="JH948" s="67"/>
      <c r="JI948" s="67"/>
      <c r="JJ948" s="67"/>
      <c r="JK948" s="67"/>
      <c r="JL948" s="67"/>
      <c r="JM948" s="67"/>
      <c r="JN948" s="67"/>
      <c r="JO948" s="67"/>
      <c r="JP948" s="67"/>
      <c r="JQ948" s="67"/>
      <c r="JR948" s="67"/>
      <c r="JS948" s="67"/>
      <c r="JT948" s="67"/>
      <c r="JU948" s="67"/>
      <c r="JV948" s="67"/>
      <c r="JW948" s="67"/>
      <c r="JX948" s="67"/>
      <c r="JY948" s="67"/>
      <c r="JZ948" s="67"/>
      <c r="KA948" s="67"/>
      <c r="KB948" s="67"/>
      <c r="KC948" s="67"/>
      <c r="KD948" s="67"/>
      <c r="KE948" s="67"/>
      <c r="KF948" s="67"/>
      <c r="KG948" s="67"/>
      <c r="KH948" s="67"/>
      <c r="KI948" s="67"/>
      <c r="KJ948" s="67"/>
      <c r="KK948" s="67"/>
      <c r="KL948" s="67"/>
      <c r="KM948" s="67"/>
      <c r="KN948" s="67"/>
      <c r="KO948" s="67"/>
      <c r="KP948" s="67"/>
      <c r="KQ948" s="67"/>
      <c r="KR948" s="67"/>
      <c r="KS948" s="67"/>
      <c r="KT948" s="67"/>
      <c r="KU948" s="67"/>
      <c r="KV948" s="67"/>
      <c r="KW948" s="67"/>
      <c r="KX948" s="67"/>
      <c r="KY948" s="67"/>
      <c r="KZ948" s="67"/>
      <c r="LA948" s="67"/>
      <c r="LB948" s="67"/>
      <c r="LC948" s="67"/>
      <c r="LD948" s="67"/>
      <c r="LE948" s="67"/>
      <c r="LF948" s="67"/>
      <c r="LG948" s="67"/>
      <c r="LH948" s="67"/>
      <c r="LI948" s="67"/>
      <c r="LJ948" s="67"/>
      <c r="LK948" s="67"/>
      <c r="LL948" s="67"/>
      <c r="LM948" s="67"/>
      <c r="LN948" s="67"/>
      <c r="LO948" s="67"/>
      <c r="LP948" s="67"/>
      <c r="LQ948" s="67"/>
      <c r="LR948" s="67"/>
      <c r="LS948" s="67"/>
      <c r="LT948" s="67"/>
      <c r="LU948" s="67"/>
      <c r="LV948" s="67"/>
      <c r="LW948" s="67"/>
      <c r="LX948" s="67"/>
      <c r="LY948" s="67"/>
      <c r="LZ948" s="67"/>
      <c r="MA948" s="67"/>
      <c r="MB948" s="67"/>
      <c r="MC948" s="67"/>
      <c r="MD948" s="67"/>
      <c r="ME948" s="67"/>
      <c r="MF948" s="67"/>
      <c r="MG948" s="67"/>
      <c r="MH948" s="67"/>
      <c r="MI948" s="67"/>
      <c r="MJ948" s="67"/>
      <c r="MK948" s="67"/>
      <c r="ML948" s="67"/>
      <c r="MM948" s="67"/>
      <c r="MN948" s="67"/>
      <c r="MO948" s="67"/>
      <c r="MP948" s="67"/>
      <c r="MQ948" s="67"/>
      <c r="MR948" s="67"/>
      <c r="MS948" s="67"/>
      <c r="MT948" s="67"/>
      <c r="MU948" s="67"/>
      <c r="MV948" s="67"/>
      <c r="MW948" s="67"/>
      <c r="MX948" s="67"/>
      <c r="MY948" s="67"/>
      <c r="MZ948" s="67"/>
      <c r="NA948" s="67"/>
      <c r="NB948" s="67"/>
      <c r="NC948" s="67"/>
      <c r="ND948" s="67"/>
      <c r="NE948" s="67"/>
      <c r="NF948" s="67"/>
      <c r="NG948" s="67"/>
      <c r="NH948" s="67"/>
      <c r="NI948" s="67"/>
      <c r="NJ948" s="67"/>
      <c r="NK948" s="67"/>
      <c r="NL948" s="67"/>
      <c r="NM948" s="67"/>
      <c r="NN948" s="67"/>
      <c r="NO948" s="67"/>
      <c r="NP948" s="67"/>
      <c r="NQ948" s="67"/>
      <c r="NR948" s="67"/>
      <c r="NS948" s="67"/>
      <c r="NT948" s="67"/>
      <c r="NU948" s="67"/>
      <c r="NV948" s="67"/>
      <c r="NW948" s="67"/>
      <c r="NX948" s="67"/>
      <c r="NY948" s="67"/>
      <c r="NZ948" s="67"/>
      <c r="OA948" s="67"/>
      <c r="OB948" s="67"/>
      <c r="OC948" s="67"/>
      <c r="OD948" s="67"/>
      <c r="OE948" s="67"/>
      <c r="OF948" s="67"/>
      <c r="OG948" s="67"/>
      <c r="OH948" s="67"/>
      <c r="OI948" s="67"/>
      <c r="OJ948" s="67"/>
      <c r="OK948" s="67"/>
      <c r="OL948" s="67"/>
      <c r="OM948" s="67"/>
      <c r="ON948" s="67"/>
      <c r="OO948" s="67"/>
      <c r="OP948" s="67"/>
      <c r="OQ948" s="67"/>
      <c r="OR948" s="67"/>
      <c r="OS948" s="67"/>
      <c r="OT948" s="67"/>
      <c r="OU948" s="67"/>
      <c r="OV948" s="67"/>
      <c r="OW948" s="67"/>
      <c r="OX948" s="67"/>
      <c r="OY948" s="67"/>
      <c r="OZ948" s="67"/>
      <c r="PA948" s="67"/>
      <c r="PB948" s="67"/>
      <c r="PC948" s="67"/>
      <c r="PD948" s="67"/>
      <c r="PE948" s="67"/>
      <c r="PF948" s="67"/>
      <c r="PG948" s="67"/>
      <c r="PH948" s="67"/>
      <c r="PI948" s="67"/>
      <c r="PJ948" s="67"/>
      <c r="PK948" s="67"/>
      <c r="PL948" s="67"/>
      <c r="PM948" s="67"/>
      <c r="PN948" s="67"/>
      <c r="PO948" s="67"/>
      <c r="PP948" s="67"/>
      <c r="PQ948" s="67"/>
      <c r="PR948" s="67"/>
      <c r="PS948" s="67"/>
      <c r="PT948" s="67"/>
      <c r="PU948" s="67"/>
      <c r="PV948" s="67"/>
      <c r="PW948" s="67"/>
      <c r="PX948" s="67"/>
      <c r="PY948" s="67"/>
      <c r="PZ948" s="67"/>
      <c r="QA948" s="67"/>
      <c r="QB948" s="67"/>
      <c r="QC948" s="67"/>
      <c r="QD948" s="67"/>
      <c r="QE948" s="67"/>
      <c r="QF948" s="67"/>
      <c r="QG948" s="67"/>
      <c r="QH948" s="67"/>
      <c r="QI948" s="67"/>
      <c r="QJ948" s="67"/>
      <c r="QK948" s="67"/>
      <c r="QL948" s="67"/>
      <c r="QM948" s="67"/>
      <c r="QN948" s="67"/>
      <c r="QO948" s="67"/>
      <c r="QP948" s="67"/>
      <c r="QQ948" s="67"/>
      <c r="QR948" s="67"/>
      <c r="QS948" s="67"/>
      <c r="QT948" s="67"/>
      <c r="QU948" s="67"/>
      <c r="QV948" s="67"/>
      <c r="QW948" s="67"/>
      <c r="QX948" s="67"/>
      <c r="QY948" s="67"/>
      <c r="QZ948" s="67"/>
      <c r="RA948" s="67"/>
      <c r="RB948" s="67"/>
      <c r="RC948" s="67"/>
      <c r="RD948" s="67"/>
      <c r="RE948" s="67"/>
      <c r="RF948" s="67"/>
      <c r="RG948" s="67"/>
      <c r="RH948" s="67"/>
      <c r="RI948" s="67"/>
      <c r="RJ948" s="67"/>
      <c r="RK948" s="67"/>
      <c r="RL948" s="67"/>
      <c r="RM948" s="67"/>
      <c r="RN948" s="67"/>
      <c r="RO948" s="67"/>
      <c r="RP948" s="67"/>
      <c r="RQ948" s="67"/>
      <c r="RR948" s="67"/>
      <c r="RS948" s="67"/>
      <c r="RT948" s="67"/>
      <c r="RU948" s="67"/>
      <c r="RV948" s="67"/>
      <c r="RW948" s="67"/>
      <c r="RX948" s="67"/>
      <c r="RY948" s="67"/>
      <c r="RZ948" s="67"/>
      <c r="SA948" s="67"/>
      <c r="SB948" s="67"/>
      <c r="SC948" s="67"/>
      <c r="SD948" s="67"/>
      <c r="SE948" s="67"/>
      <c r="SF948" s="67"/>
      <c r="SG948" s="67"/>
      <c r="SH948" s="67"/>
      <c r="SI948" s="67"/>
      <c r="SJ948" s="67"/>
      <c r="SK948" s="67"/>
      <c r="SL948" s="67"/>
      <c r="SM948" s="67"/>
      <c r="SN948" s="67"/>
      <c r="SO948" s="67"/>
      <c r="SP948" s="67"/>
      <c r="SQ948" s="67"/>
      <c r="SR948" s="67"/>
    </row>
    <row r="949" spans="1:512" ht="16.5" customHeight="1" x14ac:dyDescent="0.2">
      <c r="A949" s="20">
        <v>341</v>
      </c>
      <c r="B949" s="20" t="s">
        <v>62</v>
      </c>
      <c r="C949" s="20" t="s">
        <v>915</v>
      </c>
      <c r="D949" s="20" t="s">
        <v>38</v>
      </c>
      <c r="E949" s="20" t="s">
        <v>1345</v>
      </c>
      <c r="F949" s="22" t="s">
        <v>937</v>
      </c>
      <c r="G949" s="20" t="s">
        <v>84</v>
      </c>
      <c r="H949" s="20" t="s">
        <v>35</v>
      </c>
      <c r="I949" s="20" t="s">
        <v>81</v>
      </c>
      <c r="J949" s="22" t="s">
        <v>915</v>
      </c>
      <c r="K949" s="20"/>
      <c r="L949" s="20"/>
      <c r="M949" s="20"/>
      <c r="N949" s="20"/>
      <c r="O949" s="23"/>
      <c r="P949" s="23">
        <v>3375000</v>
      </c>
      <c r="Q949" s="24">
        <v>1</v>
      </c>
      <c r="R949" s="25">
        <v>45931</v>
      </c>
      <c r="S949" s="20" t="s">
        <v>83</v>
      </c>
      <c r="T949" s="26">
        <f t="shared" si="16"/>
        <v>3375000</v>
      </c>
      <c r="U949" s="27" t="s">
        <v>100</v>
      </c>
      <c r="V949" s="27" t="s">
        <v>100</v>
      </c>
      <c r="W949" s="67"/>
      <c r="X949" s="67"/>
      <c r="Y949" s="67"/>
      <c r="Z949" s="67"/>
      <c r="AA949" s="67"/>
      <c r="AB949" s="67"/>
      <c r="AC949" s="67"/>
      <c r="AD949" s="67"/>
      <c r="AE949" s="67"/>
      <c r="AF949" s="67"/>
      <c r="AG949" s="67"/>
      <c r="AH949" s="67"/>
      <c r="AI949" s="67"/>
      <c r="AJ949" s="67"/>
      <c r="AK949" s="67"/>
      <c r="AL949" s="67"/>
      <c r="AM949" s="67"/>
      <c r="AN949" s="67"/>
      <c r="AO949" s="67"/>
      <c r="AP949" s="67"/>
      <c r="AQ949" s="67"/>
      <c r="AR949" s="67"/>
      <c r="AS949" s="67"/>
      <c r="AT949" s="67"/>
      <c r="AU949" s="67"/>
      <c r="AV949" s="67"/>
      <c r="AW949" s="67"/>
      <c r="AX949" s="67"/>
      <c r="AY949" s="67"/>
      <c r="AZ949" s="67"/>
      <c r="BA949" s="67"/>
      <c r="BB949" s="67"/>
      <c r="BC949" s="67"/>
      <c r="BD949" s="67"/>
      <c r="BE949" s="67"/>
      <c r="BF949" s="67"/>
      <c r="BG949" s="67"/>
      <c r="BH949" s="67"/>
      <c r="BI949" s="67"/>
      <c r="BJ949" s="67"/>
      <c r="BK949" s="67"/>
      <c r="BL949" s="67"/>
      <c r="BM949" s="67"/>
      <c r="BN949" s="67"/>
      <c r="BO949" s="67"/>
      <c r="BP949" s="67"/>
      <c r="BQ949" s="67"/>
      <c r="BR949" s="67"/>
      <c r="BS949" s="67"/>
      <c r="BT949" s="67"/>
      <c r="BU949" s="67"/>
      <c r="BV949" s="67"/>
      <c r="BW949" s="67"/>
      <c r="BX949" s="67"/>
      <c r="BY949" s="67"/>
      <c r="BZ949" s="67"/>
      <c r="CA949" s="67"/>
      <c r="CB949" s="67"/>
      <c r="CC949" s="67"/>
      <c r="CD949" s="67"/>
      <c r="CE949" s="67"/>
      <c r="CF949" s="67"/>
      <c r="CG949" s="67"/>
      <c r="CH949" s="67"/>
      <c r="CI949" s="67"/>
      <c r="CJ949" s="67"/>
      <c r="CK949" s="67"/>
      <c r="CL949" s="67"/>
      <c r="CM949" s="67"/>
      <c r="CN949" s="67"/>
      <c r="CO949" s="67"/>
      <c r="CP949" s="67"/>
      <c r="CQ949" s="67"/>
      <c r="CR949" s="67"/>
      <c r="CS949" s="67"/>
      <c r="CT949" s="67"/>
      <c r="CU949" s="67"/>
      <c r="CV949" s="67"/>
      <c r="CW949" s="67"/>
      <c r="CX949" s="67"/>
      <c r="CY949" s="67"/>
      <c r="CZ949" s="67"/>
      <c r="DA949" s="67"/>
      <c r="DB949" s="67"/>
      <c r="DC949" s="67"/>
      <c r="DD949" s="67"/>
      <c r="DE949" s="67"/>
      <c r="DF949" s="67"/>
      <c r="DG949" s="67"/>
      <c r="DH949" s="67"/>
      <c r="DI949" s="67"/>
      <c r="DJ949" s="67"/>
      <c r="DK949" s="67"/>
      <c r="DL949" s="67"/>
      <c r="DM949" s="67"/>
      <c r="DN949" s="67"/>
      <c r="DO949" s="67"/>
      <c r="DP949" s="67"/>
      <c r="DQ949" s="67"/>
      <c r="DR949" s="67"/>
      <c r="DS949" s="67"/>
      <c r="DT949" s="67"/>
      <c r="DU949" s="67"/>
      <c r="DV949" s="67"/>
      <c r="DW949" s="67"/>
      <c r="DX949" s="67"/>
      <c r="DY949" s="67"/>
      <c r="DZ949" s="67"/>
      <c r="EA949" s="67"/>
      <c r="EB949" s="67"/>
      <c r="EC949" s="67"/>
      <c r="ED949" s="67"/>
      <c r="EE949" s="67"/>
      <c r="EF949" s="67"/>
      <c r="EG949" s="67"/>
      <c r="EH949" s="67"/>
      <c r="EI949" s="67"/>
      <c r="EJ949" s="67"/>
      <c r="EK949" s="67"/>
      <c r="EL949" s="67"/>
      <c r="EM949" s="67"/>
      <c r="EN949" s="67"/>
      <c r="EO949" s="67"/>
      <c r="EP949" s="67"/>
      <c r="EQ949" s="67"/>
      <c r="ER949" s="67"/>
      <c r="ES949" s="67"/>
      <c r="ET949" s="67"/>
      <c r="EU949" s="67"/>
      <c r="EV949" s="67"/>
      <c r="EW949" s="67"/>
      <c r="EX949" s="67"/>
      <c r="EY949" s="67"/>
      <c r="EZ949" s="67"/>
      <c r="FA949" s="67"/>
      <c r="FB949" s="67"/>
      <c r="FC949" s="67"/>
      <c r="FD949" s="67"/>
      <c r="FE949" s="67"/>
      <c r="FF949" s="67"/>
      <c r="FG949" s="67"/>
      <c r="FH949" s="67"/>
      <c r="FI949" s="67"/>
      <c r="FJ949" s="67"/>
      <c r="FK949" s="67"/>
      <c r="FL949" s="67"/>
      <c r="FM949" s="67"/>
      <c r="FN949" s="67"/>
      <c r="FO949" s="67"/>
      <c r="FP949" s="67"/>
      <c r="FQ949" s="67"/>
      <c r="FR949" s="67"/>
      <c r="FS949" s="67"/>
      <c r="FT949" s="67"/>
      <c r="FU949" s="67"/>
      <c r="FV949" s="67"/>
      <c r="FW949" s="67"/>
      <c r="FX949" s="67"/>
      <c r="FY949" s="67"/>
      <c r="FZ949" s="67"/>
      <c r="GA949" s="67"/>
      <c r="GB949" s="67"/>
      <c r="GC949" s="67"/>
      <c r="GD949" s="67"/>
      <c r="GE949" s="67"/>
      <c r="GF949" s="67"/>
      <c r="GG949" s="67"/>
      <c r="GH949" s="67"/>
      <c r="GI949" s="67"/>
      <c r="GJ949" s="67"/>
      <c r="GK949" s="67"/>
      <c r="GL949" s="67"/>
      <c r="GM949" s="67"/>
      <c r="GN949" s="67"/>
      <c r="GO949" s="67"/>
      <c r="GP949" s="67"/>
      <c r="GQ949" s="67"/>
      <c r="GR949" s="67"/>
      <c r="GS949" s="67"/>
      <c r="GT949" s="67"/>
      <c r="GU949" s="67"/>
      <c r="GV949" s="67"/>
      <c r="GW949" s="67"/>
      <c r="GX949" s="67"/>
      <c r="GY949" s="67"/>
      <c r="GZ949" s="67"/>
      <c r="HA949" s="67"/>
      <c r="HB949" s="67"/>
      <c r="HC949" s="67"/>
      <c r="HD949" s="67"/>
      <c r="HE949" s="67"/>
      <c r="HF949" s="67"/>
      <c r="HG949" s="67"/>
      <c r="HH949" s="67"/>
      <c r="HI949" s="67"/>
      <c r="HJ949" s="67"/>
      <c r="HK949" s="67"/>
      <c r="HL949" s="67"/>
      <c r="HM949" s="67"/>
      <c r="HN949" s="67"/>
      <c r="HO949" s="67"/>
      <c r="HP949" s="67"/>
      <c r="HQ949" s="67"/>
      <c r="HR949" s="67"/>
      <c r="HS949" s="67"/>
      <c r="HT949" s="67"/>
      <c r="HU949" s="67"/>
      <c r="HV949" s="67"/>
      <c r="HW949" s="67"/>
      <c r="HX949" s="67"/>
      <c r="HY949" s="67"/>
      <c r="HZ949" s="67"/>
      <c r="IA949" s="67"/>
      <c r="IB949" s="67"/>
      <c r="IC949" s="67"/>
      <c r="ID949" s="67"/>
      <c r="IE949" s="67"/>
      <c r="IF949" s="67"/>
      <c r="IG949" s="67"/>
      <c r="IH949" s="67"/>
      <c r="II949" s="67"/>
      <c r="IJ949" s="67"/>
      <c r="IK949" s="67"/>
      <c r="IL949" s="67"/>
      <c r="IM949" s="67"/>
      <c r="IN949" s="67"/>
      <c r="IO949" s="67"/>
      <c r="IP949" s="67"/>
      <c r="IQ949" s="67"/>
      <c r="IR949" s="67"/>
      <c r="IS949" s="67"/>
      <c r="IT949" s="67"/>
      <c r="IU949" s="67"/>
      <c r="IV949" s="67"/>
      <c r="IW949" s="67"/>
      <c r="IX949" s="67"/>
      <c r="IY949" s="67"/>
      <c r="IZ949" s="67"/>
      <c r="JA949" s="67"/>
      <c r="JB949" s="67"/>
      <c r="JC949" s="67"/>
      <c r="JD949" s="67"/>
      <c r="JE949" s="67"/>
      <c r="JF949" s="67"/>
      <c r="JG949" s="67"/>
      <c r="JH949" s="67"/>
      <c r="JI949" s="67"/>
      <c r="JJ949" s="67"/>
      <c r="JK949" s="67"/>
      <c r="JL949" s="67"/>
      <c r="JM949" s="67"/>
      <c r="JN949" s="67"/>
      <c r="JO949" s="67"/>
      <c r="JP949" s="67"/>
      <c r="JQ949" s="67"/>
      <c r="JR949" s="67"/>
      <c r="JS949" s="67"/>
      <c r="JT949" s="67"/>
      <c r="JU949" s="67"/>
      <c r="JV949" s="67"/>
      <c r="JW949" s="67"/>
      <c r="JX949" s="67"/>
      <c r="JY949" s="67"/>
      <c r="JZ949" s="67"/>
      <c r="KA949" s="67"/>
      <c r="KB949" s="67"/>
      <c r="KC949" s="67"/>
      <c r="KD949" s="67"/>
      <c r="KE949" s="67"/>
      <c r="KF949" s="67"/>
      <c r="KG949" s="67"/>
      <c r="KH949" s="67"/>
      <c r="KI949" s="67"/>
      <c r="KJ949" s="67"/>
      <c r="KK949" s="67"/>
      <c r="KL949" s="67"/>
      <c r="KM949" s="67"/>
      <c r="KN949" s="67"/>
      <c r="KO949" s="67"/>
      <c r="KP949" s="67"/>
      <c r="KQ949" s="67"/>
      <c r="KR949" s="67"/>
      <c r="KS949" s="67"/>
      <c r="KT949" s="67"/>
      <c r="KU949" s="67"/>
      <c r="KV949" s="67"/>
      <c r="KW949" s="67"/>
      <c r="KX949" s="67"/>
      <c r="KY949" s="67"/>
      <c r="KZ949" s="67"/>
      <c r="LA949" s="67"/>
      <c r="LB949" s="67"/>
      <c r="LC949" s="67"/>
      <c r="LD949" s="67"/>
      <c r="LE949" s="67"/>
      <c r="LF949" s="67"/>
      <c r="LG949" s="67"/>
      <c r="LH949" s="67"/>
      <c r="LI949" s="67"/>
      <c r="LJ949" s="67"/>
      <c r="LK949" s="67"/>
      <c r="LL949" s="67"/>
      <c r="LM949" s="67"/>
      <c r="LN949" s="67"/>
      <c r="LO949" s="67"/>
      <c r="LP949" s="67"/>
      <c r="LQ949" s="67"/>
      <c r="LR949" s="67"/>
      <c r="LS949" s="67"/>
      <c r="LT949" s="67"/>
      <c r="LU949" s="67"/>
      <c r="LV949" s="67"/>
      <c r="LW949" s="67"/>
      <c r="LX949" s="67"/>
      <c r="LY949" s="67"/>
      <c r="LZ949" s="67"/>
      <c r="MA949" s="67"/>
      <c r="MB949" s="67"/>
      <c r="MC949" s="67"/>
      <c r="MD949" s="67"/>
      <c r="ME949" s="67"/>
      <c r="MF949" s="67"/>
      <c r="MG949" s="67"/>
      <c r="MH949" s="67"/>
      <c r="MI949" s="67"/>
      <c r="MJ949" s="67"/>
      <c r="MK949" s="67"/>
      <c r="ML949" s="67"/>
      <c r="MM949" s="67"/>
      <c r="MN949" s="67"/>
      <c r="MO949" s="67"/>
      <c r="MP949" s="67"/>
      <c r="MQ949" s="67"/>
      <c r="MR949" s="67"/>
      <c r="MS949" s="67"/>
      <c r="MT949" s="67"/>
      <c r="MU949" s="67"/>
      <c r="MV949" s="67"/>
      <c r="MW949" s="67"/>
      <c r="MX949" s="67"/>
      <c r="MY949" s="67"/>
      <c r="MZ949" s="67"/>
      <c r="NA949" s="67"/>
      <c r="NB949" s="67"/>
      <c r="NC949" s="67"/>
      <c r="ND949" s="67"/>
      <c r="NE949" s="67"/>
      <c r="NF949" s="67"/>
      <c r="NG949" s="67"/>
      <c r="NH949" s="67"/>
      <c r="NI949" s="67"/>
      <c r="NJ949" s="67"/>
      <c r="NK949" s="67"/>
      <c r="NL949" s="67"/>
      <c r="NM949" s="67"/>
      <c r="NN949" s="67"/>
      <c r="NO949" s="67"/>
      <c r="NP949" s="67"/>
      <c r="NQ949" s="67"/>
      <c r="NR949" s="67"/>
      <c r="NS949" s="67"/>
      <c r="NT949" s="67"/>
      <c r="NU949" s="67"/>
      <c r="NV949" s="67"/>
      <c r="NW949" s="67"/>
      <c r="NX949" s="67"/>
      <c r="NY949" s="67"/>
      <c r="NZ949" s="67"/>
      <c r="OA949" s="67"/>
      <c r="OB949" s="67"/>
      <c r="OC949" s="67"/>
      <c r="OD949" s="67"/>
      <c r="OE949" s="67"/>
      <c r="OF949" s="67"/>
      <c r="OG949" s="67"/>
      <c r="OH949" s="67"/>
      <c r="OI949" s="67"/>
      <c r="OJ949" s="67"/>
      <c r="OK949" s="67"/>
      <c r="OL949" s="67"/>
      <c r="OM949" s="67"/>
      <c r="ON949" s="67"/>
      <c r="OO949" s="67"/>
      <c r="OP949" s="67"/>
      <c r="OQ949" s="67"/>
      <c r="OR949" s="67"/>
      <c r="OS949" s="67"/>
      <c r="OT949" s="67"/>
      <c r="OU949" s="67"/>
      <c r="OV949" s="67"/>
      <c r="OW949" s="67"/>
      <c r="OX949" s="67"/>
      <c r="OY949" s="67"/>
      <c r="OZ949" s="67"/>
      <c r="PA949" s="67"/>
      <c r="PB949" s="67"/>
      <c r="PC949" s="67"/>
      <c r="PD949" s="67"/>
      <c r="PE949" s="67"/>
      <c r="PF949" s="67"/>
      <c r="PG949" s="67"/>
      <c r="PH949" s="67"/>
      <c r="PI949" s="67"/>
      <c r="PJ949" s="67"/>
      <c r="PK949" s="67"/>
      <c r="PL949" s="67"/>
      <c r="PM949" s="67"/>
      <c r="PN949" s="67"/>
      <c r="PO949" s="67"/>
      <c r="PP949" s="67"/>
      <c r="PQ949" s="67"/>
      <c r="PR949" s="67"/>
      <c r="PS949" s="67"/>
      <c r="PT949" s="67"/>
      <c r="PU949" s="67"/>
      <c r="PV949" s="67"/>
      <c r="PW949" s="67"/>
      <c r="PX949" s="67"/>
      <c r="PY949" s="67"/>
      <c r="PZ949" s="67"/>
      <c r="QA949" s="67"/>
      <c r="QB949" s="67"/>
      <c r="QC949" s="67"/>
      <c r="QD949" s="67"/>
      <c r="QE949" s="67"/>
      <c r="QF949" s="67"/>
      <c r="QG949" s="67"/>
      <c r="QH949" s="67"/>
      <c r="QI949" s="67"/>
      <c r="QJ949" s="67"/>
      <c r="QK949" s="67"/>
      <c r="QL949" s="67"/>
      <c r="QM949" s="67"/>
      <c r="QN949" s="67"/>
      <c r="QO949" s="67"/>
      <c r="QP949" s="67"/>
      <c r="QQ949" s="67"/>
      <c r="QR949" s="67"/>
      <c r="QS949" s="67"/>
      <c r="QT949" s="67"/>
      <c r="QU949" s="67"/>
      <c r="QV949" s="67"/>
      <c r="QW949" s="67"/>
      <c r="QX949" s="67"/>
      <c r="QY949" s="67"/>
      <c r="QZ949" s="67"/>
      <c r="RA949" s="67"/>
      <c r="RB949" s="67"/>
      <c r="RC949" s="67"/>
      <c r="RD949" s="67"/>
      <c r="RE949" s="67"/>
      <c r="RF949" s="67"/>
      <c r="RG949" s="67"/>
      <c r="RH949" s="67"/>
      <c r="RI949" s="67"/>
      <c r="RJ949" s="67"/>
      <c r="RK949" s="67"/>
      <c r="RL949" s="67"/>
      <c r="RM949" s="67"/>
      <c r="RN949" s="67"/>
      <c r="RO949" s="67"/>
      <c r="RP949" s="67"/>
      <c r="RQ949" s="67"/>
      <c r="RR949" s="67"/>
      <c r="RS949" s="67"/>
      <c r="RT949" s="67"/>
      <c r="RU949" s="67"/>
      <c r="RV949" s="67"/>
      <c r="RW949" s="67"/>
      <c r="RX949" s="67"/>
      <c r="RY949" s="67"/>
      <c r="RZ949" s="67"/>
      <c r="SA949" s="67"/>
      <c r="SB949" s="67"/>
      <c r="SC949" s="67"/>
      <c r="SD949" s="67"/>
      <c r="SE949" s="67"/>
      <c r="SF949" s="67"/>
      <c r="SG949" s="67"/>
      <c r="SH949" s="67"/>
      <c r="SI949" s="67"/>
      <c r="SJ949" s="67"/>
      <c r="SK949" s="67"/>
      <c r="SL949" s="67"/>
      <c r="SM949" s="67"/>
      <c r="SN949" s="67"/>
      <c r="SO949" s="67"/>
      <c r="SP949" s="67"/>
      <c r="SQ949" s="67"/>
      <c r="SR949" s="67"/>
    </row>
    <row r="950" spans="1:512" ht="16.5" customHeight="1" x14ac:dyDescent="0.2">
      <c r="A950" s="20">
        <v>342</v>
      </c>
      <c r="B950" s="20" t="s">
        <v>62</v>
      </c>
      <c r="C950" s="20" t="s">
        <v>915</v>
      </c>
      <c r="D950" s="20" t="s">
        <v>38</v>
      </c>
      <c r="E950" s="20" t="s">
        <v>1345</v>
      </c>
      <c r="F950" s="22" t="s">
        <v>937</v>
      </c>
      <c r="G950" s="20" t="s">
        <v>84</v>
      </c>
      <c r="H950" s="20" t="s">
        <v>35</v>
      </c>
      <c r="I950" s="20" t="s">
        <v>81</v>
      </c>
      <c r="J950" s="22" t="s">
        <v>915</v>
      </c>
      <c r="K950" s="20"/>
      <c r="L950" s="20"/>
      <c r="M950" s="20"/>
      <c r="N950" s="20"/>
      <c r="O950" s="23"/>
      <c r="P950" s="23">
        <v>3375000</v>
      </c>
      <c r="Q950" s="24">
        <v>1</v>
      </c>
      <c r="R950" s="25">
        <v>45962</v>
      </c>
      <c r="S950" s="20" t="s">
        <v>83</v>
      </c>
      <c r="T950" s="26">
        <f t="shared" si="16"/>
        <v>3375000</v>
      </c>
      <c r="U950" s="27" t="s">
        <v>100</v>
      </c>
      <c r="V950" s="27" t="s">
        <v>100</v>
      </c>
      <c r="W950" s="67"/>
      <c r="X950" s="67"/>
      <c r="Y950" s="67"/>
      <c r="Z950" s="67"/>
      <c r="AA950" s="67"/>
      <c r="AB950" s="67"/>
      <c r="AC950" s="67"/>
      <c r="AD950" s="67"/>
      <c r="AE950" s="67"/>
      <c r="AF950" s="67"/>
      <c r="AG950" s="67"/>
      <c r="AH950" s="67"/>
      <c r="AI950" s="67"/>
      <c r="AJ950" s="67"/>
      <c r="AK950" s="67"/>
      <c r="AL950" s="67"/>
      <c r="AM950" s="67"/>
      <c r="AN950" s="67"/>
      <c r="AO950" s="67"/>
      <c r="AP950" s="67"/>
      <c r="AQ950" s="67"/>
      <c r="AR950" s="67"/>
      <c r="AS950" s="67"/>
      <c r="AT950" s="67"/>
      <c r="AU950" s="67"/>
      <c r="AV950" s="67"/>
      <c r="AW950" s="67"/>
      <c r="AX950" s="67"/>
      <c r="AY950" s="67"/>
      <c r="AZ950" s="67"/>
      <c r="BA950" s="67"/>
      <c r="BB950" s="67"/>
      <c r="BC950" s="67"/>
      <c r="BD950" s="67"/>
      <c r="BE950" s="67"/>
      <c r="BF950" s="67"/>
      <c r="BG950" s="67"/>
      <c r="BH950" s="67"/>
      <c r="BI950" s="67"/>
      <c r="BJ950" s="67"/>
      <c r="BK950" s="67"/>
      <c r="BL950" s="67"/>
      <c r="BM950" s="67"/>
      <c r="BN950" s="67"/>
      <c r="BO950" s="67"/>
      <c r="BP950" s="67"/>
      <c r="BQ950" s="67"/>
      <c r="BR950" s="67"/>
      <c r="BS950" s="67"/>
      <c r="BT950" s="67"/>
      <c r="BU950" s="67"/>
      <c r="BV950" s="67"/>
      <c r="BW950" s="67"/>
      <c r="BX950" s="67"/>
      <c r="BY950" s="67"/>
      <c r="BZ950" s="67"/>
      <c r="CA950" s="67"/>
      <c r="CB950" s="67"/>
      <c r="CC950" s="67"/>
      <c r="CD950" s="67"/>
      <c r="CE950" s="67"/>
      <c r="CF950" s="67"/>
      <c r="CG950" s="67"/>
      <c r="CH950" s="67"/>
      <c r="CI950" s="67"/>
      <c r="CJ950" s="67"/>
      <c r="CK950" s="67"/>
      <c r="CL950" s="67"/>
      <c r="CM950" s="67"/>
      <c r="CN950" s="67"/>
      <c r="CO950" s="67"/>
      <c r="CP950" s="67"/>
      <c r="CQ950" s="67"/>
      <c r="CR950" s="67"/>
      <c r="CS950" s="67"/>
      <c r="CT950" s="67"/>
      <c r="CU950" s="67"/>
      <c r="CV950" s="67"/>
      <c r="CW950" s="67"/>
      <c r="CX950" s="67"/>
      <c r="CY950" s="67"/>
      <c r="CZ950" s="67"/>
      <c r="DA950" s="67"/>
      <c r="DB950" s="67"/>
      <c r="DC950" s="67"/>
      <c r="DD950" s="67"/>
      <c r="DE950" s="67"/>
      <c r="DF950" s="67"/>
      <c r="DG950" s="67"/>
      <c r="DH950" s="67"/>
      <c r="DI950" s="67"/>
      <c r="DJ950" s="67"/>
      <c r="DK950" s="67"/>
      <c r="DL950" s="67"/>
      <c r="DM950" s="67"/>
      <c r="DN950" s="67"/>
      <c r="DO950" s="67"/>
      <c r="DP950" s="67"/>
      <c r="DQ950" s="67"/>
      <c r="DR950" s="67"/>
      <c r="DS950" s="67"/>
      <c r="DT950" s="67"/>
      <c r="DU950" s="67"/>
      <c r="DV950" s="67"/>
      <c r="DW950" s="67"/>
      <c r="DX950" s="67"/>
      <c r="DY950" s="67"/>
      <c r="DZ950" s="67"/>
      <c r="EA950" s="67"/>
      <c r="EB950" s="67"/>
      <c r="EC950" s="67"/>
      <c r="ED950" s="67"/>
      <c r="EE950" s="67"/>
      <c r="EF950" s="67"/>
      <c r="EG950" s="67"/>
      <c r="EH950" s="67"/>
      <c r="EI950" s="67"/>
      <c r="EJ950" s="67"/>
      <c r="EK950" s="67"/>
      <c r="EL950" s="67"/>
      <c r="EM950" s="67"/>
      <c r="EN950" s="67"/>
      <c r="EO950" s="67"/>
      <c r="EP950" s="67"/>
      <c r="EQ950" s="67"/>
      <c r="ER950" s="67"/>
      <c r="ES950" s="67"/>
      <c r="ET950" s="67"/>
      <c r="EU950" s="67"/>
      <c r="EV950" s="67"/>
      <c r="EW950" s="67"/>
      <c r="EX950" s="67"/>
      <c r="EY950" s="67"/>
      <c r="EZ950" s="67"/>
      <c r="FA950" s="67"/>
      <c r="FB950" s="67"/>
      <c r="FC950" s="67"/>
      <c r="FD950" s="67"/>
      <c r="FE950" s="67"/>
      <c r="FF950" s="67"/>
      <c r="FG950" s="67"/>
      <c r="FH950" s="67"/>
      <c r="FI950" s="67"/>
      <c r="FJ950" s="67"/>
      <c r="FK950" s="67"/>
      <c r="FL950" s="67"/>
      <c r="FM950" s="67"/>
      <c r="FN950" s="67"/>
      <c r="FO950" s="67"/>
      <c r="FP950" s="67"/>
      <c r="FQ950" s="67"/>
      <c r="FR950" s="67"/>
      <c r="FS950" s="67"/>
      <c r="FT950" s="67"/>
      <c r="FU950" s="67"/>
      <c r="FV950" s="67"/>
      <c r="FW950" s="67"/>
      <c r="FX950" s="67"/>
      <c r="FY950" s="67"/>
      <c r="FZ950" s="67"/>
      <c r="GA950" s="67"/>
      <c r="GB950" s="67"/>
      <c r="GC950" s="67"/>
      <c r="GD950" s="67"/>
      <c r="GE950" s="67"/>
      <c r="GF950" s="67"/>
      <c r="GG950" s="67"/>
      <c r="GH950" s="67"/>
      <c r="GI950" s="67"/>
      <c r="GJ950" s="67"/>
      <c r="GK950" s="67"/>
      <c r="GL950" s="67"/>
      <c r="GM950" s="67"/>
      <c r="GN950" s="67"/>
      <c r="GO950" s="67"/>
      <c r="GP950" s="67"/>
      <c r="GQ950" s="67"/>
      <c r="GR950" s="67"/>
      <c r="GS950" s="67"/>
      <c r="GT950" s="67"/>
      <c r="GU950" s="67"/>
      <c r="GV950" s="67"/>
      <c r="GW950" s="67"/>
      <c r="GX950" s="67"/>
      <c r="GY950" s="67"/>
      <c r="GZ950" s="67"/>
      <c r="HA950" s="67"/>
      <c r="HB950" s="67"/>
      <c r="HC950" s="67"/>
      <c r="HD950" s="67"/>
      <c r="HE950" s="67"/>
      <c r="HF950" s="67"/>
      <c r="HG950" s="67"/>
      <c r="HH950" s="67"/>
      <c r="HI950" s="67"/>
      <c r="HJ950" s="67"/>
      <c r="HK950" s="67"/>
      <c r="HL950" s="67"/>
      <c r="HM950" s="67"/>
      <c r="HN950" s="67"/>
      <c r="HO950" s="67"/>
      <c r="HP950" s="67"/>
      <c r="HQ950" s="67"/>
      <c r="HR950" s="67"/>
      <c r="HS950" s="67"/>
      <c r="HT950" s="67"/>
      <c r="HU950" s="67"/>
      <c r="HV950" s="67"/>
      <c r="HW950" s="67"/>
      <c r="HX950" s="67"/>
      <c r="HY950" s="67"/>
      <c r="HZ950" s="67"/>
      <c r="IA950" s="67"/>
      <c r="IB950" s="67"/>
      <c r="IC950" s="67"/>
      <c r="ID950" s="67"/>
      <c r="IE950" s="67"/>
      <c r="IF950" s="67"/>
      <c r="IG950" s="67"/>
      <c r="IH950" s="67"/>
      <c r="II950" s="67"/>
      <c r="IJ950" s="67"/>
      <c r="IK950" s="67"/>
      <c r="IL950" s="67"/>
      <c r="IM950" s="67"/>
      <c r="IN950" s="67"/>
      <c r="IO950" s="67"/>
      <c r="IP950" s="67"/>
      <c r="IQ950" s="67"/>
      <c r="IR950" s="67"/>
      <c r="IS950" s="67"/>
      <c r="IT950" s="67"/>
      <c r="IU950" s="67"/>
      <c r="IV950" s="67"/>
      <c r="IW950" s="67"/>
      <c r="IX950" s="67"/>
      <c r="IY950" s="67"/>
      <c r="IZ950" s="67"/>
      <c r="JA950" s="67"/>
      <c r="JB950" s="67"/>
      <c r="JC950" s="67"/>
      <c r="JD950" s="67"/>
      <c r="JE950" s="67"/>
      <c r="JF950" s="67"/>
      <c r="JG950" s="67"/>
      <c r="JH950" s="67"/>
      <c r="JI950" s="67"/>
      <c r="JJ950" s="67"/>
      <c r="JK950" s="67"/>
      <c r="JL950" s="67"/>
      <c r="JM950" s="67"/>
      <c r="JN950" s="67"/>
      <c r="JO950" s="67"/>
      <c r="JP950" s="67"/>
      <c r="JQ950" s="67"/>
      <c r="JR950" s="67"/>
      <c r="JS950" s="67"/>
      <c r="JT950" s="67"/>
      <c r="JU950" s="67"/>
      <c r="JV950" s="67"/>
      <c r="JW950" s="67"/>
      <c r="JX950" s="67"/>
      <c r="JY950" s="67"/>
      <c r="JZ950" s="67"/>
      <c r="KA950" s="67"/>
      <c r="KB950" s="67"/>
      <c r="KC950" s="67"/>
      <c r="KD950" s="67"/>
      <c r="KE950" s="67"/>
      <c r="KF950" s="67"/>
      <c r="KG950" s="67"/>
      <c r="KH950" s="67"/>
      <c r="KI950" s="67"/>
      <c r="KJ950" s="67"/>
      <c r="KK950" s="67"/>
      <c r="KL950" s="67"/>
      <c r="KM950" s="67"/>
      <c r="KN950" s="67"/>
      <c r="KO950" s="67"/>
      <c r="KP950" s="67"/>
      <c r="KQ950" s="67"/>
      <c r="KR950" s="67"/>
      <c r="KS950" s="67"/>
      <c r="KT950" s="67"/>
      <c r="KU950" s="67"/>
      <c r="KV950" s="67"/>
      <c r="KW950" s="67"/>
      <c r="KX950" s="67"/>
      <c r="KY950" s="67"/>
      <c r="KZ950" s="67"/>
      <c r="LA950" s="67"/>
      <c r="LB950" s="67"/>
      <c r="LC950" s="67"/>
      <c r="LD950" s="67"/>
      <c r="LE950" s="67"/>
      <c r="LF950" s="67"/>
      <c r="LG950" s="67"/>
      <c r="LH950" s="67"/>
      <c r="LI950" s="67"/>
      <c r="LJ950" s="67"/>
      <c r="LK950" s="67"/>
      <c r="LL950" s="67"/>
      <c r="LM950" s="67"/>
      <c r="LN950" s="67"/>
      <c r="LO950" s="67"/>
      <c r="LP950" s="67"/>
      <c r="LQ950" s="67"/>
      <c r="LR950" s="67"/>
      <c r="LS950" s="67"/>
      <c r="LT950" s="67"/>
      <c r="LU950" s="67"/>
      <c r="LV950" s="67"/>
      <c r="LW950" s="67"/>
      <c r="LX950" s="67"/>
      <c r="LY950" s="67"/>
      <c r="LZ950" s="67"/>
      <c r="MA950" s="67"/>
      <c r="MB950" s="67"/>
      <c r="MC950" s="67"/>
      <c r="MD950" s="67"/>
      <c r="ME950" s="67"/>
      <c r="MF950" s="67"/>
      <c r="MG950" s="67"/>
      <c r="MH950" s="67"/>
      <c r="MI950" s="67"/>
      <c r="MJ950" s="67"/>
      <c r="MK950" s="67"/>
      <c r="ML950" s="67"/>
      <c r="MM950" s="67"/>
      <c r="MN950" s="67"/>
      <c r="MO950" s="67"/>
      <c r="MP950" s="67"/>
      <c r="MQ950" s="67"/>
      <c r="MR950" s="67"/>
      <c r="MS950" s="67"/>
      <c r="MT950" s="67"/>
      <c r="MU950" s="67"/>
      <c r="MV950" s="67"/>
      <c r="MW950" s="67"/>
      <c r="MX950" s="67"/>
      <c r="MY950" s="67"/>
      <c r="MZ950" s="67"/>
      <c r="NA950" s="67"/>
      <c r="NB950" s="67"/>
      <c r="NC950" s="67"/>
      <c r="ND950" s="67"/>
      <c r="NE950" s="67"/>
      <c r="NF950" s="67"/>
      <c r="NG950" s="67"/>
      <c r="NH950" s="67"/>
      <c r="NI950" s="67"/>
      <c r="NJ950" s="67"/>
      <c r="NK950" s="67"/>
      <c r="NL950" s="67"/>
      <c r="NM950" s="67"/>
      <c r="NN950" s="67"/>
      <c r="NO950" s="67"/>
      <c r="NP950" s="67"/>
      <c r="NQ950" s="67"/>
      <c r="NR950" s="67"/>
      <c r="NS950" s="67"/>
      <c r="NT950" s="67"/>
      <c r="NU950" s="67"/>
      <c r="NV950" s="67"/>
      <c r="NW950" s="67"/>
      <c r="NX950" s="67"/>
      <c r="NY950" s="67"/>
      <c r="NZ950" s="67"/>
      <c r="OA950" s="67"/>
      <c r="OB950" s="67"/>
      <c r="OC950" s="67"/>
      <c r="OD950" s="67"/>
      <c r="OE950" s="67"/>
      <c r="OF950" s="67"/>
      <c r="OG950" s="67"/>
      <c r="OH950" s="67"/>
      <c r="OI950" s="67"/>
      <c r="OJ950" s="67"/>
      <c r="OK950" s="67"/>
      <c r="OL950" s="67"/>
      <c r="OM950" s="67"/>
      <c r="ON950" s="67"/>
      <c r="OO950" s="67"/>
      <c r="OP950" s="67"/>
      <c r="OQ950" s="67"/>
      <c r="OR950" s="67"/>
      <c r="OS950" s="67"/>
      <c r="OT950" s="67"/>
      <c r="OU950" s="67"/>
      <c r="OV950" s="67"/>
      <c r="OW950" s="67"/>
      <c r="OX950" s="67"/>
      <c r="OY950" s="67"/>
      <c r="OZ950" s="67"/>
      <c r="PA950" s="67"/>
      <c r="PB950" s="67"/>
      <c r="PC950" s="67"/>
      <c r="PD950" s="67"/>
      <c r="PE950" s="67"/>
      <c r="PF950" s="67"/>
      <c r="PG950" s="67"/>
      <c r="PH950" s="67"/>
      <c r="PI950" s="67"/>
      <c r="PJ950" s="67"/>
      <c r="PK950" s="67"/>
      <c r="PL950" s="67"/>
      <c r="PM950" s="67"/>
      <c r="PN950" s="67"/>
      <c r="PO950" s="67"/>
      <c r="PP950" s="67"/>
      <c r="PQ950" s="67"/>
      <c r="PR950" s="67"/>
      <c r="PS950" s="67"/>
      <c r="PT950" s="67"/>
      <c r="PU950" s="67"/>
      <c r="PV950" s="67"/>
      <c r="PW950" s="67"/>
      <c r="PX950" s="67"/>
      <c r="PY950" s="67"/>
      <c r="PZ950" s="67"/>
      <c r="QA950" s="67"/>
      <c r="QB950" s="67"/>
      <c r="QC950" s="67"/>
      <c r="QD950" s="67"/>
      <c r="QE950" s="67"/>
      <c r="QF950" s="67"/>
      <c r="QG950" s="67"/>
      <c r="QH950" s="67"/>
      <c r="QI950" s="67"/>
      <c r="QJ950" s="67"/>
      <c r="QK950" s="67"/>
      <c r="QL950" s="67"/>
      <c r="QM950" s="67"/>
      <c r="QN950" s="67"/>
      <c r="QO950" s="67"/>
      <c r="QP950" s="67"/>
      <c r="QQ950" s="67"/>
      <c r="QR950" s="67"/>
      <c r="QS950" s="67"/>
      <c r="QT950" s="67"/>
      <c r="QU950" s="67"/>
      <c r="QV950" s="67"/>
      <c r="QW950" s="67"/>
      <c r="QX950" s="67"/>
      <c r="QY950" s="67"/>
      <c r="QZ950" s="67"/>
      <c r="RA950" s="67"/>
      <c r="RB950" s="67"/>
      <c r="RC950" s="67"/>
      <c r="RD950" s="67"/>
      <c r="RE950" s="67"/>
      <c r="RF950" s="67"/>
      <c r="RG950" s="67"/>
      <c r="RH950" s="67"/>
      <c r="RI950" s="67"/>
      <c r="RJ950" s="67"/>
      <c r="RK950" s="67"/>
      <c r="RL950" s="67"/>
      <c r="RM950" s="67"/>
      <c r="RN950" s="67"/>
      <c r="RO950" s="67"/>
      <c r="RP950" s="67"/>
      <c r="RQ950" s="67"/>
      <c r="RR950" s="67"/>
      <c r="RS950" s="67"/>
      <c r="RT950" s="67"/>
      <c r="RU950" s="67"/>
      <c r="RV950" s="67"/>
      <c r="RW950" s="67"/>
      <c r="RX950" s="67"/>
      <c r="RY950" s="67"/>
      <c r="RZ950" s="67"/>
      <c r="SA950" s="67"/>
      <c r="SB950" s="67"/>
      <c r="SC950" s="67"/>
      <c r="SD950" s="67"/>
      <c r="SE950" s="67"/>
      <c r="SF950" s="67"/>
      <c r="SG950" s="67"/>
      <c r="SH950" s="67"/>
      <c r="SI950" s="67"/>
      <c r="SJ950" s="67"/>
      <c r="SK950" s="67"/>
      <c r="SL950" s="67"/>
      <c r="SM950" s="67"/>
      <c r="SN950" s="67"/>
      <c r="SO950" s="67"/>
      <c r="SP950" s="67"/>
      <c r="SQ950" s="67"/>
      <c r="SR950" s="67"/>
    </row>
    <row r="951" spans="1:512" ht="16.5" customHeight="1" x14ac:dyDescent="0.2">
      <c r="A951" s="20">
        <v>343</v>
      </c>
      <c r="B951" s="20" t="s">
        <v>62</v>
      </c>
      <c r="C951" s="20" t="s">
        <v>915</v>
      </c>
      <c r="D951" s="20" t="s">
        <v>38</v>
      </c>
      <c r="E951" s="20" t="s">
        <v>1345</v>
      </c>
      <c r="F951" s="22" t="s">
        <v>937</v>
      </c>
      <c r="G951" s="20" t="s">
        <v>84</v>
      </c>
      <c r="H951" s="20" t="s">
        <v>35</v>
      </c>
      <c r="I951" s="20" t="s">
        <v>81</v>
      </c>
      <c r="J951" s="22" t="s">
        <v>915</v>
      </c>
      <c r="K951" s="20"/>
      <c r="L951" s="20"/>
      <c r="M951" s="20"/>
      <c r="N951" s="20"/>
      <c r="O951" s="23"/>
      <c r="P951" s="23">
        <v>3375000</v>
      </c>
      <c r="Q951" s="24">
        <v>1</v>
      </c>
      <c r="R951" s="25">
        <v>45992</v>
      </c>
      <c r="S951" s="20" t="s">
        <v>83</v>
      </c>
      <c r="T951" s="26">
        <f t="shared" si="16"/>
        <v>3375000</v>
      </c>
      <c r="U951" s="27" t="s">
        <v>100</v>
      </c>
      <c r="V951" s="27" t="s">
        <v>100</v>
      </c>
      <c r="W951" s="67"/>
      <c r="X951" s="67"/>
      <c r="Y951" s="67"/>
      <c r="Z951" s="67"/>
      <c r="AA951" s="67"/>
      <c r="AB951" s="67"/>
      <c r="AC951" s="67"/>
      <c r="AD951" s="67"/>
      <c r="AE951" s="67"/>
      <c r="AF951" s="67"/>
      <c r="AG951" s="67"/>
      <c r="AH951" s="67"/>
      <c r="AI951" s="67"/>
      <c r="AJ951" s="67"/>
      <c r="AK951" s="67"/>
      <c r="AL951" s="67"/>
      <c r="AM951" s="67"/>
      <c r="AN951" s="67"/>
      <c r="AO951" s="67"/>
      <c r="AP951" s="67"/>
      <c r="AQ951" s="67"/>
      <c r="AR951" s="67"/>
      <c r="AS951" s="67"/>
      <c r="AT951" s="67"/>
      <c r="AU951" s="67"/>
      <c r="AV951" s="67"/>
      <c r="AW951" s="67"/>
      <c r="AX951" s="67"/>
      <c r="AY951" s="67"/>
      <c r="AZ951" s="67"/>
      <c r="BA951" s="67"/>
      <c r="BB951" s="67"/>
      <c r="BC951" s="67"/>
      <c r="BD951" s="67"/>
      <c r="BE951" s="67"/>
      <c r="BF951" s="67"/>
      <c r="BG951" s="67"/>
      <c r="BH951" s="67"/>
      <c r="BI951" s="67"/>
      <c r="BJ951" s="67"/>
      <c r="BK951" s="67"/>
      <c r="BL951" s="67"/>
      <c r="BM951" s="67"/>
      <c r="BN951" s="67"/>
      <c r="BO951" s="67"/>
      <c r="BP951" s="67"/>
      <c r="BQ951" s="67"/>
      <c r="BR951" s="67"/>
      <c r="BS951" s="67"/>
      <c r="BT951" s="67"/>
      <c r="BU951" s="67"/>
      <c r="BV951" s="67"/>
      <c r="BW951" s="67"/>
      <c r="BX951" s="67"/>
      <c r="BY951" s="67"/>
      <c r="BZ951" s="67"/>
      <c r="CA951" s="67"/>
      <c r="CB951" s="67"/>
      <c r="CC951" s="67"/>
      <c r="CD951" s="67"/>
      <c r="CE951" s="67"/>
      <c r="CF951" s="67"/>
      <c r="CG951" s="67"/>
      <c r="CH951" s="67"/>
      <c r="CI951" s="67"/>
      <c r="CJ951" s="67"/>
      <c r="CK951" s="67"/>
      <c r="CL951" s="67"/>
      <c r="CM951" s="67"/>
      <c r="CN951" s="67"/>
      <c r="CO951" s="67"/>
      <c r="CP951" s="67"/>
      <c r="CQ951" s="67"/>
      <c r="CR951" s="67"/>
      <c r="CS951" s="67"/>
      <c r="CT951" s="67"/>
      <c r="CU951" s="67"/>
      <c r="CV951" s="67"/>
      <c r="CW951" s="67"/>
      <c r="CX951" s="67"/>
      <c r="CY951" s="67"/>
      <c r="CZ951" s="67"/>
      <c r="DA951" s="67"/>
      <c r="DB951" s="67"/>
      <c r="DC951" s="67"/>
      <c r="DD951" s="67"/>
      <c r="DE951" s="67"/>
      <c r="DF951" s="67"/>
      <c r="DG951" s="67"/>
      <c r="DH951" s="67"/>
      <c r="DI951" s="67"/>
      <c r="DJ951" s="67"/>
      <c r="DK951" s="67"/>
      <c r="DL951" s="67"/>
      <c r="DM951" s="67"/>
      <c r="DN951" s="67"/>
      <c r="DO951" s="67"/>
      <c r="DP951" s="67"/>
      <c r="DQ951" s="67"/>
      <c r="DR951" s="67"/>
      <c r="DS951" s="67"/>
      <c r="DT951" s="67"/>
      <c r="DU951" s="67"/>
      <c r="DV951" s="67"/>
      <c r="DW951" s="67"/>
      <c r="DX951" s="67"/>
      <c r="DY951" s="67"/>
      <c r="DZ951" s="67"/>
      <c r="EA951" s="67"/>
      <c r="EB951" s="67"/>
      <c r="EC951" s="67"/>
      <c r="ED951" s="67"/>
      <c r="EE951" s="67"/>
      <c r="EF951" s="67"/>
      <c r="EG951" s="67"/>
      <c r="EH951" s="67"/>
      <c r="EI951" s="67"/>
      <c r="EJ951" s="67"/>
      <c r="EK951" s="67"/>
      <c r="EL951" s="67"/>
      <c r="EM951" s="67"/>
      <c r="EN951" s="67"/>
      <c r="EO951" s="67"/>
      <c r="EP951" s="67"/>
      <c r="EQ951" s="67"/>
      <c r="ER951" s="67"/>
      <c r="ES951" s="67"/>
      <c r="ET951" s="67"/>
      <c r="EU951" s="67"/>
      <c r="EV951" s="67"/>
      <c r="EW951" s="67"/>
      <c r="EX951" s="67"/>
      <c r="EY951" s="67"/>
      <c r="EZ951" s="67"/>
      <c r="FA951" s="67"/>
      <c r="FB951" s="67"/>
      <c r="FC951" s="67"/>
      <c r="FD951" s="67"/>
      <c r="FE951" s="67"/>
      <c r="FF951" s="67"/>
      <c r="FG951" s="67"/>
      <c r="FH951" s="67"/>
      <c r="FI951" s="67"/>
      <c r="FJ951" s="67"/>
      <c r="FK951" s="67"/>
      <c r="FL951" s="67"/>
      <c r="FM951" s="67"/>
      <c r="FN951" s="67"/>
      <c r="FO951" s="67"/>
      <c r="FP951" s="67"/>
      <c r="FQ951" s="67"/>
      <c r="FR951" s="67"/>
      <c r="FS951" s="67"/>
      <c r="FT951" s="67"/>
      <c r="FU951" s="67"/>
      <c r="FV951" s="67"/>
      <c r="FW951" s="67"/>
      <c r="FX951" s="67"/>
      <c r="FY951" s="67"/>
      <c r="FZ951" s="67"/>
      <c r="GA951" s="67"/>
      <c r="GB951" s="67"/>
      <c r="GC951" s="67"/>
      <c r="GD951" s="67"/>
      <c r="GE951" s="67"/>
      <c r="GF951" s="67"/>
      <c r="GG951" s="67"/>
      <c r="GH951" s="67"/>
      <c r="GI951" s="67"/>
      <c r="GJ951" s="67"/>
      <c r="GK951" s="67"/>
      <c r="GL951" s="67"/>
      <c r="GM951" s="67"/>
      <c r="GN951" s="67"/>
      <c r="GO951" s="67"/>
      <c r="GP951" s="67"/>
      <c r="GQ951" s="67"/>
      <c r="GR951" s="67"/>
      <c r="GS951" s="67"/>
      <c r="GT951" s="67"/>
      <c r="GU951" s="67"/>
      <c r="GV951" s="67"/>
      <c r="GW951" s="67"/>
      <c r="GX951" s="67"/>
      <c r="GY951" s="67"/>
      <c r="GZ951" s="67"/>
      <c r="HA951" s="67"/>
      <c r="HB951" s="67"/>
      <c r="HC951" s="67"/>
      <c r="HD951" s="67"/>
      <c r="HE951" s="67"/>
      <c r="HF951" s="67"/>
      <c r="HG951" s="67"/>
      <c r="HH951" s="67"/>
      <c r="HI951" s="67"/>
      <c r="HJ951" s="67"/>
      <c r="HK951" s="67"/>
      <c r="HL951" s="67"/>
      <c r="HM951" s="67"/>
      <c r="HN951" s="67"/>
      <c r="HO951" s="67"/>
      <c r="HP951" s="67"/>
      <c r="HQ951" s="67"/>
      <c r="HR951" s="67"/>
      <c r="HS951" s="67"/>
      <c r="HT951" s="67"/>
      <c r="HU951" s="67"/>
      <c r="HV951" s="67"/>
      <c r="HW951" s="67"/>
      <c r="HX951" s="67"/>
      <c r="HY951" s="67"/>
      <c r="HZ951" s="67"/>
      <c r="IA951" s="67"/>
      <c r="IB951" s="67"/>
      <c r="IC951" s="67"/>
      <c r="ID951" s="67"/>
      <c r="IE951" s="67"/>
      <c r="IF951" s="67"/>
      <c r="IG951" s="67"/>
      <c r="IH951" s="67"/>
      <c r="II951" s="67"/>
      <c r="IJ951" s="67"/>
      <c r="IK951" s="67"/>
      <c r="IL951" s="67"/>
      <c r="IM951" s="67"/>
      <c r="IN951" s="67"/>
      <c r="IO951" s="67"/>
      <c r="IP951" s="67"/>
      <c r="IQ951" s="67"/>
      <c r="IR951" s="67"/>
      <c r="IS951" s="67"/>
      <c r="IT951" s="67"/>
      <c r="IU951" s="67"/>
      <c r="IV951" s="67"/>
      <c r="IW951" s="67"/>
      <c r="IX951" s="67"/>
      <c r="IY951" s="67"/>
      <c r="IZ951" s="67"/>
      <c r="JA951" s="67"/>
      <c r="JB951" s="67"/>
      <c r="JC951" s="67"/>
      <c r="JD951" s="67"/>
      <c r="JE951" s="67"/>
      <c r="JF951" s="67"/>
      <c r="JG951" s="67"/>
      <c r="JH951" s="67"/>
      <c r="JI951" s="67"/>
      <c r="JJ951" s="67"/>
      <c r="JK951" s="67"/>
      <c r="JL951" s="67"/>
      <c r="JM951" s="67"/>
      <c r="JN951" s="67"/>
      <c r="JO951" s="67"/>
      <c r="JP951" s="67"/>
      <c r="JQ951" s="67"/>
      <c r="JR951" s="67"/>
      <c r="JS951" s="67"/>
      <c r="JT951" s="67"/>
      <c r="JU951" s="67"/>
      <c r="JV951" s="67"/>
      <c r="JW951" s="67"/>
      <c r="JX951" s="67"/>
      <c r="JY951" s="67"/>
      <c r="JZ951" s="67"/>
      <c r="KA951" s="67"/>
      <c r="KB951" s="67"/>
      <c r="KC951" s="67"/>
      <c r="KD951" s="67"/>
      <c r="KE951" s="67"/>
      <c r="KF951" s="67"/>
      <c r="KG951" s="67"/>
      <c r="KH951" s="67"/>
      <c r="KI951" s="67"/>
      <c r="KJ951" s="67"/>
      <c r="KK951" s="67"/>
      <c r="KL951" s="67"/>
      <c r="KM951" s="67"/>
      <c r="KN951" s="67"/>
      <c r="KO951" s="67"/>
      <c r="KP951" s="67"/>
      <c r="KQ951" s="67"/>
      <c r="KR951" s="67"/>
      <c r="KS951" s="67"/>
      <c r="KT951" s="67"/>
      <c r="KU951" s="67"/>
      <c r="KV951" s="67"/>
      <c r="KW951" s="67"/>
      <c r="KX951" s="67"/>
      <c r="KY951" s="67"/>
      <c r="KZ951" s="67"/>
      <c r="LA951" s="67"/>
      <c r="LB951" s="67"/>
      <c r="LC951" s="67"/>
      <c r="LD951" s="67"/>
      <c r="LE951" s="67"/>
      <c r="LF951" s="67"/>
      <c r="LG951" s="67"/>
      <c r="LH951" s="67"/>
      <c r="LI951" s="67"/>
      <c r="LJ951" s="67"/>
      <c r="LK951" s="67"/>
      <c r="LL951" s="67"/>
      <c r="LM951" s="67"/>
      <c r="LN951" s="67"/>
      <c r="LO951" s="67"/>
      <c r="LP951" s="67"/>
      <c r="LQ951" s="67"/>
      <c r="LR951" s="67"/>
      <c r="LS951" s="67"/>
      <c r="LT951" s="67"/>
      <c r="LU951" s="67"/>
      <c r="LV951" s="67"/>
      <c r="LW951" s="67"/>
      <c r="LX951" s="67"/>
      <c r="LY951" s="67"/>
      <c r="LZ951" s="67"/>
      <c r="MA951" s="67"/>
      <c r="MB951" s="67"/>
      <c r="MC951" s="67"/>
      <c r="MD951" s="67"/>
      <c r="ME951" s="67"/>
      <c r="MF951" s="67"/>
      <c r="MG951" s="67"/>
      <c r="MH951" s="67"/>
      <c r="MI951" s="67"/>
      <c r="MJ951" s="67"/>
      <c r="MK951" s="67"/>
      <c r="ML951" s="67"/>
      <c r="MM951" s="67"/>
      <c r="MN951" s="67"/>
      <c r="MO951" s="67"/>
      <c r="MP951" s="67"/>
      <c r="MQ951" s="67"/>
      <c r="MR951" s="67"/>
      <c r="MS951" s="67"/>
      <c r="MT951" s="67"/>
      <c r="MU951" s="67"/>
      <c r="MV951" s="67"/>
      <c r="MW951" s="67"/>
      <c r="MX951" s="67"/>
      <c r="MY951" s="67"/>
      <c r="MZ951" s="67"/>
      <c r="NA951" s="67"/>
      <c r="NB951" s="67"/>
      <c r="NC951" s="67"/>
      <c r="ND951" s="67"/>
      <c r="NE951" s="67"/>
      <c r="NF951" s="67"/>
      <c r="NG951" s="67"/>
      <c r="NH951" s="67"/>
      <c r="NI951" s="67"/>
      <c r="NJ951" s="67"/>
      <c r="NK951" s="67"/>
      <c r="NL951" s="67"/>
      <c r="NM951" s="67"/>
      <c r="NN951" s="67"/>
      <c r="NO951" s="67"/>
      <c r="NP951" s="67"/>
      <c r="NQ951" s="67"/>
      <c r="NR951" s="67"/>
      <c r="NS951" s="67"/>
      <c r="NT951" s="67"/>
      <c r="NU951" s="67"/>
      <c r="NV951" s="67"/>
      <c r="NW951" s="67"/>
      <c r="NX951" s="67"/>
      <c r="NY951" s="67"/>
      <c r="NZ951" s="67"/>
      <c r="OA951" s="67"/>
      <c r="OB951" s="67"/>
      <c r="OC951" s="67"/>
      <c r="OD951" s="67"/>
      <c r="OE951" s="67"/>
      <c r="OF951" s="67"/>
      <c r="OG951" s="67"/>
      <c r="OH951" s="67"/>
      <c r="OI951" s="67"/>
      <c r="OJ951" s="67"/>
      <c r="OK951" s="67"/>
      <c r="OL951" s="67"/>
      <c r="OM951" s="67"/>
      <c r="ON951" s="67"/>
      <c r="OO951" s="67"/>
      <c r="OP951" s="67"/>
      <c r="OQ951" s="67"/>
      <c r="OR951" s="67"/>
      <c r="OS951" s="67"/>
      <c r="OT951" s="67"/>
      <c r="OU951" s="67"/>
      <c r="OV951" s="67"/>
      <c r="OW951" s="67"/>
      <c r="OX951" s="67"/>
      <c r="OY951" s="67"/>
      <c r="OZ951" s="67"/>
      <c r="PA951" s="67"/>
      <c r="PB951" s="67"/>
      <c r="PC951" s="67"/>
      <c r="PD951" s="67"/>
      <c r="PE951" s="67"/>
      <c r="PF951" s="67"/>
      <c r="PG951" s="67"/>
      <c r="PH951" s="67"/>
      <c r="PI951" s="67"/>
      <c r="PJ951" s="67"/>
      <c r="PK951" s="67"/>
      <c r="PL951" s="67"/>
      <c r="PM951" s="67"/>
      <c r="PN951" s="67"/>
      <c r="PO951" s="67"/>
      <c r="PP951" s="67"/>
      <c r="PQ951" s="67"/>
      <c r="PR951" s="67"/>
      <c r="PS951" s="67"/>
      <c r="PT951" s="67"/>
      <c r="PU951" s="67"/>
      <c r="PV951" s="67"/>
      <c r="PW951" s="67"/>
      <c r="PX951" s="67"/>
      <c r="PY951" s="67"/>
      <c r="PZ951" s="67"/>
      <c r="QA951" s="67"/>
      <c r="QB951" s="67"/>
      <c r="QC951" s="67"/>
      <c r="QD951" s="67"/>
      <c r="QE951" s="67"/>
      <c r="QF951" s="67"/>
      <c r="QG951" s="67"/>
      <c r="QH951" s="67"/>
      <c r="QI951" s="67"/>
      <c r="QJ951" s="67"/>
      <c r="QK951" s="67"/>
      <c r="QL951" s="67"/>
      <c r="QM951" s="67"/>
      <c r="QN951" s="67"/>
      <c r="QO951" s="67"/>
      <c r="QP951" s="67"/>
      <c r="QQ951" s="67"/>
      <c r="QR951" s="67"/>
      <c r="QS951" s="67"/>
      <c r="QT951" s="67"/>
      <c r="QU951" s="67"/>
      <c r="QV951" s="67"/>
      <c r="QW951" s="67"/>
      <c r="QX951" s="67"/>
      <c r="QY951" s="67"/>
      <c r="QZ951" s="67"/>
      <c r="RA951" s="67"/>
      <c r="RB951" s="67"/>
      <c r="RC951" s="67"/>
      <c r="RD951" s="67"/>
      <c r="RE951" s="67"/>
      <c r="RF951" s="67"/>
      <c r="RG951" s="67"/>
      <c r="RH951" s="67"/>
      <c r="RI951" s="67"/>
      <c r="RJ951" s="67"/>
      <c r="RK951" s="67"/>
      <c r="RL951" s="67"/>
      <c r="RM951" s="67"/>
      <c r="RN951" s="67"/>
      <c r="RO951" s="67"/>
      <c r="RP951" s="67"/>
      <c r="RQ951" s="67"/>
      <c r="RR951" s="67"/>
      <c r="RS951" s="67"/>
      <c r="RT951" s="67"/>
      <c r="RU951" s="67"/>
      <c r="RV951" s="67"/>
      <c r="RW951" s="67"/>
      <c r="RX951" s="67"/>
      <c r="RY951" s="67"/>
      <c r="RZ951" s="67"/>
      <c r="SA951" s="67"/>
      <c r="SB951" s="67"/>
      <c r="SC951" s="67"/>
      <c r="SD951" s="67"/>
      <c r="SE951" s="67"/>
      <c r="SF951" s="67"/>
      <c r="SG951" s="67"/>
      <c r="SH951" s="67"/>
      <c r="SI951" s="67"/>
      <c r="SJ951" s="67"/>
      <c r="SK951" s="67"/>
      <c r="SL951" s="67"/>
      <c r="SM951" s="67"/>
      <c r="SN951" s="67"/>
      <c r="SO951" s="67"/>
      <c r="SP951" s="67"/>
      <c r="SQ951" s="67"/>
      <c r="SR951" s="67"/>
    </row>
    <row r="952" spans="1:512" ht="16.5" customHeight="1" x14ac:dyDescent="0.2">
      <c r="A952" s="20">
        <v>344</v>
      </c>
      <c r="B952" s="20" t="s">
        <v>62</v>
      </c>
      <c r="C952" s="20" t="s">
        <v>915</v>
      </c>
      <c r="D952" s="20" t="s">
        <v>38</v>
      </c>
      <c r="E952" s="20" t="s">
        <v>1345</v>
      </c>
      <c r="F952" s="22" t="s">
        <v>941</v>
      </c>
      <c r="G952" s="20" t="s">
        <v>84</v>
      </c>
      <c r="H952" s="20" t="s">
        <v>35</v>
      </c>
      <c r="I952" s="20" t="s">
        <v>81</v>
      </c>
      <c r="J952" s="22" t="s">
        <v>915</v>
      </c>
      <c r="K952" s="20"/>
      <c r="L952" s="20"/>
      <c r="M952" s="20"/>
      <c r="N952" s="20"/>
      <c r="O952" s="23"/>
      <c r="P952" s="23">
        <v>3227270</v>
      </c>
      <c r="Q952" s="24">
        <v>1</v>
      </c>
      <c r="R952" s="25">
        <v>45658</v>
      </c>
      <c r="S952" s="20" t="s">
        <v>83</v>
      </c>
      <c r="T952" s="26">
        <f t="shared" si="16"/>
        <v>3227270</v>
      </c>
      <c r="U952" s="27" t="s">
        <v>100</v>
      </c>
      <c r="V952" s="27" t="s">
        <v>100</v>
      </c>
      <c r="W952" s="67"/>
      <c r="X952" s="67"/>
      <c r="Y952" s="67"/>
      <c r="Z952" s="67"/>
      <c r="AA952" s="67"/>
      <c r="AB952" s="67"/>
      <c r="AC952" s="67"/>
      <c r="AD952" s="67"/>
      <c r="AE952" s="67"/>
      <c r="AF952" s="67"/>
      <c r="AG952" s="67"/>
      <c r="AH952" s="67"/>
      <c r="AI952" s="67"/>
      <c r="AJ952" s="67"/>
      <c r="AK952" s="67"/>
      <c r="AL952" s="67"/>
      <c r="AM952" s="67"/>
      <c r="AN952" s="67"/>
      <c r="AO952" s="67"/>
      <c r="AP952" s="67"/>
      <c r="AQ952" s="67"/>
      <c r="AR952" s="67"/>
      <c r="AS952" s="67"/>
      <c r="AT952" s="67"/>
      <c r="AU952" s="67"/>
      <c r="AV952" s="67"/>
      <c r="AW952" s="67"/>
      <c r="AX952" s="67"/>
      <c r="AY952" s="67"/>
      <c r="AZ952" s="67"/>
      <c r="BA952" s="67"/>
      <c r="BB952" s="67"/>
      <c r="BC952" s="67"/>
      <c r="BD952" s="67"/>
      <c r="BE952" s="67"/>
      <c r="BF952" s="67"/>
      <c r="BG952" s="67"/>
      <c r="BH952" s="67"/>
      <c r="BI952" s="67"/>
      <c r="BJ952" s="67"/>
      <c r="BK952" s="67"/>
      <c r="BL952" s="67"/>
      <c r="BM952" s="67"/>
      <c r="BN952" s="67"/>
      <c r="BO952" s="67"/>
      <c r="BP952" s="67"/>
      <c r="BQ952" s="67"/>
      <c r="BR952" s="67"/>
      <c r="BS952" s="67"/>
      <c r="BT952" s="67"/>
      <c r="BU952" s="67"/>
      <c r="BV952" s="67"/>
      <c r="BW952" s="67"/>
      <c r="BX952" s="67"/>
      <c r="BY952" s="67"/>
      <c r="BZ952" s="67"/>
      <c r="CA952" s="67"/>
      <c r="CB952" s="67"/>
      <c r="CC952" s="67"/>
      <c r="CD952" s="67"/>
      <c r="CE952" s="67"/>
      <c r="CF952" s="67"/>
      <c r="CG952" s="67"/>
      <c r="CH952" s="67"/>
      <c r="CI952" s="67"/>
      <c r="CJ952" s="67"/>
      <c r="CK952" s="67"/>
      <c r="CL952" s="67"/>
      <c r="CM952" s="67"/>
      <c r="CN952" s="67"/>
      <c r="CO952" s="67"/>
      <c r="CP952" s="67"/>
      <c r="CQ952" s="67"/>
      <c r="CR952" s="67"/>
      <c r="CS952" s="67"/>
      <c r="CT952" s="67"/>
      <c r="CU952" s="67"/>
      <c r="CV952" s="67"/>
      <c r="CW952" s="67"/>
      <c r="CX952" s="67"/>
      <c r="CY952" s="67"/>
      <c r="CZ952" s="67"/>
      <c r="DA952" s="67"/>
      <c r="DB952" s="67"/>
      <c r="DC952" s="67"/>
      <c r="DD952" s="67"/>
      <c r="DE952" s="67"/>
      <c r="DF952" s="67"/>
      <c r="DG952" s="67"/>
      <c r="DH952" s="67"/>
      <c r="DI952" s="67"/>
      <c r="DJ952" s="67"/>
      <c r="DK952" s="67"/>
      <c r="DL952" s="67"/>
      <c r="DM952" s="67"/>
      <c r="DN952" s="67"/>
      <c r="DO952" s="67"/>
      <c r="DP952" s="67"/>
      <c r="DQ952" s="67"/>
      <c r="DR952" s="67"/>
      <c r="DS952" s="67"/>
      <c r="DT952" s="67"/>
      <c r="DU952" s="67"/>
      <c r="DV952" s="67"/>
      <c r="DW952" s="67"/>
      <c r="DX952" s="67"/>
      <c r="DY952" s="67"/>
      <c r="DZ952" s="67"/>
      <c r="EA952" s="67"/>
      <c r="EB952" s="67"/>
      <c r="EC952" s="67"/>
      <c r="ED952" s="67"/>
      <c r="EE952" s="67"/>
      <c r="EF952" s="67"/>
      <c r="EG952" s="67"/>
      <c r="EH952" s="67"/>
      <c r="EI952" s="67"/>
      <c r="EJ952" s="67"/>
      <c r="EK952" s="67"/>
      <c r="EL952" s="67"/>
      <c r="EM952" s="67"/>
      <c r="EN952" s="67"/>
      <c r="EO952" s="67"/>
      <c r="EP952" s="67"/>
      <c r="EQ952" s="67"/>
      <c r="ER952" s="67"/>
      <c r="ES952" s="67"/>
      <c r="ET952" s="67"/>
      <c r="EU952" s="67"/>
      <c r="EV952" s="67"/>
      <c r="EW952" s="67"/>
      <c r="EX952" s="67"/>
      <c r="EY952" s="67"/>
      <c r="EZ952" s="67"/>
      <c r="FA952" s="67"/>
      <c r="FB952" s="67"/>
      <c r="FC952" s="67"/>
      <c r="FD952" s="67"/>
      <c r="FE952" s="67"/>
      <c r="FF952" s="67"/>
      <c r="FG952" s="67"/>
      <c r="FH952" s="67"/>
      <c r="FI952" s="67"/>
      <c r="FJ952" s="67"/>
      <c r="FK952" s="67"/>
      <c r="FL952" s="67"/>
      <c r="FM952" s="67"/>
      <c r="FN952" s="67"/>
      <c r="FO952" s="67"/>
      <c r="FP952" s="67"/>
      <c r="FQ952" s="67"/>
      <c r="FR952" s="67"/>
      <c r="FS952" s="67"/>
      <c r="FT952" s="67"/>
      <c r="FU952" s="67"/>
      <c r="FV952" s="67"/>
      <c r="FW952" s="67"/>
      <c r="FX952" s="67"/>
      <c r="FY952" s="67"/>
      <c r="FZ952" s="67"/>
      <c r="GA952" s="67"/>
      <c r="GB952" s="67"/>
      <c r="GC952" s="67"/>
      <c r="GD952" s="67"/>
      <c r="GE952" s="67"/>
      <c r="GF952" s="67"/>
      <c r="GG952" s="67"/>
      <c r="GH952" s="67"/>
      <c r="GI952" s="67"/>
      <c r="GJ952" s="67"/>
      <c r="GK952" s="67"/>
      <c r="GL952" s="67"/>
      <c r="GM952" s="67"/>
      <c r="GN952" s="67"/>
      <c r="GO952" s="67"/>
      <c r="GP952" s="67"/>
      <c r="GQ952" s="67"/>
      <c r="GR952" s="67"/>
      <c r="GS952" s="67"/>
      <c r="GT952" s="67"/>
      <c r="GU952" s="67"/>
      <c r="GV952" s="67"/>
      <c r="GW952" s="67"/>
      <c r="GX952" s="67"/>
      <c r="GY952" s="67"/>
      <c r="GZ952" s="67"/>
      <c r="HA952" s="67"/>
      <c r="HB952" s="67"/>
      <c r="HC952" s="67"/>
      <c r="HD952" s="67"/>
      <c r="HE952" s="67"/>
      <c r="HF952" s="67"/>
      <c r="HG952" s="67"/>
      <c r="HH952" s="67"/>
      <c r="HI952" s="67"/>
      <c r="HJ952" s="67"/>
      <c r="HK952" s="67"/>
      <c r="HL952" s="67"/>
      <c r="HM952" s="67"/>
      <c r="HN952" s="67"/>
      <c r="HO952" s="67"/>
      <c r="HP952" s="67"/>
      <c r="HQ952" s="67"/>
      <c r="HR952" s="67"/>
      <c r="HS952" s="67"/>
      <c r="HT952" s="67"/>
      <c r="HU952" s="67"/>
      <c r="HV952" s="67"/>
      <c r="HW952" s="67"/>
      <c r="HX952" s="67"/>
      <c r="HY952" s="67"/>
      <c r="HZ952" s="67"/>
      <c r="IA952" s="67"/>
      <c r="IB952" s="67"/>
      <c r="IC952" s="67"/>
      <c r="ID952" s="67"/>
      <c r="IE952" s="67"/>
      <c r="IF952" s="67"/>
      <c r="IG952" s="67"/>
      <c r="IH952" s="67"/>
      <c r="II952" s="67"/>
      <c r="IJ952" s="67"/>
      <c r="IK952" s="67"/>
      <c r="IL952" s="67"/>
      <c r="IM952" s="67"/>
      <c r="IN952" s="67"/>
      <c r="IO952" s="67"/>
      <c r="IP952" s="67"/>
      <c r="IQ952" s="67"/>
      <c r="IR952" s="67"/>
      <c r="IS952" s="67"/>
      <c r="IT952" s="67"/>
      <c r="IU952" s="67"/>
      <c r="IV952" s="67"/>
      <c r="IW952" s="67"/>
      <c r="IX952" s="67"/>
      <c r="IY952" s="67"/>
      <c r="IZ952" s="67"/>
      <c r="JA952" s="67"/>
      <c r="JB952" s="67"/>
      <c r="JC952" s="67"/>
      <c r="JD952" s="67"/>
      <c r="JE952" s="67"/>
      <c r="JF952" s="67"/>
      <c r="JG952" s="67"/>
      <c r="JH952" s="67"/>
      <c r="JI952" s="67"/>
      <c r="JJ952" s="67"/>
      <c r="JK952" s="67"/>
      <c r="JL952" s="67"/>
      <c r="JM952" s="67"/>
      <c r="JN952" s="67"/>
      <c r="JO952" s="67"/>
      <c r="JP952" s="67"/>
      <c r="JQ952" s="67"/>
      <c r="JR952" s="67"/>
      <c r="JS952" s="67"/>
      <c r="JT952" s="67"/>
      <c r="JU952" s="67"/>
      <c r="JV952" s="67"/>
      <c r="JW952" s="67"/>
      <c r="JX952" s="67"/>
      <c r="JY952" s="67"/>
      <c r="JZ952" s="67"/>
      <c r="KA952" s="67"/>
      <c r="KB952" s="67"/>
      <c r="KC952" s="67"/>
      <c r="KD952" s="67"/>
      <c r="KE952" s="67"/>
      <c r="KF952" s="67"/>
      <c r="KG952" s="67"/>
      <c r="KH952" s="67"/>
      <c r="KI952" s="67"/>
      <c r="KJ952" s="67"/>
      <c r="KK952" s="67"/>
      <c r="KL952" s="67"/>
      <c r="KM952" s="67"/>
      <c r="KN952" s="67"/>
      <c r="KO952" s="67"/>
      <c r="KP952" s="67"/>
      <c r="KQ952" s="67"/>
      <c r="KR952" s="67"/>
      <c r="KS952" s="67"/>
      <c r="KT952" s="67"/>
      <c r="KU952" s="67"/>
      <c r="KV952" s="67"/>
      <c r="KW952" s="67"/>
      <c r="KX952" s="67"/>
      <c r="KY952" s="67"/>
      <c r="KZ952" s="67"/>
      <c r="LA952" s="67"/>
      <c r="LB952" s="67"/>
      <c r="LC952" s="67"/>
      <c r="LD952" s="67"/>
      <c r="LE952" s="67"/>
      <c r="LF952" s="67"/>
      <c r="LG952" s="67"/>
      <c r="LH952" s="67"/>
      <c r="LI952" s="67"/>
      <c r="LJ952" s="67"/>
      <c r="LK952" s="67"/>
      <c r="LL952" s="67"/>
      <c r="LM952" s="67"/>
      <c r="LN952" s="67"/>
      <c r="LO952" s="67"/>
      <c r="LP952" s="67"/>
      <c r="LQ952" s="67"/>
      <c r="LR952" s="67"/>
      <c r="LS952" s="67"/>
      <c r="LT952" s="67"/>
      <c r="LU952" s="67"/>
      <c r="LV952" s="67"/>
      <c r="LW952" s="67"/>
      <c r="LX952" s="67"/>
      <c r="LY952" s="67"/>
      <c r="LZ952" s="67"/>
      <c r="MA952" s="67"/>
      <c r="MB952" s="67"/>
      <c r="MC952" s="67"/>
      <c r="MD952" s="67"/>
      <c r="ME952" s="67"/>
      <c r="MF952" s="67"/>
      <c r="MG952" s="67"/>
      <c r="MH952" s="67"/>
      <c r="MI952" s="67"/>
      <c r="MJ952" s="67"/>
      <c r="MK952" s="67"/>
      <c r="ML952" s="67"/>
      <c r="MM952" s="67"/>
      <c r="MN952" s="67"/>
      <c r="MO952" s="67"/>
      <c r="MP952" s="67"/>
      <c r="MQ952" s="67"/>
      <c r="MR952" s="67"/>
      <c r="MS952" s="67"/>
      <c r="MT952" s="67"/>
      <c r="MU952" s="67"/>
      <c r="MV952" s="67"/>
      <c r="MW952" s="67"/>
      <c r="MX952" s="67"/>
      <c r="MY952" s="67"/>
      <c r="MZ952" s="67"/>
      <c r="NA952" s="67"/>
      <c r="NB952" s="67"/>
      <c r="NC952" s="67"/>
      <c r="ND952" s="67"/>
      <c r="NE952" s="67"/>
      <c r="NF952" s="67"/>
      <c r="NG952" s="67"/>
      <c r="NH952" s="67"/>
      <c r="NI952" s="67"/>
      <c r="NJ952" s="67"/>
      <c r="NK952" s="67"/>
      <c r="NL952" s="67"/>
      <c r="NM952" s="67"/>
      <c r="NN952" s="67"/>
      <c r="NO952" s="67"/>
      <c r="NP952" s="67"/>
      <c r="NQ952" s="67"/>
      <c r="NR952" s="67"/>
      <c r="NS952" s="67"/>
      <c r="NT952" s="67"/>
      <c r="NU952" s="67"/>
      <c r="NV952" s="67"/>
      <c r="NW952" s="67"/>
      <c r="NX952" s="67"/>
      <c r="NY952" s="67"/>
      <c r="NZ952" s="67"/>
      <c r="OA952" s="67"/>
      <c r="OB952" s="67"/>
      <c r="OC952" s="67"/>
      <c r="OD952" s="67"/>
      <c r="OE952" s="67"/>
      <c r="OF952" s="67"/>
      <c r="OG952" s="67"/>
      <c r="OH952" s="67"/>
      <c r="OI952" s="67"/>
      <c r="OJ952" s="67"/>
      <c r="OK952" s="67"/>
      <c r="OL952" s="67"/>
      <c r="OM952" s="67"/>
      <c r="ON952" s="67"/>
      <c r="OO952" s="67"/>
      <c r="OP952" s="67"/>
      <c r="OQ952" s="67"/>
      <c r="OR952" s="67"/>
      <c r="OS952" s="67"/>
      <c r="OT952" s="67"/>
      <c r="OU952" s="67"/>
      <c r="OV952" s="67"/>
      <c r="OW952" s="67"/>
      <c r="OX952" s="67"/>
      <c r="OY952" s="67"/>
      <c r="OZ952" s="67"/>
      <c r="PA952" s="67"/>
      <c r="PB952" s="67"/>
      <c r="PC952" s="67"/>
      <c r="PD952" s="67"/>
      <c r="PE952" s="67"/>
      <c r="PF952" s="67"/>
      <c r="PG952" s="67"/>
      <c r="PH952" s="67"/>
      <c r="PI952" s="67"/>
      <c r="PJ952" s="67"/>
      <c r="PK952" s="67"/>
      <c r="PL952" s="67"/>
      <c r="PM952" s="67"/>
      <c r="PN952" s="67"/>
      <c r="PO952" s="67"/>
      <c r="PP952" s="67"/>
      <c r="PQ952" s="67"/>
      <c r="PR952" s="67"/>
      <c r="PS952" s="67"/>
      <c r="PT952" s="67"/>
      <c r="PU952" s="67"/>
      <c r="PV952" s="67"/>
      <c r="PW952" s="67"/>
      <c r="PX952" s="67"/>
      <c r="PY952" s="67"/>
      <c r="PZ952" s="67"/>
      <c r="QA952" s="67"/>
      <c r="QB952" s="67"/>
      <c r="QC952" s="67"/>
      <c r="QD952" s="67"/>
      <c r="QE952" s="67"/>
      <c r="QF952" s="67"/>
      <c r="QG952" s="67"/>
      <c r="QH952" s="67"/>
      <c r="QI952" s="67"/>
      <c r="QJ952" s="67"/>
      <c r="QK952" s="67"/>
      <c r="QL952" s="67"/>
      <c r="QM952" s="67"/>
      <c r="QN952" s="67"/>
      <c r="QO952" s="67"/>
      <c r="QP952" s="67"/>
      <c r="QQ952" s="67"/>
      <c r="QR952" s="67"/>
      <c r="QS952" s="67"/>
      <c r="QT952" s="67"/>
      <c r="QU952" s="67"/>
      <c r="QV952" s="67"/>
      <c r="QW952" s="67"/>
      <c r="QX952" s="67"/>
      <c r="QY952" s="67"/>
      <c r="QZ952" s="67"/>
      <c r="RA952" s="67"/>
      <c r="RB952" s="67"/>
      <c r="RC952" s="67"/>
      <c r="RD952" s="67"/>
      <c r="RE952" s="67"/>
      <c r="RF952" s="67"/>
      <c r="RG952" s="67"/>
      <c r="RH952" s="67"/>
      <c r="RI952" s="67"/>
      <c r="RJ952" s="67"/>
      <c r="RK952" s="67"/>
      <c r="RL952" s="67"/>
      <c r="RM952" s="67"/>
      <c r="RN952" s="67"/>
      <c r="RO952" s="67"/>
      <c r="RP952" s="67"/>
      <c r="RQ952" s="67"/>
      <c r="RR952" s="67"/>
      <c r="RS952" s="67"/>
      <c r="RT952" s="67"/>
      <c r="RU952" s="67"/>
      <c r="RV952" s="67"/>
      <c r="RW952" s="67"/>
      <c r="RX952" s="67"/>
      <c r="RY952" s="67"/>
      <c r="RZ952" s="67"/>
      <c r="SA952" s="67"/>
      <c r="SB952" s="67"/>
      <c r="SC952" s="67"/>
      <c r="SD952" s="67"/>
      <c r="SE952" s="67"/>
      <c r="SF952" s="67"/>
      <c r="SG952" s="67"/>
      <c r="SH952" s="67"/>
      <c r="SI952" s="67"/>
      <c r="SJ952" s="67"/>
      <c r="SK952" s="67"/>
      <c r="SL952" s="67"/>
      <c r="SM952" s="67"/>
      <c r="SN952" s="67"/>
      <c r="SO952" s="67"/>
      <c r="SP952" s="67"/>
      <c r="SQ952" s="67"/>
      <c r="SR952" s="67"/>
    </row>
    <row r="953" spans="1:512" ht="16.5" customHeight="1" x14ac:dyDescent="0.2">
      <c r="A953" s="20">
        <v>345</v>
      </c>
      <c r="B953" s="20" t="s">
        <v>62</v>
      </c>
      <c r="C953" s="20" t="s">
        <v>915</v>
      </c>
      <c r="D953" s="20" t="s">
        <v>38</v>
      </c>
      <c r="E953" s="20" t="s">
        <v>1345</v>
      </c>
      <c r="F953" s="22" t="s">
        <v>941</v>
      </c>
      <c r="G953" s="20" t="s">
        <v>84</v>
      </c>
      <c r="H953" s="20" t="s">
        <v>35</v>
      </c>
      <c r="I953" s="20" t="s">
        <v>81</v>
      </c>
      <c r="J953" s="22" t="s">
        <v>915</v>
      </c>
      <c r="K953" s="20"/>
      <c r="L953" s="20"/>
      <c r="M953" s="20"/>
      <c r="N953" s="20"/>
      <c r="O953" s="23"/>
      <c r="P953" s="23">
        <v>3227270</v>
      </c>
      <c r="Q953" s="24">
        <v>1</v>
      </c>
      <c r="R953" s="25">
        <v>45689</v>
      </c>
      <c r="S953" s="20" t="s">
        <v>83</v>
      </c>
      <c r="T953" s="26">
        <f t="shared" si="16"/>
        <v>3227270</v>
      </c>
      <c r="U953" s="27" t="s">
        <v>100</v>
      </c>
      <c r="V953" s="27" t="s">
        <v>100</v>
      </c>
      <c r="W953" s="67"/>
      <c r="X953" s="67"/>
      <c r="Y953" s="67"/>
      <c r="Z953" s="67"/>
      <c r="AA953" s="67"/>
      <c r="AB953" s="67"/>
      <c r="AC953" s="67"/>
      <c r="AD953" s="67"/>
      <c r="AE953" s="67"/>
      <c r="AF953" s="67"/>
      <c r="AG953" s="67"/>
      <c r="AH953" s="67"/>
      <c r="AI953" s="67"/>
      <c r="AJ953" s="67"/>
      <c r="AK953" s="67"/>
      <c r="AL953" s="67"/>
      <c r="AM953" s="67"/>
      <c r="AN953" s="67"/>
      <c r="AO953" s="67"/>
      <c r="AP953" s="67"/>
      <c r="AQ953" s="67"/>
      <c r="AR953" s="67"/>
      <c r="AS953" s="67"/>
      <c r="AT953" s="67"/>
      <c r="AU953" s="67"/>
      <c r="AV953" s="67"/>
      <c r="AW953" s="67"/>
      <c r="AX953" s="67"/>
      <c r="AY953" s="67"/>
      <c r="AZ953" s="67"/>
      <c r="BA953" s="67"/>
      <c r="BB953" s="67"/>
      <c r="BC953" s="67"/>
      <c r="BD953" s="67"/>
      <c r="BE953" s="67"/>
      <c r="BF953" s="67"/>
      <c r="BG953" s="67"/>
      <c r="BH953" s="67"/>
      <c r="BI953" s="67"/>
      <c r="BJ953" s="67"/>
      <c r="BK953" s="67"/>
      <c r="BL953" s="67"/>
      <c r="BM953" s="67"/>
      <c r="BN953" s="67"/>
      <c r="BO953" s="67"/>
      <c r="BP953" s="67"/>
      <c r="BQ953" s="67"/>
      <c r="BR953" s="67"/>
      <c r="BS953" s="67"/>
      <c r="BT953" s="67"/>
      <c r="BU953" s="67"/>
      <c r="BV953" s="67"/>
      <c r="BW953" s="67"/>
      <c r="BX953" s="67"/>
      <c r="BY953" s="67"/>
      <c r="BZ953" s="67"/>
      <c r="CA953" s="67"/>
      <c r="CB953" s="67"/>
      <c r="CC953" s="67"/>
      <c r="CD953" s="67"/>
      <c r="CE953" s="67"/>
      <c r="CF953" s="67"/>
      <c r="CG953" s="67"/>
      <c r="CH953" s="67"/>
      <c r="CI953" s="67"/>
      <c r="CJ953" s="67"/>
      <c r="CK953" s="67"/>
      <c r="CL953" s="67"/>
      <c r="CM953" s="67"/>
      <c r="CN953" s="67"/>
      <c r="CO953" s="67"/>
      <c r="CP953" s="67"/>
      <c r="CQ953" s="67"/>
      <c r="CR953" s="67"/>
      <c r="CS953" s="67"/>
      <c r="CT953" s="67"/>
      <c r="CU953" s="67"/>
      <c r="CV953" s="67"/>
      <c r="CW953" s="67"/>
      <c r="CX953" s="67"/>
      <c r="CY953" s="67"/>
      <c r="CZ953" s="67"/>
      <c r="DA953" s="67"/>
      <c r="DB953" s="67"/>
      <c r="DC953" s="67"/>
      <c r="DD953" s="67"/>
      <c r="DE953" s="67"/>
      <c r="DF953" s="67"/>
      <c r="DG953" s="67"/>
      <c r="DH953" s="67"/>
      <c r="DI953" s="67"/>
      <c r="DJ953" s="67"/>
      <c r="DK953" s="67"/>
      <c r="DL953" s="67"/>
      <c r="DM953" s="67"/>
      <c r="DN953" s="67"/>
      <c r="DO953" s="67"/>
      <c r="DP953" s="67"/>
      <c r="DQ953" s="67"/>
      <c r="DR953" s="67"/>
      <c r="DS953" s="67"/>
      <c r="DT953" s="67"/>
      <c r="DU953" s="67"/>
      <c r="DV953" s="67"/>
      <c r="DW953" s="67"/>
      <c r="DX953" s="67"/>
      <c r="DY953" s="67"/>
      <c r="DZ953" s="67"/>
      <c r="EA953" s="67"/>
      <c r="EB953" s="67"/>
      <c r="EC953" s="67"/>
      <c r="ED953" s="67"/>
      <c r="EE953" s="67"/>
      <c r="EF953" s="67"/>
      <c r="EG953" s="67"/>
      <c r="EH953" s="67"/>
      <c r="EI953" s="67"/>
      <c r="EJ953" s="67"/>
      <c r="EK953" s="67"/>
      <c r="EL953" s="67"/>
      <c r="EM953" s="67"/>
      <c r="EN953" s="67"/>
      <c r="EO953" s="67"/>
      <c r="EP953" s="67"/>
      <c r="EQ953" s="67"/>
      <c r="ER953" s="67"/>
      <c r="ES953" s="67"/>
      <c r="ET953" s="67"/>
      <c r="EU953" s="67"/>
      <c r="EV953" s="67"/>
      <c r="EW953" s="67"/>
      <c r="EX953" s="67"/>
      <c r="EY953" s="67"/>
      <c r="EZ953" s="67"/>
      <c r="FA953" s="67"/>
      <c r="FB953" s="67"/>
      <c r="FC953" s="67"/>
      <c r="FD953" s="67"/>
      <c r="FE953" s="67"/>
      <c r="FF953" s="67"/>
      <c r="FG953" s="67"/>
      <c r="FH953" s="67"/>
      <c r="FI953" s="67"/>
      <c r="FJ953" s="67"/>
      <c r="FK953" s="67"/>
      <c r="FL953" s="67"/>
      <c r="FM953" s="67"/>
      <c r="FN953" s="67"/>
      <c r="FO953" s="67"/>
      <c r="FP953" s="67"/>
      <c r="FQ953" s="67"/>
      <c r="FR953" s="67"/>
      <c r="FS953" s="67"/>
      <c r="FT953" s="67"/>
      <c r="FU953" s="67"/>
      <c r="FV953" s="67"/>
      <c r="FW953" s="67"/>
      <c r="FX953" s="67"/>
      <c r="FY953" s="67"/>
      <c r="FZ953" s="67"/>
      <c r="GA953" s="67"/>
      <c r="GB953" s="67"/>
      <c r="GC953" s="67"/>
      <c r="GD953" s="67"/>
      <c r="GE953" s="67"/>
      <c r="GF953" s="67"/>
      <c r="GG953" s="67"/>
      <c r="GH953" s="67"/>
      <c r="GI953" s="67"/>
      <c r="GJ953" s="67"/>
      <c r="GK953" s="67"/>
      <c r="GL953" s="67"/>
      <c r="GM953" s="67"/>
      <c r="GN953" s="67"/>
      <c r="GO953" s="67"/>
      <c r="GP953" s="67"/>
      <c r="GQ953" s="67"/>
      <c r="GR953" s="67"/>
      <c r="GS953" s="67"/>
      <c r="GT953" s="67"/>
      <c r="GU953" s="67"/>
      <c r="GV953" s="67"/>
      <c r="GW953" s="67"/>
      <c r="GX953" s="67"/>
      <c r="GY953" s="67"/>
      <c r="GZ953" s="67"/>
      <c r="HA953" s="67"/>
      <c r="HB953" s="67"/>
      <c r="HC953" s="67"/>
      <c r="HD953" s="67"/>
      <c r="HE953" s="67"/>
      <c r="HF953" s="67"/>
      <c r="HG953" s="67"/>
      <c r="HH953" s="67"/>
      <c r="HI953" s="67"/>
      <c r="HJ953" s="67"/>
      <c r="HK953" s="67"/>
      <c r="HL953" s="67"/>
      <c r="HM953" s="67"/>
      <c r="HN953" s="67"/>
      <c r="HO953" s="67"/>
      <c r="HP953" s="67"/>
      <c r="HQ953" s="67"/>
      <c r="HR953" s="67"/>
      <c r="HS953" s="67"/>
      <c r="HT953" s="67"/>
      <c r="HU953" s="67"/>
      <c r="HV953" s="67"/>
      <c r="HW953" s="67"/>
      <c r="HX953" s="67"/>
      <c r="HY953" s="67"/>
      <c r="HZ953" s="67"/>
      <c r="IA953" s="67"/>
      <c r="IB953" s="67"/>
      <c r="IC953" s="67"/>
      <c r="ID953" s="67"/>
      <c r="IE953" s="67"/>
      <c r="IF953" s="67"/>
      <c r="IG953" s="67"/>
      <c r="IH953" s="67"/>
      <c r="II953" s="67"/>
      <c r="IJ953" s="67"/>
      <c r="IK953" s="67"/>
      <c r="IL953" s="67"/>
      <c r="IM953" s="67"/>
      <c r="IN953" s="67"/>
      <c r="IO953" s="67"/>
      <c r="IP953" s="67"/>
      <c r="IQ953" s="67"/>
      <c r="IR953" s="67"/>
      <c r="IS953" s="67"/>
      <c r="IT953" s="67"/>
      <c r="IU953" s="67"/>
      <c r="IV953" s="67"/>
      <c r="IW953" s="67"/>
      <c r="IX953" s="67"/>
      <c r="IY953" s="67"/>
      <c r="IZ953" s="67"/>
      <c r="JA953" s="67"/>
      <c r="JB953" s="67"/>
      <c r="JC953" s="67"/>
      <c r="JD953" s="67"/>
      <c r="JE953" s="67"/>
      <c r="JF953" s="67"/>
      <c r="JG953" s="67"/>
      <c r="JH953" s="67"/>
      <c r="JI953" s="67"/>
      <c r="JJ953" s="67"/>
      <c r="JK953" s="67"/>
      <c r="JL953" s="67"/>
      <c r="JM953" s="67"/>
      <c r="JN953" s="67"/>
      <c r="JO953" s="67"/>
      <c r="JP953" s="67"/>
      <c r="JQ953" s="67"/>
      <c r="JR953" s="67"/>
      <c r="JS953" s="67"/>
      <c r="JT953" s="67"/>
      <c r="JU953" s="67"/>
      <c r="JV953" s="67"/>
      <c r="JW953" s="67"/>
      <c r="JX953" s="67"/>
      <c r="JY953" s="67"/>
      <c r="JZ953" s="67"/>
      <c r="KA953" s="67"/>
      <c r="KB953" s="67"/>
      <c r="KC953" s="67"/>
      <c r="KD953" s="67"/>
      <c r="KE953" s="67"/>
      <c r="KF953" s="67"/>
      <c r="KG953" s="67"/>
      <c r="KH953" s="67"/>
      <c r="KI953" s="67"/>
      <c r="KJ953" s="67"/>
      <c r="KK953" s="67"/>
      <c r="KL953" s="67"/>
      <c r="KM953" s="67"/>
      <c r="KN953" s="67"/>
      <c r="KO953" s="67"/>
      <c r="KP953" s="67"/>
      <c r="KQ953" s="67"/>
      <c r="KR953" s="67"/>
      <c r="KS953" s="67"/>
      <c r="KT953" s="67"/>
      <c r="KU953" s="67"/>
      <c r="KV953" s="67"/>
      <c r="KW953" s="67"/>
      <c r="KX953" s="67"/>
      <c r="KY953" s="67"/>
      <c r="KZ953" s="67"/>
      <c r="LA953" s="67"/>
      <c r="LB953" s="67"/>
      <c r="LC953" s="67"/>
      <c r="LD953" s="67"/>
      <c r="LE953" s="67"/>
      <c r="LF953" s="67"/>
      <c r="LG953" s="67"/>
      <c r="LH953" s="67"/>
      <c r="LI953" s="67"/>
      <c r="LJ953" s="67"/>
      <c r="LK953" s="67"/>
      <c r="LL953" s="67"/>
      <c r="LM953" s="67"/>
      <c r="LN953" s="67"/>
      <c r="LO953" s="67"/>
      <c r="LP953" s="67"/>
      <c r="LQ953" s="67"/>
      <c r="LR953" s="67"/>
      <c r="LS953" s="67"/>
      <c r="LT953" s="67"/>
      <c r="LU953" s="67"/>
      <c r="LV953" s="67"/>
      <c r="LW953" s="67"/>
      <c r="LX953" s="67"/>
      <c r="LY953" s="67"/>
      <c r="LZ953" s="67"/>
      <c r="MA953" s="67"/>
      <c r="MB953" s="67"/>
      <c r="MC953" s="67"/>
      <c r="MD953" s="67"/>
      <c r="ME953" s="67"/>
      <c r="MF953" s="67"/>
      <c r="MG953" s="67"/>
      <c r="MH953" s="67"/>
      <c r="MI953" s="67"/>
      <c r="MJ953" s="67"/>
      <c r="MK953" s="67"/>
      <c r="ML953" s="67"/>
      <c r="MM953" s="67"/>
      <c r="MN953" s="67"/>
      <c r="MO953" s="67"/>
      <c r="MP953" s="67"/>
      <c r="MQ953" s="67"/>
      <c r="MR953" s="67"/>
      <c r="MS953" s="67"/>
      <c r="MT953" s="67"/>
      <c r="MU953" s="67"/>
      <c r="MV953" s="67"/>
      <c r="MW953" s="67"/>
      <c r="MX953" s="67"/>
      <c r="MY953" s="67"/>
      <c r="MZ953" s="67"/>
      <c r="NA953" s="67"/>
      <c r="NB953" s="67"/>
      <c r="NC953" s="67"/>
      <c r="ND953" s="67"/>
      <c r="NE953" s="67"/>
      <c r="NF953" s="67"/>
      <c r="NG953" s="67"/>
      <c r="NH953" s="67"/>
      <c r="NI953" s="67"/>
      <c r="NJ953" s="67"/>
      <c r="NK953" s="67"/>
      <c r="NL953" s="67"/>
      <c r="NM953" s="67"/>
      <c r="NN953" s="67"/>
      <c r="NO953" s="67"/>
      <c r="NP953" s="67"/>
      <c r="NQ953" s="67"/>
      <c r="NR953" s="67"/>
      <c r="NS953" s="67"/>
      <c r="NT953" s="67"/>
      <c r="NU953" s="67"/>
      <c r="NV953" s="67"/>
      <c r="NW953" s="67"/>
      <c r="NX953" s="67"/>
      <c r="NY953" s="67"/>
      <c r="NZ953" s="67"/>
      <c r="OA953" s="67"/>
      <c r="OB953" s="67"/>
      <c r="OC953" s="67"/>
      <c r="OD953" s="67"/>
      <c r="OE953" s="67"/>
      <c r="OF953" s="67"/>
      <c r="OG953" s="67"/>
      <c r="OH953" s="67"/>
      <c r="OI953" s="67"/>
      <c r="OJ953" s="67"/>
      <c r="OK953" s="67"/>
      <c r="OL953" s="67"/>
      <c r="OM953" s="67"/>
      <c r="ON953" s="67"/>
      <c r="OO953" s="67"/>
      <c r="OP953" s="67"/>
      <c r="OQ953" s="67"/>
      <c r="OR953" s="67"/>
      <c r="OS953" s="67"/>
      <c r="OT953" s="67"/>
      <c r="OU953" s="67"/>
      <c r="OV953" s="67"/>
      <c r="OW953" s="67"/>
      <c r="OX953" s="67"/>
      <c r="OY953" s="67"/>
      <c r="OZ953" s="67"/>
      <c r="PA953" s="67"/>
      <c r="PB953" s="67"/>
      <c r="PC953" s="67"/>
      <c r="PD953" s="67"/>
      <c r="PE953" s="67"/>
      <c r="PF953" s="67"/>
      <c r="PG953" s="67"/>
      <c r="PH953" s="67"/>
      <c r="PI953" s="67"/>
      <c r="PJ953" s="67"/>
      <c r="PK953" s="67"/>
      <c r="PL953" s="67"/>
      <c r="PM953" s="67"/>
      <c r="PN953" s="67"/>
      <c r="PO953" s="67"/>
      <c r="PP953" s="67"/>
      <c r="PQ953" s="67"/>
      <c r="PR953" s="67"/>
      <c r="PS953" s="67"/>
      <c r="PT953" s="67"/>
      <c r="PU953" s="67"/>
      <c r="PV953" s="67"/>
      <c r="PW953" s="67"/>
      <c r="PX953" s="67"/>
      <c r="PY953" s="67"/>
      <c r="PZ953" s="67"/>
      <c r="QA953" s="67"/>
      <c r="QB953" s="67"/>
      <c r="QC953" s="67"/>
      <c r="QD953" s="67"/>
      <c r="QE953" s="67"/>
      <c r="QF953" s="67"/>
      <c r="QG953" s="67"/>
      <c r="QH953" s="67"/>
      <c r="QI953" s="67"/>
      <c r="QJ953" s="67"/>
      <c r="QK953" s="67"/>
      <c r="QL953" s="67"/>
      <c r="QM953" s="67"/>
      <c r="QN953" s="67"/>
      <c r="QO953" s="67"/>
      <c r="QP953" s="67"/>
      <c r="QQ953" s="67"/>
      <c r="QR953" s="67"/>
      <c r="QS953" s="67"/>
      <c r="QT953" s="67"/>
      <c r="QU953" s="67"/>
      <c r="QV953" s="67"/>
      <c r="QW953" s="67"/>
      <c r="QX953" s="67"/>
      <c r="QY953" s="67"/>
      <c r="QZ953" s="67"/>
      <c r="RA953" s="67"/>
      <c r="RB953" s="67"/>
      <c r="RC953" s="67"/>
      <c r="RD953" s="67"/>
      <c r="RE953" s="67"/>
      <c r="RF953" s="67"/>
      <c r="RG953" s="67"/>
      <c r="RH953" s="67"/>
      <c r="RI953" s="67"/>
      <c r="RJ953" s="67"/>
      <c r="RK953" s="67"/>
      <c r="RL953" s="67"/>
      <c r="RM953" s="67"/>
      <c r="RN953" s="67"/>
      <c r="RO953" s="67"/>
      <c r="RP953" s="67"/>
      <c r="RQ953" s="67"/>
      <c r="RR953" s="67"/>
      <c r="RS953" s="67"/>
      <c r="RT953" s="67"/>
      <c r="RU953" s="67"/>
      <c r="RV953" s="67"/>
      <c r="RW953" s="67"/>
      <c r="RX953" s="67"/>
      <c r="RY953" s="67"/>
      <c r="RZ953" s="67"/>
      <c r="SA953" s="67"/>
      <c r="SB953" s="67"/>
      <c r="SC953" s="67"/>
      <c r="SD953" s="67"/>
      <c r="SE953" s="67"/>
      <c r="SF953" s="67"/>
      <c r="SG953" s="67"/>
      <c r="SH953" s="67"/>
      <c r="SI953" s="67"/>
      <c r="SJ953" s="67"/>
      <c r="SK953" s="67"/>
      <c r="SL953" s="67"/>
      <c r="SM953" s="67"/>
      <c r="SN953" s="67"/>
      <c r="SO953" s="67"/>
      <c r="SP953" s="67"/>
      <c r="SQ953" s="67"/>
      <c r="SR953" s="67"/>
    </row>
    <row r="954" spans="1:512" ht="16.5" customHeight="1" x14ac:dyDescent="0.2">
      <c r="A954" s="20">
        <v>346</v>
      </c>
      <c r="B954" s="20" t="s">
        <v>62</v>
      </c>
      <c r="C954" s="20" t="s">
        <v>915</v>
      </c>
      <c r="D954" s="20" t="s">
        <v>38</v>
      </c>
      <c r="E954" s="20" t="s">
        <v>1345</v>
      </c>
      <c r="F954" s="22" t="s">
        <v>941</v>
      </c>
      <c r="G954" s="20" t="s">
        <v>84</v>
      </c>
      <c r="H954" s="20" t="s">
        <v>35</v>
      </c>
      <c r="I954" s="20" t="s">
        <v>81</v>
      </c>
      <c r="J954" s="22" t="s">
        <v>915</v>
      </c>
      <c r="K954" s="20"/>
      <c r="L954" s="20"/>
      <c r="M954" s="20"/>
      <c r="N954" s="20"/>
      <c r="O954" s="23"/>
      <c r="P954" s="23">
        <v>3227270</v>
      </c>
      <c r="Q954" s="24">
        <v>1</v>
      </c>
      <c r="R954" s="25">
        <v>45717</v>
      </c>
      <c r="S954" s="20" t="s">
        <v>83</v>
      </c>
      <c r="T954" s="26">
        <f t="shared" si="16"/>
        <v>3227270</v>
      </c>
      <c r="U954" s="27" t="s">
        <v>100</v>
      </c>
      <c r="V954" s="27" t="s">
        <v>100</v>
      </c>
      <c r="W954" s="67"/>
      <c r="X954" s="67"/>
      <c r="Y954" s="67"/>
      <c r="Z954" s="67"/>
      <c r="AA954" s="67"/>
      <c r="AB954" s="67"/>
      <c r="AC954" s="67"/>
      <c r="AD954" s="67"/>
      <c r="AE954" s="67"/>
      <c r="AF954" s="67"/>
      <c r="AG954" s="67"/>
      <c r="AH954" s="67"/>
      <c r="AI954" s="67"/>
      <c r="AJ954" s="67"/>
      <c r="AK954" s="67"/>
      <c r="AL954" s="67"/>
      <c r="AM954" s="67"/>
      <c r="AN954" s="67"/>
      <c r="AO954" s="67"/>
      <c r="AP954" s="67"/>
      <c r="AQ954" s="67"/>
      <c r="AR954" s="67"/>
      <c r="AS954" s="67"/>
      <c r="AT954" s="67"/>
      <c r="AU954" s="67"/>
      <c r="AV954" s="67"/>
      <c r="AW954" s="67"/>
      <c r="AX954" s="67"/>
      <c r="AY954" s="67"/>
      <c r="AZ954" s="67"/>
      <c r="BA954" s="67"/>
      <c r="BB954" s="67"/>
      <c r="BC954" s="67"/>
      <c r="BD954" s="67"/>
      <c r="BE954" s="67"/>
      <c r="BF954" s="67"/>
      <c r="BG954" s="67"/>
      <c r="BH954" s="67"/>
      <c r="BI954" s="67"/>
      <c r="BJ954" s="67"/>
      <c r="BK954" s="67"/>
      <c r="BL954" s="67"/>
      <c r="BM954" s="67"/>
      <c r="BN954" s="67"/>
      <c r="BO954" s="67"/>
      <c r="BP954" s="67"/>
      <c r="BQ954" s="67"/>
      <c r="BR954" s="67"/>
      <c r="BS954" s="67"/>
      <c r="BT954" s="67"/>
      <c r="BU954" s="67"/>
      <c r="BV954" s="67"/>
      <c r="BW954" s="67"/>
      <c r="BX954" s="67"/>
      <c r="BY954" s="67"/>
      <c r="BZ954" s="67"/>
      <c r="CA954" s="67"/>
      <c r="CB954" s="67"/>
      <c r="CC954" s="67"/>
      <c r="CD954" s="67"/>
      <c r="CE954" s="67"/>
      <c r="CF954" s="67"/>
      <c r="CG954" s="67"/>
      <c r="CH954" s="67"/>
      <c r="CI954" s="67"/>
      <c r="CJ954" s="67"/>
      <c r="CK954" s="67"/>
      <c r="CL954" s="67"/>
      <c r="CM954" s="67"/>
      <c r="CN954" s="67"/>
      <c r="CO954" s="67"/>
      <c r="CP954" s="67"/>
      <c r="CQ954" s="67"/>
      <c r="CR954" s="67"/>
      <c r="CS954" s="67"/>
      <c r="CT954" s="67"/>
      <c r="CU954" s="67"/>
      <c r="CV954" s="67"/>
      <c r="CW954" s="67"/>
      <c r="CX954" s="67"/>
      <c r="CY954" s="67"/>
      <c r="CZ954" s="67"/>
      <c r="DA954" s="67"/>
      <c r="DB954" s="67"/>
      <c r="DC954" s="67"/>
      <c r="DD954" s="67"/>
      <c r="DE954" s="67"/>
      <c r="DF954" s="67"/>
      <c r="DG954" s="67"/>
      <c r="DH954" s="67"/>
      <c r="DI954" s="67"/>
      <c r="DJ954" s="67"/>
      <c r="DK954" s="67"/>
      <c r="DL954" s="67"/>
      <c r="DM954" s="67"/>
      <c r="DN954" s="67"/>
      <c r="DO954" s="67"/>
      <c r="DP954" s="67"/>
      <c r="DQ954" s="67"/>
      <c r="DR954" s="67"/>
      <c r="DS954" s="67"/>
      <c r="DT954" s="67"/>
      <c r="DU954" s="67"/>
      <c r="DV954" s="67"/>
      <c r="DW954" s="67"/>
      <c r="DX954" s="67"/>
      <c r="DY954" s="67"/>
      <c r="DZ954" s="67"/>
      <c r="EA954" s="67"/>
      <c r="EB954" s="67"/>
      <c r="EC954" s="67"/>
      <c r="ED954" s="67"/>
      <c r="EE954" s="67"/>
      <c r="EF954" s="67"/>
      <c r="EG954" s="67"/>
      <c r="EH954" s="67"/>
      <c r="EI954" s="67"/>
      <c r="EJ954" s="67"/>
      <c r="EK954" s="67"/>
      <c r="EL954" s="67"/>
      <c r="EM954" s="67"/>
      <c r="EN954" s="67"/>
      <c r="EO954" s="67"/>
      <c r="EP954" s="67"/>
      <c r="EQ954" s="67"/>
      <c r="ER954" s="67"/>
      <c r="ES954" s="67"/>
      <c r="ET954" s="67"/>
      <c r="EU954" s="67"/>
      <c r="EV954" s="67"/>
      <c r="EW954" s="67"/>
      <c r="EX954" s="67"/>
      <c r="EY954" s="67"/>
      <c r="EZ954" s="67"/>
      <c r="FA954" s="67"/>
      <c r="FB954" s="67"/>
      <c r="FC954" s="67"/>
      <c r="FD954" s="67"/>
      <c r="FE954" s="67"/>
      <c r="FF954" s="67"/>
      <c r="FG954" s="67"/>
      <c r="FH954" s="67"/>
      <c r="FI954" s="67"/>
      <c r="FJ954" s="67"/>
      <c r="FK954" s="67"/>
      <c r="FL954" s="67"/>
      <c r="FM954" s="67"/>
      <c r="FN954" s="67"/>
      <c r="FO954" s="67"/>
      <c r="FP954" s="67"/>
      <c r="FQ954" s="67"/>
      <c r="FR954" s="67"/>
      <c r="FS954" s="67"/>
      <c r="FT954" s="67"/>
      <c r="FU954" s="67"/>
      <c r="FV954" s="67"/>
      <c r="FW954" s="67"/>
      <c r="FX954" s="67"/>
      <c r="FY954" s="67"/>
      <c r="FZ954" s="67"/>
      <c r="GA954" s="67"/>
      <c r="GB954" s="67"/>
      <c r="GC954" s="67"/>
      <c r="GD954" s="67"/>
      <c r="GE954" s="67"/>
      <c r="GF954" s="67"/>
      <c r="GG954" s="67"/>
      <c r="GH954" s="67"/>
      <c r="GI954" s="67"/>
      <c r="GJ954" s="67"/>
      <c r="GK954" s="67"/>
      <c r="GL954" s="67"/>
      <c r="GM954" s="67"/>
      <c r="GN954" s="67"/>
      <c r="GO954" s="67"/>
      <c r="GP954" s="67"/>
      <c r="GQ954" s="67"/>
      <c r="GR954" s="67"/>
      <c r="GS954" s="67"/>
      <c r="GT954" s="67"/>
      <c r="GU954" s="67"/>
      <c r="GV954" s="67"/>
      <c r="GW954" s="67"/>
      <c r="GX954" s="67"/>
      <c r="GY954" s="67"/>
      <c r="GZ954" s="67"/>
      <c r="HA954" s="67"/>
      <c r="HB954" s="67"/>
      <c r="HC954" s="67"/>
      <c r="HD954" s="67"/>
      <c r="HE954" s="67"/>
      <c r="HF954" s="67"/>
      <c r="HG954" s="67"/>
      <c r="HH954" s="67"/>
      <c r="HI954" s="67"/>
      <c r="HJ954" s="67"/>
      <c r="HK954" s="67"/>
      <c r="HL954" s="67"/>
      <c r="HM954" s="67"/>
      <c r="HN954" s="67"/>
      <c r="HO954" s="67"/>
      <c r="HP954" s="67"/>
      <c r="HQ954" s="67"/>
      <c r="HR954" s="67"/>
      <c r="HS954" s="67"/>
      <c r="HT954" s="67"/>
      <c r="HU954" s="67"/>
      <c r="HV954" s="67"/>
      <c r="HW954" s="67"/>
      <c r="HX954" s="67"/>
      <c r="HY954" s="67"/>
      <c r="HZ954" s="67"/>
      <c r="IA954" s="67"/>
      <c r="IB954" s="67"/>
      <c r="IC954" s="67"/>
      <c r="ID954" s="67"/>
      <c r="IE954" s="67"/>
      <c r="IF954" s="67"/>
      <c r="IG954" s="67"/>
      <c r="IH954" s="67"/>
      <c r="II954" s="67"/>
      <c r="IJ954" s="67"/>
      <c r="IK954" s="67"/>
      <c r="IL954" s="67"/>
      <c r="IM954" s="67"/>
      <c r="IN954" s="67"/>
      <c r="IO954" s="67"/>
      <c r="IP954" s="67"/>
      <c r="IQ954" s="67"/>
      <c r="IR954" s="67"/>
      <c r="IS954" s="67"/>
      <c r="IT954" s="67"/>
      <c r="IU954" s="67"/>
      <c r="IV954" s="67"/>
      <c r="IW954" s="67"/>
      <c r="IX954" s="67"/>
      <c r="IY954" s="67"/>
      <c r="IZ954" s="67"/>
      <c r="JA954" s="67"/>
      <c r="JB954" s="67"/>
      <c r="JC954" s="67"/>
      <c r="JD954" s="67"/>
      <c r="JE954" s="67"/>
      <c r="JF954" s="67"/>
      <c r="JG954" s="67"/>
      <c r="JH954" s="67"/>
      <c r="JI954" s="67"/>
      <c r="JJ954" s="67"/>
      <c r="JK954" s="67"/>
      <c r="JL954" s="67"/>
      <c r="JM954" s="67"/>
      <c r="JN954" s="67"/>
      <c r="JO954" s="67"/>
      <c r="JP954" s="67"/>
      <c r="JQ954" s="67"/>
      <c r="JR954" s="67"/>
      <c r="JS954" s="67"/>
      <c r="JT954" s="67"/>
      <c r="JU954" s="67"/>
      <c r="JV954" s="67"/>
      <c r="JW954" s="67"/>
      <c r="JX954" s="67"/>
      <c r="JY954" s="67"/>
      <c r="JZ954" s="67"/>
      <c r="KA954" s="67"/>
      <c r="KB954" s="67"/>
      <c r="KC954" s="67"/>
      <c r="KD954" s="67"/>
      <c r="KE954" s="67"/>
      <c r="KF954" s="67"/>
      <c r="KG954" s="67"/>
      <c r="KH954" s="67"/>
      <c r="KI954" s="67"/>
      <c r="KJ954" s="67"/>
      <c r="KK954" s="67"/>
      <c r="KL954" s="67"/>
      <c r="KM954" s="67"/>
      <c r="KN954" s="67"/>
      <c r="KO954" s="67"/>
      <c r="KP954" s="67"/>
      <c r="KQ954" s="67"/>
      <c r="KR954" s="67"/>
      <c r="KS954" s="67"/>
      <c r="KT954" s="67"/>
      <c r="KU954" s="67"/>
      <c r="KV954" s="67"/>
      <c r="KW954" s="67"/>
      <c r="KX954" s="67"/>
      <c r="KY954" s="67"/>
      <c r="KZ954" s="67"/>
      <c r="LA954" s="67"/>
      <c r="LB954" s="67"/>
      <c r="LC954" s="67"/>
      <c r="LD954" s="67"/>
      <c r="LE954" s="67"/>
      <c r="LF954" s="67"/>
      <c r="LG954" s="67"/>
      <c r="LH954" s="67"/>
      <c r="LI954" s="67"/>
      <c r="LJ954" s="67"/>
      <c r="LK954" s="67"/>
      <c r="LL954" s="67"/>
      <c r="LM954" s="67"/>
      <c r="LN954" s="67"/>
      <c r="LO954" s="67"/>
      <c r="LP954" s="67"/>
      <c r="LQ954" s="67"/>
      <c r="LR954" s="67"/>
      <c r="LS954" s="67"/>
      <c r="LT954" s="67"/>
      <c r="LU954" s="67"/>
      <c r="LV954" s="67"/>
      <c r="LW954" s="67"/>
      <c r="LX954" s="67"/>
      <c r="LY954" s="67"/>
      <c r="LZ954" s="67"/>
      <c r="MA954" s="67"/>
      <c r="MB954" s="67"/>
      <c r="MC954" s="67"/>
      <c r="MD954" s="67"/>
      <c r="ME954" s="67"/>
      <c r="MF954" s="67"/>
      <c r="MG954" s="67"/>
      <c r="MH954" s="67"/>
      <c r="MI954" s="67"/>
      <c r="MJ954" s="67"/>
      <c r="MK954" s="67"/>
      <c r="ML954" s="67"/>
      <c r="MM954" s="67"/>
      <c r="MN954" s="67"/>
      <c r="MO954" s="67"/>
      <c r="MP954" s="67"/>
      <c r="MQ954" s="67"/>
      <c r="MR954" s="67"/>
      <c r="MS954" s="67"/>
      <c r="MT954" s="67"/>
      <c r="MU954" s="67"/>
      <c r="MV954" s="67"/>
      <c r="MW954" s="67"/>
      <c r="MX954" s="67"/>
      <c r="MY954" s="67"/>
      <c r="MZ954" s="67"/>
      <c r="NA954" s="67"/>
      <c r="NB954" s="67"/>
      <c r="NC954" s="67"/>
      <c r="ND954" s="67"/>
      <c r="NE954" s="67"/>
      <c r="NF954" s="67"/>
      <c r="NG954" s="67"/>
      <c r="NH954" s="67"/>
      <c r="NI954" s="67"/>
      <c r="NJ954" s="67"/>
      <c r="NK954" s="67"/>
      <c r="NL954" s="67"/>
      <c r="NM954" s="67"/>
      <c r="NN954" s="67"/>
      <c r="NO954" s="67"/>
      <c r="NP954" s="67"/>
      <c r="NQ954" s="67"/>
      <c r="NR954" s="67"/>
      <c r="NS954" s="67"/>
      <c r="NT954" s="67"/>
      <c r="NU954" s="67"/>
      <c r="NV954" s="67"/>
      <c r="NW954" s="67"/>
      <c r="NX954" s="67"/>
      <c r="NY954" s="67"/>
      <c r="NZ954" s="67"/>
      <c r="OA954" s="67"/>
      <c r="OB954" s="67"/>
      <c r="OC954" s="67"/>
      <c r="OD954" s="67"/>
      <c r="OE954" s="67"/>
      <c r="OF954" s="67"/>
      <c r="OG954" s="67"/>
      <c r="OH954" s="67"/>
      <c r="OI954" s="67"/>
      <c r="OJ954" s="67"/>
      <c r="OK954" s="67"/>
      <c r="OL954" s="67"/>
      <c r="OM954" s="67"/>
      <c r="ON954" s="67"/>
      <c r="OO954" s="67"/>
      <c r="OP954" s="67"/>
      <c r="OQ954" s="67"/>
      <c r="OR954" s="67"/>
      <c r="OS954" s="67"/>
      <c r="OT954" s="67"/>
      <c r="OU954" s="67"/>
      <c r="OV954" s="67"/>
      <c r="OW954" s="67"/>
      <c r="OX954" s="67"/>
      <c r="OY954" s="67"/>
      <c r="OZ954" s="67"/>
      <c r="PA954" s="67"/>
      <c r="PB954" s="67"/>
      <c r="PC954" s="67"/>
      <c r="PD954" s="67"/>
      <c r="PE954" s="67"/>
      <c r="PF954" s="67"/>
      <c r="PG954" s="67"/>
      <c r="PH954" s="67"/>
      <c r="PI954" s="67"/>
      <c r="PJ954" s="67"/>
      <c r="PK954" s="67"/>
      <c r="PL954" s="67"/>
      <c r="PM954" s="67"/>
      <c r="PN954" s="67"/>
      <c r="PO954" s="67"/>
      <c r="PP954" s="67"/>
      <c r="PQ954" s="67"/>
      <c r="PR954" s="67"/>
      <c r="PS954" s="67"/>
      <c r="PT954" s="67"/>
      <c r="PU954" s="67"/>
      <c r="PV954" s="67"/>
      <c r="PW954" s="67"/>
      <c r="PX954" s="67"/>
      <c r="PY954" s="67"/>
      <c r="PZ954" s="67"/>
      <c r="QA954" s="67"/>
      <c r="QB954" s="67"/>
      <c r="QC954" s="67"/>
      <c r="QD954" s="67"/>
      <c r="QE954" s="67"/>
      <c r="QF954" s="67"/>
      <c r="QG954" s="67"/>
      <c r="QH954" s="67"/>
      <c r="QI954" s="67"/>
      <c r="QJ954" s="67"/>
      <c r="QK954" s="67"/>
      <c r="QL954" s="67"/>
      <c r="QM954" s="67"/>
      <c r="QN954" s="67"/>
      <c r="QO954" s="67"/>
      <c r="QP954" s="67"/>
      <c r="QQ954" s="67"/>
      <c r="QR954" s="67"/>
      <c r="QS954" s="67"/>
      <c r="QT954" s="67"/>
      <c r="QU954" s="67"/>
      <c r="QV954" s="67"/>
      <c r="QW954" s="67"/>
      <c r="QX954" s="67"/>
      <c r="QY954" s="67"/>
      <c r="QZ954" s="67"/>
      <c r="RA954" s="67"/>
      <c r="RB954" s="67"/>
      <c r="RC954" s="67"/>
      <c r="RD954" s="67"/>
      <c r="RE954" s="67"/>
      <c r="RF954" s="67"/>
      <c r="RG954" s="67"/>
      <c r="RH954" s="67"/>
      <c r="RI954" s="67"/>
      <c r="RJ954" s="67"/>
      <c r="RK954" s="67"/>
      <c r="RL954" s="67"/>
      <c r="RM954" s="67"/>
      <c r="RN954" s="67"/>
      <c r="RO954" s="67"/>
      <c r="RP954" s="67"/>
      <c r="RQ954" s="67"/>
      <c r="RR954" s="67"/>
      <c r="RS954" s="67"/>
      <c r="RT954" s="67"/>
      <c r="RU954" s="67"/>
      <c r="RV954" s="67"/>
      <c r="RW954" s="67"/>
      <c r="RX954" s="67"/>
      <c r="RY954" s="67"/>
      <c r="RZ954" s="67"/>
      <c r="SA954" s="67"/>
      <c r="SB954" s="67"/>
      <c r="SC954" s="67"/>
      <c r="SD954" s="67"/>
      <c r="SE954" s="67"/>
      <c r="SF954" s="67"/>
      <c r="SG954" s="67"/>
      <c r="SH954" s="67"/>
      <c r="SI954" s="67"/>
      <c r="SJ954" s="67"/>
      <c r="SK954" s="67"/>
      <c r="SL954" s="67"/>
      <c r="SM954" s="67"/>
      <c r="SN954" s="67"/>
      <c r="SO954" s="67"/>
      <c r="SP954" s="67"/>
      <c r="SQ954" s="67"/>
      <c r="SR954" s="67"/>
    </row>
    <row r="955" spans="1:512" ht="16.5" customHeight="1" x14ac:dyDescent="0.2">
      <c r="A955" s="20">
        <v>347</v>
      </c>
      <c r="B955" s="20" t="s">
        <v>62</v>
      </c>
      <c r="C955" s="20" t="s">
        <v>915</v>
      </c>
      <c r="D955" s="20" t="s">
        <v>38</v>
      </c>
      <c r="E955" s="20" t="s">
        <v>1345</v>
      </c>
      <c r="F955" s="22" t="s">
        <v>941</v>
      </c>
      <c r="G955" s="20" t="s">
        <v>84</v>
      </c>
      <c r="H955" s="20" t="s">
        <v>35</v>
      </c>
      <c r="I955" s="20" t="s">
        <v>81</v>
      </c>
      <c r="J955" s="22" t="s">
        <v>915</v>
      </c>
      <c r="K955" s="20"/>
      <c r="L955" s="20"/>
      <c r="M955" s="20"/>
      <c r="N955" s="20"/>
      <c r="O955" s="23"/>
      <c r="P955" s="23">
        <v>3227270</v>
      </c>
      <c r="Q955" s="24">
        <v>1</v>
      </c>
      <c r="R955" s="25">
        <v>45748</v>
      </c>
      <c r="S955" s="20" t="s">
        <v>83</v>
      </c>
      <c r="T955" s="26">
        <f t="shared" si="16"/>
        <v>3227270</v>
      </c>
      <c r="U955" s="27" t="s">
        <v>100</v>
      </c>
      <c r="V955" s="27" t="s">
        <v>100</v>
      </c>
      <c r="W955" s="67"/>
      <c r="X955" s="67"/>
      <c r="Y955" s="67"/>
      <c r="Z955" s="67"/>
      <c r="AA955" s="67"/>
      <c r="AB955" s="67"/>
      <c r="AC955" s="67"/>
      <c r="AD955" s="67"/>
      <c r="AE955" s="67"/>
      <c r="AF955" s="67"/>
      <c r="AG955" s="67"/>
      <c r="AH955" s="67"/>
      <c r="AI955" s="67"/>
      <c r="AJ955" s="67"/>
      <c r="AK955" s="67"/>
      <c r="AL955" s="67"/>
      <c r="AM955" s="67"/>
      <c r="AN955" s="67"/>
      <c r="AO955" s="67"/>
      <c r="AP955" s="67"/>
      <c r="AQ955" s="67"/>
      <c r="AR955" s="67"/>
      <c r="AS955" s="67"/>
      <c r="AT955" s="67"/>
      <c r="AU955" s="67"/>
      <c r="AV955" s="67"/>
      <c r="AW955" s="67"/>
      <c r="AX955" s="67"/>
      <c r="AY955" s="67"/>
      <c r="AZ955" s="67"/>
      <c r="BA955" s="67"/>
      <c r="BB955" s="67"/>
      <c r="BC955" s="67"/>
      <c r="BD955" s="67"/>
      <c r="BE955" s="67"/>
      <c r="BF955" s="67"/>
      <c r="BG955" s="67"/>
      <c r="BH955" s="67"/>
      <c r="BI955" s="67"/>
      <c r="BJ955" s="67"/>
      <c r="BK955" s="67"/>
      <c r="BL955" s="67"/>
      <c r="BM955" s="67"/>
      <c r="BN955" s="67"/>
      <c r="BO955" s="67"/>
      <c r="BP955" s="67"/>
      <c r="BQ955" s="67"/>
      <c r="BR955" s="67"/>
      <c r="BS955" s="67"/>
      <c r="BT955" s="67"/>
      <c r="BU955" s="67"/>
      <c r="BV955" s="67"/>
      <c r="BW955" s="67"/>
      <c r="BX955" s="67"/>
      <c r="BY955" s="67"/>
      <c r="BZ955" s="67"/>
      <c r="CA955" s="67"/>
      <c r="CB955" s="67"/>
      <c r="CC955" s="67"/>
      <c r="CD955" s="67"/>
      <c r="CE955" s="67"/>
      <c r="CF955" s="67"/>
      <c r="CG955" s="67"/>
      <c r="CH955" s="67"/>
      <c r="CI955" s="67"/>
      <c r="CJ955" s="67"/>
      <c r="CK955" s="67"/>
      <c r="CL955" s="67"/>
      <c r="CM955" s="67"/>
      <c r="CN955" s="67"/>
      <c r="CO955" s="67"/>
      <c r="CP955" s="67"/>
      <c r="CQ955" s="67"/>
      <c r="CR955" s="67"/>
      <c r="CS955" s="67"/>
      <c r="CT955" s="67"/>
      <c r="CU955" s="67"/>
      <c r="CV955" s="67"/>
      <c r="CW955" s="67"/>
      <c r="CX955" s="67"/>
      <c r="CY955" s="67"/>
      <c r="CZ955" s="67"/>
      <c r="DA955" s="67"/>
      <c r="DB955" s="67"/>
      <c r="DC955" s="67"/>
      <c r="DD955" s="67"/>
      <c r="DE955" s="67"/>
      <c r="DF955" s="67"/>
      <c r="DG955" s="67"/>
      <c r="DH955" s="67"/>
      <c r="DI955" s="67"/>
      <c r="DJ955" s="67"/>
      <c r="DK955" s="67"/>
      <c r="DL955" s="67"/>
      <c r="DM955" s="67"/>
      <c r="DN955" s="67"/>
      <c r="DO955" s="67"/>
      <c r="DP955" s="67"/>
      <c r="DQ955" s="67"/>
      <c r="DR955" s="67"/>
      <c r="DS955" s="67"/>
      <c r="DT955" s="67"/>
      <c r="DU955" s="67"/>
      <c r="DV955" s="67"/>
      <c r="DW955" s="67"/>
      <c r="DX955" s="67"/>
      <c r="DY955" s="67"/>
      <c r="DZ955" s="67"/>
      <c r="EA955" s="67"/>
      <c r="EB955" s="67"/>
      <c r="EC955" s="67"/>
      <c r="ED955" s="67"/>
      <c r="EE955" s="67"/>
      <c r="EF955" s="67"/>
      <c r="EG955" s="67"/>
      <c r="EH955" s="67"/>
      <c r="EI955" s="67"/>
      <c r="EJ955" s="67"/>
      <c r="EK955" s="67"/>
      <c r="EL955" s="67"/>
      <c r="EM955" s="67"/>
      <c r="EN955" s="67"/>
      <c r="EO955" s="67"/>
      <c r="EP955" s="67"/>
      <c r="EQ955" s="67"/>
      <c r="ER955" s="67"/>
      <c r="ES955" s="67"/>
      <c r="ET955" s="67"/>
      <c r="EU955" s="67"/>
      <c r="EV955" s="67"/>
      <c r="EW955" s="67"/>
      <c r="EX955" s="67"/>
      <c r="EY955" s="67"/>
      <c r="EZ955" s="67"/>
      <c r="FA955" s="67"/>
      <c r="FB955" s="67"/>
      <c r="FC955" s="67"/>
      <c r="FD955" s="67"/>
      <c r="FE955" s="67"/>
      <c r="FF955" s="67"/>
      <c r="FG955" s="67"/>
      <c r="FH955" s="67"/>
      <c r="FI955" s="67"/>
      <c r="FJ955" s="67"/>
      <c r="FK955" s="67"/>
      <c r="FL955" s="67"/>
      <c r="FM955" s="67"/>
      <c r="FN955" s="67"/>
      <c r="FO955" s="67"/>
      <c r="FP955" s="67"/>
      <c r="FQ955" s="67"/>
      <c r="FR955" s="67"/>
      <c r="FS955" s="67"/>
      <c r="FT955" s="67"/>
      <c r="FU955" s="67"/>
      <c r="FV955" s="67"/>
      <c r="FW955" s="67"/>
      <c r="FX955" s="67"/>
      <c r="FY955" s="67"/>
      <c r="FZ955" s="67"/>
      <c r="GA955" s="67"/>
      <c r="GB955" s="67"/>
      <c r="GC955" s="67"/>
      <c r="GD955" s="67"/>
      <c r="GE955" s="67"/>
      <c r="GF955" s="67"/>
      <c r="GG955" s="67"/>
      <c r="GH955" s="67"/>
      <c r="GI955" s="67"/>
      <c r="GJ955" s="67"/>
      <c r="GK955" s="67"/>
      <c r="GL955" s="67"/>
      <c r="GM955" s="67"/>
      <c r="GN955" s="67"/>
      <c r="GO955" s="67"/>
      <c r="GP955" s="67"/>
      <c r="GQ955" s="67"/>
      <c r="GR955" s="67"/>
      <c r="GS955" s="67"/>
      <c r="GT955" s="67"/>
      <c r="GU955" s="67"/>
      <c r="GV955" s="67"/>
      <c r="GW955" s="67"/>
      <c r="GX955" s="67"/>
      <c r="GY955" s="67"/>
      <c r="GZ955" s="67"/>
      <c r="HA955" s="67"/>
      <c r="HB955" s="67"/>
      <c r="HC955" s="67"/>
      <c r="HD955" s="67"/>
      <c r="HE955" s="67"/>
      <c r="HF955" s="67"/>
      <c r="HG955" s="67"/>
      <c r="HH955" s="67"/>
      <c r="HI955" s="67"/>
      <c r="HJ955" s="67"/>
      <c r="HK955" s="67"/>
      <c r="HL955" s="67"/>
      <c r="HM955" s="67"/>
      <c r="HN955" s="67"/>
      <c r="HO955" s="67"/>
      <c r="HP955" s="67"/>
      <c r="HQ955" s="67"/>
      <c r="HR955" s="67"/>
      <c r="HS955" s="67"/>
      <c r="HT955" s="67"/>
      <c r="HU955" s="67"/>
      <c r="HV955" s="67"/>
      <c r="HW955" s="67"/>
      <c r="HX955" s="67"/>
      <c r="HY955" s="67"/>
      <c r="HZ955" s="67"/>
      <c r="IA955" s="67"/>
      <c r="IB955" s="67"/>
      <c r="IC955" s="67"/>
      <c r="ID955" s="67"/>
      <c r="IE955" s="67"/>
      <c r="IF955" s="67"/>
      <c r="IG955" s="67"/>
      <c r="IH955" s="67"/>
      <c r="II955" s="67"/>
      <c r="IJ955" s="67"/>
      <c r="IK955" s="67"/>
      <c r="IL955" s="67"/>
      <c r="IM955" s="67"/>
      <c r="IN955" s="67"/>
      <c r="IO955" s="67"/>
      <c r="IP955" s="67"/>
      <c r="IQ955" s="67"/>
      <c r="IR955" s="67"/>
      <c r="IS955" s="67"/>
      <c r="IT955" s="67"/>
      <c r="IU955" s="67"/>
      <c r="IV955" s="67"/>
      <c r="IW955" s="67"/>
      <c r="IX955" s="67"/>
      <c r="IY955" s="67"/>
      <c r="IZ955" s="67"/>
      <c r="JA955" s="67"/>
      <c r="JB955" s="67"/>
      <c r="JC955" s="67"/>
      <c r="JD955" s="67"/>
      <c r="JE955" s="67"/>
      <c r="JF955" s="67"/>
      <c r="JG955" s="67"/>
      <c r="JH955" s="67"/>
      <c r="JI955" s="67"/>
      <c r="JJ955" s="67"/>
      <c r="JK955" s="67"/>
      <c r="JL955" s="67"/>
      <c r="JM955" s="67"/>
      <c r="JN955" s="67"/>
      <c r="JO955" s="67"/>
      <c r="JP955" s="67"/>
      <c r="JQ955" s="67"/>
      <c r="JR955" s="67"/>
      <c r="JS955" s="67"/>
      <c r="JT955" s="67"/>
      <c r="JU955" s="67"/>
      <c r="JV955" s="67"/>
      <c r="JW955" s="67"/>
      <c r="JX955" s="67"/>
      <c r="JY955" s="67"/>
      <c r="JZ955" s="67"/>
      <c r="KA955" s="67"/>
      <c r="KB955" s="67"/>
      <c r="KC955" s="67"/>
      <c r="KD955" s="67"/>
      <c r="KE955" s="67"/>
      <c r="KF955" s="67"/>
      <c r="KG955" s="67"/>
      <c r="KH955" s="67"/>
      <c r="KI955" s="67"/>
      <c r="KJ955" s="67"/>
      <c r="KK955" s="67"/>
      <c r="KL955" s="67"/>
      <c r="KM955" s="67"/>
      <c r="KN955" s="67"/>
      <c r="KO955" s="67"/>
      <c r="KP955" s="67"/>
      <c r="KQ955" s="67"/>
      <c r="KR955" s="67"/>
      <c r="KS955" s="67"/>
      <c r="KT955" s="67"/>
      <c r="KU955" s="67"/>
      <c r="KV955" s="67"/>
      <c r="KW955" s="67"/>
      <c r="KX955" s="67"/>
      <c r="KY955" s="67"/>
      <c r="KZ955" s="67"/>
      <c r="LA955" s="67"/>
      <c r="LB955" s="67"/>
      <c r="LC955" s="67"/>
      <c r="LD955" s="67"/>
      <c r="LE955" s="67"/>
      <c r="LF955" s="67"/>
      <c r="LG955" s="67"/>
      <c r="LH955" s="67"/>
      <c r="LI955" s="67"/>
      <c r="LJ955" s="67"/>
      <c r="LK955" s="67"/>
      <c r="LL955" s="67"/>
      <c r="LM955" s="67"/>
      <c r="LN955" s="67"/>
      <c r="LO955" s="67"/>
      <c r="LP955" s="67"/>
      <c r="LQ955" s="67"/>
      <c r="LR955" s="67"/>
      <c r="LS955" s="67"/>
      <c r="LT955" s="67"/>
      <c r="LU955" s="67"/>
      <c r="LV955" s="67"/>
      <c r="LW955" s="67"/>
      <c r="LX955" s="67"/>
      <c r="LY955" s="67"/>
      <c r="LZ955" s="67"/>
      <c r="MA955" s="67"/>
      <c r="MB955" s="67"/>
      <c r="MC955" s="67"/>
      <c r="MD955" s="67"/>
      <c r="ME955" s="67"/>
      <c r="MF955" s="67"/>
      <c r="MG955" s="67"/>
      <c r="MH955" s="67"/>
      <c r="MI955" s="67"/>
      <c r="MJ955" s="67"/>
      <c r="MK955" s="67"/>
      <c r="ML955" s="67"/>
      <c r="MM955" s="67"/>
      <c r="MN955" s="67"/>
      <c r="MO955" s="67"/>
      <c r="MP955" s="67"/>
      <c r="MQ955" s="67"/>
      <c r="MR955" s="67"/>
      <c r="MS955" s="67"/>
      <c r="MT955" s="67"/>
      <c r="MU955" s="67"/>
      <c r="MV955" s="67"/>
      <c r="MW955" s="67"/>
      <c r="MX955" s="67"/>
      <c r="MY955" s="67"/>
      <c r="MZ955" s="67"/>
      <c r="NA955" s="67"/>
      <c r="NB955" s="67"/>
      <c r="NC955" s="67"/>
      <c r="ND955" s="67"/>
      <c r="NE955" s="67"/>
      <c r="NF955" s="67"/>
      <c r="NG955" s="67"/>
      <c r="NH955" s="67"/>
      <c r="NI955" s="67"/>
      <c r="NJ955" s="67"/>
      <c r="NK955" s="67"/>
      <c r="NL955" s="67"/>
      <c r="NM955" s="67"/>
      <c r="NN955" s="67"/>
      <c r="NO955" s="67"/>
      <c r="NP955" s="67"/>
      <c r="NQ955" s="67"/>
      <c r="NR955" s="67"/>
      <c r="NS955" s="67"/>
      <c r="NT955" s="67"/>
      <c r="NU955" s="67"/>
      <c r="NV955" s="67"/>
      <c r="NW955" s="67"/>
      <c r="NX955" s="67"/>
      <c r="NY955" s="67"/>
      <c r="NZ955" s="67"/>
      <c r="OA955" s="67"/>
      <c r="OB955" s="67"/>
      <c r="OC955" s="67"/>
      <c r="OD955" s="67"/>
      <c r="OE955" s="67"/>
      <c r="OF955" s="67"/>
      <c r="OG955" s="67"/>
      <c r="OH955" s="67"/>
      <c r="OI955" s="67"/>
      <c r="OJ955" s="67"/>
      <c r="OK955" s="67"/>
      <c r="OL955" s="67"/>
      <c r="OM955" s="67"/>
      <c r="ON955" s="67"/>
      <c r="OO955" s="67"/>
      <c r="OP955" s="67"/>
      <c r="OQ955" s="67"/>
      <c r="OR955" s="67"/>
      <c r="OS955" s="67"/>
      <c r="OT955" s="67"/>
      <c r="OU955" s="67"/>
      <c r="OV955" s="67"/>
      <c r="OW955" s="67"/>
      <c r="OX955" s="67"/>
      <c r="OY955" s="67"/>
      <c r="OZ955" s="67"/>
      <c r="PA955" s="67"/>
      <c r="PB955" s="67"/>
      <c r="PC955" s="67"/>
      <c r="PD955" s="67"/>
      <c r="PE955" s="67"/>
      <c r="PF955" s="67"/>
      <c r="PG955" s="67"/>
      <c r="PH955" s="67"/>
      <c r="PI955" s="67"/>
      <c r="PJ955" s="67"/>
      <c r="PK955" s="67"/>
      <c r="PL955" s="67"/>
      <c r="PM955" s="67"/>
      <c r="PN955" s="67"/>
      <c r="PO955" s="67"/>
      <c r="PP955" s="67"/>
      <c r="PQ955" s="67"/>
      <c r="PR955" s="67"/>
      <c r="PS955" s="67"/>
      <c r="PT955" s="67"/>
      <c r="PU955" s="67"/>
      <c r="PV955" s="67"/>
      <c r="PW955" s="67"/>
      <c r="PX955" s="67"/>
      <c r="PY955" s="67"/>
      <c r="PZ955" s="67"/>
      <c r="QA955" s="67"/>
      <c r="QB955" s="67"/>
      <c r="QC955" s="67"/>
      <c r="QD955" s="67"/>
      <c r="QE955" s="67"/>
      <c r="QF955" s="67"/>
      <c r="QG955" s="67"/>
      <c r="QH955" s="67"/>
      <c r="QI955" s="67"/>
      <c r="QJ955" s="67"/>
      <c r="QK955" s="67"/>
      <c r="QL955" s="67"/>
      <c r="QM955" s="67"/>
      <c r="QN955" s="67"/>
      <c r="QO955" s="67"/>
      <c r="QP955" s="67"/>
      <c r="QQ955" s="67"/>
      <c r="QR955" s="67"/>
      <c r="QS955" s="67"/>
      <c r="QT955" s="67"/>
      <c r="QU955" s="67"/>
      <c r="QV955" s="67"/>
      <c r="QW955" s="67"/>
      <c r="QX955" s="67"/>
      <c r="QY955" s="67"/>
      <c r="QZ955" s="67"/>
      <c r="RA955" s="67"/>
      <c r="RB955" s="67"/>
      <c r="RC955" s="67"/>
      <c r="RD955" s="67"/>
      <c r="RE955" s="67"/>
      <c r="RF955" s="67"/>
      <c r="RG955" s="67"/>
      <c r="RH955" s="67"/>
      <c r="RI955" s="67"/>
      <c r="RJ955" s="67"/>
      <c r="RK955" s="67"/>
      <c r="RL955" s="67"/>
      <c r="RM955" s="67"/>
      <c r="RN955" s="67"/>
      <c r="RO955" s="67"/>
      <c r="RP955" s="67"/>
      <c r="RQ955" s="67"/>
      <c r="RR955" s="67"/>
      <c r="RS955" s="67"/>
      <c r="RT955" s="67"/>
      <c r="RU955" s="67"/>
      <c r="RV955" s="67"/>
      <c r="RW955" s="67"/>
      <c r="RX955" s="67"/>
      <c r="RY955" s="67"/>
      <c r="RZ955" s="67"/>
      <c r="SA955" s="67"/>
      <c r="SB955" s="67"/>
      <c r="SC955" s="67"/>
      <c r="SD955" s="67"/>
      <c r="SE955" s="67"/>
      <c r="SF955" s="67"/>
      <c r="SG955" s="67"/>
      <c r="SH955" s="67"/>
      <c r="SI955" s="67"/>
      <c r="SJ955" s="67"/>
      <c r="SK955" s="67"/>
      <c r="SL955" s="67"/>
      <c r="SM955" s="67"/>
      <c r="SN955" s="67"/>
      <c r="SO955" s="67"/>
      <c r="SP955" s="67"/>
      <c r="SQ955" s="67"/>
      <c r="SR955" s="67"/>
    </row>
    <row r="956" spans="1:512" ht="16.5" customHeight="1" x14ac:dyDescent="0.2">
      <c r="A956" s="20">
        <v>348</v>
      </c>
      <c r="B956" s="20" t="s">
        <v>62</v>
      </c>
      <c r="C956" s="20" t="s">
        <v>915</v>
      </c>
      <c r="D956" s="20" t="s">
        <v>38</v>
      </c>
      <c r="E956" s="20" t="s">
        <v>1345</v>
      </c>
      <c r="F956" s="22" t="s">
        <v>941</v>
      </c>
      <c r="G956" s="20" t="s">
        <v>84</v>
      </c>
      <c r="H956" s="20" t="s">
        <v>35</v>
      </c>
      <c r="I956" s="20" t="s">
        <v>81</v>
      </c>
      <c r="J956" s="22" t="s">
        <v>915</v>
      </c>
      <c r="K956" s="20"/>
      <c r="L956" s="20"/>
      <c r="M956" s="20"/>
      <c r="N956" s="20"/>
      <c r="O956" s="23"/>
      <c r="P956" s="23">
        <v>3227270</v>
      </c>
      <c r="Q956" s="24">
        <v>1</v>
      </c>
      <c r="R956" s="25">
        <v>45778</v>
      </c>
      <c r="S956" s="20" t="s">
        <v>83</v>
      </c>
      <c r="T956" s="26">
        <f t="shared" si="16"/>
        <v>3227270</v>
      </c>
      <c r="U956" s="27" t="s">
        <v>100</v>
      </c>
      <c r="V956" s="27" t="s">
        <v>100</v>
      </c>
      <c r="W956" s="67"/>
      <c r="X956" s="67"/>
      <c r="Y956" s="67"/>
      <c r="Z956" s="67"/>
      <c r="AA956" s="67"/>
      <c r="AB956" s="67"/>
      <c r="AC956" s="67"/>
      <c r="AD956" s="67"/>
      <c r="AE956" s="67"/>
      <c r="AF956" s="67"/>
      <c r="AG956" s="67"/>
      <c r="AH956" s="67"/>
      <c r="AI956" s="67"/>
      <c r="AJ956" s="67"/>
      <c r="AK956" s="67"/>
      <c r="AL956" s="67"/>
      <c r="AM956" s="67"/>
      <c r="AN956" s="67"/>
      <c r="AO956" s="67"/>
      <c r="AP956" s="67"/>
      <c r="AQ956" s="67"/>
      <c r="AR956" s="67"/>
      <c r="AS956" s="67"/>
      <c r="AT956" s="67"/>
      <c r="AU956" s="67"/>
      <c r="AV956" s="67"/>
      <c r="AW956" s="67"/>
      <c r="AX956" s="67"/>
      <c r="AY956" s="67"/>
      <c r="AZ956" s="67"/>
      <c r="BA956" s="67"/>
      <c r="BB956" s="67"/>
      <c r="BC956" s="67"/>
      <c r="BD956" s="67"/>
      <c r="BE956" s="67"/>
      <c r="BF956" s="67"/>
      <c r="BG956" s="67"/>
      <c r="BH956" s="67"/>
      <c r="BI956" s="67"/>
      <c r="BJ956" s="67"/>
      <c r="BK956" s="67"/>
      <c r="BL956" s="67"/>
      <c r="BM956" s="67"/>
      <c r="BN956" s="67"/>
      <c r="BO956" s="67"/>
      <c r="BP956" s="67"/>
      <c r="BQ956" s="67"/>
      <c r="BR956" s="67"/>
      <c r="BS956" s="67"/>
      <c r="BT956" s="67"/>
      <c r="BU956" s="67"/>
      <c r="BV956" s="67"/>
      <c r="BW956" s="67"/>
      <c r="BX956" s="67"/>
      <c r="BY956" s="67"/>
      <c r="BZ956" s="67"/>
      <c r="CA956" s="67"/>
      <c r="CB956" s="67"/>
      <c r="CC956" s="67"/>
      <c r="CD956" s="67"/>
      <c r="CE956" s="67"/>
      <c r="CF956" s="67"/>
      <c r="CG956" s="67"/>
      <c r="CH956" s="67"/>
      <c r="CI956" s="67"/>
      <c r="CJ956" s="67"/>
      <c r="CK956" s="67"/>
      <c r="CL956" s="67"/>
      <c r="CM956" s="67"/>
      <c r="CN956" s="67"/>
      <c r="CO956" s="67"/>
      <c r="CP956" s="67"/>
      <c r="CQ956" s="67"/>
      <c r="CR956" s="67"/>
      <c r="CS956" s="67"/>
      <c r="CT956" s="67"/>
      <c r="CU956" s="67"/>
      <c r="CV956" s="67"/>
      <c r="CW956" s="67"/>
      <c r="CX956" s="67"/>
      <c r="CY956" s="67"/>
      <c r="CZ956" s="67"/>
      <c r="DA956" s="67"/>
      <c r="DB956" s="67"/>
      <c r="DC956" s="67"/>
      <c r="DD956" s="67"/>
      <c r="DE956" s="67"/>
      <c r="DF956" s="67"/>
      <c r="DG956" s="67"/>
      <c r="DH956" s="67"/>
      <c r="DI956" s="67"/>
      <c r="DJ956" s="67"/>
      <c r="DK956" s="67"/>
      <c r="DL956" s="67"/>
      <c r="DM956" s="67"/>
      <c r="DN956" s="67"/>
      <c r="DO956" s="67"/>
      <c r="DP956" s="67"/>
      <c r="DQ956" s="67"/>
      <c r="DR956" s="67"/>
      <c r="DS956" s="67"/>
      <c r="DT956" s="67"/>
      <c r="DU956" s="67"/>
      <c r="DV956" s="67"/>
      <c r="DW956" s="67"/>
      <c r="DX956" s="67"/>
      <c r="DY956" s="67"/>
      <c r="DZ956" s="67"/>
      <c r="EA956" s="67"/>
      <c r="EB956" s="67"/>
      <c r="EC956" s="67"/>
      <c r="ED956" s="67"/>
      <c r="EE956" s="67"/>
      <c r="EF956" s="67"/>
      <c r="EG956" s="67"/>
      <c r="EH956" s="67"/>
      <c r="EI956" s="67"/>
      <c r="EJ956" s="67"/>
      <c r="EK956" s="67"/>
      <c r="EL956" s="67"/>
      <c r="EM956" s="67"/>
      <c r="EN956" s="67"/>
      <c r="EO956" s="67"/>
      <c r="EP956" s="67"/>
      <c r="EQ956" s="67"/>
      <c r="ER956" s="67"/>
      <c r="ES956" s="67"/>
      <c r="ET956" s="67"/>
      <c r="EU956" s="67"/>
      <c r="EV956" s="67"/>
      <c r="EW956" s="67"/>
      <c r="EX956" s="67"/>
      <c r="EY956" s="67"/>
      <c r="EZ956" s="67"/>
      <c r="FA956" s="67"/>
      <c r="FB956" s="67"/>
      <c r="FC956" s="67"/>
      <c r="FD956" s="67"/>
      <c r="FE956" s="67"/>
      <c r="FF956" s="67"/>
      <c r="FG956" s="67"/>
      <c r="FH956" s="67"/>
      <c r="FI956" s="67"/>
      <c r="FJ956" s="67"/>
      <c r="FK956" s="67"/>
      <c r="FL956" s="67"/>
      <c r="FM956" s="67"/>
      <c r="FN956" s="67"/>
      <c r="FO956" s="67"/>
      <c r="FP956" s="67"/>
      <c r="FQ956" s="67"/>
      <c r="FR956" s="67"/>
      <c r="FS956" s="67"/>
      <c r="FT956" s="67"/>
      <c r="FU956" s="67"/>
      <c r="FV956" s="67"/>
      <c r="FW956" s="67"/>
      <c r="FX956" s="67"/>
      <c r="FY956" s="67"/>
      <c r="FZ956" s="67"/>
      <c r="GA956" s="67"/>
      <c r="GB956" s="67"/>
      <c r="GC956" s="67"/>
      <c r="GD956" s="67"/>
      <c r="GE956" s="67"/>
      <c r="GF956" s="67"/>
      <c r="GG956" s="67"/>
      <c r="GH956" s="67"/>
      <c r="GI956" s="67"/>
      <c r="GJ956" s="67"/>
      <c r="GK956" s="67"/>
      <c r="GL956" s="67"/>
      <c r="GM956" s="67"/>
      <c r="GN956" s="67"/>
      <c r="GO956" s="67"/>
      <c r="GP956" s="67"/>
      <c r="GQ956" s="67"/>
      <c r="GR956" s="67"/>
      <c r="GS956" s="67"/>
      <c r="GT956" s="67"/>
      <c r="GU956" s="67"/>
      <c r="GV956" s="67"/>
      <c r="GW956" s="67"/>
      <c r="GX956" s="67"/>
      <c r="GY956" s="67"/>
      <c r="GZ956" s="67"/>
      <c r="HA956" s="67"/>
      <c r="HB956" s="67"/>
      <c r="HC956" s="67"/>
      <c r="HD956" s="67"/>
      <c r="HE956" s="67"/>
      <c r="HF956" s="67"/>
      <c r="HG956" s="67"/>
      <c r="HH956" s="67"/>
      <c r="HI956" s="67"/>
      <c r="HJ956" s="67"/>
      <c r="HK956" s="67"/>
      <c r="HL956" s="67"/>
      <c r="HM956" s="67"/>
      <c r="HN956" s="67"/>
      <c r="HO956" s="67"/>
      <c r="HP956" s="67"/>
      <c r="HQ956" s="67"/>
      <c r="HR956" s="67"/>
      <c r="HS956" s="67"/>
      <c r="HT956" s="67"/>
      <c r="HU956" s="67"/>
      <c r="HV956" s="67"/>
      <c r="HW956" s="67"/>
      <c r="HX956" s="67"/>
      <c r="HY956" s="67"/>
      <c r="HZ956" s="67"/>
      <c r="IA956" s="67"/>
      <c r="IB956" s="67"/>
      <c r="IC956" s="67"/>
      <c r="ID956" s="67"/>
      <c r="IE956" s="67"/>
      <c r="IF956" s="67"/>
      <c r="IG956" s="67"/>
      <c r="IH956" s="67"/>
      <c r="II956" s="67"/>
      <c r="IJ956" s="67"/>
      <c r="IK956" s="67"/>
      <c r="IL956" s="67"/>
      <c r="IM956" s="67"/>
      <c r="IN956" s="67"/>
      <c r="IO956" s="67"/>
      <c r="IP956" s="67"/>
      <c r="IQ956" s="67"/>
      <c r="IR956" s="67"/>
      <c r="IS956" s="67"/>
      <c r="IT956" s="67"/>
      <c r="IU956" s="67"/>
      <c r="IV956" s="67"/>
      <c r="IW956" s="67"/>
      <c r="IX956" s="67"/>
      <c r="IY956" s="67"/>
      <c r="IZ956" s="67"/>
      <c r="JA956" s="67"/>
      <c r="JB956" s="67"/>
      <c r="JC956" s="67"/>
      <c r="JD956" s="67"/>
      <c r="JE956" s="67"/>
      <c r="JF956" s="67"/>
      <c r="JG956" s="67"/>
      <c r="JH956" s="67"/>
      <c r="JI956" s="67"/>
      <c r="JJ956" s="67"/>
      <c r="JK956" s="67"/>
      <c r="JL956" s="67"/>
      <c r="JM956" s="67"/>
      <c r="JN956" s="67"/>
      <c r="JO956" s="67"/>
      <c r="JP956" s="67"/>
      <c r="JQ956" s="67"/>
      <c r="JR956" s="67"/>
      <c r="JS956" s="67"/>
      <c r="JT956" s="67"/>
      <c r="JU956" s="67"/>
      <c r="JV956" s="67"/>
      <c r="JW956" s="67"/>
      <c r="JX956" s="67"/>
      <c r="JY956" s="67"/>
      <c r="JZ956" s="67"/>
      <c r="KA956" s="67"/>
      <c r="KB956" s="67"/>
      <c r="KC956" s="67"/>
      <c r="KD956" s="67"/>
      <c r="KE956" s="67"/>
      <c r="KF956" s="67"/>
      <c r="KG956" s="67"/>
      <c r="KH956" s="67"/>
      <c r="KI956" s="67"/>
      <c r="KJ956" s="67"/>
      <c r="KK956" s="67"/>
      <c r="KL956" s="67"/>
      <c r="KM956" s="67"/>
      <c r="KN956" s="67"/>
      <c r="KO956" s="67"/>
      <c r="KP956" s="67"/>
      <c r="KQ956" s="67"/>
      <c r="KR956" s="67"/>
      <c r="KS956" s="67"/>
      <c r="KT956" s="67"/>
      <c r="KU956" s="67"/>
      <c r="KV956" s="67"/>
      <c r="KW956" s="67"/>
      <c r="KX956" s="67"/>
      <c r="KY956" s="67"/>
      <c r="KZ956" s="67"/>
      <c r="LA956" s="67"/>
      <c r="LB956" s="67"/>
      <c r="LC956" s="67"/>
      <c r="LD956" s="67"/>
      <c r="LE956" s="67"/>
      <c r="LF956" s="67"/>
      <c r="LG956" s="67"/>
      <c r="LH956" s="67"/>
      <c r="LI956" s="67"/>
      <c r="LJ956" s="67"/>
      <c r="LK956" s="67"/>
      <c r="LL956" s="67"/>
      <c r="LM956" s="67"/>
      <c r="LN956" s="67"/>
      <c r="LO956" s="67"/>
      <c r="LP956" s="67"/>
      <c r="LQ956" s="67"/>
      <c r="LR956" s="67"/>
      <c r="LS956" s="67"/>
      <c r="LT956" s="67"/>
      <c r="LU956" s="67"/>
      <c r="LV956" s="67"/>
      <c r="LW956" s="67"/>
      <c r="LX956" s="67"/>
      <c r="LY956" s="67"/>
      <c r="LZ956" s="67"/>
      <c r="MA956" s="67"/>
      <c r="MB956" s="67"/>
      <c r="MC956" s="67"/>
      <c r="MD956" s="67"/>
      <c r="ME956" s="67"/>
      <c r="MF956" s="67"/>
      <c r="MG956" s="67"/>
      <c r="MH956" s="67"/>
      <c r="MI956" s="67"/>
      <c r="MJ956" s="67"/>
      <c r="MK956" s="67"/>
      <c r="ML956" s="67"/>
      <c r="MM956" s="67"/>
      <c r="MN956" s="67"/>
      <c r="MO956" s="67"/>
      <c r="MP956" s="67"/>
      <c r="MQ956" s="67"/>
      <c r="MR956" s="67"/>
      <c r="MS956" s="67"/>
      <c r="MT956" s="67"/>
      <c r="MU956" s="67"/>
      <c r="MV956" s="67"/>
      <c r="MW956" s="67"/>
      <c r="MX956" s="67"/>
      <c r="MY956" s="67"/>
      <c r="MZ956" s="67"/>
      <c r="NA956" s="67"/>
      <c r="NB956" s="67"/>
      <c r="NC956" s="67"/>
      <c r="ND956" s="67"/>
      <c r="NE956" s="67"/>
      <c r="NF956" s="67"/>
      <c r="NG956" s="67"/>
      <c r="NH956" s="67"/>
      <c r="NI956" s="67"/>
      <c r="NJ956" s="67"/>
      <c r="NK956" s="67"/>
      <c r="NL956" s="67"/>
      <c r="NM956" s="67"/>
      <c r="NN956" s="67"/>
      <c r="NO956" s="67"/>
      <c r="NP956" s="67"/>
      <c r="NQ956" s="67"/>
      <c r="NR956" s="67"/>
      <c r="NS956" s="67"/>
      <c r="NT956" s="67"/>
      <c r="NU956" s="67"/>
      <c r="NV956" s="67"/>
      <c r="NW956" s="67"/>
      <c r="NX956" s="67"/>
      <c r="NY956" s="67"/>
      <c r="NZ956" s="67"/>
      <c r="OA956" s="67"/>
      <c r="OB956" s="67"/>
      <c r="OC956" s="67"/>
      <c r="OD956" s="67"/>
      <c r="OE956" s="67"/>
      <c r="OF956" s="67"/>
      <c r="OG956" s="67"/>
      <c r="OH956" s="67"/>
      <c r="OI956" s="67"/>
      <c r="OJ956" s="67"/>
      <c r="OK956" s="67"/>
      <c r="OL956" s="67"/>
      <c r="OM956" s="67"/>
      <c r="ON956" s="67"/>
      <c r="OO956" s="67"/>
      <c r="OP956" s="67"/>
      <c r="OQ956" s="67"/>
      <c r="OR956" s="67"/>
      <c r="OS956" s="67"/>
      <c r="OT956" s="67"/>
      <c r="OU956" s="67"/>
      <c r="OV956" s="67"/>
      <c r="OW956" s="67"/>
      <c r="OX956" s="67"/>
      <c r="OY956" s="67"/>
      <c r="OZ956" s="67"/>
      <c r="PA956" s="67"/>
      <c r="PB956" s="67"/>
      <c r="PC956" s="67"/>
      <c r="PD956" s="67"/>
      <c r="PE956" s="67"/>
      <c r="PF956" s="67"/>
      <c r="PG956" s="67"/>
      <c r="PH956" s="67"/>
      <c r="PI956" s="67"/>
      <c r="PJ956" s="67"/>
      <c r="PK956" s="67"/>
      <c r="PL956" s="67"/>
      <c r="PM956" s="67"/>
      <c r="PN956" s="67"/>
      <c r="PO956" s="67"/>
      <c r="PP956" s="67"/>
      <c r="PQ956" s="67"/>
      <c r="PR956" s="67"/>
      <c r="PS956" s="67"/>
      <c r="PT956" s="67"/>
      <c r="PU956" s="67"/>
      <c r="PV956" s="67"/>
      <c r="PW956" s="67"/>
      <c r="PX956" s="67"/>
      <c r="PY956" s="67"/>
      <c r="PZ956" s="67"/>
      <c r="QA956" s="67"/>
      <c r="QB956" s="67"/>
      <c r="QC956" s="67"/>
      <c r="QD956" s="67"/>
      <c r="QE956" s="67"/>
      <c r="QF956" s="67"/>
      <c r="QG956" s="67"/>
      <c r="QH956" s="67"/>
      <c r="QI956" s="67"/>
      <c r="QJ956" s="67"/>
      <c r="QK956" s="67"/>
      <c r="QL956" s="67"/>
      <c r="QM956" s="67"/>
      <c r="QN956" s="67"/>
      <c r="QO956" s="67"/>
      <c r="QP956" s="67"/>
      <c r="QQ956" s="67"/>
      <c r="QR956" s="67"/>
      <c r="QS956" s="67"/>
      <c r="QT956" s="67"/>
      <c r="QU956" s="67"/>
      <c r="QV956" s="67"/>
      <c r="QW956" s="67"/>
      <c r="QX956" s="67"/>
      <c r="QY956" s="67"/>
      <c r="QZ956" s="67"/>
      <c r="RA956" s="67"/>
      <c r="RB956" s="67"/>
      <c r="RC956" s="67"/>
      <c r="RD956" s="67"/>
      <c r="RE956" s="67"/>
      <c r="RF956" s="67"/>
      <c r="RG956" s="67"/>
      <c r="RH956" s="67"/>
      <c r="RI956" s="67"/>
      <c r="RJ956" s="67"/>
      <c r="RK956" s="67"/>
      <c r="RL956" s="67"/>
      <c r="RM956" s="67"/>
      <c r="RN956" s="67"/>
      <c r="RO956" s="67"/>
      <c r="RP956" s="67"/>
      <c r="RQ956" s="67"/>
      <c r="RR956" s="67"/>
      <c r="RS956" s="67"/>
      <c r="RT956" s="67"/>
      <c r="RU956" s="67"/>
      <c r="RV956" s="67"/>
      <c r="RW956" s="67"/>
      <c r="RX956" s="67"/>
      <c r="RY956" s="67"/>
      <c r="RZ956" s="67"/>
      <c r="SA956" s="67"/>
      <c r="SB956" s="67"/>
      <c r="SC956" s="67"/>
      <c r="SD956" s="67"/>
      <c r="SE956" s="67"/>
      <c r="SF956" s="67"/>
      <c r="SG956" s="67"/>
      <c r="SH956" s="67"/>
      <c r="SI956" s="67"/>
      <c r="SJ956" s="67"/>
      <c r="SK956" s="67"/>
      <c r="SL956" s="67"/>
      <c r="SM956" s="67"/>
      <c r="SN956" s="67"/>
      <c r="SO956" s="67"/>
      <c r="SP956" s="67"/>
      <c r="SQ956" s="67"/>
      <c r="SR956" s="67"/>
    </row>
    <row r="957" spans="1:512" ht="16.5" customHeight="1" x14ac:dyDescent="0.2">
      <c r="A957" s="20">
        <v>349</v>
      </c>
      <c r="B957" s="20" t="s">
        <v>62</v>
      </c>
      <c r="C957" s="20" t="s">
        <v>915</v>
      </c>
      <c r="D957" s="20" t="s">
        <v>38</v>
      </c>
      <c r="E957" s="20" t="s">
        <v>1345</v>
      </c>
      <c r="F957" s="22" t="s">
        <v>941</v>
      </c>
      <c r="G957" s="20" t="s">
        <v>84</v>
      </c>
      <c r="H957" s="20" t="s">
        <v>35</v>
      </c>
      <c r="I957" s="20" t="s">
        <v>81</v>
      </c>
      <c r="J957" s="22" t="s">
        <v>915</v>
      </c>
      <c r="K957" s="20"/>
      <c r="L957" s="20"/>
      <c r="M957" s="20"/>
      <c r="N957" s="20"/>
      <c r="O957" s="23"/>
      <c r="P957" s="23">
        <v>3227270</v>
      </c>
      <c r="Q957" s="24">
        <v>1</v>
      </c>
      <c r="R957" s="25">
        <v>45809</v>
      </c>
      <c r="S957" s="20" t="s">
        <v>83</v>
      </c>
      <c r="T957" s="26">
        <f t="shared" si="16"/>
        <v>3227270</v>
      </c>
      <c r="U957" s="27" t="s">
        <v>100</v>
      </c>
      <c r="V957" s="27" t="s">
        <v>100</v>
      </c>
      <c r="W957" s="67"/>
      <c r="X957" s="67"/>
      <c r="Y957" s="67"/>
      <c r="Z957" s="67"/>
      <c r="AA957" s="67"/>
      <c r="AB957" s="67"/>
      <c r="AC957" s="67"/>
      <c r="AD957" s="67"/>
      <c r="AE957" s="67"/>
      <c r="AF957" s="67"/>
      <c r="AG957" s="67"/>
      <c r="AH957" s="67"/>
      <c r="AI957" s="67"/>
      <c r="AJ957" s="67"/>
      <c r="AK957" s="67"/>
      <c r="AL957" s="67"/>
      <c r="AM957" s="67"/>
      <c r="AN957" s="67"/>
      <c r="AO957" s="67"/>
      <c r="AP957" s="67"/>
      <c r="AQ957" s="67"/>
      <c r="AR957" s="67"/>
      <c r="AS957" s="67"/>
      <c r="AT957" s="67"/>
      <c r="AU957" s="67"/>
      <c r="AV957" s="67"/>
      <c r="AW957" s="67"/>
      <c r="AX957" s="67"/>
      <c r="AY957" s="67"/>
      <c r="AZ957" s="67"/>
      <c r="BA957" s="67"/>
      <c r="BB957" s="67"/>
      <c r="BC957" s="67"/>
      <c r="BD957" s="67"/>
      <c r="BE957" s="67"/>
      <c r="BF957" s="67"/>
      <c r="BG957" s="67"/>
      <c r="BH957" s="67"/>
      <c r="BI957" s="67"/>
      <c r="BJ957" s="67"/>
      <c r="BK957" s="67"/>
      <c r="BL957" s="67"/>
      <c r="BM957" s="67"/>
      <c r="BN957" s="67"/>
      <c r="BO957" s="67"/>
      <c r="BP957" s="67"/>
      <c r="BQ957" s="67"/>
      <c r="BR957" s="67"/>
      <c r="BS957" s="67"/>
      <c r="BT957" s="67"/>
      <c r="BU957" s="67"/>
      <c r="BV957" s="67"/>
      <c r="BW957" s="67"/>
      <c r="BX957" s="67"/>
      <c r="BY957" s="67"/>
      <c r="BZ957" s="67"/>
      <c r="CA957" s="67"/>
      <c r="CB957" s="67"/>
      <c r="CC957" s="67"/>
      <c r="CD957" s="67"/>
      <c r="CE957" s="67"/>
      <c r="CF957" s="67"/>
      <c r="CG957" s="67"/>
      <c r="CH957" s="67"/>
      <c r="CI957" s="67"/>
      <c r="CJ957" s="67"/>
      <c r="CK957" s="67"/>
      <c r="CL957" s="67"/>
      <c r="CM957" s="67"/>
      <c r="CN957" s="67"/>
      <c r="CO957" s="67"/>
      <c r="CP957" s="67"/>
      <c r="CQ957" s="67"/>
      <c r="CR957" s="67"/>
      <c r="CS957" s="67"/>
      <c r="CT957" s="67"/>
      <c r="CU957" s="67"/>
      <c r="CV957" s="67"/>
      <c r="CW957" s="67"/>
      <c r="CX957" s="67"/>
      <c r="CY957" s="67"/>
      <c r="CZ957" s="67"/>
      <c r="DA957" s="67"/>
      <c r="DB957" s="67"/>
      <c r="DC957" s="67"/>
      <c r="DD957" s="67"/>
      <c r="DE957" s="67"/>
      <c r="DF957" s="67"/>
      <c r="DG957" s="67"/>
      <c r="DH957" s="67"/>
      <c r="DI957" s="67"/>
      <c r="DJ957" s="67"/>
      <c r="DK957" s="67"/>
      <c r="DL957" s="67"/>
      <c r="DM957" s="67"/>
      <c r="DN957" s="67"/>
      <c r="DO957" s="67"/>
      <c r="DP957" s="67"/>
      <c r="DQ957" s="67"/>
      <c r="DR957" s="67"/>
      <c r="DS957" s="67"/>
      <c r="DT957" s="67"/>
      <c r="DU957" s="67"/>
      <c r="DV957" s="67"/>
      <c r="DW957" s="67"/>
      <c r="DX957" s="67"/>
      <c r="DY957" s="67"/>
      <c r="DZ957" s="67"/>
      <c r="EA957" s="67"/>
      <c r="EB957" s="67"/>
      <c r="EC957" s="67"/>
      <c r="ED957" s="67"/>
      <c r="EE957" s="67"/>
      <c r="EF957" s="67"/>
      <c r="EG957" s="67"/>
      <c r="EH957" s="67"/>
      <c r="EI957" s="67"/>
      <c r="EJ957" s="67"/>
      <c r="EK957" s="67"/>
      <c r="EL957" s="67"/>
      <c r="EM957" s="67"/>
      <c r="EN957" s="67"/>
      <c r="EO957" s="67"/>
      <c r="EP957" s="67"/>
      <c r="EQ957" s="67"/>
      <c r="ER957" s="67"/>
      <c r="ES957" s="67"/>
      <c r="ET957" s="67"/>
      <c r="EU957" s="67"/>
      <c r="EV957" s="67"/>
      <c r="EW957" s="67"/>
      <c r="EX957" s="67"/>
      <c r="EY957" s="67"/>
      <c r="EZ957" s="67"/>
      <c r="FA957" s="67"/>
      <c r="FB957" s="67"/>
      <c r="FC957" s="67"/>
      <c r="FD957" s="67"/>
      <c r="FE957" s="67"/>
      <c r="FF957" s="67"/>
      <c r="FG957" s="67"/>
      <c r="FH957" s="67"/>
      <c r="FI957" s="67"/>
      <c r="FJ957" s="67"/>
      <c r="FK957" s="67"/>
      <c r="FL957" s="67"/>
      <c r="FM957" s="67"/>
      <c r="FN957" s="67"/>
      <c r="FO957" s="67"/>
      <c r="FP957" s="67"/>
      <c r="FQ957" s="67"/>
      <c r="FR957" s="67"/>
      <c r="FS957" s="67"/>
      <c r="FT957" s="67"/>
      <c r="FU957" s="67"/>
      <c r="FV957" s="67"/>
      <c r="FW957" s="67"/>
      <c r="FX957" s="67"/>
      <c r="FY957" s="67"/>
      <c r="FZ957" s="67"/>
      <c r="GA957" s="67"/>
      <c r="GB957" s="67"/>
      <c r="GC957" s="67"/>
      <c r="GD957" s="67"/>
      <c r="GE957" s="67"/>
      <c r="GF957" s="67"/>
      <c r="GG957" s="67"/>
      <c r="GH957" s="67"/>
      <c r="GI957" s="67"/>
      <c r="GJ957" s="67"/>
      <c r="GK957" s="67"/>
      <c r="GL957" s="67"/>
      <c r="GM957" s="67"/>
      <c r="GN957" s="67"/>
      <c r="GO957" s="67"/>
      <c r="GP957" s="67"/>
      <c r="GQ957" s="67"/>
      <c r="GR957" s="67"/>
      <c r="GS957" s="67"/>
      <c r="GT957" s="67"/>
      <c r="GU957" s="67"/>
      <c r="GV957" s="67"/>
      <c r="GW957" s="67"/>
      <c r="GX957" s="67"/>
      <c r="GY957" s="67"/>
      <c r="GZ957" s="67"/>
      <c r="HA957" s="67"/>
      <c r="HB957" s="67"/>
      <c r="HC957" s="67"/>
      <c r="HD957" s="67"/>
      <c r="HE957" s="67"/>
      <c r="HF957" s="67"/>
      <c r="HG957" s="67"/>
      <c r="HH957" s="67"/>
      <c r="HI957" s="67"/>
      <c r="HJ957" s="67"/>
      <c r="HK957" s="67"/>
      <c r="HL957" s="67"/>
      <c r="HM957" s="67"/>
      <c r="HN957" s="67"/>
      <c r="HO957" s="67"/>
      <c r="HP957" s="67"/>
      <c r="HQ957" s="67"/>
      <c r="HR957" s="67"/>
      <c r="HS957" s="67"/>
      <c r="HT957" s="67"/>
      <c r="HU957" s="67"/>
      <c r="HV957" s="67"/>
      <c r="HW957" s="67"/>
      <c r="HX957" s="67"/>
      <c r="HY957" s="67"/>
      <c r="HZ957" s="67"/>
      <c r="IA957" s="67"/>
      <c r="IB957" s="67"/>
      <c r="IC957" s="67"/>
      <c r="ID957" s="67"/>
      <c r="IE957" s="67"/>
      <c r="IF957" s="67"/>
      <c r="IG957" s="67"/>
      <c r="IH957" s="67"/>
      <c r="II957" s="67"/>
      <c r="IJ957" s="67"/>
      <c r="IK957" s="67"/>
      <c r="IL957" s="67"/>
      <c r="IM957" s="67"/>
      <c r="IN957" s="67"/>
      <c r="IO957" s="67"/>
      <c r="IP957" s="67"/>
      <c r="IQ957" s="67"/>
      <c r="IR957" s="67"/>
      <c r="IS957" s="67"/>
      <c r="IT957" s="67"/>
      <c r="IU957" s="67"/>
      <c r="IV957" s="67"/>
      <c r="IW957" s="67"/>
      <c r="IX957" s="67"/>
      <c r="IY957" s="67"/>
      <c r="IZ957" s="67"/>
      <c r="JA957" s="67"/>
      <c r="JB957" s="67"/>
      <c r="JC957" s="67"/>
      <c r="JD957" s="67"/>
      <c r="JE957" s="67"/>
      <c r="JF957" s="67"/>
      <c r="JG957" s="67"/>
      <c r="JH957" s="67"/>
      <c r="JI957" s="67"/>
      <c r="JJ957" s="67"/>
      <c r="JK957" s="67"/>
      <c r="JL957" s="67"/>
      <c r="JM957" s="67"/>
      <c r="JN957" s="67"/>
      <c r="JO957" s="67"/>
      <c r="JP957" s="67"/>
      <c r="JQ957" s="67"/>
      <c r="JR957" s="67"/>
      <c r="JS957" s="67"/>
      <c r="JT957" s="67"/>
      <c r="JU957" s="67"/>
      <c r="JV957" s="67"/>
      <c r="JW957" s="67"/>
      <c r="JX957" s="67"/>
      <c r="JY957" s="67"/>
      <c r="JZ957" s="67"/>
      <c r="KA957" s="67"/>
      <c r="KB957" s="67"/>
      <c r="KC957" s="67"/>
      <c r="KD957" s="67"/>
      <c r="KE957" s="67"/>
      <c r="KF957" s="67"/>
      <c r="KG957" s="67"/>
      <c r="KH957" s="67"/>
      <c r="KI957" s="67"/>
      <c r="KJ957" s="67"/>
      <c r="KK957" s="67"/>
      <c r="KL957" s="67"/>
      <c r="KM957" s="67"/>
      <c r="KN957" s="67"/>
      <c r="KO957" s="67"/>
      <c r="KP957" s="67"/>
      <c r="KQ957" s="67"/>
      <c r="KR957" s="67"/>
      <c r="KS957" s="67"/>
      <c r="KT957" s="67"/>
      <c r="KU957" s="67"/>
      <c r="KV957" s="67"/>
      <c r="KW957" s="67"/>
      <c r="KX957" s="67"/>
      <c r="KY957" s="67"/>
      <c r="KZ957" s="67"/>
      <c r="LA957" s="67"/>
      <c r="LB957" s="67"/>
      <c r="LC957" s="67"/>
      <c r="LD957" s="67"/>
      <c r="LE957" s="67"/>
      <c r="LF957" s="67"/>
      <c r="LG957" s="67"/>
      <c r="LH957" s="67"/>
      <c r="LI957" s="67"/>
      <c r="LJ957" s="67"/>
      <c r="LK957" s="67"/>
      <c r="LL957" s="67"/>
      <c r="LM957" s="67"/>
      <c r="LN957" s="67"/>
      <c r="LO957" s="67"/>
      <c r="LP957" s="67"/>
      <c r="LQ957" s="67"/>
      <c r="LR957" s="67"/>
      <c r="LS957" s="67"/>
      <c r="LT957" s="67"/>
      <c r="LU957" s="67"/>
      <c r="LV957" s="67"/>
      <c r="LW957" s="67"/>
      <c r="LX957" s="67"/>
      <c r="LY957" s="67"/>
      <c r="LZ957" s="67"/>
      <c r="MA957" s="67"/>
      <c r="MB957" s="67"/>
      <c r="MC957" s="67"/>
      <c r="MD957" s="67"/>
      <c r="ME957" s="67"/>
      <c r="MF957" s="67"/>
      <c r="MG957" s="67"/>
      <c r="MH957" s="67"/>
      <c r="MI957" s="67"/>
      <c r="MJ957" s="67"/>
      <c r="MK957" s="67"/>
      <c r="ML957" s="67"/>
      <c r="MM957" s="67"/>
      <c r="MN957" s="67"/>
      <c r="MO957" s="67"/>
      <c r="MP957" s="67"/>
      <c r="MQ957" s="67"/>
      <c r="MR957" s="67"/>
      <c r="MS957" s="67"/>
      <c r="MT957" s="67"/>
      <c r="MU957" s="67"/>
      <c r="MV957" s="67"/>
      <c r="MW957" s="67"/>
      <c r="MX957" s="67"/>
      <c r="MY957" s="67"/>
      <c r="MZ957" s="67"/>
      <c r="NA957" s="67"/>
      <c r="NB957" s="67"/>
      <c r="NC957" s="67"/>
      <c r="ND957" s="67"/>
      <c r="NE957" s="67"/>
      <c r="NF957" s="67"/>
      <c r="NG957" s="67"/>
      <c r="NH957" s="67"/>
      <c r="NI957" s="67"/>
      <c r="NJ957" s="67"/>
      <c r="NK957" s="67"/>
      <c r="NL957" s="67"/>
      <c r="NM957" s="67"/>
      <c r="NN957" s="67"/>
      <c r="NO957" s="67"/>
      <c r="NP957" s="67"/>
      <c r="NQ957" s="67"/>
      <c r="NR957" s="67"/>
      <c r="NS957" s="67"/>
      <c r="NT957" s="67"/>
      <c r="NU957" s="67"/>
      <c r="NV957" s="67"/>
      <c r="NW957" s="67"/>
      <c r="NX957" s="67"/>
      <c r="NY957" s="67"/>
      <c r="NZ957" s="67"/>
      <c r="OA957" s="67"/>
      <c r="OB957" s="67"/>
      <c r="OC957" s="67"/>
      <c r="OD957" s="67"/>
      <c r="OE957" s="67"/>
      <c r="OF957" s="67"/>
      <c r="OG957" s="67"/>
      <c r="OH957" s="67"/>
      <c r="OI957" s="67"/>
      <c r="OJ957" s="67"/>
      <c r="OK957" s="67"/>
      <c r="OL957" s="67"/>
      <c r="OM957" s="67"/>
      <c r="ON957" s="67"/>
      <c r="OO957" s="67"/>
      <c r="OP957" s="67"/>
      <c r="OQ957" s="67"/>
      <c r="OR957" s="67"/>
      <c r="OS957" s="67"/>
      <c r="OT957" s="67"/>
      <c r="OU957" s="67"/>
      <c r="OV957" s="67"/>
      <c r="OW957" s="67"/>
      <c r="OX957" s="67"/>
      <c r="OY957" s="67"/>
      <c r="OZ957" s="67"/>
      <c r="PA957" s="67"/>
      <c r="PB957" s="67"/>
      <c r="PC957" s="67"/>
      <c r="PD957" s="67"/>
      <c r="PE957" s="67"/>
      <c r="PF957" s="67"/>
      <c r="PG957" s="67"/>
      <c r="PH957" s="67"/>
      <c r="PI957" s="67"/>
      <c r="PJ957" s="67"/>
      <c r="PK957" s="67"/>
      <c r="PL957" s="67"/>
      <c r="PM957" s="67"/>
      <c r="PN957" s="67"/>
      <c r="PO957" s="67"/>
      <c r="PP957" s="67"/>
      <c r="PQ957" s="67"/>
      <c r="PR957" s="67"/>
      <c r="PS957" s="67"/>
      <c r="PT957" s="67"/>
      <c r="PU957" s="67"/>
      <c r="PV957" s="67"/>
      <c r="PW957" s="67"/>
      <c r="PX957" s="67"/>
      <c r="PY957" s="67"/>
      <c r="PZ957" s="67"/>
      <c r="QA957" s="67"/>
      <c r="QB957" s="67"/>
      <c r="QC957" s="67"/>
      <c r="QD957" s="67"/>
      <c r="QE957" s="67"/>
      <c r="QF957" s="67"/>
      <c r="QG957" s="67"/>
      <c r="QH957" s="67"/>
      <c r="QI957" s="67"/>
      <c r="QJ957" s="67"/>
      <c r="QK957" s="67"/>
      <c r="QL957" s="67"/>
      <c r="QM957" s="67"/>
      <c r="QN957" s="67"/>
      <c r="QO957" s="67"/>
      <c r="QP957" s="67"/>
      <c r="QQ957" s="67"/>
      <c r="QR957" s="67"/>
      <c r="QS957" s="67"/>
      <c r="QT957" s="67"/>
      <c r="QU957" s="67"/>
      <c r="QV957" s="67"/>
      <c r="QW957" s="67"/>
      <c r="QX957" s="67"/>
      <c r="QY957" s="67"/>
      <c r="QZ957" s="67"/>
      <c r="RA957" s="67"/>
      <c r="RB957" s="67"/>
      <c r="RC957" s="67"/>
      <c r="RD957" s="67"/>
      <c r="RE957" s="67"/>
      <c r="RF957" s="67"/>
      <c r="RG957" s="67"/>
      <c r="RH957" s="67"/>
      <c r="RI957" s="67"/>
      <c r="RJ957" s="67"/>
      <c r="RK957" s="67"/>
      <c r="RL957" s="67"/>
      <c r="RM957" s="67"/>
      <c r="RN957" s="67"/>
      <c r="RO957" s="67"/>
      <c r="RP957" s="67"/>
      <c r="RQ957" s="67"/>
      <c r="RR957" s="67"/>
      <c r="RS957" s="67"/>
      <c r="RT957" s="67"/>
      <c r="RU957" s="67"/>
      <c r="RV957" s="67"/>
      <c r="RW957" s="67"/>
      <c r="RX957" s="67"/>
      <c r="RY957" s="67"/>
      <c r="RZ957" s="67"/>
      <c r="SA957" s="67"/>
      <c r="SB957" s="67"/>
      <c r="SC957" s="67"/>
      <c r="SD957" s="67"/>
      <c r="SE957" s="67"/>
      <c r="SF957" s="67"/>
      <c r="SG957" s="67"/>
      <c r="SH957" s="67"/>
      <c r="SI957" s="67"/>
      <c r="SJ957" s="67"/>
      <c r="SK957" s="67"/>
      <c r="SL957" s="67"/>
      <c r="SM957" s="67"/>
      <c r="SN957" s="67"/>
      <c r="SO957" s="67"/>
      <c r="SP957" s="67"/>
      <c r="SQ957" s="67"/>
      <c r="SR957" s="67"/>
    </row>
    <row r="958" spans="1:512" ht="16.5" customHeight="1" x14ac:dyDescent="0.2">
      <c r="A958" s="20">
        <v>350</v>
      </c>
      <c r="B958" s="20" t="s">
        <v>62</v>
      </c>
      <c r="C958" s="20" t="s">
        <v>915</v>
      </c>
      <c r="D958" s="20" t="s">
        <v>38</v>
      </c>
      <c r="E958" s="20" t="s">
        <v>1345</v>
      </c>
      <c r="F958" s="22" t="s">
        <v>941</v>
      </c>
      <c r="G958" s="20" t="s">
        <v>84</v>
      </c>
      <c r="H958" s="20" t="s">
        <v>35</v>
      </c>
      <c r="I958" s="20" t="s">
        <v>81</v>
      </c>
      <c r="J958" s="22" t="s">
        <v>915</v>
      </c>
      <c r="K958" s="20"/>
      <c r="L958" s="20"/>
      <c r="M958" s="20"/>
      <c r="N958" s="20"/>
      <c r="O958" s="23"/>
      <c r="P958" s="23">
        <v>3227270</v>
      </c>
      <c r="Q958" s="24">
        <v>1</v>
      </c>
      <c r="R958" s="25">
        <v>45839</v>
      </c>
      <c r="S958" s="20" t="s">
        <v>83</v>
      </c>
      <c r="T958" s="26">
        <f t="shared" si="16"/>
        <v>3227270</v>
      </c>
      <c r="U958" s="27" t="s">
        <v>100</v>
      </c>
      <c r="V958" s="27" t="s">
        <v>100</v>
      </c>
      <c r="W958" s="67"/>
      <c r="X958" s="67"/>
      <c r="Y958" s="67"/>
      <c r="Z958" s="67"/>
      <c r="AA958" s="67"/>
      <c r="AB958" s="67"/>
      <c r="AC958" s="67"/>
      <c r="AD958" s="67"/>
      <c r="AE958" s="67"/>
      <c r="AF958" s="67"/>
      <c r="AG958" s="67"/>
      <c r="AH958" s="67"/>
      <c r="AI958" s="67"/>
      <c r="AJ958" s="67"/>
      <c r="AK958" s="67"/>
      <c r="AL958" s="67"/>
      <c r="AM958" s="67"/>
      <c r="AN958" s="67"/>
      <c r="AO958" s="67"/>
      <c r="AP958" s="67"/>
      <c r="AQ958" s="67"/>
      <c r="AR958" s="67"/>
      <c r="AS958" s="67"/>
      <c r="AT958" s="67"/>
      <c r="AU958" s="67"/>
      <c r="AV958" s="67"/>
      <c r="AW958" s="67"/>
      <c r="AX958" s="67"/>
      <c r="AY958" s="67"/>
      <c r="AZ958" s="67"/>
      <c r="BA958" s="67"/>
      <c r="BB958" s="67"/>
      <c r="BC958" s="67"/>
      <c r="BD958" s="67"/>
      <c r="BE958" s="67"/>
      <c r="BF958" s="67"/>
      <c r="BG958" s="67"/>
      <c r="BH958" s="67"/>
      <c r="BI958" s="67"/>
      <c r="BJ958" s="67"/>
      <c r="BK958" s="67"/>
      <c r="BL958" s="67"/>
      <c r="BM958" s="67"/>
      <c r="BN958" s="67"/>
      <c r="BO958" s="67"/>
      <c r="BP958" s="67"/>
      <c r="BQ958" s="67"/>
      <c r="BR958" s="67"/>
      <c r="BS958" s="67"/>
      <c r="BT958" s="67"/>
      <c r="BU958" s="67"/>
      <c r="BV958" s="67"/>
      <c r="BW958" s="67"/>
      <c r="BX958" s="67"/>
      <c r="BY958" s="67"/>
      <c r="BZ958" s="67"/>
      <c r="CA958" s="67"/>
      <c r="CB958" s="67"/>
      <c r="CC958" s="67"/>
      <c r="CD958" s="67"/>
      <c r="CE958" s="67"/>
      <c r="CF958" s="67"/>
      <c r="CG958" s="67"/>
      <c r="CH958" s="67"/>
      <c r="CI958" s="67"/>
      <c r="CJ958" s="67"/>
      <c r="CK958" s="67"/>
      <c r="CL958" s="67"/>
      <c r="CM958" s="67"/>
      <c r="CN958" s="67"/>
      <c r="CO958" s="67"/>
      <c r="CP958" s="67"/>
      <c r="CQ958" s="67"/>
      <c r="CR958" s="67"/>
      <c r="CS958" s="67"/>
      <c r="CT958" s="67"/>
      <c r="CU958" s="67"/>
      <c r="CV958" s="67"/>
      <c r="CW958" s="67"/>
      <c r="CX958" s="67"/>
      <c r="CY958" s="67"/>
      <c r="CZ958" s="67"/>
      <c r="DA958" s="67"/>
      <c r="DB958" s="67"/>
      <c r="DC958" s="67"/>
      <c r="DD958" s="67"/>
      <c r="DE958" s="67"/>
      <c r="DF958" s="67"/>
      <c r="DG958" s="67"/>
      <c r="DH958" s="67"/>
      <c r="DI958" s="67"/>
      <c r="DJ958" s="67"/>
      <c r="DK958" s="67"/>
      <c r="DL958" s="67"/>
      <c r="DM958" s="67"/>
      <c r="DN958" s="67"/>
      <c r="DO958" s="67"/>
      <c r="DP958" s="67"/>
      <c r="DQ958" s="67"/>
      <c r="DR958" s="67"/>
      <c r="DS958" s="67"/>
      <c r="DT958" s="67"/>
      <c r="DU958" s="67"/>
      <c r="DV958" s="67"/>
      <c r="DW958" s="67"/>
      <c r="DX958" s="67"/>
      <c r="DY958" s="67"/>
      <c r="DZ958" s="67"/>
      <c r="EA958" s="67"/>
      <c r="EB958" s="67"/>
      <c r="EC958" s="67"/>
      <c r="ED958" s="67"/>
      <c r="EE958" s="67"/>
      <c r="EF958" s="67"/>
      <c r="EG958" s="67"/>
      <c r="EH958" s="67"/>
      <c r="EI958" s="67"/>
      <c r="EJ958" s="67"/>
      <c r="EK958" s="67"/>
      <c r="EL958" s="67"/>
      <c r="EM958" s="67"/>
      <c r="EN958" s="67"/>
      <c r="EO958" s="67"/>
      <c r="EP958" s="67"/>
      <c r="EQ958" s="67"/>
      <c r="ER958" s="67"/>
      <c r="ES958" s="67"/>
      <c r="ET958" s="67"/>
      <c r="EU958" s="67"/>
      <c r="EV958" s="67"/>
      <c r="EW958" s="67"/>
      <c r="EX958" s="67"/>
      <c r="EY958" s="67"/>
      <c r="EZ958" s="67"/>
      <c r="FA958" s="67"/>
      <c r="FB958" s="67"/>
      <c r="FC958" s="67"/>
      <c r="FD958" s="67"/>
      <c r="FE958" s="67"/>
      <c r="FF958" s="67"/>
      <c r="FG958" s="67"/>
      <c r="FH958" s="67"/>
      <c r="FI958" s="67"/>
      <c r="FJ958" s="67"/>
      <c r="FK958" s="67"/>
      <c r="FL958" s="67"/>
      <c r="FM958" s="67"/>
      <c r="FN958" s="67"/>
      <c r="FO958" s="67"/>
      <c r="FP958" s="67"/>
      <c r="FQ958" s="67"/>
      <c r="FR958" s="67"/>
      <c r="FS958" s="67"/>
      <c r="FT958" s="67"/>
      <c r="FU958" s="67"/>
      <c r="FV958" s="67"/>
      <c r="FW958" s="67"/>
      <c r="FX958" s="67"/>
      <c r="FY958" s="67"/>
      <c r="FZ958" s="67"/>
      <c r="GA958" s="67"/>
      <c r="GB958" s="67"/>
      <c r="GC958" s="67"/>
      <c r="GD958" s="67"/>
      <c r="GE958" s="67"/>
      <c r="GF958" s="67"/>
      <c r="GG958" s="67"/>
      <c r="GH958" s="67"/>
      <c r="GI958" s="67"/>
      <c r="GJ958" s="67"/>
      <c r="GK958" s="67"/>
      <c r="GL958" s="67"/>
      <c r="GM958" s="67"/>
      <c r="GN958" s="67"/>
      <c r="GO958" s="67"/>
      <c r="GP958" s="67"/>
      <c r="GQ958" s="67"/>
      <c r="GR958" s="67"/>
      <c r="GS958" s="67"/>
      <c r="GT958" s="67"/>
      <c r="GU958" s="67"/>
      <c r="GV958" s="67"/>
      <c r="GW958" s="67"/>
      <c r="GX958" s="67"/>
      <c r="GY958" s="67"/>
      <c r="GZ958" s="67"/>
      <c r="HA958" s="67"/>
      <c r="HB958" s="67"/>
      <c r="HC958" s="67"/>
      <c r="HD958" s="67"/>
      <c r="HE958" s="67"/>
      <c r="HF958" s="67"/>
      <c r="HG958" s="67"/>
      <c r="HH958" s="67"/>
      <c r="HI958" s="67"/>
      <c r="HJ958" s="67"/>
      <c r="HK958" s="67"/>
      <c r="HL958" s="67"/>
      <c r="HM958" s="67"/>
      <c r="HN958" s="67"/>
      <c r="HO958" s="67"/>
      <c r="HP958" s="67"/>
      <c r="HQ958" s="67"/>
      <c r="HR958" s="67"/>
      <c r="HS958" s="67"/>
      <c r="HT958" s="67"/>
      <c r="HU958" s="67"/>
      <c r="HV958" s="67"/>
      <c r="HW958" s="67"/>
      <c r="HX958" s="67"/>
      <c r="HY958" s="67"/>
      <c r="HZ958" s="67"/>
      <c r="IA958" s="67"/>
      <c r="IB958" s="67"/>
      <c r="IC958" s="67"/>
      <c r="ID958" s="67"/>
      <c r="IE958" s="67"/>
      <c r="IF958" s="67"/>
      <c r="IG958" s="67"/>
      <c r="IH958" s="67"/>
      <c r="II958" s="67"/>
      <c r="IJ958" s="67"/>
      <c r="IK958" s="67"/>
      <c r="IL958" s="67"/>
      <c r="IM958" s="67"/>
      <c r="IN958" s="67"/>
      <c r="IO958" s="67"/>
      <c r="IP958" s="67"/>
      <c r="IQ958" s="67"/>
      <c r="IR958" s="67"/>
      <c r="IS958" s="67"/>
      <c r="IT958" s="67"/>
      <c r="IU958" s="67"/>
      <c r="IV958" s="67"/>
      <c r="IW958" s="67"/>
      <c r="IX958" s="67"/>
      <c r="IY958" s="67"/>
      <c r="IZ958" s="67"/>
      <c r="JA958" s="67"/>
      <c r="JB958" s="67"/>
      <c r="JC958" s="67"/>
      <c r="JD958" s="67"/>
      <c r="JE958" s="67"/>
      <c r="JF958" s="67"/>
      <c r="JG958" s="67"/>
      <c r="JH958" s="67"/>
      <c r="JI958" s="67"/>
      <c r="JJ958" s="67"/>
      <c r="JK958" s="67"/>
      <c r="JL958" s="67"/>
      <c r="JM958" s="67"/>
      <c r="JN958" s="67"/>
      <c r="JO958" s="67"/>
      <c r="JP958" s="67"/>
      <c r="JQ958" s="67"/>
      <c r="JR958" s="67"/>
      <c r="JS958" s="67"/>
      <c r="JT958" s="67"/>
      <c r="JU958" s="67"/>
      <c r="JV958" s="67"/>
      <c r="JW958" s="67"/>
      <c r="JX958" s="67"/>
      <c r="JY958" s="67"/>
      <c r="JZ958" s="67"/>
      <c r="KA958" s="67"/>
      <c r="KB958" s="67"/>
      <c r="KC958" s="67"/>
      <c r="KD958" s="67"/>
      <c r="KE958" s="67"/>
      <c r="KF958" s="67"/>
      <c r="KG958" s="67"/>
      <c r="KH958" s="67"/>
      <c r="KI958" s="67"/>
      <c r="KJ958" s="67"/>
      <c r="KK958" s="67"/>
      <c r="KL958" s="67"/>
      <c r="KM958" s="67"/>
      <c r="KN958" s="67"/>
      <c r="KO958" s="67"/>
      <c r="KP958" s="67"/>
      <c r="KQ958" s="67"/>
      <c r="KR958" s="67"/>
      <c r="KS958" s="67"/>
      <c r="KT958" s="67"/>
      <c r="KU958" s="67"/>
      <c r="KV958" s="67"/>
      <c r="KW958" s="67"/>
      <c r="KX958" s="67"/>
      <c r="KY958" s="67"/>
      <c r="KZ958" s="67"/>
      <c r="LA958" s="67"/>
      <c r="LB958" s="67"/>
      <c r="LC958" s="67"/>
      <c r="LD958" s="67"/>
      <c r="LE958" s="67"/>
      <c r="LF958" s="67"/>
      <c r="LG958" s="67"/>
      <c r="LH958" s="67"/>
      <c r="LI958" s="67"/>
      <c r="LJ958" s="67"/>
      <c r="LK958" s="67"/>
      <c r="LL958" s="67"/>
      <c r="LM958" s="67"/>
      <c r="LN958" s="67"/>
      <c r="LO958" s="67"/>
      <c r="LP958" s="67"/>
      <c r="LQ958" s="67"/>
      <c r="LR958" s="67"/>
      <c r="LS958" s="67"/>
      <c r="LT958" s="67"/>
      <c r="LU958" s="67"/>
      <c r="LV958" s="67"/>
      <c r="LW958" s="67"/>
      <c r="LX958" s="67"/>
      <c r="LY958" s="67"/>
      <c r="LZ958" s="67"/>
      <c r="MA958" s="67"/>
      <c r="MB958" s="67"/>
      <c r="MC958" s="67"/>
      <c r="MD958" s="67"/>
      <c r="ME958" s="67"/>
      <c r="MF958" s="67"/>
      <c r="MG958" s="67"/>
      <c r="MH958" s="67"/>
      <c r="MI958" s="67"/>
      <c r="MJ958" s="67"/>
      <c r="MK958" s="67"/>
      <c r="ML958" s="67"/>
      <c r="MM958" s="67"/>
      <c r="MN958" s="67"/>
      <c r="MO958" s="67"/>
      <c r="MP958" s="67"/>
      <c r="MQ958" s="67"/>
      <c r="MR958" s="67"/>
      <c r="MS958" s="67"/>
      <c r="MT958" s="67"/>
      <c r="MU958" s="67"/>
      <c r="MV958" s="67"/>
      <c r="MW958" s="67"/>
      <c r="MX958" s="67"/>
      <c r="MY958" s="67"/>
      <c r="MZ958" s="67"/>
      <c r="NA958" s="67"/>
      <c r="NB958" s="67"/>
      <c r="NC958" s="67"/>
      <c r="ND958" s="67"/>
      <c r="NE958" s="67"/>
      <c r="NF958" s="67"/>
      <c r="NG958" s="67"/>
      <c r="NH958" s="67"/>
      <c r="NI958" s="67"/>
      <c r="NJ958" s="67"/>
      <c r="NK958" s="67"/>
      <c r="NL958" s="67"/>
      <c r="NM958" s="67"/>
      <c r="NN958" s="67"/>
      <c r="NO958" s="67"/>
      <c r="NP958" s="67"/>
      <c r="NQ958" s="67"/>
      <c r="NR958" s="67"/>
      <c r="NS958" s="67"/>
      <c r="NT958" s="67"/>
      <c r="NU958" s="67"/>
      <c r="NV958" s="67"/>
      <c r="NW958" s="67"/>
      <c r="NX958" s="67"/>
      <c r="NY958" s="67"/>
      <c r="NZ958" s="67"/>
      <c r="OA958" s="67"/>
      <c r="OB958" s="67"/>
      <c r="OC958" s="67"/>
      <c r="OD958" s="67"/>
      <c r="OE958" s="67"/>
      <c r="OF958" s="67"/>
      <c r="OG958" s="67"/>
      <c r="OH958" s="67"/>
      <c r="OI958" s="67"/>
      <c r="OJ958" s="67"/>
      <c r="OK958" s="67"/>
      <c r="OL958" s="67"/>
      <c r="OM958" s="67"/>
      <c r="ON958" s="67"/>
      <c r="OO958" s="67"/>
      <c r="OP958" s="67"/>
      <c r="OQ958" s="67"/>
      <c r="OR958" s="67"/>
      <c r="OS958" s="67"/>
      <c r="OT958" s="67"/>
      <c r="OU958" s="67"/>
      <c r="OV958" s="67"/>
      <c r="OW958" s="67"/>
      <c r="OX958" s="67"/>
      <c r="OY958" s="67"/>
      <c r="OZ958" s="67"/>
      <c r="PA958" s="67"/>
      <c r="PB958" s="67"/>
      <c r="PC958" s="67"/>
      <c r="PD958" s="67"/>
      <c r="PE958" s="67"/>
      <c r="PF958" s="67"/>
      <c r="PG958" s="67"/>
      <c r="PH958" s="67"/>
      <c r="PI958" s="67"/>
      <c r="PJ958" s="67"/>
      <c r="PK958" s="67"/>
      <c r="PL958" s="67"/>
      <c r="PM958" s="67"/>
      <c r="PN958" s="67"/>
      <c r="PO958" s="67"/>
      <c r="PP958" s="67"/>
      <c r="PQ958" s="67"/>
      <c r="PR958" s="67"/>
      <c r="PS958" s="67"/>
      <c r="PT958" s="67"/>
      <c r="PU958" s="67"/>
      <c r="PV958" s="67"/>
      <c r="PW958" s="67"/>
      <c r="PX958" s="67"/>
      <c r="PY958" s="67"/>
      <c r="PZ958" s="67"/>
      <c r="QA958" s="67"/>
      <c r="QB958" s="67"/>
      <c r="QC958" s="67"/>
      <c r="QD958" s="67"/>
      <c r="QE958" s="67"/>
      <c r="QF958" s="67"/>
      <c r="QG958" s="67"/>
      <c r="QH958" s="67"/>
      <c r="QI958" s="67"/>
      <c r="QJ958" s="67"/>
      <c r="QK958" s="67"/>
      <c r="QL958" s="67"/>
      <c r="QM958" s="67"/>
      <c r="QN958" s="67"/>
      <c r="QO958" s="67"/>
      <c r="QP958" s="67"/>
      <c r="QQ958" s="67"/>
      <c r="QR958" s="67"/>
      <c r="QS958" s="67"/>
      <c r="QT958" s="67"/>
      <c r="QU958" s="67"/>
      <c r="QV958" s="67"/>
      <c r="QW958" s="67"/>
      <c r="QX958" s="67"/>
      <c r="QY958" s="67"/>
      <c r="QZ958" s="67"/>
      <c r="RA958" s="67"/>
      <c r="RB958" s="67"/>
      <c r="RC958" s="67"/>
      <c r="RD958" s="67"/>
      <c r="RE958" s="67"/>
      <c r="RF958" s="67"/>
      <c r="RG958" s="67"/>
      <c r="RH958" s="67"/>
      <c r="RI958" s="67"/>
      <c r="RJ958" s="67"/>
      <c r="RK958" s="67"/>
      <c r="RL958" s="67"/>
      <c r="RM958" s="67"/>
      <c r="RN958" s="67"/>
      <c r="RO958" s="67"/>
      <c r="RP958" s="67"/>
      <c r="RQ958" s="67"/>
      <c r="RR958" s="67"/>
      <c r="RS958" s="67"/>
      <c r="RT958" s="67"/>
      <c r="RU958" s="67"/>
      <c r="RV958" s="67"/>
      <c r="RW958" s="67"/>
      <c r="RX958" s="67"/>
      <c r="RY958" s="67"/>
      <c r="RZ958" s="67"/>
      <c r="SA958" s="67"/>
      <c r="SB958" s="67"/>
      <c r="SC958" s="67"/>
      <c r="SD958" s="67"/>
      <c r="SE958" s="67"/>
      <c r="SF958" s="67"/>
      <c r="SG958" s="67"/>
      <c r="SH958" s="67"/>
      <c r="SI958" s="67"/>
      <c r="SJ958" s="67"/>
      <c r="SK958" s="67"/>
      <c r="SL958" s="67"/>
      <c r="SM958" s="67"/>
      <c r="SN958" s="67"/>
      <c r="SO958" s="67"/>
      <c r="SP958" s="67"/>
      <c r="SQ958" s="67"/>
      <c r="SR958" s="67"/>
    </row>
    <row r="959" spans="1:512" ht="16.5" customHeight="1" x14ac:dyDescent="0.2">
      <c r="A959" s="20">
        <v>351</v>
      </c>
      <c r="B959" s="20" t="s">
        <v>62</v>
      </c>
      <c r="C959" s="20" t="s">
        <v>915</v>
      </c>
      <c r="D959" s="20" t="s">
        <v>38</v>
      </c>
      <c r="E959" s="20" t="s">
        <v>1345</v>
      </c>
      <c r="F959" s="22" t="s">
        <v>941</v>
      </c>
      <c r="G959" s="20" t="s">
        <v>84</v>
      </c>
      <c r="H959" s="20" t="s">
        <v>35</v>
      </c>
      <c r="I959" s="20" t="s">
        <v>81</v>
      </c>
      <c r="J959" s="22" t="s">
        <v>915</v>
      </c>
      <c r="K959" s="20"/>
      <c r="L959" s="20"/>
      <c r="M959" s="20"/>
      <c r="N959" s="20"/>
      <c r="O959" s="23"/>
      <c r="P959" s="23">
        <v>3227270</v>
      </c>
      <c r="Q959" s="24">
        <v>1</v>
      </c>
      <c r="R959" s="25">
        <v>45870</v>
      </c>
      <c r="S959" s="20" t="s">
        <v>83</v>
      </c>
      <c r="T959" s="26">
        <f t="shared" si="16"/>
        <v>3227270</v>
      </c>
      <c r="U959" s="27" t="s">
        <v>100</v>
      </c>
      <c r="V959" s="27" t="s">
        <v>100</v>
      </c>
      <c r="W959" s="67"/>
      <c r="X959" s="67"/>
      <c r="Y959" s="67"/>
      <c r="Z959" s="67"/>
      <c r="AA959" s="67"/>
      <c r="AB959" s="67"/>
      <c r="AC959" s="67"/>
      <c r="AD959" s="67"/>
      <c r="AE959" s="67"/>
      <c r="AF959" s="67"/>
      <c r="AG959" s="67"/>
      <c r="AH959" s="67"/>
      <c r="AI959" s="67"/>
      <c r="AJ959" s="67"/>
      <c r="AK959" s="67"/>
      <c r="AL959" s="67"/>
      <c r="AM959" s="67"/>
      <c r="AN959" s="67"/>
      <c r="AO959" s="67"/>
      <c r="AP959" s="67"/>
      <c r="AQ959" s="67"/>
      <c r="AR959" s="67"/>
      <c r="AS959" s="67"/>
      <c r="AT959" s="67"/>
      <c r="AU959" s="67"/>
      <c r="AV959" s="67"/>
      <c r="AW959" s="67"/>
      <c r="AX959" s="67"/>
      <c r="AY959" s="67"/>
      <c r="AZ959" s="67"/>
      <c r="BA959" s="67"/>
      <c r="BB959" s="67"/>
      <c r="BC959" s="67"/>
      <c r="BD959" s="67"/>
      <c r="BE959" s="67"/>
      <c r="BF959" s="67"/>
      <c r="BG959" s="67"/>
      <c r="BH959" s="67"/>
      <c r="BI959" s="67"/>
      <c r="BJ959" s="67"/>
      <c r="BK959" s="67"/>
      <c r="BL959" s="67"/>
      <c r="BM959" s="67"/>
      <c r="BN959" s="67"/>
      <c r="BO959" s="67"/>
      <c r="BP959" s="67"/>
      <c r="BQ959" s="67"/>
      <c r="BR959" s="67"/>
      <c r="BS959" s="67"/>
      <c r="BT959" s="67"/>
      <c r="BU959" s="67"/>
      <c r="BV959" s="67"/>
      <c r="BW959" s="67"/>
      <c r="BX959" s="67"/>
      <c r="BY959" s="67"/>
      <c r="BZ959" s="67"/>
      <c r="CA959" s="67"/>
      <c r="CB959" s="67"/>
      <c r="CC959" s="67"/>
      <c r="CD959" s="67"/>
      <c r="CE959" s="67"/>
      <c r="CF959" s="67"/>
      <c r="CG959" s="67"/>
      <c r="CH959" s="67"/>
      <c r="CI959" s="67"/>
      <c r="CJ959" s="67"/>
      <c r="CK959" s="67"/>
      <c r="CL959" s="67"/>
      <c r="CM959" s="67"/>
      <c r="CN959" s="67"/>
      <c r="CO959" s="67"/>
      <c r="CP959" s="67"/>
      <c r="CQ959" s="67"/>
      <c r="CR959" s="67"/>
      <c r="CS959" s="67"/>
      <c r="CT959" s="67"/>
      <c r="CU959" s="67"/>
      <c r="CV959" s="67"/>
      <c r="CW959" s="67"/>
      <c r="CX959" s="67"/>
      <c r="CY959" s="67"/>
      <c r="CZ959" s="67"/>
      <c r="DA959" s="67"/>
      <c r="DB959" s="67"/>
      <c r="DC959" s="67"/>
      <c r="DD959" s="67"/>
      <c r="DE959" s="67"/>
      <c r="DF959" s="67"/>
      <c r="DG959" s="67"/>
      <c r="DH959" s="67"/>
      <c r="DI959" s="67"/>
      <c r="DJ959" s="67"/>
      <c r="DK959" s="67"/>
      <c r="DL959" s="67"/>
      <c r="DM959" s="67"/>
      <c r="DN959" s="67"/>
      <c r="DO959" s="67"/>
      <c r="DP959" s="67"/>
      <c r="DQ959" s="67"/>
      <c r="DR959" s="67"/>
      <c r="DS959" s="67"/>
      <c r="DT959" s="67"/>
      <c r="DU959" s="67"/>
      <c r="DV959" s="67"/>
      <c r="DW959" s="67"/>
      <c r="DX959" s="67"/>
      <c r="DY959" s="67"/>
      <c r="DZ959" s="67"/>
      <c r="EA959" s="67"/>
      <c r="EB959" s="67"/>
      <c r="EC959" s="67"/>
      <c r="ED959" s="67"/>
      <c r="EE959" s="67"/>
      <c r="EF959" s="67"/>
      <c r="EG959" s="67"/>
      <c r="EH959" s="67"/>
      <c r="EI959" s="67"/>
      <c r="EJ959" s="67"/>
      <c r="EK959" s="67"/>
      <c r="EL959" s="67"/>
      <c r="EM959" s="67"/>
      <c r="EN959" s="67"/>
      <c r="EO959" s="67"/>
      <c r="EP959" s="67"/>
      <c r="EQ959" s="67"/>
      <c r="ER959" s="67"/>
      <c r="ES959" s="67"/>
      <c r="ET959" s="67"/>
      <c r="EU959" s="67"/>
      <c r="EV959" s="67"/>
      <c r="EW959" s="67"/>
      <c r="EX959" s="67"/>
      <c r="EY959" s="67"/>
      <c r="EZ959" s="67"/>
      <c r="FA959" s="67"/>
      <c r="FB959" s="67"/>
      <c r="FC959" s="67"/>
      <c r="FD959" s="67"/>
      <c r="FE959" s="67"/>
      <c r="FF959" s="67"/>
      <c r="FG959" s="67"/>
      <c r="FH959" s="67"/>
      <c r="FI959" s="67"/>
      <c r="FJ959" s="67"/>
      <c r="FK959" s="67"/>
      <c r="FL959" s="67"/>
      <c r="FM959" s="67"/>
      <c r="FN959" s="67"/>
      <c r="FO959" s="67"/>
      <c r="FP959" s="67"/>
      <c r="FQ959" s="67"/>
      <c r="FR959" s="67"/>
      <c r="FS959" s="67"/>
      <c r="FT959" s="67"/>
      <c r="FU959" s="67"/>
      <c r="FV959" s="67"/>
      <c r="FW959" s="67"/>
      <c r="FX959" s="67"/>
      <c r="FY959" s="67"/>
      <c r="FZ959" s="67"/>
      <c r="GA959" s="67"/>
      <c r="GB959" s="67"/>
      <c r="GC959" s="67"/>
      <c r="GD959" s="67"/>
      <c r="GE959" s="67"/>
      <c r="GF959" s="67"/>
      <c r="GG959" s="67"/>
      <c r="GH959" s="67"/>
      <c r="GI959" s="67"/>
      <c r="GJ959" s="67"/>
      <c r="GK959" s="67"/>
      <c r="GL959" s="67"/>
      <c r="GM959" s="67"/>
      <c r="GN959" s="67"/>
      <c r="GO959" s="67"/>
      <c r="GP959" s="67"/>
      <c r="GQ959" s="67"/>
      <c r="GR959" s="67"/>
      <c r="GS959" s="67"/>
      <c r="GT959" s="67"/>
      <c r="GU959" s="67"/>
      <c r="GV959" s="67"/>
      <c r="GW959" s="67"/>
      <c r="GX959" s="67"/>
      <c r="GY959" s="67"/>
      <c r="GZ959" s="67"/>
      <c r="HA959" s="67"/>
      <c r="HB959" s="67"/>
      <c r="HC959" s="67"/>
      <c r="HD959" s="67"/>
      <c r="HE959" s="67"/>
      <c r="HF959" s="67"/>
      <c r="HG959" s="67"/>
      <c r="HH959" s="67"/>
      <c r="HI959" s="67"/>
      <c r="HJ959" s="67"/>
      <c r="HK959" s="67"/>
      <c r="HL959" s="67"/>
      <c r="HM959" s="67"/>
      <c r="HN959" s="67"/>
      <c r="HO959" s="67"/>
      <c r="HP959" s="67"/>
      <c r="HQ959" s="67"/>
      <c r="HR959" s="67"/>
      <c r="HS959" s="67"/>
      <c r="HT959" s="67"/>
      <c r="HU959" s="67"/>
      <c r="HV959" s="67"/>
      <c r="HW959" s="67"/>
      <c r="HX959" s="67"/>
      <c r="HY959" s="67"/>
      <c r="HZ959" s="67"/>
      <c r="IA959" s="67"/>
      <c r="IB959" s="67"/>
      <c r="IC959" s="67"/>
      <c r="ID959" s="67"/>
      <c r="IE959" s="67"/>
      <c r="IF959" s="67"/>
      <c r="IG959" s="67"/>
      <c r="IH959" s="67"/>
      <c r="II959" s="67"/>
      <c r="IJ959" s="67"/>
      <c r="IK959" s="67"/>
      <c r="IL959" s="67"/>
      <c r="IM959" s="67"/>
      <c r="IN959" s="67"/>
      <c r="IO959" s="67"/>
      <c r="IP959" s="67"/>
      <c r="IQ959" s="67"/>
      <c r="IR959" s="67"/>
      <c r="IS959" s="67"/>
      <c r="IT959" s="67"/>
      <c r="IU959" s="67"/>
      <c r="IV959" s="67"/>
      <c r="IW959" s="67"/>
      <c r="IX959" s="67"/>
      <c r="IY959" s="67"/>
      <c r="IZ959" s="67"/>
      <c r="JA959" s="67"/>
      <c r="JB959" s="67"/>
      <c r="JC959" s="67"/>
      <c r="JD959" s="67"/>
      <c r="JE959" s="67"/>
      <c r="JF959" s="67"/>
      <c r="JG959" s="67"/>
      <c r="JH959" s="67"/>
      <c r="JI959" s="67"/>
      <c r="JJ959" s="67"/>
      <c r="JK959" s="67"/>
      <c r="JL959" s="67"/>
      <c r="JM959" s="67"/>
      <c r="JN959" s="67"/>
      <c r="JO959" s="67"/>
      <c r="JP959" s="67"/>
      <c r="JQ959" s="67"/>
      <c r="JR959" s="67"/>
      <c r="JS959" s="67"/>
      <c r="JT959" s="67"/>
      <c r="JU959" s="67"/>
      <c r="JV959" s="67"/>
      <c r="JW959" s="67"/>
      <c r="JX959" s="67"/>
      <c r="JY959" s="67"/>
      <c r="JZ959" s="67"/>
      <c r="KA959" s="67"/>
      <c r="KB959" s="67"/>
      <c r="KC959" s="67"/>
      <c r="KD959" s="67"/>
      <c r="KE959" s="67"/>
      <c r="KF959" s="67"/>
      <c r="KG959" s="67"/>
      <c r="KH959" s="67"/>
      <c r="KI959" s="67"/>
      <c r="KJ959" s="67"/>
      <c r="KK959" s="67"/>
      <c r="KL959" s="67"/>
      <c r="KM959" s="67"/>
      <c r="KN959" s="67"/>
      <c r="KO959" s="67"/>
      <c r="KP959" s="67"/>
      <c r="KQ959" s="67"/>
      <c r="KR959" s="67"/>
      <c r="KS959" s="67"/>
      <c r="KT959" s="67"/>
      <c r="KU959" s="67"/>
      <c r="KV959" s="67"/>
      <c r="KW959" s="67"/>
      <c r="KX959" s="67"/>
      <c r="KY959" s="67"/>
      <c r="KZ959" s="67"/>
      <c r="LA959" s="67"/>
      <c r="LB959" s="67"/>
      <c r="LC959" s="67"/>
      <c r="LD959" s="67"/>
      <c r="LE959" s="67"/>
      <c r="LF959" s="67"/>
      <c r="LG959" s="67"/>
      <c r="LH959" s="67"/>
      <c r="LI959" s="67"/>
      <c r="LJ959" s="67"/>
      <c r="LK959" s="67"/>
      <c r="LL959" s="67"/>
      <c r="LM959" s="67"/>
      <c r="LN959" s="67"/>
      <c r="LO959" s="67"/>
      <c r="LP959" s="67"/>
      <c r="LQ959" s="67"/>
      <c r="LR959" s="67"/>
      <c r="LS959" s="67"/>
      <c r="LT959" s="67"/>
      <c r="LU959" s="67"/>
      <c r="LV959" s="67"/>
      <c r="LW959" s="67"/>
      <c r="LX959" s="67"/>
      <c r="LY959" s="67"/>
      <c r="LZ959" s="67"/>
      <c r="MA959" s="67"/>
      <c r="MB959" s="67"/>
      <c r="MC959" s="67"/>
      <c r="MD959" s="67"/>
      <c r="ME959" s="67"/>
      <c r="MF959" s="67"/>
      <c r="MG959" s="67"/>
      <c r="MH959" s="67"/>
      <c r="MI959" s="67"/>
      <c r="MJ959" s="67"/>
      <c r="MK959" s="67"/>
      <c r="ML959" s="67"/>
      <c r="MM959" s="67"/>
      <c r="MN959" s="67"/>
      <c r="MO959" s="67"/>
      <c r="MP959" s="67"/>
      <c r="MQ959" s="67"/>
      <c r="MR959" s="67"/>
      <c r="MS959" s="67"/>
      <c r="MT959" s="67"/>
      <c r="MU959" s="67"/>
      <c r="MV959" s="67"/>
      <c r="MW959" s="67"/>
      <c r="MX959" s="67"/>
      <c r="MY959" s="67"/>
      <c r="MZ959" s="67"/>
      <c r="NA959" s="67"/>
      <c r="NB959" s="67"/>
      <c r="NC959" s="67"/>
      <c r="ND959" s="67"/>
      <c r="NE959" s="67"/>
      <c r="NF959" s="67"/>
      <c r="NG959" s="67"/>
      <c r="NH959" s="67"/>
      <c r="NI959" s="67"/>
      <c r="NJ959" s="67"/>
      <c r="NK959" s="67"/>
      <c r="NL959" s="67"/>
      <c r="NM959" s="67"/>
      <c r="NN959" s="67"/>
      <c r="NO959" s="67"/>
      <c r="NP959" s="67"/>
      <c r="NQ959" s="67"/>
      <c r="NR959" s="67"/>
      <c r="NS959" s="67"/>
      <c r="NT959" s="67"/>
      <c r="NU959" s="67"/>
      <c r="NV959" s="67"/>
      <c r="NW959" s="67"/>
      <c r="NX959" s="67"/>
      <c r="NY959" s="67"/>
      <c r="NZ959" s="67"/>
      <c r="OA959" s="67"/>
      <c r="OB959" s="67"/>
      <c r="OC959" s="67"/>
      <c r="OD959" s="67"/>
      <c r="OE959" s="67"/>
      <c r="OF959" s="67"/>
      <c r="OG959" s="67"/>
      <c r="OH959" s="67"/>
      <c r="OI959" s="67"/>
      <c r="OJ959" s="67"/>
      <c r="OK959" s="67"/>
      <c r="OL959" s="67"/>
      <c r="OM959" s="67"/>
      <c r="ON959" s="67"/>
      <c r="OO959" s="67"/>
      <c r="OP959" s="67"/>
      <c r="OQ959" s="67"/>
      <c r="OR959" s="67"/>
      <c r="OS959" s="67"/>
      <c r="OT959" s="67"/>
      <c r="OU959" s="67"/>
      <c r="OV959" s="67"/>
      <c r="OW959" s="67"/>
      <c r="OX959" s="67"/>
      <c r="OY959" s="67"/>
      <c r="OZ959" s="67"/>
      <c r="PA959" s="67"/>
      <c r="PB959" s="67"/>
      <c r="PC959" s="67"/>
      <c r="PD959" s="67"/>
      <c r="PE959" s="67"/>
      <c r="PF959" s="67"/>
      <c r="PG959" s="67"/>
      <c r="PH959" s="67"/>
      <c r="PI959" s="67"/>
      <c r="PJ959" s="67"/>
      <c r="PK959" s="67"/>
      <c r="PL959" s="67"/>
      <c r="PM959" s="67"/>
      <c r="PN959" s="67"/>
      <c r="PO959" s="67"/>
      <c r="PP959" s="67"/>
      <c r="PQ959" s="67"/>
      <c r="PR959" s="67"/>
      <c r="PS959" s="67"/>
      <c r="PT959" s="67"/>
      <c r="PU959" s="67"/>
      <c r="PV959" s="67"/>
      <c r="PW959" s="67"/>
      <c r="PX959" s="67"/>
      <c r="PY959" s="67"/>
      <c r="PZ959" s="67"/>
      <c r="QA959" s="67"/>
      <c r="QB959" s="67"/>
      <c r="QC959" s="67"/>
      <c r="QD959" s="67"/>
      <c r="QE959" s="67"/>
      <c r="QF959" s="67"/>
      <c r="QG959" s="67"/>
      <c r="QH959" s="67"/>
      <c r="QI959" s="67"/>
      <c r="QJ959" s="67"/>
      <c r="QK959" s="67"/>
      <c r="QL959" s="67"/>
      <c r="QM959" s="67"/>
      <c r="QN959" s="67"/>
      <c r="QO959" s="67"/>
      <c r="QP959" s="67"/>
      <c r="QQ959" s="67"/>
      <c r="QR959" s="67"/>
      <c r="QS959" s="67"/>
      <c r="QT959" s="67"/>
      <c r="QU959" s="67"/>
      <c r="QV959" s="67"/>
      <c r="QW959" s="67"/>
      <c r="QX959" s="67"/>
      <c r="QY959" s="67"/>
      <c r="QZ959" s="67"/>
      <c r="RA959" s="67"/>
      <c r="RB959" s="67"/>
      <c r="RC959" s="67"/>
      <c r="RD959" s="67"/>
      <c r="RE959" s="67"/>
      <c r="RF959" s="67"/>
      <c r="RG959" s="67"/>
      <c r="RH959" s="67"/>
      <c r="RI959" s="67"/>
      <c r="RJ959" s="67"/>
      <c r="RK959" s="67"/>
      <c r="RL959" s="67"/>
      <c r="RM959" s="67"/>
      <c r="RN959" s="67"/>
      <c r="RO959" s="67"/>
      <c r="RP959" s="67"/>
      <c r="RQ959" s="67"/>
      <c r="RR959" s="67"/>
      <c r="RS959" s="67"/>
      <c r="RT959" s="67"/>
      <c r="RU959" s="67"/>
      <c r="RV959" s="67"/>
      <c r="RW959" s="67"/>
      <c r="RX959" s="67"/>
      <c r="RY959" s="67"/>
      <c r="RZ959" s="67"/>
      <c r="SA959" s="67"/>
      <c r="SB959" s="67"/>
      <c r="SC959" s="67"/>
      <c r="SD959" s="67"/>
      <c r="SE959" s="67"/>
      <c r="SF959" s="67"/>
      <c r="SG959" s="67"/>
      <c r="SH959" s="67"/>
      <c r="SI959" s="67"/>
      <c r="SJ959" s="67"/>
      <c r="SK959" s="67"/>
      <c r="SL959" s="67"/>
      <c r="SM959" s="67"/>
      <c r="SN959" s="67"/>
      <c r="SO959" s="67"/>
      <c r="SP959" s="67"/>
      <c r="SQ959" s="67"/>
      <c r="SR959" s="67"/>
    </row>
    <row r="960" spans="1:512" ht="16.5" customHeight="1" x14ac:dyDescent="0.2">
      <c r="A960" s="20">
        <v>352</v>
      </c>
      <c r="B960" s="20" t="s">
        <v>62</v>
      </c>
      <c r="C960" s="20" t="s">
        <v>915</v>
      </c>
      <c r="D960" s="20" t="s">
        <v>38</v>
      </c>
      <c r="E960" s="20" t="s">
        <v>1345</v>
      </c>
      <c r="F960" s="22" t="s">
        <v>941</v>
      </c>
      <c r="G960" s="20" t="s">
        <v>84</v>
      </c>
      <c r="H960" s="20" t="s">
        <v>35</v>
      </c>
      <c r="I960" s="20" t="s">
        <v>81</v>
      </c>
      <c r="J960" s="22" t="s">
        <v>915</v>
      </c>
      <c r="K960" s="20"/>
      <c r="L960" s="20"/>
      <c r="M960" s="20"/>
      <c r="N960" s="20"/>
      <c r="O960" s="23"/>
      <c r="P960" s="23">
        <v>3227270</v>
      </c>
      <c r="Q960" s="24">
        <v>1</v>
      </c>
      <c r="R960" s="25">
        <v>45901</v>
      </c>
      <c r="S960" s="20" t="s">
        <v>83</v>
      </c>
      <c r="T960" s="26">
        <f t="shared" si="16"/>
        <v>3227270</v>
      </c>
      <c r="U960" s="27" t="s">
        <v>100</v>
      </c>
      <c r="V960" s="27" t="s">
        <v>100</v>
      </c>
      <c r="W960" s="67"/>
      <c r="X960" s="67"/>
      <c r="Y960" s="67"/>
      <c r="Z960" s="67"/>
      <c r="AA960" s="67"/>
      <c r="AB960" s="67"/>
      <c r="AC960" s="67"/>
      <c r="AD960" s="67"/>
      <c r="AE960" s="67"/>
      <c r="AF960" s="67"/>
      <c r="AG960" s="67"/>
      <c r="AH960" s="67"/>
      <c r="AI960" s="67"/>
      <c r="AJ960" s="67"/>
      <c r="AK960" s="67"/>
      <c r="AL960" s="67"/>
      <c r="AM960" s="67"/>
      <c r="AN960" s="67"/>
      <c r="AO960" s="67"/>
      <c r="AP960" s="67"/>
      <c r="AQ960" s="67"/>
      <c r="AR960" s="67"/>
      <c r="AS960" s="67"/>
      <c r="AT960" s="67"/>
      <c r="AU960" s="67"/>
      <c r="AV960" s="67"/>
      <c r="AW960" s="67"/>
      <c r="AX960" s="67"/>
      <c r="AY960" s="67"/>
      <c r="AZ960" s="67"/>
      <c r="BA960" s="67"/>
      <c r="BB960" s="67"/>
      <c r="BC960" s="67"/>
      <c r="BD960" s="67"/>
      <c r="BE960" s="67"/>
      <c r="BF960" s="67"/>
      <c r="BG960" s="67"/>
      <c r="BH960" s="67"/>
      <c r="BI960" s="67"/>
      <c r="BJ960" s="67"/>
      <c r="BK960" s="67"/>
      <c r="BL960" s="67"/>
      <c r="BM960" s="67"/>
      <c r="BN960" s="67"/>
      <c r="BO960" s="67"/>
      <c r="BP960" s="67"/>
      <c r="BQ960" s="67"/>
      <c r="BR960" s="67"/>
      <c r="BS960" s="67"/>
      <c r="BT960" s="67"/>
      <c r="BU960" s="67"/>
      <c r="BV960" s="67"/>
      <c r="BW960" s="67"/>
      <c r="BX960" s="67"/>
      <c r="BY960" s="67"/>
      <c r="BZ960" s="67"/>
      <c r="CA960" s="67"/>
      <c r="CB960" s="67"/>
      <c r="CC960" s="67"/>
      <c r="CD960" s="67"/>
      <c r="CE960" s="67"/>
      <c r="CF960" s="67"/>
      <c r="CG960" s="67"/>
      <c r="CH960" s="67"/>
      <c r="CI960" s="67"/>
      <c r="CJ960" s="67"/>
      <c r="CK960" s="67"/>
      <c r="CL960" s="67"/>
      <c r="CM960" s="67"/>
      <c r="CN960" s="67"/>
      <c r="CO960" s="67"/>
      <c r="CP960" s="67"/>
      <c r="CQ960" s="67"/>
      <c r="CR960" s="67"/>
      <c r="CS960" s="67"/>
      <c r="CT960" s="67"/>
      <c r="CU960" s="67"/>
      <c r="CV960" s="67"/>
      <c r="CW960" s="67"/>
      <c r="CX960" s="67"/>
      <c r="CY960" s="67"/>
      <c r="CZ960" s="67"/>
      <c r="DA960" s="67"/>
      <c r="DB960" s="67"/>
      <c r="DC960" s="67"/>
      <c r="DD960" s="67"/>
      <c r="DE960" s="67"/>
      <c r="DF960" s="67"/>
      <c r="DG960" s="67"/>
      <c r="DH960" s="67"/>
      <c r="DI960" s="67"/>
      <c r="DJ960" s="67"/>
      <c r="DK960" s="67"/>
      <c r="DL960" s="67"/>
      <c r="DM960" s="67"/>
      <c r="DN960" s="67"/>
      <c r="DO960" s="67"/>
      <c r="DP960" s="67"/>
      <c r="DQ960" s="67"/>
      <c r="DR960" s="67"/>
      <c r="DS960" s="67"/>
      <c r="DT960" s="67"/>
      <c r="DU960" s="67"/>
      <c r="DV960" s="67"/>
      <c r="DW960" s="67"/>
      <c r="DX960" s="67"/>
      <c r="DY960" s="67"/>
      <c r="DZ960" s="67"/>
      <c r="EA960" s="67"/>
      <c r="EB960" s="67"/>
      <c r="EC960" s="67"/>
      <c r="ED960" s="67"/>
      <c r="EE960" s="67"/>
      <c r="EF960" s="67"/>
      <c r="EG960" s="67"/>
      <c r="EH960" s="67"/>
      <c r="EI960" s="67"/>
      <c r="EJ960" s="67"/>
      <c r="EK960" s="67"/>
      <c r="EL960" s="67"/>
      <c r="EM960" s="67"/>
      <c r="EN960" s="67"/>
      <c r="EO960" s="67"/>
      <c r="EP960" s="67"/>
      <c r="EQ960" s="67"/>
      <c r="ER960" s="67"/>
      <c r="ES960" s="67"/>
      <c r="ET960" s="67"/>
      <c r="EU960" s="67"/>
      <c r="EV960" s="67"/>
      <c r="EW960" s="67"/>
      <c r="EX960" s="67"/>
      <c r="EY960" s="67"/>
      <c r="EZ960" s="67"/>
      <c r="FA960" s="67"/>
      <c r="FB960" s="67"/>
      <c r="FC960" s="67"/>
      <c r="FD960" s="67"/>
      <c r="FE960" s="67"/>
      <c r="FF960" s="67"/>
      <c r="FG960" s="67"/>
      <c r="FH960" s="67"/>
      <c r="FI960" s="67"/>
      <c r="FJ960" s="67"/>
      <c r="FK960" s="67"/>
      <c r="FL960" s="67"/>
      <c r="FM960" s="67"/>
      <c r="FN960" s="67"/>
      <c r="FO960" s="67"/>
      <c r="FP960" s="67"/>
      <c r="FQ960" s="67"/>
      <c r="FR960" s="67"/>
      <c r="FS960" s="67"/>
      <c r="FT960" s="67"/>
      <c r="FU960" s="67"/>
      <c r="FV960" s="67"/>
      <c r="FW960" s="67"/>
      <c r="FX960" s="67"/>
      <c r="FY960" s="67"/>
      <c r="FZ960" s="67"/>
      <c r="GA960" s="67"/>
      <c r="GB960" s="67"/>
      <c r="GC960" s="67"/>
      <c r="GD960" s="67"/>
      <c r="GE960" s="67"/>
      <c r="GF960" s="67"/>
      <c r="GG960" s="67"/>
      <c r="GH960" s="67"/>
      <c r="GI960" s="67"/>
      <c r="GJ960" s="67"/>
      <c r="GK960" s="67"/>
      <c r="GL960" s="67"/>
      <c r="GM960" s="67"/>
      <c r="GN960" s="67"/>
      <c r="GO960" s="67"/>
      <c r="GP960" s="67"/>
      <c r="GQ960" s="67"/>
      <c r="GR960" s="67"/>
      <c r="GS960" s="67"/>
      <c r="GT960" s="67"/>
      <c r="GU960" s="67"/>
      <c r="GV960" s="67"/>
      <c r="GW960" s="67"/>
      <c r="GX960" s="67"/>
      <c r="GY960" s="67"/>
      <c r="GZ960" s="67"/>
      <c r="HA960" s="67"/>
      <c r="HB960" s="67"/>
      <c r="HC960" s="67"/>
      <c r="HD960" s="67"/>
      <c r="HE960" s="67"/>
      <c r="HF960" s="67"/>
      <c r="HG960" s="67"/>
      <c r="HH960" s="67"/>
      <c r="HI960" s="67"/>
      <c r="HJ960" s="67"/>
      <c r="HK960" s="67"/>
      <c r="HL960" s="67"/>
      <c r="HM960" s="67"/>
      <c r="HN960" s="67"/>
      <c r="HO960" s="67"/>
      <c r="HP960" s="67"/>
      <c r="HQ960" s="67"/>
      <c r="HR960" s="67"/>
      <c r="HS960" s="67"/>
      <c r="HT960" s="67"/>
      <c r="HU960" s="67"/>
      <c r="HV960" s="67"/>
      <c r="HW960" s="67"/>
      <c r="HX960" s="67"/>
      <c r="HY960" s="67"/>
      <c r="HZ960" s="67"/>
      <c r="IA960" s="67"/>
      <c r="IB960" s="67"/>
      <c r="IC960" s="67"/>
      <c r="ID960" s="67"/>
      <c r="IE960" s="67"/>
      <c r="IF960" s="67"/>
      <c r="IG960" s="67"/>
      <c r="IH960" s="67"/>
      <c r="II960" s="67"/>
      <c r="IJ960" s="67"/>
      <c r="IK960" s="67"/>
      <c r="IL960" s="67"/>
      <c r="IM960" s="67"/>
      <c r="IN960" s="67"/>
      <c r="IO960" s="67"/>
      <c r="IP960" s="67"/>
      <c r="IQ960" s="67"/>
      <c r="IR960" s="67"/>
      <c r="IS960" s="67"/>
      <c r="IT960" s="67"/>
      <c r="IU960" s="67"/>
      <c r="IV960" s="67"/>
      <c r="IW960" s="67"/>
      <c r="IX960" s="67"/>
      <c r="IY960" s="67"/>
      <c r="IZ960" s="67"/>
      <c r="JA960" s="67"/>
      <c r="JB960" s="67"/>
      <c r="JC960" s="67"/>
      <c r="JD960" s="67"/>
      <c r="JE960" s="67"/>
      <c r="JF960" s="67"/>
      <c r="JG960" s="67"/>
      <c r="JH960" s="67"/>
      <c r="JI960" s="67"/>
      <c r="JJ960" s="67"/>
      <c r="JK960" s="67"/>
      <c r="JL960" s="67"/>
      <c r="JM960" s="67"/>
      <c r="JN960" s="67"/>
      <c r="JO960" s="67"/>
      <c r="JP960" s="67"/>
      <c r="JQ960" s="67"/>
      <c r="JR960" s="67"/>
      <c r="JS960" s="67"/>
      <c r="JT960" s="67"/>
      <c r="JU960" s="67"/>
      <c r="JV960" s="67"/>
      <c r="JW960" s="67"/>
      <c r="JX960" s="67"/>
      <c r="JY960" s="67"/>
      <c r="JZ960" s="67"/>
      <c r="KA960" s="67"/>
      <c r="KB960" s="67"/>
      <c r="KC960" s="67"/>
      <c r="KD960" s="67"/>
      <c r="KE960" s="67"/>
      <c r="KF960" s="67"/>
      <c r="KG960" s="67"/>
      <c r="KH960" s="67"/>
      <c r="KI960" s="67"/>
      <c r="KJ960" s="67"/>
      <c r="KK960" s="67"/>
      <c r="KL960" s="67"/>
      <c r="KM960" s="67"/>
      <c r="KN960" s="67"/>
      <c r="KO960" s="67"/>
      <c r="KP960" s="67"/>
      <c r="KQ960" s="67"/>
      <c r="KR960" s="67"/>
      <c r="KS960" s="67"/>
      <c r="KT960" s="67"/>
      <c r="KU960" s="67"/>
      <c r="KV960" s="67"/>
      <c r="KW960" s="67"/>
      <c r="KX960" s="67"/>
      <c r="KY960" s="67"/>
      <c r="KZ960" s="67"/>
      <c r="LA960" s="67"/>
      <c r="LB960" s="67"/>
      <c r="LC960" s="67"/>
      <c r="LD960" s="67"/>
      <c r="LE960" s="67"/>
      <c r="LF960" s="67"/>
      <c r="LG960" s="67"/>
      <c r="LH960" s="67"/>
      <c r="LI960" s="67"/>
      <c r="LJ960" s="67"/>
      <c r="LK960" s="67"/>
      <c r="LL960" s="67"/>
      <c r="LM960" s="67"/>
      <c r="LN960" s="67"/>
      <c r="LO960" s="67"/>
      <c r="LP960" s="67"/>
      <c r="LQ960" s="67"/>
      <c r="LR960" s="67"/>
      <c r="LS960" s="67"/>
      <c r="LT960" s="67"/>
      <c r="LU960" s="67"/>
      <c r="LV960" s="67"/>
      <c r="LW960" s="67"/>
      <c r="LX960" s="67"/>
      <c r="LY960" s="67"/>
      <c r="LZ960" s="67"/>
      <c r="MA960" s="67"/>
      <c r="MB960" s="67"/>
      <c r="MC960" s="67"/>
      <c r="MD960" s="67"/>
      <c r="ME960" s="67"/>
      <c r="MF960" s="67"/>
      <c r="MG960" s="67"/>
      <c r="MH960" s="67"/>
      <c r="MI960" s="67"/>
      <c r="MJ960" s="67"/>
      <c r="MK960" s="67"/>
      <c r="ML960" s="67"/>
      <c r="MM960" s="67"/>
      <c r="MN960" s="67"/>
      <c r="MO960" s="67"/>
      <c r="MP960" s="67"/>
      <c r="MQ960" s="67"/>
      <c r="MR960" s="67"/>
      <c r="MS960" s="67"/>
      <c r="MT960" s="67"/>
      <c r="MU960" s="67"/>
      <c r="MV960" s="67"/>
      <c r="MW960" s="67"/>
      <c r="MX960" s="67"/>
      <c r="MY960" s="67"/>
      <c r="MZ960" s="67"/>
      <c r="NA960" s="67"/>
      <c r="NB960" s="67"/>
      <c r="NC960" s="67"/>
      <c r="ND960" s="67"/>
      <c r="NE960" s="67"/>
      <c r="NF960" s="67"/>
      <c r="NG960" s="67"/>
      <c r="NH960" s="67"/>
      <c r="NI960" s="67"/>
      <c r="NJ960" s="67"/>
      <c r="NK960" s="67"/>
      <c r="NL960" s="67"/>
      <c r="NM960" s="67"/>
      <c r="NN960" s="67"/>
      <c r="NO960" s="67"/>
      <c r="NP960" s="67"/>
      <c r="NQ960" s="67"/>
      <c r="NR960" s="67"/>
      <c r="NS960" s="67"/>
      <c r="NT960" s="67"/>
      <c r="NU960" s="67"/>
      <c r="NV960" s="67"/>
      <c r="NW960" s="67"/>
      <c r="NX960" s="67"/>
      <c r="NY960" s="67"/>
      <c r="NZ960" s="67"/>
      <c r="OA960" s="67"/>
      <c r="OB960" s="67"/>
      <c r="OC960" s="67"/>
      <c r="OD960" s="67"/>
      <c r="OE960" s="67"/>
      <c r="OF960" s="67"/>
      <c r="OG960" s="67"/>
      <c r="OH960" s="67"/>
      <c r="OI960" s="67"/>
      <c r="OJ960" s="67"/>
      <c r="OK960" s="67"/>
      <c r="OL960" s="67"/>
      <c r="OM960" s="67"/>
      <c r="ON960" s="67"/>
      <c r="OO960" s="67"/>
      <c r="OP960" s="67"/>
      <c r="OQ960" s="67"/>
      <c r="OR960" s="67"/>
      <c r="OS960" s="67"/>
      <c r="OT960" s="67"/>
      <c r="OU960" s="67"/>
      <c r="OV960" s="67"/>
      <c r="OW960" s="67"/>
      <c r="OX960" s="67"/>
      <c r="OY960" s="67"/>
      <c r="OZ960" s="67"/>
      <c r="PA960" s="67"/>
      <c r="PB960" s="67"/>
      <c r="PC960" s="67"/>
      <c r="PD960" s="67"/>
      <c r="PE960" s="67"/>
      <c r="PF960" s="67"/>
      <c r="PG960" s="67"/>
      <c r="PH960" s="67"/>
      <c r="PI960" s="67"/>
      <c r="PJ960" s="67"/>
      <c r="PK960" s="67"/>
      <c r="PL960" s="67"/>
      <c r="PM960" s="67"/>
      <c r="PN960" s="67"/>
      <c r="PO960" s="67"/>
      <c r="PP960" s="67"/>
      <c r="PQ960" s="67"/>
      <c r="PR960" s="67"/>
      <c r="PS960" s="67"/>
      <c r="PT960" s="67"/>
      <c r="PU960" s="67"/>
      <c r="PV960" s="67"/>
      <c r="PW960" s="67"/>
      <c r="PX960" s="67"/>
      <c r="PY960" s="67"/>
      <c r="PZ960" s="67"/>
      <c r="QA960" s="67"/>
      <c r="QB960" s="67"/>
      <c r="QC960" s="67"/>
      <c r="QD960" s="67"/>
      <c r="QE960" s="67"/>
      <c r="QF960" s="67"/>
      <c r="QG960" s="67"/>
      <c r="QH960" s="67"/>
      <c r="QI960" s="67"/>
      <c r="QJ960" s="67"/>
      <c r="QK960" s="67"/>
      <c r="QL960" s="67"/>
      <c r="QM960" s="67"/>
      <c r="QN960" s="67"/>
      <c r="QO960" s="67"/>
      <c r="QP960" s="67"/>
      <c r="QQ960" s="67"/>
      <c r="QR960" s="67"/>
      <c r="QS960" s="67"/>
      <c r="QT960" s="67"/>
      <c r="QU960" s="67"/>
      <c r="QV960" s="67"/>
      <c r="QW960" s="67"/>
      <c r="QX960" s="67"/>
      <c r="QY960" s="67"/>
      <c r="QZ960" s="67"/>
      <c r="RA960" s="67"/>
      <c r="RB960" s="67"/>
      <c r="RC960" s="67"/>
      <c r="RD960" s="67"/>
      <c r="RE960" s="67"/>
      <c r="RF960" s="67"/>
      <c r="RG960" s="67"/>
      <c r="RH960" s="67"/>
      <c r="RI960" s="67"/>
      <c r="RJ960" s="67"/>
      <c r="RK960" s="67"/>
      <c r="RL960" s="67"/>
      <c r="RM960" s="67"/>
      <c r="RN960" s="67"/>
      <c r="RO960" s="67"/>
      <c r="RP960" s="67"/>
      <c r="RQ960" s="67"/>
      <c r="RR960" s="67"/>
      <c r="RS960" s="67"/>
      <c r="RT960" s="67"/>
      <c r="RU960" s="67"/>
      <c r="RV960" s="67"/>
      <c r="RW960" s="67"/>
      <c r="RX960" s="67"/>
      <c r="RY960" s="67"/>
      <c r="RZ960" s="67"/>
      <c r="SA960" s="67"/>
      <c r="SB960" s="67"/>
      <c r="SC960" s="67"/>
      <c r="SD960" s="67"/>
      <c r="SE960" s="67"/>
      <c r="SF960" s="67"/>
      <c r="SG960" s="67"/>
      <c r="SH960" s="67"/>
      <c r="SI960" s="67"/>
      <c r="SJ960" s="67"/>
      <c r="SK960" s="67"/>
      <c r="SL960" s="67"/>
      <c r="SM960" s="67"/>
      <c r="SN960" s="67"/>
      <c r="SO960" s="67"/>
      <c r="SP960" s="67"/>
      <c r="SQ960" s="67"/>
      <c r="SR960" s="67"/>
    </row>
    <row r="961" spans="1:512" ht="16.5" customHeight="1" x14ac:dyDescent="0.2">
      <c r="A961" s="20">
        <v>353</v>
      </c>
      <c r="B961" s="20" t="s">
        <v>62</v>
      </c>
      <c r="C961" s="20" t="s">
        <v>915</v>
      </c>
      <c r="D961" s="20" t="s">
        <v>38</v>
      </c>
      <c r="E961" s="20" t="s">
        <v>1345</v>
      </c>
      <c r="F961" s="22" t="s">
        <v>941</v>
      </c>
      <c r="G961" s="20" t="s">
        <v>84</v>
      </c>
      <c r="H961" s="20" t="s">
        <v>35</v>
      </c>
      <c r="I961" s="20" t="s">
        <v>81</v>
      </c>
      <c r="J961" s="22" t="s">
        <v>915</v>
      </c>
      <c r="K961" s="20"/>
      <c r="L961" s="20"/>
      <c r="M961" s="20"/>
      <c r="N961" s="20"/>
      <c r="O961" s="23"/>
      <c r="P961" s="23">
        <v>3227270</v>
      </c>
      <c r="Q961" s="24">
        <v>1</v>
      </c>
      <c r="R961" s="25">
        <v>45931</v>
      </c>
      <c r="S961" s="20" t="s">
        <v>83</v>
      </c>
      <c r="T961" s="26">
        <f t="shared" si="16"/>
        <v>3227270</v>
      </c>
      <c r="U961" s="27" t="s">
        <v>100</v>
      </c>
      <c r="V961" s="27" t="s">
        <v>100</v>
      </c>
      <c r="W961" s="67"/>
      <c r="X961" s="67"/>
      <c r="Y961" s="67"/>
      <c r="Z961" s="67"/>
      <c r="AA961" s="67"/>
      <c r="AB961" s="67"/>
      <c r="AC961" s="67"/>
      <c r="AD961" s="67"/>
      <c r="AE961" s="67"/>
      <c r="AF961" s="67"/>
      <c r="AG961" s="67"/>
      <c r="AH961" s="67"/>
      <c r="AI961" s="67"/>
      <c r="AJ961" s="67"/>
      <c r="AK961" s="67"/>
      <c r="AL961" s="67"/>
      <c r="AM961" s="67"/>
      <c r="AN961" s="67"/>
      <c r="AO961" s="67"/>
      <c r="AP961" s="67"/>
      <c r="AQ961" s="67"/>
      <c r="AR961" s="67"/>
      <c r="AS961" s="67"/>
      <c r="AT961" s="67"/>
      <c r="AU961" s="67"/>
      <c r="AV961" s="67"/>
      <c r="AW961" s="67"/>
      <c r="AX961" s="67"/>
      <c r="AY961" s="67"/>
      <c r="AZ961" s="67"/>
      <c r="BA961" s="67"/>
      <c r="BB961" s="67"/>
      <c r="BC961" s="67"/>
      <c r="BD961" s="67"/>
      <c r="BE961" s="67"/>
      <c r="BF961" s="67"/>
      <c r="BG961" s="67"/>
      <c r="BH961" s="67"/>
      <c r="BI961" s="67"/>
      <c r="BJ961" s="67"/>
      <c r="BK961" s="67"/>
      <c r="BL961" s="67"/>
      <c r="BM961" s="67"/>
      <c r="BN961" s="67"/>
      <c r="BO961" s="67"/>
      <c r="BP961" s="67"/>
      <c r="BQ961" s="67"/>
      <c r="BR961" s="67"/>
      <c r="BS961" s="67"/>
      <c r="BT961" s="67"/>
      <c r="BU961" s="67"/>
      <c r="BV961" s="67"/>
      <c r="BW961" s="67"/>
      <c r="BX961" s="67"/>
      <c r="BY961" s="67"/>
      <c r="BZ961" s="67"/>
      <c r="CA961" s="67"/>
      <c r="CB961" s="67"/>
      <c r="CC961" s="67"/>
      <c r="CD961" s="67"/>
      <c r="CE961" s="67"/>
      <c r="CF961" s="67"/>
      <c r="CG961" s="67"/>
      <c r="CH961" s="67"/>
      <c r="CI961" s="67"/>
      <c r="CJ961" s="67"/>
      <c r="CK961" s="67"/>
      <c r="CL961" s="67"/>
      <c r="CM961" s="67"/>
      <c r="CN961" s="67"/>
      <c r="CO961" s="67"/>
      <c r="CP961" s="67"/>
      <c r="CQ961" s="67"/>
      <c r="CR961" s="67"/>
      <c r="CS961" s="67"/>
      <c r="CT961" s="67"/>
      <c r="CU961" s="67"/>
      <c r="CV961" s="67"/>
      <c r="CW961" s="67"/>
      <c r="CX961" s="67"/>
      <c r="CY961" s="67"/>
      <c r="CZ961" s="67"/>
      <c r="DA961" s="67"/>
      <c r="DB961" s="67"/>
      <c r="DC961" s="67"/>
      <c r="DD961" s="67"/>
      <c r="DE961" s="67"/>
      <c r="DF961" s="67"/>
      <c r="DG961" s="67"/>
      <c r="DH961" s="67"/>
      <c r="DI961" s="67"/>
      <c r="DJ961" s="67"/>
      <c r="DK961" s="67"/>
      <c r="DL961" s="67"/>
      <c r="DM961" s="67"/>
      <c r="DN961" s="67"/>
      <c r="DO961" s="67"/>
      <c r="DP961" s="67"/>
      <c r="DQ961" s="67"/>
      <c r="DR961" s="67"/>
      <c r="DS961" s="67"/>
      <c r="DT961" s="67"/>
      <c r="DU961" s="67"/>
      <c r="DV961" s="67"/>
      <c r="DW961" s="67"/>
      <c r="DX961" s="67"/>
      <c r="DY961" s="67"/>
      <c r="DZ961" s="67"/>
      <c r="EA961" s="67"/>
      <c r="EB961" s="67"/>
      <c r="EC961" s="67"/>
      <c r="ED961" s="67"/>
      <c r="EE961" s="67"/>
      <c r="EF961" s="67"/>
      <c r="EG961" s="67"/>
      <c r="EH961" s="67"/>
      <c r="EI961" s="67"/>
      <c r="EJ961" s="67"/>
      <c r="EK961" s="67"/>
      <c r="EL961" s="67"/>
      <c r="EM961" s="67"/>
      <c r="EN961" s="67"/>
      <c r="EO961" s="67"/>
      <c r="EP961" s="67"/>
      <c r="EQ961" s="67"/>
      <c r="ER961" s="67"/>
      <c r="ES961" s="67"/>
      <c r="ET961" s="67"/>
      <c r="EU961" s="67"/>
      <c r="EV961" s="67"/>
      <c r="EW961" s="67"/>
      <c r="EX961" s="67"/>
      <c r="EY961" s="67"/>
      <c r="EZ961" s="67"/>
      <c r="FA961" s="67"/>
      <c r="FB961" s="67"/>
      <c r="FC961" s="67"/>
      <c r="FD961" s="67"/>
      <c r="FE961" s="67"/>
      <c r="FF961" s="67"/>
      <c r="FG961" s="67"/>
      <c r="FH961" s="67"/>
      <c r="FI961" s="67"/>
      <c r="FJ961" s="67"/>
      <c r="FK961" s="67"/>
      <c r="FL961" s="67"/>
      <c r="FM961" s="67"/>
      <c r="FN961" s="67"/>
      <c r="FO961" s="67"/>
      <c r="FP961" s="67"/>
      <c r="FQ961" s="67"/>
      <c r="FR961" s="67"/>
      <c r="FS961" s="67"/>
      <c r="FT961" s="67"/>
      <c r="FU961" s="67"/>
      <c r="FV961" s="67"/>
      <c r="FW961" s="67"/>
      <c r="FX961" s="67"/>
      <c r="FY961" s="67"/>
      <c r="FZ961" s="67"/>
      <c r="GA961" s="67"/>
      <c r="GB961" s="67"/>
      <c r="GC961" s="67"/>
      <c r="GD961" s="67"/>
      <c r="GE961" s="67"/>
      <c r="GF961" s="67"/>
      <c r="GG961" s="67"/>
      <c r="GH961" s="67"/>
      <c r="GI961" s="67"/>
      <c r="GJ961" s="67"/>
      <c r="GK961" s="67"/>
      <c r="GL961" s="67"/>
      <c r="GM961" s="67"/>
      <c r="GN961" s="67"/>
      <c r="GO961" s="67"/>
      <c r="GP961" s="67"/>
      <c r="GQ961" s="67"/>
      <c r="GR961" s="67"/>
      <c r="GS961" s="67"/>
      <c r="GT961" s="67"/>
      <c r="GU961" s="67"/>
      <c r="GV961" s="67"/>
      <c r="GW961" s="67"/>
      <c r="GX961" s="67"/>
      <c r="GY961" s="67"/>
      <c r="GZ961" s="67"/>
      <c r="HA961" s="67"/>
      <c r="HB961" s="67"/>
      <c r="HC961" s="67"/>
      <c r="HD961" s="67"/>
      <c r="HE961" s="67"/>
      <c r="HF961" s="67"/>
      <c r="HG961" s="67"/>
      <c r="HH961" s="67"/>
      <c r="HI961" s="67"/>
      <c r="HJ961" s="67"/>
      <c r="HK961" s="67"/>
      <c r="HL961" s="67"/>
      <c r="HM961" s="67"/>
      <c r="HN961" s="67"/>
      <c r="HO961" s="67"/>
      <c r="HP961" s="67"/>
      <c r="HQ961" s="67"/>
      <c r="HR961" s="67"/>
      <c r="HS961" s="67"/>
      <c r="HT961" s="67"/>
      <c r="HU961" s="67"/>
      <c r="HV961" s="67"/>
      <c r="HW961" s="67"/>
      <c r="HX961" s="67"/>
      <c r="HY961" s="67"/>
      <c r="HZ961" s="67"/>
      <c r="IA961" s="67"/>
      <c r="IB961" s="67"/>
      <c r="IC961" s="67"/>
      <c r="ID961" s="67"/>
      <c r="IE961" s="67"/>
      <c r="IF961" s="67"/>
      <c r="IG961" s="67"/>
      <c r="IH961" s="67"/>
      <c r="II961" s="67"/>
      <c r="IJ961" s="67"/>
      <c r="IK961" s="67"/>
      <c r="IL961" s="67"/>
      <c r="IM961" s="67"/>
      <c r="IN961" s="67"/>
      <c r="IO961" s="67"/>
      <c r="IP961" s="67"/>
      <c r="IQ961" s="67"/>
      <c r="IR961" s="67"/>
      <c r="IS961" s="67"/>
      <c r="IT961" s="67"/>
      <c r="IU961" s="67"/>
      <c r="IV961" s="67"/>
      <c r="IW961" s="67"/>
      <c r="IX961" s="67"/>
      <c r="IY961" s="67"/>
      <c r="IZ961" s="67"/>
      <c r="JA961" s="67"/>
      <c r="JB961" s="67"/>
      <c r="JC961" s="67"/>
      <c r="JD961" s="67"/>
      <c r="JE961" s="67"/>
      <c r="JF961" s="67"/>
      <c r="JG961" s="67"/>
      <c r="JH961" s="67"/>
      <c r="JI961" s="67"/>
      <c r="JJ961" s="67"/>
      <c r="JK961" s="67"/>
      <c r="JL961" s="67"/>
      <c r="JM961" s="67"/>
      <c r="JN961" s="67"/>
      <c r="JO961" s="67"/>
      <c r="JP961" s="67"/>
      <c r="JQ961" s="67"/>
      <c r="JR961" s="67"/>
      <c r="JS961" s="67"/>
      <c r="JT961" s="67"/>
      <c r="JU961" s="67"/>
      <c r="JV961" s="67"/>
      <c r="JW961" s="67"/>
      <c r="JX961" s="67"/>
      <c r="JY961" s="67"/>
      <c r="JZ961" s="67"/>
      <c r="KA961" s="67"/>
      <c r="KB961" s="67"/>
      <c r="KC961" s="67"/>
      <c r="KD961" s="67"/>
      <c r="KE961" s="67"/>
      <c r="KF961" s="67"/>
      <c r="KG961" s="67"/>
      <c r="KH961" s="67"/>
      <c r="KI961" s="67"/>
      <c r="KJ961" s="67"/>
      <c r="KK961" s="67"/>
      <c r="KL961" s="67"/>
      <c r="KM961" s="67"/>
      <c r="KN961" s="67"/>
      <c r="KO961" s="67"/>
      <c r="KP961" s="67"/>
      <c r="KQ961" s="67"/>
      <c r="KR961" s="67"/>
      <c r="KS961" s="67"/>
      <c r="KT961" s="67"/>
      <c r="KU961" s="67"/>
      <c r="KV961" s="67"/>
      <c r="KW961" s="67"/>
      <c r="KX961" s="67"/>
      <c r="KY961" s="67"/>
      <c r="KZ961" s="67"/>
      <c r="LA961" s="67"/>
      <c r="LB961" s="67"/>
      <c r="LC961" s="67"/>
      <c r="LD961" s="67"/>
      <c r="LE961" s="67"/>
      <c r="LF961" s="67"/>
      <c r="LG961" s="67"/>
      <c r="LH961" s="67"/>
      <c r="LI961" s="67"/>
      <c r="LJ961" s="67"/>
      <c r="LK961" s="67"/>
      <c r="LL961" s="67"/>
      <c r="LM961" s="67"/>
      <c r="LN961" s="67"/>
      <c r="LO961" s="67"/>
      <c r="LP961" s="67"/>
      <c r="LQ961" s="67"/>
      <c r="LR961" s="67"/>
      <c r="LS961" s="67"/>
      <c r="LT961" s="67"/>
      <c r="LU961" s="67"/>
      <c r="LV961" s="67"/>
      <c r="LW961" s="67"/>
      <c r="LX961" s="67"/>
      <c r="LY961" s="67"/>
      <c r="LZ961" s="67"/>
      <c r="MA961" s="67"/>
      <c r="MB961" s="67"/>
      <c r="MC961" s="67"/>
      <c r="MD961" s="67"/>
      <c r="ME961" s="67"/>
      <c r="MF961" s="67"/>
      <c r="MG961" s="67"/>
      <c r="MH961" s="67"/>
      <c r="MI961" s="67"/>
      <c r="MJ961" s="67"/>
      <c r="MK961" s="67"/>
      <c r="ML961" s="67"/>
      <c r="MM961" s="67"/>
      <c r="MN961" s="67"/>
      <c r="MO961" s="67"/>
      <c r="MP961" s="67"/>
      <c r="MQ961" s="67"/>
      <c r="MR961" s="67"/>
      <c r="MS961" s="67"/>
      <c r="MT961" s="67"/>
      <c r="MU961" s="67"/>
      <c r="MV961" s="67"/>
      <c r="MW961" s="67"/>
      <c r="MX961" s="67"/>
      <c r="MY961" s="67"/>
      <c r="MZ961" s="67"/>
      <c r="NA961" s="67"/>
      <c r="NB961" s="67"/>
      <c r="NC961" s="67"/>
      <c r="ND961" s="67"/>
      <c r="NE961" s="67"/>
      <c r="NF961" s="67"/>
      <c r="NG961" s="67"/>
      <c r="NH961" s="67"/>
      <c r="NI961" s="67"/>
      <c r="NJ961" s="67"/>
      <c r="NK961" s="67"/>
      <c r="NL961" s="67"/>
      <c r="NM961" s="67"/>
      <c r="NN961" s="67"/>
      <c r="NO961" s="67"/>
      <c r="NP961" s="67"/>
      <c r="NQ961" s="67"/>
      <c r="NR961" s="67"/>
      <c r="NS961" s="67"/>
      <c r="NT961" s="67"/>
      <c r="NU961" s="67"/>
      <c r="NV961" s="67"/>
      <c r="NW961" s="67"/>
      <c r="NX961" s="67"/>
      <c r="NY961" s="67"/>
      <c r="NZ961" s="67"/>
      <c r="OA961" s="67"/>
      <c r="OB961" s="67"/>
      <c r="OC961" s="67"/>
      <c r="OD961" s="67"/>
      <c r="OE961" s="67"/>
      <c r="OF961" s="67"/>
      <c r="OG961" s="67"/>
      <c r="OH961" s="67"/>
      <c r="OI961" s="67"/>
      <c r="OJ961" s="67"/>
      <c r="OK961" s="67"/>
      <c r="OL961" s="67"/>
      <c r="OM961" s="67"/>
      <c r="ON961" s="67"/>
      <c r="OO961" s="67"/>
      <c r="OP961" s="67"/>
      <c r="OQ961" s="67"/>
      <c r="OR961" s="67"/>
      <c r="OS961" s="67"/>
      <c r="OT961" s="67"/>
      <c r="OU961" s="67"/>
      <c r="OV961" s="67"/>
      <c r="OW961" s="67"/>
      <c r="OX961" s="67"/>
      <c r="OY961" s="67"/>
      <c r="OZ961" s="67"/>
      <c r="PA961" s="67"/>
      <c r="PB961" s="67"/>
      <c r="PC961" s="67"/>
      <c r="PD961" s="67"/>
      <c r="PE961" s="67"/>
      <c r="PF961" s="67"/>
      <c r="PG961" s="67"/>
      <c r="PH961" s="67"/>
      <c r="PI961" s="67"/>
      <c r="PJ961" s="67"/>
      <c r="PK961" s="67"/>
      <c r="PL961" s="67"/>
      <c r="PM961" s="67"/>
      <c r="PN961" s="67"/>
      <c r="PO961" s="67"/>
      <c r="PP961" s="67"/>
      <c r="PQ961" s="67"/>
      <c r="PR961" s="67"/>
      <c r="PS961" s="67"/>
      <c r="PT961" s="67"/>
      <c r="PU961" s="67"/>
      <c r="PV961" s="67"/>
      <c r="PW961" s="67"/>
      <c r="PX961" s="67"/>
      <c r="PY961" s="67"/>
      <c r="PZ961" s="67"/>
      <c r="QA961" s="67"/>
      <c r="QB961" s="67"/>
      <c r="QC961" s="67"/>
      <c r="QD961" s="67"/>
      <c r="QE961" s="67"/>
      <c r="QF961" s="67"/>
      <c r="QG961" s="67"/>
      <c r="QH961" s="67"/>
      <c r="QI961" s="67"/>
      <c r="QJ961" s="67"/>
      <c r="QK961" s="67"/>
      <c r="QL961" s="67"/>
      <c r="QM961" s="67"/>
      <c r="QN961" s="67"/>
      <c r="QO961" s="67"/>
      <c r="QP961" s="67"/>
      <c r="QQ961" s="67"/>
      <c r="QR961" s="67"/>
      <c r="QS961" s="67"/>
      <c r="QT961" s="67"/>
      <c r="QU961" s="67"/>
      <c r="QV961" s="67"/>
      <c r="QW961" s="67"/>
      <c r="QX961" s="67"/>
      <c r="QY961" s="67"/>
      <c r="QZ961" s="67"/>
      <c r="RA961" s="67"/>
      <c r="RB961" s="67"/>
      <c r="RC961" s="67"/>
      <c r="RD961" s="67"/>
      <c r="RE961" s="67"/>
      <c r="RF961" s="67"/>
      <c r="RG961" s="67"/>
      <c r="RH961" s="67"/>
      <c r="RI961" s="67"/>
      <c r="RJ961" s="67"/>
      <c r="RK961" s="67"/>
      <c r="RL961" s="67"/>
      <c r="RM961" s="67"/>
      <c r="RN961" s="67"/>
      <c r="RO961" s="67"/>
      <c r="RP961" s="67"/>
      <c r="RQ961" s="67"/>
      <c r="RR961" s="67"/>
      <c r="RS961" s="67"/>
      <c r="RT961" s="67"/>
      <c r="RU961" s="67"/>
      <c r="RV961" s="67"/>
      <c r="RW961" s="67"/>
      <c r="RX961" s="67"/>
      <c r="RY961" s="67"/>
      <c r="RZ961" s="67"/>
      <c r="SA961" s="67"/>
      <c r="SB961" s="67"/>
      <c r="SC961" s="67"/>
      <c r="SD961" s="67"/>
      <c r="SE961" s="67"/>
      <c r="SF961" s="67"/>
      <c r="SG961" s="67"/>
      <c r="SH961" s="67"/>
      <c r="SI961" s="67"/>
      <c r="SJ961" s="67"/>
      <c r="SK961" s="67"/>
      <c r="SL961" s="67"/>
      <c r="SM961" s="67"/>
      <c r="SN961" s="67"/>
      <c r="SO961" s="67"/>
      <c r="SP961" s="67"/>
      <c r="SQ961" s="67"/>
      <c r="SR961" s="67"/>
    </row>
    <row r="962" spans="1:512" ht="16.5" customHeight="1" x14ac:dyDescent="0.2">
      <c r="A962" s="20">
        <v>354</v>
      </c>
      <c r="B962" s="20" t="s">
        <v>62</v>
      </c>
      <c r="C962" s="20" t="s">
        <v>915</v>
      </c>
      <c r="D962" s="20" t="s">
        <v>38</v>
      </c>
      <c r="E962" s="20" t="s">
        <v>1345</v>
      </c>
      <c r="F962" s="22" t="s">
        <v>941</v>
      </c>
      <c r="G962" s="20" t="s">
        <v>84</v>
      </c>
      <c r="H962" s="20" t="s">
        <v>35</v>
      </c>
      <c r="I962" s="20" t="s">
        <v>81</v>
      </c>
      <c r="J962" s="22" t="s">
        <v>915</v>
      </c>
      <c r="K962" s="20"/>
      <c r="L962" s="20"/>
      <c r="M962" s="20"/>
      <c r="N962" s="20"/>
      <c r="O962" s="23"/>
      <c r="P962" s="23">
        <v>3227270</v>
      </c>
      <c r="Q962" s="24">
        <v>1</v>
      </c>
      <c r="R962" s="25">
        <v>45962</v>
      </c>
      <c r="S962" s="20" t="s">
        <v>83</v>
      </c>
      <c r="T962" s="26">
        <f t="shared" si="16"/>
        <v>3227270</v>
      </c>
      <c r="U962" s="27" t="s">
        <v>100</v>
      </c>
      <c r="V962" s="27" t="s">
        <v>100</v>
      </c>
      <c r="W962" s="67"/>
      <c r="X962" s="67"/>
      <c r="Y962" s="67"/>
      <c r="Z962" s="67"/>
      <c r="AA962" s="67"/>
      <c r="AB962" s="67"/>
      <c r="AC962" s="67"/>
      <c r="AD962" s="67"/>
      <c r="AE962" s="67"/>
      <c r="AF962" s="67"/>
      <c r="AG962" s="67"/>
      <c r="AH962" s="67"/>
      <c r="AI962" s="67"/>
      <c r="AJ962" s="67"/>
      <c r="AK962" s="67"/>
      <c r="AL962" s="67"/>
      <c r="AM962" s="67"/>
      <c r="AN962" s="67"/>
      <c r="AO962" s="67"/>
      <c r="AP962" s="67"/>
      <c r="AQ962" s="67"/>
      <c r="AR962" s="67"/>
      <c r="AS962" s="67"/>
      <c r="AT962" s="67"/>
      <c r="AU962" s="67"/>
      <c r="AV962" s="67"/>
      <c r="AW962" s="67"/>
      <c r="AX962" s="67"/>
      <c r="AY962" s="67"/>
      <c r="AZ962" s="67"/>
      <c r="BA962" s="67"/>
      <c r="BB962" s="67"/>
      <c r="BC962" s="67"/>
      <c r="BD962" s="67"/>
      <c r="BE962" s="67"/>
      <c r="BF962" s="67"/>
      <c r="BG962" s="67"/>
      <c r="BH962" s="67"/>
      <c r="BI962" s="67"/>
      <c r="BJ962" s="67"/>
      <c r="BK962" s="67"/>
      <c r="BL962" s="67"/>
      <c r="BM962" s="67"/>
      <c r="BN962" s="67"/>
      <c r="BO962" s="67"/>
      <c r="BP962" s="67"/>
      <c r="BQ962" s="67"/>
      <c r="BR962" s="67"/>
      <c r="BS962" s="67"/>
      <c r="BT962" s="67"/>
      <c r="BU962" s="67"/>
      <c r="BV962" s="67"/>
      <c r="BW962" s="67"/>
      <c r="BX962" s="67"/>
      <c r="BY962" s="67"/>
      <c r="BZ962" s="67"/>
      <c r="CA962" s="67"/>
      <c r="CB962" s="67"/>
      <c r="CC962" s="67"/>
      <c r="CD962" s="67"/>
      <c r="CE962" s="67"/>
      <c r="CF962" s="67"/>
      <c r="CG962" s="67"/>
      <c r="CH962" s="67"/>
      <c r="CI962" s="67"/>
      <c r="CJ962" s="67"/>
      <c r="CK962" s="67"/>
      <c r="CL962" s="67"/>
      <c r="CM962" s="67"/>
      <c r="CN962" s="67"/>
      <c r="CO962" s="67"/>
      <c r="CP962" s="67"/>
      <c r="CQ962" s="67"/>
      <c r="CR962" s="67"/>
      <c r="CS962" s="67"/>
      <c r="CT962" s="67"/>
      <c r="CU962" s="67"/>
      <c r="CV962" s="67"/>
      <c r="CW962" s="67"/>
      <c r="CX962" s="67"/>
      <c r="CY962" s="67"/>
      <c r="CZ962" s="67"/>
      <c r="DA962" s="67"/>
      <c r="DB962" s="67"/>
      <c r="DC962" s="67"/>
      <c r="DD962" s="67"/>
      <c r="DE962" s="67"/>
      <c r="DF962" s="67"/>
      <c r="DG962" s="67"/>
      <c r="DH962" s="67"/>
      <c r="DI962" s="67"/>
      <c r="DJ962" s="67"/>
      <c r="DK962" s="67"/>
      <c r="DL962" s="67"/>
      <c r="DM962" s="67"/>
      <c r="DN962" s="67"/>
      <c r="DO962" s="67"/>
      <c r="DP962" s="67"/>
      <c r="DQ962" s="67"/>
      <c r="DR962" s="67"/>
      <c r="DS962" s="67"/>
      <c r="DT962" s="67"/>
      <c r="DU962" s="67"/>
      <c r="DV962" s="67"/>
      <c r="DW962" s="67"/>
      <c r="DX962" s="67"/>
      <c r="DY962" s="67"/>
      <c r="DZ962" s="67"/>
      <c r="EA962" s="67"/>
      <c r="EB962" s="67"/>
      <c r="EC962" s="67"/>
      <c r="ED962" s="67"/>
      <c r="EE962" s="67"/>
      <c r="EF962" s="67"/>
      <c r="EG962" s="67"/>
      <c r="EH962" s="67"/>
      <c r="EI962" s="67"/>
      <c r="EJ962" s="67"/>
      <c r="EK962" s="67"/>
      <c r="EL962" s="67"/>
      <c r="EM962" s="67"/>
      <c r="EN962" s="67"/>
      <c r="EO962" s="67"/>
      <c r="EP962" s="67"/>
      <c r="EQ962" s="67"/>
      <c r="ER962" s="67"/>
      <c r="ES962" s="67"/>
      <c r="ET962" s="67"/>
      <c r="EU962" s="67"/>
      <c r="EV962" s="67"/>
      <c r="EW962" s="67"/>
      <c r="EX962" s="67"/>
      <c r="EY962" s="67"/>
      <c r="EZ962" s="67"/>
      <c r="FA962" s="67"/>
      <c r="FB962" s="67"/>
      <c r="FC962" s="67"/>
      <c r="FD962" s="67"/>
      <c r="FE962" s="67"/>
      <c r="FF962" s="67"/>
      <c r="FG962" s="67"/>
      <c r="FH962" s="67"/>
      <c r="FI962" s="67"/>
      <c r="FJ962" s="67"/>
      <c r="FK962" s="67"/>
      <c r="FL962" s="67"/>
      <c r="FM962" s="67"/>
      <c r="FN962" s="67"/>
      <c r="FO962" s="67"/>
      <c r="FP962" s="67"/>
      <c r="FQ962" s="67"/>
      <c r="FR962" s="67"/>
      <c r="FS962" s="67"/>
      <c r="FT962" s="67"/>
      <c r="FU962" s="67"/>
      <c r="FV962" s="67"/>
      <c r="FW962" s="67"/>
      <c r="FX962" s="67"/>
      <c r="FY962" s="67"/>
      <c r="FZ962" s="67"/>
      <c r="GA962" s="67"/>
      <c r="GB962" s="67"/>
      <c r="GC962" s="67"/>
      <c r="GD962" s="67"/>
      <c r="GE962" s="67"/>
      <c r="GF962" s="67"/>
      <c r="GG962" s="67"/>
      <c r="GH962" s="67"/>
      <c r="GI962" s="67"/>
      <c r="GJ962" s="67"/>
      <c r="GK962" s="67"/>
      <c r="GL962" s="67"/>
      <c r="GM962" s="67"/>
      <c r="GN962" s="67"/>
      <c r="GO962" s="67"/>
      <c r="GP962" s="67"/>
      <c r="GQ962" s="67"/>
      <c r="GR962" s="67"/>
      <c r="GS962" s="67"/>
      <c r="GT962" s="67"/>
      <c r="GU962" s="67"/>
      <c r="GV962" s="67"/>
      <c r="GW962" s="67"/>
      <c r="GX962" s="67"/>
      <c r="GY962" s="67"/>
      <c r="GZ962" s="67"/>
      <c r="HA962" s="67"/>
      <c r="HB962" s="67"/>
      <c r="HC962" s="67"/>
      <c r="HD962" s="67"/>
      <c r="HE962" s="67"/>
      <c r="HF962" s="67"/>
      <c r="HG962" s="67"/>
      <c r="HH962" s="67"/>
      <c r="HI962" s="67"/>
      <c r="HJ962" s="67"/>
      <c r="HK962" s="67"/>
      <c r="HL962" s="67"/>
      <c r="HM962" s="67"/>
      <c r="HN962" s="67"/>
      <c r="HO962" s="67"/>
      <c r="HP962" s="67"/>
      <c r="HQ962" s="67"/>
      <c r="HR962" s="67"/>
      <c r="HS962" s="67"/>
      <c r="HT962" s="67"/>
      <c r="HU962" s="67"/>
      <c r="HV962" s="67"/>
      <c r="HW962" s="67"/>
      <c r="HX962" s="67"/>
      <c r="HY962" s="67"/>
      <c r="HZ962" s="67"/>
      <c r="IA962" s="67"/>
      <c r="IB962" s="67"/>
      <c r="IC962" s="67"/>
      <c r="ID962" s="67"/>
      <c r="IE962" s="67"/>
      <c r="IF962" s="67"/>
      <c r="IG962" s="67"/>
      <c r="IH962" s="67"/>
      <c r="II962" s="67"/>
      <c r="IJ962" s="67"/>
      <c r="IK962" s="67"/>
      <c r="IL962" s="67"/>
      <c r="IM962" s="67"/>
      <c r="IN962" s="67"/>
      <c r="IO962" s="67"/>
      <c r="IP962" s="67"/>
      <c r="IQ962" s="67"/>
      <c r="IR962" s="67"/>
      <c r="IS962" s="67"/>
      <c r="IT962" s="67"/>
      <c r="IU962" s="67"/>
      <c r="IV962" s="67"/>
      <c r="IW962" s="67"/>
      <c r="IX962" s="67"/>
      <c r="IY962" s="67"/>
      <c r="IZ962" s="67"/>
      <c r="JA962" s="67"/>
      <c r="JB962" s="67"/>
      <c r="JC962" s="67"/>
      <c r="JD962" s="67"/>
      <c r="JE962" s="67"/>
      <c r="JF962" s="67"/>
      <c r="JG962" s="67"/>
      <c r="JH962" s="67"/>
      <c r="JI962" s="67"/>
      <c r="JJ962" s="67"/>
      <c r="JK962" s="67"/>
      <c r="JL962" s="67"/>
      <c r="JM962" s="67"/>
      <c r="JN962" s="67"/>
      <c r="JO962" s="67"/>
      <c r="JP962" s="67"/>
      <c r="JQ962" s="67"/>
      <c r="JR962" s="67"/>
      <c r="JS962" s="67"/>
      <c r="JT962" s="67"/>
      <c r="JU962" s="67"/>
      <c r="JV962" s="67"/>
      <c r="JW962" s="67"/>
      <c r="JX962" s="67"/>
      <c r="JY962" s="67"/>
      <c r="JZ962" s="67"/>
      <c r="KA962" s="67"/>
      <c r="KB962" s="67"/>
      <c r="KC962" s="67"/>
      <c r="KD962" s="67"/>
      <c r="KE962" s="67"/>
      <c r="KF962" s="67"/>
      <c r="KG962" s="67"/>
      <c r="KH962" s="67"/>
      <c r="KI962" s="67"/>
      <c r="KJ962" s="67"/>
      <c r="KK962" s="67"/>
      <c r="KL962" s="67"/>
      <c r="KM962" s="67"/>
      <c r="KN962" s="67"/>
      <c r="KO962" s="67"/>
      <c r="KP962" s="67"/>
      <c r="KQ962" s="67"/>
      <c r="KR962" s="67"/>
      <c r="KS962" s="67"/>
      <c r="KT962" s="67"/>
      <c r="KU962" s="67"/>
      <c r="KV962" s="67"/>
      <c r="KW962" s="67"/>
      <c r="KX962" s="67"/>
      <c r="KY962" s="67"/>
      <c r="KZ962" s="67"/>
      <c r="LA962" s="67"/>
      <c r="LB962" s="67"/>
      <c r="LC962" s="67"/>
      <c r="LD962" s="67"/>
      <c r="LE962" s="67"/>
      <c r="LF962" s="67"/>
      <c r="LG962" s="67"/>
      <c r="LH962" s="67"/>
      <c r="LI962" s="67"/>
      <c r="LJ962" s="67"/>
      <c r="LK962" s="67"/>
      <c r="LL962" s="67"/>
      <c r="LM962" s="67"/>
      <c r="LN962" s="67"/>
      <c r="LO962" s="67"/>
      <c r="LP962" s="67"/>
      <c r="LQ962" s="67"/>
      <c r="LR962" s="67"/>
      <c r="LS962" s="67"/>
      <c r="LT962" s="67"/>
      <c r="LU962" s="67"/>
      <c r="LV962" s="67"/>
      <c r="LW962" s="67"/>
      <c r="LX962" s="67"/>
      <c r="LY962" s="67"/>
      <c r="LZ962" s="67"/>
      <c r="MA962" s="67"/>
      <c r="MB962" s="67"/>
      <c r="MC962" s="67"/>
      <c r="MD962" s="67"/>
      <c r="ME962" s="67"/>
      <c r="MF962" s="67"/>
      <c r="MG962" s="67"/>
      <c r="MH962" s="67"/>
      <c r="MI962" s="67"/>
      <c r="MJ962" s="67"/>
      <c r="MK962" s="67"/>
      <c r="ML962" s="67"/>
      <c r="MM962" s="67"/>
      <c r="MN962" s="67"/>
      <c r="MO962" s="67"/>
      <c r="MP962" s="67"/>
      <c r="MQ962" s="67"/>
      <c r="MR962" s="67"/>
      <c r="MS962" s="67"/>
      <c r="MT962" s="67"/>
      <c r="MU962" s="67"/>
      <c r="MV962" s="67"/>
      <c r="MW962" s="67"/>
      <c r="MX962" s="67"/>
      <c r="MY962" s="67"/>
      <c r="MZ962" s="67"/>
      <c r="NA962" s="67"/>
      <c r="NB962" s="67"/>
      <c r="NC962" s="67"/>
      <c r="ND962" s="67"/>
      <c r="NE962" s="67"/>
      <c r="NF962" s="67"/>
      <c r="NG962" s="67"/>
      <c r="NH962" s="67"/>
      <c r="NI962" s="67"/>
      <c r="NJ962" s="67"/>
      <c r="NK962" s="67"/>
      <c r="NL962" s="67"/>
      <c r="NM962" s="67"/>
      <c r="NN962" s="67"/>
      <c r="NO962" s="67"/>
      <c r="NP962" s="67"/>
      <c r="NQ962" s="67"/>
      <c r="NR962" s="67"/>
      <c r="NS962" s="67"/>
      <c r="NT962" s="67"/>
      <c r="NU962" s="67"/>
      <c r="NV962" s="67"/>
      <c r="NW962" s="67"/>
      <c r="NX962" s="67"/>
      <c r="NY962" s="67"/>
      <c r="NZ962" s="67"/>
      <c r="OA962" s="67"/>
      <c r="OB962" s="67"/>
      <c r="OC962" s="67"/>
      <c r="OD962" s="67"/>
      <c r="OE962" s="67"/>
      <c r="OF962" s="67"/>
      <c r="OG962" s="67"/>
      <c r="OH962" s="67"/>
      <c r="OI962" s="67"/>
      <c r="OJ962" s="67"/>
      <c r="OK962" s="67"/>
      <c r="OL962" s="67"/>
      <c r="OM962" s="67"/>
      <c r="ON962" s="67"/>
      <c r="OO962" s="67"/>
      <c r="OP962" s="67"/>
      <c r="OQ962" s="67"/>
      <c r="OR962" s="67"/>
      <c r="OS962" s="67"/>
      <c r="OT962" s="67"/>
      <c r="OU962" s="67"/>
      <c r="OV962" s="67"/>
      <c r="OW962" s="67"/>
      <c r="OX962" s="67"/>
      <c r="OY962" s="67"/>
      <c r="OZ962" s="67"/>
      <c r="PA962" s="67"/>
      <c r="PB962" s="67"/>
      <c r="PC962" s="67"/>
      <c r="PD962" s="67"/>
      <c r="PE962" s="67"/>
      <c r="PF962" s="67"/>
      <c r="PG962" s="67"/>
      <c r="PH962" s="67"/>
      <c r="PI962" s="67"/>
      <c r="PJ962" s="67"/>
      <c r="PK962" s="67"/>
      <c r="PL962" s="67"/>
      <c r="PM962" s="67"/>
      <c r="PN962" s="67"/>
      <c r="PO962" s="67"/>
      <c r="PP962" s="67"/>
      <c r="PQ962" s="67"/>
      <c r="PR962" s="67"/>
      <c r="PS962" s="67"/>
      <c r="PT962" s="67"/>
      <c r="PU962" s="67"/>
      <c r="PV962" s="67"/>
      <c r="PW962" s="67"/>
      <c r="PX962" s="67"/>
      <c r="PY962" s="67"/>
      <c r="PZ962" s="67"/>
      <c r="QA962" s="67"/>
      <c r="QB962" s="67"/>
      <c r="QC962" s="67"/>
      <c r="QD962" s="67"/>
      <c r="QE962" s="67"/>
      <c r="QF962" s="67"/>
      <c r="QG962" s="67"/>
      <c r="QH962" s="67"/>
      <c r="QI962" s="67"/>
      <c r="QJ962" s="67"/>
      <c r="QK962" s="67"/>
      <c r="QL962" s="67"/>
      <c r="QM962" s="67"/>
      <c r="QN962" s="67"/>
      <c r="QO962" s="67"/>
      <c r="QP962" s="67"/>
      <c r="QQ962" s="67"/>
      <c r="QR962" s="67"/>
      <c r="QS962" s="67"/>
      <c r="QT962" s="67"/>
      <c r="QU962" s="67"/>
      <c r="QV962" s="67"/>
      <c r="QW962" s="67"/>
      <c r="QX962" s="67"/>
      <c r="QY962" s="67"/>
      <c r="QZ962" s="67"/>
      <c r="RA962" s="67"/>
      <c r="RB962" s="67"/>
      <c r="RC962" s="67"/>
      <c r="RD962" s="67"/>
      <c r="RE962" s="67"/>
      <c r="RF962" s="67"/>
      <c r="RG962" s="67"/>
      <c r="RH962" s="67"/>
      <c r="RI962" s="67"/>
      <c r="RJ962" s="67"/>
      <c r="RK962" s="67"/>
      <c r="RL962" s="67"/>
      <c r="RM962" s="67"/>
      <c r="RN962" s="67"/>
      <c r="RO962" s="67"/>
      <c r="RP962" s="67"/>
      <c r="RQ962" s="67"/>
      <c r="RR962" s="67"/>
      <c r="RS962" s="67"/>
      <c r="RT962" s="67"/>
      <c r="RU962" s="67"/>
      <c r="RV962" s="67"/>
      <c r="RW962" s="67"/>
      <c r="RX962" s="67"/>
      <c r="RY962" s="67"/>
      <c r="RZ962" s="67"/>
      <c r="SA962" s="67"/>
      <c r="SB962" s="67"/>
      <c r="SC962" s="67"/>
      <c r="SD962" s="67"/>
      <c r="SE962" s="67"/>
      <c r="SF962" s="67"/>
      <c r="SG962" s="67"/>
      <c r="SH962" s="67"/>
      <c r="SI962" s="67"/>
      <c r="SJ962" s="67"/>
      <c r="SK962" s="67"/>
      <c r="SL962" s="67"/>
      <c r="SM962" s="67"/>
      <c r="SN962" s="67"/>
      <c r="SO962" s="67"/>
      <c r="SP962" s="67"/>
      <c r="SQ962" s="67"/>
      <c r="SR962" s="67"/>
    </row>
    <row r="963" spans="1:512" ht="16.5" customHeight="1" x14ac:dyDescent="0.2">
      <c r="A963" s="20">
        <v>355</v>
      </c>
      <c r="B963" s="20" t="s">
        <v>62</v>
      </c>
      <c r="C963" s="20" t="s">
        <v>915</v>
      </c>
      <c r="D963" s="20" t="s">
        <v>38</v>
      </c>
      <c r="E963" s="20" t="s">
        <v>1345</v>
      </c>
      <c r="F963" s="22" t="s">
        <v>941</v>
      </c>
      <c r="G963" s="20" t="s">
        <v>84</v>
      </c>
      <c r="H963" s="20" t="s">
        <v>35</v>
      </c>
      <c r="I963" s="20" t="s">
        <v>81</v>
      </c>
      <c r="J963" s="22" t="s">
        <v>915</v>
      </c>
      <c r="K963" s="20"/>
      <c r="L963" s="20"/>
      <c r="M963" s="20"/>
      <c r="N963" s="20"/>
      <c r="O963" s="23"/>
      <c r="P963" s="23">
        <v>3227270</v>
      </c>
      <c r="Q963" s="24">
        <v>1</v>
      </c>
      <c r="R963" s="25">
        <v>45992</v>
      </c>
      <c r="S963" s="20" t="s">
        <v>83</v>
      </c>
      <c r="T963" s="26">
        <f t="shared" si="16"/>
        <v>3227270</v>
      </c>
      <c r="U963" s="27" t="s">
        <v>100</v>
      </c>
      <c r="V963" s="27" t="s">
        <v>100</v>
      </c>
      <c r="W963" s="67"/>
      <c r="X963" s="67"/>
      <c r="Y963" s="67"/>
      <c r="Z963" s="67"/>
      <c r="AA963" s="67"/>
      <c r="AB963" s="67"/>
      <c r="AC963" s="67"/>
      <c r="AD963" s="67"/>
      <c r="AE963" s="67"/>
      <c r="AF963" s="67"/>
      <c r="AG963" s="67"/>
      <c r="AH963" s="67"/>
      <c r="AI963" s="67"/>
      <c r="AJ963" s="67"/>
      <c r="AK963" s="67"/>
      <c r="AL963" s="67"/>
      <c r="AM963" s="67"/>
      <c r="AN963" s="67"/>
      <c r="AO963" s="67"/>
      <c r="AP963" s="67"/>
      <c r="AQ963" s="67"/>
      <c r="AR963" s="67"/>
      <c r="AS963" s="67"/>
      <c r="AT963" s="67"/>
      <c r="AU963" s="67"/>
      <c r="AV963" s="67"/>
      <c r="AW963" s="67"/>
      <c r="AX963" s="67"/>
      <c r="AY963" s="67"/>
      <c r="AZ963" s="67"/>
      <c r="BA963" s="67"/>
      <c r="BB963" s="67"/>
      <c r="BC963" s="67"/>
      <c r="BD963" s="67"/>
      <c r="BE963" s="67"/>
      <c r="BF963" s="67"/>
      <c r="BG963" s="67"/>
      <c r="BH963" s="67"/>
      <c r="BI963" s="67"/>
      <c r="BJ963" s="67"/>
      <c r="BK963" s="67"/>
      <c r="BL963" s="67"/>
      <c r="BM963" s="67"/>
      <c r="BN963" s="67"/>
      <c r="BO963" s="67"/>
      <c r="BP963" s="67"/>
      <c r="BQ963" s="67"/>
      <c r="BR963" s="67"/>
      <c r="BS963" s="67"/>
      <c r="BT963" s="67"/>
      <c r="BU963" s="67"/>
      <c r="BV963" s="67"/>
      <c r="BW963" s="67"/>
      <c r="BX963" s="67"/>
      <c r="BY963" s="67"/>
      <c r="BZ963" s="67"/>
      <c r="CA963" s="67"/>
      <c r="CB963" s="67"/>
      <c r="CC963" s="67"/>
      <c r="CD963" s="67"/>
      <c r="CE963" s="67"/>
      <c r="CF963" s="67"/>
      <c r="CG963" s="67"/>
      <c r="CH963" s="67"/>
      <c r="CI963" s="67"/>
      <c r="CJ963" s="67"/>
      <c r="CK963" s="67"/>
      <c r="CL963" s="67"/>
      <c r="CM963" s="67"/>
      <c r="CN963" s="67"/>
      <c r="CO963" s="67"/>
      <c r="CP963" s="67"/>
      <c r="CQ963" s="67"/>
      <c r="CR963" s="67"/>
      <c r="CS963" s="67"/>
      <c r="CT963" s="67"/>
      <c r="CU963" s="67"/>
      <c r="CV963" s="67"/>
      <c r="CW963" s="67"/>
      <c r="CX963" s="67"/>
      <c r="CY963" s="67"/>
      <c r="CZ963" s="67"/>
      <c r="DA963" s="67"/>
      <c r="DB963" s="67"/>
      <c r="DC963" s="67"/>
      <c r="DD963" s="67"/>
      <c r="DE963" s="67"/>
      <c r="DF963" s="67"/>
      <c r="DG963" s="67"/>
      <c r="DH963" s="67"/>
      <c r="DI963" s="67"/>
      <c r="DJ963" s="67"/>
      <c r="DK963" s="67"/>
      <c r="DL963" s="67"/>
      <c r="DM963" s="67"/>
      <c r="DN963" s="67"/>
      <c r="DO963" s="67"/>
      <c r="DP963" s="67"/>
      <c r="DQ963" s="67"/>
      <c r="DR963" s="67"/>
      <c r="DS963" s="67"/>
      <c r="DT963" s="67"/>
      <c r="DU963" s="67"/>
      <c r="DV963" s="67"/>
      <c r="DW963" s="67"/>
      <c r="DX963" s="67"/>
      <c r="DY963" s="67"/>
      <c r="DZ963" s="67"/>
      <c r="EA963" s="67"/>
      <c r="EB963" s="67"/>
      <c r="EC963" s="67"/>
      <c r="ED963" s="67"/>
      <c r="EE963" s="67"/>
      <c r="EF963" s="67"/>
      <c r="EG963" s="67"/>
      <c r="EH963" s="67"/>
      <c r="EI963" s="67"/>
      <c r="EJ963" s="67"/>
      <c r="EK963" s="67"/>
      <c r="EL963" s="67"/>
      <c r="EM963" s="67"/>
      <c r="EN963" s="67"/>
      <c r="EO963" s="67"/>
      <c r="EP963" s="67"/>
      <c r="EQ963" s="67"/>
      <c r="ER963" s="67"/>
      <c r="ES963" s="67"/>
      <c r="ET963" s="67"/>
      <c r="EU963" s="67"/>
      <c r="EV963" s="67"/>
      <c r="EW963" s="67"/>
      <c r="EX963" s="67"/>
      <c r="EY963" s="67"/>
      <c r="EZ963" s="67"/>
      <c r="FA963" s="67"/>
      <c r="FB963" s="67"/>
      <c r="FC963" s="67"/>
      <c r="FD963" s="67"/>
      <c r="FE963" s="67"/>
      <c r="FF963" s="67"/>
      <c r="FG963" s="67"/>
      <c r="FH963" s="67"/>
      <c r="FI963" s="67"/>
      <c r="FJ963" s="67"/>
      <c r="FK963" s="67"/>
      <c r="FL963" s="67"/>
      <c r="FM963" s="67"/>
      <c r="FN963" s="67"/>
      <c r="FO963" s="67"/>
      <c r="FP963" s="67"/>
      <c r="FQ963" s="67"/>
      <c r="FR963" s="67"/>
      <c r="FS963" s="67"/>
      <c r="FT963" s="67"/>
      <c r="FU963" s="67"/>
      <c r="FV963" s="67"/>
      <c r="FW963" s="67"/>
      <c r="FX963" s="67"/>
      <c r="FY963" s="67"/>
      <c r="FZ963" s="67"/>
      <c r="GA963" s="67"/>
      <c r="GB963" s="67"/>
      <c r="GC963" s="67"/>
      <c r="GD963" s="67"/>
      <c r="GE963" s="67"/>
      <c r="GF963" s="67"/>
      <c r="GG963" s="67"/>
      <c r="GH963" s="67"/>
      <c r="GI963" s="67"/>
      <c r="GJ963" s="67"/>
      <c r="GK963" s="67"/>
      <c r="GL963" s="67"/>
      <c r="GM963" s="67"/>
      <c r="GN963" s="67"/>
      <c r="GO963" s="67"/>
      <c r="GP963" s="67"/>
      <c r="GQ963" s="67"/>
      <c r="GR963" s="67"/>
      <c r="GS963" s="67"/>
      <c r="GT963" s="67"/>
      <c r="GU963" s="67"/>
      <c r="GV963" s="67"/>
      <c r="GW963" s="67"/>
      <c r="GX963" s="67"/>
      <c r="GY963" s="67"/>
      <c r="GZ963" s="67"/>
      <c r="HA963" s="67"/>
      <c r="HB963" s="67"/>
      <c r="HC963" s="67"/>
      <c r="HD963" s="67"/>
      <c r="HE963" s="67"/>
      <c r="HF963" s="67"/>
      <c r="HG963" s="67"/>
      <c r="HH963" s="67"/>
      <c r="HI963" s="67"/>
      <c r="HJ963" s="67"/>
      <c r="HK963" s="67"/>
      <c r="HL963" s="67"/>
      <c r="HM963" s="67"/>
      <c r="HN963" s="67"/>
      <c r="HO963" s="67"/>
      <c r="HP963" s="67"/>
      <c r="HQ963" s="67"/>
      <c r="HR963" s="67"/>
      <c r="HS963" s="67"/>
      <c r="HT963" s="67"/>
      <c r="HU963" s="67"/>
      <c r="HV963" s="67"/>
      <c r="HW963" s="67"/>
      <c r="HX963" s="67"/>
      <c r="HY963" s="67"/>
      <c r="HZ963" s="67"/>
      <c r="IA963" s="67"/>
      <c r="IB963" s="67"/>
      <c r="IC963" s="67"/>
      <c r="ID963" s="67"/>
      <c r="IE963" s="67"/>
      <c r="IF963" s="67"/>
      <c r="IG963" s="67"/>
      <c r="IH963" s="67"/>
      <c r="II963" s="67"/>
      <c r="IJ963" s="67"/>
      <c r="IK963" s="67"/>
      <c r="IL963" s="67"/>
      <c r="IM963" s="67"/>
      <c r="IN963" s="67"/>
      <c r="IO963" s="67"/>
      <c r="IP963" s="67"/>
      <c r="IQ963" s="67"/>
      <c r="IR963" s="67"/>
      <c r="IS963" s="67"/>
      <c r="IT963" s="67"/>
      <c r="IU963" s="67"/>
      <c r="IV963" s="67"/>
      <c r="IW963" s="67"/>
      <c r="IX963" s="67"/>
      <c r="IY963" s="67"/>
      <c r="IZ963" s="67"/>
      <c r="JA963" s="67"/>
      <c r="JB963" s="67"/>
      <c r="JC963" s="67"/>
      <c r="JD963" s="67"/>
      <c r="JE963" s="67"/>
      <c r="JF963" s="67"/>
      <c r="JG963" s="67"/>
      <c r="JH963" s="67"/>
      <c r="JI963" s="67"/>
      <c r="JJ963" s="67"/>
      <c r="JK963" s="67"/>
      <c r="JL963" s="67"/>
      <c r="JM963" s="67"/>
      <c r="JN963" s="67"/>
      <c r="JO963" s="67"/>
      <c r="JP963" s="67"/>
      <c r="JQ963" s="67"/>
      <c r="JR963" s="67"/>
      <c r="JS963" s="67"/>
      <c r="JT963" s="67"/>
      <c r="JU963" s="67"/>
      <c r="JV963" s="67"/>
      <c r="JW963" s="67"/>
      <c r="JX963" s="67"/>
      <c r="JY963" s="67"/>
      <c r="JZ963" s="67"/>
      <c r="KA963" s="67"/>
      <c r="KB963" s="67"/>
      <c r="KC963" s="67"/>
      <c r="KD963" s="67"/>
      <c r="KE963" s="67"/>
      <c r="KF963" s="67"/>
      <c r="KG963" s="67"/>
      <c r="KH963" s="67"/>
      <c r="KI963" s="67"/>
      <c r="KJ963" s="67"/>
      <c r="KK963" s="67"/>
      <c r="KL963" s="67"/>
      <c r="KM963" s="67"/>
      <c r="KN963" s="67"/>
      <c r="KO963" s="67"/>
      <c r="KP963" s="67"/>
      <c r="KQ963" s="67"/>
      <c r="KR963" s="67"/>
      <c r="KS963" s="67"/>
      <c r="KT963" s="67"/>
      <c r="KU963" s="67"/>
      <c r="KV963" s="67"/>
      <c r="KW963" s="67"/>
      <c r="KX963" s="67"/>
      <c r="KY963" s="67"/>
      <c r="KZ963" s="67"/>
      <c r="LA963" s="67"/>
      <c r="LB963" s="67"/>
      <c r="LC963" s="67"/>
      <c r="LD963" s="67"/>
      <c r="LE963" s="67"/>
      <c r="LF963" s="67"/>
      <c r="LG963" s="67"/>
      <c r="LH963" s="67"/>
      <c r="LI963" s="67"/>
      <c r="LJ963" s="67"/>
      <c r="LK963" s="67"/>
      <c r="LL963" s="67"/>
      <c r="LM963" s="67"/>
      <c r="LN963" s="67"/>
      <c r="LO963" s="67"/>
      <c r="LP963" s="67"/>
      <c r="LQ963" s="67"/>
      <c r="LR963" s="67"/>
      <c r="LS963" s="67"/>
      <c r="LT963" s="67"/>
      <c r="LU963" s="67"/>
      <c r="LV963" s="67"/>
      <c r="LW963" s="67"/>
      <c r="LX963" s="67"/>
      <c r="LY963" s="67"/>
      <c r="LZ963" s="67"/>
      <c r="MA963" s="67"/>
      <c r="MB963" s="67"/>
      <c r="MC963" s="67"/>
      <c r="MD963" s="67"/>
      <c r="ME963" s="67"/>
      <c r="MF963" s="67"/>
      <c r="MG963" s="67"/>
      <c r="MH963" s="67"/>
      <c r="MI963" s="67"/>
      <c r="MJ963" s="67"/>
      <c r="MK963" s="67"/>
      <c r="ML963" s="67"/>
      <c r="MM963" s="67"/>
      <c r="MN963" s="67"/>
      <c r="MO963" s="67"/>
      <c r="MP963" s="67"/>
      <c r="MQ963" s="67"/>
      <c r="MR963" s="67"/>
      <c r="MS963" s="67"/>
      <c r="MT963" s="67"/>
      <c r="MU963" s="67"/>
      <c r="MV963" s="67"/>
      <c r="MW963" s="67"/>
      <c r="MX963" s="67"/>
      <c r="MY963" s="67"/>
      <c r="MZ963" s="67"/>
      <c r="NA963" s="67"/>
      <c r="NB963" s="67"/>
      <c r="NC963" s="67"/>
      <c r="ND963" s="67"/>
      <c r="NE963" s="67"/>
      <c r="NF963" s="67"/>
      <c r="NG963" s="67"/>
      <c r="NH963" s="67"/>
      <c r="NI963" s="67"/>
      <c r="NJ963" s="67"/>
      <c r="NK963" s="67"/>
      <c r="NL963" s="67"/>
      <c r="NM963" s="67"/>
      <c r="NN963" s="67"/>
      <c r="NO963" s="67"/>
      <c r="NP963" s="67"/>
      <c r="NQ963" s="67"/>
      <c r="NR963" s="67"/>
      <c r="NS963" s="67"/>
      <c r="NT963" s="67"/>
      <c r="NU963" s="67"/>
      <c r="NV963" s="67"/>
      <c r="NW963" s="67"/>
      <c r="NX963" s="67"/>
      <c r="NY963" s="67"/>
      <c r="NZ963" s="67"/>
      <c r="OA963" s="67"/>
      <c r="OB963" s="67"/>
      <c r="OC963" s="67"/>
      <c r="OD963" s="67"/>
      <c r="OE963" s="67"/>
      <c r="OF963" s="67"/>
      <c r="OG963" s="67"/>
      <c r="OH963" s="67"/>
      <c r="OI963" s="67"/>
      <c r="OJ963" s="67"/>
      <c r="OK963" s="67"/>
      <c r="OL963" s="67"/>
      <c r="OM963" s="67"/>
      <c r="ON963" s="67"/>
      <c r="OO963" s="67"/>
      <c r="OP963" s="67"/>
      <c r="OQ963" s="67"/>
      <c r="OR963" s="67"/>
      <c r="OS963" s="67"/>
      <c r="OT963" s="67"/>
      <c r="OU963" s="67"/>
      <c r="OV963" s="67"/>
      <c r="OW963" s="67"/>
      <c r="OX963" s="67"/>
      <c r="OY963" s="67"/>
      <c r="OZ963" s="67"/>
      <c r="PA963" s="67"/>
      <c r="PB963" s="67"/>
      <c r="PC963" s="67"/>
      <c r="PD963" s="67"/>
      <c r="PE963" s="67"/>
      <c r="PF963" s="67"/>
      <c r="PG963" s="67"/>
      <c r="PH963" s="67"/>
      <c r="PI963" s="67"/>
      <c r="PJ963" s="67"/>
      <c r="PK963" s="67"/>
      <c r="PL963" s="67"/>
      <c r="PM963" s="67"/>
      <c r="PN963" s="67"/>
      <c r="PO963" s="67"/>
      <c r="PP963" s="67"/>
      <c r="PQ963" s="67"/>
      <c r="PR963" s="67"/>
      <c r="PS963" s="67"/>
      <c r="PT963" s="67"/>
      <c r="PU963" s="67"/>
      <c r="PV963" s="67"/>
      <c r="PW963" s="67"/>
      <c r="PX963" s="67"/>
      <c r="PY963" s="67"/>
      <c r="PZ963" s="67"/>
      <c r="QA963" s="67"/>
      <c r="QB963" s="67"/>
      <c r="QC963" s="67"/>
      <c r="QD963" s="67"/>
      <c r="QE963" s="67"/>
      <c r="QF963" s="67"/>
      <c r="QG963" s="67"/>
      <c r="QH963" s="67"/>
      <c r="QI963" s="67"/>
      <c r="QJ963" s="67"/>
      <c r="QK963" s="67"/>
      <c r="QL963" s="67"/>
      <c r="QM963" s="67"/>
      <c r="QN963" s="67"/>
      <c r="QO963" s="67"/>
      <c r="QP963" s="67"/>
      <c r="QQ963" s="67"/>
      <c r="QR963" s="67"/>
      <c r="QS963" s="67"/>
      <c r="QT963" s="67"/>
      <c r="QU963" s="67"/>
      <c r="QV963" s="67"/>
      <c r="QW963" s="67"/>
      <c r="QX963" s="67"/>
      <c r="QY963" s="67"/>
      <c r="QZ963" s="67"/>
      <c r="RA963" s="67"/>
      <c r="RB963" s="67"/>
      <c r="RC963" s="67"/>
      <c r="RD963" s="67"/>
      <c r="RE963" s="67"/>
      <c r="RF963" s="67"/>
      <c r="RG963" s="67"/>
      <c r="RH963" s="67"/>
      <c r="RI963" s="67"/>
      <c r="RJ963" s="67"/>
      <c r="RK963" s="67"/>
      <c r="RL963" s="67"/>
      <c r="RM963" s="67"/>
      <c r="RN963" s="67"/>
      <c r="RO963" s="67"/>
      <c r="RP963" s="67"/>
      <c r="RQ963" s="67"/>
      <c r="RR963" s="67"/>
      <c r="RS963" s="67"/>
      <c r="RT963" s="67"/>
      <c r="RU963" s="67"/>
      <c r="RV963" s="67"/>
      <c r="RW963" s="67"/>
      <c r="RX963" s="67"/>
      <c r="RY963" s="67"/>
      <c r="RZ963" s="67"/>
      <c r="SA963" s="67"/>
      <c r="SB963" s="67"/>
      <c r="SC963" s="67"/>
      <c r="SD963" s="67"/>
      <c r="SE963" s="67"/>
      <c r="SF963" s="67"/>
      <c r="SG963" s="67"/>
      <c r="SH963" s="67"/>
      <c r="SI963" s="67"/>
      <c r="SJ963" s="67"/>
      <c r="SK963" s="67"/>
      <c r="SL963" s="67"/>
      <c r="SM963" s="67"/>
      <c r="SN963" s="67"/>
      <c r="SO963" s="67"/>
      <c r="SP963" s="67"/>
      <c r="SQ963" s="67"/>
      <c r="SR963" s="67"/>
    </row>
    <row r="964" spans="1:512" ht="16.5" customHeight="1" x14ac:dyDescent="0.2">
      <c r="A964" s="20">
        <v>356</v>
      </c>
      <c r="B964" s="20" t="s">
        <v>62</v>
      </c>
      <c r="C964" s="20" t="s">
        <v>915</v>
      </c>
      <c r="D964" s="20" t="s">
        <v>38</v>
      </c>
      <c r="E964" s="20" t="s">
        <v>1345</v>
      </c>
      <c r="F964" s="22" t="s">
        <v>941</v>
      </c>
      <c r="G964" s="20" t="s">
        <v>84</v>
      </c>
      <c r="H964" s="20" t="s">
        <v>35</v>
      </c>
      <c r="I964" s="20" t="s">
        <v>81</v>
      </c>
      <c r="J964" s="22" t="s">
        <v>915</v>
      </c>
      <c r="K964" s="20"/>
      <c r="L964" s="20"/>
      <c r="M964" s="20"/>
      <c r="N964" s="20"/>
      <c r="O964" s="23"/>
      <c r="P964" s="23">
        <v>3227270</v>
      </c>
      <c r="Q964" s="24">
        <v>1</v>
      </c>
      <c r="R964" s="25">
        <v>45658</v>
      </c>
      <c r="S964" s="20" t="s">
        <v>83</v>
      </c>
      <c r="T964" s="26">
        <f t="shared" ref="T964:T1027" si="17">((P964*1)+O964)*Q964</f>
        <v>3227270</v>
      </c>
      <c r="U964" s="27" t="s">
        <v>100</v>
      </c>
      <c r="V964" s="27" t="s">
        <v>100</v>
      </c>
      <c r="W964" s="67"/>
      <c r="X964" s="67"/>
      <c r="Y964" s="67"/>
      <c r="Z964" s="67"/>
      <c r="AA964" s="67"/>
      <c r="AB964" s="67"/>
      <c r="AC964" s="67"/>
      <c r="AD964" s="67"/>
      <c r="AE964" s="67"/>
      <c r="AF964" s="67"/>
      <c r="AG964" s="67"/>
      <c r="AH964" s="67"/>
      <c r="AI964" s="67"/>
      <c r="AJ964" s="67"/>
      <c r="AK964" s="67"/>
      <c r="AL964" s="67"/>
      <c r="AM964" s="67"/>
      <c r="AN964" s="67"/>
      <c r="AO964" s="67"/>
      <c r="AP964" s="67"/>
      <c r="AQ964" s="67"/>
      <c r="AR964" s="67"/>
      <c r="AS964" s="67"/>
      <c r="AT964" s="67"/>
      <c r="AU964" s="67"/>
      <c r="AV964" s="67"/>
      <c r="AW964" s="67"/>
      <c r="AX964" s="67"/>
      <c r="AY964" s="67"/>
      <c r="AZ964" s="67"/>
      <c r="BA964" s="67"/>
      <c r="BB964" s="67"/>
      <c r="BC964" s="67"/>
      <c r="BD964" s="67"/>
      <c r="BE964" s="67"/>
      <c r="BF964" s="67"/>
      <c r="BG964" s="67"/>
      <c r="BH964" s="67"/>
      <c r="BI964" s="67"/>
      <c r="BJ964" s="67"/>
      <c r="BK964" s="67"/>
      <c r="BL964" s="67"/>
      <c r="BM964" s="67"/>
      <c r="BN964" s="67"/>
      <c r="BO964" s="67"/>
      <c r="BP964" s="67"/>
      <c r="BQ964" s="67"/>
      <c r="BR964" s="67"/>
      <c r="BS964" s="67"/>
      <c r="BT964" s="67"/>
      <c r="BU964" s="67"/>
      <c r="BV964" s="67"/>
      <c r="BW964" s="67"/>
      <c r="BX964" s="67"/>
      <c r="BY964" s="67"/>
      <c r="BZ964" s="67"/>
      <c r="CA964" s="67"/>
      <c r="CB964" s="67"/>
      <c r="CC964" s="67"/>
      <c r="CD964" s="67"/>
      <c r="CE964" s="67"/>
      <c r="CF964" s="67"/>
      <c r="CG964" s="67"/>
      <c r="CH964" s="67"/>
      <c r="CI964" s="67"/>
      <c r="CJ964" s="67"/>
      <c r="CK964" s="67"/>
      <c r="CL964" s="67"/>
      <c r="CM964" s="67"/>
      <c r="CN964" s="67"/>
      <c r="CO964" s="67"/>
      <c r="CP964" s="67"/>
      <c r="CQ964" s="67"/>
      <c r="CR964" s="67"/>
      <c r="CS964" s="67"/>
      <c r="CT964" s="67"/>
      <c r="CU964" s="67"/>
      <c r="CV964" s="67"/>
      <c r="CW964" s="67"/>
      <c r="CX964" s="67"/>
      <c r="CY964" s="67"/>
      <c r="CZ964" s="67"/>
      <c r="DA964" s="67"/>
      <c r="DB964" s="67"/>
      <c r="DC964" s="67"/>
      <c r="DD964" s="67"/>
      <c r="DE964" s="67"/>
      <c r="DF964" s="67"/>
      <c r="DG964" s="67"/>
      <c r="DH964" s="67"/>
      <c r="DI964" s="67"/>
      <c r="DJ964" s="67"/>
      <c r="DK964" s="67"/>
      <c r="DL964" s="67"/>
      <c r="DM964" s="67"/>
      <c r="DN964" s="67"/>
      <c r="DO964" s="67"/>
      <c r="DP964" s="67"/>
      <c r="DQ964" s="67"/>
      <c r="DR964" s="67"/>
      <c r="DS964" s="67"/>
      <c r="DT964" s="67"/>
      <c r="DU964" s="67"/>
      <c r="DV964" s="67"/>
      <c r="DW964" s="67"/>
      <c r="DX964" s="67"/>
      <c r="DY964" s="67"/>
      <c r="DZ964" s="67"/>
      <c r="EA964" s="67"/>
      <c r="EB964" s="67"/>
      <c r="EC964" s="67"/>
      <c r="ED964" s="67"/>
      <c r="EE964" s="67"/>
      <c r="EF964" s="67"/>
      <c r="EG964" s="67"/>
      <c r="EH964" s="67"/>
      <c r="EI964" s="67"/>
      <c r="EJ964" s="67"/>
      <c r="EK964" s="67"/>
      <c r="EL964" s="67"/>
      <c r="EM964" s="67"/>
      <c r="EN964" s="67"/>
      <c r="EO964" s="67"/>
      <c r="EP964" s="67"/>
      <c r="EQ964" s="67"/>
      <c r="ER964" s="67"/>
      <c r="ES964" s="67"/>
      <c r="ET964" s="67"/>
      <c r="EU964" s="67"/>
      <c r="EV964" s="67"/>
      <c r="EW964" s="67"/>
      <c r="EX964" s="67"/>
      <c r="EY964" s="67"/>
      <c r="EZ964" s="67"/>
      <c r="FA964" s="67"/>
      <c r="FB964" s="67"/>
      <c r="FC964" s="67"/>
      <c r="FD964" s="67"/>
      <c r="FE964" s="67"/>
      <c r="FF964" s="67"/>
      <c r="FG964" s="67"/>
      <c r="FH964" s="67"/>
      <c r="FI964" s="67"/>
      <c r="FJ964" s="67"/>
      <c r="FK964" s="67"/>
      <c r="FL964" s="67"/>
      <c r="FM964" s="67"/>
      <c r="FN964" s="67"/>
      <c r="FO964" s="67"/>
      <c r="FP964" s="67"/>
      <c r="FQ964" s="67"/>
      <c r="FR964" s="67"/>
      <c r="FS964" s="67"/>
      <c r="FT964" s="67"/>
      <c r="FU964" s="67"/>
      <c r="FV964" s="67"/>
      <c r="FW964" s="67"/>
      <c r="FX964" s="67"/>
      <c r="FY964" s="67"/>
      <c r="FZ964" s="67"/>
      <c r="GA964" s="67"/>
      <c r="GB964" s="67"/>
      <c r="GC964" s="67"/>
      <c r="GD964" s="67"/>
      <c r="GE964" s="67"/>
      <c r="GF964" s="67"/>
      <c r="GG964" s="67"/>
      <c r="GH964" s="67"/>
      <c r="GI964" s="67"/>
      <c r="GJ964" s="67"/>
      <c r="GK964" s="67"/>
      <c r="GL964" s="67"/>
      <c r="GM964" s="67"/>
      <c r="GN964" s="67"/>
      <c r="GO964" s="67"/>
      <c r="GP964" s="67"/>
      <c r="GQ964" s="67"/>
      <c r="GR964" s="67"/>
      <c r="GS964" s="67"/>
      <c r="GT964" s="67"/>
      <c r="GU964" s="67"/>
      <c r="GV964" s="67"/>
      <c r="GW964" s="67"/>
      <c r="GX964" s="67"/>
      <c r="GY964" s="67"/>
      <c r="GZ964" s="67"/>
      <c r="HA964" s="67"/>
      <c r="HB964" s="67"/>
      <c r="HC964" s="67"/>
      <c r="HD964" s="67"/>
      <c r="HE964" s="67"/>
      <c r="HF964" s="67"/>
      <c r="HG964" s="67"/>
      <c r="HH964" s="67"/>
      <c r="HI964" s="67"/>
      <c r="HJ964" s="67"/>
      <c r="HK964" s="67"/>
      <c r="HL964" s="67"/>
      <c r="HM964" s="67"/>
      <c r="HN964" s="67"/>
      <c r="HO964" s="67"/>
      <c r="HP964" s="67"/>
      <c r="HQ964" s="67"/>
      <c r="HR964" s="67"/>
      <c r="HS964" s="67"/>
      <c r="HT964" s="67"/>
      <c r="HU964" s="67"/>
      <c r="HV964" s="67"/>
      <c r="HW964" s="67"/>
      <c r="HX964" s="67"/>
      <c r="HY964" s="67"/>
      <c r="HZ964" s="67"/>
      <c r="IA964" s="67"/>
      <c r="IB964" s="67"/>
      <c r="IC964" s="67"/>
      <c r="ID964" s="67"/>
      <c r="IE964" s="67"/>
      <c r="IF964" s="67"/>
      <c r="IG964" s="67"/>
      <c r="IH964" s="67"/>
      <c r="II964" s="67"/>
      <c r="IJ964" s="67"/>
      <c r="IK964" s="67"/>
      <c r="IL964" s="67"/>
      <c r="IM964" s="67"/>
      <c r="IN964" s="67"/>
      <c r="IO964" s="67"/>
      <c r="IP964" s="67"/>
      <c r="IQ964" s="67"/>
      <c r="IR964" s="67"/>
      <c r="IS964" s="67"/>
      <c r="IT964" s="67"/>
      <c r="IU964" s="67"/>
      <c r="IV964" s="67"/>
      <c r="IW964" s="67"/>
      <c r="IX964" s="67"/>
      <c r="IY964" s="67"/>
      <c r="IZ964" s="67"/>
      <c r="JA964" s="67"/>
      <c r="JB964" s="67"/>
      <c r="JC964" s="67"/>
      <c r="JD964" s="67"/>
      <c r="JE964" s="67"/>
      <c r="JF964" s="67"/>
      <c r="JG964" s="67"/>
      <c r="JH964" s="67"/>
      <c r="JI964" s="67"/>
      <c r="JJ964" s="67"/>
      <c r="JK964" s="67"/>
      <c r="JL964" s="67"/>
      <c r="JM964" s="67"/>
      <c r="JN964" s="67"/>
      <c r="JO964" s="67"/>
      <c r="JP964" s="67"/>
      <c r="JQ964" s="67"/>
      <c r="JR964" s="67"/>
      <c r="JS964" s="67"/>
      <c r="JT964" s="67"/>
      <c r="JU964" s="67"/>
      <c r="JV964" s="67"/>
      <c r="JW964" s="67"/>
      <c r="JX964" s="67"/>
      <c r="JY964" s="67"/>
      <c r="JZ964" s="67"/>
      <c r="KA964" s="67"/>
      <c r="KB964" s="67"/>
      <c r="KC964" s="67"/>
      <c r="KD964" s="67"/>
      <c r="KE964" s="67"/>
      <c r="KF964" s="67"/>
      <c r="KG964" s="67"/>
      <c r="KH964" s="67"/>
      <c r="KI964" s="67"/>
      <c r="KJ964" s="67"/>
      <c r="KK964" s="67"/>
      <c r="KL964" s="67"/>
      <c r="KM964" s="67"/>
      <c r="KN964" s="67"/>
      <c r="KO964" s="67"/>
      <c r="KP964" s="67"/>
      <c r="KQ964" s="67"/>
      <c r="KR964" s="67"/>
      <c r="KS964" s="67"/>
      <c r="KT964" s="67"/>
      <c r="KU964" s="67"/>
      <c r="KV964" s="67"/>
      <c r="KW964" s="67"/>
      <c r="KX964" s="67"/>
      <c r="KY964" s="67"/>
      <c r="KZ964" s="67"/>
      <c r="LA964" s="67"/>
      <c r="LB964" s="67"/>
      <c r="LC964" s="67"/>
      <c r="LD964" s="67"/>
      <c r="LE964" s="67"/>
      <c r="LF964" s="67"/>
      <c r="LG964" s="67"/>
      <c r="LH964" s="67"/>
      <c r="LI964" s="67"/>
      <c r="LJ964" s="67"/>
      <c r="LK964" s="67"/>
      <c r="LL964" s="67"/>
      <c r="LM964" s="67"/>
      <c r="LN964" s="67"/>
      <c r="LO964" s="67"/>
      <c r="LP964" s="67"/>
      <c r="LQ964" s="67"/>
      <c r="LR964" s="67"/>
      <c r="LS964" s="67"/>
      <c r="LT964" s="67"/>
      <c r="LU964" s="67"/>
      <c r="LV964" s="67"/>
      <c r="LW964" s="67"/>
      <c r="LX964" s="67"/>
      <c r="LY964" s="67"/>
      <c r="LZ964" s="67"/>
      <c r="MA964" s="67"/>
      <c r="MB964" s="67"/>
      <c r="MC964" s="67"/>
      <c r="MD964" s="67"/>
      <c r="ME964" s="67"/>
      <c r="MF964" s="67"/>
      <c r="MG964" s="67"/>
      <c r="MH964" s="67"/>
      <c r="MI964" s="67"/>
      <c r="MJ964" s="67"/>
      <c r="MK964" s="67"/>
      <c r="ML964" s="67"/>
      <c r="MM964" s="67"/>
      <c r="MN964" s="67"/>
      <c r="MO964" s="67"/>
      <c r="MP964" s="67"/>
      <c r="MQ964" s="67"/>
      <c r="MR964" s="67"/>
      <c r="MS964" s="67"/>
      <c r="MT964" s="67"/>
      <c r="MU964" s="67"/>
      <c r="MV964" s="67"/>
      <c r="MW964" s="67"/>
      <c r="MX964" s="67"/>
      <c r="MY964" s="67"/>
      <c r="MZ964" s="67"/>
      <c r="NA964" s="67"/>
      <c r="NB964" s="67"/>
      <c r="NC964" s="67"/>
      <c r="ND964" s="67"/>
      <c r="NE964" s="67"/>
      <c r="NF964" s="67"/>
      <c r="NG964" s="67"/>
      <c r="NH964" s="67"/>
      <c r="NI964" s="67"/>
      <c r="NJ964" s="67"/>
      <c r="NK964" s="67"/>
      <c r="NL964" s="67"/>
      <c r="NM964" s="67"/>
      <c r="NN964" s="67"/>
      <c r="NO964" s="67"/>
      <c r="NP964" s="67"/>
      <c r="NQ964" s="67"/>
      <c r="NR964" s="67"/>
      <c r="NS964" s="67"/>
      <c r="NT964" s="67"/>
      <c r="NU964" s="67"/>
      <c r="NV964" s="67"/>
      <c r="NW964" s="67"/>
      <c r="NX964" s="67"/>
      <c r="NY964" s="67"/>
      <c r="NZ964" s="67"/>
      <c r="OA964" s="67"/>
      <c r="OB964" s="67"/>
      <c r="OC964" s="67"/>
      <c r="OD964" s="67"/>
      <c r="OE964" s="67"/>
      <c r="OF964" s="67"/>
      <c r="OG964" s="67"/>
      <c r="OH964" s="67"/>
      <c r="OI964" s="67"/>
      <c r="OJ964" s="67"/>
      <c r="OK964" s="67"/>
      <c r="OL964" s="67"/>
      <c r="OM964" s="67"/>
      <c r="ON964" s="67"/>
      <c r="OO964" s="67"/>
      <c r="OP964" s="67"/>
      <c r="OQ964" s="67"/>
      <c r="OR964" s="67"/>
      <c r="OS964" s="67"/>
      <c r="OT964" s="67"/>
      <c r="OU964" s="67"/>
      <c r="OV964" s="67"/>
      <c r="OW964" s="67"/>
      <c r="OX964" s="67"/>
      <c r="OY964" s="67"/>
      <c r="OZ964" s="67"/>
      <c r="PA964" s="67"/>
      <c r="PB964" s="67"/>
      <c r="PC964" s="67"/>
      <c r="PD964" s="67"/>
      <c r="PE964" s="67"/>
      <c r="PF964" s="67"/>
      <c r="PG964" s="67"/>
      <c r="PH964" s="67"/>
      <c r="PI964" s="67"/>
      <c r="PJ964" s="67"/>
      <c r="PK964" s="67"/>
      <c r="PL964" s="67"/>
      <c r="PM964" s="67"/>
      <c r="PN964" s="67"/>
      <c r="PO964" s="67"/>
      <c r="PP964" s="67"/>
      <c r="PQ964" s="67"/>
      <c r="PR964" s="67"/>
      <c r="PS964" s="67"/>
      <c r="PT964" s="67"/>
      <c r="PU964" s="67"/>
      <c r="PV964" s="67"/>
      <c r="PW964" s="67"/>
      <c r="PX964" s="67"/>
      <c r="PY964" s="67"/>
      <c r="PZ964" s="67"/>
      <c r="QA964" s="67"/>
      <c r="QB964" s="67"/>
      <c r="QC964" s="67"/>
      <c r="QD964" s="67"/>
      <c r="QE964" s="67"/>
      <c r="QF964" s="67"/>
      <c r="QG964" s="67"/>
      <c r="QH964" s="67"/>
      <c r="QI964" s="67"/>
      <c r="QJ964" s="67"/>
      <c r="QK964" s="67"/>
      <c r="QL964" s="67"/>
      <c r="QM964" s="67"/>
      <c r="QN964" s="67"/>
      <c r="QO964" s="67"/>
      <c r="QP964" s="67"/>
      <c r="QQ964" s="67"/>
      <c r="QR964" s="67"/>
      <c r="QS964" s="67"/>
      <c r="QT964" s="67"/>
      <c r="QU964" s="67"/>
      <c r="QV964" s="67"/>
      <c r="QW964" s="67"/>
      <c r="QX964" s="67"/>
      <c r="QY964" s="67"/>
      <c r="QZ964" s="67"/>
      <c r="RA964" s="67"/>
      <c r="RB964" s="67"/>
      <c r="RC964" s="67"/>
      <c r="RD964" s="67"/>
      <c r="RE964" s="67"/>
      <c r="RF964" s="67"/>
      <c r="RG964" s="67"/>
      <c r="RH964" s="67"/>
      <c r="RI964" s="67"/>
      <c r="RJ964" s="67"/>
      <c r="RK964" s="67"/>
      <c r="RL964" s="67"/>
      <c r="RM964" s="67"/>
      <c r="RN964" s="67"/>
      <c r="RO964" s="67"/>
      <c r="RP964" s="67"/>
      <c r="RQ964" s="67"/>
      <c r="RR964" s="67"/>
      <c r="RS964" s="67"/>
      <c r="RT964" s="67"/>
      <c r="RU964" s="67"/>
      <c r="RV964" s="67"/>
      <c r="RW964" s="67"/>
      <c r="RX964" s="67"/>
      <c r="RY964" s="67"/>
      <c r="RZ964" s="67"/>
      <c r="SA964" s="67"/>
      <c r="SB964" s="67"/>
      <c r="SC964" s="67"/>
      <c r="SD964" s="67"/>
      <c r="SE964" s="67"/>
      <c r="SF964" s="67"/>
      <c r="SG964" s="67"/>
      <c r="SH964" s="67"/>
      <c r="SI964" s="67"/>
      <c r="SJ964" s="67"/>
      <c r="SK964" s="67"/>
      <c r="SL964" s="67"/>
      <c r="SM964" s="67"/>
      <c r="SN964" s="67"/>
      <c r="SO964" s="67"/>
      <c r="SP964" s="67"/>
      <c r="SQ964" s="67"/>
      <c r="SR964" s="67"/>
    </row>
    <row r="965" spans="1:512" ht="16.5" customHeight="1" x14ac:dyDescent="0.2">
      <c r="A965" s="20">
        <v>357</v>
      </c>
      <c r="B965" s="20" t="s">
        <v>62</v>
      </c>
      <c r="C965" s="20" t="s">
        <v>915</v>
      </c>
      <c r="D965" s="20" t="s">
        <v>38</v>
      </c>
      <c r="E965" s="20" t="s">
        <v>1345</v>
      </c>
      <c r="F965" s="22" t="s">
        <v>941</v>
      </c>
      <c r="G965" s="20" t="s">
        <v>84</v>
      </c>
      <c r="H965" s="20" t="s">
        <v>35</v>
      </c>
      <c r="I965" s="20" t="s">
        <v>81</v>
      </c>
      <c r="J965" s="22" t="s">
        <v>915</v>
      </c>
      <c r="K965" s="20"/>
      <c r="L965" s="20"/>
      <c r="M965" s="20"/>
      <c r="N965" s="20"/>
      <c r="O965" s="23"/>
      <c r="P965" s="23">
        <v>3227270</v>
      </c>
      <c r="Q965" s="24">
        <v>1</v>
      </c>
      <c r="R965" s="25">
        <v>45689</v>
      </c>
      <c r="S965" s="20" t="s">
        <v>83</v>
      </c>
      <c r="T965" s="26">
        <f t="shared" si="17"/>
        <v>3227270</v>
      </c>
      <c r="U965" s="27" t="s">
        <v>100</v>
      </c>
      <c r="V965" s="27" t="s">
        <v>100</v>
      </c>
      <c r="W965" s="67"/>
      <c r="X965" s="67"/>
      <c r="Y965" s="67"/>
      <c r="Z965" s="67"/>
      <c r="AA965" s="67"/>
      <c r="AB965" s="67"/>
      <c r="AC965" s="67"/>
      <c r="AD965" s="67"/>
      <c r="AE965" s="67"/>
      <c r="AF965" s="67"/>
      <c r="AG965" s="67"/>
      <c r="AH965" s="67"/>
      <c r="AI965" s="67"/>
      <c r="AJ965" s="67"/>
      <c r="AK965" s="67"/>
      <c r="AL965" s="67"/>
      <c r="AM965" s="67"/>
      <c r="AN965" s="67"/>
      <c r="AO965" s="67"/>
      <c r="AP965" s="67"/>
      <c r="AQ965" s="67"/>
      <c r="AR965" s="67"/>
      <c r="AS965" s="67"/>
      <c r="AT965" s="67"/>
      <c r="AU965" s="67"/>
      <c r="AV965" s="67"/>
      <c r="AW965" s="67"/>
      <c r="AX965" s="67"/>
      <c r="AY965" s="67"/>
      <c r="AZ965" s="67"/>
      <c r="BA965" s="67"/>
      <c r="BB965" s="67"/>
      <c r="BC965" s="67"/>
      <c r="BD965" s="67"/>
      <c r="BE965" s="67"/>
      <c r="BF965" s="67"/>
      <c r="BG965" s="67"/>
      <c r="BH965" s="67"/>
      <c r="BI965" s="67"/>
      <c r="BJ965" s="67"/>
      <c r="BK965" s="67"/>
      <c r="BL965" s="67"/>
      <c r="BM965" s="67"/>
      <c r="BN965" s="67"/>
      <c r="BO965" s="67"/>
      <c r="BP965" s="67"/>
      <c r="BQ965" s="67"/>
      <c r="BR965" s="67"/>
      <c r="BS965" s="67"/>
      <c r="BT965" s="67"/>
      <c r="BU965" s="67"/>
      <c r="BV965" s="67"/>
      <c r="BW965" s="67"/>
      <c r="BX965" s="67"/>
      <c r="BY965" s="67"/>
      <c r="BZ965" s="67"/>
      <c r="CA965" s="67"/>
      <c r="CB965" s="67"/>
      <c r="CC965" s="67"/>
      <c r="CD965" s="67"/>
      <c r="CE965" s="67"/>
      <c r="CF965" s="67"/>
      <c r="CG965" s="67"/>
      <c r="CH965" s="67"/>
      <c r="CI965" s="67"/>
      <c r="CJ965" s="67"/>
      <c r="CK965" s="67"/>
      <c r="CL965" s="67"/>
      <c r="CM965" s="67"/>
      <c r="CN965" s="67"/>
      <c r="CO965" s="67"/>
      <c r="CP965" s="67"/>
      <c r="CQ965" s="67"/>
      <c r="CR965" s="67"/>
      <c r="CS965" s="67"/>
      <c r="CT965" s="67"/>
      <c r="CU965" s="67"/>
      <c r="CV965" s="67"/>
      <c r="CW965" s="67"/>
      <c r="CX965" s="67"/>
      <c r="CY965" s="67"/>
      <c r="CZ965" s="67"/>
      <c r="DA965" s="67"/>
      <c r="DB965" s="67"/>
      <c r="DC965" s="67"/>
      <c r="DD965" s="67"/>
      <c r="DE965" s="67"/>
      <c r="DF965" s="67"/>
      <c r="DG965" s="67"/>
      <c r="DH965" s="67"/>
      <c r="DI965" s="67"/>
      <c r="DJ965" s="67"/>
      <c r="DK965" s="67"/>
      <c r="DL965" s="67"/>
      <c r="DM965" s="67"/>
      <c r="DN965" s="67"/>
      <c r="DO965" s="67"/>
      <c r="DP965" s="67"/>
      <c r="DQ965" s="67"/>
      <c r="DR965" s="67"/>
      <c r="DS965" s="67"/>
      <c r="DT965" s="67"/>
      <c r="DU965" s="67"/>
      <c r="DV965" s="67"/>
      <c r="DW965" s="67"/>
      <c r="DX965" s="67"/>
      <c r="DY965" s="67"/>
      <c r="DZ965" s="67"/>
      <c r="EA965" s="67"/>
      <c r="EB965" s="67"/>
      <c r="EC965" s="67"/>
      <c r="ED965" s="67"/>
      <c r="EE965" s="67"/>
      <c r="EF965" s="67"/>
      <c r="EG965" s="67"/>
      <c r="EH965" s="67"/>
      <c r="EI965" s="67"/>
      <c r="EJ965" s="67"/>
      <c r="EK965" s="67"/>
      <c r="EL965" s="67"/>
      <c r="EM965" s="67"/>
      <c r="EN965" s="67"/>
      <c r="EO965" s="67"/>
      <c r="EP965" s="67"/>
      <c r="EQ965" s="67"/>
      <c r="ER965" s="67"/>
      <c r="ES965" s="67"/>
      <c r="ET965" s="67"/>
      <c r="EU965" s="67"/>
      <c r="EV965" s="67"/>
      <c r="EW965" s="67"/>
      <c r="EX965" s="67"/>
      <c r="EY965" s="67"/>
      <c r="EZ965" s="67"/>
      <c r="FA965" s="67"/>
      <c r="FB965" s="67"/>
      <c r="FC965" s="67"/>
      <c r="FD965" s="67"/>
      <c r="FE965" s="67"/>
      <c r="FF965" s="67"/>
      <c r="FG965" s="67"/>
      <c r="FH965" s="67"/>
      <c r="FI965" s="67"/>
      <c r="FJ965" s="67"/>
      <c r="FK965" s="67"/>
      <c r="FL965" s="67"/>
      <c r="FM965" s="67"/>
      <c r="FN965" s="67"/>
      <c r="FO965" s="67"/>
      <c r="FP965" s="67"/>
      <c r="FQ965" s="67"/>
      <c r="FR965" s="67"/>
      <c r="FS965" s="67"/>
      <c r="FT965" s="67"/>
      <c r="FU965" s="67"/>
      <c r="FV965" s="67"/>
      <c r="FW965" s="67"/>
      <c r="FX965" s="67"/>
      <c r="FY965" s="67"/>
      <c r="FZ965" s="67"/>
      <c r="GA965" s="67"/>
      <c r="GB965" s="67"/>
      <c r="GC965" s="67"/>
      <c r="GD965" s="67"/>
      <c r="GE965" s="67"/>
      <c r="GF965" s="67"/>
      <c r="GG965" s="67"/>
      <c r="GH965" s="67"/>
      <c r="GI965" s="67"/>
      <c r="GJ965" s="67"/>
      <c r="GK965" s="67"/>
      <c r="GL965" s="67"/>
      <c r="GM965" s="67"/>
      <c r="GN965" s="67"/>
      <c r="GO965" s="67"/>
      <c r="GP965" s="67"/>
      <c r="GQ965" s="67"/>
      <c r="GR965" s="67"/>
      <c r="GS965" s="67"/>
      <c r="GT965" s="67"/>
      <c r="GU965" s="67"/>
      <c r="GV965" s="67"/>
      <c r="GW965" s="67"/>
      <c r="GX965" s="67"/>
      <c r="GY965" s="67"/>
      <c r="GZ965" s="67"/>
      <c r="HA965" s="67"/>
      <c r="HB965" s="67"/>
      <c r="HC965" s="67"/>
      <c r="HD965" s="67"/>
      <c r="HE965" s="67"/>
      <c r="HF965" s="67"/>
      <c r="HG965" s="67"/>
      <c r="HH965" s="67"/>
      <c r="HI965" s="67"/>
      <c r="HJ965" s="67"/>
      <c r="HK965" s="67"/>
      <c r="HL965" s="67"/>
      <c r="HM965" s="67"/>
      <c r="HN965" s="67"/>
      <c r="HO965" s="67"/>
      <c r="HP965" s="67"/>
      <c r="HQ965" s="67"/>
      <c r="HR965" s="67"/>
      <c r="HS965" s="67"/>
      <c r="HT965" s="67"/>
      <c r="HU965" s="67"/>
      <c r="HV965" s="67"/>
      <c r="HW965" s="67"/>
      <c r="HX965" s="67"/>
      <c r="HY965" s="67"/>
      <c r="HZ965" s="67"/>
      <c r="IA965" s="67"/>
      <c r="IB965" s="67"/>
      <c r="IC965" s="67"/>
      <c r="ID965" s="67"/>
      <c r="IE965" s="67"/>
      <c r="IF965" s="67"/>
      <c r="IG965" s="67"/>
      <c r="IH965" s="67"/>
      <c r="II965" s="67"/>
      <c r="IJ965" s="67"/>
      <c r="IK965" s="67"/>
      <c r="IL965" s="67"/>
      <c r="IM965" s="67"/>
      <c r="IN965" s="67"/>
      <c r="IO965" s="67"/>
      <c r="IP965" s="67"/>
      <c r="IQ965" s="67"/>
      <c r="IR965" s="67"/>
      <c r="IS965" s="67"/>
      <c r="IT965" s="67"/>
      <c r="IU965" s="67"/>
      <c r="IV965" s="67"/>
      <c r="IW965" s="67"/>
      <c r="IX965" s="67"/>
      <c r="IY965" s="67"/>
      <c r="IZ965" s="67"/>
      <c r="JA965" s="67"/>
      <c r="JB965" s="67"/>
      <c r="JC965" s="67"/>
      <c r="JD965" s="67"/>
      <c r="JE965" s="67"/>
      <c r="JF965" s="67"/>
      <c r="JG965" s="67"/>
      <c r="JH965" s="67"/>
      <c r="JI965" s="67"/>
      <c r="JJ965" s="67"/>
      <c r="JK965" s="67"/>
      <c r="JL965" s="67"/>
      <c r="JM965" s="67"/>
      <c r="JN965" s="67"/>
      <c r="JO965" s="67"/>
      <c r="JP965" s="67"/>
      <c r="JQ965" s="67"/>
      <c r="JR965" s="67"/>
      <c r="JS965" s="67"/>
      <c r="JT965" s="67"/>
      <c r="JU965" s="67"/>
      <c r="JV965" s="67"/>
      <c r="JW965" s="67"/>
      <c r="JX965" s="67"/>
      <c r="JY965" s="67"/>
      <c r="JZ965" s="67"/>
      <c r="KA965" s="67"/>
      <c r="KB965" s="67"/>
      <c r="KC965" s="67"/>
      <c r="KD965" s="67"/>
      <c r="KE965" s="67"/>
      <c r="KF965" s="67"/>
      <c r="KG965" s="67"/>
      <c r="KH965" s="67"/>
      <c r="KI965" s="67"/>
      <c r="KJ965" s="67"/>
      <c r="KK965" s="67"/>
      <c r="KL965" s="67"/>
      <c r="KM965" s="67"/>
      <c r="KN965" s="67"/>
      <c r="KO965" s="67"/>
      <c r="KP965" s="67"/>
      <c r="KQ965" s="67"/>
      <c r="KR965" s="67"/>
      <c r="KS965" s="67"/>
      <c r="KT965" s="67"/>
      <c r="KU965" s="67"/>
      <c r="KV965" s="67"/>
      <c r="KW965" s="67"/>
      <c r="KX965" s="67"/>
      <c r="KY965" s="67"/>
      <c r="KZ965" s="67"/>
      <c r="LA965" s="67"/>
      <c r="LB965" s="67"/>
      <c r="LC965" s="67"/>
      <c r="LD965" s="67"/>
      <c r="LE965" s="67"/>
      <c r="LF965" s="67"/>
      <c r="LG965" s="67"/>
      <c r="LH965" s="67"/>
      <c r="LI965" s="67"/>
      <c r="LJ965" s="67"/>
      <c r="LK965" s="67"/>
      <c r="LL965" s="67"/>
      <c r="LM965" s="67"/>
      <c r="LN965" s="67"/>
      <c r="LO965" s="67"/>
      <c r="LP965" s="67"/>
      <c r="LQ965" s="67"/>
      <c r="LR965" s="67"/>
      <c r="LS965" s="67"/>
      <c r="LT965" s="67"/>
      <c r="LU965" s="67"/>
      <c r="LV965" s="67"/>
      <c r="LW965" s="67"/>
      <c r="LX965" s="67"/>
      <c r="LY965" s="67"/>
      <c r="LZ965" s="67"/>
      <c r="MA965" s="67"/>
      <c r="MB965" s="67"/>
      <c r="MC965" s="67"/>
      <c r="MD965" s="67"/>
      <c r="ME965" s="67"/>
      <c r="MF965" s="67"/>
      <c r="MG965" s="67"/>
      <c r="MH965" s="67"/>
      <c r="MI965" s="67"/>
      <c r="MJ965" s="67"/>
      <c r="MK965" s="67"/>
      <c r="ML965" s="67"/>
      <c r="MM965" s="67"/>
      <c r="MN965" s="67"/>
      <c r="MO965" s="67"/>
      <c r="MP965" s="67"/>
      <c r="MQ965" s="67"/>
      <c r="MR965" s="67"/>
      <c r="MS965" s="67"/>
      <c r="MT965" s="67"/>
      <c r="MU965" s="67"/>
      <c r="MV965" s="67"/>
      <c r="MW965" s="67"/>
      <c r="MX965" s="67"/>
      <c r="MY965" s="67"/>
      <c r="MZ965" s="67"/>
      <c r="NA965" s="67"/>
      <c r="NB965" s="67"/>
      <c r="NC965" s="67"/>
      <c r="ND965" s="67"/>
      <c r="NE965" s="67"/>
      <c r="NF965" s="67"/>
      <c r="NG965" s="67"/>
      <c r="NH965" s="67"/>
      <c r="NI965" s="67"/>
      <c r="NJ965" s="67"/>
      <c r="NK965" s="67"/>
      <c r="NL965" s="67"/>
      <c r="NM965" s="67"/>
      <c r="NN965" s="67"/>
      <c r="NO965" s="67"/>
      <c r="NP965" s="67"/>
      <c r="NQ965" s="67"/>
      <c r="NR965" s="67"/>
      <c r="NS965" s="67"/>
      <c r="NT965" s="67"/>
      <c r="NU965" s="67"/>
      <c r="NV965" s="67"/>
      <c r="NW965" s="67"/>
      <c r="NX965" s="67"/>
      <c r="NY965" s="67"/>
      <c r="NZ965" s="67"/>
      <c r="OA965" s="67"/>
      <c r="OB965" s="67"/>
      <c r="OC965" s="67"/>
      <c r="OD965" s="67"/>
      <c r="OE965" s="67"/>
      <c r="OF965" s="67"/>
      <c r="OG965" s="67"/>
      <c r="OH965" s="67"/>
      <c r="OI965" s="67"/>
      <c r="OJ965" s="67"/>
      <c r="OK965" s="67"/>
      <c r="OL965" s="67"/>
      <c r="OM965" s="67"/>
      <c r="ON965" s="67"/>
      <c r="OO965" s="67"/>
      <c r="OP965" s="67"/>
      <c r="OQ965" s="67"/>
      <c r="OR965" s="67"/>
      <c r="OS965" s="67"/>
      <c r="OT965" s="67"/>
      <c r="OU965" s="67"/>
      <c r="OV965" s="67"/>
      <c r="OW965" s="67"/>
      <c r="OX965" s="67"/>
      <c r="OY965" s="67"/>
      <c r="OZ965" s="67"/>
      <c r="PA965" s="67"/>
      <c r="PB965" s="67"/>
      <c r="PC965" s="67"/>
      <c r="PD965" s="67"/>
      <c r="PE965" s="67"/>
      <c r="PF965" s="67"/>
      <c r="PG965" s="67"/>
      <c r="PH965" s="67"/>
      <c r="PI965" s="67"/>
      <c r="PJ965" s="67"/>
      <c r="PK965" s="67"/>
      <c r="PL965" s="67"/>
      <c r="PM965" s="67"/>
      <c r="PN965" s="67"/>
      <c r="PO965" s="67"/>
      <c r="PP965" s="67"/>
      <c r="PQ965" s="67"/>
      <c r="PR965" s="67"/>
      <c r="PS965" s="67"/>
      <c r="PT965" s="67"/>
      <c r="PU965" s="67"/>
      <c r="PV965" s="67"/>
      <c r="PW965" s="67"/>
      <c r="PX965" s="67"/>
      <c r="PY965" s="67"/>
      <c r="PZ965" s="67"/>
      <c r="QA965" s="67"/>
      <c r="QB965" s="67"/>
      <c r="QC965" s="67"/>
      <c r="QD965" s="67"/>
      <c r="QE965" s="67"/>
      <c r="QF965" s="67"/>
      <c r="QG965" s="67"/>
      <c r="QH965" s="67"/>
      <c r="QI965" s="67"/>
      <c r="QJ965" s="67"/>
      <c r="QK965" s="67"/>
      <c r="QL965" s="67"/>
      <c r="QM965" s="67"/>
      <c r="QN965" s="67"/>
      <c r="QO965" s="67"/>
      <c r="QP965" s="67"/>
      <c r="QQ965" s="67"/>
      <c r="QR965" s="67"/>
      <c r="QS965" s="67"/>
      <c r="QT965" s="67"/>
      <c r="QU965" s="67"/>
      <c r="QV965" s="67"/>
      <c r="QW965" s="67"/>
      <c r="QX965" s="67"/>
      <c r="QY965" s="67"/>
      <c r="QZ965" s="67"/>
      <c r="RA965" s="67"/>
      <c r="RB965" s="67"/>
      <c r="RC965" s="67"/>
      <c r="RD965" s="67"/>
      <c r="RE965" s="67"/>
      <c r="RF965" s="67"/>
      <c r="RG965" s="67"/>
      <c r="RH965" s="67"/>
      <c r="RI965" s="67"/>
      <c r="RJ965" s="67"/>
      <c r="RK965" s="67"/>
      <c r="RL965" s="67"/>
      <c r="RM965" s="67"/>
      <c r="RN965" s="67"/>
      <c r="RO965" s="67"/>
      <c r="RP965" s="67"/>
      <c r="RQ965" s="67"/>
      <c r="RR965" s="67"/>
      <c r="RS965" s="67"/>
      <c r="RT965" s="67"/>
      <c r="RU965" s="67"/>
      <c r="RV965" s="67"/>
      <c r="RW965" s="67"/>
      <c r="RX965" s="67"/>
      <c r="RY965" s="67"/>
      <c r="RZ965" s="67"/>
      <c r="SA965" s="67"/>
      <c r="SB965" s="67"/>
      <c r="SC965" s="67"/>
      <c r="SD965" s="67"/>
      <c r="SE965" s="67"/>
      <c r="SF965" s="67"/>
      <c r="SG965" s="67"/>
      <c r="SH965" s="67"/>
      <c r="SI965" s="67"/>
      <c r="SJ965" s="67"/>
      <c r="SK965" s="67"/>
      <c r="SL965" s="67"/>
      <c r="SM965" s="67"/>
      <c r="SN965" s="67"/>
      <c r="SO965" s="67"/>
      <c r="SP965" s="67"/>
      <c r="SQ965" s="67"/>
      <c r="SR965" s="67"/>
    </row>
    <row r="966" spans="1:512" ht="16.5" customHeight="1" x14ac:dyDescent="0.2">
      <c r="A966" s="20">
        <v>358</v>
      </c>
      <c r="B966" s="20" t="s">
        <v>62</v>
      </c>
      <c r="C966" s="20" t="s">
        <v>915</v>
      </c>
      <c r="D966" s="20" t="s">
        <v>38</v>
      </c>
      <c r="E966" s="20" t="s">
        <v>1345</v>
      </c>
      <c r="F966" s="22" t="s">
        <v>941</v>
      </c>
      <c r="G966" s="20" t="s">
        <v>84</v>
      </c>
      <c r="H966" s="20" t="s">
        <v>35</v>
      </c>
      <c r="I966" s="20" t="s">
        <v>81</v>
      </c>
      <c r="J966" s="22" t="s">
        <v>915</v>
      </c>
      <c r="K966" s="20"/>
      <c r="L966" s="20"/>
      <c r="M966" s="20"/>
      <c r="N966" s="20"/>
      <c r="O966" s="23"/>
      <c r="P966" s="23">
        <v>3227270</v>
      </c>
      <c r="Q966" s="24">
        <v>1</v>
      </c>
      <c r="R966" s="25">
        <v>45717</v>
      </c>
      <c r="S966" s="20" t="s">
        <v>83</v>
      </c>
      <c r="T966" s="26">
        <f t="shared" si="17"/>
        <v>3227270</v>
      </c>
      <c r="U966" s="27" t="s">
        <v>100</v>
      </c>
      <c r="V966" s="27" t="s">
        <v>100</v>
      </c>
      <c r="W966" s="67"/>
      <c r="X966" s="67"/>
      <c r="Y966" s="67"/>
      <c r="Z966" s="67"/>
      <c r="AA966" s="67"/>
      <c r="AB966" s="67"/>
      <c r="AC966" s="67"/>
      <c r="AD966" s="67"/>
      <c r="AE966" s="67"/>
      <c r="AF966" s="67"/>
      <c r="AG966" s="67"/>
      <c r="AH966" s="67"/>
      <c r="AI966" s="67"/>
      <c r="AJ966" s="67"/>
      <c r="AK966" s="67"/>
      <c r="AL966" s="67"/>
      <c r="AM966" s="67"/>
      <c r="AN966" s="67"/>
      <c r="AO966" s="67"/>
      <c r="AP966" s="67"/>
      <c r="AQ966" s="67"/>
      <c r="AR966" s="67"/>
      <c r="AS966" s="67"/>
      <c r="AT966" s="67"/>
      <c r="AU966" s="67"/>
      <c r="AV966" s="67"/>
      <c r="AW966" s="67"/>
      <c r="AX966" s="67"/>
      <c r="AY966" s="67"/>
      <c r="AZ966" s="67"/>
      <c r="BA966" s="67"/>
      <c r="BB966" s="67"/>
      <c r="BC966" s="67"/>
      <c r="BD966" s="67"/>
      <c r="BE966" s="67"/>
      <c r="BF966" s="67"/>
      <c r="BG966" s="67"/>
      <c r="BH966" s="67"/>
      <c r="BI966" s="67"/>
      <c r="BJ966" s="67"/>
      <c r="BK966" s="67"/>
      <c r="BL966" s="67"/>
      <c r="BM966" s="67"/>
      <c r="BN966" s="67"/>
      <c r="BO966" s="67"/>
      <c r="BP966" s="67"/>
      <c r="BQ966" s="67"/>
      <c r="BR966" s="67"/>
      <c r="BS966" s="67"/>
      <c r="BT966" s="67"/>
      <c r="BU966" s="67"/>
      <c r="BV966" s="67"/>
      <c r="BW966" s="67"/>
      <c r="BX966" s="67"/>
      <c r="BY966" s="67"/>
      <c r="BZ966" s="67"/>
      <c r="CA966" s="67"/>
      <c r="CB966" s="67"/>
      <c r="CC966" s="67"/>
      <c r="CD966" s="67"/>
      <c r="CE966" s="67"/>
      <c r="CF966" s="67"/>
      <c r="CG966" s="67"/>
      <c r="CH966" s="67"/>
      <c r="CI966" s="67"/>
      <c r="CJ966" s="67"/>
      <c r="CK966" s="67"/>
      <c r="CL966" s="67"/>
      <c r="CM966" s="67"/>
      <c r="CN966" s="67"/>
      <c r="CO966" s="67"/>
      <c r="CP966" s="67"/>
      <c r="CQ966" s="67"/>
      <c r="CR966" s="67"/>
      <c r="CS966" s="67"/>
      <c r="CT966" s="67"/>
      <c r="CU966" s="67"/>
      <c r="CV966" s="67"/>
      <c r="CW966" s="67"/>
      <c r="CX966" s="67"/>
      <c r="CY966" s="67"/>
      <c r="CZ966" s="67"/>
      <c r="DA966" s="67"/>
      <c r="DB966" s="67"/>
      <c r="DC966" s="67"/>
      <c r="DD966" s="67"/>
      <c r="DE966" s="67"/>
      <c r="DF966" s="67"/>
      <c r="DG966" s="67"/>
      <c r="DH966" s="67"/>
      <c r="DI966" s="67"/>
      <c r="DJ966" s="67"/>
      <c r="DK966" s="67"/>
      <c r="DL966" s="67"/>
      <c r="DM966" s="67"/>
      <c r="DN966" s="67"/>
      <c r="DO966" s="67"/>
      <c r="DP966" s="67"/>
      <c r="DQ966" s="67"/>
      <c r="DR966" s="67"/>
      <c r="DS966" s="67"/>
      <c r="DT966" s="67"/>
      <c r="DU966" s="67"/>
      <c r="DV966" s="67"/>
      <c r="DW966" s="67"/>
      <c r="DX966" s="67"/>
      <c r="DY966" s="67"/>
      <c r="DZ966" s="67"/>
      <c r="EA966" s="67"/>
      <c r="EB966" s="67"/>
      <c r="EC966" s="67"/>
      <c r="ED966" s="67"/>
      <c r="EE966" s="67"/>
      <c r="EF966" s="67"/>
      <c r="EG966" s="67"/>
      <c r="EH966" s="67"/>
      <c r="EI966" s="67"/>
      <c r="EJ966" s="67"/>
      <c r="EK966" s="67"/>
      <c r="EL966" s="67"/>
      <c r="EM966" s="67"/>
      <c r="EN966" s="67"/>
      <c r="EO966" s="67"/>
      <c r="EP966" s="67"/>
      <c r="EQ966" s="67"/>
      <c r="ER966" s="67"/>
      <c r="ES966" s="67"/>
      <c r="ET966" s="67"/>
      <c r="EU966" s="67"/>
      <c r="EV966" s="67"/>
      <c r="EW966" s="67"/>
      <c r="EX966" s="67"/>
      <c r="EY966" s="67"/>
      <c r="EZ966" s="67"/>
      <c r="FA966" s="67"/>
      <c r="FB966" s="67"/>
      <c r="FC966" s="67"/>
      <c r="FD966" s="67"/>
      <c r="FE966" s="67"/>
      <c r="FF966" s="67"/>
      <c r="FG966" s="67"/>
      <c r="FH966" s="67"/>
      <c r="FI966" s="67"/>
      <c r="FJ966" s="67"/>
      <c r="FK966" s="67"/>
      <c r="FL966" s="67"/>
      <c r="FM966" s="67"/>
      <c r="FN966" s="67"/>
      <c r="FO966" s="67"/>
      <c r="FP966" s="67"/>
      <c r="FQ966" s="67"/>
      <c r="FR966" s="67"/>
      <c r="FS966" s="67"/>
      <c r="FT966" s="67"/>
      <c r="FU966" s="67"/>
      <c r="FV966" s="67"/>
      <c r="FW966" s="67"/>
      <c r="FX966" s="67"/>
      <c r="FY966" s="67"/>
      <c r="FZ966" s="67"/>
      <c r="GA966" s="67"/>
      <c r="GB966" s="67"/>
      <c r="GC966" s="67"/>
      <c r="GD966" s="67"/>
      <c r="GE966" s="67"/>
      <c r="GF966" s="67"/>
      <c r="GG966" s="67"/>
      <c r="GH966" s="67"/>
      <c r="GI966" s="67"/>
      <c r="GJ966" s="67"/>
      <c r="GK966" s="67"/>
      <c r="GL966" s="67"/>
      <c r="GM966" s="67"/>
      <c r="GN966" s="67"/>
      <c r="GO966" s="67"/>
      <c r="GP966" s="67"/>
      <c r="GQ966" s="67"/>
      <c r="GR966" s="67"/>
      <c r="GS966" s="67"/>
      <c r="GT966" s="67"/>
      <c r="GU966" s="67"/>
      <c r="GV966" s="67"/>
      <c r="GW966" s="67"/>
      <c r="GX966" s="67"/>
      <c r="GY966" s="67"/>
      <c r="GZ966" s="67"/>
      <c r="HA966" s="67"/>
      <c r="HB966" s="67"/>
      <c r="HC966" s="67"/>
      <c r="HD966" s="67"/>
      <c r="HE966" s="67"/>
      <c r="HF966" s="67"/>
      <c r="HG966" s="67"/>
      <c r="HH966" s="67"/>
      <c r="HI966" s="67"/>
      <c r="HJ966" s="67"/>
      <c r="HK966" s="67"/>
      <c r="HL966" s="67"/>
      <c r="HM966" s="67"/>
      <c r="HN966" s="67"/>
      <c r="HO966" s="67"/>
      <c r="HP966" s="67"/>
      <c r="HQ966" s="67"/>
      <c r="HR966" s="67"/>
      <c r="HS966" s="67"/>
      <c r="HT966" s="67"/>
      <c r="HU966" s="67"/>
      <c r="HV966" s="67"/>
      <c r="HW966" s="67"/>
      <c r="HX966" s="67"/>
      <c r="HY966" s="67"/>
      <c r="HZ966" s="67"/>
      <c r="IA966" s="67"/>
      <c r="IB966" s="67"/>
      <c r="IC966" s="67"/>
      <c r="ID966" s="67"/>
      <c r="IE966" s="67"/>
      <c r="IF966" s="67"/>
      <c r="IG966" s="67"/>
      <c r="IH966" s="67"/>
      <c r="II966" s="67"/>
      <c r="IJ966" s="67"/>
      <c r="IK966" s="67"/>
      <c r="IL966" s="67"/>
      <c r="IM966" s="67"/>
      <c r="IN966" s="67"/>
      <c r="IO966" s="67"/>
      <c r="IP966" s="67"/>
      <c r="IQ966" s="67"/>
      <c r="IR966" s="67"/>
      <c r="IS966" s="67"/>
      <c r="IT966" s="67"/>
      <c r="IU966" s="67"/>
      <c r="IV966" s="67"/>
      <c r="IW966" s="67"/>
      <c r="IX966" s="67"/>
      <c r="IY966" s="67"/>
      <c r="IZ966" s="67"/>
      <c r="JA966" s="67"/>
      <c r="JB966" s="67"/>
      <c r="JC966" s="67"/>
      <c r="JD966" s="67"/>
      <c r="JE966" s="67"/>
      <c r="JF966" s="67"/>
      <c r="JG966" s="67"/>
      <c r="JH966" s="67"/>
      <c r="JI966" s="67"/>
      <c r="JJ966" s="67"/>
      <c r="JK966" s="67"/>
      <c r="JL966" s="67"/>
      <c r="JM966" s="67"/>
      <c r="JN966" s="67"/>
      <c r="JO966" s="67"/>
      <c r="JP966" s="67"/>
      <c r="JQ966" s="67"/>
      <c r="JR966" s="67"/>
      <c r="JS966" s="67"/>
      <c r="JT966" s="67"/>
      <c r="JU966" s="67"/>
      <c r="JV966" s="67"/>
      <c r="JW966" s="67"/>
      <c r="JX966" s="67"/>
      <c r="JY966" s="67"/>
      <c r="JZ966" s="67"/>
      <c r="KA966" s="67"/>
      <c r="KB966" s="67"/>
      <c r="KC966" s="67"/>
      <c r="KD966" s="67"/>
      <c r="KE966" s="67"/>
      <c r="KF966" s="67"/>
      <c r="KG966" s="67"/>
      <c r="KH966" s="67"/>
      <c r="KI966" s="67"/>
      <c r="KJ966" s="67"/>
      <c r="KK966" s="67"/>
      <c r="KL966" s="67"/>
      <c r="KM966" s="67"/>
      <c r="KN966" s="67"/>
      <c r="KO966" s="67"/>
      <c r="KP966" s="67"/>
      <c r="KQ966" s="67"/>
      <c r="KR966" s="67"/>
      <c r="KS966" s="67"/>
      <c r="KT966" s="67"/>
      <c r="KU966" s="67"/>
      <c r="KV966" s="67"/>
      <c r="KW966" s="67"/>
      <c r="KX966" s="67"/>
      <c r="KY966" s="67"/>
      <c r="KZ966" s="67"/>
      <c r="LA966" s="67"/>
      <c r="LB966" s="67"/>
      <c r="LC966" s="67"/>
      <c r="LD966" s="67"/>
      <c r="LE966" s="67"/>
      <c r="LF966" s="67"/>
      <c r="LG966" s="67"/>
      <c r="LH966" s="67"/>
      <c r="LI966" s="67"/>
      <c r="LJ966" s="67"/>
      <c r="LK966" s="67"/>
      <c r="LL966" s="67"/>
      <c r="LM966" s="67"/>
      <c r="LN966" s="67"/>
      <c r="LO966" s="67"/>
      <c r="LP966" s="67"/>
      <c r="LQ966" s="67"/>
      <c r="LR966" s="67"/>
      <c r="LS966" s="67"/>
      <c r="LT966" s="67"/>
      <c r="LU966" s="67"/>
      <c r="LV966" s="67"/>
      <c r="LW966" s="67"/>
      <c r="LX966" s="67"/>
      <c r="LY966" s="67"/>
      <c r="LZ966" s="67"/>
      <c r="MA966" s="67"/>
      <c r="MB966" s="67"/>
      <c r="MC966" s="67"/>
      <c r="MD966" s="67"/>
      <c r="ME966" s="67"/>
      <c r="MF966" s="67"/>
      <c r="MG966" s="67"/>
      <c r="MH966" s="67"/>
      <c r="MI966" s="67"/>
      <c r="MJ966" s="67"/>
      <c r="MK966" s="67"/>
      <c r="ML966" s="67"/>
      <c r="MM966" s="67"/>
      <c r="MN966" s="67"/>
      <c r="MO966" s="67"/>
      <c r="MP966" s="67"/>
      <c r="MQ966" s="67"/>
      <c r="MR966" s="67"/>
      <c r="MS966" s="67"/>
      <c r="MT966" s="67"/>
      <c r="MU966" s="67"/>
      <c r="MV966" s="67"/>
      <c r="MW966" s="67"/>
      <c r="MX966" s="67"/>
      <c r="MY966" s="67"/>
      <c r="MZ966" s="67"/>
      <c r="NA966" s="67"/>
      <c r="NB966" s="67"/>
      <c r="NC966" s="67"/>
      <c r="ND966" s="67"/>
      <c r="NE966" s="67"/>
      <c r="NF966" s="67"/>
      <c r="NG966" s="67"/>
      <c r="NH966" s="67"/>
      <c r="NI966" s="67"/>
      <c r="NJ966" s="67"/>
      <c r="NK966" s="67"/>
      <c r="NL966" s="67"/>
      <c r="NM966" s="67"/>
      <c r="NN966" s="67"/>
      <c r="NO966" s="67"/>
      <c r="NP966" s="67"/>
      <c r="NQ966" s="67"/>
      <c r="NR966" s="67"/>
      <c r="NS966" s="67"/>
      <c r="NT966" s="67"/>
      <c r="NU966" s="67"/>
      <c r="NV966" s="67"/>
      <c r="NW966" s="67"/>
      <c r="NX966" s="67"/>
      <c r="NY966" s="67"/>
      <c r="NZ966" s="67"/>
      <c r="OA966" s="67"/>
      <c r="OB966" s="67"/>
      <c r="OC966" s="67"/>
      <c r="OD966" s="67"/>
      <c r="OE966" s="67"/>
      <c r="OF966" s="67"/>
      <c r="OG966" s="67"/>
      <c r="OH966" s="67"/>
      <c r="OI966" s="67"/>
      <c r="OJ966" s="67"/>
      <c r="OK966" s="67"/>
      <c r="OL966" s="67"/>
      <c r="OM966" s="67"/>
      <c r="ON966" s="67"/>
      <c r="OO966" s="67"/>
      <c r="OP966" s="67"/>
      <c r="OQ966" s="67"/>
      <c r="OR966" s="67"/>
      <c r="OS966" s="67"/>
      <c r="OT966" s="67"/>
      <c r="OU966" s="67"/>
      <c r="OV966" s="67"/>
      <c r="OW966" s="67"/>
      <c r="OX966" s="67"/>
      <c r="OY966" s="67"/>
      <c r="OZ966" s="67"/>
      <c r="PA966" s="67"/>
      <c r="PB966" s="67"/>
      <c r="PC966" s="67"/>
      <c r="PD966" s="67"/>
      <c r="PE966" s="67"/>
      <c r="PF966" s="67"/>
      <c r="PG966" s="67"/>
      <c r="PH966" s="67"/>
      <c r="PI966" s="67"/>
      <c r="PJ966" s="67"/>
      <c r="PK966" s="67"/>
      <c r="PL966" s="67"/>
      <c r="PM966" s="67"/>
      <c r="PN966" s="67"/>
      <c r="PO966" s="67"/>
      <c r="PP966" s="67"/>
      <c r="PQ966" s="67"/>
      <c r="PR966" s="67"/>
      <c r="PS966" s="67"/>
      <c r="PT966" s="67"/>
      <c r="PU966" s="67"/>
      <c r="PV966" s="67"/>
      <c r="PW966" s="67"/>
      <c r="PX966" s="67"/>
      <c r="PY966" s="67"/>
      <c r="PZ966" s="67"/>
      <c r="QA966" s="67"/>
      <c r="QB966" s="67"/>
      <c r="QC966" s="67"/>
      <c r="QD966" s="67"/>
      <c r="QE966" s="67"/>
      <c r="QF966" s="67"/>
      <c r="QG966" s="67"/>
      <c r="QH966" s="67"/>
      <c r="QI966" s="67"/>
      <c r="QJ966" s="67"/>
      <c r="QK966" s="67"/>
      <c r="QL966" s="67"/>
      <c r="QM966" s="67"/>
      <c r="QN966" s="67"/>
      <c r="QO966" s="67"/>
      <c r="QP966" s="67"/>
      <c r="QQ966" s="67"/>
      <c r="QR966" s="67"/>
      <c r="QS966" s="67"/>
      <c r="QT966" s="67"/>
      <c r="QU966" s="67"/>
      <c r="QV966" s="67"/>
      <c r="QW966" s="67"/>
      <c r="QX966" s="67"/>
      <c r="QY966" s="67"/>
      <c r="QZ966" s="67"/>
      <c r="RA966" s="67"/>
      <c r="RB966" s="67"/>
      <c r="RC966" s="67"/>
      <c r="RD966" s="67"/>
      <c r="RE966" s="67"/>
      <c r="RF966" s="67"/>
      <c r="RG966" s="67"/>
      <c r="RH966" s="67"/>
      <c r="RI966" s="67"/>
      <c r="RJ966" s="67"/>
      <c r="RK966" s="67"/>
      <c r="RL966" s="67"/>
      <c r="RM966" s="67"/>
      <c r="RN966" s="67"/>
      <c r="RO966" s="67"/>
      <c r="RP966" s="67"/>
      <c r="RQ966" s="67"/>
      <c r="RR966" s="67"/>
      <c r="RS966" s="67"/>
      <c r="RT966" s="67"/>
      <c r="RU966" s="67"/>
      <c r="RV966" s="67"/>
      <c r="RW966" s="67"/>
      <c r="RX966" s="67"/>
      <c r="RY966" s="67"/>
      <c r="RZ966" s="67"/>
      <c r="SA966" s="67"/>
      <c r="SB966" s="67"/>
      <c r="SC966" s="67"/>
      <c r="SD966" s="67"/>
      <c r="SE966" s="67"/>
      <c r="SF966" s="67"/>
      <c r="SG966" s="67"/>
      <c r="SH966" s="67"/>
      <c r="SI966" s="67"/>
      <c r="SJ966" s="67"/>
      <c r="SK966" s="67"/>
      <c r="SL966" s="67"/>
      <c r="SM966" s="67"/>
      <c r="SN966" s="67"/>
      <c r="SO966" s="67"/>
      <c r="SP966" s="67"/>
      <c r="SQ966" s="67"/>
      <c r="SR966" s="67"/>
    </row>
    <row r="967" spans="1:512" ht="16.5" customHeight="1" x14ac:dyDescent="0.2">
      <c r="A967" s="20">
        <v>359</v>
      </c>
      <c r="B967" s="20" t="s">
        <v>62</v>
      </c>
      <c r="C967" s="20" t="s">
        <v>915</v>
      </c>
      <c r="D967" s="20" t="s">
        <v>38</v>
      </c>
      <c r="E967" s="20" t="s">
        <v>1345</v>
      </c>
      <c r="F967" s="22" t="s">
        <v>941</v>
      </c>
      <c r="G967" s="20" t="s">
        <v>84</v>
      </c>
      <c r="H967" s="20" t="s">
        <v>35</v>
      </c>
      <c r="I967" s="20" t="s">
        <v>81</v>
      </c>
      <c r="J967" s="22" t="s">
        <v>915</v>
      </c>
      <c r="K967" s="20"/>
      <c r="L967" s="20"/>
      <c r="M967" s="20"/>
      <c r="N967" s="20"/>
      <c r="O967" s="23"/>
      <c r="P967" s="23">
        <v>3227270</v>
      </c>
      <c r="Q967" s="24">
        <v>1</v>
      </c>
      <c r="R967" s="25">
        <v>45748</v>
      </c>
      <c r="S967" s="20" t="s">
        <v>83</v>
      </c>
      <c r="T967" s="26">
        <f t="shared" si="17"/>
        <v>3227270</v>
      </c>
      <c r="U967" s="27" t="s">
        <v>100</v>
      </c>
      <c r="V967" s="27" t="s">
        <v>100</v>
      </c>
      <c r="W967" s="67"/>
      <c r="X967" s="67"/>
      <c r="Y967" s="67"/>
      <c r="Z967" s="67"/>
      <c r="AA967" s="67"/>
      <c r="AB967" s="67"/>
      <c r="AC967" s="67"/>
      <c r="AD967" s="67"/>
      <c r="AE967" s="67"/>
      <c r="AF967" s="67"/>
      <c r="AG967" s="67"/>
      <c r="AH967" s="67"/>
      <c r="AI967" s="67"/>
      <c r="AJ967" s="67"/>
      <c r="AK967" s="67"/>
      <c r="AL967" s="67"/>
      <c r="AM967" s="67"/>
      <c r="AN967" s="67"/>
      <c r="AO967" s="67"/>
      <c r="AP967" s="67"/>
      <c r="AQ967" s="67"/>
      <c r="AR967" s="67"/>
      <c r="AS967" s="67"/>
      <c r="AT967" s="67"/>
      <c r="AU967" s="67"/>
      <c r="AV967" s="67"/>
      <c r="AW967" s="67"/>
      <c r="AX967" s="67"/>
      <c r="AY967" s="67"/>
      <c r="AZ967" s="67"/>
      <c r="BA967" s="67"/>
      <c r="BB967" s="67"/>
      <c r="BC967" s="67"/>
      <c r="BD967" s="67"/>
      <c r="BE967" s="67"/>
      <c r="BF967" s="67"/>
      <c r="BG967" s="67"/>
      <c r="BH967" s="67"/>
      <c r="BI967" s="67"/>
      <c r="BJ967" s="67"/>
      <c r="BK967" s="67"/>
      <c r="BL967" s="67"/>
      <c r="BM967" s="67"/>
      <c r="BN967" s="67"/>
      <c r="BO967" s="67"/>
      <c r="BP967" s="67"/>
      <c r="BQ967" s="67"/>
      <c r="BR967" s="67"/>
      <c r="BS967" s="67"/>
      <c r="BT967" s="67"/>
      <c r="BU967" s="67"/>
      <c r="BV967" s="67"/>
      <c r="BW967" s="67"/>
      <c r="BX967" s="67"/>
      <c r="BY967" s="67"/>
      <c r="BZ967" s="67"/>
      <c r="CA967" s="67"/>
      <c r="CB967" s="67"/>
      <c r="CC967" s="67"/>
      <c r="CD967" s="67"/>
      <c r="CE967" s="67"/>
      <c r="CF967" s="67"/>
      <c r="CG967" s="67"/>
      <c r="CH967" s="67"/>
      <c r="CI967" s="67"/>
      <c r="CJ967" s="67"/>
      <c r="CK967" s="67"/>
      <c r="CL967" s="67"/>
      <c r="CM967" s="67"/>
      <c r="CN967" s="67"/>
      <c r="CO967" s="67"/>
      <c r="CP967" s="67"/>
      <c r="CQ967" s="67"/>
      <c r="CR967" s="67"/>
      <c r="CS967" s="67"/>
      <c r="CT967" s="67"/>
      <c r="CU967" s="67"/>
      <c r="CV967" s="67"/>
      <c r="CW967" s="67"/>
      <c r="CX967" s="67"/>
      <c r="CY967" s="67"/>
      <c r="CZ967" s="67"/>
      <c r="DA967" s="67"/>
      <c r="DB967" s="67"/>
      <c r="DC967" s="67"/>
      <c r="DD967" s="67"/>
      <c r="DE967" s="67"/>
      <c r="DF967" s="67"/>
      <c r="DG967" s="67"/>
      <c r="DH967" s="67"/>
      <c r="DI967" s="67"/>
      <c r="DJ967" s="67"/>
      <c r="DK967" s="67"/>
      <c r="DL967" s="67"/>
      <c r="DM967" s="67"/>
      <c r="DN967" s="67"/>
      <c r="DO967" s="67"/>
      <c r="DP967" s="67"/>
      <c r="DQ967" s="67"/>
      <c r="DR967" s="67"/>
      <c r="DS967" s="67"/>
      <c r="DT967" s="67"/>
      <c r="DU967" s="67"/>
      <c r="DV967" s="67"/>
      <c r="DW967" s="67"/>
      <c r="DX967" s="67"/>
      <c r="DY967" s="67"/>
      <c r="DZ967" s="67"/>
      <c r="EA967" s="67"/>
      <c r="EB967" s="67"/>
      <c r="EC967" s="67"/>
      <c r="ED967" s="67"/>
      <c r="EE967" s="67"/>
      <c r="EF967" s="67"/>
      <c r="EG967" s="67"/>
      <c r="EH967" s="67"/>
      <c r="EI967" s="67"/>
      <c r="EJ967" s="67"/>
      <c r="EK967" s="67"/>
      <c r="EL967" s="67"/>
      <c r="EM967" s="67"/>
      <c r="EN967" s="67"/>
      <c r="EO967" s="67"/>
      <c r="EP967" s="67"/>
      <c r="EQ967" s="67"/>
      <c r="ER967" s="67"/>
      <c r="ES967" s="67"/>
      <c r="ET967" s="67"/>
      <c r="EU967" s="67"/>
      <c r="EV967" s="67"/>
      <c r="EW967" s="67"/>
      <c r="EX967" s="67"/>
      <c r="EY967" s="67"/>
      <c r="EZ967" s="67"/>
      <c r="FA967" s="67"/>
      <c r="FB967" s="67"/>
      <c r="FC967" s="67"/>
      <c r="FD967" s="67"/>
      <c r="FE967" s="67"/>
      <c r="FF967" s="67"/>
      <c r="FG967" s="67"/>
      <c r="FH967" s="67"/>
      <c r="FI967" s="67"/>
      <c r="FJ967" s="67"/>
      <c r="FK967" s="67"/>
      <c r="FL967" s="67"/>
      <c r="FM967" s="67"/>
      <c r="FN967" s="67"/>
      <c r="FO967" s="67"/>
      <c r="FP967" s="67"/>
      <c r="FQ967" s="67"/>
      <c r="FR967" s="67"/>
      <c r="FS967" s="67"/>
      <c r="FT967" s="67"/>
      <c r="FU967" s="67"/>
      <c r="FV967" s="67"/>
      <c r="FW967" s="67"/>
      <c r="FX967" s="67"/>
      <c r="FY967" s="67"/>
      <c r="FZ967" s="67"/>
      <c r="GA967" s="67"/>
      <c r="GB967" s="67"/>
      <c r="GC967" s="67"/>
      <c r="GD967" s="67"/>
      <c r="GE967" s="67"/>
      <c r="GF967" s="67"/>
      <c r="GG967" s="67"/>
      <c r="GH967" s="67"/>
      <c r="GI967" s="67"/>
      <c r="GJ967" s="67"/>
      <c r="GK967" s="67"/>
      <c r="GL967" s="67"/>
      <c r="GM967" s="67"/>
      <c r="GN967" s="67"/>
      <c r="GO967" s="67"/>
      <c r="GP967" s="67"/>
      <c r="GQ967" s="67"/>
      <c r="GR967" s="67"/>
      <c r="GS967" s="67"/>
      <c r="GT967" s="67"/>
      <c r="GU967" s="67"/>
      <c r="GV967" s="67"/>
      <c r="GW967" s="67"/>
      <c r="GX967" s="67"/>
      <c r="GY967" s="67"/>
      <c r="GZ967" s="67"/>
      <c r="HA967" s="67"/>
      <c r="HB967" s="67"/>
      <c r="HC967" s="67"/>
      <c r="HD967" s="67"/>
      <c r="HE967" s="67"/>
      <c r="HF967" s="67"/>
      <c r="HG967" s="67"/>
      <c r="HH967" s="67"/>
      <c r="HI967" s="67"/>
      <c r="HJ967" s="67"/>
      <c r="HK967" s="67"/>
      <c r="HL967" s="67"/>
      <c r="HM967" s="67"/>
      <c r="HN967" s="67"/>
      <c r="HO967" s="67"/>
      <c r="HP967" s="67"/>
      <c r="HQ967" s="67"/>
      <c r="HR967" s="67"/>
      <c r="HS967" s="67"/>
      <c r="HT967" s="67"/>
      <c r="HU967" s="67"/>
      <c r="HV967" s="67"/>
      <c r="HW967" s="67"/>
      <c r="HX967" s="67"/>
      <c r="HY967" s="67"/>
      <c r="HZ967" s="67"/>
      <c r="IA967" s="67"/>
      <c r="IB967" s="67"/>
      <c r="IC967" s="67"/>
      <c r="ID967" s="67"/>
      <c r="IE967" s="67"/>
      <c r="IF967" s="67"/>
      <c r="IG967" s="67"/>
      <c r="IH967" s="67"/>
      <c r="II967" s="67"/>
      <c r="IJ967" s="67"/>
      <c r="IK967" s="67"/>
      <c r="IL967" s="67"/>
      <c r="IM967" s="67"/>
      <c r="IN967" s="67"/>
      <c r="IO967" s="67"/>
      <c r="IP967" s="67"/>
      <c r="IQ967" s="67"/>
      <c r="IR967" s="67"/>
      <c r="IS967" s="67"/>
      <c r="IT967" s="67"/>
      <c r="IU967" s="67"/>
      <c r="IV967" s="67"/>
      <c r="IW967" s="67"/>
      <c r="IX967" s="67"/>
      <c r="IY967" s="67"/>
      <c r="IZ967" s="67"/>
      <c r="JA967" s="67"/>
      <c r="JB967" s="67"/>
      <c r="JC967" s="67"/>
      <c r="JD967" s="67"/>
      <c r="JE967" s="67"/>
      <c r="JF967" s="67"/>
      <c r="JG967" s="67"/>
      <c r="JH967" s="67"/>
      <c r="JI967" s="67"/>
      <c r="JJ967" s="67"/>
      <c r="JK967" s="67"/>
      <c r="JL967" s="67"/>
      <c r="JM967" s="67"/>
      <c r="JN967" s="67"/>
      <c r="JO967" s="67"/>
      <c r="JP967" s="67"/>
      <c r="JQ967" s="67"/>
      <c r="JR967" s="67"/>
      <c r="JS967" s="67"/>
      <c r="JT967" s="67"/>
      <c r="JU967" s="67"/>
      <c r="JV967" s="67"/>
      <c r="JW967" s="67"/>
      <c r="JX967" s="67"/>
      <c r="JY967" s="67"/>
      <c r="JZ967" s="67"/>
      <c r="KA967" s="67"/>
      <c r="KB967" s="67"/>
      <c r="KC967" s="67"/>
      <c r="KD967" s="67"/>
      <c r="KE967" s="67"/>
      <c r="KF967" s="67"/>
      <c r="KG967" s="67"/>
      <c r="KH967" s="67"/>
      <c r="KI967" s="67"/>
      <c r="KJ967" s="67"/>
      <c r="KK967" s="67"/>
      <c r="KL967" s="67"/>
      <c r="KM967" s="67"/>
      <c r="KN967" s="67"/>
      <c r="KO967" s="67"/>
      <c r="KP967" s="67"/>
      <c r="KQ967" s="67"/>
      <c r="KR967" s="67"/>
      <c r="KS967" s="67"/>
      <c r="KT967" s="67"/>
      <c r="KU967" s="67"/>
      <c r="KV967" s="67"/>
      <c r="KW967" s="67"/>
      <c r="KX967" s="67"/>
      <c r="KY967" s="67"/>
      <c r="KZ967" s="67"/>
      <c r="LA967" s="67"/>
      <c r="LB967" s="67"/>
      <c r="LC967" s="67"/>
      <c r="LD967" s="67"/>
      <c r="LE967" s="67"/>
      <c r="LF967" s="67"/>
      <c r="LG967" s="67"/>
      <c r="LH967" s="67"/>
      <c r="LI967" s="67"/>
      <c r="LJ967" s="67"/>
      <c r="LK967" s="67"/>
      <c r="LL967" s="67"/>
      <c r="LM967" s="67"/>
      <c r="LN967" s="67"/>
      <c r="LO967" s="67"/>
      <c r="LP967" s="67"/>
      <c r="LQ967" s="67"/>
      <c r="LR967" s="67"/>
      <c r="LS967" s="67"/>
      <c r="LT967" s="67"/>
      <c r="LU967" s="67"/>
      <c r="LV967" s="67"/>
      <c r="LW967" s="67"/>
      <c r="LX967" s="67"/>
      <c r="LY967" s="67"/>
      <c r="LZ967" s="67"/>
      <c r="MA967" s="67"/>
      <c r="MB967" s="67"/>
      <c r="MC967" s="67"/>
      <c r="MD967" s="67"/>
      <c r="ME967" s="67"/>
      <c r="MF967" s="67"/>
      <c r="MG967" s="67"/>
      <c r="MH967" s="67"/>
      <c r="MI967" s="67"/>
      <c r="MJ967" s="67"/>
      <c r="MK967" s="67"/>
      <c r="ML967" s="67"/>
      <c r="MM967" s="67"/>
      <c r="MN967" s="67"/>
      <c r="MO967" s="67"/>
      <c r="MP967" s="67"/>
      <c r="MQ967" s="67"/>
      <c r="MR967" s="67"/>
      <c r="MS967" s="67"/>
      <c r="MT967" s="67"/>
      <c r="MU967" s="67"/>
      <c r="MV967" s="67"/>
      <c r="MW967" s="67"/>
      <c r="MX967" s="67"/>
      <c r="MY967" s="67"/>
      <c r="MZ967" s="67"/>
      <c r="NA967" s="67"/>
      <c r="NB967" s="67"/>
      <c r="NC967" s="67"/>
      <c r="ND967" s="67"/>
      <c r="NE967" s="67"/>
      <c r="NF967" s="67"/>
      <c r="NG967" s="67"/>
      <c r="NH967" s="67"/>
      <c r="NI967" s="67"/>
      <c r="NJ967" s="67"/>
      <c r="NK967" s="67"/>
      <c r="NL967" s="67"/>
      <c r="NM967" s="67"/>
      <c r="NN967" s="67"/>
      <c r="NO967" s="67"/>
      <c r="NP967" s="67"/>
      <c r="NQ967" s="67"/>
      <c r="NR967" s="67"/>
      <c r="NS967" s="67"/>
      <c r="NT967" s="67"/>
      <c r="NU967" s="67"/>
      <c r="NV967" s="67"/>
      <c r="NW967" s="67"/>
      <c r="NX967" s="67"/>
      <c r="NY967" s="67"/>
      <c r="NZ967" s="67"/>
      <c r="OA967" s="67"/>
      <c r="OB967" s="67"/>
      <c r="OC967" s="67"/>
      <c r="OD967" s="67"/>
      <c r="OE967" s="67"/>
      <c r="OF967" s="67"/>
      <c r="OG967" s="67"/>
      <c r="OH967" s="67"/>
      <c r="OI967" s="67"/>
      <c r="OJ967" s="67"/>
      <c r="OK967" s="67"/>
      <c r="OL967" s="67"/>
      <c r="OM967" s="67"/>
      <c r="ON967" s="67"/>
      <c r="OO967" s="67"/>
      <c r="OP967" s="67"/>
      <c r="OQ967" s="67"/>
      <c r="OR967" s="67"/>
      <c r="OS967" s="67"/>
      <c r="OT967" s="67"/>
      <c r="OU967" s="67"/>
      <c r="OV967" s="67"/>
      <c r="OW967" s="67"/>
      <c r="OX967" s="67"/>
      <c r="OY967" s="67"/>
      <c r="OZ967" s="67"/>
      <c r="PA967" s="67"/>
      <c r="PB967" s="67"/>
      <c r="PC967" s="67"/>
      <c r="PD967" s="67"/>
      <c r="PE967" s="67"/>
      <c r="PF967" s="67"/>
      <c r="PG967" s="67"/>
      <c r="PH967" s="67"/>
      <c r="PI967" s="67"/>
      <c r="PJ967" s="67"/>
      <c r="PK967" s="67"/>
      <c r="PL967" s="67"/>
      <c r="PM967" s="67"/>
      <c r="PN967" s="67"/>
      <c r="PO967" s="67"/>
      <c r="PP967" s="67"/>
      <c r="PQ967" s="67"/>
      <c r="PR967" s="67"/>
      <c r="PS967" s="67"/>
      <c r="PT967" s="67"/>
      <c r="PU967" s="67"/>
      <c r="PV967" s="67"/>
      <c r="PW967" s="67"/>
      <c r="PX967" s="67"/>
      <c r="PY967" s="67"/>
      <c r="PZ967" s="67"/>
      <c r="QA967" s="67"/>
      <c r="QB967" s="67"/>
      <c r="QC967" s="67"/>
      <c r="QD967" s="67"/>
      <c r="QE967" s="67"/>
      <c r="QF967" s="67"/>
      <c r="QG967" s="67"/>
      <c r="QH967" s="67"/>
      <c r="QI967" s="67"/>
      <c r="QJ967" s="67"/>
      <c r="QK967" s="67"/>
      <c r="QL967" s="67"/>
      <c r="QM967" s="67"/>
      <c r="QN967" s="67"/>
      <c r="QO967" s="67"/>
      <c r="QP967" s="67"/>
      <c r="QQ967" s="67"/>
      <c r="QR967" s="67"/>
      <c r="QS967" s="67"/>
      <c r="QT967" s="67"/>
      <c r="QU967" s="67"/>
      <c r="QV967" s="67"/>
      <c r="QW967" s="67"/>
      <c r="QX967" s="67"/>
      <c r="QY967" s="67"/>
      <c r="QZ967" s="67"/>
      <c r="RA967" s="67"/>
      <c r="RB967" s="67"/>
      <c r="RC967" s="67"/>
      <c r="RD967" s="67"/>
      <c r="RE967" s="67"/>
      <c r="RF967" s="67"/>
      <c r="RG967" s="67"/>
      <c r="RH967" s="67"/>
      <c r="RI967" s="67"/>
      <c r="RJ967" s="67"/>
      <c r="RK967" s="67"/>
      <c r="RL967" s="67"/>
      <c r="RM967" s="67"/>
      <c r="RN967" s="67"/>
      <c r="RO967" s="67"/>
      <c r="RP967" s="67"/>
      <c r="RQ967" s="67"/>
      <c r="RR967" s="67"/>
      <c r="RS967" s="67"/>
      <c r="RT967" s="67"/>
      <c r="RU967" s="67"/>
      <c r="RV967" s="67"/>
      <c r="RW967" s="67"/>
      <c r="RX967" s="67"/>
      <c r="RY967" s="67"/>
      <c r="RZ967" s="67"/>
      <c r="SA967" s="67"/>
      <c r="SB967" s="67"/>
      <c r="SC967" s="67"/>
      <c r="SD967" s="67"/>
      <c r="SE967" s="67"/>
      <c r="SF967" s="67"/>
      <c r="SG967" s="67"/>
      <c r="SH967" s="67"/>
      <c r="SI967" s="67"/>
      <c r="SJ967" s="67"/>
      <c r="SK967" s="67"/>
      <c r="SL967" s="67"/>
      <c r="SM967" s="67"/>
      <c r="SN967" s="67"/>
      <c r="SO967" s="67"/>
      <c r="SP967" s="67"/>
      <c r="SQ967" s="67"/>
      <c r="SR967" s="67"/>
    </row>
    <row r="968" spans="1:512" ht="16.5" customHeight="1" x14ac:dyDescent="0.2">
      <c r="A968" s="20">
        <v>360</v>
      </c>
      <c r="B968" s="20" t="s">
        <v>62</v>
      </c>
      <c r="C968" s="20" t="s">
        <v>915</v>
      </c>
      <c r="D968" s="20" t="s">
        <v>38</v>
      </c>
      <c r="E968" s="20" t="s">
        <v>1345</v>
      </c>
      <c r="F968" s="22" t="s">
        <v>941</v>
      </c>
      <c r="G968" s="20" t="s">
        <v>84</v>
      </c>
      <c r="H968" s="20" t="s">
        <v>35</v>
      </c>
      <c r="I968" s="20" t="s">
        <v>81</v>
      </c>
      <c r="J968" s="22" t="s">
        <v>915</v>
      </c>
      <c r="K968" s="20"/>
      <c r="L968" s="20"/>
      <c r="M968" s="20"/>
      <c r="N968" s="20"/>
      <c r="O968" s="23"/>
      <c r="P968" s="23">
        <v>3227270</v>
      </c>
      <c r="Q968" s="24">
        <v>1</v>
      </c>
      <c r="R968" s="25">
        <v>45778</v>
      </c>
      <c r="S968" s="20" t="s">
        <v>83</v>
      </c>
      <c r="T968" s="26">
        <f t="shared" si="17"/>
        <v>3227270</v>
      </c>
      <c r="U968" s="27" t="s">
        <v>100</v>
      </c>
      <c r="V968" s="27" t="s">
        <v>100</v>
      </c>
      <c r="W968" s="67"/>
      <c r="X968" s="67"/>
      <c r="Y968" s="67"/>
      <c r="Z968" s="67"/>
      <c r="AA968" s="67"/>
      <c r="AB968" s="67"/>
      <c r="AC968" s="67"/>
      <c r="AD968" s="67"/>
      <c r="AE968" s="67"/>
      <c r="AF968" s="67"/>
      <c r="AG968" s="67"/>
      <c r="AH968" s="67"/>
      <c r="AI968" s="67"/>
      <c r="AJ968" s="67"/>
      <c r="AK968" s="67"/>
      <c r="AL968" s="67"/>
      <c r="AM968" s="67"/>
      <c r="AN968" s="67"/>
      <c r="AO968" s="67"/>
      <c r="AP968" s="67"/>
      <c r="AQ968" s="67"/>
      <c r="AR968" s="67"/>
      <c r="AS968" s="67"/>
      <c r="AT968" s="67"/>
      <c r="AU968" s="67"/>
      <c r="AV968" s="67"/>
      <c r="AW968" s="67"/>
      <c r="AX968" s="67"/>
      <c r="AY968" s="67"/>
      <c r="AZ968" s="67"/>
      <c r="BA968" s="67"/>
      <c r="BB968" s="67"/>
      <c r="BC968" s="67"/>
      <c r="BD968" s="67"/>
      <c r="BE968" s="67"/>
      <c r="BF968" s="67"/>
      <c r="BG968" s="67"/>
      <c r="BH968" s="67"/>
      <c r="BI968" s="67"/>
      <c r="BJ968" s="67"/>
      <c r="BK968" s="67"/>
      <c r="BL968" s="67"/>
      <c r="BM968" s="67"/>
      <c r="BN968" s="67"/>
      <c r="BO968" s="67"/>
      <c r="BP968" s="67"/>
      <c r="BQ968" s="67"/>
      <c r="BR968" s="67"/>
      <c r="BS968" s="67"/>
      <c r="BT968" s="67"/>
      <c r="BU968" s="67"/>
      <c r="BV968" s="67"/>
      <c r="BW968" s="67"/>
      <c r="BX968" s="67"/>
      <c r="BY968" s="67"/>
      <c r="BZ968" s="67"/>
      <c r="CA968" s="67"/>
      <c r="CB968" s="67"/>
      <c r="CC968" s="67"/>
      <c r="CD968" s="67"/>
      <c r="CE968" s="67"/>
      <c r="CF968" s="67"/>
      <c r="CG968" s="67"/>
      <c r="CH968" s="67"/>
      <c r="CI968" s="67"/>
      <c r="CJ968" s="67"/>
      <c r="CK968" s="67"/>
      <c r="CL968" s="67"/>
      <c r="CM968" s="67"/>
      <c r="CN968" s="67"/>
      <c r="CO968" s="67"/>
      <c r="CP968" s="67"/>
      <c r="CQ968" s="67"/>
      <c r="CR968" s="67"/>
      <c r="CS968" s="67"/>
      <c r="CT968" s="67"/>
      <c r="CU968" s="67"/>
      <c r="CV968" s="67"/>
      <c r="CW968" s="67"/>
      <c r="CX968" s="67"/>
      <c r="CY968" s="67"/>
      <c r="CZ968" s="67"/>
      <c r="DA968" s="67"/>
      <c r="DB968" s="67"/>
      <c r="DC968" s="67"/>
      <c r="DD968" s="67"/>
      <c r="DE968" s="67"/>
      <c r="DF968" s="67"/>
      <c r="DG968" s="67"/>
      <c r="DH968" s="67"/>
      <c r="DI968" s="67"/>
      <c r="DJ968" s="67"/>
      <c r="DK968" s="67"/>
      <c r="DL968" s="67"/>
      <c r="DM968" s="67"/>
      <c r="DN968" s="67"/>
      <c r="DO968" s="67"/>
      <c r="DP968" s="67"/>
      <c r="DQ968" s="67"/>
      <c r="DR968" s="67"/>
      <c r="DS968" s="67"/>
      <c r="DT968" s="67"/>
      <c r="DU968" s="67"/>
      <c r="DV968" s="67"/>
      <c r="DW968" s="67"/>
      <c r="DX968" s="67"/>
      <c r="DY968" s="67"/>
      <c r="DZ968" s="67"/>
      <c r="EA968" s="67"/>
      <c r="EB968" s="67"/>
      <c r="EC968" s="67"/>
      <c r="ED968" s="67"/>
      <c r="EE968" s="67"/>
      <c r="EF968" s="67"/>
      <c r="EG968" s="67"/>
      <c r="EH968" s="67"/>
      <c r="EI968" s="67"/>
      <c r="EJ968" s="67"/>
      <c r="EK968" s="67"/>
      <c r="EL968" s="67"/>
      <c r="EM968" s="67"/>
      <c r="EN968" s="67"/>
      <c r="EO968" s="67"/>
      <c r="EP968" s="67"/>
      <c r="EQ968" s="67"/>
      <c r="ER968" s="67"/>
      <c r="ES968" s="67"/>
      <c r="ET968" s="67"/>
      <c r="EU968" s="67"/>
      <c r="EV968" s="67"/>
      <c r="EW968" s="67"/>
      <c r="EX968" s="67"/>
      <c r="EY968" s="67"/>
      <c r="EZ968" s="67"/>
      <c r="FA968" s="67"/>
      <c r="FB968" s="67"/>
      <c r="FC968" s="67"/>
      <c r="FD968" s="67"/>
      <c r="FE968" s="67"/>
      <c r="FF968" s="67"/>
      <c r="FG968" s="67"/>
      <c r="FH968" s="67"/>
      <c r="FI968" s="67"/>
      <c r="FJ968" s="67"/>
      <c r="FK968" s="67"/>
      <c r="FL968" s="67"/>
      <c r="FM968" s="67"/>
      <c r="FN968" s="67"/>
      <c r="FO968" s="67"/>
      <c r="FP968" s="67"/>
      <c r="FQ968" s="67"/>
      <c r="FR968" s="67"/>
      <c r="FS968" s="67"/>
      <c r="FT968" s="67"/>
      <c r="FU968" s="67"/>
      <c r="FV968" s="67"/>
      <c r="FW968" s="67"/>
      <c r="FX968" s="67"/>
      <c r="FY968" s="67"/>
      <c r="FZ968" s="67"/>
      <c r="GA968" s="67"/>
      <c r="GB968" s="67"/>
      <c r="GC968" s="67"/>
      <c r="GD968" s="67"/>
      <c r="GE968" s="67"/>
      <c r="GF968" s="67"/>
      <c r="GG968" s="67"/>
      <c r="GH968" s="67"/>
      <c r="GI968" s="67"/>
      <c r="GJ968" s="67"/>
      <c r="GK968" s="67"/>
      <c r="GL968" s="67"/>
      <c r="GM968" s="67"/>
      <c r="GN968" s="67"/>
      <c r="GO968" s="67"/>
      <c r="GP968" s="67"/>
      <c r="GQ968" s="67"/>
      <c r="GR968" s="67"/>
      <c r="GS968" s="67"/>
      <c r="GT968" s="67"/>
      <c r="GU968" s="67"/>
      <c r="GV968" s="67"/>
      <c r="GW968" s="67"/>
      <c r="GX968" s="67"/>
      <c r="GY968" s="67"/>
      <c r="GZ968" s="67"/>
      <c r="HA968" s="67"/>
      <c r="HB968" s="67"/>
      <c r="HC968" s="67"/>
      <c r="HD968" s="67"/>
      <c r="HE968" s="67"/>
      <c r="HF968" s="67"/>
      <c r="HG968" s="67"/>
      <c r="HH968" s="67"/>
      <c r="HI968" s="67"/>
      <c r="HJ968" s="67"/>
      <c r="HK968" s="67"/>
      <c r="HL968" s="67"/>
      <c r="HM968" s="67"/>
      <c r="HN968" s="67"/>
      <c r="HO968" s="67"/>
      <c r="HP968" s="67"/>
      <c r="HQ968" s="67"/>
      <c r="HR968" s="67"/>
      <c r="HS968" s="67"/>
      <c r="HT968" s="67"/>
      <c r="HU968" s="67"/>
      <c r="HV968" s="67"/>
      <c r="HW968" s="67"/>
      <c r="HX968" s="67"/>
      <c r="HY968" s="67"/>
      <c r="HZ968" s="67"/>
      <c r="IA968" s="67"/>
      <c r="IB968" s="67"/>
      <c r="IC968" s="67"/>
      <c r="ID968" s="67"/>
      <c r="IE968" s="67"/>
      <c r="IF968" s="67"/>
      <c r="IG968" s="67"/>
      <c r="IH968" s="67"/>
      <c r="II968" s="67"/>
      <c r="IJ968" s="67"/>
      <c r="IK968" s="67"/>
      <c r="IL968" s="67"/>
      <c r="IM968" s="67"/>
      <c r="IN968" s="67"/>
      <c r="IO968" s="67"/>
      <c r="IP968" s="67"/>
      <c r="IQ968" s="67"/>
      <c r="IR968" s="67"/>
      <c r="IS968" s="67"/>
      <c r="IT968" s="67"/>
      <c r="IU968" s="67"/>
      <c r="IV968" s="67"/>
      <c r="IW968" s="67"/>
      <c r="IX968" s="67"/>
      <c r="IY968" s="67"/>
      <c r="IZ968" s="67"/>
      <c r="JA968" s="67"/>
      <c r="JB968" s="67"/>
      <c r="JC968" s="67"/>
      <c r="JD968" s="67"/>
      <c r="JE968" s="67"/>
      <c r="JF968" s="67"/>
      <c r="JG968" s="67"/>
      <c r="JH968" s="67"/>
      <c r="JI968" s="67"/>
      <c r="JJ968" s="67"/>
      <c r="JK968" s="67"/>
      <c r="JL968" s="67"/>
      <c r="JM968" s="67"/>
      <c r="JN968" s="67"/>
      <c r="JO968" s="67"/>
      <c r="JP968" s="67"/>
      <c r="JQ968" s="67"/>
      <c r="JR968" s="67"/>
      <c r="JS968" s="67"/>
      <c r="JT968" s="67"/>
      <c r="JU968" s="67"/>
      <c r="JV968" s="67"/>
      <c r="JW968" s="67"/>
      <c r="JX968" s="67"/>
      <c r="JY968" s="67"/>
      <c r="JZ968" s="67"/>
      <c r="KA968" s="67"/>
      <c r="KB968" s="67"/>
      <c r="KC968" s="67"/>
      <c r="KD968" s="67"/>
      <c r="KE968" s="67"/>
      <c r="KF968" s="67"/>
      <c r="KG968" s="67"/>
      <c r="KH968" s="67"/>
      <c r="KI968" s="67"/>
      <c r="KJ968" s="67"/>
      <c r="KK968" s="67"/>
      <c r="KL968" s="67"/>
      <c r="KM968" s="67"/>
      <c r="KN968" s="67"/>
      <c r="KO968" s="67"/>
      <c r="KP968" s="67"/>
      <c r="KQ968" s="67"/>
      <c r="KR968" s="67"/>
      <c r="KS968" s="67"/>
      <c r="KT968" s="67"/>
      <c r="KU968" s="67"/>
      <c r="KV968" s="67"/>
      <c r="KW968" s="67"/>
      <c r="KX968" s="67"/>
      <c r="KY968" s="67"/>
      <c r="KZ968" s="67"/>
      <c r="LA968" s="67"/>
      <c r="LB968" s="67"/>
      <c r="LC968" s="67"/>
      <c r="LD968" s="67"/>
      <c r="LE968" s="67"/>
      <c r="LF968" s="67"/>
      <c r="LG968" s="67"/>
      <c r="LH968" s="67"/>
      <c r="LI968" s="67"/>
      <c r="LJ968" s="67"/>
      <c r="LK968" s="67"/>
      <c r="LL968" s="67"/>
      <c r="LM968" s="67"/>
      <c r="LN968" s="67"/>
      <c r="LO968" s="67"/>
      <c r="LP968" s="67"/>
      <c r="LQ968" s="67"/>
      <c r="LR968" s="67"/>
      <c r="LS968" s="67"/>
      <c r="LT968" s="67"/>
      <c r="LU968" s="67"/>
      <c r="LV968" s="67"/>
      <c r="LW968" s="67"/>
      <c r="LX968" s="67"/>
      <c r="LY968" s="67"/>
      <c r="LZ968" s="67"/>
      <c r="MA968" s="67"/>
      <c r="MB968" s="67"/>
      <c r="MC968" s="67"/>
      <c r="MD968" s="67"/>
      <c r="ME968" s="67"/>
      <c r="MF968" s="67"/>
      <c r="MG968" s="67"/>
      <c r="MH968" s="67"/>
      <c r="MI968" s="67"/>
      <c r="MJ968" s="67"/>
      <c r="MK968" s="67"/>
      <c r="ML968" s="67"/>
      <c r="MM968" s="67"/>
      <c r="MN968" s="67"/>
      <c r="MO968" s="67"/>
      <c r="MP968" s="67"/>
      <c r="MQ968" s="67"/>
      <c r="MR968" s="67"/>
      <c r="MS968" s="67"/>
      <c r="MT968" s="67"/>
      <c r="MU968" s="67"/>
      <c r="MV968" s="67"/>
      <c r="MW968" s="67"/>
      <c r="MX968" s="67"/>
      <c r="MY968" s="67"/>
      <c r="MZ968" s="67"/>
      <c r="NA968" s="67"/>
      <c r="NB968" s="67"/>
      <c r="NC968" s="67"/>
      <c r="ND968" s="67"/>
      <c r="NE968" s="67"/>
      <c r="NF968" s="67"/>
      <c r="NG968" s="67"/>
      <c r="NH968" s="67"/>
      <c r="NI968" s="67"/>
      <c r="NJ968" s="67"/>
      <c r="NK968" s="67"/>
      <c r="NL968" s="67"/>
      <c r="NM968" s="67"/>
      <c r="NN968" s="67"/>
      <c r="NO968" s="67"/>
      <c r="NP968" s="67"/>
      <c r="NQ968" s="67"/>
      <c r="NR968" s="67"/>
      <c r="NS968" s="67"/>
      <c r="NT968" s="67"/>
      <c r="NU968" s="67"/>
      <c r="NV968" s="67"/>
      <c r="NW968" s="67"/>
      <c r="NX968" s="67"/>
      <c r="NY968" s="67"/>
      <c r="NZ968" s="67"/>
      <c r="OA968" s="67"/>
      <c r="OB968" s="67"/>
      <c r="OC968" s="67"/>
      <c r="OD968" s="67"/>
      <c r="OE968" s="67"/>
      <c r="OF968" s="67"/>
      <c r="OG968" s="67"/>
      <c r="OH968" s="67"/>
      <c r="OI968" s="67"/>
      <c r="OJ968" s="67"/>
      <c r="OK968" s="67"/>
      <c r="OL968" s="67"/>
      <c r="OM968" s="67"/>
      <c r="ON968" s="67"/>
      <c r="OO968" s="67"/>
      <c r="OP968" s="67"/>
      <c r="OQ968" s="67"/>
      <c r="OR968" s="67"/>
      <c r="OS968" s="67"/>
      <c r="OT968" s="67"/>
      <c r="OU968" s="67"/>
      <c r="OV968" s="67"/>
      <c r="OW968" s="67"/>
      <c r="OX968" s="67"/>
      <c r="OY968" s="67"/>
      <c r="OZ968" s="67"/>
      <c r="PA968" s="67"/>
      <c r="PB968" s="67"/>
      <c r="PC968" s="67"/>
      <c r="PD968" s="67"/>
      <c r="PE968" s="67"/>
      <c r="PF968" s="67"/>
      <c r="PG968" s="67"/>
      <c r="PH968" s="67"/>
      <c r="PI968" s="67"/>
      <c r="PJ968" s="67"/>
      <c r="PK968" s="67"/>
      <c r="PL968" s="67"/>
      <c r="PM968" s="67"/>
      <c r="PN968" s="67"/>
      <c r="PO968" s="67"/>
      <c r="PP968" s="67"/>
      <c r="PQ968" s="67"/>
      <c r="PR968" s="67"/>
      <c r="PS968" s="67"/>
      <c r="PT968" s="67"/>
      <c r="PU968" s="67"/>
      <c r="PV968" s="67"/>
      <c r="PW968" s="67"/>
      <c r="PX968" s="67"/>
      <c r="PY968" s="67"/>
      <c r="PZ968" s="67"/>
      <c r="QA968" s="67"/>
      <c r="QB968" s="67"/>
      <c r="QC968" s="67"/>
      <c r="QD968" s="67"/>
      <c r="QE968" s="67"/>
      <c r="QF968" s="67"/>
      <c r="QG968" s="67"/>
      <c r="QH968" s="67"/>
      <c r="QI968" s="67"/>
      <c r="QJ968" s="67"/>
      <c r="QK968" s="67"/>
      <c r="QL968" s="67"/>
      <c r="QM968" s="67"/>
      <c r="QN968" s="67"/>
      <c r="QO968" s="67"/>
      <c r="QP968" s="67"/>
      <c r="QQ968" s="67"/>
      <c r="QR968" s="67"/>
      <c r="QS968" s="67"/>
      <c r="QT968" s="67"/>
      <c r="QU968" s="67"/>
      <c r="QV968" s="67"/>
      <c r="QW968" s="67"/>
      <c r="QX968" s="67"/>
      <c r="QY968" s="67"/>
      <c r="QZ968" s="67"/>
      <c r="RA968" s="67"/>
      <c r="RB968" s="67"/>
      <c r="RC968" s="67"/>
      <c r="RD968" s="67"/>
      <c r="RE968" s="67"/>
      <c r="RF968" s="67"/>
      <c r="RG968" s="67"/>
      <c r="RH968" s="67"/>
      <c r="RI968" s="67"/>
      <c r="RJ968" s="67"/>
      <c r="RK968" s="67"/>
      <c r="RL968" s="67"/>
      <c r="RM968" s="67"/>
      <c r="RN968" s="67"/>
      <c r="RO968" s="67"/>
      <c r="RP968" s="67"/>
      <c r="RQ968" s="67"/>
      <c r="RR968" s="67"/>
      <c r="RS968" s="67"/>
      <c r="RT968" s="67"/>
      <c r="RU968" s="67"/>
      <c r="RV968" s="67"/>
      <c r="RW968" s="67"/>
      <c r="RX968" s="67"/>
      <c r="RY968" s="67"/>
      <c r="RZ968" s="67"/>
      <c r="SA968" s="67"/>
      <c r="SB968" s="67"/>
      <c r="SC968" s="67"/>
      <c r="SD968" s="67"/>
      <c r="SE968" s="67"/>
      <c r="SF968" s="67"/>
      <c r="SG968" s="67"/>
      <c r="SH968" s="67"/>
      <c r="SI968" s="67"/>
      <c r="SJ968" s="67"/>
      <c r="SK968" s="67"/>
      <c r="SL968" s="67"/>
      <c r="SM968" s="67"/>
      <c r="SN968" s="67"/>
      <c r="SO968" s="67"/>
      <c r="SP968" s="67"/>
      <c r="SQ968" s="67"/>
      <c r="SR968" s="67"/>
    </row>
    <row r="969" spans="1:512" ht="16.5" customHeight="1" x14ac:dyDescent="0.2">
      <c r="A969" s="20">
        <v>361</v>
      </c>
      <c r="B969" s="20" t="s">
        <v>62</v>
      </c>
      <c r="C969" s="20" t="s">
        <v>915</v>
      </c>
      <c r="D969" s="20" t="s">
        <v>38</v>
      </c>
      <c r="E969" s="20" t="s">
        <v>1345</v>
      </c>
      <c r="F969" s="22" t="s">
        <v>941</v>
      </c>
      <c r="G969" s="20" t="s">
        <v>84</v>
      </c>
      <c r="H969" s="20" t="s">
        <v>35</v>
      </c>
      <c r="I969" s="20" t="s">
        <v>81</v>
      </c>
      <c r="J969" s="22" t="s">
        <v>915</v>
      </c>
      <c r="K969" s="20"/>
      <c r="L969" s="20"/>
      <c r="M969" s="20"/>
      <c r="N969" s="20"/>
      <c r="O969" s="23"/>
      <c r="P969" s="23">
        <v>3227270</v>
      </c>
      <c r="Q969" s="24">
        <v>1</v>
      </c>
      <c r="R969" s="25">
        <v>45809</v>
      </c>
      <c r="S969" s="20" t="s">
        <v>83</v>
      </c>
      <c r="T969" s="26">
        <f t="shared" si="17"/>
        <v>3227270</v>
      </c>
      <c r="U969" s="27" t="s">
        <v>100</v>
      </c>
      <c r="V969" s="27" t="s">
        <v>100</v>
      </c>
      <c r="W969" s="67"/>
      <c r="X969" s="67"/>
      <c r="Y969" s="67"/>
      <c r="Z969" s="67"/>
      <c r="AA969" s="67"/>
      <c r="AB969" s="67"/>
      <c r="AC969" s="67"/>
      <c r="AD969" s="67"/>
      <c r="AE969" s="67"/>
      <c r="AF969" s="67"/>
      <c r="AG969" s="67"/>
      <c r="AH969" s="67"/>
      <c r="AI969" s="67"/>
      <c r="AJ969" s="67"/>
      <c r="AK969" s="67"/>
      <c r="AL969" s="67"/>
      <c r="AM969" s="67"/>
      <c r="AN969" s="67"/>
      <c r="AO969" s="67"/>
      <c r="AP969" s="67"/>
      <c r="AQ969" s="67"/>
      <c r="AR969" s="67"/>
      <c r="AS969" s="67"/>
      <c r="AT969" s="67"/>
      <c r="AU969" s="67"/>
      <c r="AV969" s="67"/>
      <c r="AW969" s="67"/>
      <c r="AX969" s="67"/>
      <c r="AY969" s="67"/>
      <c r="AZ969" s="67"/>
      <c r="BA969" s="67"/>
      <c r="BB969" s="67"/>
      <c r="BC969" s="67"/>
      <c r="BD969" s="67"/>
      <c r="BE969" s="67"/>
      <c r="BF969" s="67"/>
      <c r="BG969" s="67"/>
      <c r="BH969" s="67"/>
      <c r="BI969" s="67"/>
      <c r="BJ969" s="67"/>
      <c r="BK969" s="67"/>
      <c r="BL969" s="67"/>
      <c r="BM969" s="67"/>
      <c r="BN969" s="67"/>
      <c r="BO969" s="67"/>
      <c r="BP969" s="67"/>
      <c r="BQ969" s="67"/>
      <c r="BR969" s="67"/>
      <c r="BS969" s="67"/>
      <c r="BT969" s="67"/>
      <c r="BU969" s="67"/>
      <c r="BV969" s="67"/>
      <c r="BW969" s="67"/>
      <c r="BX969" s="67"/>
      <c r="BY969" s="67"/>
      <c r="BZ969" s="67"/>
      <c r="CA969" s="67"/>
      <c r="CB969" s="67"/>
      <c r="CC969" s="67"/>
      <c r="CD969" s="67"/>
      <c r="CE969" s="67"/>
      <c r="CF969" s="67"/>
      <c r="CG969" s="67"/>
      <c r="CH969" s="67"/>
      <c r="CI969" s="67"/>
      <c r="CJ969" s="67"/>
      <c r="CK969" s="67"/>
      <c r="CL969" s="67"/>
      <c r="CM969" s="67"/>
      <c r="CN969" s="67"/>
      <c r="CO969" s="67"/>
      <c r="CP969" s="67"/>
      <c r="CQ969" s="67"/>
      <c r="CR969" s="67"/>
      <c r="CS969" s="67"/>
      <c r="CT969" s="67"/>
      <c r="CU969" s="67"/>
      <c r="CV969" s="67"/>
      <c r="CW969" s="67"/>
      <c r="CX969" s="67"/>
      <c r="CY969" s="67"/>
      <c r="CZ969" s="67"/>
      <c r="DA969" s="67"/>
      <c r="DB969" s="67"/>
      <c r="DC969" s="67"/>
      <c r="DD969" s="67"/>
      <c r="DE969" s="67"/>
      <c r="DF969" s="67"/>
      <c r="DG969" s="67"/>
      <c r="DH969" s="67"/>
      <c r="DI969" s="67"/>
      <c r="DJ969" s="67"/>
      <c r="DK969" s="67"/>
      <c r="DL969" s="67"/>
      <c r="DM969" s="67"/>
      <c r="DN969" s="67"/>
      <c r="DO969" s="67"/>
      <c r="DP969" s="67"/>
      <c r="DQ969" s="67"/>
      <c r="DR969" s="67"/>
      <c r="DS969" s="67"/>
      <c r="DT969" s="67"/>
      <c r="DU969" s="67"/>
      <c r="DV969" s="67"/>
      <c r="DW969" s="67"/>
      <c r="DX969" s="67"/>
      <c r="DY969" s="67"/>
      <c r="DZ969" s="67"/>
      <c r="EA969" s="67"/>
      <c r="EB969" s="67"/>
      <c r="EC969" s="67"/>
      <c r="ED969" s="67"/>
      <c r="EE969" s="67"/>
      <c r="EF969" s="67"/>
      <c r="EG969" s="67"/>
      <c r="EH969" s="67"/>
      <c r="EI969" s="67"/>
      <c r="EJ969" s="67"/>
      <c r="EK969" s="67"/>
      <c r="EL969" s="67"/>
      <c r="EM969" s="67"/>
      <c r="EN969" s="67"/>
      <c r="EO969" s="67"/>
      <c r="EP969" s="67"/>
      <c r="EQ969" s="67"/>
      <c r="ER969" s="67"/>
      <c r="ES969" s="67"/>
      <c r="ET969" s="67"/>
      <c r="EU969" s="67"/>
      <c r="EV969" s="67"/>
      <c r="EW969" s="67"/>
      <c r="EX969" s="67"/>
      <c r="EY969" s="67"/>
      <c r="EZ969" s="67"/>
      <c r="FA969" s="67"/>
      <c r="FB969" s="67"/>
      <c r="FC969" s="67"/>
      <c r="FD969" s="67"/>
      <c r="FE969" s="67"/>
      <c r="FF969" s="67"/>
      <c r="FG969" s="67"/>
      <c r="FH969" s="67"/>
      <c r="FI969" s="67"/>
      <c r="FJ969" s="67"/>
      <c r="FK969" s="67"/>
      <c r="FL969" s="67"/>
      <c r="FM969" s="67"/>
      <c r="FN969" s="67"/>
      <c r="FO969" s="67"/>
      <c r="FP969" s="67"/>
      <c r="FQ969" s="67"/>
      <c r="FR969" s="67"/>
      <c r="FS969" s="67"/>
      <c r="FT969" s="67"/>
      <c r="FU969" s="67"/>
      <c r="FV969" s="67"/>
      <c r="FW969" s="67"/>
      <c r="FX969" s="67"/>
      <c r="FY969" s="67"/>
      <c r="FZ969" s="67"/>
      <c r="GA969" s="67"/>
      <c r="GB969" s="67"/>
      <c r="GC969" s="67"/>
      <c r="GD969" s="67"/>
      <c r="GE969" s="67"/>
      <c r="GF969" s="67"/>
      <c r="GG969" s="67"/>
      <c r="GH969" s="67"/>
      <c r="GI969" s="67"/>
      <c r="GJ969" s="67"/>
      <c r="GK969" s="67"/>
      <c r="GL969" s="67"/>
      <c r="GM969" s="67"/>
      <c r="GN969" s="67"/>
      <c r="GO969" s="67"/>
      <c r="GP969" s="67"/>
      <c r="GQ969" s="67"/>
      <c r="GR969" s="67"/>
      <c r="GS969" s="67"/>
      <c r="GT969" s="67"/>
      <c r="GU969" s="67"/>
      <c r="GV969" s="67"/>
      <c r="GW969" s="67"/>
      <c r="GX969" s="67"/>
      <c r="GY969" s="67"/>
      <c r="GZ969" s="67"/>
      <c r="HA969" s="67"/>
      <c r="HB969" s="67"/>
      <c r="HC969" s="67"/>
      <c r="HD969" s="67"/>
      <c r="HE969" s="67"/>
      <c r="HF969" s="67"/>
      <c r="HG969" s="67"/>
      <c r="HH969" s="67"/>
      <c r="HI969" s="67"/>
      <c r="HJ969" s="67"/>
      <c r="HK969" s="67"/>
      <c r="HL969" s="67"/>
      <c r="HM969" s="67"/>
      <c r="HN969" s="67"/>
      <c r="HO969" s="67"/>
      <c r="HP969" s="67"/>
      <c r="HQ969" s="67"/>
      <c r="HR969" s="67"/>
      <c r="HS969" s="67"/>
      <c r="HT969" s="67"/>
      <c r="HU969" s="67"/>
      <c r="HV969" s="67"/>
      <c r="HW969" s="67"/>
      <c r="HX969" s="67"/>
      <c r="HY969" s="67"/>
      <c r="HZ969" s="67"/>
      <c r="IA969" s="67"/>
      <c r="IB969" s="67"/>
      <c r="IC969" s="67"/>
      <c r="ID969" s="67"/>
      <c r="IE969" s="67"/>
      <c r="IF969" s="67"/>
      <c r="IG969" s="67"/>
      <c r="IH969" s="67"/>
      <c r="II969" s="67"/>
      <c r="IJ969" s="67"/>
      <c r="IK969" s="67"/>
      <c r="IL969" s="67"/>
      <c r="IM969" s="67"/>
      <c r="IN969" s="67"/>
      <c r="IO969" s="67"/>
      <c r="IP969" s="67"/>
      <c r="IQ969" s="67"/>
      <c r="IR969" s="67"/>
      <c r="IS969" s="67"/>
      <c r="IT969" s="67"/>
      <c r="IU969" s="67"/>
      <c r="IV969" s="67"/>
      <c r="IW969" s="67"/>
      <c r="IX969" s="67"/>
      <c r="IY969" s="67"/>
      <c r="IZ969" s="67"/>
      <c r="JA969" s="67"/>
      <c r="JB969" s="67"/>
      <c r="JC969" s="67"/>
      <c r="JD969" s="67"/>
      <c r="JE969" s="67"/>
      <c r="JF969" s="67"/>
      <c r="JG969" s="67"/>
      <c r="JH969" s="67"/>
      <c r="JI969" s="67"/>
      <c r="JJ969" s="67"/>
      <c r="JK969" s="67"/>
      <c r="JL969" s="67"/>
      <c r="JM969" s="67"/>
      <c r="JN969" s="67"/>
      <c r="JO969" s="67"/>
      <c r="JP969" s="67"/>
      <c r="JQ969" s="67"/>
      <c r="JR969" s="67"/>
      <c r="JS969" s="67"/>
      <c r="JT969" s="67"/>
      <c r="JU969" s="67"/>
      <c r="JV969" s="67"/>
      <c r="JW969" s="67"/>
      <c r="JX969" s="67"/>
      <c r="JY969" s="67"/>
      <c r="JZ969" s="67"/>
      <c r="KA969" s="67"/>
      <c r="KB969" s="67"/>
      <c r="KC969" s="67"/>
      <c r="KD969" s="67"/>
      <c r="KE969" s="67"/>
      <c r="KF969" s="67"/>
      <c r="KG969" s="67"/>
      <c r="KH969" s="67"/>
      <c r="KI969" s="67"/>
      <c r="KJ969" s="67"/>
      <c r="KK969" s="67"/>
      <c r="KL969" s="67"/>
      <c r="KM969" s="67"/>
      <c r="KN969" s="67"/>
      <c r="KO969" s="67"/>
      <c r="KP969" s="67"/>
      <c r="KQ969" s="67"/>
      <c r="KR969" s="67"/>
      <c r="KS969" s="67"/>
      <c r="KT969" s="67"/>
      <c r="KU969" s="67"/>
      <c r="KV969" s="67"/>
      <c r="KW969" s="67"/>
      <c r="KX969" s="67"/>
      <c r="KY969" s="67"/>
      <c r="KZ969" s="67"/>
      <c r="LA969" s="67"/>
      <c r="LB969" s="67"/>
      <c r="LC969" s="67"/>
      <c r="LD969" s="67"/>
      <c r="LE969" s="67"/>
      <c r="LF969" s="67"/>
      <c r="LG969" s="67"/>
      <c r="LH969" s="67"/>
      <c r="LI969" s="67"/>
      <c r="LJ969" s="67"/>
      <c r="LK969" s="67"/>
      <c r="LL969" s="67"/>
      <c r="LM969" s="67"/>
      <c r="LN969" s="67"/>
      <c r="LO969" s="67"/>
      <c r="LP969" s="67"/>
      <c r="LQ969" s="67"/>
      <c r="LR969" s="67"/>
      <c r="LS969" s="67"/>
      <c r="LT969" s="67"/>
      <c r="LU969" s="67"/>
      <c r="LV969" s="67"/>
      <c r="LW969" s="67"/>
      <c r="LX969" s="67"/>
      <c r="LY969" s="67"/>
      <c r="LZ969" s="67"/>
      <c r="MA969" s="67"/>
      <c r="MB969" s="67"/>
      <c r="MC969" s="67"/>
      <c r="MD969" s="67"/>
      <c r="ME969" s="67"/>
      <c r="MF969" s="67"/>
      <c r="MG969" s="67"/>
      <c r="MH969" s="67"/>
      <c r="MI969" s="67"/>
      <c r="MJ969" s="67"/>
      <c r="MK969" s="67"/>
      <c r="ML969" s="67"/>
      <c r="MM969" s="67"/>
      <c r="MN969" s="67"/>
      <c r="MO969" s="67"/>
      <c r="MP969" s="67"/>
      <c r="MQ969" s="67"/>
      <c r="MR969" s="67"/>
      <c r="MS969" s="67"/>
      <c r="MT969" s="67"/>
      <c r="MU969" s="67"/>
      <c r="MV969" s="67"/>
      <c r="MW969" s="67"/>
      <c r="MX969" s="67"/>
      <c r="MY969" s="67"/>
      <c r="MZ969" s="67"/>
      <c r="NA969" s="67"/>
      <c r="NB969" s="67"/>
      <c r="NC969" s="67"/>
      <c r="ND969" s="67"/>
      <c r="NE969" s="67"/>
      <c r="NF969" s="67"/>
      <c r="NG969" s="67"/>
      <c r="NH969" s="67"/>
      <c r="NI969" s="67"/>
      <c r="NJ969" s="67"/>
      <c r="NK969" s="67"/>
      <c r="NL969" s="67"/>
      <c r="NM969" s="67"/>
      <c r="NN969" s="67"/>
      <c r="NO969" s="67"/>
      <c r="NP969" s="67"/>
      <c r="NQ969" s="67"/>
      <c r="NR969" s="67"/>
      <c r="NS969" s="67"/>
      <c r="NT969" s="67"/>
      <c r="NU969" s="67"/>
      <c r="NV969" s="67"/>
      <c r="NW969" s="67"/>
      <c r="NX969" s="67"/>
      <c r="NY969" s="67"/>
      <c r="NZ969" s="67"/>
      <c r="OA969" s="67"/>
      <c r="OB969" s="67"/>
      <c r="OC969" s="67"/>
      <c r="OD969" s="67"/>
      <c r="OE969" s="67"/>
      <c r="OF969" s="67"/>
      <c r="OG969" s="67"/>
      <c r="OH969" s="67"/>
      <c r="OI969" s="67"/>
      <c r="OJ969" s="67"/>
      <c r="OK969" s="67"/>
      <c r="OL969" s="67"/>
      <c r="OM969" s="67"/>
      <c r="ON969" s="67"/>
      <c r="OO969" s="67"/>
      <c r="OP969" s="67"/>
      <c r="OQ969" s="67"/>
      <c r="OR969" s="67"/>
      <c r="OS969" s="67"/>
      <c r="OT969" s="67"/>
      <c r="OU969" s="67"/>
      <c r="OV969" s="67"/>
      <c r="OW969" s="67"/>
      <c r="OX969" s="67"/>
      <c r="OY969" s="67"/>
      <c r="OZ969" s="67"/>
      <c r="PA969" s="67"/>
      <c r="PB969" s="67"/>
      <c r="PC969" s="67"/>
      <c r="PD969" s="67"/>
      <c r="PE969" s="67"/>
      <c r="PF969" s="67"/>
      <c r="PG969" s="67"/>
      <c r="PH969" s="67"/>
      <c r="PI969" s="67"/>
      <c r="PJ969" s="67"/>
      <c r="PK969" s="67"/>
      <c r="PL969" s="67"/>
      <c r="PM969" s="67"/>
      <c r="PN969" s="67"/>
      <c r="PO969" s="67"/>
      <c r="PP969" s="67"/>
      <c r="PQ969" s="67"/>
      <c r="PR969" s="67"/>
      <c r="PS969" s="67"/>
      <c r="PT969" s="67"/>
      <c r="PU969" s="67"/>
      <c r="PV969" s="67"/>
      <c r="PW969" s="67"/>
      <c r="PX969" s="67"/>
      <c r="PY969" s="67"/>
      <c r="PZ969" s="67"/>
      <c r="QA969" s="67"/>
      <c r="QB969" s="67"/>
      <c r="QC969" s="67"/>
      <c r="QD969" s="67"/>
      <c r="QE969" s="67"/>
      <c r="QF969" s="67"/>
      <c r="QG969" s="67"/>
      <c r="QH969" s="67"/>
      <c r="QI969" s="67"/>
      <c r="QJ969" s="67"/>
      <c r="QK969" s="67"/>
      <c r="QL969" s="67"/>
      <c r="QM969" s="67"/>
      <c r="QN969" s="67"/>
      <c r="QO969" s="67"/>
      <c r="QP969" s="67"/>
      <c r="QQ969" s="67"/>
      <c r="QR969" s="67"/>
      <c r="QS969" s="67"/>
      <c r="QT969" s="67"/>
      <c r="QU969" s="67"/>
      <c r="QV969" s="67"/>
      <c r="QW969" s="67"/>
      <c r="QX969" s="67"/>
      <c r="QY969" s="67"/>
      <c r="QZ969" s="67"/>
      <c r="RA969" s="67"/>
      <c r="RB969" s="67"/>
      <c r="RC969" s="67"/>
      <c r="RD969" s="67"/>
      <c r="RE969" s="67"/>
      <c r="RF969" s="67"/>
      <c r="RG969" s="67"/>
      <c r="RH969" s="67"/>
      <c r="RI969" s="67"/>
      <c r="RJ969" s="67"/>
      <c r="RK969" s="67"/>
      <c r="RL969" s="67"/>
      <c r="RM969" s="67"/>
      <c r="RN969" s="67"/>
      <c r="RO969" s="67"/>
      <c r="RP969" s="67"/>
      <c r="RQ969" s="67"/>
      <c r="RR969" s="67"/>
      <c r="RS969" s="67"/>
      <c r="RT969" s="67"/>
      <c r="RU969" s="67"/>
      <c r="RV969" s="67"/>
      <c r="RW969" s="67"/>
      <c r="RX969" s="67"/>
      <c r="RY969" s="67"/>
      <c r="RZ969" s="67"/>
      <c r="SA969" s="67"/>
      <c r="SB969" s="67"/>
      <c r="SC969" s="67"/>
      <c r="SD969" s="67"/>
      <c r="SE969" s="67"/>
      <c r="SF969" s="67"/>
      <c r="SG969" s="67"/>
      <c r="SH969" s="67"/>
      <c r="SI969" s="67"/>
      <c r="SJ969" s="67"/>
      <c r="SK969" s="67"/>
      <c r="SL969" s="67"/>
      <c r="SM969" s="67"/>
      <c r="SN969" s="67"/>
      <c r="SO969" s="67"/>
      <c r="SP969" s="67"/>
      <c r="SQ969" s="67"/>
      <c r="SR969" s="67"/>
    </row>
    <row r="970" spans="1:512" ht="16.5" customHeight="1" x14ac:dyDescent="0.2">
      <c r="A970" s="20">
        <v>362</v>
      </c>
      <c r="B970" s="20" t="s">
        <v>62</v>
      </c>
      <c r="C970" s="20" t="s">
        <v>915</v>
      </c>
      <c r="D970" s="20" t="s">
        <v>38</v>
      </c>
      <c r="E970" s="20" t="s">
        <v>1345</v>
      </c>
      <c r="F970" s="22" t="s">
        <v>941</v>
      </c>
      <c r="G970" s="20" t="s">
        <v>84</v>
      </c>
      <c r="H970" s="20" t="s">
        <v>35</v>
      </c>
      <c r="I970" s="20" t="s">
        <v>81</v>
      </c>
      <c r="J970" s="22" t="s">
        <v>915</v>
      </c>
      <c r="K970" s="20"/>
      <c r="L970" s="20"/>
      <c r="M970" s="20"/>
      <c r="N970" s="20"/>
      <c r="O970" s="23"/>
      <c r="P970" s="23">
        <v>3227270</v>
      </c>
      <c r="Q970" s="24">
        <v>1</v>
      </c>
      <c r="R970" s="25">
        <v>45839</v>
      </c>
      <c r="S970" s="20" t="s">
        <v>83</v>
      </c>
      <c r="T970" s="26">
        <f t="shared" si="17"/>
        <v>3227270</v>
      </c>
      <c r="U970" s="27" t="s">
        <v>100</v>
      </c>
      <c r="V970" s="27" t="s">
        <v>100</v>
      </c>
      <c r="W970" s="67"/>
      <c r="X970" s="67"/>
      <c r="Y970" s="67"/>
      <c r="Z970" s="67"/>
      <c r="AA970" s="67"/>
      <c r="AB970" s="67"/>
      <c r="AC970" s="67"/>
      <c r="AD970" s="67"/>
      <c r="AE970" s="67"/>
      <c r="AF970" s="67"/>
      <c r="AG970" s="67"/>
      <c r="AH970" s="67"/>
      <c r="AI970" s="67"/>
      <c r="AJ970" s="67"/>
      <c r="AK970" s="67"/>
      <c r="AL970" s="67"/>
      <c r="AM970" s="67"/>
      <c r="AN970" s="67"/>
      <c r="AO970" s="67"/>
      <c r="AP970" s="67"/>
      <c r="AQ970" s="67"/>
      <c r="AR970" s="67"/>
      <c r="AS970" s="67"/>
      <c r="AT970" s="67"/>
      <c r="AU970" s="67"/>
      <c r="AV970" s="67"/>
      <c r="AW970" s="67"/>
      <c r="AX970" s="67"/>
      <c r="AY970" s="67"/>
      <c r="AZ970" s="67"/>
      <c r="BA970" s="67"/>
      <c r="BB970" s="67"/>
      <c r="BC970" s="67"/>
      <c r="BD970" s="67"/>
      <c r="BE970" s="67"/>
      <c r="BF970" s="67"/>
      <c r="BG970" s="67"/>
      <c r="BH970" s="67"/>
      <c r="BI970" s="67"/>
      <c r="BJ970" s="67"/>
      <c r="BK970" s="67"/>
      <c r="BL970" s="67"/>
      <c r="BM970" s="67"/>
      <c r="BN970" s="67"/>
      <c r="BO970" s="67"/>
      <c r="BP970" s="67"/>
      <c r="BQ970" s="67"/>
      <c r="BR970" s="67"/>
      <c r="BS970" s="67"/>
      <c r="BT970" s="67"/>
      <c r="BU970" s="67"/>
      <c r="BV970" s="67"/>
      <c r="BW970" s="67"/>
      <c r="BX970" s="67"/>
      <c r="BY970" s="67"/>
      <c r="BZ970" s="67"/>
      <c r="CA970" s="67"/>
      <c r="CB970" s="67"/>
      <c r="CC970" s="67"/>
      <c r="CD970" s="67"/>
      <c r="CE970" s="67"/>
      <c r="CF970" s="67"/>
      <c r="CG970" s="67"/>
      <c r="CH970" s="67"/>
      <c r="CI970" s="67"/>
      <c r="CJ970" s="67"/>
      <c r="CK970" s="67"/>
      <c r="CL970" s="67"/>
      <c r="CM970" s="67"/>
      <c r="CN970" s="67"/>
      <c r="CO970" s="67"/>
      <c r="CP970" s="67"/>
      <c r="CQ970" s="67"/>
      <c r="CR970" s="67"/>
      <c r="CS970" s="67"/>
      <c r="CT970" s="67"/>
      <c r="CU970" s="67"/>
      <c r="CV970" s="67"/>
      <c r="CW970" s="67"/>
      <c r="CX970" s="67"/>
      <c r="CY970" s="67"/>
      <c r="CZ970" s="67"/>
      <c r="DA970" s="67"/>
      <c r="DB970" s="67"/>
      <c r="DC970" s="67"/>
      <c r="DD970" s="67"/>
      <c r="DE970" s="67"/>
      <c r="DF970" s="67"/>
      <c r="DG970" s="67"/>
      <c r="DH970" s="67"/>
      <c r="DI970" s="67"/>
      <c r="DJ970" s="67"/>
      <c r="DK970" s="67"/>
      <c r="DL970" s="67"/>
      <c r="DM970" s="67"/>
      <c r="DN970" s="67"/>
      <c r="DO970" s="67"/>
      <c r="DP970" s="67"/>
      <c r="DQ970" s="67"/>
      <c r="DR970" s="67"/>
      <c r="DS970" s="67"/>
      <c r="DT970" s="67"/>
      <c r="DU970" s="67"/>
      <c r="DV970" s="67"/>
      <c r="DW970" s="67"/>
      <c r="DX970" s="67"/>
      <c r="DY970" s="67"/>
      <c r="DZ970" s="67"/>
      <c r="EA970" s="67"/>
      <c r="EB970" s="67"/>
      <c r="EC970" s="67"/>
      <c r="ED970" s="67"/>
      <c r="EE970" s="67"/>
      <c r="EF970" s="67"/>
      <c r="EG970" s="67"/>
      <c r="EH970" s="67"/>
      <c r="EI970" s="67"/>
      <c r="EJ970" s="67"/>
      <c r="EK970" s="67"/>
      <c r="EL970" s="67"/>
      <c r="EM970" s="67"/>
      <c r="EN970" s="67"/>
      <c r="EO970" s="67"/>
      <c r="EP970" s="67"/>
      <c r="EQ970" s="67"/>
      <c r="ER970" s="67"/>
      <c r="ES970" s="67"/>
      <c r="ET970" s="67"/>
      <c r="EU970" s="67"/>
      <c r="EV970" s="67"/>
      <c r="EW970" s="67"/>
      <c r="EX970" s="67"/>
      <c r="EY970" s="67"/>
      <c r="EZ970" s="67"/>
      <c r="FA970" s="67"/>
      <c r="FB970" s="67"/>
      <c r="FC970" s="67"/>
      <c r="FD970" s="67"/>
      <c r="FE970" s="67"/>
      <c r="FF970" s="67"/>
      <c r="FG970" s="67"/>
      <c r="FH970" s="67"/>
      <c r="FI970" s="67"/>
      <c r="FJ970" s="67"/>
      <c r="FK970" s="67"/>
      <c r="FL970" s="67"/>
      <c r="FM970" s="67"/>
      <c r="FN970" s="67"/>
      <c r="FO970" s="67"/>
      <c r="FP970" s="67"/>
      <c r="FQ970" s="67"/>
      <c r="FR970" s="67"/>
      <c r="FS970" s="67"/>
      <c r="FT970" s="67"/>
      <c r="FU970" s="67"/>
      <c r="FV970" s="67"/>
      <c r="FW970" s="67"/>
      <c r="FX970" s="67"/>
      <c r="FY970" s="67"/>
      <c r="FZ970" s="67"/>
      <c r="GA970" s="67"/>
      <c r="GB970" s="67"/>
      <c r="GC970" s="67"/>
      <c r="GD970" s="67"/>
      <c r="GE970" s="67"/>
      <c r="GF970" s="67"/>
      <c r="GG970" s="67"/>
      <c r="GH970" s="67"/>
      <c r="GI970" s="67"/>
      <c r="GJ970" s="67"/>
      <c r="GK970" s="67"/>
      <c r="GL970" s="67"/>
      <c r="GM970" s="67"/>
      <c r="GN970" s="67"/>
      <c r="GO970" s="67"/>
      <c r="GP970" s="67"/>
      <c r="GQ970" s="67"/>
      <c r="GR970" s="67"/>
      <c r="GS970" s="67"/>
      <c r="GT970" s="67"/>
      <c r="GU970" s="67"/>
      <c r="GV970" s="67"/>
      <c r="GW970" s="67"/>
      <c r="GX970" s="67"/>
      <c r="GY970" s="67"/>
      <c r="GZ970" s="67"/>
      <c r="HA970" s="67"/>
      <c r="HB970" s="67"/>
      <c r="HC970" s="67"/>
      <c r="HD970" s="67"/>
      <c r="HE970" s="67"/>
      <c r="HF970" s="67"/>
      <c r="HG970" s="67"/>
      <c r="HH970" s="67"/>
      <c r="HI970" s="67"/>
      <c r="HJ970" s="67"/>
      <c r="HK970" s="67"/>
      <c r="HL970" s="67"/>
      <c r="HM970" s="67"/>
      <c r="HN970" s="67"/>
      <c r="HO970" s="67"/>
      <c r="HP970" s="67"/>
      <c r="HQ970" s="67"/>
      <c r="HR970" s="67"/>
      <c r="HS970" s="67"/>
      <c r="HT970" s="67"/>
      <c r="HU970" s="67"/>
      <c r="HV970" s="67"/>
      <c r="HW970" s="67"/>
      <c r="HX970" s="67"/>
      <c r="HY970" s="67"/>
      <c r="HZ970" s="67"/>
      <c r="IA970" s="67"/>
      <c r="IB970" s="67"/>
      <c r="IC970" s="67"/>
      <c r="ID970" s="67"/>
      <c r="IE970" s="67"/>
      <c r="IF970" s="67"/>
      <c r="IG970" s="67"/>
      <c r="IH970" s="67"/>
      <c r="II970" s="67"/>
      <c r="IJ970" s="67"/>
      <c r="IK970" s="67"/>
      <c r="IL970" s="67"/>
      <c r="IM970" s="67"/>
      <c r="IN970" s="67"/>
      <c r="IO970" s="67"/>
      <c r="IP970" s="67"/>
      <c r="IQ970" s="67"/>
      <c r="IR970" s="67"/>
      <c r="IS970" s="67"/>
      <c r="IT970" s="67"/>
      <c r="IU970" s="67"/>
      <c r="IV970" s="67"/>
      <c r="IW970" s="67"/>
      <c r="IX970" s="67"/>
      <c r="IY970" s="67"/>
      <c r="IZ970" s="67"/>
      <c r="JA970" s="67"/>
      <c r="JB970" s="67"/>
      <c r="JC970" s="67"/>
      <c r="JD970" s="67"/>
      <c r="JE970" s="67"/>
      <c r="JF970" s="67"/>
      <c r="JG970" s="67"/>
      <c r="JH970" s="67"/>
      <c r="JI970" s="67"/>
      <c r="JJ970" s="67"/>
      <c r="JK970" s="67"/>
      <c r="JL970" s="67"/>
      <c r="JM970" s="67"/>
      <c r="JN970" s="67"/>
      <c r="JO970" s="67"/>
      <c r="JP970" s="67"/>
      <c r="JQ970" s="67"/>
      <c r="JR970" s="67"/>
      <c r="JS970" s="67"/>
      <c r="JT970" s="67"/>
      <c r="JU970" s="67"/>
      <c r="JV970" s="67"/>
      <c r="JW970" s="67"/>
      <c r="JX970" s="67"/>
      <c r="JY970" s="67"/>
      <c r="JZ970" s="67"/>
      <c r="KA970" s="67"/>
      <c r="KB970" s="67"/>
      <c r="KC970" s="67"/>
      <c r="KD970" s="67"/>
      <c r="KE970" s="67"/>
      <c r="KF970" s="67"/>
      <c r="KG970" s="67"/>
      <c r="KH970" s="67"/>
      <c r="KI970" s="67"/>
      <c r="KJ970" s="67"/>
      <c r="KK970" s="67"/>
      <c r="KL970" s="67"/>
      <c r="KM970" s="67"/>
      <c r="KN970" s="67"/>
      <c r="KO970" s="67"/>
      <c r="KP970" s="67"/>
      <c r="KQ970" s="67"/>
      <c r="KR970" s="67"/>
      <c r="KS970" s="67"/>
      <c r="KT970" s="67"/>
      <c r="KU970" s="67"/>
      <c r="KV970" s="67"/>
      <c r="KW970" s="67"/>
      <c r="KX970" s="67"/>
      <c r="KY970" s="67"/>
      <c r="KZ970" s="67"/>
      <c r="LA970" s="67"/>
      <c r="LB970" s="67"/>
      <c r="LC970" s="67"/>
      <c r="LD970" s="67"/>
      <c r="LE970" s="67"/>
      <c r="LF970" s="67"/>
      <c r="LG970" s="67"/>
      <c r="LH970" s="67"/>
      <c r="LI970" s="67"/>
      <c r="LJ970" s="67"/>
      <c r="LK970" s="67"/>
      <c r="LL970" s="67"/>
      <c r="LM970" s="67"/>
      <c r="LN970" s="67"/>
      <c r="LO970" s="67"/>
      <c r="LP970" s="67"/>
      <c r="LQ970" s="67"/>
      <c r="LR970" s="67"/>
      <c r="LS970" s="67"/>
      <c r="LT970" s="67"/>
      <c r="LU970" s="67"/>
      <c r="LV970" s="67"/>
      <c r="LW970" s="67"/>
      <c r="LX970" s="67"/>
      <c r="LY970" s="67"/>
      <c r="LZ970" s="67"/>
      <c r="MA970" s="67"/>
      <c r="MB970" s="67"/>
      <c r="MC970" s="67"/>
      <c r="MD970" s="67"/>
      <c r="ME970" s="67"/>
      <c r="MF970" s="67"/>
      <c r="MG970" s="67"/>
      <c r="MH970" s="67"/>
      <c r="MI970" s="67"/>
      <c r="MJ970" s="67"/>
      <c r="MK970" s="67"/>
      <c r="ML970" s="67"/>
      <c r="MM970" s="67"/>
      <c r="MN970" s="67"/>
      <c r="MO970" s="67"/>
      <c r="MP970" s="67"/>
      <c r="MQ970" s="67"/>
      <c r="MR970" s="67"/>
      <c r="MS970" s="67"/>
      <c r="MT970" s="67"/>
      <c r="MU970" s="67"/>
      <c r="MV970" s="67"/>
      <c r="MW970" s="67"/>
      <c r="MX970" s="67"/>
      <c r="MY970" s="67"/>
      <c r="MZ970" s="67"/>
      <c r="NA970" s="67"/>
      <c r="NB970" s="67"/>
      <c r="NC970" s="67"/>
      <c r="ND970" s="67"/>
      <c r="NE970" s="67"/>
      <c r="NF970" s="67"/>
      <c r="NG970" s="67"/>
      <c r="NH970" s="67"/>
      <c r="NI970" s="67"/>
      <c r="NJ970" s="67"/>
      <c r="NK970" s="67"/>
      <c r="NL970" s="67"/>
      <c r="NM970" s="67"/>
      <c r="NN970" s="67"/>
      <c r="NO970" s="67"/>
      <c r="NP970" s="67"/>
      <c r="NQ970" s="67"/>
      <c r="NR970" s="67"/>
      <c r="NS970" s="67"/>
      <c r="NT970" s="67"/>
      <c r="NU970" s="67"/>
      <c r="NV970" s="67"/>
      <c r="NW970" s="67"/>
      <c r="NX970" s="67"/>
      <c r="NY970" s="67"/>
      <c r="NZ970" s="67"/>
      <c r="OA970" s="67"/>
      <c r="OB970" s="67"/>
      <c r="OC970" s="67"/>
      <c r="OD970" s="67"/>
      <c r="OE970" s="67"/>
      <c r="OF970" s="67"/>
      <c r="OG970" s="67"/>
      <c r="OH970" s="67"/>
      <c r="OI970" s="67"/>
      <c r="OJ970" s="67"/>
      <c r="OK970" s="67"/>
      <c r="OL970" s="67"/>
      <c r="OM970" s="67"/>
      <c r="ON970" s="67"/>
      <c r="OO970" s="67"/>
      <c r="OP970" s="67"/>
      <c r="OQ970" s="67"/>
      <c r="OR970" s="67"/>
      <c r="OS970" s="67"/>
      <c r="OT970" s="67"/>
      <c r="OU970" s="67"/>
      <c r="OV970" s="67"/>
      <c r="OW970" s="67"/>
      <c r="OX970" s="67"/>
      <c r="OY970" s="67"/>
      <c r="OZ970" s="67"/>
      <c r="PA970" s="67"/>
      <c r="PB970" s="67"/>
      <c r="PC970" s="67"/>
      <c r="PD970" s="67"/>
      <c r="PE970" s="67"/>
      <c r="PF970" s="67"/>
      <c r="PG970" s="67"/>
      <c r="PH970" s="67"/>
      <c r="PI970" s="67"/>
      <c r="PJ970" s="67"/>
      <c r="PK970" s="67"/>
      <c r="PL970" s="67"/>
      <c r="PM970" s="67"/>
      <c r="PN970" s="67"/>
      <c r="PO970" s="67"/>
      <c r="PP970" s="67"/>
      <c r="PQ970" s="67"/>
      <c r="PR970" s="67"/>
      <c r="PS970" s="67"/>
      <c r="PT970" s="67"/>
      <c r="PU970" s="67"/>
      <c r="PV970" s="67"/>
      <c r="PW970" s="67"/>
      <c r="PX970" s="67"/>
      <c r="PY970" s="67"/>
      <c r="PZ970" s="67"/>
      <c r="QA970" s="67"/>
      <c r="QB970" s="67"/>
      <c r="QC970" s="67"/>
      <c r="QD970" s="67"/>
      <c r="QE970" s="67"/>
      <c r="QF970" s="67"/>
      <c r="QG970" s="67"/>
      <c r="QH970" s="67"/>
      <c r="QI970" s="67"/>
      <c r="QJ970" s="67"/>
      <c r="QK970" s="67"/>
      <c r="QL970" s="67"/>
      <c r="QM970" s="67"/>
      <c r="QN970" s="67"/>
      <c r="QO970" s="67"/>
      <c r="QP970" s="67"/>
      <c r="QQ970" s="67"/>
      <c r="QR970" s="67"/>
      <c r="QS970" s="67"/>
      <c r="QT970" s="67"/>
      <c r="QU970" s="67"/>
      <c r="QV970" s="67"/>
      <c r="QW970" s="67"/>
      <c r="QX970" s="67"/>
      <c r="QY970" s="67"/>
      <c r="QZ970" s="67"/>
      <c r="RA970" s="67"/>
      <c r="RB970" s="67"/>
      <c r="RC970" s="67"/>
      <c r="RD970" s="67"/>
      <c r="RE970" s="67"/>
      <c r="RF970" s="67"/>
      <c r="RG970" s="67"/>
      <c r="RH970" s="67"/>
      <c r="RI970" s="67"/>
      <c r="RJ970" s="67"/>
      <c r="RK970" s="67"/>
      <c r="RL970" s="67"/>
      <c r="RM970" s="67"/>
      <c r="RN970" s="67"/>
      <c r="RO970" s="67"/>
      <c r="RP970" s="67"/>
      <c r="RQ970" s="67"/>
      <c r="RR970" s="67"/>
      <c r="RS970" s="67"/>
      <c r="RT970" s="67"/>
      <c r="RU970" s="67"/>
      <c r="RV970" s="67"/>
      <c r="RW970" s="67"/>
      <c r="RX970" s="67"/>
      <c r="RY970" s="67"/>
      <c r="RZ970" s="67"/>
      <c r="SA970" s="67"/>
      <c r="SB970" s="67"/>
      <c r="SC970" s="67"/>
      <c r="SD970" s="67"/>
      <c r="SE970" s="67"/>
      <c r="SF970" s="67"/>
      <c r="SG970" s="67"/>
      <c r="SH970" s="67"/>
      <c r="SI970" s="67"/>
      <c r="SJ970" s="67"/>
      <c r="SK970" s="67"/>
      <c r="SL970" s="67"/>
      <c r="SM970" s="67"/>
      <c r="SN970" s="67"/>
      <c r="SO970" s="67"/>
      <c r="SP970" s="67"/>
      <c r="SQ970" s="67"/>
      <c r="SR970" s="67"/>
    </row>
    <row r="971" spans="1:512" ht="16.5" customHeight="1" x14ac:dyDescent="0.2">
      <c r="A971" s="20">
        <v>363</v>
      </c>
      <c r="B971" s="20" t="s">
        <v>62</v>
      </c>
      <c r="C971" s="20" t="s">
        <v>915</v>
      </c>
      <c r="D971" s="20" t="s">
        <v>38</v>
      </c>
      <c r="E971" s="20" t="s">
        <v>1345</v>
      </c>
      <c r="F971" s="22" t="s">
        <v>941</v>
      </c>
      <c r="G971" s="20" t="s">
        <v>84</v>
      </c>
      <c r="H971" s="20" t="s">
        <v>35</v>
      </c>
      <c r="I971" s="20" t="s">
        <v>81</v>
      </c>
      <c r="J971" s="22" t="s">
        <v>915</v>
      </c>
      <c r="K971" s="20"/>
      <c r="L971" s="20"/>
      <c r="M971" s="20"/>
      <c r="N971" s="20"/>
      <c r="O971" s="23"/>
      <c r="P971" s="23">
        <v>3227270</v>
      </c>
      <c r="Q971" s="24">
        <v>1</v>
      </c>
      <c r="R971" s="25">
        <v>45870</v>
      </c>
      <c r="S971" s="20" t="s">
        <v>83</v>
      </c>
      <c r="T971" s="26">
        <f t="shared" si="17"/>
        <v>3227270</v>
      </c>
      <c r="U971" s="27" t="s">
        <v>100</v>
      </c>
      <c r="V971" s="27" t="s">
        <v>100</v>
      </c>
      <c r="W971" s="67"/>
      <c r="X971" s="67"/>
      <c r="Y971" s="67"/>
      <c r="Z971" s="67"/>
      <c r="AA971" s="67"/>
      <c r="AB971" s="67"/>
      <c r="AC971" s="67"/>
      <c r="AD971" s="67"/>
      <c r="AE971" s="67"/>
      <c r="AF971" s="67"/>
      <c r="AG971" s="67"/>
      <c r="AH971" s="67"/>
      <c r="AI971" s="67"/>
      <c r="AJ971" s="67"/>
      <c r="AK971" s="67"/>
      <c r="AL971" s="67"/>
      <c r="AM971" s="67"/>
      <c r="AN971" s="67"/>
      <c r="AO971" s="67"/>
      <c r="AP971" s="67"/>
      <c r="AQ971" s="67"/>
      <c r="AR971" s="67"/>
      <c r="AS971" s="67"/>
      <c r="AT971" s="67"/>
      <c r="AU971" s="67"/>
      <c r="AV971" s="67"/>
      <c r="AW971" s="67"/>
      <c r="AX971" s="67"/>
      <c r="AY971" s="67"/>
      <c r="AZ971" s="67"/>
      <c r="BA971" s="67"/>
      <c r="BB971" s="67"/>
      <c r="BC971" s="67"/>
      <c r="BD971" s="67"/>
      <c r="BE971" s="67"/>
      <c r="BF971" s="67"/>
      <c r="BG971" s="67"/>
      <c r="BH971" s="67"/>
      <c r="BI971" s="67"/>
      <c r="BJ971" s="67"/>
      <c r="BK971" s="67"/>
      <c r="BL971" s="67"/>
      <c r="BM971" s="67"/>
      <c r="BN971" s="67"/>
      <c r="BO971" s="67"/>
      <c r="BP971" s="67"/>
      <c r="BQ971" s="67"/>
      <c r="BR971" s="67"/>
      <c r="BS971" s="67"/>
      <c r="BT971" s="67"/>
      <c r="BU971" s="67"/>
      <c r="BV971" s="67"/>
      <c r="BW971" s="67"/>
      <c r="BX971" s="67"/>
      <c r="BY971" s="67"/>
      <c r="BZ971" s="67"/>
      <c r="CA971" s="67"/>
      <c r="CB971" s="67"/>
      <c r="CC971" s="67"/>
      <c r="CD971" s="67"/>
      <c r="CE971" s="67"/>
      <c r="CF971" s="67"/>
      <c r="CG971" s="67"/>
      <c r="CH971" s="67"/>
      <c r="CI971" s="67"/>
      <c r="CJ971" s="67"/>
      <c r="CK971" s="67"/>
      <c r="CL971" s="67"/>
      <c r="CM971" s="67"/>
      <c r="CN971" s="67"/>
      <c r="CO971" s="67"/>
      <c r="CP971" s="67"/>
      <c r="CQ971" s="67"/>
      <c r="CR971" s="67"/>
      <c r="CS971" s="67"/>
      <c r="CT971" s="67"/>
      <c r="CU971" s="67"/>
      <c r="CV971" s="67"/>
      <c r="CW971" s="67"/>
      <c r="CX971" s="67"/>
      <c r="CY971" s="67"/>
      <c r="CZ971" s="67"/>
      <c r="DA971" s="67"/>
      <c r="DB971" s="67"/>
      <c r="DC971" s="67"/>
      <c r="DD971" s="67"/>
      <c r="DE971" s="67"/>
      <c r="DF971" s="67"/>
      <c r="DG971" s="67"/>
      <c r="DH971" s="67"/>
      <c r="DI971" s="67"/>
      <c r="DJ971" s="67"/>
      <c r="DK971" s="67"/>
      <c r="DL971" s="67"/>
      <c r="DM971" s="67"/>
      <c r="DN971" s="67"/>
      <c r="DO971" s="67"/>
      <c r="DP971" s="67"/>
      <c r="DQ971" s="67"/>
      <c r="DR971" s="67"/>
      <c r="DS971" s="67"/>
      <c r="DT971" s="67"/>
      <c r="DU971" s="67"/>
      <c r="DV971" s="67"/>
      <c r="DW971" s="67"/>
      <c r="DX971" s="67"/>
      <c r="DY971" s="67"/>
      <c r="DZ971" s="67"/>
      <c r="EA971" s="67"/>
      <c r="EB971" s="67"/>
      <c r="EC971" s="67"/>
      <c r="ED971" s="67"/>
      <c r="EE971" s="67"/>
      <c r="EF971" s="67"/>
      <c r="EG971" s="67"/>
      <c r="EH971" s="67"/>
      <c r="EI971" s="67"/>
      <c r="EJ971" s="67"/>
      <c r="EK971" s="67"/>
      <c r="EL971" s="67"/>
      <c r="EM971" s="67"/>
      <c r="EN971" s="67"/>
      <c r="EO971" s="67"/>
      <c r="EP971" s="67"/>
      <c r="EQ971" s="67"/>
      <c r="ER971" s="67"/>
      <c r="ES971" s="67"/>
      <c r="ET971" s="67"/>
      <c r="EU971" s="67"/>
      <c r="EV971" s="67"/>
      <c r="EW971" s="67"/>
      <c r="EX971" s="67"/>
      <c r="EY971" s="67"/>
      <c r="EZ971" s="67"/>
      <c r="FA971" s="67"/>
      <c r="FB971" s="67"/>
      <c r="FC971" s="67"/>
      <c r="FD971" s="67"/>
      <c r="FE971" s="67"/>
      <c r="FF971" s="67"/>
      <c r="FG971" s="67"/>
      <c r="FH971" s="67"/>
      <c r="FI971" s="67"/>
      <c r="FJ971" s="67"/>
      <c r="FK971" s="67"/>
      <c r="FL971" s="67"/>
      <c r="FM971" s="67"/>
      <c r="FN971" s="67"/>
      <c r="FO971" s="67"/>
      <c r="FP971" s="67"/>
      <c r="FQ971" s="67"/>
      <c r="FR971" s="67"/>
      <c r="FS971" s="67"/>
      <c r="FT971" s="67"/>
      <c r="FU971" s="67"/>
      <c r="FV971" s="67"/>
      <c r="FW971" s="67"/>
      <c r="FX971" s="67"/>
      <c r="FY971" s="67"/>
      <c r="FZ971" s="67"/>
      <c r="GA971" s="67"/>
      <c r="GB971" s="67"/>
      <c r="GC971" s="67"/>
      <c r="GD971" s="67"/>
      <c r="GE971" s="67"/>
      <c r="GF971" s="67"/>
      <c r="GG971" s="67"/>
      <c r="GH971" s="67"/>
      <c r="GI971" s="67"/>
      <c r="GJ971" s="67"/>
      <c r="GK971" s="67"/>
      <c r="GL971" s="67"/>
      <c r="GM971" s="67"/>
      <c r="GN971" s="67"/>
      <c r="GO971" s="67"/>
      <c r="GP971" s="67"/>
      <c r="GQ971" s="67"/>
      <c r="GR971" s="67"/>
      <c r="GS971" s="67"/>
      <c r="GT971" s="67"/>
      <c r="GU971" s="67"/>
      <c r="GV971" s="67"/>
      <c r="GW971" s="67"/>
      <c r="GX971" s="67"/>
      <c r="GY971" s="67"/>
      <c r="GZ971" s="67"/>
      <c r="HA971" s="67"/>
      <c r="HB971" s="67"/>
      <c r="HC971" s="67"/>
      <c r="HD971" s="67"/>
      <c r="HE971" s="67"/>
      <c r="HF971" s="67"/>
      <c r="HG971" s="67"/>
      <c r="HH971" s="67"/>
      <c r="HI971" s="67"/>
      <c r="HJ971" s="67"/>
      <c r="HK971" s="67"/>
      <c r="HL971" s="67"/>
      <c r="HM971" s="67"/>
      <c r="HN971" s="67"/>
      <c r="HO971" s="67"/>
      <c r="HP971" s="67"/>
      <c r="HQ971" s="67"/>
      <c r="HR971" s="67"/>
      <c r="HS971" s="67"/>
      <c r="HT971" s="67"/>
      <c r="HU971" s="67"/>
      <c r="HV971" s="67"/>
      <c r="HW971" s="67"/>
      <c r="HX971" s="67"/>
      <c r="HY971" s="67"/>
      <c r="HZ971" s="67"/>
      <c r="IA971" s="67"/>
      <c r="IB971" s="67"/>
      <c r="IC971" s="67"/>
      <c r="ID971" s="67"/>
      <c r="IE971" s="67"/>
      <c r="IF971" s="67"/>
      <c r="IG971" s="67"/>
      <c r="IH971" s="67"/>
      <c r="II971" s="67"/>
      <c r="IJ971" s="67"/>
      <c r="IK971" s="67"/>
      <c r="IL971" s="67"/>
      <c r="IM971" s="67"/>
      <c r="IN971" s="67"/>
      <c r="IO971" s="67"/>
      <c r="IP971" s="67"/>
      <c r="IQ971" s="67"/>
      <c r="IR971" s="67"/>
      <c r="IS971" s="67"/>
      <c r="IT971" s="67"/>
      <c r="IU971" s="67"/>
      <c r="IV971" s="67"/>
      <c r="IW971" s="67"/>
      <c r="IX971" s="67"/>
      <c r="IY971" s="67"/>
      <c r="IZ971" s="67"/>
      <c r="JA971" s="67"/>
      <c r="JB971" s="67"/>
      <c r="JC971" s="67"/>
      <c r="JD971" s="67"/>
      <c r="JE971" s="67"/>
      <c r="JF971" s="67"/>
      <c r="JG971" s="67"/>
      <c r="JH971" s="67"/>
      <c r="JI971" s="67"/>
      <c r="JJ971" s="67"/>
      <c r="JK971" s="67"/>
      <c r="JL971" s="67"/>
      <c r="JM971" s="67"/>
      <c r="JN971" s="67"/>
      <c r="JO971" s="67"/>
      <c r="JP971" s="67"/>
      <c r="JQ971" s="67"/>
      <c r="JR971" s="67"/>
      <c r="JS971" s="67"/>
      <c r="JT971" s="67"/>
      <c r="JU971" s="67"/>
      <c r="JV971" s="67"/>
      <c r="JW971" s="67"/>
      <c r="JX971" s="67"/>
      <c r="JY971" s="67"/>
      <c r="JZ971" s="67"/>
      <c r="KA971" s="67"/>
      <c r="KB971" s="67"/>
      <c r="KC971" s="67"/>
      <c r="KD971" s="67"/>
      <c r="KE971" s="67"/>
      <c r="KF971" s="67"/>
      <c r="KG971" s="67"/>
      <c r="KH971" s="67"/>
      <c r="KI971" s="67"/>
      <c r="KJ971" s="67"/>
      <c r="KK971" s="67"/>
      <c r="KL971" s="67"/>
      <c r="KM971" s="67"/>
      <c r="KN971" s="67"/>
      <c r="KO971" s="67"/>
      <c r="KP971" s="67"/>
      <c r="KQ971" s="67"/>
      <c r="KR971" s="67"/>
      <c r="KS971" s="67"/>
      <c r="KT971" s="67"/>
      <c r="KU971" s="67"/>
      <c r="KV971" s="67"/>
      <c r="KW971" s="67"/>
      <c r="KX971" s="67"/>
      <c r="KY971" s="67"/>
      <c r="KZ971" s="67"/>
      <c r="LA971" s="67"/>
      <c r="LB971" s="67"/>
      <c r="LC971" s="67"/>
      <c r="LD971" s="67"/>
      <c r="LE971" s="67"/>
      <c r="LF971" s="67"/>
      <c r="LG971" s="67"/>
      <c r="LH971" s="67"/>
      <c r="LI971" s="67"/>
      <c r="LJ971" s="67"/>
      <c r="LK971" s="67"/>
      <c r="LL971" s="67"/>
      <c r="LM971" s="67"/>
      <c r="LN971" s="67"/>
      <c r="LO971" s="67"/>
      <c r="LP971" s="67"/>
      <c r="LQ971" s="67"/>
      <c r="LR971" s="67"/>
      <c r="LS971" s="67"/>
      <c r="LT971" s="67"/>
      <c r="LU971" s="67"/>
      <c r="LV971" s="67"/>
      <c r="LW971" s="67"/>
      <c r="LX971" s="67"/>
      <c r="LY971" s="67"/>
      <c r="LZ971" s="67"/>
      <c r="MA971" s="67"/>
      <c r="MB971" s="67"/>
      <c r="MC971" s="67"/>
      <c r="MD971" s="67"/>
      <c r="ME971" s="67"/>
      <c r="MF971" s="67"/>
      <c r="MG971" s="67"/>
      <c r="MH971" s="67"/>
      <c r="MI971" s="67"/>
      <c r="MJ971" s="67"/>
      <c r="MK971" s="67"/>
      <c r="ML971" s="67"/>
      <c r="MM971" s="67"/>
      <c r="MN971" s="67"/>
      <c r="MO971" s="67"/>
      <c r="MP971" s="67"/>
      <c r="MQ971" s="67"/>
      <c r="MR971" s="67"/>
      <c r="MS971" s="67"/>
      <c r="MT971" s="67"/>
      <c r="MU971" s="67"/>
      <c r="MV971" s="67"/>
      <c r="MW971" s="67"/>
      <c r="MX971" s="67"/>
      <c r="MY971" s="67"/>
      <c r="MZ971" s="67"/>
      <c r="NA971" s="67"/>
      <c r="NB971" s="67"/>
      <c r="NC971" s="67"/>
      <c r="ND971" s="67"/>
      <c r="NE971" s="67"/>
      <c r="NF971" s="67"/>
      <c r="NG971" s="67"/>
      <c r="NH971" s="67"/>
      <c r="NI971" s="67"/>
      <c r="NJ971" s="67"/>
      <c r="NK971" s="67"/>
      <c r="NL971" s="67"/>
      <c r="NM971" s="67"/>
      <c r="NN971" s="67"/>
      <c r="NO971" s="67"/>
      <c r="NP971" s="67"/>
      <c r="NQ971" s="67"/>
      <c r="NR971" s="67"/>
      <c r="NS971" s="67"/>
      <c r="NT971" s="67"/>
      <c r="NU971" s="67"/>
      <c r="NV971" s="67"/>
      <c r="NW971" s="67"/>
      <c r="NX971" s="67"/>
      <c r="NY971" s="67"/>
      <c r="NZ971" s="67"/>
      <c r="OA971" s="67"/>
      <c r="OB971" s="67"/>
      <c r="OC971" s="67"/>
      <c r="OD971" s="67"/>
      <c r="OE971" s="67"/>
      <c r="OF971" s="67"/>
      <c r="OG971" s="67"/>
      <c r="OH971" s="67"/>
      <c r="OI971" s="67"/>
      <c r="OJ971" s="67"/>
      <c r="OK971" s="67"/>
      <c r="OL971" s="67"/>
      <c r="OM971" s="67"/>
      <c r="ON971" s="67"/>
      <c r="OO971" s="67"/>
      <c r="OP971" s="67"/>
      <c r="OQ971" s="67"/>
      <c r="OR971" s="67"/>
      <c r="OS971" s="67"/>
      <c r="OT971" s="67"/>
      <c r="OU971" s="67"/>
      <c r="OV971" s="67"/>
      <c r="OW971" s="67"/>
      <c r="OX971" s="67"/>
      <c r="OY971" s="67"/>
      <c r="OZ971" s="67"/>
      <c r="PA971" s="67"/>
      <c r="PB971" s="67"/>
      <c r="PC971" s="67"/>
      <c r="PD971" s="67"/>
      <c r="PE971" s="67"/>
      <c r="PF971" s="67"/>
      <c r="PG971" s="67"/>
      <c r="PH971" s="67"/>
      <c r="PI971" s="67"/>
      <c r="PJ971" s="67"/>
      <c r="PK971" s="67"/>
      <c r="PL971" s="67"/>
      <c r="PM971" s="67"/>
      <c r="PN971" s="67"/>
      <c r="PO971" s="67"/>
      <c r="PP971" s="67"/>
      <c r="PQ971" s="67"/>
      <c r="PR971" s="67"/>
      <c r="PS971" s="67"/>
      <c r="PT971" s="67"/>
      <c r="PU971" s="67"/>
      <c r="PV971" s="67"/>
      <c r="PW971" s="67"/>
      <c r="PX971" s="67"/>
      <c r="PY971" s="67"/>
      <c r="PZ971" s="67"/>
      <c r="QA971" s="67"/>
      <c r="QB971" s="67"/>
      <c r="QC971" s="67"/>
      <c r="QD971" s="67"/>
      <c r="QE971" s="67"/>
      <c r="QF971" s="67"/>
      <c r="QG971" s="67"/>
      <c r="QH971" s="67"/>
      <c r="QI971" s="67"/>
      <c r="QJ971" s="67"/>
      <c r="QK971" s="67"/>
      <c r="QL971" s="67"/>
      <c r="QM971" s="67"/>
      <c r="QN971" s="67"/>
      <c r="QO971" s="67"/>
      <c r="QP971" s="67"/>
      <c r="QQ971" s="67"/>
      <c r="QR971" s="67"/>
      <c r="QS971" s="67"/>
      <c r="QT971" s="67"/>
      <c r="QU971" s="67"/>
      <c r="QV971" s="67"/>
      <c r="QW971" s="67"/>
      <c r="QX971" s="67"/>
      <c r="QY971" s="67"/>
      <c r="QZ971" s="67"/>
      <c r="RA971" s="67"/>
      <c r="RB971" s="67"/>
      <c r="RC971" s="67"/>
      <c r="RD971" s="67"/>
      <c r="RE971" s="67"/>
      <c r="RF971" s="67"/>
      <c r="RG971" s="67"/>
      <c r="RH971" s="67"/>
      <c r="RI971" s="67"/>
      <c r="RJ971" s="67"/>
      <c r="RK971" s="67"/>
      <c r="RL971" s="67"/>
      <c r="RM971" s="67"/>
      <c r="RN971" s="67"/>
      <c r="RO971" s="67"/>
      <c r="RP971" s="67"/>
      <c r="RQ971" s="67"/>
      <c r="RR971" s="67"/>
      <c r="RS971" s="67"/>
      <c r="RT971" s="67"/>
      <c r="RU971" s="67"/>
      <c r="RV971" s="67"/>
      <c r="RW971" s="67"/>
      <c r="RX971" s="67"/>
      <c r="RY971" s="67"/>
      <c r="RZ971" s="67"/>
      <c r="SA971" s="67"/>
      <c r="SB971" s="67"/>
      <c r="SC971" s="67"/>
      <c r="SD971" s="67"/>
      <c r="SE971" s="67"/>
      <c r="SF971" s="67"/>
      <c r="SG971" s="67"/>
      <c r="SH971" s="67"/>
      <c r="SI971" s="67"/>
      <c r="SJ971" s="67"/>
      <c r="SK971" s="67"/>
      <c r="SL971" s="67"/>
      <c r="SM971" s="67"/>
      <c r="SN971" s="67"/>
      <c r="SO971" s="67"/>
      <c r="SP971" s="67"/>
      <c r="SQ971" s="67"/>
      <c r="SR971" s="67"/>
    </row>
    <row r="972" spans="1:512" ht="16.5" customHeight="1" x14ac:dyDescent="0.2">
      <c r="A972" s="20">
        <v>364</v>
      </c>
      <c r="B972" s="20" t="s">
        <v>62</v>
      </c>
      <c r="C972" s="20" t="s">
        <v>915</v>
      </c>
      <c r="D972" s="20" t="s">
        <v>38</v>
      </c>
      <c r="E972" s="20" t="s">
        <v>1345</v>
      </c>
      <c r="F972" s="22" t="s">
        <v>941</v>
      </c>
      <c r="G972" s="20" t="s">
        <v>84</v>
      </c>
      <c r="H972" s="20" t="s">
        <v>35</v>
      </c>
      <c r="I972" s="20" t="s">
        <v>81</v>
      </c>
      <c r="J972" s="22" t="s">
        <v>915</v>
      </c>
      <c r="K972" s="20"/>
      <c r="L972" s="20"/>
      <c r="M972" s="20"/>
      <c r="N972" s="20"/>
      <c r="O972" s="23"/>
      <c r="P972" s="23">
        <v>3227270</v>
      </c>
      <c r="Q972" s="24">
        <v>1</v>
      </c>
      <c r="R972" s="25">
        <v>45901</v>
      </c>
      <c r="S972" s="20" t="s">
        <v>83</v>
      </c>
      <c r="T972" s="26">
        <f t="shared" si="17"/>
        <v>3227270</v>
      </c>
      <c r="U972" s="27" t="s">
        <v>100</v>
      </c>
      <c r="V972" s="27" t="s">
        <v>100</v>
      </c>
      <c r="W972" s="67"/>
      <c r="X972" s="67"/>
      <c r="Y972" s="67"/>
      <c r="Z972" s="67"/>
      <c r="AA972" s="67"/>
      <c r="AB972" s="67"/>
      <c r="AC972" s="67"/>
      <c r="AD972" s="67"/>
      <c r="AE972" s="67"/>
      <c r="AF972" s="67"/>
      <c r="AG972" s="67"/>
      <c r="AH972" s="67"/>
      <c r="AI972" s="67"/>
      <c r="AJ972" s="67"/>
      <c r="AK972" s="67"/>
      <c r="AL972" s="67"/>
      <c r="AM972" s="67"/>
      <c r="AN972" s="67"/>
      <c r="AO972" s="67"/>
      <c r="AP972" s="67"/>
      <c r="AQ972" s="67"/>
      <c r="AR972" s="67"/>
      <c r="AS972" s="67"/>
      <c r="AT972" s="67"/>
      <c r="AU972" s="67"/>
      <c r="AV972" s="67"/>
      <c r="AW972" s="67"/>
      <c r="AX972" s="67"/>
      <c r="AY972" s="67"/>
      <c r="AZ972" s="67"/>
      <c r="BA972" s="67"/>
      <c r="BB972" s="67"/>
      <c r="BC972" s="67"/>
      <c r="BD972" s="67"/>
      <c r="BE972" s="67"/>
      <c r="BF972" s="67"/>
      <c r="BG972" s="67"/>
      <c r="BH972" s="67"/>
      <c r="BI972" s="67"/>
      <c r="BJ972" s="67"/>
      <c r="BK972" s="67"/>
      <c r="BL972" s="67"/>
      <c r="BM972" s="67"/>
      <c r="BN972" s="67"/>
      <c r="BO972" s="67"/>
      <c r="BP972" s="67"/>
      <c r="BQ972" s="67"/>
      <c r="BR972" s="67"/>
      <c r="BS972" s="67"/>
      <c r="BT972" s="67"/>
      <c r="BU972" s="67"/>
      <c r="BV972" s="67"/>
      <c r="BW972" s="67"/>
      <c r="BX972" s="67"/>
      <c r="BY972" s="67"/>
      <c r="BZ972" s="67"/>
      <c r="CA972" s="67"/>
      <c r="CB972" s="67"/>
      <c r="CC972" s="67"/>
      <c r="CD972" s="67"/>
      <c r="CE972" s="67"/>
      <c r="CF972" s="67"/>
      <c r="CG972" s="67"/>
      <c r="CH972" s="67"/>
      <c r="CI972" s="67"/>
      <c r="CJ972" s="67"/>
      <c r="CK972" s="67"/>
      <c r="CL972" s="67"/>
      <c r="CM972" s="67"/>
      <c r="CN972" s="67"/>
      <c r="CO972" s="67"/>
      <c r="CP972" s="67"/>
      <c r="CQ972" s="67"/>
      <c r="CR972" s="67"/>
      <c r="CS972" s="67"/>
      <c r="CT972" s="67"/>
      <c r="CU972" s="67"/>
      <c r="CV972" s="67"/>
      <c r="CW972" s="67"/>
      <c r="CX972" s="67"/>
      <c r="CY972" s="67"/>
      <c r="CZ972" s="67"/>
      <c r="DA972" s="67"/>
      <c r="DB972" s="67"/>
      <c r="DC972" s="67"/>
      <c r="DD972" s="67"/>
      <c r="DE972" s="67"/>
      <c r="DF972" s="67"/>
      <c r="DG972" s="67"/>
      <c r="DH972" s="67"/>
      <c r="DI972" s="67"/>
      <c r="DJ972" s="67"/>
      <c r="DK972" s="67"/>
      <c r="DL972" s="67"/>
      <c r="DM972" s="67"/>
      <c r="DN972" s="67"/>
      <c r="DO972" s="67"/>
      <c r="DP972" s="67"/>
      <c r="DQ972" s="67"/>
      <c r="DR972" s="67"/>
      <c r="DS972" s="67"/>
      <c r="DT972" s="67"/>
      <c r="DU972" s="67"/>
      <c r="DV972" s="67"/>
      <c r="DW972" s="67"/>
      <c r="DX972" s="67"/>
      <c r="DY972" s="67"/>
      <c r="DZ972" s="67"/>
      <c r="EA972" s="67"/>
      <c r="EB972" s="67"/>
      <c r="EC972" s="67"/>
      <c r="ED972" s="67"/>
      <c r="EE972" s="67"/>
      <c r="EF972" s="67"/>
      <c r="EG972" s="67"/>
      <c r="EH972" s="67"/>
      <c r="EI972" s="67"/>
      <c r="EJ972" s="67"/>
      <c r="EK972" s="67"/>
      <c r="EL972" s="67"/>
      <c r="EM972" s="67"/>
      <c r="EN972" s="67"/>
      <c r="EO972" s="67"/>
      <c r="EP972" s="67"/>
      <c r="EQ972" s="67"/>
      <c r="ER972" s="67"/>
      <c r="ES972" s="67"/>
      <c r="ET972" s="67"/>
      <c r="EU972" s="67"/>
      <c r="EV972" s="67"/>
      <c r="EW972" s="67"/>
      <c r="EX972" s="67"/>
      <c r="EY972" s="67"/>
      <c r="EZ972" s="67"/>
      <c r="FA972" s="67"/>
      <c r="FB972" s="67"/>
      <c r="FC972" s="67"/>
      <c r="FD972" s="67"/>
      <c r="FE972" s="67"/>
      <c r="FF972" s="67"/>
      <c r="FG972" s="67"/>
      <c r="FH972" s="67"/>
      <c r="FI972" s="67"/>
      <c r="FJ972" s="67"/>
      <c r="FK972" s="67"/>
      <c r="FL972" s="67"/>
      <c r="FM972" s="67"/>
      <c r="FN972" s="67"/>
      <c r="FO972" s="67"/>
      <c r="FP972" s="67"/>
      <c r="FQ972" s="67"/>
      <c r="FR972" s="67"/>
      <c r="FS972" s="67"/>
      <c r="FT972" s="67"/>
      <c r="FU972" s="67"/>
      <c r="FV972" s="67"/>
      <c r="FW972" s="67"/>
      <c r="FX972" s="67"/>
      <c r="FY972" s="67"/>
      <c r="FZ972" s="67"/>
      <c r="GA972" s="67"/>
      <c r="GB972" s="67"/>
      <c r="GC972" s="67"/>
      <c r="GD972" s="67"/>
      <c r="GE972" s="67"/>
      <c r="GF972" s="67"/>
      <c r="GG972" s="67"/>
      <c r="GH972" s="67"/>
      <c r="GI972" s="67"/>
      <c r="GJ972" s="67"/>
      <c r="GK972" s="67"/>
      <c r="GL972" s="67"/>
      <c r="GM972" s="67"/>
      <c r="GN972" s="67"/>
      <c r="GO972" s="67"/>
      <c r="GP972" s="67"/>
      <c r="GQ972" s="67"/>
      <c r="GR972" s="67"/>
      <c r="GS972" s="67"/>
      <c r="GT972" s="67"/>
      <c r="GU972" s="67"/>
      <c r="GV972" s="67"/>
      <c r="GW972" s="67"/>
      <c r="GX972" s="67"/>
      <c r="GY972" s="67"/>
      <c r="GZ972" s="67"/>
      <c r="HA972" s="67"/>
      <c r="HB972" s="67"/>
      <c r="HC972" s="67"/>
      <c r="HD972" s="67"/>
      <c r="HE972" s="67"/>
      <c r="HF972" s="67"/>
      <c r="HG972" s="67"/>
      <c r="HH972" s="67"/>
      <c r="HI972" s="67"/>
      <c r="HJ972" s="67"/>
      <c r="HK972" s="67"/>
      <c r="HL972" s="67"/>
      <c r="HM972" s="67"/>
      <c r="HN972" s="67"/>
      <c r="HO972" s="67"/>
      <c r="HP972" s="67"/>
      <c r="HQ972" s="67"/>
      <c r="HR972" s="67"/>
      <c r="HS972" s="67"/>
      <c r="HT972" s="67"/>
      <c r="HU972" s="67"/>
      <c r="HV972" s="67"/>
      <c r="HW972" s="67"/>
      <c r="HX972" s="67"/>
      <c r="HY972" s="67"/>
      <c r="HZ972" s="67"/>
      <c r="IA972" s="67"/>
      <c r="IB972" s="67"/>
      <c r="IC972" s="67"/>
      <c r="ID972" s="67"/>
      <c r="IE972" s="67"/>
      <c r="IF972" s="67"/>
      <c r="IG972" s="67"/>
      <c r="IH972" s="67"/>
      <c r="II972" s="67"/>
      <c r="IJ972" s="67"/>
      <c r="IK972" s="67"/>
      <c r="IL972" s="67"/>
      <c r="IM972" s="67"/>
      <c r="IN972" s="67"/>
      <c r="IO972" s="67"/>
      <c r="IP972" s="67"/>
      <c r="IQ972" s="67"/>
      <c r="IR972" s="67"/>
      <c r="IS972" s="67"/>
      <c r="IT972" s="67"/>
      <c r="IU972" s="67"/>
      <c r="IV972" s="67"/>
      <c r="IW972" s="67"/>
      <c r="IX972" s="67"/>
      <c r="IY972" s="67"/>
      <c r="IZ972" s="67"/>
      <c r="JA972" s="67"/>
      <c r="JB972" s="67"/>
      <c r="JC972" s="67"/>
      <c r="JD972" s="67"/>
      <c r="JE972" s="67"/>
      <c r="JF972" s="67"/>
      <c r="JG972" s="67"/>
      <c r="JH972" s="67"/>
      <c r="JI972" s="67"/>
      <c r="JJ972" s="67"/>
      <c r="JK972" s="67"/>
      <c r="JL972" s="67"/>
      <c r="JM972" s="67"/>
      <c r="JN972" s="67"/>
      <c r="JO972" s="67"/>
      <c r="JP972" s="67"/>
      <c r="JQ972" s="67"/>
      <c r="JR972" s="67"/>
      <c r="JS972" s="67"/>
      <c r="JT972" s="67"/>
      <c r="JU972" s="67"/>
      <c r="JV972" s="67"/>
      <c r="JW972" s="67"/>
      <c r="JX972" s="67"/>
      <c r="JY972" s="67"/>
      <c r="JZ972" s="67"/>
      <c r="KA972" s="67"/>
      <c r="KB972" s="67"/>
      <c r="KC972" s="67"/>
      <c r="KD972" s="67"/>
      <c r="KE972" s="67"/>
      <c r="KF972" s="67"/>
      <c r="KG972" s="67"/>
      <c r="KH972" s="67"/>
      <c r="KI972" s="67"/>
      <c r="KJ972" s="67"/>
      <c r="KK972" s="67"/>
      <c r="KL972" s="67"/>
      <c r="KM972" s="67"/>
      <c r="KN972" s="67"/>
      <c r="KO972" s="67"/>
      <c r="KP972" s="67"/>
      <c r="KQ972" s="67"/>
      <c r="KR972" s="67"/>
      <c r="KS972" s="67"/>
      <c r="KT972" s="67"/>
      <c r="KU972" s="67"/>
      <c r="KV972" s="67"/>
      <c r="KW972" s="67"/>
      <c r="KX972" s="67"/>
      <c r="KY972" s="67"/>
      <c r="KZ972" s="67"/>
      <c r="LA972" s="67"/>
      <c r="LB972" s="67"/>
      <c r="LC972" s="67"/>
      <c r="LD972" s="67"/>
      <c r="LE972" s="67"/>
      <c r="LF972" s="67"/>
      <c r="LG972" s="67"/>
      <c r="LH972" s="67"/>
      <c r="LI972" s="67"/>
      <c r="LJ972" s="67"/>
      <c r="LK972" s="67"/>
      <c r="LL972" s="67"/>
      <c r="LM972" s="67"/>
      <c r="LN972" s="67"/>
      <c r="LO972" s="67"/>
      <c r="LP972" s="67"/>
      <c r="LQ972" s="67"/>
      <c r="LR972" s="67"/>
      <c r="LS972" s="67"/>
      <c r="LT972" s="67"/>
      <c r="LU972" s="67"/>
      <c r="LV972" s="67"/>
      <c r="LW972" s="67"/>
      <c r="LX972" s="67"/>
      <c r="LY972" s="67"/>
      <c r="LZ972" s="67"/>
      <c r="MA972" s="67"/>
      <c r="MB972" s="67"/>
      <c r="MC972" s="67"/>
      <c r="MD972" s="67"/>
      <c r="ME972" s="67"/>
      <c r="MF972" s="67"/>
      <c r="MG972" s="67"/>
      <c r="MH972" s="67"/>
      <c r="MI972" s="67"/>
      <c r="MJ972" s="67"/>
      <c r="MK972" s="67"/>
      <c r="ML972" s="67"/>
      <c r="MM972" s="67"/>
      <c r="MN972" s="67"/>
      <c r="MO972" s="67"/>
      <c r="MP972" s="67"/>
      <c r="MQ972" s="67"/>
      <c r="MR972" s="67"/>
      <c r="MS972" s="67"/>
      <c r="MT972" s="67"/>
      <c r="MU972" s="67"/>
      <c r="MV972" s="67"/>
      <c r="MW972" s="67"/>
      <c r="MX972" s="67"/>
      <c r="MY972" s="67"/>
      <c r="MZ972" s="67"/>
      <c r="NA972" s="67"/>
      <c r="NB972" s="67"/>
      <c r="NC972" s="67"/>
      <c r="ND972" s="67"/>
      <c r="NE972" s="67"/>
      <c r="NF972" s="67"/>
      <c r="NG972" s="67"/>
      <c r="NH972" s="67"/>
      <c r="NI972" s="67"/>
      <c r="NJ972" s="67"/>
      <c r="NK972" s="67"/>
      <c r="NL972" s="67"/>
      <c r="NM972" s="67"/>
      <c r="NN972" s="67"/>
      <c r="NO972" s="67"/>
      <c r="NP972" s="67"/>
      <c r="NQ972" s="67"/>
      <c r="NR972" s="67"/>
      <c r="NS972" s="67"/>
      <c r="NT972" s="67"/>
      <c r="NU972" s="67"/>
      <c r="NV972" s="67"/>
      <c r="NW972" s="67"/>
      <c r="NX972" s="67"/>
      <c r="NY972" s="67"/>
      <c r="NZ972" s="67"/>
      <c r="OA972" s="67"/>
      <c r="OB972" s="67"/>
      <c r="OC972" s="67"/>
      <c r="OD972" s="67"/>
      <c r="OE972" s="67"/>
      <c r="OF972" s="67"/>
      <c r="OG972" s="67"/>
      <c r="OH972" s="67"/>
      <c r="OI972" s="67"/>
      <c r="OJ972" s="67"/>
      <c r="OK972" s="67"/>
      <c r="OL972" s="67"/>
      <c r="OM972" s="67"/>
      <c r="ON972" s="67"/>
      <c r="OO972" s="67"/>
      <c r="OP972" s="67"/>
      <c r="OQ972" s="67"/>
      <c r="OR972" s="67"/>
      <c r="OS972" s="67"/>
      <c r="OT972" s="67"/>
      <c r="OU972" s="67"/>
      <c r="OV972" s="67"/>
      <c r="OW972" s="67"/>
      <c r="OX972" s="67"/>
      <c r="OY972" s="67"/>
      <c r="OZ972" s="67"/>
      <c r="PA972" s="67"/>
      <c r="PB972" s="67"/>
      <c r="PC972" s="67"/>
      <c r="PD972" s="67"/>
      <c r="PE972" s="67"/>
      <c r="PF972" s="67"/>
      <c r="PG972" s="67"/>
      <c r="PH972" s="67"/>
      <c r="PI972" s="67"/>
      <c r="PJ972" s="67"/>
      <c r="PK972" s="67"/>
      <c r="PL972" s="67"/>
      <c r="PM972" s="67"/>
      <c r="PN972" s="67"/>
      <c r="PO972" s="67"/>
      <c r="PP972" s="67"/>
      <c r="PQ972" s="67"/>
      <c r="PR972" s="67"/>
      <c r="PS972" s="67"/>
      <c r="PT972" s="67"/>
      <c r="PU972" s="67"/>
      <c r="PV972" s="67"/>
      <c r="PW972" s="67"/>
      <c r="PX972" s="67"/>
      <c r="PY972" s="67"/>
      <c r="PZ972" s="67"/>
      <c r="QA972" s="67"/>
      <c r="QB972" s="67"/>
      <c r="QC972" s="67"/>
      <c r="QD972" s="67"/>
      <c r="QE972" s="67"/>
      <c r="QF972" s="67"/>
      <c r="QG972" s="67"/>
      <c r="QH972" s="67"/>
      <c r="QI972" s="67"/>
      <c r="QJ972" s="67"/>
      <c r="QK972" s="67"/>
      <c r="QL972" s="67"/>
      <c r="QM972" s="67"/>
      <c r="QN972" s="67"/>
      <c r="QO972" s="67"/>
      <c r="QP972" s="67"/>
      <c r="QQ972" s="67"/>
      <c r="QR972" s="67"/>
      <c r="QS972" s="67"/>
      <c r="QT972" s="67"/>
      <c r="QU972" s="67"/>
      <c r="QV972" s="67"/>
      <c r="QW972" s="67"/>
      <c r="QX972" s="67"/>
      <c r="QY972" s="67"/>
      <c r="QZ972" s="67"/>
      <c r="RA972" s="67"/>
      <c r="RB972" s="67"/>
      <c r="RC972" s="67"/>
      <c r="RD972" s="67"/>
      <c r="RE972" s="67"/>
      <c r="RF972" s="67"/>
      <c r="RG972" s="67"/>
      <c r="RH972" s="67"/>
      <c r="RI972" s="67"/>
      <c r="RJ972" s="67"/>
      <c r="RK972" s="67"/>
      <c r="RL972" s="67"/>
      <c r="RM972" s="67"/>
      <c r="RN972" s="67"/>
      <c r="RO972" s="67"/>
      <c r="RP972" s="67"/>
      <c r="RQ972" s="67"/>
      <c r="RR972" s="67"/>
      <c r="RS972" s="67"/>
      <c r="RT972" s="67"/>
      <c r="RU972" s="67"/>
      <c r="RV972" s="67"/>
      <c r="RW972" s="67"/>
      <c r="RX972" s="67"/>
      <c r="RY972" s="67"/>
      <c r="RZ972" s="67"/>
      <c r="SA972" s="67"/>
      <c r="SB972" s="67"/>
      <c r="SC972" s="67"/>
      <c r="SD972" s="67"/>
      <c r="SE972" s="67"/>
      <c r="SF972" s="67"/>
      <c r="SG972" s="67"/>
      <c r="SH972" s="67"/>
      <c r="SI972" s="67"/>
      <c r="SJ972" s="67"/>
      <c r="SK972" s="67"/>
      <c r="SL972" s="67"/>
      <c r="SM972" s="67"/>
      <c r="SN972" s="67"/>
      <c r="SO972" s="67"/>
      <c r="SP972" s="67"/>
      <c r="SQ972" s="67"/>
      <c r="SR972" s="67"/>
    </row>
    <row r="973" spans="1:512" ht="16.5" customHeight="1" x14ac:dyDescent="0.2">
      <c r="A973" s="20">
        <v>365</v>
      </c>
      <c r="B973" s="20" t="s">
        <v>62</v>
      </c>
      <c r="C973" s="20" t="s">
        <v>915</v>
      </c>
      <c r="D973" s="20" t="s">
        <v>38</v>
      </c>
      <c r="E973" s="20" t="s">
        <v>1345</v>
      </c>
      <c r="F973" s="22" t="s">
        <v>941</v>
      </c>
      <c r="G973" s="20" t="s">
        <v>84</v>
      </c>
      <c r="H973" s="20" t="s">
        <v>35</v>
      </c>
      <c r="I973" s="20" t="s">
        <v>81</v>
      </c>
      <c r="J973" s="22" t="s">
        <v>915</v>
      </c>
      <c r="K973" s="20"/>
      <c r="L973" s="20"/>
      <c r="M973" s="20"/>
      <c r="N973" s="20"/>
      <c r="O973" s="23"/>
      <c r="P973" s="23">
        <v>3227270</v>
      </c>
      <c r="Q973" s="24">
        <v>1</v>
      </c>
      <c r="R973" s="25">
        <v>45931</v>
      </c>
      <c r="S973" s="20" t="s">
        <v>83</v>
      </c>
      <c r="T973" s="26">
        <f t="shared" si="17"/>
        <v>3227270</v>
      </c>
      <c r="U973" s="27" t="s">
        <v>100</v>
      </c>
      <c r="V973" s="27" t="s">
        <v>100</v>
      </c>
      <c r="W973" s="67"/>
      <c r="X973" s="67"/>
      <c r="Y973" s="67"/>
      <c r="Z973" s="67"/>
      <c r="AA973" s="67"/>
      <c r="AB973" s="67"/>
      <c r="AC973" s="67"/>
      <c r="AD973" s="67"/>
      <c r="AE973" s="67"/>
      <c r="AF973" s="67"/>
      <c r="AG973" s="67"/>
      <c r="AH973" s="67"/>
      <c r="AI973" s="67"/>
      <c r="AJ973" s="67"/>
      <c r="AK973" s="67"/>
      <c r="AL973" s="67"/>
      <c r="AM973" s="67"/>
      <c r="AN973" s="67"/>
      <c r="AO973" s="67"/>
      <c r="AP973" s="67"/>
      <c r="AQ973" s="67"/>
      <c r="AR973" s="67"/>
      <c r="AS973" s="67"/>
      <c r="AT973" s="67"/>
      <c r="AU973" s="67"/>
      <c r="AV973" s="67"/>
      <c r="AW973" s="67"/>
      <c r="AX973" s="67"/>
      <c r="AY973" s="67"/>
      <c r="AZ973" s="67"/>
      <c r="BA973" s="67"/>
      <c r="BB973" s="67"/>
      <c r="BC973" s="67"/>
      <c r="BD973" s="67"/>
      <c r="BE973" s="67"/>
      <c r="BF973" s="67"/>
      <c r="BG973" s="67"/>
      <c r="BH973" s="67"/>
      <c r="BI973" s="67"/>
      <c r="BJ973" s="67"/>
      <c r="BK973" s="67"/>
      <c r="BL973" s="67"/>
      <c r="BM973" s="67"/>
      <c r="BN973" s="67"/>
      <c r="BO973" s="67"/>
      <c r="BP973" s="67"/>
      <c r="BQ973" s="67"/>
      <c r="BR973" s="67"/>
      <c r="BS973" s="67"/>
      <c r="BT973" s="67"/>
      <c r="BU973" s="67"/>
      <c r="BV973" s="67"/>
      <c r="BW973" s="67"/>
      <c r="BX973" s="67"/>
      <c r="BY973" s="67"/>
      <c r="BZ973" s="67"/>
      <c r="CA973" s="67"/>
      <c r="CB973" s="67"/>
      <c r="CC973" s="67"/>
      <c r="CD973" s="67"/>
      <c r="CE973" s="67"/>
      <c r="CF973" s="67"/>
      <c r="CG973" s="67"/>
      <c r="CH973" s="67"/>
      <c r="CI973" s="67"/>
      <c r="CJ973" s="67"/>
      <c r="CK973" s="67"/>
      <c r="CL973" s="67"/>
      <c r="CM973" s="67"/>
      <c r="CN973" s="67"/>
      <c r="CO973" s="67"/>
      <c r="CP973" s="67"/>
      <c r="CQ973" s="67"/>
      <c r="CR973" s="67"/>
      <c r="CS973" s="67"/>
      <c r="CT973" s="67"/>
      <c r="CU973" s="67"/>
      <c r="CV973" s="67"/>
      <c r="CW973" s="67"/>
      <c r="CX973" s="67"/>
      <c r="CY973" s="67"/>
      <c r="CZ973" s="67"/>
      <c r="DA973" s="67"/>
      <c r="DB973" s="67"/>
      <c r="DC973" s="67"/>
      <c r="DD973" s="67"/>
      <c r="DE973" s="67"/>
      <c r="DF973" s="67"/>
      <c r="DG973" s="67"/>
      <c r="DH973" s="67"/>
      <c r="DI973" s="67"/>
      <c r="DJ973" s="67"/>
      <c r="DK973" s="67"/>
      <c r="DL973" s="67"/>
      <c r="DM973" s="67"/>
      <c r="DN973" s="67"/>
      <c r="DO973" s="67"/>
      <c r="DP973" s="67"/>
      <c r="DQ973" s="67"/>
      <c r="DR973" s="67"/>
      <c r="DS973" s="67"/>
      <c r="DT973" s="67"/>
      <c r="DU973" s="67"/>
      <c r="DV973" s="67"/>
      <c r="DW973" s="67"/>
      <c r="DX973" s="67"/>
      <c r="DY973" s="67"/>
      <c r="DZ973" s="67"/>
      <c r="EA973" s="67"/>
      <c r="EB973" s="67"/>
      <c r="EC973" s="67"/>
      <c r="ED973" s="67"/>
      <c r="EE973" s="67"/>
      <c r="EF973" s="67"/>
      <c r="EG973" s="67"/>
      <c r="EH973" s="67"/>
      <c r="EI973" s="67"/>
      <c r="EJ973" s="67"/>
      <c r="EK973" s="67"/>
      <c r="EL973" s="67"/>
      <c r="EM973" s="67"/>
      <c r="EN973" s="67"/>
      <c r="EO973" s="67"/>
      <c r="EP973" s="67"/>
      <c r="EQ973" s="67"/>
      <c r="ER973" s="67"/>
      <c r="ES973" s="67"/>
      <c r="ET973" s="67"/>
      <c r="EU973" s="67"/>
      <c r="EV973" s="67"/>
      <c r="EW973" s="67"/>
      <c r="EX973" s="67"/>
      <c r="EY973" s="67"/>
      <c r="EZ973" s="67"/>
      <c r="FA973" s="67"/>
      <c r="FB973" s="67"/>
      <c r="FC973" s="67"/>
      <c r="FD973" s="67"/>
      <c r="FE973" s="67"/>
      <c r="FF973" s="67"/>
      <c r="FG973" s="67"/>
      <c r="FH973" s="67"/>
      <c r="FI973" s="67"/>
      <c r="FJ973" s="67"/>
      <c r="FK973" s="67"/>
      <c r="FL973" s="67"/>
      <c r="FM973" s="67"/>
      <c r="FN973" s="67"/>
      <c r="FO973" s="67"/>
      <c r="FP973" s="67"/>
      <c r="FQ973" s="67"/>
      <c r="FR973" s="67"/>
      <c r="FS973" s="67"/>
      <c r="FT973" s="67"/>
      <c r="FU973" s="67"/>
      <c r="FV973" s="67"/>
      <c r="FW973" s="67"/>
      <c r="FX973" s="67"/>
      <c r="FY973" s="67"/>
      <c r="FZ973" s="67"/>
      <c r="GA973" s="67"/>
      <c r="GB973" s="67"/>
      <c r="GC973" s="67"/>
      <c r="GD973" s="67"/>
      <c r="GE973" s="67"/>
      <c r="GF973" s="67"/>
      <c r="GG973" s="67"/>
      <c r="GH973" s="67"/>
      <c r="GI973" s="67"/>
      <c r="GJ973" s="67"/>
      <c r="GK973" s="67"/>
      <c r="GL973" s="67"/>
      <c r="GM973" s="67"/>
      <c r="GN973" s="67"/>
      <c r="GO973" s="67"/>
      <c r="GP973" s="67"/>
      <c r="GQ973" s="67"/>
      <c r="GR973" s="67"/>
      <c r="GS973" s="67"/>
      <c r="GT973" s="67"/>
      <c r="GU973" s="67"/>
      <c r="GV973" s="67"/>
      <c r="GW973" s="67"/>
      <c r="GX973" s="67"/>
      <c r="GY973" s="67"/>
      <c r="GZ973" s="67"/>
      <c r="HA973" s="67"/>
      <c r="HB973" s="67"/>
      <c r="HC973" s="67"/>
      <c r="HD973" s="67"/>
      <c r="HE973" s="67"/>
      <c r="HF973" s="67"/>
      <c r="HG973" s="67"/>
      <c r="HH973" s="67"/>
      <c r="HI973" s="67"/>
      <c r="HJ973" s="67"/>
      <c r="HK973" s="67"/>
      <c r="HL973" s="67"/>
      <c r="HM973" s="67"/>
      <c r="HN973" s="67"/>
      <c r="HO973" s="67"/>
      <c r="HP973" s="67"/>
      <c r="HQ973" s="67"/>
      <c r="HR973" s="67"/>
      <c r="HS973" s="67"/>
      <c r="HT973" s="67"/>
      <c r="HU973" s="67"/>
      <c r="HV973" s="67"/>
      <c r="HW973" s="67"/>
      <c r="HX973" s="67"/>
      <c r="HY973" s="67"/>
      <c r="HZ973" s="67"/>
      <c r="IA973" s="67"/>
      <c r="IB973" s="67"/>
      <c r="IC973" s="67"/>
      <c r="ID973" s="67"/>
      <c r="IE973" s="67"/>
      <c r="IF973" s="67"/>
      <c r="IG973" s="67"/>
      <c r="IH973" s="67"/>
      <c r="II973" s="67"/>
      <c r="IJ973" s="67"/>
      <c r="IK973" s="67"/>
      <c r="IL973" s="67"/>
      <c r="IM973" s="67"/>
      <c r="IN973" s="67"/>
      <c r="IO973" s="67"/>
      <c r="IP973" s="67"/>
      <c r="IQ973" s="67"/>
      <c r="IR973" s="67"/>
      <c r="IS973" s="67"/>
      <c r="IT973" s="67"/>
      <c r="IU973" s="67"/>
      <c r="IV973" s="67"/>
      <c r="IW973" s="67"/>
      <c r="IX973" s="67"/>
      <c r="IY973" s="67"/>
      <c r="IZ973" s="67"/>
      <c r="JA973" s="67"/>
      <c r="JB973" s="67"/>
      <c r="JC973" s="67"/>
      <c r="JD973" s="67"/>
      <c r="JE973" s="67"/>
      <c r="JF973" s="67"/>
      <c r="JG973" s="67"/>
      <c r="JH973" s="67"/>
      <c r="JI973" s="67"/>
      <c r="JJ973" s="67"/>
      <c r="JK973" s="67"/>
      <c r="JL973" s="67"/>
      <c r="JM973" s="67"/>
      <c r="JN973" s="67"/>
      <c r="JO973" s="67"/>
      <c r="JP973" s="67"/>
      <c r="JQ973" s="67"/>
      <c r="JR973" s="67"/>
      <c r="JS973" s="67"/>
      <c r="JT973" s="67"/>
      <c r="JU973" s="67"/>
      <c r="JV973" s="67"/>
      <c r="JW973" s="67"/>
      <c r="JX973" s="67"/>
      <c r="JY973" s="67"/>
      <c r="JZ973" s="67"/>
      <c r="KA973" s="67"/>
      <c r="KB973" s="67"/>
      <c r="KC973" s="67"/>
      <c r="KD973" s="67"/>
      <c r="KE973" s="67"/>
      <c r="KF973" s="67"/>
      <c r="KG973" s="67"/>
      <c r="KH973" s="67"/>
      <c r="KI973" s="67"/>
      <c r="KJ973" s="67"/>
      <c r="KK973" s="67"/>
      <c r="KL973" s="67"/>
      <c r="KM973" s="67"/>
      <c r="KN973" s="67"/>
      <c r="KO973" s="67"/>
      <c r="KP973" s="67"/>
      <c r="KQ973" s="67"/>
      <c r="KR973" s="67"/>
      <c r="KS973" s="67"/>
      <c r="KT973" s="67"/>
      <c r="KU973" s="67"/>
      <c r="KV973" s="67"/>
      <c r="KW973" s="67"/>
      <c r="KX973" s="67"/>
      <c r="KY973" s="67"/>
      <c r="KZ973" s="67"/>
      <c r="LA973" s="67"/>
      <c r="LB973" s="67"/>
      <c r="LC973" s="67"/>
      <c r="LD973" s="67"/>
      <c r="LE973" s="67"/>
      <c r="LF973" s="67"/>
      <c r="LG973" s="67"/>
      <c r="LH973" s="67"/>
      <c r="LI973" s="67"/>
      <c r="LJ973" s="67"/>
      <c r="LK973" s="67"/>
      <c r="LL973" s="67"/>
      <c r="LM973" s="67"/>
      <c r="LN973" s="67"/>
      <c r="LO973" s="67"/>
      <c r="LP973" s="67"/>
      <c r="LQ973" s="67"/>
      <c r="LR973" s="67"/>
      <c r="LS973" s="67"/>
      <c r="LT973" s="67"/>
      <c r="LU973" s="67"/>
      <c r="LV973" s="67"/>
      <c r="LW973" s="67"/>
      <c r="LX973" s="67"/>
      <c r="LY973" s="67"/>
      <c r="LZ973" s="67"/>
      <c r="MA973" s="67"/>
      <c r="MB973" s="67"/>
      <c r="MC973" s="67"/>
      <c r="MD973" s="67"/>
      <c r="ME973" s="67"/>
      <c r="MF973" s="67"/>
      <c r="MG973" s="67"/>
      <c r="MH973" s="67"/>
      <c r="MI973" s="67"/>
      <c r="MJ973" s="67"/>
      <c r="MK973" s="67"/>
      <c r="ML973" s="67"/>
      <c r="MM973" s="67"/>
      <c r="MN973" s="67"/>
      <c r="MO973" s="67"/>
      <c r="MP973" s="67"/>
      <c r="MQ973" s="67"/>
      <c r="MR973" s="67"/>
      <c r="MS973" s="67"/>
      <c r="MT973" s="67"/>
      <c r="MU973" s="67"/>
      <c r="MV973" s="67"/>
      <c r="MW973" s="67"/>
      <c r="MX973" s="67"/>
      <c r="MY973" s="67"/>
      <c r="MZ973" s="67"/>
      <c r="NA973" s="67"/>
      <c r="NB973" s="67"/>
      <c r="NC973" s="67"/>
      <c r="ND973" s="67"/>
      <c r="NE973" s="67"/>
      <c r="NF973" s="67"/>
      <c r="NG973" s="67"/>
      <c r="NH973" s="67"/>
      <c r="NI973" s="67"/>
      <c r="NJ973" s="67"/>
      <c r="NK973" s="67"/>
      <c r="NL973" s="67"/>
      <c r="NM973" s="67"/>
      <c r="NN973" s="67"/>
      <c r="NO973" s="67"/>
      <c r="NP973" s="67"/>
      <c r="NQ973" s="67"/>
      <c r="NR973" s="67"/>
      <c r="NS973" s="67"/>
      <c r="NT973" s="67"/>
      <c r="NU973" s="67"/>
      <c r="NV973" s="67"/>
      <c r="NW973" s="67"/>
      <c r="NX973" s="67"/>
      <c r="NY973" s="67"/>
      <c r="NZ973" s="67"/>
      <c r="OA973" s="67"/>
      <c r="OB973" s="67"/>
      <c r="OC973" s="67"/>
      <c r="OD973" s="67"/>
      <c r="OE973" s="67"/>
      <c r="OF973" s="67"/>
      <c r="OG973" s="67"/>
      <c r="OH973" s="67"/>
      <c r="OI973" s="67"/>
      <c r="OJ973" s="67"/>
      <c r="OK973" s="67"/>
      <c r="OL973" s="67"/>
      <c r="OM973" s="67"/>
      <c r="ON973" s="67"/>
      <c r="OO973" s="67"/>
      <c r="OP973" s="67"/>
      <c r="OQ973" s="67"/>
      <c r="OR973" s="67"/>
      <c r="OS973" s="67"/>
      <c r="OT973" s="67"/>
      <c r="OU973" s="67"/>
      <c r="OV973" s="67"/>
      <c r="OW973" s="67"/>
      <c r="OX973" s="67"/>
      <c r="OY973" s="67"/>
      <c r="OZ973" s="67"/>
      <c r="PA973" s="67"/>
      <c r="PB973" s="67"/>
      <c r="PC973" s="67"/>
      <c r="PD973" s="67"/>
      <c r="PE973" s="67"/>
      <c r="PF973" s="67"/>
      <c r="PG973" s="67"/>
      <c r="PH973" s="67"/>
      <c r="PI973" s="67"/>
      <c r="PJ973" s="67"/>
      <c r="PK973" s="67"/>
      <c r="PL973" s="67"/>
      <c r="PM973" s="67"/>
      <c r="PN973" s="67"/>
      <c r="PO973" s="67"/>
      <c r="PP973" s="67"/>
      <c r="PQ973" s="67"/>
      <c r="PR973" s="67"/>
      <c r="PS973" s="67"/>
      <c r="PT973" s="67"/>
      <c r="PU973" s="67"/>
      <c r="PV973" s="67"/>
      <c r="PW973" s="67"/>
      <c r="PX973" s="67"/>
      <c r="PY973" s="67"/>
      <c r="PZ973" s="67"/>
      <c r="QA973" s="67"/>
      <c r="QB973" s="67"/>
      <c r="QC973" s="67"/>
      <c r="QD973" s="67"/>
      <c r="QE973" s="67"/>
      <c r="QF973" s="67"/>
      <c r="QG973" s="67"/>
      <c r="QH973" s="67"/>
      <c r="QI973" s="67"/>
      <c r="QJ973" s="67"/>
      <c r="QK973" s="67"/>
      <c r="QL973" s="67"/>
      <c r="QM973" s="67"/>
      <c r="QN973" s="67"/>
      <c r="QO973" s="67"/>
      <c r="QP973" s="67"/>
      <c r="QQ973" s="67"/>
      <c r="QR973" s="67"/>
      <c r="QS973" s="67"/>
      <c r="QT973" s="67"/>
      <c r="QU973" s="67"/>
      <c r="QV973" s="67"/>
      <c r="QW973" s="67"/>
      <c r="QX973" s="67"/>
      <c r="QY973" s="67"/>
      <c r="QZ973" s="67"/>
      <c r="RA973" s="67"/>
      <c r="RB973" s="67"/>
      <c r="RC973" s="67"/>
      <c r="RD973" s="67"/>
      <c r="RE973" s="67"/>
      <c r="RF973" s="67"/>
      <c r="RG973" s="67"/>
      <c r="RH973" s="67"/>
      <c r="RI973" s="67"/>
      <c r="RJ973" s="67"/>
      <c r="RK973" s="67"/>
      <c r="RL973" s="67"/>
      <c r="RM973" s="67"/>
      <c r="RN973" s="67"/>
      <c r="RO973" s="67"/>
      <c r="RP973" s="67"/>
      <c r="RQ973" s="67"/>
      <c r="RR973" s="67"/>
      <c r="RS973" s="67"/>
      <c r="RT973" s="67"/>
      <c r="RU973" s="67"/>
      <c r="RV973" s="67"/>
      <c r="RW973" s="67"/>
      <c r="RX973" s="67"/>
      <c r="RY973" s="67"/>
      <c r="RZ973" s="67"/>
      <c r="SA973" s="67"/>
      <c r="SB973" s="67"/>
      <c r="SC973" s="67"/>
      <c r="SD973" s="67"/>
      <c r="SE973" s="67"/>
      <c r="SF973" s="67"/>
      <c r="SG973" s="67"/>
      <c r="SH973" s="67"/>
      <c r="SI973" s="67"/>
      <c r="SJ973" s="67"/>
      <c r="SK973" s="67"/>
      <c r="SL973" s="67"/>
      <c r="SM973" s="67"/>
      <c r="SN973" s="67"/>
      <c r="SO973" s="67"/>
      <c r="SP973" s="67"/>
      <c r="SQ973" s="67"/>
      <c r="SR973" s="67"/>
    </row>
    <row r="974" spans="1:512" ht="16.5" customHeight="1" x14ac:dyDescent="0.2">
      <c r="A974" s="20">
        <v>366</v>
      </c>
      <c r="B974" s="20" t="s">
        <v>62</v>
      </c>
      <c r="C974" s="20" t="s">
        <v>915</v>
      </c>
      <c r="D974" s="20" t="s">
        <v>38</v>
      </c>
      <c r="E974" s="20" t="s">
        <v>1345</v>
      </c>
      <c r="F974" s="22" t="s">
        <v>941</v>
      </c>
      <c r="G974" s="20" t="s">
        <v>84</v>
      </c>
      <c r="H974" s="20" t="s">
        <v>35</v>
      </c>
      <c r="I974" s="20" t="s">
        <v>81</v>
      </c>
      <c r="J974" s="22" t="s">
        <v>915</v>
      </c>
      <c r="K974" s="20"/>
      <c r="L974" s="20"/>
      <c r="M974" s="20"/>
      <c r="N974" s="20"/>
      <c r="O974" s="23"/>
      <c r="P974" s="23">
        <v>3227270</v>
      </c>
      <c r="Q974" s="24">
        <v>1</v>
      </c>
      <c r="R974" s="25">
        <v>45962</v>
      </c>
      <c r="S974" s="20" t="s">
        <v>83</v>
      </c>
      <c r="T974" s="26">
        <f t="shared" si="17"/>
        <v>3227270</v>
      </c>
      <c r="U974" s="27" t="s">
        <v>100</v>
      </c>
      <c r="V974" s="27" t="s">
        <v>100</v>
      </c>
      <c r="W974" s="67"/>
      <c r="X974" s="67"/>
      <c r="Y974" s="67"/>
      <c r="Z974" s="67"/>
      <c r="AA974" s="67"/>
      <c r="AB974" s="67"/>
      <c r="AC974" s="67"/>
      <c r="AD974" s="67"/>
      <c r="AE974" s="67"/>
      <c r="AF974" s="67"/>
      <c r="AG974" s="67"/>
      <c r="AH974" s="67"/>
      <c r="AI974" s="67"/>
      <c r="AJ974" s="67"/>
      <c r="AK974" s="67"/>
      <c r="AL974" s="67"/>
      <c r="AM974" s="67"/>
      <c r="AN974" s="67"/>
      <c r="AO974" s="67"/>
      <c r="AP974" s="67"/>
      <c r="AQ974" s="67"/>
      <c r="AR974" s="67"/>
      <c r="AS974" s="67"/>
      <c r="AT974" s="67"/>
      <c r="AU974" s="67"/>
      <c r="AV974" s="67"/>
      <c r="AW974" s="67"/>
      <c r="AX974" s="67"/>
      <c r="AY974" s="67"/>
      <c r="AZ974" s="67"/>
      <c r="BA974" s="67"/>
      <c r="BB974" s="67"/>
      <c r="BC974" s="67"/>
      <c r="BD974" s="67"/>
      <c r="BE974" s="67"/>
      <c r="BF974" s="67"/>
      <c r="BG974" s="67"/>
      <c r="BH974" s="67"/>
      <c r="BI974" s="67"/>
      <c r="BJ974" s="67"/>
      <c r="BK974" s="67"/>
      <c r="BL974" s="67"/>
      <c r="BM974" s="67"/>
      <c r="BN974" s="67"/>
      <c r="BO974" s="67"/>
      <c r="BP974" s="67"/>
      <c r="BQ974" s="67"/>
      <c r="BR974" s="67"/>
      <c r="BS974" s="67"/>
      <c r="BT974" s="67"/>
      <c r="BU974" s="67"/>
      <c r="BV974" s="67"/>
      <c r="BW974" s="67"/>
      <c r="BX974" s="67"/>
      <c r="BY974" s="67"/>
      <c r="BZ974" s="67"/>
      <c r="CA974" s="67"/>
      <c r="CB974" s="67"/>
      <c r="CC974" s="67"/>
      <c r="CD974" s="67"/>
      <c r="CE974" s="67"/>
      <c r="CF974" s="67"/>
      <c r="CG974" s="67"/>
      <c r="CH974" s="67"/>
      <c r="CI974" s="67"/>
      <c r="CJ974" s="67"/>
      <c r="CK974" s="67"/>
      <c r="CL974" s="67"/>
      <c r="CM974" s="67"/>
      <c r="CN974" s="67"/>
      <c r="CO974" s="67"/>
      <c r="CP974" s="67"/>
      <c r="CQ974" s="67"/>
      <c r="CR974" s="67"/>
      <c r="CS974" s="67"/>
      <c r="CT974" s="67"/>
      <c r="CU974" s="67"/>
      <c r="CV974" s="67"/>
      <c r="CW974" s="67"/>
      <c r="CX974" s="67"/>
      <c r="CY974" s="67"/>
      <c r="CZ974" s="67"/>
      <c r="DA974" s="67"/>
      <c r="DB974" s="67"/>
      <c r="DC974" s="67"/>
      <c r="DD974" s="67"/>
      <c r="DE974" s="67"/>
      <c r="DF974" s="67"/>
      <c r="DG974" s="67"/>
      <c r="DH974" s="67"/>
      <c r="DI974" s="67"/>
      <c r="DJ974" s="67"/>
      <c r="DK974" s="67"/>
      <c r="DL974" s="67"/>
      <c r="DM974" s="67"/>
      <c r="DN974" s="67"/>
      <c r="DO974" s="67"/>
      <c r="DP974" s="67"/>
      <c r="DQ974" s="67"/>
      <c r="DR974" s="67"/>
      <c r="DS974" s="67"/>
      <c r="DT974" s="67"/>
      <c r="DU974" s="67"/>
      <c r="DV974" s="67"/>
      <c r="DW974" s="67"/>
      <c r="DX974" s="67"/>
      <c r="DY974" s="67"/>
      <c r="DZ974" s="67"/>
      <c r="EA974" s="67"/>
      <c r="EB974" s="67"/>
      <c r="EC974" s="67"/>
      <c r="ED974" s="67"/>
      <c r="EE974" s="67"/>
      <c r="EF974" s="67"/>
      <c r="EG974" s="67"/>
      <c r="EH974" s="67"/>
      <c r="EI974" s="67"/>
      <c r="EJ974" s="67"/>
      <c r="EK974" s="67"/>
      <c r="EL974" s="67"/>
      <c r="EM974" s="67"/>
      <c r="EN974" s="67"/>
      <c r="EO974" s="67"/>
      <c r="EP974" s="67"/>
      <c r="EQ974" s="67"/>
      <c r="ER974" s="67"/>
      <c r="ES974" s="67"/>
      <c r="ET974" s="67"/>
      <c r="EU974" s="67"/>
      <c r="EV974" s="67"/>
      <c r="EW974" s="67"/>
      <c r="EX974" s="67"/>
      <c r="EY974" s="67"/>
      <c r="EZ974" s="67"/>
      <c r="FA974" s="67"/>
      <c r="FB974" s="67"/>
      <c r="FC974" s="67"/>
      <c r="FD974" s="67"/>
      <c r="FE974" s="67"/>
      <c r="FF974" s="67"/>
      <c r="FG974" s="67"/>
      <c r="FH974" s="67"/>
      <c r="FI974" s="67"/>
      <c r="FJ974" s="67"/>
      <c r="FK974" s="67"/>
      <c r="FL974" s="67"/>
      <c r="FM974" s="67"/>
      <c r="FN974" s="67"/>
      <c r="FO974" s="67"/>
      <c r="FP974" s="67"/>
      <c r="FQ974" s="67"/>
      <c r="FR974" s="67"/>
      <c r="FS974" s="67"/>
      <c r="FT974" s="67"/>
      <c r="FU974" s="67"/>
      <c r="FV974" s="67"/>
      <c r="FW974" s="67"/>
      <c r="FX974" s="67"/>
      <c r="FY974" s="67"/>
      <c r="FZ974" s="67"/>
      <c r="GA974" s="67"/>
      <c r="GB974" s="67"/>
      <c r="GC974" s="67"/>
      <c r="GD974" s="67"/>
      <c r="GE974" s="67"/>
      <c r="GF974" s="67"/>
      <c r="GG974" s="67"/>
      <c r="GH974" s="67"/>
      <c r="GI974" s="67"/>
      <c r="GJ974" s="67"/>
      <c r="GK974" s="67"/>
      <c r="GL974" s="67"/>
      <c r="GM974" s="67"/>
      <c r="GN974" s="67"/>
      <c r="GO974" s="67"/>
      <c r="GP974" s="67"/>
      <c r="GQ974" s="67"/>
      <c r="GR974" s="67"/>
      <c r="GS974" s="67"/>
      <c r="GT974" s="67"/>
      <c r="GU974" s="67"/>
      <c r="GV974" s="67"/>
      <c r="GW974" s="67"/>
      <c r="GX974" s="67"/>
      <c r="GY974" s="67"/>
      <c r="GZ974" s="67"/>
      <c r="HA974" s="67"/>
      <c r="HB974" s="67"/>
      <c r="HC974" s="67"/>
      <c r="HD974" s="67"/>
      <c r="HE974" s="67"/>
      <c r="HF974" s="67"/>
      <c r="HG974" s="67"/>
      <c r="HH974" s="67"/>
      <c r="HI974" s="67"/>
      <c r="HJ974" s="67"/>
      <c r="HK974" s="67"/>
      <c r="HL974" s="67"/>
      <c r="HM974" s="67"/>
      <c r="HN974" s="67"/>
      <c r="HO974" s="67"/>
      <c r="HP974" s="67"/>
      <c r="HQ974" s="67"/>
      <c r="HR974" s="67"/>
      <c r="HS974" s="67"/>
      <c r="HT974" s="67"/>
      <c r="HU974" s="67"/>
      <c r="HV974" s="67"/>
      <c r="HW974" s="67"/>
      <c r="HX974" s="67"/>
      <c r="HY974" s="67"/>
      <c r="HZ974" s="67"/>
      <c r="IA974" s="67"/>
      <c r="IB974" s="67"/>
      <c r="IC974" s="67"/>
      <c r="ID974" s="67"/>
      <c r="IE974" s="67"/>
      <c r="IF974" s="67"/>
      <c r="IG974" s="67"/>
      <c r="IH974" s="67"/>
      <c r="II974" s="67"/>
      <c r="IJ974" s="67"/>
      <c r="IK974" s="67"/>
      <c r="IL974" s="67"/>
      <c r="IM974" s="67"/>
      <c r="IN974" s="67"/>
      <c r="IO974" s="67"/>
      <c r="IP974" s="67"/>
      <c r="IQ974" s="67"/>
      <c r="IR974" s="67"/>
      <c r="IS974" s="67"/>
      <c r="IT974" s="67"/>
      <c r="IU974" s="67"/>
      <c r="IV974" s="67"/>
      <c r="IW974" s="67"/>
      <c r="IX974" s="67"/>
      <c r="IY974" s="67"/>
      <c r="IZ974" s="67"/>
      <c r="JA974" s="67"/>
      <c r="JB974" s="67"/>
      <c r="JC974" s="67"/>
      <c r="JD974" s="67"/>
      <c r="JE974" s="67"/>
      <c r="JF974" s="67"/>
      <c r="JG974" s="67"/>
      <c r="JH974" s="67"/>
      <c r="JI974" s="67"/>
      <c r="JJ974" s="67"/>
      <c r="JK974" s="67"/>
      <c r="JL974" s="67"/>
      <c r="JM974" s="67"/>
      <c r="JN974" s="67"/>
      <c r="JO974" s="67"/>
      <c r="JP974" s="67"/>
      <c r="JQ974" s="67"/>
      <c r="JR974" s="67"/>
      <c r="JS974" s="67"/>
      <c r="JT974" s="67"/>
      <c r="JU974" s="67"/>
      <c r="JV974" s="67"/>
      <c r="JW974" s="67"/>
      <c r="JX974" s="67"/>
      <c r="JY974" s="67"/>
      <c r="JZ974" s="67"/>
      <c r="KA974" s="67"/>
      <c r="KB974" s="67"/>
      <c r="KC974" s="67"/>
      <c r="KD974" s="67"/>
      <c r="KE974" s="67"/>
      <c r="KF974" s="67"/>
      <c r="KG974" s="67"/>
      <c r="KH974" s="67"/>
      <c r="KI974" s="67"/>
      <c r="KJ974" s="67"/>
      <c r="KK974" s="67"/>
      <c r="KL974" s="67"/>
      <c r="KM974" s="67"/>
      <c r="KN974" s="67"/>
      <c r="KO974" s="67"/>
      <c r="KP974" s="67"/>
      <c r="KQ974" s="67"/>
      <c r="KR974" s="67"/>
      <c r="KS974" s="67"/>
      <c r="KT974" s="67"/>
      <c r="KU974" s="67"/>
      <c r="KV974" s="67"/>
      <c r="KW974" s="67"/>
      <c r="KX974" s="67"/>
      <c r="KY974" s="67"/>
      <c r="KZ974" s="67"/>
      <c r="LA974" s="67"/>
      <c r="LB974" s="67"/>
      <c r="LC974" s="67"/>
      <c r="LD974" s="67"/>
      <c r="LE974" s="67"/>
      <c r="LF974" s="67"/>
      <c r="LG974" s="67"/>
      <c r="LH974" s="67"/>
      <c r="LI974" s="67"/>
      <c r="LJ974" s="67"/>
      <c r="LK974" s="67"/>
      <c r="LL974" s="67"/>
      <c r="LM974" s="67"/>
      <c r="LN974" s="67"/>
      <c r="LO974" s="67"/>
      <c r="LP974" s="67"/>
      <c r="LQ974" s="67"/>
      <c r="LR974" s="67"/>
      <c r="LS974" s="67"/>
      <c r="LT974" s="67"/>
      <c r="LU974" s="67"/>
      <c r="LV974" s="67"/>
      <c r="LW974" s="67"/>
      <c r="LX974" s="67"/>
      <c r="LY974" s="67"/>
      <c r="LZ974" s="67"/>
      <c r="MA974" s="67"/>
      <c r="MB974" s="67"/>
      <c r="MC974" s="67"/>
      <c r="MD974" s="67"/>
      <c r="ME974" s="67"/>
      <c r="MF974" s="67"/>
      <c r="MG974" s="67"/>
      <c r="MH974" s="67"/>
      <c r="MI974" s="67"/>
      <c r="MJ974" s="67"/>
      <c r="MK974" s="67"/>
      <c r="ML974" s="67"/>
      <c r="MM974" s="67"/>
      <c r="MN974" s="67"/>
      <c r="MO974" s="67"/>
      <c r="MP974" s="67"/>
      <c r="MQ974" s="67"/>
      <c r="MR974" s="67"/>
      <c r="MS974" s="67"/>
      <c r="MT974" s="67"/>
      <c r="MU974" s="67"/>
      <c r="MV974" s="67"/>
      <c r="MW974" s="67"/>
      <c r="MX974" s="67"/>
      <c r="MY974" s="67"/>
      <c r="MZ974" s="67"/>
      <c r="NA974" s="67"/>
      <c r="NB974" s="67"/>
      <c r="NC974" s="67"/>
      <c r="ND974" s="67"/>
      <c r="NE974" s="67"/>
      <c r="NF974" s="67"/>
      <c r="NG974" s="67"/>
      <c r="NH974" s="67"/>
      <c r="NI974" s="67"/>
      <c r="NJ974" s="67"/>
      <c r="NK974" s="67"/>
      <c r="NL974" s="67"/>
      <c r="NM974" s="67"/>
      <c r="NN974" s="67"/>
      <c r="NO974" s="67"/>
      <c r="NP974" s="67"/>
      <c r="NQ974" s="67"/>
      <c r="NR974" s="67"/>
      <c r="NS974" s="67"/>
      <c r="NT974" s="67"/>
      <c r="NU974" s="67"/>
      <c r="NV974" s="67"/>
      <c r="NW974" s="67"/>
      <c r="NX974" s="67"/>
      <c r="NY974" s="67"/>
      <c r="NZ974" s="67"/>
      <c r="OA974" s="67"/>
      <c r="OB974" s="67"/>
      <c r="OC974" s="67"/>
      <c r="OD974" s="67"/>
      <c r="OE974" s="67"/>
      <c r="OF974" s="67"/>
      <c r="OG974" s="67"/>
      <c r="OH974" s="67"/>
      <c r="OI974" s="67"/>
      <c r="OJ974" s="67"/>
      <c r="OK974" s="67"/>
      <c r="OL974" s="67"/>
      <c r="OM974" s="67"/>
      <c r="ON974" s="67"/>
      <c r="OO974" s="67"/>
      <c r="OP974" s="67"/>
      <c r="OQ974" s="67"/>
      <c r="OR974" s="67"/>
      <c r="OS974" s="67"/>
      <c r="OT974" s="67"/>
      <c r="OU974" s="67"/>
      <c r="OV974" s="67"/>
      <c r="OW974" s="67"/>
      <c r="OX974" s="67"/>
      <c r="OY974" s="67"/>
      <c r="OZ974" s="67"/>
      <c r="PA974" s="67"/>
      <c r="PB974" s="67"/>
      <c r="PC974" s="67"/>
      <c r="PD974" s="67"/>
      <c r="PE974" s="67"/>
      <c r="PF974" s="67"/>
      <c r="PG974" s="67"/>
      <c r="PH974" s="67"/>
      <c r="PI974" s="67"/>
      <c r="PJ974" s="67"/>
      <c r="PK974" s="67"/>
      <c r="PL974" s="67"/>
      <c r="PM974" s="67"/>
      <c r="PN974" s="67"/>
      <c r="PO974" s="67"/>
      <c r="PP974" s="67"/>
      <c r="PQ974" s="67"/>
      <c r="PR974" s="67"/>
      <c r="PS974" s="67"/>
      <c r="PT974" s="67"/>
      <c r="PU974" s="67"/>
      <c r="PV974" s="67"/>
      <c r="PW974" s="67"/>
      <c r="PX974" s="67"/>
      <c r="PY974" s="67"/>
      <c r="PZ974" s="67"/>
      <c r="QA974" s="67"/>
      <c r="QB974" s="67"/>
      <c r="QC974" s="67"/>
      <c r="QD974" s="67"/>
      <c r="QE974" s="67"/>
      <c r="QF974" s="67"/>
      <c r="QG974" s="67"/>
      <c r="QH974" s="67"/>
      <c r="QI974" s="67"/>
      <c r="QJ974" s="67"/>
      <c r="QK974" s="67"/>
      <c r="QL974" s="67"/>
      <c r="QM974" s="67"/>
      <c r="QN974" s="67"/>
      <c r="QO974" s="67"/>
      <c r="QP974" s="67"/>
      <c r="QQ974" s="67"/>
      <c r="QR974" s="67"/>
      <c r="QS974" s="67"/>
      <c r="QT974" s="67"/>
      <c r="QU974" s="67"/>
      <c r="QV974" s="67"/>
      <c r="QW974" s="67"/>
      <c r="QX974" s="67"/>
      <c r="QY974" s="67"/>
      <c r="QZ974" s="67"/>
      <c r="RA974" s="67"/>
      <c r="RB974" s="67"/>
      <c r="RC974" s="67"/>
      <c r="RD974" s="67"/>
      <c r="RE974" s="67"/>
      <c r="RF974" s="67"/>
      <c r="RG974" s="67"/>
      <c r="RH974" s="67"/>
      <c r="RI974" s="67"/>
      <c r="RJ974" s="67"/>
      <c r="RK974" s="67"/>
      <c r="RL974" s="67"/>
      <c r="RM974" s="67"/>
      <c r="RN974" s="67"/>
      <c r="RO974" s="67"/>
      <c r="RP974" s="67"/>
      <c r="RQ974" s="67"/>
      <c r="RR974" s="67"/>
      <c r="RS974" s="67"/>
      <c r="RT974" s="67"/>
      <c r="RU974" s="67"/>
      <c r="RV974" s="67"/>
      <c r="RW974" s="67"/>
      <c r="RX974" s="67"/>
      <c r="RY974" s="67"/>
      <c r="RZ974" s="67"/>
      <c r="SA974" s="67"/>
      <c r="SB974" s="67"/>
      <c r="SC974" s="67"/>
      <c r="SD974" s="67"/>
      <c r="SE974" s="67"/>
      <c r="SF974" s="67"/>
      <c r="SG974" s="67"/>
      <c r="SH974" s="67"/>
      <c r="SI974" s="67"/>
      <c r="SJ974" s="67"/>
      <c r="SK974" s="67"/>
      <c r="SL974" s="67"/>
      <c r="SM974" s="67"/>
      <c r="SN974" s="67"/>
      <c r="SO974" s="67"/>
      <c r="SP974" s="67"/>
      <c r="SQ974" s="67"/>
      <c r="SR974" s="67"/>
    </row>
    <row r="975" spans="1:512" ht="16.5" customHeight="1" x14ac:dyDescent="0.2">
      <c r="A975" s="20">
        <v>367</v>
      </c>
      <c r="B975" s="20" t="s">
        <v>62</v>
      </c>
      <c r="C975" s="20" t="s">
        <v>915</v>
      </c>
      <c r="D975" s="20" t="s">
        <v>38</v>
      </c>
      <c r="E975" s="20" t="s">
        <v>1345</v>
      </c>
      <c r="F975" s="22" t="s">
        <v>941</v>
      </c>
      <c r="G975" s="20" t="s">
        <v>84</v>
      </c>
      <c r="H975" s="20" t="s">
        <v>35</v>
      </c>
      <c r="I975" s="20" t="s">
        <v>81</v>
      </c>
      <c r="J975" s="22" t="s">
        <v>915</v>
      </c>
      <c r="K975" s="20"/>
      <c r="L975" s="20"/>
      <c r="M975" s="20"/>
      <c r="N975" s="20"/>
      <c r="O975" s="23"/>
      <c r="P975" s="23">
        <v>3227270</v>
      </c>
      <c r="Q975" s="24">
        <v>1</v>
      </c>
      <c r="R975" s="25">
        <v>45992</v>
      </c>
      <c r="S975" s="20" t="s">
        <v>83</v>
      </c>
      <c r="T975" s="26">
        <f t="shared" si="17"/>
        <v>3227270</v>
      </c>
      <c r="U975" s="27" t="s">
        <v>100</v>
      </c>
      <c r="V975" s="27" t="s">
        <v>100</v>
      </c>
      <c r="W975" s="67"/>
      <c r="X975" s="67"/>
      <c r="Y975" s="67"/>
      <c r="Z975" s="67"/>
      <c r="AA975" s="67"/>
      <c r="AB975" s="67"/>
      <c r="AC975" s="67"/>
      <c r="AD975" s="67"/>
      <c r="AE975" s="67"/>
      <c r="AF975" s="67"/>
      <c r="AG975" s="67"/>
      <c r="AH975" s="67"/>
      <c r="AI975" s="67"/>
      <c r="AJ975" s="67"/>
      <c r="AK975" s="67"/>
      <c r="AL975" s="67"/>
      <c r="AM975" s="67"/>
      <c r="AN975" s="67"/>
      <c r="AO975" s="67"/>
      <c r="AP975" s="67"/>
      <c r="AQ975" s="67"/>
      <c r="AR975" s="67"/>
      <c r="AS975" s="67"/>
      <c r="AT975" s="67"/>
      <c r="AU975" s="67"/>
      <c r="AV975" s="67"/>
      <c r="AW975" s="67"/>
      <c r="AX975" s="67"/>
      <c r="AY975" s="67"/>
      <c r="AZ975" s="67"/>
      <c r="BA975" s="67"/>
      <c r="BB975" s="67"/>
      <c r="BC975" s="67"/>
      <c r="BD975" s="67"/>
      <c r="BE975" s="67"/>
      <c r="BF975" s="67"/>
      <c r="BG975" s="67"/>
      <c r="BH975" s="67"/>
      <c r="BI975" s="67"/>
      <c r="BJ975" s="67"/>
      <c r="BK975" s="67"/>
      <c r="BL975" s="67"/>
      <c r="BM975" s="67"/>
      <c r="BN975" s="67"/>
      <c r="BO975" s="67"/>
      <c r="BP975" s="67"/>
      <c r="BQ975" s="67"/>
      <c r="BR975" s="67"/>
      <c r="BS975" s="67"/>
      <c r="BT975" s="67"/>
      <c r="BU975" s="67"/>
      <c r="BV975" s="67"/>
      <c r="BW975" s="67"/>
      <c r="BX975" s="67"/>
      <c r="BY975" s="67"/>
      <c r="BZ975" s="67"/>
      <c r="CA975" s="67"/>
      <c r="CB975" s="67"/>
      <c r="CC975" s="67"/>
      <c r="CD975" s="67"/>
      <c r="CE975" s="67"/>
      <c r="CF975" s="67"/>
      <c r="CG975" s="67"/>
      <c r="CH975" s="67"/>
      <c r="CI975" s="67"/>
      <c r="CJ975" s="67"/>
      <c r="CK975" s="67"/>
      <c r="CL975" s="67"/>
      <c r="CM975" s="67"/>
      <c r="CN975" s="67"/>
      <c r="CO975" s="67"/>
      <c r="CP975" s="67"/>
      <c r="CQ975" s="67"/>
      <c r="CR975" s="67"/>
      <c r="CS975" s="67"/>
      <c r="CT975" s="67"/>
      <c r="CU975" s="67"/>
      <c r="CV975" s="67"/>
      <c r="CW975" s="67"/>
      <c r="CX975" s="67"/>
      <c r="CY975" s="67"/>
      <c r="CZ975" s="67"/>
      <c r="DA975" s="67"/>
      <c r="DB975" s="67"/>
      <c r="DC975" s="67"/>
      <c r="DD975" s="67"/>
      <c r="DE975" s="67"/>
      <c r="DF975" s="67"/>
      <c r="DG975" s="67"/>
      <c r="DH975" s="67"/>
      <c r="DI975" s="67"/>
      <c r="DJ975" s="67"/>
      <c r="DK975" s="67"/>
      <c r="DL975" s="67"/>
      <c r="DM975" s="67"/>
      <c r="DN975" s="67"/>
      <c r="DO975" s="67"/>
      <c r="DP975" s="67"/>
      <c r="DQ975" s="67"/>
      <c r="DR975" s="67"/>
      <c r="DS975" s="67"/>
      <c r="DT975" s="67"/>
      <c r="DU975" s="67"/>
      <c r="DV975" s="67"/>
      <c r="DW975" s="67"/>
      <c r="DX975" s="67"/>
      <c r="DY975" s="67"/>
      <c r="DZ975" s="67"/>
      <c r="EA975" s="67"/>
      <c r="EB975" s="67"/>
      <c r="EC975" s="67"/>
      <c r="ED975" s="67"/>
      <c r="EE975" s="67"/>
      <c r="EF975" s="67"/>
      <c r="EG975" s="67"/>
      <c r="EH975" s="67"/>
      <c r="EI975" s="67"/>
      <c r="EJ975" s="67"/>
      <c r="EK975" s="67"/>
      <c r="EL975" s="67"/>
      <c r="EM975" s="67"/>
      <c r="EN975" s="67"/>
      <c r="EO975" s="67"/>
      <c r="EP975" s="67"/>
      <c r="EQ975" s="67"/>
      <c r="ER975" s="67"/>
      <c r="ES975" s="67"/>
      <c r="ET975" s="67"/>
      <c r="EU975" s="67"/>
      <c r="EV975" s="67"/>
      <c r="EW975" s="67"/>
      <c r="EX975" s="67"/>
      <c r="EY975" s="67"/>
      <c r="EZ975" s="67"/>
      <c r="FA975" s="67"/>
      <c r="FB975" s="67"/>
      <c r="FC975" s="67"/>
      <c r="FD975" s="67"/>
      <c r="FE975" s="67"/>
      <c r="FF975" s="67"/>
      <c r="FG975" s="67"/>
      <c r="FH975" s="67"/>
      <c r="FI975" s="67"/>
      <c r="FJ975" s="67"/>
      <c r="FK975" s="67"/>
      <c r="FL975" s="67"/>
      <c r="FM975" s="67"/>
      <c r="FN975" s="67"/>
      <c r="FO975" s="67"/>
      <c r="FP975" s="67"/>
      <c r="FQ975" s="67"/>
      <c r="FR975" s="67"/>
      <c r="FS975" s="67"/>
      <c r="FT975" s="67"/>
      <c r="FU975" s="67"/>
      <c r="FV975" s="67"/>
      <c r="FW975" s="67"/>
      <c r="FX975" s="67"/>
      <c r="FY975" s="67"/>
      <c r="FZ975" s="67"/>
      <c r="GA975" s="67"/>
      <c r="GB975" s="67"/>
      <c r="GC975" s="67"/>
      <c r="GD975" s="67"/>
      <c r="GE975" s="67"/>
      <c r="GF975" s="67"/>
      <c r="GG975" s="67"/>
      <c r="GH975" s="67"/>
      <c r="GI975" s="67"/>
      <c r="GJ975" s="67"/>
      <c r="GK975" s="67"/>
      <c r="GL975" s="67"/>
      <c r="GM975" s="67"/>
      <c r="GN975" s="67"/>
      <c r="GO975" s="67"/>
      <c r="GP975" s="67"/>
      <c r="GQ975" s="67"/>
      <c r="GR975" s="67"/>
      <c r="GS975" s="67"/>
      <c r="GT975" s="67"/>
      <c r="GU975" s="67"/>
      <c r="GV975" s="67"/>
      <c r="GW975" s="67"/>
      <c r="GX975" s="67"/>
      <c r="GY975" s="67"/>
      <c r="GZ975" s="67"/>
      <c r="HA975" s="67"/>
      <c r="HB975" s="67"/>
      <c r="HC975" s="67"/>
      <c r="HD975" s="67"/>
      <c r="HE975" s="67"/>
      <c r="HF975" s="67"/>
      <c r="HG975" s="67"/>
      <c r="HH975" s="67"/>
      <c r="HI975" s="67"/>
      <c r="HJ975" s="67"/>
      <c r="HK975" s="67"/>
      <c r="HL975" s="67"/>
      <c r="HM975" s="67"/>
      <c r="HN975" s="67"/>
      <c r="HO975" s="67"/>
      <c r="HP975" s="67"/>
      <c r="HQ975" s="67"/>
      <c r="HR975" s="67"/>
      <c r="HS975" s="67"/>
      <c r="HT975" s="67"/>
      <c r="HU975" s="67"/>
      <c r="HV975" s="67"/>
      <c r="HW975" s="67"/>
      <c r="HX975" s="67"/>
      <c r="HY975" s="67"/>
      <c r="HZ975" s="67"/>
      <c r="IA975" s="67"/>
      <c r="IB975" s="67"/>
      <c r="IC975" s="67"/>
      <c r="ID975" s="67"/>
      <c r="IE975" s="67"/>
      <c r="IF975" s="67"/>
      <c r="IG975" s="67"/>
      <c r="IH975" s="67"/>
      <c r="II975" s="67"/>
      <c r="IJ975" s="67"/>
      <c r="IK975" s="67"/>
      <c r="IL975" s="67"/>
      <c r="IM975" s="67"/>
      <c r="IN975" s="67"/>
      <c r="IO975" s="67"/>
      <c r="IP975" s="67"/>
      <c r="IQ975" s="67"/>
      <c r="IR975" s="67"/>
      <c r="IS975" s="67"/>
      <c r="IT975" s="67"/>
      <c r="IU975" s="67"/>
      <c r="IV975" s="67"/>
      <c r="IW975" s="67"/>
      <c r="IX975" s="67"/>
      <c r="IY975" s="67"/>
      <c r="IZ975" s="67"/>
      <c r="JA975" s="67"/>
      <c r="JB975" s="67"/>
      <c r="JC975" s="67"/>
      <c r="JD975" s="67"/>
      <c r="JE975" s="67"/>
      <c r="JF975" s="67"/>
      <c r="JG975" s="67"/>
      <c r="JH975" s="67"/>
      <c r="JI975" s="67"/>
      <c r="JJ975" s="67"/>
      <c r="JK975" s="67"/>
      <c r="JL975" s="67"/>
      <c r="JM975" s="67"/>
      <c r="JN975" s="67"/>
      <c r="JO975" s="67"/>
      <c r="JP975" s="67"/>
      <c r="JQ975" s="67"/>
      <c r="JR975" s="67"/>
      <c r="JS975" s="67"/>
      <c r="JT975" s="67"/>
      <c r="JU975" s="67"/>
      <c r="JV975" s="67"/>
      <c r="JW975" s="67"/>
      <c r="JX975" s="67"/>
      <c r="JY975" s="67"/>
      <c r="JZ975" s="67"/>
      <c r="KA975" s="67"/>
      <c r="KB975" s="67"/>
      <c r="KC975" s="67"/>
      <c r="KD975" s="67"/>
      <c r="KE975" s="67"/>
      <c r="KF975" s="67"/>
      <c r="KG975" s="67"/>
      <c r="KH975" s="67"/>
      <c r="KI975" s="67"/>
      <c r="KJ975" s="67"/>
      <c r="KK975" s="67"/>
      <c r="KL975" s="67"/>
      <c r="KM975" s="67"/>
      <c r="KN975" s="67"/>
      <c r="KO975" s="67"/>
      <c r="KP975" s="67"/>
      <c r="KQ975" s="67"/>
      <c r="KR975" s="67"/>
      <c r="KS975" s="67"/>
      <c r="KT975" s="67"/>
      <c r="KU975" s="67"/>
      <c r="KV975" s="67"/>
      <c r="KW975" s="67"/>
      <c r="KX975" s="67"/>
      <c r="KY975" s="67"/>
      <c r="KZ975" s="67"/>
      <c r="LA975" s="67"/>
      <c r="LB975" s="67"/>
      <c r="LC975" s="67"/>
      <c r="LD975" s="67"/>
      <c r="LE975" s="67"/>
      <c r="LF975" s="67"/>
      <c r="LG975" s="67"/>
      <c r="LH975" s="67"/>
      <c r="LI975" s="67"/>
      <c r="LJ975" s="67"/>
      <c r="LK975" s="67"/>
      <c r="LL975" s="67"/>
      <c r="LM975" s="67"/>
      <c r="LN975" s="67"/>
      <c r="LO975" s="67"/>
      <c r="LP975" s="67"/>
      <c r="LQ975" s="67"/>
      <c r="LR975" s="67"/>
      <c r="LS975" s="67"/>
      <c r="LT975" s="67"/>
      <c r="LU975" s="67"/>
      <c r="LV975" s="67"/>
      <c r="LW975" s="67"/>
      <c r="LX975" s="67"/>
      <c r="LY975" s="67"/>
      <c r="LZ975" s="67"/>
      <c r="MA975" s="67"/>
      <c r="MB975" s="67"/>
      <c r="MC975" s="67"/>
      <c r="MD975" s="67"/>
      <c r="ME975" s="67"/>
      <c r="MF975" s="67"/>
      <c r="MG975" s="67"/>
      <c r="MH975" s="67"/>
      <c r="MI975" s="67"/>
      <c r="MJ975" s="67"/>
      <c r="MK975" s="67"/>
      <c r="ML975" s="67"/>
      <c r="MM975" s="67"/>
      <c r="MN975" s="67"/>
      <c r="MO975" s="67"/>
      <c r="MP975" s="67"/>
      <c r="MQ975" s="67"/>
      <c r="MR975" s="67"/>
      <c r="MS975" s="67"/>
      <c r="MT975" s="67"/>
      <c r="MU975" s="67"/>
      <c r="MV975" s="67"/>
      <c r="MW975" s="67"/>
      <c r="MX975" s="67"/>
      <c r="MY975" s="67"/>
      <c r="MZ975" s="67"/>
      <c r="NA975" s="67"/>
      <c r="NB975" s="67"/>
      <c r="NC975" s="67"/>
      <c r="ND975" s="67"/>
      <c r="NE975" s="67"/>
      <c r="NF975" s="67"/>
      <c r="NG975" s="67"/>
      <c r="NH975" s="67"/>
      <c r="NI975" s="67"/>
      <c r="NJ975" s="67"/>
      <c r="NK975" s="67"/>
      <c r="NL975" s="67"/>
      <c r="NM975" s="67"/>
      <c r="NN975" s="67"/>
      <c r="NO975" s="67"/>
      <c r="NP975" s="67"/>
      <c r="NQ975" s="67"/>
      <c r="NR975" s="67"/>
      <c r="NS975" s="67"/>
      <c r="NT975" s="67"/>
      <c r="NU975" s="67"/>
      <c r="NV975" s="67"/>
      <c r="NW975" s="67"/>
      <c r="NX975" s="67"/>
      <c r="NY975" s="67"/>
      <c r="NZ975" s="67"/>
      <c r="OA975" s="67"/>
      <c r="OB975" s="67"/>
      <c r="OC975" s="67"/>
      <c r="OD975" s="67"/>
      <c r="OE975" s="67"/>
      <c r="OF975" s="67"/>
      <c r="OG975" s="67"/>
      <c r="OH975" s="67"/>
      <c r="OI975" s="67"/>
      <c r="OJ975" s="67"/>
      <c r="OK975" s="67"/>
      <c r="OL975" s="67"/>
      <c r="OM975" s="67"/>
      <c r="ON975" s="67"/>
      <c r="OO975" s="67"/>
      <c r="OP975" s="67"/>
      <c r="OQ975" s="67"/>
      <c r="OR975" s="67"/>
      <c r="OS975" s="67"/>
      <c r="OT975" s="67"/>
      <c r="OU975" s="67"/>
      <c r="OV975" s="67"/>
      <c r="OW975" s="67"/>
      <c r="OX975" s="67"/>
      <c r="OY975" s="67"/>
      <c r="OZ975" s="67"/>
      <c r="PA975" s="67"/>
      <c r="PB975" s="67"/>
      <c r="PC975" s="67"/>
      <c r="PD975" s="67"/>
      <c r="PE975" s="67"/>
      <c r="PF975" s="67"/>
      <c r="PG975" s="67"/>
      <c r="PH975" s="67"/>
      <c r="PI975" s="67"/>
      <c r="PJ975" s="67"/>
      <c r="PK975" s="67"/>
      <c r="PL975" s="67"/>
      <c r="PM975" s="67"/>
      <c r="PN975" s="67"/>
      <c r="PO975" s="67"/>
      <c r="PP975" s="67"/>
      <c r="PQ975" s="67"/>
      <c r="PR975" s="67"/>
      <c r="PS975" s="67"/>
      <c r="PT975" s="67"/>
      <c r="PU975" s="67"/>
      <c r="PV975" s="67"/>
      <c r="PW975" s="67"/>
      <c r="PX975" s="67"/>
      <c r="PY975" s="67"/>
      <c r="PZ975" s="67"/>
      <c r="QA975" s="67"/>
      <c r="QB975" s="67"/>
      <c r="QC975" s="67"/>
      <c r="QD975" s="67"/>
      <c r="QE975" s="67"/>
      <c r="QF975" s="67"/>
      <c r="QG975" s="67"/>
      <c r="QH975" s="67"/>
      <c r="QI975" s="67"/>
      <c r="QJ975" s="67"/>
      <c r="QK975" s="67"/>
      <c r="QL975" s="67"/>
      <c r="QM975" s="67"/>
      <c r="QN975" s="67"/>
      <c r="QO975" s="67"/>
      <c r="QP975" s="67"/>
      <c r="QQ975" s="67"/>
      <c r="QR975" s="67"/>
      <c r="QS975" s="67"/>
      <c r="QT975" s="67"/>
      <c r="QU975" s="67"/>
      <c r="QV975" s="67"/>
      <c r="QW975" s="67"/>
      <c r="QX975" s="67"/>
      <c r="QY975" s="67"/>
      <c r="QZ975" s="67"/>
      <c r="RA975" s="67"/>
      <c r="RB975" s="67"/>
      <c r="RC975" s="67"/>
      <c r="RD975" s="67"/>
      <c r="RE975" s="67"/>
      <c r="RF975" s="67"/>
      <c r="RG975" s="67"/>
      <c r="RH975" s="67"/>
      <c r="RI975" s="67"/>
      <c r="RJ975" s="67"/>
      <c r="RK975" s="67"/>
      <c r="RL975" s="67"/>
      <c r="RM975" s="67"/>
      <c r="RN975" s="67"/>
      <c r="RO975" s="67"/>
      <c r="RP975" s="67"/>
      <c r="RQ975" s="67"/>
      <c r="RR975" s="67"/>
      <c r="RS975" s="67"/>
      <c r="RT975" s="67"/>
      <c r="RU975" s="67"/>
      <c r="RV975" s="67"/>
      <c r="RW975" s="67"/>
      <c r="RX975" s="67"/>
      <c r="RY975" s="67"/>
      <c r="RZ975" s="67"/>
      <c r="SA975" s="67"/>
      <c r="SB975" s="67"/>
      <c r="SC975" s="67"/>
      <c r="SD975" s="67"/>
      <c r="SE975" s="67"/>
      <c r="SF975" s="67"/>
      <c r="SG975" s="67"/>
      <c r="SH975" s="67"/>
      <c r="SI975" s="67"/>
      <c r="SJ975" s="67"/>
      <c r="SK975" s="67"/>
      <c r="SL975" s="67"/>
      <c r="SM975" s="67"/>
      <c r="SN975" s="67"/>
      <c r="SO975" s="67"/>
      <c r="SP975" s="67"/>
      <c r="SQ975" s="67"/>
      <c r="SR975" s="67"/>
    </row>
    <row r="976" spans="1:512" ht="16.5" customHeight="1" x14ac:dyDescent="0.2">
      <c r="A976" s="20">
        <v>368</v>
      </c>
      <c r="B976" s="20" t="s">
        <v>62</v>
      </c>
      <c r="C976" s="20" t="s">
        <v>915</v>
      </c>
      <c r="D976" s="20" t="s">
        <v>38</v>
      </c>
      <c r="E976" s="20" t="s">
        <v>1345</v>
      </c>
      <c r="F976" s="22" t="s">
        <v>942</v>
      </c>
      <c r="G976" s="20" t="s">
        <v>42</v>
      </c>
      <c r="H976" s="20" t="s">
        <v>35</v>
      </c>
      <c r="I976" s="20" t="s">
        <v>81</v>
      </c>
      <c r="J976" s="22" t="s">
        <v>915</v>
      </c>
      <c r="K976" s="20"/>
      <c r="L976" s="20"/>
      <c r="M976" s="20"/>
      <c r="N976" s="20"/>
      <c r="O976" s="23"/>
      <c r="P976" s="23">
        <v>1000000</v>
      </c>
      <c r="Q976" s="24">
        <v>1</v>
      </c>
      <c r="R976" s="25">
        <v>45658</v>
      </c>
      <c r="S976" s="20" t="s">
        <v>83</v>
      </c>
      <c r="T976" s="26">
        <f t="shared" si="17"/>
        <v>1000000</v>
      </c>
      <c r="U976" s="27" t="s">
        <v>100</v>
      </c>
      <c r="V976" s="27" t="s">
        <v>100</v>
      </c>
      <c r="W976" s="67"/>
      <c r="X976" s="67"/>
      <c r="Y976" s="67"/>
      <c r="Z976" s="67"/>
      <c r="AA976" s="67"/>
      <c r="AB976" s="67"/>
      <c r="AC976" s="67"/>
      <c r="AD976" s="67"/>
      <c r="AE976" s="67"/>
      <c r="AF976" s="67"/>
      <c r="AG976" s="67"/>
      <c r="AH976" s="67"/>
      <c r="AI976" s="67"/>
      <c r="AJ976" s="67"/>
      <c r="AK976" s="67"/>
      <c r="AL976" s="67"/>
      <c r="AM976" s="67"/>
      <c r="AN976" s="67"/>
      <c r="AO976" s="67"/>
      <c r="AP976" s="67"/>
      <c r="AQ976" s="67"/>
      <c r="AR976" s="67"/>
      <c r="AS976" s="67"/>
      <c r="AT976" s="67"/>
      <c r="AU976" s="67"/>
      <c r="AV976" s="67"/>
      <c r="AW976" s="67"/>
      <c r="AX976" s="67"/>
      <c r="AY976" s="67"/>
      <c r="AZ976" s="67"/>
      <c r="BA976" s="67"/>
      <c r="BB976" s="67"/>
      <c r="BC976" s="67"/>
      <c r="BD976" s="67"/>
      <c r="BE976" s="67"/>
      <c r="BF976" s="67"/>
      <c r="BG976" s="67"/>
      <c r="BH976" s="67"/>
      <c r="BI976" s="67"/>
      <c r="BJ976" s="67"/>
      <c r="BK976" s="67"/>
      <c r="BL976" s="67"/>
      <c r="BM976" s="67"/>
      <c r="BN976" s="67"/>
      <c r="BO976" s="67"/>
      <c r="BP976" s="67"/>
      <c r="BQ976" s="67"/>
      <c r="BR976" s="67"/>
      <c r="BS976" s="67"/>
      <c r="BT976" s="67"/>
      <c r="BU976" s="67"/>
      <c r="BV976" s="67"/>
      <c r="BW976" s="67"/>
      <c r="BX976" s="67"/>
      <c r="BY976" s="67"/>
      <c r="BZ976" s="67"/>
      <c r="CA976" s="67"/>
      <c r="CB976" s="67"/>
      <c r="CC976" s="67"/>
      <c r="CD976" s="67"/>
      <c r="CE976" s="67"/>
      <c r="CF976" s="67"/>
      <c r="CG976" s="67"/>
      <c r="CH976" s="67"/>
      <c r="CI976" s="67"/>
      <c r="CJ976" s="67"/>
      <c r="CK976" s="67"/>
      <c r="CL976" s="67"/>
      <c r="CM976" s="67"/>
      <c r="CN976" s="67"/>
      <c r="CO976" s="67"/>
      <c r="CP976" s="67"/>
      <c r="CQ976" s="67"/>
      <c r="CR976" s="67"/>
      <c r="CS976" s="67"/>
      <c r="CT976" s="67"/>
      <c r="CU976" s="67"/>
      <c r="CV976" s="67"/>
      <c r="CW976" s="67"/>
      <c r="CX976" s="67"/>
      <c r="CY976" s="67"/>
      <c r="CZ976" s="67"/>
      <c r="DA976" s="67"/>
      <c r="DB976" s="67"/>
      <c r="DC976" s="67"/>
      <c r="DD976" s="67"/>
      <c r="DE976" s="67"/>
      <c r="DF976" s="67"/>
      <c r="DG976" s="67"/>
      <c r="DH976" s="67"/>
      <c r="DI976" s="67"/>
      <c r="DJ976" s="67"/>
      <c r="DK976" s="67"/>
      <c r="DL976" s="67"/>
      <c r="DM976" s="67"/>
      <c r="DN976" s="67"/>
      <c r="DO976" s="67"/>
      <c r="DP976" s="67"/>
      <c r="DQ976" s="67"/>
      <c r="DR976" s="67"/>
      <c r="DS976" s="67"/>
      <c r="DT976" s="67"/>
      <c r="DU976" s="67"/>
      <c r="DV976" s="67"/>
      <c r="DW976" s="67"/>
      <c r="DX976" s="67"/>
      <c r="DY976" s="67"/>
      <c r="DZ976" s="67"/>
      <c r="EA976" s="67"/>
      <c r="EB976" s="67"/>
      <c r="EC976" s="67"/>
      <c r="ED976" s="67"/>
      <c r="EE976" s="67"/>
      <c r="EF976" s="67"/>
      <c r="EG976" s="67"/>
      <c r="EH976" s="67"/>
      <c r="EI976" s="67"/>
      <c r="EJ976" s="67"/>
      <c r="EK976" s="67"/>
      <c r="EL976" s="67"/>
      <c r="EM976" s="67"/>
      <c r="EN976" s="67"/>
      <c r="EO976" s="67"/>
      <c r="EP976" s="67"/>
      <c r="EQ976" s="67"/>
      <c r="ER976" s="67"/>
      <c r="ES976" s="67"/>
      <c r="ET976" s="67"/>
      <c r="EU976" s="67"/>
      <c r="EV976" s="67"/>
      <c r="EW976" s="67"/>
      <c r="EX976" s="67"/>
      <c r="EY976" s="67"/>
      <c r="EZ976" s="67"/>
      <c r="FA976" s="67"/>
      <c r="FB976" s="67"/>
      <c r="FC976" s="67"/>
      <c r="FD976" s="67"/>
      <c r="FE976" s="67"/>
      <c r="FF976" s="67"/>
      <c r="FG976" s="67"/>
      <c r="FH976" s="67"/>
      <c r="FI976" s="67"/>
      <c r="FJ976" s="67"/>
      <c r="FK976" s="67"/>
      <c r="FL976" s="67"/>
      <c r="FM976" s="67"/>
      <c r="FN976" s="67"/>
      <c r="FO976" s="67"/>
      <c r="FP976" s="67"/>
      <c r="FQ976" s="67"/>
      <c r="FR976" s="67"/>
      <c r="FS976" s="67"/>
      <c r="FT976" s="67"/>
      <c r="FU976" s="67"/>
      <c r="FV976" s="67"/>
      <c r="FW976" s="67"/>
      <c r="FX976" s="67"/>
      <c r="FY976" s="67"/>
      <c r="FZ976" s="67"/>
      <c r="GA976" s="67"/>
      <c r="GB976" s="67"/>
      <c r="GC976" s="67"/>
      <c r="GD976" s="67"/>
      <c r="GE976" s="67"/>
      <c r="GF976" s="67"/>
      <c r="GG976" s="67"/>
      <c r="GH976" s="67"/>
      <c r="GI976" s="67"/>
      <c r="GJ976" s="67"/>
      <c r="GK976" s="67"/>
      <c r="GL976" s="67"/>
      <c r="GM976" s="67"/>
      <c r="GN976" s="67"/>
      <c r="GO976" s="67"/>
      <c r="GP976" s="67"/>
      <c r="GQ976" s="67"/>
      <c r="GR976" s="67"/>
      <c r="GS976" s="67"/>
      <c r="GT976" s="67"/>
      <c r="GU976" s="67"/>
      <c r="GV976" s="67"/>
      <c r="GW976" s="67"/>
      <c r="GX976" s="67"/>
      <c r="GY976" s="67"/>
      <c r="GZ976" s="67"/>
      <c r="HA976" s="67"/>
      <c r="HB976" s="67"/>
      <c r="HC976" s="67"/>
      <c r="HD976" s="67"/>
      <c r="HE976" s="67"/>
      <c r="HF976" s="67"/>
      <c r="HG976" s="67"/>
      <c r="HH976" s="67"/>
      <c r="HI976" s="67"/>
      <c r="HJ976" s="67"/>
      <c r="HK976" s="67"/>
      <c r="HL976" s="67"/>
      <c r="HM976" s="67"/>
      <c r="HN976" s="67"/>
      <c r="HO976" s="67"/>
      <c r="HP976" s="67"/>
      <c r="HQ976" s="67"/>
      <c r="HR976" s="67"/>
      <c r="HS976" s="67"/>
      <c r="HT976" s="67"/>
      <c r="HU976" s="67"/>
      <c r="HV976" s="67"/>
      <c r="HW976" s="67"/>
      <c r="HX976" s="67"/>
      <c r="HY976" s="67"/>
      <c r="HZ976" s="67"/>
      <c r="IA976" s="67"/>
      <c r="IB976" s="67"/>
      <c r="IC976" s="67"/>
      <c r="ID976" s="67"/>
      <c r="IE976" s="67"/>
      <c r="IF976" s="67"/>
      <c r="IG976" s="67"/>
      <c r="IH976" s="67"/>
      <c r="II976" s="67"/>
      <c r="IJ976" s="67"/>
      <c r="IK976" s="67"/>
      <c r="IL976" s="67"/>
      <c r="IM976" s="67"/>
      <c r="IN976" s="67"/>
      <c r="IO976" s="67"/>
      <c r="IP976" s="67"/>
      <c r="IQ976" s="67"/>
      <c r="IR976" s="67"/>
      <c r="IS976" s="67"/>
      <c r="IT976" s="67"/>
      <c r="IU976" s="67"/>
      <c r="IV976" s="67"/>
      <c r="IW976" s="67"/>
      <c r="IX976" s="67"/>
      <c r="IY976" s="67"/>
      <c r="IZ976" s="67"/>
      <c r="JA976" s="67"/>
      <c r="JB976" s="67"/>
      <c r="JC976" s="67"/>
      <c r="JD976" s="67"/>
      <c r="JE976" s="67"/>
      <c r="JF976" s="67"/>
      <c r="JG976" s="67"/>
      <c r="JH976" s="67"/>
      <c r="JI976" s="67"/>
      <c r="JJ976" s="67"/>
      <c r="JK976" s="67"/>
      <c r="JL976" s="67"/>
      <c r="JM976" s="67"/>
      <c r="JN976" s="67"/>
      <c r="JO976" s="67"/>
      <c r="JP976" s="67"/>
      <c r="JQ976" s="67"/>
      <c r="JR976" s="67"/>
      <c r="JS976" s="67"/>
      <c r="JT976" s="67"/>
      <c r="JU976" s="67"/>
      <c r="JV976" s="67"/>
      <c r="JW976" s="67"/>
      <c r="JX976" s="67"/>
      <c r="JY976" s="67"/>
      <c r="JZ976" s="67"/>
      <c r="KA976" s="67"/>
      <c r="KB976" s="67"/>
      <c r="KC976" s="67"/>
      <c r="KD976" s="67"/>
      <c r="KE976" s="67"/>
      <c r="KF976" s="67"/>
      <c r="KG976" s="67"/>
      <c r="KH976" s="67"/>
      <c r="KI976" s="67"/>
      <c r="KJ976" s="67"/>
      <c r="KK976" s="67"/>
      <c r="KL976" s="67"/>
      <c r="KM976" s="67"/>
      <c r="KN976" s="67"/>
      <c r="KO976" s="67"/>
      <c r="KP976" s="67"/>
      <c r="KQ976" s="67"/>
      <c r="KR976" s="67"/>
      <c r="KS976" s="67"/>
      <c r="KT976" s="67"/>
      <c r="KU976" s="67"/>
      <c r="KV976" s="67"/>
      <c r="KW976" s="67"/>
      <c r="KX976" s="67"/>
      <c r="KY976" s="67"/>
      <c r="KZ976" s="67"/>
      <c r="LA976" s="67"/>
      <c r="LB976" s="67"/>
      <c r="LC976" s="67"/>
      <c r="LD976" s="67"/>
      <c r="LE976" s="67"/>
      <c r="LF976" s="67"/>
      <c r="LG976" s="67"/>
      <c r="LH976" s="67"/>
      <c r="LI976" s="67"/>
      <c r="LJ976" s="67"/>
      <c r="LK976" s="67"/>
      <c r="LL976" s="67"/>
      <c r="LM976" s="67"/>
      <c r="LN976" s="67"/>
      <c r="LO976" s="67"/>
      <c r="LP976" s="67"/>
      <c r="LQ976" s="67"/>
      <c r="LR976" s="67"/>
      <c r="LS976" s="67"/>
      <c r="LT976" s="67"/>
      <c r="LU976" s="67"/>
      <c r="LV976" s="67"/>
      <c r="LW976" s="67"/>
      <c r="LX976" s="67"/>
      <c r="LY976" s="67"/>
      <c r="LZ976" s="67"/>
      <c r="MA976" s="67"/>
      <c r="MB976" s="67"/>
      <c r="MC976" s="67"/>
      <c r="MD976" s="67"/>
      <c r="ME976" s="67"/>
      <c r="MF976" s="67"/>
      <c r="MG976" s="67"/>
      <c r="MH976" s="67"/>
      <c r="MI976" s="67"/>
      <c r="MJ976" s="67"/>
      <c r="MK976" s="67"/>
      <c r="ML976" s="67"/>
      <c r="MM976" s="67"/>
      <c r="MN976" s="67"/>
      <c r="MO976" s="67"/>
      <c r="MP976" s="67"/>
      <c r="MQ976" s="67"/>
      <c r="MR976" s="67"/>
      <c r="MS976" s="67"/>
      <c r="MT976" s="67"/>
      <c r="MU976" s="67"/>
      <c r="MV976" s="67"/>
      <c r="MW976" s="67"/>
      <c r="MX976" s="67"/>
      <c r="MY976" s="67"/>
      <c r="MZ976" s="67"/>
      <c r="NA976" s="67"/>
      <c r="NB976" s="67"/>
      <c r="NC976" s="67"/>
      <c r="ND976" s="67"/>
      <c r="NE976" s="67"/>
      <c r="NF976" s="67"/>
      <c r="NG976" s="67"/>
      <c r="NH976" s="67"/>
      <c r="NI976" s="67"/>
      <c r="NJ976" s="67"/>
      <c r="NK976" s="67"/>
      <c r="NL976" s="67"/>
      <c r="NM976" s="67"/>
      <c r="NN976" s="67"/>
      <c r="NO976" s="67"/>
      <c r="NP976" s="67"/>
      <c r="NQ976" s="67"/>
      <c r="NR976" s="67"/>
      <c r="NS976" s="67"/>
      <c r="NT976" s="67"/>
      <c r="NU976" s="67"/>
      <c r="NV976" s="67"/>
      <c r="NW976" s="67"/>
      <c r="NX976" s="67"/>
      <c r="NY976" s="67"/>
      <c r="NZ976" s="67"/>
      <c r="OA976" s="67"/>
      <c r="OB976" s="67"/>
      <c r="OC976" s="67"/>
      <c r="OD976" s="67"/>
      <c r="OE976" s="67"/>
      <c r="OF976" s="67"/>
      <c r="OG976" s="67"/>
      <c r="OH976" s="67"/>
      <c r="OI976" s="67"/>
      <c r="OJ976" s="67"/>
      <c r="OK976" s="67"/>
      <c r="OL976" s="67"/>
      <c r="OM976" s="67"/>
      <c r="ON976" s="67"/>
      <c r="OO976" s="67"/>
      <c r="OP976" s="67"/>
      <c r="OQ976" s="67"/>
      <c r="OR976" s="67"/>
      <c r="OS976" s="67"/>
      <c r="OT976" s="67"/>
      <c r="OU976" s="67"/>
      <c r="OV976" s="67"/>
      <c r="OW976" s="67"/>
      <c r="OX976" s="67"/>
      <c r="OY976" s="67"/>
      <c r="OZ976" s="67"/>
      <c r="PA976" s="67"/>
      <c r="PB976" s="67"/>
      <c r="PC976" s="67"/>
      <c r="PD976" s="67"/>
      <c r="PE976" s="67"/>
      <c r="PF976" s="67"/>
      <c r="PG976" s="67"/>
      <c r="PH976" s="67"/>
      <c r="PI976" s="67"/>
      <c r="PJ976" s="67"/>
      <c r="PK976" s="67"/>
      <c r="PL976" s="67"/>
      <c r="PM976" s="67"/>
      <c r="PN976" s="67"/>
      <c r="PO976" s="67"/>
      <c r="PP976" s="67"/>
      <c r="PQ976" s="67"/>
      <c r="PR976" s="67"/>
      <c r="PS976" s="67"/>
      <c r="PT976" s="67"/>
      <c r="PU976" s="67"/>
      <c r="PV976" s="67"/>
      <c r="PW976" s="67"/>
      <c r="PX976" s="67"/>
      <c r="PY976" s="67"/>
      <c r="PZ976" s="67"/>
      <c r="QA976" s="67"/>
      <c r="QB976" s="67"/>
      <c r="QC976" s="67"/>
      <c r="QD976" s="67"/>
      <c r="QE976" s="67"/>
      <c r="QF976" s="67"/>
      <c r="QG976" s="67"/>
      <c r="QH976" s="67"/>
      <c r="QI976" s="67"/>
      <c r="QJ976" s="67"/>
      <c r="QK976" s="67"/>
      <c r="QL976" s="67"/>
      <c r="QM976" s="67"/>
      <c r="QN976" s="67"/>
      <c r="QO976" s="67"/>
      <c r="QP976" s="67"/>
      <c r="QQ976" s="67"/>
      <c r="QR976" s="67"/>
      <c r="QS976" s="67"/>
      <c r="QT976" s="67"/>
      <c r="QU976" s="67"/>
      <c r="QV976" s="67"/>
      <c r="QW976" s="67"/>
      <c r="QX976" s="67"/>
      <c r="QY976" s="67"/>
      <c r="QZ976" s="67"/>
      <c r="RA976" s="67"/>
      <c r="RB976" s="67"/>
      <c r="RC976" s="67"/>
      <c r="RD976" s="67"/>
      <c r="RE976" s="67"/>
      <c r="RF976" s="67"/>
      <c r="RG976" s="67"/>
      <c r="RH976" s="67"/>
      <c r="RI976" s="67"/>
      <c r="RJ976" s="67"/>
      <c r="RK976" s="67"/>
      <c r="RL976" s="67"/>
      <c r="RM976" s="67"/>
      <c r="RN976" s="67"/>
      <c r="RO976" s="67"/>
      <c r="RP976" s="67"/>
      <c r="RQ976" s="67"/>
      <c r="RR976" s="67"/>
      <c r="RS976" s="67"/>
      <c r="RT976" s="67"/>
      <c r="RU976" s="67"/>
      <c r="RV976" s="67"/>
      <c r="RW976" s="67"/>
      <c r="RX976" s="67"/>
      <c r="RY976" s="67"/>
      <c r="RZ976" s="67"/>
      <c r="SA976" s="67"/>
      <c r="SB976" s="67"/>
      <c r="SC976" s="67"/>
      <c r="SD976" s="67"/>
      <c r="SE976" s="67"/>
      <c r="SF976" s="67"/>
      <c r="SG976" s="67"/>
      <c r="SH976" s="67"/>
      <c r="SI976" s="67"/>
      <c r="SJ976" s="67"/>
      <c r="SK976" s="67"/>
      <c r="SL976" s="67"/>
      <c r="SM976" s="67"/>
      <c r="SN976" s="67"/>
      <c r="SO976" s="67"/>
      <c r="SP976" s="67"/>
      <c r="SQ976" s="67"/>
      <c r="SR976" s="67"/>
    </row>
    <row r="977" spans="1:514" ht="16.5" customHeight="1" x14ac:dyDescent="0.2">
      <c r="A977" s="20">
        <v>369</v>
      </c>
      <c r="B977" s="20" t="s">
        <v>62</v>
      </c>
      <c r="C977" s="20" t="s">
        <v>915</v>
      </c>
      <c r="D977" s="20" t="s">
        <v>38</v>
      </c>
      <c r="E977" s="20" t="s">
        <v>1345</v>
      </c>
      <c r="F977" s="22" t="s">
        <v>942</v>
      </c>
      <c r="G977" s="20" t="s">
        <v>42</v>
      </c>
      <c r="H977" s="20" t="s">
        <v>35</v>
      </c>
      <c r="I977" s="20" t="s">
        <v>81</v>
      </c>
      <c r="J977" s="22" t="s">
        <v>915</v>
      </c>
      <c r="K977" s="20"/>
      <c r="L977" s="20"/>
      <c r="M977" s="20"/>
      <c r="N977" s="20"/>
      <c r="O977" s="23"/>
      <c r="P977" s="23">
        <v>1000000</v>
      </c>
      <c r="Q977" s="24">
        <v>1</v>
      </c>
      <c r="R977" s="25">
        <v>45689</v>
      </c>
      <c r="S977" s="20" t="s">
        <v>83</v>
      </c>
      <c r="T977" s="26">
        <f t="shared" si="17"/>
        <v>1000000</v>
      </c>
      <c r="U977" s="27" t="s">
        <v>100</v>
      </c>
      <c r="V977" s="27" t="s">
        <v>100</v>
      </c>
      <c r="W977" s="67"/>
      <c r="X977" s="67"/>
      <c r="Y977" s="67"/>
      <c r="Z977" s="67"/>
      <c r="AA977" s="67"/>
      <c r="AB977" s="67"/>
      <c r="AC977" s="67"/>
      <c r="AD977" s="67"/>
      <c r="AE977" s="67"/>
      <c r="AF977" s="67"/>
      <c r="AG977" s="67"/>
      <c r="AH977" s="67"/>
      <c r="AI977" s="67"/>
      <c r="AJ977" s="67"/>
      <c r="AK977" s="67"/>
      <c r="AL977" s="67"/>
      <c r="AM977" s="67"/>
      <c r="AN977" s="67"/>
      <c r="AO977" s="67"/>
      <c r="AP977" s="67"/>
      <c r="AQ977" s="67"/>
      <c r="AR977" s="67"/>
      <c r="AS977" s="67"/>
      <c r="AT977" s="67"/>
      <c r="AU977" s="67"/>
      <c r="AV977" s="67"/>
      <c r="AW977" s="67"/>
      <c r="AX977" s="67"/>
      <c r="AY977" s="67"/>
      <c r="AZ977" s="67"/>
      <c r="BA977" s="67"/>
      <c r="BB977" s="67"/>
      <c r="BC977" s="67"/>
      <c r="BD977" s="67"/>
      <c r="BE977" s="67"/>
      <c r="BF977" s="67"/>
      <c r="BG977" s="67"/>
      <c r="BH977" s="67"/>
      <c r="BI977" s="67"/>
      <c r="BJ977" s="67"/>
      <c r="BK977" s="67"/>
      <c r="BL977" s="67"/>
      <c r="BM977" s="67"/>
      <c r="BN977" s="67"/>
      <c r="BO977" s="67"/>
      <c r="BP977" s="67"/>
      <c r="BQ977" s="67"/>
      <c r="BR977" s="67"/>
      <c r="BS977" s="67"/>
      <c r="BT977" s="67"/>
      <c r="BU977" s="67"/>
      <c r="BV977" s="67"/>
      <c r="BW977" s="67"/>
      <c r="BX977" s="67"/>
      <c r="BY977" s="67"/>
      <c r="BZ977" s="67"/>
      <c r="CA977" s="67"/>
      <c r="CB977" s="67"/>
      <c r="CC977" s="67"/>
      <c r="CD977" s="67"/>
      <c r="CE977" s="67"/>
      <c r="CF977" s="67"/>
      <c r="CG977" s="67"/>
      <c r="CH977" s="67"/>
      <c r="CI977" s="67"/>
      <c r="CJ977" s="67"/>
      <c r="CK977" s="67"/>
      <c r="CL977" s="67"/>
      <c r="CM977" s="67"/>
      <c r="CN977" s="67"/>
      <c r="CO977" s="67"/>
      <c r="CP977" s="67"/>
      <c r="CQ977" s="67"/>
      <c r="CR977" s="67"/>
      <c r="CS977" s="67"/>
      <c r="CT977" s="67"/>
      <c r="CU977" s="67"/>
      <c r="CV977" s="67"/>
      <c r="CW977" s="67"/>
      <c r="CX977" s="67"/>
      <c r="CY977" s="67"/>
      <c r="CZ977" s="67"/>
      <c r="DA977" s="67"/>
      <c r="DB977" s="67"/>
      <c r="DC977" s="67"/>
      <c r="DD977" s="67"/>
      <c r="DE977" s="67"/>
      <c r="DF977" s="67"/>
      <c r="DG977" s="67"/>
      <c r="DH977" s="67"/>
      <c r="DI977" s="67"/>
      <c r="DJ977" s="67"/>
      <c r="DK977" s="67"/>
      <c r="DL977" s="67"/>
      <c r="DM977" s="67"/>
      <c r="DN977" s="67"/>
      <c r="DO977" s="67"/>
      <c r="DP977" s="67"/>
      <c r="DQ977" s="67"/>
      <c r="DR977" s="67"/>
      <c r="DS977" s="67"/>
      <c r="DT977" s="67"/>
      <c r="DU977" s="67"/>
      <c r="DV977" s="67"/>
      <c r="DW977" s="67"/>
      <c r="DX977" s="67"/>
      <c r="DY977" s="67"/>
      <c r="DZ977" s="67"/>
      <c r="EA977" s="67"/>
      <c r="EB977" s="67"/>
      <c r="EC977" s="67"/>
      <c r="ED977" s="67"/>
      <c r="EE977" s="67"/>
      <c r="EF977" s="67"/>
      <c r="EG977" s="67"/>
      <c r="EH977" s="67"/>
      <c r="EI977" s="67"/>
      <c r="EJ977" s="67"/>
      <c r="EK977" s="67"/>
      <c r="EL977" s="67"/>
      <c r="EM977" s="67"/>
      <c r="EN977" s="67"/>
      <c r="EO977" s="67"/>
      <c r="EP977" s="67"/>
      <c r="EQ977" s="67"/>
      <c r="ER977" s="67"/>
      <c r="ES977" s="67"/>
      <c r="ET977" s="67"/>
      <c r="EU977" s="67"/>
      <c r="EV977" s="67"/>
      <c r="EW977" s="67"/>
      <c r="EX977" s="67"/>
      <c r="EY977" s="67"/>
      <c r="EZ977" s="67"/>
      <c r="FA977" s="67"/>
      <c r="FB977" s="67"/>
      <c r="FC977" s="67"/>
      <c r="FD977" s="67"/>
      <c r="FE977" s="67"/>
      <c r="FF977" s="67"/>
      <c r="FG977" s="67"/>
      <c r="FH977" s="67"/>
      <c r="FI977" s="67"/>
      <c r="FJ977" s="67"/>
      <c r="FK977" s="67"/>
      <c r="FL977" s="67"/>
      <c r="FM977" s="67"/>
      <c r="FN977" s="67"/>
      <c r="FO977" s="67"/>
      <c r="FP977" s="67"/>
      <c r="FQ977" s="67"/>
      <c r="FR977" s="67"/>
      <c r="FS977" s="67"/>
      <c r="FT977" s="67"/>
      <c r="FU977" s="67"/>
      <c r="FV977" s="67"/>
      <c r="FW977" s="67"/>
      <c r="FX977" s="67"/>
      <c r="FY977" s="67"/>
      <c r="FZ977" s="67"/>
      <c r="GA977" s="67"/>
      <c r="GB977" s="67"/>
      <c r="GC977" s="67"/>
      <c r="GD977" s="67"/>
      <c r="GE977" s="67"/>
      <c r="GF977" s="67"/>
      <c r="GG977" s="67"/>
      <c r="GH977" s="67"/>
      <c r="GI977" s="67"/>
      <c r="GJ977" s="67"/>
      <c r="GK977" s="67"/>
      <c r="GL977" s="67"/>
      <c r="GM977" s="67"/>
      <c r="GN977" s="67"/>
      <c r="GO977" s="67"/>
      <c r="GP977" s="67"/>
      <c r="GQ977" s="67"/>
      <c r="GR977" s="67"/>
      <c r="GS977" s="67"/>
      <c r="GT977" s="67"/>
      <c r="GU977" s="67"/>
      <c r="GV977" s="67"/>
      <c r="GW977" s="67"/>
      <c r="GX977" s="67"/>
      <c r="GY977" s="67"/>
      <c r="GZ977" s="67"/>
      <c r="HA977" s="67"/>
      <c r="HB977" s="67"/>
      <c r="HC977" s="67"/>
      <c r="HD977" s="67"/>
      <c r="HE977" s="67"/>
      <c r="HF977" s="67"/>
      <c r="HG977" s="67"/>
      <c r="HH977" s="67"/>
      <c r="HI977" s="67"/>
      <c r="HJ977" s="67"/>
      <c r="HK977" s="67"/>
      <c r="HL977" s="67"/>
      <c r="HM977" s="67"/>
      <c r="HN977" s="67"/>
      <c r="HO977" s="67"/>
      <c r="HP977" s="67"/>
      <c r="HQ977" s="67"/>
      <c r="HR977" s="67"/>
      <c r="HS977" s="67"/>
      <c r="HT977" s="67"/>
      <c r="HU977" s="67"/>
      <c r="HV977" s="67"/>
      <c r="HW977" s="67"/>
      <c r="HX977" s="67"/>
      <c r="HY977" s="67"/>
      <c r="HZ977" s="67"/>
      <c r="IA977" s="67"/>
      <c r="IB977" s="67"/>
      <c r="IC977" s="67"/>
      <c r="ID977" s="67"/>
      <c r="IE977" s="67"/>
      <c r="IF977" s="67"/>
      <c r="IG977" s="67"/>
      <c r="IH977" s="67"/>
      <c r="II977" s="67"/>
      <c r="IJ977" s="67"/>
      <c r="IK977" s="67"/>
      <c r="IL977" s="67"/>
      <c r="IM977" s="67"/>
      <c r="IN977" s="67"/>
      <c r="IO977" s="67"/>
      <c r="IP977" s="67"/>
      <c r="IQ977" s="67"/>
      <c r="IR977" s="67"/>
      <c r="IS977" s="67"/>
      <c r="IT977" s="67"/>
      <c r="IU977" s="67"/>
      <c r="IV977" s="67"/>
      <c r="IW977" s="67"/>
      <c r="IX977" s="67"/>
      <c r="IY977" s="67"/>
      <c r="IZ977" s="67"/>
      <c r="JA977" s="67"/>
      <c r="JB977" s="67"/>
      <c r="JC977" s="67"/>
      <c r="JD977" s="67"/>
      <c r="JE977" s="67"/>
      <c r="JF977" s="67"/>
      <c r="JG977" s="67"/>
      <c r="JH977" s="67"/>
      <c r="JI977" s="67"/>
      <c r="JJ977" s="67"/>
      <c r="JK977" s="67"/>
      <c r="JL977" s="67"/>
      <c r="JM977" s="67"/>
      <c r="JN977" s="67"/>
      <c r="JO977" s="67"/>
      <c r="JP977" s="67"/>
      <c r="JQ977" s="67"/>
      <c r="JR977" s="67"/>
      <c r="JS977" s="67"/>
      <c r="JT977" s="67"/>
      <c r="JU977" s="67"/>
      <c r="JV977" s="67"/>
      <c r="JW977" s="67"/>
      <c r="JX977" s="67"/>
      <c r="JY977" s="67"/>
      <c r="JZ977" s="67"/>
      <c r="KA977" s="67"/>
      <c r="KB977" s="67"/>
      <c r="KC977" s="67"/>
      <c r="KD977" s="67"/>
      <c r="KE977" s="67"/>
      <c r="KF977" s="67"/>
      <c r="KG977" s="67"/>
      <c r="KH977" s="67"/>
      <c r="KI977" s="67"/>
      <c r="KJ977" s="67"/>
      <c r="KK977" s="67"/>
      <c r="KL977" s="67"/>
      <c r="KM977" s="67"/>
      <c r="KN977" s="67"/>
      <c r="KO977" s="67"/>
      <c r="KP977" s="67"/>
      <c r="KQ977" s="67"/>
      <c r="KR977" s="67"/>
      <c r="KS977" s="67"/>
      <c r="KT977" s="67"/>
      <c r="KU977" s="67"/>
      <c r="KV977" s="67"/>
      <c r="KW977" s="67"/>
      <c r="KX977" s="67"/>
      <c r="KY977" s="67"/>
      <c r="KZ977" s="67"/>
      <c r="LA977" s="67"/>
      <c r="LB977" s="67"/>
      <c r="LC977" s="67"/>
      <c r="LD977" s="67"/>
      <c r="LE977" s="67"/>
      <c r="LF977" s="67"/>
      <c r="LG977" s="67"/>
      <c r="LH977" s="67"/>
      <c r="LI977" s="67"/>
      <c r="LJ977" s="67"/>
      <c r="LK977" s="67"/>
      <c r="LL977" s="67"/>
      <c r="LM977" s="67"/>
      <c r="LN977" s="67"/>
      <c r="LO977" s="67"/>
      <c r="LP977" s="67"/>
      <c r="LQ977" s="67"/>
      <c r="LR977" s="67"/>
      <c r="LS977" s="67"/>
      <c r="LT977" s="67"/>
      <c r="LU977" s="67"/>
      <c r="LV977" s="67"/>
      <c r="LW977" s="67"/>
      <c r="LX977" s="67"/>
      <c r="LY977" s="67"/>
      <c r="LZ977" s="67"/>
      <c r="MA977" s="67"/>
      <c r="MB977" s="67"/>
      <c r="MC977" s="67"/>
      <c r="MD977" s="67"/>
      <c r="ME977" s="67"/>
      <c r="MF977" s="67"/>
      <c r="MG977" s="67"/>
      <c r="MH977" s="67"/>
      <c r="MI977" s="67"/>
      <c r="MJ977" s="67"/>
      <c r="MK977" s="67"/>
      <c r="ML977" s="67"/>
      <c r="MM977" s="67"/>
      <c r="MN977" s="67"/>
      <c r="MO977" s="67"/>
      <c r="MP977" s="67"/>
      <c r="MQ977" s="67"/>
      <c r="MR977" s="67"/>
      <c r="MS977" s="67"/>
      <c r="MT977" s="67"/>
      <c r="MU977" s="67"/>
      <c r="MV977" s="67"/>
      <c r="MW977" s="67"/>
      <c r="MX977" s="67"/>
      <c r="MY977" s="67"/>
      <c r="MZ977" s="67"/>
      <c r="NA977" s="67"/>
      <c r="NB977" s="67"/>
      <c r="NC977" s="67"/>
      <c r="ND977" s="67"/>
      <c r="NE977" s="67"/>
      <c r="NF977" s="67"/>
      <c r="NG977" s="67"/>
      <c r="NH977" s="67"/>
      <c r="NI977" s="67"/>
      <c r="NJ977" s="67"/>
      <c r="NK977" s="67"/>
      <c r="NL977" s="67"/>
      <c r="NM977" s="67"/>
      <c r="NN977" s="67"/>
      <c r="NO977" s="67"/>
      <c r="NP977" s="67"/>
      <c r="NQ977" s="67"/>
      <c r="NR977" s="67"/>
      <c r="NS977" s="67"/>
      <c r="NT977" s="67"/>
      <c r="NU977" s="67"/>
      <c r="NV977" s="67"/>
      <c r="NW977" s="67"/>
      <c r="NX977" s="67"/>
      <c r="NY977" s="67"/>
      <c r="NZ977" s="67"/>
      <c r="OA977" s="67"/>
      <c r="OB977" s="67"/>
      <c r="OC977" s="67"/>
      <c r="OD977" s="67"/>
      <c r="OE977" s="67"/>
      <c r="OF977" s="67"/>
      <c r="OG977" s="67"/>
      <c r="OH977" s="67"/>
      <c r="OI977" s="67"/>
      <c r="OJ977" s="67"/>
      <c r="OK977" s="67"/>
      <c r="OL977" s="67"/>
      <c r="OM977" s="67"/>
      <c r="ON977" s="67"/>
      <c r="OO977" s="67"/>
      <c r="OP977" s="67"/>
      <c r="OQ977" s="67"/>
      <c r="OR977" s="67"/>
      <c r="OS977" s="67"/>
      <c r="OT977" s="67"/>
      <c r="OU977" s="67"/>
      <c r="OV977" s="67"/>
      <c r="OW977" s="67"/>
      <c r="OX977" s="67"/>
      <c r="OY977" s="67"/>
      <c r="OZ977" s="67"/>
      <c r="PA977" s="67"/>
      <c r="PB977" s="67"/>
      <c r="PC977" s="67"/>
      <c r="PD977" s="67"/>
      <c r="PE977" s="67"/>
      <c r="PF977" s="67"/>
      <c r="PG977" s="67"/>
      <c r="PH977" s="67"/>
      <c r="PI977" s="67"/>
      <c r="PJ977" s="67"/>
      <c r="PK977" s="67"/>
      <c r="PL977" s="67"/>
      <c r="PM977" s="67"/>
      <c r="PN977" s="67"/>
      <c r="PO977" s="67"/>
      <c r="PP977" s="67"/>
      <c r="PQ977" s="67"/>
      <c r="PR977" s="67"/>
      <c r="PS977" s="67"/>
      <c r="PT977" s="67"/>
      <c r="PU977" s="67"/>
      <c r="PV977" s="67"/>
      <c r="PW977" s="67"/>
      <c r="PX977" s="67"/>
      <c r="PY977" s="67"/>
      <c r="PZ977" s="67"/>
      <c r="QA977" s="67"/>
      <c r="QB977" s="67"/>
      <c r="QC977" s="67"/>
      <c r="QD977" s="67"/>
      <c r="QE977" s="67"/>
      <c r="QF977" s="67"/>
      <c r="QG977" s="67"/>
      <c r="QH977" s="67"/>
      <c r="QI977" s="67"/>
      <c r="QJ977" s="67"/>
      <c r="QK977" s="67"/>
      <c r="QL977" s="67"/>
      <c r="QM977" s="67"/>
      <c r="QN977" s="67"/>
      <c r="QO977" s="67"/>
      <c r="QP977" s="67"/>
      <c r="QQ977" s="67"/>
      <c r="QR977" s="67"/>
      <c r="QS977" s="67"/>
      <c r="QT977" s="67"/>
      <c r="QU977" s="67"/>
      <c r="QV977" s="67"/>
      <c r="QW977" s="67"/>
      <c r="QX977" s="67"/>
      <c r="QY977" s="67"/>
      <c r="QZ977" s="67"/>
      <c r="RA977" s="67"/>
      <c r="RB977" s="67"/>
      <c r="RC977" s="67"/>
      <c r="RD977" s="67"/>
      <c r="RE977" s="67"/>
      <c r="RF977" s="67"/>
      <c r="RG977" s="67"/>
      <c r="RH977" s="67"/>
      <c r="RI977" s="67"/>
      <c r="RJ977" s="67"/>
      <c r="RK977" s="67"/>
      <c r="RL977" s="67"/>
      <c r="RM977" s="67"/>
      <c r="RN977" s="67"/>
      <c r="RO977" s="67"/>
      <c r="RP977" s="67"/>
      <c r="RQ977" s="67"/>
      <c r="RR977" s="67"/>
      <c r="RS977" s="67"/>
      <c r="RT977" s="67"/>
      <c r="RU977" s="67"/>
      <c r="RV977" s="67"/>
      <c r="RW977" s="67"/>
      <c r="RX977" s="67"/>
      <c r="RY977" s="67"/>
      <c r="RZ977" s="67"/>
      <c r="SA977" s="67"/>
      <c r="SB977" s="67"/>
      <c r="SC977" s="67"/>
      <c r="SD977" s="67"/>
      <c r="SE977" s="67"/>
      <c r="SF977" s="67"/>
      <c r="SG977" s="67"/>
      <c r="SH977" s="67"/>
      <c r="SI977" s="67"/>
      <c r="SJ977" s="67"/>
      <c r="SK977" s="67"/>
      <c r="SL977" s="67"/>
      <c r="SM977" s="67"/>
      <c r="SN977" s="67"/>
      <c r="SO977" s="67"/>
      <c r="SP977" s="67"/>
      <c r="SQ977" s="67"/>
      <c r="SR977" s="67"/>
    </row>
    <row r="978" spans="1:514" ht="16.5" customHeight="1" x14ac:dyDescent="0.2">
      <c r="A978" s="20">
        <v>370</v>
      </c>
      <c r="B978" s="20" t="s">
        <v>62</v>
      </c>
      <c r="C978" s="20" t="s">
        <v>915</v>
      </c>
      <c r="D978" s="20" t="s">
        <v>38</v>
      </c>
      <c r="E978" s="20" t="s">
        <v>1345</v>
      </c>
      <c r="F978" s="22" t="s">
        <v>942</v>
      </c>
      <c r="G978" s="20" t="s">
        <v>42</v>
      </c>
      <c r="H978" s="20" t="s">
        <v>35</v>
      </c>
      <c r="I978" s="20" t="s">
        <v>81</v>
      </c>
      <c r="J978" s="22" t="s">
        <v>915</v>
      </c>
      <c r="K978" s="20"/>
      <c r="L978" s="20"/>
      <c r="M978" s="20"/>
      <c r="N978" s="20"/>
      <c r="O978" s="23"/>
      <c r="P978" s="23">
        <v>1000000</v>
      </c>
      <c r="Q978" s="24">
        <v>1</v>
      </c>
      <c r="R978" s="25">
        <v>45717</v>
      </c>
      <c r="S978" s="20" t="s">
        <v>83</v>
      </c>
      <c r="T978" s="26">
        <f t="shared" si="17"/>
        <v>1000000</v>
      </c>
      <c r="U978" s="27" t="s">
        <v>100</v>
      </c>
      <c r="V978" s="27" t="s">
        <v>100</v>
      </c>
      <c r="W978" s="68"/>
      <c r="X978" s="68"/>
      <c r="Y978" s="68"/>
      <c r="Z978" s="68"/>
      <c r="AA978" s="68"/>
      <c r="AB978" s="68"/>
      <c r="AC978" s="68"/>
      <c r="AD978" s="68"/>
      <c r="AE978" s="68"/>
      <c r="AF978" s="68"/>
      <c r="AG978" s="68"/>
      <c r="AH978" s="68"/>
      <c r="AI978" s="68"/>
      <c r="AJ978" s="68"/>
      <c r="AK978" s="68"/>
      <c r="AL978" s="68"/>
      <c r="AM978" s="68"/>
      <c r="AN978" s="68"/>
      <c r="AO978" s="68"/>
      <c r="AP978" s="68"/>
      <c r="AQ978" s="68"/>
      <c r="AR978" s="68"/>
      <c r="AS978" s="68"/>
      <c r="AT978" s="68"/>
      <c r="AU978" s="68"/>
      <c r="AV978" s="68"/>
      <c r="AW978" s="68"/>
      <c r="AX978" s="68"/>
      <c r="AY978" s="68"/>
      <c r="AZ978" s="68"/>
      <c r="BA978" s="68"/>
      <c r="BB978" s="68"/>
      <c r="BC978" s="68"/>
      <c r="BD978" s="68"/>
      <c r="BE978" s="68"/>
      <c r="BF978" s="68"/>
      <c r="BG978" s="68"/>
      <c r="BH978" s="68"/>
      <c r="BI978" s="68"/>
      <c r="BJ978" s="68"/>
      <c r="BK978" s="68"/>
      <c r="BL978" s="68"/>
      <c r="BM978" s="68"/>
      <c r="BN978" s="68"/>
      <c r="BO978" s="68"/>
      <c r="BP978" s="68"/>
      <c r="BQ978" s="68"/>
      <c r="BR978" s="68"/>
      <c r="BS978" s="68"/>
      <c r="BT978" s="68"/>
      <c r="BU978" s="68"/>
      <c r="BV978" s="68"/>
      <c r="BW978" s="68"/>
      <c r="BX978" s="68"/>
      <c r="BY978" s="68"/>
      <c r="BZ978" s="68"/>
      <c r="CA978" s="68"/>
      <c r="CB978" s="68"/>
      <c r="CC978" s="68"/>
      <c r="CD978" s="68"/>
      <c r="CE978" s="68"/>
      <c r="CF978" s="68"/>
      <c r="CG978" s="68"/>
      <c r="CH978" s="68"/>
      <c r="CI978" s="68"/>
      <c r="CJ978" s="68"/>
      <c r="CK978" s="68"/>
      <c r="CL978" s="68"/>
      <c r="CM978" s="68"/>
      <c r="CN978" s="68"/>
      <c r="CO978" s="68"/>
      <c r="CP978" s="68"/>
      <c r="CQ978" s="68"/>
      <c r="CR978" s="68"/>
      <c r="CS978" s="68"/>
      <c r="CT978" s="68"/>
      <c r="CU978" s="68"/>
      <c r="CV978" s="68"/>
      <c r="CW978" s="68"/>
      <c r="CX978" s="68"/>
      <c r="CY978" s="68"/>
      <c r="CZ978" s="68"/>
      <c r="DA978" s="68"/>
      <c r="DB978" s="68"/>
      <c r="DC978" s="68"/>
      <c r="DD978" s="68"/>
      <c r="DE978" s="68"/>
      <c r="DF978" s="68"/>
      <c r="DG978" s="68"/>
      <c r="DH978" s="68"/>
      <c r="DI978" s="68"/>
      <c r="DJ978" s="68"/>
      <c r="DK978" s="68"/>
      <c r="DL978" s="68"/>
      <c r="DM978" s="68"/>
      <c r="DN978" s="68"/>
      <c r="DO978" s="68"/>
      <c r="DP978" s="68"/>
      <c r="DQ978" s="68"/>
      <c r="DR978" s="68"/>
      <c r="DS978" s="68"/>
      <c r="DT978" s="68"/>
      <c r="DU978" s="68"/>
      <c r="DV978" s="68"/>
      <c r="DW978" s="68"/>
      <c r="DX978" s="68"/>
      <c r="DY978" s="68"/>
      <c r="DZ978" s="68"/>
      <c r="EA978" s="68"/>
      <c r="EB978" s="68"/>
      <c r="EC978" s="68"/>
      <c r="ED978" s="68"/>
      <c r="EE978" s="68"/>
      <c r="EF978" s="68"/>
      <c r="EG978" s="68"/>
      <c r="EH978" s="68"/>
      <c r="EI978" s="68"/>
      <c r="EJ978" s="68"/>
      <c r="EK978" s="68"/>
      <c r="EL978" s="68"/>
      <c r="EM978" s="68"/>
      <c r="EN978" s="68"/>
      <c r="EO978" s="68"/>
      <c r="EP978" s="68"/>
      <c r="EQ978" s="68"/>
      <c r="ER978" s="68"/>
      <c r="ES978" s="68"/>
      <c r="ET978" s="68"/>
      <c r="EU978" s="68"/>
      <c r="EV978" s="68"/>
      <c r="EW978" s="68"/>
      <c r="EX978" s="68"/>
      <c r="EY978" s="68"/>
      <c r="EZ978" s="68"/>
      <c r="FA978" s="68"/>
      <c r="FB978" s="68"/>
      <c r="FC978" s="68"/>
      <c r="FD978" s="68"/>
      <c r="FE978" s="68"/>
      <c r="FF978" s="68"/>
      <c r="FG978" s="68"/>
      <c r="FH978" s="68"/>
      <c r="FI978" s="68"/>
      <c r="FJ978" s="68"/>
      <c r="FK978" s="68"/>
      <c r="FL978" s="68"/>
      <c r="FM978" s="68"/>
      <c r="FN978" s="68"/>
      <c r="FO978" s="68"/>
      <c r="FP978" s="68"/>
      <c r="FQ978" s="68"/>
      <c r="FR978" s="68"/>
      <c r="FS978" s="68"/>
      <c r="FT978" s="68"/>
      <c r="FU978" s="68"/>
      <c r="FV978" s="68"/>
      <c r="FW978" s="68"/>
      <c r="FX978" s="68"/>
      <c r="FY978" s="68"/>
      <c r="FZ978" s="68"/>
      <c r="GA978" s="68"/>
      <c r="GB978" s="68"/>
      <c r="GC978" s="68"/>
      <c r="GD978" s="68"/>
      <c r="GE978" s="68"/>
      <c r="GF978" s="68"/>
      <c r="GG978" s="68"/>
      <c r="GH978" s="68"/>
      <c r="GI978" s="68"/>
      <c r="GJ978" s="68"/>
      <c r="GK978" s="68"/>
      <c r="GL978" s="68"/>
      <c r="GM978" s="68"/>
      <c r="GN978" s="68"/>
      <c r="GO978" s="68"/>
      <c r="GP978" s="68"/>
      <c r="GQ978" s="68"/>
      <c r="GR978" s="68"/>
      <c r="GS978" s="68"/>
      <c r="GT978" s="68"/>
      <c r="GU978" s="68"/>
      <c r="GV978" s="68"/>
      <c r="GW978" s="68"/>
      <c r="GX978" s="68"/>
      <c r="GY978" s="68"/>
      <c r="GZ978" s="68"/>
      <c r="HA978" s="68"/>
      <c r="HB978" s="68"/>
      <c r="HC978" s="68"/>
      <c r="HD978" s="68"/>
      <c r="HE978" s="68"/>
      <c r="HF978" s="68"/>
      <c r="HG978" s="68"/>
      <c r="HH978" s="68"/>
      <c r="HI978" s="68"/>
      <c r="HJ978" s="68"/>
      <c r="HK978" s="68"/>
      <c r="HL978" s="68"/>
      <c r="HM978" s="68"/>
      <c r="HN978" s="68"/>
      <c r="HO978" s="68"/>
      <c r="HP978" s="68"/>
      <c r="HQ978" s="68"/>
      <c r="HR978" s="68"/>
      <c r="HS978" s="68"/>
      <c r="HT978" s="68"/>
      <c r="HU978" s="68"/>
      <c r="HV978" s="68"/>
      <c r="HW978" s="68"/>
      <c r="HX978" s="68"/>
      <c r="HY978" s="68"/>
      <c r="HZ978" s="68"/>
      <c r="IA978" s="68"/>
      <c r="IB978" s="68"/>
      <c r="IC978" s="68"/>
      <c r="ID978" s="68"/>
      <c r="IE978" s="68"/>
      <c r="IF978" s="68"/>
      <c r="IG978" s="68"/>
      <c r="IH978" s="68"/>
      <c r="II978" s="68"/>
      <c r="IJ978" s="68"/>
      <c r="IK978" s="68"/>
      <c r="IL978" s="68"/>
      <c r="IM978" s="68"/>
      <c r="IN978" s="68"/>
      <c r="IO978" s="68"/>
      <c r="IP978" s="68"/>
      <c r="IQ978" s="68"/>
      <c r="IR978" s="68"/>
      <c r="IS978" s="68"/>
      <c r="IT978" s="68"/>
      <c r="IU978" s="68"/>
      <c r="IV978" s="68"/>
      <c r="IW978" s="68"/>
      <c r="IX978" s="68"/>
      <c r="IY978" s="68"/>
      <c r="IZ978" s="68"/>
      <c r="JA978" s="68"/>
      <c r="JB978" s="68"/>
      <c r="JC978" s="68"/>
      <c r="JD978" s="68"/>
      <c r="JE978" s="68"/>
      <c r="JF978" s="68"/>
      <c r="JG978" s="68"/>
      <c r="JH978" s="68"/>
      <c r="JI978" s="68"/>
      <c r="JJ978" s="68"/>
      <c r="JK978" s="68"/>
      <c r="JL978" s="68"/>
      <c r="JM978" s="68"/>
      <c r="JN978" s="68"/>
      <c r="JO978" s="68"/>
      <c r="JP978" s="68"/>
      <c r="JQ978" s="68"/>
      <c r="JR978" s="68"/>
      <c r="JS978" s="68"/>
      <c r="JT978" s="68"/>
      <c r="JU978" s="68"/>
      <c r="JV978" s="68"/>
      <c r="JW978" s="68"/>
      <c r="JX978" s="68"/>
      <c r="JY978" s="68"/>
      <c r="JZ978" s="68"/>
      <c r="KA978" s="68"/>
      <c r="KB978" s="68"/>
      <c r="KC978" s="68"/>
      <c r="KD978" s="68"/>
      <c r="KE978" s="68"/>
      <c r="KF978" s="68"/>
      <c r="KG978" s="68"/>
      <c r="KH978" s="68"/>
      <c r="KI978" s="68"/>
      <c r="KJ978" s="68"/>
      <c r="KK978" s="68"/>
      <c r="KL978" s="68"/>
      <c r="KM978" s="68"/>
      <c r="KN978" s="68"/>
      <c r="KO978" s="68"/>
      <c r="KP978" s="68"/>
      <c r="KQ978" s="68"/>
      <c r="KR978" s="68"/>
      <c r="KS978" s="68"/>
      <c r="KT978" s="68"/>
      <c r="KU978" s="68"/>
      <c r="KV978" s="68"/>
      <c r="KW978" s="68"/>
      <c r="KX978" s="68"/>
      <c r="KY978" s="68"/>
      <c r="KZ978" s="68"/>
      <c r="LA978" s="68"/>
      <c r="LB978" s="68"/>
      <c r="LC978" s="68"/>
      <c r="LD978" s="68"/>
      <c r="LE978" s="68"/>
      <c r="LF978" s="68"/>
      <c r="LG978" s="68"/>
      <c r="LH978" s="68"/>
      <c r="LI978" s="68"/>
      <c r="LJ978" s="68"/>
      <c r="LK978" s="68"/>
      <c r="LL978" s="68"/>
      <c r="LM978" s="68"/>
      <c r="LN978" s="68"/>
      <c r="LO978" s="68"/>
      <c r="LP978" s="68"/>
      <c r="LQ978" s="68"/>
      <c r="LR978" s="68"/>
      <c r="LS978" s="68"/>
      <c r="LT978" s="68"/>
      <c r="LU978" s="68"/>
      <c r="LV978" s="68"/>
      <c r="LW978" s="68"/>
      <c r="LX978" s="68"/>
      <c r="LY978" s="68"/>
      <c r="LZ978" s="68"/>
      <c r="MA978" s="68"/>
      <c r="MB978" s="68"/>
      <c r="MC978" s="68"/>
      <c r="MD978" s="68"/>
      <c r="ME978" s="68"/>
      <c r="MF978" s="68"/>
      <c r="MG978" s="68"/>
      <c r="MH978" s="68"/>
      <c r="MI978" s="68"/>
      <c r="MJ978" s="68"/>
      <c r="MK978" s="68"/>
      <c r="ML978" s="68"/>
      <c r="MM978" s="68"/>
      <c r="MN978" s="68"/>
      <c r="MO978" s="68"/>
      <c r="MP978" s="68"/>
      <c r="MQ978" s="68"/>
      <c r="MR978" s="68"/>
      <c r="MS978" s="68"/>
      <c r="MT978" s="68"/>
      <c r="MU978" s="68"/>
      <c r="MV978" s="68"/>
      <c r="MW978" s="68"/>
      <c r="MX978" s="68"/>
      <c r="MY978" s="68"/>
      <c r="MZ978" s="68"/>
      <c r="NA978" s="68"/>
      <c r="NB978" s="68"/>
      <c r="NC978" s="68"/>
      <c r="ND978" s="68"/>
      <c r="NE978" s="68"/>
      <c r="NF978" s="68"/>
      <c r="NG978" s="68"/>
      <c r="NH978" s="68"/>
      <c r="NI978" s="68"/>
      <c r="NJ978" s="68"/>
      <c r="NK978" s="68"/>
      <c r="NL978" s="68"/>
      <c r="NM978" s="68"/>
      <c r="NN978" s="68"/>
      <c r="NO978" s="68"/>
      <c r="NP978" s="68"/>
      <c r="NQ978" s="68"/>
      <c r="NR978" s="68"/>
      <c r="NS978" s="68"/>
      <c r="NT978" s="68"/>
      <c r="NU978" s="68"/>
      <c r="NV978" s="68"/>
      <c r="NW978" s="68"/>
      <c r="NX978" s="68"/>
      <c r="NY978" s="68"/>
      <c r="NZ978" s="68"/>
      <c r="OA978" s="68"/>
      <c r="OB978" s="68"/>
      <c r="OC978" s="68"/>
      <c r="OD978" s="68"/>
      <c r="OE978" s="68"/>
      <c r="OF978" s="68"/>
      <c r="OG978" s="68"/>
      <c r="OH978" s="68"/>
      <c r="OI978" s="68"/>
      <c r="OJ978" s="68"/>
      <c r="OK978" s="68"/>
      <c r="OL978" s="68"/>
      <c r="OM978" s="68"/>
      <c r="ON978" s="68"/>
      <c r="OO978" s="68"/>
      <c r="OP978" s="68"/>
      <c r="OQ978" s="68"/>
      <c r="OR978" s="68"/>
      <c r="OS978" s="68"/>
      <c r="OT978" s="68"/>
      <c r="OU978" s="68"/>
      <c r="OV978" s="68"/>
      <c r="OW978" s="68"/>
      <c r="OX978" s="68"/>
      <c r="OY978" s="68"/>
      <c r="OZ978" s="68"/>
      <c r="PA978" s="68"/>
      <c r="PB978" s="68"/>
      <c r="PC978" s="68"/>
      <c r="PD978" s="68"/>
      <c r="PE978" s="68"/>
      <c r="PF978" s="68"/>
      <c r="PG978" s="68"/>
      <c r="PH978" s="68"/>
      <c r="PI978" s="68"/>
      <c r="PJ978" s="68"/>
      <c r="PK978" s="68"/>
      <c r="PL978" s="68"/>
      <c r="PM978" s="68"/>
      <c r="PN978" s="68"/>
      <c r="PO978" s="68"/>
      <c r="PP978" s="68"/>
      <c r="PQ978" s="68"/>
      <c r="PR978" s="68"/>
      <c r="PS978" s="68"/>
      <c r="PT978" s="68"/>
      <c r="PU978" s="68"/>
      <c r="PV978" s="68"/>
      <c r="PW978" s="68"/>
      <c r="PX978" s="68"/>
      <c r="PY978" s="68"/>
      <c r="PZ978" s="68"/>
      <c r="QA978" s="68"/>
      <c r="QB978" s="68"/>
      <c r="QC978" s="68"/>
      <c r="QD978" s="68"/>
      <c r="QE978" s="68"/>
      <c r="QF978" s="68"/>
      <c r="QG978" s="68"/>
      <c r="QH978" s="68"/>
      <c r="QI978" s="68"/>
      <c r="QJ978" s="68"/>
      <c r="QK978" s="68"/>
      <c r="QL978" s="68"/>
      <c r="QM978" s="68"/>
      <c r="QN978" s="68"/>
      <c r="QO978" s="68"/>
      <c r="QP978" s="68"/>
      <c r="QQ978" s="68"/>
      <c r="QR978" s="68"/>
      <c r="QS978" s="68"/>
      <c r="QT978" s="68"/>
      <c r="QU978" s="68"/>
      <c r="QV978" s="68"/>
      <c r="QW978" s="68"/>
      <c r="QX978" s="68"/>
      <c r="QY978" s="68"/>
      <c r="QZ978" s="68"/>
      <c r="RA978" s="68"/>
      <c r="RB978" s="68"/>
      <c r="RC978" s="68"/>
      <c r="RD978" s="68"/>
      <c r="RE978" s="68"/>
      <c r="RF978" s="68"/>
      <c r="RG978" s="68"/>
      <c r="RH978" s="68"/>
      <c r="RI978" s="68"/>
      <c r="RJ978" s="68"/>
      <c r="RK978" s="68"/>
      <c r="RL978" s="68"/>
      <c r="RM978" s="68"/>
      <c r="RN978" s="68"/>
      <c r="RO978" s="68"/>
      <c r="RP978" s="68"/>
      <c r="RQ978" s="68"/>
      <c r="RR978" s="68"/>
      <c r="RS978" s="68"/>
      <c r="RT978" s="68"/>
      <c r="RU978" s="68"/>
      <c r="RV978" s="68"/>
      <c r="RW978" s="68"/>
      <c r="RX978" s="68"/>
      <c r="RY978" s="68"/>
      <c r="RZ978" s="68"/>
      <c r="SA978" s="68"/>
      <c r="SB978" s="68"/>
      <c r="SC978" s="68"/>
      <c r="SD978" s="68"/>
      <c r="SE978" s="68"/>
      <c r="SF978" s="68"/>
      <c r="SG978" s="68"/>
      <c r="SH978" s="68"/>
      <c r="SI978" s="68"/>
      <c r="SJ978" s="68"/>
      <c r="SK978" s="68"/>
      <c r="SL978" s="68"/>
      <c r="SM978" s="68"/>
      <c r="SN978" s="68"/>
      <c r="SO978" s="68"/>
      <c r="SP978" s="68"/>
      <c r="SQ978" s="68"/>
      <c r="SR978" s="68"/>
      <c r="SS978" s="68"/>
      <c r="ST978" s="68"/>
    </row>
    <row r="979" spans="1:514" ht="16.5" customHeight="1" x14ac:dyDescent="0.2">
      <c r="A979" s="20">
        <v>371</v>
      </c>
      <c r="B979" s="20" t="s">
        <v>62</v>
      </c>
      <c r="C979" s="20" t="s">
        <v>915</v>
      </c>
      <c r="D979" s="20" t="s">
        <v>38</v>
      </c>
      <c r="E979" s="20" t="s">
        <v>1345</v>
      </c>
      <c r="F979" s="22" t="s">
        <v>942</v>
      </c>
      <c r="G979" s="20" t="s">
        <v>42</v>
      </c>
      <c r="H979" s="20" t="s">
        <v>35</v>
      </c>
      <c r="I979" s="20" t="s">
        <v>81</v>
      </c>
      <c r="J979" s="22" t="s">
        <v>915</v>
      </c>
      <c r="K979" s="20"/>
      <c r="L979" s="20"/>
      <c r="M979" s="20"/>
      <c r="N979" s="20"/>
      <c r="O979" s="23"/>
      <c r="P979" s="23">
        <v>1000000</v>
      </c>
      <c r="Q979" s="24">
        <v>1</v>
      </c>
      <c r="R979" s="25">
        <v>45748</v>
      </c>
      <c r="S979" s="20" t="s">
        <v>83</v>
      </c>
      <c r="T979" s="26">
        <f t="shared" si="17"/>
        <v>1000000</v>
      </c>
      <c r="U979" s="27" t="s">
        <v>100</v>
      </c>
      <c r="V979" s="27" t="s">
        <v>100</v>
      </c>
      <c r="W979" s="68"/>
      <c r="X979" s="68"/>
      <c r="Y979" s="68"/>
      <c r="Z979" s="68"/>
      <c r="AA979" s="68"/>
      <c r="AB979" s="68"/>
      <c r="AC979" s="68"/>
      <c r="AD979" s="68"/>
      <c r="AE979" s="68"/>
      <c r="AF979" s="68"/>
      <c r="AG979" s="68"/>
      <c r="AH979" s="68"/>
      <c r="AI979" s="68"/>
      <c r="AJ979" s="68"/>
      <c r="AK979" s="68"/>
      <c r="AL979" s="68"/>
      <c r="AM979" s="68"/>
      <c r="AN979" s="68"/>
      <c r="AO979" s="68"/>
      <c r="AP979" s="68"/>
      <c r="AQ979" s="68"/>
      <c r="AR979" s="68"/>
      <c r="AS979" s="68"/>
      <c r="AT979" s="68"/>
      <c r="AU979" s="68"/>
      <c r="AV979" s="68"/>
      <c r="AW979" s="68"/>
      <c r="AX979" s="68"/>
      <c r="AY979" s="68"/>
      <c r="AZ979" s="68"/>
      <c r="BA979" s="68"/>
      <c r="BB979" s="68"/>
      <c r="BC979" s="68"/>
      <c r="BD979" s="68"/>
      <c r="BE979" s="68"/>
      <c r="BF979" s="68"/>
      <c r="BG979" s="68"/>
      <c r="BH979" s="68"/>
      <c r="BI979" s="68"/>
      <c r="BJ979" s="68"/>
      <c r="BK979" s="68"/>
      <c r="BL979" s="68"/>
      <c r="BM979" s="68"/>
      <c r="BN979" s="68"/>
      <c r="BO979" s="68"/>
      <c r="BP979" s="68"/>
      <c r="BQ979" s="68"/>
      <c r="BR979" s="68"/>
      <c r="BS979" s="68"/>
      <c r="BT979" s="68"/>
      <c r="BU979" s="68"/>
      <c r="BV979" s="68"/>
      <c r="BW979" s="68"/>
      <c r="BX979" s="68"/>
      <c r="BY979" s="68"/>
      <c r="BZ979" s="68"/>
      <c r="CA979" s="68"/>
      <c r="CB979" s="68"/>
      <c r="CC979" s="68"/>
      <c r="CD979" s="68"/>
      <c r="CE979" s="68"/>
      <c r="CF979" s="68"/>
      <c r="CG979" s="68"/>
      <c r="CH979" s="68"/>
      <c r="CI979" s="68"/>
      <c r="CJ979" s="68"/>
      <c r="CK979" s="68"/>
      <c r="CL979" s="68"/>
      <c r="CM979" s="68"/>
      <c r="CN979" s="68"/>
      <c r="CO979" s="68"/>
      <c r="CP979" s="68"/>
      <c r="CQ979" s="68"/>
      <c r="CR979" s="68"/>
      <c r="CS979" s="68"/>
      <c r="CT979" s="68"/>
      <c r="CU979" s="68"/>
      <c r="CV979" s="68"/>
      <c r="CW979" s="68"/>
      <c r="CX979" s="68"/>
      <c r="CY979" s="68"/>
      <c r="CZ979" s="68"/>
      <c r="DA979" s="68"/>
      <c r="DB979" s="68"/>
      <c r="DC979" s="68"/>
      <c r="DD979" s="68"/>
      <c r="DE979" s="68"/>
      <c r="DF979" s="68"/>
      <c r="DG979" s="68"/>
      <c r="DH979" s="68"/>
      <c r="DI979" s="68"/>
      <c r="DJ979" s="68"/>
      <c r="DK979" s="68"/>
      <c r="DL979" s="68"/>
      <c r="DM979" s="68"/>
      <c r="DN979" s="68"/>
      <c r="DO979" s="68"/>
      <c r="DP979" s="68"/>
      <c r="DQ979" s="68"/>
      <c r="DR979" s="68"/>
      <c r="DS979" s="68"/>
      <c r="DT979" s="68"/>
      <c r="DU979" s="68"/>
      <c r="DV979" s="68"/>
      <c r="DW979" s="68"/>
      <c r="DX979" s="68"/>
      <c r="DY979" s="68"/>
      <c r="DZ979" s="68"/>
      <c r="EA979" s="68"/>
      <c r="EB979" s="68"/>
      <c r="EC979" s="68"/>
      <c r="ED979" s="68"/>
      <c r="EE979" s="68"/>
      <c r="EF979" s="68"/>
      <c r="EG979" s="68"/>
      <c r="EH979" s="68"/>
      <c r="EI979" s="68"/>
      <c r="EJ979" s="68"/>
      <c r="EK979" s="68"/>
      <c r="EL979" s="68"/>
      <c r="EM979" s="68"/>
      <c r="EN979" s="68"/>
      <c r="EO979" s="68"/>
      <c r="EP979" s="68"/>
      <c r="EQ979" s="68"/>
      <c r="ER979" s="68"/>
      <c r="ES979" s="68"/>
      <c r="ET979" s="68"/>
      <c r="EU979" s="68"/>
      <c r="EV979" s="68"/>
      <c r="EW979" s="68"/>
      <c r="EX979" s="68"/>
      <c r="EY979" s="68"/>
      <c r="EZ979" s="68"/>
      <c r="FA979" s="68"/>
      <c r="FB979" s="68"/>
      <c r="FC979" s="68"/>
      <c r="FD979" s="68"/>
      <c r="FE979" s="68"/>
      <c r="FF979" s="68"/>
      <c r="FG979" s="68"/>
      <c r="FH979" s="68"/>
      <c r="FI979" s="68"/>
      <c r="FJ979" s="68"/>
      <c r="FK979" s="68"/>
      <c r="FL979" s="68"/>
      <c r="FM979" s="68"/>
      <c r="FN979" s="68"/>
      <c r="FO979" s="68"/>
      <c r="FP979" s="68"/>
      <c r="FQ979" s="68"/>
      <c r="FR979" s="68"/>
      <c r="FS979" s="68"/>
      <c r="FT979" s="68"/>
      <c r="FU979" s="68"/>
      <c r="FV979" s="68"/>
      <c r="FW979" s="68"/>
      <c r="FX979" s="68"/>
      <c r="FY979" s="68"/>
      <c r="FZ979" s="68"/>
      <c r="GA979" s="68"/>
      <c r="GB979" s="68"/>
      <c r="GC979" s="68"/>
      <c r="GD979" s="68"/>
      <c r="GE979" s="68"/>
      <c r="GF979" s="68"/>
      <c r="GG979" s="68"/>
      <c r="GH979" s="68"/>
      <c r="GI979" s="68"/>
      <c r="GJ979" s="68"/>
      <c r="GK979" s="68"/>
      <c r="GL979" s="68"/>
      <c r="GM979" s="68"/>
      <c r="GN979" s="68"/>
      <c r="GO979" s="68"/>
      <c r="GP979" s="68"/>
      <c r="GQ979" s="68"/>
      <c r="GR979" s="68"/>
      <c r="GS979" s="68"/>
      <c r="GT979" s="68"/>
      <c r="GU979" s="68"/>
      <c r="GV979" s="68"/>
      <c r="GW979" s="68"/>
      <c r="GX979" s="68"/>
      <c r="GY979" s="68"/>
      <c r="GZ979" s="68"/>
      <c r="HA979" s="68"/>
      <c r="HB979" s="68"/>
      <c r="HC979" s="68"/>
      <c r="HD979" s="68"/>
      <c r="HE979" s="68"/>
      <c r="HF979" s="68"/>
      <c r="HG979" s="68"/>
      <c r="HH979" s="68"/>
      <c r="HI979" s="68"/>
      <c r="HJ979" s="68"/>
      <c r="HK979" s="68"/>
      <c r="HL979" s="68"/>
      <c r="HM979" s="68"/>
      <c r="HN979" s="68"/>
      <c r="HO979" s="68"/>
      <c r="HP979" s="68"/>
      <c r="HQ979" s="68"/>
      <c r="HR979" s="68"/>
      <c r="HS979" s="68"/>
      <c r="HT979" s="68"/>
      <c r="HU979" s="68"/>
      <c r="HV979" s="68"/>
      <c r="HW979" s="68"/>
      <c r="HX979" s="68"/>
      <c r="HY979" s="68"/>
      <c r="HZ979" s="68"/>
      <c r="IA979" s="68"/>
      <c r="IB979" s="68"/>
      <c r="IC979" s="68"/>
      <c r="ID979" s="68"/>
      <c r="IE979" s="68"/>
      <c r="IF979" s="68"/>
      <c r="IG979" s="68"/>
      <c r="IH979" s="68"/>
      <c r="II979" s="68"/>
      <c r="IJ979" s="68"/>
      <c r="IK979" s="68"/>
      <c r="IL979" s="68"/>
      <c r="IM979" s="68"/>
      <c r="IN979" s="68"/>
      <c r="IO979" s="68"/>
      <c r="IP979" s="68"/>
      <c r="IQ979" s="68"/>
      <c r="IR979" s="68"/>
      <c r="IS979" s="68"/>
      <c r="IT979" s="68"/>
      <c r="IU979" s="68"/>
      <c r="IV979" s="68"/>
      <c r="IW979" s="68"/>
      <c r="IX979" s="68"/>
      <c r="IY979" s="68"/>
      <c r="IZ979" s="68"/>
      <c r="JA979" s="68"/>
      <c r="JB979" s="68"/>
      <c r="JC979" s="68"/>
      <c r="JD979" s="68"/>
      <c r="JE979" s="68"/>
      <c r="JF979" s="68"/>
      <c r="JG979" s="68"/>
      <c r="JH979" s="68"/>
      <c r="JI979" s="68"/>
      <c r="JJ979" s="68"/>
      <c r="JK979" s="68"/>
      <c r="JL979" s="68"/>
      <c r="JM979" s="68"/>
      <c r="JN979" s="68"/>
      <c r="JO979" s="68"/>
      <c r="JP979" s="68"/>
      <c r="JQ979" s="68"/>
      <c r="JR979" s="68"/>
      <c r="JS979" s="68"/>
      <c r="JT979" s="68"/>
      <c r="JU979" s="68"/>
      <c r="JV979" s="68"/>
      <c r="JW979" s="68"/>
      <c r="JX979" s="68"/>
      <c r="JY979" s="68"/>
      <c r="JZ979" s="68"/>
      <c r="KA979" s="68"/>
      <c r="KB979" s="68"/>
      <c r="KC979" s="68"/>
      <c r="KD979" s="68"/>
      <c r="KE979" s="68"/>
      <c r="KF979" s="68"/>
      <c r="KG979" s="68"/>
      <c r="KH979" s="68"/>
      <c r="KI979" s="68"/>
      <c r="KJ979" s="68"/>
      <c r="KK979" s="68"/>
      <c r="KL979" s="68"/>
      <c r="KM979" s="68"/>
      <c r="KN979" s="68"/>
      <c r="KO979" s="68"/>
      <c r="KP979" s="68"/>
      <c r="KQ979" s="68"/>
      <c r="KR979" s="68"/>
      <c r="KS979" s="68"/>
      <c r="KT979" s="68"/>
      <c r="KU979" s="68"/>
      <c r="KV979" s="68"/>
      <c r="KW979" s="68"/>
      <c r="KX979" s="68"/>
      <c r="KY979" s="68"/>
      <c r="KZ979" s="68"/>
      <c r="LA979" s="68"/>
      <c r="LB979" s="68"/>
      <c r="LC979" s="68"/>
      <c r="LD979" s="68"/>
      <c r="LE979" s="68"/>
      <c r="LF979" s="68"/>
      <c r="LG979" s="68"/>
      <c r="LH979" s="68"/>
      <c r="LI979" s="68"/>
      <c r="LJ979" s="68"/>
      <c r="LK979" s="68"/>
      <c r="LL979" s="68"/>
      <c r="LM979" s="68"/>
      <c r="LN979" s="68"/>
      <c r="LO979" s="68"/>
      <c r="LP979" s="68"/>
      <c r="LQ979" s="68"/>
      <c r="LR979" s="68"/>
      <c r="LS979" s="68"/>
      <c r="LT979" s="68"/>
      <c r="LU979" s="68"/>
      <c r="LV979" s="68"/>
      <c r="LW979" s="68"/>
      <c r="LX979" s="68"/>
      <c r="LY979" s="68"/>
      <c r="LZ979" s="68"/>
      <c r="MA979" s="68"/>
      <c r="MB979" s="68"/>
      <c r="MC979" s="68"/>
      <c r="MD979" s="68"/>
      <c r="ME979" s="68"/>
      <c r="MF979" s="68"/>
      <c r="MG979" s="68"/>
      <c r="MH979" s="68"/>
      <c r="MI979" s="68"/>
      <c r="MJ979" s="68"/>
      <c r="MK979" s="68"/>
      <c r="ML979" s="68"/>
      <c r="MM979" s="68"/>
      <c r="MN979" s="68"/>
      <c r="MO979" s="68"/>
      <c r="MP979" s="68"/>
      <c r="MQ979" s="68"/>
      <c r="MR979" s="68"/>
      <c r="MS979" s="68"/>
      <c r="MT979" s="68"/>
      <c r="MU979" s="68"/>
      <c r="MV979" s="68"/>
      <c r="MW979" s="68"/>
      <c r="MX979" s="68"/>
      <c r="MY979" s="68"/>
      <c r="MZ979" s="68"/>
      <c r="NA979" s="68"/>
      <c r="NB979" s="68"/>
      <c r="NC979" s="68"/>
      <c r="ND979" s="68"/>
      <c r="NE979" s="68"/>
      <c r="NF979" s="68"/>
      <c r="NG979" s="68"/>
      <c r="NH979" s="68"/>
      <c r="NI979" s="68"/>
      <c r="NJ979" s="68"/>
      <c r="NK979" s="68"/>
      <c r="NL979" s="68"/>
      <c r="NM979" s="68"/>
      <c r="NN979" s="68"/>
      <c r="NO979" s="68"/>
      <c r="NP979" s="68"/>
      <c r="NQ979" s="68"/>
      <c r="NR979" s="68"/>
      <c r="NS979" s="68"/>
      <c r="NT979" s="68"/>
      <c r="NU979" s="68"/>
      <c r="NV979" s="68"/>
      <c r="NW979" s="68"/>
      <c r="NX979" s="68"/>
      <c r="NY979" s="68"/>
      <c r="NZ979" s="68"/>
      <c r="OA979" s="68"/>
      <c r="OB979" s="68"/>
      <c r="OC979" s="68"/>
      <c r="OD979" s="68"/>
      <c r="OE979" s="68"/>
      <c r="OF979" s="68"/>
      <c r="OG979" s="68"/>
      <c r="OH979" s="68"/>
      <c r="OI979" s="68"/>
      <c r="OJ979" s="68"/>
      <c r="OK979" s="68"/>
      <c r="OL979" s="68"/>
      <c r="OM979" s="68"/>
      <c r="ON979" s="68"/>
      <c r="OO979" s="68"/>
      <c r="OP979" s="68"/>
      <c r="OQ979" s="68"/>
      <c r="OR979" s="68"/>
      <c r="OS979" s="68"/>
      <c r="OT979" s="68"/>
      <c r="OU979" s="68"/>
      <c r="OV979" s="68"/>
      <c r="OW979" s="68"/>
      <c r="OX979" s="68"/>
      <c r="OY979" s="68"/>
      <c r="OZ979" s="68"/>
      <c r="PA979" s="68"/>
      <c r="PB979" s="68"/>
      <c r="PC979" s="68"/>
      <c r="PD979" s="68"/>
      <c r="PE979" s="68"/>
      <c r="PF979" s="68"/>
      <c r="PG979" s="68"/>
      <c r="PH979" s="68"/>
      <c r="PI979" s="68"/>
      <c r="PJ979" s="68"/>
      <c r="PK979" s="68"/>
      <c r="PL979" s="68"/>
      <c r="PM979" s="68"/>
      <c r="PN979" s="68"/>
      <c r="PO979" s="68"/>
      <c r="PP979" s="68"/>
      <c r="PQ979" s="68"/>
      <c r="PR979" s="68"/>
      <c r="PS979" s="68"/>
      <c r="PT979" s="68"/>
      <c r="PU979" s="68"/>
      <c r="PV979" s="68"/>
      <c r="PW979" s="68"/>
      <c r="PX979" s="68"/>
      <c r="PY979" s="68"/>
      <c r="PZ979" s="68"/>
      <c r="QA979" s="68"/>
      <c r="QB979" s="68"/>
      <c r="QC979" s="68"/>
      <c r="QD979" s="68"/>
      <c r="QE979" s="68"/>
      <c r="QF979" s="68"/>
      <c r="QG979" s="68"/>
      <c r="QH979" s="68"/>
      <c r="QI979" s="68"/>
      <c r="QJ979" s="68"/>
      <c r="QK979" s="68"/>
      <c r="QL979" s="68"/>
      <c r="QM979" s="68"/>
      <c r="QN979" s="68"/>
      <c r="QO979" s="68"/>
      <c r="QP979" s="68"/>
      <c r="QQ979" s="68"/>
      <c r="QR979" s="68"/>
      <c r="QS979" s="68"/>
      <c r="QT979" s="68"/>
      <c r="QU979" s="68"/>
      <c r="QV979" s="68"/>
      <c r="QW979" s="68"/>
      <c r="QX979" s="68"/>
      <c r="QY979" s="68"/>
      <c r="QZ979" s="68"/>
      <c r="RA979" s="68"/>
      <c r="RB979" s="68"/>
      <c r="RC979" s="68"/>
      <c r="RD979" s="68"/>
      <c r="RE979" s="68"/>
      <c r="RF979" s="68"/>
      <c r="RG979" s="68"/>
      <c r="RH979" s="68"/>
      <c r="RI979" s="68"/>
      <c r="RJ979" s="68"/>
      <c r="RK979" s="68"/>
      <c r="RL979" s="68"/>
      <c r="RM979" s="68"/>
      <c r="RN979" s="68"/>
      <c r="RO979" s="68"/>
      <c r="RP979" s="68"/>
      <c r="RQ979" s="68"/>
      <c r="RR979" s="68"/>
      <c r="RS979" s="68"/>
      <c r="RT979" s="68"/>
      <c r="RU979" s="68"/>
      <c r="RV979" s="68"/>
      <c r="RW979" s="68"/>
      <c r="RX979" s="68"/>
      <c r="RY979" s="68"/>
      <c r="RZ979" s="68"/>
      <c r="SA979" s="68"/>
      <c r="SB979" s="68"/>
      <c r="SC979" s="68"/>
      <c r="SD979" s="68"/>
      <c r="SE979" s="68"/>
      <c r="SF979" s="68"/>
      <c r="SG979" s="68"/>
      <c r="SH979" s="68"/>
      <c r="SI979" s="68"/>
      <c r="SJ979" s="68"/>
      <c r="SK979" s="68"/>
      <c r="SL979" s="68"/>
      <c r="SM979" s="68"/>
      <c r="SN979" s="68"/>
      <c r="SO979" s="68"/>
      <c r="SP979" s="68"/>
      <c r="SQ979" s="68"/>
      <c r="SR979" s="68"/>
      <c r="SS979" s="68"/>
      <c r="ST979" s="68"/>
    </row>
    <row r="980" spans="1:514" ht="16.5" customHeight="1" x14ac:dyDescent="0.2">
      <c r="A980" s="20">
        <v>372</v>
      </c>
      <c r="B980" s="20" t="s">
        <v>62</v>
      </c>
      <c r="C980" s="20" t="s">
        <v>915</v>
      </c>
      <c r="D980" s="20" t="s">
        <v>38</v>
      </c>
      <c r="E980" s="20" t="s">
        <v>1345</v>
      </c>
      <c r="F980" s="22" t="s">
        <v>942</v>
      </c>
      <c r="G980" s="20" t="s">
        <v>42</v>
      </c>
      <c r="H980" s="20" t="s">
        <v>35</v>
      </c>
      <c r="I980" s="20" t="s">
        <v>81</v>
      </c>
      <c r="J980" s="22" t="s">
        <v>915</v>
      </c>
      <c r="K980" s="20"/>
      <c r="L980" s="20"/>
      <c r="M980" s="20"/>
      <c r="N980" s="20"/>
      <c r="O980" s="23"/>
      <c r="P980" s="23">
        <v>1000000</v>
      </c>
      <c r="Q980" s="24">
        <v>1</v>
      </c>
      <c r="R980" s="25">
        <v>45778</v>
      </c>
      <c r="S980" s="20" t="s">
        <v>83</v>
      </c>
      <c r="T980" s="26">
        <f t="shared" si="17"/>
        <v>1000000</v>
      </c>
      <c r="U980" s="27" t="s">
        <v>100</v>
      </c>
      <c r="V980" s="27" t="s">
        <v>100</v>
      </c>
      <c r="W980" s="68"/>
      <c r="X980" s="68"/>
      <c r="Y980" s="68"/>
      <c r="Z980" s="68"/>
      <c r="AA980" s="68"/>
      <c r="AB980" s="68"/>
      <c r="AC980" s="68"/>
      <c r="AD980" s="68"/>
      <c r="AE980" s="68"/>
      <c r="AF980" s="68"/>
      <c r="AG980" s="68"/>
      <c r="AH980" s="68"/>
      <c r="AI980" s="68"/>
      <c r="AJ980" s="68"/>
      <c r="AK980" s="68"/>
      <c r="AL980" s="68"/>
      <c r="AM980" s="68"/>
      <c r="AN980" s="68"/>
      <c r="AO980" s="68"/>
      <c r="AP980" s="68"/>
      <c r="AQ980" s="68"/>
      <c r="AR980" s="68"/>
      <c r="AS980" s="68"/>
      <c r="AT980" s="68"/>
      <c r="AU980" s="68"/>
      <c r="AV980" s="68"/>
      <c r="AW980" s="68"/>
      <c r="AX980" s="68"/>
      <c r="AY980" s="68"/>
      <c r="AZ980" s="68"/>
      <c r="BA980" s="68"/>
      <c r="BB980" s="68"/>
      <c r="BC980" s="68"/>
      <c r="BD980" s="68"/>
      <c r="BE980" s="68"/>
      <c r="BF980" s="68"/>
      <c r="BG980" s="68"/>
      <c r="BH980" s="68"/>
      <c r="BI980" s="68"/>
      <c r="BJ980" s="68"/>
      <c r="BK980" s="68"/>
      <c r="BL980" s="68"/>
      <c r="BM980" s="68"/>
      <c r="BN980" s="68"/>
      <c r="BO980" s="68"/>
      <c r="BP980" s="68"/>
      <c r="BQ980" s="68"/>
      <c r="BR980" s="68"/>
      <c r="BS980" s="68"/>
      <c r="BT980" s="68"/>
      <c r="BU980" s="68"/>
      <c r="BV980" s="68"/>
      <c r="BW980" s="68"/>
      <c r="BX980" s="68"/>
      <c r="BY980" s="68"/>
      <c r="BZ980" s="68"/>
      <c r="CA980" s="68"/>
      <c r="CB980" s="68"/>
      <c r="CC980" s="68"/>
      <c r="CD980" s="68"/>
      <c r="CE980" s="68"/>
      <c r="CF980" s="68"/>
      <c r="CG980" s="68"/>
      <c r="CH980" s="68"/>
      <c r="CI980" s="68"/>
      <c r="CJ980" s="68"/>
      <c r="CK980" s="68"/>
      <c r="CL980" s="68"/>
      <c r="CM980" s="68"/>
      <c r="CN980" s="68"/>
      <c r="CO980" s="68"/>
      <c r="CP980" s="68"/>
      <c r="CQ980" s="68"/>
      <c r="CR980" s="68"/>
      <c r="CS980" s="68"/>
      <c r="CT980" s="68"/>
      <c r="CU980" s="68"/>
      <c r="CV980" s="68"/>
      <c r="CW980" s="68"/>
      <c r="CX980" s="68"/>
      <c r="CY980" s="68"/>
      <c r="CZ980" s="68"/>
      <c r="DA980" s="68"/>
      <c r="DB980" s="68"/>
      <c r="DC980" s="68"/>
      <c r="DD980" s="68"/>
      <c r="DE980" s="68"/>
      <c r="DF980" s="68"/>
      <c r="DG980" s="68"/>
      <c r="DH980" s="68"/>
      <c r="DI980" s="68"/>
      <c r="DJ980" s="68"/>
      <c r="DK980" s="68"/>
      <c r="DL980" s="68"/>
      <c r="DM980" s="68"/>
      <c r="DN980" s="68"/>
      <c r="DO980" s="68"/>
      <c r="DP980" s="68"/>
      <c r="DQ980" s="68"/>
      <c r="DR980" s="68"/>
      <c r="DS980" s="68"/>
      <c r="DT980" s="68"/>
      <c r="DU980" s="68"/>
      <c r="DV980" s="68"/>
      <c r="DW980" s="68"/>
      <c r="DX980" s="68"/>
      <c r="DY980" s="68"/>
      <c r="DZ980" s="68"/>
      <c r="EA980" s="68"/>
      <c r="EB980" s="68"/>
      <c r="EC980" s="68"/>
      <c r="ED980" s="68"/>
      <c r="EE980" s="68"/>
      <c r="EF980" s="68"/>
      <c r="EG980" s="68"/>
      <c r="EH980" s="68"/>
      <c r="EI980" s="68"/>
      <c r="EJ980" s="68"/>
      <c r="EK980" s="68"/>
      <c r="EL980" s="68"/>
      <c r="EM980" s="68"/>
      <c r="EN980" s="68"/>
      <c r="EO980" s="68"/>
      <c r="EP980" s="68"/>
      <c r="EQ980" s="68"/>
      <c r="ER980" s="68"/>
      <c r="ES980" s="68"/>
      <c r="ET980" s="68"/>
      <c r="EU980" s="68"/>
      <c r="EV980" s="68"/>
      <c r="EW980" s="68"/>
      <c r="EX980" s="68"/>
      <c r="EY980" s="68"/>
      <c r="EZ980" s="68"/>
      <c r="FA980" s="68"/>
      <c r="FB980" s="68"/>
      <c r="FC980" s="68"/>
      <c r="FD980" s="68"/>
      <c r="FE980" s="68"/>
      <c r="FF980" s="68"/>
      <c r="FG980" s="68"/>
      <c r="FH980" s="68"/>
      <c r="FI980" s="68"/>
      <c r="FJ980" s="68"/>
      <c r="FK980" s="68"/>
      <c r="FL980" s="68"/>
      <c r="FM980" s="68"/>
      <c r="FN980" s="68"/>
      <c r="FO980" s="68"/>
      <c r="FP980" s="68"/>
      <c r="FQ980" s="68"/>
      <c r="FR980" s="68"/>
      <c r="FS980" s="68"/>
      <c r="FT980" s="68"/>
      <c r="FU980" s="68"/>
      <c r="FV980" s="68"/>
      <c r="FW980" s="68"/>
      <c r="FX980" s="68"/>
      <c r="FY980" s="68"/>
      <c r="FZ980" s="68"/>
      <c r="GA980" s="68"/>
      <c r="GB980" s="68"/>
      <c r="GC980" s="68"/>
      <c r="GD980" s="68"/>
      <c r="GE980" s="68"/>
      <c r="GF980" s="68"/>
      <c r="GG980" s="68"/>
      <c r="GH980" s="68"/>
      <c r="GI980" s="68"/>
      <c r="GJ980" s="68"/>
      <c r="GK980" s="68"/>
      <c r="GL980" s="68"/>
      <c r="GM980" s="68"/>
      <c r="GN980" s="68"/>
      <c r="GO980" s="68"/>
      <c r="GP980" s="68"/>
      <c r="GQ980" s="68"/>
      <c r="GR980" s="68"/>
      <c r="GS980" s="68"/>
      <c r="GT980" s="68"/>
      <c r="GU980" s="68"/>
      <c r="GV980" s="68"/>
      <c r="GW980" s="68"/>
      <c r="GX980" s="68"/>
      <c r="GY980" s="68"/>
      <c r="GZ980" s="68"/>
      <c r="HA980" s="68"/>
      <c r="HB980" s="68"/>
      <c r="HC980" s="68"/>
      <c r="HD980" s="68"/>
      <c r="HE980" s="68"/>
      <c r="HF980" s="68"/>
      <c r="HG980" s="68"/>
      <c r="HH980" s="68"/>
      <c r="HI980" s="68"/>
      <c r="HJ980" s="68"/>
      <c r="HK980" s="68"/>
      <c r="HL980" s="68"/>
      <c r="HM980" s="68"/>
      <c r="HN980" s="68"/>
      <c r="HO980" s="68"/>
      <c r="HP980" s="68"/>
      <c r="HQ980" s="68"/>
      <c r="HR980" s="68"/>
      <c r="HS980" s="68"/>
      <c r="HT980" s="68"/>
      <c r="HU980" s="68"/>
      <c r="HV980" s="68"/>
      <c r="HW980" s="68"/>
      <c r="HX980" s="68"/>
      <c r="HY980" s="68"/>
      <c r="HZ980" s="68"/>
      <c r="IA980" s="68"/>
      <c r="IB980" s="68"/>
      <c r="IC980" s="68"/>
      <c r="ID980" s="68"/>
      <c r="IE980" s="68"/>
      <c r="IF980" s="68"/>
      <c r="IG980" s="68"/>
      <c r="IH980" s="68"/>
      <c r="II980" s="68"/>
      <c r="IJ980" s="68"/>
      <c r="IK980" s="68"/>
      <c r="IL980" s="68"/>
      <c r="IM980" s="68"/>
      <c r="IN980" s="68"/>
      <c r="IO980" s="68"/>
      <c r="IP980" s="68"/>
      <c r="IQ980" s="68"/>
      <c r="IR980" s="68"/>
      <c r="IS980" s="68"/>
      <c r="IT980" s="68"/>
      <c r="IU980" s="68"/>
      <c r="IV980" s="68"/>
      <c r="IW980" s="68"/>
      <c r="IX980" s="68"/>
      <c r="IY980" s="68"/>
      <c r="IZ980" s="68"/>
      <c r="JA980" s="68"/>
      <c r="JB980" s="68"/>
      <c r="JC980" s="68"/>
      <c r="JD980" s="68"/>
      <c r="JE980" s="68"/>
      <c r="JF980" s="68"/>
      <c r="JG980" s="68"/>
      <c r="JH980" s="68"/>
      <c r="JI980" s="68"/>
      <c r="JJ980" s="68"/>
      <c r="JK980" s="68"/>
      <c r="JL980" s="68"/>
      <c r="JM980" s="68"/>
      <c r="JN980" s="68"/>
      <c r="JO980" s="68"/>
      <c r="JP980" s="68"/>
      <c r="JQ980" s="68"/>
      <c r="JR980" s="68"/>
      <c r="JS980" s="68"/>
      <c r="JT980" s="68"/>
      <c r="JU980" s="68"/>
      <c r="JV980" s="68"/>
      <c r="JW980" s="68"/>
      <c r="JX980" s="68"/>
      <c r="JY980" s="68"/>
      <c r="JZ980" s="68"/>
      <c r="KA980" s="68"/>
      <c r="KB980" s="68"/>
      <c r="KC980" s="68"/>
      <c r="KD980" s="68"/>
      <c r="KE980" s="68"/>
      <c r="KF980" s="68"/>
      <c r="KG980" s="68"/>
      <c r="KH980" s="68"/>
      <c r="KI980" s="68"/>
      <c r="KJ980" s="68"/>
      <c r="KK980" s="68"/>
      <c r="KL980" s="68"/>
      <c r="KM980" s="68"/>
      <c r="KN980" s="68"/>
      <c r="KO980" s="68"/>
      <c r="KP980" s="68"/>
      <c r="KQ980" s="68"/>
      <c r="KR980" s="68"/>
      <c r="KS980" s="68"/>
      <c r="KT980" s="68"/>
      <c r="KU980" s="68"/>
      <c r="KV980" s="68"/>
      <c r="KW980" s="68"/>
      <c r="KX980" s="68"/>
      <c r="KY980" s="68"/>
      <c r="KZ980" s="68"/>
      <c r="LA980" s="68"/>
      <c r="LB980" s="68"/>
      <c r="LC980" s="68"/>
      <c r="LD980" s="68"/>
      <c r="LE980" s="68"/>
      <c r="LF980" s="68"/>
      <c r="LG980" s="68"/>
      <c r="LH980" s="68"/>
      <c r="LI980" s="68"/>
      <c r="LJ980" s="68"/>
      <c r="LK980" s="68"/>
      <c r="LL980" s="68"/>
      <c r="LM980" s="68"/>
      <c r="LN980" s="68"/>
      <c r="LO980" s="68"/>
      <c r="LP980" s="68"/>
      <c r="LQ980" s="68"/>
      <c r="LR980" s="68"/>
      <c r="LS980" s="68"/>
      <c r="LT980" s="68"/>
      <c r="LU980" s="68"/>
      <c r="LV980" s="68"/>
      <c r="LW980" s="68"/>
      <c r="LX980" s="68"/>
      <c r="LY980" s="68"/>
      <c r="LZ980" s="68"/>
      <c r="MA980" s="68"/>
      <c r="MB980" s="68"/>
      <c r="MC980" s="68"/>
      <c r="MD980" s="68"/>
      <c r="ME980" s="68"/>
      <c r="MF980" s="68"/>
      <c r="MG980" s="68"/>
      <c r="MH980" s="68"/>
      <c r="MI980" s="68"/>
      <c r="MJ980" s="68"/>
      <c r="MK980" s="68"/>
      <c r="ML980" s="68"/>
      <c r="MM980" s="68"/>
      <c r="MN980" s="68"/>
      <c r="MO980" s="68"/>
      <c r="MP980" s="68"/>
      <c r="MQ980" s="68"/>
      <c r="MR980" s="68"/>
      <c r="MS980" s="68"/>
      <c r="MT980" s="68"/>
      <c r="MU980" s="68"/>
      <c r="MV980" s="68"/>
      <c r="MW980" s="68"/>
      <c r="MX980" s="68"/>
      <c r="MY980" s="68"/>
      <c r="MZ980" s="68"/>
      <c r="NA980" s="68"/>
      <c r="NB980" s="68"/>
      <c r="NC980" s="68"/>
      <c r="ND980" s="68"/>
      <c r="NE980" s="68"/>
      <c r="NF980" s="68"/>
      <c r="NG980" s="68"/>
      <c r="NH980" s="68"/>
      <c r="NI980" s="68"/>
      <c r="NJ980" s="68"/>
      <c r="NK980" s="68"/>
      <c r="NL980" s="68"/>
      <c r="NM980" s="68"/>
      <c r="NN980" s="68"/>
      <c r="NO980" s="68"/>
      <c r="NP980" s="68"/>
      <c r="NQ980" s="68"/>
      <c r="NR980" s="68"/>
      <c r="NS980" s="68"/>
      <c r="NT980" s="68"/>
      <c r="NU980" s="68"/>
      <c r="NV980" s="68"/>
      <c r="NW980" s="68"/>
      <c r="NX980" s="68"/>
      <c r="NY980" s="68"/>
      <c r="NZ980" s="68"/>
      <c r="OA980" s="68"/>
      <c r="OB980" s="68"/>
      <c r="OC980" s="68"/>
      <c r="OD980" s="68"/>
      <c r="OE980" s="68"/>
      <c r="OF980" s="68"/>
      <c r="OG980" s="68"/>
      <c r="OH980" s="68"/>
      <c r="OI980" s="68"/>
      <c r="OJ980" s="68"/>
      <c r="OK980" s="68"/>
      <c r="OL980" s="68"/>
      <c r="OM980" s="68"/>
      <c r="ON980" s="68"/>
      <c r="OO980" s="68"/>
      <c r="OP980" s="68"/>
      <c r="OQ980" s="68"/>
      <c r="OR980" s="68"/>
      <c r="OS980" s="68"/>
      <c r="OT980" s="68"/>
      <c r="OU980" s="68"/>
      <c r="OV980" s="68"/>
      <c r="OW980" s="68"/>
      <c r="OX980" s="68"/>
      <c r="OY980" s="68"/>
      <c r="OZ980" s="68"/>
      <c r="PA980" s="68"/>
      <c r="PB980" s="68"/>
      <c r="PC980" s="68"/>
      <c r="PD980" s="68"/>
      <c r="PE980" s="68"/>
      <c r="PF980" s="68"/>
      <c r="PG980" s="68"/>
      <c r="PH980" s="68"/>
      <c r="PI980" s="68"/>
      <c r="PJ980" s="68"/>
      <c r="PK980" s="68"/>
      <c r="PL980" s="68"/>
      <c r="PM980" s="68"/>
      <c r="PN980" s="68"/>
      <c r="PO980" s="68"/>
      <c r="PP980" s="68"/>
      <c r="PQ980" s="68"/>
      <c r="PR980" s="68"/>
      <c r="PS980" s="68"/>
      <c r="PT980" s="68"/>
      <c r="PU980" s="68"/>
      <c r="PV980" s="68"/>
      <c r="PW980" s="68"/>
      <c r="PX980" s="68"/>
      <c r="PY980" s="68"/>
      <c r="PZ980" s="68"/>
      <c r="QA980" s="68"/>
      <c r="QB980" s="68"/>
      <c r="QC980" s="68"/>
      <c r="QD980" s="68"/>
      <c r="QE980" s="68"/>
      <c r="QF980" s="68"/>
      <c r="QG980" s="68"/>
      <c r="QH980" s="68"/>
      <c r="QI980" s="68"/>
      <c r="QJ980" s="68"/>
      <c r="QK980" s="68"/>
      <c r="QL980" s="68"/>
      <c r="QM980" s="68"/>
      <c r="QN980" s="68"/>
      <c r="QO980" s="68"/>
      <c r="QP980" s="68"/>
      <c r="QQ980" s="68"/>
      <c r="QR980" s="68"/>
      <c r="QS980" s="68"/>
      <c r="QT980" s="68"/>
      <c r="QU980" s="68"/>
      <c r="QV980" s="68"/>
      <c r="QW980" s="68"/>
      <c r="QX980" s="68"/>
      <c r="QY980" s="68"/>
      <c r="QZ980" s="68"/>
      <c r="RA980" s="68"/>
      <c r="RB980" s="68"/>
      <c r="RC980" s="68"/>
      <c r="RD980" s="68"/>
      <c r="RE980" s="68"/>
      <c r="RF980" s="68"/>
      <c r="RG980" s="68"/>
      <c r="RH980" s="68"/>
      <c r="RI980" s="68"/>
      <c r="RJ980" s="68"/>
      <c r="RK980" s="68"/>
      <c r="RL980" s="68"/>
      <c r="RM980" s="68"/>
      <c r="RN980" s="68"/>
      <c r="RO980" s="68"/>
      <c r="RP980" s="68"/>
      <c r="RQ980" s="68"/>
      <c r="RR980" s="68"/>
      <c r="RS980" s="68"/>
      <c r="RT980" s="68"/>
      <c r="RU980" s="68"/>
      <c r="RV980" s="68"/>
      <c r="RW980" s="68"/>
      <c r="RX980" s="68"/>
      <c r="RY980" s="68"/>
      <c r="RZ980" s="68"/>
      <c r="SA980" s="68"/>
      <c r="SB980" s="68"/>
      <c r="SC980" s="68"/>
      <c r="SD980" s="68"/>
      <c r="SE980" s="68"/>
      <c r="SF980" s="68"/>
      <c r="SG980" s="68"/>
      <c r="SH980" s="68"/>
      <c r="SI980" s="68"/>
      <c r="SJ980" s="68"/>
      <c r="SK980" s="68"/>
      <c r="SL980" s="68"/>
      <c r="SM980" s="68"/>
      <c r="SN980" s="68"/>
      <c r="SO980" s="68"/>
      <c r="SP980" s="68"/>
      <c r="SQ980" s="68"/>
      <c r="SR980" s="68"/>
      <c r="SS980" s="68"/>
      <c r="ST980" s="68"/>
    </row>
    <row r="981" spans="1:514" ht="16.5" customHeight="1" x14ac:dyDescent="0.2">
      <c r="A981" s="20">
        <v>373</v>
      </c>
      <c r="B981" s="20" t="s">
        <v>62</v>
      </c>
      <c r="C981" s="20" t="s">
        <v>915</v>
      </c>
      <c r="D981" s="20" t="s">
        <v>38</v>
      </c>
      <c r="E981" s="20" t="s">
        <v>1345</v>
      </c>
      <c r="F981" s="22" t="s">
        <v>942</v>
      </c>
      <c r="G981" s="20" t="s">
        <v>42</v>
      </c>
      <c r="H981" s="20" t="s">
        <v>35</v>
      </c>
      <c r="I981" s="20" t="s">
        <v>81</v>
      </c>
      <c r="J981" s="22" t="s">
        <v>915</v>
      </c>
      <c r="K981" s="20"/>
      <c r="L981" s="20"/>
      <c r="M981" s="20"/>
      <c r="N981" s="20"/>
      <c r="O981" s="23"/>
      <c r="P981" s="23">
        <v>1000000</v>
      </c>
      <c r="Q981" s="24">
        <v>1</v>
      </c>
      <c r="R981" s="25">
        <v>45809</v>
      </c>
      <c r="S981" s="20" t="s">
        <v>83</v>
      </c>
      <c r="T981" s="26">
        <f t="shared" si="17"/>
        <v>1000000</v>
      </c>
      <c r="U981" s="27" t="s">
        <v>100</v>
      </c>
      <c r="V981" s="27" t="s">
        <v>100</v>
      </c>
      <c r="W981" s="68"/>
      <c r="X981" s="68"/>
      <c r="Y981" s="68"/>
      <c r="Z981" s="68"/>
      <c r="AA981" s="68"/>
      <c r="AB981" s="68"/>
      <c r="AC981" s="68"/>
      <c r="AD981" s="68"/>
      <c r="AE981" s="68"/>
      <c r="AF981" s="68"/>
      <c r="AG981" s="68"/>
      <c r="AH981" s="68"/>
      <c r="AI981" s="68"/>
      <c r="AJ981" s="68"/>
      <c r="AK981" s="68"/>
      <c r="AL981" s="68"/>
      <c r="AM981" s="68"/>
      <c r="AN981" s="68"/>
      <c r="AO981" s="68"/>
      <c r="AP981" s="68"/>
      <c r="AQ981" s="68"/>
      <c r="AR981" s="68"/>
      <c r="AS981" s="68"/>
      <c r="AT981" s="68"/>
      <c r="AU981" s="68"/>
      <c r="AV981" s="68"/>
      <c r="AW981" s="68"/>
      <c r="AX981" s="68"/>
      <c r="AY981" s="68"/>
      <c r="AZ981" s="68"/>
      <c r="BA981" s="68"/>
      <c r="BB981" s="68"/>
      <c r="BC981" s="68"/>
      <c r="BD981" s="68"/>
      <c r="BE981" s="68"/>
      <c r="BF981" s="68"/>
      <c r="BG981" s="68"/>
      <c r="BH981" s="68"/>
      <c r="BI981" s="68"/>
      <c r="BJ981" s="68"/>
      <c r="BK981" s="68"/>
      <c r="BL981" s="68"/>
      <c r="BM981" s="68"/>
      <c r="BN981" s="68"/>
      <c r="BO981" s="68"/>
      <c r="BP981" s="68"/>
      <c r="BQ981" s="68"/>
      <c r="BR981" s="68"/>
      <c r="BS981" s="68"/>
      <c r="BT981" s="68"/>
      <c r="BU981" s="68"/>
      <c r="BV981" s="68"/>
      <c r="BW981" s="68"/>
      <c r="BX981" s="68"/>
      <c r="BY981" s="68"/>
      <c r="BZ981" s="68"/>
      <c r="CA981" s="68"/>
      <c r="CB981" s="68"/>
      <c r="CC981" s="68"/>
      <c r="CD981" s="68"/>
      <c r="CE981" s="68"/>
      <c r="CF981" s="68"/>
      <c r="CG981" s="68"/>
      <c r="CH981" s="68"/>
      <c r="CI981" s="68"/>
      <c r="CJ981" s="68"/>
      <c r="CK981" s="68"/>
      <c r="CL981" s="68"/>
      <c r="CM981" s="68"/>
      <c r="CN981" s="68"/>
      <c r="CO981" s="68"/>
      <c r="CP981" s="68"/>
      <c r="CQ981" s="68"/>
      <c r="CR981" s="68"/>
      <c r="CS981" s="68"/>
      <c r="CT981" s="68"/>
      <c r="CU981" s="68"/>
      <c r="CV981" s="68"/>
      <c r="CW981" s="68"/>
      <c r="CX981" s="68"/>
      <c r="CY981" s="68"/>
      <c r="CZ981" s="68"/>
      <c r="DA981" s="68"/>
      <c r="DB981" s="68"/>
      <c r="DC981" s="68"/>
      <c r="DD981" s="68"/>
      <c r="DE981" s="68"/>
      <c r="DF981" s="68"/>
      <c r="DG981" s="68"/>
      <c r="DH981" s="68"/>
      <c r="DI981" s="68"/>
      <c r="DJ981" s="68"/>
      <c r="DK981" s="68"/>
      <c r="DL981" s="68"/>
      <c r="DM981" s="68"/>
      <c r="DN981" s="68"/>
      <c r="DO981" s="68"/>
      <c r="DP981" s="68"/>
      <c r="DQ981" s="68"/>
      <c r="DR981" s="68"/>
      <c r="DS981" s="68"/>
      <c r="DT981" s="68"/>
      <c r="DU981" s="68"/>
      <c r="DV981" s="68"/>
      <c r="DW981" s="68"/>
      <c r="DX981" s="68"/>
      <c r="DY981" s="68"/>
      <c r="DZ981" s="68"/>
      <c r="EA981" s="68"/>
      <c r="EB981" s="68"/>
      <c r="EC981" s="68"/>
      <c r="ED981" s="68"/>
      <c r="EE981" s="68"/>
      <c r="EF981" s="68"/>
      <c r="EG981" s="68"/>
      <c r="EH981" s="68"/>
      <c r="EI981" s="68"/>
      <c r="EJ981" s="68"/>
      <c r="EK981" s="68"/>
      <c r="EL981" s="68"/>
      <c r="EM981" s="68"/>
      <c r="EN981" s="68"/>
      <c r="EO981" s="68"/>
      <c r="EP981" s="68"/>
      <c r="EQ981" s="68"/>
      <c r="ER981" s="68"/>
      <c r="ES981" s="68"/>
      <c r="ET981" s="68"/>
      <c r="EU981" s="68"/>
      <c r="EV981" s="68"/>
      <c r="EW981" s="68"/>
      <c r="EX981" s="68"/>
      <c r="EY981" s="68"/>
      <c r="EZ981" s="68"/>
      <c r="FA981" s="68"/>
      <c r="FB981" s="68"/>
      <c r="FC981" s="68"/>
      <c r="FD981" s="68"/>
      <c r="FE981" s="68"/>
      <c r="FF981" s="68"/>
      <c r="FG981" s="68"/>
      <c r="FH981" s="68"/>
      <c r="FI981" s="68"/>
      <c r="FJ981" s="68"/>
      <c r="FK981" s="68"/>
      <c r="FL981" s="68"/>
      <c r="FM981" s="68"/>
      <c r="FN981" s="68"/>
      <c r="FO981" s="68"/>
      <c r="FP981" s="68"/>
      <c r="FQ981" s="68"/>
      <c r="FR981" s="68"/>
      <c r="FS981" s="68"/>
      <c r="FT981" s="68"/>
      <c r="FU981" s="68"/>
      <c r="FV981" s="68"/>
      <c r="FW981" s="68"/>
      <c r="FX981" s="68"/>
      <c r="FY981" s="68"/>
      <c r="FZ981" s="68"/>
      <c r="GA981" s="68"/>
      <c r="GB981" s="68"/>
      <c r="GC981" s="68"/>
      <c r="GD981" s="68"/>
      <c r="GE981" s="68"/>
      <c r="GF981" s="68"/>
      <c r="GG981" s="68"/>
      <c r="GH981" s="68"/>
      <c r="GI981" s="68"/>
      <c r="GJ981" s="68"/>
      <c r="GK981" s="68"/>
      <c r="GL981" s="68"/>
      <c r="GM981" s="68"/>
      <c r="GN981" s="68"/>
      <c r="GO981" s="68"/>
      <c r="GP981" s="68"/>
      <c r="GQ981" s="68"/>
      <c r="GR981" s="68"/>
      <c r="GS981" s="68"/>
      <c r="GT981" s="68"/>
      <c r="GU981" s="68"/>
      <c r="GV981" s="68"/>
      <c r="GW981" s="68"/>
      <c r="GX981" s="68"/>
      <c r="GY981" s="68"/>
      <c r="GZ981" s="68"/>
      <c r="HA981" s="68"/>
      <c r="HB981" s="68"/>
      <c r="HC981" s="68"/>
      <c r="HD981" s="68"/>
      <c r="HE981" s="68"/>
      <c r="HF981" s="68"/>
      <c r="HG981" s="68"/>
      <c r="HH981" s="68"/>
      <c r="HI981" s="68"/>
      <c r="HJ981" s="68"/>
      <c r="HK981" s="68"/>
      <c r="HL981" s="68"/>
      <c r="HM981" s="68"/>
      <c r="HN981" s="68"/>
      <c r="HO981" s="68"/>
      <c r="HP981" s="68"/>
      <c r="HQ981" s="68"/>
      <c r="HR981" s="68"/>
      <c r="HS981" s="68"/>
      <c r="HT981" s="68"/>
      <c r="HU981" s="68"/>
      <c r="HV981" s="68"/>
      <c r="HW981" s="68"/>
      <c r="HX981" s="68"/>
      <c r="HY981" s="68"/>
      <c r="HZ981" s="68"/>
      <c r="IA981" s="68"/>
      <c r="IB981" s="68"/>
      <c r="IC981" s="68"/>
      <c r="ID981" s="68"/>
      <c r="IE981" s="68"/>
      <c r="IF981" s="68"/>
      <c r="IG981" s="68"/>
      <c r="IH981" s="68"/>
      <c r="II981" s="68"/>
      <c r="IJ981" s="68"/>
      <c r="IK981" s="68"/>
      <c r="IL981" s="68"/>
      <c r="IM981" s="68"/>
      <c r="IN981" s="68"/>
      <c r="IO981" s="68"/>
      <c r="IP981" s="68"/>
      <c r="IQ981" s="68"/>
      <c r="IR981" s="68"/>
      <c r="IS981" s="68"/>
      <c r="IT981" s="68"/>
      <c r="IU981" s="68"/>
      <c r="IV981" s="68"/>
      <c r="IW981" s="68"/>
      <c r="IX981" s="68"/>
      <c r="IY981" s="68"/>
      <c r="IZ981" s="68"/>
      <c r="JA981" s="68"/>
      <c r="JB981" s="68"/>
      <c r="JC981" s="68"/>
      <c r="JD981" s="68"/>
      <c r="JE981" s="68"/>
      <c r="JF981" s="68"/>
      <c r="JG981" s="68"/>
      <c r="JH981" s="68"/>
      <c r="JI981" s="68"/>
      <c r="JJ981" s="68"/>
      <c r="JK981" s="68"/>
      <c r="JL981" s="68"/>
      <c r="JM981" s="68"/>
      <c r="JN981" s="68"/>
      <c r="JO981" s="68"/>
      <c r="JP981" s="68"/>
      <c r="JQ981" s="68"/>
      <c r="JR981" s="68"/>
      <c r="JS981" s="68"/>
      <c r="JT981" s="68"/>
      <c r="JU981" s="68"/>
      <c r="JV981" s="68"/>
      <c r="JW981" s="68"/>
      <c r="JX981" s="68"/>
      <c r="JY981" s="68"/>
      <c r="JZ981" s="68"/>
      <c r="KA981" s="68"/>
      <c r="KB981" s="68"/>
      <c r="KC981" s="68"/>
      <c r="KD981" s="68"/>
      <c r="KE981" s="68"/>
      <c r="KF981" s="68"/>
      <c r="KG981" s="68"/>
      <c r="KH981" s="68"/>
      <c r="KI981" s="68"/>
      <c r="KJ981" s="68"/>
      <c r="KK981" s="68"/>
      <c r="KL981" s="68"/>
      <c r="KM981" s="68"/>
      <c r="KN981" s="68"/>
      <c r="KO981" s="68"/>
      <c r="KP981" s="68"/>
      <c r="KQ981" s="68"/>
      <c r="KR981" s="68"/>
      <c r="KS981" s="68"/>
      <c r="KT981" s="68"/>
      <c r="KU981" s="68"/>
      <c r="KV981" s="68"/>
      <c r="KW981" s="68"/>
      <c r="KX981" s="68"/>
      <c r="KY981" s="68"/>
      <c r="KZ981" s="68"/>
      <c r="LA981" s="68"/>
      <c r="LB981" s="68"/>
      <c r="LC981" s="68"/>
      <c r="LD981" s="68"/>
      <c r="LE981" s="68"/>
      <c r="LF981" s="68"/>
      <c r="LG981" s="68"/>
      <c r="LH981" s="68"/>
      <c r="LI981" s="68"/>
      <c r="LJ981" s="68"/>
      <c r="LK981" s="68"/>
      <c r="LL981" s="68"/>
      <c r="LM981" s="68"/>
      <c r="LN981" s="68"/>
      <c r="LO981" s="68"/>
      <c r="LP981" s="68"/>
      <c r="LQ981" s="68"/>
      <c r="LR981" s="68"/>
      <c r="LS981" s="68"/>
      <c r="LT981" s="68"/>
      <c r="LU981" s="68"/>
      <c r="LV981" s="68"/>
      <c r="LW981" s="68"/>
      <c r="LX981" s="68"/>
      <c r="LY981" s="68"/>
      <c r="LZ981" s="68"/>
      <c r="MA981" s="68"/>
      <c r="MB981" s="68"/>
      <c r="MC981" s="68"/>
      <c r="MD981" s="68"/>
      <c r="ME981" s="68"/>
      <c r="MF981" s="68"/>
      <c r="MG981" s="68"/>
      <c r="MH981" s="68"/>
      <c r="MI981" s="68"/>
      <c r="MJ981" s="68"/>
      <c r="MK981" s="68"/>
      <c r="ML981" s="68"/>
      <c r="MM981" s="68"/>
      <c r="MN981" s="68"/>
      <c r="MO981" s="68"/>
      <c r="MP981" s="68"/>
      <c r="MQ981" s="68"/>
      <c r="MR981" s="68"/>
      <c r="MS981" s="68"/>
      <c r="MT981" s="68"/>
      <c r="MU981" s="68"/>
      <c r="MV981" s="68"/>
      <c r="MW981" s="68"/>
      <c r="MX981" s="68"/>
      <c r="MY981" s="68"/>
      <c r="MZ981" s="68"/>
      <c r="NA981" s="68"/>
      <c r="NB981" s="68"/>
      <c r="NC981" s="68"/>
      <c r="ND981" s="68"/>
      <c r="NE981" s="68"/>
      <c r="NF981" s="68"/>
      <c r="NG981" s="68"/>
      <c r="NH981" s="68"/>
      <c r="NI981" s="68"/>
      <c r="NJ981" s="68"/>
      <c r="NK981" s="68"/>
      <c r="NL981" s="68"/>
      <c r="NM981" s="68"/>
      <c r="NN981" s="68"/>
      <c r="NO981" s="68"/>
      <c r="NP981" s="68"/>
      <c r="NQ981" s="68"/>
      <c r="NR981" s="68"/>
      <c r="NS981" s="68"/>
      <c r="NT981" s="68"/>
      <c r="NU981" s="68"/>
      <c r="NV981" s="68"/>
      <c r="NW981" s="68"/>
      <c r="NX981" s="68"/>
      <c r="NY981" s="68"/>
      <c r="NZ981" s="68"/>
      <c r="OA981" s="68"/>
      <c r="OB981" s="68"/>
      <c r="OC981" s="68"/>
      <c r="OD981" s="68"/>
      <c r="OE981" s="68"/>
      <c r="OF981" s="68"/>
      <c r="OG981" s="68"/>
      <c r="OH981" s="68"/>
      <c r="OI981" s="68"/>
      <c r="OJ981" s="68"/>
      <c r="OK981" s="68"/>
      <c r="OL981" s="68"/>
      <c r="OM981" s="68"/>
      <c r="ON981" s="68"/>
      <c r="OO981" s="68"/>
      <c r="OP981" s="68"/>
      <c r="OQ981" s="68"/>
      <c r="OR981" s="68"/>
      <c r="OS981" s="68"/>
      <c r="OT981" s="68"/>
      <c r="OU981" s="68"/>
      <c r="OV981" s="68"/>
      <c r="OW981" s="68"/>
      <c r="OX981" s="68"/>
      <c r="OY981" s="68"/>
      <c r="OZ981" s="68"/>
      <c r="PA981" s="68"/>
      <c r="PB981" s="68"/>
      <c r="PC981" s="68"/>
      <c r="PD981" s="68"/>
      <c r="PE981" s="68"/>
      <c r="PF981" s="68"/>
      <c r="PG981" s="68"/>
      <c r="PH981" s="68"/>
      <c r="PI981" s="68"/>
      <c r="PJ981" s="68"/>
      <c r="PK981" s="68"/>
      <c r="PL981" s="68"/>
      <c r="PM981" s="68"/>
      <c r="PN981" s="68"/>
      <c r="PO981" s="68"/>
      <c r="PP981" s="68"/>
      <c r="PQ981" s="68"/>
      <c r="PR981" s="68"/>
      <c r="PS981" s="68"/>
      <c r="PT981" s="68"/>
      <c r="PU981" s="68"/>
      <c r="PV981" s="68"/>
      <c r="PW981" s="68"/>
      <c r="PX981" s="68"/>
      <c r="PY981" s="68"/>
      <c r="PZ981" s="68"/>
      <c r="QA981" s="68"/>
      <c r="QB981" s="68"/>
      <c r="QC981" s="68"/>
      <c r="QD981" s="68"/>
      <c r="QE981" s="68"/>
      <c r="QF981" s="68"/>
      <c r="QG981" s="68"/>
      <c r="QH981" s="68"/>
      <c r="QI981" s="68"/>
      <c r="QJ981" s="68"/>
      <c r="QK981" s="68"/>
      <c r="QL981" s="68"/>
      <c r="QM981" s="68"/>
      <c r="QN981" s="68"/>
      <c r="QO981" s="68"/>
      <c r="QP981" s="68"/>
      <c r="QQ981" s="68"/>
      <c r="QR981" s="68"/>
      <c r="QS981" s="68"/>
      <c r="QT981" s="68"/>
      <c r="QU981" s="68"/>
      <c r="QV981" s="68"/>
      <c r="QW981" s="68"/>
      <c r="QX981" s="68"/>
      <c r="QY981" s="68"/>
      <c r="QZ981" s="68"/>
      <c r="RA981" s="68"/>
      <c r="RB981" s="68"/>
      <c r="RC981" s="68"/>
      <c r="RD981" s="68"/>
      <c r="RE981" s="68"/>
      <c r="RF981" s="68"/>
      <c r="RG981" s="68"/>
      <c r="RH981" s="68"/>
      <c r="RI981" s="68"/>
      <c r="RJ981" s="68"/>
      <c r="RK981" s="68"/>
      <c r="RL981" s="68"/>
      <c r="RM981" s="68"/>
      <c r="RN981" s="68"/>
      <c r="RO981" s="68"/>
      <c r="RP981" s="68"/>
      <c r="RQ981" s="68"/>
      <c r="RR981" s="68"/>
      <c r="RS981" s="68"/>
      <c r="RT981" s="68"/>
      <c r="RU981" s="68"/>
      <c r="RV981" s="68"/>
      <c r="RW981" s="68"/>
      <c r="RX981" s="68"/>
      <c r="RY981" s="68"/>
      <c r="RZ981" s="68"/>
      <c r="SA981" s="68"/>
      <c r="SB981" s="68"/>
      <c r="SC981" s="68"/>
      <c r="SD981" s="68"/>
      <c r="SE981" s="68"/>
      <c r="SF981" s="68"/>
      <c r="SG981" s="68"/>
      <c r="SH981" s="68"/>
      <c r="SI981" s="68"/>
      <c r="SJ981" s="68"/>
      <c r="SK981" s="68"/>
      <c r="SL981" s="68"/>
      <c r="SM981" s="68"/>
      <c r="SN981" s="68"/>
      <c r="SO981" s="68"/>
      <c r="SP981" s="68"/>
      <c r="SQ981" s="68"/>
      <c r="SR981" s="68"/>
      <c r="SS981" s="68"/>
      <c r="ST981" s="68"/>
    </row>
    <row r="982" spans="1:514" ht="16.5" customHeight="1" x14ac:dyDescent="0.2">
      <c r="A982" s="20">
        <v>374</v>
      </c>
      <c r="B982" s="20" t="s">
        <v>62</v>
      </c>
      <c r="C982" s="20" t="s">
        <v>915</v>
      </c>
      <c r="D982" s="20" t="s">
        <v>38</v>
      </c>
      <c r="E982" s="20" t="s">
        <v>1345</v>
      </c>
      <c r="F982" s="22" t="s">
        <v>942</v>
      </c>
      <c r="G982" s="20" t="s">
        <v>42</v>
      </c>
      <c r="H982" s="20" t="s">
        <v>35</v>
      </c>
      <c r="I982" s="20" t="s">
        <v>81</v>
      </c>
      <c r="J982" s="22" t="s">
        <v>915</v>
      </c>
      <c r="K982" s="20"/>
      <c r="L982" s="20"/>
      <c r="M982" s="20"/>
      <c r="N982" s="20"/>
      <c r="O982" s="23"/>
      <c r="P982" s="23">
        <v>1000000</v>
      </c>
      <c r="Q982" s="24">
        <v>1</v>
      </c>
      <c r="R982" s="25">
        <v>45839</v>
      </c>
      <c r="S982" s="20" t="s">
        <v>83</v>
      </c>
      <c r="T982" s="26">
        <f t="shared" si="17"/>
        <v>1000000</v>
      </c>
      <c r="U982" s="27" t="s">
        <v>100</v>
      </c>
      <c r="V982" s="27" t="s">
        <v>100</v>
      </c>
      <c r="W982" s="68"/>
      <c r="X982" s="68"/>
      <c r="Y982" s="68"/>
      <c r="Z982" s="68"/>
      <c r="AA982" s="68"/>
      <c r="AB982" s="68"/>
      <c r="AC982" s="68"/>
      <c r="AD982" s="68"/>
      <c r="AE982" s="68"/>
      <c r="AF982" s="68"/>
      <c r="AG982" s="68"/>
      <c r="AH982" s="68"/>
      <c r="AI982" s="68"/>
      <c r="AJ982" s="68"/>
      <c r="AK982" s="68"/>
      <c r="AL982" s="68"/>
      <c r="AM982" s="68"/>
      <c r="AN982" s="68"/>
      <c r="AO982" s="68"/>
      <c r="AP982" s="68"/>
      <c r="AQ982" s="68"/>
      <c r="AR982" s="68"/>
      <c r="AS982" s="68"/>
      <c r="AT982" s="68"/>
      <c r="AU982" s="68"/>
      <c r="AV982" s="68"/>
      <c r="AW982" s="68"/>
      <c r="AX982" s="68"/>
      <c r="AY982" s="68"/>
      <c r="AZ982" s="68"/>
      <c r="BA982" s="68"/>
      <c r="BB982" s="68"/>
      <c r="BC982" s="68"/>
      <c r="BD982" s="68"/>
      <c r="BE982" s="68"/>
      <c r="BF982" s="68"/>
      <c r="BG982" s="68"/>
      <c r="BH982" s="68"/>
      <c r="BI982" s="68"/>
      <c r="BJ982" s="68"/>
      <c r="BK982" s="68"/>
      <c r="BL982" s="68"/>
      <c r="BM982" s="68"/>
      <c r="BN982" s="68"/>
      <c r="BO982" s="68"/>
      <c r="BP982" s="68"/>
      <c r="BQ982" s="68"/>
      <c r="BR982" s="68"/>
      <c r="BS982" s="68"/>
      <c r="BT982" s="68"/>
      <c r="BU982" s="68"/>
      <c r="BV982" s="68"/>
      <c r="BW982" s="68"/>
      <c r="BX982" s="68"/>
      <c r="BY982" s="68"/>
      <c r="BZ982" s="68"/>
      <c r="CA982" s="68"/>
      <c r="CB982" s="68"/>
      <c r="CC982" s="68"/>
      <c r="CD982" s="68"/>
      <c r="CE982" s="68"/>
      <c r="CF982" s="68"/>
      <c r="CG982" s="68"/>
      <c r="CH982" s="68"/>
      <c r="CI982" s="68"/>
      <c r="CJ982" s="68"/>
      <c r="CK982" s="68"/>
      <c r="CL982" s="68"/>
      <c r="CM982" s="68"/>
      <c r="CN982" s="68"/>
      <c r="CO982" s="68"/>
      <c r="CP982" s="68"/>
      <c r="CQ982" s="68"/>
      <c r="CR982" s="68"/>
      <c r="CS982" s="68"/>
      <c r="CT982" s="68"/>
      <c r="CU982" s="68"/>
      <c r="CV982" s="68"/>
      <c r="CW982" s="68"/>
      <c r="CX982" s="68"/>
      <c r="CY982" s="68"/>
      <c r="CZ982" s="68"/>
      <c r="DA982" s="68"/>
      <c r="DB982" s="68"/>
      <c r="DC982" s="68"/>
      <c r="DD982" s="68"/>
      <c r="DE982" s="68"/>
      <c r="DF982" s="68"/>
      <c r="DG982" s="68"/>
      <c r="DH982" s="68"/>
      <c r="DI982" s="68"/>
      <c r="DJ982" s="68"/>
      <c r="DK982" s="68"/>
      <c r="DL982" s="68"/>
      <c r="DM982" s="68"/>
      <c r="DN982" s="68"/>
      <c r="DO982" s="68"/>
      <c r="DP982" s="68"/>
      <c r="DQ982" s="68"/>
      <c r="DR982" s="68"/>
      <c r="DS982" s="68"/>
      <c r="DT982" s="68"/>
      <c r="DU982" s="68"/>
      <c r="DV982" s="68"/>
      <c r="DW982" s="68"/>
      <c r="DX982" s="68"/>
      <c r="DY982" s="68"/>
      <c r="DZ982" s="68"/>
      <c r="EA982" s="68"/>
      <c r="EB982" s="68"/>
      <c r="EC982" s="68"/>
      <c r="ED982" s="68"/>
      <c r="EE982" s="68"/>
      <c r="EF982" s="68"/>
      <c r="EG982" s="68"/>
      <c r="EH982" s="68"/>
      <c r="EI982" s="68"/>
      <c r="EJ982" s="68"/>
      <c r="EK982" s="68"/>
      <c r="EL982" s="68"/>
      <c r="EM982" s="68"/>
      <c r="EN982" s="68"/>
      <c r="EO982" s="68"/>
      <c r="EP982" s="68"/>
      <c r="EQ982" s="68"/>
      <c r="ER982" s="68"/>
      <c r="ES982" s="68"/>
      <c r="ET982" s="68"/>
      <c r="EU982" s="68"/>
      <c r="EV982" s="68"/>
      <c r="EW982" s="68"/>
      <c r="EX982" s="68"/>
      <c r="EY982" s="68"/>
      <c r="EZ982" s="68"/>
      <c r="FA982" s="68"/>
      <c r="FB982" s="68"/>
      <c r="FC982" s="68"/>
      <c r="FD982" s="68"/>
      <c r="FE982" s="68"/>
      <c r="FF982" s="68"/>
      <c r="FG982" s="68"/>
      <c r="FH982" s="68"/>
      <c r="FI982" s="68"/>
      <c r="FJ982" s="68"/>
      <c r="FK982" s="68"/>
      <c r="FL982" s="68"/>
      <c r="FM982" s="68"/>
      <c r="FN982" s="68"/>
      <c r="FO982" s="68"/>
      <c r="FP982" s="68"/>
      <c r="FQ982" s="68"/>
      <c r="FR982" s="68"/>
      <c r="FS982" s="68"/>
      <c r="FT982" s="68"/>
      <c r="FU982" s="68"/>
      <c r="FV982" s="68"/>
      <c r="FW982" s="68"/>
      <c r="FX982" s="68"/>
      <c r="FY982" s="68"/>
      <c r="FZ982" s="68"/>
      <c r="GA982" s="68"/>
      <c r="GB982" s="68"/>
      <c r="GC982" s="68"/>
      <c r="GD982" s="68"/>
      <c r="GE982" s="68"/>
      <c r="GF982" s="68"/>
      <c r="GG982" s="68"/>
      <c r="GH982" s="68"/>
      <c r="GI982" s="68"/>
      <c r="GJ982" s="68"/>
      <c r="GK982" s="68"/>
      <c r="GL982" s="68"/>
      <c r="GM982" s="68"/>
      <c r="GN982" s="68"/>
      <c r="GO982" s="68"/>
      <c r="GP982" s="68"/>
      <c r="GQ982" s="68"/>
      <c r="GR982" s="68"/>
      <c r="GS982" s="68"/>
      <c r="GT982" s="68"/>
      <c r="GU982" s="68"/>
      <c r="GV982" s="68"/>
      <c r="GW982" s="68"/>
      <c r="GX982" s="68"/>
      <c r="GY982" s="68"/>
      <c r="GZ982" s="68"/>
      <c r="HA982" s="68"/>
      <c r="HB982" s="68"/>
      <c r="HC982" s="68"/>
      <c r="HD982" s="68"/>
      <c r="HE982" s="68"/>
      <c r="HF982" s="68"/>
      <c r="HG982" s="68"/>
      <c r="HH982" s="68"/>
      <c r="HI982" s="68"/>
      <c r="HJ982" s="68"/>
      <c r="HK982" s="68"/>
      <c r="HL982" s="68"/>
      <c r="HM982" s="68"/>
      <c r="HN982" s="68"/>
      <c r="HO982" s="68"/>
      <c r="HP982" s="68"/>
      <c r="HQ982" s="68"/>
      <c r="HR982" s="68"/>
      <c r="HS982" s="68"/>
      <c r="HT982" s="68"/>
      <c r="HU982" s="68"/>
      <c r="HV982" s="68"/>
      <c r="HW982" s="68"/>
      <c r="HX982" s="68"/>
      <c r="HY982" s="68"/>
      <c r="HZ982" s="68"/>
      <c r="IA982" s="68"/>
      <c r="IB982" s="68"/>
      <c r="IC982" s="68"/>
      <c r="ID982" s="68"/>
      <c r="IE982" s="68"/>
      <c r="IF982" s="68"/>
      <c r="IG982" s="68"/>
      <c r="IH982" s="68"/>
      <c r="II982" s="68"/>
      <c r="IJ982" s="68"/>
      <c r="IK982" s="68"/>
      <c r="IL982" s="68"/>
      <c r="IM982" s="68"/>
      <c r="IN982" s="68"/>
      <c r="IO982" s="68"/>
      <c r="IP982" s="68"/>
      <c r="IQ982" s="68"/>
      <c r="IR982" s="68"/>
      <c r="IS982" s="68"/>
      <c r="IT982" s="68"/>
      <c r="IU982" s="68"/>
      <c r="IV982" s="68"/>
      <c r="IW982" s="68"/>
      <c r="IX982" s="68"/>
      <c r="IY982" s="68"/>
      <c r="IZ982" s="68"/>
      <c r="JA982" s="68"/>
      <c r="JB982" s="68"/>
      <c r="JC982" s="68"/>
      <c r="JD982" s="68"/>
      <c r="JE982" s="68"/>
      <c r="JF982" s="68"/>
      <c r="JG982" s="68"/>
      <c r="JH982" s="68"/>
      <c r="JI982" s="68"/>
      <c r="JJ982" s="68"/>
      <c r="JK982" s="68"/>
      <c r="JL982" s="68"/>
      <c r="JM982" s="68"/>
      <c r="JN982" s="68"/>
      <c r="JO982" s="68"/>
      <c r="JP982" s="68"/>
      <c r="JQ982" s="68"/>
      <c r="JR982" s="68"/>
      <c r="JS982" s="68"/>
      <c r="JT982" s="68"/>
      <c r="JU982" s="68"/>
      <c r="JV982" s="68"/>
      <c r="JW982" s="68"/>
      <c r="JX982" s="68"/>
      <c r="JY982" s="68"/>
      <c r="JZ982" s="68"/>
      <c r="KA982" s="68"/>
      <c r="KB982" s="68"/>
      <c r="KC982" s="68"/>
      <c r="KD982" s="68"/>
      <c r="KE982" s="68"/>
      <c r="KF982" s="68"/>
      <c r="KG982" s="68"/>
      <c r="KH982" s="68"/>
      <c r="KI982" s="68"/>
      <c r="KJ982" s="68"/>
      <c r="KK982" s="68"/>
      <c r="KL982" s="68"/>
      <c r="KM982" s="68"/>
      <c r="KN982" s="68"/>
      <c r="KO982" s="68"/>
      <c r="KP982" s="68"/>
      <c r="KQ982" s="68"/>
      <c r="KR982" s="68"/>
      <c r="KS982" s="68"/>
      <c r="KT982" s="68"/>
      <c r="KU982" s="68"/>
      <c r="KV982" s="68"/>
      <c r="KW982" s="68"/>
      <c r="KX982" s="68"/>
      <c r="KY982" s="68"/>
      <c r="KZ982" s="68"/>
      <c r="LA982" s="68"/>
      <c r="LB982" s="68"/>
      <c r="LC982" s="68"/>
      <c r="LD982" s="68"/>
      <c r="LE982" s="68"/>
      <c r="LF982" s="68"/>
      <c r="LG982" s="68"/>
      <c r="LH982" s="68"/>
      <c r="LI982" s="68"/>
      <c r="LJ982" s="68"/>
      <c r="LK982" s="68"/>
      <c r="LL982" s="68"/>
      <c r="LM982" s="68"/>
      <c r="LN982" s="68"/>
      <c r="LO982" s="68"/>
      <c r="LP982" s="68"/>
      <c r="LQ982" s="68"/>
      <c r="LR982" s="68"/>
      <c r="LS982" s="68"/>
      <c r="LT982" s="68"/>
      <c r="LU982" s="68"/>
      <c r="LV982" s="68"/>
      <c r="LW982" s="68"/>
      <c r="LX982" s="68"/>
      <c r="LY982" s="68"/>
      <c r="LZ982" s="68"/>
      <c r="MA982" s="68"/>
      <c r="MB982" s="68"/>
      <c r="MC982" s="68"/>
      <c r="MD982" s="68"/>
      <c r="ME982" s="68"/>
      <c r="MF982" s="68"/>
      <c r="MG982" s="68"/>
      <c r="MH982" s="68"/>
      <c r="MI982" s="68"/>
      <c r="MJ982" s="68"/>
      <c r="MK982" s="68"/>
      <c r="ML982" s="68"/>
      <c r="MM982" s="68"/>
      <c r="MN982" s="68"/>
      <c r="MO982" s="68"/>
      <c r="MP982" s="68"/>
      <c r="MQ982" s="68"/>
      <c r="MR982" s="68"/>
      <c r="MS982" s="68"/>
      <c r="MT982" s="68"/>
      <c r="MU982" s="68"/>
      <c r="MV982" s="68"/>
      <c r="MW982" s="68"/>
      <c r="MX982" s="68"/>
      <c r="MY982" s="68"/>
      <c r="MZ982" s="68"/>
      <c r="NA982" s="68"/>
      <c r="NB982" s="68"/>
      <c r="NC982" s="68"/>
      <c r="ND982" s="68"/>
      <c r="NE982" s="68"/>
      <c r="NF982" s="68"/>
      <c r="NG982" s="68"/>
      <c r="NH982" s="68"/>
      <c r="NI982" s="68"/>
      <c r="NJ982" s="68"/>
      <c r="NK982" s="68"/>
      <c r="NL982" s="68"/>
      <c r="NM982" s="68"/>
      <c r="NN982" s="68"/>
      <c r="NO982" s="68"/>
      <c r="NP982" s="68"/>
      <c r="NQ982" s="68"/>
      <c r="NR982" s="68"/>
      <c r="NS982" s="68"/>
      <c r="NT982" s="68"/>
      <c r="NU982" s="68"/>
      <c r="NV982" s="68"/>
      <c r="NW982" s="68"/>
      <c r="NX982" s="68"/>
      <c r="NY982" s="68"/>
      <c r="NZ982" s="68"/>
      <c r="OA982" s="68"/>
      <c r="OB982" s="68"/>
      <c r="OC982" s="68"/>
      <c r="OD982" s="68"/>
      <c r="OE982" s="68"/>
      <c r="OF982" s="68"/>
      <c r="OG982" s="68"/>
      <c r="OH982" s="68"/>
      <c r="OI982" s="68"/>
      <c r="OJ982" s="68"/>
      <c r="OK982" s="68"/>
      <c r="OL982" s="68"/>
      <c r="OM982" s="68"/>
      <c r="ON982" s="68"/>
      <c r="OO982" s="68"/>
      <c r="OP982" s="68"/>
      <c r="OQ982" s="68"/>
      <c r="OR982" s="68"/>
      <c r="OS982" s="68"/>
      <c r="OT982" s="68"/>
      <c r="OU982" s="68"/>
      <c r="OV982" s="68"/>
      <c r="OW982" s="68"/>
      <c r="OX982" s="68"/>
      <c r="OY982" s="68"/>
      <c r="OZ982" s="68"/>
      <c r="PA982" s="68"/>
      <c r="PB982" s="68"/>
      <c r="PC982" s="68"/>
      <c r="PD982" s="68"/>
      <c r="PE982" s="68"/>
      <c r="PF982" s="68"/>
      <c r="PG982" s="68"/>
      <c r="PH982" s="68"/>
      <c r="PI982" s="68"/>
      <c r="PJ982" s="68"/>
      <c r="PK982" s="68"/>
      <c r="PL982" s="68"/>
      <c r="PM982" s="68"/>
      <c r="PN982" s="68"/>
      <c r="PO982" s="68"/>
      <c r="PP982" s="68"/>
      <c r="PQ982" s="68"/>
      <c r="PR982" s="68"/>
      <c r="PS982" s="68"/>
      <c r="PT982" s="68"/>
      <c r="PU982" s="68"/>
      <c r="PV982" s="68"/>
      <c r="PW982" s="68"/>
      <c r="PX982" s="68"/>
      <c r="PY982" s="68"/>
      <c r="PZ982" s="68"/>
      <c r="QA982" s="68"/>
      <c r="QB982" s="68"/>
      <c r="QC982" s="68"/>
      <c r="QD982" s="68"/>
      <c r="QE982" s="68"/>
      <c r="QF982" s="68"/>
      <c r="QG982" s="68"/>
      <c r="QH982" s="68"/>
      <c r="QI982" s="68"/>
      <c r="QJ982" s="68"/>
      <c r="QK982" s="68"/>
      <c r="QL982" s="68"/>
      <c r="QM982" s="68"/>
      <c r="QN982" s="68"/>
      <c r="QO982" s="68"/>
      <c r="QP982" s="68"/>
      <c r="QQ982" s="68"/>
      <c r="QR982" s="68"/>
      <c r="QS982" s="68"/>
      <c r="QT982" s="68"/>
      <c r="QU982" s="68"/>
      <c r="QV982" s="68"/>
      <c r="QW982" s="68"/>
      <c r="QX982" s="68"/>
      <c r="QY982" s="68"/>
      <c r="QZ982" s="68"/>
      <c r="RA982" s="68"/>
      <c r="RB982" s="68"/>
      <c r="RC982" s="68"/>
      <c r="RD982" s="68"/>
      <c r="RE982" s="68"/>
      <c r="RF982" s="68"/>
      <c r="RG982" s="68"/>
      <c r="RH982" s="68"/>
      <c r="RI982" s="68"/>
      <c r="RJ982" s="68"/>
      <c r="RK982" s="68"/>
      <c r="RL982" s="68"/>
      <c r="RM982" s="68"/>
      <c r="RN982" s="68"/>
      <c r="RO982" s="68"/>
      <c r="RP982" s="68"/>
      <c r="RQ982" s="68"/>
      <c r="RR982" s="68"/>
      <c r="RS982" s="68"/>
      <c r="RT982" s="68"/>
      <c r="RU982" s="68"/>
      <c r="RV982" s="68"/>
      <c r="RW982" s="68"/>
      <c r="RX982" s="68"/>
      <c r="RY982" s="68"/>
      <c r="RZ982" s="68"/>
      <c r="SA982" s="68"/>
      <c r="SB982" s="68"/>
      <c r="SC982" s="68"/>
      <c r="SD982" s="68"/>
      <c r="SE982" s="68"/>
      <c r="SF982" s="68"/>
      <c r="SG982" s="68"/>
      <c r="SH982" s="68"/>
      <c r="SI982" s="68"/>
      <c r="SJ982" s="68"/>
      <c r="SK982" s="68"/>
      <c r="SL982" s="68"/>
      <c r="SM982" s="68"/>
      <c r="SN982" s="68"/>
      <c r="SO982" s="68"/>
      <c r="SP982" s="68"/>
      <c r="SQ982" s="68"/>
      <c r="SR982" s="68"/>
      <c r="SS982" s="68"/>
      <c r="ST982" s="68"/>
    </row>
    <row r="983" spans="1:514" ht="16.5" customHeight="1" x14ac:dyDescent="0.2">
      <c r="A983" s="20">
        <v>375</v>
      </c>
      <c r="B983" s="20" t="s">
        <v>62</v>
      </c>
      <c r="C983" s="20" t="s">
        <v>915</v>
      </c>
      <c r="D983" s="20" t="s">
        <v>38</v>
      </c>
      <c r="E983" s="20" t="s">
        <v>1345</v>
      </c>
      <c r="F983" s="22" t="s">
        <v>942</v>
      </c>
      <c r="G983" s="20" t="s">
        <v>42</v>
      </c>
      <c r="H983" s="20" t="s">
        <v>35</v>
      </c>
      <c r="I983" s="20" t="s">
        <v>81</v>
      </c>
      <c r="J983" s="22" t="s">
        <v>915</v>
      </c>
      <c r="K983" s="20"/>
      <c r="L983" s="20"/>
      <c r="M983" s="20"/>
      <c r="N983" s="20"/>
      <c r="O983" s="23"/>
      <c r="P983" s="23">
        <v>1000000</v>
      </c>
      <c r="Q983" s="24">
        <v>1</v>
      </c>
      <c r="R983" s="25">
        <v>45870</v>
      </c>
      <c r="S983" s="20" t="s">
        <v>83</v>
      </c>
      <c r="T983" s="26">
        <f t="shared" si="17"/>
        <v>1000000</v>
      </c>
      <c r="U983" s="27" t="s">
        <v>100</v>
      </c>
      <c r="V983" s="27" t="s">
        <v>100</v>
      </c>
      <c r="W983" s="68"/>
      <c r="X983" s="68"/>
      <c r="Y983" s="68"/>
      <c r="Z983" s="68"/>
      <c r="AA983" s="68"/>
      <c r="AB983" s="68"/>
      <c r="AC983" s="68"/>
      <c r="AD983" s="68"/>
      <c r="AE983" s="68"/>
      <c r="AF983" s="68"/>
      <c r="AG983" s="68"/>
      <c r="AH983" s="68"/>
      <c r="AI983" s="68"/>
      <c r="AJ983" s="68"/>
      <c r="AK983" s="68"/>
      <c r="AL983" s="68"/>
      <c r="AM983" s="68"/>
      <c r="AN983" s="68"/>
      <c r="AO983" s="68"/>
      <c r="AP983" s="68"/>
      <c r="AQ983" s="68"/>
      <c r="AR983" s="68"/>
      <c r="AS983" s="68"/>
      <c r="AT983" s="68"/>
      <c r="AU983" s="68"/>
      <c r="AV983" s="68"/>
      <c r="AW983" s="68"/>
      <c r="AX983" s="68"/>
      <c r="AY983" s="68"/>
      <c r="AZ983" s="68"/>
      <c r="BA983" s="68"/>
      <c r="BB983" s="68"/>
      <c r="BC983" s="68"/>
      <c r="BD983" s="68"/>
      <c r="BE983" s="68"/>
      <c r="BF983" s="68"/>
      <c r="BG983" s="68"/>
      <c r="BH983" s="68"/>
      <c r="BI983" s="68"/>
      <c r="BJ983" s="68"/>
      <c r="BK983" s="68"/>
      <c r="BL983" s="68"/>
      <c r="BM983" s="68"/>
      <c r="BN983" s="68"/>
      <c r="BO983" s="68"/>
      <c r="BP983" s="68"/>
      <c r="BQ983" s="68"/>
      <c r="BR983" s="68"/>
      <c r="BS983" s="68"/>
      <c r="BT983" s="68"/>
      <c r="BU983" s="68"/>
      <c r="BV983" s="68"/>
      <c r="BW983" s="68"/>
      <c r="BX983" s="68"/>
      <c r="BY983" s="68"/>
      <c r="BZ983" s="68"/>
      <c r="CA983" s="68"/>
      <c r="CB983" s="68"/>
      <c r="CC983" s="68"/>
      <c r="CD983" s="68"/>
      <c r="CE983" s="68"/>
      <c r="CF983" s="68"/>
      <c r="CG983" s="68"/>
      <c r="CH983" s="68"/>
      <c r="CI983" s="68"/>
      <c r="CJ983" s="68"/>
      <c r="CK983" s="68"/>
      <c r="CL983" s="68"/>
      <c r="CM983" s="68"/>
      <c r="CN983" s="68"/>
      <c r="CO983" s="68"/>
      <c r="CP983" s="68"/>
      <c r="CQ983" s="68"/>
      <c r="CR983" s="68"/>
      <c r="CS983" s="68"/>
      <c r="CT983" s="68"/>
      <c r="CU983" s="68"/>
      <c r="CV983" s="68"/>
      <c r="CW983" s="68"/>
      <c r="CX983" s="68"/>
      <c r="CY983" s="68"/>
      <c r="CZ983" s="68"/>
      <c r="DA983" s="68"/>
      <c r="DB983" s="68"/>
      <c r="DC983" s="68"/>
      <c r="DD983" s="68"/>
      <c r="DE983" s="68"/>
      <c r="DF983" s="68"/>
      <c r="DG983" s="68"/>
      <c r="DH983" s="68"/>
      <c r="DI983" s="68"/>
      <c r="DJ983" s="68"/>
      <c r="DK983" s="68"/>
      <c r="DL983" s="68"/>
      <c r="DM983" s="68"/>
      <c r="DN983" s="68"/>
      <c r="DO983" s="68"/>
      <c r="DP983" s="68"/>
      <c r="DQ983" s="68"/>
      <c r="DR983" s="68"/>
      <c r="DS983" s="68"/>
      <c r="DT983" s="68"/>
      <c r="DU983" s="68"/>
      <c r="DV983" s="68"/>
      <c r="DW983" s="68"/>
      <c r="DX983" s="68"/>
      <c r="DY983" s="68"/>
      <c r="DZ983" s="68"/>
      <c r="EA983" s="68"/>
      <c r="EB983" s="68"/>
      <c r="EC983" s="68"/>
      <c r="ED983" s="68"/>
      <c r="EE983" s="68"/>
      <c r="EF983" s="68"/>
      <c r="EG983" s="68"/>
      <c r="EH983" s="68"/>
      <c r="EI983" s="68"/>
      <c r="EJ983" s="68"/>
      <c r="EK983" s="68"/>
      <c r="EL983" s="68"/>
      <c r="EM983" s="68"/>
      <c r="EN983" s="68"/>
      <c r="EO983" s="68"/>
      <c r="EP983" s="68"/>
      <c r="EQ983" s="68"/>
      <c r="ER983" s="68"/>
      <c r="ES983" s="68"/>
      <c r="ET983" s="68"/>
      <c r="EU983" s="68"/>
      <c r="EV983" s="68"/>
      <c r="EW983" s="68"/>
      <c r="EX983" s="68"/>
      <c r="EY983" s="68"/>
      <c r="EZ983" s="68"/>
      <c r="FA983" s="68"/>
      <c r="FB983" s="68"/>
      <c r="FC983" s="68"/>
      <c r="FD983" s="68"/>
      <c r="FE983" s="68"/>
      <c r="FF983" s="68"/>
      <c r="FG983" s="68"/>
      <c r="FH983" s="68"/>
      <c r="FI983" s="68"/>
      <c r="FJ983" s="68"/>
      <c r="FK983" s="68"/>
      <c r="FL983" s="68"/>
      <c r="FM983" s="68"/>
      <c r="FN983" s="68"/>
      <c r="FO983" s="68"/>
      <c r="FP983" s="68"/>
      <c r="FQ983" s="68"/>
      <c r="FR983" s="68"/>
      <c r="FS983" s="68"/>
      <c r="FT983" s="68"/>
      <c r="FU983" s="68"/>
      <c r="FV983" s="68"/>
      <c r="FW983" s="68"/>
      <c r="FX983" s="68"/>
      <c r="FY983" s="68"/>
      <c r="FZ983" s="68"/>
      <c r="GA983" s="68"/>
      <c r="GB983" s="68"/>
      <c r="GC983" s="68"/>
      <c r="GD983" s="68"/>
      <c r="GE983" s="68"/>
      <c r="GF983" s="68"/>
      <c r="GG983" s="68"/>
      <c r="GH983" s="68"/>
      <c r="GI983" s="68"/>
      <c r="GJ983" s="68"/>
      <c r="GK983" s="68"/>
      <c r="GL983" s="68"/>
      <c r="GM983" s="68"/>
      <c r="GN983" s="68"/>
      <c r="GO983" s="68"/>
      <c r="GP983" s="68"/>
      <c r="GQ983" s="68"/>
      <c r="GR983" s="68"/>
      <c r="GS983" s="68"/>
      <c r="GT983" s="68"/>
      <c r="GU983" s="68"/>
      <c r="GV983" s="68"/>
      <c r="GW983" s="68"/>
      <c r="GX983" s="68"/>
      <c r="GY983" s="68"/>
      <c r="GZ983" s="68"/>
      <c r="HA983" s="68"/>
      <c r="HB983" s="68"/>
      <c r="HC983" s="68"/>
      <c r="HD983" s="68"/>
      <c r="HE983" s="68"/>
      <c r="HF983" s="68"/>
      <c r="HG983" s="68"/>
      <c r="HH983" s="68"/>
      <c r="HI983" s="68"/>
      <c r="HJ983" s="68"/>
      <c r="HK983" s="68"/>
      <c r="HL983" s="68"/>
      <c r="HM983" s="68"/>
      <c r="HN983" s="68"/>
      <c r="HO983" s="68"/>
      <c r="HP983" s="68"/>
      <c r="HQ983" s="68"/>
      <c r="HR983" s="68"/>
      <c r="HS983" s="68"/>
      <c r="HT983" s="68"/>
      <c r="HU983" s="68"/>
      <c r="HV983" s="68"/>
      <c r="HW983" s="68"/>
      <c r="HX983" s="68"/>
      <c r="HY983" s="68"/>
      <c r="HZ983" s="68"/>
      <c r="IA983" s="68"/>
      <c r="IB983" s="68"/>
      <c r="IC983" s="68"/>
      <c r="ID983" s="68"/>
      <c r="IE983" s="68"/>
      <c r="IF983" s="68"/>
      <c r="IG983" s="68"/>
      <c r="IH983" s="68"/>
      <c r="II983" s="68"/>
      <c r="IJ983" s="68"/>
      <c r="IK983" s="68"/>
      <c r="IL983" s="68"/>
      <c r="IM983" s="68"/>
      <c r="IN983" s="68"/>
      <c r="IO983" s="68"/>
      <c r="IP983" s="68"/>
      <c r="IQ983" s="68"/>
      <c r="IR983" s="68"/>
      <c r="IS983" s="68"/>
      <c r="IT983" s="68"/>
      <c r="IU983" s="68"/>
      <c r="IV983" s="68"/>
      <c r="IW983" s="68"/>
      <c r="IX983" s="68"/>
      <c r="IY983" s="68"/>
      <c r="IZ983" s="68"/>
      <c r="JA983" s="68"/>
      <c r="JB983" s="68"/>
      <c r="JC983" s="68"/>
      <c r="JD983" s="68"/>
      <c r="JE983" s="68"/>
      <c r="JF983" s="68"/>
      <c r="JG983" s="68"/>
      <c r="JH983" s="68"/>
      <c r="JI983" s="68"/>
      <c r="JJ983" s="68"/>
      <c r="JK983" s="68"/>
      <c r="JL983" s="68"/>
      <c r="JM983" s="68"/>
      <c r="JN983" s="68"/>
      <c r="JO983" s="68"/>
      <c r="JP983" s="68"/>
      <c r="JQ983" s="68"/>
      <c r="JR983" s="68"/>
      <c r="JS983" s="68"/>
      <c r="JT983" s="68"/>
      <c r="JU983" s="68"/>
      <c r="JV983" s="68"/>
      <c r="JW983" s="68"/>
      <c r="JX983" s="68"/>
      <c r="JY983" s="68"/>
      <c r="JZ983" s="68"/>
      <c r="KA983" s="68"/>
      <c r="KB983" s="68"/>
      <c r="KC983" s="68"/>
      <c r="KD983" s="68"/>
      <c r="KE983" s="68"/>
      <c r="KF983" s="68"/>
      <c r="KG983" s="68"/>
      <c r="KH983" s="68"/>
      <c r="KI983" s="68"/>
      <c r="KJ983" s="68"/>
      <c r="KK983" s="68"/>
      <c r="KL983" s="68"/>
      <c r="KM983" s="68"/>
      <c r="KN983" s="68"/>
      <c r="KO983" s="68"/>
      <c r="KP983" s="68"/>
      <c r="KQ983" s="68"/>
      <c r="KR983" s="68"/>
      <c r="KS983" s="68"/>
      <c r="KT983" s="68"/>
      <c r="KU983" s="68"/>
      <c r="KV983" s="68"/>
      <c r="KW983" s="68"/>
      <c r="KX983" s="68"/>
      <c r="KY983" s="68"/>
      <c r="KZ983" s="68"/>
      <c r="LA983" s="68"/>
      <c r="LB983" s="68"/>
      <c r="LC983" s="68"/>
      <c r="LD983" s="68"/>
      <c r="LE983" s="68"/>
      <c r="LF983" s="68"/>
      <c r="LG983" s="68"/>
      <c r="LH983" s="68"/>
      <c r="LI983" s="68"/>
      <c r="LJ983" s="68"/>
      <c r="LK983" s="68"/>
      <c r="LL983" s="68"/>
      <c r="LM983" s="68"/>
      <c r="LN983" s="68"/>
      <c r="LO983" s="68"/>
      <c r="LP983" s="68"/>
      <c r="LQ983" s="68"/>
      <c r="LR983" s="68"/>
      <c r="LS983" s="68"/>
      <c r="LT983" s="68"/>
      <c r="LU983" s="68"/>
      <c r="LV983" s="68"/>
      <c r="LW983" s="68"/>
      <c r="LX983" s="68"/>
      <c r="LY983" s="68"/>
      <c r="LZ983" s="68"/>
      <c r="MA983" s="68"/>
      <c r="MB983" s="68"/>
      <c r="MC983" s="68"/>
      <c r="MD983" s="68"/>
      <c r="ME983" s="68"/>
      <c r="MF983" s="68"/>
      <c r="MG983" s="68"/>
      <c r="MH983" s="68"/>
      <c r="MI983" s="68"/>
      <c r="MJ983" s="68"/>
      <c r="MK983" s="68"/>
      <c r="ML983" s="68"/>
      <c r="MM983" s="68"/>
      <c r="MN983" s="68"/>
      <c r="MO983" s="68"/>
      <c r="MP983" s="68"/>
      <c r="MQ983" s="68"/>
      <c r="MR983" s="68"/>
      <c r="MS983" s="68"/>
      <c r="MT983" s="68"/>
      <c r="MU983" s="68"/>
      <c r="MV983" s="68"/>
      <c r="MW983" s="68"/>
      <c r="MX983" s="68"/>
      <c r="MY983" s="68"/>
      <c r="MZ983" s="68"/>
      <c r="NA983" s="68"/>
      <c r="NB983" s="68"/>
      <c r="NC983" s="68"/>
      <c r="ND983" s="68"/>
      <c r="NE983" s="68"/>
      <c r="NF983" s="68"/>
      <c r="NG983" s="68"/>
      <c r="NH983" s="68"/>
      <c r="NI983" s="68"/>
      <c r="NJ983" s="68"/>
      <c r="NK983" s="68"/>
      <c r="NL983" s="68"/>
      <c r="NM983" s="68"/>
      <c r="NN983" s="68"/>
      <c r="NO983" s="68"/>
      <c r="NP983" s="68"/>
      <c r="NQ983" s="68"/>
      <c r="NR983" s="68"/>
      <c r="NS983" s="68"/>
      <c r="NT983" s="68"/>
      <c r="NU983" s="68"/>
      <c r="NV983" s="68"/>
      <c r="NW983" s="68"/>
      <c r="NX983" s="68"/>
      <c r="NY983" s="68"/>
      <c r="NZ983" s="68"/>
      <c r="OA983" s="68"/>
      <c r="OB983" s="68"/>
      <c r="OC983" s="68"/>
      <c r="OD983" s="68"/>
      <c r="OE983" s="68"/>
      <c r="OF983" s="68"/>
      <c r="OG983" s="68"/>
      <c r="OH983" s="68"/>
      <c r="OI983" s="68"/>
      <c r="OJ983" s="68"/>
      <c r="OK983" s="68"/>
      <c r="OL983" s="68"/>
      <c r="OM983" s="68"/>
      <c r="ON983" s="68"/>
      <c r="OO983" s="68"/>
      <c r="OP983" s="68"/>
      <c r="OQ983" s="68"/>
      <c r="OR983" s="68"/>
      <c r="OS983" s="68"/>
      <c r="OT983" s="68"/>
      <c r="OU983" s="68"/>
      <c r="OV983" s="68"/>
      <c r="OW983" s="68"/>
      <c r="OX983" s="68"/>
      <c r="OY983" s="68"/>
      <c r="OZ983" s="68"/>
      <c r="PA983" s="68"/>
      <c r="PB983" s="68"/>
      <c r="PC983" s="68"/>
      <c r="PD983" s="68"/>
      <c r="PE983" s="68"/>
      <c r="PF983" s="68"/>
      <c r="PG983" s="68"/>
      <c r="PH983" s="68"/>
      <c r="PI983" s="68"/>
      <c r="PJ983" s="68"/>
      <c r="PK983" s="68"/>
      <c r="PL983" s="68"/>
      <c r="PM983" s="68"/>
      <c r="PN983" s="68"/>
      <c r="PO983" s="68"/>
      <c r="PP983" s="68"/>
      <c r="PQ983" s="68"/>
      <c r="PR983" s="68"/>
      <c r="PS983" s="68"/>
      <c r="PT983" s="68"/>
      <c r="PU983" s="68"/>
      <c r="PV983" s="68"/>
      <c r="PW983" s="68"/>
      <c r="PX983" s="68"/>
      <c r="PY983" s="68"/>
      <c r="PZ983" s="68"/>
      <c r="QA983" s="68"/>
      <c r="QB983" s="68"/>
      <c r="QC983" s="68"/>
      <c r="QD983" s="68"/>
      <c r="QE983" s="68"/>
      <c r="QF983" s="68"/>
      <c r="QG983" s="68"/>
      <c r="QH983" s="68"/>
      <c r="QI983" s="68"/>
      <c r="QJ983" s="68"/>
      <c r="QK983" s="68"/>
      <c r="QL983" s="68"/>
      <c r="QM983" s="68"/>
      <c r="QN983" s="68"/>
      <c r="QO983" s="68"/>
      <c r="QP983" s="68"/>
      <c r="QQ983" s="68"/>
      <c r="QR983" s="68"/>
      <c r="QS983" s="68"/>
      <c r="QT983" s="68"/>
      <c r="QU983" s="68"/>
      <c r="QV983" s="68"/>
      <c r="QW983" s="68"/>
      <c r="QX983" s="68"/>
      <c r="QY983" s="68"/>
      <c r="QZ983" s="68"/>
      <c r="RA983" s="68"/>
      <c r="RB983" s="68"/>
      <c r="RC983" s="68"/>
      <c r="RD983" s="68"/>
      <c r="RE983" s="68"/>
      <c r="RF983" s="68"/>
      <c r="RG983" s="68"/>
      <c r="RH983" s="68"/>
      <c r="RI983" s="68"/>
      <c r="RJ983" s="68"/>
      <c r="RK983" s="68"/>
      <c r="RL983" s="68"/>
      <c r="RM983" s="68"/>
      <c r="RN983" s="68"/>
      <c r="RO983" s="68"/>
      <c r="RP983" s="68"/>
      <c r="RQ983" s="68"/>
      <c r="RR983" s="68"/>
      <c r="RS983" s="68"/>
      <c r="RT983" s="68"/>
      <c r="RU983" s="68"/>
      <c r="RV983" s="68"/>
      <c r="RW983" s="68"/>
      <c r="RX983" s="68"/>
      <c r="RY983" s="68"/>
      <c r="RZ983" s="68"/>
      <c r="SA983" s="68"/>
      <c r="SB983" s="68"/>
      <c r="SC983" s="68"/>
      <c r="SD983" s="68"/>
      <c r="SE983" s="68"/>
      <c r="SF983" s="68"/>
      <c r="SG983" s="68"/>
      <c r="SH983" s="68"/>
      <c r="SI983" s="68"/>
      <c r="SJ983" s="68"/>
      <c r="SK983" s="68"/>
      <c r="SL983" s="68"/>
      <c r="SM983" s="68"/>
      <c r="SN983" s="68"/>
      <c r="SO983" s="68"/>
      <c r="SP983" s="68"/>
      <c r="SQ983" s="68"/>
      <c r="SR983" s="68"/>
      <c r="SS983" s="68"/>
      <c r="ST983" s="68"/>
    </row>
    <row r="984" spans="1:514" ht="16.5" customHeight="1" x14ac:dyDescent="0.2">
      <c r="A984" s="20">
        <v>376</v>
      </c>
      <c r="B984" s="20" t="s">
        <v>62</v>
      </c>
      <c r="C984" s="20" t="s">
        <v>915</v>
      </c>
      <c r="D984" s="20" t="s">
        <v>38</v>
      </c>
      <c r="E984" s="20" t="s">
        <v>1345</v>
      </c>
      <c r="F984" s="22" t="s">
        <v>942</v>
      </c>
      <c r="G984" s="20" t="s">
        <v>42</v>
      </c>
      <c r="H984" s="20" t="s">
        <v>35</v>
      </c>
      <c r="I984" s="20" t="s">
        <v>81</v>
      </c>
      <c r="J984" s="22" t="s">
        <v>915</v>
      </c>
      <c r="K984" s="20"/>
      <c r="L984" s="20"/>
      <c r="M984" s="20"/>
      <c r="N984" s="20"/>
      <c r="O984" s="23"/>
      <c r="P984" s="23">
        <v>1000000</v>
      </c>
      <c r="Q984" s="24">
        <v>1</v>
      </c>
      <c r="R984" s="25">
        <v>45901</v>
      </c>
      <c r="S984" s="20" t="s">
        <v>83</v>
      </c>
      <c r="T984" s="26">
        <f t="shared" si="17"/>
        <v>1000000</v>
      </c>
      <c r="U984" s="27" t="s">
        <v>100</v>
      </c>
      <c r="V984" s="27" t="s">
        <v>100</v>
      </c>
      <c r="W984" s="68"/>
      <c r="X984" s="68"/>
      <c r="Y984" s="68"/>
      <c r="Z984" s="68"/>
      <c r="AA984" s="68"/>
      <c r="AB984" s="68"/>
      <c r="AC984" s="68"/>
      <c r="AD984" s="68"/>
      <c r="AE984" s="68"/>
      <c r="AF984" s="68"/>
      <c r="AG984" s="68"/>
      <c r="AH984" s="68"/>
      <c r="AI984" s="68"/>
      <c r="AJ984" s="68"/>
      <c r="AK984" s="68"/>
      <c r="AL984" s="68"/>
      <c r="AM984" s="68"/>
      <c r="AN984" s="68"/>
      <c r="AO984" s="68"/>
      <c r="AP984" s="68"/>
      <c r="AQ984" s="68"/>
      <c r="AR984" s="68"/>
      <c r="AS984" s="68"/>
      <c r="AT984" s="68"/>
      <c r="AU984" s="68"/>
      <c r="AV984" s="68"/>
      <c r="AW984" s="68"/>
      <c r="AX984" s="68"/>
      <c r="AY984" s="68"/>
      <c r="AZ984" s="68"/>
      <c r="BA984" s="68"/>
      <c r="BB984" s="68"/>
      <c r="BC984" s="68"/>
      <c r="BD984" s="68"/>
      <c r="BE984" s="68"/>
      <c r="BF984" s="68"/>
      <c r="BG984" s="68"/>
      <c r="BH984" s="68"/>
      <c r="BI984" s="68"/>
      <c r="BJ984" s="68"/>
      <c r="BK984" s="68"/>
      <c r="BL984" s="68"/>
      <c r="BM984" s="68"/>
      <c r="BN984" s="68"/>
      <c r="BO984" s="68"/>
      <c r="BP984" s="68"/>
      <c r="BQ984" s="68"/>
      <c r="BR984" s="68"/>
      <c r="BS984" s="68"/>
      <c r="BT984" s="68"/>
      <c r="BU984" s="68"/>
      <c r="BV984" s="68"/>
      <c r="BW984" s="68"/>
      <c r="BX984" s="68"/>
      <c r="BY984" s="68"/>
      <c r="BZ984" s="68"/>
      <c r="CA984" s="68"/>
      <c r="CB984" s="68"/>
      <c r="CC984" s="68"/>
      <c r="CD984" s="68"/>
      <c r="CE984" s="68"/>
      <c r="CF984" s="68"/>
      <c r="CG984" s="68"/>
      <c r="CH984" s="68"/>
      <c r="CI984" s="68"/>
      <c r="CJ984" s="68"/>
      <c r="CK984" s="68"/>
      <c r="CL984" s="68"/>
      <c r="CM984" s="68"/>
      <c r="CN984" s="68"/>
      <c r="CO984" s="68"/>
      <c r="CP984" s="68"/>
      <c r="CQ984" s="68"/>
      <c r="CR984" s="68"/>
      <c r="CS984" s="68"/>
      <c r="CT984" s="68"/>
      <c r="CU984" s="68"/>
      <c r="CV984" s="68"/>
      <c r="CW984" s="68"/>
      <c r="CX984" s="68"/>
      <c r="CY984" s="68"/>
      <c r="CZ984" s="68"/>
      <c r="DA984" s="68"/>
      <c r="DB984" s="68"/>
      <c r="DC984" s="68"/>
      <c r="DD984" s="68"/>
      <c r="DE984" s="68"/>
      <c r="DF984" s="68"/>
      <c r="DG984" s="68"/>
      <c r="DH984" s="68"/>
      <c r="DI984" s="68"/>
      <c r="DJ984" s="68"/>
      <c r="DK984" s="68"/>
      <c r="DL984" s="68"/>
      <c r="DM984" s="68"/>
      <c r="DN984" s="68"/>
      <c r="DO984" s="68"/>
      <c r="DP984" s="68"/>
      <c r="DQ984" s="68"/>
      <c r="DR984" s="68"/>
      <c r="DS984" s="68"/>
      <c r="DT984" s="68"/>
      <c r="DU984" s="68"/>
      <c r="DV984" s="68"/>
      <c r="DW984" s="68"/>
      <c r="DX984" s="68"/>
      <c r="DY984" s="68"/>
      <c r="DZ984" s="68"/>
      <c r="EA984" s="68"/>
      <c r="EB984" s="68"/>
      <c r="EC984" s="68"/>
      <c r="ED984" s="68"/>
      <c r="EE984" s="68"/>
      <c r="EF984" s="68"/>
      <c r="EG984" s="68"/>
      <c r="EH984" s="68"/>
      <c r="EI984" s="68"/>
      <c r="EJ984" s="68"/>
      <c r="EK984" s="68"/>
      <c r="EL984" s="68"/>
      <c r="EM984" s="68"/>
      <c r="EN984" s="68"/>
      <c r="EO984" s="68"/>
      <c r="EP984" s="68"/>
      <c r="EQ984" s="68"/>
      <c r="ER984" s="68"/>
      <c r="ES984" s="68"/>
      <c r="ET984" s="68"/>
      <c r="EU984" s="68"/>
      <c r="EV984" s="68"/>
      <c r="EW984" s="68"/>
      <c r="EX984" s="68"/>
      <c r="EY984" s="68"/>
      <c r="EZ984" s="68"/>
      <c r="FA984" s="68"/>
      <c r="FB984" s="68"/>
      <c r="FC984" s="68"/>
      <c r="FD984" s="68"/>
      <c r="FE984" s="68"/>
      <c r="FF984" s="68"/>
      <c r="FG984" s="68"/>
      <c r="FH984" s="68"/>
      <c r="FI984" s="68"/>
      <c r="FJ984" s="68"/>
      <c r="FK984" s="68"/>
      <c r="FL984" s="68"/>
      <c r="FM984" s="68"/>
      <c r="FN984" s="68"/>
      <c r="FO984" s="68"/>
      <c r="FP984" s="68"/>
      <c r="FQ984" s="68"/>
      <c r="FR984" s="68"/>
      <c r="FS984" s="68"/>
      <c r="FT984" s="68"/>
      <c r="FU984" s="68"/>
      <c r="FV984" s="68"/>
      <c r="FW984" s="68"/>
      <c r="FX984" s="68"/>
      <c r="FY984" s="68"/>
      <c r="FZ984" s="68"/>
      <c r="GA984" s="68"/>
      <c r="GB984" s="68"/>
      <c r="GC984" s="68"/>
      <c r="GD984" s="68"/>
      <c r="GE984" s="68"/>
      <c r="GF984" s="68"/>
      <c r="GG984" s="68"/>
      <c r="GH984" s="68"/>
      <c r="GI984" s="68"/>
      <c r="GJ984" s="68"/>
      <c r="GK984" s="68"/>
      <c r="GL984" s="68"/>
      <c r="GM984" s="68"/>
      <c r="GN984" s="68"/>
      <c r="GO984" s="68"/>
      <c r="GP984" s="68"/>
      <c r="GQ984" s="68"/>
      <c r="GR984" s="68"/>
      <c r="GS984" s="68"/>
      <c r="GT984" s="68"/>
      <c r="GU984" s="68"/>
      <c r="GV984" s="68"/>
      <c r="GW984" s="68"/>
      <c r="GX984" s="68"/>
      <c r="GY984" s="68"/>
      <c r="GZ984" s="68"/>
      <c r="HA984" s="68"/>
      <c r="HB984" s="68"/>
      <c r="HC984" s="68"/>
      <c r="HD984" s="68"/>
      <c r="HE984" s="68"/>
      <c r="HF984" s="68"/>
      <c r="HG984" s="68"/>
      <c r="HH984" s="68"/>
      <c r="HI984" s="68"/>
      <c r="HJ984" s="68"/>
      <c r="HK984" s="68"/>
      <c r="HL984" s="68"/>
      <c r="HM984" s="68"/>
      <c r="HN984" s="68"/>
      <c r="HO984" s="68"/>
      <c r="HP984" s="68"/>
      <c r="HQ984" s="68"/>
      <c r="HR984" s="68"/>
      <c r="HS984" s="68"/>
      <c r="HT984" s="68"/>
      <c r="HU984" s="68"/>
      <c r="HV984" s="68"/>
      <c r="HW984" s="68"/>
      <c r="HX984" s="68"/>
      <c r="HY984" s="68"/>
      <c r="HZ984" s="68"/>
      <c r="IA984" s="68"/>
      <c r="IB984" s="68"/>
      <c r="IC984" s="68"/>
      <c r="ID984" s="68"/>
      <c r="IE984" s="68"/>
      <c r="IF984" s="68"/>
      <c r="IG984" s="68"/>
      <c r="IH984" s="68"/>
      <c r="II984" s="68"/>
      <c r="IJ984" s="68"/>
      <c r="IK984" s="68"/>
      <c r="IL984" s="68"/>
      <c r="IM984" s="68"/>
      <c r="IN984" s="68"/>
      <c r="IO984" s="68"/>
      <c r="IP984" s="68"/>
      <c r="IQ984" s="68"/>
      <c r="IR984" s="68"/>
      <c r="IS984" s="68"/>
      <c r="IT984" s="68"/>
      <c r="IU984" s="68"/>
      <c r="IV984" s="68"/>
      <c r="IW984" s="68"/>
      <c r="IX984" s="68"/>
      <c r="IY984" s="68"/>
      <c r="IZ984" s="68"/>
      <c r="JA984" s="68"/>
      <c r="JB984" s="68"/>
      <c r="JC984" s="68"/>
      <c r="JD984" s="68"/>
      <c r="JE984" s="68"/>
      <c r="JF984" s="68"/>
      <c r="JG984" s="68"/>
      <c r="JH984" s="68"/>
      <c r="JI984" s="68"/>
      <c r="JJ984" s="68"/>
      <c r="JK984" s="68"/>
      <c r="JL984" s="68"/>
      <c r="JM984" s="68"/>
      <c r="JN984" s="68"/>
      <c r="JO984" s="68"/>
      <c r="JP984" s="68"/>
      <c r="JQ984" s="68"/>
      <c r="JR984" s="68"/>
      <c r="JS984" s="68"/>
      <c r="JT984" s="68"/>
      <c r="JU984" s="68"/>
      <c r="JV984" s="68"/>
      <c r="JW984" s="68"/>
      <c r="JX984" s="68"/>
      <c r="JY984" s="68"/>
      <c r="JZ984" s="68"/>
      <c r="KA984" s="68"/>
      <c r="KB984" s="68"/>
      <c r="KC984" s="68"/>
      <c r="KD984" s="68"/>
      <c r="KE984" s="68"/>
      <c r="KF984" s="68"/>
      <c r="KG984" s="68"/>
      <c r="KH984" s="68"/>
      <c r="KI984" s="68"/>
      <c r="KJ984" s="68"/>
      <c r="KK984" s="68"/>
      <c r="KL984" s="68"/>
      <c r="KM984" s="68"/>
      <c r="KN984" s="68"/>
      <c r="KO984" s="68"/>
      <c r="KP984" s="68"/>
      <c r="KQ984" s="68"/>
      <c r="KR984" s="68"/>
      <c r="KS984" s="68"/>
      <c r="KT984" s="68"/>
      <c r="KU984" s="68"/>
      <c r="KV984" s="68"/>
      <c r="KW984" s="68"/>
      <c r="KX984" s="68"/>
      <c r="KY984" s="68"/>
      <c r="KZ984" s="68"/>
      <c r="LA984" s="68"/>
      <c r="LB984" s="68"/>
      <c r="LC984" s="68"/>
      <c r="LD984" s="68"/>
      <c r="LE984" s="68"/>
      <c r="LF984" s="68"/>
      <c r="LG984" s="68"/>
      <c r="LH984" s="68"/>
      <c r="LI984" s="68"/>
      <c r="LJ984" s="68"/>
      <c r="LK984" s="68"/>
      <c r="LL984" s="68"/>
      <c r="LM984" s="68"/>
      <c r="LN984" s="68"/>
      <c r="LO984" s="68"/>
      <c r="LP984" s="68"/>
      <c r="LQ984" s="68"/>
      <c r="LR984" s="68"/>
      <c r="LS984" s="68"/>
      <c r="LT984" s="68"/>
      <c r="LU984" s="68"/>
      <c r="LV984" s="68"/>
      <c r="LW984" s="68"/>
      <c r="LX984" s="68"/>
      <c r="LY984" s="68"/>
      <c r="LZ984" s="68"/>
      <c r="MA984" s="68"/>
      <c r="MB984" s="68"/>
      <c r="MC984" s="68"/>
      <c r="MD984" s="68"/>
      <c r="ME984" s="68"/>
      <c r="MF984" s="68"/>
      <c r="MG984" s="68"/>
      <c r="MH984" s="68"/>
      <c r="MI984" s="68"/>
      <c r="MJ984" s="68"/>
      <c r="MK984" s="68"/>
      <c r="ML984" s="68"/>
      <c r="MM984" s="68"/>
      <c r="MN984" s="68"/>
      <c r="MO984" s="68"/>
      <c r="MP984" s="68"/>
      <c r="MQ984" s="68"/>
      <c r="MR984" s="68"/>
      <c r="MS984" s="68"/>
      <c r="MT984" s="68"/>
      <c r="MU984" s="68"/>
      <c r="MV984" s="68"/>
      <c r="MW984" s="68"/>
      <c r="MX984" s="68"/>
      <c r="MY984" s="68"/>
      <c r="MZ984" s="68"/>
      <c r="NA984" s="68"/>
      <c r="NB984" s="68"/>
      <c r="NC984" s="68"/>
      <c r="ND984" s="68"/>
      <c r="NE984" s="68"/>
      <c r="NF984" s="68"/>
      <c r="NG984" s="68"/>
      <c r="NH984" s="68"/>
      <c r="NI984" s="68"/>
      <c r="NJ984" s="68"/>
      <c r="NK984" s="68"/>
      <c r="NL984" s="68"/>
      <c r="NM984" s="68"/>
      <c r="NN984" s="68"/>
      <c r="NO984" s="68"/>
      <c r="NP984" s="68"/>
      <c r="NQ984" s="68"/>
      <c r="NR984" s="68"/>
      <c r="NS984" s="68"/>
      <c r="NT984" s="68"/>
      <c r="NU984" s="68"/>
      <c r="NV984" s="68"/>
      <c r="NW984" s="68"/>
      <c r="NX984" s="68"/>
      <c r="NY984" s="68"/>
      <c r="NZ984" s="68"/>
      <c r="OA984" s="68"/>
      <c r="OB984" s="68"/>
      <c r="OC984" s="68"/>
      <c r="OD984" s="68"/>
      <c r="OE984" s="68"/>
      <c r="OF984" s="68"/>
      <c r="OG984" s="68"/>
      <c r="OH984" s="68"/>
      <c r="OI984" s="68"/>
      <c r="OJ984" s="68"/>
      <c r="OK984" s="68"/>
      <c r="OL984" s="68"/>
      <c r="OM984" s="68"/>
      <c r="ON984" s="68"/>
      <c r="OO984" s="68"/>
      <c r="OP984" s="68"/>
      <c r="OQ984" s="68"/>
      <c r="OR984" s="68"/>
      <c r="OS984" s="68"/>
      <c r="OT984" s="68"/>
      <c r="OU984" s="68"/>
      <c r="OV984" s="68"/>
      <c r="OW984" s="68"/>
      <c r="OX984" s="68"/>
      <c r="OY984" s="68"/>
      <c r="OZ984" s="68"/>
      <c r="PA984" s="68"/>
      <c r="PB984" s="68"/>
      <c r="PC984" s="68"/>
      <c r="PD984" s="68"/>
      <c r="PE984" s="68"/>
      <c r="PF984" s="68"/>
      <c r="PG984" s="68"/>
      <c r="PH984" s="68"/>
      <c r="PI984" s="68"/>
      <c r="PJ984" s="68"/>
      <c r="PK984" s="68"/>
      <c r="PL984" s="68"/>
      <c r="PM984" s="68"/>
      <c r="PN984" s="68"/>
      <c r="PO984" s="68"/>
      <c r="PP984" s="68"/>
      <c r="PQ984" s="68"/>
      <c r="PR984" s="68"/>
      <c r="PS984" s="68"/>
      <c r="PT984" s="68"/>
      <c r="PU984" s="68"/>
      <c r="PV984" s="68"/>
      <c r="PW984" s="68"/>
      <c r="PX984" s="68"/>
      <c r="PY984" s="68"/>
      <c r="PZ984" s="68"/>
      <c r="QA984" s="68"/>
      <c r="QB984" s="68"/>
      <c r="QC984" s="68"/>
      <c r="QD984" s="68"/>
      <c r="QE984" s="68"/>
      <c r="QF984" s="68"/>
      <c r="QG984" s="68"/>
      <c r="QH984" s="68"/>
      <c r="QI984" s="68"/>
      <c r="QJ984" s="68"/>
      <c r="QK984" s="68"/>
      <c r="QL984" s="68"/>
      <c r="QM984" s="68"/>
      <c r="QN984" s="68"/>
      <c r="QO984" s="68"/>
      <c r="QP984" s="68"/>
      <c r="QQ984" s="68"/>
      <c r="QR984" s="68"/>
      <c r="QS984" s="68"/>
      <c r="QT984" s="68"/>
      <c r="QU984" s="68"/>
      <c r="QV984" s="68"/>
      <c r="QW984" s="68"/>
      <c r="QX984" s="68"/>
      <c r="QY984" s="68"/>
      <c r="QZ984" s="68"/>
      <c r="RA984" s="68"/>
      <c r="RB984" s="68"/>
      <c r="RC984" s="68"/>
      <c r="RD984" s="68"/>
      <c r="RE984" s="68"/>
      <c r="RF984" s="68"/>
      <c r="RG984" s="68"/>
      <c r="RH984" s="68"/>
      <c r="RI984" s="68"/>
      <c r="RJ984" s="68"/>
      <c r="RK984" s="68"/>
      <c r="RL984" s="68"/>
      <c r="RM984" s="68"/>
      <c r="RN984" s="68"/>
      <c r="RO984" s="68"/>
      <c r="RP984" s="68"/>
      <c r="RQ984" s="68"/>
      <c r="RR984" s="68"/>
      <c r="RS984" s="68"/>
      <c r="RT984" s="68"/>
      <c r="RU984" s="68"/>
      <c r="RV984" s="68"/>
      <c r="RW984" s="68"/>
      <c r="RX984" s="68"/>
      <c r="RY984" s="68"/>
      <c r="RZ984" s="68"/>
      <c r="SA984" s="68"/>
      <c r="SB984" s="68"/>
      <c r="SC984" s="68"/>
      <c r="SD984" s="68"/>
      <c r="SE984" s="68"/>
      <c r="SF984" s="68"/>
      <c r="SG984" s="68"/>
      <c r="SH984" s="68"/>
      <c r="SI984" s="68"/>
      <c r="SJ984" s="68"/>
      <c r="SK984" s="68"/>
      <c r="SL984" s="68"/>
      <c r="SM984" s="68"/>
      <c r="SN984" s="68"/>
      <c r="SO984" s="68"/>
      <c r="SP984" s="68"/>
      <c r="SQ984" s="68"/>
      <c r="SR984" s="68"/>
      <c r="SS984" s="68"/>
      <c r="ST984" s="68"/>
    </row>
    <row r="985" spans="1:514" ht="16.5" customHeight="1" x14ac:dyDescent="0.2">
      <c r="A985" s="20">
        <v>377</v>
      </c>
      <c r="B985" s="20" t="s">
        <v>62</v>
      </c>
      <c r="C985" s="20" t="s">
        <v>915</v>
      </c>
      <c r="D985" s="20" t="s">
        <v>38</v>
      </c>
      <c r="E985" s="20" t="s">
        <v>1345</v>
      </c>
      <c r="F985" s="22" t="s">
        <v>942</v>
      </c>
      <c r="G985" s="20" t="s">
        <v>42</v>
      </c>
      <c r="H985" s="20" t="s">
        <v>35</v>
      </c>
      <c r="I985" s="20" t="s">
        <v>81</v>
      </c>
      <c r="J985" s="22" t="s">
        <v>915</v>
      </c>
      <c r="K985" s="20"/>
      <c r="L985" s="20"/>
      <c r="M985" s="20"/>
      <c r="N985" s="20"/>
      <c r="O985" s="23"/>
      <c r="P985" s="23">
        <v>1000000</v>
      </c>
      <c r="Q985" s="24">
        <v>1</v>
      </c>
      <c r="R985" s="25">
        <v>45931</v>
      </c>
      <c r="S985" s="20" t="s">
        <v>83</v>
      </c>
      <c r="T985" s="26">
        <f t="shared" si="17"/>
        <v>1000000</v>
      </c>
      <c r="U985" s="27" t="s">
        <v>100</v>
      </c>
      <c r="V985" s="27" t="s">
        <v>100</v>
      </c>
      <c r="W985" s="68"/>
      <c r="X985" s="68"/>
      <c r="Y985" s="68"/>
      <c r="Z985" s="68"/>
      <c r="AA985" s="68"/>
      <c r="AB985" s="68"/>
      <c r="AC985" s="68"/>
      <c r="AD985" s="68"/>
      <c r="AE985" s="68"/>
      <c r="AF985" s="68"/>
      <c r="AG985" s="68"/>
      <c r="AH985" s="68"/>
      <c r="AI985" s="68"/>
      <c r="AJ985" s="68"/>
      <c r="AK985" s="68"/>
      <c r="AL985" s="68"/>
      <c r="AM985" s="68"/>
      <c r="AN985" s="68"/>
      <c r="AO985" s="68"/>
      <c r="AP985" s="68"/>
      <c r="AQ985" s="68"/>
      <c r="AR985" s="68"/>
      <c r="AS985" s="68"/>
      <c r="AT985" s="68"/>
      <c r="AU985" s="68"/>
      <c r="AV985" s="68"/>
      <c r="AW985" s="68"/>
      <c r="AX985" s="68"/>
      <c r="AY985" s="68"/>
      <c r="AZ985" s="68"/>
      <c r="BA985" s="68"/>
      <c r="BB985" s="68"/>
      <c r="BC985" s="68"/>
      <c r="BD985" s="68"/>
      <c r="BE985" s="68"/>
      <c r="BF985" s="68"/>
      <c r="BG985" s="68"/>
      <c r="BH985" s="68"/>
      <c r="BI985" s="68"/>
      <c r="BJ985" s="68"/>
      <c r="BK985" s="68"/>
      <c r="BL985" s="68"/>
      <c r="BM985" s="68"/>
      <c r="BN985" s="68"/>
      <c r="BO985" s="68"/>
      <c r="BP985" s="68"/>
      <c r="BQ985" s="68"/>
      <c r="BR985" s="68"/>
      <c r="BS985" s="68"/>
      <c r="BT985" s="68"/>
      <c r="BU985" s="68"/>
      <c r="BV985" s="68"/>
      <c r="BW985" s="68"/>
      <c r="BX985" s="68"/>
      <c r="BY985" s="68"/>
      <c r="BZ985" s="68"/>
      <c r="CA985" s="68"/>
      <c r="CB985" s="68"/>
      <c r="CC985" s="68"/>
      <c r="CD985" s="68"/>
      <c r="CE985" s="68"/>
      <c r="CF985" s="68"/>
      <c r="CG985" s="68"/>
      <c r="CH985" s="68"/>
      <c r="CI985" s="68"/>
      <c r="CJ985" s="68"/>
      <c r="CK985" s="68"/>
      <c r="CL985" s="68"/>
      <c r="CM985" s="68"/>
      <c r="CN985" s="68"/>
      <c r="CO985" s="68"/>
      <c r="CP985" s="68"/>
      <c r="CQ985" s="68"/>
      <c r="CR985" s="68"/>
      <c r="CS985" s="68"/>
      <c r="CT985" s="68"/>
      <c r="CU985" s="68"/>
      <c r="CV985" s="68"/>
      <c r="CW985" s="68"/>
      <c r="CX985" s="68"/>
      <c r="CY985" s="68"/>
      <c r="CZ985" s="68"/>
      <c r="DA985" s="68"/>
      <c r="DB985" s="68"/>
      <c r="DC985" s="68"/>
      <c r="DD985" s="68"/>
      <c r="DE985" s="68"/>
      <c r="DF985" s="68"/>
      <c r="DG985" s="68"/>
      <c r="DH985" s="68"/>
      <c r="DI985" s="68"/>
      <c r="DJ985" s="68"/>
      <c r="DK985" s="68"/>
      <c r="DL985" s="68"/>
      <c r="DM985" s="68"/>
      <c r="DN985" s="68"/>
      <c r="DO985" s="68"/>
      <c r="DP985" s="68"/>
      <c r="DQ985" s="68"/>
      <c r="DR985" s="68"/>
      <c r="DS985" s="68"/>
      <c r="DT985" s="68"/>
      <c r="DU985" s="68"/>
      <c r="DV985" s="68"/>
      <c r="DW985" s="68"/>
      <c r="DX985" s="68"/>
      <c r="DY985" s="68"/>
      <c r="DZ985" s="68"/>
      <c r="EA985" s="68"/>
      <c r="EB985" s="68"/>
      <c r="EC985" s="68"/>
      <c r="ED985" s="68"/>
      <c r="EE985" s="68"/>
      <c r="EF985" s="68"/>
      <c r="EG985" s="68"/>
      <c r="EH985" s="68"/>
      <c r="EI985" s="68"/>
      <c r="EJ985" s="68"/>
      <c r="EK985" s="68"/>
      <c r="EL985" s="68"/>
      <c r="EM985" s="68"/>
      <c r="EN985" s="68"/>
      <c r="EO985" s="68"/>
      <c r="EP985" s="68"/>
      <c r="EQ985" s="68"/>
      <c r="ER985" s="68"/>
      <c r="ES985" s="68"/>
      <c r="ET985" s="68"/>
      <c r="EU985" s="68"/>
      <c r="EV985" s="68"/>
      <c r="EW985" s="68"/>
      <c r="EX985" s="68"/>
      <c r="EY985" s="68"/>
      <c r="EZ985" s="68"/>
      <c r="FA985" s="68"/>
      <c r="FB985" s="68"/>
      <c r="FC985" s="68"/>
      <c r="FD985" s="68"/>
      <c r="FE985" s="68"/>
      <c r="FF985" s="68"/>
      <c r="FG985" s="68"/>
      <c r="FH985" s="68"/>
      <c r="FI985" s="68"/>
      <c r="FJ985" s="68"/>
      <c r="FK985" s="68"/>
      <c r="FL985" s="68"/>
      <c r="FM985" s="68"/>
      <c r="FN985" s="68"/>
      <c r="FO985" s="68"/>
      <c r="FP985" s="68"/>
      <c r="FQ985" s="68"/>
      <c r="FR985" s="68"/>
      <c r="FS985" s="68"/>
      <c r="FT985" s="68"/>
      <c r="FU985" s="68"/>
      <c r="FV985" s="68"/>
      <c r="FW985" s="68"/>
      <c r="FX985" s="68"/>
      <c r="FY985" s="68"/>
      <c r="FZ985" s="68"/>
      <c r="GA985" s="68"/>
      <c r="GB985" s="68"/>
      <c r="GC985" s="68"/>
      <c r="GD985" s="68"/>
      <c r="GE985" s="68"/>
      <c r="GF985" s="68"/>
      <c r="GG985" s="68"/>
      <c r="GH985" s="68"/>
      <c r="GI985" s="68"/>
      <c r="GJ985" s="68"/>
      <c r="GK985" s="68"/>
      <c r="GL985" s="68"/>
      <c r="GM985" s="68"/>
      <c r="GN985" s="68"/>
      <c r="GO985" s="68"/>
      <c r="GP985" s="68"/>
      <c r="GQ985" s="68"/>
      <c r="GR985" s="68"/>
      <c r="GS985" s="68"/>
      <c r="GT985" s="68"/>
      <c r="GU985" s="68"/>
      <c r="GV985" s="68"/>
      <c r="GW985" s="68"/>
      <c r="GX985" s="68"/>
      <c r="GY985" s="68"/>
      <c r="GZ985" s="68"/>
      <c r="HA985" s="68"/>
      <c r="HB985" s="68"/>
      <c r="HC985" s="68"/>
      <c r="HD985" s="68"/>
      <c r="HE985" s="68"/>
      <c r="HF985" s="68"/>
      <c r="HG985" s="68"/>
      <c r="HH985" s="68"/>
      <c r="HI985" s="68"/>
      <c r="HJ985" s="68"/>
      <c r="HK985" s="68"/>
      <c r="HL985" s="68"/>
      <c r="HM985" s="68"/>
      <c r="HN985" s="68"/>
      <c r="HO985" s="68"/>
      <c r="HP985" s="68"/>
      <c r="HQ985" s="68"/>
      <c r="HR985" s="68"/>
      <c r="HS985" s="68"/>
      <c r="HT985" s="68"/>
      <c r="HU985" s="68"/>
      <c r="HV985" s="68"/>
      <c r="HW985" s="68"/>
      <c r="HX985" s="68"/>
      <c r="HY985" s="68"/>
      <c r="HZ985" s="68"/>
      <c r="IA985" s="68"/>
      <c r="IB985" s="68"/>
      <c r="IC985" s="68"/>
      <c r="ID985" s="68"/>
      <c r="IE985" s="68"/>
      <c r="IF985" s="68"/>
      <c r="IG985" s="68"/>
      <c r="IH985" s="68"/>
      <c r="II985" s="68"/>
      <c r="IJ985" s="68"/>
      <c r="IK985" s="68"/>
      <c r="IL985" s="68"/>
      <c r="IM985" s="68"/>
      <c r="IN985" s="68"/>
      <c r="IO985" s="68"/>
      <c r="IP985" s="68"/>
      <c r="IQ985" s="68"/>
      <c r="IR985" s="68"/>
      <c r="IS985" s="68"/>
      <c r="IT985" s="68"/>
      <c r="IU985" s="68"/>
      <c r="IV985" s="68"/>
      <c r="IW985" s="68"/>
      <c r="IX985" s="68"/>
      <c r="IY985" s="68"/>
      <c r="IZ985" s="68"/>
      <c r="JA985" s="68"/>
      <c r="JB985" s="68"/>
      <c r="JC985" s="68"/>
      <c r="JD985" s="68"/>
      <c r="JE985" s="68"/>
      <c r="JF985" s="68"/>
      <c r="JG985" s="68"/>
      <c r="JH985" s="68"/>
      <c r="JI985" s="68"/>
      <c r="JJ985" s="68"/>
      <c r="JK985" s="68"/>
      <c r="JL985" s="68"/>
      <c r="JM985" s="68"/>
      <c r="JN985" s="68"/>
      <c r="JO985" s="68"/>
      <c r="JP985" s="68"/>
      <c r="JQ985" s="68"/>
      <c r="JR985" s="68"/>
      <c r="JS985" s="68"/>
      <c r="JT985" s="68"/>
      <c r="JU985" s="68"/>
      <c r="JV985" s="68"/>
      <c r="JW985" s="68"/>
      <c r="JX985" s="68"/>
      <c r="JY985" s="68"/>
      <c r="JZ985" s="68"/>
      <c r="KA985" s="68"/>
      <c r="KB985" s="68"/>
      <c r="KC985" s="68"/>
      <c r="KD985" s="68"/>
      <c r="KE985" s="68"/>
      <c r="KF985" s="68"/>
      <c r="KG985" s="68"/>
      <c r="KH985" s="68"/>
      <c r="KI985" s="68"/>
      <c r="KJ985" s="68"/>
      <c r="KK985" s="68"/>
      <c r="KL985" s="68"/>
      <c r="KM985" s="68"/>
      <c r="KN985" s="68"/>
      <c r="KO985" s="68"/>
      <c r="KP985" s="68"/>
      <c r="KQ985" s="68"/>
      <c r="KR985" s="68"/>
      <c r="KS985" s="68"/>
      <c r="KT985" s="68"/>
      <c r="KU985" s="68"/>
      <c r="KV985" s="68"/>
      <c r="KW985" s="68"/>
      <c r="KX985" s="68"/>
      <c r="KY985" s="68"/>
      <c r="KZ985" s="68"/>
      <c r="LA985" s="68"/>
      <c r="LB985" s="68"/>
      <c r="LC985" s="68"/>
      <c r="LD985" s="68"/>
      <c r="LE985" s="68"/>
      <c r="LF985" s="68"/>
      <c r="LG985" s="68"/>
      <c r="LH985" s="68"/>
      <c r="LI985" s="68"/>
      <c r="LJ985" s="68"/>
      <c r="LK985" s="68"/>
      <c r="LL985" s="68"/>
      <c r="LM985" s="68"/>
      <c r="LN985" s="68"/>
      <c r="LO985" s="68"/>
      <c r="LP985" s="68"/>
      <c r="LQ985" s="68"/>
      <c r="LR985" s="68"/>
      <c r="LS985" s="68"/>
      <c r="LT985" s="68"/>
      <c r="LU985" s="68"/>
      <c r="LV985" s="68"/>
      <c r="LW985" s="68"/>
      <c r="LX985" s="68"/>
      <c r="LY985" s="68"/>
      <c r="LZ985" s="68"/>
      <c r="MA985" s="68"/>
      <c r="MB985" s="68"/>
      <c r="MC985" s="68"/>
      <c r="MD985" s="68"/>
      <c r="ME985" s="68"/>
      <c r="MF985" s="68"/>
      <c r="MG985" s="68"/>
      <c r="MH985" s="68"/>
      <c r="MI985" s="68"/>
      <c r="MJ985" s="68"/>
      <c r="MK985" s="68"/>
      <c r="ML985" s="68"/>
      <c r="MM985" s="68"/>
      <c r="MN985" s="68"/>
      <c r="MO985" s="68"/>
      <c r="MP985" s="68"/>
      <c r="MQ985" s="68"/>
      <c r="MR985" s="68"/>
      <c r="MS985" s="68"/>
      <c r="MT985" s="68"/>
      <c r="MU985" s="68"/>
      <c r="MV985" s="68"/>
      <c r="MW985" s="68"/>
      <c r="MX985" s="68"/>
      <c r="MY985" s="68"/>
      <c r="MZ985" s="68"/>
      <c r="NA985" s="68"/>
      <c r="NB985" s="68"/>
      <c r="NC985" s="68"/>
      <c r="ND985" s="68"/>
      <c r="NE985" s="68"/>
      <c r="NF985" s="68"/>
      <c r="NG985" s="68"/>
      <c r="NH985" s="68"/>
      <c r="NI985" s="68"/>
      <c r="NJ985" s="68"/>
      <c r="NK985" s="68"/>
      <c r="NL985" s="68"/>
      <c r="NM985" s="68"/>
      <c r="NN985" s="68"/>
      <c r="NO985" s="68"/>
      <c r="NP985" s="68"/>
      <c r="NQ985" s="68"/>
      <c r="NR985" s="68"/>
      <c r="NS985" s="68"/>
      <c r="NT985" s="68"/>
      <c r="NU985" s="68"/>
      <c r="NV985" s="68"/>
      <c r="NW985" s="68"/>
      <c r="NX985" s="68"/>
      <c r="NY985" s="68"/>
      <c r="NZ985" s="68"/>
      <c r="OA985" s="68"/>
      <c r="OB985" s="68"/>
      <c r="OC985" s="68"/>
      <c r="OD985" s="68"/>
      <c r="OE985" s="68"/>
      <c r="OF985" s="68"/>
      <c r="OG985" s="68"/>
      <c r="OH985" s="68"/>
      <c r="OI985" s="68"/>
      <c r="OJ985" s="68"/>
      <c r="OK985" s="68"/>
      <c r="OL985" s="68"/>
      <c r="OM985" s="68"/>
      <c r="ON985" s="68"/>
      <c r="OO985" s="68"/>
      <c r="OP985" s="68"/>
      <c r="OQ985" s="68"/>
      <c r="OR985" s="68"/>
      <c r="OS985" s="68"/>
      <c r="OT985" s="68"/>
      <c r="OU985" s="68"/>
      <c r="OV985" s="68"/>
      <c r="OW985" s="68"/>
      <c r="OX985" s="68"/>
      <c r="OY985" s="68"/>
      <c r="OZ985" s="68"/>
      <c r="PA985" s="68"/>
      <c r="PB985" s="68"/>
      <c r="PC985" s="68"/>
      <c r="PD985" s="68"/>
      <c r="PE985" s="68"/>
      <c r="PF985" s="68"/>
      <c r="PG985" s="68"/>
      <c r="PH985" s="68"/>
      <c r="PI985" s="68"/>
      <c r="PJ985" s="68"/>
      <c r="PK985" s="68"/>
      <c r="PL985" s="68"/>
      <c r="PM985" s="68"/>
      <c r="PN985" s="68"/>
      <c r="PO985" s="68"/>
      <c r="PP985" s="68"/>
      <c r="PQ985" s="68"/>
      <c r="PR985" s="68"/>
      <c r="PS985" s="68"/>
      <c r="PT985" s="68"/>
      <c r="PU985" s="68"/>
      <c r="PV985" s="68"/>
      <c r="PW985" s="68"/>
      <c r="PX985" s="68"/>
      <c r="PY985" s="68"/>
      <c r="PZ985" s="68"/>
      <c r="QA985" s="68"/>
      <c r="QB985" s="68"/>
      <c r="QC985" s="68"/>
      <c r="QD985" s="68"/>
      <c r="QE985" s="68"/>
      <c r="QF985" s="68"/>
      <c r="QG985" s="68"/>
      <c r="QH985" s="68"/>
      <c r="QI985" s="68"/>
      <c r="QJ985" s="68"/>
      <c r="QK985" s="68"/>
      <c r="QL985" s="68"/>
      <c r="QM985" s="68"/>
      <c r="QN985" s="68"/>
      <c r="QO985" s="68"/>
      <c r="QP985" s="68"/>
      <c r="QQ985" s="68"/>
      <c r="QR985" s="68"/>
      <c r="QS985" s="68"/>
      <c r="QT985" s="68"/>
      <c r="QU985" s="68"/>
      <c r="QV985" s="68"/>
      <c r="QW985" s="68"/>
      <c r="QX985" s="68"/>
      <c r="QY985" s="68"/>
      <c r="QZ985" s="68"/>
      <c r="RA985" s="68"/>
      <c r="RB985" s="68"/>
      <c r="RC985" s="68"/>
      <c r="RD985" s="68"/>
      <c r="RE985" s="68"/>
      <c r="RF985" s="68"/>
      <c r="RG985" s="68"/>
      <c r="RH985" s="68"/>
      <c r="RI985" s="68"/>
      <c r="RJ985" s="68"/>
      <c r="RK985" s="68"/>
      <c r="RL985" s="68"/>
      <c r="RM985" s="68"/>
      <c r="RN985" s="68"/>
      <c r="RO985" s="68"/>
      <c r="RP985" s="68"/>
      <c r="RQ985" s="68"/>
      <c r="RR985" s="68"/>
      <c r="RS985" s="68"/>
      <c r="RT985" s="68"/>
      <c r="RU985" s="68"/>
      <c r="RV985" s="68"/>
      <c r="RW985" s="68"/>
      <c r="RX985" s="68"/>
      <c r="RY985" s="68"/>
      <c r="RZ985" s="68"/>
      <c r="SA985" s="68"/>
      <c r="SB985" s="68"/>
      <c r="SC985" s="68"/>
      <c r="SD985" s="68"/>
      <c r="SE985" s="68"/>
      <c r="SF985" s="68"/>
      <c r="SG985" s="68"/>
      <c r="SH985" s="68"/>
      <c r="SI985" s="68"/>
      <c r="SJ985" s="68"/>
      <c r="SK985" s="68"/>
      <c r="SL985" s="68"/>
      <c r="SM985" s="68"/>
      <c r="SN985" s="68"/>
      <c r="SO985" s="68"/>
      <c r="SP985" s="68"/>
      <c r="SQ985" s="68"/>
      <c r="SR985" s="68"/>
      <c r="SS985" s="68"/>
      <c r="ST985" s="68"/>
    </row>
    <row r="986" spans="1:514" ht="16.5" customHeight="1" x14ac:dyDescent="0.2">
      <c r="A986" s="20">
        <v>378</v>
      </c>
      <c r="B986" s="20" t="s">
        <v>62</v>
      </c>
      <c r="C986" s="20" t="s">
        <v>915</v>
      </c>
      <c r="D986" s="20" t="s">
        <v>38</v>
      </c>
      <c r="E986" s="20" t="s">
        <v>1345</v>
      </c>
      <c r="F986" s="22" t="s">
        <v>942</v>
      </c>
      <c r="G986" s="20" t="s">
        <v>42</v>
      </c>
      <c r="H986" s="20" t="s">
        <v>35</v>
      </c>
      <c r="I986" s="20" t="s">
        <v>81</v>
      </c>
      <c r="J986" s="22" t="s">
        <v>915</v>
      </c>
      <c r="K986" s="20"/>
      <c r="L986" s="20"/>
      <c r="M986" s="20"/>
      <c r="N986" s="20"/>
      <c r="O986" s="23"/>
      <c r="P986" s="23">
        <v>1000000</v>
      </c>
      <c r="Q986" s="24">
        <v>1</v>
      </c>
      <c r="R986" s="25">
        <v>45962</v>
      </c>
      <c r="S986" s="20" t="s">
        <v>83</v>
      </c>
      <c r="T986" s="26">
        <f t="shared" si="17"/>
        <v>1000000</v>
      </c>
      <c r="U986" s="27" t="s">
        <v>100</v>
      </c>
      <c r="V986" s="27" t="s">
        <v>100</v>
      </c>
      <c r="W986" s="68"/>
      <c r="X986" s="68"/>
      <c r="Y986" s="68"/>
      <c r="Z986" s="68"/>
      <c r="AA986" s="68"/>
      <c r="AB986" s="68"/>
      <c r="AC986" s="68"/>
      <c r="AD986" s="68"/>
      <c r="AE986" s="68"/>
      <c r="AF986" s="68"/>
      <c r="AG986" s="68"/>
      <c r="AH986" s="68"/>
      <c r="AI986" s="68"/>
      <c r="AJ986" s="68"/>
      <c r="AK986" s="68"/>
      <c r="AL986" s="68"/>
      <c r="AM986" s="68"/>
      <c r="AN986" s="68"/>
      <c r="AO986" s="68"/>
      <c r="AP986" s="68"/>
      <c r="AQ986" s="68"/>
      <c r="AR986" s="68"/>
      <c r="AS986" s="68"/>
      <c r="AT986" s="68"/>
      <c r="AU986" s="68"/>
      <c r="AV986" s="68"/>
      <c r="AW986" s="68"/>
      <c r="AX986" s="68"/>
      <c r="AY986" s="68"/>
      <c r="AZ986" s="68"/>
      <c r="BA986" s="68"/>
      <c r="BB986" s="68"/>
      <c r="BC986" s="68"/>
      <c r="BD986" s="68"/>
      <c r="BE986" s="68"/>
      <c r="BF986" s="68"/>
      <c r="BG986" s="68"/>
      <c r="BH986" s="68"/>
      <c r="BI986" s="68"/>
      <c r="BJ986" s="68"/>
      <c r="BK986" s="68"/>
      <c r="BL986" s="68"/>
      <c r="BM986" s="68"/>
      <c r="BN986" s="68"/>
      <c r="BO986" s="68"/>
      <c r="BP986" s="68"/>
      <c r="BQ986" s="68"/>
      <c r="BR986" s="68"/>
      <c r="BS986" s="68"/>
      <c r="BT986" s="68"/>
      <c r="BU986" s="68"/>
      <c r="BV986" s="68"/>
      <c r="BW986" s="68"/>
      <c r="BX986" s="68"/>
      <c r="BY986" s="68"/>
      <c r="BZ986" s="68"/>
      <c r="CA986" s="68"/>
      <c r="CB986" s="68"/>
      <c r="CC986" s="68"/>
      <c r="CD986" s="68"/>
      <c r="CE986" s="68"/>
      <c r="CF986" s="68"/>
      <c r="CG986" s="68"/>
      <c r="CH986" s="68"/>
      <c r="CI986" s="68"/>
      <c r="CJ986" s="68"/>
      <c r="CK986" s="68"/>
      <c r="CL986" s="68"/>
      <c r="CM986" s="68"/>
      <c r="CN986" s="68"/>
      <c r="CO986" s="68"/>
      <c r="CP986" s="68"/>
      <c r="CQ986" s="68"/>
      <c r="CR986" s="68"/>
      <c r="CS986" s="68"/>
      <c r="CT986" s="68"/>
      <c r="CU986" s="68"/>
      <c r="CV986" s="68"/>
      <c r="CW986" s="68"/>
      <c r="CX986" s="68"/>
      <c r="CY986" s="68"/>
      <c r="CZ986" s="68"/>
      <c r="DA986" s="68"/>
      <c r="DB986" s="68"/>
      <c r="DC986" s="68"/>
      <c r="DD986" s="68"/>
      <c r="DE986" s="68"/>
      <c r="DF986" s="68"/>
      <c r="DG986" s="68"/>
      <c r="DH986" s="68"/>
      <c r="DI986" s="68"/>
      <c r="DJ986" s="68"/>
      <c r="DK986" s="68"/>
      <c r="DL986" s="68"/>
      <c r="DM986" s="68"/>
      <c r="DN986" s="68"/>
      <c r="DO986" s="68"/>
      <c r="DP986" s="68"/>
      <c r="DQ986" s="68"/>
      <c r="DR986" s="68"/>
      <c r="DS986" s="68"/>
      <c r="DT986" s="68"/>
      <c r="DU986" s="68"/>
      <c r="DV986" s="68"/>
      <c r="DW986" s="68"/>
      <c r="DX986" s="68"/>
      <c r="DY986" s="68"/>
      <c r="DZ986" s="68"/>
      <c r="EA986" s="68"/>
      <c r="EB986" s="68"/>
      <c r="EC986" s="68"/>
      <c r="ED986" s="68"/>
      <c r="EE986" s="68"/>
      <c r="EF986" s="68"/>
      <c r="EG986" s="68"/>
      <c r="EH986" s="68"/>
      <c r="EI986" s="68"/>
      <c r="EJ986" s="68"/>
      <c r="EK986" s="68"/>
      <c r="EL986" s="68"/>
      <c r="EM986" s="68"/>
      <c r="EN986" s="68"/>
      <c r="EO986" s="68"/>
      <c r="EP986" s="68"/>
      <c r="EQ986" s="68"/>
      <c r="ER986" s="68"/>
      <c r="ES986" s="68"/>
      <c r="ET986" s="68"/>
      <c r="EU986" s="68"/>
      <c r="EV986" s="68"/>
      <c r="EW986" s="68"/>
      <c r="EX986" s="68"/>
      <c r="EY986" s="68"/>
      <c r="EZ986" s="68"/>
      <c r="FA986" s="68"/>
      <c r="FB986" s="68"/>
      <c r="FC986" s="68"/>
      <c r="FD986" s="68"/>
      <c r="FE986" s="68"/>
      <c r="FF986" s="68"/>
      <c r="FG986" s="68"/>
      <c r="FH986" s="68"/>
      <c r="FI986" s="68"/>
      <c r="FJ986" s="68"/>
      <c r="FK986" s="68"/>
      <c r="FL986" s="68"/>
      <c r="FM986" s="68"/>
      <c r="FN986" s="68"/>
      <c r="FO986" s="68"/>
      <c r="FP986" s="68"/>
      <c r="FQ986" s="68"/>
      <c r="FR986" s="68"/>
      <c r="FS986" s="68"/>
      <c r="FT986" s="68"/>
      <c r="FU986" s="68"/>
      <c r="FV986" s="68"/>
      <c r="FW986" s="68"/>
      <c r="FX986" s="68"/>
      <c r="FY986" s="68"/>
      <c r="FZ986" s="68"/>
      <c r="GA986" s="68"/>
      <c r="GB986" s="68"/>
      <c r="GC986" s="68"/>
      <c r="GD986" s="68"/>
      <c r="GE986" s="68"/>
      <c r="GF986" s="68"/>
      <c r="GG986" s="68"/>
      <c r="GH986" s="68"/>
      <c r="GI986" s="68"/>
      <c r="GJ986" s="68"/>
      <c r="GK986" s="68"/>
      <c r="GL986" s="68"/>
      <c r="GM986" s="68"/>
      <c r="GN986" s="68"/>
      <c r="GO986" s="68"/>
      <c r="GP986" s="68"/>
      <c r="GQ986" s="68"/>
      <c r="GR986" s="68"/>
      <c r="GS986" s="68"/>
      <c r="GT986" s="68"/>
      <c r="GU986" s="68"/>
      <c r="GV986" s="68"/>
      <c r="GW986" s="68"/>
      <c r="GX986" s="68"/>
      <c r="GY986" s="68"/>
      <c r="GZ986" s="68"/>
      <c r="HA986" s="68"/>
      <c r="HB986" s="68"/>
      <c r="HC986" s="68"/>
      <c r="HD986" s="68"/>
      <c r="HE986" s="68"/>
      <c r="HF986" s="68"/>
      <c r="HG986" s="68"/>
      <c r="HH986" s="68"/>
      <c r="HI986" s="68"/>
      <c r="HJ986" s="68"/>
      <c r="HK986" s="68"/>
      <c r="HL986" s="68"/>
      <c r="HM986" s="68"/>
      <c r="HN986" s="68"/>
      <c r="HO986" s="68"/>
      <c r="HP986" s="68"/>
      <c r="HQ986" s="68"/>
      <c r="HR986" s="68"/>
      <c r="HS986" s="68"/>
      <c r="HT986" s="68"/>
      <c r="HU986" s="68"/>
      <c r="HV986" s="68"/>
      <c r="HW986" s="68"/>
      <c r="HX986" s="68"/>
      <c r="HY986" s="68"/>
      <c r="HZ986" s="68"/>
      <c r="IA986" s="68"/>
      <c r="IB986" s="68"/>
      <c r="IC986" s="68"/>
      <c r="ID986" s="68"/>
      <c r="IE986" s="68"/>
      <c r="IF986" s="68"/>
      <c r="IG986" s="68"/>
      <c r="IH986" s="68"/>
      <c r="II986" s="68"/>
      <c r="IJ986" s="68"/>
      <c r="IK986" s="68"/>
      <c r="IL986" s="68"/>
      <c r="IM986" s="68"/>
      <c r="IN986" s="68"/>
      <c r="IO986" s="68"/>
      <c r="IP986" s="68"/>
      <c r="IQ986" s="68"/>
      <c r="IR986" s="68"/>
      <c r="IS986" s="68"/>
      <c r="IT986" s="68"/>
      <c r="IU986" s="68"/>
      <c r="IV986" s="68"/>
      <c r="IW986" s="68"/>
      <c r="IX986" s="68"/>
      <c r="IY986" s="68"/>
      <c r="IZ986" s="68"/>
      <c r="JA986" s="68"/>
      <c r="JB986" s="68"/>
      <c r="JC986" s="68"/>
      <c r="JD986" s="68"/>
      <c r="JE986" s="68"/>
      <c r="JF986" s="68"/>
      <c r="JG986" s="68"/>
      <c r="JH986" s="68"/>
      <c r="JI986" s="68"/>
      <c r="JJ986" s="68"/>
      <c r="JK986" s="68"/>
      <c r="JL986" s="68"/>
      <c r="JM986" s="68"/>
      <c r="JN986" s="68"/>
      <c r="JO986" s="68"/>
      <c r="JP986" s="68"/>
      <c r="JQ986" s="68"/>
      <c r="JR986" s="68"/>
      <c r="JS986" s="68"/>
      <c r="JT986" s="68"/>
      <c r="JU986" s="68"/>
      <c r="JV986" s="68"/>
      <c r="JW986" s="68"/>
      <c r="JX986" s="68"/>
      <c r="JY986" s="68"/>
      <c r="JZ986" s="68"/>
      <c r="KA986" s="68"/>
      <c r="KB986" s="68"/>
      <c r="KC986" s="68"/>
      <c r="KD986" s="68"/>
      <c r="KE986" s="68"/>
      <c r="KF986" s="68"/>
      <c r="KG986" s="68"/>
      <c r="KH986" s="68"/>
      <c r="KI986" s="68"/>
      <c r="KJ986" s="68"/>
      <c r="KK986" s="68"/>
      <c r="KL986" s="68"/>
      <c r="KM986" s="68"/>
      <c r="KN986" s="68"/>
      <c r="KO986" s="68"/>
      <c r="KP986" s="68"/>
      <c r="KQ986" s="68"/>
      <c r="KR986" s="68"/>
      <c r="KS986" s="68"/>
      <c r="KT986" s="68"/>
      <c r="KU986" s="68"/>
      <c r="KV986" s="68"/>
      <c r="KW986" s="68"/>
      <c r="KX986" s="68"/>
      <c r="KY986" s="68"/>
      <c r="KZ986" s="68"/>
      <c r="LA986" s="68"/>
      <c r="LB986" s="68"/>
      <c r="LC986" s="68"/>
      <c r="LD986" s="68"/>
      <c r="LE986" s="68"/>
      <c r="LF986" s="68"/>
      <c r="LG986" s="68"/>
      <c r="LH986" s="68"/>
      <c r="LI986" s="68"/>
      <c r="LJ986" s="68"/>
      <c r="LK986" s="68"/>
      <c r="LL986" s="68"/>
      <c r="LM986" s="68"/>
      <c r="LN986" s="68"/>
      <c r="LO986" s="68"/>
      <c r="LP986" s="68"/>
      <c r="LQ986" s="68"/>
      <c r="LR986" s="68"/>
      <c r="LS986" s="68"/>
      <c r="LT986" s="68"/>
      <c r="LU986" s="68"/>
      <c r="LV986" s="68"/>
      <c r="LW986" s="68"/>
      <c r="LX986" s="68"/>
      <c r="LY986" s="68"/>
      <c r="LZ986" s="68"/>
      <c r="MA986" s="68"/>
      <c r="MB986" s="68"/>
      <c r="MC986" s="68"/>
      <c r="MD986" s="68"/>
      <c r="ME986" s="68"/>
      <c r="MF986" s="68"/>
      <c r="MG986" s="68"/>
      <c r="MH986" s="68"/>
      <c r="MI986" s="68"/>
      <c r="MJ986" s="68"/>
      <c r="MK986" s="68"/>
      <c r="ML986" s="68"/>
      <c r="MM986" s="68"/>
      <c r="MN986" s="68"/>
      <c r="MO986" s="68"/>
      <c r="MP986" s="68"/>
      <c r="MQ986" s="68"/>
      <c r="MR986" s="68"/>
      <c r="MS986" s="68"/>
      <c r="MT986" s="68"/>
      <c r="MU986" s="68"/>
      <c r="MV986" s="68"/>
      <c r="MW986" s="68"/>
      <c r="MX986" s="68"/>
      <c r="MY986" s="68"/>
      <c r="MZ986" s="68"/>
      <c r="NA986" s="68"/>
      <c r="NB986" s="68"/>
      <c r="NC986" s="68"/>
      <c r="ND986" s="68"/>
      <c r="NE986" s="68"/>
      <c r="NF986" s="68"/>
      <c r="NG986" s="68"/>
      <c r="NH986" s="68"/>
      <c r="NI986" s="68"/>
      <c r="NJ986" s="68"/>
      <c r="NK986" s="68"/>
      <c r="NL986" s="68"/>
      <c r="NM986" s="68"/>
      <c r="NN986" s="68"/>
      <c r="NO986" s="68"/>
      <c r="NP986" s="68"/>
      <c r="NQ986" s="68"/>
      <c r="NR986" s="68"/>
      <c r="NS986" s="68"/>
      <c r="NT986" s="68"/>
      <c r="NU986" s="68"/>
      <c r="NV986" s="68"/>
      <c r="NW986" s="68"/>
      <c r="NX986" s="68"/>
      <c r="NY986" s="68"/>
      <c r="NZ986" s="68"/>
      <c r="OA986" s="68"/>
      <c r="OB986" s="68"/>
      <c r="OC986" s="68"/>
      <c r="OD986" s="68"/>
      <c r="OE986" s="68"/>
      <c r="OF986" s="68"/>
      <c r="OG986" s="68"/>
      <c r="OH986" s="68"/>
      <c r="OI986" s="68"/>
      <c r="OJ986" s="68"/>
      <c r="OK986" s="68"/>
      <c r="OL986" s="68"/>
      <c r="OM986" s="68"/>
      <c r="ON986" s="68"/>
      <c r="OO986" s="68"/>
      <c r="OP986" s="68"/>
      <c r="OQ986" s="68"/>
      <c r="OR986" s="68"/>
      <c r="OS986" s="68"/>
      <c r="OT986" s="68"/>
      <c r="OU986" s="68"/>
      <c r="OV986" s="68"/>
      <c r="OW986" s="68"/>
      <c r="OX986" s="68"/>
      <c r="OY986" s="68"/>
      <c r="OZ986" s="68"/>
      <c r="PA986" s="68"/>
      <c r="PB986" s="68"/>
      <c r="PC986" s="68"/>
      <c r="PD986" s="68"/>
      <c r="PE986" s="68"/>
      <c r="PF986" s="68"/>
      <c r="PG986" s="68"/>
      <c r="PH986" s="68"/>
      <c r="PI986" s="68"/>
      <c r="PJ986" s="68"/>
      <c r="PK986" s="68"/>
      <c r="PL986" s="68"/>
      <c r="PM986" s="68"/>
      <c r="PN986" s="68"/>
      <c r="PO986" s="68"/>
      <c r="PP986" s="68"/>
      <c r="PQ986" s="68"/>
      <c r="PR986" s="68"/>
      <c r="PS986" s="68"/>
      <c r="PT986" s="68"/>
      <c r="PU986" s="68"/>
      <c r="PV986" s="68"/>
      <c r="PW986" s="68"/>
      <c r="PX986" s="68"/>
      <c r="PY986" s="68"/>
      <c r="PZ986" s="68"/>
      <c r="QA986" s="68"/>
      <c r="QB986" s="68"/>
      <c r="QC986" s="68"/>
      <c r="QD986" s="68"/>
      <c r="QE986" s="68"/>
      <c r="QF986" s="68"/>
      <c r="QG986" s="68"/>
      <c r="QH986" s="68"/>
      <c r="QI986" s="68"/>
      <c r="QJ986" s="68"/>
      <c r="QK986" s="68"/>
      <c r="QL986" s="68"/>
      <c r="QM986" s="68"/>
      <c r="QN986" s="68"/>
      <c r="QO986" s="68"/>
      <c r="QP986" s="68"/>
      <c r="QQ986" s="68"/>
      <c r="QR986" s="68"/>
      <c r="QS986" s="68"/>
      <c r="QT986" s="68"/>
      <c r="QU986" s="68"/>
      <c r="QV986" s="68"/>
      <c r="QW986" s="68"/>
      <c r="QX986" s="68"/>
      <c r="QY986" s="68"/>
      <c r="QZ986" s="68"/>
      <c r="RA986" s="68"/>
      <c r="RB986" s="68"/>
      <c r="RC986" s="68"/>
      <c r="RD986" s="68"/>
      <c r="RE986" s="68"/>
      <c r="RF986" s="68"/>
      <c r="RG986" s="68"/>
      <c r="RH986" s="68"/>
      <c r="RI986" s="68"/>
      <c r="RJ986" s="68"/>
      <c r="RK986" s="68"/>
      <c r="RL986" s="68"/>
      <c r="RM986" s="68"/>
      <c r="RN986" s="68"/>
      <c r="RO986" s="68"/>
      <c r="RP986" s="68"/>
      <c r="RQ986" s="68"/>
      <c r="RR986" s="68"/>
      <c r="RS986" s="68"/>
      <c r="RT986" s="68"/>
      <c r="RU986" s="68"/>
      <c r="RV986" s="68"/>
      <c r="RW986" s="68"/>
      <c r="RX986" s="68"/>
      <c r="RY986" s="68"/>
      <c r="RZ986" s="68"/>
      <c r="SA986" s="68"/>
      <c r="SB986" s="68"/>
      <c r="SC986" s="68"/>
      <c r="SD986" s="68"/>
      <c r="SE986" s="68"/>
      <c r="SF986" s="68"/>
      <c r="SG986" s="68"/>
      <c r="SH986" s="68"/>
      <c r="SI986" s="68"/>
      <c r="SJ986" s="68"/>
      <c r="SK986" s="68"/>
      <c r="SL986" s="68"/>
      <c r="SM986" s="68"/>
      <c r="SN986" s="68"/>
      <c r="SO986" s="68"/>
      <c r="SP986" s="68"/>
      <c r="SQ986" s="68"/>
      <c r="SR986" s="68"/>
      <c r="SS986" s="68"/>
      <c r="ST986" s="68"/>
    </row>
    <row r="987" spans="1:514" ht="16.5" customHeight="1" x14ac:dyDescent="0.2">
      <c r="A987" s="20">
        <v>379</v>
      </c>
      <c r="B987" s="20" t="s">
        <v>62</v>
      </c>
      <c r="C987" s="20" t="s">
        <v>915</v>
      </c>
      <c r="D987" s="20" t="s">
        <v>38</v>
      </c>
      <c r="E987" s="20" t="s">
        <v>1345</v>
      </c>
      <c r="F987" s="22" t="s">
        <v>942</v>
      </c>
      <c r="G987" s="20" t="s">
        <v>42</v>
      </c>
      <c r="H987" s="20" t="s">
        <v>35</v>
      </c>
      <c r="I987" s="20" t="s">
        <v>81</v>
      </c>
      <c r="J987" s="22" t="s">
        <v>915</v>
      </c>
      <c r="K987" s="20"/>
      <c r="L987" s="20"/>
      <c r="M987" s="20"/>
      <c r="N987" s="20"/>
      <c r="O987" s="23"/>
      <c r="P987" s="23">
        <v>1000000</v>
      </c>
      <c r="Q987" s="24">
        <v>1</v>
      </c>
      <c r="R987" s="25">
        <v>45992</v>
      </c>
      <c r="S987" s="20" t="s">
        <v>83</v>
      </c>
      <c r="T987" s="26">
        <f t="shared" si="17"/>
        <v>1000000</v>
      </c>
      <c r="U987" s="27" t="s">
        <v>100</v>
      </c>
      <c r="V987" s="27" t="s">
        <v>100</v>
      </c>
      <c r="W987" s="68"/>
      <c r="X987" s="68"/>
      <c r="Y987" s="68"/>
      <c r="Z987" s="68"/>
      <c r="AA987" s="68"/>
      <c r="AB987" s="68"/>
      <c r="AC987" s="68"/>
      <c r="AD987" s="68"/>
      <c r="AE987" s="68"/>
      <c r="AF987" s="68"/>
      <c r="AG987" s="68"/>
      <c r="AH987" s="68"/>
      <c r="AI987" s="68"/>
      <c r="AJ987" s="68"/>
      <c r="AK987" s="68"/>
      <c r="AL987" s="68"/>
      <c r="AM987" s="68"/>
      <c r="AN987" s="68"/>
      <c r="AO987" s="68"/>
      <c r="AP987" s="68"/>
      <c r="AQ987" s="68"/>
      <c r="AR987" s="68"/>
      <c r="AS987" s="68"/>
      <c r="AT987" s="68"/>
      <c r="AU987" s="68"/>
      <c r="AV987" s="68"/>
      <c r="AW987" s="68"/>
      <c r="AX987" s="68"/>
      <c r="AY987" s="68"/>
      <c r="AZ987" s="68"/>
      <c r="BA987" s="68"/>
      <c r="BB987" s="68"/>
      <c r="BC987" s="68"/>
      <c r="BD987" s="68"/>
      <c r="BE987" s="68"/>
      <c r="BF987" s="68"/>
      <c r="BG987" s="68"/>
      <c r="BH987" s="68"/>
      <c r="BI987" s="68"/>
      <c r="BJ987" s="68"/>
      <c r="BK987" s="68"/>
      <c r="BL987" s="68"/>
      <c r="BM987" s="68"/>
      <c r="BN987" s="68"/>
      <c r="BO987" s="68"/>
      <c r="BP987" s="68"/>
      <c r="BQ987" s="68"/>
      <c r="BR987" s="68"/>
      <c r="BS987" s="68"/>
      <c r="BT987" s="68"/>
      <c r="BU987" s="68"/>
      <c r="BV987" s="68"/>
      <c r="BW987" s="68"/>
      <c r="BX987" s="68"/>
      <c r="BY987" s="68"/>
      <c r="BZ987" s="68"/>
      <c r="CA987" s="68"/>
      <c r="CB987" s="68"/>
      <c r="CC987" s="68"/>
      <c r="CD987" s="68"/>
      <c r="CE987" s="68"/>
      <c r="CF987" s="68"/>
      <c r="CG987" s="68"/>
      <c r="CH987" s="68"/>
      <c r="CI987" s="68"/>
      <c r="CJ987" s="68"/>
      <c r="CK987" s="68"/>
      <c r="CL987" s="68"/>
      <c r="CM987" s="68"/>
      <c r="CN987" s="68"/>
      <c r="CO987" s="68"/>
      <c r="CP987" s="68"/>
      <c r="CQ987" s="68"/>
      <c r="CR987" s="68"/>
      <c r="CS987" s="68"/>
      <c r="CT987" s="68"/>
      <c r="CU987" s="68"/>
      <c r="CV987" s="68"/>
      <c r="CW987" s="68"/>
      <c r="CX987" s="68"/>
      <c r="CY987" s="68"/>
      <c r="CZ987" s="68"/>
      <c r="DA987" s="68"/>
      <c r="DB987" s="68"/>
      <c r="DC987" s="68"/>
      <c r="DD987" s="68"/>
      <c r="DE987" s="68"/>
      <c r="DF987" s="68"/>
      <c r="DG987" s="68"/>
      <c r="DH987" s="68"/>
      <c r="DI987" s="68"/>
      <c r="DJ987" s="68"/>
      <c r="DK987" s="68"/>
      <c r="DL987" s="68"/>
      <c r="DM987" s="68"/>
      <c r="DN987" s="68"/>
      <c r="DO987" s="68"/>
      <c r="DP987" s="68"/>
      <c r="DQ987" s="68"/>
      <c r="DR987" s="68"/>
      <c r="DS987" s="68"/>
      <c r="DT987" s="68"/>
      <c r="DU987" s="68"/>
      <c r="DV987" s="68"/>
      <c r="DW987" s="68"/>
      <c r="DX987" s="68"/>
      <c r="DY987" s="68"/>
      <c r="DZ987" s="68"/>
      <c r="EA987" s="68"/>
      <c r="EB987" s="68"/>
      <c r="EC987" s="68"/>
      <c r="ED987" s="68"/>
      <c r="EE987" s="68"/>
      <c r="EF987" s="68"/>
      <c r="EG987" s="68"/>
      <c r="EH987" s="68"/>
      <c r="EI987" s="68"/>
      <c r="EJ987" s="68"/>
      <c r="EK987" s="68"/>
      <c r="EL987" s="68"/>
      <c r="EM987" s="68"/>
      <c r="EN987" s="68"/>
      <c r="EO987" s="68"/>
      <c r="EP987" s="68"/>
      <c r="EQ987" s="68"/>
      <c r="ER987" s="68"/>
      <c r="ES987" s="68"/>
      <c r="ET987" s="68"/>
      <c r="EU987" s="68"/>
      <c r="EV987" s="68"/>
      <c r="EW987" s="68"/>
      <c r="EX987" s="68"/>
      <c r="EY987" s="68"/>
      <c r="EZ987" s="68"/>
      <c r="FA987" s="68"/>
      <c r="FB987" s="68"/>
      <c r="FC987" s="68"/>
      <c r="FD987" s="68"/>
      <c r="FE987" s="68"/>
      <c r="FF987" s="68"/>
      <c r="FG987" s="68"/>
      <c r="FH987" s="68"/>
      <c r="FI987" s="68"/>
      <c r="FJ987" s="68"/>
      <c r="FK987" s="68"/>
      <c r="FL987" s="68"/>
      <c r="FM987" s="68"/>
      <c r="FN987" s="68"/>
      <c r="FO987" s="68"/>
      <c r="FP987" s="68"/>
      <c r="FQ987" s="68"/>
      <c r="FR987" s="68"/>
      <c r="FS987" s="68"/>
      <c r="FT987" s="68"/>
      <c r="FU987" s="68"/>
      <c r="FV987" s="68"/>
      <c r="FW987" s="68"/>
      <c r="FX987" s="68"/>
      <c r="FY987" s="68"/>
      <c r="FZ987" s="68"/>
      <c r="GA987" s="68"/>
      <c r="GB987" s="68"/>
      <c r="GC987" s="68"/>
      <c r="GD987" s="68"/>
      <c r="GE987" s="68"/>
      <c r="GF987" s="68"/>
      <c r="GG987" s="68"/>
      <c r="GH987" s="68"/>
      <c r="GI987" s="68"/>
      <c r="GJ987" s="68"/>
      <c r="GK987" s="68"/>
      <c r="GL987" s="68"/>
      <c r="GM987" s="68"/>
      <c r="GN987" s="68"/>
      <c r="GO987" s="68"/>
      <c r="GP987" s="68"/>
      <c r="GQ987" s="68"/>
      <c r="GR987" s="68"/>
      <c r="GS987" s="68"/>
      <c r="GT987" s="68"/>
      <c r="GU987" s="68"/>
      <c r="GV987" s="68"/>
      <c r="GW987" s="68"/>
      <c r="GX987" s="68"/>
      <c r="GY987" s="68"/>
      <c r="GZ987" s="68"/>
      <c r="HA987" s="68"/>
      <c r="HB987" s="68"/>
      <c r="HC987" s="68"/>
      <c r="HD987" s="68"/>
      <c r="HE987" s="68"/>
      <c r="HF987" s="68"/>
      <c r="HG987" s="68"/>
      <c r="HH987" s="68"/>
      <c r="HI987" s="68"/>
      <c r="HJ987" s="68"/>
      <c r="HK987" s="68"/>
      <c r="HL987" s="68"/>
      <c r="HM987" s="68"/>
      <c r="HN987" s="68"/>
      <c r="HO987" s="68"/>
      <c r="HP987" s="68"/>
      <c r="HQ987" s="68"/>
      <c r="HR987" s="68"/>
      <c r="HS987" s="68"/>
      <c r="HT987" s="68"/>
      <c r="HU987" s="68"/>
      <c r="HV987" s="68"/>
      <c r="HW987" s="68"/>
      <c r="HX987" s="68"/>
      <c r="HY987" s="68"/>
      <c r="HZ987" s="68"/>
      <c r="IA987" s="68"/>
      <c r="IB987" s="68"/>
      <c r="IC987" s="68"/>
      <c r="ID987" s="68"/>
      <c r="IE987" s="68"/>
      <c r="IF987" s="68"/>
      <c r="IG987" s="68"/>
      <c r="IH987" s="68"/>
      <c r="II987" s="68"/>
      <c r="IJ987" s="68"/>
      <c r="IK987" s="68"/>
      <c r="IL987" s="68"/>
      <c r="IM987" s="68"/>
      <c r="IN987" s="68"/>
      <c r="IO987" s="68"/>
      <c r="IP987" s="68"/>
      <c r="IQ987" s="68"/>
      <c r="IR987" s="68"/>
      <c r="IS987" s="68"/>
      <c r="IT987" s="68"/>
      <c r="IU987" s="68"/>
      <c r="IV987" s="68"/>
      <c r="IW987" s="68"/>
      <c r="IX987" s="68"/>
      <c r="IY987" s="68"/>
      <c r="IZ987" s="68"/>
      <c r="JA987" s="68"/>
      <c r="JB987" s="68"/>
      <c r="JC987" s="68"/>
      <c r="JD987" s="68"/>
      <c r="JE987" s="68"/>
      <c r="JF987" s="68"/>
      <c r="JG987" s="68"/>
      <c r="JH987" s="68"/>
      <c r="JI987" s="68"/>
      <c r="JJ987" s="68"/>
      <c r="JK987" s="68"/>
      <c r="JL987" s="68"/>
      <c r="JM987" s="68"/>
      <c r="JN987" s="68"/>
      <c r="JO987" s="68"/>
      <c r="JP987" s="68"/>
      <c r="JQ987" s="68"/>
      <c r="JR987" s="68"/>
      <c r="JS987" s="68"/>
      <c r="JT987" s="68"/>
      <c r="JU987" s="68"/>
      <c r="JV987" s="68"/>
      <c r="JW987" s="68"/>
      <c r="JX987" s="68"/>
      <c r="JY987" s="68"/>
      <c r="JZ987" s="68"/>
      <c r="KA987" s="68"/>
      <c r="KB987" s="68"/>
      <c r="KC987" s="68"/>
      <c r="KD987" s="68"/>
      <c r="KE987" s="68"/>
      <c r="KF987" s="68"/>
      <c r="KG987" s="68"/>
      <c r="KH987" s="68"/>
      <c r="KI987" s="68"/>
      <c r="KJ987" s="68"/>
      <c r="KK987" s="68"/>
      <c r="KL987" s="68"/>
      <c r="KM987" s="68"/>
      <c r="KN987" s="68"/>
      <c r="KO987" s="68"/>
      <c r="KP987" s="68"/>
      <c r="KQ987" s="68"/>
      <c r="KR987" s="68"/>
      <c r="KS987" s="68"/>
      <c r="KT987" s="68"/>
      <c r="KU987" s="68"/>
      <c r="KV987" s="68"/>
      <c r="KW987" s="68"/>
      <c r="KX987" s="68"/>
      <c r="KY987" s="68"/>
      <c r="KZ987" s="68"/>
      <c r="LA987" s="68"/>
      <c r="LB987" s="68"/>
      <c r="LC987" s="68"/>
      <c r="LD987" s="68"/>
      <c r="LE987" s="68"/>
      <c r="LF987" s="68"/>
      <c r="LG987" s="68"/>
      <c r="LH987" s="68"/>
      <c r="LI987" s="68"/>
      <c r="LJ987" s="68"/>
      <c r="LK987" s="68"/>
      <c r="LL987" s="68"/>
      <c r="LM987" s="68"/>
      <c r="LN987" s="68"/>
      <c r="LO987" s="68"/>
      <c r="LP987" s="68"/>
      <c r="LQ987" s="68"/>
      <c r="LR987" s="68"/>
      <c r="LS987" s="68"/>
      <c r="LT987" s="68"/>
      <c r="LU987" s="68"/>
      <c r="LV987" s="68"/>
      <c r="LW987" s="68"/>
      <c r="LX987" s="68"/>
      <c r="LY987" s="68"/>
      <c r="LZ987" s="68"/>
      <c r="MA987" s="68"/>
      <c r="MB987" s="68"/>
      <c r="MC987" s="68"/>
      <c r="MD987" s="68"/>
      <c r="ME987" s="68"/>
      <c r="MF987" s="68"/>
      <c r="MG987" s="68"/>
      <c r="MH987" s="68"/>
      <c r="MI987" s="68"/>
      <c r="MJ987" s="68"/>
      <c r="MK987" s="68"/>
      <c r="ML987" s="68"/>
      <c r="MM987" s="68"/>
      <c r="MN987" s="68"/>
      <c r="MO987" s="68"/>
      <c r="MP987" s="68"/>
      <c r="MQ987" s="68"/>
      <c r="MR987" s="68"/>
      <c r="MS987" s="68"/>
      <c r="MT987" s="68"/>
      <c r="MU987" s="68"/>
      <c r="MV987" s="68"/>
      <c r="MW987" s="68"/>
      <c r="MX987" s="68"/>
      <c r="MY987" s="68"/>
      <c r="MZ987" s="68"/>
      <c r="NA987" s="68"/>
      <c r="NB987" s="68"/>
      <c r="NC987" s="68"/>
      <c r="ND987" s="68"/>
      <c r="NE987" s="68"/>
      <c r="NF987" s="68"/>
      <c r="NG987" s="68"/>
      <c r="NH987" s="68"/>
      <c r="NI987" s="68"/>
      <c r="NJ987" s="68"/>
      <c r="NK987" s="68"/>
      <c r="NL987" s="68"/>
      <c r="NM987" s="68"/>
      <c r="NN987" s="68"/>
      <c r="NO987" s="68"/>
      <c r="NP987" s="68"/>
      <c r="NQ987" s="68"/>
      <c r="NR987" s="68"/>
      <c r="NS987" s="68"/>
      <c r="NT987" s="68"/>
      <c r="NU987" s="68"/>
      <c r="NV987" s="68"/>
      <c r="NW987" s="68"/>
      <c r="NX987" s="68"/>
      <c r="NY987" s="68"/>
      <c r="NZ987" s="68"/>
      <c r="OA987" s="68"/>
      <c r="OB987" s="68"/>
      <c r="OC987" s="68"/>
      <c r="OD987" s="68"/>
      <c r="OE987" s="68"/>
      <c r="OF987" s="68"/>
      <c r="OG987" s="68"/>
      <c r="OH987" s="68"/>
      <c r="OI987" s="68"/>
      <c r="OJ987" s="68"/>
      <c r="OK987" s="68"/>
      <c r="OL987" s="68"/>
      <c r="OM987" s="68"/>
      <c r="ON987" s="68"/>
      <c r="OO987" s="68"/>
      <c r="OP987" s="68"/>
      <c r="OQ987" s="68"/>
      <c r="OR987" s="68"/>
      <c r="OS987" s="68"/>
      <c r="OT987" s="68"/>
      <c r="OU987" s="68"/>
      <c r="OV987" s="68"/>
      <c r="OW987" s="68"/>
      <c r="OX987" s="68"/>
      <c r="OY987" s="68"/>
      <c r="OZ987" s="68"/>
      <c r="PA987" s="68"/>
      <c r="PB987" s="68"/>
      <c r="PC987" s="68"/>
      <c r="PD987" s="68"/>
      <c r="PE987" s="68"/>
      <c r="PF987" s="68"/>
      <c r="PG987" s="68"/>
      <c r="PH987" s="68"/>
      <c r="PI987" s="68"/>
      <c r="PJ987" s="68"/>
      <c r="PK987" s="68"/>
      <c r="PL987" s="68"/>
      <c r="PM987" s="68"/>
      <c r="PN987" s="68"/>
      <c r="PO987" s="68"/>
      <c r="PP987" s="68"/>
      <c r="PQ987" s="68"/>
      <c r="PR987" s="68"/>
      <c r="PS987" s="68"/>
      <c r="PT987" s="68"/>
      <c r="PU987" s="68"/>
      <c r="PV987" s="68"/>
      <c r="PW987" s="68"/>
      <c r="PX987" s="68"/>
      <c r="PY987" s="68"/>
      <c r="PZ987" s="68"/>
      <c r="QA987" s="68"/>
      <c r="QB987" s="68"/>
      <c r="QC987" s="68"/>
      <c r="QD987" s="68"/>
      <c r="QE987" s="68"/>
      <c r="QF987" s="68"/>
      <c r="QG987" s="68"/>
      <c r="QH987" s="68"/>
      <c r="QI987" s="68"/>
      <c r="QJ987" s="68"/>
      <c r="QK987" s="68"/>
      <c r="QL987" s="68"/>
      <c r="QM987" s="68"/>
      <c r="QN987" s="68"/>
      <c r="QO987" s="68"/>
      <c r="QP987" s="68"/>
      <c r="QQ987" s="68"/>
      <c r="QR987" s="68"/>
      <c r="QS987" s="68"/>
      <c r="QT987" s="68"/>
      <c r="QU987" s="68"/>
      <c r="QV987" s="68"/>
      <c r="QW987" s="68"/>
      <c r="QX987" s="68"/>
      <c r="QY987" s="68"/>
      <c r="QZ987" s="68"/>
      <c r="RA987" s="68"/>
      <c r="RB987" s="68"/>
      <c r="RC987" s="68"/>
      <c r="RD987" s="68"/>
      <c r="RE987" s="68"/>
      <c r="RF987" s="68"/>
      <c r="RG987" s="68"/>
      <c r="RH987" s="68"/>
      <c r="RI987" s="68"/>
      <c r="RJ987" s="68"/>
      <c r="RK987" s="68"/>
      <c r="RL987" s="68"/>
      <c r="RM987" s="68"/>
      <c r="RN987" s="68"/>
      <c r="RO987" s="68"/>
      <c r="RP987" s="68"/>
      <c r="RQ987" s="68"/>
      <c r="RR987" s="68"/>
      <c r="RS987" s="68"/>
      <c r="RT987" s="68"/>
      <c r="RU987" s="68"/>
      <c r="RV987" s="68"/>
      <c r="RW987" s="68"/>
      <c r="RX987" s="68"/>
      <c r="RY987" s="68"/>
      <c r="RZ987" s="68"/>
      <c r="SA987" s="68"/>
      <c r="SB987" s="68"/>
      <c r="SC987" s="68"/>
      <c r="SD987" s="68"/>
      <c r="SE987" s="68"/>
      <c r="SF987" s="68"/>
      <c r="SG987" s="68"/>
      <c r="SH987" s="68"/>
      <c r="SI987" s="68"/>
      <c r="SJ987" s="68"/>
      <c r="SK987" s="68"/>
      <c r="SL987" s="68"/>
      <c r="SM987" s="68"/>
      <c r="SN987" s="68"/>
      <c r="SO987" s="68"/>
      <c r="SP987" s="68"/>
      <c r="SQ987" s="68"/>
      <c r="SR987" s="68"/>
      <c r="SS987" s="68"/>
      <c r="ST987" s="68"/>
    </row>
    <row r="988" spans="1:514" ht="16.5" customHeight="1" x14ac:dyDescent="0.2">
      <c r="A988" s="20">
        <v>380</v>
      </c>
      <c r="B988" s="20" t="s">
        <v>62</v>
      </c>
      <c r="C988" s="20" t="s">
        <v>915</v>
      </c>
      <c r="D988" s="20" t="s">
        <v>38</v>
      </c>
      <c r="E988" s="20" t="s">
        <v>1345</v>
      </c>
      <c r="F988" s="22" t="s">
        <v>941</v>
      </c>
      <c r="G988" s="20" t="s">
        <v>84</v>
      </c>
      <c r="H988" s="20" t="s">
        <v>35</v>
      </c>
      <c r="I988" s="20" t="s">
        <v>81</v>
      </c>
      <c r="J988" s="22" t="s">
        <v>915</v>
      </c>
      <c r="K988" s="20"/>
      <c r="L988" s="20"/>
      <c r="M988" s="20"/>
      <c r="N988" s="20"/>
      <c r="O988" s="23"/>
      <c r="P988" s="23">
        <v>3227270</v>
      </c>
      <c r="Q988" s="24">
        <v>1</v>
      </c>
      <c r="R988" s="25">
        <v>45658</v>
      </c>
      <c r="S988" s="20" t="s">
        <v>83</v>
      </c>
      <c r="T988" s="26">
        <f t="shared" si="17"/>
        <v>3227270</v>
      </c>
      <c r="U988" s="27" t="s">
        <v>100</v>
      </c>
      <c r="V988" s="27" t="s">
        <v>100</v>
      </c>
      <c r="W988" s="68"/>
      <c r="X988" s="68"/>
      <c r="Y988" s="68"/>
      <c r="Z988" s="68"/>
      <c r="AA988" s="68"/>
      <c r="AB988" s="68"/>
      <c r="AC988" s="68"/>
      <c r="AD988" s="68"/>
      <c r="AE988" s="68"/>
      <c r="AF988" s="68"/>
      <c r="AG988" s="68"/>
      <c r="AH988" s="68"/>
      <c r="AI988" s="68"/>
      <c r="AJ988" s="68"/>
      <c r="AK988" s="68"/>
      <c r="AL988" s="68"/>
      <c r="AM988" s="68"/>
      <c r="AN988" s="68"/>
      <c r="AO988" s="68"/>
      <c r="AP988" s="68"/>
      <c r="AQ988" s="68"/>
      <c r="AR988" s="68"/>
      <c r="AS988" s="68"/>
      <c r="AT988" s="68"/>
      <c r="AU988" s="68"/>
      <c r="AV988" s="68"/>
      <c r="AW988" s="68"/>
      <c r="AX988" s="68"/>
      <c r="AY988" s="68"/>
      <c r="AZ988" s="68"/>
      <c r="BA988" s="68"/>
      <c r="BB988" s="68"/>
      <c r="BC988" s="68"/>
      <c r="BD988" s="68"/>
      <c r="BE988" s="68"/>
      <c r="BF988" s="68"/>
      <c r="BG988" s="68"/>
      <c r="BH988" s="68"/>
      <c r="BI988" s="68"/>
      <c r="BJ988" s="68"/>
      <c r="BK988" s="68"/>
      <c r="BL988" s="68"/>
      <c r="BM988" s="68"/>
      <c r="BN988" s="68"/>
      <c r="BO988" s="68"/>
      <c r="BP988" s="68"/>
      <c r="BQ988" s="68"/>
      <c r="BR988" s="68"/>
      <c r="BS988" s="68"/>
      <c r="BT988" s="68"/>
      <c r="BU988" s="68"/>
      <c r="BV988" s="68"/>
      <c r="BW988" s="68"/>
      <c r="BX988" s="68"/>
      <c r="BY988" s="68"/>
      <c r="BZ988" s="68"/>
      <c r="CA988" s="68"/>
      <c r="CB988" s="68"/>
      <c r="CC988" s="68"/>
      <c r="CD988" s="68"/>
      <c r="CE988" s="68"/>
      <c r="CF988" s="68"/>
      <c r="CG988" s="68"/>
      <c r="CH988" s="68"/>
      <c r="CI988" s="68"/>
      <c r="CJ988" s="68"/>
      <c r="CK988" s="68"/>
      <c r="CL988" s="68"/>
      <c r="CM988" s="68"/>
      <c r="CN988" s="68"/>
      <c r="CO988" s="68"/>
      <c r="CP988" s="68"/>
      <c r="CQ988" s="68"/>
      <c r="CR988" s="68"/>
      <c r="CS988" s="68"/>
      <c r="CT988" s="68"/>
      <c r="CU988" s="68"/>
      <c r="CV988" s="68"/>
      <c r="CW988" s="68"/>
      <c r="CX988" s="68"/>
      <c r="CY988" s="68"/>
      <c r="CZ988" s="68"/>
      <c r="DA988" s="68"/>
      <c r="DB988" s="68"/>
      <c r="DC988" s="68"/>
      <c r="DD988" s="68"/>
      <c r="DE988" s="68"/>
      <c r="DF988" s="68"/>
      <c r="DG988" s="68"/>
      <c r="DH988" s="68"/>
      <c r="DI988" s="68"/>
      <c r="DJ988" s="68"/>
      <c r="DK988" s="68"/>
      <c r="DL988" s="68"/>
      <c r="DM988" s="68"/>
      <c r="DN988" s="68"/>
      <c r="DO988" s="68"/>
      <c r="DP988" s="68"/>
      <c r="DQ988" s="68"/>
      <c r="DR988" s="68"/>
      <c r="DS988" s="68"/>
      <c r="DT988" s="68"/>
      <c r="DU988" s="68"/>
      <c r="DV988" s="68"/>
      <c r="DW988" s="68"/>
      <c r="DX988" s="68"/>
      <c r="DY988" s="68"/>
      <c r="DZ988" s="68"/>
      <c r="EA988" s="68"/>
      <c r="EB988" s="68"/>
      <c r="EC988" s="68"/>
      <c r="ED988" s="68"/>
      <c r="EE988" s="68"/>
      <c r="EF988" s="68"/>
      <c r="EG988" s="68"/>
      <c r="EH988" s="68"/>
      <c r="EI988" s="68"/>
      <c r="EJ988" s="68"/>
      <c r="EK988" s="68"/>
      <c r="EL988" s="68"/>
      <c r="EM988" s="68"/>
      <c r="EN988" s="68"/>
      <c r="EO988" s="68"/>
      <c r="EP988" s="68"/>
      <c r="EQ988" s="68"/>
      <c r="ER988" s="68"/>
      <c r="ES988" s="68"/>
      <c r="ET988" s="68"/>
      <c r="EU988" s="68"/>
      <c r="EV988" s="68"/>
      <c r="EW988" s="68"/>
      <c r="EX988" s="68"/>
      <c r="EY988" s="68"/>
      <c r="EZ988" s="68"/>
      <c r="FA988" s="68"/>
      <c r="FB988" s="68"/>
      <c r="FC988" s="68"/>
      <c r="FD988" s="68"/>
      <c r="FE988" s="68"/>
      <c r="FF988" s="68"/>
      <c r="FG988" s="68"/>
      <c r="FH988" s="68"/>
      <c r="FI988" s="68"/>
      <c r="FJ988" s="68"/>
      <c r="FK988" s="68"/>
      <c r="FL988" s="68"/>
      <c r="FM988" s="68"/>
      <c r="FN988" s="68"/>
      <c r="FO988" s="68"/>
      <c r="FP988" s="68"/>
      <c r="FQ988" s="68"/>
      <c r="FR988" s="68"/>
      <c r="FS988" s="68"/>
      <c r="FT988" s="68"/>
      <c r="FU988" s="68"/>
      <c r="FV988" s="68"/>
      <c r="FW988" s="68"/>
      <c r="FX988" s="68"/>
      <c r="FY988" s="68"/>
      <c r="FZ988" s="68"/>
      <c r="GA988" s="68"/>
      <c r="GB988" s="68"/>
      <c r="GC988" s="68"/>
      <c r="GD988" s="68"/>
      <c r="GE988" s="68"/>
      <c r="GF988" s="68"/>
      <c r="GG988" s="68"/>
      <c r="GH988" s="68"/>
      <c r="GI988" s="68"/>
      <c r="GJ988" s="68"/>
      <c r="GK988" s="68"/>
      <c r="GL988" s="68"/>
      <c r="GM988" s="68"/>
      <c r="GN988" s="68"/>
      <c r="GO988" s="68"/>
      <c r="GP988" s="68"/>
      <c r="GQ988" s="68"/>
      <c r="GR988" s="68"/>
      <c r="GS988" s="68"/>
      <c r="GT988" s="68"/>
      <c r="GU988" s="68"/>
      <c r="GV988" s="68"/>
      <c r="GW988" s="68"/>
      <c r="GX988" s="68"/>
      <c r="GY988" s="68"/>
      <c r="GZ988" s="68"/>
      <c r="HA988" s="68"/>
      <c r="HB988" s="68"/>
      <c r="HC988" s="68"/>
      <c r="HD988" s="68"/>
      <c r="HE988" s="68"/>
      <c r="HF988" s="68"/>
      <c r="HG988" s="68"/>
      <c r="HH988" s="68"/>
      <c r="HI988" s="68"/>
      <c r="HJ988" s="68"/>
      <c r="HK988" s="68"/>
      <c r="HL988" s="68"/>
      <c r="HM988" s="68"/>
      <c r="HN988" s="68"/>
      <c r="HO988" s="68"/>
      <c r="HP988" s="68"/>
      <c r="HQ988" s="68"/>
      <c r="HR988" s="68"/>
      <c r="HS988" s="68"/>
      <c r="HT988" s="68"/>
      <c r="HU988" s="68"/>
      <c r="HV988" s="68"/>
      <c r="HW988" s="68"/>
      <c r="HX988" s="68"/>
      <c r="HY988" s="68"/>
      <c r="HZ988" s="68"/>
      <c r="IA988" s="68"/>
      <c r="IB988" s="68"/>
      <c r="IC988" s="68"/>
      <c r="ID988" s="68"/>
      <c r="IE988" s="68"/>
      <c r="IF988" s="68"/>
      <c r="IG988" s="68"/>
      <c r="IH988" s="68"/>
      <c r="II988" s="68"/>
      <c r="IJ988" s="68"/>
      <c r="IK988" s="68"/>
      <c r="IL988" s="68"/>
      <c r="IM988" s="68"/>
      <c r="IN988" s="68"/>
      <c r="IO988" s="68"/>
      <c r="IP988" s="68"/>
      <c r="IQ988" s="68"/>
      <c r="IR988" s="68"/>
      <c r="IS988" s="68"/>
      <c r="IT988" s="68"/>
      <c r="IU988" s="68"/>
      <c r="IV988" s="68"/>
      <c r="IW988" s="68"/>
      <c r="IX988" s="68"/>
      <c r="IY988" s="68"/>
      <c r="IZ988" s="68"/>
      <c r="JA988" s="68"/>
      <c r="JB988" s="68"/>
      <c r="JC988" s="68"/>
      <c r="JD988" s="68"/>
      <c r="JE988" s="68"/>
      <c r="JF988" s="68"/>
      <c r="JG988" s="68"/>
      <c r="JH988" s="68"/>
      <c r="JI988" s="68"/>
      <c r="JJ988" s="68"/>
      <c r="JK988" s="68"/>
      <c r="JL988" s="68"/>
      <c r="JM988" s="68"/>
      <c r="JN988" s="68"/>
      <c r="JO988" s="68"/>
      <c r="JP988" s="68"/>
      <c r="JQ988" s="68"/>
      <c r="JR988" s="68"/>
      <c r="JS988" s="68"/>
      <c r="JT988" s="68"/>
      <c r="JU988" s="68"/>
      <c r="JV988" s="68"/>
      <c r="JW988" s="68"/>
      <c r="JX988" s="68"/>
      <c r="JY988" s="68"/>
      <c r="JZ988" s="68"/>
      <c r="KA988" s="68"/>
      <c r="KB988" s="68"/>
      <c r="KC988" s="68"/>
      <c r="KD988" s="68"/>
      <c r="KE988" s="68"/>
      <c r="KF988" s="68"/>
      <c r="KG988" s="68"/>
      <c r="KH988" s="68"/>
      <c r="KI988" s="68"/>
      <c r="KJ988" s="68"/>
      <c r="KK988" s="68"/>
      <c r="KL988" s="68"/>
      <c r="KM988" s="68"/>
      <c r="KN988" s="68"/>
      <c r="KO988" s="68"/>
      <c r="KP988" s="68"/>
      <c r="KQ988" s="68"/>
      <c r="KR988" s="68"/>
      <c r="KS988" s="68"/>
      <c r="KT988" s="68"/>
      <c r="KU988" s="68"/>
      <c r="KV988" s="68"/>
      <c r="KW988" s="68"/>
      <c r="KX988" s="68"/>
      <c r="KY988" s="68"/>
      <c r="KZ988" s="68"/>
      <c r="LA988" s="68"/>
      <c r="LB988" s="68"/>
      <c r="LC988" s="68"/>
      <c r="LD988" s="68"/>
      <c r="LE988" s="68"/>
      <c r="LF988" s="68"/>
      <c r="LG988" s="68"/>
      <c r="LH988" s="68"/>
      <c r="LI988" s="68"/>
      <c r="LJ988" s="68"/>
      <c r="LK988" s="68"/>
      <c r="LL988" s="68"/>
      <c r="LM988" s="68"/>
      <c r="LN988" s="68"/>
      <c r="LO988" s="68"/>
      <c r="LP988" s="68"/>
      <c r="LQ988" s="68"/>
      <c r="LR988" s="68"/>
      <c r="LS988" s="68"/>
      <c r="LT988" s="68"/>
      <c r="LU988" s="68"/>
      <c r="LV988" s="68"/>
      <c r="LW988" s="68"/>
      <c r="LX988" s="68"/>
      <c r="LY988" s="68"/>
      <c r="LZ988" s="68"/>
      <c r="MA988" s="68"/>
      <c r="MB988" s="68"/>
      <c r="MC988" s="68"/>
      <c r="MD988" s="68"/>
      <c r="ME988" s="68"/>
      <c r="MF988" s="68"/>
      <c r="MG988" s="68"/>
      <c r="MH988" s="68"/>
      <c r="MI988" s="68"/>
      <c r="MJ988" s="68"/>
      <c r="MK988" s="68"/>
      <c r="ML988" s="68"/>
      <c r="MM988" s="68"/>
      <c r="MN988" s="68"/>
      <c r="MO988" s="68"/>
      <c r="MP988" s="68"/>
      <c r="MQ988" s="68"/>
      <c r="MR988" s="68"/>
      <c r="MS988" s="68"/>
      <c r="MT988" s="68"/>
      <c r="MU988" s="68"/>
      <c r="MV988" s="68"/>
      <c r="MW988" s="68"/>
      <c r="MX988" s="68"/>
      <c r="MY988" s="68"/>
      <c r="MZ988" s="68"/>
      <c r="NA988" s="68"/>
      <c r="NB988" s="68"/>
      <c r="NC988" s="68"/>
      <c r="ND988" s="68"/>
      <c r="NE988" s="68"/>
      <c r="NF988" s="68"/>
      <c r="NG988" s="68"/>
      <c r="NH988" s="68"/>
      <c r="NI988" s="68"/>
      <c r="NJ988" s="68"/>
      <c r="NK988" s="68"/>
      <c r="NL988" s="68"/>
      <c r="NM988" s="68"/>
      <c r="NN988" s="68"/>
      <c r="NO988" s="68"/>
      <c r="NP988" s="68"/>
      <c r="NQ988" s="68"/>
      <c r="NR988" s="68"/>
      <c r="NS988" s="68"/>
      <c r="NT988" s="68"/>
      <c r="NU988" s="68"/>
      <c r="NV988" s="68"/>
      <c r="NW988" s="68"/>
      <c r="NX988" s="68"/>
      <c r="NY988" s="68"/>
      <c r="NZ988" s="68"/>
      <c r="OA988" s="68"/>
      <c r="OB988" s="68"/>
      <c r="OC988" s="68"/>
      <c r="OD988" s="68"/>
      <c r="OE988" s="68"/>
      <c r="OF988" s="68"/>
      <c r="OG988" s="68"/>
      <c r="OH988" s="68"/>
      <c r="OI988" s="68"/>
      <c r="OJ988" s="68"/>
      <c r="OK988" s="68"/>
      <c r="OL988" s="68"/>
      <c r="OM988" s="68"/>
      <c r="ON988" s="68"/>
      <c r="OO988" s="68"/>
      <c r="OP988" s="68"/>
      <c r="OQ988" s="68"/>
      <c r="OR988" s="68"/>
      <c r="OS988" s="68"/>
      <c r="OT988" s="68"/>
      <c r="OU988" s="68"/>
      <c r="OV988" s="68"/>
      <c r="OW988" s="68"/>
      <c r="OX988" s="68"/>
      <c r="OY988" s="68"/>
      <c r="OZ988" s="68"/>
      <c r="PA988" s="68"/>
      <c r="PB988" s="68"/>
      <c r="PC988" s="68"/>
      <c r="PD988" s="68"/>
      <c r="PE988" s="68"/>
      <c r="PF988" s="68"/>
      <c r="PG988" s="68"/>
      <c r="PH988" s="68"/>
      <c r="PI988" s="68"/>
      <c r="PJ988" s="68"/>
      <c r="PK988" s="68"/>
      <c r="PL988" s="68"/>
      <c r="PM988" s="68"/>
      <c r="PN988" s="68"/>
      <c r="PO988" s="68"/>
      <c r="PP988" s="68"/>
      <c r="PQ988" s="68"/>
      <c r="PR988" s="68"/>
      <c r="PS988" s="68"/>
      <c r="PT988" s="68"/>
      <c r="PU988" s="68"/>
      <c r="PV988" s="68"/>
      <c r="PW988" s="68"/>
      <c r="PX988" s="68"/>
      <c r="PY988" s="68"/>
      <c r="PZ988" s="68"/>
      <c r="QA988" s="68"/>
      <c r="QB988" s="68"/>
      <c r="QC988" s="68"/>
      <c r="QD988" s="68"/>
      <c r="QE988" s="68"/>
      <c r="QF988" s="68"/>
      <c r="QG988" s="68"/>
      <c r="QH988" s="68"/>
      <c r="QI988" s="68"/>
      <c r="QJ988" s="68"/>
      <c r="QK988" s="68"/>
      <c r="QL988" s="68"/>
      <c r="QM988" s="68"/>
      <c r="QN988" s="68"/>
      <c r="QO988" s="68"/>
      <c r="QP988" s="68"/>
      <c r="QQ988" s="68"/>
      <c r="QR988" s="68"/>
      <c r="QS988" s="68"/>
      <c r="QT988" s="68"/>
      <c r="QU988" s="68"/>
      <c r="QV988" s="68"/>
      <c r="QW988" s="68"/>
      <c r="QX988" s="68"/>
      <c r="QY988" s="68"/>
      <c r="QZ988" s="68"/>
      <c r="RA988" s="68"/>
      <c r="RB988" s="68"/>
      <c r="RC988" s="68"/>
      <c r="RD988" s="68"/>
      <c r="RE988" s="68"/>
      <c r="RF988" s="68"/>
      <c r="RG988" s="68"/>
      <c r="RH988" s="68"/>
      <c r="RI988" s="68"/>
      <c r="RJ988" s="68"/>
      <c r="RK988" s="68"/>
      <c r="RL988" s="68"/>
      <c r="RM988" s="68"/>
      <c r="RN988" s="68"/>
      <c r="RO988" s="68"/>
      <c r="RP988" s="68"/>
      <c r="RQ988" s="68"/>
      <c r="RR988" s="68"/>
      <c r="RS988" s="68"/>
      <c r="RT988" s="68"/>
      <c r="RU988" s="68"/>
      <c r="RV988" s="68"/>
      <c r="RW988" s="68"/>
      <c r="RX988" s="68"/>
      <c r="RY988" s="68"/>
      <c r="RZ988" s="68"/>
      <c r="SA988" s="68"/>
      <c r="SB988" s="68"/>
      <c r="SC988" s="68"/>
      <c r="SD988" s="68"/>
      <c r="SE988" s="68"/>
      <c r="SF988" s="68"/>
      <c r="SG988" s="68"/>
      <c r="SH988" s="68"/>
      <c r="SI988" s="68"/>
      <c r="SJ988" s="68"/>
      <c r="SK988" s="68"/>
      <c r="SL988" s="68"/>
      <c r="SM988" s="68"/>
      <c r="SN988" s="68"/>
      <c r="SO988" s="68"/>
      <c r="SP988" s="68"/>
      <c r="SQ988" s="68"/>
      <c r="SR988" s="68"/>
      <c r="SS988" s="68"/>
      <c r="ST988" s="68"/>
    </row>
    <row r="989" spans="1:514" ht="16.5" customHeight="1" x14ac:dyDescent="0.2">
      <c r="A989" s="20">
        <v>381</v>
      </c>
      <c r="B989" s="20" t="s">
        <v>62</v>
      </c>
      <c r="C989" s="20" t="s">
        <v>915</v>
      </c>
      <c r="D989" s="20" t="s">
        <v>38</v>
      </c>
      <c r="E989" s="20" t="s">
        <v>1345</v>
      </c>
      <c r="F989" s="22" t="s">
        <v>941</v>
      </c>
      <c r="G989" s="20" t="s">
        <v>84</v>
      </c>
      <c r="H989" s="20" t="s">
        <v>35</v>
      </c>
      <c r="I989" s="20" t="s">
        <v>81</v>
      </c>
      <c r="J989" s="22" t="s">
        <v>915</v>
      </c>
      <c r="K989" s="20"/>
      <c r="L989" s="20"/>
      <c r="M989" s="20"/>
      <c r="N989" s="20"/>
      <c r="O989" s="23"/>
      <c r="P989" s="23">
        <v>3227270</v>
      </c>
      <c r="Q989" s="24">
        <v>1</v>
      </c>
      <c r="R989" s="25">
        <v>45689</v>
      </c>
      <c r="S989" s="20" t="s">
        <v>83</v>
      </c>
      <c r="T989" s="26">
        <f t="shared" si="17"/>
        <v>3227270</v>
      </c>
      <c r="U989" s="27" t="s">
        <v>100</v>
      </c>
      <c r="V989" s="27" t="s">
        <v>100</v>
      </c>
      <c r="W989" s="68"/>
      <c r="X989" s="68"/>
      <c r="Y989" s="68"/>
      <c r="Z989" s="68"/>
      <c r="AA989" s="68"/>
      <c r="AB989" s="68"/>
      <c r="AC989" s="68"/>
      <c r="AD989" s="68"/>
      <c r="AE989" s="68"/>
      <c r="AF989" s="68"/>
      <c r="AG989" s="68"/>
      <c r="AH989" s="68"/>
      <c r="AI989" s="68"/>
      <c r="AJ989" s="68"/>
      <c r="AK989" s="68"/>
      <c r="AL989" s="68"/>
      <c r="AM989" s="68"/>
      <c r="AN989" s="68"/>
      <c r="AO989" s="68"/>
      <c r="AP989" s="68"/>
      <c r="AQ989" s="68"/>
      <c r="AR989" s="68"/>
      <c r="AS989" s="68"/>
      <c r="AT989" s="68"/>
      <c r="AU989" s="68"/>
      <c r="AV989" s="68"/>
      <c r="AW989" s="68"/>
      <c r="AX989" s="68"/>
      <c r="AY989" s="68"/>
      <c r="AZ989" s="68"/>
      <c r="BA989" s="68"/>
      <c r="BB989" s="68"/>
      <c r="BC989" s="68"/>
      <c r="BD989" s="68"/>
      <c r="BE989" s="68"/>
      <c r="BF989" s="68"/>
      <c r="BG989" s="68"/>
      <c r="BH989" s="68"/>
      <c r="BI989" s="68"/>
      <c r="BJ989" s="68"/>
      <c r="BK989" s="68"/>
      <c r="BL989" s="68"/>
      <c r="BM989" s="68"/>
      <c r="BN989" s="68"/>
      <c r="BO989" s="68"/>
      <c r="BP989" s="68"/>
      <c r="BQ989" s="68"/>
      <c r="BR989" s="68"/>
      <c r="BS989" s="68"/>
      <c r="BT989" s="68"/>
      <c r="BU989" s="68"/>
      <c r="BV989" s="68"/>
      <c r="BW989" s="68"/>
      <c r="BX989" s="68"/>
      <c r="BY989" s="68"/>
      <c r="BZ989" s="68"/>
      <c r="CA989" s="68"/>
      <c r="CB989" s="68"/>
      <c r="CC989" s="68"/>
      <c r="CD989" s="68"/>
      <c r="CE989" s="68"/>
      <c r="CF989" s="68"/>
      <c r="CG989" s="68"/>
      <c r="CH989" s="68"/>
      <c r="CI989" s="68"/>
      <c r="CJ989" s="68"/>
      <c r="CK989" s="68"/>
      <c r="CL989" s="68"/>
      <c r="CM989" s="68"/>
      <c r="CN989" s="68"/>
      <c r="CO989" s="68"/>
      <c r="CP989" s="68"/>
      <c r="CQ989" s="68"/>
      <c r="CR989" s="68"/>
      <c r="CS989" s="68"/>
      <c r="CT989" s="68"/>
      <c r="CU989" s="68"/>
      <c r="CV989" s="68"/>
      <c r="CW989" s="68"/>
      <c r="CX989" s="68"/>
      <c r="CY989" s="68"/>
      <c r="CZ989" s="68"/>
      <c r="DA989" s="68"/>
      <c r="DB989" s="68"/>
      <c r="DC989" s="68"/>
      <c r="DD989" s="68"/>
      <c r="DE989" s="68"/>
      <c r="DF989" s="68"/>
      <c r="DG989" s="68"/>
      <c r="DH989" s="68"/>
      <c r="DI989" s="68"/>
      <c r="DJ989" s="68"/>
      <c r="DK989" s="68"/>
      <c r="DL989" s="68"/>
      <c r="DM989" s="68"/>
      <c r="DN989" s="68"/>
      <c r="DO989" s="68"/>
      <c r="DP989" s="68"/>
      <c r="DQ989" s="68"/>
      <c r="DR989" s="68"/>
      <c r="DS989" s="68"/>
      <c r="DT989" s="68"/>
      <c r="DU989" s="68"/>
      <c r="DV989" s="68"/>
      <c r="DW989" s="68"/>
      <c r="DX989" s="68"/>
      <c r="DY989" s="68"/>
      <c r="DZ989" s="68"/>
      <c r="EA989" s="68"/>
      <c r="EB989" s="68"/>
      <c r="EC989" s="68"/>
      <c r="ED989" s="68"/>
      <c r="EE989" s="68"/>
      <c r="EF989" s="68"/>
      <c r="EG989" s="68"/>
      <c r="EH989" s="68"/>
      <c r="EI989" s="68"/>
      <c r="EJ989" s="68"/>
      <c r="EK989" s="68"/>
      <c r="EL989" s="68"/>
      <c r="EM989" s="68"/>
      <c r="EN989" s="68"/>
      <c r="EO989" s="68"/>
      <c r="EP989" s="68"/>
      <c r="EQ989" s="68"/>
      <c r="ER989" s="68"/>
      <c r="ES989" s="68"/>
      <c r="ET989" s="68"/>
      <c r="EU989" s="68"/>
      <c r="EV989" s="68"/>
      <c r="EW989" s="68"/>
      <c r="EX989" s="68"/>
      <c r="EY989" s="68"/>
      <c r="EZ989" s="68"/>
      <c r="FA989" s="68"/>
      <c r="FB989" s="68"/>
      <c r="FC989" s="68"/>
      <c r="FD989" s="68"/>
      <c r="FE989" s="68"/>
      <c r="FF989" s="68"/>
      <c r="FG989" s="68"/>
      <c r="FH989" s="68"/>
      <c r="FI989" s="68"/>
      <c r="FJ989" s="68"/>
      <c r="FK989" s="68"/>
      <c r="FL989" s="68"/>
      <c r="FM989" s="68"/>
      <c r="FN989" s="68"/>
      <c r="FO989" s="68"/>
      <c r="FP989" s="68"/>
      <c r="FQ989" s="68"/>
      <c r="FR989" s="68"/>
      <c r="FS989" s="68"/>
      <c r="FT989" s="68"/>
      <c r="FU989" s="68"/>
      <c r="FV989" s="68"/>
      <c r="FW989" s="68"/>
      <c r="FX989" s="68"/>
      <c r="FY989" s="68"/>
      <c r="FZ989" s="68"/>
      <c r="GA989" s="68"/>
      <c r="GB989" s="68"/>
      <c r="GC989" s="68"/>
      <c r="GD989" s="68"/>
      <c r="GE989" s="68"/>
      <c r="GF989" s="68"/>
      <c r="GG989" s="68"/>
      <c r="GH989" s="68"/>
      <c r="GI989" s="68"/>
      <c r="GJ989" s="68"/>
      <c r="GK989" s="68"/>
      <c r="GL989" s="68"/>
      <c r="GM989" s="68"/>
      <c r="GN989" s="68"/>
      <c r="GO989" s="68"/>
      <c r="GP989" s="68"/>
      <c r="GQ989" s="68"/>
      <c r="GR989" s="68"/>
      <c r="GS989" s="68"/>
      <c r="GT989" s="68"/>
      <c r="GU989" s="68"/>
      <c r="GV989" s="68"/>
      <c r="GW989" s="68"/>
      <c r="GX989" s="68"/>
      <c r="GY989" s="68"/>
      <c r="GZ989" s="68"/>
      <c r="HA989" s="68"/>
      <c r="HB989" s="68"/>
      <c r="HC989" s="68"/>
      <c r="HD989" s="68"/>
      <c r="HE989" s="68"/>
      <c r="HF989" s="68"/>
      <c r="HG989" s="68"/>
      <c r="HH989" s="68"/>
      <c r="HI989" s="68"/>
      <c r="HJ989" s="68"/>
      <c r="HK989" s="68"/>
      <c r="HL989" s="68"/>
      <c r="HM989" s="68"/>
      <c r="HN989" s="68"/>
      <c r="HO989" s="68"/>
      <c r="HP989" s="68"/>
      <c r="HQ989" s="68"/>
      <c r="HR989" s="68"/>
      <c r="HS989" s="68"/>
      <c r="HT989" s="68"/>
      <c r="HU989" s="68"/>
      <c r="HV989" s="68"/>
      <c r="HW989" s="68"/>
      <c r="HX989" s="68"/>
      <c r="HY989" s="68"/>
      <c r="HZ989" s="68"/>
      <c r="IA989" s="68"/>
      <c r="IB989" s="68"/>
      <c r="IC989" s="68"/>
      <c r="ID989" s="68"/>
      <c r="IE989" s="68"/>
      <c r="IF989" s="68"/>
      <c r="IG989" s="68"/>
      <c r="IH989" s="68"/>
      <c r="II989" s="68"/>
      <c r="IJ989" s="68"/>
      <c r="IK989" s="68"/>
      <c r="IL989" s="68"/>
      <c r="IM989" s="68"/>
      <c r="IN989" s="68"/>
      <c r="IO989" s="68"/>
      <c r="IP989" s="68"/>
      <c r="IQ989" s="68"/>
      <c r="IR989" s="68"/>
      <c r="IS989" s="68"/>
      <c r="IT989" s="68"/>
      <c r="IU989" s="68"/>
      <c r="IV989" s="68"/>
      <c r="IW989" s="68"/>
      <c r="IX989" s="68"/>
      <c r="IY989" s="68"/>
      <c r="IZ989" s="68"/>
      <c r="JA989" s="68"/>
      <c r="JB989" s="68"/>
      <c r="JC989" s="68"/>
      <c r="JD989" s="68"/>
      <c r="JE989" s="68"/>
      <c r="JF989" s="68"/>
      <c r="JG989" s="68"/>
      <c r="JH989" s="68"/>
      <c r="JI989" s="68"/>
      <c r="JJ989" s="68"/>
      <c r="JK989" s="68"/>
      <c r="JL989" s="68"/>
      <c r="JM989" s="68"/>
      <c r="JN989" s="68"/>
      <c r="JO989" s="68"/>
      <c r="JP989" s="68"/>
      <c r="JQ989" s="68"/>
      <c r="JR989" s="68"/>
      <c r="JS989" s="68"/>
      <c r="JT989" s="68"/>
      <c r="JU989" s="68"/>
      <c r="JV989" s="68"/>
      <c r="JW989" s="68"/>
      <c r="JX989" s="68"/>
      <c r="JY989" s="68"/>
      <c r="JZ989" s="68"/>
      <c r="KA989" s="68"/>
      <c r="KB989" s="68"/>
      <c r="KC989" s="68"/>
      <c r="KD989" s="68"/>
      <c r="KE989" s="68"/>
      <c r="KF989" s="68"/>
      <c r="KG989" s="68"/>
      <c r="KH989" s="68"/>
      <c r="KI989" s="68"/>
      <c r="KJ989" s="68"/>
      <c r="KK989" s="68"/>
      <c r="KL989" s="68"/>
      <c r="KM989" s="68"/>
      <c r="KN989" s="68"/>
      <c r="KO989" s="68"/>
      <c r="KP989" s="68"/>
      <c r="KQ989" s="68"/>
      <c r="KR989" s="68"/>
      <c r="KS989" s="68"/>
      <c r="KT989" s="68"/>
      <c r="KU989" s="68"/>
      <c r="KV989" s="68"/>
      <c r="KW989" s="68"/>
      <c r="KX989" s="68"/>
      <c r="KY989" s="68"/>
      <c r="KZ989" s="68"/>
      <c r="LA989" s="68"/>
      <c r="LB989" s="68"/>
      <c r="LC989" s="68"/>
      <c r="LD989" s="68"/>
      <c r="LE989" s="68"/>
      <c r="LF989" s="68"/>
      <c r="LG989" s="68"/>
      <c r="LH989" s="68"/>
      <c r="LI989" s="68"/>
      <c r="LJ989" s="68"/>
      <c r="LK989" s="68"/>
      <c r="LL989" s="68"/>
      <c r="LM989" s="68"/>
      <c r="LN989" s="68"/>
      <c r="LO989" s="68"/>
      <c r="LP989" s="68"/>
      <c r="LQ989" s="68"/>
      <c r="LR989" s="68"/>
      <c r="LS989" s="68"/>
      <c r="LT989" s="68"/>
      <c r="LU989" s="68"/>
      <c r="LV989" s="68"/>
      <c r="LW989" s="68"/>
      <c r="LX989" s="68"/>
      <c r="LY989" s="68"/>
      <c r="LZ989" s="68"/>
      <c r="MA989" s="68"/>
      <c r="MB989" s="68"/>
      <c r="MC989" s="68"/>
      <c r="MD989" s="68"/>
      <c r="ME989" s="68"/>
      <c r="MF989" s="68"/>
      <c r="MG989" s="68"/>
      <c r="MH989" s="68"/>
      <c r="MI989" s="68"/>
      <c r="MJ989" s="68"/>
      <c r="MK989" s="68"/>
      <c r="ML989" s="68"/>
      <c r="MM989" s="68"/>
      <c r="MN989" s="68"/>
      <c r="MO989" s="68"/>
      <c r="MP989" s="68"/>
      <c r="MQ989" s="68"/>
      <c r="MR989" s="68"/>
      <c r="MS989" s="68"/>
      <c r="MT989" s="68"/>
      <c r="MU989" s="68"/>
      <c r="MV989" s="68"/>
      <c r="MW989" s="68"/>
      <c r="MX989" s="68"/>
      <c r="MY989" s="68"/>
      <c r="MZ989" s="68"/>
      <c r="NA989" s="68"/>
      <c r="NB989" s="68"/>
      <c r="NC989" s="68"/>
      <c r="ND989" s="68"/>
      <c r="NE989" s="68"/>
      <c r="NF989" s="68"/>
      <c r="NG989" s="68"/>
      <c r="NH989" s="68"/>
      <c r="NI989" s="68"/>
      <c r="NJ989" s="68"/>
      <c r="NK989" s="68"/>
      <c r="NL989" s="68"/>
      <c r="NM989" s="68"/>
      <c r="NN989" s="68"/>
      <c r="NO989" s="68"/>
      <c r="NP989" s="68"/>
      <c r="NQ989" s="68"/>
      <c r="NR989" s="68"/>
      <c r="NS989" s="68"/>
      <c r="NT989" s="68"/>
      <c r="NU989" s="68"/>
      <c r="NV989" s="68"/>
      <c r="NW989" s="68"/>
      <c r="NX989" s="68"/>
      <c r="NY989" s="68"/>
      <c r="NZ989" s="68"/>
      <c r="OA989" s="68"/>
      <c r="OB989" s="68"/>
      <c r="OC989" s="68"/>
      <c r="OD989" s="68"/>
      <c r="OE989" s="68"/>
      <c r="OF989" s="68"/>
      <c r="OG989" s="68"/>
      <c r="OH989" s="68"/>
      <c r="OI989" s="68"/>
      <c r="OJ989" s="68"/>
      <c r="OK989" s="68"/>
      <c r="OL989" s="68"/>
      <c r="OM989" s="68"/>
      <c r="ON989" s="68"/>
      <c r="OO989" s="68"/>
      <c r="OP989" s="68"/>
      <c r="OQ989" s="68"/>
      <c r="OR989" s="68"/>
      <c r="OS989" s="68"/>
      <c r="OT989" s="68"/>
      <c r="OU989" s="68"/>
      <c r="OV989" s="68"/>
      <c r="OW989" s="68"/>
      <c r="OX989" s="68"/>
      <c r="OY989" s="68"/>
      <c r="OZ989" s="68"/>
      <c r="PA989" s="68"/>
      <c r="PB989" s="68"/>
      <c r="PC989" s="68"/>
      <c r="PD989" s="68"/>
      <c r="PE989" s="68"/>
      <c r="PF989" s="68"/>
      <c r="PG989" s="68"/>
      <c r="PH989" s="68"/>
      <c r="PI989" s="68"/>
      <c r="PJ989" s="68"/>
      <c r="PK989" s="68"/>
      <c r="PL989" s="68"/>
      <c r="PM989" s="68"/>
      <c r="PN989" s="68"/>
      <c r="PO989" s="68"/>
      <c r="PP989" s="68"/>
      <c r="PQ989" s="68"/>
      <c r="PR989" s="68"/>
      <c r="PS989" s="68"/>
      <c r="PT989" s="68"/>
      <c r="PU989" s="68"/>
      <c r="PV989" s="68"/>
      <c r="PW989" s="68"/>
      <c r="PX989" s="68"/>
      <c r="PY989" s="68"/>
      <c r="PZ989" s="68"/>
      <c r="QA989" s="68"/>
      <c r="QB989" s="68"/>
      <c r="QC989" s="68"/>
      <c r="QD989" s="68"/>
      <c r="QE989" s="68"/>
      <c r="QF989" s="68"/>
      <c r="QG989" s="68"/>
      <c r="QH989" s="68"/>
      <c r="QI989" s="68"/>
      <c r="QJ989" s="68"/>
      <c r="QK989" s="68"/>
      <c r="QL989" s="68"/>
      <c r="QM989" s="68"/>
      <c r="QN989" s="68"/>
      <c r="QO989" s="68"/>
      <c r="QP989" s="68"/>
      <c r="QQ989" s="68"/>
      <c r="QR989" s="68"/>
      <c r="QS989" s="68"/>
      <c r="QT989" s="68"/>
      <c r="QU989" s="68"/>
      <c r="QV989" s="68"/>
      <c r="QW989" s="68"/>
      <c r="QX989" s="68"/>
      <c r="QY989" s="68"/>
      <c r="QZ989" s="68"/>
      <c r="RA989" s="68"/>
      <c r="RB989" s="68"/>
      <c r="RC989" s="68"/>
      <c r="RD989" s="68"/>
      <c r="RE989" s="68"/>
      <c r="RF989" s="68"/>
      <c r="RG989" s="68"/>
      <c r="RH989" s="68"/>
      <c r="RI989" s="68"/>
      <c r="RJ989" s="68"/>
      <c r="RK989" s="68"/>
      <c r="RL989" s="68"/>
      <c r="RM989" s="68"/>
      <c r="RN989" s="68"/>
      <c r="RO989" s="68"/>
      <c r="RP989" s="68"/>
      <c r="RQ989" s="68"/>
      <c r="RR989" s="68"/>
      <c r="RS989" s="68"/>
      <c r="RT989" s="68"/>
      <c r="RU989" s="68"/>
      <c r="RV989" s="68"/>
      <c r="RW989" s="68"/>
      <c r="RX989" s="68"/>
      <c r="RY989" s="68"/>
      <c r="RZ989" s="68"/>
      <c r="SA989" s="68"/>
      <c r="SB989" s="68"/>
      <c r="SC989" s="68"/>
      <c r="SD989" s="68"/>
      <c r="SE989" s="68"/>
      <c r="SF989" s="68"/>
      <c r="SG989" s="68"/>
      <c r="SH989" s="68"/>
      <c r="SI989" s="68"/>
      <c r="SJ989" s="68"/>
      <c r="SK989" s="68"/>
      <c r="SL989" s="68"/>
      <c r="SM989" s="68"/>
      <c r="SN989" s="68"/>
      <c r="SO989" s="68"/>
      <c r="SP989" s="68"/>
      <c r="SQ989" s="68"/>
      <c r="SR989" s="68"/>
      <c r="SS989" s="68"/>
      <c r="ST989" s="68"/>
    </row>
    <row r="990" spans="1:514" ht="16.5" customHeight="1" x14ac:dyDescent="0.2">
      <c r="A990" s="20">
        <v>382</v>
      </c>
      <c r="B990" s="20" t="s">
        <v>62</v>
      </c>
      <c r="C990" s="20" t="s">
        <v>915</v>
      </c>
      <c r="D990" s="20" t="s">
        <v>38</v>
      </c>
      <c r="E990" s="20" t="s">
        <v>1345</v>
      </c>
      <c r="F990" s="22" t="s">
        <v>941</v>
      </c>
      <c r="G990" s="20" t="s">
        <v>84</v>
      </c>
      <c r="H990" s="20" t="s">
        <v>35</v>
      </c>
      <c r="I990" s="20" t="s">
        <v>81</v>
      </c>
      <c r="J990" s="22" t="s">
        <v>915</v>
      </c>
      <c r="K990" s="20"/>
      <c r="L990" s="20"/>
      <c r="M990" s="20"/>
      <c r="N990" s="20"/>
      <c r="O990" s="23"/>
      <c r="P990" s="23">
        <v>3227270</v>
      </c>
      <c r="Q990" s="24">
        <v>1</v>
      </c>
      <c r="R990" s="25">
        <v>45717</v>
      </c>
      <c r="S990" s="20" t="s">
        <v>83</v>
      </c>
      <c r="T990" s="26">
        <f t="shared" si="17"/>
        <v>3227270</v>
      </c>
      <c r="U990" s="27" t="s">
        <v>100</v>
      </c>
      <c r="V990" s="27" t="s">
        <v>100</v>
      </c>
      <c r="W990" s="68"/>
      <c r="X990" s="68"/>
      <c r="Y990" s="68"/>
      <c r="Z990" s="68"/>
      <c r="AA990" s="68"/>
      <c r="AB990" s="68"/>
      <c r="AC990" s="68"/>
      <c r="AD990" s="68"/>
      <c r="AE990" s="68"/>
      <c r="AF990" s="68"/>
      <c r="AG990" s="68"/>
      <c r="AH990" s="68"/>
      <c r="AI990" s="68"/>
      <c r="AJ990" s="68"/>
      <c r="AK990" s="68"/>
      <c r="AL990" s="68"/>
      <c r="AM990" s="68"/>
      <c r="AN990" s="68"/>
      <c r="AO990" s="68"/>
      <c r="AP990" s="68"/>
      <c r="AQ990" s="68"/>
      <c r="AR990" s="68"/>
      <c r="AS990" s="68"/>
      <c r="AT990" s="68"/>
      <c r="AU990" s="68"/>
      <c r="AV990" s="68"/>
      <c r="AW990" s="68"/>
      <c r="AX990" s="68"/>
      <c r="AY990" s="68"/>
      <c r="AZ990" s="68"/>
      <c r="BA990" s="68"/>
      <c r="BB990" s="68"/>
      <c r="BC990" s="68"/>
      <c r="BD990" s="68"/>
      <c r="BE990" s="68"/>
      <c r="BF990" s="68"/>
      <c r="BG990" s="68"/>
      <c r="BH990" s="68"/>
      <c r="BI990" s="68"/>
      <c r="BJ990" s="68"/>
      <c r="BK990" s="68"/>
      <c r="BL990" s="68"/>
      <c r="BM990" s="68"/>
      <c r="BN990" s="68"/>
      <c r="BO990" s="68"/>
      <c r="BP990" s="68"/>
      <c r="BQ990" s="68"/>
      <c r="BR990" s="68"/>
      <c r="BS990" s="68"/>
      <c r="BT990" s="68"/>
      <c r="BU990" s="68"/>
      <c r="BV990" s="68"/>
      <c r="BW990" s="68"/>
      <c r="BX990" s="68"/>
      <c r="BY990" s="68"/>
      <c r="BZ990" s="68"/>
      <c r="CA990" s="68"/>
      <c r="CB990" s="68"/>
      <c r="CC990" s="68"/>
      <c r="CD990" s="68"/>
      <c r="CE990" s="68"/>
      <c r="CF990" s="68"/>
      <c r="CG990" s="68"/>
      <c r="CH990" s="68"/>
      <c r="CI990" s="68"/>
      <c r="CJ990" s="68"/>
      <c r="CK990" s="68"/>
      <c r="CL990" s="68"/>
      <c r="CM990" s="68"/>
      <c r="CN990" s="68"/>
      <c r="CO990" s="68"/>
      <c r="CP990" s="68"/>
      <c r="CQ990" s="68"/>
      <c r="CR990" s="68"/>
      <c r="CS990" s="68"/>
      <c r="CT990" s="68"/>
      <c r="CU990" s="68"/>
      <c r="CV990" s="68"/>
      <c r="CW990" s="68"/>
      <c r="CX990" s="68"/>
      <c r="CY990" s="68"/>
      <c r="CZ990" s="68"/>
      <c r="DA990" s="68"/>
      <c r="DB990" s="68"/>
      <c r="DC990" s="68"/>
      <c r="DD990" s="68"/>
      <c r="DE990" s="68"/>
      <c r="DF990" s="68"/>
      <c r="DG990" s="68"/>
      <c r="DH990" s="68"/>
      <c r="DI990" s="68"/>
      <c r="DJ990" s="68"/>
      <c r="DK990" s="68"/>
      <c r="DL990" s="68"/>
      <c r="DM990" s="68"/>
      <c r="DN990" s="68"/>
      <c r="DO990" s="68"/>
      <c r="DP990" s="68"/>
      <c r="DQ990" s="68"/>
      <c r="DR990" s="68"/>
      <c r="DS990" s="68"/>
      <c r="DT990" s="68"/>
      <c r="DU990" s="68"/>
      <c r="DV990" s="68"/>
      <c r="DW990" s="68"/>
      <c r="DX990" s="68"/>
      <c r="DY990" s="68"/>
      <c r="DZ990" s="68"/>
      <c r="EA990" s="68"/>
      <c r="EB990" s="68"/>
      <c r="EC990" s="68"/>
      <c r="ED990" s="68"/>
      <c r="EE990" s="68"/>
      <c r="EF990" s="68"/>
      <c r="EG990" s="68"/>
      <c r="EH990" s="68"/>
      <c r="EI990" s="68"/>
      <c r="EJ990" s="68"/>
      <c r="EK990" s="68"/>
      <c r="EL990" s="68"/>
      <c r="EM990" s="68"/>
      <c r="EN990" s="68"/>
      <c r="EO990" s="68"/>
      <c r="EP990" s="68"/>
      <c r="EQ990" s="68"/>
      <c r="ER990" s="68"/>
      <c r="ES990" s="68"/>
      <c r="ET990" s="68"/>
      <c r="EU990" s="68"/>
      <c r="EV990" s="68"/>
      <c r="EW990" s="68"/>
      <c r="EX990" s="68"/>
      <c r="EY990" s="68"/>
      <c r="EZ990" s="68"/>
      <c r="FA990" s="68"/>
      <c r="FB990" s="68"/>
      <c r="FC990" s="68"/>
      <c r="FD990" s="68"/>
      <c r="FE990" s="68"/>
      <c r="FF990" s="68"/>
      <c r="FG990" s="68"/>
      <c r="FH990" s="68"/>
      <c r="FI990" s="68"/>
      <c r="FJ990" s="68"/>
      <c r="FK990" s="68"/>
      <c r="FL990" s="68"/>
      <c r="FM990" s="68"/>
      <c r="FN990" s="68"/>
      <c r="FO990" s="68"/>
      <c r="FP990" s="68"/>
      <c r="FQ990" s="68"/>
      <c r="FR990" s="68"/>
      <c r="FS990" s="68"/>
      <c r="FT990" s="68"/>
      <c r="FU990" s="68"/>
      <c r="FV990" s="68"/>
      <c r="FW990" s="68"/>
      <c r="FX990" s="68"/>
      <c r="FY990" s="68"/>
      <c r="FZ990" s="68"/>
      <c r="GA990" s="68"/>
      <c r="GB990" s="68"/>
      <c r="GC990" s="68"/>
      <c r="GD990" s="68"/>
      <c r="GE990" s="68"/>
      <c r="GF990" s="68"/>
      <c r="GG990" s="68"/>
      <c r="GH990" s="68"/>
      <c r="GI990" s="68"/>
      <c r="GJ990" s="68"/>
      <c r="GK990" s="68"/>
      <c r="GL990" s="68"/>
      <c r="GM990" s="68"/>
      <c r="GN990" s="68"/>
      <c r="GO990" s="68"/>
      <c r="GP990" s="68"/>
      <c r="GQ990" s="68"/>
      <c r="GR990" s="68"/>
      <c r="GS990" s="68"/>
      <c r="GT990" s="68"/>
      <c r="GU990" s="68"/>
      <c r="GV990" s="68"/>
      <c r="GW990" s="68"/>
      <c r="GX990" s="68"/>
      <c r="GY990" s="68"/>
      <c r="GZ990" s="68"/>
      <c r="HA990" s="68"/>
      <c r="HB990" s="68"/>
      <c r="HC990" s="68"/>
      <c r="HD990" s="68"/>
      <c r="HE990" s="68"/>
      <c r="HF990" s="68"/>
      <c r="HG990" s="68"/>
      <c r="HH990" s="68"/>
      <c r="HI990" s="68"/>
      <c r="HJ990" s="68"/>
      <c r="HK990" s="68"/>
      <c r="HL990" s="68"/>
      <c r="HM990" s="68"/>
      <c r="HN990" s="68"/>
      <c r="HO990" s="68"/>
      <c r="HP990" s="68"/>
      <c r="HQ990" s="68"/>
      <c r="HR990" s="68"/>
      <c r="HS990" s="68"/>
      <c r="HT990" s="68"/>
      <c r="HU990" s="68"/>
      <c r="HV990" s="68"/>
      <c r="HW990" s="68"/>
      <c r="HX990" s="68"/>
      <c r="HY990" s="68"/>
      <c r="HZ990" s="68"/>
      <c r="IA990" s="68"/>
      <c r="IB990" s="68"/>
      <c r="IC990" s="68"/>
      <c r="ID990" s="68"/>
      <c r="IE990" s="68"/>
      <c r="IF990" s="68"/>
      <c r="IG990" s="68"/>
      <c r="IH990" s="68"/>
      <c r="II990" s="68"/>
      <c r="IJ990" s="68"/>
      <c r="IK990" s="68"/>
      <c r="IL990" s="68"/>
      <c r="IM990" s="68"/>
      <c r="IN990" s="68"/>
      <c r="IO990" s="68"/>
      <c r="IP990" s="68"/>
      <c r="IQ990" s="68"/>
      <c r="IR990" s="68"/>
      <c r="IS990" s="68"/>
      <c r="IT990" s="68"/>
      <c r="IU990" s="68"/>
      <c r="IV990" s="68"/>
      <c r="IW990" s="68"/>
      <c r="IX990" s="68"/>
      <c r="IY990" s="68"/>
      <c r="IZ990" s="68"/>
      <c r="JA990" s="68"/>
      <c r="JB990" s="68"/>
      <c r="JC990" s="68"/>
      <c r="JD990" s="68"/>
      <c r="JE990" s="68"/>
      <c r="JF990" s="68"/>
      <c r="JG990" s="68"/>
      <c r="JH990" s="68"/>
      <c r="JI990" s="68"/>
      <c r="JJ990" s="68"/>
      <c r="JK990" s="68"/>
      <c r="JL990" s="68"/>
      <c r="JM990" s="68"/>
      <c r="JN990" s="68"/>
      <c r="JO990" s="68"/>
      <c r="JP990" s="68"/>
      <c r="JQ990" s="68"/>
      <c r="JR990" s="68"/>
      <c r="JS990" s="68"/>
      <c r="JT990" s="68"/>
      <c r="JU990" s="68"/>
      <c r="JV990" s="68"/>
      <c r="JW990" s="68"/>
      <c r="JX990" s="68"/>
      <c r="JY990" s="68"/>
      <c r="JZ990" s="68"/>
      <c r="KA990" s="68"/>
      <c r="KB990" s="68"/>
      <c r="KC990" s="68"/>
      <c r="KD990" s="68"/>
      <c r="KE990" s="68"/>
      <c r="KF990" s="68"/>
      <c r="KG990" s="68"/>
      <c r="KH990" s="68"/>
      <c r="KI990" s="68"/>
      <c r="KJ990" s="68"/>
      <c r="KK990" s="68"/>
      <c r="KL990" s="68"/>
      <c r="KM990" s="68"/>
      <c r="KN990" s="68"/>
      <c r="KO990" s="68"/>
      <c r="KP990" s="68"/>
      <c r="KQ990" s="68"/>
      <c r="KR990" s="68"/>
      <c r="KS990" s="68"/>
      <c r="KT990" s="68"/>
      <c r="KU990" s="68"/>
      <c r="KV990" s="68"/>
      <c r="KW990" s="68"/>
      <c r="KX990" s="68"/>
      <c r="KY990" s="68"/>
      <c r="KZ990" s="68"/>
      <c r="LA990" s="68"/>
      <c r="LB990" s="68"/>
      <c r="LC990" s="68"/>
      <c r="LD990" s="68"/>
      <c r="LE990" s="68"/>
      <c r="LF990" s="68"/>
      <c r="LG990" s="68"/>
      <c r="LH990" s="68"/>
      <c r="LI990" s="68"/>
      <c r="LJ990" s="68"/>
      <c r="LK990" s="68"/>
      <c r="LL990" s="68"/>
      <c r="LM990" s="68"/>
      <c r="LN990" s="68"/>
      <c r="LO990" s="68"/>
      <c r="LP990" s="68"/>
      <c r="LQ990" s="68"/>
      <c r="LR990" s="68"/>
      <c r="LS990" s="68"/>
      <c r="LT990" s="68"/>
      <c r="LU990" s="68"/>
      <c r="LV990" s="68"/>
      <c r="LW990" s="68"/>
      <c r="LX990" s="68"/>
      <c r="LY990" s="68"/>
      <c r="LZ990" s="68"/>
      <c r="MA990" s="68"/>
      <c r="MB990" s="68"/>
      <c r="MC990" s="68"/>
      <c r="MD990" s="68"/>
      <c r="ME990" s="68"/>
      <c r="MF990" s="68"/>
      <c r="MG990" s="68"/>
      <c r="MH990" s="68"/>
      <c r="MI990" s="68"/>
      <c r="MJ990" s="68"/>
      <c r="MK990" s="68"/>
      <c r="ML990" s="68"/>
      <c r="MM990" s="68"/>
      <c r="MN990" s="68"/>
      <c r="MO990" s="68"/>
      <c r="MP990" s="68"/>
      <c r="MQ990" s="68"/>
      <c r="MR990" s="68"/>
      <c r="MS990" s="68"/>
      <c r="MT990" s="68"/>
      <c r="MU990" s="68"/>
      <c r="MV990" s="68"/>
      <c r="MW990" s="68"/>
      <c r="MX990" s="68"/>
      <c r="MY990" s="68"/>
      <c r="MZ990" s="68"/>
      <c r="NA990" s="68"/>
      <c r="NB990" s="68"/>
      <c r="NC990" s="68"/>
      <c r="ND990" s="68"/>
      <c r="NE990" s="68"/>
      <c r="NF990" s="68"/>
      <c r="NG990" s="68"/>
      <c r="NH990" s="68"/>
      <c r="NI990" s="68"/>
      <c r="NJ990" s="68"/>
      <c r="NK990" s="68"/>
      <c r="NL990" s="68"/>
      <c r="NM990" s="68"/>
      <c r="NN990" s="68"/>
      <c r="NO990" s="68"/>
      <c r="NP990" s="68"/>
      <c r="NQ990" s="68"/>
      <c r="NR990" s="68"/>
      <c r="NS990" s="68"/>
      <c r="NT990" s="68"/>
      <c r="NU990" s="68"/>
      <c r="NV990" s="68"/>
      <c r="NW990" s="68"/>
      <c r="NX990" s="68"/>
      <c r="NY990" s="68"/>
      <c r="NZ990" s="68"/>
      <c r="OA990" s="68"/>
      <c r="OB990" s="68"/>
      <c r="OC990" s="68"/>
      <c r="OD990" s="68"/>
      <c r="OE990" s="68"/>
      <c r="OF990" s="68"/>
      <c r="OG990" s="68"/>
      <c r="OH990" s="68"/>
      <c r="OI990" s="68"/>
      <c r="OJ990" s="68"/>
      <c r="OK990" s="68"/>
      <c r="OL990" s="68"/>
      <c r="OM990" s="68"/>
      <c r="ON990" s="68"/>
      <c r="OO990" s="68"/>
      <c r="OP990" s="68"/>
      <c r="OQ990" s="68"/>
      <c r="OR990" s="68"/>
      <c r="OS990" s="68"/>
      <c r="OT990" s="68"/>
      <c r="OU990" s="68"/>
      <c r="OV990" s="68"/>
      <c r="OW990" s="68"/>
      <c r="OX990" s="68"/>
      <c r="OY990" s="68"/>
      <c r="OZ990" s="68"/>
      <c r="PA990" s="68"/>
      <c r="PB990" s="68"/>
      <c r="PC990" s="68"/>
      <c r="PD990" s="68"/>
      <c r="PE990" s="68"/>
      <c r="PF990" s="68"/>
      <c r="PG990" s="68"/>
      <c r="PH990" s="68"/>
      <c r="PI990" s="68"/>
      <c r="PJ990" s="68"/>
      <c r="PK990" s="68"/>
      <c r="PL990" s="68"/>
      <c r="PM990" s="68"/>
      <c r="PN990" s="68"/>
      <c r="PO990" s="68"/>
      <c r="PP990" s="68"/>
      <c r="PQ990" s="68"/>
      <c r="PR990" s="68"/>
      <c r="PS990" s="68"/>
      <c r="PT990" s="68"/>
      <c r="PU990" s="68"/>
      <c r="PV990" s="68"/>
      <c r="PW990" s="68"/>
      <c r="PX990" s="68"/>
      <c r="PY990" s="68"/>
      <c r="PZ990" s="68"/>
      <c r="QA990" s="68"/>
      <c r="QB990" s="68"/>
      <c r="QC990" s="68"/>
      <c r="QD990" s="68"/>
      <c r="QE990" s="68"/>
      <c r="QF990" s="68"/>
      <c r="QG990" s="68"/>
      <c r="QH990" s="68"/>
      <c r="QI990" s="68"/>
      <c r="QJ990" s="68"/>
      <c r="QK990" s="68"/>
      <c r="QL990" s="68"/>
      <c r="QM990" s="68"/>
      <c r="QN990" s="68"/>
      <c r="QO990" s="68"/>
      <c r="QP990" s="68"/>
      <c r="QQ990" s="68"/>
      <c r="QR990" s="68"/>
      <c r="QS990" s="68"/>
      <c r="QT990" s="68"/>
      <c r="QU990" s="68"/>
      <c r="QV990" s="68"/>
      <c r="QW990" s="68"/>
      <c r="QX990" s="68"/>
      <c r="QY990" s="68"/>
      <c r="QZ990" s="68"/>
      <c r="RA990" s="68"/>
      <c r="RB990" s="68"/>
      <c r="RC990" s="68"/>
      <c r="RD990" s="68"/>
      <c r="RE990" s="68"/>
      <c r="RF990" s="68"/>
      <c r="RG990" s="68"/>
      <c r="RH990" s="68"/>
      <c r="RI990" s="68"/>
      <c r="RJ990" s="68"/>
      <c r="RK990" s="68"/>
      <c r="RL990" s="68"/>
      <c r="RM990" s="68"/>
      <c r="RN990" s="68"/>
      <c r="RO990" s="68"/>
      <c r="RP990" s="68"/>
      <c r="RQ990" s="68"/>
      <c r="RR990" s="68"/>
      <c r="RS990" s="68"/>
      <c r="RT990" s="68"/>
      <c r="RU990" s="68"/>
      <c r="RV990" s="68"/>
      <c r="RW990" s="68"/>
      <c r="RX990" s="68"/>
      <c r="RY990" s="68"/>
      <c r="RZ990" s="68"/>
      <c r="SA990" s="68"/>
      <c r="SB990" s="68"/>
      <c r="SC990" s="68"/>
      <c r="SD990" s="68"/>
      <c r="SE990" s="68"/>
      <c r="SF990" s="68"/>
      <c r="SG990" s="68"/>
      <c r="SH990" s="68"/>
      <c r="SI990" s="68"/>
      <c r="SJ990" s="68"/>
      <c r="SK990" s="68"/>
      <c r="SL990" s="68"/>
      <c r="SM990" s="68"/>
      <c r="SN990" s="68"/>
      <c r="SO990" s="68"/>
      <c r="SP990" s="68"/>
      <c r="SQ990" s="68"/>
      <c r="SR990" s="68"/>
      <c r="SS990" s="68"/>
      <c r="ST990" s="68"/>
    </row>
    <row r="991" spans="1:514" ht="16.5" customHeight="1" x14ac:dyDescent="0.2">
      <c r="A991" s="20">
        <v>383</v>
      </c>
      <c r="B991" s="20" t="s">
        <v>62</v>
      </c>
      <c r="C991" s="20" t="s">
        <v>915</v>
      </c>
      <c r="D991" s="20" t="s">
        <v>38</v>
      </c>
      <c r="E991" s="20" t="s">
        <v>1345</v>
      </c>
      <c r="F991" s="22" t="s">
        <v>941</v>
      </c>
      <c r="G991" s="20" t="s">
        <v>84</v>
      </c>
      <c r="H991" s="20" t="s">
        <v>35</v>
      </c>
      <c r="I991" s="20" t="s">
        <v>81</v>
      </c>
      <c r="J991" s="22" t="s">
        <v>915</v>
      </c>
      <c r="K991" s="20"/>
      <c r="L991" s="20"/>
      <c r="M991" s="20"/>
      <c r="N991" s="20"/>
      <c r="O991" s="23"/>
      <c r="P991" s="23">
        <v>3227270</v>
      </c>
      <c r="Q991" s="24">
        <v>1</v>
      </c>
      <c r="R991" s="25">
        <v>45748</v>
      </c>
      <c r="S991" s="20" t="s">
        <v>83</v>
      </c>
      <c r="T991" s="26">
        <f t="shared" si="17"/>
        <v>3227270</v>
      </c>
      <c r="U991" s="27" t="s">
        <v>100</v>
      </c>
      <c r="V991" s="27" t="s">
        <v>100</v>
      </c>
      <c r="W991" s="68"/>
      <c r="X991" s="68"/>
      <c r="Y991" s="68"/>
      <c r="Z991" s="68"/>
      <c r="AA991" s="68"/>
      <c r="AB991" s="68"/>
      <c r="AC991" s="68"/>
      <c r="AD991" s="68"/>
      <c r="AE991" s="68"/>
      <c r="AF991" s="68"/>
      <c r="AG991" s="68"/>
      <c r="AH991" s="68"/>
      <c r="AI991" s="68"/>
      <c r="AJ991" s="68"/>
      <c r="AK991" s="68"/>
      <c r="AL991" s="68"/>
      <c r="AM991" s="68"/>
      <c r="AN991" s="68"/>
      <c r="AO991" s="68"/>
      <c r="AP991" s="68"/>
      <c r="AQ991" s="68"/>
      <c r="AR991" s="68"/>
      <c r="AS991" s="68"/>
      <c r="AT991" s="68"/>
      <c r="AU991" s="68"/>
      <c r="AV991" s="68"/>
      <c r="AW991" s="68"/>
      <c r="AX991" s="68"/>
      <c r="AY991" s="68"/>
      <c r="AZ991" s="68"/>
      <c r="BA991" s="68"/>
      <c r="BB991" s="68"/>
      <c r="BC991" s="68"/>
      <c r="BD991" s="68"/>
      <c r="BE991" s="68"/>
      <c r="BF991" s="68"/>
      <c r="BG991" s="68"/>
      <c r="BH991" s="68"/>
      <c r="BI991" s="68"/>
      <c r="BJ991" s="68"/>
      <c r="BK991" s="68"/>
      <c r="BL991" s="68"/>
      <c r="BM991" s="68"/>
      <c r="BN991" s="68"/>
      <c r="BO991" s="68"/>
      <c r="BP991" s="68"/>
      <c r="BQ991" s="68"/>
      <c r="BR991" s="68"/>
      <c r="BS991" s="68"/>
      <c r="BT991" s="68"/>
      <c r="BU991" s="68"/>
      <c r="BV991" s="68"/>
      <c r="BW991" s="68"/>
      <c r="BX991" s="68"/>
      <c r="BY991" s="68"/>
      <c r="BZ991" s="68"/>
      <c r="CA991" s="68"/>
      <c r="CB991" s="68"/>
      <c r="CC991" s="68"/>
      <c r="CD991" s="68"/>
      <c r="CE991" s="68"/>
      <c r="CF991" s="68"/>
      <c r="CG991" s="68"/>
      <c r="CH991" s="68"/>
      <c r="CI991" s="68"/>
      <c r="CJ991" s="68"/>
      <c r="CK991" s="68"/>
      <c r="CL991" s="68"/>
      <c r="CM991" s="68"/>
      <c r="CN991" s="68"/>
      <c r="CO991" s="68"/>
      <c r="CP991" s="68"/>
      <c r="CQ991" s="68"/>
      <c r="CR991" s="68"/>
      <c r="CS991" s="68"/>
      <c r="CT991" s="68"/>
      <c r="CU991" s="68"/>
      <c r="CV991" s="68"/>
      <c r="CW991" s="68"/>
      <c r="CX991" s="68"/>
      <c r="CY991" s="68"/>
      <c r="CZ991" s="68"/>
      <c r="DA991" s="68"/>
      <c r="DB991" s="68"/>
      <c r="DC991" s="68"/>
      <c r="DD991" s="68"/>
      <c r="DE991" s="68"/>
      <c r="DF991" s="68"/>
      <c r="DG991" s="68"/>
      <c r="DH991" s="68"/>
      <c r="DI991" s="68"/>
      <c r="DJ991" s="68"/>
      <c r="DK991" s="68"/>
      <c r="DL991" s="68"/>
      <c r="DM991" s="68"/>
      <c r="DN991" s="68"/>
      <c r="DO991" s="68"/>
      <c r="DP991" s="68"/>
      <c r="DQ991" s="68"/>
      <c r="DR991" s="68"/>
      <c r="DS991" s="68"/>
      <c r="DT991" s="68"/>
      <c r="DU991" s="68"/>
      <c r="DV991" s="68"/>
      <c r="DW991" s="68"/>
      <c r="DX991" s="68"/>
      <c r="DY991" s="68"/>
      <c r="DZ991" s="68"/>
      <c r="EA991" s="68"/>
      <c r="EB991" s="68"/>
      <c r="EC991" s="68"/>
      <c r="ED991" s="68"/>
      <c r="EE991" s="68"/>
      <c r="EF991" s="68"/>
      <c r="EG991" s="68"/>
      <c r="EH991" s="68"/>
      <c r="EI991" s="68"/>
      <c r="EJ991" s="68"/>
      <c r="EK991" s="68"/>
      <c r="EL991" s="68"/>
      <c r="EM991" s="68"/>
      <c r="EN991" s="68"/>
      <c r="EO991" s="68"/>
      <c r="EP991" s="68"/>
      <c r="EQ991" s="68"/>
      <c r="ER991" s="68"/>
      <c r="ES991" s="68"/>
      <c r="ET991" s="68"/>
      <c r="EU991" s="68"/>
      <c r="EV991" s="68"/>
      <c r="EW991" s="68"/>
      <c r="EX991" s="68"/>
      <c r="EY991" s="68"/>
      <c r="EZ991" s="68"/>
      <c r="FA991" s="68"/>
      <c r="FB991" s="68"/>
      <c r="FC991" s="68"/>
      <c r="FD991" s="68"/>
      <c r="FE991" s="68"/>
      <c r="FF991" s="68"/>
      <c r="FG991" s="68"/>
      <c r="FH991" s="68"/>
      <c r="FI991" s="68"/>
      <c r="FJ991" s="68"/>
      <c r="FK991" s="68"/>
      <c r="FL991" s="68"/>
      <c r="FM991" s="68"/>
      <c r="FN991" s="68"/>
      <c r="FO991" s="68"/>
      <c r="FP991" s="68"/>
      <c r="FQ991" s="68"/>
      <c r="FR991" s="68"/>
      <c r="FS991" s="68"/>
      <c r="FT991" s="68"/>
      <c r="FU991" s="68"/>
      <c r="FV991" s="68"/>
      <c r="FW991" s="68"/>
      <c r="FX991" s="68"/>
      <c r="FY991" s="68"/>
      <c r="FZ991" s="68"/>
      <c r="GA991" s="68"/>
      <c r="GB991" s="68"/>
      <c r="GC991" s="68"/>
      <c r="GD991" s="68"/>
      <c r="GE991" s="68"/>
      <c r="GF991" s="68"/>
      <c r="GG991" s="68"/>
      <c r="GH991" s="68"/>
      <c r="GI991" s="68"/>
      <c r="GJ991" s="68"/>
      <c r="GK991" s="68"/>
      <c r="GL991" s="68"/>
      <c r="GM991" s="68"/>
      <c r="GN991" s="68"/>
      <c r="GO991" s="68"/>
      <c r="GP991" s="68"/>
      <c r="GQ991" s="68"/>
      <c r="GR991" s="68"/>
      <c r="GS991" s="68"/>
      <c r="GT991" s="68"/>
      <c r="GU991" s="68"/>
      <c r="GV991" s="68"/>
      <c r="GW991" s="68"/>
      <c r="GX991" s="68"/>
      <c r="GY991" s="68"/>
      <c r="GZ991" s="68"/>
      <c r="HA991" s="68"/>
      <c r="HB991" s="68"/>
      <c r="HC991" s="68"/>
      <c r="HD991" s="68"/>
      <c r="HE991" s="68"/>
      <c r="HF991" s="68"/>
      <c r="HG991" s="68"/>
      <c r="HH991" s="68"/>
      <c r="HI991" s="68"/>
      <c r="HJ991" s="68"/>
      <c r="HK991" s="68"/>
      <c r="HL991" s="68"/>
      <c r="HM991" s="68"/>
      <c r="HN991" s="68"/>
      <c r="HO991" s="68"/>
      <c r="HP991" s="68"/>
      <c r="HQ991" s="68"/>
      <c r="HR991" s="68"/>
      <c r="HS991" s="68"/>
      <c r="HT991" s="68"/>
      <c r="HU991" s="68"/>
      <c r="HV991" s="68"/>
      <c r="HW991" s="68"/>
      <c r="HX991" s="68"/>
      <c r="HY991" s="68"/>
      <c r="HZ991" s="68"/>
      <c r="IA991" s="68"/>
      <c r="IB991" s="68"/>
      <c r="IC991" s="68"/>
      <c r="ID991" s="68"/>
      <c r="IE991" s="68"/>
      <c r="IF991" s="68"/>
      <c r="IG991" s="68"/>
      <c r="IH991" s="68"/>
      <c r="II991" s="68"/>
      <c r="IJ991" s="68"/>
      <c r="IK991" s="68"/>
      <c r="IL991" s="68"/>
      <c r="IM991" s="68"/>
      <c r="IN991" s="68"/>
      <c r="IO991" s="68"/>
      <c r="IP991" s="68"/>
      <c r="IQ991" s="68"/>
      <c r="IR991" s="68"/>
      <c r="IS991" s="68"/>
      <c r="IT991" s="68"/>
      <c r="IU991" s="68"/>
      <c r="IV991" s="68"/>
      <c r="IW991" s="68"/>
      <c r="IX991" s="68"/>
      <c r="IY991" s="68"/>
      <c r="IZ991" s="68"/>
      <c r="JA991" s="68"/>
      <c r="JB991" s="68"/>
      <c r="JC991" s="68"/>
      <c r="JD991" s="68"/>
      <c r="JE991" s="68"/>
      <c r="JF991" s="68"/>
      <c r="JG991" s="68"/>
      <c r="JH991" s="68"/>
      <c r="JI991" s="68"/>
      <c r="JJ991" s="68"/>
      <c r="JK991" s="68"/>
      <c r="JL991" s="68"/>
      <c r="JM991" s="68"/>
      <c r="JN991" s="68"/>
      <c r="JO991" s="68"/>
      <c r="JP991" s="68"/>
      <c r="JQ991" s="68"/>
      <c r="JR991" s="68"/>
      <c r="JS991" s="68"/>
      <c r="JT991" s="68"/>
      <c r="JU991" s="68"/>
      <c r="JV991" s="68"/>
      <c r="JW991" s="68"/>
      <c r="JX991" s="68"/>
      <c r="JY991" s="68"/>
      <c r="JZ991" s="68"/>
      <c r="KA991" s="68"/>
      <c r="KB991" s="68"/>
      <c r="KC991" s="68"/>
      <c r="KD991" s="68"/>
      <c r="KE991" s="68"/>
      <c r="KF991" s="68"/>
      <c r="KG991" s="68"/>
      <c r="KH991" s="68"/>
      <c r="KI991" s="68"/>
      <c r="KJ991" s="68"/>
      <c r="KK991" s="68"/>
      <c r="KL991" s="68"/>
      <c r="KM991" s="68"/>
      <c r="KN991" s="68"/>
      <c r="KO991" s="68"/>
      <c r="KP991" s="68"/>
      <c r="KQ991" s="68"/>
      <c r="KR991" s="68"/>
      <c r="KS991" s="68"/>
      <c r="KT991" s="68"/>
      <c r="KU991" s="68"/>
      <c r="KV991" s="68"/>
      <c r="KW991" s="68"/>
      <c r="KX991" s="68"/>
      <c r="KY991" s="68"/>
      <c r="KZ991" s="68"/>
      <c r="LA991" s="68"/>
      <c r="LB991" s="68"/>
      <c r="LC991" s="68"/>
      <c r="LD991" s="68"/>
      <c r="LE991" s="68"/>
      <c r="LF991" s="68"/>
      <c r="LG991" s="68"/>
      <c r="LH991" s="68"/>
      <c r="LI991" s="68"/>
      <c r="LJ991" s="68"/>
      <c r="LK991" s="68"/>
      <c r="LL991" s="68"/>
      <c r="LM991" s="68"/>
      <c r="LN991" s="68"/>
      <c r="LO991" s="68"/>
      <c r="LP991" s="68"/>
      <c r="LQ991" s="68"/>
      <c r="LR991" s="68"/>
      <c r="LS991" s="68"/>
      <c r="LT991" s="68"/>
      <c r="LU991" s="68"/>
      <c r="LV991" s="68"/>
      <c r="LW991" s="68"/>
      <c r="LX991" s="68"/>
      <c r="LY991" s="68"/>
      <c r="LZ991" s="68"/>
      <c r="MA991" s="68"/>
      <c r="MB991" s="68"/>
      <c r="MC991" s="68"/>
      <c r="MD991" s="68"/>
      <c r="ME991" s="68"/>
      <c r="MF991" s="68"/>
      <c r="MG991" s="68"/>
      <c r="MH991" s="68"/>
      <c r="MI991" s="68"/>
      <c r="MJ991" s="68"/>
      <c r="MK991" s="68"/>
      <c r="ML991" s="68"/>
      <c r="MM991" s="68"/>
      <c r="MN991" s="68"/>
      <c r="MO991" s="68"/>
      <c r="MP991" s="68"/>
      <c r="MQ991" s="68"/>
      <c r="MR991" s="68"/>
      <c r="MS991" s="68"/>
      <c r="MT991" s="68"/>
      <c r="MU991" s="68"/>
      <c r="MV991" s="68"/>
      <c r="MW991" s="68"/>
      <c r="MX991" s="68"/>
      <c r="MY991" s="68"/>
      <c r="MZ991" s="68"/>
      <c r="NA991" s="68"/>
      <c r="NB991" s="68"/>
      <c r="NC991" s="68"/>
      <c r="ND991" s="68"/>
      <c r="NE991" s="68"/>
      <c r="NF991" s="68"/>
      <c r="NG991" s="68"/>
      <c r="NH991" s="68"/>
      <c r="NI991" s="68"/>
      <c r="NJ991" s="68"/>
      <c r="NK991" s="68"/>
      <c r="NL991" s="68"/>
      <c r="NM991" s="68"/>
      <c r="NN991" s="68"/>
      <c r="NO991" s="68"/>
      <c r="NP991" s="68"/>
      <c r="NQ991" s="68"/>
      <c r="NR991" s="68"/>
      <c r="NS991" s="68"/>
      <c r="NT991" s="68"/>
      <c r="NU991" s="68"/>
      <c r="NV991" s="68"/>
      <c r="NW991" s="68"/>
      <c r="NX991" s="68"/>
      <c r="NY991" s="68"/>
      <c r="NZ991" s="68"/>
      <c r="OA991" s="68"/>
      <c r="OB991" s="68"/>
      <c r="OC991" s="68"/>
      <c r="OD991" s="68"/>
      <c r="OE991" s="68"/>
      <c r="OF991" s="68"/>
      <c r="OG991" s="68"/>
      <c r="OH991" s="68"/>
      <c r="OI991" s="68"/>
      <c r="OJ991" s="68"/>
      <c r="OK991" s="68"/>
      <c r="OL991" s="68"/>
      <c r="OM991" s="68"/>
      <c r="ON991" s="68"/>
      <c r="OO991" s="68"/>
      <c r="OP991" s="68"/>
      <c r="OQ991" s="68"/>
      <c r="OR991" s="68"/>
      <c r="OS991" s="68"/>
      <c r="OT991" s="68"/>
      <c r="OU991" s="68"/>
      <c r="OV991" s="68"/>
      <c r="OW991" s="68"/>
      <c r="OX991" s="68"/>
      <c r="OY991" s="68"/>
      <c r="OZ991" s="68"/>
      <c r="PA991" s="68"/>
      <c r="PB991" s="68"/>
      <c r="PC991" s="68"/>
      <c r="PD991" s="68"/>
      <c r="PE991" s="68"/>
      <c r="PF991" s="68"/>
      <c r="PG991" s="68"/>
      <c r="PH991" s="68"/>
      <c r="PI991" s="68"/>
      <c r="PJ991" s="68"/>
      <c r="PK991" s="68"/>
      <c r="PL991" s="68"/>
      <c r="PM991" s="68"/>
      <c r="PN991" s="68"/>
      <c r="PO991" s="68"/>
      <c r="PP991" s="68"/>
      <c r="PQ991" s="68"/>
      <c r="PR991" s="68"/>
      <c r="PS991" s="68"/>
      <c r="PT991" s="68"/>
      <c r="PU991" s="68"/>
      <c r="PV991" s="68"/>
      <c r="PW991" s="68"/>
      <c r="PX991" s="68"/>
      <c r="PY991" s="68"/>
      <c r="PZ991" s="68"/>
      <c r="QA991" s="68"/>
      <c r="QB991" s="68"/>
      <c r="QC991" s="68"/>
      <c r="QD991" s="68"/>
      <c r="QE991" s="68"/>
      <c r="QF991" s="68"/>
      <c r="QG991" s="68"/>
      <c r="QH991" s="68"/>
      <c r="QI991" s="68"/>
      <c r="QJ991" s="68"/>
      <c r="QK991" s="68"/>
      <c r="QL991" s="68"/>
      <c r="QM991" s="68"/>
      <c r="QN991" s="68"/>
      <c r="QO991" s="68"/>
      <c r="QP991" s="68"/>
      <c r="QQ991" s="68"/>
      <c r="QR991" s="68"/>
      <c r="QS991" s="68"/>
      <c r="QT991" s="68"/>
      <c r="QU991" s="68"/>
      <c r="QV991" s="68"/>
      <c r="QW991" s="68"/>
      <c r="QX991" s="68"/>
      <c r="QY991" s="68"/>
      <c r="QZ991" s="68"/>
      <c r="RA991" s="68"/>
      <c r="RB991" s="68"/>
      <c r="RC991" s="68"/>
      <c r="RD991" s="68"/>
      <c r="RE991" s="68"/>
      <c r="RF991" s="68"/>
      <c r="RG991" s="68"/>
      <c r="RH991" s="68"/>
      <c r="RI991" s="68"/>
      <c r="RJ991" s="68"/>
      <c r="RK991" s="68"/>
      <c r="RL991" s="68"/>
      <c r="RM991" s="68"/>
      <c r="RN991" s="68"/>
      <c r="RO991" s="68"/>
      <c r="RP991" s="68"/>
      <c r="RQ991" s="68"/>
      <c r="RR991" s="68"/>
      <c r="RS991" s="68"/>
      <c r="RT991" s="68"/>
      <c r="RU991" s="68"/>
      <c r="RV991" s="68"/>
      <c r="RW991" s="68"/>
      <c r="RX991" s="68"/>
      <c r="RY991" s="68"/>
      <c r="RZ991" s="68"/>
      <c r="SA991" s="68"/>
      <c r="SB991" s="68"/>
      <c r="SC991" s="68"/>
      <c r="SD991" s="68"/>
      <c r="SE991" s="68"/>
      <c r="SF991" s="68"/>
      <c r="SG991" s="68"/>
      <c r="SH991" s="68"/>
      <c r="SI991" s="68"/>
      <c r="SJ991" s="68"/>
      <c r="SK991" s="68"/>
      <c r="SL991" s="68"/>
      <c r="SM991" s="68"/>
      <c r="SN991" s="68"/>
      <c r="SO991" s="68"/>
      <c r="SP991" s="68"/>
      <c r="SQ991" s="68"/>
      <c r="SR991" s="68"/>
      <c r="SS991" s="68"/>
      <c r="ST991" s="68"/>
    </row>
    <row r="992" spans="1:514" ht="16.5" customHeight="1" x14ac:dyDescent="0.2">
      <c r="A992" s="20">
        <v>384</v>
      </c>
      <c r="B992" s="20" t="s">
        <v>62</v>
      </c>
      <c r="C992" s="20" t="s">
        <v>915</v>
      </c>
      <c r="D992" s="20" t="s">
        <v>38</v>
      </c>
      <c r="E992" s="20" t="s">
        <v>1345</v>
      </c>
      <c r="F992" s="22" t="s">
        <v>941</v>
      </c>
      <c r="G992" s="20" t="s">
        <v>84</v>
      </c>
      <c r="H992" s="20" t="s">
        <v>35</v>
      </c>
      <c r="I992" s="20" t="s">
        <v>81</v>
      </c>
      <c r="J992" s="22" t="s">
        <v>915</v>
      </c>
      <c r="K992" s="20"/>
      <c r="L992" s="20"/>
      <c r="M992" s="20"/>
      <c r="N992" s="20"/>
      <c r="O992" s="23"/>
      <c r="P992" s="23">
        <v>3227270</v>
      </c>
      <c r="Q992" s="24">
        <v>1</v>
      </c>
      <c r="R992" s="25">
        <v>45778</v>
      </c>
      <c r="S992" s="20" t="s">
        <v>83</v>
      </c>
      <c r="T992" s="26">
        <f t="shared" si="17"/>
        <v>3227270</v>
      </c>
      <c r="U992" s="27" t="s">
        <v>100</v>
      </c>
      <c r="V992" s="27" t="s">
        <v>100</v>
      </c>
      <c r="W992" s="68"/>
      <c r="X992" s="68"/>
      <c r="Y992" s="68"/>
      <c r="Z992" s="68"/>
      <c r="AA992" s="68"/>
      <c r="AB992" s="68"/>
      <c r="AC992" s="68"/>
      <c r="AD992" s="68"/>
      <c r="AE992" s="68"/>
      <c r="AF992" s="68"/>
      <c r="AG992" s="68"/>
      <c r="AH992" s="68"/>
      <c r="AI992" s="68"/>
      <c r="AJ992" s="68"/>
      <c r="AK992" s="68"/>
      <c r="AL992" s="68"/>
      <c r="AM992" s="68"/>
      <c r="AN992" s="68"/>
      <c r="AO992" s="68"/>
      <c r="AP992" s="68"/>
      <c r="AQ992" s="68"/>
      <c r="AR992" s="68"/>
      <c r="AS992" s="68"/>
      <c r="AT992" s="68"/>
      <c r="AU992" s="68"/>
      <c r="AV992" s="68"/>
      <c r="AW992" s="68"/>
      <c r="AX992" s="68"/>
      <c r="AY992" s="68"/>
      <c r="AZ992" s="68"/>
      <c r="BA992" s="68"/>
      <c r="BB992" s="68"/>
      <c r="BC992" s="68"/>
      <c r="BD992" s="68"/>
      <c r="BE992" s="68"/>
      <c r="BF992" s="68"/>
      <c r="BG992" s="68"/>
      <c r="BH992" s="68"/>
      <c r="BI992" s="68"/>
      <c r="BJ992" s="68"/>
      <c r="BK992" s="68"/>
      <c r="BL992" s="68"/>
      <c r="BM992" s="68"/>
      <c r="BN992" s="68"/>
      <c r="BO992" s="68"/>
      <c r="BP992" s="68"/>
      <c r="BQ992" s="68"/>
      <c r="BR992" s="68"/>
      <c r="BS992" s="68"/>
      <c r="BT992" s="68"/>
      <c r="BU992" s="68"/>
      <c r="BV992" s="68"/>
      <c r="BW992" s="68"/>
      <c r="BX992" s="68"/>
      <c r="BY992" s="68"/>
      <c r="BZ992" s="68"/>
      <c r="CA992" s="68"/>
      <c r="CB992" s="68"/>
      <c r="CC992" s="68"/>
      <c r="CD992" s="68"/>
      <c r="CE992" s="68"/>
      <c r="CF992" s="68"/>
      <c r="CG992" s="68"/>
      <c r="CH992" s="68"/>
      <c r="CI992" s="68"/>
      <c r="CJ992" s="68"/>
      <c r="CK992" s="68"/>
      <c r="CL992" s="68"/>
      <c r="CM992" s="68"/>
      <c r="CN992" s="68"/>
      <c r="CO992" s="68"/>
      <c r="CP992" s="68"/>
      <c r="CQ992" s="68"/>
      <c r="CR992" s="68"/>
      <c r="CS992" s="68"/>
      <c r="CT992" s="68"/>
      <c r="CU992" s="68"/>
      <c r="CV992" s="68"/>
      <c r="CW992" s="68"/>
      <c r="CX992" s="68"/>
      <c r="CY992" s="68"/>
      <c r="CZ992" s="68"/>
      <c r="DA992" s="68"/>
      <c r="DB992" s="68"/>
      <c r="DC992" s="68"/>
      <c r="DD992" s="68"/>
      <c r="DE992" s="68"/>
      <c r="DF992" s="68"/>
      <c r="DG992" s="68"/>
      <c r="DH992" s="68"/>
      <c r="DI992" s="68"/>
      <c r="DJ992" s="68"/>
      <c r="DK992" s="68"/>
      <c r="DL992" s="68"/>
      <c r="DM992" s="68"/>
      <c r="DN992" s="68"/>
      <c r="DO992" s="68"/>
      <c r="DP992" s="68"/>
      <c r="DQ992" s="68"/>
      <c r="DR992" s="68"/>
      <c r="DS992" s="68"/>
      <c r="DT992" s="68"/>
      <c r="DU992" s="68"/>
      <c r="DV992" s="68"/>
      <c r="DW992" s="68"/>
      <c r="DX992" s="68"/>
      <c r="DY992" s="68"/>
      <c r="DZ992" s="68"/>
      <c r="EA992" s="68"/>
      <c r="EB992" s="68"/>
      <c r="EC992" s="68"/>
      <c r="ED992" s="68"/>
      <c r="EE992" s="68"/>
      <c r="EF992" s="68"/>
      <c r="EG992" s="68"/>
      <c r="EH992" s="68"/>
      <c r="EI992" s="68"/>
      <c r="EJ992" s="68"/>
      <c r="EK992" s="68"/>
      <c r="EL992" s="68"/>
      <c r="EM992" s="68"/>
      <c r="EN992" s="68"/>
      <c r="EO992" s="68"/>
      <c r="EP992" s="68"/>
      <c r="EQ992" s="68"/>
      <c r="ER992" s="68"/>
      <c r="ES992" s="68"/>
      <c r="ET992" s="68"/>
      <c r="EU992" s="68"/>
      <c r="EV992" s="68"/>
      <c r="EW992" s="68"/>
      <c r="EX992" s="68"/>
      <c r="EY992" s="68"/>
      <c r="EZ992" s="68"/>
      <c r="FA992" s="68"/>
      <c r="FB992" s="68"/>
      <c r="FC992" s="68"/>
      <c r="FD992" s="68"/>
      <c r="FE992" s="68"/>
      <c r="FF992" s="68"/>
      <c r="FG992" s="68"/>
      <c r="FH992" s="68"/>
      <c r="FI992" s="68"/>
      <c r="FJ992" s="68"/>
      <c r="FK992" s="68"/>
      <c r="FL992" s="68"/>
      <c r="FM992" s="68"/>
      <c r="FN992" s="68"/>
      <c r="FO992" s="68"/>
      <c r="FP992" s="68"/>
      <c r="FQ992" s="68"/>
      <c r="FR992" s="68"/>
      <c r="FS992" s="68"/>
      <c r="FT992" s="68"/>
      <c r="FU992" s="68"/>
      <c r="FV992" s="68"/>
      <c r="FW992" s="68"/>
      <c r="FX992" s="68"/>
      <c r="FY992" s="68"/>
      <c r="FZ992" s="68"/>
      <c r="GA992" s="68"/>
      <c r="GB992" s="68"/>
      <c r="GC992" s="68"/>
      <c r="GD992" s="68"/>
      <c r="GE992" s="68"/>
      <c r="GF992" s="68"/>
      <c r="GG992" s="68"/>
      <c r="GH992" s="68"/>
      <c r="GI992" s="68"/>
      <c r="GJ992" s="68"/>
      <c r="GK992" s="68"/>
      <c r="GL992" s="68"/>
      <c r="GM992" s="68"/>
      <c r="GN992" s="68"/>
      <c r="GO992" s="68"/>
      <c r="GP992" s="68"/>
      <c r="GQ992" s="68"/>
      <c r="GR992" s="68"/>
      <c r="GS992" s="68"/>
      <c r="GT992" s="68"/>
      <c r="GU992" s="68"/>
      <c r="GV992" s="68"/>
      <c r="GW992" s="68"/>
      <c r="GX992" s="68"/>
      <c r="GY992" s="68"/>
      <c r="GZ992" s="68"/>
      <c r="HA992" s="68"/>
      <c r="HB992" s="68"/>
      <c r="HC992" s="68"/>
      <c r="HD992" s="68"/>
      <c r="HE992" s="68"/>
      <c r="HF992" s="68"/>
      <c r="HG992" s="68"/>
      <c r="HH992" s="68"/>
      <c r="HI992" s="68"/>
      <c r="HJ992" s="68"/>
      <c r="HK992" s="68"/>
      <c r="HL992" s="68"/>
      <c r="HM992" s="68"/>
      <c r="HN992" s="68"/>
      <c r="HO992" s="68"/>
      <c r="HP992" s="68"/>
      <c r="HQ992" s="68"/>
      <c r="HR992" s="68"/>
      <c r="HS992" s="68"/>
      <c r="HT992" s="68"/>
      <c r="HU992" s="68"/>
      <c r="HV992" s="68"/>
      <c r="HW992" s="68"/>
      <c r="HX992" s="68"/>
      <c r="HY992" s="68"/>
      <c r="HZ992" s="68"/>
      <c r="IA992" s="68"/>
      <c r="IB992" s="68"/>
      <c r="IC992" s="68"/>
      <c r="ID992" s="68"/>
      <c r="IE992" s="68"/>
      <c r="IF992" s="68"/>
      <c r="IG992" s="68"/>
      <c r="IH992" s="68"/>
      <c r="II992" s="68"/>
      <c r="IJ992" s="68"/>
      <c r="IK992" s="68"/>
      <c r="IL992" s="68"/>
      <c r="IM992" s="68"/>
      <c r="IN992" s="68"/>
      <c r="IO992" s="68"/>
      <c r="IP992" s="68"/>
      <c r="IQ992" s="68"/>
      <c r="IR992" s="68"/>
      <c r="IS992" s="68"/>
      <c r="IT992" s="68"/>
      <c r="IU992" s="68"/>
      <c r="IV992" s="68"/>
      <c r="IW992" s="68"/>
      <c r="IX992" s="68"/>
      <c r="IY992" s="68"/>
      <c r="IZ992" s="68"/>
      <c r="JA992" s="68"/>
      <c r="JB992" s="68"/>
      <c r="JC992" s="68"/>
      <c r="JD992" s="68"/>
      <c r="JE992" s="68"/>
      <c r="JF992" s="68"/>
      <c r="JG992" s="68"/>
      <c r="JH992" s="68"/>
      <c r="JI992" s="68"/>
      <c r="JJ992" s="68"/>
      <c r="JK992" s="68"/>
      <c r="JL992" s="68"/>
      <c r="JM992" s="68"/>
      <c r="JN992" s="68"/>
      <c r="JO992" s="68"/>
      <c r="JP992" s="68"/>
      <c r="JQ992" s="68"/>
      <c r="JR992" s="68"/>
      <c r="JS992" s="68"/>
      <c r="JT992" s="68"/>
      <c r="JU992" s="68"/>
      <c r="JV992" s="68"/>
      <c r="JW992" s="68"/>
      <c r="JX992" s="68"/>
      <c r="JY992" s="68"/>
      <c r="JZ992" s="68"/>
      <c r="KA992" s="68"/>
      <c r="KB992" s="68"/>
      <c r="KC992" s="68"/>
      <c r="KD992" s="68"/>
      <c r="KE992" s="68"/>
      <c r="KF992" s="68"/>
      <c r="KG992" s="68"/>
      <c r="KH992" s="68"/>
      <c r="KI992" s="68"/>
      <c r="KJ992" s="68"/>
      <c r="KK992" s="68"/>
      <c r="KL992" s="68"/>
      <c r="KM992" s="68"/>
      <c r="KN992" s="68"/>
      <c r="KO992" s="68"/>
      <c r="KP992" s="68"/>
      <c r="KQ992" s="68"/>
      <c r="KR992" s="68"/>
      <c r="KS992" s="68"/>
      <c r="KT992" s="68"/>
      <c r="KU992" s="68"/>
      <c r="KV992" s="68"/>
      <c r="KW992" s="68"/>
      <c r="KX992" s="68"/>
      <c r="KY992" s="68"/>
      <c r="KZ992" s="68"/>
      <c r="LA992" s="68"/>
      <c r="LB992" s="68"/>
      <c r="LC992" s="68"/>
      <c r="LD992" s="68"/>
      <c r="LE992" s="68"/>
      <c r="LF992" s="68"/>
      <c r="LG992" s="68"/>
      <c r="LH992" s="68"/>
      <c r="LI992" s="68"/>
      <c r="LJ992" s="68"/>
      <c r="LK992" s="68"/>
      <c r="LL992" s="68"/>
      <c r="LM992" s="68"/>
      <c r="LN992" s="68"/>
      <c r="LO992" s="68"/>
      <c r="LP992" s="68"/>
      <c r="LQ992" s="68"/>
      <c r="LR992" s="68"/>
      <c r="LS992" s="68"/>
      <c r="LT992" s="68"/>
      <c r="LU992" s="68"/>
      <c r="LV992" s="68"/>
      <c r="LW992" s="68"/>
      <c r="LX992" s="68"/>
      <c r="LY992" s="68"/>
      <c r="LZ992" s="68"/>
      <c r="MA992" s="68"/>
      <c r="MB992" s="68"/>
      <c r="MC992" s="68"/>
      <c r="MD992" s="68"/>
      <c r="ME992" s="68"/>
      <c r="MF992" s="68"/>
      <c r="MG992" s="68"/>
      <c r="MH992" s="68"/>
      <c r="MI992" s="68"/>
      <c r="MJ992" s="68"/>
      <c r="MK992" s="68"/>
      <c r="ML992" s="68"/>
      <c r="MM992" s="68"/>
      <c r="MN992" s="68"/>
      <c r="MO992" s="68"/>
      <c r="MP992" s="68"/>
      <c r="MQ992" s="68"/>
      <c r="MR992" s="68"/>
      <c r="MS992" s="68"/>
      <c r="MT992" s="68"/>
      <c r="MU992" s="68"/>
      <c r="MV992" s="68"/>
      <c r="MW992" s="68"/>
      <c r="MX992" s="68"/>
      <c r="MY992" s="68"/>
      <c r="MZ992" s="68"/>
      <c r="NA992" s="68"/>
      <c r="NB992" s="68"/>
      <c r="NC992" s="68"/>
      <c r="ND992" s="68"/>
      <c r="NE992" s="68"/>
      <c r="NF992" s="68"/>
      <c r="NG992" s="68"/>
      <c r="NH992" s="68"/>
      <c r="NI992" s="68"/>
      <c r="NJ992" s="68"/>
      <c r="NK992" s="68"/>
      <c r="NL992" s="68"/>
      <c r="NM992" s="68"/>
      <c r="NN992" s="68"/>
      <c r="NO992" s="68"/>
      <c r="NP992" s="68"/>
      <c r="NQ992" s="68"/>
      <c r="NR992" s="68"/>
      <c r="NS992" s="68"/>
      <c r="NT992" s="68"/>
      <c r="NU992" s="68"/>
      <c r="NV992" s="68"/>
      <c r="NW992" s="68"/>
      <c r="NX992" s="68"/>
      <c r="NY992" s="68"/>
      <c r="NZ992" s="68"/>
      <c r="OA992" s="68"/>
      <c r="OB992" s="68"/>
      <c r="OC992" s="68"/>
      <c r="OD992" s="68"/>
      <c r="OE992" s="68"/>
      <c r="OF992" s="68"/>
      <c r="OG992" s="68"/>
      <c r="OH992" s="68"/>
      <c r="OI992" s="68"/>
      <c r="OJ992" s="68"/>
      <c r="OK992" s="68"/>
      <c r="OL992" s="68"/>
      <c r="OM992" s="68"/>
      <c r="ON992" s="68"/>
      <c r="OO992" s="68"/>
      <c r="OP992" s="68"/>
      <c r="OQ992" s="68"/>
      <c r="OR992" s="68"/>
      <c r="OS992" s="68"/>
      <c r="OT992" s="68"/>
      <c r="OU992" s="68"/>
      <c r="OV992" s="68"/>
      <c r="OW992" s="68"/>
      <c r="OX992" s="68"/>
      <c r="OY992" s="68"/>
      <c r="OZ992" s="68"/>
      <c r="PA992" s="68"/>
      <c r="PB992" s="68"/>
      <c r="PC992" s="68"/>
      <c r="PD992" s="68"/>
      <c r="PE992" s="68"/>
      <c r="PF992" s="68"/>
      <c r="PG992" s="68"/>
      <c r="PH992" s="68"/>
      <c r="PI992" s="68"/>
      <c r="PJ992" s="68"/>
      <c r="PK992" s="68"/>
      <c r="PL992" s="68"/>
      <c r="PM992" s="68"/>
      <c r="PN992" s="68"/>
      <c r="PO992" s="68"/>
      <c r="PP992" s="68"/>
      <c r="PQ992" s="68"/>
      <c r="PR992" s="68"/>
      <c r="PS992" s="68"/>
      <c r="PT992" s="68"/>
      <c r="PU992" s="68"/>
      <c r="PV992" s="68"/>
      <c r="PW992" s="68"/>
      <c r="PX992" s="68"/>
      <c r="PY992" s="68"/>
      <c r="PZ992" s="68"/>
      <c r="QA992" s="68"/>
      <c r="QB992" s="68"/>
      <c r="QC992" s="68"/>
      <c r="QD992" s="68"/>
      <c r="QE992" s="68"/>
      <c r="QF992" s="68"/>
      <c r="QG992" s="68"/>
      <c r="QH992" s="68"/>
      <c r="QI992" s="68"/>
      <c r="QJ992" s="68"/>
      <c r="QK992" s="68"/>
      <c r="QL992" s="68"/>
      <c r="QM992" s="68"/>
      <c r="QN992" s="68"/>
      <c r="QO992" s="68"/>
      <c r="QP992" s="68"/>
      <c r="QQ992" s="68"/>
      <c r="QR992" s="68"/>
      <c r="QS992" s="68"/>
      <c r="QT992" s="68"/>
      <c r="QU992" s="68"/>
      <c r="QV992" s="68"/>
      <c r="QW992" s="68"/>
      <c r="QX992" s="68"/>
      <c r="QY992" s="68"/>
      <c r="QZ992" s="68"/>
      <c r="RA992" s="68"/>
      <c r="RB992" s="68"/>
      <c r="RC992" s="68"/>
      <c r="RD992" s="68"/>
      <c r="RE992" s="68"/>
      <c r="RF992" s="68"/>
      <c r="RG992" s="68"/>
      <c r="RH992" s="68"/>
      <c r="RI992" s="68"/>
      <c r="RJ992" s="68"/>
      <c r="RK992" s="68"/>
      <c r="RL992" s="68"/>
      <c r="RM992" s="68"/>
      <c r="RN992" s="68"/>
      <c r="RO992" s="68"/>
      <c r="RP992" s="68"/>
      <c r="RQ992" s="68"/>
      <c r="RR992" s="68"/>
      <c r="RS992" s="68"/>
      <c r="RT992" s="68"/>
      <c r="RU992" s="68"/>
      <c r="RV992" s="68"/>
      <c r="RW992" s="68"/>
      <c r="RX992" s="68"/>
      <c r="RY992" s="68"/>
      <c r="RZ992" s="68"/>
      <c r="SA992" s="68"/>
      <c r="SB992" s="68"/>
      <c r="SC992" s="68"/>
      <c r="SD992" s="68"/>
      <c r="SE992" s="68"/>
      <c r="SF992" s="68"/>
      <c r="SG992" s="68"/>
      <c r="SH992" s="68"/>
      <c r="SI992" s="68"/>
      <c r="SJ992" s="68"/>
      <c r="SK992" s="68"/>
      <c r="SL992" s="68"/>
      <c r="SM992" s="68"/>
      <c r="SN992" s="68"/>
      <c r="SO992" s="68"/>
      <c r="SP992" s="68"/>
      <c r="SQ992" s="68"/>
      <c r="SR992" s="68"/>
      <c r="SS992" s="68"/>
      <c r="ST992" s="68"/>
    </row>
    <row r="993" spans="1:514" ht="16.5" customHeight="1" x14ac:dyDescent="0.2">
      <c r="A993" s="20">
        <v>385</v>
      </c>
      <c r="B993" s="20" t="s">
        <v>62</v>
      </c>
      <c r="C993" s="20" t="s">
        <v>915</v>
      </c>
      <c r="D993" s="20" t="s">
        <v>38</v>
      </c>
      <c r="E993" s="20" t="s">
        <v>1345</v>
      </c>
      <c r="F993" s="22" t="s">
        <v>941</v>
      </c>
      <c r="G993" s="20" t="s">
        <v>84</v>
      </c>
      <c r="H993" s="20" t="s">
        <v>35</v>
      </c>
      <c r="I993" s="20" t="s">
        <v>81</v>
      </c>
      <c r="J993" s="22" t="s">
        <v>915</v>
      </c>
      <c r="K993" s="20"/>
      <c r="L993" s="20"/>
      <c r="M993" s="20"/>
      <c r="N993" s="20"/>
      <c r="O993" s="23"/>
      <c r="P993" s="23">
        <v>3227270</v>
      </c>
      <c r="Q993" s="24">
        <v>1</v>
      </c>
      <c r="R993" s="25">
        <v>45809</v>
      </c>
      <c r="S993" s="20" t="s">
        <v>83</v>
      </c>
      <c r="T993" s="26">
        <f t="shared" si="17"/>
        <v>3227270</v>
      </c>
      <c r="U993" s="27" t="s">
        <v>100</v>
      </c>
      <c r="V993" s="27" t="s">
        <v>100</v>
      </c>
      <c r="W993" s="68"/>
      <c r="X993" s="68"/>
      <c r="Y993" s="68"/>
      <c r="Z993" s="68"/>
      <c r="AA993" s="68"/>
      <c r="AB993" s="68"/>
      <c r="AC993" s="68"/>
      <c r="AD993" s="68"/>
      <c r="AE993" s="68"/>
      <c r="AF993" s="68"/>
      <c r="AG993" s="68"/>
      <c r="AH993" s="68"/>
      <c r="AI993" s="68"/>
      <c r="AJ993" s="68"/>
      <c r="AK993" s="68"/>
      <c r="AL993" s="68"/>
      <c r="AM993" s="68"/>
      <c r="AN993" s="68"/>
      <c r="AO993" s="68"/>
      <c r="AP993" s="68"/>
      <c r="AQ993" s="68"/>
      <c r="AR993" s="68"/>
      <c r="AS993" s="68"/>
      <c r="AT993" s="68"/>
      <c r="AU993" s="68"/>
      <c r="AV993" s="68"/>
      <c r="AW993" s="68"/>
      <c r="AX993" s="68"/>
      <c r="AY993" s="68"/>
      <c r="AZ993" s="68"/>
      <c r="BA993" s="68"/>
      <c r="BB993" s="68"/>
      <c r="BC993" s="68"/>
      <c r="BD993" s="68"/>
      <c r="BE993" s="68"/>
      <c r="BF993" s="68"/>
      <c r="BG993" s="68"/>
      <c r="BH993" s="68"/>
      <c r="BI993" s="68"/>
      <c r="BJ993" s="68"/>
      <c r="BK993" s="68"/>
      <c r="BL993" s="68"/>
      <c r="BM993" s="68"/>
      <c r="BN993" s="68"/>
      <c r="BO993" s="68"/>
      <c r="BP993" s="68"/>
      <c r="BQ993" s="68"/>
      <c r="BR993" s="68"/>
      <c r="BS993" s="68"/>
      <c r="BT993" s="68"/>
      <c r="BU993" s="68"/>
      <c r="BV993" s="68"/>
      <c r="BW993" s="68"/>
      <c r="BX993" s="68"/>
      <c r="BY993" s="68"/>
      <c r="BZ993" s="68"/>
      <c r="CA993" s="68"/>
      <c r="CB993" s="68"/>
      <c r="CC993" s="68"/>
      <c r="CD993" s="68"/>
      <c r="CE993" s="68"/>
      <c r="CF993" s="68"/>
      <c r="CG993" s="68"/>
      <c r="CH993" s="68"/>
      <c r="CI993" s="68"/>
      <c r="CJ993" s="68"/>
      <c r="CK993" s="68"/>
      <c r="CL993" s="68"/>
      <c r="CM993" s="68"/>
      <c r="CN993" s="68"/>
      <c r="CO993" s="68"/>
      <c r="CP993" s="68"/>
      <c r="CQ993" s="68"/>
      <c r="CR993" s="68"/>
      <c r="CS993" s="68"/>
      <c r="CT993" s="68"/>
      <c r="CU993" s="68"/>
      <c r="CV993" s="68"/>
      <c r="CW993" s="68"/>
      <c r="CX993" s="68"/>
      <c r="CY993" s="68"/>
      <c r="CZ993" s="68"/>
      <c r="DA993" s="68"/>
      <c r="DB993" s="68"/>
      <c r="DC993" s="68"/>
      <c r="DD993" s="68"/>
      <c r="DE993" s="68"/>
      <c r="DF993" s="68"/>
      <c r="DG993" s="68"/>
      <c r="DH993" s="68"/>
      <c r="DI993" s="68"/>
      <c r="DJ993" s="68"/>
      <c r="DK993" s="68"/>
      <c r="DL993" s="68"/>
      <c r="DM993" s="68"/>
      <c r="DN993" s="68"/>
      <c r="DO993" s="68"/>
      <c r="DP993" s="68"/>
      <c r="DQ993" s="68"/>
      <c r="DR993" s="68"/>
      <c r="DS993" s="68"/>
      <c r="DT993" s="68"/>
      <c r="DU993" s="68"/>
      <c r="DV993" s="68"/>
      <c r="DW993" s="68"/>
      <c r="DX993" s="68"/>
      <c r="DY993" s="68"/>
      <c r="DZ993" s="68"/>
      <c r="EA993" s="68"/>
      <c r="EB993" s="68"/>
      <c r="EC993" s="68"/>
      <c r="ED993" s="68"/>
      <c r="EE993" s="68"/>
      <c r="EF993" s="68"/>
      <c r="EG993" s="68"/>
      <c r="EH993" s="68"/>
      <c r="EI993" s="68"/>
      <c r="EJ993" s="68"/>
      <c r="EK993" s="68"/>
      <c r="EL993" s="68"/>
      <c r="EM993" s="68"/>
      <c r="EN993" s="68"/>
      <c r="EO993" s="68"/>
      <c r="EP993" s="68"/>
      <c r="EQ993" s="68"/>
      <c r="ER993" s="68"/>
      <c r="ES993" s="68"/>
      <c r="ET993" s="68"/>
      <c r="EU993" s="68"/>
      <c r="EV993" s="68"/>
      <c r="EW993" s="68"/>
      <c r="EX993" s="68"/>
      <c r="EY993" s="68"/>
      <c r="EZ993" s="68"/>
      <c r="FA993" s="68"/>
      <c r="FB993" s="68"/>
      <c r="FC993" s="68"/>
      <c r="FD993" s="68"/>
      <c r="FE993" s="68"/>
      <c r="FF993" s="68"/>
      <c r="FG993" s="68"/>
      <c r="FH993" s="68"/>
      <c r="FI993" s="68"/>
      <c r="FJ993" s="68"/>
      <c r="FK993" s="68"/>
      <c r="FL993" s="68"/>
      <c r="FM993" s="68"/>
      <c r="FN993" s="68"/>
      <c r="FO993" s="68"/>
      <c r="FP993" s="68"/>
      <c r="FQ993" s="68"/>
      <c r="FR993" s="68"/>
      <c r="FS993" s="68"/>
      <c r="FT993" s="68"/>
      <c r="FU993" s="68"/>
      <c r="FV993" s="68"/>
      <c r="FW993" s="68"/>
      <c r="FX993" s="68"/>
      <c r="FY993" s="68"/>
      <c r="FZ993" s="68"/>
      <c r="GA993" s="68"/>
      <c r="GB993" s="68"/>
      <c r="GC993" s="68"/>
      <c r="GD993" s="68"/>
      <c r="GE993" s="68"/>
      <c r="GF993" s="68"/>
      <c r="GG993" s="68"/>
      <c r="GH993" s="68"/>
      <c r="GI993" s="68"/>
      <c r="GJ993" s="68"/>
      <c r="GK993" s="68"/>
      <c r="GL993" s="68"/>
      <c r="GM993" s="68"/>
      <c r="GN993" s="68"/>
      <c r="GO993" s="68"/>
      <c r="GP993" s="68"/>
      <c r="GQ993" s="68"/>
      <c r="GR993" s="68"/>
      <c r="GS993" s="68"/>
      <c r="GT993" s="68"/>
      <c r="GU993" s="68"/>
      <c r="GV993" s="68"/>
      <c r="GW993" s="68"/>
      <c r="GX993" s="68"/>
      <c r="GY993" s="68"/>
      <c r="GZ993" s="68"/>
      <c r="HA993" s="68"/>
      <c r="HB993" s="68"/>
      <c r="HC993" s="68"/>
      <c r="HD993" s="68"/>
      <c r="HE993" s="68"/>
      <c r="HF993" s="68"/>
      <c r="HG993" s="68"/>
      <c r="HH993" s="68"/>
      <c r="HI993" s="68"/>
      <c r="HJ993" s="68"/>
      <c r="HK993" s="68"/>
      <c r="HL993" s="68"/>
      <c r="HM993" s="68"/>
      <c r="HN993" s="68"/>
      <c r="HO993" s="68"/>
      <c r="HP993" s="68"/>
      <c r="HQ993" s="68"/>
      <c r="HR993" s="68"/>
      <c r="HS993" s="68"/>
      <c r="HT993" s="68"/>
      <c r="HU993" s="68"/>
      <c r="HV993" s="68"/>
      <c r="HW993" s="68"/>
      <c r="HX993" s="68"/>
      <c r="HY993" s="68"/>
      <c r="HZ993" s="68"/>
      <c r="IA993" s="68"/>
      <c r="IB993" s="68"/>
      <c r="IC993" s="68"/>
      <c r="ID993" s="68"/>
      <c r="IE993" s="68"/>
      <c r="IF993" s="68"/>
      <c r="IG993" s="68"/>
      <c r="IH993" s="68"/>
      <c r="II993" s="68"/>
      <c r="IJ993" s="68"/>
      <c r="IK993" s="68"/>
      <c r="IL993" s="68"/>
      <c r="IM993" s="68"/>
      <c r="IN993" s="68"/>
      <c r="IO993" s="68"/>
      <c r="IP993" s="68"/>
      <c r="IQ993" s="68"/>
      <c r="IR993" s="68"/>
      <c r="IS993" s="68"/>
      <c r="IT993" s="68"/>
      <c r="IU993" s="68"/>
      <c r="IV993" s="68"/>
      <c r="IW993" s="68"/>
      <c r="IX993" s="68"/>
      <c r="IY993" s="68"/>
      <c r="IZ993" s="68"/>
      <c r="JA993" s="68"/>
      <c r="JB993" s="68"/>
      <c r="JC993" s="68"/>
      <c r="JD993" s="68"/>
      <c r="JE993" s="68"/>
      <c r="JF993" s="68"/>
      <c r="JG993" s="68"/>
      <c r="JH993" s="68"/>
      <c r="JI993" s="68"/>
      <c r="JJ993" s="68"/>
      <c r="JK993" s="68"/>
      <c r="JL993" s="68"/>
      <c r="JM993" s="68"/>
      <c r="JN993" s="68"/>
      <c r="JO993" s="68"/>
      <c r="JP993" s="68"/>
      <c r="JQ993" s="68"/>
      <c r="JR993" s="68"/>
      <c r="JS993" s="68"/>
      <c r="JT993" s="68"/>
      <c r="JU993" s="68"/>
      <c r="JV993" s="68"/>
      <c r="JW993" s="68"/>
      <c r="JX993" s="68"/>
      <c r="JY993" s="68"/>
      <c r="JZ993" s="68"/>
      <c r="KA993" s="68"/>
      <c r="KB993" s="68"/>
      <c r="KC993" s="68"/>
      <c r="KD993" s="68"/>
      <c r="KE993" s="68"/>
      <c r="KF993" s="68"/>
      <c r="KG993" s="68"/>
      <c r="KH993" s="68"/>
      <c r="KI993" s="68"/>
      <c r="KJ993" s="68"/>
      <c r="KK993" s="68"/>
      <c r="KL993" s="68"/>
      <c r="KM993" s="68"/>
      <c r="KN993" s="68"/>
      <c r="KO993" s="68"/>
      <c r="KP993" s="68"/>
      <c r="KQ993" s="68"/>
      <c r="KR993" s="68"/>
      <c r="KS993" s="68"/>
      <c r="KT993" s="68"/>
      <c r="KU993" s="68"/>
      <c r="KV993" s="68"/>
      <c r="KW993" s="68"/>
      <c r="KX993" s="68"/>
      <c r="KY993" s="68"/>
      <c r="KZ993" s="68"/>
      <c r="LA993" s="68"/>
      <c r="LB993" s="68"/>
      <c r="LC993" s="68"/>
      <c r="LD993" s="68"/>
      <c r="LE993" s="68"/>
      <c r="LF993" s="68"/>
      <c r="LG993" s="68"/>
      <c r="LH993" s="68"/>
      <c r="LI993" s="68"/>
      <c r="LJ993" s="68"/>
      <c r="LK993" s="68"/>
      <c r="LL993" s="68"/>
      <c r="LM993" s="68"/>
      <c r="LN993" s="68"/>
      <c r="LO993" s="68"/>
      <c r="LP993" s="68"/>
      <c r="LQ993" s="68"/>
      <c r="LR993" s="68"/>
      <c r="LS993" s="68"/>
      <c r="LT993" s="68"/>
      <c r="LU993" s="68"/>
      <c r="LV993" s="68"/>
      <c r="LW993" s="68"/>
      <c r="LX993" s="68"/>
      <c r="LY993" s="68"/>
      <c r="LZ993" s="68"/>
      <c r="MA993" s="68"/>
      <c r="MB993" s="68"/>
      <c r="MC993" s="68"/>
      <c r="MD993" s="68"/>
      <c r="ME993" s="68"/>
      <c r="MF993" s="68"/>
      <c r="MG993" s="68"/>
      <c r="MH993" s="68"/>
      <c r="MI993" s="68"/>
      <c r="MJ993" s="68"/>
      <c r="MK993" s="68"/>
      <c r="ML993" s="68"/>
      <c r="MM993" s="68"/>
      <c r="MN993" s="68"/>
      <c r="MO993" s="68"/>
      <c r="MP993" s="68"/>
      <c r="MQ993" s="68"/>
      <c r="MR993" s="68"/>
      <c r="MS993" s="68"/>
      <c r="MT993" s="68"/>
      <c r="MU993" s="68"/>
      <c r="MV993" s="68"/>
      <c r="MW993" s="68"/>
      <c r="MX993" s="68"/>
      <c r="MY993" s="68"/>
      <c r="MZ993" s="68"/>
      <c r="NA993" s="68"/>
      <c r="NB993" s="68"/>
      <c r="NC993" s="68"/>
      <c r="ND993" s="68"/>
      <c r="NE993" s="68"/>
      <c r="NF993" s="68"/>
      <c r="NG993" s="68"/>
      <c r="NH993" s="68"/>
      <c r="NI993" s="68"/>
      <c r="NJ993" s="68"/>
      <c r="NK993" s="68"/>
      <c r="NL993" s="68"/>
      <c r="NM993" s="68"/>
      <c r="NN993" s="68"/>
      <c r="NO993" s="68"/>
      <c r="NP993" s="68"/>
      <c r="NQ993" s="68"/>
      <c r="NR993" s="68"/>
      <c r="NS993" s="68"/>
      <c r="NT993" s="68"/>
      <c r="NU993" s="68"/>
      <c r="NV993" s="68"/>
      <c r="NW993" s="68"/>
      <c r="NX993" s="68"/>
      <c r="NY993" s="68"/>
      <c r="NZ993" s="68"/>
      <c r="OA993" s="68"/>
      <c r="OB993" s="68"/>
      <c r="OC993" s="68"/>
      <c r="OD993" s="68"/>
      <c r="OE993" s="68"/>
      <c r="OF993" s="68"/>
      <c r="OG993" s="68"/>
      <c r="OH993" s="68"/>
      <c r="OI993" s="68"/>
      <c r="OJ993" s="68"/>
      <c r="OK993" s="68"/>
      <c r="OL993" s="68"/>
      <c r="OM993" s="68"/>
      <c r="ON993" s="68"/>
      <c r="OO993" s="68"/>
      <c r="OP993" s="68"/>
      <c r="OQ993" s="68"/>
      <c r="OR993" s="68"/>
      <c r="OS993" s="68"/>
      <c r="OT993" s="68"/>
      <c r="OU993" s="68"/>
      <c r="OV993" s="68"/>
      <c r="OW993" s="68"/>
      <c r="OX993" s="68"/>
      <c r="OY993" s="68"/>
      <c r="OZ993" s="68"/>
      <c r="PA993" s="68"/>
      <c r="PB993" s="68"/>
      <c r="PC993" s="68"/>
      <c r="PD993" s="68"/>
      <c r="PE993" s="68"/>
      <c r="PF993" s="68"/>
      <c r="PG993" s="68"/>
      <c r="PH993" s="68"/>
      <c r="PI993" s="68"/>
      <c r="PJ993" s="68"/>
      <c r="PK993" s="68"/>
      <c r="PL993" s="68"/>
      <c r="PM993" s="68"/>
      <c r="PN993" s="68"/>
      <c r="PO993" s="68"/>
      <c r="PP993" s="68"/>
      <c r="PQ993" s="68"/>
      <c r="PR993" s="68"/>
      <c r="PS993" s="68"/>
      <c r="PT993" s="68"/>
      <c r="PU993" s="68"/>
      <c r="PV993" s="68"/>
      <c r="PW993" s="68"/>
      <c r="PX993" s="68"/>
      <c r="PY993" s="68"/>
      <c r="PZ993" s="68"/>
      <c r="QA993" s="68"/>
      <c r="QB993" s="68"/>
      <c r="QC993" s="68"/>
      <c r="QD993" s="68"/>
      <c r="QE993" s="68"/>
      <c r="QF993" s="68"/>
      <c r="QG993" s="68"/>
      <c r="QH993" s="68"/>
      <c r="QI993" s="68"/>
      <c r="QJ993" s="68"/>
      <c r="QK993" s="68"/>
      <c r="QL993" s="68"/>
      <c r="QM993" s="68"/>
      <c r="QN993" s="68"/>
      <c r="QO993" s="68"/>
      <c r="QP993" s="68"/>
      <c r="QQ993" s="68"/>
      <c r="QR993" s="68"/>
      <c r="QS993" s="68"/>
      <c r="QT993" s="68"/>
      <c r="QU993" s="68"/>
      <c r="QV993" s="68"/>
      <c r="QW993" s="68"/>
      <c r="QX993" s="68"/>
      <c r="QY993" s="68"/>
      <c r="QZ993" s="68"/>
      <c r="RA993" s="68"/>
      <c r="RB993" s="68"/>
      <c r="RC993" s="68"/>
      <c r="RD993" s="68"/>
      <c r="RE993" s="68"/>
      <c r="RF993" s="68"/>
      <c r="RG993" s="68"/>
      <c r="RH993" s="68"/>
      <c r="RI993" s="68"/>
      <c r="RJ993" s="68"/>
      <c r="RK993" s="68"/>
      <c r="RL993" s="68"/>
      <c r="RM993" s="68"/>
      <c r="RN993" s="68"/>
      <c r="RO993" s="68"/>
      <c r="RP993" s="68"/>
      <c r="RQ993" s="68"/>
      <c r="RR993" s="68"/>
      <c r="RS993" s="68"/>
      <c r="RT993" s="68"/>
      <c r="RU993" s="68"/>
      <c r="RV993" s="68"/>
      <c r="RW993" s="68"/>
      <c r="RX993" s="68"/>
      <c r="RY993" s="68"/>
      <c r="RZ993" s="68"/>
      <c r="SA993" s="68"/>
      <c r="SB993" s="68"/>
      <c r="SC993" s="68"/>
      <c r="SD993" s="68"/>
      <c r="SE993" s="68"/>
      <c r="SF993" s="68"/>
      <c r="SG993" s="68"/>
      <c r="SH993" s="68"/>
      <c r="SI993" s="68"/>
      <c r="SJ993" s="68"/>
      <c r="SK993" s="68"/>
      <c r="SL993" s="68"/>
      <c r="SM993" s="68"/>
      <c r="SN993" s="68"/>
      <c r="SO993" s="68"/>
      <c r="SP993" s="68"/>
      <c r="SQ993" s="68"/>
      <c r="SR993" s="68"/>
      <c r="SS993" s="68"/>
      <c r="ST993" s="68"/>
    </row>
    <row r="994" spans="1:514" ht="16.5" customHeight="1" x14ac:dyDescent="0.2">
      <c r="A994" s="20">
        <v>386</v>
      </c>
      <c r="B994" s="20" t="s">
        <v>62</v>
      </c>
      <c r="C994" s="20" t="s">
        <v>915</v>
      </c>
      <c r="D994" s="20" t="s">
        <v>38</v>
      </c>
      <c r="E994" s="20" t="s">
        <v>1345</v>
      </c>
      <c r="F994" s="22" t="s">
        <v>941</v>
      </c>
      <c r="G994" s="20" t="s">
        <v>84</v>
      </c>
      <c r="H994" s="20" t="s">
        <v>35</v>
      </c>
      <c r="I994" s="20" t="s">
        <v>81</v>
      </c>
      <c r="J994" s="22" t="s">
        <v>915</v>
      </c>
      <c r="K994" s="20"/>
      <c r="L994" s="20"/>
      <c r="M994" s="20"/>
      <c r="N994" s="20"/>
      <c r="O994" s="23"/>
      <c r="P994" s="23">
        <v>3227270</v>
      </c>
      <c r="Q994" s="24">
        <v>1</v>
      </c>
      <c r="R994" s="25">
        <v>45839</v>
      </c>
      <c r="S994" s="20" t="s">
        <v>83</v>
      </c>
      <c r="T994" s="26">
        <f t="shared" si="17"/>
        <v>3227270</v>
      </c>
      <c r="U994" s="27" t="s">
        <v>100</v>
      </c>
      <c r="V994" s="27" t="s">
        <v>100</v>
      </c>
      <c r="W994" s="68"/>
      <c r="X994" s="68"/>
      <c r="Y994" s="68"/>
      <c r="Z994" s="68"/>
      <c r="AA994" s="68"/>
      <c r="AB994" s="68"/>
      <c r="AC994" s="68"/>
      <c r="AD994" s="68"/>
      <c r="AE994" s="68"/>
      <c r="AF994" s="68"/>
      <c r="AG994" s="68"/>
      <c r="AH994" s="68"/>
      <c r="AI994" s="68"/>
      <c r="AJ994" s="68"/>
      <c r="AK994" s="68"/>
      <c r="AL994" s="68"/>
      <c r="AM994" s="68"/>
      <c r="AN994" s="68"/>
      <c r="AO994" s="68"/>
      <c r="AP994" s="68"/>
      <c r="AQ994" s="68"/>
      <c r="AR994" s="68"/>
      <c r="AS994" s="68"/>
      <c r="AT994" s="68"/>
      <c r="AU994" s="68"/>
      <c r="AV994" s="68"/>
      <c r="AW994" s="68"/>
      <c r="AX994" s="68"/>
      <c r="AY994" s="68"/>
      <c r="AZ994" s="68"/>
      <c r="BA994" s="68"/>
      <c r="BB994" s="68"/>
      <c r="BC994" s="68"/>
      <c r="BD994" s="68"/>
      <c r="BE994" s="68"/>
      <c r="BF994" s="68"/>
      <c r="BG994" s="68"/>
      <c r="BH994" s="68"/>
      <c r="BI994" s="68"/>
      <c r="BJ994" s="68"/>
      <c r="BK994" s="68"/>
      <c r="BL994" s="68"/>
      <c r="BM994" s="68"/>
      <c r="BN994" s="68"/>
      <c r="BO994" s="68"/>
      <c r="BP994" s="68"/>
      <c r="BQ994" s="68"/>
      <c r="BR994" s="68"/>
      <c r="BS994" s="68"/>
      <c r="BT994" s="68"/>
      <c r="BU994" s="68"/>
      <c r="BV994" s="68"/>
      <c r="BW994" s="68"/>
      <c r="BX994" s="68"/>
      <c r="BY994" s="68"/>
      <c r="BZ994" s="68"/>
      <c r="CA994" s="68"/>
      <c r="CB994" s="68"/>
      <c r="CC994" s="68"/>
      <c r="CD994" s="68"/>
      <c r="CE994" s="68"/>
      <c r="CF994" s="68"/>
      <c r="CG994" s="68"/>
      <c r="CH994" s="68"/>
      <c r="CI994" s="68"/>
      <c r="CJ994" s="68"/>
      <c r="CK994" s="68"/>
      <c r="CL994" s="68"/>
      <c r="CM994" s="68"/>
      <c r="CN994" s="68"/>
      <c r="CO994" s="68"/>
      <c r="CP994" s="68"/>
      <c r="CQ994" s="68"/>
      <c r="CR994" s="68"/>
      <c r="CS994" s="68"/>
      <c r="CT994" s="68"/>
      <c r="CU994" s="68"/>
      <c r="CV994" s="68"/>
      <c r="CW994" s="68"/>
      <c r="CX994" s="68"/>
      <c r="CY994" s="68"/>
      <c r="CZ994" s="68"/>
      <c r="DA994" s="68"/>
      <c r="DB994" s="68"/>
      <c r="DC994" s="68"/>
      <c r="DD994" s="68"/>
      <c r="DE994" s="68"/>
      <c r="DF994" s="68"/>
      <c r="DG994" s="68"/>
      <c r="DH994" s="68"/>
      <c r="DI994" s="68"/>
      <c r="DJ994" s="68"/>
      <c r="DK994" s="68"/>
      <c r="DL994" s="68"/>
      <c r="DM994" s="68"/>
      <c r="DN994" s="68"/>
      <c r="DO994" s="68"/>
      <c r="DP994" s="68"/>
      <c r="DQ994" s="68"/>
      <c r="DR994" s="68"/>
      <c r="DS994" s="68"/>
      <c r="DT994" s="68"/>
      <c r="DU994" s="68"/>
      <c r="DV994" s="68"/>
      <c r="DW994" s="68"/>
      <c r="DX994" s="68"/>
      <c r="DY994" s="68"/>
      <c r="DZ994" s="68"/>
      <c r="EA994" s="68"/>
      <c r="EB994" s="68"/>
      <c r="EC994" s="68"/>
      <c r="ED994" s="68"/>
      <c r="EE994" s="68"/>
      <c r="EF994" s="68"/>
      <c r="EG994" s="68"/>
      <c r="EH994" s="68"/>
      <c r="EI994" s="68"/>
      <c r="EJ994" s="68"/>
      <c r="EK994" s="68"/>
      <c r="EL994" s="68"/>
      <c r="EM994" s="68"/>
      <c r="EN994" s="68"/>
      <c r="EO994" s="68"/>
      <c r="EP994" s="68"/>
      <c r="EQ994" s="68"/>
      <c r="ER994" s="68"/>
      <c r="ES994" s="68"/>
      <c r="ET994" s="68"/>
      <c r="EU994" s="68"/>
      <c r="EV994" s="68"/>
      <c r="EW994" s="68"/>
      <c r="EX994" s="68"/>
      <c r="EY994" s="68"/>
      <c r="EZ994" s="68"/>
      <c r="FA994" s="68"/>
      <c r="FB994" s="68"/>
      <c r="FC994" s="68"/>
      <c r="FD994" s="68"/>
      <c r="FE994" s="68"/>
      <c r="FF994" s="68"/>
      <c r="FG994" s="68"/>
      <c r="FH994" s="68"/>
      <c r="FI994" s="68"/>
      <c r="FJ994" s="68"/>
      <c r="FK994" s="68"/>
      <c r="FL994" s="68"/>
      <c r="FM994" s="68"/>
      <c r="FN994" s="68"/>
      <c r="FO994" s="68"/>
      <c r="FP994" s="68"/>
      <c r="FQ994" s="68"/>
      <c r="FR994" s="68"/>
      <c r="FS994" s="68"/>
      <c r="FT994" s="68"/>
      <c r="FU994" s="68"/>
      <c r="FV994" s="68"/>
      <c r="FW994" s="68"/>
      <c r="FX994" s="68"/>
      <c r="FY994" s="68"/>
      <c r="FZ994" s="68"/>
      <c r="GA994" s="68"/>
      <c r="GB994" s="68"/>
      <c r="GC994" s="68"/>
      <c r="GD994" s="68"/>
      <c r="GE994" s="68"/>
      <c r="GF994" s="68"/>
      <c r="GG994" s="68"/>
      <c r="GH994" s="68"/>
      <c r="GI994" s="68"/>
      <c r="GJ994" s="68"/>
      <c r="GK994" s="68"/>
      <c r="GL994" s="68"/>
      <c r="GM994" s="68"/>
      <c r="GN994" s="68"/>
      <c r="GO994" s="68"/>
      <c r="GP994" s="68"/>
      <c r="GQ994" s="68"/>
      <c r="GR994" s="68"/>
      <c r="GS994" s="68"/>
      <c r="GT994" s="68"/>
      <c r="GU994" s="68"/>
      <c r="GV994" s="68"/>
      <c r="GW994" s="68"/>
      <c r="GX994" s="68"/>
      <c r="GY994" s="68"/>
      <c r="GZ994" s="68"/>
      <c r="HA994" s="68"/>
      <c r="HB994" s="68"/>
      <c r="HC994" s="68"/>
      <c r="HD994" s="68"/>
      <c r="HE994" s="68"/>
      <c r="HF994" s="68"/>
      <c r="HG994" s="68"/>
      <c r="HH994" s="68"/>
      <c r="HI994" s="68"/>
      <c r="HJ994" s="68"/>
      <c r="HK994" s="68"/>
      <c r="HL994" s="68"/>
      <c r="HM994" s="68"/>
      <c r="HN994" s="68"/>
      <c r="HO994" s="68"/>
      <c r="HP994" s="68"/>
      <c r="HQ994" s="68"/>
      <c r="HR994" s="68"/>
      <c r="HS994" s="68"/>
      <c r="HT994" s="68"/>
      <c r="HU994" s="68"/>
      <c r="HV994" s="68"/>
      <c r="HW994" s="68"/>
      <c r="HX994" s="68"/>
      <c r="HY994" s="68"/>
      <c r="HZ994" s="68"/>
      <c r="IA994" s="68"/>
      <c r="IB994" s="68"/>
      <c r="IC994" s="68"/>
      <c r="ID994" s="68"/>
      <c r="IE994" s="68"/>
      <c r="IF994" s="68"/>
      <c r="IG994" s="68"/>
      <c r="IH994" s="68"/>
      <c r="II994" s="68"/>
      <c r="IJ994" s="68"/>
      <c r="IK994" s="68"/>
      <c r="IL994" s="68"/>
      <c r="IM994" s="68"/>
      <c r="IN994" s="68"/>
      <c r="IO994" s="68"/>
      <c r="IP994" s="68"/>
      <c r="IQ994" s="68"/>
      <c r="IR994" s="68"/>
      <c r="IS994" s="68"/>
      <c r="IT994" s="68"/>
      <c r="IU994" s="68"/>
      <c r="IV994" s="68"/>
      <c r="IW994" s="68"/>
      <c r="IX994" s="68"/>
      <c r="IY994" s="68"/>
      <c r="IZ994" s="68"/>
      <c r="JA994" s="68"/>
      <c r="JB994" s="68"/>
      <c r="JC994" s="68"/>
      <c r="JD994" s="68"/>
      <c r="JE994" s="68"/>
      <c r="JF994" s="68"/>
      <c r="JG994" s="68"/>
      <c r="JH994" s="68"/>
      <c r="JI994" s="68"/>
      <c r="JJ994" s="68"/>
      <c r="JK994" s="68"/>
      <c r="JL994" s="68"/>
      <c r="JM994" s="68"/>
      <c r="JN994" s="68"/>
      <c r="JO994" s="68"/>
      <c r="JP994" s="68"/>
      <c r="JQ994" s="68"/>
      <c r="JR994" s="68"/>
      <c r="JS994" s="68"/>
      <c r="JT994" s="68"/>
      <c r="JU994" s="68"/>
      <c r="JV994" s="68"/>
      <c r="JW994" s="68"/>
      <c r="JX994" s="68"/>
      <c r="JY994" s="68"/>
      <c r="JZ994" s="68"/>
      <c r="KA994" s="68"/>
      <c r="KB994" s="68"/>
      <c r="KC994" s="68"/>
      <c r="KD994" s="68"/>
      <c r="KE994" s="68"/>
      <c r="KF994" s="68"/>
      <c r="KG994" s="68"/>
      <c r="KH994" s="68"/>
      <c r="KI994" s="68"/>
      <c r="KJ994" s="68"/>
      <c r="KK994" s="68"/>
      <c r="KL994" s="68"/>
      <c r="KM994" s="68"/>
      <c r="KN994" s="68"/>
      <c r="KO994" s="68"/>
      <c r="KP994" s="68"/>
      <c r="KQ994" s="68"/>
      <c r="KR994" s="68"/>
      <c r="KS994" s="68"/>
      <c r="KT994" s="68"/>
      <c r="KU994" s="68"/>
      <c r="KV994" s="68"/>
      <c r="KW994" s="68"/>
      <c r="KX994" s="68"/>
      <c r="KY994" s="68"/>
      <c r="KZ994" s="68"/>
      <c r="LA994" s="68"/>
      <c r="LB994" s="68"/>
      <c r="LC994" s="68"/>
      <c r="LD994" s="68"/>
      <c r="LE994" s="68"/>
      <c r="LF994" s="68"/>
      <c r="LG994" s="68"/>
      <c r="LH994" s="68"/>
      <c r="LI994" s="68"/>
      <c r="LJ994" s="68"/>
      <c r="LK994" s="68"/>
      <c r="LL994" s="68"/>
      <c r="LM994" s="68"/>
      <c r="LN994" s="68"/>
      <c r="LO994" s="68"/>
      <c r="LP994" s="68"/>
      <c r="LQ994" s="68"/>
      <c r="LR994" s="68"/>
      <c r="LS994" s="68"/>
      <c r="LT994" s="68"/>
      <c r="LU994" s="68"/>
      <c r="LV994" s="68"/>
      <c r="LW994" s="68"/>
      <c r="LX994" s="68"/>
      <c r="LY994" s="68"/>
      <c r="LZ994" s="68"/>
      <c r="MA994" s="68"/>
      <c r="MB994" s="68"/>
      <c r="MC994" s="68"/>
      <c r="MD994" s="68"/>
      <c r="ME994" s="68"/>
      <c r="MF994" s="68"/>
      <c r="MG994" s="68"/>
      <c r="MH994" s="68"/>
      <c r="MI994" s="68"/>
      <c r="MJ994" s="68"/>
      <c r="MK994" s="68"/>
      <c r="ML994" s="68"/>
      <c r="MM994" s="68"/>
      <c r="MN994" s="68"/>
      <c r="MO994" s="68"/>
      <c r="MP994" s="68"/>
      <c r="MQ994" s="68"/>
      <c r="MR994" s="68"/>
      <c r="MS994" s="68"/>
      <c r="MT994" s="68"/>
      <c r="MU994" s="68"/>
      <c r="MV994" s="68"/>
      <c r="MW994" s="68"/>
      <c r="MX994" s="68"/>
      <c r="MY994" s="68"/>
      <c r="MZ994" s="68"/>
      <c r="NA994" s="68"/>
      <c r="NB994" s="68"/>
      <c r="NC994" s="68"/>
      <c r="ND994" s="68"/>
      <c r="NE994" s="68"/>
      <c r="NF994" s="68"/>
      <c r="NG994" s="68"/>
      <c r="NH994" s="68"/>
      <c r="NI994" s="68"/>
      <c r="NJ994" s="68"/>
      <c r="NK994" s="68"/>
      <c r="NL994" s="68"/>
      <c r="NM994" s="68"/>
      <c r="NN994" s="68"/>
      <c r="NO994" s="68"/>
      <c r="NP994" s="68"/>
      <c r="NQ994" s="68"/>
      <c r="NR994" s="68"/>
      <c r="NS994" s="68"/>
      <c r="NT994" s="68"/>
      <c r="NU994" s="68"/>
      <c r="NV994" s="68"/>
      <c r="NW994" s="68"/>
      <c r="NX994" s="68"/>
      <c r="NY994" s="68"/>
      <c r="NZ994" s="68"/>
      <c r="OA994" s="68"/>
      <c r="OB994" s="68"/>
      <c r="OC994" s="68"/>
      <c r="OD994" s="68"/>
      <c r="OE994" s="68"/>
      <c r="OF994" s="68"/>
      <c r="OG994" s="68"/>
      <c r="OH994" s="68"/>
      <c r="OI994" s="68"/>
      <c r="OJ994" s="68"/>
      <c r="OK994" s="68"/>
      <c r="OL994" s="68"/>
      <c r="OM994" s="68"/>
      <c r="ON994" s="68"/>
      <c r="OO994" s="68"/>
      <c r="OP994" s="68"/>
      <c r="OQ994" s="68"/>
      <c r="OR994" s="68"/>
      <c r="OS994" s="68"/>
      <c r="OT994" s="68"/>
      <c r="OU994" s="68"/>
      <c r="OV994" s="68"/>
      <c r="OW994" s="68"/>
      <c r="OX994" s="68"/>
      <c r="OY994" s="68"/>
      <c r="OZ994" s="68"/>
      <c r="PA994" s="68"/>
      <c r="PB994" s="68"/>
      <c r="PC994" s="68"/>
      <c r="PD994" s="68"/>
      <c r="PE994" s="68"/>
      <c r="PF994" s="68"/>
      <c r="PG994" s="68"/>
      <c r="PH994" s="68"/>
      <c r="PI994" s="68"/>
      <c r="PJ994" s="68"/>
      <c r="PK994" s="68"/>
      <c r="PL994" s="68"/>
      <c r="PM994" s="68"/>
      <c r="PN994" s="68"/>
      <c r="PO994" s="68"/>
      <c r="PP994" s="68"/>
      <c r="PQ994" s="68"/>
      <c r="PR994" s="68"/>
      <c r="PS994" s="68"/>
      <c r="PT994" s="68"/>
      <c r="PU994" s="68"/>
      <c r="PV994" s="68"/>
      <c r="PW994" s="68"/>
      <c r="PX994" s="68"/>
      <c r="PY994" s="68"/>
      <c r="PZ994" s="68"/>
      <c r="QA994" s="68"/>
      <c r="QB994" s="68"/>
      <c r="QC994" s="68"/>
      <c r="QD994" s="68"/>
      <c r="QE994" s="68"/>
      <c r="QF994" s="68"/>
      <c r="QG994" s="68"/>
      <c r="QH994" s="68"/>
      <c r="QI994" s="68"/>
      <c r="QJ994" s="68"/>
      <c r="QK994" s="68"/>
      <c r="QL994" s="68"/>
      <c r="QM994" s="68"/>
      <c r="QN994" s="68"/>
      <c r="QO994" s="68"/>
      <c r="QP994" s="68"/>
      <c r="QQ994" s="68"/>
      <c r="QR994" s="68"/>
      <c r="QS994" s="68"/>
      <c r="QT994" s="68"/>
      <c r="QU994" s="68"/>
      <c r="QV994" s="68"/>
      <c r="QW994" s="68"/>
      <c r="QX994" s="68"/>
      <c r="QY994" s="68"/>
      <c r="QZ994" s="68"/>
      <c r="RA994" s="68"/>
      <c r="RB994" s="68"/>
      <c r="RC994" s="68"/>
      <c r="RD994" s="68"/>
      <c r="RE994" s="68"/>
      <c r="RF994" s="68"/>
      <c r="RG994" s="68"/>
      <c r="RH994" s="68"/>
      <c r="RI994" s="68"/>
      <c r="RJ994" s="68"/>
      <c r="RK994" s="68"/>
      <c r="RL994" s="68"/>
      <c r="RM994" s="68"/>
      <c r="RN994" s="68"/>
      <c r="RO994" s="68"/>
      <c r="RP994" s="68"/>
      <c r="RQ994" s="68"/>
      <c r="RR994" s="68"/>
      <c r="RS994" s="68"/>
      <c r="RT994" s="68"/>
      <c r="RU994" s="68"/>
      <c r="RV994" s="68"/>
      <c r="RW994" s="68"/>
      <c r="RX994" s="68"/>
      <c r="RY994" s="68"/>
      <c r="RZ994" s="68"/>
      <c r="SA994" s="68"/>
      <c r="SB994" s="68"/>
      <c r="SC994" s="68"/>
      <c r="SD994" s="68"/>
      <c r="SE994" s="68"/>
      <c r="SF994" s="68"/>
      <c r="SG994" s="68"/>
      <c r="SH994" s="68"/>
      <c r="SI994" s="68"/>
      <c r="SJ994" s="68"/>
      <c r="SK994" s="68"/>
      <c r="SL994" s="68"/>
      <c r="SM994" s="68"/>
      <c r="SN994" s="68"/>
      <c r="SO994" s="68"/>
      <c r="SP994" s="68"/>
      <c r="SQ994" s="68"/>
      <c r="SR994" s="68"/>
      <c r="SS994" s="68"/>
      <c r="ST994" s="68"/>
    </row>
    <row r="995" spans="1:514" ht="16.5" customHeight="1" x14ac:dyDescent="0.2">
      <c r="A995" s="20">
        <v>387</v>
      </c>
      <c r="B995" s="20" t="s">
        <v>62</v>
      </c>
      <c r="C995" s="20" t="s">
        <v>915</v>
      </c>
      <c r="D995" s="20" t="s">
        <v>38</v>
      </c>
      <c r="E995" s="20" t="s">
        <v>1345</v>
      </c>
      <c r="F995" s="22" t="s">
        <v>941</v>
      </c>
      <c r="G995" s="20" t="s">
        <v>84</v>
      </c>
      <c r="H995" s="20" t="s">
        <v>35</v>
      </c>
      <c r="I995" s="20" t="s">
        <v>81</v>
      </c>
      <c r="J995" s="22" t="s">
        <v>915</v>
      </c>
      <c r="K995" s="20"/>
      <c r="L995" s="20"/>
      <c r="M995" s="20"/>
      <c r="N995" s="20"/>
      <c r="O995" s="23"/>
      <c r="P995" s="23">
        <v>3227270</v>
      </c>
      <c r="Q995" s="24">
        <v>1</v>
      </c>
      <c r="R995" s="25">
        <v>45870</v>
      </c>
      <c r="S995" s="20" t="s">
        <v>83</v>
      </c>
      <c r="T995" s="26">
        <f t="shared" si="17"/>
        <v>3227270</v>
      </c>
      <c r="U995" s="27" t="s">
        <v>100</v>
      </c>
      <c r="V995" s="27" t="s">
        <v>100</v>
      </c>
      <c r="W995" s="68"/>
      <c r="X995" s="68"/>
      <c r="Y995" s="68"/>
      <c r="Z995" s="68"/>
      <c r="AA995" s="68"/>
      <c r="AB995" s="68"/>
      <c r="AC995" s="68"/>
      <c r="AD995" s="68"/>
      <c r="AE995" s="68"/>
      <c r="AF995" s="68"/>
      <c r="AG995" s="68"/>
      <c r="AH995" s="68"/>
      <c r="AI995" s="68"/>
      <c r="AJ995" s="68"/>
      <c r="AK995" s="68"/>
      <c r="AL995" s="68"/>
      <c r="AM995" s="68"/>
      <c r="AN995" s="68"/>
      <c r="AO995" s="68"/>
      <c r="AP995" s="68"/>
      <c r="AQ995" s="68"/>
      <c r="AR995" s="68"/>
      <c r="AS995" s="68"/>
      <c r="AT995" s="68"/>
      <c r="AU995" s="68"/>
      <c r="AV995" s="68"/>
      <c r="AW995" s="68"/>
      <c r="AX995" s="68"/>
      <c r="AY995" s="68"/>
      <c r="AZ995" s="68"/>
      <c r="BA995" s="68"/>
      <c r="BB995" s="68"/>
      <c r="BC995" s="68"/>
      <c r="BD995" s="68"/>
      <c r="BE995" s="68"/>
      <c r="BF995" s="68"/>
      <c r="BG995" s="68"/>
      <c r="BH995" s="68"/>
      <c r="BI995" s="68"/>
      <c r="BJ995" s="68"/>
      <c r="BK995" s="68"/>
      <c r="BL995" s="68"/>
      <c r="BM995" s="68"/>
      <c r="BN995" s="68"/>
      <c r="BO995" s="68"/>
      <c r="BP995" s="68"/>
      <c r="BQ995" s="68"/>
      <c r="BR995" s="68"/>
      <c r="BS995" s="68"/>
      <c r="BT995" s="68"/>
      <c r="BU995" s="68"/>
      <c r="BV995" s="68"/>
      <c r="BW995" s="68"/>
      <c r="BX995" s="68"/>
      <c r="BY995" s="68"/>
      <c r="BZ995" s="68"/>
      <c r="CA995" s="68"/>
      <c r="CB995" s="68"/>
      <c r="CC995" s="68"/>
      <c r="CD995" s="68"/>
      <c r="CE995" s="68"/>
      <c r="CF995" s="68"/>
      <c r="CG995" s="68"/>
      <c r="CH995" s="68"/>
      <c r="CI995" s="68"/>
      <c r="CJ995" s="68"/>
      <c r="CK995" s="68"/>
      <c r="CL995" s="68"/>
      <c r="CM995" s="68"/>
      <c r="CN995" s="68"/>
      <c r="CO995" s="68"/>
      <c r="CP995" s="68"/>
      <c r="CQ995" s="68"/>
      <c r="CR995" s="68"/>
      <c r="CS995" s="68"/>
      <c r="CT995" s="68"/>
      <c r="CU995" s="68"/>
      <c r="CV995" s="68"/>
      <c r="CW995" s="68"/>
      <c r="CX995" s="68"/>
      <c r="CY995" s="68"/>
      <c r="CZ995" s="68"/>
      <c r="DA995" s="68"/>
      <c r="DB995" s="68"/>
      <c r="DC995" s="68"/>
      <c r="DD995" s="68"/>
      <c r="DE995" s="68"/>
      <c r="DF995" s="68"/>
      <c r="DG995" s="68"/>
      <c r="DH995" s="68"/>
      <c r="DI995" s="68"/>
      <c r="DJ995" s="68"/>
      <c r="DK995" s="68"/>
      <c r="DL995" s="68"/>
      <c r="DM995" s="68"/>
      <c r="DN995" s="68"/>
      <c r="DO995" s="68"/>
      <c r="DP995" s="68"/>
      <c r="DQ995" s="68"/>
      <c r="DR995" s="68"/>
      <c r="DS995" s="68"/>
      <c r="DT995" s="68"/>
      <c r="DU995" s="68"/>
      <c r="DV995" s="68"/>
      <c r="DW995" s="68"/>
      <c r="DX995" s="68"/>
      <c r="DY995" s="68"/>
      <c r="DZ995" s="68"/>
      <c r="EA995" s="68"/>
      <c r="EB995" s="68"/>
      <c r="EC995" s="68"/>
      <c r="ED995" s="68"/>
      <c r="EE995" s="68"/>
      <c r="EF995" s="68"/>
      <c r="EG995" s="68"/>
      <c r="EH995" s="68"/>
      <c r="EI995" s="68"/>
      <c r="EJ995" s="68"/>
      <c r="EK995" s="68"/>
      <c r="EL995" s="68"/>
      <c r="EM995" s="68"/>
      <c r="EN995" s="68"/>
      <c r="EO995" s="68"/>
      <c r="EP995" s="68"/>
      <c r="EQ995" s="68"/>
      <c r="ER995" s="68"/>
      <c r="ES995" s="68"/>
      <c r="ET995" s="68"/>
      <c r="EU995" s="68"/>
      <c r="EV995" s="68"/>
      <c r="EW995" s="68"/>
      <c r="EX995" s="68"/>
      <c r="EY995" s="68"/>
      <c r="EZ995" s="68"/>
      <c r="FA995" s="68"/>
      <c r="FB995" s="68"/>
      <c r="FC995" s="68"/>
      <c r="FD995" s="68"/>
      <c r="FE995" s="68"/>
      <c r="FF995" s="68"/>
      <c r="FG995" s="68"/>
      <c r="FH995" s="68"/>
      <c r="FI995" s="68"/>
      <c r="FJ995" s="68"/>
      <c r="FK995" s="68"/>
      <c r="FL995" s="68"/>
      <c r="FM995" s="68"/>
      <c r="FN995" s="68"/>
      <c r="FO995" s="68"/>
      <c r="FP995" s="68"/>
      <c r="FQ995" s="68"/>
      <c r="FR995" s="68"/>
      <c r="FS995" s="68"/>
      <c r="FT995" s="68"/>
      <c r="FU995" s="68"/>
      <c r="FV995" s="68"/>
      <c r="FW995" s="68"/>
      <c r="FX995" s="68"/>
      <c r="FY995" s="68"/>
      <c r="FZ995" s="68"/>
      <c r="GA995" s="68"/>
      <c r="GB995" s="68"/>
      <c r="GC995" s="68"/>
      <c r="GD995" s="68"/>
      <c r="GE995" s="68"/>
      <c r="GF995" s="68"/>
      <c r="GG995" s="68"/>
      <c r="GH995" s="68"/>
      <c r="GI995" s="68"/>
      <c r="GJ995" s="68"/>
      <c r="GK995" s="68"/>
      <c r="GL995" s="68"/>
      <c r="GM995" s="68"/>
      <c r="GN995" s="68"/>
      <c r="GO995" s="68"/>
      <c r="GP995" s="68"/>
      <c r="GQ995" s="68"/>
      <c r="GR995" s="68"/>
      <c r="GS995" s="68"/>
      <c r="GT995" s="68"/>
      <c r="GU995" s="68"/>
      <c r="GV995" s="68"/>
      <c r="GW995" s="68"/>
      <c r="GX995" s="68"/>
      <c r="GY995" s="68"/>
      <c r="GZ995" s="68"/>
      <c r="HA995" s="68"/>
      <c r="HB995" s="68"/>
      <c r="HC995" s="68"/>
      <c r="HD995" s="68"/>
      <c r="HE995" s="68"/>
      <c r="HF995" s="68"/>
      <c r="HG995" s="68"/>
      <c r="HH995" s="68"/>
      <c r="HI995" s="68"/>
      <c r="HJ995" s="68"/>
      <c r="HK995" s="68"/>
      <c r="HL995" s="68"/>
      <c r="HM995" s="68"/>
      <c r="HN995" s="68"/>
      <c r="HO995" s="68"/>
      <c r="HP995" s="68"/>
      <c r="HQ995" s="68"/>
      <c r="HR995" s="68"/>
      <c r="HS995" s="68"/>
      <c r="HT995" s="68"/>
      <c r="HU995" s="68"/>
      <c r="HV995" s="68"/>
      <c r="HW995" s="68"/>
      <c r="HX995" s="68"/>
      <c r="HY995" s="68"/>
      <c r="HZ995" s="68"/>
      <c r="IA995" s="68"/>
      <c r="IB995" s="68"/>
      <c r="IC995" s="68"/>
      <c r="ID995" s="68"/>
      <c r="IE995" s="68"/>
      <c r="IF995" s="68"/>
      <c r="IG995" s="68"/>
      <c r="IH995" s="68"/>
      <c r="II995" s="68"/>
      <c r="IJ995" s="68"/>
      <c r="IK995" s="68"/>
      <c r="IL995" s="68"/>
      <c r="IM995" s="68"/>
      <c r="IN995" s="68"/>
      <c r="IO995" s="68"/>
      <c r="IP995" s="68"/>
      <c r="IQ995" s="68"/>
      <c r="IR995" s="68"/>
      <c r="IS995" s="68"/>
      <c r="IT995" s="68"/>
      <c r="IU995" s="68"/>
      <c r="IV995" s="68"/>
      <c r="IW995" s="68"/>
      <c r="IX995" s="68"/>
      <c r="IY995" s="68"/>
      <c r="IZ995" s="68"/>
      <c r="JA995" s="68"/>
      <c r="JB995" s="68"/>
      <c r="JC995" s="68"/>
      <c r="JD995" s="68"/>
      <c r="JE995" s="68"/>
      <c r="JF995" s="68"/>
      <c r="JG995" s="68"/>
      <c r="JH995" s="68"/>
      <c r="JI995" s="68"/>
      <c r="JJ995" s="68"/>
      <c r="JK995" s="68"/>
      <c r="JL995" s="68"/>
      <c r="JM995" s="68"/>
      <c r="JN995" s="68"/>
      <c r="JO995" s="68"/>
      <c r="JP995" s="68"/>
      <c r="JQ995" s="68"/>
      <c r="JR995" s="68"/>
      <c r="JS995" s="68"/>
      <c r="JT995" s="68"/>
      <c r="JU995" s="68"/>
      <c r="JV995" s="68"/>
      <c r="JW995" s="68"/>
      <c r="JX995" s="68"/>
      <c r="JY995" s="68"/>
      <c r="JZ995" s="68"/>
      <c r="KA995" s="68"/>
      <c r="KB995" s="68"/>
      <c r="KC995" s="68"/>
      <c r="KD995" s="68"/>
      <c r="KE995" s="68"/>
      <c r="KF995" s="68"/>
      <c r="KG995" s="68"/>
      <c r="KH995" s="68"/>
      <c r="KI995" s="68"/>
      <c r="KJ995" s="68"/>
      <c r="KK995" s="68"/>
      <c r="KL995" s="68"/>
      <c r="KM995" s="68"/>
      <c r="KN995" s="68"/>
      <c r="KO995" s="68"/>
      <c r="KP995" s="68"/>
      <c r="KQ995" s="68"/>
      <c r="KR995" s="68"/>
      <c r="KS995" s="68"/>
      <c r="KT995" s="68"/>
      <c r="KU995" s="68"/>
      <c r="KV995" s="68"/>
      <c r="KW995" s="68"/>
      <c r="KX995" s="68"/>
      <c r="KY995" s="68"/>
      <c r="KZ995" s="68"/>
      <c r="LA995" s="68"/>
      <c r="LB995" s="68"/>
      <c r="LC995" s="68"/>
      <c r="LD995" s="68"/>
      <c r="LE995" s="68"/>
      <c r="LF995" s="68"/>
      <c r="LG995" s="68"/>
      <c r="LH995" s="68"/>
      <c r="LI995" s="68"/>
      <c r="LJ995" s="68"/>
      <c r="LK995" s="68"/>
      <c r="LL995" s="68"/>
      <c r="LM995" s="68"/>
      <c r="LN995" s="68"/>
      <c r="LO995" s="68"/>
      <c r="LP995" s="68"/>
      <c r="LQ995" s="68"/>
      <c r="LR995" s="68"/>
      <c r="LS995" s="68"/>
      <c r="LT995" s="68"/>
      <c r="LU995" s="68"/>
      <c r="LV995" s="68"/>
      <c r="LW995" s="68"/>
      <c r="LX995" s="68"/>
      <c r="LY995" s="68"/>
      <c r="LZ995" s="68"/>
      <c r="MA995" s="68"/>
      <c r="MB995" s="68"/>
      <c r="MC995" s="68"/>
      <c r="MD995" s="68"/>
      <c r="ME995" s="68"/>
      <c r="MF995" s="68"/>
      <c r="MG995" s="68"/>
      <c r="MH995" s="68"/>
      <c r="MI995" s="68"/>
      <c r="MJ995" s="68"/>
      <c r="MK995" s="68"/>
      <c r="ML995" s="68"/>
      <c r="MM995" s="68"/>
      <c r="MN995" s="68"/>
      <c r="MO995" s="68"/>
      <c r="MP995" s="68"/>
      <c r="MQ995" s="68"/>
      <c r="MR995" s="68"/>
      <c r="MS995" s="68"/>
      <c r="MT995" s="68"/>
      <c r="MU995" s="68"/>
      <c r="MV995" s="68"/>
      <c r="MW995" s="68"/>
      <c r="MX995" s="68"/>
      <c r="MY995" s="68"/>
      <c r="MZ995" s="68"/>
      <c r="NA995" s="68"/>
      <c r="NB995" s="68"/>
      <c r="NC995" s="68"/>
      <c r="ND995" s="68"/>
      <c r="NE995" s="68"/>
      <c r="NF995" s="68"/>
      <c r="NG995" s="68"/>
      <c r="NH995" s="68"/>
      <c r="NI995" s="68"/>
      <c r="NJ995" s="68"/>
      <c r="NK995" s="68"/>
      <c r="NL995" s="68"/>
      <c r="NM995" s="68"/>
      <c r="NN995" s="68"/>
      <c r="NO995" s="68"/>
      <c r="NP995" s="68"/>
      <c r="NQ995" s="68"/>
      <c r="NR995" s="68"/>
      <c r="NS995" s="68"/>
      <c r="NT995" s="68"/>
      <c r="NU995" s="68"/>
      <c r="NV995" s="68"/>
      <c r="NW995" s="68"/>
      <c r="NX995" s="68"/>
      <c r="NY995" s="68"/>
      <c r="NZ995" s="68"/>
      <c r="OA995" s="68"/>
      <c r="OB995" s="68"/>
      <c r="OC995" s="68"/>
      <c r="OD995" s="68"/>
      <c r="OE995" s="68"/>
      <c r="OF995" s="68"/>
      <c r="OG995" s="68"/>
      <c r="OH995" s="68"/>
      <c r="OI995" s="68"/>
      <c r="OJ995" s="68"/>
      <c r="OK995" s="68"/>
      <c r="OL995" s="68"/>
      <c r="OM995" s="68"/>
      <c r="ON995" s="68"/>
      <c r="OO995" s="68"/>
      <c r="OP995" s="68"/>
      <c r="OQ995" s="68"/>
      <c r="OR995" s="68"/>
      <c r="OS995" s="68"/>
      <c r="OT995" s="68"/>
      <c r="OU995" s="68"/>
      <c r="OV995" s="68"/>
      <c r="OW995" s="68"/>
      <c r="OX995" s="68"/>
      <c r="OY995" s="68"/>
      <c r="OZ995" s="68"/>
      <c r="PA995" s="68"/>
      <c r="PB995" s="68"/>
      <c r="PC995" s="68"/>
      <c r="PD995" s="68"/>
      <c r="PE995" s="68"/>
      <c r="PF995" s="68"/>
      <c r="PG995" s="68"/>
      <c r="PH995" s="68"/>
      <c r="PI995" s="68"/>
      <c r="PJ995" s="68"/>
      <c r="PK995" s="68"/>
      <c r="PL995" s="68"/>
      <c r="PM995" s="68"/>
      <c r="PN995" s="68"/>
      <c r="PO995" s="68"/>
      <c r="PP995" s="68"/>
      <c r="PQ995" s="68"/>
      <c r="PR995" s="68"/>
      <c r="PS995" s="68"/>
      <c r="PT995" s="68"/>
      <c r="PU995" s="68"/>
      <c r="PV995" s="68"/>
      <c r="PW995" s="68"/>
      <c r="PX995" s="68"/>
      <c r="PY995" s="68"/>
      <c r="PZ995" s="68"/>
      <c r="QA995" s="68"/>
      <c r="QB995" s="68"/>
      <c r="QC995" s="68"/>
      <c r="QD995" s="68"/>
      <c r="QE995" s="68"/>
      <c r="QF995" s="68"/>
      <c r="QG995" s="68"/>
      <c r="QH995" s="68"/>
      <c r="QI995" s="68"/>
      <c r="QJ995" s="68"/>
      <c r="QK995" s="68"/>
      <c r="QL995" s="68"/>
      <c r="QM995" s="68"/>
      <c r="QN995" s="68"/>
      <c r="QO995" s="68"/>
      <c r="QP995" s="68"/>
      <c r="QQ995" s="68"/>
      <c r="QR995" s="68"/>
      <c r="QS995" s="68"/>
      <c r="QT995" s="68"/>
      <c r="QU995" s="68"/>
      <c r="QV995" s="68"/>
      <c r="QW995" s="68"/>
      <c r="QX995" s="68"/>
      <c r="QY995" s="68"/>
      <c r="QZ995" s="68"/>
      <c r="RA995" s="68"/>
      <c r="RB995" s="68"/>
      <c r="RC995" s="68"/>
      <c r="RD995" s="68"/>
      <c r="RE995" s="68"/>
      <c r="RF995" s="68"/>
      <c r="RG995" s="68"/>
      <c r="RH995" s="68"/>
      <c r="RI995" s="68"/>
      <c r="RJ995" s="68"/>
      <c r="RK995" s="68"/>
      <c r="RL995" s="68"/>
      <c r="RM995" s="68"/>
      <c r="RN995" s="68"/>
      <c r="RO995" s="68"/>
      <c r="RP995" s="68"/>
      <c r="RQ995" s="68"/>
      <c r="RR995" s="68"/>
      <c r="RS995" s="68"/>
      <c r="RT995" s="68"/>
      <c r="RU995" s="68"/>
      <c r="RV995" s="68"/>
      <c r="RW995" s="68"/>
      <c r="RX995" s="68"/>
      <c r="RY995" s="68"/>
      <c r="RZ995" s="68"/>
      <c r="SA995" s="68"/>
      <c r="SB995" s="68"/>
      <c r="SC995" s="68"/>
      <c r="SD995" s="68"/>
      <c r="SE995" s="68"/>
      <c r="SF995" s="68"/>
      <c r="SG995" s="68"/>
      <c r="SH995" s="68"/>
      <c r="SI995" s="68"/>
      <c r="SJ995" s="68"/>
      <c r="SK995" s="68"/>
      <c r="SL995" s="68"/>
      <c r="SM995" s="68"/>
      <c r="SN995" s="68"/>
      <c r="SO995" s="68"/>
      <c r="SP995" s="68"/>
      <c r="SQ995" s="68"/>
      <c r="SR995" s="68"/>
      <c r="SS995" s="68"/>
      <c r="ST995" s="68"/>
    </row>
    <row r="996" spans="1:514" ht="16.5" customHeight="1" x14ac:dyDescent="0.2">
      <c r="A996" s="20">
        <v>388</v>
      </c>
      <c r="B996" s="20" t="s">
        <v>62</v>
      </c>
      <c r="C996" s="20" t="s">
        <v>915</v>
      </c>
      <c r="D996" s="20" t="s">
        <v>38</v>
      </c>
      <c r="E996" s="20" t="s">
        <v>1345</v>
      </c>
      <c r="F996" s="22" t="s">
        <v>941</v>
      </c>
      <c r="G996" s="20" t="s">
        <v>84</v>
      </c>
      <c r="H996" s="20" t="s">
        <v>35</v>
      </c>
      <c r="I996" s="20" t="s">
        <v>81</v>
      </c>
      <c r="J996" s="22" t="s">
        <v>915</v>
      </c>
      <c r="K996" s="20"/>
      <c r="L996" s="20"/>
      <c r="M996" s="20"/>
      <c r="N996" s="20"/>
      <c r="O996" s="23"/>
      <c r="P996" s="23">
        <v>3227270</v>
      </c>
      <c r="Q996" s="24">
        <v>1</v>
      </c>
      <c r="R996" s="25">
        <v>45901</v>
      </c>
      <c r="S996" s="20" t="s">
        <v>83</v>
      </c>
      <c r="T996" s="26">
        <f t="shared" si="17"/>
        <v>3227270</v>
      </c>
      <c r="U996" s="27" t="s">
        <v>100</v>
      </c>
      <c r="V996" s="27" t="s">
        <v>100</v>
      </c>
      <c r="W996" s="68"/>
      <c r="X996" s="68"/>
      <c r="Y996" s="68"/>
      <c r="Z996" s="68"/>
      <c r="AA996" s="68"/>
      <c r="AB996" s="68"/>
      <c r="AC996" s="68"/>
      <c r="AD996" s="68"/>
      <c r="AE996" s="68"/>
      <c r="AF996" s="68"/>
      <c r="AG996" s="68"/>
      <c r="AH996" s="68"/>
      <c r="AI996" s="68"/>
      <c r="AJ996" s="68"/>
      <c r="AK996" s="68"/>
      <c r="AL996" s="68"/>
      <c r="AM996" s="68"/>
      <c r="AN996" s="68"/>
      <c r="AO996" s="68"/>
      <c r="AP996" s="68"/>
      <c r="AQ996" s="68"/>
      <c r="AR996" s="68"/>
      <c r="AS996" s="68"/>
      <c r="AT996" s="68"/>
      <c r="AU996" s="68"/>
      <c r="AV996" s="68"/>
      <c r="AW996" s="68"/>
      <c r="AX996" s="68"/>
      <c r="AY996" s="68"/>
      <c r="AZ996" s="68"/>
      <c r="BA996" s="68"/>
      <c r="BB996" s="68"/>
      <c r="BC996" s="68"/>
      <c r="BD996" s="68"/>
      <c r="BE996" s="68"/>
      <c r="BF996" s="68"/>
      <c r="BG996" s="68"/>
      <c r="BH996" s="68"/>
      <c r="BI996" s="68"/>
      <c r="BJ996" s="68"/>
      <c r="BK996" s="68"/>
      <c r="BL996" s="68"/>
      <c r="BM996" s="68"/>
      <c r="BN996" s="68"/>
      <c r="BO996" s="68"/>
      <c r="BP996" s="68"/>
      <c r="BQ996" s="68"/>
      <c r="BR996" s="68"/>
      <c r="BS996" s="68"/>
      <c r="BT996" s="68"/>
      <c r="BU996" s="68"/>
      <c r="BV996" s="68"/>
      <c r="BW996" s="68"/>
      <c r="BX996" s="68"/>
      <c r="BY996" s="68"/>
      <c r="BZ996" s="68"/>
      <c r="CA996" s="68"/>
      <c r="CB996" s="68"/>
      <c r="CC996" s="68"/>
      <c r="CD996" s="68"/>
      <c r="CE996" s="68"/>
      <c r="CF996" s="68"/>
      <c r="CG996" s="68"/>
      <c r="CH996" s="68"/>
      <c r="CI996" s="68"/>
      <c r="CJ996" s="68"/>
      <c r="CK996" s="68"/>
      <c r="CL996" s="68"/>
      <c r="CM996" s="68"/>
      <c r="CN996" s="68"/>
      <c r="CO996" s="68"/>
      <c r="CP996" s="68"/>
      <c r="CQ996" s="68"/>
      <c r="CR996" s="68"/>
      <c r="CS996" s="68"/>
      <c r="CT996" s="68"/>
      <c r="CU996" s="68"/>
      <c r="CV996" s="68"/>
      <c r="CW996" s="68"/>
      <c r="CX996" s="68"/>
      <c r="CY996" s="68"/>
      <c r="CZ996" s="68"/>
      <c r="DA996" s="68"/>
      <c r="DB996" s="68"/>
      <c r="DC996" s="68"/>
      <c r="DD996" s="68"/>
      <c r="DE996" s="68"/>
      <c r="DF996" s="68"/>
      <c r="DG996" s="68"/>
      <c r="DH996" s="68"/>
      <c r="DI996" s="68"/>
      <c r="DJ996" s="68"/>
      <c r="DK996" s="68"/>
      <c r="DL996" s="68"/>
      <c r="DM996" s="68"/>
      <c r="DN996" s="68"/>
      <c r="DO996" s="68"/>
      <c r="DP996" s="68"/>
      <c r="DQ996" s="68"/>
      <c r="DR996" s="68"/>
      <c r="DS996" s="68"/>
      <c r="DT996" s="68"/>
      <c r="DU996" s="68"/>
      <c r="DV996" s="68"/>
      <c r="DW996" s="68"/>
      <c r="DX996" s="68"/>
      <c r="DY996" s="68"/>
      <c r="DZ996" s="68"/>
      <c r="EA996" s="68"/>
      <c r="EB996" s="68"/>
      <c r="EC996" s="68"/>
      <c r="ED996" s="68"/>
      <c r="EE996" s="68"/>
      <c r="EF996" s="68"/>
      <c r="EG996" s="68"/>
      <c r="EH996" s="68"/>
      <c r="EI996" s="68"/>
      <c r="EJ996" s="68"/>
      <c r="EK996" s="68"/>
      <c r="EL996" s="68"/>
      <c r="EM996" s="68"/>
      <c r="EN996" s="68"/>
      <c r="EO996" s="68"/>
      <c r="EP996" s="68"/>
      <c r="EQ996" s="68"/>
      <c r="ER996" s="68"/>
      <c r="ES996" s="68"/>
      <c r="ET996" s="68"/>
      <c r="EU996" s="68"/>
      <c r="EV996" s="68"/>
      <c r="EW996" s="68"/>
      <c r="EX996" s="68"/>
      <c r="EY996" s="68"/>
      <c r="EZ996" s="68"/>
      <c r="FA996" s="68"/>
      <c r="FB996" s="68"/>
      <c r="FC996" s="68"/>
      <c r="FD996" s="68"/>
      <c r="FE996" s="68"/>
      <c r="FF996" s="68"/>
      <c r="FG996" s="68"/>
      <c r="FH996" s="68"/>
      <c r="FI996" s="68"/>
      <c r="FJ996" s="68"/>
      <c r="FK996" s="68"/>
      <c r="FL996" s="68"/>
      <c r="FM996" s="68"/>
      <c r="FN996" s="68"/>
      <c r="FO996" s="68"/>
      <c r="FP996" s="68"/>
      <c r="FQ996" s="68"/>
      <c r="FR996" s="68"/>
      <c r="FS996" s="68"/>
      <c r="FT996" s="68"/>
      <c r="FU996" s="68"/>
      <c r="FV996" s="68"/>
      <c r="FW996" s="68"/>
      <c r="FX996" s="68"/>
      <c r="FY996" s="68"/>
      <c r="FZ996" s="68"/>
      <c r="GA996" s="68"/>
      <c r="GB996" s="68"/>
      <c r="GC996" s="68"/>
      <c r="GD996" s="68"/>
      <c r="GE996" s="68"/>
      <c r="GF996" s="68"/>
      <c r="GG996" s="68"/>
      <c r="GH996" s="68"/>
      <c r="GI996" s="68"/>
      <c r="GJ996" s="68"/>
      <c r="GK996" s="68"/>
      <c r="GL996" s="68"/>
      <c r="GM996" s="68"/>
      <c r="GN996" s="68"/>
      <c r="GO996" s="68"/>
      <c r="GP996" s="68"/>
      <c r="GQ996" s="68"/>
      <c r="GR996" s="68"/>
      <c r="GS996" s="68"/>
      <c r="GT996" s="68"/>
      <c r="GU996" s="68"/>
      <c r="GV996" s="68"/>
      <c r="GW996" s="68"/>
      <c r="GX996" s="68"/>
      <c r="GY996" s="68"/>
      <c r="GZ996" s="68"/>
      <c r="HA996" s="68"/>
      <c r="HB996" s="68"/>
      <c r="HC996" s="68"/>
      <c r="HD996" s="68"/>
      <c r="HE996" s="68"/>
      <c r="HF996" s="68"/>
      <c r="HG996" s="68"/>
      <c r="HH996" s="68"/>
      <c r="HI996" s="68"/>
      <c r="HJ996" s="68"/>
      <c r="HK996" s="68"/>
      <c r="HL996" s="68"/>
      <c r="HM996" s="68"/>
      <c r="HN996" s="68"/>
      <c r="HO996" s="68"/>
      <c r="HP996" s="68"/>
      <c r="HQ996" s="68"/>
      <c r="HR996" s="68"/>
      <c r="HS996" s="68"/>
      <c r="HT996" s="68"/>
      <c r="HU996" s="68"/>
      <c r="HV996" s="68"/>
      <c r="HW996" s="68"/>
      <c r="HX996" s="68"/>
      <c r="HY996" s="68"/>
      <c r="HZ996" s="68"/>
      <c r="IA996" s="68"/>
      <c r="IB996" s="68"/>
      <c r="IC996" s="68"/>
      <c r="ID996" s="68"/>
      <c r="IE996" s="68"/>
      <c r="IF996" s="68"/>
      <c r="IG996" s="68"/>
      <c r="IH996" s="68"/>
      <c r="II996" s="68"/>
      <c r="IJ996" s="68"/>
      <c r="IK996" s="68"/>
      <c r="IL996" s="68"/>
      <c r="IM996" s="68"/>
      <c r="IN996" s="68"/>
      <c r="IO996" s="68"/>
      <c r="IP996" s="68"/>
      <c r="IQ996" s="68"/>
      <c r="IR996" s="68"/>
      <c r="IS996" s="68"/>
      <c r="IT996" s="68"/>
      <c r="IU996" s="68"/>
      <c r="IV996" s="68"/>
      <c r="IW996" s="68"/>
      <c r="IX996" s="68"/>
      <c r="IY996" s="68"/>
      <c r="IZ996" s="68"/>
      <c r="JA996" s="68"/>
      <c r="JB996" s="68"/>
      <c r="JC996" s="68"/>
      <c r="JD996" s="68"/>
      <c r="JE996" s="68"/>
      <c r="JF996" s="68"/>
      <c r="JG996" s="68"/>
      <c r="JH996" s="68"/>
      <c r="JI996" s="68"/>
      <c r="JJ996" s="68"/>
      <c r="JK996" s="68"/>
      <c r="JL996" s="68"/>
      <c r="JM996" s="68"/>
      <c r="JN996" s="68"/>
      <c r="JO996" s="68"/>
      <c r="JP996" s="68"/>
      <c r="JQ996" s="68"/>
      <c r="JR996" s="68"/>
      <c r="JS996" s="68"/>
      <c r="JT996" s="68"/>
      <c r="JU996" s="68"/>
      <c r="JV996" s="68"/>
      <c r="JW996" s="68"/>
      <c r="JX996" s="68"/>
      <c r="JY996" s="68"/>
      <c r="JZ996" s="68"/>
      <c r="KA996" s="68"/>
      <c r="KB996" s="68"/>
      <c r="KC996" s="68"/>
      <c r="KD996" s="68"/>
      <c r="KE996" s="68"/>
      <c r="KF996" s="68"/>
      <c r="KG996" s="68"/>
      <c r="KH996" s="68"/>
      <c r="KI996" s="68"/>
      <c r="KJ996" s="68"/>
      <c r="KK996" s="68"/>
      <c r="KL996" s="68"/>
      <c r="KM996" s="68"/>
      <c r="KN996" s="68"/>
      <c r="KO996" s="68"/>
      <c r="KP996" s="68"/>
      <c r="KQ996" s="68"/>
      <c r="KR996" s="68"/>
      <c r="KS996" s="68"/>
      <c r="KT996" s="68"/>
      <c r="KU996" s="68"/>
      <c r="KV996" s="68"/>
      <c r="KW996" s="68"/>
      <c r="KX996" s="68"/>
      <c r="KY996" s="68"/>
      <c r="KZ996" s="68"/>
      <c r="LA996" s="68"/>
      <c r="LB996" s="68"/>
      <c r="LC996" s="68"/>
      <c r="LD996" s="68"/>
      <c r="LE996" s="68"/>
      <c r="LF996" s="68"/>
      <c r="LG996" s="68"/>
      <c r="LH996" s="68"/>
      <c r="LI996" s="68"/>
      <c r="LJ996" s="68"/>
      <c r="LK996" s="68"/>
      <c r="LL996" s="68"/>
      <c r="LM996" s="68"/>
      <c r="LN996" s="68"/>
      <c r="LO996" s="68"/>
      <c r="LP996" s="68"/>
      <c r="LQ996" s="68"/>
      <c r="LR996" s="68"/>
      <c r="LS996" s="68"/>
      <c r="LT996" s="68"/>
      <c r="LU996" s="68"/>
      <c r="LV996" s="68"/>
      <c r="LW996" s="68"/>
      <c r="LX996" s="68"/>
      <c r="LY996" s="68"/>
      <c r="LZ996" s="68"/>
      <c r="MA996" s="68"/>
      <c r="MB996" s="68"/>
      <c r="MC996" s="68"/>
      <c r="MD996" s="68"/>
      <c r="ME996" s="68"/>
      <c r="MF996" s="68"/>
      <c r="MG996" s="68"/>
      <c r="MH996" s="68"/>
      <c r="MI996" s="68"/>
      <c r="MJ996" s="68"/>
      <c r="MK996" s="68"/>
      <c r="ML996" s="68"/>
      <c r="MM996" s="68"/>
      <c r="MN996" s="68"/>
      <c r="MO996" s="68"/>
      <c r="MP996" s="68"/>
      <c r="MQ996" s="68"/>
      <c r="MR996" s="68"/>
      <c r="MS996" s="68"/>
      <c r="MT996" s="68"/>
      <c r="MU996" s="68"/>
      <c r="MV996" s="68"/>
      <c r="MW996" s="68"/>
      <c r="MX996" s="68"/>
      <c r="MY996" s="68"/>
      <c r="MZ996" s="68"/>
      <c r="NA996" s="68"/>
      <c r="NB996" s="68"/>
      <c r="NC996" s="68"/>
      <c r="ND996" s="68"/>
      <c r="NE996" s="68"/>
      <c r="NF996" s="68"/>
      <c r="NG996" s="68"/>
      <c r="NH996" s="68"/>
      <c r="NI996" s="68"/>
      <c r="NJ996" s="68"/>
      <c r="NK996" s="68"/>
      <c r="NL996" s="68"/>
      <c r="NM996" s="68"/>
      <c r="NN996" s="68"/>
      <c r="NO996" s="68"/>
      <c r="NP996" s="68"/>
      <c r="NQ996" s="68"/>
      <c r="NR996" s="68"/>
      <c r="NS996" s="68"/>
      <c r="NT996" s="68"/>
      <c r="NU996" s="68"/>
      <c r="NV996" s="68"/>
      <c r="NW996" s="68"/>
      <c r="NX996" s="68"/>
      <c r="NY996" s="68"/>
      <c r="NZ996" s="68"/>
      <c r="OA996" s="68"/>
      <c r="OB996" s="68"/>
      <c r="OC996" s="68"/>
      <c r="OD996" s="68"/>
      <c r="OE996" s="68"/>
      <c r="OF996" s="68"/>
      <c r="OG996" s="68"/>
      <c r="OH996" s="68"/>
      <c r="OI996" s="68"/>
      <c r="OJ996" s="68"/>
      <c r="OK996" s="68"/>
      <c r="OL996" s="68"/>
      <c r="OM996" s="68"/>
      <c r="ON996" s="68"/>
      <c r="OO996" s="68"/>
      <c r="OP996" s="68"/>
      <c r="OQ996" s="68"/>
      <c r="OR996" s="68"/>
      <c r="OS996" s="68"/>
      <c r="OT996" s="68"/>
      <c r="OU996" s="68"/>
      <c r="OV996" s="68"/>
      <c r="OW996" s="68"/>
      <c r="OX996" s="68"/>
      <c r="OY996" s="68"/>
      <c r="OZ996" s="68"/>
      <c r="PA996" s="68"/>
      <c r="PB996" s="68"/>
      <c r="PC996" s="68"/>
      <c r="PD996" s="68"/>
      <c r="PE996" s="68"/>
      <c r="PF996" s="68"/>
      <c r="PG996" s="68"/>
      <c r="PH996" s="68"/>
      <c r="PI996" s="68"/>
      <c r="PJ996" s="68"/>
      <c r="PK996" s="68"/>
      <c r="PL996" s="68"/>
      <c r="PM996" s="68"/>
      <c r="PN996" s="68"/>
      <c r="PO996" s="68"/>
      <c r="PP996" s="68"/>
      <c r="PQ996" s="68"/>
      <c r="PR996" s="68"/>
      <c r="PS996" s="68"/>
      <c r="PT996" s="68"/>
      <c r="PU996" s="68"/>
      <c r="PV996" s="68"/>
      <c r="PW996" s="68"/>
      <c r="PX996" s="68"/>
      <c r="PY996" s="68"/>
      <c r="PZ996" s="68"/>
      <c r="QA996" s="68"/>
      <c r="QB996" s="68"/>
      <c r="QC996" s="68"/>
      <c r="QD996" s="68"/>
      <c r="QE996" s="68"/>
      <c r="QF996" s="68"/>
      <c r="QG996" s="68"/>
      <c r="QH996" s="68"/>
      <c r="QI996" s="68"/>
      <c r="QJ996" s="68"/>
      <c r="QK996" s="68"/>
      <c r="QL996" s="68"/>
      <c r="QM996" s="68"/>
      <c r="QN996" s="68"/>
      <c r="QO996" s="68"/>
      <c r="QP996" s="68"/>
      <c r="QQ996" s="68"/>
      <c r="QR996" s="68"/>
      <c r="QS996" s="68"/>
      <c r="QT996" s="68"/>
      <c r="QU996" s="68"/>
      <c r="QV996" s="68"/>
      <c r="QW996" s="68"/>
      <c r="QX996" s="68"/>
      <c r="QY996" s="68"/>
      <c r="QZ996" s="68"/>
      <c r="RA996" s="68"/>
      <c r="RB996" s="68"/>
      <c r="RC996" s="68"/>
      <c r="RD996" s="68"/>
      <c r="RE996" s="68"/>
      <c r="RF996" s="68"/>
      <c r="RG996" s="68"/>
      <c r="RH996" s="68"/>
      <c r="RI996" s="68"/>
      <c r="RJ996" s="68"/>
      <c r="RK996" s="68"/>
      <c r="RL996" s="68"/>
      <c r="RM996" s="68"/>
      <c r="RN996" s="68"/>
      <c r="RO996" s="68"/>
      <c r="RP996" s="68"/>
      <c r="RQ996" s="68"/>
      <c r="RR996" s="68"/>
      <c r="RS996" s="68"/>
      <c r="RT996" s="68"/>
      <c r="RU996" s="68"/>
      <c r="RV996" s="68"/>
      <c r="RW996" s="68"/>
      <c r="RX996" s="68"/>
      <c r="RY996" s="68"/>
      <c r="RZ996" s="68"/>
      <c r="SA996" s="68"/>
      <c r="SB996" s="68"/>
      <c r="SC996" s="68"/>
      <c r="SD996" s="68"/>
      <c r="SE996" s="68"/>
      <c r="SF996" s="68"/>
      <c r="SG996" s="68"/>
      <c r="SH996" s="68"/>
      <c r="SI996" s="68"/>
      <c r="SJ996" s="68"/>
      <c r="SK996" s="68"/>
      <c r="SL996" s="68"/>
      <c r="SM996" s="68"/>
      <c r="SN996" s="68"/>
      <c r="SO996" s="68"/>
      <c r="SP996" s="68"/>
      <c r="SQ996" s="68"/>
      <c r="SR996" s="68"/>
      <c r="SS996" s="68"/>
      <c r="ST996" s="68"/>
    </row>
    <row r="997" spans="1:514" ht="16.5" customHeight="1" x14ac:dyDescent="0.2">
      <c r="A997" s="20">
        <v>389</v>
      </c>
      <c r="B997" s="20" t="s">
        <v>62</v>
      </c>
      <c r="C997" s="20" t="s">
        <v>915</v>
      </c>
      <c r="D997" s="20" t="s">
        <v>38</v>
      </c>
      <c r="E997" s="20" t="s">
        <v>1345</v>
      </c>
      <c r="F997" s="22" t="s">
        <v>941</v>
      </c>
      <c r="G997" s="20" t="s">
        <v>84</v>
      </c>
      <c r="H997" s="20" t="s">
        <v>35</v>
      </c>
      <c r="I997" s="20" t="s">
        <v>81</v>
      </c>
      <c r="J997" s="22" t="s">
        <v>915</v>
      </c>
      <c r="K997" s="20"/>
      <c r="L997" s="20"/>
      <c r="M997" s="20"/>
      <c r="N997" s="20"/>
      <c r="O997" s="23"/>
      <c r="P997" s="23">
        <v>3227270</v>
      </c>
      <c r="Q997" s="24">
        <v>1</v>
      </c>
      <c r="R997" s="25">
        <v>45931</v>
      </c>
      <c r="S997" s="20" t="s">
        <v>83</v>
      </c>
      <c r="T997" s="26">
        <f t="shared" si="17"/>
        <v>3227270</v>
      </c>
      <c r="U997" s="27" t="s">
        <v>100</v>
      </c>
      <c r="V997" s="27" t="s">
        <v>100</v>
      </c>
      <c r="W997" s="68"/>
      <c r="X997" s="68"/>
      <c r="Y997" s="68"/>
      <c r="Z997" s="68"/>
      <c r="AA997" s="68"/>
      <c r="AB997" s="68"/>
      <c r="AC997" s="68"/>
      <c r="AD997" s="68"/>
      <c r="AE997" s="68"/>
      <c r="AF997" s="68"/>
      <c r="AG997" s="68"/>
      <c r="AH997" s="68"/>
      <c r="AI997" s="68"/>
      <c r="AJ997" s="68"/>
      <c r="AK997" s="68"/>
      <c r="AL997" s="68"/>
      <c r="AM997" s="68"/>
      <c r="AN997" s="68"/>
      <c r="AO997" s="68"/>
      <c r="AP997" s="68"/>
      <c r="AQ997" s="68"/>
      <c r="AR997" s="68"/>
      <c r="AS997" s="68"/>
      <c r="AT997" s="68"/>
      <c r="AU997" s="68"/>
      <c r="AV997" s="68"/>
      <c r="AW997" s="68"/>
      <c r="AX997" s="68"/>
      <c r="AY997" s="68"/>
      <c r="AZ997" s="68"/>
      <c r="BA997" s="68"/>
      <c r="BB997" s="68"/>
      <c r="BC997" s="68"/>
      <c r="BD997" s="68"/>
      <c r="BE997" s="68"/>
      <c r="BF997" s="68"/>
      <c r="BG997" s="68"/>
      <c r="BH997" s="68"/>
      <c r="BI997" s="68"/>
      <c r="BJ997" s="68"/>
      <c r="BK997" s="68"/>
      <c r="BL997" s="68"/>
      <c r="BM997" s="68"/>
      <c r="BN997" s="68"/>
      <c r="BO997" s="68"/>
      <c r="BP997" s="68"/>
      <c r="BQ997" s="68"/>
      <c r="BR997" s="68"/>
      <c r="BS997" s="68"/>
      <c r="BT997" s="68"/>
      <c r="BU997" s="68"/>
      <c r="BV997" s="68"/>
      <c r="BW997" s="68"/>
      <c r="BX997" s="68"/>
      <c r="BY997" s="68"/>
      <c r="BZ997" s="68"/>
      <c r="CA997" s="68"/>
      <c r="CB997" s="68"/>
      <c r="CC997" s="68"/>
      <c r="CD997" s="68"/>
      <c r="CE997" s="68"/>
      <c r="CF997" s="68"/>
      <c r="CG997" s="68"/>
      <c r="CH997" s="68"/>
      <c r="CI997" s="68"/>
      <c r="CJ997" s="68"/>
      <c r="CK997" s="68"/>
      <c r="CL997" s="68"/>
      <c r="CM997" s="68"/>
      <c r="CN997" s="68"/>
      <c r="CO997" s="68"/>
      <c r="CP997" s="68"/>
      <c r="CQ997" s="68"/>
      <c r="CR997" s="68"/>
      <c r="CS997" s="68"/>
      <c r="CT997" s="68"/>
      <c r="CU997" s="68"/>
      <c r="CV997" s="68"/>
      <c r="CW997" s="68"/>
      <c r="CX997" s="68"/>
      <c r="CY997" s="68"/>
      <c r="CZ997" s="68"/>
      <c r="DA997" s="68"/>
      <c r="DB997" s="68"/>
      <c r="DC997" s="68"/>
      <c r="DD997" s="68"/>
      <c r="DE997" s="68"/>
      <c r="DF997" s="68"/>
      <c r="DG997" s="68"/>
      <c r="DH997" s="68"/>
      <c r="DI997" s="68"/>
      <c r="DJ997" s="68"/>
      <c r="DK997" s="68"/>
      <c r="DL997" s="68"/>
      <c r="DM997" s="68"/>
      <c r="DN997" s="68"/>
      <c r="DO997" s="68"/>
      <c r="DP997" s="68"/>
      <c r="DQ997" s="68"/>
      <c r="DR997" s="68"/>
      <c r="DS997" s="68"/>
      <c r="DT997" s="68"/>
      <c r="DU997" s="68"/>
      <c r="DV997" s="68"/>
      <c r="DW997" s="68"/>
      <c r="DX997" s="68"/>
      <c r="DY997" s="68"/>
      <c r="DZ997" s="68"/>
      <c r="EA997" s="68"/>
      <c r="EB997" s="68"/>
      <c r="EC997" s="68"/>
      <c r="ED997" s="68"/>
      <c r="EE997" s="68"/>
      <c r="EF997" s="68"/>
      <c r="EG997" s="68"/>
      <c r="EH997" s="68"/>
      <c r="EI997" s="68"/>
      <c r="EJ997" s="68"/>
      <c r="EK997" s="68"/>
      <c r="EL997" s="68"/>
      <c r="EM997" s="68"/>
      <c r="EN997" s="68"/>
      <c r="EO997" s="68"/>
      <c r="EP997" s="68"/>
      <c r="EQ997" s="68"/>
      <c r="ER997" s="68"/>
      <c r="ES997" s="68"/>
      <c r="ET997" s="68"/>
      <c r="EU997" s="68"/>
      <c r="EV997" s="68"/>
      <c r="EW997" s="68"/>
      <c r="EX997" s="68"/>
      <c r="EY997" s="68"/>
      <c r="EZ997" s="68"/>
      <c r="FA997" s="68"/>
      <c r="FB997" s="68"/>
      <c r="FC997" s="68"/>
      <c r="FD997" s="68"/>
      <c r="FE997" s="68"/>
      <c r="FF997" s="68"/>
      <c r="FG997" s="68"/>
      <c r="FH997" s="68"/>
      <c r="FI997" s="68"/>
      <c r="FJ997" s="68"/>
      <c r="FK997" s="68"/>
      <c r="FL997" s="68"/>
      <c r="FM997" s="68"/>
      <c r="FN997" s="68"/>
      <c r="FO997" s="68"/>
      <c r="FP997" s="68"/>
      <c r="FQ997" s="68"/>
      <c r="FR997" s="68"/>
      <c r="FS997" s="68"/>
      <c r="FT997" s="68"/>
      <c r="FU997" s="68"/>
      <c r="FV997" s="68"/>
      <c r="FW997" s="68"/>
      <c r="FX997" s="68"/>
      <c r="FY997" s="68"/>
      <c r="FZ997" s="68"/>
      <c r="GA997" s="68"/>
      <c r="GB997" s="68"/>
      <c r="GC997" s="68"/>
      <c r="GD997" s="68"/>
      <c r="GE997" s="68"/>
      <c r="GF997" s="68"/>
      <c r="GG997" s="68"/>
      <c r="GH997" s="68"/>
      <c r="GI997" s="68"/>
      <c r="GJ997" s="68"/>
      <c r="GK997" s="68"/>
      <c r="GL997" s="68"/>
      <c r="GM997" s="68"/>
      <c r="GN997" s="68"/>
      <c r="GO997" s="68"/>
      <c r="GP997" s="68"/>
      <c r="GQ997" s="68"/>
      <c r="GR997" s="68"/>
      <c r="GS997" s="68"/>
      <c r="GT997" s="68"/>
      <c r="GU997" s="68"/>
      <c r="GV997" s="68"/>
      <c r="GW997" s="68"/>
      <c r="GX997" s="68"/>
      <c r="GY997" s="68"/>
      <c r="GZ997" s="68"/>
      <c r="HA997" s="68"/>
      <c r="HB997" s="68"/>
      <c r="HC997" s="68"/>
      <c r="HD997" s="68"/>
      <c r="HE997" s="68"/>
      <c r="HF997" s="68"/>
      <c r="HG997" s="68"/>
      <c r="HH997" s="68"/>
      <c r="HI997" s="68"/>
      <c r="HJ997" s="68"/>
      <c r="HK997" s="68"/>
      <c r="HL997" s="68"/>
      <c r="HM997" s="68"/>
      <c r="HN997" s="68"/>
      <c r="HO997" s="68"/>
      <c r="HP997" s="68"/>
      <c r="HQ997" s="68"/>
      <c r="HR997" s="68"/>
      <c r="HS997" s="68"/>
      <c r="HT997" s="68"/>
      <c r="HU997" s="68"/>
      <c r="HV997" s="68"/>
      <c r="HW997" s="68"/>
      <c r="HX997" s="68"/>
      <c r="HY997" s="68"/>
      <c r="HZ997" s="68"/>
      <c r="IA997" s="68"/>
      <c r="IB997" s="68"/>
      <c r="IC997" s="68"/>
      <c r="ID997" s="68"/>
      <c r="IE997" s="68"/>
      <c r="IF997" s="68"/>
      <c r="IG997" s="68"/>
      <c r="IH997" s="68"/>
      <c r="II997" s="68"/>
      <c r="IJ997" s="68"/>
      <c r="IK997" s="68"/>
      <c r="IL997" s="68"/>
      <c r="IM997" s="68"/>
      <c r="IN997" s="68"/>
      <c r="IO997" s="68"/>
      <c r="IP997" s="68"/>
      <c r="IQ997" s="68"/>
      <c r="IR997" s="68"/>
      <c r="IS997" s="68"/>
      <c r="IT997" s="68"/>
      <c r="IU997" s="68"/>
      <c r="IV997" s="68"/>
      <c r="IW997" s="68"/>
      <c r="IX997" s="68"/>
      <c r="IY997" s="68"/>
      <c r="IZ997" s="68"/>
      <c r="JA997" s="68"/>
      <c r="JB997" s="68"/>
      <c r="JC997" s="68"/>
      <c r="JD997" s="68"/>
      <c r="JE997" s="68"/>
      <c r="JF997" s="68"/>
      <c r="JG997" s="68"/>
      <c r="JH997" s="68"/>
      <c r="JI997" s="68"/>
      <c r="JJ997" s="68"/>
      <c r="JK997" s="68"/>
      <c r="JL997" s="68"/>
      <c r="JM997" s="68"/>
      <c r="JN997" s="68"/>
      <c r="JO997" s="68"/>
      <c r="JP997" s="68"/>
      <c r="JQ997" s="68"/>
      <c r="JR997" s="68"/>
      <c r="JS997" s="68"/>
      <c r="JT997" s="68"/>
      <c r="JU997" s="68"/>
      <c r="JV997" s="68"/>
      <c r="JW997" s="68"/>
      <c r="JX997" s="68"/>
      <c r="JY997" s="68"/>
      <c r="JZ997" s="68"/>
      <c r="KA997" s="68"/>
      <c r="KB997" s="68"/>
      <c r="KC997" s="68"/>
      <c r="KD997" s="68"/>
      <c r="KE997" s="68"/>
      <c r="KF997" s="68"/>
      <c r="KG997" s="68"/>
      <c r="KH997" s="68"/>
      <c r="KI997" s="68"/>
      <c r="KJ997" s="68"/>
      <c r="KK997" s="68"/>
      <c r="KL997" s="68"/>
      <c r="KM997" s="68"/>
      <c r="KN997" s="68"/>
      <c r="KO997" s="68"/>
      <c r="KP997" s="68"/>
      <c r="KQ997" s="68"/>
      <c r="KR997" s="68"/>
      <c r="KS997" s="68"/>
      <c r="KT997" s="68"/>
      <c r="KU997" s="68"/>
      <c r="KV997" s="68"/>
      <c r="KW997" s="68"/>
      <c r="KX997" s="68"/>
      <c r="KY997" s="68"/>
      <c r="KZ997" s="68"/>
      <c r="LA997" s="68"/>
      <c r="LB997" s="68"/>
      <c r="LC997" s="68"/>
      <c r="LD997" s="68"/>
      <c r="LE997" s="68"/>
      <c r="LF997" s="68"/>
      <c r="LG997" s="68"/>
      <c r="LH997" s="68"/>
      <c r="LI997" s="68"/>
      <c r="LJ997" s="68"/>
      <c r="LK997" s="68"/>
      <c r="LL997" s="68"/>
      <c r="LM997" s="68"/>
      <c r="LN997" s="68"/>
      <c r="LO997" s="68"/>
      <c r="LP997" s="68"/>
      <c r="LQ997" s="68"/>
      <c r="LR997" s="68"/>
      <c r="LS997" s="68"/>
      <c r="LT997" s="68"/>
      <c r="LU997" s="68"/>
      <c r="LV997" s="68"/>
      <c r="LW997" s="68"/>
      <c r="LX997" s="68"/>
      <c r="LY997" s="68"/>
      <c r="LZ997" s="68"/>
      <c r="MA997" s="68"/>
      <c r="MB997" s="68"/>
      <c r="MC997" s="68"/>
      <c r="MD997" s="68"/>
      <c r="ME997" s="68"/>
      <c r="MF997" s="68"/>
      <c r="MG997" s="68"/>
      <c r="MH997" s="68"/>
      <c r="MI997" s="68"/>
      <c r="MJ997" s="68"/>
      <c r="MK997" s="68"/>
      <c r="ML997" s="68"/>
      <c r="MM997" s="68"/>
      <c r="MN997" s="68"/>
      <c r="MO997" s="68"/>
      <c r="MP997" s="68"/>
      <c r="MQ997" s="68"/>
      <c r="MR997" s="68"/>
      <c r="MS997" s="68"/>
      <c r="MT997" s="68"/>
      <c r="MU997" s="68"/>
      <c r="MV997" s="68"/>
      <c r="MW997" s="68"/>
      <c r="MX997" s="68"/>
      <c r="MY997" s="68"/>
      <c r="MZ997" s="68"/>
      <c r="NA997" s="68"/>
      <c r="NB997" s="68"/>
      <c r="NC997" s="68"/>
      <c r="ND997" s="68"/>
      <c r="NE997" s="68"/>
      <c r="NF997" s="68"/>
      <c r="NG997" s="68"/>
      <c r="NH997" s="68"/>
      <c r="NI997" s="68"/>
      <c r="NJ997" s="68"/>
      <c r="NK997" s="68"/>
      <c r="NL997" s="68"/>
      <c r="NM997" s="68"/>
      <c r="NN997" s="68"/>
      <c r="NO997" s="68"/>
      <c r="NP997" s="68"/>
      <c r="NQ997" s="68"/>
      <c r="NR997" s="68"/>
      <c r="NS997" s="68"/>
      <c r="NT997" s="68"/>
      <c r="NU997" s="68"/>
      <c r="NV997" s="68"/>
      <c r="NW997" s="68"/>
      <c r="NX997" s="68"/>
      <c r="NY997" s="68"/>
      <c r="NZ997" s="68"/>
      <c r="OA997" s="68"/>
      <c r="OB997" s="68"/>
      <c r="OC997" s="68"/>
      <c r="OD997" s="68"/>
      <c r="OE997" s="68"/>
      <c r="OF997" s="68"/>
      <c r="OG997" s="68"/>
      <c r="OH997" s="68"/>
      <c r="OI997" s="68"/>
      <c r="OJ997" s="68"/>
      <c r="OK997" s="68"/>
      <c r="OL997" s="68"/>
      <c r="OM997" s="68"/>
      <c r="ON997" s="68"/>
      <c r="OO997" s="68"/>
      <c r="OP997" s="68"/>
      <c r="OQ997" s="68"/>
      <c r="OR997" s="68"/>
      <c r="OS997" s="68"/>
      <c r="OT997" s="68"/>
      <c r="OU997" s="68"/>
      <c r="OV997" s="68"/>
      <c r="OW997" s="68"/>
      <c r="OX997" s="68"/>
      <c r="OY997" s="68"/>
      <c r="OZ997" s="68"/>
      <c r="PA997" s="68"/>
      <c r="PB997" s="68"/>
      <c r="PC997" s="68"/>
      <c r="PD997" s="68"/>
      <c r="PE997" s="68"/>
      <c r="PF997" s="68"/>
      <c r="PG997" s="68"/>
      <c r="PH997" s="68"/>
      <c r="PI997" s="68"/>
      <c r="PJ997" s="68"/>
      <c r="PK997" s="68"/>
      <c r="PL997" s="68"/>
      <c r="PM997" s="68"/>
      <c r="PN997" s="68"/>
      <c r="PO997" s="68"/>
      <c r="PP997" s="68"/>
      <c r="PQ997" s="68"/>
      <c r="PR997" s="68"/>
      <c r="PS997" s="68"/>
      <c r="PT997" s="68"/>
      <c r="PU997" s="68"/>
      <c r="PV997" s="68"/>
      <c r="PW997" s="68"/>
      <c r="PX997" s="68"/>
      <c r="PY997" s="68"/>
      <c r="PZ997" s="68"/>
      <c r="QA997" s="68"/>
      <c r="QB997" s="68"/>
      <c r="QC997" s="68"/>
      <c r="QD997" s="68"/>
      <c r="QE997" s="68"/>
      <c r="QF997" s="68"/>
      <c r="QG997" s="68"/>
      <c r="QH997" s="68"/>
      <c r="QI997" s="68"/>
      <c r="QJ997" s="68"/>
      <c r="QK997" s="68"/>
      <c r="QL997" s="68"/>
      <c r="QM997" s="68"/>
      <c r="QN997" s="68"/>
      <c r="QO997" s="68"/>
      <c r="QP997" s="68"/>
      <c r="QQ997" s="68"/>
      <c r="QR997" s="68"/>
      <c r="QS997" s="68"/>
      <c r="QT997" s="68"/>
      <c r="QU997" s="68"/>
      <c r="QV997" s="68"/>
      <c r="QW997" s="68"/>
      <c r="QX997" s="68"/>
      <c r="QY997" s="68"/>
      <c r="QZ997" s="68"/>
      <c r="RA997" s="68"/>
      <c r="RB997" s="68"/>
      <c r="RC997" s="68"/>
      <c r="RD997" s="68"/>
      <c r="RE997" s="68"/>
      <c r="RF997" s="68"/>
      <c r="RG997" s="68"/>
      <c r="RH997" s="68"/>
      <c r="RI997" s="68"/>
      <c r="RJ997" s="68"/>
      <c r="RK997" s="68"/>
      <c r="RL997" s="68"/>
      <c r="RM997" s="68"/>
      <c r="RN997" s="68"/>
      <c r="RO997" s="68"/>
      <c r="RP997" s="68"/>
      <c r="RQ997" s="68"/>
      <c r="RR997" s="68"/>
      <c r="RS997" s="68"/>
      <c r="RT997" s="68"/>
      <c r="RU997" s="68"/>
      <c r="RV997" s="68"/>
      <c r="RW997" s="68"/>
      <c r="RX997" s="68"/>
      <c r="RY997" s="68"/>
      <c r="RZ997" s="68"/>
      <c r="SA997" s="68"/>
      <c r="SB997" s="68"/>
      <c r="SC997" s="68"/>
      <c r="SD997" s="68"/>
      <c r="SE997" s="68"/>
      <c r="SF997" s="68"/>
      <c r="SG997" s="68"/>
      <c r="SH997" s="68"/>
      <c r="SI997" s="68"/>
      <c r="SJ997" s="68"/>
      <c r="SK997" s="68"/>
      <c r="SL997" s="68"/>
      <c r="SM997" s="68"/>
      <c r="SN997" s="68"/>
      <c r="SO997" s="68"/>
      <c r="SP997" s="68"/>
      <c r="SQ997" s="68"/>
      <c r="SR997" s="68"/>
      <c r="SS997" s="68"/>
      <c r="ST997" s="68"/>
    </row>
    <row r="998" spans="1:514" ht="16.5" customHeight="1" x14ac:dyDescent="0.2">
      <c r="A998" s="20">
        <v>390</v>
      </c>
      <c r="B998" s="20" t="s">
        <v>62</v>
      </c>
      <c r="C998" s="20" t="s">
        <v>915</v>
      </c>
      <c r="D998" s="20" t="s">
        <v>38</v>
      </c>
      <c r="E998" s="20" t="s">
        <v>1345</v>
      </c>
      <c r="F998" s="22" t="s">
        <v>941</v>
      </c>
      <c r="G998" s="20" t="s">
        <v>84</v>
      </c>
      <c r="H998" s="20" t="s">
        <v>35</v>
      </c>
      <c r="I998" s="20" t="s">
        <v>81</v>
      </c>
      <c r="J998" s="22" t="s">
        <v>915</v>
      </c>
      <c r="K998" s="20"/>
      <c r="L998" s="20"/>
      <c r="M998" s="20"/>
      <c r="N998" s="20"/>
      <c r="O998" s="23"/>
      <c r="P998" s="23">
        <v>3227270</v>
      </c>
      <c r="Q998" s="24">
        <v>1</v>
      </c>
      <c r="R998" s="25">
        <v>45962</v>
      </c>
      <c r="S998" s="20" t="s">
        <v>83</v>
      </c>
      <c r="T998" s="26">
        <f t="shared" si="17"/>
        <v>3227270</v>
      </c>
      <c r="U998" s="27" t="s">
        <v>100</v>
      </c>
      <c r="V998" s="27" t="s">
        <v>100</v>
      </c>
      <c r="W998" s="68"/>
      <c r="X998" s="68"/>
      <c r="Y998" s="68"/>
      <c r="Z998" s="68"/>
      <c r="AA998" s="68"/>
      <c r="AB998" s="68"/>
      <c r="AC998" s="68"/>
      <c r="AD998" s="68"/>
      <c r="AE998" s="68"/>
      <c r="AF998" s="68"/>
      <c r="AG998" s="68"/>
      <c r="AH998" s="68"/>
      <c r="AI998" s="68"/>
      <c r="AJ998" s="68"/>
      <c r="AK998" s="68"/>
      <c r="AL998" s="68"/>
      <c r="AM998" s="68"/>
      <c r="AN998" s="68"/>
      <c r="AO998" s="68"/>
      <c r="AP998" s="68"/>
      <c r="AQ998" s="68"/>
      <c r="AR998" s="68"/>
      <c r="AS998" s="68"/>
      <c r="AT998" s="68"/>
      <c r="AU998" s="68"/>
      <c r="AV998" s="68"/>
      <c r="AW998" s="68"/>
      <c r="AX998" s="68"/>
      <c r="AY998" s="68"/>
      <c r="AZ998" s="68"/>
      <c r="BA998" s="68"/>
      <c r="BB998" s="68"/>
      <c r="BC998" s="68"/>
      <c r="BD998" s="68"/>
      <c r="BE998" s="68"/>
      <c r="BF998" s="68"/>
      <c r="BG998" s="68"/>
      <c r="BH998" s="68"/>
      <c r="BI998" s="68"/>
      <c r="BJ998" s="68"/>
      <c r="BK998" s="68"/>
      <c r="BL998" s="68"/>
      <c r="BM998" s="68"/>
      <c r="BN998" s="68"/>
      <c r="BO998" s="68"/>
      <c r="BP998" s="68"/>
      <c r="BQ998" s="68"/>
      <c r="BR998" s="68"/>
      <c r="BS998" s="68"/>
      <c r="BT998" s="68"/>
      <c r="BU998" s="68"/>
      <c r="BV998" s="68"/>
      <c r="BW998" s="68"/>
      <c r="BX998" s="68"/>
      <c r="BY998" s="68"/>
      <c r="BZ998" s="68"/>
      <c r="CA998" s="68"/>
      <c r="CB998" s="68"/>
      <c r="CC998" s="68"/>
      <c r="CD998" s="68"/>
      <c r="CE998" s="68"/>
      <c r="CF998" s="68"/>
      <c r="CG998" s="68"/>
      <c r="CH998" s="68"/>
      <c r="CI998" s="68"/>
      <c r="CJ998" s="68"/>
      <c r="CK998" s="68"/>
      <c r="CL998" s="68"/>
      <c r="CM998" s="68"/>
      <c r="CN998" s="68"/>
      <c r="CO998" s="68"/>
      <c r="CP998" s="68"/>
      <c r="CQ998" s="68"/>
      <c r="CR998" s="68"/>
      <c r="CS998" s="68"/>
      <c r="CT998" s="68"/>
      <c r="CU998" s="68"/>
      <c r="CV998" s="68"/>
      <c r="CW998" s="68"/>
      <c r="CX998" s="68"/>
      <c r="CY998" s="68"/>
      <c r="CZ998" s="68"/>
      <c r="DA998" s="68"/>
      <c r="DB998" s="68"/>
      <c r="DC998" s="68"/>
      <c r="DD998" s="68"/>
      <c r="DE998" s="68"/>
      <c r="DF998" s="68"/>
      <c r="DG998" s="68"/>
      <c r="DH998" s="68"/>
      <c r="DI998" s="68"/>
      <c r="DJ998" s="68"/>
      <c r="DK998" s="68"/>
      <c r="DL998" s="68"/>
      <c r="DM998" s="68"/>
      <c r="DN998" s="68"/>
      <c r="DO998" s="68"/>
      <c r="DP998" s="68"/>
      <c r="DQ998" s="68"/>
      <c r="DR998" s="68"/>
      <c r="DS998" s="68"/>
      <c r="DT998" s="68"/>
      <c r="DU998" s="68"/>
      <c r="DV998" s="68"/>
      <c r="DW998" s="68"/>
      <c r="DX998" s="68"/>
      <c r="DY998" s="68"/>
      <c r="DZ998" s="68"/>
      <c r="EA998" s="68"/>
      <c r="EB998" s="68"/>
      <c r="EC998" s="68"/>
      <c r="ED998" s="68"/>
      <c r="EE998" s="68"/>
      <c r="EF998" s="68"/>
      <c r="EG998" s="68"/>
      <c r="EH998" s="68"/>
      <c r="EI998" s="68"/>
      <c r="EJ998" s="68"/>
      <c r="EK998" s="68"/>
      <c r="EL998" s="68"/>
      <c r="EM998" s="68"/>
      <c r="EN998" s="68"/>
      <c r="EO998" s="68"/>
      <c r="EP998" s="68"/>
      <c r="EQ998" s="68"/>
      <c r="ER998" s="68"/>
      <c r="ES998" s="68"/>
      <c r="ET998" s="68"/>
      <c r="EU998" s="68"/>
      <c r="EV998" s="68"/>
      <c r="EW998" s="68"/>
      <c r="EX998" s="68"/>
      <c r="EY998" s="68"/>
      <c r="EZ998" s="68"/>
      <c r="FA998" s="68"/>
      <c r="FB998" s="68"/>
      <c r="FC998" s="68"/>
      <c r="FD998" s="68"/>
      <c r="FE998" s="68"/>
      <c r="FF998" s="68"/>
      <c r="FG998" s="68"/>
      <c r="FH998" s="68"/>
      <c r="FI998" s="68"/>
      <c r="FJ998" s="68"/>
      <c r="FK998" s="68"/>
      <c r="FL998" s="68"/>
      <c r="FM998" s="68"/>
      <c r="FN998" s="68"/>
      <c r="FO998" s="68"/>
      <c r="FP998" s="68"/>
      <c r="FQ998" s="68"/>
      <c r="FR998" s="68"/>
      <c r="FS998" s="68"/>
      <c r="FT998" s="68"/>
      <c r="FU998" s="68"/>
      <c r="FV998" s="68"/>
      <c r="FW998" s="68"/>
      <c r="FX998" s="68"/>
      <c r="FY998" s="68"/>
      <c r="FZ998" s="68"/>
      <c r="GA998" s="68"/>
      <c r="GB998" s="68"/>
      <c r="GC998" s="68"/>
      <c r="GD998" s="68"/>
      <c r="GE998" s="68"/>
      <c r="GF998" s="68"/>
      <c r="GG998" s="68"/>
      <c r="GH998" s="68"/>
      <c r="GI998" s="68"/>
      <c r="GJ998" s="68"/>
      <c r="GK998" s="68"/>
      <c r="GL998" s="68"/>
      <c r="GM998" s="68"/>
      <c r="GN998" s="68"/>
      <c r="GO998" s="68"/>
      <c r="GP998" s="68"/>
      <c r="GQ998" s="68"/>
      <c r="GR998" s="68"/>
      <c r="GS998" s="68"/>
      <c r="GT998" s="68"/>
      <c r="GU998" s="68"/>
      <c r="GV998" s="68"/>
      <c r="GW998" s="68"/>
      <c r="GX998" s="68"/>
      <c r="GY998" s="68"/>
      <c r="GZ998" s="68"/>
      <c r="HA998" s="68"/>
      <c r="HB998" s="68"/>
      <c r="HC998" s="68"/>
      <c r="HD998" s="68"/>
      <c r="HE998" s="68"/>
      <c r="HF998" s="68"/>
      <c r="HG998" s="68"/>
      <c r="HH998" s="68"/>
      <c r="HI998" s="68"/>
      <c r="HJ998" s="68"/>
      <c r="HK998" s="68"/>
      <c r="HL998" s="68"/>
      <c r="HM998" s="68"/>
      <c r="HN998" s="68"/>
      <c r="HO998" s="68"/>
      <c r="HP998" s="68"/>
      <c r="HQ998" s="68"/>
      <c r="HR998" s="68"/>
      <c r="HS998" s="68"/>
      <c r="HT998" s="68"/>
      <c r="HU998" s="68"/>
      <c r="HV998" s="68"/>
      <c r="HW998" s="68"/>
      <c r="HX998" s="68"/>
      <c r="HY998" s="68"/>
      <c r="HZ998" s="68"/>
      <c r="IA998" s="68"/>
      <c r="IB998" s="68"/>
      <c r="IC998" s="68"/>
      <c r="ID998" s="68"/>
      <c r="IE998" s="68"/>
      <c r="IF998" s="68"/>
      <c r="IG998" s="68"/>
      <c r="IH998" s="68"/>
      <c r="II998" s="68"/>
      <c r="IJ998" s="68"/>
      <c r="IK998" s="68"/>
      <c r="IL998" s="68"/>
      <c r="IM998" s="68"/>
      <c r="IN998" s="68"/>
      <c r="IO998" s="68"/>
      <c r="IP998" s="68"/>
      <c r="IQ998" s="68"/>
      <c r="IR998" s="68"/>
      <c r="IS998" s="68"/>
      <c r="IT998" s="68"/>
      <c r="IU998" s="68"/>
      <c r="IV998" s="68"/>
      <c r="IW998" s="68"/>
      <c r="IX998" s="68"/>
      <c r="IY998" s="68"/>
      <c r="IZ998" s="68"/>
      <c r="JA998" s="68"/>
      <c r="JB998" s="68"/>
      <c r="JC998" s="68"/>
      <c r="JD998" s="68"/>
      <c r="JE998" s="68"/>
      <c r="JF998" s="68"/>
      <c r="JG998" s="68"/>
      <c r="JH998" s="68"/>
      <c r="JI998" s="68"/>
      <c r="JJ998" s="68"/>
      <c r="JK998" s="68"/>
      <c r="JL998" s="68"/>
      <c r="JM998" s="68"/>
      <c r="JN998" s="68"/>
      <c r="JO998" s="68"/>
      <c r="JP998" s="68"/>
      <c r="JQ998" s="68"/>
      <c r="JR998" s="68"/>
      <c r="JS998" s="68"/>
      <c r="JT998" s="68"/>
      <c r="JU998" s="68"/>
      <c r="JV998" s="68"/>
      <c r="JW998" s="68"/>
      <c r="JX998" s="68"/>
      <c r="JY998" s="68"/>
      <c r="JZ998" s="68"/>
      <c r="KA998" s="68"/>
      <c r="KB998" s="68"/>
      <c r="KC998" s="68"/>
      <c r="KD998" s="68"/>
      <c r="KE998" s="68"/>
      <c r="KF998" s="68"/>
      <c r="KG998" s="68"/>
      <c r="KH998" s="68"/>
      <c r="KI998" s="68"/>
      <c r="KJ998" s="68"/>
      <c r="KK998" s="68"/>
      <c r="KL998" s="68"/>
      <c r="KM998" s="68"/>
      <c r="KN998" s="68"/>
      <c r="KO998" s="68"/>
      <c r="KP998" s="68"/>
      <c r="KQ998" s="68"/>
      <c r="KR998" s="68"/>
      <c r="KS998" s="68"/>
      <c r="KT998" s="68"/>
      <c r="KU998" s="68"/>
      <c r="KV998" s="68"/>
      <c r="KW998" s="68"/>
      <c r="KX998" s="68"/>
      <c r="KY998" s="68"/>
      <c r="KZ998" s="68"/>
      <c r="LA998" s="68"/>
      <c r="LB998" s="68"/>
      <c r="LC998" s="68"/>
      <c r="LD998" s="68"/>
      <c r="LE998" s="68"/>
      <c r="LF998" s="68"/>
      <c r="LG998" s="68"/>
      <c r="LH998" s="68"/>
      <c r="LI998" s="68"/>
      <c r="LJ998" s="68"/>
      <c r="LK998" s="68"/>
      <c r="LL998" s="68"/>
      <c r="LM998" s="68"/>
      <c r="LN998" s="68"/>
      <c r="LO998" s="68"/>
      <c r="LP998" s="68"/>
      <c r="LQ998" s="68"/>
      <c r="LR998" s="68"/>
      <c r="LS998" s="68"/>
      <c r="LT998" s="68"/>
      <c r="LU998" s="68"/>
      <c r="LV998" s="68"/>
      <c r="LW998" s="68"/>
      <c r="LX998" s="68"/>
      <c r="LY998" s="68"/>
      <c r="LZ998" s="68"/>
      <c r="MA998" s="68"/>
      <c r="MB998" s="68"/>
      <c r="MC998" s="68"/>
      <c r="MD998" s="68"/>
      <c r="ME998" s="68"/>
      <c r="MF998" s="68"/>
      <c r="MG998" s="68"/>
      <c r="MH998" s="68"/>
      <c r="MI998" s="68"/>
      <c r="MJ998" s="68"/>
      <c r="MK998" s="68"/>
      <c r="ML998" s="68"/>
      <c r="MM998" s="68"/>
      <c r="MN998" s="68"/>
      <c r="MO998" s="68"/>
      <c r="MP998" s="68"/>
      <c r="MQ998" s="68"/>
      <c r="MR998" s="68"/>
      <c r="MS998" s="68"/>
      <c r="MT998" s="68"/>
      <c r="MU998" s="68"/>
      <c r="MV998" s="68"/>
      <c r="MW998" s="68"/>
      <c r="MX998" s="68"/>
      <c r="MY998" s="68"/>
      <c r="MZ998" s="68"/>
      <c r="NA998" s="68"/>
      <c r="NB998" s="68"/>
      <c r="NC998" s="68"/>
      <c r="ND998" s="68"/>
      <c r="NE998" s="68"/>
      <c r="NF998" s="68"/>
      <c r="NG998" s="68"/>
      <c r="NH998" s="68"/>
      <c r="NI998" s="68"/>
      <c r="NJ998" s="68"/>
      <c r="NK998" s="68"/>
      <c r="NL998" s="68"/>
      <c r="NM998" s="68"/>
      <c r="NN998" s="68"/>
      <c r="NO998" s="68"/>
      <c r="NP998" s="68"/>
      <c r="NQ998" s="68"/>
      <c r="NR998" s="68"/>
      <c r="NS998" s="68"/>
      <c r="NT998" s="68"/>
      <c r="NU998" s="68"/>
      <c r="NV998" s="68"/>
      <c r="NW998" s="68"/>
      <c r="NX998" s="68"/>
      <c r="NY998" s="68"/>
      <c r="NZ998" s="68"/>
      <c r="OA998" s="68"/>
      <c r="OB998" s="68"/>
      <c r="OC998" s="68"/>
      <c r="OD998" s="68"/>
      <c r="OE998" s="68"/>
      <c r="OF998" s="68"/>
      <c r="OG998" s="68"/>
      <c r="OH998" s="68"/>
      <c r="OI998" s="68"/>
      <c r="OJ998" s="68"/>
      <c r="OK998" s="68"/>
      <c r="OL998" s="68"/>
      <c r="OM998" s="68"/>
      <c r="ON998" s="68"/>
      <c r="OO998" s="68"/>
      <c r="OP998" s="68"/>
      <c r="OQ998" s="68"/>
      <c r="OR998" s="68"/>
      <c r="OS998" s="68"/>
      <c r="OT998" s="68"/>
      <c r="OU998" s="68"/>
      <c r="OV998" s="68"/>
      <c r="OW998" s="68"/>
      <c r="OX998" s="68"/>
      <c r="OY998" s="68"/>
      <c r="OZ998" s="68"/>
      <c r="PA998" s="68"/>
      <c r="PB998" s="68"/>
      <c r="PC998" s="68"/>
      <c r="PD998" s="68"/>
      <c r="PE998" s="68"/>
      <c r="PF998" s="68"/>
      <c r="PG998" s="68"/>
      <c r="PH998" s="68"/>
      <c r="PI998" s="68"/>
      <c r="PJ998" s="68"/>
      <c r="PK998" s="68"/>
      <c r="PL998" s="68"/>
      <c r="PM998" s="68"/>
      <c r="PN998" s="68"/>
      <c r="PO998" s="68"/>
      <c r="PP998" s="68"/>
      <c r="PQ998" s="68"/>
      <c r="PR998" s="68"/>
      <c r="PS998" s="68"/>
      <c r="PT998" s="68"/>
      <c r="PU998" s="68"/>
      <c r="PV998" s="68"/>
      <c r="PW998" s="68"/>
      <c r="PX998" s="68"/>
      <c r="PY998" s="68"/>
      <c r="PZ998" s="68"/>
      <c r="QA998" s="68"/>
      <c r="QB998" s="68"/>
      <c r="QC998" s="68"/>
      <c r="QD998" s="68"/>
      <c r="QE998" s="68"/>
      <c r="QF998" s="68"/>
      <c r="QG998" s="68"/>
      <c r="QH998" s="68"/>
      <c r="QI998" s="68"/>
      <c r="QJ998" s="68"/>
      <c r="QK998" s="68"/>
      <c r="QL998" s="68"/>
      <c r="QM998" s="68"/>
      <c r="QN998" s="68"/>
      <c r="QO998" s="68"/>
      <c r="QP998" s="68"/>
      <c r="QQ998" s="68"/>
      <c r="QR998" s="68"/>
      <c r="QS998" s="68"/>
      <c r="QT998" s="68"/>
      <c r="QU998" s="68"/>
      <c r="QV998" s="68"/>
      <c r="QW998" s="68"/>
      <c r="QX998" s="68"/>
      <c r="QY998" s="68"/>
      <c r="QZ998" s="68"/>
      <c r="RA998" s="68"/>
      <c r="RB998" s="68"/>
      <c r="RC998" s="68"/>
      <c r="RD998" s="68"/>
      <c r="RE998" s="68"/>
      <c r="RF998" s="68"/>
      <c r="RG998" s="68"/>
      <c r="RH998" s="68"/>
      <c r="RI998" s="68"/>
      <c r="RJ998" s="68"/>
      <c r="RK998" s="68"/>
      <c r="RL998" s="68"/>
      <c r="RM998" s="68"/>
      <c r="RN998" s="68"/>
      <c r="RO998" s="68"/>
      <c r="RP998" s="68"/>
      <c r="RQ998" s="68"/>
      <c r="RR998" s="68"/>
      <c r="RS998" s="68"/>
      <c r="RT998" s="68"/>
      <c r="RU998" s="68"/>
      <c r="RV998" s="68"/>
      <c r="RW998" s="68"/>
      <c r="RX998" s="68"/>
      <c r="RY998" s="68"/>
      <c r="RZ998" s="68"/>
      <c r="SA998" s="68"/>
      <c r="SB998" s="68"/>
      <c r="SC998" s="68"/>
      <c r="SD998" s="68"/>
      <c r="SE998" s="68"/>
      <c r="SF998" s="68"/>
      <c r="SG998" s="68"/>
      <c r="SH998" s="68"/>
      <c r="SI998" s="68"/>
      <c r="SJ998" s="68"/>
      <c r="SK998" s="68"/>
      <c r="SL998" s="68"/>
      <c r="SM998" s="68"/>
      <c r="SN998" s="68"/>
      <c r="SO998" s="68"/>
      <c r="SP998" s="68"/>
      <c r="SQ998" s="68"/>
      <c r="SR998" s="68"/>
      <c r="SS998" s="68"/>
      <c r="ST998" s="68"/>
    </row>
    <row r="999" spans="1:514" ht="16.5" customHeight="1" x14ac:dyDescent="0.2">
      <c r="A999" s="20">
        <v>391</v>
      </c>
      <c r="B999" s="20" t="s">
        <v>62</v>
      </c>
      <c r="C999" s="20" t="s">
        <v>915</v>
      </c>
      <c r="D999" s="20" t="s">
        <v>38</v>
      </c>
      <c r="E999" s="20" t="s">
        <v>1345</v>
      </c>
      <c r="F999" s="22" t="s">
        <v>941</v>
      </c>
      <c r="G999" s="20" t="s">
        <v>84</v>
      </c>
      <c r="H999" s="20" t="s">
        <v>35</v>
      </c>
      <c r="I999" s="20" t="s">
        <v>81</v>
      </c>
      <c r="J999" s="22" t="s">
        <v>915</v>
      </c>
      <c r="K999" s="20"/>
      <c r="L999" s="20"/>
      <c r="M999" s="20"/>
      <c r="N999" s="20"/>
      <c r="O999" s="23"/>
      <c r="P999" s="23">
        <v>3227270</v>
      </c>
      <c r="Q999" s="24">
        <v>1</v>
      </c>
      <c r="R999" s="25">
        <v>45992</v>
      </c>
      <c r="S999" s="20" t="s">
        <v>83</v>
      </c>
      <c r="T999" s="26">
        <f t="shared" si="17"/>
        <v>3227270</v>
      </c>
      <c r="U999" s="27" t="s">
        <v>100</v>
      </c>
      <c r="V999" s="27" t="s">
        <v>100</v>
      </c>
      <c r="W999" s="68"/>
      <c r="X999" s="68"/>
      <c r="Y999" s="68"/>
      <c r="Z999" s="68"/>
      <c r="AA999" s="68"/>
      <c r="AB999" s="68"/>
      <c r="AC999" s="68"/>
      <c r="AD999" s="68"/>
      <c r="AE999" s="68"/>
      <c r="AF999" s="68"/>
      <c r="AG999" s="68"/>
      <c r="AH999" s="68"/>
      <c r="AI999" s="68"/>
      <c r="AJ999" s="68"/>
      <c r="AK999" s="68"/>
      <c r="AL999" s="68"/>
      <c r="AM999" s="68"/>
      <c r="AN999" s="68"/>
      <c r="AO999" s="68"/>
      <c r="AP999" s="68"/>
      <c r="AQ999" s="68"/>
      <c r="AR999" s="68"/>
      <c r="AS999" s="68"/>
      <c r="AT999" s="68"/>
      <c r="AU999" s="68"/>
      <c r="AV999" s="68"/>
      <c r="AW999" s="68"/>
      <c r="AX999" s="68"/>
      <c r="AY999" s="68"/>
      <c r="AZ999" s="68"/>
      <c r="BA999" s="68"/>
      <c r="BB999" s="68"/>
      <c r="BC999" s="68"/>
      <c r="BD999" s="68"/>
      <c r="BE999" s="68"/>
      <c r="BF999" s="68"/>
      <c r="BG999" s="68"/>
      <c r="BH999" s="68"/>
      <c r="BI999" s="68"/>
      <c r="BJ999" s="68"/>
      <c r="BK999" s="68"/>
      <c r="BL999" s="68"/>
      <c r="BM999" s="68"/>
      <c r="BN999" s="68"/>
      <c r="BO999" s="68"/>
      <c r="BP999" s="68"/>
      <c r="BQ999" s="68"/>
      <c r="BR999" s="68"/>
      <c r="BS999" s="68"/>
      <c r="BT999" s="68"/>
      <c r="BU999" s="68"/>
      <c r="BV999" s="68"/>
      <c r="BW999" s="68"/>
      <c r="BX999" s="68"/>
      <c r="BY999" s="68"/>
      <c r="BZ999" s="68"/>
      <c r="CA999" s="68"/>
      <c r="CB999" s="68"/>
      <c r="CC999" s="68"/>
      <c r="CD999" s="68"/>
      <c r="CE999" s="68"/>
      <c r="CF999" s="68"/>
      <c r="CG999" s="68"/>
      <c r="CH999" s="68"/>
      <c r="CI999" s="68"/>
      <c r="CJ999" s="68"/>
      <c r="CK999" s="68"/>
      <c r="CL999" s="68"/>
      <c r="CM999" s="68"/>
      <c r="CN999" s="68"/>
      <c r="CO999" s="68"/>
      <c r="CP999" s="68"/>
      <c r="CQ999" s="68"/>
      <c r="CR999" s="68"/>
      <c r="CS999" s="68"/>
      <c r="CT999" s="68"/>
      <c r="CU999" s="68"/>
      <c r="CV999" s="68"/>
      <c r="CW999" s="68"/>
      <c r="CX999" s="68"/>
      <c r="CY999" s="68"/>
      <c r="CZ999" s="68"/>
      <c r="DA999" s="68"/>
      <c r="DB999" s="68"/>
      <c r="DC999" s="68"/>
      <c r="DD999" s="68"/>
      <c r="DE999" s="68"/>
      <c r="DF999" s="68"/>
      <c r="DG999" s="68"/>
      <c r="DH999" s="68"/>
      <c r="DI999" s="68"/>
      <c r="DJ999" s="68"/>
      <c r="DK999" s="68"/>
      <c r="DL999" s="68"/>
      <c r="DM999" s="68"/>
      <c r="DN999" s="68"/>
      <c r="DO999" s="68"/>
      <c r="DP999" s="68"/>
      <c r="DQ999" s="68"/>
      <c r="DR999" s="68"/>
      <c r="DS999" s="68"/>
      <c r="DT999" s="68"/>
      <c r="DU999" s="68"/>
      <c r="DV999" s="68"/>
      <c r="DW999" s="68"/>
      <c r="DX999" s="68"/>
      <c r="DY999" s="68"/>
      <c r="DZ999" s="68"/>
      <c r="EA999" s="68"/>
      <c r="EB999" s="68"/>
      <c r="EC999" s="68"/>
      <c r="ED999" s="68"/>
      <c r="EE999" s="68"/>
      <c r="EF999" s="68"/>
      <c r="EG999" s="68"/>
      <c r="EH999" s="68"/>
      <c r="EI999" s="68"/>
      <c r="EJ999" s="68"/>
      <c r="EK999" s="68"/>
      <c r="EL999" s="68"/>
      <c r="EM999" s="68"/>
      <c r="EN999" s="68"/>
      <c r="EO999" s="68"/>
      <c r="EP999" s="68"/>
      <c r="EQ999" s="68"/>
      <c r="ER999" s="68"/>
      <c r="ES999" s="68"/>
      <c r="ET999" s="68"/>
      <c r="EU999" s="68"/>
      <c r="EV999" s="68"/>
      <c r="EW999" s="68"/>
      <c r="EX999" s="68"/>
      <c r="EY999" s="68"/>
      <c r="EZ999" s="68"/>
      <c r="FA999" s="68"/>
      <c r="FB999" s="68"/>
      <c r="FC999" s="68"/>
      <c r="FD999" s="68"/>
      <c r="FE999" s="68"/>
      <c r="FF999" s="68"/>
      <c r="FG999" s="68"/>
      <c r="FH999" s="68"/>
      <c r="FI999" s="68"/>
      <c r="FJ999" s="68"/>
      <c r="FK999" s="68"/>
      <c r="FL999" s="68"/>
      <c r="FM999" s="68"/>
      <c r="FN999" s="68"/>
      <c r="FO999" s="68"/>
      <c r="FP999" s="68"/>
      <c r="FQ999" s="68"/>
      <c r="FR999" s="68"/>
      <c r="FS999" s="68"/>
      <c r="FT999" s="68"/>
      <c r="FU999" s="68"/>
      <c r="FV999" s="68"/>
      <c r="FW999" s="68"/>
      <c r="FX999" s="68"/>
      <c r="FY999" s="68"/>
      <c r="FZ999" s="68"/>
      <c r="GA999" s="68"/>
      <c r="GB999" s="68"/>
      <c r="GC999" s="68"/>
      <c r="GD999" s="68"/>
      <c r="GE999" s="68"/>
      <c r="GF999" s="68"/>
      <c r="GG999" s="68"/>
      <c r="GH999" s="68"/>
      <c r="GI999" s="68"/>
      <c r="GJ999" s="68"/>
      <c r="GK999" s="68"/>
      <c r="GL999" s="68"/>
      <c r="GM999" s="68"/>
      <c r="GN999" s="68"/>
      <c r="GO999" s="68"/>
      <c r="GP999" s="68"/>
      <c r="GQ999" s="68"/>
      <c r="GR999" s="68"/>
      <c r="GS999" s="68"/>
      <c r="GT999" s="68"/>
      <c r="GU999" s="68"/>
      <c r="GV999" s="68"/>
      <c r="GW999" s="68"/>
      <c r="GX999" s="68"/>
      <c r="GY999" s="68"/>
      <c r="GZ999" s="68"/>
      <c r="HA999" s="68"/>
      <c r="HB999" s="68"/>
      <c r="HC999" s="68"/>
      <c r="HD999" s="68"/>
      <c r="HE999" s="68"/>
      <c r="HF999" s="68"/>
      <c r="HG999" s="68"/>
      <c r="HH999" s="68"/>
      <c r="HI999" s="68"/>
      <c r="HJ999" s="68"/>
      <c r="HK999" s="68"/>
      <c r="HL999" s="68"/>
      <c r="HM999" s="68"/>
      <c r="HN999" s="68"/>
      <c r="HO999" s="68"/>
      <c r="HP999" s="68"/>
      <c r="HQ999" s="68"/>
      <c r="HR999" s="68"/>
      <c r="HS999" s="68"/>
      <c r="HT999" s="68"/>
      <c r="HU999" s="68"/>
      <c r="HV999" s="68"/>
      <c r="HW999" s="68"/>
      <c r="HX999" s="68"/>
      <c r="HY999" s="68"/>
      <c r="HZ999" s="68"/>
      <c r="IA999" s="68"/>
      <c r="IB999" s="68"/>
      <c r="IC999" s="68"/>
      <c r="ID999" s="68"/>
      <c r="IE999" s="68"/>
      <c r="IF999" s="68"/>
      <c r="IG999" s="68"/>
      <c r="IH999" s="68"/>
      <c r="II999" s="68"/>
      <c r="IJ999" s="68"/>
      <c r="IK999" s="68"/>
      <c r="IL999" s="68"/>
      <c r="IM999" s="68"/>
      <c r="IN999" s="68"/>
      <c r="IO999" s="68"/>
      <c r="IP999" s="68"/>
      <c r="IQ999" s="68"/>
      <c r="IR999" s="68"/>
      <c r="IS999" s="68"/>
      <c r="IT999" s="68"/>
      <c r="IU999" s="68"/>
      <c r="IV999" s="68"/>
      <c r="IW999" s="68"/>
      <c r="IX999" s="68"/>
      <c r="IY999" s="68"/>
      <c r="IZ999" s="68"/>
      <c r="JA999" s="68"/>
      <c r="JB999" s="68"/>
      <c r="JC999" s="68"/>
      <c r="JD999" s="68"/>
      <c r="JE999" s="68"/>
      <c r="JF999" s="68"/>
      <c r="JG999" s="68"/>
      <c r="JH999" s="68"/>
      <c r="JI999" s="68"/>
      <c r="JJ999" s="68"/>
      <c r="JK999" s="68"/>
      <c r="JL999" s="68"/>
      <c r="JM999" s="68"/>
      <c r="JN999" s="68"/>
      <c r="JO999" s="68"/>
      <c r="JP999" s="68"/>
      <c r="JQ999" s="68"/>
      <c r="JR999" s="68"/>
      <c r="JS999" s="68"/>
      <c r="JT999" s="68"/>
      <c r="JU999" s="68"/>
      <c r="JV999" s="68"/>
      <c r="JW999" s="68"/>
      <c r="JX999" s="68"/>
      <c r="JY999" s="68"/>
      <c r="JZ999" s="68"/>
      <c r="KA999" s="68"/>
      <c r="KB999" s="68"/>
      <c r="KC999" s="68"/>
      <c r="KD999" s="68"/>
      <c r="KE999" s="68"/>
      <c r="KF999" s="68"/>
      <c r="KG999" s="68"/>
      <c r="KH999" s="68"/>
      <c r="KI999" s="68"/>
      <c r="KJ999" s="68"/>
      <c r="KK999" s="68"/>
      <c r="KL999" s="68"/>
      <c r="KM999" s="68"/>
      <c r="KN999" s="68"/>
      <c r="KO999" s="68"/>
      <c r="KP999" s="68"/>
      <c r="KQ999" s="68"/>
      <c r="KR999" s="68"/>
      <c r="KS999" s="68"/>
      <c r="KT999" s="68"/>
      <c r="KU999" s="68"/>
      <c r="KV999" s="68"/>
      <c r="KW999" s="68"/>
      <c r="KX999" s="68"/>
      <c r="KY999" s="68"/>
      <c r="KZ999" s="68"/>
      <c r="LA999" s="68"/>
      <c r="LB999" s="68"/>
      <c r="LC999" s="68"/>
      <c r="LD999" s="68"/>
      <c r="LE999" s="68"/>
      <c r="LF999" s="68"/>
      <c r="LG999" s="68"/>
      <c r="LH999" s="68"/>
      <c r="LI999" s="68"/>
      <c r="LJ999" s="68"/>
      <c r="LK999" s="68"/>
      <c r="LL999" s="68"/>
      <c r="LM999" s="68"/>
      <c r="LN999" s="68"/>
      <c r="LO999" s="68"/>
      <c r="LP999" s="68"/>
      <c r="LQ999" s="68"/>
      <c r="LR999" s="68"/>
      <c r="LS999" s="68"/>
      <c r="LT999" s="68"/>
      <c r="LU999" s="68"/>
      <c r="LV999" s="68"/>
      <c r="LW999" s="68"/>
      <c r="LX999" s="68"/>
      <c r="LY999" s="68"/>
      <c r="LZ999" s="68"/>
      <c r="MA999" s="68"/>
      <c r="MB999" s="68"/>
      <c r="MC999" s="68"/>
      <c r="MD999" s="68"/>
      <c r="ME999" s="68"/>
      <c r="MF999" s="68"/>
      <c r="MG999" s="68"/>
      <c r="MH999" s="68"/>
      <c r="MI999" s="68"/>
      <c r="MJ999" s="68"/>
      <c r="MK999" s="68"/>
      <c r="ML999" s="68"/>
      <c r="MM999" s="68"/>
      <c r="MN999" s="68"/>
      <c r="MO999" s="68"/>
      <c r="MP999" s="68"/>
      <c r="MQ999" s="68"/>
      <c r="MR999" s="68"/>
      <c r="MS999" s="68"/>
      <c r="MT999" s="68"/>
      <c r="MU999" s="68"/>
      <c r="MV999" s="68"/>
      <c r="MW999" s="68"/>
      <c r="MX999" s="68"/>
      <c r="MY999" s="68"/>
      <c r="MZ999" s="68"/>
      <c r="NA999" s="68"/>
      <c r="NB999" s="68"/>
      <c r="NC999" s="68"/>
      <c r="ND999" s="68"/>
      <c r="NE999" s="68"/>
      <c r="NF999" s="68"/>
      <c r="NG999" s="68"/>
      <c r="NH999" s="68"/>
      <c r="NI999" s="68"/>
      <c r="NJ999" s="68"/>
      <c r="NK999" s="68"/>
      <c r="NL999" s="68"/>
      <c r="NM999" s="68"/>
      <c r="NN999" s="68"/>
      <c r="NO999" s="68"/>
      <c r="NP999" s="68"/>
      <c r="NQ999" s="68"/>
      <c r="NR999" s="68"/>
      <c r="NS999" s="68"/>
      <c r="NT999" s="68"/>
      <c r="NU999" s="68"/>
      <c r="NV999" s="68"/>
      <c r="NW999" s="68"/>
      <c r="NX999" s="68"/>
      <c r="NY999" s="68"/>
      <c r="NZ999" s="68"/>
      <c r="OA999" s="68"/>
      <c r="OB999" s="68"/>
      <c r="OC999" s="68"/>
      <c r="OD999" s="68"/>
      <c r="OE999" s="68"/>
      <c r="OF999" s="68"/>
      <c r="OG999" s="68"/>
      <c r="OH999" s="68"/>
      <c r="OI999" s="68"/>
      <c r="OJ999" s="68"/>
      <c r="OK999" s="68"/>
      <c r="OL999" s="68"/>
      <c r="OM999" s="68"/>
      <c r="ON999" s="68"/>
      <c r="OO999" s="68"/>
      <c r="OP999" s="68"/>
      <c r="OQ999" s="68"/>
      <c r="OR999" s="68"/>
      <c r="OS999" s="68"/>
      <c r="OT999" s="68"/>
      <c r="OU999" s="68"/>
      <c r="OV999" s="68"/>
      <c r="OW999" s="68"/>
      <c r="OX999" s="68"/>
      <c r="OY999" s="68"/>
      <c r="OZ999" s="68"/>
      <c r="PA999" s="68"/>
      <c r="PB999" s="68"/>
      <c r="PC999" s="68"/>
      <c r="PD999" s="68"/>
      <c r="PE999" s="68"/>
      <c r="PF999" s="68"/>
      <c r="PG999" s="68"/>
      <c r="PH999" s="68"/>
      <c r="PI999" s="68"/>
      <c r="PJ999" s="68"/>
      <c r="PK999" s="68"/>
      <c r="PL999" s="68"/>
      <c r="PM999" s="68"/>
      <c r="PN999" s="68"/>
      <c r="PO999" s="68"/>
      <c r="PP999" s="68"/>
      <c r="PQ999" s="68"/>
      <c r="PR999" s="68"/>
      <c r="PS999" s="68"/>
      <c r="PT999" s="68"/>
      <c r="PU999" s="68"/>
      <c r="PV999" s="68"/>
      <c r="PW999" s="68"/>
      <c r="PX999" s="68"/>
      <c r="PY999" s="68"/>
      <c r="PZ999" s="68"/>
      <c r="QA999" s="68"/>
      <c r="QB999" s="68"/>
      <c r="QC999" s="68"/>
      <c r="QD999" s="68"/>
      <c r="QE999" s="68"/>
      <c r="QF999" s="68"/>
      <c r="QG999" s="68"/>
      <c r="QH999" s="68"/>
      <c r="QI999" s="68"/>
      <c r="QJ999" s="68"/>
      <c r="QK999" s="68"/>
      <c r="QL999" s="68"/>
      <c r="QM999" s="68"/>
      <c r="QN999" s="68"/>
      <c r="QO999" s="68"/>
      <c r="QP999" s="68"/>
      <c r="QQ999" s="68"/>
      <c r="QR999" s="68"/>
      <c r="QS999" s="68"/>
      <c r="QT999" s="68"/>
      <c r="QU999" s="68"/>
      <c r="QV999" s="68"/>
      <c r="QW999" s="68"/>
      <c r="QX999" s="68"/>
      <c r="QY999" s="68"/>
      <c r="QZ999" s="68"/>
      <c r="RA999" s="68"/>
      <c r="RB999" s="68"/>
      <c r="RC999" s="68"/>
      <c r="RD999" s="68"/>
      <c r="RE999" s="68"/>
      <c r="RF999" s="68"/>
      <c r="RG999" s="68"/>
      <c r="RH999" s="68"/>
      <c r="RI999" s="68"/>
      <c r="RJ999" s="68"/>
      <c r="RK999" s="68"/>
      <c r="RL999" s="68"/>
      <c r="RM999" s="68"/>
      <c r="RN999" s="68"/>
      <c r="RO999" s="68"/>
      <c r="RP999" s="68"/>
      <c r="RQ999" s="68"/>
      <c r="RR999" s="68"/>
      <c r="RS999" s="68"/>
      <c r="RT999" s="68"/>
      <c r="RU999" s="68"/>
      <c r="RV999" s="68"/>
      <c r="RW999" s="68"/>
      <c r="RX999" s="68"/>
      <c r="RY999" s="68"/>
      <c r="RZ999" s="68"/>
      <c r="SA999" s="68"/>
      <c r="SB999" s="68"/>
      <c r="SC999" s="68"/>
      <c r="SD999" s="68"/>
      <c r="SE999" s="68"/>
      <c r="SF999" s="68"/>
      <c r="SG999" s="68"/>
      <c r="SH999" s="68"/>
      <c r="SI999" s="68"/>
      <c r="SJ999" s="68"/>
      <c r="SK999" s="68"/>
      <c r="SL999" s="68"/>
      <c r="SM999" s="68"/>
      <c r="SN999" s="68"/>
      <c r="SO999" s="68"/>
      <c r="SP999" s="68"/>
      <c r="SQ999" s="68"/>
      <c r="SR999" s="68"/>
      <c r="SS999" s="68"/>
      <c r="ST999" s="68"/>
    </row>
    <row r="1000" spans="1:514" ht="16.5" customHeight="1" x14ac:dyDescent="0.2">
      <c r="A1000" s="20">
        <v>392</v>
      </c>
      <c r="B1000" s="20" t="s">
        <v>62</v>
      </c>
      <c r="C1000" s="20" t="s">
        <v>915</v>
      </c>
      <c r="D1000" s="20" t="s">
        <v>38</v>
      </c>
      <c r="E1000" s="20" t="s">
        <v>1345</v>
      </c>
      <c r="F1000" s="22" t="s">
        <v>943</v>
      </c>
      <c r="G1000" s="20" t="s">
        <v>42</v>
      </c>
      <c r="H1000" s="20" t="s">
        <v>35</v>
      </c>
      <c r="I1000" s="20" t="s">
        <v>81</v>
      </c>
      <c r="J1000" s="22" t="s">
        <v>915</v>
      </c>
      <c r="K1000" s="20"/>
      <c r="L1000" s="20"/>
      <c r="M1000" s="20"/>
      <c r="N1000" s="20"/>
      <c r="O1000" s="23"/>
      <c r="P1000" s="23">
        <v>395000</v>
      </c>
      <c r="Q1000" s="24">
        <v>1</v>
      </c>
      <c r="R1000" s="25">
        <v>45658</v>
      </c>
      <c r="S1000" s="20" t="s">
        <v>83</v>
      </c>
      <c r="T1000" s="26">
        <f t="shared" si="17"/>
        <v>395000</v>
      </c>
      <c r="U1000" s="27" t="s">
        <v>100</v>
      </c>
      <c r="V1000" s="27" t="s">
        <v>100</v>
      </c>
      <c r="W1000" s="68"/>
      <c r="X1000" s="68"/>
      <c r="Y1000" s="68"/>
      <c r="Z1000" s="68"/>
      <c r="AA1000" s="68"/>
      <c r="AB1000" s="68"/>
      <c r="AC1000" s="68"/>
      <c r="AD1000" s="68"/>
      <c r="AE1000" s="68"/>
      <c r="AF1000" s="68"/>
      <c r="AG1000" s="68"/>
      <c r="AH1000" s="68"/>
      <c r="AI1000" s="68"/>
      <c r="AJ1000" s="68"/>
      <c r="AK1000" s="68"/>
      <c r="AL1000" s="68"/>
      <c r="AM1000" s="68"/>
      <c r="AN1000" s="68"/>
      <c r="AO1000" s="68"/>
      <c r="AP1000" s="68"/>
      <c r="AQ1000" s="68"/>
      <c r="AR1000" s="68"/>
      <c r="AS1000" s="68"/>
      <c r="AT1000" s="68"/>
      <c r="AU1000" s="68"/>
      <c r="AV1000" s="68"/>
      <c r="AW1000" s="68"/>
      <c r="AX1000" s="68"/>
      <c r="AY1000" s="68"/>
      <c r="AZ1000" s="68"/>
      <c r="BA1000" s="68"/>
      <c r="BB1000" s="68"/>
      <c r="BC1000" s="68"/>
      <c r="BD1000" s="68"/>
      <c r="BE1000" s="68"/>
      <c r="BF1000" s="68"/>
      <c r="BG1000" s="68"/>
      <c r="BH1000" s="68"/>
      <c r="BI1000" s="68"/>
      <c r="BJ1000" s="68"/>
      <c r="BK1000" s="68"/>
      <c r="BL1000" s="68"/>
      <c r="BM1000" s="68"/>
      <c r="BN1000" s="68"/>
      <c r="BO1000" s="68"/>
      <c r="BP1000" s="68"/>
      <c r="BQ1000" s="68"/>
      <c r="BR1000" s="68"/>
      <c r="BS1000" s="68"/>
      <c r="BT1000" s="68"/>
      <c r="BU1000" s="68"/>
      <c r="BV1000" s="68"/>
      <c r="BW1000" s="68"/>
      <c r="BX1000" s="68"/>
      <c r="BY1000" s="68"/>
      <c r="BZ1000" s="68"/>
      <c r="CA1000" s="68"/>
      <c r="CB1000" s="68"/>
      <c r="CC1000" s="68"/>
      <c r="CD1000" s="68"/>
      <c r="CE1000" s="68"/>
      <c r="CF1000" s="68"/>
      <c r="CG1000" s="68"/>
      <c r="CH1000" s="68"/>
      <c r="CI1000" s="68"/>
      <c r="CJ1000" s="68"/>
      <c r="CK1000" s="68"/>
      <c r="CL1000" s="68"/>
      <c r="CM1000" s="68"/>
      <c r="CN1000" s="68"/>
      <c r="CO1000" s="68"/>
      <c r="CP1000" s="68"/>
      <c r="CQ1000" s="68"/>
      <c r="CR1000" s="68"/>
      <c r="CS1000" s="68"/>
      <c r="CT1000" s="68"/>
      <c r="CU1000" s="68"/>
      <c r="CV1000" s="68"/>
      <c r="CW1000" s="68"/>
      <c r="CX1000" s="68"/>
      <c r="CY1000" s="68"/>
      <c r="CZ1000" s="68"/>
      <c r="DA1000" s="68"/>
      <c r="DB1000" s="68"/>
      <c r="DC1000" s="68"/>
      <c r="DD1000" s="68"/>
      <c r="DE1000" s="68"/>
      <c r="DF1000" s="68"/>
      <c r="DG1000" s="68"/>
      <c r="DH1000" s="68"/>
      <c r="DI1000" s="68"/>
      <c r="DJ1000" s="68"/>
      <c r="DK1000" s="68"/>
      <c r="DL1000" s="68"/>
      <c r="DM1000" s="68"/>
      <c r="DN1000" s="68"/>
      <c r="DO1000" s="68"/>
      <c r="DP1000" s="68"/>
      <c r="DQ1000" s="68"/>
      <c r="DR1000" s="68"/>
      <c r="DS1000" s="68"/>
      <c r="DT1000" s="68"/>
      <c r="DU1000" s="68"/>
      <c r="DV1000" s="68"/>
      <c r="DW1000" s="68"/>
      <c r="DX1000" s="68"/>
      <c r="DY1000" s="68"/>
      <c r="DZ1000" s="68"/>
      <c r="EA1000" s="68"/>
      <c r="EB1000" s="68"/>
      <c r="EC1000" s="68"/>
      <c r="ED1000" s="68"/>
      <c r="EE1000" s="68"/>
      <c r="EF1000" s="68"/>
      <c r="EG1000" s="68"/>
      <c r="EH1000" s="68"/>
      <c r="EI1000" s="68"/>
      <c r="EJ1000" s="68"/>
      <c r="EK1000" s="68"/>
      <c r="EL1000" s="68"/>
      <c r="EM1000" s="68"/>
      <c r="EN1000" s="68"/>
      <c r="EO1000" s="68"/>
      <c r="EP1000" s="68"/>
      <c r="EQ1000" s="68"/>
      <c r="ER1000" s="68"/>
      <c r="ES1000" s="68"/>
      <c r="ET1000" s="68"/>
      <c r="EU1000" s="68"/>
      <c r="EV1000" s="68"/>
      <c r="EW1000" s="68"/>
      <c r="EX1000" s="68"/>
      <c r="EY1000" s="68"/>
      <c r="EZ1000" s="68"/>
      <c r="FA1000" s="68"/>
      <c r="FB1000" s="68"/>
      <c r="FC1000" s="68"/>
      <c r="FD1000" s="68"/>
      <c r="FE1000" s="68"/>
      <c r="FF1000" s="68"/>
      <c r="FG1000" s="68"/>
      <c r="FH1000" s="68"/>
      <c r="FI1000" s="68"/>
      <c r="FJ1000" s="68"/>
      <c r="FK1000" s="68"/>
      <c r="FL1000" s="68"/>
      <c r="FM1000" s="68"/>
      <c r="FN1000" s="68"/>
      <c r="FO1000" s="68"/>
      <c r="FP1000" s="68"/>
      <c r="FQ1000" s="68"/>
      <c r="FR1000" s="68"/>
      <c r="FS1000" s="68"/>
      <c r="FT1000" s="68"/>
      <c r="FU1000" s="68"/>
      <c r="FV1000" s="68"/>
      <c r="FW1000" s="68"/>
      <c r="FX1000" s="68"/>
      <c r="FY1000" s="68"/>
      <c r="FZ1000" s="68"/>
      <c r="GA1000" s="68"/>
      <c r="GB1000" s="68"/>
      <c r="GC1000" s="68"/>
      <c r="GD1000" s="68"/>
      <c r="GE1000" s="68"/>
      <c r="GF1000" s="68"/>
      <c r="GG1000" s="68"/>
      <c r="GH1000" s="68"/>
      <c r="GI1000" s="68"/>
      <c r="GJ1000" s="68"/>
      <c r="GK1000" s="68"/>
      <c r="GL1000" s="68"/>
      <c r="GM1000" s="68"/>
      <c r="GN1000" s="68"/>
      <c r="GO1000" s="68"/>
      <c r="GP1000" s="68"/>
      <c r="GQ1000" s="68"/>
      <c r="GR1000" s="68"/>
      <c r="GS1000" s="68"/>
      <c r="GT1000" s="68"/>
      <c r="GU1000" s="68"/>
      <c r="GV1000" s="68"/>
      <c r="GW1000" s="68"/>
      <c r="GX1000" s="68"/>
      <c r="GY1000" s="68"/>
      <c r="GZ1000" s="68"/>
      <c r="HA1000" s="68"/>
      <c r="HB1000" s="68"/>
      <c r="HC1000" s="68"/>
      <c r="HD1000" s="68"/>
      <c r="HE1000" s="68"/>
      <c r="HF1000" s="68"/>
      <c r="HG1000" s="68"/>
      <c r="HH1000" s="68"/>
      <c r="HI1000" s="68"/>
      <c r="HJ1000" s="68"/>
      <c r="HK1000" s="68"/>
      <c r="HL1000" s="68"/>
      <c r="HM1000" s="68"/>
      <c r="HN1000" s="68"/>
      <c r="HO1000" s="68"/>
      <c r="HP1000" s="68"/>
      <c r="HQ1000" s="68"/>
      <c r="HR1000" s="68"/>
      <c r="HS1000" s="68"/>
      <c r="HT1000" s="68"/>
      <c r="HU1000" s="68"/>
      <c r="HV1000" s="68"/>
      <c r="HW1000" s="68"/>
      <c r="HX1000" s="68"/>
      <c r="HY1000" s="68"/>
      <c r="HZ1000" s="68"/>
      <c r="IA1000" s="68"/>
      <c r="IB1000" s="68"/>
      <c r="IC1000" s="68"/>
      <c r="ID1000" s="68"/>
      <c r="IE1000" s="68"/>
      <c r="IF1000" s="68"/>
      <c r="IG1000" s="68"/>
      <c r="IH1000" s="68"/>
      <c r="II1000" s="68"/>
      <c r="IJ1000" s="68"/>
      <c r="IK1000" s="68"/>
      <c r="IL1000" s="68"/>
      <c r="IM1000" s="68"/>
      <c r="IN1000" s="68"/>
      <c r="IO1000" s="68"/>
      <c r="IP1000" s="68"/>
      <c r="IQ1000" s="68"/>
      <c r="IR1000" s="68"/>
      <c r="IS1000" s="68"/>
      <c r="IT1000" s="68"/>
      <c r="IU1000" s="68"/>
      <c r="IV1000" s="68"/>
      <c r="IW1000" s="68"/>
      <c r="IX1000" s="68"/>
      <c r="IY1000" s="68"/>
      <c r="IZ1000" s="68"/>
      <c r="JA1000" s="68"/>
      <c r="JB1000" s="68"/>
      <c r="JC1000" s="68"/>
      <c r="JD1000" s="68"/>
      <c r="JE1000" s="68"/>
      <c r="JF1000" s="68"/>
      <c r="JG1000" s="68"/>
      <c r="JH1000" s="68"/>
      <c r="JI1000" s="68"/>
      <c r="JJ1000" s="68"/>
      <c r="JK1000" s="68"/>
      <c r="JL1000" s="68"/>
      <c r="JM1000" s="68"/>
      <c r="JN1000" s="68"/>
      <c r="JO1000" s="68"/>
      <c r="JP1000" s="68"/>
      <c r="JQ1000" s="68"/>
      <c r="JR1000" s="68"/>
      <c r="JS1000" s="68"/>
      <c r="JT1000" s="68"/>
      <c r="JU1000" s="68"/>
      <c r="JV1000" s="68"/>
      <c r="JW1000" s="68"/>
      <c r="JX1000" s="68"/>
      <c r="JY1000" s="68"/>
      <c r="JZ1000" s="68"/>
      <c r="KA1000" s="68"/>
      <c r="KB1000" s="68"/>
      <c r="KC1000" s="68"/>
      <c r="KD1000" s="68"/>
      <c r="KE1000" s="68"/>
      <c r="KF1000" s="68"/>
      <c r="KG1000" s="68"/>
      <c r="KH1000" s="68"/>
      <c r="KI1000" s="68"/>
      <c r="KJ1000" s="68"/>
      <c r="KK1000" s="68"/>
      <c r="KL1000" s="68"/>
      <c r="KM1000" s="68"/>
      <c r="KN1000" s="68"/>
      <c r="KO1000" s="68"/>
      <c r="KP1000" s="68"/>
      <c r="KQ1000" s="68"/>
      <c r="KR1000" s="68"/>
      <c r="KS1000" s="68"/>
      <c r="KT1000" s="68"/>
      <c r="KU1000" s="68"/>
      <c r="KV1000" s="68"/>
      <c r="KW1000" s="68"/>
      <c r="KX1000" s="68"/>
      <c r="KY1000" s="68"/>
      <c r="KZ1000" s="68"/>
      <c r="LA1000" s="68"/>
      <c r="LB1000" s="68"/>
      <c r="LC1000" s="68"/>
      <c r="LD1000" s="68"/>
      <c r="LE1000" s="68"/>
      <c r="LF1000" s="68"/>
      <c r="LG1000" s="68"/>
      <c r="LH1000" s="68"/>
      <c r="LI1000" s="68"/>
      <c r="LJ1000" s="68"/>
      <c r="LK1000" s="68"/>
      <c r="LL1000" s="68"/>
      <c r="LM1000" s="68"/>
      <c r="LN1000" s="68"/>
      <c r="LO1000" s="68"/>
      <c r="LP1000" s="68"/>
      <c r="LQ1000" s="68"/>
      <c r="LR1000" s="68"/>
      <c r="LS1000" s="68"/>
      <c r="LT1000" s="68"/>
      <c r="LU1000" s="68"/>
      <c r="LV1000" s="68"/>
      <c r="LW1000" s="68"/>
      <c r="LX1000" s="68"/>
      <c r="LY1000" s="68"/>
      <c r="LZ1000" s="68"/>
      <c r="MA1000" s="68"/>
      <c r="MB1000" s="68"/>
      <c r="MC1000" s="68"/>
      <c r="MD1000" s="68"/>
      <c r="ME1000" s="68"/>
      <c r="MF1000" s="68"/>
      <c r="MG1000" s="68"/>
      <c r="MH1000" s="68"/>
      <c r="MI1000" s="68"/>
      <c r="MJ1000" s="68"/>
      <c r="MK1000" s="68"/>
      <c r="ML1000" s="68"/>
      <c r="MM1000" s="68"/>
      <c r="MN1000" s="68"/>
      <c r="MO1000" s="68"/>
      <c r="MP1000" s="68"/>
      <c r="MQ1000" s="68"/>
      <c r="MR1000" s="68"/>
      <c r="MS1000" s="68"/>
      <c r="MT1000" s="68"/>
      <c r="MU1000" s="68"/>
      <c r="MV1000" s="68"/>
      <c r="MW1000" s="68"/>
      <c r="MX1000" s="68"/>
      <c r="MY1000" s="68"/>
      <c r="MZ1000" s="68"/>
      <c r="NA1000" s="68"/>
      <c r="NB1000" s="68"/>
      <c r="NC1000" s="68"/>
      <c r="ND1000" s="68"/>
      <c r="NE1000" s="68"/>
      <c r="NF1000" s="68"/>
      <c r="NG1000" s="68"/>
      <c r="NH1000" s="68"/>
      <c r="NI1000" s="68"/>
      <c r="NJ1000" s="68"/>
      <c r="NK1000" s="68"/>
      <c r="NL1000" s="68"/>
      <c r="NM1000" s="68"/>
      <c r="NN1000" s="68"/>
      <c r="NO1000" s="68"/>
      <c r="NP1000" s="68"/>
      <c r="NQ1000" s="68"/>
      <c r="NR1000" s="68"/>
      <c r="NS1000" s="68"/>
      <c r="NT1000" s="68"/>
      <c r="NU1000" s="68"/>
      <c r="NV1000" s="68"/>
      <c r="NW1000" s="68"/>
      <c r="NX1000" s="68"/>
      <c r="NY1000" s="68"/>
      <c r="NZ1000" s="68"/>
      <c r="OA1000" s="68"/>
      <c r="OB1000" s="68"/>
      <c r="OC1000" s="68"/>
      <c r="OD1000" s="68"/>
      <c r="OE1000" s="68"/>
      <c r="OF1000" s="68"/>
      <c r="OG1000" s="68"/>
      <c r="OH1000" s="68"/>
      <c r="OI1000" s="68"/>
      <c r="OJ1000" s="68"/>
      <c r="OK1000" s="68"/>
      <c r="OL1000" s="68"/>
      <c r="OM1000" s="68"/>
      <c r="ON1000" s="68"/>
      <c r="OO1000" s="68"/>
      <c r="OP1000" s="68"/>
      <c r="OQ1000" s="68"/>
      <c r="OR1000" s="68"/>
      <c r="OS1000" s="68"/>
      <c r="OT1000" s="68"/>
      <c r="OU1000" s="68"/>
      <c r="OV1000" s="68"/>
      <c r="OW1000" s="68"/>
      <c r="OX1000" s="68"/>
      <c r="OY1000" s="68"/>
      <c r="OZ1000" s="68"/>
      <c r="PA1000" s="68"/>
      <c r="PB1000" s="68"/>
      <c r="PC1000" s="68"/>
      <c r="PD1000" s="68"/>
      <c r="PE1000" s="68"/>
      <c r="PF1000" s="68"/>
      <c r="PG1000" s="68"/>
      <c r="PH1000" s="68"/>
      <c r="PI1000" s="68"/>
      <c r="PJ1000" s="68"/>
      <c r="PK1000" s="68"/>
      <c r="PL1000" s="68"/>
      <c r="PM1000" s="68"/>
      <c r="PN1000" s="68"/>
      <c r="PO1000" s="68"/>
      <c r="PP1000" s="68"/>
      <c r="PQ1000" s="68"/>
      <c r="PR1000" s="68"/>
      <c r="PS1000" s="68"/>
      <c r="PT1000" s="68"/>
      <c r="PU1000" s="68"/>
      <c r="PV1000" s="68"/>
      <c r="PW1000" s="68"/>
      <c r="PX1000" s="68"/>
      <c r="PY1000" s="68"/>
      <c r="PZ1000" s="68"/>
      <c r="QA1000" s="68"/>
      <c r="QB1000" s="68"/>
      <c r="QC1000" s="68"/>
      <c r="QD1000" s="68"/>
      <c r="QE1000" s="68"/>
      <c r="QF1000" s="68"/>
      <c r="QG1000" s="68"/>
      <c r="QH1000" s="68"/>
      <c r="QI1000" s="68"/>
      <c r="QJ1000" s="68"/>
      <c r="QK1000" s="68"/>
      <c r="QL1000" s="68"/>
      <c r="QM1000" s="68"/>
      <c r="QN1000" s="68"/>
      <c r="QO1000" s="68"/>
      <c r="QP1000" s="68"/>
      <c r="QQ1000" s="68"/>
      <c r="QR1000" s="68"/>
      <c r="QS1000" s="68"/>
      <c r="QT1000" s="68"/>
      <c r="QU1000" s="68"/>
      <c r="QV1000" s="68"/>
      <c r="QW1000" s="68"/>
      <c r="QX1000" s="68"/>
      <c r="QY1000" s="68"/>
      <c r="QZ1000" s="68"/>
      <c r="RA1000" s="68"/>
      <c r="RB1000" s="68"/>
      <c r="RC1000" s="68"/>
      <c r="RD1000" s="68"/>
      <c r="RE1000" s="68"/>
      <c r="RF1000" s="68"/>
      <c r="RG1000" s="68"/>
      <c r="RH1000" s="68"/>
      <c r="RI1000" s="68"/>
      <c r="RJ1000" s="68"/>
      <c r="RK1000" s="68"/>
      <c r="RL1000" s="68"/>
      <c r="RM1000" s="68"/>
      <c r="RN1000" s="68"/>
      <c r="RO1000" s="68"/>
      <c r="RP1000" s="68"/>
      <c r="RQ1000" s="68"/>
      <c r="RR1000" s="68"/>
      <c r="RS1000" s="68"/>
      <c r="RT1000" s="68"/>
      <c r="RU1000" s="68"/>
      <c r="RV1000" s="68"/>
      <c r="RW1000" s="68"/>
      <c r="RX1000" s="68"/>
      <c r="RY1000" s="68"/>
      <c r="RZ1000" s="68"/>
      <c r="SA1000" s="68"/>
      <c r="SB1000" s="68"/>
      <c r="SC1000" s="68"/>
      <c r="SD1000" s="68"/>
      <c r="SE1000" s="68"/>
      <c r="SF1000" s="68"/>
      <c r="SG1000" s="68"/>
      <c r="SH1000" s="68"/>
      <c r="SI1000" s="68"/>
      <c r="SJ1000" s="68"/>
      <c r="SK1000" s="68"/>
      <c r="SL1000" s="68"/>
      <c r="SM1000" s="68"/>
      <c r="SN1000" s="68"/>
      <c r="SO1000" s="68"/>
      <c r="SP1000" s="68"/>
      <c r="SQ1000" s="68"/>
      <c r="SR1000" s="68"/>
      <c r="SS1000" s="68"/>
      <c r="ST1000" s="68"/>
    </row>
    <row r="1001" spans="1:514" ht="16.5" customHeight="1" x14ac:dyDescent="0.2">
      <c r="A1001" s="20">
        <v>393</v>
      </c>
      <c r="B1001" s="20" t="s">
        <v>62</v>
      </c>
      <c r="C1001" s="20" t="s">
        <v>915</v>
      </c>
      <c r="D1001" s="20" t="s">
        <v>38</v>
      </c>
      <c r="E1001" s="20" t="s">
        <v>1345</v>
      </c>
      <c r="F1001" s="22" t="s">
        <v>943</v>
      </c>
      <c r="G1001" s="20" t="s">
        <v>42</v>
      </c>
      <c r="H1001" s="20" t="s">
        <v>35</v>
      </c>
      <c r="I1001" s="20" t="s">
        <v>81</v>
      </c>
      <c r="J1001" s="22" t="s">
        <v>915</v>
      </c>
      <c r="K1001" s="20"/>
      <c r="L1001" s="20"/>
      <c r="M1001" s="20"/>
      <c r="N1001" s="20"/>
      <c r="O1001" s="23"/>
      <c r="P1001" s="23">
        <v>395000</v>
      </c>
      <c r="Q1001" s="24">
        <v>1</v>
      </c>
      <c r="R1001" s="25">
        <v>45689</v>
      </c>
      <c r="S1001" s="20" t="s">
        <v>83</v>
      </c>
      <c r="T1001" s="26">
        <f t="shared" si="17"/>
        <v>395000</v>
      </c>
      <c r="U1001" s="27" t="s">
        <v>100</v>
      </c>
      <c r="V1001" s="27" t="s">
        <v>100</v>
      </c>
      <c r="W1001" s="68"/>
      <c r="X1001" s="68"/>
      <c r="Y1001" s="68"/>
      <c r="Z1001" s="68"/>
      <c r="AA1001" s="68"/>
      <c r="AB1001" s="68"/>
      <c r="AC1001" s="68"/>
      <c r="AD1001" s="68"/>
      <c r="AE1001" s="68"/>
      <c r="AF1001" s="68"/>
      <c r="AG1001" s="68"/>
      <c r="AH1001" s="68"/>
      <c r="AI1001" s="68"/>
      <c r="AJ1001" s="68"/>
      <c r="AK1001" s="68"/>
      <c r="AL1001" s="68"/>
      <c r="AM1001" s="68"/>
      <c r="AN1001" s="68"/>
      <c r="AO1001" s="68"/>
      <c r="AP1001" s="68"/>
      <c r="AQ1001" s="68"/>
      <c r="AR1001" s="68"/>
      <c r="AS1001" s="68"/>
      <c r="AT1001" s="68"/>
      <c r="AU1001" s="68"/>
      <c r="AV1001" s="68"/>
      <c r="AW1001" s="68"/>
      <c r="AX1001" s="68"/>
      <c r="AY1001" s="68"/>
      <c r="AZ1001" s="68"/>
      <c r="BA1001" s="68"/>
      <c r="BB1001" s="68"/>
      <c r="BC1001" s="68"/>
      <c r="BD1001" s="68"/>
      <c r="BE1001" s="68"/>
      <c r="BF1001" s="68"/>
      <c r="BG1001" s="68"/>
      <c r="BH1001" s="68"/>
      <c r="BI1001" s="68"/>
      <c r="BJ1001" s="68"/>
      <c r="BK1001" s="68"/>
      <c r="BL1001" s="68"/>
      <c r="BM1001" s="68"/>
      <c r="BN1001" s="68"/>
      <c r="BO1001" s="68"/>
      <c r="BP1001" s="68"/>
      <c r="BQ1001" s="68"/>
      <c r="BR1001" s="68"/>
      <c r="BS1001" s="68"/>
      <c r="BT1001" s="68"/>
      <c r="BU1001" s="68"/>
      <c r="BV1001" s="68"/>
      <c r="BW1001" s="68"/>
      <c r="BX1001" s="68"/>
      <c r="BY1001" s="68"/>
      <c r="BZ1001" s="68"/>
      <c r="CA1001" s="68"/>
      <c r="CB1001" s="68"/>
      <c r="CC1001" s="68"/>
      <c r="CD1001" s="68"/>
      <c r="CE1001" s="68"/>
      <c r="CF1001" s="68"/>
      <c r="CG1001" s="68"/>
      <c r="CH1001" s="68"/>
      <c r="CI1001" s="68"/>
      <c r="CJ1001" s="68"/>
      <c r="CK1001" s="68"/>
      <c r="CL1001" s="68"/>
      <c r="CM1001" s="68"/>
      <c r="CN1001" s="68"/>
      <c r="CO1001" s="68"/>
      <c r="CP1001" s="68"/>
      <c r="CQ1001" s="68"/>
      <c r="CR1001" s="68"/>
      <c r="CS1001" s="68"/>
      <c r="CT1001" s="68"/>
      <c r="CU1001" s="68"/>
      <c r="CV1001" s="68"/>
      <c r="CW1001" s="68"/>
      <c r="CX1001" s="68"/>
      <c r="CY1001" s="68"/>
      <c r="CZ1001" s="68"/>
      <c r="DA1001" s="68"/>
      <c r="DB1001" s="68"/>
      <c r="DC1001" s="68"/>
      <c r="DD1001" s="68"/>
      <c r="DE1001" s="68"/>
      <c r="DF1001" s="68"/>
      <c r="DG1001" s="68"/>
      <c r="DH1001" s="68"/>
      <c r="DI1001" s="68"/>
      <c r="DJ1001" s="68"/>
      <c r="DK1001" s="68"/>
      <c r="DL1001" s="68"/>
      <c r="DM1001" s="68"/>
      <c r="DN1001" s="68"/>
      <c r="DO1001" s="68"/>
      <c r="DP1001" s="68"/>
      <c r="DQ1001" s="68"/>
      <c r="DR1001" s="68"/>
      <c r="DS1001" s="68"/>
      <c r="DT1001" s="68"/>
      <c r="DU1001" s="68"/>
      <c r="DV1001" s="68"/>
      <c r="DW1001" s="68"/>
      <c r="DX1001" s="68"/>
      <c r="DY1001" s="68"/>
      <c r="DZ1001" s="68"/>
      <c r="EA1001" s="68"/>
      <c r="EB1001" s="68"/>
      <c r="EC1001" s="68"/>
      <c r="ED1001" s="68"/>
      <c r="EE1001" s="68"/>
      <c r="EF1001" s="68"/>
      <c r="EG1001" s="68"/>
      <c r="EH1001" s="68"/>
      <c r="EI1001" s="68"/>
      <c r="EJ1001" s="68"/>
      <c r="EK1001" s="68"/>
      <c r="EL1001" s="68"/>
      <c r="EM1001" s="68"/>
      <c r="EN1001" s="68"/>
      <c r="EO1001" s="68"/>
      <c r="EP1001" s="68"/>
      <c r="EQ1001" s="68"/>
      <c r="ER1001" s="68"/>
      <c r="ES1001" s="68"/>
      <c r="ET1001" s="68"/>
      <c r="EU1001" s="68"/>
      <c r="EV1001" s="68"/>
      <c r="EW1001" s="68"/>
      <c r="EX1001" s="68"/>
      <c r="EY1001" s="68"/>
      <c r="EZ1001" s="68"/>
      <c r="FA1001" s="68"/>
      <c r="FB1001" s="68"/>
      <c r="FC1001" s="68"/>
      <c r="FD1001" s="68"/>
      <c r="FE1001" s="68"/>
      <c r="FF1001" s="68"/>
      <c r="FG1001" s="68"/>
      <c r="FH1001" s="68"/>
      <c r="FI1001" s="68"/>
      <c r="FJ1001" s="68"/>
      <c r="FK1001" s="68"/>
      <c r="FL1001" s="68"/>
      <c r="FM1001" s="68"/>
      <c r="FN1001" s="68"/>
      <c r="FO1001" s="68"/>
      <c r="FP1001" s="68"/>
      <c r="FQ1001" s="68"/>
      <c r="FR1001" s="68"/>
      <c r="FS1001" s="68"/>
      <c r="FT1001" s="68"/>
      <c r="FU1001" s="68"/>
      <c r="FV1001" s="68"/>
      <c r="FW1001" s="68"/>
      <c r="FX1001" s="68"/>
      <c r="FY1001" s="68"/>
      <c r="FZ1001" s="68"/>
      <c r="GA1001" s="68"/>
      <c r="GB1001" s="68"/>
      <c r="GC1001" s="68"/>
      <c r="GD1001" s="68"/>
      <c r="GE1001" s="68"/>
      <c r="GF1001" s="68"/>
      <c r="GG1001" s="68"/>
      <c r="GH1001" s="68"/>
      <c r="GI1001" s="68"/>
      <c r="GJ1001" s="68"/>
      <c r="GK1001" s="68"/>
      <c r="GL1001" s="68"/>
      <c r="GM1001" s="68"/>
      <c r="GN1001" s="68"/>
      <c r="GO1001" s="68"/>
      <c r="GP1001" s="68"/>
      <c r="GQ1001" s="68"/>
      <c r="GR1001" s="68"/>
      <c r="GS1001" s="68"/>
      <c r="GT1001" s="68"/>
      <c r="GU1001" s="68"/>
      <c r="GV1001" s="68"/>
      <c r="GW1001" s="68"/>
      <c r="GX1001" s="68"/>
      <c r="GY1001" s="68"/>
      <c r="GZ1001" s="68"/>
      <c r="HA1001" s="68"/>
      <c r="HB1001" s="68"/>
      <c r="HC1001" s="68"/>
      <c r="HD1001" s="68"/>
      <c r="HE1001" s="68"/>
      <c r="HF1001" s="68"/>
      <c r="HG1001" s="68"/>
      <c r="HH1001" s="68"/>
      <c r="HI1001" s="68"/>
      <c r="HJ1001" s="68"/>
      <c r="HK1001" s="68"/>
      <c r="HL1001" s="68"/>
      <c r="HM1001" s="68"/>
      <c r="HN1001" s="68"/>
      <c r="HO1001" s="68"/>
      <c r="HP1001" s="68"/>
      <c r="HQ1001" s="68"/>
      <c r="HR1001" s="68"/>
      <c r="HS1001" s="68"/>
      <c r="HT1001" s="68"/>
      <c r="HU1001" s="68"/>
      <c r="HV1001" s="68"/>
      <c r="HW1001" s="68"/>
      <c r="HX1001" s="68"/>
      <c r="HY1001" s="68"/>
      <c r="HZ1001" s="68"/>
      <c r="IA1001" s="68"/>
      <c r="IB1001" s="68"/>
      <c r="IC1001" s="68"/>
      <c r="ID1001" s="68"/>
      <c r="IE1001" s="68"/>
      <c r="IF1001" s="68"/>
      <c r="IG1001" s="68"/>
      <c r="IH1001" s="68"/>
      <c r="II1001" s="68"/>
      <c r="IJ1001" s="68"/>
      <c r="IK1001" s="68"/>
      <c r="IL1001" s="68"/>
      <c r="IM1001" s="68"/>
      <c r="IN1001" s="68"/>
      <c r="IO1001" s="68"/>
      <c r="IP1001" s="68"/>
      <c r="IQ1001" s="68"/>
      <c r="IR1001" s="68"/>
      <c r="IS1001" s="68"/>
      <c r="IT1001" s="68"/>
      <c r="IU1001" s="68"/>
      <c r="IV1001" s="68"/>
      <c r="IW1001" s="68"/>
      <c r="IX1001" s="68"/>
      <c r="IY1001" s="68"/>
      <c r="IZ1001" s="68"/>
      <c r="JA1001" s="68"/>
      <c r="JB1001" s="68"/>
      <c r="JC1001" s="68"/>
      <c r="JD1001" s="68"/>
      <c r="JE1001" s="68"/>
      <c r="JF1001" s="68"/>
      <c r="JG1001" s="68"/>
      <c r="JH1001" s="68"/>
      <c r="JI1001" s="68"/>
      <c r="JJ1001" s="68"/>
      <c r="JK1001" s="68"/>
      <c r="JL1001" s="68"/>
      <c r="JM1001" s="68"/>
      <c r="JN1001" s="68"/>
      <c r="JO1001" s="68"/>
      <c r="JP1001" s="68"/>
      <c r="JQ1001" s="68"/>
      <c r="JR1001" s="68"/>
      <c r="JS1001" s="68"/>
      <c r="JT1001" s="68"/>
      <c r="JU1001" s="68"/>
      <c r="JV1001" s="68"/>
      <c r="JW1001" s="68"/>
      <c r="JX1001" s="68"/>
      <c r="JY1001" s="68"/>
      <c r="JZ1001" s="68"/>
      <c r="KA1001" s="68"/>
      <c r="KB1001" s="68"/>
      <c r="KC1001" s="68"/>
      <c r="KD1001" s="68"/>
      <c r="KE1001" s="68"/>
      <c r="KF1001" s="68"/>
      <c r="KG1001" s="68"/>
      <c r="KH1001" s="68"/>
      <c r="KI1001" s="68"/>
      <c r="KJ1001" s="68"/>
      <c r="KK1001" s="68"/>
      <c r="KL1001" s="68"/>
      <c r="KM1001" s="68"/>
      <c r="KN1001" s="68"/>
      <c r="KO1001" s="68"/>
      <c r="KP1001" s="68"/>
      <c r="KQ1001" s="68"/>
      <c r="KR1001" s="68"/>
      <c r="KS1001" s="68"/>
      <c r="KT1001" s="68"/>
      <c r="KU1001" s="68"/>
      <c r="KV1001" s="68"/>
      <c r="KW1001" s="68"/>
      <c r="KX1001" s="68"/>
      <c r="KY1001" s="68"/>
      <c r="KZ1001" s="68"/>
      <c r="LA1001" s="68"/>
      <c r="LB1001" s="68"/>
      <c r="LC1001" s="68"/>
      <c r="LD1001" s="68"/>
      <c r="LE1001" s="68"/>
      <c r="LF1001" s="68"/>
      <c r="LG1001" s="68"/>
      <c r="LH1001" s="68"/>
      <c r="LI1001" s="68"/>
      <c r="LJ1001" s="68"/>
      <c r="LK1001" s="68"/>
      <c r="LL1001" s="68"/>
      <c r="LM1001" s="68"/>
      <c r="LN1001" s="68"/>
      <c r="LO1001" s="68"/>
      <c r="LP1001" s="68"/>
      <c r="LQ1001" s="68"/>
      <c r="LR1001" s="68"/>
      <c r="LS1001" s="68"/>
      <c r="LT1001" s="68"/>
      <c r="LU1001" s="68"/>
      <c r="LV1001" s="68"/>
      <c r="LW1001" s="68"/>
      <c r="LX1001" s="68"/>
      <c r="LY1001" s="68"/>
      <c r="LZ1001" s="68"/>
      <c r="MA1001" s="68"/>
      <c r="MB1001" s="68"/>
      <c r="MC1001" s="68"/>
      <c r="MD1001" s="68"/>
      <c r="ME1001" s="68"/>
      <c r="MF1001" s="68"/>
      <c r="MG1001" s="68"/>
      <c r="MH1001" s="68"/>
      <c r="MI1001" s="68"/>
      <c r="MJ1001" s="68"/>
      <c r="MK1001" s="68"/>
      <c r="ML1001" s="68"/>
      <c r="MM1001" s="68"/>
      <c r="MN1001" s="68"/>
      <c r="MO1001" s="68"/>
      <c r="MP1001" s="68"/>
      <c r="MQ1001" s="68"/>
      <c r="MR1001" s="68"/>
      <c r="MS1001" s="68"/>
      <c r="MT1001" s="68"/>
      <c r="MU1001" s="68"/>
      <c r="MV1001" s="68"/>
      <c r="MW1001" s="68"/>
      <c r="MX1001" s="68"/>
      <c r="MY1001" s="68"/>
      <c r="MZ1001" s="68"/>
      <c r="NA1001" s="68"/>
      <c r="NB1001" s="68"/>
      <c r="NC1001" s="68"/>
      <c r="ND1001" s="68"/>
      <c r="NE1001" s="68"/>
      <c r="NF1001" s="68"/>
      <c r="NG1001" s="68"/>
      <c r="NH1001" s="68"/>
      <c r="NI1001" s="68"/>
      <c r="NJ1001" s="68"/>
      <c r="NK1001" s="68"/>
      <c r="NL1001" s="68"/>
      <c r="NM1001" s="68"/>
      <c r="NN1001" s="68"/>
      <c r="NO1001" s="68"/>
      <c r="NP1001" s="68"/>
      <c r="NQ1001" s="68"/>
      <c r="NR1001" s="68"/>
      <c r="NS1001" s="68"/>
      <c r="NT1001" s="68"/>
      <c r="NU1001" s="68"/>
      <c r="NV1001" s="68"/>
      <c r="NW1001" s="68"/>
      <c r="NX1001" s="68"/>
      <c r="NY1001" s="68"/>
      <c r="NZ1001" s="68"/>
      <c r="OA1001" s="68"/>
      <c r="OB1001" s="68"/>
      <c r="OC1001" s="68"/>
      <c r="OD1001" s="68"/>
      <c r="OE1001" s="68"/>
      <c r="OF1001" s="68"/>
      <c r="OG1001" s="68"/>
      <c r="OH1001" s="68"/>
      <c r="OI1001" s="68"/>
      <c r="OJ1001" s="68"/>
      <c r="OK1001" s="68"/>
      <c r="OL1001" s="68"/>
      <c r="OM1001" s="68"/>
      <c r="ON1001" s="68"/>
      <c r="OO1001" s="68"/>
      <c r="OP1001" s="68"/>
      <c r="OQ1001" s="68"/>
      <c r="OR1001" s="68"/>
      <c r="OS1001" s="68"/>
      <c r="OT1001" s="68"/>
      <c r="OU1001" s="68"/>
      <c r="OV1001" s="68"/>
      <c r="OW1001" s="68"/>
      <c r="OX1001" s="68"/>
      <c r="OY1001" s="68"/>
      <c r="OZ1001" s="68"/>
      <c r="PA1001" s="68"/>
      <c r="PB1001" s="68"/>
      <c r="PC1001" s="68"/>
      <c r="PD1001" s="68"/>
      <c r="PE1001" s="68"/>
      <c r="PF1001" s="68"/>
      <c r="PG1001" s="68"/>
      <c r="PH1001" s="68"/>
      <c r="PI1001" s="68"/>
      <c r="PJ1001" s="68"/>
      <c r="PK1001" s="68"/>
      <c r="PL1001" s="68"/>
      <c r="PM1001" s="68"/>
      <c r="PN1001" s="68"/>
      <c r="PO1001" s="68"/>
      <c r="PP1001" s="68"/>
      <c r="PQ1001" s="68"/>
      <c r="PR1001" s="68"/>
      <c r="PS1001" s="68"/>
      <c r="PT1001" s="68"/>
      <c r="PU1001" s="68"/>
      <c r="PV1001" s="68"/>
      <c r="PW1001" s="68"/>
      <c r="PX1001" s="68"/>
      <c r="PY1001" s="68"/>
      <c r="PZ1001" s="68"/>
      <c r="QA1001" s="68"/>
      <c r="QB1001" s="68"/>
      <c r="QC1001" s="68"/>
      <c r="QD1001" s="68"/>
      <c r="QE1001" s="68"/>
      <c r="QF1001" s="68"/>
      <c r="QG1001" s="68"/>
      <c r="QH1001" s="68"/>
      <c r="QI1001" s="68"/>
      <c r="QJ1001" s="68"/>
      <c r="QK1001" s="68"/>
      <c r="QL1001" s="68"/>
      <c r="QM1001" s="68"/>
      <c r="QN1001" s="68"/>
      <c r="QO1001" s="68"/>
      <c r="QP1001" s="68"/>
      <c r="QQ1001" s="68"/>
      <c r="QR1001" s="68"/>
      <c r="QS1001" s="68"/>
      <c r="QT1001" s="68"/>
      <c r="QU1001" s="68"/>
      <c r="QV1001" s="68"/>
      <c r="QW1001" s="68"/>
      <c r="QX1001" s="68"/>
      <c r="QY1001" s="68"/>
      <c r="QZ1001" s="68"/>
      <c r="RA1001" s="68"/>
      <c r="RB1001" s="68"/>
      <c r="RC1001" s="68"/>
      <c r="RD1001" s="68"/>
      <c r="RE1001" s="68"/>
      <c r="RF1001" s="68"/>
      <c r="RG1001" s="68"/>
      <c r="RH1001" s="68"/>
      <c r="RI1001" s="68"/>
      <c r="RJ1001" s="68"/>
      <c r="RK1001" s="68"/>
      <c r="RL1001" s="68"/>
      <c r="RM1001" s="68"/>
      <c r="RN1001" s="68"/>
      <c r="RO1001" s="68"/>
      <c r="RP1001" s="68"/>
      <c r="RQ1001" s="68"/>
      <c r="RR1001" s="68"/>
      <c r="RS1001" s="68"/>
      <c r="RT1001" s="68"/>
      <c r="RU1001" s="68"/>
      <c r="RV1001" s="68"/>
      <c r="RW1001" s="68"/>
      <c r="RX1001" s="68"/>
      <c r="RY1001" s="68"/>
      <c r="RZ1001" s="68"/>
      <c r="SA1001" s="68"/>
      <c r="SB1001" s="68"/>
      <c r="SC1001" s="68"/>
      <c r="SD1001" s="68"/>
      <c r="SE1001" s="68"/>
      <c r="SF1001" s="68"/>
      <c r="SG1001" s="68"/>
      <c r="SH1001" s="68"/>
      <c r="SI1001" s="68"/>
      <c r="SJ1001" s="68"/>
      <c r="SK1001" s="68"/>
      <c r="SL1001" s="68"/>
      <c r="SM1001" s="68"/>
      <c r="SN1001" s="68"/>
      <c r="SO1001" s="68"/>
      <c r="SP1001" s="68"/>
      <c r="SQ1001" s="68"/>
      <c r="SR1001" s="68"/>
      <c r="SS1001" s="68"/>
      <c r="ST1001" s="68"/>
    </row>
    <row r="1002" spans="1:514" ht="16.5" customHeight="1" x14ac:dyDescent="0.2">
      <c r="A1002" s="20">
        <v>394</v>
      </c>
      <c r="B1002" s="20" t="s">
        <v>62</v>
      </c>
      <c r="C1002" s="20" t="s">
        <v>915</v>
      </c>
      <c r="D1002" s="20" t="s">
        <v>38</v>
      </c>
      <c r="E1002" s="20" t="s">
        <v>1345</v>
      </c>
      <c r="F1002" s="22" t="s">
        <v>943</v>
      </c>
      <c r="G1002" s="20" t="s">
        <v>42</v>
      </c>
      <c r="H1002" s="20" t="s">
        <v>35</v>
      </c>
      <c r="I1002" s="20" t="s">
        <v>81</v>
      </c>
      <c r="J1002" s="22" t="s">
        <v>915</v>
      </c>
      <c r="K1002" s="20"/>
      <c r="L1002" s="20"/>
      <c r="M1002" s="20"/>
      <c r="N1002" s="20"/>
      <c r="O1002" s="23"/>
      <c r="P1002" s="23">
        <v>395000</v>
      </c>
      <c r="Q1002" s="24">
        <v>1</v>
      </c>
      <c r="R1002" s="25">
        <v>45717</v>
      </c>
      <c r="S1002" s="20" t="s">
        <v>83</v>
      </c>
      <c r="T1002" s="26">
        <f t="shared" si="17"/>
        <v>395000</v>
      </c>
      <c r="U1002" s="27" t="s">
        <v>100</v>
      </c>
      <c r="V1002" s="27" t="s">
        <v>100</v>
      </c>
      <c r="W1002" s="68"/>
      <c r="X1002" s="68"/>
      <c r="Y1002" s="68"/>
      <c r="Z1002" s="68"/>
      <c r="AA1002" s="68"/>
      <c r="AB1002" s="68"/>
      <c r="AC1002" s="68"/>
      <c r="AD1002" s="68"/>
      <c r="AE1002" s="68"/>
      <c r="AF1002" s="68"/>
      <c r="AG1002" s="68"/>
      <c r="AH1002" s="68"/>
      <c r="AI1002" s="68"/>
      <c r="AJ1002" s="68"/>
      <c r="AK1002" s="68"/>
      <c r="AL1002" s="68"/>
      <c r="AM1002" s="68"/>
      <c r="AN1002" s="68"/>
      <c r="AO1002" s="68"/>
      <c r="AP1002" s="68"/>
      <c r="AQ1002" s="68"/>
      <c r="AR1002" s="68"/>
      <c r="AS1002" s="68"/>
      <c r="AT1002" s="68"/>
      <c r="AU1002" s="68"/>
      <c r="AV1002" s="68"/>
      <c r="AW1002" s="68"/>
      <c r="AX1002" s="68"/>
      <c r="AY1002" s="68"/>
      <c r="AZ1002" s="68"/>
      <c r="BA1002" s="68"/>
      <c r="BB1002" s="68"/>
      <c r="BC1002" s="68"/>
      <c r="BD1002" s="68"/>
      <c r="BE1002" s="68"/>
      <c r="BF1002" s="68"/>
      <c r="BG1002" s="68"/>
      <c r="BH1002" s="68"/>
      <c r="BI1002" s="68"/>
      <c r="BJ1002" s="68"/>
      <c r="BK1002" s="68"/>
      <c r="BL1002" s="68"/>
      <c r="BM1002" s="68"/>
      <c r="BN1002" s="68"/>
      <c r="BO1002" s="68"/>
      <c r="BP1002" s="68"/>
      <c r="BQ1002" s="68"/>
      <c r="BR1002" s="68"/>
      <c r="BS1002" s="68"/>
      <c r="BT1002" s="68"/>
      <c r="BU1002" s="68"/>
      <c r="BV1002" s="68"/>
      <c r="BW1002" s="68"/>
      <c r="BX1002" s="68"/>
      <c r="BY1002" s="68"/>
      <c r="BZ1002" s="68"/>
      <c r="CA1002" s="68"/>
      <c r="CB1002" s="68"/>
      <c r="CC1002" s="68"/>
      <c r="CD1002" s="68"/>
      <c r="CE1002" s="68"/>
      <c r="CF1002" s="68"/>
      <c r="CG1002" s="68"/>
      <c r="CH1002" s="68"/>
      <c r="CI1002" s="68"/>
      <c r="CJ1002" s="68"/>
      <c r="CK1002" s="68"/>
      <c r="CL1002" s="68"/>
      <c r="CM1002" s="68"/>
      <c r="CN1002" s="68"/>
      <c r="CO1002" s="68"/>
      <c r="CP1002" s="68"/>
      <c r="CQ1002" s="68"/>
      <c r="CR1002" s="68"/>
      <c r="CS1002" s="68"/>
      <c r="CT1002" s="68"/>
      <c r="CU1002" s="68"/>
      <c r="CV1002" s="68"/>
      <c r="CW1002" s="68"/>
      <c r="CX1002" s="68"/>
      <c r="CY1002" s="68"/>
      <c r="CZ1002" s="68"/>
      <c r="DA1002" s="68"/>
      <c r="DB1002" s="68"/>
      <c r="DC1002" s="68"/>
      <c r="DD1002" s="68"/>
      <c r="DE1002" s="68"/>
      <c r="DF1002" s="68"/>
      <c r="DG1002" s="68"/>
      <c r="DH1002" s="68"/>
      <c r="DI1002" s="68"/>
      <c r="DJ1002" s="68"/>
      <c r="DK1002" s="68"/>
      <c r="DL1002" s="68"/>
      <c r="DM1002" s="68"/>
      <c r="DN1002" s="68"/>
      <c r="DO1002" s="68"/>
      <c r="DP1002" s="68"/>
      <c r="DQ1002" s="68"/>
      <c r="DR1002" s="68"/>
      <c r="DS1002" s="68"/>
      <c r="DT1002" s="68"/>
      <c r="DU1002" s="68"/>
      <c r="DV1002" s="68"/>
      <c r="DW1002" s="68"/>
      <c r="DX1002" s="68"/>
      <c r="DY1002" s="68"/>
      <c r="DZ1002" s="68"/>
      <c r="EA1002" s="68"/>
      <c r="EB1002" s="68"/>
      <c r="EC1002" s="68"/>
      <c r="ED1002" s="68"/>
      <c r="EE1002" s="68"/>
      <c r="EF1002" s="68"/>
      <c r="EG1002" s="68"/>
      <c r="EH1002" s="68"/>
      <c r="EI1002" s="68"/>
      <c r="EJ1002" s="68"/>
      <c r="EK1002" s="68"/>
      <c r="EL1002" s="68"/>
      <c r="EM1002" s="68"/>
      <c r="EN1002" s="68"/>
      <c r="EO1002" s="68"/>
      <c r="EP1002" s="68"/>
      <c r="EQ1002" s="68"/>
      <c r="ER1002" s="68"/>
      <c r="ES1002" s="68"/>
      <c r="ET1002" s="68"/>
      <c r="EU1002" s="68"/>
      <c r="EV1002" s="68"/>
      <c r="EW1002" s="68"/>
      <c r="EX1002" s="68"/>
      <c r="EY1002" s="68"/>
      <c r="EZ1002" s="68"/>
      <c r="FA1002" s="68"/>
      <c r="FB1002" s="68"/>
      <c r="FC1002" s="68"/>
      <c r="FD1002" s="68"/>
      <c r="FE1002" s="68"/>
      <c r="FF1002" s="68"/>
      <c r="FG1002" s="68"/>
      <c r="FH1002" s="68"/>
      <c r="FI1002" s="68"/>
      <c r="FJ1002" s="68"/>
      <c r="FK1002" s="68"/>
      <c r="FL1002" s="68"/>
      <c r="FM1002" s="68"/>
      <c r="FN1002" s="68"/>
      <c r="FO1002" s="68"/>
      <c r="FP1002" s="68"/>
      <c r="FQ1002" s="68"/>
      <c r="FR1002" s="68"/>
      <c r="FS1002" s="68"/>
      <c r="FT1002" s="68"/>
      <c r="FU1002" s="68"/>
      <c r="FV1002" s="68"/>
      <c r="FW1002" s="68"/>
      <c r="FX1002" s="68"/>
      <c r="FY1002" s="68"/>
      <c r="FZ1002" s="68"/>
      <c r="GA1002" s="68"/>
      <c r="GB1002" s="68"/>
      <c r="GC1002" s="68"/>
      <c r="GD1002" s="68"/>
      <c r="GE1002" s="68"/>
      <c r="GF1002" s="68"/>
      <c r="GG1002" s="68"/>
      <c r="GH1002" s="68"/>
      <c r="GI1002" s="68"/>
      <c r="GJ1002" s="68"/>
      <c r="GK1002" s="68"/>
      <c r="GL1002" s="68"/>
      <c r="GM1002" s="68"/>
      <c r="GN1002" s="68"/>
      <c r="GO1002" s="68"/>
      <c r="GP1002" s="68"/>
      <c r="GQ1002" s="68"/>
      <c r="GR1002" s="68"/>
      <c r="GS1002" s="68"/>
      <c r="GT1002" s="68"/>
      <c r="GU1002" s="68"/>
      <c r="GV1002" s="68"/>
      <c r="GW1002" s="68"/>
      <c r="GX1002" s="68"/>
      <c r="GY1002" s="68"/>
      <c r="GZ1002" s="68"/>
      <c r="HA1002" s="68"/>
      <c r="HB1002" s="68"/>
      <c r="HC1002" s="68"/>
      <c r="HD1002" s="68"/>
      <c r="HE1002" s="68"/>
      <c r="HF1002" s="68"/>
      <c r="HG1002" s="68"/>
      <c r="HH1002" s="68"/>
      <c r="HI1002" s="68"/>
      <c r="HJ1002" s="68"/>
      <c r="HK1002" s="68"/>
      <c r="HL1002" s="68"/>
      <c r="HM1002" s="68"/>
      <c r="HN1002" s="68"/>
      <c r="HO1002" s="68"/>
      <c r="HP1002" s="68"/>
      <c r="HQ1002" s="68"/>
      <c r="HR1002" s="68"/>
      <c r="HS1002" s="68"/>
      <c r="HT1002" s="68"/>
      <c r="HU1002" s="68"/>
      <c r="HV1002" s="68"/>
      <c r="HW1002" s="68"/>
      <c r="HX1002" s="68"/>
      <c r="HY1002" s="68"/>
      <c r="HZ1002" s="68"/>
      <c r="IA1002" s="68"/>
      <c r="IB1002" s="68"/>
      <c r="IC1002" s="68"/>
      <c r="ID1002" s="68"/>
      <c r="IE1002" s="68"/>
      <c r="IF1002" s="68"/>
      <c r="IG1002" s="68"/>
      <c r="IH1002" s="68"/>
      <c r="II1002" s="68"/>
      <c r="IJ1002" s="68"/>
      <c r="IK1002" s="68"/>
      <c r="IL1002" s="68"/>
      <c r="IM1002" s="68"/>
      <c r="IN1002" s="68"/>
      <c r="IO1002" s="68"/>
      <c r="IP1002" s="68"/>
      <c r="IQ1002" s="68"/>
      <c r="IR1002" s="68"/>
      <c r="IS1002" s="68"/>
      <c r="IT1002" s="68"/>
      <c r="IU1002" s="68"/>
      <c r="IV1002" s="68"/>
      <c r="IW1002" s="68"/>
      <c r="IX1002" s="68"/>
      <c r="IY1002" s="68"/>
      <c r="IZ1002" s="68"/>
      <c r="JA1002" s="68"/>
      <c r="JB1002" s="68"/>
      <c r="JC1002" s="68"/>
      <c r="JD1002" s="68"/>
      <c r="JE1002" s="68"/>
      <c r="JF1002" s="68"/>
      <c r="JG1002" s="68"/>
      <c r="JH1002" s="68"/>
      <c r="JI1002" s="68"/>
      <c r="JJ1002" s="68"/>
      <c r="JK1002" s="68"/>
      <c r="JL1002" s="68"/>
      <c r="JM1002" s="68"/>
      <c r="JN1002" s="68"/>
      <c r="JO1002" s="68"/>
      <c r="JP1002" s="68"/>
      <c r="JQ1002" s="68"/>
      <c r="JR1002" s="68"/>
      <c r="JS1002" s="68"/>
      <c r="JT1002" s="68"/>
      <c r="JU1002" s="68"/>
      <c r="JV1002" s="68"/>
      <c r="JW1002" s="68"/>
      <c r="JX1002" s="68"/>
      <c r="JY1002" s="68"/>
      <c r="JZ1002" s="68"/>
      <c r="KA1002" s="68"/>
      <c r="KB1002" s="68"/>
      <c r="KC1002" s="68"/>
      <c r="KD1002" s="68"/>
      <c r="KE1002" s="68"/>
      <c r="KF1002" s="68"/>
      <c r="KG1002" s="68"/>
      <c r="KH1002" s="68"/>
      <c r="KI1002" s="68"/>
      <c r="KJ1002" s="68"/>
      <c r="KK1002" s="68"/>
      <c r="KL1002" s="68"/>
      <c r="KM1002" s="68"/>
      <c r="KN1002" s="68"/>
      <c r="KO1002" s="68"/>
      <c r="KP1002" s="68"/>
      <c r="KQ1002" s="68"/>
      <c r="KR1002" s="68"/>
      <c r="KS1002" s="68"/>
      <c r="KT1002" s="68"/>
      <c r="KU1002" s="68"/>
      <c r="KV1002" s="68"/>
      <c r="KW1002" s="68"/>
      <c r="KX1002" s="68"/>
      <c r="KY1002" s="68"/>
      <c r="KZ1002" s="68"/>
      <c r="LA1002" s="68"/>
      <c r="LB1002" s="68"/>
      <c r="LC1002" s="68"/>
      <c r="LD1002" s="68"/>
      <c r="LE1002" s="68"/>
      <c r="LF1002" s="68"/>
      <c r="LG1002" s="68"/>
      <c r="LH1002" s="68"/>
      <c r="LI1002" s="68"/>
      <c r="LJ1002" s="68"/>
      <c r="LK1002" s="68"/>
      <c r="LL1002" s="68"/>
      <c r="LM1002" s="68"/>
      <c r="LN1002" s="68"/>
      <c r="LO1002" s="68"/>
      <c r="LP1002" s="68"/>
      <c r="LQ1002" s="68"/>
      <c r="LR1002" s="68"/>
      <c r="LS1002" s="68"/>
      <c r="LT1002" s="68"/>
      <c r="LU1002" s="68"/>
      <c r="LV1002" s="68"/>
      <c r="LW1002" s="68"/>
      <c r="LX1002" s="68"/>
      <c r="LY1002" s="68"/>
      <c r="LZ1002" s="68"/>
      <c r="MA1002" s="68"/>
      <c r="MB1002" s="68"/>
      <c r="MC1002" s="68"/>
      <c r="MD1002" s="68"/>
      <c r="ME1002" s="68"/>
      <c r="MF1002" s="68"/>
      <c r="MG1002" s="68"/>
      <c r="MH1002" s="68"/>
      <c r="MI1002" s="68"/>
      <c r="MJ1002" s="68"/>
      <c r="MK1002" s="68"/>
      <c r="ML1002" s="68"/>
      <c r="MM1002" s="68"/>
      <c r="MN1002" s="68"/>
      <c r="MO1002" s="68"/>
      <c r="MP1002" s="68"/>
      <c r="MQ1002" s="68"/>
      <c r="MR1002" s="68"/>
      <c r="MS1002" s="68"/>
      <c r="MT1002" s="68"/>
      <c r="MU1002" s="68"/>
      <c r="MV1002" s="68"/>
      <c r="MW1002" s="68"/>
      <c r="MX1002" s="68"/>
      <c r="MY1002" s="68"/>
      <c r="MZ1002" s="68"/>
      <c r="NA1002" s="68"/>
      <c r="NB1002" s="68"/>
      <c r="NC1002" s="68"/>
      <c r="ND1002" s="68"/>
      <c r="NE1002" s="68"/>
      <c r="NF1002" s="68"/>
      <c r="NG1002" s="68"/>
      <c r="NH1002" s="68"/>
      <c r="NI1002" s="68"/>
      <c r="NJ1002" s="68"/>
      <c r="NK1002" s="68"/>
      <c r="NL1002" s="68"/>
      <c r="NM1002" s="68"/>
      <c r="NN1002" s="68"/>
      <c r="NO1002" s="68"/>
      <c r="NP1002" s="68"/>
      <c r="NQ1002" s="68"/>
      <c r="NR1002" s="68"/>
      <c r="NS1002" s="68"/>
      <c r="NT1002" s="68"/>
      <c r="NU1002" s="68"/>
      <c r="NV1002" s="68"/>
      <c r="NW1002" s="68"/>
      <c r="NX1002" s="68"/>
      <c r="NY1002" s="68"/>
      <c r="NZ1002" s="68"/>
      <c r="OA1002" s="68"/>
      <c r="OB1002" s="68"/>
      <c r="OC1002" s="68"/>
      <c r="OD1002" s="68"/>
      <c r="OE1002" s="68"/>
      <c r="OF1002" s="68"/>
      <c r="OG1002" s="68"/>
      <c r="OH1002" s="68"/>
      <c r="OI1002" s="68"/>
      <c r="OJ1002" s="68"/>
      <c r="OK1002" s="68"/>
      <c r="OL1002" s="68"/>
      <c r="OM1002" s="68"/>
      <c r="ON1002" s="68"/>
      <c r="OO1002" s="68"/>
      <c r="OP1002" s="68"/>
      <c r="OQ1002" s="68"/>
      <c r="OR1002" s="68"/>
      <c r="OS1002" s="68"/>
      <c r="OT1002" s="68"/>
      <c r="OU1002" s="68"/>
      <c r="OV1002" s="68"/>
      <c r="OW1002" s="68"/>
      <c r="OX1002" s="68"/>
      <c r="OY1002" s="68"/>
      <c r="OZ1002" s="68"/>
      <c r="PA1002" s="68"/>
      <c r="PB1002" s="68"/>
      <c r="PC1002" s="68"/>
      <c r="PD1002" s="68"/>
      <c r="PE1002" s="68"/>
      <c r="PF1002" s="68"/>
      <c r="PG1002" s="68"/>
      <c r="PH1002" s="68"/>
      <c r="PI1002" s="68"/>
      <c r="PJ1002" s="68"/>
      <c r="PK1002" s="68"/>
      <c r="PL1002" s="68"/>
      <c r="PM1002" s="68"/>
      <c r="PN1002" s="68"/>
      <c r="PO1002" s="68"/>
      <c r="PP1002" s="68"/>
      <c r="PQ1002" s="68"/>
      <c r="PR1002" s="68"/>
      <c r="PS1002" s="68"/>
      <c r="PT1002" s="68"/>
      <c r="PU1002" s="68"/>
      <c r="PV1002" s="68"/>
      <c r="PW1002" s="68"/>
      <c r="PX1002" s="68"/>
      <c r="PY1002" s="68"/>
      <c r="PZ1002" s="68"/>
      <c r="QA1002" s="68"/>
      <c r="QB1002" s="68"/>
      <c r="QC1002" s="68"/>
      <c r="QD1002" s="68"/>
      <c r="QE1002" s="68"/>
      <c r="QF1002" s="68"/>
      <c r="QG1002" s="68"/>
      <c r="QH1002" s="68"/>
      <c r="QI1002" s="68"/>
      <c r="QJ1002" s="68"/>
      <c r="QK1002" s="68"/>
      <c r="QL1002" s="68"/>
      <c r="QM1002" s="68"/>
      <c r="QN1002" s="68"/>
      <c r="QO1002" s="68"/>
      <c r="QP1002" s="68"/>
      <c r="QQ1002" s="68"/>
      <c r="QR1002" s="68"/>
      <c r="QS1002" s="68"/>
      <c r="QT1002" s="68"/>
      <c r="QU1002" s="68"/>
      <c r="QV1002" s="68"/>
      <c r="QW1002" s="68"/>
      <c r="QX1002" s="68"/>
      <c r="QY1002" s="68"/>
      <c r="QZ1002" s="68"/>
      <c r="RA1002" s="68"/>
      <c r="RB1002" s="68"/>
      <c r="RC1002" s="68"/>
      <c r="RD1002" s="68"/>
      <c r="RE1002" s="68"/>
      <c r="RF1002" s="68"/>
      <c r="RG1002" s="68"/>
      <c r="RH1002" s="68"/>
      <c r="RI1002" s="68"/>
      <c r="RJ1002" s="68"/>
      <c r="RK1002" s="68"/>
      <c r="RL1002" s="68"/>
      <c r="RM1002" s="68"/>
      <c r="RN1002" s="68"/>
      <c r="RO1002" s="68"/>
      <c r="RP1002" s="68"/>
      <c r="RQ1002" s="68"/>
      <c r="RR1002" s="68"/>
      <c r="RS1002" s="68"/>
      <c r="RT1002" s="68"/>
      <c r="RU1002" s="68"/>
      <c r="RV1002" s="68"/>
      <c r="RW1002" s="68"/>
      <c r="RX1002" s="68"/>
      <c r="RY1002" s="68"/>
      <c r="RZ1002" s="68"/>
      <c r="SA1002" s="68"/>
      <c r="SB1002" s="68"/>
      <c r="SC1002" s="68"/>
      <c r="SD1002" s="68"/>
      <c r="SE1002" s="68"/>
      <c r="SF1002" s="68"/>
      <c r="SG1002" s="68"/>
      <c r="SH1002" s="68"/>
      <c r="SI1002" s="68"/>
      <c r="SJ1002" s="68"/>
      <c r="SK1002" s="68"/>
      <c r="SL1002" s="68"/>
      <c r="SM1002" s="68"/>
      <c r="SN1002" s="68"/>
      <c r="SO1002" s="68"/>
      <c r="SP1002" s="68"/>
      <c r="SQ1002" s="68"/>
      <c r="SR1002" s="68"/>
      <c r="SS1002" s="68"/>
      <c r="ST1002" s="68"/>
    </row>
    <row r="1003" spans="1:514" ht="16.5" customHeight="1" x14ac:dyDescent="0.2">
      <c r="A1003" s="20">
        <v>395</v>
      </c>
      <c r="B1003" s="20" t="s">
        <v>62</v>
      </c>
      <c r="C1003" s="20" t="s">
        <v>915</v>
      </c>
      <c r="D1003" s="20" t="s">
        <v>38</v>
      </c>
      <c r="E1003" s="20" t="s">
        <v>1345</v>
      </c>
      <c r="F1003" s="22" t="s">
        <v>943</v>
      </c>
      <c r="G1003" s="20" t="s">
        <v>42</v>
      </c>
      <c r="H1003" s="20" t="s">
        <v>35</v>
      </c>
      <c r="I1003" s="20" t="s">
        <v>81</v>
      </c>
      <c r="J1003" s="22" t="s">
        <v>915</v>
      </c>
      <c r="K1003" s="20"/>
      <c r="L1003" s="20"/>
      <c r="M1003" s="20"/>
      <c r="N1003" s="20"/>
      <c r="O1003" s="23"/>
      <c r="P1003" s="23">
        <v>395000</v>
      </c>
      <c r="Q1003" s="24">
        <v>1</v>
      </c>
      <c r="R1003" s="25">
        <v>45748</v>
      </c>
      <c r="S1003" s="20" t="s">
        <v>83</v>
      </c>
      <c r="T1003" s="26">
        <f t="shared" si="17"/>
        <v>395000</v>
      </c>
      <c r="U1003" s="27" t="s">
        <v>100</v>
      </c>
      <c r="V1003" s="27" t="s">
        <v>100</v>
      </c>
      <c r="W1003" s="68"/>
      <c r="X1003" s="68"/>
      <c r="Y1003" s="68"/>
      <c r="Z1003" s="68"/>
      <c r="AA1003" s="68"/>
      <c r="AB1003" s="68"/>
      <c r="AC1003" s="68"/>
      <c r="AD1003" s="68"/>
      <c r="AE1003" s="68"/>
      <c r="AF1003" s="68"/>
      <c r="AG1003" s="68"/>
      <c r="AH1003" s="68"/>
      <c r="AI1003" s="68"/>
      <c r="AJ1003" s="68"/>
      <c r="AK1003" s="68"/>
      <c r="AL1003" s="68"/>
      <c r="AM1003" s="68"/>
      <c r="AN1003" s="68"/>
      <c r="AO1003" s="68"/>
      <c r="AP1003" s="68"/>
      <c r="AQ1003" s="68"/>
      <c r="AR1003" s="68"/>
      <c r="AS1003" s="68"/>
      <c r="AT1003" s="68"/>
      <c r="AU1003" s="68"/>
      <c r="AV1003" s="68"/>
      <c r="AW1003" s="68"/>
      <c r="AX1003" s="68"/>
      <c r="AY1003" s="68"/>
      <c r="AZ1003" s="68"/>
      <c r="BA1003" s="68"/>
      <c r="BB1003" s="68"/>
      <c r="BC1003" s="68"/>
      <c r="BD1003" s="68"/>
      <c r="BE1003" s="68"/>
      <c r="BF1003" s="68"/>
      <c r="BG1003" s="68"/>
      <c r="BH1003" s="68"/>
      <c r="BI1003" s="68"/>
      <c r="BJ1003" s="68"/>
      <c r="BK1003" s="68"/>
      <c r="BL1003" s="68"/>
      <c r="BM1003" s="68"/>
      <c r="BN1003" s="68"/>
      <c r="BO1003" s="68"/>
      <c r="BP1003" s="68"/>
      <c r="BQ1003" s="68"/>
      <c r="BR1003" s="68"/>
      <c r="BS1003" s="68"/>
      <c r="BT1003" s="68"/>
      <c r="BU1003" s="68"/>
      <c r="BV1003" s="68"/>
      <c r="BW1003" s="68"/>
      <c r="BX1003" s="68"/>
      <c r="BY1003" s="68"/>
      <c r="BZ1003" s="68"/>
      <c r="CA1003" s="68"/>
      <c r="CB1003" s="68"/>
      <c r="CC1003" s="68"/>
      <c r="CD1003" s="68"/>
      <c r="CE1003" s="68"/>
      <c r="CF1003" s="68"/>
      <c r="CG1003" s="68"/>
      <c r="CH1003" s="68"/>
      <c r="CI1003" s="68"/>
      <c r="CJ1003" s="68"/>
      <c r="CK1003" s="68"/>
      <c r="CL1003" s="68"/>
      <c r="CM1003" s="68"/>
      <c r="CN1003" s="68"/>
      <c r="CO1003" s="68"/>
      <c r="CP1003" s="68"/>
      <c r="CQ1003" s="68"/>
      <c r="CR1003" s="68"/>
      <c r="CS1003" s="68"/>
      <c r="CT1003" s="68"/>
      <c r="CU1003" s="68"/>
      <c r="CV1003" s="68"/>
      <c r="CW1003" s="68"/>
      <c r="CX1003" s="68"/>
      <c r="CY1003" s="68"/>
      <c r="CZ1003" s="68"/>
      <c r="DA1003" s="68"/>
      <c r="DB1003" s="68"/>
      <c r="DC1003" s="68"/>
      <c r="DD1003" s="68"/>
      <c r="DE1003" s="68"/>
      <c r="DF1003" s="68"/>
      <c r="DG1003" s="68"/>
      <c r="DH1003" s="68"/>
      <c r="DI1003" s="68"/>
      <c r="DJ1003" s="68"/>
      <c r="DK1003" s="68"/>
      <c r="DL1003" s="68"/>
      <c r="DM1003" s="68"/>
      <c r="DN1003" s="68"/>
      <c r="DO1003" s="68"/>
      <c r="DP1003" s="68"/>
      <c r="DQ1003" s="68"/>
      <c r="DR1003" s="68"/>
      <c r="DS1003" s="68"/>
      <c r="DT1003" s="68"/>
      <c r="DU1003" s="68"/>
      <c r="DV1003" s="68"/>
      <c r="DW1003" s="68"/>
      <c r="DX1003" s="68"/>
      <c r="DY1003" s="68"/>
      <c r="DZ1003" s="68"/>
      <c r="EA1003" s="68"/>
      <c r="EB1003" s="68"/>
      <c r="EC1003" s="68"/>
      <c r="ED1003" s="68"/>
      <c r="EE1003" s="68"/>
      <c r="EF1003" s="68"/>
      <c r="EG1003" s="68"/>
      <c r="EH1003" s="68"/>
      <c r="EI1003" s="68"/>
      <c r="EJ1003" s="68"/>
      <c r="EK1003" s="68"/>
      <c r="EL1003" s="68"/>
      <c r="EM1003" s="68"/>
      <c r="EN1003" s="68"/>
      <c r="EO1003" s="68"/>
      <c r="EP1003" s="68"/>
      <c r="EQ1003" s="68"/>
      <c r="ER1003" s="68"/>
      <c r="ES1003" s="68"/>
      <c r="ET1003" s="68"/>
      <c r="EU1003" s="68"/>
      <c r="EV1003" s="68"/>
      <c r="EW1003" s="68"/>
      <c r="EX1003" s="68"/>
      <c r="EY1003" s="68"/>
      <c r="EZ1003" s="68"/>
      <c r="FA1003" s="68"/>
      <c r="FB1003" s="68"/>
      <c r="FC1003" s="68"/>
      <c r="FD1003" s="68"/>
      <c r="FE1003" s="68"/>
      <c r="FF1003" s="68"/>
      <c r="FG1003" s="68"/>
      <c r="FH1003" s="68"/>
      <c r="FI1003" s="68"/>
      <c r="FJ1003" s="68"/>
      <c r="FK1003" s="68"/>
      <c r="FL1003" s="68"/>
      <c r="FM1003" s="68"/>
      <c r="FN1003" s="68"/>
      <c r="FO1003" s="68"/>
      <c r="FP1003" s="68"/>
      <c r="FQ1003" s="68"/>
      <c r="FR1003" s="68"/>
      <c r="FS1003" s="68"/>
      <c r="FT1003" s="68"/>
      <c r="FU1003" s="68"/>
      <c r="FV1003" s="68"/>
      <c r="FW1003" s="68"/>
      <c r="FX1003" s="68"/>
      <c r="FY1003" s="68"/>
      <c r="FZ1003" s="68"/>
      <c r="GA1003" s="68"/>
      <c r="GB1003" s="68"/>
      <c r="GC1003" s="68"/>
      <c r="GD1003" s="68"/>
      <c r="GE1003" s="68"/>
      <c r="GF1003" s="68"/>
      <c r="GG1003" s="68"/>
      <c r="GH1003" s="68"/>
      <c r="GI1003" s="68"/>
      <c r="GJ1003" s="68"/>
      <c r="GK1003" s="68"/>
      <c r="GL1003" s="68"/>
      <c r="GM1003" s="68"/>
      <c r="GN1003" s="68"/>
      <c r="GO1003" s="68"/>
      <c r="GP1003" s="68"/>
      <c r="GQ1003" s="68"/>
      <c r="GR1003" s="68"/>
      <c r="GS1003" s="68"/>
      <c r="GT1003" s="68"/>
      <c r="GU1003" s="68"/>
      <c r="GV1003" s="68"/>
      <c r="GW1003" s="68"/>
      <c r="GX1003" s="68"/>
      <c r="GY1003" s="68"/>
      <c r="GZ1003" s="68"/>
      <c r="HA1003" s="68"/>
      <c r="HB1003" s="68"/>
      <c r="HC1003" s="68"/>
      <c r="HD1003" s="68"/>
      <c r="HE1003" s="68"/>
      <c r="HF1003" s="68"/>
      <c r="HG1003" s="68"/>
      <c r="HH1003" s="68"/>
      <c r="HI1003" s="68"/>
      <c r="HJ1003" s="68"/>
      <c r="HK1003" s="68"/>
      <c r="HL1003" s="68"/>
      <c r="HM1003" s="68"/>
      <c r="HN1003" s="68"/>
      <c r="HO1003" s="68"/>
      <c r="HP1003" s="68"/>
      <c r="HQ1003" s="68"/>
      <c r="HR1003" s="68"/>
      <c r="HS1003" s="68"/>
      <c r="HT1003" s="68"/>
      <c r="HU1003" s="68"/>
      <c r="HV1003" s="68"/>
      <c r="HW1003" s="68"/>
      <c r="HX1003" s="68"/>
      <c r="HY1003" s="68"/>
      <c r="HZ1003" s="68"/>
      <c r="IA1003" s="68"/>
      <c r="IB1003" s="68"/>
      <c r="IC1003" s="68"/>
      <c r="ID1003" s="68"/>
      <c r="IE1003" s="68"/>
      <c r="IF1003" s="68"/>
      <c r="IG1003" s="68"/>
      <c r="IH1003" s="68"/>
      <c r="II1003" s="68"/>
      <c r="IJ1003" s="68"/>
      <c r="IK1003" s="68"/>
      <c r="IL1003" s="68"/>
      <c r="IM1003" s="68"/>
      <c r="IN1003" s="68"/>
      <c r="IO1003" s="68"/>
      <c r="IP1003" s="68"/>
      <c r="IQ1003" s="68"/>
      <c r="IR1003" s="68"/>
      <c r="IS1003" s="68"/>
      <c r="IT1003" s="68"/>
      <c r="IU1003" s="68"/>
      <c r="IV1003" s="68"/>
      <c r="IW1003" s="68"/>
      <c r="IX1003" s="68"/>
      <c r="IY1003" s="68"/>
      <c r="IZ1003" s="68"/>
      <c r="JA1003" s="68"/>
      <c r="JB1003" s="68"/>
      <c r="JC1003" s="68"/>
      <c r="JD1003" s="68"/>
      <c r="JE1003" s="68"/>
      <c r="JF1003" s="68"/>
      <c r="JG1003" s="68"/>
      <c r="JH1003" s="68"/>
      <c r="JI1003" s="68"/>
      <c r="JJ1003" s="68"/>
      <c r="JK1003" s="68"/>
      <c r="JL1003" s="68"/>
      <c r="JM1003" s="68"/>
      <c r="JN1003" s="68"/>
      <c r="JO1003" s="68"/>
      <c r="JP1003" s="68"/>
      <c r="JQ1003" s="68"/>
      <c r="JR1003" s="68"/>
      <c r="JS1003" s="68"/>
      <c r="JT1003" s="68"/>
      <c r="JU1003" s="68"/>
      <c r="JV1003" s="68"/>
      <c r="JW1003" s="68"/>
      <c r="JX1003" s="68"/>
      <c r="JY1003" s="68"/>
      <c r="JZ1003" s="68"/>
      <c r="KA1003" s="68"/>
      <c r="KB1003" s="68"/>
      <c r="KC1003" s="68"/>
      <c r="KD1003" s="68"/>
      <c r="KE1003" s="68"/>
      <c r="KF1003" s="68"/>
      <c r="KG1003" s="68"/>
      <c r="KH1003" s="68"/>
      <c r="KI1003" s="68"/>
      <c r="KJ1003" s="68"/>
      <c r="KK1003" s="68"/>
      <c r="KL1003" s="68"/>
      <c r="KM1003" s="68"/>
      <c r="KN1003" s="68"/>
      <c r="KO1003" s="68"/>
      <c r="KP1003" s="68"/>
      <c r="KQ1003" s="68"/>
      <c r="KR1003" s="68"/>
      <c r="KS1003" s="68"/>
      <c r="KT1003" s="68"/>
      <c r="KU1003" s="68"/>
      <c r="KV1003" s="68"/>
      <c r="KW1003" s="68"/>
      <c r="KX1003" s="68"/>
      <c r="KY1003" s="68"/>
      <c r="KZ1003" s="68"/>
      <c r="LA1003" s="68"/>
      <c r="LB1003" s="68"/>
      <c r="LC1003" s="68"/>
      <c r="LD1003" s="68"/>
      <c r="LE1003" s="68"/>
      <c r="LF1003" s="68"/>
      <c r="LG1003" s="68"/>
      <c r="LH1003" s="68"/>
      <c r="LI1003" s="68"/>
      <c r="LJ1003" s="68"/>
      <c r="LK1003" s="68"/>
      <c r="LL1003" s="68"/>
      <c r="LM1003" s="68"/>
      <c r="LN1003" s="68"/>
      <c r="LO1003" s="68"/>
      <c r="LP1003" s="68"/>
      <c r="LQ1003" s="68"/>
      <c r="LR1003" s="68"/>
      <c r="LS1003" s="68"/>
      <c r="LT1003" s="68"/>
      <c r="LU1003" s="68"/>
      <c r="LV1003" s="68"/>
      <c r="LW1003" s="68"/>
      <c r="LX1003" s="68"/>
      <c r="LY1003" s="68"/>
      <c r="LZ1003" s="68"/>
      <c r="MA1003" s="68"/>
      <c r="MB1003" s="68"/>
      <c r="MC1003" s="68"/>
      <c r="MD1003" s="68"/>
      <c r="ME1003" s="68"/>
      <c r="MF1003" s="68"/>
      <c r="MG1003" s="68"/>
      <c r="MH1003" s="68"/>
      <c r="MI1003" s="68"/>
      <c r="MJ1003" s="68"/>
      <c r="MK1003" s="68"/>
      <c r="ML1003" s="68"/>
      <c r="MM1003" s="68"/>
      <c r="MN1003" s="68"/>
      <c r="MO1003" s="68"/>
      <c r="MP1003" s="68"/>
      <c r="MQ1003" s="68"/>
      <c r="MR1003" s="68"/>
      <c r="MS1003" s="68"/>
      <c r="MT1003" s="68"/>
      <c r="MU1003" s="68"/>
      <c r="MV1003" s="68"/>
      <c r="MW1003" s="68"/>
      <c r="MX1003" s="68"/>
      <c r="MY1003" s="68"/>
      <c r="MZ1003" s="68"/>
      <c r="NA1003" s="68"/>
      <c r="NB1003" s="68"/>
      <c r="NC1003" s="68"/>
      <c r="ND1003" s="68"/>
      <c r="NE1003" s="68"/>
      <c r="NF1003" s="68"/>
      <c r="NG1003" s="68"/>
      <c r="NH1003" s="68"/>
      <c r="NI1003" s="68"/>
      <c r="NJ1003" s="68"/>
      <c r="NK1003" s="68"/>
      <c r="NL1003" s="68"/>
      <c r="NM1003" s="68"/>
      <c r="NN1003" s="68"/>
      <c r="NO1003" s="68"/>
      <c r="NP1003" s="68"/>
      <c r="NQ1003" s="68"/>
      <c r="NR1003" s="68"/>
      <c r="NS1003" s="68"/>
      <c r="NT1003" s="68"/>
      <c r="NU1003" s="68"/>
      <c r="NV1003" s="68"/>
      <c r="NW1003" s="68"/>
      <c r="NX1003" s="68"/>
      <c r="NY1003" s="68"/>
      <c r="NZ1003" s="68"/>
      <c r="OA1003" s="68"/>
      <c r="OB1003" s="68"/>
      <c r="OC1003" s="68"/>
      <c r="OD1003" s="68"/>
      <c r="OE1003" s="68"/>
      <c r="OF1003" s="68"/>
      <c r="OG1003" s="68"/>
      <c r="OH1003" s="68"/>
      <c r="OI1003" s="68"/>
      <c r="OJ1003" s="68"/>
      <c r="OK1003" s="68"/>
      <c r="OL1003" s="68"/>
      <c r="OM1003" s="68"/>
      <c r="ON1003" s="68"/>
      <c r="OO1003" s="68"/>
      <c r="OP1003" s="68"/>
      <c r="OQ1003" s="68"/>
      <c r="OR1003" s="68"/>
      <c r="OS1003" s="68"/>
      <c r="OT1003" s="68"/>
      <c r="OU1003" s="68"/>
      <c r="OV1003" s="68"/>
      <c r="OW1003" s="68"/>
      <c r="OX1003" s="68"/>
      <c r="OY1003" s="68"/>
      <c r="OZ1003" s="68"/>
      <c r="PA1003" s="68"/>
      <c r="PB1003" s="68"/>
      <c r="PC1003" s="68"/>
      <c r="PD1003" s="68"/>
      <c r="PE1003" s="68"/>
      <c r="PF1003" s="68"/>
      <c r="PG1003" s="68"/>
      <c r="PH1003" s="68"/>
      <c r="PI1003" s="68"/>
      <c r="PJ1003" s="68"/>
      <c r="PK1003" s="68"/>
      <c r="PL1003" s="68"/>
      <c r="PM1003" s="68"/>
      <c r="PN1003" s="68"/>
      <c r="PO1003" s="68"/>
      <c r="PP1003" s="68"/>
      <c r="PQ1003" s="68"/>
      <c r="PR1003" s="68"/>
      <c r="PS1003" s="68"/>
      <c r="PT1003" s="68"/>
      <c r="PU1003" s="68"/>
      <c r="PV1003" s="68"/>
      <c r="PW1003" s="68"/>
      <c r="PX1003" s="68"/>
      <c r="PY1003" s="68"/>
      <c r="PZ1003" s="68"/>
      <c r="QA1003" s="68"/>
      <c r="QB1003" s="68"/>
      <c r="QC1003" s="68"/>
      <c r="QD1003" s="68"/>
      <c r="QE1003" s="68"/>
      <c r="QF1003" s="68"/>
      <c r="QG1003" s="68"/>
      <c r="QH1003" s="68"/>
      <c r="QI1003" s="68"/>
      <c r="QJ1003" s="68"/>
      <c r="QK1003" s="68"/>
      <c r="QL1003" s="68"/>
      <c r="QM1003" s="68"/>
      <c r="QN1003" s="68"/>
      <c r="QO1003" s="68"/>
      <c r="QP1003" s="68"/>
      <c r="QQ1003" s="68"/>
      <c r="QR1003" s="68"/>
      <c r="QS1003" s="68"/>
      <c r="QT1003" s="68"/>
      <c r="QU1003" s="68"/>
      <c r="QV1003" s="68"/>
      <c r="QW1003" s="68"/>
      <c r="QX1003" s="68"/>
      <c r="QY1003" s="68"/>
      <c r="QZ1003" s="68"/>
      <c r="RA1003" s="68"/>
      <c r="RB1003" s="68"/>
      <c r="RC1003" s="68"/>
      <c r="RD1003" s="68"/>
      <c r="RE1003" s="68"/>
      <c r="RF1003" s="68"/>
      <c r="RG1003" s="68"/>
      <c r="RH1003" s="68"/>
      <c r="RI1003" s="68"/>
      <c r="RJ1003" s="68"/>
      <c r="RK1003" s="68"/>
      <c r="RL1003" s="68"/>
      <c r="RM1003" s="68"/>
      <c r="RN1003" s="68"/>
      <c r="RO1003" s="68"/>
      <c r="RP1003" s="68"/>
      <c r="RQ1003" s="68"/>
      <c r="RR1003" s="68"/>
      <c r="RS1003" s="68"/>
      <c r="RT1003" s="68"/>
      <c r="RU1003" s="68"/>
      <c r="RV1003" s="68"/>
      <c r="RW1003" s="68"/>
      <c r="RX1003" s="68"/>
      <c r="RY1003" s="68"/>
      <c r="RZ1003" s="68"/>
      <c r="SA1003" s="68"/>
      <c r="SB1003" s="68"/>
      <c r="SC1003" s="68"/>
      <c r="SD1003" s="68"/>
      <c r="SE1003" s="68"/>
      <c r="SF1003" s="68"/>
      <c r="SG1003" s="68"/>
      <c r="SH1003" s="68"/>
      <c r="SI1003" s="68"/>
      <c r="SJ1003" s="68"/>
      <c r="SK1003" s="68"/>
      <c r="SL1003" s="68"/>
      <c r="SM1003" s="68"/>
      <c r="SN1003" s="68"/>
      <c r="SO1003" s="68"/>
      <c r="SP1003" s="68"/>
      <c r="SQ1003" s="68"/>
      <c r="SR1003" s="68"/>
      <c r="SS1003" s="68"/>
      <c r="ST1003" s="68"/>
    </row>
    <row r="1004" spans="1:514" ht="16.5" customHeight="1" x14ac:dyDescent="0.2">
      <c r="A1004" s="20">
        <v>396</v>
      </c>
      <c r="B1004" s="20" t="s">
        <v>62</v>
      </c>
      <c r="C1004" s="20" t="s">
        <v>915</v>
      </c>
      <c r="D1004" s="20" t="s">
        <v>38</v>
      </c>
      <c r="E1004" s="20" t="s">
        <v>1345</v>
      </c>
      <c r="F1004" s="22" t="s">
        <v>943</v>
      </c>
      <c r="G1004" s="20" t="s">
        <v>42</v>
      </c>
      <c r="H1004" s="20" t="s">
        <v>35</v>
      </c>
      <c r="I1004" s="20" t="s">
        <v>81</v>
      </c>
      <c r="J1004" s="22" t="s">
        <v>915</v>
      </c>
      <c r="K1004" s="20"/>
      <c r="L1004" s="20"/>
      <c r="M1004" s="20"/>
      <c r="N1004" s="20"/>
      <c r="O1004" s="23"/>
      <c r="P1004" s="23">
        <v>395000</v>
      </c>
      <c r="Q1004" s="24">
        <v>1</v>
      </c>
      <c r="R1004" s="25">
        <v>45778</v>
      </c>
      <c r="S1004" s="20" t="s">
        <v>83</v>
      </c>
      <c r="T1004" s="26">
        <f t="shared" si="17"/>
        <v>395000</v>
      </c>
      <c r="U1004" s="27" t="s">
        <v>100</v>
      </c>
      <c r="V1004" s="27" t="s">
        <v>100</v>
      </c>
      <c r="W1004" s="68"/>
      <c r="X1004" s="68"/>
      <c r="Y1004" s="68"/>
      <c r="Z1004" s="68"/>
      <c r="AA1004" s="68"/>
      <c r="AB1004" s="68"/>
      <c r="AC1004" s="68"/>
      <c r="AD1004" s="68"/>
      <c r="AE1004" s="68"/>
      <c r="AF1004" s="68"/>
      <c r="AG1004" s="68"/>
      <c r="AH1004" s="68"/>
      <c r="AI1004" s="68"/>
      <c r="AJ1004" s="68"/>
      <c r="AK1004" s="68"/>
      <c r="AL1004" s="68"/>
      <c r="AM1004" s="68"/>
      <c r="AN1004" s="68"/>
      <c r="AO1004" s="68"/>
      <c r="AP1004" s="68"/>
      <c r="AQ1004" s="68"/>
      <c r="AR1004" s="68"/>
      <c r="AS1004" s="68"/>
      <c r="AT1004" s="68"/>
      <c r="AU1004" s="68"/>
      <c r="AV1004" s="68"/>
      <c r="AW1004" s="68"/>
      <c r="AX1004" s="68"/>
      <c r="AY1004" s="68"/>
      <c r="AZ1004" s="68"/>
      <c r="BA1004" s="68"/>
      <c r="BB1004" s="68"/>
      <c r="BC1004" s="68"/>
      <c r="BD1004" s="68"/>
      <c r="BE1004" s="68"/>
      <c r="BF1004" s="68"/>
      <c r="BG1004" s="68"/>
      <c r="BH1004" s="68"/>
      <c r="BI1004" s="68"/>
      <c r="BJ1004" s="68"/>
      <c r="BK1004" s="68"/>
      <c r="BL1004" s="68"/>
      <c r="BM1004" s="68"/>
      <c r="BN1004" s="68"/>
      <c r="BO1004" s="68"/>
      <c r="BP1004" s="68"/>
      <c r="BQ1004" s="68"/>
      <c r="BR1004" s="68"/>
      <c r="BS1004" s="68"/>
      <c r="BT1004" s="68"/>
      <c r="BU1004" s="68"/>
      <c r="BV1004" s="68"/>
      <c r="BW1004" s="68"/>
      <c r="BX1004" s="68"/>
      <c r="BY1004" s="68"/>
      <c r="BZ1004" s="68"/>
      <c r="CA1004" s="68"/>
      <c r="CB1004" s="68"/>
      <c r="CC1004" s="68"/>
      <c r="CD1004" s="68"/>
      <c r="CE1004" s="68"/>
      <c r="CF1004" s="68"/>
      <c r="CG1004" s="68"/>
      <c r="CH1004" s="68"/>
      <c r="CI1004" s="68"/>
      <c r="CJ1004" s="68"/>
      <c r="CK1004" s="68"/>
      <c r="CL1004" s="68"/>
      <c r="CM1004" s="68"/>
      <c r="CN1004" s="68"/>
      <c r="CO1004" s="68"/>
      <c r="CP1004" s="68"/>
      <c r="CQ1004" s="68"/>
      <c r="CR1004" s="68"/>
      <c r="CS1004" s="68"/>
      <c r="CT1004" s="68"/>
      <c r="CU1004" s="68"/>
      <c r="CV1004" s="68"/>
      <c r="CW1004" s="68"/>
      <c r="CX1004" s="68"/>
      <c r="CY1004" s="68"/>
      <c r="CZ1004" s="68"/>
      <c r="DA1004" s="68"/>
      <c r="DB1004" s="68"/>
      <c r="DC1004" s="68"/>
      <c r="DD1004" s="68"/>
      <c r="DE1004" s="68"/>
      <c r="DF1004" s="68"/>
      <c r="DG1004" s="68"/>
      <c r="DH1004" s="68"/>
      <c r="DI1004" s="68"/>
      <c r="DJ1004" s="68"/>
      <c r="DK1004" s="68"/>
      <c r="DL1004" s="68"/>
      <c r="DM1004" s="68"/>
      <c r="DN1004" s="68"/>
      <c r="DO1004" s="68"/>
      <c r="DP1004" s="68"/>
      <c r="DQ1004" s="68"/>
      <c r="DR1004" s="68"/>
      <c r="DS1004" s="68"/>
      <c r="DT1004" s="68"/>
      <c r="DU1004" s="68"/>
      <c r="DV1004" s="68"/>
      <c r="DW1004" s="68"/>
      <c r="DX1004" s="68"/>
      <c r="DY1004" s="68"/>
      <c r="DZ1004" s="68"/>
      <c r="EA1004" s="68"/>
      <c r="EB1004" s="68"/>
      <c r="EC1004" s="68"/>
      <c r="ED1004" s="68"/>
      <c r="EE1004" s="68"/>
      <c r="EF1004" s="68"/>
      <c r="EG1004" s="68"/>
      <c r="EH1004" s="68"/>
      <c r="EI1004" s="68"/>
      <c r="EJ1004" s="68"/>
      <c r="EK1004" s="68"/>
      <c r="EL1004" s="68"/>
      <c r="EM1004" s="68"/>
      <c r="EN1004" s="68"/>
      <c r="EO1004" s="68"/>
      <c r="EP1004" s="68"/>
      <c r="EQ1004" s="68"/>
      <c r="ER1004" s="68"/>
      <c r="ES1004" s="68"/>
      <c r="ET1004" s="68"/>
      <c r="EU1004" s="68"/>
      <c r="EV1004" s="68"/>
      <c r="EW1004" s="68"/>
      <c r="EX1004" s="68"/>
      <c r="EY1004" s="68"/>
      <c r="EZ1004" s="68"/>
      <c r="FA1004" s="68"/>
      <c r="FB1004" s="68"/>
      <c r="FC1004" s="68"/>
      <c r="FD1004" s="68"/>
      <c r="FE1004" s="68"/>
      <c r="FF1004" s="68"/>
      <c r="FG1004" s="68"/>
      <c r="FH1004" s="68"/>
      <c r="FI1004" s="68"/>
      <c r="FJ1004" s="68"/>
      <c r="FK1004" s="68"/>
      <c r="FL1004" s="68"/>
      <c r="FM1004" s="68"/>
      <c r="FN1004" s="68"/>
      <c r="FO1004" s="68"/>
      <c r="FP1004" s="68"/>
      <c r="FQ1004" s="68"/>
      <c r="FR1004" s="68"/>
      <c r="FS1004" s="68"/>
      <c r="FT1004" s="68"/>
      <c r="FU1004" s="68"/>
      <c r="FV1004" s="68"/>
      <c r="FW1004" s="68"/>
      <c r="FX1004" s="68"/>
      <c r="FY1004" s="68"/>
      <c r="FZ1004" s="68"/>
      <c r="GA1004" s="68"/>
      <c r="GB1004" s="68"/>
      <c r="GC1004" s="68"/>
      <c r="GD1004" s="68"/>
      <c r="GE1004" s="68"/>
      <c r="GF1004" s="68"/>
      <c r="GG1004" s="68"/>
      <c r="GH1004" s="68"/>
      <c r="GI1004" s="68"/>
      <c r="GJ1004" s="68"/>
      <c r="GK1004" s="68"/>
      <c r="GL1004" s="68"/>
      <c r="GM1004" s="68"/>
      <c r="GN1004" s="68"/>
      <c r="GO1004" s="68"/>
      <c r="GP1004" s="68"/>
      <c r="GQ1004" s="68"/>
      <c r="GR1004" s="68"/>
      <c r="GS1004" s="68"/>
      <c r="GT1004" s="68"/>
      <c r="GU1004" s="68"/>
      <c r="GV1004" s="68"/>
      <c r="GW1004" s="68"/>
      <c r="GX1004" s="68"/>
      <c r="GY1004" s="68"/>
      <c r="GZ1004" s="68"/>
      <c r="HA1004" s="68"/>
      <c r="HB1004" s="68"/>
      <c r="HC1004" s="68"/>
      <c r="HD1004" s="68"/>
      <c r="HE1004" s="68"/>
      <c r="HF1004" s="68"/>
      <c r="HG1004" s="68"/>
      <c r="HH1004" s="68"/>
      <c r="HI1004" s="68"/>
      <c r="HJ1004" s="68"/>
      <c r="HK1004" s="68"/>
      <c r="HL1004" s="68"/>
      <c r="HM1004" s="68"/>
      <c r="HN1004" s="68"/>
      <c r="HO1004" s="68"/>
      <c r="HP1004" s="68"/>
      <c r="HQ1004" s="68"/>
      <c r="HR1004" s="68"/>
      <c r="HS1004" s="68"/>
      <c r="HT1004" s="68"/>
      <c r="HU1004" s="68"/>
      <c r="HV1004" s="68"/>
      <c r="HW1004" s="68"/>
      <c r="HX1004" s="68"/>
      <c r="HY1004" s="68"/>
      <c r="HZ1004" s="68"/>
      <c r="IA1004" s="68"/>
      <c r="IB1004" s="68"/>
      <c r="IC1004" s="68"/>
      <c r="ID1004" s="68"/>
      <c r="IE1004" s="68"/>
      <c r="IF1004" s="68"/>
      <c r="IG1004" s="68"/>
      <c r="IH1004" s="68"/>
      <c r="II1004" s="68"/>
      <c r="IJ1004" s="68"/>
      <c r="IK1004" s="68"/>
      <c r="IL1004" s="68"/>
      <c r="IM1004" s="68"/>
      <c r="IN1004" s="68"/>
      <c r="IO1004" s="68"/>
      <c r="IP1004" s="68"/>
      <c r="IQ1004" s="68"/>
      <c r="IR1004" s="68"/>
      <c r="IS1004" s="68"/>
      <c r="IT1004" s="68"/>
      <c r="IU1004" s="68"/>
      <c r="IV1004" s="68"/>
      <c r="IW1004" s="68"/>
      <c r="IX1004" s="68"/>
      <c r="IY1004" s="68"/>
      <c r="IZ1004" s="68"/>
      <c r="JA1004" s="68"/>
      <c r="JB1004" s="68"/>
      <c r="JC1004" s="68"/>
      <c r="JD1004" s="68"/>
      <c r="JE1004" s="68"/>
      <c r="JF1004" s="68"/>
      <c r="JG1004" s="68"/>
      <c r="JH1004" s="68"/>
      <c r="JI1004" s="68"/>
      <c r="JJ1004" s="68"/>
      <c r="JK1004" s="68"/>
      <c r="JL1004" s="68"/>
      <c r="JM1004" s="68"/>
      <c r="JN1004" s="68"/>
      <c r="JO1004" s="68"/>
      <c r="JP1004" s="68"/>
      <c r="JQ1004" s="68"/>
      <c r="JR1004" s="68"/>
      <c r="JS1004" s="68"/>
      <c r="JT1004" s="68"/>
      <c r="JU1004" s="68"/>
      <c r="JV1004" s="68"/>
      <c r="JW1004" s="68"/>
      <c r="JX1004" s="68"/>
      <c r="JY1004" s="68"/>
      <c r="JZ1004" s="68"/>
      <c r="KA1004" s="68"/>
      <c r="KB1004" s="68"/>
      <c r="KC1004" s="68"/>
      <c r="KD1004" s="68"/>
      <c r="KE1004" s="68"/>
      <c r="KF1004" s="68"/>
      <c r="KG1004" s="68"/>
      <c r="KH1004" s="68"/>
      <c r="KI1004" s="68"/>
      <c r="KJ1004" s="68"/>
      <c r="KK1004" s="68"/>
      <c r="KL1004" s="68"/>
      <c r="KM1004" s="68"/>
      <c r="KN1004" s="68"/>
      <c r="KO1004" s="68"/>
      <c r="KP1004" s="68"/>
      <c r="KQ1004" s="68"/>
      <c r="KR1004" s="68"/>
      <c r="KS1004" s="68"/>
      <c r="KT1004" s="68"/>
      <c r="KU1004" s="68"/>
      <c r="KV1004" s="68"/>
      <c r="KW1004" s="68"/>
      <c r="KX1004" s="68"/>
      <c r="KY1004" s="68"/>
      <c r="KZ1004" s="68"/>
      <c r="LA1004" s="68"/>
      <c r="LB1004" s="68"/>
      <c r="LC1004" s="68"/>
      <c r="LD1004" s="68"/>
      <c r="LE1004" s="68"/>
      <c r="LF1004" s="68"/>
      <c r="LG1004" s="68"/>
      <c r="LH1004" s="68"/>
      <c r="LI1004" s="68"/>
      <c r="LJ1004" s="68"/>
      <c r="LK1004" s="68"/>
      <c r="LL1004" s="68"/>
      <c r="LM1004" s="68"/>
      <c r="LN1004" s="68"/>
      <c r="LO1004" s="68"/>
      <c r="LP1004" s="68"/>
      <c r="LQ1004" s="68"/>
      <c r="LR1004" s="68"/>
      <c r="LS1004" s="68"/>
      <c r="LT1004" s="68"/>
      <c r="LU1004" s="68"/>
      <c r="LV1004" s="68"/>
      <c r="LW1004" s="68"/>
      <c r="LX1004" s="68"/>
      <c r="LY1004" s="68"/>
      <c r="LZ1004" s="68"/>
      <c r="MA1004" s="68"/>
      <c r="MB1004" s="68"/>
      <c r="MC1004" s="68"/>
      <c r="MD1004" s="68"/>
      <c r="ME1004" s="68"/>
      <c r="MF1004" s="68"/>
      <c r="MG1004" s="68"/>
      <c r="MH1004" s="68"/>
      <c r="MI1004" s="68"/>
      <c r="MJ1004" s="68"/>
      <c r="MK1004" s="68"/>
      <c r="ML1004" s="68"/>
      <c r="MM1004" s="68"/>
      <c r="MN1004" s="68"/>
      <c r="MO1004" s="68"/>
      <c r="MP1004" s="68"/>
      <c r="MQ1004" s="68"/>
      <c r="MR1004" s="68"/>
      <c r="MS1004" s="68"/>
      <c r="MT1004" s="68"/>
      <c r="MU1004" s="68"/>
      <c r="MV1004" s="68"/>
      <c r="MW1004" s="68"/>
      <c r="MX1004" s="68"/>
      <c r="MY1004" s="68"/>
      <c r="MZ1004" s="68"/>
      <c r="NA1004" s="68"/>
      <c r="NB1004" s="68"/>
      <c r="NC1004" s="68"/>
      <c r="ND1004" s="68"/>
      <c r="NE1004" s="68"/>
      <c r="NF1004" s="68"/>
      <c r="NG1004" s="68"/>
      <c r="NH1004" s="68"/>
      <c r="NI1004" s="68"/>
      <c r="NJ1004" s="68"/>
      <c r="NK1004" s="68"/>
      <c r="NL1004" s="68"/>
      <c r="NM1004" s="68"/>
      <c r="NN1004" s="68"/>
      <c r="NO1004" s="68"/>
      <c r="NP1004" s="68"/>
      <c r="NQ1004" s="68"/>
      <c r="NR1004" s="68"/>
      <c r="NS1004" s="68"/>
      <c r="NT1004" s="68"/>
      <c r="NU1004" s="68"/>
      <c r="NV1004" s="68"/>
      <c r="NW1004" s="68"/>
      <c r="NX1004" s="68"/>
      <c r="NY1004" s="68"/>
      <c r="NZ1004" s="68"/>
      <c r="OA1004" s="68"/>
      <c r="OB1004" s="68"/>
      <c r="OC1004" s="68"/>
      <c r="OD1004" s="68"/>
      <c r="OE1004" s="68"/>
      <c r="OF1004" s="68"/>
      <c r="OG1004" s="68"/>
      <c r="OH1004" s="68"/>
      <c r="OI1004" s="68"/>
      <c r="OJ1004" s="68"/>
      <c r="OK1004" s="68"/>
      <c r="OL1004" s="68"/>
      <c r="OM1004" s="68"/>
      <c r="ON1004" s="68"/>
      <c r="OO1004" s="68"/>
      <c r="OP1004" s="68"/>
      <c r="OQ1004" s="68"/>
      <c r="OR1004" s="68"/>
      <c r="OS1004" s="68"/>
      <c r="OT1004" s="68"/>
      <c r="OU1004" s="68"/>
      <c r="OV1004" s="68"/>
      <c r="OW1004" s="68"/>
      <c r="OX1004" s="68"/>
      <c r="OY1004" s="68"/>
      <c r="OZ1004" s="68"/>
      <c r="PA1004" s="68"/>
      <c r="PB1004" s="68"/>
      <c r="PC1004" s="68"/>
      <c r="PD1004" s="68"/>
      <c r="PE1004" s="68"/>
      <c r="PF1004" s="68"/>
      <c r="PG1004" s="68"/>
      <c r="PH1004" s="68"/>
      <c r="PI1004" s="68"/>
      <c r="PJ1004" s="68"/>
      <c r="PK1004" s="68"/>
      <c r="PL1004" s="68"/>
      <c r="PM1004" s="68"/>
      <c r="PN1004" s="68"/>
      <c r="PO1004" s="68"/>
      <c r="PP1004" s="68"/>
      <c r="PQ1004" s="68"/>
      <c r="PR1004" s="68"/>
      <c r="PS1004" s="68"/>
      <c r="PT1004" s="68"/>
      <c r="PU1004" s="68"/>
      <c r="PV1004" s="68"/>
      <c r="PW1004" s="68"/>
      <c r="PX1004" s="68"/>
      <c r="PY1004" s="68"/>
      <c r="PZ1004" s="68"/>
      <c r="QA1004" s="68"/>
      <c r="QB1004" s="68"/>
      <c r="QC1004" s="68"/>
      <c r="QD1004" s="68"/>
      <c r="QE1004" s="68"/>
      <c r="QF1004" s="68"/>
      <c r="QG1004" s="68"/>
      <c r="QH1004" s="68"/>
      <c r="QI1004" s="68"/>
      <c r="QJ1004" s="68"/>
      <c r="QK1004" s="68"/>
      <c r="QL1004" s="68"/>
      <c r="QM1004" s="68"/>
      <c r="QN1004" s="68"/>
      <c r="QO1004" s="68"/>
      <c r="QP1004" s="68"/>
      <c r="QQ1004" s="68"/>
      <c r="QR1004" s="68"/>
      <c r="QS1004" s="68"/>
      <c r="QT1004" s="68"/>
      <c r="QU1004" s="68"/>
      <c r="QV1004" s="68"/>
      <c r="QW1004" s="68"/>
      <c r="QX1004" s="68"/>
      <c r="QY1004" s="68"/>
      <c r="QZ1004" s="68"/>
      <c r="RA1004" s="68"/>
      <c r="RB1004" s="68"/>
      <c r="RC1004" s="68"/>
      <c r="RD1004" s="68"/>
      <c r="RE1004" s="68"/>
      <c r="RF1004" s="68"/>
      <c r="RG1004" s="68"/>
      <c r="RH1004" s="68"/>
      <c r="RI1004" s="68"/>
      <c r="RJ1004" s="68"/>
      <c r="RK1004" s="68"/>
      <c r="RL1004" s="68"/>
      <c r="RM1004" s="68"/>
      <c r="RN1004" s="68"/>
      <c r="RO1004" s="68"/>
      <c r="RP1004" s="68"/>
      <c r="RQ1004" s="68"/>
      <c r="RR1004" s="68"/>
      <c r="RS1004" s="68"/>
      <c r="RT1004" s="68"/>
      <c r="RU1004" s="68"/>
      <c r="RV1004" s="68"/>
      <c r="RW1004" s="68"/>
      <c r="RX1004" s="68"/>
      <c r="RY1004" s="68"/>
      <c r="RZ1004" s="68"/>
      <c r="SA1004" s="68"/>
      <c r="SB1004" s="68"/>
      <c r="SC1004" s="68"/>
      <c r="SD1004" s="68"/>
      <c r="SE1004" s="68"/>
      <c r="SF1004" s="68"/>
      <c r="SG1004" s="68"/>
      <c r="SH1004" s="68"/>
      <c r="SI1004" s="68"/>
      <c r="SJ1004" s="68"/>
      <c r="SK1004" s="68"/>
      <c r="SL1004" s="68"/>
      <c r="SM1004" s="68"/>
      <c r="SN1004" s="68"/>
      <c r="SO1004" s="68"/>
      <c r="SP1004" s="68"/>
      <c r="SQ1004" s="68"/>
      <c r="SR1004" s="68"/>
      <c r="SS1004" s="68"/>
      <c r="ST1004" s="68"/>
    </row>
    <row r="1005" spans="1:514" ht="16.5" customHeight="1" x14ac:dyDescent="0.2">
      <c r="A1005" s="20">
        <v>397</v>
      </c>
      <c r="B1005" s="20" t="s">
        <v>62</v>
      </c>
      <c r="C1005" s="20" t="s">
        <v>915</v>
      </c>
      <c r="D1005" s="20" t="s">
        <v>38</v>
      </c>
      <c r="E1005" s="20" t="s">
        <v>1345</v>
      </c>
      <c r="F1005" s="22" t="s">
        <v>943</v>
      </c>
      <c r="G1005" s="20" t="s">
        <v>42</v>
      </c>
      <c r="H1005" s="20" t="s">
        <v>35</v>
      </c>
      <c r="I1005" s="20" t="s">
        <v>81</v>
      </c>
      <c r="J1005" s="22" t="s">
        <v>915</v>
      </c>
      <c r="K1005" s="20"/>
      <c r="L1005" s="20"/>
      <c r="M1005" s="20"/>
      <c r="N1005" s="20"/>
      <c r="O1005" s="23"/>
      <c r="P1005" s="23">
        <v>395000</v>
      </c>
      <c r="Q1005" s="24">
        <v>1</v>
      </c>
      <c r="R1005" s="25">
        <v>45809</v>
      </c>
      <c r="S1005" s="20" t="s">
        <v>83</v>
      </c>
      <c r="T1005" s="26">
        <f t="shared" si="17"/>
        <v>395000</v>
      </c>
      <c r="U1005" s="27" t="s">
        <v>100</v>
      </c>
      <c r="V1005" s="27" t="s">
        <v>100</v>
      </c>
      <c r="W1005" s="68"/>
      <c r="X1005" s="68"/>
      <c r="Y1005" s="68"/>
      <c r="Z1005" s="68"/>
      <c r="AA1005" s="68"/>
      <c r="AB1005" s="68"/>
      <c r="AC1005" s="68"/>
      <c r="AD1005" s="68"/>
      <c r="AE1005" s="68"/>
      <c r="AF1005" s="68"/>
      <c r="AG1005" s="68"/>
      <c r="AH1005" s="68"/>
      <c r="AI1005" s="68"/>
      <c r="AJ1005" s="68"/>
      <c r="AK1005" s="68"/>
      <c r="AL1005" s="68"/>
      <c r="AM1005" s="68"/>
      <c r="AN1005" s="68"/>
      <c r="AO1005" s="68"/>
      <c r="AP1005" s="68"/>
      <c r="AQ1005" s="68"/>
      <c r="AR1005" s="68"/>
      <c r="AS1005" s="68"/>
      <c r="AT1005" s="68"/>
      <c r="AU1005" s="68"/>
      <c r="AV1005" s="68"/>
      <c r="AW1005" s="68"/>
      <c r="AX1005" s="68"/>
      <c r="AY1005" s="68"/>
      <c r="AZ1005" s="68"/>
      <c r="BA1005" s="68"/>
      <c r="BB1005" s="68"/>
      <c r="BC1005" s="68"/>
      <c r="BD1005" s="68"/>
      <c r="BE1005" s="68"/>
      <c r="BF1005" s="68"/>
      <c r="BG1005" s="68"/>
      <c r="BH1005" s="68"/>
      <c r="BI1005" s="68"/>
      <c r="BJ1005" s="68"/>
      <c r="BK1005" s="68"/>
      <c r="BL1005" s="68"/>
      <c r="BM1005" s="68"/>
      <c r="BN1005" s="68"/>
      <c r="BO1005" s="68"/>
      <c r="BP1005" s="68"/>
      <c r="BQ1005" s="68"/>
      <c r="BR1005" s="68"/>
      <c r="BS1005" s="68"/>
      <c r="BT1005" s="68"/>
      <c r="BU1005" s="68"/>
      <c r="BV1005" s="68"/>
      <c r="BW1005" s="68"/>
      <c r="BX1005" s="68"/>
      <c r="BY1005" s="68"/>
      <c r="BZ1005" s="68"/>
      <c r="CA1005" s="68"/>
      <c r="CB1005" s="68"/>
      <c r="CC1005" s="68"/>
      <c r="CD1005" s="68"/>
      <c r="CE1005" s="68"/>
      <c r="CF1005" s="68"/>
      <c r="CG1005" s="68"/>
      <c r="CH1005" s="68"/>
      <c r="CI1005" s="68"/>
      <c r="CJ1005" s="68"/>
      <c r="CK1005" s="68"/>
      <c r="CL1005" s="68"/>
      <c r="CM1005" s="68"/>
      <c r="CN1005" s="68"/>
      <c r="CO1005" s="68"/>
      <c r="CP1005" s="68"/>
      <c r="CQ1005" s="68"/>
      <c r="CR1005" s="68"/>
      <c r="CS1005" s="68"/>
      <c r="CT1005" s="68"/>
      <c r="CU1005" s="68"/>
      <c r="CV1005" s="68"/>
      <c r="CW1005" s="68"/>
      <c r="CX1005" s="68"/>
      <c r="CY1005" s="68"/>
      <c r="CZ1005" s="68"/>
      <c r="DA1005" s="68"/>
      <c r="DB1005" s="68"/>
      <c r="DC1005" s="68"/>
      <c r="DD1005" s="68"/>
      <c r="DE1005" s="68"/>
      <c r="DF1005" s="68"/>
      <c r="DG1005" s="68"/>
      <c r="DH1005" s="68"/>
      <c r="DI1005" s="68"/>
      <c r="DJ1005" s="68"/>
      <c r="DK1005" s="68"/>
      <c r="DL1005" s="68"/>
      <c r="DM1005" s="68"/>
      <c r="DN1005" s="68"/>
      <c r="DO1005" s="68"/>
      <c r="DP1005" s="68"/>
      <c r="DQ1005" s="68"/>
      <c r="DR1005" s="68"/>
      <c r="DS1005" s="68"/>
      <c r="DT1005" s="68"/>
      <c r="DU1005" s="68"/>
      <c r="DV1005" s="68"/>
      <c r="DW1005" s="68"/>
      <c r="DX1005" s="68"/>
      <c r="DY1005" s="68"/>
      <c r="DZ1005" s="68"/>
      <c r="EA1005" s="68"/>
      <c r="EB1005" s="68"/>
      <c r="EC1005" s="68"/>
      <c r="ED1005" s="68"/>
      <c r="EE1005" s="68"/>
      <c r="EF1005" s="68"/>
      <c r="EG1005" s="68"/>
      <c r="EH1005" s="68"/>
      <c r="EI1005" s="68"/>
      <c r="EJ1005" s="68"/>
      <c r="EK1005" s="68"/>
      <c r="EL1005" s="68"/>
      <c r="EM1005" s="68"/>
      <c r="EN1005" s="68"/>
      <c r="EO1005" s="68"/>
      <c r="EP1005" s="68"/>
      <c r="EQ1005" s="68"/>
      <c r="ER1005" s="68"/>
      <c r="ES1005" s="68"/>
      <c r="ET1005" s="68"/>
      <c r="EU1005" s="68"/>
      <c r="EV1005" s="68"/>
      <c r="EW1005" s="68"/>
      <c r="EX1005" s="68"/>
      <c r="EY1005" s="68"/>
      <c r="EZ1005" s="68"/>
      <c r="FA1005" s="68"/>
      <c r="FB1005" s="68"/>
      <c r="FC1005" s="68"/>
      <c r="FD1005" s="68"/>
      <c r="FE1005" s="68"/>
      <c r="FF1005" s="68"/>
      <c r="FG1005" s="68"/>
      <c r="FH1005" s="68"/>
      <c r="FI1005" s="68"/>
      <c r="FJ1005" s="68"/>
      <c r="FK1005" s="68"/>
      <c r="FL1005" s="68"/>
      <c r="FM1005" s="68"/>
      <c r="FN1005" s="68"/>
      <c r="FO1005" s="68"/>
      <c r="FP1005" s="68"/>
      <c r="FQ1005" s="68"/>
      <c r="FR1005" s="68"/>
      <c r="FS1005" s="68"/>
      <c r="FT1005" s="68"/>
      <c r="FU1005" s="68"/>
      <c r="FV1005" s="68"/>
      <c r="FW1005" s="68"/>
      <c r="FX1005" s="68"/>
      <c r="FY1005" s="68"/>
      <c r="FZ1005" s="68"/>
      <c r="GA1005" s="68"/>
      <c r="GB1005" s="68"/>
      <c r="GC1005" s="68"/>
      <c r="GD1005" s="68"/>
      <c r="GE1005" s="68"/>
      <c r="GF1005" s="68"/>
      <c r="GG1005" s="68"/>
      <c r="GH1005" s="68"/>
      <c r="GI1005" s="68"/>
      <c r="GJ1005" s="68"/>
      <c r="GK1005" s="68"/>
      <c r="GL1005" s="68"/>
      <c r="GM1005" s="68"/>
      <c r="GN1005" s="68"/>
      <c r="GO1005" s="68"/>
      <c r="GP1005" s="68"/>
      <c r="GQ1005" s="68"/>
      <c r="GR1005" s="68"/>
      <c r="GS1005" s="68"/>
      <c r="GT1005" s="68"/>
      <c r="GU1005" s="68"/>
      <c r="GV1005" s="68"/>
      <c r="GW1005" s="68"/>
      <c r="GX1005" s="68"/>
      <c r="GY1005" s="68"/>
      <c r="GZ1005" s="68"/>
      <c r="HA1005" s="68"/>
      <c r="HB1005" s="68"/>
      <c r="HC1005" s="68"/>
      <c r="HD1005" s="68"/>
      <c r="HE1005" s="68"/>
      <c r="HF1005" s="68"/>
      <c r="HG1005" s="68"/>
      <c r="HH1005" s="68"/>
      <c r="HI1005" s="68"/>
      <c r="HJ1005" s="68"/>
      <c r="HK1005" s="68"/>
      <c r="HL1005" s="68"/>
      <c r="HM1005" s="68"/>
      <c r="HN1005" s="68"/>
      <c r="HO1005" s="68"/>
      <c r="HP1005" s="68"/>
      <c r="HQ1005" s="68"/>
      <c r="HR1005" s="68"/>
      <c r="HS1005" s="68"/>
      <c r="HT1005" s="68"/>
      <c r="HU1005" s="68"/>
      <c r="HV1005" s="68"/>
      <c r="HW1005" s="68"/>
      <c r="HX1005" s="68"/>
      <c r="HY1005" s="68"/>
      <c r="HZ1005" s="68"/>
      <c r="IA1005" s="68"/>
      <c r="IB1005" s="68"/>
      <c r="IC1005" s="68"/>
      <c r="ID1005" s="68"/>
      <c r="IE1005" s="68"/>
      <c r="IF1005" s="68"/>
      <c r="IG1005" s="68"/>
      <c r="IH1005" s="68"/>
      <c r="II1005" s="68"/>
      <c r="IJ1005" s="68"/>
      <c r="IK1005" s="68"/>
      <c r="IL1005" s="68"/>
      <c r="IM1005" s="68"/>
      <c r="IN1005" s="68"/>
      <c r="IO1005" s="68"/>
      <c r="IP1005" s="68"/>
      <c r="IQ1005" s="68"/>
      <c r="IR1005" s="68"/>
      <c r="IS1005" s="68"/>
      <c r="IT1005" s="68"/>
      <c r="IU1005" s="68"/>
      <c r="IV1005" s="68"/>
      <c r="IW1005" s="68"/>
      <c r="IX1005" s="68"/>
      <c r="IY1005" s="68"/>
      <c r="IZ1005" s="68"/>
      <c r="JA1005" s="68"/>
      <c r="JB1005" s="68"/>
      <c r="JC1005" s="68"/>
      <c r="JD1005" s="68"/>
      <c r="JE1005" s="68"/>
      <c r="JF1005" s="68"/>
      <c r="JG1005" s="68"/>
      <c r="JH1005" s="68"/>
      <c r="JI1005" s="68"/>
      <c r="JJ1005" s="68"/>
      <c r="JK1005" s="68"/>
      <c r="JL1005" s="68"/>
      <c r="JM1005" s="68"/>
      <c r="JN1005" s="68"/>
      <c r="JO1005" s="68"/>
      <c r="JP1005" s="68"/>
      <c r="JQ1005" s="68"/>
      <c r="JR1005" s="68"/>
      <c r="JS1005" s="68"/>
      <c r="JT1005" s="68"/>
      <c r="JU1005" s="68"/>
      <c r="JV1005" s="68"/>
      <c r="JW1005" s="68"/>
      <c r="JX1005" s="68"/>
      <c r="JY1005" s="68"/>
      <c r="JZ1005" s="68"/>
      <c r="KA1005" s="68"/>
      <c r="KB1005" s="68"/>
      <c r="KC1005" s="68"/>
      <c r="KD1005" s="68"/>
      <c r="KE1005" s="68"/>
      <c r="KF1005" s="68"/>
      <c r="KG1005" s="68"/>
      <c r="KH1005" s="68"/>
      <c r="KI1005" s="68"/>
      <c r="KJ1005" s="68"/>
      <c r="KK1005" s="68"/>
      <c r="KL1005" s="68"/>
      <c r="KM1005" s="68"/>
      <c r="KN1005" s="68"/>
      <c r="KO1005" s="68"/>
      <c r="KP1005" s="68"/>
      <c r="KQ1005" s="68"/>
      <c r="KR1005" s="68"/>
      <c r="KS1005" s="68"/>
      <c r="KT1005" s="68"/>
      <c r="KU1005" s="68"/>
      <c r="KV1005" s="68"/>
      <c r="KW1005" s="68"/>
      <c r="KX1005" s="68"/>
      <c r="KY1005" s="68"/>
      <c r="KZ1005" s="68"/>
      <c r="LA1005" s="68"/>
      <c r="LB1005" s="68"/>
      <c r="LC1005" s="68"/>
      <c r="LD1005" s="68"/>
      <c r="LE1005" s="68"/>
      <c r="LF1005" s="68"/>
      <c r="LG1005" s="68"/>
      <c r="LH1005" s="68"/>
      <c r="LI1005" s="68"/>
      <c r="LJ1005" s="68"/>
      <c r="LK1005" s="68"/>
      <c r="LL1005" s="68"/>
      <c r="LM1005" s="68"/>
      <c r="LN1005" s="68"/>
      <c r="LO1005" s="68"/>
      <c r="LP1005" s="68"/>
      <c r="LQ1005" s="68"/>
      <c r="LR1005" s="68"/>
      <c r="LS1005" s="68"/>
      <c r="LT1005" s="68"/>
      <c r="LU1005" s="68"/>
      <c r="LV1005" s="68"/>
      <c r="LW1005" s="68"/>
      <c r="LX1005" s="68"/>
      <c r="LY1005" s="68"/>
      <c r="LZ1005" s="68"/>
      <c r="MA1005" s="68"/>
      <c r="MB1005" s="68"/>
      <c r="MC1005" s="68"/>
      <c r="MD1005" s="68"/>
      <c r="ME1005" s="68"/>
      <c r="MF1005" s="68"/>
      <c r="MG1005" s="68"/>
      <c r="MH1005" s="68"/>
      <c r="MI1005" s="68"/>
      <c r="MJ1005" s="68"/>
      <c r="MK1005" s="68"/>
      <c r="ML1005" s="68"/>
      <c r="MM1005" s="68"/>
      <c r="MN1005" s="68"/>
      <c r="MO1005" s="68"/>
      <c r="MP1005" s="68"/>
      <c r="MQ1005" s="68"/>
      <c r="MR1005" s="68"/>
      <c r="MS1005" s="68"/>
      <c r="MT1005" s="68"/>
      <c r="MU1005" s="68"/>
      <c r="MV1005" s="68"/>
      <c r="MW1005" s="68"/>
      <c r="MX1005" s="68"/>
      <c r="MY1005" s="68"/>
      <c r="MZ1005" s="68"/>
      <c r="NA1005" s="68"/>
      <c r="NB1005" s="68"/>
      <c r="NC1005" s="68"/>
      <c r="ND1005" s="68"/>
      <c r="NE1005" s="68"/>
      <c r="NF1005" s="68"/>
      <c r="NG1005" s="68"/>
      <c r="NH1005" s="68"/>
      <c r="NI1005" s="68"/>
      <c r="NJ1005" s="68"/>
      <c r="NK1005" s="68"/>
      <c r="NL1005" s="68"/>
      <c r="NM1005" s="68"/>
      <c r="NN1005" s="68"/>
      <c r="NO1005" s="68"/>
      <c r="NP1005" s="68"/>
      <c r="NQ1005" s="68"/>
      <c r="NR1005" s="68"/>
      <c r="NS1005" s="68"/>
      <c r="NT1005" s="68"/>
      <c r="NU1005" s="68"/>
      <c r="NV1005" s="68"/>
      <c r="NW1005" s="68"/>
      <c r="NX1005" s="68"/>
      <c r="NY1005" s="68"/>
      <c r="NZ1005" s="68"/>
      <c r="OA1005" s="68"/>
      <c r="OB1005" s="68"/>
      <c r="OC1005" s="68"/>
      <c r="OD1005" s="68"/>
      <c r="OE1005" s="68"/>
      <c r="OF1005" s="68"/>
      <c r="OG1005" s="68"/>
      <c r="OH1005" s="68"/>
      <c r="OI1005" s="68"/>
      <c r="OJ1005" s="68"/>
      <c r="OK1005" s="68"/>
      <c r="OL1005" s="68"/>
      <c r="OM1005" s="68"/>
      <c r="ON1005" s="68"/>
      <c r="OO1005" s="68"/>
      <c r="OP1005" s="68"/>
      <c r="OQ1005" s="68"/>
      <c r="OR1005" s="68"/>
      <c r="OS1005" s="68"/>
      <c r="OT1005" s="68"/>
      <c r="OU1005" s="68"/>
      <c r="OV1005" s="68"/>
      <c r="OW1005" s="68"/>
      <c r="OX1005" s="68"/>
      <c r="OY1005" s="68"/>
      <c r="OZ1005" s="68"/>
      <c r="PA1005" s="68"/>
      <c r="PB1005" s="68"/>
      <c r="PC1005" s="68"/>
      <c r="PD1005" s="68"/>
      <c r="PE1005" s="68"/>
      <c r="PF1005" s="68"/>
      <c r="PG1005" s="68"/>
      <c r="PH1005" s="68"/>
      <c r="PI1005" s="68"/>
      <c r="PJ1005" s="68"/>
      <c r="PK1005" s="68"/>
      <c r="PL1005" s="68"/>
      <c r="PM1005" s="68"/>
      <c r="PN1005" s="68"/>
      <c r="PO1005" s="68"/>
      <c r="PP1005" s="68"/>
      <c r="PQ1005" s="68"/>
      <c r="PR1005" s="68"/>
      <c r="PS1005" s="68"/>
      <c r="PT1005" s="68"/>
      <c r="PU1005" s="68"/>
      <c r="PV1005" s="68"/>
      <c r="PW1005" s="68"/>
      <c r="PX1005" s="68"/>
      <c r="PY1005" s="68"/>
      <c r="PZ1005" s="68"/>
      <c r="QA1005" s="68"/>
      <c r="QB1005" s="68"/>
      <c r="QC1005" s="68"/>
      <c r="QD1005" s="68"/>
      <c r="QE1005" s="68"/>
      <c r="QF1005" s="68"/>
      <c r="QG1005" s="68"/>
      <c r="QH1005" s="68"/>
      <c r="QI1005" s="68"/>
      <c r="QJ1005" s="68"/>
      <c r="QK1005" s="68"/>
      <c r="QL1005" s="68"/>
      <c r="QM1005" s="68"/>
      <c r="QN1005" s="68"/>
      <c r="QO1005" s="68"/>
      <c r="QP1005" s="68"/>
      <c r="QQ1005" s="68"/>
      <c r="QR1005" s="68"/>
      <c r="QS1005" s="68"/>
      <c r="QT1005" s="68"/>
      <c r="QU1005" s="68"/>
      <c r="QV1005" s="68"/>
      <c r="QW1005" s="68"/>
      <c r="QX1005" s="68"/>
      <c r="QY1005" s="68"/>
      <c r="QZ1005" s="68"/>
      <c r="RA1005" s="68"/>
      <c r="RB1005" s="68"/>
      <c r="RC1005" s="68"/>
      <c r="RD1005" s="68"/>
      <c r="RE1005" s="68"/>
      <c r="RF1005" s="68"/>
      <c r="RG1005" s="68"/>
      <c r="RH1005" s="68"/>
      <c r="RI1005" s="68"/>
      <c r="RJ1005" s="68"/>
      <c r="RK1005" s="68"/>
      <c r="RL1005" s="68"/>
      <c r="RM1005" s="68"/>
      <c r="RN1005" s="68"/>
      <c r="RO1005" s="68"/>
      <c r="RP1005" s="68"/>
      <c r="RQ1005" s="68"/>
      <c r="RR1005" s="68"/>
      <c r="RS1005" s="68"/>
      <c r="RT1005" s="68"/>
      <c r="RU1005" s="68"/>
      <c r="RV1005" s="68"/>
      <c r="RW1005" s="68"/>
      <c r="RX1005" s="68"/>
      <c r="RY1005" s="68"/>
      <c r="RZ1005" s="68"/>
      <c r="SA1005" s="68"/>
      <c r="SB1005" s="68"/>
      <c r="SC1005" s="68"/>
      <c r="SD1005" s="68"/>
      <c r="SE1005" s="68"/>
      <c r="SF1005" s="68"/>
      <c r="SG1005" s="68"/>
      <c r="SH1005" s="68"/>
      <c r="SI1005" s="68"/>
      <c r="SJ1005" s="68"/>
      <c r="SK1005" s="68"/>
      <c r="SL1005" s="68"/>
      <c r="SM1005" s="68"/>
      <c r="SN1005" s="68"/>
      <c r="SO1005" s="68"/>
      <c r="SP1005" s="68"/>
      <c r="SQ1005" s="68"/>
      <c r="SR1005" s="68"/>
      <c r="SS1005" s="68"/>
      <c r="ST1005" s="68"/>
    </row>
    <row r="1006" spans="1:514" ht="16.5" customHeight="1" x14ac:dyDescent="0.2">
      <c r="A1006" s="20">
        <v>398</v>
      </c>
      <c r="B1006" s="20" t="s">
        <v>62</v>
      </c>
      <c r="C1006" s="20" t="s">
        <v>915</v>
      </c>
      <c r="D1006" s="20" t="s">
        <v>38</v>
      </c>
      <c r="E1006" s="20" t="s">
        <v>1345</v>
      </c>
      <c r="F1006" s="22" t="s">
        <v>943</v>
      </c>
      <c r="G1006" s="20" t="s">
        <v>42</v>
      </c>
      <c r="H1006" s="20" t="s">
        <v>35</v>
      </c>
      <c r="I1006" s="20" t="s">
        <v>81</v>
      </c>
      <c r="J1006" s="22" t="s">
        <v>915</v>
      </c>
      <c r="K1006" s="20"/>
      <c r="L1006" s="20"/>
      <c r="M1006" s="20"/>
      <c r="N1006" s="20"/>
      <c r="O1006" s="23"/>
      <c r="P1006" s="23">
        <v>395000</v>
      </c>
      <c r="Q1006" s="24">
        <v>1</v>
      </c>
      <c r="R1006" s="25">
        <v>45839</v>
      </c>
      <c r="S1006" s="20" t="s">
        <v>83</v>
      </c>
      <c r="T1006" s="26">
        <f t="shared" si="17"/>
        <v>395000</v>
      </c>
      <c r="U1006" s="27" t="s">
        <v>100</v>
      </c>
      <c r="V1006" s="27" t="s">
        <v>100</v>
      </c>
      <c r="W1006" s="68"/>
      <c r="X1006" s="68"/>
      <c r="Y1006" s="68"/>
      <c r="Z1006" s="68"/>
      <c r="AA1006" s="68"/>
      <c r="AB1006" s="68"/>
      <c r="AC1006" s="68"/>
      <c r="AD1006" s="68"/>
      <c r="AE1006" s="68"/>
      <c r="AF1006" s="68"/>
      <c r="AG1006" s="68"/>
      <c r="AH1006" s="68"/>
      <c r="AI1006" s="68"/>
      <c r="AJ1006" s="68"/>
      <c r="AK1006" s="68"/>
      <c r="AL1006" s="68"/>
      <c r="AM1006" s="68"/>
      <c r="AN1006" s="68"/>
      <c r="AO1006" s="68"/>
      <c r="AP1006" s="68"/>
      <c r="AQ1006" s="68"/>
      <c r="AR1006" s="68"/>
      <c r="AS1006" s="68"/>
      <c r="AT1006" s="68"/>
      <c r="AU1006" s="68"/>
      <c r="AV1006" s="68"/>
      <c r="AW1006" s="68"/>
      <c r="AX1006" s="68"/>
      <c r="AY1006" s="68"/>
      <c r="AZ1006" s="68"/>
      <c r="BA1006" s="68"/>
      <c r="BB1006" s="68"/>
      <c r="BC1006" s="68"/>
      <c r="BD1006" s="68"/>
      <c r="BE1006" s="68"/>
      <c r="BF1006" s="68"/>
      <c r="BG1006" s="68"/>
      <c r="BH1006" s="68"/>
      <c r="BI1006" s="68"/>
      <c r="BJ1006" s="68"/>
      <c r="BK1006" s="68"/>
      <c r="BL1006" s="68"/>
      <c r="BM1006" s="68"/>
      <c r="BN1006" s="68"/>
      <c r="BO1006" s="68"/>
      <c r="BP1006" s="68"/>
      <c r="BQ1006" s="68"/>
      <c r="BR1006" s="68"/>
      <c r="BS1006" s="68"/>
      <c r="BT1006" s="68"/>
      <c r="BU1006" s="68"/>
      <c r="BV1006" s="68"/>
      <c r="BW1006" s="68"/>
      <c r="BX1006" s="68"/>
      <c r="BY1006" s="68"/>
      <c r="BZ1006" s="68"/>
      <c r="CA1006" s="68"/>
      <c r="CB1006" s="68"/>
      <c r="CC1006" s="68"/>
      <c r="CD1006" s="68"/>
      <c r="CE1006" s="68"/>
      <c r="CF1006" s="68"/>
      <c r="CG1006" s="68"/>
      <c r="CH1006" s="68"/>
      <c r="CI1006" s="68"/>
      <c r="CJ1006" s="68"/>
      <c r="CK1006" s="68"/>
      <c r="CL1006" s="68"/>
      <c r="CM1006" s="68"/>
      <c r="CN1006" s="68"/>
      <c r="CO1006" s="68"/>
      <c r="CP1006" s="68"/>
      <c r="CQ1006" s="68"/>
      <c r="CR1006" s="68"/>
      <c r="CS1006" s="68"/>
      <c r="CT1006" s="68"/>
      <c r="CU1006" s="68"/>
      <c r="CV1006" s="68"/>
      <c r="CW1006" s="68"/>
      <c r="CX1006" s="68"/>
      <c r="CY1006" s="68"/>
      <c r="CZ1006" s="68"/>
      <c r="DA1006" s="68"/>
      <c r="DB1006" s="68"/>
      <c r="DC1006" s="68"/>
      <c r="DD1006" s="68"/>
      <c r="DE1006" s="68"/>
      <c r="DF1006" s="68"/>
      <c r="DG1006" s="68"/>
      <c r="DH1006" s="68"/>
      <c r="DI1006" s="68"/>
      <c r="DJ1006" s="68"/>
      <c r="DK1006" s="68"/>
      <c r="DL1006" s="68"/>
      <c r="DM1006" s="68"/>
      <c r="DN1006" s="68"/>
      <c r="DO1006" s="68"/>
      <c r="DP1006" s="68"/>
      <c r="DQ1006" s="68"/>
      <c r="DR1006" s="68"/>
      <c r="DS1006" s="68"/>
      <c r="DT1006" s="68"/>
      <c r="DU1006" s="68"/>
      <c r="DV1006" s="68"/>
      <c r="DW1006" s="68"/>
      <c r="DX1006" s="68"/>
      <c r="DY1006" s="68"/>
      <c r="DZ1006" s="68"/>
      <c r="EA1006" s="68"/>
      <c r="EB1006" s="68"/>
      <c r="EC1006" s="68"/>
      <c r="ED1006" s="68"/>
      <c r="EE1006" s="68"/>
      <c r="EF1006" s="68"/>
      <c r="EG1006" s="68"/>
      <c r="EH1006" s="68"/>
      <c r="EI1006" s="68"/>
      <c r="EJ1006" s="68"/>
      <c r="EK1006" s="68"/>
      <c r="EL1006" s="68"/>
      <c r="EM1006" s="68"/>
      <c r="EN1006" s="68"/>
      <c r="EO1006" s="68"/>
      <c r="EP1006" s="68"/>
      <c r="EQ1006" s="68"/>
      <c r="ER1006" s="68"/>
      <c r="ES1006" s="68"/>
      <c r="ET1006" s="68"/>
      <c r="EU1006" s="68"/>
      <c r="EV1006" s="68"/>
      <c r="EW1006" s="68"/>
      <c r="EX1006" s="68"/>
      <c r="EY1006" s="68"/>
      <c r="EZ1006" s="68"/>
      <c r="FA1006" s="68"/>
      <c r="FB1006" s="68"/>
      <c r="FC1006" s="68"/>
      <c r="FD1006" s="68"/>
      <c r="FE1006" s="68"/>
      <c r="FF1006" s="68"/>
      <c r="FG1006" s="68"/>
      <c r="FH1006" s="68"/>
      <c r="FI1006" s="68"/>
      <c r="FJ1006" s="68"/>
      <c r="FK1006" s="68"/>
      <c r="FL1006" s="68"/>
      <c r="FM1006" s="68"/>
      <c r="FN1006" s="68"/>
      <c r="FO1006" s="68"/>
      <c r="FP1006" s="68"/>
      <c r="FQ1006" s="68"/>
      <c r="FR1006" s="68"/>
      <c r="FS1006" s="68"/>
      <c r="FT1006" s="68"/>
      <c r="FU1006" s="68"/>
      <c r="FV1006" s="68"/>
      <c r="FW1006" s="68"/>
      <c r="FX1006" s="68"/>
      <c r="FY1006" s="68"/>
      <c r="FZ1006" s="68"/>
      <c r="GA1006" s="68"/>
      <c r="GB1006" s="68"/>
      <c r="GC1006" s="68"/>
      <c r="GD1006" s="68"/>
      <c r="GE1006" s="68"/>
      <c r="GF1006" s="68"/>
      <c r="GG1006" s="68"/>
      <c r="GH1006" s="68"/>
      <c r="GI1006" s="68"/>
      <c r="GJ1006" s="68"/>
      <c r="GK1006" s="68"/>
      <c r="GL1006" s="68"/>
      <c r="GM1006" s="68"/>
      <c r="GN1006" s="68"/>
      <c r="GO1006" s="68"/>
      <c r="GP1006" s="68"/>
      <c r="GQ1006" s="68"/>
      <c r="GR1006" s="68"/>
      <c r="GS1006" s="68"/>
      <c r="GT1006" s="68"/>
      <c r="GU1006" s="68"/>
      <c r="GV1006" s="68"/>
      <c r="GW1006" s="68"/>
      <c r="GX1006" s="68"/>
      <c r="GY1006" s="68"/>
      <c r="GZ1006" s="68"/>
      <c r="HA1006" s="68"/>
      <c r="HB1006" s="68"/>
      <c r="HC1006" s="68"/>
      <c r="HD1006" s="68"/>
      <c r="HE1006" s="68"/>
      <c r="HF1006" s="68"/>
      <c r="HG1006" s="68"/>
      <c r="HH1006" s="68"/>
      <c r="HI1006" s="68"/>
      <c r="HJ1006" s="68"/>
      <c r="HK1006" s="68"/>
      <c r="HL1006" s="68"/>
      <c r="HM1006" s="68"/>
      <c r="HN1006" s="68"/>
      <c r="HO1006" s="68"/>
      <c r="HP1006" s="68"/>
      <c r="HQ1006" s="68"/>
      <c r="HR1006" s="68"/>
      <c r="HS1006" s="68"/>
      <c r="HT1006" s="68"/>
      <c r="HU1006" s="68"/>
      <c r="HV1006" s="68"/>
      <c r="HW1006" s="68"/>
      <c r="HX1006" s="68"/>
      <c r="HY1006" s="68"/>
      <c r="HZ1006" s="68"/>
      <c r="IA1006" s="68"/>
      <c r="IB1006" s="68"/>
      <c r="IC1006" s="68"/>
      <c r="ID1006" s="68"/>
      <c r="IE1006" s="68"/>
      <c r="IF1006" s="68"/>
      <c r="IG1006" s="68"/>
      <c r="IH1006" s="68"/>
      <c r="II1006" s="68"/>
      <c r="IJ1006" s="68"/>
      <c r="IK1006" s="68"/>
      <c r="IL1006" s="68"/>
      <c r="IM1006" s="68"/>
      <c r="IN1006" s="68"/>
      <c r="IO1006" s="68"/>
      <c r="IP1006" s="68"/>
      <c r="IQ1006" s="68"/>
      <c r="IR1006" s="68"/>
      <c r="IS1006" s="68"/>
      <c r="IT1006" s="68"/>
      <c r="IU1006" s="68"/>
      <c r="IV1006" s="68"/>
      <c r="IW1006" s="68"/>
      <c r="IX1006" s="68"/>
      <c r="IY1006" s="68"/>
      <c r="IZ1006" s="68"/>
      <c r="JA1006" s="68"/>
      <c r="JB1006" s="68"/>
      <c r="JC1006" s="68"/>
      <c r="JD1006" s="68"/>
      <c r="JE1006" s="68"/>
      <c r="JF1006" s="68"/>
      <c r="JG1006" s="68"/>
      <c r="JH1006" s="68"/>
      <c r="JI1006" s="68"/>
      <c r="JJ1006" s="68"/>
      <c r="JK1006" s="68"/>
      <c r="JL1006" s="68"/>
      <c r="JM1006" s="68"/>
      <c r="JN1006" s="68"/>
      <c r="JO1006" s="68"/>
      <c r="JP1006" s="68"/>
      <c r="JQ1006" s="68"/>
      <c r="JR1006" s="68"/>
      <c r="JS1006" s="68"/>
      <c r="JT1006" s="68"/>
      <c r="JU1006" s="68"/>
      <c r="JV1006" s="68"/>
      <c r="JW1006" s="68"/>
      <c r="JX1006" s="68"/>
      <c r="JY1006" s="68"/>
      <c r="JZ1006" s="68"/>
      <c r="KA1006" s="68"/>
      <c r="KB1006" s="68"/>
      <c r="KC1006" s="68"/>
      <c r="KD1006" s="68"/>
      <c r="KE1006" s="68"/>
      <c r="KF1006" s="68"/>
      <c r="KG1006" s="68"/>
      <c r="KH1006" s="68"/>
      <c r="KI1006" s="68"/>
      <c r="KJ1006" s="68"/>
      <c r="KK1006" s="68"/>
      <c r="KL1006" s="68"/>
      <c r="KM1006" s="68"/>
      <c r="KN1006" s="68"/>
      <c r="KO1006" s="68"/>
      <c r="KP1006" s="68"/>
      <c r="KQ1006" s="68"/>
      <c r="KR1006" s="68"/>
      <c r="KS1006" s="68"/>
      <c r="KT1006" s="68"/>
      <c r="KU1006" s="68"/>
      <c r="KV1006" s="68"/>
      <c r="KW1006" s="68"/>
      <c r="KX1006" s="68"/>
      <c r="KY1006" s="68"/>
      <c r="KZ1006" s="68"/>
      <c r="LA1006" s="68"/>
      <c r="LB1006" s="68"/>
      <c r="LC1006" s="68"/>
      <c r="LD1006" s="68"/>
      <c r="LE1006" s="68"/>
      <c r="LF1006" s="68"/>
      <c r="LG1006" s="68"/>
      <c r="LH1006" s="68"/>
      <c r="LI1006" s="68"/>
      <c r="LJ1006" s="68"/>
      <c r="LK1006" s="68"/>
      <c r="LL1006" s="68"/>
      <c r="LM1006" s="68"/>
      <c r="LN1006" s="68"/>
      <c r="LO1006" s="68"/>
      <c r="LP1006" s="68"/>
      <c r="LQ1006" s="68"/>
      <c r="LR1006" s="68"/>
      <c r="LS1006" s="68"/>
      <c r="LT1006" s="68"/>
      <c r="LU1006" s="68"/>
      <c r="LV1006" s="68"/>
      <c r="LW1006" s="68"/>
      <c r="LX1006" s="68"/>
      <c r="LY1006" s="68"/>
      <c r="LZ1006" s="68"/>
      <c r="MA1006" s="68"/>
      <c r="MB1006" s="68"/>
      <c r="MC1006" s="68"/>
      <c r="MD1006" s="68"/>
      <c r="ME1006" s="68"/>
      <c r="MF1006" s="68"/>
      <c r="MG1006" s="68"/>
      <c r="MH1006" s="68"/>
      <c r="MI1006" s="68"/>
      <c r="MJ1006" s="68"/>
      <c r="MK1006" s="68"/>
      <c r="ML1006" s="68"/>
      <c r="MM1006" s="68"/>
      <c r="MN1006" s="68"/>
      <c r="MO1006" s="68"/>
      <c r="MP1006" s="68"/>
      <c r="MQ1006" s="68"/>
      <c r="MR1006" s="68"/>
      <c r="MS1006" s="68"/>
      <c r="MT1006" s="68"/>
      <c r="MU1006" s="68"/>
      <c r="MV1006" s="68"/>
      <c r="MW1006" s="68"/>
      <c r="MX1006" s="68"/>
      <c r="MY1006" s="68"/>
      <c r="MZ1006" s="68"/>
      <c r="NA1006" s="68"/>
      <c r="NB1006" s="68"/>
      <c r="NC1006" s="68"/>
      <c r="ND1006" s="68"/>
      <c r="NE1006" s="68"/>
      <c r="NF1006" s="68"/>
      <c r="NG1006" s="68"/>
      <c r="NH1006" s="68"/>
      <c r="NI1006" s="68"/>
      <c r="NJ1006" s="68"/>
      <c r="NK1006" s="68"/>
      <c r="NL1006" s="68"/>
      <c r="NM1006" s="68"/>
      <c r="NN1006" s="68"/>
      <c r="NO1006" s="68"/>
      <c r="NP1006" s="68"/>
      <c r="NQ1006" s="68"/>
      <c r="NR1006" s="68"/>
      <c r="NS1006" s="68"/>
      <c r="NT1006" s="68"/>
      <c r="NU1006" s="68"/>
      <c r="NV1006" s="68"/>
      <c r="NW1006" s="68"/>
      <c r="NX1006" s="68"/>
      <c r="NY1006" s="68"/>
      <c r="NZ1006" s="68"/>
      <c r="OA1006" s="68"/>
      <c r="OB1006" s="68"/>
      <c r="OC1006" s="68"/>
      <c r="OD1006" s="68"/>
      <c r="OE1006" s="68"/>
      <c r="OF1006" s="68"/>
      <c r="OG1006" s="68"/>
      <c r="OH1006" s="68"/>
      <c r="OI1006" s="68"/>
      <c r="OJ1006" s="68"/>
      <c r="OK1006" s="68"/>
      <c r="OL1006" s="68"/>
      <c r="OM1006" s="68"/>
      <c r="ON1006" s="68"/>
      <c r="OO1006" s="68"/>
      <c r="OP1006" s="68"/>
      <c r="OQ1006" s="68"/>
      <c r="OR1006" s="68"/>
      <c r="OS1006" s="68"/>
      <c r="OT1006" s="68"/>
      <c r="OU1006" s="68"/>
      <c r="OV1006" s="68"/>
      <c r="OW1006" s="68"/>
      <c r="OX1006" s="68"/>
      <c r="OY1006" s="68"/>
      <c r="OZ1006" s="68"/>
      <c r="PA1006" s="68"/>
      <c r="PB1006" s="68"/>
      <c r="PC1006" s="68"/>
      <c r="PD1006" s="68"/>
      <c r="PE1006" s="68"/>
      <c r="PF1006" s="68"/>
      <c r="PG1006" s="68"/>
      <c r="PH1006" s="68"/>
      <c r="PI1006" s="68"/>
      <c r="PJ1006" s="68"/>
      <c r="PK1006" s="68"/>
      <c r="PL1006" s="68"/>
      <c r="PM1006" s="68"/>
      <c r="PN1006" s="68"/>
      <c r="PO1006" s="68"/>
      <c r="PP1006" s="68"/>
      <c r="PQ1006" s="68"/>
      <c r="PR1006" s="68"/>
      <c r="PS1006" s="68"/>
      <c r="PT1006" s="68"/>
      <c r="PU1006" s="68"/>
      <c r="PV1006" s="68"/>
      <c r="PW1006" s="68"/>
      <c r="PX1006" s="68"/>
      <c r="PY1006" s="68"/>
      <c r="PZ1006" s="68"/>
      <c r="QA1006" s="68"/>
      <c r="QB1006" s="68"/>
      <c r="QC1006" s="68"/>
      <c r="QD1006" s="68"/>
      <c r="QE1006" s="68"/>
      <c r="QF1006" s="68"/>
      <c r="QG1006" s="68"/>
      <c r="QH1006" s="68"/>
      <c r="QI1006" s="68"/>
      <c r="QJ1006" s="68"/>
      <c r="QK1006" s="68"/>
      <c r="QL1006" s="68"/>
      <c r="QM1006" s="68"/>
      <c r="QN1006" s="68"/>
      <c r="QO1006" s="68"/>
      <c r="QP1006" s="68"/>
      <c r="QQ1006" s="68"/>
      <c r="QR1006" s="68"/>
      <c r="QS1006" s="68"/>
      <c r="QT1006" s="68"/>
      <c r="QU1006" s="68"/>
      <c r="QV1006" s="68"/>
      <c r="QW1006" s="68"/>
      <c r="QX1006" s="68"/>
      <c r="QY1006" s="68"/>
      <c r="QZ1006" s="68"/>
      <c r="RA1006" s="68"/>
      <c r="RB1006" s="68"/>
      <c r="RC1006" s="68"/>
      <c r="RD1006" s="68"/>
      <c r="RE1006" s="68"/>
      <c r="RF1006" s="68"/>
      <c r="RG1006" s="68"/>
      <c r="RH1006" s="68"/>
      <c r="RI1006" s="68"/>
      <c r="RJ1006" s="68"/>
      <c r="RK1006" s="68"/>
      <c r="RL1006" s="68"/>
      <c r="RM1006" s="68"/>
      <c r="RN1006" s="68"/>
      <c r="RO1006" s="68"/>
      <c r="RP1006" s="68"/>
      <c r="RQ1006" s="68"/>
      <c r="RR1006" s="68"/>
      <c r="RS1006" s="68"/>
      <c r="RT1006" s="68"/>
      <c r="RU1006" s="68"/>
      <c r="RV1006" s="68"/>
      <c r="RW1006" s="68"/>
      <c r="RX1006" s="68"/>
      <c r="RY1006" s="68"/>
      <c r="RZ1006" s="68"/>
      <c r="SA1006" s="68"/>
      <c r="SB1006" s="68"/>
      <c r="SC1006" s="68"/>
      <c r="SD1006" s="68"/>
      <c r="SE1006" s="68"/>
      <c r="SF1006" s="68"/>
      <c r="SG1006" s="68"/>
      <c r="SH1006" s="68"/>
      <c r="SI1006" s="68"/>
      <c r="SJ1006" s="68"/>
      <c r="SK1006" s="68"/>
      <c r="SL1006" s="68"/>
      <c r="SM1006" s="68"/>
      <c r="SN1006" s="68"/>
      <c r="SO1006" s="68"/>
      <c r="SP1006" s="68"/>
      <c r="SQ1006" s="68"/>
      <c r="SR1006" s="68"/>
      <c r="SS1006" s="68"/>
      <c r="ST1006" s="68"/>
    </row>
    <row r="1007" spans="1:514" ht="16.5" customHeight="1" x14ac:dyDescent="0.2">
      <c r="A1007" s="20">
        <v>399</v>
      </c>
      <c r="B1007" s="20" t="s">
        <v>62</v>
      </c>
      <c r="C1007" s="20" t="s">
        <v>915</v>
      </c>
      <c r="D1007" s="20" t="s">
        <v>38</v>
      </c>
      <c r="E1007" s="20" t="s">
        <v>1345</v>
      </c>
      <c r="F1007" s="22" t="s">
        <v>943</v>
      </c>
      <c r="G1007" s="20" t="s">
        <v>42</v>
      </c>
      <c r="H1007" s="20" t="s">
        <v>35</v>
      </c>
      <c r="I1007" s="20" t="s">
        <v>81</v>
      </c>
      <c r="J1007" s="22" t="s">
        <v>915</v>
      </c>
      <c r="K1007" s="20"/>
      <c r="L1007" s="20"/>
      <c r="M1007" s="20"/>
      <c r="N1007" s="20"/>
      <c r="O1007" s="23"/>
      <c r="P1007" s="23">
        <v>395000</v>
      </c>
      <c r="Q1007" s="24">
        <v>1</v>
      </c>
      <c r="R1007" s="25">
        <v>45870</v>
      </c>
      <c r="S1007" s="20" t="s">
        <v>83</v>
      </c>
      <c r="T1007" s="26">
        <f t="shared" si="17"/>
        <v>395000</v>
      </c>
      <c r="U1007" s="27" t="s">
        <v>100</v>
      </c>
      <c r="V1007" s="27" t="s">
        <v>100</v>
      </c>
      <c r="W1007" s="68"/>
      <c r="X1007" s="68"/>
      <c r="Y1007" s="68"/>
      <c r="Z1007" s="68"/>
      <c r="AA1007" s="68"/>
      <c r="AB1007" s="68"/>
      <c r="AC1007" s="68"/>
      <c r="AD1007" s="68"/>
      <c r="AE1007" s="68"/>
      <c r="AF1007" s="68"/>
      <c r="AG1007" s="68"/>
      <c r="AH1007" s="68"/>
      <c r="AI1007" s="68"/>
      <c r="AJ1007" s="68"/>
      <c r="AK1007" s="68"/>
      <c r="AL1007" s="68"/>
      <c r="AM1007" s="68"/>
      <c r="AN1007" s="68"/>
      <c r="AO1007" s="68"/>
      <c r="AP1007" s="68"/>
      <c r="AQ1007" s="68"/>
      <c r="AR1007" s="68"/>
      <c r="AS1007" s="68"/>
      <c r="AT1007" s="68"/>
      <c r="AU1007" s="68"/>
      <c r="AV1007" s="68"/>
      <c r="AW1007" s="68"/>
      <c r="AX1007" s="68"/>
      <c r="AY1007" s="68"/>
      <c r="AZ1007" s="68"/>
      <c r="BA1007" s="68"/>
      <c r="BB1007" s="68"/>
      <c r="BC1007" s="68"/>
      <c r="BD1007" s="68"/>
      <c r="BE1007" s="68"/>
      <c r="BF1007" s="68"/>
      <c r="BG1007" s="68"/>
      <c r="BH1007" s="68"/>
      <c r="BI1007" s="68"/>
      <c r="BJ1007" s="68"/>
      <c r="BK1007" s="68"/>
      <c r="BL1007" s="68"/>
      <c r="BM1007" s="68"/>
      <c r="BN1007" s="68"/>
      <c r="BO1007" s="68"/>
      <c r="BP1007" s="68"/>
      <c r="BQ1007" s="68"/>
      <c r="BR1007" s="68"/>
      <c r="BS1007" s="68"/>
      <c r="BT1007" s="68"/>
      <c r="BU1007" s="68"/>
      <c r="BV1007" s="68"/>
      <c r="BW1007" s="68"/>
      <c r="BX1007" s="68"/>
      <c r="BY1007" s="68"/>
      <c r="BZ1007" s="68"/>
      <c r="CA1007" s="68"/>
      <c r="CB1007" s="68"/>
      <c r="CC1007" s="68"/>
      <c r="CD1007" s="68"/>
      <c r="CE1007" s="68"/>
      <c r="CF1007" s="68"/>
      <c r="CG1007" s="68"/>
      <c r="CH1007" s="68"/>
      <c r="CI1007" s="68"/>
      <c r="CJ1007" s="68"/>
      <c r="CK1007" s="68"/>
      <c r="CL1007" s="68"/>
      <c r="CM1007" s="68"/>
      <c r="CN1007" s="68"/>
      <c r="CO1007" s="68"/>
      <c r="CP1007" s="68"/>
      <c r="CQ1007" s="68"/>
      <c r="CR1007" s="68"/>
      <c r="CS1007" s="68"/>
      <c r="CT1007" s="68"/>
      <c r="CU1007" s="68"/>
      <c r="CV1007" s="68"/>
      <c r="CW1007" s="68"/>
      <c r="CX1007" s="68"/>
      <c r="CY1007" s="68"/>
      <c r="CZ1007" s="68"/>
      <c r="DA1007" s="68"/>
      <c r="DB1007" s="68"/>
      <c r="DC1007" s="68"/>
      <c r="DD1007" s="68"/>
      <c r="DE1007" s="68"/>
      <c r="DF1007" s="68"/>
      <c r="DG1007" s="68"/>
      <c r="DH1007" s="68"/>
      <c r="DI1007" s="68"/>
      <c r="DJ1007" s="68"/>
      <c r="DK1007" s="68"/>
      <c r="DL1007" s="68"/>
      <c r="DM1007" s="68"/>
      <c r="DN1007" s="68"/>
      <c r="DO1007" s="68"/>
      <c r="DP1007" s="68"/>
      <c r="DQ1007" s="68"/>
      <c r="DR1007" s="68"/>
      <c r="DS1007" s="68"/>
      <c r="DT1007" s="68"/>
      <c r="DU1007" s="68"/>
      <c r="DV1007" s="68"/>
      <c r="DW1007" s="68"/>
      <c r="DX1007" s="68"/>
      <c r="DY1007" s="68"/>
      <c r="DZ1007" s="68"/>
      <c r="EA1007" s="68"/>
      <c r="EB1007" s="68"/>
      <c r="EC1007" s="68"/>
      <c r="ED1007" s="68"/>
      <c r="EE1007" s="68"/>
      <c r="EF1007" s="68"/>
      <c r="EG1007" s="68"/>
      <c r="EH1007" s="68"/>
      <c r="EI1007" s="68"/>
      <c r="EJ1007" s="68"/>
      <c r="EK1007" s="68"/>
      <c r="EL1007" s="68"/>
      <c r="EM1007" s="68"/>
      <c r="EN1007" s="68"/>
      <c r="EO1007" s="68"/>
      <c r="EP1007" s="68"/>
      <c r="EQ1007" s="68"/>
      <c r="ER1007" s="68"/>
      <c r="ES1007" s="68"/>
      <c r="ET1007" s="68"/>
      <c r="EU1007" s="68"/>
      <c r="EV1007" s="68"/>
      <c r="EW1007" s="68"/>
      <c r="EX1007" s="68"/>
      <c r="EY1007" s="68"/>
      <c r="EZ1007" s="68"/>
      <c r="FA1007" s="68"/>
      <c r="FB1007" s="68"/>
      <c r="FC1007" s="68"/>
      <c r="FD1007" s="68"/>
      <c r="FE1007" s="68"/>
      <c r="FF1007" s="68"/>
      <c r="FG1007" s="68"/>
      <c r="FH1007" s="68"/>
      <c r="FI1007" s="68"/>
      <c r="FJ1007" s="68"/>
      <c r="FK1007" s="68"/>
      <c r="FL1007" s="68"/>
      <c r="FM1007" s="68"/>
      <c r="FN1007" s="68"/>
      <c r="FO1007" s="68"/>
      <c r="FP1007" s="68"/>
      <c r="FQ1007" s="68"/>
      <c r="FR1007" s="68"/>
      <c r="FS1007" s="68"/>
      <c r="FT1007" s="68"/>
      <c r="FU1007" s="68"/>
      <c r="FV1007" s="68"/>
      <c r="FW1007" s="68"/>
      <c r="FX1007" s="68"/>
      <c r="FY1007" s="68"/>
      <c r="FZ1007" s="68"/>
      <c r="GA1007" s="68"/>
      <c r="GB1007" s="68"/>
      <c r="GC1007" s="68"/>
      <c r="GD1007" s="68"/>
      <c r="GE1007" s="68"/>
      <c r="GF1007" s="68"/>
      <c r="GG1007" s="68"/>
      <c r="GH1007" s="68"/>
      <c r="GI1007" s="68"/>
      <c r="GJ1007" s="68"/>
      <c r="GK1007" s="68"/>
      <c r="GL1007" s="68"/>
      <c r="GM1007" s="68"/>
      <c r="GN1007" s="68"/>
      <c r="GO1007" s="68"/>
      <c r="GP1007" s="68"/>
      <c r="GQ1007" s="68"/>
      <c r="GR1007" s="68"/>
      <c r="GS1007" s="68"/>
      <c r="GT1007" s="68"/>
      <c r="GU1007" s="68"/>
      <c r="GV1007" s="68"/>
      <c r="GW1007" s="68"/>
      <c r="GX1007" s="68"/>
      <c r="GY1007" s="68"/>
      <c r="GZ1007" s="68"/>
      <c r="HA1007" s="68"/>
      <c r="HB1007" s="68"/>
      <c r="HC1007" s="68"/>
      <c r="HD1007" s="68"/>
      <c r="HE1007" s="68"/>
      <c r="HF1007" s="68"/>
      <c r="HG1007" s="68"/>
      <c r="HH1007" s="68"/>
      <c r="HI1007" s="68"/>
      <c r="HJ1007" s="68"/>
      <c r="HK1007" s="68"/>
      <c r="HL1007" s="68"/>
      <c r="HM1007" s="68"/>
      <c r="HN1007" s="68"/>
      <c r="HO1007" s="68"/>
      <c r="HP1007" s="68"/>
      <c r="HQ1007" s="68"/>
      <c r="HR1007" s="68"/>
      <c r="HS1007" s="68"/>
      <c r="HT1007" s="68"/>
      <c r="HU1007" s="68"/>
      <c r="HV1007" s="68"/>
      <c r="HW1007" s="68"/>
      <c r="HX1007" s="68"/>
      <c r="HY1007" s="68"/>
      <c r="HZ1007" s="68"/>
      <c r="IA1007" s="68"/>
      <c r="IB1007" s="68"/>
      <c r="IC1007" s="68"/>
      <c r="ID1007" s="68"/>
      <c r="IE1007" s="68"/>
      <c r="IF1007" s="68"/>
      <c r="IG1007" s="68"/>
      <c r="IH1007" s="68"/>
      <c r="II1007" s="68"/>
      <c r="IJ1007" s="68"/>
      <c r="IK1007" s="68"/>
      <c r="IL1007" s="68"/>
      <c r="IM1007" s="68"/>
      <c r="IN1007" s="68"/>
      <c r="IO1007" s="68"/>
      <c r="IP1007" s="68"/>
      <c r="IQ1007" s="68"/>
      <c r="IR1007" s="68"/>
      <c r="IS1007" s="68"/>
      <c r="IT1007" s="68"/>
      <c r="IU1007" s="68"/>
      <c r="IV1007" s="68"/>
      <c r="IW1007" s="68"/>
      <c r="IX1007" s="68"/>
      <c r="IY1007" s="68"/>
      <c r="IZ1007" s="68"/>
      <c r="JA1007" s="68"/>
      <c r="JB1007" s="68"/>
      <c r="JC1007" s="68"/>
      <c r="JD1007" s="68"/>
      <c r="JE1007" s="68"/>
      <c r="JF1007" s="68"/>
      <c r="JG1007" s="68"/>
      <c r="JH1007" s="68"/>
      <c r="JI1007" s="68"/>
      <c r="JJ1007" s="68"/>
      <c r="JK1007" s="68"/>
      <c r="JL1007" s="68"/>
      <c r="JM1007" s="68"/>
      <c r="JN1007" s="68"/>
      <c r="JO1007" s="68"/>
      <c r="JP1007" s="68"/>
      <c r="JQ1007" s="68"/>
      <c r="JR1007" s="68"/>
      <c r="JS1007" s="68"/>
      <c r="JT1007" s="68"/>
      <c r="JU1007" s="68"/>
      <c r="JV1007" s="68"/>
      <c r="JW1007" s="68"/>
      <c r="JX1007" s="68"/>
      <c r="JY1007" s="68"/>
      <c r="JZ1007" s="68"/>
      <c r="KA1007" s="68"/>
      <c r="KB1007" s="68"/>
      <c r="KC1007" s="68"/>
      <c r="KD1007" s="68"/>
      <c r="KE1007" s="68"/>
      <c r="KF1007" s="68"/>
      <c r="KG1007" s="68"/>
      <c r="KH1007" s="68"/>
      <c r="KI1007" s="68"/>
      <c r="KJ1007" s="68"/>
      <c r="KK1007" s="68"/>
      <c r="KL1007" s="68"/>
      <c r="KM1007" s="68"/>
      <c r="KN1007" s="68"/>
      <c r="KO1007" s="68"/>
      <c r="KP1007" s="68"/>
      <c r="KQ1007" s="68"/>
      <c r="KR1007" s="68"/>
      <c r="KS1007" s="68"/>
      <c r="KT1007" s="68"/>
      <c r="KU1007" s="68"/>
      <c r="KV1007" s="68"/>
      <c r="KW1007" s="68"/>
      <c r="KX1007" s="68"/>
      <c r="KY1007" s="68"/>
      <c r="KZ1007" s="68"/>
      <c r="LA1007" s="68"/>
      <c r="LB1007" s="68"/>
      <c r="LC1007" s="68"/>
      <c r="LD1007" s="68"/>
      <c r="LE1007" s="68"/>
      <c r="LF1007" s="68"/>
      <c r="LG1007" s="68"/>
      <c r="LH1007" s="68"/>
      <c r="LI1007" s="68"/>
      <c r="LJ1007" s="68"/>
      <c r="LK1007" s="68"/>
      <c r="LL1007" s="68"/>
      <c r="LM1007" s="68"/>
      <c r="LN1007" s="68"/>
      <c r="LO1007" s="68"/>
      <c r="LP1007" s="68"/>
      <c r="LQ1007" s="68"/>
      <c r="LR1007" s="68"/>
      <c r="LS1007" s="68"/>
      <c r="LT1007" s="68"/>
      <c r="LU1007" s="68"/>
      <c r="LV1007" s="68"/>
      <c r="LW1007" s="68"/>
      <c r="LX1007" s="68"/>
      <c r="LY1007" s="68"/>
      <c r="LZ1007" s="68"/>
      <c r="MA1007" s="68"/>
      <c r="MB1007" s="68"/>
      <c r="MC1007" s="68"/>
      <c r="MD1007" s="68"/>
      <c r="ME1007" s="68"/>
      <c r="MF1007" s="68"/>
      <c r="MG1007" s="68"/>
      <c r="MH1007" s="68"/>
      <c r="MI1007" s="68"/>
      <c r="MJ1007" s="68"/>
      <c r="MK1007" s="68"/>
      <c r="ML1007" s="68"/>
      <c r="MM1007" s="68"/>
      <c r="MN1007" s="68"/>
      <c r="MO1007" s="68"/>
      <c r="MP1007" s="68"/>
      <c r="MQ1007" s="68"/>
      <c r="MR1007" s="68"/>
      <c r="MS1007" s="68"/>
      <c r="MT1007" s="68"/>
      <c r="MU1007" s="68"/>
      <c r="MV1007" s="68"/>
      <c r="MW1007" s="68"/>
      <c r="MX1007" s="68"/>
      <c r="MY1007" s="68"/>
      <c r="MZ1007" s="68"/>
      <c r="NA1007" s="68"/>
      <c r="NB1007" s="68"/>
      <c r="NC1007" s="68"/>
      <c r="ND1007" s="68"/>
      <c r="NE1007" s="68"/>
      <c r="NF1007" s="68"/>
      <c r="NG1007" s="68"/>
      <c r="NH1007" s="68"/>
      <c r="NI1007" s="68"/>
      <c r="NJ1007" s="68"/>
      <c r="NK1007" s="68"/>
      <c r="NL1007" s="68"/>
      <c r="NM1007" s="68"/>
      <c r="NN1007" s="68"/>
      <c r="NO1007" s="68"/>
      <c r="NP1007" s="68"/>
      <c r="NQ1007" s="68"/>
      <c r="NR1007" s="68"/>
      <c r="NS1007" s="68"/>
      <c r="NT1007" s="68"/>
      <c r="NU1007" s="68"/>
      <c r="NV1007" s="68"/>
      <c r="NW1007" s="68"/>
      <c r="NX1007" s="68"/>
      <c r="NY1007" s="68"/>
      <c r="NZ1007" s="68"/>
      <c r="OA1007" s="68"/>
      <c r="OB1007" s="68"/>
      <c r="OC1007" s="68"/>
      <c r="OD1007" s="68"/>
      <c r="OE1007" s="68"/>
      <c r="OF1007" s="68"/>
      <c r="OG1007" s="68"/>
      <c r="OH1007" s="68"/>
      <c r="OI1007" s="68"/>
      <c r="OJ1007" s="68"/>
      <c r="OK1007" s="68"/>
      <c r="OL1007" s="68"/>
      <c r="OM1007" s="68"/>
      <c r="ON1007" s="68"/>
      <c r="OO1007" s="68"/>
      <c r="OP1007" s="68"/>
      <c r="OQ1007" s="68"/>
      <c r="OR1007" s="68"/>
      <c r="OS1007" s="68"/>
      <c r="OT1007" s="68"/>
      <c r="OU1007" s="68"/>
      <c r="OV1007" s="68"/>
      <c r="OW1007" s="68"/>
      <c r="OX1007" s="68"/>
      <c r="OY1007" s="68"/>
      <c r="OZ1007" s="68"/>
      <c r="PA1007" s="68"/>
      <c r="PB1007" s="68"/>
      <c r="PC1007" s="68"/>
      <c r="PD1007" s="68"/>
      <c r="PE1007" s="68"/>
      <c r="PF1007" s="68"/>
      <c r="PG1007" s="68"/>
      <c r="PH1007" s="68"/>
      <c r="PI1007" s="68"/>
      <c r="PJ1007" s="68"/>
      <c r="PK1007" s="68"/>
      <c r="PL1007" s="68"/>
      <c r="PM1007" s="68"/>
      <c r="PN1007" s="68"/>
      <c r="PO1007" s="68"/>
      <c r="PP1007" s="68"/>
      <c r="PQ1007" s="68"/>
      <c r="PR1007" s="68"/>
      <c r="PS1007" s="68"/>
      <c r="PT1007" s="68"/>
      <c r="PU1007" s="68"/>
      <c r="PV1007" s="68"/>
      <c r="PW1007" s="68"/>
      <c r="PX1007" s="68"/>
      <c r="PY1007" s="68"/>
      <c r="PZ1007" s="68"/>
      <c r="QA1007" s="68"/>
      <c r="QB1007" s="68"/>
      <c r="QC1007" s="68"/>
      <c r="QD1007" s="68"/>
      <c r="QE1007" s="68"/>
      <c r="QF1007" s="68"/>
      <c r="QG1007" s="68"/>
      <c r="QH1007" s="68"/>
      <c r="QI1007" s="68"/>
      <c r="QJ1007" s="68"/>
      <c r="QK1007" s="68"/>
      <c r="QL1007" s="68"/>
      <c r="QM1007" s="68"/>
      <c r="QN1007" s="68"/>
      <c r="QO1007" s="68"/>
      <c r="QP1007" s="68"/>
      <c r="QQ1007" s="68"/>
      <c r="QR1007" s="68"/>
      <c r="QS1007" s="68"/>
      <c r="QT1007" s="68"/>
      <c r="QU1007" s="68"/>
      <c r="QV1007" s="68"/>
      <c r="QW1007" s="68"/>
      <c r="QX1007" s="68"/>
      <c r="QY1007" s="68"/>
      <c r="QZ1007" s="68"/>
      <c r="RA1007" s="68"/>
      <c r="RB1007" s="68"/>
      <c r="RC1007" s="68"/>
      <c r="RD1007" s="68"/>
      <c r="RE1007" s="68"/>
      <c r="RF1007" s="68"/>
      <c r="RG1007" s="68"/>
      <c r="RH1007" s="68"/>
      <c r="RI1007" s="68"/>
      <c r="RJ1007" s="68"/>
      <c r="RK1007" s="68"/>
      <c r="RL1007" s="68"/>
      <c r="RM1007" s="68"/>
      <c r="RN1007" s="68"/>
      <c r="RO1007" s="68"/>
      <c r="RP1007" s="68"/>
      <c r="RQ1007" s="68"/>
      <c r="RR1007" s="68"/>
      <c r="RS1007" s="68"/>
      <c r="RT1007" s="68"/>
      <c r="RU1007" s="68"/>
      <c r="RV1007" s="68"/>
      <c r="RW1007" s="68"/>
      <c r="RX1007" s="68"/>
      <c r="RY1007" s="68"/>
      <c r="RZ1007" s="68"/>
      <c r="SA1007" s="68"/>
      <c r="SB1007" s="68"/>
      <c r="SC1007" s="68"/>
      <c r="SD1007" s="68"/>
      <c r="SE1007" s="68"/>
      <c r="SF1007" s="68"/>
      <c r="SG1007" s="68"/>
      <c r="SH1007" s="68"/>
      <c r="SI1007" s="68"/>
      <c r="SJ1007" s="68"/>
      <c r="SK1007" s="68"/>
      <c r="SL1007" s="68"/>
      <c r="SM1007" s="68"/>
      <c r="SN1007" s="68"/>
      <c r="SO1007" s="68"/>
      <c r="SP1007" s="68"/>
      <c r="SQ1007" s="68"/>
      <c r="SR1007" s="68"/>
      <c r="SS1007" s="68"/>
      <c r="ST1007" s="68"/>
    </row>
    <row r="1008" spans="1:514" ht="16.5" customHeight="1" x14ac:dyDescent="0.2">
      <c r="A1008" s="20">
        <v>400</v>
      </c>
      <c r="B1008" s="20" t="s">
        <v>62</v>
      </c>
      <c r="C1008" s="20" t="s">
        <v>915</v>
      </c>
      <c r="D1008" s="20" t="s">
        <v>38</v>
      </c>
      <c r="E1008" s="20" t="s">
        <v>1345</v>
      </c>
      <c r="F1008" s="22" t="s">
        <v>943</v>
      </c>
      <c r="G1008" s="20" t="s">
        <v>42</v>
      </c>
      <c r="H1008" s="20" t="s">
        <v>35</v>
      </c>
      <c r="I1008" s="20" t="s">
        <v>81</v>
      </c>
      <c r="J1008" s="22" t="s">
        <v>915</v>
      </c>
      <c r="K1008" s="20"/>
      <c r="L1008" s="20"/>
      <c r="M1008" s="20"/>
      <c r="N1008" s="20"/>
      <c r="O1008" s="23"/>
      <c r="P1008" s="23">
        <v>395000</v>
      </c>
      <c r="Q1008" s="24">
        <v>1</v>
      </c>
      <c r="R1008" s="25">
        <v>45901</v>
      </c>
      <c r="S1008" s="20" t="s">
        <v>83</v>
      </c>
      <c r="T1008" s="26">
        <f t="shared" si="17"/>
        <v>395000</v>
      </c>
      <c r="U1008" s="27" t="s">
        <v>100</v>
      </c>
      <c r="V1008" s="27" t="s">
        <v>100</v>
      </c>
      <c r="W1008" s="68"/>
      <c r="X1008" s="68"/>
      <c r="Y1008" s="68"/>
      <c r="Z1008" s="68"/>
      <c r="AA1008" s="68"/>
      <c r="AB1008" s="68"/>
      <c r="AC1008" s="68"/>
      <c r="AD1008" s="68"/>
      <c r="AE1008" s="68"/>
      <c r="AF1008" s="68"/>
      <c r="AG1008" s="68"/>
      <c r="AH1008" s="68"/>
      <c r="AI1008" s="68"/>
      <c r="AJ1008" s="68"/>
      <c r="AK1008" s="68"/>
      <c r="AL1008" s="68"/>
      <c r="AM1008" s="68"/>
      <c r="AN1008" s="68"/>
      <c r="AO1008" s="68"/>
      <c r="AP1008" s="68"/>
      <c r="AQ1008" s="68"/>
      <c r="AR1008" s="68"/>
      <c r="AS1008" s="68"/>
      <c r="AT1008" s="68"/>
      <c r="AU1008" s="68"/>
      <c r="AV1008" s="68"/>
      <c r="AW1008" s="68"/>
      <c r="AX1008" s="68"/>
      <c r="AY1008" s="68"/>
      <c r="AZ1008" s="68"/>
      <c r="BA1008" s="68"/>
      <c r="BB1008" s="68"/>
      <c r="BC1008" s="68"/>
      <c r="BD1008" s="68"/>
      <c r="BE1008" s="68"/>
      <c r="BF1008" s="68"/>
      <c r="BG1008" s="68"/>
      <c r="BH1008" s="68"/>
      <c r="BI1008" s="68"/>
      <c r="BJ1008" s="68"/>
      <c r="BK1008" s="68"/>
      <c r="BL1008" s="68"/>
      <c r="BM1008" s="68"/>
      <c r="BN1008" s="68"/>
      <c r="BO1008" s="68"/>
      <c r="BP1008" s="68"/>
      <c r="BQ1008" s="68"/>
      <c r="BR1008" s="68"/>
      <c r="BS1008" s="68"/>
      <c r="BT1008" s="68"/>
      <c r="BU1008" s="68"/>
      <c r="BV1008" s="68"/>
      <c r="BW1008" s="68"/>
      <c r="BX1008" s="68"/>
      <c r="BY1008" s="68"/>
      <c r="BZ1008" s="68"/>
      <c r="CA1008" s="68"/>
      <c r="CB1008" s="68"/>
      <c r="CC1008" s="68"/>
      <c r="CD1008" s="68"/>
      <c r="CE1008" s="68"/>
      <c r="CF1008" s="68"/>
      <c r="CG1008" s="68"/>
      <c r="CH1008" s="68"/>
      <c r="CI1008" s="68"/>
      <c r="CJ1008" s="68"/>
      <c r="CK1008" s="68"/>
      <c r="CL1008" s="68"/>
      <c r="CM1008" s="68"/>
      <c r="CN1008" s="68"/>
      <c r="CO1008" s="68"/>
      <c r="CP1008" s="68"/>
      <c r="CQ1008" s="68"/>
      <c r="CR1008" s="68"/>
      <c r="CS1008" s="68"/>
      <c r="CT1008" s="68"/>
      <c r="CU1008" s="68"/>
      <c r="CV1008" s="68"/>
      <c r="CW1008" s="68"/>
      <c r="CX1008" s="68"/>
      <c r="CY1008" s="68"/>
      <c r="CZ1008" s="68"/>
      <c r="DA1008" s="68"/>
      <c r="DB1008" s="68"/>
      <c r="DC1008" s="68"/>
      <c r="DD1008" s="68"/>
      <c r="DE1008" s="68"/>
      <c r="DF1008" s="68"/>
      <c r="DG1008" s="68"/>
      <c r="DH1008" s="68"/>
      <c r="DI1008" s="68"/>
      <c r="DJ1008" s="68"/>
      <c r="DK1008" s="68"/>
      <c r="DL1008" s="68"/>
      <c r="DM1008" s="68"/>
      <c r="DN1008" s="68"/>
      <c r="DO1008" s="68"/>
      <c r="DP1008" s="68"/>
      <c r="DQ1008" s="68"/>
      <c r="DR1008" s="68"/>
      <c r="DS1008" s="68"/>
      <c r="DT1008" s="68"/>
      <c r="DU1008" s="68"/>
      <c r="DV1008" s="68"/>
      <c r="DW1008" s="68"/>
      <c r="DX1008" s="68"/>
      <c r="DY1008" s="68"/>
      <c r="DZ1008" s="68"/>
      <c r="EA1008" s="68"/>
      <c r="EB1008" s="68"/>
      <c r="EC1008" s="68"/>
      <c r="ED1008" s="68"/>
      <c r="EE1008" s="68"/>
      <c r="EF1008" s="68"/>
      <c r="EG1008" s="68"/>
      <c r="EH1008" s="68"/>
      <c r="EI1008" s="68"/>
      <c r="EJ1008" s="68"/>
      <c r="EK1008" s="68"/>
      <c r="EL1008" s="68"/>
      <c r="EM1008" s="68"/>
      <c r="EN1008" s="68"/>
      <c r="EO1008" s="68"/>
      <c r="EP1008" s="68"/>
      <c r="EQ1008" s="68"/>
      <c r="ER1008" s="68"/>
      <c r="ES1008" s="68"/>
      <c r="ET1008" s="68"/>
      <c r="EU1008" s="68"/>
      <c r="EV1008" s="68"/>
      <c r="EW1008" s="68"/>
      <c r="EX1008" s="68"/>
      <c r="EY1008" s="68"/>
      <c r="EZ1008" s="68"/>
      <c r="FA1008" s="68"/>
      <c r="FB1008" s="68"/>
      <c r="FC1008" s="68"/>
      <c r="FD1008" s="68"/>
      <c r="FE1008" s="68"/>
      <c r="FF1008" s="68"/>
      <c r="FG1008" s="68"/>
      <c r="FH1008" s="68"/>
      <c r="FI1008" s="68"/>
      <c r="FJ1008" s="68"/>
      <c r="FK1008" s="68"/>
      <c r="FL1008" s="68"/>
      <c r="FM1008" s="68"/>
      <c r="FN1008" s="68"/>
      <c r="FO1008" s="68"/>
      <c r="FP1008" s="68"/>
      <c r="FQ1008" s="68"/>
      <c r="FR1008" s="68"/>
      <c r="FS1008" s="68"/>
      <c r="FT1008" s="68"/>
      <c r="FU1008" s="68"/>
      <c r="FV1008" s="68"/>
      <c r="FW1008" s="68"/>
      <c r="FX1008" s="68"/>
      <c r="FY1008" s="68"/>
      <c r="FZ1008" s="68"/>
      <c r="GA1008" s="68"/>
      <c r="GB1008" s="68"/>
      <c r="GC1008" s="68"/>
      <c r="GD1008" s="68"/>
      <c r="GE1008" s="68"/>
      <c r="GF1008" s="68"/>
      <c r="GG1008" s="68"/>
      <c r="GH1008" s="68"/>
      <c r="GI1008" s="68"/>
      <c r="GJ1008" s="68"/>
      <c r="GK1008" s="68"/>
      <c r="GL1008" s="68"/>
      <c r="GM1008" s="68"/>
      <c r="GN1008" s="68"/>
      <c r="GO1008" s="68"/>
      <c r="GP1008" s="68"/>
      <c r="GQ1008" s="68"/>
      <c r="GR1008" s="68"/>
      <c r="GS1008" s="68"/>
      <c r="GT1008" s="68"/>
      <c r="GU1008" s="68"/>
      <c r="GV1008" s="68"/>
      <c r="GW1008" s="68"/>
      <c r="GX1008" s="68"/>
      <c r="GY1008" s="68"/>
      <c r="GZ1008" s="68"/>
      <c r="HA1008" s="68"/>
      <c r="HB1008" s="68"/>
      <c r="HC1008" s="68"/>
      <c r="HD1008" s="68"/>
      <c r="HE1008" s="68"/>
      <c r="HF1008" s="68"/>
      <c r="HG1008" s="68"/>
      <c r="HH1008" s="68"/>
      <c r="HI1008" s="68"/>
      <c r="HJ1008" s="68"/>
      <c r="HK1008" s="68"/>
      <c r="HL1008" s="68"/>
      <c r="HM1008" s="68"/>
      <c r="HN1008" s="68"/>
      <c r="HO1008" s="68"/>
      <c r="HP1008" s="68"/>
      <c r="HQ1008" s="68"/>
      <c r="HR1008" s="68"/>
      <c r="HS1008" s="68"/>
      <c r="HT1008" s="68"/>
      <c r="HU1008" s="68"/>
      <c r="HV1008" s="68"/>
      <c r="HW1008" s="68"/>
      <c r="HX1008" s="68"/>
      <c r="HY1008" s="68"/>
      <c r="HZ1008" s="68"/>
      <c r="IA1008" s="68"/>
      <c r="IB1008" s="68"/>
      <c r="IC1008" s="68"/>
      <c r="ID1008" s="68"/>
      <c r="IE1008" s="68"/>
      <c r="IF1008" s="68"/>
      <c r="IG1008" s="68"/>
      <c r="IH1008" s="68"/>
      <c r="II1008" s="68"/>
      <c r="IJ1008" s="68"/>
      <c r="IK1008" s="68"/>
      <c r="IL1008" s="68"/>
      <c r="IM1008" s="68"/>
      <c r="IN1008" s="68"/>
      <c r="IO1008" s="68"/>
      <c r="IP1008" s="68"/>
      <c r="IQ1008" s="68"/>
      <c r="IR1008" s="68"/>
      <c r="IS1008" s="68"/>
      <c r="IT1008" s="68"/>
      <c r="IU1008" s="68"/>
      <c r="IV1008" s="68"/>
      <c r="IW1008" s="68"/>
      <c r="IX1008" s="68"/>
      <c r="IY1008" s="68"/>
      <c r="IZ1008" s="68"/>
      <c r="JA1008" s="68"/>
      <c r="JB1008" s="68"/>
      <c r="JC1008" s="68"/>
      <c r="JD1008" s="68"/>
      <c r="JE1008" s="68"/>
      <c r="JF1008" s="68"/>
      <c r="JG1008" s="68"/>
      <c r="JH1008" s="68"/>
      <c r="JI1008" s="68"/>
      <c r="JJ1008" s="68"/>
      <c r="JK1008" s="68"/>
      <c r="JL1008" s="68"/>
      <c r="JM1008" s="68"/>
      <c r="JN1008" s="68"/>
      <c r="JO1008" s="68"/>
      <c r="JP1008" s="68"/>
      <c r="JQ1008" s="68"/>
      <c r="JR1008" s="68"/>
      <c r="JS1008" s="68"/>
      <c r="JT1008" s="68"/>
      <c r="JU1008" s="68"/>
      <c r="JV1008" s="68"/>
      <c r="JW1008" s="68"/>
      <c r="JX1008" s="68"/>
      <c r="JY1008" s="68"/>
      <c r="JZ1008" s="68"/>
      <c r="KA1008" s="68"/>
      <c r="KB1008" s="68"/>
      <c r="KC1008" s="68"/>
      <c r="KD1008" s="68"/>
      <c r="KE1008" s="68"/>
      <c r="KF1008" s="68"/>
      <c r="KG1008" s="68"/>
      <c r="KH1008" s="68"/>
      <c r="KI1008" s="68"/>
      <c r="KJ1008" s="68"/>
      <c r="KK1008" s="68"/>
      <c r="KL1008" s="68"/>
      <c r="KM1008" s="68"/>
      <c r="KN1008" s="68"/>
      <c r="KO1008" s="68"/>
      <c r="KP1008" s="68"/>
      <c r="KQ1008" s="68"/>
      <c r="KR1008" s="68"/>
      <c r="KS1008" s="68"/>
      <c r="KT1008" s="68"/>
      <c r="KU1008" s="68"/>
      <c r="KV1008" s="68"/>
      <c r="KW1008" s="68"/>
      <c r="KX1008" s="68"/>
      <c r="KY1008" s="68"/>
      <c r="KZ1008" s="68"/>
      <c r="LA1008" s="68"/>
      <c r="LB1008" s="68"/>
      <c r="LC1008" s="68"/>
      <c r="LD1008" s="68"/>
      <c r="LE1008" s="68"/>
      <c r="LF1008" s="68"/>
      <c r="LG1008" s="68"/>
      <c r="LH1008" s="68"/>
      <c r="LI1008" s="68"/>
      <c r="LJ1008" s="68"/>
      <c r="LK1008" s="68"/>
      <c r="LL1008" s="68"/>
      <c r="LM1008" s="68"/>
      <c r="LN1008" s="68"/>
      <c r="LO1008" s="68"/>
      <c r="LP1008" s="68"/>
      <c r="LQ1008" s="68"/>
      <c r="LR1008" s="68"/>
      <c r="LS1008" s="68"/>
      <c r="LT1008" s="68"/>
      <c r="LU1008" s="68"/>
      <c r="LV1008" s="68"/>
      <c r="LW1008" s="68"/>
      <c r="LX1008" s="68"/>
      <c r="LY1008" s="68"/>
      <c r="LZ1008" s="68"/>
      <c r="MA1008" s="68"/>
      <c r="MB1008" s="68"/>
      <c r="MC1008" s="68"/>
      <c r="MD1008" s="68"/>
      <c r="ME1008" s="68"/>
      <c r="MF1008" s="68"/>
      <c r="MG1008" s="68"/>
      <c r="MH1008" s="68"/>
      <c r="MI1008" s="68"/>
      <c r="MJ1008" s="68"/>
      <c r="MK1008" s="68"/>
      <c r="ML1008" s="68"/>
      <c r="MM1008" s="68"/>
      <c r="MN1008" s="68"/>
      <c r="MO1008" s="68"/>
      <c r="MP1008" s="68"/>
      <c r="MQ1008" s="68"/>
      <c r="MR1008" s="68"/>
      <c r="MS1008" s="68"/>
      <c r="MT1008" s="68"/>
      <c r="MU1008" s="68"/>
      <c r="MV1008" s="68"/>
      <c r="MW1008" s="68"/>
      <c r="MX1008" s="68"/>
      <c r="MY1008" s="68"/>
      <c r="MZ1008" s="68"/>
      <c r="NA1008" s="68"/>
      <c r="NB1008" s="68"/>
      <c r="NC1008" s="68"/>
      <c r="ND1008" s="68"/>
      <c r="NE1008" s="68"/>
      <c r="NF1008" s="68"/>
      <c r="NG1008" s="68"/>
      <c r="NH1008" s="68"/>
      <c r="NI1008" s="68"/>
      <c r="NJ1008" s="68"/>
      <c r="NK1008" s="68"/>
      <c r="NL1008" s="68"/>
      <c r="NM1008" s="68"/>
      <c r="NN1008" s="68"/>
      <c r="NO1008" s="68"/>
      <c r="NP1008" s="68"/>
      <c r="NQ1008" s="68"/>
      <c r="NR1008" s="68"/>
      <c r="NS1008" s="68"/>
      <c r="NT1008" s="68"/>
      <c r="NU1008" s="68"/>
      <c r="NV1008" s="68"/>
      <c r="NW1008" s="68"/>
      <c r="NX1008" s="68"/>
      <c r="NY1008" s="68"/>
      <c r="NZ1008" s="68"/>
      <c r="OA1008" s="68"/>
      <c r="OB1008" s="68"/>
      <c r="OC1008" s="68"/>
      <c r="OD1008" s="68"/>
      <c r="OE1008" s="68"/>
      <c r="OF1008" s="68"/>
      <c r="OG1008" s="68"/>
      <c r="OH1008" s="68"/>
      <c r="OI1008" s="68"/>
      <c r="OJ1008" s="68"/>
      <c r="OK1008" s="68"/>
      <c r="OL1008" s="68"/>
      <c r="OM1008" s="68"/>
      <c r="ON1008" s="68"/>
      <c r="OO1008" s="68"/>
      <c r="OP1008" s="68"/>
      <c r="OQ1008" s="68"/>
      <c r="OR1008" s="68"/>
      <c r="OS1008" s="68"/>
      <c r="OT1008" s="68"/>
      <c r="OU1008" s="68"/>
      <c r="OV1008" s="68"/>
      <c r="OW1008" s="68"/>
      <c r="OX1008" s="68"/>
      <c r="OY1008" s="68"/>
      <c r="OZ1008" s="68"/>
      <c r="PA1008" s="68"/>
      <c r="PB1008" s="68"/>
      <c r="PC1008" s="68"/>
      <c r="PD1008" s="68"/>
      <c r="PE1008" s="68"/>
      <c r="PF1008" s="68"/>
      <c r="PG1008" s="68"/>
      <c r="PH1008" s="68"/>
      <c r="PI1008" s="68"/>
      <c r="PJ1008" s="68"/>
      <c r="PK1008" s="68"/>
      <c r="PL1008" s="68"/>
      <c r="PM1008" s="68"/>
      <c r="PN1008" s="68"/>
      <c r="PO1008" s="68"/>
      <c r="PP1008" s="68"/>
      <c r="PQ1008" s="68"/>
      <c r="PR1008" s="68"/>
      <c r="PS1008" s="68"/>
      <c r="PT1008" s="68"/>
      <c r="PU1008" s="68"/>
      <c r="PV1008" s="68"/>
      <c r="PW1008" s="68"/>
      <c r="PX1008" s="68"/>
      <c r="PY1008" s="68"/>
      <c r="PZ1008" s="68"/>
      <c r="QA1008" s="68"/>
      <c r="QB1008" s="68"/>
      <c r="QC1008" s="68"/>
      <c r="QD1008" s="68"/>
      <c r="QE1008" s="68"/>
      <c r="QF1008" s="68"/>
      <c r="QG1008" s="68"/>
      <c r="QH1008" s="68"/>
      <c r="QI1008" s="68"/>
      <c r="QJ1008" s="68"/>
      <c r="QK1008" s="68"/>
      <c r="QL1008" s="68"/>
      <c r="QM1008" s="68"/>
      <c r="QN1008" s="68"/>
      <c r="QO1008" s="68"/>
      <c r="QP1008" s="68"/>
      <c r="QQ1008" s="68"/>
      <c r="QR1008" s="68"/>
      <c r="QS1008" s="68"/>
      <c r="QT1008" s="68"/>
      <c r="QU1008" s="68"/>
      <c r="QV1008" s="68"/>
      <c r="QW1008" s="68"/>
      <c r="QX1008" s="68"/>
      <c r="QY1008" s="68"/>
      <c r="QZ1008" s="68"/>
      <c r="RA1008" s="68"/>
      <c r="RB1008" s="68"/>
      <c r="RC1008" s="68"/>
      <c r="RD1008" s="68"/>
      <c r="RE1008" s="68"/>
      <c r="RF1008" s="68"/>
      <c r="RG1008" s="68"/>
      <c r="RH1008" s="68"/>
      <c r="RI1008" s="68"/>
      <c r="RJ1008" s="68"/>
      <c r="RK1008" s="68"/>
      <c r="RL1008" s="68"/>
      <c r="RM1008" s="68"/>
      <c r="RN1008" s="68"/>
      <c r="RO1008" s="68"/>
      <c r="RP1008" s="68"/>
      <c r="RQ1008" s="68"/>
      <c r="RR1008" s="68"/>
      <c r="RS1008" s="68"/>
      <c r="RT1008" s="68"/>
      <c r="RU1008" s="68"/>
      <c r="RV1008" s="68"/>
      <c r="RW1008" s="68"/>
      <c r="RX1008" s="68"/>
      <c r="RY1008" s="68"/>
      <c r="RZ1008" s="68"/>
      <c r="SA1008" s="68"/>
      <c r="SB1008" s="68"/>
      <c r="SC1008" s="68"/>
      <c r="SD1008" s="68"/>
      <c r="SE1008" s="68"/>
      <c r="SF1008" s="68"/>
      <c r="SG1008" s="68"/>
      <c r="SH1008" s="68"/>
      <c r="SI1008" s="68"/>
      <c r="SJ1008" s="68"/>
      <c r="SK1008" s="68"/>
      <c r="SL1008" s="68"/>
      <c r="SM1008" s="68"/>
      <c r="SN1008" s="68"/>
      <c r="SO1008" s="68"/>
      <c r="SP1008" s="68"/>
      <c r="SQ1008" s="68"/>
      <c r="SR1008" s="68"/>
      <c r="SS1008" s="68"/>
      <c r="ST1008" s="68"/>
    </row>
    <row r="1009" spans="1:514" ht="16.5" customHeight="1" x14ac:dyDescent="0.2">
      <c r="A1009" s="20">
        <v>401</v>
      </c>
      <c r="B1009" s="20" t="s">
        <v>62</v>
      </c>
      <c r="C1009" s="20" t="s">
        <v>915</v>
      </c>
      <c r="D1009" s="20" t="s">
        <v>38</v>
      </c>
      <c r="E1009" s="20" t="s">
        <v>1345</v>
      </c>
      <c r="F1009" s="22" t="s">
        <v>943</v>
      </c>
      <c r="G1009" s="20" t="s">
        <v>42</v>
      </c>
      <c r="H1009" s="20" t="s">
        <v>35</v>
      </c>
      <c r="I1009" s="20" t="s">
        <v>81</v>
      </c>
      <c r="J1009" s="22" t="s">
        <v>915</v>
      </c>
      <c r="K1009" s="20"/>
      <c r="L1009" s="20"/>
      <c r="M1009" s="20"/>
      <c r="N1009" s="20"/>
      <c r="O1009" s="23"/>
      <c r="P1009" s="23">
        <v>395000</v>
      </c>
      <c r="Q1009" s="24">
        <v>1</v>
      </c>
      <c r="R1009" s="25">
        <v>45931</v>
      </c>
      <c r="S1009" s="20" t="s">
        <v>83</v>
      </c>
      <c r="T1009" s="26">
        <f t="shared" si="17"/>
        <v>395000</v>
      </c>
      <c r="U1009" s="27" t="s">
        <v>100</v>
      </c>
      <c r="V1009" s="27" t="s">
        <v>100</v>
      </c>
      <c r="W1009" s="68"/>
      <c r="X1009" s="68"/>
      <c r="Y1009" s="68"/>
      <c r="Z1009" s="68"/>
      <c r="AA1009" s="68"/>
      <c r="AB1009" s="68"/>
      <c r="AC1009" s="68"/>
      <c r="AD1009" s="68"/>
      <c r="AE1009" s="68"/>
      <c r="AF1009" s="68"/>
      <c r="AG1009" s="68"/>
      <c r="AH1009" s="68"/>
      <c r="AI1009" s="68"/>
      <c r="AJ1009" s="68"/>
      <c r="AK1009" s="68"/>
      <c r="AL1009" s="68"/>
      <c r="AM1009" s="68"/>
      <c r="AN1009" s="68"/>
      <c r="AO1009" s="68"/>
      <c r="AP1009" s="68"/>
      <c r="AQ1009" s="68"/>
      <c r="AR1009" s="68"/>
      <c r="AS1009" s="68"/>
      <c r="AT1009" s="68"/>
      <c r="AU1009" s="68"/>
      <c r="AV1009" s="68"/>
      <c r="AW1009" s="68"/>
      <c r="AX1009" s="68"/>
      <c r="AY1009" s="68"/>
      <c r="AZ1009" s="68"/>
      <c r="BA1009" s="68"/>
      <c r="BB1009" s="68"/>
      <c r="BC1009" s="68"/>
      <c r="BD1009" s="68"/>
      <c r="BE1009" s="68"/>
      <c r="BF1009" s="68"/>
      <c r="BG1009" s="68"/>
      <c r="BH1009" s="68"/>
      <c r="BI1009" s="68"/>
      <c r="BJ1009" s="68"/>
      <c r="BK1009" s="68"/>
      <c r="BL1009" s="68"/>
      <c r="BM1009" s="68"/>
      <c r="BN1009" s="68"/>
      <c r="BO1009" s="68"/>
      <c r="BP1009" s="68"/>
      <c r="BQ1009" s="68"/>
      <c r="BR1009" s="68"/>
      <c r="BS1009" s="68"/>
      <c r="BT1009" s="68"/>
      <c r="BU1009" s="68"/>
      <c r="BV1009" s="68"/>
      <c r="BW1009" s="68"/>
      <c r="BX1009" s="68"/>
      <c r="BY1009" s="68"/>
      <c r="BZ1009" s="68"/>
      <c r="CA1009" s="68"/>
      <c r="CB1009" s="68"/>
      <c r="CC1009" s="68"/>
      <c r="CD1009" s="68"/>
      <c r="CE1009" s="68"/>
      <c r="CF1009" s="68"/>
      <c r="CG1009" s="68"/>
      <c r="CH1009" s="68"/>
      <c r="CI1009" s="68"/>
      <c r="CJ1009" s="68"/>
      <c r="CK1009" s="68"/>
      <c r="CL1009" s="68"/>
      <c r="CM1009" s="68"/>
      <c r="CN1009" s="68"/>
      <c r="CO1009" s="68"/>
      <c r="CP1009" s="68"/>
      <c r="CQ1009" s="68"/>
      <c r="CR1009" s="68"/>
      <c r="CS1009" s="68"/>
      <c r="CT1009" s="68"/>
      <c r="CU1009" s="68"/>
      <c r="CV1009" s="68"/>
      <c r="CW1009" s="68"/>
      <c r="CX1009" s="68"/>
      <c r="CY1009" s="68"/>
      <c r="CZ1009" s="68"/>
      <c r="DA1009" s="68"/>
      <c r="DB1009" s="68"/>
      <c r="DC1009" s="68"/>
      <c r="DD1009" s="68"/>
      <c r="DE1009" s="68"/>
      <c r="DF1009" s="68"/>
      <c r="DG1009" s="68"/>
      <c r="DH1009" s="68"/>
      <c r="DI1009" s="68"/>
      <c r="DJ1009" s="68"/>
      <c r="DK1009" s="68"/>
      <c r="DL1009" s="68"/>
      <c r="DM1009" s="68"/>
      <c r="DN1009" s="68"/>
      <c r="DO1009" s="68"/>
      <c r="DP1009" s="68"/>
      <c r="DQ1009" s="68"/>
      <c r="DR1009" s="68"/>
      <c r="DS1009" s="68"/>
      <c r="DT1009" s="68"/>
      <c r="DU1009" s="68"/>
      <c r="DV1009" s="68"/>
      <c r="DW1009" s="68"/>
      <c r="DX1009" s="68"/>
      <c r="DY1009" s="68"/>
      <c r="DZ1009" s="68"/>
      <c r="EA1009" s="68"/>
      <c r="EB1009" s="68"/>
      <c r="EC1009" s="68"/>
      <c r="ED1009" s="68"/>
      <c r="EE1009" s="68"/>
      <c r="EF1009" s="68"/>
      <c r="EG1009" s="68"/>
      <c r="EH1009" s="68"/>
      <c r="EI1009" s="68"/>
      <c r="EJ1009" s="68"/>
      <c r="EK1009" s="68"/>
      <c r="EL1009" s="68"/>
      <c r="EM1009" s="68"/>
      <c r="EN1009" s="68"/>
      <c r="EO1009" s="68"/>
      <c r="EP1009" s="68"/>
      <c r="EQ1009" s="68"/>
      <c r="ER1009" s="68"/>
      <c r="ES1009" s="68"/>
      <c r="ET1009" s="68"/>
      <c r="EU1009" s="68"/>
      <c r="EV1009" s="68"/>
      <c r="EW1009" s="68"/>
      <c r="EX1009" s="68"/>
      <c r="EY1009" s="68"/>
      <c r="EZ1009" s="68"/>
      <c r="FA1009" s="68"/>
      <c r="FB1009" s="68"/>
      <c r="FC1009" s="68"/>
      <c r="FD1009" s="68"/>
      <c r="FE1009" s="68"/>
      <c r="FF1009" s="68"/>
      <c r="FG1009" s="68"/>
      <c r="FH1009" s="68"/>
      <c r="FI1009" s="68"/>
      <c r="FJ1009" s="68"/>
      <c r="FK1009" s="68"/>
      <c r="FL1009" s="68"/>
      <c r="FM1009" s="68"/>
      <c r="FN1009" s="68"/>
      <c r="FO1009" s="68"/>
      <c r="FP1009" s="68"/>
      <c r="FQ1009" s="68"/>
      <c r="FR1009" s="68"/>
      <c r="FS1009" s="68"/>
      <c r="FT1009" s="68"/>
      <c r="FU1009" s="68"/>
      <c r="FV1009" s="68"/>
      <c r="FW1009" s="68"/>
      <c r="FX1009" s="68"/>
      <c r="FY1009" s="68"/>
      <c r="FZ1009" s="68"/>
      <c r="GA1009" s="68"/>
      <c r="GB1009" s="68"/>
      <c r="GC1009" s="68"/>
      <c r="GD1009" s="68"/>
      <c r="GE1009" s="68"/>
      <c r="GF1009" s="68"/>
      <c r="GG1009" s="68"/>
      <c r="GH1009" s="68"/>
      <c r="GI1009" s="68"/>
      <c r="GJ1009" s="68"/>
      <c r="GK1009" s="68"/>
      <c r="GL1009" s="68"/>
      <c r="GM1009" s="68"/>
      <c r="GN1009" s="68"/>
      <c r="GO1009" s="68"/>
      <c r="GP1009" s="68"/>
      <c r="GQ1009" s="68"/>
      <c r="GR1009" s="68"/>
      <c r="GS1009" s="68"/>
      <c r="GT1009" s="68"/>
      <c r="GU1009" s="68"/>
      <c r="GV1009" s="68"/>
      <c r="GW1009" s="68"/>
      <c r="GX1009" s="68"/>
      <c r="GY1009" s="68"/>
      <c r="GZ1009" s="68"/>
      <c r="HA1009" s="68"/>
      <c r="HB1009" s="68"/>
      <c r="HC1009" s="68"/>
      <c r="HD1009" s="68"/>
      <c r="HE1009" s="68"/>
      <c r="HF1009" s="68"/>
      <c r="HG1009" s="68"/>
      <c r="HH1009" s="68"/>
      <c r="HI1009" s="68"/>
      <c r="HJ1009" s="68"/>
      <c r="HK1009" s="68"/>
      <c r="HL1009" s="68"/>
      <c r="HM1009" s="68"/>
      <c r="HN1009" s="68"/>
      <c r="HO1009" s="68"/>
      <c r="HP1009" s="68"/>
      <c r="HQ1009" s="68"/>
      <c r="HR1009" s="68"/>
      <c r="HS1009" s="68"/>
      <c r="HT1009" s="68"/>
      <c r="HU1009" s="68"/>
      <c r="HV1009" s="68"/>
      <c r="HW1009" s="68"/>
      <c r="HX1009" s="68"/>
      <c r="HY1009" s="68"/>
      <c r="HZ1009" s="68"/>
      <c r="IA1009" s="68"/>
      <c r="IB1009" s="68"/>
      <c r="IC1009" s="68"/>
      <c r="ID1009" s="68"/>
      <c r="IE1009" s="68"/>
      <c r="IF1009" s="68"/>
      <c r="IG1009" s="68"/>
      <c r="IH1009" s="68"/>
      <c r="II1009" s="68"/>
      <c r="IJ1009" s="68"/>
      <c r="IK1009" s="68"/>
      <c r="IL1009" s="68"/>
      <c r="IM1009" s="68"/>
      <c r="IN1009" s="68"/>
      <c r="IO1009" s="68"/>
      <c r="IP1009" s="68"/>
      <c r="IQ1009" s="68"/>
      <c r="IR1009" s="68"/>
      <c r="IS1009" s="68"/>
      <c r="IT1009" s="68"/>
      <c r="IU1009" s="68"/>
      <c r="IV1009" s="68"/>
      <c r="IW1009" s="68"/>
      <c r="IX1009" s="68"/>
      <c r="IY1009" s="68"/>
      <c r="IZ1009" s="68"/>
      <c r="JA1009" s="68"/>
      <c r="JB1009" s="68"/>
      <c r="JC1009" s="68"/>
      <c r="JD1009" s="68"/>
      <c r="JE1009" s="68"/>
      <c r="JF1009" s="68"/>
      <c r="JG1009" s="68"/>
      <c r="JH1009" s="68"/>
      <c r="JI1009" s="68"/>
      <c r="JJ1009" s="68"/>
      <c r="JK1009" s="68"/>
      <c r="JL1009" s="68"/>
      <c r="JM1009" s="68"/>
      <c r="JN1009" s="68"/>
      <c r="JO1009" s="68"/>
      <c r="JP1009" s="68"/>
      <c r="JQ1009" s="68"/>
      <c r="JR1009" s="68"/>
      <c r="JS1009" s="68"/>
      <c r="JT1009" s="68"/>
      <c r="JU1009" s="68"/>
      <c r="JV1009" s="68"/>
      <c r="JW1009" s="68"/>
      <c r="JX1009" s="68"/>
      <c r="JY1009" s="68"/>
      <c r="JZ1009" s="68"/>
      <c r="KA1009" s="68"/>
      <c r="KB1009" s="68"/>
      <c r="KC1009" s="68"/>
      <c r="KD1009" s="68"/>
      <c r="KE1009" s="68"/>
      <c r="KF1009" s="68"/>
      <c r="KG1009" s="68"/>
      <c r="KH1009" s="68"/>
      <c r="KI1009" s="68"/>
      <c r="KJ1009" s="68"/>
      <c r="KK1009" s="68"/>
      <c r="KL1009" s="68"/>
      <c r="KM1009" s="68"/>
      <c r="KN1009" s="68"/>
      <c r="KO1009" s="68"/>
      <c r="KP1009" s="68"/>
      <c r="KQ1009" s="68"/>
      <c r="KR1009" s="68"/>
      <c r="KS1009" s="68"/>
      <c r="KT1009" s="68"/>
      <c r="KU1009" s="68"/>
      <c r="KV1009" s="68"/>
      <c r="KW1009" s="68"/>
      <c r="KX1009" s="68"/>
      <c r="KY1009" s="68"/>
      <c r="KZ1009" s="68"/>
      <c r="LA1009" s="68"/>
      <c r="LB1009" s="68"/>
      <c r="LC1009" s="68"/>
      <c r="LD1009" s="68"/>
      <c r="LE1009" s="68"/>
      <c r="LF1009" s="68"/>
      <c r="LG1009" s="68"/>
      <c r="LH1009" s="68"/>
      <c r="LI1009" s="68"/>
      <c r="LJ1009" s="68"/>
      <c r="LK1009" s="68"/>
      <c r="LL1009" s="68"/>
      <c r="LM1009" s="68"/>
      <c r="LN1009" s="68"/>
      <c r="LO1009" s="68"/>
      <c r="LP1009" s="68"/>
      <c r="LQ1009" s="68"/>
      <c r="LR1009" s="68"/>
      <c r="LS1009" s="68"/>
      <c r="LT1009" s="68"/>
      <c r="LU1009" s="68"/>
      <c r="LV1009" s="68"/>
      <c r="LW1009" s="68"/>
      <c r="LX1009" s="68"/>
      <c r="LY1009" s="68"/>
      <c r="LZ1009" s="68"/>
      <c r="MA1009" s="68"/>
      <c r="MB1009" s="68"/>
      <c r="MC1009" s="68"/>
      <c r="MD1009" s="68"/>
      <c r="ME1009" s="68"/>
      <c r="MF1009" s="68"/>
      <c r="MG1009" s="68"/>
      <c r="MH1009" s="68"/>
      <c r="MI1009" s="68"/>
      <c r="MJ1009" s="68"/>
      <c r="MK1009" s="68"/>
      <c r="ML1009" s="68"/>
      <c r="MM1009" s="68"/>
      <c r="MN1009" s="68"/>
      <c r="MO1009" s="68"/>
      <c r="MP1009" s="68"/>
      <c r="MQ1009" s="68"/>
      <c r="MR1009" s="68"/>
      <c r="MS1009" s="68"/>
      <c r="MT1009" s="68"/>
      <c r="MU1009" s="68"/>
      <c r="MV1009" s="68"/>
      <c r="MW1009" s="68"/>
      <c r="MX1009" s="68"/>
      <c r="MY1009" s="68"/>
      <c r="MZ1009" s="68"/>
      <c r="NA1009" s="68"/>
      <c r="NB1009" s="68"/>
      <c r="NC1009" s="68"/>
      <c r="ND1009" s="68"/>
      <c r="NE1009" s="68"/>
      <c r="NF1009" s="68"/>
      <c r="NG1009" s="68"/>
      <c r="NH1009" s="68"/>
      <c r="NI1009" s="68"/>
      <c r="NJ1009" s="68"/>
      <c r="NK1009" s="68"/>
      <c r="NL1009" s="68"/>
      <c r="NM1009" s="68"/>
      <c r="NN1009" s="68"/>
      <c r="NO1009" s="68"/>
      <c r="NP1009" s="68"/>
      <c r="NQ1009" s="68"/>
      <c r="NR1009" s="68"/>
      <c r="NS1009" s="68"/>
      <c r="NT1009" s="68"/>
      <c r="NU1009" s="68"/>
      <c r="NV1009" s="68"/>
      <c r="NW1009" s="68"/>
      <c r="NX1009" s="68"/>
      <c r="NY1009" s="68"/>
      <c r="NZ1009" s="68"/>
      <c r="OA1009" s="68"/>
      <c r="OB1009" s="68"/>
      <c r="OC1009" s="68"/>
      <c r="OD1009" s="68"/>
      <c r="OE1009" s="68"/>
      <c r="OF1009" s="68"/>
      <c r="OG1009" s="68"/>
      <c r="OH1009" s="68"/>
      <c r="OI1009" s="68"/>
      <c r="OJ1009" s="68"/>
      <c r="OK1009" s="68"/>
      <c r="OL1009" s="68"/>
      <c r="OM1009" s="68"/>
      <c r="ON1009" s="68"/>
      <c r="OO1009" s="68"/>
      <c r="OP1009" s="68"/>
      <c r="OQ1009" s="68"/>
      <c r="OR1009" s="68"/>
      <c r="OS1009" s="68"/>
      <c r="OT1009" s="68"/>
      <c r="OU1009" s="68"/>
      <c r="OV1009" s="68"/>
      <c r="OW1009" s="68"/>
      <c r="OX1009" s="68"/>
      <c r="OY1009" s="68"/>
      <c r="OZ1009" s="68"/>
      <c r="PA1009" s="68"/>
      <c r="PB1009" s="68"/>
      <c r="PC1009" s="68"/>
      <c r="PD1009" s="68"/>
      <c r="PE1009" s="68"/>
      <c r="PF1009" s="68"/>
      <c r="PG1009" s="68"/>
      <c r="PH1009" s="68"/>
      <c r="PI1009" s="68"/>
      <c r="PJ1009" s="68"/>
      <c r="PK1009" s="68"/>
      <c r="PL1009" s="68"/>
      <c r="PM1009" s="68"/>
      <c r="PN1009" s="68"/>
      <c r="PO1009" s="68"/>
      <c r="PP1009" s="68"/>
      <c r="PQ1009" s="68"/>
      <c r="PR1009" s="68"/>
      <c r="PS1009" s="68"/>
      <c r="PT1009" s="68"/>
      <c r="PU1009" s="68"/>
      <c r="PV1009" s="68"/>
      <c r="PW1009" s="68"/>
      <c r="PX1009" s="68"/>
      <c r="PY1009" s="68"/>
      <c r="PZ1009" s="68"/>
      <c r="QA1009" s="68"/>
      <c r="QB1009" s="68"/>
      <c r="QC1009" s="68"/>
      <c r="QD1009" s="68"/>
      <c r="QE1009" s="68"/>
      <c r="QF1009" s="68"/>
      <c r="QG1009" s="68"/>
      <c r="QH1009" s="68"/>
      <c r="QI1009" s="68"/>
      <c r="QJ1009" s="68"/>
      <c r="QK1009" s="68"/>
      <c r="QL1009" s="68"/>
      <c r="QM1009" s="68"/>
      <c r="QN1009" s="68"/>
      <c r="QO1009" s="68"/>
      <c r="QP1009" s="68"/>
      <c r="QQ1009" s="68"/>
      <c r="QR1009" s="68"/>
      <c r="QS1009" s="68"/>
      <c r="QT1009" s="68"/>
      <c r="QU1009" s="68"/>
      <c r="QV1009" s="68"/>
      <c r="QW1009" s="68"/>
      <c r="QX1009" s="68"/>
      <c r="QY1009" s="68"/>
      <c r="QZ1009" s="68"/>
      <c r="RA1009" s="68"/>
      <c r="RB1009" s="68"/>
      <c r="RC1009" s="68"/>
      <c r="RD1009" s="68"/>
      <c r="RE1009" s="68"/>
      <c r="RF1009" s="68"/>
      <c r="RG1009" s="68"/>
      <c r="RH1009" s="68"/>
      <c r="RI1009" s="68"/>
      <c r="RJ1009" s="68"/>
      <c r="RK1009" s="68"/>
      <c r="RL1009" s="68"/>
      <c r="RM1009" s="68"/>
      <c r="RN1009" s="68"/>
      <c r="RO1009" s="68"/>
      <c r="RP1009" s="68"/>
      <c r="RQ1009" s="68"/>
      <c r="RR1009" s="68"/>
      <c r="RS1009" s="68"/>
      <c r="RT1009" s="68"/>
      <c r="RU1009" s="68"/>
      <c r="RV1009" s="68"/>
      <c r="RW1009" s="68"/>
      <c r="RX1009" s="68"/>
      <c r="RY1009" s="68"/>
      <c r="RZ1009" s="68"/>
      <c r="SA1009" s="68"/>
      <c r="SB1009" s="68"/>
      <c r="SC1009" s="68"/>
      <c r="SD1009" s="68"/>
      <c r="SE1009" s="68"/>
      <c r="SF1009" s="68"/>
      <c r="SG1009" s="68"/>
      <c r="SH1009" s="68"/>
      <c r="SI1009" s="68"/>
      <c r="SJ1009" s="68"/>
      <c r="SK1009" s="68"/>
      <c r="SL1009" s="68"/>
      <c r="SM1009" s="68"/>
      <c r="SN1009" s="68"/>
      <c r="SO1009" s="68"/>
      <c r="SP1009" s="68"/>
      <c r="SQ1009" s="68"/>
      <c r="SR1009" s="68"/>
      <c r="SS1009" s="68"/>
      <c r="ST1009" s="68"/>
    </row>
    <row r="1010" spans="1:514" ht="16.5" customHeight="1" x14ac:dyDescent="0.2">
      <c r="A1010" s="20">
        <v>402</v>
      </c>
      <c r="B1010" s="20" t="s">
        <v>62</v>
      </c>
      <c r="C1010" s="20" t="s">
        <v>915</v>
      </c>
      <c r="D1010" s="20" t="s">
        <v>38</v>
      </c>
      <c r="E1010" s="20" t="s">
        <v>1345</v>
      </c>
      <c r="F1010" s="22" t="s">
        <v>943</v>
      </c>
      <c r="G1010" s="20" t="s">
        <v>42</v>
      </c>
      <c r="H1010" s="20" t="s">
        <v>35</v>
      </c>
      <c r="I1010" s="20" t="s">
        <v>81</v>
      </c>
      <c r="J1010" s="22" t="s">
        <v>915</v>
      </c>
      <c r="K1010" s="20"/>
      <c r="L1010" s="20"/>
      <c r="M1010" s="20"/>
      <c r="N1010" s="20"/>
      <c r="O1010" s="23"/>
      <c r="P1010" s="23">
        <v>395000</v>
      </c>
      <c r="Q1010" s="24">
        <v>1</v>
      </c>
      <c r="R1010" s="25">
        <v>45962</v>
      </c>
      <c r="S1010" s="20" t="s">
        <v>83</v>
      </c>
      <c r="T1010" s="26">
        <f t="shared" si="17"/>
        <v>395000</v>
      </c>
      <c r="U1010" s="27" t="s">
        <v>100</v>
      </c>
      <c r="V1010" s="27" t="s">
        <v>100</v>
      </c>
      <c r="W1010" s="68"/>
      <c r="X1010" s="68"/>
      <c r="Y1010" s="68"/>
      <c r="Z1010" s="68"/>
      <c r="AA1010" s="68"/>
      <c r="AB1010" s="68"/>
      <c r="AC1010" s="68"/>
      <c r="AD1010" s="68"/>
      <c r="AE1010" s="68"/>
      <c r="AF1010" s="68"/>
      <c r="AG1010" s="68"/>
      <c r="AH1010" s="68"/>
      <c r="AI1010" s="68"/>
      <c r="AJ1010" s="68"/>
      <c r="AK1010" s="68"/>
      <c r="AL1010" s="68"/>
      <c r="AM1010" s="68"/>
      <c r="AN1010" s="68"/>
      <c r="AO1010" s="68"/>
      <c r="AP1010" s="68"/>
      <c r="AQ1010" s="68"/>
      <c r="AR1010" s="68"/>
      <c r="AS1010" s="68"/>
      <c r="AT1010" s="68"/>
      <c r="AU1010" s="68"/>
      <c r="AV1010" s="68"/>
      <c r="AW1010" s="68"/>
      <c r="AX1010" s="68"/>
      <c r="AY1010" s="68"/>
      <c r="AZ1010" s="68"/>
      <c r="BA1010" s="68"/>
      <c r="BB1010" s="68"/>
      <c r="BC1010" s="68"/>
      <c r="BD1010" s="68"/>
      <c r="BE1010" s="68"/>
      <c r="BF1010" s="68"/>
      <c r="BG1010" s="68"/>
      <c r="BH1010" s="68"/>
      <c r="BI1010" s="68"/>
      <c r="BJ1010" s="68"/>
      <c r="BK1010" s="68"/>
      <c r="BL1010" s="68"/>
      <c r="BM1010" s="68"/>
      <c r="BN1010" s="68"/>
      <c r="BO1010" s="68"/>
      <c r="BP1010" s="68"/>
      <c r="BQ1010" s="68"/>
      <c r="BR1010" s="68"/>
      <c r="BS1010" s="68"/>
      <c r="BT1010" s="68"/>
      <c r="BU1010" s="68"/>
      <c r="BV1010" s="68"/>
      <c r="BW1010" s="68"/>
      <c r="BX1010" s="68"/>
      <c r="BY1010" s="68"/>
      <c r="BZ1010" s="68"/>
      <c r="CA1010" s="68"/>
      <c r="CB1010" s="68"/>
      <c r="CC1010" s="68"/>
      <c r="CD1010" s="68"/>
      <c r="CE1010" s="68"/>
      <c r="CF1010" s="68"/>
      <c r="CG1010" s="68"/>
      <c r="CH1010" s="68"/>
      <c r="CI1010" s="68"/>
      <c r="CJ1010" s="68"/>
      <c r="CK1010" s="68"/>
      <c r="CL1010" s="68"/>
      <c r="CM1010" s="68"/>
      <c r="CN1010" s="68"/>
      <c r="CO1010" s="68"/>
      <c r="CP1010" s="68"/>
      <c r="CQ1010" s="68"/>
      <c r="CR1010" s="68"/>
      <c r="CS1010" s="68"/>
      <c r="CT1010" s="68"/>
      <c r="CU1010" s="68"/>
      <c r="CV1010" s="68"/>
      <c r="CW1010" s="68"/>
      <c r="CX1010" s="68"/>
      <c r="CY1010" s="68"/>
      <c r="CZ1010" s="68"/>
      <c r="DA1010" s="68"/>
      <c r="DB1010" s="68"/>
      <c r="DC1010" s="68"/>
      <c r="DD1010" s="68"/>
      <c r="DE1010" s="68"/>
      <c r="DF1010" s="68"/>
      <c r="DG1010" s="68"/>
      <c r="DH1010" s="68"/>
      <c r="DI1010" s="68"/>
      <c r="DJ1010" s="68"/>
      <c r="DK1010" s="68"/>
      <c r="DL1010" s="68"/>
      <c r="DM1010" s="68"/>
      <c r="DN1010" s="68"/>
      <c r="DO1010" s="68"/>
      <c r="DP1010" s="68"/>
      <c r="DQ1010" s="68"/>
      <c r="DR1010" s="68"/>
      <c r="DS1010" s="68"/>
      <c r="DT1010" s="68"/>
      <c r="DU1010" s="68"/>
      <c r="DV1010" s="68"/>
      <c r="DW1010" s="68"/>
      <c r="DX1010" s="68"/>
      <c r="DY1010" s="68"/>
      <c r="DZ1010" s="68"/>
      <c r="EA1010" s="68"/>
      <c r="EB1010" s="68"/>
      <c r="EC1010" s="68"/>
      <c r="ED1010" s="68"/>
      <c r="EE1010" s="68"/>
      <c r="EF1010" s="68"/>
      <c r="EG1010" s="68"/>
      <c r="EH1010" s="68"/>
      <c r="EI1010" s="68"/>
      <c r="EJ1010" s="68"/>
      <c r="EK1010" s="68"/>
      <c r="EL1010" s="68"/>
      <c r="EM1010" s="68"/>
      <c r="EN1010" s="68"/>
      <c r="EO1010" s="68"/>
      <c r="EP1010" s="68"/>
      <c r="EQ1010" s="68"/>
      <c r="ER1010" s="68"/>
      <c r="ES1010" s="68"/>
      <c r="ET1010" s="68"/>
      <c r="EU1010" s="68"/>
      <c r="EV1010" s="68"/>
      <c r="EW1010" s="68"/>
      <c r="EX1010" s="68"/>
      <c r="EY1010" s="68"/>
      <c r="EZ1010" s="68"/>
      <c r="FA1010" s="68"/>
      <c r="FB1010" s="68"/>
      <c r="FC1010" s="68"/>
      <c r="FD1010" s="68"/>
      <c r="FE1010" s="68"/>
      <c r="FF1010" s="68"/>
      <c r="FG1010" s="68"/>
      <c r="FH1010" s="68"/>
      <c r="FI1010" s="68"/>
      <c r="FJ1010" s="68"/>
      <c r="FK1010" s="68"/>
      <c r="FL1010" s="68"/>
      <c r="FM1010" s="68"/>
      <c r="FN1010" s="68"/>
      <c r="FO1010" s="68"/>
      <c r="FP1010" s="68"/>
      <c r="FQ1010" s="68"/>
      <c r="FR1010" s="68"/>
      <c r="FS1010" s="68"/>
      <c r="FT1010" s="68"/>
      <c r="FU1010" s="68"/>
      <c r="FV1010" s="68"/>
      <c r="FW1010" s="68"/>
      <c r="FX1010" s="68"/>
      <c r="FY1010" s="68"/>
      <c r="FZ1010" s="68"/>
      <c r="GA1010" s="68"/>
      <c r="GB1010" s="68"/>
      <c r="GC1010" s="68"/>
      <c r="GD1010" s="68"/>
      <c r="GE1010" s="68"/>
      <c r="GF1010" s="68"/>
      <c r="GG1010" s="68"/>
      <c r="GH1010" s="68"/>
      <c r="GI1010" s="68"/>
      <c r="GJ1010" s="68"/>
      <c r="GK1010" s="68"/>
      <c r="GL1010" s="68"/>
      <c r="GM1010" s="68"/>
      <c r="GN1010" s="68"/>
      <c r="GO1010" s="68"/>
      <c r="GP1010" s="68"/>
      <c r="GQ1010" s="68"/>
      <c r="GR1010" s="68"/>
      <c r="GS1010" s="68"/>
      <c r="GT1010" s="68"/>
      <c r="GU1010" s="68"/>
      <c r="GV1010" s="68"/>
      <c r="GW1010" s="68"/>
      <c r="GX1010" s="68"/>
      <c r="GY1010" s="68"/>
      <c r="GZ1010" s="68"/>
      <c r="HA1010" s="68"/>
      <c r="HB1010" s="68"/>
      <c r="HC1010" s="68"/>
      <c r="HD1010" s="68"/>
      <c r="HE1010" s="68"/>
      <c r="HF1010" s="68"/>
      <c r="HG1010" s="68"/>
      <c r="HH1010" s="68"/>
      <c r="HI1010" s="68"/>
      <c r="HJ1010" s="68"/>
      <c r="HK1010" s="68"/>
      <c r="HL1010" s="68"/>
      <c r="HM1010" s="68"/>
      <c r="HN1010" s="68"/>
      <c r="HO1010" s="68"/>
      <c r="HP1010" s="68"/>
      <c r="HQ1010" s="68"/>
      <c r="HR1010" s="68"/>
      <c r="HS1010" s="68"/>
      <c r="HT1010" s="68"/>
      <c r="HU1010" s="68"/>
      <c r="HV1010" s="68"/>
      <c r="HW1010" s="68"/>
      <c r="HX1010" s="68"/>
      <c r="HY1010" s="68"/>
      <c r="HZ1010" s="68"/>
      <c r="IA1010" s="68"/>
      <c r="IB1010" s="68"/>
      <c r="IC1010" s="68"/>
      <c r="ID1010" s="68"/>
      <c r="IE1010" s="68"/>
      <c r="IF1010" s="68"/>
      <c r="IG1010" s="68"/>
      <c r="IH1010" s="68"/>
      <c r="II1010" s="68"/>
      <c r="IJ1010" s="68"/>
      <c r="IK1010" s="68"/>
      <c r="IL1010" s="68"/>
      <c r="IM1010" s="68"/>
      <c r="IN1010" s="68"/>
      <c r="IO1010" s="68"/>
      <c r="IP1010" s="68"/>
      <c r="IQ1010" s="68"/>
      <c r="IR1010" s="68"/>
      <c r="IS1010" s="68"/>
      <c r="IT1010" s="68"/>
      <c r="IU1010" s="68"/>
      <c r="IV1010" s="68"/>
      <c r="IW1010" s="68"/>
      <c r="IX1010" s="68"/>
      <c r="IY1010" s="68"/>
      <c r="IZ1010" s="68"/>
      <c r="JA1010" s="68"/>
      <c r="JB1010" s="68"/>
      <c r="JC1010" s="68"/>
      <c r="JD1010" s="68"/>
      <c r="JE1010" s="68"/>
      <c r="JF1010" s="68"/>
      <c r="JG1010" s="68"/>
      <c r="JH1010" s="68"/>
      <c r="JI1010" s="68"/>
      <c r="JJ1010" s="68"/>
      <c r="JK1010" s="68"/>
      <c r="JL1010" s="68"/>
      <c r="JM1010" s="68"/>
      <c r="JN1010" s="68"/>
      <c r="JO1010" s="68"/>
      <c r="JP1010" s="68"/>
      <c r="JQ1010" s="68"/>
      <c r="JR1010" s="68"/>
      <c r="JS1010" s="68"/>
      <c r="JT1010" s="68"/>
      <c r="JU1010" s="68"/>
      <c r="JV1010" s="68"/>
      <c r="JW1010" s="68"/>
      <c r="JX1010" s="68"/>
      <c r="JY1010" s="68"/>
      <c r="JZ1010" s="68"/>
      <c r="KA1010" s="68"/>
      <c r="KB1010" s="68"/>
      <c r="KC1010" s="68"/>
      <c r="KD1010" s="68"/>
      <c r="KE1010" s="68"/>
      <c r="KF1010" s="68"/>
      <c r="KG1010" s="68"/>
      <c r="KH1010" s="68"/>
      <c r="KI1010" s="68"/>
      <c r="KJ1010" s="68"/>
      <c r="KK1010" s="68"/>
      <c r="KL1010" s="68"/>
      <c r="KM1010" s="68"/>
      <c r="KN1010" s="68"/>
      <c r="KO1010" s="68"/>
      <c r="KP1010" s="68"/>
      <c r="KQ1010" s="68"/>
      <c r="KR1010" s="68"/>
      <c r="KS1010" s="68"/>
      <c r="KT1010" s="68"/>
      <c r="KU1010" s="68"/>
      <c r="KV1010" s="68"/>
      <c r="KW1010" s="68"/>
      <c r="KX1010" s="68"/>
      <c r="KY1010" s="68"/>
      <c r="KZ1010" s="68"/>
      <c r="LA1010" s="68"/>
      <c r="LB1010" s="68"/>
      <c r="LC1010" s="68"/>
      <c r="LD1010" s="68"/>
      <c r="LE1010" s="68"/>
      <c r="LF1010" s="68"/>
      <c r="LG1010" s="68"/>
      <c r="LH1010" s="68"/>
      <c r="LI1010" s="68"/>
      <c r="LJ1010" s="68"/>
      <c r="LK1010" s="68"/>
      <c r="LL1010" s="68"/>
      <c r="LM1010" s="68"/>
      <c r="LN1010" s="68"/>
      <c r="LO1010" s="68"/>
      <c r="LP1010" s="68"/>
      <c r="LQ1010" s="68"/>
      <c r="LR1010" s="68"/>
      <c r="LS1010" s="68"/>
      <c r="LT1010" s="68"/>
      <c r="LU1010" s="68"/>
      <c r="LV1010" s="68"/>
      <c r="LW1010" s="68"/>
      <c r="LX1010" s="68"/>
      <c r="LY1010" s="68"/>
      <c r="LZ1010" s="68"/>
      <c r="MA1010" s="68"/>
      <c r="MB1010" s="68"/>
      <c r="MC1010" s="68"/>
      <c r="MD1010" s="68"/>
      <c r="ME1010" s="68"/>
      <c r="MF1010" s="68"/>
      <c r="MG1010" s="68"/>
      <c r="MH1010" s="68"/>
      <c r="MI1010" s="68"/>
      <c r="MJ1010" s="68"/>
      <c r="MK1010" s="68"/>
      <c r="ML1010" s="68"/>
      <c r="MM1010" s="68"/>
      <c r="MN1010" s="68"/>
      <c r="MO1010" s="68"/>
      <c r="MP1010" s="68"/>
      <c r="MQ1010" s="68"/>
      <c r="MR1010" s="68"/>
      <c r="MS1010" s="68"/>
      <c r="MT1010" s="68"/>
      <c r="MU1010" s="68"/>
      <c r="MV1010" s="68"/>
      <c r="MW1010" s="68"/>
      <c r="MX1010" s="68"/>
      <c r="MY1010" s="68"/>
      <c r="MZ1010" s="68"/>
      <c r="NA1010" s="68"/>
      <c r="NB1010" s="68"/>
      <c r="NC1010" s="68"/>
      <c r="ND1010" s="68"/>
      <c r="NE1010" s="68"/>
      <c r="NF1010" s="68"/>
      <c r="NG1010" s="68"/>
      <c r="NH1010" s="68"/>
      <c r="NI1010" s="68"/>
      <c r="NJ1010" s="68"/>
      <c r="NK1010" s="68"/>
      <c r="NL1010" s="68"/>
      <c r="NM1010" s="68"/>
      <c r="NN1010" s="68"/>
      <c r="NO1010" s="68"/>
      <c r="NP1010" s="68"/>
      <c r="NQ1010" s="68"/>
      <c r="NR1010" s="68"/>
      <c r="NS1010" s="68"/>
      <c r="NT1010" s="68"/>
      <c r="NU1010" s="68"/>
      <c r="NV1010" s="68"/>
      <c r="NW1010" s="68"/>
      <c r="NX1010" s="68"/>
      <c r="NY1010" s="68"/>
      <c r="NZ1010" s="68"/>
      <c r="OA1010" s="68"/>
      <c r="OB1010" s="68"/>
      <c r="OC1010" s="68"/>
      <c r="OD1010" s="68"/>
      <c r="OE1010" s="68"/>
      <c r="OF1010" s="68"/>
      <c r="OG1010" s="68"/>
      <c r="OH1010" s="68"/>
      <c r="OI1010" s="68"/>
      <c r="OJ1010" s="68"/>
      <c r="OK1010" s="68"/>
      <c r="OL1010" s="68"/>
      <c r="OM1010" s="68"/>
      <c r="ON1010" s="68"/>
      <c r="OO1010" s="68"/>
      <c r="OP1010" s="68"/>
      <c r="OQ1010" s="68"/>
      <c r="OR1010" s="68"/>
      <c r="OS1010" s="68"/>
      <c r="OT1010" s="68"/>
      <c r="OU1010" s="68"/>
      <c r="OV1010" s="68"/>
      <c r="OW1010" s="68"/>
      <c r="OX1010" s="68"/>
      <c r="OY1010" s="68"/>
      <c r="OZ1010" s="68"/>
      <c r="PA1010" s="68"/>
      <c r="PB1010" s="68"/>
      <c r="PC1010" s="68"/>
      <c r="PD1010" s="68"/>
      <c r="PE1010" s="68"/>
      <c r="PF1010" s="68"/>
      <c r="PG1010" s="68"/>
      <c r="PH1010" s="68"/>
      <c r="PI1010" s="68"/>
      <c r="PJ1010" s="68"/>
      <c r="PK1010" s="68"/>
      <c r="PL1010" s="68"/>
      <c r="PM1010" s="68"/>
      <c r="PN1010" s="68"/>
      <c r="PO1010" s="68"/>
      <c r="PP1010" s="68"/>
      <c r="PQ1010" s="68"/>
      <c r="PR1010" s="68"/>
      <c r="PS1010" s="68"/>
      <c r="PT1010" s="68"/>
      <c r="PU1010" s="68"/>
      <c r="PV1010" s="68"/>
      <c r="PW1010" s="68"/>
      <c r="PX1010" s="68"/>
      <c r="PY1010" s="68"/>
      <c r="PZ1010" s="68"/>
      <c r="QA1010" s="68"/>
      <c r="QB1010" s="68"/>
      <c r="QC1010" s="68"/>
      <c r="QD1010" s="68"/>
      <c r="QE1010" s="68"/>
      <c r="QF1010" s="68"/>
      <c r="QG1010" s="68"/>
      <c r="QH1010" s="68"/>
      <c r="QI1010" s="68"/>
      <c r="QJ1010" s="68"/>
      <c r="QK1010" s="68"/>
      <c r="QL1010" s="68"/>
      <c r="QM1010" s="68"/>
      <c r="QN1010" s="68"/>
      <c r="QO1010" s="68"/>
      <c r="QP1010" s="68"/>
      <c r="QQ1010" s="68"/>
      <c r="QR1010" s="68"/>
      <c r="QS1010" s="68"/>
      <c r="QT1010" s="68"/>
      <c r="QU1010" s="68"/>
      <c r="QV1010" s="68"/>
      <c r="QW1010" s="68"/>
      <c r="QX1010" s="68"/>
      <c r="QY1010" s="68"/>
      <c r="QZ1010" s="68"/>
      <c r="RA1010" s="68"/>
      <c r="RB1010" s="68"/>
      <c r="RC1010" s="68"/>
      <c r="RD1010" s="68"/>
      <c r="RE1010" s="68"/>
      <c r="RF1010" s="68"/>
      <c r="RG1010" s="68"/>
      <c r="RH1010" s="68"/>
      <c r="RI1010" s="68"/>
      <c r="RJ1010" s="68"/>
      <c r="RK1010" s="68"/>
      <c r="RL1010" s="68"/>
      <c r="RM1010" s="68"/>
      <c r="RN1010" s="68"/>
      <c r="RO1010" s="68"/>
      <c r="RP1010" s="68"/>
      <c r="RQ1010" s="68"/>
      <c r="RR1010" s="68"/>
      <c r="RS1010" s="68"/>
      <c r="RT1010" s="68"/>
      <c r="RU1010" s="68"/>
      <c r="RV1010" s="68"/>
      <c r="RW1010" s="68"/>
      <c r="RX1010" s="68"/>
      <c r="RY1010" s="68"/>
      <c r="RZ1010" s="68"/>
      <c r="SA1010" s="68"/>
      <c r="SB1010" s="68"/>
      <c r="SC1010" s="68"/>
      <c r="SD1010" s="68"/>
      <c r="SE1010" s="68"/>
      <c r="SF1010" s="68"/>
      <c r="SG1010" s="68"/>
      <c r="SH1010" s="68"/>
      <c r="SI1010" s="68"/>
      <c r="SJ1010" s="68"/>
      <c r="SK1010" s="68"/>
      <c r="SL1010" s="68"/>
      <c r="SM1010" s="68"/>
      <c r="SN1010" s="68"/>
      <c r="SO1010" s="68"/>
      <c r="SP1010" s="68"/>
      <c r="SQ1010" s="68"/>
      <c r="SR1010" s="68"/>
      <c r="SS1010" s="68"/>
      <c r="ST1010" s="68"/>
    </row>
    <row r="1011" spans="1:514" ht="16.5" customHeight="1" x14ac:dyDescent="0.2">
      <c r="A1011" s="20">
        <v>403</v>
      </c>
      <c r="B1011" s="20" t="s">
        <v>62</v>
      </c>
      <c r="C1011" s="20" t="s">
        <v>915</v>
      </c>
      <c r="D1011" s="20" t="s">
        <v>38</v>
      </c>
      <c r="E1011" s="20" t="s">
        <v>1345</v>
      </c>
      <c r="F1011" s="22" t="s">
        <v>943</v>
      </c>
      <c r="G1011" s="20" t="s">
        <v>42</v>
      </c>
      <c r="H1011" s="20" t="s">
        <v>35</v>
      </c>
      <c r="I1011" s="20" t="s">
        <v>81</v>
      </c>
      <c r="J1011" s="22" t="s">
        <v>915</v>
      </c>
      <c r="K1011" s="20"/>
      <c r="L1011" s="20"/>
      <c r="M1011" s="20"/>
      <c r="N1011" s="20"/>
      <c r="O1011" s="23"/>
      <c r="P1011" s="23">
        <v>395000</v>
      </c>
      <c r="Q1011" s="24">
        <v>1</v>
      </c>
      <c r="R1011" s="25">
        <v>45992</v>
      </c>
      <c r="S1011" s="20" t="s">
        <v>83</v>
      </c>
      <c r="T1011" s="26">
        <f t="shared" si="17"/>
        <v>395000</v>
      </c>
      <c r="U1011" s="27" t="s">
        <v>100</v>
      </c>
      <c r="V1011" s="27" t="s">
        <v>100</v>
      </c>
      <c r="W1011" s="68"/>
      <c r="X1011" s="68"/>
      <c r="Y1011" s="68"/>
      <c r="Z1011" s="68"/>
      <c r="AA1011" s="68"/>
      <c r="AB1011" s="68"/>
      <c r="AC1011" s="68"/>
      <c r="AD1011" s="68"/>
      <c r="AE1011" s="68"/>
      <c r="AF1011" s="68"/>
      <c r="AG1011" s="68"/>
      <c r="AH1011" s="68"/>
      <c r="AI1011" s="68"/>
      <c r="AJ1011" s="68"/>
      <c r="AK1011" s="68"/>
      <c r="AL1011" s="68"/>
      <c r="AM1011" s="68"/>
      <c r="AN1011" s="68"/>
      <c r="AO1011" s="68"/>
      <c r="AP1011" s="68"/>
      <c r="AQ1011" s="68"/>
      <c r="AR1011" s="68"/>
      <c r="AS1011" s="68"/>
      <c r="AT1011" s="68"/>
      <c r="AU1011" s="68"/>
      <c r="AV1011" s="68"/>
      <c r="AW1011" s="68"/>
      <c r="AX1011" s="68"/>
      <c r="AY1011" s="68"/>
      <c r="AZ1011" s="68"/>
      <c r="BA1011" s="68"/>
      <c r="BB1011" s="68"/>
      <c r="BC1011" s="68"/>
      <c r="BD1011" s="68"/>
      <c r="BE1011" s="68"/>
      <c r="BF1011" s="68"/>
      <c r="BG1011" s="68"/>
      <c r="BH1011" s="68"/>
      <c r="BI1011" s="68"/>
      <c r="BJ1011" s="68"/>
      <c r="BK1011" s="68"/>
      <c r="BL1011" s="68"/>
      <c r="BM1011" s="68"/>
      <c r="BN1011" s="68"/>
      <c r="BO1011" s="68"/>
      <c r="BP1011" s="68"/>
      <c r="BQ1011" s="68"/>
      <c r="BR1011" s="68"/>
      <c r="BS1011" s="68"/>
      <c r="BT1011" s="68"/>
      <c r="BU1011" s="68"/>
      <c r="BV1011" s="68"/>
      <c r="BW1011" s="68"/>
      <c r="BX1011" s="68"/>
      <c r="BY1011" s="68"/>
      <c r="BZ1011" s="68"/>
      <c r="CA1011" s="68"/>
      <c r="CB1011" s="68"/>
      <c r="CC1011" s="68"/>
      <c r="CD1011" s="68"/>
      <c r="CE1011" s="68"/>
      <c r="CF1011" s="68"/>
      <c r="CG1011" s="68"/>
      <c r="CH1011" s="68"/>
      <c r="CI1011" s="68"/>
      <c r="CJ1011" s="68"/>
      <c r="CK1011" s="68"/>
      <c r="CL1011" s="68"/>
      <c r="CM1011" s="68"/>
      <c r="CN1011" s="68"/>
      <c r="CO1011" s="68"/>
      <c r="CP1011" s="68"/>
      <c r="CQ1011" s="68"/>
      <c r="CR1011" s="68"/>
      <c r="CS1011" s="68"/>
      <c r="CT1011" s="68"/>
      <c r="CU1011" s="68"/>
      <c r="CV1011" s="68"/>
      <c r="CW1011" s="68"/>
      <c r="CX1011" s="68"/>
      <c r="CY1011" s="68"/>
      <c r="CZ1011" s="68"/>
      <c r="DA1011" s="68"/>
      <c r="DB1011" s="68"/>
      <c r="DC1011" s="68"/>
      <c r="DD1011" s="68"/>
      <c r="DE1011" s="68"/>
      <c r="DF1011" s="68"/>
      <c r="DG1011" s="68"/>
      <c r="DH1011" s="68"/>
      <c r="DI1011" s="68"/>
      <c r="DJ1011" s="68"/>
      <c r="DK1011" s="68"/>
      <c r="DL1011" s="68"/>
      <c r="DM1011" s="68"/>
      <c r="DN1011" s="68"/>
      <c r="DO1011" s="68"/>
      <c r="DP1011" s="68"/>
      <c r="DQ1011" s="68"/>
      <c r="DR1011" s="68"/>
      <c r="DS1011" s="68"/>
      <c r="DT1011" s="68"/>
      <c r="DU1011" s="68"/>
      <c r="DV1011" s="68"/>
      <c r="DW1011" s="68"/>
      <c r="DX1011" s="68"/>
      <c r="DY1011" s="68"/>
      <c r="DZ1011" s="68"/>
      <c r="EA1011" s="68"/>
      <c r="EB1011" s="68"/>
      <c r="EC1011" s="68"/>
      <c r="ED1011" s="68"/>
      <c r="EE1011" s="68"/>
      <c r="EF1011" s="68"/>
      <c r="EG1011" s="68"/>
      <c r="EH1011" s="68"/>
      <c r="EI1011" s="68"/>
      <c r="EJ1011" s="68"/>
      <c r="EK1011" s="68"/>
      <c r="EL1011" s="68"/>
      <c r="EM1011" s="68"/>
      <c r="EN1011" s="68"/>
      <c r="EO1011" s="68"/>
      <c r="EP1011" s="68"/>
      <c r="EQ1011" s="68"/>
      <c r="ER1011" s="68"/>
      <c r="ES1011" s="68"/>
      <c r="ET1011" s="68"/>
      <c r="EU1011" s="68"/>
      <c r="EV1011" s="68"/>
      <c r="EW1011" s="68"/>
      <c r="EX1011" s="68"/>
      <c r="EY1011" s="68"/>
      <c r="EZ1011" s="68"/>
      <c r="FA1011" s="68"/>
      <c r="FB1011" s="68"/>
      <c r="FC1011" s="68"/>
      <c r="FD1011" s="68"/>
      <c r="FE1011" s="68"/>
      <c r="FF1011" s="68"/>
      <c r="FG1011" s="68"/>
      <c r="FH1011" s="68"/>
      <c r="FI1011" s="68"/>
      <c r="FJ1011" s="68"/>
      <c r="FK1011" s="68"/>
      <c r="FL1011" s="68"/>
      <c r="FM1011" s="68"/>
      <c r="FN1011" s="68"/>
      <c r="FO1011" s="68"/>
      <c r="FP1011" s="68"/>
      <c r="FQ1011" s="68"/>
      <c r="FR1011" s="68"/>
      <c r="FS1011" s="68"/>
      <c r="FT1011" s="68"/>
      <c r="FU1011" s="68"/>
      <c r="FV1011" s="68"/>
      <c r="FW1011" s="68"/>
      <c r="FX1011" s="68"/>
      <c r="FY1011" s="68"/>
      <c r="FZ1011" s="68"/>
      <c r="GA1011" s="68"/>
      <c r="GB1011" s="68"/>
      <c r="GC1011" s="68"/>
      <c r="GD1011" s="68"/>
      <c r="GE1011" s="68"/>
      <c r="GF1011" s="68"/>
      <c r="GG1011" s="68"/>
      <c r="GH1011" s="68"/>
      <c r="GI1011" s="68"/>
      <c r="GJ1011" s="68"/>
      <c r="GK1011" s="68"/>
      <c r="GL1011" s="68"/>
      <c r="GM1011" s="68"/>
      <c r="GN1011" s="68"/>
      <c r="GO1011" s="68"/>
      <c r="GP1011" s="68"/>
      <c r="GQ1011" s="68"/>
      <c r="GR1011" s="68"/>
      <c r="GS1011" s="68"/>
      <c r="GT1011" s="68"/>
      <c r="GU1011" s="68"/>
      <c r="GV1011" s="68"/>
      <c r="GW1011" s="68"/>
      <c r="GX1011" s="68"/>
      <c r="GY1011" s="68"/>
      <c r="GZ1011" s="68"/>
      <c r="HA1011" s="68"/>
      <c r="HB1011" s="68"/>
      <c r="HC1011" s="68"/>
      <c r="HD1011" s="68"/>
      <c r="HE1011" s="68"/>
      <c r="HF1011" s="68"/>
      <c r="HG1011" s="68"/>
      <c r="HH1011" s="68"/>
      <c r="HI1011" s="68"/>
      <c r="HJ1011" s="68"/>
      <c r="HK1011" s="68"/>
      <c r="HL1011" s="68"/>
      <c r="HM1011" s="68"/>
      <c r="HN1011" s="68"/>
      <c r="HO1011" s="68"/>
      <c r="HP1011" s="68"/>
      <c r="HQ1011" s="68"/>
      <c r="HR1011" s="68"/>
      <c r="HS1011" s="68"/>
      <c r="HT1011" s="68"/>
      <c r="HU1011" s="68"/>
      <c r="HV1011" s="68"/>
      <c r="HW1011" s="68"/>
      <c r="HX1011" s="68"/>
      <c r="HY1011" s="68"/>
      <c r="HZ1011" s="68"/>
      <c r="IA1011" s="68"/>
      <c r="IB1011" s="68"/>
      <c r="IC1011" s="68"/>
      <c r="ID1011" s="68"/>
      <c r="IE1011" s="68"/>
      <c r="IF1011" s="68"/>
      <c r="IG1011" s="68"/>
      <c r="IH1011" s="68"/>
      <c r="II1011" s="68"/>
      <c r="IJ1011" s="68"/>
      <c r="IK1011" s="68"/>
      <c r="IL1011" s="68"/>
      <c r="IM1011" s="68"/>
      <c r="IN1011" s="68"/>
      <c r="IO1011" s="68"/>
      <c r="IP1011" s="68"/>
      <c r="IQ1011" s="68"/>
      <c r="IR1011" s="68"/>
      <c r="IS1011" s="68"/>
      <c r="IT1011" s="68"/>
      <c r="IU1011" s="68"/>
      <c r="IV1011" s="68"/>
      <c r="IW1011" s="68"/>
      <c r="IX1011" s="68"/>
      <c r="IY1011" s="68"/>
      <c r="IZ1011" s="68"/>
      <c r="JA1011" s="68"/>
      <c r="JB1011" s="68"/>
      <c r="JC1011" s="68"/>
      <c r="JD1011" s="68"/>
      <c r="JE1011" s="68"/>
      <c r="JF1011" s="68"/>
      <c r="JG1011" s="68"/>
      <c r="JH1011" s="68"/>
      <c r="JI1011" s="68"/>
      <c r="JJ1011" s="68"/>
      <c r="JK1011" s="68"/>
      <c r="JL1011" s="68"/>
      <c r="JM1011" s="68"/>
      <c r="JN1011" s="68"/>
      <c r="JO1011" s="68"/>
      <c r="JP1011" s="68"/>
      <c r="JQ1011" s="68"/>
      <c r="JR1011" s="68"/>
      <c r="JS1011" s="68"/>
      <c r="JT1011" s="68"/>
      <c r="JU1011" s="68"/>
      <c r="JV1011" s="68"/>
      <c r="JW1011" s="68"/>
      <c r="JX1011" s="68"/>
      <c r="JY1011" s="68"/>
      <c r="JZ1011" s="68"/>
      <c r="KA1011" s="68"/>
      <c r="KB1011" s="68"/>
      <c r="KC1011" s="68"/>
      <c r="KD1011" s="68"/>
      <c r="KE1011" s="68"/>
      <c r="KF1011" s="68"/>
      <c r="KG1011" s="68"/>
      <c r="KH1011" s="68"/>
      <c r="KI1011" s="68"/>
      <c r="KJ1011" s="68"/>
      <c r="KK1011" s="68"/>
      <c r="KL1011" s="68"/>
      <c r="KM1011" s="68"/>
      <c r="KN1011" s="68"/>
      <c r="KO1011" s="68"/>
      <c r="KP1011" s="68"/>
      <c r="KQ1011" s="68"/>
      <c r="KR1011" s="68"/>
      <c r="KS1011" s="68"/>
      <c r="KT1011" s="68"/>
      <c r="KU1011" s="68"/>
      <c r="KV1011" s="68"/>
      <c r="KW1011" s="68"/>
      <c r="KX1011" s="68"/>
      <c r="KY1011" s="68"/>
      <c r="KZ1011" s="68"/>
      <c r="LA1011" s="68"/>
      <c r="LB1011" s="68"/>
      <c r="LC1011" s="68"/>
      <c r="LD1011" s="68"/>
      <c r="LE1011" s="68"/>
      <c r="LF1011" s="68"/>
      <c r="LG1011" s="68"/>
      <c r="LH1011" s="68"/>
      <c r="LI1011" s="68"/>
      <c r="LJ1011" s="68"/>
      <c r="LK1011" s="68"/>
      <c r="LL1011" s="68"/>
      <c r="LM1011" s="68"/>
      <c r="LN1011" s="68"/>
      <c r="LO1011" s="68"/>
      <c r="LP1011" s="68"/>
      <c r="LQ1011" s="68"/>
      <c r="LR1011" s="68"/>
      <c r="LS1011" s="68"/>
      <c r="LT1011" s="68"/>
      <c r="LU1011" s="68"/>
      <c r="LV1011" s="68"/>
      <c r="LW1011" s="68"/>
      <c r="LX1011" s="68"/>
      <c r="LY1011" s="68"/>
      <c r="LZ1011" s="68"/>
      <c r="MA1011" s="68"/>
      <c r="MB1011" s="68"/>
      <c r="MC1011" s="68"/>
      <c r="MD1011" s="68"/>
      <c r="ME1011" s="68"/>
      <c r="MF1011" s="68"/>
      <c r="MG1011" s="68"/>
      <c r="MH1011" s="68"/>
      <c r="MI1011" s="68"/>
      <c r="MJ1011" s="68"/>
      <c r="MK1011" s="68"/>
      <c r="ML1011" s="68"/>
      <c r="MM1011" s="68"/>
      <c r="MN1011" s="68"/>
      <c r="MO1011" s="68"/>
      <c r="MP1011" s="68"/>
      <c r="MQ1011" s="68"/>
      <c r="MR1011" s="68"/>
      <c r="MS1011" s="68"/>
      <c r="MT1011" s="68"/>
      <c r="MU1011" s="68"/>
      <c r="MV1011" s="68"/>
      <c r="MW1011" s="68"/>
      <c r="MX1011" s="68"/>
      <c r="MY1011" s="68"/>
      <c r="MZ1011" s="68"/>
      <c r="NA1011" s="68"/>
      <c r="NB1011" s="68"/>
      <c r="NC1011" s="68"/>
      <c r="ND1011" s="68"/>
      <c r="NE1011" s="68"/>
      <c r="NF1011" s="68"/>
      <c r="NG1011" s="68"/>
      <c r="NH1011" s="68"/>
      <c r="NI1011" s="68"/>
      <c r="NJ1011" s="68"/>
      <c r="NK1011" s="68"/>
      <c r="NL1011" s="68"/>
      <c r="NM1011" s="68"/>
      <c r="NN1011" s="68"/>
      <c r="NO1011" s="68"/>
      <c r="NP1011" s="68"/>
      <c r="NQ1011" s="68"/>
      <c r="NR1011" s="68"/>
      <c r="NS1011" s="68"/>
      <c r="NT1011" s="68"/>
      <c r="NU1011" s="68"/>
      <c r="NV1011" s="68"/>
      <c r="NW1011" s="68"/>
      <c r="NX1011" s="68"/>
      <c r="NY1011" s="68"/>
      <c r="NZ1011" s="68"/>
      <c r="OA1011" s="68"/>
      <c r="OB1011" s="68"/>
      <c r="OC1011" s="68"/>
      <c r="OD1011" s="68"/>
      <c r="OE1011" s="68"/>
      <c r="OF1011" s="68"/>
      <c r="OG1011" s="68"/>
      <c r="OH1011" s="68"/>
      <c r="OI1011" s="68"/>
      <c r="OJ1011" s="68"/>
      <c r="OK1011" s="68"/>
      <c r="OL1011" s="68"/>
      <c r="OM1011" s="68"/>
      <c r="ON1011" s="68"/>
      <c r="OO1011" s="68"/>
      <c r="OP1011" s="68"/>
      <c r="OQ1011" s="68"/>
      <c r="OR1011" s="68"/>
      <c r="OS1011" s="68"/>
      <c r="OT1011" s="68"/>
      <c r="OU1011" s="68"/>
      <c r="OV1011" s="68"/>
      <c r="OW1011" s="68"/>
      <c r="OX1011" s="68"/>
      <c r="OY1011" s="68"/>
      <c r="OZ1011" s="68"/>
      <c r="PA1011" s="68"/>
      <c r="PB1011" s="68"/>
      <c r="PC1011" s="68"/>
      <c r="PD1011" s="68"/>
      <c r="PE1011" s="68"/>
      <c r="PF1011" s="68"/>
      <c r="PG1011" s="68"/>
      <c r="PH1011" s="68"/>
      <c r="PI1011" s="68"/>
      <c r="PJ1011" s="68"/>
      <c r="PK1011" s="68"/>
      <c r="PL1011" s="68"/>
      <c r="PM1011" s="68"/>
      <c r="PN1011" s="68"/>
      <c r="PO1011" s="68"/>
      <c r="PP1011" s="68"/>
      <c r="PQ1011" s="68"/>
      <c r="PR1011" s="68"/>
      <c r="PS1011" s="68"/>
      <c r="PT1011" s="68"/>
      <c r="PU1011" s="68"/>
      <c r="PV1011" s="68"/>
      <c r="PW1011" s="68"/>
      <c r="PX1011" s="68"/>
      <c r="PY1011" s="68"/>
      <c r="PZ1011" s="68"/>
      <c r="QA1011" s="68"/>
      <c r="QB1011" s="68"/>
      <c r="QC1011" s="68"/>
      <c r="QD1011" s="68"/>
      <c r="QE1011" s="68"/>
      <c r="QF1011" s="68"/>
      <c r="QG1011" s="68"/>
      <c r="QH1011" s="68"/>
      <c r="QI1011" s="68"/>
      <c r="QJ1011" s="68"/>
      <c r="QK1011" s="68"/>
      <c r="QL1011" s="68"/>
      <c r="QM1011" s="68"/>
      <c r="QN1011" s="68"/>
      <c r="QO1011" s="68"/>
      <c r="QP1011" s="68"/>
      <c r="QQ1011" s="68"/>
      <c r="QR1011" s="68"/>
      <c r="QS1011" s="68"/>
      <c r="QT1011" s="68"/>
      <c r="QU1011" s="68"/>
      <c r="QV1011" s="68"/>
      <c r="QW1011" s="68"/>
      <c r="QX1011" s="68"/>
      <c r="QY1011" s="68"/>
      <c r="QZ1011" s="68"/>
      <c r="RA1011" s="68"/>
      <c r="RB1011" s="68"/>
      <c r="RC1011" s="68"/>
      <c r="RD1011" s="68"/>
      <c r="RE1011" s="68"/>
      <c r="RF1011" s="68"/>
      <c r="RG1011" s="68"/>
      <c r="RH1011" s="68"/>
      <c r="RI1011" s="68"/>
      <c r="RJ1011" s="68"/>
      <c r="RK1011" s="68"/>
      <c r="RL1011" s="68"/>
      <c r="RM1011" s="68"/>
      <c r="RN1011" s="68"/>
      <c r="RO1011" s="68"/>
      <c r="RP1011" s="68"/>
      <c r="RQ1011" s="68"/>
      <c r="RR1011" s="68"/>
      <c r="RS1011" s="68"/>
      <c r="RT1011" s="68"/>
      <c r="RU1011" s="68"/>
      <c r="RV1011" s="68"/>
      <c r="RW1011" s="68"/>
      <c r="RX1011" s="68"/>
      <c r="RY1011" s="68"/>
      <c r="RZ1011" s="68"/>
      <c r="SA1011" s="68"/>
      <c r="SB1011" s="68"/>
      <c r="SC1011" s="68"/>
      <c r="SD1011" s="68"/>
      <c r="SE1011" s="68"/>
      <c r="SF1011" s="68"/>
      <c r="SG1011" s="68"/>
      <c r="SH1011" s="68"/>
      <c r="SI1011" s="68"/>
      <c r="SJ1011" s="68"/>
      <c r="SK1011" s="68"/>
      <c r="SL1011" s="68"/>
      <c r="SM1011" s="68"/>
      <c r="SN1011" s="68"/>
      <c r="SO1011" s="68"/>
      <c r="SP1011" s="68"/>
      <c r="SQ1011" s="68"/>
      <c r="SR1011" s="68"/>
      <c r="SS1011" s="68"/>
      <c r="ST1011" s="68"/>
    </row>
    <row r="1012" spans="1:514" ht="16.5" customHeight="1" x14ac:dyDescent="0.2">
      <c r="A1012" s="20">
        <v>404</v>
      </c>
      <c r="B1012" s="20" t="s">
        <v>62</v>
      </c>
      <c r="C1012" s="20" t="s">
        <v>915</v>
      </c>
      <c r="D1012" s="20" t="s">
        <v>38</v>
      </c>
      <c r="E1012" s="20" t="s">
        <v>1339</v>
      </c>
      <c r="F1012" s="22" t="s">
        <v>944</v>
      </c>
      <c r="G1012" s="20" t="s">
        <v>25</v>
      </c>
      <c r="H1012" s="20" t="s">
        <v>26</v>
      </c>
      <c r="I1012" s="20" t="s">
        <v>81</v>
      </c>
      <c r="J1012" s="22" t="s">
        <v>915</v>
      </c>
      <c r="K1012" s="20"/>
      <c r="L1012" s="20"/>
      <c r="M1012" s="20"/>
      <c r="N1012" s="20"/>
      <c r="O1012" s="23"/>
      <c r="P1012" s="23">
        <v>2087273</v>
      </c>
      <c r="Q1012" s="24">
        <v>1</v>
      </c>
      <c r="R1012" s="25">
        <v>45658</v>
      </c>
      <c r="S1012" s="20" t="s">
        <v>83</v>
      </c>
      <c r="T1012" s="26">
        <f t="shared" si="17"/>
        <v>2087273</v>
      </c>
      <c r="U1012" s="27" t="s">
        <v>100</v>
      </c>
      <c r="V1012" s="27" t="s">
        <v>100</v>
      </c>
      <c r="W1012" s="68"/>
      <c r="X1012" s="68"/>
      <c r="Y1012" s="68"/>
      <c r="Z1012" s="68"/>
      <c r="AA1012" s="68"/>
      <c r="AB1012" s="68"/>
      <c r="AC1012" s="68"/>
      <c r="AD1012" s="68"/>
      <c r="AE1012" s="68"/>
      <c r="AF1012" s="68"/>
      <c r="AG1012" s="68"/>
      <c r="AH1012" s="68"/>
      <c r="AI1012" s="68"/>
      <c r="AJ1012" s="68"/>
      <c r="AK1012" s="68"/>
      <c r="AL1012" s="68"/>
      <c r="AM1012" s="68"/>
      <c r="AN1012" s="68"/>
      <c r="AO1012" s="68"/>
      <c r="AP1012" s="68"/>
      <c r="AQ1012" s="68"/>
      <c r="AR1012" s="68"/>
      <c r="AS1012" s="68"/>
      <c r="AT1012" s="68"/>
      <c r="AU1012" s="68"/>
      <c r="AV1012" s="68"/>
      <c r="AW1012" s="68"/>
      <c r="AX1012" s="68"/>
      <c r="AY1012" s="68"/>
      <c r="AZ1012" s="68"/>
      <c r="BA1012" s="68"/>
      <c r="BB1012" s="68"/>
      <c r="BC1012" s="68"/>
      <c r="BD1012" s="68"/>
      <c r="BE1012" s="68"/>
      <c r="BF1012" s="68"/>
      <c r="BG1012" s="68"/>
      <c r="BH1012" s="68"/>
      <c r="BI1012" s="68"/>
      <c r="BJ1012" s="68"/>
      <c r="BK1012" s="68"/>
      <c r="BL1012" s="68"/>
      <c r="BM1012" s="68"/>
      <c r="BN1012" s="68"/>
      <c r="BO1012" s="68"/>
      <c r="BP1012" s="68"/>
      <c r="BQ1012" s="68"/>
      <c r="BR1012" s="68"/>
      <c r="BS1012" s="68"/>
      <c r="BT1012" s="68"/>
      <c r="BU1012" s="68"/>
      <c r="BV1012" s="68"/>
      <c r="BW1012" s="68"/>
      <c r="BX1012" s="68"/>
      <c r="BY1012" s="68"/>
      <c r="BZ1012" s="68"/>
      <c r="CA1012" s="68"/>
      <c r="CB1012" s="68"/>
      <c r="CC1012" s="68"/>
      <c r="CD1012" s="68"/>
      <c r="CE1012" s="68"/>
      <c r="CF1012" s="68"/>
      <c r="CG1012" s="68"/>
      <c r="CH1012" s="68"/>
      <c r="CI1012" s="68"/>
      <c r="CJ1012" s="68"/>
      <c r="CK1012" s="68"/>
      <c r="CL1012" s="68"/>
      <c r="CM1012" s="68"/>
      <c r="CN1012" s="68"/>
      <c r="CO1012" s="68"/>
      <c r="CP1012" s="68"/>
      <c r="CQ1012" s="68"/>
      <c r="CR1012" s="68"/>
      <c r="CS1012" s="68"/>
      <c r="CT1012" s="68"/>
      <c r="CU1012" s="68"/>
      <c r="CV1012" s="68"/>
      <c r="CW1012" s="68"/>
      <c r="CX1012" s="68"/>
      <c r="CY1012" s="68"/>
      <c r="CZ1012" s="68"/>
      <c r="DA1012" s="68"/>
      <c r="DB1012" s="68"/>
      <c r="DC1012" s="68"/>
      <c r="DD1012" s="68"/>
      <c r="DE1012" s="68"/>
      <c r="DF1012" s="68"/>
      <c r="DG1012" s="68"/>
      <c r="DH1012" s="68"/>
      <c r="DI1012" s="68"/>
      <c r="DJ1012" s="68"/>
      <c r="DK1012" s="68"/>
      <c r="DL1012" s="68"/>
      <c r="DM1012" s="68"/>
      <c r="DN1012" s="68"/>
      <c r="DO1012" s="68"/>
      <c r="DP1012" s="68"/>
      <c r="DQ1012" s="68"/>
      <c r="DR1012" s="68"/>
      <c r="DS1012" s="68"/>
      <c r="DT1012" s="68"/>
      <c r="DU1012" s="68"/>
      <c r="DV1012" s="68"/>
      <c r="DW1012" s="68"/>
      <c r="DX1012" s="68"/>
      <c r="DY1012" s="68"/>
      <c r="DZ1012" s="68"/>
      <c r="EA1012" s="68"/>
      <c r="EB1012" s="68"/>
      <c r="EC1012" s="68"/>
      <c r="ED1012" s="68"/>
      <c r="EE1012" s="68"/>
      <c r="EF1012" s="68"/>
      <c r="EG1012" s="68"/>
      <c r="EH1012" s="68"/>
      <c r="EI1012" s="68"/>
      <c r="EJ1012" s="68"/>
      <c r="EK1012" s="68"/>
      <c r="EL1012" s="68"/>
      <c r="EM1012" s="68"/>
      <c r="EN1012" s="68"/>
      <c r="EO1012" s="68"/>
      <c r="EP1012" s="68"/>
      <c r="EQ1012" s="68"/>
      <c r="ER1012" s="68"/>
      <c r="ES1012" s="68"/>
      <c r="ET1012" s="68"/>
      <c r="EU1012" s="68"/>
      <c r="EV1012" s="68"/>
      <c r="EW1012" s="68"/>
      <c r="EX1012" s="68"/>
      <c r="EY1012" s="68"/>
      <c r="EZ1012" s="68"/>
      <c r="FA1012" s="68"/>
      <c r="FB1012" s="68"/>
      <c r="FC1012" s="68"/>
      <c r="FD1012" s="68"/>
      <c r="FE1012" s="68"/>
      <c r="FF1012" s="68"/>
      <c r="FG1012" s="68"/>
      <c r="FH1012" s="68"/>
      <c r="FI1012" s="68"/>
      <c r="FJ1012" s="68"/>
      <c r="FK1012" s="68"/>
      <c r="FL1012" s="68"/>
      <c r="FM1012" s="68"/>
      <c r="FN1012" s="68"/>
      <c r="FO1012" s="68"/>
      <c r="FP1012" s="68"/>
      <c r="FQ1012" s="68"/>
      <c r="FR1012" s="68"/>
      <c r="FS1012" s="68"/>
      <c r="FT1012" s="68"/>
      <c r="FU1012" s="68"/>
      <c r="FV1012" s="68"/>
      <c r="FW1012" s="68"/>
      <c r="FX1012" s="68"/>
      <c r="FY1012" s="68"/>
      <c r="FZ1012" s="68"/>
      <c r="GA1012" s="68"/>
      <c r="GB1012" s="68"/>
      <c r="GC1012" s="68"/>
      <c r="GD1012" s="68"/>
      <c r="GE1012" s="68"/>
      <c r="GF1012" s="68"/>
      <c r="GG1012" s="68"/>
      <c r="GH1012" s="68"/>
      <c r="GI1012" s="68"/>
      <c r="GJ1012" s="68"/>
      <c r="GK1012" s="68"/>
      <c r="GL1012" s="68"/>
      <c r="GM1012" s="68"/>
      <c r="GN1012" s="68"/>
      <c r="GO1012" s="68"/>
      <c r="GP1012" s="68"/>
      <c r="GQ1012" s="68"/>
      <c r="GR1012" s="68"/>
      <c r="GS1012" s="68"/>
      <c r="GT1012" s="68"/>
      <c r="GU1012" s="68"/>
      <c r="GV1012" s="68"/>
      <c r="GW1012" s="68"/>
      <c r="GX1012" s="68"/>
      <c r="GY1012" s="68"/>
      <c r="GZ1012" s="68"/>
      <c r="HA1012" s="68"/>
      <c r="HB1012" s="68"/>
      <c r="HC1012" s="68"/>
      <c r="HD1012" s="68"/>
      <c r="HE1012" s="68"/>
      <c r="HF1012" s="68"/>
      <c r="HG1012" s="68"/>
      <c r="HH1012" s="68"/>
      <c r="HI1012" s="68"/>
      <c r="HJ1012" s="68"/>
      <c r="HK1012" s="68"/>
      <c r="HL1012" s="68"/>
      <c r="HM1012" s="68"/>
      <c r="HN1012" s="68"/>
      <c r="HO1012" s="68"/>
      <c r="HP1012" s="68"/>
      <c r="HQ1012" s="68"/>
      <c r="HR1012" s="68"/>
      <c r="HS1012" s="68"/>
      <c r="HT1012" s="68"/>
      <c r="HU1012" s="68"/>
      <c r="HV1012" s="68"/>
      <c r="HW1012" s="68"/>
      <c r="HX1012" s="68"/>
      <c r="HY1012" s="68"/>
      <c r="HZ1012" s="68"/>
      <c r="IA1012" s="68"/>
      <c r="IB1012" s="68"/>
      <c r="IC1012" s="68"/>
      <c r="ID1012" s="68"/>
      <c r="IE1012" s="68"/>
      <c r="IF1012" s="68"/>
      <c r="IG1012" s="68"/>
      <c r="IH1012" s="68"/>
      <c r="II1012" s="68"/>
      <c r="IJ1012" s="68"/>
      <c r="IK1012" s="68"/>
      <c r="IL1012" s="68"/>
      <c r="IM1012" s="68"/>
      <c r="IN1012" s="68"/>
      <c r="IO1012" s="68"/>
      <c r="IP1012" s="68"/>
      <c r="IQ1012" s="68"/>
      <c r="IR1012" s="68"/>
      <c r="IS1012" s="68"/>
      <c r="IT1012" s="68"/>
      <c r="IU1012" s="68"/>
      <c r="IV1012" s="68"/>
      <c r="IW1012" s="68"/>
      <c r="IX1012" s="68"/>
      <c r="IY1012" s="68"/>
      <c r="IZ1012" s="68"/>
      <c r="JA1012" s="68"/>
      <c r="JB1012" s="68"/>
      <c r="JC1012" s="68"/>
      <c r="JD1012" s="68"/>
      <c r="JE1012" s="68"/>
      <c r="JF1012" s="68"/>
      <c r="JG1012" s="68"/>
      <c r="JH1012" s="68"/>
      <c r="JI1012" s="68"/>
      <c r="JJ1012" s="68"/>
      <c r="JK1012" s="68"/>
      <c r="JL1012" s="68"/>
      <c r="JM1012" s="68"/>
      <c r="JN1012" s="68"/>
      <c r="JO1012" s="68"/>
      <c r="JP1012" s="68"/>
      <c r="JQ1012" s="68"/>
      <c r="JR1012" s="68"/>
      <c r="JS1012" s="68"/>
      <c r="JT1012" s="68"/>
      <c r="JU1012" s="68"/>
      <c r="JV1012" s="68"/>
      <c r="JW1012" s="68"/>
      <c r="JX1012" s="68"/>
      <c r="JY1012" s="68"/>
      <c r="JZ1012" s="68"/>
      <c r="KA1012" s="68"/>
      <c r="KB1012" s="68"/>
      <c r="KC1012" s="68"/>
      <c r="KD1012" s="68"/>
      <c r="KE1012" s="68"/>
      <c r="KF1012" s="68"/>
      <c r="KG1012" s="68"/>
      <c r="KH1012" s="68"/>
      <c r="KI1012" s="68"/>
      <c r="KJ1012" s="68"/>
      <c r="KK1012" s="68"/>
      <c r="KL1012" s="68"/>
      <c r="KM1012" s="68"/>
      <c r="KN1012" s="68"/>
      <c r="KO1012" s="68"/>
      <c r="KP1012" s="68"/>
      <c r="KQ1012" s="68"/>
      <c r="KR1012" s="68"/>
      <c r="KS1012" s="68"/>
      <c r="KT1012" s="68"/>
      <c r="KU1012" s="68"/>
      <c r="KV1012" s="68"/>
      <c r="KW1012" s="68"/>
      <c r="KX1012" s="68"/>
      <c r="KY1012" s="68"/>
      <c r="KZ1012" s="68"/>
      <c r="LA1012" s="68"/>
      <c r="LB1012" s="68"/>
      <c r="LC1012" s="68"/>
      <c r="LD1012" s="68"/>
      <c r="LE1012" s="68"/>
      <c r="LF1012" s="68"/>
      <c r="LG1012" s="68"/>
      <c r="LH1012" s="68"/>
      <c r="LI1012" s="68"/>
      <c r="LJ1012" s="68"/>
      <c r="LK1012" s="68"/>
      <c r="LL1012" s="68"/>
      <c r="LM1012" s="68"/>
      <c r="LN1012" s="68"/>
      <c r="LO1012" s="68"/>
      <c r="LP1012" s="68"/>
      <c r="LQ1012" s="68"/>
      <c r="LR1012" s="68"/>
      <c r="LS1012" s="68"/>
      <c r="LT1012" s="68"/>
      <c r="LU1012" s="68"/>
      <c r="LV1012" s="68"/>
      <c r="LW1012" s="68"/>
      <c r="LX1012" s="68"/>
      <c r="LY1012" s="68"/>
      <c r="LZ1012" s="68"/>
      <c r="MA1012" s="68"/>
      <c r="MB1012" s="68"/>
      <c r="MC1012" s="68"/>
      <c r="MD1012" s="68"/>
      <c r="ME1012" s="68"/>
      <c r="MF1012" s="68"/>
      <c r="MG1012" s="68"/>
      <c r="MH1012" s="68"/>
      <c r="MI1012" s="68"/>
      <c r="MJ1012" s="68"/>
      <c r="MK1012" s="68"/>
      <c r="ML1012" s="68"/>
      <c r="MM1012" s="68"/>
      <c r="MN1012" s="68"/>
      <c r="MO1012" s="68"/>
      <c r="MP1012" s="68"/>
      <c r="MQ1012" s="68"/>
      <c r="MR1012" s="68"/>
      <c r="MS1012" s="68"/>
      <c r="MT1012" s="68"/>
      <c r="MU1012" s="68"/>
      <c r="MV1012" s="68"/>
      <c r="MW1012" s="68"/>
      <c r="MX1012" s="68"/>
      <c r="MY1012" s="68"/>
      <c r="MZ1012" s="68"/>
      <c r="NA1012" s="68"/>
      <c r="NB1012" s="68"/>
      <c r="NC1012" s="68"/>
      <c r="ND1012" s="68"/>
      <c r="NE1012" s="68"/>
      <c r="NF1012" s="68"/>
      <c r="NG1012" s="68"/>
      <c r="NH1012" s="68"/>
      <c r="NI1012" s="68"/>
      <c r="NJ1012" s="68"/>
      <c r="NK1012" s="68"/>
      <c r="NL1012" s="68"/>
      <c r="NM1012" s="68"/>
      <c r="NN1012" s="68"/>
      <c r="NO1012" s="68"/>
      <c r="NP1012" s="68"/>
      <c r="NQ1012" s="68"/>
      <c r="NR1012" s="68"/>
      <c r="NS1012" s="68"/>
      <c r="NT1012" s="68"/>
      <c r="NU1012" s="68"/>
      <c r="NV1012" s="68"/>
      <c r="NW1012" s="68"/>
      <c r="NX1012" s="68"/>
      <c r="NY1012" s="68"/>
      <c r="NZ1012" s="68"/>
      <c r="OA1012" s="68"/>
      <c r="OB1012" s="68"/>
      <c r="OC1012" s="68"/>
      <c r="OD1012" s="68"/>
      <c r="OE1012" s="68"/>
      <c r="OF1012" s="68"/>
      <c r="OG1012" s="68"/>
      <c r="OH1012" s="68"/>
      <c r="OI1012" s="68"/>
      <c r="OJ1012" s="68"/>
      <c r="OK1012" s="68"/>
      <c r="OL1012" s="68"/>
      <c r="OM1012" s="68"/>
      <c r="ON1012" s="68"/>
      <c r="OO1012" s="68"/>
      <c r="OP1012" s="68"/>
      <c r="OQ1012" s="68"/>
      <c r="OR1012" s="68"/>
      <c r="OS1012" s="68"/>
      <c r="OT1012" s="68"/>
      <c r="OU1012" s="68"/>
      <c r="OV1012" s="68"/>
      <c r="OW1012" s="68"/>
      <c r="OX1012" s="68"/>
      <c r="OY1012" s="68"/>
      <c r="OZ1012" s="68"/>
      <c r="PA1012" s="68"/>
      <c r="PB1012" s="68"/>
      <c r="PC1012" s="68"/>
      <c r="PD1012" s="68"/>
      <c r="PE1012" s="68"/>
      <c r="PF1012" s="68"/>
      <c r="PG1012" s="68"/>
      <c r="PH1012" s="68"/>
      <c r="PI1012" s="68"/>
      <c r="PJ1012" s="68"/>
      <c r="PK1012" s="68"/>
      <c r="PL1012" s="68"/>
      <c r="PM1012" s="68"/>
      <c r="PN1012" s="68"/>
      <c r="PO1012" s="68"/>
      <c r="PP1012" s="68"/>
      <c r="PQ1012" s="68"/>
      <c r="PR1012" s="68"/>
      <c r="PS1012" s="68"/>
      <c r="PT1012" s="68"/>
      <c r="PU1012" s="68"/>
      <c r="PV1012" s="68"/>
      <c r="PW1012" s="68"/>
      <c r="PX1012" s="68"/>
      <c r="PY1012" s="68"/>
      <c r="PZ1012" s="68"/>
      <c r="QA1012" s="68"/>
      <c r="QB1012" s="68"/>
      <c r="QC1012" s="68"/>
      <c r="QD1012" s="68"/>
      <c r="QE1012" s="68"/>
      <c r="QF1012" s="68"/>
      <c r="QG1012" s="68"/>
      <c r="QH1012" s="68"/>
      <c r="QI1012" s="68"/>
      <c r="QJ1012" s="68"/>
      <c r="QK1012" s="68"/>
      <c r="QL1012" s="68"/>
      <c r="QM1012" s="68"/>
      <c r="QN1012" s="68"/>
      <c r="QO1012" s="68"/>
      <c r="QP1012" s="68"/>
      <c r="QQ1012" s="68"/>
      <c r="QR1012" s="68"/>
      <c r="QS1012" s="68"/>
      <c r="QT1012" s="68"/>
      <c r="QU1012" s="68"/>
      <c r="QV1012" s="68"/>
      <c r="QW1012" s="68"/>
      <c r="QX1012" s="68"/>
      <c r="QY1012" s="68"/>
      <c r="QZ1012" s="68"/>
      <c r="RA1012" s="68"/>
      <c r="RB1012" s="68"/>
      <c r="RC1012" s="68"/>
      <c r="RD1012" s="68"/>
      <c r="RE1012" s="68"/>
      <c r="RF1012" s="68"/>
      <c r="RG1012" s="68"/>
      <c r="RH1012" s="68"/>
      <c r="RI1012" s="68"/>
      <c r="RJ1012" s="68"/>
      <c r="RK1012" s="68"/>
      <c r="RL1012" s="68"/>
      <c r="RM1012" s="68"/>
      <c r="RN1012" s="68"/>
      <c r="RO1012" s="68"/>
      <c r="RP1012" s="68"/>
      <c r="RQ1012" s="68"/>
      <c r="RR1012" s="68"/>
      <c r="RS1012" s="68"/>
      <c r="RT1012" s="68"/>
      <c r="RU1012" s="68"/>
      <c r="RV1012" s="68"/>
      <c r="RW1012" s="68"/>
      <c r="RX1012" s="68"/>
      <c r="RY1012" s="68"/>
      <c r="RZ1012" s="68"/>
      <c r="SA1012" s="68"/>
      <c r="SB1012" s="68"/>
      <c r="SC1012" s="68"/>
      <c r="SD1012" s="68"/>
      <c r="SE1012" s="68"/>
      <c r="SF1012" s="68"/>
      <c r="SG1012" s="68"/>
      <c r="SH1012" s="68"/>
      <c r="SI1012" s="68"/>
      <c r="SJ1012" s="68"/>
      <c r="SK1012" s="68"/>
      <c r="SL1012" s="68"/>
      <c r="SM1012" s="68"/>
      <c r="SN1012" s="68"/>
      <c r="SO1012" s="68"/>
      <c r="SP1012" s="68"/>
      <c r="SQ1012" s="68"/>
      <c r="SR1012" s="68"/>
      <c r="SS1012" s="68"/>
      <c r="ST1012" s="68"/>
    </row>
    <row r="1013" spans="1:514" ht="16.5" customHeight="1" x14ac:dyDescent="0.2">
      <c r="A1013" s="20">
        <v>405</v>
      </c>
      <c r="B1013" s="20" t="s">
        <v>62</v>
      </c>
      <c r="C1013" s="20" t="s">
        <v>915</v>
      </c>
      <c r="D1013" s="20" t="s">
        <v>38</v>
      </c>
      <c r="E1013" s="20" t="s">
        <v>1339</v>
      </c>
      <c r="F1013" s="22" t="s">
        <v>944</v>
      </c>
      <c r="G1013" s="20" t="s">
        <v>25</v>
      </c>
      <c r="H1013" s="20" t="s">
        <v>26</v>
      </c>
      <c r="I1013" s="20" t="s">
        <v>81</v>
      </c>
      <c r="J1013" s="22" t="s">
        <v>915</v>
      </c>
      <c r="K1013" s="20"/>
      <c r="L1013" s="20"/>
      <c r="M1013" s="20"/>
      <c r="N1013" s="20"/>
      <c r="O1013" s="23"/>
      <c r="P1013" s="23">
        <v>2087273</v>
      </c>
      <c r="Q1013" s="24">
        <v>1</v>
      </c>
      <c r="R1013" s="25">
        <v>45689</v>
      </c>
      <c r="S1013" s="20" t="s">
        <v>83</v>
      </c>
      <c r="T1013" s="26">
        <f t="shared" si="17"/>
        <v>2087273</v>
      </c>
      <c r="U1013" s="27" t="s">
        <v>100</v>
      </c>
      <c r="V1013" s="27" t="s">
        <v>100</v>
      </c>
      <c r="W1013" s="68"/>
      <c r="X1013" s="68"/>
      <c r="Y1013" s="68"/>
      <c r="Z1013" s="68"/>
      <c r="AA1013" s="68"/>
      <c r="AB1013" s="68"/>
      <c r="AC1013" s="68"/>
      <c r="AD1013" s="68"/>
      <c r="AE1013" s="68"/>
      <c r="AF1013" s="68"/>
      <c r="AG1013" s="68"/>
      <c r="AH1013" s="68"/>
      <c r="AI1013" s="68"/>
      <c r="AJ1013" s="68"/>
      <c r="AK1013" s="68"/>
      <c r="AL1013" s="68"/>
      <c r="AM1013" s="68"/>
      <c r="AN1013" s="68"/>
      <c r="AO1013" s="68"/>
      <c r="AP1013" s="68"/>
      <c r="AQ1013" s="68"/>
      <c r="AR1013" s="68"/>
      <c r="AS1013" s="68"/>
      <c r="AT1013" s="68"/>
      <c r="AU1013" s="68"/>
      <c r="AV1013" s="68"/>
      <c r="AW1013" s="68"/>
      <c r="AX1013" s="68"/>
      <c r="AY1013" s="68"/>
      <c r="AZ1013" s="68"/>
      <c r="BA1013" s="68"/>
      <c r="BB1013" s="68"/>
      <c r="BC1013" s="68"/>
      <c r="BD1013" s="68"/>
      <c r="BE1013" s="68"/>
      <c r="BF1013" s="68"/>
      <c r="BG1013" s="68"/>
      <c r="BH1013" s="68"/>
      <c r="BI1013" s="68"/>
      <c r="BJ1013" s="68"/>
      <c r="BK1013" s="68"/>
      <c r="BL1013" s="68"/>
      <c r="BM1013" s="68"/>
      <c r="BN1013" s="68"/>
      <c r="BO1013" s="68"/>
      <c r="BP1013" s="68"/>
      <c r="BQ1013" s="68"/>
      <c r="BR1013" s="68"/>
      <c r="BS1013" s="68"/>
      <c r="BT1013" s="68"/>
      <c r="BU1013" s="68"/>
      <c r="BV1013" s="68"/>
      <c r="BW1013" s="68"/>
      <c r="BX1013" s="68"/>
      <c r="BY1013" s="68"/>
      <c r="BZ1013" s="68"/>
      <c r="CA1013" s="68"/>
      <c r="CB1013" s="68"/>
      <c r="CC1013" s="68"/>
      <c r="CD1013" s="68"/>
      <c r="CE1013" s="68"/>
      <c r="CF1013" s="68"/>
      <c r="CG1013" s="68"/>
      <c r="CH1013" s="68"/>
      <c r="CI1013" s="68"/>
      <c r="CJ1013" s="68"/>
      <c r="CK1013" s="68"/>
      <c r="CL1013" s="68"/>
      <c r="CM1013" s="68"/>
      <c r="CN1013" s="68"/>
      <c r="CO1013" s="68"/>
      <c r="CP1013" s="68"/>
      <c r="CQ1013" s="68"/>
      <c r="CR1013" s="68"/>
      <c r="CS1013" s="68"/>
      <c r="CT1013" s="68"/>
      <c r="CU1013" s="68"/>
      <c r="CV1013" s="68"/>
      <c r="CW1013" s="68"/>
      <c r="CX1013" s="68"/>
      <c r="CY1013" s="68"/>
      <c r="CZ1013" s="68"/>
      <c r="DA1013" s="68"/>
      <c r="DB1013" s="68"/>
      <c r="DC1013" s="68"/>
      <c r="DD1013" s="68"/>
      <c r="DE1013" s="68"/>
      <c r="DF1013" s="68"/>
      <c r="DG1013" s="68"/>
      <c r="DH1013" s="68"/>
      <c r="DI1013" s="68"/>
      <c r="DJ1013" s="68"/>
      <c r="DK1013" s="68"/>
      <c r="DL1013" s="68"/>
      <c r="DM1013" s="68"/>
      <c r="DN1013" s="68"/>
      <c r="DO1013" s="68"/>
      <c r="DP1013" s="68"/>
      <c r="DQ1013" s="68"/>
      <c r="DR1013" s="68"/>
      <c r="DS1013" s="68"/>
      <c r="DT1013" s="68"/>
      <c r="DU1013" s="68"/>
      <c r="DV1013" s="68"/>
      <c r="DW1013" s="68"/>
      <c r="DX1013" s="68"/>
      <c r="DY1013" s="68"/>
      <c r="DZ1013" s="68"/>
      <c r="EA1013" s="68"/>
      <c r="EB1013" s="68"/>
      <c r="EC1013" s="68"/>
      <c r="ED1013" s="68"/>
      <c r="EE1013" s="68"/>
      <c r="EF1013" s="68"/>
      <c r="EG1013" s="68"/>
      <c r="EH1013" s="68"/>
      <c r="EI1013" s="68"/>
      <c r="EJ1013" s="68"/>
      <c r="EK1013" s="68"/>
      <c r="EL1013" s="68"/>
      <c r="EM1013" s="68"/>
      <c r="EN1013" s="68"/>
      <c r="EO1013" s="68"/>
      <c r="EP1013" s="68"/>
      <c r="EQ1013" s="68"/>
      <c r="ER1013" s="68"/>
      <c r="ES1013" s="68"/>
      <c r="ET1013" s="68"/>
      <c r="EU1013" s="68"/>
      <c r="EV1013" s="68"/>
      <c r="EW1013" s="68"/>
      <c r="EX1013" s="68"/>
      <c r="EY1013" s="68"/>
      <c r="EZ1013" s="68"/>
      <c r="FA1013" s="68"/>
      <c r="FB1013" s="68"/>
      <c r="FC1013" s="68"/>
      <c r="FD1013" s="68"/>
      <c r="FE1013" s="68"/>
      <c r="FF1013" s="68"/>
      <c r="FG1013" s="68"/>
      <c r="FH1013" s="68"/>
      <c r="FI1013" s="68"/>
      <c r="FJ1013" s="68"/>
      <c r="FK1013" s="68"/>
      <c r="FL1013" s="68"/>
      <c r="FM1013" s="68"/>
      <c r="FN1013" s="68"/>
      <c r="FO1013" s="68"/>
      <c r="FP1013" s="68"/>
      <c r="FQ1013" s="68"/>
      <c r="FR1013" s="68"/>
      <c r="FS1013" s="68"/>
      <c r="FT1013" s="68"/>
      <c r="FU1013" s="68"/>
      <c r="FV1013" s="68"/>
      <c r="FW1013" s="68"/>
      <c r="FX1013" s="68"/>
      <c r="FY1013" s="68"/>
      <c r="FZ1013" s="68"/>
      <c r="GA1013" s="68"/>
      <c r="GB1013" s="68"/>
      <c r="GC1013" s="68"/>
      <c r="GD1013" s="68"/>
      <c r="GE1013" s="68"/>
      <c r="GF1013" s="68"/>
      <c r="GG1013" s="68"/>
      <c r="GH1013" s="68"/>
      <c r="GI1013" s="68"/>
      <c r="GJ1013" s="68"/>
      <c r="GK1013" s="68"/>
      <c r="GL1013" s="68"/>
      <c r="GM1013" s="68"/>
      <c r="GN1013" s="68"/>
      <c r="GO1013" s="68"/>
      <c r="GP1013" s="68"/>
      <c r="GQ1013" s="68"/>
      <c r="GR1013" s="68"/>
      <c r="GS1013" s="68"/>
      <c r="GT1013" s="68"/>
      <c r="GU1013" s="68"/>
      <c r="GV1013" s="68"/>
      <c r="GW1013" s="68"/>
      <c r="GX1013" s="68"/>
      <c r="GY1013" s="68"/>
      <c r="GZ1013" s="68"/>
      <c r="HA1013" s="68"/>
      <c r="HB1013" s="68"/>
      <c r="HC1013" s="68"/>
      <c r="HD1013" s="68"/>
      <c r="HE1013" s="68"/>
      <c r="HF1013" s="68"/>
      <c r="HG1013" s="68"/>
      <c r="HH1013" s="68"/>
      <c r="HI1013" s="68"/>
      <c r="HJ1013" s="68"/>
      <c r="HK1013" s="68"/>
      <c r="HL1013" s="68"/>
      <c r="HM1013" s="68"/>
      <c r="HN1013" s="68"/>
      <c r="HO1013" s="68"/>
      <c r="HP1013" s="68"/>
      <c r="HQ1013" s="68"/>
      <c r="HR1013" s="68"/>
      <c r="HS1013" s="68"/>
      <c r="HT1013" s="68"/>
      <c r="HU1013" s="68"/>
      <c r="HV1013" s="68"/>
      <c r="HW1013" s="68"/>
      <c r="HX1013" s="68"/>
      <c r="HY1013" s="68"/>
      <c r="HZ1013" s="68"/>
      <c r="IA1013" s="68"/>
      <c r="IB1013" s="68"/>
      <c r="IC1013" s="68"/>
      <c r="ID1013" s="68"/>
      <c r="IE1013" s="68"/>
      <c r="IF1013" s="68"/>
      <c r="IG1013" s="68"/>
      <c r="IH1013" s="68"/>
      <c r="II1013" s="68"/>
      <c r="IJ1013" s="68"/>
      <c r="IK1013" s="68"/>
      <c r="IL1013" s="68"/>
      <c r="IM1013" s="68"/>
      <c r="IN1013" s="68"/>
      <c r="IO1013" s="68"/>
      <c r="IP1013" s="68"/>
      <c r="IQ1013" s="68"/>
      <c r="IR1013" s="68"/>
      <c r="IS1013" s="68"/>
      <c r="IT1013" s="68"/>
      <c r="IU1013" s="68"/>
      <c r="IV1013" s="68"/>
      <c r="IW1013" s="68"/>
      <c r="IX1013" s="68"/>
      <c r="IY1013" s="68"/>
      <c r="IZ1013" s="68"/>
      <c r="JA1013" s="68"/>
      <c r="JB1013" s="68"/>
      <c r="JC1013" s="68"/>
      <c r="JD1013" s="68"/>
      <c r="JE1013" s="68"/>
      <c r="JF1013" s="68"/>
      <c r="JG1013" s="68"/>
      <c r="JH1013" s="68"/>
      <c r="JI1013" s="68"/>
      <c r="JJ1013" s="68"/>
      <c r="JK1013" s="68"/>
      <c r="JL1013" s="68"/>
      <c r="JM1013" s="68"/>
      <c r="JN1013" s="68"/>
      <c r="JO1013" s="68"/>
      <c r="JP1013" s="68"/>
      <c r="JQ1013" s="68"/>
      <c r="JR1013" s="68"/>
      <c r="JS1013" s="68"/>
      <c r="JT1013" s="68"/>
      <c r="JU1013" s="68"/>
      <c r="JV1013" s="68"/>
      <c r="JW1013" s="68"/>
      <c r="JX1013" s="68"/>
      <c r="JY1013" s="68"/>
      <c r="JZ1013" s="68"/>
      <c r="KA1013" s="68"/>
      <c r="KB1013" s="68"/>
      <c r="KC1013" s="68"/>
      <c r="KD1013" s="68"/>
      <c r="KE1013" s="68"/>
      <c r="KF1013" s="68"/>
      <c r="KG1013" s="68"/>
      <c r="KH1013" s="68"/>
      <c r="KI1013" s="68"/>
      <c r="KJ1013" s="68"/>
      <c r="KK1013" s="68"/>
      <c r="KL1013" s="68"/>
      <c r="KM1013" s="68"/>
      <c r="KN1013" s="68"/>
      <c r="KO1013" s="68"/>
      <c r="KP1013" s="68"/>
      <c r="KQ1013" s="68"/>
      <c r="KR1013" s="68"/>
      <c r="KS1013" s="68"/>
      <c r="KT1013" s="68"/>
      <c r="KU1013" s="68"/>
      <c r="KV1013" s="68"/>
      <c r="KW1013" s="68"/>
      <c r="KX1013" s="68"/>
      <c r="KY1013" s="68"/>
      <c r="KZ1013" s="68"/>
      <c r="LA1013" s="68"/>
      <c r="LB1013" s="68"/>
      <c r="LC1013" s="68"/>
      <c r="LD1013" s="68"/>
      <c r="LE1013" s="68"/>
      <c r="LF1013" s="68"/>
      <c r="LG1013" s="68"/>
      <c r="LH1013" s="68"/>
      <c r="LI1013" s="68"/>
      <c r="LJ1013" s="68"/>
      <c r="LK1013" s="68"/>
      <c r="LL1013" s="68"/>
      <c r="LM1013" s="68"/>
      <c r="LN1013" s="68"/>
      <c r="LO1013" s="68"/>
      <c r="LP1013" s="68"/>
      <c r="LQ1013" s="68"/>
      <c r="LR1013" s="68"/>
      <c r="LS1013" s="68"/>
      <c r="LT1013" s="68"/>
      <c r="LU1013" s="68"/>
      <c r="LV1013" s="68"/>
      <c r="LW1013" s="68"/>
      <c r="LX1013" s="68"/>
      <c r="LY1013" s="68"/>
      <c r="LZ1013" s="68"/>
      <c r="MA1013" s="68"/>
      <c r="MB1013" s="68"/>
      <c r="MC1013" s="68"/>
      <c r="MD1013" s="68"/>
      <c r="ME1013" s="68"/>
      <c r="MF1013" s="68"/>
      <c r="MG1013" s="68"/>
      <c r="MH1013" s="68"/>
      <c r="MI1013" s="68"/>
      <c r="MJ1013" s="68"/>
      <c r="MK1013" s="68"/>
      <c r="ML1013" s="68"/>
      <c r="MM1013" s="68"/>
      <c r="MN1013" s="68"/>
      <c r="MO1013" s="68"/>
      <c r="MP1013" s="68"/>
      <c r="MQ1013" s="68"/>
      <c r="MR1013" s="68"/>
      <c r="MS1013" s="68"/>
      <c r="MT1013" s="68"/>
      <c r="MU1013" s="68"/>
      <c r="MV1013" s="68"/>
      <c r="MW1013" s="68"/>
      <c r="MX1013" s="68"/>
      <c r="MY1013" s="68"/>
      <c r="MZ1013" s="68"/>
      <c r="NA1013" s="68"/>
      <c r="NB1013" s="68"/>
      <c r="NC1013" s="68"/>
      <c r="ND1013" s="68"/>
      <c r="NE1013" s="68"/>
      <c r="NF1013" s="68"/>
      <c r="NG1013" s="68"/>
      <c r="NH1013" s="68"/>
      <c r="NI1013" s="68"/>
      <c r="NJ1013" s="68"/>
      <c r="NK1013" s="68"/>
      <c r="NL1013" s="68"/>
      <c r="NM1013" s="68"/>
      <c r="NN1013" s="68"/>
      <c r="NO1013" s="68"/>
      <c r="NP1013" s="68"/>
      <c r="NQ1013" s="68"/>
      <c r="NR1013" s="68"/>
      <c r="NS1013" s="68"/>
      <c r="NT1013" s="68"/>
      <c r="NU1013" s="68"/>
      <c r="NV1013" s="68"/>
      <c r="NW1013" s="68"/>
      <c r="NX1013" s="68"/>
      <c r="NY1013" s="68"/>
      <c r="NZ1013" s="68"/>
      <c r="OA1013" s="68"/>
      <c r="OB1013" s="68"/>
      <c r="OC1013" s="68"/>
      <c r="OD1013" s="68"/>
      <c r="OE1013" s="68"/>
      <c r="OF1013" s="68"/>
      <c r="OG1013" s="68"/>
      <c r="OH1013" s="68"/>
      <c r="OI1013" s="68"/>
      <c r="OJ1013" s="68"/>
      <c r="OK1013" s="68"/>
      <c r="OL1013" s="68"/>
      <c r="OM1013" s="68"/>
      <c r="ON1013" s="68"/>
      <c r="OO1013" s="68"/>
      <c r="OP1013" s="68"/>
      <c r="OQ1013" s="68"/>
      <c r="OR1013" s="68"/>
      <c r="OS1013" s="68"/>
      <c r="OT1013" s="68"/>
      <c r="OU1013" s="68"/>
      <c r="OV1013" s="68"/>
      <c r="OW1013" s="68"/>
      <c r="OX1013" s="68"/>
      <c r="OY1013" s="68"/>
      <c r="OZ1013" s="68"/>
      <c r="PA1013" s="68"/>
      <c r="PB1013" s="68"/>
      <c r="PC1013" s="68"/>
      <c r="PD1013" s="68"/>
      <c r="PE1013" s="68"/>
      <c r="PF1013" s="68"/>
      <c r="PG1013" s="68"/>
      <c r="PH1013" s="68"/>
      <c r="PI1013" s="68"/>
      <c r="PJ1013" s="68"/>
      <c r="PK1013" s="68"/>
      <c r="PL1013" s="68"/>
      <c r="PM1013" s="68"/>
      <c r="PN1013" s="68"/>
      <c r="PO1013" s="68"/>
      <c r="PP1013" s="68"/>
      <c r="PQ1013" s="68"/>
      <c r="PR1013" s="68"/>
      <c r="PS1013" s="68"/>
      <c r="PT1013" s="68"/>
      <c r="PU1013" s="68"/>
      <c r="PV1013" s="68"/>
      <c r="PW1013" s="68"/>
      <c r="PX1013" s="68"/>
      <c r="PY1013" s="68"/>
      <c r="PZ1013" s="68"/>
      <c r="QA1013" s="68"/>
      <c r="QB1013" s="68"/>
      <c r="QC1013" s="68"/>
      <c r="QD1013" s="68"/>
      <c r="QE1013" s="68"/>
      <c r="QF1013" s="68"/>
      <c r="QG1013" s="68"/>
      <c r="QH1013" s="68"/>
      <c r="QI1013" s="68"/>
      <c r="QJ1013" s="68"/>
      <c r="QK1013" s="68"/>
      <c r="QL1013" s="68"/>
      <c r="QM1013" s="68"/>
      <c r="QN1013" s="68"/>
      <c r="QO1013" s="68"/>
      <c r="QP1013" s="68"/>
      <c r="QQ1013" s="68"/>
      <c r="QR1013" s="68"/>
      <c r="QS1013" s="68"/>
      <c r="QT1013" s="68"/>
      <c r="QU1013" s="68"/>
      <c r="QV1013" s="68"/>
      <c r="QW1013" s="68"/>
      <c r="QX1013" s="68"/>
      <c r="QY1013" s="68"/>
      <c r="QZ1013" s="68"/>
      <c r="RA1013" s="68"/>
      <c r="RB1013" s="68"/>
      <c r="RC1013" s="68"/>
      <c r="RD1013" s="68"/>
      <c r="RE1013" s="68"/>
      <c r="RF1013" s="68"/>
      <c r="RG1013" s="68"/>
      <c r="RH1013" s="68"/>
      <c r="RI1013" s="68"/>
      <c r="RJ1013" s="68"/>
      <c r="RK1013" s="68"/>
      <c r="RL1013" s="68"/>
      <c r="RM1013" s="68"/>
      <c r="RN1013" s="68"/>
      <c r="RO1013" s="68"/>
      <c r="RP1013" s="68"/>
      <c r="RQ1013" s="68"/>
      <c r="RR1013" s="68"/>
      <c r="RS1013" s="68"/>
      <c r="RT1013" s="68"/>
      <c r="RU1013" s="68"/>
      <c r="RV1013" s="68"/>
      <c r="RW1013" s="68"/>
      <c r="RX1013" s="68"/>
      <c r="RY1013" s="68"/>
      <c r="RZ1013" s="68"/>
      <c r="SA1013" s="68"/>
      <c r="SB1013" s="68"/>
      <c r="SC1013" s="68"/>
      <c r="SD1013" s="68"/>
      <c r="SE1013" s="68"/>
      <c r="SF1013" s="68"/>
      <c r="SG1013" s="68"/>
      <c r="SH1013" s="68"/>
      <c r="SI1013" s="68"/>
      <c r="SJ1013" s="68"/>
      <c r="SK1013" s="68"/>
      <c r="SL1013" s="68"/>
      <c r="SM1013" s="68"/>
      <c r="SN1013" s="68"/>
      <c r="SO1013" s="68"/>
      <c r="SP1013" s="68"/>
      <c r="SQ1013" s="68"/>
      <c r="SR1013" s="68"/>
      <c r="SS1013" s="68"/>
      <c r="ST1013" s="68"/>
    </row>
    <row r="1014" spans="1:514" ht="16.5" customHeight="1" x14ac:dyDescent="0.2">
      <c r="A1014" s="20">
        <v>406</v>
      </c>
      <c r="B1014" s="20" t="s">
        <v>62</v>
      </c>
      <c r="C1014" s="20" t="s">
        <v>915</v>
      </c>
      <c r="D1014" s="20" t="s">
        <v>38</v>
      </c>
      <c r="E1014" s="20" t="s">
        <v>1339</v>
      </c>
      <c r="F1014" s="22" t="s">
        <v>944</v>
      </c>
      <c r="G1014" s="20" t="s">
        <v>25</v>
      </c>
      <c r="H1014" s="20" t="s">
        <v>26</v>
      </c>
      <c r="I1014" s="20" t="s">
        <v>81</v>
      </c>
      <c r="J1014" s="22" t="s">
        <v>915</v>
      </c>
      <c r="K1014" s="20"/>
      <c r="L1014" s="20"/>
      <c r="M1014" s="20"/>
      <c r="N1014" s="20"/>
      <c r="O1014" s="23"/>
      <c r="P1014" s="23">
        <v>2087273</v>
      </c>
      <c r="Q1014" s="24">
        <v>1</v>
      </c>
      <c r="R1014" s="25">
        <v>45717</v>
      </c>
      <c r="S1014" s="20" t="s">
        <v>83</v>
      </c>
      <c r="T1014" s="26">
        <f t="shared" si="17"/>
        <v>2087273</v>
      </c>
      <c r="U1014" s="27" t="s">
        <v>100</v>
      </c>
      <c r="V1014" s="27" t="s">
        <v>100</v>
      </c>
      <c r="W1014" s="68"/>
      <c r="X1014" s="68"/>
      <c r="Y1014" s="68"/>
      <c r="Z1014" s="68"/>
      <c r="AA1014" s="68"/>
      <c r="AB1014" s="68"/>
      <c r="AC1014" s="68"/>
      <c r="AD1014" s="68"/>
      <c r="AE1014" s="68"/>
      <c r="AF1014" s="68"/>
      <c r="AG1014" s="68"/>
      <c r="AH1014" s="68"/>
      <c r="AI1014" s="68"/>
      <c r="AJ1014" s="68"/>
      <c r="AK1014" s="68"/>
      <c r="AL1014" s="68"/>
      <c r="AM1014" s="68"/>
      <c r="AN1014" s="68"/>
      <c r="AO1014" s="68"/>
      <c r="AP1014" s="68"/>
      <c r="AQ1014" s="68"/>
      <c r="AR1014" s="68"/>
      <c r="AS1014" s="68"/>
      <c r="AT1014" s="68"/>
      <c r="AU1014" s="68"/>
      <c r="AV1014" s="68"/>
      <c r="AW1014" s="68"/>
      <c r="AX1014" s="68"/>
      <c r="AY1014" s="68"/>
      <c r="AZ1014" s="68"/>
      <c r="BA1014" s="68"/>
      <c r="BB1014" s="68"/>
      <c r="BC1014" s="68"/>
      <c r="BD1014" s="68"/>
      <c r="BE1014" s="68"/>
      <c r="BF1014" s="68"/>
      <c r="BG1014" s="68"/>
      <c r="BH1014" s="68"/>
      <c r="BI1014" s="68"/>
      <c r="BJ1014" s="68"/>
      <c r="BK1014" s="68"/>
      <c r="BL1014" s="68"/>
      <c r="BM1014" s="68"/>
      <c r="BN1014" s="68"/>
      <c r="BO1014" s="68"/>
      <c r="BP1014" s="68"/>
      <c r="BQ1014" s="68"/>
      <c r="BR1014" s="68"/>
      <c r="BS1014" s="68"/>
      <c r="BT1014" s="68"/>
      <c r="BU1014" s="68"/>
      <c r="BV1014" s="68"/>
      <c r="BW1014" s="68"/>
      <c r="BX1014" s="68"/>
      <c r="BY1014" s="68"/>
      <c r="BZ1014" s="68"/>
      <c r="CA1014" s="68"/>
      <c r="CB1014" s="68"/>
      <c r="CC1014" s="68"/>
      <c r="CD1014" s="68"/>
      <c r="CE1014" s="68"/>
      <c r="CF1014" s="68"/>
      <c r="CG1014" s="68"/>
      <c r="CH1014" s="68"/>
      <c r="CI1014" s="68"/>
      <c r="CJ1014" s="68"/>
      <c r="CK1014" s="68"/>
      <c r="CL1014" s="68"/>
      <c r="CM1014" s="68"/>
      <c r="CN1014" s="68"/>
      <c r="CO1014" s="68"/>
      <c r="CP1014" s="68"/>
      <c r="CQ1014" s="68"/>
      <c r="CR1014" s="68"/>
      <c r="CS1014" s="68"/>
      <c r="CT1014" s="68"/>
      <c r="CU1014" s="68"/>
      <c r="CV1014" s="68"/>
      <c r="CW1014" s="68"/>
      <c r="CX1014" s="68"/>
      <c r="CY1014" s="68"/>
      <c r="CZ1014" s="68"/>
      <c r="DA1014" s="68"/>
      <c r="DB1014" s="68"/>
      <c r="DC1014" s="68"/>
      <c r="DD1014" s="68"/>
      <c r="DE1014" s="68"/>
      <c r="DF1014" s="68"/>
      <c r="DG1014" s="68"/>
      <c r="DH1014" s="68"/>
      <c r="DI1014" s="68"/>
      <c r="DJ1014" s="68"/>
      <c r="DK1014" s="68"/>
      <c r="DL1014" s="68"/>
      <c r="DM1014" s="68"/>
      <c r="DN1014" s="68"/>
      <c r="DO1014" s="68"/>
      <c r="DP1014" s="68"/>
      <c r="DQ1014" s="68"/>
      <c r="DR1014" s="68"/>
      <c r="DS1014" s="68"/>
      <c r="DT1014" s="68"/>
      <c r="DU1014" s="68"/>
      <c r="DV1014" s="68"/>
      <c r="DW1014" s="68"/>
      <c r="DX1014" s="68"/>
      <c r="DY1014" s="68"/>
      <c r="DZ1014" s="68"/>
      <c r="EA1014" s="68"/>
      <c r="EB1014" s="68"/>
      <c r="EC1014" s="68"/>
      <c r="ED1014" s="68"/>
      <c r="EE1014" s="68"/>
      <c r="EF1014" s="68"/>
      <c r="EG1014" s="68"/>
      <c r="EH1014" s="68"/>
      <c r="EI1014" s="68"/>
      <c r="EJ1014" s="68"/>
      <c r="EK1014" s="68"/>
      <c r="EL1014" s="68"/>
      <c r="EM1014" s="68"/>
      <c r="EN1014" s="68"/>
      <c r="EO1014" s="68"/>
      <c r="EP1014" s="68"/>
      <c r="EQ1014" s="68"/>
      <c r="ER1014" s="68"/>
      <c r="ES1014" s="68"/>
      <c r="ET1014" s="68"/>
      <c r="EU1014" s="68"/>
      <c r="EV1014" s="68"/>
      <c r="EW1014" s="68"/>
      <c r="EX1014" s="68"/>
      <c r="EY1014" s="68"/>
      <c r="EZ1014" s="68"/>
      <c r="FA1014" s="68"/>
      <c r="FB1014" s="68"/>
      <c r="FC1014" s="68"/>
      <c r="FD1014" s="68"/>
      <c r="FE1014" s="68"/>
      <c r="FF1014" s="68"/>
      <c r="FG1014" s="68"/>
      <c r="FH1014" s="68"/>
      <c r="FI1014" s="68"/>
      <c r="FJ1014" s="68"/>
      <c r="FK1014" s="68"/>
      <c r="FL1014" s="68"/>
      <c r="FM1014" s="68"/>
      <c r="FN1014" s="68"/>
      <c r="FO1014" s="68"/>
      <c r="FP1014" s="68"/>
      <c r="FQ1014" s="68"/>
      <c r="FR1014" s="68"/>
      <c r="FS1014" s="68"/>
      <c r="FT1014" s="68"/>
      <c r="FU1014" s="68"/>
      <c r="FV1014" s="68"/>
      <c r="FW1014" s="68"/>
      <c r="FX1014" s="68"/>
      <c r="FY1014" s="68"/>
      <c r="FZ1014" s="68"/>
      <c r="GA1014" s="68"/>
      <c r="GB1014" s="68"/>
      <c r="GC1014" s="68"/>
      <c r="GD1014" s="68"/>
      <c r="GE1014" s="68"/>
      <c r="GF1014" s="68"/>
      <c r="GG1014" s="68"/>
      <c r="GH1014" s="68"/>
      <c r="GI1014" s="68"/>
      <c r="GJ1014" s="68"/>
      <c r="GK1014" s="68"/>
      <c r="GL1014" s="68"/>
      <c r="GM1014" s="68"/>
      <c r="GN1014" s="68"/>
      <c r="GO1014" s="68"/>
      <c r="GP1014" s="68"/>
      <c r="GQ1014" s="68"/>
      <c r="GR1014" s="68"/>
      <c r="GS1014" s="68"/>
      <c r="GT1014" s="68"/>
      <c r="GU1014" s="68"/>
      <c r="GV1014" s="68"/>
      <c r="GW1014" s="68"/>
      <c r="GX1014" s="68"/>
      <c r="GY1014" s="68"/>
      <c r="GZ1014" s="68"/>
      <c r="HA1014" s="68"/>
      <c r="HB1014" s="68"/>
      <c r="HC1014" s="68"/>
      <c r="HD1014" s="68"/>
      <c r="HE1014" s="68"/>
      <c r="HF1014" s="68"/>
      <c r="HG1014" s="68"/>
      <c r="HH1014" s="68"/>
      <c r="HI1014" s="68"/>
      <c r="HJ1014" s="68"/>
      <c r="HK1014" s="68"/>
      <c r="HL1014" s="68"/>
      <c r="HM1014" s="68"/>
      <c r="HN1014" s="68"/>
      <c r="HO1014" s="68"/>
      <c r="HP1014" s="68"/>
      <c r="HQ1014" s="68"/>
      <c r="HR1014" s="68"/>
      <c r="HS1014" s="68"/>
      <c r="HT1014" s="68"/>
      <c r="HU1014" s="68"/>
      <c r="HV1014" s="68"/>
      <c r="HW1014" s="68"/>
      <c r="HX1014" s="68"/>
      <c r="HY1014" s="68"/>
      <c r="HZ1014" s="68"/>
      <c r="IA1014" s="68"/>
      <c r="IB1014" s="68"/>
      <c r="IC1014" s="68"/>
      <c r="ID1014" s="68"/>
      <c r="IE1014" s="68"/>
      <c r="IF1014" s="68"/>
      <c r="IG1014" s="68"/>
      <c r="IH1014" s="68"/>
      <c r="II1014" s="68"/>
      <c r="IJ1014" s="68"/>
      <c r="IK1014" s="68"/>
      <c r="IL1014" s="68"/>
      <c r="IM1014" s="68"/>
      <c r="IN1014" s="68"/>
      <c r="IO1014" s="68"/>
      <c r="IP1014" s="68"/>
      <c r="IQ1014" s="68"/>
      <c r="IR1014" s="68"/>
      <c r="IS1014" s="68"/>
      <c r="IT1014" s="68"/>
      <c r="IU1014" s="68"/>
      <c r="IV1014" s="68"/>
      <c r="IW1014" s="68"/>
      <c r="IX1014" s="68"/>
      <c r="IY1014" s="68"/>
      <c r="IZ1014" s="68"/>
      <c r="JA1014" s="68"/>
      <c r="JB1014" s="68"/>
      <c r="JC1014" s="68"/>
      <c r="JD1014" s="68"/>
      <c r="JE1014" s="68"/>
      <c r="JF1014" s="68"/>
      <c r="JG1014" s="68"/>
      <c r="JH1014" s="68"/>
      <c r="JI1014" s="68"/>
      <c r="JJ1014" s="68"/>
      <c r="JK1014" s="68"/>
      <c r="JL1014" s="68"/>
      <c r="JM1014" s="68"/>
      <c r="JN1014" s="68"/>
      <c r="JO1014" s="68"/>
      <c r="JP1014" s="68"/>
      <c r="JQ1014" s="68"/>
      <c r="JR1014" s="68"/>
      <c r="JS1014" s="68"/>
      <c r="JT1014" s="68"/>
      <c r="JU1014" s="68"/>
      <c r="JV1014" s="68"/>
      <c r="JW1014" s="68"/>
      <c r="JX1014" s="68"/>
      <c r="JY1014" s="68"/>
      <c r="JZ1014" s="68"/>
      <c r="KA1014" s="68"/>
      <c r="KB1014" s="68"/>
      <c r="KC1014" s="68"/>
      <c r="KD1014" s="68"/>
      <c r="KE1014" s="68"/>
      <c r="KF1014" s="68"/>
      <c r="KG1014" s="68"/>
      <c r="KH1014" s="68"/>
      <c r="KI1014" s="68"/>
      <c r="KJ1014" s="68"/>
      <c r="KK1014" s="68"/>
      <c r="KL1014" s="68"/>
      <c r="KM1014" s="68"/>
      <c r="KN1014" s="68"/>
      <c r="KO1014" s="68"/>
      <c r="KP1014" s="68"/>
      <c r="KQ1014" s="68"/>
      <c r="KR1014" s="68"/>
      <c r="KS1014" s="68"/>
      <c r="KT1014" s="68"/>
      <c r="KU1014" s="68"/>
      <c r="KV1014" s="68"/>
      <c r="KW1014" s="68"/>
      <c r="KX1014" s="68"/>
      <c r="KY1014" s="68"/>
      <c r="KZ1014" s="68"/>
      <c r="LA1014" s="68"/>
      <c r="LB1014" s="68"/>
      <c r="LC1014" s="68"/>
      <c r="LD1014" s="68"/>
      <c r="LE1014" s="68"/>
      <c r="LF1014" s="68"/>
      <c r="LG1014" s="68"/>
      <c r="LH1014" s="68"/>
      <c r="LI1014" s="68"/>
      <c r="LJ1014" s="68"/>
      <c r="LK1014" s="68"/>
      <c r="LL1014" s="68"/>
      <c r="LM1014" s="68"/>
      <c r="LN1014" s="68"/>
      <c r="LO1014" s="68"/>
      <c r="LP1014" s="68"/>
      <c r="LQ1014" s="68"/>
      <c r="LR1014" s="68"/>
      <c r="LS1014" s="68"/>
      <c r="LT1014" s="68"/>
      <c r="LU1014" s="68"/>
      <c r="LV1014" s="68"/>
      <c r="LW1014" s="68"/>
      <c r="LX1014" s="68"/>
      <c r="LY1014" s="68"/>
      <c r="LZ1014" s="68"/>
      <c r="MA1014" s="68"/>
      <c r="MB1014" s="68"/>
      <c r="MC1014" s="68"/>
      <c r="MD1014" s="68"/>
      <c r="ME1014" s="68"/>
      <c r="MF1014" s="68"/>
      <c r="MG1014" s="68"/>
      <c r="MH1014" s="68"/>
      <c r="MI1014" s="68"/>
      <c r="MJ1014" s="68"/>
      <c r="MK1014" s="68"/>
      <c r="ML1014" s="68"/>
      <c r="MM1014" s="68"/>
      <c r="MN1014" s="68"/>
      <c r="MO1014" s="68"/>
      <c r="MP1014" s="68"/>
      <c r="MQ1014" s="68"/>
      <c r="MR1014" s="68"/>
      <c r="MS1014" s="68"/>
      <c r="MT1014" s="68"/>
      <c r="MU1014" s="68"/>
      <c r="MV1014" s="68"/>
      <c r="MW1014" s="68"/>
      <c r="MX1014" s="68"/>
      <c r="MY1014" s="68"/>
      <c r="MZ1014" s="68"/>
      <c r="NA1014" s="68"/>
      <c r="NB1014" s="68"/>
      <c r="NC1014" s="68"/>
      <c r="ND1014" s="68"/>
      <c r="NE1014" s="68"/>
      <c r="NF1014" s="68"/>
      <c r="NG1014" s="68"/>
      <c r="NH1014" s="68"/>
      <c r="NI1014" s="68"/>
      <c r="NJ1014" s="68"/>
      <c r="NK1014" s="68"/>
      <c r="NL1014" s="68"/>
      <c r="NM1014" s="68"/>
      <c r="NN1014" s="68"/>
      <c r="NO1014" s="68"/>
      <c r="NP1014" s="68"/>
      <c r="NQ1014" s="68"/>
      <c r="NR1014" s="68"/>
      <c r="NS1014" s="68"/>
      <c r="NT1014" s="68"/>
      <c r="NU1014" s="68"/>
      <c r="NV1014" s="68"/>
      <c r="NW1014" s="68"/>
      <c r="NX1014" s="68"/>
      <c r="NY1014" s="68"/>
      <c r="NZ1014" s="68"/>
      <c r="OA1014" s="68"/>
      <c r="OB1014" s="68"/>
      <c r="OC1014" s="68"/>
      <c r="OD1014" s="68"/>
      <c r="OE1014" s="68"/>
      <c r="OF1014" s="68"/>
      <c r="OG1014" s="68"/>
      <c r="OH1014" s="68"/>
      <c r="OI1014" s="68"/>
      <c r="OJ1014" s="68"/>
      <c r="OK1014" s="68"/>
      <c r="OL1014" s="68"/>
      <c r="OM1014" s="68"/>
      <c r="ON1014" s="68"/>
      <c r="OO1014" s="68"/>
      <c r="OP1014" s="68"/>
      <c r="OQ1014" s="68"/>
      <c r="OR1014" s="68"/>
      <c r="OS1014" s="68"/>
      <c r="OT1014" s="68"/>
      <c r="OU1014" s="68"/>
      <c r="OV1014" s="68"/>
      <c r="OW1014" s="68"/>
      <c r="OX1014" s="68"/>
      <c r="OY1014" s="68"/>
      <c r="OZ1014" s="68"/>
      <c r="PA1014" s="68"/>
      <c r="PB1014" s="68"/>
      <c r="PC1014" s="68"/>
      <c r="PD1014" s="68"/>
      <c r="PE1014" s="68"/>
      <c r="PF1014" s="68"/>
      <c r="PG1014" s="68"/>
      <c r="PH1014" s="68"/>
      <c r="PI1014" s="68"/>
      <c r="PJ1014" s="68"/>
      <c r="PK1014" s="68"/>
      <c r="PL1014" s="68"/>
      <c r="PM1014" s="68"/>
      <c r="PN1014" s="68"/>
      <c r="PO1014" s="68"/>
      <c r="PP1014" s="68"/>
      <c r="PQ1014" s="68"/>
      <c r="PR1014" s="68"/>
      <c r="PS1014" s="68"/>
      <c r="PT1014" s="68"/>
      <c r="PU1014" s="68"/>
      <c r="PV1014" s="68"/>
      <c r="PW1014" s="68"/>
      <c r="PX1014" s="68"/>
      <c r="PY1014" s="68"/>
      <c r="PZ1014" s="68"/>
      <c r="QA1014" s="68"/>
      <c r="QB1014" s="68"/>
      <c r="QC1014" s="68"/>
      <c r="QD1014" s="68"/>
      <c r="QE1014" s="68"/>
      <c r="QF1014" s="68"/>
      <c r="QG1014" s="68"/>
      <c r="QH1014" s="68"/>
      <c r="QI1014" s="68"/>
      <c r="QJ1014" s="68"/>
      <c r="QK1014" s="68"/>
      <c r="QL1014" s="68"/>
      <c r="QM1014" s="68"/>
      <c r="QN1014" s="68"/>
      <c r="QO1014" s="68"/>
      <c r="QP1014" s="68"/>
      <c r="QQ1014" s="68"/>
      <c r="QR1014" s="68"/>
      <c r="QS1014" s="68"/>
      <c r="QT1014" s="68"/>
      <c r="QU1014" s="68"/>
      <c r="QV1014" s="68"/>
      <c r="QW1014" s="68"/>
      <c r="QX1014" s="68"/>
      <c r="QY1014" s="68"/>
      <c r="QZ1014" s="68"/>
      <c r="RA1014" s="68"/>
      <c r="RB1014" s="68"/>
      <c r="RC1014" s="68"/>
      <c r="RD1014" s="68"/>
      <c r="RE1014" s="68"/>
      <c r="RF1014" s="68"/>
      <c r="RG1014" s="68"/>
      <c r="RH1014" s="68"/>
      <c r="RI1014" s="68"/>
      <c r="RJ1014" s="68"/>
      <c r="RK1014" s="68"/>
      <c r="RL1014" s="68"/>
      <c r="RM1014" s="68"/>
      <c r="RN1014" s="68"/>
      <c r="RO1014" s="68"/>
      <c r="RP1014" s="68"/>
      <c r="RQ1014" s="68"/>
      <c r="RR1014" s="68"/>
      <c r="RS1014" s="68"/>
      <c r="RT1014" s="68"/>
      <c r="RU1014" s="68"/>
      <c r="RV1014" s="68"/>
      <c r="RW1014" s="68"/>
      <c r="RX1014" s="68"/>
      <c r="RY1014" s="68"/>
      <c r="RZ1014" s="68"/>
      <c r="SA1014" s="68"/>
      <c r="SB1014" s="68"/>
      <c r="SC1014" s="68"/>
      <c r="SD1014" s="68"/>
      <c r="SE1014" s="68"/>
      <c r="SF1014" s="68"/>
      <c r="SG1014" s="68"/>
      <c r="SH1014" s="68"/>
      <c r="SI1014" s="68"/>
      <c r="SJ1014" s="68"/>
      <c r="SK1014" s="68"/>
      <c r="SL1014" s="68"/>
      <c r="SM1014" s="68"/>
      <c r="SN1014" s="68"/>
      <c r="SO1014" s="68"/>
      <c r="SP1014" s="68"/>
      <c r="SQ1014" s="68"/>
      <c r="SR1014" s="68"/>
      <c r="SS1014" s="68"/>
      <c r="ST1014" s="68"/>
    </row>
    <row r="1015" spans="1:514" ht="16.5" customHeight="1" x14ac:dyDescent="0.2">
      <c r="A1015" s="20">
        <v>407</v>
      </c>
      <c r="B1015" s="20" t="s">
        <v>62</v>
      </c>
      <c r="C1015" s="20" t="s">
        <v>915</v>
      </c>
      <c r="D1015" s="20" t="s">
        <v>38</v>
      </c>
      <c r="E1015" s="20" t="s">
        <v>1339</v>
      </c>
      <c r="F1015" s="22" t="s">
        <v>944</v>
      </c>
      <c r="G1015" s="20" t="s">
        <v>25</v>
      </c>
      <c r="H1015" s="20" t="s">
        <v>26</v>
      </c>
      <c r="I1015" s="20" t="s">
        <v>81</v>
      </c>
      <c r="J1015" s="22" t="s">
        <v>915</v>
      </c>
      <c r="K1015" s="20"/>
      <c r="L1015" s="20"/>
      <c r="M1015" s="20"/>
      <c r="N1015" s="20"/>
      <c r="O1015" s="23"/>
      <c r="P1015" s="23">
        <v>2087273</v>
      </c>
      <c r="Q1015" s="24">
        <v>1</v>
      </c>
      <c r="R1015" s="25">
        <v>45748</v>
      </c>
      <c r="S1015" s="20" t="s">
        <v>83</v>
      </c>
      <c r="T1015" s="26">
        <f t="shared" si="17"/>
        <v>2087273</v>
      </c>
      <c r="U1015" s="27" t="s">
        <v>100</v>
      </c>
      <c r="V1015" s="27" t="s">
        <v>100</v>
      </c>
      <c r="W1015" s="68"/>
      <c r="X1015" s="68"/>
      <c r="Y1015" s="68"/>
      <c r="Z1015" s="68"/>
      <c r="AA1015" s="68"/>
      <c r="AB1015" s="68"/>
      <c r="AC1015" s="68"/>
      <c r="AD1015" s="68"/>
      <c r="AE1015" s="68"/>
      <c r="AF1015" s="68"/>
      <c r="AG1015" s="68"/>
      <c r="AH1015" s="68"/>
      <c r="AI1015" s="68"/>
      <c r="AJ1015" s="68"/>
      <c r="AK1015" s="68"/>
      <c r="AL1015" s="68"/>
      <c r="AM1015" s="68"/>
      <c r="AN1015" s="68"/>
      <c r="AO1015" s="68"/>
      <c r="AP1015" s="68"/>
      <c r="AQ1015" s="68"/>
      <c r="AR1015" s="68"/>
      <c r="AS1015" s="68"/>
      <c r="AT1015" s="68"/>
      <c r="AU1015" s="68"/>
      <c r="AV1015" s="68"/>
      <c r="AW1015" s="68"/>
      <c r="AX1015" s="68"/>
      <c r="AY1015" s="68"/>
      <c r="AZ1015" s="68"/>
      <c r="BA1015" s="68"/>
      <c r="BB1015" s="68"/>
      <c r="BC1015" s="68"/>
      <c r="BD1015" s="68"/>
      <c r="BE1015" s="68"/>
      <c r="BF1015" s="68"/>
      <c r="BG1015" s="68"/>
      <c r="BH1015" s="68"/>
      <c r="BI1015" s="68"/>
      <c r="BJ1015" s="68"/>
      <c r="BK1015" s="68"/>
      <c r="BL1015" s="68"/>
      <c r="BM1015" s="68"/>
      <c r="BN1015" s="68"/>
      <c r="BO1015" s="68"/>
      <c r="BP1015" s="68"/>
      <c r="BQ1015" s="68"/>
      <c r="BR1015" s="68"/>
      <c r="BS1015" s="68"/>
      <c r="BT1015" s="68"/>
      <c r="BU1015" s="68"/>
      <c r="BV1015" s="68"/>
      <c r="BW1015" s="68"/>
      <c r="BX1015" s="68"/>
      <c r="BY1015" s="68"/>
      <c r="BZ1015" s="68"/>
      <c r="CA1015" s="68"/>
      <c r="CB1015" s="68"/>
      <c r="CC1015" s="68"/>
      <c r="CD1015" s="68"/>
      <c r="CE1015" s="68"/>
      <c r="CF1015" s="68"/>
      <c r="CG1015" s="68"/>
      <c r="CH1015" s="68"/>
      <c r="CI1015" s="68"/>
      <c r="CJ1015" s="68"/>
      <c r="CK1015" s="68"/>
      <c r="CL1015" s="68"/>
      <c r="CM1015" s="68"/>
      <c r="CN1015" s="68"/>
      <c r="CO1015" s="68"/>
      <c r="CP1015" s="68"/>
      <c r="CQ1015" s="68"/>
      <c r="CR1015" s="68"/>
      <c r="CS1015" s="68"/>
      <c r="CT1015" s="68"/>
      <c r="CU1015" s="68"/>
      <c r="CV1015" s="68"/>
      <c r="CW1015" s="68"/>
      <c r="CX1015" s="68"/>
      <c r="CY1015" s="68"/>
      <c r="CZ1015" s="68"/>
      <c r="DA1015" s="68"/>
      <c r="DB1015" s="68"/>
      <c r="DC1015" s="68"/>
      <c r="DD1015" s="68"/>
      <c r="DE1015" s="68"/>
      <c r="DF1015" s="68"/>
      <c r="DG1015" s="68"/>
      <c r="DH1015" s="68"/>
      <c r="DI1015" s="68"/>
      <c r="DJ1015" s="68"/>
      <c r="DK1015" s="68"/>
      <c r="DL1015" s="68"/>
      <c r="DM1015" s="68"/>
      <c r="DN1015" s="68"/>
      <c r="DO1015" s="68"/>
      <c r="DP1015" s="68"/>
      <c r="DQ1015" s="68"/>
      <c r="DR1015" s="68"/>
      <c r="DS1015" s="68"/>
      <c r="DT1015" s="68"/>
      <c r="DU1015" s="68"/>
      <c r="DV1015" s="68"/>
      <c r="DW1015" s="68"/>
      <c r="DX1015" s="68"/>
      <c r="DY1015" s="68"/>
      <c r="DZ1015" s="68"/>
      <c r="EA1015" s="68"/>
      <c r="EB1015" s="68"/>
      <c r="EC1015" s="68"/>
      <c r="ED1015" s="68"/>
      <c r="EE1015" s="68"/>
      <c r="EF1015" s="68"/>
      <c r="EG1015" s="68"/>
      <c r="EH1015" s="68"/>
      <c r="EI1015" s="68"/>
      <c r="EJ1015" s="68"/>
      <c r="EK1015" s="68"/>
      <c r="EL1015" s="68"/>
      <c r="EM1015" s="68"/>
      <c r="EN1015" s="68"/>
      <c r="EO1015" s="68"/>
      <c r="EP1015" s="68"/>
      <c r="EQ1015" s="68"/>
      <c r="ER1015" s="68"/>
      <c r="ES1015" s="68"/>
      <c r="ET1015" s="68"/>
      <c r="EU1015" s="68"/>
      <c r="EV1015" s="68"/>
      <c r="EW1015" s="68"/>
      <c r="EX1015" s="68"/>
      <c r="EY1015" s="68"/>
      <c r="EZ1015" s="68"/>
      <c r="FA1015" s="68"/>
      <c r="FB1015" s="68"/>
      <c r="FC1015" s="68"/>
      <c r="FD1015" s="68"/>
      <c r="FE1015" s="68"/>
      <c r="FF1015" s="68"/>
      <c r="FG1015" s="68"/>
      <c r="FH1015" s="68"/>
      <c r="FI1015" s="68"/>
      <c r="FJ1015" s="68"/>
      <c r="FK1015" s="68"/>
      <c r="FL1015" s="68"/>
      <c r="FM1015" s="68"/>
      <c r="FN1015" s="68"/>
      <c r="FO1015" s="68"/>
      <c r="FP1015" s="68"/>
      <c r="FQ1015" s="68"/>
      <c r="FR1015" s="68"/>
      <c r="FS1015" s="68"/>
      <c r="FT1015" s="68"/>
      <c r="FU1015" s="68"/>
      <c r="FV1015" s="68"/>
      <c r="FW1015" s="68"/>
      <c r="FX1015" s="68"/>
      <c r="FY1015" s="68"/>
      <c r="FZ1015" s="68"/>
      <c r="GA1015" s="68"/>
      <c r="GB1015" s="68"/>
      <c r="GC1015" s="68"/>
      <c r="GD1015" s="68"/>
      <c r="GE1015" s="68"/>
      <c r="GF1015" s="68"/>
      <c r="GG1015" s="68"/>
      <c r="GH1015" s="68"/>
      <c r="GI1015" s="68"/>
      <c r="GJ1015" s="68"/>
      <c r="GK1015" s="68"/>
      <c r="GL1015" s="68"/>
      <c r="GM1015" s="68"/>
      <c r="GN1015" s="68"/>
      <c r="GO1015" s="68"/>
      <c r="GP1015" s="68"/>
      <c r="GQ1015" s="68"/>
      <c r="GR1015" s="68"/>
      <c r="GS1015" s="68"/>
      <c r="GT1015" s="68"/>
      <c r="GU1015" s="68"/>
      <c r="GV1015" s="68"/>
      <c r="GW1015" s="68"/>
      <c r="GX1015" s="68"/>
      <c r="GY1015" s="68"/>
      <c r="GZ1015" s="68"/>
      <c r="HA1015" s="68"/>
      <c r="HB1015" s="68"/>
      <c r="HC1015" s="68"/>
      <c r="HD1015" s="68"/>
      <c r="HE1015" s="68"/>
      <c r="HF1015" s="68"/>
      <c r="HG1015" s="68"/>
      <c r="HH1015" s="68"/>
      <c r="HI1015" s="68"/>
      <c r="HJ1015" s="68"/>
      <c r="HK1015" s="68"/>
      <c r="HL1015" s="68"/>
      <c r="HM1015" s="68"/>
      <c r="HN1015" s="68"/>
      <c r="HO1015" s="68"/>
      <c r="HP1015" s="68"/>
      <c r="HQ1015" s="68"/>
      <c r="HR1015" s="68"/>
      <c r="HS1015" s="68"/>
      <c r="HT1015" s="68"/>
      <c r="HU1015" s="68"/>
      <c r="HV1015" s="68"/>
      <c r="HW1015" s="68"/>
      <c r="HX1015" s="68"/>
      <c r="HY1015" s="68"/>
      <c r="HZ1015" s="68"/>
      <c r="IA1015" s="68"/>
      <c r="IB1015" s="68"/>
      <c r="IC1015" s="68"/>
      <c r="ID1015" s="68"/>
      <c r="IE1015" s="68"/>
      <c r="IF1015" s="68"/>
      <c r="IG1015" s="68"/>
      <c r="IH1015" s="68"/>
      <c r="II1015" s="68"/>
      <c r="IJ1015" s="68"/>
      <c r="IK1015" s="68"/>
      <c r="IL1015" s="68"/>
      <c r="IM1015" s="68"/>
      <c r="IN1015" s="68"/>
      <c r="IO1015" s="68"/>
      <c r="IP1015" s="68"/>
      <c r="IQ1015" s="68"/>
      <c r="IR1015" s="68"/>
      <c r="IS1015" s="68"/>
      <c r="IT1015" s="68"/>
      <c r="IU1015" s="68"/>
      <c r="IV1015" s="68"/>
      <c r="IW1015" s="68"/>
      <c r="IX1015" s="68"/>
      <c r="IY1015" s="68"/>
      <c r="IZ1015" s="68"/>
      <c r="JA1015" s="68"/>
      <c r="JB1015" s="68"/>
      <c r="JC1015" s="68"/>
      <c r="JD1015" s="68"/>
      <c r="JE1015" s="68"/>
      <c r="JF1015" s="68"/>
      <c r="JG1015" s="68"/>
      <c r="JH1015" s="68"/>
      <c r="JI1015" s="68"/>
      <c r="JJ1015" s="68"/>
      <c r="JK1015" s="68"/>
      <c r="JL1015" s="68"/>
      <c r="JM1015" s="68"/>
      <c r="JN1015" s="68"/>
      <c r="JO1015" s="68"/>
      <c r="JP1015" s="68"/>
      <c r="JQ1015" s="68"/>
      <c r="JR1015" s="68"/>
      <c r="JS1015" s="68"/>
      <c r="JT1015" s="68"/>
      <c r="JU1015" s="68"/>
      <c r="JV1015" s="68"/>
      <c r="JW1015" s="68"/>
      <c r="JX1015" s="68"/>
      <c r="JY1015" s="68"/>
      <c r="JZ1015" s="68"/>
      <c r="KA1015" s="68"/>
      <c r="KB1015" s="68"/>
      <c r="KC1015" s="68"/>
      <c r="KD1015" s="68"/>
      <c r="KE1015" s="68"/>
      <c r="KF1015" s="68"/>
      <c r="KG1015" s="68"/>
      <c r="KH1015" s="68"/>
      <c r="KI1015" s="68"/>
      <c r="KJ1015" s="68"/>
      <c r="KK1015" s="68"/>
      <c r="KL1015" s="68"/>
      <c r="KM1015" s="68"/>
      <c r="KN1015" s="68"/>
      <c r="KO1015" s="68"/>
      <c r="KP1015" s="68"/>
      <c r="KQ1015" s="68"/>
      <c r="KR1015" s="68"/>
      <c r="KS1015" s="68"/>
      <c r="KT1015" s="68"/>
      <c r="KU1015" s="68"/>
      <c r="KV1015" s="68"/>
      <c r="KW1015" s="68"/>
      <c r="KX1015" s="68"/>
      <c r="KY1015" s="68"/>
      <c r="KZ1015" s="68"/>
      <c r="LA1015" s="68"/>
      <c r="LB1015" s="68"/>
      <c r="LC1015" s="68"/>
      <c r="LD1015" s="68"/>
      <c r="LE1015" s="68"/>
      <c r="LF1015" s="68"/>
      <c r="LG1015" s="68"/>
      <c r="LH1015" s="68"/>
      <c r="LI1015" s="68"/>
      <c r="LJ1015" s="68"/>
      <c r="LK1015" s="68"/>
      <c r="LL1015" s="68"/>
      <c r="LM1015" s="68"/>
      <c r="LN1015" s="68"/>
      <c r="LO1015" s="68"/>
      <c r="LP1015" s="68"/>
      <c r="LQ1015" s="68"/>
      <c r="LR1015" s="68"/>
      <c r="LS1015" s="68"/>
      <c r="LT1015" s="68"/>
      <c r="LU1015" s="68"/>
      <c r="LV1015" s="68"/>
      <c r="LW1015" s="68"/>
      <c r="LX1015" s="68"/>
      <c r="LY1015" s="68"/>
      <c r="LZ1015" s="68"/>
      <c r="MA1015" s="68"/>
      <c r="MB1015" s="68"/>
      <c r="MC1015" s="68"/>
      <c r="MD1015" s="68"/>
      <c r="ME1015" s="68"/>
      <c r="MF1015" s="68"/>
      <c r="MG1015" s="68"/>
      <c r="MH1015" s="68"/>
      <c r="MI1015" s="68"/>
      <c r="MJ1015" s="68"/>
      <c r="MK1015" s="68"/>
      <c r="ML1015" s="68"/>
      <c r="MM1015" s="68"/>
      <c r="MN1015" s="68"/>
      <c r="MO1015" s="68"/>
      <c r="MP1015" s="68"/>
      <c r="MQ1015" s="68"/>
      <c r="MR1015" s="68"/>
      <c r="MS1015" s="68"/>
      <c r="MT1015" s="68"/>
      <c r="MU1015" s="68"/>
      <c r="MV1015" s="68"/>
      <c r="MW1015" s="68"/>
      <c r="MX1015" s="68"/>
      <c r="MY1015" s="68"/>
      <c r="MZ1015" s="68"/>
      <c r="NA1015" s="68"/>
      <c r="NB1015" s="68"/>
      <c r="NC1015" s="68"/>
      <c r="ND1015" s="68"/>
      <c r="NE1015" s="68"/>
      <c r="NF1015" s="68"/>
      <c r="NG1015" s="68"/>
      <c r="NH1015" s="68"/>
      <c r="NI1015" s="68"/>
      <c r="NJ1015" s="68"/>
      <c r="NK1015" s="68"/>
      <c r="NL1015" s="68"/>
      <c r="NM1015" s="68"/>
      <c r="NN1015" s="68"/>
      <c r="NO1015" s="68"/>
      <c r="NP1015" s="68"/>
      <c r="NQ1015" s="68"/>
      <c r="NR1015" s="68"/>
      <c r="NS1015" s="68"/>
      <c r="NT1015" s="68"/>
      <c r="NU1015" s="68"/>
      <c r="NV1015" s="68"/>
      <c r="NW1015" s="68"/>
      <c r="NX1015" s="68"/>
      <c r="NY1015" s="68"/>
      <c r="NZ1015" s="68"/>
      <c r="OA1015" s="68"/>
      <c r="OB1015" s="68"/>
      <c r="OC1015" s="68"/>
      <c r="OD1015" s="68"/>
      <c r="OE1015" s="68"/>
      <c r="OF1015" s="68"/>
      <c r="OG1015" s="68"/>
      <c r="OH1015" s="68"/>
      <c r="OI1015" s="68"/>
      <c r="OJ1015" s="68"/>
      <c r="OK1015" s="68"/>
      <c r="OL1015" s="68"/>
      <c r="OM1015" s="68"/>
      <c r="ON1015" s="68"/>
      <c r="OO1015" s="68"/>
      <c r="OP1015" s="68"/>
      <c r="OQ1015" s="68"/>
      <c r="OR1015" s="68"/>
      <c r="OS1015" s="68"/>
      <c r="OT1015" s="68"/>
      <c r="OU1015" s="68"/>
      <c r="OV1015" s="68"/>
      <c r="OW1015" s="68"/>
      <c r="OX1015" s="68"/>
      <c r="OY1015" s="68"/>
      <c r="OZ1015" s="68"/>
      <c r="PA1015" s="68"/>
      <c r="PB1015" s="68"/>
      <c r="PC1015" s="68"/>
      <c r="PD1015" s="68"/>
      <c r="PE1015" s="68"/>
      <c r="PF1015" s="68"/>
      <c r="PG1015" s="68"/>
      <c r="PH1015" s="68"/>
      <c r="PI1015" s="68"/>
      <c r="PJ1015" s="68"/>
      <c r="PK1015" s="68"/>
      <c r="PL1015" s="68"/>
      <c r="PM1015" s="68"/>
      <c r="PN1015" s="68"/>
      <c r="PO1015" s="68"/>
      <c r="PP1015" s="68"/>
      <c r="PQ1015" s="68"/>
      <c r="PR1015" s="68"/>
      <c r="PS1015" s="68"/>
      <c r="PT1015" s="68"/>
      <c r="PU1015" s="68"/>
      <c r="PV1015" s="68"/>
      <c r="PW1015" s="68"/>
      <c r="PX1015" s="68"/>
      <c r="PY1015" s="68"/>
      <c r="PZ1015" s="68"/>
      <c r="QA1015" s="68"/>
      <c r="QB1015" s="68"/>
      <c r="QC1015" s="68"/>
      <c r="QD1015" s="68"/>
      <c r="QE1015" s="68"/>
      <c r="QF1015" s="68"/>
      <c r="QG1015" s="68"/>
      <c r="QH1015" s="68"/>
      <c r="QI1015" s="68"/>
      <c r="QJ1015" s="68"/>
      <c r="QK1015" s="68"/>
      <c r="QL1015" s="68"/>
      <c r="QM1015" s="68"/>
      <c r="QN1015" s="68"/>
      <c r="QO1015" s="68"/>
      <c r="QP1015" s="68"/>
      <c r="QQ1015" s="68"/>
      <c r="QR1015" s="68"/>
      <c r="QS1015" s="68"/>
      <c r="QT1015" s="68"/>
      <c r="QU1015" s="68"/>
      <c r="QV1015" s="68"/>
      <c r="QW1015" s="68"/>
      <c r="QX1015" s="68"/>
      <c r="QY1015" s="68"/>
      <c r="QZ1015" s="68"/>
      <c r="RA1015" s="68"/>
      <c r="RB1015" s="68"/>
      <c r="RC1015" s="68"/>
      <c r="RD1015" s="68"/>
      <c r="RE1015" s="68"/>
      <c r="RF1015" s="68"/>
      <c r="RG1015" s="68"/>
      <c r="RH1015" s="68"/>
      <c r="RI1015" s="68"/>
      <c r="RJ1015" s="68"/>
      <c r="RK1015" s="68"/>
      <c r="RL1015" s="68"/>
      <c r="RM1015" s="68"/>
      <c r="RN1015" s="68"/>
      <c r="RO1015" s="68"/>
      <c r="RP1015" s="68"/>
      <c r="RQ1015" s="68"/>
      <c r="RR1015" s="68"/>
      <c r="RS1015" s="68"/>
      <c r="RT1015" s="68"/>
      <c r="RU1015" s="68"/>
      <c r="RV1015" s="68"/>
      <c r="RW1015" s="68"/>
      <c r="RX1015" s="68"/>
      <c r="RY1015" s="68"/>
      <c r="RZ1015" s="68"/>
      <c r="SA1015" s="68"/>
      <c r="SB1015" s="68"/>
      <c r="SC1015" s="68"/>
      <c r="SD1015" s="68"/>
      <c r="SE1015" s="68"/>
      <c r="SF1015" s="68"/>
      <c r="SG1015" s="68"/>
      <c r="SH1015" s="68"/>
      <c r="SI1015" s="68"/>
      <c r="SJ1015" s="68"/>
      <c r="SK1015" s="68"/>
      <c r="SL1015" s="68"/>
      <c r="SM1015" s="68"/>
      <c r="SN1015" s="68"/>
      <c r="SO1015" s="68"/>
      <c r="SP1015" s="68"/>
      <c r="SQ1015" s="68"/>
      <c r="SR1015" s="68"/>
      <c r="SS1015" s="68"/>
      <c r="ST1015" s="68"/>
    </row>
    <row r="1016" spans="1:514" ht="16.5" customHeight="1" x14ac:dyDescent="0.2">
      <c r="A1016" s="20">
        <v>408</v>
      </c>
      <c r="B1016" s="20" t="s">
        <v>62</v>
      </c>
      <c r="C1016" s="20" t="s">
        <v>915</v>
      </c>
      <c r="D1016" s="20" t="s">
        <v>38</v>
      </c>
      <c r="E1016" s="20" t="s">
        <v>1339</v>
      </c>
      <c r="F1016" s="22" t="s">
        <v>944</v>
      </c>
      <c r="G1016" s="20" t="s">
        <v>25</v>
      </c>
      <c r="H1016" s="20" t="s">
        <v>26</v>
      </c>
      <c r="I1016" s="20" t="s">
        <v>81</v>
      </c>
      <c r="J1016" s="22" t="s">
        <v>915</v>
      </c>
      <c r="K1016" s="20"/>
      <c r="L1016" s="20"/>
      <c r="M1016" s="20"/>
      <c r="N1016" s="20"/>
      <c r="O1016" s="23"/>
      <c r="P1016" s="23">
        <v>2087273</v>
      </c>
      <c r="Q1016" s="24">
        <v>1</v>
      </c>
      <c r="R1016" s="25">
        <v>45778</v>
      </c>
      <c r="S1016" s="20" t="s">
        <v>83</v>
      </c>
      <c r="T1016" s="26">
        <f t="shared" si="17"/>
        <v>2087273</v>
      </c>
      <c r="U1016" s="27" t="s">
        <v>100</v>
      </c>
      <c r="V1016" s="27" t="s">
        <v>100</v>
      </c>
      <c r="W1016" s="68"/>
      <c r="X1016" s="68"/>
      <c r="Y1016" s="68"/>
      <c r="Z1016" s="68"/>
      <c r="AA1016" s="68"/>
      <c r="AB1016" s="68"/>
      <c r="AC1016" s="68"/>
      <c r="AD1016" s="68"/>
      <c r="AE1016" s="68"/>
      <c r="AF1016" s="68"/>
      <c r="AG1016" s="68"/>
      <c r="AH1016" s="68"/>
      <c r="AI1016" s="68"/>
      <c r="AJ1016" s="68"/>
      <c r="AK1016" s="68"/>
      <c r="AL1016" s="68"/>
      <c r="AM1016" s="68"/>
      <c r="AN1016" s="68"/>
      <c r="AO1016" s="68"/>
      <c r="AP1016" s="68"/>
      <c r="AQ1016" s="68"/>
      <c r="AR1016" s="68"/>
      <c r="AS1016" s="68"/>
      <c r="AT1016" s="68"/>
      <c r="AU1016" s="68"/>
      <c r="AV1016" s="68"/>
      <c r="AW1016" s="68"/>
      <c r="AX1016" s="68"/>
      <c r="AY1016" s="68"/>
      <c r="AZ1016" s="68"/>
      <c r="BA1016" s="68"/>
      <c r="BB1016" s="68"/>
      <c r="BC1016" s="68"/>
      <c r="BD1016" s="68"/>
      <c r="BE1016" s="68"/>
      <c r="BF1016" s="68"/>
      <c r="BG1016" s="68"/>
      <c r="BH1016" s="68"/>
      <c r="BI1016" s="68"/>
      <c r="BJ1016" s="68"/>
      <c r="BK1016" s="68"/>
      <c r="BL1016" s="68"/>
      <c r="BM1016" s="68"/>
      <c r="BN1016" s="68"/>
      <c r="BO1016" s="68"/>
      <c r="BP1016" s="68"/>
      <c r="BQ1016" s="68"/>
      <c r="BR1016" s="68"/>
      <c r="BS1016" s="68"/>
      <c r="BT1016" s="68"/>
      <c r="BU1016" s="68"/>
      <c r="BV1016" s="68"/>
      <c r="BW1016" s="68"/>
      <c r="BX1016" s="68"/>
      <c r="BY1016" s="68"/>
      <c r="BZ1016" s="68"/>
      <c r="CA1016" s="68"/>
      <c r="CB1016" s="68"/>
      <c r="CC1016" s="68"/>
      <c r="CD1016" s="68"/>
      <c r="CE1016" s="68"/>
      <c r="CF1016" s="68"/>
      <c r="CG1016" s="68"/>
      <c r="CH1016" s="68"/>
      <c r="CI1016" s="68"/>
      <c r="CJ1016" s="68"/>
      <c r="CK1016" s="68"/>
      <c r="CL1016" s="68"/>
      <c r="CM1016" s="68"/>
      <c r="CN1016" s="68"/>
      <c r="CO1016" s="68"/>
      <c r="CP1016" s="68"/>
      <c r="CQ1016" s="68"/>
      <c r="CR1016" s="68"/>
      <c r="CS1016" s="68"/>
      <c r="CT1016" s="68"/>
      <c r="CU1016" s="68"/>
      <c r="CV1016" s="68"/>
      <c r="CW1016" s="68"/>
      <c r="CX1016" s="68"/>
      <c r="CY1016" s="68"/>
      <c r="CZ1016" s="68"/>
      <c r="DA1016" s="68"/>
      <c r="DB1016" s="68"/>
      <c r="DC1016" s="68"/>
      <c r="DD1016" s="68"/>
      <c r="DE1016" s="68"/>
      <c r="DF1016" s="68"/>
      <c r="DG1016" s="68"/>
      <c r="DH1016" s="68"/>
      <c r="DI1016" s="68"/>
      <c r="DJ1016" s="68"/>
      <c r="DK1016" s="68"/>
      <c r="DL1016" s="68"/>
      <c r="DM1016" s="68"/>
      <c r="DN1016" s="68"/>
      <c r="DO1016" s="68"/>
      <c r="DP1016" s="68"/>
      <c r="DQ1016" s="68"/>
      <c r="DR1016" s="68"/>
      <c r="DS1016" s="68"/>
      <c r="DT1016" s="68"/>
      <c r="DU1016" s="68"/>
      <c r="DV1016" s="68"/>
      <c r="DW1016" s="68"/>
      <c r="DX1016" s="68"/>
      <c r="DY1016" s="68"/>
      <c r="DZ1016" s="68"/>
      <c r="EA1016" s="68"/>
      <c r="EB1016" s="68"/>
      <c r="EC1016" s="68"/>
      <c r="ED1016" s="68"/>
      <c r="EE1016" s="68"/>
      <c r="EF1016" s="68"/>
      <c r="EG1016" s="68"/>
      <c r="EH1016" s="68"/>
      <c r="EI1016" s="68"/>
      <c r="EJ1016" s="68"/>
      <c r="EK1016" s="68"/>
      <c r="EL1016" s="68"/>
      <c r="EM1016" s="68"/>
      <c r="EN1016" s="68"/>
      <c r="EO1016" s="68"/>
      <c r="EP1016" s="68"/>
      <c r="EQ1016" s="68"/>
      <c r="ER1016" s="68"/>
      <c r="ES1016" s="68"/>
      <c r="ET1016" s="68"/>
      <c r="EU1016" s="68"/>
      <c r="EV1016" s="68"/>
      <c r="EW1016" s="68"/>
      <c r="EX1016" s="68"/>
      <c r="EY1016" s="68"/>
      <c r="EZ1016" s="68"/>
      <c r="FA1016" s="68"/>
      <c r="FB1016" s="68"/>
      <c r="FC1016" s="68"/>
      <c r="FD1016" s="68"/>
      <c r="FE1016" s="68"/>
      <c r="FF1016" s="68"/>
      <c r="FG1016" s="68"/>
      <c r="FH1016" s="68"/>
      <c r="FI1016" s="68"/>
      <c r="FJ1016" s="68"/>
      <c r="FK1016" s="68"/>
      <c r="FL1016" s="68"/>
      <c r="FM1016" s="68"/>
      <c r="FN1016" s="68"/>
      <c r="FO1016" s="68"/>
      <c r="FP1016" s="68"/>
      <c r="FQ1016" s="68"/>
      <c r="FR1016" s="68"/>
      <c r="FS1016" s="68"/>
      <c r="FT1016" s="68"/>
      <c r="FU1016" s="68"/>
      <c r="FV1016" s="68"/>
      <c r="FW1016" s="68"/>
      <c r="FX1016" s="68"/>
      <c r="FY1016" s="68"/>
      <c r="FZ1016" s="68"/>
      <c r="GA1016" s="68"/>
      <c r="GB1016" s="68"/>
      <c r="GC1016" s="68"/>
      <c r="GD1016" s="68"/>
      <c r="GE1016" s="68"/>
      <c r="GF1016" s="68"/>
      <c r="GG1016" s="68"/>
      <c r="GH1016" s="68"/>
      <c r="GI1016" s="68"/>
      <c r="GJ1016" s="68"/>
      <c r="GK1016" s="68"/>
      <c r="GL1016" s="68"/>
      <c r="GM1016" s="68"/>
      <c r="GN1016" s="68"/>
      <c r="GO1016" s="68"/>
      <c r="GP1016" s="68"/>
      <c r="GQ1016" s="68"/>
      <c r="GR1016" s="68"/>
      <c r="GS1016" s="68"/>
      <c r="GT1016" s="68"/>
      <c r="GU1016" s="68"/>
      <c r="GV1016" s="68"/>
      <c r="GW1016" s="68"/>
      <c r="GX1016" s="68"/>
      <c r="GY1016" s="68"/>
      <c r="GZ1016" s="68"/>
      <c r="HA1016" s="68"/>
      <c r="HB1016" s="68"/>
      <c r="HC1016" s="68"/>
      <c r="HD1016" s="68"/>
      <c r="HE1016" s="68"/>
      <c r="HF1016" s="68"/>
      <c r="HG1016" s="68"/>
      <c r="HH1016" s="68"/>
      <c r="HI1016" s="68"/>
      <c r="HJ1016" s="68"/>
      <c r="HK1016" s="68"/>
      <c r="HL1016" s="68"/>
      <c r="HM1016" s="68"/>
      <c r="HN1016" s="68"/>
      <c r="HO1016" s="68"/>
      <c r="HP1016" s="68"/>
      <c r="HQ1016" s="68"/>
      <c r="HR1016" s="68"/>
      <c r="HS1016" s="68"/>
      <c r="HT1016" s="68"/>
      <c r="HU1016" s="68"/>
      <c r="HV1016" s="68"/>
      <c r="HW1016" s="68"/>
      <c r="HX1016" s="68"/>
      <c r="HY1016" s="68"/>
      <c r="HZ1016" s="68"/>
      <c r="IA1016" s="68"/>
      <c r="IB1016" s="68"/>
      <c r="IC1016" s="68"/>
      <c r="ID1016" s="68"/>
      <c r="IE1016" s="68"/>
      <c r="IF1016" s="68"/>
      <c r="IG1016" s="68"/>
      <c r="IH1016" s="68"/>
      <c r="II1016" s="68"/>
      <c r="IJ1016" s="68"/>
      <c r="IK1016" s="68"/>
      <c r="IL1016" s="68"/>
      <c r="IM1016" s="68"/>
      <c r="IN1016" s="68"/>
      <c r="IO1016" s="68"/>
      <c r="IP1016" s="68"/>
      <c r="IQ1016" s="68"/>
      <c r="IR1016" s="68"/>
      <c r="IS1016" s="68"/>
      <c r="IT1016" s="68"/>
      <c r="IU1016" s="68"/>
      <c r="IV1016" s="68"/>
      <c r="IW1016" s="68"/>
      <c r="IX1016" s="68"/>
      <c r="IY1016" s="68"/>
      <c r="IZ1016" s="68"/>
      <c r="JA1016" s="68"/>
      <c r="JB1016" s="68"/>
      <c r="JC1016" s="68"/>
      <c r="JD1016" s="68"/>
      <c r="JE1016" s="68"/>
      <c r="JF1016" s="68"/>
      <c r="JG1016" s="68"/>
      <c r="JH1016" s="68"/>
      <c r="JI1016" s="68"/>
      <c r="JJ1016" s="68"/>
      <c r="JK1016" s="68"/>
      <c r="JL1016" s="68"/>
      <c r="JM1016" s="68"/>
      <c r="JN1016" s="68"/>
      <c r="JO1016" s="68"/>
      <c r="JP1016" s="68"/>
      <c r="JQ1016" s="68"/>
      <c r="JR1016" s="68"/>
      <c r="JS1016" s="68"/>
      <c r="JT1016" s="68"/>
      <c r="JU1016" s="68"/>
      <c r="JV1016" s="68"/>
      <c r="JW1016" s="68"/>
      <c r="JX1016" s="68"/>
      <c r="JY1016" s="68"/>
      <c r="JZ1016" s="68"/>
      <c r="KA1016" s="68"/>
      <c r="KB1016" s="68"/>
      <c r="KC1016" s="68"/>
      <c r="KD1016" s="68"/>
      <c r="KE1016" s="68"/>
      <c r="KF1016" s="68"/>
      <c r="KG1016" s="68"/>
      <c r="KH1016" s="68"/>
      <c r="KI1016" s="68"/>
      <c r="KJ1016" s="68"/>
      <c r="KK1016" s="68"/>
      <c r="KL1016" s="68"/>
      <c r="KM1016" s="68"/>
      <c r="KN1016" s="68"/>
      <c r="KO1016" s="68"/>
      <c r="KP1016" s="68"/>
      <c r="KQ1016" s="68"/>
      <c r="KR1016" s="68"/>
      <c r="KS1016" s="68"/>
      <c r="KT1016" s="68"/>
      <c r="KU1016" s="68"/>
      <c r="KV1016" s="68"/>
      <c r="KW1016" s="68"/>
      <c r="KX1016" s="68"/>
      <c r="KY1016" s="68"/>
      <c r="KZ1016" s="68"/>
      <c r="LA1016" s="68"/>
      <c r="LB1016" s="68"/>
      <c r="LC1016" s="68"/>
      <c r="LD1016" s="68"/>
      <c r="LE1016" s="68"/>
      <c r="LF1016" s="68"/>
      <c r="LG1016" s="68"/>
      <c r="LH1016" s="68"/>
      <c r="LI1016" s="68"/>
      <c r="LJ1016" s="68"/>
      <c r="LK1016" s="68"/>
      <c r="LL1016" s="68"/>
      <c r="LM1016" s="68"/>
      <c r="LN1016" s="68"/>
      <c r="LO1016" s="68"/>
      <c r="LP1016" s="68"/>
      <c r="LQ1016" s="68"/>
      <c r="LR1016" s="68"/>
      <c r="LS1016" s="68"/>
      <c r="LT1016" s="68"/>
      <c r="LU1016" s="68"/>
      <c r="LV1016" s="68"/>
      <c r="LW1016" s="68"/>
      <c r="LX1016" s="68"/>
      <c r="LY1016" s="68"/>
      <c r="LZ1016" s="68"/>
      <c r="MA1016" s="68"/>
      <c r="MB1016" s="68"/>
      <c r="MC1016" s="68"/>
      <c r="MD1016" s="68"/>
      <c r="ME1016" s="68"/>
      <c r="MF1016" s="68"/>
      <c r="MG1016" s="68"/>
      <c r="MH1016" s="68"/>
      <c r="MI1016" s="68"/>
      <c r="MJ1016" s="68"/>
      <c r="MK1016" s="68"/>
      <c r="ML1016" s="68"/>
      <c r="MM1016" s="68"/>
      <c r="MN1016" s="68"/>
      <c r="MO1016" s="68"/>
      <c r="MP1016" s="68"/>
      <c r="MQ1016" s="68"/>
      <c r="MR1016" s="68"/>
      <c r="MS1016" s="68"/>
      <c r="MT1016" s="68"/>
      <c r="MU1016" s="68"/>
      <c r="MV1016" s="68"/>
      <c r="MW1016" s="68"/>
      <c r="MX1016" s="68"/>
      <c r="MY1016" s="68"/>
      <c r="MZ1016" s="68"/>
      <c r="NA1016" s="68"/>
      <c r="NB1016" s="68"/>
      <c r="NC1016" s="68"/>
      <c r="ND1016" s="68"/>
      <c r="NE1016" s="68"/>
      <c r="NF1016" s="68"/>
      <c r="NG1016" s="68"/>
      <c r="NH1016" s="68"/>
      <c r="NI1016" s="68"/>
      <c r="NJ1016" s="68"/>
      <c r="NK1016" s="68"/>
      <c r="NL1016" s="68"/>
      <c r="NM1016" s="68"/>
      <c r="NN1016" s="68"/>
      <c r="NO1016" s="68"/>
      <c r="NP1016" s="68"/>
      <c r="NQ1016" s="68"/>
      <c r="NR1016" s="68"/>
      <c r="NS1016" s="68"/>
      <c r="NT1016" s="68"/>
      <c r="NU1016" s="68"/>
      <c r="NV1016" s="68"/>
      <c r="NW1016" s="68"/>
      <c r="NX1016" s="68"/>
      <c r="NY1016" s="68"/>
      <c r="NZ1016" s="68"/>
      <c r="OA1016" s="68"/>
      <c r="OB1016" s="68"/>
      <c r="OC1016" s="68"/>
      <c r="OD1016" s="68"/>
      <c r="OE1016" s="68"/>
      <c r="OF1016" s="68"/>
      <c r="OG1016" s="68"/>
      <c r="OH1016" s="68"/>
      <c r="OI1016" s="68"/>
      <c r="OJ1016" s="68"/>
      <c r="OK1016" s="68"/>
      <c r="OL1016" s="68"/>
      <c r="OM1016" s="68"/>
      <c r="ON1016" s="68"/>
      <c r="OO1016" s="68"/>
      <c r="OP1016" s="68"/>
      <c r="OQ1016" s="68"/>
      <c r="OR1016" s="68"/>
      <c r="OS1016" s="68"/>
      <c r="OT1016" s="68"/>
      <c r="OU1016" s="68"/>
      <c r="OV1016" s="68"/>
      <c r="OW1016" s="68"/>
      <c r="OX1016" s="68"/>
      <c r="OY1016" s="68"/>
      <c r="OZ1016" s="68"/>
      <c r="PA1016" s="68"/>
      <c r="PB1016" s="68"/>
      <c r="PC1016" s="68"/>
      <c r="PD1016" s="68"/>
      <c r="PE1016" s="68"/>
      <c r="PF1016" s="68"/>
      <c r="PG1016" s="68"/>
      <c r="PH1016" s="68"/>
      <c r="PI1016" s="68"/>
      <c r="PJ1016" s="68"/>
      <c r="PK1016" s="68"/>
      <c r="PL1016" s="68"/>
      <c r="PM1016" s="68"/>
      <c r="PN1016" s="68"/>
      <c r="PO1016" s="68"/>
      <c r="PP1016" s="68"/>
      <c r="PQ1016" s="68"/>
      <c r="PR1016" s="68"/>
      <c r="PS1016" s="68"/>
      <c r="PT1016" s="68"/>
      <c r="PU1016" s="68"/>
      <c r="PV1016" s="68"/>
      <c r="PW1016" s="68"/>
      <c r="PX1016" s="68"/>
      <c r="PY1016" s="68"/>
      <c r="PZ1016" s="68"/>
      <c r="QA1016" s="68"/>
      <c r="QB1016" s="68"/>
      <c r="QC1016" s="68"/>
      <c r="QD1016" s="68"/>
      <c r="QE1016" s="68"/>
      <c r="QF1016" s="68"/>
      <c r="QG1016" s="68"/>
      <c r="QH1016" s="68"/>
      <c r="QI1016" s="68"/>
      <c r="QJ1016" s="68"/>
      <c r="QK1016" s="68"/>
      <c r="QL1016" s="68"/>
      <c r="QM1016" s="68"/>
      <c r="QN1016" s="68"/>
      <c r="QO1016" s="68"/>
      <c r="QP1016" s="68"/>
      <c r="QQ1016" s="68"/>
      <c r="QR1016" s="68"/>
      <c r="QS1016" s="68"/>
      <c r="QT1016" s="68"/>
      <c r="QU1016" s="68"/>
      <c r="QV1016" s="68"/>
      <c r="QW1016" s="68"/>
      <c r="QX1016" s="68"/>
      <c r="QY1016" s="68"/>
      <c r="QZ1016" s="68"/>
      <c r="RA1016" s="68"/>
      <c r="RB1016" s="68"/>
      <c r="RC1016" s="68"/>
      <c r="RD1016" s="68"/>
      <c r="RE1016" s="68"/>
      <c r="RF1016" s="68"/>
      <c r="RG1016" s="68"/>
      <c r="RH1016" s="68"/>
      <c r="RI1016" s="68"/>
      <c r="RJ1016" s="68"/>
      <c r="RK1016" s="68"/>
      <c r="RL1016" s="68"/>
      <c r="RM1016" s="68"/>
      <c r="RN1016" s="68"/>
      <c r="RO1016" s="68"/>
      <c r="RP1016" s="68"/>
      <c r="RQ1016" s="68"/>
      <c r="RR1016" s="68"/>
      <c r="RS1016" s="68"/>
      <c r="RT1016" s="68"/>
      <c r="RU1016" s="68"/>
      <c r="RV1016" s="68"/>
      <c r="RW1016" s="68"/>
      <c r="RX1016" s="68"/>
      <c r="RY1016" s="68"/>
      <c r="RZ1016" s="68"/>
      <c r="SA1016" s="68"/>
      <c r="SB1016" s="68"/>
      <c r="SC1016" s="68"/>
      <c r="SD1016" s="68"/>
      <c r="SE1016" s="68"/>
      <c r="SF1016" s="68"/>
      <c r="SG1016" s="68"/>
      <c r="SH1016" s="68"/>
      <c r="SI1016" s="68"/>
      <c r="SJ1016" s="68"/>
      <c r="SK1016" s="68"/>
      <c r="SL1016" s="68"/>
      <c r="SM1016" s="68"/>
      <c r="SN1016" s="68"/>
      <c r="SO1016" s="68"/>
      <c r="SP1016" s="68"/>
      <c r="SQ1016" s="68"/>
      <c r="SR1016" s="68"/>
      <c r="SS1016" s="68"/>
      <c r="ST1016" s="68"/>
    </row>
    <row r="1017" spans="1:514" ht="16.5" customHeight="1" x14ac:dyDescent="0.2">
      <c r="A1017" s="20">
        <v>409</v>
      </c>
      <c r="B1017" s="20" t="s">
        <v>62</v>
      </c>
      <c r="C1017" s="20" t="s">
        <v>915</v>
      </c>
      <c r="D1017" s="20" t="s">
        <v>38</v>
      </c>
      <c r="E1017" s="20" t="s">
        <v>1339</v>
      </c>
      <c r="F1017" s="22" t="s">
        <v>944</v>
      </c>
      <c r="G1017" s="20" t="s">
        <v>25</v>
      </c>
      <c r="H1017" s="20" t="s">
        <v>26</v>
      </c>
      <c r="I1017" s="20" t="s">
        <v>81</v>
      </c>
      <c r="J1017" s="22" t="s">
        <v>915</v>
      </c>
      <c r="K1017" s="20"/>
      <c r="L1017" s="20"/>
      <c r="M1017" s="20"/>
      <c r="N1017" s="20"/>
      <c r="O1017" s="23"/>
      <c r="P1017" s="23">
        <v>2087273</v>
      </c>
      <c r="Q1017" s="24">
        <v>1</v>
      </c>
      <c r="R1017" s="25">
        <v>45809</v>
      </c>
      <c r="S1017" s="20" t="s">
        <v>83</v>
      </c>
      <c r="T1017" s="26">
        <f t="shared" si="17"/>
        <v>2087273</v>
      </c>
      <c r="U1017" s="27" t="s">
        <v>100</v>
      </c>
      <c r="V1017" s="27" t="s">
        <v>100</v>
      </c>
      <c r="W1017" s="68"/>
      <c r="X1017" s="68"/>
      <c r="Y1017" s="68"/>
      <c r="Z1017" s="68"/>
      <c r="AA1017" s="68"/>
      <c r="AB1017" s="68"/>
      <c r="AC1017" s="68"/>
      <c r="AD1017" s="68"/>
      <c r="AE1017" s="68"/>
      <c r="AF1017" s="68"/>
      <c r="AG1017" s="68"/>
      <c r="AH1017" s="68"/>
      <c r="AI1017" s="68"/>
      <c r="AJ1017" s="68"/>
      <c r="AK1017" s="68"/>
      <c r="AL1017" s="68"/>
      <c r="AM1017" s="68"/>
      <c r="AN1017" s="68"/>
      <c r="AO1017" s="68"/>
      <c r="AP1017" s="68"/>
      <c r="AQ1017" s="68"/>
      <c r="AR1017" s="68"/>
      <c r="AS1017" s="68"/>
      <c r="AT1017" s="68"/>
      <c r="AU1017" s="68"/>
      <c r="AV1017" s="68"/>
      <c r="AW1017" s="68"/>
      <c r="AX1017" s="68"/>
      <c r="AY1017" s="68"/>
      <c r="AZ1017" s="68"/>
      <c r="BA1017" s="68"/>
      <c r="BB1017" s="68"/>
      <c r="BC1017" s="68"/>
      <c r="BD1017" s="68"/>
      <c r="BE1017" s="68"/>
      <c r="BF1017" s="68"/>
      <c r="BG1017" s="68"/>
      <c r="BH1017" s="68"/>
      <c r="BI1017" s="68"/>
      <c r="BJ1017" s="68"/>
      <c r="BK1017" s="68"/>
      <c r="BL1017" s="68"/>
      <c r="BM1017" s="68"/>
      <c r="BN1017" s="68"/>
      <c r="BO1017" s="68"/>
      <c r="BP1017" s="68"/>
      <c r="BQ1017" s="68"/>
      <c r="BR1017" s="68"/>
      <c r="BS1017" s="68"/>
      <c r="BT1017" s="68"/>
      <c r="BU1017" s="68"/>
      <c r="BV1017" s="68"/>
      <c r="BW1017" s="68"/>
      <c r="BX1017" s="68"/>
      <c r="BY1017" s="68"/>
      <c r="BZ1017" s="68"/>
      <c r="CA1017" s="68"/>
      <c r="CB1017" s="68"/>
      <c r="CC1017" s="68"/>
      <c r="CD1017" s="68"/>
      <c r="CE1017" s="68"/>
      <c r="CF1017" s="68"/>
      <c r="CG1017" s="68"/>
      <c r="CH1017" s="68"/>
      <c r="CI1017" s="68"/>
      <c r="CJ1017" s="68"/>
      <c r="CK1017" s="68"/>
      <c r="CL1017" s="68"/>
      <c r="CM1017" s="68"/>
      <c r="CN1017" s="68"/>
      <c r="CO1017" s="68"/>
      <c r="CP1017" s="68"/>
      <c r="CQ1017" s="68"/>
      <c r="CR1017" s="68"/>
      <c r="CS1017" s="68"/>
      <c r="CT1017" s="68"/>
      <c r="CU1017" s="68"/>
      <c r="CV1017" s="68"/>
      <c r="CW1017" s="68"/>
      <c r="CX1017" s="68"/>
      <c r="CY1017" s="68"/>
      <c r="CZ1017" s="68"/>
      <c r="DA1017" s="68"/>
      <c r="DB1017" s="68"/>
      <c r="DC1017" s="68"/>
      <c r="DD1017" s="68"/>
      <c r="DE1017" s="68"/>
      <c r="DF1017" s="68"/>
      <c r="DG1017" s="68"/>
      <c r="DH1017" s="68"/>
      <c r="DI1017" s="68"/>
      <c r="DJ1017" s="68"/>
      <c r="DK1017" s="68"/>
      <c r="DL1017" s="68"/>
      <c r="DM1017" s="68"/>
      <c r="DN1017" s="68"/>
      <c r="DO1017" s="68"/>
      <c r="DP1017" s="68"/>
      <c r="DQ1017" s="68"/>
      <c r="DR1017" s="68"/>
      <c r="DS1017" s="68"/>
      <c r="DT1017" s="68"/>
      <c r="DU1017" s="68"/>
      <c r="DV1017" s="68"/>
      <c r="DW1017" s="68"/>
      <c r="DX1017" s="68"/>
      <c r="DY1017" s="68"/>
      <c r="DZ1017" s="68"/>
      <c r="EA1017" s="68"/>
      <c r="EB1017" s="68"/>
      <c r="EC1017" s="68"/>
      <c r="ED1017" s="68"/>
      <c r="EE1017" s="68"/>
      <c r="EF1017" s="68"/>
      <c r="EG1017" s="68"/>
      <c r="EH1017" s="68"/>
      <c r="EI1017" s="68"/>
      <c r="EJ1017" s="68"/>
      <c r="EK1017" s="68"/>
      <c r="EL1017" s="68"/>
      <c r="EM1017" s="68"/>
      <c r="EN1017" s="68"/>
      <c r="EO1017" s="68"/>
      <c r="EP1017" s="68"/>
      <c r="EQ1017" s="68"/>
      <c r="ER1017" s="68"/>
      <c r="ES1017" s="68"/>
      <c r="ET1017" s="68"/>
      <c r="EU1017" s="68"/>
      <c r="EV1017" s="68"/>
      <c r="EW1017" s="68"/>
      <c r="EX1017" s="68"/>
      <c r="EY1017" s="68"/>
      <c r="EZ1017" s="68"/>
      <c r="FA1017" s="68"/>
      <c r="FB1017" s="68"/>
      <c r="FC1017" s="68"/>
      <c r="FD1017" s="68"/>
      <c r="FE1017" s="68"/>
      <c r="FF1017" s="68"/>
      <c r="FG1017" s="68"/>
      <c r="FH1017" s="68"/>
      <c r="FI1017" s="68"/>
      <c r="FJ1017" s="68"/>
      <c r="FK1017" s="68"/>
      <c r="FL1017" s="68"/>
      <c r="FM1017" s="68"/>
      <c r="FN1017" s="68"/>
      <c r="FO1017" s="68"/>
      <c r="FP1017" s="68"/>
      <c r="FQ1017" s="68"/>
      <c r="FR1017" s="68"/>
      <c r="FS1017" s="68"/>
      <c r="FT1017" s="68"/>
      <c r="FU1017" s="68"/>
      <c r="FV1017" s="68"/>
      <c r="FW1017" s="68"/>
      <c r="FX1017" s="68"/>
      <c r="FY1017" s="68"/>
      <c r="FZ1017" s="68"/>
      <c r="GA1017" s="68"/>
      <c r="GB1017" s="68"/>
      <c r="GC1017" s="68"/>
      <c r="GD1017" s="68"/>
      <c r="GE1017" s="68"/>
      <c r="GF1017" s="68"/>
      <c r="GG1017" s="68"/>
      <c r="GH1017" s="68"/>
      <c r="GI1017" s="68"/>
      <c r="GJ1017" s="68"/>
      <c r="GK1017" s="68"/>
      <c r="GL1017" s="68"/>
      <c r="GM1017" s="68"/>
      <c r="GN1017" s="68"/>
      <c r="GO1017" s="68"/>
      <c r="GP1017" s="68"/>
      <c r="GQ1017" s="68"/>
      <c r="GR1017" s="68"/>
      <c r="GS1017" s="68"/>
      <c r="GT1017" s="68"/>
      <c r="GU1017" s="68"/>
      <c r="GV1017" s="68"/>
      <c r="GW1017" s="68"/>
      <c r="GX1017" s="68"/>
      <c r="GY1017" s="68"/>
      <c r="GZ1017" s="68"/>
      <c r="HA1017" s="68"/>
      <c r="HB1017" s="68"/>
      <c r="HC1017" s="68"/>
      <c r="HD1017" s="68"/>
      <c r="HE1017" s="68"/>
      <c r="HF1017" s="68"/>
      <c r="HG1017" s="68"/>
      <c r="HH1017" s="68"/>
      <c r="HI1017" s="68"/>
      <c r="HJ1017" s="68"/>
      <c r="HK1017" s="68"/>
      <c r="HL1017" s="68"/>
      <c r="HM1017" s="68"/>
      <c r="HN1017" s="68"/>
      <c r="HO1017" s="68"/>
      <c r="HP1017" s="68"/>
      <c r="HQ1017" s="68"/>
      <c r="HR1017" s="68"/>
      <c r="HS1017" s="68"/>
      <c r="HT1017" s="68"/>
      <c r="HU1017" s="68"/>
      <c r="HV1017" s="68"/>
      <c r="HW1017" s="68"/>
      <c r="HX1017" s="68"/>
      <c r="HY1017" s="68"/>
      <c r="HZ1017" s="68"/>
      <c r="IA1017" s="68"/>
      <c r="IB1017" s="68"/>
      <c r="IC1017" s="68"/>
      <c r="ID1017" s="68"/>
      <c r="IE1017" s="68"/>
      <c r="IF1017" s="68"/>
      <c r="IG1017" s="68"/>
      <c r="IH1017" s="68"/>
      <c r="II1017" s="68"/>
      <c r="IJ1017" s="68"/>
      <c r="IK1017" s="68"/>
      <c r="IL1017" s="68"/>
      <c r="IM1017" s="68"/>
      <c r="IN1017" s="68"/>
      <c r="IO1017" s="68"/>
      <c r="IP1017" s="68"/>
      <c r="IQ1017" s="68"/>
      <c r="IR1017" s="68"/>
      <c r="IS1017" s="68"/>
      <c r="IT1017" s="68"/>
      <c r="IU1017" s="68"/>
      <c r="IV1017" s="68"/>
      <c r="IW1017" s="68"/>
      <c r="IX1017" s="68"/>
      <c r="IY1017" s="68"/>
      <c r="IZ1017" s="68"/>
      <c r="JA1017" s="68"/>
      <c r="JB1017" s="68"/>
      <c r="JC1017" s="68"/>
      <c r="JD1017" s="68"/>
      <c r="JE1017" s="68"/>
      <c r="JF1017" s="68"/>
      <c r="JG1017" s="68"/>
      <c r="JH1017" s="68"/>
      <c r="JI1017" s="68"/>
      <c r="JJ1017" s="68"/>
      <c r="JK1017" s="68"/>
      <c r="JL1017" s="68"/>
      <c r="JM1017" s="68"/>
      <c r="JN1017" s="68"/>
      <c r="JO1017" s="68"/>
      <c r="JP1017" s="68"/>
      <c r="JQ1017" s="68"/>
      <c r="JR1017" s="68"/>
      <c r="JS1017" s="68"/>
      <c r="JT1017" s="68"/>
      <c r="JU1017" s="68"/>
      <c r="JV1017" s="68"/>
      <c r="JW1017" s="68"/>
      <c r="JX1017" s="68"/>
      <c r="JY1017" s="68"/>
      <c r="JZ1017" s="68"/>
      <c r="KA1017" s="68"/>
      <c r="KB1017" s="68"/>
      <c r="KC1017" s="68"/>
      <c r="KD1017" s="68"/>
      <c r="KE1017" s="68"/>
      <c r="KF1017" s="68"/>
      <c r="KG1017" s="68"/>
      <c r="KH1017" s="68"/>
      <c r="KI1017" s="68"/>
      <c r="KJ1017" s="68"/>
      <c r="KK1017" s="68"/>
      <c r="KL1017" s="68"/>
      <c r="KM1017" s="68"/>
      <c r="KN1017" s="68"/>
      <c r="KO1017" s="68"/>
      <c r="KP1017" s="68"/>
      <c r="KQ1017" s="68"/>
      <c r="KR1017" s="68"/>
      <c r="KS1017" s="68"/>
      <c r="KT1017" s="68"/>
      <c r="KU1017" s="68"/>
      <c r="KV1017" s="68"/>
      <c r="KW1017" s="68"/>
      <c r="KX1017" s="68"/>
      <c r="KY1017" s="68"/>
      <c r="KZ1017" s="68"/>
      <c r="LA1017" s="68"/>
      <c r="LB1017" s="68"/>
      <c r="LC1017" s="68"/>
      <c r="LD1017" s="68"/>
      <c r="LE1017" s="68"/>
      <c r="LF1017" s="68"/>
      <c r="LG1017" s="68"/>
      <c r="LH1017" s="68"/>
      <c r="LI1017" s="68"/>
      <c r="LJ1017" s="68"/>
      <c r="LK1017" s="68"/>
      <c r="LL1017" s="68"/>
      <c r="LM1017" s="68"/>
      <c r="LN1017" s="68"/>
      <c r="LO1017" s="68"/>
      <c r="LP1017" s="68"/>
      <c r="LQ1017" s="68"/>
      <c r="LR1017" s="68"/>
      <c r="LS1017" s="68"/>
      <c r="LT1017" s="68"/>
      <c r="LU1017" s="68"/>
      <c r="LV1017" s="68"/>
      <c r="LW1017" s="68"/>
      <c r="LX1017" s="68"/>
      <c r="LY1017" s="68"/>
      <c r="LZ1017" s="68"/>
      <c r="MA1017" s="68"/>
      <c r="MB1017" s="68"/>
      <c r="MC1017" s="68"/>
      <c r="MD1017" s="68"/>
      <c r="ME1017" s="68"/>
      <c r="MF1017" s="68"/>
      <c r="MG1017" s="68"/>
      <c r="MH1017" s="68"/>
      <c r="MI1017" s="68"/>
      <c r="MJ1017" s="68"/>
      <c r="MK1017" s="68"/>
      <c r="ML1017" s="68"/>
      <c r="MM1017" s="68"/>
      <c r="MN1017" s="68"/>
      <c r="MO1017" s="68"/>
      <c r="MP1017" s="68"/>
      <c r="MQ1017" s="68"/>
      <c r="MR1017" s="68"/>
      <c r="MS1017" s="68"/>
      <c r="MT1017" s="68"/>
      <c r="MU1017" s="68"/>
      <c r="MV1017" s="68"/>
      <c r="MW1017" s="68"/>
      <c r="MX1017" s="68"/>
      <c r="MY1017" s="68"/>
      <c r="MZ1017" s="68"/>
      <c r="NA1017" s="68"/>
      <c r="NB1017" s="68"/>
      <c r="NC1017" s="68"/>
      <c r="ND1017" s="68"/>
      <c r="NE1017" s="68"/>
      <c r="NF1017" s="68"/>
      <c r="NG1017" s="68"/>
      <c r="NH1017" s="68"/>
      <c r="NI1017" s="68"/>
      <c r="NJ1017" s="68"/>
      <c r="NK1017" s="68"/>
      <c r="NL1017" s="68"/>
      <c r="NM1017" s="68"/>
      <c r="NN1017" s="68"/>
      <c r="NO1017" s="68"/>
      <c r="NP1017" s="68"/>
      <c r="NQ1017" s="68"/>
      <c r="NR1017" s="68"/>
      <c r="NS1017" s="68"/>
      <c r="NT1017" s="68"/>
      <c r="NU1017" s="68"/>
      <c r="NV1017" s="68"/>
      <c r="NW1017" s="68"/>
      <c r="NX1017" s="68"/>
      <c r="NY1017" s="68"/>
      <c r="NZ1017" s="68"/>
      <c r="OA1017" s="68"/>
      <c r="OB1017" s="68"/>
      <c r="OC1017" s="68"/>
      <c r="OD1017" s="68"/>
      <c r="OE1017" s="68"/>
      <c r="OF1017" s="68"/>
      <c r="OG1017" s="68"/>
      <c r="OH1017" s="68"/>
      <c r="OI1017" s="68"/>
      <c r="OJ1017" s="68"/>
      <c r="OK1017" s="68"/>
      <c r="OL1017" s="68"/>
      <c r="OM1017" s="68"/>
      <c r="ON1017" s="68"/>
      <c r="OO1017" s="68"/>
      <c r="OP1017" s="68"/>
      <c r="OQ1017" s="68"/>
      <c r="OR1017" s="68"/>
      <c r="OS1017" s="68"/>
      <c r="OT1017" s="68"/>
      <c r="OU1017" s="68"/>
      <c r="OV1017" s="68"/>
      <c r="OW1017" s="68"/>
      <c r="OX1017" s="68"/>
      <c r="OY1017" s="68"/>
      <c r="OZ1017" s="68"/>
      <c r="PA1017" s="68"/>
      <c r="PB1017" s="68"/>
      <c r="PC1017" s="68"/>
      <c r="PD1017" s="68"/>
      <c r="PE1017" s="68"/>
      <c r="PF1017" s="68"/>
      <c r="PG1017" s="68"/>
      <c r="PH1017" s="68"/>
      <c r="PI1017" s="68"/>
      <c r="PJ1017" s="68"/>
      <c r="PK1017" s="68"/>
      <c r="PL1017" s="68"/>
      <c r="PM1017" s="68"/>
      <c r="PN1017" s="68"/>
      <c r="PO1017" s="68"/>
      <c r="PP1017" s="68"/>
      <c r="PQ1017" s="68"/>
      <c r="PR1017" s="68"/>
      <c r="PS1017" s="68"/>
      <c r="PT1017" s="68"/>
      <c r="PU1017" s="68"/>
      <c r="PV1017" s="68"/>
      <c r="PW1017" s="68"/>
      <c r="PX1017" s="68"/>
      <c r="PY1017" s="68"/>
      <c r="PZ1017" s="68"/>
      <c r="QA1017" s="68"/>
      <c r="QB1017" s="68"/>
      <c r="QC1017" s="68"/>
      <c r="QD1017" s="68"/>
      <c r="QE1017" s="68"/>
      <c r="QF1017" s="68"/>
      <c r="QG1017" s="68"/>
      <c r="QH1017" s="68"/>
      <c r="QI1017" s="68"/>
      <c r="QJ1017" s="68"/>
      <c r="QK1017" s="68"/>
      <c r="QL1017" s="68"/>
      <c r="QM1017" s="68"/>
      <c r="QN1017" s="68"/>
      <c r="QO1017" s="68"/>
      <c r="QP1017" s="68"/>
      <c r="QQ1017" s="68"/>
      <c r="QR1017" s="68"/>
      <c r="QS1017" s="68"/>
      <c r="QT1017" s="68"/>
      <c r="QU1017" s="68"/>
      <c r="QV1017" s="68"/>
      <c r="QW1017" s="68"/>
      <c r="QX1017" s="68"/>
      <c r="QY1017" s="68"/>
      <c r="QZ1017" s="68"/>
      <c r="RA1017" s="68"/>
      <c r="RB1017" s="68"/>
      <c r="RC1017" s="68"/>
      <c r="RD1017" s="68"/>
      <c r="RE1017" s="68"/>
      <c r="RF1017" s="68"/>
      <c r="RG1017" s="68"/>
      <c r="RH1017" s="68"/>
      <c r="RI1017" s="68"/>
      <c r="RJ1017" s="68"/>
      <c r="RK1017" s="68"/>
      <c r="RL1017" s="68"/>
      <c r="RM1017" s="68"/>
      <c r="RN1017" s="68"/>
      <c r="RO1017" s="68"/>
      <c r="RP1017" s="68"/>
      <c r="RQ1017" s="68"/>
      <c r="RR1017" s="68"/>
      <c r="RS1017" s="68"/>
      <c r="RT1017" s="68"/>
      <c r="RU1017" s="68"/>
      <c r="RV1017" s="68"/>
      <c r="RW1017" s="68"/>
      <c r="RX1017" s="68"/>
      <c r="RY1017" s="68"/>
      <c r="RZ1017" s="68"/>
      <c r="SA1017" s="68"/>
      <c r="SB1017" s="68"/>
      <c r="SC1017" s="68"/>
      <c r="SD1017" s="68"/>
      <c r="SE1017" s="68"/>
      <c r="SF1017" s="68"/>
      <c r="SG1017" s="68"/>
      <c r="SH1017" s="68"/>
      <c r="SI1017" s="68"/>
      <c r="SJ1017" s="68"/>
      <c r="SK1017" s="68"/>
      <c r="SL1017" s="68"/>
      <c r="SM1017" s="68"/>
      <c r="SN1017" s="68"/>
      <c r="SO1017" s="68"/>
      <c r="SP1017" s="68"/>
      <c r="SQ1017" s="68"/>
      <c r="SR1017" s="68"/>
      <c r="SS1017" s="68"/>
      <c r="ST1017" s="68"/>
    </row>
    <row r="1018" spans="1:514" ht="16.5" customHeight="1" x14ac:dyDescent="0.2">
      <c r="A1018" s="20">
        <v>410</v>
      </c>
      <c r="B1018" s="20" t="s">
        <v>62</v>
      </c>
      <c r="C1018" s="20" t="s">
        <v>915</v>
      </c>
      <c r="D1018" s="20" t="s">
        <v>38</v>
      </c>
      <c r="E1018" s="20" t="s">
        <v>1339</v>
      </c>
      <c r="F1018" s="22" t="s">
        <v>944</v>
      </c>
      <c r="G1018" s="20" t="s">
        <v>25</v>
      </c>
      <c r="H1018" s="20" t="s">
        <v>26</v>
      </c>
      <c r="I1018" s="20" t="s">
        <v>81</v>
      </c>
      <c r="J1018" s="22" t="s">
        <v>915</v>
      </c>
      <c r="K1018" s="20"/>
      <c r="L1018" s="20"/>
      <c r="M1018" s="20"/>
      <c r="N1018" s="20"/>
      <c r="O1018" s="23"/>
      <c r="P1018" s="23">
        <v>2087273</v>
      </c>
      <c r="Q1018" s="24">
        <v>1</v>
      </c>
      <c r="R1018" s="25">
        <v>45839</v>
      </c>
      <c r="S1018" s="20" t="s">
        <v>83</v>
      </c>
      <c r="T1018" s="26">
        <f t="shared" si="17"/>
        <v>2087273</v>
      </c>
      <c r="U1018" s="27" t="s">
        <v>100</v>
      </c>
      <c r="V1018" s="27" t="s">
        <v>100</v>
      </c>
      <c r="W1018" s="68"/>
      <c r="X1018" s="68"/>
      <c r="Y1018" s="68"/>
      <c r="Z1018" s="68"/>
      <c r="AA1018" s="68"/>
      <c r="AB1018" s="68"/>
      <c r="AC1018" s="68"/>
      <c r="AD1018" s="68"/>
      <c r="AE1018" s="68"/>
      <c r="AF1018" s="68"/>
      <c r="AG1018" s="68"/>
      <c r="AH1018" s="68"/>
      <c r="AI1018" s="68"/>
      <c r="AJ1018" s="68"/>
      <c r="AK1018" s="68"/>
      <c r="AL1018" s="68"/>
      <c r="AM1018" s="68"/>
      <c r="AN1018" s="68"/>
      <c r="AO1018" s="68"/>
      <c r="AP1018" s="68"/>
      <c r="AQ1018" s="68"/>
      <c r="AR1018" s="68"/>
      <c r="AS1018" s="68"/>
      <c r="AT1018" s="68"/>
      <c r="AU1018" s="68"/>
      <c r="AV1018" s="68"/>
      <c r="AW1018" s="68"/>
      <c r="AX1018" s="68"/>
      <c r="AY1018" s="68"/>
      <c r="AZ1018" s="68"/>
      <c r="BA1018" s="68"/>
      <c r="BB1018" s="68"/>
      <c r="BC1018" s="68"/>
      <c r="BD1018" s="68"/>
      <c r="BE1018" s="68"/>
      <c r="BF1018" s="68"/>
      <c r="BG1018" s="68"/>
      <c r="BH1018" s="68"/>
      <c r="BI1018" s="68"/>
      <c r="BJ1018" s="68"/>
      <c r="BK1018" s="68"/>
      <c r="BL1018" s="68"/>
      <c r="BM1018" s="68"/>
      <c r="BN1018" s="68"/>
      <c r="BO1018" s="68"/>
      <c r="BP1018" s="68"/>
      <c r="BQ1018" s="68"/>
      <c r="BR1018" s="68"/>
      <c r="BS1018" s="68"/>
      <c r="BT1018" s="68"/>
      <c r="BU1018" s="68"/>
      <c r="BV1018" s="68"/>
      <c r="BW1018" s="68"/>
      <c r="BX1018" s="68"/>
      <c r="BY1018" s="68"/>
      <c r="BZ1018" s="68"/>
      <c r="CA1018" s="68"/>
      <c r="CB1018" s="68"/>
      <c r="CC1018" s="68"/>
      <c r="CD1018" s="68"/>
      <c r="CE1018" s="68"/>
      <c r="CF1018" s="68"/>
      <c r="CG1018" s="68"/>
      <c r="CH1018" s="68"/>
      <c r="CI1018" s="68"/>
      <c r="CJ1018" s="68"/>
      <c r="CK1018" s="68"/>
      <c r="CL1018" s="68"/>
      <c r="CM1018" s="68"/>
      <c r="CN1018" s="68"/>
      <c r="CO1018" s="68"/>
      <c r="CP1018" s="68"/>
      <c r="CQ1018" s="68"/>
      <c r="CR1018" s="68"/>
      <c r="CS1018" s="68"/>
      <c r="CT1018" s="68"/>
      <c r="CU1018" s="68"/>
      <c r="CV1018" s="68"/>
      <c r="CW1018" s="68"/>
      <c r="CX1018" s="68"/>
      <c r="CY1018" s="68"/>
      <c r="CZ1018" s="68"/>
      <c r="DA1018" s="68"/>
      <c r="DB1018" s="68"/>
      <c r="DC1018" s="68"/>
      <c r="DD1018" s="68"/>
      <c r="DE1018" s="68"/>
      <c r="DF1018" s="68"/>
      <c r="DG1018" s="68"/>
      <c r="DH1018" s="68"/>
      <c r="DI1018" s="68"/>
      <c r="DJ1018" s="68"/>
      <c r="DK1018" s="68"/>
      <c r="DL1018" s="68"/>
      <c r="DM1018" s="68"/>
      <c r="DN1018" s="68"/>
      <c r="DO1018" s="68"/>
      <c r="DP1018" s="68"/>
      <c r="DQ1018" s="68"/>
      <c r="DR1018" s="68"/>
      <c r="DS1018" s="68"/>
      <c r="DT1018" s="68"/>
      <c r="DU1018" s="68"/>
      <c r="DV1018" s="68"/>
      <c r="DW1018" s="68"/>
      <c r="DX1018" s="68"/>
      <c r="DY1018" s="68"/>
      <c r="DZ1018" s="68"/>
      <c r="EA1018" s="68"/>
      <c r="EB1018" s="68"/>
      <c r="EC1018" s="68"/>
      <c r="ED1018" s="68"/>
      <c r="EE1018" s="68"/>
      <c r="EF1018" s="68"/>
      <c r="EG1018" s="68"/>
      <c r="EH1018" s="68"/>
      <c r="EI1018" s="68"/>
      <c r="EJ1018" s="68"/>
      <c r="EK1018" s="68"/>
      <c r="EL1018" s="68"/>
      <c r="EM1018" s="68"/>
      <c r="EN1018" s="68"/>
      <c r="EO1018" s="68"/>
      <c r="EP1018" s="68"/>
      <c r="EQ1018" s="68"/>
      <c r="ER1018" s="68"/>
      <c r="ES1018" s="68"/>
      <c r="ET1018" s="68"/>
      <c r="EU1018" s="68"/>
      <c r="EV1018" s="68"/>
      <c r="EW1018" s="68"/>
      <c r="EX1018" s="68"/>
      <c r="EY1018" s="68"/>
      <c r="EZ1018" s="68"/>
      <c r="FA1018" s="68"/>
      <c r="FB1018" s="68"/>
      <c r="FC1018" s="68"/>
      <c r="FD1018" s="68"/>
      <c r="FE1018" s="68"/>
      <c r="FF1018" s="68"/>
      <c r="FG1018" s="68"/>
      <c r="FH1018" s="68"/>
      <c r="FI1018" s="68"/>
      <c r="FJ1018" s="68"/>
      <c r="FK1018" s="68"/>
      <c r="FL1018" s="68"/>
      <c r="FM1018" s="68"/>
      <c r="FN1018" s="68"/>
      <c r="FO1018" s="68"/>
      <c r="FP1018" s="68"/>
      <c r="FQ1018" s="68"/>
      <c r="FR1018" s="68"/>
      <c r="FS1018" s="68"/>
      <c r="FT1018" s="68"/>
      <c r="FU1018" s="68"/>
      <c r="FV1018" s="68"/>
      <c r="FW1018" s="68"/>
      <c r="FX1018" s="68"/>
      <c r="FY1018" s="68"/>
      <c r="FZ1018" s="68"/>
      <c r="GA1018" s="68"/>
      <c r="GB1018" s="68"/>
      <c r="GC1018" s="68"/>
      <c r="GD1018" s="68"/>
      <c r="GE1018" s="68"/>
      <c r="GF1018" s="68"/>
      <c r="GG1018" s="68"/>
      <c r="GH1018" s="68"/>
      <c r="GI1018" s="68"/>
      <c r="GJ1018" s="68"/>
      <c r="GK1018" s="68"/>
      <c r="GL1018" s="68"/>
      <c r="GM1018" s="68"/>
      <c r="GN1018" s="68"/>
      <c r="GO1018" s="68"/>
      <c r="GP1018" s="68"/>
      <c r="GQ1018" s="68"/>
      <c r="GR1018" s="68"/>
      <c r="GS1018" s="68"/>
      <c r="GT1018" s="68"/>
      <c r="GU1018" s="68"/>
      <c r="GV1018" s="68"/>
      <c r="GW1018" s="68"/>
      <c r="GX1018" s="68"/>
      <c r="GY1018" s="68"/>
      <c r="GZ1018" s="68"/>
      <c r="HA1018" s="68"/>
      <c r="HB1018" s="68"/>
      <c r="HC1018" s="68"/>
      <c r="HD1018" s="68"/>
      <c r="HE1018" s="68"/>
      <c r="HF1018" s="68"/>
      <c r="HG1018" s="68"/>
      <c r="HH1018" s="68"/>
      <c r="HI1018" s="68"/>
      <c r="HJ1018" s="68"/>
      <c r="HK1018" s="68"/>
      <c r="HL1018" s="68"/>
      <c r="HM1018" s="68"/>
      <c r="HN1018" s="68"/>
      <c r="HO1018" s="68"/>
      <c r="HP1018" s="68"/>
      <c r="HQ1018" s="68"/>
      <c r="HR1018" s="68"/>
      <c r="HS1018" s="68"/>
      <c r="HT1018" s="68"/>
      <c r="HU1018" s="68"/>
      <c r="HV1018" s="68"/>
      <c r="HW1018" s="68"/>
      <c r="HX1018" s="68"/>
      <c r="HY1018" s="68"/>
      <c r="HZ1018" s="68"/>
      <c r="IA1018" s="68"/>
      <c r="IB1018" s="68"/>
      <c r="IC1018" s="68"/>
      <c r="ID1018" s="68"/>
      <c r="IE1018" s="68"/>
      <c r="IF1018" s="68"/>
      <c r="IG1018" s="68"/>
      <c r="IH1018" s="68"/>
      <c r="II1018" s="68"/>
      <c r="IJ1018" s="68"/>
      <c r="IK1018" s="68"/>
      <c r="IL1018" s="68"/>
      <c r="IM1018" s="68"/>
      <c r="IN1018" s="68"/>
      <c r="IO1018" s="68"/>
      <c r="IP1018" s="68"/>
      <c r="IQ1018" s="68"/>
      <c r="IR1018" s="68"/>
      <c r="IS1018" s="68"/>
      <c r="IT1018" s="68"/>
      <c r="IU1018" s="68"/>
      <c r="IV1018" s="68"/>
      <c r="IW1018" s="68"/>
      <c r="IX1018" s="68"/>
      <c r="IY1018" s="68"/>
      <c r="IZ1018" s="68"/>
      <c r="JA1018" s="68"/>
      <c r="JB1018" s="68"/>
      <c r="JC1018" s="68"/>
      <c r="JD1018" s="68"/>
      <c r="JE1018" s="68"/>
      <c r="JF1018" s="68"/>
      <c r="JG1018" s="68"/>
      <c r="JH1018" s="68"/>
      <c r="JI1018" s="68"/>
      <c r="JJ1018" s="68"/>
      <c r="JK1018" s="68"/>
      <c r="JL1018" s="68"/>
      <c r="JM1018" s="68"/>
      <c r="JN1018" s="68"/>
      <c r="JO1018" s="68"/>
      <c r="JP1018" s="68"/>
      <c r="JQ1018" s="68"/>
      <c r="JR1018" s="68"/>
      <c r="JS1018" s="68"/>
      <c r="JT1018" s="68"/>
      <c r="JU1018" s="68"/>
      <c r="JV1018" s="68"/>
      <c r="JW1018" s="68"/>
      <c r="JX1018" s="68"/>
      <c r="JY1018" s="68"/>
      <c r="JZ1018" s="68"/>
      <c r="KA1018" s="68"/>
      <c r="KB1018" s="68"/>
      <c r="KC1018" s="68"/>
      <c r="KD1018" s="68"/>
      <c r="KE1018" s="68"/>
      <c r="KF1018" s="68"/>
      <c r="KG1018" s="68"/>
      <c r="KH1018" s="68"/>
      <c r="KI1018" s="68"/>
      <c r="KJ1018" s="68"/>
      <c r="KK1018" s="68"/>
      <c r="KL1018" s="68"/>
      <c r="KM1018" s="68"/>
      <c r="KN1018" s="68"/>
      <c r="KO1018" s="68"/>
      <c r="KP1018" s="68"/>
      <c r="KQ1018" s="68"/>
      <c r="KR1018" s="68"/>
      <c r="KS1018" s="68"/>
      <c r="KT1018" s="68"/>
      <c r="KU1018" s="68"/>
      <c r="KV1018" s="68"/>
      <c r="KW1018" s="68"/>
      <c r="KX1018" s="68"/>
      <c r="KY1018" s="68"/>
      <c r="KZ1018" s="68"/>
      <c r="LA1018" s="68"/>
      <c r="LB1018" s="68"/>
      <c r="LC1018" s="68"/>
      <c r="LD1018" s="68"/>
      <c r="LE1018" s="68"/>
      <c r="LF1018" s="68"/>
      <c r="LG1018" s="68"/>
      <c r="LH1018" s="68"/>
      <c r="LI1018" s="68"/>
      <c r="LJ1018" s="68"/>
      <c r="LK1018" s="68"/>
      <c r="LL1018" s="68"/>
      <c r="LM1018" s="68"/>
      <c r="LN1018" s="68"/>
      <c r="LO1018" s="68"/>
      <c r="LP1018" s="68"/>
      <c r="LQ1018" s="68"/>
      <c r="LR1018" s="68"/>
      <c r="LS1018" s="68"/>
      <c r="LT1018" s="68"/>
      <c r="LU1018" s="68"/>
      <c r="LV1018" s="68"/>
      <c r="LW1018" s="68"/>
      <c r="LX1018" s="68"/>
      <c r="LY1018" s="68"/>
      <c r="LZ1018" s="68"/>
      <c r="MA1018" s="68"/>
      <c r="MB1018" s="68"/>
      <c r="MC1018" s="68"/>
      <c r="MD1018" s="68"/>
      <c r="ME1018" s="68"/>
      <c r="MF1018" s="68"/>
      <c r="MG1018" s="68"/>
      <c r="MH1018" s="68"/>
      <c r="MI1018" s="68"/>
      <c r="MJ1018" s="68"/>
      <c r="MK1018" s="68"/>
      <c r="ML1018" s="68"/>
      <c r="MM1018" s="68"/>
      <c r="MN1018" s="68"/>
      <c r="MO1018" s="68"/>
      <c r="MP1018" s="68"/>
      <c r="MQ1018" s="68"/>
      <c r="MR1018" s="68"/>
      <c r="MS1018" s="68"/>
      <c r="MT1018" s="68"/>
      <c r="MU1018" s="68"/>
      <c r="MV1018" s="68"/>
      <c r="MW1018" s="68"/>
      <c r="MX1018" s="68"/>
      <c r="MY1018" s="68"/>
      <c r="MZ1018" s="68"/>
      <c r="NA1018" s="68"/>
      <c r="NB1018" s="68"/>
      <c r="NC1018" s="68"/>
      <c r="ND1018" s="68"/>
      <c r="NE1018" s="68"/>
      <c r="NF1018" s="68"/>
      <c r="NG1018" s="68"/>
      <c r="NH1018" s="68"/>
      <c r="NI1018" s="68"/>
      <c r="NJ1018" s="68"/>
      <c r="NK1018" s="68"/>
      <c r="NL1018" s="68"/>
      <c r="NM1018" s="68"/>
      <c r="NN1018" s="68"/>
      <c r="NO1018" s="68"/>
      <c r="NP1018" s="68"/>
      <c r="NQ1018" s="68"/>
      <c r="NR1018" s="68"/>
      <c r="NS1018" s="68"/>
      <c r="NT1018" s="68"/>
      <c r="NU1018" s="68"/>
      <c r="NV1018" s="68"/>
      <c r="NW1018" s="68"/>
      <c r="NX1018" s="68"/>
      <c r="NY1018" s="68"/>
      <c r="NZ1018" s="68"/>
      <c r="OA1018" s="68"/>
      <c r="OB1018" s="68"/>
      <c r="OC1018" s="68"/>
      <c r="OD1018" s="68"/>
      <c r="OE1018" s="68"/>
      <c r="OF1018" s="68"/>
      <c r="OG1018" s="68"/>
      <c r="OH1018" s="68"/>
      <c r="OI1018" s="68"/>
      <c r="OJ1018" s="68"/>
      <c r="OK1018" s="68"/>
      <c r="OL1018" s="68"/>
      <c r="OM1018" s="68"/>
      <c r="ON1018" s="68"/>
      <c r="OO1018" s="68"/>
      <c r="OP1018" s="68"/>
      <c r="OQ1018" s="68"/>
      <c r="OR1018" s="68"/>
      <c r="OS1018" s="68"/>
      <c r="OT1018" s="68"/>
      <c r="OU1018" s="68"/>
      <c r="OV1018" s="68"/>
      <c r="OW1018" s="68"/>
      <c r="OX1018" s="68"/>
      <c r="OY1018" s="68"/>
      <c r="OZ1018" s="68"/>
      <c r="PA1018" s="68"/>
      <c r="PB1018" s="68"/>
      <c r="PC1018" s="68"/>
      <c r="PD1018" s="68"/>
      <c r="PE1018" s="68"/>
      <c r="PF1018" s="68"/>
      <c r="PG1018" s="68"/>
      <c r="PH1018" s="68"/>
      <c r="PI1018" s="68"/>
      <c r="PJ1018" s="68"/>
      <c r="PK1018" s="68"/>
      <c r="PL1018" s="68"/>
      <c r="PM1018" s="68"/>
      <c r="PN1018" s="68"/>
      <c r="PO1018" s="68"/>
      <c r="PP1018" s="68"/>
      <c r="PQ1018" s="68"/>
      <c r="PR1018" s="68"/>
      <c r="PS1018" s="68"/>
      <c r="PT1018" s="68"/>
      <c r="PU1018" s="68"/>
      <c r="PV1018" s="68"/>
      <c r="PW1018" s="68"/>
      <c r="PX1018" s="68"/>
      <c r="PY1018" s="68"/>
      <c r="PZ1018" s="68"/>
      <c r="QA1018" s="68"/>
      <c r="QB1018" s="68"/>
      <c r="QC1018" s="68"/>
      <c r="QD1018" s="68"/>
      <c r="QE1018" s="68"/>
      <c r="QF1018" s="68"/>
      <c r="QG1018" s="68"/>
      <c r="QH1018" s="68"/>
      <c r="QI1018" s="68"/>
      <c r="QJ1018" s="68"/>
      <c r="QK1018" s="68"/>
      <c r="QL1018" s="68"/>
      <c r="QM1018" s="68"/>
      <c r="QN1018" s="68"/>
      <c r="QO1018" s="68"/>
      <c r="QP1018" s="68"/>
      <c r="QQ1018" s="68"/>
      <c r="QR1018" s="68"/>
      <c r="QS1018" s="68"/>
      <c r="QT1018" s="68"/>
      <c r="QU1018" s="68"/>
      <c r="QV1018" s="68"/>
      <c r="QW1018" s="68"/>
      <c r="QX1018" s="68"/>
      <c r="QY1018" s="68"/>
      <c r="QZ1018" s="68"/>
      <c r="RA1018" s="68"/>
      <c r="RB1018" s="68"/>
      <c r="RC1018" s="68"/>
      <c r="RD1018" s="68"/>
      <c r="RE1018" s="68"/>
      <c r="RF1018" s="68"/>
      <c r="RG1018" s="68"/>
      <c r="RH1018" s="68"/>
      <c r="RI1018" s="68"/>
      <c r="RJ1018" s="68"/>
      <c r="RK1018" s="68"/>
      <c r="RL1018" s="68"/>
      <c r="RM1018" s="68"/>
      <c r="RN1018" s="68"/>
      <c r="RO1018" s="68"/>
      <c r="RP1018" s="68"/>
      <c r="RQ1018" s="68"/>
      <c r="RR1018" s="68"/>
      <c r="RS1018" s="68"/>
      <c r="RT1018" s="68"/>
      <c r="RU1018" s="68"/>
      <c r="RV1018" s="68"/>
      <c r="RW1018" s="68"/>
      <c r="RX1018" s="68"/>
      <c r="RY1018" s="68"/>
      <c r="RZ1018" s="68"/>
      <c r="SA1018" s="68"/>
      <c r="SB1018" s="68"/>
      <c r="SC1018" s="68"/>
      <c r="SD1018" s="68"/>
      <c r="SE1018" s="68"/>
      <c r="SF1018" s="68"/>
      <c r="SG1018" s="68"/>
      <c r="SH1018" s="68"/>
      <c r="SI1018" s="68"/>
      <c r="SJ1018" s="68"/>
      <c r="SK1018" s="68"/>
      <c r="SL1018" s="68"/>
      <c r="SM1018" s="68"/>
      <c r="SN1018" s="68"/>
      <c r="SO1018" s="68"/>
      <c r="SP1018" s="68"/>
      <c r="SQ1018" s="68"/>
      <c r="SR1018" s="68"/>
      <c r="SS1018" s="68"/>
      <c r="ST1018" s="68"/>
    </row>
    <row r="1019" spans="1:514" ht="16.5" customHeight="1" x14ac:dyDescent="0.2">
      <c r="A1019" s="20">
        <v>411</v>
      </c>
      <c r="B1019" s="20" t="s">
        <v>62</v>
      </c>
      <c r="C1019" s="20" t="s">
        <v>915</v>
      </c>
      <c r="D1019" s="20" t="s">
        <v>38</v>
      </c>
      <c r="E1019" s="20" t="s">
        <v>1339</v>
      </c>
      <c r="F1019" s="22" t="s">
        <v>944</v>
      </c>
      <c r="G1019" s="20" t="s">
        <v>25</v>
      </c>
      <c r="H1019" s="20" t="s">
        <v>26</v>
      </c>
      <c r="I1019" s="20" t="s">
        <v>81</v>
      </c>
      <c r="J1019" s="22" t="s">
        <v>915</v>
      </c>
      <c r="K1019" s="20"/>
      <c r="L1019" s="20"/>
      <c r="M1019" s="20"/>
      <c r="N1019" s="20"/>
      <c r="O1019" s="23"/>
      <c r="P1019" s="23">
        <v>2087273</v>
      </c>
      <c r="Q1019" s="24">
        <v>1</v>
      </c>
      <c r="R1019" s="25">
        <v>45870</v>
      </c>
      <c r="S1019" s="20" t="s">
        <v>83</v>
      </c>
      <c r="T1019" s="26">
        <f t="shared" si="17"/>
        <v>2087273</v>
      </c>
      <c r="U1019" s="27" t="s">
        <v>100</v>
      </c>
      <c r="V1019" s="27" t="s">
        <v>100</v>
      </c>
      <c r="W1019" s="68"/>
      <c r="X1019" s="68"/>
      <c r="Y1019" s="68"/>
      <c r="Z1019" s="68"/>
      <c r="AA1019" s="68"/>
      <c r="AB1019" s="68"/>
      <c r="AC1019" s="68"/>
      <c r="AD1019" s="68"/>
      <c r="AE1019" s="68"/>
      <c r="AF1019" s="68"/>
      <c r="AG1019" s="68"/>
      <c r="AH1019" s="68"/>
      <c r="AI1019" s="68"/>
      <c r="AJ1019" s="68"/>
      <c r="AK1019" s="68"/>
      <c r="AL1019" s="68"/>
      <c r="AM1019" s="68"/>
      <c r="AN1019" s="68"/>
      <c r="AO1019" s="68"/>
      <c r="AP1019" s="68"/>
      <c r="AQ1019" s="68"/>
      <c r="AR1019" s="68"/>
      <c r="AS1019" s="68"/>
      <c r="AT1019" s="68"/>
      <c r="AU1019" s="68"/>
      <c r="AV1019" s="68"/>
      <c r="AW1019" s="68"/>
      <c r="AX1019" s="68"/>
      <c r="AY1019" s="68"/>
      <c r="AZ1019" s="68"/>
      <c r="BA1019" s="68"/>
      <c r="BB1019" s="68"/>
      <c r="BC1019" s="68"/>
      <c r="BD1019" s="68"/>
      <c r="BE1019" s="68"/>
      <c r="BF1019" s="68"/>
      <c r="BG1019" s="68"/>
      <c r="BH1019" s="68"/>
      <c r="BI1019" s="68"/>
      <c r="BJ1019" s="68"/>
      <c r="BK1019" s="68"/>
      <c r="BL1019" s="68"/>
      <c r="BM1019" s="68"/>
      <c r="BN1019" s="68"/>
      <c r="BO1019" s="68"/>
      <c r="BP1019" s="68"/>
      <c r="BQ1019" s="68"/>
      <c r="BR1019" s="68"/>
      <c r="BS1019" s="68"/>
      <c r="BT1019" s="68"/>
      <c r="BU1019" s="68"/>
      <c r="BV1019" s="68"/>
      <c r="BW1019" s="68"/>
      <c r="BX1019" s="68"/>
      <c r="BY1019" s="68"/>
      <c r="BZ1019" s="68"/>
      <c r="CA1019" s="68"/>
      <c r="CB1019" s="68"/>
      <c r="CC1019" s="68"/>
      <c r="CD1019" s="68"/>
      <c r="CE1019" s="68"/>
      <c r="CF1019" s="68"/>
      <c r="CG1019" s="68"/>
      <c r="CH1019" s="68"/>
      <c r="CI1019" s="68"/>
      <c r="CJ1019" s="68"/>
      <c r="CK1019" s="68"/>
      <c r="CL1019" s="68"/>
      <c r="CM1019" s="68"/>
      <c r="CN1019" s="68"/>
      <c r="CO1019" s="68"/>
      <c r="CP1019" s="68"/>
      <c r="CQ1019" s="68"/>
      <c r="CR1019" s="68"/>
      <c r="CS1019" s="68"/>
      <c r="CT1019" s="68"/>
      <c r="CU1019" s="68"/>
      <c r="CV1019" s="68"/>
      <c r="CW1019" s="68"/>
      <c r="CX1019" s="68"/>
      <c r="CY1019" s="68"/>
      <c r="CZ1019" s="68"/>
      <c r="DA1019" s="68"/>
      <c r="DB1019" s="68"/>
      <c r="DC1019" s="68"/>
      <c r="DD1019" s="68"/>
      <c r="DE1019" s="68"/>
      <c r="DF1019" s="68"/>
      <c r="DG1019" s="68"/>
      <c r="DH1019" s="68"/>
      <c r="DI1019" s="68"/>
      <c r="DJ1019" s="68"/>
      <c r="DK1019" s="68"/>
      <c r="DL1019" s="68"/>
      <c r="DM1019" s="68"/>
      <c r="DN1019" s="68"/>
      <c r="DO1019" s="68"/>
      <c r="DP1019" s="68"/>
      <c r="DQ1019" s="68"/>
      <c r="DR1019" s="68"/>
      <c r="DS1019" s="68"/>
      <c r="DT1019" s="68"/>
      <c r="DU1019" s="68"/>
      <c r="DV1019" s="68"/>
      <c r="DW1019" s="68"/>
      <c r="DX1019" s="68"/>
      <c r="DY1019" s="68"/>
      <c r="DZ1019" s="68"/>
      <c r="EA1019" s="68"/>
      <c r="EB1019" s="68"/>
      <c r="EC1019" s="68"/>
      <c r="ED1019" s="68"/>
      <c r="EE1019" s="68"/>
      <c r="EF1019" s="68"/>
      <c r="EG1019" s="68"/>
      <c r="EH1019" s="68"/>
      <c r="EI1019" s="68"/>
      <c r="EJ1019" s="68"/>
      <c r="EK1019" s="68"/>
      <c r="EL1019" s="68"/>
      <c r="EM1019" s="68"/>
      <c r="EN1019" s="68"/>
      <c r="EO1019" s="68"/>
      <c r="EP1019" s="68"/>
      <c r="EQ1019" s="68"/>
      <c r="ER1019" s="68"/>
      <c r="ES1019" s="68"/>
      <c r="ET1019" s="68"/>
      <c r="EU1019" s="68"/>
      <c r="EV1019" s="68"/>
      <c r="EW1019" s="68"/>
      <c r="EX1019" s="68"/>
      <c r="EY1019" s="68"/>
      <c r="EZ1019" s="68"/>
      <c r="FA1019" s="68"/>
      <c r="FB1019" s="68"/>
      <c r="FC1019" s="68"/>
      <c r="FD1019" s="68"/>
      <c r="FE1019" s="68"/>
      <c r="FF1019" s="68"/>
      <c r="FG1019" s="68"/>
      <c r="FH1019" s="68"/>
      <c r="FI1019" s="68"/>
      <c r="FJ1019" s="68"/>
      <c r="FK1019" s="68"/>
      <c r="FL1019" s="68"/>
      <c r="FM1019" s="68"/>
      <c r="FN1019" s="68"/>
      <c r="FO1019" s="68"/>
      <c r="FP1019" s="68"/>
      <c r="FQ1019" s="68"/>
      <c r="FR1019" s="68"/>
      <c r="FS1019" s="68"/>
      <c r="FT1019" s="68"/>
      <c r="FU1019" s="68"/>
      <c r="FV1019" s="68"/>
      <c r="FW1019" s="68"/>
      <c r="FX1019" s="68"/>
      <c r="FY1019" s="68"/>
      <c r="FZ1019" s="68"/>
      <c r="GA1019" s="68"/>
      <c r="GB1019" s="68"/>
      <c r="GC1019" s="68"/>
      <c r="GD1019" s="68"/>
      <c r="GE1019" s="68"/>
      <c r="GF1019" s="68"/>
      <c r="GG1019" s="68"/>
      <c r="GH1019" s="68"/>
      <c r="GI1019" s="68"/>
      <c r="GJ1019" s="68"/>
      <c r="GK1019" s="68"/>
      <c r="GL1019" s="68"/>
      <c r="GM1019" s="68"/>
      <c r="GN1019" s="68"/>
      <c r="GO1019" s="68"/>
      <c r="GP1019" s="68"/>
      <c r="GQ1019" s="68"/>
      <c r="GR1019" s="68"/>
      <c r="GS1019" s="68"/>
      <c r="GT1019" s="68"/>
      <c r="GU1019" s="68"/>
      <c r="GV1019" s="68"/>
      <c r="GW1019" s="68"/>
      <c r="GX1019" s="68"/>
      <c r="GY1019" s="68"/>
      <c r="GZ1019" s="68"/>
      <c r="HA1019" s="68"/>
      <c r="HB1019" s="68"/>
      <c r="HC1019" s="68"/>
      <c r="HD1019" s="68"/>
      <c r="HE1019" s="68"/>
      <c r="HF1019" s="68"/>
      <c r="HG1019" s="68"/>
      <c r="HH1019" s="68"/>
      <c r="HI1019" s="68"/>
      <c r="HJ1019" s="68"/>
      <c r="HK1019" s="68"/>
      <c r="HL1019" s="68"/>
      <c r="HM1019" s="68"/>
      <c r="HN1019" s="68"/>
      <c r="HO1019" s="68"/>
      <c r="HP1019" s="68"/>
      <c r="HQ1019" s="68"/>
      <c r="HR1019" s="68"/>
      <c r="HS1019" s="68"/>
      <c r="HT1019" s="68"/>
      <c r="HU1019" s="68"/>
      <c r="HV1019" s="68"/>
      <c r="HW1019" s="68"/>
      <c r="HX1019" s="68"/>
      <c r="HY1019" s="68"/>
      <c r="HZ1019" s="68"/>
      <c r="IA1019" s="68"/>
      <c r="IB1019" s="68"/>
      <c r="IC1019" s="68"/>
      <c r="ID1019" s="68"/>
      <c r="IE1019" s="68"/>
      <c r="IF1019" s="68"/>
      <c r="IG1019" s="68"/>
      <c r="IH1019" s="68"/>
      <c r="II1019" s="68"/>
      <c r="IJ1019" s="68"/>
      <c r="IK1019" s="68"/>
      <c r="IL1019" s="68"/>
      <c r="IM1019" s="68"/>
      <c r="IN1019" s="68"/>
      <c r="IO1019" s="68"/>
      <c r="IP1019" s="68"/>
      <c r="IQ1019" s="68"/>
      <c r="IR1019" s="68"/>
      <c r="IS1019" s="68"/>
      <c r="IT1019" s="68"/>
      <c r="IU1019" s="68"/>
      <c r="IV1019" s="68"/>
      <c r="IW1019" s="68"/>
      <c r="IX1019" s="68"/>
      <c r="IY1019" s="68"/>
      <c r="IZ1019" s="68"/>
      <c r="JA1019" s="68"/>
      <c r="JB1019" s="68"/>
      <c r="JC1019" s="68"/>
      <c r="JD1019" s="68"/>
      <c r="JE1019" s="68"/>
      <c r="JF1019" s="68"/>
      <c r="JG1019" s="68"/>
      <c r="JH1019" s="68"/>
      <c r="JI1019" s="68"/>
      <c r="JJ1019" s="68"/>
      <c r="JK1019" s="68"/>
      <c r="JL1019" s="68"/>
      <c r="JM1019" s="68"/>
      <c r="JN1019" s="68"/>
      <c r="JO1019" s="68"/>
      <c r="JP1019" s="68"/>
      <c r="JQ1019" s="68"/>
      <c r="JR1019" s="68"/>
      <c r="JS1019" s="68"/>
      <c r="JT1019" s="68"/>
      <c r="JU1019" s="68"/>
      <c r="JV1019" s="68"/>
      <c r="JW1019" s="68"/>
      <c r="JX1019" s="68"/>
      <c r="JY1019" s="68"/>
      <c r="JZ1019" s="68"/>
      <c r="KA1019" s="68"/>
      <c r="KB1019" s="68"/>
      <c r="KC1019" s="68"/>
      <c r="KD1019" s="68"/>
      <c r="KE1019" s="68"/>
      <c r="KF1019" s="68"/>
      <c r="KG1019" s="68"/>
      <c r="KH1019" s="68"/>
      <c r="KI1019" s="68"/>
      <c r="KJ1019" s="68"/>
      <c r="KK1019" s="68"/>
      <c r="KL1019" s="68"/>
      <c r="KM1019" s="68"/>
      <c r="KN1019" s="68"/>
      <c r="KO1019" s="68"/>
      <c r="KP1019" s="68"/>
      <c r="KQ1019" s="68"/>
      <c r="KR1019" s="68"/>
      <c r="KS1019" s="68"/>
      <c r="KT1019" s="68"/>
      <c r="KU1019" s="68"/>
      <c r="KV1019" s="68"/>
      <c r="KW1019" s="68"/>
      <c r="KX1019" s="68"/>
      <c r="KY1019" s="68"/>
      <c r="KZ1019" s="68"/>
      <c r="LA1019" s="68"/>
      <c r="LB1019" s="68"/>
      <c r="LC1019" s="68"/>
      <c r="LD1019" s="68"/>
      <c r="LE1019" s="68"/>
      <c r="LF1019" s="68"/>
      <c r="LG1019" s="68"/>
      <c r="LH1019" s="68"/>
      <c r="LI1019" s="68"/>
      <c r="LJ1019" s="68"/>
      <c r="LK1019" s="68"/>
      <c r="LL1019" s="68"/>
      <c r="LM1019" s="68"/>
      <c r="LN1019" s="68"/>
      <c r="LO1019" s="68"/>
      <c r="LP1019" s="68"/>
      <c r="LQ1019" s="68"/>
      <c r="LR1019" s="68"/>
      <c r="LS1019" s="68"/>
      <c r="LT1019" s="68"/>
      <c r="LU1019" s="68"/>
      <c r="LV1019" s="68"/>
      <c r="LW1019" s="68"/>
      <c r="LX1019" s="68"/>
      <c r="LY1019" s="68"/>
      <c r="LZ1019" s="68"/>
      <c r="MA1019" s="68"/>
      <c r="MB1019" s="68"/>
      <c r="MC1019" s="68"/>
      <c r="MD1019" s="68"/>
      <c r="ME1019" s="68"/>
      <c r="MF1019" s="68"/>
      <c r="MG1019" s="68"/>
      <c r="MH1019" s="68"/>
      <c r="MI1019" s="68"/>
      <c r="MJ1019" s="68"/>
      <c r="MK1019" s="68"/>
      <c r="ML1019" s="68"/>
      <c r="MM1019" s="68"/>
      <c r="MN1019" s="68"/>
      <c r="MO1019" s="68"/>
      <c r="MP1019" s="68"/>
      <c r="MQ1019" s="68"/>
      <c r="MR1019" s="68"/>
      <c r="MS1019" s="68"/>
      <c r="MT1019" s="68"/>
      <c r="MU1019" s="68"/>
      <c r="MV1019" s="68"/>
      <c r="MW1019" s="68"/>
      <c r="MX1019" s="68"/>
      <c r="MY1019" s="68"/>
      <c r="MZ1019" s="68"/>
      <c r="NA1019" s="68"/>
      <c r="NB1019" s="68"/>
      <c r="NC1019" s="68"/>
      <c r="ND1019" s="68"/>
      <c r="NE1019" s="68"/>
      <c r="NF1019" s="68"/>
      <c r="NG1019" s="68"/>
      <c r="NH1019" s="68"/>
      <c r="NI1019" s="68"/>
      <c r="NJ1019" s="68"/>
      <c r="NK1019" s="68"/>
      <c r="NL1019" s="68"/>
      <c r="NM1019" s="68"/>
      <c r="NN1019" s="68"/>
      <c r="NO1019" s="68"/>
      <c r="NP1019" s="68"/>
      <c r="NQ1019" s="68"/>
      <c r="NR1019" s="68"/>
      <c r="NS1019" s="68"/>
      <c r="NT1019" s="68"/>
      <c r="NU1019" s="68"/>
      <c r="NV1019" s="68"/>
      <c r="NW1019" s="68"/>
      <c r="NX1019" s="68"/>
      <c r="NY1019" s="68"/>
      <c r="NZ1019" s="68"/>
      <c r="OA1019" s="68"/>
      <c r="OB1019" s="68"/>
      <c r="OC1019" s="68"/>
      <c r="OD1019" s="68"/>
      <c r="OE1019" s="68"/>
      <c r="OF1019" s="68"/>
      <c r="OG1019" s="68"/>
      <c r="OH1019" s="68"/>
      <c r="OI1019" s="68"/>
      <c r="OJ1019" s="68"/>
      <c r="OK1019" s="68"/>
      <c r="OL1019" s="68"/>
      <c r="OM1019" s="68"/>
      <c r="ON1019" s="68"/>
      <c r="OO1019" s="68"/>
      <c r="OP1019" s="68"/>
      <c r="OQ1019" s="68"/>
      <c r="OR1019" s="68"/>
      <c r="OS1019" s="68"/>
      <c r="OT1019" s="68"/>
      <c r="OU1019" s="68"/>
      <c r="OV1019" s="68"/>
      <c r="OW1019" s="68"/>
      <c r="OX1019" s="68"/>
      <c r="OY1019" s="68"/>
      <c r="OZ1019" s="68"/>
      <c r="PA1019" s="68"/>
      <c r="PB1019" s="68"/>
      <c r="PC1019" s="68"/>
      <c r="PD1019" s="68"/>
      <c r="PE1019" s="68"/>
      <c r="PF1019" s="68"/>
      <c r="PG1019" s="68"/>
      <c r="PH1019" s="68"/>
      <c r="PI1019" s="68"/>
      <c r="PJ1019" s="68"/>
      <c r="PK1019" s="68"/>
      <c r="PL1019" s="68"/>
      <c r="PM1019" s="68"/>
      <c r="PN1019" s="68"/>
      <c r="PO1019" s="68"/>
      <c r="PP1019" s="68"/>
      <c r="PQ1019" s="68"/>
      <c r="PR1019" s="68"/>
      <c r="PS1019" s="68"/>
      <c r="PT1019" s="68"/>
      <c r="PU1019" s="68"/>
      <c r="PV1019" s="68"/>
      <c r="PW1019" s="68"/>
      <c r="PX1019" s="68"/>
      <c r="PY1019" s="68"/>
      <c r="PZ1019" s="68"/>
      <c r="QA1019" s="68"/>
      <c r="QB1019" s="68"/>
      <c r="QC1019" s="68"/>
      <c r="QD1019" s="68"/>
      <c r="QE1019" s="68"/>
      <c r="QF1019" s="68"/>
      <c r="QG1019" s="68"/>
      <c r="QH1019" s="68"/>
      <c r="QI1019" s="68"/>
      <c r="QJ1019" s="68"/>
      <c r="QK1019" s="68"/>
      <c r="QL1019" s="68"/>
      <c r="QM1019" s="68"/>
      <c r="QN1019" s="68"/>
      <c r="QO1019" s="68"/>
      <c r="QP1019" s="68"/>
      <c r="QQ1019" s="68"/>
      <c r="QR1019" s="68"/>
      <c r="QS1019" s="68"/>
      <c r="QT1019" s="68"/>
      <c r="QU1019" s="68"/>
      <c r="QV1019" s="68"/>
      <c r="QW1019" s="68"/>
      <c r="QX1019" s="68"/>
      <c r="QY1019" s="68"/>
      <c r="QZ1019" s="68"/>
      <c r="RA1019" s="68"/>
      <c r="RB1019" s="68"/>
      <c r="RC1019" s="68"/>
      <c r="RD1019" s="68"/>
      <c r="RE1019" s="68"/>
      <c r="RF1019" s="68"/>
      <c r="RG1019" s="68"/>
      <c r="RH1019" s="68"/>
      <c r="RI1019" s="68"/>
      <c r="RJ1019" s="68"/>
      <c r="RK1019" s="68"/>
      <c r="RL1019" s="68"/>
      <c r="RM1019" s="68"/>
      <c r="RN1019" s="68"/>
      <c r="RO1019" s="68"/>
      <c r="RP1019" s="68"/>
      <c r="RQ1019" s="68"/>
      <c r="RR1019" s="68"/>
      <c r="RS1019" s="68"/>
      <c r="RT1019" s="68"/>
      <c r="RU1019" s="68"/>
      <c r="RV1019" s="68"/>
      <c r="RW1019" s="68"/>
      <c r="RX1019" s="68"/>
      <c r="RY1019" s="68"/>
      <c r="RZ1019" s="68"/>
      <c r="SA1019" s="68"/>
      <c r="SB1019" s="68"/>
      <c r="SC1019" s="68"/>
      <c r="SD1019" s="68"/>
      <c r="SE1019" s="68"/>
      <c r="SF1019" s="68"/>
      <c r="SG1019" s="68"/>
      <c r="SH1019" s="68"/>
      <c r="SI1019" s="68"/>
      <c r="SJ1019" s="68"/>
      <c r="SK1019" s="68"/>
      <c r="SL1019" s="68"/>
      <c r="SM1019" s="68"/>
      <c r="SN1019" s="68"/>
      <c r="SO1019" s="68"/>
      <c r="SP1019" s="68"/>
      <c r="SQ1019" s="68"/>
      <c r="SR1019" s="68"/>
      <c r="SS1019" s="68"/>
      <c r="ST1019" s="68"/>
    </row>
    <row r="1020" spans="1:514" ht="16.5" customHeight="1" x14ac:dyDescent="0.2">
      <c r="A1020" s="20">
        <v>412</v>
      </c>
      <c r="B1020" s="20" t="s">
        <v>62</v>
      </c>
      <c r="C1020" s="20" t="s">
        <v>915</v>
      </c>
      <c r="D1020" s="20" t="s">
        <v>38</v>
      </c>
      <c r="E1020" s="20" t="s">
        <v>1339</v>
      </c>
      <c r="F1020" s="22" t="s">
        <v>944</v>
      </c>
      <c r="G1020" s="20" t="s">
        <v>25</v>
      </c>
      <c r="H1020" s="20" t="s">
        <v>26</v>
      </c>
      <c r="I1020" s="20" t="s">
        <v>81</v>
      </c>
      <c r="J1020" s="22" t="s">
        <v>915</v>
      </c>
      <c r="K1020" s="20"/>
      <c r="L1020" s="20"/>
      <c r="M1020" s="20"/>
      <c r="N1020" s="20"/>
      <c r="O1020" s="23"/>
      <c r="P1020" s="23">
        <v>2087273</v>
      </c>
      <c r="Q1020" s="24">
        <v>1</v>
      </c>
      <c r="R1020" s="25">
        <v>45901</v>
      </c>
      <c r="S1020" s="20" t="s">
        <v>83</v>
      </c>
      <c r="T1020" s="26">
        <f t="shared" si="17"/>
        <v>2087273</v>
      </c>
      <c r="U1020" s="27" t="s">
        <v>100</v>
      </c>
      <c r="V1020" s="27" t="s">
        <v>100</v>
      </c>
      <c r="W1020" s="68"/>
      <c r="X1020" s="68"/>
      <c r="Y1020" s="68"/>
      <c r="Z1020" s="68"/>
      <c r="AA1020" s="68"/>
      <c r="AB1020" s="68"/>
      <c r="AC1020" s="68"/>
      <c r="AD1020" s="68"/>
      <c r="AE1020" s="68"/>
      <c r="AF1020" s="68"/>
      <c r="AG1020" s="68"/>
      <c r="AH1020" s="68"/>
      <c r="AI1020" s="68"/>
      <c r="AJ1020" s="68"/>
      <c r="AK1020" s="68"/>
      <c r="AL1020" s="68"/>
      <c r="AM1020" s="68"/>
      <c r="AN1020" s="68"/>
      <c r="AO1020" s="68"/>
      <c r="AP1020" s="68"/>
      <c r="AQ1020" s="68"/>
      <c r="AR1020" s="68"/>
      <c r="AS1020" s="68"/>
      <c r="AT1020" s="68"/>
      <c r="AU1020" s="68"/>
      <c r="AV1020" s="68"/>
      <c r="AW1020" s="68"/>
      <c r="AX1020" s="68"/>
      <c r="AY1020" s="68"/>
      <c r="AZ1020" s="68"/>
      <c r="BA1020" s="68"/>
      <c r="BB1020" s="68"/>
      <c r="BC1020" s="68"/>
      <c r="BD1020" s="68"/>
      <c r="BE1020" s="68"/>
      <c r="BF1020" s="68"/>
      <c r="BG1020" s="68"/>
      <c r="BH1020" s="68"/>
      <c r="BI1020" s="68"/>
      <c r="BJ1020" s="68"/>
      <c r="BK1020" s="68"/>
      <c r="BL1020" s="68"/>
      <c r="BM1020" s="68"/>
      <c r="BN1020" s="68"/>
      <c r="BO1020" s="68"/>
      <c r="BP1020" s="68"/>
      <c r="BQ1020" s="68"/>
      <c r="BR1020" s="68"/>
      <c r="BS1020" s="68"/>
      <c r="BT1020" s="68"/>
      <c r="BU1020" s="68"/>
      <c r="BV1020" s="68"/>
      <c r="BW1020" s="68"/>
      <c r="BX1020" s="68"/>
      <c r="BY1020" s="68"/>
      <c r="BZ1020" s="68"/>
      <c r="CA1020" s="68"/>
      <c r="CB1020" s="68"/>
      <c r="CC1020" s="68"/>
      <c r="CD1020" s="68"/>
      <c r="CE1020" s="68"/>
      <c r="CF1020" s="68"/>
      <c r="CG1020" s="68"/>
      <c r="CH1020" s="68"/>
      <c r="CI1020" s="68"/>
      <c r="CJ1020" s="68"/>
      <c r="CK1020" s="68"/>
      <c r="CL1020" s="68"/>
      <c r="CM1020" s="68"/>
      <c r="CN1020" s="68"/>
      <c r="CO1020" s="68"/>
      <c r="CP1020" s="68"/>
      <c r="CQ1020" s="68"/>
      <c r="CR1020" s="68"/>
      <c r="CS1020" s="68"/>
      <c r="CT1020" s="68"/>
      <c r="CU1020" s="68"/>
      <c r="CV1020" s="68"/>
      <c r="CW1020" s="68"/>
      <c r="CX1020" s="68"/>
      <c r="CY1020" s="68"/>
      <c r="CZ1020" s="68"/>
      <c r="DA1020" s="68"/>
      <c r="DB1020" s="68"/>
      <c r="DC1020" s="68"/>
      <c r="DD1020" s="68"/>
      <c r="DE1020" s="68"/>
      <c r="DF1020" s="68"/>
      <c r="DG1020" s="68"/>
      <c r="DH1020" s="68"/>
      <c r="DI1020" s="68"/>
      <c r="DJ1020" s="68"/>
      <c r="DK1020" s="68"/>
      <c r="DL1020" s="68"/>
      <c r="DM1020" s="68"/>
      <c r="DN1020" s="68"/>
      <c r="DO1020" s="68"/>
      <c r="DP1020" s="68"/>
      <c r="DQ1020" s="68"/>
      <c r="DR1020" s="68"/>
      <c r="DS1020" s="68"/>
      <c r="DT1020" s="68"/>
      <c r="DU1020" s="68"/>
      <c r="DV1020" s="68"/>
      <c r="DW1020" s="68"/>
      <c r="DX1020" s="68"/>
      <c r="DY1020" s="68"/>
      <c r="DZ1020" s="68"/>
      <c r="EA1020" s="68"/>
      <c r="EB1020" s="68"/>
      <c r="EC1020" s="68"/>
      <c r="ED1020" s="68"/>
      <c r="EE1020" s="68"/>
      <c r="EF1020" s="68"/>
      <c r="EG1020" s="68"/>
      <c r="EH1020" s="68"/>
      <c r="EI1020" s="68"/>
      <c r="EJ1020" s="68"/>
      <c r="EK1020" s="68"/>
      <c r="EL1020" s="68"/>
      <c r="EM1020" s="68"/>
      <c r="EN1020" s="68"/>
      <c r="EO1020" s="68"/>
      <c r="EP1020" s="68"/>
      <c r="EQ1020" s="68"/>
      <c r="ER1020" s="68"/>
      <c r="ES1020" s="68"/>
      <c r="ET1020" s="68"/>
      <c r="EU1020" s="68"/>
      <c r="EV1020" s="68"/>
      <c r="EW1020" s="68"/>
      <c r="EX1020" s="68"/>
      <c r="EY1020" s="68"/>
      <c r="EZ1020" s="68"/>
      <c r="FA1020" s="68"/>
      <c r="FB1020" s="68"/>
      <c r="FC1020" s="68"/>
      <c r="FD1020" s="68"/>
      <c r="FE1020" s="68"/>
      <c r="FF1020" s="68"/>
      <c r="FG1020" s="68"/>
      <c r="FH1020" s="68"/>
      <c r="FI1020" s="68"/>
      <c r="FJ1020" s="68"/>
      <c r="FK1020" s="68"/>
      <c r="FL1020" s="68"/>
      <c r="FM1020" s="68"/>
      <c r="FN1020" s="68"/>
      <c r="FO1020" s="68"/>
      <c r="FP1020" s="68"/>
      <c r="FQ1020" s="68"/>
      <c r="FR1020" s="68"/>
      <c r="FS1020" s="68"/>
      <c r="FT1020" s="68"/>
      <c r="FU1020" s="68"/>
      <c r="FV1020" s="68"/>
      <c r="FW1020" s="68"/>
      <c r="FX1020" s="68"/>
      <c r="FY1020" s="68"/>
      <c r="FZ1020" s="68"/>
      <c r="GA1020" s="68"/>
      <c r="GB1020" s="68"/>
      <c r="GC1020" s="68"/>
      <c r="GD1020" s="68"/>
      <c r="GE1020" s="68"/>
      <c r="GF1020" s="68"/>
      <c r="GG1020" s="68"/>
      <c r="GH1020" s="68"/>
      <c r="GI1020" s="68"/>
      <c r="GJ1020" s="68"/>
      <c r="GK1020" s="68"/>
      <c r="GL1020" s="68"/>
      <c r="GM1020" s="68"/>
      <c r="GN1020" s="68"/>
      <c r="GO1020" s="68"/>
      <c r="GP1020" s="68"/>
      <c r="GQ1020" s="68"/>
      <c r="GR1020" s="68"/>
      <c r="GS1020" s="68"/>
      <c r="GT1020" s="68"/>
      <c r="GU1020" s="68"/>
      <c r="GV1020" s="68"/>
      <c r="GW1020" s="68"/>
      <c r="GX1020" s="68"/>
      <c r="GY1020" s="68"/>
      <c r="GZ1020" s="68"/>
      <c r="HA1020" s="68"/>
      <c r="HB1020" s="68"/>
      <c r="HC1020" s="68"/>
      <c r="HD1020" s="68"/>
      <c r="HE1020" s="68"/>
      <c r="HF1020" s="68"/>
      <c r="HG1020" s="68"/>
      <c r="HH1020" s="68"/>
      <c r="HI1020" s="68"/>
      <c r="HJ1020" s="68"/>
      <c r="HK1020" s="68"/>
      <c r="HL1020" s="68"/>
      <c r="HM1020" s="68"/>
      <c r="HN1020" s="68"/>
      <c r="HO1020" s="68"/>
      <c r="HP1020" s="68"/>
      <c r="HQ1020" s="68"/>
      <c r="HR1020" s="68"/>
      <c r="HS1020" s="68"/>
      <c r="HT1020" s="68"/>
      <c r="HU1020" s="68"/>
      <c r="HV1020" s="68"/>
      <c r="HW1020" s="68"/>
      <c r="HX1020" s="68"/>
      <c r="HY1020" s="68"/>
      <c r="HZ1020" s="68"/>
      <c r="IA1020" s="68"/>
      <c r="IB1020" s="68"/>
      <c r="IC1020" s="68"/>
      <c r="ID1020" s="68"/>
      <c r="IE1020" s="68"/>
      <c r="IF1020" s="68"/>
      <c r="IG1020" s="68"/>
      <c r="IH1020" s="68"/>
      <c r="II1020" s="68"/>
      <c r="IJ1020" s="68"/>
      <c r="IK1020" s="68"/>
      <c r="IL1020" s="68"/>
      <c r="IM1020" s="68"/>
      <c r="IN1020" s="68"/>
      <c r="IO1020" s="68"/>
      <c r="IP1020" s="68"/>
      <c r="IQ1020" s="68"/>
      <c r="IR1020" s="68"/>
      <c r="IS1020" s="68"/>
      <c r="IT1020" s="68"/>
      <c r="IU1020" s="68"/>
      <c r="IV1020" s="68"/>
      <c r="IW1020" s="68"/>
      <c r="IX1020" s="68"/>
      <c r="IY1020" s="68"/>
      <c r="IZ1020" s="68"/>
      <c r="JA1020" s="68"/>
      <c r="JB1020" s="68"/>
      <c r="JC1020" s="68"/>
      <c r="JD1020" s="68"/>
      <c r="JE1020" s="68"/>
      <c r="JF1020" s="68"/>
      <c r="JG1020" s="68"/>
      <c r="JH1020" s="68"/>
      <c r="JI1020" s="68"/>
      <c r="JJ1020" s="68"/>
      <c r="JK1020" s="68"/>
      <c r="JL1020" s="68"/>
      <c r="JM1020" s="68"/>
      <c r="JN1020" s="68"/>
      <c r="JO1020" s="68"/>
      <c r="JP1020" s="68"/>
      <c r="JQ1020" s="68"/>
      <c r="JR1020" s="68"/>
      <c r="JS1020" s="68"/>
      <c r="JT1020" s="68"/>
      <c r="JU1020" s="68"/>
      <c r="JV1020" s="68"/>
      <c r="JW1020" s="68"/>
      <c r="JX1020" s="68"/>
      <c r="JY1020" s="68"/>
      <c r="JZ1020" s="68"/>
      <c r="KA1020" s="68"/>
      <c r="KB1020" s="68"/>
      <c r="KC1020" s="68"/>
      <c r="KD1020" s="68"/>
      <c r="KE1020" s="68"/>
      <c r="KF1020" s="68"/>
      <c r="KG1020" s="68"/>
      <c r="KH1020" s="68"/>
      <c r="KI1020" s="68"/>
      <c r="KJ1020" s="68"/>
      <c r="KK1020" s="68"/>
      <c r="KL1020" s="68"/>
      <c r="KM1020" s="68"/>
      <c r="KN1020" s="68"/>
      <c r="KO1020" s="68"/>
      <c r="KP1020" s="68"/>
      <c r="KQ1020" s="68"/>
      <c r="KR1020" s="68"/>
      <c r="KS1020" s="68"/>
      <c r="KT1020" s="68"/>
      <c r="KU1020" s="68"/>
      <c r="KV1020" s="68"/>
      <c r="KW1020" s="68"/>
      <c r="KX1020" s="68"/>
      <c r="KY1020" s="68"/>
      <c r="KZ1020" s="68"/>
      <c r="LA1020" s="68"/>
      <c r="LB1020" s="68"/>
      <c r="LC1020" s="68"/>
      <c r="LD1020" s="68"/>
      <c r="LE1020" s="68"/>
      <c r="LF1020" s="68"/>
      <c r="LG1020" s="68"/>
      <c r="LH1020" s="68"/>
      <c r="LI1020" s="68"/>
      <c r="LJ1020" s="68"/>
      <c r="LK1020" s="68"/>
      <c r="LL1020" s="68"/>
      <c r="LM1020" s="68"/>
      <c r="LN1020" s="68"/>
      <c r="LO1020" s="68"/>
      <c r="LP1020" s="68"/>
      <c r="LQ1020" s="68"/>
      <c r="LR1020" s="68"/>
      <c r="LS1020" s="68"/>
      <c r="LT1020" s="68"/>
      <c r="LU1020" s="68"/>
      <c r="LV1020" s="68"/>
      <c r="LW1020" s="68"/>
      <c r="LX1020" s="68"/>
      <c r="LY1020" s="68"/>
      <c r="LZ1020" s="68"/>
      <c r="MA1020" s="68"/>
      <c r="MB1020" s="68"/>
      <c r="MC1020" s="68"/>
      <c r="MD1020" s="68"/>
      <c r="ME1020" s="68"/>
      <c r="MF1020" s="68"/>
      <c r="MG1020" s="68"/>
      <c r="MH1020" s="68"/>
      <c r="MI1020" s="68"/>
      <c r="MJ1020" s="68"/>
      <c r="MK1020" s="68"/>
      <c r="ML1020" s="68"/>
      <c r="MM1020" s="68"/>
      <c r="MN1020" s="68"/>
      <c r="MO1020" s="68"/>
      <c r="MP1020" s="68"/>
      <c r="MQ1020" s="68"/>
      <c r="MR1020" s="68"/>
      <c r="MS1020" s="68"/>
      <c r="MT1020" s="68"/>
      <c r="MU1020" s="68"/>
      <c r="MV1020" s="68"/>
      <c r="MW1020" s="68"/>
      <c r="MX1020" s="68"/>
      <c r="MY1020" s="68"/>
      <c r="MZ1020" s="68"/>
      <c r="NA1020" s="68"/>
      <c r="NB1020" s="68"/>
      <c r="NC1020" s="68"/>
      <c r="ND1020" s="68"/>
      <c r="NE1020" s="68"/>
      <c r="NF1020" s="68"/>
      <c r="NG1020" s="68"/>
      <c r="NH1020" s="68"/>
      <c r="NI1020" s="68"/>
      <c r="NJ1020" s="68"/>
      <c r="NK1020" s="68"/>
      <c r="NL1020" s="68"/>
      <c r="NM1020" s="68"/>
      <c r="NN1020" s="68"/>
      <c r="NO1020" s="68"/>
      <c r="NP1020" s="68"/>
      <c r="NQ1020" s="68"/>
      <c r="NR1020" s="68"/>
      <c r="NS1020" s="68"/>
      <c r="NT1020" s="68"/>
      <c r="NU1020" s="68"/>
      <c r="NV1020" s="68"/>
      <c r="NW1020" s="68"/>
      <c r="NX1020" s="68"/>
      <c r="NY1020" s="68"/>
      <c r="NZ1020" s="68"/>
      <c r="OA1020" s="68"/>
      <c r="OB1020" s="68"/>
      <c r="OC1020" s="68"/>
      <c r="OD1020" s="68"/>
      <c r="OE1020" s="68"/>
      <c r="OF1020" s="68"/>
      <c r="OG1020" s="68"/>
      <c r="OH1020" s="68"/>
      <c r="OI1020" s="68"/>
      <c r="OJ1020" s="68"/>
      <c r="OK1020" s="68"/>
      <c r="OL1020" s="68"/>
      <c r="OM1020" s="68"/>
      <c r="ON1020" s="68"/>
      <c r="OO1020" s="68"/>
      <c r="OP1020" s="68"/>
      <c r="OQ1020" s="68"/>
      <c r="OR1020" s="68"/>
      <c r="OS1020" s="68"/>
      <c r="OT1020" s="68"/>
      <c r="OU1020" s="68"/>
      <c r="OV1020" s="68"/>
      <c r="OW1020" s="68"/>
      <c r="OX1020" s="68"/>
      <c r="OY1020" s="68"/>
      <c r="OZ1020" s="68"/>
      <c r="PA1020" s="68"/>
      <c r="PB1020" s="68"/>
      <c r="PC1020" s="68"/>
      <c r="PD1020" s="68"/>
      <c r="PE1020" s="68"/>
      <c r="PF1020" s="68"/>
      <c r="PG1020" s="68"/>
      <c r="PH1020" s="68"/>
      <c r="PI1020" s="68"/>
      <c r="PJ1020" s="68"/>
      <c r="PK1020" s="68"/>
      <c r="PL1020" s="68"/>
      <c r="PM1020" s="68"/>
      <c r="PN1020" s="68"/>
      <c r="PO1020" s="68"/>
      <c r="PP1020" s="68"/>
      <c r="PQ1020" s="68"/>
      <c r="PR1020" s="68"/>
      <c r="PS1020" s="68"/>
      <c r="PT1020" s="68"/>
      <c r="PU1020" s="68"/>
      <c r="PV1020" s="68"/>
      <c r="PW1020" s="68"/>
      <c r="PX1020" s="68"/>
      <c r="PY1020" s="68"/>
      <c r="PZ1020" s="68"/>
      <c r="QA1020" s="68"/>
      <c r="QB1020" s="68"/>
      <c r="QC1020" s="68"/>
      <c r="QD1020" s="68"/>
      <c r="QE1020" s="68"/>
      <c r="QF1020" s="68"/>
      <c r="QG1020" s="68"/>
      <c r="QH1020" s="68"/>
      <c r="QI1020" s="68"/>
      <c r="QJ1020" s="68"/>
      <c r="QK1020" s="68"/>
      <c r="QL1020" s="68"/>
      <c r="QM1020" s="68"/>
      <c r="QN1020" s="68"/>
      <c r="QO1020" s="68"/>
      <c r="QP1020" s="68"/>
      <c r="QQ1020" s="68"/>
      <c r="QR1020" s="68"/>
      <c r="QS1020" s="68"/>
      <c r="QT1020" s="68"/>
      <c r="QU1020" s="68"/>
      <c r="QV1020" s="68"/>
      <c r="QW1020" s="68"/>
      <c r="QX1020" s="68"/>
      <c r="QY1020" s="68"/>
      <c r="QZ1020" s="68"/>
      <c r="RA1020" s="68"/>
      <c r="RB1020" s="68"/>
      <c r="RC1020" s="68"/>
      <c r="RD1020" s="68"/>
      <c r="RE1020" s="68"/>
      <c r="RF1020" s="68"/>
      <c r="RG1020" s="68"/>
      <c r="RH1020" s="68"/>
      <c r="RI1020" s="68"/>
      <c r="RJ1020" s="68"/>
      <c r="RK1020" s="68"/>
      <c r="RL1020" s="68"/>
      <c r="RM1020" s="68"/>
      <c r="RN1020" s="68"/>
      <c r="RO1020" s="68"/>
      <c r="RP1020" s="68"/>
      <c r="RQ1020" s="68"/>
      <c r="RR1020" s="68"/>
      <c r="RS1020" s="68"/>
      <c r="RT1020" s="68"/>
      <c r="RU1020" s="68"/>
      <c r="RV1020" s="68"/>
      <c r="RW1020" s="68"/>
      <c r="RX1020" s="68"/>
      <c r="RY1020" s="68"/>
      <c r="RZ1020" s="68"/>
      <c r="SA1020" s="68"/>
      <c r="SB1020" s="68"/>
      <c r="SC1020" s="68"/>
      <c r="SD1020" s="68"/>
      <c r="SE1020" s="68"/>
      <c r="SF1020" s="68"/>
      <c r="SG1020" s="68"/>
      <c r="SH1020" s="68"/>
      <c r="SI1020" s="68"/>
      <c r="SJ1020" s="68"/>
      <c r="SK1020" s="68"/>
      <c r="SL1020" s="68"/>
      <c r="SM1020" s="68"/>
      <c r="SN1020" s="68"/>
      <c r="SO1020" s="68"/>
      <c r="SP1020" s="68"/>
      <c r="SQ1020" s="68"/>
      <c r="SR1020" s="68"/>
      <c r="SS1020" s="68"/>
      <c r="ST1020" s="68"/>
    </row>
    <row r="1021" spans="1:514" ht="16.5" customHeight="1" x14ac:dyDescent="0.2">
      <c r="A1021" s="20">
        <v>413</v>
      </c>
      <c r="B1021" s="20" t="s">
        <v>62</v>
      </c>
      <c r="C1021" s="20" t="s">
        <v>915</v>
      </c>
      <c r="D1021" s="20" t="s">
        <v>38</v>
      </c>
      <c r="E1021" s="20" t="s">
        <v>1339</v>
      </c>
      <c r="F1021" s="22" t="s">
        <v>944</v>
      </c>
      <c r="G1021" s="20" t="s">
        <v>25</v>
      </c>
      <c r="H1021" s="20" t="s">
        <v>26</v>
      </c>
      <c r="I1021" s="20" t="s">
        <v>81</v>
      </c>
      <c r="J1021" s="22" t="s">
        <v>915</v>
      </c>
      <c r="K1021" s="20"/>
      <c r="L1021" s="20"/>
      <c r="M1021" s="20"/>
      <c r="N1021" s="20"/>
      <c r="O1021" s="23"/>
      <c r="P1021" s="23">
        <v>2087273</v>
      </c>
      <c r="Q1021" s="24">
        <v>1</v>
      </c>
      <c r="R1021" s="25">
        <v>45931</v>
      </c>
      <c r="S1021" s="20" t="s">
        <v>83</v>
      </c>
      <c r="T1021" s="26">
        <f t="shared" si="17"/>
        <v>2087273</v>
      </c>
      <c r="U1021" s="27" t="s">
        <v>100</v>
      </c>
      <c r="V1021" s="27" t="s">
        <v>100</v>
      </c>
      <c r="W1021" s="68"/>
      <c r="X1021" s="68"/>
      <c r="Y1021" s="68"/>
      <c r="Z1021" s="68"/>
      <c r="AA1021" s="68"/>
      <c r="AB1021" s="68"/>
      <c r="AC1021" s="68"/>
      <c r="AD1021" s="68"/>
      <c r="AE1021" s="68"/>
      <c r="AF1021" s="68"/>
      <c r="AG1021" s="68"/>
      <c r="AH1021" s="68"/>
      <c r="AI1021" s="68"/>
      <c r="AJ1021" s="68"/>
      <c r="AK1021" s="68"/>
      <c r="AL1021" s="68"/>
      <c r="AM1021" s="68"/>
      <c r="AN1021" s="68"/>
      <c r="AO1021" s="68"/>
      <c r="AP1021" s="68"/>
      <c r="AQ1021" s="68"/>
      <c r="AR1021" s="68"/>
      <c r="AS1021" s="68"/>
      <c r="AT1021" s="68"/>
      <c r="AU1021" s="68"/>
      <c r="AV1021" s="68"/>
      <c r="AW1021" s="68"/>
      <c r="AX1021" s="68"/>
      <c r="AY1021" s="68"/>
      <c r="AZ1021" s="68"/>
      <c r="BA1021" s="68"/>
      <c r="BB1021" s="68"/>
      <c r="BC1021" s="68"/>
      <c r="BD1021" s="68"/>
      <c r="BE1021" s="68"/>
      <c r="BF1021" s="68"/>
      <c r="BG1021" s="68"/>
      <c r="BH1021" s="68"/>
      <c r="BI1021" s="68"/>
      <c r="BJ1021" s="68"/>
      <c r="BK1021" s="68"/>
      <c r="BL1021" s="68"/>
      <c r="BM1021" s="68"/>
      <c r="BN1021" s="68"/>
      <c r="BO1021" s="68"/>
      <c r="BP1021" s="68"/>
      <c r="BQ1021" s="68"/>
      <c r="BR1021" s="68"/>
      <c r="BS1021" s="68"/>
      <c r="BT1021" s="68"/>
      <c r="BU1021" s="68"/>
      <c r="BV1021" s="68"/>
      <c r="BW1021" s="68"/>
      <c r="BX1021" s="68"/>
      <c r="BY1021" s="68"/>
      <c r="BZ1021" s="68"/>
      <c r="CA1021" s="68"/>
      <c r="CB1021" s="68"/>
      <c r="CC1021" s="68"/>
      <c r="CD1021" s="68"/>
      <c r="CE1021" s="68"/>
      <c r="CF1021" s="68"/>
      <c r="CG1021" s="68"/>
      <c r="CH1021" s="68"/>
      <c r="CI1021" s="68"/>
      <c r="CJ1021" s="68"/>
      <c r="CK1021" s="68"/>
      <c r="CL1021" s="68"/>
      <c r="CM1021" s="68"/>
      <c r="CN1021" s="68"/>
      <c r="CO1021" s="68"/>
      <c r="CP1021" s="68"/>
      <c r="CQ1021" s="68"/>
      <c r="CR1021" s="68"/>
      <c r="CS1021" s="68"/>
      <c r="CT1021" s="68"/>
      <c r="CU1021" s="68"/>
      <c r="CV1021" s="68"/>
      <c r="CW1021" s="68"/>
      <c r="CX1021" s="68"/>
      <c r="CY1021" s="68"/>
      <c r="CZ1021" s="68"/>
      <c r="DA1021" s="68"/>
      <c r="DB1021" s="68"/>
      <c r="DC1021" s="68"/>
      <c r="DD1021" s="68"/>
      <c r="DE1021" s="68"/>
      <c r="DF1021" s="68"/>
      <c r="DG1021" s="68"/>
      <c r="DH1021" s="68"/>
      <c r="DI1021" s="68"/>
      <c r="DJ1021" s="68"/>
      <c r="DK1021" s="68"/>
      <c r="DL1021" s="68"/>
      <c r="DM1021" s="68"/>
      <c r="DN1021" s="68"/>
      <c r="DO1021" s="68"/>
      <c r="DP1021" s="68"/>
      <c r="DQ1021" s="68"/>
      <c r="DR1021" s="68"/>
      <c r="DS1021" s="68"/>
      <c r="DT1021" s="68"/>
      <c r="DU1021" s="68"/>
      <c r="DV1021" s="68"/>
      <c r="DW1021" s="68"/>
      <c r="DX1021" s="68"/>
      <c r="DY1021" s="68"/>
      <c r="DZ1021" s="68"/>
      <c r="EA1021" s="68"/>
      <c r="EB1021" s="68"/>
      <c r="EC1021" s="68"/>
      <c r="ED1021" s="68"/>
      <c r="EE1021" s="68"/>
      <c r="EF1021" s="68"/>
      <c r="EG1021" s="68"/>
      <c r="EH1021" s="68"/>
      <c r="EI1021" s="68"/>
      <c r="EJ1021" s="68"/>
      <c r="EK1021" s="68"/>
      <c r="EL1021" s="68"/>
      <c r="EM1021" s="68"/>
      <c r="EN1021" s="68"/>
      <c r="EO1021" s="68"/>
      <c r="EP1021" s="68"/>
      <c r="EQ1021" s="68"/>
      <c r="ER1021" s="68"/>
      <c r="ES1021" s="68"/>
      <c r="ET1021" s="68"/>
      <c r="EU1021" s="68"/>
      <c r="EV1021" s="68"/>
      <c r="EW1021" s="68"/>
      <c r="EX1021" s="68"/>
      <c r="EY1021" s="68"/>
      <c r="EZ1021" s="68"/>
      <c r="FA1021" s="68"/>
      <c r="FB1021" s="68"/>
      <c r="FC1021" s="68"/>
      <c r="FD1021" s="68"/>
      <c r="FE1021" s="68"/>
      <c r="FF1021" s="68"/>
      <c r="FG1021" s="68"/>
      <c r="FH1021" s="68"/>
      <c r="FI1021" s="68"/>
      <c r="FJ1021" s="68"/>
      <c r="FK1021" s="68"/>
      <c r="FL1021" s="68"/>
      <c r="FM1021" s="68"/>
      <c r="FN1021" s="68"/>
      <c r="FO1021" s="68"/>
      <c r="FP1021" s="68"/>
      <c r="FQ1021" s="68"/>
      <c r="FR1021" s="68"/>
      <c r="FS1021" s="68"/>
      <c r="FT1021" s="68"/>
      <c r="FU1021" s="68"/>
      <c r="FV1021" s="68"/>
      <c r="FW1021" s="68"/>
      <c r="FX1021" s="68"/>
      <c r="FY1021" s="68"/>
      <c r="FZ1021" s="68"/>
      <c r="GA1021" s="68"/>
      <c r="GB1021" s="68"/>
      <c r="GC1021" s="68"/>
      <c r="GD1021" s="68"/>
      <c r="GE1021" s="68"/>
      <c r="GF1021" s="68"/>
      <c r="GG1021" s="68"/>
      <c r="GH1021" s="68"/>
      <c r="GI1021" s="68"/>
      <c r="GJ1021" s="68"/>
      <c r="GK1021" s="68"/>
      <c r="GL1021" s="68"/>
      <c r="GM1021" s="68"/>
      <c r="GN1021" s="68"/>
      <c r="GO1021" s="68"/>
      <c r="GP1021" s="68"/>
      <c r="GQ1021" s="68"/>
      <c r="GR1021" s="68"/>
      <c r="GS1021" s="68"/>
      <c r="GT1021" s="68"/>
      <c r="GU1021" s="68"/>
      <c r="GV1021" s="68"/>
      <c r="GW1021" s="68"/>
      <c r="GX1021" s="68"/>
      <c r="GY1021" s="68"/>
      <c r="GZ1021" s="68"/>
      <c r="HA1021" s="68"/>
      <c r="HB1021" s="68"/>
      <c r="HC1021" s="68"/>
      <c r="HD1021" s="68"/>
      <c r="HE1021" s="68"/>
      <c r="HF1021" s="68"/>
      <c r="HG1021" s="68"/>
      <c r="HH1021" s="68"/>
      <c r="HI1021" s="68"/>
      <c r="HJ1021" s="68"/>
      <c r="HK1021" s="68"/>
      <c r="HL1021" s="68"/>
      <c r="HM1021" s="68"/>
      <c r="HN1021" s="68"/>
      <c r="HO1021" s="68"/>
      <c r="HP1021" s="68"/>
      <c r="HQ1021" s="68"/>
      <c r="HR1021" s="68"/>
      <c r="HS1021" s="68"/>
      <c r="HT1021" s="68"/>
      <c r="HU1021" s="68"/>
      <c r="HV1021" s="68"/>
      <c r="HW1021" s="68"/>
      <c r="HX1021" s="68"/>
      <c r="HY1021" s="68"/>
      <c r="HZ1021" s="68"/>
      <c r="IA1021" s="68"/>
      <c r="IB1021" s="68"/>
      <c r="IC1021" s="68"/>
      <c r="ID1021" s="68"/>
      <c r="IE1021" s="68"/>
      <c r="IF1021" s="68"/>
      <c r="IG1021" s="68"/>
      <c r="IH1021" s="68"/>
      <c r="II1021" s="68"/>
      <c r="IJ1021" s="68"/>
      <c r="IK1021" s="68"/>
      <c r="IL1021" s="68"/>
      <c r="IM1021" s="68"/>
      <c r="IN1021" s="68"/>
      <c r="IO1021" s="68"/>
      <c r="IP1021" s="68"/>
      <c r="IQ1021" s="68"/>
      <c r="IR1021" s="68"/>
      <c r="IS1021" s="68"/>
      <c r="IT1021" s="68"/>
      <c r="IU1021" s="68"/>
      <c r="IV1021" s="68"/>
      <c r="IW1021" s="68"/>
      <c r="IX1021" s="68"/>
      <c r="IY1021" s="68"/>
      <c r="IZ1021" s="68"/>
      <c r="JA1021" s="68"/>
      <c r="JB1021" s="68"/>
      <c r="JC1021" s="68"/>
      <c r="JD1021" s="68"/>
      <c r="JE1021" s="68"/>
      <c r="JF1021" s="68"/>
      <c r="JG1021" s="68"/>
      <c r="JH1021" s="68"/>
      <c r="JI1021" s="68"/>
      <c r="JJ1021" s="68"/>
      <c r="JK1021" s="68"/>
      <c r="JL1021" s="68"/>
      <c r="JM1021" s="68"/>
      <c r="JN1021" s="68"/>
      <c r="JO1021" s="68"/>
      <c r="JP1021" s="68"/>
      <c r="JQ1021" s="68"/>
      <c r="JR1021" s="68"/>
      <c r="JS1021" s="68"/>
      <c r="JT1021" s="68"/>
      <c r="JU1021" s="68"/>
      <c r="JV1021" s="68"/>
      <c r="JW1021" s="68"/>
      <c r="JX1021" s="68"/>
      <c r="JY1021" s="68"/>
      <c r="JZ1021" s="68"/>
      <c r="KA1021" s="68"/>
      <c r="KB1021" s="68"/>
      <c r="KC1021" s="68"/>
      <c r="KD1021" s="68"/>
      <c r="KE1021" s="68"/>
      <c r="KF1021" s="68"/>
      <c r="KG1021" s="68"/>
      <c r="KH1021" s="68"/>
      <c r="KI1021" s="68"/>
      <c r="KJ1021" s="68"/>
      <c r="KK1021" s="68"/>
      <c r="KL1021" s="68"/>
      <c r="KM1021" s="68"/>
      <c r="KN1021" s="68"/>
      <c r="KO1021" s="68"/>
      <c r="KP1021" s="68"/>
      <c r="KQ1021" s="68"/>
      <c r="KR1021" s="68"/>
      <c r="KS1021" s="68"/>
      <c r="KT1021" s="68"/>
      <c r="KU1021" s="68"/>
      <c r="KV1021" s="68"/>
      <c r="KW1021" s="68"/>
      <c r="KX1021" s="68"/>
      <c r="KY1021" s="68"/>
      <c r="KZ1021" s="68"/>
      <c r="LA1021" s="68"/>
      <c r="LB1021" s="68"/>
      <c r="LC1021" s="68"/>
      <c r="LD1021" s="68"/>
      <c r="LE1021" s="68"/>
      <c r="LF1021" s="68"/>
      <c r="LG1021" s="68"/>
      <c r="LH1021" s="68"/>
      <c r="LI1021" s="68"/>
      <c r="LJ1021" s="68"/>
      <c r="LK1021" s="68"/>
      <c r="LL1021" s="68"/>
      <c r="LM1021" s="68"/>
      <c r="LN1021" s="68"/>
      <c r="LO1021" s="68"/>
      <c r="LP1021" s="68"/>
      <c r="LQ1021" s="68"/>
      <c r="LR1021" s="68"/>
      <c r="LS1021" s="68"/>
      <c r="LT1021" s="68"/>
      <c r="LU1021" s="68"/>
      <c r="LV1021" s="68"/>
      <c r="LW1021" s="68"/>
      <c r="LX1021" s="68"/>
      <c r="LY1021" s="68"/>
      <c r="LZ1021" s="68"/>
      <c r="MA1021" s="68"/>
      <c r="MB1021" s="68"/>
      <c r="MC1021" s="68"/>
      <c r="MD1021" s="68"/>
      <c r="ME1021" s="68"/>
      <c r="MF1021" s="68"/>
      <c r="MG1021" s="68"/>
      <c r="MH1021" s="68"/>
      <c r="MI1021" s="68"/>
      <c r="MJ1021" s="68"/>
      <c r="MK1021" s="68"/>
      <c r="ML1021" s="68"/>
      <c r="MM1021" s="68"/>
      <c r="MN1021" s="68"/>
      <c r="MO1021" s="68"/>
      <c r="MP1021" s="68"/>
      <c r="MQ1021" s="68"/>
      <c r="MR1021" s="68"/>
      <c r="MS1021" s="68"/>
      <c r="MT1021" s="68"/>
      <c r="MU1021" s="68"/>
      <c r="MV1021" s="68"/>
      <c r="MW1021" s="68"/>
      <c r="MX1021" s="68"/>
      <c r="MY1021" s="68"/>
      <c r="MZ1021" s="68"/>
      <c r="NA1021" s="68"/>
      <c r="NB1021" s="68"/>
      <c r="NC1021" s="68"/>
      <c r="ND1021" s="68"/>
      <c r="NE1021" s="68"/>
      <c r="NF1021" s="68"/>
      <c r="NG1021" s="68"/>
      <c r="NH1021" s="68"/>
      <c r="NI1021" s="68"/>
      <c r="NJ1021" s="68"/>
      <c r="NK1021" s="68"/>
      <c r="NL1021" s="68"/>
      <c r="NM1021" s="68"/>
      <c r="NN1021" s="68"/>
      <c r="NO1021" s="68"/>
      <c r="NP1021" s="68"/>
      <c r="NQ1021" s="68"/>
      <c r="NR1021" s="68"/>
      <c r="NS1021" s="68"/>
      <c r="NT1021" s="68"/>
      <c r="NU1021" s="68"/>
      <c r="NV1021" s="68"/>
      <c r="NW1021" s="68"/>
      <c r="NX1021" s="68"/>
      <c r="NY1021" s="68"/>
      <c r="NZ1021" s="68"/>
      <c r="OA1021" s="68"/>
      <c r="OB1021" s="68"/>
      <c r="OC1021" s="68"/>
      <c r="OD1021" s="68"/>
      <c r="OE1021" s="68"/>
      <c r="OF1021" s="68"/>
      <c r="OG1021" s="68"/>
      <c r="OH1021" s="68"/>
      <c r="OI1021" s="68"/>
      <c r="OJ1021" s="68"/>
      <c r="OK1021" s="68"/>
      <c r="OL1021" s="68"/>
      <c r="OM1021" s="68"/>
      <c r="ON1021" s="68"/>
      <c r="OO1021" s="68"/>
      <c r="OP1021" s="68"/>
      <c r="OQ1021" s="68"/>
      <c r="OR1021" s="68"/>
      <c r="OS1021" s="68"/>
      <c r="OT1021" s="68"/>
      <c r="OU1021" s="68"/>
      <c r="OV1021" s="68"/>
      <c r="OW1021" s="68"/>
      <c r="OX1021" s="68"/>
      <c r="OY1021" s="68"/>
      <c r="OZ1021" s="68"/>
      <c r="PA1021" s="68"/>
      <c r="PB1021" s="68"/>
      <c r="PC1021" s="68"/>
      <c r="PD1021" s="68"/>
      <c r="PE1021" s="68"/>
      <c r="PF1021" s="68"/>
      <c r="PG1021" s="68"/>
      <c r="PH1021" s="68"/>
      <c r="PI1021" s="68"/>
      <c r="PJ1021" s="68"/>
      <c r="PK1021" s="68"/>
      <c r="PL1021" s="68"/>
      <c r="PM1021" s="68"/>
      <c r="PN1021" s="68"/>
      <c r="PO1021" s="68"/>
      <c r="PP1021" s="68"/>
      <c r="PQ1021" s="68"/>
      <c r="PR1021" s="68"/>
      <c r="PS1021" s="68"/>
      <c r="PT1021" s="68"/>
      <c r="PU1021" s="68"/>
      <c r="PV1021" s="68"/>
      <c r="PW1021" s="68"/>
      <c r="PX1021" s="68"/>
      <c r="PY1021" s="68"/>
      <c r="PZ1021" s="68"/>
      <c r="QA1021" s="68"/>
      <c r="QB1021" s="68"/>
      <c r="QC1021" s="68"/>
      <c r="QD1021" s="68"/>
      <c r="QE1021" s="68"/>
      <c r="QF1021" s="68"/>
      <c r="QG1021" s="68"/>
      <c r="QH1021" s="68"/>
      <c r="QI1021" s="68"/>
      <c r="QJ1021" s="68"/>
      <c r="QK1021" s="68"/>
      <c r="QL1021" s="68"/>
      <c r="QM1021" s="68"/>
      <c r="QN1021" s="68"/>
      <c r="QO1021" s="68"/>
      <c r="QP1021" s="68"/>
      <c r="QQ1021" s="68"/>
      <c r="QR1021" s="68"/>
      <c r="QS1021" s="68"/>
      <c r="QT1021" s="68"/>
      <c r="QU1021" s="68"/>
      <c r="QV1021" s="68"/>
      <c r="QW1021" s="68"/>
      <c r="QX1021" s="68"/>
      <c r="QY1021" s="68"/>
      <c r="QZ1021" s="68"/>
      <c r="RA1021" s="68"/>
      <c r="RB1021" s="68"/>
      <c r="RC1021" s="68"/>
      <c r="RD1021" s="68"/>
      <c r="RE1021" s="68"/>
      <c r="RF1021" s="68"/>
      <c r="RG1021" s="68"/>
      <c r="RH1021" s="68"/>
      <c r="RI1021" s="68"/>
      <c r="RJ1021" s="68"/>
      <c r="RK1021" s="68"/>
      <c r="RL1021" s="68"/>
      <c r="RM1021" s="68"/>
      <c r="RN1021" s="68"/>
      <c r="RO1021" s="68"/>
      <c r="RP1021" s="68"/>
      <c r="RQ1021" s="68"/>
      <c r="RR1021" s="68"/>
      <c r="RS1021" s="68"/>
      <c r="RT1021" s="68"/>
      <c r="RU1021" s="68"/>
      <c r="RV1021" s="68"/>
      <c r="RW1021" s="68"/>
      <c r="RX1021" s="68"/>
      <c r="RY1021" s="68"/>
      <c r="RZ1021" s="68"/>
      <c r="SA1021" s="68"/>
      <c r="SB1021" s="68"/>
      <c r="SC1021" s="68"/>
      <c r="SD1021" s="68"/>
      <c r="SE1021" s="68"/>
      <c r="SF1021" s="68"/>
      <c r="SG1021" s="68"/>
      <c r="SH1021" s="68"/>
      <c r="SI1021" s="68"/>
      <c r="SJ1021" s="68"/>
      <c r="SK1021" s="68"/>
      <c r="SL1021" s="68"/>
      <c r="SM1021" s="68"/>
      <c r="SN1021" s="68"/>
      <c r="SO1021" s="68"/>
      <c r="SP1021" s="68"/>
      <c r="SQ1021" s="68"/>
      <c r="SR1021" s="68"/>
      <c r="SS1021" s="68"/>
      <c r="ST1021" s="68"/>
    </row>
    <row r="1022" spans="1:514" ht="16.5" customHeight="1" x14ac:dyDescent="0.2">
      <c r="A1022" s="20">
        <v>414</v>
      </c>
      <c r="B1022" s="20" t="s">
        <v>62</v>
      </c>
      <c r="C1022" s="20" t="s">
        <v>915</v>
      </c>
      <c r="D1022" s="20" t="s">
        <v>38</v>
      </c>
      <c r="E1022" s="20" t="s">
        <v>1339</v>
      </c>
      <c r="F1022" s="22" t="s">
        <v>944</v>
      </c>
      <c r="G1022" s="20" t="s">
        <v>25</v>
      </c>
      <c r="H1022" s="20" t="s">
        <v>26</v>
      </c>
      <c r="I1022" s="20" t="s">
        <v>81</v>
      </c>
      <c r="J1022" s="22" t="s">
        <v>915</v>
      </c>
      <c r="K1022" s="20"/>
      <c r="L1022" s="20"/>
      <c r="M1022" s="20"/>
      <c r="N1022" s="20"/>
      <c r="O1022" s="23"/>
      <c r="P1022" s="23">
        <v>2087273</v>
      </c>
      <c r="Q1022" s="24">
        <v>1</v>
      </c>
      <c r="R1022" s="25">
        <v>45962</v>
      </c>
      <c r="S1022" s="20" t="s">
        <v>83</v>
      </c>
      <c r="T1022" s="26">
        <f t="shared" si="17"/>
        <v>2087273</v>
      </c>
      <c r="U1022" s="27" t="s">
        <v>100</v>
      </c>
      <c r="V1022" s="27" t="s">
        <v>100</v>
      </c>
      <c r="W1022" s="68"/>
      <c r="X1022" s="68"/>
      <c r="Y1022" s="68"/>
      <c r="Z1022" s="68"/>
      <c r="AA1022" s="68"/>
      <c r="AB1022" s="68"/>
      <c r="AC1022" s="68"/>
      <c r="AD1022" s="68"/>
      <c r="AE1022" s="68"/>
      <c r="AF1022" s="68"/>
      <c r="AG1022" s="68"/>
      <c r="AH1022" s="68"/>
      <c r="AI1022" s="68"/>
      <c r="AJ1022" s="68"/>
      <c r="AK1022" s="68"/>
      <c r="AL1022" s="68"/>
      <c r="AM1022" s="68"/>
      <c r="AN1022" s="68"/>
      <c r="AO1022" s="68"/>
      <c r="AP1022" s="68"/>
      <c r="AQ1022" s="68"/>
      <c r="AR1022" s="68"/>
      <c r="AS1022" s="68"/>
      <c r="AT1022" s="68"/>
      <c r="AU1022" s="68"/>
      <c r="AV1022" s="68"/>
      <c r="AW1022" s="68"/>
      <c r="AX1022" s="68"/>
      <c r="AY1022" s="68"/>
      <c r="AZ1022" s="68"/>
      <c r="BA1022" s="68"/>
      <c r="BB1022" s="68"/>
      <c r="BC1022" s="68"/>
      <c r="BD1022" s="68"/>
      <c r="BE1022" s="68"/>
      <c r="BF1022" s="68"/>
      <c r="BG1022" s="68"/>
      <c r="BH1022" s="68"/>
      <c r="BI1022" s="68"/>
      <c r="BJ1022" s="68"/>
      <c r="BK1022" s="68"/>
      <c r="BL1022" s="68"/>
      <c r="BM1022" s="68"/>
      <c r="BN1022" s="68"/>
      <c r="BO1022" s="68"/>
      <c r="BP1022" s="68"/>
      <c r="BQ1022" s="68"/>
      <c r="BR1022" s="68"/>
      <c r="BS1022" s="68"/>
      <c r="BT1022" s="68"/>
      <c r="BU1022" s="68"/>
      <c r="BV1022" s="68"/>
      <c r="BW1022" s="68"/>
      <c r="BX1022" s="68"/>
      <c r="BY1022" s="68"/>
      <c r="BZ1022" s="68"/>
      <c r="CA1022" s="68"/>
      <c r="CB1022" s="68"/>
      <c r="CC1022" s="68"/>
      <c r="CD1022" s="68"/>
      <c r="CE1022" s="68"/>
      <c r="CF1022" s="68"/>
      <c r="CG1022" s="68"/>
      <c r="CH1022" s="68"/>
      <c r="CI1022" s="68"/>
      <c r="CJ1022" s="68"/>
      <c r="CK1022" s="68"/>
      <c r="CL1022" s="68"/>
      <c r="CM1022" s="68"/>
      <c r="CN1022" s="68"/>
      <c r="CO1022" s="68"/>
      <c r="CP1022" s="68"/>
      <c r="CQ1022" s="68"/>
      <c r="CR1022" s="68"/>
      <c r="CS1022" s="68"/>
      <c r="CT1022" s="68"/>
      <c r="CU1022" s="68"/>
      <c r="CV1022" s="68"/>
      <c r="CW1022" s="68"/>
      <c r="CX1022" s="68"/>
      <c r="CY1022" s="68"/>
      <c r="CZ1022" s="68"/>
      <c r="DA1022" s="68"/>
      <c r="DB1022" s="68"/>
      <c r="DC1022" s="68"/>
      <c r="DD1022" s="68"/>
      <c r="DE1022" s="68"/>
      <c r="DF1022" s="68"/>
      <c r="DG1022" s="68"/>
      <c r="DH1022" s="68"/>
      <c r="DI1022" s="68"/>
      <c r="DJ1022" s="68"/>
      <c r="DK1022" s="68"/>
      <c r="DL1022" s="68"/>
      <c r="DM1022" s="68"/>
      <c r="DN1022" s="68"/>
      <c r="DO1022" s="68"/>
      <c r="DP1022" s="68"/>
      <c r="DQ1022" s="68"/>
      <c r="DR1022" s="68"/>
      <c r="DS1022" s="68"/>
      <c r="DT1022" s="68"/>
      <c r="DU1022" s="68"/>
      <c r="DV1022" s="68"/>
      <c r="DW1022" s="68"/>
      <c r="DX1022" s="68"/>
      <c r="DY1022" s="68"/>
      <c r="DZ1022" s="68"/>
      <c r="EA1022" s="68"/>
      <c r="EB1022" s="68"/>
      <c r="EC1022" s="68"/>
      <c r="ED1022" s="68"/>
      <c r="EE1022" s="68"/>
      <c r="EF1022" s="68"/>
      <c r="EG1022" s="68"/>
      <c r="EH1022" s="68"/>
      <c r="EI1022" s="68"/>
      <c r="EJ1022" s="68"/>
      <c r="EK1022" s="68"/>
      <c r="EL1022" s="68"/>
      <c r="EM1022" s="68"/>
      <c r="EN1022" s="68"/>
      <c r="EO1022" s="68"/>
      <c r="EP1022" s="68"/>
      <c r="EQ1022" s="68"/>
      <c r="ER1022" s="68"/>
      <c r="ES1022" s="68"/>
      <c r="ET1022" s="68"/>
      <c r="EU1022" s="68"/>
      <c r="EV1022" s="68"/>
      <c r="EW1022" s="68"/>
      <c r="EX1022" s="68"/>
      <c r="EY1022" s="68"/>
      <c r="EZ1022" s="68"/>
      <c r="FA1022" s="68"/>
      <c r="FB1022" s="68"/>
      <c r="FC1022" s="68"/>
      <c r="FD1022" s="68"/>
      <c r="FE1022" s="68"/>
      <c r="FF1022" s="68"/>
      <c r="FG1022" s="68"/>
      <c r="FH1022" s="68"/>
      <c r="FI1022" s="68"/>
      <c r="FJ1022" s="68"/>
      <c r="FK1022" s="68"/>
      <c r="FL1022" s="68"/>
      <c r="FM1022" s="68"/>
      <c r="FN1022" s="68"/>
      <c r="FO1022" s="68"/>
      <c r="FP1022" s="68"/>
      <c r="FQ1022" s="68"/>
      <c r="FR1022" s="68"/>
      <c r="FS1022" s="68"/>
      <c r="FT1022" s="68"/>
      <c r="FU1022" s="68"/>
      <c r="FV1022" s="68"/>
      <c r="FW1022" s="68"/>
      <c r="FX1022" s="68"/>
      <c r="FY1022" s="68"/>
      <c r="FZ1022" s="68"/>
      <c r="GA1022" s="68"/>
      <c r="GB1022" s="68"/>
      <c r="GC1022" s="68"/>
      <c r="GD1022" s="68"/>
      <c r="GE1022" s="68"/>
      <c r="GF1022" s="68"/>
      <c r="GG1022" s="68"/>
      <c r="GH1022" s="68"/>
      <c r="GI1022" s="68"/>
      <c r="GJ1022" s="68"/>
      <c r="GK1022" s="68"/>
      <c r="GL1022" s="68"/>
      <c r="GM1022" s="68"/>
      <c r="GN1022" s="68"/>
      <c r="GO1022" s="68"/>
      <c r="GP1022" s="68"/>
      <c r="GQ1022" s="68"/>
      <c r="GR1022" s="68"/>
      <c r="GS1022" s="68"/>
      <c r="GT1022" s="68"/>
      <c r="GU1022" s="68"/>
      <c r="GV1022" s="68"/>
      <c r="GW1022" s="68"/>
      <c r="GX1022" s="68"/>
      <c r="GY1022" s="68"/>
      <c r="GZ1022" s="68"/>
      <c r="HA1022" s="68"/>
      <c r="HB1022" s="68"/>
      <c r="HC1022" s="68"/>
      <c r="HD1022" s="68"/>
      <c r="HE1022" s="68"/>
      <c r="HF1022" s="68"/>
      <c r="HG1022" s="68"/>
      <c r="HH1022" s="68"/>
      <c r="HI1022" s="68"/>
      <c r="HJ1022" s="68"/>
      <c r="HK1022" s="68"/>
      <c r="HL1022" s="68"/>
      <c r="HM1022" s="68"/>
      <c r="HN1022" s="68"/>
      <c r="HO1022" s="68"/>
      <c r="HP1022" s="68"/>
      <c r="HQ1022" s="68"/>
      <c r="HR1022" s="68"/>
      <c r="HS1022" s="68"/>
      <c r="HT1022" s="68"/>
      <c r="HU1022" s="68"/>
      <c r="HV1022" s="68"/>
      <c r="HW1022" s="68"/>
      <c r="HX1022" s="68"/>
      <c r="HY1022" s="68"/>
      <c r="HZ1022" s="68"/>
      <c r="IA1022" s="68"/>
      <c r="IB1022" s="68"/>
      <c r="IC1022" s="68"/>
      <c r="ID1022" s="68"/>
      <c r="IE1022" s="68"/>
      <c r="IF1022" s="68"/>
      <c r="IG1022" s="68"/>
      <c r="IH1022" s="68"/>
      <c r="II1022" s="68"/>
      <c r="IJ1022" s="68"/>
      <c r="IK1022" s="68"/>
      <c r="IL1022" s="68"/>
      <c r="IM1022" s="68"/>
      <c r="IN1022" s="68"/>
      <c r="IO1022" s="68"/>
      <c r="IP1022" s="68"/>
      <c r="IQ1022" s="68"/>
      <c r="IR1022" s="68"/>
      <c r="IS1022" s="68"/>
      <c r="IT1022" s="68"/>
      <c r="IU1022" s="68"/>
      <c r="IV1022" s="68"/>
      <c r="IW1022" s="68"/>
      <c r="IX1022" s="68"/>
      <c r="IY1022" s="68"/>
      <c r="IZ1022" s="68"/>
      <c r="JA1022" s="68"/>
      <c r="JB1022" s="68"/>
      <c r="JC1022" s="68"/>
      <c r="JD1022" s="68"/>
      <c r="JE1022" s="68"/>
      <c r="JF1022" s="68"/>
      <c r="JG1022" s="68"/>
      <c r="JH1022" s="68"/>
      <c r="JI1022" s="68"/>
      <c r="JJ1022" s="68"/>
      <c r="JK1022" s="68"/>
      <c r="JL1022" s="68"/>
      <c r="JM1022" s="68"/>
      <c r="JN1022" s="68"/>
      <c r="JO1022" s="68"/>
      <c r="JP1022" s="68"/>
      <c r="JQ1022" s="68"/>
      <c r="JR1022" s="68"/>
      <c r="JS1022" s="68"/>
      <c r="JT1022" s="68"/>
      <c r="JU1022" s="68"/>
      <c r="JV1022" s="68"/>
      <c r="JW1022" s="68"/>
      <c r="JX1022" s="68"/>
      <c r="JY1022" s="68"/>
      <c r="JZ1022" s="68"/>
      <c r="KA1022" s="68"/>
      <c r="KB1022" s="68"/>
      <c r="KC1022" s="68"/>
      <c r="KD1022" s="68"/>
      <c r="KE1022" s="68"/>
      <c r="KF1022" s="68"/>
      <c r="KG1022" s="68"/>
      <c r="KH1022" s="68"/>
      <c r="KI1022" s="68"/>
      <c r="KJ1022" s="68"/>
      <c r="KK1022" s="68"/>
      <c r="KL1022" s="68"/>
      <c r="KM1022" s="68"/>
      <c r="KN1022" s="68"/>
      <c r="KO1022" s="68"/>
      <c r="KP1022" s="68"/>
      <c r="KQ1022" s="68"/>
      <c r="KR1022" s="68"/>
      <c r="KS1022" s="68"/>
      <c r="KT1022" s="68"/>
      <c r="KU1022" s="68"/>
      <c r="KV1022" s="68"/>
      <c r="KW1022" s="68"/>
      <c r="KX1022" s="68"/>
      <c r="KY1022" s="68"/>
      <c r="KZ1022" s="68"/>
      <c r="LA1022" s="68"/>
      <c r="LB1022" s="68"/>
      <c r="LC1022" s="68"/>
      <c r="LD1022" s="68"/>
      <c r="LE1022" s="68"/>
      <c r="LF1022" s="68"/>
      <c r="LG1022" s="68"/>
      <c r="LH1022" s="68"/>
      <c r="LI1022" s="68"/>
      <c r="LJ1022" s="68"/>
      <c r="LK1022" s="68"/>
      <c r="LL1022" s="68"/>
      <c r="LM1022" s="68"/>
      <c r="LN1022" s="68"/>
      <c r="LO1022" s="68"/>
      <c r="LP1022" s="68"/>
      <c r="LQ1022" s="68"/>
      <c r="LR1022" s="68"/>
      <c r="LS1022" s="68"/>
      <c r="LT1022" s="68"/>
      <c r="LU1022" s="68"/>
      <c r="LV1022" s="68"/>
      <c r="LW1022" s="68"/>
      <c r="LX1022" s="68"/>
      <c r="LY1022" s="68"/>
      <c r="LZ1022" s="68"/>
      <c r="MA1022" s="68"/>
      <c r="MB1022" s="68"/>
      <c r="MC1022" s="68"/>
      <c r="MD1022" s="68"/>
      <c r="ME1022" s="68"/>
      <c r="MF1022" s="68"/>
      <c r="MG1022" s="68"/>
      <c r="MH1022" s="68"/>
      <c r="MI1022" s="68"/>
      <c r="MJ1022" s="68"/>
      <c r="MK1022" s="68"/>
      <c r="ML1022" s="68"/>
      <c r="MM1022" s="68"/>
      <c r="MN1022" s="68"/>
      <c r="MO1022" s="68"/>
      <c r="MP1022" s="68"/>
      <c r="MQ1022" s="68"/>
      <c r="MR1022" s="68"/>
      <c r="MS1022" s="68"/>
      <c r="MT1022" s="68"/>
      <c r="MU1022" s="68"/>
      <c r="MV1022" s="68"/>
      <c r="MW1022" s="68"/>
      <c r="MX1022" s="68"/>
      <c r="MY1022" s="68"/>
      <c r="MZ1022" s="68"/>
      <c r="NA1022" s="68"/>
      <c r="NB1022" s="68"/>
      <c r="NC1022" s="68"/>
      <c r="ND1022" s="68"/>
      <c r="NE1022" s="68"/>
      <c r="NF1022" s="68"/>
      <c r="NG1022" s="68"/>
      <c r="NH1022" s="68"/>
      <c r="NI1022" s="68"/>
      <c r="NJ1022" s="68"/>
      <c r="NK1022" s="68"/>
      <c r="NL1022" s="68"/>
      <c r="NM1022" s="68"/>
      <c r="NN1022" s="68"/>
      <c r="NO1022" s="68"/>
      <c r="NP1022" s="68"/>
      <c r="NQ1022" s="68"/>
      <c r="NR1022" s="68"/>
      <c r="NS1022" s="68"/>
      <c r="NT1022" s="68"/>
      <c r="NU1022" s="68"/>
      <c r="NV1022" s="68"/>
      <c r="NW1022" s="68"/>
      <c r="NX1022" s="68"/>
      <c r="NY1022" s="68"/>
      <c r="NZ1022" s="68"/>
      <c r="OA1022" s="68"/>
      <c r="OB1022" s="68"/>
      <c r="OC1022" s="68"/>
      <c r="OD1022" s="68"/>
      <c r="OE1022" s="68"/>
      <c r="OF1022" s="68"/>
      <c r="OG1022" s="68"/>
      <c r="OH1022" s="68"/>
      <c r="OI1022" s="68"/>
      <c r="OJ1022" s="68"/>
      <c r="OK1022" s="68"/>
      <c r="OL1022" s="68"/>
      <c r="OM1022" s="68"/>
      <c r="ON1022" s="68"/>
      <c r="OO1022" s="68"/>
      <c r="OP1022" s="68"/>
      <c r="OQ1022" s="68"/>
      <c r="OR1022" s="68"/>
      <c r="OS1022" s="68"/>
      <c r="OT1022" s="68"/>
      <c r="OU1022" s="68"/>
      <c r="OV1022" s="68"/>
      <c r="OW1022" s="68"/>
      <c r="OX1022" s="68"/>
      <c r="OY1022" s="68"/>
      <c r="OZ1022" s="68"/>
      <c r="PA1022" s="68"/>
      <c r="PB1022" s="68"/>
      <c r="PC1022" s="68"/>
      <c r="PD1022" s="68"/>
      <c r="PE1022" s="68"/>
      <c r="PF1022" s="68"/>
      <c r="PG1022" s="68"/>
      <c r="PH1022" s="68"/>
      <c r="PI1022" s="68"/>
      <c r="PJ1022" s="68"/>
      <c r="PK1022" s="68"/>
      <c r="PL1022" s="68"/>
      <c r="PM1022" s="68"/>
      <c r="PN1022" s="68"/>
      <c r="PO1022" s="68"/>
      <c r="PP1022" s="68"/>
      <c r="PQ1022" s="68"/>
      <c r="PR1022" s="68"/>
      <c r="PS1022" s="68"/>
      <c r="PT1022" s="68"/>
      <c r="PU1022" s="68"/>
      <c r="PV1022" s="68"/>
      <c r="PW1022" s="68"/>
      <c r="PX1022" s="68"/>
      <c r="PY1022" s="68"/>
      <c r="PZ1022" s="68"/>
      <c r="QA1022" s="68"/>
      <c r="QB1022" s="68"/>
      <c r="QC1022" s="68"/>
      <c r="QD1022" s="68"/>
      <c r="QE1022" s="68"/>
      <c r="QF1022" s="68"/>
      <c r="QG1022" s="68"/>
      <c r="QH1022" s="68"/>
      <c r="QI1022" s="68"/>
      <c r="QJ1022" s="68"/>
      <c r="QK1022" s="68"/>
      <c r="QL1022" s="68"/>
      <c r="QM1022" s="68"/>
      <c r="QN1022" s="68"/>
      <c r="QO1022" s="68"/>
      <c r="QP1022" s="68"/>
      <c r="QQ1022" s="68"/>
      <c r="QR1022" s="68"/>
      <c r="QS1022" s="68"/>
      <c r="QT1022" s="68"/>
      <c r="QU1022" s="68"/>
      <c r="QV1022" s="68"/>
      <c r="QW1022" s="68"/>
      <c r="QX1022" s="68"/>
      <c r="QY1022" s="68"/>
      <c r="QZ1022" s="68"/>
      <c r="RA1022" s="68"/>
      <c r="RB1022" s="68"/>
      <c r="RC1022" s="68"/>
      <c r="RD1022" s="68"/>
      <c r="RE1022" s="68"/>
      <c r="RF1022" s="68"/>
      <c r="RG1022" s="68"/>
      <c r="RH1022" s="68"/>
      <c r="RI1022" s="68"/>
      <c r="RJ1022" s="68"/>
      <c r="RK1022" s="68"/>
      <c r="RL1022" s="68"/>
      <c r="RM1022" s="68"/>
      <c r="RN1022" s="68"/>
      <c r="RO1022" s="68"/>
      <c r="RP1022" s="68"/>
      <c r="RQ1022" s="68"/>
      <c r="RR1022" s="68"/>
      <c r="RS1022" s="68"/>
      <c r="RT1022" s="68"/>
      <c r="RU1022" s="68"/>
      <c r="RV1022" s="68"/>
      <c r="RW1022" s="68"/>
      <c r="RX1022" s="68"/>
      <c r="RY1022" s="68"/>
      <c r="RZ1022" s="68"/>
      <c r="SA1022" s="68"/>
      <c r="SB1022" s="68"/>
      <c r="SC1022" s="68"/>
      <c r="SD1022" s="68"/>
      <c r="SE1022" s="68"/>
      <c r="SF1022" s="68"/>
      <c r="SG1022" s="68"/>
      <c r="SH1022" s="68"/>
      <c r="SI1022" s="68"/>
      <c r="SJ1022" s="68"/>
      <c r="SK1022" s="68"/>
      <c r="SL1022" s="68"/>
      <c r="SM1022" s="68"/>
      <c r="SN1022" s="68"/>
      <c r="SO1022" s="68"/>
      <c r="SP1022" s="68"/>
      <c r="SQ1022" s="68"/>
      <c r="SR1022" s="68"/>
      <c r="SS1022" s="68"/>
      <c r="ST1022" s="68"/>
    </row>
    <row r="1023" spans="1:514" ht="16.5" customHeight="1" x14ac:dyDescent="0.2">
      <c r="A1023" s="20">
        <v>415</v>
      </c>
      <c r="B1023" s="20" t="s">
        <v>62</v>
      </c>
      <c r="C1023" s="20" t="s">
        <v>915</v>
      </c>
      <c r="D1023" s="20" t="s">
        <v>38</v>
      </c>
      <c r="E1023" s="20" t="s">
        <v>1339</v>
      </c>
      <c r="F1023" s="22" t="s">
        <v>944</v>
      </c>
      <c r="G1023" s="20" t="s">
        <v>25</v>
      </c>
      <c r="H1023" s="20" t="s">
        <v>26</v>
      </c>
      <c r="I1023" s="20" t="s">
        <v>81</v>
      </c>
      <c r="J1023" s="22" t="s">
        <v>915</v>
      </c>
      <c r="K1023" s="20"/>
      <c r="L1023" s="20"/>
      <c r="M1023" s="20"/>
      <c r="N1023" s="20"/>
      <c r="O1023" s="23"/>
      <c r="P1023" s="23">
        <v>2087273</v>
      </c>
      <c r="Q1023" s="24">
        <v>1</v>
      </c>
      <c r="R1023" s="25">
        <v>45992</v>
      </c>
      <c r="S1023" s="20" t="s">
        <v>83</v>
      </c>
      <c r="T1023" s="26">
        <f t="shared" si="17"/>
        <v>2087273</v>
      </c>
      <c r="U1023" s="27" t="s">
        <v>100</v>
      </c>
      <c r="V1023" s="27" t="s">
        <v>100</v>
      </c>
      <c r="W1023" s="68"/>
      <c r="X1023" s="68"/>
      <c r="Y1023" s="68"/>
      <c r="Z1023" s="68"/>
      <c r="AA1023" s="68"/>
      <c r="AB1023" s="68"/>
      <c r="AC1023" s="68"/>
      <c r="AD1023" s="68"/>
      <c r="AE1023" s="68"/>
      <c r="AF1023" s="68"/>
      <c r="AG1023" s="68"/>
      <c r="AH1023" s="68"/>
      <c r="AI1023" s="68"/>
      <c r="AJ1023" s="68"/>
      <c r="AK1023" s="68"/>
      <c r="AL1023" s="68"/>
      <c r="AM1023" s="68"/>
      <c r="AN1023" s="68"/>
      <c r="AO1023" s="68"/>
      <c r="AP1023" s="68"/>
      <c r="AQ1023" s="68"/>
      <c r="AR1023" s="68"/>
      <c r="AS1023" s="68"/>
      <c r="AT1023" s="68"/>
      <c r="AU1023" s="68"/>
      <c r="AV1023" s="68"/>
      <c r="AW1023" s="68"/>
      <c r="AX1023" s="68"/>
      <c r="AY1023" s="68"/>
      <c r="AZ1023" s="68"/>
      <c r="BA1023" s="68"/>
      <c r="BB1023" s="68"/>
      <c r="BC1023" s="68"/>
      <c r="BD1023" s="68"/>
      <c r="BE1023" s="68"/>
      <c r="BF1023" s="68"/>
      <c r="BG1023" s="68"/>
      <c r="BH1023" s="68"/>
      <c r="BI1023" s="68"/>
      <c r="BJ1023" s="68"/>
      <c r="BK1023" s="68"/>
      <c r="BL1023" s="68"/>
      <c r="BM1023" s="68"/>
      <c r="BN1023" s="68"/>
      <c r="BO1023" s="68"/>
      <c r="BP1023" s="68"/>
      <c r="BQ1023" s="68"/>
      <c r="BR1023" s="68"/>
      <c r="BS1023" s="68"/>
      <c r="BT1023" s="68"/>
      <c r="BU1023" s="68"/>
      <c r="BV1023" s="68"/>
      <c r="BW1023" s="68"/>
      <c r="BX1023" s="68"/>
      <c r="BY1023" s="68"/>
      <c r="BZ1023" s="68"/>
      <c r="CA1023" s="68"/>
      <c r="CB1023" s="68"/>
      <c r="CC1023" s="68"/>
      <c r="CD1023" s="68"/>
      <c r="CE1023" s="68"/>
      <c r="CF1023" s="68"/>
      <c r="CG1023" s="68"/>
      <c r="CH1023" s="68"/>
      <c r="CI1023" s="68"/>
      <c r="CJ1023" s="68"/>
      <c r="CK1023" s="68"/>
      <c r="CL1023" s="68"/>
      <c r="CM1023" s="68"/>
      <c r="CN1023" s="68"/>
      <c r="CO1023" s="68"/>
      <c r="CP1023" s="68"/>
      <c r="CQ1023" s="68"/>
      <c r="CR1023" s="68"/>
      <c r="CS1023" s="68"/>
      <c r="CT1023" s="68"/>
      <c r="CU1023" s="68"/>
      <c r="CV1023" s="68"/>
      <c r="CW1023" s="68"/>
      <c r="CX1023" s="68"/>
      <c r="CY1023" s="68"/>
      <c r="CZ1023" s="68"/>
      <c r="DA1023" s="68"/>
      <c r="DB1023" s="68"/>
      <c r="DC1023" s="68"/>
      <c r="DD1023" s="68"/>
      <c r="DE1023" s="68"/>
      <c r="DF1023" s="68"/>
      <c r="DG1023" s="68"/>
      <c r="DH1023" s="68"/>
      <c r="DI1023" s="68"/>
      <c r="DJ1023" s="68"/>
      <c r="DK1023" s="68"/>
      <c r="DL1023" s="68"/>
      <c r="DM1023" s="68"/>
      <c r="DN1023" s="68"/>
      <c r="DO1023" s="68"/>
      <c r="DP1023" s="68"/>
      <c r="DQ1023" s="68"/>
      <c r="DR1023" s="68"/>
      <c r="DS1023" s="68"/>
      <c r="DT1023" s="68"/>
      <c r="DU1023" s="68"/>
      <c r="DV1023" s="68"/>
      <c r="DW1023" s="68"/>
      <c r="DX1023" s="68"/>
      <c r="DY1023" s="68"/>
      <c r="DZ1023" s="68"/>
      <c r="EA1023" s="68"/>
      <c r="EB1023" s="68"/>
      <c r="EC1023" s="68"/>
      <c r="ED1023" s="68"/>
      <c r="EE1023" s="68"/>
      <c r="EF1023" s="68"/>
      <c r="EG1023" s="68"/>
      <c r="EH1023" s="68"/>
      <c r="EI1023" s="68"/>
      <c r="EJ1023" s="68"/>
      <c r="EK1023" s="68"/>
      <c r="EL1023" s="68"/>
      <c r="EM1023" s="68"/>
      <c r="EN1023" s="68"/>
      <c r="EO1023" s="68"/>
      <c r="EP1023" s="68"/>
      <c r="EQ1023" s="68"/>
      <c r="ER1023" s="68"/>
      <c r="ES1023" s="68"/>
      <c r="ET1023" s="68"/>
      <c r="EU1023" s="68"/>
      <c r="EV1023" s="68"/>
      <c r="EW1023" s="68"/>
      <c r="EX1023" s="68"/>
      <c r="EY1023" s="68"/>
      <c r="EZ1023" s="68"/>
      <c r="FA1023" s="68"/>
      <c r="FB1023" s="68"/>
      <c r="FC1023" s="68"/>
      <c r="FD1023" s="68"/>
      <c r="FE1023" s="68"/>
      <c r="FF1023" s="68"/>
      <c r="FG1023" s="68"/>
      <c r="FH1023" s="68"/>
      <c r="FI1023" s="68"/>
      <c r="FJ1023" s="68"/>
      <c r="FK1023" s="68"/>
      <c r="FL1023" s="68"/>
      <c r="FM1023" s="68"/>
      <c r="FN1023" s="68"/>
      <c r="FO1023" s="68"/>
      <c r="FP1023" s="68"/>
      <c r="FQ1023" s="68"/>
      <c r="FR1023" s="68"/>
      <c r="FS1023" s="68"/>
      <c r="FT1023" s="68"/>
      <c r="FU1023" s="68"/>
      <c r="FV1023" s="68"/>
      <c r="FW1023" s="68"/>
      <c r="FX1023" s="68"/>
      <c r="FY1023" s="68"/>
      <c r="FZ1023" s="68"/>
      <c r="GA1023" s="68"/>
      <c r="GB1023" s="68"/>
      <c r="GC1023" s="68"/>
      <c r="GD1023" s="68"/>
      <c r="GE1023" s="68"/>
      <c r="GF1023" s="68"/>
      <c r="GG1023" s="68"/>
      <c r="GH1023" s="68"/>
      <c r="GI1023" s="68"/>
      <c r="GJ1023" s="68"/>
      <c r="GK1023" s="68"/>
      <c r="GL1023" s="68"/>
      <c r="GM1023" s="68"/>
      <c r="GN1023" s="68"/>
      <c r="GO1023" s="68"/>
      <c r="GP1023" s="68"/>
      <c r="GQ1023" s="68"/>
      <c r="GR1023" s="68"/>
      <c r="GS1023" s="68"/>
      <c r="GT1023" s="68"/>
      <c r="GU1023" s="68"/>
      <c r="GV1023" s="68"/>
      <c r="GW1023" s="68"/>
      <c r="GX1023" s="68"/>
      <c r="GY1023" s="68"/>
      <c r="GZ1023" s="68"/>
      <c r="HA1023" s="68"/>
      <c r="HB1023" s="68"/>
      <c r="HC1023" s="68"/>
      <c r="HD1023" s="68"/>
      <c r="HE1023" s="68"/>
      <c r="HF1023" s="68"/>
      <c r="HG1023" s="68"/>
      <c r="HH1023" s="68"/>
      <c r="HI1023" s="68"/>
      <c r="HJ1023" s="68"/>
      <c r="HK1023" s="68"/>
      <c r="HL1023" s="68"/>
      <c r="HM1023" s="68"/>
      <c r="HN1023" s="68"/>
      <c r="HO1023" s="68"/>
      <c r="HP1023" s="68"/>
      <c r="HQ1023" s="68"/>
      <c r="HR1023" s="68"/>
      <c r="HS1023" s="68"/>
      <c r="HT1023" s="68"/>
      <c r="HU1023" s="68"/>
      <c r="HV1023" s="68"/>
      <c r="HW1023" s="68"/>
      <c r="HX1023" s="68"/>
      <c r="HY1023" s="68"/>
      <c r="HZ1023" s="68"/>
      <c r="IA1023" s="68"/>
      <c r="IB1023" s="68"/>
      <c r="IC1023" s="68"/>
      <c r="ID1023" s="68"/>
      <c r="IE1023" s="68"/>
      <c r="IF1023" s="68"/>
      <c r="IG1023" s="68"/>
      <c r="IH1023" s="68"/>
      <c r="II1023" s="68"/>
      <c r="IJ1023" s="68"/>
      <c r="IK1023" s="68"/>
      <c r="IL1023" s="68"/>
      <c r="IM1023" s="68"/>
      <c r="IN1023" s="68"/>
      <c r="IO1023" s="68"/>
      <c r="IP1023" s="68"/>
      <c r="IQ1023" s="68"/>
      <c r="IR1023" s="68"/>
      <c r="IS1023" s="68"/>
      <c r="IT1023" s="68"/>
      <c r="IU1023" s="68"/>
      <c r="IV1023" s="68"/>
      <c r="IW1023" s="68"/>
      <c r="IX1023" s="68"/>
      <c r="IY1023" s="68"/>
      <c r="IZ1023" s="68"/>
      <c r="JA1023" s="68"/>
      <c r="JB1023" s="68"/>
      <c r="JC1023" s="68"/>
      <c r="JD1023" s="68"/>
      <c r="JE1023" s="68"/>
      <c r="JF1023" s="68"/>
      <c r="JG1023" s="68"/>
      <c r="JH1023" s="68"/>
      <c r="JI1023" s="68"/>
      <c r="JJ1023" s="68"/>
      <c r="JK1023" s="68"/>
      <c r="JL1023" s="68"/>
      <c r="JM1023" s="68"/>
      <c r="JN1023" s="68"/>
      <c r="JO1023" s="68"/>
      <c r="JP1023" s="68"/>
      <c r="JQ1023" s="68"/>
      <c r="JR1023" s="68"/>
      <c r="JS1023" s="68"/>
      <c r="JT1023" s="68"/>
      <c r="JU1023" s="68"/>
      <c r="JV1023" s="68"/>
      <c r="JW1023" s="68"/>
      <c r="JX1023" s="68"/>
      <c r="JY1023" s="68"/>
      <c r="JZ1023" s="68"/>
      <c r="KA1023" s="68"/>
      <c r="KB1023" s="68"/>
      <c r="KC1023" s="68"/>
      <c r="KD1023" s="68"/>
      <c r="KE1023" s="68"/>
      <c r="KF1023" s="68"/>
      <c r="KG1023" s="68"/>
      <c r="KH1023" s="68"/>
      <c r="KI1023" s="68"/>
      <c r="KJ1023" s="68"/>
      <c r="KK1023" s="68"/>
      <c r="KL1023" s="68"/>
      <c r="KM1023" s="68"/>
      <c r="KN1023" s="68"/>
      <c r="KO1023" s="68"/>
      <c r="KP1023" s="68"/>
      <c r="KQ1023" s="68"/>
      <c r="KR1023" s="68"/>
      <c r="KS1023" s="68"/>
      <c r="KT1023" s="68"/>
      <c r="KU1023" s="68"/>
      <c r="KV1023" s="68"/>
      <c r="KW1023" s="68"/>
      <c r="KX1023" s="68"/>
      <c r="KY1023" s="68"/>
      <c r="KZ1023" s="68"/>
      <c r="LA1023" s="68"/>
      <c r="LB1023" s="68"/>
      <c r="LC1023" s="68"/>
      <c r="LD1023" s="68"/>
      <c r="LE1023" s="68"/>
      <c r="LF1023" s="68"/>
      <c r="LG1023" s="68"/>
      <c r="LH1023" s="68"/>
      <c r="LI1023" s="68"/>
      <c r="LJ1023" s="68"/>
      <c r="LK1023" s="68"/>
      <c r="LL1023" s="68"/>
      <c r="LM1023" s="68"/>
      <c r="LN1023" s="68"/>
      <c r="LO1023" s="68"/>
      <c r="LP1023" s="68"/>
      <c r="LQ1023" s="68"/>
      <c r="LR1023" s="68"/>
      <c r="LS1023" s="68"/>
      <c r="LT1023" s="68"/>
      <c r="LU1023" s="68"/>
      <c r="LV1023" s="68"/>
      <c r="LW1023" s="68"/>
      <c r="LX1023" s="68"/>
      <c r="LY1023" s="68"/>
      <c r="LZ1023" s="68"/>
      <c r="MA1023" s="68"/>
      <c r="MB1023" s="68"/>
      <c r="MC1023" s="68"/>
      <c r="MD1023" s="68"/>
      <c r="ME1023" s="68"/>
      <c r="MF1023" s="68"/>
      <c r="MG1023" s="68"/>
      <c r="MH1023" s="68"/>
      <c r="MI1023" s="68"/>
      <c r="MJ1023" s="68"/>
      <c r="MK1023" s="68"/>
      <c r="ML1023" s="68"/>
      <c r="MM1023" s="68"/>
      <c r="MN1023" s="68"/>
      <c r="MO1023" s="68"/>
      <c r="MP1023" s="68"/>
      <c r="MQ1023" s="68"/>
      <c r="MR1023" s="68"/>
      <c r="MS1023" s="68"/>
      <c r="MT1023" s="68"/>
      <c r="MU1023" s="68"/>
      <c r="MV1023" s="68"/>
      <c r="MW1023" s="68"/>
      <c r="MX1023" s="68"/>
      <c r="MY1023" s="68"/>
      <c r="MZ1023" s="68"/>
      <c r="NA1023" s="68"/>
      <c r="NB1023" s="68"/>
      <c r="NC1023" s="68"/>
      <c r="ND1023" s="68"/>
      <c r="NE1023" s="68"/>
      <c r="NF1023" s="68"/>
      <c r="NG1023" s="68"/>
      <c r="NH1023" s="68"/>
      <c r="NI1023" s="68"/>
      <c r="NJ1023" s="68"/>
      <c r="NK1023" s="68"/>
      <c r="NL1023" s="68"/>
      <c r="NM1023" s="68"/>
      <c r="NN1023" s="68"/>
      <c r="NO1023" s="68"/>
      <c r="NP1023" s="68"/>
      <c r="NQ1023" s="68"/>
      <c r="NR1023" s="68"/>
      <c r="NS1023" s="68"/>
      <c r="NT1023" s="68"/>
      <c r="NU1023" s="68"/>
      <c r="NV1023" s="68"/>
      <c r="NW1023" s="68"/>
      <c r="NX1023" s="68"/>
      <c r="NY1023" s="68"/>
      <c r="NZ1023" s="68"/>
      <c r="OA1023" s="68"/>
      <c r="OB1023" s="68"/>
      <c r="OC1023" s="68"/>
      <c r="OD1023" s="68"/>
      <c r="OE1023" s="68"/>
      <c r="OF1023" s="68"/>
      <c r="OG1023" s="68"/>
      <c r="OH1023" s="68"/>
      <c r="OI1023" s="68"/>
      <c r="OJ1023" s="68"/>
      <c r="OK1023" s="68"/>
      <c r="OL1023" s="68"/>
      <c r="OM1023" s="68"/>
      <c r="ON1023" s="68"/>
      <c r="OO1023" s="68"/>
      <c r="OP1023" s="68"/>
      <c r="OQ1023" s="68"/>
      <c r="OR1023" s="68"/>
      <c r="OS1023" s="68"/>
      <c r="OT1023" s="68"/>
      <c r="OU1023" s="68"/>
      <c r="OV1023" s="68"/>
      <c r="OW1023" s="68"/>
      <c r="OX1023" s="68"/>
      <c r="OY1023" s="68"/>
      <c r="OZ1023" s="68"/>
      <c r="PA1023" s="68"/>
      <c r="PB1023" s="68"/>
      <c r="PC1023" s="68"/>
      <c r="PD1023" s="68"/>
      <c r="PE1023" s="68"/>
      <c r="PF1023" s="68"/>
      <c r="PG1023" s="68"/>
      <c r="PH1023" s="68"/>
      <c r="PI1023" s="68"/>
      <c r="PJ1023" s="68"/>
      <c r="PK1023" s="68"/>
      <c r="PL1023" s="68"/>
      <c r="PM1023" s="68"/>
      <c r="PN1023" s="68"/>
      <c r="PO1023" s="68"/>
      <c r="PP1023" s="68"/>
      <c r="PQ1023" s="68"/>
      <c r="PR1023" s="68"/>
      <c r="PS1023" s="68"/>
      <c r="PT1023" s="68"/>
      <c r="PU1023" s="68"/>
      <c r="PV1023" s="68"/>
      <c r="PW1023" s="68"/>
      <c r="PX1023" s="68"/>
      <c r="PY1023" s="68"/>
      <c r="PZ1023" s="68"/>
      <c r="QA1023" s="68"/>
      <c r="QB1023" s="68"/>
      <c r="QC1023" s="68"/>
      <c r="QD1023" s="68"/>
      <c r="QE1023" s="68"/>
      <c r="QF1023" s="68"/>
      <c r="QG1023" s="68"/>
      <c r="QH1023" s="68"/>
      <c r="QI1023" s="68"/>
      <c r="QJ1023" s="68"/>
      <c r="QK1023" s="68"/>
      <c r="QL1023" s="68"/>
      <c r="QM1023" s="68"/>
      <c r="QN1023" s="68"/>
      <c r="QO1023" s="68"/>
      <c r="QP1023" s="68"/>
      <c r="QQ1023" s="68"/>
      <c r="QR1023" s="68"/>
      <c r="QS1023" s="68"/>
      <c r="QT1023" s="68"/>
      <c r="QU1023" s="68"/>
      <c r="QV1023" s="68"/>
      <c r="QW1023" s="68"/>
      <c r="QX1023" s="68"/>
      <c r="QY1023" s="68"/>
      <c r="QZ1023" s="68"/>
      <c r="RA1023" s="68"/>
      <c r="RB1023" s="68"/>
      <c r="RC1023" s="68"/>
      <c r="RD1023" s="68"/>
      <c r="RE1023" s="68"/>
      <c r="RF1023" s="68"/>
      <c r="RG1023" s="68"/>
      <c r="RH1023" s="68"/>
      <c r="RI1023" s="68"/>
      <c r="RJ1023" s="68"/>
      <c r="RK1023" s="68"/>
      <c r="RL1023" s="68"/>
      <c r="RM1023" s="68"/>
      <c r="RN1023" s="68"/>
      <c r="RO1023" s="68"/>
      <c r="RP1023" s="68"/>
      <c r="RQ1023" s="68"/>
      <c r="RR1023" s="68"/>
      <c r="RS1023" s="68"/>
      <c r="RT1023" s="68"/>
      <c r="RU1023" s="68"/>
      <c r="RV1023" s="68"/>
      <c r="RW1023" s="68"/>
      <c r="RX1023" s="68"/>
      <c r="RY1023" s="68"/>
      <c r="RZ1023" s="68"/>
      <c r="SA1023" s="68"/>
      <c r="SB1023" s="68"/>
      <c r="SC1023" s="68"/>
      <c r="SD1023" s="68"/>
      <c r="SE1023" s="68"/>
      <c r="SF1023" s="68"/>
      <c r="SG1023" s="68"/>
      <c r="SH1023" s="68"/>
      <c r="SI1023" s="68"/>
      <c r="SJ1023" s="68"/>
      <c r="SK1023" s="68"/>
      <c r="SL1023" s="68"/>
      <c r="SM1023" s="68"/>
      <c r="SN1023" s="68"/>
      <c r="SO1023" s="68"/>
      <c r="SP1023" s="68"/>
      <c r="SQ1023" s="68"/>
      <c r="SR1023" s="68"/>
      <c r="SS1023" s="68"/>
      <c r="ST1023" s="68"/>
    </row>
    <row r="1024" spans="1:514" ht="16.5" customHeight="1" x14ac:dyDescent="0.2">
      <c r="A1024" s="20">
        <v>416</v>
      </c>
      <c r="B1024" s="20" t="s">
        <v>62</v>
      </c>
      <c r="C1024" s="20" t="s">
        <v>915</v>
      </c>
      <c r="D1024" s="20" t="s">
        <v>38</v>
      </c>
      <c r="E1024" s="20" t="s">
        <v>1345</v>
      </c>
      <c r="F1024" s="22" t="s">
        <v>945</v>
      </c>
      <c r="G1024" s="20" t="s">
        <v>42</v>
      </c>
      <c r="H1024" s="20" t="s">
        <v>35</v>
      </c>
      <c r="I1024" s="20" t="s">
        <v>81</v>
      </c>
      <c r="J1024" s="22" t="s">
        <v>915</v>
      </c>
      <c r="K1024" s="20"/>
      <c r="L1024" s="20"/>
      <c r="M1024" s="20"/>
      <c r="N1024" s="20"/>
      <c r="O1024" s="23"/>
      <c r="P1024" s="23">
        <v>1200000</v>
      </c>
      <c r="Q1024" s="24">
        <v>1</v>
      </c>
      <c r="R1024" s="25">
        <v>45658</v>
      </c>
      <c r="S1024" s="20" t="s">
        <v>83</v>
      </c>
      <c r="T1024" s="26">
        <f t="shared" si="17"/>
        <v>1200000</v>
      </c>
      <c r="U1024" s="27" t="s">
        <v>100</v>
      </c>
      <c r="V1024" s="27" t="s">
        <v>100</v>
      </c>
      <c r="W1024" s="68"/>
      <c r="X1024" s="68"/>
      <c r="Y1024" s="68"/>
      <c r="Z1024" s="68"/>
      <c r="AA1024" s="68"/>
      <c r="AB1024" s="68"/>
      <c r="AC1024" s="68"/>
      <c r="AD1024" s="68"/>
      <c r="AE1024" s="68"/>
      <c r="AF1024" s="68"/>
      <c r="AG1024" s="68"/>
      <c r="AH1024" s="68"/>
      <c r="AI1024" s="68"/>
      <c r="AJ1024" s="68"/>
      <c r="AK1024" s="68"/>
      <c r="AL1024" s="68"/>
      <c r="AM1024" s="68"/>
      <c r="AN1024" s="68"/>
      <c r="AO1024" s="68"/>
      <c r="AP1024" s="68"/>
      <c r="AQ1024" s="68"/>
      <c r="AR1024" s="68"/>
      <c r="AS1024" s="68"/>
      <c r="AT1024" s="68"/>
      <c r="AU1024" s="68"/>
      <c r="AV1024" s="68"/>
      <c r="AW1024" s="68"/>
      <c r="AX1024" s="68"/>
      <c r="AY1024" s="68"/>
      <c r="AZ1024" s="68"/>
      <c r="BA1024" s="68"/>
      <c r="BB1024" s="68"/>
      <c r="BC1024" s="68"/>
      <c r="BD1024" s="68"/>
      <c r="BE1024" s="68"/>
      <c r="BF1024" s="68"/>
      <c r="BG1024" s="68"/>
      <c r="BH1024" s="68"/>
      <c r="BI1024" s="68"/>
      <c r="BJ1024" s="68"/>
      <c r="BK1024" s="68"/>
      <c r="BL1024" s="68"/>
      <c r="BM1024" s="68"/>
      <c r="BN1024" s="68"/>
      <c r="BO1024" s="68"/>
      <c r="BP1024" s="68"/>
      <c r="BQ1024" s="68"/>
      <c r="BR1024" s="68"/>
      <c r="BS1024" s="68"/>
      <c r="BT1024" s="68"/>
      <c r="BU1024" s="68"/>
      <c r="BV1024" s="68"/>
      <c r="BW1024" s="68"/>
      <c r="BX1024" s="68"/>
      <c r="BY1024" s="68"/>
      <c r="BZ1024" s="68"/>
      <c r="CA1024" s="68"/>
      <c r="CB1024" s="68"/>
      <c r="CC1024" s="68"/>
      <c r="CD1024" s="68"/>
      <c r="CE1024" s="68"/>
      <c r="CF1024" s="68"/>
      <c r="CG1024" s="68"/>
      <c r="CH1024" s="68"/>
      <c r="CI1024" s="68"/>
      <c r="CJ1024" s="68"/>
      <c r="CK1024" s="68"/>
      <c r="CL1024" s="68"/>
      <c r="CM1024" s="68"/>
      <c r="CN1024" s="68"/>
      <c r="CO1024" s="68"/>
      <c r="CP1024" s="68"/>
      <c r="CQ1024" s="68"/>
      <c r="CR1024" s="68"/>
      <c r="CS1024" s="68"/>
      <c r="CT1024" s="68"/>
      <c r="CU1024" s="68"/>
      <c r="CV1024" s="68"/>
      <c r="CW1024" s="68"/>
      <c r="CX1024" s="68"/>
      <c r="CY1024" s="68"/>
      <c r="CZ1024" s="68"/>
      <c r="DA1024" s="68"/>
      <c r="DB1024" s="68"/>
      <c r="DC1024" s="68"/>
      <c r="DD1024" s="68"/>
      <c r="DE1024" s="68"/>
      <c r="DF1024" s="68"/>
      <c r="DG1024" s="68"/>
      <c r="DH1024" s="68"/>
      <c r="DI1024" s="68"/>
      <c r="DJ1024" s="68"/>
      <c r="DK1024" s="68"/>
      <c r="DL1024" s="68"/>
      <c r="DM1024" s="68"/>
      <c r="DN1024" s="68"/>
      <c r="DO1024" s="68"/>
      <c r="DP1024" s="68"/>
      <c r="DQ1024" s="68"/>
      <c r="DR1024" s="68"/>
      <c r="DS1024" s="68"/>
      <c r="DT1024" s="68"/>
      <c r="DU1024" s="68"/>
      <c r="DV1024" s="68"/>
      <c r="DW1024" s="68"/>
      <c r="DX1024" s="68"/>
      <c r="DY1024" s="68"/>
      <c r="DZ1024" s="68"/>
      <c r="EA1024" s="68"/>
      <c r="EB1024" s="68"/>
      <c r="EC1024" s="68"/>
      <c r="ED1024" s="68"/>
      <c r="EE1024" s="68"/>
      <c r="EF1024" s="68"/>
      <c r="EG1024" s="68"/>
      <c r="EH1024" s="68"/>
      <c r="EI1024" s="68"/>
      <c r="EJ1024" s="68"/>
      <c r="EK1024" s="68"/>
      <c r="EL1024" s="68"/>
      <c r="EM1024" s="68"/>
      <c r="EN1024" s="68"/>
      <c r="EO1024" s="68"/>
      <c r="EP1024" s="68"/>
      <c r="EQ1024" s="68"/>
      <c r="ER1024" s="68"/>
      <c r="ES1024" s="68"/>
      <c r="ET1024" s="68"/>
      <c r="EU1024" s="68"/>
      <c r="EV1024" s="68"/>
      <c r="EW1024" s="68"/>
      <c r="EX1024" s="68"/>
      <c r="EY1024" s="68"/>
      <c r="EZ1024" s="68"/>
      <c r="FA1024" s="68"/>
      <c r="FB1024" s="68"/>
      <c r="FC1024" s="68"/>
      <c r="FD1024" s="68"/>
      <c r="FE1024" s="68"/>
      <c r="FF1024" s="68"/>
      <c r="FG1024" s="68"/>
      <c r="FH1024" s="68"/>
      <c r="FI1024" s="68"/>
      <c r="FJ1024" s="68"/>
      <c r="FK1024" s="68"/>
      <c r="FL1024" s="68"/>
      <c r="FM1024" s="68"/>
      <c r="FN1024" s="68"/>
      <c r="FO1024" s="68"/>
      <c r="FP1024" s="68"/>
      <c r="FQ1024" s="68"/>
      <c r="FR1024" s="68"/>
      <c r="FS1024" s="68"/>
      <c r="FT1024" s="68"/>
      <c r="FU1024" s="68"/>
      <c r="FV1024" s="68"/>
      <c r="FW1024" s="68"/>
      <c r="FX1024" s="68"/>
      <c r="FY1024" s="68"/>
      <c r="FZ1024" s="68"/>
      <c r="GA1024" s="68"/>
      <c r="GB1024" s="68"/>
      <c r="GC1024" s="68"/>
      <c r="GD1024" s="68"/>
      <c r="GE1024" s="68"/>
      <c r="GF1024" s="68"/>
      <c r="GG1024" s="68"/>
      <c r="GH1024" s="68"/>
      <c r="GI1024" s="68"/>
      <c r="GJ1024" s="68"/>
      <c r="GK1024" s="68"/>
      <c r="GL1024" s="68"/>
      <c r="GM1024" s="68"/>
      <c r="GN1024" s="68"/>
      <c r="GO1024" s="68"/>
      <c r="GP1024" s="68"/>
      <c r="GQ1024" s="68"/>
      <c r="GR1024" s="68"/>
      <c r="GS1024" s="68"/>
      <c r="GT1024" s="68"/>
      <c r="GU1024" s="68"/>
      <c r="GV1024" s="68"/>
      <c r="GW1024" s="68"/>
      <c r="GX1024" s="68"/>
      <c r="GY1024" s="68"/>
      <c r="GZ1024" s="68"/>
      <c r="HA1024" s="68"/>
      <c r="HB1024" s="68"/>
      <c r="HC1024" s="68"/>
      <c r="HD1024" s="68"/>
      <c r="HE1024" s="68"/>
      <c r="HF1024" s="68"/>
      <c r="HG1024" s="68"/>
      <c r="HH1024" s="68"/>
      <c r="HI1024" s="68"/>
      <c r="HJ1024" s="68"/>
      <c r="HK1024" s="68"/>
      <c r="HL1024" s="68"/>
      <c r="HM1024" s="68"/>
      <c r="HN1024" s="68"/>
      <c r="HO1024" s="68"/>
      <c r="HP1024" s="68"/>
      <c r="HQ1024" s="68"/>
      <c r="HR1024" s="68"/>
      <c r="HS1024" s="68"/>
      <c r="HT1024" s="68"/>
      <c r="HU1024" s="68"/>
      <c r="HV1024" s="68"/>
      <c r="HW1024" s="68"/>
      <c r="HX1024" s="68"/>
      <c r="HY1024" s="68"/>
      <c r="HZ1024" s="68"/>
      <c r="IA1024" s="68"/>
      <c r="IB1024" s="68"/>
      <c r="IC1024" s="68"/>
      <c r="ID1024" s="68"/>
      <c r="IE1024" s="68"/>
      <c r="IF1024" s="68"/>
      <c r="IG1024" s="68"/>
      <c r="IH1024" s="68"/>
      <c r="II1024" s="68"/>
      <c r="IJ1024" s="68"/>
      <c r="IK1024" s="68"/>
      <c r="IL1024" s="68"/>
      <c r="IM1024" s="68"/>
      <c r="IN1024" s="68"/>
      <c r="IO1024" s="68"/>
      <c r="IP1024" s="68"/>
      <c r="IQ1024" s="68"/>
      <c r="IR1024" s="68"/>
      <c r="IS1024" s="68"/>
      <c r="IT1024" s="68"/>
      <c r="IU1024" s="68"/>
      <c r="IV1024" s="68"/>
      <c r="IW1024" s="68"/>
      <c r="IX1024" s="68"/>
      <c r="IY1024" s="68"/>
      <c r="IZ1024" s="68"/>
      <c r="JA1024" s="68"/>
      <c r="JB1024" s="68"/>
      <c r="JC1024" s="68"/>
      <c r="JD1024" s="68"/>
      <c r="JE1024" s="68"/>
      <c r="JF1024" s="68"/>
      <c r="JG1024" s="68"/>
      <c r="JH1024" s="68"/>
      <c r="JI1024" s="68"/>
      <c r="JJ1024" s="68"/>
      <c r="JK1024" s="68"/>
      <c r="JL1024" s="68"/>
      <c r="JM1024" s="68"/>
      <c r="JN1024" s="68"/>
      <c r="JO1024" s="68"/>
      <c r="JP1024" s="68"/>
      <c r="JQ1024" s="68"/>
      <c r="JR1024" s="68"/>
      <c r="JS1024" s="68"/>
      <c r="JT1024" s="68"/>
      <c r="JU1024" s="68"/>
      <c r="JV1024" s="68"/>
      <c r="JW1024" s="68"/>
      <c r="JX1024" s="68"/>
      <c r="JY1024" s="68"/>
      <c r="JZ1024" s="68"/>
      <c r="KA1024" s="68"/>
      <c r="KB1024" s="68"/>
      <c r="KC1024" s="68"/>
      <c r="KD1024" s="68"/>
      <c r="KE1024" s="68"/>
      <c r="KF1024" s="68"/>
      <c r="KG1024" s="68"/>
      <c r="KH1024" s="68"/>
      <c r="KI1024" s="68"/>
      <c r="KJ1024" s="68"/>
      <c r="KK1024" s="68"/>
      <c r="KL1024" s="68"/>
      <c r="KM1024" s="68"/>
      <c r="KN1024" s="68"/>
      <c r="KO1024" s="68"/>
      <c r="KP1024" s="68"/>
      <c r="KQ1024" s="68"/>
      <c r="KR1024" s="68"/>
      <c r="KS1024" s="68"/>
      <c r="KT1024" s="68"/>
      <c r="KU1024" s="68"/>
      <c r="KV1024" s="68"/>
      <c r="KW1024" s="68"/>
      <c r="KX1024" s="68"/>
      <c r="KY1024" s="68"/>
      <c r="KZ1024" s="68"/>
      <c r="LA1024" s="68"/>
      <c r="LB1024" s="68"/>
      <c r="LC1024" s="68"/>
      <c r="LD1024" s="68"/>
      <c r="LE1024" s="68"/>
      <c r="LF1024" s="68"/>
      <c r="LG1024" s="68"/>
      <c r="LH1024" s="68"/>
      <c r="LI1024" s="68"/>
      <c r="LJ1024" s="68"/>
      <c r="LK1024" s="68"/>
      <c r="LL1024" s="68"/>
      <c r="LM1024" s="68"/>
      <c r="LN1024" s="68"/>
      <c r="LO1024" s="68"/>
      <c r="LP1024" s="68"/>
      <c r="LQ1024" s="68"/>
      <c r="LR1024" s="68"/>
      <c r="LS1024" s="68"/>
      <c r="LT1024" s="68"/>
      <c r="LU1024" s="68"/>
      <c r="LV1024" s="68"/>
      <c r="LW1024" s="68"/>
      <c r="LX1024" s="68"/>
      <c r="LY1024" s="68"/>
      <c r="LZ1024" s="68"/>
      <c r="MA1024" s="68"/>
      <c r="MB1024" s="68"/>
      <c r="MC1024" s="68"/>
      <c r="MD1024" s="68"/>
      <c r="ME1024" s="68"/>
      <c r="MF1024" s="68"/>
      <c r="MG1024" s="68"/>
      <c r="MH1024" s="68"/>
      <c r="MI1024" s="68"/>
      <c r="MJ1024" s="68"/>
      <c r="MK1024" s="68"/>
      <c r="ML1024" s="68"/>
      <c r="MM1024" s="68"/>
      <c r="MN1024" s="68"/>
      <c r="MO1024" s="68"/>
      <c r="MP1024" s="68"/>
      <c r="MQ1024" s="68"/>
      <c r="MR1024" s="68"/>
      <c r="MS1024" s="68"/>
      <c r="MT1024" s="68"/>
      <c r="MU1024" s="68"/>
      <c r="MV1024" s="68"/>
      <c r="MW1024" s="68"/>
      <c r="MX1024" s="68"/>
      <c r="MY1024" s="68"/>
      <c r="MZ1024" s="68"/>
      <c r="NA1024" s="68"/>
      <c r="NB1024" s="68"/>
      <c r="NC1024" s="68"/>
      <c r="ND1024" s="68"/>
      <c r="NE1024" s="68"/>
      <c r="NF1024" s="68"/>
      <c r="NG1024" s="68"/>
      <c r="NH1024" s="68"/>
      <c r="NI1024" s="68"/>
      <c r="NJ1024" s="68"/>
      <c r="NK1024" s="68"/>
      <c r="NL1024" s="68"/>
      <c r="NM1024" s="68"/>
      <c r="NN1024" s="68"/>
      <c r="NO1024" s="68"/>
      <c r="NP1024" s="68"/>
      <c r="NQ1024" s="68"/>
      <c r="NR1024" s="68"/>
      <c r="NS1024" s="68"/>
      <c r="NT1024" s="68"/>
      <c r="NU1024" s="68"/>
      <c r="NV1024" s="68"/>
      <c r="NW1024" s="68"/>
      <c r="NX1024" s="68"/>
      <c r="NY1024" s="68"/>
      <c r="NZ1024" s="68"/>
      <c r="OA1024" s="68"/>
      <c r="OB1024" s="68"/>
      <c r="OC1024" s="68"/>
      <c r="OD1024" s="68"/>
      <c r="OE1024" s="68"/>
      <c r="OF1024" s="68"/>
      <c r="OG1024" s="68"/>
      <c r="OH1024" s="68"/>
      <c r="OI1024" s="68"/>
      <c r="OJ1024" s="68"/>
      <c r="OK1024" s="68"/>
      <c r="OL1024" s="68"/>
      <c r="OM1024" s="68"/>
      <c r="ON1024" s="68"/>
      <c r="OO1024" s="68"/>
      <c r="OP1024" s="68"/>
      <c r="OQ1024" s="68"/>
      <c r="OR1024" s="68"/>
      <c r="OS1024" s="68"/>
      <c r="OT1024" s="68"/>
      <c r="OU1024" s="68"/>
      <c r="OV1024" s="68"/>
      <c r="OW1024" s="68"/>
      <c r="OX1024" s="68"/>
      <c r="OY1024" s="68"/>
      <c r="OZ1024" s="68"/>
      <c r="PA1024" s="68"/>
      <c r="PB1024" s="68"/>
      <c r="PC1024" s="68"/>
      <c r="PD1024" s="68"/>
      <c r="PE1024" s="68"/>
      <c r="PF1024" s="68"/>
      <c r="PG1024" s="68"/>
      <c r="PH1024" s="68"/>
      <c r="PI1024" s="68"/>
      <c r="PJ1024" s="68"/>
      <c r="PK1024" s="68"/>
      <c r="PL1024" s="68"/>
      <c r="PM1024" s="68"/>
      <c r="PN1024" s="68"/>
      <c r="PO1024" s="68"/>
      <c r="PP1024" s="68"/>
      <c r="PQ1024" s="68"/>
      <c r="PR1024" s="68"/>
      <c r="PS1024" s="68"/>
      <c r="PT1024" s="68"/>
      <c r="PU1024" s="68"/>
      <c r="PV1024" s="68"/>
      <c r="PW1024" s="68"/>
      <c r="PX1024" s="68"/>
      <c r="PY1024" s="68"/>
      <c r="PZ1024" s="68"/>
      <c r="QA1024" s="68"/>
      <c r="QB1024" s="68"/>
      <c r="QC1024" s="68"/>
      <c r="QD1024" s="68"/>
      <c r="QE1024" s="68"/>
      <c r="QF1024" s="68"/>
      <c r="QG1024" s="68"/>
      <c r="QH1024" s="68"/>
      <c r="QI1024" s="68"/>
      <c r="QJ1024" s="68"/>
      <c r="QK1024" s="68"/>
      <c r="QL1024" s="68"/>
      <c r="QM1024" s="68"/>
      <c r="QN1024" s="68"/>
      <c r="QO1024" s="68"/>
      <c r="QP1024" s="68"/>
      <c r="QQ1024" s="68"/>
      <c r="QR1024" s="68"/>
      <c r="QS1024" s="68"/>
      <c r="QT1024" s="68"/>
      <c r="QU1024" s="68"/>
      <c r="QV1024" s="68"/>
      <c r="QW1024" s="68"/>
      <c r="QX1024" s="68"/>
      <c r="QY1024" s="68"/>
      <c r="QZ1024" s="68"/>
      <c r="RA1024" s="68"/>
      <c r="RB1024" s="68"/>
      <c r="RC1024" s="68"/>
      <c r="RD1024" s="68"/>
      <c r="RE1024" s="68"/>
      <c r="RF1024" s="68"/>
      <c r="RG1024" s="68"/>
      <c r="RH1024" s="68"/>
      <c r="RI1024" s="68"/>
      <c r="RJ1024" s="68"/>
      <c r="RK1024" s="68"/>
      <c r="RL1024" s="68"/>
      <c r="RM1024" s="68"/>
      <c r="RN1024" s="68"/>
      <c r="RO1024" s="68"/>
      <c r="RP1024" s="68"/>
      <c r="RQ1024" s="68"/>
      <c r="RR1024" s="68"/>
      <c r="RS1024" s="68"/>
      <c r="RT1024" s="68"/>
      <c r="RU1024" s="68"/>
      <c r="RV1024" s="68"/>
      <c r="RW1024" s="68"/>
      <c r="RX1024" s="68"/>
      <c r="RY1024" s="68"/>
      <c r="RZ1024" s="68"/>
      <c r="SA1024" s="68"/>
      <c r="SB1024" s="68"/>
      <c r="SC1024" s="68"/>
      <c r="SD1024" s="68"/>
      <c r="SE1024" s="68"/>
      <c r="SF1024" s="68"/>
      <c r="SG1024" s="68"/>
      <c r="SH1024" s="68"/>
      <c r="SI1024" s="68"/>
      <c r="SJ1024" s="68"/>
      <c r="SK1024" s="68"/>
      <c r="SL1024" s="68"/>
      <c r="SM1024" s="68"/>
      <c r="SN1024" s="68"/>
      <c r="SO1024" s="68"/>
      <c r="SP1024" s="68"/>
      <c r="SQ1024" s="68"/>
      <c r="SR1024" s="68"/>
      <c r="SS1024" s="68"/>
      <c r="ST1024" s="68"/>
    </row>
    <row r="1025" spans="1:516" ht="16.5" customHeight="1" x14ac:dyDescent="0.2">
      <c r="A1025" s="20">
        <v>417</v>
      </c>
      <c r="B1025" s="20" t="s">
        <v>62</v>
      </c>
      <c r="C1025" s="20" t="s">
        <v>915</v>
      </c>
      <c r="D1025" s="20" t="s">
        <v>38</v>
      </c>
      <c r="E1025" s="20" t="s">
        <v>1345</v>
      </c>
      <c r="F1025" s="22" t="s">
        <v>945</v>
      </c>
      <c r="G1025" s="20" t="s">
        <v>42</v>
      </c>
      <c r="H1025" s="20" t="s">
        <v>35</v>
      </c>
      <c r="I1025" s="20" t="s">
        <v>81</v>
      </c>
      <c r="J1025" s="22" t="s">
        <v>915</v>
      </c>
      <c r="K1025" s="20"/>
      <c r="L1025" s="20"/>
      <c r="M1025" s="20"/>
      <c r="N1025" s="20"/>
      <c r="O1025" s="23"/>
      <c r="P1025" s="23">
        <v>1200000</v>
      </c>
      <c r="Q1025" s="24">
        <v>1</v>
      </c>
      <c r="R1025" s="25">
        <v>45689</v>
      </c>
      <c r="S1025" s="20" t="s">
        <v>83</v>
      </c>
      <c r="T1025" s="26">
        <f t="shared" si="17"/>
        <v>1200000</v>
      </c>
      <c r="U1025" s="27" t="s">
        <v>100</v>
      </c>
      <c r="V1025" s="27" t="s">
        <v>100</v>
      </c>
      <c r="W1025" s="68"/>
      <c r="X1025" s="68"/>
      <c r="Y1025" s="68"/>
      <c r="Z1025" s="68"/>
      <c r="AA1025" s="68"/>
      <c r="AB1025" s="68"/>
      <c r="AC1025" s="68"/>
      <c r="AD1025" s="68"/>
      <c r="AE1025" s="68"/>
      <c r="AF1025" s="68"/>
      <c r="AG1025" s="68"/>
      <c r="AH1025" s="68"/>
      <c r="AI1025" s="68"/>
      <c r="AJ1025" s="68"/>
      <c r="AK1025" s="68"/>
      <c r="AL1025" s="68"/>
      <c r="AM1025" s="68"/>
      <c r="AN1025" s="68"/>
      <c r="AO1025" s="68"/>
      <c r="AP1025" s="68"/>
      <c r="AQ1025" s="68"/>
      <c r="AR1025" s="68"/>
      <c r="AS1025" s="68"/>
      <c r="AT1025" s="68"/>
      <c r="AU1025" s="68"/>
      <c r="AV1025" s="68"/>
      <c r="AW1025" s="68"/>
      <c r="AX1025" s="68"/>
      <c r="AY1025" s="68"/>
      <c r="AZ1025" s="68"/>
      <c r="BA1025" s="68"/>
      <c r="BB1025" s="68"/>
      <c r="BC1025" s="68"/>
      <c r="BD1025" s="68"/>
      <c r="BE1025" s="68"/>
      <c r="BF1025" s="68"/>
      <c r="BG1025" s="68"/>
      <c r="BH1025" s="68"/>
      <c r="BI1025" s="68"/>
      <c r="BJ1025" s="68"/>
      <c r="BK1025" s="68"/>
      <c r="BL1025" s="68"/>
      <c r="BM1025" s="68"/>
      <c r="BN1025" s="68"/>
      <c r="BO1025" s="68"/>
      <c r="BP1025" s="68"/>
      <c r="BQ1025" s="68"/>
      <c r="BR1025" s="68"/>
      <c r="BS1025" s="68"/>
      <c r="BT1025" s="68"/>
      <c r="BU1025" s="68"/>
      <c r="BV1025" s="68"/>
      <c r="BW1025" s="68"/>
      <c r="BX1025" s="68"/>
      <c r="BY1025" s="68"/>
      <c r="BZ1025" s="68"/>
      <c r="CA1025" s="68"/>
      <c r="CB1025" s="68"/>
      <c r="CC1025" s="68"/>
      <c r="CD1025" s="68"/>
      <c r="CE1025" s="68"/>
      <c r="CF1025" s="68"/>
      <c r="CG1025" s="68"/>
      <c r="CH1025" s="68"/>
      <c r="CI1025" s="68"/>
      <c r="CJ1025" s="68"/>
      <c r="CK1025" s="68"/>
      <c r="CL1025" s="68"/>
      <c r="CM1025" s="68"/>
      <c r="CN1025" s="68"/>
      <c r="CO1025" s="68"/>
      <c r="CP1025" s="68"/>
      <c r="CQ1025" s="68"/>
      <c r="CR1025" s="68"/>
      <c r="CS1025" s="68"/>
      <c r="CT1025" s="68"/>
      <c r="CU1025" s="68"/>
      <c r="CV1025" s="68"/>
      <c r="CW1025" s="68"/>
      <c r="CX1025" s="68"/>
      <c r="CY1025" s="68"/>
      <c r="CZ1025" s="68"/>
      <c r="DA1025" s="68"/>
      <c r="DB1025" s="68"/>
      <c r="DC1025" s="68"/>
      <c r="DD1025" s="68"/>
      <c r="DE1025" s="68"/>
      <c r="DF1025" s="68"/>
      <c r="DG1025" s="68"/>
      <c r="DH1025" s="68"/>
      <c r="DI1025" s="68"/>
      <c r="DJ1025" s="68"/>
      <c r="DK1025" s="68"/>
      <c r="DL1025" s="68"/>
      <c r="DM1025" s="68"/>
      <c r="DN1025" s="68"/>
      <c r="DO1025" s="68"/>
      <c r="DP1025" s="68"/>
      <c r="DQ1025" s="68"/>
      <c r="DR1025" s="68"/>
      <c r="DS1025" s="68"/>
      <c r="DT1025" s="68"/>
      <c r="DU1025" s="68"/>
      <c r="DV1025" s="68"/>
      <c r="DW1025" s="68"/>
      <c r="DX1025" s="68"/>
      <c r="DY1025" s="68"/>
      <c r="DZ1025" s="68"/>
      <c r="EA1025" s="68"/>
      <c r="EB1025" s="68"/>
      <c r="EC1025" s="68"/>
      <c r="ED1025" s="68"/>
      <c r="EE1025" s="68"/>
      <c r="EF1025" s="68"/>
      <c r="EG1025" s="68"/>
      <c r="EH1025" s="68"/>
      <c r="EI1025" s="68"/>
      <c r="EJ1025" s="68"/>
      <c r="EK1025" s="68"/>
      <c r="EL1025" s="68"/>
      <c r="EM1025" s="68"/>
      <c r="EN1025" s="68"/>
      <c r="EO1025" s="68"/>
      <c r="EP1025" s="68"/>
      <c r="EQ1025" s="68"/>
      <c r="ER1025" s="68"/>
      <c r="ES1025" s="68"/>
      <c r="ET1025" s="68"/>
      <c r="EU1025" s="68"/>
      <c r="EV1025" s="68"/>
      <c r="EW1025" s="68"/>
      <c r="EX1025" s="68"/>
      <c r="EY1025" s="68"/>
      <c r="EZ1025" s="68"/>
      <c r="FA1025" s="68"/>
      <c r="FB1025" s="68"/>
      <c r="FC1025" s="68"/>
      <c r="FD1025" s="68"/>
      <c r="FE1025" s="68"/>
      <c r="FF1025" s="68"/>
      <c r="FG1025" s="68"/>
      <c r="FH1025" s="68"/>
      <c r="FI1025" s="68"/>
      <c r="FJ1025" s="68"/>
      <c r="FK1025" s="68"/>
      <c r="FL1025" s="68"/>
      <c r="FM1025" s="68"/>
      <c r="FN1025" s="68"/>
      <c r="FO1025" s="68"/>
      <c r="FP1025" s="68"/>
      <c r="FQ1025" s="68"/>
      <c r="FR1025" s="68"/>
      <c r="FS1025" s="68"/>
      <c r="FT1025" s="68"/>
      <c r="FU1025" s="68"/>
      <c r="FV1025" s="68"/>
      <c r="FW1025" s="68"/>
      <c r="FX1025" s="68"/>
      <c r="FY1025" s="68"/>
      <c r="FZ1025" s="68"/>
      <c r="GA1025" s="68"/>
      <c r="GB1025" s="68"/>
      <c r="GC1025" s="68"/>
      <c r="GD1025" s="68"/>
      <c r="GE1025" s="68"/>
      <c r="GF1025" s="68"/>
      <c r="GG1025" s="68"/>
      <c r="GH1025" s="68"/>
      <c r="GI1025" s="68"/>
      <c r="GJ1025" s="68"/>
      <c r="GK1025" s="68"/>
      <c r="GL1025" s="68"/>
      <c r="GM1025" s="68"/>
      <c r="GN1025" s="68"/>
      <c r="GO1025" s="68"/>
      <c r="GP1025" s="68"/>
      <c r="GQ1025" s="68"/>
      <c r="GR1025" s="68"/>
      <c r="GS1025" s="68"/>
      <c r="GT1025" s="68"/>
      <c r="GU1025" s="68"/>
      <c r="GV1025" s="68"/>
      <c r="GW1025" s="68"/>
      <c r="GX1025" s="68"/>
      <c r="GY1025" s="68"/>
      <c r="GZ1025" s="68"/>
      <c r="HA1025" s="68"/>
      <c r="HB1025" s="68"/>
      <c r="HC1025" s="68"/>
      <c r="HD1025" s="68"/>
      <c r="HE1025" s="68"/>
      <c r="HF1025" s="68"/>
      <c r="HG1025" s="68"/>
      <c r="HH1025" s="68"/>
      <c r="HI1025" s="68"/>
      <c r="HJ1025" s="68"/>
      <c r="HK1025" s="68"/>
      <c r="HL1025" s="68"/>
      <c r="HM1025" s="68"/>
      <c r="HN1025" s="68"/>
      <c r="HO1025" s="68"/>
      <c r="HP1025" s="68"/>
      <c r="HQ1025" s="68"/>
      <c r="HR1025" s="68"/>
      <c r="HS1025" s="68"/>
      <c r="HT1025" s="68"/>
      <c r="HU1025" s="68"/>
      <c r="HV1025" s="68"/>
      <c r="HW1025" s="68"/>
      <c r="HX1025" s="68"/>
      <c r="HY1025" s="68"/>
      <c r="HZ1025" s="68"/>
      <c r="IA1025" s="68"/>
      <c r="IB1025" s="68"/>
      <c r="IC1025" s="68"/>
      <c r="ID1025" s="68"/>
      <c r="IE1025" s="68"/>
      <c r="IF1025" s="68"/>
      <c r="IG1025" s="68"/>
      <c r="IH1025" s="68"/>
      <c r="II1025" s="68"/>
      <c r="IJ1025" s="68"/>
      <c r="IK1025" s="68"/>
      <c r="IL1025" s="68"/>
      <c r="IM1025" s="68"/>
      <c r="IN1025" s="68"/>
      <c r="IO1025" s="68"/>
      <c r="IP1025" s="68"/>
      <c r="IQ1025" s="68"/>
      <c r="IR1025" s="68"/>
      <c r="IS1025" s="68"/>
      <c r="IT1025" s="68"/>
      <c r="IU1025" s="68"/>
      <c r="IV1025" s="68"/>
      <c r="IW1025" s="68"/>
      <c r="IX1025" s="68"/>
      <c r="IY1025" s="68"/>
      <c r="IZ1025" s="68"/>
      <c r="JA1025" s="68"/>
      <c r="JB1025" s="68"/>
      <c r="JC1025" s="68"/>
      <c r="JD1025" s="68"/>
      <c r="JE1025" s="68"/>
      <c r="JF1025" s="68"/>
      <c r="JG1025" s="68"/>
      <c r="JH1025" s="68"/>
      <c r="JI1025" s="68"/>
      <c r="JJ1025" s="68"/>
      <c r="JK1025" s="68"/>
      <c r="JL1025" s="68"/>
      <c r="JM1025" s="68"/>
      <c r="JN1025" s="68"/>
      <c r="JO1025" s="68"/>
      <c r="JP1025" s="68"/>
      <c r="JQ1025" s="68"/>
      <c r="JR1025" s="68"/>
      <c r="JS1025" s="68"/>
      <c r="JT1025" s="68"/>
      <c r="JU1025" s="68"/>
      <c r="JV1025" s="68"/>
      <c r="JW1025" s="68"/>
      <c r="JX1025" s="68"/>
      <c r="JY1025" s="68"/>
      <c r="JZ1025" s="68"/>
      <c r="KA1025" s="68"/>
      <c r="KB1025" s="68"/>
      <c r="KC1025" s="68"/>
      <c r="KD1025" s="68"/>
      <c r="KE1025" s="68"/>
      <c r="KF1025" s="68"/>
      <c r="KG1025" s="68"/>
      <c r="KH1025" s="68"/>
      <c r="KI1025" s="68"/>
      <c r="KJ1025" s="68"/>
      <c r="KK1025" s="68"/>
      <c r="KL1025" s="68"/>
      <c r="KM1025" s="68"/>
      <c r="KN1025" s="68"/>
      <c r="KO1025" s="68"/>
      <c r="KP1025" s="68"/>
      <c r="KQ1025" s="68"/>
      <c r="KR1025" s="68"/>
      <c r="KS1025" s="68"/>
      <c r="KT1025" s="68"/>
      <c r="KU1025" s="68"/>
      <c r="KV1025" s="68"/>
      <c r="KW1025" s="68"/>
      <c r="KX1025" s="68"/>
      <c r="KY1025" s="68"/>
      <c r="KZ1025" s="68"/>
      <c r="LA1025" s="68"/>
      <c r="LB1025" s="68"/>
      <c r="LC1025" s="68"/>
      <c r="LD1025" s="68"/>
      <c r="LE1025" s="68"/>
      <c r="LF1025" s="68"/>
      <c r="LG1025" s="68"/>
      <c r="LH1025" s="68"/>
      <c r="LI1025" s="68"/>
      <c r="LJ1025" s="68"/>
      <c r="LK1025" s="68"/>
      <c r="LL1025" s="68"/>
      <c r="LM1025" s="68"/>
      <c r="LN1025" s="68"/>
      <c r="LO1025" s="68"/>
      <c r="LP1025" s="68"/>
      <c r="LQ1025" s="68"/>
      <c r="LR1025" s="68"/>
      <c r="LS1025" s="68"/>
      <c r="LT1025" s="68"/>
      <c r="LU1025" s="68"/>
      <c r="LV1025" s="68"/>
      <c r="LW1025" s="68"/>
      <c r="LX1025" s="68"/>
      <c r="LY1025" s="68"/>
      <c r="LZ1025" s="68"/>
      <c r="MA1025" s="68"/>
      <c r="MB1025" s="68"/>
      <c r="MC1025" s="68"/>
      <c r="MD1025" s="68"/>
      <c r="ME1025" s="68"/>
      <c r="MF1025" s="68"/>
      <c r="MG1025" s="68"/>
      <c r="MH1025" s="68"/>
      <c r="MI1025" s="68"/>
      <c r="MJ1025" s="68"/>
      <c r="MK1025" s="68"/>
      <c r="ML1025" s="68"/>
      <c r="MM1025" s="68"/>
      <c r="MN1025" s="68"/>
      <c r="MO1025" s="68"/>
      <c r="MP1025" s="68"/>
      <c r="MQ1025" s="68"/>
      <c r="MR1025" s="68"/>
      <c r="MS1025" s="68"/>
      <c r="MT1025" s="68"/>
      <c r="MU1025" s="68"/>
      <c r="MV1025" s="68"/>
      <c r="MW1025" s="68"/>
      <c r="MX1025" s="68"/>
      <c r="MY1025" s="68"/>
      <c r="MZ1025" s="68"/>
      <c r="NA1025" s="68"/>
      <c r="NB1025" s="68"/>
      <c r="NC1025" s="68"/>
      <c r="ND1025" s="68"/>
      <c r="NE1025" s="68"/>
      <c r="NF1025" s="68"/>
      <c r="NG1025" s="68"/>
      <c r="NH1025" s="68"/>
      <c r="NI1025" s="68"/>
      <c r="NJ1025" s="68"/>
      <c r="NK1025" s="68"/>
      <c r="NL1025" s="68"/>
      <c r="NM1025" s="68"/>
      <c r="NN1025" s="68"/>
      <c r="NO1025" s="68"/>
      <c r="NP1025" s="68"/>
      <c r="NQ1025" s="68"/>
      <c r="NR1025" s="68"/>
      <c r="NS1025" s="68"/>
      <c r="NT1025" s="68"/>
      <c r="NU1025" s="68"/>
      <c r="NV1025" s="68"/>
      <c r="NW1025" s="68"/>
      <c r="NX1025" s="68"/>
      <c r="NY1025" s="68"/>
      <c r="NZ1025" s="68"/>
      <c r="OA1025" s="68"/>
      <c r="OB1025" s="68"/>
      <c r="OC1025" s="68"/>
      <c r="OD1025" s="68"/>
      <c r="OE1025" s="68"/>
      <c r="OF1025" s="68"/>
      <c r="OG1025" s="68"/>
      <c r="OH1025" s="68"/>
      <c r="OI1025" s="68"/>
      <c r="OJ1025" s="68"/>
      <c r="OK1025" s="68"/>
      <c r="OL1025" s="68"/>
      <c r="OM1025" s="68"/>
      <c r="ON1025" s="68"/>
      <c r="OO1025" s="68"/>
      <c r="OP1025" s="68"/>
      <c r="OQ1025" s="68"/>
      <c r="OR1025" s="68"/>
      <c r="OS1025" s="68"/>
      <c r="OT1025" s="68"/>
      <c r="OU1025" s="68"/>
      <c r="OV1025" s="68"/>
      <c r="OW1025" s="68"/>
      <c r="OX1025" s="68"/>
      <c r="OY1025" s="68"/>
      <c r="OZ1025" s="68"/>
      <c r="PA1025" s="68"/>
      <c r="PB1025" s="68"/>
      <c r="PC1025" s="68"/>
      <c r="PD1025" s="68"/>
      <c r="PE1025" s="68"/>
      <c r="PF1025" s="68"/>
      <c r="PG1025" s="68"/>
      <c r="PH1025" s="68"/>
      <c r="PI1025" s="68"/>
      <c r="PJ1025" s="68"/>
      <c r="PK1025" s="68"/>
      <c r="PL1025" s="68"/>
      <c r="PM1025" s="68"/>
      <c r="PN1025" s="68"/>
      <c r="PO1025" s="68"/>
      <c r="PP1025" s="68"/>
      <c r="PQ1025" s="68"/>
      <c r="PR1025" s="68"/>
      <c r="PS1025" s="68"/>
      <c r="PT1025" s="68"/>
      <c r="PU1025" s="68"/>
      <c r="PV1025" s="68"/>
      <c r="PW1025" s="68"/>
      <c r="PX1025" s="68"/>
      <c r="PY1025" s="68"/>
      <c r="PZ1025" s="68"/>
      <c r="QA1025" s="68"/>
      <c r="QB1025" s="68"/>
      <c r="QC1025" s="68"/>
      <c r="QD1025" s="68"/>
      <c r="QE1025" s="68"/>
      <c r="QF1025" s="68"/>
      <c r="QG1025" s="68"/>
      <c r="QH1025" s="68"/>
      <c r="QI1025" s="68"/>
      <c r="QJ1025" s="68"/>
      <c r="QK1025" s="68"/>
      <c r="QL1025" s="68"/>
      <c r="QM1025" s="68"/>
      <c r="QN1025" s="68"/>
      <c r="QO1025" s="68"/>
      <c r="QP1025" s="68"/>
      <c r="QQ1025" s="68"/>
      <c r="QR1025" s="68"/>
      <c r="QS1025" s="68"/>
      <c r="QT1025" s="68"/>
      <c r="QU1025" s="68"/>
      <c r="QV1025" s="68"/>
      <c r="QW1025" s="68"/>
      <c r="QX1025" s="68"/>
      <c r="QY1025" s="68"/>
      <c r="QZ1025" s="68"/>
      <c r="RA1025" s="68"/>
      <c r="RB1025" s="68"/>
      <c r="RC1025" s="68"/>
      <c r="RD1025" s="68"/>
      <c r="RE1025" s="68"/>
      <c r="RF1025" s="68"/>
      <c r="RG1025" s="68"/>
      <c r="RH1025" s="68"/>
      <c r="RI1025" s="68"/>
      <c r="RJ1025" s="68"/>
      <c r="RK1025" s="68"/>
      <c r="RL1025" s="68"/>
      <c r="RM1025" s="68"/>
      <c r="RN1025" s="68"/>
      <c r="RO1025" s="68"/>
      <c r="RP1025" s="68"/>
      <c r="RQ1025" s="68"/>
      <c r="RR1025" s="68"/>
      <c r="RS1025" s="68"/>
      <c r="RT1025" s="68"/>
      <c r="RU1025" s="68"/>
      <c r="RV1025" s="68"/>
      <c r="RW1025" s="68"/>
      <c r="RX1025" s="68"/>
      <c r="RY1025" s="68"/>
      <c r="RZ1025" s="68"/>
      <c r="SA1025" s="68"/>
      <c r="SB1025" s="68"/>
      <c r="SC1025" s="68"/>
      <c r="SD1025" s="68"/>
      <c r="SE1025" s="68"/>
      <c r="SF1025" s="68"/>
      <c r="SG1025" s="68"/>
      <c r="SH1025" s="68"/>
      <c r="SI1025" s="68"/>
      <c r="SJ1025" s="68"/>
      <c r="SK1025" s="68"/>
      <c r="SL1025" s="68"/>
      <c r="SM1025" s="68"/>
      <c r="SN1025" s="68"/>
      <c r="SO1025" s="68"/>
      <c r="SP1025" s="68"/>
      <c r="SQ1025" s="68"/>
      <c r="SR1025" s="68"/>
      <c r="SS1025" s="68"/>
      <c r="ST1025" s="68"/>
    </row>
    <row r="1026" spans="1:516" ht="16.5" customHeight="1" x14ac:dyDescent="0.2">
      <c r="A1026" s="20">
        <v>418</v>
      </c>
      <c r="B1026" s="20" t="s">
        <v>62</v>
      </c>
      <c r="C1026" s="20" t="s">
        <v>915</v>
      </c>
      <c r="D1026" s="20" t="s">
        <v>38</v>
      </c>
      <c r="E1026" s="20" t="s">
        <v>1345</v>
      </c>
      <c r="F1026" s="22" t="s">
        <v>945</v>
      </c>
      <c r="G1026" s="20" t="s">
        <v>42</v>
      </c>
      <c r="H1026" s="20" t="s">
        <v>35</v>
      </c>
      <c r="I1026" s="20" t="s">
        <v>81</v>
      </c>
      <c r="J1026" s="22" t="s">
        <v>915</v>
      </c>
      <c r="K1026" s="20"/>
      <c r="L1026" s="20"/>
      <c r="M1026" s="20"/>
      <c r="N1026" s="20"/>
      <c r="O1026" s="23"/>
      <c r="P1026" s="23">
        <v>1200000</v>
      </c>
      <c r="Q1026" s="24">
        <v>1</v>
      </c>
      <c r="R1026" s="25">
        <v>45717</v>
      </c>
      <c r="S1026" s="20" t="s">
        <v>83</v>
      </c>
      <c r="T1026" s="26">
        <f t="shared" si="17"/>
        <v>1200000</v>
      </c>
      <c r="U1026" s="27" t="s">
        <v>100</v>
      </c>
      <c r="V1026" s="27" t="s">
        <v>100</v>
      </c>
      <c r="W1026" s="68"/>
      <c r="X1026" s="68"/>
      <c r="Y1026" s="68"/>
      <c r="Z1026" s="68"/>
      <c r="AA1026" s="68"/>
      <c r="AB1026" s="68"/>
      <c r="AC1026" s="68"/>
      <c r="AD1026" s="68"/>
      <c r="AE1026" s="68"/>
      <c r="AF1026" s="68"/>
      <c r="AG1026" s="68"/>
      <c r="AH1026" s="68"/>
      <c r="AI1026" s="68"/>
      <c r="AJ1026" s="68"/>
      <c r="AK1026" s="68"/>
      <c r="AL1026" s="68"/>
      <c r="AM1026" s="68"/>
      <c r="AN1026" s="68"/>
      <c r="AO1026" s="68"/>
      <c r="AP1026" s="68"/>
      <c r="AQ1026" s="68"/>
      <c r="AR1026" s="68"/>
      <c r="AS1026" s="68"/>
      <c r="AT1026" s="68"/>
      <c r="AU1026" s="68"/>
      <c r="AV1026" s="68"/>
      <c r="AW1026" s="68"/>
      <c r="AX1026" s="68"/>
      <c r="AY1026" s="68"/>
      <c r="AZ1026" s="68"/>
      <c r="BA1026" s="68"/>
      <c r="BB1026" s="68"/>
      <c r="BC1026" s="68"/>
      <c r="BD1026" s="68"/>
      <c r="BE1026" s="68"/>
      <c r="BF1026" s="68"/>
      <c r="BG1026" s="68"/>
      <c r="BH1026" s="68"/>
      <c r="BI1026" s="68"/>
      <c r="BJ1026" s="68"/>
      <c r="BK1026" s="68"/>
      <c r="BL1026" s="68"/>
      <c r="BM1026" s="68"/>
      <c r="BN1026" s="68"/>
      <c r="BO1026" s="68"/>
      <c r="BP1026" s="68"/>
      <c r="BQ1026" s="68"/>
      <c r="BR1026" s="68"/>
      <c r="BS1026" s="68"/>
      <c r="BT1026" s="68"/>
      <c r="BU1026" s="68"/>
      <c r="BV1026" s="68"/>
      <c r="BW1026" s="68"/>
      <c r="BX1026" s="68"/>
      <c r="BY1026" s="68"/>
      <c r="BZ1026" s="68"/>
      <c r="CA1026" s="68"/>
      <c r="CB1026" s="68"/>
      <c r="CC1026" s="68"/>
      <c r="CD1026" s="68"/>
      <c r="CE1026" s="68"/>
      <c r="CF1026" s="68"/>
      <c r="CG1026" s="68"/>
      <c r="CH1026" s="68"/>
      <c r="CI1026" s="68"/>
      <c r="CJ1026" s="68"/>
      <c r="CK1026" s="68"/>
      <c r="CL1026" s="68"/>
      <c r="CM1026" s="68"/>
      <c r="CN1026" s="68"/>
      <c r="CO1026" s="68"/>
      <c r="CP1026" s="68"/>
      <c r="CQ1026" s="68"/>
      <c r="CR1026" s="68"/>
      <c r="CS1026" s="68"/>
      <c r="CT1026" s="68"/>
      <c r="CU1026" s="68"/>
      <c r="CV1026" s="68"/>
      <c r="CW1026" s="68"/>
      <c r="CX1026" s="68"/>
      <c r="CY1026" s="68"/>
      <c r="CZ1026" s="68"/>
      <c r="DA1026" s="68"/>
      <c r="DB1026" s="68"/>
      <c r="DC1026" s="68"/>
      <c r="DD1026" s="68"/>
      <c r="DE1026" s="68"/>
      <c r="DF1026" s="68"/>
      <c r="DG1026" s="68"/>
      <c r="DH1026" s="68"/>
      <c r="DI1026" s="68"/>
      <c r="DJ1026" s="68"/>
      <c r="DK1026" s="68"/>
      <c r="DL1026" s="68"/>
      <c r="DM1026" s="68"/>
      <c r="DN1026" s="68"/>
      <c r="DO1026" s="68"/>
      <c r="DP1026" s="68"/>
      <c r="DQ1026" s="68"/>
      <c r="DR1026" s="68"/>
      <c r="DS1026" s="68"/>
      <c r="DT1026" s="68"/>
      <c r="DU1026" s="68"/>
      <c r="DV1026" s="68"/>
      <c r="DW1026" s="68"/>
      <c r="DX1026" s="68"/>
      <c r="DY1026" s="68"/>
      <c r="DZ1026" s="68"/>
      <c r="EA1026" s="68"/>
      <c r="EB1026" s="68"/>
      <c r="EC1026" s="68"/>
      <c r="ED1026" s="68"/>
      <c r="EE1026" s="68"/>
      <c r="EF1026" s="68"/>
      <c r="EG1026" s="68"/>
      <c r="EH1026" s="68"/>
      <c r="EI1026" s="68"/>
      <c r="EJ1026" s="68"/>
      <c r="EK1026" s="68"/>
      <c r="EL1026" s="68"/>
      <c r="EM1026" s="68"/>
      <c r="EN1026" s="68"/>
      <c r="EO1026" s="68"/>
      <c r="EP1026" s="68"/>
      <c r="EQ1026" s="68"/>
      <c r="ER1026" s="68"/>
      <c r="ES1026" s="68"/>
      <c r="ET1026" s="68"/>
      <c r="EU1026" s="68"/>
      <c r="EV1026" s="68"/>
      <c r="EW1026" s="68"/>
      <c r="EX1026" s="68"/>
      <c r="EY1026" s="68"/>
      <c r="EZ1026" s="68"/>
      <c r="FA1026" s="68"/>
      <c r="FB1026" s="68"/>
      <c r="FC1026" s="68"/>
      <c r="FD1026" s="68"/>
      <c r="FE1026" s="68"/>
      <c r="FF1026" s="68"/>
      <c r="FG1026" s="68"/>
      <c r="FH1026" s="68"/>
      <c r="FI1026" s="68"/>
      <c r="FJ1026" s="68"/>
      <c r="FK1026" s="68"/>
      <c r="FL1026" s="68"/>
      <c r="FM1026" s="68"/>
      <c r="FN1026" s="68"/>
      <c r="FO1026" s="68"/>
      <c r="FP1026" s="68"/>
      <c r="FQ1026" s="68"/>
      <c r="FR1026" s="68"/>
      <c r="FS1026" s="68"/>
      <c r="FT1026" s="68"/>
      <c r="FU1026" s="68"/>
      <c r="FV1026" s="68"/>
      <c r="FW1026" s="68"/>
      <c r="FX1026" s="68"/>
      <c r="FY1026" s="68"/>
      <c r="FZ1026" s="68"/>
      <c r="GA1026" s="68"/>
      <c r="GB1026" s="68"/>
      <c r="GC1026" s="68"/>
      <c r="GD1026" s="68"/>
      <c r="GE1026" s="68"/>
      <c r="GF1026" s="68"/>
      <c r="GG1026" s="68"/>
      <c r="GH1026" s="68"/>
      <c r="GI1026" s="68"/>
      <c r="GJ1026" s="68"/>
      <c r="GK1026" s="68"/>
      <c r="GL1026" s="68"/>
      <c r="GM1026" s="68"/>
      <c r="GN1026" s="68"/>
      <c r="GO1026" s="68"/>
      <c r="GP1026" s="68"/>
      <c r="GQ1026" s="68"/>
      <c r="GR1026" s="68"/>
      <c r="GS1026" s="68"/>
      <c r="GT1026" s="68"/>
      <c r="GU1026" s="68"/>
      <c r="GV1026" s="68"/>
      <c r="GW1026" s="68"/>
      <c r="GX1026" s="68"/>
      <c r="GY1026" s="68"/>
      <c r="GZ1026" s="68"/>
      <c r="HA1026" s="68"/>
      <c r="HB1026" s="68"/>
      <c r="HC1026" s="68"/>
      <c r="HD1026" s="68"/>
      <c r="HE1026" s="68"/>
      <c r="HF1026" s="68"/>
      <c r="HG1026" s="68"/>
      <c r="HH1026" s="68"/>
      <c r="HI1026" s="68"/>
      <c r="HJ1026" s="68"/>
      <c r="HK1026" s="68"/>
      <c r="HL1026" s="68"/>
      <c r="HM1026" s="68"/>
      <c r="HN1026" s="68"/>
      <c r="HO1026" s="68"/>
      <c r="HP1026" s="68"/>
      <c r="HQ1026" s="68"/>
      <c r="HR1026" s="68"/>
      <c r="HS1026" s="68"/>
      <c r="HT1026" s="68"/>
      <c r="HU1026" s="68"/>
      <c r="HV1026" s="68"/>
      <c r="HW1026" s="68"/>
      <c r="HX1026" s="68"/>
      <c r="HY1026" s="68"/>
      <c r="HZ1026" s="68"/>
      <c r="IA1026" s="68"/>
      <c r="IB1026" s="68"/>
      <c r="IC1026" s="68"/>
      <c r="ID1026" s="68"/>
      <c r="IE1026" s="68"/>
      <c r="IF1026" s="68"/>
      <c r="IG1026" s="68"/>
      <c r="IH1026" s="68"/>
      <c r="II1026" s="68"/>
      <c r="IJ1026" s="68"/>
      <c r="IK1026" s="68"/>
      <c r="IL1026" s="68"/>
      <c r="IM1026" s="68"/>
      <c r="IN1026" s="68"/>
      <c r="IO1026" s="68"/>
      <c r="IP1026" s="68"/>
      <c r="IQ1026" s="68"/>
      <c r="IR1026" s="68"/>
      <c r="IS1026" s="68"/>
      <c r="IT1026" s="68"/>
      <c r="IU1026" s="68"/>
      <c r="IV1026" s="68"/>
      <c r="IW1026" s="68"/>
      <c r="IX1026" s="68"/>
      <c r="IY1026" s="68"/>
      <c r="IZ1026" s="68"/>
      <c r="JA1026" s="68"/>
      <c r="JB1026" s="68"/>
      <c r="JC1026" s="68"/>
      <c r="JD1026" s="68"/>
      <c r="JE1026" s="68"/>
      <c r="JF1026" s="68"/>
      <c r="JG1026" s="68"/>
      <c r="JH1026" s="68"/>
      <c r="JI1026" s="68"/>
      <c r="JJ1026" s="68"/>
      <c r="JK1026" s="68"/>
      <c r="JL1026" s="68"/>
      <c r="JM1026" s="68"/>
      <c r="JN1026" s="68"/>
      <c r="JO1026" s="68"/>
      <c r="JP1026" s="68"/>
      <c r="JQ1026" s="68"/>
      <c r="JR1026" s="68"/>
      <c r="JS1026" s="68"/>
      <c r="JT1026" s="68"/>
      <c r="JU1026" s="68"/>
      <c r="JV1026" s="68"/>
      <c r="JW1026" s="68"/>
      <c r="JX1026" s="68"/>
      <c r="JY1026" s="68"/>
      <c r="JZ1026" s="68"/>
      <c r="KA1026" s="68"/>
      <c r="KB1026" s="68"/>
      <c r="KC1026" s="68"/>
      <c r="KD1026" s="68"/>
      <c r="KE1026" s="68"/>
      <c r="KF1026" s="68"/>
      <c r="KG1026" s="68"/>
      <c r="KH1026" s="68"/>
      <c r="KI1026" s="68"/>
      <c r="KJ1026" s="68"/>
      <c r="KK1026" s="68"/>
      <c r="KL1026" s="68"/>
      <c r="KM1026" s="68"/>
      <c r="KN1026" s="68"/>
      <c r="KO1026" s="68"/>
      <c r="KP1026" s="68"/>
      <c r="KQ1026" s="68"/>
      <c r="KR1026" s="68"/>
      <c r="KS1026" s="68"/>
      <c r="KT1026" s="68"/>
      <c r="KU1026" s="68"/>
      <c r="KV1026" s="68"/>
      <c r="KW1026" s="68"/>
      <c r="KX1026" s="68"/>
      <c r="KY1026" s="68"/>
      <c r="KZ1026" s="68"/>
      <c r="LA1026" s="68"/>
      <c r="LB1026" s="68"/>
      <c r="LC1026" s="68"/>
      <c r="LD1026" s="68"/>
      <c r="LE1026" s="68"/>
      <c r="LF1026" s="68"/>
      <c r="LG1026" s="68"/>
      <c r="LH1026" s="68"/>
      <c r="LI1026" s="68"/>
      <c r="LJ1026" s="68"/>
      <c r="LK1026" s="68"/>
      <c r="LL1026" s="68"/>
      <c r="LM1026" s="68"/>
      <c r="LN1026" s="68"/>
      <c r="LO1026" s="68"/>
      <c r="LP1026" s="68"/>
      <c r="LQ1026" s="68"/>
      <c r="LR1026" s="68"/>
      <c r="LS1026" s="68"/>
      <c r="LT1026" s="68"/>
      <c r="LU1026" s="68"/>
      <c r="LV1026" s="68"/>
      <c r="LW1026" s="68"/>
      <c r="LX1026" s="68"/>
      <c r="LY1026" s="68"/>
      <c r="LZ1026" s="68"/>
      <c r="MA1026" s="68"/>
      <c r="MB1026" s="68"/>
      <c r="MC1026" s="68"/>
      <c r="MD1026" s="68"/>
      <c r="ME1026" s="68"/>
      <c r="MF1026" s="68"/>
      <c r="MG1026" s="68"/>
      <c r="MH1026" s="68"/>
      <c r="MI1026" s="68"/>
      <c r="MJ1026" s="68"/>
      <c r="MK1026" s="68"/>
      <c r="ML1026" s="68"/>
      <c r="MM1026" s="68"/>
      <c r="MN1026" s="68"/>
      <c r="MO1026" s="68"/>
      <c r="MP1026" s="68"/>
      <c r="MQ1026" s="68"/>
      <c r="MR1026" s="68"/>
      <c r="MS1026" s="68"/>
      <c r="MT1026" s="68"/>
      <c r="MU1026" s="68"/>
      <c r="MV1026" s="68"/>
      <c r="MW1026" s="68"/>
      <c r="MX1026" s="68"/>
      <c r="MY1026" s="68"/>
      <c r="MZ1026" s="68"/>
      <c r="NA1026" s="68"/>
      <c r="NB1026" s="68"/>
      <c r="NC1026" s="68"/>
      <c r="ND1026" s="68"/>
      <c r="NE1026" s="68"/>
      <c r="NF1026" s="68"/>
      <c r="NG1026" s="68"/>
      <c r="NH1026" s="68"/>
      <c r="NI1026" s="68"/>
      <c r="NJ1026" s="68"/>
      <c r="NK1026" s="68"/>
      <c r="NL1026" s="68"/>
      <c r="NM1026" s="68"/>
      <c r="NN1026" s="68"/>
      <c r="NO1026" s="68"/>
      <c r="NP1026" s="68"/>
      <c r="NQ1026" s="68"/>
      <c r="NR1026" s="68"/>
      <c r="NS1026" s="68"/>
      <c r="NT1026" s="68"/>
      <c r="NU1026" s="68"/>
      <c r="NV1026" s="68"/>
      <c r="NW1026" s="68"/>
      <c r="NX1026" s="68"/>
      <c r="NY1026" s="68"/>
      <c r="NZ1026" s="68"/>
      <c r="OA1026" s="68"/>
      <c r="OB1026" s="68"/>
      <c r="OC1026" s="68"/>
      <c r="OD1026" s="68"/>
      <c r="OE1026" s="68"/>
      <c r="OF1026" s="68"/>
      <c r="OG1026" s="68"/>
      <c r="OH1026" s="68"/>
      <c r="OI1026" s="68"/>
      <c r="OJ1026" s="68"/>
      <c r="OK1026" s="68"/>
      <c r="OL1026" s="68"/>
      <c r="OM1026" s="68"/>
      <c r="ON1026" s="68"/>
      <c r="OO1026" s="68"/>
      <c r="OP1026" s="68"/>
      <c r="OQ1026" s="68"/>
      <c r="OR1026" s="68"/>
      <c r="OS1026" s="68"/>
      <c r="OT1026" s="68"/>
      <c r="OU1026" s="68"/>
      <c r="OV1026" s="68"/>
      <c r="OW1026" s="68"/>
      <c r="OX1026" s="68"/>
      <c r="OY1026" s="68"/>
      <c r="OZ1026" s="68"/>
      <c r="PA1026" s="68"/>
      <c r="PB1026" s="68"/>
      <c r="PC1026" s="68"/>
      <c r="PD1026" s="68"/>
      <c r="PE1026" s="68"/>
      <c r="PF1026" s="68"/>
      <c r="PG1026" s="68"/>
      <c r="PH1026" s="68"/>
      <c r="PI1026" s="68"/>
      <c r="PJ1026" s="68"/>
      <c r="PK1026" s="68"/>
      <c r="PL1026" s="68"/>
      <c r="PM1026" s="68"/>
      <c r="PN1026" s="68"/>
      <c r="PO1026" s="68"/>
      <c r="PP1026" s="68"/>
      <c r="PQ1026" s="68"/>
      <c r="PR1026" s="68"/>
      <c r="PS1026" s="68"/>
      <c r="PT1026" s="68"/>
      <c r="PU1026" s="68"/>
      <c r="PV1026" s="68"/>
      <c r="PW1026" s="68"/>
      <c r="PX1026" s="68"/>
      <c r="PY1026" s="68"/>
      <c r="PZ1026" s="68"/>
      <c r="QA1026" s="68"/>
      <c r="QB1026" s="68"/>
      <c r="QC1026" s="68"/>
      <c r="QD1026" s="68"/>
      <c r="QE1026" s="68"/>
      <c r="QF1026" s="68"/>
      <c r="QG1026" s="68"/>
      <c r="QH1026" s="68"/>
      <c r="QI1026" s="68"/>
      <c r="QJ1026" s="68"/>
      <c r="QK1026" s="68"/>
      <c r="QL1026" s="68"/>
      <c r="QM1026" s="68"/>
      <c r="QN1026" s="68"/>
      <c r="QO1026" s="68"/>
      <c r="QP1026" s="68"/>
      <c r="QQ1026" s="68"/>
      <c r="QR1026" s="68"/>
      <c r="QS1026" s="68"/>
      <c r="QT1026" s="68"/>
      <c r="QU1026" s="68"/>
      <c r="QV1026" s="68"/>
      <c r="QW1026" s="68"/>
      <c r="QX1026" s="68"/>
      <c r="QY1026" s="68"/>
      <c r="QZ1026" s="68"/>
      <c r="RA1026" s="68"/>
      <c r="RB1026" s="68"/>
      <c r="RC1026" s="68"/>
      <c r="RD1026" s="68"/>
      <c r="RE1026" s="68"/>
      <c r="RF1026" s="68"/>
      <c r="RG1026" s="68"/>
      <c r="RH1026" s="68"/>
      <c r="RI1026" s="68"/>
      <c r="RJ1026" s="68"/>
      <c r="RK1026" s="68"/>
      <c r="RL1026" s="68"/>
      <c r="RM1026" s="68"/>
      <c r="RN1026" s="68"/>
      <c r="RO1026" s="68"/>
      <c r="RP1026" s="68"/>
      <c r="RQ1026" s="68"/>
      <c r="RR1026" s="68"/>
      <c r="RS1026" s="68"/>
      <c r="RT1026" s="68"/>
      <c r="RU1026" s="68"/>
      <c r="RV1026" s="68"/>
      <c r="RW1026" s="68"/>
      <c r="RX1026" s="68"/>
      <c r="RY1026" s="68"/>
      <c r="RZ1026" s="68"/>
      <c r="SA1026" s="68"/>
      <c r="SB1026" s="68"/>
      <c r="SC1026" s="68"/>
      <c r="SD1026" s="68"/>
      <c r="SE1026" s="68"/>
      <c r="SF1026" s="68"/>
      <c r="SG1026" s="68"/>
      <c r="SH1026" s="68"/>
      <c r="SI1026" s="68"/>
      <c r="SJ1026" s="68"/>
      <c r="SK1026" s="68"/>
      <c r="SL1026" s="68"/>
      <c r="SM1026" s="68"/>
      <c r="SN1026" s="68"/>
      <c r="SO1026" s="68"/>
      <c r="SP1026" s="68"/>
      <c r="SQ1026" s="68"/>
      <c r="SR1026" s="68"/>
      <c r="SS1026" s="68"/>
      <c r="ST1026" s="68"/>
    </row>
    <row r="1027" spans="1:516" ht="16.5" customHeight="1" x14ac:dyDescent="0.2">
      <c r="A1027" s="20">
        <v>419</v>
      </c>
      <c r="B1027" s="20" t="s">
        <v>62</v>
      </c>
      <c r="C1027" s="20" t="s">
        <v>915</v>
      </c>
      <c r="D1027" s="20" t="s">
        <v>38</v>
      </c>
      <c r="E1027" s="20" t="s">
        <v>1345</v>
      </c>
      <c r="F1027" s="22" t="s">
        <v>945</v>
      </c>
      <c r="G1027" s="20" t="s">
        <v>42</v>
      </c>
      <c r="H1027" s="20" t="s">
        <v>35</v>
      </c>
      <c r="I1027" s="20" t="s">
        <v>81</v>
      </c>
      <c r="J1027" s="22" t="s">
        <v>915</v>
      </c>
      <c r="K1027" s="20"/>
      <c r="L1027" s="20"/>
      <c r="M1027" s="20"/>
      <c r="N1027" s="20"/>
      <c r="O1027" s="23"/>
      <c r="P1027" s="23">
        <v>1200000</v>
      </c>
      <c r="Q1027" s="24">
        <v>1</v>
      </c>
      <c r="R1027" s="25">
        <v>45748</v>
      </c>
      <c r="S1027" s="20" t="s">
        <v>83</v>
      </c>
      <c r="T1027" s="26">
        <f t="shared" si="17"/>
        <v>1200000</v>
      </c>
      <c r="U1027" s="27" t="s">
        <v>100</v>
      </c>
      <c r="V1027" s="27" t="s">
        <v>100</v>
      </c>
      <c r="W1027" s="68"/>
      <c r="X1027" s="68"/>
      <c r="Y1027" s="68"/>
      <c r="Z1027" s="68"/>
      <c r="AA1027" s="68"/>
      <c r="AB1027" s="68"/>
      <c r="AC1027" s="68"/>
      <c r="AD1027" s="68"/>
      <c r="AE1027" s="68"/>
      <c r="AF1027" s="68"/>
      <c r="AG1027" s="68"/>
      <c r="AH1027" s="68"/>
      <c r="AI1027" s="68"/>
      <c r="AJ1027" s="68"/>
      <c r="AK1027" s="68"/>
      <c r="AL1027" s="68"/>
      <c r="AM1027" s="68"/>
      <c r="AN1027" s="68"/>
      <c r="AO1027" s="68"/>
      <c r="AP1027" s="68"/>
      <c r="AQ1027" s="68"/>
      <c r="AR1027" s="68"/>
      <c r="AS1027" s="68"/>
      <c r="AT1027" s="68"/>
      <c r="AU1027" s="68"/>
      <c r="AV1027" s="68"/>
      <c r="AW1027" s="68"/>
      <c r="AX1027" s="68"/>
      <c r="AY1027" s="68"/>
      <c r="AZ1027" s="68"/>
      <c r="BA1027" s="68"/>
      <c r="BB1027" s="68"/>
      <c r="BC1027" s="68"/>
      <c r="BD1027" s="68"/>
      <c r="BE1027" s="68"/>
      <c r="BF1027" s="68"/>
      <c r="BG1027" s="68"/>
      <c r="BH1027" s="68"/>
      <c r="BI1027" s="68"/>
      <c r="BJ1027" s="68"/>
      <c r="BK1027" s="68"/>
      <c r="BL1027" s="68"/>
      <c r="BM1027" s="68"/>
      <c r="BN1027" s="68"/>
      <c r="BO1027" s="68"/>
      <c r="BP1027" s="68"/>
      <c r="BQ1027" s="68"/>
      <c r="BR1027" s="68"/>
      <c r="BS1027" s="68"/>
      <c r="BT1027" s="68"/>
      <c r="BU1027" s="68"/>
      <c r="BV1027" s="68"/>
      <c r="BW1027" s="68"/>
      <c r="BX1027" s="68"/>
      <c r="BY1027" s="68"/>
      <c r="BZ1027" s="68"/>
      <c r="CA1027" s="68"/>
      <c r="CB1027" s="68"/>
      <c r="CC1027" s="68"/>
      <c r="CD1027" s="68"/>
      <c r="CE1027" s="68"/>
      <c r="CF1027" s="68"/>
      <c r="CG1027" s="68"/>
      <c r="CH1027" s="68"/>
      <c r="CI1027" s="68"/>
      <c r="CJ1027" s="68"/>
      <c r="CK1027" s="68"/>
      <c r="CL1027" s="68"/>
      <c r="CM1027" s="68"/>
      <c r="CN1027" s="68"/>
      <c r="CO1027" s="68"/>
      <c r="CP1027" s="68"/>
      <c r="CQ1027" s="68"/>
      <c r="CR1027" s="68"/>
      <c r="CS1027" s="68"/>
      <c r="CT1027" s="68"/>
      <c r="CU1027" s="68"/>
      <c r="CV1027" s="68"/>
      <c r="CW1027" s="68"/>
      <c r="CX1027" s="68"/>
      <c r="CY1027" s="68"/>
      <c r="CZ1027" s="68"/>
      <c r="DA1027" s="68"/>
      <c r="DB1027" s="68"/>
      <c r="DC1027" s="68"/>
      <c r="DD1027" s="68"/>
      <c r="DE1027" s="68"/>
      <c r="DF1027" s="68"/>
      <c r="DG1027" s="68"/>
      <c r="DH1027" s="68"/>
      <c r="DI1027" s="68"/>
      <c r="DJ1027" s="68"/>
      <c r="DK1027" s="68"/>
      <c r="DL1027" s="68"/>
      <c r="DM1027" s="68"/>
      <c r="DN1027" s="68"/>
      <c r="DO1027" s="68"/>
      <c r="DP1027" s="68"/>
      <c r="DQ1027" s="68"/>
      <c r="DR1027" s="68"/>
      <c r="DS1027" s="68"/>
      <c r="DT1027" s="68"/>
      <c r="DU1027" s="68"/>
      <c r="DV1027" s="68"/>
      <c r="DW1027" s="68"/>
      <c r="DX1027" s="68"/>
      <c r="DY1027" s="68"/>
      <c r="DZ1027" s="68"/>
      <c r="EA1027" s="68"/>
      <c r="EB1027" s="68"/>
      <c r="EC1027" s="68"/>
      <c r="ED1027" s="68"/>
      <c r="EE1027" s="68"/>
      <c r="EF1027" s="68"/>
      <c r="EG1027" s="68"/>
      <c r="EH1027" s="68"/>
      <c r="EI1027" s="68"/>
      <c r="EJ1027" s="68"/>
      <c r="EK1027" s="68"/>
      <c r="EL1027" s="68"/>
      <c r="EM1027" s="68"/>
      <c r="EN1027" s="68"/>
      <c r="EO1027" s="68"/>
      <c r="EP1027" s="68"/>
      <c r="EQ1027" s="68"/>
      <c r="ER1027" s="68"/>
      <c r="ES1027" s="68"/>
      <c r="ET1027" s="68"/>
      <c r="EU1027" s="68"/>
      <c r="EV1027" s="68"/>
      <c r="EW1027" s="68"/>
      <c r="EX1027" s="68"/>
      <c r="EY1027" s="68"/>
      <c r="EZ1027" s="68"/>
      <c r="FA1027" s="68"/>
      <c r="FB1027" s="68"/>
      <c r="FC1027" s="68"/>
      <c r="FD1027" s="68"/>
      <c r="FE1027" s="68"/>
      <c r="FF1027" s="68"/>
      <c r="FG1027" s="68"/>
      <c r="FH1027" s="68"/>
      <c r="FI1027" s="68"/>
      <c r="FJ1027" s="68"/>
      <c r="FK1027" s="68"/>
      <c r="FL1027" s="68"/>
      <c r="FM1027" s="68"/>
      <c r="FN1027" s="68"/>
      <c r="FO1027" s="68"/>
      <c r="FP1027" s="68"/>
      <c r="FQ1027" s="68"/>
      <c r="FR1027" s="68"/>
      <c r="FS1027" s="68"/>
      <c r="FT1027" s="68"/>
      <c r="FU1027" s="68"/>
      <c r="FV1027" s="68"/>
      <c r="FW1027" s="68"/>
      <c r="FX1027" s="68"/>
      <c r="FY1027" s="68"/>
      <c r="FZ1027" s="68"/>
      <c r="GA1027" s="68"/>
      <c r="GB1027" s="68"/>
      <c r="GC1027" s="68"/>
      <c r="GD1027" s="68"/>
      <c r="GE1027" s="68"/>
      <c r="GF1027" s="68"/>
      <c r="GG1027" s="68"/>
      <c r="GH1027" s="68"/>
      <c r="GI1027" s="68"/>
      <c r="GJ1027" s="68"/>
      <c r="GK1027" s="68"/>
      <c r="GL1027" s="68"/>
      <c r="GM1027" s="68"/>
      <c r="GN1027" s="68"/>
      <c r="GO1027" s="68"/>
      <c r="GP1027" s="68"/>
      <c r="GQ1027" s="68"/>
      <c r="GR1027" s="68"/>
      <c r="GS1027" s="68"/>
      <c r="GT1027" s="68"/>
      <c r="GU1027" s="68"/>
      <c r="GV1027" s="68"/>
      <c r="GW1027" s="68"/>
      <c r="GX1027" s="68"/>
      <c r="GY1027" s="68"/>
      <c r="GZ1027" s="68"/>
      <c r="HA1027" s="68"/>
      <c r="HB1027" s="68"/>
      <c r="HC1027" s="68"/>
      <c r="HD1027" s="68"/>
      <c r="HE1027" s="68"/>
      <c r="HF1027" s="68"/>
      <c r="HG1027" s="68"/>
      <c r="HH1027" s="68"/>
      <c r="HI1027" s="68"/>
      <c r="HJ1027" s="68"/>
      <c r="HK1027" s="68"/>
      <c r="HL1027" s="68"/>
      <c r="HM1027" s="68"/>
      <c r="HN1027" s="68"/>
      <c r="HO1027" s="68"/>
      <c r="HP1027" s="68"/>
      <c r="HQ1027" s="68"/>
      <c r="HR1027" s="68"/>
      <c r="HS1027" s="68"/>
      <c r="HT1027" s="68"/>
      <c r="HU1027" s="68"/>
      <c r="HV1027" s="68"/>
      <c r="HW1027" s="68"/>
      <c r="HX1027" s="68"/>
      <c r="HY1027" s="68"/>
      <c r="HZ1027" s="68"/>
      <c r="IA1027" s="68"/>
      <c r="IB1027" s="68"/>
      <c r="IC1027" s="68"/>
      <c r="ID1027" s="68"/>
      <c r="IE1027" s="68"/>
      <c r="IF1027" s="68"/>
      <c r="IG1027" s="68"/>
      <c r="IH1027" s="68"/>
      <c r="II1027" s="68"/>
      <c r="IJ1027" s="68"/>
      <c r="IK1027" s="68"/>
      <c r="IL1027" s="68"/>
      <c r="IM1027" s="68"/>
      <c r="IN1027" s="68"/>
      <c r="IO1027" s="68"/>
      <c r="IP1027" s="68"/>
      <c r="IQ1027" s="68"/>
      <c r="IR1027" s="68"/>
      <c r="IS1027" s="68"/>
      <c r="IT1027" s="68"/>
      <c r="IU1027" s="68"/>
      <c r="IV1027" s="68"/>
      <c r="IW1027" s="68"/>
      <c r="IX1027" s="68"/>
      <c r="IY1027" s="68"/>
      <c r="IZ1027" s="68"/>
      <c r="JA1027" s="68"/>
      <c r="JB1027" s="68"/>
      <c r="JC1027" s="68"/>
      <c r="JD1027" s="68"/>
      <c r="JE1027" s="68"/>
      <c r="JF1027" s="68"/>
      <c r="JG1027" s="68"/>
      <c r="JH1027" s="68"/>
      <c r="JI1027" s="68"/>
      <c r="JJ1027" s="68"/>
      <c r="JK1027" s="68"/>
      <c r="JL1027" s="68"/>
      <c r="JM1027" s="68"/>
      <c r="JN1027" s="68"/>
      <c r="JO1027" s="68"/>
      <c r="JP1027" s="68"/>
      <c r="JQ1027" s="68"/>
      <c r="JR1027" s="68"/>
      <c r="JS1027" s="68"/>
      <c r="JT1027" s="68"/>
      <c r="JU1027" s="68"/>
      <c r="JV1027" s="68"/>
      <c r="JW1027" s="68"/>
      <c r="JX1027" s="68"/>
      <c r="JY1027" s="68"/>
      <c r="JZ1027" s="68"/>
      <c r="KA1027" s="68"/>
      <c r="KB1027" s="68"/>
      <c r="KC1027" s="68"/>
      <c r="KD1027" s="68"/>
      <c r="KE1027" s="68"/>
      <c r="KF1027" s="68"/>
      <c r="KG1027" s="68"/>
      <c r="KH1027" s="68"/>
      <c r="KI1027" s="68"/>
      <c r="KJ1027" s="68"/>
      <c r="KK1027" s="68"/>
      <c r="KL1027" s="68"/>
      <c r="KM1027" s="68"/>
      <c r="KN1027" s="68"/>
      <c r="KO1027" s="68"/>
      <c r="KP1027" s="68"/>
      <c r="KQ1027" s="68"/>
      <c r="KR1027" s="68"/>
      <c r="KS1027" s="68"/>
      <c r="KT1027" s="68"/>
      <c r="KU1027" s="68"/>
      <c r="KV1027" s="68"/>
      <c r="KW1027" s="68"/>
      <c r="KX1027" s="68"/>
      <c r="KY1027" s="68"/>
      <c r="KZ1027" s="68"/>
      <c r="LA1027" s="68"/>
      <c r="LB1027" s="68"/>
      <c r="LC1027" s="68"/>
      <c r="LD1027" s="68"/>
      <c r="LE1027" s="68"/>
      <c r="LF1027" s="68"/>
      <c r="LG1027" s="68"/>
      <c r="LH1027" s="68"/>
      <c r="LI1027" s="68"/>
      <c r="LJ1027" s="68"/>
      <c r="LK1027" s="68"/>
      <c r="LL1027" s="68"/>
      <c r="LM1027" s="68"/>
      <c r="LN1027" s="68"/>
      <c r="LO1027" s="68"/>
      <c r="LP1027" s="68"/>
      <c r="LQ1027" s="68"/>
      <c r="LR1027" s="68"/>
      <c r="LS1027" s="68"/>
      <c r="LT1027" s="68"/>
      <c r="LU1027" s="68"/>
      <c r="LV1027" s="68"/>
      <c r="LW1027" s="68"/>
      <c r="LX1027" s="68"/>
      <c r="LY1027" s="68"/>
      <c r="LZ1027" s="68"/>
      <c r="MA1027" s="68"/>
      <c r="MB1027" s="68"/>
      <c r="MC1027" s="68"/>
      <c r="MD1027" s="68"/>
      <c r="ME1027" s="68"/>
      <c r="MF1027" s="68"/>
      <c r="MG1027" s="68"/>
      <c r="MH1027" s="68"/>
      <c r="MI1027" s="68"/>
      <c r="MJ1027" s="68"/>
      <c r="MK1027" s="68"/>
      <c r="ML1027" s="68"/>
      <c r="MM1027" s="68"/>
      <c r="MN1027" s="68"/>
      <c r="MO1027" s="68"/>
      <c r="MP1027" s="68"/>
      <c r="MQ1027" s="68"/>
      <c r="MR1027" s="68"/>
      <c r="MS1027" s="68"/>
      <c r="MT1027" s="68"/>
      <c r="MU1027" s="68"/>
      <c r="MV1027" s="68"/>
      <c r="MW1027" s="68"/>
      <c r="MX1027" s="68"/>
      <c r="MY1027" s="68"/>
      <c r="MZ1027" s="68"/>
      <c r="NA1027" s="68"/>
      <c r="NB1027" s="68"/>
      <c r="NC1027" s="68"/>
      <c r="ND1027" s="68"/>
      <c r="NE1027" s="68"/>
      <c r="NF1027" s="68"/>
      <c r="NG1027" s="68"/>
      <c r="NH1027" s="68"/>
      <c r="NI1027" s="68"/>
      <c r="NJ1027" s="68"/>
      <c r="NK1027" s="68"/>
      <c r="NL1027" s="68"/>
      <c r="NM1027" s="68"/>
      <c r="NN1027" s="68"/>
      <c r="NO1027" s="68"/>
      <c r="NP1027" s="68"/>
      <c r="NQ1027" s="68"/>
      <c r="NR1027" s="68"/>
      <c r="NS1027" s="68"/>
      <c r="NT1027" s="68"/>
      <c r="NU1027" s="68"/>
      <c r="NV1027" s="68"/>
      <c r="NW1027" s="68"/>
      <c r="NX1027" s="68"/>
      <c r="NY1027" s="68"/>
      <c r="NZ1027" s="68"/>
      <c r="OA1027" s="68"/>
      <c r="OB1027" s="68"/>
      <c r="OC1027" s="68"/>
      <c r="OD1027" s="68"/>
      <c r="OE1027" s="68"/>
      <c r="OF1027" s="68"/>
      <c r="OG1027" s="68"/>
      <c r="OH1027" s="68"/>
      <c r="OI1027" s="68"/>
      <c r="OJ1027" s="68"/>
      <c r="OK1027" s="68"/>
      <c r="OL1027" s="68"/>
      <c r="OM1027" s="68"/>
      <c r="ON1027" s="68"/>
      <c r="OO1027" s="68"/>
      <c r="OP1027" s="68"/>
      <c r="OQ1027" s="68"/>
      <c r="OR1027" s="68"/>
      <c r="OS1027" s="68"/>
      <c r="OT1027" s="68"/>
      <c r="OU1027" s="68"/>
      <c r="OV1027" s="68"/>
      <c r="OW1027" s="68"/>
      <c r="OX1027" s="68"/>
      <c r="OY1027" s="68"/>
      <c r="OZ1027" s="68"/>
      <c r="PA1027" s="68"/>
      <c r="PB1027" s="68"/>
      <c r="PC1027" s="68"/>
      <c r="PD1027" s="68"/>
      <c r="PE1027" s="68"/>
      <c r="PF1027" s="68"/>
      <c r="PG1027" s="68"/>
      <c r="PH1027" s="68"/>
      <c r="PI1027" s="68"/>
      <c r="PJ1027" s="68"/>
      <c r="PK1027" s="68"/>
      <c r="PL1027" s="68"/>
      <c r="PM1027" s="68"/>
      <c r="PN1027" s="68"/>
      <c r="PO1027" s="68"/>
      <c r="PP1027" s="68"/>
      <c r="PQ1027" s="68"/>
      <c r="PR1027" s="68"/>
      <c r="PS1027" s="68"/>
      <c r="PT1027" s="68"/>
      <c r="PU1027" s="68"/>
      <c r="PV1027" s="68"/>
      <c r="PW1027" s="68"/>
      <c r="PX1027" s="68"/>
      <c r="PY1027" s="68"/>
      <c r="PZ1027" s="68"/>
      <c r="QA1027" s="68"/>
      <c r="QB1027" s="68"/>
      <c r="QC1027" s="68"/>
      <c r="QD1027" s="68"/>
      <c r="QE1027" s="68"/>
      <c r="QF1027" s="68"/>
      <c r="QG1027" s="68"/>
      <c r="QH1027" s="68"/>
      <c r="QI1027" s="68"/>
      <c r="QJ1027" s="68"/>
      <c r="QK1027" s="68"/>
      <c r="QL1027" s="68"/>
      <c r="QM1027" s="68"/>
      <c r="QN1027" s="68"/>
      <c r="QO1027" s="68"/>
      <c r="QP1027" s="68"/>
      <c r="QQ1027" s="68"/>
      <c r="QR1027" s="68"/>
      <c r="QS1027" s="68"/>
      <c r="QT1027" s="68"/>
      <c r="QU1027" s="68"/>
      <c r="QV1027" s="68"/>
      <c r="QW1027" s="68"/>
      <c r="QX1027" s="68"/>
      <c r="QY1027" s="68"/>
      <c r="QZ1027" s="68"/>
      <c r="RA1027" s="68"/>
      <c r="RB1027" s="68"/>
      <c r="RC1027" s="68"/>
      <c r="RD1027" s="68"/>
      <c r="RE1027" s="68"/>
      <c r="RF1027" s="68"/>
      <c r="RG1027" s="68"/>
      <c r="RH1027" s="68"/>
      <c r="RI1027" s="68"/>
      <c r="RJ1027" s="68"/>
      <c r="RK1027" s="68"/>
      <c r="RL1027" s="68"/>
      <c r="RM1027" s="68"/>
      <c r="RN1027" s="68"/>
      <c r="RO1027" s="68"/>
      <c r="RP1027" s="68"/>
      <c r="RQ1027" s="68"/>
      <c r="RR1027" s="68"/>
      <c r="RS1027" s="68"/>
      <c r="RT1027" s="68"/>
      <c r="RU1027" s="68"/>
      <c r="RV1027" s="68"/>
      <c r="RW1027" s="68"/>
      <c r="RX1027" s="68"/>
      <c r="RY1027" s="68"/>
      <c r="RZ1027" s="68"/>
      <c r="SA1027" s="68"/>
      <c r="SB1027" s="68"/>
      <c r="SC1027" s="68"/>
      <c r="SD1027" s="68"/>
      <c r="SE1027" s="68"/>
      <c r="SF1027" s="68"/>
      <c r="SG1027" s="68"/>
      <c r="SH1027" s="68"/>
      <c r="SI1027" s="68"/>
      <c r="SJ1027" s="68"/>
      <c r="SK1027" s="68"/>
      <c r="SL1027" s="68"/>
      <c r="SM1027" s="68"/>
      <c r="SN1027" s="68"/>
      <c r="SO1027" s="68"/>
      <c r="SP1027" s="68"/>
      <c r="SQ1027" s="68"/>
      <c r="SR1027" s="68"/>
      <c r="SS1027" s="68"/>
      <c r="ST1027" s="68"/>
    </row>
    <row r="1028" spans="1:516" ht="16.5" customHeight="1" x14ac:dyDescent="0.2">
      <c r="A1028" s="20">
        <v>420</v>
      </c>
      <c r="B1028" s="20" t="s">
        <v>62</v>
      </c>
      <c r="C1028" s="20" t="s">
        <v>915</v>
      </c>
      <c r="D1028" s="20" t="s">
        <v>38</v>
      </c>
      <c r="E1028" s="20" t="s">
        <v>1345</v>
      </c>
      <c r="F1028" s="22" t="s">
        <v>945</v>
      </c>
      <c r="G1028" s="20" t="s">
        <v>42</v>
      </c>
      <c r="H1028" s="20" t="s">
        <v>35</v>
      </c>
      <c r="I1028" s="20" t="s">
        <v>81</v>
      </c>
      <c r="J1028" s="22" t="s">
        <v>915</v>
      </c>
      <c r="K1028" s="20"/>
      <c r="L1028" s="20"/>
      <c r="M1028" s="20"/>
      <c r="N1028" s="20"/>
      <c r="O1028" s="23"/>
      <c r="P1028" s="23">
        <v>1200000</v>
      </c>
      <c r="Q1028" s="24">
        <v>1</v>
      </c>
      <c r="R1028" s="25">
        <v>45778</v>
      </c>
      <c r="S1028" s="20" t="s">
        <v>83</v>
      </c>
      <c r="T1028" s="26">
        <f t="shared" ref="T1028:T1091" si="18">((P1028*1)+O1028)*Q1028</f>
        <v>1200000</v>
      </c>
      <c r="U1028" s="27" t="s">
        <v>100</v>
      </c>
      <c r="V1028" s="27" t="s">
        <v>100</v>
      </c>
      <c r="W1028" s="68"/>
      <c r="X1028" s="68"/>
      <c r="Y1028" s="68"/>
      <c r="Z1028" s="68"/>
      <c r="AA1028" s="68"/>
      <c r="AB1028" s="68"/>
      <c r="AC1028" s="68"/>
      <c r="AD1028" s="68"/>
      <c r="AE1028" s="68"/>
      <c r="AF1028" s="68"/>
      <c r="AG1028" s="68"/>
      <c r="AH1028" s="68"/>
      <c r="AI1028" s="68"/>
      <c r="AJ1028" s="68"/>
      <c r="AK1028" s="68"/>
      <c r="AL1028" s="68"/>
      <c r="AM1028" s="68"/>
      <c r="AN1028" s="68"/>
      <c r="AO1028" s="68"/>
      <c r="AP1028" s="68"/>
      <c r="AQ1028" s="68"/>
      <c r="AR1028" s="68"/>
      <c r="AS1028" s="68"/>
      <c r="AT1028" s="68"/>
      <c r="AU1028" s="68"/>
      <c r="AV1028" s="68"/>
      <c r="AW1028" s="68"/>
      <c r="AX1028" s="68"/>
      <c r="AY1028" s="68"/>
      <c r="AZ1028" s="68"/>
      <c r="BA1028" s="68"/>
      <c r="BB1028" s="68"/>
      <c r="BC1028" s="68"/>
      <c r="BD1028" s="68"/>
      <c r="BE1028" s="68"/>
      <c r="BF1028" s="68"/>
      <c r="BG1028" s="68"/>
      <c r="BH1028" s="68"/>
      <c r="BI1028" s="68"/>
      <c r="BJ1028" s="68"/>
      <c r="BK1028" s="68"/>
      <c r="BL1028" s="68"/>
      <c r="BM1028" s="68"/>
      <c r="BN1028" s="68"/>
      <c r="BO1028" s="68"/>
      <c r="BP1028" s="68"/>
      <c r="BQ1028" s="68"/>
      <c r="BR1028" s="68"/>
      <c r="BS1028" s="68"/>
      <c r="BT1028" s="68"/>
      <c r="BU1028" s="68"/>
      <c r="BV1028" s="68"/>
      <c r="BW1028" s="68"/>
      <c r="BX1028" s="68"/>
      <c r="BY1028" s="68"/>
      <c r="BZ1028" s="68"/>
      <c r="CA1028" s="68"/>
      <c r="CB1028" s="68"/>
      <c r="CC1028" s="68"/>
      <c r="CD1028" s="68"/>
      <c r="CE1028" s="68"/>
      <c r="CF1028" s="68"/>
      <c r="CG1028" s="68"/>
      <c r="CH1028" s="68"/>
      <c r="CI1028" s="68"/>
      <c r="CJ1028" s="68"/>
      <c r="CK1028" s="68"/>
      <c r="CL1028" s="68"/>
      <c r="CM1028" s="68"/>
      <c r="CN1028" s="68"/>
      <c r="CO1028" s="68"/>
      <c r="CP1028" s="68"/>
      <c r="CQ1028" s="68"/>
      <c r="CR1028" s="68"/>
      <c r="CS1028" s="68"/>
      <c r="CT1028" s="68"/>
      <c r="CU1028" s="68"/>
      <c r="CV1028" s="68"/>
      <c r="CW1028" s="68"/>
      <c r="CX1028" s="68"/>
      <c r="CY1028" s="68"/>
      <c r="CZ1028" s="68"/>
      <c r="DA1028" s="68"/>
      <c r="DB1028" s="68"/>
      <c r="DC1028" s="68"/>
      <c r="DD1028" s="68"/>
      <c r="DE1028" s="68"/>
      <c r="DF1028" s="68"/>
      <c r="DG1028" s="68"/>
      <c r="DH1028" s="68"/>
      <c r="DI1028" s="68"/>
      <c r="DJ1028" s="68"/>
      <c r="DK1028" s="68"/>
      <c r="DL1028" s="68"/>
      <c r="DM1028" s="68"/>
      <c r="DN1028" s="68"/>
      <c r="DO1028" s="68"/>
      <c r="DP1028" s="68"/>
      <c r="DQ1028" s="68"/>
      <c r="DR1028" s="68"/>
      <c r="DS1028" s="68"/>
      <c r="DT1028" s="68"/>
      <c r="DU1028" s="68"/>
      <c r="DV1028" s="68"/>
      <c r="DW1028" s="68"/>
      <c r="DX1028" s="68"/>
      <c r="DY1028" s="68"/>
      <c r="DZ1028" s="68"/>
      <c r="EA1028" s="68"/>
      <c r="EB1028" s="68"/>
      <c r="EC1028" s="68"/>
      <c r="ED1028" s="68"/>
      <c r="EE1028" s="68"/>
      <c r="EF1028" s="68"/>
      <c r="EG1028" s="68"/>
      <c r="EH1028" s="68"/>
      <c r="EI1028" s="68"/>
      <c r="EJ1028" s="68"/>
      <c r="EK1028" s="68"/>
      <c r="EL1028" s="68"/>
      <c r="EM1028" s="68"/>
      <c r="EN1028" s="68"/>
      <c r="EO1028" s="68"/>
      <c r="EP1028" s="68"/>
      <c r="EQ1028" s="68"/>
      <c r="ER1028" s="68"/>
      <c r="ES1028" s="68"/>
      <c r="ET1028" s="68"/>
      <c r="EU1028" s="68"/>
      <c r="EV1028" s="68"/>
      <c r="EW1028" s="68"/>
      <c r="EX1028" s="68"/>
      <c r="EY1028" s="68"/>
      <c r="EZ1028" s="68"/>
      <c r="FA1028" s="68"/>
      <c r="FB1028" s="68"/>
      <c r="FC1028" s="68"/>
      <c r="FD1028" s="68"/>
      <c r="FE1028" s="68"/>
      <c r="FF1028" s="68"/>
      <c r="FG1028" s="68"/>
      <c r="FH1028" s="68"/>
      <c r="FI1028" s="68"/>
      <c r="FJ1028" s="68"/>
      <c r="FK1028" s="68"/>
      <c r="FL1028" s="68"/>
      <c r="FM1028" s="68"/>
      <c r="FN1028" s="68"/>
      <c r="FO1028" s="68"/>
      <c r="FP1028" s="68"/>
      <c r="FQ1028" s="68"/>
      <c r="FR1028" s="68"/>
      <c r="FS1028" s="68"/>
      <c r="FT1028" s="68"/>
      <c r="FU1028" s="68"/>
      <c r="FV1028" s="68"/>
      <c r="FW1028" s="68"/>
      <c r="FX1028" s="68"/>
      <c r="FY1028" s="68"/>
      <c r="FZ1028" s="68"/>
      <c r="GA1028" s="68"/>
      <c r="GB1028" s="68"/>
      <c r="GC1028" s="68"/>
      <c r="GD1028" s="68"/>
      <c r="GE1028" s="68"/>
      <c r="GF1028" s="68"/>
      <c r="GG1028" s="68"/>
      <c r="GH1028" s="68"/>
      <c r="GI1028" s="68"/>
      <c r="GJ1028" s="68"/>
      <c r="GK1028" s="68"/>
      <c r="GL1028" s="68"/>
      <c r="GM1028" s="68"/>
      <c r="GN1028" s="68"/>
      <c r="GO1028" s="68"/>
      <c r="GP1028" s="68"/>
      <c r="GQ1028" s="68"/>
      <c r="GR1028" s="68"/>
      <c r="GS1028" s="68"/>
      <c r="GT1028" s="68"/>
      <c r="GU1028" s="68"/>
      <c r="GV1028" s="68"/>
      <c r="GW1028" s="68"/>
      <c r="GX1028" s="68"/>
      <c r="GY1028" s="68"/>
      <c r="GZ1028" s="68"/>
      <c r="HA1028" s="68"/>
      <c r="HB1028" s="68"/>
      <c r="HC1028" s="68"/>
      <c r="HD1028" s="68"/>
      <c r="HE1028" s="68"/>
      <c r="HF1028" s="68"/>
      <c r="HG1028" s="68"/>
      <c r="HH1028" s="68"/>
      <c r="HI1028" s="68"/>
      <c r="HJ1028" s="68"/>
      <c r="HK1028" s="68"/>
      <c r="HL1028" s="68"/>
      <c r="HM1028" s="68"/>
      <c r="HN1028" s="68"/>
      <c r="HO1028" s="68"/>
      <c r="HP1028" s="68"/>
      <c r="HQ1028" s="68"/>
      <c r="HR1028" s="68"/>
      <c r="HS1028" s="68"/>
      <c r="HT1028" s="68"/>
      <c r="HU1028" s="68"/>
      <c r="HV1028" s="68"/>
      <c r="HW1028" s="68"/>
      <c r="HX1028" s="68"/>
      <c r="HY1028" s="68"/>
      <c r="HZ1028" s="68"/>
      <c r="IA1028" s="68"/>
      <c r="IB1028" s="68"/>
      <c r="IC1028" s="68"/>
      <c r="ID1028" s="68"/>
      <c r="IE1028" s="68"/>
      <c r="IF1028" s="68"/>
      <c r="IG1028" s="68"/>
      <c r="IH1028" s="68"/>
      <c r="II1028" s="68"/>
      <c r="IJ1028" s="68"/>
      <c r="IK1028" s="68"/>
      <c r="IL1028" s="68"/>
      <c r="IM1028" s="68"/>
      <c r="IN1028" s="68"/>
      <c r="IO1028" s="68"/>
      <c r="IP1028" s="68"/>
      <c r="IQ1028" s="68"/>
      <c r="IR1028" s="68"/>
      <c r="IS1028" s="68"/>
      <c r="IT1028" s="68"/>
      <c r="IU1028" s="68"/>
      <c r="IV1028" s="68"/>
      <c r="IW1028" s="68"/>
      <c r="IX1028" s="68"/>
      <c r="IY1028" s="68"/>
      <c r="IZ1028" s="68"/>
      <c r="JA1028" s="68"/>
      <c r="JB1028" s="68"/>
      <c r="JC1028" s="68"/>
      <c r="JD1028" s="68"/>
      <c r="JE1028" s="68"/>
      <c r="JF1028" s="68"/>
      <c r="JG1028" s="68"/>
      <c r="JH1028" s="68"/>
      <c r="JI1028" s="68"/>
      <c r="JJ1028" s="68"/>
      <c r="JK1028" s="68"/>
      <c r="JL1028" s="68"/>
      <c r="JM1028" s="68"/>
      <c r="JN1028" s="68"/>
      <c r="JO1028" s="68"/>
      <c r="JP1028" s="68"/>
      <c r="JQ1028" s="68"/>
      <c r="JR1028" s="68"/>
      <c r="JS1028" s="68"/>
      <c r="JT1028" s="68"/>
      <c r="JU1028" s="68"/>
      <c r="JV1028" s="68"/>
      <c r="JW1028" s="68"/>
      <c r="JX1028" s="68"/>
      <c r="JY1028" s="68"/>
      <c r="JZ1028" s="68"/>
      <c r="KA1028" s="68"/>
      <c r="KB1028" s="68"/>
      <c r="KC1028" s="68"/>
      <c r="KD1028" s="68"/>
      <c r="KE1028" s="68"/>
      <c r="KF1028" s="68"/>
      <c r="KG1028" s="68"/>
      <c r="KH1028" s="68"/>
      <c r="KI1028" s="68"/>
      <c r="KJ1028" s="68"/>
      <c r="KK1028" s="68"/>
      <c r="KL1028" s="68"/>
      <c r="KM1028" s="68"/>
      <c r="KN1028" s="68"/>
      <c r="KO1028" s="68"/>
      <c r="KP1028" s="68"/>
      <c r="KQ1028" s="68"/>
      <c r="KR1028" s="68"/>
      <c r="KS1028" s="68"/>
      <c r="KT1028" s="68"/>
      <c r="KU1028" s="68"/>
      <c r="KV1028" s="68"/>
      <c r="KW1028" s="68"/>
      <c r="KX1028" s="68"/>
      <c r="KY1028" s="68"/>
      <c r="KZ1028" s="68"/>
      <c r="LA1028" s="68"/>
      <c r="LB1028" s="68"/>
      <c r="LC1028" s="68"/>
      <c r="LD1028" s="68"/>
      <c r="LE1028" s="68"/>
      <c r="LF1028" s="68"/>
      <c r="LG1028" s="68"/>
      <c r="LH1028" s="68"/>
      <c r="LI1028" s="68"/>
      <c r="LJ1028" s="68"/>
      <c r="LK1028" s="68"/>
      <c r="LL1028" s="68"/>
      <c r="LM1028" s="68"/>
      <c r="LN1028" s="68"/>
      <c r="LO1028" s="68"/>
      <c r="LP1028" s="68"/>
      <c r="LQ1028" s="68"/>
      <c r="LR1028" s="68"/>
      <c r="LS1028" s="68"/>
      <c r="LT1028" s="68"/>
      <c r="LU1028" s="68"/>
      <c r="LV1028" s="68"/>
      <c r="LW1028" s="68"/>
      <c r="LX1028" s="68"/>
      <c r="LY1028" s="68"/>
      <c r="LZ1028" s="68"/>
      <c r="MA1028" s="68"/>
      <c r="MB1028" s="68"/>
      <c r="MC1028" s="68"/>
      <c r="MD1028" s="68"/>
      <c r="ME1028" s="68"/>
      <c r="MF1028" s="68"/>
      <c r="MG1028" s="68"/>
      <c r="MH1028" s="68"/>
      <c r="MI1028" s="68"/>
      <c r="MJ1028" s="68"/>
      <c r="MK1028" s="68"/>
      <c r="ML1028" s="68"/>
      <c r="MM1028" s="68"/>
      <c r="MN1028" s="68"/>
      <c r="MO1028" s="68"/>
      <c r="MP1028" s="68"/>
      <c r="MQ1028" s="68"/>
      <c r="MR1028" s="68"/>
      <c r="MS1028" s="68"/>
      <c r="MT1028" s="68"/>
      <c r="MU1028" s="68"/>
      <c r="MV1028" s="68"/>
      <c r="MW1028" s="68"/>
      <c r="MX1028" s="68"/>
      <c r="MY1028" s="68"/>
      <c r="MZ1028" s="68"/>
      <c r="NA1028" s="68"/>
      <c r="NB1028" s="68"/>
      <c r="NC1028" s="68"/>
      <c r="ND1028" s="68"/>
      <c r="NE1028" s="68"/>
      <c r="NF1028" s="68"/>
      <c r="NG1028" s="68"/>
      <c r="NH1028" s="68"/>
      <c r="NI1028" s="68"/>
      <c r="NJ1028" s="68"/>
      <c r="NK1028" s="68"/>
      <c r="NL1028" s="68"/>
      <c r="NM1028" s="68"/>
      <c r="NN1028" s="68"/>
      <c r="NO1028" s="68"/>
      <c r="NP1028" s="68"/>
      <c r="NQ1028" s="68"/>
      <c r="NR1028" s="68"/>
      <c r="NS1028" s="68"/>
      <c r="NT1028" s="68"/>
      <c r="NU1028" s="68"/>
      <c r="NV1028" s="68"/>
      <c r="NW1028" s="68"/>
      <c r="NX1028" s="68"/>
      <c r="NY1028" s="68"/>
      <c r="NZ1028" s="68"/>
      <c r="OA1028" s="68"/>
      <c r="OB1028" s="68"/>
      <c r="OC1028" s="68"/>
      <c r="OD1028" s="68"/>
      <c r="OE1028" s="68"/>
      <c r="OF1028" s="68"/>
      <c r="OG1028" s="68"/>
      <c r="OH1028" s="68"/>
      <c r="OI1028" s="68"/>
      <c r="OJ1028" s="68"/>
      <c r="OK1028" s="68"/>
      <c r="OL1028" s="68"/>
      <c r="OM1028" s="68"/>
      <c r="ON1028" s="68"/>
      <c r="OO1028" s="68"/>
      <c r="OP1028" s="68"/>
      <c r="OQ1028" s="68"/>
      <c r="OR1028" s="68"/>
      <c r="OS1028" s="68"/>
      <c r="OT1028" s="68"/>
      <c r="OU1028" s="68"/>
      <c r="OV1028" s="68"/>
      <c r="OW1028" s="68"/>
      <c r="OX1028" s="68"/>
      <c r="OY1028" s="68"/>
      <c r="OZ1028" s="68"/>
      <c r="PA1028" s="68"/>
      <c r="PB1028" s="68"/>
      <c r="PC1028" s="68"/>
      <c r="PD1028" s="68"/>
      <c r="PE1028" s="68"/>
      <c r="PF1028" s="68"/>
      <c r="PG1028" s="68"/>
      <c r="PH1028" s="68"/>
      <c r="PI1028" s="68"/>
      <c r="PJ1028" s="68"/>
      <c r="PK1028" s="68"/>
      <c r="PL1028" s="68"/>
      <c r="PM1028" s="68"/>
      <c r="PN1028" s="68"/>
      <c r="PO1028" s="68"/>
      <c r="PP1028" s="68"/>
      <c r="PQ1028" s="68"/>
      <c r="PR1028" s="68"/>
      <c r="PS1028" s="68"/>
      <c r="PT1028" s="68"/>
      <c r="PU1028" s="68"/>
      <c r="PV1028" s="68"/>
      <c r="PW1028" s="68"/>
      <c r="PX1028" s="68"/>
      <c r="PY1028" s="68"/>
      <c r="PZ1028" s="68"/>
      <c r="QA1028" s="68"/>
      <c r="QB1028" s="68"/>
      <c r="QC1028" s="68"/>
      <c r="QD1028" s="68"/>
      <c r="QE1028" s="68"/>
      <c r="QF1028" s="68"/>
      <c r="QG1028" s="68"/>
      <c r="QH1028" s="68"/>
      <c r="QI1028" s="68"/>
      <c r="QJ1028" s="68"/>
      <c r="QK1028" s="68"/>
      <c r="QL1028" s="68"/>
      <c r="QM1028" s="68"/>
      <c r="QN1028" s="68"/>
      <c r="QO1028" s="68"/>
      <c r="QP1028" s="68"/>
      <c r="QQ1028" s="68"/>
      <c r="QR1028" s="68"/>
      <c r="QS1028" s="68"/>
      <c r="QT1028" s="68"/>
      <c r="QU1028" s="68"/>
      <c r="QV1028" s="68"/>
      <c r="QW1028" s="68"/>
      <c r="QX1028" s="68"/>
      <c r="QY1028" s="68"/>
      <c r="QZ1028" s="68"/>
      <c r="RA1028" s="68"/>
      <c r="RB1028" s="68"/>
      <c r="RC1028" s="68"/>
      <c r="RD1028" s="68"/>
      <c r="RE1028" s="68"/>
      <c r="RF1028" s="68"/>
      <c r="RG1028" s="68"/>
      <c r="RH1028" s="68"/>
      <c r="RI1028" s="68"/>
      <c r="RJ1028" s="68"/>
      <c r="RK1028" s="68"/>
      <c r="RL1028" s="68"/>
      <c r="RM1028" s="68"/>
      <c r="RN1028" s="68"/>
      <c r="RO1028" s="68"/>
      <c r="RP1028" s="68"/>
      <c r="RQ1028" s="68"/>
      <c r="RR1028" s="68"/>
      <c r="RS1028" s="68"/>
      <c r="RT1028" s="68"/>
      <c r="RU1028" s="68"/>
      <c r="RV1028" s="68"/>
      <c r="RW1028" s="68"/>
      <c r="RX1028" s="68"/>
      <c r="RY1028" s="68"/>
      <c r="RZ1028" s="68"/>
      <c r="SA1028" s="68"/>
      <c r="SB1028" s="68"/>
      <c r="SC1028" s="68"/>
      <c r="SD1028" s="68"/>
      <c r="SE1028" s="68"/>
      <c r="SF1028" s="68"/>
      <c r="SG1028" s="68"/>
      <c r="SH1028" s="68"/>
      <c r="SI1028" s="68"/>
      <c r="SJ1028" s="68"/>
      <c r="SK1028" s="68"/>
      <c r="SL1028" s="68"/>
      <c r="SM1028" s="68"/>
      <c r="SN1028" s="68"/>
      <c r="SO1028" s="68"/>
      <c r="SP1028" s="68"/>
      <c r="SQ1028" s="68"/>
      <c r="SR1028" s="68"/>
      <c r="SS1028" s="68"/>
      <c r="ST1028" s="68"/>
      <c r="SU1028" s="68"/>
      <c r="SV1028" s="68"/>
    </row>
    <row r="1029" spans="1:516" ht="16.5" customHeight="1" x14ac:dyDescent="0.2">
      <c r="A1029" s="20">
        <v>421</v>
      </c>
      <c r="B1029" s="20" t="s">
        <v>62</v>
      </c>
      <c r="C1029" s="20" t="s">
        <v>915</v>
      </c>
      <c r="D1029" s="20" t="s">
        <v>38</v>
      </c>
      <c r="E1029" s="20" t="s">
        <v>1345</v>
      </c>
      <c r="F1029" s="22" t="s">
        <v>945</v>
      </c>
      <c r="G1029" s="20" t="s">
        <v>42</v>
      </c>
      <c r="H1029" s="20" t="s">
        <v>35</v>
      </c>
      <c r="I1029" s="20" t="s">
        <v>81</v>
      </c>
      <c r="J1029" s="22" t="s">
        <v>915</v>
      </c>
      <c r="K1029" s="20"/>
      <c r="L1029" s="20"/>
      <c r="M1029" s="20"/>
      <c r="N1029" s="20"/>
      <c r="O1029" s="23"/>
      <c r="P1029" s="23">
        <v>1200000</v>
      </c>
      <c r="Q1029" s="24">
        <v>1</v>
      </c>
      <c r="R1029" s="25">
        <v>45809</v>
      </c>
      <c r="S1029" s="20" t="s">
        <v>83</v>
      </c>
      <c r="T1029" s="26">
        <f t="shared" si="18"/>
        <v>1200000</v>
      </c>
      <c r="U1029" s="27" t="s">
        <v>100</v>
      </c>
      <c r="V1029" s="27" t="s">
        <v>100</v>
      </c>
      <c r="W1029" s="68"/>
      <c r="X1029" s="68"/>
      <c r="Y1029" s="68"/>
      <c r="Z1029" s="68"/>
      <c r="AA1029" s="68"/>
      <c r="AB1029" s="68"/>
      <c r="AC1029" s="68"/>
      <c r="AD1029" s="68"/>
      <c r="AE1029" s="68"/>
      <c r="AF1029" s="68"/>
      <c r="AG1029" s="68"/>
      <c r="AH1029" s="68"/>
      <c r="AI1029" s="68"/>
      <c r="AJ1029" s="68"/>
      <c r="AK1029" s="68"/>
      <c r="AL1029" s="68"/>
      <c r="AM1029" s="68"/>
      <c r="AN1029" s="68"/>
      <c r="AO1029" s="68"/>
      <c r="AP1029" s="68"/>
      <c r="AQ1029" s="68"/>
      <c r="AR1029" s="68"/>
      <c r="AS1029" s="68"/>
      <c r="AT1029" s="68"/>
      <c r="AU1029" s="68"/>
      <c r="AV1029" s="68"/>
      <c r="AW1029" s="68"/>
      <c r="AX1029" s="68"/>
      <c r="AY1029" s="68"/>
      <c r="AZ1029" s="68"/>
      <c r="BA1029" s="68"/>
      <c r="BB1029" s="68"/>
      <c r="BC1029" s="68"/>
      <c r="BD1029" s="68"/>
      <c r="BE1029" s="68"/>
      <c r="BF1029" s="68"/>
      <c r="BG1029" s="68"/>
      <c r="BH1029" s="68"/>
      <c r="BI1029" s="68"/>
      <c r="BJ1029" s="68"/>
      <c r="BK1029" s="68"/>
      <c r="BL1029" s="68"/>
      <c r="BM1029" s="68"/>
      <c r="BN1029" s="68"/>
      <c r="BO1029" s="68"/>
      <c r="BP1029" s="68"/>
      <c r="BQ1029" s="68"/>
      <c r="BR1029" s="68"/>
      <c r="BS1029" s="68"/>
      <c r="BT1029" s="68"/>
      <c r="BU1029" s="68"/>
      <c r="BV1029" s="68"/>
      <c r="BW1029" s="68"/>
      <c r="BX1029" s="68"/>
      <c r="BY1029" s="68"/>
      <c r="BZ1029" s="68"/>
      <c r="CA1029" s="68"/>
      <c r="CB1029" s="68"/>
      <c r="CC1029" s="68"/>
      <c r="CD1029" s="68"/>
      <c r="CE1029" s="68"/>
      <c r="CF1029" s="68"/>
      <c r="CG1029" s="68"/>
      <c r="CH1029" s="68"/>
      <c r="CI1029" s="68"/>
      <c r="CJ1029" s="68"/>
      <c r="CK1029" s="68"/>
      <c r="CL1029" s="68"/>
      <c r="CM1029" s="68"/>
      <c r="CN1029" s="68"/>
      <c r="CO1029" s="68"/>
      <c r="CP1029" s="68"/>
      <c r="CQ1029" s="68"/>
      <c r="CR1029" s="68"/>
      <c r="CS1029" s="68"/>
      <c r="CT1029" s="68"/>
      <c r="CU1029" s="68"/>
      <c r="CV1029" s="68"/>
      <c r="CW1029" s="68"/>
      <c r="CX1029" s="68"/>
      <c r="CY1029" s="68"/>
      <c r="CZ1029" s="68"/>
      <c r="DA1029" s="68"/>
      <c r="DB1029" s="68"/>
      <c r="DC1029" s="68"/>
      <c r="DD1029" s="68"/>
      <c r="DE1029" s="68"/>
      <c r="DF1029" s="68"/>
      <c r="DG1029" s="68"/>
      <c r="DH1029" s="68"/>
      <c r="DI1029" s="68"/>
      <c r="DJ1029" s="68"/>
      <c r="DK1029" s="68"/>
      <c r="DL1029" s="68"/>
      <c r="DM1029" s="68"/>
      <c r="DN1029" s="68"/>
      <c r="DO1029" s="68"/>
      <c r="DP1029" s="68"/>
      <c r="DQ1029" s="68"/>
      <c r="DR1029" s="68"/>
      <c r="DS1029" s="68"/>
      <c r="DT1029" s="68"/>
      <c r="DU1029" s="68"/>
      <c r="DV1029" s="68"/>
      <c r="DW1029" s="68"/>
      <c r="DX1029" s="68"/>
      <c r="DY1029" s="68"/>
      <c r="DZ1029" s="68"/>
      <c r="EA1029" s="68"/>
      <c r="EB1029" s="68"/>
      <c r="EC1029" s="68"/>
      <c r="ED1029" s="68"/>
      <c r="EE1029" s="68"/>
      <c r="EF1029" s="68"/>
      <c r="EG1029" s="68"/>
      <c r="EH1029" s="68"/>
      <c r="EI1029" s="68"/>
      <c r="EJ1029" s="68"/>
      <c r="EK1029" s="68"/>
      <c r="EL1029" s="68"/>
      <c r="EM1029" s="68"/>
      <c r="EN1029" s="68"/>
      <c r="EO1029" s="68"/>
      <c r="EP1029" s="68"/>
      <c r="EQ1029" s="68"/>
      <c r="ER1029" s="68"/>
      <c r="ES1029" s="68"/>
      <c r="ET1029" s="68"/>
      <c r="EU1029" s="68"/>
      <c r="EV1029" s="68"/>
      <c r="EW1029" s="68"/>
      <c r="EX1029" s="68"/>
      <c r="EY1029" s="68"/>
      <c r="EZ1029" s="68"/>
      <c r="FA1029" s="68"/>
      <c r="FB1029" s="68"/>
      <c r="FC1029" s="68"/>
      <c r="FD1029" s="68"/>
      <c r="FE1029" s="68"/>
      <c r="FF1029" s="68"/>
      <c r="FG1029" s="68"/>
      <c r="FH1029" s="68"/>
      <c r="FI1029" s="68"/>
      <c r="FJ1029" s="68"/>
      <c r="FK1029" s="68"/>
      <c r="FL1029" s="68"/>
      <c r="FM1029" s="68"/>
      <c r="FN1029" s="68"/>
      <c r="FO1029" s="68"/>
      <c r="FP1029" s="68"/>
      <c r="FQ1029" s="68"/>
      <c r="FR1029" s="68"/>
      <c r="FS1029" s="68"/>
      <c r="FT1029" s="68"/>
      <c r="FU1029" s="68"/>
      <c r="FV1029" s="68"/>
      <c r="FW1029" s="68"/>
      <c r="FX1029" s="68"/>
      <c r="FY1029" s="68"/>
      <c r="FZ1029" s="68"/>
      <c r="GA1029" s="68"/>
      <c r="GB1029" s="68"/>
      <c r="GC1029" s="68"/>
      <c r="GD1029" s="68"/>
      <c r="GE1029" s="68"/>
      <c r="GF1029" s="68"/>
      <c r="GG1029" s="68"/>
      <c r="GH1029" s="68"/>
      <c r="GI1029" s="68"/>
      <c r="GJ1029" s="68"/>
      <c r="GK1029" s="68"/>
      <c r="GL1029" s="68"/>
      <c r="GM1029" s="68"/>
      <c r="GN1029" s="68"/>
      <c r="GO1029" s="68"/>
      <c r="GP1029" s="68"/>
      <c r="GQ1029" s="68"/>
      <c r="GR1029" s="68"/>
      <c r="GS1029" s="68"/>
      <c r="GT1029" s="68"/>
      <c r="GU1029" s="68"/>
      <c r="GV1029" s="68"/>
      <c r="GW1029" s="68"/>
      <c r="GX1029" s="68"/>
      <c r="GY1029" s="68"/>
      <c r="GZ1029" s="68"/>
      <c r="HA1029" s="68"/>
      <c r="HB1029" s="68"/>
      <c r="HC1029" s="68"/>
      <c r="HD1029" s="68"/>
      <c r="HE1029" s="68"/>
      <c r="HF1029" s="68"/>
      <c r="HG1029" s="68"/>
      <c r="HH1029" s="68"/>
      <c r="HI1029" s="68"/>
      <c r="HJ1029" s="68"/>
      <c r="HK1029" s="68"/>
      <c r="HL1029" s="68"/>
      <c r="HM1029" s="68"/>
      <c r="HN1029" s="68"/>
      <c r="HO1029" s="68"/>
      <c r="HP1029" s="68"/>
      <c r="HQ1029" s="68"/>
      <c r="HR1029" s="68"/>
      <c r="HS1029" s="68"/>
      <c r="HT1029" s="68"/>
      <c r="HU1029" s="68"/>
      <c r="HV1029" s="68"/>
      <c r="HW1029" s="68"/>
      <c r="HX1029" s="68"/>
      <c r="HY1029" s="68"/>
      <c r="HZ1029" s="68"/>
      <c r="IA1029" s="68"/>
      <c r="IB1029" s="68"/>
      <c r="IC1029" s="68"/>
      <c r="ID1029" s="68"/>
      <c r="IE1029" s="68"/>
      <c r="IF1029" s="68"/>
      <c r="IG1029" s="68"/>
      <c r="IH1029" s="68"/>
      <c r="II1029" s="68"/>
      <c r="IJ1029" s="68"/>
      <c r="IK1029" s="68"/>
      <c r="IL1029" s="68"/>
      <c r="IM1029" s="68"/>
      <c r="IN1029" s="68"/>
      <c r="IO1029" s="68"/>
      <c r="IP1029" s="68"/>
      <c r="IQ1029" s="68"/>
      <c r="IR1029" s="68"/>
      <c r="IS1029" s="68"/>
      <c r="IT1029" s="68"/>
      <c r="IU1029" s="68"/>
      <c r="IV1029" s="68"/>
      <c r="IW1029" s="68"/>
      <c r="IX1029" s="68"/>
      <c r="IY1029" s="68"/>
      <c r="IZ1029" s="68"/>
      <c r="JA1029" s="68"/>
      <c r="JB1029" s="68"/>
      <c r="JC1029" s="68"/>
      <c r="JD1029" s="68"/>
      <c r="JE1029" s="68"/>
      <c r="JF1029" s="68"/>
      <c r="JG1029" s="68"/>
      <c r="JH1029" s="68"/>
      <c r="JI1029" s="68"/>
      <c r="JJ1029" s="68"/>
      <c r="JK1029" s="68"/>
      <c r="JL1029" s="68"/>
      <c r="JM1029" s="68"/>
      <c r="JN1029" s="68"/>
      <c r="JO1029" s="68"/>
      <c r="JP1029" s="68"/>
      <c r="JQ1029" s="68"/>
      <c r="JR1029" s="68"/>
      <c r="JS1029" s="68"/>
      <c r="JT1029" s="68"/>
      <c r="JU1029" s="68"/>
      <c r="JV1029" s="68"/>
      <c r="JW1029" s="68"/>
      <c r="JX1029" s="68"/>
      <c r="JY1029" s="68"/>
      <c r="JZ1029" s="68"/>
      <c r="KA1029" s="68"/>
      <c r="KB1029" s="68"/>
      <c r="KC1029" s="68"/>
      <c r="KD1029" s="68"/>
      <c r="KE1029" s="68"/>
      <c r="KF1029" s="68"/>
      <c r="KG1029" s="68"/>
      <c r="KH1029" s="68"/>
      <c r="KI1029" s="68"/>
      <c r="KJ1029" s="68"/>
      <c r="KK1029" s="68"/>
      <c r="KL1029" s="68"/>
      <c r="KM1029" s="68"/>
      <c r="KN1029" s="68"/>
      <c r="KO1029" s="68"/>
      <c r="KP1029" s="68"/>
      <c r="KQ1029" s="68"/>
      <c r="KR1029" s="68"/>
      <c r="KS1029" s="68"/>
      <c r="KT1029" s="68"/>
      <c r="KU1029" s="68"/>
      <c r="KV1029" s="68"/>
      <c r="KW1029" s="68"/>
      <c r="KX1029" s="68"/>
      <c r="KY1029" s="68"/>
      <c r="KZ1029" s="68"/>
      <c r="LA1029" s="68"/>
      <c r="LB1029" s="68"/>
      <c r="LC1029" s="68"/>
      <c r="LD1029" s="68"/>
      <c r="LE1029" s="68"/>
      <c r="LF1029" s="68"/>
      <c r="LG1029" s="68"/>
      <c r="LH1029" s="68"/>
      <c r="LI1029" s="68"/>
      <c r="LJ1029" s="68"/>
      <c r="LK1029" s="68"/>
      <c r="LL1029" s="68"/>
      <c r="LM1029" s="68"/>
      <c r="LN1029" s="68"/>
      <c r="LO1029" s="68"/>
      <c r="LP1029" s="68"/>
      <c r="LQ1029" s="68"/>
      <c r="LR1029" s="68"/>
      <c r="LS1029" s="68"/>
      <c r="LT1029" s="68"/>
      <c r="LU1029" s="68"/>
      <c r="LV1029" s="68"/>
      <c r="LW1029" s="68"/>
      <c r="LX1029" s="68"/>
      <c r="LY1029" s="68"/>
      <c r="LZ1029" s="68"/>
      <c r="MA1029" s="68"/>
      <c r="MB1029" s="68"/>
      <c r="MC1029" s="68"/>
      <c r="MD1029" s="68"/>
      <c r="ME1029" s="68"/>
      <c r="MF1029" s="68"/>
      <c r="MG1029" s="68"/>
      <c r="MH1029" s="68"/>
      <c r="MI1029" s="68"/>
      <c r="MJ1029" s="68"/>
      <c r="MK1029" s="68"/>
      <c r="ML1029" s="68"/>
      <c r="MM1029" s="68"/>
      <c r="MN1029" s="68"/>
      <c r="MO1029" s="68"/>
      <c r="MP1029" s="68"/>
      <c r="MQ1029" s="68"/>
      <c r="MR1029" s="68"/>
      <c r="MS1029" s="68"/>
      <c r="MT1029" s="68"/>
      <c r="MU1029" s="68"/>
      <c r="MV1029" s="68"/>
      <c r="MW1029" s="68"/>
      <c r="MX1029" s="68"/>
      <c r="MY1029" s="68"/>
      <c r="MZ1029" s="68"/>
      <c r="NA1029" s="68"/>
      <c r="NB1029" s="68"/>
      <c r="NC1029" s="68"/>
      <c r="ND1029" s="68"/>
      <c r="NE1029" s="68"/>
      <c r="NF1029" s="68"/>
      <c r="NG1029" s="68"/>
      <c r="NH1029" s="68"/>
      <c r="NI1029" s="68"/>
      <c r="NJ1029" s="68"/>
      <c r="NK1029" s="68"/>
      <c r="NL1029" s="68"/>
      <c r="NM1029" s="68"/>
      <c r="NN1029" s="68"/>
      <c r="NO1029" s="68"/>
      <c r="NP1029" s="68"/>
      <c r="NQ1029" s="68"/>
      <c r="NR1029" s="68"/>
      <c r="NS1029" s="68"/>
      <c r="NT1029" s="68"/>
      <c r="NU1029" s="68"/>
      <c r="NV1029" s="68"/>
      <c r="NW1029" s="68"/>
      <c r="NX1029" s="68"/>
      <c r="NY1029" s="68"/>
      <c r="NZ1029" s="68"/>
      <c r="OA1029" s="68"/>
      <c r="OB1029" s="68"/>
      <c r="OC1029" s="68"/>
      <c r="OD1029" s="68"/>
      <c r="OE1029" s="68"/>
      <c r="OF1029" s="68"/>
      <c r="OG1029" s="68"/>
      <c r="OH1029" s="68"/>
      <c r="OI1029" s="68"/>
      <c r="OJ1029" s="68"/>
      <c r="OK1029" s="68"/>
      <c r="OL1029" s="68"/>
      <c r="OM1029" s="68"/>
      <c r="ON1029" s="68"/>
      <c r="OO1029" s="68"/>
      <c r="OP1029" s="68"/>
      <c r="OQ1029" s="68"/>
      <c r="OR1029" s="68"/>
      <c r="OS1029" s="68"/>
      <c r="OT1029" s="68"/>
      <c r="OU1029" s="68"/>
      <c r="OV1029" s="68"/>
      <c r="OW1029" s="68"/>
      <c r="OX1029" s="68"/>
      <c r="OY1029" s="68"/>
      <c r="OZ1029" s="68"/>
      <c r="PA1029" s="68"/>
      <c r="PB1029" s="68"/>
      <c r="PC1029" s="68"/>
      <c r="PD1029" s="68"/>
      <c r="PE1029" s="68"/>
      <c r="PF1029" s="68"/>
      <c r="PG1029" s="68"/>
      <c r="PH1029" s="68"/>
      <c r="PI1029" s="68"/>
      <c r="PJ1029" s="68"/>
      <c r="PK1029" s="68"/>
      <c r="PL1029" s="68"/>
      <c r="PM1029" s="68"/>
      <c r="PN1029" s="68"/>
      <c r="PO1029" s="68"/>
      <c r="PP1029" s="68"/>
      <c r="PQ1029" s="68"/>
      <c r="PR1029" s="68"/>
      <c r="PS1029" s="68"/>
      <c r="PT1029" s="68"/>
      <c r="PU1029" s="68"/>
      <c r="PV1029" s="68"/>
      <c r="PW1029" s="68"/>
      <c r="PX1029" s="68"/>
      <c r="PY1029" s="68"/>
      <c r="PZ1029" s="68"/>
      <c r="QA1029" s="68"/>
      <c r="QB1029" s="68"/>
      <c r="QC1029" s="68"/>
      <c r="QD1029" s="68"/>
      <c r="QE1029" s="68"/>
      <c r="QF1029" s="68"/>
      <c r="QG1029" s="68"/>
      <c r="QH1029" s="68"/>
      <c r="QI1029" s="68"/>
      <c r="QJ1029" s="68"/>
      <c r="QK1029" s="68"/>
      <c r="QL1029" s="68"/>
      <c r="QM1029" s="68"/>
      <c r="QN1029" s="68"/>
      <c r="QO1029" s="68"/>
      <c r="QP1029" s="68"/>
      <c r="QQ1029" s="68"/>
      <c r="QR1029" s="68"/>
      <c r="QS1029" s="68"/>
      <c r="QT1029" s="68"/>
      <c r="QU1029" s="68"/>
      <c r="QV1029" s="68"/>
      <c r="QW1029" s="68"/>
      <c r="QX1029" s="68"/>
      <c r="QY1029" s="68"/>
      <c r="QZ1029" s="68"/>
      <c r="RA1029" s="68"/>
      <c r="RB1029" s="68"/>
      <c r="RC1029" s="68"/>
      <c r="RD1029" s="68"/>
      <c r="RE1029" s="68"/>
      <c r="RF1029" s="68"/>
      <c r="RG1029" s="68"/>
      <c r="RH1029" s="68"/>
      <c r="RI1029" s="68"/>
      <c r="RJ1029" s="68"/>
      <c r="RK1029" s="68"/>
      <c r="RL1029" s="68"/>
      <c r="RM1029" s="68"/>
      <c r="RN1029" s="68"/>
      <c r="RO1029" s="68"/>
      <c r="RP1029" s="68"/>
      <c r="RQ1029" s="68"/>
      <c r="RR1029" s="68"/>
      <c r="RS1029" s="68"/>
      <c r="RT1029" s="68"/>
      <c r="RU1029" s="68"/>
      <c r="RV1029" s="68"/>
      <c r="RW1029" s="68"/>
      <c r="RX1029" s="68"/>
      <c r="RY1029" s="68"/>
      <c r="RZ1029" s="68"/>
      <c r="SA1029" s="68"/>
      <c r="SB1029" s="68"/>
      <c r="SC1029" s="68"/>
      <c r="SD1029" s="68"/>
      <c r="SE1029" s="68"/>
      <c r="SF1029" s="68"/>
      <c r="SG1029" s="68"/>
      <c r="SH1029" s="68"/>
      <c r="SI1029" s="68"/>
      <c r="SJ1029" s="68"/>
      <c r="SK1029" s="68"/>
      <c r="SL1029" s="68"/>
      <c r="SM1029" s="68"/>
      <c r="SN1029" s="68"/>
      <c r="SO1029" s="68"/>
      <c r="SP1029" s="68"/>
      <c r="SQ1029" s="68"/>
      <c r="SR1029" s="68"/>
      <c r="SS1029" s="68"/>
      <c r="ST1029" s="68"/>
      <c r="SU1029" s="68"/>
      <c r="SV1029" s="68"/>
    </row>
    <row r="1030" spans="1:516" ht="16.5" customHeight="1" x14ac:dyDescent="0.2">
      <c r="A1030" s="20">
        <v>422</v>
      </c>
      <c r="B1030" s="20" t="s">
        <v>62</v>
      </c>
      <c r="C1030" s="20" t="s">
        <v>915</v>
      </c>
      <c r="D1030" s="20" t="s">
        <v>38</v>
      </c>
      <c r="E1030" s="20" t="s">
        <v>1345</v>
      </c>
      <c r="F1030" s="22" t="s">
        <v>945</v>
      </c>
      <c r="G1030" s="20" t="s">
        <v>42</v>
      </c>
      <c r="H1030" s="20" t="s">
        <v>35</v>
      </c>
      <c r="I1030" s="20" t="s">
        <v>81</v>
      </c>
      <c r="J1030" s="22" t="s">
        <v>915</v>
      </c>
      <c r="K1030" s="20"/>
      <c r="L1030" s="20"/>
      <c r="M1030" s="20"/>
      <c r="N1030" s="20"/>
      <c r="O1030" s="23"/>
      <c r="P1030" s="23">
        <v>1200000</v>
      </c>
      <c r="Q1030" s="24">
        <v>1</v>
      </c>
      <c r="R1030" s="25">
        <v>45839</v>
      </c>
      <c r="S1030" s="20" t="s">
        <v>83</v>
      </c>
      <c r="T1030" s="26">
        <f t="shared" si="18"/>
        <v>1200000</v>
      </c>
      <c r="U1030" s="27" t="s">
        <v>100</v>
      </c>
      <c r="V1030" s="27" t="s">
        <v>100</v>
      </c>
      <c r="W1030" s="68"/>
      <c r="X1030" s="68"/>
      <c r="Y1030" s="68"/>
      <c r="Z1030" s="68"/>
      <c r="AA1030" s="68"/>
      <c r="AB1030" s="68"/>
      <c r="AC1030" s="68"/>
      <c r="AD1030" s="68"/>
      <c r="AE1030" s="68"/>
      <c r="AF1030" s="68"/>
      <c r="AG1030" s="68"/>
      <c r="AH1030" s="68"/>
      <c r="AI1030" s="68"/>
      <c r="AJ1030" s="68"/>
      <c r="AK1030" s="68"/>
      <c r="AL1030" s="68"/>
      <c r="AM1030" s="68"/>
      <c r="AN1030" s="68"/>
      <c r="AO1030" s="68"/>
      <c r="AP1030" s="68"/>
      <c r="AQ1030" s="68"/>
      <c r="AR1030" s="68"/>
      <c r="AS1030" s="68"/>
      <c r="AT1030" s="68"/>
      <c r="AU1030" s="68"/>
      <c r="AV1030" s="68"/>
      <c r="AW1030" s="68"/>
      <c r="AX1030" s="68"/>
      <c r="AY1030" s="68"/>
      <c r="AZ1030" s="68"/>
      <c r="BA1030" s="68"/>
      <c r="BB1030" s="68"/>
      <c r="BC1030" s="68"/>
      <c r="BD1030" s="68"/>
      <c r="BE1030" s="68"/>
      <c r="BF1030" s="68"/>
      <c r="BG1030" s="68"/>
      <c r="BH1030" s="68"/>
      <c r="BI1030" s="68"/>
      <c r="BJ1030" s="68"/>
      <c r="BK1030" s="68"/>
      <c r="BL1030" s="68"/>
      <c r="BM1030" s="68"/>
      <c r="BN1030" s="68"/>
      <c r="BO1030" s="68"/>
      <c r="BP1030" s="68"/>
      <c r="BQ1030" s="68"/>
      <c r="BR1030" s="68"/>
      <c r="BS1030" s="68"/>
      <c r="BT1030" s="68"/>
      <c r="BU1030" s="68"/>
      <c r="BV1030" s="68"/>
      <c r="BW1030" s="68"/>
      <c r="BX1030" s="68"/>
      <c r="BY1030" s="68"/>
      <c r="BZ1030" s="68"/>
      <c r="CA1030" s="68"/>
      <c r="CB1030" s="68"/>
      <c r="CC1030" s="68"/>
      <c r="CD1030" s="68"/>
      <c r="CE1030" s="68"/>
      <c r="CF1030" s="68"/>
      <c r="CG1030" s="68"/>
      <c r="CH1030" s="68"/>
      <c r="CI1030" s="68"/>
      <c r="CJ1030" s="68"/>
      <c r="CK1030" s="68"/>
      <c r="CL1030" s="68"/>
      <c r="CM1030" s="68"/>
      <c r="CN1030" s="68"/>
      <c r="CO1030" s="68"/>
      <c r="CP1030" s="68"/>
      <c r="CQ1030" s="68"/>
      <c r="CR1030" s="68"/>
      <c r="CS1030" s="68"/>
      <c r="CT1030" s="68"/>
      <c r="CU1030" s="68"/>
      <c r="CV1030" s="68"/>
      <c r="CW1030" s="68"/>
      <c r="CX1030" s="68"/>
      <c r="CY1030" s="68"/>
      <c r="CZ1030" s="68"/>
      <c r="DA1030" s="68"/>
      <c r="DB1030" s="68"/>
      <c r="DC1030" s="68"/>
      <c r="DD1030" s="68"/>
      <c r="DE1030" s="68"/>
      <c r="DF1030" s="68"/>
      <c r="DG1030" s="68"/>
      <c r="DH1030" s="68"/>
      <c r="DI1030" s="68"/>
      <c r="DJ1030" s="68"/>
      <c r="DK1030" s="68"/>
      <c r="DL1030" s="68"/>
      <c r="DM1030" s="68"/>
      <c r="DN1030" s="68"/>
      <c r="DO1030" s="68"/>
      <c r="DP1030" s="68"/>
      <c r="DQ1030" s="68"/>
      <c r="DR1030" s="68"/>
      <c r="DS1030" s="68"/>
      <c r="DT1030" s="68"/>
      <c r="DU1030" s="68"/>
      <c r="DV1030" s="68"/>
      <c r="DW1030" s="68"/>
      <c r="DX1030" s="68"/>
      <c r="DY1030" s="68"/>
      <c r="DZ1030" s="68"/>
      <c r="EA1030" s="68"/>
      <c r="EB1030" s="68"/>
      <c r="EC1030" s="68"/>
      <c r="ED1030" s="68"/>
      <c r="EE1030" s="68"/>
      <c r="EF1030" s="68"/>
      <c r="EG1030" s="68"/>
      <c r="EH1030" s="68"/>
      <c r="EI1030" s="68"/>
      <c r="EJ1030" s="68"/>
      <c r="EK1030" s="68"/>
      <c r="EL1030" s="68"/>
      <c r="EM1030" s="68"/>
      <c r="EN1030" s="68"/>
      <c r="EO1030" s="68"/>
      <c r="EP1030" s="68"/>
      <c r="EQ1030" s="68"/>
      <c r="ER1030" s="68"/>
      <c r="ES1030" s="68"/>
      <c r="ET1030" s="68"/>
      <c r="EU1030" s="68"/>
      <c r="EV1030" s="68"/>
      <c r="EW1030" s="68"/>
      <c r="EX1030" s="68"/>
      <c r="EY1030" s="68"/>
      <c r="EZ1030" s="68"/>
      <c r="FA1030" s="68"/>
      <c r="FB1030" s="68"/>
      <c r="FC1030" s="68"/>
      <c r="FD1030" s="68"/>
      <c r="FE1030" s="68"/>
      <c r="FF1030" s="68"/>
      <c r="FG1030" s="68"/>
      <c r="FH1030" s="68"/>
      <c r="FI1030" s="68"/>
      <c r="FJ1030" s="68"/>
      <c r="FK1030" s="68"/>
      <c r="FL1030" s="68"/>
      <c r="FM1030" s="68"/>
      <c r="FN1030" s="68"/>
      <c r="FO1030" s="68"/>
      <c r="FP1030" s="68"/>
      <c r="FQ1030" s="68"/>
      <c r="FR1030" s="68"/>
      <c r="FS1030" s="68"/>
      <c r="FT1030" s="68"/>
      <c r="FU1030" s="68"/>
      <c r="FV1030" s="68"/>
      <c r="FW1030" s="68"/>
      <c r="FX1030" s="68"/>
      <c r="FY1030" s="68"/>
      <c r="FZ1030" s="68"/>
      <c r="GA1030" s="68"/>
      <c r="GB1030" s="68"/>
      <c r="GC1030" s="68"/>
      <c r="GD1030" s="68"/>
      <c r="GE1030" s="68"/>
      <c r="GF1030" s="68"/>
      <c r="GG1030" s="68"/>
      <c r="GH1030" s="68"/>
      <c r="GI1030" s="68"/>
      <c r="GJ1030" s="68"/>
      <c r="GK1030" s="68"/>
      <c r="GL1030" s="68"/>
      <c r="GM1030" s="68"/>
      <c r="GN1030" s="68"/>
      <c r="GO1030" s="68"/>
      <c r="GP1030" s="68"/>
      <c r="GQ1030" s="68"/>
      <c r="GR1030" s="68"/>
      <c r="GS1030" s="68"/>
      <c r="GT1030" s="68"/>
      <c r="GU1030" s="68"/>
      <c r="GV1030" s="68"/>
      <c r="GW1030" s="68"/>
      <c r="GX1030" s="68"/>
      <c r="GY1030" s="68"/>
      <c r="GZ1030" s="68"/>
      <c r="HA1030" s="68"/>
      <c r="HB1030" s="68"/>
      <c r="HC1030" s="68"/>
      <c r="HD1030" s="68"/>
      <c r="HE1030" s="68"/>
      <c r="HF1030" s="68"/>
      <c r="HG1030" s="68"/>
      <c r="HH1030" s="68"/>
      <c r="HI1030" s="68"/>
      <c r="HJ1030" s="68"/>
      <c r="HK1030" s="68"/>
      <c r="HL1030" s="68"/>
      <c r="HM1030" s="68"/>
      <c r="HN1030" s="68"/>
      <c r="HO1030" s="68"/>
      <c r="HP1030" s="68"/>
      <c r="HQ1030" s="68"/>
      <c r="HR1030" s="68"/>
      <c r="HS1030" s="68"/>
      <c r="HT1030" s="68"/>
      <c r="HU1030" s="68"/>
      <c r="HV1030" s="68"/>
      <c r="HW1030" s="68"/>
      <c r="HX1030" s="68"/>
      <c r="HY1030" s="68"/>
      <c r="HZ1030" s="68"/>
      <c r="IA1030" s="68"/>
      <c r="IB1030" s="68"/>
      <c r="IC1030" s="68"/>
      <c r="ID1030" s="68"/>
      <c r="IE1030" s="68"/>
      <c r="IF1030" s="68"/>
      <c r="IG1030" s="68"/>
      <c r="IH1030" s="68"/>
      <c r="II1030" s="68"/>
      <c r="IJ1030" s="68"/>
      <c r="IK1030" s="68"/>
      <c r="IL1030" s="68"/>
      <c r="IM1030" s="68"/>
      <c r="IN1030" s="68"/>
      <c r="IO1030" s="68"/>
      <c r="IP1030" s="68"/>
      <c r="IQ1030" s="68"/>
      <c r="IR1030" s="68"/>
      <c r="IS1030" s="68"/>
      <c r="IT1030" s="68"/>
      <c r="IU1030" s="68"/>
      <c r="IV1030" s="68"/>
      <c r="IW1030" s="68"/>
      <c r="IX1030" s="68"/>
      <c r="IY1030" s="68"/>
      <c r="IZ1030" s="68"/>
      <c r="JA1030" s="68"/>
      <c r="JB1030" s="68"/>
      <c r="JC1030" s="68"/>
      <c r="JD1030" s="68"/>
      <c r="JE1030" s="68"/>
      <c r="JF1030" s="68"/>
      <c r="JG1030" s="68"/>
      <c r="JH1030" s="68"/>
      <c r="JI1030" s="68"/>
      <c r="JJ1030" s="68"/>
      <c r="JK1030" s="68"/>
      <c r="JL1030" s="68"/>
      <c r="JM1030" s="68"/>
      <c r="JN1030" s="68"/>
      <c r="JO1030" s="68"/>
      <c r="JP1030" s="68"/>
      <c r="JQ1030" s="68"/>
      <c r="JR1030" s="68"/>
      <c r="JS1030" s="68"/>
      <c r="JT1030" s="68"/>
      <c r="JU1030" s="68"/>
      <c r="JV1030" s="68"/>
      <c r="JW1030" s="68"/>
      <c r="JX1030" s="68"/>
      <c r="JY1030" s="68"/>
      <c r="JZ1030" s="68"/>
      <c r="KA1030" s="68"/>
      <c r="KB1030" s="68"/>
      <c r="KC1030" s="68"/>
      <c r="KD1030" s="68"/>
      <c r="KE1030" s="68"/>
      <c r="KF1030" s="68"/>
      <c r="KG1030" s="68"/>
      <c r="KH1030" s="68"/>
      <c r="KI1030" s="68"/>
      <c r="KJ1030" s="68"/>
      <c r="KK1030" s="68"/>
      <c r="KL1030" s="68"/>
      <c r="KM1030" s="68"/>
      <c r="KN1030" s="68"/>
      <c r="KO1030" s="68"/>
      <c r="KP1030" s="68"/>
      <c r="KQ1030" s="68"/>
      <c r="KR1030" s="68"/>
      <c r="KS1030" s="68"/>
      <c r="KT1030" s="68"/>
      <c r="KU1030" s="68"/>
      <c r="KV1030" s="68"/>
      <c r="KW1030" s="68"/>
      <c r="KX1030" s="68"/>
      <c r="KY1030" s="68"/>
      <c r="KZ1030" s="68"/>
      <c r="LA1030" s="68"/>
      <c r="LB1030" s="68"/>
      <c r="LC1030" s="68"/>
      <c r="LD1030" s="68"/>
      <c r="LE1030" s="68"/>
      <c r="LF1030" s="68"/>
      <c r="LG1030" s="68"/>
      <c r="LH1030" s="68"/>
      <c r="LI1030" s="68"/>
      <c r="LJ1030" s="68"/>
      <c r="LK1030" s="68"/>
      <c r="LL1030" s="68"/>
      <c r="LM1030" s="68"/>
      <c r="LN1030" s="68"/>
      <c r="LO1030" s="68"/>
      <c r="LP1030" s="68"/>
      <c r="LQ1030" s="68"/>
      <c r="LR1030" s="68"/>
      <c r="LS1030" s="68"/>
      <c r="LT1030" s="68"/>
      <c r="LU1030" s="68"/>
      <c r="LV1030" s="68"/>
      <c r="LW1030" s="68"/>
      <c r="LX1030" s="68"/>
      <c r="LY1030" s="68"/>
      <c r="LZ1030" s="68"/>
      <c r="MA1030" s="68"/>
      <c r="MB1030" s="68"/>
      <c r="MC1030" s="68"/>
      <c r="MD1030" s="68"/>
      <c r="ME1030" s="68"/>
      <c r="MF1030" s="68"/>
      <c r="MG1030" s="68"/>
      <c r="MH1030" s="68"/>
      <c r="MI1030" s="68"/>
      <c r="MJ1030" s="68"/>
      <c r="MK1030" s="68"/>
      <c r="ML1030" s="68"/>
      <c r="MM1030" s="68"/>
      <c r="MN1030" s="68"/>
      <c r="MO1030" s="68"/>
      <c r="MP1030" s="68"/>
      <c r="MQ1030" s="68"/>
      <c r="MR1030" s="68"/>
      <c r="MS1030" s="68"/>
      <c r="MT1030" s="68"/>
      <c r="MU1030" s="68"/>
      <c r="MV1030" s="68"/>
      <c r="MW1030" s="68"/>
      <c r="MX1030" s="68"/>
      <c r="MY1030" s="68"/>
      <c r="MZ1030" s="68"/>
      <c r="NA1030" s="68"/>
      <c r="NB1030" s="68"/>
      <c r="NC1030" s="68"/>
      <c r="ND1030" s="68"/>
      <c r="NE1030" s="68"/>
      <c r="NF1030" s="68"/>
      <c r="NG1030" s="68"/>
      <c r="NH1030" s="68"/>
      <c r="NI1030" s="68"/>
      <c r="NJ1030" s="68"/>
      <c r="NK1030" s="68"/>
      <c r="NL1030" s="68"/>
      <c r="NM1030" s="68"/>
      <c r="NN1030" s="68"/>
      <c r="NO1030" s="68"/>
      <c r="NP1030" s="68"/>
      <c r="NQ1030" s="68"/>
      <c r="NR1030" s="68"/>
      <c r="NS1030" s="68"/>
      <c r="NT1030" s="68"/>
      <c r="NU1030" s="68"/>
      <c r="NV1030" s="68"/>
      <c r="NW1030" s="68"/>
      <c r="NX1030" s="68"/>
      <c r="NY1030" s="68"/>
      <c r="NZ1030" s="68"/>
      <c r="OA1030" s="68"/>
      <c r="OB1030" s="68"/>
      <c r="OC1030" s="68"/>
      <c r="OD1030" s="68"/>
      <c r="OE1030" s="68"/>
      <c r="OF1030" s="68"/>
      <c r="OG1030" s="68"/>
      <c r="OH1030" s="68"/>
      <c r="OI1030" s="68"/>
      <c r="OJ1030" s="68"/>
      <c r="OK1030" s="68"/>
      <c r="OL1030" s="68"/>
      <c r="OM1030" s="68"/>
      <c r="ON1030" s="68"/>
      <c r="OO1030" s="68"/>
      <c r="OP1030" s="68"/>
      <c r="OQ1030" s="68"/>
      <c r="OR1030" s="68"/>
      <c r="OS1030" s="68"/>
      <c r="OT1030" s="68"/>
      <c r="OU1030" s="68"/>
      <c r="OV1030" s="68"/>
      <c r="OW1030" s="68"/>
      <c r="OX1030" s="68"/>
      <c r="OY1030" s="68"/>
      <c r="OZ1030" s="68"/>
      <c r="PA1030" s="68"/>
      <c r="PB1030" s="68"/>
      <c r="PC1030" s="68"/>
      <c r="PD1030" s="68"/>
      <c r="PE1030" s="68"/>
      <c r="PF1030" s="68"/>
      <c r="PG1030" s="68"/>
      <c r="PH1030" s="68"/>
      <c r="PI1030" s="68"/>
      <c r="PJ1030" s="68"/>
      <c r="PK1030" s="68"/>
      <c r="PL1030" s="68"/>
      <c r="PM1030" s="68"/>
      <c r="PN1030" s="68"/>
      <c r="PO1030" s="68"/>
      <c r="PP1030" s="68"/>
      <c r="PQ1030" s="68"/>
      <c r="PR1030" s="68"/>
      <c r="PS1030" s="68"/>
      <c r="PT1030" s="68"/>
      <c r="PU1030" s="68"/>
      <c r="PV1030" s="68"/>
      <c r="PW1030" s="68"/>
      <c r="PX1030" s="68"/>
      <c r="PY1030" s="68"/>
      <c r="PZ1030" s="68"/>
      <c r="QA1030" s="68"/>
      <c r="QB1030" s="68"/>
      <c r="QC1030" s="68"/>
      <c r="QD1030" s="68"/>
      <c r="QE1030" s="68"/>
      <c r="QF1030" s="68"/>
      <c r="QG1030" s="68"/>
      <c r="QH1030" s="68"/>
      <c r="QI1030" s="68"/>
      <c r="QJ1030" s="68"/>
      <c r="QK1030" s="68"/>
      <c r="QL1030" s="68"/>
      <c r="QM1030" s="68"/>
      <c r="QN1030" s="68"/>
      <c r="QO1030" s="68"/>
      <c r="QP1030" s="68"/>
      <c r="QQ1030" s="68"/>
      <c r="QR1030" s="68"/>
      <c r="QS1030" s="68"/>
      <c r="QT1030" s="68"/>
      <c r="QU1030" s="68"/>
      <c r="QV1030" s="68"/>
      <c r="QW1030" s="68"/>
      <c r="QX1030" s="68"/>
      <c r="QY1030" s="68"/>
      <c r="QZ1030" s="68"/>
      <c r="RA1030" s="68"/>
      <c r="RB1030" s="68"/>
      <c r="RC1030" s="68"/>
      <c r="RD1030" s="68"/>
      <c r="RE1030" s="68"/>
      <c r="RF1030" s="68"/>
      <c r="RG1030" s="68"/>
      <c r="RH1030" s="68"/>
      <c r="RI1030" s="68"/>
      <c r="RJ1030" s="68"/>
      <c r="RK1030" s="68"/>
      <c r="RL1030" s="68"/>
      <c r="RM1030" s="68"/>
      <c r="RN1030" s="68"/>
      <c r="RO1030" s="68"/>
      <c r="RP1030" s="68"/>
      <c r="RQ1030" s="68"/>
      <c r="RR1030" s="68"/>
      <c r="RS1030" s="68"/>
      <c r="RT1030" s="68"/>
      <c r="RU1030" s="68"/>
      <c r="RV1030" s="68"/>
      <c r="RW1030" s="68"/>
      <c r="RX1030" s="68"/>
      <c r="RY1030" s="68"/>
      <c r="RZ1030" s="68"/>
      <c r="SA1030" s="68"/>
      <c r="SB1030" s="68"/>
      <c r="SC1030" s="68"/>
      <c r="SD1030" s="68"/>
      <c r="SE1030" s="68"/>
      <c r="SF1030" s="68"/>
      <c r="SG1030" s="68"/>
      <c r="SH1030" s="68"/>
      <c r="SI1030" s="68"/>
      <c r="SJ1030" s="68"/>
      <c r="SK1030" s="68"/>
      <c r="SL1030" s="68"/>
      <c r="SM1030" s="68"/>
      <c r="SN1030" s="68"/>
      <c r="SO1030" s="68"/>
      <c r="SP1030" s="68"/>
      <c r="SQ1030" s="68"/>
      <c r="SR1030" s="68"/>
      <c r="SS1030" s="68"/>
      <c r="ST1030" s="68"/>
      <c r="SU1030" s="68"/>
      <c r="SV1030" s="68"/>
    </row>
    <row r="1031" spans="1:516" ht="16.5" customHeight="1" x14ac:dyDescent="0.2">
      <c r="A1031" s="20">
        <v>423</v>
      </c>
      <c r="B1031" s="20" t="s">
        <v>62</v>
      </c>
      <c r="C1031" s="20" t="s">
        <v>915</v>
      </c>
      <c r="D1031" s="20" t="s">
        <v>38</v>
      </c>
      <c r="E1031" s="20" t="s">
        <v>1345</v>
      </c>
      <c r="F1031" s="22" t="s">
        <v>945</v>
      </c>
      <c r="G1031" s="20" t="s">
        <v>42</v>
      </c>
      <c r="H1031" s="20" t="s">
        <v>35</v>
      </c>
      <c r="I1031" s="20" t="s">
        <v>81</v>
      </c>
      <c r="J1031" s="22" t="s">
        <v>915</v>
      </c>
      <c r="K1031" s="20"/>
      <c r="L1031" s="20"/>
      <c r="M1031" s="20"/>
      <c r="N1031" s="20"/>
      <c r="O1031" s="23"/>
      <c r="P1031" s="23">
        <v>1200000</v>
      </c>
      <c r="Q1031" s="24">
        <v>1</v>
      </c>
      <c r="R1031" s="25">
        <v>45870</v>
      </c>
      <c r="S1031" s="20" t="s">
        <v>83</v>
      </c>
      <c r="T1031" s="26">
        <f t="shared" si="18"/>
        <v>1200000</v>
      </c>
      <c r="U1031" s="27" t="s">
        <v>100</v>
      </c>
      <c r="V1031" s="27" t="s">
        <v>100</v>
      </c>
      <c r="W1031" s="68"/>
      <c r="X1031" s="68"/>
      <c r="Y1031" s="68"/>
      <c r="Z1031" s="68"/>
      <c r="AA1031" s="68"/>
      <c r="AB1031" s="68"/>
      <c r="AC1031" s="68"/>
      <c r="AD1031" s="68"/>
      <c r="AE1031" s="68"/>
      <c r="AF1031" s="68"/>
      <c r="AG1031" s="68"/>
      <c r="AH1031" s="68"/>
      <c r="AI1031" s="68"/>
      <c r="AJ1031" s="68"/>
      <c r="AK1031" s="68"/>
      <c r="AL1031" s="68"/>
      <c r="AM1031" s="68"/>
      <c r="AN1031" s="68"/>
      <c r="AO1031" s="68"/>
      <c r="AP1031" s="68"/>
      <c r="AQ1031" s="68"/>
      <c r="AR1031" s="68"/>
      <c r="AS1031" s="68"/>
      <c r="AT1031" s="68"/>
      <c r="AU1031" s="68"/>
      <c r="AV1031" s="68"/>
      <c r="AW1031" s="68"/>
      <c r="AX1031" s="68"/>
      <c r="AY1031" s="68"/>
      <c r="AZ1031" s="68"/>
      <c r="BA1031" s="68"/>
      <c r="BB1031" s="68"/>
      <c r="BC1031" s="68"/>
      <c r="BD1031" s="68"/>
      <c r="BE1031" s="68"/>
      <c r="BF1031" s="68"/>
      <c r="BG1031" s="68"/>
      <c r="BH1031" s="68"/>
      <c r="BI1031" s="68"/>
      <c r="BJ1031" s="68"/>
      <c r="BK1031" s="68"/>
      <c r="BL1031" s="68"/>
      <c r="BM1031" s="68"/>
      <c r="BN1031" s="68"/>
      <c r="BO1031" s="68"/>
      <c r="BP1031" s="68"/>
      <c r="BQ1031" s="68"/>
      <c r="BR1031" s="68"/>
      <c r="BS1031" s="68"/>
      <c r="BT1031" s="68"/>
      <c r="BU1031" s="68"/>
      <c r="BV1031" s="68"/>
      <c r="BW1031" s="68"/>
      <c r="BX1031" s="68"/>
      <c r="BY1031" s="68"/>
      <c r="BZ1031" s="68"/>
      <c r="CA1031" s="68"/>
      <c r="CB1031" s="68"/>
      <c r="CC1031" s="68"/>
      <c r="CD1031" s="68"/>
      <c r="CE1031" s="68"/>
      <c r="CF1031" s="68"/>
      <c r="CG1031" s="68"/>
      <c r="CH1031" s="68"/>
      <c r="CI1031" s="68"/>
      <c r="CJ1031" s="68"/>
      <c r="CK1031" s="68"/>
      <c r="CL1031" s="68"/>
      <c r="CM1031" s="68"/>
      <c r="CN1031" s="68"/>
      <c r="CO1031" s="68"/>
      <c r="CP1031" s="68"/>
      <c r="CQ1031" s="68"/>
      <c r="CR1031" s="68"/>
      <c r="CS1031" s="68"/>
      <c r="CT1031" s="68"/>
      <c r="CU1031" s="68"/>
      <c r="CV1031" s="68"/>
      <c r="CW1031" s="68"/>
      <c r="CX1031" s="68"/>
      <c r="CY1031" s="68"/>
      <c r="CZ1031" s="68"/>
      <c r="DA1031" s="68"/>
      <c r="DB1031" s="68"/>
      <c r="DC1031" s="68"/>
      <c r="DD1031" s="68"/>
      <c r="DE1031" s="68"/>
      <c r="DF1031" s="68"/>
      <c r="DG1031" s="68"/>
      <c r="DH1031" s="68"/>
      <c r="DI1031" s="68"/>
      <c r="DJ1031" s="68"/>
      <c r="DK1031" s="68"/>
      <c r="DL1031" s="68"/>
      <c r="DM1031" s="68"/>
      <c r="DN1031" s="68"/>
      <c r="DO1031" s="68"/>
      <c r="DP1031" s="68"/>
      <c r="DQ1031" s="68"/>
      <c r="DR1031" s="68"/>
      <c r="DS1031" s="68"/>
      <c r="DT1031" s="68"/>
      <c r="DU1031" s="68"/>
      <c r="DV1031" s="68"/>
      <c r="DW1031" s="68"/>
      <c r="DX1031" s="68"/>
      <c r="DY1031" s="68"/>
      <c r="DZ1031" s="68"/>
      <c r="EA1031" s="68"/>
      <c r="EB1031" s="68"/>
      <c r="EC1031" s="68"/>
      <c r="ED1031" s="68"/>
      <c r="EE1031" s="68"/>
      <c r="EF1031" s="68"/>
      <c r="EG1031" s="68"/>
      <c r="EH1031" s="68"/>
      <c r="EI1031" s="68"/>
      <c r="EJ1031" s="68"/>
      <c r="EK1031" s="68"/>
      <c r="EL1031" s="68"/>
      <c r="EM1031" s="68"/>
      <c r="EN1031" s="68"/>
      <c r="EO1031" s="68"/>
      <c r="EP1031" s="68"/>
      <c r="EQ1031" s="68"/>
      <c r="ER1031" s="68"/>
      <c r="ES1031" s="68"/>
      <c r="ET1031" s="68"/>
      <c r="EU1031" s="68"/>
      <c r="EV1031" s="68"/>
      <c r="EW1031" s="68"/>
      <c r="EX1031" s="68"/>
      <c r="EY1031" s="68"/>
      <c r="EZ1031" s="68"/>
      <c r="FA1031" s="68"/>
      <c r="FB1031" s="68"/>
      <c r="FC1031" s="68"/>
      <c r="FD1031" s="68"/>
      <c r="FE1031" s="68"/>
      <c r="FF1031" s="68"/>
      <c r="FG1031" s="68"/>
      <c r="FH1031" s="68"/>
      <c r="FI1031" s="68"/>
      <c r="FJ1031" s="68"/>
      <c r="FK1031" s="68"/>
      <c r="FL1031" s="68"/>
      <c r="FM1031" s="68"/>
      <c r="FN1031" s="68"/>
      <c r="FO1031" s="68"/>
      <c r="FP1031" s="68"/>
      <c r="FQ1031" s="68"/>
      <c r="FR1031" s="68"/>
      <c r="FS1031" s="68"/>
      <c r="FT1031" s="68"/>
      <c r="FU1031" s="68"/>
      <c r="FV1031" s="68"/>
      <c r="FW1031" s="68"/>
      <c r="FX1031" s="68"/>
      <c r="FY1031" s="68"/>
      <c r="FZ1031" s="68"/>
      <c r="GA1031" s="68"/>
      <c r="GB1031" s="68"/>
      <c r="GC1031" s="68"/>
      <c r="GD1031" s="68"/>
      <c r="GE1031" s="68"/>
      <c r="GF1031" s="68"/>
      <c r="GG1031" s="68"/>
      <c r="GH1031" s="68"/>
      <c r="GI1031" s="68"/>
      <c r="GJ1031" s="68"/>
      <c r="GK1031" s="68"/>
      <c r="GL1031" s="68"/>
      <c r="GM1031" s="68"/>
      <c r="GN1031" s="68"/>
      <c r="GO1031" s="68"/>
      <c r="GP1031" s="68"/>
      <c r="GQ1031" s="68"/>
      <c r="GR1031" s="68"/>
      <c r="GS1031" s="68"/>
      <c r="GT1031" s="68"/>
      <c r="GU1031" s="68"/>
      <c r="GV1031" s="68"/>
      <c r="GW1031" s="68"/>
      <c r="GX1031" s="68"/>
      <c r="GY1031" s="68"/>
      <c r="GZ1031" s="68"/>
      <c r="HA1031" s="68"/>
      <c r="HB1031" s="68"/>
      <c r="HC1031" s="68"/>
      <c r="HD1031" s="68"/>
      <c r="HE1031" s="68"/>
      <c r="HF1031" s="68"/>
      <c r="HG1031" s="68"/>
      <c r="HH1031" s="68"/>
      <c r="HI1031" s="68"/>
      <c r="HJ1031" s="68"/>
      <c r="HK1031" s="68"/>
      <c r="HL1031" s="68"/>
      <c r="HM1031" s="68"/>
      <c r="HN1031" s="68"/>
      <c r="HO1031" s="68"/>
      <c r="HP1031" s="68"/>
      <c r="HQ1031" s="68"/>
      <c r="HR1031" s="68"/>
      <c r="HS1031" s="68"/>
      <c r="HT1031" s="68"/>
      <c r="HU1031" s="68"/>
      <c r="HV1031" s="68"/>
      <c r="HW1031" s="68"/>
      <c r="HX1031" s="68"/>
      <c r="HY1031" s="68"/>
      <c r="HZ1031" s="68"/>
      <c r="IA1031" s="68"/>
      <c r="IB1031" s="68"/>
      <c r="IC1031" s="68"/>
      <c r="ID1031" s="68"/>
      <c r="IE1031" s="68"/>
      <c r="IF1031" s="68"/>
      <c r="IG1031" s="68"/>
      <c r="IH1031" s="68"/>
      <c r="II1031" s="68"/>
      <c r="IJ1031" s="68"/>
      <c r="IK1031" s="68"/>
      <c r="IL1031" s="68"/>
      <c r="IM1031" s="68"/>
      <c r="IN1031" s="68"/>
      <c r="IO1031" s="68"/>
      <c r="IP1031" s="68"/>
      <c r="IQ1031" s="68"/>
      <c r="IR1031" s="68"/>
      <c r="IS1031" s="68"/>
      <c r="IT1031" s="68"/>
      <c r="IU1031" s="68"/>
      <c r="IV1031" s="68"/>
      <c r="IW1031" s="68"/>
      <c r="IX1031" s="68"/>
      <c r="IY1031" s="68"/>
      <c r="IZ1031" s="68"/>
      <c r="JA1031" s="68"/>
      <c r="JB1031" s="68"/>
      <c r="JC1031" s="68"/>
      <c r="JD1031" s="68"/>
      <c r="JE1031" s="68"/>
      <c r="JF1031" s="68"/>
      <c r="JG1031" s="68"/>
      <c r="JH1031" s="68"/>
      <c r="JI1031" s="68"/>
      <c r="JJ1031" s="68"/>
      <c r="JK1031" s="68"/>
      <c r="JL1031" s="68"/>
      <c r="JM1031" s="68"/>
      <c r="JN1031" s="68"/>
      <c r="JO1031" s="68"/>
      <c r="JP1031" s="68"/>
      <c r="JQ1031" s="68"/>
      <c r="JR1031" s="68"/>
      <c r="JS1031" s="68"/>
      <c r="JT1031" s="68"/>
      <c r="JU1031" s="68"/>
      <c r="JV1031" s="68"/>
      <c r="JW1031" s="68"/>
      <c r="JX1031" s="68"/>
      <c r="JY1031" s="68"/>
      <c r="JZ1031" s="68"/>
      <c r="KA1031" s="68"/>
      <c r="KB1031" s="68"/>
      <c r="KC1031" s="68"/>
      <c r="KD1031" s="68"/>
      <c r="KE1031" s="68"/>
      <c r="KF1031" s="68"/>
      <c r="KG1031" s="68"/>
      <c r="KH1031" s="68"/>
      <c r="KI1031" s="68"/>
      <c r="KJ1031" s="68"/>
      <c r="KK1031" s="68"/>
      <c r="KL1031" s="68"/>
      <c r="KM1031" s="68"/>
      <c r="KN1031" s="68"/>
      <c r="KO1031" s="68"/>
      <c r="KP1031" s="68"/>
      <c r="KQ1031" s="68"/>
      <c r="KR1031" s="68"/>
      <c r="KS1031" s="68"/>
      <c r="KT1031" s="68"/>
      <c r="KU1031" s="68"/>
      <c r="KV1031" s="68"/>
      <c r="KW1031" s="68"/>
      <c r="KX1031" s="68"/>
      <c r="KY1031" s="68"/>
      <c r="KZ1031" s="68"/>
      <c r="LA1031" s="68"/>
      <c r="LB1031" s="68"/>
      <c r="LC1031" s="68"/>
      <c r="LD1031" s="68"/>
      <c r="LE1031" s="68"/>
      <c r="LF1031" s="68"/>
      <c r="LG1031" s="68"/>
      <c r="LH1031" s="68"/>
      <c r="LI1031" s="68"/>
      <c r="LJ1031" s="68"/>
      <c r="LK1031" s="68"/>
      <c r="LL1031" s="68"/>
      <c r="LM1031" s="68"/>
      <c r="LN1031" s="68"/>
      <c r="LO1031" s="68"/>
      <c r="LP1031" s="68"/>
      <c r="LQ1031" s="68"/>
      <c r="LR1031" s="68"/>
      <c r="LS1031" s="68"/>
      <c r="LT1031" s="68"/>
      <c r="LU1031" s="68"/>
      <c r="LV1031" s="68"/>
      <c r="LW1031" s="68"/>
      <c r="LX1031" s="68"/>
      <c r="LY1031" s="68"/>
      <c r="LZ1031" s="68"/>
      <c r="MA1031" s="68"/>
      <c r="MB1031" s="68"/>
      <c r="MC1031" s="68"/>
      <c r="MD1031" s="68"/>
      <c r="ME1031" s="68"/>
      <c r="MF1031" s="68"/>
      <c r="MG1031" s="68"/>
      <c r="MH1031" s="68"/>
      <c r="MI1031" s="68"/>
      <c r="MJ1031" s="68"/>
      <c r="MK1031" s="68"/>
      <c r="ML1031" s="68"/>
      <c r="MM1031" s="68"/>
      <c r="MN1031" s="68"/>
      <c r="MO1031" s="68"/>
      <c r="MP1031" s="68"/>
      <c r="MQ1031" s="68"/>
      <c r="MR1031" s="68"/>
      <c r="MS1031" s="68"/>
      <c r="MT1031" s="68"/>
      <c r="MU1031" s="68"/>
      <c r="MV1031" s="68"/>
      <c r="MW1031" s="68"/>
      <c r="MX1031" s="68"/>
      <c r="MY1031" s="68"/>
      <c r="MZ1031" s="68"/>
      <c r="NA1031" s="68"/>
      <c r="NB1031" s="68"/>
      <c r="NC1031" s="68"/>
      <c r="ND1031" s="68"/>
      <c r="NE1031" s="68"/>
      <c r="NF1031" s="68"/>
      <c r="NG1031" s="68"/>
      <c r="NH1031" s="68"/>
      <c r="NI1031" s="68"/>
      <c r="NJ1031" s="68"/>
      <c r="NK1031" s="68"/>
      <c r="NL1031" s="68"/>
      <c r="NM1031" s="68"/>
      <c r="NN1031" s="68"/>
      <c r="NO1031" s="68"/>
      <c r="NP1031" s="68"/>
      <c r="NQ1031" s="68"/>
      <c r="NR1031" s="68"/>
      <c r="NS1031" s="68"/>
      <c r="NT1031" s="68"/>
      <c r="NU1031" s="68"/>
      <c r="NV1031" s="68"/>
      <c r="NW1031" s="68"/>
      <c r="NX1031" s="68"/>
      <c r="NY1031" s="68"/>
      <c r="NZ1031" s="68"/>
      <c r="OA1031" s="68"/>
      <c r="OB1031" s="68"/>
      <c r="OC1031" s="68"/>
      <c r="OD1031" s="68"/>
      <c r="OE1031" s="68"/>
      <c r="OF1031" s="68"/>
      <c r="OG1031" s="68"/>
      <c r="OH1031" s="68"/>
      <c r="OI1031" s="68"/>
      <c r="OJ1031" s="68"/>
      <c r="OK1031" s="68"/>
      <c r="OL1031" s="68"/>
      <c r="OM1031" s="68"/>
      <c r="ON1031" s="68"/>
      <c r="OO1031" s="68"/>
      <c r="OP1031" s="68"/>
      <c r="OQ1031" s="68"/>
      <c r="OR1031" s="68"/>
      <c r="OS1031" s="68"/>
      <c r="OT1031" s="68"/>
      <c r="OU1031" s="68"/>
      <c r="OV1031" s="68"/>
      <c r="OW1031" s="68"/>
      <c r="OX1031" s="68"/>
      <c r="OY1031" s="68"/>
      <c r="OZ1031" s="68"/>
      <c r="PA1031" s="68"/>
      <c r="PB1031" s="68"/>
      <c r="PC1031" s="68"/>
      <c r="PD1031" s="68"/>
      <c r="PE1031" s="68"/>
      <c r="PF1031" s="68"/>
      <c r="PG1031" s="68"/>
      <c r="PH1031" s="68"/>
      <c r="PI1031" s="68"/>
      <c r="PJ1031" s="68"/>
      <c r="PK1031" s="68"/>
      <c r="PL1031" s="68"/>
      <c r="PM1031" s="68"/>
      <c r="PN1031" s="68"/>
      <c r="PO1031" s="68"/>
      <c r="PP1031" s="68"/>
      <c r="PQ1031" s="68"/>
      <c r="PR1031" s="68"/>
      <c r="PS1031" s="68"/>
      <c r="PT1031" s="68"/>
      <c r="PU1031" s="68"/>
      <c r="PV1031" s="68"/>
      <c r="PW1031" s="68"/>
      <c r="PX1031" s="68"/>
      <c r="PY1031" s="68"/>
      <c r="PZ1031" s="68"/>
      <c r="QA1031" s="68"/>
      <c r="QB1031" s="68"/>
      <c r="QC1031" s="68"/>
      <c r="QD1031" s="68"/>
      <c r="QE1031" s="68"/>
      <c r="QF1031" s="68"/>
      <c r="QG1031" s="68"/>
      <c r="QH1031" s="68"/>
      <c r="QI1031" s="68"/>
      <c r="QJ1031" s="68"/>
      <c r="QK1031" s="68"/>
      <c r="QL1031" s="68"/>
      <c r="QM1031" s="68"/>
      <c r="QN1031" s="68"/>
      <c r="QO1031" s="68"/>
      <c r="QP1031" s="68"/>
      <c r="QQ1031" s="68"/>
      <c r="QR1031" s="68"/>
      <c r="QS1031" s="68"/>
      <c r="QT1031" s="68"/>
      <c r="QU1031" s="68"/>
      <c r="QV1031" s="68"/>
      <c r="QW1031" s="68"/>
      <c r="QX1031" s="68"/>
      <c r="QY1031" s="68"/>
      <c r="QZ1031" s="68"/>
      <c r="RA1031" s="68"/>
      <c r="RB1031" s="68"/>
      <c r="RC1031" s="68"/>
      <c r="RD1031" s="68"/>
      <c r="RE1031" s="68"/>
      <c r="RF1031" s="68"/>
      <c r="RG1031" s="68"/>
      <c r="RH1031" s="68"/>
      <c r="RI1031" s="68"/>
      <c r="RJ1031" s="68"/>
      <c r="RK1031" s="68"/>
      <c r="RL1031" s="68"/>
      <c r="RM1031" s="68"/>
      <c r="RN1031" s="68"/>
      <c r="RO1031" s="68"/>
      <c r="RP1031" s="68"/>
      <c r="RQ1031" s="68"/>
      <c r="RR1031" s="68"/>
      <c r="RS1031" s="68"/>
      <c r="RT1031" s="68"/>
      <c r="RU1031" s="68"/>
      <c r="RV1031" s="68"/>
      <c r="RW1031" s="68"/>
      <c r="RX1031" s="68"/>
      <c r="RY1031" s="68"/>
      <c r="RZ1031" s="68"/>
      <c r="SA1031" s="68"/>
      <c r="SB1031" s="68"/>
      <c r="SC1031" s="68"/>
      <c r="SD1031" s="68"/>
      <c r="SE1031" s="68"/>
      <c r="SF1031" s="68"/>
      <c r="SG1031" s="68"/>
      <c r="SH1031" s="68"/>
      <c r="SI1031" s="68"/>
      <c r="SJ1031" s="68"/>
      <c r="SK1031" s="68"/>
      <c r="SL1031" s="68"/>
      <c r="SM1031" s="68"/>
      <c r="SN1031" s="68"/>
      <c r="SO1031" s="68"/>
      <c r="SP1031" s="68"/>
      <c r="SQ1031" s="68"/>
      <c r="SR1031" s="68"/>
      <c r="SS1031" s="68"/>
      <c r="ST1031" s="68"/>
      <c r="SU1031" s="68"/>
      <c r="SV1031" s="68"/>
    </row>
    <row r="1032" spans="1:516" ht="16.5" customHeight="1" x14ac:dyDescent="0.2">
      <c r="A1032" s="20">
        <v>424</v>
      </c>
      <c r="B1032" s="20" t="s">
        <v>62</v>
      </c>
      <c r="C1032" s="20" t="s">
        <v>915</v>
      </c>
      <c r="D1032" s="20" t="s">
        <v>38</v>
      </c>
      <c r="E1032" s="20" t="s">
        <v>1345</v>
      </c>
      <c r="F1032" s="22" t="s">
        <v>945</v>
      </c>
      <c r="G1032" s="20" t="s">
        <v>42</v>
      </c>
      <c r="H1032" s="20" t="s">
        <v>35</v>
      </c>
      <c r="I1032" s="20" t="s">
        <v>81</v>
      </c>
      <c r="J1032" s="22" t="s">
        <v>915</v>
      </c>
      <c r="K1032" s="20"/>
      <c r="L1032" s="20"/>
      <c r="M1032" s="20"/>
      <c r="N1032" s="20"/>
      <c r="O1032" s="23"/>
      <c r="P1032" s="23">
        <v>1200000</v>
      </c>
      <c r="Q1032" s="24">
        <v>1</v>
      </c>
      <c r="R1032" s="25">
        <v>45901</v>
      </c>
      <c r="S1032" s="20" t="s">
        <v>83</v>
      </c>
      <c r="T1032" s="26">
        <f t="shared" si="18"/>
        <v>1200000</v>
      </c>
      <c r="U1032" s="27" t="s">
        <v>100</v>
      </c>
      <c r="V1032" s="27" t="s">
        <v>100</v>
      </c>
      <c r="W1032" s="68"/>
      <c r="X1032" s="68"/>
      <c r="Y1032" s="68"/>
      <c r="Z1032" s="68"/>
      <c r="AA1032" s="68"/>
      <c r="AB1032" s="68"/>
      <c r="AC1032" s="68"/>
      <c r="AD1032" s="68"/>
      <c r="AE1032" s="68"/>
      <c r="AF1032" s="68"/>
      <c r="AG1032" s="68"/>
      <c r="AH1032" s="68"/>
      <c r="AI1032" s="68"/>
      <c r="AJ1032" s="68"/>
      <c r="AK1032" s="68"/>
      <c r="AL1032" s="68"/>
      <c r="AM1032" s="68"/>
      <c r="AN1032" s="68"/>
      <c r="AO1032" s="68"/>
      <c r="AP1032" s="68"/>
      <c r="AQ1032" s="68"/>
      <c r="AR1032" s="68"/>
      <c r="AS1032" s="68"/>
      <c r="AT1032" s="68"/>
      <c r="AU1032" s="68"/>
      <c r="AV1032" s="68"/>
      <c r="AW1032" s="68"/>
      <c r="AX1032" s="68"/>
      <c r="AY1032" s="68"/>
      <c r="AZ1032" s="68"/>
      <c r="BA1032" s="68"/>
      <c r="BB1032" s="68"/>
      <c r="BC1032" s="68"/>
      <c r="BD1032" s="68"/>
      <c r="BE1032" s="68"/>
      <c r="BF1032" s="68"/>
      <c r="BG1032" s="68"/>
      <c r="BH1032" s="68"/>
      <c r="BI1032" s="68"/>
      <c r="BJ1032" s="68"/>
      <c r="BK1032" s="68"/>
      <c r="BL1032" s="68"/>
      <c r="BM1032" s="68"/>
      <c r="BN1032" s="68"/>
      <c r="BO1032" s="68"/>
      <c r="BP1032" s="68"/>
      <c r="BQ1032" s="68"/>
      <c r="BR1032" s="68"/>
      <c r="BS1032" s="68"/>
      <c r="BT1032" s="68"/>
      <c r="BU1032" s="68"/>
      <c r="BV1032" s="68"/>
      <c r="BW1032" s="68"/>
      <c r="BX1032" s="68"/>
      <c r="BY1032" s="68"/>
      <c r="BZ1032" s="68"/>
      <c r="CA1032" s="68"/>
      <c r="CB1032" s="68"/>
      <c r="CC1032" s="68"/>
      <c r="CD1032" s="68"/>
      <c r="CE1032" s="68"/>
      <c r="CF1032" s="68"/>
      <c r="CG1032" s="68"/>
      <c r="CH1032" s="68"/>
      <c r="CI1032" s="68"/>
      <c r="CJ1032" s="68"/>
      <c r="CK1032" s="68"/>
      <c r="CL1032" s="68"/>
      <c r="CM1032" s="68"/>
      <c r="CN1032" s="68"/>
      <c r="CO1032" s="68"/>
      <c r="CP1032" s="68"/>
      <c r="CQ1032" s="68"/>
      <c r="CR1032" s="68"/>
      <c r="CS1032" s="68"/>
      <c r="CT1032" s="68"/>
      <c r="CU1032" s="68"/>
      <c r="CV1032" s="68"/>
      <c r="CW1032" s="68"/>
      <c r="CX1032" s="68"/>
      <c r="CY1032" s="68"/>
      <c r="CZ1032" s="68"/>
      <c r="DA1032" s="68"/>
      <c r="DB1032" s="68"/>
      <c r="DC1032" s="68"/>
      <c r="DD1032" s="68"/>
      <c r="DE1032" s="68"/>
      <c r="DF1032" s="68"/>
      <c r="DG1032" s="68"/>
      <c r="DH1032" s="68"/>
      <c r="DI1032" s="68"/>
      <c r="DJ1032" s="68"/>
      <c r="DK1032" s="68"/>
      <c r="DL1032" s="68"/>
      <c r="DM1032" s="68"/>
      <c r="DN1032" s="68"/>
      <c r="DO1032" s="68"/>
      <c r="DP1032" s="68"/>
      <c r="DQ1032" s="68"/>
      <c r="DR1032" s="68"/>
      <c r="DS1032" s="68"/>
      <c r="DT1032" s="68"/>
      <c r="DU1032" s="68"/>
      <c r="DV1032" s="68"/>
      <c r="DW1032" s="68"/>
      <c r="DX1032" s="68"/>
      <c r="DY1032" s="68"/>
      <c r="DZ1032" s="68"/>
      <c r="EA1032" s="68"/>
      <c r="EB1032" s="68"/>
      <c r="EC1032" s="68"/>
      <c r="ED1032" s="68"/>
      <c r="EE1032" s="68"/>
      <c r="EF1032" s="68"/>
      <c r="EG1032" s="68"/>
      <c r="EH1032" s="68"/>
      <c r="EI1032" s="68"/>
      <c r="EJ1032" s="68"/>
      <c r="EK1032" s="68"/>
      <c r="EL1032" s="68"/>
      <c r="EM1032" s="68"/>
      <c r="EN1032" s="68"/>
      <c r="EO1032" s="68"/>
      <c r="EP1032" s="68"/>
      <c r="EQ1032" s="68"/>
      <c r="ER1032" s="68"/>
      <c r="ES1032" s="68"/>
      <c r="ET1032" s="68"/>
      <c r="EU1032" s="68"/>
      <c r="EV1032" s="68"/>
      <c r="EW1032" s="68"/>
      <c r="EX1032" s="68"/>
      <c r="EY1032" s="68"/>
      <c r="EZ1032" s="68"/>
      <c r="FA1032" s="68"/>
      <c r="FB1032" s="68"/>
      <c r="FC1032" s="68"/>
      <c r="FD1032" s="68"/>
      <c r="FE1032" s="68"/>
      <c r="FF1032" s="68"/>
      <c r="FG1032" s="68"/>
      <c r="FH1032" s="68"/>
      <c r="FI1032" s="68"/>
      <c r="FJ1032" s="68"/>
      <c r="FK1032" s="68"/>
      <c r="FL1032" s="68"/>
      <c r="FM1032" s="68"/>
      <c r="FN1032" s="68"/>
      <c r="FO1032" s="68"/>
      <c r="FP1032" s="68"/>
      <c r="FQ1032" s="68"/>
      <c r="FR1032" s="68"/>
      <c r="FS1032" s="68"/>
      <c r="FT1032" s="68"/>
      <c r="FU1032" s="68"/>
      <c r="FV1032" s="68"/>
      <c r="FW1032" s="68"/>
      <c r="FX1032" s="68"/>
      <c r="FY1032" s="68"/>
      <c r="FZ1032" s="68"/>
      <c r="GA1032" s="68"/>
      <c r="GB1032" s="68"/>
      <c r="GC1032" s="68"/>
      <c r="GD1032" s="68"/>
      <c r="GE1032" s="68"/>
      <c r="GF1032" s="68"/>
      <c r="GG1032" s="68"/>
      <c r="GH1032" s="68"/>
      <c r="GI1032" s="68"/>
      <c r="GJ1032" s="68"/>
      <c r="GK1032" s="68"/>
      <c r="GL1032" s="68"/>
      <c r="GM1032" s="68"/>
      <c r="GN1032" s="68"/>
      <c r="GO1032" s="68"/>
      <c r="GP1032" s="68"/>
      <c r="GQ1032" s="68"/>
      <c r="GR1032" s="68"/>
      <c r="GS1032" s="68"/>
      <c r="GT1032" s="68"/>
      <c r="GU1032" s="68"/>
      <c r="GV1032" s="68"/>
      <c r="GW1032" s="68"/>
      <c r="GX1032" s="68"/>
      <c r="GY1032" s="68"/>
      <c r="GZ1032" s="68"/>
      <c r="HA1032" s="68"/>
      <c r="HB1032" s="68"/>
      <c r="HC1032" s="68"/>
      <c r="HD1032" s="68"/>
      <c r="HE1032" s="68"/>
      <c r="HF1032" s="68"/>
      <c r="HG1032" s="68"/>
      <c r="HH1032" s="68"/>
      <c r="HI1032" s="68"/>
      <c r="HJ1032" s="68"/>
      <c r="HK1032" s="68"/>
      <c r="HL1032" s="68"/>
      <c r="HM1032" s="68"/>
      <c r="HN1032" s="68"/>
      <c r="HO1032" s="68"/>
      <c r="HP1032" s="68"/>
      <c r="HQ1032" s="68"/>
      <c r="HR1032" s="68"/>
      <c r="HS1032" s="68"/>
      <c r="HT1032" s="68"/>
      <c r="HU1032" s="68"/>
      <c r="HV1032" s="68"/>
      <c r="HW1032" s="68"/>
      <c r="HX1032" s="68"/>
      <c r="HY1032" s="68"/>
      <c r="HZ1032" s="68"/>
      <c r="IA1032" s="68"/>
      <c r="IB1032" s="68"/>
      <c r="IC1032" s="68"/>
      <c r="ID1032" s="68"/>
      <c r="IE1032" s="68"/>
      <c r="IF1032" s="68"/>
      <c r="IG1032" s="68"/>
      <c r="IH1032" s="68"/>
      <c r="II1032" s="68"/>
      <c r="IJ1032" s="68"/>
      <c r="IK1032" s="68"/>
      <c r="IL1032" s="68"/>
      <c r="IM1032" s="68"/>
      <c r="IN1032" s="68"/>
      <c r="IO1032" s="68"/>
      <c r="IP1032" s="68"/>
      <c r="IQ1032" s="68"/>
      <c r="IR1032" s="68"/>
      <c r="IS1032" s="68"/>
      <c r="IT1032" s="68"/>
      <c r="IU1032" s="68"/>
      <c r="IV1032" s="68"/>
      <c r="IW1032" s="68"/>
      <c r="IX1032" s="68"/>
      <c r="IY1032" s="68"/>
      <c r="IZ1032" s="68"/>
      <c r="JA1032" s="68"/>
      <c r="JB1032" s="68"/>
      <c r="JC1032" s="68"/>
      <c r="JD1032" s="68"/>
      <c r="JE1032" s="68"/>
      <c r="JF1032" s="68"/>
      <c r="JG1032" s="68"/>
      <c r="JH1032" s="68"/>
      <c r="JI1032" s="68"/>
      <c r="JJ1032" s="68"/>
      <c r="JK1032" s="68"/>
      <c r="JL1032" s="68"/>
      <c r="JM1032" s="68"/>
      <c r="JN1032" s="68"/>
      <c r="JO1032" s="68"/>
      <c r="JP1032" s="68"/>
      <c r="JQ1032" s="68"/>
      <c r="JR1032" s="68"/>
      <c r="JS1032" s="68"/>
      <c r="JT1032" s="68"/>
      <c r="JU1032" s="68"/>
      <c r="JV1032" s="68"/>
      <c r="JW1032" s="68"/>
      <c r="JX1032" s="68"/>
      <c r="JY1032" s="68"/>
      <c r="JZ1032" s="68"/>
      <c r="KA1032" s="68"/>
      <c r="KB1032" s="68"/>
      <c r="KC1032" s="68"/>
      <c r="KD1032" s="68"/>
      <c r="KE1032" s="68"/>
      <c r="KF1032" s="68"/>
      <c r="KG1032" s="68"/>
      <c r="KH1032" s="68"/>
      <c r="KI1032" s="68"/>
      <c r="KJ1032" s="68"/>
      <c r="KK1032" s="68"/>
      <c r="KL1032" s="68"/>
      <c r="KM1032" s="68"/>
      <c r="KN1032" s="68"/>
      <c r="KO1032" s="68"/>
      <c r="KP1032" s="68"/>
      <c r="KQ1032" s="68"/>
      <c r="KR1032" s="68"/>
      <c r="KS1032" s="68"/>
      <c r="KT1032" s="68"/>
      <c r="KU1032" s="68"/>
      <c r="KV1032" s="68"/>
      <c r="KW1032" s="68"/>
      <c r="KX1032" s="68"/>
      <c r="KY1032" s="68"/>
      <c r="KZ1032" s="68"/>
      <c r="LA1032" s="68"/>
      <c r="LB1032" s="68"/>
      <c r="LC1032" s="68"/>
      <c r="LD1032" s="68"/>
      <c r="LE1032" s="68"/>
      <c r="LF1032" s="68"/>
      <c r="LG1032" s="68"/>
      <c r="LH1032" s="68"/>
      <c r="LI1032" s="68"/>
      <c r="LJ1032" s="68"/>
      <c r="LK1032" s="68"/>
      <c r="LL1032" s="68"/>
      <c r="LM1032" s="68"/>
      <c r="LN1032" s="68"/>
      <c r="LO1032" s="68"/>
      <c r="LP1032" s="68"/>
      <c r="LQ1032" s="68"/>
      <c r="LR1032" s="68"/>
      <c r="LS1032" s="68"/>
      <c r="LT1032" s="68"/>
      <c r="LU1032" s="68"/>
      <c r="LV1032" s="68"/>
      <c r="LW1032" s="68"/>
      <c r="LX1032" s="68"/>
      <c r="LY1032" s="68"/>
      <c r="LZ1032" s="68"/>
      <c r="MA1032" s="68"/>
      <c r="MB1032" s="68"/>
      <c r="MC1032" s="68"/>
      <c r="MD1032" s="68"/>
      <c r="ME1032" s="68"/>
      <c r="MF1032" s="68"/>
      <c r="MG1032" s="68"/>
      <c r="MH1032" s="68"/>
      <c r="MI1032" s="68"/>
      <c r="MJ1032" s="68"/>
      <c r="MK1032" s="68"/>
      <c r="ML1032" s="68"/>
      <c r="MM1032" s="68"/>
      <c r="MN1032" s="68"/>
      <c r="MO1032" s="68"/>
      <c r="MP1032" s="68"/>
      <c r="MQ1032" s="68"/>
      <c r="MR1032" s="68"/>
      <c r="MS1032" s="68"/>
      <c r="MT1032" s="68"/>
      <c r="MU1032" s="68"/>
      <c r="MV1032" s="68"/>
      <c r="MW1032" s="68"/>
      <c r="MX1032" s="68"/>
      <c r="MY1032" s="68"/>
      <c r="MZ1032" s="68"/>
      <c r="NA1032" s="68"/>
      <c r="NB1032" s="68"/>
      <c r="NC1032" s="68"/>
      <c r="ND1032" s="68"/>
      <c r="NE1032" s="68"/>
      <c r="NF1032" s="68"/>
      <c r="NG1032" s="68"/>
      <c r="NH1032" s="68"/>
      <c r="NI1032" s="68"/>
      <c r="NJ1032" s="68"/>
      <c r="NK1032" s="68"/>
      <c r="NL1032" s="68"/>
      <c r="NM1032" s="68"/>
      <c r="NN1032" s="68"/>
      <c r="NO1032" s="68"/>
      <c r="NP1032" s="68"/>
      <c r="NQ1032" s="68"/>
      <c r="NR1032" s="68"/>
      <c r="NS1032" s="68"/>
      <c r="NT1032" s="68"/>
      <c r="NU1032" s="68"/>
      <c r="NV1032" s="68"/>
      <c r="NW1032" s="68"/>
      <c r="NX1032" s="68"/>
      <c r="NY1032" s="68"/>
      <c r="NZ1032" s="68"/>
      <c r="OA1032" s="68"/>
      <c r="OB1032" s="68"/>
      <c r="OC1032" s="68"/>
      <c r="OD1032" s="68"/>
      <c r="OE1032" s="68"/>
      <c r="OF1032" s="68"/>
      <c r="OG1032" s="68"/>
      <c r="OH1032" s="68"/>
      <c r="OI1032" s="68"/>
      <c r="OJ1032" s="68"/>
      <c r="OK1032" s="68"/>
      <c r="OL1032" s="68"/>
      <c r="OM1032" s="68"/>
      <c r="ON1032" s="68"/>
      <c r="OO1032" s="68"/>
      <c r="OP1032" s="68"/>
      <c r="OQ1032" s="68"/>
      <c r="OR1032" s="68"/>
      <c r="OS1032" s="68"/>
      <c r="OT1032" s="68"/>
      <c r="OU1032" s="68"/>
      <c r="OV1032" s="68"/>
      <c r="OW1032" s="68"/>
      <c r="OX1032" s="68"/>
      <c r="OY1032" s="68"/>
      <c r="OZ1032" s="68"/>
      <c r="PA1032" s="68"/>
      <c r="PB1032" s="68"/>
      <c r="PC1032" s="68"/>
      <c r="PD1032" s="68"/>
      <c r="PE1032" s="68"/>
      <c r="PF1032" s="68"/>
      <c r="PG1032" s="68"/>
      <c r="PH1032" s="68"/>
      <c r="PI1032" s="68"/>
      <c r="PJ1032" s="68"/>
      <c r="PK1032" s="68"/>
      <c r="PL1032" s="68"/>
      <c r="PM1032" s="68"/>
      <c r="PN1032" s="68"/>
      <c r="PO1032" s="68"/>
      <c r="PP1032" s="68"/>
      <c r="PQ1032" s="68"/>
      <c r="PR1032" s="68"/>
      <c r="PS1032" s="68"/>
      <c r="PT1032" s="68"/>
      <c r="PU1032" s="68"/>
      <c r="PV1032" s="68"/>
      <c r="PW1032" s="68"/>
      <c r="PX1032" s="68"/>
      <c r="PY1032" s="68"/>
      <c r="PZ1032" s="68"/>
      <c r="QA1032" s="68"/>
      <c r="QB1032" s="68"/>
      <c r="QC1032" s="68"/>
      <c r="QD1032" s="68"/>
      <c r="QE1032" s="68"/>
      <c r="QF1032" s="68"/>
      <c r="QG1032" s="68"/>
      <c r="QH1032" s="68"/>
      <c r="QI1032" s="68"/>
      <c r="QJ1032" s="68"/>
      <c r="QK1032" s="68"/>
      <c r="QL1032" s="68"/>
      <c r="QM1032" s="68"/>
      <c r="QN1032" s="68"/>
      <c r="QO1032" s="68"/>
      <c r="QP1032" s="68"/>
      <c r="QQ1032" s="68"/>
      <c r="QR1032" s="68"/>
      <c r="QS1032" s="68"/>
      <c r="QT1032" s="68"/>
      <c r="QU1032" s="68"/>
      <c r="QV1032" s="68"/>
      <c r="QW1032" s="68"/>
      <c r="QX1032" s="68"/>
      <c r="QY1032" s="68"/>
      <c r="QZ1032" s="68"/>
      <c r="RA1032" s="68"/>
      <c r="RB1032" s="68"/>
      <c r="RC1032" s="68"/>
      <c r="RD1032" s="68"/>
      <c r="RE1032" s="68"/>
      <c r="RF1032" s="68"/>
      <c r="RG1032" s="68"/>
      <c r="RH1032" s="68"/>
      <c r="RI1032" s="68"/>
      <c r="RJ1032" s="68"/>
      <c r="RK1032" s="68"/>
      <c r="RL1032" s="68"/>
      <c r="RM1032" s="68"/>
      <c r="RN1032" s="68"/>
      <c r="RO1032" s="68"/>
      <c r="RP1032" s="68"/>
      <c r="RQ1032" s="68"/>
      <c r="RR1032" s="68"/>
      <c r="RS1032" s="68"/>
      <c r="RT1032" s="68"/>
      <c r="RU1032" s="68"/>
      <c r="RV1032" s="68"/>
      <c r="RW1032" s="68"/>
      <c r="RX1032" s="68"/>
      <c r="RY1032" s="68"/>
      <c r="RZ1032" s="68"/>
      <c r="SA1032" s="68"/>
      <c r="SB1032" s="68"/>
      <c r="SC1032" s="68"/>
      <c r="SD1032" s="68"/>
      <c r="SE1032" s="68"/>
      <c r="SF1032" s="68"/>
      <c r="SG1032" s="68"/>
      <c r="SH1032" s="68"/>
      <c r="SI1032" s="68"/>
      <c r="SJ1032" s="68"/>
      <c r="SK1032" s="68"/>
      <c r="SL1032" s="68"/>
      <c r="SM1032" s="68"/>
      <c r="SN1032" s="68"/>
      <c r="SO1032" s="68"/>
      <c r="SP1032" s="68"/>
      <c r="SQ1032" s="68"/>
      <c r="SR1032" s="68"/>
      <c r="SS1032" s="68"/>
      <c r="ST1032" s="68"/>
      <c r="SU1032" s="68"/>
      <c r="SV1032" s="68"/>
    </row>
    <row r="1033" spans="1:516" ht="16.5" customHeight="1" x14ac:dyDescent="0.2">
      <c r="A1033" s="20">
        <v>425</v>
      </c>
      <c r="B1033" s="20" t="s">
        <v>62</v>
      </c>
      <c r="C1033" s="20" t="s">
        <v>915</v>
      </c>
      <c r="D1033" s="20" t="s">
        <v>38</v>
      </c>
      <c r="E1033" s="20" t="s">
        <v>1345</v>
      </c>
      <c r="F1033" s="22" t="s">
        <v>945</v>
      </c>
      <c r="G1033" s="20" t="s">
        <v>42</v>
      </c>
      <c r="H1033" s="20" t="s">
        <v>35</v>
      </c>
      <c r="I1033" s="20" t="s">
        <v>81</v>
      </c>
      <c r="J1033" s="22" t="s">
        <v>915</v>
      </c>
      <c r="K1033" s="20"/>
      <c r="L1033" s="20"/>
      <c r="M1033" s="20"/>
      <c r="N1033" s="20"/>
      <c r="O1033" s="23"/>
      <c r="P1033" s="23">
        <v>1200000</v>
      </c>
      <c r="Q1033" s="24">
        <v>1</v>
      </c>
      <c r="R1033" s="25">
        <v>45931</v>
      </c>
      <c r="S1033" s="20" t="s">
        <v>83</v>
      </c>
      <c r="T1033" s="26">
        <f t="shared" si="18"/>
        <v>1200000</v>
      </c>
      <c r="U1033" s="27" t="s">
        <v>100</v>
      </c>
      <c r="V1033" s="27" t="s">
        <v>100</v>
      </c>
      <c r="W1033" s="68"/>
      <c r="X1033" s="68"/>
      <c r="Y1033" s="68"/>
      <c r="Z1033" s="68"/>
      <c r="AA1033" s="68"/>
      <c r="AB1033" s="68"/>
      <c r="AC1033" s="68"/>
      <c r="AD1033" s="68"/>
      <c r="AE1033" s="68"/>
      <c r="AF1033" s="68"/>
      <c r="AG1033" s="68"/>
      <c r="AH1033" s="68"/>
      <c r="AI1033" s="68"/>
      <c r="AJ1033" s="68"/>
      <c r="AK1033" s="68"/>
      <c r="AL1033" s="68"/>
      <c r="AM1033" s="68"/>
      <c r="AN1033" s="68"/>
      <c r="AO1033" s="68"/>
      <c r="AP1033" s="68"/>
      <c r="AQ1033" s="68"/>
      <c r="AR1033" s="68"/>
      <c r="AS1033" s="68"/>
      <c r="AT1033" s="68"/>
      <c r="AU1033" s="68"/>
      <c r="AV1033" s="68"/>
      <c r="AW1033" s="68"/>
      <c r="AX1033" s="68"/>
      <c r="AY1033" s="68"/>
      <c r="AZ1033" s="68"/>
      <c r="BA1033" s="68"/>
      <c r="BB1033" s="68"/>
      <c r="BC1033" s="68"/>
      <c r="BD1033" s="68"/>
      <c r="BE1033" s="68"/>
      <c r="BF1033" s="68"/>
      <c r="BG1033" s="68"/>
      <c r="BH1033" s="68"/>
      <c r="BI1033" s="68"/>
      <c r="BJ1033" s="68"/>
      <c r="BK1033" s="68"/>
      <c r="BL1033" s="68"/>
      <c r="BM1033" s="68"/>
      <c r="BN1033" s="68"/>
      <c r="BO1033" s="68"/>
      <c r="BP1033" s="68"/>
      <c r="BQ1033" s="68"/>
      <c r="BR1033" s="68"/>
      <c r="BS1033" s="68"/>
      <c r="BT1033" s="68"/>
      <c r="BU1033" s="68"/>
      <c r="BV1033" s="68"/>
      <c r="BW1033" s="68"/>
      <c r="BX1033" s="68"/>
      <c r="BY1033" s="68"/>
      <c r="BZ1033" s="68"/>
      <c r="CA1033" s="68"/>
      <c r="CB1033" s="68"/>
      <c r="CC1033" s="68"/>
      <c r="CD1033" s="68"/>
      <c r="CE1033" s="68"/>
      <c r="CF1033" s="68"/>
      <c r="CG1033" s="68"/>
      <c r="CH1033" s="68"/>
      <c r="CI1033" s="68"/>
      <c r="CJ1033" s="68"/>
      <c r="CK1033" s="68"/>
      <c r="CL1033" s="68"/>
      <c r="CM1033" s="68"/>
      <c r="CN1033" s="68"/>
      <c r="CO1033" s="68"/>
      <c r="CP1033" s="68"/>
      <c r="CQ1033" s="68"/>
      <c r="CR1033" s="68"/>
      <c r="CS1033" s="68"/>
      <c r="CT1033" s="68"/>
      <c r="CU1033" s="68"/>
      <c r="CV1033" s="68"/>
      <c r="CW1033" s="68"/>
      <c r="CX1033" s="68"/>
      <c r="CY1033" s="68"/>
      <c r="CZ1033" s="68"/>
      <c r="DA1033" s="68"/>
      <c r="DB1033" s="68"/>
      <c r="DC1033" s="68"/>
      <c r="DD1033" s="68"/>
      <c r="DE1033" s="68"/>
      <c r="DF1033" s="68"/>
      <c r="DG1033" s="68"/>
      <c r="DH1033" s="68"/>
      <c r="DI1033" s="68"/>
      <c r="DJ1033" s="68"/>
      <c r="DK1033" s="68"/>
      <c r="DL1033" s="68"/>
      <c r="DM1033" s="68"/>
      <c r="DN1033" s="68"/>
      <c r="DO1033" s="68"/>
      <c r="DP1033" s="68"/>
      <c r="DQ1033" s="68"/>
      <c r="DR1033" s="68"/>
      <c r="DS1033" s="68"/>
      <c r="DT1033" s="68"/>
      <c r="DU1033" s="68"/>
      <c r="DV1033" s="68"/>
      <c r="DW1033" s="68"/>
      <c r="DX1033" s="68"/>
      <c r="DY1033" s="68"/>
      <c r="DZ1033" s="68"/>
      <c r="EA1033" s="68"/>
      <c r="EB1033" s="68"/>
      <c r="EC1033" s="68"/>
      <c r="ED1033" s="68"/>
      <c r="EE1033" s="68"/>
      <c r="EF1033" s="68"/>
      <c r="EG1033" s="68"/>
      <c r="EH1033" s="68"/>
      <c r="EI1033" s="68"/>
      <c r="EJ1033" s="68"/>
      <c r="EK1033" s="68"/>
      <c r="EL1033" s="68"/>
      <c r="EM1033" s="68"/>
      <c r="EN1033" s="68"/>
      <c r="EO1033" s="68"/>
      <c r="EP1033" s="68"/>
      <c r="EQ1033" s="68"/>
      <c r="ER1033" s="68"/>
      <c r="ES1033" s="68"/>
      <c r="ET1033" s="68"/>
      <c r="EU1033" s="68"/>
      <c r="EV1033" s="68"/>
      <c r="EW1033" s="68"/>
      <c r="EX1033" s="68"/>
      <c r="EY1033" s="68"/>
      <c r="EZ1033" s="68"/>
      <c r="FA1033" s="68"/>
      <c r="FB1033" s="68"/>
      <c r="FC1033" s="68"/>
      <c r="FD1033" s="68"/>
      <c r="FE1033" s="68"/>
      <c r="FF1033" s="68"/>
      <c r="FG1033" s="68"/>
      <c r="FH1033" s="68"/>
      <c r="FI1033" s="68"/>
      <c r="FJ1033" s="68"/>
      <c r="FK1033" s="68"/>
      <c r="FL1033" s="68"/>
      <c r="FM1033" s="68"/>
      <c r="FN1033" s="68"/>
      <c r="FO1033" s="68"/>
      <c r="FP1033" s="68"/>
      <c r="FQ1033" s="68"/>
      <c r="FR1033" s="68"/>
      <c r="FS1033" s="68"/>
      <c r="FT1033" s="68"/>
      <c r="FU1033" s="68"/>
      <c r="FV1033" s="68"/>
      <c r="FW1033" s="68"/>
      <c r="FX1033" s="68"/>
      <c r="FY1033" s="68"/>
      <c r="FZ1033" s="68"/>
      <c r="GA1033" s="68"/>
      <c r="GB1033" s="68"/>
      <c r="GC1033" s="68"/>
      <c r="GD1033" s="68"/>
      <c r="GE1033" s="68"/>
      <c r="GF1033" s="68"/>
      <c r="GG1033" s="68"/>
      <c r="GH1033" s="68"/>
      <c r="GI1033" s="68"/>
      <c r="GJ1033" s="68"/>
      <c r="GK1033" s="68"/>
      <c r="GL1033" s="68"/>
      <c r="GM1033" s="68"/>
      <c r="GN1033" s="68"/>
      <c r="GO1033" s="68"/>
      <c r="GP1033" s="68"/>
      <c r="GQ1033" s="68"/>
      <c r="GR1033" s="68"/>
      <c r="GS1033" s="68"/>
      <c r="GT1033" s="68"/>
      <c r="GU1033" s="68"/>
      <c r="GV1033" s="68"/>
      <c r="GW1033" s="68"/>
      <c r="GX1033" s="68"/>
      <c r="GY1033" s="68"/>
      <c r="GZ1033" s="68"/>
      <c r="HA1033" s="68"/>
      <c r="HB1033" s="68"/>
      <c r="HC1033" s="68"/>
      <c r="HD1033" s="68"/>
      <c r="HE1033" s="68"/>
      <c r="HF1033" s="68"/>
      <c r="HG1033" s="68"/>
      <c r="HH1033" s="68"/>
      <c r="HI1033" s="68"/>
      <c r="HJ1033" s="68"/>
      <c r="HK1033" s="68"/>
      <c r="HL1033" s="68"/>
      <c r="HM1033" s="68"/>
      <c r="HN1033" s="68"/>
      <c r="HO1033" s="68"/>
      <c r="HP1033" s="68"/>
      <c r="HQ1033" s="68"/>
      <c r="HR1033" s="68"/>
      <c r="HS1033" s="68"/>
      <c r="HT1033" s="68"/>
      <c r="HU1033" s="68"/>
      <c r="HV1033" s="68"/>
      <c r="HW1033" s="68"/>
      <c r="HX1033" s="68"/>
      <c r="HY1033" s="68"/>
      <c r="HZ1033" s="68"/>
      <c r="IA1033" s="68"/>
      <c r="IB1033" s="68"/>
      <c r="IC1033" s="68"/>
      <c r="ID1033" s="68"/>
      <c r="IE1033" s="68"/>
      <c r="IF1033" s="68"/>
      <c r="IG1033" s="68"/>
      <c r="IH1033" s="68"/>
      <c r="II1033" s="68"/>
      <c r="IJ1033" s="68"/>
      <c r="IK1033" s="68"/>
      <c r="IL1033" s="68"/>
      <c r="IM1033" s="68"/>
      <c r="IN1033" s="68"/>
      <c r="IO1033" s="68"/>
      <c r="IP1033" s="68"/>
      <c r="IQ1033" s="68"/>
      <c r="IR1033" s="68"/>
      <c r="IS1033" s="68"/>
      <c r="IT1033" s="68"/>
      <c r="IU1033" s="68"/>
      <c r="IV1033" s="68"/>
      <c r="IW1033" s="68"/>
      <c r="IX1033" s="68"/>
      <c r="IY1033" s="68"/>
      <c r="IZ1033" s="68"/>
      <c r="JA1033" s="68"/>
      <c r="JB1033" s="68"/>
      <c r="JC1033" s="68"/>
      <c r="JD1033" s="68"/>
      <c r="JE1033" s="68"/>
      <c r="JF1033" s="68"/>
      <c r="JG1033" s="68"/>
      <c r="JH1033" s="68"/>
      <c r="JI1033" s="68"/>
      <c r="JJ1033" s="68"/>
      <c r="JK1033" s="68"/>
      <c r="JL1033" s="68"/>
      <c r="JM1033" s="68"/>
      <c r="JN1033" s="68"/>
      <c r="JO1033" s="68"/>
      <c r="JP1033" s="68"/>
      <c r="JQ1033" s="68"/>
      <c r="JR1033" s="68"/>
      <c r="JS1033" s="68"/>
      <c r="JT1033" s="68"/>
      <c r="JU1033" s="68"/>
      <c r="JV1033" s="68"/>
      <c r="JW1033" s="68"/>
      <c r="JX1033" s="68"/>
      <c r="JY1033" s="68"/>
      <c r="JZ1033" s="68"/>
      <c r="KA1033" s="68"/>
      <c r="KB1033" s="68"/>
      <c r="KC1033" s="68"/>
      <c r="KD1033" s="68"/>
      <c r="KE1033" s="68"/>
      <c r="KF1033" s="68"/>
      <c r="KG1033" s="68"/>
      <c r="KH1033" s="68"/>
      <c r="KI1033" s="68"/>
      <c r="KJ1033" s="68"/>
      <c r="KK1033" s="68"/>
      <c r="KL1033" s="68"/>
      <c r="KM1033" s="68"/>
      <c r="KN1033" s="68"/>
      <c r="KO1033" s="68"/>
      <c r="KP1033" s="68"/>
      <c r="KQ1033" s="68"/>
      <c r="KR1033" s="68"/>
      <c r="KS1033" s="68"/>
      <c r="KT1033" s="68"/>
      <c r="KU1033" s="68"/>
      <c r="KV1033" s="68"/>
      <c r="KW1033" s="68"/>
      <c r="KX1033" s="68"/>
      <c r="KY1033" s="68"/>
      <c r="KZ1033" s="68"/>
      <c r="LA1033" s="68"/>
      <c r="LB1033" s="68"/>
      <c r="LC1033" s="68"/>
      <c r="LD1033" s="68"/>
      <c r="LE1033" s="68"/>
      <c r="LF1033" s="68"/>
      <c r="LG1033" s="68"/>
      <c r="LH1033" s="68"/>
      <c r="LI1033" s="68"/>
      <c r="LJ1033" s="68"/>
      <c r="LK1033" s="68"/>
      <c r="LL1033" s="68"/>
      <c r="LM1033" s="68"/>
      <c r="LN1033" s="68"/>
      <c r="LO1033" s="68"/>
      <c r="LP1033" s="68"/>
      <c r="LQ1033" s="68"/>
      <c r="LR1033" s="68"/>
      <c r="LS1033" s="68"/>
      <c r="LT1033" s="68"/>
      <c r="LU1033" s="68"/>
      <c r="LV1033" s="68"/>
      <c r="LW1033" s="68"/>
      <c r="LX1033" s="68"/>
      <c r="LY1033" s="68"/>
      <c r="LZ1033" s="68"/>
      <c r="MA1033" s="68"/>
      <c r="MB1033" s="68"/>
      <c r="MC1033" s="68"/>
      <c r="MD1033" s="68"/>
      <c r="ME1033" s="68"/>
      <c r="MF1033" s="68"/>
      <c r="MG1033" s="68"/>
      <c r="MH1033" s="68"/>
      <c r="MI1033" s="68"/>
      <c r="MJ1033" s="68"/>
      <c r="MK1033" s="68"/>
      <c r="ML1033" s="68"/>
      <c r="MM1033" s="68"/>
      <c r="MN1033" s="68"/>
      <c r="MO1033" s="68"/>
      <c r="MP1033" s="68"/>
      <c r="MQ1033" s="68"/>
      <c r="MR1033" s="68"/>
      <c r="MS1033" s="68"/>
      <c r="MT1033" s="68"/>
      <c r="MU1033" s="68"/>
      <c r="MV1033" s="68"/>
      <c r="MW1033" s="68"/>
      <c r="MX1033" s="68"/>
      <c r="MY1033" s="68"/>
      <c r="MZ1033" s="68"/>
      <c r="NA1033" s="68"/>
      <c r="NB1033" s="68"/>
      <c r="NC1033" s="68"/>
      <c r="ND1033" s="68"/>
      <c r="NE1033" s="68"/>
      <c r="NF1033" s="68"/>
      <c r="NG1033" s="68"/>
      <c r="NH1033" s="68"/>
      <c r="NI1033" s="68"/>
      <c r="NJ1033" s="68"/>
      <c r="NK1033" s="68"/>
      <c r="NL1033" s="68"/>
      <c r="NM1033" s="68"/>
      <c r="NN1033" s="68"/>
      <c r="NO1033" s="68"/>
      <c r="NP1033" s="68"/>
      <c r="NQ1033" s="68"/>
      <c r="NR1033" s="68"/>
      <c r="NS1033" s="68"/>
      <c r="NT1033" s="68"/>
      <c r="NU1033" s="68"/>
      <c r="NV1033" s="68"/>
      <c r="NW1033" s="68"/>
      <c r="NX1033" s="68"/>
      <c r="NY1033" s="68"/>
      <c r="NZ1033" s="68"/>
      <c r="OA1033" s="68"/>
      <c r="OB1033" s="68"/>
      <c r="OC1033" s="68"/>
      <c r="OD1033" s="68"/>
      <c r="OE1033" s="68"/>
      <c r="OF1033" s="68"/>
      <c r="OG1033" s="68"/>
      <c r="OH1033" s="68"/>
      <c r="OI1033" s="68"/>
      <c r="OJ1033" s="68"/>
      <c r="OK1033" s="68"/>
      <c r="OL1033" s="68"/>
      <c r="OM1033" s="68"/>
      <c r="ON1033" s="68"/>
      <c r="OO1033" s="68"/>
      <c r="OP1033" s="68"/>
      <c r="OQ1033" s="68"/>
      <c r="OR1033" s="68"/>
      <c r="OS1033" s="68"/>
      <c r="OT1033" s="68"/>
      <c r="OU1033" s="68"/>
      <c r="OV1033" s="68"/>
      <c r="OW1033" s="68"/>
      <c r="OX1033" s="68"/>
      <c r="OY1033" s="68"/>
      <c r="OZ1033" s="68"/>
      <c r="PA1033" s="68"/>
      <c r="PB1033" s="68"/>
      <c r="PC1033" s="68"/>
      <c r="PD1033" s="68"/>
      <c r="PE1033" s="68"/>
      <c r="PF1033" s="68"/>
      <c r="PG1033" s="68"/>
      <c r="PH1033" s="68"/>
      <c r="PI1033" s="68"/>
      <c r="PJ1033" s="68"/>
      <c r="PK1033" s="68"/>
      <c r="PL1033" s="68"/>
      <c r="PM1033" s="68"/>
      <c r="PN1033" s="68"/>
      <c r="PO1033" s="68"/>
      <c r="PP1033" s="68"/>
      <c r="PQ1033" s="68"/>
      <c r="PR1033" s="68"/>
      <c r="PS1033" s="68"/>
      <c r="PT1033" s="68"/>
      <c r="PU1033" s="68"/>
      <c r="PV1033" s="68"/>
      <c r="PW1033" s="68"/>
      <c r="PX1033" s="68"/>
      <c r="PY1033" s="68"/>
      <c r="PZ1033" s="68"/>
      <c r="QA1033" s="68"/>
      <c r="QB1033" s="68"/>
      <c r="QC1033" s="68"/>
      <c r="QD1033" s="68"/>
      <c r="QE1033" s="68"/>
      <c r="QF1033" s="68"/>
      <c r="QG1033" s="68"/>
      <c r="QH1033" s="68"/>
      <c r="QI1033" s="68"/>
      <c r="QJ1033" s="68"/>
      <c r="QK1033" s="68"/>
      <c r="QL1033" s="68"/>
      <c r="QM1033" s="68"/>
      <c r="QN1033" s="68"/>
      <c r="QO1033" s="68"/>
      <c r="QP1033" s="68"/>
      <c r="QQ1033" s="68"/>
      <c r="QR1033" s="68"/>
      <c r="QS1033" s="68"/>
      <c r="QT1033" s="68"/>
      <c r="QU1033" s="68"/>
      <c r="QV1033" s="68"/>
      <c r="QW1033" s="68"/>
      <c r="QX1033" s="68"/>
      <c r="QY1033" s="68"/>
      <c r="QZ1033" s="68"/>
      <c r="RA1033" s="68"/>
      <c r="RB1033" s="68"/>
      <c r="RC1033" s="68"/>
      <c r="RD1033" s="68"/>
      <c r="RE1033" s="68"/>
      <c r="RF1033" s="68"/>
      <c r="RG1033" s="68"/>
      <c r="RH1033" s="68"/>
      <c r="RI1033" s="68"/>
      <c r="RJ1033" s="68"/>
      <c r="RK1033" s="68"/>
      <c r="RL1033" s="68"/>
      <c r="RM1033" s="68"/>
      <c r="RN1033" s="68"/>
      <c r="RO1033" s="68"/>
      <c r="RP1033" s="68"/>
      <c r="RQ1033" s="68"/>
      <c r="RR1033" s="68"/>
      <c r="RS1033" s="68"/>
      <c r="RT1033" s="68"/>
      <c r="RU1033" s="68"/>
      <c r="RV1033" s="68"/>
      <c r="RW1033" s="68"/>
      <c r="RX1033" s="68"/>
      <c r="RY1033" s="68"/>
      <c r="RZ1033" s="68"/>
      <c r="SA1033" s="68"/>
      <c r="SB1033" s="68"/>
      <c r="SC1033" s="68"/>
      <c r="SD1033" s="68"/>
      <c r="SE1033" s="68"/>
      <c r="SF1033" s="68"/>
      <c r="SG1033" s="68"/>
      <c r="SH1033" s="68"/>
      <c r="SI1033" s="68"/>
      <c r="SJ1033" s="68"/>
      <c r="SK1033" s="68"/>
      <c r="SL1033" s="68"/>
      <c r="SM1033" s="68"/>
      <c r="SN1033" s="68"/>
      <c r="SO1033" s="68"/>
      <c r="SP1033" s="68"/>
      <c r="SQ1033" s="68"/>
      <c r="SR1033" s="68"/>
      <c r="SS1033" s="68"/>
      <c r="ST1033" s="68"/>
      <c r="SU1033" s="68"/>
      <c r="SV1033" s="68"/>
    </row>
    <row r="1034" spans="1:516" ht="16.5" customHeight="1" x14ac:dyDescent="0.2">
      <c r="A1034" s="20">
        <v>426</v>
      </c>
      <c r="B1034" s="20" t="s">
        <v>62</v>
      </c>
      <c r="C1034" s="20" t="s">
        <v>915</v>
      </c>
      <c r="D1034" s="20" t="s">
        <v>38</v>
      </c>
      <c r="E1034" s="20" t="s">
        <v>1345</v>
      </c>
      <c r="F1034" s="22" t="s">
        <v>945</v>
      </c>
      <c r="G1034" s="20" t="s">
        <v>42</v>
      </c>
      <c r="H1034" s="20" t="s">
        <v>35</v>
      </c>
      <c r="I1034" s="20" t="s">
        <v>81</v>
      </c>
      <c r="J1034" s="22" t="s">
        <v>915</v>
      </c>
      <c r="K1034" s="20"/>
      <c r="L1034" s="20"/>
      <c r="M1034" s="20"/>
      <c r="N1034" s="20"/>
      <c r="O1034" s="23"/>
      <c r="P1034" s="23">
        <v>1200000</v>
      </c>
      <c r="Q1034" s="24">
        <v>1</v>
      </c>
      <c r="R1034" s="25">
        <v>45962</v>
      </c>
      <c r="S1034" s="20" t="s">
        <v>83</v>
      </c>
      <c r="T1034" s="26">
        <f t="shared" si="18"/>
        <v>1200000</v>
      </c>
      <c r="U1034" s="27" t="s">
        <v>100</v>
      </c>
      <c r="V1034" s="27" t="s">
        <v>100</v>
      </c>
      <c r="W1034" s="68"/>
      <c r="X1034" s="68"/>
      <c r="Y1034" s="68"/>
      <c r="Z1034" s="68"/>
      <c r="AA1034" s="68"/>
      <c r="AB1034" s="68"/>
      <c r="AC1034" s="68"/>
      <c r="AD1034" s="68"/>
      <c r="AE1034" s="68"/>
      <c r="AF1034" s="68"/>
      <c r="AG1034" s="68"/>
      <c r="AH1034" s="68"/>
      <c r="AI1034" s="68"/>
      <c r="AJ1034" s="68"/>
      <c r="AK1034" s="68"/>
      <c r="AL1034" s="68"/>
      <c r="AM1034" s="68"/>
      <c r="AN1034" s="68"/>
      <c r="AO1034" s="68"/>
      <c r="AP1034" s="68"/>
      <c r="AQ1034" s="68"/>
      <c r="AR1034" s="68"/>
      <c r="AS1034" s="68"/>
      <c r="AT1034" s="68"/>
      <c r="AU1034" s="68"/>
      <c r="AV1034" s="68"/>
      <c r="AW1034" s="68"/>
      <c r="AX1034" s="68"/>
      <c r="AY1034" s="68"/>
      <c r="AZ1034" s="68"/>
      <c r="BA1034" s="68"/>
      <c r="BB1034" s="68"/>
      <c r="BC1034" s="68"/>
      <c r="BD1034" s="68"/>
      <c r="BE1034" s="68"/>
      <c r="BF1034" s="68"/>
      <c r="BG1034" s="68"/>
      <c r="BH1034" s="68"/>
      <c r="BI1034" s="68"/>
      <c r="BJ1034" s="68"/>
      <c r="BK1034" s="68"/>
      <c r="BL1034" s="68"/>
      <c r="BM1034" s="68"/>
      <c r="BN1034" s="68"/>
      <c r="BO1034" s="68"/>
      <c r="BP1034" s="68"/>
      <c r="BQ1034" s="68"/>
      <c r="BR1034" s="68"/>
      <c r="BS1034" s="68"/>
      <c r="BT1034" s="68"/>
      <c r="BU1034" s="68"/>
      <c r="BV1034" s="68"/>
      <c r="BW1034" s="68"/>
      <c r="BX1034" s="68"/>
      <c r="BY1034" s="68"/>
      <c r="BZ1034" s="68"/>
      <c r="CA1034" s="68"/>
      <c r="CB1034" s="68"/>
      <c r="CC1034" s="68"/>
      <c r="CD1034" s="68"/>
      <c r="CE1034" s="68"/>
      <c r="CF1034" s="68"/>
      <c r="CG1034" s="68"/>
      <c r="CH1034" s="68"/>
      <c r="CI1034" s="68"/>
      <c r="CJ1034" s="68"/>
      <c r="CK1034" s="68"/>
      <c r="CL1034" s="68"/>
      <c r="CM1034" s="68"/>
      <c r="CN1034" s="68"/>
      <c r="CO1034" s="68"/>
      <c r="CP1034" s="68"/>
      <c r="CQ1034" s="68"/>
      <c r="CR1034" s="68"/>
      <c r="CS1034" s="68"/>
      <c r="CT1034" s="68"/>
      <c r="CU1034" s="68"/>
      <c r="CV1034" s="68"/>
      <c r="CW1034" s="68"/>
      <c r="CX1034" s="68"/>
      <c r="CY1034" s="68"/>
      <c r="CZ1034" s="68"/>
      <c r="DA1034" s="68"/>
      <c r="DB1034" s="68"/>
      <c r="DC1034" s="68"/>
      <c r="DD1034" s="68"/>
      <c r="DE1034" s="68"/>
      <c r="DF1034" s="68"/>
      <c r="DG1034" s="68"/>
      <c r="DH1034" s="68"/>
      <c r="DI1034" s="68"/>
      <c r="DJ1034" s="68"/>
      <c r="DK1034" s="68"/>
      <c r="DL1034" s="68"/>
      <c r="DM1034" s="68"/>
      <c r="DN1034" s="68"/>
      <c r="DO1034" s="68"/>
      <c r="DP1034" s="68"/>
      <c r="DQ1034" s="68"/>
      <c r="DR1034" s="68"/>
      <c r="DS1034" s="68"/>
      <c r="DT1034" s="68"/>
      <c r="DU1034" s="68"/>
      <c r="DV1034" s="68"/>
      <c r="DW1034" s="68"/>
      <c r="DX1034" s="68"/>
      <c r="DY1034" s="68"/>
      <c r="DZ1034" s="68"/>
      <c r="EA1034" s="68"/>
      <c r="EB1034" s="68"/>
      <c r="EC1034" s="68"/>
      <c r="ED1034" s="68"/>
      <c r="EE1034" s="68"/>
      <c r="EF1034" s="68"/>
      <c r="EG1034" s="68"/>
      <c r="EH1034" s="68"/>
      <c r="EI1034" s="68"/>
      <c r="EJ1034" s="68"/>
      <c r="EK1034" s="68"/>
      <c r="EL1034" s="68"/>
      <c r="EM1034" s="68"/>
      <c r="EN1034" s="68"/>
      <c r="EO1034" s="68"/>
      <c r="EP1034" s="68"/>
      <c r="EQ1034" s="68"/>
      <c r="ER1034" s="68"/>
      <c r="ES1034" s="68"/>
      <c r="ET1034" s="68"/>
      <c r="EU1034" s="68"/>
      <c r="EV1034" s="68"/>
      <c r="EW1034" s="68"/>
      <c r="EX1034" s="68"/>
      <c r="EY1034" s="68"/>
      <c r="EZ1034" s="68"/>
      <c r="FA1034" s="68"/>
      <c r="FB1034" s="68"/>
      <c r="FC1034" s="68"/>
      <c r="FD1034" s="68"/>
      <c r="FE1034" s="68"/>
      <c r="FF1034" s="68"/>
      <c r="FG1034" s="68"/>
      <c r="FH1034" s="68"/>
      <c r="FI1034" s="68"/>
      <c r="FJ1034" s="68"/>
      <c r="FK1034" s="68"/>
      <c r="FL1034" s="68"/>
      <c r="FM1034" s="68"/>
      <c r="FN1034" s="68"/>
      <c r="FO1034" s="68"/>
      <c r="FP1034" s="68"/>
      <c r="FQ1034" s="68"/>
      <c r="FR1034" s="68"/>
      <c r="FS1034" s="68"/>
      <c r="FT1034" s="68"/>
      <c r="FU1034" s="68"/>
      <c r="FV1034" s="68"/>
      <c r="FW1034" s="68"/>
      <c r="FX1034" s="68"/>
      <c r="FY1034" s="68"/>
      <c r="FZ1034" s="68"/>
      <c r="GA1034" s="68"/>
      <c r="GB1034" s="68"/>
      <c r="GC1034" s="68"/>
      <c r="GD1034" s="68"/>
      <c r="GE1034" s="68"/>
      <c r="GF1034" s="68"/>
      <c r="GG1034" s="68"/>
      <c r="GH1034" s="68"/>
      <c r="GI1034" s="68"/>
      <c r="GJ1034" s="68"/>
      <c r="GK1034" s="68"/>
      <c r="GL1034" s="68"/>
      <c r="GM1034" s="68"/>
      <c r="GN1034" s="68"/>
      <c r="GO1034" s="68"/>
      <c r="GP1034" s="68"/>
      <c r="GQ1034" s="68"/>
      <c r="GR1034" s="68"/>
      <c r="GS1034" s="68"/>
      <c r="GT1034" s="68"/>
      <c r="GU1034" s="68"/>
      <c r="GV1034" s="68"/>
      <c r="GW1034" s="68"/>
      <c r="GX1034" s="68"/>
      <c r="GY1034" s="68"/>
      <c r="GZ1034" s="68"/>
      <c r="HA1034" s="68"/>
      <c r="HB1034" s="68"/>
      <c r="HC1034" s="68"/>
      <c r="HD1034" s="68"/>
      <c r="HE1034" s="68"/>
      <c r="HF1034" s="68"/>
      <c r="HG1034" s="68"/>
      <c r="HH1034" s="68"/>
      <c r="HI1034" s="68"/>
      <c r="HJ1034" s="68"/>
      <c r="HK1034" s="68"/>
      <c r="HL1034" s="68"/>
      <c r="HM1034" s="68"/>
      <c r="HN1034" s="68"/>
      <c r="HO1034" s="68"/>
      <c r="HP1034" s="68"/>
      <c r="HQ1034" s="68"/>
      <c r="HR1034" s="68"/>
      <c r="HS1034" s="68"/>
      <c r="HT1034" s="68"/>
      <c r="HU1034" s="68"/>
      <c r="HV1034" s="68"/>
      <c r="HW1034" s="68"/>
      <c r="HX1034" s="68"/>
      <c r="HY1034" s="68"/>
      <c r="HZ1034" s="68"/>
      <c r="IA1034" s="68"/>
      <c r="IB1034" s="68"/>
      <c r="IC1034" s="68"/>
      <c r="ID1034" s="68"/>
      <c r="IE1034" s="68"/>
      <c r="IF1034" s="68"/>
      <c r="IG1034" s="68"/>
      <c r="IH1034" s="68"/>
      <c r="II1034" s="68"/>
      <c r="IJ1034" s="68"/>
      <c r="IK1034" s="68"/>
      <c r="IL1034" s="68"/>
      <c r="IM1034" s="68"/>
      <c r="IN1034" s="68"/>
      <c r="IO1034" s="68"/>
      <c r="IP1034" s="68"/>
      <c r="IQ1034" s="68"/>
      <c r="IR1034" s="68"/>
      <c r="IS1034" s="68"/>
      <c r="IT1034" s="68"/>
      <c r="IU1034" s="68"/>
      <c r="IV1034" s="68"/>
      <c r="IW1034" s="68"/>
      <c r="IX1034" s="68"/>
      <c r="IY1034" s="68"/>
      <c r="IZ1034" s="68"/>
      <c r="JA1034" s="68"/>
      <c r="JB1034" s="68"/>
      <c r="JC1034" s="68"/>
      <c r="JD1034" s="68"/>
      <c r="JE1034" s="68"/>
      <c r="JF1034" s="68"/>
      <c r="JG1034" s="68"/>
      <c r="JH1034" s="68"/>
      <c r="JI1034" s="68"/>
      <c r="JJ1034" s="68"/>
      <c r="JK1034" s="68"/>
      <c r="JL1034" s="68"/>
      <c r="JM1034" s="68"/>
      <c r="JN1034" s="68"/>
      <c r="JO1034" s="68"/>
      <c r="JP1034" s="68"/>
      <c r="JQ1034" s="68"/>
      <c r="JR1034" s="68"/>
      <c r="JS1034" s="68"/>
      <c r="JT1034" s="68"/>
      <c r="JU1034" s="68"/>
      <c r="JV1034" s="68"/>
      <c r="JW1034" s="68"/>
      <c r="JX1034" s="68"/>
      <c r="JY1034" s="68"/>
      <c r="JZ1034" s="68"/>
      <c r="KA1034" s="68"/>
      <c r="KB1034" s="68"/>
      <c r="KC1034" s="68"/>
      <c r="KD1034" s="68"/>
      <c r="KE1034" s="68"/>
      <c r="KF1034" s="68"/>
      <c r="KG1034" s="68"/>
      <c r="KH1034" s="68"/>
      <c r="KI1034" s="68"/>
      <c r="KJ1034" s="68"/>
      <c r="KK1034" s="68"/>
      <c r="KL1034" s="68"/>
      <c r="KM1034" s="68"/>
      <c r="KN1034" s="68"/>
      <c r="KO1034" s="68"/>
      <c r="KP1034" s="68"/>
      <c r="KQ1034" s="68"/>
      <c r="KR1034" s="68"/>
      <c r="KS1034" s="68"/>
      <c r="KT1034" s="68"/>
      <c r="KU1034" s="68"/>
      <c r="KV1034" s="68"/>
      <c r="KW1034" s="68"/>
      <c r="KX1034" s="68"/>
      <c r="KY1034" s="68"/>
      <c r="KZ1034" s="68"/>
      <c r="LA1034" s="68"/>
      <c r="LB1034" s="68"/>
      <c r="LC1034" s="68"/>
      <c r="LD1034" s="68"/>
      <c r="LE1034" s="68"/>
      <c r="LF1034" s="68"/>
      <c r="LG1034" s="68"/>
      <c r="LH1034" s="68"/>
      <c r="LI1034" s="68"/>
      <c r="LJ1034" s="68"/>
      <c r="LK1034" s="68"/>
      <c r="LL1034" s="68"/>
      <c r="LM1034" s="68"/>
      <c r="LN1034" s="68"/>
      <c r="LO1034" s="68"/>
      <c r="LP1034" s="68"/>
      <c r="LQ1034" s="68"/>
      <c r="LR1034" s="68"/>
      <c r="LS1034" s="68"/>
      <c r="LT1034" s="68"/>
      <c r="LU1034" s="68"/>
      <c r="LV1034" s="68"/>
      <c r="LW1034" s="68"/>
      <c r="LX1034" s="68"/>
      <c r="LY1034" s="68"/>
      <c r="LZ1034" s="68"/>
      <c r="MA1034" s="68"/>
      <c r="MB1034" s="68"/>
      <c r="MC1034" s="68"/>
      <c r="MD1034" s="68"/>
      <c r="ME1034" s="68"/>
      <c r="MF1034" s="68"/>
      <c r="MG1034" s="68"/>
      <c r="MH1034" s="68"/>
      <c r="MI1034" s="68"/>
      <c r="MJ1034" s="68"/>
      <c r="MK1034" s="68"/>
      <c r="ML1034" s="68"/>
      <c r="MM1034" s="68"/>
      <c r="MN1034" s="68"/>
      <c r="MO1034" s="68"/>
      <c r="MP1034" s="68"/>
      <c r="MQ1034" s="68"/>
      <c r="MR1034" s="68"/>
      <c r="MS1034" s="68"/>
      <c r="MT1034" s="68"/>
      <c r="MU1034" s="68"/>
      <c r="MV1034" s="68"/>
      <c r="MW1034" s="68"/>
      <c r="MX1034" s="68"/>
      <c r="MY1034" s="68"/>
      <c r="MZ1034" s="68"/>
      <c r="NA1034" s="68"/>
      <c r="NB1034" s="68"/>
      <c r="NC1034" s="68"/>
      <c r="ND1034" s="68"/>
      <c r="NE1034" s="68"/>
      <c r="NF1034" s="68"/>
      <c r="NG1034" s="68"/>
      <c r="NH1034" s="68"/>
      <c r="NI1034" s="68"/>
      <c r="NJ1034" s="68"/>
      <c r="NK1034" s="68"/>
      <c r="NL1034" s="68"/>
      <c r="NM1034" s="68"/>
      <c r="NN1034" s="68"/>
      <c r="NO1034" s="68"/>
      <c r="NP1034" s="68"/>
      <c r="NQ1034" s="68"/>
      <c r="NR1034" s="68"/>
      <c r="NS1034" s="68"/>
      <c r="NT1034" s="68"/>
      <c r="NU1034" s="68"/>
      <c r="NV1034" s="68"/>
      <c r="NW1034" s="68"/>
      <c r="NX1034" s="68"/>
      <c r="NY1034" s="68"/>
      <c r="NZ1034" s="68"/>
      <c r="OA1034" s="68"/>
      <c r="OB1034" s="68"/>
      <c r="OC1034" s="68"/>
      <c r="OD1034" s="68"/>
      <c r="OE1034" s="68"/>
      <c r="OF1034" s="68"/>
      <c r="OG1034" s="68"/>
      <c r="OH1034" s="68"/>
      <c r="OI1034" s="68"/>
      <c r="OJ1034" s="68"/>
      <c r="OK1034" s="68"/>
      <c r="OL1034" s="68"/>
      <c r="OM1034" s="68"/>
      <c r="ON1034" s="68"/>
      <c r="OO1034" s="68"/>
      <c r="OP1034" s="68"/>
      <c r="OQ1034" s="68"/>
      <c r="OR1034" s="68"/>
      <c r="OS1034" s="68"/>
      <c r="OT1034" s="68"/>
      <c r="OU1034" s="68"/>
      <c r="OV1034" s="68"/>
      <c r="OW1034" s="68"/>
      <c r="OX1034" s="68"/>
      <c r="OY1034" s="68"/>
      <c r="OZ1034" s="68"/>
      <c r="PA1034" s="68"/>
      <c r="PB1034" s="68"/>
      <c r="PC1034" s="68"/>
      <c r="PD1034" s="68"/>
      <c r="PE1034" s="68"/>
      <c r="PF1034" s="68"/>
      <c r="PG1034" s="68"/>
      <c r="PH1034" s="68"/>
      <c r="PI1034" s="68"/>
      <c r="PJ1034" s="68"/>
      <c r="PK1034" s="68"/>
      <c r="PL1034" s="68"/>
      <c r="PM1034" s="68"/>
      <c r="PN1034" s="68"/>
      <c r="PO1034" s="68"/>
      <c r="PP1034" s="68"/>
      <c r="PQ1034" s="68"/>
      <c r="PR1034" s="68"/>
      <c r="PS1034" s="68"/>
      <c r="PT1034" s="68"/>
      <c r="PU1034" s="68"/>
      <c r="PV1034" s="68"/>
      <c r="PW1034" s="68"/>
      <c r="PX1034" s="68"/>
      <c r="PY1034" s="68"/>
      <c r="PZ1034" s="68"/>
      <c r="QA1034" s="68"/>
      <c r="QB1034" s="68"/>
      <c r="QC1034" s="68"/>
      <c r="QD1034" s="68"/>
      <c r="QE1034" s="68"/>
      <c r="QF1034" s="68"/>
      <c r="QG1034" s="68"/>
      <c r="QH1034" s="68"/>
      <c r="QI1034" s="68"/>
      <c r="QJ1034" s="68"/>
      <c r="QK1034" s="68"/>
      <c r="QL1034" s="68"/>
      <c r="QM1034" s="68"/>
      <c r="QN1034" s="68"/>
      <c r="QO1034" s="68"/>
      <c r="QP1034" s="68"/>
      <c r="QQ1034" s="68"/>
      <c r="QR1034" s="68"/>
      <c r="QS1034" s="68"/>
      <c r="QT1034" s="68"/>
      <c r="QU1034" s="68"/>
      <c r="QV1034" s="68"/>
      <c r="QW1034" s="68"/>
      <c r="QX1034" s="68"/>
      <c r="QY1034" s="68"/>
      <c r="QZ1034" s="68"/>
      <c r="RA1034" s="68"/>
      <c r="RB1034" s="68"/>
      <c r="RC1034" s="68"/>
      <c r="RD1034" s="68"/>
      <c r="RE1034" s="68"/>
      <c r="RF1034" s="68"/>
      <c r="RG1034" s="68"/>
      <c r="RH1034" s="68"/>
      <c r="RI1034" s="68"/>
      <c r="RJ1034" s="68"/>
      <c r="RK1034" s="68"/>
      <c r="RL1034" s="68"/>
      <c r="RM1034" s="68"/>
      <c r="RN1034" s="68"/>
      <c r="RO1034" s="68"/>
      <c r="RP1034" s="68"/>
      <c r="RQ1034" s="68"/>
      <c r="RR1034" s="68"/>
      <c r="RS1034" s="68"/>
      <c r="RT1034" s="68"/>
      <c r="RU1034" s="68"/>
      <c r="RV1034" s="68"/>
      <c r="RW1034" s="68"/>
      <c r="RX1034" s="68"/>
      <c r="RY1034" s="68"/>
      <c r="RZ1034" s="68"/>
      <c r="SA1034" s="68"/>
      <c r="SB1034" s="68"/>
      <c r="SC1034" s="68"/>
      <c r="SD1034" s="68"/>
      <c r="SE1034" s="68"/>
      <c r="SF1034" s="68"/>
      <c r="SG1034" s="68"/>
      <c r="SH1034" s="68"/>
      <c r="SI1034" s="68"/>
      <c r="SJ1034" s="68"/>
      <c r="SK1034" s="68"/>
      <c r="SL1034" s="68"/>
      <c r="SM1034" s="68"/>
      <c r="SN1034" s="68"/>
      <c r="SO1034" s="68"/>
      <c r="SP1034" s="68"/>
      <c r="SQ1034" s="68"/>
      <c r="SR1034" s="68"/>
      <c r="SS1034" s="68"/>
      <c r="ST1034" s="68"/>
      <c r="SU1034" s="68"/>
      <c r="SV1034" s="68"/>
    </row>
    <row r="1035" spans="1:516" ht="16.5" customHeight="1" x14ac:dyDescent="0.2">
      <c r="A1035" s="20">
        <v>427</v>
      </c>
      <c r="B1035" s="20" t="s">
        <v>62</v>
      </c>
      <c r="C1035" s="20" t="s">
        <v>915</v>
      </c>
      <c r="D1035" s="20" t="s">
        <v>38</v>
      </c>
      <c r="E1035" s="20" t="s">
        <v>1345</v>
      </c>
      <c r="F1035" s="22" t="s">
        <v>945</v>
      </c>
      <c r="G1035" s="20" t="s">
        <v>42</v>
      </c>
      <c r="H1035" s="20" t="s">
        <v>35</v>
      </c>
      <c r="I1035" s="20" t="s">
        <v>81</v>
      </c>
      <c r="J1035" s="22" t="s">
        <v>915</v>
      </c>
      <c r="K1035" s="20"/>
      <c r="L1035" s="20"/>
      <c r="M1035" s="20"/>
      <c r="N1035" s="20"/>
      <c r="O1035" s="23"/>
      <c r="P1035" s="23">
        <v>1200000</v>
      </c>
      <c r="Q1035" s="24">
        <v>1</v>
      </c>
      <c r="R1035" s="25">
        <v>45992</v>
      </c>
      <c r="S1035" s="20" t="s">
        <v>83</v>
      </c>
      <c r="T1035" s="26">
        <f t="shared" si="18"/>
        <v>1200000</v>
      </c>
      <c r="U1035" s="27" t="s">
        <v>100</v>
      </c>
      <c r="V1035" s="27" t="s">
        <v>100</v>
      </c>
      <c r="W1035" s="68"/>
      <c r="X1035" s="68"/>
      <c r="Y1035" s="68"/>
      <c r="Z1035" s="68"/>
      <c r="AA1035" s="68"/>
      <c r="AB1035" s="68"/>
      <c r="AC1035" s="68"/>
      <c r="AD1035" s="68"/>
      <c r="AE1035" s="68"/>
      <c r="AF1035" s="68"/>
      <c r="AG1035" s="68"/>
      <c r="AH1035" s="68"/>
      <c r="AI1035" s="68"/>
      <c r="AJ1035" s="68"/>
      <c r="AK1035" s="68"/>
      <c r="AL1035" s="68"/>
      <c r="AM1035" s="68"/>
      <c r="AN1035" s="68"/>
      <c r="AO1035" s="68"/>
      <c r="AP1035" s="68"/>
      <c r="AQ1035" s="68"/>
      <c r="AR1035" s="68"/>
      <c r="AS1035" s="68"/>
      <c r="AT1035" s="68"/>
      <c r="AU1035" s="68"/>
      <c r="AV1035" s="68"/>
      <c r="AW1035" s="68"/>
      <c r="AX1035" s="68"/>
      <c r="AY1035" s="68"/>
      <c r="AZ1035" s="68"/>
      <c r="BA1035" s="68"/>
      <c r="BB1035" s="68"/>
      <c r="BC1035" s="68"/>
      <c r="BD1035" s="68"/>
      <c r="BE1035" s="68"/>
      <c r="BF1035" s="68"/>
      <c r="BG1035" s="68"/>
      <c r="BH1035" s="68"/>
      <c r="BI1035" s="68"/>
      <c r="BJ1035" s="68"/>
      <c r="BK1035" s="68"/>
      <c r="BL1035" s="68"/>
      <c r="BM1035" s="68"/>
      <c r="BN1035" s="68"/>
      <c r="BO1035" s="68"/>
      <c r="BP1035" s="68"/>
      <c r="BQ1035" s="68"/>
      <c r="BR1035" s="68"/>
      <c r="BS1035" s="68"/>
      <c r="BT1035" s="68"/>
      <c r="BU1035" s="68"/>
      <c r="BV1035" s="68"/>
      <c r="BW1035" s="68"/>
      <c r="BX1035" s="68"/>
      <c r="BY1035" s="68"/>
      <c r="BZ1035" s="68"/>
      <c r="CA1035" s="68"/>
      <c r="CB1035" s="68"/>
      <c r="CC1035" s="68"/>
      <c r="CD1035" s="68"/>
      <c r="CE1035" s="68"/>
      <c r="CF1035" s="68"/>
      <c r="CG1035" s="68"/>
      <c r="CH1035" s="68"/>
      <c r="CI1035" s="68"/>
      <c r="CJ1035" s="68"/>
      <c r="CK1035" s="68"/>
      <c r="CL1035" s="68"/>
      <c r="CM1035" s="68"/>
      <c r="CN1035" s="68"/>
      <c r="CO1035" s="68"/>
      <c r="CP1035" s="68"/>
      <c r="CQ1035" s="68"/>
      <c r="CR1035" s="68"/>
      <c r="CS1035" s="68"/>
      <c r="CT1035" s="68"/>
      <c r="CU1035" s="68"/>
      <c r="CV1035" s="68"/>
      <c r="CW1035" s="68"/>
      <c r="CX1035" s="68"/>
      <c r="CY1035" s="68"/>
      <c r="CZ1035" s="68"/>
      <c r="DA1035" s="68"/>
      <c r="DB1035" s="68"/>
      <c r="DC1035" s="68"/>
      <c r="DD1035" s="68"/>
      <c r="DE1035" s="68"/>
      <c r="DF1035" s="68"/>
      <c r="DG1035" s="68"/>
      <c r="DH1035" s="68"/>
      <c r="DI1035" s="68"/>
      <c r="DJ1035" s="68"/>
      <c r="DK1035" s="68"/>
      <c r="DL1035" s="68"/>
      <c r="DM1035" s="68"/>
      <c r="DN1035" s="68"/>
      <c r="DO1035" s="68"/>
      <c r="DP1035" s="68"/>
      <c r="DQ1035" s="68"/>
      <c r="DR1035" s="68"/>
      <c r="DS1035" s="68"/>
      <c r="DT1035" s="68"/>
      <c r="DU1035" s="68"/>
      <c r="DV1035" s="68"/>
      <c r="DW1035" s="68"/>
      <c r="DX1035" s="68"/>
      <c r="DY1035" s="68"/>
      <c r="DZ1035" s="68"/>
      <c r="EA1035" s="68"/>
      <c r="EB1035" s="68"/>
      <c r="EC1035" s="68"/>
      <c r="ED1035" s="68"/>
      <c r="EE1035" s="68"/>
      <c r="EF1035" s="68"/>
      <c r="EG1035" s="68"/>
      <c r="EH1035" s="68"/>
      <c r="EI1035" s="68"/>
      <c r="EJ1035" s="68"/>
      <c r="EK1035" s="68"/>
      <c r="EL1035" s="68"/>
      <c r="EM1035" s="68"/>
      <c r="EN1035" s="68"/>
      <c r="EO1035" s="68"/>
      <c r="EP1035" s="68"/>
      <c r="EQ1035" s="68"/>
      <c r="ER1035" s="68"/>
      <c r="ES1035" s="68"/>
      <c r="ET1035" s="68"/>
      <c r="EU1035" s="68"/>
      <c r="EV1035" s="68"/>
      <c r="EW1035" s="68"/>
      <c r="EX1035" s="68"/>
      <c r="EY1035" s="68"/>
      <c r="EZ1035" s="68"/>
      <c r="FA1035" s="68"/>
      <c r="FB1035" s="68"/>
      <c r="FC1035" s="68"/>
      <c r="FD1035" s="68"/>
      <c r="FE1035" s="68"/>
      <c r="FF1035" s="68"/>
      <c r="FG1035" s="68"/>
      <c r="FH1035" s="68"/>
      <c r="FI1035" s="68"/>
      <c r="FJ1035" s="68"/>
      <c r="FK1035" s="68"/>
      <c r="FL1035" s="68"/>
      <c r="FM1035" s="68"/>
      <c r="FN1035" s="68"/>
      <c r="FO1035" s="68"/>
      <c r="FP1035" s="68"/>
      <c r="FQ1035" s="68"/>
      <c r="FR1035" s="68"/>
      <c r="FS1035" s="68"/>
      <c r="FT1035" s="68"/>
      <c r="FU1035" s="68"/>
      <c r="FV1035" s="68"/>
      <c r="FW1035" s="68"/>
      <c r="FX1035" s="68"/>
      <c r="FY1035" s="68"/>
      <c r="FZ1035" s="68"/>
      <c r="GA1035" s="68"/>
      <c r="GB1035" s="68"/>
      <c r="GC1035" s="68"/>
      <c r="GD1035" s="68"/>
      <c r="GE1035" s="68"/>
      <c r="GF1035" s="68"/>
      <c r="GG1035" s="68"/>
      <c r="GH1035" s="68"/>
      <c r="GI1035" s="68"/>
      <c r="GJ1035" s="68"/>
      <c r="GK1035" s="68"/>
      <c r="GL1035" s="68"/>
      <c r="GM1035" s="68"/>
      <c r="GN1035" s="68"/>
      <c r="GO1035" s="68"/>
      <c r="GP1035" s="68"/>
      <c r="GQ1035" s="68"/>
      <c r="GR1035" s="68"/>
      <c r="GS1035" s="68"/>
      <c r="GT1035" s="68"/>
      <c r="GU1035" s="68"/>
      <c r="GV1035" s="68"/>
      <c r="GW1035" s="68"/>
      <c r="GX1035" s="68"/>
      <c r="GY1035" s="68"/>
      <c r="GZ1035" s="68"/>
      <c r="HA1035" s="68"/>
      <c r="HB1035" s="68"/>
      <c r="HC1035" s="68"/>
      <c r="HD1035" s="68"/>
      <c r="HE1035" s="68"/>
      <c r="HF1035" s="68"/>
      <c r="HG1035" s="68"/>
      <c r="HH1035" s="68"/>
      <c r="HI1035" s="68"/>
      <c r="HJ1035" s="68"/>
      <c r="HK1035" s="68"/>
      <c r="HL1035" s="68"/>
      <c r="HM1035" s="68"/>
      <c r="HN1035" s="68"/>
      <c r="HO1035" s="68"/>
      <c r="HP1035" s="68"/>
      <c r="HQ1035" s="68"/>
      <c r="HR1035" s="68"/>
      <c r="HS1035" s="68"/>
      <c r="HT1035" s="68"/>
      <c r="HU1035" s="68"/>
      <c r="HV1035" s="68"/>
      <c r="HW1035" s="68"/>
      <c r="HX1035" s="68"/>
      <c r="HY1035" s="68"/>
      <c r="HZ1035" s="68"/>
      <c r="IA1035" s="68"/>
      <c r="IB1035" s="68"/>
      <c r="IC1035" s="68"/>
      <c r="ID1035" s="68"/>
      <c r="IE1035" s="68"/>
      <c r="IF1035" s="68"/>
      <c r="IG1035" s="68"/>
      <c r="IH1035" s="68"/>
      <c r="II1035" s="68"/>
      <c r="IJ1035" s="68"/>
      <c r="IK1035" s="68"/>
      <c r="IL1035" s="68"/>
      <c r="IM1035" s="68"/>
      <c r="IN1035" s="68"/>
      <c r="IO1035" s="68"/>
      <c r="IP1035" s="68"/>
      <c r="IQ1035" s="68"/>
      <c r="IR1035" s="68"/>
      <c r="IS1035" s="68"/>
      <c r="IT1035" s="68"/>
      <c r="IU1035" s="68"/>
      <c r="IV1035" s="68"/>
      <c r="IW1035" s="68"/>
      <c r="IX1035" s="68"/>
      <c r="IY1035" s="68"/>
      <c r="IZ1035" s="68"/>
      <c r="JA1035" s="68"/>
      <c r="JB1035" s="68"/>
      <c r="JC1035" s="68"/>
      <c r="JD1035" s="68"/>
      <c r="JE1035" s="68"/>
      <c r="JF1035" s="68"/>
      <c r="JG1035" s="68"/>
      <c r="JH1035" s="68"/>
      <c r="JI1035" s="68"/>
      <c r="JJ1035" s="68"/>
      <c r="JK1035" s="68"/>
      <c r="JL1035" s="68"/>
      <c r="JM1035" s="68"/>
      <c r="JN1035" s="68"/>
      <c r="JO1035" s="68"/>
      <c r="JP1035" s="68"/>
      <c r="JQ1035" s="68"/>
      <c r="JR1035" s="68"/>
      <c r="JS1035" s="68"/>
      <c r="JT1035" s="68"/>
      <c r="JU1035" s="68"/>
      <c r="JV1035" s="68"/>
      <c r="JW1035" s="68"/>
      <c r="JX1035" s="68"/>
      <c r="JY1035" s="68"/>
      <c r="JZ1035" s="68"/>
      <c r="KA1035" s="68"/>
      <c r="KB1035" s="68"/>
      <c r="KC1035" s="68"/>
      <c r="KD1035" s="68"/>
      <c r="KE1035" s="68"/>
      <c r="KF1035" s="68"/>
      <c r="KG1035" s="68"/>
      <c r="KH1035" s="68"/>
      <c r="KI1035" s="68"/>
      <c r="KJ1035" s="68"/>
      <c r="KK1035" s="68"/>
      <c r="KL1035" s="68"/>
      <c r="KM1035" s="68"/>
      <c r="KN1035" s="68"/>
      <c r="KO1035" s="68"/>
      <c r="KP1035" s="68"/>
      <c r="KQ1035" s="68"/>
      <c r="KR1035" s="68"/>
      <c r="KS1035" s="68"/>
      <c r="KT1035" s="68"/>
      <c r="KU1035" s="68"/>
      <c r="KV1035" s="68"/>
      <c r="KW1035" s="68"/>
      <c r="KX1035" s="68"/>
      <c r="KY1035" s="68"/>
      <c r="KZ1035" s="68"/>
      <c r="LA1035" s="68"/>
      <c r="LB1035" s="68"/>
      <c r="LC1035" s="68"/>
      <c r="LD1035" s="68"/>
      <c r="LE1035" s="68"/>
      <c r="LF1035" s="68"/>
      <c r="LG1035" s="68"/>
      <c r="LH1035" s="68"/>
      <c r="LI1035" s="68"/>
      <c r="LJ1035" s="68"/>
      <c r="LK1035" s="68"/>
      <c r="LL1035" s="68"/>
      <c r="LM1035" s="68"/>
      <c r="LN1035" s="68"/>
      <c r="LO1035" s="68"/>
      <c r="LP1035" s="68"/>
      <c r="LQ1035" s="68"/>
      <c r="LR1035" s="68"/>
      <c r="LS1035" s="68"/>
      <c r="LT1035" s="68"/>
      <c r="LU1035" s="68"/>
      <c r="LV1035" s="68"/>
      <c r="LW1035" s="68"/>
      <c r="LX1035" s="68"/>
      <c r="LY1035" s="68"/>
      <c r="LZ1035" s="68"/>
      <c r="MA1035" s="68"/>
      <c r="MB1035" s="68"/>
      <c r="MC1035" s="68"/>
      <c r="MD1035" s="68"/>
      <c r="ME1035" s="68"/>
      <c r="MF1035" s="68"/>
      <c r="MG1035" s="68"/>
      <c r="MH1035" s="68"/>
      <c r="MI1035" s="68"/>
      <c r="MJ1035" s="68"/>
      <c r="MK1035" s="68"/>
      <c r="ML1035" s="68"/>
      <c r="MM1035" s="68"/>
      <c r="MN1035" s="68"/>
      <c r="MO1035" s="68"/>
      <c r="MP1035" s="68"/>
      <c r="MQ1035" s="68"/>
      <c r="MR1035" s="68"/>
      <c r="MS1035" s="68"/>
      <c r="MT1035" s="68"/>
      <c r="MU1035" s="68"/>
      <c r="MV1035" s="68"/>
      <c r="MW1035" s="68"/>
      <c r="MX1035" s="68"/>
      <c r="MY1035" s="68"/>
      <c r="MZ1035" s="68"/>
      <c r="NA1035" s="68"/>
      <c r="NB1035" s="68"/>
      <c r="NC1035" s="68"/>
      <c r="ND1035" s="68"/>
      <c r="NE1035" s="68"/>
      <c r="NF1035" s="68"/>
      <c r="NG1035" s="68"/>
      <c r="NH1035" s="68"/>
      <c r="NI1035" s="68"/>
      <c r="NJ1035" s="68"/>
      <c r="NK1035" s="68"/>
      <c r="NL1035" s="68"/>
      <c r="NM1035" s="68"/>
      <c r="NN1035" s="68"/>
      <c r="NO1035" s="68"/>
      <c r="NP1035" s="68"/>
      <c r="NQ1035" s="68"/>
      <c r="NR1035" s="68"/>
      <c r="NS1035" s="68"/>
      <c r="NT1035" s="68"/>
      <c r="NU1035" s="68"/>
      <c r="NV1035" s="68"/>
      <c r="NW1035" s="68"/>
      <c r="NX1035" s="68"/>
      <c r="NY1035" s="68"/>
      <c r="NZ1035" s="68"/>
      <c r="OA1035" s="68"/>
      <c r="OB1035" s="68"/>
      <c r="OC1035" s="68"/>
      <c r="OD1035" s="68"/>
      <c r="OE1035" s="68"/>
      <c r="OF1035" s="68"/>
      <c r="OG1035" s="68"/>
      <c r="OH1035" s="68"/>
      <c r="OI1035" s="68"/>
      <c r="OJ1035" s="68"/>
      <c r="OK1035" s="68"/>
      <c r="OL1035" s="68"/>
      <c r="OM1035" s="68"/>
      <c r="ON1035" s="68"/>
      <c r="OO1035" s="68"/>
      <c r="OP1035" s="68"/>
      <c r="OQ1035" s="68"/>
      <c r="OR1035" s="68"/>
      <c r="OS1035" s="68"/>
      <c r="OT1035" s="68"/>
      <c r="OU1035" s="68"/>
      <c r="OV1035" s="68"/>
      <c r="OW1035" s="68"/>
      <c r="OX1035" s="68"/>
      <c r="OY1035" s="68"/>
      <c r="OZ1035" s="68"/>
      <c r="PA1035" s="68"/>
      <c r="PB1035" s="68"/>
      <c r="PC1035" s="68"/>
      <c r="PD1035" s="68"/>
      <c r="PE1035" s="68"/>
      <c r="PF1035" s="68"/>
      <c r="PG1035" s="68"/>
      <c r="PH1035" s="68"/>
      <c r="PI1035" s="68"/>
      <c r="PJ1035" s="68"/>
      <c r="PK1035" s="68"/>
      <c r="PL1035" s="68"/>
      <c r="PM1035" s="68"/>
      <c r="PN1035" s="68"/>
      <c r="PO1035" s="68"/>
      <c r="PP1035" s="68"/>
      <c r="PQ1035" s="68"/>
      <c r="PR1035" s="68"/>
      <c r="PS1035" s="68"/>
      <c r="PT1035" s="68"/>
      <c r="PU1035" s="68"/>
      <c r="PV1035" s="68"/>
      <c r="PW1035" s="68"/>
      <c r="PX1035" s="68"/>
      <c r="PY1035" s="68"/>
      <c r="PZ1035" s="68"/>
      <c r="QA1035" s="68"/>
      <c r="QB1035" s="68"/>
      <c r="QC1035" s="68"/>
      <c r="QD1035" s="68"/>
      <c r="QE1035" s="68"/>
      <c r="QF1035" s="68"/>
      <c r="QG1035" s="68"/>
      <c r="QH1035" s="68"/>
      <c r="QI1035" s="68"/>
      <c r="QJ1035" s="68"/>
      <c r="QK1035" s="68"/>
      <c r="QL1035" s="68"/>
      <c r="QM1035" s="68"/>
      <c r="QN1035" s="68"/>
      <c r="QO1035" s="68"/>
      <c r="QP1035" s="68"/>
      <c r="QQ1035" s="68"/>
      <c r="QR1035" s="68"/>
      <c r="QS1035" s="68"/>
      <c r="QT1035" s="68"/>
      <c r="QU1035" s="68"/>
      <c r="QV1035" s="68"/>
      <c r="QW1035" s="68"/>
      <c r="QX1035" s="68"/>
      <c r="QY1035" s="68"/>
      <c r="QZ1035" s="68"/>
      <c r="RA1035" s="68"/>
      <c r="RB1035" s="68"/>
      <c r="RC1035" s="68"/>
      <c r="RD1035" s="68"/>
      <c r="RE1035" s="68"/>
      <c r="RF1035" s="68"/>
      <c r="RG1035" s="68"/>
      <c r="RH1035" s="68"/>
      <c r="RI1035" s="68"/>
      <c r="RJ1035" s="68"/>
      <c r="RK1035" s="68"/>
      <c r="RL1035" s="68"/>
      <c r="RM1035" s="68"/>
      <c r="RN1035" s="68"/>
      <c r="RO1035" s="68"/>
      <c r="RP1035" s="68"/>
      <c r="RQ1035" s="68"/>
      <c r="RR1035" s="68"/>
      <c r="RS1035" s="68"/>
      <c r="RT1035" s="68"/>
      <c r="RU1035" s="68"/>
      <c r="RV1035" s="68"/>
      <c r="RW1035" s="68"/>
      <c r="RX1035" s="68"/>
      <c r="RY1035" s="68"/>
      <c r="RZ1035" s="68"/>
      <c r="SA1035" s="68"/>
      <c r="SB1035" s="68"/>
      <c r="SC1035" s="68"/>
      <c r="SD1035" s="68"/>
      <c r="SE1035" s="68"/>
      <c r="SF1035" s="68"/>
      <c r="SG1035" s="68"/>
      <c r="SH1035" s="68"/>
      <c r="SI1035" s="68"/>
      <c r="SJ1035" s="68"/>
      <c r="SK1035" s="68"/>
      <c r="SL1035" s="68"/>
      <c r="SM1035" s="68"/>
      <c r="SN1035" s="68"/>
      <c r="SO1035" s="68"/>
      <c r="SP1035" s="68"/>
      <c r="SQ1035" s="68"/>
      <c r="SR1035" s="68"/>
      <c r="SS1035" s="68"/>
      <c r="ST1035" s="68"/>
      <c r="SU1035" s="68"/>
      <c r="SV1035" s="68"/>
    </row>
    <row r="1036" spans="1:516" ht="16.5" customHeight="1" x14ac:dyDescent="0.2">
      <c r="A1036" s="20">
        <v>428</v>
      </c>
      <c r="B1036" s="20" t="s">
        <v>62</v>
      </c>
      <c r="C1036" s="20" t="s">
        <v>915</v>
      </c>
      <c r="D1036" s="20" t="s">
        <v>38</v>
      </c>
      <c r="E1036" s="20" t="s">
        <v>1339</v>
      </c>
      <c r="F1036" s="22" t="s">
        <v>946</v>
      </c>
      <c r="G1036" s="20" t="s">
        <v>25</v>
      </c>
      <c r="H1036" s="20" t="s">
        <v>26</v>
      </c>
      <c r="I1036" s="20" t="s">
        <v>81</v>
      </c>
      <c r="J1036" s="22" t="s">
        <v>915</v>
      </c>
      <c r="K1036" s="20"/>
      <c r="L1036" s="20"/>
      <c r="M1036" s="20"/>
      <c r="N1036" s="20"/>
      <c r="O1036" s="23"/>
      <c r="P1036" s="23">
        <v>2000000</v>
      </c>
      <c r="Q1036" s="24">
        <v>1</v>
      </c>
      <c r="R1036" s="25">
        <v>45658</v>
      </c>
      <c r="S1036" s="20" t="s">
        <v>83</v>
      </c>
      <c r="T1036" s="26">
        <f t="shared" si="18"/>
        <v>2000000</v>
      </c>
      <c r="U1036" s="27" t="s">
        <v>100</v>
      </c>
      <c r="V1036" s="27" t="s">
        <v>100</v>
      </c>
      <c r="W1036" s="68"/>
      <c r="X1036" s="68"/>
      <c r="Y1036" s="68"/>
      <c r="Z1036" s="68"/>
      <c r="AA1036" s="68"/>
      <c r="AB1036" s="68"/>
      <c r="AC1036" s="68"/>
      <c r="AD1036" s="68"/>
      <c r="AE1036" s="68"/>
      <c r="AF1036" s="68"/>
      <c r="AG1036" s="68"/>
      <c r="AH1036" s="68"/>
      <c r="AI1036" s="68"/>
      <c r="AJ1036" s="68"/>
      <c r="AK1036" s="68"/>
      <c r="AL1036" s="68"/>
      <c r="AM1036" s="68"/>
      <c r="AN1036" s="68"/>
      <c r="AO1036" s="68"/>
      <c r="AP1036" s="68"/>
      <c r="AQ1036" s="68"/>
      <c r="AR1036" s="68"/>
      <c r="AS1036" s="68"/>
      <c r="AT1036" s="68"/>
      <c r="AU1036" s="68"/>
      <c r="AV1036" s="68"/>
      <c r="AW1036" s="68"/>
      <c r="AX1036" s="68"/>
      <c r="AY1036" s="68"/>
      <c r="AZ1036" s="68"/>
      <c r="BA1036" s="68"/>
      <c r="BB1036" s="68"/>
      <c r="BC1036" s="68"/>
      <c r="BD1036" s="68"/>
      <c r="BE1036" s="68"/>
      <c r="BF1036" s="68"/>
      <c r="BG1036" s="68"/>
      <c r="BH1036" s="68"/>
      <c r="BI1036" s="68"/>
      <c r="BJ1036" s="68"/>
      <c r="BK1036" s="68"/>
      <c r="BL1036" s="68"/>
      <c r="BM1036" s="68"/>
      <c r="BN1036" s="68"/>
      <c r="BO1036" s="68"/>
      <c r="BP1036" s="68"/>
      <c r="BQ1036" s="68"/>
      <c r="BR1036" s="68"/>
      <c r="BS1036" s="68"/>
      <c r="BT1036" s="68"/>
      <c r="BU1036" s="68"/>
      <c r="BV1036" s="68"/>
      <c r="BW1036" s="68"/>
      <c r="BX1036" s="68"/>
      <c r="BY1036" s="68"/>
      <c r="BZ1036" s="68"/>
      <c r="CA1036" s="68"/>
      <c r="CB1036" s="68"/>
      <c r="CC1036" s="68"/>
      <c r="CD1036" s="68"/>
      <c r="CE1036" s="68"/>
      <c r="CF1036" s="68"/>
      <c r="CG1036" s="68"/>
      <c r="CH1036" s="68"/>
      <c r="CI1036" s="68"/>
      <c r="CJ1036" s="68"/>
      <c r="CK1036" s="68"/>
      <c r="CL1036" s="68"/>
      <c r="CM1036" s="68"/>
      <c r="CN1036" s="68"/>
      <c r="CO1036" s="68"/>
      <c r="CP1036" s="68"/>
      <c r="CQ1036" s="68"/>
      <c r="CR1036" s="68"/>
      <c r="CS1036" s="68"/>
      <c r="CT1036" s="68"/>
      <c r="CU1036" s="68"/>
      <c r="CV1036" s="68"/>
      <c r="CW1036" s="68"/>
      <c r="CX1036" s="68"/>
      <c r="CY1036" s="68"/>
      <c r="CZ1036" s="68"/>
      <c r="DA1036" s="68"/>
      <c r="DB1036" s="68"/>
      <c r="DC1036" s="68"/>
      <c r="DD1036" s="68"/>
      <c r="DE1036" s="68"/>
      <c r="DF1036" s="68"/>
      <c r="DG1036" s="68"/>
      <c r="DH1036" s="68"/>
      <c r="DI1036" s="68"/>
      <c r="DJ1036" s="68"/>
      <c r="DK1036" s="68"/>
      <c r="DL1036" s="68"/>
      <c r="DM1036" s="68"/>
      <c r="DN1036" s="68"/>
      <c r="DO1036" s="68"/>
      <c r="DP1036" s="68"/>
      <c r="DQ1036" s="68"/>
      <c r="DR1036" s="68"/>
      <c r="DS1036" s="68"/>
      <c r="DT1036" s="68"/>
      <c r="DU1036" s="68"/>
      <c r="DV1036" s="68"/>
      <c r="DW1036" s="68"/>
      <c r="DX1036" s="68"/>
      <c r="DY1036" s="68"/>
      <c r="DZ1036" s="68"/>
      <c r="EA1036" s="68"/>
      <c r="EB1036" s="68"/>
      <c r="EC1036" s="68"/>
      <c r="ED1036" s="68"/>
      <c r="EE1036" s="68"/>
      <c r="EF1036" s="68"/>
      <c r="EG1036" s="68"/>
      <c r="EH1036" s="68"/>
      <c r="EI1036" s="68"/>
      <c r="EJ1036" s="68"/>
      <c r="EK1036" s="68"/>
      <c r="EL1036" s="68"/>
      <c r="EM1036" s="68"/>
      <c r="EN1036" s="68"/>
      <c r="EO1036" s="68"/>
      <c r="EP1036" s="68"/>
      <c r="EQ1036" s="68"/>
      <c r="ER1036" s="68"/>
      <c r="ES1036" s="68"/>
      <c r="ET1036" s="68"/>
      <c r="EU1036" s="68"/>
      <c r="EV1036" s="68"/>
      <c r="EW1036" s="68"/>
      <c r="EX1036" s="68"/>
      <c r="EY1036" s="68"/>
      <c r="EZ1036" s="68"/>
      <c r="FA1036" s="68"/>
      <c r="FB1036" s="68"/>
      <c r="FC1036" s="68"/>
      <c r="FD1036" s="68"/>
      <c r="FE1036" s="68"/>
      <c r="FF1036" s="68"/>
      <c r="FG1036" s="68"/>
      <c r="FH1036" s="68"/>
      <c r="FI1036" s="68"/>
      <c r="FJ1036" s="68"/>
      <c r="FK1036" s="68"/>
      <c r="FL1036" s="68"/>
      <c r="FM1036" s="68"/>
      <c r="FN1036" s="68"/>
      <c r="FO1036" s="68"/>
      <c r="FP1036" s="68"/>
      <c r="FQ1036" s="68"/>
      <c r="FR1036" s="68"/>
      <c r="FS1036" s="68"/>
      <c r="FT1036" s="68"/>
      <c r="FU1036" s="68"/>
      <c r="FV1036" s="68"/>
      <c r="FW1036" s="68"/>
      <c r="FX1036" s="68"/>
      <c r="FY1036" s="68"/>
      <c r="FZ1036" s="68"/>
      <c r="GA1036" s="68"/>
      <c r="GB1036" s="68"/>
      <c r="GC1036" s="68"/>
      <c r="GD1036" s="68"/>
      <c r="GE1036" s="68"/>
      <c r="GF1036" s="68"/>
      <c r="GG1036" s="68"/>
      <c r="GH1036" s="68"/>
      <c r="GI1036" s="68"/>
      <c r="GJ1036" s="68"/>
      <c r="GK1036" s="68"/>
      <c r="GL1036" s="68"/>
      <c r="GM1036" s="68"/>
      <c r="GN1036" s="68"/>
      <c r="GO1036" s="68"/>
      <c r="GP1036" s="68"/>
      <c r="GQ1036" s="68"/>
      <c r="GR1036" s="68"/>
      <c r="GS1036" s="68"/>
      <c r="GT1036" s="68"/>
      <c r="GU1036" s="68"/>
      <c r="GV1036" s="68"/>
      <c r="GW1036" s="68"/>
      <c r="GX1036" s="68"/>
      <c r="GY1036" s="68"/>
      <c r="GZ1036" s="68"/>
      <c r="HA1036" s="68"/>
      <c r="HB1036" s="68"/>
      <c r="HC1036" s="68"/>
      <c r="HD1036" s="68"/>
      <c r="HE1036" s="68"/>
      <c r="HF1036" s="68"/>
      <c r="HG1036" s="68"/>
      <c r="HH1036" s="68"/>
      <c r="HI1036" s="68"/>
      <c r="HJ1036" s="68"/>
      <c r="HK1036" s="68"/>
      <c r="HL1036" s="68"/>
      <c r="HM1036" s="68"/>
      <c r="HN1036" s="68"/>
      <c r="HO1036" s="68"/>
      <c r="HP1036" s="68"/>
      <c r="HQ1036" s="68"/>
      <c r="HR1036" s="68"/>
      <c r="HS1036" s="68"/>
      <c r="HT1036" s="68"/>
      <c r="HU1036" s="68"/>
      <c r="HV1036" s="68"/>
      <c r="HW1036" s="68"/>
      <c r="HX1036" s="68"/>
      <c r="HY1036" s="68"/>
      <c r="HZ1036" s="68"/>
      <c r="IA1036" s="68"/>
      <c r="IB1036" s="68"/>
      <c r="IC1036" s="68"/>
      <c r="ID1036" s="68"/>
      <c r="IE1036" s="68"/>
      <c r="IF1036" s="68"/>
      <c r="IG1036" s="68"/>
      <c r="IH1036" s="68"/>
      <c r="II1036" s="68"/>
      <c r="IJ1036" s="68"/>
      <c r="IK1036" s="68"/>
      <c r="IL1036" s="68"/>
      <c r="IM1036" s="68"/>
      <c r="IN1036" s="68"/>
      <c r="IO1036" s="68"/>
      <c r="IP1036" s="68"/>
      <c r="IQ1036" s="68"/>
      <c r="IR1036" s="68"/>
      <c r="IS1036" s="68"/>
      <c r="IT1036" s="68"/>
      <c r="IU1036" s="68"/>
      <c r="IV1036" s="68"/>
      <c r="IW1036" s="68"/>
      <c r="IX1036" s="68"/>
      <c r="IY1036" s="68"/>
      <c r="IZ1036" s="68"/>
      <c r="JA1036" s="68"/>
      <c r="JB1036" s="68"/>
      <c r="JC1036" s="68"/>
      <c r="JD1036" s="68"/>
      <c r="JE1036" s="68"/>
      <c r="JF1036" s="68"/>
      <c r="JG1036" s="68"/>
      <c r="JH1036" s="68"/>
      <c r="JI1036" s="68"/>
      <c r="JJ1036" s="68"/>
      <c r="JK1036" s="68"/>
      <c r="JL1036" s="68"/>
      <c r="JM1036" s="68"/>
      <c r="JN1036" s="68"/>
      <c r="JO1036" s="68"/>
      <c r="JP1036" s="68"/>
      <c r="JQ1036" s="68"/>
      <c r="JR1036" s="68"/>
      <c r="JS1036" s="68"/>
      <c r="JT1036" s="68"/>
      <c r="JU1036" s="68"/>
      <c r="JV1036" s="68"/>
      <c r="JW1036" s="68"/>
      <c r="JX1036" s="68"/>
      <c r="JY1036" s="68"/>
      <c r="JZ1036" s="68"/>
      <c r="KA1036" s="68"/>
      <c r="KB1036" s="68"/>
      <c r="KC1036" s="68"/>
      <c r="KD1036" s="68"/>
      <c r="KE1036" s="68"/>
      <c r="KF1036" s="68"/>
      <c r="KG1036" s="68"/>
      <c r="KH1036" s="68"/>
      <c r="KI1036" s="68"/>
      <c r="KJ1036" s="68"/>
      <c r="KK1036" s="68"/>
      <c r="KL1036" s="68"/>
      <c r="KM1036" s="68"/>
      <c r="KN1036" s="68"/>
      <c r="KO1036" s="68"/>
      <c r="KP1036" s="68"/>
      <c r="KQ1036" s="68"/>
      <c r="KR1036" s="68"/>
      <c r="KS1036" s="68"/>
      <c r="KT1036" s="68"/>
      <c r="KU1036" s="68"/>
      <c r="KV1036" s="68"/>
      <c r="KW1036" s="68"/>
      <c r="KX1036" s="68"/>
      <c r="KY1036" s="68"/>
      <c r="KZ1036" s="68"/>
      <c r="LA1036" s="68"/>
      <c r="LB1036" s="68"/>
      <c r="LC1036" s="68"/>
      <c r="LD1036" s="68"/>
      <c r="LE1036" s="68"/>
      <c r="LF1036" s="68"/>
      <c r="LG1036" s="68"/>
      <c r="LH1036" s="68"/>
      <c r="LI1036" s="68"/>
      <c r="LJ1036" s="68"/>
      <c r="LK1036" s="68"/>
      <c r="LL1036" s="68"/>
      <c r="LM1036" s="68"/>
      <c r="LN1036" s="68"/>
      <c r="LO1036" s="68"/>
      <c r="LP1036" s="68"/>
      <c r="LQ1036" s="68"/>
      <c r="LR1036" s="68"/>
      <c r="LS1036" s="68"/>
      <c r="LT1036" s="68"/>
      <c r="LU1036" s="68"/>
      <c r="LV1036" s="68"/>
      <c r="LW1036" s="68"/>
      <c r="LX1036" s="68"/>
      <c r="LY1036" s="68"/>
      <c r="LZ1036" s="68"/>
      <c r="MA1036" s="68"/>
      <c r="MB1036" s="68"/>
      <c r="MC1036" s="68"/>
      <c r="MD1036" s="68"/>
      <c r="ME1036" s="68"/>
      <c r="MF1036" s="68"/>
      <c r="MG1036" s="68"/>
      <c r="MH1036" s="68"/>
      <c r="MI1036" s="68"/>
      <c r="MJ1036" s="68"/>
      <c r="MK1036" s="68"/>
      <c r="ML1036" s="68"/>
      <c r="MM1036" s="68"/>
      <c r="MN1036" s="68"/>
      <c r="MO1036" s="68"/>
      <c r="MP1036" s="68"/>
      <c r="MQ1036" s="68"/>
      <c r="MR1036" s="68"/>
      <c r="MS1036" s="68"/>
      <c r="MT1036" s="68"/>
      <c r="MU1036" s="68"/>
      <c r="MV1036" s="68"/>
      <c r="MW1036" s="68"/>
      <c r="MX1036" s="68"/>
      <c r="MY1036" s="68"/>
      <c r="MZ1036" s="68"/>
      <c r="NA1036" s="68"/>
      <c r="NB1036" s="68"/>
      <c r="NC1036" s="68"/>
      <c r="ND1036" s="68"/>
      <c r="NE1036" s="68"/>
      <c r="NF1036" s="68"/>
      <c r="NG1036" s="68"/>
      <c r="NH1036" s="68"/>
      <c r="NI1036" s="68"/>
      <c r="NJ1036" s="68"/>
      <c r="NK1036" s="68"/>
      <c r="NL1036" s="68"/>
      <c r="NM1036" s="68"/>
      <c r="NN1036" s="68"/>
      <c r="NO1036" s="68"/>
      <c r="NP1036" s="68"/>
      <c r="NQ1036" s="68"/>
      <c r="NR1036" s="68"/>
      <c r="NS1036" s="68"/>
      <c r="NT1036" s="68"/>
      <c r="NU1036" s="68"/>
      <c r="NV1036" s="68"/>
      <c r="NW1036" s="68"/>
      <c r="NX1036" s="68"/>
      <c r="NY1036" s="68"/>
      <c r="NZ1036" s="68"/>
      <c r="OA1036" s="68"/>
      <c r="OB1036" s="68"/>
      <c r="OC1036" s="68"/>
      <c r="OD1036" s="68"/>
      <c r="OE1036" s="68"/>
      <c r="OF1036" s="68"/>
      <c r="OG1036" s="68"/>
      <c r="OH1036" s="68"/>
      <c r="OI1036" s="68"/>
      <c r="OJ1036" s="68"/>
      <c r="OK1036" s="68"/>
      <c r="OL1036" s="68"/>
      <c r="OM1036" s="68"/>
      <c r="ON1036" s="68"/>
      <c r="OO1036" s="68"/>
      <c r="OP1036" s="68"/>
      <c r="OQ1036" s="68"/>
      <c r="OR1036" s="68"/>
      <c r="OS1036" s="68"/>
      <c r="OT1036" s="68"/>
      <c r="OU1036" s="68"/>
      <c r="OV1036" s="68"/>
      <c r="OW1036" s="68"/>
      <c r="OX1036" s="68"/>
      <c r="OY1036" s="68"/>
      <c r="OZ1036" s="68"/>
      <c r="PA1036" s="68"/>
      <c r="PB1036" s="68"/>
      <c r="PC1036" s="68"/>
      <c r="PD1036" s="68"/>
      <c r="PE1036" s="68"/>
      <c r="PF1036" s="68"/>
      <c r="PG1036" s="68"/>
      <c r="PH1036" s="68"/>
      <c r="PI1036" s="68"/>
      <c r="PJ1036" s="68"/>
      <c r="PK1036" s="68"/>
      <c r="PL1036" s="68"/>
      <c r="PM1036" s="68"/>
      <c r="PN1036" s="68"/>
      <c r="PO1036" s="68"/>
      <c r="PP1036" s="68"/>
      <c r="PQ1036" s="68"/>
      <c r="PR1036" s="68"/>
      <c r="PS1036" s="68"/>
      <c r="PT1036" s="68"/>
      <c r="PU1036" s="68"/>
      <c r="PV1036" s="68"/>
      <c r="PW1036" s="68"/>
      <c r="PX1036" s="68"/>
      <c r="PY1036" s="68"/>
      <c r="PZ1036" s="68"/>
      <c r="QA1036" s="68"/>
      <c r="QB1036" s="68"/>
      <c r="QC1036" s="68"/>
      <c r="QD1036" s="68"/>
      <c r="QE1036" s="68"/>
      <c r="QF1036" s="68"/>
      <c r="QG1036" s="68"/>
      <c r="QH1036" s="68"/>
      <c r="QI1036" s="68"/>
      <c r="QJ1036" s="68"/>
      <c r="QK1036" s="68"/>
      <c r="QL1036" s="68"/>
      <c r="QM1036" s="68"/>
      <c r="QN1036" s="68"/>
      <c r="QO1036" s="68"/>
      <c r="QP1036" s="68"/>
      <c r="QQ1036" s="68"/>
      <c r="QR1036" s="68"/>
      <c r="QS1036" s="68"/>
      <c r="QT1036" s="68"/>
      <c r="QU1036" s="68"/>
      <c r="QV1036" s="68"/>
      <c r="QW1036" s="68"/>
      <c r="QX1036" s="68"/>
      <c r="QY1036" s="68"/>
      <c r="QZ1036" s="68"/>
      <c r="RA1036" s="68"/>
      <c r="RB1036" s="68"/>
      <c r="RC1036" s="68"/>
      <c r="RD1036" s="68"/>
      <c r="RE1036" s="68"/>
      <c r="RF1036" s="68"/>
      <c r="RG1036" s="68"/>
      <c r="RH1036" s="68"/>
      <c r="RI1036" s="68"/>
      <c r="RJ1036" s="68"/>
      <c r="RK1036" s="68"/>
      <c r="RL1036" s="68"/>
      <c r="RM1036" s="68"/>
      <c r="RN1036" s="68"/>
      <c r="RO1036" s="68"/>
      <c r="RP1036" s="68"/>
      <c r="RQ1036" s="68"/>
      <c r="RR1036" s="68"/>
      <c r="RS1036" s="68"/>
      <c r="RT1036" s="68"/>
      <c r="RU1036" s="68"/>
      <c r="RV1036" s="68"/>
      <c r="RW1036" s="68"/>
      <c r="RX1036" s="68"/>
      <c r="RY1036" s="68"/>
      <c r="RZ1036" s="68"/>
      <c r="SA1036" s="68"/>
      <c r="SB1036" s="68"/>
      <c r="SC1036" s="68"/>
      <c r="SD1036" s="68"/>
      <c r="SE1036" s="68"/>
      <c r="SF1036" s="68"/>
      <c r="SG1036" s="68"/>
      <c r="SH1036" s="68"/>
      <c r="SI1036" s="68"/>
      <c r="SJ1036" s="68"/>
      <c r="SK1036" s="68"/>
      <c r="SL1036" s="68"/>
      <c r="SM1036" s="68"/>
      <c r="SN1036" s="68"/>
      <c r="SO1036" s="68"/>
      <c r="SP1036" s="68"/>
      <c r="SQ1036" s="68"/>
      <c r="SR1036" s="68"/>
      <c r="SS1036" s="68"/>
      <c r="ST1036" s="68"/>
      <c r="SU1036" s="68"/>
      <c r="SV1036" s="68"/>
    </row>
    <row r="1037" spans="1:516" ht="16.5" customHeight="1" x14ac:dyDescent="0.2">
      <c r="A1037" s="20">
        <v>429</v>
      </c>
      <c r="B1037" s="20" t="s">
        <v>62</v>
      </c>
      <c r="C1037" s="20" t="s">
        <v>915</v>
      </c>
      <c r="D1037" s="20" t="s">
        <v>38</v>
      </c>
      <c r="E1037" s="20" t="s">
        <v>1339</v>
      </c>
      <c r="F1037" s="22" t="s">
        <v>946</v>
      </c>
      <c r="G1037" s="20" t="s">
        <v>25</v>
      </c>
      <c r="H1037" s="20" t="s">
        <v>26</v>
      </c>
      <c r="I1037" s="20" t="s">
        <v>81</v>
      </c>
      <c r="J1037" s="22" t="s">
        <v>915</v>
      </c>
      <c r="K1037" s="20"/>
      <c r="L1037" s="20"/>
      <c r="M1037" s="20"/>
      <c r="N1037" s="20"/>
      <c r="O1037" s="23"/>
      <c r="P1037" s="23">
        <v>2000000</v>
      </c>
      <c r="Q1037" s="24">
        <v>1</v>
      </c>
      <c r="R1037" s="25">
        <v>45689</v>
      </c>
      <c r="S1037" s="20" t="s">
        <v>83</v>
      </c>
      <c r="T1037" s="26">
        <f t="shared" si="18"/>
        <v>2000000</v>
      </c>
      <c r="U1037" s="27" t="s">
        <v>100</v>
      </c>
      <c r="V1037" s="27" t="s">
        <v>100</v>
      </c>
      <c r="W1037" s="68"/>
      <c r="X1037" s="68"/>
      <c r="Y1037" s="68"/>
      <c r="Z1037" s="68"/>
      <c r="AA1037" s="68"/>
      <c r="AB1037" s="68"/>
      <c r="AC1037" s="68"/>
      <c r="AD1037" s="68"/>
      <c r="AE1037" s="68"/>
      <c r="AF1037" s="68"/>
      <c r="AG1037" s="68"/>
      <c r="AH1037" s="68"/>
      <c r="AI1037" s="68"/>
      <c r="AJ1037" s="68"/>
      <c r="AK1037" s="68"/>
      <c r="AL1037" s="68"/>
      <c r="AM1037" s="68"/>
      <c r="AN1037" s="68"/>
      <c r="AO1037" s="68"/>
      <c r="AP1037" s="68"/>
      <c r="AQ1037" s="68"/>
      <c r="AR1037" s="68"/>
      <c r="AS1037" s="68"/>
      <c r="AT1037" s="68"/>
      <c r="AU1037" s="68"/>
      <c r="AV1037" s="68"/>
      <c r="AW1037" s="68"/>
      <c r="AX1037" s="68"/>
      <c r="AY1037" s="68"/>
      <c r="AZ1037" s="68"/>
      <c r="BA1037" s="68"/>
      <c r="BB1037" s="68"/>
      <c r="BC1037" s="68"/>
      <c r="BD1037" s="68"/>
      <c r="BE1037" s="68"/>
      <c r="BF1037" s="68"/>
      <c r="BG1037" s="68"/>
      <c r="BH1037" s="68"/>
      <c r="BI1037" s="68"/>
      <c r="BJ1037" s="68"/>
      <c r="BK1037" s="68"/>
      <c r="BL1037" s="68"/>
      <c r="BM1037" s="68"/>
      <c r="BN1037" s="68"/>
      <c r="BO1037" s="68"/>
      <c r="BP1037" s="68"/>
      <c r="BQ1037" s="68"/>
      <c r="BR1037" s="68"/>
      <c r="BS1037" s="68"/>
      <c r="BT1037" s="68"/>
      <c r="BU1037" s="68"/>
      <c r="BV1037" s="68"/>
      <c r="BW1037" s="68"/>
      <c r="BX1037" s="68"/>
      <c r="BY1037" s="68"/>
      <c r="BZ1037" s="68"/>
      <c r="CA1037" s="68"/>
      <c r="CB1037" s="68"/>
      <c r="CC1037" s="68"/>
      <c r="CD1037" s="68"/>
      <c r="CE1037" s="68"/>
      <c r="CF1037" s="68"/>
      <c r="CG1037" s="68"/>
      <c r="CH1037" s="68"/>
      <c r="CI1037" s="68"/>
      <c r="CJ1037" s="68"/>
      <c r="CK1037" s="68"/>
      <c r="CL1037" s="68"/>
      <c r="CM1037" s="68"/>
      <c r="CN1037" s="68"/>
      <c r="CO1037" s="68"/>
      <c r="CP1037" s="68"/>
      <c r="CQ1037" s="68"/>
      <c r="CR1037" s="68"/>
      <c r="CS1037" s="68"/>
      <c r="CT1037" s="68"/>
      <c r="CU1037" s="68"/>
      <c r="CV1037" s="68"/>
      <c r="CW1037" s="68"/>
      <c r="CX1037" s="68"/>
      <c r="CY1037" s="68"/>
      <c r="CZ1037" s="68"/>
      <c r="DA1037" s="68"/>
      <c r="DB1037" s="68"/>
      <c r="DC1037" s="68"/>
      <c r="DD1037" s="68"/>
      <c r="DE1037" s="68"/>
      <c r="DF1037" s="68"/>
      <c r="DG1037" s="68"/>
      <c r="DH1037" s="68"/>
      <c r="DI1037" s="68"/>
      <c r="DJ1037" s="68"/>
      <c r="DK1037" s="68"/>
      <c r="DL1037" s="68"/>
      <c r="DM1037" s="68"/>
      <c r="DN1037" s="68"/>
      <c r="DO1037" s="68"/>
      <c r="DP1037" s="68"/>
      <c r="DQ1037" s="68"/>
      <c r="DR1037" s="68"/>
      <c r="DS1037" s="68"/>
      <c r="DT1037" s="68"/>
      <c r="DU1037" s="68"/>
      <c r="DV1037" s="68"/>
      <c r="DW1037" s="68"/>
      <c r="DX1037" s="68"/>
      <c r="DY1037" s="68"/>
      <c r="DZ1037" s="68"/>
      <c r="EA1037" s="68"/>
      <c r="EB1037" s="68"/>
      <c r="EC1037" s="68"/>
      <c r="ED1037" s="68"/>
      <c r="EE1037" s="68"/>
      <c r="EF1037" s="68"/>
      <c r="EG1037" s="68"/>
      <c r="EH1037" s="68"/>
      <c r="EI1037" s="68"/>
      <c r="EJ1037" s="68"/>
      <c r="EK1037" s="68"/>
      <c r="EL1037" s="68"/>
      <c r="EM1037" s="68"/>
      <c r="EN1037" s="68"/>
      <c r="EO1037" s="68"/>
      <c r="EP1037" s="68"/>
      <c r="EQ1037" s="68"/>
      <c r="ER1037" s="68"/>
      <c r="ES1037" s="68"/>
      <c r="ET1037" s="68"/>
      <c r="EU1037" s="68"/>
      <c r="EV1037" s="68"/>
      <c r="EW1037" s="68"/>
      <c r="EX1037" s="68"/>
      <c r="EY1037" s="68"/>
      <c r="EZ1037" s="68"/>
      <c r="FA1037" s="68"/>
      <c r="FB1037" s="68"/>
      <c r="FC1037" s="68"/>
      <c r="FD1037" s="68"/>
      <c r="FE1037" s="68"/>
      <c r="FF1037" s="68"/>
      <c r="FG1037" s="68"/>
      <c r="FH1037" s="68"/>
      <c r="FI1037" s="68"/>
      <c r="FJ1037" s="68"/>
      <c r="FK1037" s="68"/>
      <c r="FL1037" s="68"/>
      <c r="FM1037" s="68"/>
      <c r="FN1037" s="68"/>
      <c r="FO1037" s="68"/>
      <c r="FP1037" s="68"/>
      <c r="FQ1037" s="68"/>
      <c r="FR1037" s="68"/>
      <c r="FS1037" s="68"/>
      <c r="FT1037" s="68"/>
      <c r="FU1037" s="68"/>
      <c r="FV1037" s="68"/>
      <c r="FW1037" s="68"/>
      <c r="FX1037" s="68"/>
      <c r="FY1037" s="68"/>
      <c r="FZ1037" s="68"/>
      <c r="GA1037" s="68"/>
      <c r="GB1037" s="68"/>
      <c r="GC1037" s="68"/>
      <c r="GD1037" s="68"/>
      <c r="GE1037" s="68"/>
      <c r="GF1037" s="68"/>
      <c r="GG1037" s="68"/>
      <c r="GH1037" s="68"/>
      <c r="GI1037" s="68"/>
      <c r="GJ1037" s="68"/>
      <c r="GK1037" s="68"/>
      <c r="GL1037" s="68"/>
      <c r="GM1037" s="68"/>
      <c r="GN1037" s="68"/>
      <c r="GO1037" s="68"/>
      <c r="GP1037" s="68"/>
      <c r="GQ1037" s="68"/>
      <c r="GR1037" s="68"/>
      <c r="GS1037" s="68"/>
      <c r="GT1037" s="68"/>
      <c r="GU1037" s="68"/>
      <c r="GV1037" s="68"/>
      <c r="GW1037" s="68"/>
      <c r="GX1037" s="68"/>
      <c r="GY1037" s="68"/>
      <c r="GZ1037" s="68"/>
      <c r="HA1037" s="68"/>
      <c r="HB1037" s="68"/>
      <c r="HC1037" s="68"/>
      <c r="HD1037" s="68"/>
      <c r="HE1037" s="68"/>
      <c r="HF1037" s="68"/>
      <c r="HG1037" s="68"/>
      <c r="HH1037" s="68"/>
      <c r="HI1037" s="68"/>
      <c r="HJ1037" s="68"/>
      <c r="HK1037" s="68"/>
      <c r="HL1037" s="68"/>
      <c r="HM1037" s="68"/>
      <c r="HN1037" s="68"/>
      <c r="HO1037" s="68"/>
      <c r="HP1037" s="68"/>
      <c r="HQ1037" s="68"/>
      <c r="HR1037" s="68"/>
      <c r="HS1037" s="68"/>
      <c r="HT1037" s="68"/>
      <c r="HU1037" s="68"/>
      <c r="HV1037" s="68"/>
      <c r="HW1037" s="68"/>
      <c r="HX1037" s="68"/>
      <c r="HY1037" s="68"/>
      <c r="HZ1037" s="68"/>
      <c r="IA1037" s="68"/>
      <c r="IB1037" s="68"/>
      <c r="IC1037" s="68"/>
      <c r="ID1037" s="68"/>
      <c r="IE1037" s="68"/>
      <c r="IF1037" s="68"/>
      <c r="IG1037" s="68"/>
      <c r="IH1037" s="68"/>
      <c r="II1037" s="68"/>
      <c r="IJ1037" s="68"/>
      <c r="IK1037" s="68"/>
      <c r="IL1037" s="68"/>
      <c r="IM1037" s="68"/>
      <c r="IN1037" s="68"/>
      <c r="IO1037" s="68"/>
      <c r="IP1037" s="68"/>
      <c r="IQ1037" s="68"/>
      <c r="IR1037" s="68"/>
      <c r="IS1037" s="68"/>
      <c r="IT1037" s="68"/>
      <c r="IU1037" s="68"/>
      <c r="IV1037" s="68"/>
      <c r="IW1037" s="68"/>
      <c r="IX1037" s="68"/>
      <c r="IY1037" s="68"/>
      <c r="IZ1037" s="68"/>
      <c r="JA1037" s="68"/>
      <c r="JB1037" s="68"/>
      <c r="JC1037" s="68"/>
      <c r="JD1037" s="68"/>
      <c r="JE1037" s="68"/>
      <c r="JF1037" s="68"/>
      <c r="JG1037" s="68"/>
      <c r="JH1037" s="68"/>
      <c r="JI1037" s="68"/>
      <c r="JJ1037" s="68"/>
      <c r="JK1037" s="68"/>
      <c r="JL1037" s="68"/>
      <c r="JM1037" s="68"/>
      <c r="JN1037" s="68"/>
      <c r="JO1037" s="68"/>
      <c r="JP1037" s="68"/>
      <c r="JQ1037" s="68"/>
      <c r="JR1037" s="68"/>
      <c r="JS1037" s="68"/>
      <c r="JT1037" s="68"/>
      <c r="JU1037" s="68"/>
      <c r="JV1037" s="68"/>
      <c r="JW1037" s="68"/>
      <c r="JX1037" s="68"/>
      <c r="JY1037" s="68"/>
      <c r="JZ1037" s="68"/>
      <c r="KA1037" s="68"/>
      <c r="KB1037" s="68"/>
      <c r="KC1037" s="68"/>
      <c r="KD1037" s="68"/>
      <c r="KE1037" s="68"/>
      <c r="KF1037" s="68"/>
      <c r="KG1037" s="68"/>
      <c r="KH1037" s="68"/>
      <c r="KI1037" s="68"/>
      <c r="KJ1037" s="68"/>
      <c r="KK1037" s="68"/>
      <c r="KL1037" s="68"/>
      <c r="KM1037" s="68"/>
      <c r="KN1037" s="68"/>
      <c r="KO1037" s="68"/>
      <c r="KP1037" s="68"/>
      <c r="KQ1037" s="68"/>
      <c r="KR1037" s="68"/>
      <c r="KS1037" s="68"/>
      <c r="KT1037" s="68"/>
      <c r="KU1037" s="68"/>
      <c r="KV1037" s="68"/>
      <c r="KW1037" s="68"/>
      <c r="KX1037" s="68"/>
      <c r="KY1037" s="68"/>
      <c r="KZ1037" s="68"/>
      <c r="LA1037" s="68"/>
      <c r="LB1037" s="68"/>
      <c r="LC1037" s="68"/>
      <c r="LD1037" s="68"/>
      <c r="LE1037" s="68"/>
      <c r="LF1037" s="68"/>
      <c r="LG1037" s="68"/>
      <c r="LH1037" s="68"/>
      <c r="LI1037" s="68"/>
      <c r="LJ1037" s="68"/>
      <c r="LK1037" s="68"/>
      <c r="LL1037" s="68"/>
      <c r="LM1037" s="68"/>
      <c r="LN1037" s="68"/>
      <c r="LO1037" s="68"/>
      <c r="LP1037" s="68"/>
      <c r="LQ1037" s="68"/>
      <c r="LR1037" s="68"/>
      <c r="LS1037" s="68"/>
      <c r="LT1037" s="68"/>
      <c r="LU1037" s="68"/>
      <c r="LV1037" s="68"/>
      <c r="LW1037" s="68"/>
      <c r="LX1037" s="68"/>
      <c r="LY1037" s="68"/>
      <c r="LZ1037" s="68"/>
      <c r="MA1037" s="68"/>
      <c r="MB1037" s="68"/>
      <c r="MC1037" s="68"/>
      <c r="MD1037" s="68"/>
      <c r="ME1037" s="68"/>
      <c r="MF1037" s="68"/>
      <c r="MG1037" s="68"/>
      <c r="MH1037" s="68"/>
      <c r="MI1037" s="68"/>
      <c r="MJ1037" s="68"/>
      <c r="MK1037" s="68"/>
      <c r="ML1037" s="68"/>
      <c r="MM1037" s="68"/>
      <c r="MN1037" s="68"/>
      <c r="MO1037" s="68"/>
      <c r="MP1037" s="68"/>
      <c r="MQ1037" s="68"/>
      <c r="MR1037" s="68"/>
      <c r="MS1037" s="68"/>
      <c r="MT1037" s="68"/>
      <c r="MU1037" s="68"/>
      <c r="MV1037" s="68"/>
      <c r="MW1037" s="68"/>
      <c r="MX1037" s="68"/>
      <c r="MY1037" s="68"/>
      <c r="MZ1037" s="68"/>
      <c r="NA1037" s="68"/>
      <c r="NB1037" s="68"/>
      <c r="NC1037" s="68"/>
      <c r="ND1037" s="68"/>
      <c r="NE1037" s="68"/>
      <c r="NF1037" s="68"/>
      <c r="NG1037" s="68"/>
      <c r="NH1037" s="68"/>
      <c r="NI1037" s="68"/>
      <c r="NJ1037" s="68"/>
      <c r="NK1037" s="68"/>
      <c r="NL1037" s="68"/>
      <c r="NM1037" s="68"/>
      <c r="NN1037" s="68"/>
      <c r="NO1037" s="68"/>
      <c r="NP1037" s="68"/>
      <c r="NQ1037" s="68"/>
      <c r="NR1037" s="68"/>
      <c r="NS1037" s="68"/>
      <c r="NT1037" s="68"/>
      <c r="NU1037" s="68"/>
      <c r="NV1037" s="68"/>
      <c r="NW1037" s="68"/>
      <c r="NX1037" s="68"/>
      <c r="NY1037" s="68"/>
      <c r="NZ1037" s="68"/>
      <c r="OA1037" s="68"/>
      <c r="OB1037" s="68"/>
      <c r="OC1037" s="68"/>
      <c r="OD1037" s="68"/>
      <c r="OE1037" s="68"/>
      <c r="OF1037" s="68"/>
      <c r="OG1037" s="68"/>
      <c r="OH1037" s="68"/>
      <c r="OI1037" s="68"/>
      <c r="OJ1037" s="68"/>
      <c r="OK1037" s="68"/>
      <c r="OL1037" s="68"/>
      <c r="OM1037" s="68"/>
      <c r="ON1037" s="68"/>
      <c r="OO1037" s="68"/>
      <c r="OP1037" s="68"/>
      <c r="OQ1037" s="68"/>
      <c r="OR1037" s="68"/>
      <c r="OS1037" s="68"/>
      <c r="OT1037" s="68"/>
      <c r="OU1037" s="68"/>
      <c r="OV1037" s="68"/>
      <c r="OW1037" s="68"/>
      <c r="OX1037" s="68"/>
      <c r="OY1037" s="68"/>
      <c r="OZ1037" s="68"/>
      <c r="PA1037" s="68"/>
      <c r="PB1037" s="68"/>
      <c r="PC1037" s="68"/>
      <c r="PD1037" s="68"/>
      <c r="PE1037" s="68"/>
      <c r="PF1037" s="68"/>
      <c r="PG1037" s="68"/>
      <c r="PH1037" s="68"/>
      <c r="PI1037" s="68"/>
      <c r="PJ1037" s="68"/>
      <c r="PK1037" s="68"/>
      <c r="PL1037" s="68"/>
      <c r="PM1037" s="68"/>
      <c r="PN1037" s="68"/>
      <c r="PO1037" s="68"/>
      <c r="PP1037" s="68"/>
      <c r="PQ1037" s="68"/>
      <c r="PR1037" s="68"/>
      <c r="PS1037" s="68"/>
      <c r="PT1037" s="68"/>
      <c r="PU1037" s="68"/>
      <c r="PV1037" s="68"/>
      <c r="PW1037" s="68"/>
      <c r="PX1037" s="68"/>
      <c r="PY1037" s="68"/>
      <c r="PZ1037" s="68"/>
      <c r="QA1037" s="68"/>
      <c r="QB1037" s="68"/>
      <c r="QC1037" s="68"/>
      <c r="QD1037" s="68"/>
      <c r="QE1037" s="68"/>
      <c r="QF1037" s="68"/>
      <c r="QG1037" s="68"/>
      <c r="QH1037" s="68"/>
      <c r="QI1037" s="68"/>
      <c r="QJ1037" s="68"/>
      <c r="QK1037" s="68"/>
      <c r="QL1037" s="68"/>
      <c r="QM1037" s="68"/>
      <c r="QN1037" s="68"/>
      <c r="QO1037" s="68"/>
      <c r="QP1037" s="68"/>
      <c r="QQ1037" s="68"/>
      <c r="QR1037" s="68"/>
      <c r="QS1037" s="68"/>
      <c r="QT1037" s="68"/>
      <c r="QU1037" s="68"/>
      <c r="QV1037" s="68"/>
      <c r="QW1037" s="68"/>
      <c r="QX1037" s="68"/>
      <c r="QY1037" s="68"/>
      <c r="QZ1037" s="68"/>
      <c r="RA1037" s="68"/>
      <c r="RB1037" s="68"/>
      <c r="RC1037" s="68"/>
      <c r="RD1037" s="68"/>
      <c r="RE1037" s="68"/>
      <c r="RF1037" s="68"/>
      <c r="RG1037" s="68"/>
      <c r="RH1037" s="68"/>
      <c r="RI1037" s="68"/>
      <c r="RJ1037" s="68"/>
      <c r="RK1037" s="68"/>
      <c r="RL1037" s="68"/>
      <c r="RM1037" s="68"/>
      <c r="RN1037" s="68"/>
      <c r="RO1037" s="68"/>
      <c r="RP1037" s="68"/>
      <c r="RQ1037" s="68"/>
      <c r="RR1037" s="68"/>
      <c r="RS1037" s="68"/>
      <c r="RT1037" s="68"/>
      <c r="RU1037" s="68"/>
      <c r="RV1037" s="68"/>
      <c r="RW1037" s="68"/>
      <c r="RX1037" s="68"/>
      <c r="RY1037" s="68"/>
      <c r="RZ1037" s="68"/>
      <c r="SA1037" s="68"/>
      <c r="SB1037" s="68"/>
      <c r="SC1037" s="68"/>
      <c r="SD1037" s="68"/>
      <c r="SE1037" s="68"/>
      <c r="SF1037" s="68"/>
      <c r="SG1037" s="68"/>
      <c r="SH1037" s="68"/>
      <c r="SI1037" s="68"/>
      <c r="SJ1037" s="68"/>
      <c r="SK1037" s="68"/>
      <c r="SL1037" s="68"/>
      <c r="SM1037" s="68"/>
      <c r="SN1037" s="68"/>
      <c r="SO1037" s="68"/>
      <c r="SP1037" s="68"/>
      <c r="SQ1037" s="68"/>
      <c r="SR1037" s="68"/>
      <c r="SS1037" s="68"/>
      <c r="ST1037" s="68"/>
      <c r="SU1037" s="68"/>
      <c r="SV1037" s="68"/>
    </row>
    <row r="1038" spans="1:516" ht="16.5" customHeight="1" x14ac:dyDescent="0.2">
      <c r="A1038" s="20">
        <v>430</v>
      </c>
      <c r="B1038" s="20" t="s">
        <v>62</v>
      </c>
      <c r="C1038" s="20" t="s">
        <v>915</v>
      </c>
      <c r="D1038" s="20" t="s">
        <v>38</v>
      </c>
      <c r="E1038" s="20" t="s">
        <v>1339</v>
      </c>
      <c r="F1038" s="22" t="s">
        <v>946</v>
      </c>
      <c r="G1038" s="20" t="s">
        <v>25</v>
      </c>
      <c r="H1038" s="20" t="s">
        <v>26</v>
      </c>
      <c r="I1038" s="20" t="s">
        <v>81</v>
      </c>
      <c r="J1038" s="22" t="s">
        <v>915</v>
      </c>
      <c r="K1038" s="20"/>
      <c r="L1038" s="20"/>
      <c r="M1038" s="20"/>
      <c r="N1038" s="20"/>
      <c r="O1038" s="23"/>
      <c r="P1038" s="23">
        <v>2000000</v>
      </c>
      <c r="Q1038" s="24">
        <v>1</v>
      </c>
      <c r="R1038" s="25">
        <v>45717</v>
      </c>
      <c r="S1038" s="20" t="s">
        <v>83</v>
      </c>
      <c r="T1038" s="26">
        <f t="shared" si="18"/>
        <v>2000000</v>
      </c>
      <c r="U1038" s="27" t="s">
        <v>100</v>
      </c>
      <c r="V1038" s="27" t="s">
        <v>100</v>
      </c>
      <c r="W1038" s="68"/>
      <c r="X1038" s="68"/>
      <c r="Y1038" s="68"/>
      <c r="Z1038" s="68"/>
      <c r="AA1038" s="68"/>
      <c r="AB1038" s="68"/>
      <c r="AC1038" s="68"/>
      <c r="AD1038" s="68"/>
      <c r="AE1038" s="68"/>
      <c r="AF1038" s="68"/>
      <c r="AG1038" s="68"/>
      <c r="AH1038" s="68"/>
      <c r="AI1038" s="68"/>
      <c r="AJ1038" s="68"/>
      <c r="AK1038" s="68"/>
      <c r="AL1038" s="68"/>
      <c r="AM1038" s="68"/>
      <c r="AN1038" s="68"/>
      <c r="AO1038" s="68"/>
      <c r="AP1038" s="68"/>
      <c r="AQ1038" s="68"/>
      <c r="AR1038" s="68"/>
      <c r="AS1038" s="68"/>
      <c r="AT1038" s="68"/>
      <c r="AU1038" s="68"/>
      <c r="AV1038" s="68"/>
      <c r="AW1038" s="68"/>
      <c r="AX1038" s="68"/>
      <c r="AY1038" s="68"/>
      <c r="AZ1038" s="68"/>
      <c r="BA1038" s="68"/>
      <c r="BB1038" s="68"/>
      <c r="BC1038" s="68"/>
      <c r="BD1038" s="68"/>
      <c r="BE1038" s="68"/>
      <c r="BF1038" s="68"/>
      <c r="BG1038" s="68"/>
      <c r="BH1038" s="68"/>
      <c r="BI1038" s="68"/>
      <c r="BJ1038" s="68"/>
      <c r="BK1038" s="68"/>
      <c r="BL1038" s="68"/>
      <c r="BM1038" s="68"/>
      <c r="BN1038" s="68"/>
      <c r="BO1038" s="68"/>
      <c r="BP1038" s="68"/>
      <c r="BQ1038" s="68"/>
      <c r="BR1038" s="68"/>
      <c r="BS1038" s="68"/>
      <c r="BT1038" s="68"/>
      <c r="BU1038" s="68"/>
      <c r="BV1038" s="68"/>
      <c r="BW1038" s="68"/>
      <c r="BX1038" s="68"/>
      <c r="BY1038" s="68"/>
      <c r="BZ1038" s="68"/>
      <c r="CA1038" s="68"/>
      <c r="CB1038" s="68"/>
      <c r="CC1038" s="68"/>
      <c r="CD1038" s="68"/>
      <c r="CE1038" s="68"/>
      <c r="CF1038" s="68"/>
      <c r="CG1038" s="68"/>
      <c r="CH1038" s="68"/>
      <c r="CI1038" s="68"/>
      <c r="CJ1038" s="68"/>
      <c r="CK1038" s="68"/>
      <c r="CL1038" s="68"/>
      <c r="CM1038" s="68"/>
      <c r="CN1038" s="68"/>
      <c r="CO1038" s="68"/>
      <c r="CP1038" s="68"/>
      <c r="CQ1038" s="68"/>
      <c r="CR1038" s="68"/>
      <c r="CS1038" s="68"/>
      <c r="CT1038" s="68"/>
      <c r="CU1038" s="68"/>
      <c r="CV1038" s="68"/>
      <c r="CW1038" s="68"/>
      <c r="CX1038" s="68"/>
      <c r="CY1038" s="68"/>
      <c r="CZ1038" s="68"/>
      <c r="DA1038" s="68"/>
      <c r="DB1038" s="68"/>
      <c r="DC1038" s="68"/>
      <c r="DD1038" s="68"/>
      <c r="DE1038" s="68"/>
      <c r="DF1038" s="68"/>
      <c r="DG1038" s="68"/>
      <c r="DH1038" s="68"/>
      <c r="DI1038" s="68"/>
      <c r="DJ1038" s="68"/>
      <c r="DK1038" s="68"/>
      <c r="DL1038" s="68"/>
      <c r="DM1038" s="68"/>
      <c r="DN1038" s="68"/>
      <c r="DO1038" s="68"/>
      <c r="DP1038" s="68"/>
      <c r="DQ1038" s="68"/>
      <c r="DR1038" s="68"/>
      <c r="DS1038" s="68"/>
      <c r="DT1038" s="68"/>
      <c r="DU1038" s="68"/>
      <c r="DV1038" s="68"/>
      <c r="DW1038" s="68"/>
      <c r="DX1038" s="68"/>
      <c r="DY1038" s="68"/>
      <c r="DZ1038" s="68"/>
      <c r="EA1038" s="68"/>
      <c r="EB1038" s="68"/>
      <c r="EC1038" s="68"/>
      <c r="ED1038" s="68"/>
      <c r="EE1038" s="68"/>
      <c r="EF1038" s="68"/>
      <c r="EG1038" s="68"/>
      <c r="EH1038" s="68"/>
      <c r="EI1038" s="68"/>
      <c r="EJ1038" s="68"/>
      <c r="EK1038" s="68"/>
      <c r="EL1038" s="68"/>
      <c r="EM1038" s="68"/>
      <c r="EN1038" s="68"/>
      <c r="EO1038" s="68"/>
      <c r="EP1038" s="68"/>
      <c r="EQ1038" s="68"/>
      <c r="ER1038" s="68"/>
      <c r="ES1038" s="68"/>
      <c r="ET1038" s="68"/>
      <c r="EU1038" s="68"/>
      <c r="EV1038" s="68"/>
      <c r="EW1038" s="68"/>
      <c r="EX1038" s="68"/>
      <c r="EY1038" s="68"/>
      <c r="EZ1038" s="68"/>
      <c r="FA1038" s="68"/>
      <c r="FB1038" s="68"/>
      <c r="FC1038" s="68"/>
      <c r="FD1038" s="68"/>
      <c r="FE1038" s="68"/>
      <c r="FF1038" s="68"/>
      <c r="FG1038" s="68"/>
      <c r="FH1038" s="68"/>
      <c r="FI1038" s="68"/>
      <c r="FJ1038" s="68"/>
      <c r="FK1038" s="68"/>
      <c r="FL1038" s="68"/>
      <c r="FM1038" s="68"/>
      <c r="FN1038" s="68"/>
      <c r="FO1038" s="68"/>
      <c r="FP1038" s="68"/>
      <c r="FQ1038" s="68"/>
      <c r="FR1038" s="68"/>
      <c r="FS1038" s="68"/>
      <c r="FT1038" s="68"/>
      <c r="FU1038" s="68"/>
      <c r="FV1038" s="68"/>
      <c r="FW1038" s="68"/>
      <c r="FX1038" s="68"/>
      <c r="FY1038" s="68"/>
      <c r="FZ1038" s="68"/>
      <c r="GA1038" s="68"/>
      <c r="GB1038" s="68"/>
      <c r="GC1038" s="68"/>
      <c r="GD1038" s="68"/>
      <c r="GE1038" s="68"/>
      <c r="GF1038" s="68"/>
      <c r="GG1038" s="68"/>
      <c r="GH1038" s="68"/>
      <c r="GI1038" s="68"/>
      <c r="GJ1038" s="68"/>
      <c r="GK1038" s="68"/>
      <c r="GL1038" s="68"/>
      <c r="GM1038" s="68"/>
      <c r="GN1038" s="68"/>
      <c r="GO1038" s="68"/>
      <c r="GP1038" s="68"/>
      <c r="GQ1038" s="68"/>
      <c r="GR1038" s="68"/>
      <c r="GS1038" s="68"/>
      <c r="GT1038" s="68"/>
      <c r="GU1038" s="68"/>
      <c r="GV1038" s="68"/>
      <c r="GW1038" s="68"/>
      <c r="GX1038" s="68"/>
      <c r="GY1038" s="68"/>
      <c r="GZ1038" s="68"/>
      <c r="HA1038" s="68"/>
      <c r="HB1038" s="68"/>
      <c r="HC1038" s="68"/>
      <c r="HD1038" s="68"/>
      <c r="HE1038" s="68"/>
      <c r="HF1038" s="68"/>
      <c r="HG1038" s="68"/>
      <c r="HH1038" s="68"/>
      <c r="HI1038" s="68"/>
      <c r="HJ1038" s="68"/>
      <c r="HK1038" s="68"/>
      <c r="HL1038" s="68"/>
      <c r="HM1038" s="68"/>
      <c r="HN1038" s="68"/>
      <c r="HO1038" s="68"/>
      <c r="HP1038" s="68"/>
      <c r="HQ1038" s="68"/>
      <c r="HR1038" s="68"/>
      <c r="HS1038" s="68"/>
      <c r="HT1038" s="68"/>
      <c r="HU1038" s="68"/>
      <c r="HV1038" s="68"/>
      <c r="HW1038" s="68"/>
      <c r="HX1038" s="68"/>
      <c r="HY1038" s="68"/>
      <c r="HZ1038" s="68"/>
      <c r="IA1038" s="68"/>
      <c r="IB1038" s="68"/>
      <c r="IC1038" s="68"/>
      <c r="ID1038" s="68"/>
      <c r="IE1038" s="68"/>
      <c r="IF1038" s="68"/>
      <c r="IG1038" s="68"/>
      <c r="IH1038" s="68"/>
      <c r="II1038" s="68"/>
      <c r="IJ1038" s="68"/>
      <c r="IK1038" s="68"/>
      <c r="IL1038" s="68"/>
      <c r="IM1038" s="68"/>
      <c r="IN1038" s="68"/>
      <c r="IO1038" s="68"/>
      <c r="IP1038" s="68"/>
      <c r="IQ1038" s="68"/>
      <c r="IR1038" s="68"/>
      <c r="IS1038" s="68"/>
      <c r="IT1038" s="68"/>
      <c r="IU1038" s="68"/>
      <c r="IV1038" s="68"/>
      <c r="IW1038" s="68"/>
      <c r="IX1038" s="68"/>
      <c r="IY1038" s="68"/>
      <c r="IZ1038" s="68"/>
      <c r="JA1038" s="68"/>
      <c r="JB1038" s="68"/>
      <c r="JC1038" s="68"/>
      <c r="JD1038" s="68"/>
      <c r="JE1038" s="68"/>
      <c r="JF1038" s="68"/>
      <c r="JG1038" s="68"/>
      <c r="JH1038" s="68"/>
      <c r="JI1038" s="68"/>
      <c r="JJ1038" s="68"/>
      <c r="JK1038" s="68"/>
      <c r="JL1038" s="68"/>
      <c r="JM1038" s="68"/>
      <c r="JN1038" s="68"/>
      <c r="JO1038" s="68"/>
      <c r="JP1038" s="68"/>
      <c r="JQ1038" s="68"/>
      <c r="JR1038" s="68"/>
      <c r="JS1038" s="68"/>
      <c r="JT1038" s="68"/>
      <c r="JU1038" s="68"/>
      <c r="JV1038" s="68"/>
      <c r="JW1038" s="68"/>
      <c r="JX1038" s="68"/>
      <c r="JY1038" s="68"/>
      <c r="JZ1038" s="68"/>
      <c r="KA1038" s="68"/>
      <c r="KB1038" s="68"/>
      <c r="KC1038" s="68"/>
      <c r="KD1038" s="68"/>
      <c r="KE1038" s="68"/>
      <c r="KF1038" s="68"/>
      <c r="KG1038" s="68"/>
      <c r="KH1038" s="68"/>
      <c r="KI1038" s="68"/>
      <c r="KJ1038" s="68"/>
      <c r="KK1038" s="68"/>
      <c r="KL1038" s="68"/>
      <c r="KM1038" s="68"/>
      <c r="KN1038" s="68"/>
      <c r="KO1038" s="68"/>
      <c r="KP1038" s="68"/>
      <c r="KQ1038" s="68"/>
      <c r="KR1038" s="68"/>
      <c r="KS1038" s="68"/>
      <c r="KT1038" s="68"/>
      <c r="KU1038" s="68"/>
      <c r="KV1038" s="68"/>
      <c r="KW1038" s="68"/>
      <c r="KX1038" s="68"/>
      <c r="KY1038" s="68"/>
      <c r="KZ1038" s="68"/>
      <c r="LA1038" s="68"/>
      <c r="LB1038" s="68"/>
      <c r="LC1038" s="68"/>
      <c r="LD1038" s="68"/>
      <c r="LE1038" s="68"/>
      <c r="LF1038" s="68"/>
      <c r="LG1038" s="68"/>
      <c r="LH1038" s="68"/>
      <c r="LI1038" s="68"/>
      <c r="LJ1038" s="68"/>
      <c r="LK1038" s="68"/>
      <c r="LL1038" s="68"/>
      <c r="LM1038" s="68"/>
      <c r="LN1038" s="68"/>
      <c r="LO1038" s="68"/>
      <c r="LP1038" s="68"/>
      <c r="LQ1038" s="68"/>
      <c r="LR1038" s="68"/>
      <c r="LS1038" s="68"/>
      <c r="LT1038" s="68"/>
      <c r="LU1038" s="68"/>
      <c r="LV1038" s="68"/>
      <c r="LW1038" s="68"/>
      <c r="LX1038" s="68"/>
      <c r="LY1038" s="68"/>
      <c r="LZ1038" s="68"/>
      <c r="MA1038" s="68"/>
      <c r="MB1038" s="68"/>
      <c r="MC1038" s="68"/>
      <c r="MD1038" s="68"/>
      <c r="ME1038" s="68"/>
      <c r="MF1038" s="68"/>
      <c r="MG1038" s="68"/>
      <c r="MH1038" s="68"/>
      <c r="MI1038" s="68"/>
      <c r="MJ1038" s="68"/>
      <c r="MK1038" s="68"/>
      <c r="ML1038" s="68"/>
      <c r="MM1038" s="68"/>
      <c r="MN1038" s="68"/>
      <c r="MO1038" s="68"/>
      <c r="MP1038" s="68"/>
      <c r="MQ1038" s="68"/>
      <c r="MR1038" s="68"/>
      <c r="MS1038" s="68"/>
      <c r="MT1038" s="68"/>
      <c r="MU1038" s="68"/>
      <c r="MV1038" s="68"/>
      <c r="MW1038" s="68"/>
      <c r="MX1038" s="68"/>
      <c r="MY1038" s="68"/>
      <c r="MZ1038" s="68"/>
      <c r="NA1038" s="68"/>
      <c r="NB1038" s="68"/>
      <c r="NC1038" s="68"/>
      <c r="ND1038" s="68"/>
      <c r="NE1038" s="68"/>
      <c r="NF1038" s="68"/>
      <c r="NG1038" s="68"/>
      <c r="NH1038" s="68"/>
      <c r="NI1038" s="68"/>
      <c r="NJ1038" s="68"/>
      <c r="NK1038" s="68"/>
      <c r="NL1038" s="68"/>
      <c r="NM1038" s="68"/>
      <c r="NN1038" s="68"/>
      <c r="NO1038" s="68"/>
      <c r="NP1038" s="68"/>
      <c r="NQ1038" s="68"/>
      <c r="NR1038" s="68"/>
      <c r="NS1038" s="68"/>
      <c r="NT1038" s="68"/>
      <c r="NU1038" s="68"/>
      <c r="NV1038" s="68"/>
      <c r="NW1038" s="68"/>
      <c r="NX1038" s="68"/>
      <c r="NY1038" s="68"/>
      <c r="NZ1038" s="68"/>
      <c r="OA1038" s="68"/>
      <c r="OB1038" s="68"/>
      <c r="OC1038" s="68"/>
      <c r="OD1038" s="68"/>
      <c r="OE1038" s="68"/>
      <c r="OF1038" s="68"/>
      <c r="OG1038" s="68"/>
      <c r="OH1038" s="68"/>
      <c r="OI1038" s="68"/>
      <c r="OJ1038" s="68"/>
      <c r="OK1038" s="68"/>
      <c r="OL1038" s="68"/>
      <c r="OM1038" s="68"/>
      <c r="ON1038" s="68"/>
      <c r="OO1038" s="68"/>
      <c r="OP1038" s="68"/>
      <c r="OQ1038" s="68"/>
      <c r="OR1038" s="68"/>
      <c r="OS1038" s="68"/>
      <c r="OT1038" s="68"/>
      <c r="OU1038" s="68"/>
      <c r="OV1038" s="68"/>
      <c r="OW1038" s="68"/>
      <c r="OX1038" s="68"/>
      <c r="OY1038" s="68"/>
      <c r="OZ1038" s="68"/>
      <c r="PA1038" s="68"/>
      <c r="PB1038" s="68"/>
      <c r="PC1038" s="68"/>
      <c r="PD1038" s="68"/>
      <c r="PE1038" s="68"/>
      <c r="PF1038" s="68"/>
      <c r="PG1038" s="68"/>
      <c r="PH1038" s="68"/>
      <c r="PI1038" s="68"/>
      <c r="PJ1038" s="68"/>
      <c r="PK1038" s="68"/>
      <c r="PL1038" s="68"/>
      <c r="PM1038" s="68"/>
      <c r="PN1038" s="68"/>
      <c r="PO1038" s="68"/>
      <c r="PP1038" s="68"/>
      <c r="PQ1038" s="68"/>
      <c r="PR1038" s="68"/>
      <c r="PS1038" s="68"/>
      <c r="PT1038" s="68"/>
      <c r="PU1038" s="68"/>
      <c r="PV1038" s="68"/>
      <c r="PW1038" s="68"/>
      <c r="PX1038" s="68"/>
      <c r="PY1038" s="68"/>
      <c r="PZ1038" s="68"/>
      <c r="QA1038" s="68"/>
      <c r="QB1038" s="68"/>
      <c r="QC1038" s="68"/>
      <c r="QD1038" s="68"/>
      <c r="QE1038" s="68"/>
      <c r="QF1038" s="68"/>
      <c r="QG1038" s="68"/>
      <c r="QH1038" s="68"/>
      <c r="QI1038" s="68"/>
      <c r="QJ1038" s="68"/>
      <c r="QK1038" s="68"/>
      <c r="QL1038" s="68"/>
      <c r="QM1038" s="68"/>
      <c r="QN1038" s="68"/>
      <c r="QO1038" s="68"/>
      <c r="QP1038" s="68"/>
      <c r="QQ1038" s="68"/>
      <c r="QR1038" s="68"/>
      <c r="QS1038" s="68"/>
      <c r="QT1038" s="68"/>
      <c r="QU1038" s="68"/>
      <c r="QV1038" s="68"/>
      <c r="QW1038" s="68"/>
      <c r="QX1038" s="68"/>
      <c r="QY1038" s="68"/>
      <c r="QZ1038" s="68"/>
      <c r="RA1038" s="68"/>
      <c r="RB1038" s="68"/>
      <c r="RC1038" s="68"/>
      <c r="RD1038" s="68"/>
      <c r="RE1038" s="68"/>
      <c r="RF1038" s="68"/>
      <c r="RG1038" s="68"/>
      <c r="RH1038" s="68"/>
      <c r="RI1038" s="68"/>
      <c r="RJ1038" s="68"/>
      <c r="RK1038" s="68"/>
      <c r="RL1038" s="68"/>
      <c r="RM1038" s="68"/>
      <c r="RN1038" s="68"/>
      <c r="RO1038" s="68"/>
      <c r="RP1038" s="68"/>
      <c r="RQ1038" s="68"/>
      <c r="RR1038" s="68"/>
      <c r="RS1038" s="68"/>
      <c r="RT1038" s="68"/>
      <c r="RU1038" s="68"/>
      <c r="RV1038" s="68"/>
      <c r="RW1038" s="68"/>
      <c r="RX1038" s="68"/>
      <c r="RY1038" s="68"/>
      <c r="RZ1038" s="68"/>
      <c r="SA1038" s="68"/>
      <c r="SB1038" s="68"/>
      <c r="SC1038" s="68"/>
      <c r="SD1038" s="68"/>
      <c r="SE1038" s="68"/>
      <c r="SF1038" s="68"/>
      <c r="SG1038" s="68"/>
      <c r="SH1038" s="68"/>
      <c r="SI1038" s="68"/>
      <c r="SJ1038" s="68"/>
      <c r="SK1038" s="68"/>
      <c r="SL1038" s="68"/>
      <c r="SM1038" s="68"/>
      <c r="SN1038" s="68"/>
      <c r="SO1038" s="68"/>
      <c r="SP1038" s="68"/>
      <c r="SQ1038" s="68"/>
      <c r="SR1038" s="68"/>
      <c r="SS1038" s="68"/>
      <c r="ST1038" s="68"/>
      <c r="SU1038" s="68"/>
      <c r="SV1038" s="68"/>
    </row>
    <row r="1039" spans="1:516" ht="16.5" customHeight="1" x14ac:dyDescent="0.2">
      <c r="A1039" s="20">
        <v>431</v>
      </c>
      <c r="B1039" s="20" t="s">
        <v>62</v>
      </c>
      <c r="C1039" s="20" t="s">
        <v>915</v>
      </c>
      <c r="D1039" s="20" t="s">
        <v>38</v>
      </c>
      <c r="E1039" s="20" t="s">
        <v>1339</v>
      </c>
      <c r="F1039" s="22" t="s">
        <v>946</v>
      </c>
      <c r="G1039" s="20" t="s">
        <v>25</v>
      </c>
      <c r="H1039" s="20" t="s">
        <v>26</v>
      </c>
      <c r="I1039" s="20" t="s">
        <v>81</v>
      </c>
      <c r="J1039" s="22" t="s">
        <v>915</v>
      </c>
      <c r="K1039" s="20"/>
      <c r="L1039" s="20"/>
      <c r="M1039" s="20"/>
      <c r="N1039" s="20"/>
      <c r="O1039" s="23"/>
      <c r="P1039" s="23">
        <v>2000000</v>
      </c>
      <c r="Q1039" s="24">
        <v>1</v>
      </c>
      <c r="R1039" s="25">
        <v>45748</v>
      </c>
      <c r="S1039" s="20" t="s">
        <v>83</v>
      </c>
      <c r="T1039" s="26">
        <f t="shared" si="18"/>
        <v>2000000</v>
      </c>
      <c r="U1039" s="27" t="s">
        <v>100</v>
      </c>
      <c r="V1039" s="27" t="s">
        <v>100</v>
      </c>
      <c r="W1039" s="68"/>
      <c r="X1039" s="68"/>
      <c r="Y1039" s="68"/>
      <c r="Z1039" s="68"/>
      <c r="AA1039" s="68"/>
      <c r="AB1039" s="68"/>
      <c r="AC1039" s="68"/>
      <c r="AD1039" s="68"/>
      <c r="AE1039" s="68"/>
      <c r="AF1039" s="68"/>
      <c r="AG1039" s="68"/>
      <c r="AH1039" s="68"/>
      <c r="AI1039" s="68"/>
      <c r="AJ1039" s="68"/>
      <c r="AK1039" s="68"/>
      <c r="AL1039" s="68"/>
      <c r="AM1039" s="68"/>
      <c r="AN1039" s="68"/>
      <c r="AO1039" s="68"/>
      <c r="AP1039" s="68"/>
      <c r="AQ1039" s="68"/>
      <c r="AR1039" s="68"/>
      <c r="AS1039" s="68"/>
      <c r="AT1039" s="68"/>
      <c r="AU1039" s="68"/>
      <c r="AV1039" s="68"/>
      <c r="AW1039" s="68"/>
      <c r="AX1039" s="68"/>
      <c r="AY1039" s="68"/>
      <c r="AZ1039" s="68"/>
      <c r="BA1039" s="68"/>
      <c r="BB1039" s="68"/>
      <c r="BC1039" s="68"/>
      <c r="BD1039" s="68"/>
      <c r="BE1039" s="68"/>
      <c r="BF1039" s="68"/>
      <c r="BG1039" s="68"/>
      <c r="BH1039" s="68"/>
      <c r="BI1039" s="68"/>
      <c r="BJ1039" s="68"/>
      <c r="BK1039" s="68"/>
      <c r="BL1039" s="68"/>
      <c r="BM1039" s="68"/>
      <c r="BN1039" s="68"/>
      <c r="BO1039" s="68"/>
      <c r="BP1039" s="68"/>
      <c r="BQ1039" s="68"/>
      <c r="BR1039" s="68"/>
      <c r="BS1039" s="68"/>
      <c r="BT1039" s="68"/>
      <c r="BU1039" s="68"/>
      <c r="BV1039" s="68"/>
      <c r="BW1039" s="68"/>
      <c r="BX1039" s="68"/>
      <c r="BY1039" s="68"/>
      <c r="BZ1039" s="68"/>
      <c r="CA1039" s="68"/>
      <c r="CB1039" s="68"/>
      <c r="CC1039" s="68"/>
      <c r="CD1039" s="68"/>
      <c r="CE1039" s="68"/>
      <c r="CF1039" s="68"/>
      <c r="CG1039" s="68"/>
      <c r="CH1039" s="68"/>
      <c r="CI1039" s="68"/>
      <c r="CJ1039" s="68"/>
      <c r="CK1039" s="68"/>
      <c r="CL1039" s="68"/>
      <c r="CM1039" s="68"/>
      <c r="CN1039" s="68"/>
      <c r="CO1039" s="68"/>
      <c r="CP1039" s="68"/>
      <c r="CQ1039" s="68"/>
      <c r="CR1039" s="68"/>
      <c r="CS1039" s="68"/>
      <c r="CT1039" s="68"/>
      <c r="CU1039" s="68"/>
      <c r="CV1039" s="68"/>
      <c r="CW1039" s="68"/>
      <c r="CX1039" s="68"/>
      <c r="CY1039" s="68"/>
      <c r="CZ1039" s="68"/>
      <c r="DA1039" s="68"/>
      <c r="DB1039" s="68"/>
      <c r="DC1039" s="68"/>
      <c r="DD1039" s="68"/>
      <c r="DE1039" s="68"/>
      <c r="DF1039" s="68"/>
      <c r="DG1039" s="68"/>
      <c r="DH1039" s="68"/>
      <c r="DI1039" s="68"/>
      <c r="DJ1039" s="68"/>
      <c r="DK1039" s="68"/>
      <c r="DL1039" s="68"/>
      <c r="DM1039" s="68"/>
      <c r="DN1039" s="68"/>
      <c r="DO1039" s="68"/>
      <c r="DP1039" s="68"/>
      <c r="DQ1039" s="68"/>
      <c r="DR1039" s="68"/>
      <c r="DS1039" s="68"/>
      <c r="DT1039" s="68"/>
      <c r="DU1039" s="68"/>
      <c r="DV1039" s="68"/>
      <c r="DW1039" s="68"/>
      <c r="DX1039" s="68"/>
      <c r="DY1039" s="68"/>
      <c r="DZ1039" s="68"/>
      <c r="EA1039" s="68"/>
      <c r="EB1039" s="68"/>
      <c r="EC1039" s="68"/>
      <c r="ED1039" s="68"/>
      <c r="EE1039" s="68"/>
      <c r="EF1039" s="68"/>
      <c r="EG1039" s="68"/>
      <c r="EH1039" s="68"/>
      <c r="EI1039" s="68"/>
      <c r="EJ1039" s="68"/>
      <c r="EK1039" s="68"/>
      <c r="EL1039" s="68"/>
      <c r="EM1039" s="68"/>
      <c r="EN1039" s="68"/>
      <c r="EO1039" s="68"/>
      <c r="EP1039" s="68"/>
      <c r="EQ1039" s="68"/>
      <c r="ER1039" s="68"/>
      <c r="ES1039" s="68"/>
      <c r="ET1039" s="68"/>
      <c r="EU1039" s="68"/>
      <c r="EV1039" s="68"/>
      <c r="EW1039" s="68"/>
      <c r="EX1039" s="68"/>
      <c r="EY1039" s="68"/>
      <c r="EZ1039" s="68"/>
      <c r="FA1039" s="68"/>
      <c r="FB1039" s="68"/>
      <c r="FC1039" s="68"/>
      <c r="FD1039" s="68"/>
      <c r="FE1039" s="68"/>
      <c r="FF1039" s="68"/>
      <c r="FG1039" s="68"/>
      <c r="FH1039" s="68"/>
      <c r="FI1039" s="68"/>
      <c r="FJ1039" s="68"/>
      <c r="FK1039" s="68"/>
      <c r="FL1039" s="68"/>
      <c r="FM1039" s="68"/>
      <c r="FN1039" s="68"/>
      <c r="FO1039" s="68"/>
      <c r="FP1039" s="68"/>
      <c r="FQ1039" s="68"/>
      <c r="FR1039" s="68"/>
      <c r="FS1039" s="68"/>
      <c r="FT1039" s="68"/>
      <c r="FU1039" s="68"/>
      <c r="FV1039" s="68"/>
      <c r="FW1039" s="68"/>
      <c r="FX1039" s="68"/>
      <c r="FY1039" s="68"/>
      <c r="FZ1039" s="68"/>
      <c r="GA1039" s="68"/>
      <c r="GB1039" s="68"/>
      <c r="GC1039" s="68"/>
      <c r="GD1039" s="68"/>
      <c r="GE1039" s="68"/>
      <c r="GF1039" s="68"/>
      <c r="GG1039" s="68"/>
      <c r="GH1039" s="68"/>
      <c r="GI1039" s="68"/>
      <c r="GJ1039" s="68"/>
      <c r="GK1039" s="68"/>
      <c r="GL1039" s="68"/>
      <c r="GM1039" s="68"/>
      <c r="GN1039" s="68"/>
      <c r="GO1039" s="68"/>
      <c r="GP1039" s="68"/>
      <c r="GQ1039" s="68"/>
      <c r="GR1039" s="68"/>
      <c r="GS1039" s="68"/>
      <c r="GT1039" s="68"/>
      <c r="GU1039" s="68"/>
      <c r="GV1039" s="68"/>
      <c r="GW1039" s="68"/>
      <c r="GX1039" s="68"/>
      <c r="GY1039" s="68"/>
      <c r="GZ1039" s="68"/>
      <c r="HA1039" s="68"/>
      <c r="HB1039" s="68"/>
      <c r="HC1039" s="68"/>
      <c r="HD1039" s="68"/>
      <c r="HE1039" s="68"/>
      <c r="HF1039" s="68"/>
      <c r="HG1039" s="68"/>
      <c r="HH1039" s="68"/>
      <c r="HI1039" s="68"/>
      <c r="HJ1039" s="68"/>
      <c r="HK1039" s="68"/>
      <c r="HL1039" s="68"/>
      <c r="HM1039" s="68"/>
      <c r="HN1039" s="68"/>
      <c r="HO1039" s="68"/>
      <c r="HP1039" s="68"/>
      <c r="HQ1039" s="68"/>
      <c r="HR1039" s="68"/>
      <c r="HS1039" s="68"/>
      <c r="HT1039" s="68"/>
      <c r="HU1039" s="68"/>
      <c r="HV1039" s="68"/>
      <c r="HW1039" s="68"/>
      <c r="HX1039" s="68"/>
      <c r="HY1039" s="68"/>
      <c r="HZ1039" s="68"/>
      <c r="IA1039" s="68"/>
      <c r="IB1039" s="68"/>
      <c r="IC1039" s="68"/>
      <c r="ID1039" s="68"/>
      <c r="IE1039" s="68"/>
      <c r="IF1039" s="68"/>
      <c r="IG1039" s="68"/>
      <c r="IH1039" s="68"/>
      <c r="II1039" s="68"/>
      <c r="IJ1039" s="68"/>
      <c r="IK1039" s="68"/>
      <c r="IL1039" s="68"/>
      <c r="IM1039" s="68"/>
      <c r="IN1039" s="68"/>
      <c r="IO1039" s="68"/>
      <c r="IP1039" s="68"/>
      <c r="IQ1039" s="68"/>
      <c r="IR1039" s="68"/>
      <c r="IS1039" s="68"/>
      <c r="IT1039" s="68"/>
      <c r="IU1039" s="68"/>
      <c r="IV1039" s="68"/>
      <c r="IW1039" s="68"/>
      <c r="IX1039" s="68"/>
      <c r="IY1039" s="68"/>
      <c r="IZ1039" s="68"/>
      <c r="JA1039" s="68"/>
      <c r="JB1039" s="68"/>
      <c r="JC1039" s="68"/>
      <c r="JD1039" s="68"/>
      <c r="JE1039" s="68"/>
      <c r="JF1039" s="68"/>
      <c r="JG1039" s="68"/>
      <c r="JH1039" s="68"/>
      <c r="JI1039" s="68"/>
      <c r="JJ1039" s="68"/>
      <c r="JK1039" s="68"/>
      <c r="JL1039" s="68"/>
      <c r="JM1039" s="68"/>
      <c r="JN1039" s="68"/>
      <c r="JO1039" s="68"/>
      <c r="JP1039" s="68"/>
      <c r="JQ1039" s="68"/>
      <c r="JR1039" s="68"/>
      <c r="JS1039" s="68"/>
      <c r="JT1039" s="68"/>
      <c r="JU1039" s="68"/>
      <c r="JV1039" s="68"/>
      <c r="JW1039" s="68"/>
      <c r="JX1039" s="68"/>
      <c r="JY1039" s="68"/>
      <c r="JZ1039" s="68"/>
      <c r="KA1039" s="68"/>
      <c r="KB1039" s="68"/>
      <c r="KC1039" s="68"/>
      <c r="KD1039" s="68"/>
      <c r="KE1039" s="68"/>
      <c r="KF1039" s="68"/>
      <c r="KG1039" s="68"/>
      <c r="KH1039" s="68"/>
      <c r="KI1039" s="68"/>
      <c r="KJ1039" s="68"/>
      <c r="KK1039" s="68"/>
      <c r="KL1039" s="68"/>
      <c r="KM1039" s="68"/>
      <c r="KN1039" s="68"/>
      <c r="KO1039" s="68"/>
      <c r="KP1039" s="68"/>
      <c r="KQ1039" s="68"/>
      <c r="KR1039" s="68"/>
      <c r="KS1039" s="68"/>
      <c r="KT1039" s="68"/>
      <c r="KU1039" s="68"/>
      <c r="KV1039" s="68"/>
      <c r="KW1039" s="68"/>
      <c r="KX1039" s="68"/>
      <c r="KY1039" s="68"/>
      <c r="KZ1039" s="68"/>
      <c r="LA1039" s="68"/>
      <c r="LB1039" s="68"/>
      <c r="LC1039" s="68"/>
      <c r="LD1039" s="68"/>
      <c r="LE1039" s="68"/>
      <c r="LF1039" s="68"/>
      <c r="LG1039" s="68"/>
      <c r="LH1039" s="68"/>
      <c r="LI1039" s="68"/>
      <c r="LJ1039" s="68"/>
      <c r="LK1039" s="68"/>
      <c r="LL1039" s="68"/>
      <c r="LM1039" s="68"/>
      <c r="LN1039" s="68"/>
      <c r="LO1039" s="68"/>
      <c r="LP1039" s="68"/>
      <c r="LQ1039" s="68"/>
      <c r="LR1039" s="68"/>
      <c r="LS1039" s="68"/>
      <c r="LT1039" s="68"/>
      <c r="LU1039" s="68"/>
      <c r="LV1039" s="68"/>
      <c r="LW1039" s="68"/>
      <c r="LX1039" s="68"/>
      <c r="LY1039" s="68"/>
      <c r="LZ1039" s="68"/>
      <c r="MA1039" s="68"/>
      <c r="MB1039" s="68"/>
      <c r="MC1039" s="68"/>
      <c r="MD1039" s="68"/>
      <c r="ME1039" s="68"/>
      <c r="MF1039" s="68"/>
      <c r="MG1039" s="68"/>
      <c r="MH1039" s="68"/>
      <c r="MI1039" s="68"/>
      <c r="MJ1039" s="68"/>
      <c r="MK1039" s="68"/>
      <c r="ML1039" s="68"/>
      <c r="MM1039" s="68"/>
      <c r="MN1039" s="68"/>
      <c r="MO1039" s="68"/>
      <c r="MP1039" s="68"/>
      <c r="MQ1039" s="68"/>
      <c r="MR1039" s="68"/>
      <c r="MS1039" s="68"/>
      <c r="MT1039" s="68"/>
      <c r="MU1039" s="68"/>
      <c r="MV1039" s="68"/>
      <c r="MW1039" s="68"/>
      <c r="MX1039" s="68"/>
      <c r="MY1039" s="68"/>
      <c r="MZ1039" s="68"/>
      <c r="NA1039" s="68"/>
      <c r="NB1039" s="68"/>
      <c r="NC1039" s="68"/>
      <c r="ND1039" s="68"/>
      <c r="NE1039" s="68"/>
      <c r="NF1039" s="68"/>
      <c r="NG1039" s="68"/>
      <c r="NH1039" s="68"/>
      <c r="NI1039" s="68"/>
      <c r="NJ1039" s="68"/>
      <c r="NK1039" s="68"/>
      <c r="NL1039" s="68"/>
      <c r="NM1039" s="68"/>
      <c r="NN1039" s="68"/>
      <c r="NO1039" s="68"/>
      <c r="NP1039" s="68"/>
      <c r="NQ1039" s="68"/>
      <c r="NR1039" s="68"/>
      <c r="NS1039" s="68"/>
      <c r="NT1039" s="68"/>
      <c r="NU1039" s="68"/>
      <c r="NV1039" s="68"/>
      <c r="NW1039" s="68"/>
      <c r="NX1039" s="68"/>
      <c r="NY1039" s="68"/>
      <c r="NZ1039" s="68"/>
      <c r="OA1039" s="68"/>
      <c r="OB1039" s="68"/>
      <c r="OC1039" s="68"/>
      <c r="OD1039" s="68"/>
      <c r="OE1039" s="68"/>
      <c r="OF1039" s="68"/>
      <c r="OG1039" s="68"/>
      <c r="OH1039" s="68"/>
      <c r="OI1039" s="68"/>
      <c r="OJ1039" s="68"/>
      <c r="OK1039" s="68"/>
      <c r="OL1039" s="68"/>
      <c r="OM1039" s="68"/>
      <c r="ON1039" s="68"/>
      <c r="OO1039" s="68"/>
      <c r="OP1039" s="68"/>
      <c r="OQ1039" s="68"/>
      <c r="OR1039" s="68"/>
      <c r="OS1039" s="68"/>
      <c r="OT1039" s="68"/>
      <c r="OU1039" s="68"/>
      <c r="OV1039" s="68"/>
      <c r="OW1039" s="68"/>
      <c r="OX1039" s="68"/>
      <c r="OY1039" s="68"/>
      <c r="OZ1039" s="68"/>
      <c r="PA1039" s="68"/>
      <c r="PB1039" s="68"/>
      <c r="PC1039" s="68"/>
      <c r="PD1039" s="68"/>
      <c r="PE1039" s="68"/>
      <c r="PF1039" s="68"/>
      <c r="PG1039" s="68"/>
      <c r="PH1039" s="68"/>
      <c r="PI1039" s="68"/>
      <c r="PJ1039" s="68"/>
      <c r="PK1039" s="68"/>
      <c r="PL1039" s="68"/>
      <c r="PM1039" s="68"/>
      <c r="PN1039" s="68"/>
      <c r="PO1039" s="68"/>
      <c r="PP1039" s="68"/>
      <c r="PQ1039" s="68"/>
      <c r="PR1039" s="68"/>
      <c r="PS1039" s="68"/>
      <c r="PT1039" s="68"/>
      <c r="PU1039" s="68"/>
      <c r="PV1039" s="68"/>
      <c r="PW1039" s="68"/>
      <c r="PX1039" s="68"/>
      <c r="PY1039" s="68"/>
      <c r="PZ1039" s="68"/>
      <c r="QA1039" s="68"/>
      <c r="QB1039" s="68"/>
      <c r="QC1039" s="68"/>
      <c r="QD1039" s="68"/>
      <c r="QE1039" s="68"/>
      <c r="QF1039" s="68"/>
      <c r="QG1039" s="68"/>
      <c r="QH1039" s="68"/>
      <c r="QI1039" s="68"/>
      <c r="QJ1039" s="68"/>
      <c r="QK1039" s="68"/>
      <c r="QL1039" s="68"/>
      <c r="QM1039" s="68"/>
      <c r="QN1039" s="68"/>
      <c r="QO1039" s="68"/>
      <c r="QP1039" s="68"/>
      <c r="QQ1039" s="68"/>
      <c r="QR1039" s="68"/>
      <c r="QS1039" s="68"/>
      <c r="QT1039" s="68"/>
      <c r="QU1039" s="68"/>
      <c r="QV1039" s="68"/>
      <c r="QW1039" s="68"/>
      <c r="QX1039" s="68"/>
      <c r="QY1039" s="68"/>
      <c r="QZ1039" s="68"/>
      <c r="RA1039" s="68"/>
      <c r="RB1039" s="68"/>
      <c r="RC1039" s="68"/>
      <c r="RD1039" s="68"/>
      <c r="RE1039" s="68"/>
      <c r="RF1039" s="68"/>
      <c r="RG1039" s="68"/>
      <c r="RH1039" s="68"/>
      <c r="RI1039" s="68"/>
      <c r="RJ1039" s="68"/>
      <c r="RK1039" s="68"/>
      <c r="RL1039" s="68"/>
      <c r="RM1039" s="68"/>
      <c r="RN1039" s="68"/>
      <c r="RO1039" s="68"/>
      <c r="RP1039" s="68"/>
      <c r="RQ1039" s="68"/>
      <c r="RR1039" s="68"/>
      <c r="RS1039" s="68"/>
      <c r="RT1039" s="68"/>
      <c r="RU1039" s="68"/>
      <c r="RV1039" s="68"/>
      <c r="RW1039" s="68"/>
      <c r="RX1039" s="68"/>
      <c r="RY1039" s="68"/>
      <c r="RZ1039" s="68"/>
      <c r="SA1039" s="68"/>
      <c r="SB1039" s="68"/>
      <c r="SC1039" s="68"/>
      <c r="SD1039" s="68"/>
      <c r="SE1039" s="68"/>
      <c r="SF1039" s="68"/>
      <c r="SG1039" s="68"/>
      <c r="SH1039" s="68"/>
      <c r="SI1039" s="68"/>
      <c r="SJ1039" s="68"/>
      <c r="SK1039" s="68"/>
      <c r="SL1039" s="68"/>
      <c r="SM1039" s="68"/>
      <c r="SN1039" s="68"/>
      <c r="SO1039" s="68"/>
      <c r="SP1039" s="68"/>
      <c r="SQ1039" s="68"/>
      <c r="SR1039" s="68"/>
      <c r="SS1039" s="68"/>
      <c r="ST1039" s="68"/>
      <c r="SU1039" s="68"/>
      <c r="SV1039" s="68"/>
    </row>
    <row r="1040" spans="1:516" ht="16.5" customHeight="1" x14ac:dyDescent="0.2">
      <c r="A1040" s="20">
        <v>432</v>
      </c>
      <c r="B1040" s="20" t="s">
        <v>62</v>
      </c>
      <c r="C1040" s="20" t="s">
        <v>915</v>
      </c>
      <c r="D1040" s="20" t="s">
        <v>38</v>
      </c>
      <c r="E1040" s="20" t="s">
        <v>1339</v>
      </c>
      <c r="F1040" s="22" t="s">
        <v>946</v>
      </c>
      <c r="G1040" s="20" t="s">
        <v>25</v>
      </c>
      <c r="H1040" s="20" t="s">
        <v>26</v>
      </c>
      <c r="I1040" s="20" t="s">
        <v>81</v>
      </c>
      <c r="J1040" s="22" t="s">
        <v>915</v>
      </c>
      <c r="K1040" s="20"/>
      <c r="L1040" s="20"/>
      <c r="M1040" s="20"/>
      <c r="N1040" s="20"/>
      <c r="O1040" s="23"/>
      <c r="P1040" s="23">
        <v>2000000</v>
      </c>
      <c r="Q1040" s="24">
        <v>1</v>
      </c>
      <c r="R1040" s="25">
        <v>45778</v>
      </c>
      <c r="S1040" s="20" t="s">
        <v>83</v>
      </c>
      <c r="T1040" s="26">
        <f t="shared" si="18"/>
        <v>2000000</v>
      </c>
      <c r="U1040" s="27" t="s">
        <v>100</v>
      </c>
      <c r="V1040" s="27" t="s">
        <v>100</v>
      </c>
      <c r="W1040" s="68"/>
      <c r="X1040" s="68"/>
      <c r="Y1040" s="68"/>
      <c r="Z1040" s="68"/>
      <c r="AA1040" s="68"/>
      <c r="AB1040" s="68"/>
      <c r="AC1040" s="68"/>
      <c r="AD1040" s="68"/>
      <c r="AE1040" s="68"/>
      <c r="AF1040" s="68"/>
      <c r="AG1040" s="68"/>
      <c r="AH1040" s="68"/>
      <c r="AI1040" s="68"/>
      <c r="AJ1040" s="68"/>
      <c r="AK1040" s="68"/>
      <c r="AL1040" s="68"/>
      <c r="AM1040" s="68"/>
      <c r="AN1040" s="68"/>
      <c r="AO1040" s="68"/>
      <c r="AP1040" s="68"/>
      <c r="AQ1040" s="68"/>
      <c r="AR1040" s="68"/>
      <c r="AS1040" s="68"/>
      <c r="AT1040" s="68"/>
      <c r="AU1040" s="68"/>
      <c r="AV1040" s="68"/>
      <c r="AW1040" s="68"/>
      <c r="AX1040" s="68"/>
      <c r="AY1040" s="68"/>
      <c r="AZ1040" s="68"/>
      <c r="BA1040" s="68"/>
      <c r="BB1040" s="68"/>
      <c r="BC1040" s="68"/>
      <c r="BD1040" s="68"/>
      <c r="BE1040" s="68"/>
      <c r="BF1040" s="68"/>
      <c r="BG1040" s="68"/>
      <c r="BH1040" s="68"/>
      <c r="BI1040" s="68"/>
      <c r="BJ1040" s="68"/>
      <c r="BK1040" s="68"/>
      <c r="BL1040" s="68"/>
      <c r="BM1040" s="68"/>
      <c r="BN1040" s="68"/>
      <c r="BO1040" s="68"/>
      <c r="BP1040" s="68"/>
      <c r="BQ1040" s="68"/>
      <c r="BR1040" s="68"/>
      <c r="BS1040" s="68"/>
      <c r="BT1040" s="68"/>
      <c r="BU1040" s="68"/>
      <c r="BV1040" s="68"/>
      <c r="BW1040" s="68"/>
      <c r="BX1040" s="68"/>
      <c r="BY1040" s="68"/>
      <c r="BZ1040" s="68"/>
      <c r="CA1040" s="68"/>
      <c r="CB1040" s="68"/>
      <c r="CC1040" s="68"/>
      <c r="CD1040" s="68"/>
      <c r="CE1040" s="68"/>
      <c r="CF1040" s="68"/>
      <c r="CG1040" s="68"/>
      <c r="CH1040" s="68"/>
      <c r="CI1040" s="68"/>
      <c r="CJ1040" s="68"/>
      <c r="CK1040" s="68"/>
      <c r="CL1040" s="68"/>
      <c r="CM1040" s="68"/>
      <c r="CN1040" s="68"/>
      <c r="CO1040" s="68"/>
      <c r="CP1040" s="68"/>
      <c r="CQ1040" s="68"/>
      <c r="CR1040" s="68"/>
      <c r="CS1040" s="68"/>
      <c r="CT1040" s="68"/>
      <c r="CU1040" s="68"/>
      <c r="CV1040" s="68"/>
      <c r="CW1040" s="68"/>
      <c r="CX1040" s="68"/>
      <c r="CY1040" s="68"/>
      <c r="CZ1040" s="68"/>
      <c r="DA1040" s="68"/>
      <c r="DB1040" s="68"/>
      <c r="DC1040" s="68"/>
      <c r="DD1040" s="68"/>
      <c r="DE1040" s="68"/>
      <c r="DF1040" s="68"/>
      <c r="DG1040" s="68"/>
      <c r="DH1040" s="68"/>
      <c r="DI1040" s="68"/>
      <c r="DJ1040" s="68"/>
      <c r="DK1040" s="68"/>
      <c r="DL1040" s="68"/>
      <c r="DM1040" s="68"/>
      <c r="DN1040" s="68"/>
      <c r="DO1040" s="68"/>
      <c r="DP1040" s="68"/>
      <c r="DQ1040" s="68"/>
      <c r="DR1040" s="68"/>
      <c r="DS1040" s="68"/>
      <c r="DT1040" s="68"/>
      <c r="DU1040" s="68"/>
      <c r="DV1040" s="68"/>
      <c r="DW1040" s="68"/>
      <c r="DX1040" s="68"/>
      <c r="DY1040" s="68"/>
      <c r="DZ1040" s="68"/>
      <c r="EA1040" s="68"/>
      <c r="EB1040" s="68"/>
      <c r="EC1040" s="68"/>
      <c r="ED1040" s="68"/>
      <c r="EE1040" s="68"/>
      <c r="EF1040" s="68"/>
      <c r="EG1040" s="68"/>
      <c r="EH1040" s="68"/>
      <c r="EI1040" s="68"/>
      <c r="EJ1040" s="68"/>
      <c r="EK1040" s="68"/>
      <c r="EL1040" s="68"/>
      <c r="EM1040" s="68"/>
      <c r="EN1040" s="68"/>
      <c r="EO1040" s="68"/>
      <c r="EP1040" s="68"/>
      <c r="EQ1040" s="68"/>
      <c r="ER1040" s="68"/>
      <c r="ES1040" s="68"/>
      <c r="ET1040" s="68"/>
      <c r="EU1040" s="68"/>
      <c r="EV1040" s="68"/>
      <c r="EW1040" s="68"/>
      <c r="EX1040" s="68"/>
      <c r="EY1040" s="68"/>
      <c r="EZ1040" s="68"/>
      <c r="FA1040" s="68"/>
      <c r="FB1040" s="68"/>
      <c r="FC1040" s="68"/>
      <c r="FD1040" s="68"/>
      <c r="FE1040" s="68"/>
      <c r="FF1040" s="68"/>
      <c r="FG1040" s="68"/>
      <c r="FH1040" s="68"/>
      <c r="FI1040" s="68"/>
      <c r="FJ1040" s="68"/>
      <c r="FK1040" s="68"/>
      <c r="FL1040" s="68"/>
      <c r="FM1040" s="68"/>
      <c r="FN1040" s="68"/>
      <c r="FO1040" s="68"/>
      <c r="FP1040" s="68"/>
      <c r="FQ1040" s="68"/>
      <c r="FR1040" s="68"/>
      <c r="FS1040" s="68"/>
      <c r="FT1040" s="68"/>
      <c r="FU1040" s="68"/>
      <c r="FV1040" s="68"/>
      <c r="FW1040" s="68"/>
      <c r="FX1040" s="68"/>
      <c r="FY1040" s="68"/>
      <c r="FZ1040" s="68"/>
      <c r="GA1040" s="68"/>
      <c r="GB1040" s="68"/>
      <c r="GC1040" s="68"/>
      <c r="GD1040" s="68"/>
      <c r="GE1040" s="68"/>
      <c r="GF1040" s="68"/>
      <c r="GG1040" s="68"/>
      <c r="GH1040" s="68"/>
      <c r="GI1040" s="68"/>
      <c r="GJ1040" s="68"/>
      <c r="GK1040" s="68"/>
      <c r="GL1040" s="68"/>
      <c r="GM1040" s="68"/>
      <c r="GN1040" s="68"/>
      <c r="GO1040" s="68"/>
      <c r="GP1040" s="68"/>
      <c r="GQ1040" s="68"/>
      <c r="GR1040" s="68"/>
      <c r="GS1040" s="68"/>
      <c r="GT1040" s="68"/>
      <c r="GU1040" s="68"/>
      <c r="GV1040" s="68"/>
      <c r="GW1040" s="68"/>
      <c r="GX1040" s="68"/>
      <c r="GY1040" s="68"/>
      <c r="GZ1040" s="68"/>
      <c r="HA1040" s="68"/>
      <c r="HB1040" s="68"/>
      <c r="HC1040" s="68"/>
      <c r="HD1040" s="68"/>
      <c r="HE1040" s="68"/>
      <c r="HF1040" s="68"/>
      <c r="HG1040" s="68"/>
      <c r="HH1040" s="68"/>
      <c r="HI1040" s="68"/>
      <c r="HJ1040" s="68"/>
      <c r="HK1040" s="68"/>
      <c r="HL1040" s="68"/>
      <c r="HM1040" s="68"/>
      <c r="HN1040" s="68"/>
      <c r="HO1040" s="68"/>
      <c r="HP1040" s="68"/>
      <c r="HQ1040" s="68"/>
      <c r="HR1040" s="68"/>
      <c r="HS1040" s="68"/>
      <c r="HT1040" s="68"/>
      <c r="HU1040" s="68"/>
      <c r="HV1040" s="68"/>
      <c r="HW1040" s="68"/>
      <c r="HX1040" s="68"/>
      <c r="HY1040" s="68"/>
      <c r="HZ1040" s="68"/>
      <c r="IA1040" s="68"/>
      <c r="IB1040" s="68"/>
      <c r="IC1040" s="68"/>
      <c r="ID1040" s="68"/>
      <c r="IE1040" s="68"/>
      <c r="IF1040" s="68"/>
      <c r="IG1040" s="68"/>
      <c r="IH1040" s="68"/>
      <c r="II1040" s="68"/>
      <c r="IJ1040" s="68"/>
      <c r="IK1040" s="68"/>
      <c r="IL1040" s="68"/>
      <c r="IM1040" s="68"/>
      <c r="IN1040" s="68"/>
      <c r="IO1040" s="68"/>
      <c r="IP1040" s="68"/>
      <c r="IQ1040" s="68"/>
      <c r="IR1040" s="68"/>
      <c r="IS1040" s="68"/>
      <c r="IT1040" s="68"/>
      <c r="IU1040" s="68"/>
      <c r="IV1040" s="68"/>
      <c r="IW1040" s="68"/>
      <c r="IX1040" s="68"/>
      <c r="IY1040" s="68"/>
      <c r="IZ1040" s="68"/>
      <c r="JA1040" s="68"/>
      <c r="JB1040" s="68"/>
      <c r="JC1040" s="68"/>
      <c r="JD1040" s="68"/>
      <c r="JE1040" s="68"/>
      <c r="JF1040" s="68"/>
      <c r="JG1040" s="68"/>
      <c r="JH1040" s="68"/>
      <c r="JI1040" s="68"/>
      <c r="JJ1040" s="68"/>
      <c r="JK1040" s="68"/>
      <c r="JL1040" s="68"/>
      <c r="JM1040" s="68"/>
      <c r="JN1040" s="68"/>
      <c r="JO1040" s="68"/>
      <c r="JP1040" s="68"/>
      <c r="JQ1040" s="68"/>
      <c r="JR1040" s="68"/>
      <c r="JS1040" s="68"/>
      <c r="JT1040" s="68"/>
      <c r="JU1040" s="68"/>
      <c r="JV1040" s="68"/>
      <c r="JW1040" s="68"/>
      <c r="JX1040" s="68"/>
      <c r="JY1040" s="68"/>
      <c r="JZ1040" s="68"/>
      <c r="KA1040" s="68"/>
      <c r="KB1040" s="68"/>
      <c r="KC1040" s="68"/>
      <c r="KD1040" s="68"/>
      <c r="KE1040" s="68"/>
      <c r="KF1040" s="68"/>
      <c r="KG1040" s="68"/>
      <c r="KH1040" s="68"/>
      <c r="KI1040" s="68"/>
      <c r="KJ1040" s="68"/>
      <c r="KK1040" s="68"/>
      <c r="KL1040" s="68"/>
      <c r="KM1040" s="68"/>
      <c r="KN1040" s="68"/>
      <c r="KO1040" s="68"/>
      <c r="KP1040" s="68"/>
      <c r="KQ1040" s="68"/>
      <c r="KR1040" s="68"/>
      <c r="KS1040" s="68"/>
      <c r="KT1040" s="68"/>
      <c r="KU1040" s="68"/>
      <c r="KV1040" s="68"/>
      <c r="KW1040" s="68"/>
      <c r="KX1040" s="68"/>
      <c r="KY1040" s="68"/>
      <c r="KZ1040" s="68"/>
      <c r="LA1040" s="68"/>
      <c r="LB1040" s="68"/>
      <c r="LC1040" s="68"/>
      <c r="LD1040" s="68"/>
      <c r="LE1040" s="68"/>
      <c r="LF1040" s="68"/>
      <c r="LG1040" s="68"/>
      <c r="LH1040" s="68"/>
      <c r="LI1040" s="68"/>
      <c r="LJ1040" s="68"/>
      <c r="LK1040" s="68"/>
      <c r="LL1040" s="68"/>
      <c r="LM1040" s="68"/>
      <c r="LN1040" s="68"/>
      <c r="LO1040" s="68"/>
      <c r="LP1040" s="68"/>
      <c r="LQ1040" s="68"/>
      <c r="LR1040" s="68"/>
      <c r="LS1040" s="68"/>
      <c r="LT1040" s="68"/>
      <c r="LU1040" s="68"/>
      <c r="LV1040" s="68"/>
      <c r="LW1040" s="68"/>
      <c r="LX1040" s="68"/>
      <c r="LY1040" s="68"/>
      <c r="LZ1040" s="68"/>
      <c r="MA1040" s="68"/>
      <c r="MB1040" s="68"/>
      <c r="MC1040" s="68"/>
      <c r="MD1040" s="68"/>
      <c r="ME1040" s="68"/>
      <c r="MF1040" s="68"/>
      <c r="MG1040" s="68"/>
      <c r="MH1040" s="68"/>
      <c r="MI1040" s="68"/>
      <c r="MJ1040" s="68"/>
      <c r="MK1040" s="68"/>
      <c r="ML1040" s="68"/>
      <c r="MM1040" s="68"/>
      <c r="MN1040" s="68"/>
      <c r="MO1040" s="68"/>
      <c r="MP1040" s="68"/>
      <c r="MQ1040" s="68"/>
      <c r="MR1040" s="68"/>
      <c r="MS1040" s="68"/>
      <c r="MT1040" s="68"/>
      <c r="MU1040" s="68"/>
      <c r="MV1040" s="68"/>
      <c r="MW1040" s="68"/>
      <c r="MX1040" s="68"/>
      <c r="MY1040" s="68"/>
      <c r="MZ1040" s="68"/>
      <c r="NA1040" s="68"/>
      <c r="NB1040" s="68"/>
      <c r="NC1040" s="68"/>
      <c r="ND1040" s="68"/>
      <c r="NE1040" s="68"/>
      <c r="NF1040" s="68"/>
      <c r="NG1040" s="68"/>
      <c r="NH1040" s="68"/>
      <c r="NI1040" s="68"/>
      <c r="NJ1040" s="68"/>
      <c r="NK1040" s="68"/>
      <c r="NL1040" s="68"/>
      <c r="NM1040" s="68"/>
      <c r="NN1040" s="68"/>
      <c r="NO1040" s="68"/>
      <c r="NP1040" s="68"/>
      <c r="NQ1040" s="68"/>
      <c r="NR1040" s="68"/>
      <c r="NS1040" s="68"/>
      <c r="NT1040" s="68"/>
      <c r="NU1040" s="68"/>
      <c r="NV1040" s="68"/>
      <c r="NW1040" s="68"/>
      <c r="NX1040" s="68"/>
      <c r="NY1040" s="68"/>
      <c r="NZ1040" s="68"/>
      <c r="OA1040" s="68"/>
      <c r="OB1040" s="68"/>
      <c r="OC1040" s="68"/>
      <c r="OD1040" s="68"/>
      <c r="OE1040" s="68"/>
      <c r="OF1040" s="68"/>
      <c r="OG1040" s="68"/>
      <c r="OH1040" s="68"/>
      <c r="OI1040" s="68"/>
      <c r="OJ1040" s="68"/>
      <c r="OK1040" s="68"/>
      <c r="OL1040" s="68"/>
      <c r="OM1040" s="68"/>
      <c r="ON1040" s="68"/>
      <c r="OO1040" s="68"/>
      <c r="OP1040" s="68"/>
      <c r="OQ1040" s="68"/>
      <c r="OR1040" s="68"/>
      <c r="OS1040" s="68"/>
      <c r="OT1040" s="68"/>
      <c r="OU1040" s="68"/>
      <c r="OV1040" s="68"/>
      <c r="OW1040" s="68"/>
      <c r="OX1040" s="68"/>
      <c r="OY1040" s="68"/>
      <c r="OZ1040" s="68"/>
      <c r="PA1040" s="68"/>
      <c r="PB1040" s="68"/>
      <c r="PC1040" s="68"/>
      <c r="PD1040" s="68"/>
      <c r="PE1040" s="68"/>
      <c r="PF1040" s="68"/>
      <c r="PG1040" s="68"/>
      <c r="PH1040" s="68"/>
      <c r="PI1040" s="68"/>
      <c r="PJ1040" s="68"/>
      <c r="PK1040" s="68"/>
      <c r="PL1040" s="68"/>
      <c r="PM1040" s="68"/>
      <c r="PN1040" s="68"/>
      <c r="PO1040" s="68"/>
      <c r="PP1040" s="68"/>
      <c r="PQ1040" s="68"/>
      <c r="PR1040" s="68"/>
      <c r="PS1040" s="68"/>
      <c r="PT1040" s="68"/>
      <c r="PU1040" s="68"/>
      <c r="PV1040" s="68"/>
      <c r="PW1040" s="68"/>
      <c r="PX1040" s="68"/>
      <c r="PY1040" s="68"/>
      <c r="PZ1040" s="68"/>
      <c r="QA1040" s="68"/>
      <c r="QB1040" s="68"/>
      <c r="QC1040" s="68"/>
      <c r="QD1040" s="68"/>
      <c r="QE1040" s="68"/>
      <c r="QF1040" s="68"/>
      <c r="QG1040" s="68"/>
      <c r="QH1040" s="68"/>
      <c r="QI1040" s="68"/>
      <c r="QJ1040" s="68"/>
      <c r="QK1040" s="68"/>
      <c r="QL1040" s="68"/>
      <c r="QM1040" s="68"/>
      <c r="QN1040" s="68"/>
      <c r="QO1040" s="68"/>
      <c r="QP1040" s="68"/>
      <c r="QQ1040" s="68"/>
      <c r="QR1040" s="68"/>
      <c r="QS1040" s="68"/>
      <c r="QT1040" s="68"/>
      <c r="QU1040" s="68"/>
      <c r="QV1040" s="68"/>
      <c r="QW1040" s="68"/>
      <c r="QX1040" s="68"/>
      <c r="QY1040" s="68"/>
      <c r="QZ1040" s="68"/>
      <c r="RA1040" s="68"/>
      <c r="RB1040" s="68"/>
      <c r="RC1040" s="68"/>
      <c r="RD1040" s="68"/>
      <c r="RE1040" s="68"/>
      <c r="RF1040" s="68"/>
      <c r="RG1040" s="68"/>
      <c r="RH1040" s="68"/>
      <c r="RI1040" s="68"/>
      <c r="RJ1040" s="68"/>
      <c r="RK1040" s="68"/>
      <c r="RL1040" s="68"/>
      <c r="RM1040" s="68"/>
      <c r="RN1040" s="68"/>
      <c r="RO1040" s="68"/>
      <c r="RP1040" s="68"/>
      <c r="RQ1040" s="68"/>
      <c r="RR1040" s="68"/>
      <c r="RS1040" s="68"/>
      <c r="RT1040" s="68"/>
      <c r="RU1040" s="68"/>
      <c r="RV1040" s="68"/>
      <c r="RW1040" s="68"/>
      <c r="RX1040" s="68"/>
      <c r="RY1040" s="68"/>
      <c r="RZ1040" s="68"/>
      <c r="SA1040" s="68"/>
      <c r="SB1040" s="68"/>
      <c r="SC1040" s="68"/>
      <c r="SD1040" s="68"/>
      <c r="SE1040" s="68"/>
      <c r="SF1040" s="68"/>
      <c r="SG1040" s="68"/>
      <c r="SH1040" s="68"/>
      <c r="SI1040" s="68"/>
      <c r="SJ1040" s="68"/>
      <c r="SK1040" s="68"/>
      <c r="SL1040" s="68"/>
      <c r="SM1040" s="68"/>
      <c r="SN1040" s="68"/>
      <c r="SO1040" s="68"/>
      <c r="SP1040" s="68"/>
      <c r="SQ1040" s="68"/>
      <c r="SR1040" s="68"/>
      <c r="SS1040" s="68"/>
      <c r="ST1040" s="68"/>
      <c r="SU1040" s="68"/>
      <c r="SV1040" s="68"/>
    </row>
    <row r="1041" spans="1:516" ht="16.5" customHeight="1" x14ac:dyDescent="0.2">
      <c r="A1041" s="20">
        <v>433</v>
      </c>
      <c r="B1041" s="20" t="s">
        <v>62</v>
      </c>
      <c r="C1041" s="20" t="s">
        <v>915</v>
      </c>
      <c r="D1041" s="20" t="s">
        <v>38</v>
      </c>
      <c r="E1041" s="20" t="s">
        <v>1339</v>
      </c>
      <c r="F1041" s="22" t="s">
        <v>946</v>
      </c>
      <c r="G1041" s="20" t="s">
        <v>25</v>
      </c>
      <c r="H1041" s="20" t="s">
        <v>26</v>
      </c>
      <c r="I1041" s="20" t="s">
        <v>81</v>
      </c>
      <c r="J1041" s="22" t="s">
        <v>915</v>
      </c>
      <c r="K1041" s="20"/>
      <c r="L1041" s="20"/>
      <c r="M1041" s="20"/>
      <c r="N1041" s="20"/>
      <c r="O1041" s="23"/>
      <c r="P1041" s="23">
        <v>2000000</v>
      </c>
      <c r="Q1041" s="24">
        <v>1</v>
      </c>
      <c r="R1041" s="25">
        <v>45809</v>
      </c>
      <c r="S1041" s="20" t="s">
        <v>83</v>
      </c>
      <c r="T1041" s="26">
        <f t="shared" si="18"/>
        <v>2000000</v>
      </c>
      <c r="U1041" s="27" t="s">
        <v>100</v>
      </c>
      <c r="V1041" s="27" t="s">
        <v>100</v>
      </c>
      <c r="W1041" s="68"/>
      <c r="X1041" s="68"/>
      <c r="Y1041" s="68"/>
      <c r="Z1041" s="68"/>
      <c r="AA1041" s="68"/>
      <c r="AB1041" s="68"/>
      <c r="AC1041" s="68"/>
      <c r="AD1041" s="68"/>
      <c r="AE1041" s="68"/>
      <c r="AF1041" s="68"/>
      <c r="AG1041" s="68"/>
      <c r="AH1041" s="68"/>
      <c r="AI1041" s="68"/>
      <c r="AJ1041" s="68"/>
      <c r="AK1041" s="68"/>
      <c r="AL1041" s="68"/>
      <c r="AM1041" s="68"/>
      <c r="AN1041" s="68"/>
      <c r="AO1041" s="68"/>
      <c r="AP1041" s="68"/>
      <c r="AQ1041" s="68"/>
      <c r="AR1041" s="68"/>
      <c r="AS1041" s="68"/>
      <c r="AT1041" s="68"/>
      <c r="AU1041" s="68"/>
      <c r="AV1041" s="68"/>
      <c r="AW1041" s="68"/>
      <c r="AX1041" s="68"/>
      <c r="AY1041" s="68"/>
      <c r="AZ1041" s="68"/>
      <c r="BA1041" s="68"/>
      <c r="BB1041" s="68"/>
      <c r="BC1041" s="68"/>
      <c r="BD1041" s="68"/>
      <c r="BE1041" s="68"/>
      <c r="BF1041" s="68"/>
      <c r="BG1041" s="68"/>
      <c r="BH1041" s="68"/>
      <c r="BI1041" s="68"/>
      <c r="BJ1041" s="68"/>
      <c r="BK1041" s="68"/>
      <c r="BL1041" s="68"/>
      <c r="BM1041" s="68"/>
      <c r="BN1041" s="68"/>
      <c r="BO1041" s="68"/>
      <c r="BP1041" s="68"/>
      <c r="BQ1041" s="68"/>
      <c r="BR1041" s="68"/>
      <c r="BS1041" s="68"/>
      <c r="BT1041" s="68"/>
      <c r="BU1041" s="68"/>
      <c r="BV1041" s="68"/>
      <c r="BW1041" s="68"/>
      <c r="BX1041" s="68"/>
      <c r="BY1041" s="68"/>
      <c r="BZ1041" s="68"/>
      <c r="CA1041" s="68"/>
      <c r="CB1041" s="68"/>
      <c r="CC1041" s="68"/>
      <c r="CD1041" s="68"/>
      <c r="CE1041" s="68"/>
      <c r="CF1041" s="68"/>
      <c r="CG1041" s="68"/>
      <c r="CH1041" s="68"/>
      <c r="CI1041" s="68"/>
      <c r="CJ1041" s="68"/>
      <c r="CK1041" s="68"/>
      <c r="CL1041" s="68"/>
      <c r="CM1041" s="68"/>
      <c r="CN1041" s="68"/>
      <c r="CO1041" s="68"/>
      <c r="CP1041" s="68"/>
      <c r="CQ1041" s="68"/>
      <c r="CR1041" s="68"/>
      <c r="CS1041" s="68"/>
      <c r="CT1041" s="68"/>
      <c r="CU1041" s="68"/>
      <c r="CV1041" s="68"/>
      <c r="CW1041" s="68"/>
      <c r="CX1041" s="68"/>
      <c r="CY1041" s="68"/>
      <c r="CZ1041" s="68"/>
      <c r="DA1041" s="68"/>
      <c r="DB1041" s="68"/>
      <c r="DC1041" s="68"/>
      <c r="DD1041" s="68"/>
      <c r="DE1041" s="68"/>
      <c r="DF1041" s="68"/>
      <c r="DG1041" s="68"/>
      <c r="DH1041" s="68"/>
      <c r="DI1041" s="68"/>
      <c r="DJ1041" s="68"/>
      <c r="DK1041" s="68"/>
      <c r="DL1041" s="68"/>
      <c r="DM1041" s="68"/>
      <c r="DN1041" s="68"/>
      <c r="DO1041" s="68"/>
      <c r="DP1041" s="68"/>
      <c r="DQ1041" s="68"/>
      <c r="DR1041" s="68"/>
      <c r="DS1041" s="68"/>
      <c r="DT1041" s="68"/>
      <c r="DU1041" s="68"/>
      <c r="DV1041" s="68"/>
      <c r="DW1041" s="68"/>
      <c r="DX1041" s="68"/>
      <c r="DY1041" s="68"/>
      <c r="DZ1041" s="68"/>
      <c r="EA1041" s="68"/>
      <c r="EB1041" s="68"/>
      <c r="EC1041" s="68"/>
      <c r="ED1041" s="68"/>
      <c r="EE1041" s="68"/>
      <c r="EF1041" s="68"/>
      <c r="EG1041" s="68"/>
      <c r="EH1041" s="68"/>
      <c r="EI1041" s="68"/>
      <c r="EJ1041" s="68"/>
      <c r="EK1041" s="68"/>
      <c r="EL1041" s="68"/>
      <c r="EM1041" s="68"/>
      <c r="EN1041" s="68"/>
      <c r="EO1041" s="68"/>
      <c r="EP1041" s="68"/>
      <c r="EQ1041" s="68"/>
      <c r="ER1041" s="68"/>
      <c r="ES1041" s="68"/>
      <c r="ET1041" s="68"/>
      <c r="EU1041" s="68"/>
      <c r="EV1041" s="68"/>
      <c r="EW1041" s="68"/>
      <c r="EX1041" s="68"/>
      <c r="EY1041" s="68"/>
      <c r="EZ1041" s="68"/>
      <c r="FA1041" s="68"/>
      <c r="FB1041" s="68"/>
      <c r="FC1041" s="68"/>
      <c r="FD1041" s="68"/>
      <c r="FE1041" s="68"/>
      <c r="FF1041" s="68"/>
      <c r="FG1041" s="68"/>
      <c r="FH1041" s="68"/>
      <c r="FI1041" s="68"/>
      <c r="FJ1041" s="68"/>
      <c r="FK1041" s="68"/>
      <c r="FL1041" s="68"/>
      <c r="FM1041" s="68"/>
      <c r="FN1041" s="68"/>
      <c r="FO1041" s="68"/>
      <c r="FP1041" s="68"/>
      <c r="FQ1041" s="68"/>
      <c r="FR1041" s="68"/>
      <c r="FS1041" s="68"/>
      <c r="FT1041" s="68"/>
      <c r="FU1041" s="68"/>
      <c r="FV1041" s="68"/>
      <c r="FW1041" s="68"/>
      <c r="FX1041" s="68"/>
      <c r="FY1041" s="68"/>
      <c r="FZ1041" s="68"/>
      <c r="GA1041" s="68"/>
      <c r="GB1041" s="68"/>
      <c r="GC1041" s="68"/>
      <c r="GD1041" s="68"/>
      <c r="GE1041" s="68"/>
      <c r="GF1041" s="68"/>
      <c r="GG1041" s="68"/>
      <c r="GH1041" s="68"/>
      <c r="GI1041" s="68"/>
      <c r="GJ1041" s="68"/>
      <c r="GK1041" s="68"/>
      <c r="GL1041" s="68"/>
      <c r="GM1041" s="68"/>
      <c r="GN1041" s="68"/>
      <c r="GO1041" s="68"/>
      <c r="GP1041" s="68"/>
      <c r="GQ1041" s="68"/>
      <c r="GR1041" s="68"/>
      <c r="GS1041" s="68"/>
      <c r="GT1041" s="68"/>
      <c r="GU1041" s="68"/>
      <c r="GV1041" s="68"/>
      <c r="GW1041" s="68"/>
      <c r="GX1041" s="68"/>
      <c r="GY1041" s="68"/>
      <c r="GZ1041" s="68"/>
      <c r="HA1041" s="68"/>
      <c r="HB1041" s="68"/>
      <c r="HC1041" s="68"/>
      <c r="HD1041" s="68"/>
      <c r="HE1041" s="68"/>
      <c r="HF1041" s="68"/>
      <c r="HG1041" s="68"/>
      <c r="HH1041" s="68"/>
      <c r="HI1041" s="68"/>
      <c r="HJ1041" s="68"/>
      <c r="HK1041" s="68"/>
      <c r="HL1041" s="68"/>
      <c r="HM1041" s="68"/>
      <c r="HN1041" s="68"/>
      <c r="HO1041" s="68"/>
      <c r="HP1041" s="68"/>
      <c r="HQ1041" s="68"/>
      <c r="HR1041" s="68"/>
      <c r="HS1041" s="68"/>
      <c r="HT1041" s="68"/>
      <c r="HU1041" s="68"/>
      <c r="HV1041" s="68"/>
      <c r="HW1041" s="68"/>
      <c r="HX1041" s="68"/>
      <c r="HY1041" s="68"/>
      <c r="HZ1041" s="68"/>
      <c r="IA1041" s="68"/>
      <c r="IB1041" s="68"/>
      <c r="IC1041" s="68"/>
      <c r="ID1041" s="68"/>
      <c r="IE1041" s="68"/>
      <c r="IF1041" s="68"/>
      <c r="IG1041" s="68"/>
      <c r="IH1041" s="68"/>
      <c r="II1041" s="68"/>
      <c r="IJ1041" s="68"/>
      <c r="IK1041" s="68"/>
      <c r="IL1041" s="68"/>
      <c r="IM1041" s="68"/>
      <c r="IN1041" s="68"/>
      <c r="IO1041" s="68"/>
      <c r="IP1041" s="68"/>
      <c r="IQ1041" s="68"/>
      <c r="IR1041" s="68"/>
      <c r="IS1041" s="68"/>
      <c r="IT1041" s="68"/>
      <c r="IU1041" s="68"/>
      <c r="IV1041" s="68"/>
      <c r="IW1041" s="68"/>
      <c r="IX1041" s="68"/>
      <c r="IY1041" s="68"/>
      <c r="IZ1041" s="68"/>
      <c r="JA1041" s="68"/>
      <c r="JB1041" s="68"/>
      <c r="JC1041" s="68"/>
      <c r="JD1041" s="68"/>
      <c r="JE1041" s="68"/>
      <c r="JF1041" s="68"/>
      <c r="JG1041" s="68"/>
      <c r="JH1041" s="68"/>
      <c r="JI1041" s="68"/>
      <c r="JJ1041" s="68"/>
      <c r="JK1041" s="68"/>
      <c r="JL1041" s="68"/>
      <c r="JM1041" s="68"/>
      <c r="JN1041" s="68"/>
      <c r="JO1041" s="68"/>
      <c r="JP1041" s="68"/>
      <c r="JQ1041" s="68"/>
      <c r="JR1041" s="68"/>
      <c r="JS1041" s="68"/>
      <c r="JT1041" s="68"/>
      <c r="JU1041" s="68"/>
      <c r="JV1041" s="68"/>
      <c r="JW1041" s="68"/>
      <c r="JX1041" s="68"/>
      <c r="JY1041" s="68"/>
      <c r="JZ1041" s="68"/>
      <c r="KA1041" s="68"/>
      <c r="KB1041" s="68"/>
      <c r="KC1041" s="68"/>
      <c r="KD1041" s="68"/>
      <c r="KE1041" s="68"/>
      <c r="KF1041" s="68"/>
      <c r="KG1041" s="68"/>
      <c r="KH1041" s="68"/>
      <c r="KI1041" s="68"/>
      <c r="KJ1041" s="68"/>
      <c r="KK1041" s="68"/>
      <c r="KL1041" s="68"/>
      <c r="KM1041" s="68"/>
      <c r="KN1041" s="68"/>
      <c r="KO1041" s="68"/>
      <c r="KP1041" s="68"/>
      <c r="KQ1041" s="68"/>
      <c r="KR1041" s="68"/>
      <c r="KS1041" s="68"/>
      <c r="KT1041" s="68"/>
      <c r="KU1041" s="68"/>
      <c r="KV1041" s="68"/>
      <c r="KW1041" s="68"/>
      <c r="KX1041" s="68"/>
      <c r="KY1041" s="68"/>
      <c r="KZ1041" s="68"/>
      <c r="LA1041" s="68"/>
      <c r="LB1041" s="68"/>
      <c r="LC1041" s="68"/>
      <c r="LD1041" s="68"/>
      <c r="LE1041" s="68"/>
      <c r="LF1041" s="68"/>
      <c r="LG1041" s="68"/>
      <c r="LH1041" s="68"/>
      <c r="LI1041" s="68"/>
      <c r="LJ1041" s="68"/>
      <c r="LK1041" s="68"/>
      <c r="LL1041" s="68"/>
      <c r="LM1041" s="68"/>
      <c r="LN1041" s="68"/>
      <c r="LO1041" s="68"/>
      <c r="LP1041" s="68"/>
      <c r="LQ1041" s="68"/>
      <c r="LR1041" s="68"/>
      <c r="LS1041" s="68"/>
      <c r="LT1041" s="68"/>
      <c r="LU1041" s="68"/>
      <c r="LV1041" s="68"/>
      <c r="LW1041" s="68"/>
      <c r="LX1041" s="68"/>
      <c r="LY1041" s="68"/>
      <c r="LZ1041" s="68"/>
      <c r="MA1041" s="68"/>
      <c r="MB1041" s="68"/>
      <c r="MC1041" s="68"/>
      <c r="MD1041" s="68"/>
      <c r="ME1041" s="68"/>
      <c r="MF1041" s="68"/>
      <c r="MG1041" s="68"/>
      <c r="MH1041" s="68"/>
      <c r="MI1041" s="68"/>
      <c r="MJ1041" s="68"/>
      <c r="MK1041" s="68"/>
      <c r="ML1041" s="68"/>
      <c r="MM1041" s="68"/>
      <c r="MN1041" s="68"/>
      <c r="MO1041" s="68"/>
      <c r="MP1041" s="68"/>
      <c r="MQ1041" s="68"/>
      <c r="MR1041" s="68"/>
      <c r="MS1041" s="68"/>
      <c r="MT1041" s="68"/>
      <c r="MU1041" s="68"/>
      <c r="MV1041" s="68"/>
      <c r="MW1041" s="68"/>
      <c r="MX1041" s="68"/>
      <c r="MY1041" s="68"/>
      <c r="MZ1041" s="68"/>
      <c r="NA1041" s="68"/>
      <c r="NB1041" s="68"/>
      <c r="NC1041" s="68"/>
      <c r="ND1041" s="68"/>
      <c r="NE1041" s="68"/>
      <c r="NF1041" s="68"/>
      <c r="NG1041" s="68"/>
      <c r="NH1041" s="68"/>
      <c r="NI1041" s="68"/>
      <c r="NJ1041" s="68"/>
      <c r="NK1041" s="68"/>
      <c r="NL1041" s="68"/>
      <c r="NM1041" s="68"/>
      <c r="NN1041" s="68"/>
      <c r="NO1041" s="68"/>
      <c r="NP1041" s="68"/>
      <c r="NQ1041" s="68"/>
      <c r="NR1041" s="68"/>
      <c r="NS1041" s="68"/>
      <c r="NT1041" s="68"/>
      <c r="NU1041" s="68"/>
      <c r="NV1041" s="68"/>
      <c r="NW1041" s="68"/>
      <c r="NX1041" s="68"/>
      <c r="NY1041" s="68"/>
      <c r="NZ1041" s="68"/>
      <c r="OA1041" s="68"/>
      <c r="OB1041" s="68"/>
      <c r="OC1041" s="68"/>
      <c r="OD1041" s="68"/>
      <c r="OE1041" s="68"/>
      <c r="OF1041" s="68"/>
      <c r="OG1041" s="68"/>
      <c r="OH1041" s="68"/>
      <c r="OI1041" s="68"/>
      <c r="OJ1041" s="68"/>
      <c r="OK1041" s="68"/>
      <c r="OL1041" s="68"/>
      <c r="OM1041" s="68"/>
      <c r="ON1041" s="68"/>
      <c r="OO1041" s="68"/>
      <c r="OP1041" s="68"/>
      <c r="OQ1041" s="68"/>
      <c r="OR1041" s="68"/>
      <c r="OS1041" s="68"/>
      <c r="OT1041" s="68"/>
      <c r="OU1041" s="68"/>
      <c r="OV1041" s="68"/>
      <c r="OW1041" s="68"/>
      <c r="OX1041" s="68"/>
      <c r="OY1041" s="68"/>
      <c r="OZ1041" s="68"/>
      <c r="PA1041" s="68"/>
      <c r="PB1041" s="68"/>
      <c r="PC1041" s="68"/>
      <c r="PD1041" s="68"/>
      <c r="PE1041" s="68"/>
      <c r="PF1041" s="68"/>
      <c r="PG1041" s="68"/>
      <c r="PH1041" s="68"/>
      <c r="PI1041" s="68"/>
      <c r="PJ1041" s="68"/>
      <c r="PK1041" s="68"/>
      <c r="PL1041" s="68"/>
      <c r="PM1041" s="68"/>
      <c r="PN1041" s="68"/>
      <c r="PO1041" s="68"/>
      <c r="PP1041" s="68"/>
      <c r="PQ1041" s="68"/>
      <c r="PR1041" s="68"/>
      <c r="PS1041" s="68"/>
      <c r="PT1041" s="68"/>
      <c r="PU1041" s="68"/>
      <c r="PV1041" s="68"/>
      <c r="PW1041" s="68"/>
      <c r="PX1041" s="68"/>
      <c r="PY1041" s="68"/>
      <c r="PZ1041" s="68"/>
      <c r="QA1041" s="68"/>
      <c r="QB1041" s="68"/>
      <c r="QC1041" s="68"/>
      <c r="QD1041" s="68"/>
      <c r="QE1041" s="68"/>
      <c r="QF1041" s="68"/>
      <c r="QG1041" s="68"/>
      <c r="QH1041" s="68"/>
      <c r="QI1041" s="68"/>
      <c r="QJ1041" s="68"/>
      <c r="QK1041" s="68"/>
      <c r="QL1041" s="68"/>
      <c r="QM1041" s="68"/>
      <c r="QN1041" s="68"/>
      <c r="QO1041" s="68"/>
      <c r="QP1041" s="68"/>
      <c r="QQ1041" s="68"/>
      <c r="QR1041" s="68"/>
      <c r="QS1041" s="68"/>
      <c r="QT1041" s="68"/>
      <c r="QU1041" s="68"/>
      <c r="QV1041" s="68"/>
      <c r="QW1041" s="68"/>
      <c r="QX1041" s="68"/>
      <c r="QY1041" s="68"/>
      <c r="QZ1041" s="68"/>
      <c r="RA1041" s="68"/>
      <c r="RB1041" s="68"/>
      <c r="RC1041" s="68"/>
      <c r="RD1041" s="68"/>
      <c r="RE1041" s="68"/>
      <c r="RF1041" s="68"/>
      <c r="RG1041" s="68"/>
      <c r="RH1041" s="68"/>
      <c r="RI1041" s="68"/>
      <c r="RJ1041" s="68"/>
      <c r="RK1041" s="68"/>
      <c r="RL1041" s="68"/>
      <c r="RM1041" s="68"/>
      <c r="RN1041" s="68"/>
      <c r="RO1041" s="68"/>
      <c r="RP1041" s="68"/>
      <c r="RQ1041" s="68"/>
      <c r="RR1041" s="68"/>
      <c r="RS1041" s="68"/>
      <c r="RT1041" s="68"/>
      <c r="RU1041" s="68"/>
      <c r="RV1041" s="68"/>
      <c r="RW1041" s="68"/>
      <c r="RX1041" s="68"/>
      <c r="RY1041" s="68"/>
      <c r="RZ1041" s="68"/>
      <c r="SA1041" s="68"/>
      <c r="SB1041" s="68"/>
      <c r="SC1041" s="68"/>
      <c r="SD1041" s="68"/>
      <c r="SE1041" s="68"/>
      <c r="SF1041" s="68"/>
      <c r="SG1041" s="68"/>
      <c r="SH1041" s="68"/>
      <c r="SI1041" s="68"/>
      <c r="SJ1041" s="68"/>
      <c r="SK1041" s="68"/>
      <c r="SL1041" s="68"/>
      <c r="SM1041" s="68"/>
      <c r="SN1041" s="68"/>
      <c r="SO1041" s="68"/>
      <c r="SP1041" s="68"/>
      <c r="SQ1041" s="68"/>
      <c r="SR1041" s="68"/>
      <c r="SS1041" s="68"/>
      <c r="ST1041" s="68"/>
      <c r="SU1041" s="68"/>
      <c r="SV1041" s="68"/>
    </row>
    <row r="1042" spans="1:516" ht="16.5" customHeight="1" x14ac:dyDescent="0.2">
      <c r="A1042" s="20">
        <v>434</v>
      </c>
      <c r="B1042" s="20" t="s">
        <v>62</v>
      </c>
      <c r="C1042" s="20" t="s">
        <v>915</v>
      </c>
      <c r="D1042" s="20" t="s">
        <v>38</v>
      </c>
      <c r="E1042" s="20" t="s">
        <v>1339</v>
      </c>
      <c r="F1042" s="22" t="s">
        <v>946</v>
      </c>
      <c r="G1042" s="20" t="s">
        <v>25</v>
      </c>
      <c r="H1042" s="20" t="s">
        <v>26</v>
      </c>
      <c r="I1042" s="20" t="s">
        <v>81</v>
      </c>
      <c r="J1042" s="22" t="s">
        <v>915</v>
      </c>
      <c r="K1042" s="20"/>
      <c r="L1042" s="20"/>
      <c r="M1042" s="20"/>
      <c r="N1042" s="20"/>
      <c r="O1042" s="23"/>
      <c r="P1042" s="23">
        <v>2000000</v>
      </c>
      <c r="Q1042" s="24">
        <v>1</v>
      </c>
      <c r="R1042" s="25">
        <v>45839</v>
      </c>
      <c r="S1042" s="20" t="s">
        <v>83</v>
      </c>
      <c r="T1042" s="26">
        <f t="shared" si="18"/>
        <v>2000000</v>
      </c>
      <c r="U1042" s="27" t="s">
        <v>100</v>
      </c>
      <c r="V1042" s="27" t="s">
        <v>100</v>
      </c>
      <c r="W1042" s="68"/>
      <c r="X1042" s="68"/>
      <c r="Y1042" s="68"/>
      <c r="Z1042" s="68"/>
      <c r="AA1042" s="68"/>
      <c r="AB1042" s="68"/>
      <c r="AC1042" s="68"/>
      <c r="AD1042" s="68"/>
      <c r="AE1042" s="68"/>
      <c r="AF1042" s="68"/>
      <c r="AG1042" s="68"/>
      <c r="AH1042" s="68"/>
      <c r="AI1042" s="68"/>
      <c r="AJ1042" s="68"/>
      <c r="AK1042" s="68"/>
      <c r="AL1042" s="68"/>
      <c r="AM1042" s="68"/>
      <c r="AN1042" s="68"/>
      <c r="AO1042" s="68"/>
      <c r="AP1042" s="68"/>
      <c r="AQ1042" s="68"/>
      <c r="AR1042" s="68"/>
      <c r="AS1042" s="68"/>
      <c r="AT1042" s="68"/>
      <c r="AU1042" s="68"/>
      <c r="AV1042" s="68"/>
      <c r="AW1042" s="68"/>
      <c r="AX1042" s="68"/>
      <c r="AY1042" s="68"/>
      <c r="AZ1042" s="68"/>
      <c r="BA1042" s="68"/>
      <c r="BB1042" s="68"/>
      <c r="BC1042" s="68"/>
      <c r="BD1042" s="68"/>
      <c r="BE1042" s="68"/>
      <c r="BF1042" s="68"/>
      <c r="BG1042" s="68"/>
      <c r="BH1042" s="68"/>
      <c r="BI1042" s="68"/>
      <c r="BJ1042" s="68"/>
      <c r="BK1042" s="68"/>
      <c r="BL1042" s="68"/>
      <c r="BM1042" s="68"/>
      <c r="BN1042" s="68"/>
      <c r="BO1042" s="68"/>
      <c r="BP1042" s="68"/>
      <c r="BQ1042" s="68"/>
      <c r="BR1042" s="68"/>
      <c r="BS1042" s="68"/>
      <c r="BT1042" s="68"/>
      <c r="BU1042" s="68"/>
      <c r="BV1042" s="68"/>
      <c r="BW1042" s="68"/>
      <c r="BX1042" s="68"/>
      <c r="BY1042" s="68"/>
      <c r="BZ1042" s="68"/>
      <c r="CA1042" s="68"/>
      <c r="CB1042" s="68"/>
      <c r="CC1042" s="68"/>
      <c r="CD1042" s="68"/>
      <c r="CE1042" s="68"/>
      <c r="CF1042" s="68"/>
      <c r="CG1042" s="68"/>
      <c r="CH1042" s="68"/>
      <c r="CI1042" s="68"/>
      <c r="CJ1042" s="68"/>
      <c r="CK1042" s="68"/>
      <c r="CL1042" s="68"/>
      <c r="CM1042" s="68"/>
      <c r="CN1042" s="68"/>
      <c r="CO1042" s="68"/>
      <c r="CP1042" s="68"/>
      <c r="CQ1042" s="68"/>
      <c r="CR1042" s="68"/>
      <c r="CS1042" s="68"/>
      <c r="CT1042" s="68"/>
      <c r="CU1042" s="68"/>
      <c r="CV1042" s="68"/>
      <c r="CW1042" s="68"/>
      <c r="CX1042" s="68"/>
      <c r="CY1042" s="68"/>
      <c r="CZ1042" s="68"/>
      <c r="DA1042" s="68"/>
      <c r="DB1042" s="68"/>
      <c r="DC1042" s="68"/>
      <c r="DD1042" s="68"/>
      <c r="DE1042" s="68"/>
      <c r="DF1042" s="68"/>
      <c r="DG1042" s="68"/>
      <c r="DH1042" s="68"/>
      <c r="DI1042" s="68"/>
      <c r="DJ1042" s="68"/>
      <c r="DK1042" s="68"/>
      <c r="DL1042" s="68"/>
      <c r="DM1042" s="68"/>
      <c r="DN1042" s="68"/>
      <c r="DO1042" s="68"/>
      <c r="DP1042" s="68"/>
      <c r="DQ1042" s="68"/>
      <c r="DR1042" s="68"/>
      <c r="DS1042" s="68"/>
      <c r="DT1042" s="68"/>
      <c r="DU1042" s="68"/>
      <c r="DV1042" s="68"/>
      <c r="DW1042" s="68"/>
      <c r="DX1042" s="68"/>
      <c r="DY1042" s="68"/>
      <c r="DZ1042" s="68"/>
      <c r="EA1042" s="68"/>
      <c r="EB1042" s="68"/>
      <c r="EC1042" s="68"/>
      <c r="ED1042" s="68"/>
      <c r="EE1042" s="68"/>
      <c r="EF1042" s="68"/>
      <c r="EG1042" s="68"/>
      <c r="EH1042" s="68"/>
      <c r="EI1042" s="68"/>
      <c r="EJ1042" s="68"/>
      <c r="EK1042" s="68"/>
      <c r="EL1042" s="68"/>
      <c r="EM1042" s="68"/>
      <c r="EN1042" s="68"/>
      <c r="EO1042" s="68"/>
      <c r="EP1042" s="68"/>
      <c r="EQ1042" s="68"/>
      <c r="ER1042" s="68"/>
      <c r="ES1042" s="68"/>
      <c r="ET1042" s="68"/>
      <c r="EU1042" s="68"/>
      <c r="EV1042" s="68"/>
      <c r="EW1042" s="68"/>
      <c r="EX1042" s="68"/>
      <c r="EY1042" s="68"/>
      <c r="EZ1042" s="68"/>
      <c r="FA1042" s="68"/>
      <c r="FB1042" s="68"/>
      <c r="FC1042" s="68"/>
      <c r="FD1042" s="68"/>
      <c r="FE1042" s="68"/>
      <c r="FF1042" s="68"/>
      <c r="FG1042" s="68"/>
      <c r="FH1042" s="68"/>
      <c r="FI1042" s="68"/>
      <c r="FJ1042" s="68"/>
      <c r="FK1042" s="68"/>
      <c r="FL1042" s="68"/>
      <c r="FM1042" s="68"/>
      <c r="FN1042" s="68"/>
      <c r="FO1042" s="68"/>
      <c r="FP1042" s="68"/>
      <c r="FQ1042" s="68"/>
      <c r="FR1042" s="68"/>
      <c r="FS1042" s="68"/>
      <c r="FT1042" s="68"/>
      <c r="FU1042" s="68"/>
      <c r="FV1042" s="68"/>
      <c r="FW1042" s="68"/>
      <c r="FX1042" s="68"/>
      <c r="FY1042" s="68"/>
      <c r="FZ1042" s="68"/>
      <c r="GA1042" s="68"/>
      <c r="GB1042" s="68"/>
      <c r="GC1042" s="68"/>
      <c r="GD1042" s="68"/>
      <c r="GE1042" s="68"/>
      <c r="GF1042" s="68"/>
      <c r="GG1042" s="68"/>
      <c r="GH1042" s="68"/>
      <c r="GI1042" s="68"/>
      <c r="GJ1042" s="68"/>
      <c r="GK1042" s="68"/>
      <c r="GL1042" s="68"/>
      <c r="GM1042" s="68"/>
      <c r="GN1042" s="68"/>
      <c r="GO1042" s="68"/>
      <c r="GP1042" s="68"/>
      <c r="GQ1042" s="68"/>
      <c r="GR1042" s="68"/>
      <c r="GS1042" s="68"/>
      <c r="GT1042" s="68"/>
      <c r="GU1042" s="68"/>
      <c r="GV1042" s="68"/>
      <c r="GW1042" s="68"/>
      <c r="GX1042" s="68"/>
      <c r="GY1042" s="68"/>
      <c r="GZ1042" s="68"/>
      <c r="HA1042" s="68"/>
      <c r="HB1042" s="68"/>
      <c r="HC1042" s="68"/>
      <c r="HD1042" s="68"/>
      <c r="HE1042" s="68"/>
      <c r="HF1042" s="68"/>
      <c r="HG1042" s="68"/>
      <c r="HH1042" s="68"/>
      <c r="HI1042" s="68"/>
      <c r="HJ1042" s="68"/>
      <c r="HK1042" s="68"/>
      <c r="HL1042" s="68"/>
      <c r="HM1042" s="68"/>
      <c r="HN1042" s="68"/>
      <c r="HO1042" s="68"/>
      <c r="HP1042" s="68"/>
      <c r="HQ1042" s="68"/>
      <c r="HR1042" s="68"/>
      <c r="HS1042" s="68"/>
      <c r="HT1042" s="68"/>
      <c r="HU1042" s="68"/>
      <c r="HV1042" s="68"/>
      <c r="HW1042" s="68"/>
      <c r="HX1042" s="68"/>
      <c r="HY1042" s="68"/>
      <c r="HZ1042" s="68"/>
      <c r="IA1042" s="68"/>
      <c r="IB1042" s="68"/>
      <c r="IC1042" s="68"/>
      <c r="ID1042" s="68"/>
      <c r="IE1042" s="68"/>
      <c r="IF1042" s="68"/>
      <c r="IG1042" s="68"/>
      <c r="IH1042" s="68"/>
      <c r="II1042" s="68"/>
      <c r="IJ1042" s="68"/>
      <c r="IK1042" s="68"/>
      <c r="IL1042" s="68"/>
      <c r="IM1042" s="68"/>
      <c r="IN1042" s="68"/>
      <c r="IO1042" s="68"/>
      <c r="IP1042" s="68"/>
      <c r="IQ1042" s="68"/>
      <c r="IR1042" s="68"/>
      <c r="IS1042" s="68"/>
      <c r="IT1042" s="68"/>
      <c r="IU1042" s="68"/>
      <c r="IV1042" s="68"/>
      <c r="IW1042" s="68"/>
      <c r="IX1042" s="68"/>
      <c r="IY1042" s="68"/>
      <c r="IZ1042" s="68"/>
      <c r="JA1042" s="68"/>
      <c r="JB1042" s="68"/>
      <c r="JC1042" s="68"/>
      <c r="JD1042" s="68"/>
      <c r="JE1042" s="68"/>
      <c r="JF1042" s="68"/>
      <c r="JG1042" s="68"/>
      <c r="JH1042" s="68"/>
      <c r="JI1042" s="68"/>
      <c r="JJ1042" s="68"/>
      <c r="JK1042" s="68"/>
      <c r="JL1042" s="68"/>
      <c r="JM1042" s="68"/>
      <c r="JN1042" s="68"/>
      <c r="JO1042" s="68"/>
      <c r="JP1042" s="68"/>
      <c r="JQ1042" s="68"/>
      <c r="JR1042" s="68"/>
      <c r="JS1042" s="68"/>
      <c r="JT1042" s="68"/>
      <c r="JU1042" s="68"/>
      <c r="JV1042" s="68"/>
      <c r="JW1042" s="68"/>
      <c r="JX1042" s="68"/>
      <c r="JY1042" s="68"/>
      <c r="JZ1042" s="68"/>
      <c r="KA1042" s="68"/>
      <c r="KB1042" s="68"/>
      <c r="KC1042" s="68"/>
      <c r="KD1042" s="68"/>
      <c r="KE1042" s="68"/>
      <c r="KF1042" s="68"/>
      <c r="KG1042" s="68"/>
      <c r="KH1042" s="68"/>
      <c r="KI1042" s="68"/>
      <c r="KJ1042" s="68"/>
      <c r="KK1042" s="68"/>
      <c r="KL1042" s="68"/>
      <c r="KM1042" s="68"/>
      <c r="KN1042" s="68"/>
      <c r="KO1042" s="68"/>
      <c r="KP1042" s="68"/>
      <c r="KQ1042" s="68"/>
      <c r="KR1042" s="68"/>
      <c r="KS1042" s="68"/>
      <c r="KT1042" s="68"/>
      <c r="KU1042" s="68"/>
      <c r="KV1042" s="68"/>
      <c r="KW1042" s="68"/>
      <c r="KX1042" s="68"/>
      <c r="KY1042" s="68"/>
      <c r="KZ1042" s="68"/>
      <c r="LA1042" s="68"/>
      <c r="LB1042" s="68"/>
      <c r="LC1042" s="68"/>
      <c r="LD1042" s="68"/>
      <c r="LE1042" s="68"/>
      <c r="LF1042" s="68"/>
      <c r="LG1042" s="68"/>
      <c r="LH1042" s="68"/>
      <c r="LI1042" s="68"/>
      <c r="LJ1042" s="68"/>
      <c r="LK1042" s="68"/>
      <c r="LL1042" s="68"/>
      <c r="LM1042" s="68"/>
      <c r="LN1042" s="68"/>
      <c r="LO1042" s="68"/>
      <c r="LP1042" s="68"/>
      <c r="LQ1042" s="68"/>
      <c r="LR1042" s="68"/>
      <c r="LS1042" s="68"/>
      <c r="LT1042" s="68"/>
      <c r="LU1042" s="68"/>
      <c r="LV1042" s="68"/>
      <c r="LW1042" s="68"/>
      <c r="LX1042" s="68"/>
      <c r="LY1042" s="68"/>
      <c r="LZ1042" s="68"/>
      <c r="MA1042" s="68"/>
      <c r="MB1042" s="68"/>
      <c r="MC1042" s="68"/>
      <c r="MD1042" s="68"/>
      <c r="ME1042" s="68"/>
      <c r="MF1042" s="68"/>
      <c r="MG1042" s="68"/>
      <c r="MH1042" s="68"/>
      <c r="MI1042" s="68"/>
      <c r="MJ1042" s="68"/>
      <c r="MK1042" s="68"/>
      <c r="ML1042" s="68"/>
      <c r="MM1042" s="68"/>
      <c r="MN1042" s="68"/>
      <c r="MO1042" s="68"/>
      <c r="MP1042" s="68"/>
      <c r="MQ1042" s="68"/>
      <c r="MR1042" s="68"/>
      <c r="MS1042" s="68"/>
      <c r="MT1042" s="68"/>
      <c r="MU1042" s="68"/>
      <c r="MV1042" s="68"/>
      <c r="MW1042" s="68"/>
      <c r="MX1042" s="68"/>
      <c r="MY1042" s="68"/>
      <c r="MZ1042" s="68"/>
      <c r="NA1042" s="68"/>
      <c r="NB1042" s="68"/>
      <c r="NC1042" s="68"/>
      <c r="ND1042" s="68"/>
      <c r="NE1042" s="68"/>
      <c r="NF1042" s="68"/>
      <c r="NG1042" s="68"/>
      <c r="NH1042" s="68"/>
      <c r="NI1042" s="68"/>
      <c r="NJ1042" s="68"/>
      <c r="NK1042" s="68"/>
      <c r="NL1042" s="68"/>
      <c r="NM1042" s="68"/>
      <c r="NN1042" s="68"/>
      <c r="NO1042" s="68"/>
      <c r="NP1042" s="68"/>
      <c r="NQ1042" s="68"/>
      <c r="NR1042" s="68"/>
      <c r="NS1042" s="68"/>
      <c r="NT1042" s="68"/>
      <c r="NU1042" s="68"/>
      <c r="NV1042" s="68"/>
      <c r="NW1042" s="68"/>
      <c r="NX1042" s="68"/>
      <c r="NY1042" s="68"/>
      <c r="NZ1042" s="68"/>
      <c r="OA1042" s="68"/>
      <c r="OB1042" s="68"/>
      <c r="OC1042" s="68"/>
      <c r="OD1042" s="68"/>
      <c r="OE1042" s="68"/>
      <c r="OF1042" s="68"/>
      <c r="OG1042" s="68"/>
      <c r="OH1042" s="68"/>
      <c r="OI1042" s="68"/>
      <c r="OJ1042" s="68"/>
      <c r="OK1042" s="68"/>
      <c r="OL1042" s="68"/>
      <c r="OM1042" s="68"/>
      <c r="ON1042" s="68"/>
      <c r="OO1042" s="68"/>
      <c r="OP1042" s="68"/>
      <c r="OQ1042" s="68"/>
      <c r="OR1042" s="68"/>
      <c r="OS1042" s="68"/>
      <c r="OT1042" s="68"/>
      <c r="OU1042" s="68"/>
      <c r="OV1042" s="68"/>
      <c r="OW1042" s="68"/>
      <c r="OX1042" s="68"/>
      <c r="OY1042" s="68"/>
      <c r="OZ1042" s="68"/>
      <c r="PA1042" s="68"/>
      <c r="PB1042" s="68"/>
      <c r="PC1042" s="68"/>
      <c r="PD1042" s="68"/>
      <c r="PE1042" s="68"/>
      <c r="PF1042" s="68"/>
      <c r="PG1042" s="68"/>
      <c r="PH1042" s="68"/>
      <c r="PI1042" s="68"/>
      <c r="PJ1042" s="68"/>
      <c r="PK1042" s="68"/>
      <c r="PL1042" s="68"/>
      <c r="PM1042" s="68"/>
      <c r="PN1042" s="68"/>
      <c r="PO1042" s="68"/>
      <c r="PP1042" s="68"/>
      <c r="PQ1042" s="68"/>
      <c r="PR1042" s="68"/>
      <c r="PS1042" s="68"/>
      <c r="PT1042" s="68"/>
      <c r="PU1042" s="68"/>
      <c r="PV1042" s="68"/>
      <c r="PW1042" s="68"/>
      <c r="PX1042" s="68"/>
      <c r="PY1042" s="68"/>
      <c r="PZ1042" s="68"/>
      <c r="QA1042" s="68"/>
      <c r="QB1042" s="68"/>
      <c r="QC1042" s="68"/>
      <c r="QD1042" s="68"/>
      <c r="QE1042" s="68"/>
      <c r="QF1042" s="68"/>
      <c r="QG1042" s="68"/>
      <c r="QH1042" s="68"/>
      <c r="QI1042" s="68"/>
      <c r="QJ1042" s="68"/>
      <c r="QK1042" s="68"/>
      <c r="QL1042" s="68"/>
      <c r="QM1042" s="68"/>
      <c r="QN1042" s="68"/>
      <c r="QO1042" s="68"/>
      <c r="QP1042" s="68"/>
      <c r="QQ1042" s="68"/>
      <c r="QR1042" s="68"/>
      <c r="QS1042" s="68"/>
      <c r="QT1042" s="68"/>
      <c r="QU1042" s="68"/>
      <c r="QV1042" s="68"/>
      <c r="QW1042" s="68"/>
      <c r="QX1042" s="68"/>
      <c r="QY1042" s="68"/>
      <c r="QZ1042" s="68"/>
      <c r="RA1042" s="68"/>
      <c r="RB1042" s="68"/>
      <c r="RC1042" s="68"/>
      <c r="RD1042" s="68"/>
      <c r="RE1042" s="68"/>
      <c r="RF1042" s="68"/>
      <c r="RG1042" s="68"/>
      <c r="RH1042" s="68"/>
      <c r="RI1042" s="68"/>
      <c r="RJ1042" s="68"/>
      <c r="RK1042" s="68"/>
      <c r="RL1042" s="68"/>
      <c r="RM1042" s="68"/>
      <c r="RN1042" s="68"/>
      <c r="RO1042" s="68"/>
      <c r="RP1042" s="68"/>
      <c r="RQ1042" s="68"/>
      <c r="RR1042" s="68"/>
      <c r="RS1042" s="68"/>
      <c r="RT1042" s="68"/>
      <c r="RU1042" s="68"/>
      <c r="RV1042" s="68"/>
      <c r="RW1042" s="68"/>
      <c r="RX1042" s="68"/>
      <c r="RY1042" s="68"/>
      <c r="RZ1042" s="68"/>
      <c r="SA1042" s="68"/>
      <c r="SB1042" s="68"/>
      <c r="SC1042" s="68"/>
      <c r="SD1042" s="68"/>
      <c r="SE1042" s="68"/>
      <c r="SF1042" s="68"/>
      <c r="SG1042" s="68"/>
      <c r="SH1042" s="68"/>
      <c r="SI1042" s="68"/>
      <c r="SJ1042" s="68"/>
      <c r="SK1042" s="68"/>
      <c r="SL1042" s="68"/>
      <c r="SM1042" s="68"/>
      <c r="SN1042" s="68"/>
      <c r="SO1042" s="68"/>
      <c r="SP1042" s="68"/>
      <c r="SQ1042" s="68"/>
      <c r="SR1042" s="68"/>
      <c r="SS1042" s="68"/>
      <c r="ST1042" s="68"/>
      <c r="SU1042" s="68"/>
      <c r="SV1042" s="68"/>
    </row>
    <row r="1043" spans="1:516" ht="16.5" customHeight="1" x14ac:dyDescent="0.2">
      <c r="A1043" s="20">
        <v>435</v>
      </c>
      <c r="B1043" s="20" t="s">
        <v>62</v>
      </c>
      <c r="C1043" s="20" t="s">
        <v>915</v>
      </c>
      <c r="D1043" s="20" t="s">
        <v>38</v>
      </c>
      <c r="E1043" s="20" t="s">
        <v>1339</v>
      </c>
      <c r="F1043" s="22" t="s">
        <v>946</v>
      </c>
      <c r="G1043" s="20" t="s">
        <v>25</v>
      </c>
      <c r="H1043" s="20" t="s">
        <v>26</v>
      </c>
      <c r="I1043" s="20" t="s">
        <v>81</v>
      </c>
      <c r="J1043" s="22" t="s">
        <v>915</v>
      </c>
      <c r="K1043" s="20"/>
      <c r="L1043" s="20"/>
      <c r="M1043" s="20"/>
      <c r="N1043" s="20"/>
      <c r="O1043" s="23"/>
      <c r="P1043" s="23">
        <v>2000000</v>
      </c>
      <c r="Q1043" s="24">
        <v>1</v>
      </c>
      <c r="R1043" s="25">
        <v>45870</v>
      </c>
      <c r="S1043" s="20" t="s">
        <v>83</v>
      </c>
      <c r="T1043" s="26">
        <f t="shared" si="18"/>
        <v>2000000</v>
      </c>
      <c r="U1043" s="27" t="s">
        <v>100</v>
      </c>
      <c r="V1043" s="27" t="s">
        <v>100</v>
      </c>
      <c r="W1043" s="68"/>
      <c r="X1043" s="68"/>
      <c r="Y1043" s="68"/>
      <c r="Z1043" s="68"/>
      <c r="AA1043" s="68"/>
      <c r="AB1043" s="68"/>
      <c r="AC1043" s="68"/>
      <c r="AD1043" s="68"/>
      <c r="AE1043" s="68"/>
      <c r="AF1043" s="68"/>
      <c r="AG1043" s="68"/>
      <c r="AH1043" s="68"/>
      <c r="AI1043" s="68"/>
      <c r="AJ1043" s="68"/>
      <c r="AK1043" s="68"/>
      <c r="AL1043" s="68"/>
      <c r="AM1043" s="68"/>
      <c r="AN1043" s="68"/>
      <c r="AO1043" s="68"/>
      <c r="AP1043" s="68"/>
      <c r="AQ1043" s="68"/>
      <c r="AR1043" s="68"/>
      <c r="AS1043" s="68"/>
      <c r="AT1043" s="68"/>
      <c r="AU1043" s="68"/>
      <c r="AV1043" s="68"/>
      <c r="AW1043" s="68"/>
      <c r="AX1043" s="68"/>
      <c r="AY1043" s="68"/>
      <c r="AZ1043" s="68"/>
      <c r="BA1043" s="68"/>
      <c r="BB1043" s="68"/>
      <c r="BC1043" s="68"/>
      <c r="BD1043" s="68"/>
      <c r="BE1043" s="68"/>
      <c r="BF1043" s="68"/>
      <c r="BG1043" s="68"/>
      <c r="BH1043" s="68"/>
      <c r="BI1043" s="68"/>
      <c r="BJ1043" s="68"/>
      <c r="BK1043" s="68"/>
      <c r="BL1043" s="68"/>
      <c r="BM1043" s="68"/>
      <c r="BN1043" s="68"/>
      <c r="BO1043" s="68"/>
      <c r="BP1043" s="68"/>
      <c r="BQ1043" s="68"/>
      <c r="BR1043" s="68"/>
      <c r="BS1043" s="68"/>
      <c r="BT1043" s="68"/>
      <c r="BU1043" s="68"/>
      <c r="BV1043" s="68"/>
      <c r="BW1043" s="68"/>
      <c r="BX1043" s="68"/>
      <c r="BY1043" s="68"/>
      <c r="BZ1043" s="68"/>
      <c r="CA1043" s="68"/>
      <c r="CB1043" s="68"/>
      <c r="CC1043" s="68"/>
      <c r="CD1043" s="68"/>
      <c r="CE1043" s="68"/>
      <c r="CF1043" s="68"/>
      <c r="CG1043" s="68"/>
      <c r="CH1043" s="68"/>
      <c r="CI1043" s="68"/>
      <c r="CJ1043" s="68"/>
      <c r="CK1043" s="68"/>
      <c r="CL1043" s="68"/>
      <c r="CM1043" s="68"/>
      <c r="CN1043" s="68"/>
      <c r="CO1043" s="68"/>
      <c r="CP1043" s="68"/>
      <c r="CQ1043" s="68"/>
      <c r="CR1043" s="68"/>
      <c r="CS1043" s="68"/>
      <c r="CT1043" s="68"/>
      <c r="CU1043" s="68"/>
      <c r="CV1043" s="68"/>
      <c r="CW1043" s="68"/>
      <c r="CX1043" s="68"/>
      <c r="CY1043" s="68"/>
      <c r="CZ1043" s="68"/>
      <c r="DA1043" s="68"/>
      <c r="DB1043" s="68"/>
      <c r="DC1043" s="68"/>
      <c r="DD1043" s="68"/>
      <c r="DE1043" s="68"/>
      <c r="DF1043" s="68"/>
      <c r="DG1043" s="68"/>
      <c r="DH1043" s="68"/>
      <c r="DI1043" s="68"/>
      <c r="DJ1043" s="68"/>
      <c r="DK1043" s="68"/>
      <c r="DL1043" s="68"/>
      <c r="DM1043" s="68"/>
      <c r="DN1043" s="68"/>
      <c r="DO1043" s="68"/>
      <c r="DP1043" s="68"/>
      <c r="DQ1043" s="68"/>
      <c r="DR1043" s="68"/>
      <c r="DS1043" s="68"/>
      <c r="DT1043" s="68"/>
      <c r="DU1043" s="68"/>
      <c r="DV1043" s="68"/>
      <c r="DW1043" s="68"/>
      <c r="DX1043" s="68"/>
      <c r="DY1043" s="68"/>
      <c r="DZ1043" s="68"/>
      <c r="EA1043" s="68"/>
      <c r="EB1043" s="68"/>
      <c r="EC1043" s="68"/>
      <c r="ED1043" s="68"/>
      <c r="EE1043" s="68"/>
      <c r="EF1043" s="68"/>
      <c r="EG1043" s="68"/>
      <c r="EH1043" s="68"/>
      <c r="EI1043" s="68"/>
      <c r="EJ1043" s="68"/>
      <c r="EK1043" s="68"/>
      <c r="EL1043" s="68"/>
      <c r="EM1043" s="68"/>
      <c r="EN1043" s="68"/>
      <c r="EO1043" s="68"/>
      <c r="EP1043" s="68"/>
      <c r="EQ1043" s="68"/>
      <c r="ER1043" s="68"/>
      <c r="ES1043" s="68"/>
      <c r="ET1043" s="68"/>
      <c r="EU1043" s="68"/>
      <c r="EV1043" s="68"/>
      <c r="EW1043" s="68"/>
      <c r="EX1043" s="68"/>
      <c r="EY1043" s="68"/>
      <c r="EZ1043" s="68"/>
      <c r="FA1043" s="68"/>
      <c r="FB1043" s="68"/>
      <c r="FC1043" s="68"/>
      <c r="FD1043" s="68"/>
      <c r="FE1043" s="68"/>
      <c r="FF1043" s="68"/>
      <c r="FG1043" s="68"/>
      <c r="FH1043" s="68"/>
      <c r="FI1043" s="68"/>
      <c r="FJ1043" s="68"/>
      <c r="FK1043" s="68"/>
      <c r="FL1043" s="68"/>
      <c r="FM1043" s="68"/>
      <c r="FN1043" s="68"/>
      <c r="FO1043" s="68"/>
      <c r="FP1043" s="68"/>
      <c r="FQ1043" s="68"/>
      <c r="FR1043" s="68"/>
      <c r="FS1043" s="68"/>
      <c r="FT1043" s="68"/>
      <c r="FU1043" s="68"/>
      <c r="FV1043" s="68"/>
      <c r="FW1043" s="68"/>
      <c r="FX1043" s="68"/>
      <c r="FY1043" s="68"/>
      <c r="FZ1043" s="68"/>
      <c r="GA1043" s="68"/>
      <c r="GB1043" s="68"/>
      <c r="GC1043" s="68"/>
      <c r="GD1043" s="68"/>
      <c r="GE1043" s="68"/>
      <c r="GF1043" s="68"/>
      <c r="GG1043" s="68"/>
      <c r="GH1043" s="68"/>
      <c r="GI1043" s="68"/>
      <c r="GJ1043" s="68"/>
      <c r="GK1043" s="68"/>
      <c r="GL1043" s="68"/>
      <c r="GM1043" s="68"/>
      <c r="GN1043" s="68"/>
      <c r="GO1043" s="68"/>
      <c r="GP1043" s="68"/>
      <c r="GQ1043" s="68"/>
      <c r="GR1043" s="68"/>
      <c r="GS1043" s="68"/>
      <c r="GT1043" s="68"/>
      <c r="GU1043" s="68"/>
      <c r="GV1043" s="68"/>
      <c r="GW1043" s="68"/>
      <c r="GX1043" s="68"/>
      <c r="GY1043" s="68"/>
      <c r="GZ1043" s="68"/>
      <c r="HA1043" s="68"/>
      <c r="HB1043" s="68"/>
      <c r="HC1043" s="68"/>
      <c r="HD1043" s="68"/>
      <c r="HE1043" s="68"/>
      <c r="HF1043" s="68"/>
      <c r="HG1043" s="68"/>
      <c r="HH1043" s="68"/>
      <c r="HI1043" s="68"/>
      <c r="HJ1043" s="68"/>
      <c r="HK1043" s="68"/>
      <c r="HL1043" s="68"/>
      <c r="HM1043" s="68"/>
      <c r="HN1043" s="68"/>
      <c r="HO1043" s="68"/>
      <c r="HP1043" s="68"/>
      <c r="HQ1043" s="68"/>
      <c r="HR1043" s="68"/>
      <c r="HS1043" s="68"/>
      <c r="HT1043" s="68"/>
      <c r="HU1043" s="68"/>
      <c r="HV1043" s="68"/>
      <c r="HW1043" s="68"/>
      <c r="HX1043" s="68"/>
      <c r="HY1043" s="68"/>
      <c r="HZ1043" s="68"/>
      <c r="IA1043" s="68"/>
      <c r="IB1043" s="68"/>
      <c r="IC1043" s="68"/>
      <c r="ID1043" s="68"/>
      <c r="IE1043" s="68"/>
      <c r="IF1043" s="68"/>
      <c r="IG1043" s="68"/>
      <c r="IH1043" s="68"/>
      <c r="II1043" s="68"/>
      <c r="IJ1043" s="68"/>
      <c r="IK1043" s="68"/>
      <c r="IL1043" s="68"/>
      <c r="IM1043" s="68"/>
      <c r="IN1043" s="68"/>
      <c r="IO1043" s="68"/>
      <c r="IP1043" s="68"/>
      <c r="IQ1043" s="68"/>
      <c r="IR1043" s="68"/>
      <c r="IS1043" s="68"/>
      <c r="IT1043" s="68"/>
      <c r="IU1043" s="68"/>
      <c r="IV1043" s="68"/>
      <c r="IW1043" s="68"/>
      <c r="IX1043" s="68"/>
      <c r="IY1043" s="68"/>
      <c r="IZ1043" s="68"/>
      <c r="JA1043" s="68"/>
      <c r="JB1043" s="68"/>
      <c r="JC1043" s="68"/>
      <c r="JD1043" s="68"/>
      <c r="JE1043" s="68"/>
      <c r="JF1043" s="68"/>
      <c r="JG1043" s="68"/>
      <c r="JH1043" s="68"/>
      <c r="JI1043" s="68"/>
      <c r="JJ1043" s="68"/>
      <c r="JK1043" s="68"/>
      <c r="JL1043" s="68"/>
      <c r="JM1043" s="68"/>
      <c r="JN1043" s="68"/>
      <c r="JO1043" s="68"/>
      <c r="JP1043" s="68"/>
      <c r="JQ1043" s="68"/>
      <c r="JR1043" s="68"/>
      <c r="JS1043" s="68"/>
      <c r="JT1043" s="68"/>
      <c r="JU1043" s="68"/>
      <c r="JV1043" s="68"/>
      <c r="JW1043" s="68"/>
      <c r="JX1043" s="68"/>
      <c r="JY1043" s="68"/>
      <c r="JZ1043" s="68"/>
      <c r="KA1043" s="68"/>
      <c r="KB1043" s="68"/>
      <c r="KC1043" s="68"/>
      <c r="KD1043" s="68"/>
      <c r="KE1043" s="68"/>
      <c r="KF1043" s="68"/>
      <c r="KG1043" s="68"/>
      <c r="KH1043" s="68"/>
      <c r="KI1043" s="68"/>
      <c r="KJ1043" s="68"/>
      <c r="KK1043" s="68"/>
      <c r="KL1043" s="68"/>
      <c r="KM1043" s="68"/>
      <c r="KN1043" s="68"/>
      <c r="KO1043" s="68"/>
      <c r="KP1043" s="68"/>
      <c r="KQ1043" s="68"/>
      <c r="KR1043" s="68"/>
      <c r="KS1043" s="68"/>
      <c r="KT1043" s="68"/>
      <c r="KU1043" s="68"/>
      <c r="KV1043" s="68"/>
      <c r="KW1043" s="68"/>
      <c r="KX1043" s="68"/>
      <c r="KY1043" s="68"/>
      <c r="KZ1043" s="68"/>
      <c r="LA1043" s="68"/>
      <c r="LB1043" s="68"/>
      <c r="LC1043" s="68"/>
      <c r="LD1043" s="68"/>
      <c r="LE1043" s="68"/>
      <c r="LF1043" s="68"/>
      <c r="LG1043" s="68"/>
      <c r="LH1043" s="68"/>
      <c r="LI1043" s="68"/>
      <c r="LJ1043" s="68"/>
      <c r="LK1043" s="68"/>
      <c r="LL1043" s="68"/>
      <c r="LM1043" s="68"/>
      <c r="LN1043" s="68"/>
      <c r="LO1043" s="68"/>
      <c r="LP1043" s="68"/>
      <c r="LQ1043" s="68"/>
      <c r="LR1043" s="68"/>
      <c r="LS1043" s="68"/>
      <c r="LT1043" s="68"/>
      <c r="LU1043" s="68"/>
      <c r="LV1043" s="68"/>
      <c r="LW1043" s="68"/>
      <c r="LX1043" s="68"/>
      <c r="LY1043" s="68"/>
      <c r="LZ1043" s="68"/>
      <c r="MA1043" s="68"/>
      <c r="MB1043" s="68"/>
      <c r="MC1043" s="68"/>
      <c r="MD1043" s="68"/>
      <c r="ME1043" s="68"/>
      <c r="MF1043" s="68"/>
      <c r="MG1043" s="68"/>
      <c r="MH1043" s="68"/>
      <c r="MI1043" s="68"/>
      <c r="MJ1043" s="68"/>
      <c r="MK1043" s="68"/>
      <c r="ML1043" s="68"/>
      <c r="MM1043" s="68"/>
      <c r="MN1043" s="68"/>
      <c r="MO1043" s="68"/>
      <c r="MP1043" s="68"/>
      <c r="MQ1043" s="68"/>
      <c r="MR1043" s="68"/>
      <c r="MS1043" s="68"/>
      <c r="MT1043" s="68"/>
      <c r="MU1043" s="68"/>
      <c r="MV1043" s="68"/>
      <c r="MW1043" s="68"/>
      <c r="MX1043" s="68"/>
      <c r="MY1043" s="68"/>
      <c r="MZ1043" s="68"/>
      <c r="NA1043" s="68"/>
      <c r="NB1043" s="68"/>
      <c r="NC1043" s="68"/>
      <c r="ND1043" s="68"/>
      <c r="NE1043" s="68"/>
      <c r="NF1043" s="68"/>
      <c r="NG1043" s="68"/>
      <c r="NH1043" s="68"/>
      <c r="NI1043" s="68"/>
      <c r="NJ1043" s="68"/>
      <c r="NK1043" s="68"/>
      <c r="NL1043" s="68"/>
      <c r="NM1043" s="68"/>
      <c r="NN1043" s="68"/>
      <c r="NO1043" s="68"/>
      <c r="NP1043" s="68"/>
      <c r="NQ1043" s="68"/>
      <c r="NR1043" s="68"/>
      <c r="NS1043" s="68"/>
      <c r="NT1043" s="68"/>
      <c r="NU1043" s="68"/>
      <c r="NV1043" s="68"/>
      <c r="NW1043" s="68"/>
      <c r="NX1043" s="68"/>
      <c r="NY1043" s="68"/>
      <c r="NZ1043" s="68"/>
      <c r="OA1043" s="68"/>
      <c r="OB1043" s="68"/>
      <c r="OC1043" s="68"/>
      <c r="OD1043" s="68"/>
      <c r="OE1043" s="68"/>
      <c r="OF1043" s="68"/>
      <c r="OG1043" s="68"/>
      <c r="OH1043" s="68"/>
      <c r="OI1043" s="68"/>
      <c r="OJ1043" s="68"/>
      <c r="OK1043" s="68"/>
      <c r="OL1043" s="68"/>
      <c r="OM1043" s="68"/>
      <c r="ON1043" s="68"/>
      <c r="OO1043" s="68"/>
      <c r="OP1043" s="68"/>
      <c r="OQ1043" s="68"/>
      <c r="OR1043" s="68"/>
      <c r="OS1043" s="68"/>
      <c r="OT1043" s="68"/>
      <c r="OU1043" s="68"/>
      <c r="OV1043" s="68"/>
      <c r="OW1043" s="68"/>
      <c r="OX1043" s="68"/>
      <c r="OY1043" s="68"/>
      <c r="OZ1043" s="68"/>
      <c r="PA1043" s="68"/>
      <c r="PB1043" s="68"/>
      <c r="PC1043" s="68"/>
      <c r="PD1043" s="68"/>
      <c r="PE1043" s="68"/>
      <c r="PF1043" s="68"/>
      <c r="PG1043" s="68"/>
      <c r="PH1043" s="68"/>
      <c r="PI1043" s="68"/>
      <c r="PJ1043" s="68"/>
      <c r="PK1043" s="68"/>
      <c r="PL1043" s="68"/>
      <c r="PM1043" s="68"/>
      <c r="PN1043" s="68"/>
      <c r="PO1043" s="68"/>
      <c r="PP1043" s="68"/>
      <c r="PQ1043" s="68"/>
      <c r="PR1043" s="68"/>
      <c r="PS1043" s="68"/>
      <c r="PT1043" s="68"/>
      <c r="PU1043" s="68"/>
      <c r="PV1043" s="68"/>
      <c r="PW1043" s="68"/>
      <c r="PX1043" s="68"/>
      <c r="PY1043" s="68"/>
      <c r="PZ1043" s="68"/>
      <c r="QA1043" s="68"/>
      <c r="QB1043" s="68"/>
      <c r="QC1043" s="68"/>
      <c r="QD1043" s="68"/>
      <c r="QE1043" s="68"/>
      <c r="QF1043" s="68"/>
      <c r="QG1043" s="68"/>
      <c r="QH1043" s="68"/>
      <c r="QI1043" s="68"/>
      <c r="QJ1043" s="68"/>
      <c r="QK1043" s="68"/>
      <c r="QL1043" s="68"/>
      <c r="QM1043" s="68"/>
      <c r="QN1043" s="68"/>
      <c r="QO1043" s="68"/>
      <c r="QP1043" s="68"/>
      <c r="QQ1043" s="68"/>
      <c r="QR1043" s="68"/>
      <c r="QS1043" s="68"/>
      <c r="QT1043" s="68"/>
      <c r="QU1043" s="68"/>
      <c r="QV1043" s="68"/>
      <c r="QW1043" s="68"/>
      <c r="QX1043" s="68"/>
      <c r="QY1043" s="68"/>
      <c r="QZ1043" s="68"/>
      <c r="RA1043" s="68"/>
      <c r="RB1043" s="68"/>
      <c r="RC1043" s="68"/>
      <c r="RD1043" s="68"/>
      <c r="RE1043" s="68"/>
      <c r="RF1043" s="68"/>
      <c r="RG1043" s="68"/>
      <c r="RH1043" s="68"/>
      <c r="RI1043" s="68"/>
      <c r="RJ1043" s="68"/>
      <c r="RK1043" s="68"/>
      <c r="RL1043" s="68"/>
      <c r="RM1043" s="68"/>
      <c r="RN1043" s="68"/>
      <c r="RO1043" s="68"/>
      <c r="RP1043" s="68"/>
      <c r="RQ1043" s="68"/>
      <c r="RR1043" s="68"/>
      <c r="RS1043" s="68"/>
      <c r="RT1043" s="68"/>
      <c r="RU1043" s="68"/>
      <c r="RV1043" s="68"/>
      <c r="RW1043" s="68"/>
      <c r="RX1043" s="68"/>
      <c r="RY1043" s="68"/>
      <c r="RZ1043" s="68"/>
      <c r="SA1043" s="68"/>
      <c r="SB1043" s="68"/>
      <c r="SC1043" s="68"/>
      <c r="SD1043" s="68"/>
      <c r="SE1043" s="68"/>
      <c r="SF1043" s="68"/>
      <c r="SG1043" s="68"/>
      <c r="SH1043" s="68"/>
      <c r="SI1043" s="68"/>
      <c r="SJ1043" s="68"/>
      <c r="SK1043" s="68"/>
      <c r="SL1043" s="68"/>
      <c r="SM1043" s="68"/>
      <c r="SN1043" s="68"/>
      <c r="SO1043" s="68"/>
      <c r="SP1043" s="68"/>
      <c r="SQ1043" s="68"/>
      <c r="SR1043" s="68"/>
      <c r="SS1043" s="68"/>
      <c r="ST1043" s="68"/>
      <c r="SU1043" s="68"/>
      <c r="SV1043" s="68"/>
    </row>
    <row r="1044" spans="1:516" ht="16.5" customHeight="1" x14ac:dyDescent="0.2">
      <c r="A1044" s="20">
        <v>436</v>
      </c>
      <c r="B1044" s="20" t="s">
        <v>62</v>
      </c>
      <c r="C1044" s="20" t="s">
        <v>915</v>
      </c>
      <c r="D1044" s="20" t="s">
        <v>38</v>
      </c>
      <c r="E1044" s="20" t="s">
        <v>1339</v>
      </c>
      <c r="F1044" s="22" t="s">
        <v>946</v>
      </c>
      <c r="G1044" s="20" t="s">
        <v>25</v>
      </c>
      <c r="H1044" s="20" t="s">
        <v>26</v>
      </c>
      <c r="I1044" s="20" t="s">
        <v>81</v>
      </c>
      <c r="J1044" s="22" t="s">
        <v>915</v>
      </c>
      <c r="K1044" s="20"/>
      <c r="L1044" s="20"/>
      <c r="M1044" s="20"/>
      <c r="N1044" s="20"/>
      <c r="O1044" s="23"/>
      <c r="P1044" s="23">
        <v>2000000</v>
      </c>
      <c r="Q1044" s="24">
        <v>1</v>
      </c>
      <c r="R1044" s="25">
        <v>45901</v>
      </c>
      <c r="S1044" s="20" t="s">
        <v>83</v>
      </c>
      <c r="T1044" s="26">
        <f t="shared" si="18"/>
        <v>2000000</v>
      </c>
      <c r="U1044" s="27" t="s">
        <v>100</v>
      </c>
      <c r="V1044" s="27" t="s">
        <v>100</v>
      </c>
      <c r="W1044" s="68"/>
      <c r="X1044" s="68"/>
      <c r="Y1044" s="68"/>
      <c r="Z1044" s="68"/>
      <c r="AA1044" s="68"/>
      <c r="AB1044" s="68"/>
      <c r="AC1044" s="68"/>
      <c r="AD1044" s="68"/>
      <c r="AE1044" s="68"/>
      <c r="AF1044" s="68"/>
      <c r="AG1044" s="68"/>
      <c r="AH1044" s="68"/>
      <c r="AI1044" s="68"/>
      <c r="AJ1044" s="68"/>
      <c r="AK1044" s="68"/>
      <c r="AL1044" s="68"/>
      <c r="AM1044" s="68"/>
      <c r="AN1044" s="68"/>
      <c r="AO1044" s="68"/>
      <c r="AP1044" s="68"/>
      <c r="AQ1044" s="68"/>
      <c r="AR1044" s="68"/>
      <c r="AS1044" s="68"/>
      <c r="AT1044" s="68"/>
      <c r="AU1044" s="68"/>
      <c r="AV1044" s="68"/>
      <c r="AW1044" s="68"/>
      <c r="AX1044" s="68"/>
      <c r="AY1044" s="68"/>
      <c r="AZ1044" s="68"/>
      <c r="BA1044" s="68"/>
      <c r="BB1044" s="68"/>
      <c r="BC1044" s="68"/>
      <c r="BD1044" s="68"/>
      <c r="BE1044" s="68"/>
      <c r="BF1044" s="68"/>
      <c r="BG1044" s="68"/>
      <c r="BH1044" s="68"/>
      <c r="BI1044" s="68"/>
      <c r="BJ1044" s="68"/>
      <c r="BK1044" s="68"/>
      <c r="BL1044" s="68"/>
      <c r="BM1044" s="68"/>
      <c r="BN1044" s="68"/>
      <c r="BO1044" s="68"/>
      <c r="BP1044" s="68"/>
      <c r="BQ1044" s="68"/>
      <c r="BR1044" s="68"/>
      <c r="BS1044" s="68"/>
      <c r="BT1044" s="68"/>
      <c r="BU1044" s="68"/>
      <c r="BV1044" s="68"/>
      <c r="BW1044" s="68"/>
      <c r="BX1044" s="68"/>
      <c r="BY1044" s="68"/>
      <c r="BZ1044" s="68"/>
      <c r="CA1044" s="68"/>
      <c r="CB1044" s="68"/>
      <c r="CC1044" s="68"/>
      <c r="CD1044" s="68"/>
      <c r="CE1044" s="68"/>
      <c r="CF1044" s="68"/>
      <c r="CG1044" s="68"/>
      <c r="CH1044" s="68"/>
      <c r="CI1044" s="68"/>
      <c r="CJ1044" s="68"/>
      <c r="CK1044" s="68"/>
      <c r="CL1044" s="68"/>
      <c r="CM1044" s="68"/>
      <c r="CN1044" s="68"/>
      <c r="CO1044" s="68"/>
      <c r="CP1044" s="68"/>
      <c r="CQ1044" s="68"/>
      <c r="CR1044" s="68"/>
      <c r="CS1044" s="68"/>
      <c r="CT1044" s="68"/>
      <c r="CU1044" s="68"/>
      <c r="CV1044" s="68"/>
      <c r="CW1044" s="68"/>
      <c r="CX1044" s="68"/>
      <c r="CY1044" s="68"/>
      <c r="CZ1044" s="68"/>
      <c r="DA1044" s="68"/>
      <c r="DB1044" s="68"/>
      <c r="DC1044" s="68"/>
      <c r="DD1044" s="68"/>
      <c r="DE1044" s="68"/>
      <c r="DF1044" s="68"/>
      <c r="DG1044" s="68"/>
      <c r="DH1044" s="68"/>
      <c r="DI1044" s="68"/>
      <c r="DJ1044" s="68"/>
      <c r="DK1044" s="68"/>
      <c r="DL1044" s="68"/>
      <c r="DM1044" s="68"/>
      <c r="DN1044" s="68"/>
      <c r="DO1044" s="68"/>
      <c r="DP1044" s="68"/>
      <c r="DQ1044" s="68"/>
      <c r="DR1044" s="68"/>
      <c r="DS1044" s="68"/>
      <c r="DT1044" s="68"/>
      <c r="DU1044" s="68"/>
      <c r="DV1044" s="68"/>
      <c r="DW1044" s="68"/>
      <c r="DX1044" s="68"/>
      <c r="DY1044" s="68"/>
      <c r="DZ1044" s="68"/>
      <c r="EA1044" s="68"/>
      <c r="EB1044" s="68"/>
      <c r="EC1044" s="68"/>
      <c r="ED1044" s="68"/>
      <c r="EE1044" s="68"/>
      <c r="EF1044" s="68"/>
      <c r="EG1044" s="68"/>
      <c r="EH1044" s="68"/>
      <c r="EI1044" s="68"/>
      <c r="EJ1044" s="68"/>
      <c r="EK1044" s="68"/>
      <c r="EL1044" s="68"/>
      <c r="EM1044" s="68"/>
      <c r="EN1044" s="68"/>
      <c r="EO1044" s="68"/>
      <c r="EP1044" s="68"/>
      <c r="EQ1044" s="68"/>
      <c r="ER1044" s="68"/>
      <c r="ES1044" s="68"/>
      <c r="ET1044" s="68"/>
      <c r="EU1044" s="68"/>
      <c r="EV1044" s="68"/>
      <c r="EW1044" s="68"/>
      <c r="EX1044" s="68"/>
      <c r="EY1044" s="68"/>
      <c r="EZ1044" s="68"/>
      <c r="FA1044" s="68"/>
      <c r="FB1044" s="68"/>
      <c r="FC1044" s="68"/>
      <c r="FD1044" s="68"/>
      <c r="FE1044" s="68"/>
      <c r="FF1044" s="68"/>
      <c r="FG1044" s="68"/>
      <c r="FH1044" s="68"/>
      <c r="FI1044" s="68"/>
      <c r="FJ1044" s="68"/>
      <c r="FK1044" s="68"/>
      <c r="FL1044" s="68"/>
      <c r="FM1044" s="68"/>
      <c r="FN1044" s="68"/>
      <c r="FO1044" s="68"/>
      <c r="FP1044" s="68"/>
      <c r="FQ1044" s="68"/>
      <c r="FR1044" s="68"/>
      <c r="FS1044" s="68"/>
      <c r="FT1044" s="68"/>
      <c r="FU1044" s="68"/>
      <c r="FV1044" s="68"/>
      <c r="FW1044" s="68"/>
      <c r="FX1044" s="68"/>
      <c r="FY1044" s="68"/>
      <c r="FZ1044" s="68"/>
      <c r="GA1044" s="68"/>
      <c r="GB1044" s="68"/>
      <c r="GC1044" s="68"/>
      <c r="GD1044" s="68"/>
      <c r="GE1044" s="68"/>
      <c r="GF1044" s="68"/>
      <c r="GG1044" s="68"/>
      <c r="GH1044" s="68"/>
      <c r="GI1044" s="68"/>
      <c r="GJ1044" s="68"/>
      <c r="GK1044" s="68"/>
      <c r="GL1044" s="68"/>
      <c r="GM1044" s="68"/>
      <c r="GN1044" s="68"/>
      <c r="GO1044" s="68"/>
      <c r="GP1044" s="68"/>
      <c r="GQ1044" s="68"/>
      <c r="GR1044" s="68"/>
      <c r="GS1044" s="68"/>
      <c r="GT1044" s="68"/>
      <c r="GU1044" s="68"/>
      <c r="GV1044" s="68"/>
      <c r="GW1044" s="68"/>
      <c r="GX1044" s="68"/>
      <c r="GY1044" s="68"/>
      <c r="GZ1044" s="68"/>
      <c r="HA1044" s="68"/>
      <c r="HB1044" s="68"/>
      <c r="HC1044" s="68"/>
      <c r="HD1044" s="68"/>
      <c r="HE1044" s="68"/>
      <c r="HF1044" s="68"/>
      <c r="HG1044" s="68"/>
      <c r="HH1044" s="68"/>
      <c r="HI1044" s="68"/>
      <c r="HJ1044" s="68"/>
      <c r="HK1044" s="68"/>
      <c r="HL1044" s="68"/>
      <c r="HM1044" s="68"/>
      <c r="HN1044" s="68"/>
      <c r="HO1044" s="68"/>
      <c r="HP1044" s="68"/>
      <c r="HQ1044" s="68"/>
      <c r="HR1044" s="68"/>
      <c r="HS1044" s="68"/>
      <c r="HT1044" s="68"/>
      <c r="HU1044" s="68"/>
      <c r="HV1044" s="68"/>
      <c r="HW1044" s="68"/>
      <c r="HX1044" s="68"/>
      <c r="HY1044" s="68"/>
      <c r="HZ1044" s="68"/>
      <c r="IA1044" s="68"/>
      <c r="IB1044" s="68"/>
      <c r="IC1044" s="68"/>
      <c r="ID1044" s="68"/>
      <c r="IE1044" s="68"/>
      <c r="IF1044" s="68"/>
      <c r="IG1044" s="68"/>
      <c r="IH1044" s="68"/>
      <c r="II1044" s="68"/>
      <c r="IJ1044" s="68"/>
      <c r="IK1044" s="68"/>
      <c r="IL1044" s="68"/>
      <c r="IM1044" s="68"/>
      <c r="IN1044" s="68"/>
      <c r="IO1044" s="68"/>
      <c r="IP1044" s="68"/>
      <c r="IQ1044" s="68"/>
      <c r="IR1044" s="68"/>
      <c r="IS1044" s="68"/>
      <c r="IT1044" s="68"/>
      <c r="IU1044" s="68"/>
      <c r="IV1044" s="68"/>
      <c r="IW1044" s="68"/>
      <c r="IX1044" s="68"/>
      <c r="IY1044" s="68"/>
      <c r="IZ1044" s="68"/>
      <c r="JA1044" s="68"/>
      <c r="JB1044" s="68"/>
      <c r="JC1044" s="68"/>
      <c r="JD1044" s="68"/>
      <c r="JE1044" s="68"/>
      <c r="JF1044" s="68"/>
      <c r="JG1044" s="68"/>
      <c r="JH1044" s="68"/>
      <c r="JI1044" s="68"/>
      <c r="JJ1044" s="68"/>
      <c r="JK1044" s="68"/>
      <c r="JL1044" s="68"/>
      <c r="JM1044" s="68"/>
      <c r="JN1044" s="68"/>
      <c r="JO1044" s="68"/>
      <c r="JP1044" s="68"/>
      <c r="JQ1044" s="68"/>
      <c r="JR1044" s="68"/>
      <c r="JS1044" s="68"/>
      <c r="JT1044" s="68"/>
      <c r="JU1044" s="68"/>
      <c r="JV1044" s="68"/>
      <c r="JW1044" s="68"/>
      <c r="JX1044" s="68"/>
      <c r="JY1044" s="68"/>
      <c r="JZ1044" s="68"/>
      <c r="KA1044" s="68"/>
      <c r="KB1044" s="68"/>
      <c r="KC1044" s="68"/>
      <c r="KD1044" s="68"/>
      <c r="KE1044" s="68"/>
      <c r="KF1044" s="68"/>
      <c r="KG1044" s="68"/>
      <c r="KH1044" s="68"/>
      <c r="KI1044" s="68"/>
      <c r="KJ1044" s="68"/>
      <c r="KK1044" s="68"/>
      <c r="KL1044" s="68"/>
      <c r="KM1044" s="68"/>
      <c r="KN1044" s="68"/>
      <c r="KO1044" s="68"/>
      <c r="KP1044" s="68"/>
      <c r="KQ1044" s="68"/>
      <c r="KR1044" s="68"/>
      <c r="KS1044" s="68"/>
      <c r="KT1044" s="68"/>
      <c r="KU1044" s="68"/>
      <c r="KV1044" s="68"/>
      <c r="KW1044" s="68"/>
      <c r="KX1044" s="68"/>
      <c r="KY1044" s="68"/>
      <c r="KZ1044" s="68"/>
      <c r="LA1044" s="68"/>
      <c r="LB1044" s="68"/>
      <c r="LC1044" s="68"/>
      <c r="LD1044" s="68"/>
      <c r="LE1044" s="68"/>
      <c r="LF1044" s="68"/>
      <c r="LG1044" s="68"/>
      <c r="LH1044" s="68"/>
      <c r="LI1044" s="68"/>
      <c r="LJ1044" s="68"/>
      <c r="LK1044" s="68"/>
      <c r="LL1044" s="68"/>
      <c r="LM1044" s="68"/>
      <c r="LN1044" s="68"/>
      <c r="LO1044" s="68"/>
      <c r="LP1044" s="68"/>
      <c r="LQ1044" s="68"/>
      <c r="LR1044" s="68"/>
      <c r="LS1044" s="68"/>
      <c r="LT1044" s="68"/>
      <c r="LU1044" s="68"/>
      <c r="LV1044" s="68"/>
      <c r="LW1044" s="68"/>
      <c r="LX1044" s="68"/>
      <c r="LY1044" s="68"/>
      <c r="LZ1044" s="68"/>
      <c r="MA1044" s="68"/>
      <c r="MB1044" s="68"/>
      <c r="MC1044" s="68"/>
      <c r="MD1044" s="68"/>
      <c r="ME1044" s="68"/>
      <c r="MF1044" s="68"/>
      <c r="MG1044" s="68"/>
      <c r="MH1044" s="68"/>
      <c r="MI1044" s="68"/>
      <c r="MJ1044" s="68"/>
      <c r="MK1044" s="68"/>
      <c r="ML1044" s="68"/>
      <c r="MM1044" s="68"/>
      <c r="MN1044" s="68"/>
      <c r="MO1044" s="68"/>
      <c r="MP1044" s="68"/>
      <c r="MQ1044" s="68"/>
      <c r="MR1044" s="68"/>
      <c r="MS1044" s="68"/>
      <c r="MT1044" s="68"/>
      <c r="MU1044" s="68"/>
      <c r="MV1044" s="68"/>
      <c r="MW1044" s="68"/>
      <c r="MX1044" s="68"/>
      <c r="MY1044" s="68"/>
      <c r="MZ1044" s="68"/>
      <c r="NA1044" s="68"/>
      <c r="NB1044" s="68"/>
      <c r="NC1044" s="68"/>
      <c r="ND1044" s="68"/>
      <c r="NE1044" s="68"/>
      <c r="NF1044" s="68"/>
      <c r="NG1044" s="68"/>
      <c r="NH1044" s="68"/>
      <c r="NI1044" s="68"/>
      <c r="NJ1044" s="68"/>
      <c r="NK1044" s="68"/>
      <c r="NL1044" s="68"/>
      <c r="NM1044" s="68"/>
      <c r="NN1044" s="68"/>
      <c r="NO1044" s="68"/>
      <c r="NP1044" s="68"/>
      <c r="NQ1044" s="68"/>
      <c r="NR1044" s="68"/>
      <c r="NS1044" s="68"/>
      <c r="NT1044" s="68"/>
      <c r="NU1044" s="68"/>
      <c r="NV1044" s="68"/>
      <c r="NW1044" s="68"/>
      <c r="NX1044" s="68"/>
      <c r="NY1044" s="68"/>
      <c r="NZ1044" s="68"/>
      <c r="OA1044" s="68"/>
      <c r="OB1044" s="68"/>
      <c r="OC1044" s="68"/>
      <c r="OD1044" s="68"/>
      <c r="OE1044" s="68"/>
      <c r="OF1044" s="68"/>
      <c r="OG1044" s="68"/>
      <c r="OH1044" s="68"/>
      <c r="OI1044" s="68"/>
      <c r="OJ1044" s="68"/>
      <c r="OK1044" s="68"/>
      <c r="OL1044" s="68"/>
      <c r="OM1044" s="68"/>
      <c r="ON1044" s="68"/>
      <c r="OO1044" s="68"/>
      <c r="OP1044" s="68"/>
      <c r="OQ1044" s="68"/>
      <c r="OR1044" s="68"/>
      <c r="OS1044" s="68"/>
      <c r="OT1044" s="68"/>
      <c r="OU1044" s="68"/>
      <c r="OV1044" s="68"/>
      <c r="OW1044" s="68"/>
      <c r="OX1044" s="68"/>
      <c r="OY1044" s="68"/>
      <c r="OZ1044" s="68"/>
      <c r="PA1044" s="68"/>
      <c r="PB1044" s="68"/>
      <c r="PC1044" s="68"/>
      <c r="PD1044" s="68"/>
      <c r="PE1044" s="68"/>
      <c r="PF1044" s="68"/>
      <c r="PG1044" s="68"/>
      <c r="PH1044" s="68"/>
      <c r="PI1044" s="68"/>
      <c r="PJ1044" s="68"/>
      <c r="PK1044" s="68"/>
      <c r="PL1044" s="68"/>
      <c r="PM1044" s="68"/>
      <c r="PN1044" s="68"/>
      <c r="PO1044" s="68"/>
      <c r="PP1044" s="68"/>
      <c r="PQ1044" s="68"/>
      <c r="PR1044" s="68"/>
      <c r="PS1044" s="68"/>
      <c r="PT1044" s="68"/>
      <c r="PU1044" s="68"/>
      <c r="PV1044" s="68"/>
      <c r="PW1044" s="68"/>
      <c r="PX1044" s="68"/>
      <c r="PY1044" s="68"/>
      <c r="PZ1044" s="68"/>
      <c r="QA1044" s="68"/>
      <c r="QB1044" s="68"/>
      <c r="QC1044" s="68"/>
      <c r="QD1044" s="68"/>
      <c r="QE1044" s="68"/>
      <c r="QF1044" s="68"/>
      <c r="QG1044" s="68"/>
      <c r="QH1044" s="68"/>
      <c r="QI1044" s="68"/>
      <c r="QJ1044" s="68"/>
      <c r="QK1044" s="68"/>
      <c r="QL1044" s="68"/>
      <c r="QM1044" s="68"/>
      <c r="QN1044" s="68"/>
      <c r="QO1044" s="68"/>
      <c r="QP1044" s="68"/>
      <c r="QQ1044" s="68"/>
      <c r="QR1044" s="68"/>
      <c r="QS1044" s="68"/>
      <c r="QT1044" s="68"/>
      <c r="QU1044" s="68"/>
      <c r="QV1044" s="68"/>
      <c r="QW1044" s="68"/>
      <c r="QX1044" s="68"/>
      <c r="QY1044" s="68"/>
      <c r="QZ1044" s="68"/>
      <c r="RA1044" s="68"/>
      <c r="RB1044" s="68"/>
      <c r="RC1044" s="68"/>
      <c r="RD1044" s="68"/>
      <c r="RE1044" s="68"/>
      <c r="RF1044" s="68"/>
      <c r="RG1044" s="68"/>
      <c r="RH1044" s="68"/>
      <c r="RI1044" s="68"/>
      <c r="RJ1044" s="68"/>
      <c r="RK1044" s="68"/>
      <c r="RL1044" s="68"/>
      <c r="RM1044" s="68"/>
      <c r="RN1044" s="68"/>
      <c r="RO1044" s="68"/>
      <c r="RP1044" s="68"/>
      <c r="RQ1044" s="68"/>
      <c r="RR1044" s="68"/>
      <c r="RS1044" s="68"/>
      <c r="RT1044" s="68"/>
      <c r="RU1044" s="68"/>
      <c r="RV1044" s="68"/>
      <c r="RW1044" s="68"/>
      <c r="RX1044" s="68"/>
      <c r="RY1044" s="68"/>
      <c r="RZ1044" s="68"/>
      <c r="SA1044" s="68"/>
      <c r="SB1044" s="68"/>
      <c r="SC1044" s="68"/>
      <c r="SD1044" s="68"/>
      <c r="SE1044" s="68"/>
      <c r="SF1044" s="68"/>
      <c r="SG1044" s="68"/>
      <c r="SH1044" s="68"/>
      <c r="SI1044" s="68"/>
      <c r="SJ1044" s="68"/>
      <c r="SK1044" s="68"/>
      <c r="SL1044" s="68"/>
      <c r="SM1044" s="68"/>
      <c r="SN1044" s="68"/>
      <c r="SO1044" s="68"/>
      <c r="SP1044" s="68"/>
      <c r="SQ1044" s="68"/>
      <c r="SR1044" s="68"/>
      <c r="SS1044" s="68"/>
      <c r="ST1044" s="68"/>
      <c r="SU1044" s="68"/>
      <c r="SV1044" s="68"/>
    </row>
    <row r="1045" spans="1:516" ht="16.5" customHeight="1" x14ac:dyDescent="0.2">
      <c r="A1045" s="20">
        <v>437</v>
      </c>
      <c r="B1045" s="20" t="s">
        <v>62</v>
      </c>
      <c r="C1045" s="20" t="s">
        <v>915</v>
      </c>
      <c r="D1045" s="20" t="s">
        <v>38</v>
      </c>
      <c r="E1045" s="20" t="s">
        <v>1339</v>
      </c>
      <c r="F1045" s="22" t="s">
        <v>946</v>
      </c>
      <c r="G1045" s="20" t="s">
        <v>25</v>
      </c>
      <c r="H1045" s="20" t="s">
        <v>26</v>
      </c>
      <c r="I1045" s="20" t="s">
        <v>81</v>
      </c>
      <c r="J1045" s="22" t="s">
        <v>915</v>
      </c>
      <c r="K1045" s="20"/>
      <c r="L1045" s="20"/>
      <c r="M1045" s="20"/>
      <c r="N1045" s="20"/>
      <c r="O1045" s="23"/>
      <c r="P1045" s="23">
        <v>2000000</v>
      </c>
      <c r="Q1045" s="24">
        <v>1</v>
      </c>
      <c r="R1045" s="25">
        <v>45931</v>
      </c>
      <c r="S1045" s="20" t="s">
        <v>83</v>
      </c>
      <c r="T1045" s="26">
        <f t="shared" si="18"/>
        <v>2000000</v>
      </c>
      <c r="U1045" s="27" t="s">
        <v>100</v>
      </c>
      <c r="V1045" s="27" t="s">
        <v>100</v>
      </c>
      <c r="W1045" s="68"/>
      <c r="X1045" s="68"/>
      <c r="Y1045" s="68"/>
      <c r="Z1045" s="68"/>
      <c r="AA1045" s="68"/>
      <c r="AB1045" s="68"/>
      <c r="AC1045" s="68"/>
      <c r="AD1045" s="68"/>
      <c r="AE1045" s="68"/>
      <c r="AF1045" s="68"/>
      <c r="AG1045" s="68"/>
      <c r="AH1045" s="68"/>
      <c r="AI1045" s="68"/>
      <c r="AJ1045" s="68"/>
      <c r="AK1045" s="68"/>
      <c r="AL1045" s="68"/>
      <c r="AM1045" s="68"/>
      <c r="AN1045" s="68"/>
      <c r="AO1045" s="68"/>
      <c r="AP1045" s="68"/>
      <c r="AQ1045" s="68"/>
      <c r="AR1045" s="68"/>
      <c r="AS1045" s="68"/>
      <c r="AT1045" s="68"/>
      <c r="AU1045" s="68"/>
      <c r="AV1045" s="68"/>
      <c r="AW1045" s="68"/>
      <c r="AX1045" s="68"/>
      <c r="AY1045" s="68"/>
      <c r="AZ1045" s="68"/>
      <c r="BA1045" s="68"/>
      <c r="BB1045" s="68"/>
      <c r="BC1045" s="68"/>
      <c r="BD1045" s="68"/>
      <c r="BE1045" s="68"/>
      <c r="BF1045" s="68"/>
      <c r="BG1045" s="68"/>
      <c r="BH1045" s="68"/>
      <c r="BI1045" s="68"/>
      <c r="BJ1045" s="68"/>
      <c r="BK1045" s="68"/>
      <c r="BL1045" s="68"/>
      <c r="BM1045" s="68"/>
      <c r="BN1045" s="68"/>
      <c r="BO1045" s="68"/>
      <c r="BP1045" s="68"/>
      <c r="BQ1045" s="68"/>
      <c r="BR1045" s="68"/>
      <c r="BS1045" s="68"/>
      <c r="BT1045" s="68"/>
      <c r="BU1045" s="68"/>
      <c r="BV1045" s="68"/>
      <c r="BW1045" s="68"/>
      <c r="BX1045" s="68"/>
      <c r="BY1045" s="68"/>
      <c r="BZ1045" s="68"/>
      <c r="CA1045" s="68"/>
      <c r="CB1045" s="68"/>
      <c r="CC1045" s="68"/>
      <c r="CD1045" s="68"/>
      <c r="CE1045" s="68"/>
      <c r="CF1045" s="68"/>
      <c r="CG1045" s="68"/>
      <c r="CH1045" s="68"/>
      <c r="CI1045" s="68"/>
      <c r="CJ1045" s="68"/>
      <c r="CK1045" s="68"/>
      <c r="CL1045" s="68"/>
      <c r="CM1045" s="68"/>
      <c r="CN1045" s="68"/>
      <c r="CO1045" s="68"/>
      <c r="CP1045" s="68"/>
      <c r="CQ1045" s="68"/>
      <c r="CR1045" s="68"/>
      <c r="CS1045" s="68"/>
      <c r="CT1045" s="68"/>
      <c r="CU1045" s="68"/>
      <c r="CV1045" s="68"/>
      <c r="CW1045" s="68"/>
      <c r="CX1045" s="68"/>
      <c r="CY1045" s="68"/>
      <c r="CZ1045" s="68"/>
      <c r="DA1045" s="68"/>
      <c r="DB1045" s="68"/>
      <c r="DC1045" s="68"/>
      <c r="DD1045" s="68"/>
      <c r="DE1045" s="68"/>
      <c r="DF1045" s="68"/>
      <c r="DG1045" s="68"/>
      <c r="DH1045" s="68"/>
      <c r="DI1045" s="68"/>
      <c r="DJ1045" s="68"/>
      <c r="DK1045" s="68"/>
      <c r="DL1045" s="68"/>
      <c r="DM1045" s="68"/>
      <c r="DN1045" s="68"/>
      <c r="DO1045" s="68"/>
      <c r="DP1045" s="68"/>
      <c r="DQ1045" s="68"/>
      <c r="DR1045" s="68"/>
      <c r="DS1045" s="68"/>
      <c r="DT1045" s="68"/>
      <c r="DU1045" s="68"/>
      <c r="DV1045" s="68"/>
      <c r="DW1045" s="68"/>
      <c r="DX1045" s="68"/>
      <c r="DY1045" s="68"/>
      <c r="DZ1045" s="68"/>
      <c r="EA1045" s="68"/>
      <c r="EB1045" s="68"/>
      <c r="EC1045" s="68"/>
      <c r="ED1045" s="68"/>
      <c r="EE1045" s="68"/>
      <c r="EF1045" s="68"/>
      <c r="EG1045" s="68"/>
      <c r="EH1045" s="68"/>
      <c r="EI1045" s="68"/>
      <c r="EJ1045" s="68"/>
      <c r="EK1045" s="68"/>
      <c r="EL1045" s="68"/>
      <c r="EM1045" s="68"/>
      <c r="EN1045" s="68"/>
      <c r="EO1045" s="68"/>
      <c r="EP1045" s="68"/>
      <c r="EQ1045" s="68"/>
      <c r="ER1045" s="68"/>
      <c r="ES1045" s="68"/>
      <c r="ET1045" s="68"/>
      <c r="EU1045" s="68"/>
      <c r="EV1045" s="68"/>
      <c r="EW1045" s="68"/>
      <c r="EX1045" s="68"/>
      <c r="EY1045" s="68"/>
      <c r="EZ1045" s="68"/>
      <c r="FA1045" s="68"/>
      <c r="FB1045" s="68"/>
      <c r="FC1045" s="68"/>
      <c r="FD1045" s="68"/>
      <c r="FE1045" s="68"/>
      <c r="FF1045" s="68"/>
      <c r="FG1045" s="68"/>
      <c r="FH1045" s="68"/>
      <c r="FI1045" s="68"/>
      <c r="FJ1045" s="68"/>
      <c r="FK1045" s="68"/>
      <c r="FL1045" s="68"/>
      <c r="FM1045" s="68"/>
      <c r="FN1045" s="68"/>
      <c r="FO1045" s="68"/>
      <c r="FP1045" s="68"/>
      <c r="FQ1045" s="68"/>
      <c r="FR1045" s="68"/>
      <c r="FS1045" s="68"/>
      <c r="FT1045" s="68"/>
      <c r="FU1045" s="68"/>
      <c r="FV1045" s="68"/>
      <c r="FW1045" s="68"/>
      <c r="FX1045" s="68"/>
      <c r="FY1045" s="68"/>
      <c r="FZ1045" s="68"/>
      <c r="GA1045" s="68"/>
      <c r="GB1045" s="68"/>
      <c r="GC1045" s="68"/>
      <c r="GD1045" s="68"/>
      <c r="GE1045" s="68"/>
      <c r="GF1045" s="68"/>
      <c r="GG1045" s="68"/>
      <c r="GH1045" s="68"/>
      <c r="GI1045" s="68"/>
      <c r="GJ1045" s="68"/>
      <c r="GK1045" s="68"/>
      <c r="GL1045" s="68"/>
      <c r="GM1045" s="68"/>
      <c r="GN1045" s="68"/>
      <c r="GO1045" s="68"/>
      <c r="GP1045" s="68"/>
      <c r="GQ1045" s="68"/>
      <c r="GR1045" s="68"/>
      <c r="GS1045" s="68"/>
      <c r="GT1045" s="68"/>
      <c r="GU1045" s="68"/>
      <c r="GV1045" s="68"/>
      <c r="GW1045" s="68"/>
      <c r="GX1045" s="68"/>
      <c r="GY1045" s="68"/>
      <c r="GZ1045" s="68"/>
      <c r="HA1045" s="68"/>
      <c r="HB1045" s="68"/>
      <c r="HC1045" s="68"/>
      <c r="HD1045" s="68"/>
      <c r="HE1045" s="68"/>
      <c r="HF1045" s="68"/>
      <c r="HG1045" s="68"/>
      <c r="HH1045" s="68"/>
      <c r="HI1045" s="68"/>
      <c r="HJ1045" s="68"/>
      <c r="HK1045" s="68"/>
      <c r="HL1045" s="68"/>
      <c r="HM1045" s="68"/>
      <c r="HN1045" s="68"/>
      <c r="HO1045" s="68"/>
      <c r="HP1045" s="68"/>
      <c r="HQ1045" s="68"/>
      <c r="HR1045" s="68"/>
      <c r="HS1045" s="68"/>
      <c r="HT1045" s="68"/>
      <c r="HU1045" s="68"/>
      <c r="HV1045" s="68"/>
      <c r="HW1045" s="68"/>
      <c r="HX1045" s="68"/>
      <c r="HY1045" s="68"/>
      <c r="HZ1045" s="68"/>
      <c r="IA1045" s="68"/>
      <c r="IB1045" s="68"/>
      <c r="IC1045" s="68"/>
      <c r="ID1045" s="68"/>
      <c r="IE1045" s="68"/>
      <c r="IF1045" s="68"/>
      <c r="IG1045" s="68"/>
      <c r="IH1045" s="68"/>
      <c r="II1045" s="68"/>
      <c r="IJ1045" s="68"/>
      <c r="IK1045" s="68"/>
      <c r="IL1045" s="68"/>
      <c r="IM1045" s="68"/>
      <c r="IN1045" s="68"/>
      <c r="IO1045" s="68"/>
      <c r="IP1045" s="68"/>
      <c r="IQ1045" s="68"/>
      <c r="IR1045" s="68"/>
      <c r="IS1045" s="68"/>
      <c r="IT1045" s="68"/>
      <c r="IU1045" s="68"/>
      <c r="IV1045" s="68"/>
      <c r="IW1045" s="68"/>
      <c r="IX1045" s="68"/>
      <c r="IY1045" s="68"/>
      <c r="IZ1045" s="68"/>
      <c r="JA1045" s="68"/>
      <c r="JB1045" s="68"/>
      <c r="JC1045" s="68"/>
      <c r="JD1045" s="68"/>
      <c r="JE1045" s="68"/>
      <c r="JF1045" s="68"/>
      <c r="JG1045" s="68"/>
      <c r="JH1045" s="68"/>
      <c r="JI1045" s="68"/>
      <c r="JJ1045" s="68"/>
      <c r="JK1045" s="68"/>
      <c r="JL1045" s="68"/>
      <c r="JM1045" s="68"/>
      <c r="JN1045" s="68"/>
      <c r="JO1045" s="68"/>
      <c r="JP1045" s="68"/>
      <c r="JQ1045" s="68"/>
      <c r="JR1045" s="68"/>
      <c r="JS1045" s="68"/>
      <c r="JT1045" s="68"/>
      <c r="JU1045" s="68"/>
      <c r="JV1045" s="68"/>
      <c r="JW1045" s="68"/>
      <c r="JX1045" s="68"/>
      <c r="JY1045" s="68"/>
      <c r="JZ1045" s="68"/>
      <c r="KA1045" s="68"/>
      <c r="KB1045" s="68"/>
      <c r="KC1045" s="68"/>
      <c r="KD1045" s="68"/>
      <c r="KE1045" s="68"/>
      <c r="KF1045" s="68"/>
      <c r="KG1045" s="68"/>
      <c r="KH1045" s="68"/>
      <c r="KI1045" s="68"/>
      <c r="KJ1045" s="68"/>
      <c r="KK1045" s="68"/>
      <c r="KL1045" s="68"/>
      <c r="KM1045" s="68"/>
      <c r="KN1045" s="68"/>
      <c r="KO1045" s="68"/>
      <c r="KP1045" s="68"/>
      <c r="KQ1045" s="68"/>
      <c r="KR1045" s="68"/>
      <c r="KS1045" s="68"/>
      <c r="KT1045" s="68"/>
      <c r="KU1045" s="68"/>
      <c r="KV1045" s="68"/>
      <c r="KW1045" s="68"/>
      <c r="KX1045" s="68"/>
      <c r="KY1045" s="68"/>
      <c r="KZ1045" s="68"/>
      <c r="LA1045" s="68"/>
      <c r="LB1045" s="68"/>
      <c r="LC1045" s="68"/>
      <c r="LD1045" s="68"/>
      <c r="LE1045" s="68"/>
      <c r="LF1045" s="68"/>
      <c r="LG1045" s="68"/>
      <c r="LH1045" s="68"/>
      <c r="LI1045" s="68"/>
      <c r="LJ1045" s="68"/>
      <c r="LK1045" s="68"/>
      <c r="LL1045" s="68"/>
      <c r="LM1045" s="68"/>
      <c r="LN1045" s="68"/>
      <c r="LO1045" s="68"/>
      <c r="LP1045" s="68"/>
      <c r="LQ1045" s="68"/>
      <c r="LR1045" s="68"/>
      <c r="LS1045" s="68"/>
      <c r="LT1045" s="68"/>
      <c r="LU1045" s="68"/>
      <c r="LV1045" s="68"/>
      <c r="LW1045" s="68"/>
      <c r="LX1045" s="68"/>
      <c r="LY1045" s="68"/>
      <c r="LZ1045" s="68"/>
      <c r="MA1045" s="68"/>
      <c r="MB1045" s="68"/>
      <c r="MC1045" s="68"/>
      <c r="MD1045" s="68"/>
      <c r="ME1045" s="68"/>
      <c r="MF1045" s="68"/>
      <c r="MG1045" s="68"/>
      <c r="MH1045" s="68"/>
      <c r="MI1045" s="68"/>
      <c r="MJ1045" s="68"/>
      <c r="MK1045" s="68"/>
      <c r="ML1045" s="68"/>
      <c r="MM1045" s="68"/>
      <c r="MN1045" s="68"/>
      <c r="MO1045" s="68"/>
      <c r="MP1045" s="68"/>
      <c r="MQ1045" s="68"/>
      <c r="MR1045" s="68"/>
      <c r="MS1045" s="68"/>
      <c r="MT1045" s="68"/>
      <c r="MU1045" s="68"/>
      <c r="MV1045" s="68"/>
      <c r="MW1045" s="68"/>
      <c r="MX1045" s="68"/>
      <c r="MY1045" s="68"/>
      <c r="MZ1045" s="68"/>
      <c r="NA1045" s="68"/>
      <c r="NB1045" s="68"/>
      <c r="NC1045" s="68"/>
      <c r="ND1045" s="68"/>
      <c r="NE1045" s="68"/>
      <c r="NF1045" s="68"/>
      <c r="NG1045" s="68"/>
      <c r="NH1045" s="68"/>
      <c r="NI1045" s="68"/>
      <c r="NJ1045" s="68"/>
      <c r="NK1045" s="68"/>
      <c r="NL1045" s="68"/>
      <c r="NM1045" s="68"/>
      <c r="NN1045" s="68"/>
      <c r="NO1045" s="68"/>
      <c r="NP1045" s="68"/>
      <c r="NQ1045" s="68"/>
      <c r="NR1045" s="68"/>
      <c r="NS1045" s="68"/>
      <c r="NT1045" s="68"/>
      <c r="NU1045" s="68"/>
      <c r="NV1045" s="68"/>
      <c r="NW1045" s="68"/>
      <c r="NX1045" s="68"/>
      <c r="NY1045" s="68"/>
      <c r="NZ1045" s="68"/>
      <c r="OA1045" s="68"/>
      <c r="OB1045" s="68"/>
      <c r="OC1045" s="68"/>
      <c r="OD1045" s="68"/>
      <c r="OE1045" s="68"/>
      <c r="OF1045" s="68"/>
      <c r="OG1045" s="68"/>
      <c r="OH1045" s="68"/>
      <c r="OI1045" s="68"/>
      <c r="OJ1045" s="68"/>
      <c r="OK1045" s="68"/>
      <c r="OL1045" s="68"/>
      <c r="OM1045" s="68"/>
      <c r="ON1045" s="68"/>
      <c r="OO1045" s="68"/>
      <c r="OP1045" s="68"/>
      <c r="OQ1045" s="68"/>
      <c r="OR1045" s="68"/>
      <c r="OS1045" s="68"/>
      <c r="OT1045" s="68"/>
      <c r="OU1045" s="68"/>
      <c r="OV1045" s="68"/>
      <c r="OW1045" s="68"/>
      <c r="OX1045" s="68"/>
      <c r="OY1045" s="68"/>
      <c r="OZ1045" s="68"/>
      <c r="PA1045" s="68"/>
      <c r="PB1045" s="68"/>
      <c r="PC1045" s="68"/>
      <c r="PD1045" s="68"/>
      <c r="PE1045" s="68"/>
      <c r="PF1045" s="68"/>
      <c r="PG1045" s="68"/>
      <c r="PH1045" s="68"/>
      <c r="PI1045" s="68"/>
      <c r="PJ1045" s="68"/>
      <c r="PK1045" s="68"/>
      <c r="PL1045" s="68"/>
      <c r="PM1045" s="68"/>
      <c r="PN1045" s="68"/>
      <c r="PO1045" s="68"/>
      <c r="PP1045" s="68"/>
      <c r="PQ1045" s="68"/>
      <c r="PR1045" s="68"/>
      <c r="PS1045" s="68"/>
      <c r="PT1045" s="68"/>
      <c r="PU1045" s="68"/>
      <c r="PV1045" s="68"/>
      <c r="PW1045" s="68"/>
      <c r="PX1045" s="68"/>
      <c r="PY1045" s="68"/>
      <c r="PZ1045" s="68"/>
      <c r="QA1045" s="68"/>
      <c r="QB1045" s="68"/>
      <c r="QC1045" s="68"/>
      <c r="QD1045" s="68"/>
      <c r="QE1045" s="68"/>
      <c r="QF1045" s="68"/>
      <c r="QG1045" s="68"/>
      <c r="QH1045" s="68"/>
      <c r="QI1045" s="68"/>
      <c r="QJ1045" s="68"/>
      <c r="QK1045" s="68"/>
      <c r="QL1045" s="68"/>
      <c r="QM1045" s="68"/>
      <c r="QN1045" s="68"/>
      <c r="QO1045" s="68"/>
      <c r="QP1045" s="68"/>
      <c r="QQ1045" s="68"/>
      <c r="QR1045" s="68"/>
      <c r="QS1045" s="68"/>
      <c r="QT1045" s="68"/>
      <c r="QU1045" s="68"/>
      <c r="QV1045" s="68"/>
      <c r="QW1045" s="68"/>
      <c r="QX1045" s="68"/>
      <c r="QY1045" s="68"/>
      <c r="QZ1045" s="68"/>
      <c r="RA1045" s="68"/>
      <c r="RB1045" s="68"/>
      <c r="RC1045" s="68"/>
      <c r="RD1045" s="68"/>
      <c r="RE1045" s="68"/>
      <c r="RF1045" s="68"/>
      <c r="RG1045" s="68"/>
      <c r="RH1045" s="68"/>
      <c r="RI1045" s="68"/>
      <c r="RJ1045" s="68"/>
      <c r="RK1045" s="68"/>
      <c r="RL1045" s="68"/>
      <c r="RM1045" s="68"/>
      <c r="RN1045" s="68"/>
      <c r="RO1045" s="68"/>
      <c r="RP1045" s="68"/>
      <c r="RQ1045" s="68"/>
      <c r="RR1045" s="68"/>
      <c r="RS1045" s="68"/>
      <c r="RT1045" s="68"/>
      <c r="RU1045" s="68"/>
      <c r="RV1045" s="68"/>
      <c r="RW1045" s="68"/>
      <c r="RX1045" s="68"/>
      <c r="RY1045" s="68"/>
      <c r="RZ1045" s="68"/>
      <c r="SA1045" s="68"/>
      <c r="SB1045" s="68"/>
      <c r="SC1045" s="68"/>
      <c r="SD1045" s="68"/>
      <c r="SE1045" s="68"/>
      <c r="SF1045" s="68"/>
      <c r="SG1045" s="68"/>
      <c r="SH1045" s="68"/>
      <c r="SI1045" s="68"/>
      <c r="SJ1045" s="68"/>
      <c r="SK1045" s="68"/>
      <c r="SL1045" s="68"/>
      <c r="SM1045" s="68"/>
      <c r="SN1045" s="68"/>
      <c r="SO1045" s="68"/>
      <c r="SP1045" s="68"/>
      <c r="SQ1045" s="68"/>
      <c r="SR1045" s="68"/>
      <c r="SS1045" s="68"/>
      <c r="ST1045" s="68"/>
      <c r="SU1045" s="68"/>
      <c r="SV1045" s="68"/>
    </row>
    <row r="1046" spans="1:516" ht="16.5" customHeight="1" x14ac:dyDescent="0.2">
      <c r="A1046" s="20">
        <v>438</v>
      </c>
      <c r="B1046" s="20" t="s">
        <v>62</v>
      </c>
      <c r="C1046" s="20" t="s">
        <v>915</v>
      </c>
      <c r="D1046" s="20" t="s">
        <v>38</v>
      </c>
      <c r="E1046" s="20" t="s">
        <v>1339</v>
      </c>
      <c r="F1046" s="22" t="s">
        <v>946</v>
      </c>
      <c r="G1046" s="20" t="s">
        <v>25</v>
      </c>
      <c r="H1046" s="20" t="s">
        <v>26</v>
      </c>
      <c r="I1046" s="20" t="s">
        <v>81</v>
      </c>
      <c r="J1046" s="22" t="s">
        <v>915</v>
      </c>
      <c r="K1046" s="20"/>
      <c r="L1046" s="20"/>
      <c r="M1046" s="20"/>
      <c r="N1046" s="20"/>
      <c r="O1046" s="23"/>
      <c r="P1046" s="23">
        <v>2000000</v>
      </c>
      <c r="Q1046" s="24">
        <v>1</v>
      </c>
      <c r="R1046" s="25">
        <v>45962</v>
      </c>
      <c r="S1046" s="20" t="s">
        <v>83</v>
      </c>
      <c r="T1046" s="26">
        <f t="shared" si="18"/>
        <v>2000000</v>
      </c>
      <c r="U1046" s="27" t="s">
        <v>100</v>
      </c>
      <c r="V1046" s="27" t="s">
        <v>100</v>
      </c>
      <c r="W1046" s="68"/>
      <c r="X1046" s="68"/>
      <c r="Y1046" s="68"/>
      <c r="Z1046" s="68"/>
      <c r="AA1046" s="68"/>
      <c r="AB1046" s="68"/>
      <c r="AC1046" s="68"/>
      <c r="AD1046" s="68"/>
      <c r="AE1046" s="68"/>
      <c r="AF1046" s="68"/>
      <c r="AG1046" s="68"/>
      <c r="AH1046" s="68"/>
      <c r="AI1046" s="68"/>
      <c r="AJ1046" s="68"/>
      <c r="AK1046" s="68"/>
      <c r="AL1046" s="68"/>
      <c r="AM1046" s="68"/>
      <c r="AN1046" s="68"/>
      <c r="AO1046" s="68"/>
      <c r="AP1046" s="68"/>
      <c r="AQ1046" s="68"/>
      <c r="AR1046" s="68"/>
      <c r="AS1046" s="68"/>
      <c r="AT1046" s="68"/>
      <c r="AU1046" s="68"/>
      <c r="AV1046" s="68"/>
      <c r="AW1046" s="68"/>
      <c r="AX1046" s="68"/>
      <c r="AY1046" s="68"/>
      <c r="AZ1046" s="68"/>
      <c r="BA1046" s="68"/>
      <c r="BB1046" s="68"/>
      <c r="BC1046" s="68"/>
      <c r="BD1046" s="68"/>
      <c r="BE1046" s="68"/>
      <c r="BF1046" s="68"/>
      <c r="BG1046" s="68"/>
      <c r="BH1046" s="68"/>
      <c r="BI1046" s="68"/>
      <c r="BJ1046" s="68"/>
      <c r="BK1046" s="68"/>
      <c r="BL1046" s="68"/>
      <c r="BM1046" s="68"/>
      <c r="BN1046" s="68"/>
      <c r="BO1046" s="68"/>
      <c r="BP1046" s="68"/>
      <c r="BQ1046" s="68"/>
      <c r="BR1046" s="68"/>
      <c r="BS1046" s="68"/>
      <c r="BT1046" s="68"/>
      <c r="BU1046" s="68"/>
      <c r="BV1046" s="68"/>
      <c r="BW1046" s="68"/>
      <c r="BX1046" s="68"/>
      <c r="BY1046" s="68"/>
      <c r="BZ1046" s="68"/>
      <c r="CA1046" s="68"/>
      <c r="CB1046" s="68"/>
      <c r="CC1046" s="68"/>
      <c r="CD1046" s="68"/>
      <c r="CE1046" s="68"/>
      <c r="CF1046" s="68"/>
      <c r="CG1046" s="68"/>
      <c r="CH1046" s="68"/>
      <c r="CI1046" s="68"/>
      <c r="CJ1046" s="68"/>
      <c r="CK1046" s="68"/>
      <c r="CL1046" s="68"/>
      <c r="CM1046" s="68"/>
      <c r="CN1046" s="68"/>
      <c r="CO1046" s="68"/>
      <c r="CP1046" s="68"/>
      <c r="CQ1046" s="68"/>
      <c r="CR1046" s="68"/>
      <c r="CS1046" s="68"/>
      <c r="CT1046" s="68"/>
      <c r="CU1046" s="68"/>
      <c r="CV1046" s="68"/>
      <c r="CW1046" s="68"/>
      <c r="CX1046" s="68"/>
      <c r="CY1046" s="68"/>
      <c r="CZ1046" s="68"/>
      <c r="DA1046" s="68"/>
      <c r="DB1046" s="68"/>
      <c r="DC1046" s="68"/>
      <c r="DD1046" s="68"/>
      <c r="DE1046" s="68"/>
      <c r="DF1046" s="68"/>
      <c r="DG1046" s="68"/>
      <c r="DH1046" s="68"/>
      <c r="DI1046" s="68"/>
      <c r="DJ1046" s="68"/>
      <c r="DK1046" s="68"/>
      <c r="DL1046" s="68"/>
      <c r="DM1046" s="68"/>
      <c r="DN1046" s="68"/>
      <c r="DO1046" s="68"/>
      <c r="DP1046" s="68"/>
      <c r="DQ1046" s="68"/>
      <c r="DR1046" s="68"/>
      <c r="DS1046" s="68"/>
      <c r="DT1046" s="68"/>
      <c r="DU1046" s="68"/>
      <c r="DV1046" s="68"/>
      <c r="DW1046" s="68"/>
      <c r="DX1046" s="68"/>
      <c r="DY1046" s="68"/>
      <c r="DZ1046" s="68"/>
      <c r="EA1046" s="68"/>
      <c r="EB1046" s="68"/>
      <c r="EC1046" s="68"/>
      <c r="ED1046" s="68"/>
      <c r="EE1046" s="68"/>
      <c r="EF1046" s="68"/>
      <c r="EG1046" s="68"/>
      <c r="EH1046" s="68"/>
      <c r="EI1046" s="68"/>
      <c r="EJ1046" s="68"/>
      <c r="EK1046" s="68"/>
      <c r="EL1046" s="68"/>
      <c r="EM1046" s="68"/>
      <c r="EN1046" s="68"/>
      <c r="EO1046" s="68"/>
      <c r="EP1046" s="68"/>
      <c r="EQ1046" s="68"/>
      <c r="ER1046" s="68"/>
      <c r="ES1046" s="68"/>
      <c r="ET1046" s="68"/>
      <c r="EU1046" s="68"/>
      <c r="EV1046" s="68"/>
      <c r="EW1046" s="68"/>
      <c r="EX1046" s="68"/>
      <c r="EY1046" s="68"/>
      <c r="EZ1046" s="68"/>
      <c r="FA1046" s="68"/>
      <c r="FB1046" s="68"/>
      <c r="FC1046" s="68"/>
      <c r="FD1046" s="68"/>
      <c r="FE1046" s="68"/>
      <c r="FF1046" s="68"/>
      <c r="FG1046" s="68"/>
      <c r="FH1046" s="68"/>
      <c r="FI1046" s="68"/>
      <c r="FJ1046" s="68"/>
      <c r="FK1046" s="68"/>
      <c r="FL1046" s="68"/>
      <c r="FM1046" s="68"/>
      <c r="FN1046" s="68"/>
      <c r="FO1046" s="68"/>
      <c r="FP1046" s="68"/>
      <c r="FQ1046" s="68"/>
      <c r="FR1046" s="68"/>
      <c r="FS1046" s="68"/>
      <c r="FT1046" s="68"/>
      <c r="FU1046" s="68"/>
      <c r="FV1046" s="68"/>
      <c r="FW1046" s="68"/>
      <c r="FX1046" s="68"/>
      <c r="FY1046" s="68"/>
      <c r="FZ1046" s="68"/>
      <c r="GA1046" s="68"/>
      <c r="GB1046" s="68"/>
      <c r="GC1046" s="68"/>
      <c r="GD1046" s="68"/>
      <c r="GE1046" s="68"/>
      <c r="GF1046" s="68"/>
      <c r="GG1046" s="68"/>
      <c r="GH1046" s="68"/>
      <c r="GI1046" s="68"/>
      <c r="GJ1046" s="68"/>
      <c r="GK1046" s="68"/>
      <c r="GL1046" s="68"/>
      <c r="GM1046" s="68"/>
      <c r="GN1046" s="68"/>
      <c r="GO1046" s="68"/>
      <c r="GP1046" s="68"/>
      <c r="GQ1046" s="68"/>
      <c r="GR1046" s="68"/>
      <c r="GS1046" s="68"/>
      <c r="GT1046" s="68"/>
      <c r="GU1046" s="68"/>
      <c r="GV1046" s="68"/>
      <c r="GW1046" s="68"/>
      <c r="GX1046" s="68"/>
      <c r="GY1046" s="68"/>
      <c r="GZ1046" s="68"/>
      <c r="HA1046" s="68"/>
      <c r="HB1046" s="68"/>
      <c r="HC1046" s="68"/>
      <c r="HD1046" s="68"/>
      <c r="HE1046" s="68"/>
      <c r="HF1046" s="68"/>
      <c r="HG1046" s="68"/>
      <c r="HH1046" s="68"/>
      <c r="HI1046" s="68"/>
      <c r="HJ1046" s="68"/>
      <c r="HK1046" s="68"/>
      <c r="HL1046" s="68"/>
      <c r="HM1046" s="68"/>
      <c r="HN1046" s="68"/>
      <c r="HO1046" s="68"/>
      <c r="HP1046" s="68"/>
      <c r="HQ1046" s="68"/>
      <c r="HR1046" s="68"/>
      <c r="HS1046" s="68"/>
      <c r="HT1046" s="68"/>
      <c r="HU1046" s="68"/>
      <c r="HV1046" s="68"/>
      <c r="HW1046" s="68"/>
      <c r="HX1046" s="68"/>
      <c r="HY1046" s="68"/>
      <c r="HZ1046" s="68"/>
      <c r="IA1046" s="68"/>
      <c r="IB1046" s="68"/>
      <c r="IC1046" s="68"/>
      <c r="ID1046" s="68"/>
      <c r="IE1046" s="68"/>
      <c r="IF1046" s="68"/>
      <c r="IG1046" s="68"/>
      <c r="IH1046" s="68"/>
      <c r="II1046" s="68"/>
      <c r="IJ1046" s="68"/>
      <c r="IK1046" s="68"/>
      <c r="IL1046" s="68"/>
      <c r="IM1046" s="68"/>
      <c r="IN1046" s="68"/>
      <c r="IO1046" s="68"/>
      <c r="IP1046" s="68"/>
      <c r="IQ1046" s="68"/>
      <c r="IR1046" s="68"/>
      <c r="IS1046" s="68"/>
      <c r="IT1046" s="68"/>
      <c r="IU1046" s="68"/>
      <c r="IV1046" s="68"/>
      <c r="IW1046" s="68"/>
      <c r="IX1046" s="68"/>
      <c r="IY1046" s="68"/>
      <c r="IZ1046" s="68"/>
      <c r="JA1046" s="68"/>
      <c r="JB1046" s="68"/>
      <c r="JC1046" s="68"/>
      <c r="JD1046" s="68"/>
      <c r="JE1046" s="68"/>
      <c r="JF1046" s="68"/>
      <c r="JG1046" s="68"/>
      <c r="JH1046" s="68"/>
      <c r="JI1046" s="68"/>
      <c r="JJ1046" s="68"/>
      <c r="JK1046" s="68"/>
      <c r="JL1046" s="68"/>
      <c r="JM1046" s="68"/>
      <c r="JN1046" s="68"/>
      <c r="JO1046" s="68"/>
      <c r="JP1046" s="68"/>
      <c r="JQ1046" s="68"/>
      <c r="JR1046" s="68"/>
      <c r="JS1046" s="68"/>
      <c r="JT1046" s="68"/>
      <c r="JU1046" s="68"/>
      <c r="JV1046" s="68"/>
      <c r="JW1046" s="68"/>
      <c r="JX1046" s="68"/>
      <c r="JY1046" s="68"/>
      <c r="JZ1046" s="68"/>
      <c r="KA1046" s="68"/>
      <c r="KB1046" s="68"/>
      <c r="KC1046" s="68"/>
      <c r="KD1046" s="68"/>
      <c r="KE1046" s="68"/>
      <c r="KF1046" s="68"/>
      <c r="KG1046" s="68"/>
      <c r="KH1046" s="68"/>
      <c r="KI1046" s="68"/>
      <c r="KJ1046" s="68"/>
      <c r="KK1046" s="68"/>
      <c r="KL1046" s="68"/>
      <c r="KM1046" s="68"/>
      <c r="KN1046" s="68"/>
      <c r="KO1046" s="68"/>
      <c r="KP1046" s="68"/>
      <c r="KQ1046" s="68"/>
      <c r="KR1046" s="68"/>
      <c r="KS1046" s="68"/>
      <c r="KT1046" s="68"/>
      <c r="KU1046" s="68"/>
      <c r="KV1046" s="68"/>
      <c r="KW1046" s="68"/>
      <c r="KX1046" s="68"/>
      <c r="KY1046" s="68"/>
      <c r="KZ1046" s="68"/>
      <c r="LA1046" s="68"/>
      <c r="LB1046" s="68"/>
      <c r="LC1046" s="68"/>
      <c r="LD1046" s="68"/>
      <c r="LE1046" s="68"/>
      <c r="LF1046" s="68"/>
      <c r="LG1046" s="68"/>
      <c r="LH1046" s="68"/>
      <c r="LI1046" s="68"/>
      <c r="LJ1046" s="68"/>
      <c r="LK1046" s="68"/>
      <c r="LL1046" s="68"/>
      <c r="LM1046" s="68"/>
      <c r="LN1046" s="68"/>
      <c r="LO1046" s="68"/>
      <c r="LP1046" s="68"/>
      <c r="LQ1046" s="68"/>
      <c r="LR1046" s="68"/>
      <c r="LS1046" s="68"/>
      <c r="LT1046" s="68"/>
      <c r="LU1046" s="68"/>
      <c r="LV1046" s="68"/>
      <c r="LW1046" s="68"/>
      <c r="LX1046" s="68"/>
      <c r="LY1046" s="68"/>
      <c r="LZ1046" s="68"/>
      <c r="MA1046" s="68"/>
      <c r="MB1046" s="68"/>
      <c r="MC1046" s="68"/>
      <c r="MD1046" s="68"/>
      <c r="ME1046" s="68"/>
      <c r="MF1046" s="68"/>
      <c r="MG1046" s="68"/>
      <c r="MH1046" s="68"/>
      <c r="MI1046" s="68"/>
      <c r="MJ1046" s="68"/>
      <c r="MK1046" s="68"/>
      <c r="ML1046" s="68"/>
      <c r="MM1046" s="68"/>
      <c r="MN1046" s="68"/>
      <c r="MO1046" s="68"/>
      <c r="MP1046" s="68"/>
      <c r="MQ1046" s="68"/>
      <c r="MR1046" s="68"/>
      <c r="MS1046" s="68"/>
      <c r="MT1046" s="68"/>
      <c r="MU1046" s="68"/>
      <c r="MV1046" s="68"/>
      <c r="MW1046" s="68"/>
      <c r="MX1046" s="68"/>
      <c r="MY1046" s="68"/>
      <c r="MZ1046" s="68"/>
      <c r="NA1046" s="68"/>
      <c r="NB1046" s="68"/>
      <c r="NC1046" s="68"/>
      <c r="ND1046" s="68"/>
      <c r="NE1046" s="68"/>
      <c r="NF1046" s="68"/>
      <c r="NG1046" s="68"/>
      <c r="NH1046" s="68"/>
      <c r="NI1046" s="68"/>
      <c r="NJ1046" s="68"/>
      <c r="NK1046" s="68"/>
      <c r="NL1046" s="68"/>
      <c r="NM1046" s="68"/>
      <c r="NN1046" s="68"/>
      <c r="NO1046" s="68"/>
      <c r="NP1046" s="68"/>
      <c r="NQ1046" s="68"/>
      <c r="NR1046" s="68"/>
      <c r="NS1046" s="68"/>
      <c r="NT1046" s="68"/>
      <c r="NU1046" s="68"/>
      <c r="NV1046" s="68"/>
      <c r="NW1046" s="68"/>
      <c r="NX1046" s="68"/>
      <c r="NY1046" s="68"/>
      <c r="NZ1046" s="68"/>
      <c r="OA1046" s="68"/>
      <c r="OB1046" s="68"/>
      <c r="OC1046" s="68"/>
      <c r="OD1046" s="68"/>
      <c r="OE1046" s="68"/>
      <c r="OF1046" s="68"/>
      <c r="OG1046" s="68"/>
      <c r="OH1046" s="68"/>
      <c r="OI1046" s="68"/>
      <c r="OJ1046" s="68"/>
      <c r="OK1046" s="68"/>
      <c r="OL1046" s="68"/>
      <c r="OM1046" s="68"/>
      <c r="ON1046" s="68"/>
      <c r="OO1046" s="68"/>
      <c r="OP1046" s="68"/>
      <c r="OQ1046" s="68"/>
      <c r="OR1046" s="68"/>
      <c r="OS1046" s="68"/>
      <c r="OT1046" s="68"/>
      <c r="OU1046" s="68"/>
      <c r="OV1046" s="68"/>
      <c r="OW1046" s="68"/>
      <c r="OX1046" s="68"/>
      <c r="OY1046" s="68"/>
      <c r="OZ1046" s="68"/>
      <c r="PA1046" s="68"/>
      <c r="PB1046" s="68"/>
      <c r="PC1046" s="68"/>
      <c r="PD1046" s="68"/>
      <c r="PE1046" s="68"/>
      <c r="PF1046" s="68"/>
      <c r="PG1046" s="68"/>
      <c r="PH1046" s="68"/>
      <c r="PI1046" s="68"/>
      <c r="PJ1046" s="68"/>
      <c r="PK1046" s="68"/>
      <c r="PL1046" s="68"/>
      <c r="PM1046" s="68"/>
      <c r="PN1046" s="68"/>
      <c r="PO1046" s="68"/>
      <c r="PP1046" s="68"/>
      <c r="PQ1046" s="68"/>
      <c r="PR1046" s="68"/>
      <c r="PS1046" s="68"/>
      <c r="PT1046" s="68"/>
      <c r="PU1046" s="68"/>
      <c r="PV1046" s="68"/>
      <c r="PW1046" s="68"/>
      <c r="PX1046" s="68"/>
      <c r="PY1046" s="68"/>
      <c r="PZ1046" s="68"/>
      <c r="QA1046" s="68"/>
      <c r="QB1046" s="68"/>
      <c r="QC1046" s="68"/>
      <c r="QD1046" s="68"/>
      <c r="QE1046" s="68"/>
      <c r="QF1046" s="68"/>
      <c r="QG1046" s="68"/>
      <c r="QH1046" s="68"/>
      <c r="QI1046" s="68"/>
      <c r="QJ1046" s="68"/>
      <c r="QK1046" s="68"/>
      <c r="QL1046" s="68"/>
      <c r="QM1046" s="68"/>
      <c r="QN1046" s="68"/>
      <c r="QO1046" s="68"/>
      <c r="QP1046" s="68"/>
      <c r="QQ1046" s="68"/>
      <c r="QR1046" s="68"/>
      <c r="QS1046" s="68"/>
      <c r="QT1046" s="68"/>
      <c r="QU1046" s="68"/>
      <c r="QV1046" s="68"/>
      <c r="QW1046" s="68"/>
      <c r="QX1046" s="68"/>
      <c r="QY1046" s="68"/>
      <c r="QZ1046" s="68"/>
      <c r="RA1046" s="68"/>
      <c r="RB1046" s="68"/>
      <c r="RC1046" s="68"/>
      <c r="RD1046" s="68"/>
      <c r="RE1046" s="68"/>
      <c r="RF1046" s="68"/>
      <c r="RG1046" s="68"/>
      <c r="RH1046" s="68"/>
      <c r="RI1046" s="68"/>
      <c r="RJ1046" s="68"/>
      <c r="RK1046" s="68"/>
      <c r="RL1046" s="68"/>
      <c r="RM1046" s="68"/>
      <c r="RN1046" s="68"/>
      <c r="RO1046" s="68"/>
      <c r="RP1046" s="68"/>
      <c r="RQ1046" s="68"/>
      <c r="RR1046" s="68"/>
      <c r="RS1046" s="68"/>
      <c r="RT1046" s="68"/>
      <c r="RU1046" s="68"/>
      <c r="RV1046" s="68"/>
      <c r="RW1046" s="68"/>
      <c r="RX1046" s="68"/>
      <c r="RY1046" s="68"/>
      <c r="RZ1046" s="68"/>
      <c r="SA1046" s="68"/>
      <c r="SB1046" s="68"/>
      <c r="SC1046" s="68"/>
      <c r="SD1046" s="68"/>
      <c r="SE1046" s="68"/>
      <c r="SF1046" s="68"/>
      <c r="SG1046" s="68"/>
      <c r="SH1046" s="68"/>
      <c r="SI1046" s="68"/>
      <c r="SJ1046" s="68"/>
      <c r="SK1046" s="68"/>
      <c r="SL1046" s="68"/>
      <c r="SM1046" s="68"/>
      <c r="SN1046" s="68"/>
      <c r="SO1046" s="68"/>
      <c r="SP1046" s="68"/>
      <c r="SQ1046" s="68"/>
      <c r="SR1046" s="68"/>
      <c r="SS1046" s="68"/>
      <c r="ST1046" s="68"/>
      <c r="SU1046" s="68"/>
      <c r="SV1046" s="68"/>
    </row>
    <row r="1047" spans="1:516" ht="16.5" customHeight="1" x14ac:dyDescent="0.2">
      <c r="A1047" s="20">
        <v>439</v>
      </c>
      <c r="B1047" s="20" t="s">
        <v>62</v>
      </c>
      <c r="C1047" s="20" t="s">
        <v>915</v>
      </c>
      <c r="D1047" s="20" t="s">
        <v>38</v>
      </c>
      <c r="E1047" s="20" t="s">
        <v>1339</v>
      </c>
      <c r="F1047" s="22" t="s">
        <v>946</v>
      </c>
      <c r="G1047" s="20" t="s">
        <v>25</v>
      </c>
      <c r="H1047" s="20" t="s">
        <v>26</v>
      </c>
      <c r="I1047" s="20" t="s">
        <v>81</v>
      </c>
      <c r="J1047" s="22" t="s">
        <v>915</v>
      </c>
      <c r="K1047" s="20"/>
      <c r="L1047" s="20"/>
      <c r="M1047" s="20"/>
      <c r="N1047" s="20"/>
      <c r="O1047" s="23"/>
      <c r="P1047" s="23">
        <v>2000000</v>
      </c>
      <c r="Q1047" s="24">
        <v>1</v>
      </c>
      <c r="R1047" s="25">
        <v>45992</v>
      </c>
      <c r="S1047" s="20" t="s">
        <v>83</v>
      </c>
      <c r="T1047" s="26">
        <f t="shared" si="18"/>
        <v>2000000</v>
      </c>
      <c r="U1047" s="27" t="s">
        <v>100</v>
      </c>
      <c r="V1047" s="27" t="s">
        <v>100</v>
      </c>
      <c r="W1047" s="68"/>
      <c r="X1047" s="68"/>
      <c r="Y1047" s="68"/>
      <c r="Z1047" s="68"/>
      <c r="AA1047" s="68"/>
      <c r="AB1047" s="68"/>
      <c r="AC1047" s="68"/>
      <c r="AD1047" s="68"/>
      <c r="AE1047" s="68"/>
      <c r="AF1047" s="68"/>
      <c r="AG1047" s="68"/>
      <c r="AH1047" s="68"/>
      <c r="AI1047" s="68"/>
      <c r="AJ1047" s="68"/>
      <c r="AK1047" s="68"/>
      <c r="AL1047" s="68"/>
      <c r="AM1047" s="68"/>
      <c r="AN1047" s="68"/>
      <c r="AO1047" s="68"/>
      <c r="AP1047" s="68"/>
      <c r="AQ1047" s="68"/>
      <c r="AR1047" s="68"/>
      <c r="AS1047" s="68"/>
      <c r="AT1047" s="68"/>
      <c r="AU1047" s="68"/>
      <c r="AV1047" s="68"/>
      <c r="AW1047" s="68"/>
      <c r="AX1047" s="68"/>
      <c r="AY1047" s="68"/>
      <c r="AZ1047" s="68"/>
      <c r="BA1047" s="68"/>
      <c r="BB1047" s="68"/>
      <c r="BC1047" s="68"/>
      <c r="BD1047" s="68"/>
      <c r="BE1047" s="68"/>
      <c r="BF1047" s="68"/>
      <c r="BG1047" s="68"/>
      <c r="BH1047" s="68"/>
      <c r="BI1047" s="68"/>
      <c r="BJ1047" s="68"/>
      <c r="BK1047" s="68"/>
      <c r="BL1047" s="68"/>
      <c r="BM1047" s="68"/>
      <c r="BN1047" s="68"/>
      <c r="BO1047" s="68"/>
      <c r="BP1047" s="68"/>
      <c r="BQ1047" s="68"/>
      <c r="BR1047" s="68"/>
      <c r="BS1047" s="68"/>
      <c r="BT1047" s="68"/>
      <c r="BU1047" s="68"/>
      <c r="BV1047" s="68"/>
      <c r="BW1047" s="68"/>
      <c r="BX1047" s="68"/>
      <c r="BY1047" s="68"/>
      <c r="BZ1047" s="68"/>
      <c r="CA1047" s="68"/>
      <c r="CB1047" s="68"/>
      <c r="CC1047" s="68"/>
      <c r="CD1047" s="68"/>
      <c r="CE1047" s="68"/>
      <c r="CF1047" s="68"/>
      <c r="CG1047" s="68"/>
      <c r="CH1047" s="68"/>
      <c r="CI1047" s="68"/>
      <c r="CJ1047" s="68"/>
      <c r="CK1047" s="68"/>
      <c r="CL1047" s="68"/>
      <c r="CM1047" s="68"/>
      <c r="CN1047" s="68"/>
      <c r="CO1047" s="68"/>
      <c r="CP1047" s="68"/>
      <c r="CQ1047" s="68"/>
      <c r="CR1047" s="68"/>
      <c r="CS1047" s="68"/>
      <c r="CT1047" s="68"/>
      <c r="CU1047" s="68"/>
      <c r="CV1047" s="68"/>
      <c r="CW1047" s="68"/>
      <c r="CX1047" s="68"/>
      <c r="CY1047" s="68"/>
      <c r="CZ1047" s="68"/>
      <c r="DA1047" s="68"/>
      <c r="DB1047" s="68"/>
      <c r="DC1047" s="68"/>
      <c r="DD1047" s="68"/>
      <c r="DE1047" s="68"/>
      <c r="DF1047" s="68"/>
      <c r="DG1047" s="68"/>
      <c r="DH1047" s="68"/>
      <c r="DI1047" s="68"/>
      <c r="DJ1047" s="68"/>
      <c r="DK1047" s="68"/>
      <c r="DL1047" s="68"/>
      <c r="DM1047" s="68"/>
      <c r="DN1047" s="68"/>
      <c r="DO1047" s="68"/>
      <c r="DP1047" s="68"/>
      <c r="DQ1047" s="68"/>
      <c r="DR1047" s="68"/>
      <c r="DS1047" s="68"/>
      <c r="DT1047" s="68"/>
      <c r="DU1047" s="68"/>
      <c r="DV1047" s="68"/>
      <c r="DW1047" s="68"/>
      <c r="DX1047" s="68"/>
      <c r="DY1047" s="68"/>
      <c r="DZ1047" s="68"/>
      <c r="EA1047" s="68"/>
      <c r="EB1047" s="68"/>
      <c r="EC1047" s="68"/>
      <c r="ED1047" s="68"/>
      <c r="EE1047" s="68"/>
      <c r="EF1047" s="68"/>
      <c r="EG1047" s="68"/>
      <c r="EH1047" s="68"/>
      <c r="EI1047" s="68"/>
      <c r="EJ1047" s="68"/>
      <c r="EK1047" s="68"/>
      <c r="EL1047" s="68"/>
      <c r="EM1047" s="68"/>
      <c r="EN1047" s="68"/>
      <c r="EO1047" s="68"/>
      <c r="EP1047" s="68"/>
      <c r="EQ1047" s="68"/>
      <c r="ER1047" s="68"/>
      <c r="ES1047" s="68"/>
      <c r="ET1047" s="68"/>
      <c r="EU1047" s="68"/>
      <c r="EV1047" s="68"/>
      <c r="EW1047" s="68"/>
      <c r="EX1047" s="68"/>
      <c r="EY1047" s="68"/>
      <c r="EZ1047" s="68"/>
      <c r="FA1047" s="68"/>
      <c r="FB1047" s="68"/>
      <c r="FC1047" s="68"/>
      <c r="FD1047" s="68"/>
      <c r="FE1047" s="68"/>
      <c r="FF1047" s="68"/>
      <c r="FG1047" s="68"/>
      <c r="FH1047" s="68"/>
      <c r="FI1047" s="68"/>
      <c r="FJ1047" s="68"/>
      <c r="FK1047" s="68"/>
      <c r="FL1047" s="68"/>
      <c r="FM1047" s="68"/>
      <c r="FN1047" s="68"/>
      <c r="FO1047" s="68"/>
      <c r="FP1047" s="68"/>
      <c r="FQ1047" s="68"/>
      <c r="FR1047" s="68"/>
      <c r="FS1047" s="68"/>
      <c r="FT1047" s="68"/>
      <c r="FU1047" s="68"/>
      <c r="FV1047" s="68"/>
      <c r="FW1047" s="68"/>
      <c r="FX1047" s="68"/>
      <c r="FY1047" s="68"/>
      <c r="FZ1047" s="68"/>
      <c r="GA1047" s="68"/>
      <c r="GB1047" s="68"/>
      <c r="GC1047" s="68"/>
      <c r="GD1047" s="68"/>
      <c r="GE1047" s="68"/>
      <c r="GF1047" s="68"/>
      <c r="GG1047" s="68"/>
      <c r="GH1047" s="68"/>
      <c r="GI1047" s="68"/>
      <c r="GJ1047" s="68"/>
      <c r="GK1047" s="68"/>
      <c r="GL1047" s="68"/>
      <c r="GM1047" s="68"/>
      <c r="GN1047" s="68"/>
      <c r="GO1047" s="68"/>
      <c r="GP1047" s="68"/>
      <c r="GQ1047" s="68"/>
      <c r="GR1047" s="68"/>
      <c r="GS1047" s="68"/>
      <c r="GT1047" s="68"/>
      <c r="GU1047" s="68"/>
      <c r="GV1047" s="68"/>
      <c r="GW1047" s="68"/>
      <c r="GX1047" s="68"/>
      <c r="GY1047" s="68"/>
      <c r="GZ1047" s="68"/>
      <c r="HA1047" s="68"/>
      <c r="HB1047" s="68"/>
      <c r="HC1047" s="68"/>
      <c r="HD1047" s="68"/>
      <c r="HE1047" s="68"/>
      <c r="HF1047" s="68"/>
      <c r="HG1047" s="68"/>
      <c r="HH1047" s="68"/>
      <c r="HI1047" s="68"/>
      <c r="HJ1047" s="68"/>
      <c r="HK1047" s="68"/>
      <c r="HL1047" s="68"/>
      <c r="HM1047" s="68"/>
      <c r="HN1047" s="68"/>
      <c r="HO1047" s="68"/>
      <c r="HP1047" s="68"/>
      <c r="HQ1047" s="68"/>
      <c r="HR1047" s="68"/>
      <c r="HS1047" s="68"/>
      <c r="HT1047" s="68"/>
      <c r="HU1047" s="68"/>
      <c r="HV1047" s="68"/>
      <c r="HW1047" s="68"/>
      <c r="HX1047" s="68"/>
      <c r="HY1047" s="68"/>
      <c r="HZ1047" s="68"/>
      <c r="IA1047" s="68"/>
      <c r="IB1047" s="68"/>
      <c r="IC1047" s="68"/>
      <c r="ID1047" s="68"/>
      <c r="IE1047" s="68"/>
      <c r="IF1047" s="68"/>
      <c r="IG1047" s="68"/>
      <c r="IH1047" s="68"/>
      <c r="II1047" s="68"/>
      <c r="IJ1047" s="68"/>
      <c r="IK1047" s="68"/>
      <c r="IL1047" s="68"/>
      <c r="IM1047" s="68"/>
      <c r="IN1047" s="68"/>
      <c r="IO1047" s="68"/>
      <c r="IP1047" s="68"/>
      <c r="IQ1047" s="68"/>
      <c r="IR1047" s="68"/>
      <c r="IS1047" s="68"/>
      <c r="IT1047" s="68"/>
      <c r="IU1047" s="68"/>
      <c r="IV1047" s="68"/>
      <c r="IW1047" s="68"/>
      <c r="IX1047" s="68"/>
      <c r="IY1047" s="68"/>
      <c r="IZ1047" s="68"/>
      <c r="JA1047" s="68"/>
      <c r="JB1047" s="68"/>
      <c r="JC1047" s="68"/>
      <c r="JD1047" s="68"/>
      <c r="JE1047" s="68"/>
      <c r="JF1047" s="68"/>
      <c r="JG1047" s="68"/>
      <c r="JH1047" s="68"/>
      <c r="JI1047" s="68"/>
      <c r="JJ1047" s="68"/>
      <c r="JK1047" s="68"/>
      <c r="JL1047" s="68"/>
      <c r="JM1047" s="68"/>
      <c r="JN1047" s="68"/>
      <c r="JO1047" s="68"/>
      <c r="JP1047" s="68"/>
      <c r="JQ1047" s="68"/>
      <c r="JR1047" s="68"/>
      <c r="JS1047" s="68"/>
      <c r="JT1047" s="68"/>
      <c r="JU1047" s="68"/>
      <c r="JV1047" s="68"/>
      <c r="JW1047" s="68"/>
      <c r="JX1047" s="68"/>
      <c r="JY1047" s="68"/>
      <c r="JZ1047" s="68"/>
      <c r="KA1047" s="68"/>
      <c r="KB1047" s="68"/>
      <c r="KC1047" s="68"/>
      <c r="KD1047" s="68"/>
      <c r="KE1047" s="68"/>
      <c r="KF1047" s="68"/>
      <c r="KG1047" s="68"/>
      <c r="KH1047" s="68"/>
      <c r="KI1047" s="68"/>
      <c r="KJ1047" s="68"/>
      <c r="KK1047" s="68"/>
      <c r="KL1047" s="68"/>
      <c r="KM1047" s="68"/>
      <c r="KN1047" s="68"/>
      <c r="KO1047" s="68"/>
      <c r="KP1047" s="68"/>
      <c r="KQ1047" s="68"/>
      <c r="KR1047" s="68"/>
      <c r="KS1047" s="68"/>
      <c r="KT1047" s="68"/>
      <c r="KU1047" s="68"/>
      <c r="KV1047" s="68"/>
      <c r="KW1047" s="68"/>
      <c r="KX1047" s="68"/>
      <c r="KY1047" s="68"/>
      <c r="KZ1047" s="68"/>
      <c r="LA1047" s="68"/>
      <c r="LB1047" s="68"/>
      <c r="LC1047" s="68"/>
      <c r="LD1047" s="68"/>
      <c r="LE1047" s="68"/>
      <c r="LF1047" s="68"/>
      <c r="LG1047" s="68"/>
      <c r="LH1047" s="68"/>
      <c r="LI1047" s="68"/>
      <c r="LJ1047" s="68"/>
      <c r="LK1047" s="68"/>
      <c r="LL1047" s="68"/>
      <c r="LM1047" s="68"/>
      <c r="LN1047" s="68"/>
      <c r="LO1047" s="68"/>
      <c r="LP1047" s="68"/>
      <c r="LQ1047" s="68"/>
      <c r="LR1047" s="68"/>
      <c r="LS1047" s="68"/>
      <c r="LT1047" s="68"/>
      <c r="LU1047" s="68"/>
      <c r="LV1047" s="68"/>
      <c r="LW1047" s="68"/>
      <c r="LX1047" s="68"/>
      <c r="LY1047" s="68"/>
      <c r="LZ1047" s="68"/>
      <c r="MA1047" s="68"/>
      <c r="MB1047" s="68"/>
      <c r="MC1047" s="68"/>
      <c r="MD1047" s="68"/>
      <c r="ME1047" s="68"/>
      <c r="MF1047" s="68"/>
      <c r="MG1047" s="68"/>
      <c r="MH1047" s="68"/>
      <c r="MI1047" s="68"/>
      <c r="MJ1047" s="68"/>
      <c r="MK1047" s="68"/>
      <c r="ML1047" s="68"/>
      <c r="MM1047" s="68"/>
      <c r="MN1047" s="68"/>
      <c r="MO1047" s="68"/>
      <c r="MP1047" s="68"/>
      <c r="MQ1047" s="68"/>
      <c r="MR1047" s="68"/>
      <c r="MS1047" s="68"/>
      <c r="MT1047" s="68"/>
      <c r="MU1047" s="68"/>
      <c r="MV1047" s="68"/>
      <c r="MW1047" s="68"/>
      <c r="MX1047" s="68"/>
      <c r="MY1047" s="68"/>
      <c r="MZ1047" s="68"/>
      <c r="NA1047" s="68"/>
      <c r="NB1047" s="68"/>
      <c r="NC1047" s="68"/>
      <c r="ND1047" s="68"/>
      <c r="NE1047" s="68"/>
      <c r="NF1047" s="68"/>
      <c r="NG1047" s="68"/>
      <c r="NH1047" s="68"/>
      <c r="NI1047" s="68"/>
      <c r="NJ1047" s="68"/>
      <c r="NK1047" s="68"/>
      <c r="NL1047" s="68"/>
      <c r="NM1047" s="68"/>
      <c r="NN1047" s="68"/>
      <c r="NO1047" s="68"/>
      <c r="NP1047" s="68"/>
      <c r="NQ1047" s="68"/>
      <c r="NR1047" s="68"/>
      <c r="NS1047" s="68"/>
      <c r="NT1047" s="68"/>
      <c r="NU1047" s="68"/>
      <c r="NV1047" s="68"/>
      <c r="NW1047" s="68"/>
      <c r="NX1047" s="68"/>
      <c r="NY1047" s="68"/>
      <c r="NZ1047" s="68"/>
      <c r="OA1047" s="68"/>
      <c r="OB1047" s="68"/>
      <c r="OC1047" s="68"/>
      <c r="OD1047" s="68"/>
      <c r="OE1047" s="68"/>
      <c r="OF1047" s="68"/>
      <c r="OG1047" s="68"/>
      <c r="OH1047" s="68"/>
      <c r="OI1047" s="68"/>
      <c r="OJ1047" s="68"/>
      <c r="OK1047" s="68"/>
      <c r="OL1047" s="68"/>
      <c r="OM1047" s="68"/>
      <c r="ON1047" s="68"/>
      <c r="OO1047" s="68"/>
      <c r="OP1047" s="68"/>
      <c r="OQ1047" s="68"/>
      <c r="OR1047" s="68"/>
      <c r="OS1047" s="68"/>
      <c r="OT1047" s="68"/>
      <c r="OU1047" s="68"/>
      <c r="OV1047" s="68"/>
      <c r="OW1047" s="68"/>
      <c r="OX1047" s="68"/>
      <c r="OY1047" s="68"/>
      <c r="OZ1047" s="68"/>
      <c r="PA1047" s="68"/>
      <c r="PB1047" s="68"/>
      <c r="PC1047" s="68"/>
      <c r="PD1047" s="68"/>
      <c r="PE1047" s="68"/>
      <c r="PF1047" s="68"/>
      <c r="PG1047" s="68"/>
      <c r="PH1047" s="68"/>
      <c r="PI1047" s="68"/>
      <c r="PJ1047" s="68"/>
      <c r="PK1047" s="68"/>
      <c r="PL1047" s="68"/>
      <c r="PM1047" s="68"/>
      <c r="PN1047" s="68"/>
      <c r="PO1047" s="68"/>
      <c r="PP1047" s="68"/>
      <c r="PQ1047" s="68"/>
      <c r="PR1047" s="68"/>
      <c r="PS1047" s="68"/>
      <c r="PT1047" s="68"/>
      <c r="PU1047" s="68"/>
      <c r="PV1047" s="68"/>
      <c r="PW1047" s="68"/>
      <c r="PX1047" s="68"/>
      <c r="PY1047" s="68"/>
      <c r="PZ1047" s="68"/>
      <c r="QA1047" s="68"/>
      <c r="QB1047" s="68"/>
      <c r="QC1047" s="68"/>
      <c r="QD1047" s="68"/>
      <c r="QE1047" s="68"/>
      <c r="QF1047" s="68"/>
      <c r="QG1047" s="68"/>
      <c r="QH1047" s="68"/>
      <c r="QI1047" s="68"/>
      <c r="QJ1047" s="68"/>
      <c r="QK1047" s="68"/>
      <c r="QL1047" s="68"/>
      <c r="QM1047" s="68"/>
      <c r="QN1047" s="68"/>
      <c r="QO1047" s="68"/>
      <c r="QP1047" s="68"/>
      <c r="QQ1047" s="68"/>
      <c r="QR1047" s="68"/>
      <c r="QS1047" s="68"/>
      <c r="QT1047" s="68"/>
      <c r="QU1047" s="68"/>
      <c r="QV1047" s="68"/>
      <c r="QW1047" s="68"/>
      <c r="QX1047" s="68"/>
      <c r="QY1047" s="68"/>
      <c r="QZ1047" s="68"/>
      <c r="RA1047" s="68"/>
      <c r="RB1047" s="68"/>
      <c r="RC1047" s="68"/>
      <c r="RD1047" s="68"/>
      <c r="RE1047" s="68"/>
      <c r="RF1047" s="68"/>
      <c r="RG1047" s="68"/>
      <c r="RH1047" s="68"/>
      <c r="RI1047" s="68"/>
      <c r="RJ1047" s="68"/>
      <c r="RK1047" s="68"/>
      <c r="RL1047" s="68"/>
      <c r="RM1047" s="68"/>
      <c r="RN1047" s="68"/>
      <c r="RO1047" s="68"/>
      <c r="RP1047" s="68"/>
      <c r="RQ1047" s="68"/>
      <c r="RR1047" s="68"/>
      <c r="RS1047" s="68"/>
      <c r="RT1047" s="68"/>
      <c r="RU1047" s="68"/>
      <c r="RV1047" s="68"/>
      <c r="RW1047" s="68"/>
      <c r="RX1047" s="68"/>
      <c r="RY1047" s="68"/>
      <c r="RZ1047" s="68"/>
      <c r="SA1047" s="68"/>
      <c r="SB1047" s="68"/>
      <c r="SC1047" s="68"/>
      <c r="SD1047" s="68"/>
      <c r="SE1047" s="68"/>
      <c r="SF1047" s="68"/>
      <c r="SG1047" s="68"/>
      <c r="SH1047" s="68"/>
      <c r="SI1047" s="68"/>
      <c r="SJ1047" s="68"/>
      <c r="SK1047" s="68"/>
      <c r="SL1047" s="68"/>
      <c r="SM1047" s="68"/>
      <c r="SN1047" s="68"/>
      <c r="SO1047" s="68"/>
      <c r="SP1047" s="68"/>
      <c r="SQ1047" s="68"/>
      <c r="SR1047" s="68"/>
      <c r="SS1047" s="68"/>
      <c r="ST1047" s="68"/>
      <c r="SU1047" s="68"/>
      <c r="SV1047" s="68"/>
    </row>
    <row r="1048" spans="1:516" ht="16.5" customHeight="1" x14ac:dyDescent="0.2">
      <c r="A1048" s="20">
        <v>440</v>
      </c>
      <c r="B1048" s="20" t="s">
        <v>62</v>
      </c>
      <c r="C1048" s="20" t="s">
        <v>915</v>
      </c>
      <c r="D1048" s="20" t="s">
        <v>38</v>
      </c>
      <c r="E1048" s="20" t="s">
        <v>1345</v>
      </c>
      <c r="F1048" s="22" t="s">
        <v>947</v>
      </c>
      <c r="G1048" s="20" t="s">
        <v>42</v>
      </c>
      <c r="H1048" s="20" t="s">
        <v>35</v>
      </c>
      <c r="I1048" s="20" t="s">
        <v>81</v>
      </c>
      <c r="J1048" s="22" t="s">
        <v>915</v>
      </c>
      <c r="K1048" s="20"/>
      <c r="L1048" s="20"/>
      <c r="M1048" s="20"/>
      <c r="N1048" s="20"/>
      <c r="O1048" s="23"/>
      <c r="P1048" s="23">
        <v>2068468</v>
      </c>
      <c r="Q1048" s="24">
        <v>1</v>
      </c>
      <c r="R1048" s="25">
        <v>45658</v>
      </c>
      <c r="S1048" s="20" t="s">
        <v>83</v>
      </c>
      <c r="T1048" s="26">
        <f t="shared" si="18"/>
        <v>2068468</v>
      </c>
      <c r="U1048" s="27" t="s">
        <v>100</v>
      </c>
      <c r="V1048" s="27" t="s">
        <v>100</v>
      </c>
      <c r="W1048" s="68"/>
      <c r="X1048" s="68"/>
      <c r="Y1048" s="68"/>
      <c r="Z1048" s="68"/>
      <c r="AA1048" s="68"/>
      <c r="AB1048" s="68"/>
      <c r="AC1048" s="68"/>
      <c r="AD1048" s="68"/>
      <c r="AE1048" s="68"/>
      <c r="AF1048" s="68"/>
      <c r="AG1048" s="68"/>
      <c r="AH1048" s="68"/>
      <c r="AI1048" s="68"/>
      <c r="AJ1048" s="68"/>
      <c r="AK1048" s="68"/>
      <c r="AL1048" s="68"/>
      <c r="AM1048" s="68"/>
      <c r="AN1048" s="68"/>
      <c r="AO1048" s="68"/>
      <c r="AP1048" s="68"/>
      <c r="AQ1048" s="68"/>
      <c r="AR1048" s="68"/>
      <c r="AS1048" s="68"/>
      <c r="AT1048" s="68"/>
      <c r="AU1048" s="68"/>
      <c r="AV1048" s="68"/>
      <c r="AW1048" s="68"/>
      <c r="AX1048" s="68"/>
      <c r="AY1048" s="68"/>
      <c r="AZ1048" s="68"/>
      <c r="BA1048" s="68"/>
      <c r="BB1048" s="68"/>
      <c r="BC1048" s="68"/>
      <c r="BD1048" s="68"/>
      <c r="BE1048" s="68"/>
      <c r="BF1048" s="68"/>
      <c r="BG1048" s="68"/>
      <c r="BH1048" s="68"/>
      <c r="BI1048" s="68"/>
      <c r="BJ1048" s="68"/>
      <c r="BK1048" s="68"/>
      <c r="BL1048" s="68"/>
      <c r="BM1048" s="68"/>
      <c r="BN1048" s="68"/>
      <c r="BO1048" s="68"/>
      <c r="BP1048" s="68"/>
      <c r="BQ1048" s="68"/>
      <c r="BR1048" s="68"/>
      <c r="BS1048" s="68"/>
      <c r="BT1048" s="68"/>
      <c r="BU1048" s="68"/>
      <c r="BV1048" s="68"/>
      <c r="BW1048" s="68"/>
      <c r="BX1048" s="68"/>
      <c r="BY1048" s="68"/>
      <c r="BZ1048" s="68"/>
      <c r="CA1048" s="68"/>
      <c r="CB1048" s="68"/>
      <c r="CC1048" s="68"/>
      <c r="CD1048" s="68"/>
      <c r="CE1048" s="68"/>
      <c r="CF1048" s="68"/>
      <c r="CG1048" s="68"/>
      <c r="CH1048" s="68"/>
      <c r="CI1048" s="68"/>
      <c r="CJ1048" s="68"/>
      <c r="CK1048" s="68"/>
      <c r="CL1048" s="68"/>
      <c r="CM1048" s="68"/>
      <c r="CN1048" s="68"/>
      <c r="CO1048" s="68"/>
      <c r="CP1048" s="68"/>
      <c r="CQ1048" s="68"/>
      <c r="CR1048" s="68"/>
      <c r="CS1048" s="68"/>
      <c r="CT1048" s="68"/>
      <c r="CU1048" s="68"/>
      <c r="CV1048" s="68"/>
      <c r="CW1048" s="68"/>
      <c r="CX1048" s="68"/>
      <c r="CY1048" s="68"/>
      <c r="CZ1048" s="68"/>
      <c r="DA1048" s="68"/>
      <c r="DB1048" s="68"/>
      <c r="DC1048" s="68"/>
      <c r="DD1048" s="68"/>
      <c r="DE1048" s="68"/>
      <c r="DF1048" s="68"/>
      <c r="DG1048" s="68"/>
      <c r="DH1048" s="68"/>
      <c r="DI1048" s="68"/>
      <c r="DJ1048" s="68"/>
      <c r="DK1048" s="68"/>
      <c r="DL1048" s="68"/>
      <c r="DM1048" s="68"/>
      <c r="DN1048" s="68"/>
      <c r="DO1048" s="68"/>
      <c r="DP1048" s="68"/>
      <c r="DQ1048" s="68"/>
      <c r="DR1048" s="68"/>
      <c r="DS1048" s="68"/>
      <c r="DT1048" s="68"/>
      <c r="DU1048" s="68"/>
      <c r="DV1048" s="68"/>
      <c r="DW1048" s="68"/>
      <c r="DX1048" s="68"/>
      <c r="DY1048" s="68"/>
      <c r="DZ1048" s="68"/>
      <c r="EA1048" s="68"/>
      <c r="EB1048" s="68"/>
      <c r="EC1048" s="68"/>
      <c r="ED1048" s="68"/>
      <c r="EE1048" s="68"/>
      <c r="EF1048" s="68"/>
      <c r="EG1048" s="68"/>
      <c r="EH1048" s="68"/>
      <c r="EI1048" s="68"/>
      <c r="EJ1048" s="68"/>
      <c r="EK1048" s="68"/>
      <c r="EL1048" s="68"/>
      <c r="EM1048" s="68"/>
      <c r="EN1048" s="68"/>
      <c r="EO1048" s="68"/>
      <c r="EP1048" s="68"/>
      <c r="EQ1048" s="68"/>
      <c r="ER1048" s="68"/>
      <c r="ES1048" s="68"/>
      <c r="ET1048" s="68"/>
      <c r="EU1048" s="68"/>
      <c r="EV1048" s="68"/>
      <c r="EW1048" s="68"/>
      <c r="EX1048" s="68"/>
      <c r="EY1048" s="68"/>
      <c r="EZ1048" s="68"/>
      <c r="FA1048" s="68"/>
      <c r="FB1048" s="68"/>
      <c r="FC1048" s="68"/>
      <c r="FD1048" s="68"/>
      <c r="FE1048" s="68"/>
      <c r="FF1048" s="68"/>
      <c r="FG1048" s="68"/>
      <c r="FH1048" s="68"/>
      <c r="FI1048" s="68"/>
      <c r="FJ1048" s="68"/>
      <c r="FK1048" s="68"/>
      <c r="FL1048" s="68"/>
      <c r="FM1048" s="68"/>
      <c r="FN1048" s="68"/>
      <c r="FO1048" s="68"/>
      <c r="FP1048" s="68"/>
      <c r="FQ1048" s="68"/>
      <c r="FR1048" s="68"/>
      <c r="FS1048" s="68"/>
      <c r="FT1048" s="68"/>
      <c r="FU1048" s="68"/>
      <c r="FV1048" s="68"/>
      <c r="FW1048" s="68"/>
      <c r="FX1048" s="68"/>
      <c r="FY1048" s="68"/>
      <c r="FZ1048" s="68"/>
      <c r="GA1048" s="68"/>
      <c r="GB1048" s="68"/>
      <c r="GC1048" s="68"/>
      <c r="GD1048" s="68"/>
      <c r="GE1048" s="68"/>
      <c r="GF1048" s="68"/>
      <c r="GG1048" s="68"/>
      <c r="GH1048" s="68"/>
      <c r="GI1048" s="68"/>
      <c r="GJ1048" s="68"/>
      <c r="GK1048" s="68"/>
      <c r="GL1048" s="68"/>
      <c r="GM1048" s="68"/>
      <c r="GN1048" s="68"/>
      <c r="GO1048" s="68"/>
      <c r="GP1048" s="68"/>
      <c r="GQ1048" s="68"/>
      <c r="GR1048" s="68"/>
      <c r="GS1048" s="68"/>
      <c r="GT1048" s="68"/>
      <c r="GU1048" s="68"/>
      <c r="GV1048" s="68"/>
      <c r="GW1048" s="68"/>
      <c r="GX1048" s="68"/>
      <c r="GY1048" s="68"/>
      <c r="GZ1048" s="68"/>
      <c r="HA1048" s="68"/>
      <c r="HB1048" s="68"/>
      <c r="HC1048" s="68"/>
      <c r="HD1048" s="68"/>
      <c r="HE1048" s="68"/>
      <c r="HF1048" s="68"/>
      <c r="HG1048" s="68"/>
      <c r="HH1048" s="68"/>
      <c r="HI1048" s="68"/>
      <c r="HJ1048" s="68"/>
      <c r="HK1048" s="68"/>
      <c r="HL1048" s="68"/>
      <c r="HM1048" s="68"/>
      <c r="HN1048" s="68"/>
      <c r="HO1048" s="68"/>
      <c r="HP1048" s="68"/>
      <c r="HQ1048" s="68"/>
      <c r="HR1048" s="68"/>
      <c r="HS1048" s="68"/>
      <c r="HT1048" s="68"/>
      <c r="HU1048" s="68"/>
      <c r="HV1048" s="68"/>
      <c r="HW1048" s="68"/>
      <c r="HX1048" s="68"/>
      <c r="HY1048" s="68"/>
      <c r="HZ1048" s="68"/>
      <c r="IA1048" s="68"/>
      <c r="IB1048" s="68"/>
      <c r="IC1048" s="68"/>
      <c r="ID1048" s="68"/>
      <c r="IE1048" s="68"/>
      <c r="IF1048" s="68"/>
      <c r="IG1048" s="68"/>
      <c r="IH1048" s="68"/>
      <c r="II1048" s="68"/>
      <c r="IJ1048" s="68"/>
      <c r="IK1048" s="68"/>
      <c r="IL1048" s="68"/>
      <c r="IM1048" s="68"/>
      <c r="IN1048" s="68"/>
      <c r="IO1048" s="68"/>
      <c r="IP1048" s="68"/>
      <c r="IQ1048" s="68"/>
      <c r="IR1048" s="68"/>
      <c r="IS1048" s="68"/>
      <c r="IT1048" s="68"/>
      <c r="IU1048" s="68"/>
      <c r="IV1048" s="68"/>
      <c r="IW1048" s="68"/>
      <c r="IX1048" s="68"/>
      <c r="IY1048" s="68"/>
      <c r="IZ1048" s="68"/>
      <c r="JA1048" s="68"/>
      <c r="JB1048" s="68"/>
      <c r="JC1048" s="68"/>
      <c r="JD1048" s="68"/>
      <c r="JE1048" s="68"/>
      <c r="JF1048" s="68"/>
      <c r="JG1048" s="68"/>
      <c r="JH1048" s="68"/>
      <c r="JI1048" s="68"/>
      <c r="JJ1048" s="68"/>
      <c r="JK1048" s="68"/>
      <c r="JL1048" s="68"/>
      <c r="JM1048" s="68"/>
      <c r="JN1048" s="68"/>
      <c r="JO1048" s="68"/>
      <c r="JP1048" s="68"/>
      <c r="JQ1048" s="68"/>
      <c r="JR1048" s="68"/>
      <c r="JS1048" s="68"/>
      <c r="JT1048" s="68"/>
      <c r="JU1048" s="68"/>
      <c r="JV1048" s="68"/>
      <c r="JW1048" s="68"/>
      <c r="JX1048" s="68"/>
      <c r="JY1048" s="68"/>
      <c r="JZ1048" s="68"/>
      <c r="KA1048" s="68"/>
      <c r="KB1048" s="68"/>
      <c r="KC1048" s="68"/>
      <c r="KD1048" s="68"/>
      <c r="KE1048" s="68"/>
      <c r="KF1048" s="68"/>
      <c r="KG1048" s="68"/>
      <c r="KH1048" s="68"/>
      <c r="KI1048" s="68"/>
      <c r="KJ1048" s="68"/>
      <c r="KK1048" s="68"/>
      <c r="KL1048" s="68"/>
      <c r="KM1048" s="68"/>
      <c r="KN1048" s="68"/>
      <c r="KO1048" s="68"/>
      <c r="KP1048" s="68"/>
      <c r="KQ1048" s="68"/>
      <c r="KR1048" s="68"/>
      <c r="KS1048" s="68"/>
      <c r="KT1048" s="68"/>
      <c r="KU1048" s="68"/>
      <c r="KV1048" s="68"/>
      <c r="KW1048" s="68"/>
      <c r="KX1048" s="68"/>
      <c r="KY1048" s="68"/>
      <c r="KZ1048" s="68"/>
      <c r="LA1048" s="68"/>
      <c r="LB1048" s="68"/>
      <c r="LC1048" s="68"/>
      <c r="LD1048" s="68"/>
      <c r="LE1048" s="68"/>
      <c r="LF1048" s="68"/>
      <c r="LG1048" s="68"/>
      <c r="LH1048" s="68"/>
      <c r="LI1048" s="68"/>
      <c r="LJ1048" s="68"/>
      <c r="LK1048" s="68"/>
      <c r="LL1048" s="68"/>
      <c r="LM1048" s="68"/>
      <c r="LN1048" s="68"/>
      <c r="LO1048" s="68"/>
      <c r="LP1048" s="68"/>
      <c r="LQ1048" s="68"/>
      <c r="LR1048" s="68"/>
      <c r="LS1048" s="68"/>
      <c r="LT1048" s="68"/>
      <c r="LU1048" s="68"/>
      <c r="LV1048" s="68"/>
      <c r="LW1048" s="68"/>
      <c r="LX1048" s="68"/>
      <c r="LY1048" s="68"/>
      <c r="LZ1048" s="68"/>
      <c r="MA1048" s="68"/>
      <c r="MB1048" s="68"/>
      <c r="MC1048" s="68"/>
      <c r="MD1048" s="68"/>
      <c r="ME1048" s="68"/>
      <c r="MF1048" s="68"/>
      <c r="MG1048" s="68"/>
      <c r="MH1048" s="68"/>
      <c r="MI1048" s="68"/>
      <c r="MJ1048" s="68"/>
      <c r="MK1048" s="68"/>
      <c r="ML1048" s="68"/>
      <c r="MM1048" s="68"/>
      <c r="MN1048" s="68"/>
      <c r="MO1048" s="68"/>
      <c r="MP1048" s="68"/>
      <c r="MQ1048" s="68"/>
      <c r="MR1048" s="68"/>
      <c r="MS1048" s="68"/>
      <c r="MT1048" s="68"/>
      <c r="MU1048" s="68"/>
      <c r="MV1048" s="68"/>
      <c r="MW1048" s="68"/>
      <c r="MX1048" s="68"/>
      <c r="MY1048" s="68"/>
      <c r="MZ1048" s="68"/>
      <c r="NA1048" s="68"/>
      <c r="NB1048" s="68"/>
      <c r="NC1048" s="68"/>
      <c r="ND1048" s="68"/>
      <c r="NE1048" s="68"/>
      <c r="NF1048" s="68"/>
      <c r="NG1048" s="68"/>
      <c r="NH1048" s="68"/>
      <c r="NI1048" s="68"/>
      <c r="NJ1048" s="68"/>
      <c r="NK1048" s="68"/>
      <c r="NL1048" s="68"/>
      <c r="NM1048" s="68"/>
      <c r="NN1048" s="68"/>
      <c r="NO1048" s="68"/>
      <c r="NP1048" s="68"/>
      <c r="NQ1048" s="68"/>
      <c r="NR1048" s="68"/>
      <c r="NS1048" s="68"/>
      <c r="NT1048" s="68"/>
      <c r="NU1048" s="68"/>
      <c r="NV1048" s="68"/>
      <c r="NW1048" s="68"/>
      <c r="NX1048" s="68"/>
      <c r="NY1048" s="68"/>
      <c r="NZ1048" s="68"/>
      <c r="OA1048" s="68"/>
      <c r="OB1048" s="68"/>
      <c r="OC1048" s="68"/>
      <c r="OD1048" s="68"/>
      <c r="OE1048" s="68"/>
      <c r="OF1048" s="68"/>
      <c r="OG1048" s="68"/>
      <c r="OH1048" s="68"/>
      <c r="OI1048" s="68"/>
      <c r="OJ1048" s="68"/>
      <c r="OK1048" s="68"/>
      <c r="OL1048" s="68"/>
      <c r="OM1048" s="68"/>
      <c r="ON1048" s="68"/>
      <c r="OO1048" s="68"/>
      <c r="OP1048" s="68"/>
      <c r="OQ1048" s="68"/>
      <c r="OR1048" s="68"/>
      <c r="OS1048" s="68"/>
      <c r="OT1048" s="68"/>
      <c r="OU1048" s="68"/>
      <c r="OV1048" s="68"/>
      <c r="OW1048" s="68"/>
      <c r="OX1048" s="68"/>
      <c r="OY1048" s="68"/>
      <c r="OZ1048" s="68"/>
      <c r="PA1048" s="68"/>
      <c r="PB1048" s="68"/>
      <c r="PC1048" s="68"/>
      <c r="PD1048" s="68"/>
      <c r="PE1048" s="68"/>
      <c r="PF1048" s="68"/>
      <c r="PG1048" s="68"/>
      <c r="PH1048" s="68"/>
      <c r="PI1048" s="68"/>
      <c r="PJ1048" s="68"/>
      <c r="PK1048" s="68"/>
      <c r="PL1048" s="68"/>
      <c r="PM1048" s="68"/>
      <c r="PN1048" s="68"/>
      <c r="PO1048" s="68"/>
      <c r="PP1048" s="68"/>
      <c r="PQ1048" s="68"/>
      <c r="PR1048" s="68"/>
      <c r="PS1048" s="68"/>
      <c r="PT1048" s="68"/>
      <c r="PU1048" s="68"/>
      <c r="PV1048" s="68"/>
      <c r="PW1048" s="68"/>
      <c r="PX1048" s="68"/>
      <c r="PY1048" s="68"/>
      <c r="PZ1048" s="68"/>
      <c r="QA1048" s="68"/>
      <c r="QB1048" s="68"/>
      <c r="QC1048" s="68"/>
      <c r="QD1048" s="68"/>
      <c r="QE1048" s="68"/>
      <c r="QF1048" s="68"/>
      <c r="QG1048" s="68"/>
      <c r="QH1048" s="68"/>
      <c r="QI1048" s="68"/>
      <c r="QJ1048" s="68"/>
      <c r="QK1048" s="68"/>
      <c r="QL1048" s="68"/>
      <c r="QM1048" s="68"/>
      <c r="QN1048" s="68"/>
      <c r="QO1048" s="68"/>
      <c r="QP1048" s="68"/>
      <c r="QQ1048" s="68"/>
      <c r="QR1048" s="68"/>
      <c r="QS1048" s="68"/>
      <c r="QT1048" s="68"/>
      <c r="QU1048" s="68"/>
      <c r="QV1048" s="68"/>
      <c r="QW1048" s="68"/>
      <c r="QX1048" s="68"/>
      <c r="QY1048" s="68"/>
      <c r="QZ1048" s="68"/>
      <c r="RA1048" s="68"/>
      <c r="RB1048" s="68"/>
      <c r="RC1048" s="68"/>
      <c r="RD1048" s="68"/>
      <c r="RE1048" s="68"/>
      <c r="RF1048" s="68"/>
      <c r="RG1048" s="68"/>
      <c r="RH1048" s="68"/>
      <c r="RI1048" s="68"/>
      <c r="RJ1048" s="68"/>
      <c r="RK1048" s="68"/>
      <c r="RL1048" s="68"/>
      <c r="RM1048" s="68"/>
      <c r="RN1048" s="68"/>
      <c r="RO1048" s="68"/>
      <c r="RP1048" s="68"/>
      <c r="RQ1048" s="68"/>
      <c r="RR1048" s="68"/>
      <c r="RS1048" s="68"/>
      <c r="RT1048" s="68"/>
      <c r="RU1048" s="68"/>
      <c r="RV1048" s="68"/>
      <c r="RW1048" s="68"/>
      <c r="RX1048" s="68"/>
      <c r="RY1048" s="68"/>
      <c r="RZ1048" s="68"/>
      <c r="SA1048" s="68"/>
      <c r="SB1048" s="68"/>
      <c r="SC1048" s="68"/>
      <c r="SD1048" s="68"/>
      <c r="SE1048" s="68"/>
      <c r="SF1048" s="68"/>
      <c r="SG1048" s="68"/>
      <c r="SH1048" s="68"/>
      <c r="SI1048" s="68"/>
      <c r="SJ1048" s="68"/>
      <c r="SK1048" s="68"/>
      <c r="SL1048" s="68"/>
      <c r="SM1048" s="68"/>
      <c r="SN1048" s="68"/>
      <c r="SO1048" s="68"/>
      <c r="SP1048" s="68"/>
      <c r="SQ1048" s="68"/>
      <c r="SR1048" s="68"/>
      <c r="SS1048" s="68"/>
      <c r="ST1048" s="68"/>
      <c r="SU1048" s="68"/>
      <c r="SV1048" s="68"/>
    </row>
    <row r="1049" spans="1:516" ht="16.5" customHeight="1" x14ac:dyDescent="0.2">
      <c r="A1049" s="20">
        <v>441</v>
      </c>
      <c r="B1049" s="20" t="s">
        <v>62</v>
      </c>
      <c r="C1049" s="20" t="s">
        <v>915</v>
      </c>
      <c r="D1049" s="20" t="s">
        <v>38</v>
      </c>
      <c r="E1049" s="20" t="s">
        <v>1345</v>
      </c>
      <c r="F1049" s="22" t="s">
        <v>947</v>
      </c>
      <c r="G1049" s="20" t="s">
        <v>42</v>
      </c>
      <c r="H1049" s="20" t="s">
        <v>35</v>
      </c>
      <c r="I1049" s="20" t="s">
        <v>81</v>
      </c>
      <c r="J1049" s="22" t="s">
        <v>915</v>
      </c>
      <c r="K1049" s="20"/>
      <c r="L1049" s="20"/>
      <c r="M1049" s="20"/>
      <c r="N1049" s="20"/>
      <c r="O1049" s="23"/>
      <c r="P1049" s="23">
        <v>2068468</v>
      </c>
      <c r="Q1049" s="24">
        <v>1</v>
      </c>
      <c r="R1049" s="25">
        <v>45689</v>
      </c>
      <c r="S1049" s="20" t="s">
        <v>83</v>
      </c>
      <c r="T1049" s="26">
        <f t="shared" si="18"/>
        <v>2068468</v>
      </c>
      <c r="U1049" s="27" t="s">
        <v>100</v>
      </c>
      <c r="V1049" s="27" t="s">
        <v>100</v>
      </c>
      <c r="W1049" s="68"/>
      <c r="X1049" s="68"/>
      <c r="Y1049" s="68"/>
      <c r="Z1049" s="68"/>
      <c r="AA1049" s="68"/>
      <c r="AB1049" s="68"/>
      <c r="AC1049" s="68"/>
      <c r="AD1049" s="68"/>
      <c r="AE1049" s="68"/>
      <c r="AF1049" s="68"/>
      <c r="AG1049" s="68"/>
      <c r="AH1049" s="68"/>
      <c r="AI1049" s="68"/>
      <c r="AJ1049" s="68"/>
      <c r="AK1049" s="68"/>
      <c r="AL1049" s="68"/>
      <c r="AM1049" s="68"/>
      <c r="AN1049" s="68"/>
      <c r="AO1049" s="68"/>
      <c r="AP1049" s="68"/>
      <c r="AQ1049" s="68"/>
      <c r="AR1049" s="68"/>
      <c r="AS1049" s="68"/>
      <c r="AT1049" s="68"/>
      <c r="AU1049" s="68"/>
      <c r="AV1049" s="68"/>
      <c r="AW1049" s="68"/>
      <c r="AX1049" s="68"/>
      <c r="AY1049" s="68"/>
      <c r="AZ1049" s="68"/>
      <c r="BA1049" s="68"/>
      <c r="BB1049" s="68"/>
      <c r="BC1049" s="68"/>
      <c r="BD1049" s="68"/>
      <c r="BE1049" s="68"/>
      <c r="BF1049" s="68"/>
      <c r="BG1049" s="68"/>
      <c r="BH1049" s="68"/>
      <c r="BI1049" s="68"/>
      <c r="BJ1049" s="68"/>
      <c r="BK1049" s="68"/>
      <c r="BL1049" s="68"/>
      <c r="BM1049" s="68"/>
      <c r="BN1049" s="68"/>
      <c r="BO1049" s="68"/>
      <c r="BP1049" s="68"/>
      <c r="BQ1049" s="68"/>
      <c r="BR1049" s="68"/>
      <c r="BS1049" s="68"/>
      <c r="BT1049" s="68"/>
      <c r="BU1049" s="68"/>
      <c r="BV1049" s="68"/>
      <c r="BW1049" s="68"/>
      <c r="BX1049" s="68"/>
      <c r="BY1049" s="68"/>
      <c r="BZ1049" s="68"/>
      <c r="CA1049" s="68"/>
      <c r="CB1049" s="68"/>
      <c r="CC1049" s="68"/>
      <c r="CD1049" s="68"/>
      <c r="CE1049" s="68"/>
      <c r="CF1049" s="68"/>
      <c r="CG1049" s="68"/>
      <c r="CH1049" s="68"/>
      <c r="CI1049" s="68"/>
      <c r="CJ1049" s="68"/>
      <c r="CK1049" s="68"/>
      <c r="CL1049" s="68"/>
      <c r="CM1049" s="68"/>
      <c r="CN1049" s="68"/>
      <c r="CO1049" s="68"/>
      <c r="CP1049" s="68"/>
      <c r="CQ1049" s="68"/>
      <c r="CR1049" s="68"/>
      <c r="CS1049" s="68"/>
      <c r="CT1049" s="68"/>
      <c r="CU1049" s="68"/>
      <c r="CV1049" s="68"/>
      <c r="CW1049" s="68"/>
      <c r="CX1049" s="68"/>
      <c r="CY1049" s="68"/>
      <c r="CZ1049" s="68"/>
      <c r="DA1049" s="68"/>
      <c r="DB1049" s="68"/>
      <c r="DC1049" s="68"/>
      <c r="DD1049" s="68"/>
      <c r="DE1049" s="68"/>
      <c r="DF1049" s="68"/>
      <c r="DG1049" s="68"/>
      <c r="DH1049" s="68"/>
      <c r="DI1049" s="68"/>
      <c r="DJ1049" s="68"/>
      <c r="DK1049" s="68"/>
      <c r="DL1049" s="68"/>
      <c r="DM1049" s="68"/>
      <c r="DN1049" s="68"/>
      <c r="DO1049" s="68"/>
      <c r="DP1049" s="68"/>
      <c r="DQ1049" s="68"/>
      <c r="DR1049" s="68"/>
      <c r="DS1049" s="68"/>
      <c r="DT1049" s="68"/>
      <c r="DU1049" s="68"/>
      <c r="DV1049" s="68"/>
      <c r="DW1049" s="68"/>
      <c r="DX1049" s="68"/>
      <c r="DY1049" s="68"/>
      <c r="DZ1049" s="68"/>
      <c r="EA1049" s="68"/>
      <c r="EB1049" s="68"/>
      <c r="EC1049" s="68"/>
      <c r="ED1049" s="68"/>
      <c r="EE1049" s="68"/>
      <c r="EF1049" s="68"/>
      <c r="EG1049" s="68"/>
      <c r="EH1049" s="68"/>
      <c r="EI1049" s="68"/>
      <c r="EJ1049" s="68"/>
      <c r="EK1049" s="68"/>
      <c r="EL1049" s="68"/>
      <c r="EM1049" s="68"/>
      <c r="EN1049" s="68"/>
      <c r="EO1049" s="68"/>
      <c r="EP1049" s="68"/>
      <c r="EQ1049" s="68"/>
      <c r="ER1049" s="68"/>
      <c r="ES1049" s="68"/>
      <c r="ET1049" s="68"/>
      <c r="EU1049" s="68"/>
      <c r="EV1049" s="68"/>
      <c r="EW1049" s="68"/>
      <c r="EX1049" s="68"/>
      <c r="EY1049" s="68"/>
      <c r="EZ1049" s="68"/>
      <c r="FA1049" s="68"/>
      <c r="FB1049" s="68"/>
      <c r="FC1049" s="68"/>
      <c r="FD1049" s="68"/>
      <c r="FE1049" s="68"/>
      <c r="FF1049" s="68"/>
      <c r="FG1049" s="68"/>
      <c r="FH1049" s="68"/>
      <c r="FI1049" s="68"/>
      <c r="FJ1049" s="68"/>
      <c r="FK1049" s="68"/>
      <c r="FL1049" s="68"/>
      <c r="FM1049" s="68"/>
      <c r="FN1049" s="68"/>
      <c r="FO1049" s="68"/>
      <c r="FP1049" s="68"/>
      <c r="FQ1049" s="68"/>
      <c r="FR1049" s="68"/>
      <c r="FS1049" s="68"/>
      <c r="FT1049" s="68"/>
      <c r="FU1049" s="68"/>
      <c r="FV1049" s="68"/>
      <c r="FW1049" s="68"/>
      <c r="FX1049" s="68"/>
      <c r="FY1049" s="68"/>
      <c r="FZ1049" s="68"/>
      <c r="GA1049" s="68"/>
      <c r="GB1049" s="68"/>
      <c r="GC1049" s="68"/>
      <c r="GD1049" s="68"/>
      <c r="GE1049" s="68"/>
      <c r="GF1049" s="68"/>
      <c r="GG1049" s="68"/>
      <c r="GH1049" s="68"/>
      <c r="GI1049" s="68"/>
      <c r="GJ1049" s="68"/>
      <c r="GK1049" s="68"/>
      <c r="GL1049" s="68"/>
      <c r="GM1049" s="68"/>
      <c r="GN1049" s="68"/>
      <c r="GO1049" s="68"/>
      <c r="GP1049" s="68"/>
      <c r="GQ1049" s="68"/>
      <c r="GR1049" s="68"/>
      <c r="GS1049" s="68"/>
      <c r="GT1049" s="68"/>
      <c r="GU1049" s="68"/>
      <c r="GV1049" s="68"/>
      <c r="GW1049" s="68"/>
      <c r="GX1049" s="68"/>
      <c r="GY1049" s="68"/>
      <c r="GZ1049" s="68"/>
      <c r="HA1049" s="68"/>
      <c r="HB1049" s="68"/>
      <c r="HC1049" s="68"/>
      <c r="HD1049" s="68"/>
      <c r="HE1049" s="68"/>
      <c r="HF1049" s="68"/>
      <c r="HG1049" s="68"/>
      <c r="HH1049" s="68"/>
      <c r="HI1049" s="68"/>
      <c r="HJ1049" s="68"/>
      <c r="HK1049" s="68"/>
      <c r="HL1049" s="68"/>
      <c r="HM1049" s="68"/>
      <c r="HN1049" s="68"/>
      <c r="HO1049" s="68"/>
      <c r="HP1049" s="68"/>
      <c r="HQ1049" s="68"/>
      <c r="HR1049" s="68"/>
      <c r="HS1049" s="68"/>
      <c r="HT1049" s="68"/>
      <c r="HU1049" s="68"/>
      <c r="HV1049" s="68"/>
      <c r="HW1049" s="68"/>
      <c r="HX1049" s="68"/>
      <c r="HY1049" s="68"/>
      <c r="HZ1049" s="68"/>
      <c r="IA1049" s="68"/>
      <c r="IB1049" s="68"/>
      <c r="IC1049" s="68"/>
      <c r="ID1049" s="68"/>
      <c r="IE1049" s="68"/>
      <c r="IF1049" s="68"/>
      <c r="IG1049" s="68"/>
      <c r="IH1049" s="68"/>
      <c r="II1049" s="68"/>
      <c r="IJ1049" s="68"/>
      <c r="IK1049" s="68"/>
      <c r="IL1049" s="68"/>
      <c r="IM1049" s="68"/>
      <c r="IN1049" s="68"/>
      <c r="IO1049" s="68"/>
      <c r="IP1049" s="68"/>
      <c r="IQ1049" s="68"/>
      <c r="IR1049" s="68"/>
      <c r="IS1049" s="68"/>
      <c r="IT1049" s="68"/>
      <c r="IU1049" s="68"/>
      <c r="IV1049" s="68"/>
      <c r="IW1049" s="68"/>
      <c r="IX1049" s="68"/>
      <c r="IY1049" s="68"/>
      <c r="IZ1049" s="68"/>
      <c r="JA1049" s="68"/>
      <c r="JB1049" s="68"/>
      <c r="JC1049" s="68"/>
      <c r="JD1049" s="68"/>
      <c r="JE1049" s="68"/>
      <c r="JF1049" s="68"/>
      <c r="JG1049" s="68"/>
      <c r="JH1049" s="68"/>
      <c r="JI1049" s="68"/>
      <c r="JJ1049" s="68"/>
      <c r="JK1049" s="68"/>
      <c r="JL1049" s="68"/>
      <c r="JM1049" s="68"/>
      <c r="JN1049" s="68"/>
      <c r="JO1049" s="68"/>
      <c r="JP1049" s="68"/>
      <c r="JQ1049" s="68"/>
      <c r="JR1049" s="68"/>
      <c r="JS1049" s="68"/>
      <c r="JT1049" s="68"/>
      <c r="JU1049" s="68"/>
      <c r="JV1049" s="68"/>
      <c r="JW1049" s="68"/>
      <c r="JX1049" s="68"/>
      <c r="JY1049" s="68"/>
      <c r="JZ1049" s="68"/>
      <c r="KA1049" s="68"/>
      <c r="KB1049" s="68"/>
      <c r="KC1049" s="68"/>
      <c r="KD1049" s="68"/>
      <c r="KE1049" s="68"/>
      <c r="KF1049" s="68"/>
      <c r="KG1049" s="68"/>
      <c r="KH1049" s="68"/>
      <c r="KI1049" s="68"/>
      <c r="KJ1049" s="68"/>
      <c r="KK1049" s="68"/>
      <c r="KL1049" s="68"/>
      <c r="KM1049" s="68"/>
      <c r="KN1049" s="68"/>
      <c r="KO1049" s="68"/>
      <c r="KP1049" s="68"/>
      <c r="KQ1049" s="68"/>
      <c r="KR1049" s="68"/>
      <c r="KS1049" s="68"/>
      <c r="KT1049" s="68"/>
      <c r="KU1049" s="68"/>
      <c r="KV1049" s="68"/>
      <c r="KW1049" s="68"/>
      <c r="KX1049" s="68"/>
      <c r="KY1049" s="68"/>
      <c r="KZ1049" s="68"/>
      <c r="LA1049" s="68"/>
      <c r="LB1049" s="68"/>
      <c r="LC1049" s="68"/>
      <c r="LD1049" s="68"/>
      <c r="LE1049" s="68"/>
      <c r="LF1049" s="68"/>
      <c r="LG1049" s="68"/>
      <c r="LH1049" s="68"/>
      <c r="LI1049" s="68"/>
      <c r="LJ1049" s="68"/>
      <c r="LK1049" s="68"/>
      <c r="LL1049" s="68"/>
      <c r="LM1049" s="68"/>
      <c r="LN1049" s="68"/>
      <c r="LO1049" s="68"/>
      <c r="LP1049" s="68"/>
      <c r="LQ1049" s="68"/>
      <c r="LR1049" s="68"/>
      <c r="LS1049" s="68"/>
      <c r="LT1049" s="68"/>
      <c r="LU1049" s="68"/>
      <c r="LV1049" s="68"/>
      <c r="LW1049" s="68"/>
      <c r="LX1049" s="68"/>
      <c r="LY1049" s="68"/>
      <c r="LZ1049" s="68"/>
      <c r="MA1049" s="68"/>
      <c r="MB1049" s="68"/>
      <c r="MC1049" s="68"/>
      <c r="MD1049" s="68"/>
      <c r="ME1049" s="68"/>
      <c r="MF1049" s="68"/>
      <c r="MG1049" s="68"/>
      <c r="MH1049" s="68"/>
      <c r="MI1049" s="68"/>
      <c r="MJ1049" s="68"/>
      <c r="MK1049" s="68"/>
      <c r="ML1049" s="68"/>
      <c r="MM1049" s="68"/>
      <c r="MN1049" s="68"/>
      <c r="MO1049" s="68"/>
      <c r="MP1049" s="68"/>
      <c r="MQ1049" s="68"/>
      <c r="MR1049" s="68"/>
      <c r="MS1049" s="68"/>
      <c r="MT1049" s="68"/>
      <c r="MU1049" s="68"/>
      <c r="MV1049" s="68"/>
      <c r="MW1049" s="68"/>
      <c r="MX1049" s="68"/>
      <c r="MY1049" s="68"/>
      <c r="MZ1049" s="68"/>
      <c r="NA1049" s="68"/>
      <c r="NB1049" s="68"/>
      <c r="NC1049" s="68"/>
      <c r="ND1049" s="68"/>
      <c r="NE1049" s="68"/>
      <c r="NF1049" s="68"/>
      <c r="NG1049" s="68"/>
      <c r="NH1049" s="68"/>
      <c r="NI1049" s="68"/>
      <c r="NJ1049" s="68"/>
      <c r="NK1049" s="68"/>
      <c r="NL1049" s="68"/>
      <c r="NM1049" s="68"/>
      <c r="NN1049" s="68"/>
      <c r="NO1049" s="68"/>
      <c r="NP1049" s="68"/>
      <c r="NQ1049" s="68"/>
      <c r="NR1049" s="68"/>
      <c r="NS1049" s="68"/>
      <c r="NT1049" s="68"/>
      <c r="NU1049" s="68"/>
      <c r="NV1049" s="68"/>
      <c r="NW1049" s="68"/>
      <c r="NX1049" s="68"/>
      <c r="NY1049" s="68"/>
      <c r="NZ1049" s="68"/>
      <c r="OA1049" s="68"/>
      <c r="OB1049" s="68"/>
      <c r="OC1049" s="68"/>
      <c r="OD1049" s="68"/>
      <c r="OE1049" s="68"/>
      <c r="OF1049" s="68"/>
      <c r="OG1049" s="68"/>
      <c r="OH1049" s="68"/>
      <c r="OI1049" s="68"/>
      <c r="OJ1049" s="68"/>
      <c r="OK1049" s="68"/>
      <c r="OL1049" s="68"/>
      <c r="OM1049" s="68"/>
      <c r="ON1049" s="68"/>
      <c r="OO1049" s="68"/>
      <c r="OP1049" s="68"/>
      <c r="OQ1049" s="68"/>
      <c r="OR1049" s="68"/>
      <c r="OS1049" s="68"/>
      <c r="OT1049" s="68"/>
      <c r="OU1049" s="68"/>
      <c r="OV1049" s="68"/>
      <c r="OW1049" s="68"/>
      <c r="OX1049" s="68"/>
      <c r="OY1049" s="68"/>
      <c r="OZ1049" s="68"/>
      <c r="PA1049" s="68"/>
      <c r="PB1049" s="68"/>
      <c r="PC1049" s="68"/>
      <c r="PD1049" s="68"/>
      <c r="PE1049" s="68"/>
      <c r="PF1049" s="68"/>
      <c r="PG1049" s="68"/>
      <c r="PH1049" s="68"/>
      <c r="PI1049" s="68"/>
      <c r="PJ1049" s="68"/>
      <c r="PK1049" s="68"/>
      <c r="PL1049" s="68"/>
      <c r="PM1049" s="68"/>
      <c r="PN1049" s="68"/>
      <c r="PO1049" s="68"/>
      <c r="PP1049" s="68"/>
      <c r="PQ1049" s="68"/>
      <c r="PR1049" s="68"/>
      <c r="PS1049" s="68"/>
      <c r="PT1049" s="68"/>
      <c r="PU1049" s="68"/>
      <c r="PV1049" s="68"/>
      <c r="PW1049" s="68"/>
      <c r="PX1049" s="68"/>
      <c r="PY1049" s="68"/>
      <c r="PZ1049" s="68"/>
      <c r="QA1049" s="68"/>
      <c r="QB1049" s="68"/>
      <c r="QC1049" s="68"/>
      <c r="QD1049" s="68"/>
      <c r="QE1049" s="68"/>
      <c r="QF1049" s="68"/>
      <c r="QG1049" s="68"/>
      <c r="QH1049" s="68"/>
      <c r="QI1049" s="68"/>
      <c r="QJ1049" s="68"/>
      <c r="QK1049" s="68"/>
      <c r="QL1049" s="68"/>
      <c r="QM1049" s="68"/>
      <c r="QN1049" s="68"/>
      <c r="QO1049" s="68"/>
      <c r="QP1049" s="68"/>
      <c r="QQ1049" s="68"/>
      <c r="QR1049" s="68"/>
      <c r="QS1049" s="68"/>
      <c r="QT1049" s="68"/>
      <c r="QU1049" s="68"/>
      <c r="QV1049" s="68"/>
      <c r="QW1049" s="68"/>
      <c r="QX1049" s="68"/>
      <c r="QY1049" s="68"/>
      <c r="QZ1049" s="68"/>
      <c r="RA1049" s="68"/>
      <c r="RB1049" s="68"/>
      <c r="RC1049" s="68"/>
      <c r="RD1049" s="68"/>
      <c r="RE1049" s="68"/>
      <c r="RF1049" s="68"/>
      <c r="RG1049" s="68"/>
      <c r="RH1049" s="68"/>
      <c r="RI1049" s="68"/>
      <c r="RJ1049" s="68"/>
      <c r="RK1049" s="68"/>
      <c r="RL1049" s="68"/>
      <c r="RM1049" s="68"/>
      <c r="RN1049" s="68"/>
      <c r="RO1049" s="68"/>
      <c r="RP1049" s="68"/>
      <c r="RQ1049" s="68"/>
      <c r="RR1049" s="68"/>
      <c r="RS1049" s="68"/>
      <c r="RT1049" s="68"/>
      <c r="RU1049" s="68"/>
      <c r="RV1049" s="68"/>
      <c r="RW1049" s="68"/>
      <c r="RX1049" s="68"/>
      <c r="RY1049" s="68"/>
      <c r="RZ1049" s="68"/>
      <c r="SA1049" s="68"/>
      <c r="SB1049" s="68"/>
      <c r="SC1049" s="68"/>
      <c r="SD1049" s="68"/>
      <c r="SE1049" s="68"/>
      <c r="SF1049" s="68"/>
      <c r="SG1049" s="68"/>
      <c r="SH1049" s="68"/>
      <c r="SI1049" s="68"/>
      <c r="SJ1049" s="68"/>
      <c r="SK1049" s="68"/>
      <c r="SL1049" s="68"/>
      <c r="SM1049" s="68"/>
      <c r="SN1049" s="68"/>
      <c r="SO1049" s="68"/>
      <c r="SP1049" s="68"/>
      <c r="SQ1049" s="68"/>
      <c r="SR1049" s="68"/>
      <c r="SS1049" s="68"/>
      <c r="ST1049" s="68"/>
      <c r="SU1049" s="68"/>
      <c r="SV1049" s="68"/>
    </row>
    <row r="1050" spans="1:516" ht="16.5" customHeight="1" x14ac:dyDescent="0.2">
      <c r="A1050" s="20">
        <v>442</v>
      </c>
      <c r="B1050" s="20" t="s">
        <v>62</v>
      </c>
      <c r="C1050" s="20" t="s">
        <v>915</v>
      </c>
      <c r="D1050" s="20" t="s">
        <v>38</v>
      </c>
      <c r="E1050" s="20" t="s">
        <v>1345</v>
      </c>
      <c r="F1050" s="22" t="s">
        <v>947</v>
      </c>
      <c r="G1050" s="20" t="s">
        <v>42</v>
      </c>
      <c r="H1050" s="20" t="s">
        <v>35</v>
      </c>
      <c r="I1050" s="20" t="s">
        <v>81</v>
      </c>
      <c r="J1050" s="22" t="s">
        <v>915</v>
      </c>
      <c r="K1050" s="20"/>
      <c r="L1050" s="20"/>
      <c r="M1050" s="20"/>
      <c r="N1050" s="20"/>
      <c r="O1050" s="23"/>
      <c r="P1050" s="23">
        <v>2068468</v>
      </c>
      <c r="Q1050" s="24">
        <v>1</v>
      </c>
      <c r="R1050" s="25">
        <v>45717</v>
      </c>
      <c r="S1050" s="20" t="s">
        <v>83</v>
      </c>
      <c r="T1050" s="26">
        <f t="shared" si="18"/>
        <v>2068468</v>
      </c>
      <c r="U1050" s="27" t="s">
        <v>100</v>
      </c>
      <c r="V1050" s="27" t="s">
        <v>100</v>
      </c>
      <c r="W1050" s="68"/>
      <c r="X1050" s="68"/>
      <c r="Y1050" s="68"/>
      <c r="Z1050" s="68"/>
      <c r="AA1050" s="68"/>
      <c r="AB1050" s="68"/>
      <c r="AC1050" s="68"/>
      <c r="AD1050" s="68"/>
      <c r="AE1050" s="68"/>
      <c r="AF1050" s="68"/>
      <c r="AG1050" s="68"/>
      <c r="AH1050" s="68"/>
      <c r="AI1050" s="68"/>
      <c r="AJ1050" s="68"/>
      <c r="AK1050" s="68"/>
      <c r="AL1050" s="68"/>
      <c r="AM1050" s="68"/>
      <c r="AN1050" s="68"/>
      <c r="AO1050" s="68"/>
      <c r="AP1050" s="68"/>
      <c r="AQ1050" s="68"/>
      <c r="AR1050" s="68"/>
      <c r="AS1050" s="68"/>
      <c r="AT1050" s="68"/>
      <c r="AU1050" s="68"/>
      <c r="AV1050" s="68"/>
      <c r="AW1050" s="68"/>
      <c r="AX1050" s="68"/>
      <c r="AY1050" s="68"/>
      <c r="AZ1050" s="68"/>
      <c r="BA1050" s="68"/>
      <c r="BB1050" s="68"/>
      <c r="BC1050" s="68"/>
      <c r="BD1050" s="68"/>
      <c r="BE1050" s="68"/>
      <c r="BF1050" s="68"/>
      <c r="BG1050" s="68"/>
      <c r="BH1050" s="68"/>
      <c r="BI1050" s="68"/>
      <c r="BJ1050" s="68"/>
      <c r="BK1050" s="68"/>
      <c r="BL1050" s="68"/>
      <c r="BM1050" s="68"/>
      <c r="BN1050" s="68"/>
      <c r="BO1050" s="68"/>
      <c r="BP1050" s="68"/>
      <c r="BQ1050" s="68"/>
      <c r="BR1050" s="68"/>
      <c r="BS1050" s="68"/>
      <c r="BT1050" s="68"/>
      <c r="BU1050" s="68"/>
      <c r="BV1050" s="68"/>
      <c r="BW1050" s="68"/>
      <c r="BX1050" s="68"/>
      <c r="BY1050" s="68"/>
      <c r="BZ1050" s="68"/>
      <c r="CA1050" s="68"/>
      <c r="CB1050" s="68"/>
      <c r="CC1050" s="68"/>
      <c r="CD1050" s="68"/>
      <c r="CE1050" s="68"/>
      <c r="CF1050" s="68"/>
      <c r="CG1050" s="68"/>
      <c r="CH1050" s="68"/>
      <c r="CI1050" s="68"/>
      <c r="CJ1050" s="68"/>
      <c r="CK1050" s="68"/>
      <c r="CL1050" s="68"/>
      <c r="CM1050" s="68"/>
      <c r="CN1050" s="68"/>
      <c r="CO1050" s="68"/>
      <c r="CP1050" s="68"/>
      <c r="CQ1050" s="68"/>
      <c r="CR1050" s="68"/>
      <c r="CS1050" s="68"/>
      <c r="CT1050" s="68"/>
      <c r="CU1050" s="68"/>
      <c r="CV1050" s="68"/>
      <c r="CW1050" s="68"/>
      <c r="CX1050" s="68"/>
      <c r="CY1050" s="68"/>
      <c r="CZ1050" s="68"/>
      <c r="DA1050" s="68"/>
      <c r="DB1050" s="68"/>
      <c r="DC1050" s="68"/>
      <c r="DD1050" s="68"/>
      <c r="DE1050" s="68"/>
      <c r="DF1050" s="68"/>
      <c r="DG1050" s="68"/>
      <c r="DH1050" s="68"/>
      <c r="DI1050" s="68"/>
      <c r="DJ1050" s="68"/>
      <c r="DK1050" s="68"/>
      <c r="DL1050" s="68"/>
      <c r="DM1050" s="68"/>
      <c r="DN1050" s="68"/>
      <c r="DO1050" s="68"/>
      <c r="DP1050" s="68"/>
      <c r="DQ1050" s="68"/>
      <c r="DR1050" s="68"/>
      <c r="DS1050" s="68"/>
      <c r="DT1050" s="68"/>
      <c r="DU1050" s="68"/>
      <c r="DV1050" s="68"/>
      <c r="DW1050" s="68"/>
      <c r="DX1050" s="68"/>
      <c r="DY1050" s="68"/>
      <c r="DZ1050" s="68"/>
      <c r="EA1050" s="68"/>
      <c r="EB1050" s="68"/>
      <c r="EC1050" s="68"/>
      <c r="ED1050" s="68"/>
      <c r="EE1050" s="68"/>
      <c r="EF1050" s="68"/>
      <c r="EG1050" s="68"/>
      <c r="EH1050" s="68"/>
      <c r="EI1050" s="68"/>
      <c r="EJ1050" s="68"/>
      <c r="EK1050" s="68"/>
      <c r="EL1050" s="68"/>
      <c r="EM1050" s="68"/>
      <c r="EN1050" s="68"/>
      <c r="EO1050" s="68"/>
      <c r="EP1050" s="68"/>
      <c r="EQ1050" s="68"/>
      <c r="ER1050" s="68"/>
      <c r="ES1050" s="68"/>
      <c r="ET1050" s="68"/>
      <c r="EU1050" s="68"/>
      <c r="EV1050" s="68"/>
      <c r="EW1050" s="68"/>
      <c r="EX1050" s="68"/>
      <c r="EY1050" s="68"/>
      <c r="EZ1050" s="68"/>
      <c r="FA1050" s="68"/>
      <c r="FB1050" s="68"/>
      <c r="FC1050" s="68"/>
      <c r="FD1050" s="68"/>
      <c r="FE1050" s="68"/>
      <c r="FF1050" s="68"/>
      <c r="FG1050" s="68"/>
      <c r="FH1050" s="68"/>
      <c r="FI1050" s="68"/>
      <c r="FJ1050" s="68"/>
      <c r="FK1050" s="68"/>
      <c r="FL1050" s="68"/>
      <c r="FM1050" s="68"/>
      <c r="FN1050" s="68"/>
      <c r="FO1050" s="68"/>
      <c r="FP1050" s="68"/>
      <c r="FQ1050" s="68"/>
      <c r="FR1050" s="68"/>
      <c r="FS1050" s="68"/>
      <c r="FT1050" s="68"/>
      <c r="FU1050" s="68"/>
      <c r="FV1050" s="68"/>
      <c r="FW1050" s="68"/>
      <c r="FX1050" s="68"/>
      <c r="FY1050" s="68"/>
      <c r="FZ1050" s="68"/>
      <c r="GA1050" s="68"/>
      <c r="GB1050" s="68"/>
      <c r="GC1050" s="68"/>
      <c r="GD1050" s="68"/>
      <c r="GE1050" s="68"/>
      <c r="GF1050" s="68"/>
      <c r="GG1050" s="68"/>
      <c r="GH1050" s="68"/>
      <c r="GI1050" s="68"/>
      <c r="GJ1050" s="68"/>
      <c r="GK1050" s="68"/>
      <c r="GL1050" s="68"/>
      <c r="GM1050" s="68"/>
      <c r="GN1050" s="68"/>
      <c r="GO1050" s="68"/>
      <c r="GP1050" s="68"/>
      <c r="GQ1050" s="68"/>
      <c r="GR1050" s="68"/>
      <c r="GS1050" s="68"/>
      <c r="GT1050" s="68"/>
      <c r="GU1050" s="68"/>
      <c r="GV1050" s="68"/>
      <c r="GW1050" s="68"/>
      <c r="GX1050" s="68"/>
      <c r="GY1050" s="68"/>
      <c r="GZ1050" s="68"/>
      <c r="HA1050" s="68"/>
      <c r="HB1050" s="68"/>
      <c r="HC1050" s="68"/>
      <c r="HD1050" s="68"/>
      <c r="HE1050" s="68"/>
      <c r="HF1050" s="68"/>
      <c r="HG1050" s="68"/>
      <c r="HH1050" s="68"/>
      <c r="HI1050" s="68"/>
      <c r="HJ1050" s="68"/>
      <c r="HK1050" s="68"/>
      <c r="HL1050" s="68"/>
      <c r="HM1050" s="68"/>
      <c r="HN1050" s="68"/>
      <c r="HO1050" s="68"/>
      <c r="HP1050" s="68"/>
      <c r="HQ1050" s="68"/>
      <c r="HR1050" s="68"/>
      <c r="HS1050" s="68"/>
      <c r="HT1050" s="68"/>
      <c r="HU1050" s="68"/>
      <c r="HV1050" s="68"/>
      <c r="HW1050" s="68"/>
      <c r="HX1050" s="68"/>
      <c r="HY1050" s="68"/>
      <c r="HZ1050" s="68"/>
      <c r="IA1050" s="68"/>
      <c r="IB1050" s="68"/>
      <c r="IC1050" s="68"/>
      <c r="ID1050" s="68"/>
      <c r="IE1050" s="68"/>
      <c r="IF1050" s="68"/>
      <c r="IG1050" s="68"/>
      <c r="IH1050" s="68"/>
      <c r="II1050" s="68"/>
      <c r="IJ1050" s="68"/>
      <c r="IK1050" s="68"/>
      <c r="IL1050" s="68"/>
      <c r="IM1050" s="68"/>
      <c r="IN1050" s="68"/>
      <c r="IO1050" s="68"/>
      <c r="IP1050" s="68"/>
      <c r="IQ1050" s="68"/>
      <c r="IR1050" s="68"/>
      <c r="IS1050" s="68"/>
      <c r="IT1050" s="68"/>
      <c r="IU1050" s="68"/>
      <c r="IV1050" s="68"/>
      <c r="IW1050" s="68"/>
      <c r="IX1050" s="68"/>
      <c r="IY1050" s="68"/>
      <c r="IZ1050" s="68"/>
      <c r="JA1050" s="68"/>
      <c r="JB1050" s="68"/>
      <c r="JC1050" s="68"/>
      <c r="JD1050" s="68"/>
      <c r="JE1050" s="68"/>
      <c r="JF1050" s="68"/>
      <c r="JG1050" s="68"/>
      <c r="JH1050" s="68"/>
      <c r="JI1050" s="68"/>
      <c r="JJ1050" s="68"/>
      <c r="JK1050" s="68"/>
      <c r="JL1050" s="68"/>
      <c r="JM1050" s="68"/>
      <c r="JN1050" s="68"/>
      <c r="JO1050" s="68"/>
      <c r="JP1050" s="68"/>
      <c r="JQ1050" s="68"/>
      <c r="JR1050" s="68"/>
      <c r="JS1050" s="68"/>
      <c r="JT1050" s="68"/>
      <c r="JU1050" s="68"/>
      <c r="JV1050" s="68"/>
      <c r="JW1050" s="68"/>
      <c r="JX1050" s="68"/>
      <c r="JY1050" s="68"/>
      <c r="JZ1050" s="68"/>
      <c r="KA1050" s="68"/>
      <c r="KB1050" s="68"/>
      <c r="KC1050" s="68"/>
      <c r="KD1050" s="68"/>
      <c r="KE1050" s="68"/>
      <c r="KF1050" s="68"/>
      <c r="KG1050" s="68"/>
      <c r="KH1050" s="68"/>
      <c r="KI1050" s="68"/>
      <c r="KJ1050" s="68"/>
      <c r="KK1050" s="68"/>
      <c r="KL1050" s="68"/>
      <c r="KM1050" s="68"/>
      <c r="KN1050" s="68"/>
      <c r="KO1050" s="68"/>
      <c r="KP1050" s="68"/>
      <c r="KQ1050" s="68"/>
      <c r="KR1050" s="68"/>
      <c r="KS1050" s="68"/>
      <c r="KT1050" s="68"/>
      <c r="KU1050" s="68"/>
      <c r="KV1050" s="68"/>
      <c r="KW1050" s="68"/>
      <c r="KX1050" s="68"/>
      <c r="KY1050" s="68"/>
      <c r="KZ1050" s="68"/>
      <c r="LA1050" s="68"/>
      <c r="LB1050" s="68"/>
      <c r="LC1050" s="68"/>
      <c r="LD1050" s="68"/>
      <c r="LE1050" s="68"/>
      <c r="LF1050" s="68"/>
      <c r="LG1050" s="68"/>
      <c r="LH1050" s="68"/>
      <c r="LI1050" s="68"/>
      <c r="LJ1050" s="68"/>
      <c r="LK1050" s="68"/>
      <c r="LL1050" s="68"/>
      <c r="LM1050" s="68"/>
      <c r="LN1050" s="68"/>
      <c r="LO1050" s="68"/>
      <c r="LP1050" s="68"/>
      <c r="LQ1050" s="68"/>
      <c r="LR1050" s="68"/>
      <c r="LS1050" s="68"/>
      <c r="LT1050" s="68"/>
      <c r="LU1050" s="68"/>
      <c r="LV1050" s="68"/>
      <c r="LW1050" s="68"/>
      <c r="LX1050" s="68"/>
      <c r="LY1050" s="68"/>
      <c r="LZ1050" s="68"/>
      <c r="MA1050" s="68"/>
      <c r="MB1050" s="68"/>
      <c r="MC1050" s="68"/>
      <c r="MD1050" s="68"/>
      <c r="ME1050" s="68"/>
      <c r="MF1050" s="68"/>
      <c r="MG1050" s="68"/>
      <c r="MH1050" s="68"/>
      <c r="MI1050" s="68"/>
      <c r="MJ1050" s="68"/>
      <c r="MK1050" s="68"/>
      <c r="ML1050" s="68"/>
      <c r="MM1050" s="68"/>
      <c r="MN1050" s="68"/>
      <c r="MO1050" s="68"/>
      <c r="MP1050" s="68"/>
      <c r="MQ1050" s="68"/>
      <c r="MR1050" s="68"/>
      <c r="MS1050" s="68"/>
      <c r="MT1050" s="68"/>
      <c r="MU1050" s="68"/>
      <c r="MV1050" s="68"/>
      <c r="MW1050" s="68"/>
      <c r="MX1050" s="68"/>
      <c r="MY1050" s="68"/>
      <c r="MZ1050" s="68"/>
      <c r="NA1050" s="68"/>
      <c r="NB1050" s="68"/>
      <c r="NC1050" s="68"/>
      <c r="ND1050" s="68"/>
      <c r="NE1050" s="68"/>
      <c r="NF1050" s="68"/>
      <c r="NG1050" s="68"/>
      <c r="NH1050" s="68"/>
      <c r="NI1050" s="68"/>
      <c r="NJ1050" s="68"/>
      <c r="NK1050" s="68"/>
      <c r="NL1050" s="68"/>
      <c r="NM1050" s="68"/>
      <c r="NN1050" s="68"/>
      <c r="NO1050" s="68"/>
      <c r="NP1050" s="68"/>
      <c r="NQ1050" s="68"/>
      <c r="NR1050" s="68"/>
      <c r="NS1050" s="68"/>
      <c r="NT1050" s="68"/>
      <c r="NU1050" s="68"/>
      <c r="NV1050" s="68"/>
      <c r="NW1050" s="68"/>
      <c r="NX1050" s="68"/>
      <c r="NY1050" s="68"/>
      <c r="NZ1050" s="68"/>
      <c r="OA1050" s="68"/>
      <c r="OB1050" s="68"/>
      <c r="OC1050" s="68"/>
      <c r="OD1050" s="68"/>
      <c r="OE1050" s="68"/>
      <c r="OF1050" s="68"/>
      <c r="OG1050" s="68"/>
      <c r="OH1050" s="68"/>
      <c r="OI1050" s="68"/>
      <c r="OJ1050" s="68"/>
      <c r="OK1050" s="68"/>
      <c r="OL1050" s="68"/>
      <c r="OM1050" s="68"/>
      <c r="ON1050" s="68"/>
      <c r="OO1050" s="68"/>
      <c r="OP1050" s="68"/>
      <c r="OQ1050" s="68"/>
      <c r="OR1050" s="68"/>
      <c r="OS1050" s="68"/>
      <c r="OT1050" s="68"/>
      <c r="OU1050" s="68"/>
      <c r="OV1050" s="68"/>
      <c r="OW1050" s="68"/>
      <c r="OX1050" s="68"/>
      <c r="OY1050" s="68"/>
      <c r="OZ1050" s="68"/>
      <c r="PA1050" s="68"/>
      <c r="PB1050" s="68"/>
      <c r="PC1050" s="68"/>
      <c r="PD1050" s="68"/>
      <c r="PE1050" s="68"/>
      <c r="PF1050" s="68"/>
      <c r="PG1050" s="68"/>
      <c r="PH1050" s="68"/>
      <c r="PI1050" s="68"/>
      <c r="PJ1050" s="68"/>
      <c r="PK1050" s="68"/>
      <c r="PL1050" s="68"/>
      <c r="PM1050" s="68"/>
      <c r="PN1050" s="68"/>
      <c r="PO1050" s="68"/>
      <c r="PP1050" s="68"/>
      <c r="PQ1050" s="68"/>
      <c r="PR1050" s="68"/>
      <c r="PS1050" s="68"/>
      <c r="PT1050" s="68"/>
      <c r="PU1050" s="68"/>
      <c r="PV1050" s="68"/>
      <c r="PW1050" s="68"/>
      <c r="PX1050" s="68"/>
      <c r="PY1050" s="68"/>
      <c r="PZ1050" s="68"/>
      <c r="QA1050" s="68"/>
      <c r="QB1050" s="68"/>
      <c r="QC1050" s="68"/>
      <c r="QD1050" s="68"/>
      <c r="QE1050" s="68"/>
      <c r="QF1050" s="68"/>
      <c r="QG1050" s="68"/>
      <c r="QH1050" s="68"/>
      <c r="QI1050" s="68"/>
      <c r="QJ1050" s="68"/>
      <c r="QK1050" s="68"/>
      <c r="QL1050" s="68"/>
      <c r="QM1050" s="68"/>
      <c r="QN1050" s="68"/>
      <c r="QO1050" s="68"/>
      <c r="QP1050" s="68"/>
      <c r="QQ1050" s="68"/>
      <c r="QR1050" s="68"/>
      <c r="QS1050" s="68"/>
      <c r="QT1050" s="68"/>
      <c r="QU1050" s="68"/>
      <c r="QV1050" s="68"/>
      <c r="QW1050" s="68"/>
      <c r="QX1050" s="68"/>
      <c r="QY1050" s="68"/>
      <c r="QZ1050" s="68"/>
      <c r="RA1050" s="68"/>
      <c r="RB1050" s="68"/>
      <c r="RC1050" s="68"/>
      <c r="RD1050" s="68"/>
      <c r="RE1050" s="68"/>
      <c r="RF1050" s="68"/>
      <c r="RG1050" s="68"/>
      <c r="RH1050" s="68"/>
      <c r="RI1050" s="68"/>
      <c r="RJ1050" s="68"/>
      <c r="RK1050" s="68"/>
      <c r="RL1050" s="68"/>
      <c r="RM1050" s="68"/>
      <c r="RN1050" s="68"/>
      <c r="RO1050" s="68"/>
      <c r="RP1050" s="68"/>
      <c r="RQ1050" s="68"/>
      <c r="RR1050" s="68"/>
      <c r="RS1050" s="68"/>
      <c r="RT1050" s="68"/>
      <c r="RU1050" s="68"/>
      <c r="RV1050" s="68"/>
      <c r="RW1050" s="68"/>
      <c r="RX1050" s="68"/>
      <c r="RY1050" s="68"/>
      <c r="RZ1050" s="68"/>
      <c r="SA1050" s="68"/>
      <c r="SB1050" s="68"/>
      <c r="SC1050" s="68"/>
      <c r="SD1050" s="68"/>
      <c r="SE1050" s="68"/>
      <c r="SF1050" s="68"/>
      <c r="SG1050" s="68"/>
      <c r="SH1050" s="68"/>
      <c r="SI1050" s="68"/>
      <c r="SJ1050" s="68"/>
      <c r="SK1050" s="68"/>
      <c r="SL1050" s="68"/>
      <c r="SM1050" s="68"/>
      <c r="SN1050" s="68"/>
      <c r="SO1050" s="68"/>
      <c r="SP1050" s="68"/>
      <c r="SQ1050" s="68"/>
      <c r="SR1050" s="68"/>
      <c r="SS1050" s="68"/>
      <c r="ST1050" s="68"/>
      <c r="SU1050" s="68"/>
      <c r="SV1050" s="68"/>
    </row>
    <row r="1051" spans="1:516" ht="16.5" customHeight="1" x14ac:dyDescent="0.2">
      <c r="A1051" s="20">
        <v>443</v>
      </c>
      <c r="B1051" s="20" t="s">
        <v>62</v>
      </c>
      <c r="C1051" s="20" t="s">
        <v>915</v>
      </c>
      <c r="D1051" s="20" t="s">
        <v>38</v>
      </c>
      <c r="E1051" s="20" t="s">
        <v>1345</v>
      </c>
      <c r="F1051" s="22" t="s">
        <v>947</v>
      </c>
      <c r="G1051" s="20" t="s">
        <v>42</v>
      </c>
      <c r="H1051" s="20" t="s">
        <v>35</v>
      </c>
      <c r="I1051" s="20" t="s">
        <v>81</v>
      </c>
      <c r="J1051" s="22" t="s">
        <v>915</v>
      </c>
      <c r="K1051" s="20"/>
      <c r="L1051" s="20"/>
      <c r="M1051" s="20"/>
      <c r="N1051" s="20"/>
      <c r="O1051" s="23"/>
      <c r="P1051" s="23">
        <v>2068468</v>
      </c>
      <c r="Q1051" s="24">
        <v>1</v>
      </c>
      <c r="R1051" s="25">
        <v>45748</v>
      </c>
      <c r="S1051" s="20" t="s">
        <v>83</v>
      </c>
      <c r="T1051" s="26">
        <f t="shared" si="18"/>
        <v>2068468</v>
      </c>
      <c r="U1051" s="27" t="s">
        <v>100</v>
      </c>
      <c r="V1051" s="27" t="s">
        <v>100</v>
      </c>
      <c r="W1051" s="68"/>
      <c r="X1051" s="68"/>
      <c r="Y1051" s="68"/>
      <c r="Z1051" s="68"/>
      <c r="AA1051" s="68"/>
      <c r="AB1051" s="68"/>
      <c r="AC1051" s="68"/>
      <c r="AD1051" s="68"/>
      <c r="AE1051" s="68"/>
      <c r="AF1051" s="68"/>
      <c r="AG1051" s="68"/>
      <c r="AH1051" s="68"/>
      <c r="AI1051" s="68"/>
      <c r="AJ1051" s="68"/>
      <c r="AK1051" s="68"/>
      <c r="AL1051" s="68"/>
      <c r="AM1051" s="68"/>
      <c r="AN1051" s="68"/>
      <c r="AO1051" s="68"/>
      <c r="AP1051" s="68"/>
      <c r="AQ1051" s="68"/>
      <c r="AR1051" s="68"/>
      <c r="AS1051" s="68"/>
      <c r="AT1051" s="68"/>
      <c r="AU1051" s="68"/>
      <c r="AV1051" s="68"/>
      <c r="AW1051" s="68"/>
      <c r="AX1051" s="68"/>
      <c r="AY1051" s="68"/>
      <c r="AZ1051" s="68"/>
      <c r="BA1051" s="68"/>
      <c r="BB1051" s="68"/>
      <c r="BC1051" s="68"/>
      <c r="BD1051" s="68"/>
      <c r="BE1051" s="68"/>
      <c r="BF1051" s="68"/>
      <c r="BG1051" s="68"/>
      <c r="BH1051" s="68"/>
      <c r="BI1051" s="68"/>
      <c r="BJ1051" s="68"/>
      <c r="BK1051" s="68"/>
      <c r="BL1051" s="68"/>
      <c r="BM1051" s="68"/>
      <c r="BN1051" s="68"/>
      <c r="BO1051" s="68"/>
      <c r="BP1051" s="68"/>
      <c r="BQ1051" s="68"/>
      <c r="BR1051" s="68"/>
      <c r="BS1051" s="68"/>
      <c r="BT1051" s="68"/>
      <c r="BU1051" s="68"/>
      <c r="BV1051" s="68"/>
      <c r="BW1051" s="68"/>
      <c r="BX1051" s="68"/>
      <c r="BY1051" s="68"/>
      <c r="BZ1051" s="68"/>
      <c r="CA1051" s="68"/>
      <c r="CB1051" s="68"/>
      <c r="CC1051" s="68"/>
      <c r="CD1051" s="68"/>
      <c r="CE1051" s="68"/>
      <c r="CF1051" s="68"/>
      <c r="CG1051" s="68"/>
      <c r="CH1051" s="68"/>
      <c r="CI1051" s="68"/>
      <c r="CJ1051" s="68"/>
      <c r="CK1051" s="68"/>
      <c r="CL1051" s="68"/>
      <c r="CM1051" s="68"/>
      <c r="CN1051" s="68"/>
      <c r="CO1051" s="68"/>
      <c r="CP1051" s="68"/>
      <c r="CQ1051" s="68"/>
      <c r="CR1051" s="68"/>
      <c r="CS1051" s="68"/>
      <c r="CT1051" s="68"/>
      <c r="CU1051" s="68"/>
      <c r="CV1051" s="68"/>
      <c r="CW1051" s="68"/>
      <c r="CX1051" s="68"/>
      <c r="CY1051" s="68"/>
      <c r="CZ1051" s="68"/>
      <c r="DA1051" s="68"/>
      <c r="DB1051" s="68"/>
      <c r="DC1051" s="68"/>
      <c r="DD1051" s="68"/>
      <c r="DE1051" s="68"/>
      <c r="DF1051" s="68"/>
      <c r="DG1051" s="68"/>
      <c r="DH1051" s="68"/>
      <c r="DI1051" s="68"/>
      <c r="DJ1051" s="68"/>
      <c r="DK1051" s="68"/>
      <c r="DL1051" s="68"/>
      <c r="DM1051" s="68"/>
      <c r="DN1051" s="68"/>
      <c r="DO1051" s="68"/>
      <c r="DP1051" s="68"/>
      <c r="DQ1051" s="68"/>
      <c r="DR1051" s="68"/>
      <c r="DS1051" s="68"/>
      <c r="DT1051" s="68"/>
      <c r="DU1051" s="68"/>
      <c r="DV1051" s="68"/>
      <c r="DW1051" s="68"/>
      <c r="DX1051" s="68"/>
      <c r="DY1051" s="68"/>
      <c r="DZ1051" s="68"/>
      <c r="EA1051" s="68"/>
      <c r="EB1051" s="68"/>
      <c r="EC1051" s="68"/>
      <c r="ED1051" s="68"/>
      <c r="EE1051" s="68"/>
      <c r="EF1051" s="68"/>
      <c r="EG1051" s="68"/>
      <c r="EH1051" s="68"/>
      <c r="EI1051" s="68"/>
      <c r="EJ1051" s="68"/>
      <c r="EK1051" s="68"/>
      <c r="EL1051" s="68"/>
      <c r="EM1051" s="68"/>
      <c r="EN1051" s="68"/>
      <c r="EO1051" s="68"/>
      <c r="EP1051" s="68"/>
      <c r="EQ1051" s="68"/>
      <c r="ER1051" s="68"/>
      <c r="ES1051" s="68"/>
      <c r="ET1051" s="68"/>
      <c r="EU1051" s="68"/>
      <c r="EV1051" s="68"/>
      <c r="EW1051" s="68"/>
      <c r="EX1051" s="68"/>
      <c r="EY1051" s="68"/>
      <c r="EZ1051" s="68"/>
      <c r="FA1051" s="68"/>
      <c r="FB1051" s="68"/>
      <c r="FC1051" s="68"/>
      <c r="FD1051" s="68"/>
      <c r="FE1051" s="68"/>
      <c r="FF1051" s="68"/>
      <c r="FG1051" s="68"/>
      <c r="FH1051" s="68"/>
      <c r="FI1051" s="68"/>
      <c r="FJ1051" s="68"/>
      <c r="FK1051" s="68"/>
      <c r="FL1051" s="68"/>
      <c r="FM1051" s="68"/>
      <c r="FN1051" s="68"/>
      <c r="FO1051" s="68"/>
      <c r="FP1051" s="68"/>
      <c r="FQ1051" s="68"/>
      <c r="FR1051" s="68"/>
      <c r="FS1051" s="68"/>
      <c r="FT1051" s="68"/>
      <c r="FU1051" s="68"/>
      <c r="FV1051" s="68"/>
      <c r="FW1051" s="68"/>
      <c r="FX1051" s="68"/>
      <c r="FY1051" s="68"/>
      <c r="FZ1051" s="68"/>
      <c r="GA1051" s="68"/>
      <c r="GB1051" s="68"/>
      <c r="GC1051" s="68"/>
      <c r="GD1051" s="68"/>
      <c r="GE1051" s="68"/>
      <c r="GF1051" s="68"/>
      <c r="GG1051" s="68"/>
      <c r="GH1051" s="68"/>
      <c r="GI1051" s="68"/>
      <c r="GJ1051" s="68"/>
      <c r="GK1051" s="68"/>
      <c r="GL1051" s="68"/>
      <c r="GM1051" s="68"/>
      <c r="GN1051" s="68"/>
      <c r="GO1051" s="68"/>
      <c r="GP1051" s="68"/>
      <c r="GQ1051" s="68"/>
      <c r="GR1051" s="68"/>
      <c r="GS1051" s="68"/>
      <c r="GT1051" s="68"/>
      <c r="GU1051" s="68"/>
      <c r="GV1051" s="68"/>
      <c r="GW1051" s="68"/>
      <c r="GX1051" s="68"/>
      <c r="GY1051" s="68"/>
      <c r="GZ1051" s="68"/>
      <c r="HA1051" s="68"/>
      <c r="HB1051" s="68"/>
      <c r="HC1051" s="68"/>
      <c r="HD1051" s="68"/>
      <c r="HE1051" s="68"/>
      <c r="HF1051" s="68"/>
      <c r="HG1051" s="68"/>
      <c r="HH1051" s="68"/>
      <c r="HI1051" s="68"/>
      <c r="HJ1051" s="68"/>
      <c r="HK1051" s="68"/>
      <c r="HL1051" s="68"/>
      <c r="HM1051" s="68"/>
      <c r="HN1051" s="68"/>
      <c r="HO1051" s="68"/>
      <c r="HP1051" s="68"/>
      <c r="HQ1051" s="68"/>
      <c r="HR1051" s="68"/>
      <c r="HS1051" s="68"/>
      <c r="HT1051" s="68"/>
      <c r="HU1051" s="68"/>
      <c r="HV1051" s="68"/>
      <c r="HW1051" s="68"/>
      <c r="HX1051" s="68"/>
      <c r="HY1051" s="68"/>
      <c r="HZ1051" s="68"/>
      <c r="IA1051" s="68"/>
      <c r="IB1051" s="68"/>
      <c r="IC1051" s="68"/>
      <c r="ID1051" s="68"/>
      <c r="IE1051" s="68"/>
      <c r="IF1051" s="68"/>
      <c r="IG1051" s="68"/>
      <c r="IH1051" s="68"/>
      <c r="II1051" s="68"/>
      <c r="IJ1051" s="68"/>
      <c r="IK1051" s="68"/>
      <c r="IL1051" s="68"/>
      <c r="IM1051" s="68"/>
      <c r="IN1051" s="68"/>
      <c r="IO1051" s="68"/>
      <c r="IP1051" s="68"/>
      <c r="IQ1051" s="68"/>
      <c r="IR1051" s="68"/>
      <c r="IS1051" s="68"/>
      <c r="IT1051" s="68"/>
      <c r="IU1051" s="68"/>
      <c r="IV1051" s="68"/>
      <c r="IW1051" s="68"/>
      <c r="IX1051" s="68"/>
      <c r="IY1051" s="68"/>
      <c r="IZ1051" s="68"/>
      <c r="JA1051" s="68"/>
      <c r="JB1051" s="68"/>
      <c r="JC1051" s="68"/>
      <c r="JD1051" s="68"/>
      <c r="JE1051" s="68"/>
      <c r="JF1051" s="68"/>
      <c r="JG1051" s="68"/>
      <c r="JH1051" s="68"/>
      <c r="JI1051" s="68"/>
      <c r="JJ1051" s="68"/>
      <c r="JK1051" s="68"/>
      <c r="JL1051" s="68"/>
      <c r="JM1051" s="68"/>
      <c r="JN1051" s="68"/>
      <c r="JO1051" s="68"/>
      <c r="JP1051" s="68"/>
      <c r="JQ1051" s="68"/>
      <c r="JR1051" s="68"/>
      <c r="JS1051" s="68"/>
      <c r="JT1051" s="68"/>
      <c r="JU1051" s="68"/>
      <c r="JV1051" s="68"/>
      <c r="JW1051" s="68"/>
      <c r="JX1051" s="68"/>
      <c r="JY1051" s="68"/>
      <c r="JZ1051" s="68"/>
      <c r="KA1051" s="68"/>
      <c r="KB1051" s="68"/>
      <c r="KC1051" s="68"/>
      <c r="KD1051" s="68"/>
      <c r="KE1051" s="68"/>
      <c r="KF1051" s="68"/>
      <c r="KG1051" s="68"/>
      <c r="KH1051" s="68"/>
      <c r="KI1051" s="68"/>
      <c r="KJ1051" s="68"/>
      <c r="KK1051" s="68"/>
      <c r="KL1051" s="68"/>
      <c r="KM1051" s="68"/>
      <c r="KN1051" s="68"/>
      <c r="KO1051" s="68"/>
      <c r="KP1051" s="68"/>
      <c r="KQ1051" s="68"/>
      <c r="KR1051" s="68"/>
      <c r="KS1051" s="68"/>
      <c r="KT1051" s="68"/>
      <c r="KU1051" s="68"/>
      <c r="KV1051" s="68"/>
      <c r="KW1051" s="68"/>
      <c r="KX1051" s="68"/>
      <c r="KY1051" s="68"/>
      <c r="KZ1051" s="68"/>
      <c r="LA1051" s="68"/>
      <c r="LB1051" s="68"/>
      <c r="LC1051" s="68"/>
      <c r="LD1051" s="68"/>
      <c r="LE1051" s="68"/>
      <c r="LF1051" s="68"/>
      <c r="LG1051" s="68"/>
      <c r="LH1051" s="68"/>
      <c r="LI1051" s="68"/>
      <c r="LJ1051" s="68"/>
      <c r="LK1051" s="68"/>
      <c r="LL1051" s="68"/>
      <c r="LM1051" s="68"/>
      <c r="LN1051" s="68"/>
      <c r="LO1051" s="68"/>
      <c r="LP1051" s="68"/>
      <c r="LQ1051" s="68"/>
      <c r="LR1051" s="68"/>
      <c r="LS1051" s="68"/>
      <c r="LT1051" s="68"/>
      <c r="LU1051" s="68"/>
      <c r="LV1051" s="68"/>
      <c r="LW1051" s="68"/>
      <c r="LX1051" s="68"/>
      <c r="LY1051" s="68"/>
      <c r="LZ1051" s="68"/>
      <c r="MA1051" s="68"/>
      <c r="MB1051" s="68"/>
      <c r="MC1051" s="68"/>
      <c r="MD1051" s="68"/>
      <c r="ME1051" s="68"/>
      <c r="MF1051" s="68"/>
      <c r="MG1051" s="68"/>
      <c r="MH1051" s="68"/>
      <c r="MI1051" s="68"/>
      <c r="MJ1051" s="68"/>
      <c r="MK1051" s="68"/>
      <c r="ML1051" s="68"/>
      <c r="MM1051" s="68"/>
      <c r="MN1051" s="68"/>
      <c r="MO1051" s="68"/>
      <c r="MP1051" s="68"/>
      <c r="MQ1051" s="68"/>
      <c r="MR1051" s="68"/>
      <c r="MS1051" s="68"/>
      <c r="MT1051" s="68"/>
      <c r="MU1051" s="68"/>
      <c r="MV1051" s="68"/>
      <c r="MW1051" s="68"/>
      <c r="MX1051" s="68"/>
      <c r="MY1051" s="68"/>
      <c r="MZ1051" s="68"/>
      <c r="NA1051" s="68"/>
      <c r="NB1051" s="68"/>
      <c r="NC1051" s="68"/>
      <c r="ND1051" s="68"/>
      <c r="NE1051" s="68"/>
      <c r="NF1051" s="68"/>
      <c r="NG1051" s="68"/>
      <c r="NH1051" s="68"/>
      <c r="NI1051" s="68"/>
      <c r="NJ1051" s="68"/>
      <c r="NK1051" s="68"/>
      <c r="NL1051" s="68"/>
      <c r="NM1051" s="68"/>
      <c r="NN1051" s="68"/>
      <c r="NO1051" s="68"/>
      <c r="NP1051" s="68"/>
      <c r="NQ1051" s="68"/>
      <c r="NR1051" s="68"/>
      <c r="NS1051" s="68"/>
      <c r="NT1051" s="68"/>
      <c r="NU1051" s="68"/>
      <c r="NV1051" s="68"/>
      <c r="NW1051" s="68"/>
      <c r="NX1051" s="68"/>
      <c r="NY1051" s="68"/>
      <c r="NZ1051" s="68"/>
      <c r="OA1051" s="68"/>
      <c r="OB1051" s="68"/>
      <c r="OC1051" s="68"/>
      <c r="OD1051" s="68"/>
      <c r="OE1051" s="68"/>
      <c r="OF1051" s="68"/>
      <c r="OG1051" s="68"/>
      <c r="OH1051" s="68"/>
      <c r="OI1051" s="68"/>
      <c r="OJ1051" s="68"/>
      <c r="OK1051" s="68"/>
      <c r="OL1051" s="68"/>
      <c r="OM1051" s="68"/>
      <c r="ON1051" s="68"/>
      <c r="OO1051" s="68"/>
      <c r="OP1051" s="68"/>
      <c r="OQ1051" s="68"/>
      <c r="OR1051" s="68"/>
      <c r="OS1051" s="68"/>
      <c r="OT1051" s="68"/>
      <c r="OU1051" s="68"/>
      <c r="OV1051" s="68"/>
      <c r="OW1051" s="68"/>
      <c r="OX1051" s="68"/>
      <c r="OY1051" s="68"/>
      <c r="OZ1051" s="68"/>
      <c r="PA1051" s="68"/>
      <c r="PB1051" s="68"/>
      <c r="PC1051" s="68"/>
      <c r="PD1051" s="68"/>
      <c r="PE1051" s="68"/>
      <c r="PF1051" s="68"/>
      <c r="PG1051" s="68"/>
      <c r="PH1051" s="68"/>
      <c r="PI1051" s="68"/>
      <c r="PJ1051" s="68"/>
      <c r="PK1051" s="68"/>
      <c r="PL1051" s="68"/>
      <c r="PM1051" s="68"/>
      <c r="PN1051" s="68"/>
      <c r="PO1051" s="68"/>
      <c r="PP1051" s="68"/>
      <c r="PQ1051" s="68"/>
      <c r="PR1051" s="68"/>
      <c r="PS1051" s="68"/>
      <c r="PT1051" s="68"/>
      <c r="PU1051" s="68"/>
      <c r="PV1051" s="68"/>
      <c r="PW1051" s="68"/>
      <c r="PX1051" s="68"/>
      <c r="PY1051" s="68"/>
      <c r="PZ1051" s="68"/>
      <c r="QA1051" s="68"/>
      <c r="QB1051" s="68"/>
      <c r="QC1051" s="68"/>
      <c r="QD1051" s="68"/>
      <c r="QE1051" s="68"/>
      <c r="QF1051" s="68"/>
      <c r="QG1051" s="68"/>
      <c r="QH1051" s="68"/>
      <c r="QI1051" s="68"/>
      <c r="QJ1051" s="68"/>
      <c r="QK1051" s="68"/>
      <c r="QL1051" s="68"/>
      <c r="QM1051" s="68"/>
      <c r="QN1051" s="68"/>
      <c r="QO1051" s="68"/>
      <c r="QP1051" s="68"/>
      <c r="QQ1051" s="68"/>
      <c r="QR1051" s="68"/>
      <c r="QS1051" s="68"/>
      <c r="QT1051" s="68"/>
      <c r="QU1051" s="68"/>
      <c r="QV1051" s="68"/>
      <c r="QW1051" s="68"/>
      <c r="QX1051" s="68"/>
      <c r="QY1051" s="68"/>
      <c r="QZ1051" s="68"/>
      <c r="RA1051" s="68"/>
      <c r="RB1051" s="68"/>
      <c r="RC1051" s="68"/>
      <c r="RD1051" s="68"/>
      <c r="RE1051" s="68"/>
      <c r="RF1051" s="68"/>
      <c r="RG1051" s="68"/>
      <c r="RH1051" s="68"/>
      <c r="RI1051" s="68"/>
      <c r="RJ1051" s="68"/>
      <c r="RK1051" s="68"/>
      <c r="RL1051" s="68"/>
      <c r="RM1051" s="68"/>
      <c r="RN1051" s="68"/>
      <c r="RO1051" s="68"/>
      <c r="RP1051" s="68"/>
      <c r="RQ1051" s="68"/>
      <c r="RR1051" s="68"/>
      <c r="RS1051" s="68"/>
      <c r="RT1051" s="68"/>
      <c r="RU1051" s="68"/>
      <c r="RV1051" s="68"/>
      <c r="RW1051" s="68"/>
      <c r="RX1051" s="68"/>
      <c r="RY1051" s="68"/>
      <c r="RZ1051" s="68"/>
      <c r="SA1051" s="68"/>
      <c r="SB1051" s="68"/>
      <c r="SC1051" s="68"/>
      <c r="SD1051" s="68"/>
      <c r="SE1051" s="68"/>
      <c r="SF1051" s="68"/>
      <c r="SG1051" s="68"/>
      <c r="SH1051" s="68"/>
      <c r="SI1051" s="68"/>
      <c r="SJ1051" s="68"/>
      <c r="SK1051" s="68"/>
      <c r="SL1051" s="68"/>
      <c r="SM1051" s="68"/>
      <c r="SN1051" s="68"/>
      <c r="SO1051" s="68"/>
      <c r="SP1051" s="68"/>
      <c r="SQ1051" s="68"/>
      <c r="SR1051" s="68"/>
      <c r="SS1051" s="68"/>
      <c r="ST1051" s="68"/>
      <c r="SU1051" s="68"/>
      <c r="SV1051" s="68"/>
    </row>
    <row r="1052" spans="1:516" ht="16.5" customHeight="1" x14ac:dyDescent="0.2">
      <c r="A1052" s="20">
        <v>444</v>
      </c>
      <c r="B1052" s="20" t="s">
        <v>62</v>
      </c>
      <c r="C1052" s="20" t="s">
        <v>915</v>
      </c>
      <c r="D1052" s="20" t="s">
        <v>38</v>
      </c>
      <c r="E1052" s="20" t="s">
        <v>1345</v>
      </c>
      <c r="F1052" s="22" t="s">
        <v>947</v>
      </c>
      <c r="G1052" s="20" t="s">
        <v>42</v>
      </c>
      <c r="H1052" s="20" t="s">
        <v>35</v>
      </c>
      <c r="I1052" s="20" t="s">
        <v>81</v>
      </c>
      <c r="J1052" s="22" t="s">
        <v>915</v>
      </c>
      <c r="K1052" s="20"/>
      <c r="L1052" s="20"/>
      <c r="M1052" s="20"/>
      <c r="N1052" s="20"/>
      <c r="O1052" s="23"/>
      <c r="P1052" s="23">
        <v>2068468</v>
      </c>
      <c r="Q1052" s="24">
        <v>1</v>
      </c>
      <c r="R1052" s="25">
        <v>45778</v>
      </c>
      <c r="S1052" s="20" t="s">
        <v>83</v>
      </c>
      <c r="T1052" s="26">
        <f t="shared" si="18"/>
        <v>2068468</v>
      </c>
      <c r="U1052" s="27" t="s">
        <v>100</v>
      </c>
      <c r="V1052" s="27" t="s">
        <v>100</v>
      </c>
      <c r="W1052" s="68"/>
      <c r="X1052" s="68"/>
      <c r="Y1052" s="68"/>
      <c r="Z1052" s="68"/>
      <c r="AA1052" s="68"/>
      <c r="AB1052" s="68"/>
      <c r="AC1052" s="68"/>
      <c r="AD1052" s="68"/>
      <c r="AE1052" s="68"/>
      <c r="AF1052" s="68"/>
      <c r="AG1052" s="68"/>
      <c r="AH1052" s="68"/>
      <c r="AI1052" s="68"/>
      <c r="AJ1052" s="68"/>
      <c r="AK1052" s="68"/>
      <c r="AL1052" s="68"/>
      <c r="AM1052" s="68"/>
      <c r="AN1052" s="68"/>
      <c r="AO1052" s="68"/>
      <c r="AP1052" s="68"/>
      <c r="AQ1052" s="68"/>
      <c r="AR1052" s="68"/>
      <c r="AS1052" s="68"/>
      <c r="AT1052" s="68"/>
      <c r="AU1052" s="68"/>
      <c r="AV1052" s="68"/>
      <c r="AW1052" s="68"/>
      <c r="AX1052" s="68"/>
      <c r="AY1052" s="68"/>
      <c r="AZ1052" s="68"/>
      <c r="BA1052" s="68"/>
      <c r="BB1052" s="68"/>
      <c r="BC1052" s="68"/>
      <c r="BD1052" s="68"/>
      <c r="BE1052" s="68"/>
      <c r="BF1052" s="68"/>
      <c r="BG1052" s="68"/>
      <c r="BH1052" s="68"/>
      <c r="BI1052" s="68"/>
      <c r="BJ1052" s="68"/>
      <c r="BK1052" s="68"/>
      <c r="BL1052" s="68"/>
      <c r="BM1052" s="68"/>
      <c r="BN1052" s="68"/>
      <c r="BO1052" s="68"/>
      <c r="BP1052" s="68"/>
      <c r="BQ1052" s="68"/>
      <c r="BR1052" s="68"/>
      <c r="BS1052" s="68"/>
      <c r="BT1052" s="68"/>
      <c r="BU1052" s="68"/>
      <c r="BV1052" s="68"/>
      <c r="BW1052" s="68"/>
      <c r="BX1052" s="68"/>
      <c r="BY1052" s="68"/>
      <c r="BZ1052" s="68"/>
      <c r="CA1052" s="68"/>
      <c r="CB1052" s="68"/>
      <c r="CC1052" s="68"/>
      <c r="CD1052" s="68"/>
      <c r="CE1052" s="68"/>
      <c r="CF1052" s="68"/>
      <c r="CG1052" s="68"/>
      <c r="CH1052" s="68"/>
      <c r="CI1052" s="68"/>
      <c r="CJ1052" s="68"/>
      <c r="CK1052" s="68"/>
      <c r="CL1052" s="68"/>
      <c r="CM1052" s="68"/>
      <c r="CN1052" s="68"/>
      <c r="CO1052" s="68"/>
      <c r="CP1052" s="68"/>
      <c r="CQ1052" s="68"/>
      <c r="CR1052" s="68"/>
      <c r="CS1052" s="68"/>
      <c r="CT1052" s="68"/>
      <c r="CU1052" s="68"/>
      <c r="CV1052" s="68"/>
      <c r="CW1052" s="68"/>
      <c r="CX1052" s="68"/>
      <c r="CY1052" s="68"/>
      <c r="CZ1052" s="68"/>
      <c r="DA1052" s="68"/>
      <c r="DB1052" s="68"/>
      <c r="DC1052" s="68"/>
      <c r="DD1052" s="68"/>
      <c r="DE1052" s="68"/>
      <c r="DF1052" s="68"/>
      <c r="DG1052" s="68"/>
      <c r="DH1052" s="68"/>
      <c r="DI1052" s="68"/>
      <c r="DJ1052" s="68"/>
      <c r="DK1052" s="68"/>
      <c r="DL1052" s="68"/>
      <c r="DM1052" s="68"/>
      <c r="DN1052" s="68"/>
      <c r="DO1052" s="68"/>
      <c r="DP1052" s="68"/>
      <c r="DQ1052" s="68"/>
      <c r="DR1052" s="68"/>
      <c r="DS1052" s="68"/>
      <c r="DT1052" s="68"/>
      <c r="DU1052" s="68"/>
      <c r="DV1052" s="68"/>
      <c r="DW1052" s="68"/>
      <c r="DX1052" s="68"/>
      <c r="DY1052" s="68"/>
      <c r="DZ1052" s="68"/>
      <c r="EA1052" s="68"/>
      <c r="EB1052" s="68"/>
      <c r="EC1052" s="68"/>
      <c r="ED1052" s="68"/>
      <c r="EE1052" s="68"/>
      <c r="EF1052" s="68"/>
      <c r="EG1052" s="68"/>
      <c r="EH1052" s="68"/>
      <c r="EI1052" s="68"/>
      <c r="EJ1052" s="68"/>
      <c r="EK1052" s="68"/>
      <c r="EL1052" s="68"/>
      <c r="EM1052" s="68"/>
      <c r="EN1052" s="68"/>
      <c r="EO1052" s="68"/>
      <c r="EP1052" s="68"/>
      <c r="EQ1052" s="68"/>
      <c r="ER1052" s="68"/>
      <c r="ES1052" s="68"/>
      <c r="ET1052" s="68"/>
      <c r="EU1052" s="68"/>
      <c r="EV1052" s="68"/>
      <c r="EW1052" s="68"/>
      <c r="EX1052" s="68"/>
      <c r="EY1052" s="68"/>
      <c r="EZ1052" s="68"/>
      <c r="FA1052" s="68"/>
      <c r="FB1052" s="68"/>
      <c r="FC1052" s="68"/>
      <c r="FD1052" s="68"/>
      <c r="FE1052" s="68"/>
      <c r="FF1052" s="68"/>
      <c r="FG1052" s="68"/>
      <c r="FH1052" s="68"/>
      <c r="FI1052" s="68"/>
      <c r="FJ1052" s="68"/>
      <c r="FK1052" s="68"/>
      <c r="FL1052" s="68"/>
      <c r="FM1052" s="68"/>
      <c r="FN1052" s="68"/>
      <c r="FO1052" s="68"/>
      <c r="FP1052" s="68"/>
      <c r="FQ1052" s="68"/>
      <c r="FR1052" s="68"/>
      <c r="FS1052" s="68"/>
      <c r="FT1052" s="68"/>
      <c r="FU1052" s="68"/>
      <c r="FV1052" s="68"/>
      <c r="FW1052" s="68"/>
      <c r="FX1052" s="68"/>
      <c r="FY1052" s="68"/>
      <c r="FZ1052" s="68"/>
      <c r="GA1052" s="68"/>
      <c r="GB1052" s="68"/>
      <c r="GC1052" s="68"/>
      <c r="GD1052" s="68"/>
      <c r="GE1052" s="68"/>
      <c r="GF1052" s="68"/>
      <c r="GG1052" s="68"/>
      <c r="GH1052" s="68"/>
      <c r="GI1052" s="68"/>
      <c r="GJ1052" s="68"/>
      <c r="GK1052" s="68"/>
      <c r="GL1052" s="68"/>
      <c r="GM1052" s="68"/>
      <c r="GN1052" s="68"/>
      <c r="GO1052" s="68"/>
      <c r="GP1052" s="68"/>
      <c r="GQ1052" s="68"/>
      <c r="GR1052" s="68"/>
      <c r="GS1052" s="68"/>
      <c r="GT1052" s="68"/>
      <c r="GU1052" s="68"/>
      <c r="GV1052" s="68"/>
      <c r="GW1052" s="68"/>
      <c r="GX1052" s="68"/>
      <c r="GY1052" s="68"/>
      <c r="GZ1052" s="68"/>
      <c r="HA1052" s="68"/>
      <c r="HB1052" s="68"/>
      <c r="HC1052" s="68"/>
      <c r="HD1052" s="68"/>
      <c r="HE1052" s="68"/>
      <c r="HF1052" s="68"/>
      <c r="HG1052" s="68"/>
      <c r="HH1052" s="68"/>
      <c r="HI1052" s="68"/>
      <c r="HJ1052" s="68"/>
      <c r="HK1052" s="68"/>
      <c r="HL1052" s="68"/>
      <c r="HM1052" s="68"/>
      <c r="HN1052" s="68"/>
      <c r="HO1052" s="68"/>
      <c r="HP1052" s="68"/>
      <c r="HQ1052" s="68"/>
      <c r="HR1052" s="68"/>
      <c r="HS1052" s="68"/>
      <c r="HT1052" s="68"/>
      <c r="HU1052" s="68"/>
      <c r="HV1052" s="68"/>
      <c r="HW1052" s="68"/>
      <c r="HX1052" s="68"/>
      <c r="HY1052" s="68"/>
      <c r="HZ1052" s="68"/>
      <c r="IA1052" s="68"/>
      <c r="IB1052" s="68"/>
      <c r="IC1052" s="68"/>
      <c r="ID1052" s="68"/>
      <c r="IE1052" s="68"/>
      <c r="IF1052" s="68"/>
      <c r="IG1052" s="68"/>
      <c r="IH1052" s="68"/>
      <c r="II1052" s="68"/>
      <c r="IJ1052" s="68"/>
      <c r="IK1052" s="68"/>
      <c r="IL1052" s="68"/>
      <c r="IM1052" s="68"/>
      <c r="IN1052" s="68"/>
      <c r="IO1052" s="68"/>
      <c r="IP1052" s="68"/>
      <c r="IQ1052" s="68"/>
      <c r="IR1052" s="68"/>
      <c r="IS1052" s="68"/>
      <c r="IT1052" s="68"/>
      <c r="IU1052" s="68"/>
      <c r="IV1052" s="68"/>
      <c r="IW1052" s="68"/>
      <c r="IX1052" s="68"/>
      <c r="IY1052" s="68"/>
      <c r="IZ1052" s="68"/>
      <c r="JA1052" s="68"/>
      <c r="JB1052" s="68"/>
      <c r="JC1052" s="68"/>
      <c r="JD1052" s="68"/>
      <c r="JE1052" s="68"/>
      <c r="JF1052" s="68"/>
      <c r="JG1052" s="68"/>
      <c r="JH1052" s="68"/>
      <c r="JI1052" s="68"/>
      <c r="JJ1052" s="68"/>
      <c r="JK1052" s="68"/>
      <c r="JL1052" s="68"/>
      <c r="JM1052" s="68"/>
      <c r="JN1052" s="68"/>
      <c r="JO1052" s="68"/>
      <c r="JP1052" s="68"/>
      <c r="JQ1052" s="68"/>
      <c r="JR1052" s="68"/>
      <c r="JS1052" s="68"/>
      <c r="JT1052" s="68"/>
      <c r="JU1052" s="68"/>
      <c r="JV1052" s="68"/>
      <c r="JW1052" s="68"/>
      <c r="JX1052" s="68"/>
      <c r="JY1052" s="68"/>
      <c r="JZ1052" s="68"/>
      <c r="KA1052" s="68"/>
      <c r="KB1052" s="68"/>
      <c r="KC1052" s="68"/>
      <c r="KD1052" s="68"/>
      <c r="KE1052" s="68"/>
      <c r="KF1052" s="68"/>
      <c r="KG1052" s="68"/>
      <c r="KH1052" s="68"/>
      <c r="KI1052" s="68"/>
      <c r="KJ1052" s="68"/>
      <c r="KK1052" s="68"/>
      <c r="KL1052" s="68"/>
      <c r="KM1052" s="68"/>
      <c r="KN1052" s="68"/>
      <c r="KO1052" s="68"/>
      <c r="KP1052" s="68"/>
      <c r="KQ1052" s="68"/>
      <c r="KR1052" s="68"/>
      <c r="KS1052" s="68"/>
      <c r="KT1052" s="68"/>
      <c r="KU1052" s="68"/>
      <c r="KV1052" s="68"/>
      <c r="KW1052" s="68"/>
      <c r="KX1052" s="68"/>
      <c r="KY1052" s="68"/>
      <c r="KZ1052" s="68"/>
      <c r="LA1052" s="68"/>
      <c r="LB1052" s="68"/>
      <c r="LC1052" s="68"/>
      <c r="LD1052" s="68"/>
      <c r="LE1052" s="68"/>
      <c r="LF1052" s="68"/>
      <c r="LG1052" s="68"/>
      <c r="LH1052" s="68"/>
      <c r="LI1052" s="68"/>
      <c r="LJ1052" s="68"/>
      <c r="LK1052" s="68"/>
      <c r="LL1052" s="68"/>
      <c r="LM1052" s="68"/>
      <c r="LN1052" s="68"/>
      <c r="LO1052" s="68"/>
      <c r="LP1052" s="68"/>
      <c r="LQ1052" s="68"/>
      <c r="LR1052" s="68"/>
      <c r="LS1052" s="68"/>
      <c r="LT1052" s="68"/>
      <c r="LU1052" s="68"/>
      <c r="LV1052" s="68"/>
      <c r="LW1052" s="68"/>
      <c r="LX1052" s="68"/>
      <c r="LY1052" s="68"/>
      <c r="LZ1052" s="68"/>
      <c r="MA1052" s="68"/>
      <c r="MB1052" s="68"/>
      <c r="MC1052" s="68"/>
      <c r="MD1052" s="68"/>
      <c r="ME1052" s="68"/>
      <c r="MF1052" s="68"/>
      <c r="MG1052" s="68"/>
      <c r="MH1052" s="68"/>
      <c r="MI1052" s="68"/>
      <c r="MJ1052" s="68"/>
      <c r="MK1052" s="68"/>
      <c r="ML1052" s="68"/>
      <c r="MM1052" s="68"/>
      <c r="MN1052" s="68"/>
      <c r="MO1052" s="68"/>
      <c r="MP1052" s="68"/>
      <c r="MQ1052" s="68"/>
      <c r="MR1052" s="68"/>
      <c r="MS1052" s="68"/>
      <c r="MT1052" s="68"/>
      <c r="MU1052" s="68"/>
      <c r="MV1052" s="68"/>
      <c r="MW1052" s="68"/>
      <c r="MX1052" s="68"/>
      <c r="MY1052" s="68"/>
      <c r="MZ1052" s="68"/>
      <c r="NA1052" s="68"/>
      <c r="NB1052" s="68"/>
      <c r="NC1052" s="68"/>
      <c r="ND1052" s="68"/>
      <c r="NE1052" s="68"/>
      <c r="NF1052" s="68"/>
      <c r="NG1052" s="68"/>
      <c r="NH1052" s="68"/>
      <c r="NI1052" s="68"/>
      <c r="NJ1052" s="68"/>
      <c r="NK1052" s="68"/>
      <c r="NL1052" s="68"/>
      <c r="NM1052" s="68"/>
      <c r="NN1052" s="68"/>
      <c r="NO1052" s="68"/>
      <c r="NP1052" s="68"/>
      <c r="NQ1052" s="68"/>
      <c r="NR1052" s="68"/>
      <c r="NS1052" s="68"/>
      <c r="NT1052" s="68"/>
      <c r="NU1052" s="68"/>
      <c r="NV1052" s="68"/>
      <c r="NW1052" s="68"/>
      <c r="NX1052" s="68"/>
      <c r="NY1052" s="68"/>
      <c r="NZ1052" s="68"/>
      <c r="OA1052" s="68"/>
      <c r="OB1052" s="68"/>
      <c r="OC1052" s="68"/>
      <c r="OD1052" s="68"/>
      <c r="OE1052" s="68"/>
      <c r="OF1052" s="68"/>
      <c r="OG1052" s="68"/>
      <c r="OH1052" s="68"/>
      <c r="OI1052" s="68"/>
      <c r="OJ1052" s="68"/>
      <c r="OK1052" s="68"/>
      <c r="OL1052" s="68"/>
      <c r="OM1052" s="68"/>
      <c r="ON1052" s="68"/>
      <c r="OO1052" s="68"/>
      <c r="OP1052" s="68"/>
      <c r="OQ1052" s="68"/>
      <c r="OR1052" s="68"/>
      <c r="OS1052" s="68"/>
      <c r="OT1052" s="68"/>
      <c r="OU1052" s="68"/>
      <c r="OV1052" s="68"/>
      <c r="OW1052" s="68"/>
      <c r="OX1052" s="68"/>
      <c r="OY1052" s="68"/>
      <c r="OZ1052" s="68"/>
      <c r="PA1052" s="68"/>
      <c r="PB1052" s="68"/>
      <c r="PC1052" s="68"/>
      <c r="PD1052" s="68"/>
      <c r="PE1052" s="68"/>
      <c r="PF1052" s="68"/>
      <c r="PG1052" s="68"/>
      <c r="PH1052" s="68"/>
      <c r="PI1052" s="68"/>
      <c r="PJ1052" s="68"/>
      <c r="PK1052" s="68"/>
      <c r="PL1052" s="68"/>
      <c r="PM1052" s="68"/>
      <c r="PN1052" s="68"/>
      <c r="PO1052" s="68"/>
      <c r="PP1052" s="68"/>
      <c r="PQ1052" s="68"/>
      <c r="PR1052" s="68"/>
      <c r="PS1052" s="68"/>
      <c r="PT1052" s="68"/>
      <c r="PU1052" s="68"/>
      <c r="PV1052" s="68"/>
      <c r="PW1052" s="68"/>
      <c r="PX1052" s="68"/>
      <c r="PY1052" s="68"/>
      <c r="PZ1052" s="68"/>
      <c r="QA1052" s="68"/>
      <c r="QB1052" s="68"/>
      <c r="QC1052" s="68"/>
      <c r="QD1052" s="68"/>
      <c r="QE1052" s="68"/>
      <c r="QF1052" s="68"/>
      <c r="QG1052" s="68"/>
      <c r="QH1052" s="68"/>
      <c r="QI1052" s="68"/>
      <c r="QJ1052" s="68"/>
      <c r="QK1052" s="68"/>
      <c r="QL1052" s="68"/>
      <c r="QM1052" s="68"/>
      <c r="QN1052" s="68"/>
      <c r="QO1052" s="68"/>
      <c r="QP1052" s="68"/>
      <c r="QQ1052" s="68"/>
      <c r="QR1052" s="68"/>
      <c r="QS1052" s="68"/>
      <c r="QT1052" s="68"/>
      <c r="QU1052" s="68"/>
      <c r="QV1052" s="68"/>
      <c r="QW1052" s="68"/>
      <c r="QX1052" s="68"/>
      <c r="QY1052" s="68"/>
      <c r="QZ1052" s="68"/>
      <c r="RA1052" s="68"/>
      <c r="RB1052" s="68"/>
      <c r="RC1052" s="68"/>
      <c r="RD1052" s="68"/>
      <c r="RE1052" s="68"/>
      <c r="RF1052" s="68"/>
      <c r="RG1052" s="68"/>
      <c r="RH1052" s="68"/>
      <c r="RI1052" s="68"/>
      <c r="RJ1052" s="68"/>
      <c r="RK1052" s="68"/>
      <c r="RL1052" s="68"/>
      <c r="RM1052" s="68"/>
      <c r="RN1052" s="68"/>
      <c r="RO1052" s="68"/>
      <c r="RP1052" s="68"/>
      <c r="RQ1052" s="68"/>
      <c r="RR1052" s="68"/>
      <c r="RS1052" s="68"/>
      <c r="RT1052" s="68"/>
      <c r="RU1052" s="68"/>
      <c r="RV1052" s="68"/>
      <c r="RW1052" s="68"/>
      <c r="RX1052" s="68"/>
      <c r="RY1052" s="68"/>
      <c r="RZ1052" s="68"/>
      <c r="SA1052" s="68"/>
      <c r="SB1052" s="68"/>
      <c r="SC1052" s="68"/>
      <c r="SD1052" s="68"/>
      <c r="SE1052" s="68"/>
      <c r="SF1052" s="68"/>
      <c r="SG1052" s="68"/>
      <c r="SH1052" s="68"/>
      <c r="SI1052" s="68"/>
      <c r="SJ1052" s="68"/>
      <c r="SK1052" s="68"/>
      <c r="SL1052" s="68"/>
      <c r="SM1052" s="68"/>
      <c r="SN1052" s="68"/>
      <c r="SO1052" s="68"/>
      <c r="SP1052" s="68"/>
      <c r="SQ1052" s="68"/>
      <c r="SR1052" s="68"/>
      <c r="SS1052" s="68"/>
      <c r="ST1052" s="68"/>
      <c r="SU1052" s="68"/>
      <c r="SV1052" s="68"/>
    </row>
    <row r="1053" spans="1:516" ht="16.5" customHeight="1" x14ac:dyDescent="0.2">
      <c r="A1053" s="20">
        <v>445</v>
      </c>
      <c r="B1053" s="20" t="s">
        <v>62</v>
      </c>
      <c r="C1053" s="20" t="s">
        <v>915</v>
      </c>
      <c r="D1053" s="20" t="s">
        <v>38</v>
      </c>
      <c r="E1053" s="20" t="s">
        <v>1345</v>
      </c>
      <c r="F1053" s="22" t="s">
        <v>947</v>
      </c>
      <c r="G1053" s="20" t="s">
        <v>42</v>
      </c>
      <c r="H1053" s="20" t="s">
        <v>35</v>
      </c>
      <c r="I1053" s="20" t="s">
        <v>81</v>
      </c>
      <c r="J1053" s="22" t="s">
        <v>915</v>
      </c>
      <c r="K1053" s="20"/>
      <c r="L1053" s="20"/>
      <c r="M1053" s="20"/>
      <c r="N1053" s="20"/>
      <c r="O1053" s="23"/>
      <c r="P1053" s="23">
        <v>2068468</v>
      </c>
      <c r="Q1053" s="24">
        <v>1</v>
      </c>
      <c r="R1053" s="25">
        <v>45809</v>
      </c>
      <c r="S1053" s="20" t="s">
        <v>83</v>
      </c>
      <c r="T1053" s="26">
        <f t="shared" si="18"/>
        <v>2068468</v>
      </c>
      <c r="U1053" s="27" t="s">
        <v>100</v>
      </c>
      <c r="V1053" s="27" t="s">
        <v>100</v>
      </c>
      <c r="W1053" s="68"/>
      <c r="X1053" s="68"/>
      <c r="Y1053" s="68"/>
      <c r="Z1053" s="68"/>
      <c r="AA1053" s="68"/>
      <c r="AB1053" s="68"/>
      <c r="AC1053" s="68"/>
      <c r="AD1053" s="68"/>
      <c r="AE1053" s="68"/>
      <c r="AF1053" s="68"/>
      <c r="AG1053" s="68"/>
      <c r="AH1053" s="68"/>
      <c r="AI1053" s="68"/>
      <c r="AJ1053" s="68"/>
      <c r="AK1053" s="68"/>
      <c r="AL1053" s="68"/>
      <c r="AM1053" s="68"/>
      <c r="AN1053" s="68"/>
      <c r="AO1053" s="68"/>
      <c r="AP1053" s="68"/>
      <c r="AQ1053" s="68"/>
      <c r="AR1053" s="68"/>
      <c r="AS1053" s="68"/>
      <c r="AT1053" s="68"/>
      <c r="AU1053" s="68"/>
      <c r="AV1053" s="68"/>
      <c r="AW1053" s="68"/>
      <c r="AX1053" s="68"/>
      <c r="AY1053" s="68"/>
      <c r="AZ1053" s="68"/>
      <c r="BA1053" s="68"/>
      <c r="BB1053" s="68"/>
      <c r="BC1053" s="68"/>
      <c r="BD1053" s="68"/>
      <c r="BE1053" s="68"/>
      <c r="BF1053" s="68"/>
      <c r="BG1053" s="68"/>
      <c r="BH1053" s="68"/>
      <c r="BI1053" s="68"/>
      <c r="BJ1053" s="68"/>
      <c r="BK1053" s="68"/>
      <c r="BL1053" s="68"/>
      <c r="BM1053" s="68"/>
      <c r="BN1053" s="68"/>
      <c r="BO1053" s="68"/>
      <c r="BP1053" s="68"/>
      <c r="BQ1053" s="68"/>
      <c r="BR1053" s="68"/>
      <c r="BS1053" s="68"/>
      <c r="BT1053" s="68"/>
      <c r="BU1053" s="68"/>
      <c r="BV1053" s="68"/>
      <c r="BW1053" s="68"/>
      <c r="BX1053" s="68"/>
      <c r="BY1053" s="68"/>
      <c r="BZ1053" s="68"/>
      <c r="CA1053" s="68"/>
      <c r="CB1053" s="68"/>
      <c r="CC1053" s="68"/>
      <c r="CD1053" s="68"/>
      <c r="CE1053" s="68"/>
      <c r="CF1053" s="68"/>
      <c r="CG1053" s="68"/>
      <c r="CH1053" s="68"/>
      <c r="CI1053" s="68"/>
      <c r="CJ1053" s="68"/>
      <c r="CK1053" s="68"/>
      <c r="CL1053" s="68"/>
      <c r="CM1053" s="68"/>
      <c r="CN1053" s="68"/>
      <c r="CO1053" s="68"/>
      <c r="CP1053" s="68"/>
      <c r="CQ1053" s="68"/>
      <c r="CR1053" s="68"/>
      <c r="CS1053" s="68"/>
      <c r="CT1053" s="68"/>
      <c r="CU1053" s="68"/>
      <c r="CV1053" s="68"/>
      <c r="CW1053" s="68"/>
      <c r="CX1053" s="68"/>
      <c r="CY1053" s="68"/>
      <c r="CZ1053" s="68"/>
      <c r="DA1053" s="68"/>
      <c r="DB1053" s="68"/>
      <c r="DC1053" s="68"/>
      <c r="DD1053" s="68"/>
      <c r="DE1053" s="68"/>
      <c r="DF1053" s="68"/>
      <c r="DG1053" s="68"/>
      <c r="DH1053" s="68"/>
      <c r="DI1053" s="68"/>
      <c r="DJ1053" s="68"/>
      <c r="DK1053" s="68"/>
      <c r="DL1053" s="68"/>
      <c r="DM1053" s="68"/>
      <c r="DN1053" s="68"/>
      <c r="DO1053" s="68"/>
      <c r="DP1053" s="68"/>
      <c r="DQ1053" s="68"/>
      <c r="DR1053" s="68"/>
      <c r="DS1053" s="68"/>
      <c r="DT1053" s="68"/>
      <c r="DU1053" s="68"/>
      <c r="DV1053" s="68"/>
      <c r="DW1053" s="68"/>
      <c r="DX1053" s="68"/>
      <c r="DY1053" s="68"/>
      <c r="DZ1053" s="68"/>
      <c r="EA1053" s="68"/>
      <c r="EB1053" s="68"/>
      <c r="EC1053" s="68"/>
      <c r="ED1053" s="68"/>
      <c r="EE1053" s="68"/>
      <c r="EF1053" s="68"/>
      <c r="EG1053" s="68"/>
      <c r="EH1053" s="68"/>
      <c r="EI1053" s="68"/>
      <c r="EJ1053" s="68"/>
      <c r="EK1053" s="68"/>
      <c r="EL1053" s="68"/>
      <c r="EM1053" s="68"/>
      <c r="EN1053" s="68"/>
      <c r="EO1053" s="68"/>
      <c r="EP1053" s="68"/>
      <c r="EQ1053" s="68"/>
      <c r="ER1053" s="68"/>
      <c r="ES1053" s="68"/>
      <c r="ET1053" s="68"/>
      <c r="EU1053" s="68"/>
      <c r="EV1053" s="68"/>
      <c r="EW1053" s="68"/>
      <c r="EX1053" s="68"/>
      <c r="EY1053" s="68"/>
      <c r="EZ1053" s="68"/>
      <c r="FA1053" s="68"/>
      <c r="FB1053" s="68"/>
      <c r="FC1053" s="68"/>
      <c r="FD1053" s="68"/>
      <c r="FE1053" s="68"/>
      <c r="FF1053" s="68"/>
      <c r="FG1053" s="68"/>
      <c r="FH1053" s="68"/>
      <c r="FI1053" s="68"/>
      <c r="FJ1053" s="68"/>
      <c r="FK1053" s="68"/>
      <c r="FL1053" s="68"/>
      <c r="FM1053" s="68"/>
      <c r="FN1053" s="68"/>
      <c r="FO1053" s="68"/>
      <c r="FP1053" s="68"/>
      <c r="FQ1053" s="68"/>
      <c r="FR1053" s="68"/>
      <c r="FS1053" s="68"/>
      <c r="FT1053" s="68"/>
      <c r="FU1053" s="68"/>
      <c r="FV1053" s="68"/>
      <c r="FW1053" s="68"/>
      <c r="FX1053" s="68"/>
      <c r="FY1053" s="68"/>
      <c r="FZ1053" s="68"/>
      <c r="GA1053" s="68"/>
      <c r="GB1053" s="68"/>
      <c r="GC1053" s="68"/>
      <c r="GD1053" s="68"/>
      <c r="GE1053" s="68"/>
      <c r="GF1053" s="68"/>
      <c r="GG1053" s="68"/>
      <c r="GH1053" s="68"/>
      <c r="GI1053" s="68"/>
      <c r="GJ1053" s="68"/>
      <c r="GK1053" s="68"/>
      <c r="GL1053" s="68"/>
      <c r="GM1053" s="68"/>
      <c r="GN1053" s="68"/>
      <c r="GO1053" s="68"/>
      <c r="GP1053" s="68"/>
      <c r="GQ1053" s="68"/>
      <c r="GR1053" s="68"/>
      <c r="GS1053" s="68"/>
      <c r="GT1053" s="68"/>
      <c r="GU1053" s="68"/>
      <c r="GV1053" s="68"/>
      <c r="GW1053" s="68"/>
      <c r="GX1053" s="68"/>
      <c r="GY1053" s="68"/>
      <c r="GZ1053" s="68"/>
      <c r="HA1053" s="68"/>
      <c r="HB1053" s="68"/>
      <c r="HC1053" s="68"/>
      <c r="HD1053" s="68"/>
      <c r="HE1053" s="68"/>
      <c r="HF1053" s="68"/>
      <c r="HG1053" s="68"/>
      <c r="HH1053" s="68"/>
      <c r="HI1053" s="68"/>
      <c r="HJ1053" s="68"/>
      <c r="HK1053" s="68"/>
      <c r="HL1053" s="68"/>
      <c r="HM1053" s="68"/>
      <c r="HN1053" s="68"/>
      <c r="HO1053" s="68"/>
      <c r="HP1053" s="68"/>
      <c r="HQ1053" s="68"/>
      <c r="HR1053" s="68"/>
      <c r="HS1053" s="68"/>
      <c r="HT1053" s="68"/>
      <c r="HU1053" s="68"/>
      <c r="HV1053" s="68"/>
      <c r="HW1053" s="68"/>
      <c r="HX1053" s="68"/>
      <c r="HY1053" s="68"/>
      <c r="HZ1053" s="68"/>
      <c r="IA1053" s="68"/>
      <c r="IB1053" s="68"/>
      <c r="IC1053" s="68"/>
      <c r="ID1053" s="68"/>
      <c r="IE1053" s="68"/>
      <c r="IF1053" s="68"/>
      <c r="IG1053" s="68"/>
      <c r="IH1053" s="68"/>
      <c r="II1053" s="68"/>
      <c r="IJ1053" s="68"/>
      <c r="IK1053" s="68"/>
      <c r="IL1053" s="68"/>
      <c r="IM1053" s="68"/>
      <c r="IN1053" s="68"/>
      <c r="IO1053" s="68"/>
      <c r="IP1053" s="68"/>
      <c r="IQ1053" s="68"/>
      <c r="IR1053" s="68"/>
      <c r="IS1053" s="68"/>
      <c r="IT1053" s="68"/>
      <c r="IU1053" s="68"/>
      <c r="IV1053" s="68"/>
      <c r="IW1053" s="68"/>
      <c r="IX1053" s="68"/>
      <c r="IY1053" s="68"/>
      <c r="IZ1053" s="68"/>
      <c r="JA1053" s="68"/>
      <c r="JB1053" s="68"/>
      <c r="JC1053" s="68"/>
      <c r="JD1053" s="68"/>
      <c r="JE1053" s="68"/>
      <c r="JF1053" s="68"/>
      <c r="JG1053" s="68"/>
      <c r="JH1053" s="68"/>
      <c r="JI1053" s="68"/>
      <c r="JJ1053" s="68"/>
      <c r="JK1053" s="68"/>
      <c r="JL1053" s="68"/>
      <c r="JM1053" s="68"/>
      <c r="JN1053" s="68"/>
      <c r="JO1053" s="68"/>
      <c r="JP1053" s="68"/>
      <c r="JQ1053" s="68"/>
      <c r="JR1053" s="68"/>
      <c r="JS1053" s="68"/>
      <c r="JT1053" s="68"/>
      <c r="JU1053" s="68"/>
      <c r="JV1053" s="68"/>
      <c r="JW1053" s="68"/>
      <c r="JX1053" s="68"/>
      <c r="JY1053" s="68"/>
      <c r="JZ1053" s="68"/>
      <c r="KA1053" s="68"/>
      <c r="KB1053" s="68"/>
      <c r="KC1053" s="68"/>
      <c r="KD1053" s="68"/>
      <c r="KE1053" s="68"/>
      <c r="KF1053" s="68"/>
      <c r="KG1053" s="68"/>
      <c r="KH1053" s="68"/>
      <c r="KI1053" s="68"/>
      <c r="KJ1053" s="68"/>
      <c r="KK1053" s="68"/>
      <c r="KL1053" s="68"/>
      <c r="KM1053" s="68"/>
      <c r="KN1053" s="68"/>
      <c r="KO1053" s="68"/>
      <c r="KP1053" s="68"/>
      <c r="KQ1053" s="68"/>
      <c r="KR1053" s="68"/>
      <c r="KS1053" s="68"/>
      <c r="KT1053" s="68"/>
      <c r="KU1053" s="68"/>
      <c r="KV1053" s="68"/>
      <c r="KW1053" s="68"/>
      <c r="KX1053" s="68"/>
      <c r="KY1053" s="68"/>
      <c r="KZ1053" s="68"/>
      <c r="LA1053" s="68"/>
      <c r="LB1053" s="68"/>
      <c r="LC1053" s="68"/>
      <c r="LD1053" s="68"/>
      <c r="LE1053" s="68"/>
      <c r="LF1053" s="68"/>
      <c r="LG1053" s="68"/>
      <c r="LH1053" s="68"/>
      <c r="LI1053" s="68"/>
      <c r="LJ1053" s="68"/>
      <c r="LK1053" s="68"/>
      <c r="LL1053" s="68"/>
      <c r="LM1053" s="68"/>
      <c r="LN1053" s="68"/>
      <c r="LO1053" s="68"/>
      <c r="LP1053" s="68"/>
      <c r="LQ1053" s="68"/>
      <c r="LR1053" s="68"/>
      <c r="LS1053" s="68"/>
      <c r="LT1053" s="68"/>
      <c r="LU1053" s="68"/>
      <c r="LV1053" s="68"/>
      <c r="LW1053" s="68"/>
      <c r="LX1053" s="68"/>
      <c r="LY1053" s="68"/>
      <c r="LZ1053" s="68"/>
      <c r="MA1053" s="68"/>
      <c r="MB1053" s="68"/>
      <c r="MC1053" s="68"/>
      <c r="MD1053" s="68"/>
      <c r="ME1053" s="68"/>
      <c r="MF1053" s="68"/>
      <c r="MG1053" s="68"/>
      <c r="MH1053" s="68"/>
      <c r="MI1053" s="68"/>
      <c r="MJ1053" s="68"/>
      <c r="MK1053" s="68"/>
      <c r="ML1053" s="68"/>
      <c r="MM1053" s="68"/>
      <c r="MN1053" s="68"/>
      <c r="MO1053" s="68"/>
      <c r="MP1053" s="68"/>
      <c r="MQ1053" s="68"/>
      <c r="MR1053" s="68"/>
      <c r="MS1053" s="68"/>
      <c r="MT1053" s="68"/>
      <c r="MU1053" s="68"/>
      <c r="MV1053" s="68"/>
      <c r="MW1053" s="68"/>
      <c r="MX1053" s="68"/>
      <c r="MY1053" s="68"/>
      <c r="MZ1053" s="68"/>
      <c r="NA1053" s="68"/>
      <c r="NB1053" s="68"/>
      <c r="NC1053" s="68"/>
      <c r="ND1053" s="68"/>
      <c r="NE1053" s="68"/>
      <c r="NF1053" s="68"/>
      <c r="NG1053" s="68"/>
      <c r="NH1053" s="68"/>
      <c r="NI1053" s="68"/>
      <c r="NJ1053" s="68"/>
      <c r="NK1053" s="68"/>
      <c r="NL1053" s="68"/>
      <c r="NM1053" s="68"/>
      <c r="NN1053" s="68"/>
      <c r="NO1053" s="68"/>
      <c r="NP1053" s="68"/>
      <c r="NQ1053" s="68"/>
      <c r="NR1053" s="68"/>
      <c r="NS1053" s="68"/>
      <c r="NT1053" s="68"/>
      <c r="NU1053" s="68"/>
      <c r="NV1053" s="68"/>
      <c r="NW1053" s="68"/>
      <c r="NX1053" s="68"/>
      <c r="NY1053" s="68"/>
      <c r="NZ1053" s="68"/>
      <c r="OA1053" s="68"/>
      <c r="OB1053" s="68"/>
      <c r="OC1053" s="68"/>
      <c r="OD1053" s="68"/>
      <c r="OE1053" s="68"/>
      <c r="OF1053" s="68"/>
      <c r="OG1053" s="68"/>
      <c r="OH1053" s="68"/>
      <c r="OI1053" s="68"/>
      <c r="OJ1053" s="68"/>
      <c r="OK1053" s="68"/>
      <c r="OL1053" s="68"/>
      <c r="OM1053" s="68"/>
      <c r="ON1053" s="68"/>
      <c r="OO1053" s="68"/>
      <c r="OP1053" s="68"/>
      <c r="OQ1053" s="68"/>
      <c r="OR1053" s="68"/>
      <c r="OS1053" s="68"/>
      <c r="OT1053" s="68"/>
      <c r="OU1053" s="68"/>
      <c r="OV1053" s="68"/>
      <c r="OW1053" s="68"/>
      <c r="OX1053" s="68"/>
      <c r="OY1053" s="68"/>
      <c r="OZ1053" s="68"/>
      <c r="PA1053" s="68"/>
      <c r="PB1053" s="68"/>
      <c r="PC1053" s="68"/>
      <c r="PD1053" s="68"/>
      <c r="PE1053" s="68"/>
      <c r="PF1053" s="68"/>
      <c r="PG1053" s="68"/>
      <c r="PH1053" s="68"/>
      <c r="PI1053" s="68"/>
      <c r="PJ1053" s="68"/>
      <c r="PK1053" s="68"/>
      <c r="PL1053" s="68"/>
      <c r="PM1053" s="68"/>
      <c r="PN1053" s="68"/>
      <c r="PO1053" s="68"/>
      <c r="PP1053" s="68"/>
      <c r="PQ1053" s="68"/>
      <c r="PR1053" s="68"/>
      <c r="PS1053" s="68"/>
      <c r="PT1053" s="68"/>
      <c r="PU1053" s="68"/>
      <c r="PV1053" s="68"/>
      <c r="PW1053" s="68"/>
      <c r="PX1053" s="68"/>
      <c r="PY1053" s="68"/>
      <c r="PZ1053" s="68"/>
      <c r="QA1053" s="68"/>
      <c r="QB1053" s="68"/>
      <c r="QC1053" s="68"/>
      <c r="QD1053" s="68"/>
      <c r="QE1053" s="68"/>
      <c r="QF1053" s="68"/>
      <c r="QG1053" s="68"/>
      <c r="QH1053" s="68"/>
      <c r="QI1053" s="68"/>
      <c r="QJ1053" s="68"/>
      <c r="QK1053" s="68"/>
      <c r="QL1053" s="68"/>
      <c r="QM1053" s="68"/>
      <c r="QN1053" s="68"/>
      <c r="QO1053" s="68"/>
      <c r="QP1053" s="68"/>
      <c r="QQ1053" s="68"/>
      <c r="QR1053" s="68"/>
      <c r="QS1053" s="68"/>
      <c r="QT1053" s="68"/>
      <c r="QU1053" s="68"/>
      <c r="QV1053" s="68"/>
      <c r="QW1053" s="68"/>
      <c r="QX1053" s="68"/>
      <c r="QY1053" s="68"/>
      <c r="QZ1053" s="68"/>
      <c r="RA1053" s="68"/>
      <c r="RB1053" s="68"/>
      <c r="RC1053" s="68"/>
      <c r="RD1053" s="68"/>
      <c r="RE1053" s="68"/>
      <c r="RF1053" s="68"/>
      <c r="RG1053" s="68"/>
      <c r="RH1053" s="68"/>
      <c r="RI1053" s="68"/>
      <c r="RJ1053" s="68"/>
      <c r="RK1053" s="68"/>
      <c r="RL1053" s="68"/>
      <c r="RM1053" s="68"/>
      <c r="RN1053" s="68"/>
      <c r="RO1053" s="68"/>
      <c r="RP1053" s="68"/>
      <c r="RQ1053" s="68"/>
      <c r="RR1053" s="68"/>
      <c r="RS1053" s="68"/>
      <c r="RT1053" s="68"/>
      <c r="RU1053" s="68"/>
      <c r="RV1053" s="68"/>
      <c r="RW1053" s="68"/>
      <c r="RX1053" s="68"/>
      <c r="RY1053" s="68"/>
      <c r="RZ1053" s="68"/>
      <c r="SA1053" s="68"/>
      <c r="SB1053" s="68"/>
      <c r="SC1053" s="68"/>
      <c r="SD1053" s="68"/>
      <c r="SE1053" s="68"/>
      <c r="SF1053" s="68"/>
      <c r="SG1053" s="68"/>
      <c r="SH1053" s="68"/>
      <c r="SI1053" s="68"/>
      <c r="SJ1053" s="68"/>
      <c r="SK1053" s="68"/>
      <c r="SL1053" s="68"/>
      <c r="SM1053" s="68"/>
      <c r="SN1053" s="68"/>
      <c r="SO1053" s="68"/>
      <c r="SP1053" s="68"/>
      <c r="SQ1053" s="68"/>
      <c r="SR1053" s="68"/>
      <c r="SS1053" s="68"/>
      <c r="ST1053" s="68"/>
      <c r="SU1053" s="68"/>
      <c r="SV1053" s="68"/>
    </row>
    <row r="1054" spans="1:516" ht="16.5" customHeight="1" x14ac:dyDescent="0.2">
      <c r="A1054" s="20">
        <v>446</v>
      </c>
      <c r="B1054" s="20" t="s">
        <v>62</v>
      </c>
      <c r="C1054" s="20" t="s">
        <v>915</v>
      </c>
      <c r="D1054" s="20" t="s">
        <v>38</v>
      </c>
      <c r="E1054" s="20" t="s">
        <v>1345</v>
      </c>
      <c r="F1054" s="22" t="s">
        <v>947</v>
      </c>
      <c r="G1054" s="20" t="s">
        <v>42</v>
      </c>
      <c r="H1054" s="20" t="s">
        <v>35</v>
      </c>
      <c r="I1054" s="20" t="s">
        <v>81</v>
      </c>
      <c r="J1054" s="22" t="s">
        <v>915</v>
      </c>
      <c r="K1054" s="20"/>
      <c r="L1054" s="20"/>
      <c r="M1054" s="20"/>
      <c r="N1054" s="20"/>
      <c r="O1054" s="23"/>
      <c r="P1054" s="23">
        <v>2068468</v>
      </c>
      <c r="Q1054" s="24">
        <v>1</v>
      </c>
      <c r="R1054" s="25">
        <v>45839</v>
      </c>
      <c r="S1054" s="20" t="s">
        <v>83</v>
      </c>
      <c r="T1054" s="26">
        <f t="shared" si="18"/>
        <v>2068468</v>
      </c>
      <c r="U1054" s="27" t="s">
        <v>100</v>
      </c>
      <c r="V1054" s="27" t="s">
        <v>100</v>
      </c>
      <c r="W1054" s="68"/>
      <c r="X1054" s="68"/>
      <c r="Y1054" s="68"/>
      <c r="Z1054" s="68"/>
      <c r="AA1054" s="68"/>
      <c r="AB1054" s="68"/>
      <c r="AC1054" s="68"/>
      <c r="AD1054" s="68"/>
      <c r="AE1054" s="68"/>
      <c r="AF1054" s="68"/>
      <c r="AG1054" s="68"/>
      <c r="AH1054" s="68"/>
      <c r="AI1054" s="68"/>
      <c r="AJ1054" s="68"/>
      <c r="AK1054" s="68"/>
      <c r="AL1054" s="68"/>
      <c r="AM1054" s="68"/>
      <c r="AN1054" s="68"/>
      <c r="AO1054" s="68"/>
      <c r="AP1054" s="68"/>
      <c r="AQ1054" s="68"/>
      <c r="AR1054" s="68"/>
      <c r="AS1054" s="68"/>
      <c r="AT1054" s="68"/>
      <c r="AU1054" s="68"/>
      <c r="AV1054" s="68"/>
      <c r="AW1054" s="68"/>
      <c r="AX1054" s="68"/>
      <c r="AY1054" s="68"/>
      <c r="AZ1054" s="68"/>
      <c r="BA1054" s="68"/>
      <c r="BB1054" s="68"/>
      <c r="BC1054" s="68"/>
      <c r="BD1054" s="68"/>
      <c r="BE1054" s="68"/>
      <c r="BF1054" s="68"/>
      <c r="BG1054" s="68"/>
      <c r="BH1054" s="68"/>
      <c r="BI1054" s="68"/>
      <c r="BJ1054" s="68"/>
      <c r="BK1054" s="68"/>
      <c r="BL1054" s="68"/>
      <c r="BM1054" s="68"/>
      <c r="BN1054" s="68"/>
      <c r="BO1054" s="68"/>
      <c r="BP1054" s="68"/>
      <c r="BQ1054" s="68"/>
      <c r="BR1054" s="68"/>
      <c r="BS1054" s="68"/>
      <c r="BT1054" s="68"/>
      <c r="BU1054" s="68"/>
      <c r="BV1054" s="68"/>
      <c r="BW1054" s="68"/>
      <c r="BX1054" s="68"/>
      <c r="BY1054" s="68"/>
      <c r="BZ1054" s="68"/>
      <c r="CA1054" s="68"/>
      <c r="CB1054" s="68"/>
      <c r="CC1054" s="68"/>
      <c r="CD1054" s="68"/>
      <c r="CE1054" s="68"/>
      <c r="CF1054" s="68"/>
      <c r="CG1054" s="68"/>
      <c r="CH1054" s="68"/>
      <c r="CI1054" s="68"/>
      <c r="CJ1054" s="68"/>
      <c r="CK1054" s="68"/>
      <c r="CL1054" s="68"/>
      <c r="CM1054" s="68"/>
      <c r="CN1054" s="68"/>
      <c r="CO1054" s="68"/>
      <c r="CP1054" s="68"/>
      <c r="CQ1054" s="68"/>
      <c r="CR1054" s="68"/>
      <c r="CS1054" s="68"/>
      <c r="CT1054" s="68"/>
      <c r="CU1054" s="68"/>
      <c r="CV1054" s="68"/>
      <c r="CW1054" s="68"/>
      <c r="CX1054" s="68"/>
      <c r="CY1054" s="68"/>
      <c r="CZ1054" s="68"/>
      <c r="DA1054" s="68"/>
      <c r="DB1054" s="68"/>
      <c r="DC1054" s="68"/>
      <c r="DD1054" s="68"/>
      <c r="DE1054" s="68"/>
      <c r="DF1054" s="68"/>
      <c r="DG1054" s="68"/>
      <c r="DH1054" s="68"/>
      <c r="DI1054" s="68"/>
      <c r="DJ1054" s="68"/>
      <c r="DK1054" s="68"/>
      <c r="DL1054" s="68"/>
      <c r="DM1054" s="68"/>
      <c r="DN1054" s="68"/>
      <c r="DO1054" s="68"/>
      <c r="DP1054" s="68"/>
      <c r="DQ1054" s="68"/>
      <c r="DR1054" s="68"/>
      <c r="DS1054" s="68"/>
      <c r="DT1054" s="68"/>
      <c r="DU1054" s="68"/>
      <c r="DV1054" s="68"/>
      <c r="DW1054" s="68"/>
      <c r="DX1054" s="68"/>
      <c r="DY1054" s="68"/>
      <c r="DZ1054" s="68"/>
      <c r="EA1054" s="68"/>
      <c r="EB1054" s="68"/>
      <c r="EC1054" s="68"/>
      <c r="ED1054" s="68"/>
      <c r="EE1054" s="68"/>
      <c r="EF1054" s="68"/>
      <c r="EG1054" s="68"/>
      <c r="EH1054" s="68"/>
      <c r="EI1054" s="68"/>
      <c r="EJ1054" s="68"/>
      <c r="EK1054" s="68"/>
      <c r="EL1054" s="68"/>
      <c r="EM1054" s="68"/>
      <c r="EN1054" s="68"/>
      <c r="EO1054" s="68"/>
      <c r="EP1054" s="68"/>
      <c r="EQ1054" s="68"/>
      <c r="ER1054" s="68"/>
      <c r="ES1054" s="68"/>
      <c r="ET1054" s="68"/>
      <c r="EU1054" s="68"/>
      <c r="EV1054" s="68"/>
      <c r="EW1054" s="68"/>
      <c r="EX1054" s="68"/>
      <c r="EY1054" s="68"/>
      <c r="EZ1054" s="68"/>
      <c r="FA1054" s="68"/>
      <c r="FB1054" s="68"/>
      <c r="FC1054" s="68"/>
      <c r="FD1054" s="68"/>
      <c r="FE1054" s="68"/>
      <c r="FF1054" s="68"/>
      <c r="FG1054" s="68"/>
      <c r="FH1054" s="68"/>
      <c r="FI1054" s="68"/>
      <c r="FJ1054" s="68"/>
      <c r="FK1054" s="68"/>
      <c r="FL1054" s="68"/>
      <c r="FM1054" s="68"/>
      <c r="FN1054" s="68"/>
      <c r="FO1054" s="68"/>
      <c r="FP1054" s="68"/>
      <c r="FQ1054" s="68"/>
      <c r="FR1054" s="68"/>
      <c r="FS1054" s="68"/>
      <c r="FT1054" s="68"/>
      <c r="FU1054" s="68"/>
      <c r="FV1054" s="68"/>
      <c r="FW1054" s="68"/>
      <c r="FX1054" s="68"/>
      <c r="FY1054" s="68"/>
      <c r="FZ1054" s="68"/>
      <c r="GA1054" s="68"/>
      <c r="GB1054" s="68"/>
      <c r="GC1054" s="68"/>
      <c r="GD1054" s="68"/>
      <c r="GE1054" s="68"/>
      <c r="GF1054" s="68"/>
      <c r="GG1054" s="68"/>
      <c r="GH1054" s="68"/>
      <c r="GI1054" s="68"/>
      <c r="GJ1054" s="68"/>
      <c r="GK1054" s="68"/>
      <c r="GL1054" s="68"/>
      <c r="GM1054" s="68"/>
      <c r="GN1054" s="68"/>
      <c r="GO1054" s="68"/>
      <c r="GP1054" s="68"/>
      <c r="GQ1054" s="68"/>
      <c r="GR1054" s="68"/>
      <c r="GS1054" s="68"/>
      <c r="GT1054" s="68"/>
      <c r="GU1054" s="68"/>
      <c r="GV1054" s="68"/>
      <c r="GW1054" s="68"/>
      <c r="GX1054" s="68"/>
      <c r="GY1054" s="68"/>
      <c r="GZ1054" s="68"/>
      <c r="HA1054" s="68"/>
      <c r="HB1054" s="68"/>
      <c r="HC1054" s="68"/>
      <c r="HD1054" s="68"/>
      <c r="HE1054" s="68"/>
      <c r="HF1054" s="68"/>
      <c r="HG1054" s="68"/>
      <c r="HH1054" s="68"/>
      <c r="HI1054" s="68"/>
      <c r="HJ1054" s="68"/>
      <c r="HK1054" s="68"/>
      <c r="HL1054" s="68"/>
      <c r="HM1054" s="68"/>
      <c r="HN1054" s="68"/>
      <c r="HO1054" s="68"/>
      <c r="HP1054" s="68"/>
      <c r="HQ1054" s="68"/>
      <c r="HR1054" s="68"/>
      <c r="HS1054" s="68"/>
      <c r="HT1054" s="68"/>
      <c r="HU1054" s="68"/>
      <c r="HV1054" s="68"/>
      <c r="HW1054" s="68"/>
      <c r="HX1054" s="68"/>
      <c r="HY1054" s="68"/>
      <c r="HZ1054" s="68"/>
      <c r="IA1054" s="68"/>
      <c r="IB1054" s="68"/>
      <c r="IC1054" s="68"/>
      <c r="ID1054" s="68"/>
      <c r="IE1054" s="68"/>
      <c r="IF1054" s="68"/>
      <c r="IG1054" s="68"/>
      <c r="IH1054" s="68"/>
      <c r="II1054" s="68"/>
      <c r="IJ1054" s="68"/>
      <c r="IK1054" s="68"/>
      <c r="IL1054" s="68"/>
      <c r="IM1054" s="68"/>
      <c r="IN1054" s="68"/>
      <c r="IO1054" s="68"/>
      <c r="IP1054" s="68"/>
      <c r="IQ1054" s="68"/>
      <c r="IR1054" s="68"/>
      <c r="IS1054" s="68"/>
      <c r="IT1054" s="68"/>
      <c r="IU1054" s="68"/>
      <c r="IV1054" s="68"/>
      <c r="IW1054" s="68"/>
      <c r="IX1054" s="68"/>
      <c r="IY1054" s="68"/>
      <c r="IZ1054" s="68"/>
      <c r="JA1054" s="68"/>
      <c r="JB1054" s="68"/>
      <c r="JC1054" s="68"/>
      <c r="JD1054" s="68"/>
      <c r="JE1054" s="68"/>
      <c r="JF1054" s="68"/>
      <c r="JG1054" s="68"/>
      <c r="JH1054" s="68"/>
      <c r="JI1054" s="68"/>
      <c r="JJ1054" s="68"/>
      <c r="JK1054" s="68"/>
      <c r="JL1054" s="68"/>
      <c r="JM1054" s="68"/>
      <c r="JN1054" s="68"/>
      <c r="JO1054" s="68"/>
      <c r="JP1054" s="68"/>
      <c r="JQ1054" s="68"/>
      <c r="JR1054" s="68"/>
      <c r="JS1054" s="68"/>
      <c r="JT1054" s="68"/>
      <c r="JU1054" s="68"/>
      <c r="JV1054" s="68"/>
      <c r="JW1054" s="68"/>
      <c r="JX1054" s="68"/>
      <c r="JY1054" s="68"/>
      <c r="JZ1054" s="68"/>
      <c r="KA1054" s="68"/>
      <c r="KB1054" s="68"/>
      <c r="KC1054" s="68"/>
      <c r="KD1054" s="68"/>
      <c r="KE1054" s="68"/>
      <c r="KF1054" s="68"/>
      <c r="KG1054" s="68"/>
      <c r="KH1054" s="68"/>
      <c r="KI1054" s="68"/>
      <c r="KJ1054" s="68"/>
      <c r="KK1054" s="68"/>
      <c r="KL1054" s="68"/>
      <c r="KM1054" s="68"/>
      <c r="KN1054" s="68"/>
      <c r="KO1054" s="68"/>
      <c r="KP1054" s="68"/>
      <c r="KQ1054" s="68"/>
      <c r="KR1054" s="68"/>
      <c r="KS1054" s="68"/>
      <c r="KT1054" s="68"/>
      <c r="KU1054" s="68"/>
      <c r="KV1054" s="68"/>
      <c r="KW1054" s="68"/>
      <c r="KX1054" s="68"/>
      <c r="KY1054" s="68"/>
      <c r="KZ1054" s="68"/>
      <c r="LA1054" s="68"/>
      <c r="LB1054" s="68"/>
      <c r="LC1054" s="68"/>
      <c r="LD1054" s="68"/>
      <c r="LE1054" s="68"/>
      <c r="LF1054" s="68"/>
      <c r="LG1054" s="68"/>
      <c r="LH1054" s="68"/>
      <c r="LI1054" s="68"/>
      <c r="LJ1054" s="68"/>
      <c r="LK1054" s="68"/>
      <c r="LL1054" s="68"/>
      <c r="LM1054" s="68"/>
      <c r="LN1054" s="68"/>
      <c r="LO1054" s="68"/>
      <c r="LP1054" s="68"/>
      <c r="LQ1054" s="68"/>
      <c r="LR1054" s="68"/>
      <c r="LS1054" s="68"/>
      <c r="LT1054" s="68"/>
      <c r="LU1054" s="68"/>
      <c r="LV1054" s="68"/>
      <c r="LW1054" s="68"/>
      <c r="LX1054" s="68"/>
      <c r="LY1054" s="68"/>
      <c r="LZ1054" s="68"/>
      <c r="MA1054" s="68"/>
      <c r="MB1054" s="68"/>
      <c r="MC1054" s="68"/>
      <c r="MD1054" s="68"/>
      <c r="ME1054" s="68"/>
      <c r="MF1054" s="68"/>
      <c r="MG1054" s="68"/>
      <c r="MH1054" s="68"/>
      <c r="MI1054" s="68"/>
      <c r="MJ1054" s="68"/>
      <c r="MK1054" s="68"/>
      <c r="ML1054" s="68"/>
      <c r="MM1054" s="68"/>
      <c r="MN1054" s="68"/>
      <c r="MO1054" s="68"/>
      <c r="MP1054" s="68"/>
      <c r="MQ1054" s="68"/>
      <c r="MR1054" s="68"/>
      <c r="MS1054" s="68"/>
      <c r="MT1054" s="68"/>
      <c r="MU1054" s="68"/>
      <c r="MV1054" s="68"/>
      <c r="MW1054" s="68"/>
      <c r="MX1054" s="68"/>
      <c r="MY1054" s="68"/>
      <c r="MZ1054" s="68"/>
      <c r="NA1054" s="68"/>
      <c r="NB1054" s="68"/>
      <c r="NC1054" s="68"/>
      <c r="ND1054" s="68"/>
      <c r="NE1054" s="68"/>
      <c r="NF1054" s="68"/>
      <c r="NG1054" s="68"/>
      <c r="NH1054" s="68"/>
      <c r="NI1054" s="68"/>
      <c r="NJ1054" s="68"/>
      <c r="NK1054" s="68"/>
      <c r="NL1054" s="68"/>
      <c r="NM1054" s="68"/>
      <c r="NN1054" s="68"/>
      <c r="NO1054" s="68"/>
      <c r="NP1054" s="68"/>
      <c r="NQ1054" s="68"/>
      <c r="NR1054" s="68"/>
      <c r="NS1054" s="68"/>
      <c r="NT1054" s="68"/>
      <c r="NU1054" s="68"/>
      <c r="NV1054" s="68"/>
      <c r="NW1054" s="68"/>
      <c r="NX1054" s="68"/>
      <c r="NY1054" s="68"/>
      <c r="NZ1054" s="68"/>
      <c r="OA1054" s="68"/>
      <c r="OB1054" s="68"/>
      <c r="OC1054" s="68"/>
      <c r="OD1054" s="68"/>
      <c r="OE1054" s="68"/>
      <c r="OF1054" s="68"/>
      <c r="OG1054" s="68"/>
      <c r="OH1054" s="68"/>
      <c r="OI1054" s="68"/>
      <c r="OJ1054" s="68"/>
      <c r="OK1054" s="68"/>
      <c r="OL1054" s="68"/>
      <c r="OM1054" s="68"/>
      <c r="ON1054" s="68"/>
      <c r="OO1054" s="68"/>
      <c r="OP1054" s="68"/>
      <c r="OQ1054" s="68"/>
      <c r="OR1054" s="68"/>
      <c r="OS1054" s="68"/>
      <c r="OT1054" s="68"/>
      <c r="OU1054" s="68"/>
      <c r="OV1054" s="68"/>
      <c r="OW1054" s="68"/>
      <c r="OX1054" s="68"/>
      <c r="OY1054" s="68"/>
      <c r="OZ1054" s="68"/>
      <c r="PA1054" s="68"/>
      <c r="PB1054" s="68"/>
      <c r="PC1054" s="68"/>
      <c r="PD1054" s="68"/>
      <c r="PE1054" s="68"/>
      <c r="PF1054" s="68"/>
      <c r="PG1054" s="68"/>
      <c r="PH1054" s="68"/>
      <c r="PI1054" s="68"/>
      <c r="PJ1054" s="68"/>
      <c r="PK1054" s="68"/>
      <c r="PL1054" s="68"/>
      <c r="PM1054" s="68"/>
      <c r="PN1054" s="68"/>
      <c r="PO1054" s="68"/>
      <c r="PP1054" s="68"/>
      <c r="PQ1054" s="68"/>
      <c r="PR1054" s="68"/>
      <c r="PS1054" s="68"/>
      <c r="PT1054" s="68"/>
      <c r="PU1054" s="68"/>
      <c r="PV1054" s="68"/>
      <c r="PW1054" s="68"/>
      <c r="PX1054" s="68"/>
      <c r="PY1054" s="68"/>
      <c r="PZ1054" s="68"/>
      <c r="QA1054" s="68"/>
      <c r="QB1054" s="68"/>
      <c r="QC1054" s="68"/>
      <c r="QD1054" s="68"/>
      <c r="QE1054" s="68"/>
      <c r="QF1054" s="68"/>
      <c r="QG1054" s="68"/>
      <c r="QH1054" s="68"/>
      <c r="QI1054" s="68"/>
      <c r="QJ1054" s="68"/>
      <c r="QK1054" s="68"/>
      <c r="QL1054" s="68"/>
      <c r="QM1054" s="68"/>
      <c r="QN1054" s="68"/>
      <c r="QO1054" s="68"/>
      <c r="QP1054" s="68"/>
      <c r="QQ1054" s="68"/>
      <c r="QR1054" s="68"/>
      <c r="QS1054" s="68"/>
      <c r="QT1054" s="68"/>
      <c r="QU1054" s="68"/>
      <c r="QV1054" s="68"/>
      <c r="QW1054" s="68"/>
      <c r="QX1054" s="68"/>
      <c r="QY1054" s="68"/>
      <c r="QZ1054" s="68"/>
      <c r="RA1054" s="68"/>
      <c r="RB1054" s="68"/>
      <c r="RC1054" s="68"/>
      <c r="RD1054" s="68"/>
      <c r="RE1054" s="68"/>
      <c r="RF1054" s="68"/>
      <c r="RG1054" s="68"/>
      <c r="RH1054" s="68"/>
      <c r="RI1054" s="68"/>
      <c r="RJ1054" s="68"/>
      <c r="RK1054" s="68"/>
      <c r="RL1054" s="68"/>
      <c r="RM1054" s="68"/>
      <c r="RN1054" s="68"/>
      <c r="RO1054" s="68"/>
      <c r="RP1054" s="68"/>
      <c r="RQ1054" s="68"/>
      <c r="RR1054" s="68"/>
      <c r="RS1054" s="68"/>
      <c r="RT1054" s="68"/>
      <c r="RU1054" s="68"/>
      <c r="RV1054" s="68"/>
      <c r="RW1054" s="68"/>
      <c r="RX1054" s="68"/>
      <c r="RY1054" s="68"/>
      <c r="RZ1054" s="68"/>
      <c r="SA1054" s="68"/>
      <c r="SB1054" s="68"/>
      <c r="SC1054" s="68"/>
      <c r="SD1054" s="68"/>
      <c r="SE1054" s="68"/>
      <c r="SF1054" s="68"/>
      <c r="SG1054" s="68"/>
      <c r="SH1054" s="68"/>
      <c r="SI1054" s="68"/>
      <c r="SJ1054" s="68"/>
      <c r="SK1054" s="68"/>
      <c r="SL1054" s="68"/>
      <c r="SM1054" s="68"/>
      <c r="SN1054" s="68"/>
      <c r="SO1054" s="68"/>
      <c r="SP1054" s="68"/>
      <c r="SQ1054" s="68"/>
      <c r="SR1054" s="68"/>
      <c r="SS1054" s="68"/>
      <c r="ST1054" s="68"/>
      <c r="SU1054" s="68"/>
      <c r="SV1054" s="68"/>
    </row>
    <row r="1055" spans="1:516" ht="16.5" customHeight="1" x14ac:dyDescent="0.2">
      <c r="A1055" s="20">
        <v>447</v>
      </c>
      <c r="B1055" s="20" t="s">
        <v>62</v>
      </c>
      <c r="C1055" s="20" t="s">
        <v>915</v>
      </c>
      <c r="D1055" s="20" t="s">
        <v>38</v>
      </c>
      <c r="E1055" s="20" t="s">
        <v>1345</v>
      </c>
      <c r="F1055" s="22" t="s">
        <v>947</v>
      </c>
      <c r="G1055" s="20" t="s">
        <v>42</v>
      </c>
      <c r="H1055" s="20" t="s">
        <v>35</v>
      </c>
      <c r="I1055" s="20" t="s">
        <v>81</v>
      </c>
      <c r="J1055" s="22" t="s">
        <v>915</v>
      </c>
      <c r="K1055" s="20"/>
      <c r="L1055" s="20"/>
      <c r="M1055" s="20"/>
      <c r="N1055" s="20"/>
      <c r="O1055" s="23"/>
      <c r="P1055" s="23">
        <v>2068468</v>
      </c>
      <c r="Q1055" s="24">
        <v>1</v>
      </c>
      <c r="R1055" s="25">
        <v>45870</v>
      </c>
      <c r="S1055" s="20" t="s">
        <v>83</v>
      </c>
      <c r="T1055" s="26">
        <f t="shared" si="18"/>
        <v>2068468</v>
      </c>
      <c r="U1055" s="27" t="s">
        <v>100</v>
      </c>
      <c r="V1055" s="27" t="s">
        <v>100</v>
      </c>
      <c r="W1055" s="68"/>
      <c r="X1055" s="68"/>
      <c r="Y1055" s="68"/>
      <c r="Z1055" s="68"/>
      <c r="AA1055" s="68"/>
      <c r="AB1055" s="68"/>
      <c r="AC1055" s="68"/>
      <c r="AD1055" s="68"/>
      <c r="AE1055" s="68"/>
      <c r="AF1055" s="68"/>
      <c r="AG1055" s="68"/>
      <c r="AH1055" s="68"/>
      <c r="AI1055" s="68"/>
      <c r="AJ1055" s="68"/>
      <c r="AK1055" s="68"/>
      <c r="AL1055" s="68"/>
      <c r="AM1055" s="68"/>
      <c r="AN1055" s="68"/>
      <c r="AO1055" s="68"/>
      <c r="AP1055" s="68"/>
      <c r="AQ1055" s="68"/>
      <c r="AR1055" s="68"/>
      <c r="AS1055" s="68"/>
      <c r="AT1055" s="68"/>
      <c r="AU1055" s="68"/>
      <c r="AV1055" s="68"/>
      <c r="AW1055" s="68"/>
      <c r="AX1055" s="68"/>
      <c r="AY1055" s="68"/>
      <c r="AZ1055" s="68"/>
      <c r="BA1055" s="68"/>
      <c r="BB1055" s="68"/>
      <c r="BC1055" s="68"/>
      <c r="BD1055" s="68"/>
      <c r="BE1055" s="68"/>
      <c r="BF1055" s="68"/>
      <c r="BG1055" s="68"/>
      <c r="BH1055" s="68"/>
      <c r="BI1055" s="68"/>
      <c r="BJ1055" s="68"/>
      <c r="BK1055" s="68"/>
      <c r="BL1055" s="68"/>
      <c r="BM1055" s="68"/>
      <c r="BN1055" s="68"/>
      <c r="BO1055" s="68"/>
      <c r="BP1055" s="68"/>
      <c r="BQ1055" s="68"/>
      <c r="BR1055" s="68"/>
      <c r="BS1055" s="68"/>
      <c r="BT1055" s="68"/>
      <c r="BU1055" s="68"/>
      <c r="BV1055" s="68"/>
      <c r="BW1055" s="68"/>
      <c r="BX1055" s="68"/>
      <c r="BY1055" s="68"/>
      <c r="BZ1055" s="68"/>
      <c r="CA1055" s="68"/>
      <c r="CB1055" s="68"/>
      <c r="CC1055" s="68"/>
      <c r="CD1055" s="68"/>
      <c r="CE1055" s="68"/>
      <c r="CF1055" s="68"/>
      <c r="CG1055" s="68"/>
      <c r="CH1055" s="68"/>
      <c r="CI1055" s="68"/>
      <c r="CJ1055" s="68"/>
      <c r="CK1055" s="68"/>
      <c r="CL1055" s="68"/>
      <c r="CM1055" s="68"/>
      <c r="CN1055" s="68"/>
      <c r="CO1055" s="68"/>
      <c r="CP1055" s="68"/>
      <c r="CQ1055" s="68"/>
      <c r="CR1055" s="68"/>
      <c r="CS1055" s="68"/>
      <c r="CT1055" s="68"/>
      <c r="CU1055" s="68"/>
      <c r="CV1055" s="68"/>
      <c r="CW1055" s="68"/>
      <c r="CX1055" s="68"/>
      <c r="CY1055" s="68"/>
      <c r="CZ1055" s="68"/>
      <c r="DA1055" s="68"/>
      <c r="DB1055" s="68"/>
      <c r="DC1055" s="68"/>
      <c r="DD1055" s="68"/>
      <c r="DE1055" s="68"/>
      <c r="DF1055" s="68"/>
      <c r="DG1055" s="68"/>
      <c r="DH1055" s="68"/>
      <c r="DI1055" s="68"/>
      <c r="DJ1055" s="68"/>
      <c r="DK1055" s="68"/>
      <c r="DL1055" s="68"/>
      <c r="DM1055" s="68"/>
      <c r="DN1055" s="68"/>
      <c r="DO1055" s="68"/>
      <c r="DP1055" s="68"/>
      <c r="DQ1055" s="68"/>
      <c r="DR1055" s="68"/>
      <c r="DS1055" s="68"/>
      <c r="DT1055" s="68"/>
      <c r="DU1055" s="68"/>
      <c r="DV1055" s="68"/>
      <c r="DW1055" s="68"/>
      <c r="DX1055" s="68"/>
      <c r="DY1055" s="68"/>
      <c r="DZ1055" s="68"/>
      <c r="EA1055" s="68"/>
      <c r="EB1055" s="68"/>
      <c r="EC1055" s="68"/>
      <c r="ED1055" s="68"/>
      <c r="EE1055" s="68"/>
      <c r="EF1055" s="68"/>
      <c r="EG1055" s="68"/>
      <c r="EH1055" s="68"/>
      <c r="EI1055" s="68"/>
      <c r="EJ1055" s="68"/>
      <c r="EK1055" s="68"/>
      <c r="EL1055" s="68"/>
      <c r="EM1055" s="68"/>
      <c r="EN1055" s="68"/>
      <c r="EO1055" s="68"/>
      <c r="EP1055" s="68"/>
      <c r="EQ1055" s="68"/>
      <c r="ER1055" s="68"/>
      <c r="ES1055" s="68"/>
      <c r="ET1055" s="68"/>
      <c r="EU1055" s="68"/>
      <c r="EV1055" s="68"/>
      <c r="EW1055" s="68"/>
      <c r="EX1055" s="68"/>
      <c r="EY1055" s="68"/>
      <c r="EZ1055" s="68"/>
      <c r="FA1055" s="68"/>
      <c r="FB1055" s="68"/>
      <c r="FC1055" s="68"/>
      <c r="FD1055" s="68"/>
      <c r="FE1055" s="68"/>
      <c r="FF1055" s="68"/>
      <c r="FG1055" s="68"/>
      <c r="FH1055" s="68"/>
      <c r="FI1055" s="68"/>
      <c r="FJ1055" s="68"/>
      <c r="FK1055" s="68"/>
      <c r="FL1055" s="68"/>
      <c r="FM1055" s="68"/>
      <c r="FN1055" s="68"/>
      <c r="FO1055" s="68"/>
      <c r="FP1055" s="68"/>
      <c r="FQ1055" s="68"/>
      <c r="FR1055" s="68"/>
      <c r="FS1055" s="68"/>
      <c r="FT1055" s="68"/>
      <c r="FU1055" s="68"/>
      <c r="FV1055" s="68"/>
      <c r="FW1055" s="68"/>
      <c r="FX1055" s="68"/>
      <c r="FY1055" s="68"/>
      <c r="FZ1055" s="68"/>
      <c r="GA1055" s="68"/>
      <c r="GB1055" s="68"/>
      <c r="GC1055" s="68"/>
      <c r="GD1055" s="68"/>
      <c r="GE1055" s="68"/>
      <c r="GF1055" s="68"/>
      <c r="GG1055" s="68"/>
      <c r="GH1055" s="68"/>
      <c r="GI1055" s="68"/>
      <c r="GJ1055" s="68"/>
      <c r="GK1055" s="68"/>
      <c r="GL1055" s="68"/>
      <c r="GM1055" s="68"/>
      <c r="GN1055" s="68"/>
      <c r="GO1055" s="68"/>
      <c r="GP1055" s="68"/>
      <c r="GQ1055" s="68"/>
      <c r="GR1055" s="68"/>
      <c r="GS1055" s="68"/>
      <c r="GT1055" s="68"/>
      <c r="GU1055" s="68"/>
      <c r="GV1055" s="68"/>
      <c r="GW1055" s="68"/>
      <c r="GX1055" s="68"/>
      <c r="GY1055" s="68"/>
      <c r="GZ1055" s="68"/>
      <c r="HA1055" s="68"/>
      <c r="HB1055" s="68"/>
      <c r="HC1055" s="68"/>
      <c r="HD1055" s="68"/>
      <c r="HE1055" s="68"/>
      <c r="HF1055" s="68"/>
      <c r="HG1055" s="68"/>
      <c r="HH1055" s="68"/>
      <c r="HI1055" s="68"/>
      <c r="HJ1055" s="68"/>
      <c r="HK1055" s="68"/>
      <c r="HL1055" s="68"/>
      <c r="HM1055" s="68"/>
      <c r="HN1055" s="68"/>
      <c r="HO1055" s="68"/>
      <c r="HP1055" s="68"/>
      <c r="HQ1055" s="68"/>
      <c r="HR1055" s="68"/>
      <c r="HS1055" s="68"/>
      <c r="HT1055" s="68"/>
      <c r="HU1055" s="68"/>
      <c r="HV1055" s="68"/>
      <c r="HW1055" s="68"/>
      <c r="HX1055" s="68"/>
      <c r="HY1055" s="68"/>
      <c r="HZ1055" s="68"/>
      <c r="IA1055" s="68"/>
      <c r="IB1055" s="68"/>
      <c r="IC1055" s="68"/>
      <c r="ID1055" s="68"/>
      <c r="IE1055" s="68"/>
      <c r="IF1055" s="68"/>
      <c r="IG1055" s="68"/>
      <c r="IH1055" s="68"/>
      <c r="II1055" s="68"/>
      <c r="IJ1055" s="68"/>
      <c r="IK1055" s="68"/>
      <c r="IL1055" s="68"/>
      <c r="IM1055" s="68"/>
      <c r="IN1055" s="68"/>
      <c r="IO1055" s="68"/>
      <c r="IP1055" s="68"/>
      <c r="IQ1055" s="68"/>
      <c r="IR1055" s="68"/>
      <c r="IS1055" s="68"/>
      <c r="IT1055" s="68"/>
      <c r="IU1055" s="68"/>
      <c r="IV1055" s="68"/>
      <c r="IW1055" s="68"/>
      <c r="IX1055" s="68"/>
      <c r="IY1055" s="68"/>
      <c r="IZ1055" s="68"/>
      <c r="JA1055" s="68"/>
      <c r="JB1055" s="68"/>
      <c r="JC1055" s="68"/>
      <c r="JD1055" s="68"/>
      <c r="JE1055" s="68"/>
      <c r="JF1055" s="68"/>
      <c r="JG1055" s="68"/>
      <c r="JH1055" s="68"/>
      <c r="JI1055" s="68"/>
      <c r="JJ1055" s="68"/>
      <c r="JK1055" s="68"/>
      <c r="JL1055" s="68"/>
      <c r="JM1055" s="68"/>
      <c r="JN1055" s="68"/>
      <c r="JO1055" s="68"/>
      <c r="JP1055" s="68"/>
      <c r="JQ1055" s="68"/>
      <c r="JR1055" s="68"/>
      <c r="JS1055" s="68"/>
      <c r="JT1055" s="68"/>
      <c r="JU1055" s="68"/>
      <c r="JV1055" s="68"/>
      <c r="JW1055" s="68"/>
      <c r="JX1055" s="68"/>
      <c r="JY1055" s="68"/>
      <c r="JZ1055" s="68"/>
      <c r="KA1055" s="68"/>
      <c r="KB1055" s="68"/>
      <c r="KC1055" s="68"/>
      <c r="KD1055" s="68"/>
      <c r="KE1055" s="68"/>
      <c r="KF1055" s="68"/>
      <c r="KG1055" s="68"/>
      <c r="KH1055" s="68"/>
      <c r="KI1055" s="68"/>
      <c r="KJ1055" s="68"/>
      <c r="KK1055" s="68"/>
      <c r="KL1055" s="68"/>
      <c r="KM1055" s="68"/>
      <c r="KN1055" s="68"/>
      <c r="KO1055" s="68"/>
      <c r="KP1055" s="68"/>
      <c r="KQ1055" s="68"/>
      <c r="KR1055" s="68"/>
      <c r="KS1055" s="68"/>
      <c r="KT1055" s="68"/>
      <c r="KU1055" s="68"/>
      <c r="KV1055" s="68"/>
      <c r="KW1055" s="68"/>
      <c r="KX1055" s="68"/>
      <c r="KY1055" s="68"/>
      <c r="KZ1055" s="68"/>
      <c r="LA1055" s="68"/>
      <c r="LB1055" s="68"/>
      <c r="LC1055" s="68"/>
      <c r="LD1055" s="68"/>
      <c r="LE1055" s="68"/>
      <c r="LF1055" s="68"/>
      <c r="LG1055" s="68"/>
      <c r="LH1055" s="68"/>
      <c r="LI1055" s="68"/>
      <c r="LJ1055" s="68"/>
      <c r="LK1055" s="68"/>
      <c r="LL1055" s="68"/>
      <c r="LM1055" s="68"/>
      <c r="LN1055" s="68"/>
      <c r="LO1055" s="68"/>
      <c r="LP1055" s="68"/>
      <c r="LQ1055" s="68"/>
      <c r="LR1055" s="68"/>
      <c r="LS1055" s="68"/>
      <c r="LT1055" s="68"/>
      <c r="LU1055" s="68"/>
      <c r="LV1055" s="68"/>
      <c r="LW1055" s="68"/>
      <c r="LX1055" s="68"/>
      <c r="LY1055" s="68"/>
      <c r="LZ1055" s="68"/>
      <c r="MA1055" s="68"/>
      <c r="MB1055" s="68"/>
      <c r="MC1055" s="68"/>
      <c r="MD1055" s="68"/>
      <c r="ME1055" s="68"/>
      <c r="MF1055" s="68"/>
      <c r="MG1055" s="68"/>
      <c r="MH1055" s="68"/>
      <c r="MI1055" s="68"/>
      <c r="MJ1055" s="68"/>
      <c r="MK1055" s="68"/>
      <c r="ML1055" s="68"/>
      <c r="MM1055" s="68"/>
      <c r="MN1055" s="68"/>
      <c r="MO1055" s="68"/>
      <c r="MP1055" s="68"/>
      <c r="MQ1055" s="68"/>
      <c r="MR1055" s="68"/>
      <c r="MS1055" s="68"/>
      <c r="MT1055" s="68"/>
      <c r="MU1055" s="68"/>
      <c r="MV1055" s="68"/>
      <c r="MW1055" s="68"/>
      <c r="MX1055" s="68"/>
      <c r="MY1055" s="68"/>
      <c r="MZ1055" s="68"/>
      <c r="NA1055" s="68"/>
      <c r="NB1055" s="68"/>
      <c r="NC1055" s="68"/>
      <c r="ND1055" s="68"/>
      <c r="NE1055" s="68"/>
      <c r="NF1055" s="68"/>
      <c r="NG1055" s="68"/>
      <c r="NH1055" s="68"/>
      <c r="NI1055" s="68"/>
      <c r="NJ1055" s="68"/>
      <c r="NK1055" s="68"/>
      <c r="NL1055" s="68"/>
      <c r="NM1055" s="68"/>
      <c r="NN1055" s="68"/>
      <c r="NO1055" s="68"/>
      <c r="NP1055" s="68"/>
      <c r="NQ1055" s="68"/>
      <c r="NR1055" s="68"/>
      <c r="NS1055" s="68"/>
      <c r="NT1055" s="68"/>
      <c r="NU1055" s="68"/>
      <c r="NV1055" s="68"/>
      <c r="NW1055" s="68"/>
      <c r="NX1055" s="68"/>
      <c r="NY1055" s="68"/>
      <c r="NZ1055" s="68"/>
      <c r="OA1055" s="68"/>
      <c r="OB1055" s="68"/>
      <c r="OC1055" s="68"/>
      <c r="OD1055" s="68"/>
      <c r="OE1055" s="68"/>
      <c r="OF1055" s="68"/>
      <c r="OG1055" s="68"/>
      <c r="OH1055" s="68"/>
      <c r="OI1055" s="68"/>
      <c r="OJ1055" s="68"/>
      <c r="OK1055" s="68"/>
      <c r="OL1055" s="68"/>
      <c r="OM1055" s="68"/>
      <c r="ON1055" s="68"/>
      <c r="OO1055" s="68"/>
      <c r="OP1055" s="68"/>
      <c r="OQ1055" s="68"/>
      <c r="OR1055" s="68"/>
      <c r="OS1055" s="68"/>
      <c r="OT1055" s="68"/>
      <c r="OU1055" s="68"/>
      <c r="OV1055" s="68"/>
      <c r="OW1055" s="68"/>
      <c r="OX1055" s="68"/>
      <c r="OY1055" s="68"/>
      <c r="OZ1055" s="68"/>
      <c r="PA1055" s="68"/>
      <c r="PB1055" s="68"/>
      <c r="PC1055" s="68"/>
      <c r="PD1055" s="68"/>
      <c r="PE1055" s="68"/>
      <c r="PF1055" s="68"/>
      <c r="PG1055" s="68"/>
      <c r="PH1055" s="68"/>
      <c r="PI1055" s="68"/>
      <c r="PJ1055" s="68"/>
      <c r="PK1055" s="68"/>
      <c r="PL1055" s="68"/>
      <c r="PM1055" s="68"/>
      <c r="PN1055" s="68"/>
      <c r="PO1055" s="68"/>
      <c r="PP1055" s="68"/>
      <c r="PQ1055" s="68"/>
      <c r="PR1055" s="68"/>
      <c r="PS1055" s="68"/>
      <c r="PT1055" s="68"/>
      <c r="PU1055" s="68"/>
      <c r="PV1055" s="68"/>
      <c r="PW1055" s="68"/>
      <c r="PX1055" s="68"/>
      <c r="PY1055" s="68"/>
      <c r="PZ1055" s="68"/>
      <c r="QA1055" s="68"/>
      <c r="QB1055" s="68"/>
      <c r="QC1055" s="68"/>
      <c r="QD1055" s="68"/>
      <c r="QE1055" s="68"/>
      <c r="QF1055" s="68"/>
      <c r="QG1055" s="68"/>
      <c r="QH1055" s="68"/>
      <c r="QI1055" s="68"/>
      <c r="QJ1055" s="68"/>
      <c r="QK1055" s="68"/>
      <c r="QL1055" s="68"/>
      <c r="QM1055" s="68"/>
      <c r="QN1055" s="68"/>
      <c r="QO1055" s="68"/>
      <c r="QP1055" s="68"/>
      <c r="QQ1055" s="68"/>
      <c r="QR1055" s="68"/>
      <c r="QS1055" s="68"/>
      <c r="QT1055" s="68"/>
      <c r="QU1055" s="68"/>
      <c r="QV1055" s="68"/>
      <c r="QW1055" s="68"/>
      <c r="QX1055" s="68"/>
      <c r="QY1055" s="68"/>
      <c r="QZ1055" s="68"/>
      <c r="RA1055" s="68"/>
      <c r="RB1055" s="68"/>
      <c r="RC1055" s="68"/>
      <c r="RD1055" s="68"/>
      <c r="RE1055" s="68"/>
      <c r="RF1055" s="68"/>
      <c r="RG1055" s="68"/>
      <c r="RH1055" s="68"/>
      <c r="RI1055" s="68"/>
      <c r="RJ1055" s="68"/>
      <c r="RK1055" s="68"/>
      <c r="RL1055" s="68"/>
      <c r="RM1055" s="68"/>
      <c r="RN1055" s="68"/>
      <c r="RO1055" s="68"/>
      <c r="RP1055" s="68"/>
      <c r="RQ1055" s="68"/>
      <c r="RR1055" s="68"/>
      <c r="RS1055" s="68"/>
      <c r="RT1055" s="68"/>
      <c r="RU1055" s="68"/>
      <c r="RV1055" s="68"/>
      <c r="RW1055" s="68"/>
      <c r="RX1055" s="68"/>
      <c r="RY1055" s="68"/>
      <c r="RZ1055" s="68"/>
      <c r="SA1055" s="68"/>
      <c r="SB1055" s="68"/>
      <c r="SC1055" s="68"/>
      <c r="SD1055" s="68"/>
      <c r="SE1055" s="68"/>
      <c r="SF1055" s="68"/>
      <c r="SG1055" s="68"/>
      <c r="SH1055" s="68"/>
      <c r="SI1055" s="68"/>
      <c r="SJ1055" s="68"/>
      <c r="SK1055" s="68"/>
      <c r="SL1055" s="68"/>
      <c r="SM1055" s="68"/>
      <c r="SN1055" s="68"/>
      <c r="SO1055" s="68"/>
      <c r="SP1055" s="68"/>
      <c r="SQ1055" s="68"/>
      <c r="SR1055" s="68"/>
      <c r="SS1055" s="68"/>
      <c r="ST1055" s="68"/>
      <c r="SU1055" s="68"/>
      <c r="SV1055" s="68"/>
    </row>
    <row r="1056" spans="1:516" ht="16.5" customHeight="1" x14ac:dyDescent="0.2">
      <c r="A1056" s="20">
        <v>448</v>
      </c>
      <c r="B1056" s="20" t="s">
        <v>62</v>
      </c>
      <c r="C1056" s="20" t="s">
        <v>915</v>
      </c>
      <c r="D1056" s="20" t="s">
        <v>38</v>
      </c>
      <c r="E1056" s="20" t="s">
        <v>1345</v>
      </c>
      <c r="F1056" s="22" t="s">
        <v>947</v>
      </c>
      <c r="G1056" s="20" t="s">
        <v>42</v>
      </c>
      <c r="H1056" s="20" t="s">
        <v>35</v>
      </c>
      <c r="I1056" s="20" t="s">
        <v>81</v>
      </c>
      <c r="J1056" s="22" t="s">
        <v>915</v>
      </c>
      <c r="K1056" s="20"/>
      <c r="L1056" s="20"/>
      <c r="M1056" s="20"/>
      <c r="N1056" s="20"/>
      <c r="O1056" s="23"/>
      <c r="P1056" s="23">
        <v>2068468</v>
      </c>
      <c r="Q1056" s="24">
        <v>1</v>
      </c>
      <c r="R1056" s="25">
        <v>45901</v>
      </c>
      <c r="S1056" s="20" t="s">
        <v>83</v>
      </c>
      <c r="T1056" s="26">
        <f t="shared" si="18"/>
        <v>2068468</v>
      </c>
      <c r="U1056" s="27" t="s">
        <v>100</v>
      </c>
      <c r="V1056" s="27" t="s">
        <v>100</v>
      </c>
      <c r="W1056" s="68"/>
      <c r="X1056" s="68"/>
      <c r="Y1056" s="68"/>
      <c r="Z1056" s="68"/>
      <c r="AA1056" s="68"/>
      <c r="AB1056" s="68"/>
      <c r="AC1056" s="68"/>
      <c r="AD1056" s="68"/>
      <c r="AE1056" s="68"/>
      <c r="AF1056" s="68"/>
      <c r="AG1056" s="68"/>
      <c r="AH1056" s="68"/>
      <c r="AI1056" s="68"/>
      <c r="AJ1056" s="68"/>
      <c r="AK1056" s="68"/>
      <c r="AL1056" s="68"/>
      <c r="AM1056" s="68"/>
      <c r="AN1056" s="68"/>
      <c r="AO1056" s="68"/>
      <c r="AP1056" s="68"/>
      <c r="AQ1056" s="68"/>
      <c r="AR1056" s="68"/>
      <c r="AS1056" s="68"/>
      <c r="AT1056" s="68"/>
      <c r="AU1056" s="68"/>
      <c r="AV1056" s="68"/>
      <c r="AW1056" s="68"/>
      <c r="AX1056" s="68"/>
      <c r="AY1056" s="68"/>
      <c r="AZ1056" s="68"/>
      <c r="BA1056" s="68"/>
      <c r="BB1056" s="68"/>
      <c r="BC1056" s="68"/>
      <c r="BD1056" s="68"/>
      <c r="BE1056" s="68"/>
      <c r="BF1056" s="68"/>
      <c r="BG1056" s="68"/>
      <c r="BH1056" s="68"/>
      <c r="BI1056" s="68"/>
      <c r="BJ1056" s="68"/>
      <c r="BK1056" s="68"/>
      <c r="BL1056" s="68"/>
      <c r="BM1056" s="68"/>
      <c r="BN1056" s="68"/>
      <c r="BO1056" s="68"/>
      <c r="BP1056" s="68"/>
      <c r="BQ1056" s="68"/>
      <c r="BR1056" s="68"/>
      <c r="BS1056" s="68"/>
      <c r="BT1056" s="68"/>
      <c r="BU1056" s="68"/>
      <c r="BV1056" s="68"/>
      <c r="BW1056" s="68"/>
      <c r="BX1056" s="68"/>
      <c r="BY1056" s="68"/>
      <c r="BZ1056" s="68"/>
      <c r="CA1056" s="68"/>
      <c r="CB1056" s="68"/>
      <c r="CC1056" s="68"/>
      <c r="CD1056" s="68"/>
      <c r="CE1056" s="68"/>
      <c r="CF1056" s="68"/>
      <c r="CG1056" s="68"/>
      <c r="CH1056" s="68"/>
      <c r="CI1056" s="68"/>
      <c r="CJ1056" s="68"/>
      <c r="CK1056" s="68"/>
      <c r="CL1056" s="68"/>
      <c r="CM1056" s="68"/>
      <c r="CN1056" s="68"/>
      <c r="CO1056" s="68"/>
      <c r="CP1056" s="68"/>
      <c r="CQ1056" s="68"/>
      <c r="CR1056" s="68"/>
      <c r="CS1056" s="68"/>
      <c r="CT1056" s="68"/>
      <c r="CU1056" s="68"/>
      <c r="CV1056" s="68"/>
      <c r="CW1056" s="68"/>
      <c r="CX1056" s="68"/>
      <c r="CY1056" s="68"/>
      <c r="CZ1056" s="68"/>
      <c r="DA1056" s="68"/>
      <c r="DB1056" s="68"/>
      <c r="DC1056" s="68"/>
      <c r="DD1056" s="68"/>
      <c r="DE1056" s="68"/>
      <c r="DF1056" s="68"/>
      <c r="DG1056" s="68"/>
      <c r="DH1056" s="68"/>
      <c r="DI1056" s="68"/>
      <c r="DJ1056" s="68"/>
      <c r="DK1056" s="68"/>
      <c r="DL1056" s="68"/>
      <c r="DM1056" s="68"/>
      <c r="DN1056" s="68"/>
      <c r="DO1056" s="68"/>
      <c r="DP1056" s="68"/>
      <c r="DQ1056" s="68"/>
      <c r="DR1056" s="68"/>
      <c r="DS1056" s="68"/>
      <c r="DT1056" s="68"/>
      <c r="DU1056" s="68"/>
      <c r="DV1056" s="68"/>
      <c r="DW1056" s="68"/>
      <c r="DX1056" s="68"/>
      <c r="DY1056" s="68"/>
      <c r="DZ1056" s="68"/>
      <c r="EA1056" s="68"/>
      <c r="EB1056" s="68"/>
      <c r="EC1056" s="68"/>
      <c r="ED1056" s="68"/>
      <c r="EE1056" s="68"/>
      <c r="EF1056" s="68"/>
      <c r="EG1056" s="68"/>
      <c r="EH1056" s="68"/>
      <c r="EI1056" s="68"/>
      <c r="EJ1056" s="68"/>
      <c r="EK1056" s="68"/>
      <c r="EL1056" s="68"/>
      <c r="EM1056" s="68"/>
      <c r="EN1056" s="68"/>
      <c r="EO1056" s="68"/>
      <c r="EP1056" s="68"/>
      <c r="EQ1056" s="68"/>
      <c r="ER1056" s="68"/>
      <c r="ES1056" s="68"/>
      <c r="ET1056" s="68"/>
      <c r="EU1056" s="68"/>
      <c r="EV1056" s="68"/>
      <c r="EW1056" s="68"/>
      <c r="EX1056" s="68"/>
      <c r="EY1056" s="68"/>
      <c r="EZ1056" s="68"/>
      <c r="FA1056" s="68"/>
      <c r="FB1056" s="68"/>
      <c r="FC1056" s="68"/>
      <c r="FD1056" s="68"/>
      <c r="FE1056" s="68"/>
      <c r="FF1056" s="68"/>
      <c r="FG1056" s="68"/>
      <c r="FH1056" s="68"/>
      <c r="FI1056" s="68"/>
      <c r="FJ1056" s="68"/>
      <c r="FK1056" s="68"/>
      <c r="FL1056" s="68"/>
      <c r="FM1056" s="68"/>
      <c r="FN1056" s="68"/>
      <c r="FO1056" s="68"/>
      <c r="FP1056" s="68"/>
      <c r="FQ1056" s="68"/>
      <c r="FR1056" s="68"/>
      <c r="FS1056" s="68"/>
      <c r="FT1056" s="68"/>
      <c r="FU1056" s="68"/>
      <c r="FV1056" s="68"/>
      <c r="FW1056" s="68"/>
      <c r="FX1056" s="68"/>
      <c r="FY1056" s="68"/>
      <c r="FZ1056" s="68"/>
      <c r="GA1056" s="68"/>
      <c r="GB1056" s="68"/>
      <c r="GC1056" s="68"/>
      <c r="GD1056" s="68"/>
      <c r="GE1056" s="68"/>
      <c r="GF1056" s="68"/>
      <c r="GG1056" s="68"/>
      <c r="GH1056" s="68"/>
      <c r="GI1056" s="68"/>
      <c r="GJ1056" s="68"/>
      <c r="GK1056" s="68"/>
      <c r="GL1056" s="68"/>
      <c r="GM1056" s="68"/>
      <c r="GN1056" s="68"/>
      <c r="GO1056" s="68"/>
      <c r="GP1056" s="68"/>
      <c r="GQ1056" s="68"/>
      <c r="GR1056" s="68"/>
      <c r="GS1056" s="68"/>
      <c r="GT1056" s="68"/>
      <c r="GU1056" s="68"/>
      <c r="GV1056" s="68"/>
      <c r="GW1056" s="68"/>
      <c r="GX1056" s="68"/>
      <c r="GY1056" s="68"/>
      <c r="GZ1056" s="68"/>
      <c r="HA1056" s="68"/>
      <c r="HB1056" s="68"/>
      <c r="HC1056" s="68"/>
      <c r="HD1056" s="68"/>
      <c r="HE1056" s="68"/>
      <c r="HF1056" s="68"/>
      <c r="HG1056" s="68"/>
      <c r="HH1056" s="68"/>
      <c r="HI1056" s="68"/>
      <c r="HJ1056" s="68"/>
      <c r="HK1056" s="68"/>
      <c r="HL1056" s="68"/>
      <c r="HM1056" s="68"/>
      <c r="HN1056" s="68"/>
      <c r="HO1056" s="68"/>
      <c r="HP1056" s="68"/>
      <c r="HQ1056" s="68"/>
      <c r="HR1056" s="68"/>
      <c r="HS1056" s="68"/>
      <c r="HT1056" s="68"/>
      <c r="HU1056" s="68"/>
      <c r="HV1056" s="68"/>
      <c r="HW1056" s="68"/>
      <c r="HX1056" s="68"/>
      <c r="HY1056" s="68"/>
      <c r="HZ1056" s="68"/>
      <c r="IA1056" s="68"/>
      <c r="IB1056" s="68"/>
      <c r="IC1056" s="68"/>
      <c r="ID1056" s="68"/>
      <c r="IE1056" s="68"/>
      <c r="IF1056" s="68"/>
      <c r="IG1056" s="68"/>
      <c r="IH1056" s="68"/>
      <c r="II1056" s="68"/>
      <c r="IJ1056" s="68"/>
      <c r="IK1056" s="68"/>
      <c r="IL1056" s="68"/>
      <c r="IM1056" s="68"/>
      <c r="IN1056" s="68"/>
      <c r="IO1056" s="68"/>
      <c r="IP1056" s="68"/>
      <c r="IQ1056" s="68"/>
      <c r="IR1056" s="68"/>
      <c r="IS1056" s="68"/>
      <c r="IT1056" s="68"/>
      <c r="IU1056" s="68"/>
      <c r="IV1056" s="68"/>
      <c r="IW1056" s="68"/>
      <c r="IX1056" s="68"/>
      <c r="IY1056" s="68"/>
      <c r="IZ1056" s="68"/>
      <c r="JA1056" s="68"/>
      <c r="JB1056" s="68"/>
      <c r="JC1056" s="68"/>
      <c r="JD1056" s="68"/>
      <c r="JE1056" s="68"/>
      <c r="JF1056" s="68"/>
      <c r="JG1056" s="68"/>
      <c r="JH1056" s="68"/>
      <c r="JI1056" s="68"/>
      <c r="JJ1056" s="68"/>
      <c r="JK1056" s="68"/>
      <c r="JL1056" s="68"/>
      <c r="JM1056" s="68"/>
      <c r="JN1056" s="68"/>
      <c r="JO1056" s="68"/>
      <c r="JP1056" s="68"/>
      <c r="JQ1056" s="68"/>
      <c r="JR1056" s="68"/>
      <c r="JS1056" s="68"/>
      <c r="JT1056" s="68"/>
      <c r="JU1056" s="68"/>
      <c r="JV1056" s="68"/>
      <c r="JW1056" s="68"/>
      <c r="JX1056" s="68"/>
      <c r="JY1056" s="68"/>
      <c r="JZ1056" s="68"/>
      <c r="KA1056" s="68"/>
      <c r="KB1056" s="68"/>
      <c r="KC1056" s="68"/>
      <c r="KD1056" s="68"/>
      <c r="KE1056" s="68"/>
      <c r="KF1056" s="68"/>
      <c r="KG1056" s="68"/>
      <c r="KH1056" s="68"/>
      <c r="KI1056" s="68"/>
      <c r="KJ1056" s="68"/>
      <c r="KK1056" s="68"/>
      <c r="KL1056" s="68"/>
      <c r="KM1056" s="68"/>
      <c r="KN1056" s="68"/>
      <c r="KO1056" s="68"/>
      <c r="KP1056" s="68"/>
      <c r="KQ1056" s="68"/>
      <c r="KR1056" s="68"/>
      <c r="KS1056" s="68"/>
      <c r="KT1056" s="68"/>
      <c r="KU1056" s="68"/>
      <c r="KV1056" s="68"/>
      <c r="KW1056" s="68"/>
      <c r="KX1056" s="68"/>
      <c r="KY1056" s="68"/>
      <c r="KZ1056" s="68"/>
      <c r="LA1056" s="68"/>
      <c r="LB1056" s="68"/>
      <c r="LC1056" s="68"/>
      <c r="LD1056" s="68"/>
      <c r="LE1056" s="68"/>
      <c r="LF1056" s="68"/>
      <c r="LG1056" s="68"/>
      <c r="LH1056" s="68"/>
      <c r="LI1056" s="68"/>
      <c r="LJ1056" s="68"/>
      <c r="LK1056" s="68"/>
      <c r="LL1056" s="68"/>
      <c r="LM1056" s="68"/>
      <c r="LN1056" s="68"/>
      <c r="LO1056" s="68"/>
      <c r="LP1056" s="68"/>
      <c r="LQ1056" s="68"/>
      <c r="LR1056" s="68"/>
      <c r="LS1056" s="68"/>
      <c r="LT1056" s="68"/>
      <c r="LU1056" s="68"/>
      <c r="LV1056" s="68"/>
      <c r="LW1056" s="68"/>
      <c r="LX1056" s="68"/>
      <c r="LY1056" s="68"/>
      <c r="LZ1056" s="68"/>
      <c r="MA1056" s="68"/>
      <c r="MB1056" s="68"/>
      <c r="MC1056" s="68"/>
      <c r="MD1056" s="68"/>
      <c r="ME1056" s="68"/>
      <c r="MF1056" s="68"/>
      <c r="MG1056" s="68"/>
      <c r="MH1056" s="68"/>
      <c r="MI1056" s="68"/>
      <c r="MJ1056" s="68"/>
      <c r="MK1056" s="68"/>
      <c r="ML1056" s="68"/>
      <c r="MM1056" s="68"/>
      <c r="MN1056" s="68"/>
      <c r="MO1056" s="68"/>
      <c r="MP1056" s="68"/>
      <c r="MQ1056" s="68"/>
      <c r="MR1056" s="68"/>
      <c r="MS1056" s="68"/>
      <c r="MT1056" s="68"/>
      <c r="MU1056" s="68"/>
      <c r="MV1056" s="68"/>
      <c r="MW1056" s="68"/>
      <c r="MX1056" s="68"/>
      <c r="MY1056" s="68"/>
      <c r="MZ1056" s="68"/>
      <c r="NA1056" s="68"/>
      <c r="NB1056" s="68"/>
      <c r="NC1056" s="68"/>
      <c r="ND1056" s="68"/>
      <c r="NE1056" s="68"/>
      <c r="NF1056" s="68"/>
      <c r="NG1056" s="68"/>
      <c r="NH1056" s="68"/>
      <c r="NI1056" s="68"/>
      <c r="NJ1056" s="68"/>
      <c r="NK1056" s="68"/>
      <c r="NL1056" s="68"/>
      <c r="NM1056" s="68"/>
      <c r="NN1056" s="68"/>
      <c r="NO1056" s="68"/>
      <c r="NP1056" s="68"/>
      <c r="NQ1056" s="68"/>
      <c r="NR1056" s="68"/>
      <c r="NS1056" s="68"/>
      <c r="NT1056" s="68"/>
      <c r="NU1056" s="68"/>
      <c r="NV1056" s="68"/>
      <c r="NW1056" s="68"/>
      <c r="NX1056" s="68"/>
      <c r="NY1056" s="68"/>
      <c r="NZ1056" s="68"/>
      <c r="OA1056" s="68"/>
      <c r="OB1056" s="68"/>
      <c r="OC1056" s="68"/>
      <c r="OD1056" s="68"/>
      <c r="OE1056" s="68"/>
      <c r="OF1056" s="68"/>
      <c r="OG1056" s="68"/>
      <c r="OH1056" s="68"/>
      <c r="OI1056" s="68"/>
      <c r="OJ1056" s="68"/>
      <c r="OK1056" s="68"/>
      <c r="OL1056" s="68"/>
      <c r="OM1056" s="68"/>
      <c r="ON1056" s="68"/>
      <c r="OO1056" s="68"/>
      <c r="OP1056" s="68"/>
      <c r="OQ1056" s="68"/>
      <c r="OR1056" s="68"/>
      <c r="OS1056" s="68"/>
      <c r="OT1056" s="68"/>
      <c r="OU1056" s="68"/>
      <c r="OV1056" s="68"/>
      <c r="OW1056" s="68"/>
      <c r="OX1056" s="68"/>
      <c r="OY1056" s="68"/>
      <c r="OZ1056" s="68"/>
      <c r="PA1056" s="68"/>
      <c r="PB1056" s="68"/>
      <c r="PC1056" s="68"/>
      <c r="PD1056" s="68"/>
      <c r="PE1056" s="68"/>
      <c r="PF1056" s="68"/>
      <c r="PG1056" s="68"/>
      <c r="PH1056" s="68"/>
      <c r="PI1056" s="68"/>
      <c r="PJ1056" s="68"/>
      <c r="PK1056" s="68"/>
      <c r="PL1056" s="68"/>
      <c r="PM1056" s="68"/>
      <c r="PN1056" s="68"/>
      <c r="PO1056" s="68"/>
      <c r="PP1056" s="68"/>
      <c r="PQ1056" s="68"/>
      <c r="PR1056" s="68"/>
      <c r="PS1056" s="68"/>
      <c r="PT1056" s="68"/>
      <c r="PU1056" s="68"/>
      <c r="PV1056" s="68"/>
      <c r="PW1056" s="68"/>
      <c r="PX1056" s="68"/>
      <c r="PY1056" s="68"/>
      <c r="PZ1056" s="68"/>
      <c r="QA1056" s="68"/>
      <c r="QB1056" s="68"/>
      <c r="QC1056" s="68"/>
      <c r="QD1056" s="68"/>
      <c r="QE1056" s="68"/>
      <c r="QF1056" s="68"/>
      <c r="QG1056" s="68"/>
      <c r="QH1056" s="68"/>
      <c r="QI1056" s="68"/>
      <c r="QJ1056" s="68"/>
      <c r="QK1056" s="68"/>
      <c r="QL1056" s="68"/>
      <c r="QM1056" s="68"/>
      <c r="QN1056" s="68"/>
      <c r="QO1056" s="68"/>
      <c r="QP1056" s="68"/>
      <c r="QQ1056" s="68"/>
      <c r="QR1056" s="68"/>
      <c r="QS1056" s="68"/>
      <c r="QT1056" s="68"/>
      <c r="QU1056" s="68"/>
      <c r="QV1056" s="68"/>
      <c r="QW1056" s="68"/>
      <c r="QX1056" s="68"/>
      <c r="QY1056" s="68"/>
      <c r="QZ1056" s="68"/>
      <c r="RA1056" s="68"/>
      <c r="RB1056" s="68"/>
      <c r="RC1056" s="68"/>
      <c r="RD1056" s="68"/>
      <c r="RE1056" s="68"/>
      <c r="RF1056" s="68"/>
      <c r="RG1056" s="68"/>
      <c r="RH1056" s="68"/>
      <c r="RI1056" s="68"/>
      <c r="RJ1056" s="68"/>
      <c r="RK1056" s="68"/>
      <c r="RL1056" s="68"/>
      <c r="RM1056" s="68"/>
      <c r="RN1056" s="68"/>
      <c r="RO1056" s="68"/>
      <c r="RP1056" s="68"/>
      <c r="RQ1056" s="68"/>
      <c r="RR1056" s="68"/>
      <c r="RS1056" s="68"/>
      <c r="RT1056" s="68"/>
      <c r="RU1056" s="68"/>
      <c r="RV1056" s="68"/>
      <c r="RW1056" s="68"/>
      <c r="RX1056" s="68"/>
      <c r="RY1056" s="68"/>
      <c r="RZ1056" s="68"/>
      <c r="SA1056" s="68"/>
      <c r="SB1056" s="68"/>
      <c r="SC1056" s="68"/>
      <c r="SD1056" s="68"/>
      <c r="SE1056" s="68"/>
      <c r="SF1056" s="68"/>
      <c r="SG1056" s="68"/>
      <c r="SH1056" s="68"/>
      <c r="SI1056" s="68"/>
      <c r="SJ1056" s="68"/>
      <c r="SK1056" s="68"/>
      <c r="SL1056" s="68"/>
      <c r="SM1056" s="68"/>
      <c r="SN1056" s="68"/>
      <c r="SO1056" s="68"/>
      <c r="SP1056" s="68"/>
      <c r="SQ1056" s="68"/>
      <c r="SR1056" s="68"/>
      <c r="SS1056" s="68"/>
      <c r="ST1056" s="68"/>
      <c r="SU1056" s="68"/>
      <c r="SV1056" s="68"/>
    </row>
    <row r="1057" spans="1:516" ht="16.5" customHeight="1" x14ac:dyDescent="0.2">
      <c r="A1057" s="20">
        <v>449</v>
      </c>
      <c r="B1057" s="20" t="s">
        <v>62</v>
      </c>
      <c r="C1057" s="20" t="s">
        <v>915</v>
      </c>
      <c r="D1057" s="20" t="s">
        <v>38</v>
      </c>
      <c r="E1057" s="20" t="s">
        <v>1345</v>
      </c>
      <c r="F1057" s="22" t="s">
        <v>947</v>
      </c>
      <c r="G1057" s="20" t="s">
        <v>42</v>
      </c>
      <c r="H1057" s="20" t="s">
        <v>35</v>
      </c>
      <c r="I1057" s="20" t="s">
        <v>81</v>
      </c>
      <c r="J1057" s="22" t="s">
        <v>915</v>
      </c>
      <c r="K1057" s="20"/>
      <c r="L1057" s="20"/>
      <c r="M1057" s="20"/>
      <c r="N1057" s="20"/>
      <c r="O1057" s="23"/>
      <c r="P1057" s="23">
        <v>2068468</v>
      </c>
      <c r="Q1057" s="24">
        <v>1</v>
      </c>
      <c r="R1057" s="25">
        <v>45931</v>
      </c>
      <c r="S1057" s="20" t="s">
        <v>83</v>
      </c>
      <c r="T1057" s="26">
        <f t="shared" si="18"/>
        <v>2068468</v>
      </c>
      <c r="U1057" s="27" t="s">
        <v>100</v>
      </c>
      <c r="V1057" s="27" t="s">
        <v>100</v>
      </c>
      <c r="W1057" s="68"/>
      <c r="X1057" s="68"/>
      <c r="Y1057" s="68"/>
      <c r="Z1057" s="68"/>
      <c r="AA1057" s="68"/>
      <c r="AB1057" s="68"/>
      <c r="AC1057" s="68"/>
      <c r="AD1057" s="68"/>
      <c r="AE1057" s="68"/>
      <c r="AF1057" s="68"/>
      <c r="AG1057" s="68"/>
      <c r="AH1057" s="68"/>
      <c r="AI1057" s="68"/>
      <c r="AJ1057" s="68"/>
      <c r="AK1057" s="68"/>
      <c r="AL1057" s="68"/>
      <c r="AM1057" s="68"/>
      <c r="AN1057" s="68"/>
      <c r="AO1057" s="68"/>
      <c r="AP1057" s="68"/>
      <c r="AQ1057" s="68"/>
      <c r="AR1057" s="68"/>
      <c r="AS1057" s="68"/>
      <c r="AT1057" s="68"/>
      <c r="AU1057" s="68"/>
      <c r="AV1057" s="68"/>
      <c r="AW1057" s="68"/>
      <c r="AX1057" s="68"/>
      <c r="AY1057" s="68"/>
      <c r="AZ1057" s="68"/>
      <c r="BA1057" s="68"/>
      <c r="BB1057" s="68"/>
      <c r="BC1057" s="68"/>
      <c r="BD1057" s="68"/>
      <c r="BE1057" s="68"/>
      <c r="BF1057" s="68"/>
      <c r="BG1057" s="68"/>
      <c r="BH1057" s="68"/>
      <c r="BI1057" s="68"/>
      <c r="BJ1057" s="68"/>
      <c r="BK1057" s="68"/>
      <c r="BL1057" s="68"/>
      <c r="BM1057" s="68"/>
      <c r="BN1057" s="68"/>
      <c r="BO1057" s="68"/>
      <c r="BP1057" s="68"/>
      <c r="BQ1057" s="68"/>
      <c r="BR1057" s="68"/>
      <c r="BS1057" s="68"/>
      <c r="BT1057" s="68"/>
      <c r="BU1057" s="68"/>
      <c r="BV1057" s="68"/>
      <c r="BW1057" s="68"/>
      <c r="BX1057" s="68"/>
      <c r="BY1057" s="68"/>
      <c r="BZ1057" s="68"/>
      <c r="CA1057" s="68"/>
      <c r="CB1057" s="68"/>
      <c r="CC1057" s="68"/>
      <c r="CD1057" s="68"/>
      <c r="CE1057" s="68"/>
      <c r="CF1057" s="68"/>
      <c r="CG1057" s="68"/>
      <c r="CH1057" s="68"/>
      <c r="CI1057" s="68"/>
      <c r="CJ1057" s="68"/>
      <c r="CK1057" s="68"/>
      <c r="CL1057" s="68"/>
      <c r="CM1057" s="68"/>
      <c r="CN1057" s="68"/>
      <c r="CO1057" s="68"/>
      <c r="CP1057" s="68"/>
      <c r="CQ1057" s="68"/>
      <c r="CR1057" s="68"/>
      <c r="CS1057" s="68"/>
      <c r="CT1057" s="68"/>
      <c r="CU1057" s="68"/>
      <c r="CV1057" s="68"/>
      <c r="CW1057" s="68"/>
      <c r="CX1057" s="68"/>
      <c r="CY1057" s="68"/>
      <c r="CZ1057" s="68"/>
      <c r="DA1057" s="68"/>
      <c r="DB1057" s="68"/>
      <c r="DC1057" s="68"/>
      <c r="DD1057" s="68"/>
      <c r="DE1057" s="68"/>
      <c r="DF1057" s="68"/>
      <c r="DG1057" s="68"/>
      <c r="DH1057" s="68"/>
      <c r="DI1057" s="68"/>
      <c r="DJ1057" s="68"/>
      <c r="DK1057" s="68"/>
      <c r="DL1057" s="68"/>
      <c r="DM1057" s="68"/>
      <c r="DN1057" s="68"/>
      <c r="DO1057" s="68"/>
      <c r="DP1057" s="68"/>
      <c r="DQ1057" s="68"/>
      <c r="DR1057" s="68"/>
      <c r="DS1057" s="68"/>
      <c r="DT1057" s="68"/>
      <c r="DU1057" s="68"/>
      <c r="DV1057" s="68"/>
      <c r="DW1057" s="68"/>
      <c r="DX1057" s="68"/>
      <c r="DY1057" s="68"/>
      <c r="DZ1057" s="68"/>
      <c r="EA1057" s="68"/>
      <c r="EB1057" s="68"/>
      <c r="EC1057" s="68"/>
      <c r="ED1057" s="68"/>
      <c r="EE1057" s="68"/>
      <c r="EF1057" s="68"/>
      <c r="EG1057" s="68"/>
      <c r="EH1057" s="68"/>
      <c r="EI1057" s="68"/>
      <c r="EJ1057" s="68"/>
      <c r="EK1057" s="68"/>
      <c r="EL1057" s="68"/>
      <c r="EM1057" s="68"/>
      <c r="EN1057" s="68"/>
      <c r="EO1057" s="68"/>
      <c r="EP1057" s="68"/>
      <c r="EQ1057" s="68"/>
      <c r="ER1057" s="68"/>
      <c r="ES1057" s="68"/>
      <c r="ET1057" s="68"/>
      <c r="EU1057" s="68"/>
      <c r="EV1057" s="68"/>
      <c r="EW1057" s="68"/>
      <c r="EX1057" s="68"/>
      <c r="EY1057" s="68"/>
      <c r="EZ1057" s="68"/>
      <c r="FA1057" s="68"/>
      <c r="FB1057" s="68"/>
      <c r="FC1057" s="68"/>
      <c r="FD1057" s="68"/>
      <c r="FE1057" s="68"/>
      <c r="FF1057" s="68"/>
      <c r="FG1057" s="68"/>
      <c r="FH1057" s="68"/>
      <c r="FI1057" s="68"/>
      <c r="FJ1057" s="68"/>
      <c r="FK1057" s="68"/>
      <c r="FL1057" s="68"/>
      <c r="FM1057" s="68"/>
      <c r="FN1057" s="68"/>
      <c r="FO1057" s="68"/>
      <c r="FP1057" s="68"/>
      <c r="FQ1057" s="68"/>
      <c r="FR1057" s="68"/>
      <c r="FS1057" s="68"/>
      <c r="FT1057" s="68"/>
      <c r="FU1057" s="68"/>
      <c r="FV1057" s="68"/>
      <c r="FW1057" s="68"/>
      <c r="FX1057" s="68"/>
      <c r="FY1057" s="68"/>
      <c r="FZ1057" s="68"/>
      <c r="GA1057" s="68"/>
      <c r="GB1057" s="68"/>
      <c r="GC1057" s="68"/>
      <c r="GD1057" s="68"/>
      <c r="GE1057" s="68"/>
      <c r="GF1057" s="68"/>
      <c r="GG1057" s="68"/>
      <c r="GH1057" s="68"/>
      <c r="GI1057" s="68"/>
      <c r="GJ1057" s="68"/>
      <c r="GK1057" s="68"/>
      <c r="GL1057" s="68"/>
      <c r="GM1057" s="68"/>
      <c r="GN1057" s="68"/>
      <c r="GO1057" s="68"/>
      <c r="GP1057" s="68"/>
      <c r="GQ1057" s="68"/>
      <c r="GR1057" s="68"/>
      <c r="GS1057" s="68"/>
      <c r="GT1057" s="68"/>
      <c r="GU1057" s="68"/>
      <c r="GV1057" s="68"/>
      <c r="GW1057" s="68"/>
      <c r="GX1057" s="68"/>
      <c r="GY1057" s="68"/>
      <c r="GZ1057" s="68"/>
      <c r="HA1057" s="68"/>
      <c r="HB1057" s="68"/>
      <c r="HC1057" s="68"/>
      <c r="HD1057" s="68"/>
      <c r="HE1057" s="68"/>
      <c r="HF1057" s="68"/>
      <c r="HG1057" s="68"/>
      <c r="HH1057" s="68"/>
      <c r="HI1057" s="68"/>
      <c r="HJ1057" s="68"/>
      <c r="HK1057" s="68"/>
      <c r="HL1057" s="68"/>
      <c r="HM1057" s="68"/>
      <c r="HN1057" s="68"/>
      <c r="HO1057" s="68"/>
      <c r="HP1057" s="68"/>
      <c r="HQ1057" s="68"/>
      <c r="HR1057" s="68"/>
      <c r="HS1057" s="68"/>
      <c r="HT1057" s="68"/>
      <c r="HU1057" s="68"/>
      <c r="HV1057" s="68"/>
      <c r="HW1057" s="68"/>
      <c r="HX1057" s="68"/>
      <c r="HY1057" s="68"/>
      <c r="HZ1057" s="68"/>
      <c r="IA1057" s="68"/>
      <c r="IB1057" s="68"/>
      <c r="IC1057" s="68"/>
      <c r="ID1057" s="68"/>
      <c r="IE1057" s="68"/>
      <c r="IF1057" s="68"/>
      <c r="IG1057" s="68"/>
      <c r="IH1057" s="68"/>
      <c r="II1057" s="68"/>
      <c r="IJ1057" s="68"/>
      <c r="IK1057" s="68"/>
      <c r="IL1057" s="68"/>
      <c r="IM1057" s="68"/>
      <c r="IN1057" s="68"/>
      <c r="IO1057" s="68"/>
      <c r="IP1057" s="68"/>
      <c r="IQ1057" s="68"/>
      <c r="IR1057" s="68"/>
      <c r="IS1057" s="68"/>
      <c r="IT1057" s="68"/>
      <c r="IU1057" s="68"/>
      <c r="IV1057" s="68"/>
      <c r="IW1057" s="68"/>
      <c r="IX1057" s="68"/>
      <c r="IY1057" s="68"/>
      <c r="IZ1057" s="68"/>
      <c r="JA1057" s="68"/>
      <c r="JB1057" s="68"/>
      <c r="JC1057" s="68"/>
      <c r="JD1057" s="68"/>
      <c r="JE1057" s="68"/>
      <c r="JF1057" s="68"/>
      <c r="JG1057" s="68"/>
      <c r="JH1057" s="68"/>
      <c r="JI1057" s="68"/>
      <c r="JJ1057" s="68"/>
      <c r="JK1057" s="68"/>
      <c r="JL1057" s="68"/>
      <c r="JM1057" s="68"/>
      <c r="JN1057" s="68"/>
      <c r="JO1057" s="68"/>
      <c r="JP1057" s="68"/>
      <c r="JQ1057" s="68"/>
      <c r="JR1057" s="68"/>
      <c r="JS1057" s="68"/>
      <c r="JT1057" s="68"/>
      <c r="JU1057" s="68"/>
      <c r="JV1057" s="68"/>
      <c r="JW1057" s="68"/>
      <c r="JX1057" s="68"/>
      <c r="JY1057" s="68"/>
      <c r="JZ1057" s="68"/>
      <c r="KA1057" s="68"/>
      <c r="KB1057" s="68"/>
      <c r="KC1057" s="68"/>
      <c r="KD1057" s="68"/>
      <c r="KE1057" s="68"/>
      <c r="KF1057" s="68"/>
      <c r="KG1057" s="68"/>
      <c r="KH1057" s="68"/>
      <c r="KI1057" s="68"/>
      <c r="KJ1057" s="68"/>
      <c r="KK1057" s="68"/>
      <c r="KL1057" s="68"/>
      <c r="KM1057" s="68"/>
      <c r="KN1057" s="68"/>
      <c r="KO1057" s="68"/>
      <c r="KP1057" s="68"/>
      <c r="KQ1057" s="68"/>
      <c r="KR1057" s="68"/>
      <c r="KS1057" s="68"/>
      <c r="KT1057" s="68"/>
      <c r="KU1057" s="68"/>
      <c r="KV1057" s="68"/>
      <c r="KW1057" s="68"/>
      <c r="KX1057" s="68"/>
      <c r="KY1057" s="68"/>
      <c r="KZ1057" s="68"/>
      <c r="LA1057" s="68"/>
      <c r="LB1057" s="68"/>
      <c r="LC1057" s="68"/>
      <c r="LD1057" s="68"/>
      <c r="LE1057" s="68"/>
      <c r="LF1057" s="68"/>
      <c r="LG1057" s="68"/>
      <c r="LH1057" s="68"/>
      <c r="LI1057" s="68"/>
      <c r="LJ1057" s="68"/>
      <c r="LK1057" s="68"/>
      <c r="LL1057" s="68"/>
      <c r="LM1057" s="68"/>
      <c r="LN1057" s="68"/>
      <c r="LO1057" s="68"/>
      <c r="LP1057" s="68"/>
      <c r="LQ1057" s="68"/>
      <c r="LR1057" s="68"/>
      <c r="LS1057" s="68"/>
      <c r="LT1057" s="68"/>
      <c r="LU1057" s="68"/>
      <c r="LV1057" s="68"/>
      <c r="LW1057" s="68"/>
      <c r="LX1057" s="68"/>
      <c r="LY1057" s="68"/>
      <c r="LZ1057" s="68"/>
      <c r="MA1057" s="68"/>
      <c r="MB1057" s="68"/>
      <c r="MC1057" s="68"/>
      <c r="MD1057" s="68"/>
      <c r="ME1057" s="68"/>
      <c r="MF1057" s="68"/>
      <c r="MG1057" s="68"/>
      <c r="MH1057" s="68"/>
      <c r="MI1057" s="68"/>
      <c r="MJ1057" s="68"/>
      <c r="MK1057" s="68"/>
      <c r="ML1057" s="68"/>
      <c r="MM1057" s="68"/>
      <c r="MN1057" s="68"/>
      <c r="MO1057" s="68"/>
      <c r="MP1057" s="68"/>
      <c r="MQ1057" s="68"/>
      <c r="MR1057" s="68"/>
      <c r="MS1057" s="68"/>
      <c r="MT1057" s="68"/>
      <c r="MU1057" s="68"/>
      <c r="MV1057" s="68"/>
      <c r="MW1057" s="68"/>
      <c r="MX1057" s="68"/>
      <c r="MY1057" s="68"/>
      <c r="MZ1057" s="68"/>
      <c r="NA1057" s="68"/>
      <c r="NB1057" s="68"/>
      <c r="NC1057" s="68"/>
      <c r="ND1057" s="68"/>
      <c r="NE1057" s="68"/>
      <c r="NF1057" s="68"/>
      <c r="NG1057" s="68"/>
      <c r="NH1057" s="68"/>
      <c r="NI1057" s="68"/>
      <c r="NJ1057" s="68"/>
      <c r="NK1057" s="68"/>
      <c r="NL1057" s="68"/>
      <c r="NM1057" s="68"/>
      <c r="NN1057" s="68"/>
      <c r="NO1057" s="68"/>
      <c r="NP1057" s="68"/>
      <c r="NQ1057" s="68"/>
      <c r="NR1057" s="68"/>
      <c r="NS1057" s="68"/>
      <c r="NT1057" s="68"/>
      <c r="NU1057" s="68"/>
      <c r="NV1057" s="68"/>
      <c r="NW1057" s="68"/>
      <c r="NX1057" s="68"/>
      <c r="NY1057" s="68"/>
      <c r="NZ1057" s="68"/>
      <c r="OA1057" s="68"/>
      <c r="OB1057" s="68"/>
      <c r="OC1057" s="68"/>
      <c r="OD1057" s="68"/>
      <c r="OE1057" s="68"/>
      <c r="OF1057" s="68"/>
      <c r="OG1057" s="68"/>
      <c r="OH1057" s="68"/>
      <c r="OI1057" s="68"/>
      <c r="OJ1057" s="68"/>
      <c r="OK1057" s="68"/>
      <c r="OL1057" s="68"/>
      <c r="OM1057" s="68"/>
      <c r="ON1057" s="68"/>
      <c r="OO1057" s="68"/>
      <c r="OP1057" s="68"/>
      <c r="OQ1057" s="68"/>
      <c r="OR1057" s="68"/>
      <c r="OS1057" s="68"/>
      <c r="OT1057" s="68"/>
      <c r="OU1057" s="68"/>
      <c r="OV1057" s="68"/>
      <c r="OW1057" s="68"/>
      <c r="OX1057" s="68"/>
      <c r="OY1057" s="68"/>
      <c r="OZ1057" s="68"/>
      <c r="PA1057" s="68"/>
      <c r="PB1057" s="68"/>
      <c r="PC1057" s="68"/>
      <c r="PD1057" s="68"/>
      <c r="PE1057" s="68"/>
      <c r="PF1057" s="68"/>
      <c r="PG1057" s="68"/>
      <c r="PH1057" s="68"/>
      <c r="PI1057" s="68"/>
      <c r="PJ1057" s="68"/>
      <c r="PK1057" s="68"/>
      <c r="PL1057" s="68"/>
      <c r="PM1057" s="68"/>
      <c r="PN1057" s="68"/>
      <c r="PO1057" s="68"/>
      <c r="PP1057" s="68"/>
      <c r="PQ1057" s="68"/>
      <c r="PR1057" s="68"/>
      <c r="PS1057" s="68"/>
      <c r="PT1057" s="68"/>
      <c r="PU1057" s="68"/>
      <c r="PV1057" s="68"/>
      <c r="PW1057" s="68"/>
      <c r="PX1057" s="68"/>
      <c r="PY1057" s="68"/>
      <c r="PZ1057" s="68"/>
      <c r="QA1057" s="68"/>
      <c r="QB1057" s="68"/>
      <c r="QC1057" s="68"/>
      <c r="QD1057" s="68"/>
      <c r="QE1057" s="68"/>
      <c r="QF1057" s="68"/>
      <c r="QG1057" s="68"/>
      <c r="QH1057" s="68"/>
      <c r="QI1057" s="68"/>
      <c r="QJ1057" s="68"/>
      <c r="QK1057" s="68"/>
      <c r="QL1057" s="68"/>
      <c r="QM1057" s="68"/>
      <c r="QN1057" s="68"/>
      <c r="QO1057" s="68"/>
      <c r="QP1057" s="68"/>
      <c r="QQ1057" s="68"/>
      <c r="QR1057" s="68"/>
      <c r="QS1057" s="68"/>
      <c r="QT1057" s="68"/>
      <c r="QU1057" s="68"/>
      <c r="QV1057" s="68"/>
      <c r="QW1057" s="68"/>
      <c r="QX1057" s="68"/>
      <c r="QY1057" s="68"/>
      <c r="QZ1057" s="68"/>
      <c r="RA1057" s="68"/>
      <c r="RB1057" s="68"/>
      <c r="RC1057" s="68"/>
      <c r="RD1057" s="68"/>
      <c r="RE1057" s="68"/>
      <c r="RF1057" s="68"/>
      <c r="RG1057" s="68"/>
      <c r="RH1057" s="68"/>
      <c r="RI1057" s="68"/>
      <c r="RJ1057" s="68"/>
      <c r="RK1057" s="68"/>
      <c r="RL1057" s="68"/>
      <c r="RM1057" s="68"/>
      <c r="RN1057" s="68"/>
      <c r="RO1057" s="68"/>
      <c r="RP1057" s="68"/>
      <c r="RQ1057" s="68"/>
      <c r="RR1057" s="68"/>
      <c r="RS1057" s="68"/>
      <c r="RT1057" s="68"/>
      <c r="RU1057" s="68"/>
      <c r="RV1057" s="68"/>
      <c r="RW1057" s="68"/>
      <c r="RX1057" s="68"/>
      <c r="RY1057" s="68"/>
      <c r="RZ1057" s="68"/>
      <c r="SA1057" s="68"/>
      <c r="SB1057" s="68"/>
      <c r="SC1057" s="68"/>
      <c r="SD1057" s="68"/>
      <c r="SE1057" s="68"/>
      <c r="SF1057" s="68"/>
      <c r="SG1057" s="68"/>
      <c r="SH1057" s="68"/>
      <c r="SI1057" s="68"/>
      <c r="SJ1057" s="68"/>
      <c r="SK1057" s="68"/>
      <c r="SL1057" s="68"/>
      <c r="SM1057" s="68"/>
      <c r="SN1057" s="68"/>
      <c r="SO1057" s="68"/>
      <c r="SP1057" s="68"/>
      <c r="SQ1057" s="68"/>
      <c r="SR1057" s="68"/>
      <c r="SS1057" s="68"/>
      <c r="ST1057" s="68"/>
      <c r="SU1057" s="68"/>
      <c r="SV1057" s="68"/>
    </row>
    <row r="1058" spans="1:516" ht="16.5" customHeight="1" x14ac:dyDescent="0.2">
      <c r="A1058" s="20">
        <v>450</v>
      </c>
      <c r="B1058" s="20" t="s">
        <v>62</v>
      </c>
      <c r="C1058" s="20" t="s">
        <v>915</v>
      </c>
      <c r="D1058" s="20" t="s">
        <v>38</v>
      </c>
      <c r="E1058" s="20" t="s">
        <v>1345</v>
      </c>
      <c r="F1058" s="22" t="s">
        <v>947</v>
      </c>
      <c r="G1058" s="20" t="s">
        <v>42</v>
      </c>
      <c r="H1058" s="20" t="s">
        <v>35</v>
      </c>
      <c r="I1058" s="20" t="s">
        <v>81</v>
      </c>
      <c r="J1058" s="22" t="s">
        <v>915</v>
      </c>
      <c r="K1058" s="20"/>
      <c r="L1058" s="20"/>
      <c r="M1058" s="20"/>
      <c r="N1058" s="20"/>
      <c r="O1058" s="23"/>
      <c r="P1058" s="23">
        <v>2068468</v>
      </c>
      <c r="Q1058" s="24">
        <v>1</v>
      </c>
      <c r="R1058" s="25">
        <v>45962</v>
      </c>
      <c r="S1058" s="20" t="s">
        <v>83</v>
      </c>
      <c r="T1058" s="26">
        <f t="shared" si="18"/>
        <v>2068468</v>
      </c>
      <c r="U1058" s="27" t="s">
        <v>100</v>
      </c>
      <c r="V1058" s="27" t="s">
        <v>100</v>
      </c>
      <c r="W1058" s="68"/>
      <c r="X1058" s="68"/>
      <c r="Y1058" s="68"/>
      <c r="Z1058" s="68"/>
      <c r="AA1058" s="68"/>
      <c r="AB1058" s="68"/>
      <c r="AC1058" s="68"/>
      <c r="AD1058" s="68"/>
      <c r="AE1058" s="68"/>
      <c r="AF1058" s="68"/>
      <c r="AG1058" s="68"/>
      <c r="AH1058" s="68"/>
      <c r="AI1058" s="68"/>
      <c r="AJ1058" s="68"/>
      <c r="AK1058" s="68"/>
      <c r="AL1058" s="68"/>
      <c r="AM1058" s="68"/>
      <c r="AN1058" s="68"/>
      <c r="AO1058" s="68"/>
      <c r="AP1058" s="68"/>
      <c r="AQ1058" s="68"/>
      <c r="AR1058" s="68"/>
      <c r="AS1058" s="68"/>
      <c r="AT1058" s="68"/>
      <c r="AU1058" s="68"/>
      <c r="AV1058" s="68"/>
      <c r="AW1058" s="68"/>
      <c r="AX1058" s="68"/>
      <c r="AY1058" s="68"/>
      <c r="AZ1058" s="68"/>
      <c r="BA1058" s="68"/>
      <c r="BB1058" s="68"/>
      <c r="BC1058" s="68"/>
      <c r="BD1058" s="68"/>
      <c r="BE1058" s="68"/>
      <c r="BF1058" s="68"/>
      <c r="BG1058" s="68"/>
      <c r="BH1058" s="68"/>
      <c r="BI1058" s="68"/>
      <c r="BJ1058" s="68"/>
      <c r="BK1058" s="68"/>
      <c r="BL1058" s="68"/>
      <c r="BM1058" s="68"/>
      <c r="BN1058" s="68"/>
      <c r="BO1058" s="68"/>
      <c r="BP1058" s="68"/>
      <c r="BQ1058" s="68"/>
      <c r="BR1058" s="68"/>
      <c r="BS1058" s="68"/>
      <c r="BT1058" s="68"/>
      <c r="BU1058" s="68"/>
      <c r="BV1058" s="68"/>
      <c r="BW1058" s="68"/>
      <c r="BX1058" s="68"/>
      <c r="BY1058" s="68"/>
      <c r="BZ1058" s="68"/>
      <c r="CA1058" s="68"/>
      <c r="CB1058" s="68"/>
      <c r="CC1058" s="68"/>
      <c r="CD1058" s="68"/>
      <c r="CE1058" s="68"/>
      <c r="CF1058" s="68"/>
      <c r="CG1058" s="68"/>
      <c r="CH1058" s="68"/>
      <c r="CI1058" s="68"/>
      <c r="CJ1058" s="68"/>
      <c r="CK1058" s="68"/>
      <c r="CL1058" s="68"/>
      <c r="CM1058" s="68"/>
      <c r="CN1058" s="68"/>
      <c r="CO1058" s="68"/>
      <c r="CP1058" s="68"/>
      <c r="CQ1058" s="68"/>
      <c r="CR1058" s="68"/>
      <c r="CS1058" s="68"/>
      <c r="CT1058" s="68"/>
      <c r="CU1058" s="68"/>
      <c r="CV1058" s="68"/>
      <c r="CW1058" s="68"/>
      <c r="CX1058" s="68"/>
      <c r="CY1058" s="68"/>
      <c r="CZ1058" s="68"/>
      <c r="DA1058" s="68"/>
      <c r="DB1058" s="68"/>
      <c r="DC1058" s="68"/>
      <c r="DD1058" s="68"/>
      <c r="DE1058" s="68"/>
      <c r="DF1058" s="68"/>
      <c r="DG1058" s="68"/>
      <c r="DH1058" s="68"/>
      <c r="DI1058" s="68"/>
      <c r="DJ1058" s="68"/>
      <c r="DK1058" s="68"/>
      <c r="DL1058" s="68"/>
      <c r="DM1058" s="68"/>
      <c r="DN1058" s="68"/>
      <c r="DO1058" s="68"/>
      <c r="DP1058" s="68"/>
      <c r="DQ1058" s="68"/>
      <c r="DR1058" s="68"/>
      <c r="DS1058" s="68"/>
      <c r="DT1058" s="68"/>
      <c r="DU1058" s="68"/>
      <c r="DV1058" s="68"/>
      <c r="DW1058" s="68"/>
      <c r="DX1058" s="68"/>
      <c r="DY1058" s="68"/>
      <c r="DZ1058" s="68"/>
      <c r="EA1058" s="68"/>
      <c r="EB1058" s="68"/>
      <c r="EC1058" s="68"/>
      <c r="ED1058" s="68"/>
      <c r="EE1058" s="68"/>
      <c r="EF1058" s="68"/>
      <c r="EG1058" s="68"/>
      <c r="EH1058" s="68"/>
      <c r="EI1058" s="68"/>
      <c r="EJ1058" s="68"/>
      <c r="EK1058" s="68"/>
      <c r="EL1058" s="68"/>
      <c r="EM1058" s="68"/>
      <c r="EN1058" s="68"/>
      <c r="EO1058" s="68"/>
      <c r="EP1058" s="68"/>
      <c r="EQ1058" s="68"/>
      <c r="ER1058" s="68"/>
      <c r="ES1058" s="68"/>
      <c r="ET1058" s="68"/>
      <c r="EU1058" s="68"/>
      <c r="EV1058" s="68"/>
      <c r="EW1058" s="68"/>
      <c r="EX1058" s="68"/>
      <c r="EY1058" s="68"/>
      <c r="EZ1058" s="68"/>
      <c r="FA1058" s="68"/>
      <c r="FB1058" s="68"/>
      <c r="FC1058" s="68"/>
      <c r="FD1058" s="68"/>
      <c r="FE1058" s="68"/>
      <c r="FF1058" s="68"/>
      <c r="FG1058" s="68"/>
      <c r="FH1058" s="68"/>
      <c r="FI1058" s="68"/>
      <c r="FJ1058" s="68"/>
      <c r="FK1058" s="68"/>
      <c r="FL1058" s="68"/>
      <c r="FM1058" s="68"/>
      <c r="FN1058" s="68"/>
      <c r="FO1058" s="68"/>
      <c r="FP1058" s="68"/>
      <c r="FQ1058" s="68"/>
      <c r="FR1058" s="68"/>
      <c r="FS1058" s="68"/>
      <c r="FT1058" s="68"/>
      <c r="FU1058" s="68"/>
      <c r="FV1058" s="68"/>
      <c r="FW1058" s="68"/>
      <c r="FX1058" s="68"/>
      <c r="FY1058" s="68"/>
      <c r="FZ1058" s="68"/>
      <c r="GA1058" s="68"/>
      <c r="GB1058" s="68"/>
      <c r="GC1058" s="68"/>
      <c r="GD1058" s="68"/>
      <c r="GE1058" s="68"/>
      <c r="GF1058" s="68"/>
      <c r="GG1058" s="68"/>
      <c r="GH1058" s="68"/>
      <c r="GI1058" s="68"/>
      <c r="GJ1058" s="68"/>
      <c r="GK1058" s="68"/>
      <c r="GL1058" s="68"/>
      <c r="GM1058" s="68"/>
      <c r="GN1058" s="68"/>
      <c r="GO1058" s="68"/>
      <c r="GP1058" s="68"/>
      <c r="GQ1058" s="68"/>
      <c r="GR1058" s="68"/>
      <c r="GS1058" s="68"/>
      <c r="GT1058" s="68"/>
      <c r="GU1058" s="68"/>
      <c r="GV1058" s="68"/>
      <c r="GW1058" s="68"/>
      <c r="GX1058" s="68"/>
      <c r="GY1058" s="68"/>
      <c r="GZ1058" s="68"/>
      <c r="HA1058" s="68"/>
      <c r="HB1058" s="68"/>
      <c r="HC1058" s="68"/>
      <c r="HD1058" s="68"/>
      <c r="HE1058" s="68"/>
      <c r="HF1058" s="68"/>
      <c r="HG1058" s="68"/>
      <c r="HH1058" s="68"/>
      <c r="HI1058" s="68"/>
      <c r="HJ1058" s="68"/>
      <c r="HK1058" s="68"/>
      <c r="HL1058" s="68"/>
      <c r="HM1058" s="68"/>
      <c r="HN1058" s="68"/>
      <c r="HO1058" s="68"/>
      <c r="HP1058" s="68"/>
      <c r="HQ1058" s="68"/>
      <c r="HR1058" s="68"/>
      <c r="HS1058" s="68"/>
      <c r="HT1058" s="68"/>
      <c r="HU1058" s="68"/>
      <c r="HV1058" s="68"/>
      <c r="HW1058" s="68"/>
      <c r="HX1058" s="68"/>
      <c r="HY1058" s="68"/>
      <c r="HZ1058" s="68"/>
      <c r="IA1058" s="68"/>
      <c r="IB1058" s="68"/>
      <c r="IC1058" s="68"/>
      <c r="ID1058" s="68"/>
      <c r="IE1058" s="68"/>
      <c r="IF1058" s="68"/>
      <c r="IG1058" s="68"/>
      <c r="IH1058" s="68"/>
      <c r="II1058" s="68"/>
      <c r="IJ1058" s="68"/>
      <c r="IK1058" s="68"/>
      <c r="IL1058" s="68"/>
      <c r="IM1058" s="68"/>
      <c r="IN1058" s="68"/>
      <c r="IO1058" s="68"/>
      <c r="IP1058" s="68"/>
      <c r="IQ1058" s="68"/>
      <c r="IR1058" s="68"/>
      <c r="IS1058" s="68"/>
      <c r="IT1058" s="68"/>
      <c r="IU1058" s="68"/>
      <c r="IV1058" s="68"/>
      <c r="IW1058" s="68"/>
      <c r="IX1058" s="68"/>
      <c r="IY1058" s="68"/>
      <c r="IZ1058" s="68"/>
      <c r="JA1058" s="68"/>
      <c r="JB1058" s="68"/>
      <c r="JC1058" s="68"/>
      <c r="JD1058" s="68"/>
      <c r="JE1058" s="68"/>
      <c r="JF1058" s="68"/>
      <c r="JG1058" s="68"/>
      <c r="JH1058" s="68"/>
      <c r="JI1058" s="68"/>
      <c r="JJ1058" s="68"/>
      <c r="JK1058" s="68"/>
      <c r="JL1058" s="68"/>
      <c r="JM1058" s="68"/>
      <c r="JN1058" s="68"/>
      <c r="JO1058" s="68"/>
      <c r="JP1058" s="68"/>
      <c r="JQ1058" s="68"/>
      <c r="JR1058" s="68"/>
      <c r="JS1058" s="68"/>
      <c r="JT1058" s="68"/>
      <c r="JU1058" s="68"/>
      <c r="JV1058" s="68"/>
      <c r="JW1058" s="68"/>
      <c r="JX1058" s="68"/>
      <c r="JY1058" s="68"/>
      <c r="JZ1058" s="68"/>
      <c r="KA1058" s="68"/>
      <c r="KB1058" s="68"/>
      <c r="KC1058" s="68"/>
      <c r="KD1058" s="68"/>
      <c r="KE1058" s="68"/>
      <c r="KF1058" s="68"/>
      <c r="KG1058" s="68"/>
      <c r="KH1058" s="68"/>
      <c r="KI1058" s="68"/>
      <c r="KJ1058" s="68"/>
      <c r="KK1058" s="68"/>
      <c r="KL1058" s="68"/>
      <c r="KM1058" s="68"/>
      <c r="KN1058" s="68"/>
      <c r="KO1058" s="68"/>
      <c r="KP1058" s="68"/>
      <c r="KQ1058" s="68"/>
      <c r="KR1058" s="68"/>
      <c r="KS1058" s="68"/>
      <c r="KT1058" s="68"/>
      <c r="KU1058" s="68"/>
      <c r="KV1058" s="68"/>
      <c r="KW1058" s="68"/>
      <c r="KX1058" s="68"/>
      <c r="KY1058" s="68"/>
      <c r="KZ1058" s="68"/>
      <c r="LA1058" s="68"/>
      <c r="LB1058" s="68"/>
      <c r="LC1058" s="68"/>
      <c r="LD1058" s="68"/>
      <c r="LE1058" s="68"/>
      <c r="LF1058" s="68"/>
      <c r="LG1058" s="68"/>
      <c r="LH1058" s="68"/>
      <c r="LI1058" s="68"/>
      <c r="LJ1058" s="68"/>
      <c r="LK1058" s="68"/>
      <c r="LL1058" s="68"/>
      <c r="LM1058" s="68"/>
      <c r="LN1058" s="68"/>
      <c r="LO1058" s="68"/>
      <c r="LP1058" s="68"/>
      <c r="LQ1058" s="68"/>
      <c r="LR1058" s="68"/>
      <c r="LS1058" s="68"/>
      <c r="LT1058" s="68"/>
      <c r="LU1058" s="68"/>
      <c r="LV1058" s="68"/>
      <c r="LW1058" s="68"/>
      <c r="LX1058" s="68"/>
      <c r="LY1058" s="68"/>
      <c r="LZ1058" s="68"/>
      <c r="MA1058" s="68"/>
      <c r="MB1058" s="68"/>
      <c r="MC1058" s="68"/>
      <c r="MD1058" s="68"/>
      <c r="ME1058" s="68"/>
      <c r="MF1058" s="68"/>
      <c r="MG1058" s="68"/>
      <c r="MH1058" s="68"/>
      <c r="MI1058" s="68"/>
      <c r="MJ1058" s="68"/>
      <c r="MK1058" s="68"/>
      <c r="ML1058" s="68"/>
      <c r="MM1058" s="68"/>
      <c r="MN1058" s="68"/>
      <c r="MO1058" s="68"/>
      <c r="MP1058" s="68"/>
      <c r="MQ1058" s="68"/>
      <c r="MR1058" s="68"/>
      <c r="MS1058" s="68"/>
      <c r="MT1058" s="68"/>
      <c r="MU1058" s="68"/>
      <c r="MV1058" s="68"/>
      <c r="MW1058" s="68"/>
      <c r="MX1058" s="68"/>
      <c r="MY1058" s="68"/>
      <c r="MZ1058" s="68"/>
      <c r="NA1058" s="68"/>
      <c r="NB1058" s="68"/>
      <c r="NC1058" s="68"/>
      <c r="ND1058" s="68"/>
      <c r="NE1058" s="68"/>
      <c r="NF1058" s="68"/>
      <c r="NG1058" s="68"/>
      <c r="NH1058" s="68"/>
      <c r="NI1058" s="68"/>
      <c r="NJ1058" s="68"/>
      <c r="NK1058" s="68"/>
      <c r="NL1058" s="68"/>
      <c r="NM1058" s="68"/>
      <c r="NN1058" s="68"/>
      <c r="NO1058" s="68"/>
      <c r="NP1058" s="68"/>
      <c r="NQ1058" s="68"/>
      <c r="NR1058" s="68"/>
      <c r="NS1058" s="68"/>
      <c r="NT1058" s="68"/>
      <c r="NU1058" s="68"/>
      <c r="NV1058" s="68"/>
      <c r="NW1058" s="68"/>
      <c r="NX1058" s="68"/>
      <c r="NY1058" s="68"/>
      <c r="NZ1058" s="68"/>
      <c r="OA1058" s="68"/>
      <c r="OB1058" s="68"/>
      <c r="OC1058" s="68"/>
      <c r="OD1058" s="68"/>
      <c r="OE1058" s="68"/>
      <c r="OF1058" s="68"/>
      <c r="OG1058" s="68"/>
      <c r="OH1058" s="68"/>
      <c r="OI1058" s="68"/>
      <c r="OJ1058" s="68"/>
      <c r="OK1058" s="68"/>
      <c r="OL1058" s="68"/>
      <c r="OM1058" s="68"/>
      <c r="ON1058" s="68"/>
      <c r="OO1058" s="68"/>
      <c r="OP1058" s="68"/>
      <c r="OQ1058" s="68"/>
      <c r="OR1058" s="68"/>
      <c r="OS1058" s="68"/>
      <c r="OT1058" s="68"/>
      <c r="OU1058" s="68"/>
      <c r="OV1058" s="68"/>
      <c r="OW1058" s="68"/>
      <c r="OX1058" s="68"/>
      <c r="OY1058" s="68"/>
      <c r="OZ1058" s="68"/>
      <c r="PA1058" s="68"/>
      <c r="PB1058" s="68"/>
      <c r="PC1058" s="68"/>
      <c r="PD1058" s="68"/>
      <c r="PE1058" s="68"/>
      <c r="PF1058" s="68"/>
      <c r="PG1058" s="68"/>
      <c r="PH1058" s="68"/>
      <c r="PI1058" s="68"/>
      <c r="PJ1058" s="68"/>
      <c r="PK1058" s="68"/>
      <c r="PL1058" s="68"/>
      <c r="PM1058" s="68"/>
      <c r="PN1058" s="68"/>
      <c r="PO1058" s="68"/>
      <c r="PP1058" s="68"/>
      <c r="PQ1058" s="68"/>
      <c r="PR1058" s="68"/>
      <c r="PS1058" s="68"/>
      <c r="PT1058" s="68"/>
      <c r="PU1058" s="68"/>
      <c r="PV1058" s="68"/>
      <c r="PW1058" s="68"/>
      <c r="PX1058" s="68"/>
      <c r="PY1058" s="68"/>
      <c r="PZ1058" s="68"/>
      <c r="QA1058" s="68"/>
      <c r="QB1058" s="68"/>
      <c r="QC1058" s="68"/>
      <c r="QD1058" s="68"/>
      <c r="QE1058" s="68"/>
      <c r="QF1058" s="68"/>
      <c r="QG1058" s="68"/>
      <c r="QH1058" s="68"/>
      <c r="QI1058" s="68"/>
      <c r="QJ1058" s="68"/>
      <c r="QK1058" s="68"/>
      <c r="QL1058" s="68"/>
      <c r="QM1058" s="68"/>
      <c r="QN1058" s="68"/>
      <c r="QO1058" s="68"/>
      <c r="QP1058" s="68"/>
      <c r="QQ1058" s="68"/>
      <c r="QR1058" s="68"/>
      <c r="QS1058" s="68"/>
      <c r="QT1058" s="68"/>
      <c r="QU1058" s="68"/>
      <c r="QV1058" s="68"/>
      <c r="QW1058" s="68"/>
      <c r="QX1058" s="68"/>
      <c r="QY1058" s="68"/>
      <c r="QZ1058" s="68"/>
      <c r="RA1058" s="68"/>
      <c r="RB1058" s="68"/>
      <c r="RC1058" s="68"/>
      <c r="RD1058" s="68"/>
      <c r="RE1058" s="68"/>
      <c r="RF1058" s="68"/>
      <c r="RG1058" s="68"/>
      <c r="RH1058" s="68"/>
      <c r="RI1058" s="68"/>
      <c r="RJ1058" s="68"/>
      <c r="RK1058" s="68"/>
      <c r="RL1058" s="68"/>
      <c r="RM1058" s="68"/>
      <c r="RN1058" s="68"/>
      <c r="RO1058" s="68"/>
      <c r="RP1058" s="68"/>
      <c r="RQ1058" s="68"/>
      <c r="RR1058" s="68"/>
      <c r="RS1058" s="68"/>
      <c r="RT1058" s="68"/>
      <c r="RU1058" s="68"/>
      <c r="RV1058" s="68"/>
      <c r="RW1058" s="68"/>
      <c r="RX1058" s="68"/>
      <c r="RY1058" s="68"/>
      <c r="RZ1058" s="68"/>
      <c r="SA1058" s="68"/>
      <c r="SB1058" s="68"/>
      <c r="SC1058" s="68"/>
      <c r="SD1058" s="68"/>
      <c r="SE1058" s="68"/>
      <c r="SF1058" s="68"/>
      <c r="SG1058" s="68"/>
      <c r="SH1058" s="68"/>
      <c r="SI1058" s="68"/>
      <c r="SJ1058" s="68"/>
      <c r="SK1058" s="68"/>
      <c r="SL1058" s="68"/>
      <c r="SM1058" s="68"/>
      <c r="SN1058" s="68"/>
      <c r="SO1058" s="68"/>
      <c r="SP1058" s="68"/>
      <c r="SQ1058" s="68"/>
      <c r="SR1058" s="68"/>
      <c r="SS1058" s="68"/>
      <c r="ST1058" s="68"/>
      <c r="SU1058" s="68"/>
      <c r="SV1058" s="68"/>
    </row>
    <row r="1059" spans="1:516" ht="16.5" customHeight="1" x14ac:dyDescent="0.2">
      <c r="A1059" s="20">
        <v>451</v>
      </c>
      <c r="B1059" s="20" t="s">
        <v>62</v>
      </c>
      <c r="C1059" s="20" t="s">
        <v>915</v>
      </c>
      <c r="D1059" s="20" t="s">
        <v>38</v>
      </c>
      <c r="E1059" s="20" t="s">
        <v>1345</v>
      </c>
      <c r="F1059" s="22" t="s">
        <v>947</v>
      </c>
      <c r="G1059" s="20" t="s">
        <v>42</v>
      </c>
      <c r="H1059" s="20" t="s">
        <v>35</v>
      </c>
      <c r="I1059" s="20" t="s">
        <v>81</v>
      </c>
      <c r="J1059" s="22" t="s">
        <v>915</v>
      </c>
      <c r="K1059" s="20"/>
      <c r="L1059" s="20"/>
      <c r="M1059" s="20"/>
      <c r="N1059" s="20"/>
      <c r="O1059" s="23"/>
      <c r="P1059" s="23">
        <v>2068468</v>
      </c>
      <c r="Q1059" s="24">
        <v>1</v>
      </c>
      <c r="R1059" s="25">
        <v>45992</v>
      </c>
      <c r="S1059" s="20" t="s">
        <v>83</v>
      </c>
      <c r="T1059" s="26">
        <f t="shared" si="18"/>
        <v>2068468</v>
      </c>
      <c r="U1059" s="27" t="s">
        <v>100</v>
      </c>
      <c r="V1059" s="27" t="s">
        <v>100</v>
      </c>
      <c r="W1059" s="68"/>
      <c r="X1059" s="68"/>
      <c r="Y1059" s="68"/>
      <c r="Z1059" s="68"/>
      <c r="AA1059" s="68"/>
      <c r="AB1059" s="68"/>
      <c r="AC1059" s="68"/>
      <c r="AD1059" s="68"/>
      <c r="AE1059" s="68"/>
      <c r="AF1059" s="68"/>
      <c r="AG1059" s="68"/>
      <c r="AH1059" s="68"/>
      <c r="AI1059" s="68"/>
      <c r="AJ1059" s="68"/>
      <c r="AK1059" s="68"/>
      <c r="AL1059" s="68"/>
      <c r="AM1059" s="68"/>
      <c r="AN1059" s="68"/>
      <c r="AO1059" s="68"/>
      <c r="AP1059" s="68"/>
      <c r="AQ1059" s="68"/>
      <c r="AR1059" s="68"/>
      <c r="AS1059" s="68"/>
      <c r="AT1059" s="68"/>
      <c r="AU1059" s="68"/>
      <c r="AV1059" s="68"/>
      <c r="AW1059" s="68"/>
      <c r="AX1059" s="68"/>
      <c r="AY1059" s="68"/>
      <c r="AZ1059" s="68"/>
      <c r="BA1059" s="68"/>
      <c r="BB1059" s="68"/>
      <c r="BC1059" s="68"/>
      <c r="BD1059" s="68"/>
      <c r="BE1059" s="68"/>
      <c r="BF1059" s="68"/>
      <c r="BG1059" s="68"/>
      <c r="BH1059" s="68"/>
      <c r="BI1059" s="68"/>
      <c r="BJ1059" s="68"/>
      <c r="BK1059" s="68"/>
      <c r="BL1059" s="68"/>
      <c r="BM1059" s="68"/>
      <c r="BN1059" s="68"/>
      <c r="BO1059" s="68"/>
      <c r="BP1059" s="68"/>
      <c r="BQ1059" s="68"/>
      <c r="BR1059" s="68"/>
      <c r="BS1059" s="68"/>
      <c r="BT1059" s="68"/>
      <c r="BU1059" s="68"/>
      <c r="BV1059" s="68"/>
      <c r="BW1059" s="68"/>
      <c r="BX1059" s="68"/>
      <c r="BY1059" s="68"/>
      <c r="BZ1059" s="68"/>
      <c r="CA1059" s="68"/>
      <c r="CB1059" s="68"/>
      <c r="CC1059" s="68"/>
      <c r="CD1059" s="68"/>
      <c r="CE1059" s="68"/>
      <c r="CF1059" s="68"/>
      <c r="CG1059" s="68"/>
      <c r="CH1059" s="68"/>
      <c r="CI1059" s="68"/>
      <c r="CJ1059" s="68"/>
      <c r="CK1059" s="68"/>
      <c r="CL1059" s="68"/>
      <c r="CM1059" s="68"/>
      <c r="CN1059" s="68"/>
      <c r="CO1059" s="68"/>
      <c r="CP1059" s="68"/>
      <c r="CQ1059" s="68"/>
      <c r="CR1059" s="68"/>
      <c r="CS1059" s="68"/>
      <c r="CT1059" s="68"/>
      <c r="CU1059" s="68"/>
      <c r="CV1059" s="68"/>
      <c r="CW1059" s="68"/>
      <c r="CX1059" s="68"/>
      <c r="CY1059" s="68"/>
      <c r="CZ1059" s="68"/>
      <c r="DA1059" s="68"/>
      <c r="DB1059" s="68"/>
      <c r="DC1059" s="68"/>
      <c r="DD1059" s="68"/>
      <c r="DE1059" s="68"/>
      <c r="DF1059" s="68"/>
      <c r="DG1059" s="68"/>
      <c r="DH1059" s="68"/>
      <c r="DI1059" s="68"/>
      <c r="DJ1059" s="68"/>
      <c r="DK1059" s="68"/>
      <c r="DL1059" s="68"/>
      <c r="DM1059" s="68"/>
      <c r="DN1059" s="68"/>
      <c r="DO1059" s="68"/>
      <c r="DP1059" s="68"/>
      <c r="DQ1059" s="68"/>
      <c r="DR1059" s="68"/>
      <c r="DS1059" s="68"/>
      <c r="DT1059" s="68"/>
      <c r="DU1059" s="68"/>
      <c r="DV1059" s="68"/>
      <c r="DW1059" s="68"/>
      <c r="DX1059" s="68"/>
      <c r="DY1059" s="68"/>
      <c r="DZ1059" s="68"/>
      <c r="EA1059" s="68"/>
      <c r="EB1059" s="68"/>
      <c r="EC1059" s="68"/>
      <c r="ED1059" s="68"/>
      <c r="EE1059" s="68"/>
      <c r="EF1059" s="68"/>
      <c r="EG1059" s="68"/>
      <c r="EH1059" s="68"/>
      <c r="EI1059" s="68"/>
      <c r="EJ1059" s="68"/>
      <c r="EK1059" s="68"/>
      <c r="EL1059" s="68"/>
      <c r="EM1059" s="68"/>
      <c r="EN1059" s="68"/>
      <c r="EO1059" s="68"/>
      <c r="EP1059" s="68"/>
      <c r="EQ1059" s="68"/>
      <c r="ER1059" s="68"/>
      <c r="ES1059" s="68"/>
      <c r="ET1059" s="68"/>
      <c r="EU1059" s="68"/>
      <c r="EV1059" s="68"/>
      <c r="EW1059" s="68"/>
      <c r="EX1059" s="68"/>
      <c r="EY1059" s="68"/>
      <c r="EZ1059" s="68"/>
      <c r="FA1059" s="68"/>
      <c r="FB1059" s="68"/>
      <c r="FC1059" s="68"/>
      <c r="FD1059" s="68"/>
      <c r="FE1059" s="68"/>
      <c r="FF1059" s="68"/>
      <c r="FG1059" s="68"/>
      <c r="FH1059" s="68"/>
      <c r="FI1059" s="68"/>
      <c r="FJ1059" s="68"/>
      <c r="FK1059" s="68"/>
      <c r="FL1059" s="68"/>
      <c r="FM1059" s="68"/>
      <c r="FN1059" s="68"/>
      <c r="FO1059" s="68"/>
      <c r="FP1059" s="68"/>
      <c r="FQ1059" s="68"/>
      <c r="FR1059" s="68"/>
      <c r="FS1059" s="68"/>
      <c r="FT1059" s="68"/>
      <c r="FU1059" s="68"/>
      <c r="FV1059" s="68"/>
      <c r="FW1059" s="68"/>
      <c r="FX1059" s="68"/>
      <c r="FY1059" s="68"/>
      <c r="FZ1059" s="68"/>
      <c r="GA1059" s="68"/>
      <c r="GB1059" s="68"/>
      <c r="GC1059" s="68"/>
      <c r="GD1059" s="68"/>
      <c r="GE1059" s="68"/>
      <c r="GF1059" s="68"/>
      <c r="GG1059" s="68"/>
      <c r="GH1059" s="68"/>
      <c r="GI1059" s="68"/>
      <c r="GJ1059" s="68"/>
      <c r="GK1059" s="68"/>
      <c r="GL1059" s="68"/>
      <c r="GM1059" s="68"/>
      <c r="GN1059" s="68"/>
      <c r="GO1059" s="68"/>
      <c r="GP1059" s="68"/>
      <c r="GQ1059" s="68"/>
      <c r="GR1059" s="68"/>
      <c r="GS1059" s="68"/>
      <c r="GT1059" s="68"/>
      <c r="GU1059" s="68"/>
      <c r="GV1059" s="68"/>
      <c r="GW1059" s="68"/>
      <c r="GX1059" s="68"/>
      <c r="GY1059" s="68"/>
      <c r="GZ1059" s="68"/>
      <c r="HA1059" s="68"/>
      <c r="HB1059" s="68"/>
      <c r="HC1059" s="68"/>
      <c r="HD1059" s="68"/>
      <c r="HE1059" s="68"/>
      <c r="HF1059" s="68"/>
      <c r="HG1059" s="68"/>
      <c r="HH1059" s="68"/>
      <c r="HI1059" s="68"/>
      <c r="HJ1059" s="68"/>
      <c r="HK1059" s="68"/>
      <c r="HL1059" s="68"/>
      <c r="HM1059" s="68"/>
      <c r="HN1059" s="68"/>
      <c r="HO1059" s="68"/>
      <c r="HP1059" s="68"/>
      <c r="HQ1059" s="68"/>
      <c r="HR1059" s="68"/>
      <c r="HS1059" s="68"/>
      <c r="HT1059" s="68"/>
      <c r="HU1059" s="68"/>
      <c r="HV1059" s="68"/>
      <c r="HW1059" s="68"/>
      <c r="HX1059" s="68"/>
      <c r="HY1059" s="68"/>
      <c r="HZ1059" s="68"/>
      <c r="IA1059" s="68"/>
      <c r="IB1059" s="68"/>
      <c r="IC1059" s="68"/>
      <c r="ID1059" s="68"/>
      <c r="IE1059" s="68"/>
      <c r="IF1059" s="68"/>
      <c r="IG1059" s="68"/>
      <c r="IH1059" s="68"/>
      <c r="II1059" s="68"/>
      <c r="IJ1059" s="68"/>
      <c r="IK1059" s="68"/>
      <c r="IL1059" s="68"/>
      <c r="IM1059" s="68"/>
      <c r="IN1059" s="68"/>
      <c r="IO1059" s="68"/>
      <c r="IP1059" s="68"/>
      <c r="IQ1059" s="68"/>
      <c r="IR1059" s="68"/>
      <c r="IS1059" s="68"/>
      <c r="IT1059" s="68"/>
      <c r="IU1059" s="68"/>
      <c r="IV1059" s="68"/>
      <c r="IW1059" s="68"/>
      <c r="IX1059" s="68"/>
      <c r="IY1059" s="68"/>
      <c r="IZ1059" s="68"/>
      <c r="JA1059" s="68"/>
      <c r="JB1059" s="68"/>
      <c r="JC1059" s="68"/>
      <c r="JD1059" s="68"/>
      <c r="JE1059" s="68"/>
      <c r="JF1059" s="68"/>
      <c r="JG1059" s="68"/>
      <c r="JH1059" s="68"/>
      <c r="JI1059" s="68"/>
      <c r="JJ1059" s="68"/>
      <c r="JK1059" s="68"/>
      <c r="JL1059" s="68"/>
      <c r="JM1059" s="68"/>
      <c r="JN1059" s="68"/>
      <c r="JO1059" s="68"/>
      <c r="JP1059" s="68"/>
      <c r="JQ1059" s="68"/>
      <c r="JR1059" s="68"/>
      <c r="JS1059" s="68"/>
      <c r="JT1059" s="68"/>
      <c r="JU1059" s="68"/>
      <c r="JV1059" s="68"/>
      <c r="JW1059" s="68"/>
      <c r="JX1059" s="68"/>
      <c r="JY1059" s="68"/>
      <c r="JZ1059" s="68"/>
      <c r="KA1059" s="68"/>
      <c r="KB1059" s="68"/>
      <c r="KC1059" s="68"/>
      <c r="KD1059" s="68"/>
      <c r="KE1059" s="68"/>
      <c r="KF1059" s="68"/>
      <c r="KG1059" s="68"/>
      <c r="KH1059" s="68"/>
      <c r="KI1059" s="68"/>
      <c r="KJ1059" s="68"/>
      <c r="KK1059" s="68"/>
      <c r="KL1059" s="68"/>
      <c r="KM1059" s="68"/>
      <c r="KN1059" s="68"/>
      <c r="KO1059" s="68"/>
      <c r="KP1059" s="68"/>
      <c r="KQ1059" s="68"/>
      <c r="KR1059" s="68"/>
      <c r="KS1059" s="68"/>
      <c r="KT1059" s="68"/>
      <c r="KU1059" s="68"/>
      <c r="KV1059" s="68"/>
      <c r="KW1059" s="68"/>
      <c r="KX1059" s="68"/>
      <c r="KY1059" s="68"/>
      <c r="KZ1059" s="68"/>
      <c r="LA1059" s="68"/>
      <c r="LB1059" s="68"/>
      <c r="LC1059" s="68"/>
      <c r="LD1059" s="68"/>
      <c r="LE1059" s="68"/>
      <c r="LF1059" s="68"/>
      <c r="LG1059" s="68"/>
      <c r="LH1059" s="68"/>
      <c r="LI1059" s="68"/>
      <c r="LJ1059" s="68"/>
      <c r="LK1059" s="68"/>
      <c r="LL1059" s="68"/>
      <c r="LM1059" s="68"/>
      <c r="LN1059" s="68"/>
      <c r="LO1059" s="68"/>
      <c r="LP1059" s="68"/>
      <c r="LQ1059" s="68"/>
      <c r="LR1059" s="68"/>
      <c r="LS1059" s="68"/>
      <c r="LT1059" s="68"/>
      <c r="LU1059" s="68"/>
      <c r="LV1059" s="68"/>
      <c r="LW1059" s="68"/>
      <c r="LX1059" s="68"/>
      <c r="LY1059" s="68"/>
      <c r="LZ1059" s="68"/>
      <c r="MA1059" s="68"/>
      <c r="MB1059" s="68"/>
      <c r="MC1059" s="68"/>
      <c r="MD1059" s="68"/>
      <c r="ME1059" s="68"/>
      <c r="MF1059" s="68"/>
      <c r="MG1059" s="68"/>
      <c r="MH1059" s="68"/>
      <c r="MI1059" s="68"/>
      <c r="MJ1059" s="68"/>
      <c r="MK1059" s="68"/>
      <c r="ML1059" s="68"/>
      <c r="MM1059" s="68"/>
      <c r="MN1059" s="68"/>
      <c r="MO1059" s="68"/>
      <c r="MP1059" s="68"/>
      <c r="MQ1059" s="68"/>
      <c r="MR1059" s="68"/>
      <c r="MS1059" s="68"/>
      <c r="MT1059" s="68"/>
      <c r="MU1059" s="68"/>
      <c r="MV1059" s="68"/>
      <c r="MW1059" s="68"/>
      <c r="MX1059" s="68"/>
      <c r="MY1059" s="68"/>
      <c r="MZ1059" s="68"/>
      <c r="NA1059" s="68"/>
      <c r="NB1059" s="68"/>
      <c r="NC1059" s="68"/>
      <c r="ND1059" s="68"/>
      <c r="NE1059" s="68"/>
      <c r="NF1059" s="68"/>
      <c r="NG1059" s="68"/>
      <c r="NH1059" s="68"/>
      <c r="NI1059" s="68"/>
      <c r="NJ1059" s="68"/>
      <c r="NK1059" s="68"/>
      <c r="NL1059" s="68"/>
      <c r="NM1059" s="68"/>
      <c r="NN1059" s="68"/>
      <c r="NO1059" s="68"/>
      <c r="NP1059" s="68"/>
      <c r="NQ1059" s="68"/>
      <c r="NR1059" s="68"/>
      <c r="NS1059" s="68"/>
      <c r="NT1059" s="68"/>
      <c r="NU1059" s="68"/>
      <c r="NV1059" s="68"/>
      <c r="NW1059" s="68"/>
      <c r="NX1059" s="68"/>
      <c r="NY1059" s="68"/>
      <c r="NZ1059" s="68"/>
      <c r="OA1059" s="68"/>
      <c r="OB1059" s="68"/>
      <c r="OC1059" s="68"/>
      <c r="OD1059" s="68"/>
      <c r="OE1059" s="68"/>
      <c r="OF1059" s="68"/>
      <c r="OG1059" s="68"/>
      <c r="OH1059" s="68"/>
      <c r="OI1059" s="68"/>
      <c r="OJ1059" s="68"/>
      <c r="OK1059" s="68"/>
      <c r="OL1059" s="68"/>
      <c r="OM1059" s="68"/>
      <c r="ON1059" s="68"/>
      <c r="OO1059" s="68"/>
      <c r="OP1059" s="68"/>
      <c r="OQ1059" s="68"/>
      <c r="OR1059" s="68"/>
      <c r="OS1059" s="68"/>
      <c r="OT1059" s="68"/>
      <c r="OU1059" s="68"/>
      <c r="OV1059" s="68"/>
      <c r="OW1059" s="68"/>
      <c r="OX1059" s="68"/>
      <c r="OY1059" s="68"/>
      <c r="OZ1059" s="68"/>
      <c r="PA1059" s="68"/>
      <c r="PB1059" s="68"/>
      <c r="PC1059" s="68"/>
      <c r="PD1059" s="68"/>
      <c r="PE1059" s="68"/>
      <c r="PF1059" s="68"/>
      <c r="PG1059" s="68"/>
      <c r="PH1059" s="68"/>
      <c r="PI1059" s="68"/>
      <c r="PJ1059" s="68"/>
      <c r="PK1059" s="68"/>
      <c r="PL1059" s="68"/>
      <c r="PM1059" s="68"/>
      <c r="PN1059" s="68"/>
      <c r="PO1059" s="68"/>
      <c r="PP1059" s="68"/>
      <c r="PQ1059" s="68"/>
      <c r="PR1059" s="68"/>
      <c r="PS1059" s="68"/>
      <c r="PT1059" s="68"/>
      <c r="PU1059" s="68"/>
      <c r="PV1059" s="68"/>
      <c r="PW1059" s="68"/>
      <c r="PX1059" s="68"/>
      <c r="PY1059" s="68"/>
      <c r="PZ1059" s="68"/>
      <c r="QA1059" s="68"/>
      <c r="QB1059" s="68"/>
      <c r="QC1059" s="68"/>
      <c r="QD1059" s="68"/>
      <c r="QE1059" s="68"/>
      <c r="QF1059" s="68"/>
      <c r="QG1059" s="68"/>
      <c r="QH1059" s="68"/>
      <c r="QI1059" s="68"/>
      <c r="QJ1059" s="68"/>
      <c r="QK1059" s="68"/>
      <c r="QL1059" s="68"/>
      <c r="QM1059" s="68"/>
      <c r="QN1059" s="68"/>
      <c r="QO1059" s="68"/>
      <c r="QP1059" s="68"/>
      <c r="QQ1059" s="68"/>
      <c r="QR1059" s="68"/>
      <c r="QS1059" s="68"/>
      <c r="QT1059" s="68"/>
      <c r="QU1059" s="68"/>
      <c r="QV1059" s="68"/>
      <c r="QW1059" s="68"/>
      <c r="QX1059" s="68"/>
      <c r="QY1059" s="68"/>
      <c r="QZ1059" s="68"/>
      <c r="RA1059" s="68"/>
      <c r="RB1059" s="68"/>
      <c r="RC1059" s="68"/>
      <c r="RD1059" s="68"/>
      <c r="RE1059" s="68"/>
      <c r="RF1059" s="68"/>
      <c r="RG1059" s="68"/>
      <c r="RH1059" s="68"/>
      <c r="RI1059" s="68"/>
      <c r="RJ1059" s="68"/>
      <c r="RK1059" s="68"/>
      <c r="RL1059" s="68"/>
      <c r="RM1059" s="68"/>
      <c r="RN1059" s="68"/>
      <c r="RO1059" s="68"/>
      <c r="RP1059" s="68"/>
      <c r="RQ1059" s="68"/>
      <c r="RR1059" s="68"/>
      <c r="RS1059" s="68"/>
      <c r="RT1059" s="68"/>
      <c r="RU1059" s="68"/>
      <c r="RV1059" s="68"/>
      <c r="RW1059" s="68"/>
      <c r="RX1059" s="68"/>
      <c r="RY1059" s="68"/>
      <c r="RZ1059" s="68"/>
      <c r="SA1059" s="68"/>
      <c r="SB1059" s="68"/>
      <c r="SC1059" s="68"/>
      <c r="SD1059" s="68"/>
      <c r="SE1059" s="68"/>
      <c r="SF1059" s="68"/>
      <c r="SG1059" s="68"/>
      <c r="SH1059" s="68"/>
      <c r="SI1059" s="68"/>
      <c r="SJ1059" s="68"/>
      <c r="SK1059" s="68"/>
      <c r="SL1059" s="68"/>
      <c r="SM1059" s="68"/>
      <c r="SN1059" s="68"/>
      <c r="SO1059" s="68"/>
      <c r="SP1059" s="68"/>
      <c r="SQ1059" s="68"/>
      <c r="SR1059" s="68"/>
      <c r="SS1059" s="68"/>
      <c r="ST1059" s="68"/>
      <c r="SU1059" s="68"/>
      <c r="SV1059" s="68"/>
    </row>
    <row r="1060" spans="1:516" ht="16.5" customHeight="1" x14ac:dyDescent="0.2">
      <c r="A1060" s="20">
        <v>452</v>
      </c>
      <c r="B1060" s="20" t="s">
        <v>62</v>
      </c>
      <c r="C1060" s="20" t="s">
        <v>915</v>
      </c>
      <c r="D1060" s="20" t="s">
        <v>38</v>
      </c>
      <c r="E1060" s="20" t="s">
        <v>1345</v>
      </c>
      <c r="F1060" s="22" t="s">
        <v>948</v>
      </c>
      <c r="G1060" s="20" t="s">
        <v>42</v>
      </c>
      <c r="H1060" s="20" t="s">
        <v>35</v>
      </c>
      <c r="I1060" s="20" t="s">
        <v>81</v>
      </c>
      <c r="J1060" s="22" t="s">
        <v>915</v>
      </c>
      <c r="K1060" s="20"/>
      <c r="L1060" s="20"/>
      <c r="M1060" s="20"/>
      <c r="N1060" s="20"/>
      <c r="O1060" s="23"/>
      <c r="P1060" s="23">
        <v>674540</v>
      </c>
      <c r="Q1060" s="24">
        <v>1</v>
      </c>
      <c r="R1060" s="25">
        <v>45658</v>
      </c>
      <c r="S1060" s="20" t="s">
        <v>83</v>
      </c>
      <c r="T1060" s="26">
        <f t="shared" si="18"/>
        <v>674540</v>
      </c>
      <c r="U1060" s="27" t="s">
        <v>100</v>
      </c>
      <c r="V1060" s="27" t="s">
        <v>100</v>
      </c>
      <c r="W1060" s="68"/>
      <c r="X1060" s="68"/>
      <c r="Y1060" s="68"/>
      <c r="Z1060" s="68"/>
      <c r="AA1060" s="68"/>
      <c r="AB1060" s="68"/>
      <c r="AC1060" s="68"/>
      <c r="AD1060" s="68"/>
      <c r="AE1060" s="68"/>
      <c r="AF1060" s="68"/>
      <c r="AG1060" s="68"/>
      <c r="AH1060" s="68"/>
      <c r="AI1060" s="68"/>
      <c r="AJ1060" s="68"/>
      <c r="AK1060" s="68"/>
      <c r="AL1060" s="68"/>
      <c r="AM1060" s="68"/>
      <c r="AN1060" s="68"/>
      <c r="AO1060" s="68"/>
      <c r="AP1060" s="68"/>
      <c r="AQ1060" s="68"/>
      <c r="AR1060" s="68"/>
      <c r="AS1060" s="68"/>
      <c r="AT1060" s="68"/>
      <c r="AU1060" s="68"/>
      <c r="AV1060" s="68"/>
      <c r="AW1060" s="68"/>
      <c r="AX1060" s="68"/>
      <c r="AY1060" s="68"/>
      <c r="AZ1060" s="68"/>
      <c r="BA1060" s="68"/>
      <c r="BB1060" s="68"/>
      <c r="BC1060" s="68"/>
      <c r="BD1060" s="68"/>
      <c r="BE1060" s="68"/>
      <c r="BF1060" s="68"/>
      <c r="BG1060" s="68"/>
      <c r="BH1060" s="68"/>
      <c r="BI1060" s="68"/>
      <c r="BJ1060" s="68"/>
      <c r="BK1060" s="68"/>
      <c r="BL1060" s="68"/>
      <c r="BM1060" s="68"/>
      <c r="BN1060" s="68"/>
      <c r="BO1060" s="68"/>
      <c r="BP1060" s="68"/>
      <c r="BQ1060" s="68"/>
      <c r="BR1060" s="68"/>
      <c r="BS1060" s="68"/>
      <c r="BT1060" s="68"/>
      <c r="BU1060" s="68"/>
      <c r="BV1060" s="68"/>
      <c r="BW1060" s="68"/>
      <c r="BX1060" s="68"/>
      <c r="BY1060" s="68"/>
      <c r="BZ1060" s="68"/>
      <c r="CA1060" s="68"/>
      <c r="CB1060" s="68"/>
      <c r="CC1060" s="68"/>
      <c r="CD1060" s="68"/>
      <c r="CE1060" s="68"/>
      <c r="CF1060" s="68"/>
      <c r="CG1060" s="68"/>
      <c r="CH1060" s="68"/>
      <c r="CI1060" s="68"/>
      <c r="CJ1060" s="68"/>
      <c r="CK1060" s="68"/>
      <c r="CL1060" s="68"/>
      <c r="CM1060" s="68"/>
      <c r="CN1060" s="68"/>
      <c r="CO1060" s="68"/>
      <c r="CP1060" s="68"/>
      <c r="CQ1060" s="68"/>
      <c r="CR1060" s="68"/>
      <c r="CS1060" s="68"/>
      <c r="CT1060" s="68"/>
      <c r="CU1060" s="68"/>
      <c r="CV1060" s="68"/>
      <c r="CW1060" s="68"/>
      <c r="CX1060" s="68"/>
      <c r="CY1060" s="68"/>
      <c r="CZ1060" s="68"/>
      <c r="DA1060" s="68"/>
      <c r="DB1060" s="68"/>
      <c r="DC1060" s="68"/>
      <c r="DD1060" s="68"/>
      <c r="DE1060" s="68"/>
      <c r="DF1060" s="68"/>
      <c r="DG1060" s="68"/>
      <c r="DH1060" s="68"/>
      <c r="DI1060" s="68"/>
      <c r="DJ1060" s="68"/>
      <c r="DK1060" s="68"/>
      <c r="DL1060" s="68"/>
      <c r="DM1060" s="68"/>
      <c r="DN1060" s="68"/>
      <c r="DO1060" s="68"/>
      <c r="DP1060" s="68"/>
      <c r="DQ1060" s="68"/>
      <c r="DR1060" s="68"/>
      <c r="DS1060" s="68"/>
      <c r="DT1060" s="68"/>
      <c r="DU1060" s="68"/>
      <c r="DV1060" s="68"/>
      <c r="DW1060" s="68"/>
      <c r="DX1060" s="68"/>
      <c r="DY1060" s="68"/>
      <c r="DZ1060" s="68"/>
      <c r="EA1060" s="68"/>
      <c r="EB1060" s="68"/>
      <c r="EC1060" s="68"/>
      <c r="ED1060" s="68"/>
      <c r="EE1060" s="68"/>
      <c r="EF1060" s="68"/>
      <c r="EG1060" s="68"/>
      <c r="EH1060" s="68"/>
      <c r="EI1060" s="68"/>
      <c r="EJ1060" s="68"/>
      <c r="EK1060" s="68"/>
      <c r="EL1060" s="68"/>
      <c r="EM1060" s="68"/>
      <c r="EN1060" s="68"/>
      <c r="EO1060" s="68"/>
      <c r="EP1060" s="68"/>
      <c r="EQ1060" s="68"/>
      <c r="ER1060" s="68"/>
      <c r="ES1060" s="68"/>
      <c r="ET1060" s="68"/>
      <c r="EU1060" s="68"/>
      <c r="EV1060" s="68"/>
      <c r="EW1060" s="68"/>
      <c r="EX1060" s="68"/>
      <c r="EY1060" s="68"/>
      <c r="EZ1060" s="68"/>
      <c r="FA1060" s="68"/>
      <c r="FB1060" s="68"/>
      <c r="FC1060" s="68"/>
      <c r="FD1060" s="68"/>
      <c r="FE1060" s="68"/>
      <c r="FF1060" s="68"/>
      <c r="FG1060" s="68"/>
      <c r="FH1060" s="68"/>
      <c r="FI1060" s="68"/>
      <c r="FJ1060" s="68"/>
      <c r="FK1060" s="68"/>
      <c r="FL1060" s="68"/>
      <c r="FM1060" s="68"/>
      <c r="FN1060" s="68"/>
      <c r="FO1060" s="68"/>
      <c r="FP1060" s="68"/>
      <c r="FQ1060" s="68"/>
      <c r="FR1060" s="68"/>
      <c r="FS1060" s="68"/>
      <c r="FT1060" s="68"/>
      <c r="FU1060" s="68"/>
      <c r="FV1060" s="68"/>
      <c r="FW1060" s="68"/>
      <c r="FX1060" s="68"/>
      <c r="FY1060" s="68"/>
      <c r="FZ1060" s="68"/>
      <c r="GA1060" s="68"/>
      <c r="GB1060" s="68"/>
      <c r="GC1060" s="68"/>
      <c r="GD1060" s="68"/>
      <c r="GE1060" s="68"/>
      <c r="GF1060" s="68"/>
      <c r="GG1060" s="68"/>
      <c r="GH1060" s="68"/>
      <c r="GI1060" s="68"/>
      <c r="GJ1060" s="68"/>
      <c r="GK1060" s="68"/>
      <c r="GL1060" s="68"/>
      <c r="GM1060" s="68"/>
      <c r="GN1060" s="68"/>
      <c r="GO1060" s="68"/>
      <c r="GP1060" s="68"/>
      <c r="GQ1060" s="68"/>
      <c r="GR1060" s="68"/>
      <c r="GS1060" s="68"/>
      <c r="GT1060" s="68"/>
      <c r="GU1060" s="68"/>
      <c r="GV1060" s="68"/>
      <c r="GW1060" s="68"/>
      <c r="GX1060" s="68"/>
      <c r="GY1060" s="68"/>
      <c r="GZ1060" s="68"/>
      <c r="HA1060" s="68"/>
      <c r="HB1060" s="68"/>
      <c r="HC1060" s="68"/>
      <c r="HD1060" s="68"/>
      <c r="HE1060" s="68"/>
      <c r="HF1060" s="68"/>
      <c r="HG1060" s="68"/>
      <c r="HH1060" s="68"/>
      <c r="HI1060" s="68"/>
      <c r="HJ1060" s="68"/>
      <c r="HK1060" s="68"/>
      <c r="HL1060" s="68"/>
      <c r="HM1060" s="68"/>
      <c r="HN1060" s="68"/>
      <c r="HO1060" s="68"/>
      <c r="HP1060" s="68"/>
      <c r="HQ1060" s="68"/>
      <c r="HR1060" s="68"/>
      <c r="HS1060" s="68"/>
      <c r="HT1060" s="68"/>
      <c r="HU1060" s="68"/>
      <c r="HV1060" s="68"/>
      <c r="HW1060" s="68"/>
      <c r="HX1060" s="68"/>
      <c r="HY1060" s="68"/>
      <c r="HZ1060" s="68"/>
      <c r="IA1060" s="68"/>
      <c r="IB1060" s="68"/>
      <c r="IC1060" s="68"/>
      <c r="ID1060" s="68"/>
      <c r="IE1060" s="68"/>
      <c r="IF1060" s="68"/>
      <c r="IG1060" s="68"/>
      <c r="IH1060" s="68"/>
      <c r="II1060" s="68"/>
      <c r="IJ1060" s="68"/>
      <c r="IK1060" s="68"/>
      <c r="IL1060" s="68"/>
      <c r="IM1060" s="68"/>
      <c r="IN1060" s="68"/>
      <c r="IO1060" s="68"/>
      <c r="IP1060" s="68"/>
      <c r="IQ1060" s="68"/>
      <c r="IR1060" s="68"/>
      <c r="IS1060" s="68"/>
      <c r="IT1060" s="68"/>
      <c r="IU1060" s="68"/>
      <c r="IV1060" s="68"/>
      <c r="IW1060" s="68"/>
      <c r="IX1060" s="68"/>
      <c r="IY1060" s="68"/>
      <c r="IZ1060" s="68"/>
      <c r="JA1060" s="68"/>
      <c r="JB1060" s="68"/>
      <c r="JC1060" s="68"/>
      <c r="JD1060" s="68"/>
      <c r="JE1060" s="68"/>
      <c r="JF1060" s="68"/>
      <c r="JG1060" s="68"/>
      <c r="JH1060" s="68"/>
      <c r="JI1060" s="68"/>
      <c r="JJ1060" s="68"/>
      <c r="JK1060" s="68"/>
      <c r="JL1060" s="68"/>
      <c r="JM1060" s="68"/>
      <c r="JN1060" s="68"/>
      <c r="JO1060" s="68"/>
      <c r="JP1060" s="68"/>
      <c r="JQ1060" s="68"/>
      <c r="JR1060" s="68"/>
      <c r="JS1060" s="68"/>
      <c r="JT1060" s="68"/>
      <c r="JU1060" s="68"/>
      <c r="JV1060" s="68"/>
      <c r="JW1060" s="68"/>
      <c r="JX1060" s="68"/>
      <c r="JY1060" s="68"/>
      <c r="JZ1060" s="68"/>
      <c r="KA1060" s="68"/>
      <c r="KB1060" s="68"/>
      <c r="KC1060" s="68"/>
      <c r="KD1060" s="68"/>
      <c r="KE1060" s="68"/>
      <c r="KF1060" s="68"/>
      <c r="KG1060" s="68"/>
      <c r="KH1060" s="68"/>
      <c r="KI1060" s="68"/>
      <c r="KJ1060" s="68"/>
      <c r="KK1060" s="68"/>
      <c r="KL1060" s="68"/>
      <c r="KM1060" s="68"/>
      <c r="KN1060" s="68"/>
      <c r="KO1060" s="68"/>
      <c r="KP1060" s="68"/>
      <c r="KQ1060" s="68"/>
      <c r="KR1060" s="68"/>
      <c r="KS1060" s="68"/>
      <c r="KT1060" s="68"/>
      <c r="KU1060" s="68"/>
      <c r="KV1060" s="68"/>
      <c r="KW1060" s="68"/>
      <c r="KX1060" s="68"/>
      <c r="KY1060" s="68"/>
      <c r="KZ1060" s="68"/>
      <c r="LA1060" s="68"/>
      <c r="LB1060" s="68"/>
      <c r="LC1060" s="68"/>
      <c r="LD1060" s="68"/>
      <c r="LE1060" s="68"/>
      <c r="LF1060" s="68"/>
      <c r="LG1060" s="68"/>
      <c r="LH1060" s="68"/>
      <c r="LI1060" s="68"/>
      <c r="LJ1060" s="68"/>
      <c r="LK1060" s="68"/>
      <c r="LL1060" s="68"/>
      <c r="LM1060" s="68"/>
      <c r="LN1060" s="68"/>
      <c r="LO1060" s="68"/>
      <c r="LP1060" s="68"/>
      <c r="LQ1060" s="68"/>
      <c r="LR1060" s="68"/>
      <c r="LS1060" s="68"/>
      <c r="LT1060" s="68"/>
      <c r="LU1060" s="68"/>
      <c r="LV1060" s="68"/>
      <c r="LW1060" s="68"/>
      <c r="LX1060" s="68"/>
      <c r="LY1060" s="68"/>
      <c r="LZ1060" s="68"/>
      <c r="MA1060" s="68"/>
      <c r="MB1060" s="68"/>
      <c r="MC1060" s="68"/>
      <c r="MD1060" s="68"/>
      <c r="ME1060" s="68"/>
      <c r="MF1060" s="68"/>
      <c r="MG1060" s="68"/>
      <c r="MH1060" s="68"/>
      <c r="MI1060" s="68"/>
      <c r="MJ1060" s="68"/>
      <c r="MK1060" s="68"/>
      <c r="ML1060" s="68"/>
      <c r="MM1060" s="68"/>
      <c r="MN1060" s="68"/>
      <c r="MO1060" s="68"/>
      <c r="MP1060" s="68"/>
      <c r="MQ1060" s="68"/>
      <c r="MR1060" s="68"/>
      <c r="MS1060" s="68"/>
      <c r="MT1060" s="68"/>
      <c r="MU1060" s="68"/>
      <c r="MV1060" s="68"/>
      <c r="MW1060" s="68"/>
      <c r="MX1060" s="68"/>
      <c r="MY1060" s="68"/>
      <c r="MZ1060" s="68"/>
      <c r="NA1060" s="68"/>
      <c r="NB1060" s="68"/>
      <c r="NC1060" s="68"/>
      <c r="ND1060" s="68"/>
      <c r="NE1060" s="68"/>
      <c r="NF1060" s="68"/>
      <c r="NG1060" s="68"/>
      <c r="NH1060" s="68"/>
      <c r="NI1060" s="68"/>
      <c r="NJ1060" s="68"/>
      <c r="NK1060" s="68"/>
      <c r="NL1060" s="68"/>
      <c r="NM1060" s="68"/>
      <c r="NN1060" s="68"/>
      <c r="NO1060" s="68"/>
      <c r="NP1060" s="68"/>
      <c r="NQ1060" s="68"/>
      <c r="NR1060" s="68"/>
      <c r="NS1060" s="68"/>
      <c r="NT1060" s="68"/>
      <c r="NU1060" s="68"/>
      <c r="NV1060" s="68"/>
      <c r="NW1060" s="68"/>
      <c r="NX1060" s="68"/>
      <c r="NY1060" s="68"/>
      <c r="NZ1060" s="68"/>
      <c r="OA1060" s="68"/>
      <c r="OB1060" s="68"/>
      <c r="OC1060" s="68"/>
      <c r="OD1060" s="68"/>
      <c r="OE1060" s="68"/>
      <c r="OF1060" s="68"/>
      <c r="OG1060" s="68"/>
      <c r="OH1060" s="68"/>
      <c r="OI1060" s="68"/>
      <c r="OJ1060" s="68"/>
      <c r="OK1060" s="68"/>
      <c r="OL1060" s="68"/>
      <c r="OM1060" s="68"/>
      <c r="ON1060" s="68"/>
      <c r="OO1060" s="68"/>
      <c r="OP1060" s="68"/>
      <c r="OQ1060" s="68"/>
      <c r="OR1060" s="68"/>
      <c r="OS1060" s="68"/>
      <c r="OT1060" s="68"/>
      <c r="OU1060" s="68"/>
      <c r="OV1060" s="68"/>
      <c r="OW1060" s="68"/>
      <c r="OX1060" s="68"/>
      <c r="OY1060" s="68"/>
      <c r="OZ1060" s="68"/>
      <c r="PA1060" s="68"/>
      <c r="PB1060" s="68"/>
      <c r="PC1060" s="68"/>
      <c r="PD1060" s="68"/>
      <c r="PE1060" s="68"/>
      <c r="PF1060" s="68"/>
      <c r="PG1060" s="68"/>
      <c r="PH1060" s="68"/>
      <c r="PI1060" s="68"/>
      <c r="PJ1060" s="68"/>
      <c r="PK1060" s="68"/>
      <c r="PL1060" s="68"/>
      <c r="PM1060" s="68"/>
      <c r="PN1060" s="68"/>
      <c r="PO1060" s="68"/>
      <c r="PP1060" s="68"/>
      <c r="PQ1060" s="68"/>
      <c r="PR1060" s="68"/>
      <c r="PS1060" s="68"/>
      <c r="PT1060" s="68"/>
      <c r="PU1060" s="68"/>
      <c r="PV1060" s="68"/>
      <c r="PW1060" s="68"/>
      <c r="PX1060" s="68"/>
      <c r="PY1060" s="68"/>
      <c r="PZ1060" s="68"/>
      <c r="QA1060" s="68"/>
      <c r="QB1060" s="68"/>
      <c r="QC1060" s="68"/>
      <c r="QD1060" s="68"/>
      <c r="QE1060" s="68"/>
      <c r="QF1060" s="68"/>
      <c r="QG1060" s="68"/>
      <c r="QH1060" s="68"/>
      <c r="QI1060" s="68"/>
      <c r="QJ1060" s="68"/>
      <c r="QK1060" s="68"/>
      <c r="QL1060" s="68"/>
      <c r="QM1060" s="68"/>
      <c r="QN1060" s="68"/>
      <c r="QO1060" s="68"/>
      <c r="QP1060" s="68"/>
      <c r="QQ1060" s="68"/>
      <c r="QR1060" s="68"/>
      <c r="QS1060" s="68"/>
      <c r="QT1060" s="68"/>
      <c r="QU1060" s="68"/>
      <c r="QV1060" s="68"/>
      <c r="QW1060" s="68"/>
      <c r="QX1060" s="68"/>
      <c r="QY1060" s="68"/>
      <c r="QZ1060" s="68"/>
      <c r="RA1060" s="68"/>
      <c r="RB1060" s="68"/>
      <c r="RC1060" s="68"/>
      <c r="RD1060" s="68"/>
      <c r="RE1060" s="68"/>
      <c r="RF1060" s="68"/>
      <c r="RG1060" s="68"/>
      <c r="RH1060" s="68"/>
      <c r="RI1060" s="68"/>
      <c r="RJ1060" s="68"/>
      <c r="RK1060" s="68"/>
      <c r="RL1060" s="68"/>
      <c r="RM1060" s="68"/>
      <c r="RN1060" s="68"/>
      <c r="RO1060" s="68"/>
      <c r="RP1060" s="68"/>
      <c r="RQ1060" s="68"/>
      <c r="RR1060" s="68"/>
      <c r="RS1060" s="68"/>
      <c r="RT1060" s="68"/>
      <c r="RU1060" s="68"/>
      <c r="RV1060" s="68"/>
      <c r="RW1060" s="68"/>
      <c r="RX1060" s="68"/>
      <c r="RY1060" s="68"/>
      <c r="RZ1060" s="68"/>
      <c r="SA1060" s="68"/>
      <c r="SB1060" s="68"/>
      <c r="SC1060" s="68"/>
      <c r="SD1060" s="68"/>
      <c r="SE1060" s="68"/>
      <c r="SF1060" s="68"/>
      <c r="SG1060" s="68"/>
      <c r="SH1060" s="68"/>
      <c r="SI1060" s="68"/>
      <c r="SJ1060" s="68"/>
      <c r="SK1060" s="68"/>
      <c r="SL1060" s="68"/>
      <c r="SM1060" s="68"/>
      <c r="SN1060" s="68"/>
      <c r="SO1060" s="68"/>
      <c r="SP1060" s="68"/>
      <c r="SQ1060" s="68"/>
      <c r="SR1060" s="68"/>
      <c r="SS1060" s="68"/>
      <c r="ST1060" s="68"/>
      <c r="SU1060" s="68"/>
      <c r="SV1060" s="68"/>
    </row>
    <row r="1061" spans="1:516" ht="16.5" customHeight="1" x14ac:dyDescent="0.2">
      <c r="A1061" s="20">
        <v>453</v>
      </c>
      <c r="B1061" s="20" t="s">
        <v>62</v>
      </c>
      <c r="C1061" s="20" t="s">
        <v>915</v>
      </c>
      <c r="D1061" s="20" t="s">
        <v>38</v>
      </c>
      <c r="E1061" s="20" t="s">
        <v>1345</v>
      </c>
      <c r="F1061" s="22" t="s">
        <v>948</v>
      </c>
      <c r="G1061" s="20" t="s">
        <v>42</v>
      </c>
      <c r="H1061" s="20" t="s">
        <v>35</v>
      </c>
      <c r="I1061" s="20" t="s">
        <v>81</v>
      </c>
      <c r="J1061" s="22" t="s">
        <v>915</v>
      </c>
      <c r="K1061" s="20"/>
      <c r="L1061" s="20"/>
      <c r="M1061" s="20"/>
      <c r="N1061" s="20"/>
      <c r="O1061" s="23"/>
      <c r="P1061" s="23">
        <v>674540</v>
      </c>
      <c r="Q1061" s="24">
        <v>1</v>
      </c>
      <c r="R1061" s="25">
        <v>45689</v>
      </c>
      <c r="S1061" s="20" t="s">
        <v>83</v>
      </c>
      <c r="T1061" s="26">
        <f t="shared" si="18"/>
        <v>674540</v>
      </c>
      <c r="U1061" s="27" t="s">
        <v>100</v>
      </c>
      <c r="V1061" s="27" t="s">
        <v>100</v>
      </c>
      <c r="W1061" s="68"/>
      <c r="X1061" s="68"/>
      <c r="Y1061" s="68"/>
      <c r="Z1061" s="68"/>
      <c r="AA1061" s="68"/>
      <c r="AB1061" s="68"/>
      <c r="AC1061" s="68"/>
      <c r="AD1061" s="68"/>
      <c r="AE1061" s="68"/>
      <c r="AF1061" s="68"/>
      <c r="AG1061" s="68"/>
      <c r="AH1061" s="68"/>
      <c r="AI1061" s="68"/>
      <c r="AJ1061" s="68"/>
      <c r="AK1061" s="68"/>
      <c r="AL1061" s="68"/>
      <c r="AM1061" s="68"/>
      <c r="AN1061" s="68"/>
      <c r="AO1061" s="68"/>
      <c r="AP1061" s="68"/>
      <c r="AQ1061" s="68"/>
      <c r="AR1061" s="68"/>
      <c r="AS1061" s="68"/>
      <c r="AT1061" s="68"/>
      <c r="AU1061" s="68"/>
      <c r="AV1061" s="68"/>
      <c r="AW1061" s="68"/>
      <c r="AX1061" s="68"/>
      <c r="AY1061" s="68"/>
      <c r="AZ1061" s="68"/>
      <c r="BA1061" s="68"/>
      <c r="BB1061" s="68"/>
      <c r="BC1061" s="68"/>
      <c r="BD1061" s="68"/>
      <c r="BE1061" s="68"/>
      <c r="BF1061" s="68"/>
      <c r="BG1061" s="68"/>
      <c r="BH1061" s="68"/>
      <c r="BI1061" s="68"/>
      <c r="BJ1061" s="68"/>
      <c r="BK1061" s="68"/>
      <c r="BL1061" s="68"/>
      <c r="BM1061" s="68"/>
      <c r="BN1061" s="68"/>
      <c r="BO1061" s="68"/>
      <c r="BP1061" s="68"/>
      <c r="BQ1061" s="68"/>
      <c r="BR1061" s="68"/>
      <c r="BS1061" s="68"/>
      <c r="BT1061" s="68"/>
      <c r="BU1061" s="68"/>
      <c r="BV1061" s="68"/>
      <c r="BW1061" s="68"/>
      <c r="BX1061" s="68"/>
      <c r="BY1061" s="68"/>
      <c r="BZ1061" s="68"/>
      <c r="CA1061" s="68"/>
      <c r="CB1061" s="68"/>
      <c r="CC1061" s="68"/>
      <c r="CD1061" s="68"/>
      <c r="CE1061" s="68"/>
      <c r="CF1061" s="68"/>
      <c r="CG1061" s="68"/>
      <c r="CH1061" s="68"/>
      <c r="CI1061" s="68"/>
      <c r="CJ1061" s="68"/>
      <c r="CK1061" s="68"/>
      <c r="CL1061" s="68"/>
      <c r="CM1061" s="68"/>
      <c r="CN1061" s="68"/>
      <c r="CO1061" s="68"/>
      <c r="CP1061" s="68"/>
      <c r="CQ1061" s="68"/>
      <c r="CR1061" s="68"/>
      <c r="CS1061" s="68"/>
      <c r="CT1061" s="68"/>
      <c r="CU1061" s="68"/>
      <c r="CV1061" s="68"/>
      <c r="CW1061" s="68"/>
      <c r="CX1061" s="68"/>
      <c r="CY1061" s="68"/>
      <c r="CZ1061" s="68"/>
      <c r="DA1061" s="68"/>
      <c r="DB1061" s="68"/>
      <c r="DC1061" s="68"/>
      <c r="DD1061" s="68"/>
      <c r="DE1061" s="68"/>
      <c r="DF1061" s="68"/>
      <c r="DG1061" s="68"/>
      <c r="DH1061" s="68"/>
      <c r="DI1061" s="68"/>
      <c r="DJ1061" s="68"/>
      <c r="DK1061" s="68"/>
      <c r="DL1061" s="68"/>
      <c r="DM1061" s="68"/>
      <c r="DN1061" s="68"/>
      <c r="DO1061" s="68"/>
      <c r="DP1061" s="68"/>
      <c r="DQ1061" s="68"/>
      <c r="DR1061" s="68"/>
      <c r="DS1061" s="68"/>
      <c r="DT1061" s="68"/>
      <c r="DU1061" s="68"/>
      <c r="DV1061" s="68"/>
      <c r="DW1061" s="68"/>
      <c r="DX1061" s="68"/>
      <c r="DY1061" s="68"/>
      <c r="DZ1061" s="68"/>
      <c r="EA1061" s="68"/>
      <c r="EB1061" s="68"/>
      <c r="EC1061" s="68"/>
      <c r="ED1061" s="68"/>
      <c r="EE1061" s="68"/>
      <c r="EF1061" s="68"/>
      <c r="EG1061" s="68"/>
      <c r="EH1061" s="68"/>
      <c r="EI1061" s="68"/>
      <c r="EJ1061" s="68"/>
      <c r="EK1061" s="68"/>
      <c r="EL1061" s="68"/>
      <c r="EM1061" s="68"/>
      <c r="EN1061" s="68"/>
      <c r="EO1061" s="68"/>
      <c r="EP1061" s="68"/>
      <c r="EQ1061" s="68"/>
      <c r="ER1061" s="68"/>
      <c r="ES1061" s="68"/>
      <c r="ET1061" s="68"/>
      <c r="EU1061" s="68"/>
      <c r="EV1061" s="68"/>
      <c r="EW1061" s="68"/>
      <c r="EX1061" s="68"/>
      <c r="EY1061" s="68"/>
      <c r="EZ1061" s="68"/>
      <c r="FA1061" s="68"/>
      <c r="FB1061" s="68"/>
      <c r="FC1061" s="68"/>
      <c r="FD1061" s="68"/>
      <c r="FE1061" s="68"/>
      <c r="FF1061" s="68"/>
      <c r="FG1061" s="68"/>
      <c r="FH1061" s="68"/>
      <c r="FI1061" s="68"/>
      <c r="FJ1061" s="68"/>
      <c r="FK1061" s="68"/>
      <c r="FL1061" s="68"/>
      <c r="FM1061" s="68"/>
      <c r="FN1061" s="68"/>
      <c r="FO1061" s="68"/>
      <c r="FP1061" s="68"/>
      <c r="FQ1061" s="68"/>
      <c r="FR1061" s="68"/>
      <c r="FS1061" s="68"/>
      <c r="FT1061" s="68"/>
      <c r="FU1061" s="68"/>
      <c r="FV1061" s="68"/>
      <c r="FW1061" s="68"/>
      <c r="FX1061" s="68"/>
      <c r="FY1061" s="68"/>
      <c r="FZ1061" s="68"/>
      <c r="GA1061" s="68"/>
      <c r="GB1061" s="68"/>
      <c r="GC1061" s="68"/>
      <c r="GD1061" s="68"/>
      <c r="GE1061" s="68"/>
      <c r="GF1061" s="68"/>
      <c r="GG1061" s="68"/>
      <c r="GH1061" s="68"/>
      <c r="GI1061" s="68"/>
      <c r="GJ1061" s="68"/>
      <c r="GK1061" s="68"/>
      <c r="GL1061" s="68"/>
      <c r="GM1061" s="68"/>
      <c r="GN1061" s="68"/>
      <c r="GO1061" s="68"/>
      <c r="GP1061" s="68"/>
      <c r="GQ1061" s="68"/>
      <c r="GR1061" s="68"/>
      <c r="GS1061" s="68"/>
      <c r="GT1061" s="68"/>
      <c r="GU1061" s="68"/>
      <c r="GV1061" s="68"/>
      <c r="GW1061" s="68"/>
      <c r="GX1061" s="68"/>
      <c r="GY1061" s="68"/>
      <c r="GZ1061" s="68"/>
      <c r="HA1061" s="68"/>
      <c r="HB1061" s="68"/>
      <c r="HC1061" s="68"/>
      <c r="HD1061" s="68"/>
      <c r="HE1061" s="68"/>
      <c r="HF1061" s="68"/>
      <c r="HG1061" s="68"/>
      <c r="HH1061" s="68"/>
      <c r="HI1061" s="68"/>
      <c r="HJ1061" s="68"/>
      <c r="HK1061" s="68"/>
      <c r="HL1061" s="68"/>
      <c r="HM1061" s="68"/>
      <c r="HN1061" s="68"/>
      <c r="HO1061" s="68"/>
      <c r="HP1061" s="68"/>
      <c r="HQ1061" s="68"/>
      <c r="HR1061" s="68"/>
      <c r="HS1061" s="68"/>
      <c r="HT1061" s="68"/>
      <c r="HU1061" s="68"/>
      <c r="HV1061" s="68"/>
      <c r="HW1061" s="68"/>
      <c r="HX1061" s="68"/>
      <c r="HY1061" s="68"/>
      <c r="HZ1061" s="68"/>
      <c r="IA1061" s="68"/>
      <c r="IB1061" s="68"/>
      <c r="IC1061" s="68"/>
      <c r="ID1061" s="68"/>
      <c r="IE1061" s="68"/>
      <c r="IF1061" s="68"/>
      <c r="IG1061" s="68"/>
      <c r="IH1061" s="68"/>
      <c r="II1061" s="68"/>
      <c r="IJ1061" s="68"/>
      <c r="IK1061" s="68"/>
      <c r="IL1061" s="68"/>
      <c r="IM1061" s="68"/>
      <c r="IN1061" s="68"/>
      <c r="IO1061" s="68"/>
      <c r="IP1061" s="68"/>
      <c r="IQ1061" s="68"/>
      <c r="IR1061" s="68"/>
      <c r="IS1061" s="68"/>
      <c r="IT1061" s="68"/>
      <c r="IU1061" s="68"/>
      <c r="IV1061" s="68"/>
      <c r="IW1061" s="68"/>
      <c r="IX1061" s="68"/>
      <c r="IY1061" s="68"/>
      <c r="IZ1061" s="68"/>
      <c r="JA1061" s="68"/>
      <c r="JB1061" s="68"/>
      <c r="JC1061" s="68"/>
      <c r="JD1061" s="68"/>
      <c r="JE1061" s="68"/>
      <c r="JF1061" s="68"/>
      <c r="JG1061" s="68"/>
      <c r="JH1061" s="68"/>
      <c r="JI1061" s="68"/>
      <c r="JJ1061" s="68"/>
      <c r="JK1061" s="68"/>
      <c r="JL1061" s="68"/>
      <c r="JM1061" s="68"/>
      <c r="JN1061" s="68"/>
      <c r="JO1061" s="68"/>
      <c r="JP1061" s="68"/>
      <c r="JQ1061" s="68"/>
      <c r="JR1061" s="68"/>
      <c r="JS1061" s="68"/>
      <c r="JT1061" s="68"/>
      <c r="JU1061" s="68"/>
      <c r="JV1061" s="68"/>
      <c r="JW1061" s="68"/>
      <c r="JX1061" s="68"/>
      <c r="JY1061" s="68"/>
      <c r="JZ1061" s="68"/>
      <c r="KA1061" s="68"/>
      <c r="KB1061" s="68"/>
      <c r="KC1061" s="68"/>
      <c r="KD1061" s="68"/>
      <c r="KE1061" s="68"/>
      <c r="KF1061" s="68"/>
      <c r="KG1061" s="68"/>
      <c r="KH1061" s="68"/>
      <c r="KI1061" s="68"/>
      <c r="KJ1061" s="68"/>
      <c r="KK1061" s="68"/>
      <c r="KL1061" s="68"/>
      <c r="KM1061" s="68"/>
      <c r="KN1061" s="68"/>
      <c r="KO1061" s="68"/>
      <c r="KP1061" s="68"/>
      <c r="KQ1061" s="68"/>
      <c r="KR1061" s="68"/>
      <c r="KS1061" s="68"/>
      <c r="KT1061" s="68"/>
      <c r="KU1061" s="68"/>
      <c r="KV1061" s="68"/>
      <c r="KW1061" s="68"/>
      <c r="KX1061" s="68"/>
      <c r="KY1061" s="68"/>
      <c r="KZ1061" s="68"/>
      <c r="LA1061" s="68"/>
      <c r="LB1061" s="68"/>
      <c r="LC1061" s="68"/>
      <c r="LD1061" s="68"/>
      <c r="LE1061" s="68"/>
      <c r="LF1061" s="68"/>
      <c r="LG1061" s="68"/>
      <c r="LH1061" s="68"/>
      <c r="LI1061" s="68"/>
      <c r="LJ1061" s="68"/>
      <c r="LK1061" s="68"/>
      <c r="LL1061" s="68"/>
      <c r="LM1061" s="68"/>
      <c r="LN1061" s="68"/>
      <c r="LO1061" s="68"/>
      <c r="LP1061" s="68"/>
      <c r="LQ1061" s="68"/>
      <c r="LR1061" s="68"/>
      <c r="LS1061" s="68"/>
      <c r="LT1061" s="68"/>
      <c r="LU1061" s="68"/>
      <c r="LV1061" s="68"/>
      <c r="LW1061" s="68"/>
      <c r="LX1061" s="68"/>
      <c r="LY1061" s="68"/>
      <c r="LZ1061" s="68"/>
      <c r="MA1061" s="68"/>
      <c r="MB1061" s="68"/>
      <c r="MC1061" s="68"/>
      <c r="MD1061" s="68"/>
      <c r="ME1061" s="68"/>
      <c r="MF1061" s="68"/>
      <c r="MG1061" s="68"/>
      <c r="MH1061" s="68"/>
      <c r="MI1061" s="68"/>
      <c r="MJ1061" s="68"/>
      <c r="MK1061" s="68"/>
      <c r="ML1061" s="68"/>
      <c r="MM1061" s="68"/>
      <c r="MN1061" s="68"/>
      <c r="MO1061" s="68"/>
      <c r="MP1061" s="68"/>
      <c r="MQ1061" s="68"/>
      <c r="MR1061" s="68"/>
      <c r="MS1061" s="68"/>
      <c r="MT1061" s="68"/>
      <c r="MU1061" s="68"/>
      <c r="MV1061" s="68"/>
      <c r="MW1061" s="68"/>
      <c r="MX1061" s="68"/>
      <c r="MY1061" s="68"/>
      <c r="MZ1061" s="68"/>
      <c r="NA1061" s="68"/>
      <c r="NB1061" s="68"/>
      <c r="NC1061" s="68"/>
      <c r="ND1061" s="68"/>
      <c r="NE1061" s="68"/>
      <c r="NF1061" s="68"/>
      <c r="NG1061" s="68"/>
      <c r="NH1061" s="68"/>
      <c r="NI1061" s="68"/>
      <c r="NJ1061" s="68"/>
      <c r="NK1061" s="68"/>
      <c r="NL1061" s="68"/>
      <c r="NM1061" s="68"/>
      <c r="NN1061" s="68"/>
      <c r="NO1061" s="68"/>
      <c r="NP1061" s="68"/>
      <c r="NQ1061" s="68"/>
      <c r="NR1061" s="68"/>
      <c r="NS1061" s="68"/>
      <c r="NT1061" s="68"/>
      <c r="NU1061" s="68"/>
      <c r="NV1061" s="68"/>
      <c r="NW1061" s="68"/>
      <c r="NX1061" s="68"/>
      <c r="NY1061" s="68"/>
      <c r="NZ1061" s="68"/>
      <c r="OA1061" s="68"/>
      <c r="OB1061" s="68"/>
      <c r="OC1061" s="68"/>
      <c r="OD1061" s="68"/>
      <c r="OE1061" s="68"/>
      <c r="OF1061" s="68"/>
      <c r="OG1061" s="68"/>
      <c r="OH1061" s="68"/>
      <c r="OI1061" s="68"/>
      <c r="OJ1061" s="68"/>
      <c r="OK1061" s="68"/>
      <c r="OL1061" s="68"/>
      <c r="OM1061" s="68"/>
      <c r="ON1061" s="68"/>
      <c r="OO1061" s="68"/>
      <c r="OP1061" s="68"/>
      <c r="OQ1061" s="68"/>
      <c r="OR1061" s="68"/>
      <c r="OS1061" s="68"/>
      <c r="OT1061" s="68"/>
      <c r="OU1061" s="68"/>
      <c r="OV1061" s="68"/>
      <c r="OW1061" s="68"/>
      <c r="OX1061" s="68"/>
      <c r="OY1061" s="68"/>
      <c r="OZ1061" s="68"/>
      <c r="PA1061" s="68"/>
      <c r="PB1061" s="68"/>
      <c r="PC1061" s="68"/>
      <c r="PD1061" s="68"/>
      <c r="PE1061" s="68"/>
      <c r="PF1061" s="68"/>
      <c r="PG1061" s="68"/>
      <c r="PH1061" s="68"/>
      <c r="PI1061" s="68"/>
      <c r="PJ1061" s="68"/>
      <c r="PK1061" s="68"/>
      <c r="PL1061" s="68"/>
      <c r="PM1061" s="68"/>
      <c r="PN1061" s="68"/>
      <c r="PO1061" s="68"/>
      <c r="PP1061" s="68"/>
      <c r="PQ1061" s="68"/>
      <c r="PR1061" s="68"/>
      <c r="PS1061" s="68"/>
      <c r="PT1061" s="68"/>
      <c r="PU1061" s="68"/>
      <c r="PV1061" s="68"/>
      <c r="PW1061" s="68"/>
      <c r="PX1061" s="68"/>
      <c r="PY1061" s="68"/>
      <c r="PZ1061" s="68"/>
      <c r="QA1061" s="68"/>
      <c r="QB1061" s="68"/>
      <c r="QC1061" s="68"/>
      <c r="QD1061" s="68"/>
      <c r="QE1061" s="68"/>
      <c r="QF1061" s="68"/>
      <c r="QG1061" s="68"/>
      <c r="QH1061" s="68"/>
      <c r="QI1061" s="68"/>
      <c r="QJ1061" s="68"/>
      <c r="QK1061" s="68"/>
      <c r="QL1061" s="68"/>
      <c r="QM1061" s="68"/>
      <c r="QN1061" s="68"/>
      <c r="QO1061" s="68"/>
      <c r="QP1061" s="68"/>
      <c r="QQ1061" s="68"/>
      <c r="QR1061" s="68"/>
      <c r="QS1061" s="68"/>
      <c r="QT1061" s="68"/>
      <c r="QU1061" s="68"/>
      <c r="QV1061" s="68"/>
      <c r="QW1061" s="68"/>
      <c r="QX1061" s="68"/>
      <c r="QY1061" s="68"/>
      <c r="QZ1061" s="68"/>
      <c r="RA1061" s="68"/>
      <c r="RB1061" s="68"/>
      <c r="RC1061" s="68"/>
      <c r="RD1061" s="68"/>
      <c r="RE1061" s="68"/>
      <c r="RF1061" s="68"/>
      <c r="RG1061" s="68"/>
      <c r="RH1061" s="68"/>
      <c r="RI1061" s="68"/>
      <c r="RJ1061" s="68"/>
      <c r="RK1061" s="68"/>
      <c r="RL1061" s="68"/>
      <c r="RM1061" s="68"/>
      <c r="RN1061" s="68"/>
      <c r="RO1061" s="68"/>
      <c r="RP1061" s="68"/>
      <c r="RQ1061" s="68"/>
      <c r="RR1061" s="68"/>
      <c r="RS1061" s="68"/>
      <c r="RT1061" s="68"/>
      <c r="RU1061" s="68"/>
      <c r="RV1061" s="68"/>
      <c r="RW1061" s="68"/>
      <c r="RX1061" s="68"/>
      <c r="RY1061" s="68"/>
      <c r="RZ1061" s="68"/>
      <c r="SA1061" s="68"/>
      <c r="SB1061" s="68"/>
      <c r="SC1061" s="68"/>
      <c r="SD1061" s="68"/>
      <c r="SE1061" s="68"/>
      <c r="SF1061" s="68"/>
      <c r="SG1061" s="68"/>
      <c r="SH1061" s="68"/>
      <c r="SI1061" s="68"/>
      <c r="SJ1061" s="68"/>
      <c r="SK1061" s="68"/>
      <c r="SL1061" s="68"/>
      <c r="SM1061" s="68"/>
      <c r="SN1061" s="68"/>
      <c r="SO1061" s="68"/>
      <c r="SP1061" s="68"/>
      <c r="SQ1061" s="68"/>
      <c r="SR1061" s="68"/>
      <c r="SS1061" s="68"/>
      <c r="ST1061" s="68"/>
      <c r="SU1061" s="68"/>
      <c r="SV1061" s="68"/>
    </row>
    <row r="1062" spans="1:516" ht="16.5" customHeight="1" x14ac:dyDescent="0.2">
      <c r="A1062" s="20">
        <v>454</v>
      </c>
      <c r="B1062" s="20" t="s">
        <v>62</v>
      </c>
      <c r="C1062" s="20" t="s">
        <v>915</v>
      </c>
      <c r="D1062" s="20" t="s">
        <v>38</v>
      </c>
      <c r="E1062" s="20" t="s">
        <v>1345</v>
      </c>
      <c r="F1062" s="22" t="s">
        <v>948</v>
      </c>
      <c r="G1062" s="20" t="s">
        <v>42</v>
      </c>
      <c r="H1062" s="20" t="s">
        <v>35</v>
      </c>
      <c r="I1062" s="20" t="s">
        <v>81</v>
      </c>
      <c r="J1062" s="22" t="s">
        <v>915</v>
      </c>
      <c r="K1062" s="20"/>
      <c r="L1062" s="20"/>
      <c r="M1062" s="20"/>
      <c r="N1062" s="20"/>
      <c r="O1062" s="23"/>
      <c r="P1062" s="23">
        <v>674540</v>
      </c>
      <c r="Q1062" s="24">
        <v>1</v>
      </c>
      <c r="R1062" s="25">
        <v>45717</v>
      </c>
      <c r="S1062" s="20" t="s">
        <v>83</v>
      </c>
      <c r="T1062" s="26">
        <f t="shared" si="18"/>
        <v>674540</v>
      </c>
      <c r="U1062" s="27" t="s">
        <v>100</v>
      </c>
      <c r="V1062" s="27" t="s">
        <v>100</v>
      </c>
      <c r="W1062" s="68"/>
      <c r="X1062" s="68"/>
      <c r="Y1062" s="68"/>
      <c r="Z1062" s="68"/>
      <c r="AA1062" s="68"/>
      <c r="AB1062" s="68"/>
      <c r="AC1062" s="68"/>
      <c r="AD1062" s="68"/>
      <c r="AE1062" s="68"/>
      <c r="AF1062" s="68"/>
      <c r="AG1062" s="68"/>
      <c r="AH1062" s="68"/>
      <c r="AI1062" s="68"/>
      <c r="AJ1062" s="68"/>
      <c r="AK1062" s="68"/>
      <c r="AL1062" s="68"/>
      <c r="AM1062" s="68"/>
      <c r="AN1062" s="68"/>
      <c r="AO1062" s="68"/>
      <c r="AP1062" s="68"/>
      <c r="AQ1062" s="68"/>
      <c r="AR1062" s="68"/>
      <c r="AS1062" s="68"/>
      <c r="AT1062" s="68"/>
      <c r="AU1062" s="68"/>
      <c r="AV1062" s="68"/>
      <c r="AW1062" s="68"/>
      <c r="AX1062" s="68"/>
      <c r="AY1062" s="68"/>
      <c r="AZ1062" s="68"/>
      <c r="BA1062" s="68"/>
      <c r="BB1062" s="68"/>
      <c r="BC1062" s="68"/>
      <c r="BD1062" s="68"/>
      <c r="BE1062" s="68"/>
      <c r="BF1062" s="68"/>
      <c r="BG1062" s="68"/>
      <c r="BH1062" s="68"/>
      <c r="BI1062" s="68"/>
      <c r="BJ1062" s="68"/>
      <c r="BK1062" s="68"/>
      <c r="BL1062" s="68"/>
      <c r="BM1062" s="68"/>
      <c r="BN1062" s="68"/>
      <c r="BO1062" s="68"/>
      <c r="BP1062" s="68"/>
      <c r="BQ1062" s="68"/>
      <c r="BR1062" s="68"/>
      <c r="BS1062" s="68"/>
      <c r="BT1062" s="68"/>
      <c r="BU1062" s="68"/>
      <c r="BV1062" s="68"/>
      <c r="BW1062" s="68"/>
      <c r="BX1062" s="68"/>
      <c r="BY1062" s="68"/>
      <c r="BZ1062" s="68"/>
      <c r="CA1062" s="68"/>
      <c r="CB1062" s="68"/>
      <c r="CC1062" s="68"/>
      <c r="CD1062" s="68"/>
      <c r="CE1062" s="68"/>
      <c r="CF1062" s="68"/>
      <c r="CG1062" s="68"/>
      <c r="CH1062" s="68"/>
      <c r="CI1062" s="68"/>
      <c r="CJ1062" s="68"/>
      <c r="CK1062" s="68"/>
      <c r="CL1062" s="68"/>
      <c r="CM1062" s="68"/>
      <c r="CN1062" s="68"/>
      <c r="CO1062" s="68"/>
      <c r="CP1062" s="68"/>
      <c r="CQ1062" s="68"/>
      <c r="CR1062" s="68"/>
      <c r="CS1062" s="68"/>
      <c r="CT1062" s="68"/>
      <c r="CU1062" s="68"/>
      <c r="CV1062" s="68"/>
      <c r="CW1062" s="68"/>
      <c r="CX1062" s="68"/>
      <c r="CY1062" s="68"/>
      <c r="CZ1062" s="68"/>
      <c r="DA1062" s="68"/>
      <c r="DB1062" s="68"/>
      <c r="DC1062" s="68"/>
      <c r="DD1062" s="68"/>
      <c r="DE1062" s="68"/>
      <c r="DF1062" s="68"/>
      <c r="DG1062" s="68"/>
      <c r="DH1062" s="68"/>
      <c r="DI1062" s="68"/>
      <c r="DJ1062" s="68"/>
      <c r="DK1062" s="68"/>
      <c r="DL1062" s="68"/>
      <c r="DM1062" s="68"/>
      <c r="DN1062" s="68"/>
      <c r="DO1062" s="68"/>
      <c r="DP1062" s="68"/>
      <c r="DQ1062" s="68"/>
      <c r="DR1062" s="68"/>
      <c r="DS1062" s="68"/>
      <c r="DT1062" s="68"/>
      <c r="DU1062" s="68"/>
      <c r="DV1062" s="68"/>
      <c r="DW1062" s="68"/>
      <c r="DX1062" s="68"/>
      <c r="DY1062" s="68"/>
      <c r="DZ1062" s="68"/>
      <c r="EA1062" s="68"/>
      <c r="EB1062" s="68"/>
      <c r="EC1062" s="68"/>
      <c r="ED1062" s="68"/>
      <c r="EE1062" s="68"/>
      <c r="EF1062" s="68"/>
      <c r="EG1062" s="68"/>
      <c r="EH1062" s="68"/>
      <c r="EI1062" s="68"/>
      <c r="EJ1062" s="68"/>
      <c r="EK1062" s="68"/>
      <c r="EL1062" s="68"/>
      <c r="EM1062" s="68"/>
      <c r="EN1062" s="68"/>
      <c r="EO1062" s="68"/>
      <c r="EP1062" s="68"/>
      <c r="EQ1062" s="68"/>
      <c r="ER1062" s="68"/>
      <c r="ES1062" s="68"/>
      <c r="ET1062" s="68"/>
      <c r="EU1062" s="68"/>
      <c r="EV1062" s="68"/>
      <c r="EW1062" s="68"/>
      <c r="EX1062" s="68"/>
      <c r="EY1062" s="68"/>
      <c r="EZ1062" s="68"/>
      <c r="FA1062" s="68"/>
      <c r="FB1062" s="68"/>
      <c r="FC1062" s="68"/>
      <c r="FD1062" s="68"/>
      <c r="FE1062" s="68"/>
      <c r="FF1062" s="68"/>
      <c r="FG1062" s="68"/>
      <c r="FH1062" s="68"/>
      <c r="FI1062" s="68"/>
      <c r="FJ1062" s="68"/>
      <c r="FK1062" s="68"/>
      <c r="FL1062" s="68"/>
      <c r="FM1062" s="68"/>
      <c r="FN1062" s="68"/>
      <c r="FO1062" s="68"/>
      <c r="FP1062" s="68"/>
      <c r="FQ1062" s="68"/>
      <c r="FR1062" s="68"/>
      <c r="FS1062" s="68"/>
      <c r="FT1062" s="68"/>
      <c r="FU1062" s="68"/>
      <c r="FV1062" s="68"/>
      <c r="FW1062" s="68"/>
      <c r="FX1062" s="68"/>
      <c r="FY1062" s="68"/>
      <c r="FZ1062" s="68"/>
      <c r="GA1062" s="68"/>
      <c r="GB1062" s="68"/>
      <c r="GC1062" s="68"/>
      <c r="GD1062" s="68"/>
      <c r="GE1062" s="68"/>
      <c r="GF1062" s="68"/>
      <c r="GG1062" s="68"/>
      <c r="GH1062" s="68"/>
      <c r="GI1062" s="68"/>
      <c r="GJ1062" s="68"/>
      <c r="GK1062" s="68"/>
      <c r="GL1062" s="68"/>
      <c r="GM1062" s="68"/>
      <c r="GN1062" s="68"/>
      <c r="GO1062" s="68"/>
      <c r="GP1062" s="68"/>
      <c r="GQ1062" s="68"/>
      <c r="GR1062" s="68"/>
      <c r="GS1062" s="68"/>
      <c r="GT1062" s="68"/>
      <c r="GU1062" s="68"/>
      <c r="GV1062" s="68"/>
      <c r="GW1062" s="68"/>
      <c r="GX1062" s="68"/>
      <c r="GY1062" s="68"/>
      <c r="GZ1062" s="68"/>
      <c r="HA1062" s="68"/>
      <c r="HB1062" s="68"/>
      <c r="HC1062" s="68"/>
      <c r="HD1062" s="68"/>
      <c r="HE1062" s="68"/>
      <c r="HF1062" s="68"/>
      <c r="HG1062" s="68"/>
      <c r="HH1062" s="68"/>
      <c r="HI1062" s="68"/>
      <c r="HJ1062" s="68"/>
      <c r="HK1062" s="68"/>
      <c r="HL1062" s="68"/>
      <c r="HM1062" s="68"/>
      <c r="HN1062" s="68"/>
      <c r="HO1062" s="68"/>
      <c r="HP1062" s="68"/>
      <c r="HQ1062" s="68"/>
      <c r="HR1062" s="68"/>
      <c r="HS1062" s="68"/>
      <c r="HT1062" s="68"/>
      <c r="HU1062" s="68"/>
      <c r="HV1062" s="68"/>
      <c r="HW1062" s="68"/>
      <c r="HX1062" s="68"/>
      <c r="HY1062" s="68"/>
      <c r="HZ1062" s="68"/>
      <c r="IA1062" s="68"/>
      <c r="IB1062" s="68"/>
      <c r="IC1062" s="68"/>
      <c r="ID1062" s="68"/>
      <c r="IE1062" s="68"/>
      <c r="IF1062" s="68"/>
      <c r="IG1062" s="68"/>
      <c r="IH1062" s="68"/>
      <c r="II1062" s="68"/>
      <c r="IJ1062" s="68"/>
      <c r="IK1062" s="68"/>
      <c r="IL1062" s="68"/>
      <c r="IM1062" s="68"/>
      <c r="IN1062" s="68"/>
      <c r="IO1062" s="68"/>
      <c r="IP1062" s="68"/>
      <c r="IQ1062" s="68"/>
      <c r="IR1062" s="68"/>
      <c r="IS1062" s="68"/>
      <c r="IT1062" s="68"/>
      <c r="IU1062" s="68"/>
      <c r="IV1062" s="68"/>
      <c r="IW1062" s="68"/>
      <c r="IX1062" s="68"/>
      <c r="IY1062" s="68"/>
      <c r="IZ1062" s="68"/>
      <c r="JA1062" s="68"/>
      <c r="JB1062" s="68"/>
      <c r="JC1062" s="68"/>
      <c r="JD1062" s="68"/>
      <c r="JE1062" s="68"/>
      <c r="JF1062" s="68"/>
      <c r="JG1062" s="68"/>
      <c r="JH1062" s="68"/>
      <c r="JI1062" s="68"/>
      <c r="JJ1062" s="68"/>
      <c r="JK1062" s="68"/>
      <c r="JL1062" s="68"/>
      <c r="JM1062" s="68"/>
      <c r="JN1062" s="68"/>
      <c r="JO1062" s="68"/>
      <c r="JP1062" s="68"/>
      <c r="JQ1062" s="68"/>
      <c r="JR1062" s="68"/>
      <c r="JS1062" s="68"/>
      <c r="JT1062" s="68"/>
      <c r="JU1062" s="68"/>
      <c r="JV1062" s="68"/>
      <c r="JW1062" s="68"/>
      <c r="JX1062" s="68"/>
      <c r="JY1062" s="68"/>
      <c r="JZ1062" s="68"/>
      <c r="KA1062" s="68"/>
      <c r="KB1062" s="68"/>
      <c r="KC1062" s="68"/>
      <c r="KD1062" s="68"/>
      <c r="KE1062" s="68"/>
      <c r="KF1062" s="68"/>
      <c r="KG1062" s="68"/>
      <c r="KH1062" s="68"/>
      <c r="KI1062" s="68"/>
      <c r="KJ1062" s="68"/>
      <c r="KK1062" s="68"/>
      <c r="KL1062" s="68"/>
      <c r="KM1062" s="68"/>
      <c r="KN1062" s="68"/>
      <c r="KO1062" s="68"/>
      <c r="KP1062" s="68"/>
      <c r="KQ1062" s="68"/>
      <c r="KR1062" s="68"/>
      <c r="KS1062" s="68"/>
      <c r="KT1062" s="68"/>
      <c r="KU1062" s="68"/>
      <c r="KV1062" s="68"/>
      <c r="KW1062" s="68"/>
      <c r="KX1062" s="68"/>
      <c r="KY1062" s="68"/>
      <c r="KZ1062" s="68"/>
      <c r="LA1062" s="68"/>
      <c r="LB1062" s="68"/>
      <c r="LC1062" s="68"/>
      <c r="LD1062" s="68"/>
      <c r="LE1062" s="68"/>
      <c r="LF1062" s="68"/>
      <c r="LG1062" s="68"/>
      <c r="LH1062" s="68"/>
      <c r="LI1062" s="68"/>
      <c r="LJ1062" s="68"/>
      <c r="LK1062" s="68"/>
      <c r="LL1062" s="68"/>
      <c r="LM1062" s="68"/>
      <c r="LN1062" s="68"/>
      <c r="LO1062" s="68"/>
      <c r="LP1062" s="68"/>
      <c r="LQ1062" s="68"/>
      <c r="LR1062" s="68"/>
      <c r="LS1062" s="68"/>
      <c r="LT1062" s="68"/>
      <c r="LU1062" s="68"/>
      <c r="LV1062" s="68"/>
      <c r="LW1062" s="68"/>
      <c r="LX1062" s="68"/>
      <c r="LY1062" s="68"/>
      <c r="LZ1062" s="68"/>
      <c r="MA1062" s="68"/>
      <c r="MB1062" s="68"/>
      <c r="MC1062" s="68"/>
      <c r="MD1062" s="68"/>
      <c r="ME1062" s="68"/>
      <c r="MF1062" s="68"/>
      <c r="MG1062" s="68"/>
      <c r="MH1062" s="68"/>
      <c r="MI1062" s="68"/>
      <c r="MJ1062" s="68"/>
      <c r="MK1062" s="68"/>
      <c r="ML1062" s="68"/>
      <c r="MM1062" s="68"/>
      <c r="MN1062" s="68"/>
      <c r="MO1062" s="68"/>
      <c r="MP1062" s="68"/>
      <c r="MQ1062" s="68"/>
      <c r="MR1062" s="68"/>
      <c r="MS1062" s="68"/>
      <c r="MT1062" s="68"/>
      <c r="MU1062" s="68"/>
      <c r="MV1062" s="68"/>
      <c r="MW1062" s="68"/>
      <c r="MX1062" s="68"/>
      <c r="MY1062" s="68"/>
      <c r="MZ1062" s="68"/>
      <c r="NA1062" s="68"/>
      <c r="NB1062" s="68"/>
      <c r="NC1062" s="68"/>
      <c r="ND1062" s="68"/>
      <c r="NE1062" s="68"/>
      <c r="NF1062" s="68"/>
      <c r="NG1062" s="68"/>
      <c r="NH1062" s="68"/>
      <c r="NI1062" s="68"/>
      <c r="NJ1062" s="68"/>
      <c r="NK1062" s="68"/>
      <c r="NL1062" s="68"/>
      <c r="NM1062" s="68"/>
      <c r="NN1062" s="68"/>
      <c r="NO1062" s="68"/>
      <c r="NP1062" s="68"/>
      <c r="NQ1062" s="68"/>
      <c r="NR1062" s="68"/>
      <c r="NS1062" s="68"/>
      <c r="NT1062" s="68"/>
      <c r="NU1062" s="68"/>
      <c r="NV1062" s="68"/>
      <c r="NW1062" s="68"/>
      <c r="NX1062" s="68"/>
      <c r="NY1062" s="68"/>
      <c r="NZ1062" s="68"/>
      <c r="OA1062" s="68"/>
      <c r="OB1062" s="68"/>
      <c r="OC1062" s="68"/>
      <c r="OD1062" s="68"/>
      <c r="OE1062" s="68"/>
      <c r="OF1062" s="68"/>
      <c r="OG1062" s="68"/>
      <c r="OH1062" s="68"/>
      <c r="OI1062" s="68"/>
      <c r="OJ1062" s="68"/>
      <c r="OK1062" s="68"/>
      <c r="OL1062" s="68"/>
      <c r="OM1062" s="68"/>
      <c r="ON1062" s="68"/>
      <c r="OO1062" s="68"/>
      <c r="OP1062" s="68"/>
      <c r="OQ1062" s="68"/>
      <c r="OR1062" s="68"/>
      <c r="OS1062" s="68"/>
      <c r="OT1062" s="68"/>
      <c r="OU1062" s="68"/>
      <c r="OV1062" s="68"/>
      <c r="OW1062" s="68"/>
      <c r="OX1062" s="68"/>
      <c r="OY1062" s="68"/>
      <c r="OZ1062" s="68"/>
      <c r="PA1062" s="68"/>
      <c r="PB1062" s="68"/>
      <c r="PC1062" s="68"/>
      <c r="PD1062" s="68"/>
      <c r="PE1062" s="68"/>
      <c r="PF1062" s="68"/>
      <c r="PG1062" s="68"/>
      <c r="PH1062" s="68"/>
      <c r="PI1062" s="68"/>
      <c r="PJ1062" s="68"/>
      <c r="PK1062" s="68"/>
      <c r="PL1062" s="68"/>
      <c r="PM1062" s="68"/>
      <c r="PN1062" s="68"/>
      <c r="PO1062" s="68"/>
      <c r="PP1062" s="68"/>
      <c r="PQ1062" s="68"/>
      <c r="PR1062" s="68"/>
      <c r="PS1062" s="68"/>
      <c r="PT1062" s="68"/>
      <c r="PU1062" s="68"/>
      <c r="PV1062" s="68"/>
      <c r="PW1062" s="68"/>
      <c r="PX1062" s="68"/>
      <c r="PY1062" s="68"/>
      <c r="PZ1062" s="68"/>
      <c r="QA1062" s="68"/>
      <c r="QB1062" s="68"/>
      <c r="QC1062" s="68"/>
      <c r="QD1062" s="68"/>
      <c r="QE1062" s="68"/>
      <c r="QF1062" s="68"/>
      <c r="QG1062" s="68"/>
      <c r="QH1062" s="68"/>
      <c r="QI1062" s="68"/>
      <c r="QJ1062" s="68"/>
      <c r="QK1062" s="68"/>
      <c r="QL1062" s="68"/>
      <c r="QM1062" s="68"/>
      <c r="QN1062" s="68"/>
      <c r="QO1062" s="68"/>
      <c r="QP1062" s="68"/>
      <c r="QQ1062" s="68"/>
      <c r="QR1062" s="68"/>
      <c r="QS1062" s="68"/>
      <c r="QT1062" s="68"/>
      <c r="QU1062" s="68"/>
      <c r="QV1062" s="68"/>
      <c r="QW1062" s="68"/>
      <c r="QX1062" s="68"/>
      <c r="QY1062" s="68"/>
      <c r="QZ1062" s="68"/>
      <c r="RA1062" s="68"/>
      <c r="RB1062" s="68"/>
      <c r="RC1062" s="68"/>
      <c r="RD1062" s="68"/>
      <c r="RE1062" s="68"/>
      <c r="RF1062" s="68"/>
      <c r="RG1062" s="68"/>
      <c r="RH1062" s="68"/>
      <c r="RI1062" s="68"/>
      <c r="RJ1062" s="68"/>
      <c r="RK1062" s="68"/>
      <c r="RL1062" s="68"/>
      <c r="RM1062" s="68"/>
      <c r="RN1062" s="68"/>
      <c r="RO1062" s="68"/>
      <c r="RP1062" s="68"/>
      <c r="RQ1062" s="68"/>
      <c r="RR1062" s="68"/>
      <c r="RS1062" s="68"/>
      <c r="RT1062" s="68"/>
      <c r="RU1062" s="68"/>
      <c r="RV1062" s="68"/>
      <c r="RW1062" s="68"/>
      <c r="RX1062" s="68"/>
      <c r="RY1062" s="68"/>
      <c r="RZ1062" s="68"/>
      <c r="SA1062" s="68"/>
      <c r="SB1062" s="68"/>
      <c r="SC1062" s="68"/>
      <c r="SD1062" s="68"/>
      <c r="SE1062" s="68"/>
      <c r="SF1062" s="68"/>
      <c r="SG1062" s="68"/>
      <c r="SH1062" s="68"/>
      <c r="SI1062" s="68"/>
      <c r="SJ1062" s="68"/>
      <c r="SK1062" s="68"/>
      <c r="SL1062" s="68"/>
      <c r="SM1062" s="68"/>
      <c r="SN1062" s="68"/>
      <c r="SO1062" s="68"/>
      <c r="SP1062" s="68"/>
      <c r="SQ1062" s="68"/>
      <c r="SR1062" s="68"/>
      <c r="SS1062" s="68"/>
      <c r="ST1062" s="68"/>
      <c r="SU1062" s="68"/>
      <c r="SV1062" s="68"/>
    </row>
    <row r="1063" spans="1:516" ht="16.5" customHeight="1" x14ac:dyDescent="0.2">
      <c r="A1063" s="20">
        <v>455</v>
      </c>
      <c r="B1063" s="20" t="s">
        <v>62</v>
      </c>
      <c r="C1063" s="20" t="s">
        <v>915</v>
      </c>
      <c r="D1063" s="20" t="s">
        <v>38</v>
      </c>
      <c r="E1063" s="20" t="s">
        <v>1345</v>
      </c>
      <c r="F1063" s="22" t="s">
        <v>948</v>
      </c>
      <c r="G1063" s="20" t="s">
        <v>42</v>
      </c>
      <c r="H1063" s="20" t="s">
        <v>35</v>
      </c>
      <c r="I1063" s="20" t="s">
        <v>81</v>
      </c>
      <c r="J1063" s="22" t="s">
        <v>915</v>
      </c>
      <c r="K1063" s="20"/>
      <c r="L1063" s="20"/>
      <c r="M1063" s="20"/>
      <c r="N1063" s="20"/>
      <c r="O1063" s="23"/>
      <c r="P1063" s="23">
        <v>674540</v>
      </c>
      <c r="Q1063" s="24">
        <v>1</v>
      </c>
      <c r="R1063" s="25">
        <v>45748</v>
      </c>
      <c r="S1063" s="20" t="s">
        <v>83</v>
      </c>
      <c r="T1063" s="26">
        <f t="shared" si="18"/>
        <v>674540</v>
      </c>
      <c r="U1063" s="27" t="s">
        <v>100</v>
      </c>
      <c r="V1063" s="27" t="s">
        <v>100</v>
      </c>
      <c r="W1063" s="68"/>
      <c r="X1063" s="68"/>
      <c r="Y1063" s="68"/>
      <c r="Z1063" s="68"/>
      <c r="AA1063" s="68"/>
      <c r="AB1063" s="68"/>
      <c r="AC1063" s="68"/>
      <c r="AD1063" s="68"/>
      <c r="AE1063" s="68"/>
      <c r="AF1063" s="68"/>
      <c r="AG1063" s="68"/>
      <c r="AH1063" s="68"/>
      <c r="AI1063" s="68"/>
      <c r="AJ1063" s="68"/>
      <c r="AK1063" s="68"/>
      <c r="AL1063" s="68"/>
      <c r="AM1063" s="68"/>
      <c r="AN1063" s="68"/>
      <c r="AO1063" s="68"/>
      <c r="AP1063" s="68"/>
      <c r="AQ1063" s="68"/>
      <c r="AR1063" s="68"/>
      <c r="AS1063" s="68"/>
      <c r="AT1063" s="68"/>
      <c r="AU1063" s="68"/>
      <c r="AV1063" s="68"/>
      <c r="AW1063" s="68"/>
      <c r="AX1063" s="68"/>
      <c r="AY1063" s="68"/>
      <c r="AZ1063" s="68"/>
      <c r="BA1063" s="68"/>
      <c r="BB1063" s="68"/>
      <c r="BC1063" s="68"/>
      <c r="BD1063" s="68"/>
      <c r="BE1063" s="68"/>
      <c r="BF1063" s="68"/>
      <c r="BG1063" s="68"/>
      <c r="BH1063" s="68"/>
      <c r="BI1063" s="68"/>
      <c r="BJ1063" s="68"/>
      <c r="BK1063" s="68"/>
      <c r="BL1063" s="68"/>
      <c r="BM1063" s="68"/>
      <c r="BN1063" s="68"/>
      <c r="BO1063" s="68"/>
      <c r="BP1063" s="68"/>
      <c r="BQ1063" s="68"/>
      <c r="BR1063" s="68"/>
      <c r="BS1063" s="68"/>
      <c r="BT1063" s="68"/>
      <c r="BU1063" s="68"/>
      <c r="BV1063" s="68"/>
      <c r="BW1063" s="68"/>
      <c r="BX1063" s="68"/>
      <c r="BY1063" s="68"/>
      <c r="BZ1063" s="68"/>
      <c r="CA1063" s="68"/>
      <c r="CB1063" s="68"/>
      <c r="CC1063" s="68"/>
      <c r="CD1063" s="68"/>
      <c r="CE1063" s="68"/>
      <c r="CF1063" s="68"/>
      <c r="CG1063" s="68"/>
      <c r="CH1063" s="68"/>
      <c r="CI1063" s="68"/>
      <c r="CJ1063" s="68"/>
      <c r="CK1063" s="68"/>
      <c r="CL1063" s="68"/>
      <c r="CM1063" s="68"/>
      <c r="CN1063" s="68"/>
      <c r="CO1063" s="68"/>
      <c r="CP1063" s="68"/>
      <c r="CQ1063" s="68"/>
      <c r="CR1063" s="68"/>
      <c r="CS1063" s="68"/>
      <c r="CT1063" s="68"/>
      <c r="CU1063" s="68"/>
      <c r="CV1063" s="68"/>
      <c r="CW1063" s="68"/>
      <c r="CX1063" s="68"/>
      <c r="CY1063" s="68"/>
      <c r="CZ1063" s="68"/>
      <c r="DA1063" s="68"/>
      <c r="DB1063" s="68"/>
      <c r="DC1063" s="68"/>
      <c r="DD1063" s="68"/>
      <c r="DE1063" s="68"/>
      <c r="DF1063" s="68"/>
      <c r="DG1063" s="68"/>
      <c r="DH1063" s="68"/>
      <c r="DI1063" s="68"/>
      <c r="DJ1063" s="68"/>
      <c r="DK1063" s="68"/>
      <c r="DL1063" s="68"/>
      <c r="DM1063" s="68"/>
      <c r="DN1063" s="68"/>
      <c r="DO1063" s="68"/>
      <c r="DP1063" s="68"/>
      <c r="DQ1063" s="68"/>
      <c r="DR1063" s="68"/>
      <c r="DS1063" s="68"/>
      <c r="DT1063" s="68"/>
      <c r="DU1063" s="68"/>
      <c r="DV1063" s="68"/>
      <c r="DW1063" s="68"/>
      <c r="DX1063" s="68"/>
      <c r="DY1063" s="68"/>
      <c r="DZ1063" s="68"/>
      <c r="EA1063" s="68"/>
      <c r="EB1063" s="68"/>
      <c r="EC1063" s="68"/>
      <c r="ED1063" s="68"/>
      <c r="EE1063" s="68"/>
      <c r="EF1063" s="68"/>
      <c r="EG1063" s="68"/>
      <c r="EH1063" s="68"/>
      <c r="EI1063" s="68"/>
      <c r="EJ1063" s="68"/>
      <c r="EK1063" s="68"/>
      <c r="EL1063" s="68"/>
      <c r="EM1063" s="68"/>
      <c r="EN1063" s="68"/>
      <c r="EO1063" s="68"/>
      <c r="EP1063" s="68"/>
      <c r="EQ1063" s="68"/>
      <c r="ER1063" s="68"/>
      <c r="ES1063" s="68"/>
      <c r="ET1063" s="68"/>
      <c r="EU1063" s="68"/>
      <c r="EV1063" s="68"/>
      <c r="EW1063" s="68"/>
      <c r="EX1063" s="68"/>
      <c r="EY1063" s="68"/>
      <c r="EZ1063" s="68"/>
      <c r="FA1063" s="68"/>
      <c r="FB1063" s="68"/>
      <c r="FC1063" s="68"/>
      <c r="FD1063" s="68"/>
      <c r="FE1063" s="68"/>
      <c r="FF1063" s="68"/>
      <c r="FG1063" s="68"/>
      <c r="FH1063" s="68"/>
      <c r="FI1063" s="68"/>
      <c r="FJ1063" s="68"/>
      <c r="FK1063" s="68"/>
      <c r="FL1063" s="68"/>
      <c r="FM1063" s="68"/>
      <c r="FN1063" s="68"/>
      <c r="FO1063" s="68"/>
      <c r="FP1063" s="68"/>
      <c r="FQ1063" s="68"/>
      <c r="FR1063" s="68"/>
      <c r="FS1063" s="68"/>
      <c r="FT1063" s="68"/>
      <c r="FU1063" s="68"/>
      <c r="FV1063" s="68"/>
      <c r="FW1063" s="68"/>
      <c r="FX1063" s="68"/>
      <c r="FY1063" s="68"/>
      <c r="FZ1063" s="68"/>
      <c r="GA1063" s="68"/>
      <c r="GB1063" s="68"/>
      <c r="GC1063" s="68"/>
      <c r="GD1063" s="68"/>
      <c r="GE1063" s="68"/>
      <c r="GF1063" s="68"/>
      <c r="GG1063" s="68"/>
      <c r="GH1063" s="68"/>
      <c r="GI1063" s="68"/>
      <c r="GJ1063" s="68"/>
      <c r="GK1063" s="68"/>
      <c r="GL1063" s="68"/>
      <c r="GM1063" s="68"/>
      <c r="GN1063" s="68"/>
      <c r="GO1063" s="68"/>
      <c r="GP1063" s="68"/>
      <c r="GQ1063" s="68"/>
      <c r="GR1063" s="68"/>
      <c r="GS1063" s="68"/>
      <c r="GT1063" s="68"/>
      <c r="GU1063" s="68"/>
      <c r="GV1063" s="68"/>
      <c r="GW1063" s="68"/>
      <c r="GX1063" s="68"/>
      <c r="GY1063" s="68"/>
      <c r="GZ1063" s="68"/>
      <c r="HA1063" s="68"/>
      <c r="HB1063" s="68"/>
      <c r="HC1063" s="68"/>
      <c r="HD1063" s="68"/>
      <c r="HE1063" s="68"/>
      <c r="HF1063" s="68"/>
      <c r="HG1063" s="68"/>
      <c r="HH1063" s="68"/>
      <c r="HI1063" s="68"/>
      <c r="HJ1063" s="68"/>
      <c r="HK1063" s="68"/>
      <c r="HL1063" s="68"/>
      <c r="HM1063" s="68"/>
      <c r="HN1063" s="68"/>
      <c r="HO1063" s="68"/>
      <c r="HP1063" s="68"/>
      <c r="HQ1063" s="68"/>
      <c r="HR1063" s="68"/>
      <c r="HS1063" s="68"/>
      <c r="HT1063" s="68"/>
      <c r="HU1063" s="68"/>
      <c r="HV1063" s="68"/>
      <c r="HW1063" s="68"/>
      <c r="HX1063" s="68"/>
      <c r="HY1063" s="68"/>
      <c r="HZ1063" s="68"/>
      <c r="IA1063" s="68"/>
      <c r="IB1063" s="68"/>
      <c r="IC1063" s="68"/>
      <c r="ID1063" s="68"/>
      <c r="IE1063" s="68"/>
      <c r="IF1063" s="68"/>
      <c r="IG1063" s="68"/>
      <c r="IH1063" s="68"/>
      <c r="II1063" s="68"/>
      <c r="IJ1063" s="68"/>
      <c r="IK1063" s="68"/>
      <c r="IL1063" s="68"/>
      <c r="IM1063" s="68"/>
      <c r="IN1063" s="68"/>
      <c r="IO1063" s="68"/>
      <c r="IP1063" s="68"/>
      <c r="IQ1063" s="68"/>
      <c r="IR1063" s="68"/>
      <c r="IS1063" s="68"/>
      <c r="IT1063" s="68"/>
      <c r="IU1063" s="68"/>
      <c r="IV1063" s="68"/>
      <c r="IW1063" s="68"/>
      <c r="IX1063" s="68"/>
      <c r="IY1063" s="68"/>
      <c r="IZ1063" s="68"/>
      <c r="JA1063" s="68"/>
      <c r="JB1063" s="68"/>
      <c r="JC1063" s="68"/>
      <c r="JD1063" s="68"/>
      <c r="JE1063" s="68"/>
      <c r="JF1063" s="68"/>
      <c r="JG1063" s="68"/>
      <c r="JH1063" s="68"/>
      <c r="JI1063" s="68"/>
      <c r="JJ1063" s="68"/>
      <c r="JK1063" s="68"/>
      <c r="JL1063" s="68"/>
      <c r="JM1063" s="68"/>
      <c r="JN1063" s="68"/>
      <c r="JO1063" s="68"/>
      <c r="JP1063" s="68"/>
      <c r="JQ1063" s="68"/>
      <c r="JR1063" s="68"/>
      <c r="JS1063" s="68"/>
      <c r="JT1063" s="68"/>
      <c r="JU1063" s="68"/>
      <c r="JV1063" s="68"/>
      <c r="JW1063" s="68"/>
      <c r="JX1063" s="68"/>
      <c r="JY1063" s="68"/>
      <c r="JZ1063" s="68"/>
      <c r="KA1063" s="68"/>
      <c r="KB1063" s="68"/>
      <c r="KC1063" s="68"/>
      <c r="KD1063" s="68"/>
      <c r="KE1063" s="68"/>
      <c r="KF1063" s="68"/>
      <c r="KG1063" s="68"/>
      <c r="KH1063" s="68"/>
      <c r="KI1063" s="68"/>
      <c r="KJ1063" s="68"/>
      <c r="KK1063" s="68"/>
      <c r="KL1063" s="68"/>
      <c r="KM1063" s="68"/>
      <c r="KN1063" s="68"/>
      <c r="KO1063" s="68"/>
      <c r="KP1063" s="68"/>
      <c r="KQ1063" s="68"/>
      <c r="KR1063" s="68"/>
      <c r="KS1063" s="68"/>
      <c r="KT1063" s="68"/>
      <c r="KU1063" s="68"/>
      <c r="KV1063" s="68"/>
      <c r="KW1063" s="68"/>
      <c r="KX1063" s="68"/>
      <c r="KY1063" s="68"/>
      <c r="KZ1063" s="68"/>
      <c r="LA1063" s="68"/>
      <c r="LB1063" s="68"/>
      <c r="LC1063" s="68"/>
      <c r="LD1063" s="68"/>
      <c r="LE1063" s="68"/>
      <c r="LF1063" s="68"/>
      <c r="LG1063" s="68"/>
      <c r="LH1063" s="68"/>
      <c r="LI1063" s="68"/>
      <c r="LJ1063" s="68"/>
      <c r="LK1063" s="68"/>
      <c r="LL1063" s="68"/>
      <c r="LM1063" s="68"/>
      <c r="LN1063" s="68"/>
      <c r="LO1063" s="68"/>
      <c r="LP1063" s="68"/>
      <c r="LQ1063" s="68"/>
      <c r="LR1063" s="68"/>
      <c r="LS1063" s="68"/>
      <c r="LT1063" s="68"/>
      <c r="LU1063" s="68"/>
      <c r="LV1063" s="68"/>
      <c r="LW1063" s="68"/>
      <c r="LX1063" s="68"/>
      <c r="LY1063" s="68"/>
      <c r="LZ1063" s="68"/>
      <c r="MA1063" s="68"/>
      <c r="MB1063" s="68"/>
      <c r="MC1063" s="68"/>
      <c r="MD1063" s="68"/>
      <c r="ME1063" s="68"/>
      <c r="MF1063" s="68"/>
      <c r="MG1063" s="68"/>
      <c r="MH1063" s="68"/>
      <c r="MI1063" s="68"/>
      <c r="MJ1063" s="68"/>
      <c r="MK1063" s="68"/>
      <c r="ML1063" s="68"/>
      <c r="MM1063" s="68"/>
      <c r="MN1063" s="68"/>
      <c r="MO1063" s="68"/>
      <c r="MP1063" s="68"/>
      <c r="MQ1063" s="68"/>
      <c r="MR1063" s="68"/>
      <c r="MS1063" s="68"/>
      <c r="MT1063" s="68"/>
      <c r="MU1063" s="68"/>
      <c r="MV1063" s="68"/>
      <c r="MW1063" s="68"/>
      <c r="MX1063" s="68"/>
      <c r="MY1063" s="68"/>
      <c r="MZ1063" s="68"/>
      <c r="NA1063" s="68"/>
      <c r="NB1063" s="68"/>
      <c r="NC1063" s="68"/>
      <c r="ND1063" s="68"/>
      <c r="NE1063" s="68"/>
      <c r="NF1063" s="68"/>
      <c r="NG1063" s="68"/>
      <c r="NH1063" s="68"/>
      <c r="NI1063" s="68"/>
      <c r="NJ1063" s="68"/>
      <c r="NK1063" s="68"/>
      <c r="NL1063" s="68"/>
      <c r="NM1063" s="68"/>
      <c r="NN1063" s="68"/>
      <c r="NO1063" s="68"/>
      <c r="NP1063" s="68"/>
      <c r="NQ1063" s="68"/>
      <c r="NR1063" s="68"/>
      <c r="NS1063" s="68"/>
      <c r="NT1063" s="68"/>
      <c r="NU1063" s="68"/>
      <c r="NV1063" s="68"/>
      <c r="NW1063" s="68"/>
      <c r="NX1063" s="68"/>
      <c r="NY1063" s="68"/>
      <c r="NZ1063" s="68"/>
      <c r="OA1063" s="68"/>
      <c r="OB1063" s="68"/>
      <c r="OC1063" s="68"/>
      <c r="OD1063" s="68"/>
      <c r="OE1063" s="68"/>
      <c r="OF1063" s="68"/>
      <c r="OG1063" s="68"/>
      <c r="OH1063" s="68"/>
      <c r="OI1063" s="68"/>
      <c r="OJ1063" s="68"/>
      <c r="OK1063" s="68"/>
      <c r="OL1063" s="68"/>
      <c r="OM1063" s="68"/>
      <c r="ON1063" s="68"/>
      <c r="OO1063" s="68"/>
      <c r="OP1063" s="68"/>
      <c r="OQ1063" s="68"/>
      <c r="OR1063" s="68"/>
      <c r="OS1063" s="68"/>
      <c r="OT1063" s="68"/>
      <c r="OU1063" s="68"/>
      <c r="OV1063" s="68"/>
      <c r="OW1063" s="68"/>
      <c r="OX1063" s="68"/>
      <c r="OY1063" s="68"/>
      <c r="OZ1063" s="68"/>
      <c r="PA1063" s="68"/>
      <c r="PB1063" s="68"/>
      <c r="PC1063" s="68"/>
      <c r="PD1063" s="68"/>
      <c r="PE1063" s="68"/>
      <c r="PF1063" s="68"/>
      <c r="PG1063" s="68"/>
      <c r="PH1063" s="68"/>
      <c r="PI1063" s="68"/>
      <c r="PJ1063" s="68"/>
      <c r="PK1063" s="68"/>
      <c r="PL1063" s="68"/>
      <c r="PM1063" s="68"/>
      <c r="PN1063" s="68"/>
      <c r="PO1063" s="68"/>
      <c r="PP1063" s="68"/>
      <c r="PQ1063" s="68"/>
      <c r="PR1063" s="68"/>
      <c r="PS1063" s="68"/>
      <c r="PT1063" s="68"/>
      <c r="PU1063" s="68"/>
      <c r="PV1063" s="68"/>
      <c r="PW1063" s="68"/>
      <c r="PX1063" s="68"/>
      <c r="PY1063" s="68"/>
      <c r="PZ1063" s="68"/>
      <c r="QA1063" s="68"/>
      <c r="QB1063" s="68"/>
      <c r="QC1063" s="68"/>
      <c r="QD1063" s="68"/>
      <c r="QE1063" s="68"/>
      <c r="QF1063" s="68"/>
      <c r="QG1063" s="68"/>
      <c r="QH1063" s="68"/>
      <c r="QI1063" s="68"/>
      <c r="QJ1063" s="68"/>
      <c r="QK1063" s="68"/>
      <c r="QL1063" s="68"/>
      <c r="QM1063" s="68"/>
      <c r="QN1063" s="68"/>
      <c r="QO1063" s="68"/>
      <c r="QP1063" s="68"/>
      <c r="QQ1063" s="68"/>
      <c r="QR1063" s="68"/>
      <c r="QS1063" s="68"/>
      <c r="QT1063" s="68"/>
      <c r="QU1063" s="68"/>
      <c r="QV1063" s="68"/>
      <c r="QW1063" s="68"/>
      <c r="QX1063" s="68"/>
      <c r="QY1063" s="68"/>
      <c r="QZ1063" s="68"/>
      <c r="RA1063" s="68"/>
      <c r="RB1063" s="68"/>
      <c r="RC1063" s="68"/>
      <c r="RD1063" s="68"/>
      <c r="RE1063" s="68"/>
      <c r="RF1063" s="68"/>
      <c r="RG1063" s="68"/>
      <c r="RH1063" s="68"/>
      <c r="RI1063" s="68"/>
      <c r="RJ1063" s="68"/>
      <c r="RK1063" s="68"/>
      <c r="RL1063" s="68"/>
      <c r="RM1063" s="68"/>
      <c r="RN1063" s="68"/>
      <c r="RO1063" s="68"/>
      <c r="RP1063" s="68"/>
      <c r="RQ1063" s="68"/>
      <c r="RR1063" s="68"/>
      <c r="RS1063" s="68"/>
      <c r="RT1063" s="68"/>
      <c r="RU1063" s="68"/>
      <c r="RV1063" s="68"/>
      <c r="RW1063" s="68"/>
      <c r="RX1063" s="68"/>
      <c r="RY1063" s="68"/>
      <c r="RZ1063" s="68"/>
      <c r="SA1063" s="68"/>
      <c r="SB1063" s="68"/>
      <c r="SC1063" s="68"/>
      <c r="SD1063" s="68"/>
      <c r="SE1063" s="68"/>
      <c r="SF1063" s="68"/>
      <c r="SG1063" s="68"/>
      <c r="SH1063" s="68"/>
      <c r="SI1063" s="68"/>
      <c r="SJ1063" s="68"/>
      <c r="SK1063" s="68"/>
      <c r="SL1063" s="68"/>
      <c r="SM1063" s="68"/>
      <c r="SN1063" s="68"/>
      <c r="SO1063" s="68"/>
      <c r="SP1063" s="68"/>
      <c r="SQ1063" s="68"/>
      <c r="SR1063" s="68"/>
      <c r="SS1063" s="68"/>
      <c r="ST1063" s="68"/>
      <c r="SU1063" s="68"/>
      <c r="SV1063" s="68"/>
    </row>
    <row r="1064" spans="1:516" ht="16.5" customHeight="1" x14ac:dyDescent="0.2">
      <c r="A1064" s="20">
        <v>456</v>
      </c>
      <c r="B1064" s="20" t="s">
        <v>62</v>
      </c>
      <c r="C1064" s="20" t="s">
        <v>915</v>
      </c>
      <c r="D1064" s="20" t="s">
        <v>38</v>
      </c>
      <c r="E1064" s="20" t="s">
        <v>1345</v>
      </c>
      <c r="F1064" s="22" t="s">
        <v>948</v>
      </c>
      <c r="G1064" s="20" t="s">
        <v>42</v>
      </c>
      <c r="H1064" s="20" t="s">
        <v>35</v>
      </c>
      <c r="I1064" s="20" t="s">
        <v>81</v>
      </c>
      <c r="J1064" s="22" t="s">
        <v>915</v>
      </c>
      <c r="K1064" s="20"/>
      <c r="L1064" s="20"/>
      <c r="M1064" s="20"/>
      <c r="N1064" s="20"/>
      <c r="O1064" s="23"/>
      <c r="P1064" s="23">
        <v>674540</v>
      </c>
      <c r="Q1064" s="24">
        <v>1</v>
      </c>
      <c r="R1064" s="25">
        <v>45778</v>
      </c>
      <c r="S1064" s="20" t="s">
        <v>83</v>
      </c>
      <c r="T1064" s="26">
        <f t="shared" si="18"/>
        <v>674540</v>
      </c>
      <c r="U1064" s="27" t="s">
        <v>100</v>
      </c>
      <c r="V1064" s="27" t="s">
        <v>100</v>
      </c>
      <c r="W1064" s="68"/>
      <c r="X1064" s="68"/>
      <c r="Y1064" s="68"/>
      <c r="Z1064" s="68"/>
      <c r="AA1064" s="68"/>
      <c r="AB1064" s="68"/>
      <c r="AC1064" s="68"/>
      <c r="AD1064" s="68"/>
      <c r="AE1064" s="68"/>
      <c r="AF1064" s="68"/>
      <c r="AG1064" s="68"/>
      <c r="AH1064" s="68"/>
      <c r="AI1064" s="68"/>
      <c r="AJ1064" s="68"/>
      <c r="AK1064" s="68"/>
      <c r="AL1064" s="68"/>
      <c r="AM1064" s="68"/>
      <c r="AN1064" s="68"/>
      <c r="AO1064" s="68"/>
      <c r="AP1064" s="68"/>
      <c r="AQ1064" s="68"/>
      <c r="AR1064" s="68"/>
      <c r="AS1064" s="68"/>
      <c r="AT1064" s="68"/>
      <c r="AU1064" s="68"/>
      <c r="AV1064" s="68"/>
      <c r="AW1064" s="68"/>
      <c r="AX1064" s="68"/>
      <c r="AY1064" s="68"/>
      <c r="AZ1064" s="68"/>
      <c r="BA1064" s="68"/>
      <c r="BB1064" s="68"/>
      <c r="BC1064" s="68"/>
      <c r="BD1064" s="68"/>
      <c r="BE1064" s="68"/>
      <c r="BF1064" s="68"/>
      <c r="BG1064" s="68"/>
      <c r="BH1064" s="68"/>
      <c r="BI1064" s="68"/>
      <c r="BJ1064" s="68"/>
      <c r="BK1064" s="68"/>
      <c r="BL1064" s="68"/>
      <c r="BM1064" s="68"/>
      <c r="BN1064" s="68"/>
      <c r="BO1064" s="68"/>
      <c r="BP1064" s="68"/>
      <c r="BQ1064" s="68"/>
      <c r="BR1064" s="68"/>
      <c r="BS1064" s="68"/>
      <c r="BT1064" s="68"/>
      <c r="BU1064" s="68"/>
      <c r="BV1064" s="68"/>
      <c r="BW1064" s="68"/>
      <c r="BX1064" s="68"/>
      <c r="BY1064" s="68"/>
      <c r="BZ1064" s="68"/>
      <c r="CA1064" s="68"/>
      <c r="CB1064" s="68"/>
      <c r="CC1064" s="68"/>
      <c r="CD1064" s="68"/>
      <c r="CE1064" s="68"/>
      <c r="CF1064" s="68"/>
      <c r="CG1064" s="68"/>
      <c r="CH1064" s="68"/>
      <c r="CI1064" s="68"/>
      <c r="CJ1064" s="68"/>
      <c r="CK1064" s="68"/>
      <c r="CL1064" s="68"/>
      <c r="CM1064" s="68"/>
      <c r="CN1064" s="68"/>
      <c r="CO1064" s="68"/>
      <c r="CP1064" s="68"/>
      <c r="CQ1064" s="68"/>
      <c r="CR1064" s="68"/>
      <c r="CS1064" s="68"/>
      <c r="CT1064" s="68"/>
      <c r="CU1064" s="68"/>
      <c r="CV1064" s="68"/>
      <c r="CW1064" s="68"/>
      <c r="CX1064" s="68"/>
      <c r="CY1064" s="68"/>
      <c r="CZ1064" s="68"/>
      <c r="DA1064" s="68"/>
      <c r="DB1064" s="68"/>
      <c r="DC1064" s="68"/>
      <c r="DD1064" s="68"/>
      <c r="DE1064" s="68"/>
      <c r="DF1064" s="68"/>
      <c r="DG1064" s="68"/>
      <c r="DH1064" s="68"/>
      <c r="DI1064" s="68"/>
      <c r="DJ1064" s="68"/>
      <c r="DK1064" s="68"/>
      <c r="DL1064" s="68"/>
      <c r="DM1064" s="68"/>
      <c r="DN1064" s="68"/>
      <c r="DO1064" s="68"/>
      <c r="DP1064" s="68"/>
      <c r="DQ1064" s="68"/>
      <c r="DR1064" s="68"/>
      <c r="DS1064" s="68"/>
      <c r="DT1064" s="68"/>
      <c r="DU1064" s="68"/>
      <c r="DV1064" s="68"/>
      <c r="DW1064" s="68"/>
      <c r="DX1064" s="68"/>
      <c r="DY1064" s="68"/>
      <c r="DZ1064" s="68"/>
      <c r="EA1064" s="68"/>
      <c r="EB1064" s="68"/>
      <c r="EC1064" s="68"/>
      <c r="ED1064" s="68"/>
      <c r="EE1064" s="68"/>
      <c r="EF1064" s="68"/>
      <c r="EG1064" s="68"/>
      <c r="EH1064" s="68"/>
      <c r="EI1064" s="68"/>
      <c r="EJ1064" s="68"/>
      <c r="EK1064" s="68"/>
      <c r="EL1064" s="68"/>
      <c r="EM1064" s="68"/>
      <c r="EN1064" s="68"/>
      <c r="EO1064" s="68"/>
      <c r="EP1064" s="68"/>
      <c r="EQ1064" s="68"/>
      <c r="ER1064" s="68"/>
      <c r="ES1064" s="68"/>
      <c r="ET1064" s="68"/>
      <c r="EU1064" s="68"/>
      <c r="EV1064" s="68"/>
      <c r="EW1064" s="68"/>
      <c r="EX1064" s="68"/>
      <c r="EY1064" s="68"/>
      <c r="EZ1064" s="68"/>
      <c r="FA1064" s="68"/>
      <c r="FB1064" s="68"/>
      <c r="FC1064" s="68"/>
      <c r="FD1064" s="68"/>
      <c r="FE1064" s="68"/>
      <c r="FF1064" s="68"/>
      <c r="FG1064" s="68"/>
      <c r="FH1064" s="68"/>
      <c r="FI1064" s="68"/>
      <c r="FJ1064" s="68"/>
      <c r="FK1064" s="68"/>
      <c r="FL1064" s="68"/>
      <c r="FM1064" s="68"/>
      <c r="FN1064" s="68"/>
      <c r="FO1064" s="68"/>
      <c r="FP1064" s="68"/>
      <c r="FQ1064" s="68"/>
      <c r="FR1064" s="68"/>
      <c r="FS1064" s="68"/>
      <c r="FT1064" s="68"/>
      <c r="FU1064" s="68"/>
      <c r="FV1064" s="68"/>
      <c r="FW1064" s="68"/>
      <c r="FX1064" s="68"/>
      <c r="FY1064" s="68"/>
      <c r="FZ1064" s="68"/>
      <c r="GA1064" s="68"/>
      <c r="GB1064" s="68"/>
      <c r="GC1064" s="68"/>
      <c r="GD1064" s="68"/>
      <c r="GE1064" s="68"/>
      <c r="GF1064" s="68"/>
      <c r="GG1064" s="68"/>
      <c r="GH1064" s="68"/>
      <c r="GI1064" s="68"/>
      <c r="GJ1064" s="68"/>
      <c r="GK1064" s="68"/>
      <c r="GL1064" s="68"/>
      <c r="GM1064" s="68"/>
      <c r="GN1064" s="68"/>
      <c r="GO1064" s="68"/>
      <c r="GP1064" s="68"/>
      <c r="GQ1064" s="68"/>
      <c r="GR1064" s="68"/>
      <c r="GS1064" s="68"/>
      <c r="GT1064" s="68"/>
      <c r="GU1064" s="68"/>
      <c r="GV1064" s="68"/>
      <c r="GW1064" s="68"/>
      <c r="GX1064" s="68"/>
      <c r="GY1064" s="68"/>
      <c r="GZ1064" s="68"/>
      <c r="HA1064" s="68"/>
      <c r="HB1064" s="68"/>
      <c r="HC1064" s="68"/>
      <c r="HD1064" s="68"/>
      <c r="HE1064" s="68"/>
      <c r="HF1064" s="68"/>
      <c r="HG1064" s="68"/>
      <c r="HH1064" s="68"/>
      <c r="HI1064" s="68"/>
      <c r="HJ1064" s="68"/>
      <c r="HK1064" s="68"/>
      <c r="HL1064" s="68"/>
      <c r="HM1064" s="68"/>
      <c r="HN1064" s="68"/>
      <c r="HO1064" s="68"/>
      <c r="HP1064" s="68"/>
      <c r="HQ1064" s="68"/>
      <c r="HR1064" s="68"/>
      <c r="HS1064" s="68"/>
      <c r="HT1064" s="68"/>
      <c r="HU1064" s="68"/>
      <c r="HV1064" s="68"/>
      <c r="HW1064" s="68"/>
      <c r="HX1064" s="68"/>
      <c r="HY1064" s="68"/>
      <c r="HZ1064" s="68"/>
      <c r="IA1064" s="68"/>
      <c r="IB1064" s="68"/>
      <c r="IC1064" s="68"/>
      <c r="ID1064" s="68"/>
      <c r="IE1064" s="68"/>
      <c r="IF1064" s="68"/>
      <c r="IG1064" s="68"/>
      <c r="IH1064" s="68"/>
      <c r="II1064" s="68"/>
      <c r="IJ1064" s="68"/>
      <c r="IK1064" s="68"/>
      <c r="IL1064" s="68"/>
      <c r="IM1064" s="68"/>
      <c r="IN1064" s="68"/>
      <c r="IO1064" s="68"/>
      <c r="IP1064" s="68"/>
      <c r="IQ1064" s="68"/>
      <c r="IR1064" s="68"/>
      <c r="IS1064" s="68"/>
      <c r="IT1064" s="68"/>
      <c r="IU1064" s="68"/>
      <c r="IV1064" s="68"/>
      <c r="IW1064" s="68"/>
      <c r="IX1064" s="68"/>
      <c r="IY1064" s="68"/>
      <c r="IZ1064" s="68"/>
      <c r="JA1064" s="68"/>
      <c r="JB1064" s="68"/>
      <c r="JC1064" s="68"/>
      <c r="JD1064" s="68"/>
      <c r="JE1064" s="68"/>
      <c r="JF1064" s="68"/>
      <c r="JG1064" s="68"/>
      <c r="JH1064" s="68"/>
      <c r="JI1064" s="68"/>
      <c r="JJ1064" s="68"/>
      <c r="JK1064" s="68"/>
      <c r="JL1064" s="68"/>
      <c r="JM1064" s="68"/>
      <c r="JN1064" s="68"/>
      <c r="JO1064" s="68"/>
      <c r="JP1064" s="68"/>
      <c r="JQ1064" s="68"/>
      <c r="JR1064" s="68"/>
      <c r="JS1064" s="68"/>
      <c r="JT1064" s="68"/>
      <c r="JU1064" s="68"/>
      <c r="JV1064" s="68"/>
      <c r="JW1064" s="68"/>
      <c r="JX1064" s="68"/>
      <c r="JY1064" s="68"/>
      <c r="JZ1064" s="68"/>
      <c r="KA1064" s="68"/>
      <c r="KB1064" s="68"/>
      <c r="KC1064" s="68"/>
      <c r="KD1064" s="68"/>
      <c r="KE1064" s="68"/>
      <c r="KF1064" s="68"/>
      <c r="KG1064" s="68"/>
      <c r="KH1064" s="68"/>
      <c r="KI1064" s="68"/>
      <c r="KJ1064" s="68"/>
      <c r="KK1064" s="68"/>
      <c r="KL1064" s="68"/>
      <c r="KM1064" s="68"/>
      <c r="KN1064" s="68"/>
      <c r="KO1064" s="68"/>
      <c r="KP1064" s="68"/>
      <c r="KQ1064" s="68"/>
      <c r="KR1064" s="68"/>
      <c r="KS1064" s="68"/>
      <c r="KT1064" s="68"/>
      <c r="KU1064" s="68"/>
      <c r="KV1064" s="68"/>
      <c r="KW1064" s="68"/>
      <c r="KX1064" s="68"/>
      <c r="KY1064" s="68"/>
      <c r="KZ1064" s="68"/>
      <c r="LA1064" s="68"/>
      <c r="LB1064" s="68"/>
      <c r="LC1064" s="68"/>
      <c r="LD1064" s="68"/>
      <c r="LE1064" s="68"/>
      <c r="LF1064" s="68"/>
      <c r="LG1064" s="68"/>
      <c r="LH1064" s="68"/>
      <c r="LI1064" s="68"/>
      <c r="LJ1064" s="68"/>
      <c r="LK1064" s="68"/>
      <c r="LL1064" s="68"/>
      <c r="LM1064" s="68"/>
      <c r="LN1064" s="68"/>
      <c r="LO1064" s="68"/>
      <c r="LP1064" s="68"/>
      <c r="LQ1064" s="68"/>
      <c r="LR1064" s="68"/>
      <c r="LS1064" s="68"/>
      <c r="LT1064" s="68"/>
      <c r="LU1064" s="68"/>
      <c r="LV1064" s="68"/>
      <c r="LW1064" s="68"/>
      <c r="LX1064" s="68"/>
      <c r="LY1064" s="68"/>
      <c r="LZ1064" s="68"/>
      <c r="MA1064" s="68"/>
      <c r="MB1064" s="68"/>
      <c r="MC1064" s="68"/>
      <c r="MD1064" s="68"/>
      <c r="ME1064" s="68"/>
      <c r="MF1064" s="68"/>
      <c r="MG1064" s="68"/>
      <c r="MH1064" s="68"/>
      <c r="MI1064" s="68"/>
      <c r="MJ1064" s="68"/>
      <c r="MK1064" s="68"/>
      <c r="ML1064" s="68"/>
      <c r="MM1064" s="68"/>
      <c r="MN1064" s="68"/>
      <c r="MO1064" s="68"/>
      <c r="MP1064" s="68"/>
      <c r="MQ1064" s="68"/>
      <c r="MR1064" s="68"/>
      <c r="MS1064" s="68"/>
      <c r="MT1064" s="68"/>
      <c r="MU1064" s="68"/>
      <c r="MV1064" s="68"/>
      <c r="MW1064" s="68"/>
      <c r="MX1064" s="68"/>
      <c r="MY1064" s="68"/>
      <c r="MZ1064" s="68"/>
      <c r="NA1064" s="68"/>
      <c r="NB1064" s="68"/>
      <c r="NC1064" s="68"/>
      <c r="ND1064" s="68"/>
      <c r="NE1064" s="68"/>
      <c r="NF1064" s="68"/>
      <c r="NG1064" s="68"/>
      <c r="NH1064" s="68"/>
      <c r="NI1064" s="68"/>
      <c r="NJ1064" s="68"/>
      <c r="NK1064" s="68"/>
      <c r="NL1064" s="68"/>
      <c r="NM1064" s="68"/>
      <c r="NN1064" s="68"/>
      <c r="NO1064" s="68"/>
      <c r="NP1064" s="68"/>
      <c r="NQ1064" s="68"/>
      <c r="NR1064" s="68"/>
      <c r="NS1064" s="68"/>
      <c r="NT1064" s="68"/>
      <c r="NU1064" s="68"/>
      <c r="NV1064" s="68"/>
      <c r="NW1064" s="68"/>
      <c r="NX1064" s="68"/>
      <c r="NY1064" s="68"/>
      <c r="NZ1064" s="68"/>
      <c r="OA1064" s="68"/>
      <c r="OB1064" s="68"/>
      <c r="OC1064" s="68"/>
      <c r="OD1064" s="68"/>
      <c r="OE1064" s="68"/>
      <c r="OF1064" s="68"/>
      <c r="OG1064" s="68"/>
      <c r="OH1064" s="68"/>
      <c r="OI1064" s="68"/>
      <c r="OJ1064" s="68"/>
      <c r="OK1064" s="68"/>
      <c r="OL1064" s="68"/>
      <c r="OM1064" s="68"/>
      <c r="ON1064" s="68"/>
      <c r="OO1064" s="68"/>
      <c r="OP1064" s="68"/>
      <c r="OQ1064" s="68"/>
      <c r="OR1064" s="68"/>
      <c r="OS1064" s="68"/>
      <c r="OT1064" s="68"/>
      <c r="OU1064" s="68"/>
      <c r="OV1064" s="68"/>
      <c r="OW1064" s="68"/>
      <c r="OX1064" s="68"/>
      <c r="OY1064" s="68"/>
      <c r="OZ1064" s="68"/>
      <c r="PA1064" s="68"/>
      <c r="PB1064" s="68"/>
      <c r="PC1064" s="68"/>
      <c r="PD1064" s="68"/>
      <c r="PE1064" s="68"/>
      <c r="PF1064" s="68"/>
      <c r="PG1064" s="68"/>
      <c r="PH1064" s="68"/>
      <c r="PI1064" s="68"/>
      <c r="PJ1064" s="68"/>
      <c r="PK1064" s="68"/>
      <c r="PL1064" s="68"/>
      <c r="PM1064" s="68"/>
      <c r="PN1064" s="68"/>
      <c r="PO1064" s="68"/>
      <c r="PP1064" s="68"/>
      <c r="PQ1064" s="68"/>
      <c r="PR1064" s="68"/>
      <c r="PS1064" s="68"/>
      <c r="PT1064" s="68"/>
      <c r="PU1064" s="68"/>
      <c r="PV1064" s="68"/>
      <c r="PW1064" s="68"/>
      <c r="PX1064" s="68"/>
      <c r="PY1064" s="68"/>
      <c r="PZ1064" s="68"/>
      <c r="QA1064" s="68"/>
      <c r="QB1064" s="68"/>
      <c r="QC1064" s="68"/>
      <c r="QD1064" s="68"/>
      <c r="QE1064" s="68"/>
      <c r="QF1064" s="68"/>
      <c r="QG1064" s="68"/>
      <c r="QH1064" s="68"/>
      <c r="QI1064" s="68"/>
      <c r="QJ1064" s="68"/>
      <c r="QK1064" s="68"/>
      <c r="QL1064" s="68"/>
      <c r="QM1064" s="68"/>
      <c r="QN1064" s="68"/>
      <c r="QO1064" s="68"/>
      <c r="QP1064" s="68"/>
      <c r="QQ1064" s="68"/>
      <c r="QR1064" s="68"/>
      <c r="QS1064" s="68"/>
      <c r="QT1064" s="68"/>
      <c r="QU1064" s="68"/>
      <c r="QV1064" s="68"/>
      <c r="QW1064" s="68"/>
      <c r="QX1064" s="68"/>
      <c r="QY1064" s="68"/>
      <c r="QZ1064" s="68"/>
      <c r="RA1064" s="68"/>
      <c r="RB1064" s="68"/>
      <c r="RC1064" s="68"/>
      <c r="RD1064" s="68"/>
      <c r="RE1064" s="68"/>
      <c r="RF1064" s="68"/>
      <c r="RG1064" s="68"/>
      <c r="RH1064" s="68"/>
      <c r="RI1064" s="68"/>
      <c r="RJ1064" s="68"/>
      <c r="RK1064" s="68"/>
      <c r="RL1064" s="68"/>
      <c r="RM1064" s="68"/>
      <c r="RN1064" s="68"/>
      <c r="RO1064" s="68"/>
      <c r="RP1064" s="68"/>
      <c r="RQ1064" s="68"/>
      <c r="RR1064" s="68"/>
      <c r="RS1064" s="68"/>
      <c r="RT1064" s="68"/>
      <c r="RU1064" s="68"/>
      <c r="RV1064" s="68"/>
      <c r="RW1064" s="68"/>
      <c r="RX1064" s="68"/>
      <c r="RY1064" s="68"/>
      <c r="RZ1064" s="68"/>
      <c r="SA1064" s="68"/>
      <c r="SB1064" s="68"/>
      <c r="SC1064" s="68"/>
      <c r="SD1064" s="68"/>
      <c r="SE1064" s="68"/>
      <c r="SF1064" s="68"/>
      <c r="SG1064" s="68"/>
      <c r="SH1064" s="68"/>
      <c r="SI1064" s="68"/>
      <c r="SJ1064" s="68"/>
      <c r="SK1064" s="68"/>
      <c r="SL1064" s="68"/>
      <c r="SM1064" s="68"/>
      <c r="SN1064" s="68"/>
      <c r="SO1064" s="68"/>
      <c r="SP1064" s="68"/>
      <c r="SQ1064" s="68"/>
      <c r="SR1064" s="68"/>
      <c r="SS1064" s="68"/>
      <c r="ST1064" s="68"/>
      <c r="SU1064" s="68"/>
      <c r="SV1064" s="68"/>
    </row>
    <row r="1065" spans="1:516" ht="16.5" customHeight="1" x14ac:dyDescent="0.2">
      <c r="A1065" s="20">
        <v>457</v>
      </c>
      <c r="B1065" s="20" t="s">
        <v>62</v>
      </c>
      <c r="C1065" s="20" t="s">
        <v>915</v>
      </c>
      <c r="D1065" s="20" t="s">
        <v>38</v>
      </c>
      <c r="E1065" s="20" t="s">
        <v>1345</v>
      </c>
      <c r="F1065" s="22" t="s">
        <v>948</v>
      </c>
      <c r="G1065" s="20" t="s">
        <v>42</v>
      </c>
      <c r="H1065" s="20" t="s">
        <v>35</v>
      </c>
      <c r="I1065" s="20" t="s">
        <v>81</v>
      </c>
      <c r="J1065" s="22" t="s">
        <v>915</v>
      </c>
      <c r="K1065" s="20"/>
      <c r="L1065" s="20"/>
      <c r="M1065" s="20"/>
      <c r="N1065" s="20"/>
      <c r="O1065" s="23"/>
      <c r="P1065" s="23">
        <v>674540</v>
      </c>
      <c r="Q1065" s="24">
        <v>1</v>
      </c>
      <c r="R1065" s="25">
        <v>45809</v>
      </c>
      <c r="S1065" s="20" t="s">
        <v>83</v>
      </c>
      <c r="T1065" s="26">
        <f t="shared" si="18"/>
        <v>674540</v>
      </c>
      <c r="U1065" s="27" t="s">
        <v>100</v>
      </c>
      <c r="V1065" s="27" t="s">
        <v>100</v>
      </c>
      <c r="W1065" s="68"/>
      <c r="X1065" s="68"/>
      <c r="Y1065" s="68"/>
      <c r="Z1065" s="68"/>
      <c r="AA1065" s="68"/>
      <c r="AB1065" s="68"/>
      <c r="AC1065" s="68"/>
      <c r="AD1065" s="68"/>
      <c r="AE1065" s="68"/>
      <c r="AF1065" s="68"/>
      <c r="AG1065" s="68"/>
      <c r="AH1065" s="68"/>
      <c r="AI1065" s="68"/>
      <c r="AJ1065" s="68"/>
      <c r="AK1065" s="68"/>
      <c r="AL1065" s="68"/>
      <c r="AM1065" s="68"/>
      <c r="AN1065" s="68"/>
      <c r="AO1065" s="68"/>
      <c r="AP1065" s="68"/>
      <c r="AQ1065" s="68"/>
      <c r="AR1065" s="68"/>
      <c r="AS1065" s="68"/>
      <c r="AT1065" s="68"/>
      <c r="AU1065" s="68"/>
      <c r="AV1065" s="68"/>
      <c r="AW1065" s="68"/>
      <c r="AX1065" s="68"/>
      <c r="AY1065" s="68"/>
      <c r="AZ1065" s="68"/>
      <c r="BA1065" s="68"/>
      <c r="BB1065" s="68"/>
      <c r="BC1065" s="68"/>
      <c r="BD1065" s="68"/>
      <c r="BE1065" s="68"/>
      <c r="BF1065" s="68"/>
      <c r="BG1065" s="68"/>
      <c r="BH1065" s="68"/>
      <c r="BI1065" s="68"/>
      <c r="BJ1065" s="68"/>
      <c r="BK1065" s="68"/>
      <c r="BL1065" s="68"/>
      <c r="BM1065" s="68"/>
      <c r="BN1065" s="68"/>
      <c r="BO1065" s="68"/>
      <c r="BP1065" s="68"/>
      <c r="BQ1065" s="68"/>
      <c r="BR1065" s="68"/>
      <c r="BS1065" s="68"/>
      <c r="BT1065" s="68"/>
      <c r="BU1065" s="68"/>
      <c r="BV1065" s="68"/>
      <c r="BW1065" s="68"/>
      <c r="BX1065" s="68"/>
      <c r="BY1065" s="68"/>
      <c r="BZ1065" s="68"/>
      <c r="CA1065" s="68"/>
      <c r="CB1065" s="68"/>
      <c r="CC1065" s="68"/>
      <c r="CD1065" s="68"/>
      <c r="CE1065" s="68"/>
      <c r="CF1065" s="68"/>
      <c r="CG1065" s="68"/>
      <c r="CH1065" s="68"/>
      <c r="CI1065" s="68"/>
      <c r="CJ1065" s="68"/>
      <c r="CK1065" s="68"/>
      <c r="CL1065" s="68"/>
      <c r="CM1065" s="68"/>
      <c r="CN1065" s="68"/>
      <c r="CO1065" s="68"/>
      <c r="CP1065" s="68"/>
      <c r="CQ1065" s="68"/>
      <c r="CR1065" s="68"/>
      <c r="CS1065" s="68"/>
      <c r="CT1065" s="68"/>
      <c r="CU1065" s="68"/>
      <c r="CV1065" s="68"/>
      <c r="CW1065" s="68"/>
      <c r="CX1065" s="68"/>
      <c r="CY1065" s="68"/>
      <c r="CZ1065" s="68"/>
      <c r="DA1065" s="68"/>
      <c r="DB1065" s="68"/>
      <c r="DC1065" s="68"/>
      <c r="DD1065" s="68"/>
      <c r="DE1065" s="68"/>
      <c r="DF1065" s="68"/>
      <c r="DG1065" s="68"/>
      <c r="DH1065" s="68"/>
      <c r="DI1065" s="68"/>
      <c r="DJ1065" s="68"/>
      <c r="DK1065" s="68"/>
      <c r="DL1065" s="68"/>
      <c r="DM1065" s="68"/>
      <c r="DN1065" s="68"/>
      <c r="DO1065" s="68"/>
      <c r="DP1065" s="68"/>
      <c r="DQ1065" s="68"/>
      <c r="DR1065" s="68"/>
      <c r="DS1065" s="68"/>
      <c r="DT1065" s="68"/>
      <c r="DU1065" s="68"/>
      <c r="DV1065" s="68"/>
      <c r="DW1065" s="68"/>
      <c r="DX1065" s="68"/>
      <c r="DY1065" s="68"/>
      <c r="DZ1065" s="68"/>
      <c r="EA1065" s="68"/>
      <c r="EB1065" s="68"/>
      <c r="EC1065" s="68"/>
      <c r="ED1065" s="68"/>
      <c r="EE1065" s="68"/>
      <c r="EF1065" s="68"/>
      <c r="EG1065" s="68"/>
      <c r="EH1065" s="68"/>
      <c r="EI1065" s="68"/>
      <c r="EJ1065" s="68"/>
      <c r="EK1065" s="68"/>
      <c r="EL1065" s="68"/>
      <c r="EM1065" s="68"/>
      <c r="EN1065" s="68"/>
      <c r="EO1065" s="68"/>
      <c r="EP1065" s="68"/>
      <c r="EQ1065" s="68"/>
      <c r="ER1065" s="68"/>
      <c r="ES1065" s="68"/>
      <c r="ET1065" s="68"/>
      <c r="EU1065" s="68"/>
      <c r="EV1065" s="68"/>
      <c r="EW1065" s="68"/>
      <c r="EX1065" s="68"/>
      <c r="EY1065" s="68"/>
      <c r="EZ1065" s="68"/>
      <c r="FA1065" s="68"/>
      <c r="FB1065" s="68"/>
      <c r="FC1065" s="68"/>
      <c r="FD1065" s="68"/>
      <c r="FE1065" s="68"/>
      <c r="FF1065" s="68"/>
      <c r="FG1065" s="68"/>
      <c r="FH1065" s="68"/>
      <c r="FI1065" s="68"/>
      <c r="FJ1065" s="68"/>
      <c r="FK1065" s="68"/>
      <c r="FL1065" s="68"/>
      <c r="FM1065" s="68"/>
      <c r="FN1065" s="68"/>
      <c r="FO1065" s="68"/>
      <c r="FP1065" s="68"/>
      <c r="FQ1065" s="68"/>
      <c r="FR1065" s="68"/>
      <c r="FS1065" s="68"/>
      <c r="FT1065" s="68"/>
      <c r="FU1065" s="68"/>
      <c r="FV1065" s="68"/>
      <c r="FW1065" s="68"/>
      <c r="FX1065" s="68"/>
      <c r="FY1065" s="68"/>
      <c r="FZ1065" s="68"/>
      <c r="GA1065" s="68"/>
      <c r="GB1065" s="68"/>
      <c r="GC1065" s="68"/>
      <c r="GD1065" s="68"/>
      <c r="GE1065" s="68"/>
      <c r="GF1065" s="68"/>
      <c r="GG1065" s="68"/>
      <c r="GH1065" s="68"/>
      <c r="GI1065" s="68"/>
      <c r="GJ1065" s="68"/>
      <c r="GK1065" s="68"/>
      <c r="GL1065" s="68"/>
      <c r="GM1065" s="68"/>
      <c r="GN1065" s="68"/>
      <c r="GO1065" s="68"/>
      <c r="GP1065" s="68"/>
      <c r="GQ1065" s="68"/>
      <c r="GR1065" s="68"/>
      <c r="GS1065" s="68"/>
      <c r="GT1065" s="68"/>
      <c r="GU1065" s="68"/>
      <c r="GV1065" s="68"/>
      <c r="GW1065" s="68"/>
      <c r="GX1065" s="68"/>
      <c r="GY1065" s="68"/>
      <c r="GZ1065" s="68"/>
      <c r="HA1065" s="68"/>
      <c r="HB1065" s="68"/>
      <c r="HC1065" s="68"/>
      <c r="HD1065" s="68"/>
      <c r="HE1065" s="68"/>
      <c r="HF1065" s="68"/>
      <c r="HG1065" s="68"/>
      <c r="HH1065" s="68"/>
      <c r="HI1065" s="68"/>
      <c r="HJ1065" s="68"/>
      <c r="HK1065" s="68"/>
      <c r="HL1065" s="68"/>
      <c r="HM1065" s="68"/>
      <c r="HN1065" s="68"/>
      <c r="HO1065" s="68"/>
      <c r="HP1065" s="68"/>
      <c r="HQ1065" s="68"/>
      <c r="HR1065" s="68"/>
      <c r="HS1065" s="68"/>
      <c r="HT1065" s="68"/>
      <c r="HU1065" s="68"/>
      <c r="HV1065" s="68"/>
      <c r="HW1065" s="68"/>
      <c r="HX1065" s="68"/>
      <c r="HY1065" s="68"/>
      <c r="HZ1065" s="68"/>
      <c r="IA1065" s="68"/>
      <c r="IB1065" s="68"/>
      <c r="IC1065" s="68"/>
      <c r="ID1065" s="68"/>
      <c r="IE1065" s="68"/>
      <c r="IF1065" s="68"/>
      <c r="IG1065" s="68"/>
      <c r="IH1065" s="68"/>
      <c r="II1065" s="68"/>
      <c r="IJ1065" s="68"/>
      <c r="IK1065" s="68"/>
      <c r="IL1065" s="68"/>
      <c r="IM1065" s="68"/>
      <c r="IN1065" s="68"/>
      <c r="IO1065" s="68"/>
      <c r="IP1065" s="68"/>
      <c r="IQ1065" s="68"/>
      <c r="IR1065" s="68"/>
      <c r="IS1065" s="68"/>
      <c r="IT1065" s="68"/>
      <c r="IU1065" s="68"/>
      <c r="IV1065" s="68"/>
      <c r="IW1065" s="68"/>
      <c r="IX1065" s="68"/>
      <c r="IY1065" s="68"/>
      <c r="IZ1065" s="68"/>
      <c r="JA1065" s="68"/>
      <c r="JB1065" s="68"/>
      <c r="JC1065" s="68"/>
      <c r="JD1065" s="68"/>
      <c r="JE1065" s="68"/>
      <c r="JF1065" s="68"/>
      <c r="JG1065" s="68"/>
      <c r="JH1065" s="68"/>
      <c r="JI1065" s="68"/>
      <c r="JJ1065" s="68"/>
      <c r="JK1065" s="68"/>
      <c r="JL1065" s="68"/>
      <c r="JM1065" s="68"/>
      <c r="JN1065" s="68"/>
      <c r="JO1065" s="68"/>
      <c r="JP1065" s="68"/>
      <c r="JQ1065" s="68"/>
      <c r="JR1065" s="68"/>
      <c r="JS1065" s="68"/>
      <c r="JT1065" s="68"/>
      <c r="JU1065" s="68"/>
      <c r="JV1065" s="68"/>
      <c r="JW1065" s="68"/>
      <c r="JX1065" s="68"/>
      <c r="JY1065" s="68"/>
      <c r="JZ1065" s="68"/>
      <c r="KA1065" s="68"/>
      <c r="KB1065" s="68"/>
      <c r="KC1065" s="68"/>
      <c r="KD1065" s="68"/>
      <c r="KE1065" s="68"/>
      <c r="KF1065" s="68"/>
      <c r="KG1065" s="68"/>
      <c r="KH1065" s="68"/>
      <c r="KI1065" s="68"/>
      <c r="KJ1065" s="68"/>
      <c r="KK1065" s="68"/>
      <c r="KL1065" s="68"/>
      <c r="KM1065" s="68"/>
      <c r="KN1065" s="68"/>
      <c r="KO1065" s="68"/>
      <c r="KP1065" s="68"/>
      <c r="KQ1065" s="68"/>
      <c r="KR1065" s="68"/>
      <c r="KS1065" s="68"/>
      <c r="KT1065" s="68"/>
      <c r="KU1065" s="68"/>
      <c r="KV1065" s="68"/>
      <c r="KW1065" s="68"/>
      <c r="KX1065" s="68"/>
      <c r="KY1065" s="68"/>
      <c r="KZ1065" s="68"/>
      <c r="LA1065" s="68"/>
      <c r="LB1065" s="68"/>
      <c r="LC1065" s="68"/>
      <c r="LD1065" s="68"/>
      <c r="LE1065" s="68"/>
      <c r="LF1065" s="68"/>
      <c r="LG1065" s="68"/>
      <c r="LH1065" s="68"/>
      <c r="LI1065" s="68"/>
      <c r="LJ1065" s="68"/>
      <c r="LK1065" s="68"/>
      <c r="LL1065" s="68"/>
      <c r="LM1065" s="68"/>
      <c r="LN1065" s="68"/>
      <c r="LO1065" s="68"/>
      <c r="LP1065" s="68"/>
      <c r="LQ1065" s="68"/>
      <c r="LR1065" s="68"/>
      <c r="LS1065" s="68"/>
      <c r="LT1065" s="68"/>
      <c r="LU1065" s="68"/>
      <c r="LV1065" s="68"/>
      <c r="LW1065" s="68"/>
      <c r="LX1065" s="68"/>
      <c r="LY1065" s="68"/>
      <c r="LZ1065" s="68"/>
      <c r="MA1065" s="68"/>
      <c r="MB1065" s="68"/>
      <c r="MC1065" s="68"/>
      <c r="MD1065" s="68"/>
      <c r="ME1065" s="68"/>
      <c r="MF1065" s="68"/>
      <c r="MG1065" s="68"/>
      <c r="MH1065" s="68"/>
      <c r="MI1065" s="68"/>
      <c r="MJ1065" s="68"/>
      <c r="MK1065" s="68"/>
      <c r="ML1065" s="68"/>
      <c r="MM1065" s="68"/>
      <c r="MN1065" s="68"/>
      <c r="MO1065" s="68"/>
      <c r="MP1065" s="68"/>
      <c r="MQ1065" s="68"/>
      <c r="MR1065" s="68"/>
      <c r="MS1065" s="68"/>
      <c r="MT1065" s="68"/>
      <c r="MU1065" s="68"/>
      <c r="MV1065" s="68"/>
      <c r="MW1065" s="68"/>
      <c r="MX1065" s="68"/>
      <c r="MY1065" s="68"/>
      <c r="MZ1065" s="68"/>
      <c r="NA1065" s="68"/>
      <c r="NB1065" s="68"/>
      <c r="NC1065" s="68"/>
      <c r="ND1065" s="68"/>
      <c r="NE1065" s="68"/>
      <c r="NF1065" s="68"/>
      <c r="NG1065" s="68"/>
      <c r="NH1065" s="68"/>
      <c r="NI1065" s="68"/>
      <c r="NJ1065" s="68"/>
      <c r="NK1065" s="68"/>
      <c r="NL1065" s="68"/>
      <c r="NM1065" s="68"/>
      <c r="NN1065" s="68"/>
      <c r="NO1065" s="68"/>
      <c r="NP1065" s="68"/>
      <c r="NQ1065" s="68"/>
      <c r="NR1065" s="68"/>
      <c r="NS1065" s="68"/>
      <c r="NT1065" s="68"/>
      <c r="NU1065" s="68"/>
      <c r="NV1065" s="68"/>
      <c r="NW1065" s="68"/>
      <c r="NX1065" s="68"/>
      <c r="NY1065" s="68"/>
      <c r="NZ1065" s="68"/>
      <c r="OA1065" s="68"/>
      <c r="OB1065" s="68"/>
      <c r="OC1065" s="68"/>
      <c r="OD1065" s="68"/>
      <c r="OE1065" s="68"/>
      <c r="OF1065" s="68"/>
      <c r="OG1065" s="68"/>
      <c r="OH1065" s="68"/>
      <c r="OI1065" s="68"/>
      <c r="OJ1065" s="68"/>
      <c r="OK1065" s="68"/>
      <c r="OL1065" s="68"/>
      <c r="OM1065" s="68"/>
      <c r="ON1065" s="68"/>
      <c r="OO1065" s="68"/>
      <c r="OP1065" s="68"/>
      <c r="OQ1065" s="68"/>
      <c r="OR1065" s="68"/>
      <c r="OS1065" s="68"/>
      <c r="OT1065" s="68"/>
      <c r="OU1065" s="68"/>
      <c r="OV1065" s="68"/>
      <c r="OW1065" s="68"/>
      <c r="OX1065" s="68"/>
      <c r="OY1065" s="68"/>
      <c r="OZ1065" s="68"/>
      <c r="PA1065" s="68"/>
      <c r="PB1065" s="68"/>
      <c r="PC1065" s="68"/>
      <c r="PD1065" s="68"/>
      <c r="PE1065" s="68"/>
      <c r="PF1065" s="68"/>
      <c r="PG1065" s="68"/>
      <c r="PH1065" s="68"/>
      <c r="PI1065" s="68"/>
      <c r="PJ1065" s="68"/>
      <c r="PK1065" s="68"/>
      <c r="PL1065" s="68"/>
      <c r="PM1065" s="68"/>
      <c r="PN1065" s="68"/>
      <c r="PO1065" s="68"/>
      <c r="PP1065" s="68"/>
      <c r="PQ1065" s="68"/>
      <c r="PR1065" s="68"/>
      <c r="PS1065" s="68"/>
      <c r="PT1065" s="68"/>
      <c r="PU1065" s="68"/>
      <c r="PV1065" s="68"/>
      <c r="PW1065" s="68"/>
      <c r="PX1065" s="68"/>
      <c r="PY1065" s="68"/>
      <c r="PZ1065" s="68"/>
      <c r="QA1065" s="68"/>
      <c r="QB1065" s="68"/>
      <c r="QC1065" s="68"/>
      <c r="QD1065" s="68"/>
      <c r="QE1065" s="68"/>
      <c r="QF1065" s="68"/>
      <c r="QG1065" s="68"/>
      <c r="QH1065" s="68"/>
      <c r="QI1065" s="68"/>
      <c r="QJ1065" s="68"/>
      <c r="QK1065" s="68"/>
      <c r="QL1065" s="68"/>
      <c r="QM1065" s="68"/>
      <c r="QN1065" s="68"/>
      <c r="QO1065" s="68"/>
      <c r="QP1065" s="68"/>
      <c r="QQ1065" s="68"/>
      <c r="QR1065" s="68"/>
      <c r="QS1065" s="68"/>
      <c r="QT1065" s="68"/>
      <c r="QU1065" s="68"/>
      <c r="QV1065" s="68"/>
      <c r="QW1065" s="68"/>
      <c r="QX1065" s="68"/>
      <c r="QY1065" s="68"/>
      <c r="QZ1065" s="68"/>
      <c r="RA1065" s="68"/>
      <c r="RB1065" s="68"/>
      <c r="RC1065" s="68"/>
      <c r="RD1065" s="68"/>
      <c r="RE1065" s="68"/>
      <c r="RF1065" s="68"/>
      <c r="RG1065" s="68"/>
      <c r="RH1065" s="68"/>
      <c r="RI1065" s="68"/>
      <c r="RJ1065" s="68"/>
      <c r="RK1065" s="68"/>
      <c r="RL1065" s="68"/>
      <c r="RM1065" s="68"/>
      <c r="RN1065" s="68"/>
      <c r="RO1065" s="68"/>
      <c r="RP1065" s="68"/>
      <c r="RQ1065" s="68"/>
      <c r="RR1065" s="68"/>
      <c r="RS1065" s="68"/>
      <c r="RT1065" s="68"/>
      <c r="RU1065" s="68"/>
      <c r="RV1065" s="68"/>
      <c r="RW1065" s="68"/>
      <c r="RX1065" s="68"/>
      <c r="RY1065" s="68"/>
      <c r="RZ1065" s="68"/>
      <c r="SA1065" s="68"/>
      <c r="SB1065" s="68"/>
      <c r="SC1065" s="68"/>
      <c r="SD1065" s="68"/>
      <c r="SE1065" s="68"/>
      <c r="SF1065" s="68"/>
      <c r="SG1065" s="68"/>
      <c r="SH1065" s="68"/>
      <c r="SI1065" s="68"/>
      <c r="SJ1065" s="68"/>
      <c r="SK1065" s="68"/>
      <c r="SL1065" s="68"/>
      <c r="SM1065" s="68"/>
      <c r="SN1065" s="68"/>
      <c r="SO1065" s="68"/>
      <c r="SP1065" s="68"/>
      <c r="SQ1065" s="68"/>
      <c r="SR1065" s="68"/>
      <c r="SS1065" s="68"/>
      <c r="ST1065" s="68"/>
      <c r="SU1065" s="68"/>
      <c r="SV1065" s="68"/>
    </row>
    <row r="1066" spans="1:516" ht="16.5" customHeight="1" x14ac:dyDescent="0.2">
      <c r="A1066" s="20">
        <v>458</v>
      </c>
      <c r="B1066" s="20" t="s">
        <v>62</v>
      </c>
      <c r="C1066" s="20" t="s">
        <v>915</v>
      </c>
      <c r="D1066" s="20" t="s">
        <v>38</v>
      </c>
      <c r="E1066" s="20" t="s">
        <v>1345</v>
      </c>
      <c r="F1066" s="22" t="s">
        <v>948</v>
      </c>
      <c r="G1066" s="20" t="s">
        <v>42</v>
      </c>
      <c r="H1066" s="20" t="s">
        <v>35</v>
      </c>
      <c r="I1066" s="20" t="s">
        <v>81</v>
      </c>
      <c r="J1066" s="22" t="s">
        <v>915</v>
      </c>
      <c r="K1066" s="20"/>
      <c r="L1066" s="20"/>
      <c r="M1066" s="20"/>
      <c r="N1066" s="20"/>
      <c r="O1066" s="23"/>
      <c r="P1066" s="23">
        <v>674540</v>
      </c>
      <c r="Q1066" s="24">
        <v>1</v>
      </c>
      <c r="R1066" s="25">
        <v>45839</v>
      </c>
      <c r="S1066" s="20" t="s">
        <v>83</v>
      </c>
      <c r="T1066" s="26">
        <f t="shared" si="18"/>
        <v>674540</v>
      </c>
      <c r="U1066" s="27" t="s">
        <v>100</v>
      </c>
      <c r="V1066" s="27" t="s">
        <v>100</v>
      </c>
      <c r="W1066" s="68"/>
      <c r="X1066" s="68"/>
      <c r="Y1066" s="68"/>
      <c r="Z1066" s="68"/>
      <c r="AA1066" s="68"/>
      <c r="AB1066" s="68"/>
      <c r="AC1066" s="68"/>
      <c r="AD1066" s="68"/>
      <c r="AE1066" s="68"/>
      <c r="AF1066" s="68"/>
      <c r="AG1066" s="68"/>
      <c r="AH1066" s="68"/>
      <c r="AI1066" s="68"/>
      <c r="AJ1066" s="68"/>
      <c r="AK1066" s="68"/>
      <c r="AL1066" s="68"/>
      <c r="AM1066" s="68"/>
      <c r="AN1066" s="68"/>
      <c r="AO1066" s="68"/>
      <c r="AP1066" s="68"/>
      <c r="AQ1066" s="68"/>
      <c r="AR1066" s="68"/>
      <c r="AS1066" s="68"/>
      <c r="AT1066" s="68"/>
      <c r="AU1066" s="68"/>
      <c r="AV1066" s="68"/>
      <c r="AW1066" s="68"/>
      <c r="AX1066" s="68"/>
      <c r="AY1066" s="68"/>
      <c r="AZ1066" s="68"/>
      <c r="BA1066" s="68"/>
      <c r="BB1066" s="68"/>
      <c r="BC1066" s="68"/>
      <c r="BD1066" s="68"/>
      <c r="BE1066" s="68"/>
      <c r="BF1066" s="68"/>
      <c r="BG1066" s="68"/>
      <c r="BH1066" s="68"/>
      <c r="BI1066" s="68"/>
      <c r="BJ1066" s="68"/>
      <c r="BK1066" s="68"/>
      <c r="BL1066" s="68"/>
      <c r="BM1066" s="68"/>
      <c r="BN1066" s="68"/>
      <c r="BO1066" s="68"/>
      <c r="BP1066" s="68"/>
      <c r="BQ1066" s="68"/>
      <c r="BR1066" s="68"/>
      <c r="BS1066" s="68"/>
      <c r="BT1066" s="68"/>
      <c r="BU1066" s="68"/>
      <c r="BV1066" s="68"/>
      <c r="BW1066" s="68"/>
      <c r="BX1066" s="68"/>
      <c r="BY1066" s="68"/>
      <c r="BZ1066" s="68"/>
      <c r="CA1066" s="68"/>
      <c r="CB1066" s="68"/>
      <c r="CC1066" s="68"/>
      <c r="CD1066" s="68"/>
      <c r="CE1066" s="68"/>
      <c r="CF1066" s="68"/>
      <c r="CG1066" s="68"/>
      <c r="CH1066" s="68"/>
      <c r="CI1066" s="68"/>
      <c r="CJ1066" s="68"/>
      <c r="CK1066" s="68"/>
      <c r="CL1066" s="68"/>
      <c r="CM1066" s="68"/>
      <c r="CN1066" s="68"/>
      <c r="CO1066" s="68"/>
      <c r="CP1066" s="68"/>
      <c r="CQ1066" s="68"/>
      <c r="CR1066" s="68"/>
      <c r="CS1066" s="68"/>
      <c r="CT1066" s="68"/>
      <c r="CU1066" s="68"/>
      <c r="CV1066" s="68"/>
      <c r="CW1066" s="68"/>
      <c r="CX1066" s="68"/>
      <c r="CY1066" s="68"/>
      <c r="CZ1066" s="68"/>
      <c r="DA1066" s="68"/>
      <c r="DB1066" s="68"/>
      <c r="DC1066" s="68"/>
      <c r="DD1066" s="68"/>
      <c r="DE1066" s="68"/>
      <c r="DF1066" s="68"/>
      <c r="DG1066" s="68"/>
      <c r="DH1066" s="68"/>
      <c r="DI1066" s="68"/>
      <c r="DJ1066" s="68"/>
      <c r="DK1066" s="68"/>
      <c r="DL1066" s="68"/>
      <c r="DM1066" s="68"/>
      <c r="DN1066" s="68"/>
      <c r="DO1066" s="68"/>
      <c r="DP1066" s="68"/>
      <c r="DQ1066" s="68"/>
      <c r="DR1066" s="68"/>
      <c r="DS1066" s="68"/>
      <c r="DT1066" s="68"/>
      <c r="DU1066" s="68"/>
      <c r="DV1066" s="68"/>
      <c r="DW1066" s="68"/>
      <c r="DX1066" s="68"/>
      <c r="DY1066" s="68"/>
      <c r="DZ1066" s="68"/>
      <c r="EA1066" s="68"/>
      <c r="EB1066" s="68"/>
      <c r="EC1066" s="68"/>
      <c r="ED1066" s="68"/>
      <c r="EE1066" s="68"/>
      <c r="EF1066" s="68"/>
      <c r="EG1066" s="68"/>
      <c r="EH1066" s="68"/>
      <c r="EI1066" s="68"/>
      <c r="EJ1066" s="68"/>
      <c r="EK1066" s="68"/>
      <c r="EL1066" s="68"/>
      <c r="EM1066" s="68"/>
      <c r="EN1066" s="68"/>
      <c r="EO1066" s="68"/>
      <c r="EP1066" s="68"/>
      <c r="EQ1066" s="68"/>
      <c r="ER1066" s="68"/>
      <c r="ES1066" s="68"/>
      <c r="ET1066" s="68"/>
      <c r="EU1066" s="68"/>
      <c r="EV1066" s="68"/>
      <c r="EW1066" s="68"/>
      <c r="EX1066" s="68"/>
      <c r="EY1066" s="68"/>
      <c r="EZ1066" s="68"/>
      <c r="FA1066" s="68"/>
      <c r="FB1066" s="68"/>
      <c r="FC1066" s="68"/>
      <c r="FD1066" s="68"/>
      <c r="FE1066" s="68"/>
      <c r="FF1066" s="68"/>
      <c r="FG1066" s="68"/>
      <c r="FH1066" s="68"/>
      <c r="FI1066" s="68"/>
      <c r="FJ1066" s="68"/>
      <c r="FK1066" s="68"/>
      <c r="FL1066" s="68"/>
      <c r="FM1066" s="68"/>
      <c r="FN1066" s="68"/>
      <c r="FO1066" s="68"/>
      <c r="FP1066" s="68"/>
      <c r="FQ1066" s="68"/>
      <c r="FR1066" s="68"/>
      <c r="FS1066" s="68"/>
      <c r="FT1066" s="68"/>
      <c r="FU1066" s="68"/>
      <c r="FV1066" s="68"/>
      <c r="FW1066" s="68"/>
      <c r="FX1066" s="68"/>
      <c r="FY1066" s="68"/>
      <c r="FZ1066" s="68"/>
      <c r="GA1066" s="68"/>
      <c r="GB1066" s="68"/>
      <c r="GC1066" s="68"/>
      <c r="GD1066" s="68"/>
      <c r="GE1066" s="68"/>
      <c r="GF1066" s="68"/>
      <c r="GG1066" s="68"/>
      <c r="GH1066" s="68"/>
      <c r="GI1066" s="68"/>
      <c r="GJ1066" s="68"/>
      <c r="GK1066" s="68"/>
      <c r="GL1066" s="68"/>
      <c r="GM1066" s="68"/>
      <c r="GN1066" s="68"/>
      <c r="GO1066" s="68"/>
      <c r="GP1066" s="68"/>
      <c r="GQ1066" s="68"/>
      <c r="GR1066" s="68"/>
      <c r="GS1066" s="68"/>
      <c r="GT1066" s="68"/>
      <c r="GU1066" s="68"/>
      <c r="GV1066" s="68"/>
      <c r="GW1066" s="68"/>
      <c r="GX1066" s="68"/>
      <c r="GY1066" s="68"/>
      <c r="GZ1066" s="68"/>
      <c r="HA1066" s="68"/>
      <c r="HB1066" s="68"/>
      <c r="HC1066" s="68"/>
      <c r="HD1066" s="68"/>
      <c r="HE1066" s="68"/>
      <c r="HF1066" s="68"/>
      <c r="HG1066" s="68"/>
      <c r="HH1066" s="68"/>
      <c r="HI1066" s="68"/>
      <c r="HJ1066" s="68"/>
      <c r="HK1066" s="68"/>
      <c r="HL1066" s="68"/>
      <c r="HM1066" s="68"/>
      <c r="HN1066" s="68"/>
      <c r="HO1066" s="68"/>
      <c r="HP1066" s="68"/>
      <c r="HQ1066" s="68"/>
      <c r="HR1066" s="68"/>
      <c r="HS1066" s="68"/>
      <c r="HT1066" s="68"/>
      <c r="HU1066" s="68"/>
      <c r="HV1066" s="68"/>
      <c r="HW1066" s="68"/>
      <c r="HX1066" s="68"/>
      <c r="HY1066" s="68"/>
      <c r="HZ1066" s="68"/>
      <c r="IA1066" s="68"/>
      <c r="IB1066" s="68"/>
      <c r="IC1066" s="68"/>
      <c r="ID1066" s="68"/>
      <c r="IE1066" s="68"/>
      <c r="IF1066" s="68"/>
      <c r="IG1066" s="68"/>
      <c r="IH1066" s="68"/>
      <c r="II1066" s="68"/>
      <c r="IJ1066" s="68"/>
      <c r="IK1066" s="68"/>
      <c r="IL1066" s="68"/>
      <c r="IM1066" s="68"/>
      <c r="IN1066" s="68"/>
      <c r="IO1066" s="68"/>
      <c r="IP1066" s="68"/>
      <c r="IQ1066" s="68"/>
      <c r="IR1066" s="68"/>
      <c r="IS1066" s="68"/>
      <c r="IT1066" s="68"/>
      <c r="IU1066" s="68"/>
      <c r="IV1066" s="68"/>
      <c r="IW1066" s="68"/>
      <c r="IX1066" s="68"/>
      <c r="IY1066" s="68"/>
      <c r="IZ1066" s="68"/>
      <c r="JA1066" s="68"/>
      <c r="JB1066" s="68"/>
      <c r="JC1066" s="68"/>
      <c r="JD1066" s="68"/>
      <c r="JE1066" s="68"/>
      <c r="JF1066" s="68"/>
      <c r="JG1066" s="68"/>
      <c r="JH1066" s="68"/>
      <c r="JI1066" s="68"/>
      <c r="JJ1066" s="68"/>
      <c r="JK1066" s="68"/>
      <c r="JL1066" s="68"/>
      <c r="JM1066" s="68"/>
      <c r="JN1066" s="68"/>
      <c r="JO1066" s="68"/>
      <c r="JP1066" s="68"/>
      <c r="JQ1066" s="68"/>
      <c r="JR1066" s="68"/>
      <c r="JS1066" s="68"/>
      <c r="JT1066" s="68"/>
      <c r="JU1066" s="68"/>
      <c r="JV1066" s="68"/>
      <c r="JW1066" s="68"/>
      <c r="JX1066" s="68"/>
      <c r="JY1066" s="68"/>
      <c r="JZ1066" s="68"/>
      <c r="KA1066" s="68"/>
      <c r="KB1066" s="68"/>
      <c r="KC1066" s="68"/>
      <c r="KD1066" s="68"/>
      <c r="KE1066" s="68"/>
      <c r="KF1066" s="68"/>
      <c r="KG1066" s="68"/>
      <c r="KH1066" s="68"/>
      <c r="KI1066" s="68"/>
      <c r="KJ1066" s="68"/>
      <c r="KK1066" s="68"/>
      <c r="KL1066" s="68"/>
      <c r="KM1066" s="68"/>
      <c r="KN1066" s="68"/>
      <c r="KO1066" s="68"/>
      <c r="KP1066" s="68"/>
      <c r="KQ1066" s="68"/>
      <c r="KR1066" s="68"/>
      <c r="KS1066" s="68"/>
      <c r="KT1066" s="68"/>
      <c r="KU1066" s="68"/>
      <c r="KV1066" s="68"/>
      <c r="KW1066" s="68"/>
      <c r="KX1066" s="68"/>
      <c r="KY1066" s="68"/>
      <c r="KZ1066" s="68"/>
      <c r="LA1066" s="68"/>
      <c r="LB1066" s="68"/>
      <c r="LC1066" s="68"/>
      <c r="LD1066" s="68"/>
      <c r="LE1066" s="68"/>
      <c r="LF1066" s="68"/>
      <c r="LG1066" s="68"/>
      <c r="LH1066" s="68"/>
      <c r="LI1066" s="68"/>
      <c r="LJ1066" s="68"/>
      <c r="LK1066" s="68"/>
      <c r="LL1066" s="68"/>
      <c r="LM1066" s="68"/>
      <c r="LN1066" s="68"/>
      <c r="LO1066" s="68"/>
      <c r="LP1066" s="68"/>
      <c r="LQ1066" s="68"/>
      <c r="LR1066" s="68"/>
      <c r="LS1066" s="68"/>
      <c r="LT1066" s="68"/>
      <c r="LU1066" s="68"/>
      <c r="LV1066" s="68"/>
      <c r="LW1066" s="68"/>
      <c r="LX1066" s="68"/>
      <c r="LY1066" s="68"/>
      <c r="LZ1066" s="68"/>
      <c r="MA1066" s="68"/>
      <c r="MB1066" s="68"/>
      <c r="MC1066" s="68"/>
      <c r="MD1066" s="68"/>
      <c r="ME1066" s="68"/>
      <c r="MF1066" s="68"/>
      <c r="MG1066" s="68"/>
      <c r="MH1066" s="68"/>
      <c r="MI1066" s="68"/>
      <c r="MJ1066" s="68"/>
      <c r="MK1066" s="68"/>
      <c r="ML1066" s="68"/>
      <c r="MM1066" s="68"/>
      <c r="MN1066" s="68"/>
      <c r="MO1066" s="68"/>
      <c r="MP1066" s="68"/>
      <c r="MQ1066" s="68"/>
      <c r="MR1066" s="68"/>
      <c r="MS1066" s="68"/>
      <c r="MT1066" s="68"/>
      <c r="MU1066" s="68"/>
      <c r="MV1066" s="68"/>
      <c r="MW1066" s="68"/>
      <c r="MX1066" s="68"/>
      <c r="MY1066" s="68"/>
      <c r="MZ1066" s="68"/>
      <c r="NA1066" s="68"/>
      <c r="NB1066" s="68"/>
      <c r="NC1066" s="68"/>
      <c r="ND1066" s="68"/>
      <c r="NE1066" s="68"/>
      <c r="NF1066" s="68"/>
      <c r="NG1066" s="68"/>
      <c r="NH1066" s="68"/>
      <c r="NI1066" s="68"/>
      <c r="NJ1066" s="68"/>
      <c r="NK1066" s="68"/>
      <c r="NL1066" s="68"/>
      <c r="NM1066" s="68"/>
      <c r="NN1066" s="68"/>
      <c r="NO1066" s="68"/>
      <c r="NP1066" s="68"/>
      <c r="NQ1066" s="68"/>
      <c r="NR1066" s="68"/>
      <c r="NS1066" s="68"/>
      <c r="NT1066" s="68"/>
      <c r="NU1066" s="68"/>
      <c r="NV1066" s="68"/>
      <c r="NW1066" s="68"/>
      <c r="NX1066" s="68"/>
      <c r="NY1066" s="68"/>
      <c r="NZ1066" s="68"/>
      <c r="OA1066" s="68"/>
      <c r="OB1066" s="68"/>
      <c r="OC1066" s="68"/>
      <c r="OD1066" s="68"/>
      <c r="OE1066" s="68"/>
      <c r="OF1066" s="68"/>
      <c r="OG1066" s="68"/>
      <c r="OH1066" s="68"/>
      <c r="OI1066" s="68"/>
      <c r="OJ1066" s="68"/>
      <c r="OK1066" s="68"/>
      <c r="OL1066" s="68"/>
      <c r="OM1066" s="68"/>
      <c r="ON1066" s="68"/>
      <c r="OO1066" s="68"/>
      <c r="OP1066" s="68"/>
      <c r="OQ1066" s="68"/>
      <c r="OR1066" s="68"/>
      <c r="OS1066" s="68"/>
      <c r="OT1066" s="68"/>
      <c r="OU1066" s="68"/>
      <c r="OV1066" s="68"/>
      <c r="OW1066" s="68"/>
      <c r="OX1066" s="68"/>
      <c r="OY1066" s="68"/>
      <c r="OZ1066" s="68"/>
      <c r="PA1066" s="68"/>
      <c r="PB1066" s="68"/>
      <c r="PC1066" s="68"/>
      <c r="PD1066" s="68"/>
      <c r="PE1066" s="68"/>
      <c r="PF1066" s="68"/>
      <c r="PG1066" s="68"/>
      <c r="PH1066" s="68"/>
      <c r="PI1066" s="68"/>
      <c r="PJ1066" s="68"/>
      <c r="PK1066" s="68"/>
      <c r="PL1066" s="68"/>
      <c r="PM1066" s="68"/>
      <c r="PN1066" s="68"/>
      <c r="PO1066" s="68"/>
      <c r="PP1066" s="68"/>
      <c r="PQ1066" s="68"/>
      <c r="PR1066" s="68"/>
      <c r="PS1066" s="68"/>
      <c r="PT1066" s="68"/>
      <c r="PU1066" s="68"/>
      <c r="PV1066" s="68"/>
      <c r="PW1066" s="68"/>
      <c r="PX1066" s="68"/>
      <c r="PY1066" s="68"/>
      <c r="PZ1066" s="68"/>
      <c r="QA1066" s="68"/>
      <c r="QB1066" s="68"/>
      <c r="QC1066" s="68"/>
      <c r="QD1066" s="68"/>
      <c r="QE1066" s="68"/>
      <c r="QF1066" s="68"/>
      <c r="QG1066" s="68"/>
      <c r="QH1066" s="68"/>
      <c r="QI1066" s="68"/>
      <c r="QJ1066" s="68"/>
      <c r="QK1066" s="68"/>
      <c r="QL1066" s="68"/>
      <c r="QM1066" s="68"/>
      <c r="QN1066" s="68"/>
      <c r="QO1066" s="68"/>
      <c r="QP1066" s="68"/>
      <c r="QQ1066" s="68"/>
      <c r="QR1066" s="68"/>
      <c r="QS1066" s="68"/>
      <c r="QT1066" s="68"/>
      <c r="QU1066" s="68"/>
      <c r="QV1066" s="68"/>
      <c r="QW1066" s="68"/>
      <c r="QX1066" s="68"/>
      <c r="QY1066" s="68"/>
      <c r="QZ1066" s="68"/>
      <c r="RA1066" s="68"/>
      <c r="RB1066" s="68"/>
      <c r="RC1066" s="68"/>
      <c r="RD1066" s="68"/>
      <c r="RE1066" s="68"/>
      <c r="RF1066" s="68"/>
      <c r="RG1066" s="68"/>
      <c r="RH1066" s="68"/>
      <c r="RI1066" s="68"/>
      <c r="RJ1066" s="68"/>
      <c r="RK1066" s="68"/>
      <c r="RL1066" s="68"/>
      <c r="RM1066" s="68"/>
      <c r="RN1066" s="68"/>
      <c r="RO1066" s="68"/>
      <c r="RP1066" s="68"/>
      <c r="RQ1066" s="68"/>
      <c r="RR1066" s="68"/>
      <c r="RS1066" s="68"/>
      <c r="RT1066" s="68"/>
      <c r="RU1066" s="68"/>
      <c r="RV1066" s="68"/>
      <c r="RW1066" s="68"/>
      <c r="RX1066" s="68"/>
      <c r="RY1066" s="68"/>
      <c r="RZ1066" s="68"/>
      <c r="SA1066" s="68"/>
      <c r="SB1066" s="68"/>
      <c r="SC1066" s="68"/>
      <c r="SD1066" s="68"/>
      <c r="SE1066" s="68"/>
      <c r="SF1066" s="68"/>
      <c r="SG1066" s="68"/>
      <c r="SH1066" s="68"/>
      <c r="SI1066" s="68"/>
      <c r="SJ1066" s="68"/>
      <c r="SK1066" s="68"/>
      <c r="SL1066" s="68"/>
      <c r="SM1066" s="68"/>
      <c r="SN1066" s="68"/>
      <c r="SO1066" s="68"/>
      <c r="SP1066" s="68"/>
      <c r="SQ1066" s="68"/>
      <c r="SR1066" s="68"/>
      <c r="SS1066" s="68"/>
      <c r="ST1066" s="68"/>
      <c r="SU1066" s="68"/>
      <c r="SV1066" s="68"/>
    </row>
    <row r="1067" spans="1:516" ht="16.5" customHeight="1" x14ac:dyDescent="0.2">
      <c r="A1067" s="20">
        <v>459</v>
      </c>
      <c r="B1067" s="20" t="s">
        <v>62</v>
      </c>
      <c r="C1067" s="20" t="s">
        <v>915</v>
      </c>
      <c r="D1067" s="20" t="s">
        <v>38</v>
      </c>
      <c r="E1067" s="20" t="s">
        <v>1345</v>
      </c>
      <c r="F1067" s="22" t="s">
        <v>948</v>
      </c>
      <c r="G1067" s="20" t="s">
        <v>42</v>
      </c>
      <c r="H1067" s="20" t="s">
        <v>35</v>
      </c>
      <c r="I1067" s="20" t="s">
        <v>81</v>
      </c>
      <c r="J1067" s="22" t="s">
        <v>915</v>
      </c>
      <c r="K1067" s="20"/>
      <c r="L1067" s="20"/>
      <c r="M1067" s="20"/>
      <c r="N1067" s="20"/>
      <c r="O1067" s="23"/>
      <c r="P1067" s="23">
        <v>674540</v>
      </c>
      <c r="Q1067" s="24">
        <v>1</v>
      </c>
      <c r="R1067" s="25">
        <v>45870</v>
      </c>
      <c r="S1067" s="20" t="s">
        <v>83</v>
      </c>
      <c r="T1067" s="26">
        <f t="shared" si="18"/>
        <v>674540</v>
      </c>
      <c r="U1067" s="27" t="s">
        <v>100</v>
      </c>
      <c r="V1067" s="27" t="s">
        <v>100</v>
      </c>
      <c r="W1067" s="68"/>
      <c r="X1067" s="68"/>
      <c r="Y1067" s="68"/>
      <c r="Z1067" s="68"/>
      <c r="AA1067" s="68"/>
      <c r="AB1067" s="68"/>
      <c r="AC1067" s="68"/>
      <c r="AD1067" s="68"/>
      <c r="AE1067" s="68"/>
      <c r="AF1067" s="68"/>
      <c r="AG1067" s="68"/>
      <c r="AH1067" s="68"/>
      <c r="AI1067" s="68"/>
      <c r="AJ1067" s="68"/>
      <c r="AK1067" s="68"/>
      <c r="AL1067" s="68"/>
      <c r="AM1067" s="68"/>
      <c r="AN1067" s="68"/>
      <c r="AO1067" s="68"/>
      <c r="AP1067" s="68"/>
      <c r="AQ1067" s="68"/>
      <c r="AR1067" s="68"/>
      <c r="AS1067" s="68"/>
      <c r="AT1067" s="68"/>
      <c r="AU1067" s="68"/>
      <c r="AV1067" s="68"/>
      <c r="AW1067" s="68"/>
      <c r="AX1067" s="68"/>
      <c r="AY1067" s="68"/>
      <c r="AZ1067" s="68"/>
      <c r="BA1067" s="68"/>
      <c r="BB1067" s="68"/>
      <c r="BC1067" s="68"/>
      <c r="BD1067" s="68"/>
      <c r="BE1067" s="68"/>
      <c r="BF1067" s="68"/>
      <c r="BG1067" s="68"/>
      <c r="BH1067" s="68"/>
      <c r="BI1067" s="68"/>
      <c r="BJ1067" s="68"/>
      <c r="BK1067" s="68"/>
      <c r="BL1067" s="68"/>
      <c r="BM1067" s="68"/>
      <c r="BN1067" s="68"/>
      <c r="BO1067" s="68"/>
      <c r="BP1067" s="68"/>
      <c r="BQ1067" s="68"/>
      <c r="BR1067" s="68"/>
      <c r="BS1067" s="68"/>
      <c r="BT1067" s="68"/>
      <c r="BU1067" s="68"/>
      <c r="BV1067" s="68"/>
      <c r="BW1067" s="68"/>
      <c r="BX1067" s="68"/>
      <c r="BY1067" s="68"/>
      <c r="BZ1067" s="68"/>
      <c r="CA1067" s="68"/>
      <c r="CB1067" s="68"/>
      <c r="CC1067" s="68"/>
      <c r="CD1067" s="68"/>
      <c r="CE1067" s="68"/>
      <c r="CF1067" s="68"/>
      <c r="CG1067" s="68"/>
      <c r="CH1067" s="68"/>
      <c r="CI1067" s="68"/>
      <c r="CJ1067" s="68"/>
      <c r="CK1067" s="68"/>
      <c r="CL1067" s="68"/>
      <c r="CM1067" s="68"/>
      <c r="CN1067" s="68"/>
      <c r="CO1067" s="68"/>
      <c r="CP1067" s="68"/>
      <c r="CQ1067" s="68"/>
      <c r="CR1067" s="68"/>
      <c r="CS1067" s="68"/>
      <c r="CT1067" s="68"/>
      <c r="CU1067" s="68"/>
      <c r="CV1067" s="68"/>
      <c r="CW1067" s="68"/>
      <c r="CX1067" s="68"/>
      <c r="CY1067" s="68"/>
      <c r="CZ1067" s="68"/>
      <c r="DA1067" s="68"/>
      <c r="DB1067" s="68"/>
      <c r="DC1067" s="68"/>
      <c r="DD1067" s="68"/>
      <c r="DE1067" s="68"/>
      <c r="DF1067" s="68"/>
      <c r="DG1067" s="68"/>
      <c r="DH1067" s="68"/>
      <c r="DI1067" s="68"/>
      <c r="DJ1067" s="68"/>
      <c r="DK1067" s="68"/>
      <c r="DL1067" s="68"/>
      <c r="DM1067" s="68"/>
      <c r="DN1067" s="68"/>
      <c r="DO1067" s="68"/>
      <c r="DP1067" s="68"/>
      <c r="DQ1067" s="68"/>
      <c r="DR1067" s="68"/>
      <c r="DS1067" s="68"/>
      <c r="DT1067" s="68"/>
      <c r="DU1067" s="68"/>
      <c r="DV1067" s="68"/>
      <c r="DW1067" s="68"/>
      <c r="DX1067" s="68"/>
      <c r="DY1067" s="68"/>
      <c r="DZ1067" s="68"/>
      <c r="EA1067" s="68"/>
      <c r="EB1067" s="68"/>
      <c r="EC1067" s="68"/>
      <c r="ED1067" s="68"/>
      <c r="EE1067" s="68"/>
      <c r="EF1067" s="68"/>
      <c r="EG1067" s="68"/>
      <c r="EH1067" s="68"/>
      <c r="EI1067" s="68"/>
      <c r="EJ1067" s="68"/>
      <c r="EK1067" s="68"/>
      <c r="EL1067" s="68"/>
      <c r="EM1067" s="68"/>
      <c r="EN1067" s="68"/>
      <c r="EO1067" s="68"/>
      <c r="EP1067" s="68"/>
      <c r="EQ1067" s="68"/>
      <c r="ER1067" s="68"/>
      <c r="ES1067" s="68"/>
      <c r="ET1067" s="68"/>
      <c r="EU1067" s="68"/>
      <c r="EV1067" s="68"/>
      <c r="EW1067" s="68"/>
      <c r="EX1067" s="68"/>
      <c r="EY1067" s="68"/>
      <c r="EZ1067" s="68"/>
      <c r="FA1067" s="68"/>
      <c r="FB1067" s="68"/>
      <c r="FC1067" s="68"/>
      <c r="FD1067" s="68"/>
      <c r="FE1067" s="68"/>
      <c r="FF1067" s="68"/>
      <c r="FG1067" s="68"/>
      <c r="FH1067" s="68"/>
      <c r="FI1067" s="68"/>
      <c r="FJ1067" s="68"/>
      <c r="FK1067" s="68"/>
      <c r="FL1067" s="68"/>
      <c r="FM1067" s="68"/>
      <c r="FN1067" s="68"/>
      <c r="FO1067" s="68"/>
      <c r="FP1067" s="68"/>
      <c r="FQ1067" s="68"/>
      <c r="FR1067" s="68"/>
      <c r="FS1067" s="68"/>
      <c r="FT1067" s="68"/>
      <c r="FU1067" s="68"/>
      <c r="FV1067" s="68"/>
      <c r="FW1067" s="68"/>
      <c r="FX1067" s="68"/>
      <c r="FY1067" s="68"/>
      <c r="FZ1067" s="68"/>
      <c r="GA1067" s="68"/>
      <c r="GB1067" s="68"/>
      <c r="GC1067" s="68"/>
      <c r="GD1067" s="68"/>
      <c r="GE1067" s="68"/>
      <c r="GF1067" s="68"/>
      <c r="GG1067" s="68"/>
      <c r="GH1067" s="68"/>
      <c r="GI1067" s="68"/>
      <c r="GJ1067" s="68"/>
      <c r="GK1067" s="68"/>
      <c r="GL1067" s="68"/>
      <c r="GM1067" s="68"/>
      <c r="GN1067" s="68"/>
      <c r="GO1067" s="68"/>
      <c r="GP1067" s="68"/>
      <c r="GQ1067" s="68"/>
      <c r="GR1067" s="68"/>
      <c r="GS1067" s="68"/>
      <c r="GT1067" s="68"/>
      <c r="GU1067" s="68"/>
      <c r="GV1067" s="68"/>
      <c r="GW1067" s="68"/>
      <c r="GX1067" s="68"/>
      <c r="GY1067" s="68"/>
      <c r="GZ1067" s="68"/>
      <c r="HA1067" s="68"/>
      <c r="HB1067" s="68"/>
      <c r="HC1067" s="68"/>
      <c r="HD1067" s="68"/>
      <c r="HE1067" s="68"/>
      <c r="HF1067" s="68"/>
      <c r="HG1067" s="68"/>
      <c r="HH1067" s="68"/>
      <c r="HI1067" s="68"/>
      <c r="HJ1067" s="68"/>
      <c r="HK1067" s="68"/>
      <c r="HL1067" s="68"/>
      <c r="HM1067" s="68"/>
      <c r="HN1067" s="68"/>
      <c r="HO1067" s="68"/>
      <c r="HP1067" s="68"/>
      <c r="HQ1067" s="68"/>
      <c r="HR1067" s="68"/>
      <c r="HS1067" s="68"/>
      <c r="HT1067" s="68"/>
      <c r="HU1067" s="68"/>
      <c r="HV1067" s="68"/>
      <c r="HW1067" s="68"/>
      <c r="HX1067" s="68"/>
      <c r="HY1067" s="68"/>
      <c r="HZ1067" s="68"/>
      <c r="IA1067" s="68"/>
      <c r="IB1067" s="68"/>
      <c r="IC1067" s="68"/>
      <c r="ID1067" s="68"/>
      <c r="IE1067" s="68"/>
      <c r="IF1067" s="68"/>
      <c r="IG1067" s="68"/>
      <c r="IH1067" s="68"/>
      <c r="II1067" s="68"/>
      <c r="IJ1067" s="68"/>
      <c r="IK1067" s="68"/>
      <c r="IL1067" s="68"/>
      <c r="IM1067" s="68"/>
      <c r="IN1067" s="68"/>
      <c r="IO1067" s="68"/>
      <c r="IP1067" s="68"/>
      <c r="IQ1067" s="68"/>
      <c r="IR1067" s="68"/>
      <c r="IS1067" s="68"/>
      <c r="IT1067" s="68"/>
      <c r="IU1067" s="68"/>
      <c r="IV1067" s="68"/>
      <c r="IW1067" s="68"/>
      <c r="IX1067" s="68"/>
      <c r="IY1067" s="68"/>
      <c r="IZ1067" s="68"/>
      <c r="JA1067" s="68"/>
      <c r="JB1067" s="68"/>
      <c r="JC1067" s="68"/>
      <c r="JD1067" s="68"/>
      <c r="JE1067" s="68"/>
      <c r="JF1067" s="68"/>
      <c r="JG1067" s="68"/>
      <c r="JH1067" s="68"/>
      <c r="JI1067" s="68"/>
      <c r="JJ1067" s="68"/>
      <c r="JK1067" s="68"/>
      <c r="JL1067" s="68"/>
      <c r="JM1067" s="68"/>
      <c r="JN1067" s="68"/>
      <c r="JO1067" s="68"/>
      <c r="JP1067" s="68"/>
      <c r="JQ1067" s="68"/>
      <c r="JR1067" s="68"/>
      <c r="JS1067" s="68"/>
      <c r="JT1067" s="68"/>
      <c r="JU1067" s="68"/>
      <c r="JV1067" s="68"/>
      <c r="JW1067" s="68"/>
      <c r="JX1067" s="68"/>
      <c r="JY1067" s="68"/>
      <c r="JZ1067" s="68"/>
      <c r="KA1067" s="68"/>
      <c r="KB1067" s="68"/>
      <c r="KC1067" s="68"/>
      <c r="KD1067" s="68"/>
      <c r="KE1067" s="68"/>
      <c r="KF1067" s="68"/>
      <c r="KG1067" s="68"/>
      <c r="KH1067" s="68"/>
      <c r="KI1067" s="68"/>
      <c r="KJ1067" s="68"/>
      <c r="KK1067" s="68"/>
      <c r="KL1067" s="68"/>
      <c r="KM1067" s="68"/>
      <c r="KN1067" s="68"/>
      <c r="KO1067" s="68"/>
      <c r="KP1067" s="68"/>
      <c r="KQ1067" s="68"/>
      <c r="KR1067" s="68"/>
      <c r="KS1067" s="68"/>
      <c r="KT1067" s="68"/>
      <c r="KU1067" s="68"/>
      <c r="KV1067" s="68"/>
      <c r="KW1067" s="68"/>
      <c r="KX1067" s="68"/>
      <c r="KY1067" s="68"/>
      <c r="KZ1067" s="68"/>
      <c r="LA1067" s="68"/>
      <c r="LB1067" s="68"/>
      <c r="LC1067" s="68"/>
      <c r="LD1067" s="68"/>
      <c r="LE1067" s="68"/>
      <c r="LF1067" s="68"/>
      <c r="LG1067" s="68"/>
      <c r="LH1067" s="68"/>
      <c r="LI1067" s="68"/>
      <c r="LJ1067" s="68"/>
      <c r="LK1067" s="68"/>
      <c r="LL1067" s="68"/>
      <c r="LM1067" s="68"/>
      <c r="LN1067" s="68"/>
      <c r="LO1067" s="68"/>
      <c r="LP1067" s="68"/>
      <c r="LQ1067" s="68"/>
      <c r="LR1067" s="68"/>
      <c r="LS1067" s="68"/>
      <c r="LT1067" s="68"/>
      <c r="LU1067" s="68"/>
      <c r="LV1067" s="68"/>
      <c r="LW1067" s="68"/>
      <c r="LX1067" s="68"/>
      <c r="LY1067" s="68"/>
      <c r="LZ1067" s="68"/>
      <c r="MA1067" s="68"/>
      <c r="MB1067" s="68"/>
      <c r="MC1067" s="68"/>
      <c r="MD1067" s="68"/>
      <c r="ME1067" s="68"/>
      <c r="MF1067" s="68"/>
      <c r="MG1067" s="68"/>
      <c r="MH1067" s="68"/>
      <c r="MI1067" s="68"/>
      <c r="MJ1067" s="68"/>
      <c r="MK1067" s="68"/>
      <c r="ML1067" s="68"/>
      <c r="MM1067" s="68"/>
      <c r="MN1067" s="68"/>
      <c r="MO1067" s="68"/>
      <c r="MP1067" s="68"/>
      <c r="MQ1067" s="68"/>
      <c r="MR1067" s="68"/>
      <c r="MS1067" s="68"/>
      <c r="MT1067" s="68"/>
      <c r="MU1067" s="68"/>
      <c r="MV1067" s="68"/>
      <c r="MW1067" s="68"/>
      <c r="MX1067" s="68"/>
      <c r="MY1067" s="68"/>
      <c r="MZ1067" s="68"/>
      <c r="NA1067" s="68"/>
      <c r="NB1067" s="68"/>
      <c r="NC1067" s="68"/>
      <c r="ND1067" s="68"/>
      <c r="NE1067" s="68"/>
      <c r="NF1067" s="68"/>
      <c r="NG1067" s="68"/>
      <c r="NH1067" s="68"/>
      <c r="NI1067" s="68"/>
      <c r="NJ1067" s="68"/>
      <c r="NK1067" s="68"/>
      <c r="NL1067" s="68"/>
      <c r="NM1067" s="68"/>
      <c r="NN1067" s="68"/>
      <c r="NO1067" s="68"/>
      <c r="NP1067" s="68"/>
      <c r="NQ1067" s="68"/>
      <c r="NR1067" s="68"/>
      <c r="NS1067" s="68"/>
      <c r="NT1067" s="68"/>
      <c r="NU1067" s="68"/>
      <c r="NV1067" s="68"/>
      <c r="NW1067" s="68"/>
      <c r="NX1067" s="68"/>
      <c r="NY1067" s="68"/>
      <c r="NZ1067" s="68"/>
      <c r="OA1067" s="68"/>
      <c r="OB1067" s="68"/>
      <c r="OC1067" s="68"/>
      <c r="OD1067" s="68"/>
      <c r="OE1067" s="68"/>
      <c r="OF1067" s="68"/>
      <c r="OG1067" s="68"/>
      <c r="OH1067" s="68"/>
      <c r="OI1067" s="68"/>
      <c r="OJ1067" s="68"/>
      <c r="OK1067" s="68"/>
      <c r="OL1067" s="68"/>
      <c r="OM1067" s="68"/>
      <c r="ON1067" s="68"/>
      <c r="OO1067" s="68"/>
      <c r="OP1067" s="68"/>
      <c r="OQ1067" s="68"/>
      <c r="OR1067" s="68"/>
      <c r="OS1067" s="68"/>
      <c r="OT1067" s="68"/>
      <c r="OU1067" s="68"/>
      <c r="OV1067" s="68"/>
      <c r="OW1067" s="68"/>
      <c r="OX1067" s="68"/>
      <c r="OY1067" s="68"/>
      <c r="OZ1067" s="68"/>
      <c r="PA1067" s="68"/>
      <c r="PB1067" s="68"/>
      <c r="PC1067" s="68"/>
      <c r="PD1067" s="68"/>
      <c r="PE1067" s="68"/>
      <c r="PF1067" s="68"/>
      <c r="PG1067" s="68"/>
      <c r="PH1067" s="68"/>
      <c r="PI1067" s="68"/>
      <c r="PJ1067" s="68"/>
      <c r="PK1067" s="68"/>
      <c r="PL1067" s="68"/>
      <c r="PM1067" s="68"/>
      <c r="PN1067" s="68"/>
      <c r="PO1067" s="68"/>
      <c r="PP1067" s="68"/>
      <c r="PQ1067" s="68"/>
      <c r="PR1067" s="68"/>
      <c r="PS1067" s="68"/>
      <c r="PT1067" s="68"/>
      <c r="PU1067" s="68"/>
      <c r="PV1067" s="68"/>
      <c r="PW1067" s="68"/>
      <c r="PX1067" s="68"/>
      <c r="PY1067" s="68"/>
      <c r="PZ1067" s="68"/>
      <c r="QA1067" s="68"/>
      <c r="QB1067" s="68"/>
      <c r="QC1067" s="68"/>
      <c r="QD1067" s="68"/>
      <c r="QE1067" s="68"/>
      <c r="QF1067" s="68"/>
      <c r="QG1067" s="68"/>
      <c r="QH1067" s="68"/>
      <c r="QI1067" s="68"/>
      <c r="QJ1067" s="68"/>
      <c r="QK1067" s="68"/>
      <c r="QL1067" s="68"/>
      <c r="QM1067" s="68"/>
      <c r="QN1067" s="68"/>
      <c r="QO1067" s="68"/>
      <c r="QP1067" s="68"/>
      <c r="QQ1067" s="68"/>
      <c r="QR1067" s="68"/>
      <c r="QS1067" s="68"/>
      <c r="QT1067" s="68"/>
      <c r="QU1067" s="68"/>
      <c r="QV1067" s="68"/>
      <c r="QW1067" s="68"/>
      <c r="QX1067" s="68"/>
      <c r="QY1067" s="68"/>
      <c r="QZ1067" s="68"/>
      <c r="RA1067" s="68"/>
      <c r="RB1067" s="68"/>
      <c r="RC1067" s="68"/>
      <c r="RD1067" s="68"/>
      <c r="RE1067" s="68"/>
      <c r="RF1067" s="68"/>
      <c r="RG1067" s="68"/>
      <c r="RH1067" s="68"/>
      <c r="RI1067" s="68"/>
      <c r="RJ1067" s="68"/>
      <c r="RK1067" s="68"/>
      <c r="RL1067" s="68"/>
      <c r="RM1067" s="68"/>
      <c r="RN1067" s="68"/>
      <c r="RO1067" s="68"/>
      <c r="RP1067" s="68"/>
      <c r="RQ1067" s="68"/>
      <c r="RR1067" s="68"/>
      <c r="RS1067" s="68"/>
      <c r="RT1067" s="68"/>
      <c r="RU1067" s="68"/>
      <c r="RV1067" s="68"/>
      <c r="RW1067" s="68"/>
      <c r="RX1067" s="68"/>
      <c r="RY1067" s="68"/>
      <c r="RZ1067" s="68"/>
      <c r="SA1067" s="68"/>
      <c r="SB1067" s="68"/>
      <c r="SC1067" s="68"/>
      <c r="SD1067" s="68"/>
      <c r="SE1067" s="68"/>
      <c r="SF1067" s="68"/>
      <c r="SG1067" s="68"/>
      <c r="SH1067" s="68"/>
      <c r="SI1067" s="68"/>
      <c r="SJ1067" s="68"/>
      <c r="SK1067" s="68"/>
      <c r="SL1067" s="68"/>
      <c r="SM1067" s="68"/>
      <c r="SN1067" s="68"/>
      <c r="SO1067" s="68"/>
      <c r="SP1067" s="68"/>
      <c r="SQ1067" s="68"/>
      <c r="SR1067" s="68"/>
      <c r="SS1067" s="68"/>
      <c r="ST1067" s="68"/>
      <c r="SU1067" s="68"/>
      <c r="SV1067" s="68"/>
    </row>
    <row r="1068" spans="1:516" ht="16.5" customHeight="1" x14ac:dyDescent="0.2">
      <c r="A1068" s="20">
        <v>460</v>
      </c>
      <c r="B1068" s="20" t="s">
        <v>62</v>
      </c>
      <c r="C1068" s="20" t="s">
        <v>915</v>
      </c>
      <c r="D1068" s="20" t="s">
        <v>38</v>
      </c>
      <c r="E1068" s="20" t="s">
        <v>1345</v>
      </c>
      <c r="F1068" s="22" t="s">
        <v>948</v>
      </c>
      <c r="G1068" s="20" t="s">
        <v>42</v>
      </c>
      <c r="H1068" s="20" t="s">
        <v>35</v>
      </c>
      <c r="I1068" s="20" t="s">
        <v>81</v>
      </c>
      <c r="J1068" s="22" t="s">
        <v>915</v>
      </c>
      <c r="K1068" s="20"/>
      <c r="L1068" s="20"/>
      <c r="M1068" s="20"/>
      <c r="N1068" s="20"/>
      <c r="O1068" s="23"/>
      <c r="P1068" s="23">
        <v>674540</v>
      </c>
      <c r="Q1068" s="24">
        <v>1</v>
      </c>
      <c r="R1068" s="25">
        <v>45901</v>
      </c>
      <c r="S1068" s="20" t="s">
        <v>83</v>
      </c>
      <c r="T1068" s="26">
        <f t="shared" si="18"/>
        <v>674540</v>
      </c>
      <c r="U1068" s="27" t="s">
        <v>100</v>
      </c>
      <c r="V1068" s="27" t="s">
        <v>100</v>
      </c>
      <c r="W1068" s="68"/>
      <c r="X1068" s="68"/>
      <c r="Y1068" s="68"/>
      <c r="Z1068" s="68"/>
      <c r="AA1068" s="68"/>
      <c r="AB1068" s="68"/>
      <c r="AC1068" s="68"/>
      <c r="AD1068" s="68"/>
      <c r="AE1068" s="68"/>
      <c r="AF1068" s="68"/>
      <c r="AG1068" s="68"/>
      <c r="AH1068" s="68"/>
      <c r="AI1068" s="68"/>
      <c r="AJ1068" s="68"/>
      <c r="AK1068" s="68"/>
      <c r="AL1068" s="68"/>
      <c r="AM1068" s="68"/>
      <c r="AN1068" s="68"/>
      <c r="AO1068" s="68"/>
      <c r="AP1068" s="68"/>
      <c r="AQ1068" s="68"/>
      <c r="AR1068" s="68"/>
      <c r="AS1068" s="68"/>
      <c r="AT1068" s="68"/>
      <c r="AU1068" s="68"/>
      <c r="AV1068" s="68"/>
      <c r="AW1068" s="68"/>
      <c r="AX1068" s="68"/>
      <c r="AY1068" s="68"/>
      <c r="AZ1068" s="68"/>
      <c r="BA1068" s="68"/>
      <c r="BB1068" s="68"/>
      <c r="BC1068" s="68"/>
      <c r="BD1068" s="68"/>
      <c r="BE1068" s="68"/>
      <c r="BF1068" s="68"/>
      <c r="BG1068" s="68"/>
      <c r="BH1068" s="68"/>
      <c r="BI1068" s="68"/>
      <c r="BJ1068" s="68"/>
      <c r="BK1068" s="68"/>
      <c r="BL1068" s="68"/>
      <c r="BM1068" s="68"/>
      <c r="BN1068" s="68"/>
      <c r="BO1068" s="68"/>
      <c r="BP1068" s="68"/>
      <c r="BQ1068" s="68"/>
      <c r="BR1068" s="68"/>
      <c r="BS1068" s="68"/>
      <c r="BT1068" s="68"/>
      <c r="BU1068" s="68"/>
      <c r="BV1068" s="68"/>
      <c r="BW1068" s="68"/>
      <c r="BX1068" s="68"/>
      <c r="BY1068" s="68"/>
      <c r="BZ1068" s="68"/>
      <c r="CA1068" s="68"/>
      <c r="CB1068" s="68"/>
      <c r="CC1068" s="68"/>
      <c r="CD1068" s="68"/>
      <c r="CE1068" s="68"/>
      <c r="CF1068" s="68"/>
      <c r="CG1068" s="68"/>
      <c r="CH1068" s="68"/>
      <c r="CI1068" s="68"/>
      <c r="CJ1068" s="68"/>
      <c r="CK1068" s="68"/>
      <c r="CL1068" s="68"/>
      <c r="CM1068" s="68"/>
      <c r="CN1068" s="68"/>
      <c r="CO1068" s="68"/>
      <c r="CP1068" s="68"/>
      <c r="CQ1068" s="68"/>
      <c r="CR1068" s="68"/>
      <c r="CS1068" s="68"/>
      <c r="CT1068" s="68"/>
      <c r="CU1068" s="68"/>
      <c r="CV1068" s="68"/>
      <c r="CW1068" s="68"/>
      <c r="CX1068" s="68"/>
      <c r="CY1068" s="68"/>
      <c r="CZ1068" s="68"/>
      <c r="DA1068" s="68"/>
      <c r="DB1068" s="68"/>
      <c r="DC1068" s="68"/>
      <c r="DD1068" s="68"/>
      <c r="DE1068" s="68"/>
      <c r="DF1068" s="68"/>
      <c r="DG1068" s="68"/>
      <c r="DH1068" s="68"/>
      <c r="DI1068" s="68"/>
      <c r="DJ1068" s="68"/>
      <c r="DK1068" s="68"/>
      <c r="DL1068" s="68"/>
      <c r="DM1068" s="68"/>
      <c r="DN1068" s="68"/>
      <c r="DO1068" s="68"/>
      <c r="DP1068" s="68"/>
      <c r="DQ1068" s="68"/>
      <c r="DR1068" s="68"/>
      <c r="DS1068" s="68"/>
      <c r="DT1068" s="68"/>
      <c r="DU1068" s="68"/>
      <c r="DV1068" s="68"/>
      <c r="DW1068" s="68"/>
      <c r="DX1068" s="68"/>
      <c r="DY1068" s="68"/>
      <c r="DZ1068" s="68"/>
      <c r="EA1068" s="68"/>
      <c r="EB1068" s="68"/>
      <c r="EC1068" s="68"/>
      <c r="ED1068" s="68"/>
      <c r="EE1068" s="68"/>
      <c r="EF1068" s="68"/>
      <c r="EG1068" s="68"/>
      <c r="EH1068" s="68"/>
      <c r="EI1068" s="68"/>
      <c r="EJ1068" s="68"/>
      <c r="EK1068" s="68"/>
      <c r="EL1068" s="68"/>
      <c r="EM1068" s="68"/>
      <c r="EN1068" s="68"/>
      <c r="EO1068" s="68"/>
      <c r="EP1068" s="68"/>
      <c r="EQ1068" s="68"/>
      <c r="ER1068" s="68"/>
      <c r="ES1068" s="68"/>
      <c r="ET1068" s="68"/>
      <c r="EU1068" s="68"/>
      <c r="EV1068" s="68"/>
      <c r="EW1068" s="68"/>
      <c r="EX1068" s="68"/>
      <c r="EY1068" s="68"/>
      <c r="EZ1068" s="68"/>
      <c r="FA1068" s="68"/>
      <c r="FB1068" s="68"/>
      <c r="FC1068" s="68"/>
      <c r="FD1068" s="68"/>
      <c r="FE1068" s="68"/>
      <c r="FF1068" s="68"/>
      <c r="FG1068" s="68"/>
      <c r="FH1068" s="68"/>
      <c r="FI1068" s="68"/>
      <c r="FJ1068" s="68"/>
      <c r="FK1068" s="68"/>
      <c r="FL1068" s="68"/>
      <c r="FM1068" s="68"/>
      <c r="FN1068" s="68"/>
      <c r="FO1068" s="68"/>
      <c r="FP1068" s="68"/>
      <c r="FQ1068" s="68"/>
      <c r="FR1068" s="68"/>
      <c r="FS1068" s="68"/>
      <c r="FT1068" s="68"/>
      <c r="FU1068" s="68"/>
      <c r="FV1068" s="68"/>
      <c r="FW1068" s="68"/>
      <c r="FX1068" s="68"/>
      <c r="FY1068" s="68"/>
      <c r="FZ1068" s="68"/>
      <c r="GA1068" s="68"/>
      <c r="GB1068" s="68"/>
      <c r="GC1068" s="68"/>
      <c r="GD1068" s="68"/>
      <c r="GE1068" s="68"/>
      <c r="GF1068" s="68"/>
      <c r="GG1068" s="68"/>
      <c r="GH1068" s="68"/>
      <c r="GI1068" s="68"/>
      <c r="GJ1068" s="68"/>
      <c r="GK1068" s="68"/>
      <c r="GL1068" s="68"/>
      <c r="GM1068" s="68"/>
      <c r="GN1068" s="68"/>
      <c r="GO1068" s="68"/>
      <c r="GP1068" s="68"/>
      <c r="GQ1068" s="68"/>
      <c r="GR1068" s="68"/>
      <c r="GS1068" s="68"/>
      <c r="GT1068" s="68"/>
      <c r="GU1068" s="68"/>
      <c r="GV1068" s="68"/>
      <c r="GW1068" s="68"/>
      <c r="GX1068" s="68"/>
      <c r="GY1068" s="68"/>
      <c r="GZ1068" s="68"/>
      <c r="HA1068" s="68"/>
      <c r="HB1068" s="68"/>
      <c r="HC1068" s="68"/>
      <c r="HD1068" s="68"/>
      <c r="HE1068" s="68"/>
      <c r="HF1068" s="68"/>
      <c r="HG1068" s="68"/>
      <c r="HH1068" s="68"/>
      <c r="HI1068" s="68"/>
      <c r="HJ1068" s="68"/>
      <c r="HK1068" s="68"/>
      <c r="HL1068" s="68"/>
      <c r="HM1068" s="68"/>
      <c r="HN1068" s="68"/>
      <c r="HO1068" s="68"/>
      <c r="HP1068" s="68"/>
      <c r="HQ1068" s="68"/>
      <c r="HR1068" s="68"/>
      <c r="HS1068" s="68"/>
      <c r="HT1068" s="68"/>
      <c r="HU1068" s="68"/>
      <c r="HV1068" s="68"/>
      <c r="HW1068" s="68"/>
      <c r="HX1068" s="68"/>
      <c r="HY1068" s="68"/>
      <c r="HZ1068" s="68"/>
      <c r="IA1068" s="68"/>
      <c r="IB1068" s="68"/>
      <c r="IC1068" s="68"/>
      <c r="ID1068" s="68"/>
      <c r="IE1068" s="68"/>
      <c r="IF1068" s="68"/>
      <c r="IG1068" s="68"/>
      <c r="IH1068" s="68"/>
      <c r="II1068" s="68"/>
      <c r="IJ1068" s="68"/>
      <c r="IK1068" s="68"/>
      <c r="IL1068" s="68"/>
      <c r="IM1068" s="68"/>
      <c r="IN1068" s="68"/>
      <c r="IO1068" s="68"/>
      <c r="IP1068" s="68"/>
      <c r="IQ1068" s="68"/>
      <c r="IR1068" s="68"/>
      <c r="IS1068" s="68"/>
      <c r="IT1068" s="68"/>
      <c r="IU1068" s="68"/>
      <c r="IV1068" s="68"/>
      <c r="IW1068" s="68"/>
      <c r="IX1068" s="68"/>
      <c r="IY1068" s="68"/>
      <c r="IZ1068" s="68"/>
      <c r="JA1068" s="68"/>
      <c r="JB1068" s="68"/>
      <c r="JC1068" s="68"/>
      <c r="JD1068" s="68"/>
      <c r="JE1068" s="68"/>
      <c r="JF1068" s="68"/>
      <c r="JG1068" s="68"/>
      <c r="JH1068" s="68"/>
      <c r="JI1068" s="68"/>
      <c r="JJ1068" s="68"/>
      <c r="JK1068" s="68"/>
      <c r="JL1068" s="68"/>
      <c r="JM1068" s="68"/>
      <c r="JN1068" s="68"/>
      <c r="JO1068" s="68"/>
      <c r="JP1068" s="68"/>
      <c r="JQ1068" s="68"/>
      <c r="JR1068" s="68"/>
      <c r="JS1068" s="68"/>
      <c r="JT1068" s="68"/>
      <c r="JU1068" s="68"/>
      <c r="JV1068" s="68"/>
      <c r="JW1068" s="68"/>
      <c r="JX1068" s="68"/>
      <c r="JY1068" s="68"/>
      <c r="JZ1068" s="68"/>
      <c r="KA1068" s="68"/>
      <c r="KB1068" s="68"/>
      <c r="KC1068" s="68"/>
      <c r="KD1068" s="68"/>
      <c r="KE1068" s="68"/>
      <c r="KF1068" s="68"/>
      <c r="KG1068" s="68"/>
      <c r="KH1068" s="68"/>
      <c r="KI1068" s="68"/>
      <c r="KJ1068" s="68"/>
      <c r="KK1068" s="68"/>
      <c r="KL1068" s="68"/>
      <c r="KM1068" s="68"/>
      <c r="KN1068" s="68"/>
      <c r="KO1068" s="68"/>
      <c r="KP1068" s="68"/>
      <c r="KQ1068" s="68"/>
      <c r="KR1068" s="68"/>
      <c r="KS1068" s="68"/>
      <c r="KT1068" s="68"/>
      <c r="KU1068" s="68"/>
      <c r="KV1068" s="68"/>
      <c r="KW1068" s="68"/>
      <c r="KX1068" s="68"/>
      <c r="KY1068" s="68"/>
      <c r="KZ1068" s="68"/>
      <c r="LA1068" s="68"/>
      <c r="LB1068" s="68"/>
      <c r="LC1068" s="68"/>
      <c r="LD1068" s="68"/>
      <c r="LE1068" s="68"/>
      <c r="LF1068" s="68"/>
      <c r="LG1068" s="68"/>
      <c r="LH1068" s="68"/>
      <c r="LI1068" s="68"/>
      <c r="LJ1068" s="68"/>
      <c r="LK1068" s="68"/>
      <c r="LL1068" s="68"/>
      <c r="LM1068" s="68"/>
      <c r="LN1068" s="68"/>
      <c r="LO1068" s="68"/>
      <c r="LP1068" s="68"/>
      <c r="LQ1068" s="68"/>
      <c r="LR1068" s="68"/>
      <c r="LS1068" s="68"/>
      <c r="LT1068" s="68"/>
      <c r="LU1068" s="68"/>
      <c r="LV1068" s="68"/>
      <c r="LW1068" s="68"/>
      <c r="LX1068" s="68"/>
      <c r="LY1068" s="68"/>
      <c r="LZ1068" s="68"/>
      <c r="MA1068" s="68"/>
      <c r="MB1068" s="68"/>
      <c r="MC1068" s="68"/>
      <c r="MD1068" s="68"/>
      <c r="ME1068" s="68"/>
      <c r="MF1068" s="68"/>
      <c r="MG1068" s="68"/>
      <c r="MH1068" s="68"/>
      <c r="MI1068" s="68"/>
      <c r="MJ1068" s="68"/>
      <c r="MK1068" s="68"/>
      <c r="ML1068" s="68"/>
      <c r="MM1068" s="68"/>
      <c r="MN1068" s="68"/>
      <c r="MO1068" s="68"/>
      <c r="MP1068" s="68"/>
      <c r="MQ1068" s="68"/>
      <c r="MR1068" s="68"/>
      <c r="MS1068" s="68"/>
      <c r="MT1068" s="68"/>
      <c r="MU1068" s="68"/>
      <c r="MV1068" s="68"/>
      <c r="MW1068" s="68"/>
      <c r="MX1068" s="68"/>
      <c r="MY1068" s="68"/>
      <c r="MZ1068" s="68"/>
      <c r="NA1068" s="68"/>
      <c r="NB1068" s="68"/>
      <c r="NC1068" s="68"/>
      <c r="ND1068" s="68"/>
      <c r="NE1068" s="68"/>
      <c r="NF1068" s="68"/>
      <c r="NG1068" s="68"/>
      <c r="NH1068" s="68"/>
      <c r="NI1068" s="68"/>
      <c r="NJ1068" s="68"/>
      <c r="NK1068" s="68"/>
      <c r="NL1068" s="68"/>
      <c r="NM1068" s="68"/>
      <c r="NN1068" s="68"/>
      <c r="NO1068" s="68"/>
      <c r="NP1068" s="68"/>
      <c r="NQ1068" s="68"/>
      <c r="NR1068" s="68"/>
      <c r="NS1068" s="68"/>
      <c r="NT1068" s="68"/>
      <c r="NU1068" s="68"/>
      <c r="NV1068" s="68"/>
      <c r="NW1068" s="68"/>
      <c r="NX1068" s="68"/>
      <c r="NY1068" s="68"/>
      <c r="NZ1068" s="68"/>
      <c r="OA1068" s="68"/>
      <c r="OB1068" s="68"/>
      <c r="OC1068" s="68"/>
      <c r="OD1068" s="68"/>
      <c r="OE1068" s="68"/>
      <c r="OF1068" s="68"/>
      <c r="OG1068" s="68"/>
      <c r="OH1068" s="68"/>
      <c r="OI1068" s="68"/>
      <c r="OJ1068" s="68"/>
      <c r="OK1068" s="68"/>
      <c r="OL1068" s="68"/>
      <c r="OM1068" s="68"/>
      <c r="ON1068" s="68"/>
      <c r="OO1068" s="68"/>
      <c r="OP1068" s="68"/>
      <c r="OQ1068" s="68"/>
      <c r="OR1068" s="68"/>
      <c r="OS1068" s="68"/>
      <c r="OT1068" s="68"/>
      <c r="OU1068" s="68"/>
      <c r="OV1068" s="68"/>
      <c r="OW1068" s="68"/>
      <c r="OX1068" s="68"/>
      <c r="OY1068" s="68"/>
      <c r="OZ1068" s="68"/>
      <c r="PA1068" s="68"/>
      <c r="PB1068" s="68"/>
      <c r="PC1068" s="68"/>
      <c r="PD1068" s="68"/>
      <c r="PE1068" s="68"/>
      <c r="PF1068" s="68"/>
      <c r="PG1068" s="68"/>
      <c r="PH1068" s="68"/>
      <c r="PI1068" s="68"/>
      <c r="PJ1068" s="68"/>
      <c r="PK1068" s="68"/>
      <c r="PL1068" s="68"/>
      <c r="PM1068" s="68"/>
      <c r="PN1068" s="68"/>
      <c r="PO1068" s="68"/>
      <c r="PP1068" s="68"/>
      <c r="PQ1068" s="68"/>
      <c r="PR1068" s="68"/>
      <c r="PS1068" s="68"/>
      <c r="PT1068" s="68"/>
      <c r="PU1068" s="68"/>
      <c r="PV1068" s="68"/>
      <c r="PW1068" s="68"/>
      <c r="PX1068" s="68"/>
      <c r="PY1068" s="68"/>
      <c r="PZ1068" s="68"/>
      <c r="QA1068" s="68"/>
      <c r="QB1068" s="68"/>
      <c r="QC1068" s="68"/>
      <c r="QD1068" s="68"/>
      <c r="QE1068" s="68"/>
      <c r="QF1068" s="68"/>
      <c r="QG1068" s="68"/>
      <c r="QH1068" s="68"/>
      <c r="QI1068" s="68"/>
      <c r="QJ1068" s="68"/>
      <c r="QK1068" s="68"/>
      <c r="QL1068" s="68"/>
      <c r="QM1068" s="68"/>
      <c r="QN1068" s="68"/>
      <c r="QO1068" s="68"/>
      <c r="QP1068" s="68"/>
      <c r="QQ1068" s="68"/>
      <c r="QR1068" s="68"/>
      <c r="QS1068" s="68"/>
      <c r="QT1068" s="68"/>
      <c r="QU1068" s="68"/>
      <c r="QV1068" s="68"/>
      <c r="QW1068" s="68"/>
      <c r="QX1068" s="68"/>
      <c r="QY1068" s="68"/>
      <c r="QZ1068" s="68"/>
      <c r="RA1068" s="68"/>
      <c r="RB1068" s="68"/>
      <c r="RC1068" s="68"/>
      <c r="RD1068" s="68"/>
      <c r="RE1068" s="68"/>
      <c r="RF1068" s="68"/>
      <c r="RG1068" s="68"/>
      <c r="RH1068" s="68"/>
      <c r="RI1068" s="68"/>
      <c r="RJ1068" s="68"/>
      <c r="RK1068" s="68"/>
      <c r="RL1068" s="68"/>
      <c r="RM1068" s="68"/>
      <c r="RN1068" s="68"/>
      <c r="RO1068" s="68"/>
      <c r="RP1068" s="68"/>
      <c r="RQ1068" s="68"/>
      <c r="RR1068" s="68"/>
      <c r="RS1068" s="68"/>
      <c r="RT1068" s="68"/>
      <c r="RU1068" s="68"/>
      <c r="RV1068" s="68"/>
      <c r="RW1068" s="68"/>
      <c r="RX1068" s="68"/>
      <c r="RY1068" s="68"/>
      <c r="RZ1068" s="68"/>
      <c r="SA1068" s="68"/>
      <c r="SB1068" s="68"/>
      <c r="SC1068" s="68"/>
      <c r="SD1068" s="68"/>
      <c r="SE1068" s="68"/>
      <c r="SF1068" s="68"/>
      <c r="SG1068" s="68"/>
      <c r="SH1068" s="68"/>
      <c r="SI1068" s="68"/>
      <c r="SJ1068" s="68"/>
      <c r="SK1068" s="68"/>
      <c r="SL1068" s="68"/>
      <c r="SM1068" s="68"/>
      <c r="SN1068" s="68"/>
      <c r="SO1068" s="68"/>
      <c r="SP1068" s="68"/>
      <c r="SQ1068" s="68"/>
      <c r="SR1068" s="68"/>
      <c r="SS1068" s="68"/>
      <c r="ST1068" s="68"/>
      <c r="SU1068" s="68"/>
      <c r="SV1068" s="68"/>
    </row>
    <row r="1069" spans="1:516" ht="16.5" customHeight="1" x14ac:dyDescent="0.2">
      <c r="A1069" s="20">
        <v>461</v>
      </c>
      <c r="B1069" s="20" t="s">
        <v>62</v>
      </c>
      <c r="C1069" s="20" t="s">
        <v>915</v>
      </c>
      <c r="D1069" s="20" t="s">
        <v>38</v>
      </c>
      <c r="E1069" s="20" t="s">
        <v>1345</v>
      </c>
      <c r="F1069" s="22" t="s">
        <v>948</v>
      </c>
      <c r="G1069" s="20" t="s">
        <v>42</v>
      </c>
      <c r="H1069" s="20" t="s">
        <v>35</v>
      </c>
      <c r="I1069" s="20" t="s">
        <v>81</v>
      </c>
      <c r="J1069" s="22" t="s">
        <v>915</v>
      </c>
      <c r="K1069" s="20"/>
      <c r="L1069" s="20"/>
      <c r="M1069" s="20"/>
      <c r="N1069" s="20"/>
      <c r="O1069" s="23"/>
      <c r="P1069" s="23">
        <v>674540</v>
      </c>
      <c r="Q1069" s="24">
        <v>1</v>
      </c>
      <c r="R1069" s="25">
        <v>45931</v>
      </c>
      <c r="S1069" s="20" t="s">
        <v>83</v>
      </c>
      <c r="T1069" s="26">
        <f t="shared" si="18"/>
        <v>674540</v>
      </c>
      <c r="U1069" s="27" t="s">
        <v>100</v>
      </c>
      <c r="V1069" s="27" t="s">
        <v>100</v>
      </c>
      <c r="W1069" s="68"/>
      <c r="X1069" s="68"/>
      <c r="Y1069" s="68"/>
      <c r="Z1069" s="68"/>
      <c r="AA1069" s="68"/>
      <c r="AB1069" s="68"/>
      <c r="AC1069" s="68"/>
      <c r="AD1069" s="68"/>
      <c r="AE1069" s="68"/>
      <c r="AF1069" s="68"/>
      <c r="AG1069" s="68"/>
      <c r="AH1069" s="68"/>
      <c r="AI1069" s="68"/>
      <c r="AJ1069" s="68"/>
      <c r="AK1069" s="68"/>
      <c r="AL1069" s="68"/>
      <c r="AM1069" s="68"/>
      <c r="AN1069" s="68"/>
      <c r="AO1069" s="68"/>
      <c r="AP1069" s="68"/>
      <c r="AQ1069" s="68"/>
      <c r="AR1069" s="68"/>
      <c r="AS1069" s="68"/>
      <c r="AT1069" s="68"/>
      <c r="AU1069" s="68"/>
      <c r="AV1069" s="68"/>
      <c r="AW1069" s="68"/>
      <c r="AX1069" s="68"/>
      <c r="AY1069" s="68"/>
      <c r="AZ1069" s="68"/>
      <c r="BA1069" s="68"/>
      <c r="BB1069" s="68"/>
      <c r="BC1069" s="68"/>
      <c r="BD1069" s="68"/>
      <c r="BE1069" s="68"/>
      <c r="BF1069" s="68"/>
      <c r="BG1069" s="68"/>
      <c r="BH1069" s="68"/>
      <c r="BI1069" s="68"/>
      <c r="BJ1069" s="68"/>
      <c r="BK1069" s="68"/>
      <c r="BL1069" s="68"/>
      <c r="BM1069" s="68"/>
      <c r="BN1069" s="68"/>
      <c r="BO1069" s="68"/>
      <c r="BP1069" s="68"/>
      <c r="BQ1069" s="68"/>
      <c r="BR1069" s="68"/>
      <c r="BS1069" s="68"/>
      <c r="BT1069" s="68"/>
      <c r="BU1069" s="68"/>
      <c r="BV1069" s="68"/>
      <c r="BW1069" s="68"/>
      <c r="BX1069" s="68"/>
      <c r="BY1069" s="68"/>
      <c r="BZ1069" s="68"/>
      <c r="CA1069" s="68"/>
      <c r="CB1069" s="68"/>
      <c r="CC1069" s="68"/>
      <c r="CD1069" s="68"/>
      <c r="CE1069" s="68"/>
      <c r="CF1069" s="68"/>
      <c r="CG1069" s="68"/>
      <c r="CH1069" s="68"/>
      <c r="CI1069" s="68"/>
      <c r="CJ1069" s="68"/>
      <c r="CK1069" s="68"/>
      <c r="CL1069" s="68"/>
      <c r="CM1069" s="68"/>
      <c r="CN1069" s="68"/>
      <c r="CO1069" s="68"/>
      <c r="CP1069" s="68"/>
      <c r="CQ1069" s="68"/>
      <c r="CR1069" s="68"/>
      <c r="CS1069" s="68"/>
      <c r="CT1069" s="68"/>
      <c r="CU1069" s="68"/>
      <c r="CV1069" s="68"/>
      <c r="CW1069" s="68"/>
      <c r="CX1069" s="68"/>
      <c r="CY1069" s="68"/>
      <c r="CZ1069" s="68"/>
      <c r="DA1069" s="68"/>
      <c r="DB1069" s="68"/>
      <c r="DC1069" s="68"/>
      <c r="DD1069" s="68"/>
      <c r="DE1069" s="68"/>
      <c r="DF1069" s="68"/>
      <c r="DG1069" s="68"/>
      <c r="DH1069" s="68"/>
      <c r="DI1069" s="68"/>
      <c r="DJ1069" s="68"/>
      <c r="DK1069" s="68"/>
      <c r="DL1069" s="68"/>
      <c r="DM1069" s="68"/>
      <c r="DN1069" s="68"/>
      <c r="DO1069" s="68"/>
      <c r="DP1069" s="68"/>
      <c r="DQ1069" s="68"/>
      <c r="DR1069" s="68"/>
      <c r="DS1069" s="68"/>
      <c r="DT1069" s="68"/>
      <c r="DU1069" s="68"/>
      <c r="DV1069" s="68"/>
      <c r="DW1069" s="68"/>
      <c r="DX1069" s="68"/>
      <c r="DY1069" s="68"/>
      <c r="DZ1069" s="68"/>
      <c r="EA1069" s="68"/>
      <c r="EB1069" s="68"/>
      <c r="EC1069" s="68"/>
      <c r="ED1069" s="68"/>
      <c r="EE1069" s="68"/>
      <c r="EF1069" s="68"/>
      <c r="EG1069" s="68"/>
      <c r="EH1069" s="68"/>
      <c r="EI1069" s="68"/>
      <c r="EJ1069" s="68"/>
      <c r="EK1069" s="68"/>
      <c r="EL1069" s="68"/>
      <c r="EM1069" s="68"/>
      <c r="EN1069" s="68"/>
      <c r="EO1069" s="68"/>
      <c r="EP1069" s="68"/>
      <c r="EQ1069" s="68"/>
      <c r="ER1069" s="68"/>
      <c r="ES1069" s="68"/>
      <c r="ET1069" s="68"/>
      <c r="EU1069" s="68"/>
      <c r="EV1069" s="68"/>
      <c r="EW1069" s="68"/>
      <c r="EX1069" s="68"/>
      <c r="EY1069" s="68"/>
      <c r="EZ1069" s="68"/>
      <c r="FA1069" s="68"/>
      <c r="FB1069" s="68"/>
      <c r="FC1069" s="68"/>
      <c r="FD1069" s="68"/>
      <c r="FE1069" s="68"/>
      <c r="FF1069" s="68"/>
      <c r="FG1069" s="68"/>
      <c r="FH1069" s="68"/>
      <c r="FI1069" s="68"/>
      <c r="FJ1069" s="68"/>
      <c r="FK1069" s="68"/>
      <c r="FL1069" s="68"/>
      <c r="FM1069" s="68"/>
      <c r="FN1069" s="68"/>
      <c r="FO1069" s="68"/>
      <c r="FP1069" s="68"/>
      <c r="FQ1069" s="68"/>
      <c r="FR1069" s="68"/>
      <c r="FS1069" s="68"/>
      <c r="FT1069" s="68"/>
      <c r="FU1069" s="68"/>
      <c r="FV1069" s="68"/>
      <c r="FW1069" s="68"/>
      <c r="FX1069" s="68"/>
      <c r="FY1069" s="68"/>
      <c r="FZ1069" s="68"/>
      <c r="GA1069" s="68"/>
      <c r="GB1069" s="68"/>
      <c r="GC1069" s="68"/>
      <c r="GD1069" s="68"/>
      <c r="GE1069" s="68"/>
      <c r="GF1069" s="68"/>
      <c r="GG1069" s="68"/>
      <c r="GH1069" s="68"/>
      <c r="GI1069" s="68"/>
      <c r="GJ1069" s="68"/>
      <c r="GK1069" s="68"/>
      <c r="GL1069" s="68"/>
      <c r="GM1069" s="68"/>
      <c r="GN1069" s="68"/>
      <c r="GO1069" s="68"/>
      <c r="GP1069" s="68"/>
      <c r="GQ1069" s="68"/>
      <c r="GR1069" s="68"/>
      <c r="GS1069" s="68"/>
      <c r="GT1069" s="68"/>
      <c r="GU1069" s="68"/>
      <c r="GV1069" s="68"/>
      <c r="GW1069" s="68"/>
      <c r="GX1069" s="68"/>
      <c r="GY1069" s="68"/>
      <c r="GZ1069" s="68"/>
      <c r="HA1069" s="68"/>
      <c r="HB1069" s="68"/>
      <c r="HC1069" s="68"/>
      <c r="HD1069" s="68"/>
      <c r="HE1069" s="68"/>
      <c r="HF1069" s="68"/>
      <c r="HG1069" s="68"/>
      <c r="HH1069" s="68"/>
      <c r="HI1069" s="68"/>
      <c r="HJ1069" s="68"/>
      <c r="HK1069" s="68"/>
      <c r="HL1069" s="68"/>
      <c r="HM1069" s="68"/>
      <c r="HN1069" s="68"/>
      <c r="HO1069" s="68"/>
      <c r="HP1069" s="68"/>
      <c r="HQ1069" s="68"/>
      <c r="HR1069" s="68"/>
      <c r="HS1069" s="68"/>
      <c r="HT1069" s="68"/>
      <c r="HU1069" s="68"/>
      <c r="HV1069" s="68"/>
      <c r="HW1069" s="68"/>
      <c r="HX1069" s="68"/>
      <c r="HY1069" s="68"/>
      <c r="HZ1069" s="68"/>
      <c r="IA1069" s="68"/>
      <c r="IB1069" s="68"/>
      <c r="IC1069" s="68"/>
      <c r="ID1069" s="68"/>
      <c r="IE1069" s="68"/>
      <c r="IF1069" s="68"/>
      <c r="IG1069" s="68"/>
      <c r="IH1069" s="68"/>
      <c r="II1069" s="68"/>
      <c r="IJ1069" s="68"/>
      <c r="IK1069" s="68"/>
      <c r="IL1069" s="68"/>
      <c r="IM1069" s="68"/>
      <c r="IN1069" s="68"/>
      <c r="IO1069" s="68"/>
      <c r="IP1069" s="68"/>
      <c r="IQ1069" s="68"/>
      <c r="IR1069" s="68"/>
      <c r="IS1069" s="68"/>
      <c r="IT1069" s="68"/>
      <c r="IU1069" s="68"/>
      <c r="IV1069" s="68"/>
      <c r="IW1069" s="68"/>
      <c r="IX1069" s="68"/>
      <c r="IY1069" s="68"/>
      <c r="IZ1069" s="68"/>
      <c r="JA1069" s="68"/>
      <c r="JB1069" s="68"/>
      <c r="JC1069" s="68"/>
      <c r="JD1069" s="68"/>
      <c r="JE1069" s="68"/>
      <c r="JF1069" s="68"/>
      <c r="JG1069" s="68"/>
      <c r="JH1069" s="68"/>
      <c r="JI1069" s="68"/>
      <c r="JJ1069" s="68"/>
      <c r="JK1069" s="68"/>
      <c r="JL1069" s="68"/>
      <c r="JM1069" s="68"/>
      <c r="JN1069" s="68"/>
      <c r="JO1069" s="68"/>
      <c r="JP1069" s="68"/>
      <c r="JQ1069" s="68"/>
      <c r="JR1069" s="68"/>
      <c r="JS1069" s="68"/>
      <c r="JT1069" s="68"/>
      <c r="JU1069" s="68"/>
      <c r="JV1069" s="68"/>
      <c r="JW1069" s="68"/>
      <c r="JX1069" s="68"/>
      <c r="JY1069" s="68"/>
      <c r="JZ1069" s="68"/>
      <c r="KA1069" s="68"/>
      <c r="KB1069" s="68"/>
      <c r="KC1069" s="68"/>
      <c r="KD1069" s="68"/>
      <c r="KE1069" s="68"/>
      <c r="KF1069" s="68"/>
      <c r="KG1069" s="68"/>
      <c r="KH1069" s="68"/>
      <c r="KI1069" s="68"/>
      <c r="KJ1069" s="68"/>
      <c r="KK1069" s="68"/>
      <c r="KL1069" s="68"/>
      <c r="KM1069" s="68"/>
      <c r="KN1069" s="68"/>
      <c r="KO1069" s="68"/>
      <c r="KP1069" s="68"/>
      <c r="KQ1069" s="68"/>
      <c r="KR1069" s="68"/>
      <c r="KS1069" s="68"/>
      <c r="KT1069" s="68"/>
      <c r="KU1069" s="68"/>
      <c r="KV1069" s="68"/>
      <c r="KW1069" s="68"/>
      <c r="KX1069" s="68"/>
      <c r="KY1069" s="68"/>
      <c r="KZ1069" s="68"/>
      <c r="LA1069" s="68"/>
      <c r="LB1069" s="68"/>
      <c r="LC1069" s="68"/>
      <c r="LD1069" s="68"/>
      <c r="LE1069" s="68"/>
      <c r="LF1069" s="68"/>
      <c r="LG1069" s="68"/>
      <c r="LH1069" s="68"/>
      <c r="LI1069" s="68"/>
      <c r="LJ1069" s="68"/>
      <c r="LK1069" s="68"/>
      <c r="LL1069" s="68"/>
      <c r="LM1069" s="68"/>
      <c r="LN1069" s="68"/>
      <c r="LO1069" s="68"/>
      <c r="LP1069" s="68"/>
      <c r="LQ1069" s="68"/>
      <c r="LR1069" s="68"/>
      <c r="LS1069" s="68"/>
      <c r="LT1069" s="68"/>
      <c r="LU1069" s="68"/>
      <c r="LV1069" s="68"/>
      <c r="LW1069" s="68"/>
      <c r="LX1069" s="68"/>
      <c r="LY1069" s="68"/>
      <c r="LZ1069" s="68"/>
      <c r="MA1069" s="68"/>
      <c r="MB1069" s="68"/>
      <c r="MC1069" s="68"/>
      <c r="MD1069" s="68"/>
      <c r="ME1069" s="68"/>
      <c r="MF1069" s="68"/>
      <c r="MG1069" s="68"/>
      <c r="MH1069" s="68"/>
      <c r="MI1069" s="68"/>
      <c r="MJ1069" s="68"/>
      <c r="MK1069" s="68"/>
      <c r="ML1069" s="68"/>
      <c r="MM1069" s="68"/>
      <c r="MN1069" s="68"/>
      <c r="MO1069" s="68"/>
      <c r="MP1069" s="68"/>
      <c r="MQ1069" s="68"/>
      <c r="MR1069" s="68"/>
      <c r="MS1069" s="68"/>
      <c r="MT1069" s="68"/>
      <c r="MU1069" s="68"/>
      <c r="MV1069" s="68"/>
      <c r="MW1069" s="68"/>
      <c r="MX1069" s="68"/>
      <c r="MY1069" s="68"/>
      <c r="MZ1069" s="68"/>
      <c r="NA1069" s="68"/>
      <c r="NB1069" s="68"/>
      <c r="NC1069" s="68"/>
      <c r="ND1069" s="68"/>
      <c r="NE1069" s="68"/>
      <c r="NF1069" s="68"/>
      <c r="NG1069" s="68"/>
      <c r="NH1069" s="68"/>
      <c r="NI1069" s="68"/>
      <c r="NJ1069" s="68"/>
      <c r="NK1069" s="68"/>
      <c r="NL1069" s="68"/>
      <c r="NM1069" s="68"/>
      <c r="NN1069" s="68"/>
      <c r="NO1069" s="68"/>
      <c r="NP1069" s="68"/>
      <c r="NQ1069" s="68"/>
      <c r="NR1069" s="68"/>
      <c r="NS1069" s="68"/>
      <c r="NT1069" s="68"/>
      <c r="NU1069" s="68"/>
      <c r="NV1069" s="68"/>
      <c r="NW1069" s="68"/>
      <c r="NX1069" s="68"/>
      <c r="NY1069" s="68"/>
      <c r="NZ1069" s="68"/>
      <c r="OA1069" s="68"/>
      <c r="OB1069" s="68"/>
      <c r="OC1069" s="68"/>
      <c r="OD1069" s="68"/>
      <c r="OE1069" s="68"/>
      <c r="OF1069" s="68"/>
      <c r="OG1069" s="68"/>
      <c r="OH1069" s="68"/>
      <c r="OI1069" s="68"/>
      <c r="OJ1069" s="68"/>
      <c r="OK1069" s="68"/>
      <c r="OL1069" s="68"/>
      <c r="OM1069" s="68"/>
      <c r="ON1069" s="68"/>
      <c r="OO1069" s="68"/>
      <c r="OP1069" s="68"/>
      <c r="OQ1069" s="68"/>
      <c r="OR1069" s="68"/>
      <c r="OS1069" s="68"/>
      <c r="OT1069" s="68"/>
      <c r="OU1069" s="68"/>
      <c r="OV1069" s="68"/>
      <c r="OW1069" s="68"/>
      <c r="OX1069" s="68"/>
      <c r="OY1069" s="68"/>
      <c r="OZ1069" s="68"/>
      <c r="PA1069" s="68"/>
      <c r="PB1069" s="68"/>
      <c r="PC1069" s="68"/>
      <c r="PD1069" s="68"/>
      <c r="PE1069" s="68"/>
      <c r="PF1069" s="68"/>
      <c r="PG1069" s="68"/>
      <c r="PH1069" s="68"/>
      <c r="PI1069" s="68"/>
      <c r="PJ1069" s="68"/>
      <c r="PK1069" s="68"/>
      <c r="PL1069" s="68"/>
      <c r="PM1069" s="68"/>
      <c r="PN1069" s="68"/>
      <c r="PO1069" s="68"/>
      <c r="PP1069" s="68"/>
      <c r="PQ1069" s="68"/>
      <c r="PR1069" s="68"/>
      <c r="PS1069" s="68"/>
      <c r="PT1069" s="68"/>
      <c r="PU1069" s="68"/>
      <c r="PV1069" s="68"/>
      <c r="PW1069" s="68"/>
      <c r="PX1069" s="68"/>
      <c r="PY1069" s="68"/>
      <c r="PZ1069" s="68"/>
      <c r="QA1069" s="68"/>
      <c r="QB1069" s="68"/>
      <c r="QC1069" s="68"/>
      <c r="QD1069" s="68"/>
      <c r="QE1069" s="68"/>
      <c r="QF1069" s="68"/>
      <c r="QG1069" s="68"/>
      <c r="QH1069" s="68"/>
      <c r="QI1069" s="68"/>
      <c r="QJ1069" s="68"/>
      <c r="QK1069" s="68"/>
      <c r="QL1069" s="68"/>
      <c r="QM1069" s="68"/>
      <c r="QN1069" s="68"/>
      <c r="QO1069" s="68"/>
      <c r="QP1069" s="68"/>
      <c r="QQ1069" s="68"/>
      <c r="QR1069" s="68"/>
      <c r="QS1069" s="68"/>
      <c r="QT1069" s="68"/>
      <c r="QU1069" s="68"/>
      <c r="QV1069" s="68"/>
      <c r="QW1069" s="68"/>
      <c r="QX1069" s="68"/>
      <c r="QY1069" s="68"/>
      <c r="QZ1069" s="68"/>
      <c r="RA1069" s="68"/>
      <c r="RB1069" s="68"/>
      <c r="RC1069" s="68"/>
      <c r="RD1069" s="68"/>
      <c r="RE1069" s="68"/>
      <c r="RF1069" s="68"/>
      <c r="RG1069" s="68"/>
      <c r="RH1069" s="68"/>
      <c r="RI1069" s="68"/>
      <c r="RJ1069" s="68"/>
      <c r="RK1069" s="68"/>
      <c r="RL1069" s="68"/>
      <c r="RM1069" s="68"/>
      <c r="RN1069" s="68"/>
      <c r="RO1069" s="68"/>
      <c r="RP1069" s="68"/>
      <c r="RQ1069" s="68"/>
      <c r="RR1069" s="68"/>
      <c r="RS1069" s="68"/>
      <c r="RT1069" s="68"/>
      <c r="RU1069" s="68"/>
      <c r="RV1069" s="68"/>
      <c r="RW1069" s="68"/>
      <c r="RX1069" s="68"/>
      <c r="RY1069" s="68"/>
      <c r="RZ1069" s="68"/>
      <c r="SA1069" s="68"/>
      <c r="SB1069" s="68"/>
      <c r="SC1069" s="68"/>
      <c r="SD1069" s="68"/>
      <c r="SE1069" s="68"/>
      <c r="SF1069" s="68"/>
      <c r="SG1069" s="68"/>
      <c r="SH1069" s="68"/>
      <c r="SI1069" s="68"/>
      <c r="SJ1069" s="68"/>
      <c r="SK1069" s="68"/>
      <c r="SL1069" s="68"/>
      <c r="SM1069" s="68"/>
      <c r="SN1069" s="68"/>
      <c r="SO1069" s="68"/>
      <c r="SP1069" s="68"/>
      <c r="SQ1069" s="68"/>
      <c r="SR1069" s="68"/>
      <c r="SS1069" s="68"/>
      <c r="ST1069" s="68"/>
      <c r="SU1069" s="68"/>
      <c r="SV1069" s="68"/>
    </row>
    <row r="1070" spans="1:516" ht="16.5" customHeight="1" x14ac:dyDescent="0.2">
      <c r="A1070" s="20">
        <v>462</v>
      </c>
      <c r="B1070" s="20" t="s">
        <v>62</v>
      </c>
      <c r="C1070" s="20" t="s">
        <v>915</v>
      </c>
      <c r="D1070" s="20" t="s">
        <v>38</v>
      </c>
      <c r="E1070" s="20" t="s">
        <v>1345</v>
      </c>
      <c r="F1070" s="22" t="s">
        <v>948</v>
      </c>
      <c r="G1070" s="20" t="s">
        <v>42</v>
      </c>
      <c r="H1070" s="20" t="s">
        <v>35</v>
      </c>
      <c r="I1070" s="20" t="s">
        <v>81</v>
      </c>
      <c r="J1070" s="22" t="s">
        <v>915</v>
      </c>
      <c r="K1070" s="20"/>
      <c r="L1070" s="20"/>
      <c r="M1070" s="20"/>
      <c r="N1070" s="20"/>
      <c r="O1070" s="23"/>
      <c r="P1070" s="23">
        <v>674540</v>
      </c>
      <c r="Q1070" s="24">
        <v>1</v>
      </c>
      <c r="R1070" s="25">
        <v>45962</v>
      </c>
      <c r="S1070" s="20" t="s">
        <v>83</v>
      </c>
      <c r="T1070" s="26">
        <f t="shared" si="18"/>
        <v>674540</v>
      </c>
      <c r="U1070" s="27" t="s">
        <v>100</v>
      </c>
      <c r="V1070" s="27" t="s">
        <v>100</v>
      </c>
      <c r="W1070" s="68"/>
      <c r="X1070" s="68"/>
      <c r="Y1070" s="68"/>
      <c r="Z1070" s="68"/>
      <c r="AA1070" s="68"/>
      <c r="AB1070" s="68"/>
      <c r="AC1070" s="68"/>
      <c r="AD1070" s="68"/>
      <c r="AE1070" s="68"/>
      <c r="AF1070" s="68"/>
      <c r="AG1070" s="68"/>
      <c r="AH1070" s="68"/>
      <c r="AI1070" s="68"/>
      <c r="AJ1070" s="68"/>
      <c r="AK1070" s="68"/>
      <c r="AL1070" s="68"/>
      <c r="AM1070" s="68"/>
      <c r="AN1070" s="68"/>
      <c r="AO1070" s="68"/>
      <c r="AP1070" s="68"/>
      <c r="AQ1070" s="68"/>
      <c r="AR1070" s="68"/>
      <c r="AS1070" s="68"/>
      <c r="AT1070" s="68"/>
      <c r="AU1070" s="68"/>
      <c r="AV1070" s="68"/>
      <c r="AW1070" s="68"/>
      <c r="AX1070" s="68"/>
      <c r="AY1070" s="68"/>
      <c r="AZ1070" s="68"/>
      <c r="BA1070" s="68"/>
      <c r="BB1070" s="68"/>
      <c r="BC1070" s="68"/>
      <c r="BD1070" s="68"/>
      <c r="BE1070" s="68"/>
      <c r="BF1070" s="68"/>
      <c r="BG1070" s="68"/>
      <c r="BH1070" s="68"/>
      <c r="BI1070" s="68"/>
      <c r="BJ1070" s="68"/>
      <c r="BK1070" s="68"/>
      <c r="BL1070" s="68"/>
      <c r="BM1070" s="68"/>
      <c r="BN1070" s="68"/>
      <c r="BO1070" s="68"/>
      <c r="BP1070" s="68"/>
      <c r="BQ1070" s="68"/>
      <c r="BR1070" s="68"/>
      <c r="BS1070" s="68"/>
      <c r="BT1070" s="68"/>
      <c r="BU1070" s="68"/>
      <c r="BV1070" s="68"/>
      <c r="BW1070" s="68"/>
      <c r="BX1070" s="68"/>
      <c r="BY1070" s="68"/>
      <c r="BZ1070" s="68"/>
      <c r="CA1070" s="68"/>
      <c r="CB1070" s="68"/>
      <c r="CC1070" s="68"/>
      <c r="CD1070" s="68"/>
      <c r="CE1070" s="68"/>
      <c r="CF1070" s="68"/>
      <c r="CG1070" s="68"/>
      <c r="CH1070" s="68"/>
      <c r="CI1070" s="68"/>
      <c r="CJ1070" s="68"/>
      <c r="CK1070" s="68"/>
      <c r="CL1070" s="68"/>
      <c r="CM1070" s="68"/>
      <c r="CN1070" s="68"/>
      <c r="CO1070" s="68"/>
      <c r="CP1070" s="68"/>
      <c r="CQ1070" s="68"/>
      <c r="CR1070" s="68"/>
      <c r="CS1070" s="68"/>
      <c r="CT1070" s="68"/>
      <c r="CU1070" s="68"/>
      <c r="CV1070" s="68"/>
      <c r="CW1070" s="68"/>
      <c r="CX1070" s="68"/>
      <c r="CY1070" s="68"/>
      <c r="CZ1070" s="68"/>
      <c r="DA1070" s="68"/>
      <c r="DB1070" s="68"/>
      <c r="DC1070" s="68"/>
      <c r="DD1070" s="68"/>
      <c r="DE1070" s="68"/>
      <c r="DF1070" s="68"/>
      <c r="DG1070" s="68"/>
      <c r="DH1070" s="68"/>
      <c r="DI1070" s="68"/>
      <c r="DJ1070" s="68"/>
      <c r="DK1070" s="68"/>
      <c r="DL1070" s="68"/>
      <c r="DM1070" s="68"/>
      <c r="DN1070" s="68"/>
      <c r="DO1070" s="68"/>
      <c r="DP1070" s="68"/>
      <c r="DQ1070" s="68"/>
      <c r="DR1070" s="68"/>
      <c r="DS1070" s="68"/>
      <c r="DT1070" s="68"/>
      <c r="DU1070" s="68"/>
      <c r="DV1070" s="68"/>
      <c r="DW1070" s="68"/>
      <c r="DX1070" s="68"/>
      <c r="DY1070" s="68"/>
      <c r="DZ1070" s="68"/>
      <c r="EA1070" s="68"/>
      <c r="EB1070" s="68"/>
      <c r="EC1070" s="68"/>
      <c r="ED1070" s="68"/>
      <c r="EE1070" s="68"/>
      <c r="EF1070" s="68"/>
      <c r="EG1070" s="68"/>
      <c r="EH1070" s="68"/>
      <c r="EI1070" s="68"/>
      <c r="EJ1070" s="68"/>
      <c r="EK1070" s="68"/>
      <c r="EL1070" s="68"/>
      <c r="EM1070" s="68"/>
      <c r="EN1070" s="68"/>
      <c r="EO1070" s="68"/>
      <c r="EP1070" s="68"/>
      <c r="EQ1070" s="68"/>
      <c r="ER1070" s="68"/>
      <c r="ES1070" s="68"/>
      <c r="ET1070" s="68"/>
      <c r="EU1070" s="68"/>
      <c r="EV1070" s="68"/>
      <c r="EW1070" s="68"/>
      <c r="EX1070" s="68"/>
      <c r="EY1070" s="68"/>
      <c r="EZ1070" s="68"/>
      <c r="FA1070" s="68"/>
      <c r="FB1070" s="68"/>
      <c r="FC1070" s="68"/>
      <c r="FD1070" s="68"/>
      <c r="FE1070" s="68"/>
      <c r="FF1070" s="68"/>
      <c r="FG1070" s="68"/>
      <c r="FH1070" s="68"/>
      <c r="FI1070" s="68"/>
      <c r="FJ1070" s="68"/>
      <c r="FK1070" s="68"/>
      <c r="FL1070" s="68"/>
      <c r="FM1070" s="68"/>
      <c r="FN1070" s="68"/>
      <c r="FO1070" s="68"/>
      <c r="FP1070" s="68"/>
      <c r="FQ1070" s="68"/>
      <c r="FR1070" s="68"/>
      <c r="FS1070" s="68"/>
      <c r="FT1070" s="68"/>
      <c r="FU1070" s="68"/>
      <c r="FV1070" s="68"/>
      <c r="FW1070" s="68"/>
      <c r="FX1070" s="68"/>
      <c r="FY1070" s="68"/>
      <c r="FZ1070" s="68"/>
      <c r="GA1070" s="68"/>
      <c r="GB1070" s="68"/>
      <c r="GC1070" s="68"/>
      <c r="GD1070" s="68"/>
      <c r="GE1070" s="68"/>
      <c r="GF1070" s="68"/>
      <c r="GG1070" s="68"/>
      <c r="GH1070" s="68"/>
      <c r="GI1070" s="68"/>
      <c r="GJ1070" s="68"/>
      <c r="GK1070" s="68"/>
      <c r="GL1070" s="68"/>
      <c r="GM1070" s="68"/>
      <c r="GN1070" s="68"/>
      <c r="GO1070" s="68"/>
      <c r="GP1070" s="68"/>
      <c r="GQ1070" s="68"/>
      <c r="GR1070" s="68"/>
      <c r="GS1070" s="68"/>
      <c r="GT1070" s="68"/>
      <c r="GU1070" s="68"/>
      <c r="GV1070" s="68"/>
      <c r="GW1070" s="68"/>
      <c r="GX1070" s="68"/>
      <c r="GY1070" s="68"/>
      <c r="GZ1070" s="68"/>
      <c r="HA1070" s="68"/>
      <c r="HB1070" s="68"/>
      <c r="HC1070" s="68"/>
      <c r="HD1070" s="68"/>
      <c r="HE1070" s="68"/>
      <c r="HF1070" s="68"/>
      <c r="HG1070" s="68"/>
      <c r="HH1070" s="68"/>
      <c r="HI1070" s="68"/>
      <c r="HJ1070" s="68"/>
      <c r="HK1070" s="68"/>
      <c r="HL1070" s="68"/>
      <c r="HM1070" s="68"/>
      <c r="HN1070" s="68"/>
      <c r="HO1070" s="68"/>
      <c r="HP1070" s="68"/>
      <c r="HQ1070" s="68"/>
      <c r="HR1070" s="68"/>
      <c r="HS1070" s="68"/>
      <c r="HT1070" s="68"/>
      <c r="HU1070" s="68"/>
      <c r="HV1070" s="68"/>
      <c r="HW1070" s="68"/>
      <c r="HX1070" s="68"/>
      <c r="HY1070" s="68"/>
      <c r="HZ1070" s="68"/>
      <c r="IA1070" s="68"/>
      <c r="IB1070" s="68"/>
      <c r="IC1070" s="68"/>
      <c r="ID1070" s="68"/>
      <c r="IE1070" s="68"/>
      <c r="IF1070" s="68"/>
      <c r="IG1070" s="68"/>
      <c r="IH1070" s="68"/>
      <c r="II1070" s="68"/>
      <c r="IJ1070" s="68"/>
      <c r="IK1070" s="68"/>
      <c r="IL1070" s="68"/>
      <c r="IM1070" s="68"/>
      <c r="IN1070" s="68"/>
      <c r="IO1070" s="68"/>
      <c r="IP1070" s="68"/>
      <c r="IQ1070" s="68"/>
      <c r="IR1070" s="68"/>
      <c r="IS1070" s="68"/>
      <c r="IT1070" s="68"/>
      <c r="IU1070" s="68"/>
      <c r="IV1070" s="68"/>
      <c r="IW1070" s="68"/>
      <c r="IX1070" s="68"/>
      <c r="IY1070" s="68"/>
      <c r="IZ1070" s="68"/>
      <c r="JA1070" s="68"/>
      <c r="JB1070" s="68"/>
      <c r="JC1070" s="68"/>
      <c r="JD1070" s="68"/>
      <c r="JE1070" s="68"/>
      <c r="JF1070" s="68"/>
      <c r="JG1070" s="68"/>
      <c r="JH1070" s="68"/>
      <c r="JI1070" s="68"/>
      <c r="JJ1070" s="68"/>
      <c r="JK1070" s="68"/>
      <c r="JL1070" s="68"/>
      <c r="JM1070" s="68"/>
      <c r="JN1070" s="68"/>
      <c r="JO1070" s="68"/>
      <c r="JP1070" s="68"/>
      <c r="JQ1070" s="68"/>
      <c r="JR1070" s="68"/>
      <c r="JS1070" s="68"/>
      <c r="JT1070" s="68"/>
      <c r="JU1070" s="68"/>
      <c r="JV1070" s="68"/>
      <c r="JW1070" s="68"/>
      <c r="JX1070" s="68"/>
      <c r="JY1070" s="68"/>
      <c r="JZ1070" s="68"/>
      <c r="KA1070" s="68"/>
      <c r="KB1070" s="68"/>
      <c r="KC1070" s="68"/>
      <c r="KD1070" s="68"/>
      <c r="KE1070" s="68"/>
      <c r="KF1070" s="68"/>
      <c r="KG1070" s="68"/>
      <c r="KH1070" s="68"/>
      <c r="KI1070" s="68"/>
      <c r="KJ1070" s="68"/>
      <c r="KK1070" s="68"/>
      <c r="KL1070" s="68"/>
      <c r="KM1070" s="68"/>
      <c r="KN1070" s="68"/>
      <c r="KO1070" s="68"/>
      <c r="KP1070" s="68"/>
      <c r="KQ1070" s="68"/>
      <c r="KR1070" s="68"/>
      <c r="KS1070" s="68"/>
      <c r="KT1070" s="68"/>
      <c r="KU1070" s="68"/>
      <c r="KV1070" s="68"/>
      <c r="KW1070" s="68"/>
      <c r="KX1070" s="68"/>
      <c r="KY1070" s="68"/>
      <c r="KZ1070" s="68"/>
      <c r="LA1070" s="68"/>
      <c r="LB1070" s="68"/>
      <c r="LC1070" s="68"/>
      <c r="LD1070" s="68"/>
      <c r="LE1070" s="68"/>
      <c r="LF1070" s="68"/>
      <c r="LG1070" s="68"/>
      <c r="LH1070" s="68"/>
      <c r="LI1070" s="68"/>
      <c r="LJ1070" s="68"/>
      <c r="LK1070" s="68"/>
      <c r="LL1070" s="68"/>
      <c r="LM1070" s="68"/>
      <c r="LN1070" s="68"/>
      <c r="LO1070" s="68"/>
      <c r="LP1070" s="68"/>
      <c r="LQ1070" s="68"/>
      <c r="LR1070" s="68"/>
      <c r="LS1070" s="68"/>
      <c r="LT1070" s="68"/>
      <c r="LU1070" s="68"/>
      <c r="LV1070" s="68"/>
      <c r="LW1070" s="68"/>
      <c r="LX1070" s="68"/>
      <c r="LY1070" s="68"/>
      <c r="LZ1070" s="68"/>
      <c r="MA1070" s="68"/>
      <c r="MB1070" s="68"/>
      <c r="MC1070" s="68"/>
      <c r="MD1070" s="68"/>
      <c r="ME1070" s="68"/>
      <c r="MF1070" s="68"/>
      <c r="MG1070" s="68"/>
      <c r="MH1070" s="68"/>
      <c r="MI1070" s="68"/>
      <c r="MJ1070" s="68"/>
      <c r="MK1070" s="68"/>
      <c r="ML1070" s="68"/>
      <c r="MM1070" s="68"/>
      <c r="MN1070" s="68"/>
      <c r="MO1070" s="68"/>
      <c r="MP1070" s="68"/>
      <c r="MQ1070" s="68"/>
      <c r="MR1070" s="68"/>
      <c r="MS1070" s="68"/>
      <c r="MT1070" s="68"/>
      <c r="MU1070" s="68"/>
      <c r="MV1070" s="68"/>
      <c r="MW1070" s="68"/>
      <c r="MX1070" s="68"/>
      <c r="MY1070" s="68"/>
      <c r="MZ1070" s="68"/>
      <c r="NA1070" s="68"/>
      <c r="NB1070" s="68"/>
      <c r="NC1070" s="68"/>
      <c r="ND1070" s="68"/>
      <c r="NE1070" s="68"/>
      <c r="NF1070" s="68"/>
      <c r="NG1070" s="68"/>
      <c r="NH1070" s="68"/>
      <c r="NI1070" s="68"/>
      <c r="NJ1070" s="68"/>
      <c r="NK1070" s="68"/>
      <c r="NL1070" s="68"/>
      <c r="NM1070" s="68"/>
      <c r="NN1070" s="68"/>
      <c r="NO1070" s="68"/>
      <c r="NP1070" s="68"/>
      <c r="NQ1070" s="68"/>
      <c r="NR1070" s="68"/>
      <c r="NS1070" s="68"/>
      <c r="NT1070" s="68"/>
      <c r="NU1070" s="68"/>
      <c r="NV1070" s="68"/>
      <c r="NW1070" s="68"/>
      <c r="NX1070" s="68"/>
      <c r="NY1070" s="68"/>
      <c r="NZ1070" s="68"/>
      <c r="OA1070" s="68"/>
      <c r="OB1070" s="68"/>
      <c r="OC1070" s="68"/>
      <c r="OD1070" s="68"/>
      <c r="OE1070" s="68"/>
      <c r="OF1070" s="68"/>
      <c r="OG1070" s="68"/>
      <c r="OH1070" s="68"/>
      <c r="OI1070" s="68"/>
      <c r="OJ1070" s="68"/>
      <c r="OK1070" s="68"/>
      <c r="OL1070" s="68"/>
      <c r="OM1070" s="68"/>
      <c r="ON1070" s="68"/>
      <c r="OO1070" s="68"/>
      <c r="OP1070" s="68"/>
      <c r="OQ1070" s="68"/>
      <c r="OR1070" s="68"/>
      <c r="OS1070" s="68"/>
      <c r="OT1070" s="68"/>
      <c r="OU1070" s="68"/>
      <c r="OV1070" s="68"/>
      <c r="OW1070" s="68"/>
      <c r="OX1070" s="68"/>
      <c r="OY1070" s="68"/>
      <c r="OZ1070" s="68"/>
      <c r="PA1070" s="68"/>
      <c r="PB1070" s="68"/>
      <c r="PC1070" s="68"/>
      <c r="PD1070" s="68"/>
      <c r="PE1070" s="68"/>
      <c r="PF1070" s="68"/>
      <c r="PG1070" s="68"/>
      <c r="PH1070" s="68"/>
      <c r="PI1070" s="68"/>
      <c r="PJ1070" s="68"/>
      <c r="PK1070" s="68"/>
      <c r="PL1070" s="68"/>
      <c r="PM1070" s="68"/>
      <c r="PN1070" s="68"/>
      <c r="PO1070" s="68"/>
      <c r="PP1070" s="68"/>
      <c r="PQ1070" s="68"/>
      <c r="PR1070" s="68"/>
      <c r="PS1070" s="68"/>
      <c r="PT1070" s="68"/>
      <c r="PU1070" s="68"/>
      <c r="PV1070" s="68"/>
      <c r="PW1070" s="68"/>
      <c r="PX1070" s="68"/>
      <c r="PY1070" s="68"/>
      <c r="PZ1070" s="68"/>
      <c r="QA1070" s="68"/>
      <c r="QB1070" s="68"/>
      <c r="QC1070" s="68"/>
      <c r="QD1070" s="68"/>
      <c r="QE1070" s="68"/>
      <c r="QF1070" s="68"/>
      <c r="QG1070" s="68"/>
      <c r="QH1070" s="68"/>
      <c r="QI1070" s="68"/>
      <c r="QJ1070" s="68"/>
      <c r="QK1070" s="68"/>
      <c r="QL1070" s="68"/>
      <c r="QM1070" s="68"/>
      <c r="QN1070" s="68"/>
      <c r="QO1070" s="68"/>
      <c r="QP1070" s="68"/>
      <c r="QQ1070" s="68"/>
      <c r="QR1070" s="68"/>
      <c r="QS1070" s="68"/>
      <c r="QT1070" s="68"/>
      <c r="QU1070" s="68"/>
      <c r="QV1070" s="68"/>
      <c r="QW1070" s="68"/>
      <c r="QX1070" s="68"/>
      <c r="QY1070" s="68"/>
      <c r="QZ1070" s="68"/>
      <c r="RA1070" s="68"/>
      <c r="RB1070" s="68"/>
      <c r="RC1070" s="68"/>
      <c r="RD1070" s="68"/>
      <c r="RE1070" s="68"/>
      <c r="RF1070" s="68"/>
      <c r="RG1070" s="68"/>
      <c r="RH1070" s="68"/>
      <c r="RI1070" s="68"/>
      <c r="RJ1070" s="68"/>
      <c r="RK1070" s="68"/>
      <c r="RL1070" s="68"/>
      <c r="RM1070" s="68"/>
      <c r="RN1070" s="68"/>
      <c r="RO1070" s="68"/>
      <c r="RP1070" s="68"/>
      <c r="RQ1070" s="68"/>
      <c r="RR1070" s="68"/>
      <c r="RS1070" s="68"/>
      <c r="RT1070" s="68"/>
      <c r="RU1070" s="68"/>
      <c r="RV1070" s="68"/>
      <c r="RW1070" s="68"/>
      <c r="RX1070" s="68"/>
      <c r="RY1070" s="68"/>
      <c r="RZ1070" s="68"/>
      <c r="SA1070" s="68"/>
      <c r="SB1070" s="68"/>
      <c r="SC1070" s="68"/>
      <c r="SD1070" s="68"/>
      <c r="SE1070" s="68"/>
      <c r="SF1070" s="68"/>
      <c r="SG1070" s="68"/>
      <c r="SH1070" s="68"/>
      <c r="SI1070" s="68"/>
      <c r="SJ1070" s="68"/>
      <c r="SK1070" s="68"/>
      <c r="SL1070" s="68"/>
      <c r="SM1070" s="68"/>
      <c r="SN1070" s="68"/>
      <c r="SO1070" s="68"/>
      <c r="SP1070" s="68"/>
      <c r="SQ1070" s="68"/>
      <c r="SR1070" s="68"/>
      <c r="SS1070" s="68"/>
      <c r="ST1070" s="68"/>
      <c r="SU1070" s="68"/>
      <c r="SV1070" s="68"/>
    </row>
    <row r="1071" spans="1:516" ht="16.5" customHeight="1" x14ac:dyDescent="0.2">
      <c r="A1071" s="20">
        <v>463</v>
      </c>
      <c r="B1071" s="20" t="s">
        <v>62</v>
      </c>
      <c r="C1071" s="20" t="s">
        <v>915</v>
      </c>
      <c r="D1071" s="20" t="s">
        <v>38</v>
      </c>
      <c r="E1071" s="20" t="s">
        <v>1345</v>
      </c>
      <c r="F1071" s="22" t="s">
        <v>948</v>
      </c>
      <c r="G1071" s="20" t="s">
        <v>42</v>
      </c>
      <c r="H1071" s="20" t="s">
        <v>35</v>
      </c>
      <c r="I1071" s="20" t="s">
        <v>81</v>
      </c>
      <c r="J1071" s="22" t="s">
        <v>915</v>
      </c>
      <c r="K1071" s="20"/>
      <c r="L1071" s="20"/>
      <c r="M1071" s="20"/>
      <c r="N1071" s="20"/>
      <c r="O1071" s="23"/>
      <c r="P1071" s="23">
        <v>674540</v>
      </c>
      <c r="Q1071" s="24">
        <v>1</v>
      </c>
      <c r="R1071" s="25">
        <v>45992</v>
      </c>
      <c r="S1071" s="20" t="s">
        <v>83</v>
      </c>
      <c r="T1071" s="26">
        <f t="shared" si="18"/>
        <v>674540</v>
      </c>
      <c r="U1071" s="27" t="s">
        <v>100</v>
      </c>
      <c r="V1071" s="27" t="s">
        <v>100</v>
      </c>
      <c r="W1071" s="68"/>
      <c r="X1071" s="68"/>
      <c r="Y1071" s="68"/>
      <c r="Z1071" s="68"/>
      <c r="AA1071" s="68"/>
      <c r="AB1071" s="68"/>
      <c r="AC1071" s="68"/>
      <c r="AD1071" s="68"/>
      <c r="AE1071" s="68"/>
      <c r="AF1071" s="68"/>
      <c r="AG1071" s="68"/>
      <c r="AH1071" s="68"/>
      <c r="AI1071" s="68"/>
      <c r="AJ1071" s="68"/>
      <c r="AK1071" s="68"/>
      <c r="AL1071" s="68"/>
      <c r="AM1071" s="68"/>
      <c r="AN1071" s="68"/>
      <c r="AO1071" s="68"/>
      <c r="AP1071" s="68"/>
      <c r="AQ1071" s="68"/>
      <c r="AR1071" s="68"/>
      <c r="AS1071" s="68"/>
      <c r="AT1071" s="68"/>
      <c r="AU1071" s="68"/>
      <c r="AV1071" s="68"/>
      <c r="AW1071" s="68"/>
      <c r="AX1071" s="68"/>
      <c r="AY1071" s="68"/>
      <c r="AZ1071" s="68"/>
      <c r="BA1071" s="68"/>
      <c r="BB1071" s="68"/>
      <c r="BC1071" s="68"/>
      <c r="BD1071" s="68"/>
      <c r="BE1071" s="68"/>
      <c r="BF1071" s="68"/>
      <c r="BG1071" s="68"/>
      <c r="BH1071" s="68"/>
      <c r="BI1071" s="68"/>
      <c r="BJ1071" s="68"/>
      <c r="BK1071" s="68"/>
      <c r="BL1071" s="68"/>
      <c r="BM1071" s="68"/>
      <c r="BN1071" s="68"/>
      <c r="BO1071" s="68"/>
      <c r="BP1071" s="68"/>
      <c r="BQ1071" s="68"/>
      <c r="BR1071" s="68"/>
      <c r="BS1071" s="68"/>
      <c r="BT1071" s="68"/>
      <c r="BU1071" s="68"/>
      <c r="BV1071" s="68"/>
      <c r="BW1071" s="68"/>
      <c r="BX1071" s="68"/>
      <c r="BY1071" s="68"/>
      <c r="BZ1071" s="68"/>
      <c r="CA1071" s="68"/>
      <c r="CB1071" s="68"/>
      <c r="CC1071" s="68"/>
      <c r="CD1071" s="68"/>
      <c r="CE1071" s="68"/>
      <c r="CF1071" s="68"/>
      <c r="CG1071" s="68"/>
      <c r="CH1071" s="68"/>
      <c r="CI1071" s="68"/>
      <c r="CJ1071" s="68"/>
      <c r="CK1071" s="68"/>
      <c r="CL1071" s="68"/>
      <c r="CM1071" s="68"/>
      <c r="CN1071" s="68"/>
      <c r="CO1071" s="68"/>
      <c r="CP1071" s="68"/>
      <c r="CQ1071" s="68"/>
      <c r="CR1071" s="68"/>
      <c r="CS1071" s="68"/>
      <c r="CT1071" s="68"/>
      <c r="CU1071" s="68"/>
      <c r="CV1071" s="68"/>
      <c r="CW1071" s="68"/>
      <c r="CX1071" s="68"/>
      <c r="CY1071" s="68"/>
      <c r="CZ1071" s="68"/>
      <c r="DA1071" s="68"/>
      <c r="DB1071" s="68"/>
      <c r="DC1071" s="68"/>
      <c r="DD1071" s="68"/>
      <c r="DE1071" s="68"/>
      <c r="DF1071" s="68"/>
      <c r="DG1071" s="68"/>
      <c r="DH1071" s="68"/>
      <c r="DI1071" s="68"/>
      <c r="DJ1071" s="68"/>
      <c r="DK1071" s="68"/>
      <c r="DL1071" s="68"/>
      <c r="DM1071" s="68"/>
      <c r="DN1071" s="68"/>
      <c r="DO1071" s="68"/>
      <c r="DP1071" s="68"/>
      <c r="DQ1071" s="68"/>
      <c r="DR1071" s="68"/>
      <c r="DS1071" s="68"/>
      <c r="DT1071" s="68"/>
      <c r="DU1071" s="68"/>
      <c r="DV1071" s="68"/>
      <c r="DW1071" s="68"/>
      <c r="DX1071" s="68"/>
      <c r="DY1071" s="68"/>
      <c r="DZ1071" s="68"/>
      <c r="EA1071" s="68"/>
      <c r="EB1071" s="68"/>
      <c r="EC1071" s="68"/>
      <c r="ED1071" s="68"/>
      <c r="EE1071" s="68"/>
      <c r="EF1071" s="68"/>
      <c r="EG1071" s="68"/>
      <c r="EH1071" s="68"/>
      <c r="EI1071" s="68"/>
      <c r="EJ1071" s="68"/>
      <c r="EK1071" s="68"/>
      <c r="EL1071" s="68"/>
      <c r="EM1071" s="68"/>
      <c r="EN1071" s="68"/>
      <c r="EO1071" s="68"/>
      <c r="EP1071" s="68"/>
      <c r="EQ1071" s="68"/>
      <c r="ER1071" s="68"/>
      <c r="ES1071" s="68"/>
      <c r="ET1071" s="68"/>
      <c r="EU1071" s="68"/>
      <c r="EV1071" s="68"/>
      <c r="EW1071" s="68"/>
      <c r="EX1071" s="68"/>
      <c r="EY1071" s="68"/>
      <c r="EZ1071" s="68"/>
      <c r="FA1071" s="68"/>
      <c r="FB1071" s="68"/>
      <c r="FC1071" s="68"/>
      <c r="FD1071" s="68"/>
      <c r="FE1071" s="68"/>
      <c r="FF1071" s="68"/>
      <c r="FG1071" s="68"/>
      <c r="FH1071" s="68"/>
      <c r="FI1071" s="68"/>
      <c r="FJ1071" s="68"/>
      <c r="FK1071" s="68"/>
      <c r="FL1071" s="68"/>
      <c r="FM1071" s="68"/>
      <c r="FN1071" s="68"/>
      <c r="FO1071" s="68"/>
      <c r="FP1071" s="68"/>
      <c r="FQ1071" s="68"/>
      <c r="FR1071" s="68"/>
      <c r="FS1071" s="68"/>
      <c r="FT1071" s="68"/>
      <c r="FU1071" s="68"/>
      <c r="FV1071" s="68"/>
      <c r="FW1071" s="68"/>
      <c r="FX1071" s="68"/>
      <c r="FY1071" s="68"/>
      <c r="FZ1071" s="68"/>
      <c r="GA1071" s="68"/>
      <c r="GB1071" s="68"/>
      <c r="GC1071" s="68"/>
      <c r="GD1071" s="68"/>
      <c r="GE1071" s="68"/>
      <c r="GF1071" s="68"/>
      <c r="GG1071" s="68"/>
      <c r="GH1071" s="68"/>
      <c r="GI1071" s="68"/>
      <c r="GJ1071" s="68"/>
      <c r="GK1071" s="68"/>
      <c r="GL1071" s="68"/>
      <c r="GM1071" s="68"/>
      <c r="GN1071" s="68"/>
      <c r="GO1071" s="68"/>
      <c r="GP1071" s="68"/>
      <c r="GQ1071" s="68"/>
      <c r="GR1071" s="68"/>
      <c r="GS1071" s="68"/>
      <c r="GT1071" s="68"/>
      <c r="GU1071" s="68"/>
      <c r="GV1071" s="68"/>
      <c r="GW1071" s="68"/>
      <c r="GX1071" s="68"/>
      <c r="GY1071" s="68"/>
      <c r="GZ1071" s="68"/>
      <c r="HA1071" s="68"/>
      <c r="HB1071" s="68"/>
      <c r="HC1071" s="68"/>
      <c r="HD1071" s="68"/>
      <c r="HE1071" s="68"/>
      <c r="HF1071" s="68"/>
      <c r="HG1071" s="68"/>
      <c r="HH1071" s="68"/>
      <c r="HI1071" s="68"/>
      <c r="HJ1071" s="68"/>
      <c r="HK1071" s="68"/>
      <c r="HL1071" s="68"/>
      <c r="HM1071" s="68"/>
      <c r="HN1071" s="68"/>
      <c r="HO1071" s="68"/>
      <c r="HP1071" s="68"/>
      <c r="HQ1071" s="68"/>
      <c r="HR1071" s="68"/>
      <c r="HS1071" s="68"/>
      <c r="HT1071" s="68"/>
      <c r="HU1071" s="68"/>
      <c r="HV1071" s="68"/>
      <c r="HW1071" s="68"/>
      <c r="HX1071" s="68"/>
      <c r="HY1071" s="68"/>
      <c r="HZ1071" s="68"/>
      <c r="IA1071" s="68"/>
      <c r="IB1071" s="68"/>
      <c r="IC1071" s="68"/>
      <c r="ID1071" s="68"/>
      <c r="IE1071" s="68"/>
      <c r="IF1071" s="68"/>
      <c r="IG1071" s="68"/>
      <c r="IH1071" s="68"/>
      <c r="II1071" s="68"/>
      <c r="IJ1071" s="68"/>
      <c r="IK1071" s="68"/>
      <c r="IL1071" s="68"/>
      <c r="IM1071" s="68"/>
      <c r="IN1071" s="68"/>
      <c r="IO1071" s="68"/>
      <c r="IP1071" s="68"/>
      <c r="IQ1071" s="68"/>
      <c r="IR1071" s="68"/>
      <c r="IS1071" s="68"/>
      <c r="IT1071" s="68"/>
      <c r="IU1071" s="68"/>
      <c r="IV1071" s="68"/>
      <c r="IW1071" s="68"/>
      <c r="IX1071" s="68"/>
      <c r="IY1071" s="68"/>
      <c r="IZ1071" s="68"/>
      <c r="JA1071" s="68"/>
      <c r="JB1071" s="68"/>
      <c r="JC1071" s="68"/>
      <c r="JD1071" s="68"/>
      <c r="JE1071" s="68"/>
      <c r="JF1071" s="68"/>
      <c r="JG1071" s="68"/>
      <c r="JH1071" s="68"/>
      <c r="JI1071" s="68"/>
      <c r="JJ1071" s="68"/>
      <c r="JK1071" s="68"/>
      <c r="JL1071" s="68"/>
      <c r="JM1071" s="68"/>
      <c r="JN1071" s="68"/>
      <c r="JO1071" s="68"/>
      <c r="JP1071" s="68"/>
      <c r="JQ1071" s="68"/>
      <c r="JR1071" s="68"/>
      <c r="JS1071" s="68"/>
      <c r="JT1071" s="68"/>
      <c r="JU1071" s="68"/>
      <c r="JV1071" s="68"/>
      <c r="JW1071" s="68"/>
      <c r="JX1071" s="68"/>
      <c r="JY1071" s="68"/>
      <c r="JZ1071" s="68"/>
      <c r="KA1071" s="68"/>
      <c r="KB1071" s="68"/>
      <c r="KC1071" s="68"/>
      <c r="KD1071" s="68"/>
      <c r="KE1071" s="68"/>
      <c r="KF1071" s="68"/>
      <c r="KG1071" s="68"/>
      <c r="KH1071" s="68"/>
      <c r="KI1071" s="68"/>
      <c r="KJ1071" s="68"/>
      <c r="KK1071" s="68"/>
      <c r="KL1071" s="68"/>
      <c r="KM1071" s="68"/>
      <c r="KN1071" s="68"/>
      <c r="KO1071" s="68"/>
      <c r="KP1071" s="68"/>
      <c r="KQ1071" s="68"/>
      <c r="KR1071" s="68"/>
      <c r="KS1071" s="68"/>
      <c r="KT1071" s="68"/>
      <c r="KU1071" s="68"/>
      <c r="KV1071" s="68"/>
      <c r="KW1071" s="68"/>
      <c r="KX1071" s="68"/>
      <c r="KY1071" s="68"/>
      <c r="KZ1071" s="68"/>
      <c r="LA1071" s="68"/>
      <c r="LB1071" s="68"/>
      <c r="LC1071" s="68"/>
      <c r="LD1071" s="68"/>
      <c r="LE1071" s="68"/>
      <c r="LF1071" s="68"/>
      <c r="LG1071" s="68"/>
      <c r="LH1071" s="68"/>
      <c r="LI1071" s="68"/>
      <c r="LJ1071" s="68"/>
      <c r="LK1071" s="68"/>
      <c r="LL1071" s="68"/>
      <c r="LM1071" s="68"/>
      <c r="LN1071" s="68"/>
      <c r="LO1071" s="68"/>
      <c r="LP1071" s="68"/>
      <c r="LQ1071" s="68"/>
      <c r="LR1071" s="68"/>
      <c r="LS1071" s="68"/>
      <c r="LT1071" s="68"/>
      <c r="LU1071" s="68"/>
      <c r="LV1071" s="68"/>
      <c r="LW1071" s="68"/>
      <c r="LX1071" s="68"/>
      <c r="LY1071" s="68"/>
      <c r="LZ1071" s="68"/>
      <c r="MA1071" s="68"/>
      <c r="MB1071" s="68"/>
      <c r="MC1071" s="68"/>
      <c r="MD1071" s="68"/>
      <c r="ME1071" s="68"/>
      <c r="MF1071" s="68"/>
      <c r="MG1071" s="68"/>
      <c r="MH1071" s="68"/>
      <c r="MI1071" s="68"/>
      <c r="MJ1071" s="68"/>
      <c r="MK1071" s="68"/>
      <c r="ML1071" s="68"/>
      <c r="MM1071" s="68"/>
      <c r="MN1071" s="68"/>
      <c r="MO1071" s="68"/>
      <c r="MP1071" s="68"/>
      <c r="MQ1071" s="68"/>
      <c r="MR1071" s="68"/>
      <c r="MS1071" s="68"/>
      <c r="MT1071" s="68"/>
      <c r="MU1071" s="68"/>
      <c r="MV1071" s="68"/>
      <c r="MW1071" s="68"/>
      <c r="MX1071" s="68"/>
      <c r="MY1071" s="68"/>
      <c r="MZ1071" s="68"/>
      <c r="NA1071" s="68"/>
      <c r="NB1071" s="68"/>
      <c r="NC1071" s="68"/>
      <c r="ND1071" s="68"/>
      <c r="NE1071" s="68"/>
      <c r="NF1071" s="68"/>
      <c r="NG1071" s="68"/>
      <c r="NH1071" s="68"/>
      <c r="NI1071" s="68"/>
      <c r="NJ1071" s="68"/>
      <c r="NK1071" s="68"/>
      <c r="NL1071" s="68"/>
      <c r="NM1071" s="68"/>
      <c r="NN1071" s="68"/>
      <c r="NO1071" s="68"/>
      <c r="NP1071" s="68"/>
      <c r="NQ1071" s="68"/>
      <c r="NR1071" s="68"/>
      <c r="NS1071" s="68"/>
      <c r="NT1071" s="68"/>
      <c r="NU1071" s="68"/>
      <c r="NV1071" s="68"/>
      <c r="NW1071" s="68"/>
      <c r="NX1071" s="68"/>
      <c r="NY1071" s="68"/>
      <c r="NZ1071" s="68"/>
      <c r="OA1071" s="68"/>
      <c r="OB1071" s="68"/>
      <c r="OC1071" s="68"/>
      <c r="OD1071" s="68"/>
      <c r="OE1071" s="68"/>
      <c r="OF1071" s="68"/>
      <c r="OG1071" s="68"/>
      <c r="OH1071" s="68"/>
      <c r="OI1071" s="68"/>
      <c r="OJ1071" s="68"/>
      <c r="OK1071" s="68"/>
      <c r="OL1071" s="68"/>
      <c r="OM1071" s="68"/>
      <c r="ON1071" s="68"/>
      <c r="OO1071" s="68"/>
      <c r="OP1071" s="68"/>
      <c r="OQ1071" s="68"/>
      <c r="OR1071" s="68"/>
      <c r="OS1071" s="68"/>
      <c r="OT1071" s="68"/>
      <c r="OU1071" s="68"/>
      <c r="OV1071" s="68"/>
      <c r="OW1071" s="68"/>
      <c r="OX1071" s="68"/>
      <c r="OY1071" s="68"/>
      <c r="OZ1071" s="68"/>
      <c r="PA1071" s="68"/>
      <c r="PB1071" s="68"/>
      <c r="PC1071" s="68"/>
      <c r="PD1071" s="68"/>
      <c r="PE1071" s="68"/>
      <c r="PF1071" s="68"/>
      <c r="PG1071" s="68"/>
      <c r="PH1071" s="68"/>
      <c r="PI1071" s="68"/>
      <c r="PJ1071" s="68"/>
      <c r="PK1071" s="68"/>
      <c r="PL1071" s="68"/>
      <c r="PM1071" s="68"/>
      <c r="PN1071" s="68"/>
      <c r="PO1071" s="68"/>
      <c r="PP1071" s="68"/>
      <c r="PQ1071" s="68"/>
      <c r="PR1071" s="68"/>
      <c r="PS1071" s="68"/>
      <c r="PT1071" s="68"/>
      <c r="PU1071" s="68"/>
      <c r="PV1071" s="68"/>
      <c r="PW1071" s="68"/>
      <c r="PX1071" s="68"/>
      <c r="PY1071" s="68"/>
      <c r="PZ1071" s="68"/>
      <c r="QA1071" s="68"/>
      <c r="QB1071" s="68"/>
      <c r="QC1071" s="68"/>
      <c r="QD1071" s="68"/>
      <c r="QE1071" s="68"/>
      <c r="QF1071" s="68"/>
      <c r="QG1071" s="68"/>
      <c r="QH1071" s="68"/>
      <c r="QI1071" s="68"/>
      <c r="QJ1071" s="68"/>
      <c r="QK1071" s="68"/>
      <c r="QL1071" s="68"/>
      <c r="QM1071" s="68"/>
      <c r="QN1071" s="68"/>
      <c r="QO1071" s="68"/>
      <c r="QP1071" s="68"/>
      <c r="QQ1071" s="68"/>
      <c r="QR1071" s="68"/>
      <c r="QS1071" s="68"/>
      <c r="QT1071" s="68"/>
      <c r="QU1071" s="68"/>
      <c r="QV1071" s="68"/>
      <c r="QW1071" s="68"/>
      <c r="QX1071" s="68"/>
      <c r="QY1071" s="68"/>
      <c r="QZ1071" s="68"/>
      <c r="RA1071" s="68"/>
      <c r="RB1071" s="68"/>
      <c r="RC1071" s="68"/>
      <c r="RD1071" s="68"/>
      <c r="RE1071" s="68"/>
      <c r="RF1071" s="68"/>
      <c r="RG1071" s="68"/>
      <c r="RH1071" s="68"/>
      <c r="RI1071" s="68"/>
      <c r="RJ1071" s="68"/>
      <c r="RK1071" s="68"/>
      <c r="RL1071" s="68"/>
      <c r="RM1071" s="68"/>
      <c r="RN1071" s="68"/>
      <c r="RO1071" s="68"/>
      <c r="RP1071" s="68"/>
      <c r="RQ1071" s="68"/>
      <c r="RR1071" s="68"/>
      <c r="RS1071" s="68"/>
      <c r="RT1071" s="68"/>
      <c r="RU1071" s="68"/>
      <c r="RV1071" s="68"/>
      <c r="RW1071" s="68"/>
      <c r="RX1071" s="68"/>
      <c r="RY1071" s="68"/>
      <c r="RZ1071" s="68"/>
      <c r="SA1071" s="68"/>
      <c r="SB1071" s="68"/>
      <c r="SC1071" s="68"/>
      <c r="SD1071" s="68"/>
      <c r="SE1071" s="68"/>
      <c r="SF1071" s="68"/>
      <c r="SG1071" s="68"/>
      <c r="SH1071" s="68"/>
      <c r="SI1071" s="68"/>
      <c r="SJ1071" s="68"/>
      <c r="SK1071" s="68"/>
      <c r="SL1071" s="68"/>
      <c r="SM1071" s="68"/>
      <c r="SN1071" s="68"/>
      <c r="SO1071" s="68"/>
      <c r="SP1071" s="68"/>
      <c r="SQ1071" s="68"/>
      <c r="SR1071" s="68"/>
      <c r="SS1071" s="68"/>
      <c r="ST1071" s="68"/>
      <c r="SU1071" s="68"/>
      <c r="SV1071" s="68"/>
    </row>
    <row r="1072" spans="1:516" ht="16.5" customHeight="1" x14ac:dyDescent="0.2">
      <c r="A1072" s="20">
        <v>464</v>
      </c>
      <c r="B1072" s="20" t="s">
        <v>62</v>
      </c>
      <c r="C1072" s="20" t="s">
        <v>915</v>
      </c>
      <c r="D1072" s="20" t="s">
        <v>38</v>
      </c>
      <c r="E1072" s="20" t="s">
        <v>1345</v>
      </c>
      <c r="F1072" s="22" t="s">
        <v>949</v>
      </c>
      <c r="G1072" s="20" t="s">
        <v>84</v>
      </c>
      <c r="H1072" s="20" t="s">
        <v>35</v>
      </c>
      <c r="I1072" s="20" t="s">
        <v>81</v>
      </c>
      <c r="J1072" s="22" t="s">
        <v>915</v>
      </c>
      <c r="K1072" s="20"/>
      <c r="L1072" s="20"/>
      <c r="M1072" s="20"/>
      <c r="N1072" s="20"/>
      <c r="O1072" s="23"/>
      <c r="P1072" s="23">
        <v>1448700</v>
      </c>
      <c r="Q1072" s="24">
        <v>1</v>
      </c>
      <c r="R1072" s="25">
        <v>45658</v>
      </c>
      <c r="S1072" s="20" t="s">
        <v>83</v>
      </c>
      <c r="T1072" s="26">
        <f t="shared" si="18"/>
        <v>1448700</v>
      </c>
      <c r="U1072" s="27" t="s">
        <v>100</v>
      </c>
      <c r="V1072" s="27" t="s">
        <v>100</v>
      </c>
      <c r="W1072" s="68"/>
      <c r="X1072" s="68"/>
      <c r="Y1072" s="68"/>
      <c r="Z1072" s="68"/>
      <c r="AA1072" s="68"/>
      <c r="AB1072" s="68"/>
      <c r="AC1072" s="68"/>
      <c r="AD1072" s="68"/>
      <c r="AE1072" s="68"/>
      <c r="AF1072" s="68"/>
      <c r="AG1072" s="68"/>
      <c r="AH1072" s="68"/>
      <c r="AI1072" s="68"/>
      <c r="AJ1072" s="68"/>
      <c r="AK1072" s="68"/>
      <c r="AL1072" s="68"/>
      <c r="AM1072" s="68"/>
      <c r="AN1072" s="68"/>
      <c r="AO1072" s="68"/>
      <c r="AP1072" s="68"/>
      <c r="AQ1072" s="68"/>
      <c r="AR1072" s="68"/>
      <c r="AS1072" s="68"/>
      <c r="AT1072" s="68"/>
      <c r="AU1072" s="68"/>
      <c r="AV1072" s="68"/>
      <c r="AW1072" s="68"/>
      <c r="AX1072" s="68"/>
      <c r="AY1072" s="68"/>
      <c r="AZ1072" s="68"/>
      <c r="BA1072" s="68"/>
      <c r="BB1072" s="68"/>
      <c r="BC1072" s="68"/>
      <c r="BD1072" s="68"/>
      <c r="BE1072" s="68"/>
      <c r="BF1072" s="68"/>
      <c r="BG1072" s="68"/>
      <c r="BH1072" s="68"/>
      <c r="BI1072" s="68"/>
      <c r="BJ1072" s="68"/>
      <c r="BK1072" s="68"/>
      <c r="BL1072" s="68"/>
      <c r="BM1072" s="68"/>
      <c r="BN1072" s="68"/>
      <c r="BO1072" s="68"/>
      <c r="BP1072" s="68"/>
      <c r="BQ1072" s="68"/>
      <c r="BR1072" s="68"/>
      <c r="BS1072" s="68"/>
      <c r="BT1072" s="68"/>
      <c r="BU1072" s="68"/>
      <c r="BV1072" s="68"/>
      <c r="BW1072" s="68"/>
      <c r="BX1072" s="68"/>
      <c r="BY1072" s="68"/>
      <c r="BZ1072" s="68"/>
      <c r="CA1072" s="68"/>
      <c r="CB1072" s="68"/>
      <c r="CC1072" s="68"/>
      <c r="CD1072" s="68"/>
      <c r="CE1072" s="68"/>
      <c r="CF1072" s="68"/>
      <c r="CG1072" s="68"/>
      <c r="CH1072" s="68"/>
      <c r="CI1072" s="68"/>
      <c r="CJ1072" s="68"/>
      <c r="CK1072" s="68"/>
      <c r="CL1072" s="68"/>
      <c r="CM1072" s="68"/>
      <c r="CN1072" s="68"/>
      <c r="CO1072" s="68"/>
      <c r="CP1072" s="68"/>
      <c r="CQ1072" s="68"/>
      <c r="CR1072" s="68"/>
      <c r="CS1072" s="68"/>
      <c r="CT1072" s="68"/>
      <c r="CU1072" s="68"/>
      <c r="CV1072" s="68"/>
      <c r="CW1072" s="68"/>
      <c r="CX1072" s="68"/>
      <c r="CY1072" s="68"/>
      <c r="CZ1072" s="68"/>
      <c r="DA1072" s="68"/>
      <c r="DB1072" s="68"/>
      <c r="DC1072" s="68"/>
      <c r="DD1072" s="68"/>
      <c r="DE1072" s="68"/>
      <c r="DF1072" s="68"/>
      <c r="DG1072" s="68"/>
      <c r="DH1072" s="68"/>
      <c r="DI1072" s="68"/>
      <c r="DJ1072" s="68"/>
      <c r="DK1072" s="68"/>
      <c r="DL1072" s="68"/>
      <c r="DM1072" s="68"/>
      <c r="DN1072" s="68"/>
      <c r="DO1072" s="68"/>
      <c r="DP1072" s="68"/>
      <c r="DQ1072" s="68"/>
      <c r="DR1072" s="68"/>
      <c r="DS1072" s="68"/>
      <c r="DT1072" s="68"/>
      <c r="DU1072" s="68"/>
      <c r="DV1072" s="68"/>
      <c r="DW1072" s="68"/>
      <c r="DX1072" s="68"/>
      <c r="DY1072" s="68"/>
      <c r="DZ1072" s="68"/>
      <c r="EA1072" s="68"/>
      <c r="EB1072" s="68"/>
      <c r="EC1072" s="68"/>
      <c r="ED1072" s="68"/>
      <c r="EE1072" s="68"/>
      <c r="EF1072" s="68"/>
      <c r="EG1072" s="68"/>
      <c r="EH1072" s="68"/>
      <c r="EI1072" s="68"/>
      <c r="EJ1072" s="68"/>
      <c r="EK1072" s="68"/>
      <c r="EL1072" s="68"/>
      <c r="EM1072" s="68"/>
      <c r="EN1072" s="68"/>
      <c r="EO1072" s="68"/>
      <c r="EP1072" s="68"/>
      <c r="EQ1072" s="68"/>
      <c r="ER1072" s="68"/>
      <c r="ES1072" s="68"/>
      <c r="ET1072" s="68"/>
      <c r="EU1072" s="68"/>
      <c r="EV1072" s="68"/>
      <c r="EW1072" s="68"/>
      <c r="EX1072" s="68"/>
      <c r="EY1072" s="68"/>
      <c r="EZ1072" s="68"/>
      <c r="FA1072" s="68"/>
      <c r="FB1072" s="68"/>
      <c r="FC1072" s="68"/>
      <c r="FD1072" s="68"/>
      <c r="FE1072" s="68"/>
      <c r="FF1072" s="68"/>
      <c r="FG1072" s="68"/>
      <c r="FH1072" s="68"/>
      <c r="FI1072" s="68"/>
      <c r="FJ1072" s="68"/>
      <c r="FK1072" s="68"/>
      <c r="FL1072" s="68"/>
      <c r="FM1072" s="68"/>
      <c r="FN1072" s="68"/>
      <c r="FO1072" s="68"/>
      <c r="FP1072" s="68"/>
      <c r="FQ1072" s="68"/>
      <c r="FR1072" s="68"/>
      <c r="FS1072" s="68"/>
      <c r="FT1072" s="68"/>
      <c r="FU1072" s="68"/>
      <c r="FV1072" s="68"/>
      <c r="FW1072" s="68"/>
      <c r="FX1072" s="68"/>
      <c r="FY1072" s="68"/>
      <c r="FZ1072" s="68"/>
      <c r="GA1072" s="68"/>
      <c r="GB1072" s="68"/>
      <c r="GC1072" s="68"/>
      <c r="GD1072" s="68"/>
      <c r="GE1072" s="68"/>
      <c r="GF1072" s="68"/>
      <c r="GG1072" s="68"/>
      <c r="GH1072" s="68"/>
      <c r="GI1072" s="68"/>
      <c r="GJ1072" s="68"/>
      <c r="GK1072" s="68"/>
      <c r="GL1072" s="68"/>
      <c r="GM1072" s="68"/>
      <c r="GN1072" s="68"/>
      <c r="GO1072" s="68"/>
      <c r="GP1072" s="68"/>
      <c r="GQ1072" s="68"/>
      <c r="GR1072" s="68"/>
      <c r="GS1072" s="68"/>
      <c r="GT1072" s="68"/>
      <c r="GU1072" s="68"/>
      <c r="GV1072" s="68"/>
      <c r="GW1072" s="68"/>
      <c r="GX1072" s="68"/>
      <c r="GY1072" s="68"/>
      <c r="GZ1072" s="68"/>
      <c r="HA1072" s="68"/>
      <c r="HB1072" s="68"/>
      <c r="HC1072" s="68"/>
      <c r="HD1072" s="68"/>
      <c r="HE1072" s="68"/>
      <c r="HF1072" s="68"/>
      <c r="HG1072" s="68"/>
      <c r="HH1072" s="68"/>
      <c r="HI1072" s="68"/>
      <c r="HJ1072" s="68"/>
      <c r="HK1072" s="68"/>
      <c r="HL1072" s="68"/>
      <c r="HM1072" s="68"/>
      <c r="HN1072" s="68"/>
      <c r="HO1072" s="68"/>
      <c r="HP1072" s="68"/>
      <c r="HQ1072" s="68"/>
      <c r="HR1072" s="68"/>
      <c r="HS1072" s="68"/>
      <c r="HT1072" s="68"/>
      <c r="HU1072" s="68"/>
      <c r="HV1072" s="68"/>
      <c r="HW1072" s="68"/>
      <c r="HX1072" s="68"/>
      <c r="HY1072" s="68"/>
      <c r="HZ1072" s="68"/>
      <c r="IA1072" s="68"/>
      <c r="IB1072" s="68"/>
      <c r="IC1072" s="68"/>
      <c r="ID1072" s="68"/>
      <c r="IE1072" s="68"/>
      <c r="IF1072" s="68"/>
      <c r="IG1072" s="68"/>
      <c r="IH1072" s="68"/>
      <c r="II1072" s="68"/>
      <c r="IJ1072" s="68"/>
      <c r="IK1072" s="68"/>
      <c r="IL1072" s="68"/>
      <c r="IM1072" s="68"/>
      <c r="IN1072" s="68"/>
      <c r="IO1072" s="68"/>
      <c r="IP1072" s="68"/>
      <c r="IQ1072" s="68"/>
      <c r="IR1072" s="68"/>
      <c r="IS1072" s="68"/>
      <c r="IT1072" s="68"/>
      <c r="IU1072" s="68"/>
      <c r="IV1072" s="68"/>
      <c r="IW1072" s="68"/>
      <c r="IX1072" s="68"/>
      <c r="IY1072" s="68"/>
      <c r="IZ1072" s="68"/>
      <c r="JA1072" s="68"/>
      <c r="JB1072" s="68"/>
      <c r="JC1072" s="68"/>
      <c r="JD1072" s="68"/>
      <c r="JE1072" s="68"/>
      <c r="JF1072" s="68"/>
      <c r="JG1072" s="68"/>
      <c r="JH1072" s="68"/>
      <c r="JI1072" s="68"/>
      <c r="JJ1072" s="68"/>
      <c r="JK1072" s="68"/>
      <c r="JL1072" s="68"/>
      <c r="JM1072" s="68"/>
      <c r="JN1072" s="68"/>
      <c r="JO1072" s="68"/>
      <c r="JP1072" s="68"/>
      <c r="JQ1072" s="68"/>
      <c r="JR1072" s="68"/>
      <c r="JS1072" s="68"/>
      <c r="JT1072" s="68"/>
      <c r="JU1072" s="68"/>
      <c r="JV1072" s="68"/>
      <c r="JW1072" s="68"/>
      <c r="JX1072" s="68"/>
      <c r="JY1072" s="68"/>
      <c r="JZ1072" s="68"/>
      <c r="KA1072" s="68"/>
      <c r="KB1072" s="68"/>
      <c r="KC1072" s="68"/>
      <c r="KD1072" s="68"/>
      <c r="KE1072" s="68"/>
      <c r="KF1072" s="68"/>
      <c r="KG1072" s="68"/>
      <c r="KH1072" s="68"/>
      <c r="KI1072" s="68"/>
      <c r="KJ1072" s="68"/>
      <c r="KK1072" s="68"/>
      <c r="KL1072" s="68"/>
      <c r="KM1072" s="68"/>
      <c r="KN1072" s="68"/>
      <c r="KO1072" s="68"/>
      <c r="KP1072" s="68"/>
      <c r="KQ1072" s="68"/>
      <c r="KR1072" s="68"/>
      <c r="KS1072" s="68"/>
      <c r="KT1072" s="68"/>
      <c r="KU1072" s="68"/>
      <c r="KV1072" s="68"/>
      <c r="KW1072" s="68"/>
      <c r="KX1072" s="68"/>
      <c r="KY1072" s="68"/>
      <c r="KZ1072" s="68"/>
      <c r="LA1072" s="68"/>
      <c r="LB1072" s="68"/>
      <c r="LC1072" s="68"/>
      <c r="LD1072" s="68"/>
      <c r="LE1072" s="68"/>
      <c r="LF1072" s="68"/>
      <c r="LG1072" s="68"/>
      <c r="LH1072" s="68"/>
      <c r="LI1072" s="68"/>
      <c r="LJ1072" s="68"/>
      <c r="LK1072" s="68"/>
      <c r="LL1072" s="68"/>
      <c r="LM1072" s="68"/>
      <c r="LN1072" s="68"/>
      <c r="LO1072" s="68"/>
      <c r="LP1072" s="68"/>
      <c r="LQ1072" s="68"/>
      <c r="LR1072" s="68"/>
      <c r="LS1072" s="68"/>
      <c r="LT1072" s="68"/>
      <c r="LU1072" s="68"/>
      <c r="LV1072" s="68"/>
      <c r="LW1072" s="68"/>
      <c r="LX1072" s="68"/>
      <c r="LY1072" s="68"/>
      <c r="LZ1072" s="68"/>
      <c r="MA1072" s="68"/>
      <c r="MB1072" s="68"/>
      <c r="MC1072" s="68"/>
      <c r="MD1072" s="68"/>
      <c r="ME1072" s="68"/>
      <c r="MF1072" s="68"/>
      <c r="MG1072" s="68"/>
      <c r="MH1072" s="68"/>
      <c r="MI1072" s="68"/>
      <c r="MJ1072" s="68"/>
      <c r="MK1072" s="68"/>
      <c r="ML1072" s="68"/>
      <c r="MM1072" s="68"/>
      <c r="MN1072" s="68"/>
      <c r="MO1072" s="68"/>
      <c r="MP1072" s="68"/>
      <c r="MQ1072" s="68"/>
      <c r="MR1072" s="68"/>
      <c r="MS1072" s="68"/>
      <c r="MT1072" s="68"/>
      <c r="MU1072" s="68"/>
      <c r="MV1072" s="68"/>
      <c r="MW1072" s="68"/>
      <c r="MX1072" s="68"/>
      <c r="MY1072" s="68"/>
      <c r="MZ1072" s="68"/>
      <c r="NA1072" s="68"/>
      <c r="NB1072" s="68"/>
      <c r="NC1072" s="68"/>
      <c r="ND1072" s="68"/>
      <c r="NE1072" s="68"/>
      <c r="NF1072" s="68"/>
      <c r="NG1072" s="68"/>
      <c r="NH1072" s="68"/>
      <c r="NI1072" s="68"/>
      <c r="NJ1072" s="68"/>
      <c r="NK1072" s="68"/>
      <c r="NL1072" s="68"/>
      <c r="NM1072" s="68"/>
      <c r="NN1072" s="68"/>
      <c r="NO1072" s="68"/>
      <c r="NP1072" s="68"/>
      <c r="NQ1072" s="68"/>
      <c r="NR1072" s="68"/>
      <c r="NS1072" s="68"/>
      <c r="NT1072" s="68"/>
      <c r="NU1072" s="68"/>
      <c r="NV1072" s="68"/>
      <c r="NW1072" s="68"/>
      <c r="NX1072" s="68"/>
      <c r="NY1072" s="68"/>
      <c r="NZ1072" s="68"/>
      <c r="OA1072" s="68"/>
      <c r="OB1072" s="68"/>
      <c r="OC1072" s="68"/>
      <c r="OD1072" s="68"/>
      <c r="OE1072" s="68"/>
      <c r="OF1072" s="68"/>
      <c r="OG1072" s="68"/>
      <c r="OH1072" s="68"/>
      <c r="OI1072" s="68"/>
      <c r="OJ1072" s="68"/>
      <c r="OK1072" s="68"/>
      <c r="OL1072" s="68"/>
      <c r="OM1072" s="68"/>
      <c r="ON1072" s="68"/>
      <c r="OO1072" s="68"/>
      <c r="OP1072" s="68"/>
      <c r="OQ1072" s="68"/>
      <c r="OR1072" s="68"/>
      <c r="OS1072" s="68"/>
      <c r="OT1072" s="68"/>
      <c r="OU1072" s="68"/>
      <c r="OV1072" s="68"/>
      <c r="OW1072" s="68"/>
      <c r="OX1072" s="68"/>
      <c r="OY1072" s="68"/>
      <c r="OZ1072" s="68"/>
      <c r="PA1072" s="68"/>
      <c r="PB1072" s="68"/>
      <c r="PC1072" s="68"/>
      <c r="PD1072" s="68"/>
      <c r="PE1072" s="68"/>
      <c r="PF1072" s="68"/>
      <c r="PG1072" s="68"/>
      <c r="PH1072" s="68"/>
      <c r="PI1072" s="68"/>
      <c r="PJ1072" s="68"/>
      <c r="PK1072" s="68"/>
      <c r="PL1072" s="68"/>
      <c r="PM1072" s="68"/>
      <c r="PN1072" s="68"/>
      <c r="PO1072" s="68"/>
      <c r="PP1072" s="68"/>
      <c r="PQ1072" s="68"/>
      <c r="PR1072" s="68"/>
      <c r="PS1072" s="68"/>
      <c r="PT1072" s="68"/>
      <c r="PU1072" s="68"/>
      <c r="PV1072" s="68"/>
      <c r="PW1072" s="68"/>
      <c r="PX1072" s="68"/>
      <c r="PY1072" s="68"/>
      <c r="PZ1072" s="68"/>
      <c r="QA1072" s="68"/>
      <c r="QB1072" s="68"/>
      <c r="QC1072" s="68"/>
      <c r="QD1072" s="68"/>
      <c r="QE1072" s="68"/>
      <c r="QF1072" s="68"/>
      <c r="QG1072" s="68"/>
      <c r="QH1072" s="68"/>
      <c r="QI1072" s="68"/>
      <c r="QJ1072" s="68"/>
      <c r="QK1072" s="68"/>
      <c r="QL1072" s="68"/>
      <c r="QM1072" s="68"/>
      <c r="QN1072" s="68"/>
      <c r="QO1072" s="68"/>
      <c r="QP1072" s="68"/>
      <c r="QQ1072" s="68"/>
      <c r="QR1072" s="68"/>
      <c r="QS1072" s="68"/>
      <c r="QT1072" s="68"/>
      <c r="QU1072" s="68"/>
      <c r="QV1072" s="68"/>
      <c r="QW1072" s="68"/>
      <c r="QX1072" s="68"/>
      <c r="QY1072" s="68"/>
      <c r="QZ1072" s="68"/>
      <c r="RA1072" s="68"/>
      <c r="RB1072" s="68"/>
      <c r="RC1072" s="68"/>
      <c r="RD1072" s="68"/>
      <c r="RE1072" s="68"/>
      <c r="RF1072" s="68"/>
      <c r="RG1072" s="68"/>
      <c r="RH1072" s="68"/>
      <c r="RI1072" s="68"/>
      <c r="RJ1072" s="68"/>
      <c r="RK1072" s="68"/>
      <c r="RL1072" s="68"/>
      <c r="RM1072" s="68"/>
      <c r="RN1072" s="68"/>
      <c r="RO1072" s="68"/>
      <c r="RP1072" s="68"/>
      <c r="RQ1072" s="68"/>
      <c r="RR1072" s="68"/>
      <c r="RS1072" s="68"/>
      <c r="RT1072" s="68"/>
      <c r="RU1072" s="68"/>
      <c r="RV1072" s="68"/>
      <c r="RW1072" s="68"/>
      <c r="RX1072" s="68"/>
      <c r="RY1072" s="68"/>
      <c r="RZ1072" s="68"/>
      <c r="SA1072" s="68"/>
      <c r="SB1072" s="68"/>
      <c r="SC1072" s="68"/>
      <c r="SD1072" s="68"/>
      <c r="SE1072" s="68"/>
      <c r="SF1072" s="68"/>
      <c r="SG1072" s="68"/>
      <c r="SH1072" s="68"/>
      <c r="SI1072" s="68"/>
      <c r="SJ1072" s="68"/>
      <c r="SK1072" s="68"/>
      <c r="SL1072" s="68"/>
      <c r="SM1072" s="68"/>
      <c r="SN1072" s="68"/>
      <c r="SO1072" s="68"/>
      <c r="SP1072" s="68"/>
      <c r="SQ1072" s="68"/>
      <c r="SR1072" s="68"/>
      <c r="SS1072" s="68"/>
      <c r="ST1072" s="68"/>
      <c r="SU1072" s="68"/>
      <c r="SV1072" s="68"/>
    </row>
    <row r="1073" spans="1:516" ht="16.5" customHeight="1" x14ac:dyDescent="0.2">
      <c r="A1073" s="20">
        <v>465</v>
      </c>
      <c r="B1073" s="20" t="s">
        <v>62</v>
      </c>
      <c r="C1073" s="20" t="s">
        <v>915</v>
      </c>
      <c r="D1073" s="20" t="s">
        <v>38</v>
      </c>
      <c r="E1073" s="20" t="s">
        <v>1345</v>
      </c>
      <c r="F1073" s="22" t="s">
        <v>949</v>
      </c>
      <c r="G1073" s="20" t="s">
        <v>84</v>
      </c>
      <c r="H1073" s="20" t="s">
        <v>35</v>
      </c>
      <c r="I1073" s="20" t="s">
        <v>81</v>
      </c>
      <c r="J1073" s="22" t="s">
        <v>915</v>
      </c>
      <c r="K1073" s="20"/>
      <c r="L1073" s="20"/>
      <c r="M1073" s="20"/>
      <c r="N1073" s="20"/>
      <c r="O1073" s="23"/>
      <c r="P1073" s="23">
        <v>1448700</v>
      </c>
      <c r="Q1073" s="24">
        <v>1</v>
      </c>
      <c r="R1073" s="25">
        <v>45689</v>
      </c>
      <c r="S1073" s="20" t="s">
        <v>83</v>
      </c>
      <c r="T1073" s="26">
        <f t="shared" si="18"/>
        <v>1448700</v>
      </c>
      <c r="U1073" s="27" t="s">
        <v>100</v>
      </c>
      <c r="V1073" s="27" t="s">
        <v>100</v>
      </c>
      <c r="W1073" s="68"/>
      <c r="X1073" s="68"/>
      <c r="Y1073" s="68"/>
      <c r="Z1073" s="68"/>
      <c r="AA1073" s="68"/>
      <c r="AB1073" s="68"/>
      <c r="AC1073" s="68"/>
      <c r="AD1073" s="68"/>
      <c r="AE1073" s="68"/>
      <c r="AF1073" s="68"/>
      <c r="AG1073" s="68"/>
      <c r="AH1073" s="68"/>
      <c r="AI1073" s="68"/>
      <c r="AJ1073" s="68"/>
      <c r="AK1073" s="68"/>
      <c r="AL1073" s="68"/>
      <c r="AM1073" s="68"/>
      <c r="AN1073" s="68"/>
      <c r="AO1073" s="68"/>
      <c r="AP1073" s="68"/>
      <c r="AQ1073" s="68"/>
      <c r="AR1073" s="68"/>
      <c r="AS1073" s="68"/>
      <c r="AT1073" s="68"/>
      <c r="AU1073" s="68"/>
      <c r="AV1073" s="68"/>
      <c r="AW1073" s="68"/>
      <c r="AX1073" s="68"/>
      <c r="AY1073" s="68"/>
      <c r="AZ1073" s="68"/>
      <c r="BA1073" s="68"/>
      <c r="BB1073" s="68"/>
      <c r="BC1073" s="68"/>
      <c r="BD1073" s="68"/>
      <c r="BE1073" s="68"/>
      <c r="BF1073" s="68"/>
      <c r="BG1073" s="68"/>
      <c r="BH1073" s="68"/>
      <c r="BI1073" s="68"/>
      <c r="BJ1073" s="68"/>
      <c r="BK1073" s="68"/>
      <c r="BL1073" s="68"/>
      <c r="BM1073" s="68"/>
      <c r="BN1073" s="68"/>
      <c r="BO1073" s="68"/>
      <c r="BP1073" s="68"/>
      <c r="BQ1073" s="68"/>
      <c r="BR1073" s="68"/>
      <c r="BS1073" s="68"/>
      <c r="BT1073" s="68"/>
      <c r="BU1073" s="68"/>
      <c r="BV1073" s="68"/>
      <c r="BW1073" s="68"/>
      <c r="BX1073" s="68"/>
      <c r="BY1073" s="68"/>
      <c r="BZ1073" s="68"/>
      <c r="CA1073" s="68"/>
      <c r="CB1073" s="68"/>
      <c r="CC1073" s="68"/>
      <c r="CD1073" s="68"/>
      <c r="CE1073" s="68"/>
      <c r="CF1073" s="68"/>
      <c r="CG1073" s="68"/>
      <c r="CH1073" s="68"/>
      <c r="CI1073" s="68"/>
      <c r="CJ1073" s="68"/>
      <c r="CK1073" s="68"/>
      <c r="CL1073" s="68"/>
      <c r="CM1073" s="68"/>
      <c r="CN1073" s="68"/>
      <c r="CO1073" s="68"/>
      <c r="CP1073" s="68"/>
      <c r="CQ1073" s="68"/>
      <c r="CR1073" s="68"/>
      <c r="CS1073" s="68"/>
      <c r="CT1073" s="68"/>
      <c r="CU1073" s="68"/>
      <c r="CV1073" s="68"/>
      <c r="CW1073" s="68"/>
      <c r="CX1073" s="68"/>
      <c r="CY1073" s="68"/>
      <c r="CZ1073" s="68"/>
      <c r="DA1073" s="68"/>
      <c r="DB1073" s="68"/>
      <c r="DC1073" s="68"/>
      <c r="DD1073" s="68"/>
      <c r="DE1073" s="68"/>
      <c r="DF1073" s="68"/>
      <c r="DG1073" s="68"/>
      <c r="DH1073" s="68"/>
      <c r="DI1073" s="68"/>
      <c r="DJ1073" s="68"/>
      <c r="DK1073" s="68"/>
      <c r="DL1073" s="68"/>
      <c r="DM1073" s="68"/>
      <c r="DN1073" s="68"/>
      <c r="DO1073" s="68"/>
      <c r="DP1073" s="68"/>
      <c r="DQ1073" s="68"/>
      <c r="DR1073" s="68"/>
      <c r="DS1073" s="68"/>
      <c r="DT1073" s="68"/>
      <c r="DU1073" s="68"/>
      <c r="DV1073" s="68"/>
      <c r="DW1073" s="68"/>
      <c r="DX1073" s="68"/>
      <c r="DY1073" s="68"/>
      <c r="DZ1073" s="68"/>
      <c r="EA1073" s="68"/>
      <c r="EB1073" s="68"/>
      <c r="EC1073" s="68"/>
      <c r="ED1073" s="68"/>
      <c r="EE1073" s="68"/>
      <c r="EF1073" s="68"/>
      <c r="EG1073" s="68"/>
      <c r="EH1073" s="68"/>
      <c r="EI1073" s="68"/>
      <c r="EJ1073" s="68"/>
      <c r="EK1073" s="68"/>
      <c r="EL1073" s="68"/>
      <c r="EM1073" s="68"/>
      <c r="EN1073" s="68"/>
      <c r="EO1073" s="68"/>
      <c r="EP1073" s="68"/>
      <c r="EQ1073" s="68"/>
      <c r="ER1073" s="68"/>
      <c r="ES1073" s="68"/>
      <c r="ET1073" s="68"/>
      <c r="EU1073" s="68"/>
      <c r="EV1073" s="68"/>
      <c r="EW1073" s="68"/>
      <c r="EX1073" s="68"/>
      <c r="EY1073" s="68"/>
      <c r="EZ1073" s="68"/>
      <c r="FA1073" s="68"/>
      <c r="FB1073" s="68"/>
      <c r="FC1073" s="68"/>
      <c r="FD1073" s="68"/>
      <c r="FE1073" s="68"/>
      <c r="FF1073" s="68"/>
      <c r="FG1073" s="68"/>
      <c r="FH1073" s="68"/>
      <c r="FI1073" s="68"/>
      <c r="FJ1073" s="68"/>
      <c r="FK1073" s="68"/>
      <c r="FL1073" s="68"/>
      <c r="FM1073" s="68"/>
      <c r="FN1073" s="68"/>
      <c r="FO1073" s="68"/>
      <c r="FP1073" s="68"/>
      <c r="FQ1073" s="68"/>
      <c r="FR1073" s="68"/>
      <c r="FS1073" s="68"/>
      <c r="FT1073" s="68"/>
      <c r="FU1073" s="68"/>
      <c r="FV1073" s="68"/>
      <c r="FW1073" s="68"/>
      <c r="FX1073" s="68"/>
      <c r="FY1073" s="68"/>
      <c r="FZ1073" s="68"/>
      <c r="GA1073" s="68"/>
      <c r="GB1073" s="68"/>
      <c r="GC1073" s="68"/>
      <c r="GD1073" s="68"/>
      <c r="GE1073" s="68"/>
      <c r="GF1073" s="68"/>
      <c r="GG1073" s="68"/>
      <c r="GH1073" s="68"/>
      <c r="GI1073" s="68"/>
      <c r="GJ1073" s="68"/>
      <c r="GK1073" s="68"/>
      <c r="GL1073" s="68"/>
      <c r="GM1073" s="68"/>
      <c r="GN1073" s="68"/>
      <c r="GO1073" s="68"/>
      <c r="GP1073" s="68"/>
      <c r="GQ1073" s="68"/>
      <c r="GR1073" s="68"/>
      <c r="GS1073" s="68"/>
      <c r="GT1073" s="68"/>
      <c r="GU1073" s="68"/>
      <c r="GV1073" s="68"/>
      <c r="GW1073" s="68"/>
      <c r="GX1073" s="68"/>
      <c r="GY1073" s="68"/>
      <c r="GZ1073" s="68"/>
      <c r="HA1073" s="68"/>
      <c r="HB1073" s="68"/>
      <c r="HC1073" s="68"/>
      <c r="HD1073" s="68"/>
      <c r="HE1073" s="68"/>
      <c r="HF1073" s="68"/>
      <c r="HG1073" s="68"/>
      <c r="HH1073" s="68"/>
      <c r="HI1073" s="68"/>
      <c r="HJ1073" s="68"/>
      <c r="HK1073" s="68"/>
      <c r="HL1073" s="68"/>
      <c r="HM1073" s="68"/>
      <c r="HN1073" s="68"/>
      <c r="HO1073" s="68"/>
      <c r="HP1073" s="68"/>
      <c r="HQ1073" s="68"/>
      <c r="HR1073" s="68"/>
      <c r="HS1073" s="68"/>
      <c r="HT1073" s="68"/>
      <c r="HU1073" s="68"/>
      <c r="HV1073" s="68"/>
      <c r="HW1073" s="68"/>
      <c r="HX1073" s="68"/>
      <c r="HY1073" s="68"/>
      <c r="HZ1073" s="68"/>
      <c r="IA1073" s="68"/>
      <c r="IB1073" s="68"/>
      <c r="IC1073" s="68"/>
      <c r="ID1073" s="68"/>
      <c r="IE1073" s="68"/>
      <c r="IF1073" s="68"/>
      <c r="IG1073" s="68"/>
      <c r="IH1073" s="68"/>
      <c r="II1073" s="68"/>
      <c r="IJ1073" s="68"/>
      <c r="IK1073" s="68"/>
      <c r="IL1073" s="68"/>
      <c r="IM1073" s="68"/>
      <c r="IN1073" s="68"/>
      <c r="IO1073" s="68"/>
      <c r="IP1073" s="68"/>
      <c r="IQ1073" s="68"/>
      <c r="IR1073" s="68"/>
      <c r="IS1073" s="68"/>
      <c r="IT1073" s="68"/>
      <c r="IU1073" s="68"/>
      <c r="IV1073" s="68"/>
      <c r="IW1073" s="68"/>
      <c r="IX1073" s="68"/>
      <c r="IY1073" s="68"/>
      <c r="IZ1073" s="68"/>
      <c r="JA1073" s="68"/>
      <c r="JB1073" s="68"/>
      <c r="JC1073" s="68"/>
      <c r="JD1073" s="68"/>
      <c r="JE1073" s="68"/>
      <c r="JF1073" s="68"/>
      <c r="JG1073" s="68"/>
      <c r="JH1073" s="68"/>
      <c r="JI1073" s="68"/>
      <c r="JJ1073" s="68"/>
      <c r="JK1073" s="68"/>
      <c r="JL1073" s="68"/>
      <c r="JM1073" s="68"/>
      <c r="JN1073" s="68"/>
      <c r="JO1073" s="68"/>
      <c r="JP1073" s="68"/>
      <c r="JQ1073" s="68"/>
      <c r="JR1073" s="68"/>
      <c r="JS1073" s="68"/>
      <c r="JT1073" s="68"/>
      <c r="JU1073" s="68"/>
      <c r="JV1073" s="68"/>
      <c r="JW1073" s="68"/>
      <c r="JX1073" s="68"/>
      <c r="JY1073" s="68"/>
      <c r="JZ1073" s="68"/>
      <c r="KA1073" s="68"/>
      <c r="KB1073" s="68"/>
      <c r="KC1073" s="68"/>
      <c r="KD1073" s="68"/>
      <c r="KE1073" s="68"/>
      <c r="KF1073" s="68"/>
      <c r="KG1073" s="68"/>
      <c r="KH1073" s="68"/>
      <c r="KI1073" s="68"/>
      <c r="KJ1073" s="68"/>
      <c r="KK1073" s="68"/>
      <c r="KL1073" s="68"/>
      <c r="KM1073" s="68"/>
      <c r="KN1073" s="68"/>
      <c r="KO1073" s="68"/>
      <c r="KP1073" s="68"/>
      <c r="KQ1073" s="68"/>
      <c r="KR1073" s="68"/>
      <c r="KS1073" s="68"/>
      <c r="KT1073" s="68"/>
      <c r="KU1073" s="68"/>
      <c r="KV1073" s="68"/>
      <c r="KW1073" s="68"/>
      <c r="KX1073" s="68"/>
      <c r="KY1073" s="68"/>
      <c r="KZ1073" s="68"/>
      <c r="LA1073" s="68"/>
      <c r="LB1073" s="68"/>
      <c r="LC1073" s="68"/>
      <c r="LD1073" s="68"/>
      <c r="LE1073" s="68"/>
      <c r="LF1073" s="68"/>
      <c r="LG1073" s="68"/>
      <c r="LH1073" s="68"/>
      <c r="LI1073" s="68"/>
      <c r="LJ1073" s="68"/>
      <c r="LK1073" s="68"/>
      <c r="LL1073" s="68"/>
      <c r="LM1073" s="68"/>
      <c r="LN1073" s="68"/>
      <c r="LO1073" s="68"/>
      <c r="LP1073" s="68"/>
      <c r="LQ1073" s="68"/>
      <c r="LR1073" s="68"/>
      <c r="LS1073" s="68"/>
      <c r="LT1073" s="68"/>
      <c r="LU1073" s="68"/>
      <c r="LV1073" s="68"/>
      <c r="LW1073" s="68"/>
      <c r="LX1073" s="68"/>
      <c r="LY1073" s="68"/>
      <c r="LZ1073" s="68"/>
      <c r="MA1073" s="68"/>
      <c r="MB1073" s="68"/>
      <c r="MC1073" s="68"/>
      <c r="MD1073" s="68"/>
      <c r="ME1073" s="68"/>
      <c r="MF1073" s="68"/>
      <c r="MG1073" s="68"/>
      <c r="MH1073" s="68"/>
      <c r="MI1073" s="68"/>
      <c r="MJ1073" s="68"/>
      <c r="MK1073" s="68"/>
      <c r="ML1073" s="68"/>
      <c r="MM1073" s="68"/>
      <c r="MN1073" s="68"/>
      <c r="MO1073" s="68"/>
      <c r="MP1073" s="68"/>
      <c r="MQ1073" s="68"/>
      <c r="MR1073" s="68"/>
      <c r="MS1073" s="68"/>
      <c r="MT1073" s="68"/>
      <c r="MU1073" s="68"/>
      <c r="MV1073" s="68"/>
      <c r="MW1073" s="68"/>
      <c r="MX1073" s="68"/>
      <c r="MY1073" s="68"/>
      <c r="MZ1073" s="68"/>
      <c r="NA1073" s="68"/>
      <c r="NB1073" s="68"/>
      <c r="NC1073" s="68"/>
      <c r="ND1073" s="68"/>
      <c r="NE1073" s="68"/>
      <c r="NF1073" s="68"/>
      <c r="NG1073" s="68"/>
      <c r="NH1073" s="68"/>
      <c r="NI1073" s="68"/>
      <c r="NJ1073" s="68"/>
      <c r="NK1073" s="68"/>
      <c r="NL1073" s="68"/>
      <c r="NM1073" s="68"/>
      <c r="NN1073" s="68"/>
      <c r="NO1073" s="68"/>
      <c r="NP1073" s="68"/>
      <c r="NQ1073" s="68"/>
      <c r="NR1073" s="68"/>
      <c r="NS1073" s="68"/>
      <c r="NT1073" s="68"/>
      <c r="NU1073" s="68"/>
      <c r="NV1073" s="68"/>
      <c r="NW1073" s="68"/>
      <c r="NX1073" s="68"/>
      <c r="NY1073" s="68"/>
      <c r="NZ1073" s="68"/>
      <c r="OA1073" s="68"/>
      <c r="OB1073" s="68"/>
      <c r="OC1073" s="68"/>
      <c r="OD1073" s="68"/>
      <c r="OE1073" s="68"/>
      <c r="OF1073" s="68"/>
      <c r="OG1073" s="68"/>
      <c r="OH1073" s="68"/>
      <c r="OI1073" s="68"/>
      <c r="OJ1073" s="68"/>
      <c r="OK1073" s="68"/>
      <c r="OL1073" s="68"/>
      <c r="OM1073" s="68"/>
      <c r="ON1073" s="68"/>
      <c r="OO1073" s="68"/>
      <c r="OP1073" s="68"/>
      <c r="OQ1073" s="68"/>
      <c r="OR1073" s="68"/>
      <c r="OS1073" s="68"/>
      <c r="OT1073" s="68"/>
      <c r="OU1073" s="68"/>
      <c r="OV1073" s="68"/>
      <c r="OW1073" s="68"/>
      <c r="OX1073" s="68"/>
      <c r="OY1073" s="68"/>
      <c r="OZ1073" s="68"/>
      <c r="PA1073" s="68"/>
      <c r="PB1073" s="68"/>
      <c r="PC1073" s="68"/>
      <c r="PD1073" s="68"/>
      <c r="PE1073" s="68"/>
      <c r="PF1073" s="68"/>
      <c r="PG1073" s="68"/>
      <c r="PH1073" s="68"/>
      <c r="PI1073" s="68"/>
      <c r="PJ1073" s="68"/>
      <c r="PK1073" s="68"/>
      <c r="PL1073" s="68"/>
      <c r="PM1073" s="68"/>
      <c r="PN1073" s="68"/>
      <c r="PO1073" s="68"/>
      <c r="PP1073" s="68"/>
      <c r="PQ1073" s="68"/>
      <c r="PR1073" s="68"/>
      <c r="PS1073" s="68"/>
      <c r="PT1073" s="68"/>
      <c r="PU1073" s="68"/>
      <c r="PV1073" s="68"/>
      <c r="PW1073" s="68"/>
      <c r="PX1073" s="68"/>
      <c r="PY1073" s="68"/>
      <c r="PZ1073" s="68"/>
      <c r="QA1073" s="68"/>
      <c r="QB1073" s="68"/>
      <c r="QC1073" s="68"/>
      <c r="QD1073" s="68"/>
      <c r="QE1073" s="68"/>
      <c r="QF1073" s="68"/>
      <c r="QG1073" s="68"/>
      <c r="QH1073" s="68"/>
      <c r="QI1073" s="68"/>
      <c r="QJ1073" s="68"/>
      <c r="QK1073" s="68"/>
      <c r="QL1073" s="68"/>
      <c r="QM1073" s="68"/>
      <c r="QN1073" s="68"/>
      <c r="QO1073" s="68"/>
      <c r="QP1073" s="68"/>
      <c r="QQ1073" s="68"/>
      <c r="QR1073" s="68"/>
      <c r="QS1073" s="68"/>
      <c r="QT1073" s="68"/>
      <c r="QU1073" s="68"/>
      <c r="QV1073" s="68"/>
      <c r="QW1073" s="68"/>
      <c r="QX1073" s="68"/>
      <c r="QY1073" s="68"/>
      <c r="QZ1073" s="68"/>
      <c r="RA1073" s="68"/>
      <c r="RB1073" s="68"/>
      <c r="RC1073" s="68"/>
      <c r="RD1073" s="68"/>
      <c r="RE1073" s="68"/>
      <c r="RF1073" s="68"/>
      <c r="RG1073" s="68"/>
      <c r="RH1073" s="68"/>
      <c r="RI1073" s="68"/>
      <c r="RJ1073" s="68"/>
      <c r="RK1073" s="68"/>
      <c r="RL1073" s="68"/>
      <c r="RM1073" s="68"/>
      <c r="RN1073" s="68"/>
      <c r="RO1073" s="68"/>
      <c r="RP1073" s="68"/>
      <c r="RQ1073" s="68"/>
      <c r="RR1073" s="68"/>
      <c r="RS1073" s="68"/>
      <c r="RT1073" s="68"/>
      <c r="RU1073" s="68"/>
      <c r="RV1073" s="68"/>
      <c r="RW1073" s="68"/>
      <c r="RX1073" s="68"/>
      <c r="RY1073" s="68"/>
      <c r="RZ1073" s="68"/>
      <c r="SA1073" s="68"/>
      <c r="SB1073" s="68"/>
      <c r="SC1073" s="68"/>
      <c r="SD1073" s="68"/>
      <c r="SE1073" s="68"/>
      <c r="SF1073" s="68"/>
      <c r="SG1073" s="68"/>
      <c r="SH1073" s="68"/>
      <c r="SI1073" s="68"/>
      <c r="SJ1073" s="68"/>
      <c r="SK1073" s="68"/>
      <c r="SL1073" s="68"/>
      <c r="SM1073" s="68"/>
      <c r="SN1073" s="68"/>
      <c r="SO1073" s="68"/>
      <c r="SP1073" s="68"/>
      <c r="SQ1073" s="68"/>
      <c r="SR1073" s="68"/>
      <c r="SS1073" s="68"/>
      <c r="ST1073" s="68"/>
      <c r="SU1073" s="68"/>
      <c r="SV1073" s="68"/>
    </row>
    <row r="1074" spans="1:516" ht="16.5" customHeight="1" x14ac:dyDescent="0.2">
      <c r="A1074" s="20">
        <v>466</v>
      </c>
      <c r="B1074" s="20" t="s">
        <v>62</v>
      </c>
      <c r="C1074" s="20" t="s">
        <v>915</v>
      </c>
      <c r="D1074" s="20" t="s">
        <v>38</v>
      </c>
      <c r="E1074" s="20" t="s">
        <v>1345</v>
      </c>
      <c r="F1074" s="22" t="s">
        <v>949</v>
      </c>
      <c r="G1074" s="20" t="s">
        <v>84</v>
      </c>
      <c r="H1074" s="20" t="s">
        <v>35</v>
      </c>
      <c r="I1074" s="20" t="s">
        <v>81</v>
      </c>
      <c r="J1074" s="22" t="s">
        <v>915</v>
      </c>
      <c r="K1074" s="20"/>
      <c r="L1074" s="20"/>
      <c r="M1074" s="20"/>
      <c r="N1074" s="20"/>
      <c r="O1074" s="23"/>
      <c r="P1074" s="23">
        <v>1448700</v>
      </c>
      <c r="Q1074" s="24">
        <v>1</v>
      </c>
      <c r="R1074" s="25">
        <v>45717</v>
      </c>
      <c r="S1074" s="20" t="s">
        <v>83</v>
      </c>
      <c r="T1074" s="26">
        <f t="shared" si="18"/>
        <v>1448700</v>
      </c>
      <c r="U1074" s="27" t="s">
        <v>100</v>
      </c>
      <c r="V1074" s="27" t="s">
        <v>100</v>
      </c>
      <c r="W1074" s="68"/>
      <c r="X1074" s="68"/>
      <c r="Y1074" s="68"/>
      <c r="Z1074" s="68"/>
      <c r="AA1074" s="68"/>
      <c r="AB1074" s="68"/>
      <c r="AC1074" s="68"/>
      <c r="AD1074" s="68"/>
      <c r="AE1074" s="68"/>
      <c r="AF1074" s="68"/>
      <c r="AG1074" s="68"/>
      <c r="AH1074" s="68"/>
      <c r="AI1074" s="68"/>
      <c r="AJ1074" s="68"/>
      <c r="AK1074" s="68"/>
      <c r="AL1074" s="68"/>
      <c r="AM1074" s="68"/>
      <c r="AN1074" s="68"/>
      <c r="AO1074" s="68"/>
      <c r="AP1074" s="68"/>
      <c r="AQ1074" s="68"/>
      <c r="AR1074" s="68"/>
      <c r="AS1074" s="68"/>
      <c r="AT1074" s="68"/>
      <c r="AU1074" s="68"/>
      <c r="AV1074" s="68"/>
      <c r="AW1074" s="68"/>
      <c r="AX1074" s="68"/>
      <c r="AY1074" s="68"/>
      <c r="AZ1074" s="68"/>
      <c r="BA1074" s="68"/>
      <c r="BB1074" s="68"/>
      <c r="BC1074" s="68"/>
      <c r="BD1074" s="68"/>
      <c r="BE1074" s="68"/>
      <c r="BF1074" s="68"/>
      <c r="BG1074" s="68"/>
      <c r="BH1074" s="68"/>
      <c r="BI1074" s="68"/>
      <c r="BJ1074" s="68"/>
      <c r="BK1074" s="68"/>
      <c r="BL1074" s="68"/>
      <c r="BM1074" s="68"/>
      <c r="BN1074" s="68"/>
      <c r="BO1074" s="68"/>
      <c r="BP1074" s="68"/>
      <c r="BQ1074" s="68"/>
      <c r="BR1074" s="68"/>
      <c r="BS1074" s="68"/>
      <c r="BT1074" s="68"/>
      <c r="BU1074" s="68"/>
      <c r="BV1074" s="68"/>
      <c r="BW1074" s="68"/>
      <c r="BX1074" s="68"/>
      <c r="BY1074" s="68"/>
      <c r="BZ1074" s="68"/>
      <c r="CA1074" s="68"/>
      <c r="CB1074" s="68"/>
      <c r="CC1074" s="68"/>
      <c r="CD1074" s="68"/>
      <c r="CE1074" s="68"/>
      <c r="CF1074" s="68"/>
      <c r="CG1074" s="68"/>
      <c r="CH1074" s="68"/>
      <c r="CI1074" s="68"/>
      <c r="CJ1074" s="68"/>
      <c r="CK1074" s="68"/>
      <c r="CL1074" s="68"/>
      <c r="CM1074" s="68"/>
      <c r="CN1074" s="68"/>
      <c r="CO1074" s="68"/>
      <c r="CP1074" s="68"/>
      <c r="CQ1074" s="68"/>
      <c r="CR1074" s="68"/>
      <c r="CS1074" s="68"/>
      <c r="CT1074" s="68"/>
      <c r="CU1074" s="68"/>
      <c r="CV1074" s="68"/>
      <c r="CW1074" s="68"/>
      <c r="CX1074" s="68"/>
      <c r="CY1074" s="68"/>
      <c r="CZ1074" s="68"/>
      <c r="DA1074" s="68"/>
      <c r="DB1074" s="68"/>
      <c r="DC1074" s="68"/>
      <c r="DD1074" s="68"/>
      <c r="DE1074" s="68"/>
      <c r="DF1074" s="68"/>
      <c r="DG1074" s="68"/>
      <c r="DH1074" s="68"/>
      <c r="DI1074" s="68"/>
      <c r="DJ1074" s="68"/>
      <c r="DK1074" s="68"/>
      <c r="DL1074" s="68"/>
      <c r="DM1074" s="68"/>
      <c r="DN1074" s="68"/>
      <c r="DO1074" s="68"/>
      <c r="DP1074" s="68"/>
      <c r="DQ1074" s="68"/>
      <c r="DR1074" s="68"/>
      <c r="DS1074" s="68"/>
      <c r="DT1074" s="68"/>
      <c r="DU1074" s="68"/>
      <c r="DV1074" s="68"/>
      <c r="DW1074" s="68"/>
      <c r="DX1074" s="68"/>
      <c r="DY1074" s="68"/>
      <c r="DZ1074" s="68"/>
      <c r="EA1074" s="68"/>
      <c r="EB1074" s="68"/>
      <c r="EC1074" s="68"/>
      <c r="ED1074" s="68"/>
      <c r="EE1074" s="68"/>
      <c r="EF1074" s="68"/>
      <c r="EG1074" s="68"/>
      <c r="EH1074" s="68"/>
      <c r="EI1074" s="68"/>
      <c r="EJ1074" s="68"/>
      <c r="EK1074" s="68"/>
      <c r="EL1074" s="68"/>
      <c r="EM1074" s="68"/>
      <c r="EN1074" s="68"/>
      <c r="EO1074" s="68"/>
      <c r="EP1074" s="68"/>
      <c r="EQ1074" s="68"/>
      <c r="ER1074" s="68"/>
      <c r="ES1074" s="68"/>
      <c r="ET1074" s="68"/>
      <c r="EU1074" s="68"/>
      <c r="EV1074" s="68"/>
      <c r="EW1074" s="68"/>
      <c r="EX1074" s="68"/>
      <c r="EY1074" s="68"/>
      <c r="EZ1074" s="68"/>
      <c r="FA1074" s="68"/>
      <c r="FB1074" s="68"/>
      <c r="FC1074" s="68"/>
      <c r="FD1074" s="68"/>
      <c r="FE1074" s="68"/>
      <c r="FF1074" s="68"/>
      <c r="FG1074" s="68"/>
      <c r="FH1074" s="68"/>
      <c r="FI1074" s="68"/>
      <c r="FJ1074" s="68"/>
      <c r="FK1074" s="68"/>
      <c r="FL1074" s="68"/>
      <c r="FM1074" s="68"/>
      <c r="FN1074" s="68"/>
      <c r="FO1074" s="68"/>
      <c r="FP1074" s="68"/>
      <c r="FQ1074" s="68"/>
      <c r="FR1074" s="68"/>
      <c r="FS1074" s="68"/>
      <c r="FT1074" s="68"/>
      <c r="FU1074" s="68"/>
      <c r="FV1074" s="68"/>
      <c r="FW1074" s="68"/>
      <c r="FX1074" s="68"/>
      <c r="FY1074" s="68"/>
      <c r="FZ1074" s="68"/>
      <c r="GA1074" s="68"/>
      <c r="GB1074" s="68"/>
      <c r="GC1074" s="68"/>
      <c r="GD1074" s="68"/>
      <c r="GE1074" s="68"/>
      <c r="GF1074" s="68"/>
      <c r="GG1074" s="68"/>
      <c r="GH1074" s="68"/>
      <c r="GI1074" s="68"/>
      <c r="GJ1074" s="68"/>
      <c r="GK1074" s="68"/>
      <c r="GL1074" s="68"/>
      <c r="GM1074" s="68"/>
      <c r="GN1074" s="68"/>
      <c r="GO1074" s="68"/>
      <c r="GP1074" s="68"/>
      <c r="GQ1074" s="68"/>
      <c r="GR1074" s="68"/>
      <c r="GS1074" s="68"/>
      <c r="GT1074" s="68"/>
      <c r="GU1074" s="68"/>
      <c r="GV1074" s="68"/>
      <c r="GW1074" s="68"/>
      <c r="GX1074" s="68"/>
      <c r="GY1074" s="68"/>
      <c r="GZ1074" s="68"/>
      <c r="HA1074" s="68"/>
      <c r="HB1074" s="68"/>
      <c r="HC1074" s="68"/>
      <c r="HD1074" s="68"/>
      <c r="HE1074" s="68"/>
      <c r="HF1074" s="68"/>
      <c r="HG1074" s="68"/>
      <c r="HH1074" s="68"/>
      <c r="HI1074" s="68"/>
      <c r="HJ1074" s="68"/>
      <c r="HK1074" s="68"/>
      <c r="HL1074" s="68"/>
      <c r="HM1074" s="68"/>
      <c r="HN1074" s="68"/>
      <c r="HO1074" s="68"/>
      <c r="HP1074" s="68"/>
      <c r="HQ1074" s="68"/>
      <c r="HR1074" s="68"/>
      <c r="HS1074" s="68"/>
      <c r="HT1074" s="68"/>
      <c r="HU1074" s="68"/>
      <c r="HV1074" s="68"/>
      <c r="HW1074" s="68"/>
      <c r="HX1074" s="68"/>
      <c r="HY1074" s="68"/>
      <c r="HZ1074" s="68"/>
      <c r="IA1074" s="68"/>
      <c r="IB1074" s="68"/>
      <c r="IC1074" s="68"/>
      <c r="ID1074" s="68"/>
      <c r="IE1074" s="68"/>
      <c r="IF1074" s="68"/>
      <c r="IG1074" s="68"/>
      <c r="IH1074" s="68"/>
      <c r="II1074" s="68"/>
      <c r="IJ1074" s="68"/>
      <c r="IK1074" s="68"/>
      <c r="IL1074" s="68"/>
      <c r="IM1074" s="68"/>
      <c r="IN1074" s="68"/>
      <c r="IO1074" s="68"/>
      <c r="IP1074" s="68"/>
      <c r="IQ1074" s="68"/>
      <c r="IR1074" s="68"/>
      <c r="IS1074" s="68"/>
      <c r="IT1074" s="68"/>
      <c r="IU1074" s="68"/>
      <c r="IV1074" s="68"/>
      <c r="IW1074" s="68"/>
      <c r="IX1074" s="68"/>
      <c r="IY1074" s="68"/>
      <c r="IZ1074" s="68"/>
      <c r="JA1074" s="68"/>
      <c r="JB1074" s="68"/>
      <c r="JC1074" s="68"/>
      <c r="JD1074" s="68"/>
      <c r="JE1074" s="68"/>
      <c r="JF1074" s="68"/>
      <c r="JG1074" s="68"/>
      <c r="JH1074" s="68"/>
      <c r="JI1074" s="68"/>
      <c r="JJ1074" s="68"/>
      <c r="JK1074" s="68"/>
      <c r="JL1074" s="68"/>
      <c r="JM1074" s="68"/>
      <c r="JN1074" s="68"/>
      <c r="JO1074" s="68"/>
      <c r="JP1074" s="68"/>
      <c r="JQ1074" s="68"/>
      <c r="JR1074" s="68"/>
      <c r="JS1074" s="68"/>
      <c r="JT1074" s="68"/>
      <c r="JU1074" s="68"/>
      <c r="JV1074" s="68"/>
      <c r="JW1074" s="68"/>
      <c r="JX1074" s="68"/>
      <c r="JY1074" s="68"/>
      <c r="JZ1074" s="68"/>
      <c r="KA1074" s="68"/>
      <c r="KB1074" s="68"/>
      <c r="KC1074" s="68"/>
      <c r="KD1074" s="68"/>
      <c r="KE1074" s="68"/>
      <c r="KF1074" s="68"/>
      <c r="KG1074" s="68"/>
      <c r="KH1074" s="68"/>
      <c r="KI1074" s="68"/>
      <c r="KJ1074" s="68"/>
      <c r="KK1074" s="68"/>
      <c r="KL1074" s="68"/>
      <c r="KM1074" s="68"/>
      <c r="KN1074" s="68"/>
      <c r="KO1074" s="68"/>
      <c r="KP1074" s="68"/>
      <c r="KQ1074" s="68"/>
      <c r="KR1074" s="68"/>
      <c r="KS1074" s="68"/>
      <c r="KT1074" s="68"/>
      <c r="KU1074" s="68"/>
      <c r="KV1074" s="68"/>
      <c r="KW1074" s="68"/>
      <c r="KX1074" s="68"/>
      <c r="KY1074" s="68"/>
      <c r="KZ1074" s="68"/>
      <c r="LA1074" s="68"/>
      <c r="LB1074" s="68"/>
      <c r="LC1074" s="68"/>
      <c r="LD1074" s="68"/>
      <c r="LE1074" s="68"/>
      <c r="LF1074" s="68"/>
      <c r="LG1074" s="68"/>
      <c r="LH1074" s="68"/>
      <c r="LI1074" s="68"/>
      <c r="LJ1074" s="68"/>
      <c r="LK1074" s="68"/>
      <c r="LL1074" s="68"/>
      <c r="LM1074" s="68"/>
      <c r="LN1074" s="68"/>
      <c r="LO1074" s="68"/>
      <c r="LP1074" s="68"/>
      <c r="LQ1074" s="68"/>
      <c r="LR1074" s="68"/>
      <c r="LS1074" s="68"/>
      <c r="LT1074" s="68"/>
      <c r="LU1074" s="68"/>
      <c r="LV1074" s="68"/>
      <c r="LW1074" s="68"/>
      <c r="LX1074" s="68"/>
      <c r="LY1074" s="68"/>
      <c r="LZ1074" s="68"/>
      <c r="MA1074" s="68"/>
      <c r="MB1074" s="68"/>
      <c r="MC1074" s="68"/>
      <c r="MD1074" s="68"/>
      <c r="ME1074" s="68"/>
      <c r="MF1074" s="68"/>
      <c r="MG1074" s="68"/>
      <c r="MH1074" s="68"/>
      <c r="MI1074" s="68"/>
      <c r="MJ1074" s="68"/>
      <c r="MK1074" s="68"/>
      <c r="ML1074" s="68"/>
      <c r="MM1074" s="68"/>
      <c r="MN1074" s="68"/>
      <c r="MO1074" s="68"/>
      <c r="MP1074" s="68"/>
      <c r="MQ1074" s="68"/>
      <c r="MR1074" s="68"/>
      <c r="MS1074" s="68"/>
      <c r="MT1074" s="68"/>
      <c r="MU1074" s="68"/>
      <c r="MV1074" s="68"/>
      <c r="MW1074" s="68"/>
      <c r="MX1074" s="68"/>
      <c r="MY1074" s="68"/>
      <c r="MZ1074" s="68"/>
      <c r="NA1074" s="68"/>
      <c r="NB1074" s="68"/>
      <c r="NC1074" s="68"/>
      <c r="ND1074" s="68"/>
      <c r="NE1074" s="68"/>
      <c r="NF1074" s="68"/>
      <c r="NG1074" s="68"/>
      <c r="NH1074" s="68"/>
      <c r="NI1074" s="68"/>
      <c r="NJ1074" s="68"/>
      <c r="NK1074" s="68"/>
      <c r="NL1074" s="68"/>
      <c r="NM1074" s="68"/>
      <c r="NN1074" s="68"/>
      <c r="NO1074" s="68"/>
      <c r="NP1074" s="68"/>
      <c r="NQ1074" s="68"/>
      <c r="NR1074" s="68"/>
      <c r="NS1074" s="68"/>
      <c r="NT1074" s="68"/>
      <c r="NU1074" s="68"/>
      <c r="NV1074" s="68"/>
      <c r="NW1074" s="68"/>
      <c r="NX1074" s="68"/>
      <c r="NY1074" s="68"/>
      <c r="NZ1074" s="68"/>
      <c r="OA1074" s="68"/>
      <c r="OB1074" s="68"/>
      <c r="OC1074" s="68"/>
      <c r="OD1074" s="68"/>
      <c r="OE1074" s="68"/>
      <c r="OF1074" s="68"/>
      <c r="OG1074" s="68"/>
      <c r="OH1074" s="68"/>
      <c r="OI1074" s="68"/>
      <c r="OJ1074" s="68"/>
      <c r="OK1074" s="68"/>
      <c r="OL1074" s="68"/>
      <c r="OM1074" s="68"/>
      <c r="ON1074" s="68"/>
      <c r="OO1074" s="68"/>
      <c r="OP1074" s="68"/>
      <c r="OQ1074" s="68"/>
      <c r="OR1074" s="68"/>
      <c r="OS1074" s="68"/>
      <c r="OT1074" s="68"/>
      <c r="OU1074" s="68"/>
      <c r="OV1074" s="68"/>
      <c r="OW1074" s="68"/>
      <c r="OX1074" s="68"/>
      <c r="OY1074" s="68"/>
      <c r="OZ1074" s="68"/>
      <c r="PA1074" s="68"/>
      <c r="PB1074" s="68"/>
      <c r="PC1074" s="68"/>
      <c r="PD1074" s="68"/>
      <c r="PE1074" s="68"/>
      <c r="PF1074" s="68"/>
      <c r="PG1074" s="68"/>
      <c r="PH1074" s="68"/>
      <c r="PI1074" s="68"/>
      <c r="PJ1074" s="68"/>
      <c r="PK1074" s="68"/>
      <c r="PL1074" s="68"/>
      <c r="PM1074" s="68"/>
      <c r="PN1074" s="68"/>
      <c r="PO1074" s="68"/>
      <c r="PP1074" s="68"/>
      <c r="PQ1074" s="68"/>
      <c r="PR1074" s="68"/>
      <c r="PS1074" s="68"/>
      <c r="PT1074" s="68"/>
      <c r="PU1074" s="68"/>
      <c r="PV1074" s="68"/>
      <c r="PW1074" s="68"/>
      <c r="PX1074" s="68"/>
      <c r="PY1074" s="68"/>
      <c r="PZ1074" s="68"/>
      <c r="QA1074" s="68"/>
      <c r="QB1074" s="68"/>
      <c r="QC1074" s="68"/>
      <c r="QD1074" s="68"/>
      <c r="QE1074" s="68"/>
      <c r="QF1074" s="68"/>
      <c r="QG1074" s="68"/>
      <c r="QH1074" s="68"/>
      <c r="QI1074" s="68"/>
      <c r="QJ1074" s="68"/>
      <c r="QK1074" s="68"/>
      <c r="QL1074" s="68"/>
      <c r="QM1074" s="68"/>
      <c r="QN1074" s="68"/>
      <c r="QO1074" s="68"/>
      <c r="QP1074" s="68"/>
      <c r="QQ1074" s="68"/>
      <c r="QR1074" s="68"/>
      <c r="QS1074" s="68"/>
      <c r="QT1074" s="68"/>
      <c r="QU1074" s="68"/>
      <c r="QV1074" s="68"/>
      <c r="QW1074" s="68"/>
      <c r="QX1074" s="68"/>
      <c r="QY1074" s="68"/>
      <c r="QZ1074" s="68"/>
      <c r="RA1074" s="68"/>
      <c r="RB1074" s="68"/>
      <c r="RC1074" s="68"/>
      <c r="RD1074" s="68"/>
      <c r="RE1074" s="68"/>
      <c r="RF1074" s="68"/>
      <c r="RG1074" s="68"/>
      <c r="RH1074" s="68"/>
      <c r="RI1074" s="68"/>
      <c r="RJ1074" s="68"/>
      <c r="RK1074" s="68"/>
      <c r="RL1074" s="68"/>
      <c r="RM1074" s="68"/>
      <c r="RN1074" s="68"/>
      <c r="RO1074" s="68"/>
      <c r="RP1074" s="68"/>
      <c r="RQ1074" s="68"/>
      <c r="RR1074" s="68"/>
      <c r="RS1074" s="68"/>
      <c r="RT1074" s="68"/>
      <c r="RU1074" s="68"/>
      <c r="RV1074" s="68"/>
      <c r="RW1074" s="68"/>
      <c r="RX1074" s="68"/>
      <c r="RY1074" s="68"/>
      <c r="RZ1074" s="68"/>
      <c r="SA1074" s="68"/>
      <c r="SB1074" s="68"/>
      <c r="SC1074" s="68"/>
      <c r="SD1074" s="68"/>
      <c r="SE1074" s="68"/>
      <c r="SF1074" s="68"/>
      <c r="SG1074" s="68"/>
      <c r="SH1074" s="68"/>
      <c r="SI1074" s="68"/>
      <c r="SJ1074" s="68"/>
      <c r="SK1074" s="68"/>
      <c r="SL1074" s="68"/>
      <c r="SM1074" s="68"/>
      <c r="SN1074" s="68"/>
      <c r="SO1074" s="68"/>
      <c r="SP1074" s="68"/>
      <c r="SQ1074" s="68"/>
      <c r="SR1074" s="68"/>
      <c r="SS1074" s="68"/>
      <c r="ST1074" s="68"/>
      <c r="SU1074" s="68"/>
      <c r="SV1074" s="68"/>
    </row>
    <row r="1075" spans="1:516" ht="16.5" customHeight="1" x14ac:dyDescent="0.2">
      <c r="A1075" s="20">
        <v>467</v>
      </c>
      <c r="B1075" s="20" t="s">
        <v>62</v>
      </c>
      <c r="C1075" s="20" t="s">
        <v>915</v>
      </c>
      <c r="D1075" s="20" t="s">
        <v>38</v>
      </c>
      <c r="E1075" s="20" t="s">
        <v>1345</v>
      </c>
      <c r="F1075" s="22" t="s">
        <v>949</v>
      </c>
      <c r="G1075" s="20" t="s">
        <v>84</v>
      </c>
      <c r="H1075" s="20" t="s">
        <v>35</v>
      </c>
      <c r="I1075" s="20" t="s">
        <v>81</v>
      </c>
      <c r="J1075" s="22" t="s">
        <v>915</v>
      </c>
      <c r="K1075" s="20"/>
      <c r="L1075" s="20"/>
      <c r="M1075" s="20"/>
      <c r="N1075" s="20"/>
      <c r="O1075" s="23"/>
      <c r="P1075" s="23">
        <v>1448700</v>
      </c>
      <c r="Q1075" s="24">
        <v>1</v>
      </c>
      <c r="R1075" s="25">
        <v>45748</v>
      </c>
      <c r="S1075" s="20" t="s">
        <v>83</v>
      </c>
      <c r="T1075" s="26">
        <f t="shared" si="18"/>
        <v>1448700</v>
      </c>
      <c r="U1075" s="27" t="s">
        <v>100</v>
      </c>
      <c r="V1075" s="27" t="s">
        <v>100</v>
      </c>
      <c r="W1075" s="68"/>
      <c r="X1075" s="68"/>
      <c r="Y1075" s="68"/>
      <c r="Z1075" s="68"/>
      <c r="AA1075" s="68"/>
      <c r="AB1075" s="68"/>
      <c r="AC1075" s="68"/>
      <c r="AD1075" s="68"/>
      <c r="AE1075" s="68"/>
      <c r="AF1075" s="68"/>
      <c r="AG1075" s="68"/>
      <c r="AH1075" s="68"/>
      <c r="AI1075" s="68"/>
      <c r="AJ1075" s="68"/>
      <c r="AK1075" s="68"/>
      <c r="AL1075" s="68"/>
      <c r="AM1075" s="68"/>
      <c r="AN1075" s="68"/>
      <c r="AO1075" s="68"/>
      <c r="AP1075" s="68"/>
      <c r="AQ1075" s="68"/>
      <c r="AR1075" s="68"/>
      <c r="AS1075" s="68"/>
      <c r="AT1075" s="68"/>
      <c r="AU1075" s="68"/>
      <c r="AV1075" s="68"/>
      <c r="AW1075" s="68"/>
      <c r="AX1075" s="68"/>
      <c r="AY1075" s="68"/>
      <c r="AZ1075" s="68"/>
      <c r="BA1075" s="68"/>
      <c r="BB1075" s="68"/>
      <c r="BC1075" s="68"/>
      <c r="BD1075" s="68"/>
      <c r="BE1075" s="68"/>
      <c r="BF1075" s="68"/>
      <c r="BG1075" s="68"/>
      <c r="BH1075" s="68"/>
      <c r="BI1075" s="68"/>
      <c r="BJ1075" s="68"/>
      <c r="BK1075" s="68"/>
      <c r="BL1075" s="68"/>
      <c r="BM1075" s="68"/>
      <c r="BN1075" s="68"/>
      <c r="BO1075" s="68"/>
      <c r="BP1075" s="68"/>
      <c r="BQ1075" s="68"/>
      <c r="BR1075" s="68"/>
      <c r="BS1075" s="68"/>
      <c r="BT1075" s="68"/>
      <c r="BU1075" s="68"/>
      <c r="BV1075" s="68"/>
      <c r="BW1075" s="68"/>
      <c r="BX1075" s="68"/>
      <c r="BY1075" s="68"/>
      <c r="BZ1075" s="68"/>
      <c r="CA1075" s="68"/>
      <c r="CB1075" s="68"/>
      <c r="CC1075" s="68"/>
      <c r="CD1075" s="68"/>
      <c r="CE1075" s="68"/>
      <c r="CF1075" s="68"/>
      <c r="CG1075" s="68"/>
      <c r="CH1075" s="68"/>
      <c r="CI1075" s="68"/>
      <c r="CJ1075" s="68"/>
      <c r="CK1075" s="68"/>
      <c r="CL1075" s="68"/>
      <c r="CM1075" s="68"/>
      <c r="CN1075" s="68"/>
      <c r="CO1075" s="68"/>
      <c r="CP1075" s="68"/>
      <c r="CQ1075" s="68"/>
      <c r="CR1075" s="68"/>
      <c r="CS1075" s="68"/>
      <c r="CT1075" s="68"/>
      <c r="CU1075" s="68"/>
      <c r="CV1075" s="68"/>
      <c r="CW1075" s="68"/>
      <c r="CX1075" s="68"/>
      <c r="CY1075" s="68"/>
      <c r="CZ1075" s="68"/>
      <c r="DA1075" s="68"/>
      <c r="DB1075" s="68"/>
      <c r="DC1075" s="68"/>
      <c r="DD1075" s="68"/>
      <c r="DE1075" s="68"/>
      <c r="DF1075" s="68"/>
      <c r="DG1075" s="68"/>
      <c r="DH1075" s="68"/>
      <c r="DI1075" s="68"/>
      <c r="DJ1075" s="68"/>
      <c r="DK1075" s="68"/>
      <c r="DL1075" s="68"/>
      <c r="DM1075" s="68"/>
      <c r="DN1075" s="68"/>
      <c r="DO1075" s="68"/>
      <c r="DP1075" s="68"/>
      <c r="DQ1075" s="68"/>
      <c r="DR1075" s="68"/>
      <c r="DS1075" s="68"/>
      <c r="DT1075" s="68"/>
      <c r="DU1075" s="68"/>
      <c r="DV1075" s="68"/>
      <c r="DW1075" s="68"/>
      <c r="DX1075" s="68"/>
      <c r="DY1075" s="68"/>
      <c r="DZ1075" s="68"/>
      <c r="EA1075" s="68"/>
      <c r="EB1075" s="68"/>
      <c r="EC1075" s="68"/>
      <c r="ED1075" s="68"/>
      <c r="EE1075" s="68"/>
      <c r="EF1075" s="68"/>
      <c r="EG1075" s="68"/>
      <c r="EH1075" s="68"/>
      <c r="EI1075" s="68"/>
      <c r="EJ1075" s="68"/>
      <c r="EK1075" s="68"/>
      <c r="EL1075" s="68"/>
      <c r="EM1075" s="68"/>
      <c r="EN1075" s="68"/>
      <c r="EO1075" s="68"/>
      <c r="EP1075" s="68"/>
      <c r="EQ1075" s="68"/>
      <c r="ER1075" s="68"/>
      <c r="ES1075" s="68"/>
      <c r="ET1075" s="68"/>
      <c r="EU1075" s="68"/>
      <c r="EV1075" s="68"/>
      <c r="EW1075" s="68"/>
      <c r="EX1075" s="68"/>
      <c r="EY1075" s="68"/>
      <c r="EZ1075" s="68"/>
      <c r="FA1075" s="68"/>
      <c r="FB1075" s="68"/>
      <c r="FC1075" s="68"/>
      <c r="FD1075" s="68"/>
      <c r="FE1075" s="68"/>
      <c r="FF1075" s="68"/>
      <c r="FG1075" s="68"/>
      <c r="FH1075" s="68"/>
      <c r="FI1075" s="68"/>
      <c r="FJ1075" s="68"/>
      <c r="FK1075" s="68"/>
      <c r="FL1075" s="68"/>
      <c r="FM1075" s="68"/>
      <c r="FN1075" s="68"/>
      <c r="FO1075" s="68"/>
      <c r="FP1075" s="68"/>
      <c r="FQ1075" s="68"/>
      <c r="FR1075" s="68"/>
      <c r="FS1075" s="68"/>
      <c r="FT1075" s="68"/>
      <c r="FU1075" s="68"/>
      <c r="FV1075" s="68"/>
      <c r="FW1075" s="68"/>
      <c r="FX1075" s="68"/>
      <c r="FY1075" s="68"/>
      <c r="FZ1075" s="68"/>
      <c r="GA1075" s="68"/>
      <c r="GB1075" s="68"/>
      <c r="GC1075" s="68"/>
      <c r="GD1075" s="68"/>
      <c r="GE1075" s="68"/>
      <c r="GF1075" s="68"/>
      <c r="GG1075" s="68"/>
      <c r="GH1075" s="68"/>
      <c r="GI1075" s="68"/>
      <c r="GJ1075" s="68"/>
      <c r="GK1075" s="68"/>
      <c r="GL1075" s="68"/>
      <c r="GM1075" s="68"/>
      <c r="GN1075" s="68"/>
      <c r="GO1075" s="68"/>
      <c r="GP1075" s="68"/>
      <c r="GQ1075" s="68"/>
      <c r="GR1075" s="68"/>
      <c r="GS1075" s="68"/>
      <c r="GT1075" s="68"/>
      <c r="GU1075" s="68"/>
      <c r="GV1075" s="68"/>
      <c r="GW1075" s="68"/>
      <c r="GX1075" s="68"/>
      <c r="GY1075" s="68"/>
      <c r="GZ1075" s="68"/>
      <c r="HA1075" s="68"/>
      <c r="HB1075" s="68"/>
      <c r="HC1075" s="68"/>
      <c r="HD1075" s="68"/>
      <c r="HE1075" s="68"/>
      <c r="HF1075" s="68"/>
      <c r="HG1075" s="68"/>
      <c r="HH1075" s="68"/>
      <c r="HI1075" s="68"/>
      <c r="HJ1075" s="68"/>
      <c r="HK1075" s="68"/>
      <c r="HL1075" s="68"/>
      <c r="HM1075" s="68"/>
      <c r="HN1075" s="68"/>
      <c r="HO1075" s="68"/>
      <c r="HP1075" s="68"/>
      <c r="HQ1075" s="68"/>
      <c r="HR1075" s="68"/>
      <c r="HS1075" s="68"/>
      <c r="HT1075" s="68"/>
      <c r="HU1075" s="68"/>
      <c r="HV1075" s="68"/>
      <c r="HW1075" s="68"/>
      <c r="HX1075" s="68"/>
      <c r="HY1075" s="68"/>
      <c r="HZ1075" s="68"/>
      <c r="IA1075" s="68"/>
      <c r="IB1075" s="68"/>
      <c r="IC1075" s="68"/>
      <c r="ID1075" s="68"/>
      <c r="IE1075" s="68"/>
      <c r="IF1075" s="68"/>
      <c r="IG1075" s="68"/>
      <c r="IH1075" s="68"/>
      <c r="II1075" s="68"/>
      <c r="IJ1075" s="68"/>
      <c r="IK1075" s="68"/>
      <c r="IL1075" s="68"/>
      <c r="IM1075" s="68"/>
      <c r="IN1075" s="68"/>
      <c r="IO1075" s="68"/>
      <c r="IP1075" s="68"/>
      <c r="IQ1075" s="68"/>
      <c r="IR1075" s="68"/>
      <c r="IS1075" s="68"/>
      <c r="IT1075" s="68"/>
      <c r="IU1075" s="68"/>
      <c r="IV1075" s="68"/>
      <c r="IW1075" s="68"/>
      <c r="IX1075" s="68"/>
      <c r="IY1075" s="68"/>
      <c r="IZ1075" s="68"/>
      <c r="JA1075" s="68"/>
      <c r="JB1075" s="68"/>
      <c r="JC1075" s="68"/>
      <c r="JD1075" s="68"/>
      <c r="JE1075" s="68"/>
      <c r="JF1075" s="68"/>
      <c r="JG1075" s="68"/>
      <c r="JH1075" s="68"/>
      <c r="JI1075" s="68"/>
      <c r="JJ1075" s="68"/>
      <c r="JK1075" s="68"/>
      <c r="JL1075" s="68"/>
      <c r="JM1075" s="68"/>
      <c r="JN1075" s="68"/>
      <c r="JO1075" s="68"/>
      <c r="JP1075" s="68"/>
      <c r="JQ1075" s="68"/>
      <c r="JR1075" s="68"/>
      <c r="JS1075" s="68"/>
      <c r="JT1075" s="68"/>
      <c r="JU1075" s="68"/>
      <c r="JV1075" s="68"/>
      <c r="JW1075" s="68"/>
      <c r="JX1075" s="68"/>
      <c r="JY1075" s="68"/>
      <c r="JZ1075" s="68"/>
      <c r="KA1075" s="68"/>
      <c r="KB1075" s="68"/>
      <c r="KC1075" s="68"/>
      <c r="KD1075" s="68"/>
      <c r="KE1075" s="68"/>
      <c r="KF1075" s="68"/>
      <c r="KG1075" s="68"/>
      <c r="KH1075" s="68"/>
      <c r="KI1075" s="68"/>
      <c r="KJ1075" s="68"/>
      <c r="KK1075" s="68"/>
      <c r="KL1075" s="68"/>
      <c r="KM1075" s="68"/>
      <c r="KN1075" s="68"/>
      <c r="KO1075" s="68"/>
      <c r="KP1075" s="68"/>
      <c r="KQ1075" s="68"/>
      <c r="KR1075" s="68"/>
      <c r="KS1075" s="68"/>
      <c r="KT1075" s="68"/>
      <c r="KU1075" s="68"/>
      <c r="KV1075" s="68"/>
      <c r="KW1075" s="68"/>
      <c r="KX1075" s="68"/>
      <c r="KY1075" s="68"/>
      <c r="KZ1075" s="68"/>
      <c r="LA1075" s="68"/>
      <c r="LB1075" s="68"/>
      <c r="LC1075" s="68"/>
      <c r="LD1075" s="68"/>
      <c r="LE1075" s="68"/>
      <c r="LF1075" s="68"/>
      <c r="LG1075" s="68"/>
      <c r="LH1075" s="68"/>
      <c r="LI1075" s="68"/>
      <c r="LJ1075" s="68"/>
      <c r="LK1075" s="68"/>
      <c r="LL1075" s="68"/>
      <c r="LM1075" s="68"/>
      <c r="LN1075" s="68"/>
      <c r="LO1075" s="68"/>
      <c r="LP1075" s="68"/>
      <c r="LQ1075" s="68"/>
      <c r="LR1075" s="68"/>
      <c r="LS1075" s="68"/>
      <c r="LT1075" s="68"/>
      <c r="LU1075" s="68"/>
      <c r="LV1075" s="68"/>
      <c r="LW1075" s="68"/>
      <c r="LX1075" s="68"/>
      <c r="LY1075" s="68"/>
      <c r="LZ1075" s="68"/>
      <c r="MA1075" s="68"/>
      <c r="MB1075" s="68"/>
      <c r="MC1075" s="68"/>
      <c r="MD1075" s="68"/>
      <c r="ME1075" s="68"/>
      <c r="MF1075" s="68"/>
      <c r="MG1075" s="68"/>
      <c r="MH1075" s="68"/>
      <c r="MI1075" s="68"/>
      <c r="MJ1075" s="68"/>
      <c r="MK1075" s="68"/>
      <c r="ML1075" s="68"/>
      <c r="MM1075" s="68"/>
      <c r="MN1075" s="68"/>
      <c r="MO1075" s="68"/>
      <c r="MP1075" s="68"/>
      <c r="MQ1075" s="68"/>
      <c r="MR1075" s="68"/>
      <c r="MS1075" s="68"/>
      <c r="MT1075" s="68"/>
      <c r="MU1075" s="68"/>
      <c r="MV1075" s="68"/>
      <c r="MW1075" s="68"/>
      <c r="MX1075" s="68"/>
      <c r="MY1075" s="68"/>
      <c r="MZ1075" s="68"/>
      <c r="NA1075" s="68"/>
      <c r="NB1075" s="68"/>
      <c r="NC1075" s="68"/>
      <c r="ND1075" s="68"/>
      <c r="NE1075" s="68"/>
      <c r="NF1075" s="68"/>
      <c r="NG1075" s="68"/>
      <c r="NH1075" s="68"/>
      <c r="NI1075" s="68"/>
      <c r="NJ1075" s="68"/>
      <c r="NK1075" s="68"/>
      <c r="NL1075" s="68"/>
      <c r="NM1075" s="68"/>
      <c r="NN1075" s="68"/>
      <c r="NO1075" s="68"/>
      <c r="NP1075" s="68"/>
      <c r="NQ1075" s="68"/>
      <c r="NR1075" s="68"/>
      <c r="NS1075" s="68"/>
      <c r="NT1075" s="68"/>
      <c r="NU1075" s="68"/>
      <c r="NV1075" s="68"/>
      <c r="NW1075" s="68"/>
      <c r="NX1075" s="68"/>
      <c r="NY1075" s="68"/>
      <c r="NZ1075" s="68"/>
      <c r="OA1075" s="68"/>
      <c r="OB1075" s="68"/>
      <c r="OC1075" s="68"/>
      <c r="OD1075" s="68"/>
      <c r="OE1075" s="68"/>
      <c r="OF1075" s="68"/>
      <c r="OG1075" s="68"/>
      <c r="OH1075" s="68"/>
      <c r="OI1075" s="68"/>
      <c r="OJ1075" s="68"/>
      <c r="OK1075" s="68"/>
      <c r="OL1075" s="68"/>
      <c r="OM1075" s="68"/>
      <c r="ON1075" s="68"/>
      <c r="OO1075" s="68"/>
      <c r="OP1075" s="68"/>
      <c r="OQ1075" s="68"/>
      <c r="OR1075" s="68"/>
      <c r="OS1075" s="68"/>
      <c r="OT1075" s="68"/>
      <c r="OU1075" s="68"/>
      <c r="OV1075" s="68"/>
      <c r="OW1075" s="68"/>
      <c r="OX1075" s="68"/>
      <c r="OY1075" s="68"/>
      <c r="OZ1075" s="68"/>
      <c r="PA1075" s="68"/>
      <c r="PB1075" s="68"/>
      <c r="PC1075" s="68"/>
      <c r="PD1075" s="68"/>
      <c r="PE1075" s="68"/>
      <c r="PF1075" s="68"/>
      <c r="PG1075" s="68"/>
      <c r="PH1075" s="68"/>
      <c r="PI1075" s="68"/>
      <c r="PJ1075" s="68"/>
      <c r="PK1075" s="68"/>
      <c r="PL1075" s="68"/>
      <c r="PM1075" s="68"/>
      <c r="PN1075" s="68"/>
      <c r="PO1075" s="68"/>
      <c r="PP1075" s="68"/>
      <c r="PQ1075" s="68"/>
      <c r="PR1075" s="68"/>
      <c r="PS1075" s="68"/>
      <c r="PT1075" s="68"/>
      <c r="PU1075" s="68"/>
      <c r="PV1075" s="68"/>
      <c r="PW1075" s="68"/>
      <c r="PX1075" s="68"/>
      <c r="PY1075" s="68"/>
      <c r="PZ1075" s="68"/>
      <c r="QA1075" s="68"/>
      <c r="QB1075" s="68"/>
      <c r="QC1075" s="68"/>
      <c r="QD1075" s="68"/>
      <c r="QE1075" s="68"/>
      <c r="QF1075" s="68"/>
      <c r="QG1075" s="68"/>
      <c r="QH1075" s="68"/>
      <c r="QI1075" s="68"/>
      <c r="QJ1075" s="68"/>
      <c r="QK1075" s="68"/>
      <c r="QL1075" s="68"/>
      <c r="QM1075" s="68"/>
      <c r="QN1075" s="68"/>
      <c r="QO1075" s="68"/>
      <c r="QP1075" s="68"/>
      <c r="QQ1075" s="68"/>
      <c r="QR1075" s="68"/>
      <c r="QS1075" s="68"/>
      <c r="QT1075" s="68"/>
      <c r="QU1075" s="68"/>
      <c r="QV1075" s="68"/>
      <c r="QW1075" s="68"/>
      <c r="QX1075" s="68"/>
      <c r="QY1075" s="68"/>
      <c r="QZ1075" s="68"/>
      <c r="RA1075" s="68"/>
      <c r="RB1075" s="68"/>
      <c r="RC1075" s="68"/>
      <c r="RD1075" s="68"/>
      <c r="RE1075" s="68"/>
      <c r="RF1075" s="68"/>
      <c r="RG1075" s="68"/>
      <c r="RH1075" s="68"/>
      <c r="RI1075" s="68"/>
      <c r="RJ1075" s="68"/>
      <c r="RK1075" s="68"/>
      <c r="RL1075" s="68"/>
      <c r="RM1075" s="68"/>
      <c r="RN1075" s="68"/>
      <c r="RO1075" s="68"/>
      <c r="RP1075" s="68"/>
      <c r="RQ1075" s="68"/>
      <c r="RR1075" s="68"/>
      <c r="RS1075" s="68"/>
      <c r="RT1075" s="68"/>
      <c r="RU1075" s="68"/>
      <c r="RV1075" s="68"/>
      <c r="RW1075" s="68"/>
      <c r="RX1075" s="68"/>
      <c r="RY1075" s="68"/>
      <c r="RZ1075" s="68"/>
      <c r="SA1075" s="68"/>
      <c r="SB1075" s="68"/>
      <c r="SC1075" s="68"/>
      <c r="SD1075" s="68"/>
      <c r="SE1075" s="68"/>
      <c r="SF1075" s="68"/>
      <c r="SG1075" s="68"/>
      <c r="SH1075" s="68"/>
      <c r="SI1075" s="68"/>
      <c r="SJ1075" s="68"/>
      <c r="SK1075" s="68"/>
      <c r="SL1075" s="68"/>
      <c r="SM1075" s="68"/>
      <c r="SN1075" s="68"/>
      <c r="SO1075" s="68"/>
      <c r="SP1075" s="68"/>
      <c r="SQ1075" s="68"/>
      <c r="SR1075" s="68"/>
      <c r="SS1075" s="68"/>
      <c r="ST1075" s="68"/>
      <c r="SU1075" s="68"/>
      <c r="SV1075" s="68"/>
    </row>
    <row r="1076" spans="1:516" ht="16.5" customHeight="1" x14ac:dyDescent="0.2">
      <c r="A1076" s="20">
        <v>468</v>
      </c>
      <c r="B1076" s="20" t="s">
        <v>62</v>
      </c>
      <c r="C1076" s="20" t="s">
        <v>915</v>
      </c>
      <c r="D1076" s="20" t="s">
        <v>38</v>
      </c>
      <c r="E1076" s="20" t="s">
        <v>1345</v>
      </c>
      <c r="F1076" s="22" t="s">
        <v>949</v>
      </c>
      <c r="G1076" s="20" t="s">
        <v>84</v>
      </c>
      <c r="H1076" s="20" t="s">
        <v>35</v>
      </c>
      <c r="I1076" s="20" t="s">
        <v>81</v>
      </c>
      <c r="J1076" s="22" t="s">
        <v>915</v>
      </c>
      <c r="K1076" s="20"/>
      <c r="L1076" s="20"/>
      <c r="M1076" s="20"/>
      <c r="N1076" s="20"/>
      <c r="O1076" s="23"/>
      <c r="P1076" s="23">
        <v>1448700</v>
      </c>
      <c r="Q1076" s="24">
        <v>1</v>
      </c>
      <c r="R1076" s="25">
        <v>45778</v>
      </c>
      <c r="S1076" s="20" t="s">
        <v>83</v>
      </c>
      <c r="T1076" s="26">
        <f t="shared" si="18"/>
        <v>1448700</v>
      </c>
      <c r="U1076" s="27" t="s">
        <v>100</v>
      </c>
      <c r="V1076" s="27" t="s">
        <v>100</v>
      </c>
      <c r="W1076" s="68"/>
      <c r="X1076" s="68"/>
      <c r="Y1076" s="68"/>
      <c r="Z1076" s="68"/>
      <c r="AA1076" s="68"/>
      <c r="AB1076" s="68"/>
      <c r="AC1076" s="68"/>
      <c r="AD1076" s="68"/>
      <c r="AE1076" s="68"/>
      <c r="AF1076" s="68"/>
      <c r="AG1076" s="68"/>
      <c r="AH1076" s="68"/>
      <c r="AI1076" s="68"/>
      <c r="AJ1076" s="68"/>
      <c r="AK1076" s="68"/>
      <c r="AL1076" s="68"/>
      <c r="AM1076" s="68"/>
      <c r="AN1076" s="68"/>
      <c r="AO1076" s="68"/>
      <c r="AP1076" s="68"/>
      <c r="AQ1076" s="68"/>
      <c r="AR1076" s="68"/>
      <c r="AS1076" s="68"/>
      <c r="AT1076" s="68"/>
      <c r="AU1076" s="68"/>
      <c r="AV1076" s="68"/>
      <c r="AW1076" s="68"/>
      <c r="AX1076" s="68"/>
      <c r="AY1076" s="68"/>
      <c r="AZ1076" s="68"/>
      <c r="BA1076" s="68"/>
      <c r="BB1076" s="68"/>
      <c r="BC1076" s="68"/>
      <c r="BD1076" s="68"/>
      <c r="BE1076" s="68"/>
      <c r="BF1076" s="68"/>
      <c r="BG1076" s="68"/>
      <c r="BH1076" s="68"/>
      <c r="BI1076" s="68"/>
      <c r="BJ1076" s="68"/>
      <c r="BK1076" s="68"/>
      <c r="BL1076" s="68"/>
      <c r="BM1076" s="68"/>
      <c r="BN1076" s="68"/>
      <c r="BO1076" s="68"/>
      <c r="BP1076" s="68"/>
      <c r="BQ1076" s="68"/>
      <c r="BR1076" s="68"/>
      <c r="BS1076" s="68"/>
      <c r="BT1076" s="68"/>
      <c r="BU1076" s="68"/>
      <c r="BV1076" s="68"/>
      <c r="BW1076" s="68"/>
      <c r="BX1076" s="68"/>
      <c r="BY1076" s="68"/>
      <c r="BZ1076" s="68"/>
      <c r="CA1076" s="68"/>
      <c r="CB1076" s="68"/>
      <c r="CC1076" s="68"/>
      <c r="CD1076" s="68"/>
      <c r="CE1076" s="68"/>
      <c r="CF1076" s="68"/>
      <c r="CG1076" s="68"/>
      <c r="CH1076" s="68"/>
      <c r="CI1076" s="68"/>
      <c r="CJ1076" s="68"/>
      <c r="CK1076" s="68"/>
      <c r="CL1076" s="68"/>
      <c r="CM1076" s="68"/>
      <c r="CN1076" s="68"/>
      <c r="CO1076" s="68"/>
      <c r="CP1076" s="68"/>
      <c r="CQ1076" s="68"/>
      <c r="CR1076" s="68"/>
      <c r="CS1076" s="68"/>
      <c r="CT1076" s="68"/>
      <c r="CU1076" s="68"/>
      <c r="CV1076" s="68"/>
      <c r="CW1076" s="68"/>
      <c r="CX1076" s="68"/>
      <c r="CY1076" s="68"/>
      <c r="CZ1076" s="68"/>
      <c r="DA1076" s="68"/>
      <c r="DB1076" s="68"/>
      <c r="DC1076" s="68"/>
      <c r="DD1076" s="68"/>
      <c r="DE1076" s="68"/>
      <c r="DF1076" s="68"/>
      <c r="DG1076" s="68"/>
      <c r="DH1076" s="68"/>
      <c r="DI1076" s="68"/>
      <c r="DJ1076" s="68"/>
      <c r="DK1076" s="68"/>
      <c r="DL1076" s="68"/>
      <c r="DM1076" s="68"/>
      <c r="DN1076" s="68"/>
      <c r="DO1076" s="68"/>
      <c r="DP1076" s="68"/>
      <c r="DQ1076" s="68"/>
      <c r="DR1076" s="68"/>
      <c r="DS1076" s="68"/>
      <c r="DT1076" s="68"/>
      <c r="DU1076" s="68"/>
      <c r="DV1076" s="68"/>
      <c r="DW1076" s="68"/>
      <c r="DX1076" s="68"/>
      <c r="DY1076" s="68"/>
      <c r="DZ1076" s="68"/>
      <c r="EA1076" s="68"/>
      <c r="EB1076" s="68"/>
      <c r="EC1076" s="68"/>
      <c r="ED1076" s="68"/>
      <c r="EE1076" s="68"/>
      <c r="EF1076" s="68"/>
      <c r="EG1076" s="68"/>
      <c r="EH1076" s="68"/>
      <c r="EI1076" s="68"/>
      <c r="EJ1076" s="68"/>
      <c r="EK1076" s="68"/>
      <c r="EL1076" s="68"/>
      <c r="EM1076" s="68"/>
      <c r="EN1076" s="68"/>
      <c r="EO1076" s="68"/>
      <c r="EP1076" s="68"/>
      <c r="EQ1076" s="68"/>
      <c r="ER1076" s="68"/>
      <c r="ES1076" s="68"/>
      <c r="ET1076" s="68"/>
      <c r="EU1076" s="68"/>
      <c r="EV1076" s="68"/>
      <c r="EW1076" s="68"/>
      <c r="EX1076" s="68"/>
      <c r="EY1076" s="68"/>
      <c r="EZ1076" s="68"/>
      <c r="FA1076" s="68"/>
      <c r="FB1076" s="68"/>
      <c r="FC1076" s="68"/>
      <c r="FD1076" s="68"/>
      <c r="FE1076" s="68"/>
      <c r="FF1076" s="68"/>
      <c r="FG1076" s="68"/>
      <c r="FH1076" s="68"/>
      <c r="FI1076" s="68"/>
      <c r="FJ1076" s="68"/>
      <c r="FK1076" s="68"/>
      <c r="FL1076" s="68"/>
      <c r="FM1076" s="68"/>
      <c r="FN1076" s="68"/>
      <c r="FO1076" s="68"/>
      <c r="FP1076" s="68"/>
      <c r="FQ1076" s="68"/>
      <c r="FR1076" s="68"/>
      <c r="FS1076" s="68"/>
      <c r="FT1076" s="68"/>
      <c r="FU1076" s="68"/>
      <c r="FV1076" s="68"/>
      <c r="FW1076" s="68"/>
      <c r="FX1076" s="68"/>
      <c r="FY1076" s="68"/>
      <c r="FZ1076" s="68"/>
      <c r="GA1076" s="68"/>
      <c r="GB1076" s="68"/>
      <c r="GC1076" s="68"/>
      <c r="GD1076" s="68"/>
      <c r="GE1076" s="68"/>
      <c r="GF1076" s="68"/>
      <c r="GG1076" s="68"/>
      <c r="GH1076" s="68"/>
      <c r="GI1076" s="68"/>
      <c r="GJ1076" s="68"/>
      <c r="GK1076" s="68"/>
      <c r="GL1076" s="68"/>
      <c r="GM1076" s="68"/>
      <c r="GN1076" s="68"/>
      <c r="GO1076" s="68"/>
      <c r="GP1076" s="68"/>
      <c r="GQ1076" s="68"/>
      <c r="GR1076" s="68"/>
      <c r="GS1076" s="68"/>
      <c r="GT1076" s="68"/>
      <c r="GU1076" s="68"/>
      <c r="GV1076" s="68"/>
      <c r="GW1076" s="68"/>
      <c r="GX1076" s="68"/>
      <c r="GY1076" s="68"/>
      <c r="GZ1076" s="68"/>
      <c r="HA1076" s="68"/>
      <c r="HB1076" s="68"/>
      <c r="HC1076" s="68"/>
      <c r="HD1076" s="68"/>
      <c r="HE1076" s="68"/>
      <c r="HF1076" s="68"/>
      <c r="HG1076" s="68"/>
      <c r="HH1076" s="68"/>
      <c r="HI1076" s="68"/>
      <c r="HJ1076" s="68"/>
      <c r="HK1076" s="68"/>
      <c r="HL1076" s="68"/>
      <c r="HM1076" s="68"/>
      <c r="HN1076" s="68"/>
      <c r="HO1076" s="68"/>
      <c r="HP1076" s="68"/>
      <c r="HQ1076" s="68"/>
      <c r="HR1076" s="68"/>
      <c r="HS1076" s="68"/>
      <c r="HT1076" s="68"/>
      <c r="HU1076" s="68"/>
      <c r="HV1076" s="68"/>
      <c r="HW1076" s="68"/>
      <c r="HX1076" s="68"/>
      <c r="HY1076" s="68"/>
      <c r="HZ1076" s="68"/>
      <c r="IA1076" s="68"/>
      <c r="IB1076" s="68"/>
      <c r="IC1076" s="68"/>
      <c r="ID1076" s="68"/>
      <c r="IE1076" s="68"/>
      <c r="IF1076" s="68"/>
      <c r="IG1076" s="68"/>
      <c r="IH1076" s="68"/>
      <c r="II1076" s="68"/>
      <c r="IJ1076" s="68"/>
      <c r="IK1076" s="68"/>
      <c r="IL1076" s="68"/>
      <c r="IM1076" s="68"/>
      <c r="IN1076" s="68"/>
      <c r="IO1076" s="68"/>
      <c r="IP1076" s="68"/>
      <c r="IQ1076" s="68"/>
      <c r="IR1076" s="68"/>
      <c r="IS1076" s="68"/>
      <c r="IT1076" s="68"/>
      <c r="IU1076" s="68"/>
      <c r="IV1076" s="68"/>
      <c r="IW1076" s="68"/>
      <c r="IX1076" s="68"/>
      <c r="IY1076" s="68"/>
      <c r="IZ1076" s="68"/>
      <c r="JA1076" s="68"/>
      <c r="JB1076" s="68"/>
      <c r="JC1076" s="68"/>
      <c r="JD1076" s="68"/>
      <c r="JE1076" s="68"/>
      <c r="JF1076" s="68"/>
      <c r="JG1076" s="68"/>
      <c r="JH1076" s="68"/>
      <c r="JI1076" s="68"/>
      <c r="JJ1076" s="68"/>
      <c r="JK1076" s="68"/>
      <c r="JL1076" s="68"/>
      <c r="JM1076" s="68"/>
      <c r="JN1076" s="68"/>
      <c r="JO1076" s="68"/>
      <c r="JP1076" s="68"/>
      <c r="JQ1076" s="68"/>
      <c r="JR1076" s="68"/>
      <c r="JS1076" s="68"/>
      <c r="JT1076" s="68"/>
      <c r="JU1076" s="68"/>
      <c r="JV1076" s="68"/>
      <c r="JW1076" s="68"/>
      <c r="JX1076" s="68"/>
      <c r="JY1076" s="68"/>
      <c r="JZ1076" s="68"/>
      <c r="KA1076" s="68"/>
      <c r="KB1076" s="68"/>
      <c r="KC1076" s="68"/>
      <c r="KD1076" s="68"/>
      <c r="KE1076" s="68"/>
      <c r="KF1076" s="68"/>
      <c r="KG1076" s="68"/>
      <c r="KH1076" s="68"/>
      <c r="KI1076" s="68"/>
      <c r="KJ1076" s="68"/>
      <c r="KK1076" s="68"/>
      <c r="KL1076" s="68"/>
      <c r="KM1076" s="68"/>
      <c r="KN1076" s="68"/>
      <c r="KO1076" s="68"/>
      <c r="KP1076" s="68"/>
      <c r="KQ1076" s="68"/>
      <c r="KR1076" s="68"/>
      <c r="KS1076" s="68"/>
      <c r="KT1076" s="68"/>
      <c r="KU1076" s="68"/>
      <c r="KV1076" s="68"/>
      <c r="KW1076" s="68"/>
      <c r="KX1076" s="68"/>
      <c r="KY1076" s="68"/>
      <c r="KZ1076" s="68"/>
      <c r="LA1076" s="68"/>
      <c r="LB1076" s="68"/>
      <c r="LC1076" s="68"/>
      <c r="LD1076" s="68"/>
      <c r="LE1076" s="68"/>
      <c r="LF1076" s="68"/>
      <c r="LG1076" s="68"/>
      <c r="LH1076" s="68"/>
      <c r="LI1076" s="68"/>
      <c r="LJ1076" s="68"/>
      <c r="LK1076" s="68"/>
      <c r="LL1076" s="68"/>
      <c r="LM1076" s="68"/>
      <c r="LN1076" s="68"/>
      <c r="LO1076" s="68"/>
      <c r="LP1076" s="68"/>
      <c r="LQ1076" s="68"/>
      <c r="LR1076" s="68"/>
      <c r="LS1076" s="68"/>
      <c r="LT1076" s="68"/>
      <c r="LU1076" s="68"/>
      <c r="LV1076" s="68"/>
      <c r="LW1076" s="68"/>
      <c r="LX1076" s="68"/>
      <c r="LY1076" s="68"/>
      <c r="LZ1076" s="68"/>
      <c r="MA1076" s="68"/>
      <c r="MB1076" s="68"/>
      <c r="MC1076" s="68"/>
      <c r="MD1076" s="68"/>
      <c r="ME1076" s="68"/>
      <c r="MF1076" s="68"/>
      <c r="MG1076" s="68"/>
      <c r="MH1076" s="68"/>
      <c r="MI1076" s="68"/>
      <c r="MJ1076" s="68"/>
      <c r="MK1076" s="68"/>
      <c r="ML1076" s="68"/>
      <c r="MM1076" s="68"/>
      <c r="MN1076" s="68"/>
      <c r="MO1076" s="68"/>
      <c r="MP1076" s="68"/>
      <c r="MQ1076" s="68"/>
      <c r="MR1076" s="68"/>
      <c r="MS1076" s="68"/>
      <c r="MT1076" s="68"/>
      <c r="MU1076" s="68"/>
      <c r="MV1076" s="68"/>
      <c r="MW1076" s="68"/>
      <c r="MX1076" s="68"/>
      <c r="MY1076" s="68"/>
      <c r="MZ1076" s="68"/>
      <c r="NA1076" s="68"/>
      <c r="NB1076" s="68"/>
      <c r="NC1076" s="68"/>
      <c r="ND1076" s="68"/>
      <c r="NE1076" s="68"/>
      <c r="NF1076" s="68"/>
      <c r="NG1076" s="68"/>
      <c r="NH1076" s="68"/>
      <c r="NI1076" s="68"/>
      <c r="NJ1076" s="68"/>
      <c r="NK1076" s="68"/>
      <c r="NL1076" s="68"/>
      <c r="NM1076" s="68"/>
      <c r="NN1076" s="68"/>
      <c r="NO1076" s="68"/>
      <c r="NP1076" s="68"/>
      <c r="NQ1076" s="68"/>
      <c r="NR1076" s="68"/>
      <c r="NS1076" s="68"/>
      <c r="NT1076" s="68"/>
      <c r="NU1076" s="68"/>
      <c r="NV1076" s="68"/>
      <c r="NW1076" s="68"/>
      <c r="NX1076" s="68"/>
      <c r="NY1076" s="68"/>
      <c r="NZ1076" s="68"/>
      <c r="OA1076" s="68"/>
      <c r="OB1076" s="68"/>
      <c r="OC1076" s="68"/>
      <c r="OD1076" s="68"/>
      <c r="OE1076" s="68"/>
      <c r="OF1076" s="68"/>
      <c r="OG1076" s="68"/>
      <c r="OH1076" s="68"/>
      <c r="OI1076" s="68"/>
      <c r="OJ1076" s="68"/>
      <c r="OK1076" s="68"/>
      <c r="OL1076" s="68"/>
      <c r="OM1076" s="68"/>
      <c r="ON1076" s="68"/>
      <c r="OO1076" s="68"/>
      <c r="OP1076" s="68"/>
      <c r="OQ1076" s="68"/>
      <c r="OR1076" s="68"/>
      <c r="OS1076" s="68"/>
      <c r="OT1076" s="68"/>
      <c r="OU1076" s="68"/>
      <c r="OV1076" s="68"/>
      <c r="OW1076" s="68"/>
      <c r="OX1076" s="68"/>
      <c r="OY1076" s="68"/>
      <c r="OZ1076" s="68"/>
      <c r="PA1076" s="68"/>
      <c r="PB1076" s="68"/>
      <c r="PC1076" s="68"/>
      <c r="PD1076" s="68"/>
      <c r="PE1076" s="68"/>
      <c r="PF1076" s="68"/>
      <c r="PG1076" s="68"/>
      <c r="PH1076" s="68"/>
      <c r="PI1076" s="68"/>
      <c r="PJ1076" s="68"/>
      <c r="PK1076" s="68"/>
      <c r="PL1076" s="68"/>
      <c r="PM1076" s="68"/>
      <c r="PN1076" s="68"/>
      <c r="PO1076" s="68"/>
      <c r="PP1076" s="68"/>
      <c r="PQ1076" s="68"/>
      <c r="PR1076" s="68"/>
      <c r="PS1076" s="68"/>
      <c r="PT1076" s="68"/>
      <c r="PU1076" s="68"/>
      <c r="PV1076" s="68"/>
      <c r="PW1076" s="68"/>
      <c r="PX1076" s="68"/>
      <c r="PY1076" s="68"/>
      <c r="PZ1076" s="68"/>
      <c r="QA1076" s="68"/>
      <c r="QB1076" s="68"/>
      <c r="QC1076" s="68"/>
      <c r="QD1076" s="68"/>
      <c r="QE1076" s="68"/>
      <c r="QF1076" s="68"/>
      <c r="QG1076" s="68"/>
      <c r="QH1076" s="68"/>
      <c r="QI1076" s="68"/>
      <c r="QJ1076" s="68"/>
      <c r="QK1076" s="68"/>
      <c r="QL1076" s="68"/>
      <c r="QM1076" s="68"/>
      <c r="QN1076" s="68"/>
      <c r="QO1076" s="68"/>
      <c r="QP1076" s="68"/>
      <c r="QQ1076" s="68"/>
      <c r="QR1076" s="68"/>
      <c r="QS1076" s="68"/>
      <c r="QT1076" s="68"/>
      <c r="QU1076" s="68"/>
      <c r="QV1076" s="68"/>
      <c r="QW1076" s="68"/>
      <c r="QX1076" s="68"/>
      <c r="QY1076" s="68"/>
      <c r="QZ1076" s="68"/>
      <c r="RA1076" s="68"/>
      <c r="RB1076" s="68"/>
      <c r="RC1076" s="68"/>
      <c r="RD1076" s="68"/>
      <c r="RE1076" s="68"/>
      <c r="RF1076" s="68"/>
      <c r="RG1076" s="68"/>
      <c r="RH1076" s="68"/>
      <c r="RI1076" s="68"/>
      <c r="RJ1076" s="68"/>
      <c r="RK1076" s="68"/>
      <c r="RL1076" s="68"/>
      <c r="RM1076" s="68"/>
      <c r="RN1076" s="68"/>
      <c r="RO1076" s="68"/>
      <c r="RP1076" s="68"/>
      <c r="RQ1076" s="68"/>
      <c r="RR1076" s="68"/>
      <c r="RS1076" s="68"/>
      <c r="RT1076" s="68"/>
      <c r="RU1076" s="68"/>
      <c r="RV1076" s="68"/>
      <c r="RW1076" s="68"/>
      <c r="RX1076" s="68"/>
      <c r="RY1076" s="68"/>
      <c r="RZ1076" s="68"/>
      <c r="SA1076" s="68"/>
      <c r="SB1076" s="68"/>
      <c r="SC1076" s="68"/>
      <c r="SD1076" s="68"/>
      <c r="SE1076" s="68"/>
      <c r="SF1076" s="68"/>
      <c r="SG1076" s="68"/>
      <c r="SH1076" s="68"/>
      <c r="SI1076" s="68"/>
      <c r="SJ1076" s="68"/>
      <c r="SK1076" s="68"/>
      <c r="SL1076" s="68"/>
      <c r="SM1076" s="68"/>
      <c r="SN1076" s="68"/>
      <c r="SO1076" s="68"/>
      <c r="SP1076" s="68"/>
      <c r="SQ1076" s="68"/>
      <c r="SR1076" s="68"/>
      <c r="SS1076" s="68"/>
      <c r="ST1076" s="68"/>
      <c r="SU1076" s="68"/>
      <c r="SV1076" s="68"/>
    </row>
    <row r="1077" spans="1:516" ht="16.5" customHeight="1" x14ac:dyDescent="0.2">
      <c r="A1077" s="20">
        <v>469</v>
      </c>
      <c r="B1077" s="20" t="s">
        <v>62</v>
      </c>
      <c r="C1077" s="20" t="s">
        <v>915</v>
      </c>
      <c r="D1077" s="20" t="s">
        <v>38</v>
      </c>
      <c r="E1077" s="20" t="s">
        <v>1345</v>
      </c>
      <c r="F1077" s="22" t="s">
        <v>949</v>
      </c>
      <c r="G1077" s="20" t="s">
        <v>84</v>
      </c>
      <c r="H1077" s="20" t="s">
        <v>35</v>
      </c>
      <c r="I1077" s="20" t="s">
        <v>81</v>
      </c>
      <c r="J1077" s="22" t="s">
        <v>915</v>
      </c>
      <c r="K1077" s="20"/>
      <c r="L1077" s="20"/>
      <c r="M1077" s="20"/>
      <c r="N1077" s="20"/>
      <c r="O1077" s="23"/>
      <c r="P1077" s="23">
        <v>1448700</v>
      </c>
      <c r="Q1077" s="24">
        <v>1</v>
      </c>
      <c r="R1077" s="25">
        <v>45809</v>
      </c>
      <c r="S1077" s="20" t="s">
        <v>83</v>
      </c>
      <c r="T1077" s="26">
        <f t="shared" si="18"/>
        <v>1448700</v>
      </c>
      <c r="U1077" s="27" t="s">
        <v>100</v>
      </c>
      <c r="V1077" s="27" t="s">
        <v>100</v>
      </c>
      <c r="W1077" s="68"/>
      <c r="X1077" s="68"/>
      <c r="Y1077" s="68"/>
      <c r="Z1077" s="68"/>
      <c r="AA1077" s="68"/>
      <c r="AB1077" s="68"/>
      <c r="AC1077" s="68"/>
      <c r="AD1077" s="68"/>
      <c r="AE1077" s="68"/>
      <c r="AF1077" s="68"/>
      <c r="AG1077" s="68"/>
      <c r="AH1077" s="68"/>
      <c r="AI1077" s="68"/>
      <c r="AJ1077" s="68"/>
      <c r="AK1077" s="68"/>
      <c r="AL1077" s="68"/>
      <c r="AM1077" s="68"/>
      <c r="AN1077" s="68"/>
      <c r="AO1077" s="68"/>
      <c r="AP1077" s="68"/>
      <c r="AQ1077" s="68"/>
      <c r="AR1077" s="68"/>
      <c r="AS1077" s="68"/>
      <c r="AT1077" s="68"/>
      <c r="AU1077" s="68"/>
      <c r="AV1077" s="68"/>
      <c r="AW1077" s="68"/>
      <c r="AX1077" s="68"/>
      <c r="AY1077" s="68"/>
      <c r="AZ1077" s="68"/>
      <c r="BA1077" s="68"/>
      <c r="BB1077" s="68"/>
      <c r="BC1077" s="68"/>
      <c r="BD1077" s="68"/>
      <c r="BE1077" s="68"/>
      <c r="BF1077" s="68"/>
      <c r="BG1077" s="68"/>
      <c r="BH1077" s="68"/>
      <c r="BI1077" s="68"/>
      <c r="BJ1077" s="68"/>
      <c r="BK1077" s="68"/>
      <c r="BL1077" s="68"/>
      <c r="BM1077" s="68"/>
      <c r="BN1077" s="68"/>
      <c r="BO1077" s="68"/>
      <c r="BP1077" s="68"/>
      <c r="BQ1077" s="68"/>
      <c r="BR1077" s="68"/>
      <c r="BS1077" s="68"/>
      <c r="BT1077" s="68"/>
      <c r="BU1077" s="68"/>
      <c r="BV1077" s="68"/>
      <c r="BW1077" s="68"/>
      <c r="BX1077" s="68"/>
      <c r="BY1077" s="68"/>
      <c r="BZ1077" s="68"/>
      <c r="CA1077" s="68"/>
      <c r="CB1077" s="68"/>
      <c r="CC1077" s="68"/>
      <c r="CD1077" s="68"/>
      <c r="CE1077" s="68"/>
      <c r="CF1077" s="68"/>
      <c r="CG1077" s="68"/>
      <c r="CH1077" s="68"/>
      <c r="CI1077" s="68"/>
      <c r="CJ1077" s="68"/>
      <c r="CK1077" s="68"/>
      <c r="CL1077" s="68"/>
      <c r="CM1077" s="68"/>
      <c r="CN1077" s="68"/>
      <c r="CO1077" s="68"/>
      <c r="CP1077" s="68"/>
      <c r="CQ1077" s="68"/>
      <c r="CR1077" s="68"/>
      <c r="CS1077" s="68"/>
      <c r="CT1077" s="68"/>
      <c r="CU1077" s="68"/>
      <c r="CV1077" s="68"/>
      <c r="CW1077" s="68"/>
      <c r="CX1077" s="68"/>
      <c r="CY1077" s="68"/>
      <c r="CZ1077" s="68"/>
      <c r="DA1077" s="68"/>
      <c r="DB1077" s="68"/>
      <c r="DC1077" s="68"/>
      <c r="DD1077" s="68"/>
      <c r="DE1077" s="68"/>
      <c r="DF1077" s="68"/>
      <c r="DG1077" s="68"/>
      <c r="DH1077" s="68"/>
      <c r="DI1077" s="68"/>
      <c r="DJ1077" s="68"/>
      <c r="DK1077" s="68"/>
      <c r="DL1077" s="68"/>
      <c r="DM1077" s="68"/>
      <c r="DN1077" s="68"/>
      <c r="DO1077" s="68"/>
      <c r="DP1077" s="68"/>
      <c r="DQ1077" s="68"/>
      <c r="DR1077" s="68"/>
      <c r="DS1077" s="68"/>
      <c r="DT1077" s="68"/>
      <c r="DU1077" s="68"/>
      <c r="DV1077" s="68"/>
      <c r="DW1077" s="68"/>
      <c r="DX1077" s="68"/>
      <c r="DY1077" s="68"/>
      <c r="DZ1077" s="68"/>
      <c r="EA1077" s="68"/>
      <c r="EB1077" s="68"/>
      <c r="EC1077" s="68"/>
      <c r="ED1077" s="68"/>
      <c r="EE1077" s="68"/>
      <c r="EF1077" s="68"/>
      <c r="EG1077" s="68"/>
      <c r="EH1077" s="68"/>
      <c r="EI1077" s="68"/>
      <c r="EJ1077" s="68"/>
      <c r="EK1077" s="68"/>
      <c r="EL1077" s="68"/>
      <c r="EM1077" s="68"/>
      <c r="EN1077" s="68"/>
      <c r="EO1077" s="68"/>
      <c r="EP1077" s="68"/>
      <c r="EQ1077" s="68"/>
      <c r="ER1077" s="68"/>
      <c r="ES1077" s="68"/>
      <c r="ET1077" s="68"/>
      <c r="EU1077" s="68"/>
      <c r="EV1077" s="68"/>
      <c r="EW1077" s="68"/>
      <c r="EX1077" s="68"/>
      <c r="EY1077" s="68"/>
      <c r="EZ1077" s="68"/>
      <c r="FA1077" s="68"/>
      <c r="FB1077" s="68"/>
      <c r="FC1077" s="68"/>
      <c r="FD1077" s="68"/>
      <c r="FE1077" s="68"/>
      <c r="FF1077" s="68"/>
      <c r="FG1077" s="68"/>
      <c r="FH1077" s="68"/>
      <c r="FI1077" s="68"/>
      <c r="FJ1077" s="68"/>
      <c r="FK1077" s="68"/>
      <c r="FL1077" s="68"/>
      <c r="FM1077" s="68"/>
      <c r="FN1077" s="68"/>
      <c r="FO1077" s="68"/>
      <c r="FP1077" s="68"/>
      <c r="FQ1077" s="68"/>
      <c r="FR1077" s="68"/>
      <c r="FS1077" s="68"/>
      <c r="FT1077" s="68"/>
      <c r="FU1077" s="68"/>
      <c r="FV1077" s="68"/>
      <c r="FW1077" s="68"/>
      <c r="FX1077" s="68"/>
      <c r="FY1077" s="68"/>
      <c r="FZ1077" s="68"/>
      <c r="GA1077" s="68"/>
      <c r="GB1077" s="68"/>
      <c r="GC1077" s="68"/>
      <c r="GD1077" s="68"/>
      <c r="GE1077" s="68"/>
      <c r="GF1077" s="68"/>
      <c r="GG1077" s="68"/>
      <c r="GH1077" s="68"/>
      <c r="GI1077" s="68"/>
      <c r="GJ1077" s="68"/>
      <c r="GK1077" s="68"/>
      <c r="GL1077" s="68"/>
      <c r="GM1077" s="68"/>
      <c r="GN1077" s="68"/>
      <c r="GO1077" s="68"/>
      <c r="GP1077" s="68"/>
      <c r="GQ1077" s="68"/>
      <c r="GR1077" s="68"/>
      <c r="GS1077" s="68"/>
      <c r="GT1077" s="68"/>
      <c r="GU1077" s="68"/>
      <c r="GV1077" s="68"/>
      <c r="GW1077" s="68"/>
      <c r="GX1077" s="68"/>
      <c r="GY1077" s="68"/>
      <c r="GZ1077" s="68"/>
      <c r="HA1077" s="68"/>
      <c r="HB1077" s="68"/>
      <c r="HC1077" s="68"/>
      <c r="HD1077" s="68"/>
      <c r="HE1077" s="68"/>
      <c r="HF1077" s="68"/>
      <c r="HG1077" s="68"/>
      <c r="HH1077" s="68"/>
      <c r="HI1077" s="68"/>
      <c r="HJ1077" s="68"/>
      <c r="HK1077" s="68"/>
      <c r="HL1077" s="68"/>
      <c r="HM1077" s="68"/>
      <c r="HN1077" s="68"/>
      <c r="HO1077" s="68"/>
      <c r="HP1077" s="68"/>
      <c r="HQ1077" s="68"/>
      <c r="HR1077" s="68"/>
      <c r="HS1077" s="68"/>
      <c r="HT1077" s="68"/>
      <c r="HU1077" s="68"/>
      <c r="HV1077" s="68"/>
      <c r="HW1077" s="68"/>
      <c r="HX1077" s="68"/>
      <c r="HY1077" s="68"/>
      <c r="HZ1077" s="68"/>
      <c r="IA1077" s="68"/>
      <c r="IB1077" s="68"/>
      <c r="IC1077" s="68"/>
      <c r="ID1077" s="68"/>
      <c r="IE1077" s="68"/>
      <c r="IF1077" s="68"/>
      <c r="IG1077" s="68"/>
      <c r="IH1077" s="68"/>
      <c r="II1077" s="68"/>
      <c r="IJ1077" s="68"/>
      <c r="IK1077" s="68"/>
      <c r="IL1077" s="68"/>
      <c r="IM1077" s="68"/>
      <c r="IN1077" s="68"/>
      <c r="IO1077" s="68"/>
      <c r="IP1077" s="68"/>
      <c r="IQ1077" s="68"/>
      <c r="IR1077" s="68"/>
      <c r="IS1077" s="68"/>
      <c r="IT1077" s="68"/>
      <c r="IU1077" s="68"/>
      <c r="IV1077" s="68"/>
      <c r="IW1077" s="68"/>
      <c r="IX1077" s="68"/>
      <c r="IY1077" s="68"/>
      <c r="IZ1077" s="68"/>
      <c r="JA1077" s="68"/>
      <c r="JB1077" s="68"/>
      <c r="JC1077" s="68"/>
      <c r="JD1077" s="68"/>
      <c r="JE1077" s="68"/>
      <c r="JF1077" s="68"/>
      <c r="JG1077" s="68"/>
      <c r="JH1077" s="68"/>
      <c r="JI1077" s="68"/>
      <c r="JJ1077" s="68"/>
      <c r="JK1077" s="68"/>
      <c r="JL1077" s="68"/>
      <c r="JM1077" s="68"/>
      <c r="JN1077" s="68"/>
      <c r="JO1077" s="68"/>
      <c r="JP1077" s="68"/>
      <c r="JQ1077" s="68"/>
      <c r="JR1077" s="68"/>
      <c r="JS1077" s="68"/>
      <c r="JT1077" s="68"/>
      <c r="JU1077" s="68"/>
      <c r="JV1077" s="68"/>
      <c r="JW1077" s="68"/>
      <c r="JX1077" s="68"/>
      <c r="JY1077" s="68"/>
      <c r="JZ1077" s="68"/>
      <c r="KA1077" s="68"/>
      <c r="KB1077" s="68"/>
      <c r="KC1077" s="68"/>
      <c r="KD1077" s="68"/>
      <c r="KE1077" s="68"/>
      <c r="KF1077" s="68"/>
      <c r="KG1077" s="68"/>
      <c r="KH1077" s="68"/>
      <c r="KI1077" s="68"/>
      <c r="KJ1077" s="68"/>
      <c r="KK1077" s="68"/>
      <c r="KL1077" s="68"/>
      <c r="KM1077" s="68"/>
      <c r="KN1077" s="68"/>
      <c r="KO1077" s="68"/>
      <c r="KP1077" s="68"/>
      <c r="KQ1077" s="68"/>
      <c r="KR1077" s="68"/>
      <c r="KS1077" s="68"/>
      <c r="KT1077" s="68"/>
      <c r="KU1077" s="68"/>
      <c r="KV1077" s="68"/>
      <c r="KW1077" s="68"/>
      <c r="KX1077" s="68"/>
      <c r="KY1077" s="68"/>
      <c r="KZ1077" s="68"/>
      <c r="LA1077" s="68"/>
      <c r="LB1077" s="68"/>
      <c r="LC1077" s="68"/>
      <c r="LD1077" s="68"/>
      <c r="LE1077" s="68"/>
      <c r="LF1077" s="68"/>
      <c r="LG1077" s="68"/>
      <c r="LH1077" s="68"/>
      <c r="LI1077" s="68"/>
      <c r="LJ1077" s="68"/>
      <c r="LK1077" s="68"/>
      <c r="LL1077" s="68"/>
      <c r="LM1077" s="68"/>
      <c r="LN1077" s="68"/>
      <c r="LO1077" s="68"/>
      <c r="LP1077" s="68"/>
      <c r="LQ1077" s="68"/>
      <c r="LR1077" s="68"/>
      <c r="LS1077" s="68"/>
      <c r="LT1077" s="68"/>
      <c r="LU1077" s="68"/>
      <c r="LV1077" s="68"/>
      <c r="LW1077" s="68"/>
      <c r="LX1077" s="68"/>
      <c r="LY1077" s="68"/>
      <c r="LZ1077" s="68"/>
      <c r="MA1077" s="68"/>
      <c r="MB1077" s="68"/>
      <c r="MC1077" s="68"/>
      <c r="MD1077" s="68"/>
      <c r="ME1077" s="68"/>
      <c r="MF1077" s="68"/>
      <c r="MG1077" s="68"/>
      <c r="MH1077" s="68"/>
      <c r="MI1077" s="68"/>
      <c r="MJ1077" s="68"/>
      <c r="MK1077" s="68"/>
      <c r="ML1077" s="68"/>
      <c r="MM1077" s="68"/>
      <c r="MN1077" s="68"/>
      <c r="MO1077" s="68"/>
      <c r="MP1077" s="68"/>
      <c r="MQ1077" s="68"/>
      <c r="MR1077" s="68"/>
      <c r="MS1077" s="68"/>
      <c r="MT1077" s="68"/>
      <c r="MU1077" s="68"/>
      <c r="MV1077" s="68"/>
      <c r="MW1077" s="68"/>
      <c r="MX1077" s="68"/>
      <c r="MY1077" s="68"/>
      <c r="MZ1077" s="68"/>
      <c r="NA1077" s="68"/>
      <c r="NB1077" s="68"/>
      <c r="NC1077" s="68"/>
      <c r="ND1077" s="68"/>
      <c r="NE1077" s="68"/>
      <c r="NF1077" s="68"/>
      <c r="NG1077" s="68"/>
      <c r="NH1077" s="68"/>
      <c r="NI1077" s="68"/>
      <c r="NJ1077" s="68"/>
      <c r="NK1077" s="68"/>
      <c r="NL1077" s="68"/>
      <c r="NM1077" s="68"/>
      <c r="NN1077" s="68"/>
      <c r="NO1077" s="68"/>
      <c r="NP1077" s="68"/>
      <c r="NQ1077" s="68"/>
      <c r="NR1077" s="68"/>
      <c r="NS1077" s="68"/>
      <c r="NT1077" s="68"/>
      <c r="NU1077" s="68"/>
      <c r="NV1077" s="68"/>
      <c r="NW1077" s="68"/>
      <c r="NX1077" s="68"/>
      <c r="NY1077" s="68"/>
      <c r="NZ1077" s="68"/>
      <c r="OA1077" s="68"/>
      <c r="OB1077" s="68"/>
      <c r="OC1077" s="68"/>
      <c r="OD1077" s="68"/>
      <c r="OE1077" s="68"/>
      <c r="OF1077" s="68"/>
      <c r="OG1077" s="68"/>
      <c r="OH1077" s="68"/>
      <c r="OI1077" s="68"/>
      <c r="OJ1077" s="68"/>
      <c r="OK1077" s="68"/>
      <c r="OL1077" s="68"/>
      <c r="OM1077" s="68"/>
      <c r="ON1077" s="68"/>
      <c r="OO1077" s="68"/>
      <c r="OP1077" s="68"/>
      <c r="OQ1077" s="68"/>
      <c r="OR1077" s="68"/>
      <c r="OS1077" s="68"/>
      <c r="OT1077" s="68"/>
      <c r="OU1077" s="68"/>
      <c r="OV1077" s="68"/>
      <c r="OW1077" s="68"/>
      <c r="OX1077" s="68"/>
      <c r="OY1077" s="68"/>
      <c r="OZ1077" s="68"/>
      <c r="PA1077" s="68"/>
      <c r="PB1077" s="68"/>
      <c r="PC1077" s="68"/>
      <c r="PD1077" s="68"/>
      <c r="PE1077" s="68"/>
      <c r="PF1077" s="68"/>
      <c r="PG1077" s="68"/>
      <c r="PH1077" s="68"/>
      <c r="PI1077" s="68"/>
      <c r="PJ1077" s="68"/>
      <c r="PK1077" s="68"/>
      <c r="PL1077" s="68"/>
      <c r="PM1077" s="68"/>
      <c r="PN1077" s="68"/>
      <c r="PO1077" s="68"/>
      <c r="PP1077" s="68"/>
      <c r="PQ1077" s="68"/>
      <c r="PR1077" s="68"/>
      <c r="PS1077" s="68"/>
      <c r="PT1077" s="68"/>
      <c r="PU1077" s="68"/>
      <c r="PV1077" s="68"/>
      <c r="PW1077" s="68"/>
      <c r="PX1077" s="68"/>
      <c r="PY1077" s="68"/>
      <c r="PZ1077" s="68"/>
      <c r="QA1077" s="68"/>
      <c r="QB1077" s="68"/>
      <c r="QC1077" s="68"/>
      <c r="QD1077" s="68"/>
      <c r="QE1077" s="68"/>
      <c r="QF1077" s="68"/>
      <c r="QG1077" s="68"/>
      <c r="QH1077" s="68"/>
      <c r="QI1077" s="68"/>
      <c r="QJ1077" s="68"/>
      <c r="QK1077" s="68"/>
      <c r="QL1077" s="68"/>
      <c r="QM1077" s="68"/>
      <c r="QN1077" s="68"/>
      <c r="QO1077" s="68"/>
      <c r="QP1077" s="68"/>
      <c r="QQ1077" s="68"/>
      <c r="QR1077" s="68"/>
      <c r="QS1077" s="68"/>
      <c r="QT1077" s="68"/>
      <c r="QU1077" s="68"/>
      <c r="QV1077" s="68"/>
      <c r="QW1077" s="68"/>
      <c r="QX1077" s="68"/>
      <c r="QY1077" s="68"/>
      <c r="QZ1077" s="68"/>
      <c r="RA1077" s="68"/>
      <c r="RB1077" s="68"/>
      <c r="RC1077" s="68"/>
      <c r="RD1077" s="68"/>
      <c r="RE1077" s="68"/>
      <c r="RF1077" s="68"/>
      <c r="RG1077" s="68"/>
      <c r="RH1077" s="68"/>
      <c r="RI1077" s="68"/>
      <c r="RJ1077" s="68"/>
      <c r="RK1077" s="68"/>
      <c r="RL1077" s="68"/>
      <c r="RM1077" s="68"/>
      <c r="RN1077" s="68"/>
      <c r="RO1077" s="68"/>
      <c r="RP1077" s="68"/>
      <c r="RQ1077" s="68"/>
      <c r="RR1077" s="68"/>
      <c r="RS1077" s="68"/>
      <c r="RT1077" s="68"/>
      <c r="RU1077" s="68"/>
      <c r="RV1077" s="68"/>
      <c r="RW1077" s="68"/>
      <c r="RX1077" s="68"/>
      <c r="RY1077" s="68"/>
      <c r="RZ1077" s="68"/>
      <c r="SA1077" s="68"/>
      <c r="SB1077" s="68"/>
      <c r="SC1077" s="68"/>
      <c r="SD1077" s="68"/>
      <c r="SE1077" s="68"/>
      <c r="SF1077" s="68"/>
      <c r="SG1077" s="68"/>
      <c r="SH1077" s="68"/>
      <c r="SI1077" s="68"/>
      <c r="SJ1077" s="68"/>
      <c r="SK1077" s="68"/>
      <c r="SL1077" s="68"/>
      <c r="SM1077" s="68"/>
      <c r="SN1077" s="68"/>
      <c r="SO1077" s="68"/>
      <c r="SP1077" s="68"/>
      <c r="SQ1077" s="68"/>
      <c r="SR1077" s="68"/>
      <c r="SS1077" s="68"/>
      <c r="ST1077" s="68"/>
      <c r="SU1077" s="68"/>
      <c r="SV1077" s="68"/>
    </row>
    <row r="1078" spans="1:516" ht="16.5" customHeight="1" x14ac:dyDescent="0.2">
      <c r="A1078" s="20">
        <v>470</v>
      </c>
      <c r="B1078" s="20" t="s">
        <v>62</v>
      </c>
      <c r="C1078" s="20" t="s">
        <v>915</v>
      </c>
      <c r="D1078" s="20" t="s">
        <v>38</v>
      </c>
      <c r="E1078" s="20" t="s">
        <v>1345</v>
      </c>
      <c r="F1078" s="22" t="s">
        <v>949</v>
      </c>
      <c r="G1078" s="20" t="s">
        <v>84</v>
      </c>
      <c r="H1078" s="20" t="s">
        <v>35</v>
      </c>
      <c r="I1078" s="20" t="s">
        <v>81</v>
      </c>
      <c r="J1078" s="22" t="s">
        <v>915</v>
      </c>
      <c r="K1078" s="20"/>
      <c r="L1078" s="20"/>
      <c r="M1078" s="20"/>
      <c r="N1078" s="20"/>
      <c r="O1078" s="23"/>
      <c r="P1078" s="23">
        <v>1448700</v>
      </c>
      <c r="Q1078" s="24">
        <v>1</v>
      </c>
      <c r="R1078" s="25">
        <v>45839</v>
      </c>
      <c r="S1078" s="20" t="s">
        <v>83</v>
      </c>
      <c r="T1078" s="26">
        <f t="shared" si="18"/>
        <v>1448700</v>
      </c>
      <c r="U1078" s="27" t="s">
        <v>100</v>
      </c>
      <c r="V1078" s="27" t="s">
        <v>100</v>
      </c>
      <c r="W1078" s="68"/>
      <c r="X1078" s="68"/>
      <c r="Y1078" s="68"/>
      <c r="Z1078" s="68"/>
      <c r="AA1078" s="68"/>
      <c r="AB1078" s="68"/>
      <c r="AC1078" s="68"/>
      <c r="AD1078" s="68"/>
      <c r="AE1078" s="68"/>
      <c r="AF1078" s="68"/>
      <c r="AG1078" s="68"/>
      <c r="AH1078" s="68"/>
      <c r="AI1078" s="68"/>
      <c r="AJ1078" s="68"/>
      <c r="AK1078" s="68"/>
      <c r="AL1078" s="68"/>
      <c r="AM1078" s="68"/>
      <c r="AN1078" s="68"/>
      <c r="AO1078" s="68"/>
      <c r="AP1078" s="68"/>
      <c r="AQ1078" s="68"/>
      <c r="AR1078" s="68"/>
      <c r="AS1078" s="68"/>
      <c r="AT1078" s="68"/>
      <c r="AU1078" s="68"/>
      <c r="AV1078" s="68"/>
      <c r="AW1078" s="68"/>
      <c r="AX1078" s="68"/>
      <c r="AY1078" s="68"/>
      <c r="AZ1078" s="68"/>
      <c r="BA1078" s="68"/>
      <c r="BB1078" s="68"/>
      <c r="BC1078" s="68"/>
      <c r="BD1078" s="68"/>
      <c r="BE1078" s="68"/>
      <c r="BF1078" s="68"/>
      <c r="BG1078" s="68"/>
      <c r="BH1078" s="68"/>
      <c r="BI1078" s="68"/>
      <c r="BJ1078" s="68"/>
      <c r="BK1078" s="68"/>
      <c r="BL1078" s="68"/>
      <c r="BM1078" s="68"/>
      <c r="BN1078" s="68"/>
      <c r="BO1078" s="68"/>
      <c r="BP1078" s="68"/>
      <c r="BQ1078" s="68"/>
      <c r="BR1078" s="68"/>
      <c r="BS1078" s="68"/>
      <c r="BT1078" s="68"/>
      <c r="BU1078" s="68"/>
      <c r="BV1078" s="68"/>
      <c r="BW1078" s="68"/>
      <c r="BX1078" s="68"/>
      <c r="BY1078" s="68"/>
      <c r="BZ1078" s="68"/>
      <c r="CA1078" s="68"/>
      <c r="CB1078" s="68"/>
      <c r="CC1078" s="68"/>
      <c r="CD1078" s="68"/>
      <c r="CE1078" s="68"/>
      <c r="CF1078" s="68"/>
      <c r="CG1078" s="68"/>
      <c r="CH1078" s="68"/>
      <c r="CI1078" s="68"/>
      <c r="CJ1078" s="68"/>
      <c r="CK1078" s="68"/>
      <c r="CL1078" s="68"/>
      <c r="CM1078" s="68"/>
      <c r="CN1078" s="68"/>
      <c r="CO1078" s="68"/>
      <c r="CP1078" s="68"/>
      <c r="CQ1078" s="68"/>
      <c r="CR1078" s="68"/>
      <c r="CS1078" s="68"/>
      <c r="CT1078" s="68"/>
      <c r="CU1078" s="68"/>
      <c r="CV1078" s="68"/>
      <c r="CW1078" s="68"/>
      <c r="CX1078" s="68"/>
      <c r="CY1078" s="68"/>
      <c r="CZ1078" s="68"/>
      <c r="DA1078" s="68"/>
      <c r="DB1078" s="68"/>
      <c r="DC1078" s="68"/>
      <c r="DD1078" s="68"/>
      <c r="DE1078" s="68"/>
      <c r="DF1078" s="68"/>
      <c r="DG1078" s="68"/>
      <c r="DH1078" s="68"/>
      <c r="DI1078" s="68"/>
      <c r="DJ1078" s="68"/>
      <c r="DK1078" s="68"/>
      <c r="DL1078" s="68"/>
      <c r="DM1078" s="68"/>
      <c r="DN1078" s="68"/>
      <c r="DO1078" s="68"/>
      <c r="DP1078" s="68"/>
      <c r="DQ1078" s="68"/>
      <c r="DR1078" s="68"/>
      <c r="DS1078" s="68"/>
      <c r="DT1078" s="68"/>
      <c r="DU1078" s="68"/>
      <c r="DV1078" s="68"/>
      <c r="DW1078" s="68"/>
      <c r="DX1078" s="68"/>
      <c r="DY1078" s="68"/>
      <c r="DZ1078" s="68"/>
      <c r="EA1078" s="68"/>
      <c r="EB1078" s="68"/>
      <c r="EC1078" s="68"/>
      <c r="ED1078" s="68"/>
      <c r="EE1078" s="68"/>
      <c r="EF1078" s="68"/>
      <c r="EG1078" s="68"/>
      <c r="EH1078" s="68"/>
      <c r="EI1078" s="68"/>
      <c r="EJ1078" s="68"/>
      <c r="EK1078" s="68"/>
      <c r="EL1078" s="68"/>
      <c r="EM1078" s="68"/>
      <c r="EN1078" s="68"/>
      <c r="EO1078" s="68"/>
      <c r="EP1078" s="68"/>
      <c r="EQ1078" s="68"/>
      <c r="ER1078" s="68"/>
      <c r="ES1078" s="68"/>
      <c r="ET1078" s="68"/>
      <c r="EU1078" s="68"/>
      <c r="EV1078" s="68"/>
      <c r="EW1078" s="68"/>
      <c r="EX1078" s="68"/>
      <c r="EY1078" s="68"/>
      <c r="EZ1078" s="68"/>
      <c r="FA1078" s="68"/>
      <c r="FB1078" s="68"/>
      <c r="FC1078" s="68"/>
      <c r="FD1078" s="68"/>
      <c r="FE1078" s="68"/>
      <c r="FF1078" s="68"/>
      <c r="FG1078" s="68"/>
      <c r="FH1078" s="68"/>
      <c r="FI1078" s="68"/>
      <c r="FJ1078" s="68"/>
      <c r="FK1078" s="68"/>
      <c r="FL1078" s="68"/>
      <c r="FM1078" s="68"/>
      <c r="FN1078" s="68"/>
      <c r="FO1078" s="68"/>
      <c r="FP1078" s="68"/>
      <c r="FQ1078" s="68"/>
      <c r="FR1078" s="68"/>
      <c r="FS1078" s="68"/>
      <c r="FT1078" s="68"/>
      <c r="FU1078" s="68"/>
      <c r="FV1078" s="68"/>
      <c r="FW1078" s="68"/>
      <c r="FX1078" s="68"/>
      <c r="FY1078" s="68"/>
      <c r="FZ1078" s="68"/>
      <c r="GA1078" s="68"/>
      <c r="GB1078" s="68"/>
      <c r="GC1078" s="68"/>
      <c r="GD1078" s="68"/>
      <c r="GE1078" s="68"/>
      <c r="GF1078" s="68"/>
      <c r="GG1078" s="68"/>
      <c r="GH1078" s="68"/>
      <c r="GI1078" s="68"/>
      <c r="GJ1078" s="68"/>
      <c r="GK1078" s="68"/>
      <c r="GL1078" s="68"/>
      <c r="GM1078" s="68"/>
      <c r="GN1078" s="68"/>
      <c r="GO1078" s="68"/>
      <c r="GP1078" s="68"/>
      <c r="GQ1078" s="68"/>
      <c r="GR1078" s="68"/>
      <c r="GS1078" s="68"/>
      <c r="GT1078" s="68"/>
      <c r="GU1078" s="68"/>
      <c r="GV1078" s="68"/>
      <c r="GW1078" s="68"/>
      <c r="GX1078" s="68"/>
      <c r="GY1078" s="68"/>
      <c r="GZ1078" s="68"/>
      <c r="HA1078" s="68"/>
      <c r="HB1078" s="68"/>
      <c r="HC1078" s="68"/>
      <c r="HD1078" s="68"/>
      <c r="HE1078" s="68"/>
      <c r="HF1078" s="68"/>
      <c r="HG1078" s="68"/>
      <c r="HH1078" s="68"/>
      <c r="HI1078" s="68"/>
      <c r="HJ1078" s="68"/>
      <c r="HK1078" s="68"/>
      <c r="HL1078" s="68"/>
      <c r="HM1078" s="68"/>
      <c r="HN1078" s="68"/>
      <c r="HO1078" s="68"/>
      <c r="HP1078" s="68"/>
      <c r="HQ1078" s="68"/>
      <c r="HR1078" s="68"/>
      <c r="HS1078" s="68"/>
      <c r="HT1078" s="68"/>
      <c r="HU1078" s="68"/>
      <c r="HV1078" s="68"/>
      <c r="HW1078" s="68"/>
      <c r="HX1078" s="68"/>
      <c r="HY1078" s="68"/>
      <c r="HZ1078" s="68"/>
      <c r="IA1078" s="68"/>
      <c r="IB1078" s="68"/>
      <c r="IC1078" s="68"/>
      <c r="ID1078" s="68"/>
      <c r="IE1078" s="68"/>
      <c r="IF1078" s="68"/>
      <c r="IG1078" s="68"/>
      <c r="IH1078" s="68"/>
      <c r="II1078" s="68"/>
      <c r="IJ1078" s="68"/>
      <c r="IK1078" s="68"/>
      <c r="IL1078" s="68"/>
      <c r="IM1078" s="68"/>
      <c r="IN1078" s="68"/>
      <c r="IO1078" s="68"/>
      <c r="IP1078" s="68"/>
      <c r="IQ1078" s="68"/>
      <c r="IR1078" s="68"/>
      <c r="IS1078" s="68"/>
      <c r="IT1078" s="68"/>
      <c r="IU1078" s="68"/>
      <c r="IV1078" s="68"/>
      <c r="IW1078" s="68"/>
      <c r="IX1078" s="68"/>
      <c r="IY1078" s="68"/>
      <c r="IZ1078" s="68"/>
      <c r="JA1078" s="68"/>
      <c r="JB1078" s="68"/>
      <c r="JC1078" s="68"/>
      <c r="JD1078" s="68"/>
      <c r="JE1078" s="68"/>
      <c r="JF1078" s="68"/>
      <c r="JG1078" s="68"/>
      <c r="JH1078" s="68"/>
      <c r="JI1078" s="68"/>
      <c r="JJ1078" s="68"/>
      <c r="JK1078" s="68"/>
      <c r="JL1078" s="68"/>
      <c r="JM1078" s="68"/>
      <c r="JN1078" s="68"/>
      <c r="JO1078" s="68"/>
      <c r="JP1078" s="68"/>
      <c r="JQ1078" s="68"/>
      <c r="JR1078" s="68"/>
      <c r="JS1078" s="68"/>
      <c r="JT1078" s="68"/>
      <c r="JU1078" s="68"/>
      <c r="JV1078" s="68"/>
      <c r="JW1078" s="68"/>
      <c r="JX1078" s="68"/>
      <c r="JY1078" s="68"/>
      <c r="JZ1078" s="68"/>
      <c r="KA1078" s="68"/>
      <c r="KB1078" s="68"/>
      <c r="KC1078" s="68"/>
      <c r="KD1078" s="68"/>
      <c r="KE1078" s="68"/>
      <c r="KF1078" s="68"/>
      <c r="KG1078" s="68"/>
      <c r="KH1078" s="68"/>
      <c r="KI1078" s="68"/>
      <c r="KJ1078" s="68"/>
      <c r="KK1078" s="68"/>
      <c r="KL1078" s="68"/>
      <c r="KM1078" s="68"/>
      <c r="KN1078" s="68"/>
      <c r="KO1078" s="68"/>
      <c r="KP1078" s="68"/>
      <c r="KQ1078" s="68"/>
      <c r="KR1078" s="68"/>
      <c r="KS1078" s="68"/>
      <c r="KT1078" s="68"/>
      <c r="KU1078" s="68"/>
      <c r="KV1078" s="68"/>
      <c r="KW1078" s="68"/>
      <c r="KX1078" s="68"/>
      <c r="KY1078" s="68"/>
      <c r="KZ1078" s="68"/>
      <c r="LA1078" s="68"/>
      <c r="LB1078" s="68"/>
      <c r="LC1078" s="68"/>
      <c r="LD1078" s="68"/>
      <c r="LE1078" s="68"/>
      <c r="LF1078" s="68"/>
      <c r="LG1078" s="68"/>
      <c r="LH1078" s="68"/>
      <c r="LI1078" s="68"/>
      <c r="LJ1078" s="68"/>
      <c r="LK1078" s="68"/>
      <c r="LL1078" s="68"/>
      <c r="LM1078" s="68"/>
      <c r="LN1078" s="68"/>
      <c r="LO1078" s="68"/>
      <c r="LP1078" s="68"/>
      <c r="LQ1078" s="68"/>
      <c r="LR1078" s="68"/>
      <c r="LS1078" s="68"/>
      <c r="LT1078" s="68"/>
      <c r="LU1078" s="68"/>
      <c r="LV1078" s="68"/>
      <c r="LW1078" s="68"/>
      <c r="LX1078" s="68"/>
      <c r="LY1078" s="68"/>
      <c r="LZ1078" s="68"/>
      <c r="MA1078" s="68"/>
      <c r="MB1078" s="68"/>
      <c r="MC1078" s="68"/>
      <c r="MD1078" s="68"/>
      <c r="ME1078" s="68"/>
      <c r="MF1078" s="68"/>
      <c r="MG1078" s="68"/>
      <c r="MH1078" s="68"/>
      <c r="MI1078" s="68"/>
      <c r="MJ1078" s="68"/>
      <c r="MK1078" s="68"/>
      <c r="ML1078" s="68"/>
      <c r="MM1078" s="68"/>
      <c r="MN1078" s="68"/>
      <c r="MO1078" s="68"/>
      <c r="MP1078" s="68"/>
      <c r="MQ1078" s="68"/>
      <c r="MR1078" s="68"/>
      <c r="MS1078" s="68"/>
      <c r="MT1078" s="68"/>
      <c r="MU1078" s="68"/>
      <c r="MV1078" s="68"/>
      <c r="MW1078" s="68"/>
      <c r="MX1078" s="68"/>
      <c r="MY1078" s="68"/>
      <c r="MZ1078" s="68"/>
      <c r="NA1078" s="68"/>
      <c r="NB1078" s="68"/>
      <c r="NC1078" s="68"/>
      <c r="ND1078" s="68"/>
      <c r="NE1078" s="68"/>
      <c r="NF1078" s="68"/>
      <c r="NG1078" s="68"/>
      <c r="NH1078" s="68"/>
      <c r="NI1078" s="68"/>
      <c r="NJ1078" s="68"/>
      <c r="NK1078" s="68"/>
      <c r="NL1078" s="68"/>
      <c r="NM1078" s="68"/>
      <c r="NN1078" s="68"/>
      <c r="NO1078" s="68"/>
      <c r="NP1078" s="68"/>
      <c r="NQ1078" s="68"/>
      <c r="NR1078" s="68"/>
      <c r="NS1078" s="68"/>
      <c r="NT1078" s="68"/>
      <c r="NU1078" s="68"/>
      <c r="NV1078" s="68"/>
      <c r="NW1078" s="68"/>
      <c r="NX1078" s="68"/>
      <c r="NY1078" s="68"/>
      <c r="NZ1078" s="68"/>
      <c r="OA1078" s="68"/>
      <c r="OB1078" s="68"/>
      <c r="OC1078" s="68"/>
      <c r="OD1078" s="68"/>
      <c r="OE1078" s="68"/>
      <c r="OF1078" s="68"/>
      <c r="OG1078" s="68"/>
      <c r="OH1078" s="68"/>
      <c r="OI1078" s="68"/>
      <c r="OJ1078" s="68"/>
      <c r="OK1078" s="68"/>
      <c r="OL1078" s="68"/>
      <c r="OM1078" s="68"/>
      <c r="ON1078" s="68"/>
      <c r="OO1078" s="68"/>
      <c r="OP1078" s="68"/>
      <c r="OQ1078" s="68"/>
      <c r="OR1078" s="68"/>
      <c r="OS1078" s="68"/>
      <c r="OT1078" s="68"/>
      <c r="OU1078" s="68"/>
      <c r="OV1078" s="68"/>
      <c r="OW1078" s="68"/>
      <c r="OX1078" s="68"/>
      <c r="OY1078" s="68"/>
      <c r="OZ1078" s="68"/>
      <c r="PA1078" s="68"/>
      <c r="PB1078" s="68"/>
      <c r="PC1078" s="68"/>
      <c r="PD1078" s="68"/>
      <c r="PE1078" s="68"/>
      <c r="PF1078" s="68"/>
      <c r="PG1078" s="68"/>
      <c r="PH1078" s="68"/>
      <c r="PI1078" s="68"/>
      <c r="PJ1078" s="68"/>
      <c r="PK1078" s="68"/>
      <c r="PL1078" s="68"/>
      <c r="PM1078" s="68"/>
      <c r="PN1078" s="68"/>
      <c r="PO1078" s="68"/>
      <c r="PP1078" s="68"/>
      <c r="PQ1078" s="68"/>
      <c r="PR1078" s="68"/>
      <c r="PS1078" s="68"/>
      <c r="PT1078" s="68"/>
      <c r="PU1078" s="68"/>
      <c r="PV1078" s="68"/>
      <c r="PW1078" s="68"/>
      <c r="PX1078" s="68"/>
      <c r="PY1078" s="68"/>
      <c r="PZ1078" s="68"/>
      <c r="QA1078" s="68"/>
      <c r="QB1078" s="68"/>
      <c r="QC1078" s="68"/>
      <c r="QD1078" s="68"/>
      <c r="QE1078" s="68"/>
      <c r="QF1078" s="68"/>
      <c r="QG1078" s="68"/>
      <c r="QH1078" s="68"/>
      <c r="QI1078" s="68"/>
      <c r="QJ1078" s="68"/>
      <c r="QK1078" s="68"/>
      <c r="QL1078" s="68"/>
      <c r="QM1078" s="68"/>
      <c r="QN1078" s="68"/>
      <c r="QO1078" s="68"/>
      <c r="QP1078" s="68"/>
      <c r="QQ1078" s="68"/>
      <c r="QR1078" s="68"/>
      <c r="QS1078" s="68"/>
      <c r="QT1078" s="68"/>
      <c r="QU1078" s="68"/>
      <c r="QV1078" s="68"/>
      <c r="QW1078" s="68"/>
      <c r="QX1078" s="68"/>
      <c r="QY1078" s="68"/>
      <c r="QZ1078" s="68"/>
      <c r="RA1078" s="68"/>
      <c r="RB1078" s="68"/>
      <c r="RC1078" s="68"/>
      <c r="RD1078" s="68"/>
      <c r="RE1078" s="68"/>
      <c r="RF1078" s="68"/>
      <c r="RG1078" s="68"/>
      <c r="RH1078" s="68"/>
      <c r="RI1078" s="68"/>
      <c r="RJ1078" s="68"/>
      <c r="RK1078" s="68"/>
      <c r="RL1078" s="68"/>
      <c r="RM1078" s="68"/>
      <c r="RN1078" s="68"/>
      <c r="RO1078" s="68"/>
      <c r="RP1078" s="68"/>
      <c r="RQ1078" s="68"/>
      <c r="RR1078" s="68"/>
      <c r="RS1078" s="68"/>
      <c r="RT1078" s="68"/>
      <c r="RU1078" s="68"/>
      <c r="RV1078" s="68"/>
      <c r="RW1078" s="68"/>
      <c r="RX1078" s="68"/>
      <c r="RY1078" s="68"/>
      <c r="RZ1078" s="68"/>
      <c r="SA1078" s="68"/>
      <c r="SB1078" s="68"/>
      <c r="SC1078" s="68"/>
      <c r="SD1078" s="68"/>
      <c r="SE1078" s="68"/>
      <c r="SF1078" s="68"/>
      <c r="SG1078" s="68"/>
      <c r="SH1078" s="68"/>
      <c r="SI1078" s="68"/>
      <c r="SJ1078" s="68"/>
      <c r="SK1078" s="68"/>
      <c r="SL1078" s="68"/>
      <c r="SM1078" s="68"/>
      <c r="SN1078" s="68"/>
      <c r="SO1078" s="68"/>
      <c r="SP1078" s="68"/>
      <c r="SQ1078" s="68"/>
      <c r="SR1078" s="68"/>
      <c r="SS1078" s="68"/>
      <c r="ST1078" s="68"/>
      <c r="SU1078" s="68"/>
      <c r="SV1078" s="68"/>
    </row>
    <row r="1079" spans="1:516" ht="16.5" customHeight="1" x14ac:dyDescent="0.2">
      <c r="A1079" s="20">
        <v>471</v>
      </c>
      <c r="B1079" s="20" t="s">
        <v>62</v>
      </c>
      <c r="C1079" s="20" t="s">
        <v>915</v>
      </c>
      <c r="D1079" s="20" t="s">
        <v>38</v>
      </c>
      <c r="E1079" s="20" t="s">
        <v>1345</v>
      </c>
      <c r="F1079" s="22" t="s">
        <v>949</v>
      </c>
      <c r="G1079" s="20" t="s">
        <v>84</v>
      </c>
      <c r="H1079" s="20" t="s">
        <v>35</v>
      </c>
      <c r="I1079" s="20" t="s">
        <v>81</v>
      </c>
      <c r="J1079" s="22" t="s">
        <v>915</v>
      </c>
      <c r="K1079" s="20"/>
      <c r="L1079" s="20"/>
      <c r="M1079" s="20"/>
      <c r="N1079" s="20"/>
      <c r="O1079" s="23"/>
      <c r="P1079" s="23">
        <v>1448700</v>
      </c>
      <c r="Q1079" s="24">
        <v>1</v>
      </c>
      <c r="R1079" s="25">
        <v>45870</v>
      </c>
      <c r="S1079" s="20" t="s">
        <v>83</v>
      </c>
      <c r="T1079" s="26">
        <f t="shared" si="18"/>
        <v>1448700</v>
      </c>
      <c r="U1079" s="27" t="s">
        <v>100</v>
      </c>
      <c r="V1079" s="27" t="s">
        <v>100</v>
      </c>
      <c r="W1079" s="68"/>
      <c r="X1079" s="68"/>
      <c r="Y1079" s="68"/>
      <c r="Z1079" s="68"/>
      <c r="AA1079" s="68"/>
      <c r="AB1079" s="68"/>
      <c r="AC1079" s="68"/>
      <c r="AD1079" s="68"/>
      <c r="AE1079" s="68"/>
      <c r="AF1079" s="68"/>
      <c r="AG1079" s="68"/>
      <c r="AH1079" s="68"/>
      <c r="AI1079" s="68"/>
      <c r="AJ1079" s="68"/>
      <c r="AK1079" s="68"/>
      <c r="AL1079" s="68"/>
      <c r="AM1079" s="68"/>
      <c r="AN1079" s="68"/>
      <c r="AO1079" s="68"/>
      <c r="AP1079" s="68"/>
      <c r="AQ1079" s="68"/>
      <c r="AR1079" s="68"/>
      <c r="AS1079" s="68"/>
      <c r="AT1079" s="68"/>
      <c r="AU1079" s="68"/>
      <c r="AV1079" s="68"/>
      <c r="AW1079" s="68"/>
      <c r="AX1079" s="68"/>
      <c r="AY1079" s="68"/>
      <c r="AZ1079" s="68"/>
      <c r="BA1079" s="68"/>
      <c r="BB1079" s="68"/>
      <c r="BC1079" s="68"/>
      <c r="BD1079" s="68"/>
      <c r="BE1079" s="68"/>
      <c r="BF1079" s="68"/>
      <c r="BG1079" s="68"/>
      <c r="BH1079" s="68"/>
      <c r="BI1079" s="68"/>
      <c r="BJ1079" s="68"/>
      <c r="BK1079" s="68"/>
      <c r="BL1079" s="68"/>
      <c r="BM1079" s="68"/>
      <c r="BN1079" s="68"/>
      <c r="BO1079" s="68"/>
      <c r="BP1079" s="68"/>
      <c r="BQ1079" s="68"/>
      <c r="BR1079" s="68"/>
      <c r="BS1079" s="68"/>
      <c r="BT1079" s="68"/>
      <c r="BU1079" s="68"/>
      <c r="BV1079" s="68"/>
      <c r="BW1079" s="68"/>
      <c r="BX1079" s="68"/>
      <c r="BY1079" s="68"/>
      <c r="BZ1079" s="68"/>
      <c r="CA1079" s="68"/>
      <c r="CB1079" s="68"/>
      <c r="CC1079" s="68"/>
      <c r="CD1079" s="68"/>
      <c r="CE1079" s="68"/>
      <c r="CF1079" s="68"/>
      <c r="CG1079" s="68"/>
      <c r="CH1079" s="68"/>
      <c r="CI1079" s="68"/>
      <c r="CJ1079" s="68"/>
      <c r="CK1079" s="68"/>
      <c r="CL1079" s="68"/>
      <c r="CM1079" s="68"/>
      <c r="CN1079" s="68"/>
      <c r="CO1079" s="68"/>
      <c r="CP1079" s="68"/>
      <c r="CQ1079" s="68"/>
      <c r="CR1079" s="68"/>
      <c r="CS1079" s="68"/>
      <c r="CT1079" s="68"/>
      <c r="CU1079" s="68"/>
      <c r="CV1079" s="68"/>
      <c r="CW1079" s="68"/>
      <c r="CX1079" s="68"/>
      <c r="CY1079" s="68"/>
      <c r="CZ1079" s="68"/>
      <c r="DA1079" s="68"/>
      <c r="DB1079" s="68"/>
      <c r="DC1079" s="68"/>
      <c r="DD1079" s="68"/>
      <c r="DE1079" s="68"/>
      <c r="DF1079" s="68"/>
      <c r="DG1079" s="68"/>
      <c r="DH1079" s="68"/>
      <c r="DI1079" s="68"/>
      <c r="DJ1079" s="68"/>
      <c r="DK1079" s="68"/>
      <c r="DL1079" s="68"/>
      <c r="DM1079" s="68"/>
      <c r="DN1079" s="68"/>
      <c r="DO1079" s="68"/>
      <c r="DP1079" s="68"/>
      <c r="DQ1079" s="68"/>
      <c r="DR1079" s="68"/>
      <c r="DS1079" s="68"/>
      <c r="DT1079" s="68"/>
      <c r="DU1079" s="68"/>
      <c r="DV1079" s="68"/>
      <c r="DW1079" s="68"/>
      <c r="DX1079" s="68"/>
      <c r="DY1079" s="68"/>
      <c r="DZ1079" s="68"/>
      <c r="EA1079" s="68"/>
      <c r="EB1079" s="68"/>
      <c r="EC1079" s="68"/>
      <c r="ED1079" s="68"/>
      <c r="EE1079" s="68"/>
      <c r="EF1079" s="68"/>
      <c r="EG1079" s="68"/>
      <c r="EH1079" s="68"/>
      <c r="EI1079" s="68"/>
      <c r="EJ1079" s="68"/>
      <c r="EK1079" s="68"/>
      <c r="EL1079" s="68"/>
      <c r="EM1079" s="68"/>
      <c r="EN1079" s="68"/>
      <c r="EO1079" s="68"/>
      <c r="EP1079" s="68"/>
      <c r="EQ1079" s="68"/>
      <c r="ER1079" s="68"/>
      <c r="ES1079" s="68"/>
      <c r="ET1079" s="68"/>
      <c r="EU1079" s="68"/>
      <c r="EV1079" s="68"/>
      <c r="EW1079" s="68"/>
      <c r="EX1079" s="68"/>
      <c r="EY1079" s="68"/>
      <c r="EZ1079" s="68"/>
      <c r="FA1079" s="68"/>
      <c r="FB1079" s="68"/>
      <c r="FC1079" s="68"/>
      <c r="FD1079" s="68"/>
      <c r="FE1079" s="68"/>
      <c r="FF1079" s="68"/>
      <c r="FG1079" s="68"/>
      <c r="FH1079" s="68"/>
      <c r="FI1079" s="68"/>
      <c r="FJ1079" s="68"/>
      <c r="FK1079" s="68"/>
      <c r="FL1079" s="68"/>
      <c r="FM1079" s="68"/>
      <c r="FN1079" s="68"/>
      <c r="FO1079" s="68"/>
      <c r="FP1079" s="68"/>
      <c r="FQ1079" s="68"/>
      <c r="FR1079" s="68"/>
      <c r="FS1079" s="68"/>
      <c r="FT1079" s="68"/>
      <c r="FU1079" s="68"/>
      <c r="FV1079" s="68"/>
      <c r="FW1079" s="68"/>
      <c r="FX1079" s="68"/>
      <c r="FY1079" s="68"/>
      <c r="FZ1079" s="68"/>
      <c r="GA1079" s="68"/>
      <c r="GB1079" s="68"/>
      <c r="GC1079" s="68"/>
      <c r="GD1079" s="68"/>
      <c r="GE1079" s="68"/>
      <c r="GF1079" s="68"/>
      <c r="GG1079" s="68"/>
      <c r="GH1079" s="68"/>
      <c r="GI1079" s="68"/>
      <c r="GJ1079" s="68"/>
      <c r="GK1079" s="68"/>
      <c r="GL1079" s="68"/>
      <c r="GM1079" s="68"/>
      <c r="GN1079" s="68"/>
      <c r="GO1079" s="68"/>
      <c r="GP1079" s="68"/>
      <c r="GQ1079" s="68"/>
      <c r="GR1079" s="68"/>
      <c r="GS1079" s="68"/>
      <c r="GT1079" s="68"/>
      <c r="GU1079" s="68"/>
      <c r="GV1079" s="68"/>
      <c r="GW1079" s="68"/>
      <c r="GX1079" s="68"/>
      <c r="GY1079" s="68"/>
      <c r="GZ1079" s="68"/>
      <c r="HA1079" s="68"/>
      <c r="HB1079" s="68"/>
      <c r="HC1079" s="68"/>
      <c r="HD1079" s="68"/>
      <c r="HE1079" s="68"/>
      <c r="HF1079" s="68"/>
      <c r="HG1079" s="68"/>
      <c r="HH1079" s="68"/>
      <c r="HI1079" s="68"/>
      <c r="HJ1079" s="68"/>
      <c r="HK1079" s="68"/>
      <c r="HL1079" s="68"/>
      <c r="HM1079" s="68"/>
      <c r="HN1079" s="68"/>
      <c r="HO1079" s="68"/>
      <c r="HP1079" s="68"/>
      <c r="HQ1079" s="68"/>
      <c r="HR1079" s="68"/>
      <c r="HS1079" s="68"/>
      <c r="HT1079" s="68"/>
      <c r="HU1079" s="68"/>
      <c r="HV1079" s="68"/>
      <c r="HW1079" s="68"/>
      <c r="HX1079" s="68"/>
      <c r="HY1079" s="68"/>
      <c r="HZ1079" s="68"/>
      <c r="IA1079" s="68"/>
      <c r="IB1079" s="68"/>
      <c r="IC1079" s="68"/>
      <c r="ID1079" s="68"/>
      <c r="IE1079" s="68"/>
      <c r="IF1079" s="68"/>
      <c r="IG1079" s="68"/>
      <c r="IH1079" s="68"/>
      <c r="II1079" s="68"/>
      <c r="IJ1079" s="68"/>
      <c r="IK1079" s="68"/>
      <c r="IL1079" s="68"/>
      <c r="IM1079" s="68"/>
      <c r="IN1079" s="68"/>
      <c r="IO1079" s="68"/>
      <c r="IP1079" s="68"/>
      <c r="IQ1079" s="68"/>
      <c r="IR1079" s="68"/>
      <c r="IS1079" s="68"/>
      <c r="IT1079" s="68"/>
      <c r="IU1079" s="68"/>
      <c r="IV1079" s="68"/>
      <c r="IW1079" s="68"/>
      <c r="IX1079" s="68"/>
      <c r="IY1079" s="68"/>
      <c r="IZ1079" s="68"/>
      <c r="JA1079" s="68"/>
      <c r="JB1079" s="68"/>
      <c r="JC1079" s="68"/>
      <c r="JD1079" s="68"/>
      <c r="JE1079" s="68"/>
      <c r="JF1079" s="68"/>
      <c r="JG1079" s="68"/>
      <c r="JH1079" s="68"/>
      <c r="JI1079" s="68"/>
      <c r="JJ1079" s="68"/>
      <c r="JK1079" s="68"/>
      <c r="JL1079" s="68"/>
      <c r="JM1079" s="68"/>
      <c r="JN1079" s="68"/>
      <c r="JO1079" s="68"/>
      <c r="JP1079" s="68"/>
      <c r="JQ1079" s="68"/>
      <c r="JR1079" s="68"/>
      <c r="JS1079" s="68"/>
      <c r="JT1079" s="68"/>
      <c r="JU1079" s="68"/>
      <c r="JV1079" s="68"/>
      <c r="JW1079" s="68"/>
      <c r="JX1079" s="68"/>
      <c r="JY1079" s="68"/>
      <c r="JZ1079" s="68"/>
      <c r="KA1079" s="68"/>
      <c r="KB1079" s="68"/>
      <c r="KC1079" s="68"/>
      <c r="KD1079" s="68"/>
      <c r="KE1079" s="68"/>
      <c r="KF1079" s="68"/>
      <c r="KG1079" s="68"/>
      <c r="KH1079" s="68"/>
      <c r="KI1079" s="68"/>
      <c r="KJ1079" s="68"/>
      <c r="KK1079" s="68"/>
      <c r="KL1079" s="68"/>
      <c r="KM1079" s="68"/>
      <c r="KN1079" s="68"/>
      <c r="KO1079" s="68"/>
      <c r="KP1079" s="68"/>
      <c r="KQ1079" s="68"/>
      <c r="KR1079" s="68"/>
      <c r="KS1079" s="68"/>
      <c r="KT1079" s="68"/>
      <c r="KU1079" s="68"/>
      <c r="KV1079" s="68"/>
      <c r="KW1079" s="68"/>
      <c r="KX1079" s="68"/>
      <c r="KY1079" s="68"/>
      <c r="KZ1079" s="68"/>
      <c r="LA1079" s="68"/>
      <c r="LB1079" s="68"/>
      <c r="LC1079" s="68"/>
      <c r="LD1079" s="68"/>
      <c r="LE1079" s="68"/>
      <c r="LF1079" s="68"/>
      <c r="LG1079" s="68"/>
      <c r="LH1079" s="68"/>
      <c r="LI1079" s="68"/>
      <c r="LJ1079" s="68"/>
      <c r="LK1079" s="68"/>
      <c r="LL1079" s="68"/>
      <c r="LM1079" s="68"/>
      <c r="LN1079" s="68"/>
      <c r="LO1079" s="68"/>
      <c r="LP1079" s="68"/>
      <c r="LQ1079" s="68"/>
      <c r="LR1079" s="68"/>
      <c r="LS1079" s="68"/>
      <c r="LT1079" s="68"/>
      <c r="LU1079" s="68"/>
      <c r="LV1079" s="68"/>
      <c r="LW1079" s="68"/>
      <c r="LX1079" s="68"/>
      <c r="LY1079" s="68"/>
      <c r="LZ1079" s="68"/>
      <c r="MA1079" s="68"/>
      <c r="MB1079" s="68"/>
      <c r="MC1079" s="68"/>
      <c r="MD1079" s="68"/>
      <c r="ME1079" s="68"/>
      <c r="MF1079" s="68"/>
      <c r="MG1079" s="68"/>
      <c r="MH1079" s="68"/>
      <c r="MI1079" s="68"/>
      <c r="MJ1079" s="68"/>
      <c r="MK1079" s="68"/>
      <c r="ML1079" s="68"/>
      <c r="MM1079" s="68"/>
      <c r="MN1079" s="68"/>
      <c r="MO1079" s="68"/>
      <c r="MP1079" s="68"/>
      <c r="MQ1079" s="68"/>
      <c r="MR1079" s="68"/>
      <c r="MS1079" s="68"/>
      <c r="MT1079" s="68"/>
      <c r="MU1079" s="68"/>
      <c r="MV1079" s="68"/>
      <c r="MW1079" s="68"/>
      <c r="MX1079" s="68"/>
      <c r="MY1079" s="68"/>
      <c r="MZ1079" s="68"/>
      <c r="NA1079" s="68"/>
      <c r="NB1079" s="68"/>
      <c r="NC1079" s="68"/>
      <c r="ND1079" s="68"/>
      <c r="NE1079" s="68"/>
      <c r="NF1079" s="68"/>
      <c r="NG1079" s="68"/>
      <c r="NH1079" s="68"/>
      <c r="NI1079" s="68"/>
      <c r="NJ1079" s="68"/>
      <c r="NK1079" s="68"/>
      <c r="NL1079" s="68"/>
      <c r="NM1079" s="68"/>
      <c r="NN1079" s="68"/>
      <c r="NO1079" s="68"/>
      <c r="NP1079" s="68"/>
      <c r="NQ1079" s="68"/>
      <c r="NR1079" s="68"/>
      <c r="NS1079" s="68"/>
      <c r="NT1079" s="68"/>
      <c r="NU1079" s="68"/>
      <c r="NV1079" s="68"/>
      <c r="NW1079" s="68"/>
      <c r="NX1079" s="68"/>
      <c r="NY1079" s="68"/>
      <c r="NZ1079" s="68"/>
      <c r="OA1079" s="68"/>
      <c r="OB1079" s="68"/>
      <c r="OC1079" s="68"/>
      <c r="OD1079" s="68"/>
      <c r="OE1079" s="68"/>
      <c r="OF1079" s="68"/>
      <c r="OG1079" s="68"/>
      <c r="OH1079" s="68"/>
      <c r="OI1079" s="68"/>
      <c r="OJ1079" s="68"/>
      <c r="OK1079" s="68"/>
      <c r="OL1079" s="68"/>
      <c r="OM1079" s="68"/>
      <c r="ON1079" s="68"/>
      <c r="OO1079" s="68"/>
      <c r="OP1079" s="68"/>
      <c r="OQ1079" s="68"/>
      <c r="OR1079" s="68"/>
      <c r="OS1079" s="68"/>
      <c r="OT1079" s="68"/>
      <c r="OU1079" s="68"/>
      <c r="OV1079" s="68"/>
      <c r="OW1079" s="68"/>
      <c r="OX1079" s="68"/>
      <c r="OY1079" s="68"/>
      <c r="OZ1079" s="68"/>
      <c r="PA1079" s="68"/>
      <c r="PB1079" s="68"/>
      <c r="PC1079" s="68"/>
      <c r="PD1079" s="68"/>
      <c r="PE1079" s="68"/>
      <c r="PF1079" s="68"/>
      <c r="PG1079" s="68"/>
      <c r="PH1079" s="68"/>
      <c r="PI1079" s="68"/>
      <c r="PJ1079" s="68"/>
      <c r="PK1079" s="68"/>
      <c r="PL1079" s="68"/>
      <c r="PM1079" s="68"/>
      <c r="PN1079" s="68"/>
      <c r="PO1079" s="68"/>
      <c r="PP1079" s="68"/>
      <c r="PQ1079" s="68"/>
      <c r="PR1079" s="68"/>
      <c r="PS1079" s="68"/>
      <c r="PT1079" s="68"/>
      <c r="PU1079" s="68"/>
      <c r="PV1079" s="68"/>
      <c r="PW1079" s="68"/>
      <c r="PX1079" s="68"/>
      <c r="PY1079" s="68"/>
      <c r="PZ1079" s="68"/>
      <c r="QA1079" s="68"/>
      <c r="QB1079" s="68"/>
      <c r="QC1079" s="68"/>
      <c r="QD1079" s="68"/>
      <c r="QE1079" s="68"/>
      <c r="QF1079" s="68"/>
      <c r="QG1079" s="68"/>
      <c r="QH1079" s="68"/>
      <c r="QI1079" s="68"/>
      <c r="QJ1079" s="68"/>
      <c r="QK1079" s="68"/>
      <c r="QL1079" s="68"/>
      <c r="QM1079" s="68"/>
      <c r="QN1079" s="68"/>
      <c r="QO1079" s="68"/>
      <c r="QP1079" s="68"/>
      <c r="QQ1079" s="68"/>
      <c r="QR1079" s="68"/>
      <c r="QS1079" s="68"/>
      <c r="QT1079" s="68"/>
      <c r="QU1079" s="68"/>
      <c r="QV1079" s="68"/>
      <c r="QW1079" s="68"/>
      <c r="QX1079" s="68"/>
      <c r="QY1079" s="68"/>
      <c r="QZ1079" s="68"/>
      <c r="RA1079" s="68"/>
      <c r="RB1079" s="68"/>
      <c r="RC1079" s="68"/>
      <c r="RD1079" s="68"/>
      <c r="RE1079" s="68"/>
      <c r="RF1079" s="68"/>
      <c r="RG1079" s="68"/>
      <c r="RH1079" s="68"/>
      <c r="RI1079" s="68"/>
      <c r="RJ1079" s="68"/>
      <c r="RK1079" s="68"/>
      <c r="RL1079" s="68"/>
      <c r="RM1079" s="68"/>
      <c r="RN1079" s="68"/>
      <c r="RO1079" s="68"/>
      <c r="RP1079" s="68"/>
      <c r="RQ1079" s="68"/>
      <c r="RR1079" s="68"/>
      <c r="RS1079" s="68"/>
      <c r="RT1079" s="68"/>
      <c r="RU1079" s="68"/>
      <c r="RV1079" s="68"/>
      <c r="RW1079" s="68"/>
      <c r="RX1079" s="68"/>
      <c r="RY1079" s="68"/>
      <c r="RZ1079" s="68"/>
      <c r="SA1079" s="68"/>
      <c r="SB1079" s="68"/>
      <c r="SC1079" s="68"/>
      <c r="SD1079" s="68"/>
      <c r="SE1079" s="68"/>
      <c r="SF1079" s="68"/>
      <c r="SG1079" s="68"/>
      <c r="SH1079" s="68"/>
      <c r="SI1079" s="68"/>
      <c r="SJ1079" s="68"/>
      <c r="SK1079" s="68"/>
      <c r="SL1079" s="68"/>
      <c r="SM1079" s="68"/>
      <c r="SN1079" s="68"/>
      <c r="SO1079" s="68"/>
      <c r="SP1079" s="68"/>
      <c r="SQ1079" s="68"/>
      <c r="SR1079" s="68"/>
      <c r="SS1079" s="68"/>
      <c r="ST1079" s="68"/>
      <c r="SU1079" s="68"/>
      <c r="SV1079" s="68"/>
    </row>
    <row r="1080" spans="1:516" ht="16.5" customHeight="1" x14ac:dyDescent="0.2">
      <c r="A1080" s="20">
        <v>472</v>
      </c>
      <c r="B1080" s="20" t="s">
        <v>62</v>
      </c>
      <c r="C1080" s="20" t="s">
        <v>915</v>
      </c>
      <c r="D1080" s="20" t="s">
        <v>38</v>
      </c>
      <c r="E1080" s="20" t="s">
        <v>1345</v>
      </c>
      <c r="F1080" s="22" t="s">
        <v>949</v>
      </c>
      <c r="G1080" s="20" t="s">
        <v>84</v>
      </c>
      <c r="H1080" s="20" t="s">
        <v>35</v>
      </c>
      <c r="I1080" s="20" t="s">
        <v>81</v>
      </c>
      <c r="J1080" s="22" t="s">
        <v>915</v>
      </c>
      <c r="K1080" s="20"/>
      <c r="L1080" s="20"/>
      <c r="M1080" s="20"/>
      <c r="N1080" s="20"/>
      <c r="O1080" s="23"/>
      <c r="P1080" s="23">
        <v>1448700</v>
      </c>
      <c r="Q1080" s="24">
        <v>1</v>
      </c>
      <c r="R1080" s="25">
        <v>45901</v>
      </c>
      <c r="S1080" s="20" t="s">
        <v>83</v>
      </c>
      <c r="T1080" s="26">
        <f t="shared" si="18"/>
        <v>1448700</v>
      </c>
      <c r="U1080" s="27" t="s">
        <v>100</v>
      </c>
      <c r="V1080" s="27" t="s">
        <v>100</v>
      </c>
      <c r="W1080" s="68"/>
      <c r="X1080" s="68"/>
      <c r="Y1080" s="68"/>
      <c r="Z1080" s="68"/>
      <c r="AA1080" s="68"/>
      <c r="AB1080" s="68"/>
      <c r="AC1080" s="68"/>
      <c r="AD1080" s="68"/>
      <c r="AE1080" s="68"/>
      <c r="AF1080" s="68"/>
      <c r="AG1080" s="68"/>
      <c r="AH1080" s="68"/>
      <c r="AI1080" s="68"/>
      <c r="AJ1080" s="68"/>
      <c r="AK1080" s="68"/>
      <c r="AL1080" s="68"/>
      <c r="AM1080" s="68"/>
      <c r="AN1080" s="68"/>
      <c r="AO1080" s="68"/>
      <c r="AP1080" s="68"/>
      <c r="AQ1080" s="68"/>
      <c r="AR1080" s="68"/>
      <c r="AS1080" s="68"/>
      <c r="AT1080" s="68"/>
      <c r="AU1080" s="68"/>
      <c r="AV1080" s="68"/>
      <c r="AW1080" s="68"/>
      <c r="AX1080" s="68"/>
      <c r="AY1080" s="68"/>
      <c r="AZ1080" s="68"/>
      <c r="BA1080" s="68"/>
      <c r="BB1080" s="68"/>
      <c r="BC1080" s="68"/>
      <c r="BD1080" s="68"/>
      <c r="BE1080" s="68"/>
      <c r="BF1080" s="68"/>
      <c r="BG1080" s="68"/>
      <c r="BH1080" s="68"/>
      <c r="BI1080" s="68"/>
      <c r="BJ1080" s="68"/>
      <c r="BK1080" s="68"/>
      <c r="BL1080" s="68"/>
      <c r="BM1080" s="68"/>
      <c r="BN1080" s="68"/>
      <c r="BO1080" s="68"/>
      <c r="BP1080" s="68"/>
      <c r="BQ1080" s="68"/>
      <c r="BR1080" s="68"/>
      <c r="BS1080" s="68"/>
      <c r="BT1080" s="68"/>
      <c r="BU1080" s="68"/>
      <c r="BV1080" s="68"/>
      <c r="BW1080" s="68"/>
      <c r="BX1080" s="68"/>
      <c r="BY1080" s="68"/>
      <c r="BZ1080" s="68"/>
      <c r="CA1080" s="68"/>
      <c r="CB1080" s="68"/>
      <c r="CC1080" s="68"/>
      <c r="CD1080" s="68"/>
      <c r="CE1080" s="68"/>
      <c r="CF1080" s="68"/>
      <c r="CG1080" s="68"/>
      <c r="CH1080" s="68"/>
      <c r="CI1080" s="68"/>
      <c r="CJ1080" s="68"/>
      <c r="CK1080" s="68"/>
      <c r="CL1080" s="68"/>
      <c r="CM1080" s="68"/>
      <c r="CN1080" s="68"/>
      <c r="CO1080" s="68"/>
      <c r="CP1080" s="68"/>
      <c r="CQ1080" s="68"/>
      <c r="CR1080" s="68"/>
      <c r="CS1080" s="68"/>
      <c r="CT1080" s="68"/>
      <c r="CU1080" s="68"/>
      <c r="CV1080" s="68"/>
      <c r="CW1080" s="68"/>
      <c r="CX1080" s="68"/>
      <c r="CY1080" s="68"/>
      <c r="CZ1080" s="68"/>
      <c r="DA1080" s="68"/>
      <c r="DB1080" s="68"/>
      <c r="DC1080" s="68"/>
      <c r="DD1080" s="68"/>
      <c r="DE1080" s="68"/>
      <c r="DF1080" s="68"/>
      <c r="DG1080" s="68"/>
      <c r="DH1080" s="68"/>
      <c r="DI1080" s="68"/>
      <c r="DJ1080" s="68"/>
      <c r="DK1080" s="68"/>
      <c r="DL1080" s="68"/>
      <c r="DM1080" s="68"/>
      <c r="DN1080" s="68"/>
      <c r="DO1080" s="68"/>
      <c r="DP1080" s="68"/>
      <c r="DQ1080" s="68"/>
      <c r="DR1080" s="68"/>
      <c r="DS1080" s="68"/>
      <c r="DT1080" s="68"/>
      <c r="DU1080" s="68"/>
      <c r="DV1080" s="68"/>
      <c r="DW1080" s="68"/>
      <c r="DX1080" s="68"/>
      <c r="DY1080" s="68"/>
      <c r="DZ1080" s="68"/>
      <c r="EA1080" s="68"/>
      <c r="EB1080" s="68"/>
      <c r="EC1080" s="68"/>
      <c r="ED1080" s="68"/>
      <c r="EE1080" s="68"/>
      <c r="EF1080" s="68"/>
      <c r="EG1080" s="68"/>
      <c r="EH1080" s="68"/>
      <c r="EI1080" s="68"/>
      <c r="EJ1080" s="68"/>
      <c r="EK1080" s="68"/>
      <c r="EL1080" s="68"/>
      <c r="EM1080" s="68"/>
      <c r="EN1080" s="68"/>
      <c r="EO1080" s="68"/>
      <c r="EP1080" s="68"/>
      <c r="EQ1080" s="68"/>
      <c r="ER1080" s="68"/>
      <c r="ES1080" s="68"/>
      <c r="ET1080" s="68"/>
      <c r="EU1080" s="68"/>
      <c r="EV1080" s="68"/>
      <c r="EW1080" s="68"/>
      <c r="EX1080" s="68"/>
      <c r="EY1080" s="68"/>
      <c r="EZ1080" s="68"/>
      <c r="FA1080" s="68"/>
      <c r="FB1080" s="68"/>
      <c r="FC1080" s="68"/>
      <c r="FD1080" s="68"/>
      <c r="FE1080" s="68"/>
      <c r="FF1080" s="68"/>
      <c r="FG1080" s="68"/>
      <c r="FH1080" s="68"/>
      <c r="FI1080" s="68"/>
      <c r="FJ1080" s="68"/>
      <c r="FK1080" s="68"/>
      <c r="FL1080" s="68"/>
      <c r="FM1080" s="68"/>
      <c r="FN1080" s="68"/>
      <c r="FO1080" s="68"/>
      <c r="FP1080" s="68"/>
      <c r="FQ1080" s="68"/>
      <c r="FR1080" s="68"/>
      <c r="FS1080" s="68"/>
      <c r="FT1080" s="68"/>
      <c r="FU1080" s="68"/>
      <c r="FV1080" s="68"/>
      <c r="FW1080" s="68"/>
      <c r="FX1080" s="68"/>
      <c r="FY1080" s="68"/>
      <c r="FZ1080" s="68"/>
      <c r="GA1080" s="68"/>
      <c r="GB1080" s="68"/>
      <c r="GC1080" s="68"/>
      <c r="GD1080" s="68"/>
      <c r="GE1080" s="68"/>
      <c r="GF1080" s="68"/>
      <c r="GG1080" s="68"/>
      <c r="GH1080" s="68"/>
      <c r="GI1080" s="68"/>
      <c r="GJ1080" s="68"/>
      <c r="GK1080" s="68"/>
      <c r="GL1080" s="68"/>
      <c r="GM1080" s="68"/>
      <c r="GN1080" s="68"/>
      <c r="GO1080" s="68"/>
      <c r="GP1080" s="68"/>
      <c r="GQ1080" s="68"/>
      <c r="GR1080" s="68"/>
      <c r="GS1080" s="68"/>
      <c r="GT1080" s="68"/>
      <c r="GU1080" s="68"/>
      <c r="GV1080" s="68"/>
      <c r="GW1080" s="68"/>
      <c r="GX1080" s="68"/>
      <c r="GY1080" s="68"/>
      <c r="GZ1080" s="68"/>
      <c r="HA1080" s="68"/>
      <c r="HB1080" s="68"/>
      <c r="HC1080" s="68"/>
      <c r="HD1080" s="68"/>
      <c r="HE1080" s="68"/>
      <c r="HF1080" s="68"/>
      <c r="HG1080" s="68"/>
      <c r="HH1080" s="68"/>
      <c r="HI1080" s="68"/>
      <c r="HJ1080" s="68"/>
      <c r="HK1080" s="68"/>
      <c r="HL1080" s="68"/>
      <c r="HM1080" s="68"/>
      <c r="HN1080" s="68"/>
      <c r="HO1080" s="68"/>
      <c r="HP1080" s="68"/>
      <c r="HQ1080" s="68"/>
      <c r="HR1080" s="68"/>
      <c r="HS1080" s="68"/>
      <c r="HT1080" s="68"/>
      <c r="HU1080" s="68"/>
      <c r="HV1080" s="68"/>
      <c r="HW1080" s="68"/>
      <c r="HX1080" s="68"/>
      <c r="HY1080" s="68"/>
      <c r="HZ1080" s="68"/>
      <c r="IA1080" s="68"/>
      <c r="IB1080" s="68"/>
      <c r="IC1080" s="68"/>
      <c r="ID1080" s="68"/>
      <c r="IE1080" s="68"/>
      <c r="IF1080" s="68"/>
      <c r="IG1080" s="68"/>
      <c r="IH1080" s="68"/>
      <c r="II1080" s="68"/>
      <c r="IJ1080" s="68"/>
      <c r="IK1080" s="68"/>
      <c r="IL1080" s="68"/>
      <c r="IM1080" s="68"/>
      <c r="IN1080" s="68"/>
      <c r="IO1080" s="68"/>
      <c r="IP1080" s="68"/>
      <c r="IQ1080" s="68"/>
      <c r="IR1080" s="68"/>
      <c r="IS1080" s="68"/>
      <c r="IT1080" s="68"/>
      <c r="IU1080" s="68"/>
      <c r="IV1080" s="68"/>
      <c r="IW1080" s="68"/>
      <c r="IX1080" s="68"/>
      <c r="IY1080" s="68"/>
      <c r="IZ1080" s="68"/>
      <c r="JA1080" s="68"/>
      <c r="JB1080" s="68"/>
      <c r="JC1080" s="68"/>
      <c r="JD1080" s="68"/>
      <c r="JE1080" s="68"/>
      <c r="JF1080" s="68"/>
      <c r="JG1080" s="68"/>
      <c r="JH1080" s="68"/>
      <c r="JI1080" s="68"/>
      <c r="JJ1080" s="68"/>
      <c r="JK1080" s="68"/>
      <c r="JL1080" s="68"/>
      <c r="JM1080" s="68"/>
      <c r="JN1080" s="68"/>
      <c r="JO1080" s="68"/>
      <c r="JP1080" s="68"/>
      <c r="JQ1080" s="68"/>
      <c r="JR1080" s="68"/>
      <c r="JS1080" s="68"/>
      <c r="JT1080" s="68"/>
      <c r="JU1080" s="68"/>
      <c r="JV1080" s="68"/>
      <c r="JW1080" s="68"/>
      <c r="JX1080" s="68"/>
      <c r="JY1080" s="68"/>
      <c r="JZ1080" s="68"/>
      <c r="KA1080" s="68"/>
      <c r="KB1080" s="68"/>
      <c r="KC1080" s="68"/>
      <c r="KD1080" s="68"/>
      <c r="KE1080" s="68"/>
      <c r="KF1080" s="68"/>
      <c r="KG1080" s="68"/>
      <c r="KH1080" s="68"/>
      <c r="KI1080" s="68"/>
      <c r="KJ1080" s="68"/>
      <c r="KK1080" s="68"/>
      <c r="KL1080" s="68"/>
      <c r="KM1080" s="68"/>
      <c r="KN1080" s="68"/>
      <c r="KO1080" s="68"/>
      <c r="KP1080" s="68"/>
      <c r="KQ1080" s="68"/>
      <c r="KR1080" s="68"/>
      <c r="KS1080" s="68"/>
      <c r="KT1080" s="68"/>
      <c r="KU1080" s="68"/>
      <c r="KV1080" s="68"/>
      <c r="KW1080" s="68"/>
      <c r="KX1080" s="68"/>
      <c r="KY1080" s="68"/>
      <c r="KZ1080" s="68"/>
      <c r="LA1080" s="68"/>
      <c r="LB1080" s="68"/>
      <c r="LC1080" s="68"/>
      <c r="LD1080" s="68"/>
      <c r="LE1080" s="68"/>
      <c r="LF1080" s="68"/>
      <c r="LG1080" s="68"/>
      <c r="LH1080" s="68"/>
      <c r="LI1080" s="68"/>
      <c r="LJ1080" s="68"/>
      <c r="LK1080" s="68"/>
      <c r="LL1080" s="68"/>
      <c r="LM1080" s="68"/>
      <c r="LN1080" s="68"/>
      <c r="LO1080" s="68"/>
      <c r="LP1080" s="68"/>
      <c r="LQ1080" s="68"/>
      <c r="LR1080" s="68"/>
      <c r="LS1080" s="68"/>
      <c r="LT1080" s="68"/>
      <c r="LU1080" s="68"/>
      <c r="LV1080" s="68"/>
      <c r="LW1080" s="68"/>
      <c r="LX1080" s="68"/>
      <c r="LY1080" s="68"/>
      <c r="LZ1080" s="68"/>
      <c r="MA1080" s="68"/>
      <c r="MB1080" s="68"/>
      <c r="MC1080" s="68"/>
      <c r="MD1080" s="68"/>
      <c r="ME1080" s="68"/>
      <c r="MF1080" s="68"/>
      <c r="MG1080" s="68"/>
      <c r="MH1080" s="68"/>
      <c r="MI1080" s="68"/>
      <c r="MJ1080" s="68"/>
      <c r="MK1080" s="68"/>
      <c r="ML1080" s="68"/>
      <c r="MM1080" s="68"/>
      <c r="MN1080" s="68"/>
      <c r="MO1080" s="68"/>
      <c r="MP1080" s="68"/>
      <c r="MQ1080" s="68"/>
      <c r="MR1080" s="68"/>
      <c r="MS1080" s="68"/>
      <c r="MT1080" s="68"/>
      <c r="MU1080" s="68"/>
      <c r="MV1080" s="68"/>
      <c r="MW1080" s="68"/>
      <c r="MX1080" s="68"/>
      <c r="MY1080" s="68"/>
      <c r="MZ1080" s="68"/>
      <c r="NA1080" s="68"/>
      <c r="NB1080" s="68"/>
      <c r="NC1080" s="68"/>
      <c r="ND1080" s="68"/>
      <c r="NE1080" s="68"/>
      <c r="NF1080" s="68"/>
      <c r="NG1080" s="68"/>
      <c r="NH1080" s="68"/>
      <c r="NI1080" s="68"/>
      <c r="NJ1080" s="68"/>
      <c r="NK1080" s="68"/>
      <c r="NL1080" s="68"/>
      <c r="NM1080" s="68"/>
      <c r="NN1080" s="68"/>
      <c r="NO1080" s="68"/>
      <c r="NP1080" s="68"/>
      <c r="NQ1080" s="68"/>
      <c r="NR1080" s="68"/>
      <c r="NS1080" s="68"/>
      <c r="NT1080" s="68"/>
      <c r="NU1080" s="68"/>
      <c r="NV1080" s="68"/>
      <c r="NW1080" s="68"/>
      <c r="NX1080" s="68"/>
      <c r="NY1080" s="68"/>
      <c r="NZ1080" s="68"/>
      <c r="OA1080" s="68"/>
      <c r="OB1080" s="68"/>
      <c r="OC1080" s="68"/>
      <c r="OD1080" s="68"/>
      <c r="OE1080" s="68"/>
      <c r="OF1080" s="68"/>
      <c r="OG1080" s="68"/>
      <c r="OH1080" s="68"/>
      <c r="OI1080" s="68"/>
      <c r="OJ1080" s="68"/>
      <c r="OK1080" s="68"/>
      <c r="OL1080" s="68"/>
      <c r="OM1080" s="68"/>
      <c r="ON1080" s="68"/>
      <c r="OO1080" s="68"/>
      <c r="OP1080" s="68"/>
      <c r="OQ1080" s="68"/>
      <c r="OR1080" s="68"/>
      <c r="OS1080" s="68"/>
      <c r="OT1080" s="68"/>
      <c r="OU1080" s="68"/>
      <c r="OV1080" s="68"/>
      <c r="OW1080" s="68"/>
      <c r="OX1080" s="68"/>
      <c r="OY1080" s="68"/>
      <c r="OZ1080" s="68"/>
      <c r="PA1080" s="68"/>
      <c r="PB1080" s="68"/>
      <c r="PC1080" s="68"/>
      <c r="PD1080" s="68"/>
      <c r="PE1080" s="68"/>
      <c r="PF1080" s="68"/>
      <c r="PG1080" s="68"/>
      <c r="PH1080" s="68"/>
      <c r="PI1080" s="68"/>
      <c r="PJ1080" s="68"/>
      <c r="PK1080" s="68"/>
      <c r="PL1080" s="68"/>
      <c r="PM1080" s="68"/>
      <c r="PN1080" s="68"/>
      <c r="PO1080" s="68"/>
      <c r="PP1080" s="68"/>
      <c r="PQ1080" s="68"/>
      <c r="PR1080" s="68"/>
      <c r="PS1080" s="68"/>
      <c r="PT1080" s="68"/>
      <c r="PU1080" s="68"/>
      <c r="PV1080" s="68"/>
      <c r="PW1080" s="68"/>
      <c r="PX1080" s="68"/>
      <c r="PY1080" s="68"/>
      <c r="PZ1080" s="68"/>
      <c r="QA1080" s="68"/>
      <c r="QB1080" s="68"/>
      <c r="QC1080" s="68"/>
      <c r="QD1080" s="68"/>
      <c r="QE1080" s="68"/>
      <c r="QF1080" s="68"/>
      <c r="QG1080" s="68"/>
      <c r="QH1080" s="68"/>
      <c r="QI1080" s="68"/>
      <c r="QJ1080" s="68"/>
      <c r="QK1080" s="68"/>
      <c r="QL1080" s="68"/>
      <c r="QM1080" s="68"/>
      <c r="QN1080" s="68"/>
      <c r="QO1080" s="68"/>
      <c r="QP1080" s="68"/>
      <c r="QQ1080" s="68"/>
      <c r="QR1080" s="68"/>
      <c r="QS1080" s="68"/>
      <c r="QT1080" s="68"/>
      <c r="QU1080" s="68"/>
      <c r="QV1080" s="68"/>
      <c r="QW1080" s="68"/>
      <c r="QX1080" s="68"/>
      <c r="QY1080" s="68"/>
      <c r="QZ1080" s="68"/>
      <c r="RA1080" s="68"/>
      <c r="RB1080" s="68"/>
      <c r="RC1080" s="68"/>
      <c r="RD1080" s="68"/>
      <c r="RE1080" s="68"/>
      <c r="RF1080" s="68"/>
      <c r="RG1080" s="68"/>
      <c r="RH1080" s="68"/>
      <c r="RI1080" s="68"/>
      <c r="RJ1080" s="68"/>
      <c r="RK1080" s="68"/>
      <c r="RL1080" s="68"/>
      <c r="RM1080" s="68"/>
      <c r="RN1080" s="68"/>
      <c r="RO1080" s="68"/>
      <c r="RP1080" s="68"/>
      <c r="RQ1080" s="68"/>
      <c r="RR1080" s="68"/>
      <c r="RS1080" s="68"/>
      <c r="RT1080" s="68"/>
      <c r="RU1080" s="68"/>
      <c r="RV1080" s="68"/>
      <c r="RW1080" s="68"/>
      <c r="RX1080" s="68"/>
      <c r="RY1080" s="68"/>
      <c r="RZ1080" s="68"/>
      <c r="SA1080" s="68"/>
      <c r="SB1080" s="68"/>
      <c r="SC1080" s="68"/>
      <c r="SD1080" s="68"/>
      <c r="SE1080" s="68"/>
      <c r="SF1080" s="68"/>
      <c r="SG1080" s="68"/>
      <c r="SH1080" s="68"/>
      <c r="SI1080" s="68"/>
      <c r="SJ1080" s="68"/>
      <c r="SK1080" s="68"/>
      <c r="SL1080" s="68"/>
      <c r="SM1080" s="68"/>
      <c r="SN1080" s="68"/>
      <c r="SO1080" s="68"/>
      <c r="SP1080" s="68"/>
      <c r="SQ1080" s="68"/>
      <c r="SR1080" s="68"/>
      <c r="SS1080" s="68"/>
      <c r="ST1080" s="68"/>
      <c r="SU1080" s="68"/>
      <c r="SV1080" s="68"/>
    </row>
    <row r="1081" spans="1:516" ht="16.5" customHeight="1" x14ac:dyDescent="0.2">
      <c r="A1081" s="20">
        <v>473</v>
      </c>
      <c r="B1081" s="20" t="s">
        <v>62</v>
      </c>
      <c r="C1081" s="20" t="s">
        <v>915</v>
      </c>
      <c r="D1081" s="20" t="s">
        <v>38</v>
      </c>
      <c r="E1081" s="20" t="s">
        <v>1345</v>
      </c>
      <c r="F1081" s="22" t="s">
        <v>949</v>
      </c>
      <c r="G1081" s="20" t="s">
        <v>84</v>
      </c>
      <c r="H1081" s="20" t="s">
        <v>35</v>
      </c>
      <c r="I1081" s="20" t="s">
        <v>81</v>
      </c>
      <c r="J1081" s="22" t="s">
        <v>915</v>
      </c>
      <c r="K1081" s="20"/>
      <c r="L1081" s="20"/>
      <c r="M1081" s="20"/>
      <c r="N1081" s="20"/>
      <c r="O1081" s="23"/>
      <c r="P1081" s="23">
        <v>1448700</v>
      </c>
      <c r="Q1081" s="24">
        <v>1</v>
      </c>
      <c r="R1081" s="25">
        <v>45931</v>
      </c>
      <c r="S1081" s="20" t="s">
        <v>83</v>
      </c>
      <c r="T1081" s="26">
        <f t="shared" si="18"/>
        <v>1448700</v>
      </c>
      <c r="U1081" s="27" t="s">
        <v>100</v>
      </c>
      <c r="V1081" s="27" t="s">
        <v>100</v>
      </c>
      <c r="W1081" s="68"/>
      <c r="X1081" s="68"/>
      <c r="Y1081" s="68"/>
      <c r="Z1081" s="68"/>
      <c r="AA1081" s="68"/>
      <c r="AB1081" s="68"/>
      <c r="AC1081" s="68"/>
      <c r="AD1081" s="68"/>
      <c r="AE1081" s="68"/>
      <c r="AF1081" s="68"/>
      <c r="AG1081" s="68"/>
      <c r="AH1081" s="68"/>
      <c r="AI1081" s="68"/>
      <c r="AJ1081" s="68"/>
      <c r="AK1081" s="68"/>
      <c r="AL1081" s="68"/>
      <c r="AM1081" s="68"/>
      <c r="AN1081" s="68"/>
      <c r="AO1081" s="68"/>
      <c r="AP1081" s="68"/>
      <c r="AQ1081" s="68"/>
      <c r="AR1081" s="68"/>
      <c r="AS1081" s="68"/>
      <c r="AT1081" s="68"/>
      <c r="AU1081" s="68"/>
      <c r="AV1081" s="68"/>
      <c r="AW1081" s="68"/>
      <c r="AX1081" s="68"/>
      <c r="AY1081" s="68"/>
      <c r="AZ1081" s="68"/>
      <c r="BA1081" s="68"/>
      <c r="BB1081" s="68"/>
      <c r="BC1081" s="68"/>
      <c r="BD1081" s="68"/>
      <c r="BE1081" s="68"/>
      <c r="BF1081" s="68"/>
      <c r="BG1081" s="68"/>
      <c r="BH1081" s="68"/>
      <c r="BI1081" s="68"/>
      <c r="BJ1081" s="68"/>
      <c r="BK1081" s="68"/>
      <c r="BL1081" s="68"/>
      <c r="BM1081" s="68"/>
      <c r="BN1081" s="68"/>
      <c r="BO1081" s="68"/>
      <c r="BP1081" s="68"/>
      <c r="BQ1081" s="68"/>
      <c r="BR1081" s="68"/>
      <c r="BS1081" s="68"/>
      <c r="BT1081" s="68"/>
      <c r="BU1081" s="68"/>
      <c r="BV1081" s="68"/>
      <c r="BW1081" s="68"/>
      <c r="BX1081" s="68"/>
      <c r="BY1081" s="68"/>
      <c r="BZ1081" s="68"/>
      <c r="CA1081" s="68"/>
      <c r="CB1081" s="68"/>
      <c r="CC1081" s="68"/>
      <c r="CD1081" s="68"/>
      <c r="CE1081" s="68"/>
      <c r="CF1081" s="68"/>
      <c r="CG1081" s="68"/>
      <c r="CH1081" s="68"/>
      <c r="CI1081" s="68"/>
      <c r="CJ1081" s="68"/>
      <c r="CK1081" s="68"/>
      <c r="CL1081" s="68"/>
      <c r="CM1081" s="68"/>
      <c r="CN1081" s="68"/>
      <c r="CO1081" s="68"/>
      <c r="CP1081" s="68"/>
      <c r="CQ1081" s="68"/>
      <c r="CR1081" s="68"/>
      <c r="CS1081" s="68"/>
      <c r="CT1081" s="68"/>
      <c r="CU1081" s="68"/>
      <c r="CV1081" s="68"/>
      <c r="CW1081" s="68"/>
      <c r="CX1081" s="68"/>
      <c r="CY1081" s="68"/>
      <c r="CZ1081" s="68"/>
      <c r="DA1081" s="68"/>
      <c r="DB1081" s="68"/>
      <c r="DC1081" s="68"/>
      <c r="DD1081" s="68"/>
      <c r="DE1081" s="68"/>
      <c r="DF1081" s="68"/>
      <c r="DG1081" s="68"/>
      <c r="DH1081" s="68"/>
      <c r="DI1081" s="68"/>
      <c r="DJ1081" s="68"/>
      <c r="DK1081" s="68"/>
      <c r="DL1081" s="68"/>
      <c r="DM1081" s="68"/>
      <c r="DN1081" s="68"/>
      <c r="DO1081" s="68"/>
      <c r="DP1081" s="68"/>
      <c r="DQ1081" s="68"/>
      <c r="DR1081" s="68"/>
      <c r="DS1081" s="68"/>
      <c r="DT1081" s="68"/>
      <c r="DU1081" s="68"/>
      <c r="DV1081" s="68"/>
      <c r="DW1081" s="68"/>
      <c r="DX1081" s="68"/>
      <c r="DY1081" s="68"/>
      <c r="DZ1081" s="68"/>
      <c r="EA1081" s="68"/>
      <c r="EB1081" s="68"/>
      <c r="EC1081" s="68"/>
      <c r="ED1081" s="68"/>
      <c r="EE1081" s="68"/>
      <c r="EF1081" s="68"/>
      <c r="EG1081" s="68"/>
      <c r="EH1081" s="68"/>
      <c r="EI1081" s="68"/>
      <c r="EJ1081" s="68"/>
      <c r="EK1081" s="68"/>
      <c r="EL1081" s="68"/>
      <c r="EM1081" s="68"/>
      <c r="EN1081" s="68"/>
      <c r="EO1081" s="68"/>
      <c r="EP1081" s="68"/>
      <c r="EQ1081" s="68"/>
      <c r="ER1081" s="68"/>
      <c r="ES1081" s="68"/>
      <c r="ET1081" s="68"/>
      <c r="EU1081" s="68"/>
      <c r="EV1081" s="68"/>
      <c r="EW1081" s="68"/>
      <c r="EX1081" s="68"/>
      <c r="EY1081" s="68"/>
      <c r="EZ1081" s="68"/>
      <c r="FA1081" s="68"/>
      <c r="FB1081" s="68"/>
      <c r="FC1081" s="68"/>
      <c r="FD1081" s="68"/>
      <c r="FE1081" s="68"/>
      <c r="FF1081" s="68"/>
      <c r="FG1081" s="68"/>
      <c r="FH1081" s="68"/>
      <c r="FI1081" s="68"/>
      <c r="FJ1081" s="68"/>
      <c r="FK1081" s="68"/>
      <c r="FL1081" s="68"/>
      <c r="FM1081" s="68"/>
      <c r="FN1081" s="68"/>
      <c r="FO1081" s="68"/>
      <c r="FP1081" s="68"/>
      <c r="FQ1081" s="68"/>
      <c r="FR1081" s="68"/>
      <c r="FS1081" s="68"/>
      <c r="FT1081" s="68"/>
      <c r="FU1081" s="68"/>
      <c r="FV1081" s="68"/>
      <c r="FW1081" s="68"/>
      <c r="FX1081" s="68"/>
      <c r="FY1081" s="68"/>
      <c r="FZ1081" s="68"/>
      <c r="GA1081" s="68"/>
      <c r="GB1081" s="68"/>
      <c r="GC1081" s="68"/>
      <c r="GD1081" s="68"/>
      <c r="GE1081" s="68"/>
      <c r="GF1081" s="68"/>
      <c r="GG1081" s="68"/>
      <c r="GH1081" s="68"/>
      <c r="GI1081" s="68"/>
      <c r="GJ1081" s="68"/>
      <c r="GK1081" s="68"/>
      <c r="GL1081" s="68"/>
      <c r="GM1081" s="68"/>
      <c r="GN1081" s="68"/>
      <c r="GO1081" s="68"/>
      <c r="GP1081" s="68"/>
      <c r="GQ1081" s="68"/>
      <c r="GR1081" s="68"/>
      <c r="GS1081" s="68"/>
      <c r="GT1081" s="68"/>
      <c r="GU1081" s="68"/>
      <c r="GV1081" s="68"/>
      <c r="GW1081" s="68"/>
      <c r="GX1081" s="68"/>
      <c r="GY1081" s="68"/>
      <c r="GZ1081" s="68"/>
      <c r="HA1081" s="68"/>
      <c r="HB1081" s="68"/>
      <c r="HC1081" s="68"/>
      <c r="HD1081" s="68"/>
      <c r="HE1081" s="68"/>
      <c r="HF1081" s="68"/>
      <c r="HG1081" s="68"/>
      <c r="HH1081" s="68"/>
      <c r="HI1081" s="68"/>
      <c r="HJ1081" s="68"/>
      <c r="HK1081" s="68"/>
      <c r="HL1081" s="68"/>
      <c r="HM1081" s="68"/>
      <c r="HN1081" s="68"/>
      <c r="HO1081" s="68"/>
      <c r="HP1081" s="68"/>
      <c r="HQ1081" s="68"/>
      <c r="HR1081" s="68"/>
      <c r="HS1081" s="68"/>
      <c r="HT1081" s="68"/>
      <c r="HU1081" s="68"/>
      <c r="HV1081" s="68"/>
      <c r="HW1081" s="68"/>
      <c r="HX1081" s="68"/>
      <c r="HY1081" s="68"/>
      <c r="HZ1081" s="68"/>
      <c r="IA1081" s="68"/>
      <c r="IB1081" s="68"/>
      <c r="IC1081" s="68"/>
      <c r="ID1081" s="68"/>
      <c r="IE1081" s="68"/>
      <c r="IF1081" s="68"/>
      <c r="IG1081" s="68"/>
      <c r="IH1081" s="68"/>
      <c r="II1081" s="68"/>
      <c r="IJ1081" s="68"/>
      <c r="IK1081" s="68"/>
      <c r="IL1081" s="68"/>
      <c r="IM1081" s="68"/>
      <c r="IN1081" s="68"/>
      <c r="IO1081" s="68"/>
      <c r="IP1081" s="68"/>
      <c r="IQ1081" s="68"/>
      <c r="IR1081" s="68"/>
      <c r="IS1081" s="68"/>
      <c r="IT1081" s="68"/>
      <c r="IU1081" s="68"/>
      <c r="IV1081" s="68"/>
      <c r="IW1081" s="68"/>
      <c r="IX1081" s="68"/>
      <c r="IY1081" s="68"/>
      <c r="IZ1081" s="68"/>
      <c r="JA1081" s="68"/>
      <c r="JB1081" s="68"/>
      <c r="JC1081" s="68"/>
      <c r="JD1081" s="68"/>
      <c r="JE1081" s="68"/>
      <c r="JF1081" s="68"/>
      <c r="JG1081" s="68"/>
      <c r="JH1081" s="68"/>
      <c r="JI1081" s="68"/>
      <c r="JJ1081" s="68"/>
      <c r="JK1081" s="68"/>
      <c r="JL1081" s="68"/>
      <c r="JM1081" s="68"/>
      <c r="JN1081" s="68"/>
      <c r="JO1081" s="68"/>
      <c r="JP1081" s="68"/>
      <c r="JQ1081" s="68"/>
      <c r="JR1081" s="68"/>
      <c r="JS1081" s="68"/>
      <c r="JT1081" s="68"/>
      <c r="JU1081" s="68"/>
      <c r="JV1081" s="68"/>
      <c r="JW1081" s="68"/>
      <c r="JX1081" s="68"/>
      <c r="JY1081" s="68"/>
      <c r="JZ1081" s="68"/>
      <c r="KA1081" s="68"/>
      <c r="KB1081" s="68"/>
      <c r="KC1081" s="68"/>
      <c r="KD1081" s="68"/>
      <c r="KE1081" s="68"/>
      <c r="KF1081" s="68"/>
      <c r="KG1081" s="68"/>
      <c r="KH1081" s="68"/>
      <c r="KI1081" s="68"/>
      <c r="KJ1081" s="68"/>
      <c r="KK1081" s="68"/>
      <c r="KL1081" s="68"/>
      <c r="KM1081" s="68"/>
      <c r="KN1081" s="68"/>
      <c r="KO1081" s="68"/>
      <c r="KP1081" s="68"/>
      <c r="KQ1081" s="68"/>
      <c r="KR1081" s="68"/>
      <c r="KS1081" s="68"/>
      <c r="KT1081" s="68"/>
      <c r="KU1081" s="68"/>
      <c r="KV1081" s="68"/>
      <c r="KW1081" s="68"/>
      <c r="KX1081" s="68"/>
      <c r="KY1081" s="68"/>
      <c r="KZ1081" s="68"/>
      <c r="LA1081" s="68"/>
      <c r="LB1081" s="68"/>
      <c r="LC1081" s="68"/>
      <c r="LD1081" s="68"/>
      <c r="LE1081" s="68"/>
      <c r="LF1081" s="68"/>
      <c r="LG1081" s="68"/>
      <c r="LH1081" s="68"/>
      <c r="LI1081" s="68"/>
      <c r="LJ1081" s="68"/>
      <c r="LK1081" s="68"/>
      <c r="LL1081" s="68"/>
      <c r="LM1081" s="68"/>
      <c r="LN1081" s="68"/>
      <c r="LO1081" s="68"/>
      <c r="LP1081" s="68"/>
      <c r="LQ1081" s="68"/>
      <c r="LR1081" s="68"/>
      <c r="LS1081" s="68"/>
      <c r="LT1081" s="68"/>
      <c r="LU1081" s="68"/>
      <c r="LV1081" s="68"/>
      <c r="LW1081" s="68"/>
      <c r="LX1081" s="68"/>
      <c r="LY1081" s="68"/>
      <c r="LZ1081" s="68"/>
      <c r="MA1081" s="68"/>
      <c r="MB1081" s="68"/>
      <c r="MC1081" s="68"/>
      <c r="MD1081" s="68"/>
      <c r="ME1081" s="68"/>
      <c r="MF1081" s="68"/>
      <c r="MG1081" s="68"/>
      <c r="MH1081" s="68"/>
      <c r="MI1081" s="68"/>
      <c r="MJ1081" s="68"/>
      <c r="MK1081" s="68"/>
      <c r="ML1081" s="68"/>
      <c r="MM1081" s="68"/>
      <c r="MN1081" s="68"/>
      <c r="MO1081" s="68"/>
      <c r="MP1081" s="68"/>
      <c r="MQ1081" s="68"/>
      <c r="MR1081" s="68"/>
      <c r="MS1081" s="68"/>
      <c r="MT1081" s="68"/>
      <c r="MU1081" s="68"/>
      <c r="MV1081" s="68"/>
      <c r="MW1081" s="68"/>
      <c r="MX1081" s="68"/>
      <c r="MY1081" s="68"/>
      <c r="MZ1081" s="68"/>
      <c r="NA1081" s="68"/>
      <c r="NB1081" s="68"/>
      <c r="NC1081" s="68"/>
      <c r="ND1081" s="68"/>
      <c r="NE1081" s="68"/>
      <c r="NF1081" s="68"/>
      <c r="NG1081" s="68"/>
      <c r="NH1081" s="68"/>
      <c r="NI1081" s="68"/>
      <c r="NJ1081" s="68"/>
      <c r="NK1081" s="68"/>
      <c r="NL1081" s="68"/>
      <c r="NM1081" s="68"/>
      <c r="NN1081" s="68"/>
      <c r="NO1081" s="68"/>
      <c r="NP1081" s="68"/>
      <c r="NQ1081" s="68"/>
      <c r="NR1081" s="68"/>
      <c r="NS1081" s="68"/>
      <c r="NT1081" s="68"/>
      <c r="NU1081" s="68"/>
      <c r="NV1081" s="68"/>
      <c r="NW1081" s="68"/>
      <c r="NX1081" s="68"/>
      <c r="NY1081" s="68"/>
      <c r="NZ1081" s="68"/>
      <c r="OA1081" s="68"/>
      <c r="OB1081" s="68"/>
      <c r="OC1081" s="68"/>
      <c r="OD1081" s="68"/>
      <c r="OE1081" s="68"/>
      <c r="OF1081" s="68"/>
      <c r="OG1081" s="68"/>
      <c r="OH1081" s="68"/>
      <c r="OI1081" s="68"/>
      <c r="OJ1081" s="68"/>
      <c r="OK1081" s="68"/>
      <c r="OL1081" s="68"/>
      <c r="OM1081" s="68"/>
      <c r="ON1081" s="68"/>
      <c r="OO1081" s="68"/>
      <c r="OP1081" s="68"/>
      <c r="OQ1081" s="68"/>
      <c r="OR1081" s="68"/>
      <c r="OS1081" s="68"/>
      <c r="OT1081" s="68"/>
      <c r="OU1081" s="68"/>
      <c r="OV1081" s="68"/>
      <c r="OW1081" s="68"/>
      <c r="OX1081" s="68"/>
      <c r="OY1081" s="68"/>
      <c r="OZ1081" s="68"/>
      <c r="PA1081" s="68"/>
      <c r="PB1081" s="68"/>
      <c r="PC1081" s="68"/>
      <c r="PD1081" s="68"/>
      <c r="PE1081" s="68"/>
      <c r="PF1081" s="68"/>
      <c r="PG1081" s="68"/>
      <c r="PH1081" s="68"/>
      <c r="PI1081" s="68"/>
      <c r="PJ1081" s="68"/>
      <c r="PK1081" s="68"/>
      <c r="PL1081" s="68"/>
      <c r="PM1081" s="68"/>
      <c r="PN1081" s="68"/>
      <c r="PO1081" s="68"/>
      <c r="PP1081" s="68"/>
      <c r="PQ1081" s="68"/>
      <c r="PR1081" s="68"/>
      <c r="PS1081" s="68"/>
      <c r="PT1081" s="68"/>
      <c r="PU1081" s="68"/>
      <c r="PV1081" s="68"/>
      <c r="PW1081" s="68"/>
      <c r="PX1081" s="68"/>
      <c r="PY1081" s="68"/>
      <c r="PZ1081" s="68"/>
      <c r="QA1081" s="68"/>
      <c r="QB1081" s="68"/>
      <c r="QC1081" s="68"/>
      <c r="QD1081" s="68"/>
      <c r="QE1081" s="68"/>
      <c r="QF1081" s="68"/>
      <c r="QG1081" s="68"/>
      <c r="QH1081" s="68"/>
      <c r="QI1081" s="68"/>
      <c r="QJ1081" s="68"/>
      <c r="QK1081" s="68"/>
      <c r="QL1081" s="68"/>
      <c r="QM1081" s="68"/>
      <c r="QN1081" s="68"/>
      <c r="QO1081" s="68"/>
      <c r="QP1081" s="68"/>
      <c r="QQ1081" s="68"/>
      <c r="QR1081" s="68"/>
      <c r="QS1081" s="68"/>
      <c r="QT1081" s="68"/>
      <c r="QU1081" s="68"/>
      <c r="QV1081" s="68"/>
      <c r="QW1081" s="68"/>
      <c r="QX1081" s="68"/>
      <c r="QY1081" s="68"/>
      <c r="QZ1081" s="68"/>
      <c r="RA1081" s="68"/>
      <c r="RB1081" s="68"/>
      <c r="RC1081" s="68"/>
      <c r="RD1081" s="68"/>
      <c r="RE1081" s="68"/>
      <c r="RF1081" s="68"/>
      <c r="RG1081" s="68"/>
      <c r="RH1081" s="68"/>
      <c r="RI1081" s="68"/>
      <c r="RJ1081" s="68"/>
      <c r="RK1081" s="68"/>
      <c r="RL1081" s="68"/>
      <c r="RM1081" s="68"/>
      <c r="RN1081" s="68"/>
      <c r="RO1081" s="68"/>
      <c r="RP1081" s="68"/>
      <c r="RQ1081" s="68"/>
      <c r="RR1081" s="68"/>
      <c r="RS1081" s="68"/>
      <c r="RT1081" s="68"/>
      <c r="RU1081" s="68"/>
      <c r="RV1081" s="68"/>
      <c r="RW1081" s="68"/>
      <c r="RX1081" s="68"/>
      <c r="RY1081" s="68"/>
      <c r="RZ1081" s="68"/>
      <c r="SA1081" s="68"/>
      <c r="SB1081" s="68"/>
      <c r="SC1081" s="68"/>
      <c r="SD1081" s="68"/>
      <c r="SE1081" s="68"/>
      <c r="SF1081" s="68"/>
      <c r="SG1081" s="68"/>
      <c r="SH1081" s="68"/>
      <c r="SI1081" s="68"/>
      <c r="SJ1081" s="68"/>
      <c r="SK1081" s="68"/>
      <c r="SL1081" s="68"/>
      <c r="SM1081" s="68"/>
      <c r="SN1081" s="68"/>
      <c r="SO1081" s="68"/>
      <c r="SP1081" s="68"/>
      <c r="SQ1081" s="68"/>
      <c r="SR1081" s="68"/>
      <c r="SS1081" s="68"/>
      <c r="ST1081" s="68"/>
      <c r="SU1081" s="68"/>
      <c r="SV1081" s="68"/>
    </row>
    <row r="1082" spans="1:516" ht="16.5" customHeight="1" x14ac:dyDescent="0.2">
      <c r="A1082" s="20">
        <v>474</v>
      </c>
      <c r="B1082" s="20" t="s">
        <v>62</v>
      </c>
      <c r="C1082" s="20" t="s">
        <v>915</v>
      </c>
      <c r="D1082" s="20" t="s">
        <v>38</v>
      </c>
      <c r="E1082" s="20" t="s">
        <v>1345</v>
      </c>
      <c r="F1082" s="22" t="s">
        <v>949</v>
      </c>
      <c r="G1082" s="20" t="s">
        <v>84</v>
      </c>
      <c r="H1082" s="20" t="s">
        <v>35</v>
      </c>
      <c r="I1082" s="20" t="s">
        <v>81</v>
      </c>
      <c r="J1082" s="22" t="s">
        <v>915</v>
      </c>
      <c r="K1082" s="20"/>
      <c r="L1082" s="20"/>
      <c r="M1082" s="20"/>
      <c r="N1082" s="20"/>
      <c r="O1082" s="23"/>
      <c r="P1082" s="23">
        <v>1448700</v>
      </c>
      <c r="Q1082" s="24">
        <v>1</v>
      </c>
      <c r="R1082" s="25">
        <v>45962</v>
      </c>
      <c r="S1082" s="20" t="s">
        <v>83</v>
      </c>
      <c r="T1082" s="26">
        <f t="shared" si="18"/>
        <v>1448700</v>
      </c>
      <c r="U1082" s="27" t="s">
        <v>100</v>
      </c>
      <c r="V1082" s="27" t="s">
        <v>100</v>
      </c>
      <c r="W1082" s="68"/>
      <c r="X1082" s="68"/>
      <c r="Y1082" s="68"/>
      <c r="Z1082" s="68"/>
      <c r="AA1082" s="68"/>
      <c r="AB1082" s="68"/>
      <c r="AC1082" s="68"/>
      <c r="AD1082" s="68"/>
      <c r="AE1082" s="68"/>
      <c r="AF1082" s="68"/>
      <c r="AG1082" s="68"/>
      <c r="AH1082" s="68"/>
      <c r="AI1082" s="68"/>
      <c r="AJ1082" s="68"/>
      <c r="AK1082" s="68"/>
      <c r="AL1082" s="68"/>
      <c r="AM1082" s="68"/>
      <c r="AN1082" s="68"/>
      <c r="AO1082" s="68"/>
      <c r="AP1082" s="68"/>
      <c r="AQ1082" s="68"/>
      <c r="AR1082" s="68"/>
      <c r="AS1082" s="68"/>
      <c r="AT1082" s="68"/>
      <c r="AU1082" s="68"/>
      <c r="AV1082" s="68"/>
      <c r="AW1082" s="68"/>
      <c r="AX1082" s="68"/>
      <c r="AY1082" s="68"/>
      <c r="AZ1082" s="68"/>
      <c r="BA1082" s="68"/>
      <c r="BB1082" s="68"/>
      <c r="BC1082" s="68"/>
      <c r="BD1082" s="68"/>
      <c r="BE1082" s="68"/>
      <c r="BF1082" s="68"/>
      <c r="BG1082" s="68"/>
      <c r="BH1082" s="68"/>
      <c r="BI1082" s="68"/>
      <c r="BJ1082" s="68"/>
      <c r="BK1082" s="68"/>
      <c r="BL1082" s="68"/>
      <c r="BM1082" s="68"/>
      <c r="BN1082" s="68"/>
      <c r="BO1082" s="68"/>
      <c r="BP1082" s="68"/>
      <c r="BQ1082" s="68"/>
      <c r="BR1082" s="68"/>
      <c r="BS1082" s="68"/>
      <c r="BT1082" s="68"/>
      <c r="BU1082" s="68"/>
      <c r="BV1082" s="68"/>
      <c r="BW1082" s="68"/>
      <c r="BX1082" s="68"/>
      <c r="BY1082" s="68"/>
      <c r="BZ1082" s="68"/>
      <c r="CA1082" s="68"/>
      <c r="CB1082" s="68"/>
      <c r="CC1082" s="68"/>
      <c r="CD1082" s="68"/>
      <c r="CE1082" s="68"/>
      <c r="CF1082" s="68"/>
      <c r="CG1082" s="68"/>
      <c r="CH1082" s="68"/>
      <c r="CI1082" s="68"/>
      <c r="CJ1082" s="68"/>
      <c r="CK1082" s="68"/>
      <c r="CL1082" s="68"/>
      <c r="CM1082" s="68"/>
      <c r="CN1082" s="68"/>
      <c r="CO1082" s="68"/>
      <c r="CP1082" s="68"/>
      <c r="CQ1082" s="68"/>
      <c r="CR1082" s="68"/>
      <c r="CS1082" s="68"/>
      <c r="CT1082" s="68"/>
      <c r="CU1082" s="68"/>
      <c r="CV1082" s="68"/>
      <c r="CW1082" s="68"/>
      <c r="CX1082" s="68"/>
      <c r="CY1082" s="68"/>
      <c r="CZ1082" s="68"/>
      <c r="DA1082" s="68"/>
      <c r="DB1082" s="68"/>
      <c r="DC1082" s="68"/>
      <c r="DD1082" s="68"/>
      <c r="DE1082" s="68"/>
      <c r="DF1082" s="68"/>
      <c r="DG1082" s="68"/>
      <c r="DH1082" s="68"/>
      <c r="DI1082" s="68"/>
      <c r="DJ1082" s="68"/>
      <c r="DK1082" s="68"/>
      <c r="DL1082" s="68"/>
      <c r="DM1082" s="68"/>
      <c r="DN1082" s="68"/>
      <c r="DO1082" s="68"/>
      <c r="DP1082" s="68"/>
      <c r="DQ1082" s="68"/>
      <c r="DR1082" s="68"/>
      <c r="DS1082" s="68"/>
      <c r="DT1082" s="68"/>
      <c r="DU1082" s="68"/>
      <c r="DV1082" s="68"/>
      <c r="DW1082" s="68"/>
      <c r="DX1082" s="68"/>
      <c r="DY1082" s="68"/>
      <c r="DZ1082" s="68"/>
      <c r="EA1082" s="68"/>
      <c r="EB1082" s="68"/>
      <c r="EC1082" s="68"/>
      <c r="ED1082" s="68"/>
      <c r="EE1082" s="68"/>
      <c r="EF1082" s="68"/>
      <c r="EG1082" s="68"/>
      <c r="EH1082" s="68"/>
      <c r="EI1082" s="68"/>
      <c r="EJ1082" s="68"/>
      <c r="EK1082" s="68"/>
      <c r="EL1082" s="68"/>
      <c r="EM1082" s="68"/>
      <c r="EN1082" s="68"/>
      <c r="EO1082" s="68"/>
      <c r="EP1082" s="68"/>
      <c r="EQ1082" s="68"/>
      <c r="ER1082" s="68"/>
      <c r="ES1082" s="68"/>
      <c r="ET1082" s="68"/>
      <c r="EU1082" s="68"/>
      <c r="EV1082" s="68"/>
      <c r="EW1082" s="68"/>
      <c r="EX1082" s="68"/>
      <c r="EY1082" s="68"/>
      <c r="EZ1082" s="68"/>
      <c r="FA1082" s="68"/>
      <c r="FB1082" s="68"/>
      <c r="FC1082" s="68"/>
      <c r="FD1082" s="68"/>
      <c r="FE1082" s="68"/>
      <c r="FF1082" s="68"/>
      <c r="FG1082" s="68"/>
      <c r="FH1082" s="68"/>
      <c r="FI1082" s="68"/>
      <c r="FJ1082" s="68"/>
      <c r="FK1082" s="68"/>
      <c r="FL1082" s="68"/>
      <c r="FM1082" s="68"/>
      <c r="FN1082" s="68"/>
      <c r="FO1082" s="68"/>
      <c r="FP1082" s="68"/>
      <c r="FQ1082" s="68"/>
      <c r="FR1082" s="68"/>
      <c r="FS1082" s="68"/>
      <c r="FT1082" s="68"/>
      <c r="FU1082" s="68"/>
      <c r="FV1082" s="68"/>
      <c r="FW1082" s="68"/>
      <c r="FX1082" s="68"/>
      <c r="FY1082" s="68"/>
      <c r="FZ1082" s="68"/>
      <c r="GA1082" s="68"/>
      <c r="GB1082" s="68"/>
      <c r="GC1082" s="68"/>
      <c r="GD1082" s="68"/>
      <c r="GE1082" s="68"/>
      <c r="GF1082" s="68"/>
      <c r="GG1082" s="68"/>
      <c r="GH1082" s="68"/>
      <c r="GI1082" s="68"/>
      <c r="GJ1082" s="68"/>
      <c r="GK1082" s="68"/>
      <c r="GL1082" s="68"/>
      <c r="GM1082" s="68"/>
      <c r="GN1082" s="68"/>
      <c r="GO1082" s="68"/>
      <c r="GP1082" s="68"/>
      <c r="GQ1082" s="68"/>
      <c r="GR1082" s="68"/>
      <c r="GS1082" s="68"/>
      <c r="GT1082" s="68"/>
      <c r="GU1082" s="68"/>
      <c r="GV1082" s="68"/>
      <c r="GW1082" s="68"/>
      <c r="GX1082" s="68"/>
      <c r="GY1082" s="68"/>
      <c r="GZ1082" s="68"/>
      <c r="HA1082" s="68"/>
      <c r="HB1082" s="68"/>
      <c r="HC1082" s="68"/>
      <c r="HD1082" s="68"/>
      <c r="HE1082" s="68"/>
      <c r="HF1082" s="68"/>
      <c r="HG1082" s="68"/>
      <c r="HH1082" s="68"/>
      <c r="HI1082" s="68"/>
      <c r="HJ1082" s="68"/>
      <c r="HK1082" s="68"/>
      <c r="HL1082" s="68"/>
      <c r="HM1082" s="68"/>
      <c r="HN1082" s="68"/>
      <c r="HO1082" s="68"/>
      <c r="HP1082" s="68"/>
      <c r="HQ1082" s="68"/>
      <c r="HR1082" s="68"/>
      <c r="HS1082" s="68"/>
      <c r="HT1082" s="68"/>
      <c r="HU1082" s="68"/>
      <c r="HV1082" s="68"/>
      <c r="HW1082" s="68"/>
      <c r="HX1082" s="68"/>
      <c r="HY1082" s="68"/>
      <c r="HZ1082" s="68"/>
      <c r="IA1082" s="68"/>
      <c r="IB1082" s="68"/>
      <c r="IC1082" s="68"/>
      <c r="ID1082" s="68"/>
      <c r="IE1082" s="68"/>
      <c r="IF1082" s="68"/>
      <c r="IG1082" s="68"/>
      <c r="IH1082" s="68"/>
      <c r="II1082" s="68"/>
      <c r="IJ1082" s="68"/>
      <c r="IK1082" s="68"/>
      <c r="IL1082" s="68"/>
      <c r="IM1082" s="68"/>
      <c r="IN1082" s="68"/>
      <c r="IO1082" s="68"/>
      <c r="IP1082" s="68"/>
      <c r="IQ1082" s="68"/>
      <c r="IR1082" s="68"/>
      <c r="IS1082" s="68"/>
      <c r="IT1082" s="68"/>
      <c r="IU1082" s="68"/>
      <c r="IV1082" s="68"/>
      <c r="IW1082" s="68"/>
      <c r="IX1082" s="68"/>
      <c r="IY1082" s="68"/>
      <c r="IZ1082" s="68"/>
      <c r="JA1082" s="68"/>
      <c r="JB1082" s="68"/>
      <c r="JC1082" s="68"/>
      <c r="JD1082" s="68"/>
      <c r="JE1082" s="68"/>
      <c r="JF1082" s="68"/>
      <c r="JG1082" s="68"/>
      <c r="JH1082" s="68"/>
      <c r="JI1082" s="68"/>
      <c r="JJ1082" s="68"/>
      <c r="JK1082" s="68"/>
      <c r="JL1082" s="68"/>
      <c r="JM1082" s="68"/>
      <c r="JN1082" s="68"/>
      <c r="JO1082" s="68"/>
      <c r="JP1082" s="68"/>
      <c r="JQ1082" s="68"/>
      <c r="JR1082" s="68"/>
      <c r="JS1082" s="68"/>
      <c r="JT1082" s="68"/>
      <c r="JU1082" s="68"/>
      <c r="JV1082" s="68"/>
      <c r="JW1082" s="68"/>
      <c r="JX1082" s="68"/>
      <c r="JY1082" s="68"/>
      <c r="JZ1082" s="68"/>
      <c r="KA1082" s="68"/>
      <c r="KB1082" s="68"/>
      <c r="KC1082" s="68"/>
      <c r="KD1082" s="68"/>
      <c r="KE1082" s="68"/>
      <c r="KF1082" s="68"/>
      <c r="KG1082" s="68"/>
      <c r="KH1082" s="68"/>
      <c r="KI1082" s="68"/>
      <c r="KJ1082" s="68"/>
      <c r="KK1082" s="68"/>
      <c r="KL1082" s="68"/>
      <c r="KM1082" s="68"/>
      <c r="KN1082" s="68"/>
      <c r="KO1082" s="68"/>
      <c r="KP1082" s="68"/>
      <c r="KQ1082" s="68"/>
      <c r="KR1082" s="68"/>
      <c r="KS1082" s="68"/>
      <c r="KT1082" s="68"/>
      <c r="KU1082" s="68"/>
      <c r="KV1082" s="68"/>
      <c r="KW1082" s="68"/>
      <c r="KX1082" s="68"/>
      <c r="KY1082" s="68"/>
      <c r="KZ1082" s="68"/>
      <c r="LA1082" s="68"/>
      <c r="LB1082" s="68"/>
      <c r="LC1082" s="68"/>
      <c r="LD1082" s="68"/>
      <c r="LE1082" s="68"/>
      <c r="LF1082" s="68"/>
      <c r="LG1082" s="68"/>
      <c r="LH1082" s="68"/>
      <c r="LI1082" s="68"/>
      <c r="LJ1082" s="68"/>
      <c r="LK1082" s="68"/>
      <c r="LL1082" s="68"/>
      <c r="LM1082" s="68"/>
      <c r="LN1082" s="68"/>
      <c r="LO1082" s="68"/>
      <c r="LP1082" s="68"/>
      <c r="LQ1082" s="68"/>
      <c r="LR1082" s="68"/>
      <c r="LS1082" s="68"/>
      <c r="LT1082" s="68"/>
      <c r="LU1082" s="68"/>
      <c r="LV1082" s="68"/>
      <c r="LW1082" s="68"/>
      <c r="LX1082" s="68"/>
      <c r="LY1082" s="68"/>
      <c r="LZ1082" s="68"/>
      <c r="MA1082" s="68"/>
      <c r="MB1082" s="68"/>
      <c r="MC1082" s="68"/>
      <c r="MD1082" s="68"/>
      <c r="ME1082" s="68"/>
      <c r="MF1082" s="68"/>
      <c r="MG1082" s="68"/>
      <c r="MH1082" s="68"/>
      <c r="MI1082" s="68"/>
      <c r="MJ1082" s="68"/>
      <c r="MK1082" s="68"/>
      <c r="ML1082" s="68"/>
      <c r="MM1082" s="68"/>
      <c r="MN1082" s="68"/>
      <c r="MO1082" s="68"/>
      <c r="MP1082" s="68"/>
      <c r="MQ1082" s="68"/>
      <c r="MR1082" s="68"/>
      <c r="MS1082" s="68"/>
      <c r="MT1082" s="68"/>
      <c r="MU1082" s="68"/>
      <c r="MV1082" s="68"/>
      <c r="MW1082" s="68"/>
      <c r="MX1082" s="68"/>
      <c r="MY1082" s="68"/>
      <c r="MZ1082" s="68"/>
      <c r="NA1082" s="68"/>
      <c r="NB1082" s="68"/>
      <c r="NC1082" s="68"/>
      <c r="ND1082" s="68"/>
      <c r="NE1082" s="68"/>
      <c r="NF1082" s="68"/>
      <c r="NG1082" s="68"/>
      <c r="NH1082" s="68"/>
      <c r="NI1082" s="68"/>
      <c r="NJ1082" s="68"/>
      <c r="NK1082" s="68"/>
      <c r="NL1082" s="68"/>
      <c r="NM1082" s="68"/>
      <c r="NN1082" s="68"/>
      <c r="NO1082" s="68"/>
      <c r="NP1082" s="68"/>
      <c r="NQ1082" s="68"/>
      <c r="NR1082" s="68"/>
      <c r="NS1082" s="68"/>
      <c r="NT1082" s="68"/>
      <c r="NU1082" s="68"/>
      <c r="NV1082" s="68"/>
      <c r="NW1082" s="68"/>
      <c r="NX1082" s="68"/>
      <c r="NY1082" s="68"/>
      <c r="NZ1082" s="68"/>
      <c r="OA1082" s="68"/>
      <c r="OB1082" s="68"/>
      <c r="OC1082" s="68"/>
      <c r="OD1082" s="68"/>
      <c r="OE1082" s="68"/>
      <c r="OF1082" s="68"/>
      <c r="OG1082" s="68"/>
      <c r="OH1082" s="68"/>
      <c r="OI1082" s="68"/>
      <c r="OJ1082" s="68"/>
      <c r="OK1082" s="68"/>
      <c r="OL1082" s="68"/>
      <c r="OM1082" s="68"/>
      <c r="ON1082" s="68"/>
      <c r="OO1082" s="68"/>
      <c r="OP1082" s="68"/>
      <c r="OQ1082" s="68"/>
      <c r="OR1082" s="68"/>
      <c r="OS1082" s="68"/>
      <c r="OT1082" s="68"/>
      <c r="OU1082" s="68"/>
      <c r="OV1082" s="68"/>
      <c r="OW1082" s="68"/>
      <c r="OX1082" s="68"/>
      <c r="OY1082" s="68"/>
      <c r="OZ1082" s="68"/>
      <c r="PA1082" s="68"/>
      <c r="PB1082" s="68"/>
      <c r="PC1082" s="68"/>
      <c r="PD1082" s="68"/>
      <c r="PE1082" s="68"/>
      <c r="PF1082" s="68"/>
      <c r="PG1082" s="68"/>
      <c r="PH1082" s="68"/>
      <c r="PI1082" s="68"/>
      <c r="PJ1082" s="68"/>
      <c r="PK1082" s="68"/>
      <c r="PL1082" s="68"/>
      <c r="PM1082" s="68"/>
      <c r="PN1082" s="68"/>
      <c r="PO1082" s="68"/>
      <c r="PP1082" s="68"/>
      <c r="PQ1082" s="68"/>
      <c r="PR1082" s="68"/>
      <c r="PS1082" s="68"/>
      <c r="PT1082" s="68"/>
      <c r="PU1082" s="68"/>
      <c r="PV1082" s="68"/>
      <c r="PW1082" s="68"/>
      <c r="PX1082" s="68"/>
      <c r="PY1082" s="68"/>
      <c r="PZ1082" s="68"/>
      <c r="QA1082" s="68"/>
      <c r="QB1082" s="68"/>
      <c r="QC1082" s="68"/>
      <c r="QD1082" s="68"/>
      <c r="QE1082" s="68"/>
      <c r="QF1082" s="68"/>
      <c r="QG1082" s="68"/>
      <c r="QH1082" s="68"/>
      <c r="QI1082" s="68"/>
      <c r="QJ1082" s="68"/>
      <c r="QK1082" s="68"/>
      <c r="QL1082" s="68"/>
      <c r="QM1082" s="68"/>
      <c r="QN1082" s="68"/>
      <c r="QO1082" s="68"/>
      <c r="QP1082" s="68"/>
      <c r="QQ1082" s="68"/>
      <c r="QR1082" s="68"/>
      <c r="QS1082" s="68"/>
      <c r="QT1082" s="68"/>
      <c r="QU1082" s="68"/>
      <c r="QV1082" s="68"/>
      <c r="QW1082" s="68"/>
      <c r="QX1082" s="68"/>
      <c r="QY1082" s="68"/>
      <c r="QZ1082" s="68"/>
      <c r="RA1082" s="68"/>
      <c r="RB1082" s="68"/>
      <c r="RC1082" s="68"/>
      <c r="RD1082" s="68"/>
      <c r="RE1082" s="68"/>
      <c r="RF1082" s="68"/>
      <c r="RG1082" s="68"/>
      <c r="RH1082" s="68"/>
      <c r="RI1082" s="68"/>
      <c r="RJ1082" s="68"/>
      <c r="RK1082" s="68"/>
      <c r="RL1082" s="68"/>
      <c r="RM1082" s="68"/>
      <c r="RN1082" s="68"/>
      <c r="RO1082" s="68"/>
      <c r="RP1082" s="68"/>
      <c r="RQ1082" s="68"/>
      <c r="RR1082" s="68"/>
      <c r="RS1082" s="68"/>
      <c r="RT1082" s="68"/>
      <c r="RU1082" s="68"/>
      <c r="RV1082" s="68"/>
      <c r="RW1082" s="68"/>
      <c r="RX1082" s="68"/>
      <c r="RY1082" s="68"/>
      <c r="RZ1082" s="68"/>
      <c r="SA1082" s="68"/>
      <c r="SB1082" s="68"/>
      <c r="SC1082" s="68"/>
      <c r="SD1082" s="68"/>
      <c r="SE1082" s="68"/>
      <c r="SF1082" s="68"/>
      <c r="SG1082" s="68"/>
      <c r="SH1082" s="68"/>
      <c r="SI1082" s="68"/>
      <c r="SJ1082" s="68"/>
      <c r="SK1082" s="68"/>
      <c r="SL1082" s="68"/>
      <c r="SM1082" s="68"/>
      <c r="SN1082" s="68"/>
      <c r="SO1082" s="68"/>
      <c r="SP1082" s="68"/>
      <c r="SQ1082" s="68"/>
      <c r="SR1082" s="68"/>
      <c r="SS1082" s="68"/>
      <c r="ST1082" s="68"/>
      <c r="SU1082" s="68"/>
      <c r="SV1082" s="68"/>
    </row>
    <row r="1083" spans="1:516" ht="16.5" customHeight="1" x14ac:dyDescent="0.2">
      <c r="A1083" s="20">
        <v>475</v>
      </c>
      <c r="B1083" s="20" t="s">
        <v>62</v>
      </c>
      <c r="C1083" s="20" t="s">
        <v>915</v>
      </c>
      <c r="D1083" s="20" t="s">
        <v>38</v>
      </c>
      <c r="E1083" s="20" t="s">
        <v>1345</v>
      </c>
      <c r="F1083" s="22" t="s">
        <v>949</v>
      </c>
      <c r="G1083" s="20" t="s">
        <v>84</v>
      </c>
      <c r="H1083" s="20" t="s">
        <v>35</v>
      </c>
      <c r="I1083" s="20" t="s">
        <v>81</v>
      </c>
      <c r="J1083" s="22" t="s">
        <v>915</v>
      </c>
      <c r="K1083" s="20"/>
      <c r="L1083" s="20"/>
      <c r="M1083" s="20"/>
      <c r="N1083" s="20"/>
      <c r="O1083" s="23"/>
      <c r="P1083" s="23">
        <v>1448700</v>
      </c>
      <c r="Q1083" s="24">
        <v>1</v>
      </c>
      <c r="R1083" s="25">
        <v>45992</v>
      </c>
      <c r="S1083" s="20" t="s">
        <v>83</v>
      </c>
      <c r="T1083" s="26">
        <f t="shared" si="18"/>
        <v>1448700</v>
      </c>
      <c r="U1083" s="27" t="s">
        <v>100</v>
      </c>
      <c r="V1083" s="27" t="s">
        <v>100</v>
      </c>
      <c r="W1083" s="68"/>
      <c r="X1083" s="68"/>
      <c r="Y1083" s="68"/>
      <c r="Z1083" s="68"/>
      <c r="AA1083" s="68"/>
      <c r="AB1083" s="68"/>
      <c r="AC1083" s="68"/>
      <c r="AD1083" s="68"/>
      <c r="AE1083" s="68"/>
      <c r="AF1083" s="68"/>
      <c r="AG1083" s="68"/>
      <c r="AH1083" s="68"/>
      <c r="AI1083" s="68"/>
      <c r="AJ1083" s="68"/>
      <c r="AK1083" s="68"/>
      <c r="AL1083" s="68"/>
      <c r="AM1083" s="68"/>
      <c r="AN1083" s="68"/>
      <c r="AO1083" s="68"/>
      <c r="AP1083" s="68"/>
      <c r="AQ1083" s="68"/>
      <c r="AR1083" s="68"/>
      <c r="AS1083" s="68"/>
      <c r="AT1083" s="68"/>
      <c r="AU1083" s="68"/>
      <c r="AV1083" s="68"/>
      <c r="AW1083" s="68"/>
      <c r="AX1083" s="68"/>
      <c r="AY1083" s="68"/>
      <c r="AZ1083" s="68"/>
      <c r="BA1083" s="68"/>
      <c r="BB1083" s="68"/>
      <c r="BC1083" s="68"/>
      <c r="BD1083" s="68"/>
      <c r="BE1083" s="68"/>
      <c r="BF1083" s="68"/>
      <c r="BG1083" s="68"/>
      <c r="BH1083" s="68"/>
      <c r="BI1083" s="68"/>
      <c r="BJ1083" s="68"/>
      <c r="BK1083" s="68"/>
      <c r="BL1083" s="68"/>
      <c r="BM1083" s="68"/>
      <c r="BN1083" s="68"/>
      <c r="BO1083" s="68"/>
      <c r="BP1083" s="68"/>
      <c r="BQ1083" s="68"/>
      <c r="BR1083" s="68"/>
      <c r="BS1083" s="68"/>
      <c r="BT1083" s="68"/>
      <c r="BU1083" s="68"/>
      <c r="BV1083" s="68"/>
      <c r="BW1083" s="68"/>
      <c r="BX1083" s="68"/>
      <c r="BY1083" s="68"/>
      <c r="BZ1083" s="68"/>
      <c r="CA1083" s="68"/>
      <c r="CB1083" s="68"/>
      <c r="CC1083" s="68"/>
      <c r="CD1083" s="68"/>
      <c r="CE1083" s="68"/>
      <c r="CF1083" s="68"/>
      <c r="CG1083" s="68"/>
      <c r="CH1083" s="68"/>
      <c r="CI1083" s="68"/>
      <c r="CJ1083" s="68"/>
      <c r="CK1083" s="68"/>
      <c r="CL1083" s="68"/>
      <c r="CM1083" s="68"/>
      <c r="CN1083" s="68"/>
      <c r="CO1083" s="68"/>
      <c r="CP1083" s="68"/>
      <c r="CQ1083" s="68"/>
      <c r="CR1083" s="68"/>
      <c r="CS1083" s="68"/>
      <c r="CT1083" s="68"/>
      <c r="CU1083" s="68"/>
      <c r="CV1083" s="68"/>
      <c r="CW1083" s="68"/>
      <c r="CX1083" s="68"/>
      <c r="CY1083" s="68"/>
      <c r="CZ1083" s="68"/>
      <c r="DA1083" s="68"/>
      <c r="DB1083" s="68"/>
      <c r="DC1083" s="68"/>
      <c r="DD1083" s="68"/>
      <c r="DE1083" s="68"/>
      <c r="DF1083" s="68"/>
      <c r="DG1083" s="68"/>
      <c r="DH1083" s="68"/>
      <c r="DI1083" s="68"/>
      <c r="DJ1083" s="68"/>
      <c r="DK1083" s="68"/>
      <c r="DL1083" s="68"/>
      <c r="DM1083" s="68"/>
      <c r="DN1083" s="68"/>
      <c r="DO1083" s="68"/>
      <c r="DP1083" s="68"/>
      <c r="DQ1083" s="68"/>
      <c r="DR1083" s="68"/>
      <c r="DS1083" s="68"/>
      <c r="DT1083" s="68"/>
      <c r="DU1083" s="68"/>
      <c r="DV1083" s="68"/>
      <c r="DW1083" s="68"/>
      <c r="DX1083" s="68"/>
      <c r="DY1083" s="68"/>
      <c r="DZ1083" s="68"/>
      <c r="EA1083" s="68"/>
      <c r="EB1083" s="68"/>
      <c r="EC1083" s="68"/>
      <c r="ED1083" s="68"/>
      <c r="EE1083" s="68"/>
      <c r="EF1083" s="68"/>
      <c r="EG1083" s="68"/>
      <c r="EH1083" s="68"/>
      <c r="EI1083" s="68"/>
      <c r="EJ1083" s="68"/>
      <c r="EK1083" s="68"/>
      <c r="EL1083" s="68"/>
      <c r="EM1083" s="68"/>
      <c r="EN1083" s="68"/>
      <c r="EO1083" s="68"/>
      <c r="EP1083" s="68"/>
      <c r="EQ1083" s="68"/>
      <c r="ER1083" s="68"/>
      <c r="ES1083" s="68"/>
      <c r="ET1083" s="68"/>
      <c r="EU1083" s="68"/>
      <c r="EV1083" s="68"/>
      <c r="EW1083" s="68"/>
      <c r="EX1083" s="68"/>
      <c r="EY1083" s="68"/>
      <c r="EZ1083" s="68"/>
      <c r="FA1083" s="68"/>
      <c r="FB1083" s="68"/>
      <c r="FC1083" s="68"/>
      <c r="FD1083" s="68"/>
      <c r="FE1083" s="68"/>
      <c r="FF1083" s="68"/>
      <c r="FG1083" s="68"/>
      <c r="FH1083" s="68"/>
      <c r="FI1083" s="68"/>
      <c r="FJ1083" s="68"/>
      <c r="FK1083" s="68"/>
      <c r="FL1083" s="68"/>
      <c r="FM1083" s="68"/>
      <c r="FN1083" s="68"/>
      <c r="FO1083" s="68"/>
      <c r="FP1083" s="68"/>
      <c r="FQ1083" s="68"/>
      <c r="FR1083" s="68"/>
      <c r="FS1083" s="68"/>
      <c r="FT1083" s="68"/>
      <c r="FU1083" s="68"/>
      <c r="FV1083" s="68"/>
      <c r="FW1083" s="68"/>
      <c r="FX1083" s="68"/>
      <c r="FY1083" s="68"/>
      <c r="FZ1083" s="68"/>
      <c r="GA1083" s="68"/>
      <c r="GB1083" s="68"/>
      <c r="GC1083" s="68"/>
      <c r="GD1083" s="68"/>
      <c r="GE1083" s="68"/>
      <c r="GF1083" s="68"/>
      <c r="GG1083" s="68"/>
      <c r="GH1083" s="68"/>
      <c r="GI1083" s="68"/>
      <c r="GJ1083" s="68"/>
      <c r="GK1083" s="68"/>
      <c r="GL1083" s="68"/>
      <c r="GM1083" s="68"/>
      <c r="GN1083" s="68"/>
      <c r="GO1083" s="68"/>
      <c r="GP1083" s="68"/>
      <c r="GQ1083" s="68"/>
      <c r="GR1083" s="68"/>
      <c r="GS1083" s="68"/>
      <c r="GT1083" s="68"/>
      <c r="GU1083" s="68"/>
      <c r="GV1083" s="68"/>
      <c r="GW1083" s="68"/>
      <c r="GX1083" s="68"/>
      <c r="GY1083" s="68"/>
      <c r="GZ1083" s="68"/>
      <c r="HA1083" s="68"/>
      <c r="HB1083" s="68"/>
      <c r="HC1083" s="68"/>
      <c r="HD1083" s="68"/>
      <c r="HE1083" s="68"/>
      <c r="HF1083" s="68"/>
      <c r="HG1083" s="68"/>
      <c r="HH1083" s="68"/>
      <c r="HI1083" s="68"/>
      <c r="HJ1083" s="68"/>
      <c r="HK1083" s="68"/>
      <c r="HL1083" s="68"/>
      <c r="HM1083" s="68"/>
      <c r="HN1083" s="68"/>
      <c r="HO1083" s="68"/>
      <c r="HP1083" s="68"/>
      <c r="HQ1083" s="68"/>
      <c r="HR1083" s="68"/>
      <c r="HS1083" s="68"/>
      <c r="HT1083" s="68"/>
      <c r="HU1083" s="68"/>
      <c r="HV1083" s="68"/>
      <c r="HW1083" s="68"/>
      <c r="HX1083" s="68"/>
      <c r="HY1083" s="68"/>
      <c r="HZ1083" s="68"/>
      <c r="IA1083" s="68"/>
      <c r="IB1083" s="68"/>
      <c r="IC1083" s="68"/>
      <c r="ID1083" s="68"/>
      <c r="IE1083" s="68"/>
      <c r="IF1083" s="68"/>
      <c r="IG1083" s="68"/>
      <c r="IH1083" s="68"/>
      <c r="II1083" s="68"/>
      <c r="IJ1083" s="68"/>
      <c r="IK1083" s="68"/>
      <c r="IL1083" s="68"/>
      <c r="IM1083" s="68"/>
      <c r="IN1083" s="68"/>
      <c r="IO1083" s="68"/>
      <c r="IP1083" s="68"/>
      <c r="IQ1083" s="68"/>
      <c r="IR1083" s="68"/>
      <c r="IS1083" s="68"/>
      <c r="IT1083" s="68"/>
      <c r="IU1083" s="68"/>
      <c r="IV1083" s="68"/>
      <c r="IW1083" s="68"/>
      <c r="IX1083" s="68"/>
      <c r="IY1083" s="68"/>
      <c r="IZ1083" s="68"/>
      <c r="JA1083" s="68"/>
      <c r="JB1083" s="68"/>
      <c r="JC1083" s="68"/>
      <c r="JD1083" s="68"/>
      <c r="JE1083" s="68"/>
      <c r="JF1083" s="68"/>
      <c r="JG1083" s="68"/>
      <c r="JH1083" s="68"/>
      <c r="JI1083" s="68"/>
      <c r="JJ1083" s="68"/>
      <c r="JK1083" s="68"/>
      <c r="JL1083" s="68"/>
      <c r="JM1083" s="68"/>
      <c r="JN1083" s="68"/>
      <c r="JO1083" s="68"/>
      <c r="JP1083" s="68"/>
      <c r="JQ1083" s="68"/>
      <c r="JR1083" s="68"/>
      <c r="JS1083" s="68"/>
      <c r="JT1083" s="68"/>
      <c r="JU1083" s="68"/>
      <c r="JV1083" s="68"/>
      <c r="JW1083" s="68"/>
      <c r="JX1083" s="68"/>
      <c r="JY1083" s="68"/>
      <c r="JZ1083" s="68"/>
      <c r="KA1083" s="68"/>
      <c r="KB1083" s="68"/>
      <c r="KC1083" s="68"/>
      <c r="KD1083" s="68"/>
      <c r="KE1083" s="68"/>
      <c r="KF1083" s="68"/>
      <c r="KG1083" s="68"/>
      <c r="KH1083" s="68"/>
      <c r="KI1083" s="68"/>
      <c r="KJ1083" s="68"/>
      <c r="KK1083" s="68"/>
      <c r="KL1083" s="68"/>
      <c r="KM1083" s="68"/>
      <c r="KN1083" s="68"/>
      <c r="KO1083" s="68"/>
      <c r="KP1083" s="68"/>
      <c r="KQ1083" s="68"/>
      <c r="KR1083" s="68"/>
      <c r="KS1083" s="68"/>
      <c r="KT1083" s="68"/>
      <c r="KU1083" s="68"/>
      <c r="KV1083" s="68"/>
      <c r="KW1083" s="68"/>
      <c r="KX1083" s="68"/>
      <c r="KY1083" s="68"/>
      <c r="KZ1083" s="68"/>
      <c r="LA1083" s="68"/>
      <c r="LB1083" s="68"/>
      <c r="LC1083" s="68"/>
      <c r="LD1083" s="68"/>
      <c r="LE1083" s="68"/>
      <c r="LF1083" s="68"/>
      <c r="LG1083" s="68"/>
      <c r="LH1083" s="68"/>
      <c r="LI1083" s="68"/>
      <c r="LJ1083" s="68"/>
      <c r="LK1083" s="68"/>
      <c r="LL1083" s="68"/>
      <c r="LM1083" s="68"/>
      <c r="LN1083" s="68"/>
      <c r="LO1083" s="68"/>
      <c r="LP1083" s="68"/>
      <c r="LQ1083" s="68"/>
      <c r="LR1083" s="68"/>
      <c r="LS1083" s="68"/>
      <c r="LT1083" s="68"/>
      <c r="LU1083" s="68"/>
      <c r="LV1083" s="68"/>
      <c r="LW1083" s="68"/>
      <c r="LX1083" s="68"/>
      <c r="LY1083" s="68"/>
      <c r="LZ1083" s="68"/>
      <c r="MA1083" s="68"/>
      <c r="MB1083" s="68"/>
      <c r="MC1083" s="68"/>
      <c r="MD1083" s="68"/>
      <c r="ME1083" s="68"/>
      <c r="MF1083" s="68"/>
      <c r="MG1083" s="68"/>
      <c r="MH1083" s="68"/>
      <c r="MI1083" s="68"/>
      <c r="MJ1083" s="68"/>
      <c r="MK1083" s="68"/>
      <c r="ML1083" s="68"/>
      <c r="MM1083" s="68"/>
      <c r="MN1083" s="68"/>
      <c r="MO1083" s="68"/>
      <c r="MP1083" s="68"/>
      <c r="MQ1083" s="68"/>
      <c r="MR1083" s="68"/>
      <c r="MS1083" s="68"/>
      <c r="MT1083" s="68"/>
      <c r="MU1083" s="68"/>
      <c r="MV1083" s="68"/>
      <c r="MW1083" s="68"/>
      <c r="MX1083" s="68"/>
      <c r="MY1083" s="68"/>
      <c r="MZ1083" s="68"/>
      <c r="NA1083" s="68"/>
      <c r="NB1083" s="68"/>
      <c r="NC1083" s="68"/>
      <c r="ND1083" s="68"/>
      <c r="NE1083" s="68"/>
      <c r="NF1083" s="68"/>
      <c r="NG1083" s="68"/>
      <c r="NH1083" s="68"/>
      <c r="NI1083" s="68"/>
      <c r="NJ1083" s="68"/>
      <c r="NK1083" s="68"/>
      <c r="NL1083" s="68"/>
      <c r="NM1083" s="68"/>
      <c r="NN1083" s="68"/>
      <c r="NO1083" s="68"/>
      <c r="NP1083" s="68"/>
      <c r="NQ1083" s="68"/>
      <c r="NR1083" s="68"/>
      <c r="NS1083" s="68"/>
      <c r="NT1083" s="68"/>
      <c r="NU1083" s="68"/>
      <c r="NV1083" s="68"/>
      <c r="NW1083" s="68"/>
      <c r="NX1083" s="68"/>
      <c r="NY1083" s="68"/>
      <c r="NZ1083" s="68"/>
      <c r="OA1083" s="68"/>
      <c r="OB1083" s="68"/>
      <c r="OC1083" s="68"/>
      <c r="OD1083" s="68"/>
      <c r="OE1083" s="68"/>
      <c r="OF1083" s="68"/>
      <c r="OG1083" s="68"/>
      <c r="OH1083" s="68"/>
      <c r="OI1083" s="68"/>
      <c r="OJ1083" s="68"/>
      <c r="OK1083" s="68"/>
      <c r="OL1083" s="68"/>
      <c r="OM1083" s="68"/>
      <c r="ON1083" s="68"/>
      <c r="OO1083" s="68"/>
      <c r="OP1083" s="68"/>
      <c r="OQ1083" s="68"/>
      <c r="OR1083" s="68"/>
      <c r="OS1083" s="68"/>
      <c r="OT1083" s="68"/>
      <c r="OU1083" s="68"/>
      <c r="OV1083" s="68"/>
      <c r="OW1083" s="68"/>
      <c r="OX1083" s="68"/>
      <c r="OY1083" s="68"/>
      <c r="OZ1083" s="68"/>
      <c r="PA1083" s="68"/>
      <c r="PB1083" s="68"/>
      <c r="PC1083" s="68"/>
      <c r="PD1083" s="68"/>
      <c r="PE1083" s="68"/>
      <c r="PF1083" s="68"/>
      <c r="PG1083" s="68"/>
      <c r="PH1083" s="68"/>
      <c r="PI1083" s="68"/>
      <c r="PJ1083" s="68"/>
      <c r="PK1083" s="68"/>
      <c r="PL1083" s="68"/>
      <c r="PM1083" s="68"/>
      <c r="PN1083" s="68"/>
      <c r="PO1083" s="68"/>
      <c r="PP1083" s="68"/>
      <c r="PQ1083" s="68"/>
      <c r="PR1083" s="68"/>
      <c r="PS1083" s="68"/>
      <c r="PT1083" s="68"/>
      <c r="PU1083" s="68"/>
      <c r="PV1083" s="68"/>
      <c r="PW1083" s="68"/>
      <c r="PX1083" s="68"/>
      <c r="PY1083" s="68"/>
      <c r="PZ1083" s="68"/>
      <c r="QA1083" s="68"/>
      <c r="QB1083" s="68"/>
      <c r="QC1083" s="68"/>
      <c r="QD1083" s="68"/>
      <c r="QE1083" s="68"/>
      <c r="QF1083" s="68"/>
      <c r="QG1083" s="68"/>
      <c r="QH1083" s="68"/>
      <c r="QI1083" s="68"/>
      <c r="QJ1083" s="68"/>
      <c r="QK1083" s="68"/>
      <c r="QL1083" s="68"/>
      <c r="QM1083" s="68"/>
      <c r="QN1083" s="68"/>
      <c r="QO1083" s="68"/>
      <c r="QP1083" s="68"/>
      <c r="QQ1083" s="68"/>
      <c r="QR1083" s="68"/>
      <c r="QS1083" s="68"/>
      <c r="QT1083" s="68"/>
      <c r="QU1083" s="68"/>
      <c r="QV1083" s="68"/>
      <c r="QW1083" s="68"/>
      <c r="QX1083" s="68"/>
      <c r="QY1083" s="68"/>
      <c r="QZ1083" s="68"/>
      <c r="RA1083" s="68"/>
      <c r="RB1083" s="68"/>
      <c r="RC1083" s="68"/>
      <c r="RD1083" s="68"/>
      <c r="RE1083" s="68"/>
      <c r="RF1083" s="68"/>
      <c r="RG1083" s="68"/>
      <c r="RH1083" s="68"/>
      <c r="RI1083" s="68"/>
      <c r="RJ1083" s="68"/>
      <c r="RK1083" s="68"/>
      <c r="RL1083" s="68"/>
      <c r="RM1083" s="68"/>
      <c r="RN1083" s="68"/>
      <c r="RO1083" s="68"/>
      <c r="RP1083" s="68"/>
      <c r="RQ1083" s="68"/>
      <c r="RR1083" s="68"/>
      <c r="RS1083" s="68"/>
      <c r="RT1083" s="68"/>
      <c r="RU1083" s="68"/>
      <c r="RV1083" s="68"/>
      <c r="RW1083" s="68"/>
      <c r="RX1083" s="68"/>
      <c r="RY1083" s="68"/>
      <c r="RZ1083" s="68"/>
      <c r="SA1083" s="68"/>
      <c r="SB1083" s="68"/>
      <c r="SC1083" s="68"/>
      <c r="SD1083" s="68"/>
      <c r="SE1083" s="68"/>
      <c r="SF1083" s="68"/>
      <c r="SG1083" s="68"/>
      <c r="SH1083" s="68"/>
      <c r="SI1083" s="68"/>
      <c r="SJ1083" s="68"/>
      <c r="SK1083" s="68"/>
      <c r="SL1083" s="68"/>
      <c r="SM1083" s="68"/>
      <c r="SN1083" s="68"/>
      <c r="SO1083" s="68"/>
      <c r="SP1083" s="68"/>
      <c r="SQ1083" s="68"/>
      <c r="SR1083" s="68"/>
      <c r="SS1083" s="68"/>
      <c r="ST1083" s="68"/>
      <c r="SU1083" s="68"/>
      <c r="SV1083" s="68"/>
    </row>
    <row r="1084" spans="1:516" ht="16.5" customHeight="1" x14ac:dyDescent="0.2">
      <c r="A1084" s="20">
        <v>476</v>
      </c>
      <c r="B1084" s="20" t="s">
        <v>62</v>
      </c>
      <c r="C1084" s="20" t="s">
        <v>933</v>
      </c>
      <c r="D1084" s="20" t="s">
        <v>38</v>
      </c>
      <c r="E1084" s="20" t="s">
        <v>1340</v>
      </c>
      <c r="F1084" s="22" t="s">
        <v>950</v>
      </c>
      <c r="G1084" s="20" t="s">
        <v>25</v>
      </c>
      <c r="H1084" s="20" t="s">
        <v>26</v>
      </c>
      <c r="I1084" s="20" t="s">
        <v>81</v>
      </c>
      <c r="J1084" s="22" t="s">
        <v>933</v>
      </c>
      <c r="K1084" s="20"/>
      <c r="L1084" s="20"/>
      <c r="M1084" s="20"/>
      <c r="N1084" s="20"/>
      <c r="O1084" s="23"/>
      <c r="P1084" s="23">
        <v>40000000</v>
      </c>
      <c r="Q1084" s="24">
        <v>1</v>
      </c>
      <c r="R1084" s="25">
        <v>45658</v>
      </c>
      <c r="S1084" s="20" t="s">
        <v>83</v>
      </c>
      <c r="T1084" s="26">
        <f t="shared" si="18"/>
        <v>40000000</v>
      </c>
      <c r="U1084" s="27" t="s">
        <v>100</v>
      </c>
      <c r="V1084" s="27" t="s">
        <v>100</v>
      </c>
      <c r="W1084" s="68"/>
      <c r="X1084" s="68"/>
      <c r="Y1084" s="68"/>
      <c r="Z1084" s="68"/>
      <c r="AA1084" s="68"/>
      <c r="AB1084" s="68"/>
      <c r="AC1084" s="68"/>
      <c r="AD1084" s="68"/>
      <c r="AE1084" s="68"/>
      <c r="AF1084" s="68"/>
      <c r="AG1084" s="68"/>
      <c r="AH1084" s="68"/>
      <c r="AI1084" s="68"/>
      <c r="AJ1084" s="68"/>
      <c r="AK1084" s="68"/>
      <c r="AL1084" s="68"/>
      <c r="AM1084" s="68"/>
      <c r="AN1084" s="68"/>
      <c r="AO1084" s="68"/>
      <c r="AP1084" s="68"/>
      <c r="AQ1084" s="68"/>
      <c r="AR1084" s="68"/>
      <c r="AS1084" s="68"/>
      <c r="AT1084" s="68"/>
      <c r="AU1084" s="68"/>
      <c r="AV1084" s="68"/>
      <c r="AW1084" s="68"/>
      <c r="AX1084" s="68"/>
      <c r="AY1084" s="68"/>
      <c r="AZ1084" s="68"/>
      <c r="BA1084" s="68"/>
      <c r="BB1084" s="68"/>
      <c r="BC1084" s="68"/>
      <c r="BD1084" s="68"/>
      <c r="BE1084" s="68"/>
      <c r="BF1084" s="68"/>
      <c r="BG1084" s="68"/>
      <c r="BH1084" s="68"/>
      <c r="BI1084" s="68"/>
      <c r="BJ1084" s="68"/>
      <c r="BK1084" s="68"/>
      <c r="BL1084" s="68"/>
      <c r="BM1084" s="68"/>
      <c r="BN1084" s="68"/>
      <c r="BO1084" s="68"/>
      <c r="BP1084" s="68"/>
      <c r="BQ1084" s="68"/>
      <c r="BR1084" s="68"/>
      <c r="BS1084" s="68"/>
      <c r="BT1084" s="68"/>
      <c r="BU1084" s="68"/>
      <c r="BV1084" s="68"/>
      <c r="BW1084" s="68"/>
      <c r="BX1084" s="68"/>
      <c r="BY1084" s="68"/>
      <c r="BZ1084" s="68"/>
      <c r="CA1084" s="68"/>
      <c r="CB1084" s="68"/>
      <c r="CC1084" s="68"/>
      <c r="CD1084" s="68"/>
      <c r="CE1084" s="68"/>
      <c r="CF1084" s="68"/>
      <c r="CG1084" s="68"/>
      <c r="CH1084" s="68"/>
      <c r="CI1084" s="68"/>
      <c r="CJ1084" s="68"/>
      <c r="CK1084" s="68"/>
      <c r="CL1084" s="68"/>
      <c r="CM1084" s="68"/>
      <c r="CN1084" s="68"/>
      <c r="CO1084" s="68"/>
      <c r="CP1084" s="68"/>
      <c r="CQ1084" s="68"/>
      <c r="CR1084" s="68"/>
      <c r="CS1084" s="68"/>
      <c r="CT1084" s="68"/>
      <c r="CU1084" s="68"/>
      <c r="CV1084" s="68"/>
      <c r="CW1084" s="68"/>
      <c r="CX1084" s="68"/>
      <c r="CY1084" s="68"/>
      <c r="CZ1084" s="68"/>
      <c r="DA1084" s="68"/>
      <c r="DB1084" s="68"/>
      <c r="DC1084" s="68"/>
      <c r="DD1084" s="68"/>
      <c r="DE1084" s="68"/>
      <c r="DF1084" s="68"/>
      <c r="DG1084" s="68"/>
      <c r="DH1084" s="68"/>
      <c r="DI1084" s="68"/>
      <c r="DJ1084" s="68"/>
      <c r="DK1084" s="68"/>
      <c r="DL1084" s="68"/>
      <c r="DM1084" s="68"/>
      <c r="DN1084" s="68"/>
      <c r="DO1084" s="68"/>
      <c r="DP1084" s="68"/>
      <c r="DQ1084" s="68"/>
      <c r="DR1084" s="68"/>
      <c r="DS1084" s="68"/>
      <c r="DT1084" s="68"/>
      <c r="DU1084" s="68"/>
      <c r="DV1084" s="68"/>
      <c r="DW1084" s="68"/>
      <c r="DX1084" s="68"/>
      <c r="DY1084" s="68"/>
      <c r="DZ1084" s="68"/>
      <c r="EA1084" s="68"/>
      <c r="EB1084" s="68"/>
      <c r="EC1084" s="68"/>
      <c r="ED1084" s="68"/>
      <c r="EE1084" s="68"/>
      <c r="EF1084" s="68"/>
      <c r="EG1084" s="68"/>
      <c r="EH1084" s="68"/>
      <c r="EI1084" s="68"/>
      <c r="EJ1084" s="68"/>
      <c r="EK1084" s="68"/>
      <c r="EL1084" s="68"/>
      <c r="EM1084" s="68"/>
      <c r="EN1084" s="68"/>
      <c r="EO1084" s="68"/>
      <c r="EP1084" s="68"/>
      <c r="EQ1084" s="68"/>
      <c r="ER1084" s="68"/>
      <c r="ES1084" s="68"/>
      <c r="ET1084" s="68"/>
      <c r="EU1084" s="68"/>
      <c r="EV1084" s="68"/>
      <c r="EW1084" s="68"/>
      <c r="EX1084" s="68"/>
      <c r="EY1084" s="68"/>
      <c r="EZ1084" s="68"/>
      <c r="FA1084" s="68"/>
      <c r="FB1084" s="68"/>
      <c r="FC1084" s="68"/>
      <c r="FD1084" s="68"/>
      <c r="FE1084" s="68"/>
      <c r="FF1084" s="68"/>
      <c r="FG1084" s="68"/>
      <c r="FH1084" s="68"/>
      <c r="FI1084" s="68"/>
      <c r="FJ1084" s="68"/>
      <c r="FK1084" s="68"/>
      <c r="FL1084" s="68"/>
      <c r="FM1084" s="68"/>
      <c r="FN1084" s="68"/>
      <c r="FO1084" s="68"/>
      <c r="FP1084" s="68"/>
      <c r="FQ1084" s="68"/>
      <c r="FR1084" s="68"/>
      <c r="FS1084" s="68"/>
      <c r="FT1084" s="68"/>
      <c r="FU1084" s="68"/>
      <c r="FV1084" s="68"/>
      <c r="FW1084" s="68"/>
      <c r="FX1084" s="68"/>
      <c r="FY1084" s="68"/>
      <c r="FZ1084" s="68"/>
      <c r="GA1084" s="68"/>
      <c r="GB1084" s="68"/>
      <c r="GC1084" s="68"/>
      <c r="GD1084" s="68"/>
      <c r="GE1084" s="68"/>
      <c r="GF1084" s="68"/>
      <c r="GG1084" s="68"/>
      <c r="GH1084" s="68"/>
      <c r="GI1084" s="68"/>
      <c r="GJ1084" s="68"/>
      <c r="GK1084" s="68"/>
      <c r="GL1084" s="68"/>
      <c r="GM1084" s="68"/>
      <c r="GN1084" s="68"/>
      <c r="GO1084" s="68"/>
      <c r="GP1084" s="68"/>
      <c r="GQ1084" s="68"/>
      <c r="GR1084" s="68"/>
      <c r="GS1084" s="68"/>
      <c r="GT1084" s="68"/>
      <c r="GU1084" s="68"/>
      <c r="GV1084" s="68"/>
      <c r="GW1084" s="68"/>
      <c r="GX1084" s="68"/>
      <c r="GY1084" s="68"/>
      <c r="GZ1084" s="68"/>
      <c r="HA1084" s="68"/>
      <c r="HB1084" s="68"/>
      <c r="HC1084" s="68"/>
      <c r="HD1084" s="68"/>
      <c r="HE1084" s="68"/>
      <c r="HF1084" s="68"/>
      <c r="HG1084" s="68"/>
      <c r="HH1084" s="68"/>
      <c r="HI1084" s="68"/>
      <c r="HJ1084" s="68"/>
      <c r="HK1084" s="68"/>
      <c r="HL1084" s="68"/>
      <c r="HM1084" s="68"/>
      <c r="HN1084" s="68"/>
      <c r="HO1084" s="68"/>
      <c r="HP1084" s="68"/>
      <c r="HQ1084" s="68"/>
      <c r="HR1084" s="68"/>
      <c r="HS1084" s="68"/>
      <c r="HT1084" s="68"/>
      <c r="HU1084" s="68"/>
      <c r="HV1084" s="68"/>
      <c r="HW1084" s="68"/>
      <c r="HX1084" s="68"/>
      <c r="HY1084" s="68"/>
      <c r="HZ1084" s="68"/>
      <c r="IA1084" s="68"/>
      <c r="IB1084" s="68"/>
      <c r="IC1084" s="68"/>
      <c r="ID1084" s="68"/>
      <c r="IE1084" s="68"/>
      <c r="IF1084" s="68"/>
      <c r="IG1084" s="68"/>
      <c r="IH1084" s="68"/>
      <c r="II1084" s="68"/>
      <c r="IJ1084" s="68"/>
      <c r="IK1084" s="68"/>
      <c r="IL1084" s="68"/>
      <c r="IM1084" s="68"/>
      <c r="IN1084" s="68"/>
      <c r="IO1084" s="68"/>
      <c r="IP1084" s="68"/>
      <c r="IQ1084" s="68"/>
      <c r="IR1084" s="68"/>
      <c r="IS1084" s="68"/>
      <c r="IT1084" s="68"/>
      <c r="IU1084" s="68"/>
      <c r="IV1084" s="68"/>
      <c r="IW1084" s="68"/>
      <c r="IX1084" s="68"/>
      <c r="IY1084" s="68"/>
      <c r="IZ1084" s="68"/>
      <c r="JA1084" s="68"/>
      <c r="JB1084" s="68"/>
      <c r="JC1084" s="68"/>
      <c r="JD1084" s="68"/>
      <c r="JE1084" s="68"/>
      <c r="JF1084" s="68"/>
      <c r="JG1084" s="68"/>
      <c r="JH1084" s="68"/>
      <c r="JI1084" s="68"/>
      <c r="JJ1084" s="68"/>
      <c r="JK1084" s="68"/>
      <c r="JL1084" s="68"/>
      <c r="JM1084" s="68"/>
      <c r="JN1084" s="68"/>
      <c r="JO1084" s="68"/>
      <c r="JP1084" s="68"/>
      <c r="JQ1084" s="68"/>
      <c r="JR1084" s="68"/>
      <c r="JS1084" s="68"/>
      <c r="JT1084" s="68"/>
      <c r="JU1084" s="68"/>
      <c r="JV1084" s="68"/>
      <c r="JW1084" s="68"/>
      <c r="JX1084" s="68"/>
      <c r="JY1084" s="68"/>
      <c r="JZ1084" s="68"/>
      <c r="KA1084" s="68"/>
      <c r="KB1084" s="68"/>
      <c r="KC1084" s="68"/>
      <c r="KD1084" s="68"/>
      <c r="KE1084" s="68"/>
      <c r="KF1084" s="68"/>
      <c r="KG1084" s="68"/>
      <c r="KH1084" s="68"/>
      <c r="KI1084" s="68"/>
      <c r="KJ1084" s="68"/>
      <c r="KK1084" s="68"/>
      <c r="KL1084" s="68"/>
      <c r="KM1084" s="68"/>
      <c r="KN1084" s="68"/>
      <c r="KO1084" s="68"/>
      <c r="KP1084" s="68"/>
      <c r="KQ1084" s="68"/>
      <c r="KR1084" s="68"/>
      <c r="KS1084" s="68"/>
      <c r="KT1084" s="68"/>
      <c r="KU1084" s="68"/>
      <c r="KV1084" s="68"/>
      <c r="KW1084" s="68"/>
      <c r="KX1084" s="68"/>
      <c r="KY1084" s="68"/>
      <c r="KZ1084" s="68"/>
      <c r="LA1084" s="68"/>
      <c r="LB1084" s="68"/>
      <c r="LC1084" s="68"/>
      <c r="LD1084" s="68"/>
      <c r="LE1084" s="68"/>
      <c r="LF1084" s="68"/>
      <c r="LG1084" s="68"/>
      <c r="LH1084" s="68"/>
      <c r="LI1084" s="68"/>
      <c r="LJ1084" s="68"/>
      <c r="LK1084" s="68"/>
      <c r="LL1084" s="68"/>
      <c r="LM1084" s="68"/>
      <c r="LN1084" s="68"/>
      <c r="LO1084" s="68"/>
      <c r="LP1084" s="68"/>
      <c r="LQ1084" s="68"/>
      <c r="LR1084" s="68"/>
      <c r="LS1084" s="68"/>
      <c r="LT1084" s="68"/>
      <c r="LU1084" s="68"/>
      <c r="LV1084" s="68"/>
      <c r="LW1084" s="68"/>
      <c r="LX1084" s="68"/>
      <c r="LY1084" s="68"/>
      <c r="LZ1084" s="68"/>
      <c r="MA1084" s="68"/>
      <c r="MB1084" s="68"/>
      <c r="MC1084" s="68"/>
      <c r="MD1084" s="68"/>
      <c r="ME1084" s="68"/>
      <c r="MF1084" s="68"/>
      <c r="MG1084" s="68"/>
      <c r="MH1084" s="68"/>
      <c r="MI1084" s="68"/>
      <c r="MJ1084" s="68"/>
      <c r="MK1084" s="68"/>
      <c r="ML1084" s="68"/>
      <c r="MM1084" s="68"/>
      <c r="MN1084" s="68"/>
      <c r="MO1084" s="68"/>
      <c r="MP1084" s="68"/>
      <c r="MQ1084" s="68"/>
      <c r="MR1084" s="68"/>
      <c r="MS1084" s="68"/>
      <c r="MT1084" s="68"/>
      <c r="MU1084" s="68"/>
      <c r="MV1084" s="68"/>
      <c r="MW1084" s="68"/>
      <c r="MX1084" s="68"/>
      <c r="MY1084" s="68"/>
      <c r="MZ1084" s="68"/>
      <c r="NA1084" s="68"/>
      <c r="NB1084" s="68"/>
      <c r="NC1084" s="68"/>
      <c r="ND1084" s="68"/>
      <c r="NE1084" s="68"/>
      <c r="NF1084" s="68"/>
      <c r="NG1084" s="68"/>
      <c r="NH1084" s="68"/>
      <c r="NI1084" s="68"/>
      <c r="NJ1084" s="68"/>
      <c r="NK1084" s="68"/>
      <c r="NL1084" s="68"/>
      <c r="NM1084" s="68"/>
      <c r="NN1084" s="68"/>
      <c r="NO1084" s="68"/>
      <c r="NP1084" s="68"/>
      <c r="NQ1084" s="68"/>
      <c r="NR1084" s="68"/>
      <c r="NS1084" s="68"/>
      <c r="NT1084" s="68"/>
      <c r="NU1084" s="68"/>
      <c r="NV1084" s="68"/>
      <c r="NW1084" s="68"/>
      <c r="NX1084" s="68"/>
      <c r="NY1084" s="68"/>
      <c r="NZ1084" s="68"/>
      <c r="OA1084" s="68"/>
      <c r="OB1084" s="68"/>
      <c r="OC1084" s="68"/>
      <c r="OD1084" s="68"/>
      <c r="OE1084" s="68"/>
      <c r="OF1084" s="68"/>
      <c r="OG1084" s="68"/>
      <c r="OH1084" s="68"/>
      <c r="OI1084" s="68"/>
      <c r="OJ1084" s="68"/>
      <c r="OK1084" s="68"/>
      <c r="OL1084" s="68"/>
      <c r="OM1084" s="68"/>
      <c r="ON1084" s="68"/>
      <c r="OO1084" s="68"/>
      <c r="OP1084" s="68"/>
      <c r="OQ1084" s="68"/>
      <c r="OR1084" s="68"/>
      <c r="OS1084" s="68"/>
      <c r="OT1084" s="68"/>
      <c r="OU1084" s="68"/>
      <c r="OV1084" s="68"/>
      <c r="OW1084" s="68"/>
      <c r="OX1084" s="68"/>
      <c r="OY1084" s="68"/>
      <c r="OZ1084" s="68"/>
      <c r="PA1084" s="68"/>
      <c r="PB1084" s="68"/>
      <c r="PC1084" s="68"/>
      <c r="PD1084" s="68"/>
      <c r="PE1084" s="68"/>
      <c r="PF1084" s="68"/>
      <c r="PG1084" s="68"/>
      <c r="PH1084" s="68"/>
      <c r="PI1084" s="68"/>
      <c r="PJ1084" s="68"/>
      <c r="PK1084" s="68"/>
      <c r="PL1084" s="68"/>
      <c r="PM1084" s="68"/>
      <c r="PN1084" s="68"/>
      <c r="PO1084" s="68"/>
      <c r="PP1084" s="68"/>
      <c r="PQ1084" s="68"/>
      <c r="PR1084" s="68"/>
      <c r="PS1084" s="68"/>
      <c r="PT1084" s="68"/>
      <c r="PU1084" s="68"/>
      <c r="PV1084" s="68"/>
      <c r="PW1084" s="68"/>
      <c r="PX1084" s="68"/>
      <c r="PY1084" s="68"/>
      <c r="PZ1084" s="68"/>
      <c r="QA1084" s="68"/>
      <c r="QB1084" s="68"/>
      <c r="QC1084" s="68"/>
      <c r="QD1084" s="68"/>
      <c r="QE1084" s="68"/>
      <c r="QF1084" s="68"/>
      <c r="QG1084" s="68"/>
      <c r="QH1084" s="68"/>
      <c r="QI1084" s="68"/>
      <c r="QJ1084" s="68"/>
      <c r="QK1084" s="68"/>
      <c r="QL1084" s="68"/>
      <c r="QM1084" s="68"/>
      <c r="QN1084" s="68"/>
      <c r="QO1084" s="68"/>
      <c r="QP1084" s="68"/>
      <c r="QQ1084" s="68"/>
      <c r="QR1084" s="68"/>
      <c r="QS1084" s="68"/>
      <c r="QT1084" s="68"/>
      <c r="QU1084" s="68"/>
      <c r="QV1084" s="68"/>
      <c r="QW1084" s="68"/>
      <c r="QX1084" s="68"/>
      <c r="QY1084" s="68"/>
      <c r="QZ1084" s="68"/>
      <c r="RA1084" s="68"/>
      <c r="RB1084" s="68"/>
      <c r="RC1084" s="68"/>
      <c r="RD1084" s="68"/>
      <c r="RE1084" s="68"/>
      <c r="RF1084" s="68"/>
      <c r="RG1084" s="68"/>
      <c r="RH1084" s="68"/>
      <c r="RI1084" s="68"/>
      <c r="RJ1084" s="68"/>
      <c r="RK1084" s="68"/>
      <c r="RL1084" s="68"/>
      <c r="RM1084" s="68"/>
      <c r="RN1084" s="68"/>
      <c r="RO1084" s="68"/>
      <c r="RP1084" s="68"/>
      <c r="RQ1084" s="68"/>
      <c r="RR1084" s="68"/>
      <c r="RS1084" s="68"/>
      <c r="RT1084" s="68"/>
      <c r="RU1084" s="68"/>
      <c r="RV1084" s="68"/>
      <c r="RW1084" s="68"/>
      <c r="RX1084" s="68"/>
      <c r="RY1084" s="68"/>
      <c r="RZ1084" s="68"/>
      <c r="SA1084" s="68"/>
      <c r="SB1084" s="68"/>
      <c r="SC1084" s="68"/>
      <c r="SD1084" s="68"/>
      <c r="SE1084" s="68"/>
      <c r="SF1084" s="68"/>
      <c r="SG1084" s="68"/>
      <c r="SH1084" s="68"/>
      <c r="SI1084" s="68"/>
      <c r="SJ1084" s="68"/>
      <c r="SK1084" s="68"/>
      <c r="SL1084" s="68"/>
      <c r="SM1084" s="68"/>
      <c r="SN1084" s="68"/>
      <c r="SO1084" s="68"/>
      <c r="SP1084" s="68"/>
      <c r="SQ1084" s="68"/>
      <c r="SR1084" s="68"/>
      <c r="SS1084" s="68"/>
      <c r="ST1084" s="68"/>
      <c r="SU1084" s="68"/>
      <c r="SV1084" s="68"/>
    </row>
    <row r="1085" spans="1:516" ht="16.5" customHeight="1" x14ac:dyDescent="0.2">
      <c r="A1085" s="20">
        <v>477</v>
      </c>
      <c r="B1085" s="20" t="s">
        <v>62</v>
      </c>
      <c r="C1085" s="20" t="s">
        <v>933</v>
      </c>
      <c r="D1085" s="20" t="s">
        <v>38</v>
      </c>
      <c r="E1085" s="20" t="s">
        <v>1340</v>
      </c>
      <c r="F1085" s="22" t="s">
        <v>950</v>
      </c>
      <c r="G1085" s="20" t="s">
        <v>25</v>
      </c>
      <c r="H1085" s="20" t="s">
        <v>26</v>
      </c>
      <c r="I1085" s="20" t="s">
        <v>81</v>
      </c>
      <c r="J1085" s="22" t="s">
        <v>933</v>
      </c>
      <c r="K1085" s="20"/>
      <c r="L1085" s="20"/>
      <c r="M1085" s="20"/>
      <c r="N1085" s="20"/>
      <c r="O1085" s="23"/>
      <c r="P1085" s="23">
        <v>40000000</v>
      </c>
      <c r="Q1085" s="24">
        <v>1</v>
      </c>
      <c r="R1085" s="25">
        <v>45689</v>
      </c>
      <c r="S1085" s="20" t="s">
        <v>83</v>
      </c>
      <c r="T1085" s="26">
        <f t="shared" si="18"/>
        <v>40000000</v>
      </c>
      <c r="U1085" s="27" t="s">
        <v>100</v>
      </c>
      <c r="V1085" s="27" t="s">
        <v>100</v>
      </c>
      <c r="W1085" s="68"/>
      <c r="X1085" s="68"/>
      <c r="Y1085" s="68"/>
      <c r="Z1085" s="68"/>
      <c r="AA1085" s="68"/>
      <c r="AB1085" s="68"/>
      <c r="AC1085" s="68"/>
      <c r="AD1085" s="68"/>
      <c r="AE1085" s="68"/>
      <c r="AF1085" s="68"/>
      <c r="AG1085" s="68"/>
      <c r="AH1085" s="68"/>
      <c r="AI1085" s="68"/>
      <c r="AJ1085" s="68"/>
      <c r="AK1085" s="68"/>
      <c r="AL1085" s="68"/>
      <c r="AM1085" s="68"/>
      <c r="AN1085" s="68"/>
      <c r="AO1085" s="68"/>
      <c r="AP1085" s="68"/>
      <c r="AQ1085" s="68"/>
      <c r="AR1085" s="68"/>
      <c r="AS1085" s="68"/>
      <c r="AT1085" s="68"/>
      <c r="AU1085" s="68"/>
      <c r="AV1085" s="68"/>
      <c r="AW1085" s="68"/>
      <c r="AX1085" s="68"/>
      <c r="AY1085" s="68"/>
      <c r="AZ1085" s="68"/>
      <c r="BA1085" s="68"/>
      <c r="BB1085" s="68"/>
      <c r="BC1085" s="68"/>
      <c r="BD1085" s="68"/>
      <c r="BE1085" s="68"/>
      <c r="BF1085" s="68"/>
      <c r="BG1085" s="68"/>
      <c r="BH1085" s="68"/>
      <c r="BI1085" s="68"/>
      <c r="BJ1085" s="68"/>
      <c r="BK1085" s="68"/>
      <c r="BL1085" s="68"/>
      <c r="BM1085" s="68"/>
      <c r="BN1085" s="68"/>
      <c r="BO1085" s="68"/>
      <c r="BP1085" s="68"/>
      <c r="BQ1085" s="68"/>
      <c r="BR1085" s="68"/>
      <c r="BS1085" s="68"/>
      <c r="BT1085" s="68"/>
      <c r="BU1085" s="68"/>
      <c r="BV1085" s="68"/>
      <c r="BW1085" s="68"/>
      <c r="BX1085" s="68"/>
      <c r="BY1085" s="68"/>
      <c r="BZ1085" s="68"/>
      <c r="CA1085" s="68"/>
      <c r="CB1085" s="68"/>
      <c r="CC1085" s="68"/>
      <c r="CD1085" s="68"/>
      <c r="CE1085" s="68"/>
      <c r="CF1085" s="68"/>
      <c r="CG1085" s="68"/>
      <c r="CH1085" s="68"/>
      <c r="CI1085" s="68"/>
      <c r="CJ1085" s="68"/>
      <c r="CK1085" s="68"/>
      <c r="CL1085" s="68"/>
      <c r="CM1085" s="68"/>
      <c r="CN1085" s="68"/>
      <c r="CO1085" s="68"/>
      <c r="CP1085" s="68"/>
      <c r="CQ1085" s="68"/>
      <c r="CR1085" s="68"/>
      <c r="CS1085" s="68"/>
      <c r="CT1085" s="68"/>
      <c r="CU1085" s="68"/>
      <c r="CV1085" s="68"/>
      <c r="CW1085" s="68"/>
      <c r="CX1085" s="68"/>
      <c r="CY1085" s="68"/>
      <c r="CZ1085" s="68"/>
      <c r="DA1085" s="68"/>
      <c r="DB1085" s="68"/>
      <c r="DC1085" s="68"/>
      <c r="DD1085" s="68"/>
      <c r="DE1085" s="68"/>
      <c r="DF1085" s="68"/>
      <c r="DG1085" s="68"/>
      <c r="DH1085" s="68"/>
      <c r="DI1085" s="68"/>
      <c r="DJ1085" s="68"/>
      <c r="DK1085" s="68"/>
      <c r="DL1085" s="68"/>
      <c r="DM1085" s="68"/>
      <c r="DN1085" s="68"/>
      <c r="DO1085" s="68"/>
      <c r="DP1085" s="68"/>
      <c r="DQ1085" s="68"/>
      <c r="DR1085" s="68"/>
      <c r="DS1085" s="68"/>
      <c r="DT1085" s="68"/>
      <c r="DU1085" s="68"/>
      <c r="DV1085" s="68"/>
      <c r="DW1085" s="68"/>
      <c r="DX1085" s="68"/>
      <c r="DY1085" s="68"/>
      <c r="DZ1085" s="68"/>
      <c r="EA1085" s="68"/>
      <c r="EB1085" s="68"/>
      <c r="EC1085" s="68"/>
      <c r="ED1085" s="68"/>
      <c r="EE1085" s="68"/>
      <c r="EF1085" s="68"/>
      <c r="EG1085" s="68"/>
      <c r="EH1085" s="68"/>
      <c r="EI1085" s="68"/>
      <c r="EJ1085" s="68"/>
      <c r="EK1085" s="68"/>
      <c r="EL1085" s="68"/>
      <c r="EM1085" s="68"/>
      <c r="EN1085" s="68"/>
      <c r="EO1085" s="68"/>
      <c r="EP1085" s="68"/>
      <c r="EQ1085" s="68"/>
      <c r="ER1085" s="68"/>
      <c r="ES1085" s="68"/>
      <c r="ET1085" s="68"/>
      <c r="EU1085" s="68"/>
      <c r="EV1085" s="68"/>
      <c r="EW1085" s="68"/>
      <c r="EX1085" s="68"/>
      <c r="EY1085" s="68"/>
      <c r="EZ1085" s="68"/>
      <c r="FA1085" s="68"/>
      <c r="FB1085" s="68"/>
      <c r="FC1085" s="68"/>
      <c r="FD1085" s="68"/>
      <c r="FE1085" s="68"/>
      <c r="FF1085" s="68"/>
      <c r="FG1085" s="68"/>
      <c r="FH1085" s="68"/>
      <c r="FI1085" s="68"/>
      <c r="FJ1085" s="68"/>
      <c r="FK1085" s="68"/>
      <c r="FL1085" s="68"/>
      <c r="FM1085" s="68"/>
      <c r="FN1085" s="68"/>
      <c r="FO1085" s="68"/>
      <c r="FP1085" s="68"/>
      <c r="FQ1085" s="68"/>
      <c r="FR1085" s="68"/>
      <c r="FS1085" s="68"/>
      <c r="FT1085" s="68"/>
      <c r="FU1085" s="68"/>
      <c r="FV1085" s="68"/>
      <c r="FW1085" s="68"/>
      <c r="FX1085" s="68"/>
      <c r="FY1085" s="68"/>
      <c r="FZ1085" s="68"/>
      <c r="GA1085" s="68"/>
      <c r="GB1085" s="68"/>
      <c r="GC1085" s="68"/>
      <c r="GD1085" s="68"/>
      <c r="GE1085" s="68"/>
      <c r="GF1085" s="68"/>
      <c r="GG1085" s="68"/>
      <c r="GH1085" s="68"/>
      <c r="GI1085" s="68"/>
      <c r="GJ1085" s="68"/>
      <c r="GK1085" s="68"/>
      <c r="GL1085" s="68"/>
      <c r="GM1085" s="68"/>
      <c r="GN1085" s="68"/>
      <c r="GO1085" s="68"/>
      <c r="GP1085" s="68"/>
      <c r="GQ1085" s="68"/>
      <c r="GR1085" s="68"/>
      <c r="GS1085" s="68"/>
      <c r="GT1085" s="68"/>
      <c r="GU1085" s="68"/>
      <c r="GV1085" s="68"/>
      <c r="GW1085" s="68"/>
      <c r="GX1085" s="68"/>
      <c r="GY1085" s="68"/>
      <c r="GZ1085" s="68"/>
      <c r="HA1085" s="68"/>
      <c r="HB1085" s="68"/>
      <c r="HC1085" s="68"/>
      <c r="HD1085" s="68"/>
      <c r="HE1085" s="68"/>
      <c r="HF1085" s="68"/>
      <c r="HG1085" s="68"/>
      <c r="HH1085" s="68"/>
      <c r="HI1085" s="68"/>
      <c r="HJ1085" s="68"/>
      <c r="HK1085" s="68"/>
      <c r="HL1085" s="68"/>
      <c r="HM1085" s="68"/>
      <c r="HN1085" s="68"/>
      <c r="HO1085" s="68"/>
      <c r="HP1085" s="68"/>
      <c r="HQ1085" s="68"/>
      <c r="HR1085" s="68"/>
      <c r="HS1085" s="68"/>
      <c r="HT1085" s="68"/>
      <c r="HU1085" s="68"/>
      <c r="HV1085" s="68"/>
      <c r="HW1085" s="68"/>
      <c r="HX1085" s="68"/>
      <c r="HY1085" s="68"/>
      <c r="HZ1085" s="68"/>
      <c r="IA1085" s="68"/>
      <c r="IB1085" s="68"/>
      <c r="IC1085" s="68"/>
      <c r="ID1085" s="68"/>
      <c r="IE1085" s="68"/>
      <c r="IF1085" s="68"/>
      <c r="IG1085" s="68"/>
      <c r="IH1085" s="68"/>
      <c r="II1085" s="68"/>
      <c r="IJ1085" s="68"/>
      <c r="IK1085" s="68"/>
      <c r="IL1085" s="68"/>
      <c r="IM1085" s="68"/>
      <c r="IN1085" s="68"/>
      <c r="IO1085" s="68"/>
      <c r="IP1085" s="68"/>
      <c r="IQ1085" s="68"/>
      <c r="IR1085" s="68"/>
      <c r="IS1085" s="68"/>
      <c r="IT1085" s="68"/>
      <c r="IU1085" s="68"/>
      <c r="IV1085" s="68"/>
      <c r="IW1085" s="68"/>
      <c r="IX1085" s="68"/>
      <c r="IY1085" s="68"/>
      <c r="IZ1085" s="68"/>
      <c r="JA1085" s="68"/>
      <c r="JB1085" s="68"/>
      <c r="JC1085" s="68"/>
      <c r="JD1085" s="68"/>
      <c r="JE1085" s="68"/>
      <c r="JF1085" s="68"/>
      <c r="JG1085" s="68"/>
      <c r="JH1085" s="68"/>
      <c r="JI1085" s="68"/>
      <c r="JJ1085" s="68"/>
      <c r="JK1085" s="68"/>
      <c r="JL1085" s="68"/>
      <c r="JM1085" s="68"/>
      <c r="JN1085" s="68"/>
      <c r="JO1085" s="68"/>
      <c r="JP1085" s="68"/>
      <c r="JQ1085" s="68"/>
      <c r="JR1085" s="68"/>
      <c r="JS1085" s="68"/>
      <c r="JT1085" s="68"/>
      <c r="JU1085" s="68"/>
      <c r="JV1085" s="68"/>
      <c r="JW1085" s="68"/>
      <c r="JX1085" s="68"/>
      <c r="JY1085" s="68"/>
      <c r="JZ1085" s="68"/>
      <c r="KA1085" s="68"/>
      <c r="KB1085" s="68"/>
      <c r="KC1085" s="68"/>
      <c r="KD1085" s="68"/>
      <c r="KE1085" s="68"/>
      <c r="KF1085" s="68"/>
      <c r="KG1085" s="68"/>
      <c r="KH1085" s="68"/>
      <c r="KI1085" s="68"/>
      <c r="KJ1085" s="68"/>
      <c r="KK1085" s="68"/>
      <c r="KL1085" s="68"/>
      <c r="KM1085" s="68"/>
      <c r="KN1085" s="68"/>
      <c r="KO1085" s="68"/>
      <c r="KP1085" s="68"/>
      <c r="KQ1085" s="68"/>
      <c r="KR1085" s="68"/>
      <c r="KS1085" s="68"/>
      <c r="KT1085" s="68"/>
      <c r="KU1085" s="68"/>
      <c r="KV1085" s="68"/>
      <c r="KW1085" s="68"/>
      <c r="KX1085" s="68"/>
      <c r="KY1085" s="68"/>
      <c r="KZ1085" s="68"/>
      <c r="LA1085" s="68"/>
      <c r="LB1085" s="68"/>
      <c r="LC1085" s="68"/>
      <c r="LD1085" s="68"/>
      <c r="LE1085" s="68"/>
      <c r="LF1085" s="68"/>
      <c r="LG1085" s="68"/>
      <c r="LH1085" s="68"/>
      <c r="LI1085" s="68"/>
      <c r="LJ1085" s="68"/>
      <c r="LK1085" s="68"/>
      <c r="LL1085" s="68"/>
      <c r="LM1085" s="68"/>
      <c r="LN1085" s="68"/>
      <c r="LO1085" s="68"/>
      <c r="LP1085" s="68"/>
      <c r="LQ1085" s="68"/>
      <c r="LR1085" s="68"/>
      <c r="LS1085" s="68"/>
      <c r="LT1085" s="68"/>
      <c r="LU1085" s="68"/>
      <c r="LV1085" s="68"/>
      <c r="LW1085" s="68"/>
      <c r="LX1085" s="68"/>
      <c r="LY1085" s="68"/>
      <c r="LZ1085" s="68"/>
      <c r="MA1085" s="68"/>
      <c r="MB1085" s="68"/>
      <c r="MC1085" s="68"/>
      <c r="MD1085" s="68"/>
      <c r="ME1085" s="68"/>
      <c r="MF1085" s="68"/>
      <c r="MG1085" s="68"/>
      <c r="MH1085" s="68"/>
      <c r="MI1085" s="68"/>
      <c r="MJ1085" s="68"/>
      <c r="MK1085" s="68"/>
      <c r="ML1085" s="68"/>
      <c r="MM1085" s="68"/>
      <c r="MN1085" s="68"/>
      <c r="MO1085" s="68"/>
      <c r="MP1085" s="68"/>
      <c r="MQ1085" s="68"/>
      <c r="MR1085" s="68"/>
      <c r="MS1085" s="68"/>
      <c r="MT1085" s="68"/>
      <c r="MU1085" s="68"/>
      <c r="MV1085" s="68"/>
      <c r="MW1085" s="68"/>
      <c r="MX1085" s="68"/>
      <c r="MY1085" s="68"/>
      <c r="MZ1085" s="68"/>
      <c r="NA1085" s="68"/>
      <c r="NB1085" s="68"/>
      <c r="NC1085" s="68"/>
      <c r="ND1085" s="68"/>
      <c r="NE1085" s="68"/>
      <c r="NF1085" s="68"/>
      <c r="NG1085" s="68"/>
      <c r="NH1085" s="68"/>
      <c r="NI1085" s="68"/>
      <c r="NJ1085" s="68"/>
      <c r="NK1085" s="68"/>
      <c r="NL1085" s="68"/>
      <c r="NM1085" s="68"/>
      <c r="NN1085" s="68"/>
      <c r="NO1085" s="68"/>
      <c r="NP1085" s="68"/>
      <c r="NQ1085" s="68"/>
      <c r="NR1085" s="68"/>
      <c r="NS1085" s="68"/>
      <c r="NT1085" s="68"/>
      <c r="NU1085" s="68"/>
      <c r="NV1085" s="68"/>
      <c r="NW1085" s="68"/>
      <c r="NX1085" s="68"/>
      <c r="NY1085" s="68"/>
      <c r="NZ1085" s="68"/>
      <c r="OA1085" s="68"/>
      <c r="OB1085" s="68"/>
      <c r="OC1085" s="68"/>
      <c r="OD1085" s="68"/>
      <c r="OE1085" s="68"/>
      <c r="OF1085" s="68"/>
      <c r="OG1085" s="68"/>
      <c r="OH1085" s="68"/>
      <c r="OI1085" s="68"/>
      <c r="OJ1085" s="68"/>
      <c r="OK1085" s="68"/>
      <c r="OL1085" s="68"/>
      <c r="OM1085" s="68"/>
      <c r="ON1085" s="68"/>
      <c r="OO1085" s="68"/>
      <c r="OP1085" s="68"/>
      <c r="OQ1085" s="68"/>
      <c r="OR1085" s="68"/>
      <c r="OS1085" s="68"/>
      <c r="OT1085" s="68"/>
      <c r="OU1085" s="68"/>
      <c r="OV1085" s="68"/>
      <c r="OW1085" s="68"/>
      <c r="OX1085" s="68"/>
      <c r="OY1085" s="68"/>
      <c r="OZ1085" s="68"/>
      <c r="PA1085" s="68"/>
      <c r="PB1085" s="68"/>
      <c r="PC1085" s="68"/>
      <c r="PD1085" s="68"/>
      <c r="PE1085" s="68"/>
      <c r="PF1085" s="68"/>
      <c r="PG1085" s="68"/>
      <c r="PH1085" s="68"/>
      <c r="PI1085" s="68"/>
      <c r="PJ1085" s="68"/>
      <c r="PK1085" s="68"/>
      <c r="PL1085" s="68"/>
      <c r="PM1085" s="68"/>
      <c r="PN1085" s="68"/>
      <c r="PO1085" s="68"/>
      <c r="PP1085" s="68"/>
      <c r="PQ1085" s="68"/>
      <c r="PR1085" s="68"/>
      <c r="PS1085" s="68"/>
      <c r="PT1085" s="68"/>
      <c r="PU1085" s="68"/>
      <c r="PV1085" s="68"/>
      <c r="PW1085" s="68"/>
      <c r="PX1085" s="68"/>
      <c r="PY1085" s="68"/>
      <c r="PZ1085" s="68"/>
      <c r="QA1085" s="68"/>
      <c r="QB1085" s="68"/>
      <c r="QC1085" s="68"/>
      <c r="QD1085" s="68"/>
      <c r="QE1085" s="68"/>
      <c r="QF1085" s="68"/>
      <c r="QG1085" s="68"/>
      <c r="QH1085" s="68"/>
      <c r="QI1085" s="68"/>
      <c r="QJ1085" s="68"/>
      <c r="QK1085" s="68"/>
      <c r="QL1085" s="68"/>
      <c r="QM1085" s="68"/>
      <c r="QN1085" s="68"/>
      <c r="QO1085" s="68"/>
      <c r="QP1085" s="68"/>
      <c r="QQ1085" s="68"/>
      <c r="QR1085" s="68"/>
      <c r="QS1085" s="68"/>
      <c r="QT1085" s="68"/>
      <c r="QU1085" s="68"/>
      <c r="QV1085" s="68"/>
      <c r="QW1085" s="68"/>
      <c r="QX1085" s="68"/>
      <c r="QY1085" s="68"/>
      <c r="QZ1085" s="68"/>
      <c r="RA1085" s="68"/>
      <c r="RB1085" s="68"/>
      <c r="RC1085" s="68"/>
      <c r="RD1085" s="68"/>
      <c r="RE1085" s="68"/>
      <c r="RF1085" s="68"/>
      <c r="RG1085" s="68"/>
      <c r="RH1085" s="68"/>
      <c r="RI1085" s="68"/>
      <c r="RJ1085" s="68"/>
      <c r="RK1085" s="68"/>
      <c r="RL1085" s="68"/>
      <c r="RM1085" s="68"/>
      <c r="RN1085" s="68"/>
      <c r="RO1085" s="68"/>
      <c r="RP1085" s="68"/>
      <c r="RQ1085" s="68"/>
      <c r="RR1085" s="68"/>
      <c r="RS1085" s="68"/>
      <c r="RT1085" s="68"/>
      <c r="RU1085" s="68"/>
      <c r="RV1085" s="68"/>
      <c r="RW1085" s="68"/>
      <c r="RX1085" s="68"/>
      <c r="RY1085" s="68"/>
      <c r="RZ1085" s="68"/>
      <c r="SA1085" s="68"/>
      <c r="SB1085" s="68"/>
      <c r="SC1085" s="68"/>
      <c r="SD1085" s="68"/>
      <c r="SE1085" s="68"/>
      <c r="SF1085" s="68"/>
      <c r="SG1085" s="68"/>
      <c r="SH1085" s="68"/>
      <c r="SI1085" s="68"/>
      <c r="SJ1085" s="68"/>
      <c r="SK1085" s="68"/>
      <c r="SL1085" s="68"/>
      <c r="SM1085" s="68"/>
      <c r="SN1085" s="68"/>
      <c r="SO1085" s="68"/>
      <c r="SP1085" s="68"/>
      <c r="SQ1085" s="68"/>
      <c r="SR1085" s="68"/>
      <c r="SS1085" s="68"/>
      <c r="ST1085" s="68"/>
      <c r="SU1085" s="68"/>
      <c r="SV1085" s="68"/>
    </row>
    <row r="1086" spans="1:516" ht="16.5" customHeight="1" x14ac:dyDescent="0.2">
      <c r="A1086" s="20">
        <v>478</v>
      </c>
      <c r="B1086" s="20" t="s">
        <v>62</v>
      </c>
      <c r="C1086" s="20" t="s">
        <v>933</v>
      </c>
      <c r="D1086" s="20" t="s">
        <v>38</v>
      </c>
      <c r="E1086" s="20" t="s">
        <v>1340</v>
      </c>
      <c r="F1086" s="22" t="s">
        <v>950</v>
      </c>
      <c r="G1086" s="20" t="s">
        <v>25</v>
      </c>
      <c r="H1086" s="20" t="s">
        <v>26</v>
      </c>
      <c r="I1086" s="20" t="s">
        <v>81</v>
      </c>
      <c r="J1086" s="22" t="s">
        <v>933</v>
      </c>
      <c r="K1086" s="20"/>
      <c r="L1086" s="20"/>
      <c r="M1086" s="20"/>
      <c r="N1086" s="20"/>
      <c r="O1086" s="23"/>
      <c r="P1086" s="23">
        <v>40000000</v>
      </c>
      <c r="Q1086" s="24">
        <v>1</v>
      </c>
      <c r="R1086" s="25">
        <v>45717</v>
      </c>
      <c r="S1086" s="20" t="s">
        <v>83</v>
      </c>
      <c r="T1086" s="26">
        <f t="shared" si="18"/>
        <v>40000000</v>
      </c>
      <c r="U1086" s="27" t="s">
        <v>100</v>
      </c>
      <c r="V1086" s="27" t="s">
        <v>100</v>
      </c>
      <c r="W1086" s="68"/>
      <c r="X1086" s="68"/>
      <c r="Y1086" s="68"/>
      <c r="Z1086" s="68"/>
      <c r="AA1086" s="68"/>
      <c r="AB1086" s="68"/>
      <c r="AC1086" s="68"/>
      <c r="AD1086" s="68"/>
      <c r="AE1086" s="68"/>
      <c r="AF1086" s="68"/>
      <c r="AG1086" s="68"/>
      <c r="AH1086" s="68"/>
      <c r="AI1086" s="68"/>
      <c r="AJ1086" s="68"/>
      <c r="AK1086" s="68"/>
      <c r="AL1086" s="68"/>
      <c r="AM1086" s="68"/>
      <c r="AN1086" s="68"/>
      <c r="AO1086" s="68"/>
      <c r="AP1086" s="68"/>
      <c r="AQ1086" s="68"/>
      <c r="AR1086" s="68"/>
      <c r="AS1086" s="68"/>
      <c r="AT1086" s="68"/>
      <c r="AU1086" s="68"/>
      <c r="AV1086" s="68"/>
      <c r="AW1086" s="68"/>
      <c r="AX1086" s="68"/>
      <c r="AY1086" s="68"/>
      <c r="AZ1086" s="68"/>
      <c r="BA1086" s="68"/>
      <c r="BB1086" s="68"/>
      <c r="BC1086" s="68"/>
      <c r="BD1086" s="68"/>
      <c r="BE1086" s="68"/>
      <c r="BF1086" s="68"/>
      <c r="BG1086" s="68"/>
      <c r="BH1086" s="68"/>
      <c r="BI1086" s="68"/>
      <c r="BJ1086" s="68"/>
      <c r="BK1086" s="68"/>
      <c r="BL1086" s="68"/>
      <c r="BM1086" s="68"/>
      <c r="BN1086" s="68"/>
      <c r="BO1086" s="68"/>
      <c r="BP1086" s="68"/>
      <c r="BQ1086" s="68"/>
      <c r="BR1086" s="68"/>
      <c r="BS1086" s="68"/>
      <c r="BT1086" s="68"/>
      <c r="BU1086" s="68"/>
      <c r="BV1086" s="68"/>
      <c r="BW1086" s="68"/>
      <c r="BX1086" s="68"/>
      <c r="BY1086" s="68"/>
      <c r="BZ1086" s="68"/>
      <c r="CA1086" s="68"/>
      <c r="CB1086" s="68"/>
      <c r="CC1086" s="68"/>
      <c r="CD1086" s="68"/>
      <c r="CE1086" s="68"/>
      <c r="CF1086" s="68"/>
      <c r="CG1086" s="68"/>
      <c r="CH1086" s="68"/>
      <c r="CI1086" s="68"/>
      <c r="CJ1086" s="68"/>
      <c r="CK1086" s="68"/>
      <c r="CL1086" s="68"/>
      <c r="CM1086" s="68"/>
      <c r="CN1086" s="68"/>
      <c r="CO1086" s="68"/>
      <c r="CP1086" s="68"/>
      <c r="CQ1086" s="68"/>
      <c r="CR1086" s="68"/>
      <c r="CS1086" s="68"/>
      <c r="CT1086" s="68"/>
      <c r="CU1086" s="68"/>
      <c r="CV1086" s="68"/>
      <c r="CW1086" s="68"/>
      <c r="CX1086" s="68"/>
      <c r="CY1086" s="68"/>
      <c r="CZ1086" s="68"/>
      <c r="DA1086" s="68"/>
      <c r="DB1086" s="68"/>
      <c r="DC1086" s="68"/>
      <c r="DD1086" s="68"/>
      <c r="DE1086" s="68"/>
      <c r="DF1086" s="68"/>
      <c r="DG1086" s="68"/>
      <c r="DH1086" s="68"/>
      <c r="DI1086" s="68"/>
      <c r="DJ1086" s="68"/>
      <c r="DK1086" s="68"/>
      <c r="DL1086" s="68"/>
      <c r="DM1086" s="68"/>
      <c r="DN1086" s="68"/>
      <c r="DO1086" s="68"/>
      <c r="DP1086" s="68"/>
      <c r="DQ1086" s="68"/>
      <c r="DR1086" s="68"/>
      <c r="DS1086" s="68"/>
      <c r="DT1086" s="68"/>
      <c r="DU1086" s="68"/>
      <c r="DV1086" s="68"/>
      <c r="DW1086" s="68"/>
      <c r="DX1086" s="68"/>
      <c r="DY1086" s="68"/>
      <c r="DZ1086" s="68"/>
      <c r="EA1086" s="68"/>
      <c r="EB1086" s="68"/>
      <c r="EC1086" s="68"/>
      <c r="ED1086" s="68"/>
      <c r="EE1086" s="68"/>
      <c r="EF1086" s="68"/>
      <c r="EG1086" s="68"/>
      <c r="EH1086" s="68"/>
      <c r="EI1086" s="68"/>
      <c r="EJ1086" s="68"/>
      <c r="EK1086" s="68"/>
      <c r="EL1086" s="68"/>
      <c r="EM1086" s="68"/>
      <c r="EN1086" s="68"/>
      <c r="EO1086" s="68"/>
      <c r="EP1086" s="68"/>
      <c r="EQ1086" s="68"/>
      <c r="ER1086" s="68"/>
      <c r="ES1086" s="68"/>
      <c r="ET1086" s="68"/>
      <c r="EU1086" s="68"/>
      <c r="EV1086" s="68"/>
      <c r="EW1086" s="68"/>
      <c r="EX1086" s="68"/>
      <c r="EY1086" s="68"/>
      <c r="EZ1086" s="68"/>
      <c r="FA1086" s="68"/>
      <c r="FB1086" s="68"/>
      <c r="FC1086" s="68"/>
      <c r="FD1086" s="68"/>
      <c r="FE1086" s="68"/>
      <c r="FF1086" s="68"/>
      <c r="FG1086" s="68"/>
      <c r="FH1086" s="68"/>
      <c r="FI1086" s="68"/>
      <c r="FJ1086" s="68"/>
      <c r="FK1086" s="68"/>
      <c r="FL1086" s="68"/>
      <c r="FM1086" s="68"/>
      <c r="FN1086" s="68"/>
      <c r="FO1086" s="68"/>
      <c r="FP1086" s="68"/>
      <c r="FQ1086" s="68"/>
      <c r="FR1086" s="68"/>
      <c r="FS1086" s="68"/>
      <c r="FT1086" s="68"/>
      <c r="FU1086" s="68"/>
      <c r="FV1086" s="68"/>
      <c r="FW1086" s="68"/>
      <c r="FX1086" s="68"/>
      <c r="FY1086" s="68"/>
      <c r="FZ1086" s="68"/>
      <c r="GA1086" s="68"/>
      <c r="GB1086" s="68"/>
      <c r="GC1086" s="68"/>
      <c r="GD1086" s="68"/>
      <c r="GE1086" s="68"/>
      <c r="GF1086" s="68"/>
      <c r="GG1086" s="68"/>
      <c r="GH1086" s="68"/>
      <c r="GI1086" s="68"/>
      <c r="GJ1086" s="68"/>
      <c r="GK1086" s="68"/>
      <c r="GL1086" s="68"/>
      <c r="GM1086" s="68"/>
      <c r="GN1086" s="68"/>
      <c r="GO1086" s="68"/>
      <c r="GP1086" s="68"/>
      <c r="GQ1086" s="68"/>
      <c r="GR1086" s="68"/>
      <c r="GS1086" s="68"/>
      <c r="GT1086" s="68"/>
      <c r="GU1086" s="68"/>
      <c r="GV1086" s="68"/>
      <c r="GW1086" s="68"/>
      <c r="GX1086" s="68"/>
      <c r="GY1086" s="68"/>
      <c r="GZ1086" s="68"/>
      <c r="HA1086" s="68"/>
      <c r="HB1086" s="68"/>
      <c r="HC1086" s="68"/>
      <c r="HD1086" s="68"/>
      <c r="HE1086" s="68"/>
      <c r="HF1086" s="68"/>
      <c r="HG1086" s="68"/>
      <c r="HH1086" s="68"/>
      <c r="HI1086" s="68"/>
      <c r="HJ1086" s="68"/>
      <c r="HK1086" s="68"/>
      <c r="HL1086" s="68"/>
      <c r="HM1086" s="68"/>
      <c r="HN1086" s="68"/>
      <c r="HO1086" s="68"/>
      <c r="HP1086" s="68"/>
      <c r="HQ1086" s="68"/>
      <c r="HR1086" s="68"/>
      <c r="HS1086" s="68"/>
      <c r="HT1086" s="68"/>
      <c r="HU1086" s="68"/>
      <c r="HV1086" s="68"/>
      <c r="HW1086" s="68"/>
      <c r="HX1086" s="68"/>
      <c r="HY1086" s="68"/>
      <c r="HZ1086" s="68"/>
      <c r="IA1086" s="68"/>
      <c r="IB1086" s="68"/>
      <c r="IC1086" s="68"/>
      <c r="ID1086" s="68"/>
      <c r="IE1086" s="68"/>
      <c r="IF1086" s="68"/>
      <c r="IG1086" s="68"/>
      <c r="IH1086" s="68"/>
      <c r="II1086" s="68"/>
      <c r="IJ1086" s="68"/>
      <c r="IK1086" s="68"/>
      <c r="IL1086" s="68"/>
      <c r="IM1086" s="68"/>
      <c r="IN1086" s="68"/>
      <c r="IO1086" s="68"/>
      <c r="IP1086" s="68"/>
      <c r="IQ1086" s="68"/>
      <c r="IR1086" s="68"/>
      <c r="IS1086" s="68"/>
      <c r="IT1086" s="68"/>
      <c r="IU1086" s="68"/>
      <c r="IV1086" s="68"/>
      <c r="IW1086" s="68"/>
      <c r="IX1086" s="68"/>
      <c r="IY1086" s="68"/>
      <c r="IZ1086" s="68"/>
      <c r="JA1086" s="68"/>
      <c r="JB1086" s="68"/>
      <c r="JC1086" s="68"/>
      <c r="JD1086" s="68"/>
      <c r="JE1086" s="68"/>
      <c r="JF1086" s="68"/>
      <c r="JG1086" s="68"/>
      <c r="JH1086" s="68"/>
      <c r="JI1086" s="68"/>
      <c r="JJ1086" s="68"/>
      <c r="JK1086" s="68"/>
      <c r="JL1086" s="68"/>
      <c r="JM1086" s="68"/>
      <c r="JN1086" s="68"/>
      <c r="JO1086" s="68"/>
      <c r="JP1086" s="68"/>
      <c r="JQ1086" s="68"/>
      <c r="JR1086" s="68"/>
      <c r="JS1086" s="68"/>
      <c r="JT1086" s="68"/>
      <c r="JU1086" s="68"/>
      <c r="JV1086" s="68"/>
      <c r="JW1086" s="68"/>
      <c r="JX1086" s="68"/>
      <c r="JY1086" s="68"/>
      <c r="JZ1086" s="68"/>
      <c r="KA1086" s="68"/>
      <c r="KB1086" s="68"/>
      <c r="KC1086" s="68"/>
      <c r="KD1086" s="68"/>
      <c r="KE1086" s="68"/>
      <c r="KF1086" s="68"/>
      <c r="KG1086" s="68"/>
      <c r="KH1086" s="68"/>
      <c r="KI1086" s="68"/>
      <c r="KJ1086" s="68"/>
      <c r="KK1086" s="68"/>
      <c r="KL1086" s="68"/>
      <c r="KM1086" s="68"/>
      <c r="KN1086" s="68"/>
      <c r="KO1086" s="68"/>
      <c r="KP1086" s="68"/>
      <c r="KQ1086" s="68"/>
      <c r="KR1086" s="68"/>
      <c r="KS1086" s="68"/>
      <c r="KT1086" s="68"/>
      <c r="KU1086" s="68"/>
      <c r="KV1086" s="68"/>
      <c r="KW1086" s="68"/>
      <c r="KX1086" s="68"/>
      <c r="KY1086" s="68"/>
      <c r="KZ1086" s="68"/>
      <c r="LA1086" s="68"/>
      <c r="LB1086" s="68"/>
      <c r="LC1086" s="68"/>
      <c r="LD1086" s="68"/>
      <c r="LE1086" s="68"/>
      <c r="LF1086" s="68"/>
      <c r="LG1086" s="68"/>
      <c r="LH1086" s="68"/>
      <c r="LI1086" s="68"/>
      <c r="LJ1086" s="68"/>
      <c r="LK1086" s="68"/>
      <c r="LL1086" s="68"/>
      <c r="LM1086" s="68"/>
      <c r="LN1086" s="68"/>
      <c r="LO1086" s="68"/>
      <c r="LP1086" s="68"/>
      <c r="LQ1086" s="68"/>
      <c r="LR1086" s="68"/>
      <c r="LS1086" s="68"/>
      <c r="LT1086" s="68"/>
      <c r="LU1086" s="68"/>
      <c r="LV1086" s="68"/>
      <c r="LW1086" s="68"/>
      <c r="LX1086" s="68"/>
      <c r="LY1086" s="68"/>
      <c r="LZ1086" s="68"/>
      <c r="MA1086" s="68"/>
      <c r="MB1086" s="68"/>
      <c r="MC1086" s="68"/>
      <c r="MD1086" s="68"/>
      <c r="ME1086" s="68"/>
      <c r="MF1086" s="68"/>
      <c r="MG1086" s="68"/>
      <c r="MH1086" s="68"/>
      <c r="MI1086" s="68"/>
      <c r="MJ1086" s="68"/>
      <c r="MK1086" s="68"/>
      <c r="ML1086" s="68"/>
      <c r="MM1086" s="68"/>
      <c r="MN1086" s="68"/>
      <c r="MO1086" s="68"/>
      <c r="MP1086" s="68"/>
      <c r="MQ1086" s="68"/>
      <c r="MR1086" s="68"/>
      <c r="MS1086" s="68"/>
      <c r="MT1086" s="68"/>
      <c r="MU1086" s="68"/>
      <c r="MV1086" s="68"/>
      <c r="MW1086" s="68"/>
      <c r="MX1086" s="68"/>
      <c r="MY1086" s="68"/>
      <c r="MZ1086" s="68"/>
      <c r="NA1086" s="68"/>
      <c r="NB1086" s="68"/>
      <c r="NC1086" s="68"/>
      <c r="ND1086" s="68"/>
      <c r="NE1086" s="68"/>
      <c r="NF1086" s="68"/>
      <c r="NG1086" s="68"/>
      <c r="NH1086" s="68"/>
      <c r="NI1086" s="68"/>
      <c r="NJ1086" s="68"/>
      <c r="NK1086" s="68"/>
      <c r="NL1086" s="68"/>
      <c r="NM1086" s="68"/>
      <c r="NN1086" s="68"/>
      <c r="NO1086" s="68"/>
      <c r="NP1086" s="68"/>
      <c r="NQ1086" s="68"/>
      <c r="NR1086" s="68"/>
      <c r="NS1086" s="68"/>
      <c r="NT1086" s="68"/>
      <c r="NU1086" s="68"/>
      <c r="NV1086" s="68"/>
      <c r="NW1086" s="68"/>
      <c r="NX1086" s="68"/>
      <c r="NY1086" s="68"/>
      <c r="NZ1086" s="68"/>
      <c r="OA1086" s="68"/>
      <c r="OB1086" s="68"/>
      <c r="OC1086" s="68"/>
      <c r="OD1086" s="68"/>
      <c r="OE1086" s="68"/>
      <c r="OF1086" s="68"/>
      <c r="OG1086" s="68"/>
      <c r="OH1086" s="68"/>
      <c r="OI1086" s="68"/>
      <c r="OJ1086" s="68"/>
      <c r="OK1086" s="68"/>
      <c r="OL1086" s="68"/>
      <c r="OM1086" s="68"/>
      <c r="ON1086" s="68"/>
      <c r="OO1086" s="68"/>
      <c r="OP1086" s="68"/>
      <c r="OQ1086" s="68"/>
      <c r="OR1086" s="68"/>
      <c r="OS1086" s="68"/>
      <c r="OT1086" s="68"/>
      <c r="OU1086" s="68"/>
      <c r="OV1086" s="68"/>
      <c r="OW1086" s="68"/>
      <c r="OX1086" s="68"/>
      <c r="OY1086" s="68"/>
      <c r="OZ1086" s="68"/>
      <c r="PA1086" s="68"/>
      <c r="PB1086" s="68"/>
      <c r="PC1086" s="68"/>
      <c r="PD1086" s="68"/>
      <c r="PE1086" s="68"/>
      <c r="PF1086" s="68"/>
      <c r="PG1086" s="68"/>
      <c r="PH1086" s="68"/>
      <c r="PI1086" s="68"/>
      <c r="PJ1086" s="68"/>
      <c r="PK1086" s="68"/>
      <c r="PL1086" s="68"/>
      <c r="PM1086" s="68"/>
      <c r="PN1086" s="68"/>
      <c r="PO1086" s="68"/>
      <c r="PP1086" s="68"/>
      <c r="PQ1086" s="68"/>
      <c r="PR1086" s="68"/>
      <c r="PS1086" s="68"/>
      <c r="PT1086" s="68"/>
      <c r="PU1086" s="68"/>
      <c r="PV1086" s="68"/>
      <c r="PW1086" s="68"/>
      <c r="PX1086" s="68"/>
      <c r="PY1086" s="68"/>
      <c r="PZ1086" s="68"/>
      <c r="QA1086" s="68"/>
      <c r="QB1086" s="68"/>
      <c r="QC1086" s="68"/>
      <c r="QD1086" s="68"/>
      <c r="QE1086" s="68"/>
      <c r="QF1086" s="68"/>
      <c r="QG1086" s="68"/>
      <c r="QH1086" s="68"/>
      <c r="QI1086" s="68"/>
      <c r="QJ1086" s="68"/>
      <c r="QK1086" s="68"/>
      <c r="QL1086" s="68"/>
      <c r="QM1086" s="68"/>
      <c r="QN1086" s="68"/>
      <c r="QO1086" s="68"/>
      <c r="QP1086" s="68"/>
      <c r="QQ1086" s="68"/>
      <c r="QR1086" s="68"/>
      <c r="QS1086" s="68"/>
      <c r="QT1086" s="68"/>
      <c r="QU1086" s="68"/>
      <c r="QV1086" s="68"/>
      <c r="QW1086" s="68"/>
      <c r="QX1086" s="68"/>
      <c r="QY1086" s="68"/>
      <c r="QZ1086" s="68"/>
      <c r="RA1086" s="68"/>
      <c r="RB1086" s="68"/>
      <c r="RC1086" s="68"/>
      <c r="RD1086" s="68"/>
      <c r="RE1086" s="68"/>
      <c r="RF1086" s="68"/>
      <c r="RG1086" s="68"/>
      <c r="RH1086" s="68"/>
      <c r="RI1086" s="68"/>
      <c r="RJ1086" s="68"/>
      <c r="RK1086" s="68"/>
      <c r="RL1086" s="68"/>
      <c r="RM1086" s="68"/>
      <c r="RN1086" s="68"/>
      <c r="RO1086" s="68"/>
      <c r="RP1086" s="68"/>
      <c r="RQ1086" s="68"/>
      <c r="RR1086" s="68"/>
      <c r="RS1086" s="68"/>
      <c r="RT1086" s="68"/>
      <c r="RU1086" s="68"/>
      <c r="RV1086" s="68"/>
      <c r="RW1086" s="68"/>
      <c r="RX1086" s="68"/>
      <c r="RY1086" s="68"/>
      <c r="RZ1086" s="68"/>
      <c r="SA1086" s="68"/>
      <c r="SB1086" s="68"/>
      <c r="SC1086" s="68"/>
      <c r="SD1086" s="68"/>
      <c r="SE1086" s="68"/>
      <c r="SF1086" s="68"/>
      <c r="SG1086" s="68"/>
      <c r="SH1086" s="68"/>
      <c r="SI1086" s="68"/>
      <c r="SJ1086" s="68"/>
      <c r="SK1086" s="68"/>
      <c r="SL1086" s="68"/>
      <c r="SM1086" s="68"/>
      <c r="SN1086" s="68"/>
      <c r="SO1086" s="68"/>
      <c r="SP1086" s="68"/>
      <c r="SQ1086" s="68"/>
      <c r="SR1086" s="68"/>
      <c r="SS1086" s="68"/>
      <c r="ST1086" s="68"/>
      <c r="SU1086" s="68"/>
      <c r="SV1086" s="68"/>
    </row>
    <row r="1087" spans="1:516" ht="16.5" customHeight="1" x14ac:dyDescent="0.2">
      <c r="A1087" s="20">
        <v>479</v>
      </c>
      <c r="B1087" s="20" t="s">
        <v>62</v>
      </c>
      <c r="C1087" s="20" t="s">
        <v>933</v>
      </c>
      <c r="D1087" s="20" t="s">
        <v>38</v>
      </c>
      <c r="E1087" s="20" t="s">
        <v>1340</v>
      </c>
      <c r="F1087" s="22" t="s">
        <v>950</v>
      </c>
      <c r="G1087" s="20" t="s">
        <v>25</v>
      </c>
      <c r="H1087" s="20" t="s">
        <v>26</v>
      </c>
      <c r="I1087" s="20" t="s">
        <v>81</v>
      </c>
      <c r="J1087" s="22" t="s">
        <v>933</v>
      </c>
      <c r="K1087" s="20"/>
      <c r="L1087" s="20"/>
      <c r="M1087" s="20"/>
      <c r="N1087" s="20"/>
      <c r="O1087" s="23"/>
      <c r="P1087" s="23">
        <v>40000000</v>
      </c>
      <c r="Q1087" s="24">
        <v>1</v>
      </c>
      <c r="R1087" s="25">
        <v>45748</v>
      </c>
      <c r="S1087" s="20" t="s">
        <v>83</v>
      </c>
      <c r="T1087" s="26">
        <f t="shared" si="18"/>
        <v>40000000</v>
      </c>
      <c r="U1087" s="27" t="s">
        <v>100</v>
      </c>
      <c r="V1087" s="27" t="s">
        <v>100</v>
      </c>
      <c r="W1087" s="68"/>
      <c r="X1087" s="68"/>
      <c r="Y1087" s="68"/>
      <c r="Z1087" s="68"/>
      <c r="AA1087" s="68"/>
      <c r="AB1087" s="68"/>
      <c r="AC1087" s="68"/>
      <c r="AD1087" s="68"/>
      <c r="AE1087" s="68"/>
      <c r="AF1087" s="68"/>
      <c r="AG1087" s="68"/>
      <c r="AH1087" s="68"/>
      <c r="AI1087" s="68"/>
      <c r="AJ1087" s="68"/>
      <c r="AK1087" s="68"/>
      <c r="AL1087" s="68"/>
      <c r="AM1087" s="68"/>
      <c r="AN1087" s="68"/>
      <c r="AO1087" s="68"/>
      <c r="AP1087" s="68"/>
      <c r="AQ1087" s="68"/>
      <c r="AR1087" s="68"/>
      <c r="AS1087" s="68"/>
      <c r="AT1087" s="68"/>
      <c r="AU1087" s="68"/>
      <c r="AV1087" s="68"/>
      <c r="AW1087" s="68"/>
      <c r="AX1087" s="68"/>
      <c r="AY1087" s="68"/>
      <c r="AZ1087" s="68"/>
      <c r="BA1087" s="68"/>
      <c r="BB1087" s="68"/>
      <c r="BC1087" s="68"/>
      <c r="BD1087" s="68"/>
      <c r="BE1087" s="68"/>
      <c r="BF1087" s="68"/>
      <c r="BG1087" s="68"/>
      <c r="BH1087" s="68"/>
      <c r="BI1087" s="68"/>
      <c r="BJ1087" s="68"/>
      <c r="BK1087" s="68"/>
      <c r="BL1087" s="68"/>
      <c r="BM1087" s="68"/>
      <c r="BN1087" s="68"/>
      <c r="BO1087" s="68"/>
      <c r="BP1087" s="68"/>
      <c r="BQ1087" s="68"/>
      <c r="BR1087" s="68"/>
      <c r="BS1087" s="68"/>
      <c r="BT1087" s="68"/>
      <c r="BU1087" s="68"/>
      <c r="BV1087" s="68"/>
      <c r="BW1087" s="68"/>
      <c r="BX1087" s="68"/>
      <c r="BY1087" s="68"/>
      <c r="BZ1087" s="68"/>
      <c r="CA1087" s="68"/>
      <c r="CB1087" s="68"/>
      <c r="CC1087" s="68"/>
      <c r="CD1087" s="68"/>
      <c r="CE1087" s="68"/>
      <c r="CF1087" s="68"/>
      <c r="CG1087" s="68"/>
      <c r="CH1087" s="68"/>
      <c r="CI1087" s="68"/>
      <c r="CJ1087" s="68"/>
      <c r="CK1087" s="68"/>
      <c r="CL1087" s="68"/>
      <c r="CM1087" s="68"/>
      <c r="CN1087" s="68"/>
      <c r="CO1087" s="68"/>
      <c r="CP1087" s="68"/>
      <c r="CQ1087" s="68"/>
      <c r="CR1087" s="68"/>
      <c r="CS1087" s="68"/>
      <c r="CT1087" s="68"/>
      <c r="CU1087" s="68"/>
      <c r="CV1087" s="68"/>
      <c r="CW1087" s="68"/>
      <c r="CX1087" s="68"/>
      <c r="CY1087" s="68"/>
      <c r="CZ1087" s="68"/>
      <c r="DA1087" s="68"/>
      <c r="DB1087" s="68"/>
      <c r="DC1087" s="68"/>
      <c r="DD1087" s="68"/>
      <c r="DE1087" s="68"/>
      <c r="DF1087" s="68"/>
      <c r="DG1087" s="68"/>
      <c r="DH1087" s="68"/>
      <c r="DI1087" s="68"/>
      <c r="DJ1087" s="68"/>
      <c r="DK1087" s="68"/>
      <c r="DL1087" s="68"/>
      <c r="DM1087" s="68"/>
      <c r="DN1087" s="68"/>
      <c r="DO1087" s="68"/>
      <c r="DP1087" s="68"/>
      <c r="DQ1087" s="68"/>
      <c r="DR1087" s="68"/>
      <c r="DS1087" s="68"/>
      <c r="DT1087" s="68"/>
      <c r="DU1087" s="68"/>
      <c r="DV1087" s="68"/>
      <c r="DW1087" s="68"/>
      <c r="DX1087" s="68"/>
      <c r="DY1087" s="68"/>
      <c r="DZ1087" s="68"/>
      <c r="EA1087" s="68"/>
      <c r="EB1087" s="68"/>
      <c r="EC1087" s="68"/>
      <c r="ED1087" s="68"/>
      <c r="EE1087" s="68"/>
      <c r="EF1087" s="68"/>
      <c r="EG1087" s="68"/>
      <c r="EH1087" s="68"/>
      <c r="EI1087" s="68"/>
      <c r="EJ1087" s="68"/>
      <c r="EK1087" s="68"/>
      <c r="EL1087" s="68"/>
      <c r="EM1087" s="68"/>
      <c r="EN1087" s="68"/>
      <c r="EO1087" s="68"/>
      <c r="EP1087" s="68"/>
      <c r="EQ1087" s="68"/>
      <c r="ER1087" s="68"/>
      <c r="ES1087" s="68"/>
      <c r="ET1087" s="68"/>
      <c r="EU1087" s="68"/>
      <c r="EV1087" s="68"/>
      <c r="EW1087" s="68"/>
      <c r="EX1087" s="68"/>
      <c r="EY1087" s="68"/>
      <c r="EZ1087" s="68"/>
      <c r="FA1087" s="68"/>
      <c r="FB1087" s="68"/>
      <c r="FC1087" s="68"/>
      <c r="FD1087" s="68"/>
      <c r="FE1087" s="68"/>
      <c r="FF1087" s="68"/>
      <c r="FG1087" s="68"/>
      <c r="FH1087" s="68"/>
      <c r="FI1087" s="68"/>
      <c r="FJ1087" s="68"/>
      <c r="FK1087" s="68"/>
      <c r="FL1087" s="68"/>
      <c r="FM1087" s="68"/>
      <c r="FN1087" s="68"/>
      <c r="FO1087" s="68"/>
      <c r="FP1087" s="68"/>
      <c r="FQ1087" s="68"/>
      <c r="FR1087" s="68"/>
      <c r="FS1087" s="68"/>
      <c r="FT1087" s="68"/>
      <c r="FU1087" s="68"/>
      <c r="FV1087" s="68"/>
      <c r="FW1087" s="68"/>
      <c r="FX1087" s="68"/>
      <c r="FY1087" s="68"/>
      <c r="FZ1087" s="68"/>
      <c r="GA1087" s="68"/>
      <c r="GB1087" s="68"/>
      <c r="GC1087" s="68"/>
      <c r="GD1087" s="68"/>
      <c r="GE1087" s="68"/>
      <c r="GF1087" s="68"/>
      <c r="GG1087" s="68"/>
      <c r="GH1087" s="68"/>
      <c r="GI1087" s="68"/>
      <c r="GJ1087" s="68"/>
      <c r="GK1087" s="68"/>
      <c r="GL1087" s="68"/>
      <c r="GM1087" s="68"/>
      <c r="GN1087" s="68"/>
      <c r="GO1087" s="68"/>
      <c r="GP1087" s="68"/>
      <c r="GQ1087" s="68"/>
      <c r="GR1087" s="68"/>
      <c r="GS1087" s="68"/>
      <c r="GT1087" s="68"/>
      <c r="GU1087" s="68"/>
      <c r="GV1087" s="68"/>
      <c r="GW1087" s="68"/>
      <c r="GX1087" s="68"/>
      <c r="GY1087" s="68"/>
      <c r="GZ1087" s="68"/>
      <c r="HA1087" s="68"/>
      <c r="HB1087" s="68"/>
      <c r="HC1087" s="68"/>
      <c r="HD1087" s="68"/>
      <c r="HE1087" s="68"/>
      <c r="HF1087" s="68"/>
      <c r="HG1087" s="68"/>
      <c r="HH1087" s="68"/>
      <c r="HI1087" s="68"/>
      <c r="HJ1087" s="68"/>
      <c r="HK1087" s="68"/>
      <c r="HL1087" s="68"/>
      <c r="HM1087" s="68"/>
      <c r="HN1087" s="68"/>
      <c r="HO1087" s="68"/>
      <c r="HP1087" s="68"/>
      <c r="HQ1087" s="68"/>
      <c r="HR1087" s="68"/>
      <c r="HS1087" s="68"/>
      <c r="HT1087" s="68"/>
      <c r="HU1087" s="68"/>
      <c r="HV1087" s="68"/>
      <c r="HW1087" s="68"/>
      <c r="HX1087" s="68"/>
      <c r="HY1087" s="68"/>
      <c r="HZ1087" s="68"/>
      <c r="IA1087" s="68"/>
      <c r="IB1087" s="68"/>
      <c r="IC1087" s="68"/>
      <c r="ID1087" s="68"/>
      <c r="IE1087" s="68"/>
      <c r="IF1087" s="68"/>
      <c r="IG1087" s="68"/>
      <c r="IH1087" s="68"/>
      <c r="II1087" s="68"/>
      <c r="IJ1087" s="68"/>
      <c r="IK1087" s="68"/>
      <c r="IL1087" s="68"/>
      <c r="IM1087" s="68"/>
      <c r="IN1087" s="68"/>
      <c r="IO1087" s="68"/>
      <c r="IP1087" s="68"/>
      <c r="IQ1087" s="68"/>
      <c r="IR1087" s="68"/>
      <c r="IS1087" s="68"/>
      <c r="IT1087" s="68"/>
      <c r="IU1087" s="68"/>
      <c r="IV1087" s="68"/>
      <c r="IW1087" s="68"/>
      <c r="IX1087" s="68"/>
      <c r="IY1087" s="68"/>
      <c r="IZ1087" s="68"/>
      <c r="JA1087" s="68"/>
      <c r="JB1087" s="68"/>
      <c r="JC1087" s="68"/>
      <c r="JD1087" s="68"/>
      <c r="JE1087" s="68"/>
      <c r="JF1087" s="68"/>
      <c r="JG1087" s="68"/>
      <c r="JH1087" s="68"/>
      <c r="JI1087" s="68"/>
      <c r="JJ1087" s="68"/>
      <c r="JK1087" s="68"/>
      <c r="JL1087" s="68"/>
      <c r="JM1087" s="68"/>
      <c r="JN1087" s="68"/>
      <c r="JO1087" s="68"/>
      <c r="JP1087" s="68"/>
      <c r="JQ1087" s="68"/>
      <c r="JR1087" s="68"/>
      <c r="JS1087" s="68"/>
      <c r="JT1087" s="68"/>
      <c r="JU1087" s="68"/>
      <c r="JV1087" s="68"/>
      <c r="JW1087" s="68"/>
      <c r="JX1087" s="68"/>
      <c r="JY1087" s="68"/>
      <c r="JZ1087" s="68"/>
      <c r="KA1087" s="68"/>
      <c r="KB1087" s="68"/>
      <c r="KC1087" s="68"/>
      <c r="KD1087" s="68"/>
      <c r="KE1087" s="68"/>
      <c r="KF1087" s="68"/>
      <c r="KG1087" s="68"/>
      <c r="KH1087" s="68"/>
      <c r="KI1087" s="68"/>
      <c r="KJ1087" s="68"/>
      <c r="KK1087" s="68"/>
      <c r="KL1087" s="68"/>
      <c r="KM1087" s="68"/>
      <c r="KN1087" s="68"/>
      <c r="KO1087" s="68"/>
      <c r="KP1087" s="68"/>
      <c r="KQ1087" s="68"/>
      <c r="KR1087" s="68"/>
      <c r="KS1087" s="68"/>
      <c r="KT1087" s="68"/>
      <c r="KU1087" s="68"/>
      <c r="KV1087" s="68"/>
      <c r="KW1087" s="68"/>
      <c r="KX1087" s="68"/>
      <c r="KY1087" s="68"/>
      <c r="KZ1087" s="68"/>
      <c r="LA1087" s="68"/>
      <c r="LB1087" s="68"/>
      <c r="LC1087" s="68"/>
      <c r="LD1087" s="68"/>
      <c r="LE1087" s="68"/>
      <c r="LF1087" s="68"/>
      <c r="LG1087" s="68"/>
      <c r="LH1087" s="68"/>
      <c r="LI1087" s="68"/>
      <c r="LJ1087" s="68"/>
      <c r="LK1087" s="68"/>
      <c r="LL1087" s="68"/>
      <c r="LM1087" s="68"/>
      <c r="LN1087" s="68"/>
      <c r="LO1087" s="68"/>
      <c r="LP1087" s="68"/>
      <c r="LQ1087" s="68"/>
      <c r="LR1087" s="68"/>
      <c r="LS1087" s="68"/>
      <c r="LT1087" s="68"/>
      <c r="LU1087" s="68"/>
      <c r="LV1087" s="68"/>
      <c r="LW1087" s="68"/>
      <c r="LX1087" s="68"/>
      <c r="LY1087" s="68"/>
      <c r="LZ1087" s="68"/>
      <c r="MA1087" s="68"/>
      <c r="MB1087" s="68"/>
      <c r="MC1087" s="68"/>
      <c r="MD1087" s="68"/>
      <c r="ME1087" s="68"/>
      <c r="MF1087" s="68"/>
      <c r="MG1087" s="68"/>
      <c r="MH1087" s="68"/>
      <c r="MI1087" s="68"/>
      <c r="MJ1087" s="68"/>
      <c r="MK1087" s="68"/>
      <c r="ML1087" s="68"/>
      <c r="MM1087" s="68"/>
      <c r="MN1087" s="68"/>
      <c r="MO1087" s="68"/>
      <c r="MP1087" s="68"/>
      <c r="MQ1087" s="68"/>
      <c r="MR1087" s="68"/>
      <c r="MS1087" s="68"/>
      <c r="MT1087" s="68"/>
      <c r="MU1087" s="68"/>
      <c r="MV1087" s="68"/>
      <c r="MW1087" s="68"/>
      <c r="MX1087" s="68"/>
      <c r="MY1087" s="68"/>
      <c r="MZ1087" s="68"/>
      <c r="NA1087" s="68"/>
      <c r="NB1087" s="68"/>
      <c r="NC1087" s="68"/>
      <c r="ND1087" s="68"/>
      <c r="NE1087" s="68"/>
      <c r="NF1087" s="68"/>
      <c r="NG1087" s="68"/>
      <c r="NH1087" s="68"/>
      <c r="NI1087" s="68"/>
      <c r="NJ1087" s="68"/>
      <c r="NK1087" s="68"/>
      <c r="NL1087" s="68"/>
      <c r="NM1087" s="68"/>
      <c r="NN1087" s="68"/>
      <c r="NO1087" s="68"/>
      <c r="NP1087" s="68"/>
      <c r="NQ1087" s="68"/>
      <c r="NR1087" s="68"/>
      <c r="NS1087" s="68"/>
      <c r="NT1087" s="68"/>
      <c r="NU1087" s="68"/>
      <c r="NV1087" s="68"/>
      <c r="NW1087" s="68"/>
      <c r="NX1087" s="68"/>
      <c r="NY1087" s="68"/>
      <c r="NZ1087" s="68"/>
      <c r="OA1087" s="68"/>
      <c r="OB1087" s="68"/>
      <c r="OC1087" s="68"/>
      <c r="OD1087" s="68"/>
      <c r="OE1087" s="68"/>
      <c r="OF1087" s="68"/>
      <c r="OG1087" s="68"/>
      <c r="OH1087" s="68"/>
      <c r="OI1087" s="68"/>
      <c r="OJ1087" s="68"/>
      <c r="OK1087" s="68"/>
      <c r="OL1087" s="68"/>
      <c r="OM1087" s="68"/>
      <c r="ON1087" s="68"/>
      <c r="OO1087" s="68"/>
      <c r="OP1087" s="68"/>
      <c r="OQ1087" s="68"/>
      <c r="OR1087" s="68"/>
      <c r="OS1087" s="68"/>
      <c r="OT1087" s="68"/>
      <c r="OU1087" s="68"/>
      <c r="OV1087" s="68"/>
      <c r="OW1087" s="68"/>
      <c r="OX1087" s="68"/>
      <c r="OY1087" s="68"/>
      <c r="OZ1087" s="68"/>
      <c r="PA1087" s="68"/>
      <c r="PB1087" s="68"/>
      <c r="PC1087" s="68"/>
      <c r="PD1087" s="68"/>
      <c r="PE1087" s="68"/>
      <c r="PF1087" s="68"/>
      <c r="PG1087" s="68"/>
      <c r="PH1087" s="68"/>
      <c r="PI1087" s="68"/>
      <c r="PJ1087" s="68"/>
      <c r="PK1087" s="68"/>
      <c r="PL1087" s="68"/>
      <c r="PM1087" s="68"/>
      <c r="PN1087" s="68"/>
      <c r="PO1087" s="68"/>
      <c r="PP1087" s="68"/>
      <c r="PQ1087" s="68"/>
      <c r="PR1087" s="68"/>
      <c r="PS1087" s="68"/>
      <c r="PT1087" s="68"/>
      <c r="PU1087" s="68"/>
      <c r="PV1087" s="68"/>
      <c r="PW1087" s="68"/>
      <c r="PX1087" s="68"/>
      <c r="PY1087" s="68"/>
      <c r="PZ1087" s="68"/>
      <c r="QA1087" s="68"/>
      <c r="QB1087" s="68"/>
      <c r="QC1087" s="68"/>
      <c r="QD1087" s="68"/>
      <c r="QE1087" s="68"/>
      <c r="QF1087" s="68"/>
      <c r="QG1087" s="68"/>
      <c r="QH1087" s="68"/>
      <c r="QI1087" s="68"/>
      <c r="QJ1087" s="68"/>
      <c r="QK1087" s="68"/>
      <c r="QL1087" s="68"/>
      <c r="QM1087" s="68"/>
      <c r="QN1087" s="68"/>
      <c r="QO1087" s="68"/>
      <c r="QP1087" s="68"/>
      <c r="QQ1087" s="68"/>
      <c r="QR1087" s="68"/>
      <c r="QS1087" s="68"/>
      <c r="QT1087" s="68"/>
      <c r="QU1087" s="68"/>
      <c r="QV1087" s="68"/>
      <c r="QW1087" s="68"/>
      <c r="QX1087" s="68"/>
      <c r="QY1087" s="68"/>
      <c r="QZ1087" s="68"/>
      <c r="RA1087" s="68"/>
      <c r="RB1087" s="68"/>
      <c r="RC1087" s="68"/>
      <c r="RD1087" s="68"/>
      <c r="RE1087" s="68"/>
      <c r="RF1087" s="68"/>
      <c r="RG1087" s="68"/>
      <c r="RH1087" s="68"/>
      <c r="RI1087" s="68"/>
      <c r="RJ1087" s="68"/>
      <c r="RK1087" s="68"/>
      <c r="RL1087" s="68"/>
      <c r="RM1087" s="68"/>
      <c r="RN1087" s="68"/>
      <c r="RO1087" s="68"/>
      <c r="RP1087" s="68"/>
      <c r="RQ1087" s="68"/>
      <c r="RR1087" s="68"/>
      <c r="RS1087" s="68"/>
      <c r="RT1087" s="68"/>
      <c r="RU1087" s="68"/>
      <c r="RV1087" s="68"/>
      <c r="RW1087" s="68"/>
      <c r="RX1087" s="68"/>
      <c r="RY1087" s="68"/>
      <c r="RZ1087" s="68"/>
      <c r="SA1087" s="68"/>
      <c r="SB1087" s="68"/>
      <c r="SC1087" s="68"/>
      <c r="SD1087" s="68"/>
      <c r="SE1087" s="68"/>
      <c r="SF1087" s="68"/>
      <c r="SG1087" s="68"/>
      <c r="SH1087" s="68"/>
      <c r="SI1087" s="68"/>
      <c r="SJ1087" s="68"/>
      <c r="SK1087" s="68"/>
      <c r="SL1087" s="68"/>
      <c r="SM1087" s="68"/>
      <c r="SN1087" s="68"/>
      <c r="SO1087" s="68"/>
      <c r="SP1087" s="68"/>
      <c r="SQ1087" s="68"/>
      <c r="SR1087" s="68"/>
      <c r="SS1087" s="68"/>
      <c r="ST1087" s="68"/>
      <c r="SU1087" s="68"/>
      <c r="SV1087" s="68"/>
    </row>
    <row r="1088" spans="1:516" ht="16.5" customHeight="1" x14ac:dyDescent="0.2">
      <c r="A1088" s="20">
        <v>480</v>
      </c>
      <c r="B1088" s="20" t="s">
        <v>62</v>
      </c>
      <c r="C1088" s="20" t="s">
        <v>933</v>
      </c>
      <c r="D1088" s="20" t="s">
        <v>38</v>
      </c>
      <c r="E1088" s="20" t="s">
        <v>1340</v>
      </c>
      <c r="F1088" s="22" t="s">
        <v>950</v>
      </c>
      <c r="G1088" s="20" t="s">
        <v>25</v>
      </c>
      <c r="H1088" s="20" t="s">
        <v>26</v>
      </c>
      <c r="I1088" s="20" t="s">
        <v>81</v>
      </c>
      <c r="J1088" s="22" t="s">
        <v>933</v>
      </c>
      <c r="K1088" s="20"/>
      <c r="L1088" s="20"/>
      <c r="M1088" s="20"/>
      <c r="N1088" s="20"/>
      <c r="O1088" s="23"/>
      <c r="P1088" s="23">
        <v>40000000</v>
      </c>
      <c r="Q1088" s="24">
        <v>1</v>
      </c>
      <c r="R1088" s="25">
        <v>45778</v>
      </c>
      <c r="S1088" s="20" t="s">
        <v>83</v>
      </c>
      <c r="T1088" s="26">
        <f t="shared" si="18"/>
        <v>40000000</v>
      </c>
      <c r="U1088" s="27" t="s">
        <v>100</v>
      </c>
      <c r="V1088" s="27" t="s">
        <v>100</v>
      </c>
      <c r="W1088" s="68"/>
      <c r="X1088" s="68"/>
      <c r="Y1088" s="68"/>
      <c r="Z1088" s="68"/>
      <c r="AA1088" s="68"/>
      <c r="AB1088" s="68"/>
      <c r="AC1088" s="68"/>
      <c r="AD1088" s="68"/>
      <c r="AE1088" s="68"/>
      <c r="AF1088" s="68"/>
      <c r="AG1088" s="68"/>
      <c r="AH1088" s="68"/>
      <c r="AI1088" s="68"/>
      <c r="AJ1088" s="68"/>
      <c r="AK1088" s="68"/>
      <c r="AL1088" s="68"/>
      <c r="AM1088" s="68"/>
      <c r="AN1088" s="68"/>
      <c r="AO1088" s="68"/>
      <c r="AP1088" s="68"/>
      <c r="AQ1088" s="68"/>
      <c r="AR1088" s="68"/>
      <c r="AS1088" s="68"/>
      <c r="AT1088" s="68"/>
      <c r="AU1088" s="68"/>
      <c r="AV1088" s="68"/>
      <c r="AW1088" s="68"/>
      <c r="AX1088" s="68"/>
      <c r="AY1088" s="68"/>
      <c r="AZ1088" s="68"/>
      <c r="BA1088" s="68"/>
      <c r="BB1088" s="68"/>
      <c r="BC1088" s="68"/>
      <c r="BD1088" s="68"/>
      <c r="BE1088" s="68"/>
      <c r="BF1088" s="68"/>
      <c r="BG1088" s="68"/>
      <c r="BH1088" s="68"/>
      <c r="BI1088" s="68"/>
      <c r="BJ1088" s="68"/>
      <c r="BK1088" s="68"/>
      <c r="BL1088" s="68"/>
      <c r="BM1088" s="68"/>
      <c r="BN1088" s="68"/>
      <c r="BO1088" s="68"/>
      <c r="BP1088" s="68"/>
      <c r="BQ1088" s="68"/>
      <c r="BR1088" s="68"/>
      <c r="BS1088" s="68"/>
      <c r="BT1088" s="68"/>
      <c r="BU1088" s="68"/>
      <c r="BV1088" s="68"/>
      <c r="BW1088" s="68"/>
      <c r="BX1088" s="68"/>
      <c r="BY1088" s="68"/>
      <c r="BZ1088" s="68"/>
      <c r="CA1088" s="68"/>
      <c r="CB1088" s="68"/>
      <c r="CC1088" s="68"/>
      <c r="CD1088" s="68"/>
      <c r="CE1088" s="68"/>
      <c r="CF1088" s="68"/>
      <c r="CG1088" s="68"/>
      <c r="CH1088" s="68"/>
      <c r="CI1088" s="68"/>
      <c r="CJ1088" s="68"/>
      <c r="CK1088" s="68"/>
      <c r="CL1088" s="68"/>
      <c r="CM1088" s="68"/>
      <c r="CN1088" s="68"/>
      <c r="CO1088" s="68"/>
      <c r="CP1088" s="68"/>
      <c r="CQ1088" s="68"/>
      <c r="CR1088" s="68"/>
      <c r="CS1088" s="68"/>
      <c r="CT1088" s="68"/>
      <c r="CU1088" s="68"/>
      <c r="CV1088" s="68"/>
      <c r="CW1088" s="68"/>
      <c r="CX1088" s="68"/>
      <c r="CY1088" s="68"/>
      <c r="CZ1088" s="68"/>
      <c r="DA1088" s="68"/>
      <c r="DB1088" s="68"/>
      <c r="DC1088" s="68"/>
      <c r="DD1088" s="68"/>
      <c r="DE1088" s="68"/>
      <c r="DF1088" s="68"/>
      <c r="DG1088" s="68"/>
      <c r="DH1088" s="68"/>
      <c r="DI1088" s="68"/>
      <c r="DJ1088" s="68"/>
      <c r="DK1088" s="68"/>
      <c r="DL1088" s="68"/>
      <c r="DM1088" s="68"/>
      <c r="DN1088" s="68"/>
      <c r="DO1088" s="68"/>
      <c r="DP1088" s="68"/>
      <c r="DQ1088" s="68"/>
      <c r="DR1088" s="68"/>
      <c r="DS1088" s="68"/>
      <c r="DT1088" s="68"/>
      <c r="DU1088" s="68"/>
      <c r="DV1088" s="68"/>
      <c r="DW1088" s="68"/>
      <c r="DX1088" s="68"/>
      <c r="DY1088" s="68"/>
      <c r="DZ1088" s="68"/>
      <c r="EA1088" s="68"/>
      <c r="EB1088" s="68"/>
      <c r="EC1088" s="68"/>
      <c r="ED1088" s="68"/>
      <c r="EE1088" s="68"/>
      <c r="EF1088" s="68"/>
      <c r="EG1088" s="68"/>
      <c r="EH1088" s="68"/>
      <c r="EI1088" s="68"/>
      <c r="EJ1088" s="68"/>
      <c r="EK1088" s="68"/>
      <c r="EL1088" s="68"/>
      <c r="EM1088" s="68"/>
      <c r="EN1088" s="68"/>
      <c r="EO1088" s="68"/>
      <c r="EP1088" s="68"/>
      <c r="EQ1088" s="68"/>
      <c r="ER1088" s="68"/>
      <c r="ES1088" s="68"/>
      <c r="ET1088" s="68"/>
      <c r="EU1088" s="68"/>
      <c r="EV1088" s="68"/>
      <c r="EW1088" s="68"/>
      <c r="EX1088" s="68"/>
      <c r="EY1088" s="68"/>
      <c r="EZ1088" s="68"/>
      <c r="FA1088" s="68"/>
      <c r="FB1088" s="68"/>
      <c r="FC1088" s="68"/>
      <c r="FD1088" s="68"/>
      <c r="FE1088" s="68"/>
      <c r="FF1088" s="68"/>
      <c r="FG1088" s="68"/>
      <c r="FH1088" s="68"/>
      <c r="FI1088" s="68"/>
      <c r="FJ1088" s="68"/>
      <c r="FK1088" s="68"/>
      <c r="FL1088" s="68"/>
      <c r="FM1088" s="68"/>
      <c r="FN1088" s="68"/>
      <c r="FO1088" s="68"/>
      <c r="FP1088" s="68"/>
      <c r="FQ1088" s="68"/>
      <c r="FR1088" s="68"/>
      <c r="FS1088" s="68"/>
      <c r="FT1088" s="68"/>
      <c r="FU1088" s="68"/>
      <c r="FV1088" s="68"/>
      <c r="FW1088" s="68"/>
      <c r="FX1088" s="68"/>
      <c r="FY1088" s="68"/>
      <c r="FZ1088" s="68"/>
      <c r="GA1088" s="68"/>
      <c r="GB1088" s="68"/>
      <c r="GC1088" s="68"/>
      <c r="GD1088" s="68"/>
      <c r="GE1088" s="68"/>
      <c r="GF1088" s="68"/>
      <c r="GG1088" s="68"/>
      <c r="GH1088" s="68"/>
      <c r="GI1088" s="68"/>
      <c r="GJ1088" s="68"/>
      <c r="GK1088" s="68"/>
      <c r="GL1088" s="68"/>
      <c r="GM1088" s="68"/>
      <c r="GN1088" s="68"/>
      <c r="GO1088" s="68"/>
      <c r="GP1088" s="68"/>
      <c r="GQ1088" s="68"/>
      <c r="GR1088" s="68"/>
      <c r="GS1088" s="68"/>
      <c r="GT1088" s="68"/>
      <c r="GU1088" s="68"/>
      <c r="GV1088" s="68"/>
      <c r="GW1088" s="68"/>
      <c r="GX1088" s="68"/>
      <c r="GY1088" s="68"/>
      <c r="GZ1088" s="68"/>
      <c r="HA1088" s="68"/>
      <c r="HB1088" s="68"/>
      <c r="HC1088" s="68"/>
      <c r="HD1088" s="68"/>
      <c r="HE1088" s="68"/>
      <c r="HF1088" s="68"/>
      <c r="HG1088" s="68"/>
      <c r="HH1088" s="68"/>
      <c r="HI1088" s="68"/>
      <c r="HJ1088" s="68"/>
      <c r="HK1088" s="68"/>
      <c r="HL1088" s="68"/>
      <c r="HM1088" s="68"/>
      <c r="HN1088" s="68"/>
      <c r="HO1088" s="68"/>
      <c r="HP1088" s="68"/>
      <c r="HQ1088" s="68"/>
      <c r="HR1088" s="68"/>
      <c r="HS1088" s="68"/>
      <c r="HT1088" s="68"/>
      <c r="HU1088" s="68"/>
      <c r="HV1088" s="68"/>
      <c r="HW1088" s="68"/>
      <c r="HX1088" s="68"/>
      <c r="HY1088" s="68"/>
      <c r="HZ1088" s="68"/>
      <c r="IA1088" s="68"/>
      <c r="IB1088" s="68"/>
      <c r="IC1088" s="68"/>
      <c r="ID1088" s="68"/>
      <c r="IE1088" s="68"/>
      <c r="IF1088" s="68"/>
      <c r="IG1088" s="68"/>
      <c r="IH1088" s="68"/>
      <c r="II1088" s="68"/>
      <c r="IJ1088" s="68"/>
      <c r="IK1088" s="68"/>
      <c r="IL1088" s="68"/>
      <c r="IM1088" s="68"/>
      <c r="IN1088" s="68"/>
      <c r="IO1088" s="68"/>
      <c r="IP1088" s="68"/>
      <c r="IQ1088" s="68"/>
      <c r="IR1088" s="68"/>
      <c r="IS1088" s="68"/>
      <c r="IT1088" s="68"/>
      <c r="IU1088" s="68"/>
      <c r="IV1088" s="68"/>
      <c r="IW1088" s="68"/>
      <c r="IX1088" s="68"/>
      <c r="IY1088" s="68"/>
      <c r="IZ1088" s="68"/>
      <c r="JA1088" s="68"/>
      <c r="JB1088" s="68"/>
      <c r="JC1088" s="68"/>
      <c r="JD1088" s="68"/>
      <c r="JE1088" s="68"/>
      <c r="JF1088" s="68"/>
      <c r="JG1088" s="68"/>
      <c r="JH1088" s="68"/>
      <c r="JI1088" s="68"/>
      <c r="JJ1088" s="68"/>
      <c r="JK1088" s="68"/>
      <c r="JL1088" s="68"/>
      <c r="JM1088" s="68"/>
      <c r="JN1088" s="68"/>
      <c r="JO1088" s="68"/>
      <c r="JP1088" s="68"/>
      <c r="JQ1088" s="68"/>
      <c r="JR1088" s="68"/>
      <c r="JS1088" s="68"/>
      <c r="JT1088" s="68"/>
      <c r="JU1088" s="68"/>
      <c r="JV1088" s="68"/>
      <c r="JW1088" s="68"/>
      <c r="JX1088" s="68"/>
      <c r="JY1088" s="68"/>
      <c r="JZ1088" s="68"/>
      <c r="KA1088" s="68"/>
      <c r="KB1088" s="68"/>
      <c r="KC1088" s="68"/>
      <c r="KD1088" s="68"/>
      <c r="KE1088" s="68"/>
      <c r="KF1088" s="68"/>
      <c r="KG1088" s="68"/>
      <c r="KH1088" s="68"/>
      <c r="KI1088" s="68"/>
      <c r="KJ1088" s="68"/>
      <c r="KK1088" s="68"/>
      <c r="KL1088" s="68"/>
      <c r="KM1088" s="68"/>
      <c r="KN1088" s="68"/>
      <c r="KO1088" s="68"/>
      <c r="KP1088" s="68"/>
      <c r="KQ1088" s="68"/>
      <c r="KR1088" s="68"/>
      <c r="KS1088" s="68"/>
      <c r="KT1088" s="68"/>
      <c r="KU1088" s="68"/>
      <c r="KV1088" s="68"/>
      <c r="KW1088" s="68"/>
      <c r="KX1088" s="68"/>
      <c r="KY1088" s="68"/>
      <c r="KZ1088" s="68"/>
      <c r="LA1088" s="68"/>
      <c r="LB1088" s="68"/>
      <c r="LC1088" s="68"/>
      <c r="LD1088" s="68"/>
      <c r="LE1088" s="68"/>
      <c r="LF1088" s="68"/>
      <c r="LG1088" s="68"/>
      <c r="LH1088" s="68"/>
      <c r="LI1088" s="68"/>
      <c r="LJ1088" s="68"/>
      <c r="LK1088" s="68"/>
      <c r="LL1088" s="68"/>
      <c r="LM1088" s="68"/>
      <c r="LN1088" s="68"/>
      <c r="LO1088" s="68"/>
      <c r="LP1088" s="68"/>
      <c r="LQ1088" s="68"/>
      <c r="LR1088" s="68"/>
      <c r="LS1088" s="68"/>
      <c r="LT1088" s="68"/>
      <c r="LU1088" s="68"/>
      <c r="LV1088" s="68"/>
      <c r="LW1088" s="68"/>
      <c r="LX1088" s="68"/>
      <c r="LY1088" s="68"/>
      <c r="LZ1088" s="68"/>
      <c r="MA1088" s="68"/>
      <c r="MB1088" s="68"/>
      <c r="MC1088" s="68"/>
      <c r="MD1088" s="68"/>
      <c r="ME1088" s="68"/>
      <c r="MF1088" s="68"/>
      <c r="MG1088" s="68"/>
      <c r="MH1088" s="68"/>
      <c r="MI1088" s="68"/>
      <c r="MJ1088" s="68"/>
      <c r="MK1088" s="68"/>
      <c r="ML1088" s="68"/>
      <c r="MM1088" s="68"/>
      <c r="MN1088" s="68"/>
      <c r="MO1088" s="68"/>
      <c r="MP1088" s="68"/>
      <c r="MQ1088" s="68"/>
      <c r="MR1088" s="68"/>
      <c r="MS1088" s="68"/>
      <c r="MT1088" s="68"/>
      <c r="MU1088" s="68"/>
      <c r="MV1088" s="68"/>
      <c r="MW1088" s="68"/>
      <c r="MX1088" s="68"/>
      <c r="MY1088" s="68"/>
      <c r="MZ1088" s="68"/>
      <c r="NA1088" s="68"/>
      <c r="NB1088" s="68"/>
      <c r="NC1088" s="68"/>
      <c r="ND1088" s="68"/>
      <c r="NE1088" s="68"/>
      <c r="NF1088" s="68"/>
      <c r="NG1088" s="68"/>
      <c r="NH1088" s="68"/>
      <c r="NI1088" s="68"/>
      <c r="NJ1088" s="68"/>
      <c r="NK1088" s="68"/>
      <c r="NL1088" s="68"/>
      <c r="NM1088" s="68"/>
      <c r="NN1088" s="68"/>
      <c r="NO1088" s="68"/>
      <c r="NP1088" s="68"/>
      <c r="NQ1088" s="68"/>
      <c r="NR1088" s="68"/>
      <c r="NS1088" s="68"/>
      <c r="NT1088" s="68"/>
      <c r="NU1088" s="68"/>
      <c r="NV1088" s="68"/>
      <c r="NW1088" s="68"/>
      <c r="NX1088" s="68"/>
      <c r="NY1088" s="68"/>
      <c r="NZ1088" s="68"/>
      <c r="OA1088" s="68"/>
      <c r="OB1088" s="68"/>
      <c r="OC1088" s="68"/>
      <c r="OD1088" s="68"/>
      <c r="OE1088" s="68"/>
      <c r="OF1088" s="68"/>
      <c r="OG1088" s="68"/>
      <c r="OH1088" s="68"/>
      <c r="OI1088" s="68"/>
      <c r="OJ1088" s="68"/>
      <c r="OK1088" s="68"/>
      <c r="OL1088" s="68"/>
      <c r="OM1088" s="68"/>
      <c r="ON1088" s="68"/>
      <c r="OO1088" s="68"/>
      <c r="OP1088" s="68"/>
      <c r="OQ1088" s="68"/>
      <c r="OR1088" s="68"/>
      <c r="OS1088" s="68"/>
      <c r="OT1088" s="68"/>
      <c r="OU1088" s="68"/>
      <c r="OV1088" s="68"/>
      <c r="OW1088" s="68"/>
      <c r="OX1088" s="68"/>
      <c r="OY1088" s="68"/>
      <c r="OZ1088" s="68"/>
      <c r="PA1088" s="68"/>
      <c r="PB1088" s="68"/>
      <c r="PC1088" s="68"/>
      <c r="PD1088" s="68"/>
      <c r="PE1088" s="68"/>
      <c r="PF1088" s="68"/>
      <c r="PG1088" s="68"/>
      <c r="PH1088" s="68"/>
      <c r="PI1088" s="68"/>
      <c r="PJ1088" s="68"/>
      <c r="PK1088" s="68"/>
      <c r="PL1088" s="68"/>
      <c r="PM1088" s="68"/>
      <c r="PN1088" s="68"/>
      <c r="PO1088" s="68"/>
      <c r="PP1088" s="68"/>
      <c r="PQ1088" s="68"/>
      <c r="PR1088" s="68"/>
      <c r="PS1088" s="68"/>
      <c r="PT1088" s="68"/>
      <c r="PU1088" s="68"/>
      <c r="PV1088" s="68"/>
      <c r="PW1088" s="68"/>
      <c r="PX1088" s="68"/>
      <c r="PY1088" s="68"/>
      <c r="PZ1088" s="68"/>
      <c r="QA1088" s="68"/>
      <c r="QB1088" s="68"/>
      <c r="QC1088" s="68"/>
      <c r="QD1088" s="68"/>
      <c r="QE1088" s="68"/>
      <c r="QF1088" s="68"/>
      <c r="QG1088" s="68"/>
      <c r="QH1088" s="68"/>
      <c r="QI1088" s="68"/>
      <c r="QJ1088" s="68"/>
      <c r="QK1088" s="68"/>
      <c r="QL1088" s="68"/>
      <c r="QM1088" s="68"/>
      <c r="QN1088" s="68"/>
      <c r="QO1088" s="68"/>
      <c r="QP1088" s="68"/>
      <c r="QQ1088" s="68"/>
      <c r="QR1088" s="68"/>
      <c r="QS1088" s="68"/>
      <c r="QT1088" s="68"/>
      <c r="QU1088" s="68"/>
      <c r="QV1088" s="68"/>
      <c r="QW1088" s="68"/>
      <c r="QX1088" s="68"/>
      <c r="QY1088" s="68"/>
      <c r="QZ1088" s="68"/>
      <c r="RA1088" s="68"/>
      <c r="RB1088" s="68"/>
      <c r="RC1088" s="68"/>
      <c r="RD1088" s="68"/>
      <c r="RE1088" s="68"/>
      <c r="RF1088" s="68"/>
      <c r="RG1088" s="68"/>
      <c r="RH1088" s="68"/>
      <c r="RI1088" s="68"/>
      <c r="RJ1088" s="68"/>
      <c r="RK1088" s="68"/>
      <c r="RL1088" s="68"/>
      <c r="RM1088" s="68"/>
      <c r="RN1088" s="68"/>
      <c r="RO1088" s="68"/>
      <c r="RP1088" s="68"/>
      <c r="RQ1088" s="68"/>
      <c r="RR1088" s="68"/>
      <c r="RS1088" s="68"/>
      <c r="RT1088" s="68"/>
      <c r="RU1088" s="68"/>
      <c r="RV1088" s="68"/>
      <c r="RW1088" s="68"/>
      <c r="RX1088" s="68"/>
      <c r="RY1088" s="68"/>
      <c r="RZ1088" s="68"/>
      <c r="SA1088" s="68"/>
      <c r="SB1088" s="68"/>
      <c r="SC1088" s="68"/>
      <c r="SD1088" s="68"/>
      <c r="SE1088" s="68"/>
      <c r="SF1088" s="68"/>
      <c r="SG1088" s="68"/>
      <c r="SH1088" s="68"/>
      <c r="SI1088" s="68"/>
      <c r="SJ1088" s="68"/>
      <c r="SK1088" s="68"/>
      <c r="SL1088" s="68"/>
      <c r="SM1088" s="68"/>
      <c r="SN1088" s="68"/>
      <c r="SO1088" s="68"/>
      <c r="SP1088" s="68"/>
      <c r="SQ1088" s="68"/>
      <c r="SR1088" s="68"/>
      <c r="SS1088" s="68"/>
      <c r="ST1088" s="68"/>
      <c r="SU1088" s="68"/>
      <c r="SV1088" s="68"/>
    </row>
    <row r="1089" spans="1:516" ht="16.5" customHeight="1" x14ac:dyDescent="0.2">
      <c r="A1089" s="20">
        <v>481</v>
      </c>
      <c r="B1089" s="20" t="s">
        <v>62</v>
      </c>
      <c r="C1089" s="20" t="s">
        <v>933</v>
      </c>
      <c r="D1089" s="20" t="s">
        <v>38</v>
      </c>
      <c r="E1089" s="20" t="s">
        <v>1340</v>
      </c>
      <c r="F1089" s="22" t="s">
        <v>950</v>
      </c>
      <c r="G1089" s="20" t="s">
        <v>25</v>
      </c>
      <c r="H1089" s="20" t="s">
        <v>26</v>
      </c>
      <c r="I1089" s="20" t="s">
        <v>81</v>
      </c>
      <c r="J1089" s="22" t="s">
        <v>933</v>
      </c>
      <c r="K1089" s="20"/>
      <c r="L1089" s="20"/>
      <c r="M1089" s="20"/>
      <c r="N1089" s="20"/>
      <c r="O1089" s="23"/>
      <c r="P1089" s="23">
        <v>40000000</v>
      </c>
      <c r="Q1089" s="24">
        <v>1</v>
      </c>
      <c r="R1089" s="25">
        <v>45809</v>
      </c>
      <c r="S1089" s="20" t="s">
        <v>83</v>
      </c>
      <c r="T1089" s="26">
        <f t="shared" si="18"/>
        <v>40000000</v>
      </c>
      <c r="U1089" s="27" t="s">
        <v>100</v>
      </c>
      <c r="V1089" s="27" t="s">
        <v>100</v>
      </c>
      <c r="W1089" s="68"/>
      <c r="X1089" s="68"/>
      <c r="Y1089" s="68"/>
      <c r="Z1089" s="68"/>
      <c r="AA1089" s="68"/>
      <c r="AB1089" s="68"/>
      <c r="AC1089" s="68"/>
      <c r="AD1089" s="68"/>
      <c r="AE1089" s="68"/>
      <c r="AF1089" s="68"/>
      <c r="AG1089" s="68"/>
      <c r="AH1089" s="68"/>
      <c r="AI1089" s="68"/>
      <c r="AJ1089" s="68"/>
      <c r="AK1089" s="68"/>
      <c r="AL1089" s="68"/>
      <c r="AM1089" s="68"/>
      <c r="AN1089" s="68"/>
      <c r="AO1089" s="68"/>
      <c r="AP1089" s="68"/>
      <c r="AQ1089" s="68"/>
      <c r="AR1089" s="68"/>
      <c r="AS1089" s="68"/>
      <c r="AT1089" s="68"/>
      <c r="AU1089" s="68"/>
      <c r="AV1089" s="68"/>
      <c r="AW1089" s="68"/>
      <c r="AX1089" s="68"/>
      <c r="AY1089" s="68"/>
      <c r="AZ1089" s="68"/>
      <c r="BA1089" s="68"/>
      <c r="BB1089" s="68"/>
      <c r="BC1089" s="68"/>
      <c r="BD1089" s="68"/>
      <c r="BE1089" s="68"/>
      <c r="BF1089" s="68"/>
      <c r="BG1089" s="68"/>
      <c r="BH1089" s="68"/>
      <c r="BI1089" s="68"/>
      <c r="BJ1089" s="68"/>
      <c r="BK1089" s="68"/>
      <c r="BL1089" s="68"/>
      <c r="BM1089" s="68"/>
      <c r="BN1089" s="68"/>
      <c r="BO1089" s="68"/>
      <c r="BP1089" s="68"/>
      <c r="BQ1089" s="68"/>
      <c r="BR1089" s="68"/>
      <c r="BS1089" s="68"/>
      <c r="BT1089" s="68"/>
      <c r="BU1089" s="68"/>
      <c r="BV1089" s="68"/>
      <c r="BW1089" s="68"/>
      <c r="BX1089" s="68"/>
      <c r="BY1089" s="68"/>
      <c r="BZ1089" s="68"/>
      <c r="CA1089" s="68"/>
      <c r="CB1089" s="68"/>
      <c r="CC1089" s="68"/>
      <c r="CD1089" s="68"/>
      <c r="CE1089" s="68"/>
      <c r="CF1089" s="68"/>
      <c r="CG1089" s="68"/>
      <c r="CH1089" s="68"/>
      <c r="CI1089" s="68"/>
      <c r="CJ1089" s="68"/>
      <c r="CK1089" s="68"/>
      <c r="CL1089" s="68"/>
      <c r="CM1089" s="68"/>
      <c r="CN1089" s="68"/>
      <c r="CO1089" s="68"/>
      <c r="CP1089" s="68"/>
      <c r="CQ1089" s="68"/>
      <c r="CR1089" s="68"/>
      <c r="CS1089" s="68"/>
      <c r="CT1089" s="68"/>
      <c r="CU1089" s="68"/>
      <c r="CV1089" s="68"/>
      <c r="CW1089" s="68"/>
      <c r="CX1089" s="68"/>
      <c r="CY1089" s="68"/>
      <c r="CZ1089" s="68"/>
      <c r="DA1089" s="68"/>
      <c r="DB1089" s="68"/>
      <c r="DC1089" s="68"/>
      <c r="DD1089" s="68"/>
      <c r="DE1089" s="68"/>
      <c r="DF1089" s="68"/>
      <c r="DG1089" s="68"/>
      <c r="DH1089" s="68"/>
      <c r="DI1089" s="68"/>
      <c r="DJ1089" s="68"/>
      <c r="DK1089" s="68"/>
      <c r="DL1089" s="68"/>
      <c r="DM1089" s="68"/>
      <c r="DN1089" s="68"/>
      <c r="DO1089" s="68"/>
      <c r="DP1089" s="68"/>
      <c r="DQ1089" s="68"/>
      <c r="DR1089" s="68"/>
      <c r="DS1089" s="68"/>
      <c r="DT1089" s="68"/>
      <c r="DU1089" s="68"/>
      <c r="DV1089" s="68"/>
      <c r="DW1089" s="68"/>
      <c r="DX1089" s="68"/>
      <c r="DY1089" s="68"/>
      <c r="DZ1089" s="68"/>
      <c r="EA1089" s="68"/>
      <c r="EB1089" s="68"/>
      <c r="EC1089" s="68"/>
      <c r="ED1089" s="68"/>
      <c r="EE1089" s="68"/>
      <c r="EF1089" s="68"/>
      <c r="EG1089" s="68"/>
      <c r="EH1089" s="68"/>
      <c r="EI1089" s="68"/>
      <c r="EJ1089" s="68"/>
      <c r="EK1089" s="68"/>
      <c r="EL1089" s="68"/>
      <c r="EM1089" s="68"/>
      <c r="EN1089" s="68"/>
      <c r="EO1089" s="68"/>
      <c r="EP1089" s="68"/>
      <c r="EQ1089" s="68"/>
      <c r="ER1089" s="68"/>
      <c r="ES1089" s="68"/>
      <c r="ET1089" s="68"/>
      <c r="EU1089" s="68"/>
      <c r="EV1089" s="68"/>
      <c r="EW1089" s="68"/>
      <c r="EX1089" s="68"/>
      <c r="EY1089" s="68"/>
      <c r="EZ1089" s="68"/>
      <c r="FA1089" s="68"/>
      <c r="FB1089" s="68"/>
      <c r="FC1089" s="68"/>
      <c r="FD1089" s="68"/>
      <c r="FE1089" s="68"/>
      <c r="FF1089" s="68"/>
      <c r="FG1089" s="68"/>
      <c r="FH1089" s="68"/>
      <c r="FI1089" s="68"/>
      <c r="FJ1089" s="68"/>
      <c r="FK1089" s="68"/>
      <c r="FL1089" s="68"/>
      <c r="FM1089" s="68"/>
      <c r="FN1089" s="68"/>
      <c r="FO1089" s="68"/>
      <c r="FP1089" s="68"/>
      <c r="FQ1089" s="68"/>
      <c r="FR1089" s="68"/>
      <c r="FS1089" s="68"/>
      <c r="FT1089" s="68"/>
      <c r="FU1089" s="68"/>
      <c r="FV1089" s="68"/>
      <c r="FW1089" s="68"/>
      <c r="FX1089" s="68"/>
      <c r="FY1089" s="68"/>
      <c r="FZ1089" s="68"/>
      <c r="GA1089" s="68"/>
      <c r="GB1089" s="68"/>
      <c r="GC1089" s="68"/>
      <c r="GD1089" s="68"/>
      <c r="GE1089" s="68"/>
      <c r="GF1089" s="68"/>
      <c r="GG1089" s="68"/>
      <c r="GH1089" s="68"/>
      <c r="GI1089" s="68"/>
      <c r="GJ1089" s="68"/>
      <c r="GK1089" s="68"/>
      <c r="GL1089" s="68"/>
      <c r="GM1089" s="68"/>
      <c r="GN1089" s="68"/>
      <c r="GO1089" s="68"/>
      <c r="GP1089" s="68"/>
      <c r="GQ1089" s="68"/>
      <c r="GR1089" s="68"/>
      <c r="GS1089" s="68"/>
      <c r="GT1089" s="68"/>
      <c r="GU1089" s="68"/>
      <c r="GV1089" s="68"/>
      <c r="GW1089" s="68"/>
      <c r="GX1089" s="68"/>
      <c r="GY1089" s="68"/>
      <c r="GZ1089" s="68"/>
      <c r="HA1089" s="68"/>
      <c r="HB1089" s="68"/>
      <c r="HC1089" s="68"/>
      <c r="HD1089" s="68"/>
      <c r="HE1089" s="68"/>
      <c r="HF1089" s="68"/>
      <c r="HG1089" s="68"/>
      <c r="HH1089" s="68"/>
      <c r="HI1089" s="68"/>
      <c r="HJ1089" s="68"/>
      <c r="HK1089" s="68"/>
      <c r="HL1089" s="68"/>
      <c r="HM1089" s="68"/>
      <c r="HN1089" s="68"/>
      <c r="HO1089" s="68"/>
      <c r="HP1089" s="68"/>
      <c r="HQ1089" s="68"/>
      <c r="HR1089" s="68"/>
      <c r="HS1089" s="68"/>
      <c r="HT1089" s="68"/>
      <c r="HU1089" s="68"/>
      <c r="HV1089" s="68"/>
      <c r="HW1089" s="68"/>
      <c r="HX1089" s="68"/>
      <c r="HY1089" s="68"/>
      <c r="HZ1089" s="68"/>
      <c r="IA1089" s="68"/>
      <c r="IB1089" s="68"/>
      <c r="IC1089" s="68"/>
      <c r="ID1089" s="68"/>
      <c r="IE1089" s="68"/>
      <c r="IF1089" s="68"/>
      <c r="IG1089" s="68"/>
      <c r="IH1089" s="68"/>
      <c r="II1089" s="68"/>
      <c r="IJ1089" s="68"/>
      <c r="IK1089" s="68"/>
      <c r="IL1089" s="68"/>
      <c r="IM1089" s="68"/>
      <c r="IN1089" s="68"/>
      <c r="IO1089" s="68"/>
      <c r="IP1089" s="68"/>
      <c r="IQ1089" s="68"/>
      <c r="IR1089" s="68"/>
      <c r="IS1089" s="68"/>
      <c r="IT1089" s="68"/>
      <c r="IU1089" s="68"/>
      <c r="IV1089" s="68"/>
      <c r="IW1089" s="68"/>
      <c r="IX1089" s="68"/>
      <c r="IY1089" s="68"/>
      <c r="IZ1089" s="68"/>
      <c r="JA1089" s="68"/>
      <c r="JB1089" s="68"/>
      <c r="JC1089" s="68"/>
      <c r="JD1089" s="68"/>
      <c r="JE1089" s="68"/>
      <c r="JF1089" s="68"/>
      <c r="JG1089" s="68"/>
      <c r="JH1089" s="68"/>
      <c r="JI1089" s="68"/>
      <c r="JJ1089" s="68"/>
      <c r="JK1089" s="68"/>
      <c r="JL1089" s="68"/>
      <c r="JM1089" s="68"/>
      <c r="JN1089" s="68"/>
      <c r="JO1089" s="68"/>
      <c r="JP1089" s="68"/>
      <c r="JQ1089" s="68"/>
      <c r="JR1089" s="68"/>
      <c r="JS1089" s="68"/>
      <c r="JT1089" s="68"/>
      <c r="JU1089" s="68"/>
      <c r="JV1089" s="68"/>
      <c r="JW1089" s="68"/>
      <c r="JX1089" s="68"/>
      <c r="JY1089" s="68"/>
      <c r="JZ1089" s="68"/>
      <c r="KA1089" s="68"/>
      <c r="KB1089" s="68"/>
      <c r="KC1089" s="68"/>
      <c r="KD1089" s="68"/>
      <c r="KE1089" s="68"/>
      <c r="KF1089" s="68"/>
      <c r="KG1089" s="68"/>
      <c r="KH1089" s="68"/>
      <c r="KI1089" s="68"/>
      <c r="KJ1089" s="68"/>
      <c r="KK1089" s="68"/>
      <c r="KL1089" s="68"/>
      <c r="KM1089" s="68"/>
      <c r="KN1089" s="68"/>
      <c r="KO1089" s="68"/>
      <c r="KP1089" s="68"/>
      <c r="KQ1089" s="68"/>
      <c r="KR1089" s="68"/>
      <c r="KS1089" s="68"/>
      <c r="KT1089" s="68"/>
      <c r="KU1089" s="68"/>
      <c r="KV1089" s="68"/>
      <c r="KW1089" s="68"/>
      <c r="KX1089" s="68"/>
      <c r="KY1089" s="68"/>
      <c r="KZ1089" s="68"/>
      <c r="LA1089" s="68"/>
      <c r="LB1089" s="68"/>
      <c r="LC1089" s="68"/>
      <c r="LD1089" s="68"/>
      <c r="LE1089" s="68"/>
      <c r="LF1089" s="68"/>
      <c r="LG1089" s="68"/>
      <c r="LH1089" s="68"/>
      <c r="LI1089" s="68"/>
      <c r="LJ1089" s="68"/>
      <c r="LK1089" s="68"/>
      <c r="LL1089" s="68"/>
      <c r="LM1089" s="68"/>
      <c r="LN1089" s="68"/>
      <c r="LO1089" s="68"/>
      <c r="LP1089" s="68"/>
      <c r="LQ1089" s="68"/>
      <c r="LR1089" s="68"/>
      <c r="LS1089" s="68"/>
      <c r="LT1089" s="68"/>
      <c r="LU1089" s="68"/>
      <c r="LV1089" s="68"/>
      <c r="LW1089" s="68"/>
      <c r="LX1089" s="68"/>
      <c r="LY1089" s="68"/>
      <c r="LZ1089" s="68"/>
      <c r="MA1089" s="68"/>
      <c r="MB1089" s="68"/>
      <c r="MC1089" s="68"/>
      <c r="MD1089" s="68"/>
      <c r="ME1089" s="68"/>
      <c r="MF1089" s="68"/>
      <c r="MG1089" s="68"/>
      <c r="MH1089" s="68"/>
      <c r="MI1089" s="68"/>
      <c r="MJ1089" s="68"/>
      <c r="MK1089" s="68"/>
      <c r="ML1089" s="68"/>
      <c r="MM1089" s="68"/>
      <c r="MN1089" s="68"/>
      <c r="MO1089" s="68"/>
      <c r="MP1089" s="68"/>
      <c r="MQ1089" s="68"/>
      <c r="MR1089" s="68"/>
      <c r="MS1089" s="68"/>
      <c r="MT1089" s="68"/>
      <c r="MU1089" s="68"/>
      <c r="MV1089" s="68"/>
      <c r="MW1089" s="68"/>
      <c r="MX1089" s="68"/>
      <c r="MY1089" s="68"/>
      <c r="MZ1089" s="68"/>
      <c r="NA1089" s="68"/>
      <c r="NB1089" s="68"/>
      <c r="NC1089" s="68"/>
      <c r="ND1089" s="68"/>
      <c r="NE1089" s="68"/>
      <c r="NF1089" s="68"/>
      <c r="NG1089" s="68"/>
      <c r="NH1089" s="68"/>
      <c r="NI1089" s="68"/>
      <c r="NJ1089" s="68"/>
      <c r="NK1089" s="68"/>
      <c r="NL1089" s="68"/>
      <c r="NM1089" s="68"/>
      <c r="NN1089" s="68"/>
      <c r="NO1089" s="68"/>
      <c r="NP1089" s="68"/>
      <c r="NQ1089" s="68"/>
      <c r="NR1089" s="68"/>
      <c r="NS1089" s="68"/>
      <c r="NT1089" s="68"/>
      <c r="NU1089" s="68"/>
      <c r="NV1089" s="68"/>
      <c r="NW1089" s="68"/>
      <c r="NX1089" s="68"/>
      <c r="NY1089" s="68"/>
      <c r="NZ1089" s="68"/>
      <c r="OA1089" s="68"/>
      <c r="OB1089" s="68"/>
      <c r="OC1089" s="68"/>
      <c r="OD1089" s="68"/>
      <c r="OE1089" s="68"/>
      <c r="OF1089" s="68"/>
      <c r="OG1089" s="68"/>
      <c r="OH1089" s="68"/>
      <c r="OI1089" s="68"/>
      <c r="OJ1089" s="68"/>
      <c r="OK1089" s="68"/>
      <c r="OL1089" s="68"/>
      <c r="OM1089" s="68"/>
      <c r="ON1089" s="68"/>
      <c r="OO1089" s="68"/>
      <c r="OP1089" s="68"/>
      <c r="OQ1089" s="68"/>
      <c r="OR1089" s="68"/>
      <c r="OS1089" s="68"/>
      <c r="OT1089" s="68"/>
      <c r="OU1089" s="68"/>
      <c r="OV1089" s="68"/>
      <c r="OW1089" s="68"/>
      <c r="OX1089" s="68"/>
      <c r="OY1089" s="68"/>
      <c r="OZ1089" s="68"/>
      <c r="PA1089" s="68"/>
      <c r="PB1089" s="68"/>
      <c r="PC1089" s="68"/>
      <c r="PD1089" s="68"/>
      <c r="PE1089" s="68"/>
      <c r="PF1089" s="68"/>
      <c r="PG1089" s="68"/>
      <c r="PH1089" s="68"/>
      <c r="PI1089" s="68"/>
      <c r="PJ1089" s="68"/>
      <c r="PK1089" s="68"/>
      <c r="PL1089" s="68"/>
      <c r="PM1089" s="68"/>
      <c r="PN1089" s="68"/>
      <c r="PO1089" s="68"/>
      <c r="PP1089" s="68"/>
      <c r="PQ1089" s="68"/>
      <c r="PR1089" s="68"/>
      <c r="PS1089" s="68"/>
      <c r="PT1089" s="68"/>
      <c r="PU1089" s="68"/>
      <c r="PV1089" s="68"/>
      <c r="PW1089" s="68"/>
      <c r="PX1089" s="68"/>
      <c r="PY1089" s="68"/>
      <c r="PZ1089" s="68"/>
      <c r="QA1089" s="68"/>
      <c r="QB1089" s="68"/>
      <c r="QC1089" s="68"/>
      <c r="QD1089" s="68"/>
      <c r="QE1089" s="68"/>
      <c r="QF1089" s="68"/>
      <c r="QG1089" s="68"/>
      <c r="QH1089" s="68"/>
      <c r="QI1089" s="68"/>
      <c r="QJ1089" s="68"/>
      <c r="QK1089" s="68"/>
      <c r="QL1089" s="68"/>
      <c r="QM1089" s="68"/>
      <c r="QN1089" s="68"/>
      <c r="QO1089" s="68"/>
      <c r="QP1089" s="68"/>
      <c r="QQ1089" s="68"/>
      <c r="QR1089" s="68"/>
      <c r="QS1089" s="68"/>
      <c r="QT1089" s="68"/>
      <c r="QU1089" s="68"/>
      <c r="QV1089" s="68"/>
      <c r="QW1089" s="68"/>
      <c r="QX1089" s="68"/>
      <c r="QY1089" s="68"/>
      <c r="QZ1089" s="68"/>
      <c r="RA1089" s="68"/>
      <c r="RB1089" s="68"/>
      <c r="RC1089" s="68"/>
      <c r="RD1089" s="68"/>
      <c r="RE1089" s="68"/>
      <c r="RF1089" s="68"/>
      <c r="RG1089" s="68"/>
      <c r="RH1089" s="68"/>
      <c r="RI1089" s="68"/>
      <c r="RJ1089" s="68"/>
      <c r="RK1089" s="68"/>
      <c r="RL1089" s="68"/>
      <c r="RM1089" s="68"/>
      <c r="RN1089" s="68"/>
      <c r="RO1089" s="68"/>
      <c r="RP1089" s="68"/>
      <c r="RQ1089" s="68"/>
      <c r="RR1089" s="68"/>
      <c r="RS1089" s="68"/>
      <c r="RT1089" s="68"/>
      <c r="RU1089" s="68"/>
      <c r="RV1089" s="68"/>
      <c r="RW1089" s="68"/>
      <c r="RX1089" s="68"/>
      <c r="RY1089" s="68"/>
      <c r="RZ1089" s="68"/>
      <c r="SA1089" s="68"/>
      <c r="SB1089" s="68"/>
      <c r="SC1089" s="68"/>
      <c r="SD1089" s="68"/>
      <c r="SE1089" s="68"/>
      <c r="SF1089" s="68"/>
      <c r="SG1089" s="68"/>
      <c r="SH1089" s="68"/>
      <c r="SI1089" s="68"/>
      <c r="SJ1089" s="68"/>
      <c r="SK1089" s="68"/>
      <c r="SL1089" s="68"/>
      <c r="SM1089" s="68"/>
      <c r="SN1089" s="68"/>
      <c r="SO1089" s="68"/>
      <c r="SP1089" s="68"/>
      <c r="SQ1089" s="68"/>
      <c r="SR1089" s="68"/>
      <c r="SS1089" s="68"/>
      <c r="ST1089" s="68"/>
      <c r="SU1089" s="68"/>
      <c r="SV1089" s="68"/>
    </row>
    <row r="1090" spans="1:516" ht="16.5" customHeight="1" x14ac:dyDescent="0.2">
      <c r="A1090" s="20">
        <v>482</v>
      </c>
      <c r="B1090" s="20" t="s">
        <v>62</v>
      </c>
      <c r="C1090" s="20" t="s">
        <v>933</v>
      </c>
      <c r="D1090" s="20" t="s">
        <v>38</v>
      </c>
      <c r="E1090" s="20" t="s">
        <v>1340</v>
      </c>
      <c r="F1090" s="22" t="s">
        <v>950</v>
      </c>
      <c r="G1090" s="20" t="s">
        <v>25</v>
      </c>
      <c r="H1090" s="20" t="s">
        <v>26</v>
      </c>
      <c r="I1090" s="20" t="s">
        <v>81</v>
      </c>
      <c r="J1090" s="22" t="s">
        <v>933</v>
      </c>
      <c r="K1090" s="20"/>
      <c r="L1090" s="20"/>
      <c r="M1090" s="20"/>
      <c r="N1090" s="20"/>
      <c r="O1090" s="23"/>
      <c r="P1090" s="23">
        <v>40000000</v>
      </c>
      <c r="Q1090" s="24">
        <v>1</v>
      </c>
      <c r="R1090" s="25">
        <v>45839</v>
      </c>
      <c r="S1090" s="20" t="s">
        <v>83</v>
      </c>
      <c r="T1090" s="26">
        <f t="shared" si="18"/>
        <v>40000000</v>
      </c>
      <c r="U1090" s="27" t="s">
        <v>100</v>
      </c>
      <c r="V1090" s="27" t="s">
        <v>100</v>
      </c>
      <c r="W1090" s="68"/>
      <c r="X1090" s="68"/>
      <c r="Y1090" s="68"/>
      <c r="Z1090" s="68"/>
      <c r="AA1090" s="68"/>
      <c r="AB1090" s="68"/>
      <c r="AC1090" s="68"/>
      <c r="AD1090" s="68"/>
      <c r="AE1090" s="68"/>
      <c r="AF1090" s="68"/>
      <c r="AG1090" s="68"/>
      <c r="AH1090" s="68"/>
      <c r="AI1090" s="68"/>
      <c r="AJ1090" s="68"/>
      <c r="AK1090" s="68"/>
      <c r="AL1090" s="68"/>
      <c r="AM1090" s="68"/>
      <c r="AN1090" s="68"/>
      <c r="AO1090" s="68"/>
      <c r="AP1090" s="68"/>
      <c r="AQ1090" s="68"/>
      <c r="AR1090" s="68"/>
      <c r="AS1090" s="68"/>
      <c r="AT1090" s="68"/>
      <c r="AU1090" s="68"/>
      <c r="AV1090" s="68"/>
      <c r="AW1090" s="68"/>
      <c r="AX1090" s="68"/>
      <c r="AY1090" s="68"/>
      <c r="AZ1090" s="68"/>
      <c r="BA1090" s="68"/>
      <c r="BB1090" s="68"/>
      <c r="BC1090" s="68"/>
      <c r="BD1090" s="68"/>
      <c r="BE1090" s="68"/>
      <c r="BF1090" s="68"/>
      <c r="BG1090" s="68"/>
      <c r="BH1090" s="68"/>
      <c r="BI1090" s="68"/>
      <c r="BJ1090" s="68"/>
      <c r="BK1090" s="68"/>
      <c r="BL1090" s="68"/>
      <c r="BM1090" s="68"/>
      <c r="BN1090" s="68"/>
      <c r="BO1090" s="68"/>
      <c r="BP1090" s="68"/>
      <c r="BQ1090" s="68"/>
      <c r="BR1090" s="68"/>
      <c r="BS1090" s="68"/>
      <c r="BT1090" s="68"/>
      <c r="BU1090" s="68"/>
      <c r="BV1090" s="68"/>
      <c r="BW1090" s="68"/>
      <c r="BX1090" s="68"/>
      <c r="BY1090" s="68"/>
      <c r="BZ1090" s="68"/>
      <c r="CA1090" s="68"/>
      <c r="CB1090" s="68"/>
      <c r="CC1090" s="68"/>
      <c r="CD1090" s="68"/>
      <c r="CE1090" s="68"/>
      <c r="CF1090" s="68"/>
      <c r="CG1090" s="68"/>
      <c r="CH1090" s="68"/>
      <c r="CI1090" s="68"/>
      <c r="CJ1090" s="68"/>
      <c r="CK1090" s="68"/>
      <c r="CL1090" s="68"/>
      <c r="CM1090" s="68"/>
      <c r="CN1090" s="68"/>
      <c r="CO1090" s="68"/>
      <c r="CP1090" s="68"/>
      <c r="CQ1090" s="68"/>
      <c r="CR1090" s="68"/>
      <c r="CS1090" s="68"/>
      <c r="CT1090" s="68"/>
      <c r="CU1090" s="68"/>
      <c r="CV1090" s="68"/>
      <c r="CW1090" s="68"/>
      <c r="CX1090" s="68"/>
      <c r="CY1090" s="68"/>
      <c r="CZ1090" s="68"/>
      <c r="DA1090" s="68"/>
      <c r="DB1090" s="68"/>
      <c r="DC1090" s="68"/>
      <c r="DD1090" s="68"/>
      <c r="DE1090" s="68"/>
      <c r="DF1090" s="68"/>
      <c r="DG1090" s="68"/>
      <c r="DH1090" s="68"/>
      <c r="DI1090" s="68"/>
      <c r="DJ1090" s="68"/>
      <c r="DK1090" s="68"/>
      <c r="DL1090" s="68"/>
      <c r="DM1090" s="68"/>
      <c r="DN1090" s="68"/>
      <c r="DO1090" s="68"/>
      <c r="DP1090" s="68"/>
      <c r="DQ1090" s="68"/>
      <c r="DR1090" s="68"/>
      <c r="DS1090" s="68"/>
      <c r="DT1090" s="68"/>
      <c r="DU1090" s="68"/>
      <c r="DV1090" s="68"/>
      <c r="DW1090" s="68"/>
      <c r="DX1090" s="68"/>
      <c r="DY1090" s="68"/>
      <c r="DZ1090" s="68"/>
      <c r="EA1090" s="68"/>
      <c r="EB1090" s="68"/>
      <c r="EC1090" s="68"/>
      <c r="ED1090" s="68"/>
      <c r="EE1090" s="68"/>
      <c r="EF1090" s="68"/>
      <c r="EG1090" s="68"/>
      <c r="EH1090" s="68"/>
      <c r="EI1090" s="68"/>
      <c r="EJ1090" s="68"/>
      <c r="EK1090" s="68"/>
      <c r="EL1090" s="68"/>
      <c r="EM1090" s="68"/>
      <c r="EN1090" s="68"/>
      <c r="EO1090" s="68"/>
      <c r="EP1090" s="68"/>
      <c r="EQ1090" s="68"/>
      <c r="ER1090" s="68"/>
      <c r="ES1090" s="68"/>
      <c r="ET1090" s="68"/>
      <c r="EU1090" s="68"/>
      <c r="EV1090" s="68"/>
      <c r="EW1090" s="68"/>
      <c r="EX1090" s="68"/>
      <c r="EY1090" s="68"/>
      <c r="EZ1090" s="68"/>
      <c r="FA1090" s="68"/>
      <c r="FB1090" s="68"/>
      <c r="FC1090" s="68"/>
      <c r="FD1090" s="68"/>
      <c r="FE1090" s="68"/>
      <c r="FF1090" s="68"/>
      <c r="FG1090" s="68"/>
      <c r="FH1090" s="68"/>
      <c r="FI1090" s="68"/>
      <c r="FJ1090" s="68"/>
      <c r="FK1090" s="68"/>
      <c r="FL1090" s="68"/>
      <c r="FM1090" s="68"/>
      <c r="FN1090" s="68"/>
      <c r="FO1090" s="68"/>
      <c r="FP1090" s="68"/>
      <c r="FQ1090" s="68"/>
      <c r="FR1090" s="68"/>
      <c r="FS1090" s="68"/>
      <c r="FT1090" s="68"/>
      <c r="FU1090" s="68"/>
      <c r="FV1090" s="68"/>
      <c r="FW1090" s="68"/>
      <c r="FX1090" s="68"/>
      <c r="FY1090" s="68"/>
      <c r="FZ1090" s="68"/>
      <c r="GA1090" s="68"/>
      <c r="GB1090" s="68"/>
      <c r="GC1090" s="68"/>
      <c r="GD1090" s="68"/>
      <c r="GE1090" s="68"/>
      <c r="GF1090" s="68"/>
      <c r="GG1090" s="68"/>
      <c r="GH1090" s="68"/>
      <c r="GI1090" s="68"/>
      <c r="GJ1090" s="68"/>
      <c r="GK1090" s="68"/>
      <c r="GL1090" s="68"/>
      <c r="GM1090" s="68"/>
      <c r="GN1090" s="68"/>
      <c r="GO1090" s="68"/>
      <c r="GP1090" s="68"/>
      <c r="GQ1090" s="68"/>
      <c r="GR1090" s="68"/>
      <c r="GS1090" s="68"/>
      <c r="GT1090" s="68"/>
      <c r="GU1090" s="68"/>
      <c r="GV1090" s="68"/>
      <c r="GW1090" s="68"/>
      <c r="GX1090" s="68"/>
      <c r="GY1090" s="68"/>
      <c r="GZ1090" s="68"/>
      <c r="HA1090" s="68"/>
      <c r="HB1090" s="68"/>
      <c r="HC1090" s="68"/>
      <c r="HD1090" s="68"/>
      <c r="HE1090" s="68"/>
      <c r="HF1090" s="68"/>
      <c r="HG1090" s="68"/>
      <c r="HH1090" s="68"/>
      <c r="HI1090" s="68"/>
      <c r="HJ1090" s="68"/>
      <c r="HK1090" s="68"/>
      <c r="HL1090" s="68"/>
      <c r="HM1090" s="68"/>
      <c r="HN1090" s="68"/>
      <c r="HO1090" s="68"/>
      <c r="HP1090" s="68"/>
      <c r="HQ1090" s="68"/>
      <c r="HR1090" s="68"/>
      <c r="HS1090" s="68"/>
      <c r="HT1090" s="68"/>
      <c r="HU1090" s="68"/>
      <c r="HV1090" s="68"/>
      <c r="HW1090" s="68"/>
      <c r="HX1090" s="68"/>
      <c r="HY1090" s="68"/>
      <c r="HZ1090" s="68"/>
      <c r="IA1090" s="68"/>
      <c r="IB1090" s="68"/>
      <c r="IC1090" s="68"/>
      <c r="ID1090" s="68"/>
      <c r="IE1090" s="68"/>
      <c r="IF1090" s="68"/>
      <c r="IG1090" s="68"/>
      <c r="IH1090" s="68"/>
      <c r="II1090" s="68"/>
      <c r="IJ1090" s="68"/>
      <c r="IK1090" s="68"/>
      <c r="IL1090" s="68"/>
      <c r="IM1090" s="68"/>
      <c r="IN1090" s="68"/>
      <c r="IO1090" s="68"/>
      <c r="IP1090" s="68"/>
      <c r="IQ1090" s="68"/>
      <c r="IR1090" s="68"/>
      <c r="IS1090" s="68"/>
      <c r="IT1090" s="68"/>
      <c r="IU1090" s="68"/>
      <c r="IV1090" s="68"/>
      <c r="IW1090" s="68"/>
      <c r="IX1090" s="68"/>
      <c r="IY1090" s="68"/>
      <c r="IZ1090" s="68"/>
      <c r="JA1090" s="68"/>
      <c r="JB1090" s="68"/>
      <c r="JC1090" s="68"/>
      <c r="JD1090" s="68"/>
      <c r="JE1090" s="68"/>
      <c r="JF1090" s="68"/>
      <c r="JG1090" s="68"/>
      <c r="JH1090" s="68"/>
      <c r="JI1090" s="68"/>
      <c r="JJ1090" s="68"/>
      <c r="JK1090" s="68"/>
      <c r="JL1090" s="68"/>
      <c r="JM1090" s="68"/>
      <c r="JN1090" s="68"/>
      <c r="JO1090" s="68"/>
      <c r="JP1090" s="68"/>
      <c r="JQ1090" s="68"/>
      <c r="JR1090" s="68"/>
      <c r="JS1090" s="68"/>
      <c r="JT1090" s="68"/>
      <c r="JU1090" s="68"/>
      <c r="JV1090" s="68"/>
      <c r="JW1090" s="68"/>
      <c r="JX1090" s="68"/>
      <c r="JY1090" s="68"/>
      <c r="JZ1090" s="68"/>
      <c r="KA1090" s="68"/>
      <c r="KB1090" s="68"/>
      <c r="KC1090" s="68"/>
      <c r="KD1090" s="68"/>
      <c r="KE1090" s="68"/>
      <c r="KF1090" s="68"/>
      <c r="KG1090" s="68"/>
      <c r="KH1090" s="68"/>
      <c r="KI1090" s="68"/>
      <c r="KJ1090" s="68"/>
      <c r="KK1090" s="68"/>
      <c r="KL1090" s="68"/>
      <c r="KM1090" s="68"/>
      <c r="KN1090" s="68"/>
      <c r="KO1090" s="68"/>
      <c r="KP1090" s="68"/>
      <c r="KQ1090" s="68"/>
      <c r="KR1090" s="68"/>
      <c r="KS1090" s="68"/>
      <c r="KT1090" s="68"/>
      <c r="KU1090" s="68"/>
      <c r="KV1090" s="68"/>
      <c r="KW1090" s="68"/>
      <c r="KX1090" s="68"/>
      <c r="KY1090" s="68"/>
      <c r="KZ1090" s="68"/>
      <c r="LA1090" s="68"/>
      <c r="LB1090" s="68"/>
      <c r="LC1090" s="68"/>
      <c r="LD1090" s="68"/>
      <c r="LE1090" s="68"/>
      <c r="LF1090" s="68"/>
      <c r="LG1090" s="68"/>
      <c r="LH1090" s="68"/>
      <c r="LI1090" s="68"/>
      <c r="LJ1090" s="68"/>
      <c r="LK1090" s="68"/>
      <c r="LL1090" s="68"/>
      <c r="LM1090" s="68"/>
      <c r="LN1090" s="68"/>
      <c r="LO1090" s="68"/>
      <c r="LP1090" s="68"/>
      <c r="LQ1090" s="68"/>
      <c r="LR1090" s="68"/>
      <c r="LS1090" s="68"/>
      <c r="LT1090" s="68"/>
      <c r="LU1090" s="68"/>
      <c r="LV1090" s="68"/>
      <c r="LW1090" s="68"/>
      <c r="LX1090" s="68"/>
      <c r="LY1090" s="68"/>
      <c r="LZ1090" s="68"/>
      <c r="MA1090" s="68"/>
      <c r="MB1090" s="68"/>
      <c r="MC1090" s="68"/>
      <c r="MD1090" s="68"/>
      <c r="ME1090" s="68"/>
      <c r="MF1090" s="68"/>
      <c r="MG1090" s="68"/>
      <c r="MH1090" s="68"/>
      <c r="MI1090" s="68"/>
      <c r="MJ1090" s="68"/>
      <c r="MK1090" s="68"/>
      <c r="ML1090" s="68"/>
      <c r="MM1090" s="68"/>
      <c r="MN1090" s="68"/>
      <c r="MO1090" s="68"/>
      <c r="MP1090" s="68"/>
      <c r="MQ1090" s="68"/>
      <c r="MR1090" s="68"/>
      <c r="MS1090" s="68"/>
      <c r="MT1090" s="68"/>
      <c r="MU1090" s="68"/>
      <c r="MV1090" s="68"/>
      <c r="MW1090" s="68"/>
      <c r="MX1090" s="68"/>
      <c r="MY1090" s="68"/>
      <c r="MZ1090" s="68"/>
      <c r="NA1090" s="68"/>
      <c r="NB1090" s="68"/>
      <c r="NC1090" s="68"/>
      <c r="ND1090" s="68"/>
      <c r="NE1090" s="68"/>
      <c r="NF1090" s="68"/>
      <c r="NG1090" s="68"/>
      <c r="NH1090" s="68"/>
      <c r="NI1090" s="68"/>
      <c r="NJ1090" s="68"/>
      <c r="NK1090" s="68"/>
      <c r="NL1090" s="68"/>
      <c r="NM1090" s="68"/>
      <c r="NN1090" s="68"/>
      <c r="NO1090" s="68"/>
      <c r="NP1090" s="68"/>
      <c r="NQ1090" s="68"/>
      <c r="NR1090" s="68"/>
      <c r="NS1090" s="68"/>
      <c r="NT1090" s="68"/>
      <c r="NU1090" s="68"/>
      <c r="NV1090" s="68"/>
      <c r="NW1090" s="68"/>
      <c r="NX1090" s="68"/>
      <c r="NY1090" s="68"/>
      <c r="NZ1090" s="68"/>
      <c r="OA1090" s="68"/>
      <c r="OB1090" s="68"/>
      <c r="OC1090" s="68"/>
      <c r="OD1090" s="68"/>
      <c r="OE1090" s="68"/>
      <c r="OF1090" s="68"/>
      <c r="OG1090" s="68"/>
      <c r="OH1090" s="68"/>
      <c r="OI1090" s="68"/>
      <c r="OJ1090" s="68"/>
      <c r="OK1090" s="68"/>
      <c r="OL1090" s="68"/>
      <c r="OM1090" s="68"/>
      <c r="ON1090" s="68"/>
      <c r="OO1090" s="68"/>
      <c r="OP1090" s="68"/>
      <c r="OQ1090" s="68"/>
      <c r="OR1090" s="68"/>
      <c r="OS1090" s="68"/>
      <c r="OT1090" s="68"/>
      <c r="OU1090" s="68"/>
      <c r="OV1090" s="68"/>
      <c r="OW1090" s="68"/>
      <c r="OX1090" s="68"/>
      <c r="OY1090" s="68"/>
      <c r="OZ1090" s="68"/>
      <c r="PA1090" s="68"/>
      <c r="PB1090" s="68"/>
      <c r="PC1090" s="68"/>
      <c r="PD1090" s="68"/>
      <c r="PE1090" s="68"/>
      <c r="PF1090" s="68"/>
      <c r="PG1090" s="68"/>
      <c r="PH1090" s="68"/>
      <c r="PI1090" s="68"/>
      <c r="PJ1090" s="68"/>
      <c r="PK1090" s="68"/>
      <c r="PL1090" s="68"/>
      <c r="PM1090" s="68"/>
      <c r="PN1090" s="68"/>
      <c r="PO1090" s="68"/>
      <c r="PP1090" s="68"/>
      <c r="PQ1090" s="68"/>
      <c r="PR1090" s="68"/>
      <c r="PS1090" s="68"/>
      <c r="PT1090" s="68"/>
      <c r="PU1090" s="68"/>
      <c r="PV1090" s="68"/>
      <c r="PW1090" s="68"/>
      <c r="PX1090" s="68"/>
      <c r="PY1090" s="68"/>
      <c r="PZ1090" s="68"/>
      <c r="QA1090" s="68"/>
      <c r="QB1090" s="68"/>
      <c r="QC1090" s="68"/>
      <c r="QD1090" s="68"/>
      <c r="QE1090" s="68"/>
      <c r="QF1090" s="68"/>
      <c r="QG1090" s="68"/>
      <c r="QH1090" s="68"/>
      <c r="QI1090" s="68"/>
      <c r="QJ1090" s="68"/>
      <c r="QK1090" s="68"/>
      <c r="QL1090" s="68"/>
      <c r="QM1090" s="68"/>
      <c r="QN1090" s="68"/>
      <c r="QO1090" s="68"/>
      <c r="QP1090" s="68"/>
      <c r="QQ1090" s="68"/>
      <c r="QR1090" s="68"/>
      <c r="QS1090" s="68"/>
      <c r="QT1090" s="68"/>
      <c r="QU1090" s="68"/>
      <c r="QV1090" s="68"/>
      <c r="QW1090" s="68"/>
      <c r="QX1090" s="68"/>
      <c r="QY1090" s="68"/>
      <c r="QZ1090" s="68"/>
      <c r="RA1090" s="68"/>
      <c r="RB1090" s="68"/>
      <c r="RC1090" s="68"/>
      <c r="RD1090" s="68"/>
      <c r="RE1090" s="68"/>
      <c r="RF1090" s="68"/>
      <c r="RG1090" s="68"/>
      <c r="RH1090" s="68"/>
      <c r="RI1090" s="68"/>
      <c r="RJ1090" s="68"/>
      <c r="RK1090" s="68"/>
      <c r="RL1090" s="68"/>
      <c r="RM1090" s="68"/>
      <c r="RN1090" s="68"/>
      <c r="RO1090" s="68"/>
      <c r="RP1090" s="68"/>
      <c r="RQ1090" s="68"/>
      <c r="RR1090" s="68"/>
      <c r="RS1090" s="68"/>
      <c r="RT1090" s="68"/>
      <c r="RU1090" s="68"/>
      <c r="RV1090" s="68"/>
      <c r="RW1090" s="68"/>
      <c r="RX1090" s="68"/>
      <c r="RY1090" s="68"/>
      <c r="RZ1090" s="68"/>
      <c r="SA1090" s="68"/>
      <c r="SB1090" s="68"/>
      <c r="SC1090" s="68"/>
      <c r="SD1090" s="68"/>
      <c r="SE1090" s="68"/>
      <c r="SF1090" s="68"/>
      <c r="SG1090" s="68"/>
      <c r="SH1090" s="68"/>
      <c r="SI1090" s="68"/>
      <c r="SJ1090" s="68"/>
      <c r="SK1090" s="68"/>
      <c r="SL1090" s="68"/>
      <c r="SM1090" s="68"/>
      <c r="SN1090" s="68"/>
      <c r="SO1090" s="68"/>
      <c r="SP1090" s="68"/>
      <c r="SQ1090" s="68"/>
      <c r="SR1090" s="68"/>
      <c r="SS1090" s="68"/>
      <c r="ST1090" s="68"/>
      <c r="SU1090" s="68"/>
      <c r="SV1090" s="68"/>
    </row>
    <row r="1091" spans="1:516" ht="16.5" customHeight="1" x14ac:dyDescent="0.2">
      <c r="A1091" s="20">
        <v>483</v>
      </c>
      <c r="B1091" s="20" t="s">
        <v>62</v>
      </c>
      <c r="C1091" s="20" t="s">
        <v>933</v>
      </c>
      <c r="D1091" s="20" t="s">
        <v>38</v>
      </c>
      <c r="E1091" s="20" t="s">
        <v>1340</v>
      </c>
      <c r="F1091" s="22" t="s">
        <v>950</v>
      </c>
      <c r="G1091" s="20" t="s">
        <v>25</v>
      </c>
      <c r="H1091" s="20" t="s">
        <v>26</v>
      </c>
      <c r="I1091" s="20" t="s">
        <v>81</v>
      </c>
      <c r="J1091" s="22" t="s">
        <v>933</v>
      </c>
      <c r="K1091" s="20"/>
      <c r="L1091" s="20"/>
      <c r="M1091" s="20"/>
      <c r="N1091" s="20"/>
      <c r="O1091" s="23"/>
      <c r="P1091" s="23">
        <v>40000000</v>
      </c>
      <c r="Q1091" s="24">
        <v>1</v>
      </c>
      <c r="R1091" s="25">
        <v>45870</v>
      </c>
      <c r="S1091" s="20" t="s">
        <v>83</v>
      </c>
      <c r="T1091" s="26">
        <f t="shared" si="18"/>
        <v>40000000</v>
      </c>
      <c r="U1091" s="27" t="s">
        <v>100</v>
      </c>
      <c r="V1091" s="27" t="s">
        <v>100</v>
      </c>
      <c r="W1091" s="68"/>
      <c r="X1091" s="68"/>
      <c r="Y1091" s="68"/>
      <c r="Z1091" s="68"/>
      <c r="AA1091" s="68"/>
      <c r="AB1091" s="68"/>
      <c r="AC1091" s="68"/>
      <c r="AD1091" s="68"/>
      <c r="AE1091" s="68"/>
      <c r="AF1091" s="68"/>
      <c r="AG1091" s="68"/>
      <c r="AH1091" s="68"/>
      <c r="AI1091" s="68"/>
      <c r="AJ1091" s="68"/>
      <c r="AK1091" s="68"/>
      <c r="AL1091" s="68"/>
      <c r="AM1091" s="68"/>
      <c r="AN1091" s="68"/>
      <c r="AO1091" s="68"/>
      <c r="AP1091" s="68"/>
      <c r="AQ1091" s="68"/>
      <c r="AR1091" s="68"/>
      <c r="AS1091" s="68"/>
      <c r="AT1091" s="68"/>
      <c r="AU1091" s="68"/>
      <c r="AV1091" s="68"/>
      <c r="AW1091" s="68"/>
      <c r="AX1091" s="68"/>
      <c r="AY1091" s="68"/>
      <c r="AZ1091" s="68"/>
      <c r="BA1091" s="68"/>
      <c r="BB1091" s="68"/>
      <c r="BC1091" s="68"/>
      <c r="BD1091" s="68"/>
      <c r="BE1091" s="68"/>
      <c r="BF1091" s="68"/>
      <c r="BG1091" s="68"/>
      <c r="BH1091" s="68"/>
      <c r="BI1091" s="68"/>
      <c r="BJ1091" s="68"/>
      <c r="BK1091" s="68"/>
      <c r="BL1091" s="68"/>
      <c r="BM1091" s="68"/>
      <c r="BN1091" s="68"/>
      <c r="BO1091" s="68"/>
      <c r="BP1091" s="68"/>
      <c r="BQ1091" s="68"/>
      <c r="BR1091" s="68"/>
      <c r="BS1091" s="68"/>
      <c r="BT1091" s="68"/>
      <c r="BU1091" s="68"/>
      <c r="BV1091" s="68"/>
      <c r="BW1091" s="68"/>
      <c r="BX1091" s="68"/>
      <c r="BY1091" s="68"/>
      <c r="BZ1091" s="68"/>
      <c r="CA1091" s="68"/>
      <c r="CB1091" s="68"/>
      <c r="CC1091" s="68"/>
      <c r="CD1091" s="68"/>
      <c r="CE1091" s="68"/>
      <c r="CF1091" s="68"/>
      <c r="CG1091" s="68"/>
      <c r="CH1091" s="68"/>
      <c r="CI1091" s="68"/>
      <c r="CJ1091" s="68"/>
      <c r="CK1091" s="68"/>
      <c r="CL1091" s="68"/>
      <c r="CM1091" s="68"/>
      <c r="CN1091" s="68"/>
      <c r="CO1091" s="68"/>
      <c r="CP1091" s="68"/>
      <c r="CQ1091" s="68"/>
      <c r="CR1091" s="68"/>
      <c r="CS1091" s="68"/>
      <c r="CT1091" s="68"/>
      <c r="CU1091" s="68"/>
      <c r="CV1091" s="68"/>
      <c r="CW1091" s="68"/>
      <c r="CX1091" s="68"/>
      <c r="CY1091" s="68"/>
      <c r="CZ1091" s="68"/>
      <c r="DA1091" s="68"/>
      <c r="DB1091" s="68"/>
      <c r="DC1091" s="68"/>
      <c r="DD1091" s="68"/>
      <c r="DE1091" s="68"/>
      <c r="DF1091" s="68"/>
      <c r="DG1091" s="68"/>
      <c r="DH1091" s="68"/>
      <c r="DI1091" s="68"/>
      <c r="DJ1091" s="68"/>
      <c r="DK1091" s="68"/>
      <c r="DL1091" s="68"/>
      <c r="DM1091" s="68"/>
      <c r="DN1091" s="68"/>
      <c r="DO1091" s="68"/>
      <c r="DP1091" s="68"/>
      <c r="DQ1091" s="68"/>
      <c r="DR1091" s="68"/>
      <c r="DS1091" s="68"/>
      <c r="DT1091" s="68"/>
      <c r="DU1091" s="68"/>
      <c r="DV1091" s="68"/>
      <c r="DW1091" s="68"/>
      <c r="DX1091" s="68"/>
      <c r="DY1091" s="68"/>
      <c r="DZ1091" s="68"/>
      <c r="EA1091" s="68"/>
      <c r="EB1091" s="68"/>
      <c r="EC1091" s="68"/>
      <c r="ED1091" s="68"/>
      <c r="EE1091" s="68"/>
      <c r="EF1091" s="68"/>
      <c r="EG1091" s="68"/>
      <c r="EH1091" s="68"/>
      <c r="EI1091" s="68"/>
      <c r="EJ1091" s="68"/>
      <c r="EK1091" s="68"/>
      <c r="EL1091" s="68"/>
      <c r="EM1091" s="68"/>
      <c r="EN1091" s="68"/>
      <c r="EO1091" s="68"/>
      <c r="EP1091" s="68"/>
      <c r="EQ1091" s="68"/>
      <c r="ER1091" s="68"/>
      <c r="ES1091" s="68"/>
      <c r="ET1091" s="68"/>
      <c r="EU1091" s="68"/>
      <c r="EV1091" s="68"/>
      <c r="EW1091" s="68"/>
      <c r="EX1091" s="68"/>
      <c r="EY1091" s="68"/>
      <c r="EZ1091" s="68"/>
      <c r="FA1091" s="68"/>
      <c r="FB1091" s="68"/>
      <c r="FC1091" s="68"/>
      <c r="FD1091" s="68"/>
      <c r="FE1091" s="68"/>
      <c r="FF1091" s="68"/>
      <c r="FG1091" s="68"/>
      <c r="FH1091" s="68"/>
      <c r="FI1091" s="68"/>
      <c r="FJ1091" s="68"/>
      <c r="FK1091" s="68"/>
      <c r="FL1091" s="68"/>
      <c r="FM1091" s="68"/>
      <c r="FN1091" s="68"/>
      <c r="FO1091" s="68"/>
      <c r="FP1091" s="68"/>
      <c r="FQ1091" s="68"/>
      <c r="FR1091" s="68"/>
      <c r="FS1091" s="68"/>
      <c r="FT1091" s="68"/>
      <c r="FU1091" s="68"/>
      <c r="FV1091" s="68"/>
      <c r="FW1091" s="68"/>
      <c r="FX1091" s="68"/>
      <c r="FY1091" s="68"/>
      <c r="FZ1091" s="68"/>
      <c r="GA1091" s="68"/>
      <c r="GB1091" s="68"/>
      <c r="GC1091" s="68"/>
      <c r="GD1091" s="68"/>
      <c r="GE1091" s="68"/>
      <c r="GF1091" s="68"/>
      <c r="GG1091" s="68"/>
      <c r="GH1091" s="68"/>
      <c r="GI1091" s="68"/>
      <c r="GJ1091" s="68"/>
      <c r="GK1091" s="68"/>
      <c r="GL1091" s="68"/>
      <c r="GM1091" s="68"/>
      <c r="GN1091" s="68"/>
      <c r="GO1091" s="68"/>
      <c r="GP1091" s="68"/>
      <c r="GQ1091" s="68"/>
      <c r="GR1091" s="68"/>
      <c r="GS1091" s="68"/>
      <c r="GT1091" s="68"/>
      <c r="GU1091" s="68"/>
      <c r="GV1091" s="68"/>
      <c r="GW1091" s="68"/>
      <c r="GX1091" s="68"/>
      <c r="GY1091" s="68"/>
      <c r="GZ1091" s="68"/>
      <c r="HA1091" s="68"/>
      <c r="HB1091" s="68"/>
      <c r="HC1091" s="68"/>
      <c r="HD1091" s="68"/>
      <c r="HE1091" s="68"/>
      <c r="HF1091" s="68"/>
      <c r="HG1091" s="68"/>
      <c r="HH1091" s="68"/>
      <c r="HI1091" s="68"/>
      <c r="HJ1091" s="68"/>
      <c r="HK1091" s="68"/>
      <c r="HL1091" s="68"/>
      <c r="HM1091" s="68"/>
      <c r="HN1091" s="68"/>
      <c r="HO1091" s="68"/>
      <c r="HP1091" s="68"/>
      <c r="HQ1091" s="68"/>
      <c r="HR1091" s="68"/>
      <c r="HS1091" s="68"/>
      <c r="HT1091" s="68"/>
      <c r="HU1091" s="68"/>
      <c r="HV1091" s="68"/>
      <c r="HW1091" s="68"/>
      <c r="HX1091" s="68"/>
      <c r="HY1091" s="68"/>
      <c r="HZ1091" s="68"/>
      <c r="IA1091" s="68"/>
      <c r="IB1091" s="68"/>
      <c r="IC1091" s="68"/>
      <c r="ID1091" s="68"/>
      <c r="IE1091" s="68"/>
      <c r="IF1091" s="68"/>
      <c r="IG1091" s="68"/>
      <c r="IH1091" s="68"/>
      <c r="II1091" s="68"/>
      <c r="IJ1091" s="68"/>
      <c r="IK1091" s="68"/>
      <c r="IL1091" s="68"/>
      <c r="IM1091" s="68"/>
      <c r="IN1091" s="68"/>
      <c r="IO1091" s="68"/>
      <c r="IP1091" s="68"/>
      <c r="IQ1091" s="68"/>
      <c r="IR1091" s="68"/>
      <c r="IS1091" s="68"/>
      <c r="IT1091" s="68"/>
      <c r="IU1091" s="68"/>
      <c r="IV1091" s="68"/>
      <c r="IW1091" s="68"/>
      <c r="IX1091" s="68"/>
      <c r="IY1091" s="68"/>
      <c r="IZ1091" s="68"/>
      <c r="JA1091" s="68"/>
      <c r="JB1091" s="68"/>
      <c r="JC1091" s="68"/>
      <c r="JD1091" s="68"/>
      <c r="JE1091" s="68"/>
      <c r="JF1091" s="68"/>
      <c r="JG1091" s="68"/>
      <c r="JH1091" s="68"/>
      <c r="JI1091" s="68"/>
      <c r="JJ1091" s="68"/>
      <c r="JK1091" s="68"/>
      <c r="JL1091" s="68"/>
      <c r="JM1091" s="68"/>
      <c r="JN1091" s="68"/>
      <c r="JO1091" s="68"/>
      <c r="JP1091" s="68"/>
      <c r="JQ1091" s="68"/>
      <c r="JR1091" s="68"/>
      <c r="JS1091" s="68"/>
      <c r="JT1091" s="68"/>
      <c r="JU1091" s="68"/>
      <c r="JV1091" s="68"/>
      <c r="JW1091" s="68"/>
      <c r="JX1091" s="68"/>
      <c r="JY1091" s="68"/>
      <c r="JZ1091" s="68"/>
      <c r="KA1091" s="68"/>
      <c r="KB1091" s="68"/>
      <c r="KC1091" s="68"/>
      <c r="KD1091" s="68"/>
      <c r="KE1091" s="68"/>
      <c r="KF1091" s="68"/>
      <c r="KG1091" s="68"/>
      <c r="KH1091" s="68"/>
      <c r="KI1091" s="68"/>
      <c r="KJ1091" s="68"/>
      <c r="KK1091" s="68"/>
      <c r="KL1091" s="68"/>
      <c r="KM1091" s="68"/>
      <c r="KN1091" s="68"/>
      <c r="KO1091" s="68"/>
      <c r="KP1091" s="68"/>
      <c r="KQ1091" s="68"/>
      <c r="KR1091" s="68"/>
      <c r="KS1091" s="68"/>
      <c r="KT1091" s="68"/>
      <c r="KU1091" s="68"/>
      <c r="KV1091" s="68"/>
      <c r="KW1091" s="68"/>
      <c r="KX1091" s="68"/>
      <c r="KY1091" s="68"/>
      <c r="KZ1091" s="68"/>
      <c r="LA1091" s="68"/>
      <c r="LB1091" s="68"/>
      <c r="LC1091" s="68"/>
      <c r="LD1091" s="68"/>
      <c r="LE1091" s="68"/>
      <c r="LF1091" s="68"/>
      <c r="LG1091" s="68"/>
      <c r="LH1091" s="68"/>
      <c r="LI1091" s="68"/>
      <c r="LJ1091" s="68"/>
      <c r="LK1091" s="68"/>
      <c r="LL1091" s="68"/>
      <c r="LM1091" s="68"/>
      <c r="LN1091" s="68"/>
      <c r="LO1091" s="68"/>
      <c r="LP1091" s="68"/>
      <c r="LQ1091" s="68"/>
      <c r="LR1091" s="68"/>
      <c r="LS1091" s="68"/>
      <c r="LT1091" s="68"/>
      <c r="LU1091" s="68"/>
      <c r="LV1091" s="68"/>
      <c r="LW1091" s="68"/>
      <c r="LX1091" s="68"/>
      <c r="LY1091" s="68"/>
      <c r="LZ1091" s="68"/>
      <c r="MA1091" s="68"/>
      <c r="MB1091" s="68"/>
      <c r="MC1091" s="68"/>
      <c r="MD1091" s="68"/>
      <c r="ME1091" s="68"/>
      <c r="MF1091" s="68"/>
      <c r="MG1091" s="68"/>
      <c r="MH1091" s="68"/>
      <c r="MI1091" s="68"/>
      <c r="MJ1091" s="68"/>
      <c r="MK1091" s="68"/>
      <c r="ML1091" s="68"/>
      <c r="MM1091" s="68"/>
      <c r="MN1091" s="68"/>
      <c r="MO1091" s="68"/>
      <c r="MP1091" s="68"/>
      <c r="MQ1091" s="68"/>
      <c r="MR1091" s="68"/>
      <c r="MS1091" s="68"/>
      <c r="MT1091" s="68"/>
      <c r="MU1091" s="68"/>
      <c r="MV1091" s="68"/>
      <c r="MW1091" s="68"/>
      <c r="MX1091" s="68"/>
      <c r="MY1091" s="68"/>
      <c r="MZ1091" s="68"/>
      <c r="NA1091" s="68"/>
      <c r="NB1091" s="68"/>
      <c r="NC1091" s="68"/>
      <c r="ND1091" s="68"/>
      <c r="NE1091" s="68"/>
      <c r="NF1091" s="68"/>
      <c r="NG1091" s="68"/>
      <c r="NH1091" s="68"/>
      <c r="NI1091" s="68"/>
      <c r="NJ1091" s="68"/>
      <c r="NK1091" s="68"/>
      <c r="NL1091" s="68"/>
      <c r="NM1091" s="68"/>
      <c r="NN1091" s="68"/>
      <c r="NO1091" s="68"/>
      <c r="NP1091" s="68"/>
      <c r="NQ1091" s="68"/>
      <c r="NR1091" s="68"/>
      <c r="NS1091" s="68"/>
      <c r="NT1091" s="68"/>
      <c r="NU1091" s="68"/>
      <c r="NV1091" s="68"/>
      <c r="NW1091" s="68"/>
      <c r="NX1091" s="68"/>
      <c r="NY1091" s="68"/>
      <c r="NZ1091" s="68"/>
      <c r="OA1091" s="68"/>
      <c r="OB1091" s="68"/>
      <c r="OC1091" s="68"/>
      <c r="OD1091" s="68"/>
      <c r="OE1091" s="68"/>
      <c r="OF1091" s="68"/>
      <c r="OG1091" s="68"/>
      <c r="OH1091" s="68"/>
      <c r="OI1091" s="68"/>
      <c r="OJ1091" s="68"/>
      <c r="OK1091" s="68"/>
      <c r="OL1091" s="68"/>
      <c r="OM1091" s="68"/>
      <c r="ON1091" s="68"/>
      <c r="OO1091" s="68"/>
      <c r="OP1091" s="68"/>
      <c r="OQ1091" s="68"/>
      <c r="OR1091" s="68"/>
      <c r="OS1091" s="68"/>
      <c r="OT1091" s="68"/>
      <c r="OU1091" s="68"/>
      <c r="OV1091" s="68"/>
      <c r="OW1091" s="68"/>
      <c r="OX1091" s="68"/>
      <c r="OY1091" s="68"/>
      <c r="OZ1091" s="68"/>
      <c r="PA1091" s="68"/>
      <c r="PB1091" s="68"/>
      <c r="PC1091" s="68"/>
      <c r="PD1091" s="68"/>
      <c r="PE1091" s="68"/>
      <c r="PF1091" s="68"/>
      <c r="PG1091" s="68"/>
      <c r="PH1091" s="68"/>
      <c r="PI1091" s="68"/>
      <c r="PJ1091" s="68"/>
      <c r="PK1091" s="68"/>
      <c r="PL1091" s="68"/>
      <c r="PM1091" s="68"/>
      <c r="PN1091" s="68"/>
      <c r="PO1091" s="68"/>
      <c r="PP1091" s="68"/>
      <c r="PQ1091" s="68"/>
      <c r="PR1091" s="68"/>
      <c r="PS1091" s="68"/>
      <c r="PT1091" s="68"/>
      <c r="PU1091" s="68"/>
      <c r="PV1091" s="68"/>
      <c r="PW1091" s="68"/>
      <c r="PX1091" s="68"/>
      <c r="PY1091" s="68"/>
      <c r="PZ1091" s="68"/>
      <c r="QA1091" s="68"/>
      <c r="QB1091" s="68"/>
      <c r="QC1091" s="68"/>
      <c r="QD1091" s="68"/>
      <c r="QE1091" s="68"/>
      <c r="QF1091" s="68"/>
      <c r="QG1091" s="68"/>
      <c r="QH1091" s="68"/>
      <c r="QI1091" s="68"/>
      <c r="QJ1091" s="68"/>
      <c r="QK1091" s="68"/>
      <c r="QL1091" s="68"/>
      <c r="QM1091" s="68"/>
      <c r="QN1091" s="68"/>
      <c r="QO1091" s="68"/>
      <c r="QP1091" s="68"/>
      <c r="QQ1091" s="68"/>
      <c r="QR1091" s="68"/>
      <c r="QS1091" s="68"/>
      <c r="QT1091" s="68"/>
      <c r="QU1091" s="68"/>
      <c r="QV1091" s="68"/>
      <c r="QW1091" s="68"/>
      <c r="QX1091" s="68"/>
      <c r="QY1091" s="68"/>
      <c r="QZ1091" s="68"/>
      <c r="RA1091" s="68"/>
      <c r="RB1091" s="68"/>
      <c r="RC1091" s="68"/>
      <c r="RD1091" s="68"/>
      <c r="RE1091" s="68"/>
      <c r="RF1091" s="68"/>
      <c r="RG1091" s="68"/>
      <c r="RH1091" s="68"/>
      <c r="RI1091" s="68"/>
      <c r="RJ1091" s="68"/>
      <c r="RK1091" s="68"/>
      <c r="RL1091" s="68"/>
      <c r="RM1091" s="68"/>
      <c r="RN1091" s="68"/>
      <c r="RO1091" s="68"/>
      <c r="RP1091" s="68"/>
      <c r="RQ1091" s="68"/>
      <c r="RR1091" s="68"/>
      <c r="RS1091" s="68"/>
      <c r="RT1091" s="68"/>
      <c r="RU1091" s="68"/>
      <c r="RV1091" s="68"/>
      <c r="RW1091" s="68"/>
      <c r="RX1091" s="68"/>
      <c r="RY1091" s="68"/>
      <c r="RZ1091" s="68"/>
      <c r="SA1091" s="68"/>
      <c r="SB1091" s="68"/>
      <c r="SC1091" s="68"/>
      <c r="SD1091" s="68"/>
      <c r="SE1091" s="68"/>
      <c r="SF1091" s="68"/>
      <c r="SG1091" s="68"/>
      <c r="SH1091" s="68"/>
      <c r="SI1091" s="68"/>
      <c r="SJ1091" s="68"/>
      <c r="SK1091" s="68"/>
      <c r="SL1091" s="68"/>
      <c r="SM1091" s="68"/>
      <c r="SN1091" s="68"/>
      <c r="SO1091" s="68"/>
      <c r="SP1091" s="68"/>
      <c r="SQ1091" s="68"/>
      <c r="SR1091" s="68"/>
      <c r="SS1091" s="68"/>
      <c r="ST1091" s="68"/>
      <c r="SU1091" s="68"/>
      <c r="SV1091" s="68"/>
    </row>
    <row r="1092" spans="1:516" ht="16.5" customHeight="1" x14ac:dyDescent="0.2">
      <c r="A1092" s="20">
        <v>484</v>
      </c>
      <c r="B1092" s="20" t="s">
        <v>62</v>
      </c>
      <c r="C1092" s="20" t="s">
        <v>933</v>
      </c>
      <c r="D1092" s="20" t="s">
        <v>38</v>
      </c>
      <c r="E1092" s="20" t="s">
        <v>1340</v>
      </c>
      <c r="F1092" s="22" t="s">
        <v>950</v>
      </c>
      <c r="G1092" s="20" t="s">
        <v>25</v>
      </c>
      <c r="H1092" s="20" t="s">
        <v>26</v>
      </c>
      <c r="I1092" s="20" t="s">
        <v>81</v>
      </c>
      <c r="J1092" s="22" t="s">
        <v>933</v>
      </c>
      <c r="K1092" s="20"/>
      <c r="L1092" s="20"/>
      <c r="M1092" s="20"/>
      <c r="N1092" s="20"/>
      <c r="O1092" s="23"/>
      <c r="P1092" s="23">
        <v>40000000</v>
      </c>
      <c r="Q1092" s="24">
        <v>1</v>
      </c>
      <c r="R1092" s="25">
        <v>45901</v>
      </c>
      <c r="S1092" s="20" t="s">
        <v>83</v>
      </c>
      <c r="T1092" s="26">
        <f t="shared" ref="T1092:T1155" si="19">((P1092*1)+O1092)*Q1092</f>
        <v>40000000</v>
      </c>
      <c r="U1092" s="27" t="s">
        <v>100</v>
      </c>
      <c r="V1092" s="27" t="s">
        <v>100</v>
      </c>
      <c r="W1092" s="68"/>
      <c r="X1092" s="68"/>
      <c r="Y1092" s="68"/>
      <c r="Z1092" s="68"/>
      <c r="AA1092" s="68"/>
      <c r="AB1092" s="68"/>
      <c r="AC1092" s="68"/>
      <c r="AD1092" s="68"/>
      <c r="AE1092" s="68"/>
      <c r="AF1092" s="68"/>
      <c r="AG1092" s="68"/>
      <c r="AH1092" s="68"/>
      <c r="AI1092" s="68"/>
      <c r="AJ1092" s="68"/>
      <c r="AK1092" s="68"/>
      <c r="AL1092" s="68"/>
      <c r="AM1092" s="68"/>
      <c r="AN1092" s="68"/>
      <c r="AO1092" s="68"/>
      <c r="AP1092" s="68"/>
      <c r="AQ1092" s="68"/>
      <c r="AR1092" s="68"/>
      <c r="AS1092" s="68"/>
      <c r="AT1092" s="68"/>
      <c r="AU1092" s="68"/>
      <c r="AV1092" s="68"/>
      <c r="AW1092" s="68"/>
      <c r="AX1092" s="68"/>
      <c r="AY1092" s="68"/>
      <c r="AZ1092" s="68"/>
      <c r="BA1092" s="68"/>
      <c r="BB1092" s="68"/>
      <c r="BC1092" s="68"/>
      <c r="BD1092" s="68"/>
      <c r="BE1092" s="68"/>
      <c r="BF1092" s="68"/>
      <c r="BG1092" s="68"/>
      <c r="BH1092" s="68"/>
      <c r="BI1092" s="68"/>
      <c r="BJ1092" s="68"/>
      <c r="BK1092" s="68"/>
      <c r="BL1092" s="68"/>
      <c r="BM1092" s="68"/>
      <c r="BN1092" s="68"/>
      <c r="BO1092" s="68"/>
      <c r="BP1092" s="68"/>
      <c r="BQ1092" s="68"/>
      <c r="BR1092" s="68"/>
      <c r="BS1092" s="68"/>
      <c r="BT1092" s="68"/>
      <c r="BU1092" s="68"/>
      <c r="BV1092" s="68"/>
      <c r="BW1092" s="68"/>
      <c r="BX1092" s="68"/>
      <c r="BY1092" s="68"/>
      <c r="BZ1092" s="68"/>
      <c r="CA1092" s="68"/>
      <c r="CB1092" s="68"/>
      <c r="CC1092" s="68"/>
      <c r="CD1092" s="68"/>
      <c r="CE1092" s="68"/>
      <c r="CF1092" s="68"/>
      <c r="CG1092" s="68"/>
      <c r="CH1092" s="68"/>
      <c r="CI1092" s="68"/>
      <c r="CJ1092" s="68"/>
      <c r="CK1092" s="68"/>
      <c r="CL1092" s="68"/>
      <c r="CM1092" s="68"/>
      <c r="CN1092" s="68"/>
      <c r="CO1092" s="68"/>
      <c r="CP1092" s="68"/>
      <c r="CQ1092" s="68"/>
      <c r="CR1092" s="68"/>
      <c r="CS1092" s="68"/>
      <c r="CT1092" s="68"/>
      <c r="CU1092" s="68"/>
      <c r="CV1092" s="68"/>
      <c r="CW1092" s="68"/>
      <c r="CX1092" s="68"/>
      <c r="CY1092" s="68"/>
      <c r="CZ1092" s="68"/>
      <c r="DA1092" s="68"/>
      <c r="DB1092" s="68"/>
      <c r="DC1092" s="68"/>
      <c r="DD1092" s="68"/>
      <c r="DE1092" s="68"/>
      <c r="DF1092" s="68"/>
      <c r="DG1092" s="68"/>
      <c r="DH1092" s="68"/>
      <c r="DI1092" s="68"/>
      <c r="DJ1092" s="68"/>
      <c r="DK1092" s="68"/>
      <c r="DL1092" s="68"/>
      <c r="DM1092" s="68"/>
      <c r="DN1092" s="68"/>
      <c r="DO1092" s="68"/>
      <c r="DP1092" s="68"/>
      <c r="DQ1092" s="68"/>
      <c r="DR1092" s="68"/>
      <c r="DS1092" s="68"/>
      <c r="DT1092" s="68"/>
      <c r="DU1092" s="68"/>
      <c r="DV1092" s="68"/>
      <c r="DW1092" s="68"/>
      <c r="DX1092" s="68"/>
      <c r="DY1092" s="68"/>
      <c r="DZ1092" s="68"/>
      <c r="EA1092" s="68"/>
      <c r="EB1092" s="68"/>
      <c r="EC1092" s="68"/>
      <c r="ED1092" s="68"/>
      <c r="EE1092" s="68"/>
      <c r="EF1092" s="68"/>
      <c r="EG1092" s="68"/>
      <c r="EH1092" s="68"/>
      <c r="EI1092" s="68"/>
      <c r="EJ1092" s="68"/>
      <c r="EK1092" s="68"/>
      <c r="EL1092" s="68"/>
      <c r="EM1092" s="68"/>
      <c r="EN1092" s="68"/>
      <c r="EO1092" s="68"/>
      <c r="EP1092" s="68"/>
      <c r="EQ1092" s="68"/>
      <c r="ER1092" s="68"/>
      <c r="ES1092" s="68"/>
      <c r="ET1092" s="68"/>
      <c r="EU1092" s="68"/>
      <c r="EV1092" s="68"/>
      <c r="EW1092" s="68"/>
      <c r="EX1092" s="68"/>
      <c r="EY1092" s="68"/>
      <c r="EZ1092" s="68"/>
      <c r="FA1092" s="68"/>
      <c r="FB1092" s="68"/>
      <c r="FC1092" s="68"/>
      <c r="FD1092" s="68"/>
      <c r="FE1092" s="68"/>
      <c r="FF1092" s="68"/>
      <c r="FG1092" s="68"/>
      <c r="FH1092" s="68"/>
      <c r="FI1092" s="68"/>
      <c r="FJ1092" s="68"/>
      <c r="FK1092" s="68"/>
      <c r="FL1092" s="68"/>
      <c r="FM1092" s="68"/>
      <c r="FN1092" s="68"/>
      <c r="FO1092" s="68"/>
      <c r="FP1092" s="68"/>
      <c r="FQ1092" s="68"/>
      <c r="FR1092" s="68"/>
      <c r="FS1092" s="68"/>
      <c r="FT1092" s="68"/>
      <c r="FU1092" s="68"/>
      <c r="FV1092" s="68"/>
      <c r="FW1092" s="68"/>
      <c r="FX1092" s="68"/>
      <c r="FY1092" s="68"/>
      <c r="FZ1092" s="68"/>
      <c r="GA1092" s="68"/>
      <c r="GB1092" s="68"/>
      <c r="GC1092" s="68"/>
      <c r="GD1092" s="68"/>
      <c r="GE1092" s="68"/>
      <c r="GF1092" s="68"/>
      <c r="GG1092" s="68"/>
      <c r="GH1092" s="68"/>
      <c r="GI1092" s="68"/>
      <c r="GJ1092" s="68"/>
      <c r="GK1092" s="68"/>
      <c r="GL1092" s="68"/>
      <c r="GM1092" s="68"/>
      <c r="GN1092" s="68"/>
      <c r="GO1092" s="68"/>
      <c r="GP1092" s="68"/>
      <c r="GQ1092" s="68"/>
      <c r="GR1092" s="68"/>
      <c r="GS1092" s="68"/>
      <c r="GT1092" s="68"/>
      <c r="GU1092" s="68"/>
      <c r="GV1092" s="68"/>
      <c r="GW1092" s="68"/>
      <c r="GX1092" s="68"/>
      <c r="GY1092" s="68"/>
      <c r="GZ1092" s="68"/>
      <c r="HA1092" s="68"/>
      <c r="HB1092" s="68"/>
      <c r="HC1092" s="68"/>
      <c r="HD1092" s="68"/>
      <c r="HE1092" s="68"/>
      <c r="HF1092" s="68"/>
      <c r="HG1092" s="68"/>
      <c r="HH1092" s="68"/>
      <c r="HI1092" s="68"/>
      <c r="HJ1092" s="68"/>
      <c r="HK1092" s="68"/>
      <c r="HL1092" s="68"/>
      <c r="HM1092" s="68"/>
      <c r="HN1092" s="68"/>
      <c r="HO1092" s="68"/>
      <c r="HP1092" s="68"/>
      <c r="HQ1092" s="68"/>
      <c r="HR1092" s="68"/>
      <c r="HS1092" s="68"/>
      <c r="HT1092" s="68"/>
      <c r="HU1092" s="68"/>
      <c r="HV1092" s="68"/>
      <c r="HW1092" s="68"/>
      <c r="HX1092" s="68"/>
      <c r="HY1092" s="68"/>
      <c r="HZ1092" s="68"/>
      <c r="IA1092" s="68"/>
      <c r="IB1092" s="68"/>
      <c r="IC1092" s="68"/>
      <c r="ID1092" s="68"/>
      <c r="IE1092" s="68"/>
      <c r="IF1092" s="68"/>
      <c r="IG1092" s="68"/>
      <c r="IH1092" s="68"/>
      <c r="II1092" s="68"/>
      <c r="IJ1092" s="68"/>
      <c r="IK1092" s="68"/>
      <c r="IL1092" s="68"/>
      <c r="IM1092" s="68"/>
      <c r="IN1092" s="68"/>
      <c r="IO1092" s="68"/>
      <c r="IP1092" s="68"/>
      <c r="IQ1092" s="68"/>
      <c r="IR1092" s="68"/>
      <c r="IS1092" s="68"/>
      <c r="IT1092" s="68"/>
      <c r="IU1092" s="68"/>
      <c r="IV1092" s="68"/>
      <c r="IW1092" s="68"/>
      <c r="IX1092" s="68"/>
      <c r="IY1092" s="68"/>
      <c r="IZ1092" s="68"/>
      <c r="JA1092" s="68"/>
      <c r="JB1092" s="68"/>
      <c r="JC1092" s="68"/>
      <c r="JD1092" s="68"/>
      <c r="JE1092" s="68"/>
      <c r="JF1092" s="68"/>
      <c r="JG1092" s="68"/>
      <c r="JH1092" s="68"/>
      <c r="JI1092" s="68"/>
      <c r="JJ1092" s="68"/>
      <c r="JK1092" s="68"/>
      <c r="JL1092" s="68"/>
      <c r="JM1092" s="68"/>
      <c r="JN1092" s="68"/>
      <c r="JO1092" s="68"/>
      <c r="JP1092" s="68"/>
      <c r="JQ1092" s="68"/>
      <c r="JR1092" s="68"/>
      <c r="JS1092" s="68"/>
      <c r="JT1092" s="68"/>
      <c r="JU1092" s="68"/>
      <c r="JV1092" s="68"/>
      <c r="JW1092" s="68"/>
      <c r="JX1092" s="68"/>
      <c r="JY1092" s="68"/>
      <c r="JZ1092" s="68"/>
      <c r="KA1092" s="68"/>
      <c r="KB1092" s="68"/>
      <c r="KC1092" s="68"/>
      <c r="KD1092" s="68"/>
      <c r="KE1092" s="68"/>
      <c r="KF1092" s="68"/>
      <c r="KG1092" s="68"/>
      <c r="KH1092" s="68"/>
      <c r="KI1092" s="68"/>
      <c r="KJ1092" s="68"/>
      <c r="KK1092" s="68"/>
      <c r="KL1092" s="68"/>
      <c r="KM1092" s="68"/>
      <c r="KN1092" s="68"/>
      <c r="KO1092" s="68"/>
      <c r="KP1092" s="68"/>
      <c r="KQ1092" s="68"/>
      <c r="KR1092" s="68"/>
      <c r="KS1092" s="68"/>
      <c r="KT1092" s="68"/>
      <c r="KU1092" s="68"/>
      <c r="KV1092" s="68"/>
      <c r="KW1092" s="68"/>
      <c r="KX1092" s="68"/>
      <c r="KY1092" s="68"/>
      <c r="KZ1092" s="68"/>
      <c r="LA1092" s="68"/>
      <c r="LB1092" s="68"/>
      <c r="LC1092" s="68"/>
      <c r="LD1092" s="68"/>
      <c r="LE1092" s="68"/>
      <c r="LF1092" s="68"/>
      <c r="LG1092" s="68"/>
      <c r="LH1092" s="68"/>
      <c r="LI1092" s="68"/>
      <c r="LJ1092" s="68"/>
      <c r="LK1092" s="68"/>
      <c r="LL1092" s="68"/>
      <c r="LM1092" s="68"/>
      <c r="LN1092" s="68"/>
      <c r="LO1092" s="68"/>
      <c r="LP1092" s="68"/>
      <c r="LQ1092" s="68"/>
      <c r="LR1092" s="68"/>
      <c r="LS1092" s="68"/>
      <c r="LT1092" s="68"/>
      <c r="LU1092" s="68"/>
      <c r="LV1092" s="68"/>
      <c r="LW1092" s="68"/>
      <c r="LX1092" s="68"/>
      <c r="LY1092" s="68"/>
      <c r="LZ1092" s="68"/>
      <c r="MA1092" s="68"/>
      <c r="MB1092" s="68"/>
      <c r="MC1092" s="68"/>
      <c r="MD1092" s="68"/>
      <c r="ME1092" s="68"/>
      <c r="MF1092" s="68"/>
      <c r="MG1092" s="68"/>
      <c r="MH1092" s="68"/>
      <c r="MI1092" s="68"/>
      <c r="MJ1092" s="68"/>
      <c r="MK1092" s="68"/>
      <c r="ML1092" s="68"/>
      <c r="MM1092" s="68"/>
      <c r="MN1092" s="68"/>
      <c r="MO1092" s="68"/>
      <c r="MP1092" s="68"/>
      <c r="MQ1092" s="68"/>
      <c r="MR1092" s="68"/>
      <c r="MS1092" s="68"/>
      <c r="MT1092" s="68"/>
      <c r="MU1092" s="68"/>
      <c r="MV1092" s="68"/>
      <c r="MW1092" s="68"/>
      <c r="MX1092" s="68"/>
      <c r="MY1092" s="68"/>
      <c r="MZ1092" s="68"/>
      <c r="NA1092" s="68"/>
      <c r="NB1092" s="68"/>
      <c r="NC1092" s="68"/>
      <c r="ND1092" s="68"/>
      <c r="NE1092" s="68"/>
      <c r="NF1092" s="68"/>
      <c r="NG1092" s="68"/>
      <c r="NH1092" s="68"/>
      <c r="NI1092" s="68"/>
      <c r="NJ1092" s="68"/>
      <c r="NK1092" s="68"/>
      <c r="NL1092" s="68"/>
      <c r="NM1092" s="68"/>
      <c r="NN1092" s="68"/>
      <c r="NO1092" s="68"/>
      <c r="NP1092" s="68"/>
      <c r="NQ1092" s="68"/>
      <c r="NR1092" s="68"/>
      <c r="NS1092" s="68"/>
      <c r="NT1092" s="68"/>
      <c r="NU1092" s="68"/>
      <c r="NV1092" s="68"/>
      <c r="NW1092" s="68"/>
      <c r="NX1092" s="68"/>
      <c r="NY1092" s="68"/>
      <c r="NZ1092" s="68"/>
      <c r="OA1092" s="68"/>
      <c r="OB1092" s="68"/>
      <c r="OC1092" s="68"/>
      <c r="OD1092" s="68"/>
      <c r="OE1092" s="68"/>
      <c r="OF1092" s="68"/>
      <c r="OG1092" s="68"/>
      <c r="OH1092" s="68"/>
      <c r="OI1092" s="68"/>
      <c r="OJ1092" s="68"/>
      <c r="OK1092" s="68"/>
      <c r="OL1092" s="68"/>
      <c r="OM1092" s="68"/>
      <c r="ON1092" s="68"/>
      <c r="OO1092" s="68"/>
      <c r="OP1092" s="68"/>
      <c r="OQ1092" s="68"/>
      <c r="OR1092" s="68"/>
      <c r="OS1092" s="68"/>
      <c r="OT1092" s="68"/>
      <c r="OU1092" s="68"/>
      <c r="OV1092" s="68"/>
      <c r="OW1092" s="68"/>
      <c r="OX1092" s="68"/>
      <c r="OY1092" s="68"/>
      <c r="OZ1092" s="68"/>
      <c r="PA1092" s="68"/>
      <c r="PB1092" s="68"/>
      <c r="PC1092" s="68"/>
      <c r="PD1092" s="68"/>
      <c r="PE1092" s="68"/>
      <c r="PF1092" s="68"/>
      <c r="PG1092" s="68"/>
      <c r="PH1092" s="68"/>
      <c r="PI1092" s="68"/>
      <c r="PJ1092" s="68"/>
      <c r="PK1092" s="68"/>
      <c r="PL1092" s="68"/>
      <c r="PM1092" s="68"/>
      <c r="PN1092" s="68"/>
      <c r="PO1092" s="68"/>
      <c r="PP1092" s="68"/>
      <c r="PQ1092" s="68"/>
      <c r="PR1092" s="68"/>
      <c r="PS1092" s="68"/>
      <c r="PT1092" s="68"/>
      <c r="PU1092" s="68"/>
      <c r="PV1092" s="68"/>
      <c r="PW1092" s="68"/>
      <c r="PX1092" s="68"/>
      <c r="PY1092" s="68"/>
      <c r="PZ1092" s="68"/>
      <c r="QA1092" s="68"/>
      <c r="QB1092" s="68"/>
      <c r="QC1092" s="68"/>
      <c r="QD1092" s="68"/>
      <c r="QE1092" s="68"/>
      <c r="QF1092" s="68"/>
      <c r="QG1092" s="68"/>
      <c r="QH1092" s="68"/>
      <c r="QI1092" s="68"/>
      <c r="QJ1092" s="68"/>
      <c r="QK1092" s="68"/>
      <c r="QL1092" s="68"/>
      <c r="QM1092" s="68"/>
      <c r="QN1092" s="68"/>
      <c r="QO1092" s="68"/>
      <c r="QP1092" s="68"/>
      <c r="QQ1092" s="68"/>
      <c r="QR1092" s="68"/>
      <c r="QS1092" s="68"/>
      <c r="QT1092" s="68"/>
      <c r="QU1092" s="68"/>
      <c r="QV1092" s="68"/>
      <c r="QW1092" s="68"/>
      <c r="QX1092" s="68"/>
      <c r="QY1092" s="68"/>
      <c r="QZ1092" s="68"/>
      <c r="RA1092" s="68"/>
      <c r="RB1092" s="68"/>
      <c r="RC1092" s="68"/>
      <c r="RD1092" s="68"/>
      <c r="RE1092" s="68"/>
      <c r="RF1092" s="68"/>
      <c r="RG1092" s="68"/>
      <c r="RH1092" s="68"/>
      <c r="RI1092" s="68"/>
      <c r="RJ1092" s="68"/>
      <c r="RK1092" s="68"/>
      <c r="RL1092" s="68"/>
      <c r="RM1092" s="68"/>
      <c r="RN1092" s="68"/>
      <c r="RO1092" s="68"/>
      <c r="RP1092" s="68"/>
      <c r="RQ1092" s="68"/>
      <c r="RR1092" s="68"/>
      <c r="RS1092" s="68"/>
      <c r="RT1092" s="68"/>
      <c r="RU1092" s="68"/>
      <c r="RV1092" s="68"/>
      <c r="RW1092" s="68"/>
      <c r="RX1092" s="68"/>
      <c r="RY1092" s="68"/>
      <c r="RZ1092" s="68"/>
      <c r="SA1092" s="68"/>
      <c r="SB1092" s="68"/>
      <c r="SC1092" s="68"/>
      <c r="SD1092" s="68"/>
      <c r="SE1092" s="68"/>
      <c r="SF1092" s="68"/>
      <c r="SG1092" s="68"/>
      <c r="SH1092" s="68"/>
      <c r="SI1092" s="68"/>
      <c r="SJ1092" s="68"/>
      <c r="SK1092" s="68"/>
      <c r="SL1092" s="68"/>
      <c r="SM1092" s="68"/>
      <c r="SN1092" s="68"/>
      <c r="SO1092" s="68"/>
      <c r="SP1092" s="68"/>
      <c r="SQ1092" s="68"/>
      <c r="SR1092" s="68"/>
      <c r="SS1092" s="68"/>
      <c r="ST1092" s="68"/>
      <c r="SU1092" s="68"/>
      <c r="SV1092" s="68"/>
    </row>
    <row r="1093" spans="1:516" ht="16.5" customHeight="1" x14ac:dyDescent="0.2">
      <c r="A1093" s="20">
        <v>485</v>
      </c>
      <c r="B1093" s="20" t="s">
        <v>62</v>
      </c>
      <c r="C1093" s="20" t="s">
        <v>933</v>
      </c>
      <c r="D1093" s="20" t="s">
        <v>38</v>
      </c>
      <c r="E1093" s="20" t="s">
        <v>1340</v>
      </c>
      <c r="F1093" s="22" t="s">
        <v>950</v>
      </c>
      <c r="G1093" s="20" t="s">
        <v>25</v>
      </c>
      <c r="H1093" s="20" t="s">
        <v>26</v>
      </c>
      <c r="I1093" s="20" t="s">
        <v>81</v>
      </c>
      <c r="J1093" s="22" t="s">
        <v>933</v>
      </c>
      <c r="K1093" s="20"/>
      <c r="L1093" s="20"/>
      <c r="M1093" s="20"/>
      <c r="N1093" s="20"/>
      <c r="O1093" s="23"/>
      <c r="P1093" s="23">
        <v>40000000</v>
      </c>
      <c r="Q1093" s="24">
        <v>1</v>
      </c>
      <c r="R1093" s="25">
        <v>45931</v>
      </c>
      <c r="S1093" s="20" t="s">
        <v>83</v>
      </c>
      <c r="T1093" s="26">
        <f t="shared" si="19"/>
        <v>40000000</v>
      </c>
      <c r="U1093" s="27" t="s">
        <v>100</v>
      </c>
      <c r="V1093" s="27" t="s">
        <v>100</v>
      </c>
      <c r="W1093" s="68"/>
      <c r="X1093" s="68"/>
      <c r="Y1093" s="68"/>
      <c r="Z1093" s="68"/>
      <c r="AA1093" s="68"/>
      <c r="AB1093" s="68"/>
      <c r="AC1093" s="68"/>
      <c r="AD1093" s="68"/>
      <c r="AE1093" s="68"/>
      <c r="AF1093" s="68"/>
      <c r="AG1093" s="68"/>
      <c r="AH1093" s="68"/>
      <c r="AI1093" s="68"/>
      <c r="AJ1093" s="68"/>
      <c r="AK1093" s="68"/>
      <c r="AL1093" s="68"/>
      <c r="AM1093" s="68"/>
      <c r="AN1093" s="68"/>
      <c r="AO1093" s="68"/>
      <c r="AP1093" s="68"/>
      <c r="AQ1093" s="68"/>
      <c r="AR1093" s="68"/>
      <c r="AS1093" s="68"/>
      <c r="AT1093" s="68"/>
      <c r="AU1093" s="68"/>
      <c r="AV1093" s="68"/>
      <c r="AW1093" s="68"/>
      <c r="AX1093" s="68"/>
      <c r="AY1093" s="68"/>
      <c r="AZ1093" s="68"/>
      <c r="BA1093" s="68"/>
      <c r="BB1093" s="68"/>
      <c r="BC1093" s="68"/>
      <c r="BD1093" s="68"/>
      <c r="BE1093" s="68"/>
      <c r="BF1093" s="68"/>
      <c r="BG1093" s="68"/>
      <c r="BH1093" s="68"/>
      <c r="BI1093" s="68"/>
      <c r="BJ1093" s="68"/>
      <c r="BK1093" s="68"/>
      <c r="BL1093" s="68"/>
      <c r="BM1093" s="68"/>
      <c r="BN1093" s="68"/>
      <c r="BO1093" s="68"/>
      <c r="BP1093" s="68"/>
      <c r="BQ1093" s="68"/>
      <c r="BR1093" s="68"/>
      <c r="BS1093" s="68"/>
      <c r="BT1093" s="68"/>
      <c r="BU1093" s="68"/>
      <c r="BV1093" s="68"/>
      <c r="BW1093" s="68"/>
      <c r="BX1093" s="68"/>
      <c r="BY1093" s="68"/>
      <c r="BZ1093" s="68"/>
      <c r="CA1093" s="68"/>
      <c r="CB1093" s="68"/>
      <c r="CC1093" s="68"/>
      <c r="CD1093" s="68"/>
      <c r="CE1093" s="68"/>
      <c r="CF1093" s="68"/>
      <c r="CG1093" s="68"/>
      <c r="CH1093" s="68"/>
      <c r="CI1093" s="68"/>
      <c r="CJ1093" s="68"/>
      <c r="CK1093" s="68"/>
      <c r="CL1093" s="68"/>
      <c r="CM1093" s="68"/>
      <c r="CN1093" s="68"/>
      <c r="CO1093" s="68"/>
      <c r="CP1093" s="68"/>
      <c r="CQ1093" s="68"/>
      <c r="CR1093" s="68"/>
      <c r="CS1093" s="68"/>
      <c r="CT1093" s="68"/>
      <c r="CU1093" s="68"/>
      <c r="CV1093" s="68"/>
      <c r="CW1093" s="68"/>
      <c r="CX1093" s="68"/>
      <c r="CY1093" s="68"/>
      <c r="CZ1093" s="68"/>
      <c r="DA1093" s="68"/>
      <c r="DB1093" s="68"/>
      <c r="DC1093" s="68"/>
      <c r="DD1093" s="68"/>
      <c r="DE1093" s="68"/>
      <c r="DF1093" s="68"/>
      <c r="DG1093" s="68"/>
      <c r="DH1093" s="68"/>
      <c r="DI1093" s="68"/>
      <c r="DJ1093" s="68"/>
      <c r="DK1093" s="68"/>
      <c r="DL1093" s="68"/>
      <c r="DM1093" s="68"/>
      <c r="DN1093" s="68"/>
      <c r="DO1093" s="68"/>
      <c r="DP1093" s="68"/>
      <c r="DQ1093" s="68"/>
      <c r="DR1093" s="68"/>
      <c r="DS1093" s="68"/>
      <c r="DT1093" s="68"/>
      <c r="DU1093" s="68"/>
      <c r="DV1093" s="68"/>
      <c r="DW1093" s="68"/>
      <c r="DX1093" s="68"/>
      <c r="DY1093" s="68"/>
      <c r="DZ1093" s="68"/>
      <c r="EA1093" s="68"/>
      <c r="EB1093" s="68"/>
      <c r="EC1093" s="68"/>
      <c r="ED1093" s="68"/>
      <c r="EE1093" s="68"/>
      <c r="EF1093" s="68"/>
      <c r="EG1093" s="68"/>
      <c r="EH1093" s="68"/>
      <c r="EI1093" s="68"/>
      <c r="EJ1093" s="68"/>
      <c r="EK1093" s="68"/>
      <c r="EL1093" s="68"/>
      <c r="EM1093" s="68"/>
      <c r="EN1093" s="68"/>
      <c r="EO1093" s="68"/>
      <c r="EP1093" s="68"/>
      <c r="EQ1093" s="68"/>
      <c r="ER1093" s="68"/>
      <c r="ES1093" s="68"/>
      <c r="ET1093" s="68"/>
      <c r="EU1093" s="68"/>
      <c r="EV1093" s="68"/>
      <c r="EW1093" s="68"/>
      <c r="EX1093" s="68"/>
      <c r="EY1093" s="68"/>
      <c r="EZ1093" s="68"/>
      <c r="FA1093" s="68"/>
      <c r="FB1093" s="68"/>
      <c r="FC1093" s="68"/>
      <c r="FD1093" s="68"/>
      <c r="FE1093" s="68"/>
      <c r="FF1093" s="68"/>
      <c r="FG1093" s="68"/>
      <c r="FH1093" s="68"/>
      <c r="FI1093" s="68"/>
      <c r="FJ1093" s="68"/>
      <c r="FK1093" s="68"/>
      <c r="FL1093" s="68"/>
      <c r="FM1093" s="68"/>
      <c r="FN1093" s="68"/>
      <c r="FO1093" s="68"/>
      <c r="FP1093" s="68"/>
      <c r="FQ1093" s="68"/>
      <c r="FR1093" s="68"/>
      <c r="FS1093" s="68"/>
      <c r="FT1093" s="68"/>
      <c r="FU1093" s="68"/>
      <c r="FV1093" s="68"/>
      <c r="FW1093" s="68"/>
      <c r="FX1093" s="68"/>
      <c r="FY1093" s="68"/>
      <c r="FZ1093" s="68"/>
      <c r="GA1093" s="68"/>
      <c r="GB1093" s="68"/>
      <c r="GC1093" s="68"/>
      <c r="GD1093" s="68"/>
      <c r="GE1093" s="68"/>
      <c r="GF1093" s="68"/>
      <c r="GG1093" s="68"/>
      <c r="GH1093" s="68"/>
      <c r="GI1093" s="68"/>
      <c r="GJ1093" s="68"/>
      <c r="GK1093" s="68"/>
      <c r="GL1093" s="68"/>
      <c r="GM1093" s="68"/>
      <c r="GN1093" s="68"/>
      <c r="GO1093" s="68"/>
      <c r="GP1093" s="68"/>
      <c r="GQ1093" s="68"/>
      <c r="GR1093" s="68"/>
      <c r="GS1093" s="68"/>
      <c r="GT1093" s="68"/>
      <c r="GU1093" s="68"/>
      <c r="GV1093" s="68"/>
      <c r="GW1093" s="68"/>
      <c r="GX1093" s="68"/>
      <c r="GY1093" s="68"/>
      <c r="GZ1093" s="68"/>
      <c r="HA1093" s="68"/>
      <c r="HB1093" s="68"/>
      <c r="HC1093" s="68"/>
      <c r="HD1093" s="68"/>
      <c r="HE1093" s="68"/>
      <c r="HF1093" s="68"/>
      <c r="HG1093" s="68"/>
      <c r="HH1093" s="68"/>
      <c r="HI1093" s="68"/>
      <c r="HJ1093" s="68"/>
      <c r="HK1093" s="68"/>
      <c r="HL1093" s="68"/>
      <c r="HM1093" s="68"/>
      <c r="HN1093" s="68"/>
      <c r="HO1093" s="68"/>
      <c r="HP1093" s="68"/>
      <c r="HQ1093" s="68"/>
      <c r="HR1093" s="68"/>
      <c r="HS1093" s="68"/>
      <c r="HT1093" s="68"/>
      <c r="HU1093" s="68"/>
      <c r="HV1093" s="68"/>
      <c r="HW1093" s="68"/>
      <c r="HX1093" s="68"/>
      <c r="HY1093" s="68"/>
      <c r="HZ1093" s="68"/>
      <c r="IA1093" s="68"/>
      <c r="IB1093" s="68"/>
      <c r="IC1093" s="68"/>
      <c r="ID1093" s="68"/>
      <c r="IE1093" s="68"/>
      <c r="IF1093" s="68"/>
      <c r="IG1093" s="68"/>
      <c r="IH1093" s="68"/>
      <c r="II1093" s="68"/>
      <c r="IJ1093" s="68"/>
      <c r="IK1093" s="68"/>
      <c r="IL1093" s="68"/>
      <c r="IM1093" s="68"/>
      <c r="IN1093" s="68"/>
      <c r="IO1093" s="68"/>
      <c r="IP1093" s="68"/>
      <c r="IQ1093" s="68"/>
      <c r="IR1093" s="68"/>
      <c r="IS1093" s="68"/>
      <c r="IT1093" s="68"/>
      <c r="IU1093" s="68"/>
      <c r="IV1093" s="68"/>
      <c r="IW1093" s="68"/>
      <c r="IX1093" s="68"/>
      <c r="IY1093" s="68"/>
      <c r="IZ1093" s="68"/>
      <c r="JA1093" s="68"/>
      <c r="JB1093" s="68"/>
      <c r="JC1093" s="68"/>
      <c r="JD1093" s="68"/>
      <c r="JE1093" s="68"/>
      <c r="JF1093" s="68"/>
      <c r="JG1093" s="68"/>
      <c r="JH1093" s="68"/>
      <c r="JI1093" s="68"/>
      <c r="JJ1093" s="68"/>
      <c r="JK1093" s="68"/>
      <c r="JL1093" s="68"/>
      <c r="JM1093" s="68"/>
      <c r="JN1093" s="68"/>
      <c r="JO1093" s="68"/>
      <c r="JP1093" s="68"/>
      <c r="JQ1093" s="68"/>
      <c r="JR1093" s="68"/>
      <c r="JS1093" s="68"/>
      <c r="JT1093" s="68"/>
      <c r="JU1093" s="68"/>
      <c r="JV1093" s="68"/>
      <c r="JW1093" s="68"/>
      <c r="JX1093" s="68"/>
      <c r="JY1093" s="68"/>
      <c r="JZ1093" s="68"/>
      <c r="KA1093" s="68"/>
      <c r="KB1093" s="68"/>
      <c r="KC1093" s="68"/>
      <c r="KD1093" s="68"/>
      <c r="KE1093" s="68"/>
      <c r="KF1093" s="68"/>
      <c r="KG1093" s="68"/>
      <c r="KH1093" s="68"/>
      <c r="KI1093" s="68"/>
      <c r="KJ1093" s="68"/>
      <c r="KK1093" s="68"/>
      <c r="KL1093" s="68"/>
      <c r="KM1093" s="68"/>
      <c r="KN1093" s="68"/>
      <c r="KO1093" s="68"/>
      <c r="KP1093" s="68"/>
      <c r="KQ1093" s="68"/>
      <c r="KR1093" s="68"/>
      <c r="KS1093" s="68"/>
      <c r="KT1093" s="68"/>
      <c r="KU1093" s="68"/>
      <c r="KV1093" s="68"/>
      <c r="KW1093" s="68"/>
      <c r="KX1093" s="68"/>
      <c r="KY1093" s="68"/>
      <c r="KZ1093" s="68"/>
      <c r="LA1093" s="68"/>
      <c r="LB1093" s="68"/>
      <c r="LC1093" s="68"/>
      <c r="LD1093" s="68"/>
      <c r="LE1093" s="68"/>
      <c r="LF1093" s="68"/>
      <c r="LG1093" s="68"/>
      <c r="LH1093" s="68"/>
      <c r="LI1093" s="68"/>
      <c r="LJ1093" s="68"/>
      <c r="LK1093" s="68"/>
      <c r="LL1093" s="68"/>
      <c r="LM1093" s="68"/>
      <c r="LN1093" s="68"/>
      <c r="LO1093" s="68"/>
      <c r="LP1093" s="68"/>
      <c r="LQ1093" s="68"/>
      <c r="LR1093" s="68"/>
      <c r="LS1093" s="68"/>
      <c r="LT1093" s="68"/>
      <c r="LU1093" s="68"/>
      <c r="LV1093" s="68"/>
      <c r="LW1093" s="68"/>
      <c r="LX1093" s="68"/>
      <c r="LY1093" s="68"/>
      <c r="LZ1093" s="68"/>
      <c r="MA1093" s="68"/>
      <c r="MB1093" s="68"/>
      <c r="MC1093" s="68"/>
      <c r="MD1093" s="68"/>
      <c r="ME1093" s="68"/>
      <c r="MF1093" s="68"/>
      <c r="MG1093" s="68"/>
      <c r="MH1093" s="68"/>
      <c r="MI1093" s="68"/>
      <c r="MJ1093" s="68"/>
      <c r="MK1093" s="68"/>
      <c r="ML1093" s="68"/>
      <c r="MM1093" s="68"/>
      <c r="MN1093" s="68"/>
      <c r="MO1093" s="68"/>
      <c r="MP1093" s="68"/>
      <c r="MQ1093" s="68"/>
      <c r="MR1093" s="68"/>
      <c r="MS1093" s="68"/>
      <c r="MT1093" s="68"/>
      <c r="MU1093" s="68"/>
      <c r="MV1093" s="68"/>
      <c r="MW1093" s="68"/>
      <c r="MX1093" s="68"/>
      <c r="MY1093" s="68"/>
      <c r="MZ1093" s="68"/>
      <c r="NA1093" s="68"/>
      <c r="NB1093" s="68"/>
      <c r="NC1093" s="68"/>
      <c r="ND1093" s="68"/>
      <c r="NE1093" s="68"/>
      <c r="NF1093" s="68"/>
      <c r="NG1093" s="68"/>
      <c r="NH1093" s="68"/>
      <c r="NI1093" s="68"/>
      <c r="NJ1093" s="68"/>
      <c r="NK1093" s="68"/>
      <c r="NL1093" s="68"/>
      <c r="NM1093" s="68"/>
      <c r="NN1093" s="68"/>
      <c r="NO1093" s="68"/>
      <c r="NP1093" s="68"/>
      <c r="NQ1093" s="68"/>
      <c r="NR1093" s="68"/>
      <c r="NS1093" s="68"/>
      <c r="NT1093" s="68"/>
      <c r="NU1093" s="68"/>
      <c r="NV1093" s="68"/>
      <c r="NW1093" s="68"/>
      <c r="NX1093" s="68"/>
      <c r="NY1093" s="68"/>
      <c r="NZ1093" s="68"/>
      <c r="OA1093" s="68"/>
      <c r="OB1093" s="68"/>
      <c r="OC1093" s="68"/>
      <c r="OD1093" s="68"/>
      <c r="OE1093" s="68"/>
      <c r="OF1093" s="68"/>
      <c r="OG1093" s="68"/>
      <c r="OH1093" s="68"/>
      <c r="OI1093" s="68"/>
      <c r="OJ1093" s="68"/>
      <c r="OK1093" s="68"/>
      <c r="OL1093" s="68"/>
      <c r="OM1093" s="68"/>
      <c r="ON1093" s="68"/>
      <c r="OO1093" s="68"/>
      <c r="OP1093" s="68"/>
      <c r="OQ1093" s="68"/>
      <c r="OR1093" s="68"/>
      <c r="OS1093" s="68"/>
      <c r="OT1093" s="68"/>
      <c r="OU1093" s="68"/>
      <c r="OV1093" s="68"/>
      <c r="OW1093" s="68"/>
      <c r="OX1093" s="68"/>
      <c r="OY1093" s="68"/>
      <c r="OZ1093" s="68"/>
      <c r="PA1093" s="68"/>
      <c r="PB1093" s="68"/>
      <c r="PC1093" s="68"/>
      <c r="PD1093" s="68"/>
      <c r="PE1093" s="68"/>
      <c r="PF1093" s="68"/>
      <c r="PG1093" s="68"/>
      <c r="PH1093" s="68"/>
      <c r="PI1093" s="68"/>
      <c r="PJ1093" s="68"/>
      <c r="PK1093" s="68"/>
      <c r="PL1093" s="68"/>
      <c r="PM1093" s="68"/>
      <c r="PN1093" s="68"/>
      <c r="PO1093" s="68"/>
      <c r="PP1093" s="68"/>
      <c r="PQ1093" s="68"/>
      <c r="PR1093" s="68"/>
      <c r="PS1093" s="68"/>
      <c r="PT1093" s="68"/>
      <c r="PU1093" s="68"/>
      <c r="PV1093" s="68"/>
      <c r="PW1093" s="68"/>
      <c r="PX1093" s="68"/>
      <c r="PY1093" s="68"/>
      <c r="PZ1093" s="68"/>
      <c r="QA1093" s="68"/>
      <c r="QB1093" s="68"/>
      <c r="QC1093" s="68"/>
      <c r="QD1093" s="68"/>
      <c r="QE1093" s="68"/>
      <c r="QF1093" s="68"/>
      <c r="QG1093" s="68"/>
      <c r="QH1093" s="68"/>
      <c r="QI1093" s="68"/>
      <c r="QJ1093" s="68"/>
      <c r="QK1093" s="68"/>
      <c r="QL1093" s="68"/>
      <c r="QM1093" s="68"/>
      <c r="QN1093" s="68"/>
      <c r="QO1093" s="68"/>
      <c r="QP1093" s="68"/>
      <c r="QQ1093" s="68"/>
      <c r="QR1093" s="68"/>
      <c r="QS1093" s="68"/>
      <c r="QT1093" s="68"/>
      <c r="QU1093" s="68"/>
      <c r="QV1093" s="68"/>
      <c r="QW1093" s="68"/>
      <c r="QX1093" s="68"/>
      <c r="QY1093" s="68"/>
      <c r="QZ1093" s="68"/>
      <c r="RA1093" s="68"/>
      <c r="RB1093" s="68"/>
      <c r="RC1093" s="68"/>
      <c r="RD1093" s="68"/>
      <c r="RE1093" s="68"/>
      <c r="RF1093" s="68"/>
      <c r="RG1093" s="68"/>
      <c r="RH1093" s="68"/>
      <c r="RI1093" s="68"/>
      <c r="RJ1093" s="68"/>
      <c r="RK1093" s="68"/>
      <c r="RL1093" s="68"/>
      <c r="RM1093" s="68"/>
      <c r="RN1093" s="68"/>
      <c r="RO1093" s="68"/>
      <c r="RP1093" s="68"/>
      <c r="RQ1093" s="68"/>
      <c r="RR1093" s="68"/>
      <c r="RS1093" s="68"/>
      <c r="RT1093" s="68"/>
      <c r="RU1093" s="68"/>
      <c r="RV1093" s="68"/>
      <c r="RW1093" s="68"/>
      <c r="RX1093" s="68"/>
      <c r="RY1093" s="68"/>
      <c r="RZ1093" s="68"/>
      <c r="SA1093" s="68"/>
      <c r="SB1093" s="68"/>
      <c r="SC1093" s="68"/>
      <c r="SD1093" s="68"/>
      <c r="SE1093" s="68"/>
      <c r="SF1093" s="68"/>
      <c r="SG1093" s="68"/>
      <c r="SH1093" s="68"/>
      <c r="SI1093" s="68"/>
      <c r="SJ1093" s="68"/>
      <c r="SK1093" s="68"/>
      <c r="SL1093" s="68"/>
      <c r="SM1093" s="68"/>
      <c r="SN1093" s="68"/>
      <c r="SO1093" s="68"/>
      <c r="SP1093" s="68"/>
      <c r="SQ1093" s="68"/>
      <c r="SR1093" s="68"/>
      <c r="SS1093" s="68"/>
      <c r="ST1093" s="68"/>
      <c r="SU1093" s="68"/>
      <c r="SV1093" s="68"/>
    </row>
    <row r="1094" spans="1:516" ht="16.5" customHeight="1" x14ac:dyDescent="0.2">
      <c r="A1094" s="20">
        <v>486</v>
      </c>
      <c r="B1094" s="20" t="s">
        <v>62</v>
      </c>
      <c r="C1094" s="20" t="s">
        <v>933</v>
      </c>
      <c r="D1094" s="20" t="s">
        <v>38</v>
      </c>
      <c r="E1094" s="20" t="s">
        <v>1340</v>
      </c>
      <c r="F1094" s="22" t="s">
        <v>950</v>
      </c>
      <c r="G1094" s="20" t="s">
        <v>25</v>
      </c>
      <c r="H1094" s="20" t="s">
        <v>26</v>
      </c>
      <c r="I1094" s="20" t="s">
        <v>81</v>
      </c>
      <c r="J1094" s="22" t="s">
        <v>933</v>
      </c>
      <c r="K1094" s="20"/>
      <c r="L1094" s="20"/>
      <c r="M1094" s="20"/>
      <c r="N1094" s="20"/>
      <c r="O1094" s="23"/>
      <c r="P1094" s="23">
        <v>40000000</v>
      </c>
      <c r="Q1094" s="24">
        <v>1</v>
      </c>
      <c r="R1094" s="25">
        <v>45962</v>
      </c>
      <c r="S1094" s="20" t="s">
        <v>83</v>
      </c>
      <c r="T1094" s="26">
        <f t="shared" si="19"/>
        <v>40000000</v>
      </c>
      <c r="U1094" s="27" t="s">
        <v>100</v>
      </c>
      <c r="V1094" s="27" t="s">
        <v>100</v>
      </c>
      <c r="W1094" s="68"/>
      <c r="X1094" s="68"/>
      <c r="Y1094" s="68"/>
      <c r="Z1094" s="68"/>
      <c r="AA1094" s="68"/>
      <c r="AB1094" s="68"/>
      <c r="AC1094" s="68"/>
      <c r="AD1094" s="68"/>
      <c r="AE1094" s="68"/>
      <c r="AF1094" s="68"/>
      <c r="AG1094" s="68"/>
      <c r="AH1094" s="68"/>
      <c r="AI1094" s="68"/>
      <c r="AJ1094" s="68"/>
      <c r="AK1094" s="68"/>
      <c r="AL1094" s="68"/>
      <c r="AM1094" s="68"/>
      <c r="AN1094" s="68"/>
      <c r="AO1094" s="68"/>
      <c r="AP1094" s="68"/>
      <c r="AQ1094" s="68"/>
      <c r="AR1094" s="68"/>
      <c r="AS1094" s="68"/>
      <c r="AT1094" s="68"/>
      <c r="AU1094" s="68"/>
      <c r="AV1094" s="68"/>
      <c r="AW1094" s="68"/>
      <c r="AX1094" s="68"/>
      <c r="AY1094" s="68"/>
      <c r="AZ1094" s="68"/>
      <c r="BA1094" s="68"/>
      <c r="BB1094" s="68"/>
      <c r="BC1094" s="68"/>
      <c r="BD1094" s="68"/>
      <c r="BE1094" s="68"/>
      <c r="BF1094" s="68"/>
      <c r="BG1094" s="68"/>
      <c r="BH1094" s="68"/>
      <c r="BI1094" s="68"/>
      <c r="BJ1094" s="68"/>
      <c r="BK1094" s="68"/>
      <c r="BL1094" s="68"/>
      <c r="BM1094" s="68"/>
      <c r="BN1094" s="68"/>
      <c r="BO1094" s="68"/>
      <c r="BP1094" s="68"/>
      <c r="BQ1094" s="68"/>
      <c r="BR1094" s="68"/>
      <c r="BS1094" s="68"/>
      <c r="BT1094" s="68"/>
      <c r="BU1094" s="68"/>
      <c r="BV1094" s="68"/>
      <c r="BW1094" s="68"/>
      <c r="BX1094" s="68"/>
      <c r="BY1094" s="68"/>
      <c r="BZ1094" s="68"/>
      <c r="CA1094" s="68"/>
      <c r="CB1094" s="68"/>
      <c r="CC1094" s="68"/>
      <c r="CD1094" s="68"/>
      <c r="CE1094" s="68"/>
      <c r="CF1094" s="68"/>
      <c r="CG1094" s="68"/>
      <c r="CH1094" s="68"/>
      <c r="CI1094" s="68"/>
      <c r="CJ1094" s="68"/>
      <c r="CK1094" s="68"/>
      <c r="CL1094" s="68"/>
      <c r="CM1094" s="68"/>
      <c r="CN1094" s="68"/>
      <c r="CO1094" s="68"/>
      <c r="CP1094" s="68"/>
      <c r="CQ1094" s="68"/>
      <c r="CR1094" s="68"/>
      <c r="CS1094" s="68"/>
      <c r="CT1094" s="68"/>
      <c r="CU1094" s="68"/>
      <c r="CV1094" s="68"/>
      <c r="CW1094" s="68"/>
      <c r="CX1094" s="68"/>
      <c r="CY1094" s="68"/>
      <c r="CZ1094" s="68"/>
      <c r="DA1094" s="68"/>
      <c r="DB1094" s="68"/>
      <c r="DC1094" s="68"/>
      <c r="DD1094" s="68"/>
      <c r="DE1094" s="68"/>
      <c r="DF1094" s="68"/>
      <c r="DG1094" s="68"/>
      <c r="DH1094" s="68"/>
      <c r="DI1094" s="68"/>
      <c r="DJ1094" s="68"/>
      <c r="DK1094" s="68"/>
      <c r="DL1094" s="68"/>
      <c r="DM1094" s="68"/>
      <c r="DN1094" s="68"/>
      <c r="DO1094" s="68"/>
      <c r="DP1094" s="68"/>
      <c r="DQ1094" s="68"/>
      <c r="DR1094" s="68"/>
      <c r="DS1094" s="68"/>
      <c r="DT1094" s="68"/>
      <c r="DU1094" s="68"/>
      <c r="DV1094" s="68"/>
      <c r="DW1094" s="68"/>
      <c r="DX1094" s="68"/>
      <c r="DY1094" s="68"/>
      <c r="DZ1094" s="68"/>
      <c r="EA1094" s="68"/>
      <c r="EB1094" s="68"/>
      <c r="EC1094" s="68"/>
      <c r="ED1094" s="68"/>
      <c r="EE1094" s="68"/>
      <c r="EF1094" s="68"/>
      <c r="EG1094" s="68"/>
      <c r="EH1094" s="68"/>
      <c r="EI1094" s="68"/>
      <c r="EJ1094" s="68"/>
      <c r="EK1094" s="68"/>
      <c r="EL1094" s="68"/>
      <c r="EM1094" s="68"/>
      <c r="EN1094" s="68"/>
      <c r="EO1094" s="68"/>
      <c r="EP1094" s="68"/>
      <c r="EQ1094" s="68"/>
      <c r="ER1094" s="68"/>
      <c r="ES1094" s="68"/>
      <c r="ET1094" s="68"/>
      <c r="EU1094" s="68"/>
      <c r="EV1094" s="68"/>
      <c r="EW1094" s="68"/>
      <c r="EX1094" s="68"/>
      <c r="EY1094" s="68"/>
      <c r="EZ1094" s="68"/>
      <c r="FA1094" s="68"/>
      <c r="FB1094" s="68"/>
      <c r="FC1094" s="68"/>
      <c r="FD1094" s="68"/>
      <c r="FE1094" s="68"/>
      <c r="FF1094" s="68"/>
      <c r="FG1094" s="68"/>
      <c r="FH1094" s="68"/>
      <c r="FI1094" s="68"/>
      <c r="FJ1094" s="68"/>
      <c r="FK1094" s="68"/>
      <c r="FL1094" s="68"/>
      <c r="FM1094" s="68"/>
      <c r="FN1094" s="68"/>
      <c r="FO1094" s="68"/>
      <c r="FP1094" s="68"/>
      <c r="FQ1094" s="68"/>
      <c r="FR1094" s="68"/>
      <c r="FS1094" s="68"/>
      <c r="FT1094" s="68"/>
      <c r="FU1094" s="68"/>
      <c r="FV1094" s="68"/>
      <c r="FW1094" s="68"/>
      <c r="FX1094" s="68"/>
      <c r="FY1094" s="68"/>
      <c r="FZ1094" s="68"/>
      <c r="GA1094" s="68"/>
      <c r="GB1094" s="68"/>
      <c r="GC1094" s="68"/>
      <c r="GD1094" s="68"/>
      <c r="GE1094" s="68"/>
      <c r="GF1094" s="68"/>
      <c r="GG1094" s="68"/>
      <c r="GH1094" s="68"/>
      <c r="GI1094" s="68"/>
      <c r="GJ1094" s="68"/>
      <c r="GK1094" s="68"/>
      <c r="GL1094" s="68"/>
      <c r="GM1094" s="68"/>
      <c r="GN1094" s="68"/>
      <c r="GO1094" s="68"/>
      <c r="GP1094" s="68"/>
      <c r="GQ1094" s="68"/>
      <c r="GR1094" s="68"/>
      <c r="GS1094" s="68"/>
      <c r="GT1094" s="68"/>
      <c r="GU1094" s="68"/>
      <c r="GV1094" s="68"/>
      <c r="GW1094" s="68"/>
      <c r="GX1094" s="68"/>
      <c r="GY1094" s="68"/>
      <c r="GZ1094" s="68"/>
      <c r="HA1094" s="68"/>
      <c r="HB1094" s="68"/>
      <c r="HC1094" s="68"/>
      <c r="HD1094" s="68"/>
      <c r="HE1094" s="68"/>
      <c r="HF1094" s="68"/>
      <c r="HG1094" s="68"/>
      <c r="HH1094" s="68"/>
      <c r="HI1094" s="68"/>
      <c r="HJ1094" s="68"/>
      <c r="HK1094" s="68"/>
      <c r="HL1094" s="68"/>
      <c r="HM1094" s="68"/>
      <c r="HN1094" s="68"/>
      <c r="HO1094" s="68"/>
      <c r="HP1094" s="68"/>
      <c r="HQ1094" s="68"/>
      <c r="HR1094" s="68"/>
      <c r="HS1094" s="68"/>
      <c r="HT1094" s="68"/>
      <c r="HU1094" s="68"/>
      <c r="HV1094" s="68"/>
      <c r="HW1094" s="68"/>
      <c r="HX1094" s="68"/>
      <c r="HY1094" s="68"/>
      <c r="HZ1094" s="68"/>
      <c r="IA1094" s="68"/>
      <c r="IB1094" s="68"/>
      <c r="IC1094" s="68"/>
      <c r="ID1094" s="68"/>
      <c r="IE1094" s="68"/>
      <c r="IF1094" s="68"/>
      <c r="IG1094" s="68"/>
      <c r="IH1094" s="68"/>
      <c r="II1094" s="68"/>
      <c r="IJ1094" s="68"/>
      <c r="IK1094" s="68"/>
      <c r="IL1094" s="68"/>
      <c r="IM1094" s="68"/>
      <c r="IN1094" s="68"/>
      <c r="IO1094" s="68"/>
      <c r="IP1094" s="68"/>
      <c r="IQ1094" s="68"/>
      <c r="IR1094" s="68"/>
      <c r="IS1094" s="68"/>
      <c r="IT1094" s="68"/>
      <c r="IU1094" s="68"/>
      <c r="IV1094" s="68"/>
      <c r="IW1094" s="68"/>
      <c r="IX1094" s="68"/>
      <c r="IY1094" s="68"/>
      <c r="IZ1094" s="68"/>
      <c r="JA1094" s="68"/>
      <c r="JB1094" s="68"/>
      <c r="JC1094" s="68"/>
      <c r="JD1094" s="68"/>
      <c r="JE1094" s="68"/>
      <c r="JF1094" s="68"/>
      <c r="JG1094" s="68"/>
      <c r="JH1094" s="68"/>
      <c r="JI1094" s="68"/>
      <c r="JJ1094" s="68"/>
      <c r="JK1094" s="68"/>
      <c r="JL1094" s="68"/>
      <c r="JM1094" s="68"/>
      <c r="JN1094" s="68"/>
      <c r="JO1094" s="68"/>
      <c r="JP1094" s="68"/>
      <c r="JQ1094" s="68"/>
      <c r="JR1094" s="68"/>
      <c r="JS1094" s="68"/>
      <c r="JT1094" s="68"/>
      <c r="JU1094" s="68"/>
      <c r="JV1094" s="68"/>
      <c r="JW1094" s="68"/>
      <c r="JX1094" s="68"/>
      <c r="JY1094" s="68"/>
      <c r="JZ1094" s="68"/>
      <c r="KA1094" s="68"/>
      <c r="KB1094" s="68"/>
      <c r="KC1094" s="68"/>
      <c r="KD1094" s="68"/>
      <c r="KE1094" s="68"/>
      <c r="KF1094" s="68"/>
      <c r="KG1094" s="68"/>
      <c r="KH1094" s="68"/>
      <c r="KI1094" s="68"/>
      <c r="KJ1094" s="68"/>
      <c r="KK1094" s="68"/>
      <c r="KL1094" s="68"/>
      <c r="KM1094" s="68"/>
      <c r="KN1094" s="68"/>
      <c r="KO1094" s="68"/>
      <c r="KP1094" s="68"/>
      <c r="KQ1094" s="68"/>
      <c r="KR1094" s="68"/>
      <c r="KS1094" s="68"/>
      <c r="KT1094" s="68"/>
      <c r="KU1094" s="68"/>
      <c r="KV1094" s="68"/>
      <c r="KW1094" s="68"/>
      <c r="KX1094" s="68"/>
      <c r="KY1094" s="68"/>
      <c r="KZ1094" s="68"/>
      <c r="LA1094" s="68"/>
      <c r="LB1094" s="68"/>
      <c r="LC1094" s="68"/>
      <c r="LD1094" s="68"/>
      <c r="LE1094" s="68"/>
      <c r="LF1094" s="68"/>
      <c r="LG1094" s="68"/>
      <c r="LH1094" s="68"/>
      <c r="LI1094" s="68"/>
      <c r="LJ1094" s="68"/>
      <c r="LK1094" s="68"/>
      <c r="LL1094" s="68"/>
      <c r="LM1094" s="68"/>
      <c r="LN1094" s="68"/>
      <c r="LO1094" s="68"/>
      <c r="LP1094" s="68"/>
      <c r="LQ1094" s="68"/>
      <c r="LR1094" s="68"/>
      <c r="LS1094" s="68"/>
      <c r="LT1094" s="68"/>
      <c r="LU1094" s="68"/>
      <c r="LV1094" s="68"/>
      <c r="LW1094" s="68"/>
      <c r="LX1094" s="68"/>
      <c r="LY1094" s="68"/>
      <c r="LZ1094" s="68"/>
      <c r="MA1094" s="68"/>
      <c r="MB1094" s="68"/>
      <c r="MC1094" s="68"/>
      <c r="MD1094" s="68"/>
      <c r="ME1094" s="68"/>
      <c r="MF1094" s="68"/>
      <c r="MG1094" s="68"/>
      <c r="MH1094" s="68"/>
      <c r="MI1094" s="68"/>
      <c r="MJ1094" s="68"/>
      <c r="MK1094" s="68"/>
      <c r="ML1094" s="68"/>
      <c r="MM1094" s="68"/>
      <c r="MN1094" s="68"/>
      <c r="MO1094" s="68"/>
      <c r="MP1094" s="68"/>
      <c r="MQ1094" s="68"/>
      <c r="MR1094" s="68"/>
      <c r="MS1094" s="68"/>
      <c r="MT1094" s="68"/>
      <c r="MU1094" s="68"/>
      <c r="MV1094" s="68"/>
      <c r="MW1094" s="68"/>
      <c r="MX1094" s="68"/>
      <c r="MY1094" s="68"/>
      <c r="MZ1094" s="68"/>
      <c r="NA1094" s="68"/>
      <c r="NB1094" s="68"/>
      <c r="NC1094" s="68"/>
      <c r="ND1094" s="68"/>
      <c r="NE1094" s="68"/>
      <c r="NF1094" s="68"/>
      <c r="NG1094" s="68"/>
      <c r="NH1094" s="68"/>
      <c r="NI1094" s="68"/>
      <c r="NJ1094" s="68"/>
      <c r="NK1094" s="68"/>
      <c r="NL1094" s="68"/>
      <c r="NM1094" s="68"/>
      <c r="NN1094" s="68"/>
      <c r="NO1094" s="68"/>
      <c r="NP1094" s="68"/>
      <c r="NQ1094" s="68"/>
      <c r="NR1094" s="68"/>
      <c r="NS1094" s="68"/>
      <c r="NT1094" s="68"/>
      <c r="NU1094" s="68"/>
      <c r="NV1094" s="68"/>
      <c r="NW1094" s="68"/>
      <c r="NX1094" s="68"/>
      <c r="NY1094" s="68"/>
      <c r="NZ1094" s="68"/>
      <c r="OA1094" s="68"/>
      <c r="OB1094" s="68"/>
      <c r="OC1094" s="68"/>
      <c r="OD1094" s="68"/>
      <c r="OE1094" s="68"/>
      <c r="OF1094" s="68"/>
      <c r="OG1094" s="68"/>
      <c r="OH1094" s="68"/>
      <c r="OI1094" s="68"/>
      <c r="OJ1094" s="68"/>
      <c r="OK1094" s="68"/>
      <c r="OL1094" s="68"/>
      <c r="OM1094" s="68"/>
      <c r="ON1094" s="68"/>
      <c r="OO1094" s="68"/>
      <c r="OP1094" s="68"/>
      <c r="OQ1094" s="68"/>
      <c r="OR1094" s="68"/>
      <c r="OS1094" s="68"/>
      <c r="OT1094" s="68"/>
      <c r="OU1094" s="68"/>
      <c r="OV1094" s="68"/>
      <c r="OW1094" s="68"/>
      <c r="OX1094" s="68"/>
      <c r="OY1094" s="68"/>
      <c r="OZ1094" s="68"/>
      <c r="PA1094" s="68"/>
      <c r="PB1094" s="68"/>
      <c r="PC1094" s="68"/>
      <c r="PD1094" s="68"/>
      <c r="PE1094" s="68"/>
      <c r="PF1094" s="68"/>
      <c r="PG1094" s="68"/>
      <c r="PH1094" s="68"/>
      <c r="PI1094" s="68"/>
      <c r="PJ1094" s="68"/>
      <c r="PK1094" s="68"/>
      <c r="PL1094" s="68"/>
      <c r="PM1094" s="68"/>
      <c r="PN1094" s="68"/>
      <c r="PO1094" s="68"/>
      <c r="PP1094" s="68"/>
      <c r="PQ1094" s="68"/>
      <c r="PR1094" s="68"/>
      <c r="PS1094" s="68"/>
      <c r="PT1094" s="68"/>
      <c r="PU1094" s="68"/>
      <c r="PV1094" s="68"/>
      <c r="PW1094" s="68"/>
      <c r="PX1094" s="68"/>
      <c r="PY1094" s="68"/>
      <c r="PZ1094" s="68"/>
      <c r="QA1094" s="68"/>
      <c r="QB1094" s="68"/>
      <c r="QC1094" s="68"/>
      <c r="QD1094" s="68"/>
      <c r="QE1094" s="68"/>
      <c r="QF1094" s="68"/>
      <c r="QG1094" s="68"/>
      <c r="QH1094" s="68"/>
      <c r="QI1094" s="68"/>
      <c r="QJ1094" s="68"/>
      <c r="QK1094" s="68"/>
      <c r="QL1094" s="68"/>
      <c r="QM1094" s="68"/>
      <c r="QN1094" s="68"/>
      <c r="QO1094" s="68"/>
      <c r="QP1094" s="68"/>
      <c r="QQ1094" s="68"/>
      <c r="QR1094" s="68"/>
      <c r="QS1094" s="68"/>
      <c r="QT1094" s="68"/>
      <c r="QU1094" s="68"/>
      <c r="QV1094" s="68"/>
      <c r="QW1094" s="68"/>
      <c r="QX1094" s="68"/>
      <c r="QY1094" s="68"/>
      <c r="QZ1094" s="68"/>
      <c r="RA1094" s="68"/>
      <c r="RB1094" s="68"/>
      <c r="RC1094" s="68"/>
      <c r="RD1094" s="68"/>
      <c r="RE1094" s="68"/>
      <c r="RF1094" s="68"/>
      <c r="RG1094" s="68"/>
      <c r="RH1094" s="68"/>
      <c r="RI1094" s="68"/>
      <c r="RJ1094" s="68"/>
      <c r="RK1094" s="68"/>
      <c r="RL1094" s="68"/>
      <c r="RM1094" s="68"/>
      <c r="RN1094" s="68"/>
      <c r="RO1094" s="68"/>
      <c r="RP1094" s="68"/>
      <c r="RQ1094" s="68"/>
      <c r="RR1094" s="68"/>
      <c r="RS1094" s="68"/>
      <c r="RT1094" s="68"/>
      <c r="RU1094" s="68"/>
      <c r="RV1094" s="68"/>
      <c r="RW1094" s="68"/>
      <c r="RX1094" s="68"/>
      <c r="RY1094" s="68"/>
      <c r="RZ1094" s="68"/>
      <c r="SA1094" s="68"/>
      <c r="SB1094" s="68"/>
      <c r="SC1094" s="68"/>
      <c r="SD1094" s="68"/>
      <c r="SE1094" s="68"/>
      <c r="SF1094" s="68"/>
      <c r="SG1094" s="68"/>
      <c r="SH1094" s="68"/>
      <c r="SI1094" s="68"/>
      <c r="SJ1094" s="68"/>
      <c r="SK1094" s="68"/>
      <c r="SL1094" s="68"/>
      <c r="SM1094" s="68"/>
      <c r="SN1094" s="68"/>
      <c r="SO1094" s="68"/>
      <c r="SP1094" s="68"/>
      <c r="SQ1094" s="68"/>
      <c r="SR1094" s="68"/>
      <c r="SS1094" s="68"/>
      <c r="ST1094" s="68"/>
      <c r="SU1094" s="68"/>
      <c r="SV1094" s="68"/>
    </row>
    <row r="1095" spans="1:516" ht="16.5" customHeight="1" x14ac:dyDescent="0.2">
      <c r="A1095" s="20">
        <v>487</v>
      </c>
      <c r="B1095" s="20" t="s">
        <v>62</v>
      </c>
      <c r="C1095" s="20" t="s">
        <v>933</v>
      </c>
      <c r="D1095" s="20" t="s">
        <v>38</v>
      </c>
      <c r="E1095" s="20" t="s">
        <v>1340</v>
      </c>
      <c r="F1095" s="22" t="s">
        <v>950</v>
      </c>
      <c r="G1095" s="20" t="s">
        <v>25</v>
      </c>
      <c r="H1095" s="20" t="s">
        <v>26</v>
      </c>
      <c r="I1095" s="20" t="s">
        <v>81</v>
      </c>
      <c r="J1095" s="22" t="s">
        <v>933</v>
      </c>
      <c r="K1095" s="20"/>
      <c r="L1095" s="20"/>
      <c r="M1095" s="20"/>
      <c r="N1095" s="20"/>
      <c r="O1095" s="23"/>
      <c r="P1095" s="23">
        <v>40000000</v>
      </c>
      <c r="Q1095" s="24">
        <v>1</v>
      </c>
      <c r="R1095" s="25">
        <v>45992</v>
      </c>
      <c r="S1095" s="20" t="s">
        <v>83</v>
      </c>
      <c r="T1095" s="26">
        <f t="shared" si="19"/>
        <v>40000000</v>
      </c>
      <c r="U1095" s="27" t="s">
        <v>100</v>
      </c>
      <c r="V1095" s="27" t="s">
        <v>100</v>
      </c>
      <c r="W1095" s="68"/>
      <c r="X1095" s="68"/>
      <c r="Y1095" s="68"/>
      <c r="Z1095" s="68"/>
      <c r="AA1095" s="68"/>
      <c r="AB1095" s="68"/>
      <c r="AC1095" s="68"/>
      <c r="AD1095" s="68"/>
      <c r="AE1095" s="68"/>
      <c r="AF1095" s="68"/>
      <c r="AG1095" s="68"/>
      <c r="AH1095" s="68"/>
      <c r="AI1095" s="68"/>
      <c r="AJ1095" s="68"/>
      <c r="AK1095" s="68"/>
      <c r="AL1095" s="68"/>
      <c r="AM1095" s="68"/>
      <c r="AN1095" s="68"/>
      <c r="AO1095" s="68"/>
      <c r="AP1095" s="68"/>
      <c r="AQ1095" s="68"/>
      <c r="AR1095" s="68"/>
      <c r="AS1095" s="68"/>
      <c r="AT1095" s="68"/>
      <c r="AU1095" s="68"/>
      <c r="AV1095" s="68"/>
      <c r="AW1095" s="68"/>
      <c r="AX1095" s="68"/>
      <c r="AY1095" s="68"/>
      <c r="AZ1095" s="68"/>
      <c r="BA1095" s="68"/>
      <c r="BB1095" s="68"/>
      <c r="BC1095" s="68"/>
      <c r="BD1095" s="68"/>
      <c r="BE1095" s="68"/>
      <c r="BF1095" s="68"/>
      <c r="BG1095" s="68"/>
      <c r="BH1095" s="68"/>
      <c r="BI1095" s="68"/>
      <c r="BJ1095" s="68"/>
      <c r="BK1095" s="68"/>
      <c r="BL1095" s="68"/>
      <c r="BM1095" s="68"/>
      <c r="BN1095" s="68"/>
      <c r="BO1095" s="68"/>
      <c r="BP1095" s="68"/>
      <c r="BQ1095" s="68"/>
      <c r="BR1095" s="68"/>
      <c r="BS1095" s="68"/>
      <c r="BT1095" s="68"/>
      <c r="BU1095" s="68"/>
      <c r="BV1095" s="68"/>
      <c r="BW1095" s="68"/>
      <c r="BX1095" s="68"/>
      <c r="BY1095" s="68"/>
      <c r="BZ1095" s="68"/>
      <c r="CA1095" s="68"/>
      <c r="CB1095" s="68"/>
      <c r="CC1095" s="68"/>
      <c r="CD1095" s="68"/>
      <c r="CE1095" s="68"/>
      <c r="CF1095" s="68"/>
      <c r="CG1095" s="68"/>
      <c r="CH1095" s="68"/>
      <c r="CI1095" s="68"/>
      <c r="CJ1095" s="68"/>
      <c r="CK1095" s="68"/>
      <c r="CL1095" s="68"/>
      <c r="CM1095" s="68"/>
      <c r="CN1095" s="68"/>
      <c r="CO1095" s="68"/>
      <c r="CP1095" s="68"/>
      <c r="CQ1095" s="68"/>
      <c r="CR1095" s="68"/>
      <c r="CS1095" s="68"/>
      <c r="CT1095" s="68"/>
      <c r="CU1095" s="68"/>
      <c r="CV1095" s="68"/>
      <c r="CW1095" s="68"/>
      <c r="CX1095" s="68"/>
      <c r="CY1095" s="68"/>
      <c r="CZ1095" s="68"/>
      <c r="DA1095" s="68"/>
      <c r="DB1095" s="68"/>
      <c r="DC1095" s="68"/>
      <c r="DD1095" s="68"/>
      <c r="DE1095" s="68"/>
      <c r="DF1095" s="68"/>
      <c r="DG1095" s="68"/>
      <c r="DH1095" s="68"/>
      <c r="DI1095" s="68"/>
      <c r="DJ1095" s="68"/>
      <c r="DK1095" s="68"/>
      <c r="DL1095" s="68"/>
      <c r="DM1095" s="68"/>
      <c r="DN1095" s="68"/>
      <c r="DO1095" s="68"/>
      <c r="DP1095" s="68"/>
      <c r="DQ1095" s="68"/>
      <c r="DR1095" s="68"/>
      <c r="DS1095" s="68"/>
      <c r="DT1095" s="68"/>
      <c r="DU1095" s="68"/>
      <c r="DV1095" s="68"/>
      <c r="DW1095" s="68"/>
      <c r="DX1095" s="68"/>
      <c r="DY1095" s="68"/>
      <c r="DZ1095" s="68"/>
      <c r="EA1095" s="68"/>
      <c r="EB1095" s="68"/>
      <c r="EC1095" s="68"/>
      <c r="ED1095" s="68"/>
      <c r="EE1095" s="68"/>
      <c r="EF1095" s="68"/>
      <c r="EG1095" s="68"/>
      <c r="EH1095" s="68"/>
      <c r="EI1095" s="68"/>
      <c r="EJ1095" s="68"/>
      <c r="EK1095" s="68"/>
      <c r="EL1095" s="68"/>
      <c r="EM1095" s="68"/>
      <c r="EN1095" s="68"/>
      <c r="EO1095" s="68"/>
      <c r="EP1095" s="68"/>
      <c r="EQ1095" s="68"/>
      <c r="ER1095" s="68"/>
      <c r="ES1095" s="68"/>
      <c r="ET1095" s="68"/>
      <c r="EU1095" s="68"/>
      <c r="EV1095" s="68"/>
      <c r="EW1095" s="68"/>
      <c r="EX1095" s="68"/>
      <c r="EY1095" s="68"/>
      <c r="EZ1095" s="68"/>
      <c r="FA1095" s="68"/>
      <c r="FB1095" s="68"/>
      <c r="FC1095" s="68"/>
      <c r="FD1095" s="68"/>
      <c r="FE1095" s="68"/>
      <c r="FF1095" s="68"/>
      <c r="FG1095" s="68"/>
      <c r="FH1095" s="68"/>
      <c r="FI1095" s="68"/>
      <c r="FJ1095" s="68"/>
      <c r="FK1095" s="68"/>
      <c r="FL1095" s="68"/>
      <c r="FM1095" s="68"/>
      <c r="FN1095" s="68"/>
      <c r="FO1095" s="68"/>
      <c r="FP1095" s="68"/>
      <c r="FQ1095" s="68"/>
      <c r="FR1095" s="68"/>
      <c r="FS1095" s="68"/>
      <c r="FT1095" s="68"/>
      <c r="FU1095" s="68"/>
      <c r="FV1095" s="68"/>
      <c r="FW1095" s="68"/>
      <c r="FX1095" s="68"/>
      <c r="FY1095" s="68"/>
      <c r="FZ1095" s="68"/>
      <c r="GA1095" s="68"/>
      <c r="GB1095" s="68"/>
      <c r="GC1095" s="68"/>
      <c r="GD1095" s="68"/>
      <c r="GE1095" s="68"/>
      <c r="GF1095" s="68"/>
      <c r="GG1095" s="68"/>
      <c r="GH1095" s="68"/>
      <c r="GI1095" s="68"/>
      <c r="GJ1095" s="68"/>
      <c r="GK1095" s="68"/>
      <c r="GL1095" s="68"/>
      <c r="GM1095" s="68"/>
      <c r="GN1095" s="68"/>
      <c r="GO1095" s="68"/>
      <c r="GP1095" s="68"/>
      <c r="GQ1095" s="68"/>
      <c r="GR1095" s="68"/>
      <c r="GS1095" s="68"/>
      <c r="GT1095" s="68"/>
      <c r="GU1095" s="68"/>
      <c r="GV1095" s="68"/>
      <c r="GW1095" s="68"/>
      <c r="GX1095" s="68"/>
      <c r="GY1095" s="68"/>
      <c r="GZ1095" s="68"/>
      <c r="HA1095" s="68"/>
      <c r="HB1095" s="68"/>
      <c r="HC1095" s="68"/>
      <c r="HD1095" s="68"/>
      <c r="HE1095" s="68"/>
      <c r="HF1095" s="68"/>
      <c r="HG1095" s="68"/>
      <c r="HH1095" s="68"/>
      <c r="HI1095" s="68"/>
      <c r="HJ1095" s="68"/>
      <c r="HK1095" s="68"/>
      <c r="HL1095" s="68"/>
      <c r="HM1095" s="68"/>
      <c r="HN1095" s="68"/>
      <c r="HO1095" s="68"/>
      <c r="HP1095" s="68"/>
      <c r="HQ1095" s="68"/>
      <c r="HR1095" s="68"/>
      <c r="HS1095" s="68"/>
      <c r="HT1095" s="68"/>
      <c r="HU1095" s="68"/>
      <c r="HV1095" s="68"/>
      <c r="HW1095" s="68"/>
      <c r="HX1095" s="68"/>
      <c r="HY1095" s="68"/>
      <c r="HZ1095" s="68"/>
      <c r="IA1095" s="68"/>
      <c r="IB1095" s="68"/>
      <c r="IC1095" s="68"/>
      <c r="ID1095" s="68"/>
      <c r="IE1095" s="68"/>
      <c r="IF1095" s="68"/>
      <c r="IG1095" s="68"/>
      <c r="IH1095" s="68"/>
      <c r="II1095" s="68"/>
      <c r="IJ1095" s="68"/>
      <c r="IK1095" s="68"/>
      <c r="IL1095" s="68"/>
      <c r="IM1095" s="68"/>
      <c r="IN1095" s="68"/>
      <c r="IO1095" s="68"/>
      <c r="IP1095" s="68"/>
      <c r="IQ1095" s="68"/>
      <c r="IR1095" s="68"/>
      <c r="IS1095" s="68"/>
      <c r="IT1095" s="68"/>
      <c r="IU1095" s="68"/>
      <c r="IV1095" s="68"/>
      <c r="IW1095" s="68"/>
      <c r="IX1095" s="68"/>
      <c r="IY1095" s="68"/>
      <c r="IZ1095" s="68"/>
      <c r="JA1095" s="68"/>
      <c r="JB1095" s="68"/>
      <c r="JC1095" s="68"/>
      <c r="JD1095" s="68"/>
      <c r="JE1095" s="68"/>
      <c r="JF1095" s="68"/>
      <c r="JG1095" s="68"/>
      <c r="JH1095" s="68"/>
      <c r="JI1095" s="68"/>
      <c r="JJ1095" s="68"/>
      <c r="JK1095" s="68"/>
      <c r="JL1095" s="68"/>
      <c r="JM1095" s="68"/>
      <c r="JN1095" s="68"/>
      <c r="JO1095" s="68"/>
      <c r="JP1095" s="68"/>
      <c r="JQ1095" s="68"/>
      <c r="JR1095" s="68"/>
      <c r="JS1095" s="68"/>
      <c r="JT1095" s="68"/>
      <c r="JU1095" s="68"/>
      <c r="JV1095" s="68"/>
      <c r="JW1095" s="68"/>
      <c r="JX1095" s="68"/>
      <c r="JY1095" s="68"/>
      <c r="JZ1095" s="68"/>
      <c r="KA1095" s="68"/>
      <c r="KB1095" s="68"/>
      <c r="KC1095" s="68"/>
      <c r="KD1095" s="68"/>
      <c r="KE1095" s="68"/>
      <c r="KF1095" s="68"/>
      <c r="KG1095" s="68"/>
      <c r="KH1095" s="68"/>
      <c r="KI1095" s="68"/>
      <c r="KJ1095" s="68"/>
      <c r="KK1095" s="68"/>
      <c r="KL1095" s="68"/>
      <c r="KM1095" s="68"/>
      <c r="KN1095" s="68"/>
      <c r="KO1095" s="68"/>
      <c r="KP1095" s="68"/>
      <c r="KQ1095" s="68"/>
      <c r="KR1095" s="68"/>
      <c r="KS1095" s="68"/>
      <c r="KT1095" s="68"/>
      <c r="KU1095" s="68"/>
      <c r="KV1095" s="68"/>
      <c r="KW1095" s="68"/>
      <c r="KX1095" s="68"/>
      <c r="KY1095" s="68"/>
      <c r="KZ1095" s="68"/>
      <c r="LA1095" s="68"/>
      <c r="LB1095" s="68"/>
      <c r="LC1095" s="68"/>
      <c r="LD1095" s="68"/>
      <c r="LE1095" s="68"/>
      <c r="LF1095" s="68"/>
      <c r="LG1095" s="68"/>
      <c r="LH1095" s="68"/>
      <c r="LI1095" s="68"/>
      <c r="LJ1095" s="68"/>
      <c r="LK1095" s="68"/>
      <c r="LL1095" s="68"/>
      <c r="LM1095" s="68"/>
      <c r="LN1095" s="68"/>
      <c r="LO1095" s="68"/>
      <c r="LP1095" s="68"/>
      <c r="LQ1095" s="68"/>
      <c r="LR1095" s="68"/>
      <c r="LS1095" s="68"/>
      <c r="LT1095" s="68"/>
      <c r="LU1095" s="68"/>
      <c r="LV1095" s="68"/>
      <c r="LW1095" s="68"/>
      <c r="LX1095" s="68"/>
      <c r="LY1095" s="68"/>
      <c r="LZ1095" s="68"/>
      <c r="MA1095" s="68"/>
      <c r="MB1095" s="68"/>
      <c r="MC1095" s="68"/>
      <c r="MD1095" s="68"/>
      <c r="ME1095" s="68"/>
      <c r="MF1095" s="68"/>
      <c r="MG1095" s="68"/>
      <c r="MH1095" s="68"/>
      <c r="MI1095" s="68"/>
      <c r="MJ1095" s="68"/>
      <c r="MK1095" s="68"/>
      <c r="ML1095" s="68"/>
      <c r="MM1095" s="68"/>
      <c r="MN1095" s="68"/>
      <c r="MO1095" s="68"/>
      <c r="MP1095" s="68"/>
      <c r="MQ1095" s="68"/>
      <c r="MR1095" s="68"/>
      <c r="MS1095" s="68"/>
      <c r="MT1095" s="68"/>
      <c r="MU1095" s="68"/>
      <c r="MV1095" s="68"/>
      <c r="MW1095" s="68"/>
      <c r="MX1095" s="68"/>
      <c r="MY1095" s="68"/>
      <c r="MZ1095" s="68"/>
      <c r="NA1095" s="68"/>
      <c r="NB1095" s="68"/>
      <c r="NC1095" s="68"/>
      <c r="ND1095" s="68"/>
      <c r="NE1095" s="68"/>
      <c r="NF1095" s="68"/>
      <c r="NG1095" s="68"/>
      <c r="NH1095" s="68"/>
      <c r="NI1095" s="68"/>
      <c r="NJ1095" s="68"/>
      <c r="NK1095" s="68"/>
      <c r="NL1095" s="68"/>
      <c r="NM1095" s="68"/>
      <c r="NN1095" s="68"/>
      <c r="NO1095" s="68"/>
      <c r="NP1095" s="68"/>
      <c r="NQ1095" s="68"/>
      <c r="NR1095" s="68"/>
      <c r="NS1095" s="68"/>
      <c r="NT1095" s="68"/>
      <c r="NU1095" s="68"/>
      <c r="NV1095" s="68"/>
      <c r="NW1095" s="68"/>
      <c r="NX1095" s="68"/>
      <c r="NY1095" s="68"/>
      <c r="NZ1095" s="68"/>
      <c r="OA1095" s="68"/>
      <c r="OB1095" s="68"/>
      <c r="OC1095" s="68"/>
      <c r="OD1095" s="68"/>
      <c r="OE1095" s="68"/>
      <c r="OF1095" s="68"/>
      <c r="OG1095" s="68"/>
      <c r="OH1095" s="68"/>
      <c r="OI1095" s="68"/>
      <c r="OJ1095" s="68"/>
      <c r="OK1095" s="68"/>
      <c r="OL1095" s="68"/>
      <c r="OM1095" s="68"/>
      <c r="ON1095" s="68"/>
      <c r="OO1095" s="68"/>
      <c r="OP1095" s="68"/>
      <c r="OQ1095" s="68"/>
      <c r="OR1095" s="68"/>
      <c r="OS1095" s="68"/>
      <c r="OT1095" s="68"/>
      <c r="OU1095" s="68"/>
      <c r="OV1095" s="68"/>
      <c r="OW1095" s="68"/>
      <c r="OX1095" s="68"/>
      <c r="OY1095" s="68"/>
      <c r="OZ1095" s="68"/>
      <c r="PA1095" s="68"/>
      <c r="PB1095" s="68"/>
      <c r="PC1095" s="68"/>
      <c r="PD1095" s="68"/>
      <c r="PE1095" s="68"/>
      <c r="PF1095" s="68"/>
      <c r="PG1095" s="68"/>
      <c r="PH1095" s="68"/>
      <c r="PI1095" s="68"/>
      <c r="PJ1095" s="68"/>
      <c r="PK1095" s="68"/>
      <c r="PL1095" s="68"/>
      <c r="PM1095" s="68"/>
      <c r="PN1095" s="68"/>
      <c r="PO1095" s="68"/>
      <c r="PP1095" s="68"/>
      <c r="PQ1095" s="68"/>
      <c r="PR1095" s="68"/>
      <c r="PS1095" s="68"/>
      <c r="PT1095" s="68"/>
      <c r="PU1095" s="68"/>
      <c r="PV1095" s="68"/>
      <c r="PW1095" s="68"/>
      <c r="PX1095" s="68"/>
      <c r="PY1095" s="68"/>
      <c r="PZ1095" s="68"/>
      <c r="QA1095" s="68"/>
      <c r="QB1095" s="68"/>
      <c r="QC1095" s="68"/>
      <c r="QD1095" s="68"/>
      <c r="QE1095" s="68"/>
      <c r="QF1095" s="68"/>
      <c r="QG1095" s="68"/>
      <c r="QH1095" s="68"/>
      <c r="QI1095" s="68"/>
      <c r="QJ1095" s="68"/>
      <c r="QK1095" s="68"/>
      <c r="QL1095" s="68"/>
      <c r="QM1095" s="68"/>
      <c r="QN1095" s="68"/>
      <c r="QO1095" s="68"/>
      <c r="QP1095" s="68"/>
      <c r="QQ1095" s="68"/>
      <c r="QR1095" s="68"/>
      <c r="QS1095" s="68"/>
      <c r="QT1095" s="68"/>
      <c r="QU1095" s="68"/>
      <c r="QV1095" s="68"/>
      <c r="QW1095" s="68"/>
      <c r="QX1095" s="68"/>
      <c r="QY1095" s="68"/>
      <c r="QZ1095" s="68"/>
      <c r="RA1095" s="68"/>
      <c r="RB1095" s="68"/>
      <c r="RC1095" s="68"/>
      <c r="RD1095" s="68"/>
      <c r="RE1095" s="68"/>
      <c r="RF1095" s="68"/>
      <c r="RG1095" s="68"/>
      <c r="RH1095" s="68"/>
      <c r="RI1095" s="68"/>
      <c r="RJ1095" s="68"/>
      <c r="RK1095" s="68"/>
      <c r="RL1095" s="68"/>
      <c r="RM1095" s="68"/>
      <c r="RN1095" s="68"/>
      <c r="RO1095" s="68"/>
      <c r="RP1095" s="68"/>
      <c r="RQ1095" s="68"/>
      <c r="RR1095" s="68"/>
      <c r="RS1095" s="68"/>
      <c r="RT1095" s="68"/>
      <c r="RU1095" s="68"/>
      <c r="RV1095" s="68"/>
      <c r="RW1095" s="68"/>
      <c r="RX1095" s="68"/>
      <c r="RY1095" s="68"/>
      <c r="RZ1095" s="68"/>
      <c r="SA1095" s="68"/>
      <c r="SB1095" s="68"/>
      <c r="SC1095" s="68"/>
      <c r="SD1095" s="68"/>
      <c r="SE1095" s="68"/>
      <c r="SF1095" s="68"/>
      <c r="SG1095" s="68"/>
      <c r="SH1095" s="68"/>
      <c r="SI1095" s="68"/>
      <c r="SJ1095" s="68"/>
      <c r="SK1095" s="68"/>
      <c r="SL1095" s="68"/>
      <c r="SM1095" s="68"/>
      <c r="SN1095" s="68"/>
      <c r="SO1095" s="68"/>
      <c r="SP1095" s="68"/>
      <c r="SQ1095" s="68"/>
      <c r="SR1095" s="68"/>
      <c r="SS1095" s="68"/>
      <c r="ST1095" s="68"/>
      <c r="SU1095" s="68"/>
      <c r="SV1095" s="68"/>
    </row>
    <row r="1096" spans="1:516" ht="16.5" customHeight="1" x14ac:dyDescent="0.2">
      <c r="A1096" s="20">
        <v>488</v>
      </c>
      <c r="B1096" s="20" t="s">
        <v>62</v>
      </c>
      <c r="C1096" s="20" t="s">
        <v>915</v>
      </c>
      <c r="D1096" s="20" t="s">
        <v>38</v>
      </c>
      <c r="E1096" s="20" t="s">
        <v>1345</v>
      </c>
      <c r="F1096" s="22" t="s">
        <v>951</v>
      </c>
      <c r="G1096" s="20" t="s">
        <v>42</v>
      </c>
      <c r="H1096" s="20" t="s">
        <v>35</v>
      </c>
      <c r="I1096" s="20" t="s">
        <v>81</v>
      </c>
      <c r="J1096" s="22" t="s">
        <v>915</v>
      </c>
      <c r="K1096" s="20"/>
      <c r="L1096" s="20"/>
      <c r="M1096" s="20"/>
      <c r="N1096" s="20"/>
      <c r="O1096" s="23"/>
      <c r="P1096" s="23">
        <v>900000</v>
      </c>
      <c r="Q1096" s="24">
        <v>1</v>
      </c>
      <c r="R1096" s="25">
        <v>45658</v>
      </c>
      <c r="S1096" s="20" t="s">
        <v>83</v>
      </c>
      <c r="T1096" s="26">
        <f t="shared" si="19"/>
        <v>900000</v>
      </c>
      <c r="U1096" s="27" t="s">
        <v>100</v>
      </c>
      <c r="V1096" s="27" t="s">
        <v>100</v>
      </c>
      <c r="W1096" s="68"/>
      <c r="X1096" s="68"/>
      <c r="Y1096" s="68"/>
      <c r="Z1096" s="68"/>
      <c r="AA1096" s="68"/>
      <c r="AB1096" s="68"/>
      <c r="AC1096" s="68"/>
      <c r="AD1096" s="68"/>
      <c r="AE1096" s="68"/>
      <c r="AF1096" s="68"/>
      <c r="AG1096" s="68"/>
      <c r="AH1096" s="68"/>
      <c r="AI1096" s="68"/>
      <c r="AJ1096" s="68"/>
      <c r="AK1096" s="68"/>
      <c r="AL1096" s="68"/>
      <c r="AM1096" s="68"/>
      <c r="AN1096" s="68"/>
      <c r="AO1096" s="68"/>
      <c r="AP1096" s="68"/>
      <c r="AQ1096" s="68"/>
      <c r="AR1096" s="68"/>
      <c r="AS1096" s="68"/>
      <c r="AT1096" s="68"/>
      <c r="AU1096" s="68"/>
      <c r="AV1096" s="68"/>
      <c r="AW1096" s="68"/>
      <c r="AX1096" s="68"/>
      <c r="AY1096" s="68"/>
      <c r="AZ1096" s="68"/>
      <c r="BA1096" s="68"/>
      <c r="BB1096" s="68"/>
      <c r="BC1096" s="68"/>
      <c r="BD1096" s="68"/>
      <c r="BE1096" s="68"/>
      <c r="BF1096" s="68"/>
      <c r="BG1096" s="68"/>
      <c r="BH1096" s="68"/>
      <c r="BI1096" s="68"/>
      <c r="BJ1096" s="68"/>
      <c r="BK1096" s="68"/>
      <c r="BL1096" s="68"/>
      <c r="BM1096" s="68"/>
      <c r="BN1096" s="68"/>
      <c r="BO1096" s="68"/>
      <c r="BP1096" s="68"/>
      <c r="BQ1096" s="68"/>
      <c r="BR1096" s="68"/>
      <c r="BS1096" s="68"/>
      <c r="BT1096" s="68"/>
      <c r="BU1096" s="68"/>
      <c r="BV1096" s="68"/>
      <c r="BW1096" s="68"/>
      <c r="BX1096" s="68"/>
      <c r="BY1096" s="68"/>
      <c r="BZ1096" s="68"/>
      <c r="CA1096" s="68"/>
      <c r="CB1096" s="68"/>
      <c r="CC1096" s="68"/>
      <c r="CD1096" s="68"/>
      <c r="CE1096" s="68"/>
      <c r="CF1096" s="68"/>
      <c r="CG1096" s="68"/>
      <c r="CH1096" s="68"/>
      <c r="CI1096" s="68"/>
      <c r="CJ1096" s="68"/>
      <c r="CK1096" s="68"/>
      <c r="CL1096" s="68"/>
      <c r="CM1096" s="68"/>
      <c r="CN1096" s="68"/>
      <c r="CO1096" s="68"/>
      <c r="CP1096" s="68"/>
      <c r="CQ1096" s="68"/>
      <c r="CR1096" s="68"/>
      <c r="CS1096" s="68"/>
      <c r="CT1096" s="68"/>
      <c r="CU1096" s="68"/>
      <c r="CV1096" s="68"/>
      <c r="CW1096" s="68"/>
      <c r="CX1096" s="68"/>
      <c r="CY1096" s="68"/>
      <c r="CZ1096" s="68"/>
      <c r="DA1096" s="68"/>
      <c r="DB1096" s="68"/>
      <c r="DC1096" s="68"/>
      <c r="DD1096" s="68"/>
      <c r="DE1096" s="68"/>
      <c r="DF1096" s="68"/>
      <c r="DG1096" s="68"/>
      <c r="DH1096" s="68"/>
      <c r="DI1096" s="68"/>
      <c r="DJ1096" s="68"/>
      <c r="DK1096" s="68"/>
      <c r="DL1096" s="68"/>
      <c r="DM1096" s="68"/>
      <c r="DN1096" s="68"/>
      <c r="DO1096" s="68"/>
      <c r="DP1096" s="68"/>
      <c r="DQ1096" s="68"/>
      <c r="DR1096" s="68"/>
      <c r="DS1096" s="68"/>
      <c r="DT1096" s="68"/>
      <c r="DU1096" s="68"/>
      <c r="DV1096" s="68"/>
      <c r="DW1096" s="68"/>
      <c r="DX1096" s="68"/>
      <c r="DY1096" s="68"/>
      <c r="DZ1096" s="68"/>
      <c r="EA1096" s="68"/>
      <c r="EB1096" s="68"/>
      <c r="EC1096" s="68"/>
      <c r="ED1096" s="68"/>
      <c r="EE1096" s="68"/>
      <c r="EF1096" s="68"/>
      <c r="EG1096" s="68"/>
      <c r="EH1096" s="68"/>
      <c r="EI1096" s="68"/>
      <c r="EJ1096" s="68"/>
      <c r="EK1096" s="68"/>
      <c r="EL1096" s="68"/>
      <c r="EM1096" s="68"/>
      <c r="EN1096" s="68"/>
      <c r="EO1096" s="68"/>
      <c r="EP1096" s="68"/>
      <c r="EQ1096" s="68"/>
      <c r="ER1096" s="68"/>
      <c r="ES1096" s="68"/>
      <c r="ET1096" s="68"/>
      <c r="EU1096" s="68"/>
      <c r="EV1096" s="68"/>
      <c r="EW1096" s="68"/>
      <c r="EX1096" s="68"/>
      <c r="EY1096" s="68"/>
      <c r="EZ1096" s="68"/>
      <c r="FA1096" s="68"/>
      <c r="FB1096" s="68"/>
      <c r="FC1096" s="68"/>
      <c r="FD1096" s="68"/>
      <c r="FE1096" s="68"/>
      <c r="FF1096" s="68"/>
      <c r="FG1096" s="68"/>
      <c r="FH1096" s="68"/>
      <c r="FI1096" s="68"/>
      <c r="FJ1096" s="68"/>
      <c r="FK1096" s="68"/>
      <c r="FL1096" s="68"/>
      <c r="FM1096" s="68"/>
      <c r="FN1096" s="68"/>
      <c r="FO1096" s="68"/>
      <c r="FP1096" s="68"/>
      <c r="FQ1096" s="68"/>
      <c r="FR1096" s="68"/>
      <c r="FS1096" s="68"/>
      <c r="FT1096" s="68"/>
      <c r="FU1096" s="68"/>
      <c r="FV1096" s="68"/>
      <c r="FW1096" s="68"/>
      <c r="FX1096" s="68"/>
      <c r="FY1096" s="68"/>
      <c r="FZ1096" s="68"/>
      <c r="GA1096" s="68"/>
      <c r="GB1096" s="68"/>
      <c r="GC1096" s="68"/>
      <c r="GD1096" s="68"/>
      <c r="GE1096" s="68"/>
      <c r="GF1096" s="68"/>
      <c r="GG1096" s="68"/>
      <c r="GH1096" s="68"/>
      <c r="GI1096" s="68"/>
      <c r="GJ1096" s="68"/>
      <c r="GK1096" s="68"/>
      <c r="GL1096" s="68"/>
      <c r="GM1096" s="68"/>
      <c r="GN1096" s="68"/>
      <c r="GO1096" s="68"/>
      <c r="GP1096" s="68"/>
      <c r="GQ1096" s="68"/>
      <c r="GR1096" s="68"/>
      <c r="GS1096" s="68"/>
      <c r="GT1096" s="68"/>
      <c r="GU1096" s="68"/>
      <c r="GV1096" s="68"/>
      <c r="GW1096" s="68"/>
      <c r="GX1096" s="68"/>
      <c r="GY1096" s="68"/>
      <c r="GZ1096" s="68"/>
      <c r="HA1096" s="68"/>
      <c r="HB1096" s="68"/>
      <c r="HC1096" s="68"/>
      <c r="HD1096" s="68"/>
      <c r="HE1096" s="68"/>
      <c r="HF1096" s="68"/>
      <c r="HG1096" s="68"/>
      <c r="HH1096" s="68"/>
      <c r="HI1096" s="68"/>
      <c r="HJ1096" s="68"/>
      <c r="HK1096" s="68"/>
      <c r="HL1096" s="68"/>
      <c r="HM1096" s="68"/>
      <c r="HN1096" s="68"/>
      <c r="HO1096" s="68"/>
      <c r="HP1096" s="68"/>
      <c r="HQ1096" s="68"/>
      <c r="HR1096" s="68"/>
      <c r="HS1096" s="68"/>
      <c r="HT1096" s="68"/>
      <c r="HU1096" s="68"/>
      <c r="HV1096" s="68"/>
      <c r="HW1096" s="68"/>
      <c r="HX1096" s="68"/>
      <c r="HY1096" s="68"/>
      <c r="HZ1096" s="68"/>
      <c r="IA1096" s="68"/>
      <c r="IB1096" s="68"/>
      <c r="IC1096" s="68"/>
      <c r="ID1096" s="68"/>
      <c r="IE1096" s="68"/>
      <c r="IF1096" s="68"/>
      <c r="IG1096" s="68"/>
      <c r="IH1096" s="68"/>
      <c r="II1096" s="68"/>
      <c r="IJ1096" s="68"/>
      <c r="IK1096" s="68"/>
      <c r="IL1096" s="68"/>
      <c r="IM1096" s="68"/>
      <c r="IN1096" s="68"/>
      <c r="IO1096" s="68"/>
      <c r="IP1096" s="68"/>
      <c r="IQ1096" s="68"/>
      <c r="IR1096" s="68"/>
      <c r="IS1096" s="68"/>
      <c r="IT1096" s="68"/>
      <c r="IU1096" s="68"/>
      <c r="IV1096" s="68"/>
      <c r="IW1096" s="68"/>
      <c r="IX1096" s="68"/>
      <c r="IY1096" s="68"/>
      <c r="IZ1096" s="68"/>
      <c r="JA1096" s="68"/>
      <c r="JB1096" s="68"/>
      <c r="JC1096" s="68"/>
      <c r="JD1096" s="68"/>
      <c r="JE1096" s="68"/>
      <c r="JF1096" s="68"/>
      <c r="JG1096" s="68"/>
      <c r="JH1096" s="68"/>
      <c r="JI1096" s="68"/>
      <c r="JJ1096" s="68"/>
      <c r="JK1096" s="68"/>
      <c r="JL1096" s="68"/>
      <c r="JM1096" s="68"/>
      <c r="JN1096" s="68"/>
      <c r="JO1096" s="68"/>
      <c r="JP1096" s="68"/>
      <c r="JQ1096" s="68"/>
      <c r="JR1096" s="68"/>
      <c r="JS1096" s="68"/>
      <c r="JT1096" s="68"/>
      <c r="JU1096" s="68"/>
      <c r="JV1096" s="68"/>
      <c r="JW1096" s="68"/>
      <c r="JX1096" s="68"/>
      <c r="JY1096" s="68"/>
      <c r="JZ1096" s="68"/>
      <c r="KA1096" s="68"/>
      <c r="KB1096" s="68"/>
      <c r="KC1096" s="68"/>
      <c r="KD1096" s="68"/>
      <c r="KE1096" s="68"/>
      <c r="KF1096" s="68"/>
      <c r="KG1096" s="68"/>
      <c r="KH1096" s="68"/>
      <c r="KI1096" s="68"/>
      <c r="KJ1096" s="68"/>
      <c r="KK1096" s="68"/>
      <c r="KL1096" s="68"/>
      <c r="KM1096" s="68"/>
      <c r="KN1096" s="68"/>
      <c r="KO1096" s="68"/>
      <c r="KP1096" s="68"/>
      <c r="KQ1096" s="68"/>
      <c r="KR1096" s="68"/>
      <c r="KS1096" s="68"/>
      <c r="KT1096" s="68"/>
      <c r="KU1096" s="68"/>
      <c r="KV1096" s="68"/>
      <c r="KW1096" s="68"/>
      <c r="KX1096" s="68"/>
      <c r="KY1096" s="68"/>
      <c r="KZ1096" s="68"/>
      <c r="LA1096" s="68"/>
      <c r="LB1096" s="68"/>
      <c r="LC1096" s="68"/>
      <c r="LD1096" s="68"/>
      <c r="LE1096" s="68"/>
      <c r="LF1096" s="68"/>
      <c r="LG1096" s="68"/>
      <c r="LH1096" s="68"/>
      <c r="LI1096" s="68"/>
      <c r="LJ1096" s="68"/>
      <c r="LK1096" s="68"/>
      <c r="LL1096" s="68"/>
      <c r="LM1096" s="68"/>
      <c r="LN1096" s="68"/>
      <c r="LO1096" s="68"/>
      <c r="LP1096" s="68"/>
      <c r="LQ1096" s="68"/>
      <c r="LR1096" s="68"/>
      <c r="LS1096" s="68"/>
      <c r="LT1096" s="68"/>
      <c r="LU1096" s="68"/>
      <c r="LV1096" s="68"/>
      <c r="LW1096" s="68"/>
      <c r="LX1096" s="68"/>
      <c r="LY1096" s="68"/>
      <c r="LZ1096" s="68"/>
      <c r="MA1096" s="68"/>
      <c r="MB1096" s="68"/>
      <c r="MC1096" s="68"/>
      <c r="MD1096" s="68"/>
      <c r="ME1096" s="68"/>
      <c r="MF1096" s="68"/>
      <c r="MG1096" s="68"/>
      <c r="MH1096" s="68"/>
      <c r="MI1096" s="68"/>
      <c r="MJ1096" s="68"/>
      <c r="MK1096" s="68"/>
      <c r="ML1096" s="68"/>
      <c r="MM1096" s="68"/>
      <c r="MN1096" s="68"/>
      <c r="MO1096" s="68"/>
      <c r="MP1096" s="68"/>
      <c r="MQ1096" s="68"/>
      <c r="MR1096" s="68"/>
      <c r="MS1096" s="68"/>
      <c r="MT1096" s="68"/>
      <c r="MU1096" s="68"/>
      <c r="MV1096" s="68"/>
      <c r="MW1096" s="68"/>
      <c r="MX1096" s="68"/>
      <c r="MY1096" s="68"/>
      <c r="MZ1096" s="68"/>
      <c r="NA1096" s="68"/>
      <c r="NB1096" s="68"/>
      <c r="NC1096" s="68"/>
      <c r="ND1096" s="68"/>
      <c r="NE1096" s="68"/>
      <c r="NF1096" s="68"/>
      <c r="NG1096" s="68"/>
      <c r="NH1096" s="68"/>
      <c r="NI1096" s="68"/>
      <c r="NJ1096" s="68"/>
      <c r="NK1096" s="68"/>
      <c r="NL1096" s="68"/>
      <c r="NM1096" s="68"/>
      <c r="NN1096" s="68"/>
      <c r="NO1096" s="68"/>
      <c r="NP1096" s="68"/>
      <c r="NQ1096" s="68"/>
      <c r="NR1096" s="68"/>
      <c r="NS1096" s="68"/>
      <c r="NT1096" s="68"/>
      <c r="NU1096" s="68"/>
      <c r="NV1096" s="68"/>
      <c r="NW1096" s="68"/>
      <c r="NX1096" s="68"/>
      <c r="NY1096" s="68"/>
      <c r="NZ1096" s="68"/>
      <c r="OA1096" s="68"/>
      <c r="OB1096" s="68"/>
      <c r="OC1096" s="68"/>
      <c r="OD1096" s="68"/>
      <c r="OE1096" s="68"/>
      <c r="OF1096" s="68"/>
      <c r="OG1096" s="68"/>
      <c r="OH1096" s="68"/>
      <c r="OI1096" s="68"/>
      <c r="OJ1096" s="68"/>
      <c r="OK1096" s="68"/>
      <c r="OL1096" s="68"/>
      <c r="OM1096" s="68"/>
      <c r="ON1096" s="68"/>
      <c r="OO1096" s="68"/>
      <c r="OP1096" s="68"/>
      <c r="OQ1096" s="68"/>
      <c r="OR1096" s="68"/>
      <c r="OS1096" s="68"/>
      <c r="OT1096" s="68"/>
      <c r="OU1096" s="68"/>
      <c r="OV1096" s="68"/>
      <c r="OW1096" s="68"/>
      <c r="OX1096" s="68"/>
      <c r="OY1096" s="68"/>
      <c r="OZ1096" s="68"/>
      <c r="PA1096" s="68"/>
      <c r="PB1096" s="68"/>
      <c r="PC1096" s="68"/>
      <c r="PD1096" s="68"/>
      <c r="PE1096" s="68"/>
      <c r="PF1096" s="68"/>
      <c r="PG1096" s="68"/>
      <c r="PH1096" s="68"/>
      <c r="PI1096" s="68"/>
      <c r="PJ1096" s="68"/>
      <c r="PK1096" s="68"/>
      <c r="PL1096" s="68"/>
      <c r="PM1096" s="68"/>
      <c r="PN1096" s="68"/>
      <c r="PO1096" s="68"/>
      <c r="PP1096" s="68"/>
      <c r="PQ1096" s="68"/>
      <c r="PR1096" s="68"/>
      <c r="PS1096" s="68"/>
      <c r="PT1096" s="68"/>
      <c r="PU1096" s="68"/>
      <c r="PV1096" s="68"/>
      <c r="PW1096" s="68"/>
      <c r="PX1096" s="68"/>
      <c r="PY1096" s="68"/>
      <c r="PZ1096" s="68"/>
      <c r="QA1096" s="68"/>
      <c r="QB1096" s="68"/>
      <c r="QC1096" s="68"/>
      <c r="QD1096" s="68"/>
      <c r="QE1096" s="68"/>
      <c r="QF1096" s="68"/>
      <c r="QG1096" s="68"/>
      <c r="QH1096" s="68"/>
      <c r="QI1096" s="68"/>
      <c r="QJ1096" s="68"/>
      <c r="QK1096" s="68"/>
      <c r="QL1096" s="68"/>
      <c r="QM1096" s="68"/>
      <c r="QN1096" s="68"/>
      <c r="QO1096" s="68"/>
      <c r="QP1096" s="68"/>
      <c r="QQ1096" s="68"/>
      <c r="QR1096" s="68"/>
      <c r="QS1096" s="68"/>
      <c r="QT1096" s="68"/>
      <c r="QU1096" s="68"/>
      <c r="QV1096" s="68"/>
      <c r="QW1096" s="68"/>
      <c r="QX1096" s="68"/>
      <c r="QY1096" s="68"/>
      <c r="QZ1096" s="68"/>
      <c r="RA1096" s="68"/>
      <c r="RB1096" s="68"/>
      <c r="RC1096" s="68"/>
      <c r="RD1096" s="68"/>
      <c r="RE1096" s="68"/>
      <c r="RF1096" s="68"/>
      <c r="RG1096" s="68"/>
      <c r="RH1096" s="68"/>
      <c r="RI1096" s="68"/>
      <c r="RJ1096" s="68"/>
      <c r="RK1096" s="68"/>
      <c r="RL1096" s="68"/>
      <c r="RM1096" s="68"/>
      <c r="RN1096" s="68"/>
      <c r="RO1096" s="68"/>
      <c r="RP1096" s="68"/>
      <c r="RQ1096" s="68"/>
      <c r="RR1096" s="68"/>
      <c r="RS1096" s="68"/>
      <c r="RT1096" s="68"/>
      <c r="RU1096" s="68"/>
      <c r="RV1096" s="68"/>
      <c r="RW1096" s="68"/>
      <c r="RX1096" s="68"/>
      <c r="RY1096" s="68"/>
      <c r="RZ1096" s="68"/>
      <c r="SA1096" s="68"/>
      <c r="SB1096" s="68"/>
      <c r="SC1096" s="68"/>
      <c r="SD1096" s="68"/>
      <c r="SE1096" s="68"/>
      <c r="SF1096" s="68"/>
      <c r="SG1096" s="68"/>
      <c r="SH1096" s="68"/>
      <c r="SI1096" s="68"/>
      <c r="SJ1096" s="68"/>
      <c r="SK1096" s="68"/>
      <c r="SL1096" s="68"/>
      <c r="SM1096" s="68"/>
      <c r="SN1096" s="68"/>
      <c r="SO1096" s="68"/>
      <c r="SP1096" s="68"/>
      <c r="SQ1096" s="68"/>
      <c r="SR1096" s="68"/>
      <c r="SS1096" s="68"/>
      <c r="ST1096" s="68"/>
      <c r="SU1096" s="68"/>
      <c r="SV1096" s="68"/>
    </row>
    <row r="1097" spans="1:516" ht="16.5" customHeight="1" x14ac:dyDescent="0.2">
      <c r="A1097" s="20">
        <v>489</v>
      </c>
      <c r="B1097" s="20" t="s">
        <v>62</v>
      </c>
      <c r="C1097" s="20" t="s">
        <v>915</v>
      </c>
      <c r="D1097" s="20" t="s">
        <v>38</v>
      </c>
      <c r="E1097" s="20" t="s">
        <v>1345</v>
      </c>
      <c r="F1097" s="22" t="s">
        <v>951</v>
      </c>
      <c r="G1097" s="20" t="s">
        <v>42</v>
      </c>
      <c r="H1097" s="20" t="s">
        <v>35</v>
      </c>
      <c r="I1097" s="20" t="s">
        <v>81</v>
      </c>
      <c r="J1097" s="22" t="s">
        <v>915</v>
      </c>
      <c r="K1097" s="20"/>
      <c r="L1097" s="20"/>
      <c r="M1097" s="20"/>
      <c r="N1097" s="20"/>
      <c r="O1097" s="23"/>
      <c r="P1097" s="23">
        <v>900000</v>
      </c>
      <c r="Q1097" s="24">
        <v>1</v>
      </c>
      <c r="R1097" s="25">
        <v>45689</v>
      </c>
      <c r="S1097" s="20" t="s">
        <v>83</v>
      </c>
      <c r="T1097" s="26">
        <f t="shared" si="19"/>
        <v>900000</v>
      </c>
      <c r="U1097" s="27" t="s">
        <v>100</v>
      </c>
      <c r="V1097" s="27" t="s">
        <v>100</v>
      </c>
      <c r="W1097" s="68"/>
      <c r="X1097" s="68"/>
      <c r="Y1097" s="68"/>
      <c r="Z1097" s="68"/>
      <c r="AA1097" s="68"/>
      <c r="AB1097" s="68"/>
      <c r="AC1097" s="68"/>
      <c r="AD1097" s="68"/>
      <c r="AE1097" s="68"/>
      <c r="AF1097" s="68"/>
      <c r="AG1097" s="68"/>
      <c r="AH1097" s="68"/>
      <c r="AI1097" s="68"/>
      <c r="AJ1097" s="68"/>
      <c r="AK1097" s="68"/>
      <c r="AL1097" s="68"/>
      <c r="AM1097" s="68"/>
      <c r="AN1097" s="68"/>
      <c r="AO1097" s="68"/>
      <c r="AP1097" s="68"/>
      <c r="AQ1097" s="68"/>
      <c r="AR1097" s="68"/>
      <c r="AS1097" s="68"/>
      <c r="AT1097" s="68"/>
      <c r="AU1097" s="68"/>
      <c r="AV1097" s="68"/>
      <c r="AW1097" s="68"/>
      <c r="AX1097" s="68"/>
      <c r="AY1097" s="68"/>
      <c r="AZ1097" s="68"/>
      <c r="BA1097" s="68"/>
      <c r="BB1097" s="68"/>
      <c r="BC1097" s="68"/>
      <c r="BD1097" s="68"/>
      <c r="BE1097" s="68"/>
      <c r="BF1097" s="68"/>
      <c r="BG1097" s="68"/>
      <c r="BH1097" s="68"/>
      <c r="BI1097" s="68"/>
      <c r="BJ1097" s="68"/>
      <c r="BK1097" s="68"/>
      <c r="BL1097" s="68"/>
      <c r="BM1097" s="68"/>
      <c r="BN1097" s="68"/>
      <c r="BO1097" s="68"/>
      <c r="BP1097" s="68"/>
      <c r="BQ1097" s="68"/>
      <c r="BR1097" s="68"/>
      <c r="BS1097" s="68"/>
      <c r="BT1097" s="68"/>
      <c r="BU1097" s="68"/>
      <c r="BV1097" s="68"/>
      <c r="BW1097" s="68"/>
      <c r="BX1097" s="68"/>
      <c r="BY1097" s="68"/>
      <c r="BZ1097" s="68"/>
      <c r="CA1097" s="68"/>
      <c r="CB1097" s="68"/>
      <c r="CC1097" s="68"/>
      <c r="CD1097" s="68"/>
      <c r="CE1097" s="68"/>
      <c r="CF1097" s="68"/>
      <c r="CG1097" s="68"/>
      <c r="CH1097" s="68"/>
      <c r="CI1097" s="68"/>
      <c r="CJ1097" s="68"/>
      <c r="CK1097" s="68"/>
      <c r="CL1097" s="68"/>
      <c r="CM1097" s="68"/>
      <c r="CN1097" s="68"/>
      <c r="CO1097" s="68"/>
      <c r="CP1097" s="68"/>
      <c r="CQ1097" s="68"/>
      <c r="CR1097" s="68"/>
      <c r="CS1097" s="68"/>
      <c r="CT1097" s="68"/>
      <c r="CU1097" s="68"/>
      <c r="CV1097" s="68"/>
      <c r="CW1097" s="68"/>
      <c r="CX1097" s="68"/>
      <c r="CY1097" s="68"/>
      <c r="CZ1097" s="68"/>
      <c r="DA1097" s="68"/>
      <c r="DB1097" s="68"/>
      <c r="DC1097" s="68"/>
      <c r="DD1097" s="68"/>
      <c r="DE1097" s="68"/>
      <c r="DF1097" s="68"/>
      <c r="DG1097" s="68"/>
      <c r="DH1097" s="68"/>
      <c r="DI1097" s="68"/>
      <c r="DJ1097" s="68"/>
      <c r="DK1097" s="68"/>
      <c r="DL1097" s="68"/>
      <c r="DM1097" s="68"/>
      <c r="DN1097" s="68"/>
      <c r="DO1097" s="68"/>
      <c r="DP1097" s="68"/>
      <c r="DQ1097" s="68"/>
      <c r="DR1097" s="68"/>
      <c r="DS1097" s="68"/>
      <c r="DT1097" s="68"/>
      <c r="DU1097" s="68"/>
      <c r="DV1097" s="68"/>
      <c r="DW1097" s="68"/>
      <c r="DX1097" s="68"/>
      <c r="DY1097" s="68"/>
      <c r="DZ1097" s="68"/>
      <c r="EA1097" s="68"/>
      <c r="EB1097" s="68"/>
      <c r="EC1097" s="68"/>
      <c r="ED1097" s="68"/>
      <c r="EE1097" s="68"/>
      <c r="EF1097" s="68"/>
      <c r="EG1097" s="68"/>
      <c r="EH1097" s="68"/>
      <c r="EI1097" s="68"/>
      <c r="EJ1097" s="68"/>
      <c r="EK1097" s="68"/>
      <c r="EL1097" s="68"/>
      <c r="EM1097" s="68"/>
      <c r="EN1097" s="68"/>
      <c r="EO1097" s="68"/>
      <c r="EP1097" s="68"/>
      <c r="EQ1097" s="68"/>
      <c r="ER1097" s="68"/>
      <c r="ES1097" s="68"/>
      <c r="ET1097" s="68"/>
      <c r="EU1097" s="68"/>
      <c r="EV1097" s="68"/>
      <c r="EW1097" s="68"/>
      <c r="EX1097" s="68"/>
      <c r="EY1097" s="68"/>
      <c r="EZ1097" s="68"/>
      <c r="FA1097" s="68"/>
      <c r="FB1097" s="68"/>
      <c r="FC1097" s="68"/>
      <c r="FD1097" s="68"/>
      <c r="FE1097" s="68"/>
      <c r="FF1097" s="68"/>
      <c r="FG1097" s="68"/>
      <c r="FH1097" s="68"/>
      <c r="FI1097" s="68"/>
      <c r="FJ1097" s="68"/>
      <c r="FK1097" s="68"/>
      <c r="FL1097" s="68"/>
      <c r="FM1097" s="68"/>
      <c r="FN1097" s="68"/>
      <c r="FO1097" s="68"/>
      <c r="FP1097" s="68"/>
      <c r="FQ1097" s="68"/>
      <c r="FR1097" s="68"/>
      <c r="FS1097" s="68"/>
      <c r="FT1097" s="68"/>
      <c r="FU1097" s="68"/>
      <c r="FV1097" s="68"/>
      <c r="FW1097" s="68"/>
      <c r="FX1097" s="68"/>
      <c r="FY1097" s="68"/>
      <c r="FZ1097" s="68"/>
      <c r="GA1097" s="68"/>
      <c r="GB1097" s="68"/>
      <c r="GC1097" s="68"/>
      <c r="GD1097" s="68"/>
      <c r="GE1097" s="68"/>
      <c r="GF1097" s="68"/>
      <c r="GG1097" s="68"/>
      <c r="GH1097" s="68"/>
      <c r="GI1097" s="68"/>
      <c r="GJ1097" s="68"/>
      <c r="GK1097" s="68"/>
      <c r="GL1097" s="68"/>
      <c r="GM1097" s="68"/>
      <c r="GN1097" s="68"/>
      <c r="GO1097" s="68"/>
      <c r="GP1097" s="68"/>
      <c r="GQ1097" s="68"/>
      <c r="GR1097" s="68"/>
      <c r="GS1097" s="68"/>
      <c r="GT1097" s="68"/>
      <c r="GU1097" s="68"/>
      <c r="GV1097" s="68"/>
      <c r="GW1097" s="68"/>
      <c r="GX1097" s="68"/>
      <c r="GY1097" s="68"/>
      <c r="GZ1097" s="68"/>
      <c r="HA1097" s="68"/>
      <c r="HB1097" s="68"/>
      <c r="HC1097" s="68"/>
      <c r="HD1097" s="68"/>
      <c r="HE1097" s="68"/>
      <c r="HF1097" s="68"/>
      <c r="HG1097" s="68"/>
      <c r="HH1097" s="68"/>
      <c r="HI1097" s="68"/>
      <c r="HJ1097" s="68"/>
      <c r="HK1097" s="68"/>
      <c r="HL1097" s="68"/>
      <c r="HM1097" s="68"/>
      <c r="HN1097" s="68"/>
      <c r="HO1097" s="68"/>
      <c r="HP1097" s="68"/>
      <c r="HQ1097" s="68"/>
      <c r="HR1097" s="68"/>
      <c r="HS1097" s="68"/>
      <c r="HT1097" s="68"/>
      <c r="HU1097" s="68"/>
      <c r="HV1097" s="68"/>
      <c r="HW1097" s="68"/>
      <c r="HX1097" s="68"/>
      <c r="HY1097" s="68"/>
      <c r="HZ1097" s="68"/>
      <c r="IA1097" s="68"/>
      <c r="IB1097" s="68"/>
      <c r="IC1097" s="68"/>
      <c r="ID1097" s="68"/>
      <c r="IE1097" s="68"/>
      <c r="IF1097" s="68"/>
      <c r="IG1097" s="68"/>
      <c r="IH1097" s="68"/>
      <c r="II1097" s="68"/>
      <c r="IJ1097" s="68"/>
      <c r="IK1097" s="68"/>
      <c r="IL1097" s="68"/>
      <c r="IM1097" s="68"/>
      <c r="IN1097" s="68"/>
      <c r="IO1097" s="68"/>
      <c r="IP1097" s="68"/>
      <c r="IQ1097" s="68"/>
      <c r="IR1097" s="68"/>
      <c r="IS1097" s="68"/>
      <c r="IT1097" s="68"/>
      <c r="IU1097" s="68"/>
      <c r="IV1097" s="68"/>
      <c r="IW1097" s="68"/>
      <c r="IX1097" s="68"/>
      <c r="IY1097" s="68"/>
      <c r="IZ1097" s="68"/>
      <c r="JA1097" s="68"/>
      <c r="JB1097" s="68"/>
      <c r="JC1097" s="68"/>
      <c r="JD1097" s="68"/>
      <c r="JE1097" s="68"/>
      <c r="JF1097" s="68"/>
      <c r="JG1097" s="68"/>
      <c r="JH1097" s="68"/>
      <c r="JI1097" s="68"/>
      <c r="JJ1097" s="68"/>
      <c r="JK1097" s="68"/>
      <c r="JL1097" s="68"/>
      <c r="JM1097" s="68"/>
      <c r="JN1097" s="68"/>
      <c r="JO1097" s="68"/>
      <c r="JP1097" s="68"/>
      <c r="JQ1097" s="68"/>
      <c r="JR1097" s="68"/>
      <c r="JS1097" s="68"/>
      <c r="JT1097" s="68"/>
      <c r="JU1097" s="68"/>
      <c r="JV1097" s="68"/>
      <c r="JW1097" s="68"/>
      <c r="JX1097" s="68"/>
      <c r="JY1097" s="68"/>
      <c r="JZ1097" s="68"/>
      <c r="KA1097" s="68"/>
      <c r="KB1097" s="68"/>
      <c r="KC1097" s="68"/>
      <c r="KD1097" s="68"/>
      <c r="KE1097" s="68"/>
      <c r="KF1097" s="68"/>
      <c r="KG1097" s="68"/>
      <c r="KH1097" s="68"/>
      <c r="KI1097" s="68"/>
      <c r="KJ1097" s="68"/>
      <c r="KK1097" s="68"/>
      <c r="KL1097" s="68"/>
      <c r="KM1097" s="68"/>
      <c r="KN1097" s="68"/>
      <c r="KO1097" s="68"/>
      <c r="KP1097" s="68"/>
      <c r="KQ1097" s="68"/>
      <c r="KR1097" s="68"/>
      <c r="KS1097" s="68"/>
      <c r="KT1097" s="68"/>
      <c r="KU1097" s="68"/>
      <c r="KV1097" s="68"/>
      <c r="KW1097" s="68"/>
      <c r="KX1097" s="68"/>
      <c r="KY1097" s="68"/>
      <c r="KZ1097" s="68"/>
      <c r="LA1097" s="68"/>
      <c r="LB1097" s="68"/>
      <c r="LC1097" s="68"/>
      <c r="LD1097" s="68"/>
      <c r="LE1097" s="68"/>
      <c r="LF1097" s="68"/>
      <c r="LG1097" s="68"/>
      <c r="LH1097" s="68"/>
      <c r="LI1097" s="68"/>
      <c r="LJ1097" s="68"/>
      <c r="LK1097" s="68"/>
      <c r="LL1097" s="68"/>
      <c r="LM1097" s="68"/>
      <c r="LN1097" s="68"/>
      <c r="LO1097" s="68"/>
      <c r="LP1097" s="68"/>
      <c r="LQ1097" s="68"/>
      <c r="LR1097" s="68"/>
      <c r="LS1097" s="68"/>
      <c r="LT1097" s="68"/>
      <c r="LU1097" s="68"/>
      <c r="LV1097" s="68"/>
      <c r="LW1097" s="68"/>
      <c r="LX1097" s="68"/>
      <c r="LY1097" s="68"/>
      <c r="LZ1097" s="68"/>
      <c r="MA1097" s="68"/>
      <c r="MB1097" s="68"/>
      <c r="MC1097" s="68"/>
      <c r="MD1097" s="68"/>
      <c r="ME1097" s="68"/>
      <c r="MF1097" s="68"/>
      <c r="MG1097" s="68"/>
      <c r="MH1097" s="68"/>
      <c r="MI1097" s="68"/>
      <c r="MJ1097" s="68"/>
      <c r="MK1097" s="68"/>
      <c r="ML1097" s="68"/>
      <c r="MM1097" s="68"/>
      <c r="MN1097" s="68"/>
      <c r="MO1097" s="68"/>
      <c r="MP1097" s="68"/>
      <c r="MQ1097" s="68"/>
      <c r="MR1097" s="68"/>
      <c r="MS1097" s="68"/>
      <c r="MT1097" s="68"/>
      <c r="MU1097" s="68"/>
      <c r="MV1097" s="68"/>
      <c r="MW1097" s="68"/>
      <c r="MX1097" s="68"/>
      <c r="MY1097" s="68"/>
      <c r="MZ1097" s="68"/>
      <c r="NA1097" s="68"/>
      <c r="NB1097" s="68"/>
      <c r="NC1097" s="68"/>
      <c r="ND1097" s="68"/>
      <c r="NE1097" s="68"/>
      <c r="NF1097" s="68"/>
      <c r="NG1097" s="68"/>
      <c r="NH1097" s="68"/>
      <c r="NI1097" s="68"/>
      <c r="NJ1097" s="68"/>
      <c r="NK1097" s="68"/>
      <c r="NL1097" s="68"/>
      <c r="NM1097" s="68"/>
      <c r="NN1097" s="68"/>
      <c r="NO1097" s="68"/>
      <c r="NP1097" s="68"/>
      <c r="NQ1097" s="68"/>
      <c r="NR1097" s="68"/>
      <c r="NS1097" s="68"/>
      <c r="NT1097" s="68"/>
      <c r="NU1097" s="68"/>
      <c r="NV1097" s="68"/>
      <c r="NW1097" s="68"/>
      <c r="NX1097" s="68"/>
      <c r="NY1097" s="68"/>
      <c r="NZ1097" s="68"/>
      <c r="OA1097" s="68"/>
      <c r="OB1097" s="68"/>
      <c r="OC1097" s="68"/>
      <c r="OD1097" s="68"/>
      <c r="OE1097" s="68"/>
      <c r="OF1097" s="68"/>
      <c r="OG1097" s="68"/>
      <c r="OH1097" s="68"/>
      <c r="OI1097" s="68"/>
      <c r="OJ1097" s="68"/>
      <c r="OK1097" s="68"/>
      <c r="OL1097" s="68"/>
      <c r="OM1097" s="68"/>
      <c r="ON1097" s="68"/>
      <c r="OO1097" s="68"/>
      <c r="OP1097" s="68"/>
      <c r="OQ1097" s="68"/>
      <c r="OR1097" s="68"/>
      <c r="OS1097" s="68"/>
      <c r="OT1097" s="68"/>
      <c r="OU1097" s="68"/>
      <c r="OV1097" s="68"/>
      <c r="OW1097" s="68"/>
      <c r="OX1097" s="68"/>
      <c r="OY1097" s="68"/>
      <c r="OZ1097" s="68"/>
      <c r="PA1097" s="68"/>
      <c r="PB1097" s="68"/>
      <c r="PC1097" s="68"/>
      <c r="PD1097" s="68"/>
      <c r="PE1097" s="68"/>
      <c r="PF1097" s="68"/>
      <c r="PG1097" s="68"/>
      <c r="PH1097" s="68"/>
      <c r="PI1097" s="68"/>
      <c r="PJ1097" s="68"/>
      <c r="PK1097" s="68"/>
      <c r="PL1097" s="68"/>
      <c r="PM1097" s="68"/>
      <c r="PN1097" s="68"/>
      <c r="PO1097" s="68"/>
      <c r="PP1097" s="68"/>
      <c r="PQ1097" s="68"/>
      <c r="PR1097" s="68"/>
      <c r="PS1097" s="68"/>
      <c r="PT1097" s="68"/>
      <c r="PU1097" s="68"/>
      <c r="PV1097" s="68"/>
      <c r="PW1097" s="68"/>
      <c r="PX1097" s="68"/>
      <c r="PY1097" s="68"/>
      <c r="PZ1097" s="68"/>
      <c r="QA1097" s="68"/>
      <c r="QB1097" s="68"/>
      <c r="QC1097" s="68"/>
      <c r="QD1097" s="68"/>
      <c r="QE1097" s="68"/>
      <c r="QF1097" s="68"/>
      <c r="QG1097" s="68"/>
      <c r="QH1097" s="68"/>
      <c r="QI1097" s="68"/>
      <c r="QJ1097" s="68"/>
      <c r="QK1097" s="68"/>
      <c r="QL1097" s="68"/>
      <c r="QM1097" s="68"/>
      <c r="QN1097" s="68"/>
      <c r="QO1097" s="68"/>
      <c r="QP1097" s="68"/>
      <c r="QQ1097" s="68"/>
      <c r="QR1097" s="68"/>
      <c r="QS1097" s="68"/>
      <c r="QT1097" s="68"/>
      <c r="QU1097" s="68"/>
      <c r="QV1097" s="68"/>
      <c r="QW1097" s="68"/>
      <c r="QX1097" s="68"/>
      <c r="QY1097" s="68"/>
      <c r="QZ1097" s="68"/>
      <c r="RA1097" s="68"/>
      <c r="RB1097" s="68"/>
      <c r="RC1097" s="68"/>
      <c r="RD1097" s="68"/>
      <c r="RE1097" s="68"/>
      <c r="RF1097" s="68"/>
      <c r="RG1097" s="68"/>
      <c r="RH1097" s="68"/>
      <c r="RI1097" s="68"/>
      <c r="RJ1097" s="68"/>
      <c r="RK1097" s="68"/>
      <c r="RL1097" s="68"/>
      <c r="RM1097" s="68"/>
      <c r="RN1097" s="68"/>
      <c r="RO1097" s="68"/>
      <c r="RP1097" s="68"/>
      <c r="RQ1097" s="68"/>
      <c r="RR1097" s="68"/>
      <c r="RS1097" s="68"/>
      <c r="RT1097" s="68"/>
      <c r="RU1097" s="68"/>
      <c r="RV1097" s="68"/>
      <c r="RW1097" s="68"/>
      <c r="RX1097" s="68"/>
      <c r="RY1097" s="68"/>
      <c r="RZ1097" s="68"/>
      <c r="SA1097" s="68"/>
      <c r="SB1097" s="68"/>
      <c r="SC1097" s="68"/>
      <c r="SD1097" s="68"/>
      <c r="SE1097" s="68"/>
      <c r="SF1097" s="68"/>
      <c r="SG1097" s="68"/>
      <c r="SH1097" s="68"/>
      <c r="SI1097" s="68"/>
      <c r="SJ1097" s="68"/>
      <c r="SK1097" s="68"/>
      <c r="SL1097" s="68"/>
      <c r="SM1097" s="68"/>
      <c r="SN1097" s="68"/>
      <c r="SO1097" s="68"/>
      <c r="SP1097" s="68"/>
      <c r="SQ1097" s="68"/>
      <c r="SR1097" s="68"/>
      <c r="SS1097" s="68"/>
      <c r="ST1097" s="68"/>
      <c r="SU1097" s="68"/>
      <c r="SV1097" s="68"/>
    </row>
    <row r="1098" spans="1:516" ht="16.5" customHeight="1" x14ac:dyDescent="0.2">
      <c r="A1098" s="20">
        <v>490</v>
      </c>
      <c r="B1098" s="20" t="s">
        <v>62</v>
      </c>
      <c r="C1098" s="20" t="s">
        <v>915</v>
      </c>
      <c r="D1098" s="20" t="s">
        <v>38</v>
      </c>
      <c r="E1098" s="20" t="s">
        <v>1345</v>
      </c>
      <c r="F1098" s="22" t="s">
        <v>951</v>
      </c>
      <c r="G1098" s="20" t="s">
        <v>42</v>
      </c>
      <c r="H1098" s="20" t="s">
        <v>35</v>
      </c>
      <c r="I1098" s="20" t="s">
        <v>81</v>
      </c>
      <c r="J1098" s="22" t="s">
        <v>915</v>
      </c>
      <c r="K1098" s="20"/>
      <c r="L1098" s="20"/>
      <c r="M1098" s="20"/>
      <c r="N1098" s="20"/>
      <c r="O1098" s="23"/>
      <c r="P1098" s="23">
        <v>900000</v>
      </c>
      <c r="Q1098" s="24">
        <v>1</v>
      </c>
      <c r="R1098" s="25">
        <v>45717</v>
      </c>
      <c r="S1098" s="20" t="s">
        <v>83</v>
      </c>
      <c r="T1098" s="26">
        <f t="shared" si="19"/>
        <v>900000</v>
      </c>
      <c r="U1098" s="27" t="s">
        <v>100</v>
      </c>
      <c r="V1098" s="27" t="s">
        <v>100</v>
      </c>
      <c r="W1098" s="68"/>
      <c r="X1098" s="68"/>
      <c r="Y1098" s="68"/>
      <c r="Z1098" s="68"/>
      <c r="AA1098" s="68"/>
      <c r="AB1098" s="68"/>
      <c r="AC1098" s="68"/>
      <c r="AD1098" s="68"/>
      <c r="AE1098" s="68"/>
      <c r="AF1098" s="68"/>
      <c r="AG1098" s="68"/>
      <c r="AH1098" s="68"/>
      <c r="AI1098" s="68"/>
      <c r="AJ1098" s="68"/>
      <c r="AK1098" s="68"/>
      <c r="AL1098" s="68"/>
      <c r="AM1098" s="68"/>
      <c r="AN1098" s="68"/>
      <c r="AO1098" s="68"/>
      <c r="AP1098" s="68"/>
      <c r="AQ1098" s="68"/>
      <c r="AR1098" s="68"/>
      <c r="AS1098" s="68"/>
      <c r="AT1098" s="68"/>
      <c r="AU1098" s="68"/>
      <c r="AV1098" s="68"/>
      <c r="AW1098" s="68"/>
      <c r="AX1098" s="68"/>
      <c r="AY1098" s="68"/>
      <c r="AZ1098" s="68"/>
      <c r="BA1098" s="68"/>
      <c r="BB1098" s="68"/>
      <c r="BC1098" s="68"/>
      <c r="BD1098" s="68"/>
      <c r="BE1098" s="68"/>
      <c r="BF1098" s="68"/>
      <c r="BG1098" s="68"/>
      <c r="BH1098" s="68"/>
      <c r="BI1098" s="68"/>
      <c r="BJ1098" s="68"/>
      <c r="BK1098" s="68"/>
      <c r="BL1098" s="68"/>
      <c r="BM1098" s="68"/>
      <c r="BN1098" s="68"/>
      <c r="BO1098" s="68"/>
      <c r="BP1098" s="68"/>
      <c r="BQ1098" s="68"/>
      <c r="BR1098" s="68"/>
      <c r="BS1098" s="68"/>
      <c r="BT1098" s="68"/>
      <c r="BU1098" s="68"/>
      <c r="BV1098" s="68"/>
      <c r="BW1098" s="68"/>
      <c r="BX1098" s="68"/>
      <c r="BY1098" s="68"/>
      <c r="BZ1098" s="68"/>
      <c r="CA1098" s="68"/>
      <c r="CB1098" s="68"/>
      <c r="CC1098" s="68"/>
      <c r="CD1098" s="68"/>
      <c r="CE1098" s="68"/>
      <c r="CF1098" s="68"/>
      <c r="CG1098" s="68"/>
      <c r="CH1098" s="68"/>
      <c r="CI1098" s="68"/>
      <c r="CJ1098" s="68"/>
      <c r="CK1098" s="68"/>
      <c r="CL1098" s="68"/>
      <c r="CM1098" s="68"/>
      <c r="CN1098" s="68"/>
      <c r="CO1098" s="68"/>
      <c r="CP1098" s="68"/>
      <c r="CQ1098" s="68"/>
      <c r="CR1098" s="68"/>
      <c r="CS1098" s="68"/>
      <c r="CT1098" s="68"/>
      <c r="CU1098" s="68"/>
      <c r="CV1098" s="68"/>
      <c r="CW1098" s="68"/>
      <c r="CX1098" s="68"/>
      <c r="CY1098" s="68"/>
      <c r="CZ1098" s="68"/>
      <c r="DA1098" s="68"/>
      <c r="DB1098" s="68"/>
      <c r="DC1098" s="68"/>
      <c r="DD1098" s="68"/>
      <c r="DE1098" s="68"/>
      <c r="DF1098" s="68"/>
      <c r="DG1098" s="68"/>
      <c r="DH1098" s="68"/>
      <c r="DI1098" s="68"/>
      <c r="DJ1098" s="68"/>
      <c r="DK1098" s="68"/>
      <c r="DL1098" s="68"/>
      <c r="DM1098" s="68"/>
      <c r="DN1098" s="68"/>
      <c r="DO1098" s="68"/>
      <c r="DP1098" s="68"/>
      <c r="DQ1098" s="68"/>
      <c r="DR1098" s="68"/>
      <c r="DS1098" s="68"/>
      <c r="DT1098" s="68"/>
      <c r="DU1098" s="68"/>
      <c r="DV1098" s="68"/>
      <c r="DW1098" s="68"/>
      <c r="DX1098" s="68"/>
      <c r="DY1098" s="68"/>
      <c r="DZ1098" s="68"/>
      <c r="EA1098" s="68"/>
      <c r="EB1098" s="68"/>
      <c r="EC1098" s="68"/>
      <c r="ED1098" s="68"/>
      <c r="EE1098" s="68"/>
      <c r="EF1098" s="68"/>
      <c r="EG1098" s="68"/>
      <c r="EH1098" s="68"/>
      <c r="EI1098" s="68"/>
      <c r="EJ1098" s="68"/>
      <c r="EK1098" s="68"/>
      <c r="EL1098" s="68"/>
      <c r="EM1098" s="68"/>
      <c r="EN1098" s="68"/>
      <c r="EO1098" s="68"/>
      <c r="EP1098" s="68"/>
      <c r="EQ1098" s="68"/>
      <c r="ER1098" s="68"/>
      <c r="ES1098" s="68"/>
      <c r="ET1098" s="68"/>
      <c r="EU1098" s="68"/>
      <c r="EV1098" s="68"/>
      <c r="EW1098" s="68"/>
      <c r="EX1098" s="68"/>
      <c r="EY1098" s="68"/>
      <c r="EZ1098" s="68"/>
      <c r="FA1098" s="68"/>
      <c r="FB1098" s="68"/>
      <c r="FC1098" s="68"/>
      <c r="FD1098" s="68"/>
      <c r="FE1098" s="68"/>
      <c r="FF1098" s="68"/>
      <c r="FG1098" s="68"/>
      <c r="FH1098" s="68"/>
      <c r="FI1098" s="68"/>
      <c r="FJ1098" s="68"/>
      <c r="FK1098" s="68"/>
      <c r="FL1098" s="68"/>
      <c r="FM1098" s="68"/>
      <c r="FN1098" s="68"/>
      <c r="FO1098" s="68"/>
      <c r="FP1098" s="68"/>
      <c r="FQ1098" s="68"/>
      <c r="FR1098" s="68"/>
      <c r="FS1098" s="68"/>
      <c r="FT1098" s="68"/>
      <c r="FU1098" s="68"/>
      <c r="FV1098" s="68"/>
      <c r="FW1098" s="68"/>
      <c r="FX1098" s="68"/>
      <c r="FY1098" s="68"/>
      <c r="FZ1098" s="68"/>
      <c r="GA1098" s="68"/>
      <c r="GB1098" s="68"/>
      <c r="GC1098" s="68"/>
      <c r="GD1098" s="68"/>
      <c r="GE1098" s="68"/>
      <c r="GF1098" s="68"/>
      <c r="GG1098" s="68"/>
      <c r="GH1098" s="68"/>
      <c r="GI1098" s="68"/>
      <c r="GJ1098" s="68"/>
      <c r="GK1098" s="68"/>
      <c r="GL1098" s="68"/>
      <c r="GM1098" s="68"/>
      <c r="GN1098" s="68"/>
      <c r="GO1098" s="68"/>
      <c r="GP1098" s="68"/>
      <c r="GQ1098" s="68"/>
      <c r="GR1098" s="68"/>
      <c r="GS1098" s="68"/>
      <c r="GT1098" s="68"/>
      <c r="GU1098" s="68"/>
      <c r="GV1098" s="68"/>
      <c r="GW1098" s="68"/>
      <c r="GX1098" s="68"/>
      <c r="GY1098" s="68"/>
      <c r="GZ1098" s="68"/>
      <c r="HA1098" s="68"/>
      <c r="HB1098" s="68"/>
      <c r="HC1098" s="68"/>
      <c r="HD1098" s="68"/>
      <c r="HE1098" s="68"/>
      <c r="HF1098" s="68"/>
      <c r="HG1098" s="68"/>
      <c r="HH1098" s="68"/>
      <c r="HI1098" s="68"/>
      <c r="HJ1098" s="68"/>
      <c r="HK1098" s="68"/>
      <c r="HL1098" s="68"/>
      <c r="HM1098" s="68"/>
      <c r="HN1098" s="68"/>
      <c r="HO1098" s="68"/>
      <c r="HP1098" s="68"/>
      <c r="HQ1098" s="68"/>
      <c r="HR1098" s="68"/>
      <c r="HS1098" s="68"/>
      <c r="HT1098" s="68"/>
      <c r="HU1098" s="68"/>
      <c r="HV1098" s="68"/>
      <c r="HW1098" s="68"/>
      <c r="HX1098" s="68"/>
      <c r="HY1098" s="68"/>
      <c r="HZ1098" s="68"/>
      <c r="IA1098" s="68"/>
      <c r="IB1098" s="68"/>
      <c r="IC1098" s="68"/>
      <c r="ID1098" s="68"/>
      <c r="IE1098" s="68"/>
      <c r="IF1098" s="68"/>
      <c r="IG1098" s="68"/>
      <c r="IH1098" s="68"/>
      <c r="II1098" s="68"/>
      <c r="IJ1098" s="68"/>
      <c r="IK1098" s="68"/>
      <c r="IL1098" s="68"/>
      <c r="IM1098" s="68"/>
      <c r="IN1098" s="68"/>
      <c r="IO1098" s="68"/>
      <c r="IP1098" s="68"/>
      <c r="IQ1098" s="68"/>
      <c r="IR1098" s="68"/>
      <c r="IS1098" s="68"/>
      <c r="IT1098" s="68"/>
      <c r="IU1098" s="68"/>
      <c r="IV1098" s="68"/>
      <c r="IW1098" s="68"/>
      <c r="IX1098" s="68"/>
      <c r="IY1098" s="68"/>
      <c r="IZ1098" s="68"/>
      <c r="JA1098" s="68"/>
      <c r="JB1098" s="68"/>
      <c r="JC1098" s="68"/>
      <c r="JD1098" s="68"/>
      <c r="JE1098" s="68"/>
      <c r="JF1098" s="68"/>
      <c r="JG1098" s="68"/>
      <c r="JH1098" s="68"/>
      <c r="JI1098" s="68"/>
      <c r="JJ1098" s="68"/>
      <c r="JK1098" s="68"/>
      <c r="JL1098" s="68"/>
      <c r="JM1098" s="68"/>
      <c r="JN1098" s="68"/>
      <c r="JO1098" s="68"/>
      <c r="JP1098" s="68"/>
      <c r="JQ1098" s="68"/>
      <c r="JR1098" s="68"/>
      <c r="JS1098" s="68"/>
      <c r="JT1098" s="68"/>
      <c r="JU1098" s="68"/>
      <c r="JV1098" s="68"/>
      <c r="JW1098" s="68"/>
      <c r="JX1098" s="68"/>
      <c r="JY1098" s="68"/>
      <c r="JZ1098" s="68"/>
      <c r="KA1098" s="68"/>
      <c r="KB1098" s="68"/>
      <c r="KC1098" s="68"/>
      <c r="KD1098" s="68"/>
      <c r="KE1098" s="68"/>
      <c r="KF1098" s="68"/>
      <c r="KG1098" s="68"/>
      <c r="KH1098" s="68"/>
      <c r="KI1098" s="68"/>
      <c r="KJ1098" s="68"/>
      <c r="KK1098" s="68"/>
      <c r="KL1098" s="68"/>
      <c r="KM1098" s="68"/>
      <c r="KN1098" s="68"/>
      <c r="KO1098" s="68"/>
      <c r="KP1098" s="68"/>
      <c r="KQ1098" s="68"/>
      <c r="KR1098" s="68"/>
      <c r="KS1098" s="68"/>
      <c r="KT1098" s="68"/>
      <c r="KU1098" s="68"/>
      <c r="KV1098" s="68"/>
      <c r="KW1098" s="68"/>
      <c r="KX1098" s="68"/>
      <c r="KY1098" s="68"/>
      <c r="KZ1098" s="68"/>
      <c r="LA1098" s="68"/>
      <c r="LB1098" s="68"/>
      <c r="LC1098" s="68"/>
      <c r="LD1098" s="68"/>
      <c r="LE1098" s="68"/>
      <c r="LF1098" s="68"/>
      <c r="LG1098" s="68"/>
      <c r="LH1098" s="68"/>
      <c r="LI1098" s="68"/>
      <c r="LJ1098" s="68"/>
      <c r="LK1098" s="68"/>
      <c r="LL1098" s="68"/>
      <c r="LM1098" s="68"/>
      <c r="LN1098" s="68"/>
      <c r="LO1098" s="68"/>
      <c r="LP1098" s="68"/>
      <c r="LQ1098" s="68"/>
      <c r="LR1098" s="68"/>
      <c r="LS1098" s="68"/>
      <c r="LT1098" s="68"/>
      <c r="LU1098" s="68"/>
      <c r="LV1098" s="68"/>
      <c r="LW1098" s="68"/>
      <c r="LX1098" s="68"/>
      <c r="LY1098" s="68"/>
      <c r="LZ1098" s="68"/>
      <c r="MA1098" s="68"/>
      <c r="MB1098" s="68"/>
      <c r="MC1098" s="68"/>
      <c r="MD1098" s="68"/>
      <c r="ME1098" s="68"/>
      <c r="MF1098" s="68"/>
      <c r="MG1098" s="68"/>
      <c r="MH1098" s="68"/>
      <c r="MI1098" s="68"/>
      <c r="MJ1098" s="68"/>
      <c r="MK1098" s="68"/>
      <c r="ML1098" s="68"/>
      <c r="MM1098" s="68"/>
      <c r="MN1098" s="68"/>
      <c r="MO1098" s="68"/>
      <c r="MP1098" s="68"/>
      <c r="MQ1098" s="68"/>
      <c r="MR1098" s="68"/>
      <c r="MS1098" s="68"/>
      <c r="MT1098" s="68"/>
      <c r="MU1098" s="68"/>
      <c r="MV1098" s="68"/>
      <c r="MW1098" s="68"/>
      <c r="MX1098" s="68"/>
      <c r="MY1098" s="68"/>
      <c r="MZ1098" s="68"/>
      <c r="NA1098" s="68"/>
      <c r="NB1098" s="68"/>
      <c r="NC1098" s="68"/>
      <c r="ND1098" s="68"/>
      <c r="NE1098" s="68"/>
      <c r="NF1098" s="68"/>
      <c r="NG1098" s="68"/>
      <c r="NH1098" s="68"/>
      <c r="NI1098" s="68"/>
      <c r="NJ1098" s="68"/>
      <c r="NK1098" s="68"/>
      <c r="NL1098" s="68"/>
      <c r="NM1098" s="68"/>
      <c r="NN1098" s="68"/>
      <c r="NO1098" s="68"/>
      <c r="NP1098" s="68"/>
      <c r="NQ1098" s="68"/>
      <c r="NR1098" s="68"/>
      <c r="NS1098" s="68"/>
      <c r="NT1098" s="68"/>
      <c r="NU1098" s="68"/>
      <c r="NV1098" s="68"/>
      <c r="NW1098" s="68"/>
      <c r="NX1098" s="68"/>
      <c r="NY1098" s="68"/>
      <c r="NZ1098" s="68"/>
      <c r="OA1098" s="68"/>
      <c r="OB1098" s="68"/>
      <c r="OC1098" s="68"/>
      <c r="OD1098" s="68"/>
      <c r="OE1098" s="68"/>
      <c r="OF1098" s="68"/>
      <c r="OG1098" s="68"/>
      <c r="OH1098" s="68"/>
      <c r="OI1098" s="68"/>
      <c r="OJ1098" s="68"/>
      <c r="OK1098" s="68"/>
      <c r="OL1098" s="68"/>
      <c r="OM1098" s="68"/>
      <c r="ON1098" s="68"/>
      <c r="OO1098" s="68"/>
      <c r="OP1098" s="68"/>
      <c r="OQ1098" s="68"/>
      <c r="OR1098" s="68"/>
      <c r="OS1098" s="68"/>
      <c r="OT1098" s="68"/>
      <c r="OU1098" s="68"/>
      <c r="OV1098" s="68"/>
      <c r="OW1098" s="68"/>
      <c r="OX1098" s="68"/>
      <c r="OY1098" s="68"/>
      <c r="OZ1098" s="68"/>
      <c r="PA1098" s="68"/>
      <c r="PB1098" s="68"/>
      <c r="PC1098" s="68"/>
      <c r="PD1098" s="68"/>
      <c r="PE1098" s="68"/>
      <c r="PF1098" s="68"/>
      <c r="PG1098" s="68"/>
      <c r="PH1098" s="68"/>
      <c r="PI1098" s="68"/>
      <c r="PJ1098" s="68"/>
      <c r="PK1098" s="68"/>
      <c r="PL1098" s="68"/>
      <c r="PM1098" s="68"/>
      <c r="PN1098" s="68"/>
      <c r="PO1098" s="68"/>
      <c r="PP1098" s="68"/>
      <c r="PQ1098" s="68"/>
      <c r="PR1098" s="68"/>
      <c r="PS1098" s="68"/>
      <c r="PT1098" s="68"/>
      <c r="PU1098" s="68"/>
      <c r="PV1098" s="68"/>
      <c r="PW1098" s="68"/>
      <c r="PX1098" s="68"/>
      <c r="PY1098" s="68"/>
      <c r="PZ1098" s="68"/>
      <c r="QA1098" s="68"/>
      <c r="QB1098" s="68"/>
      <c r="QC1098" s="68"/>
      <c r="QD1098" s="68"/>
      <c r="QE1098" s="68"/>
      <c r="QF1098" s="68"/>
      <c r="QG1098" s="68"/>
      <c r="QH1098" s="68"/>
      <c r="QI1098" s="68"/>
      <c r="QJ1098" s="68"/>
      <c r="QK1098" s="68"/>
      <c r="QL1098" s="68"/>
      <c r="QM1098" s="68"/>
      <c r="QN1098" s="68"/>
      <c r="QO1098" s="68"/>
      <c r="QP1098" s="68"/>
      <c r="QQ1098" s="68"/>
      <c r="QR1098" s="68"/>
      <c r="QS1098" s="68"/>
      <c r="QT1098" s="68"/>
      <c r="QU1098" s="68"/>
      <c r="QV1098" s="68"/>
      <c r="QW1098" s="68"/>
      <c r="QX1098" s="68"/>
      <c r="QY1098" s="68"/>
      <c r="QZ1098" s="68"/>
      <c r="RA1098" s="68"/>
      <c r="RB1098" s="68"/>
      <c r="RC1098" s="68"/>
      <c r="RD1098" s="68"/>
      <c r="RE1098" s="68"/>
      <c r="RF1098" s="68"/>
      <c r="RG1098" s="68"/>
      <c r="RH1098" s="68"/>
      <c r="RI1098" s="68"/>
      <c r="RJ1098" s="68"/>
      <c r="RK1098" s="68"/>
      <c r="RL1098" s="68"/>
      <c r="RM1098" s="68"/>
      <c r="RN1098" s="68"/>
      <c r="RO1098" s="68"/>
      <c r="RP1098" s="68"/>
      <c r="RQ1098" s="68"/>
      <c r="RR1098" s="68"/>
      <c r="RS1098" s="68"/>
      <c r="RT1098" s="68"/>
      <c r="RU1098" s="68"/>
      <c r="RV1098" s="68"/>
      <c r="RW1098" s="68"/>
      <c r="RX1098" s="68"/>
      <c r="RY1098" s="68"/>
      <c r="RZ1098" s="68"/>
      <c r="SA1098" s="68"/>
      <c r="SB1098" s="68"/>
      <c r="SC1098" s="68"/>
      <c r="SD1098" s="68"/>
      <c r="SE1098" s="68"/>
      <c r="SF1098" s="68"/>
      <c r="SG1098" s="68"/>
      <c r="SH1098" s="68"/>
      <c r="SI1098" s="68"/>
      <c r="SJ1098" s="68"/>
      <c r="SK1098" s="68"/>
      <c r="SL1098" s="68"/>
      <c r="SM1098" s="68"/>
      <c r="SN1098" s="68"/>
      <c r="SO1098" s="68"/>
      <c r="SP1098" s="68"/>
      <c r="SQ1098" s="68"/>
      <c r="SR1098" s="68"/>
      <c r="SS1098" s="68"/>
      <c r="ST1098" s="68"/>
      <c r="SU1098" s="68"/>
      <c r="SV1098" s="68"/>
    </row>
    <row r="1099" spans="1:516" ht="16.5" customHeight="1" x14ac:dyDescent="0.2">
      <c r="A1099" s="20">
        <v>491</v>
      </c>
      <c r="B1099" s="20" t="s">
        <v>62</v>
      </c>
      <c r="C1099" s="20" t="s">
        <v>915</v>
      </c>
      <c r="D1099" s="20" t="s">
        <v>38</v>
      </c>
      <c r="E1099" s="20" t="s">
        <v>1345</v>
      </c>
      <c r="F1099" s="22" t="s">
        <v>951</v>
      </c>
      <c r="G1099" s="20" t="s">
        <v>42</v>
      </c>
      <c r="H1099" s="20" t="s">
        <v>35</v>
      </c>
      <c r="I1099" s="20" t="s">
        <v>81</v>
      </c>
      <c r="J1099" s="22" t="s">
        <v>915</v>
      </c>
      <c r="K1099" s="20"/>
      <c r="L1099" s="20"/>
      <c r="M1099" s="20"/>
      <c r="N1099" s="20"/>
      <c r="O1099" s="23"/>
      <c r="P1099" s="23">
        <v>900000</v>
      </c>
      <c r="Q1099" s="24">
        <v>1</v>
      </c>
      <c r="R1099" s="25">
        <v>45748</v>
      </c>
      <c r="S1099" s="20" t="s">
        <v>83</v>
      </c>
      <c r="T1099" s="26">
        <f t="shared" si="19"/>
        <v>900000</v>
      </c>
      <c r="U1099" s="27" t="s">
        <v>100</v>
      </c>
      <c r="V1099" s="27" t="s">
        <v>100</v>
      </c>
      <c r="W1099" s="68"/>
      <c r="X1099" s="68"/>
      <c r="Y1099" s="68"/>
      <c r="Z1099" s="68"/>
      <c r="AA1099" s="68"/>
      <c r="AB1099" s="68"/>
      <c r="AC1099" s="68"/>
      <c r="AD1099" s="68"/>
      <c r="AE1099" s="68"/>
      <c r="AF1099" s="68"/>
      <c r="AG1099" s="68"/>
      <c r="AH1099" s="68"/>
      <c r="AI1099" s="68"/>
      <c r="AJ1099" s="68"/>
      <c r="AK1099" s="68"/>
      <c r="AL1099" s="68"/>
      <c r="AM1099" s="68"/>
      <c r="AN1099" s="68"/>
      <c r="AO1099" s="68"/>
      <c r="AP1099" s="68"/>
      <c r="AQ1099" s="68"/>
      <c r="AR1099" s="68"/>
      <c r="AS1099" s="68"/>
      <c r="AT1099" s="68"/>
      <c r="AU1099" s="68"/>
      <c r="AV1099" s="68"/>
      <c r="AW1099" s="68"/>
      <c r="AX1099" s="68"/>
      <c r="AY1099" s="68"/>
      <c r="AZ1099" s="68"/>
      <c r="BA1099" s="68"/>
      <c r="BB1099" s="68"/>
      <c r="BC1099" s="68"/>
      <c r="BD1099" s="68"/>
      <c r="BE1099" s="68"/>
      <c r="BF1099" s="68"/>
      <c r="BG1099" s="68"/>
      <c r="BH1099" s="68"/>
      <c r="BI1099" s="68"/>
      <c r="BJ1099" s="68"/>
      <c r="BK1099" s="68"/>
      <c r="BL1099" s="68"/>
      <c r="BM1099" s="68"/>
      <c r="BN1099" s="68"/>
      <c r="BO1099" s="68"/>
      <c r="BP1099" s="68"/>
      <c r="BQ1099" s="68"/>
      <c r="BR1099" s="68"/>
      <c r="BS1099" s="68"/>
      <c r="BT1099" s="68"/>
      <c r="BU1099" s="68"/>
      <c r="BV1099" s="68"/>
      <c r="BW1099" s="68"/>
      <c r="BX1099" s="68"/>
      <c r="BY1099" s="68"/>
      <c r="BZ1099" s="68"/>
      <c r="CA1099" s="68"/>
      <c r="CB1099" s="68"/>
      <c r="CC1099" s="68"/>
      <c r="CD1099" s="68"/>
      <c r="CE1099" s="68"/>
      <c r="CF1099" s="68"/>
      <c r="CG1099" s="68"/>
      <c r="CH1099" s="68"/>
      <c r="CI1099" s="68"/>
      <c r="CJ1099" s="68"/>
      <c r="CK1099" s="68"/>
      <c r="CL1099" s="68"/>
      <c r="CM1099" s="68"/>
      <c r="CN1099" s="68"/>
      <c r="CO1099" s="68"/>
      <c r="CP1099" s="68"/>
      <c r="CQ1099" s="68"/>
      <c r="CR1099" s="68"/>
      <c r="CS1099" s="68"/>
      <c r="CT1099" s="68"/>
      <c r="CU1099" s="68"/>
      <c r="CV1099" s="68"/>
      <c r="CW1099" s="68"/>
      <c r="CX1099" s="68"/>
      <c r="CY1099" s="68"/>
      <c r="CZ1099" s="68"/>
      <c r="DA1099" s="68"/>
      <c r="DB1099" s="68"/>
      <c r="DC1099" s="68"/>
      <c r="DD1099" s="68"/>
      <c r="DE1099" s="68"/>
      <c r="DF1099" s="68"/>
      <c r="DG1099" s="68"/>
      <c r="DH1099" s="68"/>
      <c r="DI1099" s="68"/>
      <c r="DJ1099" s="68"/>
      <c r="DK1099" s="68"/>
      <c r="DL1099" s="68"/>
      <c r="DM1099" s="68"/>
      <c r="DN1099" s="68"/>
      <c r="DO1099" s="68"/>
      <c r="DP1099" s="68"/>
      <c r="DQ1099" s="68"/>
      <c r="DR1099" s="68"/>
      <c r="DS1099" s="68"/>
      <c r="DT1099" s="68"/>
      <c r="DU1099" s="68"/>
      <c r="DV1099" s="68"/>
      <c r="DW1099" s="68"/>
      <c r="DX1099" s="68"/>
      <c r="DY1099" s="68"/>
      <c r="DZ1099" s="68"/>
      <c r="EA1099" s="68"/>
      <c r="EB1099" s="68"/>
      <c r="EC1099" s="68"/>
      <c r="ED1099" s="68"/>
      <c r="EE1099" s="68"/>
      <c r="EF1099" s="68"/>
      <c r="EG1099" s="68"/>
      <c r="EH1099" s="68"/>
      <c r="EI1099" s="68"/>
      <c r="EJ1099" s="68"/>
      <c r="EK1099" s="68"/>
      <c r="EL1099" s="68"/>
      <c r="EM1099" s="68"/>
      <c r="EN1099" s="68"/>
      <c r="EO1099" s="68"/>
      <c r="EP1099" s="68"/>
      <c r="EQ1099" s="68"/>
      <c r="ER1099" s="68"/>
      <c r="ES1099" s="68"/>
      <c r="ET1099" s="68"/>
      <c r="EU1099" s="68"/>
      <c r="EV1099" s="68"/>
      <c r="EW1099" s="68"/>
      <c r="EX1099" s="68"/>
      <c r="EY1099" s="68"/>
      <c r="EZ1099" s="68"/>
      <c r="FA1099" s="68"/>
      <c r="FB1099" s="68"/>
      <c r="FC1099" s="68"/>
      <c r="FD1099" s="68"/>
      <c r="FE1099" s="68"/>
      <c r="FF1099" s="68"/>
      <c r="FG1099" s="68"/>
      <c r="FH1099" s="68"/>
      <c r="FI1099" s="68"/>
      <c r="FJ1099" s="68"/>
      <c r="FK1099" s="68"/>
      <c r="FL1099" s="68"/>
      <c r="FM1099" s="68"/>
      <c r="FN1099" s="68"/>
      <c r="FO1099" s="68"/>
      <c r="FP1099" s="68"/>
      <c r="FQ1099" s="68"/>
      <c r="FR1099" s="68"/>
      <c r="FS1099" s="68"/>
      <c r="FT1099" s="68"/>
      <c r="FU1099" s="68"/>
      <c r="FV1099" s="68"/>
      <c r="FW1099" s="68"/>
      <c r="FX1099" s="68"/>
      <c r="FY1099" s="68"/>
      <c r="FZ1099" s="68"/>
      <c r="GA1099" s="68"/>
      <c r="GB1099" s="68"/>
      <c r="GC1099" s="68"/>
      <c r="GD1099" s="68"/>
      <c r="GE1099" s="68"/>
      <c r="GF1099" s="68"/>
      <c r="GG1099" s="68"/>
      <c r="GH1099" s="68"/>
      <c r="GI1099" s="68"/>
      <c r="GJ1099" s="68"/>
      <c r="GK1099" s="68"/>
      <c r="GL1099" s="68"/>
      <c r="GM1099" s="68"/>
      <c r="GN1099" s="68"/>
      <c r="GO1099" s="68"/>
      <c r="GP1099" s="68"/>
      <c r="GQ1099" s="68"/>
      <c r="GR1099" s="68"/>
      <c r="GS1099" s="68"/>
      <c r="GT1099" s="68"/>
      <c r="GU1099" s="68"/>
      <c r="GV1099" s="68"/>
      <c r="GW1099" s="68"/>
      <c r="GX1099" s="68"/>
      <c r="GY1099" s="68"/>
      <c r="GZ1099" s="68"/>
      <c r="HA1099" s="68"/>
      <c r="HB1099" s="68"/>
      <c r="HC1099" s="68"/>
      <c r="HD1099" s="68"/>
      <c r="HE1099" s="68"/>
      <c r="HF1099" s="68"/>
      <c r="HG1099" s="68"/>
      <c r="HH1099" s="68"/>
      <c r="HI1099" s="68"/>
      <c r="HJ1099" s="68"/>
      <c r="HK1099" s="68"/>
      <c r="HL1099" s="68"/>
      <c r="HM1099" s="68"/>
      <c r="HN1099" s="68"/>
      <c r="HO1099" s="68"/>
      <c r="HP1099" s="68"/>
      <c r="HQ1099" s="68"/>
      <c r="HR1099" s="68"/>
      <c r="HS1099" s="68"/>
      <c r="HT1099" s="68"/>
      <c r="HU1099" s="68"/>
      <c r="HV1099" s="68"/>
      <c r="HW1099" s="68"/>
      <c r="HX1099" s="68"/>
      <c r="HY1099" s="68"/>
      <c r="HZ1099" s="68"/>
      <c r="IA1099" s="68"/>
      <c r="IB1099" s="68"/>
      <c r="IC1099" s="68"/>
      <c r="ID1099" s="68"/>
      <c r="IE1099" s="68"/>
      <c r="IF1099" s="68"/>
      <c r="IG1099" s="68"/>
      <c r="IH1099" s="68"/>
      <c r="II1099" s="68"/>
      <c r="IJ1099" s="68"/>
      <c r="IK1099" s="68"/>
      <c r="IL1099" s="68"/>
      <c r="IM1099" s="68"/>
      <c r="IN1099" s="68"/>
      <c r="IO1099" s="68"/>
      <c r="IP1099" s="68"/>
      <c r="IQ1099" s="68"/>
      <c r="IR1099" s="68"/>
      <c r="IS1099" s="68"/>
      <c r="IT1099" s="68"/>
      <c r="IU1099" s="68"/>
      <c r="IV1099" s="68"/>
      <c r="IW1099" s="68"/>
      <c r="IX1099" s="68"/>
      <c r="IY1099" s="68"/>
      <c r="IZ1099" s="68"/>
      <c r="JA1099" s="68"/>
      <c r="JB1099" s="68"/>
      <c r="JC1099" s="68"/>
      <c r="JD1099" s="68"/>
      <c r="JE1099" s="68"/>
      <c r="JF1099" s="68"/>
      <c r="JG1099" s="68"/>
      <c r="JH1099" s="68"/>
      <c r="JI1099" s="68"/>
      <c r="JJ1099" s="68"/>
      <c r="JK1099" s="68"/>
      <c r="JL1099" s="68"/>
      <c r="JM1099" s="68"/>
      <c r="JN1099" s="68"/>
      <c r="JO1099" s="68"/>
      <c r="JP1099" s="68"/>
      <c r="JQ1099" s="68"/>
      <c r="JR1099" s="68"/>
      <c r="JS1099" s="68"/>
      <c r="JT1099" s="68"/>
      <c r="JU1099" s="68"/>
      <c r="JV1099" s="68"/>
      <c r="JW1099" s="68"/>
      <c r="JX1099" s="68"/>
      <c r="JY1099" s="68"/>
      <c r="JZ1099" s="68"/>
      <c r="KA1099" s="68"/>
      <c r="KB1099" s="68"/>
      <c r="KC1099" s="68"/>
      <c r="KD1099" s="68"/>
      <c r="KE1099" s="68"/>
      <c r="KF1099" s="68"/>
      <c r="KG1099" s="68"/>
      <c r="KH1099" s="68"/>
      <c r="KI1099" s="68"/>
      <c r="KJ1099" s="68"/>
      <c r="KK1099" s="68"/>
      <c r="KL1099" s="68"/>
      <c r="KM1099" s="68"/>
      <c r="KN1099" s="68"/>
      <c r="KO1099" s="68"/>
      <c r="KP1099" s="68"/>
      <c r="KQ1099" s="68"/>
      <c r="KR1099" s="68"/>
      <c r="KS1099" s="68"/>
      <c r="KT1099" s="68"/>
      <c r="KU1099" s="68"/>
      <c r="KV1099" s="68"/>
      <c r="KW1099" s="68"/>
      <c r="KX1099" s="68"/>
      <c r="KY1099" s="68"/>
      <c r="KZ1099" s="68"/>
      <c r="LA1099" s="68"/>
      <c r="LB1099" s="68"/>
      <c r="LC1099" s="68"/>
      <c r="LD1099" s="68"/>
      <c r="LE1099" s="68"/>
      <c r="LF1099" s="68"/>
      <c r="LG1099" s="68"/>
      <c r="LH1099" s="68"/>
      <c r="LI1099" s="68"/>
      <c r="LJ1099" s="68"/>
      <c r="LK1099" s="68"/>
      <c r="LL1099" s="68"/>
      <c r="LM1099" s="68"/>
      <c r="LN1099" s="68"/>
      <c r="LO1099" s="68"/>
      <c r="LP1099" s="68"/>
      <c r="LQ1099" s="68"/>
      <c r="LR1099" s="68"/>
      <c r="LS1099" s="68"/>
      <c r="LT1099" s="68"/>
      <c r="LU1099" s="68"/>
      <c r="LV1099" s="68"/>
      <c r="LW1099" s="68"/>
      <c r="LX1099" s="68"/>
      <c r="LY1099" s="68"/>
      <c r="LZ1099" s="68"/>
      <c r="MA1099" s="68"/>
      <c r="MB1099" s="68"/>
      <c r="MC1099" s="68"/>
      <c r="MD1099" s="68"/>
      <c r="ME1099" s="68"/>
      <c r="MF1099" s="68"/>
      <c r="MG1099" s="68"/>
      <c r="MH1099" s="68"/>
      <c r="MI1099" s="68"/>
      <c r="MJ1099" s="68"/>
      <c r="MK1099" s="68"/>
      <c r="ML1099" s="68"/>
      <c r="MM1099" s="68"/>
      <c r="MN1099" s="68"/>
      <c r="MO1099" s="68"/>
      <c r="MP1099" s="68"/>
      <c r="MQ1099" s="68"/>
      <c r="MR1099" s="68"/>
      <c r="MS1099" s="68"/>
      <c r="MT1099" s="68"/>
      <c r="MU1099" s="68"/>
      <c r="MV1099" s="68"/>
      <c r="MW1099" s="68"/>
      <c r="MX1099" s="68"/>
      <c r="MY1099" s="68"/>
      <c r="MZ1099" s="68"/>
      <c r="NA1099" s="68"/>
      <c r="NB1099" s="68"/>
      <c r="NC1099" s="68"/>
      <c r="ND1099" s="68"/>
      <c r="NE1099" s="68"/>
      <c r="NF1099" s="68"/>
      <c r="NG1099" s="68"/>
      <c r="NH1099" s="68"/>
      <c r="NI1099" s="68"/>
      <c r="NJ1099" s="68"/>
      <c r="NK1099" s="68"/>
      <c r="NL1099" s="68"/>
      <c r="NM1099" s="68"/>
      <c r="NN1099" s="68"/>
      <c r="NO1099" s="68"/>
      <c r="NP1099" s="68"/>
      <c r="NQ1099" s="68"/>
      <c r="NR1099" s="68"/>
      <c r="NS1099" s="68"/>
      <c r="NT1099" s="68"/>
      <c r="NU1099" s="68"/>
      <c r="NV1099" s="68"/>
      <c r="NW1099" s="68"/>
      <c r="NX1099" s="68"/>
      <c r="NY1099" s="68"/>
      <c r="NZ1099" s="68"/>
      <c r="OA1099" s="68"/>
      <c r="OB1099" s="68"/>
      <c r="OC1099" s="68"/>
      <c r="OD1099" s="68"/>
      <c r="OE1099" s="68"/>
      <c r="OF1099" s="68"/>
      <c r="OG1099" s="68"/>
      <c r="OH1099" s="68"/>
      <c r="OI1099" s="68"/>
      <c r="OJ1099" s="68"/>
      <c r="OK1099" s="68"/>
      <c r="OL1099" s="68"/>
      <c r="OM1099" s="68"/>
      <c r="ON1099" s="68"/>
      <c r="OO1099" s="68"/>
      <c r="OP1099" s="68"/>
      <c r="OQ1099" s="68"/>
      <c r="OR1099" s="68"/>
      <c r="OS1099" s="68"/>
      <c r="OT1099" s="68"/>
      <c r="OU1099" s="68"/>
      <c r="OV1099" s="68"/>
      <c r="OW1099" s="68"/>
      <c r="OX1099" s="68"/>
      <c r="OY1099" s="68"/>
      <c r="OZ1099" s="68"/>
      <c r="PA1099" s="68"/>
      <c r="PB1099" s="68"/>
      <c r="PC1099" s="68"/>
      <c r="PD1099" s="68"/>
      <c r="PE1099" s="68"/>
      <c r="PF1099" s="68"/>
      <c r="PG1099" s="68"/>
      <c r="PH1099" s="68"/>
      <c r="PI1099" s="68"/>
      <c r="PJ1099" s="68"/>
      <c r="PK1099" s="68"/>
      <c r="PL1099" s="68"/>
      <c r="PM1099" s="68"/>
      <c r="PN1099" s="68"/>
      <c r="PO1099" s="68"/>
      <c r="PP1099" s="68"/>
      <c r="PQ1099" s="68"/>
      <c r="PR1099" s="68"/>
      <c r="PS1099" s="68"/>
      <c r="PT1099" s="68"/>
      <c r="PU1099" s="68"/>
      <c r="PV1099" s="68"/>
      <c r="PW1099" s="68"/>
      <c r="PX1099" s="68"/>
      <c r="PY1099" s="68"/>
      <c r="PZ1099" s="68"/>
      <c r="QA1099" s="68"/>
      <c r="QB1099" s="68"/>
      <c r="QC1099" s="68"/>
      <c r="QD1099" s="68"/>
      <c r="QE1099" s="68"/>
      <c r="QF1099" s="68"/>
      <c r="QG1099" s="68"/>
      <c r="QH1099" s="68"/>
      <c r="QI1099" s="68"/>
      <c r="QJ1099" s="68"/>
      <c r="QK1099" s="68"/>
      <c r="QL1099" s="68"/>
      <c r="QM1099" s="68"/>
      <c r="QN1099" s="68"/>
      <c r="QO1099" s="68"/>
      <c r="QP1099" s="68"/>
      <c r="QQ1099" s="68"/>
      <c r="QR1099" s="68"/>
      <c r="QS1099" s="68"/>
      <c r="QT1099" s="68"/>
      <c r="QU1099" s="68"/>
      <c r="QV1099" s="68"/>
      <c r="QW1099" s="68"/>
      <c r="QX1099" s="68"/>
      <c r="QY1099" s="68"/>
      <c r="QZ1099" s="68"/>
      <c r="RA1099" s="68"/>
      <c r="RB1099" s="68"/>
      <c r="RC1099" s="68"/>
      <c r="RD1099" s="68"/>
      <c r="RE1099" s="68"/>
      <c r="RF1099" s="68"/>
      <c r="RG1099" s="68"/>
      <c r="RH1099" s="68"/>
      <c r="RI1099" s="68"/>
      <c r="RJ1099" s="68"/>
      <c r="RK1099" s="68"/>
      <c r="RL1099" s="68"/>
      <c r="RM1099" s="68"/>
      <c r="RN1099" s="68"/>
      <c r="RO1099" s="68"/>
      <c r="RP1099" s="68"/>
      <c r="RQ1099" s="68"/>
      <c r="RR1099" s="68"/>
      <c r="RS1099" s="68"/>
      <c r="RT1099" s="68"/>
      <c r="RU1099" s="68"/>
      <c r="RV1099" s="68"/>
      <c r="RW1099" s="68"/>
      <c r="RX1099" s="68"/>
      <c r="RY1099" s="68"/>
      <c r="RZ1099" s="68"/>
      <c r="SA1099" s="68"/>
      <c r="SB1099" s="68"/>
      <c r="SC1099" s="68"/>
      <c r="SD1099" s="68"/>
      <c r="SE1099" s="68"/>
      <c r="SF1099" s="68"/>
      <c r="SG1099" s="68"/>
      <c r="SH1099" s="68"/>
      <c r="SI1099" s="68"/>
      <c r="SJ1099" s="68"/>
      <c r="SK1099" s="68"/>
      <c r="SL1099" s="68"/>
      <c r="SM1099" s="68"/>
      <c r="SN1099" s="68"/>
      <c r="SO1099" s="68"/>
      <c r="SP1099" s="68"/>
      <c r="SQ1099" s="68"/>
      <c r="SR1099" s="68"/>
      <c r="SS1099" s="68"/>
      <c r="ST1099" s="68"/>
      <c r="SU1099" s="68"/>
      <c r="SV1099" s="68"/>
    </row>
    <row r="1100" spans="1:516" ht="16.5" customHeight="1" x14ac:dyDescent="0.2">
      <c r="A1100" s="20">
        <v>492</v>
      </c>
      <c r="B1100" s="20" t="s">
        <v>62</v>
      </c>
      <c r="C1100" s="20" t="s">
        <v>915</v>
      </c>
      <c r="D1100" s="20" t="s">
        <v>38</v>
      </c>
      <c r="E1100" s="20" t="s">
        <v>1345</v>
      </c>
      <c r="F1100" s="22" t="s">
        <v>951</v>
      </c>
      <c r="G1100" s="20" t="s">
        <v>42</v>
      </c>
      <c r="H1100" s="20" t="s">
        <v>35</v>
      </c>
      <c r="I1100" s="20" t="s">
        <v>81</v>
      </c>
      <c r="J1100" s="22" t="s">
        <v>915</v>
      </c>
      <c r="K1100" s="20"/>
      <c r="L1100" s="20"/>
      <c r="M1100" s="20"/>
      <c r="N1100" s="20"/>
      <c r="O1100" s="23"/>
      <c r="P1100" s="23">
        <v>900000</v>
      </c>
      <c r="Q1100" s="24">
        <v>1</v>
      </c>
      <c r="R1100" s="25">
        <v>45778</v>
      </c>
      <c r="S1100" s="20" t="s">
        <v>83</v>
      </c>
      <c r="T1100" s="26">
        <f t="shared" si="19"/>
        <v>900000</v>
      </c>
      <c r="U1100" s="27" t="s">
        <v>100</v>
      </c>
      <c r="V1100" s="27" t="s">
        <v>100</v>
      </c>
      <c r="W1100" s="68"/>
      <c r="X1100" s="68"/>
      <c r="Y1100" s="68"/>
      <c r="Z1100" s="68"/>
      <c r="AA1100" s="68"/>
      <c r="AB1100" s="68"/>
      <c r="AC1100" s="68"/>
      <c r="AD1100" s="68"/>
      <c r="AE1100" s="68"/>
      <c r="AF1100" s="68"/>
      <c r="AG1100" s="68"/>
      <c r="AH1100" s="68"/>
      <c r="AI1100" s="68"/>
      <c r="AJ1100" s="68"/>
      <c r="AK1100" s="68"/>
      <c r="AL1100" s="68"/>
      <c r="AM1100" s="68"/>
      <c r="AN1100" s="68"/>
      <c r="AO1100" s="68"/>
      <c r="AP1100" s="68"/>
      <c r="AQ1100" s="68"/>
      <c r="AR1100" s="68"/>
      <c r="AS1100" s="68"/>
      <c r="AT1100" s="68"/>
      <c r="AU1100" s="68"/>
      <c r="AV1100" s="68"/>
      <c r="AW1100" s="68"/>
      <c r="AX1100" s="68"/>
      <c r="AY1100" s="68"/>
      <c r="AZ1100" s="68"/>
      <c r="BA1100" s="68"/>
      <c r="BB1100" s="68"/>
      <c r="BC1100" s="68"/>
      <c r="BD1100" s="68"/>
      <c r="BE1100" s="68"/>
      <c r="BF1100" s="68"/>
      <c r="BG1100" s="68"/>
      <c r="BH1100" s="68"/>
      <c r="BI1100" s="68"/>
      <c r="BJ1100" s="68"/>
      <c r="BK1100" s="68"/>
      <c r="BL1100" s="68"/>
      <c r="BM1100" s="68"/>
      <c r="BN1100" s="68"/>
      <c r="BO1100" s="68"/>
      <c r="BP1100" s="68"/>
      <c r="BQ1100" s="68"/>
      <c r="BR1100" s="68"/>
      <c r="BS1100" s="68"/>
      <c r="BT1100" s="68"/>
      <c r="BU1100" s="68"/>
      <c r="BV1100" s="68"/>
      <c r="BW1100" s="68"/>
      <c r="BX1100" s="68"/>
      <c r="BY1100" s="68"/>
      <c r="BZ1100" s="68"/>
      <c r="CA1100" s="68"/>
      <c r="CB1100" s="68"/>
      <c r="CC1100" s="68"/>
      <c r="CD1100" s="68"/>
      <c r="CE1100" s="68"/>
      <c r="CF1100" s="68"/>
      <c r="CG1100" s="68"/>
      <c r="CH1100" s="68"/>
      <c r="CI1100" s="68"/>
      <c r="CJ1100" s="68"/>
      <c r="CK1100" s="68"/>
      <c r="CL1100" s="68"/>
      <c r="CM1100" s="68"/>
      <c r="CN1100" s="68"/>
      <c r="CO1100" s="68"/>
      <c r="CP1100" s="68"/>
      <c r="CQ1100" s="68"/>
      <c r="CR1100" s="68"/>
      <c r="CS1100" s="68"/>
      <c r="CT1100" s="68"/>
      <c r="CU1100" s="68"/>
      <c r="CV1100" s="68"/>
      <c r="CW1100" s="68"/>
      <c r="CX1100" s="68"/>
      <c r="CY1100" s="68"/>
      <c r="CZ1100" s="68"/>
      <c r="DA1100" s="68"/>
      <c r="DB1100" s="68"/>
      <c r="DC1100" s="68"/>
      <c r="DD1100" s="68"/>
      <c r="DE1100" s="68"/>
      <c r="DF1100" s="68"/>
      <c r="DG1100" s="68"/>
      <c r="DH1100" s="68"/>
      <c r="DI1100" s="68"/>
      <c r="DJ1100" s="68"/>
      <c r="DK1100" s="68"/>
      <c r="DL1100" s="68"/>
      <c r="DM1100" s="68"/>
      <c r="DN1100" s="68"/>
      <c r="DO1100" s="68"/>
      <c r="DP1100" s="68"/>
      <c r="DQ1100" s="68"/>
      <c r="DR1100" s="68"/>
      <c r="DS1100" s="68"/>
      <c r="DT1100" s="68"/>
      <c r="DU1100" s="68"/>
      <c r="DV1100" s="68"/>
      <c r="DW1100" s="68"/>
      <c r="DX1100" s="68"/>
      <c r="DY1100" s="68"/>
      <c r="DZ1100" s="68"/>
      <c r="EA1100" s="68"/>
      <c r="EB1100" s="68"/>
      <c r="EC1100" s="68"/>
      <c r="ED1100" s="68"/>
      <c r="EE1100" s="68"/>
      <c r="EF1100" s="68"/>
      <c r="EG1100" s="68"/>
      <c r="EH1100" s="68"/>
      <c r="EI1100" s="68"/>
      <c r="EJ1100" s="68"/>
      <c r="EK1100" s="68"/>
      <c r="EL1100" s="68"/>
      <c r="EM1100" s="68"/>
      <c r="EN1100" s="68"/>
      <c r="EO1100" s="68"/>
      <c r="EP1100" s="68"/>
      <c r="EQ1100" s="68"/>
      <c r="ER1100" s="68"/>
      <c r="ES1100" s="68"/>
      <c r="ET1100" s="68"/>
      <c r="EU1100" s="68"/>
      <c r="EV1100" s="68"/>
      <c r="EW1100" s="68"/>
      <c r="EX1100" s="68"/>
      <c r="EY1100" s="68"/>
      <c r="EZ1100" s="68"/>
      <c r="FA1100" s="68"/>
      <c r="FB1100" s="68"/>
      <c r="FC1100" s="68"/>
      <c r="FD1100" s="68"/>
      <c r="FE1100" s="68"/>
      <c r="FF1100" s="68"/>
      <c r="FG1100" s="68"/>
      <c r="FH1100" s="68"/>
      <c r="FI1100" s="68"/>
      <c r="FJ1100" s="68"/>
      <c r="FK1100" s="68"/>
      <c r="FL1100" s="68"/>
      <c r="FM1100" s="68"/>
      <c r="FN1100" s="68"/>
      <c r="FO1100" s="68"/>
      <c r="FP1100" s="68"/>
      <c r="FQ1100" s="68"/>
      <c r="FR1100" s="68"/>
      <c r="FS1100" s="68"/>
      <c r="FT1100" s="68"/>
      <c r="FU1100" s="68"/>
      <c r="FV1100" s="68"/>
      <c r="FW1100" s="68"/>
      <c r="FX1100" s="68"/>
      <c r="FY1100" s="68"/>
      <c r="FZ1100" s="68"/>
      <c r="GA1100" s="68"/>
      <c r="GB1100" s="68"/>
      <c r="GC1100" s="68"/>
      <c r="GD1100" s="68"/>
      <c r="GE1100" s="68"/>
      <c r="GF1100" s="68"/>
      <c r="GG1100" s="68"/>
      <c r="GH1100" s="68"/>
      <c r="GI1100" s="68"/>
      <c r="GJ1100" s="68"/>
      <c r="GK1100" s="68"/>
      <c r="GL1100" s="68"/>
      <c r="GM1100" s="68"/>
      <c r="GN1100" s="68"/>
      <c r="GO1100" s="68"/>
      <c r="GP1100" s="68"/>
      <c r="GQ1100" s="68"/>
      <c r="GR1100" s="68"/>
      <c r="GS1100" s="68"/>
      <c r="GT1100" s="68"/>
      <c r="GU1100" s="68"/>
      <c r="GV1100" s="68"/>
      <c r="GW1100" s="68"/>
      <c r="GX1100" s="68"/>
      <c r="GY1100" s="68"/>
      <c r="GZ1100" s="68"/>
      <c r="HA1100" s="68"/>
      <c r="HB1100" s="68"/>
      <c r="HC1100" s="68"/>
      <c r="HD1100" s="68"/>
      <c r="HE1100" s="68"/>
      <c r="HF1100" s="68"/>
      <c r="HG1100" s="68"/>
      <c r="HH1100" s="68"/>
      <c r="HI1100" s="68"/>
      <c r="HJ1100" s="68"/>
      <c r="HK1100" s="68"/>
      <c r="HL1100" s="68"/>
      <c r="HM1100" s="68"/>
      <c r="HN1100" s="68"/>
      <c r="HO1100" s="68"/>
      <c r="HP1100" s="68"/>
      <c r="HQ1100" s="68"/>
      <c r="HR1100" s="68"/>
      <c r="HS1100" s="68"/>
      <c r="HT1100" s="68"/>
      <c r="HU1100" s="68"/>
      <c r="HV1100" s="68"/>
      <c r="HW1100" s="68"/>
      <c r="HX1100" s="68"/>
      <c r="HY1100" s="68"/>
      <c r="HZ1100" s="68"/>
      <c r="IA1100" s="68"/>
      <c r="IB1100" s="68"/>
      <c r="IC1100" s="68"/>
      <c r="ID1100" s="68"/>
      <c r="IE1100" s="68"/>
      <c r="IF1100" s="68"/>
      <c r="IG1100" s="68"/>
      <c r="IH1100" s="68"/>
      <c r="II1100" s="68"/>
      <c r="IJ1100" s="68"/>
      <c r="IK1100" s="68"/>
      <c r="IL1100" s="68"/>
      <c r="IM1100" s="68"/>
      <c r="IN1100" s="68"/>
      <c r="IO1100" s="68"/>
      <c r="IP1100" s="68"/>
      <c r="IQ1100" s="68"/>
      <c r="IR1100" s="68"/>
      <c r="IS1100" s="68"/>
      <c r="IT1100" s="68"/>
      <c r="IU1100" s="68"/>
      <c r="IV1100" s="68"/>
      <c r="IW1100" s="68"/>
      <c r="IX1100" s="68"/>
      <c r="IY1100" s="68"/>
      <c r="IZ1100" s="68"/>
      <c r="JA1100" s="68"/>
      <c r="JB1100" s="68"/>
      <c r="JC1100" s="68"/>
      <c r="JD1100" s="68"/>
      <c r="JE1100" s="68"/>
      <c r="JF1100" s="68"/>
      <c r="JG1100" s="68"/>
      <c r="JH1100" s="68"/>
      <c r="JI1100" s="68"/>
      <c r="JJ1100" s="68"/>
      <c r="JK1100" s="68"/>
      <c r="JL1100" s="68"/>
      <c r="JM1100" s="68"/>
      <c r="JN1100" s="68"/>
      <c r="JO1100" s="68"/>
      <c r="JP1100" s="68"/>
      <c r="JQ1100" s="68"/>
      <c r="JR1100" s="68"/>
      <c r="JS1100" s="68"/>
      <c r="JT1100" s="68"/>
      <c r="JU1100" s="68"/>
      <c r="JV1100" s="68"/>
      <c r="JW1100" s="68"/>
      <c r="JX1100" s="68"/>
      <c r="JY1100" s="68"/>
      <c r="JZ1100" s="68"/>
      <c r="KA1100" s="68"/>
      <c r="KB1100" s="68"/>
      <c r="KC1100" s="68"/>
      <c r="KD1100" s="68"/>
      <c r="KE1100" s="68"/>
      <c r="KF1100" s="68"/>
      <c r="KG1100" s="68"/>
      <c r="KH1100" s="68"/>
      <c r="KI1100" s="68"/>
      <c r="KJ1100" s="68"/>
      <c r="KK1100" s="68"/>
      <c r="KL1100" s="68"/>
      <c r="KM1100" s="68"/>
      <c r="KN1100" s="68"/>
      <c r="KO1100" s="68"/>
      <c r="KP1100" s="68"/>
      <c r="KQ1100" s="68"/>
      <c r="KR1100" s="68"/>
      <c r="KS1100" s="68"/>
      <c r="KT1100" s="68"/>
      <c r="KU1100" s="68"/>
      <c r="KV1100" s="68"/>
      <c r="KW1100" s="68"/>
      <c r="KX1100" s="68"/>
      <c r="KY1100" s="68"/>
      <c r="KZ1100" s="68"/>
      <c r="LA1100" s="68"/>
      <c r="LB1100" s="68"/>
      <c r="LC1100" s="68"/>
      <c r="LD1100" s="68"/>
      <c r="LE1100" s="68"/>
      <c r="LF1100" s="68"/>
      <c r="LG1100" s="68"/>
      <c r="LH1100" s="68"/>
      <c r="LI1100" s="68"/>
      <c r="LJ1100" s="68"/>
      <c r="LK1100" s="68"/>
      <c r="LL1100" s="68"/>
      <c r="LM1100" s="68"/>
      <c r="LN1100" s="68"/>
      <c r="LO1100" s="68"/>
      <c r="LP1100" s="68"/>
      <c r="LQ1100" s="68"/>
      <c r="LR1100" s="68"/>
      <c r="LS1100" s="68"/>
      <c r="LT1100" s="68"/>
      <c r="LU1100" s="68"/>
      <c r="LV1100" s="68"/>
      <c r="LW1100" s="68"/>
      <c r="LX1100" s="68"/>
      <c r="LY1100" s="68"/>
      <c r="LZ1100" s="68"/>
      <c r="MA1100" s="68"/>
      <c r="MB1100" s="68"/>
      <c r="MC1100" s="68"/>
      <c r="MD1100" s="68"/>
      <c r="ME1100" s="68"/>
      <c r="MF1100" s="68"/>
      <c r="MG1100" s="68"/>
      <c r="MH1100" s="68"/>
      <c r="MI1100" s="68"/>
      <c r="MJ1100" s="68"/>
      <c r="MK1100" s="68"/>
      <c r="ML1100" s="68"/>
      <c r="MM1100" s="68"/>
      <c r="MN1100" s="68"/>
      <c r="MO1100" s="68"/>
      <c r="MP1100" s="68"/>
      <c r="MQ1100" s="68"/>
      <c r="MR1100" s="68"/>
      <c r="MS1100" s="68"/>
      <c r="MT1100" s="68"/>
      <c r="MU1100" s="68"/>
      <c r="MV1100" s="68"/>
      <c r="MW1100" s="68"/>
      <c r="MX1100" s="68"/>
      <c r="MY1100" s="68"/>
      <c r="MZ1100" s="68"/>
      <c r="NA1100" s="68"/>
      <c r="NB1100" s="68"/>
      <c r="NC1100" s="68"/>
      <c r="ND1100" s="68"/>
      <c r="NE1100" s="68"/>
      <c r="NF1100" s="68"/>
      <c r="NG1100" s="68"/>
      <c r="NH1100" s="68"/>
      <c r="NI1100" s="68"/>
      <c r="NJ1100" s="68"/>
      <c r="NK1100" s="68"/>
      <c r="NL1100" s="68"/>
      <c r="NM1100" s="68"/>
      <c r="NN1100" s="68"/>
      <c r="NO1100" s="68"/>
      <c r="NP1100" s="68"/>
      <c r="NQ1100" s="68"/>
      <c r="NR1100" s="68"/>
      <c r="NS1100" s="68"/>
      <c r="NT1100" s="68"/>
      <c r="NU1100" s="68"/>
      <c r="NV1100" s="68"/>
      <c r="NW1100" s="68"/>
      <c r="NX1100" s="68"/>
      <c r="NY1100" s="68"/>
      <c r="NZ1100" s="68"/>
      <c r="OA1100" s="68"/>
      <c r="OB1100" s="68"/>
      <c r="OC1100" s="68"/>
      <c r="OD1100" s="68"/>
      <c r="OE1100" s="68"/>
      <c r="OF1100" s="68"/>
      <c r="OG1100" s="68"/>
      <c r="OH1100" s="68"/>
      <c r="OI1100" s="68"/>
      <c r="OJ1100" s="68"/>
      <c r="OK1100" s="68"/>
      <c r="OL1100" s="68"/>
      <c r="OM1100" s="68"/>
      <c r="ON1100" s="68"/>
      <c r="OO1100" s="68"/>
      <c r="OP1100" s="68"/>
      <c r="OQ1100" s="68"/>
      <c r="OR1100" s="68"/>
      <c r="OS1100" s="68"/>
      <c r="OT1100" s="68"/>
      <c r="OU1100" s="68"/>
      <c r="OV1100" s="68"/>
      <c r="OW1100" s="68"/>
      <c r="OX1100" s="68"/>
      <c r="OY1100" s="68"/>
      <c r="OZ1100" s="68"/>
      <c r="PA1100" s="68"/>
      <c r="PB1100" s="68"/>
      <c r="PC1100" s="68"/>
      <c r="PD1100" s="68"/>
      <c r="PE1100" s="68"/>
      <c r="PF1100" s="68"/>
      <c r="PG1100" s="68"/>
      <c r="PH1100" s="68"/>
      <c r="PI1100" s="68"/>
      <c r="PJ1100" s="68"/>
      <c r="PK1100" s="68"/>
      <c r="PL1100" s="68"/>
      <c r="PM1100" s="68"/>
      <c r="PN1100" s="68"/>
      <c r="PO1100" s="68"/>
      <c r="PP1100" s="68"/>
      <c r="PQ1100" s="68"/>
      <c r="PR1100" s="68"/>
      <c r="PS1100" s="68"/>
      <c r="PT1100" s="68"/>
      <c r="PU1100" s="68"/>
      <c r="PV1100" s="68"/>
      <c r="PW1100" s="68"/>
      <c r="PX1100" s="68"/>
      <c r="PY1100" s="68"/>
      <c r="PZ1100" s="68"/>
      <c r="QA1100" s="68"/>
      <c r="QB1100" s="68"/>
      <c r="QC1100" s="68"/>
      <c r="QD1100" s="68"/>
      <c r="QE1100" s="68"/>
      <c r="QF1100" s="68"/>
      <c r="QG1100" s="68"/>
      <c r="QH1100" s="68"/>
      <c r="QI1100" s="68"/>
      <c r="QJ1100" s="68"/>
      <c r="QK1100" s="68"/>
      <c r="QL1100" s="68"/>
      <c r="QM1100" s="68"/>
      <c r="QN1100" s="68"/>
      <c r="QO1100" s="68"/>
      <c r="QP1100" s="68"/>
      <c r="QQ1100" s="68"/>
      <c r="QR1100" s="68"/>
      <c r="QS1100" s="68"/>
      <c r="QT1100" s="68"/>
      <c r="QU1100" s="68"/>
      <c r="QV1100" s="68"/>
      <c r="QW1100" s="68"/>
      <c r="QX1100" s="68"/>
      <c r="QY1100" s="68"/>
      <c r="QZ1100" s="68"/>
      <c r="RA1100" s="68"/>
      <c r="RB1100" s="68"/>
      <c r="RC1100" s="68"/>
      <c r="RD1100" s="68"/>
      <c r="RE1100" s="68"/>
      <c r="RF1100" s="68"/>
      <c r="RG1100" s="68"/>
      <c r="RH1100" s="68"/>
      <c r="RI1100" s="68"/>
      <c r="RJ1100" s="68"/>
      <c r="RK1100" s="68"/>
      <c r="RL1100" s="68"/>
      <c r="RM1100" s="68"/>
      <c r="RN1100" s="68"/>
      <c r="RO1100" s="68"/>
      <c r="RP1100" s="68"/>
      <c r="RQ1100" s="68"/>
      <c r="RR1100" s="68"/>
      <c r="RS1100" s="68"/>
      <c r="RT1100" s="68"/>
      <c r="RU1100" s="68"/>
      <c r="RV1100" s="68"/>
      <c r="RW1100" s="68"/>
      <c r="RX1100" s="68"/>
      <c r="RY1100" s="68"/>
      <c r="RZ1100" s="68"/>
      <c r="SA1100" s="68"/>
      <c r="SB1100" s="68"/>
      <c r="SC1100" s="68"/>
      <c r="SD1100" s="68"/>
      <c r="SE1100" s="68"/>
      <c r="SF1100" s="68"/>
      <c r="SG1100" s="68"/>
      <c r="SH1100" s="68"/>
      <c r="SI1100" s="68"/>
      <c r="SJ1100" s="68"/>
      <c r="SK1100" s="68"/>
      <c r="SL1100" s="68"/>
      <c r="SM1100" s="68"/>
      <c r="SN1100" s="68"/>
      <c r="SO1100" s="68"/>
      <c r="SP1100" s="68"/>
      <c r="SQ1100" s="68"/>
      <c r="SR1100" s="68"/>
      <c r="SS1100" s="68"/>
      <c r="ST1100" s="68"/>
      <c r="SU1100" s="68"/>
      <c r="SV1100" s="68"/>
    </row>
    <row r="1101" spans="1:516" ht="16.5" customHeight="1" x14ac:dyDescent="0.2">
      <c r="A1101" s="20">
        <v>493</v>
      </c>
      <c r="B1101" s="20" t="s">
        <v>62</v>
      </c>
      <c r="C1101" s="20" t="s">
        <v>915</v>
      </c>
      <c r="D1101" s="20" t="s">
        <v>38</v>
      </c>
      <c r="E1101" s="20" t="s">
        <v>1345</v>
      </c>
      <c r="F1101" s="22" t="s">
        <v>951</v>
      </c>
      <c r="G1101" s="20" t="s">
        <v>42</v>
      </c>
      <c r="H1101" s="20" t="s">
        <v>35</v>
      </c>
      <c r="I1101" s="20" t="s">
        <v>81</v>
      </c>
      <c r="J1101" s="22" t="s">
        <v>915</v>
      </c>
      <c r="K1101" s="20"/>
      <c r="L1101" s="20"/>
      <c r="M1101" s="20"/>
      <c r="N1101" s="20"/>
      <c r="O1101" s="23"/>
      <c r="P1101" s="23">
        <v>900000</v>
      </c>
      <c r="Q1101" s="24">
        <v>1</v>
      </c>
      <c r="R1101" s="25">
        <v>45809</v>
      </c>
      <c r="S1101" s="20" t="s">
        <v>83</v>
      </c>
      <c r="T1101" s="26">
        <f t="shared" si="19"/>
        <v>900000</v>
      </c>
      <c r="U1101" s="27" t="s">
        <v>100</v>
      </c>
      <c r="V1101" s="27" t="s">
        <v>100</v>
      </c>
      <c r="W1101" s="68"/>
      <c r="X1101" s="68"/>
      <c r="Y1101" s="68"/>
      <c r="Z1101" s="68"/>
      <c r="AA1101" s="68"/>
      <c r="AB1101" s="68"/>
      <c r="AC1101" s="68"/>
      <c r="AD1101" s="68"/>
      <c r="AE1101" s="68"/>
      <c r="AF1101" s="68"/>
      <c r="AG1101" s="68"/>
      <c r="AH1101" s="68"/>
      <c r="AI1101" s="68"/>
      <c r="AJ1101" s="68"/>
      <c r="AK1101" s="68"/>
      <c r="AL1101" s="68"/>
      <c r="AM1101" s="68"/>
      <c r="AN1101" s="68"/>
      <c r="AO1101" s="68"/>
      <c r="AP1101" s="68"/>
      <c r="AQ1101" s="68"/>
      <c r="AR1101" s="68"/>
      <c r="AS1101" s="68"/>
      <c r="AT1101" s="68"/>
      <c r="AU1101" s="68"/>
      <c r="AV1101" s="68"/>
      <c r="AW1101" s="68"/>
      <c r="AX1101" s="68"/>
      <c r="AY1101" s="68"/>
      <c r="AZ1101" s="68"/>
      <c r="BA1101" s="68"/>
      <c r="BB1101" s="68"/>
      <c r="BC1101" s="68"/>
      <c r="BD1101" s="68"/>
      <c r="BE1101" s="68"/>
      <c r="BF1101" s="68"/>
      <c r="BG1101" s="68"/>
      <c r="BH1101" s="68"/>
      <c r="BI1101" s="68"/>
      <c r="BJ1101" s="68"/>
      <c r="BK1101" s="68"/>
      <c r="BL1101" s="68"/>
      <c r="BM1101" s="68"/>
      <c r="BN1101" s="68"/>
      <c r="BO1101" s="68"/>
      <c r="BP1101" s="68"/>
      <c r="BQ1101" s="68"/>
      <c r="BR1101" s="68"/>
      <c r="BS1101" s="68"/>
      <c r="BT1101" s="68"/>
      <c r="BU1101" s="68"/>
      <c r="BV1101" s="68"/>
      <c r="BW1101" s="68"/>
      <c r="BX1101" s="68"/>
      <c r="BY1101" s="68"/>
      <c r="BZ1101" s="68"/>
      <c r="CA1101" s="68"/>
      <c r="CB1101" s="68"/>
      <c r="CC1101" s="68"/>
      <c r="CD1101" s="68"/>
      <c r="CE1101" s="68"/>
      <c r="CF1101" s="68"/>
      <c r="CG1101" s="68"/>
      <c r="CH1101" s="68"/>
      <c r="CI1101" s="68"/>
      <c r="CJ1101" s="68"/>
      <c r="CK1101" s="68"/>
      <c r="CL1101" s="68"/>
      <c r="CM1101" s="68"/>
      <c r="CN1101" s="68"/>
      <c r="CO1101" s="68"/>
      <c r="CP1101" s="68"/>
      <c r="CQ1101" s="68"/>
      <c r="CR1101" s="68"/>
      <c r="CS1101" s="68"/>
      <c r="CT1101" s="68"/>
      <c r="CU1101" s="68"/>
      <c r="CV1101" s="68"/>
      <c r="CW1101" s="68"/>
      <c r="CX1101" s="68"/>
      <c r="CY1101" s="68"/>
      <c r="CZ1101" s="68"/>
      <c r="DA1101" s="68"/>
      <c r="DB1101" s="68"/>
      <c r="DC1101" s="68"/>
      <c r="DD1101" s="68"/>
      <c r="DE1101" s="68"/>
      <c r="DF1101" s="68"/>
      <c r="DG1101" s="68"/>
      <c r="DH1101" s="68"/>
      <c r="DI1101" s="68"/>
      <c r="DJ1101" s="68"/>
      <c r="DK1101" s="68"/>
      <c r="DL1101" s="68"/>
      <c r="DM1101" s="68"/>
      <c r="DN1101" s="68"/>
      <c r="DO1101" s="68"/>
      <c r="DP1101" s="68"/>
      <c r="DQ1101" s="68"/>
      <c r="DR1101" s="68"/>
      <c r="DS1101" s="68"/>
      <c r="DT1101" s="68"/>
      <c r="DU1101" s="68"/>
      <c r="DV1101" s="68"/>
      <c r="DW1101" s="68"/>
      <c r="DX1101" s="68"/>
      <c r="DY1101" s="68"/>
      <c r="DZ1101" s="68"/>
      <c r="EA1101" s="68"/>
      <c r="EB1101" s="68"/>
      <c r="EC1101" s="68"/>
      <c r="ED1101" s="68"/>
      <c r="EE1101" s="68"/>
      <c r="EF1101" s="68"/>
      <c r="EG1101" s="68"/>
      <c r="EH1101" s="68"/>
      <c r="EI1101" s="68"/>
      <c r="EJ1101" s="68"/>
      <c r="EK1101" s="68"/>
      <c r="EL1101" s="68"/>
      <c r="EM1101" s="68"/>
      <c r="EN1101" s="68"/>
      <c r="EO1101" s="68"/>
      <c r="EP1101" s="68"/>
      <c r="EQ1101" s="68"/>
      <c r="ER1101" s="68"/>
      <c r="ES1101" s="68"/>
      <c r="ET1101" s="68"/>
      <c r="EU1101" s="68"/>
      <c r="EV1101" s="68"/>
      <c r="EW1101" s="68"/>
      <c r="EX1101" s="68"/>
      <c r="EY1101" s="68"/>
      <c r="EZ1101" s="68"/>
      <c r="FA1101" s="68"/>
      <c r="FB1101" s="68"/>
      <c r="FC1101" s="68"/>
      <c r="FD1101" s="68"/>
      <c r="FE1101" s="68"/>
      <c r="FF1101" s="68"/>
      <c r="FG1101" s="68"/>
      <c r="FH1101" s="68"/>
      <c r="FI1101" s="68"/>
      <c r="FJ1101" s="68"/>
      <c r="FK1101" s="68"/>
      <c r="FL1101" s="68"/>
      <c r="FM1101" s="68"/>
      <c r="FN1101" s="68"/>
      <c r="FO1101" s="68"/>
      <c r="FP1101" s="68"/>
      <c r="FQ1101" s="68"/>
      <c r="FR1101" s="68"/>
      <c r="FS1101" s="68"/>
      <c r="FT1101" s="68"/>
      <c r="FU1101" s="68"/>
      <c r="FV1101" s="68"/>
      <c r="FW1101" s="68"/>
      <c r="FX1101" s="68"/>
      <c r="FY1101" s="68"/>
      <c r="FZ1101" s="68"/>
      <c r="GA1101" s="68"/>
      <c r="GB1101" s="68"/>
      <c r="GC1101" s="68"/>
      <c r="GD1101" s="68"/>
      <c r="GE1101" s="68"/>
      <c r="GF1101" s="68"/>
      <c r="GG1101" s="68"/>
      <c r="GH1101" s="68"/>
      <c r="GI1101" s="68"/>
      <c r="GJ1101" s="68"/>
      <c r="GK1101" s="68"/>
      <c r="GL1101" s="68"/>
      <c r="GM1101" s="68"/>
      <c r="GN1101" s="68"/>
      <c r="GO1101" s="68"/>
      <c r="GP1101" s="68"/>
      <c r="GQ1101" s="68"/>
      <c r="GR1101" s="68"/>
      <c r="GS1101" s="68"/>
      <c r="GT1101" s="68"/>
      <c r="GU1101" s="68"/>
      <c r="GV1101" s="68"/>
      <c r="GW1101" s="68"/>
      <c r="GX1101" s="68"/>
      <c r="GY1101" s="68"/>
      <c r="GZ1101" s="68"/>
      <c r="HA1101" s="68"/>
      <c r="HB1101" s="68"/>
      <c r="HC1101" s="68"/>
      <c r="HD1101" s="68"/>
      <c r="HE1101" s="68"/>
      <c r="HF1101" s="68"/>
      <c r="HG1101" s="68"/>
      <c r="HH1101" s="68"/>
      <c r="HI1101" s="68"/>
      <c r="HJ1101" s="68"/>
      <c r="HK1101" s="68"/>
      <c r="HL1101" s="68"/>
      <c r="HM1101" s="68"/>
      <c r="HN1101" s="68"/>
      <c r="HO1101" s="68"/>
      <c r="HP1101" s="68"/>
      <c r="HQ1101" s="68"/>
      <c r="HR1101" s="68"/>
      <c r="HS1101" s="68"/>
      <c r="HT1101" s="68"/>
      <c r="HU1101" s="68"/>
      <c r="HV1101" s="68"/>
      <c r="HW1101" s="68"/>
      <c r="HX1101" s="68"/>
      <c r="HY1101" s="68"/>
      <c r="HZ1101" s="68"/>
      <c r="IA1101" s="68"/>
      <c r="IB1101" s="68"/>
      <c r="IC1101" s="68"/>
      <c r="ID1101" s="68"/>
      <c r="IE1101" s="68"/>
      <c r="IF1101" s="68"/>
      <c r="IG1101" s="68"/>
      <c r="IH1101" s="68"/>
      <c r="II1101" s="68"/>
      <c r="IJ1101" s="68"/>
      <c r="IK1101" s="68"/>
      <c r="IL1101" s="68"/>
      <c r="IM1101" s="68"/>
      <c r="IN1101" s="68"/>
      <c r="IO1101" s="68"/>
      <c r="IP1101" s="68"/>
      <c r="IQ1101" s="68"/>
      <c r="IR1101" s="68"/>
      <c r="IS1101" s="68"/>
      <c r="IT1101" s="68"/>
      <c r="IU1101" s="68"/>
      <c r="IV1101" s="68"/>
      <c r="IW1101" s="68"/>
      <c r="IX1101" s="68"/>
      <c r="IY1101" s="68"/>
      <c r="IZ1101" s="68"/>
      <c r="JA1101" s="68"/>
      <c r="JB1101" s="68"/>
      <c r="JC1101" s="68"/>
      <c r="JD1101" s="68"/>
      <c r="JE1101" s="68"/>
      <c r="JF1101" s="68"/>
      <c r="JG1101" s="68"/>
      <c r="JH1101" s="68"/>
      <c r="JI1101" s="68"/>
      <c r="JJ1101" s="68"/>
      <c r="JK1101" s="68"/>
      <c r="JL1101" s="68"/>
      <c r="JM1101" s="68"/>
      <c r="JN1101" s="68"/>
      <c r="JO1101" s="68"/>
      <c r="JP1101" s="68"/>
      <c r="JQ1101" s="68"/>
      <c r="JR1101" s="68"/>
      <c r="JS1101" s="68"/>
      <c r="JT1101" s="68"/>
      <c r="JU1101" s="68"/>
      <c r="JV1101" s="68"/>
      <c r="JW1101" s="68"/>
      <c r="JX1101" s="68"/>
      <c r="JY1101" s="68"/>
      <c r="JZ1101" s="68"/>
      <c r="KA1101" s="68"/>
      <c r="KB1101" s="68"/>
      <c r="KC1101" s="68"/>
      <c r="KD1101" s="68"/>
      <c r="KE1101" s="68"/>
      <c r="KF1101" s="68"/>
      <c r="KG1101" s="68"/>
      <c r="KH1101" s="68"/>
      <c r="KI1101" s="68"/>
      <c r="KJ1101" s="68"/>
      <c r="KK1101" s="68"/>
      <c r="KL1101" s="68"/>
      <c r="KM1101" s="68"/>
      <c r="KN1101" s="68"/>
      <c r="KO1101" s="68"/>
      <c r="KP1101" s="68"/>
      <c r="KQ1101" s="68"/>
      <c r="KR1101" s="68"/>
      <c r="KS1101" s="68"/>
      <c r="KT1101" s="68"/>
      <c r="KU1101" s="68"/>
      <c r="KV1101" s="68"/>
      <c r="KW1101" s="68"/>
      <c r="KX1101" s="68"/>
      <c r="KY1101" s="68"/>
      <c r="KZ1101" s="68"/>
      <c r="LA1101" s="68"/>
      <c r="LB1101" s="68"/>
      <c r="LC1101" s="68"/>
      <c r="LD1101" s="68"/>
      <c r="LE1101" s="68"/>
      <c r="LF1101" s="68"/>
      <c r="LG1101" s="68"/>
      <c r="LH1101" s="68"/>
      <c r="LI1101" s="68"/>
      <c r="LJ1101" s="68"/>
      <c r="LK1101" s="68"/>
      <c r="LL1101" s="68"/>
      <c r="LM1101" s="68"/>
      <c r="LN1101" s="68"/>
      <c r="LO1101" s="68"/>
      <c r="LP1101" s="68"/>
      <c r="LQ1101" s="68"/>
      <c r="LR1101" s="68"/>
      <c r="LS1101" s="68"/>
      <c r="LT1101" s="68"/>
      <c r="LU1101" s="68"/>
      <c r="LV1101" s="68"/>
      <c r="LW1101" s="68"/>
      <c r="LX1101" s="68"/>
      <c r="LY1101" s="68"/>
      <c r="LZ1101" s="68"/>
      <c r="MA1101" s="68"/>
      <c r="MB1101" s="68"/>
      <c r="MC1101" s="68"/>
      <c r="MD1101" s="68"/>
      <c r="ME1101" s="68"/>
      <c r="MF1101" s="68"/>
      <c r="MG1101" s="68"/>
      <c r="MH1101" s="68"/>
      <c r="MI1101" s="68"/>
      <c r="MJ1101" s="68"/>
      <c r="MK1101" s="68"/>
      <c r="ML1101" s="68"/>
      <c r="MM1101" s="68"/>
      <c r="MN1101" s="68"/>
      <c r="MO1101" s="68"/>
      <c r="MP1101" s="68"/>
      <c r="MQ1101" s="68"/>
      <c r="MR1101" s="68"/>
      <c r="MS1101" s="68"/>
      <c r="MT1101" s="68"/>
      <c r="MU1101" s="68"/>
      <c r="MV1101" s="68"/>
      <c r="MW1101" s="68"/>
      <c r="MX1101" s="68"/>
      <c r="MY1101" s="68"/>
      <c r="MZ1101" s="68"/>
      <c r="NA1101" s="68"/>
      <c r="NB1101" s="68"/>
      <c r="NC1101" s="68"/>
      <c r="ND1101" s="68"/>
      <c r="NE1101" s="68"/>
      <c r="NF1101" s="68"/>
      <c r="NG1101" s="68"/>
      <c r="NH1101" s="68"/>
      <c r="NI1101" s="68"/>
      <c r="NJ1101" s="68"/>
      <c r="NK1101" s="68"/>
      <c r="NL1101" s="68"/>
      <c r="NM1101" s="68"/>
      <c r="NN1101" s="68"/>
      <c r="NO1101" s="68"/>
      <c r="NP1101" s="68"/>
      <c r="NQ1101" s="68"/>
      <c r="NR1101" s="68"/>
      <c r="NS1101" s="68"/>
      <c r="NT1101" s="68"/>
      <c r="NU1101" s="68"/>
      <c r="NV1101" s="68"/>
      <c r="NW1101" s="68"/>
      <c r="NX1101" s="68"/>
      <c r="NY1101" s="68"/>
      <c r="NZ1101" s="68"/>
      <c r="OA1101" s="68"/>
      <c r="OB1101" s="68"/>
      <c r="OC1101" s="68"/>
      <c r="OD1101" s="68"/>
      <c r="OE1101" s="68"/>
      <c r="OF1101" s="68"/>
      <c r="OG1101" s="68"/>
      <c r="OH1101" s="68"/>
      <c r="OI1101" s="68"/>
      <c r="OJ1101" s="68"/>
      <c r="OK1101" s="68"/>
      <c r="OL1101" s="68"/>
      <c r="OM1101" s="68"/>
      <c r="ON1101" s="68"/>
      <c r="OO1101" s="68"/>
      <c r="OP1101" s="68"/>
      <c r="OQ1101" s="68"/>
      <c r="OR1101" s="68"/>
      <c r="OS1101" s="68"/>
      <c r="OT1101" s="68"/>
      <c r="OU1101" s="68"/>
      <c r="OV1101" s="68"/>
      <c r="OW1101" s="68"/>
      <c r="OX1101" s="68"/>
      <c r="OY1101" s="68"/>
      <c r="OZ1101" s="68"/>
      <c r="PA1101" s="68"/>
      <c r="PB1101" s="68"/>
      <c r="PC1101" s="68"/>
      <c r="PD1101" s="68"/>
      <c r="PE1101" s="68"/>
      <c r="PF1101" s="68"/>
      <c r="PG1101" s="68"/>
      <c r="PH1101" s="68"/>
      <c r="PI1101" s="68"/>
      <c r="PJ1101" s="68"/>
      <c r="PK1101" s="68"/>
      <c r="PL1101" s="68"/>
      <c r="PM1101" s="68"/>
      <c r="PN1101" s="68"/>
      <c r="PO1101" s="68"/>
      <c r="PP1101" s="68"/>
      <c r="PQ1101" s="68"/>
      <c r="PR1101" s="68"/>
      <c r="PS1101" s="68"/>
      <c r="PT1101" s="68"/>
      <c r="PU1101" s="68"/>
      <c r="PV1101" s="68"/>
      <c r="PW1101" s="68"/>
      <c r="PX1101" s="68"/>
      <c r="PY1101" s="68"/>
      <c r="PZ1101" s="68"/>
      <c r="QA1101" s="68"/>
      <c r="QB1101" s="68"/>
      <c r="QC1101" s="68"/>
      <c r="QD1101" s="68"/>
      <c r="QE1101" s="68"/>
      <c r="QF1101" s="68"/>
      <c r="QG1101" s="68"/>
      <c r="QH1101" s="68"/>
      <c r="QI1101" s="68"/>
      <c r="QJ1101" s="68"/>
      <c r="QK1101" s="68"/>
      <c r="QL1101" s="68"/>
      <c r="QM1101" s="68"/>
      <c r="QN1101" s="68"/>
      <c r="QO1101" s="68"/>
      <c r="QP1101" s="68"/>
      <c r="QQ1101" s="68"/>
      <c r="QR1101" s="68"/>
      <c r="QS1101" s="68"/>
      <c r="QT1101" s="68"/>
      <c r="QU1101" s="68"/>
      <c r="QV1101" s="68"/>
      <c r="QW1101" s="68"/>
      <c r="QX1101" s="68"/>
      <c r="QY1101" s="68"/>
      <c r="QZ1101" s="68"/>
      <c r="RA1101" s="68"/>
      <c r="RB1101" s="68"/>
      <c r="RC1101" s="68"/>
      <c r="RD1101" s="68"/>
      <c r="RE1101" s="68"/>
      <c r="RF1101" s="68"/>
      <c r="RG1101" s="68"/>
      <c r="RH1101" s="68"/>
      <c r="RI1101" s="68"/>
      <c r="RJ1101" s="68"/>
      <c r="RK1101" s="68"/>
      <c r="RL1101" s="68"/>
      <c r="RM1101" s="68"/>
      <c r="RN1101" s="68"/>
      <c r="RO1101" s="68"/>
      <c r="RP1101" s="68"/>
      <c r="RQ1101" s="68"/>
      <c r="RR1101" s="68"/>
      <c r="RS1101" s="68"/>
      <c r="RT1101" s="68"/>
      <c r="RU1101" s="68"/>
      <c r="RV1101" s="68"/>
      <c r="RW1101" s="68"/>
      <c r="RX1101" s="68"/>
      <c r="RY1101" s="68"/>
      <c r="RZ1101" s="68"/>
      <c r="SA1101" s="68"/>
      <c r="SB1101" s="68"/>
      <c r="SC1101" s="68"/>
      <c r="SD1101" s="68"/>
      <c r="SE1101" s="68"/>
      <c r="SF1101" s="68"/>
      <c r="SG1101" s="68"/>
      <c r="SH1101" s="68"/>
      <c r="SI1101" s="68"/>
      <c r="SJ1101" s="68"/>
      <c r="SK1101" s="68"/>
      <c r="SL1101" s="68"/>
      <c r="SM1101" s="68"/>
      <c r="SN1101" s="68"/>
      <c r="SO1101" s="68"/>
      <c r="SP1101" s="68"/>
      <c r="SQ1101" s="68"/>
      <c r="SR1101" s="68"/>
      <c r="SS1101" s="68"/>
      <c r="ST1101" s="68"/>
      <c r="SU1101" s="68"/>
      <c r="SV1101" s="68"/>
    </row>
    <row r="1102" spans="1:516" ht="16.5" customHeight="1" x14ac:dyDescent="0.2">
      <c r="A1102" s="20">
        <v>494</v>
      </c>
      <c r="B1102" s="20" t="s">
        <v>62</v>
      </c>
      <c r="C1102" s="20" t="s">
        <v>915</v>
      </c>
      <c r="D1102" s="20" t="s">
        <v>38</v>
      </c>
      <c r="E1102" s="20" t="s">
        <v>1345</v>
      </c>
      <c r="F1102" s="22" t="s">
        <v>951</v>
      </c>
      <c r="G1102" s="20" t="s">
        <v>42</v>
      </c>
      <c r="H1102" s="20" t="s">
        <v>35</v>
      </c>
      <c r="I1102" s="20" t="s">
        <v>81</v>
      </c>
      <c r="J1102" s="22" t="s">
        <v>915</v>
      </c>
      <c r="K1102" s="20"/>
      <c r="L1102" s="20"/>
      <c r="M1102" s="20"/>
      <c r="N1102" s="20"/>
      <c r="O1102" s="23"/>
      <c r="P1102" s="23">
        <v>900000</v>
      </c>
      <c r="Q1102" s="24">
        <v>1</v>
      </c>
      <c r="R1102" s="25">
        <v>45839</v>
      </c>
      <c r="S1102" s="20" t="s">
        <v>83</v>
      </c>
      <c r="T1102" s="26">
        <f t="shared" si="19"/>
        <v>900000</v>
      </c>
      <c r="U1102" s="27" t="s">
        <v>100</v>
      </c>
      <c r="V1102" s="27" t="s">
        <v>100</v>
      </c>
      <c r="W1102" s="68"/>
      <c r="X1102" s="68"/>
      <c r="Y1102" s="68"/>
      <c r="Z1102" s="68"/>
      <c r="AA1102" s="68"/>
      <c r="AB1102" s="68"/>
      <c r="AC1102" s="68"/>
      <c r="AD1102" s="68"/>
      <c r="AE1102" s="68"/>
      <c r="AF1102" s="68"/>
      <c r="AG1102" s="68"/>
      <c r="AH1102" s="68"/>
      <c r="AI1102" s="68"/>
      <c r="AJ1102" s="68"/>
      <c r="AK1102" s="68"/>
      <c r="AL1102" s="68"/>
      <c r="AM1102" s="68"/>
      <c r="AN1102" s="68"/>
      <c r="AO1102" s="68"/>
      <c r="AP1102" s="68"/>
      <c r="AQ1102" s="68"/>
      <c r="AR1102" s="68"/>
      <c r="AS1102" s="68"/>
      <c r="AT1102" s="68"/>
      <c r="AU1102" s="68"/>
      <c r="AV1102" s="68"/>
      <c r="AW1102" s="68"/>
      <c r="AX1102" s="68"/>
      <c r="AY1102" s="68"/>
      <c r="AZ1102" s="68"/>
      <c r="BA1102" s="68"/>
      <c r="BB1102" s="68"/>
      <c r="BC1102" s="68"/>
      <c r="BD1102" s="68"/>
      <c r="BE1102" s="68"/>
      <c r="BF1102" s="68"/>
      <c r="BG1102" s="68"/>
      <c r="BH1102" s="68"/>
      <c r="BI1102" s="68"/>
      <c r="BJ1102" s="68"/>
      <c r="BK1102" s="68"/>
      <c r="BL1102" s="68"/>
      <c r="BM1102" s="68"/>
      <c r="BN1102" s="68"/>
      <c r="BO1102" s="68"/>
      <c r="BP1102" s="68"/>
      <c r="BQ1102" s="68"/>
      <c r="BR1102" s="68"/>
      <c r="BS1102" s="68"/>
      <c r="BT1102" s="68"/>
      <c r="BU1102" s="68"/>
      <c r="BV1102" s="68"/>
      <c r="BW1102" s="68"/>
      <c r="BX1102" s="68"/>
      <c r="BY1102" s="68"/>
      <c r="BZ1102" s="68"/>
      <c r="CA1102" s="68"/>
      <c r="CB1102" s="68"/>
      <c r="CC1102" s="68"/>
      <c r="CD1102" s="68"/>
      <c r="CE1102" s="68"/>
      <c r="CF1102" s="68"/>
      <c r="CG1102" s="68"/>
      <c r="CH1102" s="68"/>
      <c r="CI1102" s="68"/>
      <c r="CJ1102" s="68"/>
      <c r="CK1102" s="68"/>
      <c r="CL1102" s="68"/>
      <c r="CM1102" s="68"/>
      <c r="CN1102" s="68"/>
      <c r="CO1102" s="68"/>
      <c r="CP1102" s="68"/>
      <c r="CQ1102" s="68"/>
      <c r="CR1102" s="68"/>
      <c r="CS1102" s="68"/>
      <c r="CT1102" s="68"/>
      <c r="CU1102" s="68"/>
      <c r="CV1102" s="68"/>
      <c r="CW1102" s="68"/>
      <c r="CX1102" s="68"/>
      <c r="CY1102" s="68"/>
      <c r="CZ1102" s="68"/>
      <c r="DA1102" s="68"/>
      <c r="DB1102" s="68"/>
      <c r="DC1102" s="68"/>
      <c r="DD1102" s="68"/>
      <c r="DE1102" s="68"/>
      <c r="DF1102" s="68"/>
      <c r="DG1102" s="68"/>
      <c r="DH1102" s="68"/>
      <c r="DI1102" s="68"/>
      <c r="DJ1102" s="68"/>
      <c r="DK1102" s="68"/>
      <c r="DL1102" s="68"/>
      <c r="DM1102" s="68"/>
      <c r="DN1102" s="68"/>
      <c r="DO1102" s="68"/>
      <c r="DP1102" s="68"/>
      <c r="DQ1102" s="68"/>
      <c r="DR1102" s="68"/>
      <c r="DS1102" s="68"/>
      <c r="DT1102" s="68"/>
      <c r="DU1102" s="68"/>
      <c r="DV1102" s="68"/>
      <c r="DW1102" s="68"/>
      <c r="DX1102" s="68"/>
      <c r="DY1102" s="68"/>
      <c r="DZ1102" s="68"/>
      <c r="EA1102" s="68"/>
      <c r="EB1102" s="68"/>
      <c r="EC1102" s="68"/>
      <c r="ED1102" s="68"/>
      <c r="EE1102" s="68"/>
      <c r="EF1102" s="68"/>
      <c r="EG1102" s="68"/>
      <c r="EH1102" s="68"/>
      <c r="EI1102" s="68"/>
      <c r="EJ1102" s="68"/>
      <c r="EK1102" s="68"/>
      <c r="EL1102" s="68"/>
      <c r="EM1102" s="68"/>
      <c r="EN1102" s="68"/>
      <c r="EO1102" s="68"/>
      <c r="EP1102" s="68"/>
      <c r="EQ1102" s="68"/>
      <c r="ER1102" s="68"/>
      <c r="ES1102" s="68"/>
      <c r="ET1102" s="68"/>
      <c r="EU1102" s="68"/>
      <c r="EV1102" s="68"/>
      <c r="EW1102" s="68"/>
      <c r="EX1102" s="68"/>
      <c r="EY1102" s="68"/>
      <c r="EZ1102" s="68"/>
      <c r="FA1102" s="68"/>
      <c r="FB1102" s="68"/>
      <c r="FC1102" s="68"/>
      <c r="FD1102" s="68"/>
      <c r="FE1102" s="68"/>
      <c r="FF1102" s="68"/>
      <c r="FG1102" s="68"/>
      <c r="FH1102" s="68"/>
      <c r="FI1102" s="68"/>
      <c r="FJ1102" s="68"/>
      <c r="FK1102" s="68"/>
      <c r="FL1102" s="68"/>
      <c r="FM1102" s="68"/>
      <c r="FN1102" s="68"/>
      <c r="FO1102" s="68"/>
      <c r="FP1102" s="68"/>
      <c r="FQ1102" s="68"/>
      <c r="FR1102" s="68"/>
      <c r="FS1102" s="68"/>
      <c r="FT1102" s="68"/>
      <c r="FU1102" s="68"/>
      <c r="FV1102" s="68"/>
      <c r="FW1102" s="68"/>
      <c r="FX1102" s="68"/>
      <c r="FY1102" s="68"/>
      <c r="FZ1102" s="68"/>
      <c r="GA1102" s="68"/>
      <c r="GB1102" s="68"/>
      <c r="GC1102" s="68"/>
      <c r="GD1102" s="68"/>
      <c r="GE1102" s="68"/>
      <c r="GF1102" s="68"/>
      <c r="GG1102" s="68"/>
      <c r="GH1102" s="68"/>
      <c r="GI1102" s="68"/>
      <c r="GJ1102" s="68"/>
      <c r="GK1102" s="68"/>
      <c r="GL1102" s="68"/>
      <c r="GM1102" s="68"/>
      <c r="GN1102" s="68"/>
      <c r="GO1102" s="68"/>
      <c r="GP1102" s="68"/>
      <c r="GQ1102" s="68"/>
      <c r="GR1102" s="68"/>
      <c r="GS1102" s="68"/>
      <c r="GT1102" s="68"/>
      <c r="GU1102" s="68"/>
      <c r="GV1102" s="68"/>
      <c r="GW1102" s="68"/>
      <c r="GX1102" s="68"/>
      <c r="GY1102" s="68"/>
      <c r="GZ1102" s="68"/>
      <c r="HA1102" s="68"/>
      <c r="HB1102" s="68"/>
      <c r="HC1102" s="68"/>
      <c r="HD1102" s="68"/>
      <c r="HE1102" s="68"/>
      <c r="HF1102" s="68"/>
      <c r="HG1102" s="68"/>
      <c r="HH1102" s="68"/>
      <c r="HI1102" s="68"/>
      <c r="HJ1102" s="68"/>
      <c r="HK1102" s="68"/>
      <c r="HL1102" s="68"/>
      <c r="HM1102" s="68"/>
      <c r="HN1102" s="68"/>
      <c r="HO1102" s="68"/>
      <c r="HP1102" s="68"/>
      <c r="HQ1102" s="68"/>
      <c r="HR1102" s="68"/>
      <c r="HS1102" s="68"/>
      <c r="HT1102" s="68"/>
      <c r="HU1102" s="68"/>
      <c r="HV1102" s="68"/>
      <c r="HW1102" s="68"/>
      <c r="HX1102" s="68"/>
      <c r="HY1102" s="68"/>
      <c r="HZ1102" s="68"/>
      <c r="IA1102" s="68"/>
      <c r="IB1102" s="68"/>
      <c r="IC1102" s="68"/>
      <c r="ID1102" s="68"/>
      <c r="IE1102" s="68"/>
      <c r="IF1102" s="68"/>
      <c r="IG1102" s="68"/>
      <c r="IH1102" s="68"/>
      <c r="II1102" s="68"/>
      <c r="IJ1102" s="68"/>
      <c r="IK1102" s="68"/>
      <c r="IL1102" s="68"/>
      <c r="IM1102" s="68"/>
      <c r="IN1102" s="68"/>
      <c r="IO1102" s="68"/>
      <c r="IP1102" s="68"/>
      <c r="IQ1102" s="68"/>
      <c r="IR1102" s="68"/>
      <c r="IS1102" s="68"/>
      <c r="IT1102" s="68"/>
      <c r="IU1102" s="68"/>
      <c r="IV1102" s="68"/>
      <c r="IW1102" s="68"/>
      <c r="IX1102" s="68"/>
      <c r="IY1102" s="68"/>
      <c r="IZ1102" s="68"/>
      <c r="JA1102" s="68"/>
      <c r="JB1102" s="68"/>
      <c r="JC1102" s="68"/>
      <c r="JD1102" s="68"/>
      <c r="JE1102" s="68"/>
      <c r="JF1102" s="68"/>
      <c r="JG1102" s="68"/>
      <c r="JH1102" s="68"/>
      <c r="JI1102" s="68"/>
      <c r="JJ1102" s="68"/>
      <c r="JK1102" s="68"/>
      <c r="JL1102" s="68"/>
      <c r="JM1102" s="68"/>
      <c r="JN1102" s="68"/>
      <c r="JO1102" s="68"/>
      <c r="JP1102" s="68"/>
      <c r="JQ1102" s="68"/>
      <c r="JR1102" s="68"/>
      <c r="JS1102" s="68"/>
      <c r="JT1102" s="68"/>
      <c r="JU1102" s="68"/>
      <c r="JV1102" s="68"/>
      <c r="JW1102" s="68"/>
      <c r="JX1102" s="68"/>
      <c r="JY1102" s="68"/>
      <c r="JZ1102" s="68"/>
      <c r="KA1102" s="68"/>
      <c r="KB1102" s="68"/>
      <c r="KC1102" s="68"/>
      <c r="KD1102" s="68"/>
      <c r="KE1102" s="68"/>
      <c r="KF1102" s="68"/>
      <c r="KG1102" s="68"/>
      <c r="KH1102" s="68"/>
      <c r="KI1102" s="68"/>
      <c r="KJ1102" s="68"/>
      <c r="KK1102" s="68"/>
      <c r="KL1102" s="68"/>
      <c r="KM1102" s="68"/>
      <c r="KN1102" s="68"/>
      <c r="KO1102" s="68"/>
      <c r="KP1102" s="68"/>
      <c r="KQ1102" s="68"/>
      <c r="KR1102" s="68"/>
      <c r="KS1102" s="68"/>
      <c r="KT1102" s="68"/>
      <c r="KU1102" s="68"/>
      <c r="KV1102" s="68"/>
      <c r="KW1102" s="68"/>
      <c r="KX1102" s="68"/>
      <c r="KY1102" s="68"/>
      <c r="KZ1102" s="68"/>
      <c r="LA1102" s="68"/>
      <c r="LB1102" s="68"/>
      <c r="LC1102" s="68"/>
      <c r="LD1102" s="68"/>
      <c r="LE1102" s="68"/>
      <c r="LF1102" s="68"/>
      <c r="LG1102" s="68"/>
      <c r="LH1102" s="68"/>
      <c r="LI1102" s="68"/>
      <c r="LJ1102" s="68"/>
      <c r="LK1102" s="68"/>
      <c r="LL1102" s="68"/>
      <c r="LM1102" s="68"/>
      <c r="LN1102" s="68"/>
      <c r="LO1102" s="68"/>
      <c r="LP1102" s="68"/>
      <c r="LQ1102" s="68"/>
      <c r="LR1102" s="68"/>
      <c r="LS1102" s="68"/>
      <c r="LT1102" s="68"/>
      <c r="LU1102" s="68"/>
      <c r="LV1102" s="68"/>
      <c r="LW1102" s="68"/>
      <c r="LX1102" s="68"/>
      <c r="LY1102" s="68"/>
      <c r="LZ1102" s="68"/>
      <c r="MA1102" s="68"/>
      <c r="MB1102" s="68"/>
      <c r="MC1102" s="68"/>
      <c r="MD1102" s="68"/>
      <c r="ME1102" s="68"/>
      <c r="MF1102" s="68"/>
      <c r="MG1102" s="68"/>
      <c r="MH1102" s="68"/>
      <c r="MI1102" s="68"/>
      <c r="MJ1102" s="68"/>
      <c r="MK1102" s="68"/>
      <c r="ML1102" s="68"/>
      <c r="MM1102" s="68"/>
      <c r="MN1102" s="68"/>
      <c r="MO1102" s="68"/>
      <c r="MP1102" s="68"/>
      <c r="MQ1102" s="68"/>
      <c r="MR1102" s="68"/>
      <c r="MS1102" s="68"/>
      <c r="MT1102" s="68"/>
      <c r="MU1102" s="68"/>
      <c r="MV1102" s="68"/>
      <c r="MW1102" s="68"/>
      <c r="MX1102" s="68"/>
      <c r="MY1102" s="68"/>
      <c r="MZ1102" s="68"/>
      <c r="NA1102" s="68"/>
      <c r="NB1102" s="68"/>
      <c r="NC1102" s="68"/>
      <c r="ND1102" s="68"/>
      <c r="NE1102" s="68"/>
      <c r="NF1102" s="68"/>
      <c r="NG1102" s="68"/>
      <c r="NH1102" s="68"/>
      <c r="NI1102" s="68"/>
      <c r="NJ1102" s="68"/>
      <c r="NK1102" s="68"/>
      <c r="NL1102" s="68"/>
      <c r="NM1102" s="68"/>
      <c r="NN1102" s="68"/>
      <c r="NO1102" s="68"/>
      <c r="NP1102" s="68"/>
      <c r="NQ1102" s="68"/>
      <c r="NR1102" s="68"/>
      <c r="NS1102" s="68"/>
      <c r="NT1102" s="68"/>
      <c r="NU1102" s="68"/>
      <c r="NV1102" s="68"/>
      <c r="NW1102" s="68"/>
      <c r="NX1102" s="68"/>
      <c r="NY1102" s="68"/>
      <c r="NZ1102" s="68"/>
      <c r="OA1102" s="68"/>
      <c r="OB1102" s="68"/>
      <c r="OC1102" s="68"/>
      <c r="OD1102" s="68"/>
      <c r="OE1102" s="68"/>
      <c r="OF1102" s="68"/>
      <c r="OG1102" s="68"/>
      <c r="OH1102" s="68"/>
      <c r="OI1102" s="68"/>
      <c r="OJ1102" s="68"/>
      <c r="OK1102" s="68"/>
      <c r="OL1102" s="68"/>
      <c r="OM1102" s="68"/>
      <c r="ON1102" s="68"/>
      <c r="OO1102" s="68"/>
      <c r="OP1102" s="68"/>
      <c r="OQ1102" s="68"/>
      <c r="OR1102" s="68"/>
      <c r="OS1102" s="68"/>
      <c r="OT1102" s="68"/>
      <c r="OU1102" s="68"/>
      <c r="OV1102" s="68"/>
      <c r="OW1102" s="68"/>
      <c r="OX1102" s="68"/>
      <c r="OY1102" s="68"/>
      <c r="OZ1102" s="68"/>
      <c r="PA1102" s="68"/>
      <c r="PB1102" s="68"/>
      <c r="PC1102" s="68"/>
      <c r="PD1102" s="68"/>
      <c r="PE1102" s="68"/>
      <c r="PF1102" s="68"/>
      <c r="PG1102" s="68"/>
      <c r="PH1102" s="68"/>
      <c r="PI1102" s="68"/>
      <c r="PJ1102" s="68"/>
      <c r="PK1102" s="68"/>
      <c r="PL1102" s="68"/>
      <c r="PM1102" s="68"/>
      <c r="PN1102" s="68"/>
      <c r="PO1102" s="68"/>
      <c r="PP1102" s="68"/>
      <c r="PQ1102" s="68"/>
      <c r="PR1102" s="68"/>
      <c r="PS1102" s="68"/>
      <c r="PT1102" s="68"/>
      <c r="PU1102" s="68"/>
      <c r="PV1102" s="68"/>
      <c r="PW1102" s="68"/>
      <c r="PX1102" s="68"/>
      <c r="PY1102" s="68"/>
      <c r="PZ1102" s="68"/>
      <c r="QA1102" s="68"/>
      <c r="QB1102" s="68"/>
      <c r="QC1102" s="68"/>
      <c r="QD1102" s="68"/>
      <c r="QE1102" s="68"/>
      <c r="QF1102" s="68"/>
      <c r="QG1102" s="68"/>
      <c r="QH1102" s="68"/>
      <c r="QI1102" s="68"/>
      <c r="QJ1102" s="68"/>
      <c r="QK1102" s="68"/>
      <c r="QL1102" s="68"/>
      <c r="QM1102" s="68"/>
      <c r="QN1102" s="68"/>
      <c r="QO1102" s="68"/>
      <c r="QP1102" s="68"/>
      <c r="QQ1102" s="68"/>
      <c r="QR1102" s="68"/>
      <c r="QS1102" s="68"/>
      <c r="QT1102" s="68"/>
      <c r="QU1102" s="68"/>
      <c r="QV1102" s="68"/>
      <c r="QW1102" s="68"/>
      <c r="QX1102" s="68"/>
      <c r="QY1102" s="68"/>
      <c r="QZ1102" s="68"/>
      <c r="RA1102" s="68"/>
      <c r="RB1102" s="68"/>
      <c r="RC1102" s="68"/>
      <c r="RD1102" s="68"/>
      <c r="RE1102" s="68"/>
      <c r="RF1102" s="68"/>
      <c r="RG1102" s="68"/>
      <c r="RH1102" s="68"/>
      <c r="RI1102" s="68"/>
      <c r="RJ1102" s="68"/>
      <c r="RK1102" s="68"/>
      <c r="RL1102" s="68"/>
      <c r="RM1102" s="68"/>
      <c r="RN1102" s="68"/>
      <c r="RO1102" s="68"/>
      <c r="RP1102" s="68"/>
      <c r="RQ1102" s="68"/>
      <c r="RR1102" s="68"/>
      <c r="RS1102" s="68"/>
      <c r="RT1102" s="68"/>
      <c r="RU1102" s="68"/>
      <c r="RV1102" s="68"/>
      <c r="RW1102" s="68"/>
      <c r="RX1102" s="68"/>
      <c r="RY1102" s="68"/>
      <c r="RZ1102" s="68"/>
      <c r="SA1102" s="68"/>
      <c r="SB1102" s="68"/>
      <c r="SC1102" s="68"/>
      <c r="SD1102" s="68"/>
      <c r="SE1102" s="68"/>
      <c r="SF1102" s="68"/>
      <c r="SG1102" s="68"/>
      <c r="SH1102" s="68"/>
      <c r="SI1102" s="68"/>
      <c r="SJ1102" s="68"/>
      <c r="SK1102" s="68"/>
      <c r="SL1102" s="68"/>
      <c r="SM1102" s="68"/>
      <c r="SN1102" s="68"/>
      <c r="SO1102" s="68"/>
      <c r="SP1102" s="68"/>
      <c r="SQ1102" s="68"/>
      <c r="SR1102" s="68"/>
      <c r="SS1102" s="68"/>
      <c r="ST1102" s="68"/>
      <c r="SU1102" s="68"/>
      <c r="SV1102" s="68"/>
    </row>
    <row r="1103" spans="1:516" ht="16.5" customHeight="1" x14ac:dyDescent="0.2">
      <c r="A1103" s="20">
        <v>495</v>
      </c>
      <c r="B1103" s="20" t="s">
        <v>62</v>
      </c>
      <c r="C1103" s="20" t="s">
        <v>915</v>
      </c>
      <c r="D1103" s="20" t="s">
        <v>38</v>
      </c>
      <c r="E1103" s="20" t="s">
        <v>1345</v>
      </c>
      <c r="F1103" s="22" t="s">
        <v>951</v>
      </c>
      <c r="G1103" s="20" t="s">
        <v>42</v>
      </c>
      <c r="H1103" s="20" t="s">
        <v>35</v>
      </c>
      <c r="I1103" s="20" t="s">
        <v>81</v>
      </c>
      <c r="J1103" s="22" t="s">
        <v>915</v>
      </c>
      <c r="K1103" s="20"/>
      <c r="L1103" s="20"/>
      <c r="M1103" s="20"/>
      <c r="N1103" s="20"/>
      <c r="O1103" s="23"/>
      <c r="P1103" s="23">
        <v>900000</v>
      </c>
      <c r="Q1103" s="24">
        <v>1</v>
      </c>
      <c r="R1103" s="25">
        <v>45870</v>
      </c>
      <c r="S1103" s="20" t="s">
        <v>83</v>
      </c>
      <c r="T1103" s="26">
        <f t="shared" si="19"/>
        <v>900000</v>
      </c>
      <c r="U1103" s="27" t="s">
        <v>100</v>
      </c>
      <c r="V1103" s="27" t="s">
        <v>100</v>
      </c>
      <c r="W1103" s="68"/>
      <c r="X1103" s="68"/>
      <c r="Y1103" s="68"/>
      <c r="Z1103" s="68"/>
      <c r="AA1103" s="68"/>
      <c r="AB1103" s="68"/>
      <c r="AC1103" s="68"/>
      <c r="AD1103" s="68"/>
      <c r="AE1103" s="68"/>
      <c r="AF1103" s="68"/>
      <c r="AG1103" s="68"/>
      <c r="AH1103" s="68"/>
      <c r="AI1103" s="68"/>
      <c r="AJ1103" s="68"/>
      <c r="AK1103" s="68"/>
      <c r="AL1103" s="68"/>
      <c r="AM1103" s="68"/>
      <c r="AN1103" s="68"/>
      <c r="AO1103" s="68"/>
      <c r="AP1103" s="68"/>
      <c r="AQ1103" s="68"/>
      <c r="AR1103" s="68"/>
      <c r="AS1103" s="68"/>
      <c r="AT1103" s="68"/>
      <c r="AU1103" s="68"/>
      <c r="AV1103" s="68"/>
      <c r="AW1103" s="68"/>
      <c r="AX1103" s="68"/>
      <c r="AY1103" s="68"/>
      <c r="AZ1103" s="68"/>
      <c r="BA1103" s="68"/>
      <c r="BB1103" s="68"/>
      <c r="BC1103" s="68"/>
      <c r="BD1103" s="68"/>
      <c r="BE1103" s="68"/>
      <c r="BF1103" s="68"/>
      <c r="BG1103" s="68"/>
      <c r="BH1103" s="68"/>
      <c r="BI1103" s="68"/>
      <c r="BJ1103" s="68"/>
      <c r="BK1103" s="68"/>
      <c r="BL1103" s="68"/>
      <c r="BM1103" s="68"/>
      <c r="BN1103" s="68"/>
      <c r="BO1103" s="68"/>
      <c r="BP1103" s="68"/>
      <c r="BQ1103" s="68"/>
      <c r="BR1103" s="68"/>
      <c r="BS1103" s="68"/>
      <c r="BT1103" s="68"/>
      <c r="BU1103" s="68"/>
      <c r="BV1103" s="68"/>
      <c r="BW1103" s="68"/>
      <c r="BX1103" s="68"/>
      <c r="BY1103" s="68"/>
      <c r="BZ1103" s="68"/>
      <c r="CA1103" s="68"/>
      <c r="CB1103" s="68"/>
      <c r="CC1103" s="68"/>
      <c r="CD1103" s="68"/>
      <c r="CE1103" s="68"/>
      <c r="CF1103" s="68"/>
      <c r="CG1103" s="68"/>
      <c r="CH1103" s="68"/>
      <c r="CI1103" s="68"/>
      <c r="CJ1103" s="68"/>
      <c r="CK1103" s="68"/>
      <c r="CL1103" s="68"/>
      <c r="CM1103" s="68"/>
      <c r="CN1103" s="68"/>
      <c r="CO1103" s="68"/>
      <c r="CP1103" s="68"/>
      <c r="CQ1103" s="68"/>
      <c r="CR1103" s="68"/>
      <c r="CS1103" s="68"/>
      <c r="CT1103" s="68"/>
      <c r="CU1103" s="68"/>
      <c r="CV1103" s="68"/>
      <c r="CW1103" s="68"/>
      <c r="CX1103" s="68"/>
      <c r="CY1103" s="68"/>
      <c r="CZ1103" s="68"/>
      <c r="DA1103" s="68"/>
      <c r="DB1103" s="68"/>
      <c r="DC1103" s="68"/>
      <c r="DD1103" s="68"/>
      <c r="DE1103" s="68"/>
      <c r="DF1103" s="68"/>
      <c r="DG1103" s="68"/>
      <c r="DH1103" s="68"/>
      <c r="DI1103" s="68"/>
      <c r="DJ1103" s="68"/>
      <c r="DK1103" s="68"/>
      <c r="DL1103" s="68"/>
      <c r="DM1103" s="68"/>
      <c r="DN1103" s="68"/>
      <c r="DO1103" s="68"/>
      <c r="DP1103" s="68"/>
      <c r="DQ1103" s="68"/>
      <c r="DR1103" s="68"/>
      <c r="DS1103" s="68"/>
      <c r="DT1103" s="68"/>
      <c r="DU1103" s="68"/>
      <c r="DV1103" s="68"/>
      <c r="DW1103" s="68"/>
      <c r="DX1103" s="68"/>
      <c r="DY1103" s="68"/>
      <c r="DZ1103" s="68"/>
      <c r="EA1103" s="68"/>
      <c r="EB1103" s="68"/>
      <c r="EC1103" s="68"/>
      <c r="ED1103" s="68"/>
      <c r="EE1103" s="68"/>
      <c r="EF1103" s="68"/>
      <c r="EG1103" s="68"/>
      <c r="EH1103" s="68"/>
      <c r="EI1103" s="68"/>
      <c r="EJ1103" s="68"/>
      <c r="EK1103" s="68"/>
      <c r="EL1103" s="68"/>
      <c r="EM1103" s="68"/>
      <c r="EN1103" s="68"/>
      <c r="EO1103" s="68"/>
      <c r="EP1103" s="68"/>
      <c r="EQ1103" s="68"/>
      <c r="ER1103" s="68"/>
      <c r="ES1103" s="68"/>
      <c r="ET1103" s="68"/>
      <c r="EU1103" s="68"/>
      <c r="EV1103" s="68"/>
      <c r="EW1103" s="68"/>
      <c r="EX1103" s="68"/>
      <c r="EY1103" s="68"/>
      <c r="EZ1103" s="68"/>
      <c r="FA1103" s="68"/>
      <c r="FB1103" s="68"/>
      <c r="FC1103" s="68"/>
      <c r="FD1103" s="68"/>
      <c r="FE1103" s="68"/>
      <c r="FF1103" s="68"/>
      <c r="FG1103" s="68"/>
      <c r="FH1103" s="68"/>
      <c r="FI1103" s="68"/>
      <c r="FJ1103" s="68"/>
      <c r="FK1103" s="68"/>
      <c r="FL1103" s="68"/>
      <c r="FM1103" s="68"/>
      <c r="FN1103" s="68"/>
      <c r="FO1103" s="68"/>
      <c r="FP1103" s="68"/>
      <c r="FQ1103" s="68"/>
      <c r="FR1103" s="68"/>
      <c r="FS1103" s="68"/>
      <c r="FT1103" s="68"/>
      <c r="FU1103" s="68"/>
      <c r="FV1103" s="68"/>
      <c r="FW1103" s="68"/>
      <c r="FX1103" s="68"/>
      <c r="FY1103" s="68"/>
      <c r="FZ1103" s="68"/>
      <c r="GA1103" s="68"/>
      <c r="GB1103" s="68"/>
      <c r="GC1103" s="68"/>
      <c r="GD1103" s="68"/>
      <c r="GE1103" s="68"/>
      <c r="GF1103" s="68"/>
      <c r="GG1103" s="68"/>
      <c r="GH1103" s="68"/>
      <c r="GI1103" s="68"/>
      <c r="GJ1103" s="68"/>
      <c r="GK1103" s="68"/>
      <c r="GL1103" s="68"/>
      <c r="GM1103" s="68"/>
      <c r="GN1103" s="68"/>
      <c r="GO1103" s="68"/>
      <c r="GP1103" s="68"/>
      <c r="GQ1103" s="68"/>
      <c r="GR1103" s="68"/>
      <c r="GS1103" s="68"/>
      <c r="GT1103" s="68"/>
      <c r="GU1103" s="68"/>
      <c r="GV1103" s="68"/>
      <c r="GW1103" s="68"/>
      <c r="GX1103" s="68"/>
      <c r="GY1103" s="68"/>
      <c r="GZ1103" s="68"/>
      <c r="HA1103" s="68"/>
      <c r="HB1103" s="68"/>
      <c r="HC1103" s="68"/>
      <c r="HD1103" s="68"/>
      <c r="HE1103" s="68"/>
      <c r="HF1103" s="68"/>
      <c r="HG1103" s="68"/>
      <c r="HH1103" s="68"/>
      <c r="HI1103" s="68"/>
      <c r="HJ1103" s="68"/>
      <c r="HK1103" s="68"/>
      <c r="HL1103" s="68"/>
      <c r="HM1103" s="68"/>
      <c r="HN1103" s="68"/>
      <c r="HO1103" s="68"/>
      <c r="HP1103" s="68"/>
      <c r="HQ1103" s="68"/>
      <c r="HR1103" s="68"/>
      <c r="HS1103" s="68"/>
      <c r="HT1103" s="68"/>
      <c r="HU1103" s="68"/>
      <c r="HV1103" s="68"/>
      <c r="HW1103" s="68"/>
      <c r="HX1103" s="68"/>
      <c r="HY1103" s="68"/>
      <c r="HZ1103" s="68"/>
      <c r="IA1103" s="68"/>
      <c r="IB1103" s="68"/>
      <c r="IC1103" s="68"/>
      <c r="ID1103" s="68"/>
      <c r="IE1103" s="68"/>
      <c r="IF1103" s="68"/>
      <c r="IG1103" s="68"/>
      <c r="IH1103" s="68"/>
      <c r="II1103" s="68"/>
      <c r="IJ1103" s="68"/>
      <c r="IK1103" s="68"/>
      <c r="IL1103" s="68"/>
      <c r="IM1103" s="68"/>
      <c r="IN1103" s="68"/>
      <c r="IO1103" s="68"/>
      <c r="IP1103" s="68"/>
      <c r="IQ1103" s="68"/>
      <c r="IR1103" s="68"/>
      <c r="IS1103" s="68"/>
      <c r="IT1103" s="68"/>
      <c r="IU1103" s="68"/>
      <c r="IV1103" s="68"/>
      <c r="IW1103" s="68"/>
      <c r="IX1103" s="68"/>
      <c r="IY1103" s="68"/>
      <c r="IZ1103" s="68"/>
      <c r="JA1103" s="68"/>
      <c r="JB1103" s="68"/>
      <c r="JC1103" s="68"/>
      <c r="JD1103" s="68"/>
      <c r="JE1103" s="68"/>
      <c r="JF1103" s="68"/>
      <c r="JG1103" s="68"/>
      <c r="JH1103" s="68"/>
      <c r="JI1103" s="68"/>
      <c r="JJ1103" s="68"/>
      <c r="JK1103" s="68"/>
      <c r="JL1103" s="68"/>
      <c r="JM1103" s="68"/>
      <c r="JN1103" s="68"/>
      <c r="JO1103" s="68"/>
      <c r="JP1103" s="68"/>
      <c r="JQ1103" s="68"/>
      <c r="JR1103" s="68"/>
      <c r="JS1103" s="68"/>
      <c r="JT1103" s="68"/>
      <c r="JU1103" s="68"/>
      <c r="JV1103" s="68"/>
      <c r="JW1103" s="68"/>
      <c r="JX1103" s="68"/>
      <c r="JY1103" s="68"/>
      <c r="JZ1103" s="68"/>
      <c r="KA1103" s="68"/>
      <c r="KB1103" s="68"/>
      <c r="KC1103" s="68"/>
      <c r="KD1103" s="68"/>
      <c r="KE1103" s="68"/>
      <c r="KF1103" s="68"/>
      <c r="KG1103" s="68"/>
      <c r="KH1103" s="68"/>
      <c r="KI1103" s="68"/>
      <c r="KJ1103" s="68"/>
      <c r="KK1103" s="68"/>
      <c r="KL1103" s="68"/>
      <c r="KM1103" s="68"/>
      <c r="KN1103" s="68"/>
      <c r="KO1103" s="68"/>
      <c r="KP1103" s="68"/>
      <c r="KQ1103" s="68"/>
      <c r="KR1103" s="68"/>
      <c r="KS1103" s="68"/>
      <c r="KT1103" s="68"/>
      <c r="KU1103" s="68"/>
      <c r="KV1103" s="68"/>
      <c r="KW1103" s="68"/>
      <c r="KX1103" s="68"/>
      <c r="KY1103" s="68"/>
      <c r="KZ1103" s="68"/>
      <c r="LA1103" s="68"/>
      <c r="LB1103" s="68"/>
      <c r="LC1103" s="68"/>
      <c r="LD1103" s="68"/>
      <c r="LE1103" s="68"/>
      <c r="LF1103" s="68"/>
      <c r="LG1103" s="68"/>
      <c r="LH1103" s="68"/>
      <c r="LI1103" s="68"/>
      <c r="LJ1103" s="68"/>
      <c r="LK1103" s="68"/>
      <c r="LL1103" s="68"/>
      <c r="LM1103" s="68"/>
      <c r="LN1103" s="68"/>
      <c r="LO1103" s="68"/>
      <c r="LP1103" s="68"/>
      <c r="LQ1103" s="68"/>
      <c r="LR1103" s="68"/>
      <c r="LS1103" s="68"/>
      <c r="LT1103" s="68"/>
      <c r="LU1103" s="68"/>
      <c r="LV1103" s="68"/>
      <c r="LW1103" s="68"/>
      <c r="LX1103" s="68"/>
      <c r="LY1103" s="68"/>
      <c r="LZ1103" s="68"/>
      <c r="MA1103" s="68"/>
      <c r="MB1103" s="68"/>
      <c r="MC1103" s="68"/>
      <c r="MD1103" s="68"/>
      <c r="ME1103" s="68"/>
      <c r="MF1103" s="68"/>
      <c r="MG1103" s="68"/>
      <c r="MH1103" s="68"/>
      <c r="MI1103" s="68"/>
      <c r="MJ1103" s="68"/>
      <c r="MK1103" s="68"/>
      <c r="ML1103" s="68"/>
      <c r="MM1103" s="68"/>
      <c r="MN1103" s="68"/>
      <c r="MO1103" s="68"/>
      <c r="MP1103" s="68"/>
      <c r="MQ1103" s="68"/>
      <c r="MR1103" s="68"/>
      <c r="MS1103" s="68"/>
      <c r="MT1103" s="68"/>
      <c r="MU1103" s="68"/>
      <c r="MV1103" s="68"/>
      <c r="MW1103" s="68"/>
      <c r="MX1103" s="68"/>
      <c r="MY1103" s="68"/>
      <c r="MZ1103" s="68"/>
      <c r="NA1103" s="68"/>
      <c r="NB1103" s="68"/>
      <c r="NC1103" s="68"/>
      <c r="ND1103" s="68"/>
      <c r="NE1103" s="68"/>
      <c r="NF1103" s="68"/>
      <c r="NG1103" s="68"/>
      <c r="NH1103" s="68"/>
      <c r="NI1103" s="68"/>
      <c r="NJ1103" s="68"/>
      <c r="NK1103" s="68"/>
      <c r="NL1103" s="68"/>
      <c r="NM1103" s="68"/>
      <c r="NN1103" s="68"/>
      <c r="NO1103" s="68"/>
      <c r="NP1103" s="68"/>
      <c r="NQ1103" s="68"/>
      <c r="NR1103" s="68"/>
      <c r="NS1103" s="68"/>
      <c r="NT1103" s="68"/>
      <c r="NU1103" s="68"/>
      <c r="NV1103" s="68"/>
      <c r="NW1103" s="68"/>
      <c r="NX1103" s="68"/>
      <c r="NY1103" s="68"/>
      <c r="NZ1103" s="68"/>
      <c r="OA1103" s="68"/>
      <c r="OB1103" s="68"/>
      <c r="OC1103" s="68"/>
      <c r="OD1103" s="68"/>
      <c r="OE1103" s="68"/>
      <c r="OF1103" s="68"/>
      <c r="OG1103" s="68"/>
      <c r="OH1103" s="68"/>
      <c r="OI1103" s="68"/>
      <c r="OJ1103" s="68"/>
      <c r="OK1103" s="68"/>
      <c r="OL1103" s="68"/>
      <c r="OM1103" s="68"/>
      <c r="ON1103" s="68"/>
      <c r="OO1103" s="68"/>
      <c r="OP1103" s="68"/>
      <c r="OQ1103" s="68"/>
      <c r="OR1103" s="68"/>
      <c r="OS1103" s="68"/>
      <c r="OT1103" s="68"/>
      <c r="OU1103" s="68"/>
      <c r="OV1103" s="68"/>
      <c r="OW1103" s="68"/>
      <c r="OX1103" s="68"/>
      <c r="OY1103" s="68"/>
      <c r="OZ1103" s="68"/>
      <c r="PA1103" s="68"/>
      <c r="PB1103" s="68"/>
      <c r="PC1103" s="68"/>
      <c r="PD1103" s="68"/>
      <c r="PE1103" s="68"/>
      <c r="PF1103" s="68"/>
      <c r="PG1103" s="68"/>
      <c r="PH1103" s="68"/>
      <c r="PI1103" s="68"/>
      <c r="PJ1103" s="68"/>
      <c r="PK1103" s="68"/>
      <c r="PL1103" s="68"/>
      <c r="PM1103" s="68"/>
      <c r="PN1103" s="68"/>
      <c r="PO1103" s="68"/>
      <c r="PP1103" s="68"/>
      <c r="PQ1103" s="68"/>
      <c r="PR1103" s="68"/>
      <c r="PS1103" s="68"/>
      <c r="PT1103" s="68"/>
      <c r="PU1103" s="68"/>
      <c r="PV1103" s="68"/>
      <c r="PW1103" s="68"/>
      <c r="PX1103" s="68"/>
      <c r="PY1103" s="68"/>
      <c r="PZ1103" s="68"/>
      <c r="QA1103" s="68"/>
      <c r="QB1103" s="68"/>
      <c r="QC1103" s="68"/>
      <c r="QD1103" s="68"/>
      <c r="QE1103" s="68"/>
      <c r="QF1103" s="68"/>
      <c r="QG1103" s="68"/>
      <c r="QH1103" s="68"/>
      <c r="QI1103" s="68"/>
      <c r="QJ1103" s="68"/>
      <c r="QK1103" s="68"/>
      <c r="QL1103" s="68"/>
      <c r="QM1103" s="68"/>
      <c r="QN1103" s="68"/>
      <c r="QO1103" s="68"/>
      <c r="QP1103" s="68"/>
      <c r="QQ1103" s="68"/>
      <c r="QR1103" s="68"/>
      <c r="QS1103" s="68"/>
      <c r="QT1103" s="68"/>
      <c r="QU1103" s="68"/>
      <c r="QV1103" s="68"/>
      <c r="QW1103" s="68"/>
      <c r="QX1103" s="68"/>
      <c r="QY1103" s="68"/>
      <c r="QZ1103" s="68"/>
      <c r="RA1103" s="68"/>
      <c r="RB1103" s="68"/>
      <c r="RC1103" s="68"/>
      <c r="RD1103" s="68"/>
      <c r="RE1103" s="68"/>
      <c r="RF1103" s="68"/>
      <c r="RG1103" s="68"/>
      <c r="RH1103" s="68"/>
      <c r="RI1103" s="68"/>
      <c r="RJ1103" s="68"/>
      <c r="RK1103" s="68"/>
      <c r="RL1103" s="68"/>
      <c r="RM1103" s="68"/>
      <c r="RN1103" s="68"/>
      <c r="RO1103" s="68"/>
      <c r="RP1103" s="68"/>
      <c r="RQ1103" s="68"/>
      <c r="RR1103" s="68"/>
      <c r="RS1103" s="68"/>
      <c r="RT1103" s="68"/>
      <c r="RU1103" s="68"/>
      <c r="RV1103" s="68"/>
      <c r="RW1103" s="68"/>
      <c r="RX1103" s="68"/>
      <c r="RY1103" s="68"/>
      <c r="RZ1103" s="68"/>
      <c r="SA1103" s="68"/>
      <c r="SB1103" s="68"/>
      <c r="SC1103" s="68"/>
      <c r="SD1103" s="68"/>
      <c r="SE1103" s="68"/>
      <c r="SF1103" s="68"/>
      <c r="SG1103" s="68"/>
      <c r="SH1103" s="68"/>
      <c r="SI1103" s="68"/>
      <c r="SJ1103" s="68"/>
      <c r="SK1103" s="68"/>
      <c r="SL1103" s="68"/>
      <c r="SM1103" s="68"/>
      <c r="SN1103" s="68"/>
      <c r="SO1103" s="68"/>
      <c r="SP1103" s="68"/>
      <c r="SQ1103" s="68"/>
      <c r="SR1103" s="68"/>
      <c r="SS1103" s="68"/>
      <c r="ST1103" s="68"/>
      <c r="SU1103" s="68"/>
      <c r="SV1103" s="68"/>
    </row>
    <row r="1104" spans="1:516" ht="16.5" customHeight="1" x14ac:dyDescent="0.2">
      <c r="A1104" s="20">
        <v>496</v>
      </c>
      <c r="B1104" s="20" t="s">
        <v>62</v>
      </c>
      <c r="C1104" s="20" t="s">
        <v>915</v>
      </c>
      <c r="D1104" s="20" t="s">
        <v>38</v>
      </c>
      <c r="E1104" s="20" t="s">
        <v>1345</v>
      </c>
      <c r="F1104" s="22" t="s">
        <v>951</v>
      </c>
      <c r="G1104" s="20" t="s">
        <v>42</v>
      </c>
      <c r="H1104" s="20" t="s">
        <v>35</v>
      </c>
      <c r="I1104" s="20" t="s">
        <v>81</v>
      </c>
      <c r="J1104" s="22" t="s">
        <v>915</v>
      </c>
      <c r="K1104" s="20"/>
      <c r="L1104" s="20"/>
      <c r="M1104" s="20"/>
      <c r="N1104" s="20"/>
      <c r="O1104" s="23"/>
      <c r="P1104" s="23">
        <v>900000</v>
      </c>
      <c r="Q1104" s="24">
        <v>1</v>
      </c>
      <c r="R1104" s="25">
        <v>45901</v>
      </c>
      <c r="S1104" s="20" t="s">
        <v>83</v>
      </c>
      <c r="T1104" s="26">
        <f t="shared" si="19"/>
        <v>900000</v>
      </c>
      <c r="U1104" s="27" t="s">
        <v>100</v>
      </c>
      <c r="V1104" s="27" t="s">
        <v>100</v>
      </c>
      <c r="W1104" s="68"/>
      <c r="X1104" s="68"/>
      <c r="Y1104" s="68"/>
      <c r="Z1104" s="68"/>
      <c r="AA1104" s="68"/>
      <c r="AB1104" s="68"/>
      <c r="AC1104" s="68"/>
      <c r="AD1104" s="68"/>
      <c r="AE1104" s="68"/>
      <c r="AF1104" s="68"/>
      <c r="AG1104" s="68"/>
      <c r="AH1104" s="68"/>
      <c r="AI1104" s="68"/>
      <c r="AJ1104" s="68"/>
      <c r="AK1104" s="68"/>
      <c r="AL1104" s="68"/>
      <c r="AM1104" s="68"/>
      <c r="AN1104" s="68"/>
      <c r="AO1104" s="68"/>
      <c r="AP1104" s="68"/>
      <c r="AQ1104" s="68"/>
      <c r="AR1104" s="68"/>
      <c r="AS1104" s="68"/>
      <c r="AT1104" s="68"/>
      <c r="AU1104" s="68"/>
      <c r="AV1104" s="68"/>
      <c r="AW1104" s="68"/>
      <c r="AX1104" s="68"/>
      <c r="AY1104" s="68"/>
      <c r="AZ1104" s="68"/>
      <c r="BA1104" s="68"/>
      <c r="BB1104" s="68"/>
      <c r="BC1104" s="68"/>
      <c r="BD1104" s="68"/>
      <c r="BE1104" s="68"/>
      <c r="BF1104" s="68"/>
      <c r="BG1104" s="68"/>
      <c r="BH1104" s="68"/>
      <c r="BI1104" s="68"/>
      <c r="BJ1104" s="68"/>
      <c r="BK1104" s="68"/>
      <c r="BL1104" s="68"/>
      <c r="BM1104" s="68"/>
      <c r="BN1104" s="68"/>
      <c r="BO1104" s="68"/>
      <c r="BP1104" s="68"/>
      <c r="BQ1104" s="68"/>
      <c r="BR1104" s="68"/>
      <c r="BS1104" s="68"/>
      <c r="BT1104" s="68"/>
      <c r="BU1104" s="68"/>
      <c r="BV1104" s="68"/>
      <c r="BW1104" s="68"/>
      <c r="BX1104" s="68"/>
      <c r="BY1104" s="68"/>
      <c r="BZ1104" s="68"/>
      <c r="CA1104" s="68"/>
      <c r="CB1104" s="68"/>
      <c r="CC1104" s="68"/>
      <c r="CD1104" s="68"/>
      <c r="CE1104" s="68"/>
      <c r="CF1104" s="68"/>
      <c r="CG1104" s="68"/>
      <c r="CH1104" s="68"/>
      <c r="CI1104" s="68"/>
      <c r="CJ1104" s="68"/>
      <c r="CK1104" s="68"/>
      <c r="CL1104" s="68"/>
      <c r="CM1104" s="68"/>
      <c r="CN1104" s="68"/>
      <c r="CO1104" s="68"/>
      <c r="CP1104" s="68"/>
      <c r="CQ1104" s="68"/>
      <c r="CR1104" s="68"/>
      <c r="CS1104" s="68"/>
      <c r="CT1104" s="68"/>
      <c r="CU1104" s="68"/>
      <c r="CV1104" s="68"/>
      <c r="CW1104" s="68"/>
      <c r="CX1104" s="68"/>
      <c r="CY1104" s="68"/>
      <c r="CZ1104" s="68"/>
      <c r="DA1104" s="68"/>
      <c r="DB1104" s="68"/>
      <c r="DC1104" s="68"/>
      <c r="DD1104" s="68"/>
      <c r="DE1104" s="68"/>
      <c r="DF1104" s="68"/>
      <c r="DG1104" s="68"/>
      <c r="DH1104" s="68"/>
      <c r="DI1104" s="68"/>
      <c r="DJ1104" s="68"/>
      <c r="DK1104" s="68"/>
      <c r="DL1104" s="68"/>
      <c r="DM1104" s="68"/>
      <c r="DN1104" s="68"/>
      <c r="DO1104" s="68"/>
      <c r="DP1104" s="68"/>
      <c r="DQ1104" s="68"/>
      <c r="DR1104" s="68"/>
      <c r="DS1104" s="68"/>
      <c r="DT1104" s="68"/>
      <c r="DU1104" s="68"/>
      <c r="DV1104" s="68"/>
      <c r="DW1104" s="68"/>
      <c r="DX1104" s="68"/>
      <c r="DY1104" s="68"/>
      <c r="DZ1104" s="68"/>
      <c r="EA1104" s="68"/>
      <c r="EB1104" s="68"/>
      <c r="EC1104" s="68"/>
      <c r="ED1104" s="68"/>
      <c r="EE1104" s="68"/>
      <c r="EF1104" s="68"/>
      <c r="EG1104" s="68"/>
      <c r="EH1104" s="68"/>
      <c r="EI1104" s="68"/>
      <c r="EJ1104" s="68"/>
      <c r="EK1104" s="68"/>
      <c r="EL1104" s="68"/>
      <c r="EM1104" s="68"/>
      <c r="EN1104" s="68"/>
      <c r="EO1104" s="68"/>
      <c r="EP1104" s="68"/>
      <c r="EQ1104" s="68"/>
      <c r="ER1104" s="68"/>
      <c r="ES1104" s="68"/>
      <c r="ET1104" s="68"/>
      <c r="EU1104" s="68"/>
      <c r="EV1104" s="68"/>
      <c r="EW1104" s="68"/>
      <c r="EX1104" s="68"/>
      <c r="EY1104" s="68"/>
      <c r="EZ1104" s="68"/>
      <c r="FA1104" s="68"/>
      <c r="FB1104" s="68"/>
      <c r="FC1104" s="68"/>
      <c r="FD1104" s="68"/>
      <c r="FE1104" s="68"/>
      <c r="FF1104" s="68"/>
      <c r="FG1104" s="68"/>
      <c r="FH1104" s="68"/>
      <c r="FI1104" s="68"/>
      <c r="FJ1104" s="68"/>
      <c r="FK1104" s="68"/>
      <c r="FL1104" s="68"/>
      <c r="FM1104" s="68"/>
      <c r="FN1104" s="68"/>
      <c r="FO1104" s="68"/>
      <c r="FP1104" s="68"/>
      <c r="FQ1104" s="68"/>
      <c r="FR1104" s="68"/>
      <c r="FS1104" s="68"/>
      <c r="FT1104" s="68"/>
      <c r="FU1104" s="68"/>
      <c r="FV1104" s="68"/>
      <c r="FW1104" s="68"/>
      <c r="FX1104" s="68"/>
      <c r="FY1104" s="68"/>
      <c r="FZ1104" s="68"/>
      <c r="GA1104" s="68"/>
      <c r="GB1104" s="68"/>
      <c r="GC1104" s="68"/>
      <c r="GD1104" s="68"/>
      <c r="GE1104" s="68"/>
      <c r="GF1104" s="68"/>
      <c r="GG1104" s="68"/>
      <c r="GH1104" s="68"/>
      <c r="GI1104" s="68"/>
      <c r="GJ1104" s="68"/>
      <c r="GK1104" s="68"/>
      <c r="GL1104" s="68"/>
      <c r="GM1104" s="68"/>
      <c r="GN1104" s="68"/>
      <c r="GO1104" s="68"/>
      <c r="GP1104" s="68"/>
      <c r="GQ1104" s="68"/>
      <c r="GR1104" s="68"/>
      <c r="GS1104" s="68"/>
      <c r="GT1104" s="68"/>
      <c r="GU1104" s="68"/>
      <c r="GV1104" s="68"/>
      <c r="GW1104" s="68"/>
      <c r="GX1104" s="68"/>
      <c r="GY1104" s="68"/>
      <c r="GZ1104" s="68"/>
      <c r="HA1104" s="68"/>
      <c r="HB1104" s="68"/>
      <c r="HC1104" s="68"/>
      <c r="HD1104" s="68"/>
      <c r="HE1104" s="68"/>
      <c r="HF1104" s="68"/>
      <c r="HG1104" s="68"/>
      <c r="HH1104" s="68"/>
      <c r="HI1104" s="68"/>
      <c r="HJ1104" s="68"/>
      <c r="HK1104" s="68"/>
      <c r="HL1104" s="68"/>
      <c r="HM1104" s="68"/>
      <c r="HN1104" s="68"/>
      <c r="HO1104" s="68"/>
      <c r="HP1104" s="68"/>
      <c r="HQ1104" s="68"/>
      <c r="HR1104" s="68"/>
      <c r="HS1104" s="68"/>
      <c r="HT1104" s="68"/>
      <c r="HU1104" s="68"/>
      <c r="HV1104" s="68"/>
      <c r="HW1104" s="68"/>
      <c r="HX1104" s="68"/>
      <c r="HY1104" s="68"/>
      <c r="HZ1104" s="68"/>
      <c r="IA1104" s="68"/>
      <c r="IB1104" s="68"/>
      <c r="IC1104" s="68"/>
      <c r="ID1104" s="68"/>
      <c r="IE1104" s="68"/>
      <c r="IF1104" s="68"/>
      <c r="IG1104" s="68"/>
      <c r="IH1104" s="68"/>
      <c r="II1104" s="68"/>
      <c r="IJ1104" s="68"/>
      <c r="IK1104" s="68"/>
      <c r="IL1104" s="68"/>
      <c r="IM1104" s="68"/>
      <c r="IN1104" s="68"/>
      <c r="IO1104" s="68"/>
      <c r="IP1104" s="68"/>
      <c r="IQ1104" s="68"/>
      <c r="IR1104" s="68"/>
      <c r="IS1104" s="68"/>
      <c r="IT1104" s="68"/>
      <c r="IU1104" s="68"/>
      <c r="IV1104" s="68"/>
      <c r="IW1104" s="68"/>
      <c r="IX1104" s="68"/>
      <c r="IY1104" s="68"/>
      <c r="IZ1104" s="68"/>
      <c r="JA1104" s="68"/>
      <c r="JB1104" s="68"/>
      <c r="JC1104" s="68"/>
      <c r="JD1104" s="68"/>
      <c r="JE1104" s="68"/>
      <c r="JF1104" s="68"/>
      <c r="JG1104" s="68"/>
      <c r="JH1104" s="68"/>
      <c r="JI1104" s="68"/>
      <c r="JJ1104" s="68"/>
      <c r="JK1104" s="68"/>
      <c r="JL1104" s="68"/>
      <c r="JM1104" s="68"/>
      <c r="JN1104" s="68"/>
      <c r="JO1104" s="68"/>
      <c r="JP1104" s="68"/>
      <c r="JQ1104" s="68"/>
      <c r="JR1104" s="68"/>
      <c r="JS1104" s="68"/>
      <c r="JT1104" s="68"/>
      <c r="JU1104" s="68"/>
      <c r="JV1104" s="68"/>
      <c r="JW1104" s="68"/>
      <c r="JX1104" s="68"/>
      <c r="JY1104" s="68"/>
      <c r="JZ1104" s="68"/>
      <c r="KA1104" s="68"/>
      <c r="KB1104" s="68"/>
      <c r="KC1104" s="68"/>
      <c r="KD1104" s="68"/>
      <c r="KE1104" s="68"/>
      <c r="KF1104" s="68"/>
      <c r="KG1104" s="68"/>
      <c r="KH1104" s="68"/>
      <c r="KI1104" s="68"/>
      <c r="KJ1104" s="68"/>
      <c r="KK1104" s="68"/>
      <c r="KL1104" s="68"/>
      <c r="KM1104" s="68"/>
      <c r="KN1104" s="68"/>
      <c r="KO1104" s="68"/>
      <c r="KP1104" s="68"/>
      <c r="KQ1104" s="68"/>
      <c r="KR1104" s="68"/>
      <c r="KS1104" s="68"/>
      <c r="KT1104" s="68"/>
      <c r="KU1104" s="68"/>
      <c r="KV1104" s="68"/>
      <c r="KW1104" s="68"/>
      <c r="KX1104" s="68"/>
      <c r="KY1104" s="68"/>
      <c r="KZ1104" s="68"/>
      <c r="LA1104" s="68"/>
      <c r="LB1104" s="68"/>
      <c r="LC1104" s="68"/>
      <c r="LD1104" s="68"/>
      <c r="LE1104" s="68"/>
      <c r="LF1104" s="68"/>
      <c r="LG1104" s="68"/>
      <c r="LH1104" s="68"/>
      <c r="LI1104" s="68"/>
      <c r="LJ1104" s="68"/>
      <c r="LK1104" s="68"/>
      <c r="LL1104" s="68"/>
      <c r="LM1104" s="68"/>
      <c r="LN1104" s="68"/>
      <c r="LO1104" s="68"/>
      <c r="LP1104" s="68"/>
      <c r="LQ1104" s="68"/>
      <c r="LR1104" s="68"/>
      <c r="LS1104" s="68"/>
      <c r="LT1104" s="68"/>
      <c r="LU1104" s="68"/>
      <c r="LV1104" s="68"/>
      <c r="LW1104" s="68"/>
      <c r="LX1104" s="68"/>
      <c r="LY1104" s="68"/>
      <c r="LZ1104" s="68"/>
      <c r="MA1104" s="68"/>
      <c r="MB1104" s="68"/>
      <c r="MC1104" s="68"/>
      <c r="MD1104" s="68"/>
      <c r="ME1104" s="68"/>
      <c r="MF1104" s="68"/>
      <c r="MG1104" s="68"/>
      <c r="MH1104" s="68"/>
      <c r="MI1104" s="68"/>
      <c r="MJ1104" s="68"/>
      <c r="MK1104" s="68"/>
      <c r="ML1104" s="68"/>
      <c r="MM1104" s="68"/>
      <c r="MN1104" s="68"/>
      <c r="MO1104" s="68"/>
      <c r="MP1104" s="68"/>
      <c r="MQ1104" s="68"/>
      <c r="MR1104" s="68"/>
      <c r="MS1104" s="68"/>
      <c r="MT1104" s="68"/>
      <c r="MU1104" s="68"/>
      <c r="MV1104" s="68"/>
      <c r="MW1104" s="68"/>
      <c r="MX1104" s="68"/>
      <c r="MY1104" s="68"/>
      <c r="MZ1104" s="68"/>
      <c r="NA1104" s="68"/>
      <c r="NB1104" s="68"/>
      <c r="NC1104" s="68"/>
      <c r="ND1104" s="68"/>
      <c r="NE1104" s="68"/>
      <c r="NF1104" s="68"/>
      <c r="NG1104" s="68"/>
      <c r="NH1104" s="68"/>
      <c r="NI1104" s="68"/>
      <c r="NJ1104" s="68"/>
      <c r="NK1104" s="68"/>
      <c r="NL1104" s="68"/>
      <c r="NM1104" s="68"/>
      <c r="NN1104" s="68"/>
      <c r="NO1104" s="68"/>
      <c r="NP1104" s="68"/>
      <c r="NQ1104" s="68"/>
      <c r="NR1104" s="68"/>
      <c r="NS1104" s="68"/>
      <c r="NT1104" s="68"/>
      <c r="NU1104" s="68"/>
      <c r="NV1104" s="68"/>
      <c r="NW1104" s="68"/>
      <c r="NX1104" s="68"/>
      <c r="NY1104" s="68"/>
      <c r="NZ1104" s="68"/>
      <c r="OA1104" s="68"/>
      <c r="OB1104" s="68"/>
      <c r="OC1104" s="68"/>
      <c r="OD1104" s="68"/>
      <c r="OE1104" s="68"/>
      <c r="OF1104" s="68"/>
      <c r="OG1104" s="68"/>
      <c r="OH1104" s="68"/>
      <c r="OI1104" s="68"/>
      <c r="OJ1104" s="68"/>
      <c r="OK1104" s="68"/>
      <c r="OL1104" s="68"/>
      <c r="OM1104" s="68"/>
      <c r="ON1104" s="68"/>
      <c r="OO1104" s="68"/>
      <c r="OP1104" s="68"/>
      <c r="OQ1104" s="68"/>
      <c r="OR1104" s="68"/>
      <c r="OS1104" s="68"/>
      <c r="OT1104" s="68"/>
      <c r="OU1104" s="68"/>
      <c r="OV1104" s="68"/>
      <c r="OW1104" s="68"/>
      <c r="OX1104" s="68"/>
      <c r="OY1104" s="68"/>
      <c r="OZ1104" s="68"/>
      <c r="PA1104" s="68"/>
      <c r="PB1104" s="68"/>
      <c r="PC1104" s="68"/>
      <c r="PD1104" s="68"/>
      <c r="PE1104" s="68"/>
      <c r="PF1104" s="68"/>
      <c r="PG1104" s="68"/>
      <c r="PH1104" s="68"/>
      <c r="PI1104" s="68"/>
      <c r="PJ1104" s="68"/>
      <c r="PK1104" s="68"/>
      <c r="PL1104" s="68"/>
      <c r="PM1104" s="68"/>
      <c r="PN1104" s="68"/>
      <c r="PO1104" s="68"/>
      <c r="PP1104" s="68"/>
      <c r="PQ1104" s="68"/>
      <c r="PR1104" s="68"/>
      <c r="PS1104" s="68"/>
      <c r="PT1104" s="68"/>
      <c r="PU1104" s="68"/>
      <c r="PV1104" s="68"/>
      <c r="PW1104" s="68"/>
      <c r="PX1104" s="68"/>
      <c r="PY1104" s="68"/>
      <c r="PZ1104" s="68"/>
      <c r="QA1104" s="68"/>
      <c r="QB1104" s="68"/>
      <c r="QC1104" s="68"/>
      <c r="QD1104" s="68"/>
      <c r="QE1104" s="68"/>
      <c r="QF1104" s="68"/>
      <c r="QG1104" s="68"/>
      <c r="QH1104" s="68"/>
      <c r="QI1104" s="68"/>
      <c r="QJ1104" s="68"/>
      <c r="QK1104" s="68"/>
      <c r="QL1104" s="68"/>
      <c r="QM1104" s="68"/>
      <c r="QN1104" s="68"/>
      <c r="QO1104" s="68"/>
      <c r="QP1104" s="68"/>
      <c r="QQ1104" s="68"/>
      <c r="QR1104" s="68"/>
      <c r="QS1104" s="68"/>
      <c r="QT1104" s="68"/>
      <c r="QU1104" s="68"/>
      <c r="QV1104" s="68"/>
      <c r="QW1104" s="68"/>
      <c r="QX1104" s="68"/>
      <c r="QY1104" s="68"/>
      <c r="QZ1104" s="68"/>
      <c r="RA1104" s="68"/>
      <c r="RB1104" s="68"/>
      <c r="RC1104" s="68"/>
      <c r="RD1104" s="68"/>
      <c r="RE1104" s="68"/>
      <c r="RF1104" s="68"/>
      <c r="RG1104" s="68"/>
      <c r="RH1104" s="68"/>
      <c r="RI1104" s="68"/>
      <c r="RJ1104" s="68"/>
      <c r="RK1104" s="68"/>
      <c r="RL1104" s="68"/>
      <c r="RM1104" s="68"/>
      <c r="RN1104" s="68"/>
      <c r="RO1104" s="68"/>
      <c r="RP1104" s="68"/>
      <c r="RQ1104" s="68"/>
      <c r="RR1104" s="68"/>
      <c r="RS1104" s="68"/>
      <c r="RT1104" s="68"/>
      <c r="RU1104" s="68"/>
      <c r="RV1104" s="68"/>
      <c r="RW1104" s="68"/>
      <c r="RX1104" s="68"/>
      <c r="RY1104" s="68"/>
      <c r="RZ1104" s="68"/>
      <c r="SA1104" s="68"/>
      <c r="SB1104" s="68"/>
      <c r="SC1104" s="68"/>
      <c r="SD1104" s="68"/>
      <c r="SE1104" s="68"/>
      <c r="SF1104" s="68"/>
      <c r="SG1104" s="68"/>
      <c r="SH1104" s="68"/>
      <c r="SI1104" s="68"/>
      <c r="SJ1104" s="68"/>
      <c r="SK1104" s="68"/>
      <c r="SL1104" s="68"/>
      <c r="SM1104" s="68"/>
      <c r="SN1104" s="68"/>
      <c r="SO1104" s="68"/>
      <c r="SP1104" s="68"/>
      <c r="SQ1104" s="68"/>
      <c r="SR1104" s="68"/>
      <c r="SS1104" s="68"/>
      <c r="ST1104" s="68"/>
      <c r="SU1104" s="68"/>
      <c r="SV1104" s="68"/>
    </row>
    <row r="1105" spans="1:516" ht="16.5" customHeight="1" x14ac:dyDescent="0.2">
      <c r="A1105" s="20">
        <v>497</v>
      </c>
      <c r="B1105" s="20" t="s">
        <v>62</v>
      </c>
      <c r="C1105" s="20" t="s">
        <v>915</v>
      </c>
      <c r="D1105" s="20" t="s">
        <v>38</v>
      </c>
      <c r="E1105" s="20" t="s">
        <v>1345</v>
      </c>
      <c r="F1105" s="22" t="s">
        <v>951</v>
      </c>
      <c r="G1105" s="20" t="s">
        <v>42</v>
      </c>
      <c r="H1105" s="20" t="s">
        <v>35</v>
      </c>
      <c r="I1105" s="20" t="s">
        <v>81</v>
      </c>
      <c r="J1105" s="22" t="s">
        <v>915</v>
      </c>
      <c r="K1105" s="20"/>
      <c r="L1105" s="20"/>
      <c r="M1105" s="20"/>
      <c r="N1105" s="20"/>
      <c r="O1105" s="23"/>
      <c r="P1105" s="23">
        <v>900000</v>
      </c>
      <c r="Q1105" s="24">
        <v>1</v>
      </c>
      <c r="R1105" s="25">
        <v>45931</v>
      </c>
      <c r="S1105" s="20" t="s">
        <v>83</v>
      </c>
      <c r="T1105" s="26">
        <f t="shared" si="19"/>
        <v>900000</v>
      </c>
      <c r="U1105" s="27" t="s">
        <v>100</v>
      </c>
      <c r="V1105" s="27" t="s">
        <v>100</v>
      </c>
      <c r="W1105" s="68"/>
      <c r="X1105" s="68"/>
      <c r="Y1105" s="68"/>
      <c r="Z1105" s="68"/>
      <c r="AA1105" s="68"/>
      <c r="AB1105" s="68"/>
      <c r="AC1105" s="68"/>
      <c r="AD1105" s="68"/>
      <c r="AE1105" s="68"/>
      <c r="AF1105" s="68"/>
      <c r="AG1105" s="68"/>
      <c r="AH1105" s="68"/>
      <c r="AI1105" s="68"/>
      <c r="AJ1105" s="68"/>
      <c r="AK1105" s="68"/>
      <c r="AL1105" s="68"/>
      <c r="AM1105" s="68"/>
      <c r="AN1105" s="68"/>
      <c r="AO1105" s="68"/>
      <c r="AP1105" s="68"/>
      <c r="AQ1105" s="68"/>
      <c r="AR1105" s="68"/>
      <c r="AS1105" s="68"/>
      <c r="AT1105" s="68"/>
      <c r="AU1105" s="68"/>
      <c r="AV1105" s="68"/>
      <c r="AW1105" s="68"/>
      <c r="AX1105" s="68"/>
      <c r="AY1105" s="68"/>
      <c r="AZ1105" s="68"/>
      <c r="BA1105" s="68"/>
      <c r="BB1105" s="68"/>
      <c r="BC1105" s="68"/>
      <c r="BD1105" s="68"/>
      <c r="BE1105" s="68"/>
      <c r="BF1105" s="68"/>
      <c r="BG1105" s="68"/>
      <c r="BH1105" s="68"/>
      <c r="BI1105" s="68"/>
      <c r="BJ1105" s="68"/>
      <c r="BK1105" s="68"/>
      <c r="BL1105" s="68"/>
      <c r="BM1105" s="68"/>
      <c r="BN1105" s="68"/>
      <c r="BO1105" s="68"/>
      <c r="BP1105" s="68"/>
      <c r="BQ1105" s="68"/>
      <c r="BR1105" s="68"/>
      <c r="BS1105" s="68"/>
      <c r="BT1105" s="68"/>
      <c r="BU1105" s="68"/>
      <c r="BV1105" s="68"/>
      <c r="BW1105" s="68"/>
      <c r="BX1105" s="68"/>
      <c r="BY1105" s="68"/>
      <c r="BZ1105" s="68"/>
      <c r="CA1105" s="68"/>
      <c r="CB1105" s="68"/>
      <c r="CC1105" s="68"/>
      <c r="CD1105" s="68"/>
      <c r="CE1105" s="68"/>
      <c r="CF1105" s="68"/>
      <c r="CG1105" s="68"/>
      <c r="CH1105" s="68"/>
      <c r="CI1105" s="68"/>
      <c r="CJ1105" s="68"/>
      <c r="CK1105" s="68"/>
      <c r="CL1105" s="68"/>
      <c r="CM1105" s="68"/>
      <c r="CN1105" s="68"/>
      <c r="CO1105" s="68"/>
      <c r="CP1105" s="68"/>
      <c r="CQ1105" s="68"/>
      <c r="CR1105" s="68"/>
      <c r="CS1105" s="68"/>
      <c r="CT1105" s="68"/>
      <c r="CU1105" s="68"/>
      <c r="CV1105" s="68"/>
      <c r="CW1105" s="68"/>
      <c r="CX1105" s="68"/>
      <c r="CY1105" s="68"/>
      <c r="CZ1105" s="68"/>
      <c r="DA1105" s="68"/>
      <c r="DB1105" s="68"/>
      <c r="DC1105" s="68"/>
      <c r="DD1105" s="68"/>
      <c r="DE1105" s="68"/>
      <c r="DF1105" s="68"/>
      <c r="DG1105" s="68"/>
      <c r="DH1105" s="68"/>
      <c r="DI1105" s="68"/>
      <c r="DJ1105" s="68"/>
      <c r="DK1105" s="68"/>
      <c r="DL1105" s="68"/>
      <c r="DM1105" s="68"/>
      <c r="DN1105" s="68"/>
      <c r="DO1105" s="68"/>
      <c r="DP1105" s="68"/>
      <c r="DQ1105" s="68"/>
      <c r="DR1105" s="68"/>
      <c r="DS1105" s="68"/>
      <c r="DT1105" s="68"/>
      <c r="DU1105" s="68"/>
      <c r="DV1105" s="68"/>
      <c r="DW1105" s="68"/>
      <c r="DX1105" s="68"/>
      <c r="DY1105" s="68"/>
      <c r="DZ1105" s="68"/>
      <c r="EA1105" s="68"/>
      <c r="EB1105" s="68"/>
      <c r="EC1105" s="68"/>
      <c r="ED1105" s="68"/>
      <c r="EE1105" s="68"/>
      <c r="EF1105" s="68"/>
      <c r="EG1105" s="68"/>
      <c r="EH1105" s="68"/>
      <c r="EI1105" s="68"/>
      <c r="EJ1105" s="68"/>
      <c r="EK1105" s="68"/>
      <c r="EL1105" s="68"/>
      <c r="EM1105" s="68"/>
      <c r="EN1105" s="68"/>
      <c r="EO1105" s="68"/>
      <c r="EP1105" s="68"/>
      <c r="EQ1105" s="68"/>
      <c r="ER1105" s="68"/>
      <c r="ES1105" s="68"/>
      <c r="ET1105" s="68"/>
      <c r="EU1105" s="68"/>
      <c r="EV1105" s="68"/>
      <c r="EW1105" s="68"/>
      <c r="EX1105" s="68"/>
      <c r="EY1105" s="68"/>
      <c r="EZ1105" s="68"/>
      <c r="FA1105" s="68"/>
      <c r="FB1105" s="68"/>
      <c r="FC1105" s="68"/>
      <c r="FD1105" s="68"/>
      <c r="FE1105" s="68"/>
      <c r="FF1105" s="68"/>
      <c r="FG1105" s="68"/>
      <c r="FH1105" s="68"/>
      <c r="FI1105" s="68"/>
      <c r="FJ1105" s="68"/>
      <c r="FK1105" s="68"/>
      <c r="FL1105" s="68"/>
      <c r="FM1105" s="68"/>
      <c r="FN1105" s="68"/>
      <c r="FO1105" s="68"/>
      <c r="FP1105" s="68"/>
      <c r="FQ1105" s="68"/>
      <c r="FR1105" s="68"/>
      <c r="FS1105" s="68"/>
      <c r="FT1105" s="68"/>
      <c r="FU1105" s="68"/>
      <c r="FV1105" s="68"/>
      <c r="FW1105" s="68"/>
      <c r="FX1105" s="68"/>
      <c r="FY1105" s="68"/>
      <c r="FZ1105" s="68"/>
      <c r="GA1105" s="68"/>
      <c r="GB1105" s="68"/>
      <c r="GC1105" s="68"/>
      <c r="GD1105" s="68"/>
      <c r="GE1105" s="68"/>
      <c r="GF1105" s="68"/>
      <c r="GG1105" s="68"/>
      <c r="GH1105" s="68"/>
      <c r="GI1105" s="68"/>
      <c r="GJ1105" s="68"/>
      <c r="GK1105" s="68"/>
      <c r="GL1105" s="68"/>
      <c r="GM1105" s="68"/>
      <c r="GN1105" s="68"/>
      <c r="GO1105" s="68"/>
      <c r="GP1105" s="68"/>
      <c r="GQ1105" s="68"/>
      <c r="GR1105" s="68"/>
      <c r="GS1105" s="68"/>
      <c r="GT1105" s="68"/>
      <c r="GU1105" s="68"/>
      <c r="GV1105" s="68"/>
      <c r="GW1105" s="68"/>
      <c r="GX1105" s="68"/>
      <c r="GY1105" s="68"/>
      <c r="GZ1105" s="68"/>
      <c r="HA1105" s="68"/>
      <c r="HB1105" s="68"/>
      <c r="HC1105" s="68"/>
      <c r="HD1105" s="68"/>
      <c r="HE1105" s="68"/>
      <c r="HF1105" s="68"/>
      <c r="HG1105" s="68"/>
      <c r="HH1105" s="68"/>
      <c r="HI1105" s="68"/>
      <c r="HJ1105" s="68"/>
      <c r="HK1105" s="68"/>
      <c r="HL1105" s="68"/>
      <c r="HM1105" s="68"/>
      <c r="HN1105" s="68"/>
      <c r="HO1105" s="68"/>
      <c r="HP1105" s="68"/>
      <c r="HQ1105" s="68"/>
      <c r="HR1105" s="68"/>
      <c r="HS1105" s="68"/>
      <c r="HT1105" s="68"/>
      <c r="HU1105" s="68"/>
      <c r="HV1105" s="68"/>
      <c r="HW1105" s="68"/>
      <c r="HX1105" s="68"/>
      <c r="HY1105" s="68"/>
      <c r="HZ1105" s="68"/>
      <c r="IA1105" s="68"/>
      <c r="IB1105" s="68"/>
      <c r="IC1105" s="68"/>
      <c r="ID1105" s="68"/>
      <c r="IE1105" s="68"/>
      <c r="IF1105" s="68"/>
      <c r="IG1105" s="68"/>
      <c r="IH1105" s="68"/>
      <c r="II1105" s="68"/>
      <c r="IJ1105" s="68"/>
      <c r="IK1105" s="68"/>
      <c r="IL1105" s="68"/>
      <c r="IM1105" s="68"/>
      <c r="IN1105" s="68"/>
      <c r="IO1105" s="68"/>
      <c r="IP1105" s="68"/>
      <c r="IQ1105" s="68"/>
      <c r="IR1105" s="68"/>
      <c r="IS1105" s="68"/>
      <c r="IT1105" s="68"/>
      <c r="IU1105" s="68"/>
      <c r="IV1105" s="68"/>
      <c r="IW1105" s="68"/>
      <c r="IX1105" s="68"/>
      <c r="IY1105" s="68"/>
      <c r="IZ1105" s="68"/>
      <c r="JA1105" s="68"/>
      <c r="JB1105" s="68"/>
      <c r="JC1105" s="68"/>
      <c r="JD1105" s="68"/>
      <c r="JE1105" s="68"/>
      <c r="JF1105" s="68"/>
      <c r="JG1105" s="68"/>
      <c r="JH1105" s="68"/>
      <c r="JI1105" s="68"/>
      <c r="JJ1105" s="68"/>
      <c r="JK1105" s="68"/>
      <c r="JL1105" s="68"/>
      <c r="JM1105" s="68"/>
      <c r="JN1105" s="68"/>
      <c r="JO1105" s="68"/>
      <c r="JP1105" s="68"/>
      <c r="JQ1105" s="68"/>
      <c r="JR1105" s="68"/>
      <c r="JS1105" s="68"/>
      <c r="JT1105" s="68"/>
      <c r="JU1105" s="68"/>
      <c r="JV1105" s="68"/>
      <c r="JW1105" s="68"/>
      <c r="JX1105" s="68"/>
      <c r="JY1105" s="68"/>
      <c r="JZ1105" s="68"/>
      <c r="KA1105" s="68"/>
      <c r="KB1105" s="68"/>
      <c r="KC1105" s="68"/>
      <c r="KD1105" s="68"/>
      <c r="KE1105" s="68"/>
      <c r="KF1105" s="68"/>
      <c r="KG1105" s="68"/>
      <c r="KH1105" s="68"/>
      <c r="KI1105" s="68"/>
      <c r="KJ1105" s="68"/>
      <c r="KK1105" s="68"/>
      <c r="KL1105" s="68"/>
      <c r="KM1105" s="68"/>
      <c r="KN1105" s="68"/>
      <c r="KO1105" s="68"/>
      <c r="KP1105" s="68"/>
      <c r="KQ1105" s="68"/>
      <c r="KR1105" s="68"/>
      <c r="KS1105" s="68"/>
      <c r="KT1105" s="68"/>
      <c r="KU1105" s="68"/>
      <c r="KV1105" s="68"/>
      <c r="KW1105" s="68"/>
      <c r="KX1105" s="68"/>
      <c r="KY1105" s="68"/>
      <c r="KZ1105" s="68"/>
      <c r="LA1105" s="68"/>
      <c r="LB1105" s="68"/>
      <c r="LC1105" s="68"/>
      <c r="LD1105" s="68"/>
      <c r="LE1105" s="68"/>
      <c r="LF1105" s="68"/>
      <c r="LG1105" s="68"/>
      <c r="LH1105" s="68"/>
      <c r="LI1105" s="68"/>
      <c r="LJ1105" s="68"/>
      <c r="LK1105" s="68"/>
      <c r="LL1105" s="68"/>
      <c r="LM1105" s="68"/>
      <c r="LN1105" s="68"/>
      <c r="LO1105" s="68"/>
      <c r="LP1105" s="68"/>
      <c r="LQ1105" s="68"/>
      <c r="LR1105" s="68"/>
      <c r="LS1105" s="68"/>
      <c r="LT1105" s="68"/>
      <c r="LU1105" s="68"/>
      <c r="LV1105" s="68"/>
      <c r="LW1105" s="68"/>
      <c r="LX1105" s="68"/>
      <c r="LY1105" s="68"/>
      <c r="LZ1105" s="68"/>
      <c r="MA1105" s="68"/>
      <c r="MB1105" s="68"/>
      <c r="MC1105" s="68"/>
      <c r="MD1105" s="68"/>
      <c r="ME1105" s="68"/>
      <c r="MF1105" s="68"/>
      <c r="MG1105" s="68"/>
      <c r="MH1105" s="68"/>
      <c r="MI1105" s="68"/>
      <c r="MJ1105" s="68"/>
      <c r="MK1105" s="68"/>
      <c r="ML1105" s="68"/>
      <c r="MM1105" s="68"/>
      <c r="MN1105" s="68"/>
      <c r="MO1105" s="68"/>
      <c r="MP1105" s="68"/>
      <c r="MQ1105" s="68"/>
      <c r="MR1105" s="68"/>
      <c r="MS1105" s="68"/>
      <c r="MT1105" s="68"/>
      <c r="MU1105" s="68"/>
      <c r="MV1105" s="68"/>
      <c r="MW1105" s="68"/>
      <c r="MX1105" s="68"/>
      <c r="MY1105" s="68"/>
      <c r="MZ1105" s="68"/>
      <c r="NA1105" s="68"/>
      <c r="NB1105" s="68"/>
      <c r="NC1105" s="68"/>
      <c r="ND1105" s="68"/>
      <c r="NE1105" s="68"/>
      <c r="NF1105" s="68"/>
      <c r="NG1105" s="68"/>
      <c r="NH1105" s="68"/>
      <c r="NI1105" s="68"/>
      <c r="NJ1105" s="68"/>
      <c r="NK1105" s="68"/>
      <c r="NL1105" s="68"/>
      <c r="NM1105" s="68"/>
      <c r="NN1105" s="68"/>
      <c r="NO1105" s="68"/>
      <c r="NP1105" s="68"/>
      <c r="NQ1105" s="68"/>
      <c r="NR1105" s="68"/>
      <c r="NS1105" s="68"/>
      <c r="NT1105" s="68"/>
      <c r="NU1105" s="68"/>
      <c r="NV1105" s="68"/>
      <c r="NW1105" s="68"/>
      <c r="NX1105" s="68"/>
      <c r="NY1105" s="68"/>
      <c r="NZ1105" s="68"/>
      <c r="OA1105" s="68"/>
      <c r="OB1105" s="68"/>
      <c r="OC1105" s="68"/>
      <c r="OD1105" s="68"/>
      <c r="OE1105" s="68"/>
      <c r="OF1105" s="68"/>
      <c r="OG1105" s="68"/>
      <c r="OH1105" s="68"/>
      <c r="OI1105" s="68"/>
      <c r="OJ1105" s="68"/>
      <c r="OK1105" s="68"/>
      <c r="OL1105" s="68"/>
      <c r="OM1105" s="68"/>
      <c r="ON1105" s="68"/>
      <c r="OO1105" s="68"/>
      <c r="OP1105" s="68"/>
      <c r="OQ1105" s="68"/>
      <c r="OR1105" s="68"/>
      <c r="OS1105" s="68"/>
      <c r="OT1105" s="68"/>
      <c r="OU1105" s="68"/>
      <c r="OV1105" s="68"/>
      <c r="OW1105" s="68"/>
      <c r="OX1105" s="68"/>
      <c r="OY1105" s="68"/>
      <c r="OZ1105" s="68"/>
      <c r="PA1105" s="68"/>
      <c r="PB1105" s="68"/>
      <c r="PC1105" s="68"/>
      <c r="PD1105" s="68"/>
      <c r="PE1105" s="68"/>
      <c r="PF1105" s="68"/>
      <c r="PG1105" s="68"/>
      <c r="PH1105" s="68"/>
      <c r="PI1105" s="68"/>
      <c r="PJ1105" s="68"/>
      <c r="PK1105" s="68"/>
      <c r="PL1105" s="68"/>
      <c r="PM1105" s="68"/>
      <c r="PN1105" s="68"/>
      <c r="PO1105" s="68"/>
      <c r="PP1105" s="68"/>
      <c r="PQ1105" s="68"/>
      <c r="PR1105" s="68"/>
      <c r="PS1105" s="68"/>
      <c r="PT1105" s="68"/>
      <c r="PU1105" s="68"/>
      <c r="PV1105" s="68"/>
      <c r="PW1105" s="68"/>
      <c r="PX1105" s="68"/>
      <c r="PY1105" s="68"/>
      <c r="PZ1105" s="68"/>
      <c r="QA1105" s="68"/>
      <c r="QB1105" s="68"/>
      <c r="QC1105" s="68"/>
      <c r="QD1105" s="68"/>
      <c r="QE1105" s="68"/>
      <c r="QF1105" s="68"/>
      <c r="QG1105" s="68"/>
      <c r="QH1105" s="68"/>
      <c r="QI1105" s="68"/>
      <c r="QJ1105" s="68"/>
      <c r="QK1105" s="68"/>
      <c r="QL1105" s="68"/>
      <c r="QM1105" s="68"/>
      <c r="QN1105" s="68"/>
      <c r="QO1105" s="68"/>
      <c r="QP1105" s="68"/>
      <c r="QQ1105" s="68"/>
      <c r="QR1105" s="68"/>
      <c r="QS1105" s="68"/>
      <c r="QT1105" s="68"/>
      <c r="QU1105" s="68"/>
      <c r="QV1105" s="68"/>
      <c r="QW1105" s="68"/>
      <c r="QX1105" s="68"/>
      <c r="QY1105" s="68"/>
      <c r="QZ1105" s="68"/>
      <c r="RA1105" s="68"/>
      <c r="RB1105" s="68"/>
      <c r="RC1105" s="68"/>
      <c r="RD1105" s="68"/>
      <c r="RE1105" s="68"/>
      <c r="RF1105" s="68"/>
      <c r="RG1105" s="68"/>
      <c r="RH1105" s="68"/>
      <c r="RI1105" s="68"/>
      <c r="RJ1105" s="68"/>
      <c r="RK1105" s="68"/>
      <c r="RL1105" s="68"/>
      <c r="RM1105" s="68"/>
      <c r="RN1105" s="68"/>
      <c r="RO1105" s="68"/>
      <c r="RP1105" s="68"/>
      <c r="RQ1105" s="68"/>
      <c r="RR1105" s="68"/>
      <c r="RS1105" s="68"/>
      <c r="RT1105" s="68"/>
      <c r="RU1105" s="68"/>
      <c r="RV1105" s="68"/>
      <c r="RW1105" s="68"/>
      <c r="RX1105" s="68"/>
      <c r="RY1105" s="68"/>
      <c r="RZ1105" s="68"/>
      <c r="SA1105" s="68"/>
      <c r="SB1105" s="68"/>
      <c r="SC1105" s="68"/>
      <c r="SD1105" s="68"/>
      <c r="SE1105" s="68"/>
      <c r="SF1105" s="68"/>
      <c r="SG1105" s="68"/>
      <c r="SH1105" s="68"/>
      <c r="SI1105" s="68"/>
      <c r="SJ1105" s="68"/>
      <c r="SK1105" s="68"/>
      <c r="SL1105" s="68"/>
      <c r="SM1105" s="68"/>
      <c r="SN1105" s="68"/>
      <c r="SO1105" s="68"/>
      <c r="SP1105" s="68"/>
      <c r="SQ1105" s="68"/>
      <c r="SR1105" s="68"/>
      <c r="SS1105" s="68"/>
      <c r="ST1105" s="68"/>
      <c r="SU1105" s="68"/>
      <c r="SV1105" s="68"/>
    </row>
    <row r="1106" spans="1:516" ht="16.5" customHeight="1" x14ac:dyDescent="0.2">
      <c r="A1106" s="20">
        <v>498</v>
      </c>
      <c r="B1106" s="20" t="s">
        <v>62</v>
      </c>
      <c r="C1106" s="20" t="s">
        <v>915</v>
      </c>
      <c r="D1106" s="20" t="s">
        <v>38</v>
      </c>
      <c r="E1106" s="20" t="s">
        <v>1345</v>
      </c>
      <c r="F1106" s="22" t="s">
        <v>951</v>
      </c>
      <c r="G1106" s="20" t="s">
        <v>42</v>
      </c>
      <c r="H1106" s="20" t="s">
        <v>35</v>
      </c>
      <c r="I1106" s="20" t="s">
        <v>81</v>
      </c>
      <c r="J1106" s="22" t="s">
        <v>915</v>
      </c>
      <c r="K1106" s="20"/>
      <c r="L1106" s="20"/>
      <c r="M1106" s="20"/>
      <c r="N1106" s="20"/>
      <c r="O1106" s="23"/>
      <c r="P1106" s="23">
        <v>900000</v>
      </c>
      <c r="Q1106" s="24">
        <v>1</v>
      </c>
      <c r="R1106" s="25">
        <v>45962</v>
      </c>
      <c r="S1106" s="20" t="s">
        <v>83</v>
      </c>
      <c r="T1106" s="26">
        <f t="shared" si="19"/>
        <v>900000</v>
      </c>
      <c r="U1106" s="27" t="s">
        <v>100</v>
      </c>
      <c r="V1106" s="27" t="s">
        <v>100</v>
      </c>
      <c r="W1106" s="68"/>
      <c r="X1106" s="68"/>
      <c r="Y1106" s="68"/>
      <c r="Z1106" s="68"/>
      <c r="AA1106" s="68"/>
      <c r="AB1106" s="68"/>
      <c r="AC1106" s="68"/>
      <c r="AD1106" s="68"/>
      <c r="AE1106" s="68"/>
      <c r="AF1106" s="68"/>
      <c r="AG1106" s="68"/>
      <c r="AH1106" s="68"/>
      <c r="AI1106" s="68"/>
      <c r="AJ1106" s="68"/>
      <c r="AK1106" s="68"/>
      <c r="AL1106" s="68"/>
      <c r="AM1106" s="68"/>
      <c r="AN1106" s="68"/>
      <c r="AO1106" s="68"/>
      <c r="AP1106" s="68"/>
      <c r="AQ1106" s="68"/>
      <c r="AR1106" s="68"/>
      <c r="AS1106" s="68"/>
      <c r="AT1106" s="68"/>
      <c r="AU1106" s="68"/>
      <c r="AV1106" s="68"/>
      <c r="AW1106" s="68"/>
      <c r="AX1106" s="68"/>
      <c r="AY1106" s="68"/>
      <c r="AZ1106" s="68"/>
      <c r="BA1106" s="68"/>
      <c r="BB1106" s="68"/>
      <c r="BC1106" s="68"/>
      <c r="BD1106" s="68"/>
      <c r="BE1106" s="68"/>
      <c r="BF1106" s="68"/>
      <c r="BG1106" s="68"/>
      <c r="BH1106" s="68"/>
      <c r="BI1106" s="68"/>
      <c r="BJ1106" s="68"/>
      <c r="BK1106" s="68"/>
      <c r="BL1106" s="68"/>
      <c r="BM1106" s="68"/>
      <c r="BN1106" s="68"/>
      <c r="BO1106" s="68"/>
      <c r="BP1106" s="68"/>
      <c r="BQ1106" s="68"/>
      <c r="BR1106" s="68"/>
      <c r="BS1106" s="68"/>
      <c r="BT1106" s="68"/>
      <c r="BU1106" s="68"/>
      <c r="BV1106" s="68"/>
      <c r="BW1106" s="68"/>
      <c r="BX1106" s="68"/>
      <c r="BY1106" s="68"/>
      <c r="BZ1106" s="68"/>
      <c r="CA1106" s="68"/>
      <c r="CB1106" s="68"/>
      <c r="CC1106" s="68"/>
      <c r="CD1106" s="68"/>
      <c r="CE1106" s="68"/>
      <c r="CF1106" s="68"/>
      <c r="CG1106" s="68"/>
      <c r="CH1106" s="68"/>
      <c r="CI1106" s="68"/>
      <c r="CJ1106" s="68"/>
      <c r="CK1106" s="68"/>
      <c r="CL1106" s="68"/>
      <c r="CM1106" s="68"/>
      <c r="CN1106" s="68"/>
      <c r="CO1106" s="68"/>
      <c r="CP1106" s="68"/>
      <c r="CQ1106" s="68"/>
      <c r="CR1106" s="68"/>
      <c r="CS1106" s="68"/>
      <c r="CT1106" s="68"/>
      <c r="CU1106" s="68"/>
      <c r="CV1106" s="68"/>
      <c r="CW1106" s="68"/>
      <c r="CX1106" s="68"/>
      <c r="CY1106" s="68"/>
      <c r="CZ1106" s="68"/>
      <c r="DA1106" s="68"/>
      <c r="DB1106" s="68"/>
      <c r="DC1106" s="68"/>
      <c r="DD1106" s="68"/>
      <c r="DE1106" s="68"/>
      <c r="DF1106" s="68"/>
      <c r="DG1106" s="68"/>
      <c r="DH1106" s="68"/>
      <c r="DI1106" s="68"/>
      <c r="DJ1106" s="68"/>
      <c r="DK1106" s="68"/>
      <c r="DL1106" s="68"/>
      <c r="DM1106" s="68"/>
      <c r="DN1106" s="68"/>
      <c r="DO1106" s="68"/>
      <c r="DP1106" s="68"/>
      <c r="DQ1106" s="68"/>
      <c r="DR1106" s="68"/>
      <c r="DS1106" s="68"/>
      <c r="DT1106" s="68"/>
      <c r="DU1106" s="68"/>
      <c r="DV1106" s="68"/>
      <c r="DW1106" s="68"/>
      <c r="DX1106" s="68"/>
      <c r="DY1106" s="68"/>
      <c r="DZ1106" s="68"/>
      <c r="EA1106" s="68"/>
      <c r="EB1106" s="68"/>
      <c r="EC1106" s="68"/>
      <c r="ED1106" s="68"/>
      <c r="EE1106" s="68"/>
      <c r="EF1106" s="68"/>
      <c r="EG1106" s="68"/>
      <c r="EH1106" s="68"/>
      <c r="EI1106" s="68"/>
      <c r="EJ1106" s="68"/>
      <c r="EK1106" s="68"/>
      <c r="EL1106" s="68"/>
      <c r="EM1106" s="68"/>
      <c r="EN1106" s="68"/>
      <c r="EO1106" s="68"/>
      <c r="EP1106" s="68"/>
      <c r="EQ1106" s="68"/>
      <c r="ER1106" s="68"/>
      <c r="ES1106" s="68"/>
      <c r="ET1106" s="68"/>
      <c r="EU1106" s="68"/>
      <c r="EV1106" s="68"/>
      <c r="EW1106" s="68"/>
      <c r="EX1106" s="68"/>
      <c r="EY1106" s="68"/>
      <c r="EZ1106" s="68"/>
      <c r="FA1106" s="68"/>
      <c r="FB1106" s="68"/>
      <c r="FC1106" s="68"/>
      <c r="FD1106" s="68"/>
      <c r="FE1106" s="68"/>
      <c r="FF1106" s="68"/>
      <c r="FG1106" s="68"/>
      <c r="FH1106" s="68"/>
      <c r="FI1106" s="68"/>
      <c r="FJ1106" s="68"/>
      <c r="FK1106" s="68"/>
      <c r="FL1106" s="68"/>
      <c r="FM1106" s="68"/>
      <c r="FN1106" s="68"/>
      <c r="FO1106" s="68"/>
      <c r="FP1106" s="68"/>
      <c r="FQ1106" s="68"/>
      <c r="FR1106" s="68"/>
      <c r="FS1106" s="68"/>
      <c r="FT1106" s="68"/>
      <c r="FU1106" s="68"/>
      <c r="FV1106" s="68"/>
      <c r="FW1106" s="68"/>
      <c r="FX1106" s="68"/>
      <c r="FY1106" s="68"/>
      <c r="FZ1106" s="68"/>
      <c r="GA1106" s="68"/>
      <c r="GB1106" s="68"/>
      <c r="GC1106" s="68"/>
      <c r="GD1106" s="68"/>
      <c r="GE1106" s="68"/>
      <c r="GF1106" s="68"/>
      <c r="GG1106" s="68"/>
      <c r="GH1106" s="68"/>
      <c r="GI1106" s="68"/>
      <c r="GJ1106" s="68"/>
      <c r="GK1106" s="68"/>
      <c r="GL1106" s="68"/>
      <c r="GM1106" s="68"/>
      <c r="GN1106" s="68"/>
      <c r="GO1106" s="68"/>
      <c r="GP1106" s="68"/>
      <c r="GQ1106" s="68"/>
      <c r="GR1106" s="68"/>
      <c r="GS1106" s="68"/>
      <c r="GT1106" s="68"/>
      <c r="GU1106" s="68"/>
      <c r="GV1106" s="68"/>
      <c r="GW1106" s="68"/>
      <c r="GX1106" s="68"/>
      <c r="GY1106" s="68"/>
      <c r="GZ1106" s="68"/>
      <c r="HA1106" s="68"/>
      <c r="HB1106" s="68"/>
      <c r="HC1106" s="68"/>
      <c r="HD1106" s="68"/>
      <c r="HE1106" s="68"/>
      <c r="HF1106" s="68"/>
      <c r="HG1106" s="68"/>
      <c r="HH1106" s="68"/>
      <c r="HI1106" s="68"/>
      <c r="HJ1106" s="68"/>
      <c r="HK1106" s="68"/>
      <c r="HL1106" s="68"/>
      <c r="HM1106" s="68"/>
      <c r="HN1106" s="68"/>
      <c r="HO1106" s="68"/>
      <c r="HP1106" s="68"/>
      <c r="HQ1106" s="68"/>
      <c r="HR1106" s="68"/>
      <c r="HS1106" s="68"/>
      <c r="HT1106" s="68"/>
      <c r="HU1106" s="68"/>
      <c r="HV1106" s="68"/>
      <c r="HW1106" s="68"/>
      <c r="HX1106" s="68"/>
      <c r="HY1106" s="68"/>
      <c r="HZ1106" s="68"/>
      <c r="IA1106" s="68"/>
      <c r="IB1106" s="68"/>
      <c r="IC1106" s="68"/>
      <c r="ID1106" s="68"/>
      <c r="IE1106" s="68"/>
      <c r="IF1106" s="68"/>
      <c r="IG1106" s="68"/>
      <c r="IH1106" s="68"/>
      <c r="II1106" s="68"/>
      <c r="IJ1106" s="68"/>
      <c r="IK1106" s="68"/>
      <c r="IL1106" s="68"/>
      <c r="IM1106" s="68"/>
      <c r="IN1106" s="68"/>
      <c r="IO1106" s="68"/>
      <c r="IP1106" s="68"/>
      <c r="IQ1106" s="68"/>
      <c r="IR1106" s="68"/>
      <c r="IS1106" s="68"/>
      <c r="IT1106" s="68"/>
      <c r="IU1106" s="68"/>
      <c r="IV1106" s="68"/>
      <c r="IW1106" s="68"/>
      <c r="IX1106" s="68"/>
      <c r="IY1106" s="68"/>
      <c r="IZ1106" s="68"/>
      <c r="JA1106" s="68"/>
      <c r="JB1106" s="68"/>
      <c r="JC1106" s="68"/>
      <c r="JD1106" s="68"/>
      <c r="JE1106" s="68"/>
      <c r="JF1106" s="68"/>
      <c r="JG1106" s="68"/>
      <c r="JH1106" s="68"/>
      <c r="JI1106" s="68"/>
      <c r="JJ1106" s="68"/>
      <c r="JK1106" s="68"/>
      <c r="JL1106" s="68"/>
      <c r="JM1106" s="68"/>
      <c r="JN1106" s="68"/>
      <c r="JO1106" s="68"/>
      <c r="JP1106" s="68"/>
      <c r="JQ1106" s="68"/>
      <c r="JR1106" s="68"/>
      <c r="JS1106" s="68"/>
      <c r="JT1106" s="68"/>
      <c r="JU1106" s="68"/>
      <c r="JV1106" s="68"/>
      <c r="JW1106" s="68"/>
      <c r="JX1106" s="68"/>
      <c r="JY1106" s="68"/>
      <c r="JZ1106" s="68"/>
      <c r="KA1106" s="68"/>
      <c r="KB1106" s="68"/>
      <c r="KC1106" s="68"/>
      <c r="KD1106" s="68"/>
      <c r="KE1106" s="68"/>
      <c r="KF1106" s="68"/>
      <c r="KG1106" s="68"/>
      <c r="KH1106" s="68"/>
      <c r="KI1106" s="68"/>
      <c r="KJ1106" s="68"/>
      <c r="KK1106" s="68"/>
      <c r="KL1106" s="68"/>
      <c r="KM1106" s="68"/>
      <c r="KN1106" s="68"/>
      <c r="KO1106" s="68"/>
      <c r="KP1106" s="68"/>
      <c r="KQ1106" s="68"/>
      <c r="KR1106" s="68"/>
      <c r="KS1106" s="68"/>
      <c r="KT1106" s="68"/>
      <c r="KU1106" s="68"/>
      <c r="KV1106" s="68"/>
      <c r="KW1106" s="68"/>
      <c r="KX1106" s="68"/>
      <c r="KY1106" s="68"/>
      <c r="KZ1106" s="68"/>
      <c r="LA1106" s="68"/>
      <c r="LB1106" s="68"/>
      <c r="LC1106" s="68"/>
      <c r="LD1106" s="68"/>
      <c r="LE1106" s="68"/>
      <c r="LF1106" s="68"/>
      <c r="LG1106" s="68"/>
      <c r="LH1106" s="68"/>
      <c r="LI1106" s="68"/>
      <c r="LJ1106" s="68"/>
      <c r="LK1106" s="68"/>
      <c r="LL1106" s="68"/>
      <c r="LM1106" s="68"/>
      <c r="LN1106" s="68"/>
      <c r="LO1106" s="68"/>
      <c r="LP1106" s="68"/>
      <c r="LQ1106" s="68"/>
      <c r="LR1106" s="68"/>
      <c r="LS1106" s="68"/>
      <c r="LT1106" s="68"/>
      <c r="LU1106" s="68"/>
      <c r="LV1106" s="68"/>
      <c r="LW1106" s="68"/>
      <c r="LX1106" s="68"/>
      <c r="LY1106" s="68"/>
      <c r="LZ1106" s="68"/>
      <c r="MA1106" s="68"/>
      <c r="MB1106" s="68"/>
      <c r="MC1106" s="68"/>
      <c r="MD1106" s="68"/>
      <c r="ME1106" s="68"/>
      <c r="MF1106" s="68"/>
      <c r="MG1106" s="68"/>
      <c r="MH1106" s="68"/>
      <c r="MI1106" s="68"/>
      <c r="MJ1106" s="68"/>
      <c r="MK1106" s="68"/>
      <c r="ML1106" s="68"/>
      <c r="MM1106" s="68"/>
      <c r="MN1106" s="68"/>
      <c r="MO1106" s="68"/>
      <c r="MP1106" s="68"/>
      <c r="MQ1106" s="68"/>
      <c r="MR1106" s="68"/>
      <c r="MS1106" s="68"/>
      <c r="MT1106" s="68"/>
      <c r="MU1106" s="68"/>
      <c r="MV1106" s="68"/>
      <c r="MW1106" s="68"/>
      <c r="MX1106" s="68"/>
      <c r="MY1106" s="68"/>
      <c r="MZ1106" s="68"/>
      <c r="NA1106" s="68"/>
      <c r="NB1106" s="68"/>
      <c r="NC1106" s="68"/>
      <c r="ND1106" s="68"/>
      <c r="NE1106" s="68"/>
      <c r="NF1106" s="68"/>
      <c r="NG1106" s="68"/>
      <c r="NH1106" s="68"/>
      <c r="NI1106" s="68"/>
      <c r="NJ1106" s="68"/>
      <c r="NK1106" s="68"/>
      <c r="NL1106" s="68"/>
      <c r="NM1106" s="68"/>
      <c r="NN1106" s="68"/>
      <c r="NO1106" s="68"/>
      <c r="NP1106" s="68"/>
      <c r="NQ1106" s="68"/>
      <c r="NR1106" s="68"/>
      <c r="NS1106" s="68"/>
      <c r="NT1106" s="68"/>
      <c r="NU1106" s="68"/>
      <c r="NV1106" s="68"/>
      <c r="NW1106" s="68"/>
      <c r="NX1106" s="68"/>
      <c r="NY1106" s="68"/>
      <c r="NZ1106" s="68"/>
      <c r="OA1106" s="68"/>
      <c r="OB1106" s="68"/>
      <c r="OC1106" s="68"/>
      <c r="OD1106" s="68"/>
      <c r="OE1106" s="68"/>
      <c r="OF1106" s="68"/>
      <c r="OG1106" s="68"/>
      <c r="OH1106" s="68"/>
      <c r="OI1106" s="68"/>
      <c r="OJ1106" s="68"/>
      <c r="OK1106" s="68"/>
      <c r="OL1106" s="68"/>
      <c r="OM1106" s="68"/>
      <c r="ON1106" s="68"/>
      <c r="OO1106" s="68"/>
      <c r="OP1106" s="68"/>
      <c r="OQ1106" s="68"/>
      <c r="OR1106" s="68"/>
      <c r="OS1106" s="68"/>
      <c r="OT1106" s="68"/>
      <c r="OU1106" s="68"/>
      <c r="OV1106" s="68"/>
      <c r="OW1106" s="68"/>
      <c r="OX1106" s="68"/>
      <c r="OY1106" s="68"/>
      <c r="OZ1106" s="68"/>
      <c r="PA1106" s="68"/>
      <c r="PB1106" s="68"/>
      <c r="PC1106" s="68"/>
      <c r="PD1106" s="68"/>
      <c r="PE1106" s="68"/>
      <c r="PF1106" s="68"/>
      <c r="PG1106" s="68"/>
      <c r="PH1106" s="68"/>
      <c r="PI1106" s="68"/>
      <c r="PJ1106" s="68"/>
      <c r="PK1106" s="68"/>
      <c r="PL1106" s="68"/>
      <c r="PM1106" s="68"/>
      <c r="PN1106" s="68"/>
      <c r="PO1106" s="68"/>
      <c r="PP1106" s="68"/>
      <c r="PQ1106" s="68"/>
      <c r="PR1106" s="68"/>
      <c r="PS1106" s="68"/>
      <c r="PT1106" s="68"/>
      <c r="PU1106" s="68"/>
      <c r="PV1106" s="68"/>
      <c r="PW1106" s="68"/>
      <c r="PX1106" s="68"/>
      <c r="PY1106" s="68"/>
      <c r="PZ1106" s="68"/>
      <c r="QA1106" s="68"/>
      <c r="QB1106" s="68"/>
      <c r="QC1106" s="68"/>
      <c r="QD1106" s="68"/>
      <c r="QE1106" s="68"/>
      <c r="QF1106" s="68"/>
      <c r="QG1106" s="68"/>
      <c r="QH1106" s="68"/>
      <c r="QI1106" s="68"/>
      <c r="QJ1106" s="68"/>
      <c r="QK1106" s="68"/>
      <c r="QL1106" s="68"/>
      <c r="QM1106" s="68"/>
      <c r="QN1106" s="68"/>
      <c r="QO1106" s="68"/>
      <c r="QP1106" s="68"/>
      <c r="QQ1106" s="68"/>
      <c r="QR1106" s="68"/>
      <c r="QS1106" s="68"/>
      <c r="QT1106" s="68"/>
      <c r="QU1106" s="68"/>
      <c r="QV1106" s="68"/>
      <c r="QW1106" s="68"/>
      <c r="QX1106" s="68"/>
      <c r="QY1106" s="68"/>
      <c r="QZ1106" s="68"/>
      <c r="RA1106" s="68"/>
      <c r="RB1106" s="68"/>
      <c r="RC1106" s="68"/>
      <c r="RD1106" s="68"/>
      <c r="RE1106" s="68"/>
      <c r="RF1106" s="68"/>
      <c r="RG1106" s="68"/>
      <c r="RH1106" s="68"/>
      <c r="RI1106" s="68"/>
      <c r="RJ1106" s="68"/>
      <c r="RK1106" s="68"/>
      <c r="RL1106" s="68"/>
      <c r="RM1106" s="68"/>
      <c r="RN1106" s="68"/>
      <c r="RO1106" s="68"/>
      <c r="RP1106" s="68"/>
      <c r="RQ1106" s="68"/>
      <c r="RR1106" s="68"/>
      <c r="RS1106" s="68"/>
      <c r="RT1106" s="68"/>
      <c r="RU1106" s="68"/>
      <c r="RV1106" s="68"/>
      <c r="RW1106" s="68"/>
      <c r="RX1106" s="68"/>
      <c r="RY1106" s="68"/>
      <c r="RZ1106" s="68"/>
      <c r="SA1106" s="68"/>
      <c r="SB1106" s="68"/>
      <c r="SC1106" s="68"/>
      <c r="SD1106" s="68"/>
      <c r="SE1106" s="68"/>
      <c r="SF1106" s="68"/>
      <c r="SG1106" s="68"/>
      <c r="SH1106" s="68"/>
      <c r="SI1106" s="68"/>
      <c r="SJ1106" s="68"/>
      <c r="SK1106" s="68"/>
      <c r="SL1106" s="68"/>
      <c r="SM1106" s="68"/>
      <c r="SN1106" s="68"/>
      <c r="SO1106" s="68"/>
      <c r="SP1106" s="68"/>
      <c r="SQ1106" s="68"/>
      <c r="SR1106" s="68"/>
      <c r="SS1106" s="68"/>
      <c r="ST1106" s="68"/>
      <c r="SU1106" s="68"/>
      <c r="SV1106" s="68"/>
    </row>
    <row r="1107" spans="1:516" ht="16.5" customHeight="1" x14ac:dyDescent="0.2">
      <c r="A1107" s="20">
        <v>499</v>
      </c>
      <c r="B1107" s="20" t="s">
        <v>62</v>
      </c>
      <c r="C1107" s="20" t="s">
        <v>915</v>
      </c>
      <c r="D1107" s="20" t="s">
        <v>38</v>
      </c>
      <c r="E1107" s="20" t="s">
        <v>1345</v>
      </c>
      <c r="F1107" s="22" t="s">
        <v>951</v>
      </c>
      <c r="G1107" s="20" t="s">
        <v>42</v>
      </c>
      <c r="H1107" s="20" t="s">
        <v>35</v>
      </c>
      <c r="I1107" s="20" t="s">
        <v>81</v>
      </c>
      <c r="J1107" s="22" t="s">
        <v>915</v>
      </c>
      <c r="K1107" s="20"/>
      <c r="L1107" s="20"/>
      <c r="M1107" s="20"/>
      <c r="N1107" s="20"/>
      <c r="O1107" s="23"/>
      <c r="P1107" s="23">
        <v>900000</v>
      </c>
      <c r="Q1107" s="24">
        <v>1</v>
      </c>
      <c r="R1107" s="25">
        <v>45992</v>
      </c>
      <c r="S1107" s="20" t="s">
        <v>83</v>
      </c>
      <c r="T1107" s="26">
        <f t="shared" si="19"/>
        <v>900000</v>
      </c>
      <c r="U1107" s="27" t="s">
        <v>100</v>
      </c>
      <c r="V1107" s="27" t="s">
        <v>100</v>
      </c>
      <c r="W1107" s="68"/>
      <c r="X1107" s="68"/>
      <c r="Y1107" s="68"/>
      <c r="Z1107" s="68"/>
      <c r="AA1107" s="68"/>
      <c r="AB1107" s="68"/>
      <c r="AC1107" s="68"/>
      <c r="AD1107" s="68"/>
      <c r="AE1107" s="68"/>
      <c r="AF1107" s="68"/>
      <c r="AG1107" s="68"/>
      <c r="AH1107" s="68"/>
      <c r="AI1107" s="68"/>
      <c r="AJ1107" s="68"/>
      <c r="AK1107" s="68"/>
      <c r="AL1107" s="68"/>
      <c r="AM1107" s="68"/>
      <c r="AN1107" s="68"/>
      <c r="AO1107" s="68"/>
      <c r="AP1107" s="68"/>
      <c r="AQ1107" s="68"/>
      <c r="AR1107" s="68"/>
      <c r="AS1107" s="68"/>
      <c r="AT1107" s="68"/>
      <c r="AU1107" s="68"/>
      <c r="AV1107" s="68"/>
      <c r="AW1107" s="68"/>
      <c r="AX1107" s="68"/>
      <c r="AY1107" s="68"/>
      <c r="AZ1107" s="68"/>
      <c r="BA1107" s="68"/>
      <c r="BB1107" s="68"/>
      <c r="BC1107" s="68"/>
      <c r="BD1107" s="68"/>
      <c r="BE1107" s="68"/>
      <c r="BF1107" s="68"/>
      <c r="BG1107" s="68"/>
      <c r="BH1107" s="68"/>
      <c r="BI1107" s="68"/>
      <c r="BJ1107" s="68"/>
      <c r="BK1107" s="68"/>
      <c r="BL1107" s="68"/>
      <c r="BM1107" s="68"/>
      <c r="BN1107" s="68"/>
      <c r="BO1107" s="68"/>
      <c r="BP1107" s="68"/>
      <c r="BQ1107" s="68"/>
      <c r="BR1107" s="68"/>
      <c r="BS1107" s="68"/>
      <c r="BT1107" s="68"/>
      <c r="BU1107" s="68"/>
      <c r="BV1107" s="68"/>
      <c r="BW1107" s="68"/>
      <c r="BX1107" s="68"/>
      <c r="BY1107" s="68"/>
      <c r="BZ1107" s="68"/>
      <c r="CA1107" s="68"/>
      <c r="CB1107" s="68"/>
      <c r="CC1107" s="68"/>
      <c r="CD1107" s="68"/>
      <c r="CE1107" s="68"/>
      <c r="CF1107" s="68"/>
      <c r="CG1107" s="68"/>
      <c r="CH1107" s="68"/>
      <c r="CI1107" s="68"/>
      <c r="CJ1107" s="68"/>
      <c r="CK1107" s="68"/>
      <c r="CL1107" s="68"/>
      <c r="CM1107" s="68"/>
      <c r="CN1107" s="68"/>
      <c r="CO1107" s="68"/>
      <c r="CP1107" s="68"/>
      <c r="CQ1107" s="68"/>
      <c r="CR1107" s="68"/>
      <c r="CS1107" s="68"/>
      <c r="CT1107" s="68"/>
      <c r="CU1107" s="68"/>
      <c r="CV1107" s="68"/>
      <c r="CW1107" s="68"/>
      <c r="CX1107" s="68"/>
      <c r="CY1107" s="68"/>
      <c r="CZ1107" s="68"/>
      <c r="DA1107" s="68"/>
      <c r="DB1107" s="68"/>
      <c r="DC1107" s="68"/>
      <c r="DD1107" s="68"/>
      <c r="DE1107" s="68"/>
      <c r="DF1107" s="68"/>
      <c r="DG1107" s="68"/>
      <c r="DH1107" s="68"/>
      <c r="DI1107" s="68"/>
      <c r="DJ1107" s="68"/>
      <c r="DK1107" s="68"/>
      <c r="DL1107" s="68"/>
      <c r="DM1107" s="68"/>
      <c r="DN1107" s="68"/>
      <c r="DO1107" s="68"/>
      <c r="DP1107" s="68"/>
      <c r="DQ1107" s="68"/>
      <c r="DR1107" s="68"/>
      <c r="DS1107" s="68"/>
      <c r="DT1107" s="68"/>
      <c r="DU1107" s="68"/>
      <c r="DV1107" s="68"/>
      <c r="DW1107" s="68"/>
      <c r="DX1107" s="68"/>
      <c r="DY1107" s="68"/>
      <c r="DZ1107" s="68"/>
      <c r="EA1107" s="68"/>
      <c r="EB1107" s="68"/>
      <c r="EC1107" s="68"/>
      <c r="ED1107" s="68"/>
      <c r="EE1107" s="68"/>
      <c r="EF1107" s="68"/>
      <c r="EG1107" s="68"/>
      <c r="EH1107" s="68"/>
      <c r="EI1107" s="68"/>
      <c r="EJ1107" s="68"/>
      <c r="EK1107" s="68"/>
      <c r="EL1107" s="68"/>
      <c r="EM1107" s="68"/>
      <c r="EN1107" s="68"/>
      <c r="EO1107" s="68"/>
      <c r="EP1107" s="68"/>
      <c r="EQ1107" s="68"/>
      <c r="ER1107" s="68"/>
      <c r="ES1107" s="68"/>
      <c r="ET1107" s="68"/>
      <c r="EU1107" s="68"/>
      <c r="EV1107" s="68"/>
      <c r="EW1107" s="68"/>
      <c r="EX1107" s="68"/>
      <c r="EY1107" s="68"/>
      <c r="EZ1107" s="68"/>
      <c r="FA1107" s="68"/>
      <c r="FB1107" s="68"/>
      <c r="FC1107" s="68"/>
      <c r="FD1107" s="68"/>
      <c r="FE1107" s="68"/>
      <c r="FF1107" s="68"/>
      <c r="FG1107" s="68"/>
      <c r="FH1107" s="68"/>
      <c r="FI1107" s="68"/>
      <c r="FJ1107" s="68"/>
      <c r="FK1107" s="68"/>
      <c r="FL1107" s="68"/>
      <c r="FM1107" s="68"/>
      <c r="FN1107" s="68"/>
      <c r="FO1107" s="68"/>
      <c r="FP1107" s="68"/>
      <c r="FQ1107" s="68"/>
      <c r="FR1107" s="68"/>
      <c r="FS1107" s="68"/>
      <c r="FT1107" s="68"/>
      <c r="FU1107" s="68"/>
      <c r="FV1107" s="68"/>
      <c r="FW1107" s="68"/>
      <c r="FX1107" s="68"/>
      <c r="FY1107" s="68"/>
      <c r="FZ1107" s="68"/>
      <c r="GA1107" s="68"/>
      <c r="GB1107" s="68"/>
      <c r="GC1107" s="68"/>
      <c r="GD1107" s="68"/>
      <c r="GE1107" s="68"/>
      <c r="GF1107" s="68"/>
      <c r="GG1107" s="68"/>
      <c r="GH1107" s="68"/>
      <c r="GI1107" s="68"/>
      <c r="GJ1107" s="68"/>
      <c r="GK1107" s="68"/>
      <c r="GL1107" s="68"/>
      <c r="GM1107" s="68"/>
      <c r="GN1107" s="68"/>
      <c r="GO1107" s="68"/>
      <c r="GP1107" s="68"/>
      <c r="GQ1107" s="68"/>
      <c r="GR1107" s="68"/>
      <c r="GS1107" s="68"/>
      <c r="GT1107" s="68"/>
      <c r="GU1107" s="68"/>
      <c r="GV1107" s="68"/>
      <c r="GW1107" s="68"/>
      <c r="GX1107" s="68"/>
      <c r="GY1107" s="68"/>
      <c r="GZ1107" s="68"/>
      <c r="HA1107" s="68"/>
      <c r="HB1107" s="68"/>
      <c r="HC1107" s="68"/>
      <c r="HD1107" s="68"/>
      <c r="HE1107" s="68"/>
      <c r="HF1107" s="68"/>
      <c r="HG1107" s="68"/>
      <c r="HH1107" s="68"/>
      <c r="HI1107" s="68"/>
      <c r="HJ1107" s="68"/>
      <c r="HK1107" s="68"/>
      <c r="HL1107" s="68"/>
      <c r="HM1107" s="68"/>
      <c r="HN1107" s="68"/>
      <c r="HO1107" s="68"/>
      <c r="HP1107" s="68"/>
      <c r="HQ1107" s="68"/>
      <c r="HR1107" s="68"/>
      <c r="HS1107" s="68"/>
      <c r="HT1107" s="68"/>
      <c r="HU1107" s="68"/>
      <c r="HV1107" s="68"/>
      <c r="HW1107" s="68"/>
      <c r="HX1107" s="68"/>
      <c r="HY1107" s="68"/>
      <c r="HZ1107" s="68"/>
      <c r="IA1107" s="68"/>
      <c r="IB1107" s="68"/>
      <c r="IC1107" s="68"/>
      <c r="ID1107" s="68"/>
      <c r="IE1107" s="68"/>
      <c r="IF1107" s="68"/>
      <c r="IG1107" s="68"/>
      <c r="IH1107" s="68"/>
      <c r="II1107" s="68"/>
      <c r="IJ1107" s="68"/>
      <c r="IK1107" s="68"/>
      <c r="IL1107" s="68"/>
      <c r="IM1107" s="68"/>
      <c r="IN1107" s="68"/>
      <c r="IO1107" s="68"/>
      <c r="IP1107" s="68"/>
      <c r="IQ1107" s="68"/>
      <c r="IR1107" s="68"/>
      <c r="IS1107" s="68"/>
      <c r="IT1107" s="68"/>
      <c r="IU1107" s="68"/>
      <c r="IV1107" s="68"/>
      <c r="IW1107" s="68"/>
      <c r="IX1107" s="68"/>
      <c r="IY1107" s="68"/>
      <c r="IZ1107" s="68"/>
      <c r="JA1107" s="68"/>
      <c r="JB1107" s="68"/>
      <c r="JC1107" s="68"/>
      <c r="JD1107" s="68"/>
      <c r="JE1107" s="68"/>
      <c r="JF1107" s="68"/>
      <c r="JG1107" s="68"/>
      <c r="JH1107" s="68"/>
      <c r="JI1107" s="68"/>
      <c r="JJ1107" s="68"/>
      <c r="JK1107" s="68"/>
      <c r="JL1107" s="68"/>
      <c r="JM1107" s="68"/>
      <c r="JN1107" s="68"/>
      <c r="JO1107" s="68"/>
      <c r="JP1107" s="68"/>
      <c r="JQ1107" s="68"/>
      <c r="JR1107" s="68"/>
      <c r="JS1107" s="68"/>
      <c r="JT1107" s="68"/>
      <c r="JU1107" s="68"/>
      <c r="JV1107" s="68"/>
      <c r="JW1107" s="68"/>
      <c r="JX1107" s="68"/>
      <c r="JY1107" s="68"/>
      <c r="JZ1107" s="68"/>
      <c r="KA1107" s="68"/>
      <c r="KB1107" s="68"/>
      <c r="KC1107" s="68"/>
      <c r="KD1107" s="68"/>
      <c r="KE1107" s="68"/>
      <c r="KF1107" s="68"/>
      <c r="KG1107" s="68"/>
      <c r="KH1107" s="68"/>
      <c r="KI1107" s="68"/>
      <c r="KJ1107" s="68"/>
      <c r="KK1107" s="68"/>
      <c r="KL1107" s="68"/>
      <c r="KM1107" s="68"/>
      <c r="KN1107" s="68"/>
      <c r="KO1107" s="68"/>
      <c r="KP1107" s="68"/>
      <c r="KQ1107" s="68"/>
      <c r="KR1107" s="68"/>
      <c r="KS1107" s="68"/>
      <c r="KT1107" s="68"/>
      <c r="KU1107" s="68"/>
      <c r="KV1107" s="68"/>
      <c r="KW1107" s="68"/>
      <c r="KX1107" s="68"/>
      <c r="KY1107" s="68"/>
      <c r="KZ1107" s="68"/>
      <c r="LA1107" s="68"/>
      <c r="LB1107" s="68"/>
      <c r="LC1107" s="68"/>
      <c r="LD1107" s="68"/>
      <c r="LE1107" s="68"/>
      <c r="LF1107" s="68"/>
      <c r="LG1107" s="68"/>
      <c r="LH1107" s="68"/>
      <c r="LI1107" s="68"/>
      <c r="LJ1107" s="68"/>
      <c r="LK1107" s="68"/>
      <c r="LL1107" s="68"/>
      <c r="LM1107" s="68"/>
      <c r="LN1107" s="68"/>
      <c r="LO1107" s="68"/>
      <c r="LP1107" s="68"/>
      <c r="LQ1107" s="68"/>
      <c r="LR1107" s="68"/>
      <c r="LS1107" s="68"/>
      <c r="LT1107" s="68"/>
      <c r="LU1107" s="68"/>
      <c r="LV1107" s="68"/>
      <c r="LW1107" s="68"/>
      <c r="LX1107" s="68"/>
      <c r="LY1107" s="68"/>
      <c r="LZ1107" s="68"/>
      <c r="MA1107" s="68"/>
      <c r="MB1107" s="68"/>
      <c r="MC1107" s="68"/>
      <c r="MD1107" s="68"/>
      <c r="ME1107" s="68"/>
      <c r="MF1107" s="68"/>
      <c r="MG1107" s="68"/>
      <c r="MH1107" s="68"/>
      <c r="MI1107" s="68"/>
      <c r="MJ1107" s="68"/>
      <c r="MK1107" s="68"/>
      <c r="ML1107" s="68"/>
      <c r="MM1107" s="68"/>
      <c r="MN1107" s="68"/>
      <c r="MO1107" s="68"/>
      <c r="MP1107" s="68"/>
      <c r="MQ1107" s="68"/>
      <c r="MR1107" s="68"/>
      <c r="MS1107" s="68"/>
      <c r="MT1107" s="68"/>
      <c r="MU1107" s="68"/>
      <c r="MV1107" s="68"/>
      <c r="MW1107" s="68"/>
      <c r="MX1107" s="68"/>
      <c r="MY1107" s="68"/>
      <c r="MZ1107" s="68"/>
      <c r="NA1107" s="68"/>
      <c r="NB1107" s="68"/>
      <c r="NC1107" s="68"/>
      <c r="ND1107" s="68"/>
      <c r="NE1107" s="68"/>
      <c r="NF1107" s="68"/>
      <c r="NG1107" s="68"/>
      <c r="NH1107" s="68"/>
      <c r="NI1107" s="68"/>
      <c r="NJ1107" s="68"/>
      <c r="NK1107" s="68"/>
      <c r="NL1107" s="68"/>
      <c r="NM1107" s="68"/>
      <c r="NN1107" s="68"/>
      <c r="NO1107" s="68"/>
      <c r="NP1107" s="68"/>
      <c r="NQ1107" s="68"/>
      <c r="NR1107" s="68"/>
      <c r="NS1107" s="68"/>
      <c r="NT1107" s="68"/>
      <c r="NU1107" s="68"/>
      <c r="NV1107" s="68"/>
      <c r="NW1107" s="68"/>
      <c r="NX1107" s="68"/>
      <c r="NY1107" s="68"/>
      <c r="NZ1107" s="68"/>
      <c r="OA1107" s="68"/>
      <c r="OB1107" s="68"/>
      <c r="OC1107" s="68"/>
      <c r="OD1107" s="68"/>
      <c r="OE1107" s="68"/>
      <c r="OF1107" s="68"/>
      <c r="OG1107" s="68"/>
      <c r="OH1107" s="68"/>
      <c r="OI1107" s="68"/>
      <c r="OJ1107" s="68"/>
      <c r="OK1107" s="68"/>
      <c r="OL1107" s="68"/>
      <c r="OM1107" s="68"/>
      <c r="ON1107" s="68"/>
      <c r="OO1107" s="68"/>
      <c r="OP1107" s="68"/>
      <c r="OQ1107" s="68"/>
      <c r="OR1107" s="68"/>
      <c r="OS1107" s="68"/>
      <c r="OT1107" s="68"/>
      <c r="OU1107" s="68"/>
      <c r="OV1107" s="68"/>
      <c r="OW1107" s="68"/>
      <c r="OX1107" s="68"/>
      <c r="OY1107" s="68"/>
      <c r="OZ1107" s="68"/>
      <c r="PA1107" s="68"/>
      <c r="PB1107" s="68"/>
      <c r="PC1107" s="68"/>
      <c r="PD1107" s="68"/>
      <c r="PE1107" s="68"/>
      <c r="PF1107" s="68"/>
      <c r="PG1107" s="68"/>
      <c r="PH1107" s="68"/>
      <c r="PI1107" s="68"/>
      <c r="PJ1107" s="68"/>
      <c r="PK1107" s="68"/>
      <c r="PL1107" s="68"/>
      <c r="PM1107" s="68"/>
      <c r="PN1107" s="68"/>
      <c r="PO1107" s="68"/>
      <c r="PP1107" s="68"/>
      <c r="PQ1107" s="68"/>
      <c r="PR1107" s="68"/>
      <c r="PS1107" s="68"/>
      <c r="PT1107" s="68"/>
      <c r="PU1107" s="68"/>
      <c r="PV1107" s="68"/>
      <c r="PW1107" s="68"/>
      <c r="PX1107" s="68"/>
      <c r="PY1107" s="68"/>
      <c r="PZ1107" s="68"/>
      <c r="QA1107" s="68"/>
      <c r="QB1107" s="68"/>
      <c r="QC1107" s="68"/>
      <c r="QD1107" s="68"/>
      <c r="QE1107" s="68"/>
      <c r="QF1107" s="68"/>
      <c r="QG1107" s="68"/>
      <c r="QH1107" s="68"/>
      <c r="QI1107" s="68"/>
      <c r="QJ1107" s="68"/>
      <c r="QK1107" s="68"/>
      <c r="QL1107" s="68"/>
      <c r="QM1107" s="68"/>
      <c r="QN1107" s="68"/>
      <c r="QO1107" s="68"/>
      <c r="QP1107" s="68"/>
      <c r="QQ1107" s="68"/>
      <c r="QR1107" s="68"/>
      <c r="QS1107" s="68"/>
      <c r="QT1107" s="68"/>
      <c r="QU1107" s="68"/>
      <c r="QV1107" s="68"/>
      <c r="QW1107" s="68"/>
      <c r="QX1107" s="68"/>
      <c r="QY1107" s="68"/>
      <c r="QZ1107" s="68"/>
      <c r="RA1107" s="68"/>
      <c r="RB1107" s="68"/>
      <c r="RC1107" s="68"/>
      <c r="RD1107" s="68"/>
      <c r="RE1107" s="68"/>
      <c r="RF1107" s="68"/>
      <c r="RG1107" s="68"/>
      <c r="RH1107" s="68"/>
      <c r="RI1107" s="68"/>
      <c r="RJ1107" s="68"/>
      <c r="RK1107" s="68"/>
      <c r="RL1107" s="68"/>
      <c r="RM1107" s="68"/>
      <c r="RN1107" s="68"/>
      <c r="RO1107" s="68"/>
      <c r="RP1107" s="68"/>
      <c r="RQ1107" s="68"/>
      <c r="RR1107" s="68"/>
      <c r="RS1107" s="68"/>
      <c r="RT1107" s="68"/>
      <c r="RU1107" s="68"/>
      <c r="RV1107" s="68"/>
      <c r="RW1107" s="68"/>
      <c r="RX1107" s="68"/>
      <c r="RY1107" s="68"/>
      <c r="RZ1107" s="68"/>
      <c r="SA1107" s="68"/>
      <c r="SB1107" s="68"/>
      <c r="SC1107" s="68"/>
      <c r="SD1107" s="68"/>
      <c r="SE1107" s="68"/>
      <c r="SF1107" s="68"/>
      <c r="SG1107" s="68"/>
      <c r="SH1107" s="68"/>
      <c r="SI1107" s="68"/>
      <c r="SJ1107" s="68"/>
      <c r="SK1107" s="68"/>
      <c r="SL1107" s="68"/>
      <c r="SM1107" s="68"/>
      <c r="SN1107" s="68"/>
      <c r="SO1107" s="68"/>
      <c r="SP1107" s="68"/>
      <c r="SQ1107" s="68"/>
      <c r="SR1107" s="68"/>
      <c r="SS1107" s="68"/>
      <c r="ST1107" s="68"/>
      <c r="SU1107" s="68"/>
      <c r="SV1107" s="68"/>
    </row>
    <row r="1108" spans="1:516" ht="16.5" customHeight="1" x14ac:dyDescent="0.2">
      <c r="A1108" s="20">
        <v>500</v>
      </c>
      <c r="B1108" s="20" t="s">
        <v>62</v>
      </c>
      <c r="C1108" s="20" t="s">
        <v>915</v>
      </c>
      <c r="D1108" s="20" t="s">
        <v>38</v>
      </c>
      <c r="E1108" s="20" t="s">
        <v>1345</v>
      </c>
      <c r="F1108" s="22" t="s">
        <v>952</v>
      </c>
      <c r="G1108" s="20" t="s">
        <v>42</v>
      </c>
      <c r="H1108" s="20" t="s">
        <v>35</v>
      </c>
      <c r="I1108" s="20" t="s">
        <v>81</v>
      </c>
      <c r="J1108" s="22" t="s">
        <v>915</v>
      </c>
      <c r="K1108" s="20"/>
      <c r="L1108" s="20"/>
      <c r="M1108" s="20"/>
      <c r="N1108" s="20"/>
      <c r="O1108" s="23"/>
      <c r="P1108" s="23">
        <v>1500000</v>
      </c>
      <c r="Q1108" s="24">
        <v>1</v>
      </c>
      <c r="R1108" s="25">
        <v>45658</v>
      </c>
      <c r="S1108" s="20" t="s">
        <v>83</v>
      </c>
      <c r="T1108" s="26">
        <f t="shared" si="19"/>
        <v>1500000</v>
      </c>
      <c r="U1108" s="27" t="s">
        <v>100</v>
      </c>
      <c r="V1108" s="27" t="s">
        <v>100</v>
      </c>
      <c r="W1108" s="68"/>
      <c r="X1108" s="68"/>
      <c r="Y1108" s="68"/>
      <c r="Z1108" s="68"/>
      <c r="AA1108" s="68"/>
      <c r="AB1108" s="68"/>
      <c r="AC1108" s="68"/>
      <c r="AD1108" s="68"/>
      <c r="AE1108" s="68"/>
      <c r="AF1108" s="68"/>
      <c r="AG1108" s="68"/>
      <c r="AH1108" s="68"/>
      <c r="AI1108" s="68"/>
      <c r="AJ1108" s="68"/>
      <c r="AK1108" s="68"/>
      <c r="AL1108" s="68"/>
      <c r="AM1108" s="68"/>
      <c r="AN1108" s="68"/>
      <c r="AO1108" s="68"/>
      <c r="AP1108" s="68"/>
      <c r="AQ1108" s="68"/>
      <c r="AR1108" s="68"/>
      <c r="AS1108" s="68"/>
      <c r="AT1108" s="68"/>
      <c r="AU1108" s="68"/>
      <c r="AV1108" s="68"/>
      <c r="AW1108" s="68"/>
      <c r="AX1108" s="68"/>
      <c r="AY1108" s="68"/>
      <c r="AZ1108" s="68"/>
      <c r="BA1108" s="68"/>
      <c r="BB1108" s="68"/>
      <c r="BC1108" s="68"/>
      <c r="BD1108" s="68"/>
      <c r="BE1108" s="68"/>
      <c r="BF1108" s="68"/>
      <c r="BG1108" s="68"/>
      <c r="BH1108" s="68"/>
      <c r="BI1108" s="68"/>
      <c r="BJ1108" s="68"/>
      <c r="BK1108" s="68"/>
      <c r="BL1108" s="68"/>
      <c r="BM1108" s="68"/>
      <c r="BN1108" s="68"/>
      <c r="BO1108" s="68"/>
      <c r="BP1108" s="68"/>
      <c r="BQ1108" s="68"/>
      <c r="BR1108" s="68"/>
      <c r="BS1108" s="68"/>
      <c r="BT1108" s="68"/>
      <c r="BU1108" s="68"/>
      <c r="BV1108" s="68"/>
      <c r="BW1108" s="68"/>
      <c r="BX1108" s="68"/>
      <c r="BY1108" s="68"/>
      <c r="BZ1108" s="68"/>
      <c r="CA1108" s="68"/>
      <c r="CB1108" s="68"/>
      <c r="CC1108" s="68"/>
      <c r="CD1108" s="68"/>
      <c r="CE1108" s="68"/>
      <c r="CF1108" s="68"/>
      <c r="CG1108" s="68"/>
      <c r="CH1108" s="68"/>
      <c r="CI1108" s="68"/>
      <c r="CJ1108" s="68"/>
      <c r="CK1108" s="68"/>
      <c r="CL1108" s="68"/>
      <c r="CM1108" s="68"/>
      <c r="CN1108" s="68"/>
      <c r="CO1108" s="68"/>
      <c r="CP1108" s="68"/>
      <c r="CQ1108" s="68"/>
      <c r="CR1108" s="68"/>
      <c r="CS1108" s="68"/>
      <c r="CT1108" s="68"/>
      <c r="CU1108" s="68"/>
      <c r="CV1108" s="68"/>
      <c r="CW1108" s="68"/>
      <c r="CX1108" s="68"/>
      <c r="CY1108" s="68"/>
      <c r="CZ1108" s="68"/>
      <c r="DA1108" s="68"/>
      <c r="DB1108" s="68"/>
      <c r="DC1108" s="68"/>
      <c r="DD1108" s="68"/>
      <c r="DE1108" s="68"/>
      <c r="DF1108" s="68"/>
      <c r="DG1108" s="68"/>
      <c r="DH1108" s="68"/>
      <c r="DI1108" s="68"/>
      <c r="DJ1108" s="68"/>
      <c r="DK1108" s="68"/>
      <c r="DL1108" s="68"/>
      <c r="DM1108" s="68"/>
      <c r="DN1108" s="68"/>
      <c r="DO1108" s="68"/>
      <c r="DP1108" s="68"/>
      <c r="DQ1108" s="68"/>
      <c r="DR1108" s="68"/>
      <c r="DS1108" s="68"/>
      <c r="DT1108" s="68"/>
      <c r="DU1108" s="68"/>
      <c r="DV1108" s="68"/>
      <c r="DW1108" s="68"/>
      <c r="DX1108" s="68"/>
      <c r="DY1108" s="68"/>
      <c r="DZ1108" s="68"/>
      <c r="EA1108" s="68"/>
      <c r="EB1108" s="68"/>
      <c r="EC1108" s="68"/>
      <c r="ED1108" s="68"/>
      <c r="EE1108" s="68"/>
      <c r="EF1108" s="68"/>
      <c r="EG1108" s="68"/>
      <c r="EH1108" s="68"/>
      <c r="EI1108" s="68"/>
      <c r="EJ1108" s="68"/>
      <c r="EK1108" s="68"/>
      <c r="EL1108" s="68"/>
      <c r="EM1108" s="68"/>
      <c r="EN1108" s="68"/>
      <c r="EO1108" s="68"/>
      <c r="EP1108" s="68"/>
      <c r="EQ1108" s="68"/>
      <c r="ER1108" s="68"/>
      <c r="ES1108" s="68"/>
      <c r="ET1108" s="68"/>
      <c r="EU1108" s="68"/>
      <c r="EV1108" s="68"/>
      <c r="EW1108" s="68"/>
      <c r="EX1108" s="68"/>
      <c r="EY1108" s="68"/>
      <c r="EZ1108" s="68"/>
      <c r="FA1108" s="68"/>
      <c r="FB1108" s="68"/>
      <c r="FC1108" s="68"/>
      <c r="FD1108" s="68"/>
      <c r="FE1108" s="68"/>
      <c r="FF1108" s="68"/>
      <c r="FG1108" s="68"/>
      <c r="FH1108" s="68"/>
      <c r="FI1108" s="68"/>
      <c r="FJ1108" s="68"/>
      <c r="FK1108" s="68"/>
      <c r="FL1108" s="68"/>
      <c r="FM1108" s="68"/>
      <c r="FN1108" s="68"/>
      <c r="FO1108" s="68"/>
      <c r="FP1108" s="68"/>
      <c r="FQ1108" s="68"/>
      <c r="FR1108" s="68"/>
      <c r="FS1108" s="68"/>
      <c r="FT1108" s="68"/>
      <c r="FU1108" s="68"/>
      <c r="FV1108" s="68"/>
      <c r="FW1108" s="68"/>
      <c r="FX1108" s="68"/>
      <c r="FY1108" s="68"/>
      <c r="FZ1108" s="68"/>
      <c r="GA1108" s="68"/>
      <c r="GB1108" s="68"/>
      <c r="GC1108" s="68"/>
      <c r="GD1108" s="68"/>
      <c r="GE1108" s="68"/>
      <c r="GF1108" s="68"/>
      <c r="GG1108" s="68"/>
      <c r="GH1108" s="68"/>
      <c r="GI1108" s="68"/>
      <c r="GJ1108" s="68"/>
      <c r="GK1108" s="68"/>
      <c r="GL1108" s="68"/>
      <c r="GM1108" s="68"/>
      <c r="GN1108" s="68"/>
      <c r="GO1108" s="68"/>
      <c r="GP1108" s="68"/>
      <c r="GQ1108" s="68"/>
      <c r="GR1108" s="68"/>
      <c r="GS1108" s="68"/>
      <c r="GT1108" s="68"/>
      <c r="GU1108" s="68"/>
      <c r="GV1108" s="68"/>
      <c r="GW1108" s="68"/>
      <c r="GX1108" s="68"/>
      <c r="GY1108" s="68"/>
      <c r="GZ1108" s="68"/>
      <c r="HA1108" s="68"/>
      <c r="HB1108" s="68"/>
      <c r="HC1108" s="68"/>
      <c r="HD1108" s="68"/>
      <c r="HE1108" s="68"/>
      <c r="HF1108" s="68"/>
      <c r="HG1108" s="68"/>
      <c r="HH1108" s="68"/>
      <c r="HI1108" s="68"/>
      <c r="HJ1108" s="68"/>
      <c r="HK1108" s="68"/>
      <c r="HL1108" s="68"/>
      <c r="HM1108" s="68"/>
      <c r="HN1108" s="68"/>
      <c r="HO1108" s="68"/>
      <c r="HP1108" s="68"/>
      <c r="HQ1108" s="68"/>
      <c r="HR1108" s="68"/>
      <c r="HS1108" s="68"/>
      <c r="HT1108" s="68"/>
      <c r="HU1108" s="68"/>
      <c r="HV1108" s="68"/>
      <c r="HW1108" s="68"/>
      <c r="HX1108" s="68"/>
      <c r="HY1108" s="68"/>
      <c r="HZ1108" s="68"/>
      <c r="IA1108" s="68"/>
      <c r="IB1108" s="68"/>
      <c r="IC1108" s="68"/>
      <c r="ID1108" s="68"/>
      <c r="IE1108" s="68"/>
      <c r="IF1108" s="68"/>
      <c r="IG1108" s="68"/>
      <c r="IH1108" s="68"/>
      <c r="II1108" s="68"/>
      <c r="IJ1108" s="68"/>
      <c r="IK1108" s="68"/>
      <c r="IL1108" s="68"/>
      <c r="IM1108" s="68"/>
      <c r="IN1108" s="68"/>
      <c r="IO1108" s="68"/>
      <c r="IP1108" s="68"/>
      <c r="IQ1108" s="68"/>
      <c r="IR1108" s="68"/>
      <c r="IS1108" s="68"/>
      <c r="IT1108" s="68"/>
      <c r="IU1108" s="68"/>
      <c r="IV1108" s="68"/>
      <c r="IW1108" s="68"/>
      <c r="IX1108" s="68"/>
      <c r="IY1108" s="68"/>
      <c r="IZ1108" s="68"/>
      <c r="JA1108" s="68"/>
      <c r="JB1108" s="68"/>
      <c r="JC1108" s="68"/>
      <c r="JD1108" s="68"/>
      <c r="JE1108" s="68"/>
      <c r="JF1108" s="68"/>
      <c r="JG1108" s="68"/>
      <c r="JH1108" s="68"/>
      <c r="JI1108" s="68"/>
      <c r="JJ1108" s="68"/>
      <c r="JK1108" s="68"/>
      <c r="JL1108" s="68"/>
      <c r="JM1108" s="68"/>
      <c r="JN1108" s="68"/>
      <c r="JO1108" s="68"/>
      <c r="JP1108" s="68"/>
      <c r="JQ1108" s="68"/>
      <c r="JR1108" s="68"/>
      <c r="JS1108" s="68"/>
      <c r="JT1108" s="68"/>
      <c r="JU1108" s="68"/>
      <c r="JV1108" s="68"/>
      <c r="JW1108" s="68"/>
      <c r="JX1108" s="68"/>
      <c r="JY1108" s="68"/>
      <c r="JZ1108" s="68"/>
      <c r="KA1108" s="68"/>
      <c r="KB1108" s="68"/>
      <c r="KC1108" s="68"/>
      <c r="KD1108" s="68"/>
      <c r="KE1108" s="68"/>
      <c r="KF1108" s="68"/>
      <c r="KG1108" s="68"/>
      <c r="KH1108" s="68"/>
      <c r="KI1108" s="68"/>
      <c r="KJ1108" s="68"/>
      <c r="KK1108" s="68"/>
      <c r="KL1108" s="68"/>
      <c r="KM1108" s="68"/>
      <c r="KN1108" s="68"/>
      <c r="KO1108" s="68"/>
      <c r="KP1108" s="68"/>
      <c r="KQ1108" s="68"/>
      <c r="KR1108" s="68"/>
      <c r="KS1108" s="68"/>
      <c r="KT1108" s="68"/>
      <c r="KU1108" s="68"/>
      <c r="KV1108" s="68"/>
      <c r="KW1108" s="68"/>
      <c r="KX1108" s="68"/>
      <c r="KY1108" s="68"/>
      <c r="KZ1108" s="68"/>
      <c r="LA1108" s="68"/>
      <c r="LB1108" s="68"/>
      <c r="LC1108" s="68"/>
      <c r="LD1108" s="68"/>
      <c r="LE1108" s="68"/>
      <c r="LF1108" s="68"/>
      <c r="LG1108" s="68"/>
      <c r="LH1108" s="68"/>
      <c r="LI1108" s="68"/>
      <c r="LJ1108" s="68"/>
      <c r="LK1108" s="68"/>
      <c r="LL1108" s="68"/>
      <c r="LM1108" s="68"/>
      <c r="LN1108" s="68"/>
      <c r="LO1108" s="68"/>
      <c r="LP1108" s="68"/>
      <c r="LQ1108" s="68"/>
      <c r="LR1108" s="68"/>
      <c r="LS1108" s="68"/>
      <c r="LT1108" s="68"/>
      <c r="LU1108" s="68"/>
      <c r="LV1108" s="68"/>
      <c r="LW1108" s="68"/>
      <c r="LX1108" s="68"/>
      <c r="LY1108" s="68"/>
      <c r="LZ1108" s="68"/>
      <c r="MA1108" s="68"/>
      <c r="MB1108" s="68"/>
      <c r="MC1108" s="68"/>
      <c r="MD1108" s="68"/>
      <c r="ME1108" s="68"/>
      <c r="MF1108" s="68"/>
      <c r="MG1108" s="68"/>
      <c r="MH1108" s="68"/>
      <c r="MI1108" s="68"/>
      <c r="MJ1108" s="68"/>
      <c r="MK1108" s="68"/>
      <c r="ML1108" s="68"/>
      <c r="MM1108" s="68"/>
      <c r="MN1108" s="68"/>
      <c r="MO1108" s="68"/>
      <c r="MP1108" s="68"/>
      <c r="MQ1108" s="68"/>
      <c r="MR1108" s="68"/>
      <c r="MS1108" s="68"/>
      <c r="MT1108" s="68"/>
      <c r="MU1108" s="68"/>
      <c r="MV1108" s="68"/>
      <c r="MW1108" s="68"/>
      <c r="MX1108" s="68"/>
      <c r="MY1108" s="68"/>
      <c r="MZ1108" s="68"/>
      <c r="NA1108" s="68"/>
      <c r="NB1108" s="68"/>
      <c r="NC1108" s="68"/>
      <c r="ND1108" s="68"/>
      <c r="NE1108" s="68"/>
      <c r="NF1108" s="68"/>
      <c r="NG1108" s="68"/>
      <c r="NH1108" s="68"/>
      <c r="NI1108" s="68"/>
      <c r="NJ1108" s="68"/>
      <c r="NK1108" s="68"/>
      <c r="NL1108" s="68"/>
      <c r="NM1108" s="68"/>
      <c r="NN1108" s="68"/>
      <c r="NO1108" s="68"/>
      <c r="NP1108" s="68"/>
      <c r="NQ1108" s="68"/>
      <c r="NR1108" s="68"/>
      <c r="NS1108" s="68"/>
      <c r="NT1108" s="68"/>
      <c r="NU1108" s="68"/>
      <c r="NV1108" s="68"/>
      <c r="NW1108" s="68"/>
      <c r="NX1108" s="68"/>
      <c r="NY1108" s="68"/>
      <c r="NZ1108" s="68"/>
      <c r="OA1108" s="68"/>
      <c r="OB1108" s="68"/>
      <c r="OC1108" s="68"/>
      <c r="OD1108" s="68"/>
      <c r="OE1108" s="68"/>
      <c r="OF1108" s="68"/>
      <c r="OG1108" s="68"/>
      <c r="OH1108" s="68"/>
      <c r="OI1108" s="68"/>
      <c r="OJ1108" s="68"/>
      <c r="OK1108" s="68"/>
      <c r="OL1108" s="68"/>
      <c r="OM1108" s="68"/>
      <c r="ON1108" s="68"/>
      <c r="OO1108" s="68"/>
      <c r="OP1108" s="68"/>
      <c r="OQ1108" s="68"/>
      <c r="OR1108" s="68"/>
      <c r="OS1108" s="68"/>
      <c r="OT1108" s="68"/>
      <c r="OU1108" s="68"/>
      <c r="OV1108" s="68"/>
      <c r="OW1108" s="68"/>
      <c r="OX1108" s="68"/>
      <c r="OY1108" s="68"/>
      <c r="OZ1108" s="68"/>
      <c r="PA1108" s="68"/>
      <c r="PB1108" s="68"/>
      <c r="PC1108" s="68"/>
      <c r="PD1108" s="68"/>
      <c r="PE1108" s="68"/>
      <c r="PF1108" s="68"/>
      <c r="PG1108" s="68"/>
      <c r="PH1108" s="68"/>
      <c r="PI1108" s="68"/>
      <c r="PJ1108" s="68"/>
      <c r="PK1108" s="68"/>
      <c r="PL1108" s="68"/>
      <c r="PM1108" s="68"/>
      <c r="PN1108" s="68"/>
      <c r="PO1108" s="68"/>
      <c r="PP1108" s="68"/>
      <c r="PQ1108" s="68"/>
      <c r="PR1108" s="68"/>
      <c r="PS1108" s="68"/>
      <c r="PT1108" s="68"/>
      <c r="PU1108" s="68"/>
      <c r="PV1108" s="68"/>
      <c r="PW1108" s="68"/>
      <c r="PX1108" s="68"/>
      <c r="PY1108" s="68"/>
      <c r="PZ1108" s="68"/>
      <c r="QA1108" s="68"/>
      <c r="QB1108" s="68"/>
      <c r="QC1108" s="68"/>
      <c r="QD1108" s="68"/>
      <c r="QE1108" s="68"/>
      <c r="QF1108" s="68"/>
      <c r="QG1108" s="68"/>
      <c r="QH1108" s="68"/>
      <c r="QI1108" s="68"/>
      <c r="QJ1108" s="68"/>
      <c r="QK1108" s="68"/>
      <c r="QL1108" s="68"/>
      <c r="QM1108" s="68"/>
      <c r="QN1108" s="68"/>
      <c r="QO1108" s="68"/>
      <c r="QP1108" s="68"/>
      <c r="QQ1108" s="68"/>
      <c r="QR1108" s="68"/>
      <c r="QS1108" s="68"/>
      <c r="QT1108" s="68"/>
      <c r="QU1108" s="68"/>
      <c r="QV1108" s="68"/>
      <c r="QW1108" s="68"/>
      <c r="QX1108" s="68"/>
      <c r="QY1108" s="68"/>
      <c r="QZ1108" s="68"/>
      <c r="RA1108" s="68"/>
      <c r="RB1108" s="68"/>
      <c r="RC1108" s="68"/>
      <c r="RD1108" s="68"/>
      <c r="RE1108" s="68"/>
      <c r="RF1108" s="68"/>
      <c r="RG1108" s="68"/>
      <c r="RH1108" s="68"/>
      <c r="RI1108" s="68"/>
      <c r="RJ1108" s="68"/>
      <c r="RK1108" s="68"/>
      <c r="RL1108" s="68"/>
      <c r="RM1108" s="68"/>
      <c r="RN1108" s="68"/>
      <c r="RO1108" s="68"/>
      <c r="RP1108" s="68"/>
      <c r="RQ1108" s="68"/>
      <c r="RR1108" s="68"/>
      <c r="RS1108" s="68"/>
      <c r="RT1108" s="68"/>
      <c r="RU1108" s="68"/>
      <c r="RV1108" s="68"/>
      <c r="RW1108" s="68"/>
      <c r="RX1108" s="68"/>
      <c r="RY1108" s="68"/>
      <c r="RZ1108" s="68"/>
      <c r="SA1108" s="68"/>
      <c r="SB1108" s="68"/>
      <c r="SC1108" s="68"/>
      <c r="SD1108" s="68"/>
      <c r="SE1108" s="68"/>
      <c r="SF1108" s="68"/>
      <c r="SG1108" s="68"/>
      <c r="SH1108" s="68"/>
      <c r="SI1108" s="68"/>
      <c r="SJ1108" s="68"/>
      <c r="SK1108" s="68"/>
      <c r="SL1108" s="68"/>
      <c r="SM1108" s="68"/>
      <c r="SN1108" s="68"/>
      <c r="SO1108" s="68"/>
      <c r="SP1108" s="68"/>
      <c r="SQ1108" s="68"/>
      <c r="SR1108" s="68"/>
      <c r="SS1108" s="68"/>
      <c r="ST1108" s="68"/>
      <c r="SU1108" s="68"/>
      <c r="SV1108" s="68"/>
    </row>
    <row r="1109" spans="1:516" ht="16.5" customHeight="1" x14ac:dyDescent="0.2">
      <c r="A1109" s="20">
        <v>501</v>
      </c>
      <c r="B1109" s="20" t="s">
        <v>62</v>
      </c>
      <c r="C1109" s="20" t="s">
        <v>915</v>
      </c>
      <c r="D1109" s="20" t="s">
        <v>38</v>
      </c>
      <c r="E1109" s="20" t="s">
        <v>1345</v>
      </c>
      <c r="F1109" s="22" t="s">
        <v>952</v>
      </c>
      <c r="G1109" s="20" t="s">
        <v>42</v>
      </c>
      <c r="H1109" s="20" t="s">
        <v>35</v>
      </c>
      <c r="I1109" s="20" t="s">
        <v>81</v>
      </c>
      <c r="J1109" s="22" t="s">
        <v>915</v>
      </c>
      <c r="K1109" s="20"/>
      <c r="L1109" s="20"/>
      <c r="M1109" s="20"/>
      <c r="N1109" s="20"/>
      <c r="O1109" s="23"/>
      <c r="P1109" s="23">
        <v>1500000</v>
      </c>
      <c r="Q1109" s="24">
        <v>1</v>
      </c>
      <c r="R1109" s="25">
        <v>45689</v>
      </c>
      <c r="S1109" s="20" t="s">
        <v>83</v>
      </c>
      <c r="T1109" s="26">
        <f t="shared" si="19"/>
        <v>1500000</v>
      </c>
      <c r="U1109" s="27" t="s">
        <v>100</v>
      </c>
      <c r="V1109" s="27" t="s">
        <v>100</v>
      </c>
      <c r="W1109" s="68"/>
      <c r="X1109" s="68"/>
      <c r="Y1109" s="68"/>
      <c r="Z1109" s="68"/>
      <c r="AA1109" s="68"/>
      <c r="AB1109" s="68"/>
      <c r="AC1109" s="68"/>
      <c r="AD1109" s="68"/>
      <c r="AE1109" s="68"/>
      <c r="AF1109" s="68"/>
      <c r="AG1109" s="68"/>
      <c r="AH1109" s="68"/>
      <c r="AI1109" s="68"/>
      <c r="AJ1109" s="68"/>
      <c r="AK1109" s="68"/>
      <c r="AL1109" s="68"/>
      <c r="AM1109" s="68"/>
      <c r="AN1109" s="68"/>
      <c r="AO1109" s="68"/>
      <c r="AP1109" s="68"/>
      <c r="AQ1109" s="68"/>
      <c r="AR1109" s="68"/>
      <c r="AS1109" s="68"/>
      <c r="AT1109" s="68"/>
      <c r="AU1109" s="68"/>
      <c r="AV1109" s="68"/>
      <c r="AW1109" s="68"/>
      <c r="AX1109" s="68"/>
      <c r="AY1109" s="68"/>
      <c r="AZ1109" s="68"/>
      <c r="BA1109" s="68"/>
      <c r="BB1109" s="68"/>
      <c r="BC1109" s="68"/>
      <c r="BD1109" s="68"/>
      <c r="BE1109" s="68"/>
      <c r="BF1109" s="68"/>
      <c r="BG1109" s="68"/>
      <c r="BH1109" s="68"/>
      <c r="BI1109" s="68"/>
      <c r="BJ1109" s="68"/>
      <c r="BK1109" s="68"/>
      <c r="BL1109" s="68"/>
      <c r="BM1109" s="68"/>
      <c r="BN1109" s="68"/>
      <c r="BO1109" s="68"/>
      <c r="BP1109" s="68"/>
      <c r="BQ1109" s="68"/>
      <c r="BR1109" s="68"/>
      <c r="BS1109" s="68"/>
      <c r="BT1109" s="68"/>
      <c r="BU1109" s="68"/>
      <c r="BV1109" s="68"/>
      <c r="BW1109" s="68"/>
      <c r="BX1109" s="68"/>
      <c r="BY1109" s="68"/>
      <c r="BZ1109" s="68"/>
      <c r="CA1109" s="68"/>
      <c r="CB1109" s="68"/>
      <c r="CC1109" s="68"/>
      <c r="CD1109" s="68"/>
      <c r="CE1109" s="68"/>
      <c r="CF1109" s="68"/>
      <c r="CG1109" s="68"/>
      <c r="CH1109" s="68"/>
      <c r="CI1109" s="68"/>
      <c r="CJ1109" s="68"/>
      <c r="CK1109" s="68"/>
      <c r="CL1109" s="68"/>
      <c r="CM1109" s="68"/>
      <c r="CN1109" s="68"/>
      <c r="CO1109" s="68"/>
      <c r="CP1109" s="68"/>
      <c r="CQ1109" s="68"/>
      <c r="CR1109" s="68"/>
      <c r="CS1109" s="68"/>
      <c r="CT1109" s="68"/>
      <c r="CU1109" s="68"/>
      <c r="CV1109" s="68"/>
      <c r="CW1109" s="68"/>
      <c r="CX1109" s="68"/>
      <c r="CY1109" s="68"/>
      <c r="CZ1109" s="68"/>
      <c r="DA1109" s="68"/>
      <c r="DB1109" s="68"/>
      <c r="DC1109" s="68"/>
      <c r="DD1109" s="68"/>
      <c r="DE1109" s="68"/>
      <c r="DF1109" s="68"/>
      <c r="DG1109" s="68"/>
      <c r="DH1109" s="68"/>
      <c r="DI1109" s="68"/>
      <c r="DJ1109" s="68"/>
      <c r="DK1109" s="68"/>
      <c r="DL1109" s="68"/>
      <c r="DM1109" s="68"/>
      <c r="DN1109" s="68"/>
      <c r="DO1109" s="68"/>
      <c r="DP1109" s="68"/>
      <c r="DQ1109" s="68"/>
      <c r="DR1109" s="68"/>
      <c r="DS1109" s="68"/>
      <c r="DT1109" s="68"/>
      <c r="DU1109" s="68"/>
      <c r="DV1109" s="68"/>
      <c r="DW1109" s="68"/>
      <c r="DX1109" s="68"/>
      <c r="DY1109" s="68"/>
      <c r="DZ1109" s="68"/>
      <c r="EA1109" s="68"/>
      <c r="EB1109" s="68"/>
      <c r="EC1109" s="68"/>
      <c r="ED1109" s="68"/>
      <c r="EE1109" s="68"/>
      <c r="EF1109" s="68"/>
      <c r="EG1109" s="68"/>
      <c r="EH1109" s="68"/>
      <c r="EI1109" s="68"/>
      <c r="EJ1109" s="68"/>
      <c r="EK1109" s="68"/>
      <c r="EL1109" s="68"/>
      <c r="EM1109" s="68"/>
      <c r="EN1109" s="68"/>
      <c r="EO1109" s="68"/>
      <c r="EP1109" s="68"/>
      <c r="EQ1109" s="68"/>
      <c r="ER1109" s="68"/>
      <c r="ES1109" s="68"/>
      <c r="ET1109" s="68"/>
      <c r="EU1109" s="68"/>
      <c r="EV1109" s="68"/>
      <c r="EW1109" s="68"/>
      <c r="EX1109" s="68"/>
      <c r="EY1109" s="68"/>
      <c r="EZ1109" s="68"/>
      <c r="FA1109" s="68"/>
      <c r="FB1109" s="68"/>
      <c r="FC1109" s="68"/>
      <c r="FD1109" s="68"/>
      <c r="FE1109" s="68"/>
      <c r="FF1109" s="68"/>
      <c r="FG1109" s="68"/>
      <c r="FH1109" s="68"/>
      <c r="FI1109" s="68"/>
      <c r="FJ1109" s="68"/>
      <c r="FK1109" s="68"/>
      <c r="FL1109" s="68"/>
      <c r="FM1109" s="68"/>
      <c r="FN1109" s="68"/>
      <c r="FO1109" s="68"/>
      <c r="FP1109" s="68"/>
      <c r="FQ1109" s="68"/>
      <c r="FR1109" s="68"/>
      <c r="FS1109" s="68"/>
      <c r="FT1109" s="68"/>
      <c r="FU1109" s="68"/>
      <c r="FV1109" s="68"/>
      <c r="FW1109" s="68"/>
      <c r="FX1109" s="68"/>
      <c r="FY1109" s="68"/>
      <c r="FZ1109" s="68"/>
      <c r="GA1109" s="68"/>
      <c r="GB1109" s="68"/>
      <c r="GC1109" s="68"/>
      <c r="GD1109" s="68"/>
      <c r="GE1109" s="68"/>
      <c r="GF1109" s="68"/>
      <c r="GG1109" s="68"/>
      <c r="GH1109" s="68"/>
      <c r="GI1109" s="68"/>
      <c r="GJ1109" s="68"/>
      <c r="GK1109" s="68"/>
      <c r="GL1109" s="68"/>
      <c r="GM1109" s="68"/>
      <c r="GN1109" s="68"/>
      <c r="GO1109" s="68"/>
      <c r="GP1109" s="68"/>
      <c r="GQ1109" s="68"/>
      <c r="GR1109" s="68"/>
      <c r="GS1109" s="68"/>
      <c r="GT1109" s="68"/>
      <c r="GU1109" s="68"/>
      <c r="GV1109" s="68"/>
      <c r="GW1109" s="68"/>
      <c r="GX1109" s="68"/>
      <c r="GY1109" s="68"/>
      <c r="GZ1109" s="68"/>
      <c r="HA1109" s="68"/>
      <c r="HB1109" s="68"/>
      <c r="HC1109" s="68"/>
      <c r="HD1109" s="68"/>
      <c r="HE1109" s="68"/>
      <c r="HF1109" s="68"/>
      <c r="HG1109" s="68"/>
      <c r="HH1109" s="68"/>
      <c r="HI1109" s="68"/>
      <c r="HJ1109" s="68"/>
      <c r="HK1109" s="68"/>
      <c r="HL1109" s="68"/>
      <c r="HM1109" s="68"/>
      <c r="HN1109" s="68"/>
      <c r="HO1109" s="68"/>
      <c r="HP1109" s="68"/>
      <c r="HQ1109" s="68"/>
      <c r="HR1109" s="68"/>
      <c r="HS1109" s="68"/>
      <c r="HT1109" s="68"/>
      <c r="HU1109" s="68"/>
      <c r="HV1109" s="68"/>
      <c r="HW1109" s="68"/>
      <c r="HX1109" s="68"/>
      <c r="HY1109" s="68"/>
      <c r="HZ1109" s="68"/>
      <c r="IA1109" s="68"/>
      <c r="IB1109" s="68"/>
      <c r="IC1109" s="68"/>
      <c r="ID1109" s="68"/>
      <c r="IE1109" s="68"/>
      <c r="IF1109" s="68"/>
      <c r="IG1109" s="68"/>
      <c r="IH1109" s="68"/>
      <c r="II1109" s="68"/>
      <c r="IJ1109" s="68"/>
      <c r="IK1109" s="68"/>
      <c r="IL1109" s="68"/>
      <c r="IM1109" s="68"/>
      <c r="IN1109" s="68"/>
      <c r="IO1109" s="68"/>
      <c r="IP1109" s="68"/>
      <c r="IQ1109" s="68"/>
      <c r="IR1109" s="68"/>
      <c r="IS1109" s="68"/>
      <c r="IT1109" s="68"/>
      <c r="IU1109" s="68"/>
      <c r="IV1109" s="68"/>
      <c r="IW1109" s="68"/>
      <c r="IX1109" s="68"/>
      <c r="IY1109" s="68"/>
      <c r="IZ1109" s="68"/>
      <c r="JA1109" s="68"/>
      <c r="JB1109" s="68"/>
      <c r="JC1109" s="68"/>
      <c r="JD1109" s="68"/>
      <c r="JE1109" s="68"/>
      <c r="JF1109" s="68"/>
      <c r="JG1109" s="68"/>
      <c r="JH1109" s="68"/>
      <c r="JI1109" s="68"/>
      <c r="JJ1109" s="68"/>
      <c r="JK1109" s="68"/>
      <c r="JL1109" s="68"/>
      <c r="JM1109" s="68"/>
      <c r="JN1109" s="68"/>
      <c r="JO1109" s="68"/>
      <c r="JP1109" s="68"/>
      <c r="JQ1109" s="68"/>
      <c r="JR1109" s="68"/>
      <c r="JS1109" s="68"/>
      <c r="JT1109" s="68"/>
      <c r="JU1109" s="68"/>
      <c r="JV1109" s="68"/>
      <c r="JW1109" s="68"/>
      <c r="JX1109" s="68"/>
      <c r="JY1109" s="68"/>
      <c r="JZ1109" s="68"/>
      <c r="KA1109" s="68"/>
      <c r="KB1109" s="68"/>
      <c r="KC1109" s="68"/>
      <c r="KD1109" s="68"/>
      <c r="KE1109" s="68"/>
      <c r="KF1109" s="68"/>
      <c r="KG1109" s="68"/>
      <c r="KH1109" s="68"/>
      <c r="KI1109" s="68"/>
      <c r="KJ1109" s="68"/>
      <c r="KK1109" s="68"/>
      <c r="KL1109" s="68"/>
      <c r="KM1109" s="68"/>
      <c r="KN1109" s="68"/>
      <c r="KO1109" s="68"/>
      <c r="KP1109" s="68"/>
      <c r="KQ1109" s="68"/>
      <c r="KR1109" s="68"/>
      <c r="KS1109" s="68"/>
      <c r="KT1109" s="68"/>
      <c r="KU1109" s="68"/>
      <c r="KV1109" s="68"/>
      <c r="KW1109" s="68"/>
      <c r="KX1109" s="68"/>
      <c r="KY1109" s="68"/>
      <c r="KZ1109" s="68"/>
      <c r="LA1109" s="68"/>
      <c r="LB1109" s="68"/>
      <c r="LC1109" s="68"/>
      <c r="LD1109" s="68"/>
      <c r="LE1109" s="68"/>
      <c r="LF1109" s="68"/>
      <c r="LG1109" s="68"/>
      <c r="LH1109" s="68"/>
      <c r="LI1109" s="68"/>
      <c r="LJ1109" s="68"/>
      <c r="LK1109" s="68"/>
      <c r="LL1109" s="68"/>
      <c r="LM1109" s="68"/>
      <c r="LN1109" s="68"/>
      <c r="LO1109" s="68"/>
      <c r="LP1109" s="68"/>
      <c r="LQ1109" s="68"/>
      <c r="LR1109" s="68"/>
      <c r="LS1109" s="68"/>
      <c r="LT1109" s="68"/>
      <c r="LU1109" s="68"/>
      <c r="LV1109" s="68"/>
      <c r="LW1109" s="68"/>
      <c r="LX1109" s="68"/>
      <c r="LY1109" s="68"/>
      <c r="LZ1109" s="68"/>
      <c r="MA1109" s="68"/>
      <c r="MB1109" s="68"/>
      <c r="MC1109" s="68"/>
      <c r="MD1109" s="68"/>
      <c r="ME1109" s="68"/>
      <c r="MF1109" s="68"/>
      <c r="MG1109" s="68"/>
      <c r="MH1109" s="68"/>
      <c r="MI1109" s="68"/>
      <c r="MJ1109" s="68"/>
      <c r="MK1109" s="68"/>
      <c r="ML1109" s="68"/>
      <c r="MM1109" s="68"/>
      <c r="MN1109" s="68"/>
      <c r="MO1109" s="68"/>
      <c r="MP1109" s="68"/>
      <c r="MQ1109" s="68"/>
      <c r="MR1109" s="68"/>
      <c r="MS1109" s="68"/>
      <c r="MT1109" s="68"/>
      <c r="MU1109" s="68"/>
      <c r="MV1109" s="68"/>
      <c r="MW1109" s="68"/>
      <c r="MX1109" s="68"/>
      <c r="MY1109" s="68"/>
      <c r="MZ1109" s="68"/>
      <c r="NA1109" s="68"/>
      <c r="NB1109" s="68"/>
      <c r="NC1109" s="68"/>
      <c r="ND1109" s="68"/>
      <c r="NE1109" s="68"/>
      <c r="NF1109" s="68"/>
      <c r="NG1109" s="68"/>
      <c r="NH1109" s="68"/>
      <c r="NI1109" s="68"/>
      <c r="NJ1109" s="68"/>
      <c r="NK1109" s="68"/>
      <c r="NL1109" s="68"/>
      <c r="NM1109" s="68"/>
      <c r="NN1109" s="68"/>
      <c r="NO1109" s="68"/>
      <c r="NP1109" s="68"/>
      <c r="NQ1109" s="68"/>
      <c r="NR1109" s="68"/>
      <c r="NS1109" s="68"/>
      <c r="NT1109" s="68"/>
      <c r="NU1109" s="68"/>
      <c r="NV1109" s="68"/>
      <c r="NW1109" s="68"/>
      <c r="NX1109" s="68"/>
      <c r="NY1109" s="68"/>
      <c r="NZ1109" s="68"/>
      <c r="OA1109" s="68"/>
      <c r="OB1109" s="68"/>
      <c r="OC1109" s="68"/>
      <c r="OD1109" s="68"/>
      <c r="OE1109" s="68"/>
      <c r="OF1109" s="68"/>
      <c r="OG1109" s="68"/>
      <c r="OH1109" s="68"/>
      <c r="OI1109" s="68"/>
      <c r="OJ1109" s="68"/>
      <c r="OK1109" s="68"/>
      <c r="OL1109" s="68"/>
      <c r="OM1109" s="68"/>
      <c r="ON1109" s="68"/>
      <c r="OO1109" s="68"/>
      <c r="OP1109" s="68"/>
      <c r="OQ1109" s="68"/>
      <c r="OR1109" s="68"/>
      <c r="OS1109" s="68"/>
      <c r="OT1109" s="68"/>
      <c r="OU1109" s="68"/>
      <c r="OV1109" s="68"/>
      <c r="OW1109" s="68"/>
      <c r="OX1109" s="68"/>
      <c r="OY1109" s="68"/>
      <c r="OZ1109" s="68"/>
      <c r="PA1109" s="68"/>
      <c r="PB1109" s="68"/>
      <c r="PC1109" s="68"/>
      <c r="PD1109" s="68"/>
      <c r="PE1109" s="68"/>
      <c r="PF1109" s="68"/>
      <c r="PG1109" s="68"/>
      <c r="PH1109" s="68"/>
      <c r="PI1109" s="68"/>
      <c r="PJ1109" s="68"/>
      <c r="PK1109" s="68"/>
      <c r="PL1109" s="68"/>
      <c r="PM1109" s="68"/>
      <c r="PN1109" s="68"/>
      <c r="PO1109" s="68"/>
      <c r="PP1109" s="68"/>
      <c r="PQ1109" s="68"/>
      <c r="PR1109" s="68"/>
      <c r="PS1109" s="68"/>
      <c r="PT1109" s="68"/>
      <c r="PU1109" s="68"/>
      <c r="PV1109" s="68"/>
      <c r="PW1109" s="68"/>
      <c r="PX1109" s="68"/>
      <c r="PY1109" s="68"/>
      <c r="PZ1109" s="68"/>
      <c r="QA1109" s="68"/>
      <c r="QB1109" s="68"/>
      <c r="QC1109" s="68"/>
      <c r="QD1109" s="68"/>
      <c r="QE1109" s="68"/>
      <c r="QF1109" s="68"/>
      <c r="QG1109" s="68"/>
      <c r="QH1109" s="68"/>
      <c r="QI1109" s="68"/>
      <c r="QJ1109" s="68"/>
      <c r="QK1109" s="68"/>
      <c r="QL1109" s="68"/>
      <c r="QM1109" s="68"/>
      <c r="QN1109" s="68"/>
      <c r="QO1109" s="68"/>
      <c r="QP1109" s="68"/>
      <c r="QQ1109" s="68"/>
      <c r="QR1109" s="68"/>
      <c r="QS1109" s="68"/>
      <c r="QT1109" s="68"/>
      <c r="QU1109" s="68"/>
      <c r="QV1109" s="68"/>
      <c r="QW1109" s="68"/>
      <c r="QX1109" s="68"/>
      <c r="QY1109" s="68"/>
      <c r="QZ1109" s="68"/>
      <c r="RA1109" s="68"/>
      <c r="RB1109" s="68"/>
      <c r="RC1109" s="68"/>
      <c r="RD1109" s="68"/>
      <c r="RE1109" s="68"/>
      <c r="RF1109" s="68"/>
      <c r="RG1109" s="68"/>
      <c r="RH1109" s="68"/>
      <c r="RI1109" s="68"/>
      <c r="RJ1109" s="68"/>
      <c r="RK1109" s="68"/>
      <c r="RL1109" s="68"/>
      <c r="RM1109" s="68"/>
      <c r="RN1109" s="68"/>
      <c r="RO1109" s="68"/>
      <c r="RP1109" s="68"/>
      <c r="RQ1109" s="68"/>
      <c r="RR1109" s="68"/>
      <c r="RS1109" s="68"/>
      <c r="RT1109" s="68"/>
      <c r="RU1109" s="68"/>
      <c r="RV1109" s="68"/>
      <c r="RW1109" s="68"/>
      <c r="RX1109" s="68"/>
      <c r="RY1109" s="68"/>
      <c r="RZ1109" s="68"/>
      <c r="SA1109" s="68"/>
      <c r="SB1109" s="68"/>
      <c r="SC1109" s="68"/>
      <c r="SD1109" s="68"/>
      <c r="SE1109" s="68"/>
      <c r="SF1109" s="68"/>
      <c r="SG1109" s="68"/>
      <c r="SH1109" s="68"/>
      <c r="SI1109" s="68"/>
      <c r="SJ1109" s="68"/>
      <c r="SK1109" s="68"/>
      <c r="SL1109" s="68"/>
      <c r="SM1109" s="68"/>
      <c r="SN1109" s="68"/>
      <c r="SO1109" s="68"/>
      <c r="SP1109" s="68"/>
      <c r="SQ1109" s="68"/>
      <c r="SR1109" s="68"/>
      <c r="SS1109" s="68"/>
      <c r="ST1109" s="68"/>
      <c r="SU1109" s="68"/>
      <c r="SV1109" s="68"/>
    </row>
    <row r="1110" spans="1:516" ht="16.5" customHeight="1" x14ac:dyDescent="0.2">
      <c r="A1110" s="20">
        <v>502</v>
      </c>
      <c r="B1110" s="20" t="s">
        <v>62</v>
      </c>
      <c r="C1110" s="20" t="s">
        <v>915</v>
      </c>
      <c r="D1110" s="20" t="s">
        <v>38</v>
      </c>
      <c r="E1110" s="20" t="s">
        <v>1345</v>
      </c>
      <c r="F1110" s="22" t="s">
        <v>952</v>
      </c>
      <c r="G1110" s="20" t="s">
        <v>42</v>
      </c>
      <c r="H1110" s="20" t="s">
        <v>35</v>
      </c>
      <c r="I1110" s="20" t="s">
        <v>81</v>
      </c>
      <c r="J1110" s="22" t="s">
        <v>915</v>
      </c>
      <c r="K1110" s="20"/>
      <c r="L1110" s="20"/>
      <c r="M1110" s="20"/>
      <c r="N1110" s="20"/>
      <c r="O1110" s="23"/>
      <c r="P1110" s="23">
        <v>1500000</v>
      </c>
      <c r="Q1110" s="24">
        <v>1</v>
      </c>
      <c r="R1110" s="25">
        <v>45717</v>
      </c>
      <c r="S1110" s="20" t="s">
        <v>83</v>
      </c>
      <c r="T1110" s="26">
        <f t="shared" si="19"/>
        <v>1500000</v>
      </c>
      <c r="U1110" s="27" t="s">
        <v>100</v>
      </c>
      <c r="V1110" s="27" t="s">
        <v>100</v>
      </c>
      <c r="W1110" s="68"/>
      <c r="X1110" s="68"/>
      <c r="Y1110" s="68"/>
      <c r="Z1110" s="68"/>
      <c r="AA1110" s="68"/>
      <c r="AB1110" s="68"/>
      <c r="AC1110" s="68"/>
      <c r="AD1110" s="68"/>
      <c r="AE1110" s="68"/>
      <c r="AF1110" s="68"/>
      <c r="AG1110" s="68"/>
      <c r="AH1110" s="68"/>
      <c r="AI1110" s="68"/>
      <c r="AJ1110" s="68"/>
      <c r="AK1110" s="68"/>
      <c r="AL1110" s="68"/>
      <c r="AM1110" s="68"/>
      <c r="AN1110" s="68"/>
      <c r="AO1110" s="68"/>
      <c r="AP1110" s="68"/>
      <c r="AQ1110" s="68"/>
      <c r="AR1110" s="68"/>
      <c r="AS1110" s="68"/>
      <c r="AT1110" s="68"/>
      <c r="AU1110" s="68"/>
      <c r="AV1110" s="68"/>
      <c r="AW1110" s="68"/>
      <c r="AX1110" s="68"/>
      <c r="AY1110" s="68"/>
      <c r="AZ1110" s="68"/>
      <c r="BA1110" s="68"/>
      <c r="BB1110" s="68"/>
      <c r="BC1110" s="68"/>
      <c r="BD1110" s="68"/>
      <c r="BE1110" s="68"/>
      <c r="BF1110" s="68"/>
      <c r="BG1110" s="68"/>
      <c r="BH1110" s="68"/>
      <c r="BI1110" s="68"/>
      <c r="BJ1110" s="68"/>
      <c r="BK1110" s="68"/>
      <c r="BL1110" s="68"/>
      <c r="BM1110" s="68"/>
      <c r="BN1110" s="68"/>
      <c r="BO1110" s="68"/>
      <c r="BP1110" s="68"/>
      <c r="BQ1110" s="68"/>
      <c r="BR1110" s="68"/>
      <c r="BS1110" s="68"/>
      <c r="BT1110" s="68"/>
      <c r="BU1110" s="68"/>
      <c r="BV1110" s="68"/>
      <c r="BW1110" s="68"/>
      <c r="BX1110" s="68"/>
      <c r="BY1110" s="68"/>
      <c r="BZ1110" s="68"/>
      <c r="CA1110" s="68"/>
      <c r="CB1110" s="68"/>
      <c r="CC1110" s="68"/>
      <c r="CD1110" s="68"/>
      <c r="CE1110" s="68"/>
      <c r="CF1110" s="68"/>
      <c r="CG1110" s="68"/>
      <c r="CH1110" s="68"/>
      <c r="CI1110" s="68"/>
      <c r="CJ1110" s="68"/>
      <c r="CK1110" s="68"/>
      <c r="CL1110" s="68"/>
      <c r="CM1110" s="68"/>
      <c r="CN1110" s="68"/>
      <c r="CO1110" s="68"/>
      <c r="CP1110" s="68"/>
      <c r="CQ1110" s="68"/>
      <c r="CR1110" s="68"/>
      <c r="CS1110" s="68"/>
      <c r="CT1110" s="68"/>
      <c r="CU1110" s="68"/>
      <c r="CV1110" s="68"/>
      <c r="CW1110" s="68"/>
      <c r="CX1110" s="68"/>
      <c r="CY1110" s="68"/>
      <c r="CZ1110" s="68"/>
      <c r="DA1110" s="68"/>
      <c r="DB1110" s="68"/>
      <c r="DC1110" s="68"/>
      <c r="DD1110" s="68"/>
      <c r="DE1110" s="68"/>
      <c r="DF1110" s="68"/>
      <c r="DG1110" s="68"/>
      <c r="DH1110" s="68"/>
      <c r="DI1110" s="68"/>
      <c r="DJ1110" s="68"/>
      <c r="DK1110" s="68"/>
      <c r="DL1110" s="68"/>
      <c r="DM1110" s="68"/>
      <c r="DN1110" s="68"/>
      <c r="DO1110" s="68"/>
      <c r="DP1110" s="68"/>
      <c r="DQ1110" s="68"/>
      <c r="DR1110" s="68"/>
      <c r="DS1110" s="68"/>
      <c r="DT1110" s="68"/>
      <c r="DU1110" s="68"/>
      <c r="DV1110" s="68"/>
      <c r="DW1110" s="68"/>
      <c r="DX1110" s="68"/>
      <c r="DY1110" s="68"/>
      <c r="DZ1110" s="68"/>
      <c r="EA1110" s="68"/>
      <c r="EB1110" s="68"/>
      <c r="EC1110" s="68"/>
      <c r="ED1110" s="68"/>
      <c r="EE1110" s="68"/>
      <c r="EF1110" s="68"/>
      <c r="EG1110" s="68"/>
      <c r="EH1110" s="68"/>
      <c r="EI1110" s="68"/>
      <c r="EJ1110" s="68"/>
      <c r="EK1110" s="68"/>
      <c r="EL1110" s="68"/>
      <c r="EM1110" s="68"/>
      <c r="EN1110" s="68"/>
      <c r="EO1110" s="68"/>
      <c r="EP1110" s="68"/>
      <c r="EQ1110" s="68"/>
      <c r="ER1110" s="68"/>
      <c r="ES1110" s="68"/>
      <c r="ET1110" s="68"/>
      <c r="EU1110" s="68"/>
      <c r="EV1110" s="68"/>
      <c r="EW1110" s="68"/>
      <c r="EX1110" s="68"/>
      <c r="EY1110" s="68"/>
      <c r="EZ1110" s="68"/>
      <c r="FA1110" s="68"/>
      <c r="FB1110" s="68"/>
      <c r="FC1110" s="68"/>
      <c r="FD1110" s="68"/>
      <c r="FE1110" s="68"/>
      <c r="FF1110" s="68"/>
      <c r="FG1110" s="68"/>
      <c r="FH1110" s="68"/>
      <c r="FI1110" s="68"/>
      <c r="FJ1110" s="68"/>
      <c r="FK1110" s="68"/>
      <c r="FL1110" s="68"/>
      <c r="FM1110" s="68"/>
      <c r="FN1110" s="68"/>
      <c r="FO1110" s="68"/>
      <c r="FP1110" s="68"/>
      <c r="FQ1110" s="68"/>
      <c r="FR1110" s="68"/>
      <c r="FS1110" s="68"/>
      <c r="FT1110" s="68"/>
      <c r="FU1110" s="68"/>
      <c r="FV1110" s="68"/>
      <c r="FW1110" s="68"/>
      <c r="FX1110" s="68"/>
      <c r="FY1110" s="68"/>
      <c r="FZ1110" s="68"/>
      <c r="GA1110" s="68"/>
      <c r="GB1110" s="68"/>
      <c r="GC1110" s="68"/>
      <c r="GD1110" s="68"/>
      <c r="GE1110" s="68"/>
      <c r="GF1110" s="68"/>
      <c r="GG1110" s="68"/>
      <c r="GH1110" s="68"/>
      <c r="GI1110" s="68"/>
      <c r="GJ1110" s="68"/>
      <c r="GK1110" s="68"/>
      <c r="GL1110" s="68"/>
      <c r="GM1110" s="68"/>
      <c r="GN1110" s="68"/>
      <c r="GO1110" s="68"/>
      <c r="GP1110" s="68"/>
      <c r="GQ1110" s="68"/>
      <c r="GR1110" s="68"/>
      <c r="GS1110" s="68"/>
      <c r="GT1110" s="68"/>
      <c r="GU1110" s="68"/>
      <c r="GV1110" s="68"/>
      <c r="GW1110" s="68"/>
      <c r="GX1110" s="68"/>
      <c r="GY1110" s="68"/>
      <c r="GZ1110" s="68"/>
      <c r="HA1110" s="68"/>
      <c r="HB1110" s="68"/>
      <c r="HC1110" s="68"/>
      <c r="HD1110" s="68"/>
      <c r="HE1110" s="68"/>
      <c r="HF1110" s="68"/>
      <c r="HG1110" s="68"/>
      <c r="HH1110" s="68"/>
      <c r="HI1110" s="68"/>
      <c r="HJ1110" s="68"/>
      <c r="HK1110" s="68"/>
      <c r="HL1110" s="68"/>
      <c r="HM1110" s="68"/>
      <c r="HN1110" s="68"/>
      <c r="HO1110" s="68"/>
      <c r="HP1110" s="68"/>
      <c r="HQ1110" s="68"/>
      <c r="HR1110" s="68"/>
      <c r="HS1110" s="68"/>
      <c r="HT1110" s="68"/>
      <c r="HU1110" s="68"/>
      <c r="HV1110" s="68"/>
      <c r="HW1110" s="68"/>
      <c r="HX1110" s="68"/>
      <c r="HY1110" s="68"/>
      <c r="HZ1110" s="68"/>
      <c r="IA1110" s="68"/>
      <c r="IB1110" s="68"/>
      <c r="IC1110" s="68"/>
      <c r="ID1110" s="68"/>
      <c r="IE1110" s="68"/>
      <c r="IF1110" s="68"/>
      <c r="IG1110" s="68"/>
      <c r="IH1110" s="68"/>
      <c r="II1110" s="68"/>
      <c r="IJ1110" s="68"/>
      <c r="IK1110" s="68"/>
      <c r="IL1110" s="68"/>
      <c r="IM1110" s="68"/>
      <c r="IN1110" s="68"/>
      <c r="IO1110" s="68"/>
      <c r="IP1110" s="68"/>
      <c r="IQ1110" s="68"/>
      <c r="IR1110" s="68"/>
      <c r="IS1110" s="68"/>
      <c r="IT1110" s="68"/>
      <c r="IU1110" s="68"/>
      <c r="IV1110" s="68"/>
      <c r="IW1110" s="68"/>
      <c r="IX1110" s="68"/>
      <c r="IY1110" s="68"/>
      <c r="IZ1110" s="68"/>
      <c r="JA1110" s="68"/>
      <c r="JB1110" s="68"/>
      <c r="JC1110" s="68"/>
      <c r="JD1110" s="68"/>
      <c r="JE1110" s="68"/>
      <c r="JF1110" s="68"/>
      <c r="JG1110" s="68"/>
      <c r="JH1110" s="68"/>
      <c r="JI1110" s="68"/>
      <c r="JJ1110" s="68"/>
      <c r="JK1110" s="68"/>
      <c r="JL1110" s="68"/>
      <c r="JM1110" s="68"/>
      <c r="JN1110" s="68"/>
      <c r="JO1110" s="68"/>
      <c r="JP1110" s="68"/>
      <c r="JQ1110" s="68"/>
      <c r="JR1110" s="68"/>
      <c r="JS1110" s="68"/>
      <c r="JT1110" s="68"/>
      <c r="JU1110" s="68"/>
      <c r="JV1110" s="68"/>
      <c r="JW1110" s="68"/>
      <c r="JX1110" s="68"/>
      <c r="JY1110" s="68"/>
      <c r="JZ1110" s="68"/>
      <c r="KA1110" s="68"/>
      <c r="KB1110" s="68"/>
      <c r="KC1110" s="68"/>
      <c r="KD1110" s="68"/>
      <c r="KE1110" s="68"/>
      <c r="KF1110" s="68"/>
      <c r="KG1110" s="68"/>
      <c r="KH1110" s="68"/>
      <c r="KI1110" s="68"/>
      <c r="KJ1110" s="68"/>
      <c r="KK1110" s="68"/>
      <c r="KL1110" s="68"/>
      <c r="KM1110" s="68"/>
      <c r="KN1110" s="68"/>
      <c r="KO1110" s="68"/>
      <c r="KP1110" s="68"/>
      <c r="KQ1110" s="68"/>
      <c r="KR1110" s="68"/>
      <c r="KS1110" s="68"/>
      <c r="KT1110" s="68"/>
      <c r="KU1110" s="68"/>
      <c r="KV1110" s="68"/>
      <c r="KW1110" s="68"/>
      <c r="KX1110" s="68"/>
      <c r="KY1110" s="68"/>
      <c r="KZ1110" s="68"/>
      <c r="LA1110" s="68"/>
      <c r="LB1110" s="68"/>
      <c r="LC1110" s="68"/>
      <c r="LD1110" s="68"/>
      <c r="LE1110" s="68"/>
      <c r="LF1110" s="68"/>
      <c r="LG1110" s="68"/>
      <c r="LH1110" s="68"/>
      <c r="LI1110" s="68"/>
      <c r="LJ1110" s="68"/>
      <c r="LK1110" s="68"/>
      <c r="LL1110" s="68"/>
      <c r="LM1110" s="68"/>
      <c r="LN1110" s="68"/>
      <c r="LO1110" s="68"/>
      <c r="LP1110" s="68"/>
      <c r="LQ1110" s="68"/>
      <c r="LR1110" s="68"/>
      <c r="LS1110" s="68"/>
      <c r="LT1110" s="68"/>
      <c r="LU1110" s="68"/>
      <c r="LV1110" s="68"/>
      <c r="LW1110" s="68"/>
      <c r="LX1110" s="68"/>
      <c r="LY1110" s="68"/>
      <c r="LZ1110" s="68"/>
      <c r="MA1110" s="68"/>
      <c r="MB1110" s="68"/>
      <c r="MC1110" s="68"/>
      <c r="MD1110" s="68"/>
      <c r="ME1110" s="68"/>
      <c r="MF1110" s="68"/>
      <c r="MG1110" s="68"/>
      <c r="MH1110" s="68"/>
      <c r="MI1110" s="68"/>
      <c r="MJ1110" s="68"/>
      <c r="MK1110" s="68"/>
      <c r="ML1110" s="68"/>
      <c r="MM1110" s="68"/>
      <c r="MN1110" s="68"/>
      <c r="MO1110" s="68"/>
      <c r="MP1110" s="68"/>
      <c r="MQ1110" s="68"/>
      <c r="MR1110" s="68"/>
      <c r="MS1110" s="68"/>
      <c r="MT1110" s="68"/>
      <c r="MU1110" s="68"/>
      <c r="MV1110" s="68"/>
      <c r="MW1110" s="68"/>
      <c r="MX1110" s="68"/>
      <c r="MY1110" s="68"/>
      <c r="MZ1110" s="68"/>
      <c r="NA1110" s="68"/>
      <c r="NB1110" s="68"/>
      <c r="NC1110" s="68"/>
      <c r="ND1110" s="68"/>
      <c r="NE1110" s="68"/>
      <c r="NF1110" s="68"/>
      <c r="NG1110" s="68"/>
      <c r="NH1110" s="68"/>
      <c r="NI1110" s="68"/>
      <c r="NJ1110" s="68"/>
      <c r="NK1110" s="68"/>
      <c r="NL1110" s="68"/>
      <c r="NM1110" s="68"/>
      <c r="NN1110" s="68"/>
      <c r="NO1110" s="68"/>
      <c r="NP1110" s="68"/>
      <c r="NQ1110" s="68"/>
      <c r="NR1110" s="68"/>
      <c r="NS1110" s="68"/>
      <c r="NT1110" s="68"/>
      <c r="NU1110" s="68"/>
      <c r="NV1110" s="68"/>
      <c r="NW1110" s="68"/>
      <c r="NX1110" s="68"/>
      <c r="NY1110" s="68"/>
      <c r="NZ1110" s="68"/>
      <c r="OA1110" s="68"/>
      <c r="OB1110" s="68"/>
      <c r="OC1110" s="68"/>
      <c r="OD1110" s="68"/>
      <c r="OE1110" s="68"/>
      <c r="OF1110" s="68"/>
      <c r="OG1110" s="68"/>
      <c r="OH1110" s="68"/>
      <c r="OI1110" s="68"/>
      <c r="OJ1110" s="68"/>
      <c r="OK1110" s="68"/>
      <c r="OL1110" s="68"/>
      <c r="OM1110" s="68"/>
      <c r="ON1110" s="68"/>
      <c r="OO1110" s="68"/>
      <c r="OP1110" s="68"/>
      <c r="OQ1110" s="68"/>
      <c r="OR1110" s="68"/>
      <c r="OS1110" s="68"/>
      <c r="OT1110" s="68"/>
      <c r="OU1110" s="68"/>
      <c r="OV1110" s="68"/>
      <c r="OW1110" s="68"/>
      <c r="OX1110" s="68"/>
      <c r="OY1110" s="68"/>
      <c r="OZ1110" s="68"/>
      <c r="PA1110" s="68"/>
      <c r="PB1110" s="68"/>
      <c r="PC1110" s="68"/>
      <c r="PD1110" s="68"/>
      <c r="PE1110" s="68"/>
      <c r="PF1110" s="68"/>
      <c r="PG1110" s="68"/>
      <c r="PH1110" s="68"/>
      <c r="PI1110" s="68"/>
      <c r="PJ1110" s="68"/>
      <c r="PK1110" s="68"/>
      <c r="PL1110" s="68"/>
      <c r="PM1110" s="68"/>
      <c r="PN1110" s="68"/>
      <c r="PO1110" s="68"/>
      <c r="PP1110" s="68"/>
      <c r="PQ1110" s="68"/>
      <c r="PR1110" s="68"/>
      <c r="PS1110" s="68"/>
      <c r="PT1110" s="68"/>
      <c r="PU1110" s="68"/>
      <c r="PV1110" s="68"/>
      <c r="PW1110" s="68"/>
      <c r="PX1110" s="68"/>
      <c r="PY1110" s="68"/>
      <c r="PZ1110" s="68"/>
      <c r="QA1110" s="68"/>
      <c r="QB1110" s="68"/>
      <c r="QC1110" s="68"/>
      <c r="QD1110" s="68"/>
      <c r="QE1110" s="68"/>
      <c r="QF1110" s="68"/>
      <c r="QG1110" s="68"/>
      <c r="QH1110" s="68"/>
      <c r="QI1110" s="68"/>
      <c r="QJ1110" s="68"/>
      <c r="QK1110" s="68"/>
      <c r="QL1110" s="68"/>
      <c r="QM1110" s="68"/>
      <c r="QN1110" s="68"/>
      <c r="QO1110" s="68"/>
      <c r="QP1110" s="68"/>
      <c r="QQ1110" s="68"/>
      <c r="QR1110" s="68"/>
      <c r="QS1110" s="68"/>
      <c r="QT1110" s="68"/>
      <c r="QU1110" s="68"/>
      <c r="QV1110" s="68"/>
      <c r="QW1110" s="68"/>
      <c r="QX1110" s="68"/>
      <c r="QY1110" s="68"/>
      <c r="QZ1110" s="68"/>
      <c r="RA1110" s="68"/>
      <c r="RB1110" s="68"/>
      <c r="RC1110" s="68"/>
      <c r="RD1110" s="68"/>
      <c r="RE1110" s="68"/>
      <c r="RF1110" s="68"/>
      <c r="RG1110" s="68"/>
      <c r="RH1110" s="68"/>
      <c r="RI1110" s="68"/>
      <c r="RJ1110" s="68"/>
      <c r="RK1110" s="68"/>
      <c r="RL1110" s="68"/>
      <c r="RM1110" s="68"/>
      <c r="RN1110" s="68"/>
      <c r="RO1110" s="68"/>
      <c r="RP1110" s="68"/>
      <c r="RQ1110" s="68"/>
      <c r="RR1110" s="68"/>
      <c r="RS1110" s="68"/>
      <c r="RT1110" s="68"/>
      <c r="RU1110" s="68"/>
      <c r="RV1110" s="68"/>
      <c r="RW1110" s="68"/>
      <c r="RX1110" s="68"/>
      <c r="RY1110" s="68"/>
      <c r="RZ1110" s="68"/>
      <c r="SA1110" s="68"/>
      <c r="SB1110" s="68"/>
      <c r="SC1110" s="68"/>
      <c r="SD1110" s="68"/>
      <c r="SE1110" s="68"/>
      <c r="SF1110" s="68"/>
      <c r="SG1110" s="68"/>
      <c r="SH1110" s="68"/>
      <c r="SI1110" s="68"/>
      <c r="SJ1110" s="68"/>
      <c r="SK1110" s="68"/>
      <c r="SL1110" s="68"/>
      <c r="SM1110" s="68"/>
      <c r="SN1110" s="68"/>
      <c r="SO1110" s="68"/>
      <c r="SP1110" s="68"/>
      <c r="SQ1110" s="68"/>
      <c r="SR1110" s="68"/>
      <c r="SS1110" s="68"/>
      <c r="ST1110" s="68"/>
      <c r="SU1110" s="68"/>
      <c r="SV1110" s="68"/>
    </row>
    <row r="1111" spans="1:516" ht="16.5" customHeight="1" x14ac:dyDescent="0.2">
      <c r="A1111" s="20">
        <v>503</v>
      </c>
      <c r="B1111" s="20" t="s">
        <v>62</v>
      </c>
      <c r="C1111" s="20" t="s">
        <v>915</v>
      </c>
      <c r="D1111" s="20" t="s">
        <v>38</v>
      </c>
      <c r="E1111" s="20" t="s">
        <v>1345</v>
      </c>
      <c r="F1111" s="22" t="s">
        <v>952</v>
      </c>
      <c r="G1111" s="20" t="s">
        <v>42</v>
      </c>
      <c r="H1111" s="20" t="s">
        <v>35</v>
      </c>
      <c r="I1111" s="20" t="s">
        <v>81</v>
      </c>
      <c r="J1111" s="22" t="s">
        <v>915</v>
      </c>
      <c r="K1111" s="20"/>
      <c r="L1111" s="20"/>
      <c r="M1111" s="20"/>
      <c r="N1111" s="20"/>
      <c r="O1111" s="23"/>
      <c r="P1111" s="23">
        <v>1500000</v>
      </c>
      <c r="Q1111" s="24">
        <v>1</v>
      </c>
      <c r="R1111" s="25">
        <v>45748</v>
      </c>
      <c r="S1111" s="20" t="s">
        <v>83</v>
      </c>
      <c r="T1111" s="26">
        <f t="shared" si="19"/>
        <v>1500000</v>
      </c>
      <c r="U1111" s="27" t="s">
        <v>100</v>
      </c>
      <c r="V1111" s="27" t="s">
        <v>100</v>
      </c>
      <c r="W1111" s="68"/>
      <c r="X1111" s="68"/>
      <c r="Y1111" s="68"/>
      <c r="Z1111" s="68"/>
      <c r="AA1111" s="68"/>
      <c r="AB1111" s="68"/>
      <c r="AC1111" s="68"/>
      <c r="AD1111" s="68"/>
      <c r="AE1111" s="68"/>
      <c r="AF1111" s="68"/>
      <c r="AG1111" s="68"/>
      <c r="AH1111" s="68"/>
      <c r="AI1111" s="68"/>
      <c r="AJ1111" s="68"/>
      <c r="AK1111" s="68"/>
      <c r="AL1111" s="68"/>
      <c r="AM1111" s="68"/>
      <c r="AN1111" s="68"/>
      <c r="AO1111" s="68"/>
      <c r="AP1111" s="68"/>
      <c r="AQ1111" s="68"/>
      <c r="AR1111" s="68"/>
      <c r="AS1111" s="68"/>
      <c r="AT1111" s="68"/>
      <c r="AU1111" s="68"/>
      <c r="AV1111" s="68"/>
      <c r="AW1111" s="68"/>
      <c r="AX1111" s="68"/>
      <c r="AY1111" s="68"/>
      <c r="AZ1111" s="68"/>
      <c r="BA1111" s="68"/>
      <c r="BB1111" s="68"/>
      <c r="BC1111" s="68"/>
      <c r="BD1111" s="68"/>
      <c r="BE1111" s="68"/>
      <c r="BF1111" s="68"/>
      <c r="BG1111" s="68"/>
      <c r="BH1111" s="68"/>
      <c r="BI1111" s="68"/>
      <c r="BJ1111" s="68"/>
      <c r="BK1111" s="68"/>
      <c r="BL1111" s="68"/>
      <c r="BM1111" s="68"/>
      <c r="BN1111" s="68"/>
      <c r="BO1111" s="68"/>
      <c r="BP1111" s="68"/>
      <c r="BQ1111" s="68"/>
      <c r="BR1111" s="68"/>
      <c r="BS1111" s="68"/>
      <c r="BT1111" s="68"/>
      <c r="BU1111" s="68"/>
      <c r="BV1111" s="68"/>
      <c r="BW1111" s="68"/>
      <c r="BX1111" s="68"/>
      <c r="BY1111" s="68"/>
      <c r="BZ1111" s="68"/>
      <c r="CA1111" s="68"/>
      <c r="CB1111" s="68"/>
      <c r="CC1111" s="68"/>
      <c r="CD1111" s="68"/>
      <c r="CE1111" s="68"/>
      <c r="CF1111" s="68"/>
      <c r="CG1111" s="68"/>
      <c r="CH1111" s="68"/>
      <c r="CI1111" s="68"/>
      <c r="CJ1111" s="68"/>
      <c r="CK1111" s="68"/>
      <c r="CL1111" s="68"/>
      <c r="CM1111" s="68"/>
      <c r="CN1111" s="68"/>
      <c r="CO1111" s="68"/>
      <c r="CP1111" s="68"/>
      <c r="CQ1111" s="68"/>
      <c r="CR1111" s="68"/>
      <c r="CS1111" s="68"/>
      <c r="CT1111" s="68"/>
      <c r="CU1111" s="68"/>
      <c r="CV1111" s="68"/>
      <c r="CW1111" s="68"/>
      <c r="CX1111" s="68"/>
      <c r="CY1111" s="68"/>
      <c r="CZ1111" s="68"/>
      <c r="DA1111" s="68"/>
      <c r="DB1111" s="68"/>
      <c r="DC1111" s="68"/>
      <c r="DD1111" s="68"/>
      <c r="DE1111" s="68"/>
      <c r="DF1111" s="68"/>
      <c r="DG1111" s="68"/>
      <c r="DH1111" s="68"/>
      <c r="DI1111" s="68"/>
      <c r="DJ1111" s="68"/>
      <c r="DK1111" s="68"/>
      <c r="DL1111" s="68"/>
      <c r="DM1111" s="68"/>
      <c r="DN1111" s="68"/>
      <c r="DO1111" s="68"/>
      <c r="DP1111" s="68"/>
      <c r="DQ1111" s="68"/>
      <c r="DR1111" s="68"/>
      <c r="DS1111" s="68"/>
      <c r="DT1111" s="68"/>
      <c r="DU1111" s="68"/>
      <c r="DV1111" s="68"/>
      <c r="DW1111" s="68"/>
      <c r="DX1111" s="68"/>
      <c r="DY1111" s="68"/>
      <c r="DZ1111" s="68"/>
      <c r="EA1111" s="68"/>
      <c r="EB1111" s="68"/>
      <c r="EC1111" s="68"/>
      <c r="ED1111" s="68"/>
      <c r="EE1111" s="68"/>
      <c r="EF1111" s="68"/>
      <c r="EG1111" s="68"/>
      <c r="EH1111" s="68"/>
      <c r="EI1111" s="68"/>
      <c r="EJ1111" s="68"/>
      <c r="EK1111" s="68"/>
      <c r="EL1111" s="68"/>
      <c r="EM1111" s="68"/>
      <c r="EN1111" s="68"/>
      <c r="EO1111" s="68"/>
      <c r="EP1111" s="68"/>
      <c r="EQ1111" s="68"/>
      <c r="ER1111" s="68"/>
      <c r="ES1111" s="68"/>
      <c r="ET1111" s="68"/>
      <c r="EU1111" s="68"/>
      <c r="EV1111" s="68"/>
      <c r="EW1111" s="68"/>
      <c r="EX1111" s="68"/>
      <c r="EY1111" s="68"/>
      <c r="EZ1111" s="68"/>
      <c r="FA1111" s="68"/>
      <c r="FB1111" s="68"/>
      <c r="FC1111" s="68"/>
      <c r="FD1111" s="68"/>
      <c r="FE1111" s="68"/>
      <c r="FF1111" s="68"/>
      <c r="FG1111" s="68"/>
      <c r="FH1111" s="68"/>
      <c r="FI1111" s="68"/>
      <c r="FJ1111" s="68"/>
      <c r="FK1111" s="68"/>
      <c r="FL1111" s="68"/>
      <c r="FM1111" s="68"/>
      <c r="FN1111" s="68"/>
      <c r="FO1111" s="68"/>
      <c r="FP1111" s="68"/>
      <c r="FQ1111" s="68"/>
      <c r="FR1111" s="68"/>
      <c r="FS1111" s="68"/>
      <c r="FT1111" s="68"/>
      <c r="FU1111" s="68"/>
      <c r="FV1111" s="68"/>
      <c r="FW1111" s="68"/>
      <c r="FX1111" s="68"/>
      <c r="FY1111" s="68"/>
      <c r="FZ1111" s="68"/>
      <c r="GA1111" s="68"/>
      <c r="GB1111" s="68"/>
      <c r="GC1111" s="68"/>
      <c r="GD1111" s="68"/>
      <c r="GE1111" s="68"/>
      <c r="GF1111" s="68"/>
      <c r="GG1111" s="68"/>
      <c r="GH1111" s="68"/>
      <c r="GI1111" s="68"/>
      <c r="GJ1111" s="68"/>
      <c r="GK1111" s="68"/>
      <c r="GL1111" s="68"/>
      <c r="GM1111" s="68"/>
      <c r="GN1111" s="68"/>
      <c r="GO1111" s="68"/>
      <c r="GP1111" s="68"/>
      <c r="GQ1111" s="68"/>
      <c r="GR1111" s="68"/>
      <c r="GS1111" s="68"/>
      <c r="GT1111" s="68"/>
      <c r="GU1111" s="68"/>
      <c r="GV1111" s="68"/>
      <c r="GW1111" s="68"/>
      <c r="GX1111" s="68"/>
      <c r="GY1111" s="68"/>
      <c r="GZ1111" s="68"/>
      <c r="HA1111" s="68"/>
      <c r="HB1111" s="68"/>
      <c r="HC1111" s="68"/>
      <c r="HD1111" s="68"/>
      <c r="HE1111" s="68"/>
      <c r="HF1111" s="68"/>
      <c r="HG1111" s="68"/>
      <c r="HH1111" s="68"/>
      <c r="HI1111" s="68"/>
      <c r="HJ1111" s="68"/>
      <c r="HK1111" s="68"/>
      <c r="HL1111" s="68"/>
      <c r="HM1111" s="68"/>
      <c r="HN1111" s="68"/>
      <c r="HO1111" s="68"/>
      <c r="HP1111" s="68"/>
      <c r="HQ1111" s="68"/>
      <c r="HR1111" s="68"/>
      <c r="HS1111" s="68"/>
      <c r="HT1111" s="68"/>
      <c r="HU1111" s="68"/>
      <c r="HV1111" s="68"/>
      <c r="HW1111" s="68"/>
      <c r="HX1111" s="68"/>
      <c r="HY1111" s="68"/>
      <c r="HZ1111" s="68"/>
      <c r="IA1111" s="68"/>
      <c r="IB1111" s="68"/>
      <c r="IC1111" s="68"/>
      <c r="ID1111" s="68"/>
      <c r="IE1111" s="68"/>
      <c r="IF1111" s="68"/>
      <c r="IG1111" s="68"/>
      <c r="IH1111" s="68"/>
      <c r="II1111" s="68"/>
      <c r="IJ1111" s="68"/>
      <c r="IK1111" s="68"/>
      <c r="IL1111" s="68"/>
      <c r="IM1111" s="68"/>
      <c r="IN1111" s="68"/>
      <c r="IO1111" s="68"/>
      <c r="IP1111" s="68"/>
      <c r="IQ1111" s="68"/>
      <c r="IR1111" s="68"/>
      <c r="IS1111" s="68"/>
      <c r="IT1111" s="68"/>
      <c r="IU1111" s="68"/>
      <c r="IV1111" s="68"/>
      <c r="IW1111" s="68"/>
      <c r="IX1111" s="68"/>
      <c r="IY1111" s="68"/>
      <c r="IZ1111" s="68"/>
      <c r="JA1111" s="68"/>
      <c r="JB1111" s="68"/>
      <c r="JC1111" s="68"/>
      <c r="JD1111" s="68"/>
      <c r="JE1111" s="68"/>
      <c r="JF1111" s="68"/>
      <c r="JG1111" s="68"/>
      <c r="JH1111" s="68"/>
      <c r="JI1111" s="68"/>
      <c r="JJ1111" s="68"/>
      <c r="JK1111" s="68"/>
      <c r="JL1111" s="68"/>
      <c r="JM1111" s="68"/>
      <c r="JN1111" s="68"/>
      <c r="JO1111" s="68"/>
      <c r="JP1111" s="68"/>
      <c r="JQ1111" s="68"/>
      <c r="JR1111" s="68"/>
      <c r="JS1111" s="68"/>
      <c r="JT1111" s="68"/>
      <c r="JU1111" s="68"/>
      <c r="JV1111" s="68"/>
      <c r="JW1111" s="68"/>
      <c r="JX1111" s="68"/>
      <c r="JY1111" s="68"/>
      <c r="JZ1111" s="68"/>
      <c r="KA1111" s="68"/>
      <c r="KB1111" s="68"/>
      <c r="KC1111" s="68"/>
      <c r="KD1111" s="68"/>
      <c r="KE1111" s="68"/>
      <c r="KF1111" s="68"/>
      <c r="KG1111" s="68"/>
      <c r="KH1111" s="68"/>
      <c r="KI1111" s="68"/>
      <c r="KJ1111" s="68"/>
      <c r="KK1111" s="68"/>
      <c r="KL1111" s="68"/>
      <c r="KM1111" s="68"/>
      <c r="KN1111" s="68"/>
      <c r="KO1111" s="68"/>
      <c r="KP1111" s="68"/>
      <c r="KQ1111" s="68"/>
      <c r="KR1111" s="68"/>
      <c r="KS1111" s="68"/>
      <c r="KT1111" s="68"/>
      <c r="KU1111" s="68"/>
      <c r="KV1111" s="68"/>
      <c r="KW1111" s="68"/>
      <c r="KX1111" s="68"/>
      <c r="KY1111" s="68"/>
      <c r="KZ1111" s="68"/>
      <c r="LA1111" s="68"/>
      <c r="LB1111" s="68"/>
      <c r="LC1111" s="68"/>
      <c r="LD1111" s="68"/>
      <c r="LE1111" s="68"/>
      <c r="LF1111" s="68"/>
      <c r="LG1111" s="68"/>
      <c r="LH1111" s="68"/>
      <c r="LI1111" s="68"/>
      <c r="LJ1111" s="68"/>
      <c r="LK1111" s="68"/>
      <c r="LL1111" s="68"/>
      <c r="LM1111" s="68"/>
      <c r="LN1111" s="68"/>
      <c r="LO1111" s="68"/>
      <c r="LP1111" s="68"/>
      <c r="LQ1111" s="68"/>
      <c r="LR1111" s="68"/>
      <c r="LS1111" s="68"/>
      <c r="LT1111" s="68"/>
      <c r="LU1111" s="68"/>
      <c r="LV1111" s="68"/>
      <c r="LW1111" s="68"/>
      <c r="LX1111" s="68"/>
      <c r="LY1111" s="68"/>
      <c r="LZ1111" s="68"/>
      <c r="MA1111" s="68"/>
      <c r="MB1111" s="68"/>
      <c r="MC1111" s="68"/>
      <c r="MD1111" s="68"/>
      <c r="ME1111" s="68"/>
      <c r="MF1111" s="68"/>
      <c r="MG1111" s="68"/>
      <c r="MH1111" s="68"/>
      <c r="MI1111" s="68"/>
      <c r="MJ1111" s="68"/>
      <c r="MK1111" s="68"/>
      <c r="ML1111" s="68"/>
      <c r="MM1111" s="68"/>
      <c r="MN1111" s="68"/>
      <c r="MO1111" s="68"/>
      <c r="MP1111" s="68"/>
      <c r="MQ1111" s="68"/>
      <c r="MR1111" s="68"/>
      <c r="MS1111" s="68"/>
      <c r="MT1111" s="68"/>
      <c r="MU1111" s="68"/>
      <c r="MV1111" s="68"/>
      <c r="MW1111" s="68"/>
      <c r="MX1111" s="68"/>
      <c r="MY1111" s="68"/>
      <c r="MZ1111" s="68"/>
      <c r="NA1111" s="68"/>
      <c r="NB1111" s="68"/>
      <c r="NC1111" s="68"/>
      <c r="ND1111" s="68"/>
      <c r="NE1111" s="68"/>
      <c r="NF1111" s="68"/>
      <c r="NG1111" s="68"/>
      <c r="NH1111" s="68"/>
      <c r="NI1111" s="68"/>
      <c r="NJ1111" s="68"/>
      <c r="NK1111" s="68"/>
      <c r="NL1111" s="68"/>
      <c r="NM1111" s="68"/>
      <c r="NN1111" s="68"/>
      <c r="NO1111" s="68"/>
      <c r="NP1111" s="68"/>
      <c r="NQ1111" s="68"/>
      <c r="NR1111" s="68"/>
      <c r="NS1111" s="68"/>
      <c r="NT1111" s="68"/>
      <c r="NU1111" s="68"/>
      <c r="NV1111" s="68"/>
      <c r="NW1111" s="68"/>
      <c r="NX1111" s="68"/>
      <c r="NY1111" s="68"/>
      <c r="NZ1111" s="68"/>
      <c r="OA1111" s="68"/>
      <c r="OB1111" s="68"/>
      <c r="OC1111" s="68"/>
      <c r="OD1111" s="68"/>
      <c r="OE1111" s="68"/>
      <c r="OF1111" s="68"/>
      <c r="OG1111" s="68"/>
      <c r="OH1111" s="68"/>
      <c r="OI1111" s="68"/>
      <c r="OJ1111" s="68"/>
      <c r="OK1111" s="68"/>
      <c r="OL1111" s="68"/>
      <c r="OM1111" s="68"/>
      <c r="ON1111" s="68"/>
      <c r="OO1111" s="68"/>
      <c r="OP1111" s="68"/>
      <c r="OQ1111" s="68"/>
      <c r="OR1111" s="68"/>
      <c r="OS1111" s="68"/>
      <c r="OT1111" s="68"/>
      <c r="OU1111" s="68"/>
      <c r="OV1111" s="68"/>
      <c r="OW1111" s="68"/>
      <c r="OX1111" s="68"/>
      <c r="OY1111" s="68"/>
      <c r="OZ1111" s="68"/>
      <c r="PA1111" s="68"/>
      <c r="PB1111" s="68"/>
      <c r="PC1111" s="68"/>
      <c r="PD1111" s="68"/>
      <c r="PE1111" s="68"/>
      <c r="PF1111" s="68"/>
      <c r="PG1111" s="68"/>
      <c r="PH1111" s="68"/>
      <c r="PI1111" s="68"/>
      <c r="PJ1111" s="68"/>
      <c r="PK1111" s="68"/>
      <c r="PL1111" s="68"/>
      <c r="PM1111" s="68"/>
      <c r="PN1111" s="68"/>
      <c r="PO1111" s="68"/>
      <c r="PP1111" s="68"/>
      <c r="PQ1111" s="68"/>
      <c r="PR1111" s="68"/>
      <c r="PS1111" s="68"/>
      <c r="PT1111" s="68"/>
      <c r="PU1111" s="68"/>
      <c r="PV1111" s="68"/>
      <c r="PW1111" s="68"/>
      <c r="PX1111" s="68"/>
      <c r="PY1111" s="68"/>
      <c r="PZ1111" s="68"/>
      <c r="QA1111" s="68"/>
      <c r="QB1111" s="68"/>
      <c r="QC1111" s="68"/>
      <c r="QD1111" s="68"/>
      <c r="QE1111" s="68"/>
      <c r="QF1111" s="68"/>
      <c r="QG1111" s="68"/>
      <c r="QH1111" s="68"/>
      <c r="QI1111" s="68"/>
      <c r="QJ1111" s="68"/>
      <c r="QK1111" s="68"/>
      <c r="QL1111" s="68"/>
      <c r="QM1111" s="68"/>
      <c r="QN1111" s="68"/>
      <c r="QO1111" s="68"/>
      <c r="QP1111" s="68"/>
      <c r="QQ1111" s="68"/>
      <c r="QR1111" s="68"/>
      <c r="QS1111" s="68"/>
      <c r="QT1111" s="68"/>
      <c r="QU1111" s="68"/>
      <c r="QV1111" s="68"/>
      <c r="QW1111" s="68"/>
      <c r="QX1111" s="68"/>
      <c r="QY1111" s="68"/>
      <c r="QZ1111" s="68"/>
      <c r="RA1111" s="68"/>
      <c r="RB1111" s="68"/>
      <c r="RC1111" s="68"/>
      <c r="RD1111" s="68"/>
      <c r="RE1111" s="68"/>
      <c r="RF1111" s="68"/>
      <c r="RG1111" s="68"/>
      <c r="RH1111" s="68"/>
      <c r="RI1111" s="68"/>
      <c r="RJ1111" s="68"/>
      <c r="RK1111" s="68"/>
      <c r="RL1111" s="68"/>
      <c r="RM1111" s="68"/>
      <c r="RN1111" s="68"/>
      <c r="RO1111" s="68"/>
      <c r="RP1111" s="68"/>
      <c r="RQ1111" s="68"/>
      <c r="RR1111" s="68"/>
      <c r="RS1111" s="68"/>
      <c r="RT1111" s="68"/>
      <c r="RU1111" s="68"/>
      <c r="RV1111" s="68"/>
      <c r="RW1111" s="68"/>
      <c r="RX1111" s="68"/>
      <c r="RY1111" s="68"/>
      <c r="RZ1111" s="68"/>
      <c r="SA1111" s="68"/>
      <c r="SB1111" s="68"/>
      <c r="SC1111" s="68"/>
      <c r="SD1111" s="68"/>
      <c r="SE1111" s="68"/>
      <c r="SF1111" s="68"/>
      <c r="SG1111" s="68"/>
      <c r="SH1111" s="68"/>
      <c r="SI1111" s="68"/>
      <c r="SJ1111" s="68"/>
      <c r="SK1111" s="68"/>
      <c r="SL1111" s="68"/>
      <c r="SM1111" s="68"/>
      <c r="SN1111" s="68"/>
      <c r="SO1111" s="68"/>
      <c r="SP1111" s="68"/>
      <c r="SQ1111" s="68"/>
      <c r="SR1111" s="68"/>
      <c r="SS1111" s="68"/>
      <c r="ST1111" s="68"/>
      <c r="SU1111" s="68"/>
      <c r="SV1111" s="68"/>
    </row>
    <row r="1112" spans="1:516" ht="16.5" customHeight="1" x14ac:dyDescent="0.2">
      <c r="A1112" s="20">
        <v>504</v>
      </c>
      <c r="B1112" s="20" t="s">
        <v>62</v>
      </c>
      <c r="C1112" s="20" t="s">
        <v>915</v>
      </c>
      <c r="D1112" s="20" t="s">
        <v>38</v>
      </c>
      <c r="E1112" s="20" t="s">
        <v>1345</v>
      </c>
      <c r="F1112" s="22" t="s">
        <v>952</v>
      </c>
      <c r="G1112" s="20" t="s">
        <v>42</v>
      </c>
      <c r="H1112" s="20" t="s">
        <v>35</v>
      </c>
      <c r="I1112" s="20" t="s">
        <v>81</v>
      </c>
      <c r="J1112" s="22" t="s">
        <v>915</v>
      </c>
      <c r="K1112" s="20"/>
      <c r="L1112" s="20"/>
      <c r="M1112" s="20"/>
      <c r="N1112" s="20"/>
      <c r="O1112" s="23"/>
      <c r="P1112" s="23">
        <v>1500000</v>
      </c>
      <c r="Q1112" s="24">
        <v>1</v>
      </c>
      <c r="R1112" s="25">
        <v>45778</v>
      </c>
      <c r="S1112" s="20" t="s">
        <v>83</v>
      </c>
      <c r="T1112" s="26">
        <f t="shared" si="19"/>
        <v>1500000</v>
      </c>
      <c r="U1112" s="27" t="s">
        <v>100</v>
      </c>
      <c r="V1112" s="27" t="s">
        <v>100</v>
      </c>
      <c r="W1112" s="68"/>
      <c r="X1112" s="68"/>
      <c r="Y1112" s="68"/>
      <c r="Z1112" s="68"/>
      <c r="AA1112" s="68"/>
      <c r="AB1112" s="68"/>
      <c r="AC1112" s="68"/>
      <c r="AD1112" s="68"/>
      <c r="AE1112" s="68"/>
      <c r="AF1112" s="68"/>
      <c r="AG1112" s="68"/>
      <c r="AH1112" s="68"/>
      <c r="AI1112" s="68"/>
      <c r="AJ1112" s="68"/>
      <c r="AK1112" s="68"/>
      <c r="AL1112" s="68"/>
      <c r="AM1112" s="68"/>
      <c r="AN1112" s="68"/>
      <c r="AO1112" s="68"/>
      <c r="AP1112" s="68"/>
      <c r="AQ1112" s="68"/>
      <c r="AR1112" s="68"/>
      <c r="AS1112" s="68"/>
      <c r="AT1112" s="68"/>
      <c r="AU1112" s="68"/>
      <c r="AV1112" s="68"/>
      <c r="AW1112" s="68"/>
      <c r="AX1112" s="68"/>
      <c r="AY1112" s="68"/>
      <c r="AZ1112" s="68"/>
      <c r="BA1112" s="68"/>
      <c r="BB1112" s="68"/>
      <c r="BC1112" s="68"/>
      <c r="BD1112" s="68"/>
      <c r="BE1112" s="68"/>
      <c r="BF1112" s="68"/>
      <c r="BG1112" s="68"/>
      <c r="BH1112" s="68"/>
      <c r="BI1112" s="68"/>
      <c r="BJ1112" s="68"/>
      <c r="BK1112" s="68"/>
      <c r="BL1112" s="68"/>
      <c r="BM1112" s="68"/>
      <c r="BN1112" s="68"/>
      <c r="BO1112" s="68"/>
      <c r="BP1112" s="68"/>
      <c r="BQ1112" s="68"/>
      <c r="BR1112" s="68"/>
      <c r="BS1112" s="68"/>
      <c r="BT1112" s="68"/>
      <c r="BU1112" s="68"/>
      <c r="BV1112" s="68"/>
      <c r="BW1112" s="68"/>
      <c r="BX1112" s="68"/>
      <c r="BY1112" s="68"/>
      <c r="BZ1112" s="68"/>
      <c r="CA1112" s="68"/>
      <c r="CB1112" s="68"/>
      <c r="CC1112" s="68"/>
      <c r="CD1112" s="68"/>
      <c r="CE1112" s="68"/>
      <c r="CF1112" s="68"/>
      <c r="CG1112" s="68"/>
      <c r="CH1112" s="68"/>
      <c r="CI1112" s="68"/>
      <c r="CJ1112" s="68"/>
      <c r="CK1112" s="68"/>
      <c r="CL1112" s="68"/>
      <c r="CM1112" s="68"/>
      <c r="CN1112" s="68"/>
      <c r="CO1112" s="68"/>
      <c r="CP1112" s="68"/>
      <c r="CQ1112" s="68"/>
      <c r="CR1112" s="68"/>
      <c r="CS1112" s="68"/>
      <c r="CT1112" s="68"/>
      <c r="CU1112" s="68"/>
      <c r="CV1112" s="68"/>
      <c r="CW1112" s="68"/>
      <c r="CX1112" s="68"/>
      <c r="CY1112" s="68"/>
      <c r="CZ1112" s="68"/>
      <c r="DA1112" s="68"/>
      <c r="DB1112" s="68"/>
      <c r="DC1112" s="68"/>
      <c r="DD1112" s="68"/>
      <c r="DE1112" s="68"/>
      <c r="DF1112" s="68"/>
      <c r="DG1112" s="68"/>
      <c r="DH1112" s="68"/>
      <c r="DI1112" s="68"/>
      <c r="DJ1112" s="68"/>
      <c r="DK1112" s="68"/>
      <c r="DL1112" s="68"/>
      <c r="DM1112" s="68"/>
      <c r="DN1112" s="68"/>
      <c r="DO1112" s="68"/>
      <c r="DP1112" s="68"/>
      <c r="DQ1112" s="68"/>
      <c r="DR1112" s="68"/>
      <c r="DS1112" s="68"/>
      <c r="DT1112" s="68"/>
      <c r="DU1112" s="68"/>
      <c r="DV1112" s="68"/>
      <c r="DW1112" s="68"/>
      <c r="DX1112" s="68"/>
      <c r="DY1112" s="68"/>
      <c r="DZ1112" s="68"/>
      <c r="EA1112" s="68"/>
      <c r="EB1112" s="68"/>
      <c r="EC1112" s="68"/>
      <c r="ED1112" s="68"/>
      <c r="EE1112" s="68"/>
      <c r="EF1112" s="68"/>
      <c r="EG1112" s="68"/>
      <c r="EH1112" s="68"/>
      <c r="EI1112" s="68"/>
      <c r="EJ1112" s="68"/>
      <c r="EK1112" s="68"/>
      <c r="EL1112" s="68"/>
      <c r="EM1112" s="68"/>
      <c r="EN1112" s="68"/>
      <c r="EO1112" s="68"/>
      <c r="EP1112" s="68"/>
      <c r="EQ1112" s="68"/>
      <c r="ER1112" s="68"/>
      <c r="ES1112" s="68"/>
      <c r="ET1112" s="68"/>
      <c r="EU1112" s="68"/>
      <c r="EV1112" s="68"/>
      <c r="EW1112" s="68"/>
      <c r="EX1112" s="68"/>
      <c r="EY1112" s="68"/>
      <c r="EZ1112" s="68"/>
      <c r="FA1112" s="68"/>
      <c r="FB1112" s="68"/>
      <c r="FC1112" s="68"/>
      <c r="FD1112" s="68"/>
      <c r="FE1112" s="68"/>
      <c r="FF1112" s="68"/>
      <c r="FG1112" s="68"/>
      <c r="FH1112" s="68"/>
      <c r="FI1112" s="68"/>
      <c r="FJ1112" s="68"/>
      <c r="FK1112" s="68"/>
      <c r="FL1112" s="68"/>
      <c r="FM1112" s="68"/>
      <c r="FN1112" s="68"/>
      <c r="FO1112" s="68"/>
      <c r="FP1112" s="68"/>
      <c r="FQ1112" s="68"/>
      <c r="FR1112" s="68"/>
      <c r="FS1112" s="68"/>
      <c r="FT1112" s="68"/>
      <c r="FU1112" s="68"/>
      <c r="FV1112" s="68"/>
      <c r="FW1112" s="68"/>
      <c r="FX1112" s="68"/>
      <c r="FY1112" s="68"/>
      <c r="FZ1112" s="68"/>
      <c r="GA1112" s="68"/>
      <c r="GB1112" s="68"/>
      <c r="GC1112" s="68"/>
      <c r="GD1112" s="68"/>
      <c r="GE1112" s="68"/>
      <c r="GF1112" s="68"/>
      <c r="GG1112" s="68"/>
      <c r="GH1112" s="68"/>
      <c r="GI1112" s="68"/>
      <c r="GJ1112" s="68"/>
      <c r="GK1112" s="68"/>
      <c r="GL1112" s="68"/>
      <c r="GM1112" s="68"/>
      <c r="GN1112" s="68"/>
      <c r="GO1112" s="68"/>
      <c r="GP1112" s="68"/>
      <c r="GQ1112" s="68"/>
      <c r="GR1112" s="68"/>
      <c r="GS1112" s="68"/>
      <c r="GT1112" s="68"/>
      <c r="GU1112" s="68"/>
      <c r="GV1112" s="68"/>
      <c r="GW1112" s="68"/>
      <c r="GX1112" s="68"/>
      <c r="GY1112" s="68"/>
      <c r="GZ1112" s="68"/>
      <c r="HA1112" s="68"/>
      <c r="HB1112" s="68"/>
      <c r="HC1112" s="68"/>
      <c r="HD1112" s="68"/>
      <c r="HE1112" s="68"/>
      <c r="HF1112" s="68"/>
      <c r="HG1112" s="68"/>
      <c r="HH1112" s="68"/>
      <c r="HI1112" s="68"/>
      <c r="HJ1112" s="68"/>
      <c r="HK1112" s="68"/>
      <c r="HL1112" s="68"/>
      <c r="HM1112" s="68"/>
      <c r="HN1112" s="68"/>
      <c r="HO1112" s="68"/>
      <c r="HP1112" s="68"/>
      <c r="HQ1112" s="68"/>
      <c r="HR1112" s="68"/>
      <c r="HS1112" s="68"/>
      <c r="HT1112" s="68"/>
      <c r="HU1112" s="68"/>
      <c r="HV1112" s="68"/>
      <c r="HW1112" s="68"/>
      <c r="HX1112" s="68"/>
      <c r="HY1112" s="68"/>
      <c r="HZ1112" s="68"/>
      <c r="IA1112" s="68"/>
      <c r="IB1112" s="68"/>
      <c r="IC1112" s="68"/>
      <c r="ID1112" s="68"/>
      <c r="IE1112" s="68"/>
      <c r="IF1112" s="68"/>
      <c r="IG1112" s="68"/>
      <c r="IH1112" s="68"/>
      <c r="II1112" s="68"/>
      <c r="IJ1112" s="68"/>
      <c r="IK1112" s="68"/>
      <c r="IL1112" s="68"/>
      <c r="IM1112" s="68"/>
      <c r="IN1112" s="68"/>
      <c r="IO1112" s="68"/>
      <c r="IP1112" s="68"/>
      <c r="IQ1112" s="68"/>
      <c r="IR1112" s="68"/>
      <c r="IS1112" s="68"/>
      <c r="IT1112" s="68"/>
      <c r="IU1112" s="68"/>
      <c r="IV1112" s="68"/>
      <c r="IW1112" s="68"/>
      <c r="IX1112" s="68"/>
      <c r="IY1112" s="68"/>
      <c r="IZ1112" s="68"/>
      <c r="JA1112" s="68"/>
      <c r="JB1112" s="68"/>
      <c r="JC1112" s="68"/>
      <c r="JD1112" s="68"/>
      <c r="JE1112" s="68"/>
      <c r="JF1112" s="68"/>
      <c r="JG1112" s="68"/>
      <c r="JH1112" s="68"/>
      <c r="JI1112" s="68"/>
      <c r="JJ1112" s="68"/>
      <c r="JK1112" s="68"/>
      <c r="JL1112" s="68"/>
      <c r="JM1112" s="68"/>
      <c r="JN1112" s="68"/>
      <c r="JO1112" s="68"/>
      <c r="JP1112" s="68"/>
      <c r="JQ1112" s="68"/>
      <c r="JR1112" s="68"/>
      <c r="JS1112" s="68"/>
      <c r="JT1112" s="68"/>
      <c r="JU1112" s="68"/>
      <c r="JV1112" s="68"/>
      <c r="JW1112" s="68"/>
      <c r="JX1112" s="68"/>
      <c r="JY1112" s="68"/>
      <c r="JZ1112" s="68"/>
      <c r="KA1112" s="68"/>
      <c r="KB1112" s="68"/>
      <c r="KC1112" s="68"/>
      <c r="KD1112" s="68"/>
      <c r="KE1112" s="68"/>
      <c r="KF1112" s="68"/>
      <c r="KG1112" s="68"/>
      <c r="KH1112" s="68"/>
      <c r="KI1112" s="68"/>
      <c r="KJ1112" s="68"/>
      <c r="KK1112" s="68"/>
      <c r="KL1112" s="68"/>
      <c r="KM1112" s="68"/>
      <c r="KN1112" s="68"/>
      <c r="KO1112" s="68"/>
      <c r="KP1112" s="68"/>
      <c r="KQ1112" s="68"/>
      <c r="KR1112" s="68"/>
      <c r="KS1112" s="68"/>
      <c r="KT1112" s="68"/>
      <c r="KU1112" s="68"/>
      <c r="KV1112" s="68"/>
      <c r="KW1112" s="68"/>
      <c r="KX1112" s="68"/>
      <c r="KY1112" s="68"/>
      <c r="KZ1112" s="68"/>
      <c r="LA1112" s="68"/>
      <c r="LB1112" s="68"/>
      <c r="LC1112" s="68"/>
      <c r="LD1112" s="68"/>
      <c r="LE1112" s="68"/>
      <c r="LF1112" s="68"/>
      <c r="LG1112" s="68"/>
      <c r="LH1112" s="68"/>
      <c r="LI1112" s="68"/>
      <c r="LJ1112" s="68"/>
      <c r="LK1112" s="68"/>
      <c r="LL1112" s="68"/>
      <c r="LM1112" s="68"/>
      <c r="LN1112" s="68"/>
      <c r="LO1112" s="68"/>
      <c r="LP1112" s="68"/>
      <c r="LQ1112" s="68"/>
      <c r="LR1112" s="68"/>
      <c r="LS1112" s="68"/>
      <c r="LT1112" s="68"/>
      <c r="LU1112" s="68"/>
      <c r="LV1112" s="68"/>
      <c r="LW1112" s="68"/>
      <c r="LX1112" s="68"/>
      <c r="LY1112" s="68"/>
      <c r="LZ1112" s="68"/>
      <c r="MA1112" s="68"/>
      <c r="MB1112" s="68"/>
      <c r="MC1112" s="68"/>
      <c r="MD1112" s="68"/>
      <c r="ME1112" s="68"/>
      <c r="MF1112" s="68"/>
      <c r="MG1112" s="68"/>
      <c r="MH1112" s="68"/>
      <c r="MI1112" s="68"/>
      <c r="MJ1112" s="68"/>
      <c r="MK1112" s="68"/>
      <c r="ML1112" s="68"/>
      <c r="MM1112" s="68"/>
      <c r="MN1112" s="68"/>
      <c r="MO1112" s="68"/>
      <c r="MP1112" s="68"/>
      <c r="MQ1112" s="68"/>
      <c r="MR1112" s="68"/>
      <c r="MS1112" s="68"/>
      <c r="MT1112" s="68"/>
      <c r="MU1112" s="68"/>
      <c r="MV1112" s="68"/>
      <c r="MW1112" s="68"/>
      <c r="MX1112" s="68"/>
      <c r="MY1112" s="68"/>
      <c r="MZ1112" s="68"/>
      <c r="NA1112" s="68"/>
      <c r="NB1112" s="68"/>
      <c r="NC1112" s="68"/>
      <c r="ND1112" s="68"/>
      <c r="NE1112" s="68"/>
      <c r="NF1112" s="68"/>
      <c r="NG1112" s="68"/>
      <c r="NH1112" s="68"/>
      <c r="NI1112" s="68"/>
      <c r="NJ1112" s="68"/>
      <c r="NK1112" s="68"/>
      <c r="NL1112" s="68"/>
      <c r="NM1112" s="68"/>
      <c r="NN1112" s="68"/>
      <c r="NO1112" s="68"/>
      <c r="NP1112" s="68"/>
      <c r="NQ1112" s="68"/>
      <c r="NR1112" s="68"/>
      <c r="NS1112" s="68"/>
      <c r="NT1112" s="68"/>
      <c r="NU1112" s="68"/>
      <c r="NV1112" s="68"/>
      <c r="NW1112" s="68"/>
      <c r="NX1112" s="68"/>
      <c r="NY1112" s="68"/>
      <c r="NZ1112" s="68"/>
      <c r="OA1112" s="68"/>
      <c r="OB1112" s="68"/>
      <c r="OC1112" s="68"/>
      <c r="OD1112" s="68"/>
      <c r="OE1112" s="68"/>
      <c r="OF1112" s="68"/>
      <c r="OG1112" s="68"/>
      <c r="OH1112" s="68"/>
      <c r="OI1112" s="68"/>
      <c r="OJ1112" s="68"/>
      <c r="OK1112" s="68"/>
      <c r="OL1112" s="68"/>
      <c r="OM1112" s="68"/>
      <c r="ON1112" s="68"/>
      <c r="OO1112" s="68"/>
      <c r="OP1112" s="68"/>
      <c r="OQ1112" s="68"/>
      <c r="OR1112" s="68"/>
      <c r="OS1112" s="68"/>
      <c r="OT1112" s="68"/>
      <c r="OU1112" s="68"/>
      <c r="OV1112" s="68"/>
      <c r="OW1112" s="68"/>
      <c r="OX1112" s="68"/>
      <c r="OY1112" s="68"/>
      <c r="OZ1112" s="68"/>
      <c r="PA1112" s="68"/>
      <c r="PB1112" s="68"/>
      <c r="PC1112" s="68"/>
      <c r="PD1112" s="68"/>
      <c r="PE1112" s="68"/>
      <c r="PF1112" s="68"/>
      <c r="PG1112" s="68"/>
      <c r="PH1112" s="68"/>
      <c r="PI1112" s="68"/>
      <c r="PJ1112" s="68"/>
      <c r="PK1112" s="68"/>
      <c r="PL1112" s="68"/>
      <c r="PM1112" s="68"/>
      <c r="PN1112" s="68"/>
      <c r="PO1112" s="68"/>
      <c r="PP1112" s="68"/>
      <c r="PQ1112" s="68"/>
      <c r="PR1112" s="68"/>
      <c r="PS1112" s="68"/>
      <c r="PT1112" s="68"/>
      <c r="PU1112" s="68"/>
      <c r="PV1112" s="68"/>
      <c r="PW1112" s="68"/>
      <c r="PX1112" s="68"/>
      <c r="PY1112" s="68"/>
      <c r="PZ1112" s="68"/>
      <c r="QA1112" s="68"/>
      <c r="QB1112" s="68"/>
      <c r="QC1112" s="68"/>
      <c r="QD1112" s="68"/>
      <c r="QE1112" s="68"/>
      <c r="QF1112" s="68"/>
      <c r="QG1112" s="68"/>
      <c r="QH1112" s="68"/>
      <c r="QI1112" s="68"/>
      <c r="QJ1112" s="68"/>
      <c r="QK1112" s="68"/>
      <c r="QL1112" s="68"/>
      <c r="QM1112" s="68"/>
      <c r="QN1112" s="68"/>
      <c r="QO1112" s="68"/>
      <c r="QP1112" s="68"/>
      <c r="QQ1112" s="68"/>
      <c r="QR1112" s="68"/>
      <c r="QS1112" s="68"/>
      <c r="QT1112" s="68"/>
      <c r="QU1112" s="68"/>
      <c r="QV1112" s="68"/>
      <c r="QW1112" s="68"/>
      <c r="QX1112" s="68"/>
      <c r="QY1112" s="68"/>
      <c r="QZ1112" s="68"/>
      <c r="RA1112" s="68"/>
      <c r="RB1112" s="68"/>
      <c r="RC1112" s="68"/>
      <c r="RD1112" s="68"/>
      <c r="RE1112" s="68"/>
      <c r="RF1112" s="68"/>
      <c r="RG1112" s="68"/>
      <c r="RH1112" s="68"/>
      <c r="RI1112" s="68"/>
      <c r="RJ1112" s="68"/>
      <c r="RK1112" s="68"/>
      <c r="RL1112" s="68"/>
      <c r="RM1112" s="68"/>
      <c r="RN1112" s="68"/>
      <c r="RO1112" s="68"/>
      <c r="RP1112" s="68"/>
      <c r="RQ1112" s="68"/>
      <c r="RR1112" s="68"/>
      <c r="RS1112" s="68"/>
      <c r="RT1112" s="68"/>
      <c r="RU1112" s="68"/>
      <c r="RV1112" s="68"/>
      <c r="RW1112" s="68"/>
      <c r="RX1112" s="68"/>
      <c r="RY1112" s="68"/>
      <c r="RZ1112" s="68"/>
      <c r="SA1112" s="68"/>
      <c r="SB1112" s="68"/>
      <c r="SC1112" s="68"/>
      <c r="SD1112" s="68"/>
      <c r="SE1112" s="68"/>
      <c r="SF1112" s="68"/>
      <c r="SG1112" s="68"/>
      <c r="SH1112" s="68"/>
      <c r="SI1112" s="68"/>
      <c r="SJ1112" s="68"/>
      <c r="SK1112" s="68"/>
      <c r="SL1112" s="68"/>
      <c r="SM1112" s="68"/>
      <c r="SN1112" s="68"/>
      <c r="SO1112" s="68"/>
      <c r="SP1112" s="68"/>
      <c r="SQ1112" s="68"/>
      <c r="SR1112" s="68"/>
      <c r="SS1112" s="68"/>
      <c r="ST1112" s="68"/>
      <c r="SU1112" s="68"/>
      <c r="SV1112" s="68"/>
    </row>
    <row r="1113" spans="1:516" ht="16.5" customHeight="1" x14ac:dyDescent="0.2">
      <c r="A1113" s="20">
        <v>505</v>
      </c>
      <c r="B1113" s="20" t="s">
        <v>62</v>
      </c>
      <c r="C1113" s="20" t="s">
        <v>915</v>
      </c>
      <c r="D1113" s="20" t="s">
        <v>38</v>
      </c>
      <c r="E1113" s="20" t="s">
        <v>1345</v>
      </c>
      <c r="F1113" s="22" t="s">
        <v>952</v>
      </c>
      <c r="G1113" s="20" t="s">
        <v>42</v>
      </c>
      <c r="H1113" s="20" t="s">
        <v>35</v>
      </c>
      <c r="I1113" s="20" t="s">
        <v>81</v>
      </c>
      <c r="J1113" s="22" t="s">
        <v>915</v>
      </c>
      <c r="K1113" s="20"/>
      <c r="L1113" s="20"/>
      <c r="M1113" s="20"/>
      <c r="N1113" s="20"/>
      <c r="O1113" s="23"/>
      <c r="P1113" s="23">
        <v>1500000</v>
      </c>
      <c r="Q1113" s="24">
        <v>1</v>
      </c>
      <c r="R1113" s="25">
        <v>45809</v>
      </c>
      <c r="S1113" s="20" t="s">
        <v>83</v>
      </c>
      <c r="T1113" s="26">
        <f t="shared" si="19"/>
        <v>1500000</v>
      </c>
      <c r="U1113" s="27" t="s">
        <v>100</v>
      </c>
      <c r="V1113" s="27" t="s">
        <v>100</v>
      </c>
      <c r="W1113" s="68"/>
      <c r="X1113" s="68"/>
      <c r="Y1113" s="68"/>
      <c r="Z1113" s="68"/>
      <c r="AA1113" s="68"/>
      <c r="AB1113" s="68"/>
      <c r="AC1113" s="68"/>
      <c r="AD1113" s="68"/>
      <c r="AE1113" s="68"/>
      <c r="AF1113" s="68"/>
      <c r="AG1113" s="68"/>
      <c r="AH1113" s="68"/>
      <c r="AI1113" s="68"/>
      <c r="AJ1113" s="68"/>
      <c r="AK1113" s="68"/>
      <c r="AL1113" s="68"/>
      <c r="AM1113" s="68"/>
      <c r="AN1113" s="68"/>
      <c r="AO1113" s="68"/>
      <c r="AP1113" s="68"/>
      <c r="AQ1113" s="68"/>
      <c r="AR1113" s="68"/>
      <c r="AS1113" s="68"/>
      <c r="AT1113" s="68"/>
      <c r="AU1113" s="68"/>
      <c r="AV1113" s="68"/>
      <c r="AW1113" s="68"/>
      <c r="AX1113" s="68"/>
      <c r="AY1113" s="68"/>
      <c r="AZ1113" s="68"/>
      <c r="BA1113" s="68"/>
      <c r="BB1113" s="68"/>
      <c r="BC1113" s="68"/>
      <c r="BD1113" s="68"/>
      <c r="BE1113" s="68"/>
      <c r="BF1113" s="68"/>
      <c r="BG1113" s="68"/>
      <c r="BH1113" s="68"/>
      <c r="BI1113" s="68"/>
      <c r="BJ1113" s="68"/>
      <c r="BK1113" s="68"/>
      <c r="BL1113" s="68"/>
      <c r="BM1113" s="68"/>
      <c r="BN1113" s="68"/>
      <c r="BO1113" s="68"/>
      <c r="BP1113" s="68"/>
      <c r="BQ1113" s="68"/>
      <c r="BR1113" s="68"/>
      <c r="BS1113" s="68"/>
      <c r="BT1113" s="68"/>
      <c r="BU1113" s="68"/>
      <c r="BV1113" s="68"/>
      <c r="BW1113" s="68"/>
      <c r="BX1113" s="68"/>
      <c r="BY1113" s="68"/>
      <c r="BZ1113" s="68"/>
      <c r="CA1113" s="68"/>
      <c r="CB1113" s="68"/>
      <c r="CC1113" s="68"/>
      <c r="CD1113" s="68"/>
      <c r="CE1113" s="68"/>
      <c r="CF1113" s="68"/>
      <c r="CG1113" s="68"/>
      <c r="CH1113" s="68"/>
      <c r="CI1113" s="68"/>
      <c r="CJ1113" s="68"/>
      <c r="CK1113" s="68"/>
      <c r="CL1113" s="68"/>
      <c r="CM1113" s="68"/>
      <c r="CN1113" s="68"/>
      <c r="CO1113" s="68"/>
      <c r="CP1113" s="68"/>
      <c r="CQ1113" s="68"/>
      <c r="CR1113" s="68"/>
      <c r="CS1113" s="68"/>
      <c r="CT1113" s="68"/>
      <c r="CU1113" s="68"/>
      <c r="CV1113" s="68"/>
      <c r="CW1113" s="68"/>
      <c r="CX1113" s="68"/>
      <c r="CY1113" s="68"/>
      <c r="CZ1113" s="68"/>
      <c r="DA1113" s="68"/>
      <c r="DB1113" s="68"/>
      <c r="DC1113" s="68"/>
      <c r="DD1113" s="68"/>
      <c r="DE1113" s="68"/>
      <c r="DF1113" s="68"/>
      <c r="DG1113" s="68"/>
      <c r="DH1113" s="68"/>
      <c r="DI1113" s="68"/>
      <c r="DJ1113" s="68"/>
      <c r="DK1113" s="68"/>
      <c r="DL1113" s="68"/>
      <c r="DM1113" s="68"/>
      <c r="DN1113" s="68"/>
      <c r="DO1113" s="68"/>
      <c r="DP1113" s="68"/>
      <c r="DQ1113" s="68"/>
      <c r="DR1113" s="68"/>
      <c r="DS1113" s="68"/>
      <c r="DT1113" s="68"/>
      <c r="DU1113" s="68"/>
      <c r="DV1113" s="68"/>
      <c r="DW1113" s="68"/>
      <c r="DX1113" s="68"/>
      <c r="DY1113" s="68"/>
      <c r="DZ1113" s="68"/>
      <c r="EA1113" s="68"/>
      <c r="EB1113" s="68"/>
      <c r="EC1113" s="68"/>
      <c r="ED1113" s="68"/>
      <c r="EE1113" s="68"/>
      <c r="EF1113" s="68"/>
      <c r="EG1113" s="68"/>
      <c r="EH1113" s="68"/>
      <c r="EI1113" s="68"/>
      <c r="EJ1113" s="68"/>
      <c r="EK1113" s="68"/>
      <c r="EL1113" s="68"/>
      <c r="EM1113" s="68"/>
      <c r="EN1113" s="68"/>
      <c r="EO1113" s="68"/>
      <c r="EP1113" s="68"/>
      <c r="EQ1113" s="68"/>
      <c r="ER1113" s="68"/>
      <c r="ES1113" s="68"/>
      <c r="ET1113" s="68"/>
      <c r="EU1113" s="68"/>
      <c r="EV1113" s="68"/>
      <c r="EW1113" s="68"/>
      <c r="EX1113" s="68"/>
      <c r="EY1113" s="68"/>
      <c r="EZ1113" s="68"/>
      <c r="FA1113" s="68"/>
      <c r="FB1113" s="68"/>
      <c r="FC1113" s="68"/>
      <c r="FD1113" s="68"/>
      <c r="FE1113" s="68"/>
      <c r="FF1113" s="68"/>
      <c r="FG1113" s="68"/>
      <c r="FH1113" s="68"/>
      <c r="FI1113" s="68"/>
      <c r="FJ1113" s="68"/>
      <c r="FK1113" s="68"/>
      <c r="FL1113" s="68"/>
      <c r="FM1113" s="68"/>
      <c r="FN1113" s="68"/>
      <c r="FO1113" s="68"/>
      <c r="FP1113" s="68"/>
      <c r="FQ1113" s="68"/>
      <c r="FR1113" s="68"/>
      <c r="FS1113" s="68"/>
      <c r="FT1113" s="68"/>
      <c r="FU1113" s="68"/>
      <c r="FV1113" s="68"/>
      <c r="FW1113" s="68"/>
      <c r="FX1113" s="68"/>
      <c r="FY1113" s="68"/>
      <c r="FZ1113" s="68"/>
      <c r="GA1113" s="68"/>
      <c r="GB1113" s="68"/>
      <c r="GC1113" s="68"/>
      <c r="GD1113" s="68"/>
      <c r="GE1113" s="68"/>
      <c r="GF1113" s="68"/>
      <c r="GG1113" s="68"/>
      <c r="GH1113" s="68"/>
      <c r="GI1113" s="68"/>
      <c r="GJ1113" s="68"/>
      <c r="GK1113" s="68"/>
      <c r="GL1113" s="68"/>
      <c r="GM1113" s="68"/>
      <c r="GN1113" s="68"/>
      <c r="GO1113" s="68"/>
      <c r="GP1113" s="68"/>
      <c r="GQ1113" s="68"/>
      <c r="GR1113" s="68"/>
      <c r="GS1113" s="68"/>
      <c r="GT1113" s="68"/>
      <c r="GU1113" s="68"/>
      <c r="GV1113" s="68"/>
      <c r="GW1113" s="68"/>
      <c r="GX1113" s="68"/>
      <c r="GY1113" s="68"/>
      <c r="GZ1113" s="68"/>
      <c r="HA1113" s="68"/>
      <c r="HB1113" s="68"/>
      <c r="HC1113" s="68"/>
      <c r="HD1113" s="68"/>
      <c r="HE1113" s="68"/>
      <c r="HF1113" s="68"/>
      <c r="HG1113" s="68"/>
      <c r="HH1113" s="68"/>
      <c r="HI1113" s="68"/>
      <c r="HJ1113" s="68"/>
      <c r="HK1113" s="68"/>
      <c r="HL1113" s="68"/>
      <c r="HM1113" s="68"/>
      <c r="HN1113" s="68"/>
      <c r="HO1113" s="68"/>
      <c r="HP1113" s="68"/>
      <c r="HQ1113" s="68"/>
      <c r="HR1113" s="68"/>
      <c r="HS1113" s="68"/>
      <c r="HT1113" s="68"/>
      <c r="HU1113" s="68"/>
      <c r="HV1113" s="68"/>
      <c r="HW1113" s="68"/>
      <c r="HX1113" s="68"/>
      <c r="HY1113" s="68"/>
      <c r="HZ1113" s="68"/>
      <c r="IA1113" s="68"/>
      <c r="IB1113" s="68"/>
      <c r="IC1113" s="68"/>
      <c r="ID1113" s="68"/>
      <c r="IE1113" s="68"/>
      <c r="IF1113" s="68"/>
      <c r="IG1113" s="68"/>
      <c r="IH1113" s="68"/>
      <c r="II1113" s="68"/>
      <c r="IJ1113" s="68"/>
      <c r="IK1113" s="68"/>
      <c r="IL1113" s="68"/>
      <c r="IM1113" s="68"/>
      <c r="IN1113" s="68"/>
      <c r="IO1113" s="68"/>
      <c r="IP1113" s="68"/>
      <c r="IQ1113" s="68"/>
      <c r="IR1113" s="68"/>
      <c r="IS1113" s="68"/>
      <c r="IT1113" s="68"/>
      <c r="IU1113" s="68"/>
      <c r="IV1113" s="68"/>
      <c r="IW1113" s="68"/>
      <c r="IX1113" s="68"/>
      <c r="IY1113" s="68"/>
      <c r="IZ1113" s="68"/>
      <c r="JA1113" s="68"/>
      <c r="JB1113" s="68"/>
      <c r="JC1113" s="68"/>
      <c r="JD1113" s="68"/>
      <c r="JE1113" s="68"/>
      <c r="JF1113" s="68"/>
      <c r="JG1113" s="68"/>
      <c r="JH1113" s="68"/>
      <c r="JI1113" s="68"/>
      <c r="JJ1113" s="68"/>
      <c r="JK1113" s="68"/>
      <c r="JL1113" s="68"/>
      <c r="JM1113" s="68"/>
      <c r="JN1113" s="68"/>
      <c r="JO1113" s="68"/>
      <c r="JP1113" s="68"/>
      <c r="JQ1113" s="68"/>
      <c r="JR1113" s="68"/>
      <c r="JS1113" s="68"/>
      <c r="JT1113" s="68"/>
      <c r="JU1113" s="68"/>
      <c r="JV1113" s="68"/>
      <c r="JW1113" s="68"/>
      <c r="JX1113" s="68"/>
      <c r="JY1113" s="68"/>
      <c r="JZ1113" s="68"/>
      <c r="KA1113" s="68"/>
      <c r="KB1113" s="68"/>
      <c r="KC1113" s="68"/>
      <c r="KD1113" s="68"/>
      <c r="KE1113" s="68"/>
      <c r="KF1113" s="68"/>
      <c r="KG1113" s="68"/>
      <c r="KH1113" s="68"/>
      <c r="KI1113" s="68"/>
      <c r="KJ1113" s="68"/>
      <c r="KK1113" s="68"/>
      <c r="KL1113" s="68"/>
      <c r="KM1113" s="68"/>
      <c r="KN1113" s="68"/>
      <c r="KO1113" s="68"/>
      <c r="KP1113" s="68"/>
      <c r="KQ1113" s="68"/>
      <c r="KR1113" s="68"/>
      <c r="KS1113" s="68"/>
      <c r="KT1113" s="68"/>
      <c r="KU1113" s="68"/>
      <c r="KV1113" s="68"/>
      <c r="KW1113" s="68"/>
      <c r="KX1113" s="68"/>
      <c r="KY1113" s="68"/>
      <c r="KZ1113" s="68"/>
      <c r="LA1113" s="68"/>
      <c r="LB1113" s="68"/>
      <c r="LC1113" s="68"/>
      <c r="LD1113" s="68"/>
      <c r="LE1113" s="68"/>
      <c r="LF1113" s="68"/>
      <c r="LG1113" s="68"/>
      <c r="LH1113" s="68"/>
      <c r="LI1113" s="68"/>
      <c r="LJ1113" s="68"/>
      <c r="LK1113" s="68"/>
      <c r="LL1113" s="68"/>
      <c r="LM1113" s="68"/>
      <c r="LN1113" s="68"/>
      <c r="LO1113" s="68"/>
      <c r="LP1113" s="68"/>
      <c r="LQ1113" s="68"/>
      <c r="LR1113" s="68"/>
      <c r="LS1113" s="68"/>
      <c r="LT1113" s="68"/>
      <c r="LU1113" s="68"/>
      <c r="LV1113" s="68"/>
      <c r="LW1113" s="68"/>
      <c r="LX1113" s="68"/>
      <c r="LY1113" s="68"/>
      <c r="LZ1113" s="68"/>
      <c r="MA1113" s="68"/>
      <c r="MB1113" s="68"/>
      <c r="MC1113" s="68"/>
      <c r="MD1113" s="68"/>
      <c r="ME1113" s="68"/>
      <c r="MF1113" s="68"/>
      <c r="MG1113" s="68"/>
      <c r="MH1113" s="68"/>
      <c r="MI1113" s="68"/>
      <c r="MJ1113" s="68"/>
      <c r="MK1113" s="68"/>
      <c r="ML1113" s="68"/>
      <c r="MM1113" s="68"/>
      <c r="MN1113" s="68"/>
      <c r="MO1113" s="68"/>
      <c r="MP1113" s="68"/>
      <c r="MQ1113" s="68"/>
      <c r="MR1113" s="68"/>
      <c r="MS1113" s="68"/>
      <c r="MT1113" s="68"/>
      <c r="MU1113" s="68"/>
      <c r="MV1113" s="68"/>
      <c r="MW1113" s="68"/>
      <c r="MX1113" s="68"/>
      <c r="MY1113" s="68"/>
      <c r="MZ1113" s="68"/>
      <c r="NA1113" s="68"/>
      <c r="NB1113" s="68"/>
      <c r="NC1113" s="68"/>
      <c r="ND1113" s="68"/>
      <c r="NE1113" s="68"/>
      <c r="NF1113" s="68"/>
      <c r="NG1113" s="68"/>
      <c r="NH1113" s="68"/>
      <c r="NI1113" s="68"/>
      <c r="NJ1113" s="68"/>
      <c r="NK1113" s="68"/>
      <c r="NL1113" s="68"/>
      <c r="NM1113" s="68"/>
      <c r="NN1113" s="68"/>
      <c r="NO1113" s="68"/>
      <c r="NP1113" s="68"/>
      <c r="NQ1113" s="68"/>
      <c r="NR1113" s="68"/>
      <c r="NS1113" s="68"/>
      <c r="NT1113" s="68"/>
      <c r="NU1113" s="68"/>
      <c r="NV1113" s="68"/>
      <c r="NW1113" s="68"/>
      <c r="NX1113" s="68"/>
      <c r="NY1113" s="68"/>
      <c r="NZ1113" s="68"/>
      <c r="OA1113" s="68"/>
      <c r="OB1113" s="68"/>
      <c r="OC1113" s="68"/>
      <c r="OD1113" s="68"/>
      <c r="OE1113" s="68"/>
      <c r="OF1113" s="68"/>
      <c r="OG1113" s="68"/>
      <c r="OH1113" s="68"/>
      <c r="OI1113" s="68"/>
      <c r="OJ1113" s="68"/>
      <c r="OK1113" s="68"/>
      <c r="OL1113" s="68"/>
      <c r="OM1113" s="68"/>
      <c r="ON1113" s="68"/>
      <c r="OO1113" s="68"/>
      <c r="OP1113" s="68"/>
      <c r="OQ1113" s="68"/>
      <c r="OR1113" s="68"/>
      <c r="OS1113" s="68"/>
      <c r="OT1113" s="68"/>
      <c r="OU1113" s="68"/>
      <c r="OV1113" s="68"/>
      <c r="OW1113" s="68"/>
      <c r="OX1113" s="68"/>
      <c r="OY1113" s="68"/>
      <c r="OZ1113" s="68"/>
      <c r="PA1113" s="68"/>
      <c r="PB1113" s="68"/>
      <c r="PC1113" s="68"/>
      <c r="PD1113" s="68"/>
      <c r="PE1113" s="68"/>
      <c r="PF1113" s="68"/>
      <c r="PG1113" s="68"/>
      <c r="PH1113" s="68"/>
      <c r="PI1113" s="68"/>
      <c r="PJ1113" s="68"/>
      <c r="PK1113" s="68"/>
      <c r="PL1113" s="68"/>
      <c r="PM1113" s="68"/>
      <c r="PN1113" s="68"/>
      <c r="PO1113" s="68"/>
      <c r="PP1113" s="68"/>
      <c r="PQ1113" s="68"/>
      <c r="PR1113" s="68"/>
      <c r="PS1113" s="68"/>
      <c r="PT1113" s="68"/>
      <c r="PU1113" s="68"/>
      <c r="PV1113" s="68"/>
      <c r="PW1113" s="68"/>
      <c r="PX1113" s="68"/>
      <c r="PY1113" s="68"/>
      <c r="PZ1113" s="68"/>
      <c r="QA1113" s="68"/>
      <c r="QB1113" s="68"/>
      <c r="QC1113" s="68"/>
      <c r="QD1113" s="68"/>
      <c r="QE1113" s="68"/>
      <c r="QF1113" s="68"/>
      <c r="QG1113" s="68"/>
      <c r="QH1113" s="68"/>
      <c r="QI1113" s="68"/>
      <c r="QJ1113" s="68"/>
      <c r="QK1113" s="68"/>
      <c r="QL1113" s="68"/>
      <c r="QM1113" s="68"/>
      <c r="QN1113" s="68"/>
      <c r="QO1113" s="68"/>
      <c r="QP1113" s="68"/>
      <c r="QQ1113" s="68"/>
      <c r="QR1113" s="68"/>
      <c r="QS1113" s="68"/>
      <c r="QT1113" s="68"/>
      <c r="QU1113" s="68"/>
      <c r="QV1113" s="68"/>
      <c r="QW1113" s="68"/>
      <c r="QX1113" s="68"/>
      <c r="QY1113" s="68"/>
      <c r="QZ1113" s="68"/>
      <c r="RA1113" s="68"/>
      <c r="RB1113" s="68"/>
      <c r="RC1113" s="68"/>
      <c r="RD1113" s="68"/>
      <c r="RE1113" s="68"/>
      <c r="RF1113" s="68"/>
      <c r="RG1113" s="68"/>
      <c r="RH1113" s="68"/>
      <c r="RI1113" s="68"/>
      <c r="RJ1113" s="68"/>
      <c r="RK1113" s="68"/>
      <c r="RL1113" s="68"/>
      <c r="RM1113" s="68"/>
      <c r="RN1113" s="68"/>
      <c r="RO1113" s="68"/>
      <c r="RP1113" s="68"/>
      <c r="RQ1113" s="68"/>
      <c r="RR1113" s="68"/>
      <c r="RS1113" s="68"/>
      <c r="RT1113" s="68"/>
      <c r="RU1113" s="68"/>
      <c r="RV1113" s="68"/>
      <c r="RW1113" s="68"/>
      <c r="RX1113" s="68"/>
      <c r="RY1113" s="68"/>
      <c r="RZ1113" s="68"/>
      <c r="SA1113" s="68"/>
      <c r="SB1113" s="68"/>
      <c r="SC1113" s="68"/>
      <c r="SD1113" s="68"/>
      <c r="SE1113" s="68"/>
      <c r="SF1113" s="68"/>
      <c r="SG1113" s="68"/>
      <c r="SH1113" s="68"/>
      <c r="SI1113" s="68"/>
      <c r="SJ1113" s="68"/>
      <c r="SK1113" s="68"/>
      <c r="SL1113" s="68"/>
      <c r="SM1113" s="68"/>
      <c r="SN1113" s="68"/>
      <c r="SO1113" s="68"/>
      <c r="SP1113" s="68"/>
      <c r="SQ1113" s="68"/>
      <c r="SR1113" s="68"/>
      <c r="SS1113" s="68"/>
      <c r="ST1113" s="68"/>
      <c r="SU1113" s="68"/>
      <c r="SV1113" s="68"/>
    </row>
    <row r="1114" spans="1:516" ht="16.5" customHeight="1" x14ac:dyDescent="0.2">
      <c r="A1114" s="20">
        <v>506</v>
      </c>
      <c r="B1114" s="20" t="s">
        <v>62</v>
      </c>
      <c r="C1114" s="20" t="s">
        <v>915</v>
      </c>
      <c r="D1114" s="20" t="s">
        <v>38</v>
      </c>
      <c r="E1114" s="20" t="s">
        <v>1345</v>
      </c>
      <c r="F1114" s="22" t="s">
        <v>952</v>
      </c>
      <c r="G1114" s="20" t="s">
        <v>42</v>
      </c>
      <c r="H1114" s="20" t="s">
        <v>35</v>
      </c>
      <c r="I1114" s="20" t="s">
        <v>81</v>
      </c>
      <c r="J1114" s="22" t="s">
        <v>915</v>
      </c>
      <c r="K1114" s="20"/>
      <c r="L1114" s="20"/>
      <c r="M1114" s="20"/>
      <c r="N1114" s="20"/>
      <c r="O1114" s="23"/>
      <c r="P1114" s="23">
        <v>1500000</v>
      </c>
      <c r="Q1114" s="24">
        <v>1</v>
      </c>
      <c r="R1114" s="25">
        <v>45839</v>
      </c>
      <c r="S1114" s="20" t="s">
        <v>83</v>
      </c>
      <c r="T1114" s="26">
        <f t="shared" si="19"/>
        <v>1500000</v>
      </c>
      <c r="U1114" s="27" t="s">
        <v>100</v>
      </c>
      <c r="V1114" s="27" t="s">
        <v>100</v>
      </c>
      <c r="W1114" s="68"/>
      <c r="X1114" s="68"/>
      <c r="Y1114" s="68"/>
      <c r="Z1114" s="68"/>
      <c r="AA1114" s="68"/>
      <c r="AB1114" s="68"/>
      <c r="AC1114" s="68"/>
      <c r="AD1114" s="68"/>
      <c r="AE1114" s="68"/>
      <c r="AF1114" s="68"/>
      <c r="AG1114" s="68"/>
      <c r="AH1114" s="68"/>
      <c r="AI1114" s="68"/>
      <c r="AJ1114" s="68"/>
      <c r="AK1114" s="68"/>
      <c r="AL1114" s="68"/>
      <c r="AM1114" s="68"/>
      <c r="AN1114" s="68"/>
      <c r="AO1114" s="68"/>
      <c r="AP1114" s="68"/>
      <c r="AQ1114" s="68"/>
      <c r="AR1114" s="68"/>
      <c r="AS1114" s="68"/>
      <c r="AT1114" s="68"/>
      <c r="AU1114" s="68"/>
      <c r="AV1114" s="68"/>
      <c r="AW1114" s="68"/>
      <c r="AX1114" s="68"/>
      <c r="AY1114" s="68"/>
      <c r="AZ1114" s="68"/>
      <c r="BA1114" s="68"/>
      <c r="BB1114" s="68"/>
      <c r="BC1114" s="68"/>
      <c r="BD1114" s="68"/>
      <c r="BE1114" s="68"/>
      <c r="BF1114" s="68"/>
      <c r="BG1114" s="68"/>
      <c r="BH1114" s="68"/>
      <c r="BI1114" s="68"/>
      <c r="BJ1114" s="68"/>
      <c r="BK1114" s="68"/>
      <c r="BL1114" s="68"/>
      <c r="BM1114" s="68"/>
      <c r="BN1114" s="68"/>
      <c r="BO1114" s="68"/>
      <c r="BP1114" s="68"/>
      <c r="BQ1114" s="68"/>
      <c r="BR1114" s="68"/>
      <c r="BS1114" s="68"/>
      <c r="BT1114" s="68"/>
      <c r="BU1114" s="68"/>
      <c r="BV1114" s="68"/>
      <c r="BW1114" s="68"/>
      <c r="BX1114" s="68"/>
      <c r="BY1114" s="68"/>
      <c r="BZ1114" s="68"/>
      <c r="CA1114" s="68"/>
      <c r="CB1114" s="68"/>
      <c r="CC1114" s="68"/>
      <c r="CD1114" s="68"/>
      <c r="CE1114" s="68"/>
      <c r="CF1114" s="68"/>
      <c r="CG1114" s="68"/>
      <c r="CH1114" s="68"/>
      <c r="CI1114" s="68"/>
      <c r="CJ1114" s="68"/>
      <c r="CK1114" s="68"/>
      <c r="CL1114" s="68"/>
      <c r="CM1114" s="68"/>
      <c r="CN1114" s="68"/>
      <c r="CO1114" s="68"/>
      <c r="CP1114" s="68"/>
      <c r="CQ1114" s="68"/>
      <c r="CR1114" s="68"/>
      <c r="CS1114" s="68"/>
      <c r="CT1114" s="68"/>
      <c r="CU1114" s="68"/>
      <c r="CV1114" s="68"/>
      <c r="CW1114" s="68"/>
      <c r="CX1114" s="68"/>
      <c r="CY1114" s="68"/>
      <c r="CZ1114" s="68"/>
      <c r="DA1114" s="68"/>
      <c r="DB1114" s="68"/>
      <c r="DC1114" s="68"/>
      <c r="DD1114" s="68"/>
      <c r="DE1114" s="68"/>
      <c r="DF1114" s="68"/>
      <c r="DG1114" s="68"/>
      <c r="DH1114" s="68"/>
      <c r="DI1114" s="68"/>
      <c r="DJ1114" s="68"/>
      <c r="DK1114" s="68"/>
      <c r="DL1114" s="68"/>
      <c r="DM1114" s="68"/>
      <c r="DN1114" s="68"/>
      <c r="DO1114" s="68"/>
      <c r="DP1114" s="68"/>
      <c r="DQ1114" s="68"/>
      <c r="DR1114" s="68"/>
      <c r="DS1114" s="68"/>
      <c r="DT1114" s="68"/>
      <c r="DU1114" s="68"/>
      <c r="DV1114" s="68"/>
      <c r="DW1114" s="68"/>
      <c r="DX1114" s="68"/>
      <c r="DY1114" s="68"/>
      <c r="DZ1114" s="68"/>
      <c r="EA1114" s="68"/>
      <c r="EB1114" s="68"/>
      <c r="EC1114" s="68"/>
      <c r="ED1114" s="68"/>
      <c r="EE1114" s="68"/>
      <c r="EF1114" s="68"/>
      <c r="EG1114" s="68"/>
      <c r="EH1114" s="68"/>
      <c r="EI1114" s="68"/>
      <c r="EJ1114" s="68"/>
      <c r="EK1114" s="68"/>
      <c r="EL1114" s="68"/>
      <c r="EM1114" s="68"/>
      <c r="EN1114" s="68"/>
      <c r="EO1114" s="68"/>
      <c r="EP1114" s="68"/>
      <c r="EQ1114" s="68"/>
      <c r="ER1114" s="68"/>
      <c r="ES1114" s="68"/>
      <c r="ET1114" s="68"/>
      <c r="EU1114" s="68"/>
      <c r="EV1114" s="68"/>
      <c r="EW1114" s="68"/>
      <c r="EX1114" s="68"/>
      <c r="EY1114" s="68"/>
      <c r="EZ1114" s="68"/>
      <c r="FA1114" s="68"/>
      <c r="FB1114" s="68"/>
      <c r="FC1114" s="68"/>
      <c r="FD1114" s="68"/>
      <c r="FE1114" s="68"/>
      <c r="FF1114" s="68"/>
      <c r="FG1114" s="68"/>
      <c r="FH1114" s="68"/>
      <c r="FI1114" s="68"/>
      <c r="FJ1114" s="68"/>
      <c r="FK1114" s="68"/>
      <c r="FL1114" s="68"/>
      <c r="FM1114" s="68"/>
      <c r="FN1114" s="68"/>
      <c r="FO1114" s="68"/>
      <c r="FP1114" s="68"/>
      <c r="FQ1114" s="68"/>
      <c r="FR1114" s="68"/>
      <c r="FS1114" s="68"/>
      <c r="FT1114" s="68"/>
      <c r="FU1114" s="68"/>
      <c r="FV1114" s="68"/>
      <c r="FW1114" s="68"/>
      <c r="FX1114" s="68"/>
      <c r="FY1114" s="68"/>
      <c r="FZ1114" s="68"/>
      <c r="GA1114" s="68"/>
      <c r="GB1114" s="68"/>
      <c r="GC1114" s="68"/>
      <c r="GD1114" s="68"/>
      <c r="GE1114" s="68"/>
      <c r="GF1114" s="68"/>
      <c r="GG1114" s="68"/>
      <c r="GH1114" s="68"/>
      <c r="GI1114" s="68"/>
      <c r="GJ1114" s="68"/>
      <c r="GK1114" s="68"/>
      <c r="GL1114" s="68"/>
      <c r="GM1114" s="68"/>
      <c r="GN1114" s="68"/>
      <c r="GO1114" s="68"/>
      <c r="GP1114" s="68"/>
      <c r="GQ1114" s="68"/>
      <c r="GR1114" s="68"/>
      <c r="GS1114" s="68"/>
      <c r="GT1114" s="68"/>
      <c r="GU1114" s="68"/>
      <c r="GV1114" s="68"/>
      <c r="GW1114" s="68"/>
      <c r="GX1114" s="68"/>
      <c r="GY1114" s="68"/>
      <c r="GZ1114" s="68"/>
      <c r="HA1114" s="68"/>
      <c r="HB1114" s="68"/>
      <c r="HC1114" s="68"/>
      <c r="HD1114" s="68"/>
      <c r="HE1114" s="68"/>
      <c r="HF1114" s="68"/>
      <c r="HG1114" s="68"/>
      <c r="HH1114" s="68"/>
      <c r="HI1114" s="68"/>
      <c r="HJ1114" s="68"/>
      <c r="HK1114" s="68"/>
      <c r="HL1114" s="68"/>
      <c r="HM1114" s="68"/>
      <c r="HN1114" s="68"/>
      <c r="HO1114" s="68"/>
      <c r="HP1114" s="68"/>
      <c r="HQ1114" s="68"/>
      <c r="HR1114" s="68"/>
      <c r="HS1114" s="68"/>
      <c r="HT1114" s="68"/>
      <c r="HU1114" s="68"/>
      <c r="HV1114" s="68"/>
      <c r="HW1114" s="68"/>
      <c r="HX1114" s="68"/>
      <c r="HY1114" s="68"/>
      <c r="HZ1114" s="68"/>
      <c r="IA1114" s="68"/>
      <c r="IB1114" s="68"/>
      <c r="IC1114" s="68"/>
      <c r="ID1114" s="68"/>
      <c r="IE1114" s="68"/>
      <c r="IF1114" s="68"/>
      <c r="IG1114" s="68"/>
      <c r="IH1114" s="68"/>
      <c r="II1114" s="68"/>
      <c r="IJ1114" s="68"/>
      <c r="IK1114" s="68"/>
      <c r="IL1114" s="68"/>
      <c r="IM1114" s="68"/>
      <c r="IN1114" s="68"/>
      <c r="IO1114" s="68"/>
      <c r="IP1114" s="68"/>
      <c r="IQ1114" s="68"/>
      <c r="IR1114" s="68"/>
      <c r="IS1114" s="68"/>
      <c r="IT1114" s="68"/>
      <c r="IU1114" s="68"/>
      <c r="IV1114" s="68"/>
      <c r="IW1114" s="68"/>
      <c r="IX1114" s="68"/>
      <c r="IY1114" s="68"/>
      <c r="IZ1114" s="68"/>
      <c r="JA1114" s="68"/>
      <c r="JB1114" s="68"/>
      <c r="JC1114" s="68"/>
      <c r="JD1114" s="68"/>
      <c r="JE1114" s="68"/>
      <c r="JF1114" s="68"/>
      <c r="JG1114" s="68"/>
      <c r="JH1114" s="68"/>
      <c r="JI1114" s="68"/>
      <c r="JJ1114" s="68"/>
      <c r="JK1114" s="68"/>
      <c r="JL1114" s="68"/>
      <c r="JM1114" s="68"/>
      <c r="JN1114" s="68"/>
      <c r="JO1114" s="68"/>
      <c r="JP1114" s="68"/>
      <c r="JQ1114" s="68"/>
      <c r="JR1114" s="68"/>
      <c r="JS1114" s="68"/>
      <c r="JT1114" s="68"/>
      <c r="JU1114" s="68"/>
      <c r="JV1114" s="68"/>
      <c r="JW1114" s="68"/>
      <c r="JX1114" s="68"/>
      <c r="JY1114" s="68"/>
      <c r="JZ1114" s="68"/>
      <c r="KA1114" s="68"/>
      <c r="KB1114" s="68"/>
      <c r="KC1114" s="68"/>
      <c r="KD1114" s="68"/>
      <c r="KE1114" s="68"/>
      <c r="KF1114" s="68"/>
      <c r="KG1114" s="68"/>
      <c r="KH1114" s="68"/>
      <c r="KI1114" s="68"/>
      <c r="KJ1114" s="68"/>
      <c r="KK1114" s="68"/>
      <c r="KL1114" s="68"/>
      <c r="KM1114" s="68"/>
      <c r="KN1114" s="68"/>
      <c r="KO1114" s="68"/>
      <c r="KP1114" s="68"/>
      <c r="KQ1114" s="68"/>
      <c r="KR1114" s="68"/>
      <c r="KS1114" s="68"/>
      <c r="KT1114" s="68"/>
      <c r="KU1114" s="68"/>
      <c r="KV1114" s="68"/>
      <c r="KW1114" s="68"/>
      <c r="KX1114" s="68"/>
      <c r="KY1114" s="68"/>
      <c r="KZ1114" s="68"/>
      <c r="LA1114" s="68"/>
      <c r="LB1114" s="68"/>
      <c r="LC1114" s="68"/>
      <c r="LD1114" s="68"/>
      <c r="LE1114" s="68"/>
      <c r="LF1114" s="68"/>
      <c r="LG1114" s="68"/>
      <c r="LH1114" s="68"/>
      <c r="LI1114" s="68"/>
      <c r="LJ1114" s="68"/>
      <c r="LK1114" s="68"/>
      <c r="LL1114" s="68"/>
      <c r="LM1114" s="68"/>
      <c r="LN1114" s="68"/>
      <c r="LO1114" s="68"/>
      <c r="LP1114" s="68"/>
      <c r="LQ1114" s="68"/>
      <c r="LR1114" s="68"/>
      <c r="LS1114" s="68"/>
      <c r="LT1114" s="68"/>
      <c r="LU1114" s="68"/>
      <c r="LV1114" s="68"/>
      <c r="LW1114" s="68"/>
      <c r="LX1114" s="68"/>
      <c r="LY1114" s="68"/>
      <c r="LZ1114" s="68"/>
      <c r="MA1114" s="68"/>
      <c r="MB1114" s="68"/>
      <c r="MC1114" s="68"/>
      <c r="MD1114" s="68"/>
      <c r="ME1114" s="68"/>
      <c r="MF1114" s="68"/>
      <c r="MG1114" s="68"/>
      <c r="MH1114" s="68"/>
      <c r="MI1114" s="68"/>
      <c r="MJ1114" s="68"/>
      <c r="MK1114" s="68"/>
      <c r="ML1114" s="68"/>
      <c r="MM1114" s="68"/>
      <c r="MN1114" s="68"/>
      <c r="MO1114" s="68"/>
      <c r="MP1114" s="68"/>
      <c r="MQ1114" s="68"/>
      <c r="MR1114" s="68"/>
      <c r="MS1114" s="68"/>
      <c r="MT1114" s="68"/>
      <c r="MU1114" s="68"/>
      <c r="MV1114" s="68"/>
      <c r="MW1114" s="68"/>
      <c r="MX1114" s="68"/>
      <c r="MY1114" s="68"/>
      <c r="MZ1114" s="68"/>
      <c r="NA1114" s="68"/>
      <c r="NB1114" s="68"/>
      <c r="NC1114" s="68"/>
      <c r="ND1114" s="68"/>
      <c r="NE1114" s="68"/>
      <c r="NF1114" s="68"/>
      <c r="NG1114" s="68"/>
      <c r="NH1114" s="68"/>
      <c r="NI1114" s="68"/>
      <c r="NJ1114" s="68"/>
      <c r="NK1114" s="68"/>
      <c r="NL1114" s="68"/>
      <c r="NM1114" s="68"/>
      <c r="NN1114" s="68"/>
      <c r="NO1114" s="68"/>
      <c r="NP1114" s="68"/>
      <c r="NQ1114" s="68"/>
      <c r="NR1114" s="68"/>
      <c r="NS1114" s="68"/>
      <c r="NT1114" s="68"/>
      <c r="NU1114" s="68"/>
      <c r="NV1114" s="68"/>
      <c r="NW1114" s="68"/>
      <c r="NX1114" s="68"/>
      <c r="NY1114" s="68"/>
      <c r="NZ1114" s="68"/>
      <c r="OA1114" s="68"/>
      <c r="OB1114" s="68"/>
      <c r="OC1114" s="68"/>
      <c r="OD1114" s="68"/>
      <c r="OE1114" s="68"/>
      <c r="OF1114" s="68"/>
      <c r="OG1114" s="68"/>
      <c r="OH1114" s="68"/>
      <c r="OI1114" s="68"/>
      <c r="OJ1114" s="68"/>
      <c r="OK1114" s="68"/>
      <c r="OL1114" s="68"/>
      <c r="OM1114" s="68"/>
      <c r="ON1114" s="68"/>
      <c r="OO1114" s="68"/>
      <c r="OP1114" s="68"/>
      <c r="OQ1114" s="68"/>
      <c r="OR1114" s="68"/>
      <c r="OS1114" s="68"/>
      <c r="OT1114" s="68"/>
      <c r="OU1114" s="68"/>
      <c r="OV1114" s="68"/>
      <c r="OW1114" s="68"/>
      <c r="OX1114" s="68"/>
      <c r="OY1114" s="68"/>
      <c r="OZ1114" s="68"/>
      <c r="PA1114" s="68"/>
      <c r="PB1114" s="68"/>
      <c r="PC1114" s="68"/>
      <c r="PD1114" s="68"/>
      <c r="PE1114" s="68"/>
      <c r="PF1114" s="68"/>
      <c r="PG1114" s="68"/>
      <c r="PH1114" s="68"/>
      <c r="PI1114" s="68"/>
      <c r="PJ1114" s="68"/>
      <c r="PK1114" s="68"/>
      <c r="PL1114" s="68"/>
      <c r="PM1114" s="68"/>
      <c r="PN1114" s="68"/>
      <c r="PO1114" s="68"/>
      <c r="PP1114" s="68"/>
      <c r="PQ1114" s="68"/>
      <c r="PR1114" s="68"/>
      <c r="PS1114" s="68"/>
      <c r="PT1114" s="68"/>
      <c r="PU1114" s="68"/>
      <c r="PV1114" s="68"/>
      <c r="PW1114" s="68"/>
      <c r="PX1114" s="68"/>
      <c r="PY1114" s="68"/>
      <c r="PZ1114" s="68"/>
      <c r="QA1114" s="68"/>
      <c r="QB1114" s="68"/>
      <c r="QC1114" s="68"/>
      <c r="QD1114" s="68"/>
      <c r="QE1114" s="68"/>
      <c r="QF1114" s="68"/>
      <c r="QG1114" s="68"/>
      <c r="QH1114" s="68"/>
      <c r="QI1114" s="68"/>
      <c r="QJ1114" s="68"/>
      <c r="QK1114" s="68"/>
      <c r="QL1114" s="68"/>
      <c r="QM1114" s="68"/>
      <c r="QN1114" s="68"/>
      <c r="QO1114" s="68"/>
      <c r="QP1114" s="68"/>
      <c r="QQ1114" s="68"/>
      <c r="QR1114" s="68"/>
      <c r="QS1114" s="68"/>
      <c r="QT1114" s="68"/>
      <c r="QU1114" s="68"/>
      <c r="QV1114" s="68"/>
      <c r="QW1114" s="68"/>
      <c r="QX1114" s="68"/>
      <c r="QY1114" s="68"/>
      <c r="QZ1114" s="68"/>
      <c r="RA1114" s="68"/>
      <c r="RB1114" s="68"/>
      <c r="RC1114" s="68"/>
      <c r="RD1114" s="68"/>
      <c r="RE1114" s="68"/>
      <c r="RF1114" s="68"/>
      <c r="RG1114" s="68"/>
      <c r="RH1114" s="68"/>
      <c r="RI1114" s="68"/>
      <c r="RJ1114" s="68"/>
      <c r="RK1114" s="68"/>
      <c r="RL1114" s="68"/>
      <c r="RM1114" s="68"/>
      <c r="RN1114" s="68"/>
      <c r="RO1114" s="68"/>
      <c r="RP1114" s="68"/>
      <c r="RQ1114" s="68"/>
      <c r="RR1114" s="68"/>
      <c r="RS1114" s="68"/>
      <c r="RT1114" s="68"/>
      <c r="RU1114" s="68"/>
      <c r="RV1114" s="68"/>
      <c r="RW1114" s="68"/>
      <c r="RX1114" s="68"/>
      <c r="RY1114" s="68"/>
      <c r="RZ1114" s="68"/>
      <c r="SA1114" s="68"/>
      <c r="SB1114" s="68"/>
      <c r="SC1114" s="68"/>
      <c r="SD1114" s="68"/>
      <c r="SE1114" s="68"/>
      <c r="SF1114" s="68"/>
      <c r="SG1114" s="68"/>
      <c r="SH1114" s="68"/>
      <c r="SI1114" s="68"/>
      <c r="SJ1114" s="68"/>
      <c r="SK1114" s="68"/>
      <c r="SL1114" s="68"/>
      <c r="SM1114" s="68"/>
      <c r="SN1114" s="68"/>
      <c r="SO1114" s="68"/>
      <c r="SP1114" s="68"/>
      <c r="SQ1114" s="68"/>
      <c r="SR1114" s="68"/>
      <c r="SS1114" s="68"/>
      <c r="ST1114" s="68"/>
      <c r="SU1114" s="68"/>
      <c r="SV1114" s="68"/>
    </row>
    <row r="1115" spans="1:516" ht="16.5" customHeight="1" x14ac:dyDescent="0.2">
      <c r="A1115" s="20">
        <v>507</v>
      </c>
      <c r="B1115" s="20" t="s">
        <v>62</v>
      </c>
      <c r="C1115" s="20" t="s">
        <v>915</v>
      </c>
      <c r="D1115" s="20" t="s">
        <v>38</v>
      </c>
      <c r="E1115" s="20" t="s">
        <v>1345</v>
      </c>
      <c r="F1115" s="22" t="s">
        <v>952</v>
      </c>
      <c r="G1115" s="20" t="s">
        <v>42</v>
      </c>
      <c r="H1115" s="20" t="s">
        <v>35</v>
      </c>
      <c r="I1115" s="20" t="s">
        <v>81</v>
      </c>
      <c r="J1115" s="22" t="s">
        <v>915</v>
      </c>
      <c r="K1115" s="20"/>
      <c r="L1115" s="20"/>
      <c r="M1115" s="20"/>
      <c r="N1115" s="20"/>
      <c r="O1115" s="23"/>
      <c r="P1115" s="23">
        <v>1500000</v>
      </c>
      <c r="Q1115" s="24">
        <v>1</v>
      </c>
      <c r="R1115" s="25">
        <v>45870</v>
      </c>
      <c r="S1115" s="20" t="s">
        <v>83</v>
      </c>
      <c r="T1115" s="26">
        <f t="shared" si="19"/>
        <v>1500000</v>
      </c>
      <c r="U1115" s="27" t="s">
        <v>100</v>
      </c>
      <c r="V1115" s="27" t="s">
        <v>100</v>
      </c>
      <c r="W1115" s="68"/>
      <c r="X1115" s="68"/>
      <c r="Y1115" s="68"/>
      <c r="Z1115" s="68"/>
      <c r="AA1115" s="68"/>
      <c r="AB1115" s="68"/>
      <c r="AC1115" s="68"/>
      <c r="AD1115" s="68"/>
      <c r="AE1115" s="68"/>
      <c r="AF1115" s="68"/>
      <c r="AG1115" s="68"/>
      <c r="AH1115" s="68"/>
      <c r="AI1115" s="68"/>
      <c r="AJ1115" s="68"/>
      <c r="AK1115" s="68"/>
      <c r="AL1115" s="68"/>
      <c r="AM1115" s="68"/>
      <c r="AN1115" s="68"/>
      <c r="AO1115" s="68"/>
      <c r="AP1115" s="68"/>
      <c r="AQ1115" s="68"/>
      <c r="AR1115" s="68"/>
      <c r="AS1115" s="68"/>
      <c r="AT1115" s="68"/>
      <c r="AU1115" s="68"/>
      <c r="AV1115" s="68"/>
      <c r="AW1115" s="68"/>
      <c r="AX1115" s="68"/>
      <c r="AY1115" s="68"/>
      <c r="AZ1115" s="68"/>
      <c r="BA1115" s="68"/>
      <c r="BB1115" s="68"/>
      <c r="BC1115" s="68"/>
      <c r="BD1115" s="68"/>
      <c r="BE1115" s="68"/>
      <c r="BF1115" s="68"/>
      <c r="BG1115" s="68"/>
      <c r="BH1115" s="68"/>
      <c r="BI1115" s="68"/>
      <c r="BJ1115" s="68"/>
      <c r="BK1115" s="68"/>
      <c r="BL1115" s="68"/>
      <c r="BM1115" s="68"/>
      <c r="BN1115" s="68"/>
      <c r="BO1115" s="68"/>
      <c r="BP1115" s="68"/>
      <c r="BQ1115" s="68"/>
      <c r="BR1115" s="68"/>
      <c r="BS1115" s="68"/>
      <c r="BT1115" s="68"/>
      <c r="BU1115" s="68"/>
      <c r="BV1115" s="68"/>
      <c r="BW1115" s="68"/>
      <c r="BX1115" s="68"/>
      <c r="BY1115" s="68"/>
      <c r="BZ1115" s="68"/>
      <c r="CA1115" s="68"/>
      <c r="CB1115" s="68"/>
      <c r="CC1115" s="68"/>
      <c r="CD1115" s="68"/>
      <c r="CE1115" s="68"/>
      <c r="CF1115" s="68"/>
      <c r="CG1115" s="68"/>
      <c r="CH1115" s="68"/>
      <c r="CI1115" s="68"/>
      <c r="CJ1115" s="68"/>
      <c r="CK1115" s="68"/>
      <c r="CL1115" s="68"/>
      <c r="CM1115" s="68"/>
      <c r="CN1115" s="68"/>
      <c r="CO1115" s="68"/>
      <c r="CP1115" s="68"/>
      <c r="CQ1115" s="68"/>
      <c r="CR1115" s="68"/>
      <c r="CS1115" s="68"/>
      <c r="CT1115" s="68"/>
      <c r="CU1115" s="68"/>
      <c r="CV1115" s="68"/>
      <c r="CW1115" s="68"/>
      <c r="CX1115" s="68"/>
      <c r="CY1115" s="68"/>
      <c r="CZ1115" s="68"/>
      <c r="DA1115" s="68"/>
      <c r="DB1115" s="68"/>
      <c r="DC1115" s="68"/>
      <c r="DD1115" s="68"/>
      <c r="DE1115" s="68"/>
      <c r="DF1115" s="68"/>
      <c r="DG1115" s="68"/>
      <c r="DH1115" s="68"/>
      <c r="DI1115" s="68"/>
      <c r="DJ1115" s="68"/>
      <c r="DK1115" s="68"/>
      <c r="DL1115" s="68"/>
      <c r="DM1115" s="68"/>
      <c r="DN1115" s="68"/>
      <c r="DO1115" s="68"/>
      <c r="DP1115" s="68"/>
      <c r="DQ1115" s="68"/>
      <c r="DR1115" s="68"/>
      <c r="DS1115" s="68"/>
      <c r="DT1115" s="68"/>
      <c r="DU1115" s="68"/>
      <c r="DV1115" s="68"/>
      <c r="DW1115" s="68"/>
      <c r="DX1115" s="68"/>
      <c r="DY1115" s="68"/>
      <c r="DZ1115" s="68"/>
      <c r="EA1115" s="68"/>
      <c r="EB1115" s="68"/>
      <c r="EC1115" s="68"/>
      <c r="ED1115" s="68"/>
      <c r="EE1115" s="68"/>
      <c r="EF1115" s="68"/>
      <c r="EG1115" s="68"/>
      <c r="EH1115" s="68"/>
      <c r="EI1115" s="68"/>
      <c r="EJ1115" s="68"/>
      <c r="EK1115" s="68"/>
      <c r="EL1115" s="68"/>
      <c r="EM1115" s="68"/>
      <c r="EN1115" s="68"/>
      <c r="EO1115" s="68"/>
      <c r="EP1115" s="68"/>
      <c r="EQ1115" s="68"/>
      <c r="ER1115" s="68"/>
      <c r="ES1115" s="68"/>
      <c r="ET1115" s="68"/>
      <c r="EU1115" s="68"/>
      <c r="EV1115" s="68"/>
      <c r="EW1115" s="68"/>
      <c r="EX1115" s="68"/>
      <c r="EY1115" s="68"/>
      <c r="EZ1115" s="68"/>
      <c r="FA1115" s="68"/>
      <c r="FB1115" s="68"/>
      <c r="FC1115" s="68"/>
      <c r="FD1115" s="68"/>
      <c r="FE1115" s="68"/>
      <c r="FF1115" s="68"/>
      <c r="FG1115" s="68"/>
      <c r="FH1115" s="68"/>
      <c r="FI1115" s="68"/>
      <c r="FJ1115" s="68"/>
      <c r="FK1115" s="68"/>
      <c r="FL1115" s="68"/>
      <c r="FM1115" s="68"/>
      <c r="FN1115" s="68"/>
      <c r="FO1115" s="68"/>
      <c r="FP1115" s="68"/>
      <c r="FQ1115" s="68"/>
      <c r="FR1115" s="68"/>
      <c r="FS1115" s="68"/>
      <c r="FT1115" s="68"/>
      <c r="FU1115" s="68"/>
      <c r="FV1115" s="68"/>
      <c r="FW1115" s="68"/>
      <c r="FX1115" s="68"/>
      <c r="FY1115" s="68"/>
      <c r="FZ1115" s="68"/>
      <c r="GA1115" s="68"/>
      <c r="GB1115" s="68"/>
      <c r="GC1115" s="68"/>
      <c r="GD1115" s="68"/>
      <c r="GE1115" s="68"/>
      <c r="GF1115" s="68"/>
      <c r="GG1115" s="68"/>
      <c r="GH1115" s="68"/>
      <c r="GI1115" s="68"/>
      <c r="GJ1115" s="68"/>
      <c r="GK1115" s="68"/>
      <c r="GL1115" s="68"/>
      <c r="GM1115" s="68"/>
      <c r="GN1115" s="68"/>
      <c r="GO1115" s="68"/>
      <c r="GP1115" s="68"/>
      <c r="GQ1115" s="68"/>
      <c r="GR1115" s="68"/>
      <c r="GS1115" s="68"/>
      <c r="GT1115" s="68"/>
      <c r="GU1115" s="68"/>
      <c r="GV1115" s="68"/>
      <c r="GW1115" s="68"/>
      <c r="GX1115" s="68"/>
      <c r="GY1115" s="68"/>
      <c r="GZ1115" s="68"/>
      <c r="HA1115" s="68"/>
      <c r="HB1115" s="68"/>
      <c r="HC1115" s="68"/>
      <c r="HD1115" s="68"/>
      <c r="HE1115" s="68"/>
      <c r="HF1115" s="68"/>
      <c r="HG1115" s="68"/>
      <c r="HH1115" s="68"/>
      <c r="HI1115" s="68"/>
      <c r="HJ1115" s="68"/>
      <c r="HK1115" s="68"/>
      <c r="HL1115" s="68"/>
      <c r="HM1115" s="68"/>
      <c r="HN1115" s="68"/>
      <c r="HO1115" s="68"/>
      <c r="HP1115" s="68"/>
      <c r="HQ1115" s="68"/>
      <c r="HR1115" s="68"/>
      <c r="HS1115" s="68"/>
      <c r="HT1115" s="68"/>
      <c r="HU1115" s="68"/>
      <c r="HV1115" s="68"/>
      <c r="HW1115" s="68"/>
      <c r="HX1115" s="68"/>
      <c r="HY1115" s="68"/>
      <c r="HZ1115" s="68"/>
      <c r="IA1115" s="68"/>
      <c r="IB1115" s="68"/>
      <c r="IC1115" s="68"/>
      <c r="ID1115" s="68"/>
      <c r="IE1115" s="68"/>
      <c r="IF1115" s="68"/>
      <c r="IG1115" s="68"/>
      <c r="IH1115" s="68"/>
      <c r="II1115" s="68"/>
      <c r="IJ1115" s="68"/>
      <c r="IK1115" s="68"/>
      <c r="IL1115" s="68"/>
      <c r="IM1115" s="68"/>
      <c r="IN1115" s="68"/>
      <c r="IO1115" s="68"/>
      <c r="IP1115" s="68"/>
      <c r="IQ1115" s="68"/>
      <c r="IR1115" s="68"/>
      <c r="IS1115" s="68"/>
      <c r="IT1115" s="68"/>
      <c r="IU1115" s="68"/>
      <c r="IV1115" s="68"/>
      <c r="IW1115" s="68"/>
      <c r="IX1115" s="68"/>
      <c r="IY1115" s="68"/>
      <c r="IZ1115" s="68"/>
      <c r="JA1115" s="68"/>
      <c r="JB1115" s="68"/>
      <c r="JC1115" s="68"/>
      <c r="JD1115" s="68"/>
      <c r="JE1115" s="68"/>
      <c r="JF1115" s="68"/>
      <c r="JG1115" s="68"/>
      <c r="JH1115" s="68"/>
      <c r="JI1115" s="68"/>
      <c r="JJ1115" s="68"/>
      <c r="JK1115" s="68"/>
      <c r="JL1115" s="68"/>
      <c r="JM1115" s="68"/>
      <c r="JN1115" s="68"/>
      <c r="JO1115" s="68"/>
      <c r="JP1115" s="68"/>
      <c r="JQ1115" s="68"/>
      <c r="JR1115" s="68"/>
      <c r="JS1115" s="68"/>
      <c r="JT1115" s="68"/>
      <c r="JU1115" s="68"/>
      <c r="JV1115" s="68"/>
      <c r="JW1115" s="68"/>
      <c r="JX1115" s="68"/>
      <c r="JY1115" s="68"/>
      <c r="JZ1115" s="68"/>
      <c r="KA1115" s="68"/>
      <c r="KB1115" s="68"/>
      <c r="KC1115" s="68"/>
      <c r="KD1115" s="68"/>
      <c r="KE1115" s="68"/>
      <c r="KF1115" s="68"/>
      <c r="KG1115" s="68"/>
      <c r="KH1115" s="68"/>
      <c r="KI1115" s="68"/>
      <c r="KJ1115" s="68"/>
      <c r="KK1115" s="68"/>
      <c r="KL1115" s="68"/>
      <c r="KM1115" s="68"/>
      <c r="KN1115" s="68"/>
      <c r="KO1115" s="68"/>
      <c r="KP1115" s="68"/>
      <c r="KQ1115" s="68"/>
      <c r="KR1115" s="68"/>
      <c r="KS1115" s="68"/>
      <c r="KT1115" s="68"/>
      <c r="KU1115" s="68"/>
      <c r="KV1115" s="68"/>
      <c r="KW1115" s="68"/>
      <c r="KX1115" s="68"/>
      <c r="KY1115" s="68"/>
      <c r="KZ1115" s="68"/>
      <c r="LA1115" s="68"/>
      <c r="LB1115" s="68"/>
      <c r="LC1115" s="68"/>
      <c r="LD1115" s="68"/>
      <c r="LE1115" s="68"/>
      <c r="LF1115" s="68"/>
      <c r="LG1115" s="68"/>
      <c r="LH1115" s="68"/>
      <c r="LI1115" s="68"/>
      <c r="LJ1115" s="68"/>
      <c r="LK1115" s="68"/>
      <c r="LL1115" s="68"/>
      <c r="LM1115" s="68"/>
      <c r="LN1115" s="68"/>
      <c r="LO1115" s="68"/>
      <c r="LP1115" s="68"/>
      <c r="LQ1115" s="68"/>
      <c r="LR1115" s="68"/>
      <c r="LS1115" s="68"/>
      <c r="LT1115" s="68"/>
      <c r="LU1115" s="68"/>
      <c r="LV1115" s="68"/>
      <c r="LW1115" s="68"/>
      <c r="LX1115" s="68"/>
      <c r="LY1115" s="68"/>
      <c r="LZ1115" s="68"/>
      <c r="MA1115" s="68"/>
      <c r="MB1115" s="68"/>
      <c r="MC1115" s="68"/>
      <c r="MD1115" s="68"/>
      <c r="ME1115" s="68"/>
      <c r="MF1115" s="68"/>
      <c r="MG1115" s="68"/>
      <c r="MH1115" s="68"/>
      <c r="MI1115" s="68"/>
      <c r="MJ1115" s="68"/>
      <c r="MK1115" s="68"/>
      <c r="ML1115" s="68"/>
      <c r="MM1115" s="68"/>
      <c r="MN1115" s="68"/>
      <c r="MO1115" s="68"/>
      <c r="MP1115" s="68"/>
      <c r="MQ1115" s="68"/>
      <c r="MR1115" s="68"/>
      <c r="MS1115" s="68"/>
      <c r="MT1115" s="68"/>
      <c r="MU1115" s="68"/>
      <c r="MV1115" s="68"/>
      <c r="MW1115" s="68"/>
      <c r="MX1115" s="68"/>
      <c r="MY1115" s="68"/>
      <c r="MZ1115" s="68"/>
      <c r="NA1115" s="68"/>
      <c r="NB1115" s="68"/>
      <c r="NC1115" s="68"/>
      <c r="ND1115" s="68"/>
      <c r="NE1115" s="68"/>
      <c r="NF1115" s="68"/>
      <c r="NG1115" s="68"/>
      <c r="NH1115" s="68"/>
      <c r="NI1115" s="68"/>
      <c r="NJ1115" s="68"/>
      <c r="NK1115" s="68"/>
      <c r="NL1115" s="68"/>
      <c r="NM1115" s="68"/>
      <c r="NN1115" s="68"/>
      <c r="NO1115" s="68"/>
      <c r="NP1115" s="68"/>
      <c r="NQ1115" s="68"/>
      <c r="NR1115" s="68"/>
      <c r="NS1115" s="68"/>
      <c r="NT1115" s="68"/>
      <c r="NU1115" s="68"/>
      <c r="NV1115" s="68"/>
      <c r="NW1115" s="68"/>
      <c r="NX1115" s="68"/>
      <c r="NY1115" s="68"/>
      <c r="NZ1115" s="68"/>
      <c r="OA1115" s="68"/>
      <c r="OB1115" s="68"/>
      <c r="OC1115" s="68"/>
      <c r="OD1115" s="68"/>
      <c r="OE1115" s="68"/>
      <c r="OF1115" s="68"/>
      <c r="OG1115" s="68"/>
      <c r="OH1115" s="68"/>
      <c r="OI1115" s="68"/>
      <c r="OJ1115" s="68"/>
      <c r="OK1115" s="68"/>
      <c r="OL1115" s="68"/>
      <c r="OM1115" s="68"/>
      <c r="ON1115" s="68"/>
      <c r="OO1115" s="68"/>
      <c r="OP1115" s="68"/>
      <c r="OQ1115" s="68"/>
      <c r="OR1115" s="68"/>
      <c r="OS1115" s="68"/>
      <c r="OT1115" s="68"/>
      <c r="OU1115" s="68"/>
      <c r="OV1115" s="68"/>
      <c r="OW1115" s="68"/>
      <c r="OX1115" s="68"/>
      <c r="OY1115" s="68"/>
      <c r="OZ1115" s="68"/>
      <c r="PA1115" s="68"/>
      <c r="PB1115" s="68"/>
      <c r="PC1115" s="68"/>
      <c r="PD1115" s="68"/>
      <c r="PE1115" s="68"/>
      <c r="PF1115" s="68"/>
      <c r="PG1115" s="68"/>
      <c r="PH1115" s="68"/>
      <c r="PI1115" s="68"/>
      <c r="PJ1115" s="68"/>
      <c r="PK1115" s="68"/>
      <c r="PL1115" s="68"/>
      <c r="PM1115" s="68"/>
      <c r="PN1115" s="68"/>
      <c r="PO1115" s="68"/>
      <c r="PP1115" s="68"/>
      <c r="PQ1115" s="68"/>
      <c r="PR1115" s="68"/>
      <c r="PS1115" s="68"/>
      <c r="PT1115" s="68"/>
      <c r="PU1115" s="68"/>
      <c r="PV1115" s="68"/>
      <c r="PW1115" s="68"/>
      <c r="PX1115" s="68"/>
      <c r="PY1115" s="68"/>
      <c r="PZ1115" s="68"/>
      <c r="QA1115" s="68"/>
      <c r="QB1115" s="68"/>
      <c r="QC1115" s="68"/>
      <c r="QD1115" s="68"/>
      <c r="QE1115" s="68"/>
      <c r="QF1115" s="68"/>
      <c r="QG1115" s="68"/>
      <c r="QH1115" s="68"/>
      <c r="QI1115" s="68"/>
      <c r="QJ1115" s="68"/>
      <c r="QK1115" s="68"/>
      <c r="QL1115" s="68"/>
      <c r="QM1115" s="68"/>
      <c r="QN1115" s="68"/>
      <c r="QO1115" s="68"/>
      <c r="QP1115" s="68"/>
      <c r="QQ1115" s="68"/>
      <c r="QR1115" s="68"/>
      <c r="QS1115" s="68"/>
      <c r="QT1115" s="68"/>
      <c r="QU1115" s="68"/>
      <c r="QV1115" s="68"/>
      <c r="QW1115" s="68"/>
      <c r="QX1115" s="68"/>
      <c r="QY1115" s="68"/>
      <c r="QZ1115" s="68"/>
      <c r="RA1115" s="68"/>
      <c r="RB1115" s="68"/>
      <c r="RC1115" s="68"/>
      <c r="RD1115" s="68"/>
      <c r="RE1115" s="68"/>
      <c r="RF1115" s="68"/>
      <c r="RG1115" s="68"/>
      <c r="RH1115" s="68"/>
      <c r="RI1115" s="68"/>
      <c r="RJ1115" s="68"/>
      <c r="RK1115" s="68"/>
      <c r="RL1115" s="68"/>
      <c r="RM1115" s="68"/>
      <c r="RN1115" s="68"/>
      <c r="RO1115" s="68"/>
      <c r="RP1115" s="68"/>
      <c r="RQ1115" s="68"/>
      <c r="RR1115" s="68"/>
      <c r="RS1115" s="68"/>
      <c r="RT1115" s="68"/>
      <c r="RU1115" s="68"/>
      <c r="RV1115" s="68"/>
      <c r="RW1115" s="68"/>
      <c r="RX1115" s="68"/>
      <c r="RY1115" s="68"/>
      <c r="RZ1115" s="68"/>
      <c r="SA1115" s="68"/>
      <c r="SB1115" s="68"/>
      <c r="SC1115" s="68"/>
      <c r="SD1115" s="68"/>
      <c r="SE1115" s="68"/>
      <c r="SF1115" s="68"/>
      <c r="SG1115" s="68"/>
      <c r="SH1115" s="68"/>
      <c r="SI1115" s="68"/>
      <c r="SJ1115" s="68"/>
      <c r="SK1115" s="68"/>
      <c r="SL1115" s="68"/>
      <c r="SM1115" s="68"/>
      <c r="SN1115" s="68"/>
      <c r="SO1115" s="68"/>
      <c r="SP1115" s="68"/>
      <c r="SQ1115" s="68"/>
      <c r="SR1115" s="68"/>
      <c r="SS1115" s="68"/>
      <c r="ST1115" s="68"/>
      <c r="SU1115" s="68"/>
      <c r="SV1115" s="68"/>
    </row>
    <row r="1116" spans="1:516" ht="16.5" customHeight="1" x14ac:dyDescent="0.2">
      <c r="A1116" s="20">
        <v>508</v>
      </c>
      <c r="B1116" s="20" t="s">
        <v>62</v>
      </c>
      <c r="C1116" s="20" t="s">
        <v>915</v>
      </c>
      <c r="D1116" s="20" t="s">
        <v>38</v>
      </c>
      <c r="E1116" s="20" t="s">
        <v>1345</v>
      </c>
      <c r="F1116" s="22" t="s">
        <v>952</v>
      </c>
      <c r="G1116" s="20" t="s">
        <v>42</v>
      </c>
      <c r="H1116" s="20" t="s">
        <v>35</v>
      </c>
      <c r="I1116" s="20" t="s">
        <v>81</v>
      </c>
      <c r="J1116" s="22" t="s">
        <v>915</v>
      </c>
      <c r="K1116" s="20"/>
      <c r="L1116" s="20"/>
      <c r="M1116" s="20"/>
      <c r="N1116" s="20"/>
      <c r="O1116" s="23"/>
      <c r="P1116" s="23">
        <v>1500000</v>
      </c>
      <c r="Q1116" s="24">
        <v>1</v>
      </c>
      <c r="R1116" s="25">
        <v>45901</v>
      </c>
      <c r="S1116" s="20" t="s">
        <v>83</v>
      </c>
      <c r="T1116" s="26">
        <f t="shared" si="19"/>
        <v>1500000</v>
      </c>
      <c r="U1116" s="27" t="s">
        <v>100</v>
      </c>
      <c r="V1116" s="27" t="s">
        <v>100</v>
      </c>
      <c r="W1116" s="68"/>
      <c r="X1116" s="68"/>
      <c r="Y1116" s="68"/>
      <c r="Z1116" s="68"/>
      <c r="AA1116" s="68"/>
      <c r="AB1116" s="68"/>
      <c r="AC1116" s="68"/>
      <c r="AD1116" s="68"/>
      <c r="AE1116" s="68"/>
      <c r="AF1116" s="68"/>
      <c r="AG1116" s="68"/>
      <c r="AH1116" s="68"/>
      <c r="AI1116" s="68"/>
      <c r="AJ1116" s="68"/>
      <c r="AK1116" s="68"/>
      <c r="AL1116" s="68"/>
      <c r="AM1116" s="68"/>
      <c r="AN1116" s="68"/>
      <c r="AO1116" s="68"/>
      <c r="AP1116" s="68"/>
      <c r="AQ1116" s="68"/>
      <c r="AR1116" s="68"/>
      <c r="AS1116" s="68"/>
      <c r="AT1116" s="68"/>
      <c r="AU1116" s="68"/>
      <c r="AV1116" s="68"/>
      <c r="AW1116" s="68"/>
      <c r="AX1116" s="68"/>
      <c r="AY1116" s="68"/>
      <c r="AZ1116" s="68"/>
      <c r="BA1116" s="68"/>
      <c r="BB1116" s="68"/>
      <c r="BC1116" s="68"/>
      <c r="BD1116" s="68"/>
      <c r="BE1116" s="68"/>
      <c r="BF1116" s="68"/>
      <c r="BG1116" s="68"/>
      <c r="BH1116" s="68"/>
      <c r="BI1116" s="68"/>
      <c r="BJ1116" s="68"/>
      <c r="BK1116" s="68"/>
      <c r="BL1116" s="68"/>
      <c r="BM1116" s="68"/>
      <c r="BN1116" s="68"/>
      <c r="BO1116" s="68"/>
      <c r="BP1116" s="68"/>
      <c r="BQ1116" s="68"/>
      <c r="BR1116" s="68"/>
      <c r="BS1116" s="68"/>
      <c r="BT1116" s="68"/>
      <c r="BU1116" s="68"/>
      <c r="BV1116" s="68"/>
      <c r="BW1116" s="68"/>
      <c r="BX1116" s="68"/>
      <c r="BY1116" s="68"/>
      <c r="BZ1116" s="68"/>
      <c r="CA1116" s="68"/>
      <c r="CB1116" s="68"/>
      <c r="CC1116" s="68"/>
      <c r="CD1116" s="68"/>
      <c r="CE1116" s="68"/>
      <c r="CF1116" s="68"/>
      <c r="CG1116" s="68"/>
      <c r="CH1116" s="68"/>
      <c r="CI1116" s="68"/>
      <c r="CJ1116" s="68"/>
      <c r="CK1116" s="68"/>
      <c r="CL1116" s="68"/>
      <c r="CM1116" s="68"/>
      <c r="CN1116" s="68"/>
      <c r="CO1116" s="68"/>
      <c r="CP1116" s="68"/>
      <c r="CQ1116" s="68"/>
      <c r="CR1116" s="68"/>
      <c r="CS1116" s="68"/>
      <c r="CT1116" s="68"/>
      <c r="CU1116" s="68"/>
      <c r="CV1116" s="68"/>
      <c r="CW1116" s="68"/>
      <c r="CX1116" s="68"/>
      <c r="CY1116" s="68"/>
      <c r="CZ1116" s="68"/>
      <c r="DA1116" s="68"/>
      <c r="DB1116" s="68"/>
      <c r="DC1116" s="68"/>
      <c r="DD1116" s="68"/>
      <c r="DE1116" s="68"/>
      <c r="DF1116" s="68"/>
      <c r="DG1116" s="68"/>
      <c r="DH1116" s="68"/>
      <c r="DI1116" s="68"/>
      <c r="DJ1116" s="68"/>
      <c r="DK1116" s="68"/>
      <c r="DL1116" s="68"/>
      <c r="DM1116" s="68"/>
      <c r="DN1116" s="68"/>
      <c r="DO1116" s="68"/>
      <c r="DP1116" s="68"/>
      <c r="DQ1116" s="68"/>
      <c r="DR1116" s="68"/>
      <c r="DS1116" s="68"/>
      <c r="DT1116" s="68"/>
      <c r="DU1116" s="68"/>
      <c r="DV1116" s="68"/>
      <c r="DW1116" s="68"/>
      <c r="DX1116" s="68"/>
      <c r="DY1116" s="68"/>
      <c r="DZ1116" s="68"/>
      <c r="EA1116" s="68"/>
      <c r="EB1116" s="68"/>
      <c r="EC1116" s="68"/>
      <c r="ED1116" s="68"/>
      <c r="EE1116" s="68"/>
      <c r="EF1116" s="68"/>
      <c r="EG1116" s="68"/>
      <c r="EH1116" s="68"/>
      <c r="EI1116" s="68"/>
      <c r="EJ1116" s="68"/>
      <c r="EK1116" s="68"/>
      <c r="EL1116" s="68"/>
      <c r="EM1116" s="68"/>
      <c r="EN1116" s="68"/>
      <c r="EO1116" s="68"/>
      <c r="EP1116" s="68"/>
      <c r="EQ1116" s="68"/>
      <c r="ER1116" s="68"/>
      <c r="ES1116" s="68"/>
      <c r="ET1116" s="68"/>
      <c r="EU1116" s="68"/>
      <c r="EV1116" s="68"/>
      <c r="EW1116" s="68"/>
      <c r="EX1116" s="68"/>
      <c r="EY1116" s="68"/>
      <c r="EZ1116" s="68"/>
      <c r="FA1116" s="68"/>
      <c r="FB1116" s="68"/>
      <c r="FC1116" s="68"/>
      <c r="FD1116" s="68"/>
      <c r="FE1116" s="68"/>
      <c r="FF1116" s="68"/>
      <c r="FG1116" s="68"/>
      <c r="FH1116" s="68"/>
      <c r="FI1116" s="68"/>
      <c r="FJ1116" s="68"/>
      <c r="FK1116" s="68"/>
      <c r="FL1116" s="68"/>
      <c r="FM1116" s="68"/>
      <c r="FN1116" s="68"/>
      <c r="FO1116" s="68"/>
      <c r="FP1116" s="68"/>
      <c r="FQ1116" s="68"/>
      <c r="FR1116" s="68"/>
      <c r="FS1116" s="68"/>
      <c r="FT1116" s="68"/>
      <c r="FU1116" s="68"/>
      <c r="FV1116" s="68"/>
      <c r="FW1116" s="68"/>
      <c r="FX1116" s="68"/>
      <c r="FY1116" s="68"/>
      <c r="FZ1116" s="68"/>
      <c r="GA1116" s="68"/>
      <c r="GB1116" s="68"/>
      <c r="GC1116" s="68"/>
      <c r="GD1116" s="68"/>
      <c r="GE1116" s="68"/>
      <c r="GF1116" s="68"/>
      <c r="GG1116" s="68"/>
      <c r="GH1116" s="68"/>
      <c r="GI1116" s="68"/>
      <c r="GJ1116" s="68"/>
      <c r="GK1116" s="68"/>
      <c r="GL1116" s="68"/>
      <c r="GM1116" s="68"/>
      <c r="GN1116" s="68"/>
      <c r="GO1116" s="68"/>
      <c r="GP1116" s="68"/>
      <c r="GQ1116" s="68"/>
      <c r="GR1116" s="68"/>
      <c r="GS1116" s="68"/>
      <c r="GT1116" s="68"/>
      <c r="GU1116" s="68"/>
      <c r="GV1116" s="68"/>
      <c r="GW1116" s="68"/>
      <c r="GX1116" s="68"/>
      <c r="GY1116" s="68"/>
      <c r="GZ1116" s="68"/>
      <c r="HA1116" s="68"/>
      <c r="HB1116" s="68"/>
      <c r="HC1116" s="68"/>
      <c r="HD1116" s="68"/>
      <c r="HE1116" s="68"/>
      <c r="HF1116" s="68"/>
      <c r="HG1116" s="68"/>
      <c r="HH1116" s="68"/>
      <c r="HI1116" s="68"/>
      <c r="HJ1116" s="68"/>
      <c r="HK1116" s="68"/>
      <c r="HL1116" s="68"/>
      <c r="HM1116" s="68"/>
      <c r="HN1116" s="68"/>
      <c r="HO1116" s="68"/>
      <c r="HP1116" s="68"/>
      <c r="HQ1116" s="68"/>
      <c r="HR1116" s="68"/>
      <c r="HS1116" s="68"/>
      <c r="HT1116" s="68"/>
      <c r="HU1116" s="68"/>
      <c r="HV1116" s="68"/>
      <c r="HW1116" s="68"/>
      <c r="HX1116" s="68"/>
      <c r="HY1116" s="68"/>
      <c r="HZ1116" s="68"/>
      <c r="IA1116" s="68"/>
      <c r="IB1116" s="68"/>
      <c r="IC1116" s="68"/>
      <c r="ID1116" s="68"/>
      <c r="IE1116" s="68"/>
      <c r="IF1116" s="68"/>
      <c r="IG1116" s="68"/>
      <c r="IH1116" s="68"/>
      <c r="II1116" s="68"/>
      <c r="IJ1116" s="68"/>
      <c r="IK1116" s="68"/>
      <c r="IL1116" s="68"/>
      <c r="IM1116" s="68"/>
      <c r="IN1116" s="68"/>
      <c r="IO1116" s="68"/>
      <c r="IP1116" s="68"/>
      <c r="IQ1116" s="68"/>
      <c r="IR1116" s="68"/>
      <c r="IS1116" s="68"/>
      <c r="IT1116" s="68"/>
      <c r="IU1116" s="68"/>
      <c r="IV1116" s="68"/>
      <c r="IW1116" s="68"/>
      <c r="IX1116" s="68"/>
      <c r="IY1116" s="68"/>
      <c r="IZ1116" s="68"/>
      <c r="JA1116" s="68"/>
      <c r="JB1116" s="68"/>
      <c r="JC1116" s="68"/>
      <c r="JD1116" s="68"/>
      <c r="JE1116" s="68"/>
      <c r="JF1116" s="68"/>
      <c r="JG1116" s="68"/>
      <c r="JH1116" s="68"/>
      <c r="JI1116" s="68"/>
      <c r="JJ1116" s="68"/>
      <c r="JK1116" s="68"/>
      <c r="JL1116" s="68"/>
      <c r="JM1116" s="68"/>
      <c r="JN1116" s="68"/>
      <c r="JO1116" s="68"/>
      <c r="JP1116" s="68"/>
      <c r="JQ1116" s="68"/>
      <c r="JR1116" s="68"/>
      <c r="JS1116" s="68"/>
      <c r="JT1116" s="68"/>
      <c r="JU1116" s="68"/>
      <c r="JV1116" s="68"/>
      <c r="JW1116" s="68"/>
      <c r="JX1116" s="68"/>
      <c r="JY1116" s="68"/>
      <c r="JZ1116" s="68"/>
      <c r="KA1116" s="68"/>
      <c r="KB1116" s="68"/>
      <c r="KC1116" s="68"/>
      <c r="KD1116" s="68"/>
      <c r="KE1116" s="68"/>
      <c r="KF1116" s="68"/>
      <c r="KG1116" s="68"/>
      <c r="KH1116" s="68"/>
      <c r="KI1116" s="68"/>
      <c r="KJ1116" s="68"/>
      <c r="KK1116" s="68"/>
      <c r="KL1116" s="68"/>
      <c r="KM1116" s="68"/>
      <c r="KN1116" s="68"/>
      <c r="KO1116" s="68"/>
      <c r="KP1116" s="68"/>
      <c r="KQ1116" s="68"/>
      <c r="KR1116" s="68"/>
      <c r="KS1116" s="68"/>
      <c r="KT1116" s="68"/>
      <c r="KU1116" s="68"/>
      <c r="KV1116" s="68"/>
      <c r="KW1116" s="68"/>
      <c r="KX1116" s="68"/>
      <c r="KY1116" s="68"/>
      <c r="KZ1116" s="68"/>
      <c r="LA1116" s="68"/>
      <c r="LB1116" s="68"/>
      <c r="LC1116" s="68"/>
      <c r="LD1116" s="68"/>
      <c r="LE1116" s="68"/>
      <c r="LF1116" s="68"/>
      <c r="LG1116" s="68"/>
      <c r="LH1116" s="68"/>
      <c r="LI1116" s="68"/>
      <c r="LJ1116" s="68"/>
      <c r="LK1116" s="68"/>
      <c r="LL1116" s="68"/>
      <c r="LM1116" s="68"/>
      <c r="LN1116" s="68"/>
      <c r="LO1116" s="68"/>
      <c r="LP1116" s="68"/>
      <c r="LQ1116" s="68"/>
      <c r="LR1116" s="68"/>
      <c r="LS1116" s="68"/>
      <c r="LT1116" s="68"/>
      <c r="LU1116" s="68"/>
      <c r="LV1116" s="68"/>
      <c r="LW1116" s="68"/>
      <c r="LX1116" s="68"/>
      <c r="LY1116" s="68"/>
      <c r="LZ1116" s="68"/>
      <c r="MA1116" s="68"/>
      <c r="MB1116" s="68"/>
      <c r="MC1116" s="68"/>
      <c r="MD1116" s="68"/>
      <c r="ME1116" s="68"/>
      <c r="MF1116" s="68"/>
      <c r="MG1116" s="68"/>
      <c r="MH1116" s="68"/>
      <c r="MI1116" s="68"/>
      <c r="MJ1116" s="68"/>
      <c r="MK1116" s="68"/>
      <c r="ML1116" s="68"/>
      <c r="MM1116" s="68"/>
      <c r="MN1116" s="68"/>
      <c r="MO1116" s="68"/>
      <c r="MP1116" s="68"/>
      <c r="MQ1116" s="68"/>
      <c r="MR1116" s="68"/>
      <c r="MS1116" s="68"/>
      <c r="MT1116" s="68"/>
      <c r="MU1116" s="68"/>
      <c r="MV1116" s="68"/>
      <c r="MW1116" s="68"/>
      <c r="MX1116" s="68"/>
      <c r="MY1116" s="68"/>
      <c r="MZ1116" s="68"/>
      <c r="NA1116" s="68"/>
      <c r="NB1116" s="68"/>
      <c r="NC1116" s="68"/>
      <c r="ND1116" s="68"/>
      <c r="NE1116" s="68"/>
      <c r="NF1116" s="68"/>
      <c r="NG1116" s="68"/>
      <c r="NH1116" s="68"/>
      <c r="NI1116" s="68"/>
      <c r="NJ1116" s="68"/>
      <c r="NK1116" s="68"/>
      <c r="NL1116" s="68"/>
      <c r="NM1116" s="68"/>
      <c r="NN1116" s="68"/>
      <c r="NO1116" s="68"/>
      <c r="NP1116" s="68"/>
      <c r="NQ1116" s="68"/>
      <c r="NR1116" s="68"/>
      <c r="NS1116" s="68"/>
      <c r="NT1116" s="68"/>
      <c r="NU1116" s="68"/>
      <c r="NV1116" s="68"/>
      <c r="NW1116" s="68"/>
      <c r="NX1116" s="68"/>
      <c r="NY1116" s="68"/>
      <c r="NZ1116" s="68"/>
      <c r="OA1116" s="68"/>
      <c r="OB1116" s="68"/>
      <c r="OC1116" s="68"/>
      <c r="OD1116" s="68"/>
      <c r="OE1116" s="68"/>
      <c r="OF1116" s="68"/>
      <c r="OG1116" s="68"/>
      <c r="OH1116" s="68"/>
      <c r="OI1116" s="68"/>
      <c r="OJ1116" s="68"/>
      <c r="OK1116" s="68"/>
      <c r="OL1116" s="68"/>
      <c r="OM1116" s="68"/>
      <c r="ON1116" s="68"/>
      <c r="OO1116" s="68"/>
      <c r="OP1116" s="68"/>
      <c r="OQ1116" s="68"/>
      <c r="OR1116" s="68"/>
      <c r="OS1116" s="68"/>
      <c r="OT1116" s="68"/>
      <c r="OU1116" s="68"/>
      <c r="OV1116" s="68"/>
      <c r="OW1116" s="68"/>
      <c r="OX1116" s="68"/>
      <c r="OY1116" s="68"/>
      <c r="OZ1116" s="68"/>
      <c r="PA1116" s="68"/>
      <c r="PB1116" s="68"/>
      <c r="PC1116" s="68"/>
      <c r="PD1116" s="68"/>
      <c r="PE1116" s="68"/>
      <c r="PF1116" s="68"/>
      <c r="PG1116" s="68"/>
      <c r="PH1116" s="68"/>
      <c r="PI1116" s="68"/>
      <c r="PJ1116" s="68"/>
      <c r="PK1116" s="68"/>
      <c r="PL1116" s="68"/>
      <c r="PM1116" s="68"/>
      <c r="PN1116" s="68"/>
      <c r="PO1116" s="68"/>
      <c r="PP1116" s="68"/>
      <c r="PQ1116" s="68"/>
      <c r="PR1116" s="68"/>
      <c r="PS1116" s="68"/>
      <c r="PT1116" s="68"/>
      <c r="PU1116" s="68"/>
      <c r="PV1116" s="68"/>
      <c r="PW1116" s="68"/>
      <c r="PX1116" s="68"/>
      <c r="PY1116" s="68"/>
      <c r="PZ1116" s="68"/>
      <c r="QA1116" s="68"/>
      <c r="QB1116" s="68"/>
      <c r="QC1116" s="68"/>
      <c r="QD1116" s="68"/>
      <c r="QE1116" s="68"/>
      <c r="QF1116" s="68"/>
      <c r="QG1116" s="68"/>
      <c r="QH1116" s="68"/>
      <c r="QI1116" s="68"/>
      <c r="QJ1116" s="68"/>
      <c r="QK1116" s="68"/>
      <c r="QL1116" s="68"/>
      <c r="QM1116" s="68"/>
      <c r="QN1116" s="68"/>
      <c r="QO1116" s="68"/>
      <c r="QP1116" s="68"/>
      <c r="QQ1116" s="68"/>
      <c r="QR1116" s="68"/>
      <c r="QS1116" s="68"/>
      <c r="QT1116" s="68"/>
      <c r="QU1116" s="68"/>
      <c r="QV1116" s="68"/>
      <c r="QW1116" s="68"/>
      <c r="QX1116" s="68"/>
      <c r="QY1116" s="68"/>
      <c r="QZ1116" s="68"/>
      <c r="RA1116" s="68"/>
      <c r="RB1116" s="68"/>
      <c r="RC1116" s="68"/>
      <c r="RD1116" s="68"/>
      <c r="RE1116" s="68"/>
      <c r="RF1116" s="68"/>
      <c r="RG1116" s="68"/>
      <c r="RH1116" s="68"/>
      <c r="RI1116" s="68"/>
      <c r="RJ1116" s="68"/>
      <c r="RK1116" s="68"/>
      <c r="RL1116" s="68"/>
      <c r="RM1116" s="68"/>
      <c r="RN1116" s="68"/>
      <c r="RO1116" s="68"/>
      <c r="RP1116" s="68"/>
      <c r="RQ1116" s="68"/>
      <c r="RR1116" s="68"/>
      <c r="RS1116" s="68"/>
      <c r="RT1116" s="68"/>
      <c r="RU1116" s="68"/>
      <c r="RV1116" s="68"/>
      <c r="RW1116" s="68"/>
      <c r="RX1116" s="68"/>
      <c r="RY1116" s="68"/>
      <c r="RZ1116" s="68"/>
      <c r="SA1116" s="68"/>
      <c r="SB1116" s="68"/>
      <c r="SC1116" s="68"/>
      <c r="SD1116" s="68"/>
      <c r="SE1116" s="68"/>
      <c r="SF1116" s="68"/>
      <c r="SG1116" s="68"/>
      <c r="SH1116" s="68"/>
      <c r="SI1116" s="68"/>
      <c r="SJ1116" s="68"/>
      <c r="SK1116" s="68"/>
      <c r="SL1116" s="68"/>
      <c r="SM1116" s="68"/>
      <c r="SN1116" s="68"/>
      <c r="SO1116" s="68"/>
      <c r="SP1116" s="68"/>
      <c r="SQ1116" s="68"/>
      <c r="SR1116" s="68"/>
      <c r="SS1116" s="68"/>
      <c r="ST1116" s="68"/>
      <c r="SU1116" s="68"/>
      <c r="SV1116" s="68"/>
    </row>
    <row r="1117" spans="1:516" ht="16.5" customHeight="1" x14ac:dyDescent="0.2">
      <c r="A1117" s="20">
        <v>509</v>
      </c>
      <c r="B1117" s="20" t="s">
        <v>62</v>
      </c>
      <c r="C1117" s="20" t="s">
        <v>915</v>
      </c>
      <c r="D1117" s="20" t="s">
        <v>38</v>
      </c>
      <c r="E1117" s="20" t="s">
        <v>1345</v>
      </c>
      <c r="F1117" s="22" t="s">
        <v>952</v>
      </c>
      <c r="G1117" s="20" t="s">
        <v>42</v>
      </c>
      <c r="H1117" s="20" t="s">
        <v>35</v>
      </c>
      <c r="I1117" s="20" t="s">
        <v>81</v>
      </c>
      <c r="J1117" s="22" t="s">
        <v>915</v>
      </c>
      <c r="K1117" s="20"/>
      <c r="L1117" s="20"/>
      <c r="M1117" s="20"/>
      <c r="N1117" s="20"/>
      <c r="O1117" s="23"/>
      <c r="P1117" s="23">
        <v>1500000</v>
      </c>
      <c r="Q1117" s="24">
        <v>1</v>
      </c>
      <c r="R1117" s="25">
        <v>45931</v>
      </c>
      <c r="S1117" s="20" t="s">
        <v>83</v>
      </c>
      <c r="T1117" s="26">
        <f t="shared" si="19"/>
        <v>1500000</v>
      </c>
      <c r="U1117" s="27" t="s">
        <v>100</v>
      </c>
      <c r="V1117" s="27" t="s">
        <v>100</v>
      </c>
      <c r="W1117" s="68"/>
      <c r="X1117" s="68"/>
      <c r="Y1117" s="68"/>
      <c r="Z1117" s="68"/>
      <c r="AA1117" s="68"/>
      <c r="AB1117" s="68"/>
      <c r="AC1117" s="68"/>
      <c r="AD1117" s="68"/>
      <c r="AE1117" s="68"/>
      <c r="AF1117" s="68"/>
      <c r="AG1117" s="68"/>
      <c r="AH1117" s="68"/>
      <c r="AI1117" s="68"/>
      <c r="AJ1117" s="68"/>
      <c r="AK1117" s="68"/>
      <c r="AL1117" s="68"/>
      <c r="AM1117" s="68"/>
      <c r="AN1117" s="68"/>
      <c r="AO1117" s="68"/>
      <c r="AP1117" s="68"/>
      <c r="AQ1117" s="68"/>
      <c r="AR1117" s="68"/>
      <c r="AS1117" s="68"/>
      <c r="AT1117" s="68"/>
      <c r="AU1117" s="68"/>
      <c r="AV1117" s="68"/>
      <c r="AW1117" s="68"/>
      <c r="AX1117" s="68"/>
      <c r="AY1117" s="68"/>
      <c r="AZ1117" s="68"/>
      <c r="BA1117" s="68"/>
      <c r="BB1117" s="68"/>
      <c r="BC1117" s="68"/>
      <c r="BD1117" s="68"/>
      <c r="BE1117" s="68"/>
      <c r="BF1117" s="68"/>
      <c r="BG1117" s="68"/>
      <c r="BH1117" s="68"/>
      <c r="BI1117" s="68"/>
      <c r="BJ1117" s="68"/>
      <c r="BK1117" s="68"/>
      <c r="BL1117" s="68"/>
      <c r="BM1117" s="68"/>
      <c r="BN1117" s="68"/>
      <c r="BO1117" s="68"/>
      <c r="BP1117" s="68"/>
      <c r="BQ1117" s="68"/>
      <c r="BR1117" s="68"/>
      <c r="BS1117" s="68"/>
      <c r="BT1117" s="68"/>
      <c r="BU1117" s="68"/>
      <c r="BV1117" s="68"/>
      <c r="BW1117" s="68"/>
      <c r="BX1117" s="68"/>
      <c r="BY1117" s="68"/>
      <c r="BZ1117" s="68"/>
      <c r="CA1117" s="68"/>
      <c r="CB1117" s="68"/>
      <c r="CC1117" s="68"/>
      <c r="CD1117" s="68"/>
      <c r="CE1117" s="68"/>
      <c r="CF1117" s="68"/>
      <c r="CG1117" s="68"/>
      <c r="CH1117" s="68"/>
      <c r="CI1117" s="68"/>
      <c r="CJ1117" s="68"/>
      <c r="CK1117" s="68"/>
      <c r="CL1117" s="68"/>
      <c r="CM1117" s="68"/>
      <c r="CN1117" s="68"/>
      <c r="CO1117" s="68"/>
      <c r="CP1117" s="68"/>
      <c r="CQ1117" s="68"/>
      <c r="CR1117" s="68"/>
      <c r="CS1117" s="68"/>
      <c r="CT1117" s="68"/>
      <c r="CU1117" s="68"/>
      <c r="CV1117" s="68"/>
      <c r="CW1117" s="68"/>
      <c r="CX1117" s="68"/>
      <c r="CY1117" s="68"/>
      <c r="CZ1117" s="68"/>
      <c r="DA1117" s="68"/>
      <c r="DB1117" s="68"/>
      <c r="DC1117" s="68"/>
      <c r="DD1117" s="68"/>
      <c r="DE1117" s="68"/>
      <c r="DF1117" s="68"/>
      <c r="DG1117" s="68"/>
      <c r="DH1117" s="68"/>
      <c r="DI1117" s="68"/>
      <c r="DJ1117" s="68"/>
      <c r="DK1117" s="68"/>
      <c r="DL1117" s="68"/>
      <c r="DM1117" s="68"/>
      <c r="DN1117" s="68"/>
      <c r="DO1117" s="68"/>
      <c r="DP1117" s="68"/>
      <c r="DQ1117" s="68"/>
      <c r="DR1117" s="68"/>
      <c r="DS1117" s="68"/>
      <c r="DT1117" s="68"/>
      <c r="DU1117" s="68"/>
      <c r="DV1117" s="68"/>
      <c r="DW1117" s="68"/>
      <c r="DX1117" s="68"/>
      <c r="DY1117" s="68"/>
      <c r="DZ1117" s="68"/>
      <c r="EA1117" s="68"/>
      <c r="EB1117" s="68"/>
      <c r="EC1117" s="68"/>
      <c r="ED1117" s="68"/>
      <c r="EE1117" s="68"/>
      <c r="EF1117" s="68"/>
      <c r="EG1117" s="68"/>
      <c r="EH1117" s="68"/>
      <c r="EI1117" s="68"/>
      <c r="EJ1117" s="68"/>
      <c r="EK1117" s="68"/>
      <c r="EL1117" s="68"/>
      <c r="EM1117" s="68"/>
      <c r="EN1117" s="68"/>
      <c r="EO1117" s="68"/>
      <c r="EP1117" s="68"/>
      <c r="EQ1117" s="68"/>
      <c r="ER1117" s="68"/>
      <c r="ES1117" s="68"/>
      <c r="ET1117" s="68"/>
      <c r="EU1117" s="68"/>
      <c r="EV1117" s="68"/>
      <c r="EW1117" s="68"/>
      <c r="EX1117" s="68"/>
      <c r="EY1117" s="68"/>
      <c r="EZ1117" s="68"/>
      <c r="FA1117" s="68"/>
      <c r="FB1117" s="68"/>
      <c r="FC1117" s="68"/>
      <c r="FD1117" s="68"/>
      <c r="FE1117" s="68"/>
      <c r="FF1117" s="68"/>
      <c r="FG1117" s="68"/>
      <c r="FH1117" s="68"/>
      <c r="FI1117" s="68"/>
      <c r="FJ1117" s="68"/>
      <c r="FK1117" s="68"/>
      <c r="FL1117" s="68"/>
      <c r="FM1117" s="68"/>
      <c r="FN1117" s="68"/>
      <c r="FO1117" s="68"/>
      <c r="FP1117" s="68"/>
      <c r="FQ1117" s="68"/>
      <c r="FR1117" s="68"/>
      <c r="FS1117" s="68"/>
      <c r="FT1117" s="68"/>
      <c r="FU1117" s="68"/>
      <c r="FV1117" s="68"/>
      <c r="FW1117" s="68"/>
      <c r="FX1117" s="68"/>
      <c r="FY1117" s="68"/>
      <c r="FZ1117" s="68"/>
      <c r="GA1117" s="68"/>
      <c r="GB1117" s="68"/>
      <c r="GC1117" s="68"/>
      <c r="GD1117" s="68"/>
      <c r="GE1117" s="68"/>
      <c r="GF1117" s="68"/>
      <c r="GG1117" s="68"/>
      <c r="GH1117" s="68"/>
      <c r="GI1117" s="68"/>
      <c r="GJ1117" s="68"/>
      <c r="GK1117" s="68"/>
      <c r="GL1117" s="68"/>
      <c r="GM1117" s="68"/>
      <c r="GN1117" s="68"/>
      <c r="GO1117" s="68"/>
      <c r="GP1117" s="68"/>
      <c r="GQ1117" s="68"/>
      <c r="GR1117" s="68"/>
      <c r="GS1117" s="68"/>
      <c r="GT1117" s="68"/>
      <c r="GU1117" s="68"/>
      <c r="GV1117" s="68"/>
      <c r="GW1117" s="68"/>
      <c r="GX1117" s="68"/>
      <c r="GY1117" s="68"/>
      <c r="GZ1117" s="68"/>
      <c r="HA1117" s="68"/>
      <c r="HB1117" s="68"/>
      <c r="HC1117" s="68"/>
      <c r="HD1117" s="68"/>
      <c r="HE1117" s="68"/>
      <c r="HF1117" s="68"/>
      <c r="HG1117" s="68"/>
      <c r="HH1117" s="68"/>
      <c r="HI1117" s="68"/>
      <c r="HJ1117" s="68"/>
      <c r="HK1117" s="68"/>
      <c r="HL1117" s="68"/>
      <c r="HM1117" s="68"/>
      <c r="HN1117" s="68"/>
      <c r="HO1117" s="68"/>
      <c r="HP1117" s="68"/>
      <c r="HQ1117" s="68"/>
      <c r="HR1117" s="68"/>
      <c r="HS1117" s="68"/>
      <c r="HT1117" s="68"/>
      <c r="HU1117" s="68"/>
      <c r="HV1117" s="68"/>
      <c r="HW1117" s="68"/>
      <c r="HX1117" s="68"/>
      <c r="HY1117" s="68"/>
      <c r="HZ1117" s="68"/>
      <c r="IA1117" s="68"/>
      <c r="IB1117" s="68"/>
      <c r="IC1117" s="68"/>
      <c r="ID1117" s="68"/>
      <c r="IE1117" s="68"/>
      <c r="IF1117" s="68"/>
      <c r="IG1117" s="68"/>
      <c r="IH1117" s="68"/>
      <c r="II1117" s="68"/>
      <c r="IJ1117" s="68"/>
      <c r="IK1117" s="68"/>
      <c r="IL1117" s="68"/>
      <c r="IM1117" s="68"/>
      <c r="IN1117" s="68"/>
      <c r="IO1117" s="68"/>
      <c r="IP1117" s="68"/>
      <c r="IQ1117" s="68"/>
      <c r="IR1117" s="68"/>
      <c r="IS1117" s="68"/>
      <c r="IT1117" s="68"/>
      <c r="IU1117" s="68"/>
      <c r="IV1117" s="68"/>
      <c r="IW1117" s="68"/>
      <c r="IX1117" s="68"/>
      <c r="IY1117" s="68"/>
      <c r="IZ1117" s="68"/>
      <c r="JA1117" s="68"/>
      <c r="JB1117" s="68"/>
      <c r="JC1117" s="68"/>
      <c r="JD1117" s="68"/>
      <c r="JE1117" s="68"/>
      <c r="JF1117" s="68"/>
      <c r="JG1117" s="68"/>
      <c r="JH1117" s="68"/>
      <c r="JI1117" s="68"/>
      <c r="JJ1117" s="68"/>
      <c r="JK1117" s="68"/>
      <c r="JL1117" s="68"/>
      <c r="JM1117" s="68"/>
      <c r="JN1117" s="68"/>
      <c r="JO1117" s="68"/>
      <c r="JP1117" s="68"/>
      <c r="JQ1117" s="68"/>
      <c r="JR1117" s="68"/>
      <c r="JS1117" s="68"/>
      <c r="JT1117" s="68"/>
      <c r="JU1117" s="68"/>
      <c r="JV1117" s="68"/>
      <c r="JW1117" s="68"/>
      <c r="JX1117" s="68"/>
      <c r="JY1117" s="68"/>
      <c r="JZ1117" s="68"/>
      <c r="KA1117" s="68"/>
      <c r="KB1117" s="68"/>
      <c r="KC1117" s="68"/>
      <c r="KD1117" s="68"/>
      <c r="KE1117" s="68"/>
      <c r="KF1117" s="68"/>
      <c r="KG1117" s="68"/>
      <c r="KH1117" s="68"/>
      <c r="KI1117" s="68"/>
      <c r="KJ1117" s="68"/>
      <c r="KK1117" s="68"/>
      <c r="KL1117" s="68"/>
      <c r="KM1117" s="68"/>
      <c r="KN1117" s="68"/>
      <c r="KO1117" s="68"/>
      <c r="KP1117" s="68"/>
      <c r="KQ1117" s="68"/>
      <c r="KR1117" s="68"/>
      <c r="KS1117" s="68"/>
      <c r="KT1117" s="68"/>
      <c r="KU1117" s="68"/>
      <c r="KV1117" s="68"/>
      <c r="KW1117" s="68"/>
      <c r="KX1117" s="68"/>
      <c r="KY1117" s="68"/>
      <c r="KZ1117" s="68"/>
      <c r="LA1117" s="68"/>
      <c r="LB1117" s="68"/>
      <c r="LC1117" s="68"/>
      <c r="LD1117" s="68"/>
      <c r="LE1117" s="68"/>
      <c r="LF1117" s="68"/>
      <c r="LG1117" s="68"/>
      <c r="LH1117" s="68"/>
      <c r="LI1117" s="68"/>
      <c r="LJ1117" s="68"/>
      <c r="LK1117" s="68"/>
      <c r="LL1117" s="68"/>
      <c r="LM1117" s="68"/>
      <c r="LN1117" s="68"/>
      <c r="LO1117" s="68"/>
      <c r="LP1117" s="68"/>
      <c r="LQ1117" s="68"/>
      <c r="LR1117" s="68"/>
      <c r="LS1117" s="68"/>
      <c r="LT1117" s="68"/>
      <c r="LU1117" s="68"/>
      <c r="LV1117" s="68"/>
      <c r="LW1117" s="68"/>
      <c r="LX1117" s="68"/>
      <c r="LY1117" s="68"/>
      <c r="LZ1117" s="68"/>
      <c r="MA1117" s="68"/>
      <c r="MB1117" s="68"/>
      <c r="MC1117" s="68"/>
      <c r="MD1117" s="68"/>
      <c r="ME1117" s="68"/>
      <c r="MF1117" s="68"/>
      <c r="MG1117" s="68"/>
      <c r="MH1117" s="68"/>
      <c r="MI1117" s="68"/>
      <c r="MJ1117" s="68"/>
      <c r="MK1117" s="68"/>
      <c r="ML1117" s="68"/>
      <c r="MM1117" s="68"/>
      <c r="MN1117" s="68"/>
      <c r="MO1117" s="68"/>
      <c r="MP1117" s="68"/>
      <c r="MQ1117" s="68"/>
      <c r="MR1117" s="68"/>
      <c r="MS1117" s="68"/>
      <c r="MT1117" s="68"/>
      <c r="MU1117" s="68"/>
      <c r="MV1117" s="68"/>
      <c r="MW1117" s="68"/>
      <c r="MX1117" s="68"/>
      <c r="MY1117" s="68"/>
      <c r="MZ1117" s="68"/>
      <c r="NA1117" s="68"/>
      <c r="NB1117" s="68"/>
      <c r="NC1117" s="68"/>
      <c r="ND1117" s="68"/>
      <c r="NE1117" s="68"/>
      <c r="NF1117" s="68"/>
      <c r="NG1117" s="68"/>
      <c r="NH1117" s="68"/>
      <c r="NI1117" s="68"/>
      <c r="NJ1117" s="68"/>
      <c r="NK1117" s="68"/>
      <c r="NL1117" s="68"/>
      <c r="NM1117" s="68"/>
      <c r="NN1117" s="68"/>
      <c r="NO1117" s="68"/>
      <c r="NP1117" s="68"/>
      <c r="NQ1117" s="68"/>
      <c r="NR1117" s="68"/>
      <c r="NS1117" s="68"/>
      <c r="NT1117" s="68"/>
      <c r="NU1117" s="68"/>
      <c r="NV1117" s="68"/>
      <c r="NW1117" s="68"/>
      <c r="NX1117" s="68"/>
      <c r="NY1117" s="68"/>
      <c r="NZ1117" s="68"/>
      <c r="OA1117" s="68"/>
      <c r="OB1117" s="68"/>
      <c r="OC1117" s="68"/>
      <c r="OD1117" s="68"/>
      <c r="OE1117" s="68"/>
      <c r="OF1117" s="68"/>
      <c r="OG1117" s="68"/>
      <c r="OH1117" s="68"/>
      <c r="OI1117" s="68"/>
      <c r="OJ1117" s="68"/>
      <c r="OK1117" s="68"/>
      <c r="OL1117" s="68"/>
      <c r="OM1117" s="68"/>
      <c r="ON1117" s="68"/>
      <c r="OO1117" s="68"/>
      <c r="OP1117" s="68"/>
      <c r="OQ1117" s="68"/>
      <c r="OR1117" s="68"/>
      <c r="OS1117" s="68"/>
      <c r="OT1117" s="68"/>
      <c r="OU1117" s="68"/>
      <c r="OV1117" s="68"/>
      <c r="OW1117" s="68"/>
      <c r="OX1117" s="68"/>
      <c r="OY1117" s="68"/>
      <c r="OZ1117" s="68"/>
      <c r="PA1117" s="68"/>
      <c r="PB1117" s="68"/>
      <c r="PC1117" s="68"/>
      <c r="PD1117" s="68"/>
      <c r="PE1117" s="68"/>
      <c r="PF1117" s="68"/>
      <c r="PG1117" s="68"/>
      <c r="PH1117" s="68"/>
      <c r="PI1117" s="68"/>
      <c r="PJ1117" s="68"/>
      <c r="PK1117" s="68"/>
      <c r="PL1117" s="68"/>
      <c r="PM1117" s="68"/>
      <c r="PN1117" s="68"/>
      <c r="PO1117" s="68"/>
      <c r="PP1117" s="68"/>
      <c r="PQ1117" s="68"/>
      <c r="PR1117" s="68"/>
      <c r="PS1117" s="68"/>
      <c r="PT1117" s="68"/>
      <c r="PU1117" s="68"/>
      <c r="PV1117" s="68"/>
      <c r="PW1117" s="68"/>
      <c r="PX1117" s="68"/>
      <c r="PY1117" s="68"/>
      <c r="PZ1117" s="68"/>
      <c r="QA1117" s="68"/>
      <c r="QB1117" s="68"/>
      <c r="QC1117" s="68"/>
      <c r="QD1117" s="68"/>
      <c r="QE1117" s="68"/>
      <c r="QF1117" s="68"/>
      <c r="QG1117" s="68"/>
      <c r="QH1117" s="68"/>
      <c r="QI1117" s="68"/>
      <c r="QJ1117" s="68"/>
      <c r="QK1117" s="68"/>
      <c r="QL1117" s="68"/>
      <c r="QM1117" s="68"/>
      <c r="QN1117" s="68"/>
      <c r="QO1117" s="68"/>
      <c r="QP1117" s="68"/>
      <c r="QQ1117" s="68"/>
      <c r="QR1117" s="68"/>
      <c r="QS1117" s="68"/>
      <c r="QT1117" s="68"/>
      <c r="QU1117" s="68"/>
      <c r="QV1117" s="68"/>
      <c r="QW1117" s="68"/>
      <c r="QX1117" s="68"/>
      <c r="QY1117" s="68"/>
      <c r="QZ1117" s="68"/>
      <c r="RA1117" s="68"/>
      <c r="RB1117" s="68"/>
      <c r="RC1117" s="68"/>
      <c r="RD1117" s="68"/>
      <c r="RE1117" s="68"/>
      <c r="RF1117" s="68"/>
      <c r="RG1117" s="68"/>
      <c r="RH1117" s="68"/>
      <c r="RI1117" s="68"/>
      <c r="RJ1117" s="68"/>
      <c r="RK1117" s="68"/>
      <c r="RL1117" s="68"/>
      <c r="RM1117" s="68"/>
      <c r="RN1117" s="68"/>
      <c r="RO1117" s="68"/>
      <c r="RP1117" s="68"/>
      <c r="RQ1117" s="68"/>
      <c r="RR1117" s="68"/>
      <c r="RS1117" s="68"/>
      <c r="RT1117" s="68"/>
      <c r="RU1117" s="68"/>
      <c r="RV1117" s="68"/>
      <c r="RW1117" s="68"/>
      <c r="RX1117" s="68"/>
      <c r="RY1117" s="68"/>
      <c r="RZ1117" s="68"/>
      <c r="SA1117" s="68"/>
      <c r="SB1117" s="68"/>
      <c r="SC1117" s="68"/>
      <c r="SD1117" s="68"/>
      <c r="SE1117" s="68"/>
      <c r="SF1117" s="68"/>
      <c r="SG1117" s="68"/>
      <c r="SH1117" s="68"/>
      <c r="SI1117" s="68"/>
      <c r="SJ1117" s="68"/>
      <c r="SK1117" s="68"/>
      <c r="SL1117" s="68"/>
      <c r="SM1117" s="68"/>
      <c r="SN1117" s="68"/>
      <c r="SO1117" s="68"/>
      <c r="SP1117" s="68"/>
      <c r="SQ1117" s="68"/>
      <c r="SR1117" s="68"/>
      <c r="SS1117" s="68"/>
      <c r="ST1117" s="68"/>
      <c r="SU1117" s="68"/>
      <c r="SV1117" s="68"/>
    </row>
    <row r="1118" spans="1:516" ht="16.5" customHeight="1" x14ac:dyDescent="0.2">
      <c r="A1118" s="20">
        <v>510</v>
      </c>
      <c r="B1118" s="20" t="s">
        <v>62</v>
      </c>
      <c r="C1118" s="20" t="s">
        <v>915</v>
      </c>
      <c r="D1118" s="20" t="s">
        <v>38</v>
      </c>
      <c r="E1118" s="20" t="s">
        <v>1345</v>
      </c>
      <c r="F1118" s="22" t="s">
        <v>952</v>
      </c>
      <c r="G1118" s="20" t="s">
        <v>42</v>
      </c>
      <c r="H1118" s="20" t="s">
        <v>35</v>
      </c>
      <c r="I1118" s="20" t="s">
        <v>81</v>
      </c>
      <c r="J1118" s="22" t="s">
        <v>915</v>
      </c>
      <c r="K1118" s="20"/>
      <c r="L1118" s="20"/>
      <c r="M1118" s="20"/>
      <c r="N1118" s="20"/>
      <c r="O1118" s="23"/>
      <c r="P1118" s="23">
        <v>1500000</v>
      </c>
      <c r="Q1118" s="24">
        <v>1</v>
      </c>
      <c r="R1118" s="25">
        <v>45962</v>
      </c>
      <c r="S1118" s="20" t="s">
        <v>83</v>
      </c>
      <c r="T1118" s="26">
        <f t="shared" si="19"/>
        <v>1500000</v>
      </c>
      <c r="U1118" s="27" t="s">
        <v>100</v>
      </c>
      <c r="V1118" s="27" t="s">
        <v>100</v>
      </c>
      <c r="W1118" s="68"/>
      <c r="X1118" s="68"/>
      <c r="Y1118" s="68"/>
      <c r="Z1118" s="68"/>
      <c r="AA1118" s="68"/>
      <c r="AB1118" s="68"/>
      <c r="AC1118" s="68"/>
      <c r="AD1118" s="68"/>
      <c r="AE1118" s="68"/>
      <c r="AF1118" s="68"/>
      <c r="AG1118" s="68"/>
      <c r="AH1118" s="68"/>
      <c r="AI1118" s="68"/>
      <c r="AJ1118" s="68"/>
      <c r="AK1118" s="68"/>
      <c r="AL1118" s="68"/>
      <c r="AM1118" s="68"/>
      <c r="AN1118" s="68"/>
      <c r="AO1118" s="68"/>
      <c r="AP1118" s="68"/>
      <c r="AQ1118" s="68"/>
      <c r="AR1118" s="68"/>
      <c r="AS1118" s="68"/>
      <c r="AT1118" s="68"/>
      <c r="AU1118" s="68"/>
      <c r="AV1118" s="68"/>
      <c r="AW1118" s="68"/>
      <c r="AX1118" s="68"/>
      <c r="AY1118" s="68"/>
      <c r="AZ1118" s="68"/>
      <c r="BA1118" s="68"/>
      <c r="BB1118" s="68"/>
      <c r="BC1118" s="68"/>
      <c r="BD1118" s="68"/>
      <c r="BE1118" s="68"/>
      <c r="BF1118" s="68"/>
      <c r="BG1118" s="68"/>
      <c r="BH1118" s="68"/>
      <c r="BI1118" s="68"/>
      <c r="BJ1118" s="68"/>
      <c r="BK1118" s="68"/>
      <c r="BL1118" s="68"/>
      <c r="BM1118" s="68"/>
      <c r="BN1118" s="68"/>
      <c r="BO1118" s="68"/>
      <c r="BP1118" s="68"/>
      <c r="BQ1118" s="68"/>
      <c r="BR1118" s="68"/>
      <c r="BS1118" s="68"/>
      <c r="BT1118" s="68"/>
      <c r="BU1118" s="68"/>
      <c r="BV1118" s="68"/>
      <c r="BW1118" s="68"/>
      <c r="BX1118" s="68"/>
      <c r="BY1118" s="68"/>
      <c r="BZ1118" s="68"/>
      <c r="CA1118" s="68"/>
      <c r="CB1118" s="68"/>
      <c r="CC1118" s="68"/>
      <c r="CD1118" s="68"/>
      <c r="CE1118" s="68"/>
      <c r="CF1118" s="68"/>
      <c r="CG1118" s="68"/>
      <c r="CH1118" s="68"/>
      <c r="CI1118" s="68"/>
      <c r="CJ1118" s="68"/>
      <c r="CK1118" s="68"/>
      <c r="CL1118" s="68"/>
      <c r="CM1118" s="68"/>
      <c r="CN1118" s="68"/>
      <c r="CO1118" s="68"/>
      <c r="CP1118" s="68"/>
      <c r="CQ1118" s="68"/>
      <c r="CR1118" s="68"/>
      <c r="CS1118" s="68"/>
      <c r="CT1118" s="68"/>
      <c r="CU1118" s="68"/>
      <c r="CV1118" s="68"/>
      <c r="CW1118" s="68"/>
      <c r="CX1118" s="68"/>
      <c r="CY1118" s="68"/>
      <c r="CZ1118" s="68"/>
      <c r="DA1118" s="68"/>
      <c r="DB1118" s="68"/>
      <c r="DC1118" s="68"/>
      <c r="DD1118" s="68"/>
      <c r="DE1118" s="68"/>
      <c r="DF1118" s="68"/>
      <c r="DG1118" s="68"/>
      <c r="DH1118" s="68"/>
      <c r="DI1118" s="68"/>
      <c r="DJ1118" s="68"/>
      <c r="DK1118" s="68"/>
      <c r="DL1118" s="68"/>
      <c r="DM1118" s="68"/>
      <c r="DN1118" s="68"/>
      <c r="DO1118" s="68"/>
      <c r="DP1118" s="68"/>
      <c r="DQ1118" s="68"/>
      <c r="DR1118" s="68"/>
      <c r="DS1118" s="68"/>
      <c r="DT1118" s="68"/>
      <c r="DU1118" s="68"/>
      <c r="DV1118" s="68"/>
      <c r="DW1118" s="68"/>
      <c r="DX1118" s="68"/>
      <c r="DY1118" s="68"/>
      <c r="DZ1118" s="68"/>
      <c r="EA1118" s="68"/>
      <c r="EB1118" s="68"/>
      <c r="EC1118" s="68"/>
      <c r="ED1118" s="68"/>
      <c r="EE1118" s="68"/>
      <c r="EF1118" s="68"/>
      <c r="EG1118" s="68"/>
      <c r="EH1118" s="68"/>
      <c r="EI1118" s="68"/>
      <c r="EJ1118" s="68"/>
      <c r="EK1118" s="68"/>
      <c r="EL1118" s="68"/>
      <c r="EM1118" s="68"/>
      <c r="EN1118" s="68"/>
      <c r="EO1118" s="68"/>
      <c r="EP1118" s="68"/>
      <c r="EQ1118" s="68"/>
      <c r="ER1118" s="68"/>
      <c r="ES1118" s="68"/>
      <c r="ET1118" s="68"/>
      <c r="EU1118" s="68"/>
      <c r="EV1118" s="68"/>
      <c r="EW1118" s="68"/>
      <c r="EX1118" s="68"/>
      <c r="EY1118" s="68"/>
      <c r="EZ1118" s="68"/>
      <c r="FA1118" s="68"/>
      <c r="FB1118" s="68"/>
      <c r="FC1118" s="68"/>
      <c r="FD1118" s="68"/>
      <c r="FE1118" s="68"/>
      <c r="FF1118" s="68"/>
      <c r="FG1118" s="68"/>
      <c r="FH1118" s="68"/>
      <c r="FI1118" s="68"/>
      <c r="FJ1118" s="68"/>
      <c r="FK1118" s="68"/>
      <c r="FL1118" s="68"/>
      <c r="FM1118" s="68"/>
      <c r="FN1118" s="68"/>
      <c r="FO1118" s="68"/>
      <c r="FP1118" s="68"/>
      <c r="FQ1118" s="68"/>
      <c r="FR1118" s="68"/>
      <c r="FS1118" s="68"/>
      <c r="FT1118" s="68"/>
      <c r="FU1118" s="68"/>
      <c r="FV1118" s="68"/>
      <c r="FW1118" s="68"/>
      <c r="FX1118" s="68"/>
      <c r="FY1118" s="68"/>
      <c r="FZ1118" s="68"/>
      <c r="GA1118" s="68"/>
      <c r="GB1118" s="68"/>
      <c r="GC1118" s="68"/>
      <c r="GD1118" s="68"/>
      <c r="GE1118" s="68"/>
      <c r="GF1118" s="68"/>
      <c r="GG1118" s="68"/>
      <c r="GH1118" s="68"/>
      <c r="GI1118" s="68"/>
      <c r="GJ1118" s="68"/>
      <c r="GK1118" s="68"/>
      <c r="GL1118" s="68"/>
      <c r="GM1118" s="68"/>
      <c r="GN1118" s="68"/>
      <c r="GO1118" s="68"/>
      <c r="GP1118" s="68"/>
      <c r="GQ1118" s="68"/>
      <c r="GR1118" s="68"/>
      <c r="GS1118" s="68"/>
      <c r="GT1118" s="68"/>
      <c r="GU1118" s="68"/>
      <c r="GV1118" s="68"/>
      <c r="GW1118" s="68"/>
      <c r="GX1118" s="68"/>
      <c r="GY1118" s="68"/>
      <c r="GZ1118" s="68"/>
      <c r="HA1118" s="68"/>
      <c r="HB1118" s="68"/>
      <c r="HC1118" s="68"/>
      <c r="HD1118" s="68"/>
      <c r="HE1118" s="68"/>
      <c r="HF1118" s="68"/>
      <c r="HG1118" s="68"/>
      <c r="HH1118" s="68"/>
      <c r="HI1118" s="68"/>
      <c r="HJ1118" s="68"/>
      <c r="HK1118" s="68"/>
      <c r="HL1118" s="68"/>
      <c r="HM1118" s="68"/>
      <c r="HN1118" s="68"/>
      <c r="HO1118" s="68"/>
      <c r="HP1118" s="68"/>
      <c r="HQ1118" s="68"/>
      <c r="HR1118" s="68"/>
      <c r="HS1118" s="68"/>
      <c r="HT1118" s="68"/>
      <c r="HU1118" s="68"/>
      <c r="HV1118" s="68"/>
      <c r="HW1118" s="68"/>
      <c r="HX1118" s="68"/>
      <c r="HY1118" s="68"/>
      <c r="HZ1118" s="68"/>
      <c r="IA1118" s="68"/>
      <c r="IB1118" s="68"/>
      <c r="IC1118" s="68"/>
      <c r="ID1118" s="68"/>
      <c r="IE1118" s="68"/>
      <c r="IF1118" s="68"/>
      <c r="IG1118" s="68"/>
      <c r="IH1118" s="68"/>
      <c r="II1118" s="68"/>
      <c r="IJ1118" s="68"/>
      <c r="IK1118" s="68"/>
      <c r="IL1118" s="68"/>
      <c r="IM1118" s="68"/>
      <c r="IN1118" s="68"/>
      <c r="IO1118" s="68"/>
      <c r="IP1118" s="68"/>
      <c r="IQ1118" s="68"/>
      <c r="IR1118" s="68"/>
      <c r="IS1118" s="68"/>
      <c r="IT1118" s="68"/>
      <c r="IU1118" s="68"/>
      <c r="IV1118" s="68"/>
      <c r="IW1118" s="68"/>
      <c r="IX1118" s="68"/>
      <c r="IY1118" s="68"/>
      <c r="IZ1118" s="68"/>
      <c r="JA1118" s="68"/>
      <c r="JB1118" s="68"/>
      <c r="JC1118" s="68"/>
      <c r="JD1118" s="68"/>
      <c r="JE1118" s="68"/>
      <c r="JF1118" s="68"/>
      <c r="JG1118" s="68"/>
      <c r="JH1118" s="68"/>
      <c r="JI1118" s="68"/>
      <c r="JJ1118" s="68"/>
      <c r="JK1118" s="68"/>
      <c r="JL1118" s="68"/>
      <c r="JM1118" s="68"/>
      <c r="JN1118" s="68"/>
      <c r="JO1118" s="68"/>
      <c r="JP1118" s="68"/>
      <c r="JQ1118" s="68"/>
      <c r="JR1118" s="68"/>
      <c r="JS1118" s="68"/>
      <c r="JT1118" s="68"/>
      <c r="JU1118" s="68"/>
      <c r="JV1118" s="68"/>
      <c r="JW1118" s="68"/>
      <c r="JX1118" s="68"/>
      <c r="JY1118" s="68"/>
      <c r="JZ1118" s="68"/>
      <c r="KA1118" s="68"/>
      <c r="KB1118" s="68"/>
      <c r="KC1118" s="68"/>
      <c r="KD1118" s="68"/>
      <c r="KE1118" s="68"/>
      <c r="KF1118" s="68"/>
      <c r="KG1118" s="68"/>
      <c r="KH1118" s="68"/>
      <c r="KI1118" s="68"/>
      <c r="KJ1118" s="68"/>
      <c r="KK1118" s="68"/>
      <c r="KL1118" s="68"/>
      <c r="KM1118" s="68"/>
      <c r="KN1118" s="68"/>
      <c r="KO1118" s="68"/>
      <c r="KP1118" s="68"/>
      <c r="KQ1118" s="68"/>
      <c r="KR1118" s="68"/>
      <c r="KS1118" s="68"/>
      <c r="KT1118" s="68"/>
      <c r="KU1118" s="68"/>
      <c r="KV1118" s="68"/>
      <c r="KW1118" s="68"/>
      <c r="KX1118" s="68"/>
      <c r="KY1118" s="68"/>
      <c r="KZ1118" s="68"/>
      <c r="LA1118" s="68"/>
      <c r="LB1118" s="68"/>
      <c r="LC1118" s="68"/>
      <c r="LD1118" s="68"/>
      <c r="LE1118" s="68"/>
      <c r="LF1118" s="68"/>
      <c r="LG1118" s="68"/>
      <c r="LH1118" s="68"/>
      <c r="LI1118" s="68"/>
      <c r="LJ1118" s="68"/>
      <c r="LK1118" s="68"/>
      <c r="LL1118" s="68"/>
      <c r="LM1118" s="68"/>
      <c r="LN1118" s="68"/>
      <c r="LO1118" s="68"/>
      <c r="LP1118" s="68"/>
      <c r="LQ1118" s="68"/>
      <c r="LR1118" s="68"/>
      <c r="LS1118" s="68"/>
      <c r="LT1118" s="68"/>
      <c r="LU1118" s="68"/>
      <c r="LV1118" s="68"/>
      <c r="LW1118" s="68"/>
      <c r="LX1118" s="68"/>
      <c r="LY1118" s="68"/>
      <c r="LZ1118" s="68"/>
      <c r="MA1118" s="68"/>
      <c r="MB1118" s="68"/>
      <c r="MC1118" s="68"/>
      <c r="MD1118" s="68"/>
      <c r="ME1118" s="68"/>
      <c r="MF1118" s="68"/>
      <c r="MG1118" s="68"/>
      <c r="MH1118" s="68"/>
      <c r="MI1118" s="68"/>
      <c r="MJ1118" s="68"/>
      <c r="MK1118" s="68"/>
      <c r="ML1118" s="68"/>
      <c r="MM1118" s="68"/>
      <c r="MN1118" s="68"/>
      <c r="MO1118" s="68"/>
      <c r="MP1118" s="68"/>
      <c r="MQ1118" s="68"/>
      <c r="MR1118" s="68"/>
      <c r="MS1118" s="68"/>
      <c r="MT1118" s="68"/>
      <c r="MU1118" s="68"/>
      <c r="MV1118" s="68"/>
      <c r="MW1118" s="68"/>
      <c r="MX1118" s="68"/>
      <c r="MY1118" s="68"/>
      <c r="MZ1118" s="68"/>
      <c r="NA1118" s="68"/>
      <c r="NB1118" s="68"/>
      <c r="NC1118" s="68"/>
      <c r="ND1118" s="68"/>
      <c r="NE1118" s="68"/>
      <c r="NF1118" s="68"/>
      <c r="NG1118" s="68"/>
      <c r="NH1118" s="68"/>
      <c r="NI1118" s="68"/>
      <c r="NJ1118" s="68"/>
      <c r="NK1118" s="68"/>
      <c r="NL1118" s="68"/>
      <c r="NM1118" s="68"/>
      <c r="NN1118" s="68"/>
      <c r="NO1118" s="68"/>
      <c r="NP1118" s="68"/>
      <c r="NQ1118" s="68"/>
      <c r="NR1118" s="68"/>
      <c r="NS1118" s="68"/>
      <c r="NT1118" s="68"/>
      <c r="NU1118" s="68"/>
      <c r="NV1118" s="68"/>
      <c r="NW1118" s="68"/>
      <c r="NX1118" s="68"/>
      <c r="NY1118" s="68"/>
      <c r="NZ1118" s="68"/>
      <c r="OA1118" s="68"/>
      <c r="OB1118" s="68"/>
      <c r="OC1118" s="68"/>
      <c r="OD1118" s="68"/>
      <c r="OE1118" s="68"/>
      <c r="OF1118" s="68"/>
      <c r="OG1118" s="68"/>
      <c r="OH1118" s="68"/>
      <c r="OI1118" s="68"/>
      <c r="OJ1118" s="68"/>
      <c r="OK1118" s="68"/>
      <c r="OL1118" s="68"/>
      <c r="OM1118" s="68"/>
      <c r="ON1118" s="68"/>
      <c r="OO1118" s="68"/>
      <c r="OP1118" s="68"/>
      <c r="OQ1118" s="68"/>
      <c r="OR1118" s="68"/>
      <c r="OS1118" s="68"/>
      <c r="OT1118" s="68"/>
      <c r="OU1118" s="68"/>
      <c r="OV1118" s="68"/>
      <c r="OW1118" s="68"/>
      <c r="OX1118" s="68"/>
      <c r="OY1118" s="68"/>
      <c r="OZ1118" s="68"/>
      <c r="PA1118" s="68"/>
      <c r="PB1118" s="68"/>
      <c r="PC1118" s="68"/>
      <c r="PD1118" s="68"/>
      <c r="PE1118" s="68"/>
      <c r="PF1118" s="68"/>
      <c r="PG1118" s="68"/>
      <c r="PH1118" s="68"/>
      <c r="PI1118" s="68"/>
      <c r="PJ1118" s="68"/>
      <c r="PK1118" s="68"/>
      <c r="PL1118" s="68"/>
      <c r="PM1118" s="68"/>
      <c r="PN1118" s="68"/>
      <c r="PO1118" s="68"/>
      <c r="PP1118" s="68"/>
      <c r="PQ1118" s="68"/>
      <c r="PR1118" s="68"/>
      <c r="PS1118" s="68"/>
      <c r="PT1118" s="68"/>
      <c r="PU1118" s="68"/>
      <c r="PV1118" s="68"/>
      <c r="PW1118" s="68"/>
      <c r="PX1118" s="68"/>
      <c r="PY1118" s="68"/>
      <c r="PZ1118" s="68"/>
      <c r="QA1118" s="68"/>
      <c r="QB1118" s="68"/>
      <c r="QC1118" s="68"/>
      <c r="QD1118" s="68"/>
      <c r="QE1118" s="68"/>
      <c r="QF1118" s="68"/>
      <c r="QG1118" s="68"/>
      <c r="QH1118" s="68"/>
      <c r="QI1118" s="68"/>
      <c r="QJ1118" s="68"/>
      <c r="QK1118" s="68"/>
      <c r="QL1118" s="68"/>
      <c r="QM1118" s="68"/>
      <c r="QN1118" s="68"/>
      <c r="QO1118" s="68"/>
      <c r="QP1118" s="68"/>
      <c r="QQ1118" s="68"/>
      <c r="QR1118" s="68"/>
      <c r="QS1118" s="68"/>
      <c r="QT1118" s="68"/>
      <c r="QU1118" s="68"/>
      <c r="QV1118" s="68"/>
      <c r="QW1118" s="68"/>
      <c r="QX1118" s="68"/>
      <c r="QY1118" s="68"/>
      <c r="QZ1118" s="68"/>
      <c r="RA1118" s="68"/>
      <c r="RB1118" s="68"/>
      <c r="RC1118" s="68"/>
      <c r="RD1118" s="68"/>
      <c r="RE1118" s="68"/>
      <c r="RF1118" s="68"/>
      <c r="RG1118" s="68"/>
      <c r="RH1118" s="68"/>
      <c r="RI1118" s="68"/>
      <c r="RJ1118" s="68"/>
      <c r="RK1118" s="68"/>
      <c r="RL1118" s="68"/>
      <c r="RM1118" s="68"/>
      <c r="RN1118" s="68"/>
      <c r="RO1118" s="68"/>
      <c r="RP1118" s="68"/>
      <c r="RQ1118" s="68"/>
      <c r="RR1118" s="68"/>
      <c r="RS1118" s="68"/>
      <c r="RT1118" s="68"/>
      <c r="RU1118" s="68"/>
      <c r="RV1118" s="68"/>
      <c r="RW1118" s="68"/>
      <c r="RX1118" s="68"/>
      <c r="RY1118" s="68"/>
      <c r="RZ1118" s="68"/>
      <c r="SA1118" s="68"/>
      <c r="SB1118" s="68"/>
      <c r="SC1118" s="68"/>
      <c r="SD1118" s="68"/>
      <c r="SE1118" s="68"/>
      <c r="SF1118" s="68"/>
      <c r="SG1118" s="68"/>
      <c r="SH1118" s="68"/>
      <c r="SI1118" s="68"/>
      <c r="SJ1118" s="68"/>
      <c r="SK1118" s="68"/>
      <c r="SL1118" s="68"/>
      <c r="SM1118" s="68"/>
      <c r="SN1118" s="68"/>
      <c r="SO1118" s="68"/>
      <c r="SP1118" s="68"/>
      <c r="SQ1118" s="68"/>
      <c r="SR1118" s="68"/>
      <c r="SS1118" s="68"/>
      <c r="ST1118" s="68"/>
      <c r="SU1118" s="68"/>
      <c r="SV1118" s="68"/>
    </row>
    <row r="1119" spans="1:516" ht="16.5" customHeight="1" x14ac:dyDescent="0.2">
      <c r="A1119" s="20">
        <v>511</v>
      </c>
      <c r="B1119" s="20" t="s">
        <v>62</v>
      </c>
      <c r="C1119" s="20" t="s">
        <v>915</v>
      </c>
      <c r="D1119" s="20" t="s">
        <v>38</v>
      </c>
      <c r="E1119" s="20" t="s">
        <v>1345</v>
      </c>
      <c r="F1119" s="22" t="s">
        <v>952</v>
      </c>
      <c r="G1119" s="20" t="s">
        <v>42</v>
      </c>
      <c r="H1119" s="20" t="s">
        <v>35</v>
      </c>
      <c r="I1119" s="20" t="s">
        <v>81</v>
      </c>
      <c r="J1119" s="22" t="s">
        <v>915</v>
      </c>
      <c r="K1119" s="20"/>
      <c r="L1119" s="20"/>
      <c r="M1119" s="20"/>
      <c r="N1119" s="20"/>
      <c r="O1119" s="23"/>
      <c r="P1119" s="23">
        <v>1500000</v>
      </c>
      <c r="Q1119" s="24">
        <v>1</v>
      </c>
      <c r="R1119" s="25">
        <v>45992</v>
      </c>
      <c r="S1119" s="20" t="s">
        <v>83</v>
      </c>
      <c r="T1119" s="26">
        <f t="shared" si="19"/>
        <v>1500000</v>
      </c>
      <c r="U1119" s="27" t="s">
        <v>100</v>
      </c>
      <c r="V1119" s="27" t="s">
        <v>100</v>
      </c>
      <c r="W1119" s="68"/>
      <c r="X1119" s="68"/>
      <c r="Y1119" s="68"/>
      <c r="Z1119" s="68"/>
      <c r="AA1119" s="68"/>
      <c r="AB1119" s="68"/>
      <c r="AC1119" s="68"/>
      <c r="AD1119" s="68"/>
      <c r="AE1119" s="68"/>
      <c r="AF1119" s="68"/>
      <c r="AG1119" s="68"/>
      <c r="AH1119" s="68"/>
      <c r="AI1119" s="68"/>
      <c r="AJ1119" s="68"/>
      <c r="AK1119" s="68"/>
      <c r="AL1119" s="68"/>
      <c r="AM1119" s="68"/>
      <c r="AN1119" s="68"/>
      <c r="AO1119" s="68"/>
      <c r="AP1119" s="68"/>
      <c r="AQ1119" s="68"/>
      <c r="AR1119" s="68"/>
      <c r="AS1119" s="68"/>
      <c r="AT1119" s="68"/>
      <c r="AU1119" s="68"/>
      <c r="AV1119" s="68"/>
      <c r="AW1119" s="68"/>
      <c r="AX1119" s="68"/>
      <c r="AY1119" s="68"/>
      <c r="AZ1119" s="68"/>
      <c r="BA1119" s="68"/>
      <c r="BB1119" s="68"/>
      <c r="BC1119" s="68"/>
      <c r="BD1119" s="68"/>
      <c r="BE1119" s="68"/>
      <c r="BF1119" s="68"/>
      <c r="BG1119" s="68"/>
      <c r="BH1119" s="68"/>
      <c r="BI1119" s="68"/>
      <c r="BJ1119" s="68"/>
      <c r="BK1119" s="68"/>
      <c r="BL1119" s="68"/>
      <c r="BM1119" s="68"/>
      <c r="BN1119" s="68"/>
      <c r="BO1119" s="68"/>
      <c r="BP1119" s="68"/>
      <c r="BQ1119" s="68"/>
      <c r="BR1119" s="68"/>
      <c r="BS1119" s="68"/>
      <c r="BT1119" s="68"/>
      <c r="BU1119" s="68"/>
      <c r="BV1119" s="68"/>
      <c r="BW1119" s="68"/>
      <c r="BX1119" s="68"/>
      <c r="BY1119" s="68"/>
      <c r="BZ1119" s="68"/>
      <c r="CA1119" s="68"/>
      <c r="CB1119" s="68"/>
      <c r="CC1119" s="68"/>
      <c r="CD1119" s="68"/>
      <c r="CE1119" s="68"/>
      <c r="CF1119" s="68"/>
      <c r="CG1119" s="68"/>
      <c r="CH1119" s="68"/>
      <c r="CI1119" s="68"/>
      <c r="CJ1119" s="68"/>
      <c r="CK1119" s="68"/>
      <c r="CL1119" s="68"/>
      <c r="CM1119" s="68"/>
      <c r="CN1119" s="68"/>
      <c r="CO1119" s="68"/>
      <c r="CP1119" s="68"/>
      <c r="CQ1119" s="68"/>
      <c r="CR1119" s="68"/>
      <c r="CS1119" s="68"/>
      <c r="CT1119" s="68"/>
      <c r="CU1119" s="68"/>
      <c r="CV1119" s="68"/>
      <c r="CW1119" s="68"/>
      <c r="CX1119" s="68"/>
      <c r="CY1119" s="68"/>
      <c r="CZ1119" s="68"/>
      <c r="DA1119" s="68"/>
      <c r="DB1119" s="68"/>
      <c r="DC1119" s="68"/>
      <c r="DD1119" s="68"/>
      <c r="DE1119" s="68"/>
      <c r="DF1119" s="68"/>
      <c r="DG1119" s="68"/>
      <c r="DH1119" s="68"/>
      <c r="DI1119" s="68"/>
      <c r="DJ1119" s="68"/>
      <c r="DK1119" s="68"/>
      <c r="DL1119" s="68"/>
      <c r="DM1119" s="68"/>
      <c r="DN1119" s="68"/>
      <c r="DO1119" s="68"/>
      <c r="DP1119" s="68"/>
      <c r="DQ1119" s="68"/>
      <c r="DR1119" s="68"/>
      <c r="DS1119" s="68"/>
      <c r="DT1119" s="68"/>
      <c r="DU1119" s="68"/>
      <c r="DV1119" s="68"/>
      <c r="DW1119" s="68"/>
      <c r="DX1119" s="68"/>
      <c r="DY1119" s="68"/>
      <c r="DZ1119" s="68"/>
      <c r="EA1119" s="68"/>
      <c r="EB1119" s="68"/>
      <c r="EC1119" s="68"/>
      <c r="ED1119" s="68"/>
      <c r="EE1119" s="68"/>
      <c r="EF1119" s="68"/>
      <c r="EG1119" s="68"/>
      <c r="EH1119" s="68"/>
      <c r="EI1119" s="68"/>
      <c r="EJ1119" s="68"/>
      <c r="EK1119" s="68"/>
      <c r="EL1119" s="68"/>
      <c r="EM1119" s="68"/>
      <c r="EN1119" s="68"/>
      <c r="EO1119" s="68"/>
      <c r="EP1119" s="68"/>
      <c r="EQ1119" s="68"/>
      <c r="ER1119" s="68"/>
      <c r="ES1119" s="68"/>
      <c r="ET1119" s="68"/>
      <c r="EU1119" s="68"/>
      <c r="EV1119" s="68"/>
      <c r="EW1119" s="68"/>
      <c r="EX1119" s="68"/>
      <c r="EY1119" s="68"/>
      <c r="EZ1119" s="68"/>
      <c r="FA1119" s="68"/>
      <c r="FB1119" s="68"/>
      <c r="FC1119" s="68"/>
      <c r="FD1119" s="68"/>
      <c r="FE1119" s="68"/>
      <c r="FF1119" s="68"/>
      <c r="FG1119" s="68"/>
      <c r="FH1119" s="68"/>
      <c r="FI1119" s="68"/>
      <c r="FJ1119" s="68"/>
      <c r="FK1119" s="68"/>
      <c r="FL1119" s="68"/>
      <c r="FM1119" s="68"/>
      <c r="FN1119" s="68"/>
      <c r="FO1119" s="68"/>
      <c r="FP1119" s="68"/>
      <c r="FQ1119" s="68"/>
      <c r="FR1119" s="68"/>
      <c r="FS1119" s="68"/>
      <c r="FT1119" s="68"/>
      <c r="FU1119" s="68"/>
      <c r="FV1119" s="68"/>
      <c r="FW1119" s="68"/>
      <c r="FX1119" s="68"/>
      <c r="FY1119" s="68"/>
      <c r="FZ1119" s="68"/>
      <c r="GA1119" s="68"/>
      <c r="GB1119" s="68"/>
      <c r="GC1119" s="68"/>
      <c r="GD1119" s="68"/>
      <c r="GE1119" s="68"/>
      <c r="GF1119" s="68"/>
      <c r="GG1119" s="68"/>
      <c r="GH1119" s="68"/>
      <c r="GI1119" s="68"/>
      <c r="GJ1119" s="68"/>
      <c r="GK1119" s="68"/>
      <c r="GL1119" s="68"/>
      <c r="GM1119" s="68"/>
      <c r="GN1119" s="68"/>
      <c r="GO1119" s="68"/>
      <c r="GP1119" s="68"/>
      <c r="GQ1119" s="68"/>
      <c r="GR1119" s="68"/>
      <c r="GS1119" s="68"/>
      <c r="GT1119" s="68"/>
      <c r="GU1119" s="68"/>
      <c r="GV1119" s="68"/>
      <c r="GW1119" s="68"/>
      <c r="GX1119" s="68"/>
      <c r="GY1119" s="68"/>
      <c r="GZ1119" s="68"/>
      <c r="HA1119" s="68"/>
      <c r="HB1119" s="68"/>
      <c r="HC1119" s="68"/>
      <c r="HD1119" s="68"/>
      <c r="HE1119" s="68"/>
      <c r="HF1119" s="68"/>
      <c r="HG1119" s="68"/>
      <c r="HH1119" s="68"/>
      <c r="HI1119" s="68"/>
      <c r="HJ1119" s="68"/>
      <c r="HK1119" s="68"/>
      <c r="HL1119" s="68"/>
      <c r="HM1119" s="68"/>
      <c r="HN1119" s="68"/>
      <c r="HO1119" s="68"/>
      <c r="HP1119" s="68"/>
      <c r="HQ1119" s="68"/>
      <c r="HR1119" s="68"/>
      <c r="HS1119" s="68"/>
      <c r="HT1119" s="68"/>
      <c r="HU1119" s="68"/>
      <c r="HV1119" s="68"/>
      <c r="HW1119" s="68"/>
      <c r="HX1119" s="68"/>
      <c r="HY1119" s="68"/>
      <c r="HZ1119" s="68"/>
      <c r="IA1119" s="68"/>
      <c r="IB1119" s="68"/>
      <c r="IC1119" s="68"/>
      <c r="ID1119" s="68"/>
      <c r="IE1119" s="68"/>
      <c r="IF1119" s="68"/>
      <c r="IG1119" s="68"/>
      <c r="IH1119" s="68"/>
      <c r="II1119" s="68"/>
      <c r="IJ1119" s="68"/>
      <c r="IK1119" s="68"/>
      <c r="IL1119" s="68"/>
      <c r="IM1119" s="68"/>
      <c r="IN1119" s="68"/>
      <c r="IO1119" s="68"/>
      <c r="IP1119" s="68"/>
      <c r="IQ1119" s="68"/>
      <c r="IR1119" s="68"/>
      <c r="IS1119" s="68"/>
      <c r="IT1119" s="68"/>
      <c r="IU1119" s="68"/>
      <c r="IV1119" s="68"/>
      <c r="IW1119" s="68"/>
      <c r="IX1119" s="68"/>
      <c r="IY1119" s="68"/>
      <c r="IZ1119" s="68"/>
      <c r="JA1119" s="68"/>
      <c r="JB1119" s="68"/>
      <c r="JC1119" s="68"/>
      <c r="JD1119" s="68"/>
      <c r="JE1119" s="68"/>
      <c r="JF1119" s="68"/>
      <c r="JG1119" s="68"/>
      <c r="JH1119" s="68"/>
      <c r="JI1119" s="68"/>
      <c r="JJ1119" s="68"/>
      <c r="JK1119" s="68"/>
      <c r="JL1119" s="68"/>
      <c r="JM1119" s="68"/>
      <c r="JN1119" s="68"/>
      <c r="JO1119" s="68"/>
      <c r="JP1119" s="68"/>
      <c r="JQ1119" s="68"/>
      <c r="JR1119" s="68"/>
      <c r="JS1119" s="68"/>
      <c r="JT1119" s="68"/>
      <c r="JU1119" s="68"/>
      <c r="JV1119" s="68"/>
      <c r="JW1119" s="68"/>
      <c r="JX1119" s="68"/>
      <c r="JY1119" s="68"/>
      <c r="JZ1119" s="68"/>
      <c r="KA1119" s="68"/>
      <c r="KB1119" s="68"/>
      <c r="KC1119" s="68"/>
      <c r="KD1119" s="68"/>
      <c r="KE1119" s="68"/>
      <c r="KF1119" s="68"/>
      <c r="KG1119" s="68"/>
      <c r="KH1119" s="68"/>
      <c r="KI1119" s="68"/>
      <c r="KJ1119" s="68"/>
      <c r="KK1119" s="68"/>
      <c r="KL1119" s="68"/>
      <c r="KM1119" s="68"/>
      <c r="KN1119" s="68"/>
      <c r="KO1119" s="68"/>
      <c r="KP1119" s="68"/>
      <c r="KQ1119" s="68"/>
      <c r="KR1119" s="68"/>
      <c r="KS1119" s="68"/>
      <c r="KT1119" s="68"/>
      <c r="KU1119" s="68"/>
      <c r="KV1119" s="68"/>
      <c r="KW1119" s="68"/>
      <c r="KX1119" s="68"/>
      <c r="KY1119" s="68"/>
      <c r="KZ1119" s="68"/>
      <c r="LA1119" s="68"/>
      <c r="LB1119" s="68"/>
      <c r="LC1119" s="68"/>
      <c r="LD1119" s="68"/>
      <c r="LE1119" s="68"/>
      <c r="LF1119" s="68"/>
      <c r="LG1119" s="68"/>
      <c r="LH1119" s="68"/>
      <c r="LI1119" s="68"/>
      <c r="LJ1119" s="68"/>
      <c r="LK1119" s="68"/>
      <c r="LL1119" s="68"/>
      <c r="LM1119" s="68"/>
      <c r="LN1119" s="68"/>
      <c r="LO1119" s="68"/>
      <c r="LP1119" s="68"/>
      <c r="LQ1119" s="68"/>
      <c r="LR1119" s="68"/>
      <c r="LS1119" s="68"/>
      <c r="LT1119" s="68"/>
      <c r="LU1119" s="68"/>
      <c r="LV1119" s="68"/>
      <c r="LW1119" s="68"/>
      <c r="LX1119" s="68"/>
      <c r="LY1119" s="68"/>
      <c r="LZ1119" s="68"/>
      <c r="MA1119" s="68"/>
      <c r="MB1119" s="68"/>
      <c r="MC1119" s="68"/>
      <c r="MD1119" s="68"/>
      <c r="ME1119" s="68"/>
      <c r="MF1119" s="68"/>
      <c r="MG1119" s="68"/>
      <c r="MH1119" s="68"/>
      <c r="MI1119" s="68"/>
      <c r="MJ1119" s="68"/>
      <c r="MK1119" s="68"/>
      <c r="ML1119" s="68"/>
      <c r="MM1119" s="68"/>
      <c r="MN1119" s="68"/>
      <c r="MO1119" s="68"/>
      <c r="MP1119" s="68"/>
      <c r="MQ1119" s="68"/>
      <c r="MR1119" s="68"/>
      <c r="MS1119" s="68"/>
      <c r="MT1119" s="68"/>
      <c r="MU1119" s="68"/>
      <c r="MV1119" s="68"/>
      <c r="MW1119" s="68"/>
      <c r="MX1119" s="68"/>
      <c r="MY1119" s="68"/>
      <c r="MZ1119" s="68"/>
      <c r="NA1119" s="68"/>
      <c r="NB1119" s="68"/>
      <c r="NC1119" s="68"/>
      <c r="ND1119" s="68"/>
      <c r="NE1119" s="68"/>
      <c r="NF1119" s="68"/>
      <c r="NG1119" s="68"/>
      <c r="NH1119" s="68"/>
      <c r="NI1119" s="68"/>
      <c r="NJ1119" s="68"/>
      <c r="NK1119" s="68"/>
      <c r="NL1119" s="68"/>
      <c r="NM1119" s="68"/>
      <c r="NN1119" s="68"/>
      <c r="NO1119" s="68"/>
      <c r="NP1119" s="68"/>
      <c r="NQ1119" s="68"/>
      <c r="NR1119" s="68"/>
      <c r="NS1119" s="68"/>
      <c r="NT1119" s="68"/>
      <c r="NU1119" s="68"/>
      <c r="NV1119" s="68"/>
      <c r="NW1119" s="68"/>
      <c r="NX1119" s="68"/>
      <c r="NY1119" s="68"/>
      <c r="NZ1119" s="68"/>
      <c r="OA1119" s="68"/>
      <c r="OB1119" s="68"/>
      <c r="OC1119" s="68"/>
      <c r="OD1119" s="68"/>
      <c r="OE1119" s="68"/>
      <c r="OF1119" s="68"/>
      <c r="OG1119" s="68"/>
      <c r="OH1119" s="68"/>
      <c r="OI1119" s="68"/>
      <c r="OJ1119" s="68"/>
      <c r="OK1119" s="68"/>
      <c r="OL1119" s="68"/>
      <c r="OM1119" s="68"/>
      <c r="ON1119" s="68"/>
      <c r="OO1119" s="68"/>
      <c r="OP1119" s="68"/>
      <c r="OQ1119" s="68"/>
      <c r="OR1119" s="68"/>
      <c r="OS1119" s="68"/>
      <c r="OT1119" s="68"/>
      <c r="OU1119" s="68"/>
      <c r="OV1119" s="68"/>
      <c r="OW1119" s="68"/>
      <c r="OX1119" s="68"/>
      <c r="OY1119" s="68"/>
      <c r="OZ1119" s="68"/>
      <c r="PA1119" s="68"/>
      <c r="PB1119" s="68"/>
      <c r="PC1119" s="68"/>
      <c r="PD1119" s="68"/>
      <c r="PE1119" s="68"/>
      <c r="PF1119" s="68"/>
      <c r="PG1119" s="68"/>
      <c r="PH1119" s="68"/>
      <c r="PI1119" s="68"/>
      <c r="PJ1119" s="68"/>
      <c r="PK1119" s="68"/>
      <c r="PL1119" s="68"/>
      <c r="PM1119" s="68"/>
      <c r="PN1119" s="68"/>
      <c r="PO1119" s="68"/>
      <c r="PP1119" s="68"/>
      <c r="PQ1119" s="68"/>
      <c r="PR1119" s="68"/>
      <c r="PS1119" s="68"/>
      <c r="PT1119" s="68"/>
      <c r="PU1119" s="68"/>
      <c r="PV1119" s="68"/>
      <c r="PW1119" s="68"/>
      <c r="PX1119" s="68"/>
      <c r="PY1119" s="68"/>
      <c r="PZ1119" s="68"/>
      <c r="QA1119" s="68"/>
      <c r="QB1119" s="68"/>
      <c r="QC1119" s="68"/>
      <c r="QD1119" s="68"/>
      <c r="QE1119" s="68"/>
      <c r="QF1119" s="68"/>
      <c r="QG1119" s="68"/>
      <c r="QH1119" s="68"/>
      <c r="QI1119" s="68"/>
      <c r="QJ1119" s="68"/>
      <c r="QK1119" s="68"/>
      <c r="QL1119" s="68"/>
      <c r="QM1119" s="68"/>
      <c r="QN1119" s="68"/>
      <c r="QO1119" s="68"/>
      <c r="QP1119" s="68"/>
      <c r="QQ1119" s="68"/>
      <c r="QR1119" s="68"/>
      <c r="QS1119" s="68"/>
      <c r="QT1119" s="68"/>
      <c r="QU1119" s="68"/>
      <c r="QV1119" s="68"/>
      <c r="QW1119" s="68"/>
      <c r="QX1119" s="68"/>
      <c r="QY1119" s="68"/>
      <c r="QZ1119" s="68"/>
      <c r="RA1119" s="68"/>
      <c r="RB1119" s="68"/>
      <c r="RC1119" s="68"/>
      <c r="RD1119" s="68"/>
      <c r="RE1119" s="68"/>
      <c r="RF1119" s="68"/>
      <c r="RG1119" s="68"/>
      <c r="RH1119" s="68"/>
      <c r="RI1119" s="68"/>
      <c r="RJ1119" s="68"/>
      <c r="RK1119" s="68"/>
      <c r="RL1119" s="68"/>
      <c r="RM1119" s="68"/>
      <c r="RN1119" s="68"/>
      <c r="RO1119" s="68"/>
      <c r="RP1119" s="68"/>
      <c r="RQ1119" s="68"/>
      <c r="RR1119" s="68"/>
      <c r="RS1119" s="68"/>
      <c r="RT1119" s="68"/>
      <c r="RU1119" s="68"/>
      <c r="RV1119" s="68"/>
      <c r="RW1119" s="68"/>
      <c r="RX1119" s="68"/>
      <c r="RY1119" s="68"/>
      <c r="RZ1119" s="68"/>
      <c r="SA1119" s="68"/>
      <c r="SB1119" s="68"/>
      <c r="SC1119" s="68"/>
      <c r="SD1119" s="68"/>
      <c r="SE1119" s="68"/>
      <c r="SF1119" s="68"/>
      <c r="SG1119" s="68"/>
      <c r="SH1119" s="68"/>
      <c r="SI1119" s="68"/>
      <c r="SJ1119" s="68"/>
      <c r="SK1119" s="68"/>
      <c r="SL1119" s="68"/>
      <c r="SM1119" s="68"/>
      <c r="SN1119" s="68"/>
      <c r="SO1119" s="68"/>
      <c r="SP1119" s="68"/>
      <c r="SQ1119" s="68"/>
      <c r="SR1119" s="68"/>
      <c r="SS1119" s="68"/>
      <c r="ST1119" s="68"/>
      <c r="SU1119" s="68"/>
      <c r="SV1119" s="68"/>
    </row>
    <row r="1120" spans="1:516" ht="16.5" customHeight="1" x14ac:dyDescent="0.2">
      <c r="A1120" s="20">
        <v>512</v>
      </c>
      <c r="B1120" s="20" t="s">
        <v>62</v>
      </c>
      <c r="C1120" s="20" t="s">
        <v>915</v>
      </c>
      <c r="D1120" s="20" t="s">
        <v>38</v>
      </c>
      <c r="E1120" s="20" t="s">
        <v>1345</v>
      </c>
      <c r="F1120" s="22" t="s">
        <v>953</v>
      </c>
      <c r="G1120" s="20" t="s">
        <v>84</v>
      </c>
      <c r="H1120" s="20" t="s">
        <v>35</v>
      </c>
      <c r="I1120" s="20" t="s">
        <v>81</v>
      </c>
      <c r="J1120" s="22" t="s">
        <v>915</v>
      </c>
      <c r="K1120" s="20"/>
      <c r="L1120" s="20"/>
      <c r="M1120" s="20"/>
      <c r="N1120" s="20"/>
      <c r="O1120" s="23"/>
      <c r="P1120" s="23">
        <v>2750000</v>
      </c>
      <c r="Q1120" s="24">
        <v>1</v>
      </c>
      <c r="R1120" s="25">
        <v>45658</v>
      </c>
      <c r="S1120" s="20" t="s">
        <v>83</v>
      </c>
      <c r="T1120" s="26">
        <f t="shared" si="19"/>
        <v>2750000</v>
      </c>
      <c r="U1120" s="27" t="s">
        <v>100</v>
      </c>
      <c r="V1120" s="27" t="s">
        <v>100</v>
      </c>
      <c r="W1120" s="68"/>
      <c r="X1120" s="68"/>
      <c r="Y1120" s="68"/>
      <c r="Z1120" s="68"/>
      <c r="AA1120" s="68"/>
      <c r="AB1120" s="68"/>
      <c r="AC1120" s="68"/>
      <c r="AD1120" s="68"/>
      <c r="AE1120" s="68"/>
      <c r="AF1120" s="68"/>
      <c r="AG1120" s="68"/>
      <c r="AH1120" s="68"/>
      <c r="AI1120" s="68"/>
      <c r="AJ1120" s="68"/>
      <c r="AK1120" s="68"/>
      <c r="AL1120" s="68"/>
      <c r="AM1120" s="68"/>
      <c r="AN1120" s="68"/>
      <c r="AO1120" s="68"/>
      <c r="AP1120" s="68"/>
      <c r="AQ1120" s="68"/>
      <c r="AR1120" s="68"/>
      <c r="AS1120" s="68"/>
      <c r="AT1120" s="68"/>
      <c r="AU1120" s="68"/>
      <c r="AV1120" s="68"/>
      <c r="AW1120" s="68"/>
      <c r="AX1120" s="68"/>
      <c r="AY1120" s="68"/>
      <c r="AZ1120" s="68"/>
      <c r="BA1120" s="68"/>
      <c r="BB1120" s="68"/>
      <c r="BC1120" s="68"/>
      <c r="BD1120" s="68"/>
      <c r="BE1120" s="68"/>
      <c r="BF1120" s="68"/>
      <c r="BG1120" s="68"/>
      <c r="BH1120" s="68"/>
      <c r="BI1120" s="68"/>
      <c r="BJ1120" s="68"/>
      <c r="BK1120" s="68"/>
      <c r="BL1120" s="68"/>
      <c r="BM1120" s="68"/>
      <c r="BN1120" s="68"/>
      <c r="BO1120" s="68"/>
      <c r="BP1120" s="68"/>
      <c r="BQ1120" s="68"/>
      <c r="BR1120" s="68"/>
      <c r="BS1120" s="68"/>
      <c r="BT1120" s="68"/>
      <c r="BU1120" s="68"/>
      <c r="BV1120" s="68"/>
      <c r="BW1120" s="68"/>
      <c r="BX1120" s="68"/>
      <c r="BY1120" s="68"/>
      <c r="BZ1120" s="68"/>
      <c r="CA1120" s="68"/>
      <c r="CB1120" s="68"/>
      <c r="CC1120" s="68"/>
      <c r="CD1120" s="68"/>
      <c r="CE1120" s="68"/>
      <c r="CF1120" s="68"/>
      <c r="CG1120" s="68"/>
      <c r="CH1120" s="68"/>
      <c r="CI1120" s="68"/>
      <c r="CJ1120" s="68"/>
      <c r="CK1120" s="68"/>
      <c r="CL1120" s="68"/>
      <c r="CM1120" s="68"/>
      <c r="CN1120" s="68"/>
      <c r="CO1120" s="68"/>
      <c r="CP1120" s="68"/>
      <c r="CQ1120" s="68"/>
      <c r="CR1120" s="68"/>
      <c r="CS1120" s="68"/>
      <c r="CT1120" s="68"/>
      <c r="CU1120" s="68"/>
      <c r="CV1120" s="68"/>
      <c r="CW1120" s="68"/>
      <c r="CX1120" s="68"/>
      <c r="CY1120" s="68"/>
      <c r="CZ1120" s="68"/>
      <c r="DA1120" s="68"/>
      <c r="DB1120" s="68"/>
      <c r="DC1120" s="68"/>
      <c r="DD1120" s="68"/>
      <c r="DE1120" s="68"/>
      <c r="DF1120" s="68"/>
      <c r="DG1120" s="68"/>
      <c r="DH1120" s="68"/>
      <c r="DI1120" s="68"/>
      <c r="DJ1120" s="68"/>
      <c r="DK1120" s="68"/>
      <c r="DL1120" s="68"/>
      <c r="DM1120" s="68"/>
      <c r="DN1120" s="68"/>
      <c r="DO1120" s="68"/>
      <c r="DP1120" s="68"/>
      <c r="DQ1120" s="68"/>
      <c r="DR1120" s="68"/>
      <c r="DS1120" s="68"/>
      <c r="DT1120" s="68"/>
      <c r="DU1120" s="68"/>
      <c r="DV1120" s="68"/>
      <c r="DW1120" s="68"/>
      <c r="DX1120" s="68"/>
      <c r="DY1120" s="68"/>
      <c r="DZ1120" s="68"/>
      <c r="EA1120" s="68"/>
      <c r="EB1120" s="68"/>
      <c r="EC1120" s="68"/>
      <c r="ED1120" s="68"/>
      <c r="EE1120" s="68"/>
      <c r="EF1120" s="68"/>
      <c r="EG1120" s="68"/>
      <c r="EH1120" s="68"/>
      <c r="EI1120" s="68"/>
      <c r="EJ1120" s="68"/>
      <c r="EK1120" s="68"/>
      <c r="EL1120" s="68"/>
      <c r="EM1120" s="68"/>
      <c r="EN1120" s="68"/>
      <c r="EO1120" s="68"/>
      <c r="EP1120" s="68"/>
      <c r="EQ1120" s="68"/>
      <c r="ER1120" s="68"/>
      <c r="ES1120" s="68"/>
      <c r="ET1120" s="68"/>
      <c r="EU1120" s="68"/>
      <c r="EV1120" s="68"/>
      <c r="EW1120" s="68"/>
      <c r="EX1120" s="68"/>
      <c r="EY1120" s="68"/>
      <c r="EZ1120" s="68"/>
      <c r="FA1120" s="68"/>
      <c r="FB1120" s="68"/>
      <c r="FC1120" s="68"/>
      <c r="FD1120" s="68"/>
      <c r="FE1120" s="68"/>
      <c r="FF1120" s="68"/>
      <c r="FG1120" s="68"/>
      <c r="FH1120" s="68"/>
      <c r="FI1120" s="68"/>
      <c r="FJ1120" s="68"/>
      <c r="FK1120" s="68"/>
      <c r="FL1120" s="68"/>
      <c r="FM1120" s="68"/>
      <c r="FN1120" s="68"/>
      <c r="FO1120" s="68"/>
      <c r="FP1120" s="68"/>
      <c r="FQ1120" s="68"/>
      <c r="FR1120" s="68"/>
      <c r="FS1120" s="68"/>
      <c r="FT1120" s="68"/>
      <c r="FU1120" s="68"/>
      <c r="FV1120" s="68"/>
      <c r="FW1120" s="68"/>
      <c r="FX1120" s="68"/>
      <c r="FY1120" s="68"/>
      <c r="FZ1120" s="68"/>
      <c r="GA1120" s="68"/>
      <c r="GB1120" s="68"/>
      <c r="GC1120" s="68"/>
      <c r="GD1120" s="68"/>
      <c r="GE1120" s="68"/>
      <c r="GF1120" s="68"/>
      <c r="GG1120" s="68"/>
      <c r="GH1120" s="68"/>
      <c r="GI1120" s="68"/>
      <c r="GJ1120" s="68"/>
      <c r="GK1120" s="68"/>
      <c r="GL1120" s="68"/>
      <c r="GM1120" s="68"/>
      <c r="GN1120" s="68"/>
      <c r="GO1120" s="68"/>
      <c r="GP1120" s="68"/>
      <c r="GQ1120" s="68"/>
      <c r="GR1120" s="68"/>
      <c r="GS1120" s="68"/>
      <c r="GT1120" s="68"/>
      <c r="GU1120" s="68"/>
      <c r="GV1120" s="68"/>
      <c r="GW1120" s="68"/>
      <c r="GX1120" s="68"/>
      <c r="GY1120" s="68"/>
      <c r="GZ1120" s="68"/>
      <c r="HA1120" s="68"/>
      <c r="HB1120" s="68"/>
      <c r="HC1120" s="68"/>
      <c r="HD1120" s="68"/>
      <c r="HE1120" s="68"/>
      <c r="HF1120" s="68"/>
      <c r="HG1120" s="68"/>
      <c r="HH1120" s="68"/>
      <c r="HI1120" s="68"/>
      <c r="HJ1120" s="68"/>
      <c r="HK1120" s="68"/>
      <c r="HL1120" s="68"/>
      <c r="HM1120" s="68"/>
      <c r="HN1120" s="68"/>
      <c r="HO1120" s="68"/>
      <c r="HP1120" s="68"/>
      <c r="HQ1120" s="68"/>
      <c r="HR1120" s="68"/>
      <c r="HS1120" s="68"/>
      <c r="HT1120" s="68"/>
      <c r="HU1120" s="68"/>
      <c r="HV1120" s="68"/>
      <c r="HW1120" s="68"/>
      <c r="HX1120" s="68"/>
      <c r="HY1120" s="68"/>
      <c r="HZ1120" s="68"/>
      <c r="IA1120" s="68"/>
      <c r="IB1120" s="68"/>
      <c r="IC1120" s="68"/>
      <c r="ID1120" s="68"/>
      <c r="IE1120" s="68"/>
      <c r="IF1120" s="68"/>
      <c r="IG1120" s="68"/>
      <c r="IH1120" s="68"/>
      <c r="II1120" s="68"/>
      <c r="IJ1120" s="68"/>
      <c r="IK1120" s="68"/>
      <c r="IL1120" s="68"/>
      <c r="IM1120" s="68"/>
      <c r="IN1120" s="68"/>
      <c r="IO1120" s="68"/>
      <c r="IP1120" s="68"/>
      <c r="IQ1120" s="68"/>
      <c r="IR1120" s="68"/>
      <c r="IS1120" s="68"/>
      <c r="IT1120" s="68"/>
      <c r="IU1120" s="68"/>
      <c r="IV1120" s="68"/>
      <c r="IW1120" s="68"/>
      <c r="IX1120" s="68"/>
      <c r="IY1120" s="68"/>
      <c r="IZ1120" s="68"/>
      <c r="JA1120" s="68"/>
      <c r="JB1120" s="68"/>
      <c r="JC1120" s="68"/>
      <c r="JD1120" s="68"/>
      <c r="JE1120" s="68"/>
      <c r="JF1120" s="68"/>
      <c r="JG1120" s="68"/>
      <c r="JH1120" s="68"/>
      <c r="JI1120" s="68"/>
      <c r="JJ1120" s="68"/>
      <c r="JK1120" s="68"/>
      <c r="JL1120" s="68"/>
      <c r="JM1120" s="68"/>
      <c r="JN1120" s="68"/>
      <c r="JO1120" s="68"/>
      <c r="JP1120" s="68"/>
      <c r="JQ1120" s="68"/>
      <c r="JR1120" s="68"/>
      <c r="JS1120" s="68"/>
      <c r="JT1120" s="68"/>
      <c r="JU1120" s="68"/>
      <c r="JV1120" s="68"/>
      <c r="JW1120" s="68"/>
      <c r="JX1120" s="68"/>
      <c r="JY1120" s="68"/>
      <c r="JZ1120" s="68"/>
      <c r="KA1120" s="68"/>
      <c r="KB1120" s="68"/>
      <c r="KC1120" s="68"/>
      <c r="KD1120" s="68"/>
      <c r="KE1120" s="68"/>
      <c r="KF1120" s="68"/>
      <c r="KG1120" s="68"/>
      <c r="KH1120" s="68"/>
      <c r="KI1120" s="68"/>
      <c r="KJ1120" s="68"/>
      <c r="KK1120" s="68"/>
      <c r="KL1120" s="68"/>
      <c r="KM1120" s="68"/>
      <c r="KN1120" s="68"/>
      <c r="KO1120" s="68"/>
      <c r="KP1120" s="68"/>
      <c r="KQ1120" s="68"/>
      <c r="KR1120" s="68"/>
      <c r="KS1120" s="68"/>
      <c r="KT1120" s="68"/>
      <c r="KU1120" s="68"/>
      <c r="KV1120" s="68"/>
      <c r="KW1120" s="68"/>
      <c r="KX1120" s="68"/>
      <c r="KY1120" s="68"/>
      <c r="KZ1120" s="68"/>
      <c r="LA1120" s="68"/>
      <c r="LB1120" s="68"/>
      <c r="LC1120" s="68"/>
      <c r="LD1120" s="68"/>
      <c r="LE1120" s="68"/>
      <c r="LF1120" s="68"/>
      <c r="LG1120" s="68"/>
      <c r="LH1120" s="68"/>
      <c r="LI1120" s="68"/>
      <c r="LJ1120" s="68"/>
      <c r="LK1120" s="68"/>
      <c r="LL1120" s="68"/>
      <c r="LM1120" s="68"/>
      <c r="LN1120" s="68"/>
      <c r="LO1120" s="68"/>
      <c r="LP1120" s="68"/>
      <c r="LQ1120" s="68"/>
      <c r="LR1120" s="68"/>
      <c r="LS1120" s="68"/>
      <c r="LT1120" s="68"/>
      <c r="LU1120" s="68"/>
      <c r="LV1120" s="68"/>
      <c r="LW1120" s="68"/>
      <c r="LX1120" s="68"/>
      <c r="LY1120" s="68"/>
      <c r="LZ1120" s="68"/>
      <c r="MA1120" s="68"/>
      <c r="MB1120" s="68"/>
      <c r="MC1120" s="68"/>
      <c r="MD1120" s="68"/>
      <c r="ME1120" s="68"/>
      <c r="MF1120" s="68"/>
      <c r="MG1120" s="68"/>
      <c r="MH1120" s="68"/>
      <c r="MI1120" s="68"/>
      <c r="MJ1120" s="68"/>
      <c r="MK1120" s="68"/>
      <c r="ML1120" s="68"/>
      <c r="MM1120" s="68"/>
      <c r="MN1120" s="68"/>
      <c r="MO1120" s="68"/>
      <c r="MP1120" s="68"/>
      <c r="MQ1120" s="68"/>
      <c r="MR1120" s="68"/>
      <c r="MS1120" s="68"/>
      <c r="MT1120" s="68"/>
      <c r="MU1120" s="68"/>
      <c r="MV1120" s="68"/>
      <c r="MW1120" s="68"/>
      <c r="MX1120" s="68"/>
      <c r="MY1120" s="68"/>
      <c r="MZ1120" s="68"/>
      <c r="NA1120" s="68"/>
      <c r="NB1120" s="68"/>
      <c r="NC1120" s="68"/>
      <c r="ND1120" s="68"/>
      <c r="NE1120" s="68"/>
      <c r="NF1120" s="68"/>
      <c r="NG1120" s="68"/>
      <c r="NH1120" s="68"/>
      <c r="NI1120" s="68"/>
      <c r="NJ1120" s="68"/>
      <c r="NK1120" s="68"/>
      <c r="NL1120" s="68"/>
      <c r="NM1120" s="68"/>
      <c r="NN1120" s="68"/>
      <c r="NO1120" s="68"/>
      <c r="NP1120" s="68"/>
      <c r="NQ1120" s="68"/>
      <c r="NR1120" s="68"/>
      <c r="NS1120" s="68"/>
      <c r="NT1120" s="68"/>
      <c r="NU1120" s="68"/>
      <c r="NV1120" s="68"/>
      <c r="NW1120" s="68"/>
      <c r="NX1120" s="68"/>
      <c r="NY1120" s="68"/>
      <c r="NZ1120" s="68"/>
      <c r="OA1120" s="68"/>
      <c r="OB1120" s="68"/>
      <c r="OC1120" s="68"/>
      <c r="OD1120" s="68"/>
      <c r="OE1120" s="68"/>
      <c r="OF1120" s="68"/>
      <c r="OG1120" s="68"/>
      <c r="OH1120" s="68"/>
      <c r="OI1120" s="68"/>
      <c r="OJ1120" s="68"/>
      <c r="OK1120" s="68"/>
      <c r="OL1120" s="68"/>
      <c r="OM1120" s="68"/>
      <c r="ON1120" s="68"/>
      <c r="OO1120" s="68"/>
      <c r="OP1120" s="68"/>
      <c r="OQ1120" s="68"/>
      <c r="OR1120" s="68"/>
      <c r="OS1120" s="68"/>
      <c r="OT1120" s="68"/>
      <c r="OU1120" s="68"/>
      <c r="OV1120" s="68"/>
      <c r="OW1120" s="68"/>
      <c r="OX1120" s="68"/>
      <c r="OY1120" s="68"/>
      <c r="OZ1120" s="68"/>
      <c r="PA1120" s="68"/>
      <c r="PB1120" s="68"/>
      <c r="PC1120" s="68"/>
      <c r="PD1120" s="68"/>
      <c r="PE1120" s="68"/>
      <c r="PF1120" s="68"/>
      <c r="PG1120" s="68"/>
      <c r="PH1120" s="68"/>
      <c r="PI1120" s="68"/>
      <c r="PJ1120" s="68"/>
      <c r="PK1120" s="68"/>
      <c r="PL1120" s="68"/>
      <c r="PM1120" s="68"/>
      <c r="PN1120" s="68"/>
      <c r="PO1120" s="68"/>
      <c r="PP1120" s="68"/>
      <c r="PQ1120" s="68"/>
      <c r="PR1120" s="68"/>
      <c r="PS1120" s="68"/>
      <c r="PT1120" s="68"/>
      <c r="PU1120" s="68"/>
      <c r="PV1120" s="68"/>
      <c r="PW1120" s="68"/>
      <c r="PX1120" s="68"/>
      <c r="PY1120" s="68"/>
      <c r="PZ1120" s="68"/>
      <c r="QA1120" s="68"/>
      <c r="QB1120" s="68"/>
      <c r="QC1120" s="68"/>
      <c r="QD1120" s="68"/>
      <c r="QE1120" s="68"/>
      <c r="QF1120" s="68"/>
      <c r="QG1120" s="68"/>
      <c r="QH1120" s="68"/>
      <c r="QI1120" s="68"/>
      <c r="QJ1120" s="68"/>
      <c r="QK1120" s="68"/>
      <c r="QL1120" s="68"/>
      <c r="QM1120" s="68"/>
      <c r="QN1120" s="68"/>
      <c r="QO1120" s="68"/>
      <c r="QP1120" s="68"/>
      <c r="QQ1120" s="68"/>
      <c r="QR1120" s="68"/>
      <c r="QS1120" s="68"/>
      <c r="QT1120" s="68"/>
      <c r="QU1120" s="68"/>
      <c r="QV1120" s="68"/>
      <c r="QW1120" s="68"/>
      <c r="QX1120" s="68"/>
      <c r="QY1120" s="68"/>
      <c r="QZ1120" s="68"/>
      <c r="RA1120" s="68"/>
      <c r="RB1120" s="68"/>
      <c r="RC1120" s="68"/>
      <c r="RD1120" s="68"/>
      <c r="RE1120" s="68"/>
      <c r="RF1120" s="68"/>
      <c r="RG1120" s="68"/>
      <c r="RH1120" s="68"/>
      <c r="RI1120" s="68"/>
      <c r="RJ1120" s="68"/>
      <c r="RK1120" s="68"/>
      <c r="RL1120" s="68"/>
      <c r="RM1120" s="68"/>
      <c r="RN1120" s="68"/>
      <c r="RO1120" s="68"/>
      <c r="RP1120" s="68"/>
      <c r="RQ1120" s="68"/>
      <c r="RR1120" s="68"/>
      <c r="RS1120" s="68"/>
      <c r="RT1120" s="68"/>
      <c r="RU1120" s="68"/>
      <c r="RV1120" s="68"/>
      <c r="RW1120" s="68"/>
      <c r="RX1120" s="68"/>
      <c r="RY1120" s="68"/>
      <c r="RZ1120" s="68"/>
      <c r="SA1120" s="68"/>
      <c r="SB1120" s="68"/>
      <c r="SC1120" s="68"/>
      <c r="SD1120" s="68"/>
      <c r="SE1120" s="68"/>
      <c r="SF1120" s="68"/>
      <c r="SG1120" s="68"/>
      <c r="SH1120" s="68"/>
      <c r="SI1120" s="68"/>
      <c r="SJ1120" s="68"/>
      <c r="SK1120" s="68"/>
      <c r="SL1120" s="68"/>
      <c r="SM1120" s="68"/>
      <c r="SN1120" s="68"/>
      <c r="SO1120" s="68"/>
      <c r="SP1120" s="68"/>
      <c r="SQ1120" s="68"/>
      <c r="SR1120" s="68"/>
      <c r="SS1120" s="68"/>
      <c r="ST1120" s="68"/>
      <c r="SU1120" s="68"/>
      <c r="SV1120" s="68"/>
    </row>
    <row r="1121" spans="1:518" ht="16.5" customHeight="1" x14ac:dyDescent="0.2">
      <c r="A1121" s="20">
        <v>513</v>
      </c>
      <c r="B1121" s="20" t="s">
        <v>62</v>
      </c>
      <c r="C1121" s="20" t="s">
        <v>915</v>
      </c>
      <c r="D1121" s="20" t="s">
        <v>38</v>
      </c>
      <c r="E1121" s="20" t="s">
        <v>1345</v>
      </c>
      <c r="F1121" s="22" t="s">
        <v>953</v>
      </c>
      <c r="G1121" s="20" t="s">
        <v>84</v>
      </c>
      <c r="H1121" s="20" t="s">
        <v>35</v>
      </c>
      <c r="I1121" s="20" t="s">
        <v>81</v>
      </c>
      <c r="J1121" s="22" t="s">
        <v>915</v>
      </c>
      <c r="K1121" s="20"/>
      <c r="L1121" s="20"/>
      <c r="M1121" s="20"/>
      <c r="N1121" s="20"/>
      <c r="O1121" s="23"/>
      <c r="P1121" s="23">
        <v>2750000</v>
      </c>
      <c r="Q1121" s="24">
        <v>1</v>
      </c>
      <c r="R1121" s="25">
        <v>45689</v>
      </c>
      <c r="S1121" s="20" t="s">
        <v>83</v>
      </c>
      <c r="T1121" s="26">
        <f t="shared" si="19"/>
        <v>2750000</v>
      </c>
      <c r="U1121" s="27" t="s">
        <v>100</v>
      </c>
      <c r="V1121" s="27" t="s">
        <v>100</v>
      </c>
      <c r="W1121" s="68"/>
      <c r="X1121" s="68"/>
      <c r="Y1121" s="68"/>
      <c r="Z1121" s="68"/>
      <c r="AA1121" s="68"/>
      <c r="AB1121" s="68"/>
      <c r="AC1121" s="68"/>
      <c r="AD1121" s="68"/>
      <c r="AE1121" s="68"/>
      <c r="AF1121" s="68"/>
      <c r="AG1121" s="68"/>
      <c r="AH1121" s="68"/>
      <c r="AI1121" s="68"/>
      <c r="AJ1121" s="68"/>
      <c r="AK1121" s="68"/>
      <c r="AL1121" s="68"/>
      <c r="AM1121" s="68"/>
      <c r="AN1121" s="68"/>
      <c r="AO1121" s="68"/>
      <c r="AP1121" s="68"/>
      <c r="AQ1121" s="68"/>
      <c r="AR1121" s="68"/>
      <c r="AS1121" s="68"/>
      <c r="AT1121" s="68"/>
      <c r="AU1121" s="68"/>
      <c r="AV1121" s="68"/>
      <c r="AW1121" s="68"/>
      <c r="AX1121" s="68"/>
      <c r="AY1121" s="68"/>
      <c r="AZ1121" s="68"/>
      <c r="BA1121" s="68"/>
      <c r="BB1121" s="68"/>
      <c r="BC1121" s="68"/>
      <c r="BD1121" s="68"/>
      <c r="BE1121" s="68"/>
      <c r="BF1121" s="68"/>
      <c r="BG1121" s="68"/>
      <c r="BH1121" s="68"/>
      <c r="BI1121" s="68"/>
      <c r="BJ1121" s="68"/>
      <c r="BK1121" s="68"/>
      <c r="BL1121" s="68"/>
      <c r="BM1121" s="68"/>
      <c r="BN1121" s="68"/>
      <c r="BO1121" s="68"/>
      <c r="BP1121" s="68"/>
      <c r="BQ1121" s="68"/>
      <c r="BR1121" s="68"/>
      <c r="BS1121" s="68"/>
      <c r="BT1121" s="68"/>
      <c r="BU1121" s="68"/>
      <c r="BV1121" s="68"/>
      <c r="BW1121" s="68"/>
      <c r="BX1121" s="68"/>
      <c r="BY1121" s="68"/>
      <c r="BZ1121" s="68"/>
      <c r="CA1121" s="68"/>
      <c r="CB1121" s="68"/>
      <c r="CC1121" s="68"/>
      <c r="CD1121" s="68"/>
      <c r="CE1121" s="68"/>
      <c r="CF1121" s="68"/>
      <c r="CG1121" s="68"/>
      <c r="CH1121" s="68"/>
      <c r="CI1121" s="68"/>
      <c r="CJ1121" s="68"/>
      <c r="CK1121" s="68"/>
      <c r="CL1121" s="68"/>
      <c r="CM1121" s="68"/>
      <c r="CN1121" s="68"/>
      <c r="CO1121" s="68"/>
      <c r="CP1121" s="68"/>
      <c r="CQ1121" s="68"/>
      <c r="CR1121" s="68"/>
      <c r="CS1121" s="68"/>
      <c r="CT1121" s="68"/>
      <c r="CU1121" s="68"/>
      <c r="CV1121" s="68"/>
      <c r="CW1121" s="68"/>
      <c r="CX1121" s="68"/>
      <c r="CY1121" s="68"/>
      <c r="CZ1121" s="68"/>
      <c r="DA1121" s="68"/>
      <c r="DB1121" s="68"/>
      <c r="DC1121" s="68"/>
      <c r="DD1121" s="68"/>
      <c r="DE1121" s="68"/>
      <c r="DF1121" s="68"/>
      <c r="DG1121" s="68"/>
      <c r="DH1121" s="68"/>
      <c r="DI1121" s="68"/>
      <c r="DJ1121" s="68"/>
      <c r="DK1121" s="68"/>
      <c r="DL1121" s="68"/>
      <c r="DM1121" s="68"/>
      <c r="DN1121" s="68"/>
      <c r="DO1121" s="68"/>
      <c r="DP1121" s="68"/>
      <c r="DQ1121" s="68"/>
      <c r="DR1121" s="68"/>
      <c r="DS1121" s="68"/>
      <c r="DT1121" s="68"/>
      <c r="DU1121" s="68"/>
      <c r="DV1121" s="68"/>
      <c r="DW1121" s="68"/>
      <c r="DX1121" s="68"/>
      <c r="DY1121" s="68"/>
      <c r="DZ1121" s="68"/>
      <c r="EA1121" s="68"/>
      <c r="EB1121" s="68"/>
      <c r="EC1121" s="68"/>
      <c r="ED1121" s="68"/>
      <c r="EE1121" s="68"/>
      <c r="EF1121" s="68"/>
      <c r="EG1121" s="68"/>
      <c r="EH1121" s="68"/>
      <c r="EI1121" s="68"/>
      <c r="EJ1121" s="68"/>
      <c r="EK1121" s="68"/>
      <c r="EL1121" s="68"/>
      <c r="EM1121" s="68"/>
      <c r="EN1121" s="68"/>
      <c r="EO1121" s="68"/>
      <c r="EP1121" s="68"/>
      <c r="EQ1121" s="68"/>
      <c r="ER1121" s="68"/>
      <c r="ES1121" s="68"/>
      <c r="ET1121" s="68"/>
      <c r="EU1121" s="68"/>
      <c r="EV1121" s="68"/>
      <c r="EW1121" s="68"/>
      <c r="EX1121" s="68"/>
      <c r="EY1121" s="68"/>
      <c r="EZ1121" s="68"/>
      <c r="FA1121" s="68"/>
      <c r="FB1121" s="68"/>
      <c r="FC1121" s="68"/>
      <c r="FD1121" s="68"/>
      <c r="FE1121" s="68"/>
      <c r="FF1121" s="68"/>
      <c r="FG1121" s="68"/>
      <c r="FH1121" s="68"/>
      <c r="FI1121" s="68"/>
      <c r="FJ1121" s="68"/>
      <c r="FK1121" s="68"/>
      <c r="FL1121" s="68"/>
      <c r="FM1121" s="68"/>
      <c r="FN1121" s="68"/>
      <c r="FO1121" s="68"/>
      <c r="FP1121" s="68"/>
      <c r="FQ1121" s="68"/>
      <c r="FR1121" s="68"/>
      <c r="FS1121" s="68"/>
      <c r="FT1121" s="68"/>
      <c r="FU1121" s="68"/>
      <c r="FV1121" s="68"/>
      <c r="FW1121" s="68"/>
      <c r="FX1121" s="68"/>
      <c r="FY1121" s="68"/>
      <c r="FZ1121" s="68"/>
      <c r="GA1121" s="68"/>
      <c r="GB1121" s="68"/>
      <c r="GC1121" s="68"/>
      <c r="GD1121" s="68"/>
      <c r="GE1121" s="68"/>
      <c r="GF1121" s="68"/>
      <c r="GG1121" s="68"/>
      <c r="GH1121" s="68"/>
      <c r="GI1121" s="68"/>
      <c r="GJ1121" s="68"/>
      <c r="GK1121" s="68"/>
      <c r="GL1121" s="68"/>
      <c r="GM1121" s="68"/>
      <c r="GN1121" s="68"/>
      <c r="GO1121" s="68"/>
      <c r="GP1121" s="68"/>
      <c r="GQ1121" s="68"/>
      <c r="GR1121" s="68"/>
      <c r="GS1121" s="68"/>
      <c r="GT1121" s="68"/>
      <c r="GU1121" s="68"/>
      <c r="GV1121" s="68"/>
      <c r="GW1121" s="68"/>
      <c r="GX1121" s="68"/>
      <c r="GY1121" s="68"/>
      <c r="GZ1121" s="68"/>
      <c r="HA1121" s="68"/>
      <c r="HB1121" s="68"/>
      <c r="HC1121" s="68"/>
      <c r="HD1121" s="68"/>
      <c r="HE1121" s="68"/>
      <c r="HF1121" s="68"/>
      <c r="HG1121" s="68"/>
      <c r="HH1121" s="68"/>
      <c r="HI1121" s="68"/>
      <c r="HJ1121" s="68"/>
      <c r="HK1121" s="68"/>
      <c r="HL1121" s="68"/>
      <c r="HM1121" s="68"/>
      <c r="HN1121" s="68"/>
      <c r="HO1121" s="68"/>
      <c r="HP1121" s="68"/>
      <c r="HQ1121" s="68"/>
      <c r="HR1121" s="68"/>
      <c r="HS1121" s="68"/>
      <c r="HT1121" s="68"/>
      <c r="HU1121" s="68"/>
      <c r="HV1121" s="68"/>
      <c r="HW1121" s="68"/>
      <c r="HX1121" s="68"/>
      <c r="HY1121" s="68"/>
      <c r="HZ1121" s="68"/>
      <c r="IA1121" s="68"/>
      <c r="IB1121" s="68"/>
      <c r="IC1121" s="68"/>
      <c r="ID1121" s="68"/>
      <c r="IE1121" s="68"/>
      <c r="IF1121" s="68"/>
      <c r="IG1121" s="68"/>
      <c r="IH1121" s="68"/>
      <c r="II1121" s="68"/>
      <c r="IJ1121" s="68"/>
      <c r="IK1121" s="68"/>
      <c r="IL1121" s="68"/>
      <c r="IM1121" s="68"/>
      <c r="IN1121" s="68"/>
      <c r="IO1121" s="68"/>
      <c r="IP1121" s="68"/>
      <c r="IQ1121" s="68"/>
      <c r="IR1121" s="68"/>
      <c r="IS1121" s="68"/>
      <c r="IT1121" s="68"/>
      <c r="IU1121" s="68"/>
      <c r="IV1121" s="68"/>
      <c r="IW1121" s="68"/>
      <c r="IX1121" s="68"/>
      <c r="IY1121" s="68"/>
      <c r="IZ1121" s="68"/>
      <c r="JA1121" s="68"/>
      <c r="JB1121" s="68"/>
      <c r="JC1121" s="68"/>
      <c r="JD1121" s="68"/>
      <c r="JE1121" s="68"/>
      <c r="JF1121" s="68"/>
      <c r="JG1121" s="68"/>
      <c r="JH1121" s="68"/>
      <c r="JI1121" s="68"/>
      <c r="JJ1121" s="68"/>
      <c r="JK1121" s="68"/>
      <c r="JL1121" s="68"/>
      <c r="JM1121" s="68"/>
      <c r="JN1121" s="68"/>
      <c r="JO1121" s="68"/>
      <c r="JP1121" s="68"/>
      <c r="JQ1121" s="68"/>
      <c r="JR1121" s="68"/>
      <c r="JS1121" s="68"/>
      <c r="JT1121" s="68"/>
      <c r="JU1121" s="68"/>
      <c r="JV1121" s="68"/>
      <c r="JW1121" s="68"/>
      <c r="JX1121" s="68"/>
      <c r="JY1121" s="68"/>
      <c r="JZ1121" s="68"/>
      <c r="KA1121" s="68"/>
      <c r="KB1121" s="68"/>
      <c r="KC1121" s="68"/>
      <c r="KD1121" s="68"/>
      <c r="KE1121" s="68"/>
      <c r="KF1121" s="68"/>
      <c r="KG1121" s="68"/>
      <c r="KH1121" s="68"/>
      <c r="KI1121" s="68"/>
      <c r="KJ1121" s="68"/>
      <c r="KK1121" s="68"/>
      <c r="KL1121" s="68"/>
      <c r="KM1121" s="68"/>
      <c r="KN1121" s="68"/>
      <c r="KO1121" s="68"/>
      <c r="KP1121" s="68"/>
      <c r="KQ1121" s="68"/>
      <c r="KR1121" s="68"/>
      <c r="KS1121" s="68"/>
      <c r="KT1121" s="68"/>
      <c r="KU1121" s="68"/>
      <c r="KV1121" s="68"/>
      <c r="KW1121" s="68"/>
      <c r="KX1121" s="68"/>
      <c r="KY1121" s="68"/>
      <c r="KZ1121" s="68"/>
      <c r="LA1121" s="68"/>
      <c r="LB1121" s="68"/>
      <c r="LC1121" s="68"/>
      <c r="LD1121" s="68"/>
      <c r="LE1121" s="68"/>
      <c r="LF1121" s="68"/>
      <c r="LG1121" s="68"/>
      <c r="LH1121" s="68"/>
      <c r="LI1121" s="68"/>
      <c r="LJ1121" s="68"/>
      <c r="LK1121" s="68"/>
      <c r="LL1121" s="68"/>
      <c r="LM1121" s="68"/>
      <c r="LN1121" s="68"/>
      <c r="LO1121" s="68"/>
      <c r="LP1121" s="68"/>
      <c r="LQ1121" s="68"/>
      <c r="LR1121" s="68"/>
      <c r="LS1121" s="68"/>
      <c r="LT1121" s="68"/>
      <c r="LU1121" s="68"/>
      <c r="LV1121" s="68"/>
      <c r="LW1121" s="68"/>
      <c r="LX1121" s="68"/>
      <c r="LY1121" s="68"/>
      <c r="LZ1121" s="68"/>
      <c r="MA1121" s="68"/>
      <c r="MB1121" s="68"/>
      <c r="MC1121" s="68"/>
      <c r="MD1121" s="68"/>
      <c r="ME1121" s="68"/>
      <c r="MF1121" s="68"/>
      <c r="MG1121" s="68"/>
      <c r="MH1121" s="68"/>
      <c r="MI1121" s="68"/>
      <c r="MJ1121" s="68"/>
      <c r="MK1121" s="68"/>
      <c r="ML1121" s="68"/>
      <c r="MM1121" s="68"/>
      <c r="MN1121" s="68"/>
      <c r="MO1121" s="68"/>
      <c r="MP1121" s="68"/>
      <c r="MQ1121" s="68"/>
      <c r="MR1121" s="68"/>
      <c r="MS1121" s="68"/>
      <c r="MT1121" s="68"/>
      <c r="MU1121" s="68"/>
      <c r="MV1121" s="68"/>
      <c r="MW1121" s="68"/>
      <c r="MX1121" s="68"/>
      <c r="MY1121" s="68"/>
      <c r="MZ1121" s="68"/>
      <c r="NA1121" s="68"/>
      <c r="NB1121" s="68"/>
      <c r="NC1121" s="68"/>
      <c r="ND1121" s="68"/>
      <c r="NE1121" s="68"/>
      <c r="NF1121" s="68"/>
      <c r="NG1121" s="68"/>
      <c r="NH1121" s="68"/>
      <c r="NI1121" s="68"/>
      <c r="NJ1121" s="68"/>
      <c r="NK1121" s="68"/>
      <c r="NL1121" s="68"/>
      <c r="NM1121" s="68"/>
      <c r="NN1121" s="68"/>
      <c r="NO1121" s="68"/>
      <c r="NP1121" s="68"/>
      <c r="NQ1121" s="68"/>
      <c r="NR1121" s="68"/>
      <c r="NS1121" s="68"/>
      <c r="NT1121" s="68"/>
      <c r="NU1121" s="68"/>
      <c r="NV1121" s="68"/>
      <c r="NW1121" s="68"/>
      <c r="NX1121" s="68"/>
      <c r="NY1121" s="68"/>
      <c r="NZ1121" s="68"/>
      <c r="OA1121" s="68"/>
      <c r="OB1121" s="68"/>
      <c r="OC1121" s="68"/>
      <c r="OD1121" s="68"/>
      <c r="OE1121" s="68"/>
      <c r="OF1121" s="68"/>
      <c r="OG1121" s="68"/>
      <c r="OH1121" s="68"/>
      <c r="OI1121" s="68"/>
      <c r="OJ1121" s="68"/>
      <c r="OK1121" s="68"/>
      <c r="OL1121" s="68"/>
      <c r="OM1121" s="68"/>
      <c r="ON1121" s="68"/>
      <c r="OO1121" s="68"/>
      <c r="OP1121" s="68"/>
      <c r="OQ1121" s="68"/>
      <c r="OR1121" s="68"/>
      <c r="OS1121" s="68"/>
      <c r="OT1121" s="68"/>
      <c r="OU1121" s="68"/>
      <c r="OV1121" s="68"/>
      <c r="OW1121" s="68"/>
      <c r="OX1121" s="68"/>
      <c r="OY1121" s="68"/>
      <c r="OZ1121" s="68"/>
      <c r="PA1121" s="68"/>
      <c r="PB1121" s="68"/>
      <c r="PC1121" s="68"/>
      <c r="PD1121" s="68"/>
      <c r="PE1121" s="68"/>
      <c r="PF1121" s="68"/>
      <c r="PG1121" s="68"/>
      <c r="PH1121" s="68"/>
      <c r="PI1121" s="68"/>
      <c r="PJ1121" s="68"/>
      <c r="PK1121" s="68"/>
      <c r="PL1121" s="68"/>
      <c r="PM1121" s="68"/>
      <c r="PN1121" s="68"/>
      <c r="PO1121" s="68"/>
      <c r="PP1121" s="68"/>
      <c r="PQ1121" s="68"/>
      <c r="PR1121" s="68"/>
      <c r="PS1121" s="68"/>
      <c r="PT1121" s="68"/>
      <c r="PU1121" s="68"/>
      <c r="PV1121" s="68"/>
      <c r="PW1121" s="68"/>
      <c r="PX1121" s="68"/>
      <c r="PY1121" s="68"/>
      <c r="PZ1121" s="68"/>
      <c r="QA1121" s="68"/>
      <c r="QB1121" s="68"/>
      <c r="QC1121" s="68"/>
      <c r="QD1121" s="68"/>
      <c r="QE1121" s="68"/>
      <c r="QF1121" s="68"/>
      <c r="QG1121" s="68"/>
      <c r="QH1121" s="68"/>
      <c r="QI1121" s="68"/>
      <c r="QJ1121" s="68"/>
      <c r="QK1121" s="68"/>
      <c r="QL1121" s="68"/>
      <c r="QM1121" s="68"/>
      <c r="QN1121" s="68"/>
      <c r="QO1121" s="68"/>
      <c r="QP1121" s="68"/>
      <c r="QQ1121" s="68"/>
      <c r="QR1121" s="68"/>
      <c r="QS1121" s="68"/>
      <c r="QT1121" s="68"/>
      <c r="QU1121" s="68"/>
      <c r="QV1121" s="68"/>
      <c r="QW1121" s="68"/>
      <c r="QX1121" s="68"/>
      <c r="QY1121" s="68"/>
      <c r="QZ1121" s="68"/>
      <c r="RA1121" s="68"/>
      <c r="RB1121" s="68"/>
      <c r="RC1121" s="68"/>
      <c r="RD1121" s="68"/>
      <c r="RE1121" s="68"/>
      <c r="RF1121" s="68"/>
      <c r="RG1121" s="68"/>
      <c r="RH1121" s="68"/>
      <c r="RI1121" s="68"/>
      <c r="RJ1121" s="68"/>
      <c r="RK1121" s="68"/>
      <c r="RL1121" s="68"/>
      <c r="RM1121" s="68"/>
      <c r="RN1121" s="68"/>
      <c r="RO1121" s="68"/>
      <c r="RP1121" s="68"/>
      <c r="RQ1121" s="68"/>
      <c r="RR1121" s="68"/>
      <c r="RS1121" s="68"/>
      <c r="RT1121" s="68"/>
      <c r="RU1121" s="68"/>
      <c r="RV1121" s="68"/>
      <c r="RW1121" s="68"/>
      <c r="RX1121" s="68"/>
      <c r="RY1121" s="68"/>
      <c r="RZ1121" s="68"/>
      <c r="SA1121" s="68"/>
      <c r="SB1121" s="68"/>
      <c r="SC1121" s="68"/>
      <c r="SD1121" s="68"/>
      <c r="SE1121" s="68"/>
      <c r="SF1121" s="68"/>
      <c r="SG1121" s="68"/>
      <c r="SH1121" s="68"/>
      <c r="SI1121" s="68"/>
      <c r="SJ1121" s="68"/>
      <c r="SK1121" s="68"/>
      <c r="SL1121" s="68"/>
      <c r="SM1121" s="68"/>
      <c r="SN1121" s="68"/>
      <c r="SO1121" s="68"/>
      <c r="SP1121" s="68"/>
      <c r="SQ1121" s="68"/>
      <c r="SR1121" s="68"/>
      <c r="SS1121" s="68"/>
      <c r="ST1121" s="68"/>
      <c r="SU1121" s="68"/>
      <c r="SV1121" s="68"/>
    </row>
    <row r="1122" spans="1:518" ht="16.5" customHeight="1" x14ac:dyDescent="0.2">
      <c r="A1122" s="20">
        <v>514</v>
      </c>
      <c r="B1122" s="20" t="s">
        <v>62</v>
      </c>
      <c r="C1122" s="20" t="s">
        <v>915</v>
      </c>
      <c r="D1122" s="20" t="s">
        <v>38</v>
      </c>
      <c r="E1122" s="20" t="s">
        <v>1345</v>
      </c>
      <c r="F1122" s="22" t="s">
        <v>953</v>
      </c>
      <c r="G1122" s="20" t="s">
        <v>84</v>
      </c>
      <c r="H1122" s="20" t="s">
        <v>35</v>
      </c>
      <c r="I1122" s="20" t="s">
        <v>81</v>
      </c>
      <c r="J1122" s="22" t="s">
        <v>915</v>
      </c>
      <c r="K1122" s="20"/>
      <c r="L1122" s="20"/>
      <c r="M1122" s="20"/>
      <c r="N1122" s="20"/>
      <c r="O1122" s="23"/>
      <c r="P1122" s="23">
        <v>2750000</v>
      </c>
      <c r="Q1122" s="24">
        <v>1</v>
      </c>
      <c r="R1122" s="25">
        <v>45717</v>
      </c>
      <c r="S1122" s="20" t="s">
        <v>83</v>
      </c>
      <c r="T1122" s="26">
        <f t="shared" si="19"/>
        <v>2750000</v>
      </c>
      <c r="U1122" s="27" t="s">
        <v>100</v>
      </c>
      <c r="V1122" s="27" t="s">
        <v>100</v>
      </c>
      <c r="W1122" s="68"/>
      <c r="X1122" s="68"/>
      <c r="Y1122" s="68"/>
      <c r="Z1122" s="68"/>
      <c r="AA1122" s="68"/>
      <c r="AB1122" s="68"/>
      <c r="AC1122" s="68"/>
      <c r="AD1122" s="68"/>
      <c r="AE1122" s="68"/>
      <c r="AF1122" s="68"/>
      <c r="AG1122" s="68"/>
      <c r="AH1122" s="68"/>
      <c r="AI1122" s="68"/>
      <c r="AJ1122" s="68"/>
      <c r="AK1122" s="68"/>
      <c r="AL1122" s="68"/>
      <c r="AM1122" s="68"/>
      <c r="AN1122" s="68"/>
      <c r="AO1122" s="68"/>
      <c r="AP1122" s="68"/>
      <c r="AQ1122" s="68"/>
      <c r="AR1122" s="68"/>
      <c r="AS1122" s="68"/>
      <c r="AT1122" s="68"/>
      <c r="AU1122" s="68"/>
      <c r="AV1122" s="68"/>
      <c r="AW1122" s="68"/>
      <c r="AX1122" s="68"/>
      <c r="AY1122" s="68"/>
      <c r="AZ1122" s="68"/>
      <c r="BA1122" s="68"/>
      <c r="BB1122" s="68"/>
      <c r="BC1122" s="68"/>
      <c r="BD1122" s="68"/>
      <c r="BE1122" s="68"/>
      <c r="BF1122" s="68"/>
      <c r="BG1122" s="68"/>
      <c r="BH1122" s="68"/>
      <c r="BI1122" s="68"/>
      <c r="BJ1122" s="68"/>
      <c r="BK1122" s="68"/>
      <c r="BL1122" s="68"/>
      <c r="BM1122" s="68"/>
      <c r="BN1122" s="68"/>
      <c r="BO1122" s="68"/>
      <c r="BP1122" s="68"/>
      <c r="BQ1122" s="68"/>
      <c r="BR1122" s="68"/>
      <c r="BS1122" s="68"/>
      <c r="BT1122" s="68"/>
      <c r="BU1122" s="68"/>
      <c r="BV1122" s="68"/>
      <c r="BW1122" s="68"/>
      <c r="BX1122" s="68"/>
      <c r="BY1122" s="68"/>
      <c r="BZ1122" s="68"/>
      <c r="CA1122" s="68"/>
      <c r="CB1122" s="68"/>
      <c r="CC1122" s="68"/>
      <c r="CD1122" s="68"/>
      <c r="CE1122" s="68"/>
      <c r="CF1122" s="68"/>
      <c r="CG1122" s="68"/>
      <c r="CH1122" s="68"/>
      <c r="CI1122" s="68"/>
      <c r="CJ1122" s="68"/>
      <c r="CK1122" s="68"/>
      <c r="CL1122" s="68"/>
      <c r="CM1122" s="68"/>
      <c r="CN1122" s="68"/>
      <c r="CO1122" s="68"/>
      <c r="CP1122" s="68"/>
      <c r="CQ1122" s="68"/>
      <c r="CR1122" s="68"/>
      <c r="CS1122" s="68"/>
      <c r="CT1122" s="68"/>
      <c r="CU1122" s="68"/>
      <c r="CV1122" s="68"/>
      <c r="CW1122" s="68"/>
      <c r="CX1122" s="68"/>
      <c r="CY1122" s="68"/>
      <c r="CZ1122" s="68"/>
      <c r="DA1122" s="68"/>
      <c r="DB1122" s="68"/>
      <c r="DC1122" s="68"/>
      <c r="DD1122" s="68"/>
      <c r="DE1122" s="68"/>
      <c r="DF1122" s="68"/>
      <c r="DG1122" s="68"/>
      <c r="DH1122" s="68"/>
      <c r="DI1122" s="68"/>
      <c r="DJ1122" s="68"/>
      <c r="DK1122" s="68"/>
      <c r="DL1122" s="68"/>
      <c r="DM1122" s="68"/>
      <c r="DN1122" s="68"/>
      <c r="DO1122" s="68"/>
      <c r="DP1122" s="68"/>
      <c r="DQ1122" s="68"/>
      <c r="DR1122" s="68"/>
      <c r="DS1122" s="68"/>
      <c r="DT1122" s="68"/>
      <c r="DU1122" s="68"/>
      <c r="DV1122" s="68"/>
      <c r="DW1122" s="68"/>
      <c r="DX1122" s="68"/>
      <c r="DY1122" s="68"/>
      <c r="DZ1122" s="68"/>
      <c r="EA1122" s="68"/>
      <c r="EB1122" s="68"/>
      <c r="EC1122" s="68"/>
      <c r="ED1122" s="68"/>
      <c r="EE1122" s="68"/>
      <c r="EF1122" s="68"/>
      <c r="EG1122" s="68"/>
      <c r="EH1122" s="68"/>
      <c r="EI1122" s="68"/>
      <c r="EJ1122" s="68"/>
      <c r="EK1122" s="68"/>
      <c r="EL1122" s="68"/>
      <c r="EM1122" s="68"/>
      <c r="EN1122" s="68"/>
      <c r="EO1122" s="68"/>
      <c r="EP1122" s="68"/>
      <c r="EQ1122" s="68"/>
      <c r="ER1122" s="68"/>
      <c r="ES1122" s="68"/>
      <c r="ET1122" s="68"/>
      <c r="EU1122" s="68"/>
      <c r="EV1122" s="68"/>
      <c r="EW1122" s="68"/>
      <c r="EX1122" s="68"/>
      <c r="EY1122" s="68"/>
      <c r="EZ1122" s="68"/>
      <c r="FA1122" s="68"/>
      <c r="FB1122" s="68"/>
      <c r="FC1122" s="68"/>
      <c r="FD1122" s="68"/>
      <c r="FE1122" s="68"/>
      <c r="FF1122" s="68"/>
      <c r="FG1122" s="68"/>
      <c r="FH1122" s="68"/>
      <c r="FI1122" s="68"/>
      <c r="FJ1122" s="68"/>
      <c r="FK1122" s="68"/>
      <c r="FL1122" s="68"/>
      <c r="FM1122" s="68"/>
      <c r="FN1122" s="68"/>
      <c r="FO1122" s="68"/>
      <c r="FP1122" s="68"/>
      <c r="FQ1122" s="68"/>
      <c r="FR1122" s="68"/>
      <c r="FS1122" s="68"/>
      <c r="FT1122" s="68"/>
      <c r="FU1122" s="68"/>
      <c r="FV1122" s="68"/>
      <c r="FW1122" s="68"/>
      <c r="FX1122" s="68"/>
      <c r="FY1122" s="68"/>
      <c r="FZ1122" s="68"/>
      <c r="GA1122" s="68"/>
      <c r="GB1122" s="68"/>
      <c r="GC1122" s="68"/>
      <c r="GD1122" s="68"/>
      <c r="GE1122" s="68"/>
      <c r="GF1122" s="68"/>
      <c r="GG1122" s="68"/>
      <c r="GH1122" s="68"/>
      <c r="GI1122" s="68"/>
      <c r="GJ1122" s="68"/>
      <c r="GK1122" s="68"/>
      <c r="GL1122" s="68"/>
      <c r="GM1122" s="68"/>
      <c r="GN1122" s="68"/>
      <c r="GO1122" s="68"/>
      <c r="GP1122" s="68"/>
      <c r="GQ1122" s="68"/>
      <c r="GR1122" s="68"/>
      <c r="GS1122" s="68"/>
      <c r="GT1122" s="68"/>
      <c r="GU1122" s="68"/>
      <c r="GV1122" s="68"/>
      <c r="GW1122" s="68"/>
      <c r="GX1122" s="68"/>
      <c r="GY1122" s="68"/>
      <c r="GZ1122" s="68"/>
      <c r="HA1122" s="68"/>
      <c r="HB1122" s="68"/>
      <c r="HC1122" s="68"/>
      <c r="HD1122" s="68"/>
      <c r="HE1122" s="68"/>
      <c r="HF1122" s="68"/>
      <c r="HG1122" s="68"/>
      <c r="HH1122" s="68"/>
      <c r="HI1122" s="68"/>
      <c r="HJ1122" s="68"/>
      <c r="HK1122" s="68"/>
      <c r="HL1122" s="68"/>
      <c r="HM1122" s="68"/>
      <c r="HN1122" s="68"/>
      <c r="HO1122" s="68"/>
      <c r="HP1122" s="68"/>
      <c r="HQ1122" s="68"/>
      <c r="HR1122" s="68"/>
      <c r="HS1122" s="68"/>
      <c r="HT1122" s="68"/>
      <c r="HU1122" s="68"/>
      <c r="HV1122" s="68"/>
      <c r="HW1122" s="68"/>
      <c r="HX1122" s="68"/>
      <c r="HY1122" s="68"/>
      <c r="HZ1122" s="68"/>
      <c r="IA1122" s="68"/>
      <c r="IB1122" s="68"/>
      <c r="IC1122" s="68"/>
      <c r="ID1122" s="68"/>
      <c r="IE1122" s="68"/>
      <c r="IF1122" s="68"/>
      <c r="IG1122" s="68"/>
      <c r="IH1122" s="68"/>
      <c r="II1122" s="68"/>
      <c r="IJ1122" s="68"/>
      <c r="IK1122" s="68"/>
      <c r="IL1122" s="68"/>
      <c r="IM1122" s="68"/>
      <c r="IN1122" s="68"/>
      <c r="IO1122" s="68"/>
      <c r="IP1122" s="68"/>
      <c r="IQ1122" s="68"/>
      <c r="IR1122" s="68"/>
      <c r="IS1122" s="68"/>
      <c r="IT1122" s="68"/>
      <c r="IU1122" s="68"/>
      <c r="IV1122" s="68"/>
      <c r="IW1122" s="68"/>
      <c r="IX1122" s="68"/>
      <c r="IY1122" s="68"/>
      <c r="IZ1122" s="68"/>
      <c r="JA1122" s="68"/>
      <c r="JB1122" s="68"/>
      <c r="JC1122" s="68"/>
      <c r="JD1122" s="68"/>
      <c r="JE1122" s="68"/>
      <c r="JF1122" s="68"/>
      <c r="JG1122" s="68"/>
      <c r="JH1122" s="68"/>
      <c r="JI1122" s="68"/>
      <c r="JJ1122" s="68"/>
      <c r="JK1122" s="68"/>
      <c r="JL1122" s="68"/>
      <c r="JM1122" s="68"/>
      <c r="JN1122" s="68"/>
      <c r="JO1122" s="68"/>
      <c r="JP1122" s="68"/>
      <c r="JQ1122" s="68"/>
      <c r="JR1122" s="68"/>
      <c r="JS1122" s="68"/>
      <c r="JT1122" s="68"/>
      <c r="JU1122" s="68"/>
      <c r="JV1122" s="68"/>
      <c r="JW1122" s="68"/>
      <c r="JX1122" s="68"/>
      <c r="JY1122" s="68"/>
      <c r="JZ1122" s="68"/>
      <c r="KA1122" s="68"/>
      <c r="KB1122" s="68"/>
      <c r="KC1122" s="68"/>
      <c r="KD1122" s="68"/>
      <c r="KE1122" s="68"/>
      <c r="KF1122" s="68"/>
      <c r="KG1122" s="68"/>
      <c r="KH1122" s="68"/>
      <c r="KI1122" s="68"/>
      <c r="KJ1122" s="68"/>
      <c r="KK1122" s="68"/>
      <c r="KL1122" s="68"/>
      <c r="KM1122" s="68"/>
      <c r="KN1122" s="68"/>
      <c r="KO1122" s="68"/>
      <c r="KP1122" s="68"/>
      <c r="KQ1122" s="68"/>
      <c r="KR1122" s="68"/>
      <c r="KS1122" s="68"/>
      <c r="KT1122" s="68"/>
      <c r="KU1122" s="68"/>
      <c r="KV1122" s="68"/>
      <c r="KW1122" s="68"/>
      <c r="KX1122" s="68"/>
      <c r="KY1122" s="68"/>
      <c r="KZ1122" s="68"/>
      <c r="LA1122" s="68"/>
      <c r="LB1122" s="68"/>
      <c r="LC1122" s="68"/>
      <c r="LD1122" s="68"/>
      <c r="LE1122" s="68"/>
      <c r="LF1122" s="68"/>
      <c r="LG1122" s="68"/>
      <c r="LH1122" s="68"/>
      <c r="LI1122" s="68"/>
      <c r="LJ1122" s="68"/>
      <c r="LK1122" s="68"/>
      <c r="LL1122" s="68"/>
      <c r="LM1122" s="68"/>
      <c r="LN1122" s="68"/>
      <c r="LO1122" s="68"/>
      <c r="LP1122" s="68"/>
      <c r="LQ1122" s="68"/>
      <c r="LR1122" s="68"/>
      <c r="LS1122" s="68"/>
      <c r="LT1122" s="68"/>
      <c r="LU1122" s="68"/>
      <c r="LV1122" s="68"/>
      <c r="LW1122" s="68"/>
      <c r="LX1122" s="68"/>
      <c r="LY1122" s="68"/>
      <c r="LZ1122" s="68"/>
      <c r="MA1122" s="68"/>
      <c r="MB1122" s="68"/>
      <c r="MC1122" s="68"/>
      <c r="MD1122" s="68"/>
      <c r="ME1122" s="68"/>
      <c r="MF1122" s="68"/>
      <c r="MG1122" s="68"/>
      <c r="MH1122" s="68"/>
      <c r="MI1122" s="68"/>
      <c r="MJ1122" s="68"/>
      <c r="MK1122" s="68"/>
      <c r="ML1122" s="68"/>
      <c r="MM1122" s="68"/>
      <c r="MN1122" s="68"/>
      <c r="MO1122" s="68"/>
      <c r="MP1122" s="68"/>
      <c r="MQ1122" s="68"/>
      <c r="MR1122" s="68"/>
      <c r="MS1122" s="68"/>
      <c r="MT1122" s="68"/>
      <c r="MU1122" s="68"/>
      <c r="MV1122" s="68"/>
      <c r="MW1122" s="68"/>
      <c r="MX1122" s="68"/>
      <c r="MY1122" s="68"/>
      <c r="MZ1122" s="68"/>
      <c r="NA1122" s="68"/>
      <c r="NB1122" s="68"/>
      <c r="NC1122" s="68"/>
      <c r="ND1122" s="68"/>
      <c r="NE1122" s="68"/>
      <c r="NF1122" s="68"/>
      <c r="NG1122" s="68"/>
      <c r="NH1122" s="68"/>
      <c r="NI1122" s="68"/>
      <c r="NJ1122" s="68"/>
      <c r="NK1122" s="68"/>
      <c r="NL1122" s="68"/>
      <c r="NM1122" s="68"/>
      <c r="NN1122" s="68"/>
      <c r="NO1122" s="68"/>
      <c r="NP1122" s="68"/>
      <c r="NQ1122" s="68"/>
      <c r="NR1122" s="68"/>
      <c r="NS1122" s="68"/>
      <c r="NT1122" s="68"/>
      <c r="NU1122" s="68"/>
      <c r="NV1122" s="68"/>
      <c r="NW1122" s="68"/>
      <c r="NX1122" s="68"/>
      <c r="NY1122" s="68"/>
      <c r="NZ1122" s="68"/>
      <c r="OA1122" s="68"/>
      <c r="OB1122" s="68"/>
      <c r="OC1122" s="68"/>
      <c r="OD1122" s="68"/>
      <c r="OE1122" s="68"/>
      <c r="OF1122" s="68"/>
      <c r="OG1122" s="68"/>
      <c r="OH1122" s="68"/>
      <c r="OI1122" s="68"/>
      <c r="OJ1122" s="68"/>
      <c r="OK1122" s="68"/>
      <c r="OL1122" s="68"/>
      <c r="OM1122" s="68"/>
      <c r="ON1122" s="68"/>
      <c r="OO1122" s="68"/>
      <c r="OP1122" s="68"/>
      <c r="OQ1122" s="68"/>
      <c r="OR1122" s="68"/>
      <c r="OS1122" s="68"/>
      <c r="OT1122" s="68"/>
      <c r="OU1122" s="68"/>
      <c r="OV1122" s="68"/>
      <c r="OW1122" s="68"/>
      <c r="OX1122" s="68"/>
      <c r="OY1122" s="68"/>
      <c r="OZ1122" s="68"/>
      <c r="PA1122" s="68"/>
      <c r="PB1122" s="68"/>
      <c r="PC1122" s="68"/>
      <c r="PD1122" s="68"/>
      <c r="PE1122" s="68"/>
      <c r="PF1122" s="68"/>
      <c r="PG1122" s="68"/>
      <c r="PH1122" s="68"/>
      <c r="PI1122" s="68"/>
      <c r="PJ1122" s="68"/>
      <c r="PK1122" s="68"/>
      <c r="PL1122" s="68"/>
      <c r="PM1122" s="68"/>
      <c r="PN1122" s="68"/>
      <c r="PO1122" s="68"/>
      <c r="PP1122" s="68"/>
      <c r="PQ1122" s="68"/>
      <c r="PR1122" s="68"/>
      <c r="PS1122" s="68"/>
      <c r="PT1122" s="68"/>
      <c r="PU1122" s="68"/>
      <c r="PV1122" s="68"/>
      <c r="PW1122" s="68"/>
      <c r="PX1122" s="68"/>
      <c r="PY1122" s="68"/>
      <c r="PZ1122" s="68"/>
      <c r="QA1122" s="68"/>
      <c r="QB1122" s="68"/>
      <c r="QC1122" s="68"/>
      <c r="QD1122" s="68"/>
      <c r="QE1122" s="68"/>
      <c r="QF1122" s="68"/>
      <c r="QG1122" s="68"/>
      <c r="QH1122" s="68"/>
      <c r="QI1122" s="68"/>
      <c r="QJ1122" s="68"/>
      <c r="QK1122" s="68"/>
      <c r="QL1122" s="68"/>
      <c r="QM1122" s="68"/>
      <c r="QN1122" s="68"/>
      <c r="QO1122" s="68"/>
      <c r="QP1122" s="68"/>
      <c r="QQ1122" s="68"/>
      <c r="QR1122" s="68"/>
      <c r="QS1122" s="68"/>
      <c r="QT1122" s="68"/>
      <c r="QU1122" s="68"/>
      <c r="QV1122" s="68"/>
      <c r="QW1122" s="68"/>
      <c r="QX1122" s="68"/>
      <c r="QY1122" s="68"/>
      <c r="QZ1122" s="68"/>
      <c r="RA1122" s="68"/>
      <c r="RB1122" s="68"/>
      <c r="RC1122" s="68"/>
      <c r="RD1122" s="68"/>
      <c r="RE1122" s="68"/>
      <c r="RF1122" s="68"/>
      <c r="RG1122" s="68"/>
      <c r="RH1122" s="68"/>
      <c r="RI1122" s="68"/>
      <c r="RJ1122" s="68"/>
      <c r="RK1122" s="68"/>
      <c r="RL1122" s="68"/>
      <c r="RM1122" s="68"/>
      <c r="RN1122" s="68"/>
      <c r="RO1122" s="68"/>
      <c r="RP1122" s="68"/>
      <c r="RQ1122" s="68"/>
      <c r="RR1122" s="68"/>
      <c r="RS1122" s="68"/>
      <c r="RT1122" s="68"/>
      <c r="RU1122" s="68"/>
      <c r="RV1122" s="68"/>
      <c r="RW1122" s="68"/>
      <c r="RX1122" s="68"/>
      <c r="RY1122" s="68"/>
      <c r="RZ1122" s="68"/>
      <c r="SA1122" s="68"/>
      <c r="SB1122" s="68"/>
      <c r="SC1122" s="68"/>
      <c r="SD1122" s="68"/>
      <c r="SE1122" s="68"/>
      <c r="SF1122" s="68"/>
      <c r="SG1122" s="68"/>
      <c r="SH1122" s="68"/>
      <c r="SI1122" s="68"/>
      <c r="SJ1122" s="68"/>
      <c r="SK1122" s="68"/>
      <c r="SL1122" s="68"/>
      <c r="SM1122" s="68"/>
      <c r="SN1122" s="68"/>
      <c r="SO1122" s="68"/>
      <c r="SP1122" s="68"/>
      <c r="SQ1122" s="68"/>
      <c r="SR1122" s="68"/>
      <c r="SS1122" s="68"/>
      <c r="ST1122" s="68"/>
      <c r="SU1122" s="68"/>
      <c r="SV1122" s="68"/>
    </row>
    <row r="1123" spans="1:518" ht="16.5" customHeight="1" x14ac:dyDescent="0.2">
      <c r="A1123" s="20">
        <v>515</v>
      </c>
      <c r="B1123" s="20" t="s">
        <v>62</v>
      </c>
      <c r="C1123" s="20" t="s">
        <v>915</v>
      </c>
      <c r="D1123" s="20" t="s">
        <v>38</v>
      </c>
      <c r="E1123" s="20" t="s">
        <v>1345</v>
      </c>
      <c r="F1123" s="22" t="s">
        <v>953</v>
      </c>
      <c r="G1123" s="20" t="s">
        <v>84</v>
      </c>
      <c r="H1123" s="20" t="s">
        <v>35</v>
      </c>
      <c r="I1123" s="20" t="s">
        <v>81</v>
      </c>
      <c r="J1123" s="22" t="s">
        <v>915</v>
      </c>
      <c r="K1123" s="20"/>
      <c r="L1123" s="20"/>
      <c r="M1123" s="20"/>
      <c r="N1123" s="20"/>
      <c r="O1123" s="23"/>
      <c r="P1123" s="23">
        <v>2750000</v>
      </c>
      <c r="Q1123" s="24">
        <v>1</v>
      </c>
      <c r="R1123" s="25">
        <v>45748</v>
      </c>
      <c r="S1123" s="20" t="s">
        <v>83</v>
      </c>
      <c r="T1123" s="26">
        <f t="shared" si="19"/>
        <v>2750000</v>
      </c>
      <c r="U1123" s="27" t="s">
        <v>100</v>
      </c>
      <c r="V1123" s="27" t="s">
        <v>100</v>
      </c>
      <c r="W1123" s="68"/>
      <c r="X1123" s="68"/>
      <c r="Y1123" s="68"/>
      <c r="Z1123" s="68"/>
      <c r="AA1123" s="68"/>
      <c r="AB1123" s="68"/>
      <c r="AC1123" s="68"/>
      <c r="AD1123" s="68"/>
      <c r="AE1123" s="68"/>
      <c r="AF1123" s="68"/>
      <c r="AG1123" s="68"/>
      <c r="AH1123" s="68"/>
      <c r="AI1123" s="68"/>
      <c r="AJ1123" s="68"/>
      <c r="AK1123" s="68"/>
      <c r="AL1123" s="68"/>
      <c r="AM1123" s="68"/>
      <c r="AN1123" s="68"/>
      <c r="AO1123" s="68"/>
      <c r="AP1123" s="68"/>
      <c r="AQ1123" s="68"/>
      <c r="AR1123" s="68"/>
      <c r="AS1123" s="68"/>
      <c r="AT1123" s="68"/>
      <c r="AU1123" s="68"/>
      <c r="AV1123" s="68"/>
      <c r="AW1123" s="68"/>
      <c r="AX1123" s="68"/>
      <c r="AY1123" s="68"/>
      <c r="AZ1123" s="68"/>
      <c r="BA1123" s="68"/>
      <c r="BB1123" s="68"/>
      <c r="BC1123" s="68"/>
      <c r="BD1123" s="68"/>
      <c r="BE1123" s="68"/>
      <c r="BF1123" s="68"/>
      <c r="BG1123" s="68"/>
      <c r="BH1123" s="68"/>
      <c r="BI1123" s="68"/>
      <c r="BJ1123" s="68"/>
      <c r="BK1123" s="68"/>
      <c r="BL1123" s="68"/>
      <c r="BM1123" s="68"/>
      <c r="BN1123" s="68"/>
      <c r="BO1123" s="68"/>
      <c r="BP1123" s="68"/>
      <c r="BQ1123" s="68"/>
      <c r="BR1123" s="68"/>
      <c r="BS1123" s="68"/>
      <c r="BT1123" s="68"/>
      <c r="BU1123" s="68"/>
      <c r="BV1123" s="68"/>
      <c r="BW1123" s="68"/>
      <c r="BX1123" s="68"/>
      <c r="BY1123" s="68"/>
      <c r="BZ1123" s="68"/>
      <c r="CA1123" s="68"/>
      <c r="CB1123" s="68"/>
      <c r="CC1123" s="68"/>
      <c r="CD1123" s="68"/>
      <c r="CE1123" s="68"/>
      <c r="CF1123" s="68"/>
      <c r="CG1123" s="68"/>
      <c r="CH1123" s="68"/>
      <c r="CI1123" s="68"/>
      <c r="CJ1123" s="68"/>
      <c r="CK1123" s="68"/>
      <c r="CL1123" s="68"/>
      <c r="CM1123" s="68"/>
      <c r="CN1123" s="68"/>
      <c r="CO1123" s="68"/>
      <c r="CP1123" s="68"/>
      <c r="CQ1123" s="68"/>
      <c r="CR1123" s="68"/>
      <c r="CS1123" s="68"/>
      <c r="CT1123" s="68"/>
      <c r="CU1123" s="68"/>
      <c r="CV1123" s="68"/>
      <c r="CW1123" s="68"/>
      <c r="CX1123" s="68"/>
      <c r="CY1123" s="68"/>
      <c r="CZ1123" s="68"/>
      <c r="DA1123" s="68"/>
      <c r="DB1123" s="68"/>
      <c r="DC1123" s="68"/>
      <c r="DD1123" s="68"/>
      <c r="DE1123" s="68"/>
      <c r="DF1123" s="68"/>
      <c r="DG1123" s="68"/>
      <c r="DH1123" s="68"/>
      <c r="DI1123" s="68"/>
      <c r="DJ1123" s="68"/>
      <c r="DK1123" s="68"/>
      <c r="DL1123" s="68"/>
      <c r="DM1123" s="68"/>
      <c r="DN1123" s="68"/>
      <c r="DO1123" s="68"/>
      <c r="DP1123" s="68"/>
      <c r="DQ1123" s="68"/>
      <c r="DR1123" s="68"/>
      <c r="DS1123" s="68"/>
      <c r="DT1123" s="68"/>
      <c r="DU1123" s="68"/>
      <c r="DV1123" s="68"/>
      <c r="DW1123" s="68"/>
      <c r="DX1123" s="68"/>
      <c r="DY1123" s="68"/>
      <c r="DZ1123" s="68"/>
      <c r="EA1123" s="68"/>
      <c r="EB1123" s="68"/>
      <c r="EC1123" s="68"/>
      <c r="ED1123" s="68"/>
      <c r="EE1123" s="68"/>
      <c r="EF1123" s="68"/>
      <c r="EG1123" s="68"/>
      <c r="EH1123" s="68"/>
      <c r="EI1123" s="68"/>
      <c r="EJ1123" s="68"/>
      <c r="EK1123" s="68"/>
      <c r="EL1123" s="68"/>
      <c r="EM1123" s="68"/>
      <c r="EN1123" s="68"/>
      <c r="EO1123" s="68"/>
      <c r="EP1123" s="68"/>
      <c r="EQ1123" s="68"/>
      <c r="ER1123" s="68"/>
      <c r="ES1123" s="68"/>
      <c r="ET1123" s="68"/>
      <c r="EU1123" s="68"/>
      <c r="EV1123" s="68"/>
      <c r="EW1123" s="68"/>
      <c r="EX1123" s="68"/>
      <c r="EY1123" s="68"/>
      <c r="EZ1123" s="68"/>
      <c r="FA1123" s="68"/>
      <c r="FB1123" s="68"/>
      <c r="FC1123" s="68"/>
      <c r="FD1123" s="68"/>
      <c r="FE1123" s="68"/>
      <c r="FF1123" s="68"/>
      <c r="FG1123" s="68"/>
      <c r="FH1123" s="68"/>
      <c r="FI1123" s="68"/>
      <c r="FJ1123" s="68"/>
      <c r="FK1123" s="68"/>
      <c r="FL1123" s="68"/>
      <c r="FM1123" s="68"/>
      <c r="FN1123" s="68"/>
      <c r="FO1123" s="68"/>
      <c r="FP1123" s="68"/>
      <c r="FQ1123" s="68"/>
      <c r="FR1123" s="68"/>
      <c r="FS1123" s="68"/>
      <c r="FT1123" s="68"/>
      <c r="FU1123" s="68"/>
      <c r="FV1123" s="68"/>
      <c r="FW1123" s="68"/>
      <c r="FX1123" s="68"/>
      <c r="FY1123" s="68"/>
      <c r="FZ1123" s="68"/>
      <c r="GA1123" s="68"/>
      <c r="GB1123" s="68"/>
      <c r="GC1123" s="68"/>
      <c r="GD1123" s="68"/>
      <c r="GE1123" s="68"/>
      <c r="GF1123" s="68"/>
      <c r="GG1123" s="68"/>
      <c r="GH1123" s="68"/>
      <c r="GI1123" s="68"/>
      <c r="GJ1123" s="68"/>
      <c r="GK1123" s="68"/>
      <c r="GL1123" s="68"/>
      <c r="GM1123" s="68"/>
      <c r="GN1123" s="68"/>
      <c r="GO1123" s="68"/>
      <c r="GP1123" s="68"/>
      <c r="GQ1123" s="68"/>
      <c r="GR1123" s="68"/>
      <c r="GS1123" s="68"/>
      <c r="GT1123" s="68"/>
      <c r="GU1123" s="68"/>
      <c r="GV1123" s="68"/>
      <c r="GW1123" s="68"/>
      <c r="GX1123" s="68"/>
      <c r="GY1123" s="68"/>
      <c r="GZ1123" s="68"/>
      <c r="HA1123" s="68"/>
      <c r="HB1123" s="68"/>
      <c r="HC1123" s="68"/>
      <c r="HD1123" s="68"/>
      <c r="HE1123" s="68"/>
      <c r="HF1123" s="68"/>
      <c r="HG1123" s="68"/>
      <c r="HH1123" s="68"/>
      <c r="HI1123" s="68"/>
      <c r="HJ1123" s="68"/>
      <c r="HK1123" s="68"/>
      <c r="HL1123" s="68"/>
      <c r="HM1123" s="68"/>
      <c r="HN1123" s="68"/>
      <c r="HO1123" s="68"/>
      <c r="HP1123" s="68"/>
      <c r="HQ1123" s="68"/>
      <c r="HR1123" s="68"/>
      <c r="HS1123" s="68"/>
      <c r="HT1123" s="68"/>
      <c r="HU1123" s="68"/>
      <c r="HV1123" s="68"/>
      <c r="HW1123" s="68"/>
      <c r="HX1123" s="68"/>
      <c r="HY1123" s="68"/>
      <c r="HZ1123" s="68"/>
      <c r="IA1123" s="68"/>
      <c r="IB1123" s="68"/>
      <c r="IC1123" s="68"/>
      <c r="ID1123" s="68"/>
      <c r="IE1123" s="68"/>
      <c r="IF1123" s="68"/>
      <c r="IG1123" s="68"/>
      <c r="IH1123" s="68"/>
      <c r="II1123" s="68"/>
      <c r="IJ1123" s="68"/>
      <c r="IK1123" s="68"/>
      <c r="IL1123" s="68"/>
      <c r="IM1123" s="68"/>
      <c r="IN1123" s="68"/>
      <c r="IO1123" s="68"/>
      <c r="IP1123" s="68"/>
      <c r="IQ1123" s="68"/>
      <c r="IR1123" s="68"/>
      <c r="IS1123" s="68"/>
      <c r="IT1123" s="68"/>
      <c r="IU1123" s="68"/>
      <c r="IV1123" s="68"/>
      <c r="IW1123" s="68"/>
      <c r="IX1123" s="68"/>
      <c r="IY1123" s="68"/>
      <c r="IZ1123" s="68"/>
      <c r="JA1123" s="68"/>
      <c r="JB1123" s="68"/>
      <c r="JC1123" s="68"/>
      <c r="JD1123" s="68"/>
      <c r="JE1123" s="68"/>
      <c r="JF1123" s="68"/>
      <c r="JG1123" s="68"/>
      <c r="JH1123" s="68"/>
      <c r="JI1123" s="68"/>
      <c r="JJ1123" s="68"/>
      <c r="JK1123" s="68"/>
      <c r="JL1123" s="68"/>
      <c r="JM1123" s="68"/>
      <c r="JN1123" s="68"/>
      <c r="JO1123" s="68"/>
      <c r="JP1123" s="68"/>
      <c r="JQ1123" s="68"/>
      <c r="JR1123" s="68"/>
      <c r="JS1123" s="68"/>
      <c r="JT1123" s="68"/>
      <c r="JU1123" s="68"/>
      <c r="JV1123" s="68"/>
      <c r="JW1123" s="68"/>
      <c r="JX1123" s="68"/>
      <c r="JY1123" s="68"/>
      <c r="JZ1123" s="68"/>
      <c r="KA1123" s="68"/>
      <c r="KB1123" s="68"/>
      <c r="KC1123" s="68"/>
      <c r="KD1123" s="68"/>
      <c r="KE1123" s="68"/>
      <c r="KF1123" s="68"/>
      <c r="KG1123" s="68"/>
      <c r="KH1123" s="68"/>
      <c r="KI1123" s="68"/>
      <c r="KJ1123" s="68"/>
      <c r="KK1123" s="68"/>
      <c r="KL1123" s="68"/>
      <c r="KM1123" s="68"/>
      <c r="KN1123" s="68"/>
      <c r="KO1123" s="68"/>
      <c r="KP1123" s="68"/>
      <c r="KQ1123" s="68"/>
      <c r="KR1123" s="68"/>
      <c r="KS1123" s="68"/>
      <c r="KT1123" s="68"/>
      <c r="KU1123" s="68"/>
      <c r="KV1123" s="68"/>
      <c r="KW1123" s="68"/>
      <c r="KX1123" s="68"/>
      <c r="KY1123" s="68"/>
      <c r="KZ1123" s="68"/>
      <c r="LA1123" s="68"/>
      <c r="LB1123" s="68"/>
      <c r="LC1123" s="68"/>
      <c r="LD1123" s="68"/>
      <c r="LE1123" s="68"/>
      <c r="LF1123" s="68"/>
      <c r="LG1123" s="68"/>
      <c r="LH1123" s="68"/>
      <c r="LI1123" s="68"/>
      <c r="LJ1123" s="68"/>
      <c r="LK1123" s="68"/>
      <c r="LL1123" s="68"/>
      <c r="LM1123" s="68"/>
      <c r="LN1123" s="68"/>
      <c r="LO1123" s="68"/>
      <c r="LP1123" s="68"/>
      <c r="LQ1123" s="68"/>
      <c r="LR1123" s="68"/>
      <c r="LS1123" s="68"/>
      <c r="LT1123" s="68"/>
      <c r="LU1123" s="68"/>
      <c r="LV1123" s="68"/>
      <c r="LW1123" s="68"/>
      <c r="LX1123" s="68"/>
      <c r="LY1123" s="68"/>
      <c r="LZ1123" s="68"/>
      <c r="MA1123" s="68"/>
      <c r="MB1123" s="68"/>
      <c r="MC1123" s="68"/>
      <c r="MD1123" s="68"/>
      <c r="ME1123" s="68"/>
      <c r="MF1123" s="68"/>
      <c r="MG1123" s="68"/>
      <c r="MH1123" s="68"/>
      <c r="MI1123" s="68"/>
      <c r="MJ1123" s="68"/>
      <c r="MK1123" s="68"/>
      <c r="ML1123" s="68"/>
      <c r="MM1123" s="68"/>
      <c r="MN1123" s="68"/>
      <c r="MO1123" s="68"/>
      <c r="MP1123" s="68"/>
      <c r="MQ1123" s="68"/>
      <c r="MR1123" s="68"/>
      <c r="MS1123" s="68"/>
      <c r="MT1123" s="68"/>
      <c r="MU1123" s="68"/>
      <c r="MV1123" s="68"/>
      <c r="MW1123" s="68"/>
      <c r="MX1123" s="68"/>
      <c r="MY1123" s="68"/>
      <c r="MZ1123" s="68"/>
      <c r="NA1123" s="68"/>
      <c r="NB1123" s="68"/>
      <c r="NC1123" s="68"/>
      <c r="ND1123" s="68"/>
      <c r="NE1123" s="68"/>
      <c r="NF1123" s="68"/>
      <c r="NG1123" s="68"/>
      <c r="NH1123" s="68"/>
      <c r="NI1123" s="68"/>
      <c r="NJ1123" s="68"/>
      <c r="NK1123" s="68"/>
      <c r="NL1123" s="68"/>
      <c r="NM1123" s="68"/>
      <c r="NN1123" s="68"/>
      <c r="NO1123" s="68"/>
      <c r="NP1123" s="68"/>
      <c r="NQ1123" s="68"/>
      <c r="NR1123" s="68"/>
      <c r="NS1123" s="68"/>
      <c r="NT1123" s="68"/>
      <c r="NU1123" s="68"/>
      <c r="NV1123" s="68"/>
      <c r="NW1123" s="68"/>
      <c r="NX1123" s="68"/>
      <c r="NY1123" s="68"/>
      <c r="NZ1123" s="68"/>
      <c r="OA1123" s="68"/>
      <c r="OB1123" s="68"/>
      <c r="OC1123" s="68"/>
      <c r="OD1123" s="68"/>
      <c r="OE1123" s="68"/>
      <c r="OF1123" s="68"/>
      <c r="OG1123" s="68"/>
      <c r="OH1123" s="68"/>
      <c r="OI1123" s="68"/>
      <c r="OJ1123" s="68"/>
      <c r="OK1123" s="68"/>
      <c r="OL1123" s="68"/>
      <c r="OM1123" s="68"/>
      <c r="ON1123" s="68"/>
      <c r="OO1123" s="68"/>
      <c r="OP1123" s="68"/>
      <c r="OQ1123" s="68"/>
      <c r="OR1123" s="68"/>
      <c r="OS1123" s="68"/>
      <c r="OT1123" s="68"/>
      <c r="OU1123" s="68"/>
      <c r="OV1123" s="68"/>
      <c r="OW1123" s="68"/>
      <c r="OX1123" s="68"/>
      <c r="OY1123" s="68"/>
      <c r="OZ1123" s="68"/>
      <c r="PA1123" s="68"/>
      <c r="PB1123" s="68"/>
      <c r="PC1123" s="68"/>
      <c r="PD1123" s="68"/>
      <c r="PE1123" s="68"/>
      <c r="PF1123" s="68"/>
      <c r="PG1123" s="68"/>
      <c r="PH1123" s="68"/>
      <c r="PI1123" s="68"/>
      <c r="PJ1123" s="68"/>
      <c r="PK1123" s="68"/>
      <c r="PL1123" s="68"/>
      <c r="PM1123" s="68"/>
      <c r="PN1123" s="68"/>
      <c r="PO1123" s="68"/>
      <c r="PP1123" s="68"/>
      <c r="PQ1123" s="68"/>
      <c r="PR1123" s="68"/>
      <c r="PS1123" s="68"/>
      <c r="PT1123" s="68"/>
      <c r="PU1123" s="68"/>
      <c r="PV1123" s="68"/>
      <c r="PW1123" s="68"/>
      <c r="PX1123" s="68"/>
      <c r="PY1123" s="68"/>
      <c r="PZ1123" s="68"/>
      <c r="QA1123" s="68"/>
      <c r="QB1123" s="68"/>
      <c r="QC1123" s="68"/>
      <c r="QD1123" s="68"/>
      <c r="QE1123" s="68"/>
      <c r="QF1123" s="68"/>
      <c r="QG1123" s="68"/>
      <c r="QH1123" s="68"/>
      <c r="QI1123" s="68"/>
      <c r="QJ1123" s="68"/>
      <c r="QK1123" s="68"/>
      <c r="QL1123" s="68"/>
      <c r="QM1123" s="68"/>
      <c r="QN1123" s="68"/>
      <c r="QO1123" s="68"/>
      <c r="QP1123" s="68"/>
      <c r="QQ1123" s="68"/>
      <c r="QR1123" s="68"/>
      <c r="QS1123" s="68"/>
      <c r="QT1123" s="68"/>
      <c r="QU1123" s="68"/>
      <c r="QV1123" s="68"/>
      <c r="QW1123" s="68"/>
      <c r="QX1123" s="68"/>
      <c r="QY1123" s="68"/>
      <c r="QZ1123" s="68"/>
      <c r="RA1123" s="68"/>
      <c r="RB1123" s="68"/>
      <c r="RC1123" s="68"/>
      <c r="RD1123" s="68"/>
      <c r="RE1123" s="68"/>
      <c r="RF1123" s="68"/>
      <c r="RG1123" s="68"/>
      <c r="RH1123" s="68"/>
      <c r="RI1123" s="68"/>
      <c r="RJ1123" s="68"/>
      <c r="RK1123" s="68"/>
      <c r="RL1123" s="68"/>
      <c r="RM1123" s="68"/>
      <c r="RN1123" s="68"/>
      <c r="RO1123" s="68"/>
      <c r="RP1123" s="68"/>
      <c r="RQ1123" s="68"/>
      <c r="RR1123" s="68"/>
      <c r="RS1123" s="68"/>
      <c r="RT1123" s="68"/>
      <c r="RU1123" s="68"/>
      <c r="RV1123" s="68"/>
      <c r="RW1123" s="68"/>
      <c r="RX1123" s="68"/>
      <c r="RY1123" s="68"/>
      <c r="RZ1123" s="68"/>
      <c r="SA1123" s="68"/>
      <c r="SB1123" s="68"/>
      <c r="SC1123" s="68"/>
      <c r="SD1123" s="68"/>
      <c r="SE1123" s="68"/>
      <c r="SF1123" s="68"/>
      <c r="SG1123" s="68"/>
      <c r="SH1123" s="68"/>
      <c r="SI1123" s="68"/>
      <c r="SJ1123" s="68"/>
      <c r="SK1123" s="68"/>
      <c r="SL1123" s="68"/>
      <c r="SM1123" s="68"/>
      <c r="SN1123" s="68"/>
      <c r="SO1123" s="68"/>
      <c r="SP1123" s="68"/>
      <c r="SQ1123" s="68"/>
      <c r="SR1123" s="68"/>
      <c r="SS1123" s="68"/>
      <c r="ST1123" s="68"/>
      <c r="SU1123" s="68"/>
      <c r="SV1123" s="68"/>
    </row>
    <row r="1124" spans="1:518" ht="16.5" customHeight="1" x14ac:dyDescent="0.2">
      <c r="A1124" s="20">
        <v>516</v>
      </c>
      <c r="B1124" s="20" t="s">
        <v>62</v>
      </c>
      <c r="C1124" s="20" t="s">
        <v>915</v>
      </c>
      <c r="D1124" s="20" t="s">
        <v>38</v>
      </c>
      <c r="E1124" s="20" t="s">
        <v>1345</v>
      </c>
      <c r="F1124" s="22" t="s">
        <v>953</v>
      </c>
      <c r="G1124" s="20" t="s">
        <v>84</v>
      </c>
      <c r="H1124" s="20" t="s">
        <v>35</v>
      </c>
      <c r="I1124" s="20" t="s">
        <v>81</v>
      </c>
      <c r="J1124" s="22" t="s">
        <v>915</v>
      </c>
      <c r="K1124" s="20"/>
      <c r="L1124" s="20"/>
      <c r="M1124" s="20"/>
      <c r="N1124" s="20"/>
      <c r="O1124" s="23"/>
      <c r="P1124" s="23">
        <v>2750000</v>
      </c>
      <c r="Q1124" s="24">
        <v>1</v>
      </c>
      <c r="R1124" s="25">
        <v>45778</v>
      </c>
      <c r="S1124" s="20" t="s">
        <v>83</v>
      </c>
      <c r="T1124" s="26">
        <f t="shared" si="19"/>
        <v>2750000</v>
      </c>
      <c r="U1124" s="27" t="s">
        <v>100</v>
      </c>
      <c r="V1124" s="27" t="s">
        <v>100</v>
      </c>
      <c r="W1124" s="68"/>
      <c r="X1124" s="68"/>
      <c r="Y1124" s="68"/>
      <c r="Z1124" s="68"/>
      <c r="AA1124" s="68"/>
      <c r="AB1124" s="68"/>
      <c r="AC1124" s="68"/>
      <c r="AD1124" s="68"/>
      <c r="AE1124" s="68"/>
      <c r="AF1124" s="68"/>
      <c r="AG1124" s="68"/>
      <c r="AH1124" s="68"/>
      <c r="AI1124" s="68"/>
      <c r="AJ1124" s="68"/>
      <c r="AK1124" s="68"/>
      <c r="AL1124" s="68"/>
      <c r="AM1124" s="68"/>
      <c r="AN1124" s="68"/>
      <c r="AO1124" s="68"/>
      <c r="AP1124" s="68"/>
      <c r="AQ1124" s="68"/>
      <c r="AR1124" s="68"/>
      <c r="AS1124" s="68"/>
      <c r="AT1124" s="68"/>
      <c r="AU1124" s="68"/>
      <c r="AV1124" s="68"/>
      <c r="AW1124" s="68"/>
      <c r="AX1124" s="68"/>
      <c r="AY1124" s="68"/>
      <c r="AZ1124" s="68"/>
      <c r="BA1124" s="68"/>
      <c r="BB1124" s="68"/>
      <c r="BC1124" s="68"/>
      <c r="BD1124" s="68"/>
      <c r="BE1124" s="68"/>
      <c r="BF1124" s="68"/>
      <c r="BG1124" s="68"/>
      <c r="BH1124" s="68"/>
      <c r="BI1124" s="68"/>
      <c r="BJ1124" s="68"/>
      <c r="BK1124" s="68"/>
      <c r="BL1124" s="68"/>
      <c r="BM1124" s="68"/>
      <c r="BN1124" s="68"/>
      <c r="BO1124" s="68"/>
      <c r="BP1124" s="68"/>
      <c r="BQ1124" s="68"/>
      <c r="BR1124" s="68"/>
      <c r="BS1124" s="68"/>
      <c r="BT1124" s="68"/>
      <c r="BU1124" s="68"/>
      <c r="BV1124" s="68"/>
      <c r="BW1124" s="68"/>
      <c r="BX1124" s="68"/>
      <c r="BY1124" s="68"/>
      <c r="BZ1124" s="68"/>
      <c r="CA1124" s="68"/>
      <c r="CB1124" s="68"/>
      <c r="CC1124" s="68"/>
      <c r="CD1124" s="68"/>
      <c r="CE1124" s="68"/>
      <c r="CF1124" s="68"/>
      <c r="CG1124" s="68"/>
      <c r="CH1124" s="68"/>
      <c r="CI1124" s="68"/>
      <c r="CJ1124" s="68"/>
      <c r="CK1124" s="68"/>
      <c r="CL1124" s="68"/>
      <c r="CM1124" s="68"/>
      <c r="CN1124" s="68"/>
      <c r="CO1124" s="68"/>
      <c r="CP1124" s="68"/>
      <c r="CQ1124" s="68"/>
      <c r="CR1124" s="68"/>
      <c r="CS1124" s="68"/>
      <c r="CT1124" s="68"/>
      <c r="CU1124" s="68"/>
      <c r="CV1124" s="68"/>
      <c r="CW1124" s="68"/>
      <c r="CX1124" s="68"/>
      <c r="CY1124" s="68"/>
      <c r="CZ1124" s="68"/>
      <c r="DA1124" s="68"/>
      <c r="DB1124" s="68"/>
      <c r="DC1124" s="68"/>
      <c r="DD1124" s="68"/>
      <c r="DE1124" s="68"/>
      <c r="DF1124" s="68"/>
      <c r="DG1124" s="68"/>
      <c r="DH1124" s="68"/>
      <c r="DI1124" s="68"/>
      <c r="DJ1124" s="68"/>
      <c r="DK1124" s="68"/>
      <c r="DL1124" s="68"/>
      <c r="DM1124" s="68"/>
      <c r="DN1124" s="68"/>
      <c r="DO1124" s="68"/>
      <c r="DP1124" s="68"/>
      <c r="DQ1124" s="68"/>
      <c r="DR1124" s="68"/>
      <c r="DS1124" s="68"/>
      <c r="DT1124" s="68"/>
      <c r="DU1124" s="68"/>
      <c r="DV1124" s="68"/>
      <c r="DW1124" s="68"/>
      <c r="DX1124" s="68"/>
      <c r="DY1124" s="68"/>
      <c r="DZ1124" s="68"/>
      <c r="EA1124" s="68"/>
      <c r="EB1124" s="68"/>
      <c r="EC1124" s="68"/>
      <c r="ED1124" s="68"/>
      <c r="EE1124" s="68"/>
      <c r="EF1124" s="68"/>
      <c r="EG1124" s="68"/>
      <c r="EH1124" s="68"/>
      <c r="EI1124" s="68"/>
      <c r="EJ1124" s="68"/>
      <c r="EK1124" s="68"/>
      <c r="EL1124" s="68"/>
      <c r="EM1124" s="68"/>
      <c r="EN1124" s="68"/>
      <c r="EO1124" s="68"/>
      <c r="EP1124" s="68"/>
      <c r="EQ1124" s="68"/>
      <c r="ER1124" s="68"/>
      <c r="ES1124" s="68"/>
      <c r="ET1124" s="68"/>
      <c r="EU1124" s="68"/>
      <c r="EV1124" s="68"/>
      <c r="EW1124" s="68"/>
      <c r="EX1124" s="68"/>
      <c r="EY1124" s="68"/>
      <c r="EZ1124" s="68"/>
      <c r="FA1124" s="68"/>
      <c r="FB1124" s="68"/>
      <c r="FC1124" s="68"/>
      <c r="FD1124" s="68"/>
      <c r="FE1124" s="68"/>
      <c r="FF1124" s="68"/>
      <c r="FG1124" s="68"/>
      <c r="FH1124" s="68"/>
      <c r="FI1124" s="68"/>
      <c r="FJ1124" s="68"/>
      <c r="FK1124" s="68"/>
      <c r="FL1124" s="68"/>
      <c r="FM1124" s="68"/>
      <c r="FN1124" s="68"/>
      <c r="FO1124" s="68"/>
      <c r="FP1124" s="68"/>
      <c r="FQ1124" s="68"/>
      <c r="FR1124" s="68"/>
      <c r="FS1124" s="68"/>
      <c r="FT1124" s="68"/>
      <c r="FU1124" s="68"/>
      <c r="FV1124" s="68"/>
      <c r="FW1124" s="68"/>
      <c r="FX1124" s="68"/>
      <c r="FY1124" s="68"/>
      <c r="FZ1124" s="68"/>
      <c r="GA1124" s="68"/>
      <c r="GB1124" s="68"/>
      <c r="GC1124" s="68"/>
      <c r="GD1124" s="68"/>
      <c r="GE1124" s="68"/>
      <c r="GF1124" s="68"/>
      <c r="GG1124" s="68"/>
      <c r="GH1124" s="68"/>
      <c r="GI1124" s="68"/>
      <c r="GJ1124" s="68"/>
      <c r="GK1124" s="68"/>
      <c r="GL1124" s="68"/>
      <c r="GM1124" s="68"/>
      <c r="GN1124" s="68"/>
      <c r="GO1124" s="68"/>
      <c r="GP1124" s="68"/>
      <c r="GQ1124" s="68"/>
      <c r="GR1124" s="68"/>
      <c r="GS1124" s="68"/>
      <c r="GT1124" s="68"/>
      <c r="GU1124" s="68"/>
      <c r="GV1124" s="68"/>
      <c r="GW1124" s="68"/>
      <c r="GX1124" s="68"/>
      <c r="GY1124" s="68"/>
      <c r="GZ1124" s="68"/>
      <c r="HA1124" s="68"/>
      <c r="HB1124" s="68"/>
      <c r="HC1124" s="68"/>
      <c r="HD1124" s="68"/>
      <c r="HE1124" s="68"/>
      <c r="HF1124" s="68"/>
      <c r="HG1124" s="68"/>
      <c r="HH1124" s="68"/>
      <c r="HI1124" s="68"/>
      <c r="HJ1124" s="68"/>
      <c r="HK1124" s="68"/>
      <c r="HL1124" s="68"/>
      <c r="HM1124" s="68"/>
      <c r="HN1124" s="68"/>
      <c r="HO1124" s="68"/>
      <c r="HP1124" s="68"/>
      <c r="HQ1124" s="68"/>
      <c r="HR1124" s="68"/>
      <c r="HS1124" s="68"/>
      <c r="HT1124" s="68"/>
      <c r="HU1124" s="68"/>
      <c r="HV1124" s="68"/>
      <c r="HW1124" s="68"/>
      <c r="HX1124" s="68"/>
      <c r="HY1124" s="68"/>
      <c r="HZ1124" s="68"/>
      <c r="IA1124" s="68"/>
      <c r="IB1124" s="68"/>
      <c r="IC1124" s="68"/>
      <c r="ID1124" s="68"/>
      <c r="IE1124" s="68"/>
      <c r="IF1124" s="68"/>
      <c r="IG1124" s="68"/>
      <c r="IH1124" s="68"/>
      <c r="II1124" s="68"/>
      <c r="IJ1124" s="68"/>
      <c r="IK1124" s="68"/>
      <c r="IL1124" s="68"/>
      <c r="IM1124" s="68"/>
      <c r="IN1124" s="68"/>
      <c r="IO1124" s="68"/>
      <c r="IP1124" s="68"/>
      <c r="IQ1124" s="68"/>
      <c r="IR1124" s="68"/>
      <c r="IS1124" s="68"/>
      <c r="IT1124" s="68"/>
      <c r="IU1124" s="68"/>
      <c r="IV1124" s="68"/>
      <c r="IW1124" s="68"/>
      <c r="IX1124" s="68"/>
      <c r="IY1124" s="68"/>
      <c r="IZ1124" s="68"/>
      <c r="JA1124" s="68"/>
      <c r="JB1124" s="68"/>
      <c r="JC1124" s="68"/>
      <c r="JD1124" s="68"/>
      <c r="JE1124" s="68"/>
      <c r="JF1124" s="68"/>
      <c r="JG1124" s="68"/>
      <c r="JH1124" s="68"/>
      <c r="JI1124" s="68"/>
      <c r="JJ1124" s="68"/>
      <c r="JK1124" s="68"/>
      <c r="JL1124" s="68"/>
      <c r="JM1124" s="68"/>
      <c r="JN1124" s="68"/>
      <c r="JO1124" s="68"/>
      <c r="JP1124" s="68"/>
      <c r="JQ1124" s="68"/>
      <c r="JR1124" s="68"/>
      <c r="JS1124" s="68"/>
      <c r="JT1124" s="68"/>
      <c r="JU1124" s="68"/>
      <c r="JV1124" s="68"/>
      <c r="JW1124" s="68"/>
      <c r="JX1124" s="68"/>
      <c r="JY1124" s="68"/>
      <c r="JZ1124" s="68"/>
      <c r="KA1124" s="68"/>
      <c r="KB1124" s="68"/>
      <c r="KC1124" s="68"/>
      <c r="KD1124" s="68"/>
      <c r="KE1124" s="68"/>
      <c r="KF1124" s="68"/>
      <c r="KG1124" s="68"/>
      <c r="KH1124" s="68"/>
      <c r="KI1124" s="68"/>
      <c r="KJ1124" s="68"/>
      <c r="KK1124" s="68"/>
      <c r="KL1124" s="68"/>
      <c r="KM1124" s="68"/>
      <c r="KN1124" s="68"/>
      <c r="KO1124" s="68"/>
      <c r="KP1124" s="68"/>
      <c r="KQ1124" s="68"/>
      <c r="KR1124" s="68"/>
      <c r="KS1124" s="68"/>
      <c r="KT1124" s="68"/>
      <c r="KU1124" s="68"/>
      <c r="KV1124" s="68"/>
      <c r="KW1124" s="68"/>
      <c r="KX1124" s="68"/>
      <c r="KY1124" s="68"/>
      <c r="KZ1124" s="68"/>
      <c r="LA1124" s="68"/>
      <c r="LB1124" s="68"/>
      <c r="LC1124" s="68"/>
      <c r="LD1124" s="68"/>
      <c r="LE1124" s="68"/>
      <c r="LF1124" s="68"/>
      <c r="LG1124" s="68"/>
      <c r="LH1124" s="68"/>
      <c r="LI1124" s="68"/>
      <c r="LJ1124" s="68"/>
      <c r="LK1124" s="68"/>
      <c r="LL1124" s="68"/>
      <c r="LM1124" s="68"/>
      <c r="LN1124" s="68"/>
      <c r="LO1124" s="68"/>
      <c r="LP1124" s="68"/>
      <c r="LQ1124" s="68"/>
      <c r="LR1124" s="68"/>
      <c r="LS1124" s="68"/>
      <c r="LT1124" s="68"/>
      <c r="LU1124" s="68"/>
      <c r="LV1124" s="68"/>
      <c r="LW1124" s="68"/>
      <c r="LX1124" s="68"/>
      <c r="LY1124" s="68"/>
      <c r="LZ1124" s="68"/>
      <c r="MA1124" s="68"/>
      <c r="MB1124" s="68"/>
      <c r="MC1124" s="68"/>
      <c r="MD1124" s="68"/>
      <c r="ME1124" s="68"/>
      <c r="MF1124" s="68"/>
      <c r="MG1124" s="68"/>
      <c r="MH1124" s="68"/>
      <c r="MI1124" s="68"/>
      <c r="MJ1124" s="68"/>
      <c r="MK1124" s="68"/>
      <c r="ML1124" s="68"/>
      <c r="MM1124" s="68"/>
      <c r="MN1124" s="68"/>
      <c r="MO1124" s="68"/>
      <c r="MP1124" s="68"/>
      <c r="MQ1124" s="68"/>
      <c r="MR1124" s="68"/>
      <c r="MS1124" s="68"/>
      <c r="MT1124" s="68"/>
      <c r="MU1124" s="68"/>
      <c r="MV1124" s="68"/>
      <c r="MW1124" s="68"/>
      <c r="MX1124" s="68"/>
      <c r="MY1124" s="68"/>
      <c r="MZ1124" s="68"/>
      <c r="NA1124" s="68"/>
      <c r="NB1124" s="68"/>
      <c r="NC1124" s="68"/>
      <c r="ND1124" s="68"/>
      <c r="NE1124" s="68"/>
      <c r="NF1124" s="68"/>
      <c r="NG1124" s="68"/>
      <c r="NH1124" s="68"/>
      <c r="NI1124" s="68"/>
      <c r="NJ1124" s="68"/>
      <c r="NK1124" s="68"/>
      <c r="NL1124" s="68"/>
      <c r="NM1124" s="68"/>
      <c r="NN1124" s="68"/>
      <c r="NO1124" s="68"/>
      <c r="NP1124" s="68"/>
      <c r="NQ1124" s="68"/>
      <c r="NR1124" s="68"/>
      <c r="NS1124" s="68"/>
      <c r="NT1124" s="68"/>
      <c r="NU1124" s="68"/>
      <c r="NV1124" s="68"/>
      <c r="NW1124" s="68"/>
      <c r="NX1124" s="68"/>
      <c r="NY1124" s="68"/>
      <c r="NZ1124" s="68"/>
      <c r="OA1124" s="68"/>
      <c r="OB1124" s="68"/>
      <c r="OC1124" s="68"/>
      <c r="OD1124" s="68"/>
      <c r="OE1124" s="68"/>
      <c r="OF1124" s="68"/>
      <c r="OG1124" s="68"/>
      <c r="OH1124" s="68"/>
      <c r="OI1124" s="68"/>
      <c r="OJ1124" s="68"/>
      <c r="OK1124" s="68"/>
      <c r="OL1124" s="68"/>
      <c r="OM1124" s="68"/>
      <c r="ON1124" s="68"/>
      <c r="OO1124" s="68"/>
      <c r="OP1124" s="68"/>
      <c r="OQ1124" s="68"/>
      <c r="OR1124" s="68"/>
      <c r="OS1124" s="68"/>
      <c r="OT1124" s="68"/>
      <c r="OU1124" s="68"/>
      <c r="OV1124" s="68"/>
      <c r="OW1124" s="68"/>
      <c r="OX1124" s="68"/>
      <c r="OY1124" s="68"/>
      <c r="OZ1124" s="68"/>
      <c r="PA1124" s="68"/>
      <c r="PB1124" s="68"/>
      <c r="PC1124" s="68"/>
      <c r="PD1124" s="68"/>
      <c r="PE1124" s="68"/>
      <c r="PF1124" s="68"/>
      <c r="PG1124" s="68"/>
      <c r="PH1124" s="68"/>
      <c r="PI1124" s="68"/>
      <c r="PJ1124" s="68"/>
      <c r="PK1124" s="68"/>
      <c r="PL1124" s="68"/>
      <c r="PM1124" s="68"/>
      <c r="PN1124" s="68"/>
      <c r="PO1124" s="68"/>
      <c r="PP1124" s="68"/>
      <c r="PQ1124" s="68"/>
      <c r="PR1124" s="68"/>
      <c r="PS1124" s="68"/>
      <c r="PT1124" s="68"/>
      <c r="PU1124" s="68"/>
      <c r="PV1124" s="68"/>
      <c r="PW1124" s="68"/>
      <c r="PX1124" s="68"/>
      <c r="PY1124" s="68"/>
      <c r="PZ1124" s="68"/>
      <c r="QA1124" s="68"/>
      <c r="QB1124" s="68"/>
      <c r="QC1124" s="68"/>
      <c r="QD1124" s="68"/>
      <c r="QE1124" s="68"/>
      <c r="QF1124" s="68"/>
      <c r="QG1124" s="68"/>
      <c r="QH1124" s="68"/>
      <c r="QI1124" s="68"/>
      <c r="QJ1124" s="68"/>
      <c r="QK1124" s="68"/>
      <c r="QL1124" s="68"/>
      <c r="QM1124" s="68"/>
      <c r="QN1124" s="68"/>
      <c r="QO1124" s="68"/>
      <c r="QP1124" s="68"/>
      <c r="QQ1124" s="68"/>
      <c r="QR1124" s="68"/>
      <c r="QS1124" s="68"/>
      <c r="QT1124" s="68"/>
      <c r="QU1124" s="68"/>
      <c r="QV1124" s="68"/>
      <c r="QW1124" s="68"/>
      <c r="QX1124" s="68"/>
      <c r="QY1124" s="68"/>
      <c r="QZ1124" s="68"/>
      <c r="RA1124" s="68"/>
      <c r="RB1124" s="68"/>
      <c r="RC1124" s="68"/>
      <c r="RD1124" s="68"/>
      <c r="RE1124" s="68"/>
      <c r="RF1124" s="68"/>
      <c r="RG1124" s="68"/>
      <c r="RH1124" s="68"/>
      <c r="RI1124" s="68"/>
      <c r="RJ1124" s="68"/>
      <c r="RK1124" s="68"/>
      <c r="RL1124" s="68"/>
      <c r="RM1124" s="68"/>
      <c r="RN1124" s="68"/>
      <c r="RO1124" s="68"/>
      <c r="RP1124" s="68"/>
      <c r="RQ1124" s="68"/>
      <c r="RR1124" s="68"/>
      <c r="RS1124" s="68"/>
      <c r="RT1124" s="68"/>
      <c r="RU1124" s="68"/>
      <c r="RV1124" s="68"/>
      <c r="RW1124" s="68"/>
      <c r="RX1124" s="68"/>
      <c r="RY1124" s="68"/>
      <c r="RZ1124" s="68"/>
      <c r="SA1124" s="68"/>
      <c r="SB1124" s="68"/>
      <c r="SC1124" s="68"/>
      <c r="SD1124" s="68"/>
      <c r="SE1124" s="68"/>
      <c r="SF1124" s="68"/>
      <c r="SG1124" s="68"/>
      <c r="SH1124" s="68"/>
      <c r="SI1124" s="68"/>
      <c r="SJ1124" s="68"/>
      <c r="SK1124" s="68"/>
      <c r="SL1124" s="68"/>
      <c r="SM1124" s="68"/>
      <c r="SN1124" s="68"/>
      <c r="SO1124" s="68"/>
      <c r="SP1124" s="68"/>
      <c r="SQ1124" s="68"/>
      <c r="SR1124" s="68"/>
      <c r="SS1124" s="68"/>
      <c r="ST1124" s="68"/>
      <c r="SU1124" s="68"/>
      <c r="SV1124" s="68"/>
    </row>
    <row r="1125" spans="1:518" ht="16.5" customHeight="1" x14ac:dyDescent="0.2">
      <c r="A1125" s="20">
        <v>517</v>
      </c>
      <c r="B1125" s="20" t="s">
        <v>62</v>
      </c>
      <c r="C1125" s="20" t="s">
        <v>915</v>
      </c>
      <c r="D1125" s="20" t="s">
        <v>38</v>
      </c>
      <c r="E1125" s="20" t="s">
        <v>1345</v>
      </c>
      <c r="F1125" s="22" t="s">
        <v>953</v>
      </c>
      <c r="G1125" s="20" t="s">
        <v>84</v>
      </c>
      <c r="H1125" s="20" t="s">
        <v>35</v>
      </c>
      <c r="I1125" s="20" t="s">
        <v>81</v>
      </c>
      <c r="J1125" s="22" t="s">
        <v>915</v>
      </c>
      <c r="K1125" s="20"/>
      <c r="L1125" s="20"/>
      <c r="M1125" s="20"/>
      <c r="N1125" s="20"/>
      <c r="O1125" s="23"/>
      <c r="P1125" s="23">
        <v>2750000</v>
      </c>
      <c r="Q1125" s="24">
        <v>1</v>
      </c>
      <c r="R1125" s="25">
        <v>45809</v>
      </c>
      <c r="S1125" s="20" t="s">
        <v>83</v>
      </c>
      <c r="T1125" s="26">
        <f t="shared" si="19"/>
        <v>2750000</v>
      </c>
      <c r="U1125" s="27" t="s">
        <v>100</v>
      </c>
      <c r="V1125" s="27" t="s">
        <v>100</v>
      </c>
      <c r="W1125" s="68"/>
      <c r="X1125" s="68"/>
      <c r="Y1125" s="68"/>
      <c r="Z1125" s="68"/>
      <c r="AA1125" s="68"/>
      <c r="AB1125" s="68"/>
      <c r="AC1125" s="68"/>
      <c r="AD1125" s="68"/>
      <c r="AE1125" s="68"/>
      <c r="AF1125" s="68"/>
      <c r="AG1125" s="68"/>
      <c r="AH1125" s="68"/>
      <c r="AI1125" s="68"/>
      <c r="AJ1125" s="68"/>
      <c r="AK1125" s="68"/>
      <c r="AL1125" s="68"/>
      <c r="AM1125" s="68"/>
      <c r="AN1125" s="68"/>
      <c r="AO1125" s="68"/>
      <c r="AP1125" s="68"/>
      <c r="AQ1125" s="68"/>
      <c r="AR1125" s="68"/>
      <c r="AS1125" s="68"/>
      <c r="AT1125" s="68"/>
      <c r="AU1125" s="68"/>
      <c r="AV1125" s="68"/>
      <c r="AW1125" s="68"/>
      <c r="AX1125" s="68"/>
      <c r="AY1125" s="68"/>
      <c r="AZ1125" s="68"/>
      <c r="BA1125" s="68"/>
      <c r="BB1125" s="68"/>
      <c r="BC1125" s="68"/>
      <c r="BD1125" s="68"/>
      <c r="BE1125" s="68"/>
      <c r="BF1125" s="68"/>
      <c r="BG1125" s="68"/>
      <c r="BH1125" s="68"/>
      <c r="BI1125" s="68"/>
      <c r="BJ1125" s="68"/>
      <c r="BK1125" s="68"/>
      <c r="BL1125" s="68"/>
      <c r="BM1125" s="68"/>
      <c r="BN1125" s="68"/>
      <c r="BO1125" s="68"/>
      <c r="BP1125" s="68"/>
      <c r="BQ1125" s="68"/>
      <c r="BR1125" s="68"/>
      <c r="BS1125" s="68"/>
      <c r="BT1125" s="68"/>
      <c r="BU1125" s="68"/>
      <c r="BV1125" s="68"/>
      <c r="BW1125" s="68"/>
      <c r="BX1125" s="68"/>
      <c r="BY1125" s="68"/>
      <c r="BZ1125" s="68"/>
      <c r="CA1125" s="68"/>
      <c r="CB1125" s="68"/>
      <c r="CC1125" s="68"/>
      <c r="CD1125" s="68"/>
      <c r="CE1125" s="68"/>
      <c r="CF1125" s="68"/>
      <c r="CG1125" s="68"/>
      <c r="CH1125" s="68"/>
      <c r="CI1125" s="68"/>
      <c r="CJ1125" s="68"/>
      <c r="CK1125" s="68"/>
      <c r="CL1125" s="68"/>
      <c r="CM1125" s="68"/>
      <c r="CN1125" s="68"/>
      <c r="CO1125" s="68"/>
      <c r="CP1125" s="68"/>
      <c r="CQ1125" s="68"/>
      <c r="CR1125" s="68"/>
      <c r="CS1125" s="68"/>
      <c r="CT1125" s="68"/>
      <c r="CU1125" s="68"/>
      <c r="CV1125" s="68"/>
      <c r="CW1125" s="68"/>
      <c r="CX1125" s="68"/>
      <c r="CY1125" s="68"/>
      <c r="CZ1125" s="68"/>
      <c r="DA1125" s="68"/>
      <c r="DB1125" s="68"/>
      <c r="DC1125" s="68"/>
      <c r="DD1125" s="68"/>
      <c r="DE1125" s="68"/>
      <c r="DF1125" s="68"/>
      <c r="DG1125" s="68"/>
      <c r="DH1125" s="68"/>
      <c r="DI1125" s="68"/>
      <c r="DJ1125" s="68"/>
      <c r="DK1125" s="68"/>
      <c r="DL1125" s="68"/>
      <c r="DM1125" s="68"/>
      <c r="DN1125" s="68"/>
      <c r="DO1125" s="68"/>
      <c r="DP1125" s="68"/>
      <c r="DQ1125" s="68"/>
      <c r="DR1125" s="68"/>
      <c r="DS1125" s="68"/>
      <c r="DT1125" s="68"/>
      <c r="DU1125" s="68"/>
      <c r="DV1125" s="68"/>
      <c r="DW1125" s="68"/>
      <c r="DX1125" s="68"/>
      <c r="DY1125" s="68"/>
      <c r="DZ1125" s="68"/>
      <c r="EA1125" s="68"/>
      <c r="EB1125" s="68"/>
      <c r="EC1125" s="68"/>
      <c r="ED1125" s="68"/>
      <c r="EE1125" s="68"/>
      <c r="EF1125" s="68"/>
      <c r="EG1125" s="68"/>
      <c r="EH1125" s="68"/>
      <c r="EI1125" s="68"/>
      <c r="EJ1125" s="68"/>
      <c r="EK1125" s="68"/>
      <c r="EL1125" s="68"/>
      <c r="EM1125" s="68"/>
      <c r="EN1125" s="68"/>
      <c r="EO1125" s="68"/>
      <c r="EP1125" s="68"/>
      <c r="EQ1125" s="68"/>
      <c r="ER1125" s="68"/>
      <c r="ES1125" s="68"/>
      <c r="ET1125" s="68"/>
      <c r="EU1125" s="68"/>
      <c r="EV1125" s="68"/>
      <c r="EW1125" s="68"/>
      <c r="EX1125" s="68"/>
      <c r="EY1125" s="68"/>
      <c r="EZ1125" s="68"/>
      <c r="FA1125" s="68"/>
      <c r="FB1125" s="68"/>
      <c r="FC1125" s="68"/>
      <c r="FD1125" s="68"/>
      <c r="FE1125" s="68"/>
      <c r="FF1125" s="68"/>
      <c r="FG1125" s="68"/>
      <c r="FH1125" s="68"/>
      <c r="FI1125" s="68"/>
      <c r="FJ1125" s="68"/>
      <c r="FK1125" s="68"/>
      <c r="FL1125" s="68"/>
      <c r="FM1125" s="68"/>
      <c r="FN1125" s="68"/>
      <c r="FO1125" s="68"/>
      <c r="FP1125" s="68"/>
      <c r="FQ1125" s="68"/>
      <c r="FR1125" s="68"/>
      <c r="FS1125" s="68"/>
      <c r="FT1125" s="68"/>
      <c r="FU1125" s="68"/>
      <c r="FV1125" s="68"/>
      <c r="FW1125" s="68"/>
      <c r="FX1125" s="68"/>
      <c r="FY1125" s="68"/>
      <c r="FZ1125" s="68"/>
      <c r="GA1125" s="68"/>
      <c r="GB1125" s="68"/>
      <c r="GC1125" s="68"/>
      <c r="GD1125" s="68"/>
      <c r="GE1125" s="68"/>
      <c r="GF1125" s="68"/>
      <c r="GG1125" s="68"/>
      <c r="GH1125" s="68"/>
      <c r="GI1125" s="68"/>
      <c r="GJ1125" s="68"/>
      <c r="GK1125" s="68"/>
      <c r="GL1125" s="68"/>
      <c r="GM1125" s="68"/>
      <c r="GN1125" s="68"/>
      <c r="GO1125" s="68"/>
      <c r="GP1125" s="68"/>
      <c r="GQ1125" s="68"/>
      <c r="GR1125" s="68"/>
      <c r="GS1125" s="68"/>
      <c r="GT1125" s="68"/>
      <c r="GU1125" s="68"/>
      <c r="GV1125" s="68"/>
      <c r="GW1125" s="68"/>
      <c r="GX1125" s="68"/>
      <c r="GY1125" s="68"/>
      <c r="GZ1125" s="68"/>
      <c r="HA1125" s="68"/>
      <c r="HB1125" s="68"/>
      <c r="HC1125" s="68"/>
      <c r="HD1125" s="68"/>
      <c r="HE1125" s="68"/>
      <c r="HF1125" s="68"/>
      <c r="HG1125" s="68"/>
      <c r="HH1125" s="68"/>
      <c r="HI1125" s="68"/>
      <c r="HJ1125" s="68"/>
      <c r="HK1125" s="68"/>
      <c r="HL1125" s="68"/>
      <c r="HM1125" s="68"/>
      <c r="HN1125" s="68"/>
      <c r="HO1125" s="68"/>
      <c r="HP1125" s="68"/>
      <c r="HQ1125" s="68"/>
      <c r="HR1125" s="68"/>
      <c r="HS1125" s="68"/>
      <c r="HT1125" s="68"/>
      <c r="HU1125" s="68"/>
      <c r="HV1125" s="68"/>
      <c r="HW1125" s="68"/>
      <c r="HX1125" s="68"/>
      <c r="HY1125" s="68"/>
      <c r="HZ1125" s="68"/>
      <c r="IA1125" s="68"/>
      <c r="IB1125" s="68"/>
      <c r="IC1125" s="68"/>
      <c r="ID1125" s="68"/>
      <c r="IE1125" s="68"/>
      <c r="IF1125" s="68"/>
      <c r="IG1125" s="68"/>
      <c r="IH1125" s="68"/>
      <c r="II1125" s="68"/>
      <c r="IJ1125" s="68"/>
      <c r="IK1125" s="68"/>
      <c r="IL1125" s="68"/>
      <c r="IM1125" s="68"/>
      <c r="IN1125" s="68"/>
      <c r="IO1125" s="68"/>
      <c r="IP1125" s="68"/>
      <c r="IQ1125" s="68"/>
      <c r="IR1125" s="68"/>
      <c r="IS1125" s="68"/>
      <c r="IT1125" s="68"/>
      <c r="IU1125" s="68"/>
      <c r="IV1125" s="68"/>
      <c r="IW1125" s="68"/>
      <c r="IX1125" s="68"/>
      <c r="IY1125" s="68"/>
      <c r="IZ1125" s="68"/>
      <c r="JA1125" s="68"/>
      <c r="JB1125" s="68"/>
      <c r="JC1125" s="68"/>
      <c r="JD1125" s="68"/>
      <c r="JE1125" s="68"/>
      <c r="JF1125" s="68"/>
      <c r="JG1125" s="68"/>
      <c r="JH1125" s="68"/>
      <c r="JI1125" s="68"/>
      <c r="JJ1125" s="68"/>
      <c r="JK1125" s="68"/>
      <c r="JL1125" s="68"/>
      <c r="JM1125" s="68"/>
      <c r="JN1125" s="68"/>
      <c r="JO1125" s="68"/>
      <c r="JP1125" s="68"/>
      <c r="JQ1125" s="68"/>
      <c r="JR1125" s="68"/>
      <c r="JS1125" s="68"/>
      <c r="JT1125" s="68"/>
      <c r="JU1125" s="68"/>
      <c r="JV1125" s="68"/>
      <c r="JW1125" s="68"/>
      <c r="JX1125" s="68"/>
      <c r="JY1125" s="68"/>
      <c r="JZ1125" s="68"/>
      <c r="KA1125" s="68"/>
      <c r="KB1125" s="68"/>
      <c r="KC1125" s="68"/>
      <c r="KD1125" s="68"/>
      <c r="KE1125" s="68"/>
      <c r="KF1125" s="68"/>
      <c r="KG1125" s="68"/>
      <c r="KH1125" s="68"/>
      <c r="KI1125" s="68"/>
      <c r="KJ1125" s="68"/>
      <c r="KK1125" s="68"/>
      <c r="KL1125" s="68"/>
      <c r="KM1125" s="68"/>
      <c r="KN1125" s="68"/>
      <c r="KO1125" s="68"/>
      <c r="KP1125" s="68"/>
      <c r="KQ1125" s="68"/>
      <c r="KR1125" s="68"/>
      <c r="KS1125" s="68"/>
      <c r="KT1125" s="68"/>
      <c r="KU1125" s="68"/>
      <c r="KV1125" s="68"/>
      <c r="KW1125" s="68"/>
      <c r="KX1125" s="68"/>
      <c r="KY1125" s="68"/>
      <c r="KZ1125" s="68"/>
      <c r="LA1125" s="68"/>
      <c r="LB1125" s="68"/>
      <c r="LC1125" s="68"/>
      <c r="LD1125" s="68"/>
      <c r="LE1125" s="68"/>
      <c r="LF1125" s="68"/>
      <c r="LG1125" s="68"/>
      <c r="LH1125" s="68"/>
      <c r="LI1125" s="68"/>
      <c r="LJ1125" s="68"/>
      <c r="LK1125" s="68"/>
      <c r="LL1125" s="68"/>
      <c r="LM1125" s="68"/>
      <c r="LN1125" s="68"/>
      <c r="LO1125" s="68"/>
      <c r="LP1125" s="68"/>
      <c r="LQ1125" s="68"/>
      <c r="LR1125" s="68"/>
      <c r="LS1125" s="68"/>
      <c r="LT1125" s="68"/>
      <c r="LU1125" s="68"/>
      <c r="LV1125" s="68"/>
      <c r="LW1125" s="68"/>
      <c r="LX1125" s="68"/>
      <c r="LY1125" s="68"/>
      <c r="LZ1125" s="68"/>
      <c r="MA1125" s="68"/>
      <c r="MB1125" s="68"/>
      <c r="MC1125" s="68"/>
      <c r="MD1125" s="68"/>
      <c r="ME1125" s="68"/>
      <c r="MF1125" s="68"/>
      <c r="MG1125" s="68"/>
      <c r="MH1125" s="68"/>
      <c r="MI1125" s="68"/>
      <c r="MJ1125" s="68"/>
      <c r="MK1125" s="68"/>
      <c r="ML1125" s="68"/>
      <c r="MM1125" s="68"/>
      <c r="MN1125" s="68"/>
      <c r="MO1125" s="68"/>
      <c r="MP1125" s="68"/>
      <c r="MQ1125" s="68"/>
      <c r="MR1125" s="68"/>
      <c r="MS1125" s="68"/>
      <c r="MT1125" s="68"/>
      <c r="MU1125" s="68"/>
      <c r="MV1125" s="68"/>
      <c r="MW1125" s="68"/>
      <c r="MX1125" s="68"/>
      <c r="MY1125" s="68"/>
      <c r="MZ1125" s="68"/>
      <c r="NA1125" s="68"/>
      <c r="NB1125" s="68"/>
      <c r="NC1125" s="68"/>
      <c r="ND1125" s="68"/>
      <c r="NE1125" s="68"/>
      <c r="NF1125" s="68"/>
      <c r="NG1125" s="68"/>
      <c r="NH1125" s="68"/>
      <c r="NI1125" s="68"/>
      <c r="NJ1125" s="68"/>
      <c r="NK1125" s="68"/>
      <c r="NL1125" s="68"/>
      <c r="NM1125" s="68"/>
      <c r="NN1125" s="68"/>
      <c r="NO1125" s="68"/>
      <c r="NP1125" s="68"/>
      <c r="NQ1125" s="68"/>
      <c r="NR1125" s="68"/>
      <c r="NS1125" s="68"/>
      <c r="NT1125" s="68"/>
      <c r="NU1125" s="68"/>
      <c r="NV1125" s="68"/>
      <c r="NW1125" s="68"/>
      <c r="NX1125" s="68"/>
      <c r="NY1125" s="68"/>
      <c r="NZ1125" s="68"/>
      <c r="OA1125" s="68"/>
      <c r="OB1125" s="68"/>
      <c r="OC1125" s="68"/>
      <c r="OD1125" s="68"/>
      <c r="OE1125" s="68"/>
      <c r="OF1125" s="68"/>
      <c r="OG1125" s="68"/>
      <c r="OH1125" s="68"/>
      <c r="OI1125" s="68"/>
      <c r="OJ1125" s="68"/>
      <c r="OK1125" s="68"/>
      <c r="OL1125" s="68"/>
      <c r="OM1125" s="68"/>
      <c r="ON1125" s="68"/>
      <c r="OO1125" s="68"/>
      <c r="OP1125" s="68"/>
      <c r="OQ1125" s="68"/>
      <c r="OR1125" s="68"/>
      <c r="OS1125" s="68"/>
      <c r="OT1125" s="68"/>
      <c r="OU1125" s="68"/>
      <c r="OV1125" s="68"/>
      <c r="OW1125" s="68"/>
      <c r="OX1125" s="68"/>
      <c r="OY1125" s="68"/>
      <c r="OZ1125" s="68"/>
      <c r="PA1125" s="68"/>
      <c r="PB1125" s="68"/>
      <c r="PC1125" s="68"/>
      <c r="PD1125" s="68"/>
      <c r="PE1125" s="68"/>
      <c r="PF1125" s="68"/>
      <c r="PG1125" s="68"/>
      <c r="PH1125" s="68"/>
      <c r="PI1125" s="68"/>
      <c r="PJ1125" s="68"/>
      <c r="PK1125" s="68"/>
      <c r="PL1125" s="68"/>
      <c r="PM1125" s="68"/>
      <c r="PN1125" s="68"/>
      <c r="PO1125" s="68"/>
      <c r="PP1125" s="68"/>
      <c r="PQ1125" s="68"/>
      <c r="PR1125" s="68"/>
      <c r="PS1125" s="68"/>
      <c r="PT1125" s="68"/>
      <c r="PU1125" s="68"/>
      <c r="PV1125" s="68"/>
      <c r="PW1125" s="68"/>
      <c r="PX1125" s="68"/>
      <c r="PY1125" s="68"/>
      <c r="PZ1125" s="68"/>
      <c r="QA1125" s="68"/>
      <c r="QB1125" s="68"/>
      <c r="QC1125" s="68"/>
      <c r="QD1125" s="68"/>
      <c r="QE1125" s="68"/>
      <c r="QF1125" s="68"/>
      <c r="QG1125" s="68"/>
      <c r="QH1125" s="68"/>
      <c r="QI1125" s="68"/>
      <c r="QJ1125" s="68"/>
      <c r="QK1125" s="68"/>
      <c r="QL1125" s="68"/>
      <c r="QM1125" s="68"/>
      <c r="QN1125" s="68"/>
      <c r="QO1125" s="68"/>
      <c r="QP1125" s="68"/>
      <c r="QQ1125" s="68"/>
      <c r="QR1125" s="68"/>
      <c r="QS1125" s="68"/>
      <c r="QT1125" s="68"/>
      <c r="QU1125" s="68"/>
      <c r="QV1125" s="68"/>
      <c r="QW1125" s="68"/>
      <c r="QX1125" s="68"/>
      <c r="QY1125" s="68"/>
      <c r="QZ1125" s="68"/>
      <c r="RA1125" s="68"/>
      <c r="RB1125" s="68"/>
      <c r="RC1125" s="68"/>
      <c r="RD1125" s="68"/>
      <c r="RE1125" s="68"/>
      <c r="RF1125" s="68"/>
      <c r="RG1125" s="68"/>
      <c r="RH1125" s="68"/>
      <c r="RI1125" s="68"/>
      <c r="RJ1125" s="68"/>
      <c r="RK1125" s="68"/>
      <c r="RL1125" s="68"/>
      <c r="RM1125" s="68"/>
      <c r="RN1125" s="68"/>
      <c r="RO1125" s="68"/>
      <c r="RP1125" s="68"/>
      <c r="RQ1125" s="68"/>
      <c r="RR1125" s="68"/>
      <c r="RS1125" s="68"/>
      <c r="RT1125" s="68"/>
      <c r="RU1125" s="68"/>
      <c r="RV1125" s="68"/>
      <c r="RW1125" s="68"/>
      <c r="RX1125" s="68"/>
      <c r="RY1125" s="68"/>
      <c r="RZ1125" s="68"/>
      <c r="SA1125" s="68"/>
      <c r="SB1125" s="68"/>
      <c r="SC1125" s="68"/>
      <c r="SD1125" s="68"/>
      <c r="SE1125" s="68"/>
      <c r="SF1125" s="68"/>
      <c r="SG1125" s="68"/>
      <c r="SH1125" s="68"/>
      <c r="SI1125" s="68"/>
      <c r="SJ1125" s="68"/>
      <c r="SK1125" s="68"/>
      <c r="SL1125" s="68"/>
      <c r="SM1125" s="68"/>
      <c r="SN1125" s="68"/>
      <c r="SO1125" s="68"/>
      <c r="SP1125" s="68"/>
      <c r="SQ1125" s="68"/>
      <c r="SR1125" s="68"/>
      <c r="SS1125" s="68"/>
      <c r="ST1125" s="68"/>
      <c r="SU1125" s="68"/>
      <c r="SV1125" s="68"/>
    </row>
    <row r="1126" spans="1:518" ht="16.5" customHeight="1" x14ac:dyDescent="0.2">
      <c r="A1126" s="20">
        <v>518</v>
      </c>
      <c r="B1126" s="20" t="s">
        <v>62</v>
      </c>
      <c r="C1126" s="20" t="s">
        <v>915</v>
      </c>
      <c r="D1126" s="20" t="s">
        <v>38</v>
      </c>
      <c r="E1126" s="20" t="s">
        <v>1345</v>
      </c>
      <c r="F1126" s="22" t="s">
        <v>953</v>
      </c>
      <c r="G1126" s="20" t="s">
        <v>84</v>
      </c>
      <c r="H1126" s="20" t="s">
        <v>35</v>
      </c>
      <c r="I1126" s="20" t="s">
        <v>81</v>
      </c>
      <c r="J1126" s="22" t="s">
        <v>915</v>
      </c>
      <c r="K1126" s="20"/>
      <c r="L1126" s="20"/>
      <c r="M1126" s="20"/>
      <c r="N1126" s="20"/>
      <c r="O1126" s="23"/>
      <c r="P1126" s="23">
        <v>2750000</v>
      </c>
      <c r="Q1126" s="24">
        <v>1</v>
      </c>
      <c r="R1126" s="25">
        <v>45839</v>
      </c>
      <c r="S1126" s="20" t="s">
        <v>83</v>
      </c>
      <c r="T1126" s="26">
        <f t="shared" si="19"/>
        <v>2750000</v>
      </c>
      <c r="U1126" s="27" t="s">
        <v>100</v>
      </c>
      <c r="V1126" s="27" t="s">
        <v>100</v>
      </c>
      <c r="W1126" s="68"/>
      <c r="X1126" s="68"/>
      <c r="Y1126" s="68"/>
      <c r="Z1126" s="68"/>
      <c r="AA1126" s="68"/>
      <c r="AB1126" s="68"/>
      <c r="AC1126" s="68"/>
      <c r="AD1126" s="68"/>
      <c r="AE1126" s="68"/>
      <c r="AF1126" s="68"/>
      <c r="AG1126" s="68"/>
      <c r="AH1126" s="68"/>
      <c r="AI1126" s="68"/>
      <c r="AJ1126" s="68"/>
      <c r="AK1126" s="68"/>
      <c r="AL1126" s="68"/>
      <c r="AM1126" s="68"/>
      <c r="AN1126" s="68"/>
      <c r="AO1126" s="68"/>
      <c r="AP1126" s="68"/>
      <c r="AQ1126" s="68"/>
      <c r="AR1126" s="68"/>
      <c r="AS1126" s="68"/>
      <c r="AT1126" s="68"/>
      <c r="AU1126" s="68"/>
      <c r="AV1126" s="68"/>
      <c r="AW1126" s="68"/>
      <c r="AX1126" s="68"/>
      <c r="AY1126" s="68"/>
      <c r="AZ1126" s="68"/>
      <c r="BA1126" s="68"/>
      <c r="BB1126" s="68"/>
      <c r="BC1126" s="68"/>
      <c r="BD1126" s="68"/>
      <c r="BE1126" s="68"/>
      <c r="BF1126" s="68"/>
      <c r="BG1126" s="68"/>
      <c r="BH1126" s="68"/>
      <c r="BI1126" s="68"/>
      <c r="BJ1126" s="68"/>
      <c r="BK1126" s="68"/>
      <c r="BL1126" s="68"/>
      <c r="BM1126" s="68"/>
      <c r="BN1126" s="68"/>
      <c r="BO1126" s="68"/>
      <c r="BP1126" s="68"/>
      <c r="BQ1126" s="68"/>
      <c r="BR1126" s="68"/>
      <c r="BS1126" s="68"/>
      <c r="BT1126" s="68"/>
      <c r="BU1126" s="68"/>
      <c r="BV1126" s="68"/>
      <c r="BW1126" s="68"/>
      <c r="BX1126" s="68"/>
      <c r="BY1126" s="68"/>
      <c r="BZ1126" s="68"/>
      <c r="CA1126" s="68"/>
      <c r="CB1126" s="68"/>
      <c r="CC1126" s="68"/>
      <c r="CD1126" s="68"/>
      <c r="CE1126" s="68"/>
      <c r="CF1126" s="68"/>
      <c r="CG1126" s="68"/>
      <c r="CH1126" s="68"/>
      <c r="CI1126" s="68"/>
      <c r="CJ1126" s="68"/>
      <c r="CK1126" s="68"/>
      <c r="CL1126" s="68"/>
      <c r="CM1126" s="68"/>
      <c r="CN1126" s="68"/>
      <c r="CO1126" s="68"/>
      <c r="CP1126" s="68"/>
      <c r="CQ1126" s="68"/>
      <c r="CR1126" s="68"/>
      <c r="CS1126" s="68"/>
      <c r="CT1126" s="68"/>
      <c r="CU1126" s="68"/>
      <c r="CV1126" s="68"/>
      <c r="CW1126" s="68"/>
      <c r="CX1126" s="68"/>
      <c r="CY1126" s="68"/>
      <c r="CZ1126" s="68"/>
      <c r="DA1126" s="68"/>
      <c r="DB1126" s="68"/>
      <c r="DC1126" s="68"/>
      <c r="DD1126" s="68"/>
      <c r="DE1126" s="68"/>
      <c r="DF1126" s="68"/>
      <c r="DG1126" s="68"/>
      <c r="DH1126" s="68"/>
      <c r="DI1126" s="68"/>
      <c r="DJ1126" s="68"/>
      <c r="DK1126" s="68"/>
      <c r="DL1126" s="68"/>
      <c r="DM1126" s="68"/>
      <c r="DN1126" s="68"/>
      <c r="DO1126" s="68"/>
      <c r="DP1126" s="68"/>
      <c r="DQ1126" s="68"/>
      <c r="DR1126" s="68"/>
      <c r="DS1126" s="68"/>
      <c r="DT1126" s="68"/>
      <c r="DU1126" s="68"/>
      <c r="DV1126" s="68"/>
      <c r="DW1126" s="68"/>
      <c r="DX1126" s="68"/>
      <c r="DY1126" s="68"/>
      <c r="DZ1126" s="68"/>
      <c r="EA1126" s="68"/>
      <c r="EB1126" s="68"/>
      <c r="EC1126" s="68"/>
      <c r="ED1126" s="68"/>
      <c r="EE1126" s="68"/>
      <c r="EF1126" s="68"/>
      <c r="EG1126" s="68"/>
      <c r="EH1126" s="68"/>
      <c r="EI1126" s="68"/>
      <c r="EJ1126" s="68"/>
      <c r="EK1126" s="68"/>
      <c r="EL1126" s="68"/>
      <c r="EM1126" s="68"/>
      <c r="EN1126" s="68"/>
      <c r="EO1126" s="68"/>
      <c r="EP1126" s="68"/>
      <c r="EQ1126" s="68"/>
      <c r="ER1126" s="68"/>
      <c r="ES1126" s="68"/>
      <c r="ET1126" s="68"/>
      <c r="EU1126" s="68"/>
      <c r="EV1126" s="68"/>
      <c r="EW1126" s="68"/>
      <c r="EX1126" s="68"/>
      <c r="EY1126" s="68"/>
      <c r="EZ1126" s="68"/>
      <c r="FA1126" s="68"/>
      <c r="FB1126" s="68"/>
      <c r="FC1126" s="68"/>
      <c r="FD1126" s="68"/>
      <c r="FE1126" s="68"/>
      <c r="FF1126" s="68"/>
      <c r="FG1126" s="68"/>
      <c r="FH1126" s="68"/>
      <c r="FI1126" s="68"/>
      <c r="FJ1126" s="68"/>
      <c r="FK1126" s="68"/>
      <c r="FL1126" s="68"/>
      <c r="FM1126" s="68"/>
      <c r="FN1126" s="68"/>
      <c r="FO1126" s="68"/>
      <c r="FP1126" s="68"/>
      <c r="FQ1126" s="68"/>
      <c r="FR1126" s="68"/>
      <c r="FS1126" s="68"/>
      <c r="FT1126" s="68"/>
      <c r="FU1126" s="68"/>
      <c r="FV1126" s="68"/>
      <c r="FW1126" s="68"/>
      <c r="FX1126" s="68"/>
      <c r="FY1126" s="68"/>
      <c r="FZ1126" s="68"/>
      <c r="GA1126" s="68"/>
      <c r="GB1126" s="68"/>
      <c r="GC1126" s="68"/>
      <c r="GD1126" s="68"/>
      <c r="GE1126" s="68"/>
      <c r="GF1126" s="68"/>
      <c r="GG1126" s="68"/>
      <c r="GH1126" s="68"/>
      <c r="GI1126" s="68"/>
      <c r="GJ1126" s="68"/>
      <c r="GK1126" s="68"/>
      <c r="GL1126" s="68"/>
      <c r="GM1126" s="68"/>
      <c r="GN1126" s="68"/>
      <c r="GO1126" s="68"/>
      <c r="GP1126" s="68"/>
      <c r="GQ1126" s="68"/>
      <c r="GR1126" s="68"/>
      <c r="GS1126" s="68"/>
      <c r="GT1126" s="68"/>
      <c r="GU1126" s="68"/>
      <c r="GV1126" s="68"/>
      <c r="GW1126" s="68"/>
      <c r="GX1126" s="68"/>
      <c r="GY1126" s="68"/>
      <c r="GZ1126" s="68"/>
      <c r="HA1126" s="68"/>
      <c r="HB1126" s="68"/>
      <c r="HC1126" s="68"/>
      <c r="HD1126" s="68"/>
      <c r="HE1126" s="68"/>
      <c r="HF1126" s="68"/>
      <c r="HG1126" s="68"/>
      <c r="HH1126" s="68"/>
      <c r="HI1126" s="68"/>
      <c r="HJ1126" s="68"/>
      <c r="HK1126" s="68"/>
      <c r="HL1126" s="68"/>
      <c r="HM1126" s="68"/>
      <c r="HN1126" s="68"/>
      <c r="HO1126" s="68"/>
      <c r="HP1126" s="68"/>
      <c r="HQ1126" s="68"/>
      <c r="HR1126" s="68"/>
      <c r="HS1126" s="68"/>
      <c r="HT1126" s="68"/>
      <c r="HU1126" s="68"/>
      <c r="HV1126" s="68"/>
      <c r="HW1126" s="68"/>
      <c r="HX1126" s="68"/>
      <c r="HY1126" s="68"/>
      <c r="HZ1126" s="68"/>
      <c r="IA1126" s="68"/>
      <c r="IB1126" s="68"/>
      <c r="IC1126" s="68"/>
      <c r="ID1126" s="68"/>
      <c r="IE1126" s="68"/>
      <c r="IF1126" s="68"/>
      <c r="IG1126" s="68"/>
      <c r="IH1126" s="68"/>
      <c r="II1126" s="68"/>
      <c r="IJ1126" s="68"/>
      <c r="IK1126" s="68"/>
      <c r="IL1126" s="68"/>
      <c r="IM1126" s="68"/>
      <c r="IN1126" s="68"/>
      <c r="IO1126" s="68"/>
      <c r="IP1126" s="68"/>
      <c r="IQ1126" s="68"/>
      <c r="IR1126" s="68"/>
      <c r="IS1126" s="68"/>
      <c r="IT1126" s="68"/>
      <c r="IU1126" s="68"/>
      <c r="IV1126" s="68"/>
      <c r="IW1126" s="68"/>
      <c r="IX1126" s="68"/>
      <c r="IY1126" s="68"/>
      <c r="IZ1126" s="68"/>
      <c r="JA1126" s="68"/>
      <c r="JB1126" s="68"/>
      <c r="JC1126" s="68"/>
      <c r="JD1126" s="68"/>
      <c r="JE1126" s="68"/>
      <c r="JF1126" s="68"/>
      <c r="JG1126" s="68"/>
      <c r="JH1126" s="68"/>
      <c r="JI1126" s="68"/>
      <c r="JJ1126" s="68"/>
      <c r="JK1126" s="68"/>
      <c r="JL1126" s="68"/>
      <c r="JM1126" s="68"/>
      <c r="JN1126" s="68"/>
      <c r="JO1126" s="68"/>
      <c r="JP1126" s="68"/>
      <c r="JQ1126" s="68"/>
      <c r="JR1126" s="68"/>
      <c r="JS1126" s="68"/>
      <c r="JT1126" s="68"/>
      <c r="JU1126" s="68"/>
      <c r="JV1126" s="68"/>
      <c r="JW1126" s="68"/>
      <c r="JX1126" s="68"/>
      <c r="JY1126" s="68"/>
      <c r="JZ1126" s="68"/>
      <c r="KA1126" s="68"/>
      <c r="KB1126" s="68"/>
      <c r="KC1126" s="68"/>
      <c r="KD1126" s="68"/>
      <c r="KE1126" s="68"/>
      <c r="KF1126" s="68"/>
      <c r="KG1126" s="68"/>
      <c r="KH1126" s="68"/>
      <c r="KI1126" s="68"/>
      <c r="KJ1126" s="68"/>
      <c r="KK1126" s="68"/>
      <c r="KL1126" s="68"/>
      <c r="KM1126" s="68"/>
      <c r="KN1126" s="68"/>
      <c r="KO1126" s="68"/>
      <c r="KP1126" s="68"/>
      <c r="KQ1126" s="68"/>
      <c r="KR1126" s="68"/>
      <c r="KS1126" s="68"/>
      <c r="KT1126" s="68"/>
      <c r="KU1126" s="68"/>
      <c r="KV1126" s="68"/>
      <c r="KW1126" s="68"/>
      <c r="KX1126" s="68"/>
      <c r="KY1126" s="68"/>
      <c r="KZ1126" s="68"/>
      <c r="LA1126" s="68"/>
      <c r="LB1126" s="68"/>
      <c r="LC1126" s="68"/>
      <c r="LD1126" s="68"/>
      <c r="LE1126" s="68"/>
      <c r="LF1126" s="68"/>
      <c r="LG1126" s="68"/>
      <c r="LH1126" s="68"/>
      <c r="LI1126" s="68"/>
      <c r="LJ1126" s="68"/>
      <c r="LK1126" s="68"/>
      <c r="LL1126" s="68"/>
      <c r="LM1126" s="68"/>
      <c r="LN1126" s="68"/>
      <c r="LO1126" s="68"/>
      <c r="LP1126" s="68"/>
      <c r="LQ1126" s="68"/>
      <c r="LR1126" s="68"/>
      <c r="LS1126" s="68"/>
      <c r="LT1126" s="68"/>
      <c r="LU1126" s="68"/>
      <c r="LV1126" s="68"/>
      <c r="LW1126" s="68"/>
      <c r="LX1126" s="68"/>
      <c r="LY1126" s="68"/>
      <c r="LZ1126" s="68"/>
      <c r="MA1126" s="68"/>
      <c r="MB1126" s="68"/>
      <c r="MC1126" s="68"/>
      <c r="MD1126" s="68"/>
      <c r="ME1126" s="68"/>
      <c r="MF1126" s="68"/>
      <c r="MG1126" s="68"/>
      <c r="MH1126" s="68"/>
      <c r="MI1126" s="68"/>
      <c r="MJ1126" s="68"/>
      <c r="MK1126" s="68"/>
      <c r="ML1126" s="68"/>
      <c r="MM1126" s="68"/>
      <c r="MN1126" s="68"/>
      <c r="MO1126" s="68"/>
      <c r="MP1126" s="68"/>
      <c r="MQ1126" s="68"/>
      <c r="MR1126" s="68"/>
      <c r="MS1126" s="68"/>
      <c r="MT1126" s="68"/>
      <c r="MU1126" s="68"/>
      <c r="MV1126" s="68"/>
      <c r="MW1126" s="68"/>
      <c r="MX1126" s="68"/>
      <c r="MY1126" s="68"/>
      <c r="MZ1126" s="68"/>
      <c r="NA1126" s="68"/>
      <c r="NB1126" s="68"/>
      <c r="NC1126" s="68"/>
      <c r="ND1126" s="68"/>
      <c r="NE1126" s="68"/>
      <c r="NF1126" s="68"/>
      <c r="NG1126" s="68"/>
      <c r="NH1126" s="68"/>
      <c r="NI1126" s="68"/>
      <c r="NJ1126" s="68"/>
      <c r="NK1126" s="68"/>
      <c r="NL1126" s="68"/>
      <c r="NM1126" s="68"/>
      <c r="NN1126" s="68"/>
      <c r="NO1126" s="68"/>
      <c r="NP1126" s="68"/>
      <c r="NQ1126" s="68"/>
      <c r="NR1126" s="68"/>
      <c r="NS1126" s="68"/>
      <c r="NT1126" s="68"/>
      <c r="NU1126" s="68"/>
      <c r="NV1126" s="68"/>
      <c r="NW1126" s="68"/>
      <c r="NX1126" s="68"/>
      <c r="NY1126" s="68"/>
      <c r="NZ1126" s="68"/>
      <c r="OA1126" s="68"/>
      <c r="OB1126" s="68"/>
      <c r="OC1126" s="68"/>
      <c r="OD1126" s="68"/>
      <c r="OE1126" s="68"/>
      <c r="OF1126" s="68"/>
      <c r="OG1126" s="68"/>
      <c r="OH1126" s="68"/>
      <c r="OI1126" s="68"/>
      <c r="OJ1126" s="68"/>
      <c r="OK1126" s="68"/>
      <c r="OL1126" s="68"/>
      <c r="OM1126" s="68"/>
      <c r="ON1126" s="68"/>
      <c r="OO1126" s="68"/>
      <c r="OP1126" s="68"/>
      <c r="OQ1126" s="68"/>
      <c r="OR1126" s="68"/>
      <c r="OS1126" s="68"/>
      <c r="OT1126" s="68"/>
      <c r="OU1126" s="68"/>
      <c r="OV1126" s="68"/>
      <c r="OW1126" s="68"/>
      <c r="OX1126" s="68"/>
      <c r="OY1126" s="68"/>
      <c r="OZ1126" s="68"/>
      <c r="PA1126" s="68"/>
      <c r="PB1126" s="68"/>
      <c r="PC1126" s="68"/>
      <c r="PD1126" s="68"/>
      <c r="PE1126" s="68"/>
      <c r="PF1126" s="68"/>
      <c r="PG1126" s="68"/>
      <c r="PH1126" s="68"/>
      <c r="PI1126" s="68"/>
      <c r="PJ1126" s="68"/>
      <c r="PK1126" s="68"/>
      <c r="PL1126" s="68"/>
      <c r="PM1126" s="68"/>
      <c r="PN1126" s="68"/>
      <c r="PO1126" s="68"/>
      <c r="PP1126" s="68"/>
      <c r="PQ1126" s="68"/>
      <c r="PR1126" s="68"/>
      <c r="PS1126" s="68"/>
      <c r="PT1126" s="68"/>
      <c r="PU1126" s="68"/>
      <c r="PV1126" s="68"/>
      <c r="PW1126" s="68"/>
      <c r="PX1126" s="68"/>
      <c r="PY1126" s="68"/>
      <c r="PZ1126" s="68"/>
      <c r="QA1126" s="68"/>
      <c r="QB1126" s="68"/>
      <c r="QC1126" s="68"/>
      <c r="QD1126" s="68"/>
      <c r="QE1126" s="68"/>
      <c r="QF1126" s="68"/>
      <c r="QG1126" s="68"/>
      <c r="QH1126" s="68"/>
      <c r="QI1126" s="68"/>
      <c r="QJ1126" s="68"/>
      <c r="QK1126" s="68"/>
      <c r="QL1126" s="68"/>
      <c r="QM1126" s="68"/>
      <c r="QN1126" s="68"/>
      <c r="QO1126" s="68"/>
      <c r="QP1126" s="68"/>
      <c r="QQ1126" s="68"/>
      <c r="QR1126" s="68"/>
      <c r="QS1126" s="68"/>
      <c r="QT1126" s="68"/>
      <c r="QU1126" s="68"/>
      <c r="QV1126" s="68"/>
      <c r="QW1126" s="68"/>
      <c r="QX1126" s="68"/>
      <c r="QY1126" s="68"/>
      <c r="QZ1126" s="68"/>
      <c r="RA1126" s="68"/>
      <c r="RB1126" s="68"/>
      <c r="RC1126" s="68"/>
      <c r="RD1126" s="68"/>
      <c r="RE1126" s="68"/>
      <c r="RF1126" s="68"/>
      <c r="RG1126" s="68"/>
      <c r="RH1126" s="68"/>
      <c r="RI1126" s="68"/>
      <c r="RJ1126" s="68"/>
      <c r="RK1126" s="68"/>
      <c r="RL1126" s="68"/>
      <c r="RM1126" s="68"/>
      <c r="RN1126" s="68"/>
      <c r="RO1126" s="68"/>
      <c r="RP1126" s="68"/>
      <c r="RQ1126" s="68"/>
      <c r="RR1126" s="68"/>
      <c r="RS1126" s="68"/>
      <c r="RT1126" s="68"/>
      <c r="RU1126" s="68"/>
      <c r="RV1126" s="68"/>
      <c r="RW1126" s="68"/>
      <c r="RX1126" s="68"/>
      <c r="RY1126" s="68"/>
      <c r="RZ1126" s="68"/>
      <c r="SA1126" s="68"/>
      <c r="SB1126" s="68"/>
      <c r="SC1126" s="68"/>
      <c r="SD1126" s="68"/>
      <c r="SE1126" s="68"/>
      <c r="SF1126" s="68"/>
      <c r="SG1126" s="68"/>
      <c r="SH1126" s="68"/>
      <c r="SI1126" s="68"/>
      <c r="SJ1126" s="68"/>
      <c r="SK1126" s="68"/>
      <c r="SL1126" s="68"/>
      <c r="SM1126" s="68"/>
      <c r="SN1126" s="68"/>
      <c r="SO1126" s="68"/>
      <c r="SP1126" s="68"/>
      <c r="SQ1126" s="68"/>
      <c r="SR1126" s="68"/>
      <c r="SS1126" s="68"/>
      <c r="ST1126" s="68"/>
      <c r="SU1126" s="68"/>
      <c r="SV1126" s="68"/>
    </row>
    <row r="1127" spans="1:518" ht="16.5" customHeight="1" x14ac:dyDescent="0.2">
      <c r="A1127" s="20">
        <v>519</v>
      </c>
      <c r="B1127" s="20" t="s">
        <v>62</v>
      </c>
      <c r="C1127" s="20" t="s">
        <v>915</v>
      </c>
      <c r="D1127" s="20" t="s">
        <v>38</v>
      </c>
      <c r="E1127" s="20" t="s">
        <v>1345</v>
      </c>
      <c r="F1127" s="22" t="s">
        <v>953</v>
      </c>
      <c r="G1127" s="20" t="s">
        <v>84</v>
      </c>
      <c r="H1127" s="20" t="s">
        <v>35</v>
      </c>
      <c r="I1127" s="20" t="s">
        <v>81</v>
      </c>
      <c r="J1127" s="22" t="s">
        <v>915</v>
      </c>
      <c r="K1127" s="20"/>
      <c r="L1127" s="20"/>
      <c r="M1127" s="20"/>
      <c r="N1127" s="20"/>
      <c r="O1127" s="23"/>
      <c r="P1127" s="23">
        <v>2750000</v>
      </c>
      <c r="Q1127" s="24">
        <v>1</v>
      </c>
      <c r="R1127" s="25">
        <v>45870</v>
      </c>
      <c r="S1127" s="20" t="s">
        <v>83</v>
      </c>
      <c r="T1127" s="26">
        <f t="shared" si="19"/>
        <v>2750000</v>
      </c>
      <c r="U1127" s="27" t="s">
        <v>100</v>
      </c>
      <c r="V1127" s="27" t="s">
        <v>100</v>
      </c>
      <c r="W1127" s="68"/>
      <c r="X1127" s="68"/>
      <c r="Y1127" s="68"/>
      <c r="Z1127" s="68"/>
      <c r="AA1127" s="68"/>
      <c r="AB1127" s="68"/>
      <c r="AC1127" s="68"/>
      <c r="AD1127" s="68"/>
      <c r="AE1127" s="68"/>
      <c r="AF1127" s="68"/>
      <c r="AG1127" s="68"/>
      <c r="AH1127" s="68"/>
      <c r="AI1127" s="68"/>
      <c r="AJ1127" s="68"/>
      <c r="AK1127" s="68"/>
      <c r="AL1127" s="68"/>
      <c r="AM1127" s="68"/>
      <c r="AN1127" s="68"/>
      <c r="AO1127" s="68"/>
      <c r="AP1127" s="68"/>
      <c r="AQ1127" s="68"/>
      <c r="AR1127" s="68"/>
      <c r="AS1127" s="68"/>
      <c r="AT1127" s="68"/>
      <c r="AU1127" s="68"/>
      <c r="AV1127" s="68"/>
      <c r="AW1127" s="68"/>
      <c r="AX1127" s="68"/>
      <c r="AY1127" s="68"/>
      <c r="AZ1127" s="68"/>
      <c r="BA1127" s="68"/>
      <c r="BB1127" s="68"/>
      <c r="BC1127" s="68"/>
      <c r="BD1127" s="68"/>
      <c r="BE1127" s="68"/>
      <c r="BF1127" s="68"/>
      <c r="BG1127" s="68"/>
      <c r="BH1127" s="68"/>
      <c r="BI1127" s="68"/>
      <c r="BJ1127" s="68"/>
      <c r="BK1127" s="68"/>
      <c r="BL1127" s="68"/>
      <c r="BM1127" s="68"/>
      <c r="BN1127" s="68"/>
      <c r="BO1127" s="68"/>
      <c r="BP1127" s="68"/>
      <c r="BQ1127" s="68"/>
      <c r="BR1127" s="68"/>
      <c r="BS1127" s="68"/>
      <c r="BT1127" s="68"/>
      <c r="BU1127" s="68"/>
      <c r="BV1127" s="68"/>
      <c r="BW1127" s="68"/>
      <c r="BX1127" s="68"/>
      <c r="BY1127" s="68"/>
      <c r="BZ1127" s="68"/>
      <c r="CA1127" s="68"/>
      <c r="CB1127" s="68"/>
      <c r="CC1127" s="68"/>
      <c r="CD1127" s="68"/>
      <c r="CE1127" s="68"/>
      <c r="CF1127" s="68"/>
      <c r="CG1127" s="68"/>
      <c r="CH1127" s="68"/>
      <c r="CI1127" s="68"/>
      <c r="CJ1127" s="68"/>
      <c r="CK1127" s="68"/>
      <c r="CL1127" s="68"/>
      <c r="CM1127" s="68"/>
      <c r="CN1127" s="68"/>
      <c r="CO1127" s="68"/>
      <c r="CP1127" s="68"/>
      <c r="CQ1127" s="68"/>
      <c r="CR1127" s="68"/>
      <c r="CS1127" s="68"/>
      <c r="CT1127" s="68"/>
      <c r="CU1127" s="68"/>
      <c r="CV1127" s="68"/>
      <c r="CW1127" s="68"/>
      <c r="CX1127" s="68"/>
      <c r="CY1127" s="68"/>
      <c r="CZ1127" s="68"/>
      <c r="DA1127" s="68"/>
      <c r="DB1127" s="68"/>
      <c r="DC1127" s="68"/>
      <c r="DD1127" s="68"/>
      <c r="DE1127" s="68"/>
      <c r="DF1127" s="68"/>
      <c r="DG1127" s="68"/>
      <c r="DH1127" s="68"/>
      <c r="DI1127" s="68"/>
      <c r="DJ1127" s="68"/>
      <c r="DK1127" s="68"/>
      <c r="DL1127" s="68"/>
      <c r="DM1127" s="68"/>
      <c r="DN1127" s="68"/>
      <c r="DO1127" s="68"/>
      <c r="DP1127" s="68"/>
      <c r="DQ1127" s="68"/>
      <c r="DR1127" s="68"/>
      <c r="DS1127" s="68"/>
      <c r="DT1127" s="68"/>
      <c r="DU1127" s="68"/>
      <c r="DV1127" s="68"/>
      <c r="DW1127" s="68"/>
      <c r="DX1127" s="68"/>
      <c r="DY1127" s="68"/>
      <c r="DZ1127" s="68"/>
      <c r="EA1127" s="68"/>
      <c r="EB1127" s="68"/>
      <c r="EC1127" s="68"/>
      <c r="ED1127" s="68"/>
      <c r="EE1127" s="68"/>
      <c r="EF1127" s="68"/>
      <c r="EG1127" s="68"/>
      <c r="EH1127" s="68"/>
      <c r="EI1127" s="68"/>
      <c r="EJ1127" s="68"/>
      <c r="EK1127" s="68"/>
      <c r="EL1127" s="68"/>
      <c r="EM1127" s="68"/>
      <c r="EN1127" s="68"/>
      <c r="EO1127" s="68"/>
      <c r="EP1127" s="68"/>
      <c r="EQ1127" s="68"/>
      <c r="ER1127" s="68"/>
      <c r="ES1127" s="68"/>
      <c r="ET1127" s="68"/>
      <c r="EU1127" s="68"/>
      <c r="EV1127" s="68"/>
      <c r="EW1127" s="68"/>
      <c r="EX1127" s="68"/>
      <c r="EY1127" s="68"/>
      <c r="EZ1127" s="68"/>
      <c r="FA1127" s="68"/>
      <c r="FB1127" s="68"/>
      <c r="FC1127" s="68"/>
      <c r="FD1127" s="68"/>
      <c r="FE1127" s="68"/>
      <c r="FF1127" s="68"/>
      <c r="FG1127" s="68"/>
      <c r="FH1127" s="68"/>
      <c r="FI1127" s="68"/>
      <c r="FJ1127" s="68"/>
      <c r="FK1127" s="68"/>
      <c r="FL1127" s="68"/>
      <c r="FM1127" s="68"/>
      <c r="FN1127" s="68"/>
      <c r="FO1127" s="68"/>
      <c r="FP1127" s="68"/>
      <c r="FQ1127" s="68"/>
      <c r="FR1127" s="68"/>
      <c r="FS1127" s="68"/>
      <c r="FT1127" s="68"/>
      <c r="FU1127" s="68"/>
      <c r="FV1127" s="68"/>
      <c r="FW1127" s="68"/>
      <c r="FX1127" s="68"/>
      <c r="FY1127" s="68"/>
      <c r="FZ1127" s="68"/>
      <c r="GA1127" s="68"/>
      <c r="GB1127" s="68"/>
      <c r="GC1127" s="68"/>
      <c r="GD1127" s="68"/>
      <c r="GE1127" s="68"/>
      <c r="GF1127" s="68"/>
      <c r="GG1127" s="68"/>
      <c r="GH1127" s="68"/>
      <c r="GI1127" s="68"/>
      <c r="GJ1127" s="68"/>
      <c r="GK1127" s="68"/>
      <c r="GL1127" s="68"/>
      <c r="GM1127" s="68"/>
      <c r="GN1127" s="68"/>
      <c r="GO1127" s="68"/>
      <c r="GP1127" s="68"/>
      <c r="GQ1127" s="68"/>
      <c r="GR1127" s="68"/>
      <c r="GS1127" s="68"/>
      <c r="GT1127" s="68"/>
      <c r="GU1127" s="68"/>
      <c r="GV1127" s="68"/>
      <c r="GW1127" s="68"/>
      <c r="GX1127" s="68"/>
      <c r="GY1127" s="68"/>
      <c r="GZ1127" s="68"/>
      <c r="HA1127" s="68"/>
      <c r="HB1127" s="68"/>
      <c r="HC1127" s="68"/>
      <c r="HD1127" s="68"/>
      <c r="HE1127" s="68"/>
      <c r="HF1127" s="68"/>
      <c r="HG1127" s="68"/>
      <c r="HH1127" s="68"/>
      <c r="HI1127" s="68"/>
      <c r="HJ1127" s="68"/>
      <c r="HK1127" s="68"/>
      <c r="HL1127" s="68"/>
      <c r="HM1127" s="68"/>
      <c r="HN1127" s="68"/>
      <c r="HO1127" s="68"/>
      <c r="HP1127" s="68"/>
      <c r="HQ1127" s="68"/>
      <c r="HR1127" s="68"/>
      <c r="HS1127" s="68"/>
      <c r="HT1127" s="68"/>
      <c r="HU1127" s="68"/>
      <c r="HV1127" s="68"/>
      <c r="HW1127" s="68"/>
      <c r="HX1127" s="68"/>
      <c r="HY1127" s="68"/>
      <c r="HZ1127" s="68"/>
      <c r="IA1127" s="68"/>
      <c r="IB1127" s="68"/>
      <c r="IC1127" s="68"/>
      <c r="ID1127" s="68"/>
      <c r="IE1127" s="68"/>
      <c r="IF1127" s="68"/>
      <c r="IG1127" s="68"/>
      <c r="IH1127" s="68"/>
      <c r="II1127" s="68"/>
      <c r="IJ1127" s="68"/>
      <c r="IK1127" s="68"/>
      <c r="IL1127" s="68"/>
      <c r="IM1127" s="68"/>
      <c r="IN1127" s="68"/>
      <c r="IO1127" s="68"/>
      <c r="IP1127" s="68"/>
      <c r="IQ1127" s="68"/>
      <c r="IR1127" s="68"/>
      <c r="IS1127" s="68"/>
      <c r="IT1127" s="68"/>
      <c r="IU1127" s="68"/>
      <c r="IV1127" s="68"/>
      <c r="IW1127" s="68"/>
      <c r="IX1127" s="68"/>
      <c r="IY1127" s="68"/>
      <c r="IZ1127" s="68"/>
      <c r="JA1127" s="68"/>
      <c r="JB1127" s="68"/>
      <c r="JC1127" s="68"/>
      <c r="JD1127" s="68"/>
      <c r="JE1127" s="68"/>
      <c r="JF1127" s="68"/>
      <c r="JG1127" s="68"/>
      <c r="JH1127" s="68"/>
      <c r="JI1127" s="68"/>
      <c r="JJ1127" s="68"/>
      <c r="JK1127" s="68"/>
      <c r="JL1127" s="68"/>
      <c r="JM1127" s="68"/>
      <c r="JN1127" s="68"/>
      <c r="JO1127" s="68"/>
      <c r="JP1127" s="68"/>
      <c r="JQ1127" s="68"/>
      <c r="JR1127" s="68"/>
      <c r="JS1127" s="68"/>
      <c r="JT1127" s="68"/>
      <c r="JU1127" s="68"/>
      <c r="JV1127" s="68"/>
      <c r="JW1127" s="68"/>
      <c r="JX1127" s="68"/>
      <c r="JY1127" s="68"/>
      <c r="JZ1127" s="68"/>
      <c r="KA1127" s="68"/>
      <c r="KB1127" s="68"/>
      <c r="KC1127" s="68"/>
      <c r="KD1127" s="68"/>
      <c r="KE1127" s="68"/>
      <c r="KF1127" s="68"/>
      <c r="KG1127" s="68"/>
      <c r="KH1127" s="68"/>
      <c r="KI1127" s="68"/>
      <c r="KJ1127" s="68"/>
      <c r="KK1127" s="68"/>
      <c r="KL1127" s="68"/>
      <c r="KM1127" s="68"/>
      <c r="KN1127" s="68"/>
      <c r="KO1127" s="68"/>
      <c r="KP1127" s="68"/>
      <c r="KQ1127" s="68"/>
      <c r="KR1127" s="68"/>
      <c r="KS1127" s="68"/>
      <c r="KT1127" s="68"/>
      <c r="KU1127" s="68"/>
      <c r="KV1127" s="68"/>
      <c r="KW1127" s="68"/>
      <c r="KX1127" s="68"/>
      <c r="KY1127" s="68"/>
      <c r="KZ1127" s="68"/>
      <c r="LA1127" s="68"/>
      <c r="LB1127" s="68"/>
      <c r="LC1127" s="68"/>
      <c r="LD1127" s="68"/>
      <c r="LE1127" s="68"/>
      <c r="LF1127" s="68"/>
      <c r="LG1127" s="68"/>
      <c r="LH1127" s="68"/>
      <c r="LI1127" s="68"/>
      <c r="LJ1127" s="68"/>
      <c r="LK1127" s="68"/>
      <c r="LL1127" s="68"/>
      <c r="LM1127" s="68"/>
      <c r="LN1127" s="68"/>
      <c r="LO1127" s="68"/>
      <c r="LP1127" s="68"/>
      <c r="LQ1127" s="68"/>
      <c r="LR1127" s="68"/>
      <c r="LS1127" s="68"/>
      <c r="LT1127" s="68"/>
      <c r="LU1127" s="68"/>
      <c r="LV1127" s="68"/>
      <c r="LW1127" s="68"/>
      <c r="LX1127" s="68"/>
      <c r="LY1127" s="68"/>
      <c r="LZ1127" s="68"/>
      <c r="MA1127" s="68"/>
      <c r="MB1127" s="68"/>
      <c r="MC1127" s="68"/>
      <c r="MD1127" s="68"/>
      <c r="ME1127" s="68"/>
      <c r="MF1127" s="68"/>
      <c r="MG1127" s="68"/>
      <c r="MH1127" s="68"/>
      <c r="MI1127" s="68"/>
      <c r="MJ1127" s="68"/>
      <c r="MK1127" s="68"/>
      <c r="ML1127" s="68"/>
      <c r="MM1127" s="68"/>
      <c r="MN1127" s="68"/>
      <c r="MO1127" s="68"/>
      <c r="MP1127" s="68"/>
      <c r="MQ1127" s="68"/>
      <c r="MR1127" s="68"/>
      <c r="MS1127" s="68"/>
      <c r="MT1127" s="68"/>
      <c r="MU1127" s="68"/>
      <c r="MV1127" s="68"/>
      <c r="MW1127" s="68"/>
      <c r="MX1127" s="68"/>
      <c r="MY1127" s="68"/>
      <c r="MZ1127" s="68"/>
      <c r="NA1127" s="68"/>
      <c r="NB1127" s="68"/>
      <c r="NC1127" s="68"/>
      <c r="ND1127" s="68"/>
      <c r="NE1127" s="68"/>
      <c r="NF1127" s="68"/>
      <c r="NG1127" s="68"/>
      <c r="NH1127" s="68"/>
      <c r="NI1127" s="68"/>
      <c r="NJ1127" s="68"/>
      <c r="NK1127" s="68"/>
      <c r="NL1127" s="68"/>
      <c r="NM1127" s="68"/>
      <c r="NN1127" s="68"/>
      <c r="NO1127" s="68"/>
      <c r="NP1127" s="68"/>
      <c r="NQ1127" s="68"/>
      <c r="NR1127" s="68"/>
      <c r="NS1127" s="68"/>
      <c r="NT1127" s="68"/>
      <c r="NU1127" s="68"/>
      <c r="NV1127" s="68"/>
      <c r="NW1127" s="68"/>
      <c r="NX1127" s="68"/>
      <c r="NY1127" s="68"/>
      <c r="NZ1127" s="68"/>
      <c r="OA1127" s="68"/>
      <c r="OB1127" s="68"/>
      <c r="OC1127" s="68"/>
      <c r="OD1127" s="68"/>
      <c r="OE1127" s="68"/>
      <c r="OF1127" s="68"/>
      <c r="OG1127" s="68"/>
      <c r="OH1127" s="68"/>
      <c r="OI1127" s="68"/>
      <c r="OJ1127" s="68"/>
      <c r="OK1127" s="68"/>
      <c r="OL1127" s="68"/>
      <c r="OM1127" s="68"/>
      <c r="ON1127" s="68"/>
      <c r="OO1127" s="68"/>
      <c r="OP1127" s="68"/>
      <c r="OQ1127" s="68"/>
      <c r="OR1127" s="68"/>
      <c r="OS1127" s="68"/>
      <c r="OT1127" s="68"/>
      <c r="OU1127" s="68"/>
      <c r="OV1127" s="68"/>
      <c r="OW1127" s="68"/>
      <c r="OX1127" s="68"/>
      <c r="OY1127" s="68"/>
      <c r="OZ1127" s="68"/>
      <c r="PA1127" s="68"/>
      <c r="PB1127" s="68"/>
      <c r="PC1127" s="68"/>
      <c r="PD1127" s="68"/>
      <c r="PE1127" s="68"/>
      <c r="PF1127" s="68"/>
      <c r="PG1127" s="68"/>
      <c r="PH1127" s="68"/>
      <c r="PI1127" s="68"/>
      <c r="PJ1127" s="68"/>
      <c r="PK1127" s="68"/>
      <c r="PL1127" s="68"/>
      <c r="PM1127" s="68"/>
      <c r="PN1127" s="68"/>
      <c r="PO1127" s="68"/>
      <c r="PP1127" s="68"/>
      <c r="PQ1127" s="68"/>
      <c r="PR1127" s="68"/>
      <c r="PS1127" s="68"/>
      <c r="PT1127" s="68"/>
      <c r="PU1127" s="68"/>
      <c r="PV1127" s="68"/>
      <c r="PW1127" s="68"/>
      <c r="PX1127" s="68"/>
      <c r="PY1127" s="68"/>
      <c r="PZ1127" s="68"/>
      <c r="QA1127" s="68"/>
      <c r="QB1127" s="68"/>
      <c r="QC1127" s="68"/>
      <c r="QD1127" s="68"/>
      <c r="QE1127" s="68"/>
      <c r="QF1127" s="68"/>
      <c r="QG1127" s="68"/>
      <c r="QH1127" s="68"/>
      <c r="QI1127" s="68"/>
      <c r="QJ1127" s="68"/>
      <c r="QK1127" s="68"/>
      <c r="QL1127" s="68"/>
      <c r="QM1127" s="68"/>
      <c r="QN1127" s="68"/>
      <c r="QO1127" s="68"/>
      <c r="QP1127" s="68"/>
      <c r="QQ1127" s="68"/>
      <c r="QR1127" s="68"/>
      <c r="QS1127" s="68"/>
      <c r="QT1127" s="68"/>
      <c r="QU1127" s="68"/>
      <c r="QV1127" s="68"/>
      <c r="QW1127" s="68"/>
      <c r="QX1127" s="68"/>
      <c r="QY1127" s="68"/>
      <c r="QZ1127" s="68"/>
      <c r="RA1127" s="68"/>
      <c r="RB1127" s="68"/>
      <c r="RC1127" s="68"/>
      <c r="RD1127" s="68"/>
      <c r="RE1127" s="68"/>
      <c r="RF1127" s="68"/>
      <c r="RG1127" s="68"/>
      <c r="RH1127" s="68"/>
      <c r="RI1127" s="68"/>
      <c r="RJ1127" s="68"/>
      <c r="RK1127" s="68"/>
      <c r="RL1127" s="68"/>
      <c r="RM1127" s="68"/>
      <c r="RN1127" s="68"/>
      <c r="RO1127" s="68"/>
      <c r="RP1127" s="68"/>
      <c r="RQ1127" s="68"/>
      <c r="RR1127" s="68"/>
      <c r="RS1127" s="68"/>
      <c r="RT1127" s="68"/>
      <c r="RU1127" s="68"/>
      <c r="RV1127" s="68"/>
      <c r="RW1127" s="68"/>
      <c r="RX1127" s="68"/>
      <c r="RY1127" s="68"/>
      <c r="RZ1127" s="68"/>
      <c r="SA1127" s="68"/>
      <c r="SB1127" s="68"/>
      <c r="SC1127" s="68"/>
      <c r="SD1127" s="68"/>
      <c r="SE1127" s="68"/>
      <c r="SF1127" s="68"/>
      <c r="SG1127" s="68"/>
      <c r="SH1127" s="68"/>
      <c r="SI1127" s="68"/>
      <c r="SJ1127" s="68"/>
      <c r="SK1127" s="68"/>
      <c r="SL1127" s="68"/>
      <c r="SM1127" s="68"/>
      <c r="SN1127" s="68"/>
      <c r="SO1127" s="68"/>
      <c r="SP1127" s="68"/>
      <c r="SQ1127" s="68"/>
      <c r="SR1127" s="68"/>
      <c r="SS1127" s="68"/>
      <c r="ST1127" s="68"/>
      <c r="SU1127" s="68"/>
      <c r="SV1127" s="68"/>
    </row>
    <row r="1128" spans="1:518" ht="16.5" customHeight="1" x14ac:dyDescent="0.2">
      <c r="A1128" s="20">
        <v>520</v>
      </c>
      <c r="B1128" s="20" t="s">
        <v>62</v>
      </c>
      <c r="C1128" s="20" t="s">
        <v>915</v>
      </c>
      <c r="D1128" s="20" t="s">
        <v>38</v>
      </c>
      <c r="E1128" s="20" t="s">
        <v>1345</v>
      </c>
      <c r="F1128" s="22" t="s">
        <v>953</v>
      </c>
      <c r="G1128" s="20" t="s">
        <v>84</v>
      </c>
      <c r="H1128" s="20" t="s">
        <v>35</v>
      </c>
      <c r="I1128" s="20" t="s">
        <v>81</v>
      </c>
      <c r="J1128" s="22" t="s">
        <v>915</v>
      </c>
      <c r="K1128" s="20"/>
      <c r="L1128" s="20"/>
      <c r="M1128" s="20"/>
      <c r="N1128" s="20"/>
      <c r="O1128" s="23"/>
      <c r="P1128" s="23">
        <v>2750000</v>
      </c>
      <c r="Q1128" s="24">
        <v>1</v>
      </c>
      <c r="R1128" s="25">
        <v>45901</v>
      </c>
      <c r="S1128" s="20" t="s">
        <v>83</v>
      </c>
      <c r="T1128" s="26">
        <f t="shared" si="19"/>
        <v>2750000</v>
      </c>
      <c r="U1128" s="27" t="s">
        <v>100</v>
      </c>
      <c r="V1128" s="27" t="s">
        <v>100</v>
      </c>
      <c r="W1128" s="68"/>
      <c r="X1128" s="68"/>
      <c r="Y1128" s="68"/>
      <c r="Z1128" s="68"/>
      <c r="AA1128" s="68"/>
      <c r="AB1128" s="68"/>
      <c r="AC1128" s="68"/>
      <c r="AD1128" s="68"/>
      <c r="AE1128" s="68"/>
      <c r="AF1128" s="68"/>
      <c r="AG1128" s="68"/>
      <c r="AH1128" s="68"/>
      <c r="AI1128" s="68"/>
      <c r="AJ1128" s="68"/>
      <c r="AK1128" s="68"/>
      <c r="AL1128" s="68"/>
      <c r="AM1128" s="68"/>
      <c r="AN1128" s="68"/>
      <c r="AO1128" s="68"/>
      <c r="AP1128" s="68"/>
      <c r="AQ1128" s="68"/>
      <c r="AR1128" s="68"/>
      <c r="AS1128" s="68"/>
      <c r="AT1128" s="68"/>
      <c r="AU1128" s="68"/>
      <c r="AV1128" s="68"/>
      <c r="AW1128" s="68"/>
      <c r="AX1128" s="68"/>
      <c r="AY1128" s="68"/>
      <c r="AZ1128" s="68"/>
      <c r="BA1128" s="68"/>
      <c r="BB1128" s="68"/>
      <c r="BC1128" s="68"/>
      <c r="BD1128" s="68"/>
      <c r="BE1128" s="68"/>
      <c r="BF1128" s="68"/>
      <c r="BG1128" s="68"/>
      <c r="BH1128" s="68"/>
      <c r="BI1128" s="68"/>
      <c r="BJ1128" s="68"/>
      <c r="BK1128" s="68"/>
      <c r="BL1128" s="68"/>
      <c r="BM1128" s="68"/>
      <c r="BN1128" s="68"/>
      <c r="BO1128" s="68"/>
      <c r="BP1128" s="68"/>
      <c r="BQ1128" s="68"/>
      <c r="BR1128" s="68"/>
      <c r="BS1128" s="68"/>
      <c r="BT1128" s="68"/>
      <c r="BU1128" s="68"/>
      <c r="BV1128" s="68"/>
      <c r="BW1128" s="68"/>
      <c r="BX1128" s="68"/>
      <c r="BY1128" s="68"/>
      <c r="BZ1128" s="68"/>
      <c r="CA1128" s="68"/>
      <c r="CB1128" s="68"/>
      <c r="CC1128" s="68"/>
      <c r="CD1128" s="68"/>
      <c r="CE1128" s="68"/>
      <c r="CF1128" s="68"/>
      <c r="CG1128" s="68"/>
      <c r="CH1128" s="68"/>
      <c r="CI1128" s="68"/>
      <c r="CJ1128" s="68"/>
      <c r="CK1128" s="68"/>
      <c r="CL1128" s="68"/>
      <c r="CM1128" s="68"/>
      <c r="CN1128" s="68"/>
      <c r="CO1128" s="68"/>
      <c r="CP1128" s="68"/>
      <c r="CQ1128" s="68"/>
      <c r="CR1128" s="68"/>
      <c r="CS1128" s="68"/>
      <c r="CT1128" s="68"/>
      <c r="CU1128" s="68"/>
      <c r="CV1128" s="68"/>
      <c r="CW1128" s="68"/>
      <c r="CX1128" s="68"/>
      <c r="CY1128" s="68"/>
      <c r="CZ1128" s="68"/>
      <c r="DA1128" s="68"/>
      <c r="DB1128" s="68"/>
      <c r="DC1128" s="68"/>
      <c r="DD1128" s="68"/>
      <c r="DE1128" s="68"/>
      <c r="DF1128" s="68"/>
      <c r="DG1128" s="68"/>
      <c r="DH1128" s="68"/>
      <c r="DI1128" s="68"/>
      <c r="DJ1128" s="68"/>
      <c r="DK1128" s="68"/>
      <c r="DL1128" s="68"/>
      <c r="DM1128" s="68"/>
      <c r="DN1128" s="68"/>
      <c r="DO1128" s="68"/>
      <c r="DP1128" s="68"/>
      <c r="DQ1128" s="68"/>
      <c r="DR1128" s="68"/>
      <c r="DS1128" s="68"/>
      <c r="DT1128" s="68"/>
      <c r="DU1128" s="68"/>
      <c r="DV1128" s="68"/>
      <c r="DW1128" s="68"/>
      <c r="DX1128" s="68"/>
      <c r="DY1128" s="68"/>
      <c r="DZ1128" s="68"/>
      <c r="EA1128" s="68"/>
      <c r="EB1128" s="68"/>
      <c r="EC1128" s="68"/>
      <c r="ED1128" s="68"/>
      <c r="EE1128" s="68"/>
      <c r="EF1128" s="68"/>
      <c r="EG1128" s="68"/>
      <c r="EH1128" s="68"/>
      <c r="EI1128" s="68"/>
      <c r="EJ1128" s="68"/>
      <c r="EK1128" s="68"/>
      <c r="EL1128" s="68"/>
      <c r="EM1128" s="68"/>
      <c r="EN1128" s="68"/>
      <c r="EO1128" s="68"/>
      <c r="EP1128" s="68"/>
      <c r="EQ1128" s="68"/>
      <c r="ER1128" s="68"/>
      <c r="ES1128" s="68"/>
      <c r="ET1128" s="68"/>
      <c r="EU1128" s="68"/>
      <c r="EV1128" s="68"/>
      <c r="EW1128" s="68"/>
      <c r="EX1128" s="68"/>
      <c r="EY1128" s="68"/>
      <c r="EZ1128" s="68"/>
      <c r="FA1128" s="68"/>
      <c r="FB1128" s="68"/>
      <c r="FC1128" s="68"/>
      <c r="FD1128" s="68"/>
      <c r="FE1128" s="68"/>
      <c r="FF1128" s="68"/>
      <c r="FG1128" s="68"/>
      <c r="FH1128" s="68"/>
      <c r="FI1128" s="68"/>
      <c r="FJ1128" s="68"/>
      <c r="FK1128" s="68"/>
      <c r="FL1128" s="68"/>
      <c r="FM1128" s="68"/>
      <c r="FN1128" s="68"/>
      <c r="FO1128" s="68"/>
      <c r="FP1128" s="68"/>
      <c r="FQ1128" s="68"/>
      <c r="FR1128" s="68"/>
      <c r="FS1128" s="68"/>
      <c r="FT1128" s="68"/>
      <c r="FU1128" s="68"/>
      <c r="FV1128" s="68"/>
      <c r="FW1128" s="68"/>
      <c r="FX1128" s="68"/>
      <c r="FY1128" s="68"/>
      <c r="FZ1128" s="68"/>
      <c r="GA1128" s="68"/>
      <c r="GB1128" s="68"/>
      <c r="GC1128" s="68"/>
      <c r="GD1128" s="68"/>
      <c r="GE1128" s="68"/>
      <c r="GF1128" s="68"/>
      <c r="GG1128" s="68"/>
      <c r="GH1128" s="68"/>
      <c r="GI1128" s="68"/>
      <c r="GJ1128" s="68"/>
      <c r="GK1128" s="68"/>
      <c r="GL1128" s="68"/>
      <c r="GM1128" s="68"/>
      <c r="GN1128" s="68"/>
      <c r="GO1128" s="68"/>
      <c r="GP1128" s="68"/>
      <c r="GQ1128" s="68"/>
      <c r="GR1128" s="68"/>
      <c r="GS1128" s="68"/>
      <c r="GT1128" s="68"/>
      <c r="GU1128" s="68"/>
      <c r="GV1128" s="68"/>
      <c r="GW1128" s="68"/>
      <c r="GX1128" s="68"/>
      <c r="GY1128" s="68"/>
      <c r="GZ1128" s="68"/>
      <c r="HA1128" s="68"/>
      <c r="HB1128" s="68"/>
      <c r="HC1128" s="68"/>
      <c r="HD1128" s="68"/>
      <c r="HE1128" s="68"/>
      <c r="HF1128" s="68"/>
      <c r="HG1128" s="68"/>
      <c r="HH1128" s="68"/>
      <c r="HI1128" s="68"/>
      <c r="HJ1128" s="68"/>
      <c r="HK1128" s="68"/>
      <c r="HL1128" s="68"/>
      <c r="HM1128" s="68"/>
      <c r="HN1128" s="68"/>
      <c r="HO1128" s="68"/>
      <c r="HP1128" s="68"/>
      <c r="HQ1128" s="68"/>
      <c r="HR1128" s="68"/>
      <c r="HS1128" s="68"/>
      <c r="HT1128" s="68"/>
      <c r="HU1128" s="68"/>
      <c r="HV1128" s="68"/>
      <c r="HW1128" s="68"/>
      <c r="HX1128" s="68"/>
      <c r="HY1128" s="68"/>
      <c r="HZ1128" s="68"/>
      <c r="IA1128" s="68"/>
      <c r="IB1128" s="68"/>
      <c r="IC1128" s="68"/>
      <c r="ID1128" s="68"/>
      <c r="IE1128" s="68"/>
      <c r="IF1128" s="68"/>
      <c r="IG1128" s="68"/>
      <c r="IH1128" s="68"/>
      <c r="II1128" s="68"/>
      <c r="IJ1128" s="68"/>
      <c r="IK1128" s="68"/>
      <c r="IL1128" s="68"/>
      <c r="IM1128" s="68"/>
      <c r="IN1128" s="68"/>
      <c r="IO1128" s="68"/>
      <c r="IP1128" s="68"/>
      <c r="IQ1128" s="68"/>
      <c r="IR1128" s="68"/>
      <c r="IS1128" s="68"/>
      <c r="IT1128" s="68"/>
      <c r="IU1128" s="68"/>
      <c r="IV1128" s="68"/>
      <c r="IW1128" s="68"/>
      <c r="IX1128" s="68"/>
      <c r="IY1128" s="68"/>
      <c r="IZ1128" s="68"/>
      <c r="JA1128" s="68"/>
      <c r="JB1128" s="68"/>
      <c r="JC1128" s="68"/>
      <c r="JD1128" s="68"/>
      <c r="JE1128" s="68"/>
      <c r="JF1128" s="68"/>
      <c r="JG1128" s="68"/>
      <c r="JH1128" s="68"/>
      <c r="JI1128" s="68"/>
      <c r="JJ1128" s="68"/>
      <c r="JK1128" s="68"/>
      <c r="JL1128" s="68"/>
      <c r="JM1128" s="68"/>
      <c r="JN1128" s="68"/>
      <c r="JO1128" s="68"/>
      <c r="JP1128" s="68"/>
      <c r="JQ1128" s="68"/>
      <c r="JR1128" s="68"/>
      <c r="JS1128" s="68"/>
      <c r="JT1128" s="68"/>
      <c r="JU1128" s="68"/>
      <c r="JV1128" s="68"/>
      <c r="JW1128" s="68"/>
      <c r="JX1128" s="68"/>
      <c r="JY1128" s="68"/>
      <c r="JZ1128" s="68"/>
      <c r="KA1128" s="68"/>
      <c r="KB1128" s="68"/>
      <c r="KC1128" s="68"/>
      <c r="KD1128" s="68"/>
      <c r="KE1128" s="68"/>
      <c r="KF1128" s="68"/>
      <c r="KG1128" s="68"/>
      <c r="KH1128" s="68"/>
      <c r="KI1128" s="68"/>
      <c r="KJ1128" s="68"/>
      <c r="KK1128" s="68"/>
      <c r="KL1128" s="68"/>
      <c r="KM1128" s="68"/>
      <c r="KN1128" s="68"/>
      <c r="KO1128" s="68"/>
      <c r="KP1128" s="68"/>
      <c r="KQ1128" s="68"/>
      <c r="KR1128" s="68"/>
      <c r="KS1128" s="68"/>
      <c r="KT1128" s="68"/>
      <c r="KU1128" s="68"/>
      <c r="KV1128" s="68"/>
      <c r="KW1128" s="68"/>
      <c r="KX1128" s="68"/>
      <c r="KY1128" s="68"/>
      <c r="KZ1128" s="68"/>
      <c r="LA1128" s="68"/>
      <c r="LB1128" s="68"/>
      <c r="LC1128" s="68"/>
      <c r="LD1128" s="68"/>
      <c r="LE1128" s="68"/>
      <c r="LF1128" s="68"/>
      <c r="LG1128" s="68"/>
      <c r="LH1128" s="68"/>
      <c r="LI1128" s="68"/>
      <c r="LJ1128" s="68"/>
      <c r="LK1128" s="68"/>
      <c r="LL1128" s="68"/>
      <c r="LM1128" s="68"/>
      <c r="LN1128" s="68"/>
      <c r="LO1128" s="68"/>
      <c r="LP1128" s="68"/>
      <c r="LQ1128" s="68"/>
      <c r="LR1128" s="68"/>
      <c r="LS1128" s="68"/>
      <c r="LT1128" s="68"/>
      <c r="LU1128" s="68"/>
      <c r="LV1128" s="68"/>
      <c r="LW1128" s="68"/>
      <c r="LX1128" s="68"/>
      <c r="LY1128" s="68"/>
      <c r="LZ1128" s="68"/>
      <c r="MA1128" s="68"/>
      <c r="MB1128" s="68"/>
      <c r="MC1128" s="68"/>
      <c r="MD1128" s="68"/>
      <c r="ME1128" s="68"/>
      <c r="MF1128" s="68"/>
      <c r="MG1128" s="68"/>
      <c r="MH1128" s="68"/>
      <c r="MI1128" s="68"/>
      <c r="MJ1128" s="68"/>
      <c r="MK1128" s="68"/>
      <c r="ML1128" s="68"/>
      <c r="MM1128" s="68"/>
      <c r="MN1128" s="68"/>
      <c r="MO1128" s="68"/>
      <c r="MP1128" s="68"/>
      <c r="MQ1128" s="68"/>
      <c r="MR1128" s="68"/>
      <c r="MS1128" s="68"/>
      <c r="MT1128" s="68"/>
      <c r="MU1128" s="68"/>
      <c r="MV1128" s="68"/>
      <c r="MW1128" s="68"/>
      <c r="MX1128" s="68"/>
      <c r="MY1128" s="68"/>
      <c r="MZ1128" s="68"/>
      <c r="NA1128" s="68"/>
      <c r="NB1128" s="68"/>
      <c r="NC1128" s="68"/>
      <c r="ND1128" s="68"/>
      <c r="NE1128" s="68"/>
      <c r="NF1128" s="68"/>
      <c r="NG1128" s="68"/>
      <c r="NH1128" s="68"/>
      <c r="NI1128" s="68"/>
      <c r="NJ1128" s="68"/>
      <c r="NK1128" s="68"/>
      <c r="NL1128" s="68"/>
      <c r="NM1128" s="68"/>
      <c r="NN1128" s="68"/>
      <c r="NO1128" s="68"/>
      <c r="NP1128" s="68"/>
      <c r="NQ1128" s="68"/>
      <c r="NR1128" s="68"/>
      <c r="NS1128" s="68"/>
      <c r="NT1128" s="68"/>
      <c r="NU1128" s="68"/>
      <c r="NV1128" s="68"/>
      <c r="NW1128" s="68"/>
      <c r="NX1128" s="68"/>
      <c r="NY1128" s="68"/>
      <c r="NZ1128" s="68"/>
      <c r="OA1128" s="68"/>
      <c r="OB1128" s="68"/>
      <c r="OC1128" s="68"/>
      <c r="OD1128" s="68"/>
      <c r="OE1128" s="68"/>
      <c r="OF1128" s="68"/>
      <c r="OG1128" s="68"/>
      <c r="OH1128" s="68"/>
      <c r="OI1128" s="68"/>
      <c r="OJ1128" s="68"/>
      <c r="OK1128" s="68"/>
      <c r="OL1128" s="68"/>
      <c r="OM1128" s="68"/>
      <c r="ON1128" s="68"/>
      <c r="OO1128" s="68"/>
      <c r="OP1128" s="68"/>
      <c r="OQ1128" s="68"/>
      <c r="OR1128" s="68"/>
      <c r="OS1128" s="68"/>
      <c r="OT1128" s="68"/>
      <c r="OU1128" s="68"/>
      <c r="OV1128" s="68"/>
      <c r="OW1128" s="68"/>
      <c r="OX1128" s="68"/>
      <c r="OY1128" s="68"/>
      <c r="OZ1128" s="68"/>
      <c r="PA1128" s="68"/>
      <c r="PB1128" s="68"/>
      <c r="PC1128" s="68"/>
      <c r="PD1128" s="68"/>
      <c r="PE1128" s="68"/>
      <c r="PF1128" s="68"/>
      <c r="PG1128" s="68"/>
      <c r="PH1128" s="68"/>
      <c r="PI1128" s="68"/>
      <c r="PJ1128" s="68"/>
      <c r="PK1128" s="68"/>
      <c r="PL1128" s="68"/>
      <c r="PM1128" s="68"/>
      <c r="PN1128" s="68"/>
      <c r="PO1128" s="68"/>
      <c r="PP1128" s="68"/>
      <c r="PQ1128" s="68"/>
      <c r="PR1128" s="68"/>
      <c r="PS1128" s="68"/>
      <c r="PT1128" s="68"/>
      <c r="PU1128" s="68"/>
      <c r="PV1128" s="68"/>
      <c r="PW1128" s="68"/>
      <c r="PX1128" s="68"/>
      <c r="PY1128" s="68"/>
      <c r="PZ1128" s="68"/>
      <c r="QA1128" s="68"/>
      <c r="QB1128" s="68"/>
      <c r="QC1128" s="68"/>
      <c r="QD1128" s="68"/>
      <c r="QE1128" s="68"/>
      <c r="QF1128" s="68"/>
      <c r="QG1128" s="68"/>
      <c r="QH1128" s="68"/>
      <c r="QI1128" s="68"/>
      <c r="QJ1128" s="68"/>
      <c r="QK1128" s="68"/>
      <c r="QL1128" s="68"/>
      <c r="QM1128" s="68"/>
      <c r="QN1128" s="68"/>
      <c r="QO1128" s="68"/>
      <c r="QP1128" s="68"/>
      <c r="QQ1128" s="68"/>
      <c r="QR1128" s="68"/>
      <c r="QS1128" s="68"/>
      <c r="QT1128" s="68"/>
      <c r="QU1128" s="68"/>
      <c r="QV1128" s="68"/>
      <c r="QW1128" s="68"/>
      <c r="QX1128" s="68"/>
      <c r="QY1128" s="68"/>
      <c r="QZ1128" s="68"/>
      <c r="RA1128" s="68"/>
      <c r="RB1128" s="68"/>
      <c r="RC1128" s="68"/>
      <c r="RD1128" s="68"/>
      <c r="RE1128" s="68"/>
      <c r="RF1128" s="68"/>
      <c r="RG1128" s="68"/>
      <c r="RH1128" s="68"/>
      <c r="RI1128" s="68"/>
      <c r="RJ1128" s="68"/>
      <c r="RK1128" s="68"/>
      <c r="RL1128" s="68"/>
      <c r="RM1128" s="68"/>
      <c r="RN1128" s="68"/>
      <c r="RO1128" s="68"/>
      <c r="RP1128" s="68"/>
      <c r="RQ1128" s="68"/>
      <c r="RR1128" s="68"/>
      <c r="RS1128" s="68"/>
      <c r="RT1128" s="68"/>
      <c r="RU1128" s="68"/>
      <c r="RV1128" s="68"/>
      <c r="RW1128" s="68"/>
      <c r="RX1128" s="68"/>
      <c r="RY1128" s="68"/>
      <c r="RZ1128" s="68"/>
      <c r="SA1128" s="68"/>
      <c r="SB1128" s="68"/>
      <c r="SC1128" s="68"/>
      <c r="SD1128" s="68"/>
      <c r="SE1128" s="68"/>
      <c r="SF1128" s="68"/>
      <c r="SG1128" s="68"/>
      <c r="SH1128" s="68"/>
      <c r="SI1128" s="68"/>
      <c r="SJ1128" s="68"/>
      <c r="SK1128" s="68"/>
      <c r="SL1128" s="68"/>
      <c r="SM1128" s="68"/>
      <c r="SN1128" s="68"/>
      <c r="SO1128" s="68"/>
      <c r="SP1128" s="68"/>
      <c r="SQ1128" s="68"/>
      <c r="SR1128" s="68"/>
      <c r="SS1128" s="68"/>
      <c r="ST1128" s="68"/>
      <c r="SU1128" s="68"/>
      <c r="SV1128" s="68"/>
    </row>
    <row r="1129" spans="1:518" ht="16.5" customHeight="1" x14ac:dyDescent="0.2">
      <c r="A1129" s="20">
        <v>521</v>
      </c>
      <c r="B1129" s="20" t="s">
        <v>62</v>
      </c>
      <c r="C1129" s="20" t="s">
        <v>915</v>
      </c>
      <c r="D1129" s="20" t="s">
        <v>38</v>
      </c>
      <c r="E1129" s="20" t="s">
        <v>1345</v>
      </c>
      <c r="F1129" s="22" t="s">
        <v>953</v>
      </c>
      <c r="G1129" s="20" t="s">
        <v>84</v>
      </c>
      <c r="H1129" s="20" t="s">
        <v>35</v>
      </c>
      <c r="I1129" s="20" t="s">
        <v>81</v>
      </c>
      <c r="J1129" s="22" t="s">
        <v>915</v>
      </c>
      <c r="K1129" s="20"/>
      <c r="L1129" s="20"/>
      <c r="M1129" s="20"/>
      <c r="N1129" s="20"/>
      <c r="O1129" s="23"/>
      <c r="P1129" s="23">
        <v>2750000</v>
      </c>
      <c r="Q1129" s="24">
        <v>1</v>
      </c>
      <c r="R1129" s="25">
        <v>45931</v>
      </c>
      <c r="S1129" s="20" t="s">
        <v>83</v>
      </c>
      <c r="T1129" s="26">
        <f t="shared" si="19"/>
        <v>2750000</v>
      </c>
      <c r="U1129" s="27" t="s">
        <v>100</v>
      </c>
      <c r="V1129" s="27" t="s">
        <v>100</v>
      </c>
      <c r="W1129" s="68"/>
      <c r="X1129" s="68"/>
      <c r="Y1129" s="68"/>
      <c r="Z1129" s="68"/>
      <c r="AA1129" s="68"/>
      <c r="AB1129" s="68"/>
      <c r="AC1129" s="68"/>
      <c r="AD1129" s="68"/>
      <c r="AE1129" s="68"/>
      <c r="AF1129" s="68"/>
      <c r="AG1129" s="68"/>
      <c r="AH1129" s="68"/>
      <c r="AI1129" s="68"/>
      <c r="AJ1129" s="68"/>
      <c r="AK1129" s="68"/>
      <c r="AL1129" s="68"/>
      <c r="AM1129" s="68"/>
      <c r="AN1129" s="68"/>
      <c r="AO1129" s="68"/>
      <c r="AP1129" s="68"/>
      <c r="AQ1129" s="68"/>
      <c r="AR1129" s="68"/>
      <c r="AS1129" s="68"/>
      <c r="AT1129" s="68"/>
      <c r="AU1129" s="68"/>
      <c r="AV1129" s="68"/>
      <c r="AW1129" s="68"/>
      <c r="AX1129" s="68"/>
      <c r="AY1129" s="68"/>
      <c r="AZ1129" s="68"/>
      <c r="BA1129" s="68"/>
      <c r="BB1129" s="68"/>
      <c r="BC1129" s="68"/>
      <c r="BD1129" s="68"/>
      <c r="BE1129" s="68"/>
      <c r="BF1129" s="68"/>
      <c r="BG1129" s="68"/>
      <c r="BH1129" s="68"/>
      <c r="BI1129" s="68"/>
      <c r="BJ1129" s="68"/>
      <c r="BK1129" s="68"/>
      <c r="BL1129" s="68"/>
      <c r="BM1129" s="68"/>
      <c r="BN1129" s="68"/>
      <c r="BO1129" s="68"/>
      <c r="BP1129" s="68"/>
      <c r="BQ1129" s="68"/>
      <c r="BR1129" s="68"/>
      <c r="BS1129" s="68"/>
      <c r="BT1129" s="68"/>
      <c r="BU1129" s="68"/>
      <c r="BV1129" s="68"/>
      <c r="BW1129" s="68"/>
      <c r="BX1129" s="68"/>
      <c r="BY1129" s="68"/>
      <c r="BZ1129" s="68"/>
      <c r="CA1129" s="68"/>
      <c r="CB1129" s="68"/>
      <c r="CC1129" s="68"/>
      <c r="CD1129" s="68"/>
      <c r="CE1129" s="68"/>
      <c r="CF1129" s="68"/>
      <c r="CG1129" s="68"/>
      <c r="CH1129" s="68"/>
      <c r="CI1129" s="68"/>
      <c r="CJ1129" s="68"/>
      <c r="CK1129" s="68"/>
      <c r="CL1129" s="68"/>
      <c r="CM1129" s="68"/>
      <c r="CN1129" s="68"/>
      <c r="CO1129" s="68"/>
      <c r="CP1129" s="68"/>
      <c r="CQ1129" s="68"/>
      <c r="CR1129" s="68"/>
      <c r="CS1129" s="68"/>
      <c r="CT1129" s="68"/>
      <c r="CU1129" s="68"/>
      <c r="CV1129" s="68"/>
      <c r="CW1129" s="68"/>
      <c r="CX1129" s="68"/>
      <c r="CY1129" s="68"/>
      <c r="CZ1129" s="68"/>
      <c r="DA1129" s="68"/>
      <c r="DB1129" s="68"/>
      <c r="DC1129" s="68"/>
      <c r="DD1129" s="68"/>
      <c r="DE1129" s="68"/>
      <c r="DF1129" s="68"/>
      <c r="DG1129" s="68"/>
      <c r="DH1129" s="68"/>
      <c r="DI1129" s="68"/>
      <c r="DJ1129" s="68"/>
      <c r="DK1129" s="68"/>
      <c r="DL1129" s="68"/>
      <c r="DM1129" s="68"/>
      <c r="DN1129" s="68"/>
      <c r="DO1129" s="68"/>
      <c r="DP1129" s="68"/>
      <c r="DQ1129" s="68"/>
      <c r="DR1129" s="68"/>
      <c r="DS1129" s="68"/>
      <c r="DT1129" s="68"/>
      <c r="DU1129" s="68"/>
      <c r="DV1129" s="68"/>
      <c r="DW1129" s="68"/>
      <c r="DX1129" s="68"/>
      <c r="DY1129" s="68"/>
      <c r="DZ1129" s="68"/>
      <c r="EA1129" s="68"/>
      <c r="EB1129" s="68"/>
      <c r="EC1129" s="68"/>
      <c r="ED1129" s="68"/>
      <c r="EE1129" s="68"/>
      <c r="EF1129" s="68"/>
      <c r="EG1129" s="68"/>
      <c r="EH1129" s="68"/>
      <c r="EI1129" s="68"/>
      <c r="EJ1129" s="68"/>
      <c r="EK1129" s="68"/>
      <c r="EL1129" s="68"/>
      <c r="EM1129" s="68"/>
      <c r="EN1129" s="68"/>
      <c r="EO1129" s="68"/>
      <c r="EP1129" s="68"/>
      <c r="EQ1129" s="68"/>
      <c r="ER1129" s="68"/>
      <c r="ES1129" s="68"/>
      <c r="ET1129" s="68"/>
      <c r="EU1129" s="68"/>
      <c r="EV1129" s="68"/>
      <c r="EW1129" s="68"/>
      <c r="EX1129" s="68"/>
      <c r="EY1129" s="68"/>
      <c r="EZ1129" s="68"/>
      <c r="FA1129" s="68"/>
      <c r="FB1129" s="68"/>
      <c r="FC1129" s="68"/>
      <c r="FD1129" s="68"/>
      <c r="FE1129" s="68"/>
      <c r="FF1129" s="68"/>
      <c r="FG1129" s="68"/>
      <c r="FH1129" s="68"/>
      <c r="FI1129" s="68"/>
      <c r="FJ1129" s="68"/>
      <c r="FK1129" s="68"/>
      <c r="FL1129" s="68"/>
      <c r="FM1129" s="68"/>
      <c r="FN1129" s="68"/>
      <c r="FO1129" s="68"/>
      <c r="FP1129" s="68"/>
      <c r="FQ1129" s="68"/>
      <c r="FR1129" s="68"/>
      <c r="FS1129" s="68"/>
      <c r="FT1129" s="68"/>
      <c r="FU1129" s="68"/>
      <c r="FV1129" s="68"/>
      <c r="FW1129" s="68"/>
      <c r="FX1129" s="68"/>
      <c r="FY1129" s="68"/>
      <c r="FZ1129" s="68"/>
      <c r="GA1129" s="68"/>
      <c r="GB1129" s="68"/>
      <c r="GC1129" s="68"/>
      <c r="GD1129" s="68"/>
      <c r="GE1129" s="68"/>
      <c r="GF1129" s="68"/>
      <c r="GG1129" s="68"/>
      <c r="GH1129" s="68"/>
      <c r="GI1129" s="68"/>
      <c r="GJ1129" s="68"/>
      <c r="GK1129" s="68"/>
      <c r="GL1129" s="68"/>
      <c r="GM1129" s="68"/>
      <c r="GN1129" s="68"/>
      <c r="GO1129" s="68"/>
      <c r="GP1129" s="68"/>
      <c r="GQ1129" s="68"/>
      <c r="GR1129" s="68"/>
      <c r="GS1129" s="68"/>
      <c r="GT1129" s="68"/>
      <c r="GU1129" s="68"/>
      <c r="GV1129" s="68"/>
      <c r="GW1129" s="68"/>
      <c r="GX1129" s="68"/>
      <c r="GY1129" s="68"/>
      <c r="GZ1129" s="68"/>
      <c r="HA1129" s="68"/>
      <c r="HB1129" s="68"/>
      <c r="HC1129" s="68"/>
      <c r="HD1129" s="68"/>
      <c r="HE1129" s="68"/>
      <c r="HF1129" s="68"/>
      <c r="HG1129" s="68"/>
      <c r="HH1129" s="68"/>
      <c r="HI1129" s="68"/>
      <c r="HJ1129" s="68"/>
      <c r="HK1129" s="68"/>
      <c r="HL1129" s="68"/>
      <c r="HM1129" s="68"/>
      <c r="HN1129" s="68"/>
      <c r="HO1129" s="68"/>
      <c r="HP1129" s="68"/>
      <c r="HQ1129" s="68"/>
      <c r="HR1129" s="68"/>
      <c r="HS1129" s="68"/>
      <c r="HT1129" s="68"/>
      <c r="HU1129" s="68"/>
      <c r="HV1129" s="68"/>
      <c r="HW1129" s="68"/>
      <c r="HX1129" s="68"/>
      <c r="HY1129" s="68"/>
      <c r="HZ1129" s="68"/>
      <c r="IA1129" s="68"/>
      <c r="IB1129" s="68"/>
      <c r="IC1129" s="68"/>
      <c r="ID1129" s="68"/>
      <c r="IE1129" s="68"/>
      <c r="IF1129" s="68"/>
      <c r="IG1129" s="68"/>
      <c r="IH1129" s="68"/>
      <c r="II1129" s="68"/>
      <c r="IJ1129" s="68"/>
      <c r="IK1129" s="68"/>
      <c r="IL1129" s="68"/>
      <c r="IM1129" s="68"/>
      <c r="IN1129" s="68"/>
      <c r="IO1129" s="68"/>
      <c r="IP1129" s="68"/>
      <c r="IQ1129" s="68"/>
      <c r="IR1129" s="68"/>
      <c r="IS1129" s="68"/>
      <c r="IT1129" s="68"/>
      <c r="IU1129" s="68"/>
      <c r="IV1129" s="68"/>
      <c r="IW1129" s="68"/>
      <c r="IX1129" s="68"/>
      <c r="IY1129" s="68"/>
      <c r="IZ1129" s="68"/>
      <c r="JA1129" s="68"/>
      <c r="JB1129" s="68"/>
      <c r="JC1129" s="68"/>
      <c r="JD1129" s="68"/>
      <c r="JE1129" s="68"/>
      <c r="JF1129" s="68"/>
      <c r="JG1129" s="68"/>
      <c r="JH1129" s="68"/>
      <c r="JI1129" s="68"/>
      <c r="JJ1129" s="68"/>
      <c r="JK1129" s="68"/>
      <c r="JL1129" s="68"/>
      <c r="JM1129" s="68"/>
      <c r="JN1129" s="68"/>
      <c r="JO1129" s="68"/>
      <c r="JP1129" s="68"/>
      <c r="JQ1129" s="68"/>
      <c r="JR1129" s="68"/>
      <c r="JS1129" s="68"/>
      <c r="JT1129" s="68"/>
      <c r="JU1129" s="68"/>
      <c r="JV1129" s="68"/>
      <c r="JW1129" s="68"/>
      <c r="JX1129" s="68"/>
      <c r="JY1129" s="68"/>
      <c r="JZ1129" s="68"/>
      <c r="KA1129" s="68"/>
      <c r="KB1129" s="68"/>
      <c r="KC1129" s="68"/>
      <c r="KD1129" s="68"/>
      <c r="KE1129" s="68"/>
      <c r="KF1129" s="68"/>
      <c r="KG1129" s="68"/>
      <c r="KH1129" s="68"/>
      <c r="KI1129" s="68"/>
      <c r="KJ1129" s="68"/>
      <c r="KK1129" s="68"/>
      <c r="KL1129" s="68"/>
      <c r="KM1129" s="68"/>
      <c r="KN1129" s="68"/>
      <c r="KO1129" s="68"/>
      <c r="KP1129" s="68"/>
      <c r="KQ1129" s="68"/>
      <c r="KR1129" s="68"/>
      <c r="KS1129" s="68"/>
      <c r="KT1129" s="68"/>
      <c r="KU1129" s="68"/>
      <c r="KV1129" s="68"/>
      <c r="KW1129" s="68"/>
      <c r="KX1129" s="68"/>
      <c r="KY1129" s="68"/>
      <c r="KZ1129" s="68"/>
      <c r="LA1129" s="68"/>
      <c r="LB1129" s="68"/>
      <c r="LC1129" s="68"/>
      <c r="LD1129" s="68"/>
      <c r="LE1129" s="68"/>
      <c r="LF1129" s="68"/>
      <c r="LG1129" s="68"/>
      <c r="LH1129" s="68"/>
      <c r="LI1129" s="68"/>
      <c r="LJ1129" s="68"/>
      <c r="LK1129" s="68"/>
      <c r="LL1129" s="68"/>
      <c r="LM1129" s="68"/>
      <c r="LN1129" s="68"/>
      <c r="LO1129" s="68"/>
      <c r="LP1129" s="68"/>
      <c r="LQ1129" s="68"/>
      <c r="LR1129" s="68"/>
      <c r="LS1129" s="68"/>
      <c r="LT1129" s="68"/>
      <c r="LU1129" s="68"/>
      <c r="LV1129" s="68"/>
      <c r="LW1129" s="68"/>
      <c r="LX1129" s="68"/>
      <c r="LY1129" s="68"/>
      <c r="LZ1129" s="68"/>
      <c r="MA1129" s="68"/>
      <c r="MB1129" s="68"/>
      <c r="MC1129" s="68"/>
      <c r="MD1129" s="68"/>
      <c r="ME1129" s="68"/>
      <c r="MF1129" s="68"/>
      <c r="MG1129" s="68"/>
      <c r="MH1129" s="68"/>
      <c r="MI1129" s="68"/>
      <c r="MJ1129" s="68"/>
      <c r="MK1129" s="68"/>
      <c r="ML1129" s="68"/>
      <c r="MM1129" s="68"/>
      <c r="MN1129" s="68"/>
      <c r="MO1129" s="68"/>
      <c r="MP1129" s="68"/>
      <c r="MQ1129" s="68"/>
      <c r="MR1129" s="68"/>
      <c r="MS1129" s="68"/>
      <c r="MT1129" s="68"/>
      <c r="MU1129" s="68"/>
      <c r="MV1129" s="68"/>
      <c r="MW1129" s="68"/>
      <c r="MX1129" s="68"/>
      <c r="MY1129" s="68"/>
      <c r="MZ1129" s="68"/>
      <c r="NA1129" s="68"/>
      <c r="NB1129" s="68"/>
      <c r="NC1129" s="68"/>
      <c r="ND1129" s="68"/>
      <c r="NE1129" s="68"/>
      <c r="NF1129" s="68"/>
      <c r="NG1129" s="68"/>
      <c r="NH1129" s="68"/>
      <c r="NI1129" s="68"/>
      <c r="NJ1129" s="68"/>
      <c r="NK1129" s="68"/>
      <c r="NL1129" s="68"/>
      <c r="NM1129" s="68"/>
      <c r="NN1129" s="68"/>
      <c r="NO1129" s="68"/>
      <c r="NP1129" s="68"/>
      <c r="NQ1129" s="68"/>
      <c r="NR1129" s="68"/>
      <c r="NS1129" s="68"/>
      <c r="NT1129" s="68"/>
      <c r="NU1129" s="68"/>
      <c r="NV1129" s="68"/>
      <c r="NW1129" s="68"/>
      <c r="NX1129" s="68"/>
      <c r="NY1129" s="68"/>
      <c r="NZ1129" s="68"/>
      <c r="OA1129" s="68"/>
      <c r="OB1129" s="68"/>
      <c r="OC1129" s="68"/>
      <c r="OD1129" s="68"/>
      <c r="OE1129" s="68"/>
      <c r="OF1129" s="68"/>
      <c r="OG1129" s="68"/>
      <c r="OH1129" s="68"/>
      <c r="OI1129" s="68"/>
      <c r="OJ1129" s="68"/>
      <c r="OK1129" s="68"/>
      <c r="OL1129" s="68"/>
      <c r="OM1129" s="68"/>
      <c r="ON1129" s="68"/>
      <c r="OO1129" s="68"/>
      <c r="OP1129" s="68"/>
      <c r="OQ1129" s="68"/>
      <c r="OR1129" s="68"/>
      <c r="OS1129" s="68"/>
      <c r="OT1129" s="68"/>
      <c r="OU1129" s="68"/>
      <c r="OV1129" s="68"/>
      <c r="OW1129" s="68"/>
      <c r="OX1129" s="68"/>
      <c r="OY1129" s="68"/>
      <c r="OZ1129" s="68"/>
      <c r="PA1129" s="68"/>
      <c r="PB1129" s="68"/>
      <c r="PC1129" s="68"/>
      <c r="PD1129" s="68"/>
      <c r="PE1129" s="68"/>
      <c r="PF1129" s="68"/>
      <c r="PG1129" s="68"/>
      <c r="PH1129" s="68"/>
      <c r="PI1129" s="68"/>
      <c r="PJ1129" s="68"/>
      <c r="PK1129" s="68"/>
      <c r="PL1129" s="68"/>
      <c r="PM1129" s="68"/>
      <c r="PN1129" s="68"/>
      <c r="PO1129" s="68"/>
      <c r="PP1129" s="68"/>
      <c r="PQ1129" s="68"/>
      <c r="PR1129" s="68"/>
      <c r="PS1129" s="68"/>
      <c r="PT1129" s="68"/>
      <c r="PU1129" s="68"/>
      <c r="PV1129" s="68"/>
      <c r="PW1129" s="68"/>
      <c r="PX1129" s="68"/>
      <c r="PY1129" s="68"/>
      <c r="PZ1129" s="68"/>
      <c r="QA1129" s="68"/>
      <c r="QB1129" s="68"/>
      <c r="QC1129" s="68"/>
      <c r="QD1129" s="68"/>
      <c r="QE1129" s="68"/>
      <c r="QF1129" s="68"/>
      <c r="QG1129" s="68"/>
      <c r="QH1129" s="68"/>
      <c r="QI1129" s="68"/>
      <c r="QJ1129" s="68"/>
      <c r="QK1129" s="68"/>
      <c r="QL1129" s="68"/>
      <c r="QM1129" s="68"/>
      <c r="QN1129" s="68"/>
      <c r="QO1129" s="68"/>
      <c r="QP1129" s="68"/>
      <c r="QQ1129" s="68"/>
      <c r="QR1129" s="68"/>
      <c r="QS1129" s="68"/>
      <c r="QT1129" s="68"/>
      <c r="QU1129" s="68"/>
      <c r="QV1129" s="68"/>
      <c r="QW1129" s="68"/>
      <c r="QX1129" s="68"/>
      <c r="QY1129" s="68"/>
      <c r="QZ1129" s="68"/>
      <c r="RA1129" s="68"/>
      <c r="RB1129" s="68"/>
      <c r="RC1129" s="68"/>
      <c r="RD1129" s="68"/>
      <c r="RE1129" s="68"/>
      <c r="RF1129" s="68"/>
      <c r="RG1129" s="68"/>
      <c r="RH1129" s="68"/>
      <c r="RI1129" s="68"/>
      <c r="RJ1129" s="68"/>
      <c r="RK1129" s="68"/>
      <c r="RL1129" s="68"/>
      <c r="RM1129" s="68"/>
      <c r="RN1129" s="68"/>
      <c r="RO1129" s="68"/>
      <c r="RP1129" s="68"/>
      <c r="RQ1129" s="68"/>
      <c r="RR1129" s="68"/>
      <c r="RS1129" s="68"/>
      <c r="RT1129" s="68"/>
      <c r="RU1129" s="68"/>
      <c r="RV1129" s="68"/>
      <c r="RW1129" s="68"/>
      <c r="RX1129" s="68"/>
      <c r="RY1129" s="68"/>
      <c r="RZ1129" s="68"/>
      <c r="SA1129" s="68"/>
      <c r="SB1129" s="68"/>
      <c r="SC1129" s="68"/>
      <c r="SD1129" s="68"/>
      <c r="SE1129" s="68"/>
      <c r="SF1129" s="68"/>
      <c r="SG1129" s="68"/>
      <c r="SH1129" s="68"/>
      <c r="SI1129" s="68"/>
      <c r="SJ1129" s="68"/>
      <c r="SK1129" s="68"/>
      <c r="SL1129" s="68"/>
      <c r="SM1129" s="68"/>
      <c r="SN1129" s="68"/>
      <c r="SO1129" s="68"/>
      <c r="SP1129" s="68"/>
      <c r="SQ1129" s="68"/>
      <c r="SR1129" s="68"/>
      <c r="SS1129" s="68"/>
      <c r="ST1129" s="68"/>
      <c r="SU1129" s="68"/>
      <c r="SV1129" s="68"/>
    </row>
    <row r="1130" spans="1:518" ht="16.5" customHeight="1" x14ac:dyDescent="0.2">
      <c r="A1130" s="20">
        <v>522</v>
      </c>
      <c r="B1130" s="20" t="s">
        <v>62</v>
      </c>
      <c r="C1130" s="20" t="s">
        <v>915</v>
      </c>
      <c r="D1130" s="20" t="s">
        <v>38</v>
      </c>
      <c r="E1130" s="20" t="s">
        <v>1345</v>
      </c>
      <c r="F1130" s="22" t="s">
        <v>953</v>
      </c>
      <c r="G1130" s="20" t="s">
        <v>84</v>
      </c>
      <c r="H1130" s="20" t="s">
        <v>35</v>
      </c>
      <c r="I1130" s="20" t="s">
        <v>81</v>
      </c>
      <c r="J1130" s="22" t="s">
        <v>915</v>
      </c>
      <c r="K1130" s="20"/>
      <c r="L1130" s="20"/>
      <c r="M1130" s="20"/>
      <c r="N1130" s="20"/>
      <c r="O1130" s="23"/>
      <c r="P1130" s="23">
        <v>2750000</v>
      </c>
      <c r="Q1130" s="24">
        <v>1</v>
      </c>
      <c r="R1130" s="25">
        <v>45962</v>
      </c>
      <c r="S1130" s="20" t="s">
        <v>83</v>
      </c>
      <c r="T1130" s="26">
        <f t="shared" si="19"/>
        <v>2750000</v>
      </c>
      <c r="U1130" s="27" t="s">
        <v>100</v>
      </c>
      <c r="V1130" s="27" t="s">
        <v>100</v>
      </c>
      <c r="W1130" s="68"/>
      <c r="X1130" s="68"/>
      <c r="Y1130" s="68"/>
      <c r="Z1130" s="68"/>
      <c r="AA1130" s="68"/>
      <c r="AB1130" s="68"/>
      <c r="AC1130" s="68"/>
      <c r="AD1130" s="68"/>
      <c r="AE1130" s="68"/>
      <c r="AF1130" s="68"/>
      <c r="AG1130" s="68"/>
      <c r="AH1130" s="68"/>
      <c r="AI1130" s="68"/>
      <c r="AJ1130" s="68"/>
      <c r="AK1130" s="68"/>
      <c r="AL1130" s="68"/>
      <c r="AM1130" s="68"/>
      <c r="AN1130" s="68"/>
      <c r="AO1130" s="68"/>
      <c r="AP1130" s="68"/>
      <c r="AQ1130" s="68"/>
      <c r="AR1130" s="68"/>
      <c r="AS1130" s="68"/>
      <c r="AT1130" s="68"/>
      <c r="AU1130" s="68"/>
      <c r="AV1130" s="68"/>
      <c r="AW1130" s="68"/>
      <c r="AX1130" s="68"/>
      <c r="AY1130" s="68"/>
      <c r="AZ1130" s="68"/>
      <c r="BA1130" s="68"/>
      <c r="BB1130" s="68"/>
      <c r="BC1130" s="68"/>
      <c r="BD1130" s="68"/>
      <c r="BE1130" s="68"/>
      <c r="BF1130" s="68"/>
      <c r="BG1130" s="68"/>
      <c r="BH1130" s="68"/>
      <c r="BI1130" s="68"/>
      <c r="BJ1130" s="68"/>
      <c r="BK1130" s="68"/>
      <c r="BL1130" s="68"/>
      <c r="BM1130" s="68"/>
      <c r="BN1130" s="68"/>
      <c r="BO1130" s="68"/>
      <c r="BP1130" s="68"/>
      <c r="BQ1130" s="68"/>
      <c r="BR1130" s="68"/>
      <c r="BS1130" s="68"/>
      <c r="BT1130" s="68"/>
      <c r="BU1130" s="68"/>
      <c r="BV1130" s="68"/>
      <c r="BW1130" s="68"/>
      <c r="BX1130" s="68"/>
      <c r="BY1130" s="68"/>
      <c r="BZ1130" s="68"/>
      <c r="CA1130" s="68"/>
      <c r="CB1130" s="68"/>
      <c r="CC1130" s="68"/>
      <c r="CD1130" s="68"/>
      <c r="CE1130" s="68"/>
      <c r="CF1130" s="68"/>
      <c r="CG1130" s="68"/>
      <c r="CH1130" s="68"/>
      <c r="CI1130" s="68"/>
      <c r="CJ1130" s="68"/>
      <c r="CK1130" s="68"/>
      <c r="CL1130" s="68"/>
      <c r="CM1130" s="68"/>
      <c r="CN1130" s="68"/>
      <c r="CO1130" s="68"/>
      <c r="CP1130" s="68"/>
      <c r="CQ1130" s="68"/>
      <c r="CR1130" s="68"/>
      <c r="CS1130" s="68"/>
      <c r="CT1130" s="68"/>
      <c r="CU1130" s="68"/>
      <c r="CV1130" s="68"/>
      <c r="CW1130" s="68"/>
      <c r="CX1130" s="68"/>
      <c r="CY1130" s="68"/>
      <c r="CZ1130" s="68"/>
      <c r="DA1130" s="68"/>
      <c r="DB1130" s="68"/>
      <c r="DC1130" s="68"/>
      <c r="DD1130" s="68"/>
      <c r="DE1130" s="68"/>
      <c r="DF1130" s="68"/>
      <c r="DG1130" s="68"/>
      <c r="DH1130" s="68"/>
      <c r="DI1130" s="68"/>
      <c r="DJ1130" s="68"/>
      <c r="DK1130" s="68"/>
      <c r="DL1130" s="68"/>
      <c r="DM1130" s="68"/>
      <c r="DN1130" s="68"/>
      <c r="DO1130" s="68"/>
      <c r="DP1130" s="68"/>
      <c r="DQ1130" s="68"/>
      <c r="DR1130" s="68"/>
      <c r="DS1130" s="68"/>
      <c r="DT1130" s="68"/>
      <c r="DU1130" s="68"/>
      <c r="DV1130" s="68"/>
      <c r="DW1130" s="68"/>
      <c r="DX1130" s="68"/>
      <c r="DY1130" s="68"/>
      <c r="DZ1130" s="68"/>
      <c r="EA1130" s="68"/>
      <c r="EB1130" s="68"/>
      <c r="EC1130" s="68"/>
      <c r="ED1130" s="68"/>
      <c r="EE1130" s="68"/>
      <c r="EF1130" s="68"/>
      <c r="EG1130" s="68"/>
      <c r="EH1130" s="68"/>
      <c r="EI1130" s="68"/>
      <c r="EJ1130" s="68"/>
      <c r="EK1130" s="68"/>
      <c r="EL1130" s="68"/>
      <c r="EM1130" s="68"/>
      <c r="EN1130" s="68"/>
      <c r="EO1130" s="68"/>
      <c r="EP1130" s="68"/>
      <c r="EQ1130" s="68"/>
      <c r="ER1130" s="68"/>
      <c r="ES1130" s="68"/>
      <c r="ET1130" s="68"/>
      <c r="EU1130" s="68"/>
      <c r="EV1130" s="68"/>
      <c r="EW1130" s="68"/>
      <c r="EX1130" s="68"/>
      <c r="EY1130" s="68"/>
      <c r="EZ1130" s="68"/>
      <c r="FA1130" s="68"/>
      <c r="FB1130" s="68"/>
      <c r="FC1130" s="68"/>
      <c r="FD1130" s="68"/>
      <c r="FE1130" s="68"/>
      <c r="FF1130" s="68"/>
      <c r="FG1130" s="68"/>
      <c r="FH1130" s="68"/>
      <c r="FI1130" s="68"/>
      <c r="FJ1130" s="68"/>
      <c r="FK1130" s="68"/>
      <c r="FL1130" s="68"/>
      <c r="FM1130" s="68"/>
      <c r="FN1130" s="68"/>
      <c r="FO1130" s="68"/>
      <c r="FP1130" s="68"/>
      <c r="FQ1130" s="68"/>
      <c r="FR1130" s="68"/>
      <c r="FS1130" s="68"/>
      <c r="FT1130" s="68"/>
      <c r="FU1130" s="68"/>
      <c r="FV1130" s="68"/>
      <c r="FW1130" s="68"/>
      <c r="FX1130" s="68"/>
      <c r="FY1130" s="68"/>
      <c r="FZ1130" s="68"/>
      <c r="GA1130" s="68"/>
      <c r="GB1130" s="68"/>
      <c r="GC1130" s="68"/>
      <c r="GD1130" s="68"/>
      <c r="GE1130" s="68"/>
      <c r="GF1130" s="68"/>
      <c r="GG1130" s="68"/>
      <c r="GH1130" s="68"/>
      <c r="GI1130" s="68"/>
      <c r="GJ1130" s="68"/>
      <c r="GK1130" s="68"/>
      <c r="GL1130" s="68"/>
      <c r="GM1130" s="68"/>
      <c r="GN1130" s="68"/>
      <c r="GO1130" s="68"/>
      <c r="GP1130" s="68"/>
      <c r="GQ1130" s="68"/>
      <c r="GR1130" s="68"/>
      <c r="GS1130" s="68"/>
      <c r="GT1130" s="68"/>
      <c r="GU1130" s="68"/>
      <c r="GV1130" s="68"/>
      <c r="GW1130" s="68"/>
      <c r="GX1130" s="68"/>
      <c r="GY1130" s="68"/>
      <c r="GZ1130" s="68"/>
      <c r="HA1130" s="68"/>
      <c r="HB1130" s="68"/>
      <c r="HC1130" s="68"/>
      <c r="HD1130" s="68"/>
      <c r="HE1130" s="68"/>
      <c r="HF1130" s="68"/>
      <c r="HG1130" s="68"/>
      <c r="HH1130" s="68"/>
      <c r="HI1130" s="68"/>
      <c r="HJ1130" s="68"/>
      <c r="HK1130" s="68"/>
      <c r="HL1130" s="68"/>
      <c r="HM1130" s="68"/>
      <c r="HN1130" s="68"/>
      <c r="HO1130" s="68"/>
      <c r="HP1130" s="68"/>
      <c r="HQ1130" s="68"/>
      <c r="HR1130" s="68"/>
      <c r="HS1130" s="68"/>
      <c r="HT1130" s="68"/>
      <c r="HU1130" s="68"/>
      <c r="HV1130" s="68"/>
      <c r="HW1130" s="68"/>
      <c r="HX1130" s="68"/>
      <c r="HY1130" s="68"/>
      <c r="HZ1130" s="68"/>
      <c r="IA1130" s="68"/>
      <c r="IB1130" s="68"/>
      <c r="IC1130" s="68"/>
      <c r="ID1130" s="68"/>
      <c r="IE1130" s="68"/>
      <c r="IF1130" s="68"/>
      <c r="IG1130" s="68"/>
      <c r="IH1130" s="68"/>
      <c r="II1130" s="68"/>
      <c r="IJ1130" s="68"/>
      <c r="IK1130" s="68"/>
      <c r="IL1130" s="68"/>
      <c r="IM1130" s="68"/>
      <c r="IN1130" s="68"/>
      <c r="IO1130" s="68"/>
      <c r="IP1130" s="68"/>
      <c r="IQ1130" s="68"/>
      <c r="IR1130" s="68"/>
      <c r="IS1130" s="68"/>
      <c r="IT1130" s="68"/>
      <c r="IU1130" s="68"/>
      <c r="IV1130" s="68"/>
      <c r="IW1130" s="68"/>
      <c r="IX1130" s="68"/>
      <c r="IY1130" s="68"/>
      <c r="IZ1130" s="68"/>
      <c r="JA1130" s="68"/>
      <c r="JB1130" s="68"/>
      <c r="JC1130" s="68"/>
      <c r="JD1130" s="68"/>
      <c r="JE1130" s="68"/>
      <c r="JF1130" s="68"/>
      <c r="JG1130" s="68"/>
      <c r="JH1130" s="68"/>
      <c r="JI1130" s="68"/>
      <c r="JJ1130" s="68"/>
      <c r="JK1130" s="68"/>
      <c r="JL1130" s="68"/>
      <c r="JM1130" s="68"/>
      <c r="JN1130" s="68"/>
      <c r="JO1130" s="68"/>
      <c r="JP1130" s="68"/>
      <c r="JQ1130" s="68"/>
      <c r="JR1130" s="68"/>
      <c r="JS1130" s="68"/>
      <c r="JT1130" s="68"/>
      <c r="JU1130" s="68"/>
      <c r="JV1130" s="68"/>
      <c r="JW1130" s="68"/>
      <c r="JX1130" s="68"/>
      <c r="JY1130" s="68"/>
      <c r="JZ1130" s="68"/>
      <c r="KA1130" s="68"/>
      <c r="KB1130" s="68"/>
      <c r="KC1130" s="68"/>
      <c r="KD1130" s="68"/>
      <c r="KE1130" s="68"/>
      <c r="KF1130" s="68"/>
      <c r="KG1130" s="68"/>
      <c r="KH1130" s="68"/>
      <c r="KI1130" s="68"/>
      <c r="KJ1130" s="68"/>
      <c r="KK1130" s="68"/>
      <c r="KL1130" s="68"/>
      <c r="KM1130" s="68"/>
      <c r="KN1130" s="68"/>
      <c r="KO1130" s="68"/>
      <c r="KP1130" s="68"/>
      <c r="KQ1130" s="68"/>
      <c r="KR1130" s="68"/>
      <c r="KS1130" s="68"/>
      <c r="KT1130" s="68"/>
      <c r="KU1130" s="68"/>
      <c r="KV1130" s="68"/>
      <c r="KW1130" s="68"/>
      <c r="KX1130" s="68"/>
      <c r="KY1130" s="68"/>
      <c r="KZ1130" s="68"/>
      <c r="LA1130" s="68"/>
      <c r="LB1130" s="68"/>
      <c r="LC1130" s="68"/>
      <c r="LD1130" s="68"/>
      <c r="LE1130" s="68"/>
      <c r="LF1130" s="68"/>
      <c r="LG1130" s="68"/>
      <c r="LH1130" s="68"/>
      <c r="LI1130" s="68"/>
      <c r="LJ1130" s="68"/>
      <c r="LK1130" s="68"/>
      <c r="LL1130" s="68"/>
      <c r="LM1130" s="68"/>
      <c r="LN1130" s="68"/>
      <c r="LO1130" s="68"/>
      <c r="LP1130" s="68"/>
      <c r="LQ1130" s="68"/>
      <c r="LR1130" s="68"/>
      <c r="LS1130" s="68"/>
      <c r="LT1130" s="68"/>
      <c r="LU1130" s="68"/>
      <c r="LV1130" s="68"/>
      <c r="LW1130" s="68"/>
      <c r="LX1130" s="68"/>
      <c r="LY1130" s="68"/>
      <c r="LZ1130" s="68"/>
      <c r="MA1130" s="68"/>
      <c r="MB1130" s="68"/>
      <c r="MC1130" s="68"/>
      <c r="MD1130" s="68"/>
      <c r="ME1130" s="68"/>
      <c r="MF1130" s="68"/>
      <c r="MG1130" s="68"/>
      <c r="MH1130" s="68"/>
      <c r="MI1130" s="68"/>
      <c r="MJ1130" s="68"/>
      <c r="MK1130" s="68"/>
      <c r="ML1130" s="68"/>
      <c r="MM1130" s="68"/>
      <c r="MN1130" s="68"/>
      <c r="MO1130" s="68"/>
      <c r="MP1130" s="68"/>
      <c r="MQ1130" s="68"/>
      <c r="MR1130" s="68"/>
      <c r="MS1130" s="68"/>
      <c r="MT1130" s="68"/>
      <c r="MU1130" s="68"/>
      <c r="MV1130" s="68"/>
      <c r="MW1130" s="68"/>
      <c r="MX1130" s="68"/>
      <c r="MY1130" s="68"/>
      <c r="MZ1130" s="68"/>
      <c r="NA1130" s="68"/>
      <c r="NB1130" s="68"/>
      <c r="NC1130" s="68"/>
      <c r="ND1130" s="68"/>
      <c r="NE1130" s="68"/>
      <c r="NF1130" s="68"/>
      <c r="NG1130" s="68"/>
      <c r="NH1130" s="68"/>
      <c r="NI1130" s="68"/>
      <c r="NJ1130" s="68"/>
      <c r="NK1130" s="68"/>
      <c r="NL1130" s="68"/>
      <c r="NM1130" s="68"/>
      <c r="NN1130" s="68"/>
      <c r="NO1130" s="68"/>
      <c r="NP1130" s="68"/>
      <c r="NQ1130" s="68"/>
      <c r="NR1130" s="68"/>
      <c r="NS1130" s="68"/>
      <c r="NT1130" s="68"/>
      <c r="NU1130" s="68"/>
      <c r="NV1130" s="68"/>
      <c r="NW1130" s="68"/>
      <c r="NX1130" s="68"/>
      <c r="NY1130" s="68"/>
      <c r="NZ1130" s="68"/>
      <c r="OA1130" s="68"/>
      <c r="OB1130" s="68"/>
      <c r="OC1130" s="68"/>
      <c r="OD1130" s="68"/>
      <c r="OE1130" s="68"/>
      <c r="OF1130" s="68"/>
      <c r="OG1130" s="68"/>
      <c r="OH1130" s="68"/>
      <c r="OI1130" s="68"/>
      <c r="OJ1130" s="68"/>
      <c r="OK1130" s="68"/>
      <c r="OL1130" s="68"/>
      <c r="OM1130" s="68"/>
      <c r="ON1130" s="68"/>
      <c r="OO1130" s="68"/>
      <c r="OP1130" s="68"/>
      <c r="OQ1130" s="68"/>
      <c r="OR1130" s="68"/>
      <c r="OS1130" s="68"/>
      <c r="OT1130" s="68"/>
      <c r="OU1130" s="68"/>
      <c r="OV1130" s="68"/>
      <c r="OW1130" s="68"/>
      <c r="OX1130" s="68"/>
      <c r="OY1130" s="68"/>
      <c r="OZ1130" s="68"/>
      <c r="PA1130" s="68"/>
      <c r="PB1130" s="68"/>
      <c r="PC1130" s="68"/>
      <c r="PD1130" s="68"/>
      <c r="PE1130" s="68"/>
      <c r="PF1130" s="68"/>
      <c r="PG1130" s="68"/>
      <c r="PH1130" s="68"/>
      <c r="PI1130" s="68"/>
      <c r="PJ1130" s="68"/>
      <c r="PK1130" s="68"/>
      <c r="PL1130" s="68"/>
      <c r="PM1130" s="68"/>
      <c r="PN1130" s="68"/>
      <c r="PO1130" s="68"/>
      <c r="PP1130" s="68"/>
      <c r="PQ1130" s="68"/>
      <c r="PR1130" s="68"/>
      <c r="PS1130" s="68"/>
      <c r="PT1130" s="68"/>
      <c r="PU1130" s="68"/>
      <c r="PV1130" s="68"/>
      <c r="PW1130" s="68"/>
      <c r="PX1130" s="68"/>
      <c r="PY1130" s="68"/>
      <c r="PZ1130" s="68"/>
      <c r="QA1130" s="68"/>
      <c r="QB1130" s="68"/>
      <c r="QC1130" s="68"/>
      <c r="QD1130" s="68"/>
      <c r="QE1130" s="68"/>
      <c r="QF1130" s="68"/>
      <c r="QG1130" s="68"/>
      <c r="QH1130" s="68"/>
      <c r="QI1130" s="68"/>
      <c r="QJ1130" s="68"/>
      <c r="QK1130" s="68"/>
      <c r="QL1130" s="68"/>
      <c r="QM1130" s="68"/>
      <c r="QN1130" s="68"/>
      <c r="QO1130" s="68"/>
      <c r="QP1130" s="68"/>
      <c r="QQ1130" s="68"/>
      <c r="QR1130" s="68"/>
      <c r="QS1130" s="68"/>
      <c r="QT1130" s="68"/>
      <c r="QU1130" s="68"/>
      <c r="QV1130" s="68"/>
      <c r="QW1130" s="68"/>
      <c r="QX1130" s="68"/>
      <c r="QY1130" s="68"/>
      <c r="QZ1130" s="68"/>
      <c r="RA1130" s="68"/>
      <c r="RB1130" s="68"/>
      <c r="RC1130" s="68"/>
      <c r="RD1130" s="68"/>
      <c r="RE1130" s="68"/>
      <c r="RF1130" s="68"/>
      <c r="RG1130" s="68"/>
      <c r="RH1130" s="68"/>
      <c r="RI1130" s="68"/>
      <c r="RJ1130" s="68"/>
      <c r="RK1130" s="68"/>
      <c r="RL1130" s="68"/>
      <c r="RM1130" s="68"/>
      <c r="RN1130" s="68"/>
      <c r="RO1130" s="68"/>
      <c r="RP1130" s="68"/>
      <c r="RQ1130" s="68"/>
      <c r="RR1130" s="68"/>
      <c r="RS1130" s="68"/>
      <c r="RT1130" s="68"/>
      <c r="RU1130" s="68"/>
      <c r="RV1130" s="68"/>
      <c r="RW1130" s="68"/>
      <c r="RX1130" s="68"/>
      <c r="RY1130" s="68"/>
      <c r="RZ1130" s="68"/>
      <c r="SA1130" s="68"/>
      <c r="SB1130" s="68"/>
      <c r="SC1130" s="68"/>
      <c r="SD1130" s="68"/>
      <c r="SE1130" s="68"/>
      <c r="SF1130" s="68"/>
      <c r="SG1130" s="68"/>
      <c r="SH1130" s="68"/>
      <c r="SI1130" s="68"/>
      <c r="SJ1130" s="68"/>
      <c r="SK1130" s="68"/>
      <c r="SL1130" s="68"/>
      <c r="SM1130" s="68"/>
      <c r="SN1130" s="68"/>
      <c r="SO1130" s="68"/>
      <c r="SP1130" s="68"/>
      <c r="SQ1130" s="68"/>
      <c r="SR1130" s="68"/>
      <c r="SS1130" s="68"/>
      <c r="ST1130" s="68"/>
      <c r="SU1130" s="68"/>
      <c r="SV1130" s="68"/>
    </row>
    <row r="1131" spans="1:518" ht="16.5" customHeight="1" x14ac:dyDescent="0.2">
      <c r="A1131" s="20">
        <v>523</v>
      </c>
      <c r="B1131" s="20" t="s">
        <v>62</v>
      </c>
      <c r="C1131" s="20" t="s">
        <v>915</v>
      </c>
      <c r="D1131" s="20" t="s">
        <v>38</v>
      </c>
      <c r="E1131" s="20" t="s">
        <v>1345</v>
      </c>
      <c r="F1131" s="22" t="s">
        <v>953</v>
      </c>
      <c r="G1131" s="20" t="s">
        <v>84</v>
      </c>
      <c r="H1131" s="20" t="s">
        <v>35</v>
      </c>
      <c r="I1131" s="20" t="s">
        <v>81</v>
      </c>
      <c r="J1131" s="22" t="s">
        <v>915</v>
      </c>
      <c r="K1131" s="20"/>
      <c r="L1131" s="20"/>
      <c r="M1131" s="20"/>
      <c r="N1131" s="20"/>
      <c r="O1131" s="23"/>
      <c r="P1131" s="23">
        <v>2750000</v>
      </c>
      <c r="Q1131" s="24">
        <v>1</v>
      </c>
      <c r="R1131" s="25">
        <v>45992</v>
      </c>
      <c r="S1131" s="20" t="s">
        <v>83</v>
      </c>
      <c r="T1131" s="26">
        <f t="shared" si="19"/>
        <v>2750000</v>
      </c>
      <c r="U1131" s="27" t="s">
        <v>100</v>
      </c>
      <c r="V1131" s="27" t="s">
        <v>100</v>
      </c>
      <c r="W1131" s="68"/>
      <c r="X1131" s="68"/>
      <c r="Y1131" s="68"/>
      <c r="Z1131" s="68"/>
      <c r="AA1131" s="68"/>
      <c r="AB1131" s="68"/>
      <c r="AC1131" s="68"/>
      <c r="AD1131" s="68"/>
      <c r="AE1131" s="68"/>
      <c r="AF1131" s="68"/>
      <c r="AG1131" s="68"/>
      <c r="AH1131" s="68"/>
      <c r="AI1131" s="68"/>
      <c r="AJ1131" s="68"/>
      <c r="AK1131" s="68"/>
      <c r="AL1131" s="68"/>
      <c r="AM1131" s="68"/>
      <c r="AN1131" s="68"/>
      <c r="AO1131" s="68"/>
      <c r="AP1131" s="68"/>
      <c r="AQ1131" s="68"/>
      <c r="AR1131" s="68"/>
      <c r="AS1131" s="68"/>
      <c r="AT1131" s="68"/>
      <c r="AU1131" s="68"/>
      <c r="AV1131" s="68"/>
      <c r="AW1131" s="68"/>
      <c r="AX1131" s="68"/>
      <c r="AY1131" s="68"/>
      <c r="AZ1131" s="68"/>
      <c r="BA1131" s="68"/>
      <c r="BB1131" s="68"/>
      <c r="BC1131" s="68"/>
      <c r="BD1131" s="68"/>
      <c r="BE1131" s="68"/>
      <c r="BF1131" s="68"/>
      <c r="BG1131" s="68"/>
      <c r="BH1131" s="68"/>
      <c r="BI1131" s="68"/>
      <c r="BJ1131" s="68"/>
      <c r="BK1131" s="68"/>
      <c r="BL1131" s="68"/>
      <c r="BM1131" s="68"/>
      <c r="BN1131" s="68"/>
      <c r="BO1131" s="68"/>
      <c r="BP1131" s="68"/>
      <c r="BQ1131" s="68"/>
      <c r="BR1131" s="68"/>
      <c r="BS1131" s="68"/>
      <c r="BT1131" s="68"/>
      <c r="BU1131" s="68"/>
      <c r="BV1131" s="68"/>
      <c r="BW1131" s="68"/>
      <c r="BX1131" s="68"/>
      <c r="BY1131" s="68"/>
      <c r="BZ1131" s="68"/>
      <c r="CA1131" s="68"/>
      <c r="CB1131" s="68"/>
      <c r="CC1131" s="68"/>
      <c r="CD1131" s="68"/>
      <c r="CE1131" s="68"/>
      <c r="CF1131" s="68"/>
      <c r="CG1131" s="68"/>
      <c r="CH1131" s="68"/>
      <c r="CI1131" s="68"/>
      <c r="CJ1131" s="68"/>
      <c r="CK1131" s="68"/>
      <c r="CL1131" s="68"/>
      <c r="CM1131" s="68"/>
      <c r="CN1131" s="68"/>
      <c r="CO1131" s="68"/>
      <c r="CP1131" s="68"/>
      <c r="CQ1131" s="68"/>
      <c r="CR1131" s="68"/>
      <c r="CS1131" s="68"/>
      <c r="CT1131" s="68"/>
      <c r="CU1131" s="68"/>
      <c r="CV1131" s="68"/>
      <c r="CW1131" s="68"/>
      <c r="CX1131" s="68"/>
      <c r="CY1131" s="68"/>
      <c r="CZ1131" s="68"/>
      <c r="DA1131" s="68"/>
      <c r="DB1131" s="68"/>
      <c r="DC1131" s="68"/>
      <c r="DD1131" s="68"/>
      <c r="DE1131" s="68"/>
      <c r="DF1131" s="68"/>
      <c r="DG1131" s="68"/>
      <c r="DH1131" s="68"/>
      <c r="DI1131" s="68"/>
      <c r="DJ1131" s="68"/>
      <c r="DK1131" s="68"/>
      <c r="DL1131" s="68"/>
      <c r="DM1131" s="68"/>
      <c r="DN1131" s="68"/>
      <c r="DO1131" s="68"/>
      <c r="DP1131" s="68"/>
      <c r="DQ1131" s="68"/>
      <c r="DR1131" s="68"/>
      <c r="DS1131" s="68"/>
      <c r="DT1131" s="68"/>
      <c r="DU1131" s="68"/>
      <c r="DV1131" s="68"/>
      <c r="DW1131" s="68"/>
      <c r="DX1131" s="68"/>
      <c r="DY1131" s="68"/>
      <c r="DZ1131" s="68"/>
      <c r="EA1131" s="68"/>
      <c r="EB1131" s="68"/>
      <c r="EC1131" s="68"/>
      <c r="ED1131" s="68"/>
      <c r="EE1131" s="68"/>
      <c r="EF1131" s="68"/>
      <c r="EG1131" s="68"/>
      <c r="EH1131" s="68"/>
      <c r="EI1131" s="68"/>
      <c r="EJ1131" s="68"/>
      <c r="EK1131" s="68"/>
      <c r="EL1131" s="68"/>
      <c r="EM1131" s="68"/>
      <c r="EN1131" s="68"/>
      <c r="EO1131" s="68"/>
      <c r="EP1131" s="68"/>
      <c r="EQ1131" s="68"/>
      <c r="ER1131" s="68"/>
      <c r="ES1131" s="68"/>
      <c r="ET1131" s="68"/>
      <c r="EU1131" s="68"/>
      <c r="EV1131" s="68"/>
      <c r="EW1131" s="68"/>
      <c r="EX1131" s="68"/>
      <c r="EY1131" s="68"/>
      <c r="EZ1131" s="68"/>
      <c r="FA1131" s="68"/>
      <c r="FB1131" s="68"/>
      <c r="FC1131" s="68"/>
      <c r="FD1131" s="68"/>
      <c r="FE1131" s="68"/>
      <c r="FF1131" s="68"/>
      <c r="FG1131" s="68"/>
      <c r="FH1131" s="68"/>
      <c r="FI1131" s="68"/>
      <c r="FJ1131" s="68"/>
      <c r="FK1131" s="68"/>
      <c r="FL1131" s="68"/>
      <c r="FM1131" s="68"/>
      <c r="FN1131" s="68"/>
      <c r="FO1131" s="68"/>
      <c r="FP1131" s="68"/>
      <c r="FQ1131" s="68"/>
      <c r="FR1131" s="68"/>
      <c r="FS1131" s="68"/>
      <c r="FT1131" s="68"/>
      <c r="FU1131" s="68"/>
      <c r="FV1131" s="68"/>
      <c r="FW1131" s="68"/>
      <c r="FX1131" s="68"/>
      <c r="FY1131" s="68"/>
      <c r="FZ1131" s="68"/>
      <c r="GA1131" s="68"/>
      <c r="GB1131" s="68"/>
      <c r="GC1131" s="68"/>
      <c r="GD1131" s="68"/>
      <c r="GE1131" s="68"/>
      <c r="GF1131" s="68"/>
      <c r="GG1131" s="68"/>
      <c r="GH1131" s="68"/>
      <c r="GI1131" s="68"/>
      <c r="GJ1131" s="68"/>
      <c r="GK1131" s="68"/>
      <c r="GL1131" s="68"/>
      <c r="GM1131" s="68"/>
      <c r="GN1131" s="68"/>
      <c r="GO1131" s="68"/>
      <c r="GP1131" s="68"/>
      <c r="GQ1131" s="68"/>
      <c r="GR1131" s="68"/>
      <c r="GS1131" s="68"/>
      <c r="GT1131" s="68"/>
      <c r="GU1131" s="68"/>
      <c r="GV1131" s="68"/>
      <c r="GW1131" s="68"/>
      <c r="GX1131" s="68"/>
      <c r="GY1131" s="68"/>
      <c r="GZ1131" s="68"/>
      <c r="HA1131" s="68"/>
      <c r="HB1131" s="68"/>
      <c r="HC1131" s="68"/>
      <c r="HD1131" s="68"/>
      <c r="HE1131" s="68"/>
      <c r="HF1131" s="68"/>
      <c r="HG1131" s="68"/>
      <c r="HH1131" s="68"/>
      <c r="HI1131" s="68"/>
      <c r="HJ1131" s="68"/>
      <c r="HK1131" s="68"/>
      <c r="HL1131" s="68"/>
      <c r="HM1131" s="68"/>
      <c r="HN1131" s="68"/>
      <c r="HO1131" s="68"/>
      <c r="HP1131" s="68"/>
      <c r="HQ1131" s="68"/>
      <c r="HR1131" s="68"/>
      <c r="HS1131" s="68"/>
      <c r="HT1131" s="68"/>
      <c r="HU1131" s="68"/>
      <c r="HV1131" s="68"/>
      <c r="HW1131" s="68"/>
      <c r="HX1131" s="68"/>
      <c r="HY1131" s="68"/>
      <c r="HZ1131" s="68"/>
      <c r="IA1131" s="68"/>
      <c r="IB1131" s="68"/>
      <c r="IC1131" s="68"/>
      <c r="ID1131" s="68"/>
      <c r="IE1131" s="68"/>
      <c r="IF1131" s="68"/>
      <c r="IG1131" s="68"/>
      <c r="IH1131" s="68"/>
      <c r="II1131" s="68"/>
      <c r="IJ1131" s="68"/>
      <c r="IK1131" s="68"/>
      <c r="IL1131" s="68"/>
      <c r="IM1131" s="68"/>
      <c r="IN1131" s="68"/>
      <c r="IO1131" s="68"/>
      <c r="IP1131" s="68"/>
      <c r="IQ1131" s="68"/>
      <c r="IR1131" s="68"/>
      <c r="IS1131" s="68"/>
      <c r="IT1131" s="68"/>
      <c r="IU1131" s="68"/>
      <c r="IV1131" s="68"/>
      <c r="IW1131" s="68"/>
      <c r="IX1131" s="68"/>
      <c r="IY1131" s="68"/>
      <c r="IZ1131" s="68"/>
      <c r="JA1131" s="68"/>
      <c r="JB1131" s="68"/>
      <c r="JC1131" s="68"/>
      <c r="JD1131" s="68"/>
      <c r="JE1131" s="68"/>
      <c r="JF1131" s="68"/>
      <c r="JG1131" s="68"/>
      <c r="JH1131" s="68"/>
      <c r="JI1131" s="68"/>
      <c r="JJ1131" s="68"/>
      <c r="JK1131" s="68"/>
      <c r="JL1131" s="68"/>
      <c r="JM1131" s="68"/>
      <c r="JN1131" s="68"/>
      <c r="JO1131" s="68"/>
      <c r="JP1131" s="68"/>
      <c r="JQ1131" s="68"/>
      <c r="JR1131" s="68"/>
      <c r="JS1131" s="68"/>
      <c r="JT1131" s="68"/>
      <c r="JU1131" s="68"/>
      <c r="JV1131" s="68"/>
      <c r="JW1131" s="68"/>
      <c r="JX1131" s="68"/>
      <c r="JY1131" s="68"/>
      <c r="JZ1131" s="68"/>
      <c r="KA1131" s="68"/>
      <c r="KB1131" s="68"/>
      <c r="KC1131" s="68"/>
      <c r="KD1131" s="68"/>
      <c r="KE1131" s="68"/>
      <c r="KF1131" s="68"/>
      <c r="KG1131" s="68"/>
      <c r="KH1131" s="68"/>
      <c r="KI1131" s="68"/>
      <c r="KJ1131" s="68"/>
      <c r="KK1131" s="68"/>
      <c r="KL1131" s="68"/>
      <c r="KM1131" s="68"/>
      <c r="KN1131" s="68"/>
      <c r="KO1131" s="68"/>
      <c r="KP1131" s="68"/>
      <c r="KQ1131" s="68"/>
      <c r="KR1131" s="68"/>
      <c r="KS1131" s="68"/>
      <c r="KT1131" s="68"/>
      <c r="KU1131" s="68"/>
      <c r="KV1131" s="68"/>
      <c r="KW1131" s="68"/>
      <c r="KX1131" s="68"/>
      <c r="KY1131" s="68"/>
      <c r="KZ1131" s="68"/>
      <c r="LA1131" s="68"/>
      <c r="LB1131" s="68"/>
      <c r="LC1131" s="68"/>
      <c r="LD1131" s="68"/>
      <c r="LE1131" s="68"/>
      <c r="LF1131" s="68"/>
      <c r="LG1131" s="68"/>
      <c r="LH1131" s="68"/>
      <c r="LI1131" s="68"/>
      <c r="LJ1131" s="68"/>
      <c r="LK1131" s="68"/>
      <c r="LL1131" s="68"/>
      <c r="LM1131" s="68"/>
      <c r="LN1131" s="68"/>
      <c r="LO1131" s="68"/>
      <c r="LP1131" s="68"/>
      <c r="LQ1131" s="68"/>
      <c r="LR1131" s="68"/>
      <c r="LS1131" s="68"/>
      <c r="LT1131" s="68"/>
      <c r="LU1131" s="68"/>
      <c r="LV1131" s="68"/>
      <c r="LW1131" s="68"/>
      <c r="LX1131" s="68"/>
      <c r="LY1131" s="68"/>
      <c r="LZ1131" s="68"/>
      <c r="MA1131" s="68"/>
      <c r="MB1131" s="68"/>
      <c r="MC1131" s="68"/>
      <c r="MD1131" s="68"/>
      <c r="ME1131" s="68"/>
      <c r="MF1131" s="68"/>
      <c r="MG1131" s="68"/>
      <c r="MH1131" s="68"/>
      <c r="MI1131" s="68"/>
      <c r="MJ1131" s="68"/>
      <c r="MK1131" s="68"/>
      <c r="ML1131" s="68"/>
      <c r="MM1131" s="68"/>
      <c r="MN1131" s="68"/>
      <c r="MO1131" s="68"/>
      <c r="MP1131" s="68"/>
      <c r="MQ1131" s="68"/>
      <c r="MR1131" s="68"/>
      <c r="MS1131" s="68"/>
      <c r="MT1131" s="68"/>
      <c r="MU1131" s="68"/>
      <c r="MV1131" s="68"/>
      <c r="MW1131" s="68"/>
      <c r="MX1131" s="68"/>
      <c r="MY1131" s="68"/>
      <c r="MZ1131" s="68"/>
      <c r="NA1131" s="68"/>
      <c r="NB1131" s="68"/>
      <c r="NC1131" s="68"/>
      <c r="ND1131" s="68"/>
      <c r="NE1131" s="68"/>
      <c r="NF1131" s="68"/>
      <c r="NG1131" s="68"/>
      <c r="NH1131" s="68"/>
      <c r="NI1131" s="68"/>
      <c r="NJ1131" s="68"/>
      <c r="NK1131" s="68"/>
      <c r="NL1131" s="68"/>
      <c r="NM1131" s="68"/>
      <c r="NN1131" s="68"/>
      <c r="NO1131" s="68"/>
      <c r="NP1131" s="68"/>
      <c r="NQ1131" s="68"/>
      <c r="NR1131" s="68"/>
      <c r="NS1131" s="68"/>
      <c r="NT1131" s="68"/>
      <c r="NU1131" s="68"/>
      <c r="NV1131" s="68"/>
      <c r="NW1131" s="68"/>
      <c r="NX1131" s="68"/>
      <c r="NY1131" s="68"/>
      <c r="NZ1131" s="68"/>
      <c r="OA1131" s="68"/>
      <c r="OB1131" s="68"/>
      <c r="OC1131" s="68"/>
      <c r="OD1131" s="68"/>
      <c r="OE1131" s="68"/>
      <c r="OF1131" s="68"/>
      <c r="OG1131" s="68"/>
      <c r="OH1131" s="68"/>
      <c r="OI1131" s="68"/>
      <c r="OJ1131" s="68"/>
      <c r="OK1131" s="68"/>
      <c r="OL1131" s="68"/>
      <c r="OM1131" s="68"/>
      <c r="ON1131" s="68"/>
      <c r="OO1131" s="68"/>
      <c r="OP1131" s="68"/>
      <c r="OQ1131" s="68"/>
      <c r="OR1131" s="68"/>
      <c r="OS1131" s="68"/>
      <c r="OT1131" s="68"/>
      <c r="OU1131" s="68"/>
      <c r="OV1131" s="68"/>
      <c r="OW1131" s="68"/>
      <c r="OX1131" s="68"/>
      <c r="OY1131" s="68"/>
      <c r="OZ1131" s="68"/>
      <c r="PA1131" s="68"/>
      <c r="PB1131" s="68"/>
      <c r="PC1131" s="68"/>
      <c r="PD1131" s="68"/>
      <c r="PE1131" s="68"/>
      <c r="PF1131" s="68"/>
      <c r="PG1131" s="68"/>
      <c r="PH1131" s="68"/>
      <c r="PI1131" s="68"/>
      <c r="PJ1131" s="68"/>
      <c r="PK1131" s="68"/>
      <c r="PL1131" s="68"/>
      <c r="PM1131" s="68"/>
      <c r="PN1131" s="68"/>
      <c r="PO1131" s="68"/>
      <c r="PP1131" s="68"/>
      <c r="PQ1131" s="68"/>
      <c r="PR1131" s="68"/>
      <c r="PS1131" s="68"/>
      <c r="PT1131" s="68"/>
      <c r="PU1131" s="68"/>
      <c r="PV1131" s="68"/>
      <c r="PW1131" s="68"/>
      <c r="PX1131" s="68"/>
      <c r="PY1131" s="68"/>
      <c r="PZ1131" s="68"/>
      <c r="QA1131" s="68"/>
      <c r="QB1131" s="68"/>
      <c r="QC1131" s="68"/>
      <c r="QD1131" s="68"/>
      <c r="QE1131" s="68"/>
      <c r="QF1131" s="68"/>
      <c r="QG1131" s="68"/>
      <c r="QH1131" s="68"/>
      <c r="QI1131" s="68"/>
      <c r="QJ1131" s="68"/>
      <c r="QK1131" s="68"/>
      <c r="QL1131" s="68"/>
      <c r="QM1131" s="68"/>
      <c r="QN1131" s="68"/>
      <c r="QO1131" s="68"/>
      <c r="QP1131" s="68"/>
      <c r="QQ1131" s="68"/>
      <c r="QR1131" s="68"/>
      <c r="QS1131" s="68"/>
      <c r="QT1131" s="68"/>
      <c r="QU1131" s="68"/>
      <c r="QV1131" s="68"/>
      <c r="QW1131" s="68"/>
      <c r="QX1131" s="68"/>
      <c r="QY1131" s="68"/>
      <c r="QZ1131" s="68"/>
      <c r="RA1131" s="68"/>
      <c r="RB1131" s="68"/>
      <c r="RC1131" s="68"/>
      <c r="RD1131" s="68"/>
      <c r="RE1131" s="68"/>
      <c r="RF1131" s="68"/>
      <c r="RG1131" s="68"/>
      <c r="RH1131" s="68"/>
      <c r="RI1131" s="68"/>
      <c r="RJ1131" s="68"/>
      <c r="RK1131" s="68"/>
      <c r="RL1131" s="68"/>
      <c r="RM1131" s="68"/>
      <c r="RN1131" s="68"/>
      <c r="RO1131" s="68"/>
      <c r="RP1131" s="68"/>
      <c r="RQ1131" s="68"/>
      <c r="RR1131" s="68"/>
      <c r="RS1131" s="68"/>
      <c r="RT1131" s="68"/>
      <c r="RU1131" s="68"/>
      <c r="RV1131" s="68"/>
      <c r="RW1131" s="68"/>
      <c r="RX1131" s="68"/>
      <c r="RY1131" s="68"/>
      <c r="RZ1131" s="68"/>
      <c r="SA1131" s="68"/>
      <c r="SB1131" s="68"/>
      <c r="SC1131" s="68"/>
      <c r="SD1131" s="68"/>
      <c r="SE1131" s="68"/>
      <c r="SF1131" s="68"/>
      <c r="SG1131" s="68"/>
      <c r="SH1131" s="68"/>
      <c r="SI1131" s="68"/>
      <c r="SJ1131" s="68"/>
      <c r="SK1131" s="68"/>
      <c r="SL1131" s="68"/>
      <c r="SM1131" s="68"/>
      <c r="SN1131" s="68"/>
      <c r="SO1131" s="68"/>
      <c r="SP1131" s="68"/>
      <c r="SQ1131" s="68"/>
      <c r="SR1131" s="68"/>
      <c r="SS1131" s="68"/>
      <c r="ST1131" s="68"/>
      <c r="SU1131" s="68"/>
      <c r="SV1131" s="68"/>
    </row>
    <row r="1132" spans="1:518" ht="16.5" customHeight="1" x14ac:dyDescent="0.2">
      <c r="A1132" s="20">
        <v>524</v>
      </c>
      <c r="B1132" s="20" t="s">
        <v>62</v>
      </c>
      <c r="C1132" s="20" t="s">
        <v>915</v>
      </c>
      <c r="D1132" s="20" t="s">
        <v>38</v>
      </c>
      <c r="E1132" s="20" t="s">
        <v>1345</v>
      </c>
      <c r="F1132" s="22" t="s">
        <v>953</v>
      </c>
      <c r="G1132" s="20" t="s">
        <v>84</v>
      </c>
      <c r="H1132" s="20" t="s">
        <v>35</v>
      </c>
      <c r="I1132" s="20" t="s">
        <v>81</v>
      </c>
      <c r="J1132" s="22" t="s">
        <v>915</v>
      </c>
      <c r="K1132" s="20"/>
      <c r="L1132" s="20"/>
      <c r="M1132" s="20"/>
      <c r="N1132" s="20"/>
      <c r="O1132" s="23"/>
      <c r="P1132" s="23">
        <v>2750000</v>
      </c>
      <c r="Q1132" s="24">
        <v>1</v>
      </c>
      <c r="R1132" s="25">
        <v>45658</v>
      </c>
      <c r="S1132" s="20" t="s">
        <v>83</v>
      </c>
      <c r="T1132" s="26">
        <f t="shared" si="19"/>
        <v>2750000</v>
      </c>
      <c r="U1132" s="27" t="s">
        <v>100</v>
      </c>
      <c r="V1132" s="27" t="s">
        <v>100</v>
      </c>
      <c r="W1132" s="68"/>
      <c r="X1132" s="68"/>
      <c r="Y1132" s="68"/>
      <c r="Z1132" s="68"/>
      <c r="AA1132" s="68"/>
      <c r="AB1132" s="68"/>
      <c r="AC1132" s="68"/>
      <c r="AD1132" s="68"/>
      <c r="AE1132" s="68"/>
      <c r="AF1132" s="68"/>
      <c r="AG1132" s="68"/>
      <c r="AH1132" s="68"/>
      <c r="AI1132" s="68"/>
      <c r="AJ1132" s="68"/>
      <c r="AK1132" s="68"/>
      <c r="AL1132" s="68"/>
      <c r="AM1132" s="68"/>
      <c r="AN1132" s="68"/>
      <c r="AO1132" s="68"/>
      <c r="AP1132" s="68"/>
      <c r="AQ1132" s="68"/>
      <c r="AR1132" s="68"/>
      <c r="AS1132" s="68"/>
      <c r="AT1132" s="68"/>
      <c r="AU1132" s="68"/>
      <c r="AV1132" s="68"/>
      <c r="AW1132" s="68"/>
      <c r="AX1132" s="68"/>
      <c r="AY1132" s="68"/>
      <c r="AZ1132" s="68"/>
      <c r="BA1132" s="68"/>
      <c r="BB1132" s="68"/>
      <c r="BC1132" s="68"/>
      <c r="BD1132" s="68"/>
      <c r="BE1132" s="68"/>
      <c r="BF1132" s="68"/>
      <c r="BG1132" s="68"/>
      <c r="BH1132" s="68"/>
      <c r="BI1132" s="68"/>
      <c r="BJ1132" s="68"/>
      <c r="BK1132" s="68"/>
      <c r="BL1132" s="68"/>
      <c r="BM1132" s="68"/>
      <c r="BN1132" s="68"/>
      <c r="BO1132" s="68"/>
      <c r="BP1132" s="68"/>
      <c r="BQ1132" s="68"/>
      <c r="BR1132" s="68"/>
      <c r="BS1132" s="68"/>
      <c r="BT1132" s="68"/>
      <c r="BU1132" s="68"/>
      <c r="BV1132" s="68"/>
      <c r="BW1132" s="68"/>
      <c r="BX1132" s="68"/>
      <c r="BY1132" s="68"/>
      <c r="BZ1132" s="68"/>
      <c r="CA1132" s="68"/>
      <c r="CB1132" s="68"/>
      <c r="CC1132" s="68"/>
      <c r="CD1132" s="68"/>
      <c r="CE1132" s="68"/>
      <c r="CF1132" s="68"/>
      <c r="CG1132" s="68"/>
      <c r="CH1132" s="68"/>
      <c r="CI1132" s="68"/>
      <c r="CJ1132" s="68"/>
      <c r="CK1132" s="68"/>
      <c r="CL1132" s="68"/>
      <c r="CM1132" s="68"/>
      <c r="CN1132" s="68"/>
      <c r="CO1132" s="68"/>
      <c r="CP1132" s="68"/>
      <c r="CQ1132" s="68"/>
      <c r="CR1132" s="68"/>
      <c r="CS1132" s="68"/>
      <c r="CT1132" s="68"/>
      <c r="CU1132" s="68"/>
      <c r="CV1132" s="68"/>
      <c r="CW1132" s="68"/>
      <c r="CX1132" s="68"/>
      <c r="CY1132" s="68"/>
      <c r="CZ1132" s="68"/>
      <c r="DA1132" s="68"/>
      <c r="DB1132" s="68"/>
      <c r="DC1132" s="68"/>
      <c r="DD1132" s="68"/>
      <c r="DE1132" s="68"/>
      <c r="DF1132" s="68"/>
      <c r="DG1132" s="68"/>
      <c r="DH1132" s="68"/>
      <c r="DI1132" s="68"/>
      <c r="DJ1132" s="68"/>
      <c r="DK1132" s="68"/>
      <c r="DL1132" s="68"/>
      <c r="DM1132" s="68"/>
      <c r="DN1132" s="68"/>
      <c r="DO1132" s="68"/>
      <c r="DP1132" s="68"/>
      <c r="DQ1132" s="68"/>
      <c r="DR1132" s="68"/>
      <c r="DS1132" s="68"/>
      <c r="DT1132" s="68"/>
      <c r="DU1132" s="68"/>
      <c r="DV1132" s="68"/>
      <c r="DW1132" s="68"/>
      <c r="DX1132" s="68"/>
      <c r="DY1132" s="68"/>
      <c r="DZ1132" s="68"/>
      <c r="EA1132" s="68"/>
      <c r="EB1132" s="68"/>
      <c r="EC1132" s="68"/>
      <c r="ED1132" s="68"/>
      <c r="EE1132" s="68"/>
      <c r="EF1132" s="68"/>
      <c r="EG1132" s="68"/>
      <c r="EH1132" s="68"/>
      <c r="EI1132" s="68"/>
      <c r="EJ1132" s="68"/>
      <c r="EK1132" s="68"/>
      <c r="EL1132" s="68"/>
      <c r="EM1132" s="68"/>
      <c r="EN1132" s="68"/>
      <c r="EO1132" s="68"/>
      <c r="EP1132" s="68"/>
      <c r="EQ1132" s="68"/>
      <c r="ER1132" s="68"/>
      <c r="ES1132" s="68"/>
      <c r="ET1132" s="68"/>
      <c r="EU1132" s="68"/>
      <c r="EV1132" s="68"/>
      <c r="EW1132" s="68"/>
      <c r="EX1132" s="68"/>
      <c r="EY1132" s="68"/>
      <c r="EZ1132" s="68"/>
      <c r="FA1132" s="68"/>
      <c r="FB1132" s="68"/>
      <c r="FC1132" s="68"/>
      <c r="FD1132" s="68"/>
      <c r="FE1132" s="68"/>
      <c r="FF1132" s="68"/>
      <c r="FG1132" s="68"/>
      <c r="FH1132" s="68"/>
      <c r="FI1132" s="68"/>
      <c r="FJ1132" s="68"/>
      <c r="FK1132" s="68"/>
      <c r="FL1132" s="68"/>
      <c r="FM1132" s="68"/>
      <c r="FN1132" s="68"/>
      <c r="FO1132" s="68"/>
      <c r="FP1132" s="68"/>
      <c r="FQ1132" s="68"/>
      <c r="FR1132" s="68"/>
      <c r="FS1132" s="68"/>
      <c r="FT1132" s="68"/>
      <c r="FU1132" s="68"/>
      <c r="FV1132" s="68"/>
      <c r="FW1132" s="68"/>
      <c r="FX1132" s="68"/>
      <c r="FY1132" s="68"/>
      <c r="FZ1132" s="68"/>
      <c r="GA1132" s="68"/>
      <c r="GB1132" s="68"/>
      <c r="GC1132" s="68"/>
      <c r="GD1132" s="68"/>
      <c r="GE1132" s="68"/>
      <c r="GF1132" s="68"/>
      <c r="GG1132" s="68"/>
      <c r="GH1132" s="68"/>
      <c r="GI1132" s="68"/>
      <c r="GJ1132" s="68"/>
      <c r="GK1132" s="68"/>
      <c r="GL1132" s="68"/>
      <c r="GM1132" s="68"/>
      <c r="GN1132" s="68"/>
      <c r="GO1132" s="68"/>
      <c r="GP1132" s="68"/>
      <c r="GQ1132" s="68"/>
      <c r="GR1132" s="68"/>
      <c r="GS1132" s="68"/>
      <c r="GT1132" s="68"/>
      <c r="GU1132" s="68"/>
      <c r="GV1132" s="68"/>
      <c r="GW1132" s="68"/>
      <c r="GX1132" s="68"/>
      <c r="GY1132" s="68"/>
      <c r="GZ1132" s="68"/>
      <c r="HA1132" s="68"/>
      <c r="HB1132" s="68"/>
      <c r="HC1132" s="68"/>
      <c r="HD1132" s="68"/>
      <c r="HE1132" s="68"/>
      <c r="HF1132" s="68"/>
      <c r="HG1132" s="68"/>
      <c r="HH1132" s="68"/>
      <c r="HI1132" s="68"/>
      <c r="HJ1132" s="68"/>
      <c r="HK1132" s="68"/>
      <c r="HL1132" s="68"/>
      <c r="HM1132" s="68"/>
      <c r="HN1132" s="68"/>
      <c r="HO1132" s="68"/>
      <c r="HP1132" s="68"/>
      <c r="HQ1132" s="68"/>
      <c r="HR1132" s="68"/>
      <c r="HS1132" s="68"/>
      <c r="HT1132" s="68"/>
      <c r="HU1132" s="68"/>
      <c r="HV1132" s="68"/>
      <c r="HW1132" s="68"/>
      <c r="HX1132" s="68"/>
      <c r="HY1132" s="68"/>
      <c r="HZ1132" s="68"/>
      <c r="IA1132" s="68"/>
      <c r="IB1132" s="68"/>
      <c r="IC1132" s="68"/>
      <c r="ID1132" s="68"/>
      <c r="IE1132" s="68"/>
      <c r="IF1132" s="68"/>
      <c r="IG1132" s="68"/>
      <c r="IH1132" s="68"/>
      <c r="II1132" s="68"/>
      <c r="IJ1132" s="68"/>
      <c r="IK1132" s="68"/>
      <c r="IL1132" s="68"/>
      <c r="IM1132" s="68"/>
      <c r="IN1132" s="68"/>
      <c r="IO1132" s="68"/>
      <c r="IP1132" s="68"/>
      <c r="IQ1132" s="68"/>
      <c r="IR1132" s="68"/>
      <c r="IS1132" s="68"/>
      <c r="IT1132" s="68"/>
      <c r="IU1132" s="68"/>
      <c r="IV1132" s="68"/>
      <c r="IW1132" s="68"/>
      <c r="IX1132" s="68"/>
      <c r="IY1132" s="68"/>
      <c r="IZ1132" s="68"/>
      <c r="JA1132" s="68"/>
      <c r="JB1132" s="68"/>
      <c r="JC1132" s="68"/>
      <c r="JD1132" s="68"/>
      <c r="JE1132" s="68"/>
      <c r="JF1132" s="68"/>
      <c r="JG1132" s="68"/>
      <c r="JH1132" s="68"/>
      <c r="JI1132" s="68"/>
      <c r="JJ1132" s="68"/>
      <c r="JK1132" s="68"/>
      <c r="JL1132" s="68"/>
      <c r="JM1132" s="68"/>
      <c r="JN1132" s="68"/>
      <c r="JO1132" s="68"/>
      <c r="JP1132" s="68"/>
      <c r="JQ1132" s="68"/>
      <c r="JR1132" s="68"/>
      <c r="JS1132" s="68"/>
      <c r="JT1132" s="68"/>
      <c r="JU1132" s="68"/>
      <c r="JV1132" s="68"/>
      <c r="JW1132" s="68"/>
      <c r="JX1132" s="68"/>
      <c r="JY1132" s="68"/>
      <c r="JZ1132" s="68"/>
      <c r="KA1132" s="68"/>
      <c r="KB1132" s="68"/>
      <c r="KC1132" s="68"/>
      <c r="KD1132" s="68"/>
      <c r="KE1132" s="68"/>
      <c r="KF1132" s="68"/>
      <c r="KG1132" s="68"/>
      <c r="KH1132" s="68"/>
      <c r="KI1132" s="68"/>
      <c r="KJ1132" s="68"/>
      <c r="KK1132" s="68"/>
      <c r="KL1132" s="68"/>
      <c r="KM1132" s="68"/>
      <c r="KN1132" s="68"/>
      <c r="KO1132" s="68"/>
      <c r="KP1132" s="68"/>
      <c r="KQ1132" s="68"/>
      <c r="KR1132" s="68"/>
      <c r="KS1132" s="68"/>
      <c r="KT1132" s="68"/>
      <c r="KU1132" s="68"/>
      <c r="KV1132" s="68"/>
      <c r="KW1132" s="68"/>
      <c r="KX1132" s="68"/>
      <c r="KY1132" s="68"/>
      <c r="KZ1132" s="68"/>
      <c r="LA1132" s="68"/>
      <c r="LB1132" s="68"/>
      <c r="LC1132" s="68"/>
      <c r="LD1132" s="68"/>
      <c r="LE1132" s="68"/>
      <c r="LF1132" s="68"/>
      <c r="LG1132" s="68"/>
      <c r="LH1132" s="68"/>
      <c r="LI1132" s="68"/>
      <c r="LJ1132" s="68"/>
      <c r="LK1132" s="68"/>
      <c r="LL1132" s="68"/>
      <c r="LM1132" s="68"/>
      <c r="LN1132" s="68"/>
      <c r="LO1132" s="68"/>
      <c r="LP1132" s="68"/>
      <c r="LQ1132" s="68"/>
      <c r="LR1132" s="68"/>
      <c r="LS1132" s="68"/>
      <c r="LT1132" s="68"/>
      <c r="LU1132" s="68"/>
      <c r="LV1132" s="68"/>
      <c r="LW1132" s="68"/>
      <c r="LX1132" s="68"/>
      <c r="LY1132" s="68"/>
      <c r="LZ1132" s="68"/>
      <c r="MA1132" s="68"/>
      <c r="MB1132" s="68"/>
      <c r="MC1132" s="68"/>
      <c r="MD1132" s="68"/>
      <c r="ME1132" s="68"/>
      <c r="MF1132" s="68"/>
      <c r="MG1132" s="68"/>
      <c r="MH1132" s="68"/>
      <c r="MI1132" s="68"/>
      <c r="MJ1132" s="68"/>
      <c r="MK1132" s="68"/>
      <c r="ML1132" s="68"/>
      <c r="MM1132" s="68"/>
      <c r="MN1132" s="68"/>
      <c r="MO1132" s="68"/>
      <c r="MP1132" s="68"/>
      <c r="MQ1132" s="68"/>
      <c r="MR1132" s="68"/>
      <c r="MS1132" s="68"/>
      <c r="MT1132" s="68"/>
      <c r="MU1132" s="68"/>
      <c r="MV1132" s="68"/>
      <c r="MW1132" s="68"/>
      <c r="MX1132" s="68"/>
      <c r="MY1132" s="68"/>
      <c r="MZ1132" s="68"/>
      <c r="NA1132" s="68"/>
      <c r="NB1132" s="68"/>
      <c r="NC1132" s="68"/>
      <c r="ND1132" s="68"/>
      <c r="NE1132" s="68"/>
      <c r="NF1132" s="68"/>
      <c r="NG1132" s="68"/>
      <c r="NH1132" s="68"/>
      <c r="NI1132" s="68"/>
      <c r="NJ1132" s="68"/>
      <c r="NK1132" s="68"/>
      <c r="NL1132" s="68"/>
      <c r="NM1132" s="68"/>
      <c r="NN1132" s="68"/>
      <c r="NO1132" s="68"/>
      <c r="NP1132" s="68"/>
      <c r="NQ1132" s="68"/>
      <c r="NR1132" s="68"/>
      <c r="NS1132" s="68"/>
      <c r="NT1132" s="68"/>
      <c r="NU1132" s="68"/>
      <c r="NV1132" s="68"/>
      <c r="NW1132" s="68"/>
      <c r="NX1132" s="68"/>
      <c r="NY1132" s="68"/>
      <c r="NZ1132" s="68"/>
      <c r="OA1132" s="68"/>
      <c r="OB1132" s="68"/>
      <c r="OC1132" s="68"/>
      <c r="OD1132" s="68"/>
      <c r="OE1132" s="68"/>
      <c r="OF1132" s="68"/>
      <c r="OG1132" s="68"/>
      <c r="OH1132" s="68"/>
      <c r="OI1132" s="68"/>
      <c r="OJ1132" s="68"/>
      <c r="OK1132" s="68"/>
      <c r="OL1132" s="68"/>
      <c r="OM1132" s="68"/>
      <c r="ON1132" s="68"/>
      <c r="OO1132" s="68"/>
      <c r="OP1132" s="68"/>
      <c r="OQ1132" s="68"/>
      <c r="OR1132" s="68"/>
      <c r="OS1132" s="68"/>
      <c r="OT1132" s="68"/>
      <c r="OU1132" s="68"/>
      <c r="OV1132" s="68"/>
      <c r="OW1132" s="68"/>
      <c r="OX1132" s="68"/>
      <c r="OY1132" s="68"/>
      <c r="OZ1132" s="68"/>
      <c r="PA1132" s="68"/>
      <c r="PB1132" s="68"/>
      <c r="PC1132" s="68"/>
      <c r="PD1132" s="68"/>
      <c r="PE1132" s="68"/>
      <c r="PF1132" s="68"/>
      <c r="PG1132" s="68"/>
      <c r="PH1132" s="68"/>
      <c r="PI1132" s="68"/>
      <c r="PJ1132" s="68"/>
      <c r="PK1132" s="68"/>
      <c r="PL1132" s="68"/>
      <c r="PM1132" s="68"/>
      <c r="PN1132" s="68"/>
      <c r="PO1132" s="68"/>
      <c r="PP1132" s="68"/>
      <c r="PQ1132" s="68"/>
      <c r="PR1132" s="68"/>
      <c r="PS1132" s="68"/>
      <c r="PT1132" s="68"/>
      <c r="PU1132" s="68"/>
      <c r="PV1132" s="68"/>
      <c r="PW1132" s="68"/>
      <c r="PX1132" s="68"/>
      <c r="PY1132" s="68"/>
      <c r="PZ1132" s="68"/>
      <c r="QA1132" s="68"/>
      <c r="QB1132" s="68"/>
      <c r="QC1132" s="68"/>
      <c r="QD1132" s="68"/>
      <c r="QE1132" s="68"/>
      <c r="QF1132" s="68"/>
      <c r="QG1132" s="68"/>
      <c r="QH1132" s="68"/>
      <c r="QI1132" s="68"/>
      <c r="QJ1132" s="68"/>
      <c r="QK1132" s="68"/>
      <c r="QL1132" s="68"/>
      <c r="QM1132" s="68"/>
      <c r="QN1132" s="68"/>
      <c r="QO1132" s="68"/>
      <c r="QP1132" s="68"/>
      <c r="QQ1132" s="68"/>
      <c r="QR1132" s="68"/>
      <c r="QS1132" s="68"/>
      <c r="QT1132" s="68"/>
      <c r="QU1132" s="68"/>
      <c r="QV1132" s="68"/>
      <c r="QW1132" s="68"/>
      <c r="QX1132" s="68"/>
      <c r="QY1132" s="68"/>
      <c r="QZ1132" s="68"/>
      <c r="RA1132" s="68"/>
      <c r="RB1132" s="68"/>
      <c r="RC1132" s="68"/>
      <c r="RD1132" s="68"/>
      <c r="RE1132" s="68"/>
      <c r="RF1132" s="68"/>
      <c r="RG1132" s="68"/>
      <c r="RH1132" s="68"/>
      <c r="RI1132" s="68"/>
      <c r="RJ1132" s="68"/>
      <c r="RK1132" s="68"/>
      <c r="RL1132" s="68"/>
      <c r="RM1132" s="68"/>
      <c r="RN1132" s="68"/>
      <c r="RO1132" s="68"/>
      <c r="RP1132" s="68"/>
      <c r="RQ1132" s="68"/>
      <c r="RR1132" s="68"/>
      <c r="RS1132" s="68"/>
      <c r="RT1132" s="68"/>
      <c r="RU1132" s="68"/>
      <c r="RV1132" s="68"/>
      <c r="RW1132" s="68"/>
      <c r="RX1132" s="68"/>
      <c r="RY1132" s="68"/>
      <c r="RZ1132" s="68"/>
      <c r="SA1132" s="68"/>
      <c r="SB1132" s="68"/>
      <c r="SC1132" s="68"/>
      <c r="SD1132" s="68"/>
      <c r="SE1132" s="68"/>
      <c r="SF1132" s="68"/>
      <c r="SG1132" s="68"/>
      <c r="SH1132" s="68"/>
      <c r="SI1132" s="68"/>
      <c r="SJ1132" s="68"/>
      <c r="SK1132" s="68"/>
      <c r="SL1132" s="68"/>
      <c r="SM1132" s="68"/>
      <c r="SN1132" s="68"/>
      <c r="SO1132" s="68"/>
      <c r="SP1132" s="68"/>
      <c r="SQ1132" s="68"/>
      <c r="SR1132" s="68"/>
      <c r="SS1132" s="68"/>
      <c r="ST1132" s="68"/>
      <c r="SU1132" s="68"/>
      <c r="SV1132" s="68"/>
    </row>
    <row r="1133" spans="1:518" ht="16.5" customHeight="1" x14ac:dyDescent="0.2">
      <c r="A1133" s="20">
        <v>525</v>
      </c>
      <c r="B1133" s="20" t="s">
        <v>62</v>
      </c>
      <c r="C1133" s="20" t="s">
        <v>915</v>
      </c>
      <c r="D1133" s="20" t="s">
        <v>38</v>
      </c>
      <c r="E1133" s="20" t="s">
        <v>1345</v>
      </c>
      <c r="F1133" s="22" t="s">
        <v>953</v>
      </c>
      <c r="G1133" s="20" t="s">
        <v>84</v>
      </c>
      <c r="H1133" s="20" t="s">
        <v>35</v>
      </c>
      <c r="I1133" s="20" t="s">
        <v>81</v>
      </c>
      <c r="J1133" s="22" t="s">
        <v>915</v>
      </c>
      <c r="K1133" s="20"/>
      <c r="L1133" s="20"/>
      <c r="M1133" s="20"/>
      <c r="N1133" s="20"/>
      <c r="O1133" s="23"/>
      <c r="P1133" s="23">
        <v>2750000</v>
      </c>
      <c r="Q1133" s="24">
        <v>1</v>
      </c>
      <c r="R1133" s="25">
        <v>45689</v>
      </c>
      <c r="S1133" s="20" t="s">
        <v>83</v>
      </c>
      <c r="T1133" s="26">
        <f t="shared" si="19"/>
        <v>2750000</v>
      </c>
      <c r="U1133" s="27" t="s">
        <v>100</v>
      </c>
      <c r="V1133" s="27" t="s">
        <v>100</v>
      </c>
      <c r="W1133" s="68"/>
      <c r="X1133" s="68"/>
      <c r="Y1133" s="68"/>
      <c r="Z1133" s="68"/>
      <c r="AA1133" s="68"/>
      <c r="AB1133" s="68"/>
      <c r="AC1133" s="68"/>
      <c r="AD1133" s="68"/>
      <c r="AE1133" s="68"/>
      <c r="AF1133" s="68"/>
      <c r="AG1133" s="68"/>
      <c r="AH1133" s="68"/>
      <c r="AI1133" s="68"/>
      <c r="AJ1133" s="68"/>
      <c r="AK1133" s="68"/>
      <c r="AL1133" s="68"/>
      <c r="AM1133" s="68"/>
      <c r="AN1133" s="68"/>
      <c r="AO1133" s="68"/>
      <c r="AP1133" s="68"/>
      <c r="AQ1133" s="68"/>
      <c r="AR1133" s="68"/>
      <c r="AS1133" s="68"/>
      <c r="AT1133" s="68"/>
      <c r="AU1133" s="68"/>
      <c r="AV1133" s="68"/>
      <c r="AW1133" s="68"/>
      <c r="AX1133" s="68"/>
      <c r="AY1133" s="68"/>
      <c r="AZ1133" s="68"/>
      <c r="BA1133" s="68"/>
      <c r="BB1133" s="68"/>
      <c r="BC1133" s="68"/>
      <c r="BD1133" s="68"/>
      <c r="BE1133" s="68"/>
      <c r="BF1133" s="68"/>
      <c r="BG1133" s="68"/>
      <c r="BH1133" s="68"/>
      <c r="BI1133" s="68"/>
      <c r="BJ1133" s="68"/>
      <c r="BK1133" s="68"/>
      <c r="BL1133" s="68"/>
      <c r="BM1133" s="68"/>
      <c r="BN1133" s="68"/>
      <c r="BO1133" s="68"/>
      <c r="BP1133" s="68"/>
      <c r="BQ1133" s="68"/>
      <c r="BR1133" s="68"/>
      <c r="BS1133" s="68"/>
      <c r="BT1133" s="68"/>
      <c r="BU1133" s="68"/>
      <c r="BV1133" s="68"/>
      <c r="BW1133" s="68"/>
      <c r="BX1133" s="68"/>
      <c r="BY1133" s="68"/>
      <c r="BZ1133" s="68"/>
      <c r="CA1133" s="68"/>
      <c r="CB1133" s="68"/>
      <c r="CC1133" s="68"/>
      <c r="CD1133" s="68"/>
      <c r="CE1133" s="68"/>
      <c r="CF1133" s="68"/>
      <c r="CG1133" s="68"/>
      <c r="CH1133" s="68"/>
      <c r="CI1133" s="68"/>
      <c r="CJ1133" s="68"/>
      <c r="CK1133" s="68"/>
      <c r="CL1133" s="68"/>
      <c r="CM1133" s="68"/>
      <c r="CN1133" s="68"/>
      <c r="CO1133" s="68"/>
      <c r="CP1133" s="68"/>
      <c r="CQ1133" s="68"/>
      <c r="CR1133" s="68"/>
      <c r="CS1133" s="68"/>
      <c r="CT1133" s="68"/>
      <c r="CU1133" s="68"/>
      <c r="CV1133" s="68"/>
      <c r="CW1133" s="68"/>
      <c r="CX1133" s="68"/>
      <c r="CY1133" s="68"/>
      <c r="CZ1133" s="68"/>
      <c r="DA1133" s="68"/>
      <c r="DB1133" s="68"/>
      <c r="DC1133" s="68"/>
      <c r="DD1133" s="68"/>
      <c r="DE1133" s="68"/>
      <c r="DF1133" s="68"/>
      <c r="DG1133" s="68"/>
      <c r="DH1133" s="68"/>
      <c r="DI1133" s="68"/>
      <c r="DJ1133" s="68"/>
      <c r="DK1133" s="68"/>
      <c r="DL1133" s="68"/>
      <c r="DM1133" s="68"/>
      <c r="DN1133" s="68"/>
      <c r="DO1133" s="68"/>
      <c r="DP1133" s="68"/>
      <c r="DQ1133" s="68"/>
      <c r="DR1133" s="68"/>
      <c r="DS1133" s="68"/>
      <c r="DT1133" s="68"/>
      <c r="DU1133" s="68"/>
      <c r="DV1133" s="68"/>
      <c r="DW1133" s="68"/>
      <c r="DX1133" s="68"/>
      <c r="DY1133" s="68"/>
      <c r="DZ1133" s="68"/>
      <c r="EA1133" s="68"/>
      <c r="EB1133" s="68"/>
      <c r="EC1133" s="68"/>
      <c r="ED1133" s="68"/>
      <c r="EE1133" s="68"/>
      <c r="EF1133" s="68"/>
      <c r="EG1133" s="68"/>
      <c r="EH1133" s="68"/>
      <c r="EI1133" s="68"/>
      <c r="EJ1133" s="68"/>
      <c r="EK1133" s="68"/>
      <c r="EL1133" s="68"/>
      <c r="EM1133" s="68"/>
      <c r="EN1133" s="68"/>
      <c r="EO1133" s="68"/>
      <c r="EP1133" s="68"/>
      <c r="EQ1133" s="68"/>
      <c r="ER1133" s="68"/>
      <c r="ES1133" s="68"/>
      <c r="ET1133" s="68"/>
      <c r="EU1133" s="68"/>
      <c r="EV1133" s="68"/>
      <c r="EW1133" s="68"/>
      <c r="EX1133" s="68"/>
      <c r="EY1133" s="68"/>
      <c r="EZ1133" s="68"/>
      <c r="FA1133" s="68"/>
      <c r="FB1133" s="68"/>
      <c r="FC1133" s="68"/>
      <c r="FD1133" s="68"/>
      <c r="FE1133" s="68"/>
      <c r="FF1133" s="68"/>
      <c r="FG1133" s="68"/>
      <c r="FH1133" s="68"/>
      <c r="FI1133" s="68"/>
      <c r="FJ1133" s="68"/>
      <c r="FK1133" s="68"/>
      <c r="FL1133" s="68"/>
      <c r="FM1133" s="68"/>
      <c r="FN1133" s="68"/>
      <c r="FO1133" s="68"/>
      <c r="FP1133" s="68"/>
      <c r="FQ1133" s="68"/>
      <c r="FR1133" s="68"/>
      <c r="FS1133" s="68"/>
      <c r="FT1133" s="68"/>
      <c r="FU1133" s="68"/>
      <c r="FV1133" s="68"/>
      <c r="FW1133" s="68"/>
      <c r="FX1133" s="68"/>
      <c r="FY1133" s="68"/>
      <c r="FZ1133" s="68"/>
      <c r="GA1133" s="68"/>
      <c r="GB1133" s="68"/>
      <c r="GC1133" s="68"/>
      <c r="GD1133" s="68"/>
      <c r="GE1133" s="68"/>
      <c r="GF1133" s="68"/>
      <c r="GG1133" s="68"/>
      <c r="GH1133" s="68"/>
      <c r="GI1133" s="68"/>
      <c r="GJ1133" s="68"/>
      <c r="GK1133" s="68"/>
      <c r="GL1133" s="68"/>
      <c r="GM1133" s="68"/>
      <c r="GN1133" s="68"/>
      <c r="GO1133" s="68"/>
      <c r="GP1133" s="68"/>
      <c r="GQ1133" s="68"/>
      <c r="GR1133" s="68"/>
      <c r="GS1133" s="68"/>
      <c r="GT1133" s="68"/>
      <c r="GU1133" s="68"/>
      <c r="GV1133" s="68"/>
      <c r="GW1133" s="68"/>
      <c r="GX1133" s="68"/>
      <c r="GY1133" s="68"/>
      <c r="GZ1133" s="68"/>
      <c r="HA1133" s="68"/>
      <c r="HB1133" s="68"/>
      <c r="HC1133" s="68"/>
      <c r="HD1133" s="68"/>
      <c r="HE1133" s="68"/>
      <c r="HF1133" s="68"/>
      <c r="HG1133" s="68"/>
      <c r="HH1133" s="68"/>
      <c r="HI1133" s="68"/>
      <c r="HJ1133" s="68"/>
      <c r="HK1133" s="68"/>
      <c r="HL1133" s="68"/>
      <c r="HM1133" s="68"/>
      <c r="HN1133" s="68"/>
      <c r="HO1133" s="68"/>
      <c r="HP1133" s="68"/>
      <c r="HQ1133" s="68"/>
      <c r="HR1133" s="68"/>
      <c r="HS1133" s="68"/>
      <c r="HT1133" s="68"/>
      <c r="HU1133" s="68"/>
      <c r="HV1133" s="68"/>
      <c r="HW1133" s="68"/>
      <c r="HX1133" s="68"/>
      <c r="HY1133" s="68"/>
      <c r="HZ1133" s="68"/>
      <c r="IA1133" s="68"/>
      <c r="IB1133" s="68"/>
      <c r="IC1133" s="68"/>
      <c r="ID1133" s="68"/>
      <c r="IE1133" s="68"/>
      <c r="IF1133" s="68"/>
      <c r="IG1133" s="68"/>
      <c r="IH1133" s="68"/>
      <c r="II1133" s="68"/>
      <c r="IJ1133" s="68"/>
      <c r="IK1133" s="68"/>
      <c r="IL1133" s="68"/>
      <c r="IM1133" s="68"/>
      <c r="IN1133" s="68"/>
      <c r="IO1133" s="68"/>
      <c r="IP1133" s="68"/>
      <c r="IQ1133" s="68"/>
      <c r="IR1133" s="68"/>
      <c r="IS1133" s="68"/>
      <c r="IT1133" s="68"/>
      <c r="IU1133" s="68"/>
      <c r="IV1133" s="68"/>
      <c r="IW1133" s="68"/>
      <c r="IX1133" s="68"/>
      <c r="IY1133" s="68"/>
      <c r="IZ1133" s="68"/>
      <c r="JA1133" s="68"/>
      <c r="JB1133" s="68"/>
      <c r="JC1133" s="68"/>
      <c r="JD1133" s="68"/>
      <c r="JE1133" s="68"/>
      <c r="JF1133" s="68"/>
      <c r="JG1133" s="68"/>
      <c r="JH1133" s="68"/>
      <c r="JI1133" s="68"/>
      <c r="JJ1133" s="68"/>
      <c r="JK1133" s="68"/>
      <c r="JL1133" s="68"/>
      <c r="JM1133" s="68"/>
      <c r="JN1133" s="68"/>
      <c r="JO1133" s="68"/>
      <c r="JP1133" s="68"/>
      <c r="JQ1133" s="68"/>
      <c r="JR1133" s="68"/>
      <c r="JS1133" s="68"/>
      <c r="JT1133" s="68"/>
      <c r="JU1133" s="68"/>
      <c r="JV1133" s="68"/>
      <c r="JW1133" s="68"/>
      <c r="JX1133" s="68"/>
      <c r="JY1133" s="68"/>
      <c r="JZ1133" s="68"/>
      <c r="KA1133" s="68"/>
      <c r="KB1133" s="68"/>
      <c r="KC1133" s="68"/>
      <c r="KD1133" s="68"/>
      <c r="KE1133" s="68"/>
      <c r="KF1133" s="68"/>
      <c r="KG1133" s="68"/>
      <c r="KH1133" s="68"/>
      <c r="KI1133" s="68"/>
      <c r="KJ1133" s="68"/>
      <c r="KK1133" s="68"/>
      <c r="KL1133" s="68"/>
      <c r="KM1133" s="68"/>
      <c r="KN1133" s="68"/>
      <c r="KO1133" s="68"/>
      <c r="KP1133" s="68"/>
      <c r="KQ1133" s="68"/>
      <c r="KR1133" s="68"/>
      <c r="KS1133" s="68"/>
      <c r="KT1133" s="68"/>
      <c r="KU1133" s="68"/>
      <c r="KV1133" s="68"/>
      <c r="KW1133" s="68"/>
      <c r="KX1133" s="68"/>
      <c r="KY1133" s="68"/>
      <c r="KZ1133" s="68"/>
      <c r="LA1133" s="68"/>
      <c r="LB1133" s="68"/>
      <c r="LC1133" s="68"/>
      <c r="LD1133" s="68"/>
      <c r="LE1133" s="68"/>
      <c r="LF1133" s="68"/>
      <c r="LG1133" s="68"/>
      <c r="LH1133" s="68"/>
      <c r="LI1133" s="68"/>
      <c r="LJ1133" s="68"/>
      <c r="LK1133" s="68"/>
      <c r="LL1133" s="68"/>
      <c r="LM1133" s="68"/>
      <c r="LN1133" s="68"/>
      <c r="LO1133" s="68"/>
      <c r="LP1133" s="68"/>
      <c r="LQ1133" s="68"/>
      <c r="LR1133" s="68"/>
      <c r="LS1133" s="68"/>
      <c r="LT1133" s="68"/>
      <c r="LU1133" s="68"/>
      <c r="LV1133" s="68"/>
      <c r="LW1133" s="68"/>
      <c r="LX1133" s="68"/>
      <c r="LY1133" s="68"/>
      <c r="LZ1133" s="68"/>
      <c r="MA1133" s="68"/>
      <c r="MB1133" s="68"/>
      <c r="MC1133" s="68"/>
      <c r="MD1133" s="68"/>
      <c r="ME1133" s="68"/>
      <c r="MF1133" s="68"/>
      <c r="MG1133" s="68"/>
      <c r="MH1133" s="68"/>
      <c r="MI1133" s="68"/>
      <c r="MJ1133" s="68"/>
      <c r="MK1133" s="68"/>
      <c r="ML1133" s="68"/>
      <c r="MM1133" s="68"/>
      <c r="MN1133" s="68"/>
      <c r="MO1133" s="68"/>
      <c r="MP1133" s="68"/>
      <c r="MQ1133" s="68"/>
      <c r="MR1133" s="68"/>
      <c r="MS1133" s="68"/>
      <c r="MT1133" s="68"/>
      <c r="MU1133" s="68"/>
      <c r="MV1133" s="68"/>
      <c r="MW1133" s="68"/>
      <c r="MX1133" s="68"/>
      <c r="MY1133" s="68"/>
      <c r="MZ1133" s="68"/>
      <c r="NA1133" s="68"/>
      <c r="NB1133" s="68"/>
      <c r="NC1133" s="68"/>
      <c r="ND1133" s="68"/>
      <c r="NE1133" s="68"/>
      <c r="NF1133" s="68"/>
      <c r="NG1133" s="68"/>
      <c r="NH1133" s="68"/>
      <c r="NI1133" s="68"/>
      <c r="NJ1133" s="68"/>
      <c r="NK1133" s="68"/>
      <c r="NL1133" s="68"/>
      <c r="NM1133" s="68"/>
      <c r="NN1133" s="68"/>
      <c r="NO1133" s="68"/>
      <c r="NP1133" s="68"/>
      <c r="NQ1133" s="68"/>
      <c r="NR1133" s="68"/>
      <c r="NS1133" s="68"/>
      <c r="NT1133" s="68"/>
      <c r="NU1133" s="68"/>
      <c r="NV1133" s="68"/>
      <c r="NW1133" s="68"/>
      <c r="NX1133" s="68"/>
      <c r="NY1133" s="68"/>
      <c r="NZ1133" s="68"/>
      <c r="OA1133" s="68"/>
      <c r="OB1133" s="68"/>
      <c r="OC1133" s="68"/>
      <c r="OD1133" s="68"/>
      <c r="OE1133" s="68"/>
      <c r="OF1133" s="68"/>
      <c r="OG1133" s="68"/>
      <c r="OH1133" s="68"/>
      <c r="OI1133" s="68"/>
      <c r="OJ1133" s="68"/>
      <c r="OK1133" s="68"/>
      <c r="OL1133" s="68"/>
      <c r="OM1133" s="68"/>
      <c r="ON1133" s="68"/>
      <c r="OO1133" s="68"/>
      <c r="OP1133" s="68"/>
      <c r="OQ1133" s="68"/>
      <c r="OR1133" s="68"/>
      <c r="OS1133" s="68"/>
      <c r="OT1133" s="68"/>
      <c r="OU1133" s="68"/>
      <c r="OV1133" s="68"/>
      <c r="OW1133" s="68"/>
      <c r="OX1133" s="68"/>
      <c r="OY1133" s="68"/>
      <c r="OZ1133" s="68"/>
      <c r="PA1133" s="68"/>
      <c r="PB1133" s="68"/>
      <c r="PC1133" s="68"/>
      <c r="PD1133" s="68"/>
      <c r="PE1133" s="68"/>
      <c r="PF1133" s="68"/>
      <c r="PG1133" s="68"/>
      <c r="PH1133" s="68"/>
      <c r="PI1133" s="68"/>
      <c r="PJ1133" s="68"/>
      <c r="PK1133" s="68"/>
      <c r="PL1133" s="68"/>
      <c r="PM1133" s="68"/>
      <c r="PN1133" s="68"/>
      <c r="PO1133" s="68"/>
      <c r="PP1133" s="68"/>
      <c r="PQ1133" s="68"/>
      <c r="PR1133" s="68"/>
      <c r="PS1133" s="68"/>
      <c r="PT1133" s="68"/>
      <c r="PU1133" s="68"/>
      <c r="PV1133" s="68"/>
      <c r="PW1133" s="68"/>
      <c r="PX1133" s="68"/>
      <c r="PY1133" s="68"/>
      <c r="PZ1133" s="68"/>
      <c r="QA1133" s="68"/>
      <c r="QB1133" s="68"/>
      <c r="QC1133" s="68"/>
      <c r="QD1133" s="68"/>
      <c r="QE1133" s="68"/>
      <c r="QF1133" s="68"/>
      <c r="QG1133" s="68"/>
      <c r="QH1133" s="68"/>
      <c r="QI1133" s="68"/>
      <c r="QJ1133" s="68"/>
      <c r="QK1133" s="68"/>
      <c r="QL1133" s="68"/>
      <c r="QM1133" s="68"/>
      <c r="QN1133" s="68"/>
      <c r="QO1133" s="68"/>
      <c r="QP1133" s="68"/>
      <c r="QQ1133" s="68"/>
      <c r="QR1133" s="68"/>
      <c r="QS1133" s="68"/>
      <c r="QT1133" s="68"/>
      <c r="QU1133" s="68"/>
      <c r="QV1133" s="68"/>
      <c r="QW1133" s="68"/>
      <c r="QX1133" s="68"/>
      <c r="QY1133" s="68"/>
      <c r="QZ1133" s="68"/>
      <c r="RA1133" s="68"/>
      <c r="RB1133" s="68"/>
      <c r="RC1133" s="68"/>
      <c r="RD1133" s="68"/>
      <c r="RE1133" s="68"/>
      <c r="RF1133" s="68"/>
      <c r="RG1133" s="68"/>
      <c r="RH1133" s="68"/>
      <c r="RI1133" s="68"/>
      <c r="RJ1133" s="68"/>
      <c r="RK1133" s="68"/>
      <c r="RL1133" s="68"/>
      <c r="RM1133" s="68"/>
      <c r="RN1133" s="68"/>
      <c r="RO1133" s="68"/>
      <c r="RP1133" s="68"/>
      <c r="RQ1133" s="68"/>
      <c r="RR1133" s="68"/>
      <c r="RS1133" s="68"/>
      <c r="RT1133" s="68"/>
      <c r="RU1133" s="68"/>
      <c r="RV1133" s="68"/>
      <c r="RW1133" s="68"/>
      <c r="RX1133" s="68"/>
      <c r="RY1133" s="68"/>
      <c r="RZ1133" s="68"/>
      <c r="SA1133" s="68"/>
      <c r="SB1133" s="68"/>
      <c r="SC1133" s="68"/>
      <c r="SD1133" s="68"/>
      <c r="SE1133" s="68"/>
      <c r="SF1133" s="68"/>
      <c r="SG1133" s="68"/>
      <c r="SH1133" s="68"/>
      <c r="SI1133" s="68"/>
      <c r="SJ1133" s="68"/>
      <c r="SK1133" s="68"/>
      <c r="SL1133" s="68"/>
      <c r="SM1133" s="68"/>
      <c r="SN1133" s="68"/>
      <c r="SO1133" s="68"/>
      <c r="SP1133" s="68"/>
      <c r="SQ1133" s="68"/>
      <c r="SR1133" s="68"/>
      <c r="SS1133" s="68"/>
      <c r="ST1133" s="68"/>
      <c r="SU1133" s="68"/>
      <c r="SV1133" s="68"/>
    </row>
    <row r="1134" spans="1:518" ht="16.5" customHeight="1" x14ac:dyDescent="0.2">
      <c r="A1134" s="20">
        <v>526</v>
      </c>
      <c r="B1134" s="20" t="s">
        <v>62</v>
      </c>
      <c r="C1134" s="20" t="s">
        <v>915</v>
      </c>
      <c r="D1134" s="20" t="s">
        <v>38</v>
      </c>
      <c r="E1134" s="20" t="s">
        <v>1345</v>
      </c>
      <c r="F1134" s="22" t="s">
        <v>953</v>
      </c>
      <c r="G1134" s="20" t="s">
        <v>84</v>
      </c>
      <c r="H1134" s="20" t="s">
        <v>35</v>
      </c>
      <c r="I1134" s="20" t="s">
        <v>81</v>
      </c>
      <c r="J1134" s="22" t="s">
        <v>915</v>
      </c>
      <c r="K1134" s="20"/>
      <c r="L1134" s="20"/>
      <c r="M1134" s="20"/>
      <c r="N1134" s="20"/>
      <c r="O1134" s="23"/>
      <c r="P1134" s="23">
        <v>2750000</v>
      </c>
      <c r="Q1134" s="24">
        <v>1</v>
      </c>
      <c r="R1134" s="25">
        <v>45717</v>
      </c>
      <c r="S1134" s="20" t="s">
        <v>83</v>
      </c>
      <c r="T1134" s="26">
        <f t="shared" si="19"/>
        <v>2750000</v>
      </c>
      <c r="U1134" s="27" t="s">
        <v>100</v>
      </c>
      <c r="V1134" s="27" t="s">
        <v>100</v>
      </c>
      <c r="W1134" s="68"/>
      <c r="X1134" s="68"/>
      <c r="Y1134" s="68"/>
      <c r="Z1134" s="68"/>
      <c r="AA1134" s="68"/>
      <c r="AB1134" s="68"/>
      <c r="AC1134" s="68"/>
      <c r="AD1134" s="68"/>
      <c r="AE1134" s="68"/>
      <c r="AF1134" s="68"/>
      <c r="AG1134" s="68"/>
      <c r="AH1134" s="68"/>
      <c r="AI1134" s="68"/>
      <c r="AJ1134" s="68"/>
      <c r="AK1134" s="68"/>
      <c r="AL1134" s="68"/>
      <c r="AM1134" s="68"/>
      <c r="AN1134" s="68"/>
      <c r="AO1134" s="68"/>
      <c r="AP1134" s="68"/>
      <c r="AQ1134" s="68"/>
      <c r="AR1134" s="68"/>
      <c r="AS1134" s="68"/>
      <c r="AT1134" s="68"/>
      <c r="AU1134" s="68"/>
      <c r="AV1134" s="68"/>
      <c r="AW1134" s="68"/>
      <c r="AX1134" s="68"/>
      <c r="AY1134" s="68"/>
      <c r="AZ1134" s="68"/>
      <c r="BA1134" s="68"/>
      <c r="BB1134" s="68"/>
      <c r="BC1134" s="68"/>
      <c r="BD1134" s="68"/>
      <c r="BE1134" s="68"/>
      <c r="BF1134" s="68"/>
      <c r="BG1134" s="68"/>
      <c r="BH1134" s="68"/>
      <c r="BI1134" s="68"/>
      <c r="BJ1134" s="68"/>
      <c r="BK1134" s="68"/>
      <c r="BL1134" s="68"/>
      <c r="BM1134" s="68"/>
      <c r="BN1134" s="68"/>
      <c r="BO1134" s="68"/>
      <c r="BP1134" s="68"/>
      <c r="BQ1134" s="68"/>
      <c r="BR1134" s="68"/>
      <c r="BS1134" s="68"/>
      <c r="BT1134" s="68"/>
      <c r="BU1134" s="68"/>
      <c r="BV1134" s="68"/>
      <c r="BW1134" s="68"/>
      <c r="BX1134" s="68"/>
      <c r="BY1134" s="68"/>
      <c r="BZ1134" s="68"/>
      <c r="CA1134" s="68"/>
      <c r="CB1134" s="68"/>
      <c r="CC1134" s="68"/>
      <c r="CD1134" s="68"/>
      <c r="CE1134" s="68"/>
      <c r="CF1134" s="68"/>
      <c r="CG1134" s="68"/>
      <c r="CH1134" s="68"/>
      <c r="CI1134" s="68"/>
      <c r="CJ1134" s="68"/>
      <c r="CK1134" s="68"/>
      <c r="CL1134" s="68"/>
      <c r="CM1134" s="68"/>
      <c r="CN1134" s="68"/>
      <c r="CO1134" s="68"/>
      <c r="CP1134" s="68"/>
      <c r="CQ1134" s="68"/>
      <c r="CR1134" s="68"/>
      <c r="CS1134" s="68"/>
      <c r="CT1134" s="68"/>
      <c r="CU1134" s="68"/>
      <c r="CV1134" s="68"/>
      <c r="CW1134" s="68"/>
      <c r="CX1134" s="68"/>
      <c r="CY1134" s="68"/>
      <c r="CZ1134" s="68"/>
      <c r="DA1134" s="68"/>
      <c r="DB1134" s="68"/>
      <c r="DC1134" s="68"/>
      <c r="DD1134" s="68"/>
      <c r="DE1134" s="68"/>
      <c r="DF1134" s="68"/>
      <c r="DG1134" s="68"/>
      <c r="DH1134" s="68"/>
      <c r="DI1134" s="68"/>
      <c r="DJ1134" s="68"/>
      <c r="DK1134" s="68"/>
      <c r="DL1134" s="68"/>
      <c r="DM1134" s="68"/>
      <c r="DN1134" s="68"/>
      <c r="DO1134" s="68"/>
      <c r="DP1134" s="68"/>
      <c r="DQ1134" s="68"/>
      <c r="DR1134" s="68"/>
      <c r="DS1134" s="68"/>
      <c r="DT1134" s="68"/>
      <c r="DU1134" s="68"/>
      <c r="DV1134" s="68"/>
      <c r="DW1134" s="68"/>
      <c r="DX1134" s="68"/>
      <c r="DY1134" s="68"/>
      <c r="DZ1134" s="68"/>
      <c r="EA1134" s="68"/>
      <c r="EB1134" s="68"/>
      <c r="EC1134" s="68"/>
      <c r="ED1134" s="68"/>
      <c r="EE1134" s="68"/>
      <c r="EF1134" s="68"/>
      <c r="EG1134" s="68"/>
      <c r="EH1134" s="68"/>
      <c r="EI1134" s="68"/>
      <c r="EJ1134" s="68"/>
      <c r="EK1134" s="68"/>
      <c r="EL1134" s="68"/>
      <c r="EM1134" s="68"/>
      <c r="EN1134" s="68"/>
      <c r="EO1134" s="68"/>
      <c r="EP1134" s="68"/>
      <c r="EQ1134" s="68"/>
      <c r="ER1134" s="68"/>
      <c r="ES1134" s="68"/>
      <c r="ET1134" s="68"/>
      <c r="EU1134" s="68"/>
      <c r="EV1134" s="68"/>
      <c r="EW1134" s="68"/>
      <c r="EX1134" s="68"/>
      <c r="EY1134" s="68"/>
      <c r="EZ1134" s="68"/>
      <c r="FA1134" s="68"/>
      <c r="FB1134" s="68"/>
      <c r="FC1134" s="68"/>
      <c r="FD1134" s="68"/>
      <c r="FE1134" s="68"/>
      <c r="FF1134" s="68"/>
      <c r="FG1134" s="68"/>
      <c r="FH1134" s="68"/>
      <c r="FI1134" s="68"/>
      <c r="FJ1134" s="68"/>
      <c r="FK1134" s="68"/>
      <c r="FL1134" s="68"/>
      <c r="FM1134" s="68"/>
      <c r="FN1134" s="68"/>
      <c r="FO1134" s="68"/>
      <c r="FP1134" s="68"/>
      <c r="FQ1134" s="68"/>
      <c r="FR1134" s="68"/>
      <c r="FS1134" s="68"/>
      <c r="FT1134" s="68"/>
      <c r="FU1134" s="68"/>
      <c r="FV1134" s="68"/>
      <c r="FW1134" s="68"/>
      <c r="FX1134" s="68"/>
      <c r="FY1134" s="68"/>
      <c r="FZ1134" s="68"/>
      <c r="GA1134" s="68"/>
      <c r="GB1134" s="68"/>
      <c r="GC1134" s="68"/>
      <c r="GD1134" s="68"/>
      <c r="GE1134" s="68"/>
      <c r="GF1134" s="68"/>
      <c r="GG1134" s="68"/>
      <c r="GH1134" s="68"/>
      <c r="GI1134" s="68"/>
      <c r="GJ1134" s="68"/>
      <c r="GK1134" s="68"/>
      <c r="GL1134" s="68"/>
      <c r="GM1134" s="68"/>
      <c r="GN1134" s="68"/>
      <c r="GO1134" s="68"/>
      <c r="GP1134" s="68"/>
      <c r="GQ1134" s="68"/>
      <c r="GR1134" s="68"/>
      <c r="GS1134" s="68"/>
      <c r="GT1134" s="68"/>
      <c r="GU1134" s="68"/>
      <c r="GV1134" s="68"/>
      <c r="GW1134" s="68"/>
      <c r="GX1134" s="68"/>
      <c r="GY1134" s="68"/>
      <c r="GZ1134" s="68"/>
      <c r="HA1134" s="68"/>
      <c r="HB1134" s="68"/>
      <c r="HC1134" s="68"/>
      <c r="HD1134" s="68"/>
      <c r="HE1134" s="68"/>
      <c r="HF1134" s="68"/>
      <c r="HG1134" s="68"/>
      <c r="HH1134" s="68"/>
      <c r="HI1134" s="68"/>
      <c r="HJ1134" s="68"/>
      <c r="HK1134" s="68"/>
      <c r="HL1134" s="68"/>
      <c r="HM1134" s="68"/>
      <c r="HN1134" s="68"/>
      <c r="HO1134" s="68"/>
      <c r="HP1134" s="68"/>
      <c r="HQ1134" s="68"/>
      <c r="HR1134" s="68"/>
      <c r="HS1134" s="68"/>
      <c r="HT1134" s="68"/>
      <c r="HU1134" s="68"/>
      <c r="HV1134" s="68"/>
      <c r="HW1134" s="68"/>
      <c r="HX1134" s="68"/>
      <c r="HY1134" s="68"/>
      <c r="HZ1134" s="68"/>
      <c r="IA1134" s="68"/>
      <c r="IB1134" s="68"/>
      <c r="IC1134" s="68"/>
      <c r="ID1134" s="68"/>
      <c r="IE1134" s="68"/>
      <c r="IF1134" s="68"/>
      <c r="IG1134" s="68"/>
      <c r="IH1134" s="68"/>
      <c r="II1134" s="68"/>
      <c r="IJ1134" s="68"/>
      <c r="IK1134" s="68"/>
      <c r="IL1134" s="68"/>
      <c r="IM1134" s="68"/>
      <c r="IN1134" s="68"/>
      <c r="IO1134" s="68"/>
      <c r="IP1134" s="68"/>
      <c r="IQ1134" s="68"/>
      <c r="IR1134" s="68"/>
      <c r="IS1134" s="68"/>
      <c r="IT1134" s="68"/>
      <c r="IU1134" s="68"/>
      <c r="IV1134" s="68"/>
      <c r="IW1134" s="68"/>
      <c r="IX1134" s="68"/>
      <c r="IY1134" s="68"/>
      <c r="IZ1134" s="68"/>
      <c r="JA1134" s="68"/>
      <c r="JB1134" s="68"/>
      <c r="JC1134" s="68"/>
      <c r="JD1134" s="68"/>
      <c r="JE1134" s="68"/>
      <c r="JF1134" s="68"/>
      <c r="JG1134" s="68"/>
      <c r="JH1134" s="68"/>
      <c r="JI1134" s="68"/>
      <c r="JJ1134" s="68"/>
      <c r="JK1134" s="68"/>
      <c r="JL1134" s="68"/>
      <c r="JM1134" s="68"/>
      <c r="JN1134" s="68"/>
      <c r="JO1134" s="68"/>
      <c r="JP1134" s="68"/>
      <c r="JQ1134" s="68"/>
      <c r="JR1134" s="68"/>
      <c r="JS1134" s="68"/>
      <c r="JT1134" s="68"/>
      <c r="JU1134" s="68"/>
      <c r="JV1134" s="68"/>
      <c r="JW1134" s="68"/>
      <c r="JX1134" s="68"/>
      <c r="JY1134" s="68"/>
      <c r="JZ1134" s="68"/>
      <c r="KA1134" s="68"/>
      <c r="KB1134" s="68"/>
      <c r="KC1134" s="68"/>
      <c r="KD1134" s="68"/>
      <c r="KE1134" s="68"/>
      <c r="KF1134" s="68"/>
      <c r="KG1134" s="68"/>
      <c r="KH1134" s="68"/>
      <c r="KI1134" s="68"/>
      <c r="KJ1134" s="68"/>
      <c r="KK1134" s="68"/>
      <c r="KL1134" s="68"/>
      <c r="KM1134" s="68"/>
      <c r="KN1134" s="68"/>
      <c r="KO1134" s="68"/>
      <c r="KP1134" s="68"/>
      <c r="KQ1134" s="68"/>
      <c r="KR1134" s="68"/>
      <c r="KS1134" s="68"/>
      <c r="KT1134" s="68"/>
      <c r="KU1134" s="68"/>
      <c r="KV1134" s="68"/>
      <c r="KW1134" s="68"/>
      <c r="KX1134" s="68"/>
      <c r="KY1134" s="68"/>
      <c r="KZ1134" s="68"/>
      <c r="LA1134" s="68"/>
      <c r="LB1134" s="68"/>
      <c r="LC1134" s="68"/>
      <c r="LD1134" s="68"/>
      <c r="LE1134" s="68"/>
      <c r="LF1134" s="68"/>
      <c r="LG1134" s="68"/>
      <c r="LH1134" s="68"/>
      <c r="LI1134" s="68"/>
      <c r="LJ1134" s="68"/>
      <c r="LK1134" s="68"/>
      <c r="LL1134" s="68"/>
      <c r="LM1134" s="68"/>
      <c r="LN1134" s="68"/>
      <c r="LO1134" s="68"/>
      <c r="LP1134" s="68"/>
      <c r="LQ1134" s="68"/>
      <c r="LR1134" s="68"/>
      <c r="LS1134" s="68"/>
      <c r="LT1134" s="68"/>
      <c r="LU1134" s="68"/>
      <c r="LV1134" s="68"/>
      <c r="LW1134" s="68"/>
      <c r="LX1134" s="68"/>
      <c r="LY1134" s="68"/>
      <c r="LZ1134" s="68"/>
      <c r="MA1134" s="68"/>
      <c r="MB1134" s="68"/>
      <c r="MC1134" s="68"/>
      <c r="MD1134" s="68"/>
      <c r="ME1134" s="68"/>
      <c r="MF1134" s="68"/>
      <c r="MG1134" s="68"/>
      <c r="MH1134" s="68"/>
      <c r="MI1134" s="68"/>
      <c r="MJ1134" s="68"/>
      <c r="MK1134" s="68"/>
      <c r="ML1134" s="68"/>
      <c r="MM1134" s="68"/>
      <c r="MN1134" s="68"/>
      <c r="MO1134" s="68"/>
      <c r="MP1134" s="68"/>
      <c r="MQ1134" s="68"/>
      <c r="MR1134" s="68"/>
      <c r="MS1134" s="68"/>
      <c r="MT1134" s="68"/>
      <c r="MU1134" s="68"/>
      <c r="MV1134" s="68"/>
      <c r="MW1134" s="68"/>
      <c r="MX1134" s="68"/>
      <c r="MY1134" s="68"/>
      <c r="MZ1134" s="68"/>
      <c r="NA1134" s="68"/>
      <c r="NB1134" s="68"/>
      <c r="NC1134" s="68"/>
      <c r="ND1134" s="68"/>
      <c r="NE1134" s="68"/>
      <c r="NF1134" s="68"/>
      <c r="NG1134" s="68"/>
      <c r="NH1134" s="68"/>
      <c r="NI1134" s="68"/>
      <c r="NJ1134" s="68"/>
      <c r="NK1134" s="68"/>
      <c r="NL1134" s="68"/>
      <c r="NM1134" s="68"/>
      <c r="NN1134" s="68"/>
      <c r="NO1134" s="68"/>
      <c r="NP1134" s="68"/>
      <c r="NQ1134" s="68"/>
      <c r="NR1134" s="68"/>
      <c r="NS1134" s="68"/>
      <c r="NT1134" s="68"/>
      <c r="NU1134" s="68"/>
      <c r="NV1134" s="68"/>
      <c r="NW1134" s="68"/>
      <c r="NX1134" s="68"/>
      <c r="NY1134" s="68"/>
      <c r="NZ1134" s="68"/>
      <c r="OA1134" s="68"/>
      <c r="OB1134" s="68"/>
      <c r="OC1134" s="68"/>
      <c r="OD1134" s="68"/>
      <c r="OE1134" s="68"/>
      <c r="OF1134" s="68"/>
      <c r="OG1134" s="68"/>
      <c r="OH1134" s="68"/>
      <c r="OI1134" s="68"/>
      <c r="OJ1134" s="68"/>
      <c r="OK1134" s="68"/>
      <c r="OL1134" s="68"/>
      <c r="OM1134" s="68"/>
      <c r="ON1134" s="68"/>
      <c r="OO1134" s="68"/>
      <c r="OP1134" s="68"/>
      <c r="OQ1134" s="68"/>
      <c r="OR1134" s="68"/>
      <c r="OS1134" s="68"/>
      <c r="OT1134" s="68"/>
      <c r="OU1134" s="68"/>
      <c r="OV1134" s="68"/>
      <c r="OW1134" s="68"/>
      <c r="OX1134" s="68"/>
      <c r="OY1134" s="68"/>
      <c r="OZ1134" s="68"/>
      <c r="PA1134" s="68"/>
      <c r="PB1134" s="68"/>
      <c r="PC1134" s="68"/>
      <c r="PD1134" s="68"/>
      <c r="PE1134" s="68"/>
      <c r="PF1134" s="68"/>
      <c r="PG1134" s="68"/>
      <c r="PH1134" s="68"/>
      <c r="PI1134" s="68"/>
      <c r="PJ1134" s="68"/>
      <c r="PK1134" s="68"/>
      <c r="PL1134" s="68"/>
      <c r="PM1134" s="68"/>
      <c r="PN1134" s="68"/>
      <c r="PO1134" s="68"/>
      <c r="PP1134" s="68"/>
      <c r="PQ1134" s="68"/>
      <c r="PR1134" s="68"/>
      <c r="PS1134" s="68"/>
      <c r="PT1134" s="68"/>
      <c r="PU1134" s="68"/>
      <c r="PV1134" s="68"/>
      <c r="PW1134" s="68"/>
      <c r="PX1134" s="68"/>
      <c r="PY1134" s="68"/>
      <c r="PZ1134" s="68"/>
      <c r="QA1134" s="68"/>
      <c r="QB1134" s="68"/>
      <c r="QC1134" s="68"/>
      <c r="QD1134" s="68"/>
      <c r="QE1134" s="68"/>
      <c r="QF1134" s="68"/>
      <c r="QG1134" s="68"/>
      <c r="QH1134" s="68"/>
      <c r="QI1134" s="68"/>
      <c r="QJ1134" s="68"/>
      <c r="QK1134" s="68"/>
      <c r="QL1134" s="68"/>
      <c r="QM1134" s="68"/>
      <c r="QN1134" s="68"/>
      <c r="QO1134" s="68"/>
      <c r="QP1134" s="68"/>
      <c r="QQ1134" s="68"/>
      <c r="QR1134" s="68"/>
      <c r="QS1134" s="68"/>
      <c r="QT1134" s="68"/>
      <c r="QU1134" s="68"/>
      <c r="QV1134" s="68"/>
      <c r="QW1134" s="68"/>
      <c r="QX1134" s="68"/>
      <c r="QY1134" s="68"/>
      <c r="QZ1134" s="68"/>
      <c r="RA1134" s="68"/>
      <c r="RB1134" s="68"/>
      <c r="RC1134" s="68"/>
      <c r="RD1134" s="68"/>
      <c r="RE1134" s="68"/>
      <c r="RF1134" s="68"/>
      <c r="RG1134" s="68"/>
      <c r="RH1134" s="68"/>
      <c r="RI1134" s="68"/>
      <c r="RJ1134" s="68"/>
      <c r="RK1134" s="68"/>
      <c r="RL1134" s="68"/>
      <c r="RM1134" s="68"/>
      <c r="RN1134" s="68"/>
      <c r="RO1134" s="68"/>
      <c r="RP1134" s="68"/>
      <c r="RQ1134" s="68"/>
      <c r="RR1134" s="68"/>
      <c r="RS1134" s="68"/>
      <c r="RT1134" s="68"/>
      <c r="RU1134" s="68"/>
      <c r="RV1134" s="68"/>
      <c r="RW1134" s="68"/>
      <c r="RX1134" s="68"/>
      <c r="RY1134" s="68"/>
      <c r="RZ1134" s="68"/>
      <c r="SA1134" s="68"/>
      <c r="SB1134" s="68"/>
      <c r="SC1134" s="68"/>
      <c r="SD1134" s="68"/>
      <c r="SE1134" s="68"/>
      <c r="SF1134" s="68"/>
      <c r="SG1134" s="68"/>
      <c r="SH1134" s="68"/>
      <c r="SI1134" s="68"/>
      <c r="SJ1134" s="68"/>
      <c r="SK1134" s="68"/>
      <c r="SL1134" s="68"/>
      <c r="SM1134" s="68"/>
      <c r="SN1134" s="68"/>
      <c r="SO1134" s="68"/>
      <c r="SP1134" s="68"/>
      <c r="SQ1134" s="68"/>
      <c r="SR1134" s="68"/>
      <c r="SS1134" s="68"/>
      <c r="ST1134" s="68"/>
      <c r="SU1134" s="68"/>
      <c r="SV1134" s="68"/>
      <c r="SW1134" s="68"/>
      <c r="SX1134" s="68"/>
    </row>
    <row r="1135" spans="1:518" ht="16.5" customHeight="1" x14ac:dyDescent="0.2">
      <c r="A1135" s="20">
        <v>527</v>
      </c>
      <c r="B1135" s="20" t="s">
        <v>62</v>
      </c>
      <c r="C1135" s="20" t="s">
        <v>915</v>
      </c>
      <c r="D1135" s="20" t="s">
        <v>38</v>
      </c>
      <c r="E1135" s="20" t="s">
        <v>1345</v>
      </c>
      <c r="F1135" s="22" t="s">
        <v>953</v>
      </c>
      <c r="G1135" s="20" t="s">
        <v>84</v>
      </c>
      <c r="H1135" s="20" t="s">
        <v>35</v>
      </c>
      <c r="I1135" s="20" t="s">
        <v>81</v>
      </c>
      <c r="J1135" s="22" t="s">
        <v>915</v>
      </c>
      <c r="K1135" s="20"/>
      <c r="L1135" s="20"/>
      <c r="M1135" s="20"/>
      <c r="N1135" s="20"/>
      <c r="O1135" s="23"/>
      <c r="P1135" s="23">
        <v>2750000</v>
      </c>
      <c r="Q1135" s="24">
        <v>1</v>
      </c>
      <c r="R1135" s="25">
        <v>45748</v>
      </c>
      <c r="S1135" s="20" t="s">
        <v>83</v>
      </c>
      <c r="T1135" s="26">
        <f t="shared" si="19"/>
        <v>2750000</v>
      </c>
      <c r="U1135" s="27" t="s">
        <v>100</v>
      </c>
      <c r="V1135" s="27" t="s">
        <v>100</v>
      </c>
      <c r="W1135" s="68"/>
      <c r="X1135" s="68"/>
      <c r="Y1135" s="68"/>
      <c r="Z1135" s="68"/>
      <c r="AA1135" s="68"/>
      <c r="AB1135" s="68"/>
      <c r="AC1135" s="68"/>
      <c r="AD1135" s="68"/>
      <c r="AE1135" s="68"/>
      <c r="AF1135" s="68"/>
      <c r="AG1135" s="68"/>
      <c r="AH1135" s="68"/>
      <c r="AI1135" s="68"/>
      <c r="AJ1135" s="68"/>
      <c r="AK1135" s="68"/>
      <c r="AL1135" s="68"/>
      <c r="AM1135" s="68"/>
      <c r="AN1135" s="68"/>
      <c r="AO1135" s="68"/>
      <c r="AP1135" s="68"/>
      <c r="AQ1135" s="68"/>
      <c r="AR1135" s="68"/>
      <c r="AS1135" s="68"/>
      <c r="AT1135" s="68"/>
      <c r="AU1135" s="68"/>
      <c r="AV1135" s="68"/>
      <c r="AW1135" s="68"/>
      <c r="AX1135" s="68"/>
      <c r="AY1135" s="68"/>
      <c r="AZ1135" s="68"/>
      <c r="BA1135" s="68"/>
      <c r="BB1135" s="68"/>
      <c r="BC1135" s="68"/>
      <c r="BD1135" s="68"/>
      <c r="BE1135" s="68"/>
      <c r="BF1135" s="68"/>
      <c r="BG1135" s="68"/>
      <c r="BH1135" s="68"/>
      <c r="BI1135" s="68"/>
      <c r="BJ1135" s="68"/>
      <c r="BK1135" s="68"/>
      <c r="BL1135" s="68"/>
      <c r="BM1135" s="68"/>
      <c r="BN1135" s="68"/>
      <c r="BO1135" s="68"/>
      <c r="BP1135" s="68"/>
      <c r="BQ1135" s="68"/>
      <c r="BR1135" s="68"/>
      <c r="BS1135" s="68"/>
      <c r="BT1135" s="68"/>
      <c r="BU1135" s="68"/>
      <c r="BV1135" s="68"/>
      <c r="BW1135" s="68"/>
      <c r="BX1135" s="68"/>
      <c r="BY1135" s="68"/>
      <c r="BZ1135" s="68"/>
      <c r="CA1135" s="68"/>
      <c r="CB1135" s="68"/>
      <c r="CC1135" s="68"/>
      <c r="CD1135" s="68"/>
      <c r="CE1135" s="68"/>
      <c r="CF1135" s="68"/>
      <c r="CG1135" s="68"/>
      <c r="CH1135" s="68"/>
      <c r="CI1135" s="68"/>
      <c r="CJ1135" s="68"/>
      <c r="CK1135" s="68"/>
      <c r="CL1135" s="68"/>
      <c r="CM1135" s="68"/>
      <c r="CN1135" s="68"/>
      <c r="CO1135" s="68"/>
      <c r="CP1135" s="68"/>
      <c r="CQ1135" s="68"/>
      <c r="CR1135" s="68"/>
      <c r="CS1135" s="68"/>
      <c r="CT1135" s="68"/>
      <c r="CU1135" s="68"/>
      <c r="CV1135" s="68"/>
      <c r="CW1135" s="68"/>
      <c r="CX1135" s="68"/>
      <c r="CY1135" s="68"/>
      <c r="CZ1135" s="68"/>
      <c r="DA1135" s="68"/>
      <c r="DB1135" s="68"/>
      <c r="DC1135" s="68"/>
      <c r="DD1135" s="68"/>
      <c r="DE1135" s="68"/>
      <c r="DF1135" s="68"/>
      <c r="DG1135" s="68"/>
      <c r="DH1135" s="68"/>
      <c r="DI1135" s="68"/>
      <c r="DJ1135" s="68"/>
      <c r="DK1135" s="68"/>
      <c r="DL1135" s="68"/>
      <c r="DM1135" s="68"/>
      <c r="DN1135" s="68"/>
      <c r="DO1135" s="68"/>
      <c r="DP1135" s="68"/>
      <c r="DQ1135" s="68"/>
      <c r="DR1135" s="68"/>
      <c r="DS1135" s="68"/>
      <c r="DT1135" s="68"/>
      <c r="DU1135" s="68"/>
      <c r="DV1135" s="68"/>
      <c r="DW1135" s="68"/>
      <c r="DX1135" s="68"/>
      <c r="DY1135" s="68"/>
      <c r="DZ1135" s="68"/>
      <c r="EA1135" s="68"/>
      <c r="EB1135" s="68"/>
      <c r="EC1135" s="68"/>
      <c r="ED1135" s="68"/>
      <c r="EE1135" s="68"/>
      <c r="EF1135" s="68"/>
      <c r="EG1135" s="68"/>
      <c r="EH1135" s="68"/>
      <c r="EI1135" s="68"/>
      <c r="EJ1135" s="68"/>
      <c r="EK1135" s="68"/>
      <c r="EL1135" s="68"/>
      <c r="EM1135" s="68"/>
      <c r="EN1135" s="68"/>
      <c r="EO1135" s="68"/>
      <c r="EP1135" s="68"/>
      <c r="EQ1135" s="68"/>
      <c r="ER1135" s="68"/>
      <c r="ES1135" s="68"/>
      <c r="ET1135" s="68"/>
      <c r="EU1135" s="68"/>
      <c r="EV1135" s="68"/>
      <c r="EW1135" s="68"/>
      <c r="EX1135" s="68"/>
      <c r="EY1135" s="68"/>
      <c r="EZ1135" s="68"/>
      <c r="FA1135" s="68"/>
      <c r="FB1135" s="68"/>
      <c r="FC1135" s="68"/>
      <c r="FD1135" s="68"/>
      <c r="FE1135" s="68"/>
      <c r="FF1135" s="68"/>
      <c r="FG1135" s="68"/>
      <c r="FH1135" s="68"/>
      <c r="FI1135" s="68"/>
      <c r="FJ1135" s="68"/>
      <c r="FK1135" s="68"/>
      <c r="FL1135" s="68"/>
      <c r="FM1135" s="68"/>
      <c r="FN1135" s="68"/>
      <c r="FO1135" s="68"/>
      <c r="FP1135" s="68"/>
      <c r="FQ1135" s="68"/>
      <c r="FR1135" s="68"/>
      <c r="FS1135" s="68"/>
      <c r="FT1135" s="68"/>
      <c r="FU1135" s="68"/>
      <c r="FV1135" s="68"/>
      <c r="FW1135" s="68"/>
      <c r="FX1135" s="68"/>
      <c r="FY1135" s="68"/>
      <c r="FZ1135" s="68"/>
      <c r="GA1135" s="68"/>
      <c r="GB1135" s="68"/>
      <c r="GC1135" s="68"/>
      <c r="GD1135" s="68"/>
      <c r="GE1135" s="68"/>
      <c r="GF1135" s="68"/>
      <c r="GG1135" s="68"/>
      <c r="GH1135" s="68"/>
      <c r="GI1135" s="68"/>
      <c r="GJ1135" s="68"/>
      <c r="GK1135" s="68"/>
      <c r="GL1135" s="68"/>
      <c r="GM1135" s="68"/>
      <c r="GN1135" s="68"/>
      <c r="GO1135" s="68"/>
      <c r="GP1135" s="68"/>
      <c r="GQ1135" s="68"/>
      <c r="GR1135" s="68"/>
      <c r="GS1135" s="68"/>
      <c r="GT1135" s="68"/>
      <c r="GU1135" s="68"/>
      <c r="GV1135" s="68"/>
      <c r="GW1135" s="68"/>
      <c r="GX1135" s="68"/>
      <c r="GY1135" s="68"/>
      <c r="GZ1135" s="68"/>
      <c r="HA1135" s="68"/>
      <c r="HB1135" s="68"/>
      <c r="HC1135" s="68"/>
      <c r="HD1135" s="68"/>
      <c r="HE1135" s="68"/>
      <c r="HF1135" s="68"/>
      <c r="HG1135" s="68"/>
      <c r="HH1135" s="68"/>
      <c r="HI1135" s="68"/>
      <c r="HJ1135" s="68"/>
      <c r="HK1135" s="68"/>
      <c r="HL1135" s="68"/>
      <c r="HM1135" s="68"/>
      <c r="HN1135" s="68"/>
      <c r="HO1135" s="68"/>
      <c r="HP1135" s="68"/>
      <c r="HQ1135" s="68"/>
      <c r="HR1135" s="68"/>
      <c r="HS1135" s="68"/>
      <c r="HT1135" s="68"/>
      <c r="HU1135" s="68"/>
      <c r="HV1135" s="68"/>
      <c r="HW1135" s="68"/>
      <c r="HX1135" s="68"/>
      <c r="HY1135" s="68"/>
      <c r="HZ1135" s="68"/>
      <c r="IA1135" s="68"/>
      <c r="IB1135" s="68"/>
      <c r="IC1135" s="68"/>
      <c r="ID1135" s="68"/>
      <c r="IE1135" s="68"/>
      <c r="IF1135" s="68"/>
      <c r="IG1135" s="68"/>
      <c r="IH1135" s="68"/>
      <c r="II1135" s="68"/>
      <c r="IJ1135" s="68"/>
      <c r="IK1135" s="68"/>
      <c r="IL1135" s="68"/>
      <c r="IM1135" s="68"/>
      <c r="IN1135" s="68"/>
      <c r="IO1135" s="68"/>
      <c r="IP1135" s="68"/>
      <c r="IQ1135" s="68"/>
      <c r="IR1135" s="68"/>
      <c r="IS1135" s="68"/>
      <c r="IT1135" s="68"/>
      <c r="IU1135" s="68"/>
      <c r="IV1135" s="68"/>
      <c r="IW1135" s="68"/>
      <c r="IX1135" s="68"/>
      <c r="IY1135" s="68"/>
      <c r="IZ1135" s="68"/>
      <c r="JA1135" s="68"/>
      <c r="JB1135" s="68"/>
      <c r="JC1135" s="68"/>
      <c r="JD1135" s="68"/>
      <c r="JE1135" s="68"/>
      <c r="JF1135" s="68"/>
      <c r="JG1135" s="68"/>
      <c r="JH1135" s="68"/>
      <c r="JI1135" s="68"/>
      <c r="JJ1135" s="68"/>
      <c r="JK1135" s="68"/>
      <c r="JL1135" s="68"/>
      <c r="JM1135" s="68"/>
      <c r="JN1135" s="68"/>
      <c r="JO1135" s="68"/>
      <c r="JP1135" s="68"/>
      <c r="JQ1135" s="68"/>
      <c r="JR1135" s="68"/>
      <c r="JS1135" s="68"/>
      <c r="JT1135" s="68"/>
      <c r="JU1135" s="68"/>
      <c r="JV1135" s="68"/>
      <c r="JW1135" s="68"/>
      <c r="JX1135" s="68"/>
      <c r="JY1135" s="68"/>
      <c r="JZ1135" s="68"/>
      <c r="KA1135" s="68"/>
      <c r="KB1135" s="68"/>
      <c r="KC1135" s="68"/>
      <c r="KD1135" s="68"/>
      <c r="KE1135" s="68"/>
      <c r="KF1135" s="68"/>
      <c r="KG1135" s="68"/>
      <c r="KH1135" s="68"/>
      <c r="KI1135" s="68"/>
      <c r="KJ1135" s="68"/>
      <c r="KK1135" s="68"/>
      <c r="KL1135" s="68"/>
      <c r="KM1135" s="68"/>
      <c r="KN1135" s="68"/>
      <c r="KO1135" s="68"/>
      <c r="KP1135" s="68"/>
      <c r="KQ1135" s="68"/>
      <c r="KR1135" s="68"/>
      <c r="KS1135" s="68"/>
      <c r="KT1135" s="68"/>
      <c r="KU1135" s="68"/>
      <c r="KV1135" s="68"/>
      <c r="KW1135" s="68"/>
      <c r="KX1135" s="68"/>
      <c r="KY1135" s="68"/>
      <c r="KZ1135" s="68"/>
      <c r="LA1135" s="68"/>
      <c r="LB1135" s="68"/>
      <c r="LC1135" s="68"/>
      <c r="LD1135" s="68"/>
      <c r="LE1135" s="68"/>
      <c r="LF1135" s="68"/>
      <c r="LG1135" s="68"/>
      <c r="LH1135" s="68"/>
      <c r="LI1135" s="68"/>
      <c r="LJ1135" s="68"/>
      <c r="LK1135" s="68"/>
      <c r="LL1135" s="68"/>
      <c r="LM1135" s="68"/>
      <c r="LN1135" s="68"/>
      <c r="LO1135" s="68"/>
      <c r="LP1135" s="68"/>
      <c r="LQ1135" s="68"/>
      <c r="LR1135" s="68"/>
      <c r="LS1135" s="68"/>
      <c r="LT1135" s="68"/>
      <c r="LU1135" s="68"/>
      <c r="LV1135" s="68"/>
      <c r="LW1135" s="68"/>
      <c r="LX1135" s="68"/>
      <c r="LY1135" s="68"/>
      <c r="LZ1135" s="68"/>
      <c r="MA1135" s="68"/>
      <c r="MB1135" s="68"/>
      <c r="MC1135" s="68"/>
      <c r="MD1135" s="68"/>
      <c r="ME1135" s="68"/>
      <c r="MF1135" s="68"/>
      <c r="MG1135" s="68"/>
      <c r="MH1135" s="68"/>
      <c r="MI1135" s="68"/>
      <c r="MJ1135" s="68"/>
      <c r="MK1135" s="68"/>
      <c r="ML1135" s="68"/>
      <c r="MM1135" s="68"/>
      <c r="MN1135" s="68"/>
      <c r="MO1135" s="68"/>
      <c r="MP1135" s="68"/>
      <c r="MQ1135" s="68"/>
      <c r="MR1135" s="68"/>
      <c r="MS1135" s="68"/>
      <c r="MT1135" s="68"/>
      <c r="MU1135" s="68"/>
      <c r="MV1135" s="68"/>
      <c r="MW1135" s="68"/>
      <c r="MX1135" s="68"/>
      <c r="MY1135" s="68"/>
      <c r="MZ1135" s="68"/>
      <c r="NA1135" s="68"/>
      <c r="NB1135" s="68"/>
      <c r="NC1135" s="68"/>
      <c r="ND1135" s="68"/>
      <c r="NE1135" s="68"/>
      <c r="NF1135" s="68"/>
      <c r="NG1135" s="68"/>
      <c r="NH1135" s="68"/>
      <c r="NI1135" s="68"/>
      <c r="NJ1135" s="68"/>
      <c r="NK1135" s="68"/>
      <c r="NL1135" s="68"/>
      <c r="NM1135" s="68"/>
      <c r="NN1135" s="68"/>
      <c r="NO1135" s="68"/>
      <c r="NP1135" s="68"/>
      <c r="NQ1135" s="68"/>
      <c r="NR1135" s="68"/>
      <c r="NS1135" s="68"/>
      <c r="NT1135" s="68"/>
      <c r="NU1135" s="68"/>
      <c r="NV1135" s="68"/>
      <c r="NW1135" s="68"/>
      <c r="NX1135" s="68"/>
      <c r="NY1135" s="68"/>
      <c r="NZ1135" s="68"/>
      <c r="OA1135" s="68"/>
      <c r="OB1135" s="68"/>
      <c r="OC1135" s="68"/>
      <c r="OD1135" s="68"/>
      <c r="OE1135" s="68"/>
      <c r="OF1135" s="68"/>
      <c r="OG1135" s="68"/>
      <c r="OH1135" s="68"/>
      <c r="OI1135" s="68"/>
      <c r="OJ1135" s="68"/>
      <c r="OK1135" s="68"/>
      <c r="OL1135" s="68"/>
      <c r="OM1135" s="68"/>
      <c r="ON1135" s="68"/>
      <c r="OO1135" s="68"/>
      <c r="OP1135" s="68"/>
      <c r="OQ1135" s="68"/>
      <c r="OR1135" s="68"/>
      <c r="OS1135" s="68"/>
      <c r="OT1135" s="68"/>
      <c r="OU1135" s="68"/>
      <c r="OV1135" s="68"/>
      <c r="OW1135" s="68"/>
      <c r="OX1135" s="68"/>
      <c r="OY1135" s="68"/>
      <c r="OZ1135" s="68"/>
      <c r="PA1135" s="68"/>
      <c r="PB1135" s="68"/>
      <c r="PC1135" s="68"/>
      <c r="PD1135" s="68"/>
      <c r="PE1135" s="68"/>
      <c r="PF1135" s="68"/>
      <c r="PG1135" s="68"/>
      <c r="PH1135" s="68"/>
      <c r="PI1135" s="68"/>
      <c r="PJ1135" s="68"/>
      <c r="PK1135" s="68"/>
      <c r="PL1135" s="68"/>
      <c r="PM1135" s="68"/>
      <c r="PN1135" s="68"/>
      <c r="PO1135" s="68"/>
      <c r="PP1135" s="68"/>
      <c r="PQ1135" s="68"/>
      <c r="PR1135" s="68"/>
      <c r="PS1135" s="68"/>
      <c r="PT1135" s="68"/>
      <c r="PU1135" s="68"/>
      <c r="PV1135" s="68"/>
      <c r="PW1135" s="68"/>
      <c r="PX1135" s="68"/>
      <c r="PY1135" s="68"/>
      <c r="PZ1135" s="68"/>
      <c r="QA1135" s="68"/>
      <c r="QB1135" s="68"/>
      <c r="QC1135" s="68"/>
      <c r="QD1135" s="68"/>
      <c r="QE1135" s="68"/>
      <c r="QF1135" s="68"/>
      <c r="QG1135" s="68"/>
      <c r="QH1135" s="68"/>
      <c r="QI1135" s="68"/>
      <c r="QJ1135" s="68"/>
      <c r="QK1135" s="68"/>
      <c r="QL1135" s="68"/>
      <c r="QM1135" s="68"/>
      <c r="QN1135" s="68"/>
      <c r="QO1135" s="68"/>
      <c r="QP1135" s="68"/>
      <c r="QQ1135" s="68"/>
      <c r="QR1135" s="68"/>
      <c r="QS1135" s="68"/>
      <c r="QT1135" s="68"/>
      <c r="QU1135" s="68"/>
      <c r="QV1135" s="68"/>
      <c r="QW1135" s="68"/>
      <c r="QX1135" s="68"/>
      <c r="QY1135" s="68"/>
      <c r="QZ1135" s="68"/>
      <c r="RA1135" s="68"/>
      <c r="RB1135" s="68"/>
      <c r="RC1135" s="68"/>
      <c r="RD1135" s="68"/>
      <c r="RE1135" s="68"/>
      <c r="RF1135" s="68"/>
      <c r="RG1135" s="68"/>
      <c r="RH1135" s="68"/>
      <c r="RI1135" s="68"/>
      <c r="RJ1135" s="68"/>
      <c r="RK1135" s="68"/>
      <c r="RL1135" s="68"/>
      <c r="RM1135" s="68"/>
      <c r="RN1135" s="68"/>
      <c r="RO1135" s="68"/>
      <c r="RP1135" s="68"/>
      <c r="RQ1135" s="68"/>
      <c r="RR1135" s="68"/>
      <c r="RS1135" s="68"/>
      <c r="RT1135" s="68"/>
      <c r="RU1135" s="68"/>
      <c r="RV1135" s="68"/>
      <c r="RW1135" s="68"/>
      <c r="RX1135" s="68"/>
      <c r="RY1135" s="68"/>
      <c r="RZ1135" s="68"/>
      <c r="SA1135" s="68"/>
      <c r="SB1135" s="68"/>
      <c r="SC1135" s="68"/>
      <c r="SD1135" s="68"/>
      <c r="SE1135" s="68"/>
      <c r="SF1135" s="68"/>
      <c r="SG1135" s="68"/>
      <c r="SH1135" s="68"/>
      <c r="SI1135" s="68"/>
      <c r="SJ1135" s="68"/>
      <c r="SK1135" s="68"/>
      <c r="SL1135" s="68"/>
      <c r="SM1135" s="68"/>
      <c r="SN1135" s="68"/>
      <c r="SO1135" s="68"/>
      <c r="SP1135" s="68"/>
      <c r="SQ1135" s="68"/>
      <c r="SR1135" s="68"/>
      <c r="SS1135" s="68"/>
      <c r="ST1135" s="68"/>
      <c r="SU1135" s="68"/>
      <c r="SV1135" s="68"/>
      <c r="SW1135" s="68"/>
      <c r="SX1135" s="68"/>
    </row>
    <row r="1136" spans="1:518" ht="16.5" customHeight="1" x14ac:dyDescent="0.2">
      <c r="A1136" s="20">
        <v>528</v>
      </c>
      <c r="B1136" s="20" t="s">
        <v>62</v>
      </c>
      <c r="C1136" s="20" t="s">
        <v>915</v>
      </c>
      <c r="D1136" s="20" t="s">
        <v>38</v>
      </c>
      <c r="E1136" s="20" t="s">
        <v>1345</v>
      </c>
      <c r="F1136" s="22" t="s">
        <v>953</v>
      </c>
      <c r="G1136" s="20" t="s">
        <v>84</v>
      </c>
      <c r="H1136" s="20" t="s">
        <v>35</v>
      </c>
      <c r="I1136" s="20" t="s">
        <v>81</v>
      </c>
      <c r="J1136" s="22" t="s">
        <v>915</v>
      </c>
      <c r="K1136" s="20"/>
      <c r="L1136" s="20"/>
      <c r="M1136" s="20"/>
      <c r="N1136" s="20"/>
      <c r="O1136" s="23"/>
      <c r="P1136" s="23">
        <v>2750000</v>
      </c>
      <c r="Q1136" s="24">
        <v>1</v>
      </c>
      <c r="R1136" s="25">
        <v>45778</v>
      </c>
      <c r="S1136" s="20" t="s">
        <v>83</v>
      </c>
      <c r="T1136" s="26">
        <f t="shared" si="19"/>
        <v>2750000</v>
      </c>
      <c r="U1136" s="27" t="s">
        <v>100</v>
      </c>
      <c r="V1136" s="27" t="s">
        <v>100</v>
      </c>
      <c r="W1136" s="68"/>
      <c r="X1136" s="68"/>
      <c r="Y1136" s="68"/>
      <c r="Z1136" s="68"/>
      <c r="AA1136" s="68"/>
      <c r="AB1136" s="68"/>
      <c r="AC1136" s="68"/>
      <c r="AD1136" s="68"/>
      <c r="AE1136" s="68"/>
      <c r="AF1136" s="68"/>
      <c r="AG1136" s="68"/>
      <c r="AH1136" s="68"/>
      <c r="AI1136" s="68"/>
      <c r="AJ1136" s="68"/>
      <c r="AK1136" s="68"/>
      <c r="AL1136" s="68"/>
      <c r="AM1136" s="68"/>
      <c r="AN1136" s="68"/>
      <c r="AO1136" s="68"/>
      <c r="AP1136" s="68"/>
      <c r="AQ1136" s="68"/>
      <c r="AR1136" s="68"/>
      <c r="AS1136" s="68"/>
      <c r="AT1136" s="68"/>
      <c r="AU1136" s="68"/>
      <c r="AV1136" s="68"/>
      <c r="AW1136" s="68"/>
      <c r="AX1136" s="68"/>
      <c r="AY1136" s="68"/>
      <c r="AZ1136" s="68"/>
      <c r="BA1136" s="68"/>
      <c r="BB1136" s="68"/>
      <c r="BC1136" s="68"/>
      <c r="BD1136" s="68"/>
      <c r="BE1136" s="68"/>
      <c r="BF1136" s="68"/>
      <c r="BG1136" s="68"/>
      <c r="BH1136" s="68"/>
      <c r="BI1136" s="68"/>
      <c r="BJ1136" s="68"/>
      <c r="BK1136" s="68"/>
      <c r="BL1136" s="68"/>
      <c r="BM1136" s="68"/>
      <c r="BN1136" s="68"/>
      <c r="BO1136" s="68"/>
      <c r="BP1136" s="68"/>
      <c r="BQ1136" s="68"/>
      <c r="BR1136" s="68"/>
      <c r="BS1136" s="68"/>
      <c r="BT1136" s="68"/>
      <c r="BU1136" s="68"/>
      <c r="BV1136" s="68"/>
      <c r="BW1136" s="68"/>
      <c r="BX1136" s="68"/>
      <c r="BY1136" s="68"/>
      <c r="BZ1136" s="68"/>
      <c r="CA1136" s="68"/>
      <c r="CB1136" s="68"/>
      <c r="CC1136" s="68"/>
      <c r="CD1136" s="68"/>
      <c r="CE1136" s="68"/>
      <c r="CF1136" s="68"/>
      <c r="CG1136" s="68"/>
      <c r="CH1136" s="68"/>
      <c r="CI1136" s="68"/>
      <c r="CJ1136" s="68"/>
      <c r="CK1136" s="68"/>
      <c r="CL1136" s="68"/>
      <c r="CM1136" s="68"/>
      <c r="CN1136" s="68"/>
      <c r="CO1136" s="68"/>
      <c r="CP1136" s="68"/>
      <c r="CQ1136" s="68"/>
      <c r="CR1136" s="68"/>
      <c r="CS1136" s="68"/>
      <c r="CT1136" s="68"/>
      <c r="CU1136" s="68"/>
      <c r="CV1136" s="68"/>
      <c r="CW1136" s="68"/>
      <c r="CX1136" s="68"/>
      <c r="CY1136" s="68"/>
      <c r="CZ1136" s="68"/>
      <c r="DA1136" s="68"/>
      <c r="DB1136" s="68"/>
      <c r="DC1136" s="68"/>
      <c r="DD1136" s="68"/>
      <c r="DE1136" s="68"/>
      <c r="DF1136" s="68"/>
      <c r="DG1136" s="68"/>
      <c r="DH1136" s="68"/>
      <c r="DI1136" s="68"/>
      <c r="DJ1136" s="68"/>
      <c r="DK1136" s="68"/>
      <c r="DL1136" s="68"/>
      <c r="DM1136" s="68"/>
      <c r="DN1136" s="68"/>
      <c r="DO1136" s="68"/>
      <c r="DP1136" s="68"/>
      <c r="DQ1136" s="68"/>
      <c r="DR1136" s="68"/>
      <c r="DS1136" s="68"/>
      <c r="DT1136" s="68"/>
      <c r="DU1136" s="68"/>
      <c r="DV1136" s="68"/>
      <c r="DW1136" s="68"/>
      <c r="DX1136" s="68"/>
      <c r="DY1136" s="68"/>
      <c r="DZ1136" s="68"/>
      <c r="EA1136" s="68"/>
      <c r="EB1136" s="68"/>
      <c r="EC1136" s="68"/>
      <c r="ED1136" s="68"/>
      <c r="EE1136" s="68"/>
      <c r="EF1136" s="68"/>
      <c r="EG1136" s="68"/>
      <c r="EH1136" s="68"/>
      <c r="EI1136" s="68"/>
      <c r="EJ1136" s="68"/>
      <c r="EK1136" s="68"/>
      <c r="EL1136" s="68"/>
      <c r="EM1136" s="68"/>
      <c r="EN1136" s="68"/>
      <c r="EO1136" s="68"/>
      <c r="EP1136" s="68"/>
      <c r="EQ1136" s="68"/>
      <c r="ER1136" s="68"/>
      <c r="ES1136" s="68"/>
      <c r="ET1136" s="68"/>
      <c r="EU1136" s="68"/>
      <c r="EV1136" s="68"/>
      <c r="EW1136" s="68"/>
      <c r="EX1136" s="68"/>
      <c r="EY1136" s="68"/>
      <c r="EZ1136" s="68"/>
      <c r="FA1136" s="68"/>
      <c r="FB1136" s="68"/>
      <c r="FC1136" s="68"/>
      <c r="FD1136" s="68"/>
      <c r="FE1136" s="68"/>
      <c r="FF1136" s="68"/>
      <c r="FG1136" s="68"/>
      <c r="FH1136" s="68"/>
      <c r="FI1136" s="68"/>
      <c r="FJ1136" s="68"/>
      <c r="FK1136" s="68"/>
      <c r="FL1136" s="68"/>
      <c r="FM1136" s="68"/>
      <c r="FN1136" s="68"/>
      <c r="FO1136" s="68"/>
      <c r="FP1136" s="68"/>
      <c r="FQ1136" s="68"/>
      <c r="FR1136" s="68"/>
      <c r="FS1136" s="68"/>
      <c r="FT1136" s="68"/>
      <c r="FU1136" s="68"/>
      <c r="FV1136" s="68"/>
      <c r="FW1136" s="68"/>
      <c r="FX1136" s="68"/>
      <c r="FY1136" s="68"/>
      <c r="FZ1136" s="68"/>
      <c r="GA1136" s="68"/>
      <c r="GB1136" s="68"/>
      <c r="GC1136" s="68"/>
      <c r="GD1136" s="68"/>
      <c r="GE1136" s="68"/>
      <c r="GF1136" s="68"/>
      <c r="GG1136" s="68"/>
      <c r="GH1136" s="68"/>
      <c r="GI1136" s="68"/>
      <c r="GJ1136" s="68"/>
      <c r="GK1136" s="68"/>
      <c r="GL1136" s="68"/>
      <c r="GM1136" s="68"/>
      <c r="GN1136" s="68"/>
      <c r="GO1136" s="68"/>
      <c r="GP1136" s="68"/>
      <c r="GQ1136" s="68"/>
      <c r="GR1136" s="68"/>
      <c r="GS1136" s="68"/>
      <c r="GT1136" s="68"/>
      <c r="GU1136" s="68"/>
      <c r="GV1136" s="68"/>
      <c r="GW1136" s="68"/>
      <c r="GX1136" s="68"/>
      <c r="GY1136" s="68"/>
      <c r="GZ1136" s="68"/>
      <c r="HA1136" s="68"/>
      <c r="HB1136" s="68"/>
      <c r="HC1136" s="68"/>
      <c r="HD1136" s="68"/>
      <c r="HE1136" s="68"/>
      <c r="HF1136" s="68"/>
      <c r="HG1136" s="68"/>
      <c r="HH1136" s="68"/>
      <c r="HI1136" s="68"/>
      <c r="HJ1136" s="68"/>
      <c r="HK1136" s="68"/>
      <c r="HL1136" s="68"/>
      <c r="HM1136" s="68"/>
      <c r="HN1136" s="68"/>
      <c r="HO1136" s="68"/>
      <c r="HP1136" s="68"/>
      <c r="HQ1136" s="68"/>
      <c r="HR1136" s="68"/>
      <c r="HS1136" s="68"/>
      <c r="HT1136" s="68"/>
      <c r="HU1136" s="68"/>
      <c r="HV1136" s="68"/>
      <c r="HW1136" s="68"/>
      <c r="HX1136" s="68"/>
      <c r="HY1136" s="68"/>
      <c r="HZ1136" s="68"/>
      <c r="IA1136" s="68"/>
      <c r="IB1136" s="68"/>
      <c r="IC1136" s="68"/>
      <c r="ID1136" s="68"/>
      <c r="IE1136" s="68"/>
      <c r="IF1136" s="68"/>
      <c r="IG1136" s="68"/>
      <c r="IH1136" s="68"/>
      <c r="II1136" s="68"/>
      <c r="IJ1136" s="68"/>
      <c r="IK1136" s="68"/>
      <c r="IL1136" s="68"/>
      <c r="IM1136" s="68"/>
      <c r="IN1136" s="68"/>
      <c r="IO1136" s="68"/>
      <c r="IP1136" s="68"/>
      <c r="IQ1136" s="68"/>
      <c r="IR1136" s="68"/>
      <c r="IS1136" s="68"/>
      <c r="IT1136" s="68"/>
      <c r="IU1136" s="68"/>
      <c r="IV1136" s="68"/>
      <c r="IW1136" s="68"/>
      <c r="IX1136" s="68"/>
      <c r="IY1136" s="68"/>
      <c r="IZ1136" s="68"/>
      <c r="JA1136" s="68"/>
      <c r="JB1136" s="68"/>
      <c r="JC1136" s="68"/>
      <c r="JD1136" s="68"/>
      <c r="JE1136" s="68"/>
      <c r="JF1136" s="68"/>
      <c r="JG1136" s="68"/>
      <c r="JH1136" s="68"/>
      <c r="JI1136" s="68"/>
      <c r="JJ1136" s="68"/>
      <c r="JK1136" s="68"/>
      <c r="JL1136" s="68"/>
      <c r="JM1136" s="68"/>
      <c r="JN1136" s="68"/>
      <c r="JO1136" s="68"/>
      <c r="JP1136" s="68"/>
      <c r="JQ1136" s="68"/>
      <c r="JR1136" s="68"/>
      <c r="JS1136" s="68"/>
      <c r="JT1136" s="68"/>
      <c r="JU1136" s="68"/>
      <c r="JV1136" s="68"/>
      <c r="JW1136" s="68"/>
      <c r="JX1136" s="68"/>
      <c r="JY1136" s="68"/>
      <c r="JZ1136" s="68"/>
      <c r="KA1136" s="68"/>
      <c r="KB1136" s="68"/>
      <c r="KC1136" s="68"/>
      <c r="KD1136" s="68"/>
      <c r="KE1136" s="68"/>
      <c r="KF1136" s="68"/>
      <c r="KG1136" s="68"/>
      <c r="KH1136" s="68"/>
      <c r="KI1136" s="68"/>
      <c r="KJ1136" s="68"/>
      <c r="KK1136" s="68"/>
      <c r="KL1136" s="68"/>
      <c r="KM1136" s="68"/>
      <c r="KN1136" s="68"/>
      <c r="KO1136" s="68"/>
      <c r="KP1136" s="68"/>
      <c r="KQ1136" s="68"/>
      <c r="KR1136" s="68"/>
      <c r="KS1136" s="68"/>
      <c r="KT1136" s="68"/>
      <c r="KU1136" s="68"/>
      <c r="KV1136" s="68"/>
      <c r="KW1136" s="68"/>
      <c r="KX1136" s="68"/>
      <c r="KY1136" s="68"/>
      <c r="KZ1136" s="68"/>
      <c r="LA1136" s="68"/>
      <c r="LB1136" s="68"/>
      <c r="LC1136" s="68"/>
      <c r="LD1136" s="68"/>
      <c r="LE1136" s="68"/>
      <c r="LF1136" s="68"/>
      <c r="LG1136" s="68"/>
      <c r="LH1136" s="68"/>
      <c r="LI1136" s="68"/>
      <c r="LJ1136" s="68"/>
      <c r="LK1136" s="68"/>
      <c r="LL1136" s="68"/>
      <c r="LM1136" s="68"/>
      <c r="LN1136" s="68"/>
      <c r="LO1136" s="68"/>
      <c r="LP1136" s="68"/>
      <c r="LQ1136" s="68"/>
      <c r="LR1136" s="68"/>
      <c r="LS1136" s="68"/>
      <c r="LT1136" s="68"/>
      <c r="LU1136" s="68"/>
      <c r="LV1136" s="68"/>
      <c r="LW1136" s="68"/>
      <c r="LX1136" s="68"/>
      <c r="LY1136" s="68"/>
      <c r="LZ1136" s="68"/>
      <c r="MA1136" s="68"/>
      <c r="MB1136" s="68"/>
      <c r="MC1136" s="68"/>
      <c r="MD1136" s="68"/>
      <c r="ME1136" s="68"/>
      <c r="MF1136" s="68"/>
      <c r="MG1136" s="68"/>
      <c r="MH1136" s="68"/>
      <c r="MI1136" s="68"/>
      <c r="MJ1136" s="68"/>
      <c r="MK1136" s="68"/>
      <c r="ML1136" s="68"/>
      <c r="MM1136" s="68"/>
      <c r="MN1136" s="68"/>
      <c r="MO1136" s="68"/>
      <c r="MP1136" s="68"/>
      <c r="MQ1136" s="68"/>
      <c r="MR1136" s="68"/>
      <c r="MS1136" s="68"/>
      <c r="MT1136" s="68"/>
      <c r="MU1136" s="68"/>
      <c r="MV1136" s="68"/>
      <c r="MW1136" s="68"/>
      <c r="MX1136" s="68"/>
      <c r="MY1136" s="68"/>
      <c r="MZ1136" s="68"/>
      <c r="NA1136" s="68"/>
      <c r="NB1136" s="68"/>
      <c r="NC1136" s="68"/>
      <c r="ND1136" s="68"/>
      <c r="NE1136" s="68"/>
      <c r="NF1136" s="68"/>
      <c r="NG1136" s="68"/>
      <c r="NH1136" s="68"/>
      <c r="NI1136" s="68"/>
      <c r="NJ1136" s="68"/>
      <c r="NK1136" s="68"/>
      <c r="NL1136" s="68"/>
      <c r="NM1136" s="68"/>
      <c r="NN1136" s="68"/>
      <c r="NO1136" s="68"/>
      <c r="NP1136" s="68"/>
      <c r="NQ1136" s="68"/>
      <c r="NR1136" s="68"/>
      <c r="NS1136" s="68"/>
      <c r="NT1136" s="68"/>
      <c r="NU1136" s="68"/>
      <c r="NV1136" s="68"/>
      <c r="NW1136" s="68"/>
      <c r="NX1136" s="68"/>
      <c r="NY1136" s="68"/>
      <c r="NZ1136" s="68"/>
      <c r="OA1136" s="68"/>
      <c r="OB1136" s="68"/>
      <c r="OC1136" s="68"/>
      <c r="OD1136" s="68"/>
      <c r="OE1136" s="68"/>
      <c r="OF1136" s="68"/>
      <c r="OG1136" s="68"/>
      <c r="OH1136" s="68"/>
      <c r="OI1136" s="68"/>
      <c r="OJ1136" s="68"/>
      <c r="OK1136" s="68"/>
      <c r="OL1136" s="68"/>
      <c r="OM1136" s="68"/>
      <c r="ON1136" s="68"/>
      <c r="OO1136" s="68"/>
      <c r="OP1136" s="68"/>
      <c r="OQ1136" s="68"/>
      <c r="OR1136" s="68"/>
      <c r="OS1136" s="68"/>
      <c r="OT1136" s="68"/>
      <c r="OU1136" s="68"/>
      <c r="OV1136" s="68"/>
      <c r="OW1136" s="68"/>
      <c r="OX1136" s="68"/>
      <c r="OY1136" s="68"/>
      <c r="OZ1136" s="68"/>
      <c r="PA1136" s="68"/>
      <c r="PB1136" s="68"/>
      <c r="PC1136" s="68"/>
      <c r="PD1136" s="68"/>
      <c r="PE1136" s="68"/>
      <c r="PF1136" s="68"/>
      <c r="PG1136" s="68"/>
      <c r="PH1136" s="68"/>
      <c r="PI1136" s="68"/>
      <c r="PJ1136" s="68"/>
      <c r="PK1136" s="68"/>
      <c r="PL1136" s="68"/>
      <c r="PM1136" s="68"/>
      <c r="PN1136" s="68"/>
      <c r="PO1136" s="68"/>
      <c r="PP1136" s="68"/>
      <c r="PQ1136" s="68"/>
      <c r="PR1136" s="68"/>
      <c r="PS1136" s="68"/>
      <c r="PT1136" s="68"/>
      <c r="PU1136" s="68"/>
      <c r="PV1136" s="68"/>
      <c r="PW1136" s="68"/>
      <c r="PX1136" s="68"/>
      <c r="PY1136" s="68"/>
      <c r="PZ1136" s="68"/>
      <c r="QA1136" s="68"/>
      <c r="QB1136" s="68"/>
      <c r="QC1136" s="68"/>
      <c r="QD1136" s="68"/>
      <c r="QE1136" s="68"/>
      <c r="QF1136" s="68"/>
      <c r="QG1136" s="68"/>
      <c r="QH1136" s="68"/>
      <c r="QI1136" s="68"/>
      <c r="QJ1136" s="68"/>
      <c r="QK1136" s="68"/>
      <c r="QL1136" s="68"/>
      <c r="QM1136" s="68"/>
      <c r="QN1136" s="68"/>
      <c r="QO1136" s="68"/>
      <c r="QP1136" s="68"/>
      <c r="QQ1136" s="68"/>
      <c r="QR1136" s="68"/>
      <c r="QS1136" s="68"/>
      <c r="QT1136" s="68"/>
      <c r="QU1136" s="68"/>
      <c r="QV1136" s="68"/>
      <c r="QW1136" s="68"/>
      <c r="QX1136" s="68"/>
      <c r="QY1136" s="68"/>
      <c r="QZ1136" s="68"/>
      <c r="RA1136" s="68"/>
      <c r="RB1136" s="68"/>
      <c r="RC1136" s="68"/>
      <c r="RD1136" s="68"/>
      <c r="RE1136" s="68"/>
      <c r="RF1136" s="68"/>
      <c r="RG1136" s="68"/>
      <c r="RH1136" s="68"/>
      <c r="RI1136" s="68"/>
      <c r="RJ1136" s="68"/>
      <c r="RK1136" s="68"/>
      <c r="RL1136" s="68"/>
      <c r="RM1136" s="68"/>
      <c r="RN1136" s="68"/>
      <c r="RO1136" s="68"/>
      <c r="RP1136" s="68"/>
      <c r="RQ1136" s="68"/>
      <c r="RR1136" s="68"/>
      <c r="RS1136" s="68"/>
      <c r="RT1136" s="68"/>
      <c r="RU1136" s="68"/>
      <c r="RV1136" s="68"/>
      <c r="RW1136" s="68"/>
      <c r="RX1136" s="68"/>
      <c r="RY1136" s="68"/>
      <c r="RZ1136" s="68"/>
      <c r="SA1136" s="68"/>
      <c r="SB1136" s="68"/>
      <c r="SC1136" s="68"/>
      <c r="SD1136" s="68"/>
      <c r="SE1136" s="68"/>
      <c r="SF1136" s="68"/>
      <c r="SG1136" s="68"/>
      <c r="SH1136" s="68"/>
      <c r="SI1136" s="68"/>
      <c r="SJ1136" s="68"/>
      <c r="SK1136" s="68"/>
      <c r="SL1136" s="68"/>
      <c r="SM1136" s="68"/>
      <c r="SN1136" s="68"/>
      <c r="SO1136" s="68"/>
      <c r="SP1136" s="68"/>
      <c r="SQ1136" s="68"/>
      <c r="SR1136" s="68"/>
      <c r="SS1136" s="68"/>
      <c r="ST1136" s="68"/>
      <c r="SU1136" s="68"/>
      <c r="SV1136" s="68"/>
      <c r="SW1136" s="68"/>
      <c r="SX1136" s="68"/>
    </row>
    <row r="1137" spans="1:518" ht="16.5" customHeight="1" x14ac:dyDescent="0.2">
      <c r="A1137" s="20">
        <v>529</v>
      </c>
      <c r="B1137" s="20" t="s">
        <v>62</v>
      </c>
      <c r="C1137" s="20" t="s">
        <v>915</v>
      </c>
      <c r="D1137" s="20" t="s">
        <v>38</v>
      </c>
      <c r="E1137" s="20" t="s">
        <v>1345</v>
      </c>
      <c r="F1137" s="22" t="s">
        <v>953</v>
      </c>
      <c r="G1137" s="20" t="s">
        <v>84</v>
      </c>
      <c r="H1137" s="20" t="s">
        <v>35</v>
      </c>
      <c r="I1137" s="20" t="s">
        <v>81</v>
      </c>
      <c r="J1137" s="22" t="s">
        <v>915</v>
      </c>
      <c r="K1137" s="20"/>
      <c r="L1137" s="20"/>
      <c r="M1137" s="20"/>
      <c r="N1137" s="20"/>
      <c r="O1137" s="23"/>
      <c r="P1137" s="23">
        <v>2750000</v>
      </c>
      <c r="Q1137" s="24">
        <v>1</v>
      </c>
      <c r="R1137" s="25">
        <v>45809</v>
      </c>
      <c r="S1137" s="20" t="s">
        <v>83</v>
      </c>
      <c r="T1137" s="26">
        <f t="shared" si="19"/>
        <v>2750000</v>
      </c>
      <c r="U1137" s="27" t="s">
        <v>100</v>
      </c>
      <c r="V1137" s="27" t="s">
        <v>100</v>
      </c>
      <c r="W1137" s="68"/>
      <c r="X1137" s="68"/>
      <c r="Y1137" s="68"/>
      <c r="Z1137" s="68"/>
      <c r="AA1137" s="68"/>
      <c r="AB1137" s="68"/>
      <c r="AC1137" s="68"/>
      <c r="AD1137" s="68"/>
      <c r="AE1137" s="68"/>
      <c r="AF1137" s="68"/>
      <c r="AG1137" s="68"/>
      <c r="AH1137" s="68"/>
      <c r="AI1137" s="68"/>
      <c r="AJ1137" s="68"/>
      <c r="AK1137" s="68"/>
      <c r="AL1137" s="68"/>
      <c r="AM1137" s="68"/>
      <c r="AN1137" s="68"/>
      <c r="AO1137" s="68"/>
      <c r="AP1137" s="68"/>
      <c r="AQ1137" s="68"/>
      <c r="AR1137" s="68"/>
      <c r="AS1137" s="68"/>
      <c r="AT1137" s="68"/>
      <c r="AU1137" s="68"/>
      <c r="AV1137" s="68"/>
      <c r="AW1137" s="68"/>
      <c r="AX1137" s="68"/>
      <c r="AY1137" s="68"/>
      <c r="AZ1137" s="68"/>
      <c r="BA1137" s="68"/>
      <c r="BB1137" s="68"/>
      <c r="BC1137" s="68"/>
      <c r="BD1137" s="68"/>
      <c r="BE1137" s="68"/>
      <c r="BF1137" s="68"/>
      <c r="BG1137" s="68"/>
      <c r="BH1137" s="68"/>
      <c r="BI1137" s="68"/>
      <c r="BJ1137" s="68"/>
      <c r="BK1137" s="68"/>
      <c r="BL1137" s="68"/>
      <c r="BM1137" s="68"/>
      <c r="BN1137" s="68"/>
      <c r="BO1137" s="68"/>
      <c r="BP1137" s="68"/>
      <c r="BQ1137" s="68"/>
      <c r="BR1137" s="68"/>
      <c r="BS1137" s="68"/>
      <c r="BT1137" s="68"/>
      <c r="BU1137" s="68"/>
      <c r="BV1137" s="68"/>
      <c r="BW1137" s="68"/>
      <c r="BX1137" s="68"/>
      <c r="BY1137" s="68"/>
      <c r="BZ1137" s="68"/>
      <c r="CA1137" s="68"/>
      <c r="CB1137" s="68"/>
      <c r="CC1137" s="68"/>
      <c r="CD1137" s="68"/>
      <c r="CE1137" s="68"/>
      <c r="CF1137" s="68"/>
      <c r="CG1137" s="68"/>
      <c r="CH1137" s="68"/>
      <c r="CI1137" s="68"/>
      <c r="CJ1137" s="68"/>
      <c r="CK1137" s="68"/>
      <c r="CL1137" s="68"/>
      <c r="CM1137" s="68"/>
      <c r="CN1137" s="68"/>
      <c r="CO1137" s="68"/>
      <c r="CP1137" s="68"/>
      <c r="CQ1137" s="68"/>
      <c r="CR1137" s="68"/>
      <c r="CS1137" s="68"/>
      <c r="CT1137" s="68"/>
      <c r="CU1137" s="68"/>
      <c r="CV1137" s="68"/>
      <c r="CW1137" s="68"/>
      <c r="CX1137" s="68"/>
      <c r="CY1137" s="68"/>
      <c r="CZ1137" s="68"/>
      <c r="DA1137" s="68"/>
      <c r="DB1137" s="68"/>
      <c r="DC1137" s="68"/>
      <c r="DD1137" s="68"/>
      <c r="DE1137" s="68"/>
      <c r="DF1137" s="68"/>
      <c r="DG1137" s="68"/>
      <c r="DH1137" s="68"/>
      <c r="DI1137" s="68"/>
      <c r="DJ1137" s="68"/>
      <c r="DK1137" s="68"/>
      <c r="DL1137" s="68"/>
      <c r="DM1137" s="68"/>
      <c r="DN1137" s="68"/>
      <c r="DO1137" s="68"/>
      <c r="DP1137" s="68"/>
      <c r="DQ1137" s="68"/>
      <c r="DR1137" s="68"/>
      <c r="DS1137" s="68"/>
      <c r="DT1137" s="68"/>
      <c r="DU1137" s="68"/>
      <c r="DV1137" s="68"/>
      <c r="DW1137" s="68"/>
      <c r="DX1137" s="68"/>
      <c r="DY1137" s="68"/>
      <c r="DZ1137" s="68"/>
      <c r="EA1137" s="68"/>
      <c r="EB1137" s="68"/>
      <c r="EC1137" s="68"/>
      <c r="ED1137" s="68"/>
      <c r="EE1137" s="68"/>
      <c r="EF1137" s="68"/>
      <c r="EG1137" s="68"/>
      <c r="EH1137" s="68"/>
      <c r="EI1137" s="68"/>
      <c r="EJ1137" s="68"/>
      <c r="EK1137" s="68"/>
      <c r="EL1137" s="68"/>
      <c r="EM1137" s="68"/>
      <c r="EN1137" s="68"/>
      <c r="EO1137" s="68"/>
      <c r="EP1137" s="68"/>
      <c r="EQ1137" s="68"/>
      <c r="ER1137" s="68"/>
      <c r="ES1137" s="68"/>
      <c r="ET1137" s="68"/>
      <c r="EU1137" s="68"/>
      <c r="EV1137" s="68"/>
      <c r="EW1137" s="68"/>
      <c r="EX1137" s="68"/>
      <c r="EY1137" s="68"/>
      <c r="EZ1137" s="68"/>
      <c r="FA1137" s="68"/>
      <c r="FB1137" s="68"/>
      <c r="FC1137" s="68"/>
      <c r="FD1137" s="68"/>
      <c r="FE1137" s="68"/>
      <c r="FF1137" s="68"/>
      <c r="FG1137" s="68"/>
      <c r="FH1137" s="68"/>
      <c r="FI1137" s="68"/>
      <c r="FJ1137" s="68"/>
      <c r="FK1137" s="68"/>
      <c r="FL1137" s="68"/>
      <c r="FM1137" s="68"/>
      <c r="FN1137" s="68"/>
      <c r="FO1137" s="68"/>
      <c r="FP1137" s="68"/>
      <c r="FQ1137" s="68"/>
      <c r="FR1137" s="68"/>
      <c r="FS1137" s="68"/>
      <c r="FT1137" s="68"/>
      <c r="FU1137" s="68"/>
      <c r="FV1137" s="68"/>
      <c r="FW1137" s="68"/>
      <c r="FX1137" s="68"/>
      <c r="FY1137" s="68"/>
      <c r="FZ1137" s="68"/>
      <c r="GA1137" s="68"/>
      <c r="GB1137" s="68"/>
      <c r="GC1137" s="68"/>
      <c r="GD1137" s="68"/>
      <c r="GE1137" s="68"/>
      <c r="GF1137" s="68"/>
      <c r="GG1137" s="68"/>
      <c r="GH1137" s="68"/>
      <c r="GI1137" s="68"/>
      <c r="GJ1137" s="68"/>
      <c r="GK1137" s="68"/>
      <c r="GL1137" s="68"/>
      <c r="GM1137" s="68"/>
      <c r="GN1137" s="68"/>
      <c r="GO1137" s="68"/>
      <c r="GP1137" s="68"/>
      <c r="GQ1137" s="68"/>
      <c r="GR1137" s="68"/>
      <c r="GS1137" s="68"/>
      <c r="GT1137" s="68"/>
      <c r="GU1137" s="68"/>
      <c r="GV1137" s="68"/>
      <c r="GW1137" s="68"/>
      <c r="GX1137" s="68"/>
      <c r="GY1137" s="68"/>
      <c r="GZ1137" s="68"/>
      <c r="HA1137" s="68"/>
      <c r="HB1137" s="68"/>
      <c r="HC1137" s="68"/>
      <c r="HD1137" s="68"/>
      <c r="HE1137" s="68"/>
      <c r="HF1137" s="68"/>
      <c r="HG1137" s="68"/>
      <c r="HH1137" s="68"/>
      <c r="HI1137" s="68"/>
      <c r="HJ1137" s="68"/>
      <c r="HK1137" s="68"/>
      <c r="HL1137" s="68"/>
      <c r="HM1137" s="68"/>
      <c r="HN1137" s="68"/>
      <c r="HO1137" s="68"/>
      <c r="HP1137" s="68"/>
      <c r="HQ1137" s="68"/>
      <c r="HR1137" s="68"/>
      <c r="HS1137" s="68"/>
      <c r="HT1137" s="68"/>
      <c r="HU1137" s="68"/>
      <c r="HV1137" s="68"/>
      <c r="HW1137" s="68"/>
      <c r="HX1137" s="68"/>
      <c r="HY1137" s="68"/>
      <c r="HZ1137" s="68"/>
      <c r="IA1137" s="68"/>
      <c r="IB1137" s="68"/>
      <c r="IC1137" s="68"/>
      <c r="ID1137" s="68"/>
      <c r="IE1137" s="68"/>
      <c r="IF1137" s="68"/>
      <c r="IG1137" s="68"/>
      <c r="IH1137" s="68"/>
      <c r="II1137" s="68"/>
      <c r="IJ1137" s="68"/>
      <c r="IK1137" s="68"/>
      <c r="IL1137" s="68"/>
      <c r="IM1137" s="68"/>
      <c r="IN1137" s="68"/>
      <c r="IO1137" s="68"/>
      <c r="IP1137" s="68"/>
      <c r="IQ1137" s="68"/>
      <c r="IR1137" s="68"/>
      <c r="IS1137" s="68"/>
      <c r="IT1137" s="68"/>
      <c r="IU1137" s="68"/>
      <c r="IV1137" s="68"/>
      <c r="IW1137" s="68"/>
      <c r="IX1137" s="68"/>
      <c r="IY1137" s="68"/>
      <c r="IZ1137" s="68"/>
      <c r="JA1137" s="68"/>
      <c r="JB1137" s="68"/>
      <c r="JC1137" s="68"/>
      <c r="JD1137" s="68"/>
      <c r="JE1137" s="68"/>
      <c r="JF1137" s="68"/>
      <c r="JG1137" s="68"/>
      <c r="JH1137" s="68"/>
      <c r="JI1137" s="68"/>
      <c r="JJ1137" s="68"/>
      <c r="JK1137" s="68"/>
      <c r="JL1137" s="68"/>
      <c r="JM1137" s="68"/>
      <c r="JN1137" s="68"/>
      <c r="JO1137" s="68"/>
      <c r="JP1137" s="68"/>
      <c r="JQ1137" s="68"/>
      <c r="JR1137" s="68"/>
      <c r="JS1137" s="68"/>
      <c r="JT1137" s="68"/>
      <c r="JU1137" s="68"/>
      <c r="JV1137" s="68"/>
      <c r="JW1137" s="68"/>
      <c r="JX1137" s="68"/>
      <c r="JY1137" s="68"/>
      <c r="JZ1137" s="68"/>
      <c r="KA1137" s="68"/>
      <c r="KB1137" s="68"/>
      <c r="KC1137" s="68"/>
      <c r="KD1137" s="68"/>
      <c r="KE1137" s="68"/>
      <c r="KF1137" s="68"/>
      <c r="KG1137" s="68"/>
      <c r="KH1137" s="68"/>
      <c r="KI1137" s="68"/>
      <c r="KJ1137" s="68"/>
      <c r="KK1137" s="68"/>
      <c r="KL1137" s="68"/>
      <c r="KM1137" s="68"/>
      <c r="KN1137" s="68"/>
      <c r="KO1137" s="68"/>
      <c r="KP1137" s="68"/>
      <c r="KQ1137" s="68"/>
      <c r="KR1137" s="68"/>
      <c r="KS1137" s="68"/>
      <c r="KT1137" s="68"/>
      <c r="KU1137" s="68"/>
      <c r="KV1137" s="68"/>
      <c r="KW1137" s="68"/>
      <c r="KX1137" s="68"/>
      <c r="KY1137" s="68"/>
      <c r="KZ1137" s="68"/>
      <c r="LA1137" s="68"/>
      <c r="LB1137" s="68"/>
      <c r="LC1137" s="68"/>
      <c r="LD1137" s="68"/>
      <c r="LE1137" s="68"/>
      <c r="LF1137" s="68"/>
      <c r="LG1137" s="68"/>
      <c r="LH1137" s="68"/>
      <c r="LI1137" s="68"/>
      <c r="LJ1137" s="68"/>
      <c r="LK1137" s="68"/>
      <c r="LL1137" s="68"/>
      <c r="LM1137" s="68"/>
      <c r="LN1137" s="68"/>
      <c r="LO1137" s="68"/>
      <c r="LP1137" s="68"/>
      <c r="LQ1137" s="68"/>
      <c r="LR1137" s="68"/>
      <c r="LS1137" s="68"/>
      <c r="LT1137" s="68"/>
      <c r="LU1137" s="68"/>
      <c r="LV1137" s="68"/>
      <c r="LW1137" s="68"/>
      <c r="LX1137" s="68"/>
      <c r="LY1137" s="68"/>
      <c r="LZ1137" s="68"/>
      <c r="MA1137" s="68"/>
      <c r="MB1137" s="68"/>
      <c r="MC1137" s="68"/>
      <c r="MD1137" s="68"/>
      <c r="ME1137" s="68"/>
      <c r="MF1137" s="68"/>
      <c r="MG1137" s="68"/>
      <c r="MH1137" s="68"/>
      <c r="MI1137" s="68"/>
      <c r="MJ1137" s="68"/>
      <c r="MK1137" s="68"/>
      <c r="ML1137" s="68"/>
      <c r="MM1137" s="68"/>
      <c r="MN1137" s="68"/>
      <c r="MO1137" s="68"/>
      <c r="MP1137" s="68"/>
      <c r="MQ1137" s="68"/>
      <c r="MR1137" s="68"/>
      <c r="MS1137" s="68"/>
      <c r="MT1137" s="68"/>
      <c r="MU1137" s="68"/>
      <c r="MV1137" s="68"/>
      <c r="MW1137" s="68"/>
      <c r="MX1137" s="68"/>
      <c r="MY1137" s="68"/>
      <c r="MZ1137" s="68"/>
      <c r="NA1137" s="68"/>
      <c r="NB1137" s="68"/>
      <c r="NC1137" s="68"/>
      <c r="ND1137" s="68"/>
      <c r="NE1137" s="68"/>
      <c r="NF1137" s="68"/>
      <c r="NG1137" s="68"/>
      <c r="NH1137" s="68"/>
      <c r="NI1137" s="68"/>
      <c r="NJ1137" s="68"/>
      <c r="NK1137" s="68"/>
      <c r="NL1137" s="68"/>
      <c r="NM1137" s="68"/>
      <c r="NN1137" s="68"/>
      <c r="NO1137" s="68"/>
      <c r="NP1137" s="68"/>
      <c r="NQ1137" s="68"/>
      <c r="NR1137" s="68"/>
      <c r="NS1137" s="68"/>
      <c r="NT1137" s="68"/>
      <c r="NU1137" s="68"/>
      <c r="NV1137" s="68"/>
      <c r="NW1137" s="68"/>
      <c r="NX1137" s="68"/>
      <c r="NY1137" s="68"/>
      <c r="NZ1137" s="68"/>
      <c r="OA1137" s="68"/>
      <c r="OB1137" s="68"/>
      <c r="OC1137" s="68"/>
      <c r="OD1137" s="68"/>
      <c r="OE1137" s="68"/>
      <c r="OF1137" s="68"/>
      <c r="OG1137" s="68"/>
      <c r="OH1137" s="68"/>
      <c r="OI1137" s="68"/>
      <c r="OJ1137" s="68"/>
      <c r="OK1137" s="68"/>
      <c r="OL1137" s="68"/>
      <c r="OM1137" s="68"/>
      <c r="ON1137" s="68"/>
      <c r="OO1137" s="68"/>
      <c r="OP1137" s="68"/>
      <c r="OQ1137" s="68"/>
      <c r="OR1137" s="68"/>
      <c r="OS1137" s="68"/>
      <c r="OT1137" s="68"/>
      <c r="OU1137" s="68"/>
      <c r="OV1137" s="68"/>
      <c r="OW1137" s="68"/>
      <c r="OX1137" s="68"/>
      <c r="OY1137" s="68"/>
      <c r="OZ1137" s="68"/>
      <c r="PA1137" s="68"/>
      <c r="PB1137" s="68"/>
      <c r="PC1137" s="68"/>
      <c r="PD1137" s="68"/>
      <c r="PE1137" s="68"/>
      <c r="PF1137" s="68"/>
      <c r="PG1137" s="68"/>
      <c r="PH1137" s="68"/>
      <c r="PI1137" s="68"/>
      <c r="PJ1137" s="68"/>
      <c r="PK1137" s="68"/>
      <c r="PL1137" s="68"/>
      <c r="PM1137" s="68"/>
      <c r="PN1137" s="68"/>
      <c r="PO1137" s="68"/>
      <c r="PP1137" s="68"/>
      <c r="PQ1137" s="68"/>
      <c r="PR1137" s="68"/>
      <c r="PS1137" s="68"/>
      <c r="PT1137" s="68"/>
      <c r="PU1137" s="68"/>
      <c r="PV1137" s="68"/>
      <c r="PW1137" s="68"/>
      <c r="PX1137" s="68"/>
      <c r="PY1137" s="68"/>
      <c r="PZ1137" s="68"/>
      <c r="QA1137" s="68"/>
      <c r="QB1137" s="68"/>
      <c r="QC1137" s="68"/>
      <c r="QD1137" s="68"/>
      <c r="QE1137" s="68"/>
      <c r="QF1137" s="68"/>
      <c r="QG1137" s="68"/>
      <c r="QH1137" s="68"/>
      <c r="QI1137" s="68"/>
      <c r="QJ1137" s="68"/>
      <c r="QK1137" s="68"/>
      <c r="QL1137" s="68"/>
      <c r="QM1137" s="68"/>
      <c r="QN1137" s="68"/>
      <c r="QO1137" s="68"/>
      <c r="QP1137" s="68"/>
      <c r="QQ1137" s="68"/>
      <c r="QR1137" s="68"/>
      <c r="QS1137" s="68"/>
      <c r="QT1137" s="68"/>
      <c r="QU1137" s="68"/>
      <c r="QV1137" s="68"/>
      <c r="QW1137" s="68"/>
      <c r="QX1137" s="68"/>
      <c r="QY1137" s="68"/>
      <c r="QZ1137" s="68"/>
      <c r="RA1137" s="68"/>
      <c r="RB1137" s="68"/>
      <c r="RC1137" s="68"/>
      <c r="RD1137" s="68"/>
      <c r="RE1137" s="68"/>
      <c r="RF1137" s="68"/>
      <c r="RG1137" s="68"/>
      <c r="RH1137" s="68"/>
      <c r="RI1137" s="68"/>
      <c r="RJ1137" s="68"/>
      <c r="RK1137" s="68"/>
      <c r="RL1137" s="68"/>
      <c r="RM1137" s="68"/>
      <c r="RN1137" s="68"/>
      <c r="RO1137" s="68"/>
      <c r="RP1137" s="68"/>
      <c r="RQ1137" s="68"/>
      <c r="RR1137" s="68"/>
      <c r="RS1137" s="68"/>
      <c r="RT1137" s="68"/>
      <c r="RU1137" s="68"/>
      <c r="RV1137" s="68"/>
      <c r="RW1137" s="68"/>
      <c r="RX1137" s="68"/>
      <c r="RY1137" s="68"/>
      <c r="RZ1137" s="68"/>
      <c r="SA1137" s="68"/>
      <c r="SB1137" s="68"/>
      <c r="SC1137" s="68"/>
      <c r="SD1137" s="68"/>
      <c r="SE1137" s="68"/>
      <c r="SF1137" s="68"/>
      <c r="SG1137" s="68"/>
      <c r="SH1137" s="68"/>
      <c r="SI1137" s="68"/>
      <c r="SJ1137" s="68"/>
      <c r="SK1137" s="68"/>
      <c r="SL1137" s="68"/>
      <c r="SM1137" s="68"/>
      <c r="SN1137" s="68"/>
      <c r="SO1137" s="68"/>
      <c r="SP1137" s="68"/>
      <c r="SQ1137" s="68"/>
      <c r="SR1137" s="68"/>
      <c r="SS1137" s="68"/>
      <c r="ST1137" s="68"/>
      <c r="SU1137" s="68"/>
      <c r="SV1137" s="68"/>
      <c r="SW1137" s="68"/>
      <c r="SX1137" s="68"/>
    </row>
    <row r="1138" spans="1:518" ht="16.5" customHeight="1" x14ac:dyDescent="0.2">
      <c r="A1138" s="20">
        <v>530</v>
      </c>
      <c r="B1138" s="20" t="s">
        <v>62</v>
      </c>
      <c r="C1138" s="20" t="s">
        <v>915</v>
      </c>
      <c r="D1138" s="20" t="s">
        <v>38</v>
      </c>
      <c r="E1138" s="20" t="s">
        <v>1345</v>
      </c>
      <c r="F1138" s="22" t="s">
        <v>953</v>
      </c>
      <c r="G1138" s="20" t="s">
        <v>84</v>
      </c>
      <c r="H1138" s="20" t="s">
        <v>35</v>
      </c>
      <c r="I1138" s="20" t="s">
        <v>81</v>
      </c>
      <c r="J1138" s="22" t="s">
        <v>915</v>
      </c>
      <c r="K1138" s="20"/>
      <c r="L1138" s="20"/>
      <c r="M1138" s="20"/>
      <c r="N1138" s="20"/>
      <c r="O1138" s="23"/>
      <c r="P1138" s="23">
        <v>2750000</v>
      </c>
      <c r="Q1138" s="24">
        <v>1</v>
      </c>
      <c r="R1138" s="25">
        <v>45839</v>
      </c>
      <c r="S1138" s="20" t="s">
        <v>83</v>
      </c>
      <c r="T1138" s="26">
        <f t="shared" si="19"/>
        <v>2750000</v>
      </c>
      <c r="U1138" s="27" t="s">
        <v>100</v>
      </c>
      <c r="V1138" s="27" t="s">
        <v>100</v>
      </c>
      <c r="W1138" s="68"/>
      <c r="X1138" s="68"/>
      <c r="Y1138" s="68"/>
      <c r="Z1138" s="68"/>
      <c r="AA1138" s="68"/>
      <c r="AB1138" s="68"/>
      <c r="AC1138" s="68"/>
      <c r="AD1138" s="68"/>
      <c r="AE1138" s="68"/>
      <c r="AF1138" s="68"/>
      <c r="AG1138" s="68"/>
      <c r="AH1138" s="68"/>
      <c r="AI1138" s="68"/>
      <c r="AJ1138" s="68"/>
      <c r="AK1138" s="68"/>
      <c r="AL1138" s="68"/>
      <c r="AM1138" s="68"/>
      <c r="AN1138" s="68"/>
      <c r="AO1138" s="68"/>
      <c r="AP1138" s="68"/>
      <c r="AQ1138" s="68"/>
      <c r="AR1138" s="68"/>
      <c r="AS1138" s="68"/>
      <c r="AT1138" s="68"/>
      <c r="AU1138" s="68"/>
      <c r="AV1138" s="68"/>
      <c r="AW1138" s="68"/>
      <c r="AX1138" s="68"/>
      <c r="AY1138" s="68"/>
      <c r="AZ1138" s="68"/>
      <c r="BA1138" s="68"/>
      <c r="BB1138" s="68"/>
      <c r="BC1138" s="68"/>
      <c r="BD1138" s="68"/>
      <c r="BE1138" s="68"/>
      <c r="BF1138" s="68"/>
      <c r="BG1138" s="68"/>
      <c r="BH1138" s="68"/>
      <c r="BI1138" s="68"/>
      <c r="BJ1138" s="68"/>
      <c r="BK1138" s="68"/>
      <c r="BL1138" s="68"/>
      <c r="BM1138" s="68"/>
      <c r="BN1138" s="68"/>
      <c r="BO1138" s="68"/>
      <c r="BP1138" s="68"/>
      <c r="BQ1138" s="68"/>
      <c r="BR1138" s="68"/>
      <c r="BS1138" s="68"/>
      <c r="BT1138" s="68"/>
      <c r="BU1138" s="68"/>
      <c r="BV1138" s="68"/>
      <c r="BW1138" s="68"/>
      <c r="BX1138" s="68"/>
      <c r="BY1138" s="68"/>
      <c r="BZ1138" s="68"/>
      <c r="CA1138" s="68"/>
      <c r="CB1138" s="68"/>
      <c r="CC1138" s="68"/>
      <c r="CD1138" s="68"/>
      <c r="CE1138" s="68"/>
      <c r="CF1138" s="68"/>
      <c r="CG1138" s="68"/>
      <c r="CH1138" s="68"/>
      <c r="CI1138" s="68"/>
      <c r="CJ1138" s="68"/>
      <c r="CK1138" s="68"/>
      <c r="CL1138" s="68"/>
      <c r="CM1138" s="68"/>
      <c r="CN1138" s="68"/>
      <c r="CO1138" s="68"/>
      <c r="CP1138" s="68"/>
      <c r="CQ1138" s="68"/>
      <c r="CR1138" s="68"/>
      <c r="CS1138" s="68"/>
      <c r="CT1138" s="68"/>
      <c r="CU1138" s="68"/>
      <c r="CV1138" s="68"/>
      <c r="CW1138" s="68"/>
      <c r="CX1138" s="68"/>
      <c r="CY1138" s="68"/>
      <c r="CZ1138" s="68"/>
      <c r="DA1138" s="68"/>
      <c r="DB1138" s="68"/>
      <c r="DC1138" s="68"/>
      <c r="DD1138" s="68"/>
      <c r="DE1138" s="68"/>
      <c r="DF1138" s="68"/>
      <c r="DG1138" s="68"/>
      <c r="DH1138" s="68"/>
      <c r="DI1138" s="68"/>
      <c r="DJ1138" s="68"/>
      <c r="DK1138" s="68"/>
      <c r="DL1138" s="68"/>
      <c r="DM1138" s="68"/>
      <c r="DN1138" s="68"/>
      <c r="DO1138" s="68"/>
      <c r="DP1138" s="68"/>
      <c r="DQ1138" s="68"/>
      <c r="DR1138" s="68"/>
      <c r="DS1138" s="68"/>
      <c r="DT1138" s="68"/>
      <c r="DU1138" s="68"/>
      <c r="DV1138" s="68"/>
      <c r="DW1138" s="68"/>
      <c r="DX1138" s="68"/>
      <c r="DY1138" s="68"/>
      <c r="DZ1138" s="68"/>
      <c r="EA1138" s="68"/>
      <c r="EB1138" s="68"/>
      <c r="EC1138" s="68"/>
      <c r="ED1138" s="68"/>
      <c r="EE1138" s="68"/>
      <c r="EF1138" s="68"/>
      <c r="EG1138" s="68"/>
      <c r="EH1138" s="68"/>
      <c r="EI1138" s="68"/>
      <c r="EJ1138" s="68"/>
      <c r="EK1138" s="68"/>
      <c r="EL1138" s="68"/>
      <c r="EM1138" s="68"/>
      <c r="EN1138" s="68"/>
      <c r="EO1138" s="68"/>
      <c r="EP1138" s="68"/>
      <c r="EQ1138" s="68"/>
      <c r="ER1138" s="68"/>
      <c r="ES1138" s="68"/>
      <c r="ET1138" s="68"/>
      <c r="EU1138" s="68"/>
      <c r="EV1138" s="68"/>
      <c r="EW1138" s="68"/>
      <c r="EX1138" s="68"/>
      <c r="EY1138" s="68"/>
      <c r="EZ1138" s="68"/>
      <c r="FA1138" s="68"/>
      <c r="FB1138" s="68"/>
      <c r="FC1138" s="68"/>
      <c r="FD1138" s="68"/>
      <c r="FE1138" s="68"/>
      <c r="FF1138" s="68"/>
      <c r="FG1138" s="68"/>
      <c r="FH1138" s="68"/>
      <c r="FI1138" s="68"/>
      <c r="FJ1138" s="68"/>
      <c r="FK1138" s="68"/>
      <c r="FL1138" s="68"/>
      <c r="FM1138" s="68"/>
      <c r="FN1138" s="68"/>
      <c r="FO1138" s="68"/>
      <c r="FP1138" s="68"/>
      <c r="FQ1138" s="68"/>
      <c r="FR1138" s="68"/>
      <c r="FS1138" s="68"/>
      <c r="FT1138" s="68"/>
      <c r="FU1138" s="68"/>
      <c r="FV1138" s="68"/>
      <c r="FW1138" s="68"/>
      <c r="FX1138" s="68"/>
      <c r="FY1138" s="68"/>
      <c r="FZ1138" s="68"/>
      <c r="GA1138" s="68"/>
      <c r="GB1138" s="68"/>
      <c r="GC1138" s="68"/>
      <c r="GD1138" s="68"/>
      <c r="GE1138" s="68"/>
      <c r="GF1138" s="68"/>
      <c r="GG1138" s="68"/>
      <c r="GH1138" s="68"/>
      <c r="GI1138" s="68"/>
      <c r="GJ1138" s="68"/>
      <c r="GK1138" s="68"/>
      <c r="GL1138" s="68"/>
      <c r="GM1138" s="68"/>
      <c r="GN1138" s="68"/>
      <c r="GO1138" s="68"/>
      <c r="GP1138" s="68"/>
      <c r="GQ1138" s="68"/>
      <c r="GR1138" s="68"/>
      <c r="GS1138" s="68"/>
      <c r="GT1138" s="68"/>
      <c r="GU1138" s="68"/>
      <c r="GV1138" s="68"/>
      <c r="GW1138" s="68"/>
      <c r="GX1138" s="68"/>
      <c r="GY1138" s="68"/>
      <c r="GZ1138" s="68"/>
      <c r="HA1138" s="68"/>
      <c r="HB1138" s="68"/>
      <c r="HC1138" s="68"/>
      <c r="HD1138" s="68"/>
      <c r="HE1138" s="68"/>
      <c r="HF1138" s="68"/>
      <c r="HG1138" s="68"/>
      <c r="HH1138" s="68"/>
      <c r="HI1138" s="68"/>
      <c r="HJ1138" s="68"/>
      <c r="HK1138" s="68"/>
      <c r="HL1138" s="68"/>
      <c r="HM1138" s="68"/>
      <c r="HN1138" s="68"/>
      <c r="HO1138" s="68"/>
      <c r="HP1138" s="68"/>
      <c r="HQ1138" s="68"/>
      <c r="HR1138" s="68"/>
      <c r="HS1138" s="68"/>
      <c r="HT1138" s="68"/>
      <c r="HU1138" s="68"/>
      <c r="HV1138" s="68"/>
      <c r="HW1138" s="68"/>
      <c r="HX1138" s="68"/>
      <c r="HY1138" s="68"/>
      <c r="HZ1138" s="68"/>
      <c r="IA1138" s="68"/>
      <c r="IB1138" s="68"/>
      <c r="IC1138" s="68"/>
      <c r="ID1138" s="68"/>
      <c r="IE1138" s="68"/>
      <c r="IF1138" s="68"/>
      <c r="IG1138" s="68"/>
      <c r="IH1138" s="68"/>
      <c r="II1138" s="68"/>
      <c r="IJ1138" s="68"/>
      <c r="IK1138" s="68"/>
      <c r="IL1138" s="68"/>
      <c r="IM1138" s="68"/>
      <c r="IN1138" s="68"/>
      <c r="IO1138" s="68"/>
      <c r="IP1138" s="68"/>
      <c r="IQ1138" s="68"/>
      <c r="IR1138" s="68"/>
      <c r="IS1138" s="68"/>
      <c r="IT1138" s="68"/>
      <c r="IU1138" s="68"/>
      <c r="IV1138" s="68"/>
      <c r="IW1138" s="68"/>
      <c r="IX1138" s="68"/>
      <c r="IY1138" s="68"/>
      <c r="IZ1138" s="68"/>
      <c r="JA1138" s="68"/>
      <c r="JB1138" s="68"/>
      <c r="JC1138" s="68"/>
      <c r="JD1138" s="68"/>
      <c r="JE1138" s="68"/>
      <c r="JF1138" s="68"/>
      <c r="JG1138" s="68"/>
      <c r="JH1138" s="68"/>
      <c r="JI1138" s="68"/>
      <c r="JJ1138" s="68"/>
      <c r="JK1138" s="68"/>
      <c r="JL1138" s="68"/>
      <c r="JM1138" s="68"/>
      <c r="JN1138" s="68"/>
      <c r="JO1138" s="68"/>
      <c r="JP1138" s="68"/>
      <c r="JQ1138" s="68"/>
      <c r="JR1138" s="68"/>
      <c r="JS1138" s="68"/>
      <c r="JT1138" s="68"/>
      <c r="JU1138" s="68"/>
      <c r="JV1138" s="68"/>
      <c r="JW1138" s="68"/>
      <c r="JX1138" s="68"/>
      <c r="JY1138" s="68"/>
      <c r="JZ1138" s="68"/>
      <c r="KA1138" s="68"/>
      <c r="KB1138" s="68"/>
      <c r="KC1138" s="68"/>
      <c r="KD1138" s="68"/>
      <c r="KE1138" s="68"/>
      <c r="KF1138" s="68"/>
      <c r="KG1138" s="68"/>
      <c r="KH1138" s="68"/>
      <c r="KI1138" s="68"/>
      <c r="KJ1138" s="68"/>
      <c r="KK1138" s="68"/>
      <c r="KL1138" s="68"/>
      <c r="KM1138" s="68"/>
      <c r="KN1138" s="68"/>
      <c r="KO1138" s="68"/>
      <c r="KP1138" s="68"/>
      <c r="KQ1138" s="68"/>
      <c r="KR1138" s="68"/>
      <c r="KS1138" s="68"/>
      <c r="KT1138" s="68"/>
      <c r="KU1138" s="68"/>
      <c r="KV1138" s="68"/>
      <c r="KW1138" s="68"/>
      <c r="KX1138" s="68"/>
      <c r="KY1138" s="68"/>
      <c r="KZ1138" s="68"/>
      <c r="LA1138" s="68"/>
      <c r="LB1138" s="68"/>
      <c r="LC1138" s="68"/>
      <c r="LD1138" s="68"/>
      <c r="LE1138" s="68"/>
      <c r="LF1138" s="68"/>
      <c r="LG1138" s="68"/>
      <c r="LH1138" s="68"/>
      <c r="LI1138" s="68"/>
      <c r="LJ1138" s="68"/>
      <c r="LK1138" s="68"/>
      <c r="LL1138" s="68"/>
      <c r="LM1138" s="68"/>
      <c r="LN1138" s="68"/>
      <c r="LO1138" s="68"/>
      <c r="LP1138" s="68"/>
      <c r="LQ1138" s="68"/>
      <c r="LR1138" s="68"/>
      <c r="LS1138" s="68"/>
      <c r="LT1138" s="68"/>
      <c r="LU1138" s="68"/>
      <c r="LV1138" s="68"/>
      <c r="LW1138" s="68"/>
      <c r="LX1138" s="68"/>
      <c r="LY1138" s="68"/>
      <c r="LZ1138" s="68"/>
      <c r="MA1138" s="68"/>
      <c r="MB1138" s="68"/>
      <c r="MC1138" s="68"/>
      <c r="MD1138" s="68"/>
      <c r="ME1138" s="68"/>
      <c r="MF1138" s="68"/>
      <c r="MG1138" s="68"/>
      <c r="MH1138" s="68"/>
      <c r="MI1138" s="68"/>
      <c r="MJ1138" s="68"/>
      <c r="MK1138" s="68"/>
      <c r="ML1138" s="68"/>
      <c r="MM1138" s="68"/>
      <c r="MN1138" s="68"/>
      <c r="MO1138" s="68"/>
      <c r="MP1138" s="68"/>
      <c r="MQ1138" s="68"/>
      <c r="MR1138" s="68"/>
      <c r="MS1138" s="68"/>
      <c r="MT1138" s="68"/>
      <c r="MU1138" s="68"/>
      <c r="MV1138" s="68"/>
      <c r="MW1138" s="68"/>
      <c r="MX1138" s="68"/>
      <c r="MY1138" s="68"/>
      <c r="MZ1138" s="68"/>
      <c r="NA1138" s="68"/>
      <c r="NB1138" s="68"/>
      <c r="NC1138" s="68"/>
      <c r="ND1138" s="68"/>
      <c r="NE1138" s="68"/>
      <c r="NF1138" s="68"/>
      <c r="NG1138" s="68"/>
      <c r="NH1138" s="68"/>
      <c r="NI1138" s="68"/>
      <c r="NJ1138" s="68"/>
      <c r="NK1138" s="68"/>
      <c r="NL1138" s="68"/>
      <c r="NM1138" s="68"/>
      <c r="NN1138" s="68"/>
      <c r="NO1138" s="68"/>
      <c r="NP1138" s="68"/>
      <c r="NQ1138" s="68"/>
      <c r="NR1138" s="68"/>
      <c r="NS1138" s="68"/>
      <c r="NT1138" s="68"/>
      <c r="NU1138" s="68"/>
      <c r="NV1138" s="68"/>
      <c r="NW1138" s="68"/>
      <c r="NX1138" s="68"/>
      <c r="NY1138" s="68"/>
      <c r="NZ1138" s="68"/>
      <c r="OA1138" s="68"/>
      <c r="OB1138" s="68"/>
      <c r="OC1138" s="68"/>
      <c r="OD1138" s="68"/>
      <c r="OE1138" s="68"/>
      <c r="OF1138" s="68"/>
      <c r="OG1138" s="68"/>
      <c r="OH1138" s="68"/>
      <c r="OI1138" s="68"/>
      <c r="OJ1138" s="68"/>
      <c r="OK1138" s="68"/>
      <c r="OL1138" s="68"/>
      <c r="OM1138" s="68"/>
      <c r="ON1138" s="68"/>
      <c r="OO1138" s="68"/>
      <c r="OP1138" s="68"/>
      <c r="OQ1138" s="68"/>
      <c r="OR1138" s="68"/>
      <c r="OS1138" s="68"/>
      <c r="OT1138" s="68"/>
      <c r="OU1138" s="68"/>
      <c r="OV1138" s="68"/>
      <c r="OW1138" s="68"/>
      <c r="OX1138" s="68"/>
      <c r="OY1138" s="68"/>
      <c r="OZ1138" s="68"/>
      <c r="PA1138" s="68"/>
      <c r="PB1138" s="68"/>
      <c r="PC1138" s="68"/>
      <c r="PD1138" s="68"/>
      <c r="PE1138" s="68"/>
      <c r="PF1138" s="68"/>
      <c r="PG1138" s="68"/>
      <c r="PH1138" s="68"/>
      <c r="PI1138" s="68"/>
      <c r="PJ1138" s="68"/>
      <c r="PK1138" s="68"/>
      <c r="PL1138" s="68"/>
      <c r="PM1138" s="68"/>
      <c r="PN1138" s="68"/>
      <c r="PO1138" s="68"/>
      <c r="PP1138" s="68"/>
      <c r="PQ1138" s="68"/>
      <c r="PR1138" s="68"/>
      <c r="PS1138" s="68"/>
      <c r="PT1138" s="68"/>
      <c r="PU1138" s="68"/>
      <c r="PV1138" s="68"/>
      <c r="PW1138" s="68"/>
      <c r="PX1138" s="68"/>
      <c r="PY1138" s="68"/>
      <c r="PZ1138" s="68"/>
      <c r="QA1138" s="68"/>
      <c r="QB1138" s="68"/>
      <c r="QC1138" s="68"/>
      <c r="QD1138" s="68"/>
      <c r="QE1138" s="68"/>
      <c r="QF1138" s="68"/>
      <c r="QG1138" s="68"/>
      <c r="QH1138" s="68"/>
      <c r="QI1138" s="68"/>
      <c r="QJ1138" s="68"/>
      <c r="QK1138" s="68"/>
      <c r="QL1138" s="68"/>
      <c r="QM1138" s="68"/>
      <c r="QN1138" s="68"/>
      <c r="QO1138" s="68"/>
      <c r="QP1138" s="68"/>
      <c r="QQ1138" s="68"/>
      <c r="QR1138" s="68"/>
      <c r="QS1138" s="68"/>
      <c r="QT1138" s="68"/>
      <c r="QU1138" s="68"/>
      <c r="QV1138" s="68"/>
      <c r="QW1138" s="68"/>
      <c r="QX1138" s="68"/>
      <c r="QY1138" s="68"/>
      <c r="QZ1138" s="68"/>
      <c r="RA1138" s="68"/>
      <c r="RB1138" s="68"/>
      <c r="RC1138" s="68"/>
      <c r="RD1138" s="68"/>
      <c r="RE1138" s="68"/>
      <c r="RF1138" s="68"/>
      <c r="RG1138" s="68"/>
      <c r="RH1138" s="68"/>
      <c r="RI1138" s="68"/>
      <c r="RJ1138" s="68"/>
      <c r="RK1138" s="68"/>
      <c r="RL1138" s="68"/>
      <c r="RM1138" s="68"/>
      <c r="RN1138" s="68"/>
      <c r="RO1138" s="68"/>
      <c r="RP1138" s="68"/>
      <c r="RQ1138" s="68"/>
      <c r="RR1138" s="68"/>
      <c r="RS1138" s="68"/>
      <c r="RT1138" s="68"/>
      <c r="RU1138" s="68"/>
      <c r="RV1138" s="68"/>
      <c r="RW1138" s="68"/>
      <c r="RX1138" s="68"/>
      <c r="RY1138" s="68"/>
      <c r="RZ1138" s="68"/>
      <c r="SA1138" s="68"/>
      <c r="SB1138" s="68"/>
      <c r="SC1138" s="68"/>
      <c r="SD1138" s="68"/>
      <c r="SE1138" s="68"/>
      <c r="SF1138" s="68"/>
      <c r="SG1138" s="68"/>
      <c r="SH1138" s="68"/>
      <c r="SI1138" s="68"/>
      <c r="SJ1138" s="68"/>
      <c r="SK1138" s="68"/>
      <c r="SL1138" s="68"/>
      <c r="SM1138" s="68"/>
      <c r="SN1138" s="68"/>
      <c r="SO1138" s="68"/>
      <c r="SP1138" s="68"/>
      <c r="SQ1138" s="68"/>
      <c r="SR1138" s="68"/>
      <c r="SS1138" s="68"/>
      <c r="ST1138" s="68"/>
      <c r="SU1138" s="68"/>
      <c r="SV1138" s="68"/>
      <c r="SW1138" s="68"/>
      <c r="SX1138" s="68"/>
    </row>
    <row r="1139" spans="1:518" ht="16.5" customHeight="1" x14ac:dyDescent="0.2">
      <c r="A1139" s="20">
        <v>531</v>
      </c>
      <c r="B1139" s="20" t="s">
        <v>62</v>
      </c>
      <c r="C1139" s="20" t="s">
        <v>915</v>
      </c>
      <c r="D1139" s="20" t="s">
        <v>38</v>
      </c>
      <c r="E1139" s="20" t="s">
        <v>1345</v>
      </c>
      <c r="F1139" s="22" t="s">
        <v>953</v>
      </c>
      <c r="G1139" s="20" t="s">
        <v>84</v>
      </c>
      <c r="H1139" s="20" t="s">
        <v>35</v>
      </c>
      <c r="I1139" s="20" t="s">
        <v>81</v>
      </c>
      <c r="J1139" s="22" t="s">
        <v>915</v>
      </c>
      <c r="K1139" s="20"/>
      <c r="L1139" s="20"/>
      <c r="M1139" s="20"/>
      <c r="N1139" s="20"/>
      <c r="O1139" s="23"/>
      <c r="P1139" s="23">
        <v>2750000</v>
      </c>
      <c r="Q1139" s="24">
        <v>1</v>
      </c>
      <c r="R1139" s="25">
        <v>45870</v>
      </c>
      <c r="S1139" s="20" t="s">
        <v>83</v>
      </c>
      <c r="T1139" s="26">
        <f t="shared" si="19"/>
        <v>2750000</v>
      </c>
      <c r="U1139" s="27" t="s">
        <v>100</v>
      </c>
      <c r="V1139" s="27" t="s">
        <v>100</v>
      </c>
      <c r="W1139" s="68"/>
      <c r="X1139" s="68"/>
      <c r="Y1139" s="68"/>
      <c r="Z1139" s="68"/>
      <c r="AA1139" s="68"/>
      <c r="AB1139" s="68"/>
      <c r="AC1139" s="68"/>
      <c r="AD1139" s="68"/>
      <c r="AE1139" s="68"/>
      <c r="AF1139" s="68"/>
      <c r="AG1139" s="68"/>
      <c r="AH1139" s="68"/>
      <c r="AI1139" s="68"/>
      <c r="AJ1139" s="68"/>
      <c r="AK1139" s="68"/>
      <c r="AL1139" s="68"/>
      <c r="AM1139" s="68"/>
      <c r="AN1139" s="68"/>
      <c r="AO1139" s="68"/>
      <c r="AP1139" s="68"/>
      <c r="AQ1139" s="68"/>
      <c r="AR1139" s="68"/>
      <c r="AS1139" s="68"/>
      <c r="AT1139" s="68"/>
      <c r="AU1139" s="68"/>
      <c r="AV1139" s="68"/>
      <c r="AW1139" s="68"/>
      <c r="AX1139" s="68"/>
      <c r="AY1139" s="68"/>
      <c r="AZ1139" s="68"/>
      <c r="BA1139" s="68"/>
      <c r="BB1139" s="68"/>
      <c r="BC1139" s="68"/>
      <c r="BD1139" s="68"/>
      <c r="BE1139" s="68"/>
      <c r="BF1139" s="68"/>
      <c r="BG1139" s="68"/>
      <c r="BH1139" s="68"/>
      <c r="BI1139" s="68"/>
      <c r="BJ1139" s="68"/>
      <c r="BK1139" s="68"/>
      <c r="BL1139" s="68"/>
      <c r="BM1139" s="68"/>
      <c r="BN1139" s="68"/>
      <c r="BO1139" s="68"/>
      <c r="BP1139" s="68"/>
      <c r="BQ1139" s="68"/>
      <c r="BR1139" s="68"/>
      <c r="BS1139" s="68"/>
      <c r="BT1139" s="68"/>
      <c r="BU1139" s="68"/>
      <c r="BV1139" s="68"/>
      <c r="BW1139" s="68"/>
      <c r="BX1139" s="68"/>
      <c r="BY1139" s="68"/>
      <c r="BZ1139" s="68"/>
      <c r="CA1139" s="68"/>
      <c r="CB1139" s="68"/>
      <c r="CC1139" s="68"/>
      <c r="CD1139" s="68"/>
      <c r="CE1139" s="68"/>
      <c r="CF1139" s="68"/>
      <c r="CG1139" s="68"/>
      <c r="CH1139" s="68"/>
      <c r="CI1139" s="68"/>
      <c r="CJ1139" s="68"/>
      <c r="CK1139" s="68"/>
      <c r="CL1139" s="68"/>
      <c r="CM1139" s="68"/>
      <c r="CN1139" s="68"/>
      <c r="CO1139" s="68"/>
      <c r="CP1139" s="68"/>
      <c r="CQ1139" s="68"/>
      <c r="CR1139" s="68"/>
      <c r="CS1139" s="68"/>
      <c r="CT1139" s="68"/>
      <c r="CU1139" s="68"/>
      <c r="CV1139" s="68"/>
      <c r="CW1139" s="68"/>
      <c r="CX1139" s="68"/>
      <c r="CY1139" s="68"/>
      <c r="CZ1139" s="68"/>
      <c r="DA1139" s="68"/>
      <c r="DB1139" s="68"/>
      <c r="DC1139" s="68"/>
      <c r="DD1139" s="68"/>
      <c r="DE1139" s="68"/>
      <c r="DF1139" s="68"/>
      <c r="DG1139" s="68"/>
      <c r="DH1139" s="68"/>
      <c r="DI1139" s="68"/>
      <c r="DJ1139" s="68"/>
      <c r="DK1139" s="68"/>
      <c r="DL1139" s="68"/>
      <c r="DM1139" s="68"/>
      <c r="DN1139" s="68"/>
      <c r="DO1139" s="68"/>
      <c r="DP1139" s="68"/>
      <c r="DQ1139" s="68"/>
      <c r="DR1139" s="68"/>
      <c r="DS1139" s="68"/>
      <c r="DT1139" s="68"/>
      <c r="DU1139" s="68"/>
      <c r="DV1139" s="68"/>
      <c r="DW1139" s="68"/>
      <c r="DX1139" s="68"/>
      <c r="DY1139" s="68"/>
      <c r="DZ1139" s="68"/>
      <c r="EA1139" s="68"/>
      <c r="EB1139" s="68"/>
      <c r="EC1139" s="68"/>
      <c r="ED1139" s="68"/>
      <c r="EE1139" s="68"/>
      <c r="EF1139" s="68"/>
      <c r="EG1139" s="68"/>
      <c r="EH1139" s="68"/>
      <c r="EI1139" s="68"/>
      <c r="EJ1139" s="68"/>
      <c r="EK1139" s="68"/>
      <c r="EL1139" s="68"/>
      <c r="EM1139" s="68"/>
      <c r="EN1139" s="68"/>
      <c r="EO1139" s="68"/>
      <c r="EP1139" s="68"/>
      <c r="EQ1139" s="68"/>
      <c r="ER1139" s="68"/>
      <c r="ES1139" s="68"/>
      <c r="ET1139" s="68"/>
      <c r="EU1139" s="68"/>
      <c r="EV1139" s="68"/>
      <c r="EW1139" s="68"/>
      <c r="EX1139" s="68"/>
      <c r="EY1139" s="68"/>
      <c r="EZ1139" s="68"/>
      <c r="FA1139" s="68"/>
      <c r="FB1139" s="68"/>
      <c r="FC1139" s="68"/>
      <c r="FD1139" s="68"/>
      <c r="FE1139" s="68"/>
      <c r="FF1139" s="68"/>
      <c r="FG1139" s="68"/>
      <c r="FH1139" s="68"/>
      <c r="FI1139" s="68"/>
      <c r="FJ1139" s="68"/>
      <c r="FK1139" s="68"/>
      <c r="FL1139" s="68"/>
      <c r="FM1139" s="68"/>
      <c r="FN1139" s="68"/>
      <c r="FO1139" s="68"/>
      <c r="FP1139" s="68"/>
      <c r="FQ1139" s="68"/>
      <c r="FR1139" s="68"/>
      <c r="FS1139" s="68"/>
      <c r="FT1139" s="68"/>
      <c r="FU1139" s="68"/>
      <c r="FV1139" s="68"/>
      <c r="FW1139" s="68"/>
      <c r="FX1139" s="68"/>
      <c r="FY1139" s="68"/>
      <c r="FZ1139" s="68"/>
      <c r="GA1139" s="68"/>
      <c r="GB1139" s="68"/>
      <c r="GC1139" s="68"/>
      <c r="GD1139" s="68"/>
      <c r="GE1139" s="68"/>
      <c r="GF1139" s="68"/>
      <c r="GG1139" s="68"/>
      <c r="GH1139" s="68"/>
      <c r="GI1139" s="68"/>
      <c r="GJ1139" s="68"/>
      <c r="GK1139" s="68"/>
      <c r="GL1139" s="68"/>
      <c r="GM1139" s="68"/>
      <c r="GN1139" s="68"/>
      <c r="GO1139" s="68"/>
      <c r="GP1139" s="68"/>
      <c r="GQ1139" s="68"/>
      <c r="GR1139" s="68"/>
      <c r="GS1139" s="68"/>
      <c r="GT1139" s="68"/>
      <c r="GU1139" s="68"/>
      <c r="GV1139" s="68"/>
      <c r="GW1139" s="68"/>
      <c r="GX1139" s="68"/>
      <c r="GY1139" s="68"/>
      <c r="GZ1139" s="68"/>
      <c r="HA1139" s="68"/>
      <c r="HB1139" s="68"/>
      <c r="HC1139" s="68"/>
      <c r="HD1139" s="68"/>
      <c r="HE1139" s="68"/>
      <c r="HF1139" s="68"/>
      <c r="HG1139" s="68"/>
      <c r="HH1139" s="68"/>
      <c r="HI1139" s="68"/>
      <c r="HJ1139" s="68"/>
      <c r="HK1139" s="68"/>
      <c r="HL1139" s="68"/>
      <c r="HM1139" s="68"/>
      <c r="HN1139" s="68"/>
      <c r="HO1139" s="68"/>
      <c r="HP1139" s="68"/>
      <c r="HQ1139" s="68"/>
      <c r="HR1139" s="68"/>
      <c r="HS1139" s="68"/>
      <c r="HT1139" s="68"/>
      <c r="HU1139" s="68"/>
      <c r="HV1139" s="68"/>
      <c r="HW1139" s="68"/>
      <c r="HX1139" s="68"/>
      <c r="HY1139" s="68"/>
      <c r="HZ1139" s="68"/>
      <c r="IA1139" s="68"/>
      <c r="IB1139" s="68"/>
      <c r="IC1139" s="68"/>
      <c r="ID1139" s="68"/>
      <c r="IE1139" s="68"/>
      <c r="IF1139" s="68"/>
      <c r="IG1139" s="68"/>
      <c r="IH1139" s="68"/>
      <c r="II1139" s="68"/>
      <c r="IJ1139" s="68"/>
      <c r="IK1139" s="68"/>
      <c r="IL1139" s="68"/>
      <c r="IM1139" s="68"/>
      <c r="IN1139" s="68"/>
      <c r="IO1139" s="68"/>
      <c r="IP1139" s="68"/>
      <c r="IQ1139" s="68"/>
      <c r="IR1139" s="68"/>
      <c r="IS1139" s="68"/>
      <c r="IT1139" s="68"/>
      <c r="IU1139" s="68"/>
      <c r="IV1139" s="68"/>
      <c r="IW1139" s="68"/>
      <c r="IX1139" s="68"/>
      <c r="IY1139" s="68"/>
      <c r="IZ1139" s="68"/>
      <c r="JA1139" s="68"/>
      <c r="JB1139" s="68"/>
      <c r="JC1139" s="68"/>
      <c r="JD1139" s="68"/>
      <c r="JE1139" s="68"/>
      <c r="JF1139" s="68"/>
      <c r="JG1139" s="68"/>
      <c r="JH1139" s="68"/>
      <c r="JI1139" s="68"/>
      <c r="JJ1139" s="68"/>
      <c r="JK1139" s="68"/>
      <c r="JL1139" s="68"/>
      <c r="JM1139" s="68"/>
      <c r="JN1139" s="68"/>
      <c r="JO1139" s="68"/>
      <c r="JP1139" s="68"/>
      <c r="JQ1139" s="68"/>
      <c r="JR1139" s="68"/>
      <c r="JS1139" s="68"/>
      <c r="JT1139" s="68"/>
      <c r="JU1139" s="68"/>
      <c r="JV1139" s="68"/>
      <c r="JW1139" s="68"/>
      <c r="JX1139" s="68"/>
      <c r="JY1139" s="68"/>
      <c r="JZ1139" s="68"/>
      <c r="KA1139" s="68"/>
      <c r="KB1139" s="68"/>
      <c r="KC1139" s="68"/>
      <c r="KD1139" s="68"/>
      <c r="KE1139" s="68"/>
      <c r="KF1139" s="68"/>
      <c r="KG1139" s="68"/>
      <c r="KH1139" s="68"/>
      <c r="KI1139" s="68"/>
      <c r="KJ1139" s="68"/>
      <c r="KK1139" s="68"/>
      <c r="KL1139" s="68"/>
      <c r="KM1139" s="68"/>
      <c r="KN1139" s="68"/>
      <c r="KO1139" s="68"/>
      <c r="KP1139" s="68"/>
      <c r="KQ1139" s="68"/>
      <c r="KR1139" s="68"/>
      <c r="KS1139" s="68"/>
      <c r="KT1139" s="68"/>
      <c r="KU1139" s="68"/>
      <c r="KV1139" s="68"/>
      <c r="KW1139" s="68"/>
      <c r="KX1139" s="68"/>
      <c r="KY1139" s="68"/>
      <c r="KZ1139" s="68"/>
      <c r="LA1139" s="68"/>
      <c r="LB1139" s="68"/>
      <c r="LC1139" s="68"/>
      <c r="LD1139" s="68"/>
      <c r="LE1139" s="68"/>
      <c r="LF1139" s="68"/>
      <c r="LG1139" s="68"/>
      <c r="LH1139" s="68"/>
      <c r="LI1139" s="68"/>
      <c r="LJ1139" s="68"/>
      <c r="LK1139" s="68"/>
      <c r="LL1139" s="68"/>
      <c r="LM1139" s="68"/>
      <c r="LN1139" s="68"/>
      <c r="LO1139" s="68"/>
      <c r="LP1139" s="68"/>
      <c r="LQ1139" s="68"/>
      <c r="LR1139" s="68"/>
      <c r="LS1139" s="68"/>
      <c r="LT1139" s="68"/>
      <c r="LU1139" s="68"/>
      <c r="LV1139" s="68"/>
      <c r="LW1139" s="68"/>
      <c r="LX1139" s="68"/>
      <c r="LY1139" s="68"/>
      <c r="LZ1139" s="68"/>
      <c r="MA1139" s="68"/>
      <c r="MB1139" s="68"/>
      <c r="MC1139" s="68"/>
      <c r="MD1139" s="68"/>
      <c r="ME1139" s="68"/>
      <c r="MF1139" s="68"/>
      <c r="MG1139" s="68"/>
      <c r="MH1139" s="68"/>
      <c r="MI1139" s="68"/>
      <c r="MJ1139" s="68"/>
      <c r="MK1139" s="68"/>
      <c r="ML1139" s="68"/>
      <c r="MM1139" s="68"/>
      <c r="MN1139" s="68"/>
      <c r="MO1139" s="68"/>
      <c r="MP1139" s="68"/>
      <c r="MQ1139" s="68"/>
      <c r="MR1139" s="68"/>
      <c r="MS1139" s="68"/>
      <c r="MT1139" s="68"/>
      <c r="MU1139" s="68"/>
      <c r="MV1139" s="68"/>
      <c r="MW1139" s="68"/>
      <c r="MX1139" s="68"/>
      <c r="MY1139" s="68"/>
      <c r="MZ1139" s="68"/>
      <c r="NA1139" s="68"/>
      <c r="NB1139" s="68"/>
      <c r="NC1139" s="68"/>
      <c r="ND1139" s="68"/>
      <c r="NE1139" s="68"/>
      <c r="NF1139" s="68"/>
      <c r="NG1139" s="68"/>
      <c r="NH1139" s="68"/>
      <c r="NI1139" s="68"/>
      <c r="NJ1139" s="68"/>
      <c r="NK1139" s="68"/>
      <c r="NL1139" s="68"/>
      <c r="NM1139" s="68"/>
      <c r="NN1139" s="68"/>
      <c r="NO1139" s="68"/>
      <c r="NP1139" s="68"/>
      <c r="NQ1139" s="68"/>
      <c r="NR1139" s="68"/>
      <c r="NS1139" s="68"/>
      <c r="NT1139" s="68"/>
      <c r="NU1139" s="68"/>
      <c r="NV1139" s="68"/>
      <c r="NW1139" s="68"/>
      <c r="NX1139" s="68"/>
      <c r="NY1139" s="68"/>
      <c r="NZ1139" s="68"/>
      <c r="OA1139" s="68"/>
      <c r="OB1139" s="68"/>
      <c r="OC1139" s="68"/>
      <c r="OD1139" s="68"/>
      <c r="OE1139" s="68"/>
      <c r="OF1139" s="68"/>
      <c r="OG1139" s="68"/>
      <c r="OH1139" s="68"/>
      <c r="OI1139" s="68"/>
      <c r="OJ1139" s="68"/>
      <c r="OK1139" s="68"/>
      <c r="OL1139" s="68"/>
      <c r="OM1139" s="68"/>
      <c r="ON1139" s="68"/>
      <c r="OO1139" s="68"/>
      <c r="OP1139" s="68"/>
      <c r="OQ1139" s="68"/>
      <c r="OR1139" s="68"/>
      <c r="OS1139" s="68"/>
      <c r="OT1139" s="68"/>
      <c r="OU1139" s="68"/>
      <c r="OV1139" s="68"/>
      <c r="OW1139" s="68"/>
      <c r="OX1139" s="68"/>
      <c r="OY1139" s="68"/>
      <c r="OZ1139" s="68"/>
      <c r="PA1139" s="68"/>
      <c r="PB1139" s="68"/>
      <c r="PC1139" s="68"/>
      <c r="PD1139" s="68"/>
      <c r="PE1139" s="68"/>
      <c r="PF1139" s="68"/>
      <c r="PG1139" s="68"/>
      <c r="PH1139" s="68"/>
      <c r="PI1139" s="68"/>
      <c r="PJ1139" s="68"/>
      <c r="PK1139" s="68"/>
      <c r="PL1139" s="68"/>
      <c r="PM1139" s="68"/>
      <c r="PN1139" s="68"/>
      <c r="PO1139" s="68"/>
      <c r="PP1139" s="68"/>
      <c r="PQ1139" s="68"/>
      <c r="PR1139" s="68"/>
      <c r="PS1139" s="68"/>
      <c r="PT1139" s="68"/>
      <c r="PU1139" s="68"/>
      <c r="PV1139" s="68"/>
      <c r="PW1139" s="68"/>
      <c r="PX1139" s="68"/>
      <c r="PY1139" s="68"/>
      <c r="PZ1139" s="68"/>
      <c r="QA1139" s="68"/>
      <c r="QB1139" s="68"/>
      <c r="QC1139" s="68"/>
      <c r="QD1139" s="68"/>
      <c r="QE1139" s="68"/>
      <c r="QF1139" s="68"/>
      <c r="QG1139" s="68"/>
      <c r="QH1139" s="68"/>
      <c r="QI1139" s="68"/>
      <c r="QJ1139" s="68"/>
      <c r="QK1139" s="68"/>
      <c r="QL1139" s="68"/>
      <c r="QM1139" s="68"/>
      <c r="QN1139" s="68"/>
      <c r="QO1139" s="68"/>
      <c r="QP1139" s="68"/>
      <c r="QQ1139" s="68"/>
      <c r="QR1139" s="68"/>
      <c r="QS1139" s="68"/>
      <c r="QT1139" s="68"/>
      <c r="QU1139" s="68"/>
      <c r="QV1139" s="68"/>
      <c r="QW1139" s="68"/>
      <c r="QX1139" s="68"/>
      <c r="QY1139" s="68"/>
      <c r="QZ1139" s="68"/>
      <c r="RA1139" s="68"/>
      <c r="RB1139" s="68"/>
      <c r="RC1139" s="68"/>
      <c r="RD1139" s="68"/>
      <c r="RE1139" s="68"/>
      <c r="RF1139" s="68"/>
      <c r="RG1139" s="68"/>
      <c r="RH1139" s="68"/>
      <c r="RI1139" s="68"/>
      <c r="RJ1139" s="68"/>
      <c r="RK1139" s="68"/>
      <c r="RL1139" s="68"/>
      <c r="RM1139" s="68"/>
      <c r="RN1139" s="68"/>
      <c r="RO1139" s="68"/>
      <c r="RP1139" s="68"/>
      <c r="RQ1139" s="68"/>
      <c r="RR1139" s="68"/>
      <c r="RS1139" s="68"/>
      <c r="RT1139" s="68"/>
      <c r="RU1139" s="68"/>
      <c r="RV1139" s="68"/>
      <c r="RW1139" s="68"/>
      <c r="RX1139" s="68"/>
      <c r="RY1139" s="68"/>
      <c r="RZ1139" s="68"/>
      <c r="SA1139" s="68"/>
      <c r="SB1139" s="68"/>
      <c r="SC1139" s="68"/>
      <c r="SD1139" s="68"/>
      <c r="SE1139" s="68"/>
      <c r="SF1139" s="68"/>
      <c r="SG1139" s="68"/>
      <c r="SH1139" s="68"/>
      <c r="SI1139" s="68"/>
      <c r="SJ1139" s="68"/>
      <c r="SK1139" s="68"/>
      <c r="SL1139" s="68"/>
      <c r="SM1139" s="68"/>
      <c r="SN1139" s="68"/>
      <c r="SO1139" s="68"/>
      <c r="SP1139" s="68"/>
      <c r="SQ1139" s="68"/>
      <c r="SR1139" s="68"/>
      <c r="SS1139" s="68"/>
      <c r="ST1139" s="68"/>
      <c r="SU1139" s="68"/>
      <c r="SV1139" s="68"/>
      <c r="SW1139" s="68"/>
      <c r="SX1139" s="68"/>
    </row>
    <row r="1140" spans="1:518" ht="16.5" customHeight="1" x14ac:dyDescent="0.2">
      <c r="A1140" s="20">
        <v>532</v>
      </c>
      <c r="B1140" s="20" t="s">
        <v>62</v>
      </c>
      <c r="C1140" s="20" t="s">
        <v>915</v>
      </c>
      <c r="D1140" s="20" t="s">
        <v>38</v>
      </c>
      <c r="E1140" s="20" t="s">
        <v>1345</v>
      </c>
      <c r="F1140" s="22" t="s">
        <v>953</v>
      </c>
      <c r="G1140" s="20" t="s">
        <v>84</v>
      </c>
      <c r="H1140" s="20" t="s">
        <v>35</v>
      </c>
      <c r="I1140" s="20" t="s">
        <v>81</v>
      </c>
      <c r="J1140" s="22" t="s">
        <v>915</v>
      </c>
      <c r="K1140" s="20"/>
      <c r="L1140" s="20"/>
      <c r="M1140" s="20"/>
      <c r="N1140" s="20"/>
      <c r="O1140" s="23"/>
      <c r="P1140" s="23">
        <v>2750000</v>
      </c>
      <c r="Q1140" s="24">
        <v>1</v>
      </c>
      <c r="R1140" s="25">
        <v>45901</v>
      </c>
      <c r="S1140" s="20" t="s">
        <v>83</v>
      </c>
      <c r="T1140" s="26">
        <f t="shared" si="19"/>
        <v>2750000</v>
      </c>
      <c r="U1140" s="27" t="s">
        <v>100</v>
      </c>
      <c r="V1140" s="27" t="s">
        <v>100</v>
      </c>
      <c r="W1140" s="68"/>
      <c r="X1140" s="68"/>
      <c r="Y1140" s="68"/>
      <c r="Z1140" s="68"/>
      <c r="AA1140" s="68"/>
      <c r="AB1140" s="68"/>
      <c r="AC1140" s="68"/>
      <c r="AD1140" s="68"/>
      <c r="AE1140" s="68"/>
      <c r="AF1140" s="68"/>
      <c r="AG1140" s="68"/>
      <c r="AH1140" s="68"/>
      <c r="AI1140" s="68"/>
      <c r="AJ1140" s="68"/>
      <c r="AK1140" s="68"/>
      <c r="AL1140" s="68"/>
      <c r="AM1140" s="68"/>
      <c r="AN1140" s="68"/>
      <c r="AO1140" s="68"/>
      <c r="AP1140" s="68"/>
      <c r="AQ1140" s="68"/>
      <c r="AR1140" s="68"/>
      <c r="AS1140" s="68"/>
      <c r="AT1140" s="68"/>
      <c r="AU1140" s="68"/>
      <c r="AV1140" s="68"/>
      <c r="AW1140" s="68"/>
      <c r="AX1140" s="68"/>
      <c r="AY1140" s="68"/>
      <c r="AZ1140" s="68"/>
      <c r="BA1140" s="68"/>
      <c r="BB1140" s="68"/>
      <c r="BC1140" s="68"/>
      <c r="BD1140" s="68"/>
      <c r="BE1140" s="68"/>
      <c r="BF1140" s="68"/>
      <c r="BG1140" s="68"/>
      <c r="BH1140" s="68"/>
      <c r="BI1140" s="68"/>
      <c r="BJ1140" s="68"/>
      <c r="BK1140" s="68"/>
      <c r="BL1140" s="68"/>
      <c r="BM1140" s="68"/>
      <c r="BN1140" s="68"/>
      <c r="BO1140" s="68"/>
      <c r="BP1140" s="68"/>
      <c r="BQ1140" s="68"/>
      <c r="BR1140" s="68"/>
      <c r="BS1140" s="68"/>
      <c r="BT1140" s="68"/>
      <c r="BU1140" s="68"/>
      <c r="BV1140" s="68"/>
      <c r="BW1140" s="68"/>
      <c r="BX1140" s="68"/>
      <c r="BY1140" s="68"/>
      <c r="BZ1140" s="68"/>
      <c r="CA1140" s="68"/>
      <c r="CB1140" s="68"/>
      <c r="CC1140" s="68"/>
      <c r="CD1140" s="68"/>
      <c r="CE1140" s="68"/>
      <c r="CF1140" s="68"/>
      <c r="CG1140" s="68"/>
      <c r="CH1140" s="68"/>
      <c r="CI1140" s="68"/>
      <c r="CJ1140" s="68"/>
      <c r="CK1140" s="68"/>
      <c r="CL1140" s="68"/>
      <c r="CM1140" s="68"/>
      <c r="CN1140" s="68"/>
      <c r="CO1140" s="68"/>
      <c r="CP1140" s="68"/>
      <c r="CQ1140" s="68"/>
      <c r="CR1140" s="68"/>
      <c r="CS1140" s="68"/>
      <c r="CT1140" s="68"/>
      <c r="CU1140" s="68"/>
      <c r="CV1140" s="68"/>
      <c r="CW1140" s="68"/>
      <c r="CX1140" s="68"/>
      <c r="CY1140" s="68"/>
      <c r="CZ1140" s="68"/>
      <c r="DA1140" s="68"/>
      <c r="DB1140" s="68"/>
      <c r="DC1140" s="68"/>
      <c r="DD1140" s="68"/>
      <c r="DE1140" s="68"/>
      <c r="DF1140" s="68"/>
      <c r="DG1140" s="68"/>
      <c r="DH1140" s="68"/>
      <c r="DI1140" s="68"/>
      <c r="DJ1140" s="68"/>
      <c r="DK1140" s="68"/>
      <c r="DL1140" s="68"/>
      <c r="DM1140" s="68"/>
      <c r="DN1140" s="68"/>
      <c r="DO1140" s="68"/>
      <c r="DP1140" s="68"/>
      <c r="DQ1140" s="68"/>
      <c r="DR1140" s="68"/>
      <c r="DS1140" s="68"/>
      <c r="DT1140" s="68"/>
      <c r="DU1140" s="68"/>
      <c r="DV1140" s="68"/>
      <c r="DW1140" s="68"/>
      <c r="DX1140" s="68"/>
      <c r="DY1140" s="68"/>
      <c r="DZ1140" s="68"/>
      <c r="EA1140" s="68"/>
      <c r="EB1140" s="68"/>
      <c r="EC1140" s="68"/>
      <c r="ED1140" s="68"/>
      <c r="EE1140" s="68"/>
      <c r="EF1140" s="68"/>
      <c r="EG1140" s="68"/>
      <c r="EH1140" s="68"/>
      <c r="EI1140" s="68"/>
      <c r="EJ1140" s="68"/>
      <c r="EK1140" s="68"/>
      <c r="EL1140" s="68"/>
      <c r="EM1140" s="68"/>
      <c r="EN1140" s="68"/>
      <c r="EO1140" s="68"/>
      <c r="EP1140" s="68"/>
      <c r="EQ1140" s="68"/>
      <c r="ER1140" s="68"/>
      <c r="ES1140" s="68"/>
      <c r="ET1140" s="68"/>
      <c r="EU1140" s="68"/>
      <c r="EV1140" s="68"/>
      <c r="EW1140" s="68"/>
      <c r="EX1140" s="68"/>
      <c r="EY1140" s="68"/>
      <c r="EZ1140" s="68"/>
      <c r="FA1140" s="68"/>
      <c r="FB1140" s="68"/>
      <c r="FC1140" s="68"/>
      <c r="FD1140" s="68"/>
      <c r="FE1140" s="68"/>
      <c r="FF1140" s="68"/>
      <c r="FG1140" s="68"/>
      <c r="FH1140" s="68"/>
      <c r="FI1140" s="68"/>
      <c r="FJ1140" s="68"/>
      <c r="FK1140" s="68"/>
      <c r="FL1140" s="68"/>
      <c r="FM1140" s="68"/>
      <c r="FN1140" s="68"/>
      <c r="FO1140" s="68"/>
      <c r="FP1140" s="68"/>
      <c r="FQ1140" s="68"/>
      <c r="FR1140" s="68"/>
      <c r="FS1140" s="68"/>
      <c r="FT1140" s="68"/>
      <c r="FU1140" s="68"/>
      <c r="FV1140" s="68"/>
      <c r="FW1140" s="68"/>
      <c r="FX1140" s="68"/>
      <c r="FY1140" s="68"/>
      <c r="FZ1140" s="68"/>
      <c r="GA1140" s="68"/>
      <c r="GB1140" s="68"/>
      <c r="GC1140" s="68"/>
      <c r="GD1140" s="68"/>
      <c r="GE1140" s="68"/>
      <c r="GF1140" s="68"/>
      <c r="GG1140" s="68"/>
      <c r="GH1140" s="68"/>
      <c r="GI1140" s="68"/>
      <c r="GJ1140" s="68"/>
      <c r="GK1140" s="68"/>
      <c r="GL1140" s="68"/>
      <c r="GM1140" s="68"/>
      <c r="GN1140" s="68"/>
      <c r="GO1140" s="68"/>
      <c r="GP1140" s="68"/>
      <c r="GQ1140" s="68"/>
      <c r="GR1140" s="68"/>
      <c r="GS1140" s="68"/>
      <c r="GT1140" s="68"/>
      <c r="GU1140" s="68"/>
      <c r="GV1140" s="68"/>
      <c r="GW1140" s="68"/>
      <c r="GX1140" s="68"/>
      <c r="GY1140" s="68"/>
      <c r="GZ1140" s="68"/>
      <c r="HA1140" s="68"/>
      <c r="HB1140" s="68"/>
      <c r="HC1140" s="68"/>
      <c r="HD1140" s="68"/>
      <c r="HE1140" s="68"/>
      <c r="HF1140" s="68"/>
      <c r="HG1140" s="68"/>
      <c r="HH1140" s="68"/>
      <c r="HI1140" s="68"/>
      <c r="HJ1140" s="68"/>
      <c r="HK1140" s="68"/>
      <c r="HL1140" s="68"/>
      <c r="HM1140" s="68"/>
      <c r="HN1140" s="68"/>
      <c r="HO1140" s="68"/>
      <c r="HP1140" s="68"/>
      <c r="HQ1140" s="68"/>
      <c r="HR1140" s="68"/>
      <c r="HS1140" s="68"/>
      <c r="HT1140" s="68"/>
      <c r="HU1140" s="68"/>
      <c r="HV1140" s="68"/>
      <c r="HW1140" s="68"/>
      <c r="HX1140" s="68"/>
      <c r="HY1140" s="68"/>
      <c r="HZ1140" s="68"/>
      <c r="IA1140" s="68"/>
      <c r="IB1140" s="68"/>
      <c r="IC1140" s="68"/>
      <c r="ID1140" s="68"/>
      <c r="IE1140" s="68"/>
      <c r="IF1140" s="68"/>
      <c r="IG1140" s="68"/>
      <c r="IH1140" s="68"/>
      <c r="II1140" s="68"/>
      <c r="IJ1140" s="68"/>
      <c r="IK1140" s="68"/>
      <c r="IL1140" s="68"/>
      <c r="IM1140" s="68"/>
      <c r="IN1140" s="68"/>
      <c r="IO1140" s="68"/>
      <c r="IP1140" s="68"/>
      <c r="IQ1140" s="68"/>
      <c r="IR1140" s="68"/>
      <c r="IS1140" s="68"/>
      <c r="IT1140" s="68"/>
      <c r="IU1140" s="68"/>
      <c r="IV1140" s="68"/>
      <c r="IW1140" s="68"/>
      <c r="IX1140" s="68"/>
      <c r="IY1140" s="68"/>
      <c r="IZ1140" s="68"/>
      <c r="JA1140" s="68"/>
      <c r="JB1140" s="68"/>
      <c r="JC1140" s="68"/>
      <c r="JD1140" s="68"/>
      <c r="JE1140" s="68"/>
      <c r="JF1140" s="68"/>
      <c r="JG1140" s="68"/>
      <c r="JH1140" s="68"/>
      <c r="JI1140" s="68"/>
      <c r="JJ1140" s="68"/>
      <c r="JK1140" s="68"/>
      <c r="JL1140" s="68"/>
      <c r="JM1140" s="68"/>
      <c r="JN1140" s="68"/>
      <c r="JO1140" s="68"/>
      <c r="JP1140" s="68"/>
      <c r="JQ1140" s="68"/>
      <c r="JR1140" s="68"/>
      <c r="JS1140" s="68"/>
      <c r="JT1140" s="68"/>
      <c r="JU1140" s="68"/>
      <c r="JV1140" s="68"/>
      <c r="JW1140" s="68"/>
      <c r="JX1140" s="68"/>
      <c r="JY1140" s="68"/>
      <c r="JZ1140" s="68"/>
      <c r="KA1140" s="68"/>
      <c r="KB1140" s="68"/>
      <c r="KC1140" s="68"/>
      <c r="KD1140" s="68"/>
      <c r="KE1140" s="68"/>
      <c r="KF1140" s="68"/>
      <c r="KG1140" s="68"/>
      <c r="KH1140" s="68"/>
      <c r="KI1140" s="68"/>
      <c r="KJ1140" s="68"/>
      <c r="KK1140" s="68"/>
      <c r="KL1140" s="68"/>
      <c r="KM1140" s="68"/>
      <c r="KN1140" s="68"/>
      <c r="KO1140" s="68"/>
      <c r="KP1140" s="68"/>
      <c r="KQ1140" s="68"/>
      <c r="KR1140" s="68"/>
      <c r="KS1140" s="68"/>
      <c r="KT1140" s="68"/>
      <c r="KU1140" s="68"/>
      <c r="KV1140" s="68"/>
      <c r="KW1140" s="68"/>
      <c r="KX1140" s="68"/>
      <c r="KY1140" s="68"/>
      <c r="KZ1140" s="68"/>
      <c r="LA1140" s="68"/>
      <c r="LB1140" s="68"/>
      <c r="LC1140" s="68"/>
      <c r="LD1140" s="68"/>
      <c r="LE1140" s="68"/>
      <c r="LF1140" s="68"/>
      <c r="LG1140" s="68"/>
      <c r="LH1140" s="68"/>
      <c r="LI1140" s="68"/>
      <c r="LJ1140" s="68"/>
      <c r="LK1140" s="68"/>
      <c r="LL1140" s="68"/>
      <c r="LM1140" s="68"/>
      <c r="LN1140" s="68"/>
      <c r="LO1140" s="68"/>
      <c r="LP1140" s="68"/>
      <c r="LQ1140" s="68"/>
      <c r="LR1140" s="68"/>
      <c r="LS1140" s="68"/>
      <c r="LT1140" s="68"/>
      <c r="LU1140" s="68"/>
      <c r="LV1140" s="68"/>
      <c r="LW1140" s="68"/>
      <c r="LX1140" s="68"/>
      <c r="LY1140" s="68"/>
      <c r="LZ1140" s="68"/>
      <c r="MA1140" s="68"/>
      <c r="MB1140" s="68"/>
      <c r="MC1140" s="68"/>
      <c r="MD1140" s="68"/>
      <c r="ME1140" s="68"/>
      <c r="MF1140" s="68"/>
      <c r="MG1140" s="68"/>
      <c r="MH1140" s="68"/>
      <c r="MI1140" s="68"/>
      <c r="MJ1140" s="68"/>
      <c r="MK1140" s="68"/>
      <c r="ML1140" s="68"/>
      <c r="MM1140" s="68"/>
      <c r="MN1140" s="68"/>
      <c r="MO1140" s="68"/>
      <c r="MP1140" s="68"/>
      <c r="MQ1140" s="68"/>
      <c r="MR1140" s="68"/>
      <c r="MS1140" s="68"/>
      <c r="MT1140" s="68"/>
      <c r="MU1140" s="68"/>
      <c r="MV1140" s="68"/>
      <c r="MW1140" s="68"/>
      <c r="MX1140" s="68"/>
      <c r="MY1140" s="68"/>
      <c r="MZ1140" s="68"/>
      <c r="NA1140" s="68"/>
      <c r="NB1140" s="68"/>
      <c r="NC1140" s="68"/>
      <c r="ND1140" s="68"/>
      <c r="NE1140" s="68"/>
      <c r="NF1140" s="68"/>
      <c r="NG1140" s="68"/>
      <c r="NH1140" s="68"/>
      <c r="NI1140" s="68"/>
      <c r="NJ1140" s="68"/>
      <c r="NK1140" s="68"/>
      <c r="NL1140" s="68"/>
      <c r="NM1140" s="68"/>
      <c r="NN1140" s="68"/>
      <c r="NO1140" s="68"/>
      <c r="NP1140" s="68"/>
      <c r="NQ1140" s="68"/>
      <c r="NR1140" s="68"/>
      <c r="NS1140" s="68"/>
      <c r="NT1140" s="68"/>
      <c r="NU1140" s="68"/>
      <c r="NV1140" s="68"/>
      <c r="NW1140" s="68"/>
      <c r="NX1140" s="68"/>
      <c r="NY1140" s="68"/>
      <c r="NZ1140" s="68"/>
      <c r="OA1140" s="68"/>
      <c r="OB1140" s="68"/>
      <c r="OC1140" s="68"/>
      <c r="OD1140" s="68"/>
      <c r="OE1140" s="68"/>
      <c r="OF1140" s="68"/>
      <c r="OG1140" s="68"/>
      <c r="OH1140" s="68"/>
      <c r="OI1140" s="68"/>
      <c r="OJ1140" s="68"/>
      <c r="OK1140" s="68"/>
      <c r="OL1140" s="68"/>
      <c r="OM1140" s="68"/>
      <c r="ON1140" s="68"/>
      <c r="OO1140" s="68"/>
      <c r="OP1140" s="68"/>
      <c r="OQ1140" s="68"/>
      <c r="OR1140" s="68"/>
      <c r="OS1140" s="68"/>
      <c r="OT1140" s="68"/>
      <c r="OU1140" s="68"/>
      <c r="OV1140" s="68"/>
      <c r="OW1140" s="68"/>
      <c r="OX1140" s="68"/>
      <c r="OY1140" s="68"/>
      <c r="OZ1140" s="68"/>
      <c r="PA1140" s="68"/>
      <c r="PB1140" s="68"/>
      <c r="PC1140" s="68"/>
      <c r="PD1140" s="68"/>
      <c r="PE1140" s="68"/>
      <c r="PF1140" s="68"/>
      <c r="PG1140" s="68"/>
      <c r="PH1140" s="68"/>
      <c r="PI1140" s="68"/>
      <c r="PJ1140" s="68"/>
      <c r="PK1140" s="68"/>
      <c r="PL1140" s="68"/>
      <c r="PM1140" s="68"/>
      <c r="PN1140" s="68"/>
      <c r="PO1140" s="68"/>
      <c r="PP1140" s="68"/>
      <c r="PQ1140" s="68"/>
      <c r="PR1140" s="68"/>
      <c r="PS1140" s="68"/>
      <c r="PT1140" s="68"/>
      <c r="PU1140" s="68"/>
      <c r="PV1140" s="68"/>
      <c r="PW1140" s="68"/>
      <c r="PX1140" s="68"/>
      <c r="PY1140" s="68"/>
      <c r="PZ1140" s="68"/>
      <c r="QA1140" s="68"/>
      <c r="QB1140" s="68"/>
      <c r="QC1140" s="68"/>
      <c r="QD1140" s="68"/>
      <c r="QE1140" s="68"/>
      <c r="QF1140" s="68"/>
      <c r="QG1140" s="68"/>
      <c r="QH1140" s="68"/>
      <c r="QI1140" s="68"/>
      <c r="QJ1140" s="68"/>
      <c r="QK1140" s="68"/>
      <c r="QL1140" s="68"/>
      <c r="QM1140" s="68"/>
      <c r="QN1140" s="68"/>
      <c r="QO1140" s="68"/>
      <c r="QP1140" s="68"/>
      <c r="QQ1140" s="68"/>
      <c r="QR1140" s="68"/>
      <c r="QS1140" s="68"/>
      <c r="QT1140" s="68"/>
      <c r="QU1140" s="68"/>
      <c r="QV1140" s="68"/>
      <c r="QW1140" s="68"/>
      <c r="QX1140" s="68"/>
      <c r="QY1140" s="68"/>
      <c r="QZ1140" s="68"/>
      <c r="RA1140" s="68"/>
      <c r="RB1140" s="68"/>
      <c r="RC1140" s="68"/>
      <c r="RD1140" s="68"/>
      <c r="RE1140" s="68"/>
      <c r="RF1140" s="68"/>
      <c r="RG1140" s="68"/>
      <c r="RH1140" s="68"/>
      <c r="RI1140" s="68"/>
      <c r="RJ1140" s="68"/>
      <c r="RK1140" s="68"/>
      <c r="RL1140" s="68"/>
      <c r="RM1140" s="68"/>
      <c r="RN1140" s="68"/>
      <c r="RO1140" s="68"/>
      <c r="RP1140" s="68"/>
      <c r="RQ1140" s="68"/>
      <c r="RR1140" s="68"/>
      <c r="RS1140" s="68"/>
      <c r="RT1140" s="68"/>
      <c r="RU1140" s="68"/>
      <c r="RV1140" s="68"/>
      <c r="RW1140" s="68"/>
      <c r="RX1140" s="68"/>
      <c r="RY1140" s="68"/>
      <c r="RZ1140" s="68"/>
      <c r="SA1140" s="68"/>
      <c r="SB1140" s="68"/>
      <c r="SC1140" s="68"/>
      <c r="SD1140" s="68"/>
      <c r="SE1140" s="68"/>
      <c r="SF1140" s="68"/>
      <c r="SG1140" s="68"/>
      <c r="SH1140" s="68"/>
      <c r="SI1140" s="68"/>
      <c r="SJ1140" s="68"/>
      <c r="SK1140" s="68"/>
      <c r="SL1140" s="68"/>
      <c r="SM1140" s="68"/>
      <c r="SN1140" s="68"/>
      <c r="SO1140" s="68"/>
      <c r="SP1140" s="68"/>
      <c r="SQ1140" s="68"/>
      <c r="SR1140" s="68"/>
      <c r="SS1140" s="68"/>
      <c r="ST1140" s="68"/>
      <c r="SU1140" s="68"/>
      <c r="SV1140" s="68"/>
      <c r="SW1140" s="68"/>
      <c r="SX1140" s="68"/>
    </row>
    <row r="1141" spans="1:518" ht="16.5" customHeight="1" x14ac:dyDescent="0.2">
      <c r="A1141" s="20">
        <v>533</v>
      </c>
      <c r="B1141" s="20" t="s">
        <v>62</v>
      </c>
      <c r="C1141" s="20" t="s">
        <v>915</v>
      </c>
      <c r="D1141" s="20" t="s">
        <v>38</v>
      </c>
      <c r="E1141" s="20" t="s">
        <v>1345</v>
      </c>
      <c r="F1141" s="22" t="s">
        <v>953</v>
      </c>
      <c r="G1141" s="20" t="s">
        <v>84</v>
      </c>
      <c r="H1141" s="20" t="s">
        <v>35</v>
      </c>
      <c r="I1141" s="20" t="s">
        <v>81</v>
      </c>
      <c r="J1141" s="22" t="s">
        <v>915</v>
      </c>
      <c r="K1141" s="20"/>
      <c r="L1141" s="20"/>
      <c r="M1141" s="20"/>
      <c r="N1141" s="20"/>
      <c r="O1141" s="23"/>
      <c r="P1141" s="23">
        <v>2750000</v>
      </c>
      <c r="Q1141" s="24">
        <v>1</v>
      </c>
      <c r="R1141" s="25">
        <v>45931</v>
      </c>
      <c r="S1141" s="20" t="s">
        <v>83</v>
      </c>
      <c r="T1141" s="26">
        <f t="shared" si="19"/>
        <v>2750000</v>
      </c>
      <c r="U1141" s="27" t="s">
        <v>100</v>
      </c>
      <c r="V1141" s="27" t="s">
        <v>100</v>
      </c>
      <c r="W1141" s="68"/>
      <c r="X1141" s="68"/>
      <c r="Y1141" s="68"/>
      <c r="Z1141" s="68"/>
      <c r="AA1141" s="68"/>
      <c r="AB1141" s="68"/>
      <c r="AC1141" s="68"/>
      <c r="AD1141" s="68"/>
      <c r="AE1141" s="68"/>
      <c r="AF1141" s="68"/>
      <c r="AG1141" s="68"/>
      <c r="AH1141" s="68"/>
      <c r="AI1141" s="68"/>
      <c r="AJ1141" s="68"/>
      <c r="AK1141" s="68"/>
      <c r="AL1141" s="68"/>
      <c r="AM1141" s="68"/>
      <c r="AN1141" s="68"/>
      <c r="AO1141" s="68"/>
      <c r="AP1141" s="68"/>
      <c r="AQ1141" s="68"/>
      <c r="AR1141" s="68"/>
      <c r="AS1141" s="68"/>
      <c r="AT1141" s="68"/>
      <c r="AU1141" s="68"/>
      <c r="AV1141" s="68"/>
      <c r="AW1141" s="68"/>
      <c r="AX1141" s="68"/>
      <c r="AY1141" s="68"/>
      <c r="AZ1141" s="68"/>
      <c r="BA1141" s="68"/>
      <c r="BB1141" s="68"/>
      <c r="BC1141" s="68"/>
      <c r="BD1141" s="68"/>
      <c r="BE1141" s="68"/>
      <c r="BF1141" s="68"/>
      <c r="BG1141" s="68"/>
      <c r="BH1141" s="68"/>
      <c r="BI1141" s="68"/>
      <c r="BJ1141" s="68"/>
      <c r="BK1141" s="68"/>
      <c r="BL1141" s="68"/>
      <c r="BM1141" s="68"/>
      <c r="BN1141" s="68"/>
      <c r="BO1141" s="68"/>
      <c r="BP1141" s="68"/>
      <c r="BQ1141" s="68"/>
      <c r="BR1141" s="68"/>
      <c r="BS1141" s="68"/>
      <c r="BT1141" s="68"/>
      <c r="BU1141" s="68"/>
      <c r="BV1141" s="68"/>
      <c r="BW1141" s="68"/>
      <c r="BX1141" s="68"/>
      <c r="BY1141" s="68"/>
      <c r="BZ1141" s="68"/>
      <c r="CA1141" s="68"/>
      <c r="CB1141" s="68"/>
      <c r="CC1141" s="68"/>
      <c r="CD1141" s="68"/>
      <c r="CE1141" s="68"/>
      <c r="CF1141" s="68"/>
      <c r="CG1141" s="68"/>
      <c r="CH1141" s="68"/>
      <c r="CI1141" s="68"/>
      <c r="CJ1141" s="68"/>
      <c r="CK1141" s="68"/>
      <c r="CL1141" s="68"/>
      <c r="CM1141" s="68"/>
      <c r="CN1141" s="68"/>
      <c r="CO1141" s="68"/>
      <c r="CP1141" s="68"/>
      <c r="CQ1141" s="68"/>
      <c r="CR1141" s="68"/>
      <c r="CS1141" s="68"/>
      <c r="CT1141" s="68"/>
      <c r="CU1141" s="68"/>
      <c r="CV1141" s="68"/>
      <c r="CW1141" s="68"/>
      <c r="CX1141" s="68"/>
      <c r="CY1141" s="68"/>
      <c r="CZ1141" s="68"/>
      <c r="DA1141" s="68"/>
      <c r="DB1141" s="68"/>
      <c r="DC1141" s="68"/>
      <c r="DD1141" s="68"/>
      <c r="DE1141" s="68"/>
      <c r="DF1141" s="68"/>
      <c r="DG1141" s="68"/>
      <c r="DH1141" s="68"/>
      <c r="DI1141" s="68"/>
      <c r="DJ1141" s="68"/>
      <c r="DK1141" s="68"/>
      <c r="DL1141" s="68"/>
      <c r="DM1141" s="68"/>
      <c r="DN1141" s="68"/>
      <c r="DO1141" s="68"/>
      <c r="DP1141" s="68"/>
      <c r="DQ1141" s="68"/>
      <c r="DR1141" s="68"/>
      <c r="DS1141" s="68"/>
      <c r="DT1141" s="68"/>
      <c r="DU1141" s="68"/>
      <c r="DV1141" s="68"/>
      <c r="DW1141" s="68"/>
      <c r="DX1141" s="68"/>
      <c r="DY1141" s="68"/>
      <c r="DZ1141" s="68"/>
      <c r="EA1141" s="68"/>
      <c r="EB1141" s="68"/>
      <c r="EC1141" s="68"/>
      <c r="ED1141" s="68"/>
      <c r="EE1141" s="68"/>
      <c r="EF1141" s="68"/>
      <c r="EG1141" s="68"/>
      <c r="EH1141" s="68"/>
      <c r="EI1141" s="68"/>
      <c r="EJ1141" s="68"/>
      <c r="EK1141" s="68"/>
      <c r="EL1141" s="68"/>
      <c r="EM1141" s="68"/>
      <c r="EN1141" s="68"/>
      <c r="EO1141" s="68"/>
      <c r="EP1141" s="68"/>
      <c r="EQ1141" s="68"/>
      <c r="ER1141" s="68"/>
      <c r="ES1141" s="68"/>
      <c r="ET1141" s="68"/>
      <c r="EU1141" s="68"/>
      <c r="EV1141" s="68"/>
      <c r="EW1141" s="68"/>
      <c r="EX1141" s="68"/>
      <c r="EY1141" s="68"/>
      <c r="EZ1141" s="68"/>
      <c r="FA1141" s="68"/>
      <c r="FB1141" s="68"/>
      <c r="FC1141" s="68"/>
      <c r="FD1141" s="68"/>
      <c r="FE1141" s="68"/>
      <c r="FF1141" s="68"/>
      <c r="FG1141" s="68"/>
      <c r="FH1141" s="68"/>
      <c r="FI1141" s="68"/>
      <c r="FJ1141" s="68"/>
      <c r="FK1141" s="68"/>
      <c r="FL1141" s="68"/>
      <c r="FM1141" s="68"/>
      <c r="FN1141" s="68"/>
      <c r="FO1141" s="68"/>
      <c r="FP1141" s="68"/>
      <c r="FQ1141" s="68"/>
      <c r="FR1141" s="68"/>
      <c r="FS1141" s="68"/>
      <c r="FT1141" s="68"/>
      <c r="FU1141" s="68"/>
      <c r="FV1141" s="68"/>
      <c r="FW1141" s="68"/>
      <c r="FX1141" s="68"/>
      <c r="FY1141" s="68"/>
      <c r="FZ1141" s="68"/>
      <c r="GA1141" s="68"/>
      <c r="GB1141" s="68"/>
      <c r="GC1141" s="68"/>
      <c r="GD1141" s="68"/>
      <c r="GE1141" s="68"/>
      <c r="GF1141" s="68"/>
      <c r="GG1141" s="68"/>
      <c r="GH1141" s="68"/>
      <c r="GI1141" s="68"/>
      <c r="GJ1141" s="68"/>
      <c r="GK1141" s="68"/>
      <c r="GL1141" s="68"/>
      <c r="GM1141" s="68"/>
      <c r="GN1141" s="68"/>
      <c r="GO1141" s="68"/>
      <c r="GP1141" s="68"/>
      <c r="GQ1141" s="68"/>
      <c r="GR1141" s="68"/>
      <c r="GS1141" s="68"/>
      <c r="GT1141" s="68"/>
      <c r="GU1141" s="68"/>
      <c r="GV1141" s="68"/>
      <c r="GW1141" s="68"/>
      <c r="GX1141" s="68"/>
      <c r="GY1141" s="68"/>
      <c r="GZ1141" s="68"/>
      <c r="HA1141" s="68"/>
      <c r="HB1141" s="68"/>
      <c r="HC1141" s="68"/>
      <c r="HD1141" s="68"/>
      <c r="HE1141" s="68"/>
      <c r="HF1141" s="68"/>
      <c r="HG1141" s="68"/>
      <c r="HH1141" s="68"/>
      <c r="HI1141" s="68"/>
      <c r="HJ1141" s="68"/>
      <c r="HK1141" s="68"/>
      <c r="HL1141" s="68"/>
      <c r="HM1141" s="68"/>
      <c r="HN1141" s="68"/>
      <c r="HO1141" s="68"/>
      <c r="HP1141" s="68"/>
      <c r="HQ1141" s="68"/>
      <c r="HR1141" s="68"/>
      <c r="HS1141" s="68"/>
      <c r="HT1141" s="68"/>
      <c r="HU1141" s="68"/>
      <c r="HV1141" s="68"/>
      <c r="HW1141" s="68"/>
      <c r="HX1141" s="68"/>
      <c r="HY1141" s="68"/>
      <c r="HZ1141" s="68"/>
      <c r="IA1141" s="68"/>
      <c r="IB1141" s="68"/>
      <c r="IC1141" s="68"/>
      <c r="ID1141" s="68"/>
      <c r="IE1141" s="68"/>
      <c r="IF1141" s="68"/>
      <c r="IG1141" s="68"/>
      <c r="IH1141" s="68"/>
      <c r="II1141" s="68"/>
      <c r="IJ1141" s="68"/>
      <c r="IK1141" s="68"/>
      <c r="IL1141" s="68"/>
      <c r="IM1141" s="68"/>
      <c r="IN1141" s="68"/>
      <c r="IO1141" s="68"/>
      <c r="IP1141" s="68"/>
      <c r="IQ1141" s="68"/>
      <c r="IR1141" s="68"/>
      <c r="IS1141" s="68"/>
      <c r="IT1141" s="68"/>
      <c r="IU1141" s="68"/>
      <c r="IV1141" s="68"/>
      <c r="IW1141" s="68"/>
      <c r="IX1141" s="68"/>
      <c r="IY1141" s="68"/>
      <c r="IZ1141" s="68"/>
      <c r="JA1141" s="68"/>
      <c r="JB1141" s="68"/>
      <c r="JC1141" s="68"/>
      <c r="JD1141" s="68"/>
      <c r="JE1141" s="68"/>
      <c r="JF1141" s="68"/>
      <c r="JG1141" s="68"/>
      <c r="JH1141" s="68"/>
      <c r="JI1141" s="68"/>
      <c r="JJ1141" s="68"/>
      <c r="JK1141" s="68"/>
      <c r="JL1141" s="68"/>
      <c r="JM1141" s="68"/>
      <c r="JN1141" s="68"/>
      <c r="JO1141" s="68"/>
      <c r="JP1141" s="68"/>
      <c r="JQ1141" s="68"/>
      <c r="JR1141" s="68"/>
      <c r="JS1141" s="68"/>
      <c r="JT1141" s="68"/>
      <c r="JU1141" s="68"/>
      <c r="JV1141" s="68"/>
      <c r="JW1141" s="68"/>
      <c r="JX1141" s="68"/>
      <c r="JY1141" s="68"/>
      <c r="JZ1141" s="68"/>
      <c r="KA1141" s="68"/>
      <c r="KB1141" s="68"/>
      <c r="KC1141" s="68"/>
      <c r="KD1141" s="68"/>
      <c r="KE1141" s="68"/>
      <c r="KF1141" s="68"/>
      <c r="KG1141" s="68"/>
      <c r="KH1141" s="68"/>
      <c r="KI1141" s="68"/>
      <c r="KJ1141" s="68"/>
      <c r="KK1141" s="68"/>
      <c r="KL1141" s="68"/>
      <c r="KM1141" s="68"/>
      <c r="KN1141" s="68"/>
      <c r="KO1141" s="68"/>
      <c r="KP1141" s="68"/>
      <c r="KQ1141" s="68"/>
      <c r="KR1141" s="68"/>
      <c r="KS1141" s="68"/>
      <c r="KT1141" s="68"/>
      <c r="KU1141" s="68"/>
      <c r="KV1141" s="68"/>
      <c r="KW1141" s="68"/>
      <c r="KX1141" s="68"/>
      <c r="KY1141" s="68"/>
      <c r="KZ1141" s="68"/>
      <c r="LA1141" s="68"/>
      <c r="LB1141" s="68"/>
      <c r="LC1141" s="68"/>
      <c r="LD1141" s="68"/>
      <c r="LE1141" s="68"/>
      <c r="LF1141" s="68"/>
      <c r="LG1141" s="68"/>
      <c r="LH1141" s="68"/>
      <c r="LI1141" s="68"/>
      <c r="LJ1141" s="68"/>
      <c r="LK1141" s="68"/>
      <c r="LL1141" s="68"/>
      <c r="LM1141" s="68"/>
      <c r="LN1141" s="68"/>
      <c r="LO1141" s="68"/>
      <c r="LP1141" s="68"/>
      <c r="LQ1141" s="68"/>
      <c r="LR1141" s="68"/>
      <c r="LS1141" s="68"/>
      <c r="LT1141" s="68"/>
      <c r="LU1141" s="68"/>
      <c r="LV1141" s="68"/>
      <c r="LW1141" s="68"/>
      <c r="LX1141" s="68"/>
      <c r="LY1141" s="68"/>
      <c r="LZ1141" s="68"/>
      <c r="MA1141" s="68"/>
      <c r="MB1141" s="68"/>
      <c r="MC1141" s="68"/>
      <c r="MD1141" s="68"/>
      <c r="ME1141" s="68"/>
      <c r="MF1141" s="68"/>
      <c r="MG1141" s="68"/>
      <c r="MH1141" s="68"/>
      <c r="MI1141" s="68"/>
      <c r="MJ1141" s="68"/>
      <c r="MK1141" s="68"/>
      <c r="ML1141" s="68"/>
      <c r="MM1141" s="68"/>
      <c r="MN1141" s="68"/>
      <c r="MO1141" s="68"/>
      <c r="MP1141" s="68"/>
      <c r="MQ1141" s="68"/>
      <c r="MR1141" s="68"/>
      <c r="MS1141" s="68"/>
      <c r="MT1141" s="68"/>
      <c r="MU1141" s="68"/>
      <c r="MV1141" s="68"/>
      <c r="MW1141" s="68"/>
      <c r="MX1141" s="68"/>
      <c r="MY1141" s="68"/>
      <c r="MZ1141" s="68"/>
      <c r="NA1141" s="68"/>
      <c r="NB1141" s="68"/>
      <c r="NC1141" s="68"/>
      <c r="ND1141" s="68"/>
      <c r="NE1141" s="68"/>
      <c r="NF1141" s="68"/>
      <c r="NG1141" s="68"/>
      <c r="NH1141" s="68"/>
      <c r="NI1141" s="68"/>
      <c r="NJ1141" s="68"/>
      <c r="NK1141" s="68"/>
      <c r="NL1141" s="68"/>
      <c r="NM1141" s="68"/>
      <c r="NN1141" s="68"/>
      <c r="NO1141" s="68"/>
      <c r="NP1141" s="68"/>
      <c r="NQ1141" s="68"/>
      <c r="NR1141" s="68"/>
      <c r="NS1141" s="68"/>
      <c r="NT1141" s="68"/>
      <c r="NU1141" s="68"/>
      <c r="NV1141" s="68"/>
      <c r="NW1141" s="68"/>
      <c r="NX1141" s="68"/>
      <c r="NY1141" s="68"/>
      <c r="NZ1141" s="68"/>
      <c r="OA1141" s="68"/>
      <c r="OB1141" s="68"/>
      <c r="OC1141" s="68"/>
      <c r="OD1141" s="68"/>
      <c r="OE1141" s="68"/>
      <c r="OF1141" s="68"/>
      <c r="OG1141" s="68"/>
      <c r="OH1141" s="68"/>
      <c r="OI1141" s="68"/>
      <c r="OJ1141" s="68"/>
      <c r="OK1141" s="68"/>
      <c r="OL1141" s="68"/>
      <c r="OM1141" s="68"/>
      <c r="ON1141" s="68"/>
      <c r="OO1141" s="68"/>
      <c r="OP1141" s="68"/>
      <c r="OQ1141" s="68"/>
      <c r="OR1141" s="68"/>
      <c r="OS1141" s="68"/>
      <c r="OT1141" s="68"/>
      <c r="OU1141" s="68"/>
      <c r="OV1141" s="68"/>
      <c r="OW1141" s="68"/>
      <c r="OX1141" s="68"/>
      <c r="OY1141" s="68"/>
      <c r="OZ1141" s="68"/>
      <c r="PA1141" s="68"/>
      <c r="PB1141" s="68"/>
      <c r="PC1141" s="68"/>
      <c r="PD1141" s="68"/>
      <c r="PE1141" s="68"/>
      <c r="PF1141" s="68"/>
      <c r="PG1141" s="68"/>
      <c r="PH1141" s="68"/>
      <c r="PI1141" s="68"/>
      <c r="PJ1141" s="68"/>
      <c r="PK1141" s="68"/>
      <c r="PL1141" s="68"/>
      <c r="PM1141" s="68"/>
      <c r="PN1141" s="68"/>
      <c r="PO1141" s="68"/>
      <c r="PP1141" s="68"/>
      <c r="PQ1141" s="68"/>
      <c r="PR1141" s="68"/>
      <c r="PS1141" s="68"/>
      <c r="PT1141" s="68"/>
      <c r="PU1141" s="68"/>
      <c r="PV1141" s="68"/>
      <c r="PW1141" s="68"/>
      <c r="PX1141" s="68"/>
      <c r="PY1141" s="68"/>
      <c r="PZ1141" s="68"/>
      <c r="QA1141" s="68"/>
      <c r="QB1141" s="68"/>
      <c r="QC1141" s="68"/>
      <c r="QD1141" s="68"/>
      <c r="QE1141" s="68"/>
      <c r="QF1141" s="68"/>
      <c r="QG1141" s="68"/>
      <c r="QH1141" s="68"/>
      <c r="QI1141" s="68"/>
      <c r="QJ1141" s="68"/>
      <c r="QK1141" s="68"/>
      <c r="QL1141" s="68"/>
      <c r="QM1141" s="68"/>
      <c r="QN1141" s="68"/>
      <c r="QO1141" s="68"/>
      <c r="QP1141" s="68"/>
      <c r="QQ1141" s="68"/>
      <c r="QR1141" s="68"/>
      <c r="QS1141" s="68"/>
      <c r="QT1141" s="68"/>
      <c r="QU1141" s="68"/>
      <c r="QV1141" s="68"/>
      <c r="QW1141" s="68"/>
      <c r="QX1141" s="68"/>
      <c r="QY1141" s="68"/>
      <c r="QZ1141" s="68"/>
      <c r="RA1141" s="68"/>
      <c r="RB1141" s="68"/>
      <c r="RC1141" s="68"/>
      <c r="RD1141" s="68"/>
      <c r="RE1141" s="68"/>
      <c r="RF1141" s="68"/>
      <c r="RG1141" s="68"/>
      <c r="RH1141" s="68"/>
      <c r="RI1141" s="68"/>
      <c r="RJ1141" s="68"/>
      <c r="RK1141" s="68"/>
      <c r="RL1141" s="68"/>
      <c r="RM1141" s="68"/>
      <c r="RN1141" s="68"/>
      <c r="RO1141" s="68"/>
      <c r="RP1141" s="68"/>
      <c r="RQ1141" s="68"/>
      <c r="RR1141" s="68"/>
      <c r="RS1141" s="68"/>
      <c r="RT1141" s="68"/>
      <c r="RU1141" s="68"/>
      <c r="RV1141" s="68"/>
      <c r="RW1141" s="68"/>
      <c r="RX1141" s="68"/>
      <c r="RY1141" s="68"/>
      <c r="RZ1141" s="68"/>
      <c r="SA1141" s="68"/>
      <c r="SB1141" s="68"/>
      <c r="SC1141" s="68"/>
      <c r="SD1141" s="68"/>
      <c r="SE1141" s="68"/>
      <c r="SF1141" s="68"/>
      <c r="SG1141" s="68"/>
      <c r="SH1141" s="68"/>
      <c r="SI1141" s="68"/>
      <c r="SJ1141" s="68"/>
      <c r="SK1141" s="68"/>
      <c r="SL1141" s="68"/>
      <c r="SM1141" s="68"/>
      <c r="SN1141" s="68"/>
      <c r="SO1141" s="68"/>
      <c r="SP1141" s="68"/>
      <c r="SQ1141" s="68"/>
      <c r="SR1141" s="68"/>
      <c r="SS1141" s="68"/>
      <c r="ST1141" s="68"/>
      <c r="SU1141" s="68"/>
      <c r="SV1141" s="68"/>
      <c r="SW1141" s="68"/>
      <c r="SX1141" s="68"/>
    </row>
    <row r="1142" spans="1:518" ht="16.5" customHeight="1" x14ac:dyDescent="0.2">
      <c r="A1142" s="20">
        <v>534</v>
      </c>
      <c r="B1142" s="20" t="s">
        <v>62</v>
      </c>
      <c r="C1142" s="20" t="s">
        <v>915</v>
      </c>
      <c r="D1142" s="20" t="s">
        <v>38</v>
      </c>
      <c r="E1142" s="20" t="s">
        <v>1345</v>
      </c>
      <c r="F1142" s="22" t="s">
        <v>953</v>
      </c>
      <c r="G1142" s="20" t="s">
        <v>84</v>
      </c>
      <c r="H1142" s="20" t="s">
        <v>35</v>
      </c>
      <c r="I1142" s="20" t="s">
        <v>81</v>
      </c>
      <c r="J1142" s="22" t="s">
        <v>915</v>
      </c>
      <c r="K1142" s="20"/>
      <c r="L1142" s="20"/>
      <c r="M1142" s="20"/>
      <c r="N1142" s="20"/>
      <c r="O1142" s="23"/>
      <c r="P1142" s="23">
        <v>2750000</v>
      </c>
      <c r="Q1142" s="24">
        <v>1</v>
      </c>
      <c r="R1142" s="25">
        <v>45962</v>
      </c>
      <c r="S1142" s="20" t="s">
        <v>83</v>
      </c>
      <c r="T1142" s="26">
        <f t="shared" si="19"/>
        <v>2750000</v>
      </c>
      <c r="U1142" s="27" t="s">
        <v>100</v>
      </c>
      <c r="V1142" s="27" t="s">
        <v>100</v>
      </c>
      <c r="W1142" s="68"/>
      <c r="X1142" s="68"/>
      <c r="Y1142" s="68"/>
      <c r="Z1142" s="68"/>
      <c r="AA1142" s="68"/>
      <c r="AB1142" s="68"/>
      <c r="AC1142" s="68"/>
      <c r="AD1142" s="68"/>
      <c r="AE1142" s="68"/>
      <c r="AF1142" s="68"/>
      <c r="AG1142" s="68"/>
      <c r="AH1142" s="68"/>
      <c r="AI1142" s="68"/>
      <c r="AJ1142" s="68"/>
      <c r="AK1142" s="68"/>
      <c r="AL1142" s="68"/>
      <c r="AM1142" s="68"/>
      <c r="AN1142" s="68"/>
      <c r="AO1142" s="68"/>
      <c r="AP1142" s="68"/>
      <c r="AQ1142" s="68"/>
      <c r="AR1142" s="68"/>
      <c r="AS1142" s="68"/>
      <c r="AT1142" s="68"/>
      <c r="AU1142" s="68"/>
      <c r="AV1142" s="68"/>
      <c r="AW1142" s="68"/>
      <c r="AX1142" s="68"/>
      <c r="AY1142" s="68"/>
      <c r="AZ1142" s="68"/>
      <c r="BA1142" s="68"/>
      <c r="BB1142" s="68"/>
      <c r="BC1142" s="68"/>
      <c r="BD1142" s="68"/>
      <c r="BE1142" s="68"/>
      <c r="BF1142" s="68"/>
      <c r="BG1142" s="68"/>
      <c r="BH1142" s="68"/>
      <c r="BI1142" s="68"/>
      <c r="BJ1142" s="68"/>
      <c r="BK1142" s="68"/>
      <c r="BL1142" s="68"/>
      <c r="BM1142" s="68"/>
      <c r="BN1142" s="68"/>
      <c r="BO1142" s="68"/>
      <c r="BP1142" s="68"/>
      <c r="BQ1142" s="68"/>
      <c r="BR1142" s="68"/>
      <c r="BS1142" s="68"/>
      <c r="BT1142" s="68"/>
      <c r="BU1142" s="68"/>
      <c r="BV1142" s="68"/>
      <c r="BW1142" s="68"/>
      <c r="BX1142" s="68"/>
      <c r="BY1142" s="68"/>
      <c r="BZ1142" s="68"/>
      <c r="CA1142" s="68"/>
      <c r="CB1142" s="68"/>
      <c r="CC1142" s="68"/>
      <c r="CD1142" s="68"/>
      <c r="CE1142" s="68"/>
      <c r="CF1142" s="68"/>
      <c r="CG1142" s="68"/>
      <c r="CH1142" s="68"/>
      <c r="CI1142" s="68"/>
      <c r="CJ1142" s="68"/>
      <c r="CK1142" s="68"/>
      <c r="CL1142" s="68"/>
      <c r="CM1142" s="68"/>
      <c r="CN1142" s="68"/>
      <c r="CO1142" s="68"/>
      <c r="CP1142" s="68"/>
      <c r="CQ1142" s="68"/>
      <c r="CR1142" s="68"/>
      <c r="CS1142" s="68"/>
      <c r="CT1142" s="68"/>
      <c r="CU1142" s="68"/>
      <c r="CV1142" s="68"/>
      <c r="CW1142" s="68"/>
      <c r="CX1142" s="68"/>
      <c r="CY1142" s="68"/>
      <c r="CZ1142" s="68"/>
      <c r="DA1142" s="68"/>
      <c r="DB1142" s="68"/>
      <c r="DC1142" s="68"/>
      <c r="DD1142" s="68"/>
      <c r="DE1142" s="68"/>
      <c r="DF1142" s="68"/>
      <c r="DG1142" s="68"/>
      <c r="DH1142" s="68"/>
      <c r="DI1142" s="68"/>
      <c r="DJ1142" s="68"/>
      <c r="DK1142" s="68"/>
      <c r="DL1142" s="68"/>
      <c r="DM1142" s="68"/>
      <c r="DN1142" s="68"/>
      <c r="DO1142" s="68"/>
      <c r="DP1142" s="68"/>
      <c r="DQ1142" s="68"/>
      <c r="DR1142" s="68"/>
      <c r="DS1142" s="68"/>
      <c r="DT1142" s="68"/>
      <c r="DU1142" s="68"/>
      <c r="DV1142" s="68"/>
      <c r="DW1142" s="68"/>
      <c r="DX1142" s="68"/>
      <c r="DY1142" s="68"/>
      <c r="DZ1142" s="68"/>
      <c r="EA1142" s="68"/>
      <c r="EB1142" s="68"/>
      <c r="EC1142" s="68"/>
      <c r="ED1142" s="68"/>
      <c r="EE1142" s="68"/>
      <c r="EF1142" s="68"/>
      <c r="EG1142" s="68"/>
      <c r="EH1142" s="68"/>
      <c r="EI1142" s="68"/>
      <c r="EJ1142" s="68"/>
      <c r="EK1142" s="68"/>
      <c r="EL1142" s="68"/>
      <c r="EM1142" s="68"/>
      <c r="EN1142" s="68"/>
      <c r="EO1142" s="68"/>
      <c r="EP1142" s="68"/>
      <c r="EQ1142" s="68"/>
      <c r="ER1142" s="68"/>
      <c r="ES1142" s="68"/>
      <c r="ET1142" s="68"/>
      <c r="EU1142" s="68"/>
      <c r="EV1142" s="68"/>
      <c r="EW1142" s="68"/>
      <c r="EX1142" s="68"/>
      <c r="EY1142" s="68"/>
      <c r="EZ1142" s="68"/>
      <c r="FA1142" s="68"/>
      <c r="FB1142" s="68"/>
      <c r="FC1142" s="68"/>
      <c r="FD1142" s="68"/>
      <c r="FE1142" s="68"/>
      <c r="FF1142" s="68"/>
      <c r="FG1142" s="68"/>
      <c r="FH1142" s="68"/>
      <c r="FI1142" s="68"/>
      <c r="FJ1142" s="68"/>
      <c r="FK1142" s="68"/>
      <c r="FL1142" s="68"/>
      <c r="FM1142" s="68"/>
      <c r="FN1142" s="68"/>
      <c r="FO1142" s="68"/>
      <c r="FP1142" s="68"/>
      <c r="FQ1142" s="68"/>
      <c r="FR1142" s="68"/>
      <c r="FS1142" s="68"/>
      <c r="FT1142" s="68"/>
      <c r="FU1142" s="68"/>
      <c r="FV1142" s="68"/>
      <c r="FW1142" s="68"/>
      <c r="FX1142" s="68"/>
      <c r="FY1142" s="68"/>
      <c r="FZ1142" s="68"/>
      <c r="GA1142" s="68"/>
      <c r="GB1142" s="68"/>
      <c r="GC1142" s="68"/>
      <c r="GD1142" s="68"/>
      <c r="GE1142" s="68"/>
      <c r="GF1142" s="68"/>
      <c r="GG1142" s="68"/>
      <c r="GH1142" s="68"/>
      <c r="GI1142" s="68"/>
      <c r="GJ1142" s="68"/>
      <c r="GK1142" s="68"/>
      <c r="GL1142" s="68"/>
      <c r="GM1142" s="68"/>
      <c r="GN1142" s="68"/>
      <c r="GO1142" s="68"/>
      <c r="GP1142" s="68"/>
      <c r="GQ1142" s="68"/>
      <c r="GR1142" s="68"/>
      <c r="GS1142" s="68"/>
      <c r="GT1142" s="68"/>
      <c r="GU1142" s="68"/>
      <c r="GV1142" s="68"/>
      <c r="GW1142" s="68"/>
      <c r="GX1142" s="68"/>
      <c r="GY1142" s="68"/>
      <c r="GZ1142" s="68"/>
      <c r="HA1142" s="68"/>
      <c r="HB1142" s="68"/>
      <c r="HC1142" s="68"/>
      <c r="HD1142" s="68"/>
      <c r="HE1142" s="68"/>
      <c r="HF1142" s="68"/>
      <c r="HG1142" s="68"/>
      <c r="HH1142" s="68"/>
      <c r="HI1142" s="68"/>
      <c r="HJ1142" s="68"/>
      <c r="HK1142" s="68"/>
      <c r="HL1142" s="68"/>
      <c r="HM1142" s="68"/>
      <c r="HN1142" s="68"/>
      <c r="HO1142" s="68"/>
      <c r="HP1142" s="68"/>
      <c r="HQ1142" s="68"/>
      <c r="HR1142" s="68"/>
      <c r="HS1142" s="68"/>
      <c r="HT1142" s="68"/>
      <c r="HU1142" s="68"/>
      <c r="HV1142" s="68"/>
      <c r="HW1142" s="68"/>
      <c r="HX1142" s="68"/>
      <c r="HY1142" s="68"/>
      <c r="HZ1142" s="68"/>
      <c r="IA1142" s="68"/>
      <c r="IB1142" s="68"/>
      <c r="IC1142" s="68"/>
      <c r="ID1142" s="68"/>
      <c r="IE1142" s="68"/>
      <c r="IF1142" s="68"/>
      <c r="IG1142" s="68"/>
      <c r="IH1142" s="68"/>
      <c r="II1142" s="68"/>
      <c r="IJ1142" s="68"/>
      <c r="IK1142" s="68"/>
      <c r="IL1142" s="68"/>
      <c r="IM1142" s="68"/>
      <c r="IN1142" s="68"/>
      <c r="IO1142" s="68"/>
      <c r="IP1142" s="68"/>
      <c r="IQ1142" s="68"/>
      <c r="IR1142" s="68"/>
      <c r="IS1142" s="68"/>
      <c r="IT1142" s="68"/>
      <c r="IU1142" s="68"/>
      <c r="IV1142" s="68"/>
      <c r="IW1142" s="68"/>
      <c r="IX1142" s="68"/>
      <c r="IY1142" s="68"/>
      <c r="IZ1142" s="68"/>
      <c r="JA1142" s="68"/>
      <c r="JB1142" s="68"/>
      <c r="JC1142" s="68"/>
      <c r="JD1142" s="68"/>
      <c r="JE1142" s="68"/>
      <c r="JF1142" s="68"/>
      <c r="JG1142" s="68"/>
      <c r="JH1142" s="68"/>
      <c r="JI1142" s="68"/>
      <c r="JJ1142" s="68"/>
      <c r="JK1142" s="68"/>
      <c r="JL1142" s="68"/>
      <c r="JM1142" s="68"/>
      <c r="JN1142" s="68"/>
      <c r="JO1142" s="68"/>
      <c r="JP1142" s="68"/>
      <c r="JQ1142" s="68"/>
      <c r="JR1142" s="68"/>
      <c r="JS1142" s="68"/>
      <c r="JT1142" s="68"/>
      <c r="JU1142" s="68"/>
      <c r="JV1142" s="68"/>
      <c r="JW1142" s="68"/>
      <c r="JX1142" s="68"/>
      <c r="JY1142" s="68"/>
      <c r="JZ1142" s="68"/>
      <c r="KA1142" s="68"/>
      <c r="KB1142" s="68"/>
      <c r="KC1142" s="68"/>
      <c r="KD1142" s="68"/>
      <c r="KE1142" s="68"/>
      <c r="KF1142" s="68"/>
      <c r="KG1142" s="68"/>
      <c r="KH1142" s="68"/>
      <c r="KI1142" s="68"/>
      <c r="KJ1142" s="68"/>
      <c r="KK1142" s="68"/>
      <c r="KL1142" s="68"/>
      <c r="KM1142" s="68"/>
      <c r="KN1142" s="68"/>
      <c r="KO1142" s="68"/>
      <c r="KP1142" s="68"/>
      <c r="KQ1142" s="68"/>
      <c r="KR1142" s="68"/>
      <c r="KS1142" s="68"/>
      <c r="KT1142" s="68"/>
      <c r="KU1142" s="68"/>
      <c r="KV1142" s="68"/>
      <c r="KW1142" s="68"/>
      <c r="KX1142" s="68"/>
      <c r="KY1142" s="68"/>
      <c r="KZ1142" s="68"/>
      <c r="LA1142" s="68"/>
      <c r="LB1142" s="68"/>
      <c r="LC1142" s="68"/>
      <c r="LD1142" s="68"/>
      <c r="LE1142" s="68"/>
      <c r="LF1142" s="68"/>
      <c r="LG1142" s="68"/>
      <c r="LH1142" s="68"/>
      <c r="LI1142" s="68"/>
      <c r="LJ1142" s="68"/>
      <c r="LK1142" s="68"/>
      <c r="LL1142" s="68"/>
      <c r="LM1142" s="68"/>
      <c r="LN1142" s="68"/>
      <c r="LO1142" s="68"/>
      <c r="LP1142" s="68"/>
      <c r="LQ1142" s="68"/>
      <c r="LR1142" s="68"/>
      <c r="LS1142" s="68"/>
      <c r="LT1142" s="68"/>
      <c r="LU1142" s="68"/>
      <c r="LV1142" s="68"/>
      <c r="LW1142" s="68"/>
      <c r="LX1142" s="68"/>
      <c r="LY1142" s="68"/>
      <c r="LZ1142" s="68"/>
      <c r="MA1142" s="68"/>
      <c r="MB1142" s="68"/>
      <c r="MC1142" s="68"/>
      <c r="MD1142" s="68"/>
      <c r="ME1142" s="68"/>
      <c r="MF1142" s="68"/>
      <c r="MG1142" s="68"/>
      <c r="MH1142" s="68"/>
      <c r="MI1142" s="68"/>
      <c r="MJ1142" s="68"/>
      <c r="MK1142" s="68"/>
      <c r="ML1142" s="68"/>
      <c r="MM1142" s="68"/>
      <c r="MN1142" s="68"/>
      <c r="MO1142" s="68"/>
      <c r="MP1142" s="68"/>
      <c r="MQ1142" s="68"/>
      <c r="MR1142" s="68"/>
      <c r="MS1142" s="68"/>
      <c r="MT1142" s="68"/>
      <c r="MU1142" s="68"/>
      <c r="MV1142" s="68"/>
      <c r="MW1142" s="68"/>
      <c r="MX1142" s="68"/>
      <c r="MY1142" s="68"/>
      <c r="MZ1142" s="68"/>
      <c r="NA1142" s="68"/>
      <c r="NB1142" s="68"/>
      <c r="NC1142" s="68"/>
      <c r="ND1142" s="68"/>
      <c r="NE1142" s="68"/>
      <c r="NF1142" s="68"/>
      <c r="NG1142" s="68"/>
      <c r="NH1142" s="68"/>
      <c r="NI1142" s="68"/>
      <c r="NJ1142" s="68"/>
      <c r="NK1142" s="68"/>
      <c r="NL1142" s="68"/>
      <c r="NM1142" s="68"/>
      <c r="NN1142" s="68"/>
      <c r="NO1142" s="68"/>
      <c r="NP1142" s="68"/>
      <c r="NQ1142" s="68"/>
      <c r="NR1142" s="68"/>
      <c r="NS1142" s="68"/>
      <c r="NT1142" s="68"/>
      <c r="NU1142" s="68"/>
      <c r="NV1142" s="68"/>
      <c r="NW1142" s="68"/>
      <c r="NX1142" s="68"/>
      <c r="NY1142" s="68"/>
      <c r="NZ1142" s="68"/>
      <c r="OA1142" s="68"/>
      <c r="OB1142" s="68"/>
      <c r="OC1142" s="68"/>
      <c r="OD1142" s="68"/>
      <c r="OE1142" s="68"/>
      <c r="OF1142" s="68"/>
      <c r="OG1142" s="68"/>
      <c r="OH1142" s="68"/>
      <c r="OI1142" s="68"/>
      <c r="OJ1142" s="68"/>
      <c r="OK1142" s="68"/>
      <c r="OL1142" s="68"/>
      <c r="OM1142" s="68"/>
      <c r="ON1142" s="68"/>
      <c r="OO1142" s="68"/>
      <c r="OP1142" s="68"/>
      <c r="OQ1142" s="68"/>
      <c r="OR1142" s="68"/>
      <c r="OS1142" s="68"/>
      <c r="OT1142" s="68"/>
      <c r="OU1142" s="68"/>
      <c r="OV1142" s="68"/>
      <c r="OW1142" s="68"/>
      <c r="OX1142" s="68"/>
      <c r="OY1142" s="68"/>
      <c r="OZ1142" s="68"/>
      <c r="PA1142" s="68"/>
      <c r="PB1142" s="68"/>
      <c r="PC1142" s="68"/>
      <c r="PD1142" s="68"/>
      <c r="PE1142" s="68"/>
      <c r="PF1142" s="68"/>
      <c r="PG1142" s="68"/>
      <c r="PH1142" s="68"/>
      <c r="PI1142" s="68"/>
      <c r="PJ1142" s="68"/>
      <c r="PK1142" s="68"/>
      <c r="PL1142" s="68"/>
      <c r="PM1142" s="68"/>
      <c r="PN1142" s="68"/>
      <c r="PO1142" s="68"/>
      <c r="PP1142" s="68"/>
      <c r="PQ1142" s="68"/>
      <c r="PR1142" s="68"/>
      <c r="PS1142" s="68"/>
      <c r="PT1142" s="68"/>
      <c r="PU1142" s="68"/>
      <c r="PV1142" s="68"/>
      <c r="PW1142" s="68"/>
      <c r="PX1142" s="68"/>
      <c r="PY1142" s="68"/>
      <c r="PZ1142" s="68"/>
      <c r="QA1142" s="68"/>
      <c r="QB1142" s="68"/>
      <c r="QC1142" s="68"/>
      <c r="QD1142" s="68"/>
      <c r="QE1142" s="68"/>
      <c r="QF1142" s="68"/>
      <c r="QG1142" s="68"/>
      <c r="QH1142" s="68"/>
      <c r="QI1142" s="68"/>
      <c r="QJ1142" s="68"/>
      <c r="QK1142" s="68"/>
      <c r="QL1142" s="68"/>
      <c r="QM1142" s="68"/>
      <c r="QN1142" s="68"/>
      <c r="QO1142" s="68"/>
      <c r="QP1142" s="68"/>
      <c r="QQ1142" s="68"/>
      <c r="QR1142" s="68"/>
      <c r="QS1142" s="68"/>
      <c r="QT1142" s="68"/>
      <c r="QU1142" s="68"/>
      <c r="QV1142" s="68"/>
      <c r="QW1142" s="68"/>
      <c r="QX1142" s="68"/>
      <c r="QY1142" s="68"/>
      <c r="QZ1142" s="68"/>
      <c r="RA1142" s="68"/>
      <c r="RB1142" s="68"/>
      <c r="RC1142" s="68"/>
      <c r="RD1142" s="68"/>
      <c r="RE1142" s="68"/>
      <c r="RF1142" s="68"/>
      <c r="RG1142" s="68"/>
      <c r="RH1142" s="68"/>
      <c r="RI1142" s="68"/>
      <c r="RJ1142" s="68"/>
      <c r="RK1142" s="68"/>
      <c r="RL1142" s="68"/>
      <c r="RM1142" s="68"/>
      <c r="RN1142" s="68"/>
      <c r="RO1142" s="68"/>
      <c r="RP1142" s="68"/>
      <c r="RQ1142" s="68"/>
      <c r="RR1142" s="68"/>
      <c r="RS1142" s="68"/>
      <c r="RT1142" s="68"/>
      <c r="RU1142" s="68"/>
      <c r="RV1142" s="68"/>
      <c r="RW1142" s="68"/>
      <c r="RX1142" s="68"/>
      <c r="RY1142" s="68"/>
      <c r="RZ1142" s="68"/>
      <c r="SA1142" s="68"/>
      <c r="SB1142" s="68"/>
      <c r="SC1142" s="68"/>
      <c r="SD1142" s="68"/>
      <c r="SE1142" s="68"/>
      <c r="SF1142" s="68"/>
      <c r="SG1142" s="68"/>
      <c r="SH1142" s="68"/>
      <c r="SI1142" s="68"/>
      <c r="SJ1142" s="68"/>
      <c r="SK1142" s="68"/>
      <c r="SL1142" s="68"/>
      <c r="SM1142" s="68"/>
      <c r="SN1142" s="68"/>
      <c r="SO1142" s="68"/>
      <c r="SP1142" s="68"/>
      <c r="SQ1142" s="68"/>
      <c r="SR1142" s="68"/>
      <c r="SS1142" s="68"/>
      <c r="ST1142" s="68"/>
      <c r="SU1142" s="68"/>
      <c r="SV1142" s="68"/>
      <c r="SW1142" s="68"/>
      <c r="SX1142" s="68"/>
    </row>
    <row r="1143" spans="1:518" ht="16.5" customHeight="1" x14ac:dyDescent="0.2">
      <c r="A1143" s="20">
        <v>535</v>
      </c>
      <c r="B1143" s="20" t="s">
        <v>62</v>
      </c>
      <c r="C1143" s="20" t="s">
        <v>915</v>
      </c>
      <c r="D1143" s="20" t="s">
        <v>38</v>
      </c>
      <c r="E1143" s="20" t="s">
        <v>1345</v>
      </c>
      <c r="F1143" s="22" t="s">
        <v>953</v>
      </c>
      <c r="G1143" s="20" t="s">
        <v>84</v>
      </c>
      <c r="H1143" s="20" t="s">
        <v>35</v>
      </c>
      <c r="I1143" s="20" t="s">
        <v>81</v>
      </c>
      <c r="J1143" s="22" t="s">
        <v>915</v>
      </c>
      <c r="K1143" s="20"/>
      <c r="L1143" s="20"/>
      <c r="M1143" s="20"/>
      <c r="N1143" s="20"/>
      <c r="O1143" s="23"/>
      <c r="P1143" s="23">
        <v>2750000</v>
      </c>
      <c r="Q1143" s="24">
        <v>1</v>
      </c>
      <c r="R1143" s="25">
        <v>45992</v>
      </c>
      <c r="S1143" s="20" t="s">
        <v>83</v>
      </c>
      <c r="T1143" s="26">
        <f t="shared" si="19"/>
        <v>2750000</v>
      </c>
      <c r="U1143" s="27" t="s">
        <v>100</v>
      </c>
      <c r="V1143" s="27" t="s">
        <v>100</v>
      </c>
      <c r="W1143" s="68"/>
      <c r="X1143" s="68"/>
      <c r="Y1143" s="68"/>
      <c r="Z1143" s="68"/>
      <c r="AA1143" s="68"/>
      <c r="AB1143" s="68"/>
      <c r="AC1143" s="68"/>
      <c r="AD1143" s="68"/>
      <c r="AE1143" s="68"/>
      <c r="AF1143" s="68"/>
      <c r="AG1143" s="68"/>
      <c r="AH1143" s="68"/>
      <c r="AI1143" s="68"/>
      <c r="AJ1143" s="68"/>
      <c r="AK1143" s="68"/>
      <c r="AL1143" s="68"/>
      <c r="AM1143" s="68"/>
      <c r="AN1143" s="68"/>
      <c r="AO1143" s="68"/>
      <c r="AP1143" s="68"/>
      <c r="AQ1143" s="68"/>
      <c r="AR1143" s="68"/>
      <c r="AS1143" s="68"/>
      <c r="AT1143" s="68"/>
      <c r="AU1143" s="68"/>
      <c r="AV1143" s="68"/>
      <c r="AW1143" s="68"/>
      <c r="AX1143" s="68"/>
      <c r="AY1143" s="68"/>
      <c r="AZ1143" s="68"/>
      <c r="BA1143" s="68"/>
      <c r="BB1143" s="68"/>
      <c r="BC1143" s="68"/>
      <c r="BD1143" s="68"/>
      <c r="BE1143" s="68"/>
      <c r="BF1143" s="68"/>
      <c r="BG1143" s="68"/>
      <c r="BH1143" s="68"/>
      <c r="BI1143" s="68"/>
      <c r="BJ1143" s="68"/>
      <c r="BK1143" s="68"/>
      <c r="BL1143" s="68"/>
      <c r="BM1143" s="68"/>
      <c r="BN1143" s="68"/>
      <c r="BO1143" s="68"/>
      <c r="BP1143" s="68"/>
      <c r="BQ1143" s="68"/>
      <c r="BR1143" s="68"/>
      <c r="BS1143" s="68"/>
      <c r="BT1143" s="68"/>
      <c r="BU1143" s="68"/>
      <c r="BV1143" s="68"/>
      <c r="BW1143" s="68"/>
      <c r="BX1143" s="68"/>
      <c r="BY1143" s="68"/>
      <c r="BZ1143" s="68"/>
      <c r="CA1143" s="68"/>
      <c r="CB1143" s="68"/>
      <c r="CC1143" s="68"/>
      <c r="CD1143" s="68"/>
      <c r="CE1143" s="68"/>
      <c r="CF1143" s="68"/>
      <c r="CG1143" s="68"/>
      <c r="CH1143" s="68"/>
      <c r="CI1143" s="68"/>
      <c r="CJ1143" s="68"/>
      <c r="CK1143" s="68"/>
      <c r="CL1143" s="68"/>
      <c r="CM1143" s="68"/>
      <c r="CN1143" s="68"/>
      <c r="CO1143" s="68"/>
      <c r="CP1143" s="68"/>
      <c r="CQ1143" s="68"/>
      <c r="CR1143" s="68"/>
      <c r="CS1143" s="68"/>
      <c r="CT1143" s="68"/>
      <c r="CU1143" s="68"/>
      <c r="CV1143" s="68"/>
      <c r="CW1143" s="68"/>
      <c r="CX1143" s="68"/>
      <c r="CY1143" s="68"/>
      <c r="CZ1143" s="68"/>
      <c r="DA1143" s="68"/>
      <c r="DB1143" s="68"/>
      <c r="DC1143" s="68"/>
      <c r="DD1143" s="68"/>
      <c r="DE1143" s="68"/>
      <c r="DF1143" s="68"/>
      <c r="DG1143" s="68"/>
      <c r="DH1143" s="68"/>
      <c r="DI1143" s="68"/>
      <c r="DJ1143" s="68"/>
      <c r="DK1143" s="68"/>
      <c r="DL1143" s="68"/>
      <c r="DM1143" s="68"/>
      <c r="DN1143" s="68"/>
      <c r="DO1143" s="68"/>
      <c r="DP1143" s="68"/>
      <c r="DQ1143" s="68"/>
      <c r="DR1143" s="68"/>
      <c r="DS1143" s="68"/>
      <c r="DT1143" s="68"/>
      <c r="DU1143" s="68"/>
      <c r="DV1143" s="68"/>
      <c r="DW1143" s="68"/>
      <c r="DX1143" s="68"/>
      <c r="DY1143" s="68"/>
      <c r="DZ1143" s="68"/>
      <c r="EA1143" s="68"/>
      <c r="EB1143" s="68"/>
      <c r="EC1143" s="68"/>
      <c r="ED1143" s="68"/>
      <c r="EE1143" s="68"/>
      <c r="EF1143" s="68"/>
      <c r="EG1143" s="68"/>
      <c r="EH1143" s="68"/>
      <c r="EI1143" s="68"/>
      <c r="EJ1143" s="68"/>
      <c r="EK1143" s="68"/>
      <c r="EL1143" s="68"/>
      <c r="EM1143" s="68"/>
      <c r="EN1143" s="68"/>
      <c r="EO1143" s="68"/>
      <c r="EP1143" s="68"/>
      <c r="EQ1143" s="68"/>
      <c r="ER1143" s="68"/>
      <c r="ES1143" s="68"/>
      <c r="ET1143" s="68"/>
      <c r="EU1143" s="68"/>
      <c r="EV1143" s="68"/>
      <c r="EW1143" s="68"/>
      <c r="EX1143" s="68"/>
      <c r="EY1143" s="68"/>
      <c r="EZ1143" s="68"/>
      <c r="FA1143" s="68"/>
      <c r="FB1143" s="68"/>
      <c r="FC1143" s="68"/>
      <c r="FD1143" s="68"/>
      <c r="FE1143" s="68"/>
      <c r="FF1143" s="68"/>
      <c r="FG1143" s="68"/>
      <c r="FH1143" s="68"/>
      <c r="FI1143" s="68"/>
      <c r="FJ1143" s="68"/>
      <c r="FK1143" s="68"/>
      <c r="FL1143" s="68"/>
      <c r="FM1143" s="68"/>
      <c r="FN1143" s="68"/>
      <c r="FO1143" s="68"/>
      <c r="FP1143" s="68"/>
      <c r="FQ1143" s="68"/>
      <c r="FR1143" s="68"/>
      <c r="FS1143" s="68"/>
      <c r="FT1143" s="68"/>
      <c r="FU1143" s="68"/>
      <c r="FV1143" s="68"/>
      <c r="FW1143" s="68"/>
      <c r="FX1143" s="68"/>
      <c r="FY1143" s="68"/>
      <c r="FZ1143" s="68"/>
      <c r="GA1143" s="68"/>
      <c r="GB1143" s="68"/>
      <c r="GC1143" s="68"/>
      <c r="GD1143" s="68"/>
      <c r="GE1143" s="68"/>
      <c r="GF1143" s="68"/>
      <c r="GG1143" s="68"/>
      <c r="GH1143" s="68"/>
      <c r="GI1143" s="68"/>
      <c r="GJ1143" s="68"/>
      <c r="GK1143" s="68"/>
      <c r="GL1143" s="68"/>
      <c r="GM1143" s="68"/>
      <c r="GN1143" s="68"/>
      <c r="GO1143" s="68"/>
      <c r="GP1143" s="68"/>
      <c r="GQ1143" s="68"/>
      <c r="GR1143" s="68"/>
      <c r="GS1143" s="68"/>
      <c r="GT1143" s="68"/>
      <c r="GU1143" s="68"/>
      <c r="GV1143" s="68"/>
      <c r="GW1143" s="68"/>
      <c r="GX1143" s="68"/>
      <c r="GY1143" s="68"/>
      <c r="GZ1143" s="68"/>
      <c r="HA1143" s="68"/>
      <c r="HB1143" s="68"/>
      <c r="HC1143" s="68"/>
      <c r="HD1143" s="68"/>
      <c r="HE1143" s="68"/>
      <c r="HF1143" s="68"/>
      <c r="HG1143" s="68"/>
      <c r="HH1143" s="68"/>
      <c r="HI1143" s="68"/>
      <c r="HJ1143" s="68"/>
      <c r="HK1143" s="68"/>
      <c r="HL1143" s="68"/>
      <c r="HM1143" s="68"/>
      <c r="HN1143" s="68"/>
      <c r="HO1143" s="68"/>
      <c r="HP1143" s="68"/>
      <c r="HQ1143" s="68"/>
      <c r="HR1143" s="68"/>
      <c r="HS1143" s="68"/>
      <c r="HT1143" s="68"/>
      <c r="HU1143" s="68"/>
      <c r="HV1143" s="68"/>
      <c r="HW1143" s="68"/>
      <c r="HX1143" s="68"/>
      <c r="HY1143" s="68"/>
      <c r="HZ1143" s="68"/>
      <c r="IA1143" s="68"/>
      <c r="IB1143" s="68"/>
      <c r="IC1143" s="68"/>
      <c r="ID1143" s="68"/>
      <c r="IE1143" s="68"/>
      <c r="IF1143" s="68"/>
      <c r="IG1143" s="68"/>
      <c r="IH1143" s="68"/>
      <c r="II1143" s="68"/>
      <c r="IJ1143" s="68"/>
      <c r="IK1143" s="68"/>
      <c r="IL1143" s="68"/>
      <c r="IM1143" s="68"/>
      <c r="IN1143" s="68"/>
      <c r="IO1143" s="68"/>
      <c r="IP1143" s="68"/>
      <c r="IQ1143" s="68"/>
      <c r="IR1143" s="68"/>
      <c r="IS1143" s="68"/>
      <c r="IT1143" s="68"/>
      <c r="IU1143" s="68"/>
      <c r="IV1143" s="68"/>
      <c r="IW1143" s="68"/>
      <c r="IX1143" s="68"/>
      <c r="IY1143" s="68"/>
      <c r="IZ1143" s="68"/>
      <c r="JA1143" s="68"/>
      <c r="JB1143" s="68"/>
      <c r="JC1143" s="68"/>
      <c r="JD1143" s="68"/>
      <c r="JE1143" s="68"/>
      <c r="JF1143" s="68"/>
      <c r="JG1143" s="68"/>
      <c r="JH1143" s="68"/>
      <c r="JI1143" s="68"/>
      <c r="JJ1143" s="68"/>
      <c r="JK1143" s="68"/>
      <c r="JL1143" s="68"/>
      <c r="JM1143" s="68"/>
      <c r="JN1143" s="68"/>
      <c r="JO1143" s="68"/>
      <c r="JP1143" s="68"/>
      <c r="JQ1143" s="68"/>
      <c r="JR1143" s="68"/>
      <c r="JS1143" s="68"/>
      <c r="JT1143" s="68"/>
      <c r="JU1143" s="68"/>
      <c r="JV1143" s="68"/>
      <c r="JW1143" s="68"/>
      <c r="JX1143" s="68"/>
      <c r="JY1143" s="68"/>
      <c r="JZ1143" s="68"/>
      <c r="KA1143" s="68"/>
      <c r="KB1143" s="68"/>
      <c r="KC1143" s="68"/>
      <c r="KD1143" s="68"/>
      <c r="KE1143" s="68"/>
      <c r="KF1143" s="68"/>
      <c r="KG1143" s="68"/>
      <c r="KH1143" s="68"/>
      <c r="KI1143" s="68"/>
      <c r="KJ1143" s="68"/>
      <c r="KK1143" s="68"/>
      <c r="KL1143" s="68"/>
      <c r="KM1143" s="68"/>
      <c r="KN1143" s="68"/>
      <c r="KO1143" s="68"/>
      <c r="KP1143" s="68"/>
      <c r="KQ1143" s="68"/>
      <c r="KR1143" s="68"/>
      <c r="KS1143" s="68"/>
      <c r="KT1143" s="68"/>
      <c r="KU1143" s="68"/>
      <c r="KV1143" s="68"/>
      <c r="KW1143" s="68"/>
      <c r="KX1143" s="68"/>
      <c r="KY1143" s="68"/>
      <c r="KZ1143" s="68"/>
      <c r="LA1143" s="68"/>
      <c r="LB1143" s="68"/>
      <c r="LC1143" s="68"/>
      <c r="LD1143" s="68"/>
      <c r="LE1143" s="68"/>
      <c r="LF1143" s="68"/>
      <c r="LG1143" s="68"/>
      <c r="LH1143" s="68"/>
      <c r="LI1143" s="68"/>
      <c r="LJ1143" s="68"/>
      <c r="LK1143" s="68"/>
      <c r="LL1143" s="68"/>
      <c r="LM1143" s="68"/>
      <c r="LN1143" s="68"/>
      <c r="LO1143" s="68"/>
      <c r="LP1143" s="68"/>
      <c r="LQ1143" s="68"/>
      <c r="LR1143" s="68"/>
      <c r="LS1143" s="68"/>
      <c r="LT1143" s="68"/>
      <c r="LU1143" s="68"/>
      <c r="LV1143" s="68"/>
      <c r="LW1143" s="68"/>
      <c r="LX1143" s="68"/>
      <c r="LY1143" s="68"/>
      <c r="LZ1143" s="68"/>
      <c r="MA1143" s="68"/>
      <c r="MB1143" s="68"/>
      <c r="MC1143" s="68"/>
      <c r="MD1143" s="68"/>
      <c r="ME1143" s="68"/>
      <c r="MF1143" s="68"/>
      <c r="MG1143" s="68"/>
      <c r="MH1143" s="68"/>
      <c r="MI1143" s="68"/>
      <c r="MJ1143" s="68"/>
      <c r="MK1143" s="68"/>
      <c r="ML1143" s="68"/>
      <c r="MM1143" s="68"/>
      <c r="MN1143" s="68"/>
      <c r="MO1143" s="68"/>
      <c r="MP1143" s="68"/>
      <c r="MQ1143" s="68"/>
      <c r="MR1143" s="68"/>
      <c r="MS1143" s="68"/>
      <c r="MT1143" s="68"/>
      <c r="MU1143" s="68"/>
      <c r="MV1143" s="68"/>
      <c r="MW1143" s="68"/>
      <c r="MX1143" s="68"/>
      <c r="MY1143" s="68"/>
      <c r="MZ1143" s="68"/>
      <c r="NA1143" s="68"/>
      <c r="NB1143" s="68"/>
      <c r="NC1143" s="68"/>
      <c r="ND1143" s="68"/>
      <c r="NE1143" s="68"/>
      <c r="NF1143" s="68"/>
      <c r="NG1143" s="68"/>
      <c r="NH1143" s="68"/>
      <c r="NI1143" s="68"/>
      <c r="NJ1143" s="68"/>
      <c r="NK1143" s="68"/>
      <c r="NL1143" s="68"/>
      <c r="NM1143" s="68"/>
      <c r="NN1143" s="68"/>
      <c r="NO1143" s="68"/>
      <c r="NP1143" s="68"/>
      <c r="NQ1143" s="68"/>
      <c r="NR1143" s="68"/>
      <c r="NS1143" s="68"/>
      <c r="NT1143" s="68"/>
      <c r="NU1143" s="68"/>
      <c r="NV1143" s="68"/>
      <c r="NW1143" s="68"/>
      <c r="NX1143" s="68"/>
      <c r="NY1143" s="68"/>
      <c r="NZ1143" s="68"/>
      <c r="OA1143" s="68"/>
      <c r="OB1143" s="68"/>
      <c r="OC1143" s="68"/>
      <c r="OD1143" s="68"/>
      <c r="OE1143" s="68"/>
      <c r="OF1143" s="68"/>
      <c r="OG1143" s="68"/>
      <c r="OH1143" s="68"/>
      <c r="OI1143" s="68"/>
      <c r="OJ1143" s="68"/>
      <c r="OK1143" s="68"/>
      <c r="OL1143" s="68"/>
      <c r="OM1143" s="68"/>
      <c r="ON1143" s="68"/>
      <c r="OO1143" s="68"/>
      <c r="OP1143" s="68"/>
      <c r="OQ1143" s="68"/>
      <c r="OR1143" s="68"/>
      <c r="OS1143" s="68"/>
      <c r="OT1143" s="68"/>
      <c r="OU1143" s="68"/>
      <c r="OV1143" s="68"/>
      <c r="OW1143" s="68"/>
      <c r="OX1143" s="68"/>
      <c r="OY1143" s="68"/>
      <c r="OZ1143" s="68"/>
      <c r="PA1143" s="68"/>
      <c r="PB1143" s="68"/>
      <c r="PC1143" s="68"/>
      <c r="PD1143" s="68"/>
      <c r="PE1143" s="68"/>
      <c r="PF1143" s="68"/>
      <c r="PG1143" s="68"/>
      <c r="PH1143" s="68"/>
      <c r="PI1143" s="68"/>
      <c r="PJ1143" s="68"/>
      <c r="PK1143" s="68"/>
      <c r="PL1143" s="68"/>
      <c r="PM1143" s="68"/>
      <c r="PN1143" s="68"/>
      <c r="PO1143" s="68"/>
      <c r="PP1143" s="68"/>
      <c r="PQ1143" s="68"/>
      <c r="PR1143" s="68"/>
      <c r="PS1143" s="68"/>
      <c r="PT1143" s="68"/>
      <c r="PU1143" s="68"/>
      <c r="PV1143" s="68"/>
      <c r="PW1143" s="68"/>
      <c r="PX1143" s="68"/>
      <c r="PY1143" s="68"/>
      <c r="PZ1143" s="68"/>
      <c r="QA1143" s="68"/>
      <c r="QB1143" s="68"/>
      <c r="QC1143" s="68"/>
      <c r="QD1143" s="68"/>
      <c r="QE1143" s="68"/>
      <c r="QF1143" s="68"/>
      <c r="QG1143" s="68"/>
      <c r="QH1143" s="68"/>
      <c r="QI1143" s="68"/>
      <c r="QJ1143" s="68"/>
      <c r="QK1143" s="68"/>
      <c r="QL1143" s="68"/>
      <c r="QM1143" s="68"/>
      <c r="QN1143" s="68"/>
      <c r="QO1143" s="68"/>
      <c r="QP1143" s="68"/>
      <c r="QQ1143" s="68"/>
      <c r="QR1143" s="68"/>
      <c r="QS1143" s="68"/>
      <c r="QT1143" s="68"/>
      <c r="QU1143" s="68"/>
      <c r="QV1143" s="68"/>
      <c r="QW1143" s="68"/>
      <c r="QX1143" s="68"/>
      <c r="QY1143" s="68"/>
      <c r="QZ1143" s="68"/>
      <c r="RA1143" s="68"/>
      <c r="RB1143" s="68"/>
      <c r="RC1143" s="68"/>
      <c r="RD1143" s="68"/>
      <c r="RE1143" s="68"/>
      <c r="RF1143" s="68"/>
      <c r="RG1143" s="68"/>
      <c r="RH1143" s="68"/>
      <c r="RI1143" s="68"/>
      <c r="RJ1143" s="68"/>
      <c r="RK1143" s="68"/>
      <c r="RL1143" s="68"/>
      <c r="RM1143" s="68"/>
      <c r="RN1143" s="68"/>
      <c r="RO1143" s="68"/>
      <c r="RP1143" s="68"/>
      <c r="RQ1143" s="68"/>
      <c r="RR1143" s="68"/>
      <c r="RS1143" s="68"/>
      <c r="RT1143" s="68"/>
      <c r="RU1143" s="68"/>
      <c r="RV1143" s="68"/>
      <c r="RW1143" s="68"/>
      <c r="RX1143" s="68"/>
      <c r="RY1143" s="68"/>
      <c r="RZ1143" s="68"/>
      <c r="SA1143" s="68"/>
      <c r="SB1143" s="68"/>
      <c r="SC1143" s="68"/>
      <c r="SD1143" s="68"/>
      <c r="SE1143" s="68"/>
      <c r="SF1143" s="68"/>
      <c r="SG1143" s="68"/>
      <c r="SH1143" s="68"/>
      <c r="SI1143" s="68"/>
      <c r="SJ1143" s="68"/>
      <c r="SK1143" s="68"/>
      <c r="SL1143" s="68"/>
      <c r="SM1143" s="68"/>
      <c r="SN1143" s="68"/>
      <c r="SO1143" s="68"/>
      <c r="SP1143" s="68"/>
      <c r="SQ1143" s="68"/>
      <c r="SR1143" s="68"/>
      <c r="SS1143" s="68"/>
      <c r="ST1143" s="68"/>
      <c r="SU1143" s="68"/>
      <c r="SV1143" s="68"/>
      <c r="SW1143" s="68"/>
      <c r="SX1143" s="68"/>
    </row>
    <row r="1144" spans="1:518" ht="16.5" customHeight="1" x14ac:dyDescent="0.2">
      <c r="A1144" s="20">
        <v>536</v>
      </c>
      <c r="B1144" s="20" t="s">
        <v>62</v>
      </c>
      <c r="C1144" s="20" t="s">
        <v>936</v>
      </c>
      <c r="D1144" s="20" t="s">
        <v>38</v>
      </c>
      <c r="E1144" s="20" t="s">
        <v>1340</v>
      </c>
      <c r="F1144" s="22" t="s">
        <v>954</v>
      </c>
      <c r="G1144" s="20" t="s">
        <v>25</v>
      </c>
      <c r="H1144" s="20" t="s">
        <v>26</v>
      </c>
      <c r="I1144" s="20" t="s">
        <v>81</v>
      </c>
      <c r="J1144" s="22" t="s">
        <v>936</v>
      </c>
      <c r="K1144" s="20"/>
      <c r="L1144" s="20"/>
      <c r="M1144" s="20"/>
      <c r="N1144" s="20"/>
      <c r="O1144" s="23"/>
      <c r="P1144" s="23">
        <v>18168000</v>
      </c>
      <c r="Q1144" s="24">
        <v>1</v>
      </c>
      <c r="R1144" s="25">
        <v>45658</v>
      </c>
      <c r="S1144" s="20" t="s">
        <v>83</v>
      </c>
      <c r="T1144" s="26">
        <f t="shared" si="19"/>
        <v>18168000</v>
      </c>
      <c r="U1144" s="27" t="s">
        <v>100</v>
      </c>
      <c r="V1144" s="27" t="s">
        <v>100</v>
      </c>
      <c r="W1144" s="68"/>
      <c r="X1144" s="68"/>
      <c r="Y1144" s="68"/>
      <c r="Z1144" s="68"/>
      <c r="AA1144" s="68"/>
      <c r="AB1144" s="68"/>
      <c r="AC1144" s="68"/>
      <c r="AD1144" s="68"/>
      <c r="AE1144" s="68"/>
      <c r="AF1144" s="68"/>
      <c r="AG1144" s="68"/>
      <c r="AH1144" s="68"/>
      <c r="AI1144" s="68"/>
      <c r="AJ1144" s="68"/>
      <c r="AK1144" s="68"/>
      <c r="AL1144" s="68"/>
      <c r="AM1144" s="68"/>
      <c r="AN1144" s="68"/>
      <c r="AO1144" s="68"/>
      <c r="AP1144" s="68"/>
      <c r="AQ1144" s="68"/>
      <c r="AR1144" s="68"/>
      <c r="AS1144" s="68"/>
      <c r="AT1144" s="68"/>
      <c r="AU1144" s="68"/>
      <c r="AV1144" s="68"/>
      <c r="AW1144" s="68"/>
      <c r="AX1144" s="68"/>
      <c r="AY1144" s="68"/>
      <c r="AZ1144" s="68"/>
      <c r="BA1144" s="68"/>
      <c r="BB1144" s="68"/>
      <c r="BC1144" s="68"/>
      <c r="BD1144" s="68"/>
      <c r="BE1144" s="68"/>
      <c r="BF1144" s="68"/>
      <c r="BG1144" s="68"/>
      <c r="BH1144" s="68"/>
      <c r="BI1144" s="68"/>
      <c r="BJ1144" s="68"/>
      <c r="BK1144" s="68"/>
      <c r="BL1144" s="68"/>
      <c r="BM1144" s="68"/>
      <c r="BN1144" s="68"/>
      <c r="BO1144" s="68"/>
      <c r="BP1144" s="68"/>
      <c r="BQ1144" s="68"/>
      <c r="BR1144" s="68"/>
      <c r="BS1144" s="68"/>
      <c r="BT1144" s="68"/>
      <c r="BU1144" s="68"/>
      <c r="BV1144" s="68"/>
      <c r="BW1144" s="68"/>
      <c r="BX1144" s="68"/>
      <c r="BY1144" s="68"/>
      <c r="BZ1144" s="68"/>
      <c r="CA1144" s="68"/>
      <c r="CB1144" s="68"/>
      <c r="CC1144" s="68"/>
      <c r="CD1144" s="68"/>
      <c r="CE1144" s="68"/>
      <c r="CF1144" s="68"/>
      <c r="CG1144" s="68"/>
      <c r="CH1144" s="68"/>
      <c r="CI1144" s="68"/>
      <c r="CJ1144" s="68"/>
      <c r="CK1144" s="68"/>
      <c r="CL1144" s="68"/>
      <c r="CM1144" s="68"/>
      <c r="CN1144" s="68"/>
      <c r="CO1144" s="68"/>
      <c r="CP1144" s="68"/>
      <c r="CQ1144" s="68"/>
      <c r="CR1144" s="68"/>
      <c r="CS1144" s="68"/>
      <c r="CT1144" s="68"/>
      <c r="CU1144" s="68"/>
      <c r="CV1144" s="68"/>
      <c r="CW1144" s="68"/>
      <c r="CX1144" s="68"/>
      <c r="CY1144" s="68"/>
      <c r="CZ1144" s="68"/>
      <c r="DA1144" s="68"/>
      <c r="DB1144" s="68"/>
      <c r="DC1144" s="68"/>
      <c r="DD1144" s="68"/>
      <c r="DE1144" s="68"/>
      <c r="DF1144" s="68"/>
      <c r="DG1144" s="68"/>
      <c r="DH1144" s="68"/>
      <c r="DI1144" s="68"/>
      <c r="DJ1144" s="68"/>
      <c r="DK1144" s="68"/>
      <c r="DL1144" s="68"/>
      <c r="DM1144" s="68"/>
      <c r="DN1144" s="68"/>
      <c r="DO1144" s="68"/>
      <c r="DP1144" s="68"/>
      <c r="DQ1144" s="68"/>
      <c r="DR1144" s="68"/>
      <c r="DS1144" s="68"/>
      <c r="DT1144" s="68"/>
      <c r="DU1144" s="68"/>
      <c r="DV1144" s="68"/>
      <c r="DW1144" s="68"/>
      <c r="DX1144" s="68"/>
      <c r="DY1144" s="68"/>
      <c r="DZ1144" s="68"/>
      <c r="EA1144" s="68"/>
      <c r="EB1144" s="68"/>
      <c r="EC1144" s="68"/>
      <c r="ED1144" s="68"/>
      <c r="EE1144" s="68"/>
      <c r="EF1144" s="68"/>
      <c r="EG1144" s="68"/>
      <c r="EH1144" s="68"/>
      <c r="EI1144" s="68"/>
      <c r="EJ1144" s="68"/>
      <c r="EK1144" s="68"/>
      <c r="EL1144" s="68"/>
      <c r="EM1144" s="68"/>
      <c r="EN1144" s="68"/>
      <c r="EO1144" s="68"/>
      <c r="EP1144" s="68"/>
      <c r="EQ1144" s="68"/>
      <c r="ER1144" s="68"/>
      <c r="ES1144" s="68"/>
      <c r="ET1144" s="68"/>
      <c r="EU1144" s="68"/>
      <c r="EV1144" s="68"/>
      <c r="EW1144" s="68"/>
      <c r="EX1144" s="68"/>
      <c r="EY1144" s="68"/>
      <c r="EZ1144" s="68"/>
      <c r="FA1144" s="68"/>
      <c r="FB1144" s="68"/>
      <c r="FC1144" s="68"/>
      <c r="FD1144" s="68"/>
      <c r="FE1144" s="68"/>
      <c r="FF1144" s="68"/>
      <c r="FG1144" s="68"/>
      <c r="FH1144" s="68"/>
      <c r="FI1144" s="68"/>
      <c r="FJ1144" s="68"/>
      <c r="FK1144" s="68"/>
      <c r="FL1144" s="68"/>
      <c r="FM1144" s="68"/>
      <c r="FN1144" s="68"/>
      <c r="FO1144" s="68"/>
      <c r="FP1144" s="68"/>
      <c r="FQ1144" s="68"/>
      <c r="FR1144" s="68"/>
      <c r="FS1144" s="68"/>
      <c r="FT1144" s="68"/>
      <c r="FU1144" s="68"/>
      <c r="FV1144" s="68"/>
      <c r="FW1144" s="68"/>
      <c r="FX1144" s="68"/>
      <c r="FY1144" s="68"/>
      <c r="FZ1144" s="68"/>
      <c r="GA1144" s="68"/>
      <c r="GB1144" s="68"/>
      <c r="GC1144" s="68"/>
      <c r="GD1144" s="68"/>
      <c r="GE1144" s="68"/>
      <c r="GF1144" s="68"/>
      <c r="GG1144" s="68"/>
      <c r="GH1144" s="68"/>
      <c r="GI1144" s="68"/>
      <c r="GJ1144" s="68"/>
      <c r="GK1144" s="68"/>
      <c r="GL1144" s="68"/>
      <c r="GM1144" s="68"/>
      <c r="GN1144" s="68"/>
      <c r="GO1144" s="68"/>
      <c r="GP1144" s="68"/>
      <c r="GQ1144" s="68"/>
      <c r="GR1144" s="68"/>
      <c r="GS1144" s="68"/>
      <c r="GT1144" s="68"/>
      <c r="GU1144" s="68"/>
      <c r="GV1144" s="68"/>
      <c r="GW1144" s="68"/>
      <c r="GX1144" s="68"/>
      <c r="GY1144" s="68"/>
      <c r="GZ1144" s="68"/>
      <c r="HA1144" s="68"/>
      <c r="HB1144" s="68"/>
      <c r="HC1144" s="68"/>
      <c r="HD1144" s="68"/>
      <c r="HE1144" s="68"/>
      <c r="HF1144" s="68"/>
      <c r="HG1144" s="68"/>
      <c r="HH1144" s="68"/>
      <c r="HI1144" s="68"/>
      <c r="HJ1144" s="68"/>
      <c r="HK1144" s="68"/>
      <c r="HL1144" s="68"/>
      <c r="HM1144" s="68"/>
      <c r="HN1144" s="68"/>
      <c r="HO1144" s="68"/>
      <c r="HP1144" s="68"/>
      <c r="HQ1144" s="68"/>
      <c r="HR1144" s="68"/>
      <c r="HS1144" s="68"/>
      <c r="HT1144" s="68"/>
      <c r="HU1144" s="68"/>
      <c r="HV1144" s="68"/>
      <c r="HW1144" s="68"/>
      <c r="HX1144" s="68"/>
      <c r="HY1144" s="68"/>
      <c r="HZ1144" s="68"/>
      <c r="IA1144" s="68"/>
      <c r="IB1144" s="68"/>
      <c r="IC1144" s="68"/>
      <c r="ID1144" s="68"/>
      <c r="IE1144" s="68"/>
      <c r="IF1144" s="68"/>
      <c r="IG1144" s="68"/>
      <c r="IH1144" s="68"/>
      <c r="II1144" s="68"/>
      <c r="IJ1144" s="68"/>
      <c r="IK1144" s="68"/>
      <c r="IL1144" s="68"/>
      <c r="IM1144" s="68"/>
      <c r="IN1144" s="68"/>
      <c r="IO1144" s="68"/>
      <c r="IP1144" s="68"/>
      <c r="IQ1144" s="68"/>
      <c r="IR1144" s="68"/>
      <c r="IS1144" s="68"/>
      <c r="IT1144" s="68"/>
      <c r="IU1144" s="68"/>
      <c r="IV1144" s="68"/>
      <c r="IW1144" s="68"/>
      <c r="IX1144" s="68"/>
      <c r="IY1144" s="68"/>
      <c r="IZ1144" s="68"/>
      <c r="JA1144" s="68"/>
      <c r="JB1144" s="68"/>
      <c r="JC1144" s="68"/>
      <c r="JD1144" s="68"/>
      <c r="JE1144" s="68"/>
      <c r="JF1144" s="68"/>
      <c r="JG1144" s="68"/>
      <c r="JH1144" s="68"/>
      <c r="JI1144" s="68"/>
      <c r="JJ1144" s="68"/>
      <c r="JK1144" s="68"/>
      <c r="JL1144" s="68"/>
      <c r="JM1144" s="68"/>
      <c r="JN1144" s="68"/>
      <c r="JO1144" s="68"/>
      <c r="JP1144" s="68"/>
      <c r="JQ1144" s="68"/>
      <c r="JR1144" s="68"/>
      <c r="JS1144" s="68"/>
      <c r="JT1144" s="68"/>
      <c r="JU1144" s="68"/>
      <c r="JV1144" s="68"/>
      <c r="JW1144" s="68"/>
      <c r="JX1144" s="68"/>
      <c r="JY1144" s="68"/>
      <c r="JZ1144" s="68"/>
      <c r="KA1144" s="68"/>
      <c r="KB1144" s="68"/>
      <c r="KC1144" s="68"/>
      <c r="KD1144" s="68"/>
      <c r="KE1144" s="68"/>
      <c r="KF1144" s="68"/>
      <c r="KG1144" s="68"/>
      <c r="KH1144" s="68"/>
      <c r="KI1144" s="68"/>
      <c r="KJ1144" s="68"/>
      <c r="KK1144" s="68"/>
      <c r="KL1144" s="68"/>
      <c r="KM1144" s="68"/>
      <c r="KN1144" s="68"/>
      <c r="KO1144" s="68"/>
      <c r="KP1144" s="68"/>
      <c r="KQ1144" s="68"/>
      <c r="KR1144" s="68"/>
      <c r="KS1144" s="68"/>
      <c r="KT1144" s="68"/>
      <c r="KU1144" s="68"/>
      <c r="KV1144" s="68"/>
      <c r="KW1144" s="68"/>
      <c r="KX1144" s="68"/>
      <c r="KY1144" s="68"/>
      <c r="KZ1144" s="68"/>
      <c r="LA1144" s="68"/>
      <c r="LB1144" s="68"/>
      <c r="LC1144" s="68"/>
      <c r="LD1144" s="68"/>
      <c r="LE1144" s="68"/>
      <c r="LF1144" s="68"/>
      <c r="LG1144" s="68"/>
      <c r="LH1144" s="68"/>
      <c r="LI1144" s="68"/>
      <c r="LJ1144" s="68"/>
      <c r="LK1144" s="68"/>
      <c r="LL1144" s="68"/>
      <c r="LM1144" s="68"/>
      <c r="LN1144" s="68"/>
      <c r="LO1144" s="68"/>
      <c r="LP1144" s="68"/>
      <c r="LQ1144" s="68"/>
      <c r="LR1144" s="68"/>
      <c r="LS1144" s="68"/>
      <c r="LT1144" s="68"/>
      <c r="LU1144" s="68"/>
      <c r="LV1144" s="68"/>
      <c r="LW1144" s="68"/>
      <c r="LX1144" s="68"/>
      <c r="LY1144" s="68"/>
      <c r="LZ1144" s="68"/>
      <c r="MA1144" s="68"/>
      <c r="MB1144" s="68"/>
      <c r="MC1144" s="68"/>
      <c r="MD1144" s="68"/>
      <c r="ME1144" s="68"/>
      <c r="MF1144" s="68"/>
      <c r="MG1144" s="68"/>
      <c r="MH1144" s="68"/>
      <c r="MI1144" s="68"/>
      <c r="MJ1144" s="68"/>
      <c r="MK1144" s="68"/>
      <c r="ML1144" s="68"/>
      <c r="MM1144" s="68"/>
      <c r="MN1144" s="68"/>
      <c r="MO1144" s="68"/>
      <c r="MP1144" s="68"/>
      <c r="MQ1144" s="68"/>
      <c r="MR1144" s="68"/>
      <c r="MS1144" s="68"/>
      <c r="MT1144" s="68"/>
      <c r="MU1144" s="68"/>
      <c r="MV1144" s="68"/>
      <c r="MW1144" s="68"/>
      <c r="MX1144" s="68"/>
      <c r="MY1144" s="68"/>
      <c r="MZ1144" s="68"/>
      <c r="NA1144" s="68"/>
      <c r="NB1144" s="68"/>
      <c r="NC1144" s="68"/>
      <c r="ND1144" s="68"/>
      <c r="NE1144" s="68"/>
      <c r="NF1144" s="68"/>
      <c r="NG1144" s="68"/>
      <c r="NH1144" s="68"/>
      <c r="NI1144" s="68"/>
      <c r="NJ1144" s="68"/>
      <c r="NK1144" s="68"/>
      <c r="NL1144" s="68"/>
      <c r="NM1144" s="68"/>
      <c r="NN1144" s="68"/>
      <c r="NO1144" s="68"/>
      <c r="NP1144" s="68"/>
      <c r="NQ1144" s="68"/>
      <c r="NR1144" s="68"/>
      <c r="NS1144" s="68"/>
      <c r="NT1144" s="68"/>
      <c r="NU1144" s="68"/>
      <c r="NV1144" s="68"/>
      <c r="NW1144" s="68"/>
      <c r="NX1144" s="68"/>
      <c r="NY1144" s="68"/>
      <c r="NZ1144" s="68"/>
      <c r="OA1144" s="68"/>
      <c r="OB1144" s="68"/>
      <c r="OC1144" s="68"/>
      <c r="OD1144" s="68"/>
      <c r="OE1144" s="68"/>
      <c r="OF1144" s="68"/>
      <c r="OG1144" s="68"/>
      <c r="OH1144" s="68"/>
      <c r="OI1144" s="68"/>
      <c r="OJ1144" s="68"/>
      <c r="OK1144" s="68"/>
      <c r="OL1144" s="68"/>
      <c r="OM1144" s="68"/>
      <c r="ON1144" s="68"/>
      <c r="OO1144" s="68"/>
      <c r="OP1144" s="68"/>
      <c r="OQ1144" s="68"/>
      <c r="OR1144" s="68"/>
      <c r="OS1144" s="68"/>
      <c r="OT1144" s="68"/>
      <c r="OU1144" s="68"/>
      <c r="OV1144" s="68"/>
      <c r="OW1144" s="68"/>
      <c r="OX1144" s="68"/>
      <c r="OY1144" s="68"/>
      <c r="OZ1144" s="68"/>
      <c r="PA1144" s="68"/>
      <c r="PB1144" s="68"/>
      <c r="PC1144" s="68"/>
      <c r="PD1144" s="68"/>
      <c r="PE1144" s="68"/>
      <c r="PF1144" s="68"/>
      <c r="PG1144" s="68"/>
      <c r="PH1144" s="68"/>
      <c r="PI1144" s="68"/>
      <c r="PJ1144" s="68"/>
      <c r="PK1144" s="68"/>
      <c r="PL1144" s="68"/>
      <c r="PM1144" s="68"/>
      <c r="PN1144" s="68"/>
      <c r="PO1144" s="68"/>
      <c r="PP1144" s="68"/>
      <c r="PQ1144" s="68"/>
      <c r="PR1144" s="68"/>
      <c r="PS1144" s="68"/>
      <c r="PT1144" s="68"/>
      <c r="PU1144" s="68"/>
      <c r="PV1144" s="68"/>
      <c r="PW1144" s="68"/>
      <c r="PX1144" s="68"/>
      <c r="PY1144" s="68"/>
      <c r="PZ1144" s="68"/>
      <c r="QA1144" s="68"/>
      <c r="QB1144" s="68"/>
      <c r="QC1144" s="68"/>
      <c r="QD1144" s="68"/>
      <c r="QE1144" s="68"/>
      <c r="QF1144" s="68"/>
      <c r="QG1144" s="68"/>
      <c r="QH1144" s="68"/>
      <c r="QI1144" s="68"/>
      <c r="QJ1144" s="68"/>
      <c r="QK1144" s="68"/>
      <c r="QL1144" s="68"/>
      <c r="QM1144" s="68"/>
      <c r="QN1144" s="68"/>
      <c r="QO1144" s="68"/>
      <c r="QP1144" s="68"/>
      <c r="QQ1144" s="68"/>
      <c r="QR1144" s="68"/>
      <c r="QS1144" s="68"/>
      <c r="QT1144" s="68"/>
      <c r="QU1144" s="68"/>
      <c r="QV1144" s="68"/>
      <c r="QW1144" s="68"/>
      <c r="QX1144" s="68"/>
      <c r="QY1144" s="68"/>
      <c r="QZ1144" s="68"/>
      <c r="RA1144" s="68"/>
      <c r="RB1144" s="68"/>
      <c r="RC1144" s="68"/>
      <c r="RD1144" s="68"/>
      <c r="RE1144" s="68"/>
      <c r="RF1144" s="68"/>
      <c r="RG1144" s="68"/>
      <c r="RH1144" s="68"/>
      <c r="RI1144" s="68"/>
      <c r="RJ1144" s="68"/>
      <c r="RK1144" s="68"/>
      <c r="RL1144" s="68"/>
      <c r="RM1144" s="68"/>
      <c r="RN1144" s="68"/>
      <c r="RO1144" s="68"/>
      <c r="RP1144" s="68"/>
      <c r="RQ1144" s="68"/>
      <c r="RR1144" s="68"/>
      <c r="RS1144" s="68"/>
      <c r="RT1144" s="68"/>
      <c r="RU1144" s="68"/>
      <c r="RV1144" s="68"/>
      <c r="RW1144" s="68"/>
      <c r="RX1144" s="68"/>
      <c r="RY1144" s="68"/>
      <c r="RZ1144" s="68"/>
      <c r="SA1144" s="68"/>
      <c r="SB1144" s="68"/>
      <c r="SC1144" s="68"/>
      <c r="SD1144" s="68"/>
      <c r="SE1144" s="68"/>
      <c r="SF1144" s="68"/>
      <c r="SG1144" s="68"/>
      <c r="SH1144" s="68"/>
      <c r="SI1144" s="68"/>
      <c r="SJ1144" s="68"/>
      <c r="SK1144" s="68"/>
      <c r="SL1144" s="68"/>
      <c r="SM1144" s="68"/>
      <c r="SN1144" s="68"/>
      <c r="SO1144" s="68"/>
      <c r="SP1144" s="68"/>
      <c r="SQ1144" s="68"/>
      <c r="SR1144" s="68"/>
      <c r="SS1144" s="68"/>
      <c r="ST1144" s="68"/>
      <c r="SU1144" s="68"/>
      <c r="SV1144" s="68"/>
      <c r="SW1144" s="68"/>
      <c r="SX1144" s="68"/>
    </row>
    <row r="1145" spans="1:518" ht="16.5" customHeight="1" x14ac:dyDescent="0.2">
      <c r="A1145" s="20">
        <v>537</v>
      </c>
      <c r="B1145" s="20" t="s">
        <v>62</v>
      </c>
      <c r="C1145" s="20" t="s">
        <v>936</v>
      </c>
      <c r="D1145" s="20" t="s">
        <v>38</v>
      </c>
      <c r="E1145" s="20" t="s">
        <v>1340</v>
      </c>
      <c r="F1145" s="22" t="s">
        <v>954</v>
      </c>
      <c r="G1145" s="20" t="s">
        <v>25</v>
      </c>
      <c r="H1145" s="20" t="s">
        <v>26</v>
      </c>
      <c r="I1145" s="20" t="s">
        <v>81</v>
      </c>
      <c r="J1145" s="22" t="s">
        <v>936</v>
      </c>
      <c r="K1145" s="20"/>
      <c r="L1145" s="20"/>
      <c r="M1145" s="20"/>
      <c r="N1145" s="20"/>
      <c r="O1145" s="23"/>
      <c r="P1145" s="23">
        <v>18168000</v>
      </c>
      <c r="Q1145" s="24">
        <v>1</v>
      </c>
      <c r="R1145" s="25">
        <v>45689</v>
      </c>
      <c r="S1145" s="20" t="s">
        <v>83</v>
      </c>
      <c r="T1145" s="26">
        <f t="shared" si="19"/>
        <v>18168000</v>
      </c>
      <c r="U1145" s="27" t="s">
        <v>100</v>
      </c>
      <c r="V1145" s="27" t="s">
        <v>100</v>
      </c>
      <c r="W1145" s="68"/>
      <c r="X1145" s="68"/>
      <c r="Y1145" s="68"/>
      <c r="Z1145" s="68"/>
      <c r="AA1145" s="68"/>
      <c r="AB1145" s="68"/>
      <c r="AC1145" s="68"/>
      <c r="AD1145" s="68"/>
      <c r="AE1145" s="68"/>
      <c r="AF1145" s="68"/>
      <c r="AG1145" s="68"/>
      <c r="AH1145" s="68"/>
      <c r="AI1145" s="68"/>
      <c r="AJ1145" s="68"/>
      <c r="AK1145" s="68"/>
      <c r="AL1145" s="68"/>
      <c r="AM1145" s="68"/>
      <c r="AN1145" s="68"/>
      <c r="AO1145" s="68"/>
      <c r="AP1145" s="68"/>
      <c r="AQ1145" s="68"/>
      <c r="AR1145" s="68"/>
      <c r="AS1145" s="68"/>
      <c r="AT1145" s="68"/>
      <c r="AU1145" s="68"/>
      <c r="AV1145" s="68"/>
      <c r="AW1145" s="68"/>
      <c r="AX1145" s="68"/>
      <c r="AY1145" s="68"/>
      <c r="AZ1145" s="68"/>
      <c r="BA1145" s="68"/>
      <c r="BB1145" s="68"/>
      <c r="BC1145" s="68"/>
      <c r="BD1145" s="68"/>
      <c r="BE1145" s="68"/>
      <c r="BF1145" s="68"/>
      <c r="BG1145" s="68"/>
      <c r="BH1145" s="68"/>
      <c r="BI1145" s="68"/>
      <c r="BJ1145" s="68"/>
      <c r="BK1145" s="68"/>
      <c r="BL1145" s="68"/>
      <c r="BM1145" s="68"/>
      <c r="BN1145" s="68"/>
      <c r="BO1145" s="68"/>
      <c r="BP1145" s="68"/>
      <c r="BQ1145" s="68"/>
      <c r="BR1145" s="68"/>
      <c r="BS1145" s="68"/>
      <c r="BT1145" s="68"/>
      <c r="BU1145" s="68"/>
      <c r="BV1145" s="68"/>
      <c r="BW1145" s="68"/>
      <c r="BX1145" s="68"/>
      <c r="BY1145" s="68"/>
      <c r="BZ1145" s="68"/>
      <c r="CA1145" s="68"/>
      <c r="CB1145" s="68"/>
      <c r="CC1145" s="68"/>
      <c r="CD1145" s="68"/>
      <c r="CE1145" s="68"/>
      <c r="CF1145" s="68"/>
      <c r="CG1145" s="68"/>
      <c r="CH1145" s="68"/>
      <c r="CI1145" s="68"/>
      <c r="CJ1145" s="68"/>
      <c r="CK1145" s="68"/>
      <c r="CL1145" s="68"/>
      <c r="CM1145" s="68"/>
      <c r="CN1145" s="68"/>
      <c r="CO1145" s="68"/>
      <c r="CP1145" s="68"/>
      <c r="CQ1145" s="68"/>
      <c r="CR1145" s="68"/>
      <c r="CS1145" s="68"/>
      <c r="CT1145" s="68"/>
      <c r="CU1145" s="68"/>
      <c r="CV1145" s="68"/>
      <c r="CW1145" s="68"/>
      <c r="CX1145" s="68"/>
      <c r="CY1145" s="68"/>
      <c r="CZ1145" s="68"/>
      <c r="DA1145" s="68"/>
      <c r="DB1145" s="68"/>
      <c r="DC1145" s="68"/>
      <c r="DD1145" s="68"/>
      <c r="DE1145" s="68"/>
      <c r="DF1145" s="68"/>
      <c r="DG1145" s="68"/>
      <c r="DH1145" s="68"/>
      <c r="DI1145" s="68"/>
      <c r="DJ1145" s="68"/>
      <c r="DK1145" s="68"/>
      <c r="DL1145" s="68"/>
      <c r="DM1145" s="68"/>
      <c r="DN1145" s="68"/>
      <c r="DO1145" s="68"/>
      <c r="DP1145" s="68"/>
      <c r="DQ1145" s="68"/>
      <c r="DR1145" s="68"/>
      <c r="DS1145" s="68"/>
      <c r="DT1145" s="68"/>
      <c r="DU1145" s="68"/>
      <c r="DV1145" s="68"/>
      <c r="DW1145" s="68"/>
      <c r="DX1145" s="68"/>
      <c r="DY1145" s="68"/>
      <c r="DZ1145" s="68"/>
      <c r="EA1145" s="68"/>
      <c r="EB1145" s="68"/>
      <c r="EC1145" s="68"/>
      <c r="ED1145" s="68"/>
      <c r="EE1145" s="68"/>
      <c r="EF1145" s="68"/>
      <c r="EG1145" s="68"/>
      <c r="EH1145" s="68"/>
      <c r="EI1145" s="68"/>
      <c r="EJ1145" s="68"/>
      <c r="EK1145" s="68"/>
      <c r="EL1145" s="68"/>
      <c r="EM1145" s="68"/>
      <c r="EN1145" s="68"/>
      <c r="EO1145" s="68"/>
      <c r="EP1145" s="68"/>
      <c r="EQ1145" s="68"/>
      <c r="ER1145" s="68"/>
      <c r="ES1145" s="68"/>
      <c r="ET1145" s="68"/>
      <c r="EU1145" s="68"/>
      <c r="EV1145" s="68"/>
      <c r="EW1145" s="68"/>
      <c r="EX1145" s="68"/>
      <c r="EY1145" s="68"/>
      <c r="EZ1145" s="68"/>
      <c r="FA1145" s="68"/>
      <c r="FB1145" s="68"/>
      <c r="FC1145" s="68"/>
      <c r="FD1145" s="68"/>
      <c r="FE1145" s="68"/>
      <c r="FF1145" s="68"/>
      <c r="FG1145" s="68"/>
      <c r="FH1145" s="68"/>
      <c r="FI1145" s="68"/>
      <c r="FJ1145" s="68"/>
      <c r="FK1145" s="68"/>
      <c r="FL1145" s="68"/>
      <c r="FM1145" s="68"/>
      <c r="FN1145" s="68"/>
      <c r="FO1145" s="68"/>
      <c r="FP1145" s="68"/>
      <c r="FQ1145" s="68"/>
      <c r="FR1145" s="68"/>
      <c r="FS1145" s="68"/>
      <c r="FT1145" s="68"/>
      <c r="FU1145" s="68"/>
      <c r="FV1145" s="68"/>
      <c r="FW1145" s="68"/>
      <c r="FX1145" s="68"/>
      <c r="FY1145" s="68"/>
      <c r="FZ1145" s="68"/>
      <c r="GA1145" s="68"/>
      <c r="GB1145" s="68"/>
      <c r="GC1145" s="68"/>
      <c r="GD1145" s="68"/>
      <c r="GE1145" s="68"/>
      <c r="GF1145" s="68"/>
      <c r="GG1145" s="68"/>
      <c r="GH1145" s="68"/>
      <c r="GI1145" s="68"/>
      <c r="GJ1145" s="68"/>
      <c r="GK1145" s="68"/>
      <c r="GL1145" s="68"/>
      <c r="GM1145" s="68"/>
      <c r="GN1145" s="68"/>
      <c r="GO1145" s="68"/>
      <c r="GP1145" s="68"/>
      <c r="GQ1145" s="68"/>
      <c r="GR1145" s="68"/>
      <c r="GS1145" s="68"/>
      <c r="GT1145" s="68"/>
      <c r="GU1145" s="68"/>
      <c r="GV1145" s="68"/>
      <c r="GW1145" s="68"/>
      <c r="GX1145" s="68"/>
      <c r="GY1145" s="68"/>
      <c r="GZ1145" s="68"/>
      <c r="HA1145" s="68"/>
      <c r="HB1145" s="68"/>
      <c r="HC1145" s="68"/>
      <c r="HD1145" s="68"/>
      <c r="HE1145" s="68"/>
      <c r="HF1145" s="68"/>
      <c r="HG1145" s="68"/>
      <c r="HH1145" s="68"/>
      <c r="HI1145" s="68"/>
      <c r="HJ1145" s="68"/>
      <c r="HK1145" s="68"/>
      <c r="HL1145" s="68"/>
      <c r="HM1145" s="68"/>
      <c r="HN1145" s="68"/>
      <c r="HO1145" s="68"/>
      <c r="HP1145" s="68"/>
      <c r="HQ1145" s="68"/>
      <c r="HR1145" s="68"/>
      <c r="HS1145" s="68"/>
      <c r="HT1145" s="68"/>
      <c r="HU1145" s="68"/>
      <c r="HV1145" s="68"/>
      <c r="HW1145" s="68"/>
      <c r="HX1145" s="68"/>
      <c r="HY1145" s="68"/>
      <c r="HZ1145" s="68"/>
      <c r="IA1145" s="68"/>
      <c r="IB1145" s="68"/>
      <c r="IC1145" s="68"/>
      <c r="ID1145" s="68"/>
      <c r="IE1145" s="68"/>
      <c r="IF1145" s="68"/>
      <c r="IG1145" s="68"/>
      <c r="IH1145" s="68"/>
      <c r="II1145" s="68"/>
      <c r="IJ1145" s="68"/>
      <c r="IK1145" s="68"/>
      <c r="IL1145" s="68"/>
      <c r="IM1145" s="68"/>
      <c r="IN1145" s="68"/>
      <c r="IO1145" s="68"/>
      <c r="IP1145" s="68"/>
      <c r="IQ1145" s="68"/>
      <c r="IR1145" s="68"/>
      <c r="IS1145" s="68"/>
      <c r="IT1145" s="68"/>
      <c r="IU1145" s="68"/>
      <c r="IV1145" s="68"/>
      <c r="IW1145" s="68"/>
      <c r="IX1145" s="68"/>
      <c r="IY1145" s="68"/>
      <c r="IZ1145" s="68"/>
      <c r="JA1145" s="68"/>
      <c r="JB1145" s="68"/>
      <c r="JC1145" s="68"/>
      <c r="JD1145" s="68"/>
      <c r="JE1145" s="68"/>
      <c r="JF1145" s="68"/>
      <c r="JG1145" s="68"/>
      <c r="JH1145" s="68"/>
      <c r="JI1145" s="68"/>
      <c r="JJ1145" s="68"/>
      <c r="JK1145" s="68"/>
      <c r="JL1145" s="68"/>
      <c r="JM1145" s="68"/>
      <c r="JN1145" s="68"/>
      <c r="JO1145" s="68"/>
      <c r="JP1145" s="68"/>
      <c r="JQ1145" s="68"/>
      <c r="JR1145" s="68"/>
      <c r="JS1145" s="68"/>
      <c r="JT1145" s="68"/>
      <c r="JU1145" s="68"/>
      <c r="JV1145" s="68"/>
      <c r="JW1145" s="68"/>
      <c r="JX1145" s="68"/>
      <c r="JY1145" s="68"/>
      <c r="JZ1145" s="68"/>
      <c r="KA1145" s="68"/>
      <c r="KB1145" s="68"/>
      <c r="KC1145" s="68"/>
      <c r="KD1145" s="68"/>
      <c r="KE1145" s="68"/>
      <c r="KF1145" s="68"/>
      <c r="KG1145" s="68"/>
      <c r="KH1145" s="68"/>
      <c r="KI1145" s="68"/>
      <c r="KJ1145" s="68"/>
      <c r="KK1145" s="68"/>
      <c r="KL1145" s="68"/>
      <c r="KM1145" s="68"/>
      <c r="KN1145" s="68"/>
      <c r="KO1145" s="68"/>
      <c r="KP1145" s="68"/>
      <c r="KQ1145" s="68"/>
      <c r="KR1145" s="68"/>
      <c r="KS1145" s="68"/>
      <c r="KT1145" s="68"/>
      <c r="KU1145" s="68"/>
      <c r="KV1145" s="68"/>
      <c r="KW1145" s="68"/>
      <c r="KX1145" s="68"/>
      <c r="KY1145" s="68"/>
      <c r="KZ1145" s="68"/>
      <c r="LA1145" s="68"/>
      <c r="LB1145" s="68"/>
      <c r="LC1145" s="68"/>
      <c r="LD1145" s="68"/>
      <c r="LE1145" s="68"/>
      <c r="LF1145" s="68"/>
      <c r="LG1145" s="68"/>
      <c r="LH1145" s="68"/>
      <c r="LI1145" s="68"/>
      <c r="LJ1145" s="68"/>
      <c r="LK1145" s="68"/>
      <c r="LL1145" s="68"/>
      <c r="LM1145" s="68"/>
      <c r="LN1145" s="68"/>
      <c r="LO1145" s="68"/>
      <c r="LP1145" s="68"/>
      <c r="LQ1145" s="68"/>
      <c r="LR1145" s="68"/>
      <c r="LS1145" s="68"/>
      <c r="LT1145" s="68"/>
      <c r="LU1145" s="68"/>
      <c r="LV1145" s="68"/>
      <c r="LW1145" s="68"/>
      <c r="LX1145" s="68"/>
      <c r="LY1145" s="68"/>
      <c r="LZ1145" s="68"/>
      <c r="MA1145" s="68"/>
      <c r="MB1145" s="68"/>
      <c r="MC1145" s="68"/>
      <c r="MD1145" s="68"/>
      <c r="ME1145" s="68"/>
      <c r="MF1145" s="68"/>
      <c r="MG1145" s="68"/>
      <c r="MH1145" s="68"/>
      <c r="MI1145" s="68"/>
      <c r="MJ1145" s="68"/>
      <c r="MK1145" s="68"/>
      <c r="ML1145" s="68"/>
      <c r="MM1145" s="68"/>
      <c r="MN1145" s="68"/>
      <c r="MO1145" s="68"/>
      <c r="MP1145" s="68"/>
      <c r="MQ1145" s="68"/>
      <c r="MR1145" s="68"/>
      <c r="MS1145" s="68"/>
      <c r="MT1145" s="68"/>
      <c r="MU1145" s="68"/>
      <c r="MV1145" s="68"/>
      <c r="MW1145" s="68"/>
      <c r="MX1145" s="68"/>
      <c r="MY1145" s="68"/>
      <c r="MZ1145" s="68"/>
      <c r="NA1145" s="68"/>
      <c r="NB1145" s="68"/>
      <c r="NC1145" s="68"/>
      <c r="ND1145" s="68"/>
      <c r="NE1145" s="68"/>
      <c r="NF1145" s="68"/>
      <c r="NG1145" s="68"/>
      <c r="NH1145" s="68"/>
      <c r="NI1145" s="68"/>
      <c r="NJ1145" s="68"/>
      <c r="NK1145" s="68"/>
      <c r="NL1145" s="68"/>
      <c r="NM1145" s="68"/>
      <c r="NN1145" s="68"/>
      <c r="NO1145" s="68"/>
      <c r="NP1145" s="68"/>
      <c r="NQ1145" s="68"/>
      <c r="NR1145" s="68"/>
      <c r="NS1145" s="68"/>
      <c r="NT1145" s="68"/>
      <c r="NU1145" s="68"/>
      <c r="NV1145" s="68"/>
      <c r="NW1145" s="68"/>
      <c r="NX1145" s="68"/>
      <c r="NY1145" s="68"/>
      <c r="NZ1145" s="68"/>
      <c r="OA1145" s="68"/>
      <c r="OB1145" s="68"/>
      <c r="OC1145" s="68"/>
      <c r="OD1145" s="68"/>
      <c r="OE1145" s="68"/>
      <c r="OF1145" s="68"/>
      <c r="OG1145" s="68"/>
      <c r="OH1145" s="68"/>
      <c r="OI1145" s="68"/>
      <c r="OJ1145" s="68"/>
      <c r="OK1145" s="68"/>
      <c r="OL1145" s="68"/>
      <c r="OM1145" s="68"/>
      <c r="ON1145" s="68"/>
      <c r="OO1145" s="68"/>
      <c r="OP1145" s="68"/>
      <c r="OQ1145" s="68"/>
      <c r="OR1145" s="68"/>
      <c r="OS1145" s="68"/>
      <c r="OT1145" s="68"/>
      <c r="OU1145" s="68"/>
      <c r="OV1145" s="68"/>
      <c r="OW1145" s="68"/>
      <c r="OX1145" s="68"/>
      <c r="OY1145" s="68"/>
      <c r="OZ1145" s="68"/>
      <c r="PA1145" s="68"/>
      <c r="PB1145" s="68"/>
      <c r="PC1145" s="68"/>
      <c r="PD1145" s="68"/>
      <c r="PE1145" s="68"/>
      <c r="PF1145" s="68"/>
      <c r="PG1145" s="68"/>
      <c r="PH1145" s="68"/>
      <c r="PI1145" s="68"/>
      <c r="PJ1145" s="68"/>
      <c r="PK1145" s="68"/>
      <c r="PL1145" s="68"/>
      <c r="PM1145" s="68"/>
      <c r="PN1145" s="68"/>
      <c r="PO1145" s="68"/>
      <c r="PP1145" s="68"/>
      <c r="PQ1145" s="68"/>
      <c r="PR1145" s="68"/>
      <c r="PS1145" s="68"/>
      <c r="PT1145" s="68"/>
      <c r="PU1145" s="68"/>
      <c r="PV1145" s="68"/>
      <c r="PW1145" s="68"/>
      <c r="PX1145" s="68"/>
      <c r="PY1145" s="68"/>
      <c r="PZ1145" s="68"/>
      <c r="QA1145" s="68"/>
      <c r="QB1145" s="68"/>
      <c r="QC1145" s="68"/>
      <c r="QD1145" s="68"/>
      <c r="QE1145" s="68"/>
      <c r="QF1145" s="68"/>
      <c r="QG1145" s="68"/>
      <c r="QH1145" s="68"/>
      <c r="QI1145" s="68"/>
      <c r="QJ1145" s="68"/>
      <c r="QK1145" s="68"/>
      <c r="QL1145" s="68"/>
      <c r="QM1145" s="68"/>
      <c r="QN1145" s="68"/>
      <c r="QO1145" s="68"/>
      <c r="QP1145" s="68"/>
      <c r="QQ1145" s="68"/>
      <c r="QR1145" s="68"/>
      <c r="QS1145" s="68"/>
      <c r="QT1145" s="68"/>
      <c r="QU1145" s="68"/>
      <c r="QV1145" s="68"/>
      <c r="QW1145" s="68"/>
      <c r="QX1145" s="68"/>
      <c r="QY1145" s="68"/>
      <c r="QZ1145" s="68"/>
      <c r="RA1145" s="68"/>
      <c r="RB1145" s="68"/>
      <c r="RC1145" s="68"/>
      <c r="RD1145" s="68"/>
      <c r="RE1145" s="68"/>
      <c r="RF1145" s="68"/>
      <c r="RG1145" s="68"/>
      <c r="RH1145" s="68"/>
      <c r="RI1145" s="68"/>
      <c r="RJ1145" s="68"/>
      <c r="RK1145" s="68"/>
      <c r="RL1145" s="68"/>
      <c r="RM1145" s="68"/>
      <c r="RN1145" s="68"/>
      <c r="RO1145" s="68"/>
      <c r="RP1145" s="68"/>
      <c r="RQ1145" s="68"/>
      <c r="RR1145" s="68"/>
      <c r="RS1145" s="68"/>
      <c r="RT1145" s="68"/>
      <c r="RU1145" s="68"/>
      <c r="RV1145" s="68"/>
      <c r="RW1145" s="68"/>
      <c r="RX1145" s="68"/>
      <c r="RY1145" s="68"/>
      <c r="RZ1145" s="68"/>
      <c r="SA1145" s="68"/>
      <c r="SB1145" s="68"/>
      <c r="SC1145" s="68"/>
      <c r="SD1145" s="68"/>
      <c r="SE1145" s="68"/>
      <c r="SF1145" s="68"/>
      <c r="SG1145" s="68"/>
      <c r="SH1145" s="68"/>
      <c r="SI1145" s="68"/>
      <c r="SJ1145" s="68"/>
      <c r="SK1145" s="68"/>
      <c r="SL1145" s="68"/>
      <c r="SM1145" s="68"/>
      <c r="SN1145" s="68"/>
      <c r="SO1145" s="68"/>
      <c r="SP1145" s="68"/>
      <c r="SQ1145" s="68"/>
      <c r="SR1145" s="68"/>
      <c r="SS1145" s="68"/>
      <c r="ST1145" s="68"/>
      <c r="SU1145" s="68"/>
      <c r="SV1145" s="68"/>
      <c r="SW1145" s="68"/>
      <c r="SX1145" s="68"/>
    </row>
    <row r="1146" spans="1:518" ht="16.5" customHeight="1" x14ac:dyDescent="0.2">
      <c r="A1146" s="20">
        <v>538</v>
      </c>
      <c r="B1146" s="20" t="s">
        <v>62</v>
      </c>
      <c r="C1146" s="20" t="s">
        <v>936</v>
      </c>
      <c r="D1146" s="20" t="s">
        <v>38</v>
      </c>
      <c r="E1146" s="20" t="s">
        <v>1340</v>
      </c>
      <c r="F1146" s="22" t="s">
        <v>954</v>
      </c>
      <c r="G1146" s="20" t="s">
        <v>25</v>
      </c>
      <c r="H1146" s="20" t="s">
        <v>26</v>
      </c>
      <c r="I1146" s="20" t="s">
        <v>81</v>
      </c>
      <c r="J1146" s="22" t="s">
        <v>936</v>
      </c>
      <c r="K1146" s="20"/>
      <c r="L1146" s="20"/>
      <c r="M1146" s="20"/>
      <c r="N1146" s="20"/>
      <c r="O1146" s="23"/>
      <c r="P1146" s="23">
        <v>18168000</v>
      </c>
      <c r="Q1146" s="24">
        <v>1</v>
      </c>
      <c r="R1146" s="25">
        <v>45717</v>
      </c>
      <c r="S1146" s="20" t="s">
        <v>83</v>
      </c>
      <c r="T1146" s="26">
        <f t="shared" si="19"/>
        <v>18168000</v>
      </c>
      <c r="U1146" s="27" t="s">
        <v>100</v>
      </c>
      <c r="V1146" s="27" t="s">
        <v>100</v>
      </c>
      <c r="W1146" s="68"/>
      <c r="X1146" s="68"/>
      <c r="Y1146" s="68"/>
      <c r="Z1146" s="68"/>
      <c r="AA1146" s="68"/>
      <c r="AB1146" s="68"/>
      <c r="AC1146" s="68"/>
      <c r="AD1146" s="68"/>
      <c r="AE1146" s="68"/>
      <c r="AF1146" s="68"/>
      <c r="AG1146" s="68"/>
      <c r="AH1146" s="68"/>
      <c r="AI1146" s="68"/>
      <c r="AJ1146" s="68"/>
      <c r="AK1146" s="68"/>
      <c r="AL1146" s="68"/>
      <c r="AM1146" s="68"/>
      <c r="AN1146" s="68"/>
      <c r="AO1146" s="68"/>
      <c r="AP1146" s="68"/>
      <c r="AQ1146" s="68"/>
      <c r="AR1146" s="68"/>
      <c r="AS1146" s="68"/>
      <c r="AT1146" s="68"/>
      <c r="AU1146" s="68"/>
      <c r="AV1146" s="68"/>
      <c r="AW1146" s="68"/>
      <c r="AX1146" s="68"/>
      <c r="AY1146" s="68"/>
      <c r="AZ1146" s="68"/>
      <c r="BA1146" s="68"/>
      <c r="BB1146" s="68"/>
      <c r="BC1146" s="68"/>
      <c r="BD1146" s="68"/>
      <c r="BE1146" s="68"/>
      <c r="BF1146" s="68"/>
      <c r="BG1146" s="68"/>
      <c r="BH1146" s="68"/>
      <c r="BI1146" s="68"/>
      <c r="BJ1146" s="68"/>
      <c r="BK1146" s="68"/>
      <c r="BL1146" s="68"/>
      <c r="BM1146" s="68"/>
      <c r="BN1146" s="68"/>
      <c r="BO1146" s="68"/>
      <c r="BP1146" s="68"/>
      <c r="BQ1146" s="68"/>
      <c r="BR1146" s="68"/>
      <c r="BS1146" s="68"/>
      <c r="BT1146" s="68"/>
      <c r="BU1146" s="68"/>
      <c r="BV1146" s="68"/>
      <c r="BW1146" s="68"/>
      <c r="BX1146" s="68"/>
      <c r="BY1146" s="68"/>
      <c r="BZ1146" s="68"/>
      <c r="CA1146" s="68"/>
      <c r="CB1146" s="68"/>
      <c r="CC1146" s="68"/>
      <c r="CD1146" s="68"/>
      <c r="CE1146" s="68"/>
      <c r="CF1146" s="68"/>
      <c r="CG1146" s="68"/>
      <c r="CH1146" s="68"/>
      <c r="CI1146" s="68"/>
      <c r="CJ1146" s="68"/>
      <c r="CK1146" s="68"/>
      <c r="CL1146" s="68"/>
      <c r="CM1146" s="68"/>
      <c r="CN1146" s="68"/>
      <c r="CO1146" s="68"/>
      <c r="CP1146" s="68"/>
      <c r="CQ1146" s="68"/>
      <c r="CR1146" s="68"/>
      <c r="CS1146" s="68"/>
      <c r="CT1146" s="68"/>
      <c r="CU1146" s="68"/>
      <c r="CV1146" s="68"/>
      <c r="CW1146" s="68"/>
      <c r="CX1146" s="68"/>
      <c r="CY1146" s="68"/>
      <c r="CZ1146" s="68"/>
      <c r="DA1146" s="68"/>
      <c r="DB1146" s="68"/>
      <c r="DC1146" s="68"/>
      <c r="DD1146" s="68"/>
      <c r="DE1146" s="68"/>
      <c r="DF1146" s="68"/>
      <c r="DG1146" s="68"/>
      <c r="DH1146" s="68"/>
      <c r="DI1146" s="68"/>
      <c r="DJ1146" s="68"/>
      <c r="DK1146" s="68"/>
      <c r="DL1146" s="68"/>
      <c r="DM1146" s="68"/>
      <c r="DN1146" s="68"/>
      <c r="DO1146" s="68"/>
      <c r="DP1146" s="68"/>
      <c r="DQ1146" s="68"/>
      <c r="DR1146" s="68"/>
      <c r="DS1146" s="68"/>
      <c r="DT1146" s="68"/>
      <c r="DU1146" s="68"/>
      <c r="DV1146" s="68"/>
      <c r="DW1146" s="68"/>
      <c r="DX1146" s="68"/>
      <c r="DY1146" s="68"/>
      <c r="DZ1146" s="68"/>
      <c r="EA1146" s="68"/>
      <c r="EB1146" s="68"/>
      <c r="EC1146" s="68"/>
      <c r="ED1146" s="68"/>
      <c r="EE1146" s="68"/>
      <c r="EF1146" s="68"/>
      <c r="EG1146" s="68"/>
      <c r="EH1146" s="68"/>
      <c r="EI1146" s="68"/>
      <c r="EJ1146" s="68"/>
      <c r="EK1146" s="68"/>
      <c r="EL1146" s="68"/>
      <c r="EM1146" s="68"/>
      <c r="EN1146" s="68"/>
      <c r="EO1146" s="68"/>
      <c r="EP1146" s="68"/>
      <c r="EQ1146" s="68"/>
      <c r="ER1146" s="68"/>
      <c r="ES1146" s="68"/>
      <c r="ET1146" s="68"/>
      <c r="EU1146" s="68"/>
      <c r="EV1146" s="68"/>
      <c r="EW1146" s="68"/>
      <c r="EX1146" s="68"/>
      <c r="EY1146" s="68"/>
      <c r="EZ1146" s="68"/>
      <c r="FA1146" s="68"/>
      <c r="FB1146" s="68"/>
      <c r="FC1146" s="68"/>
      <c r="FD1146" s="68"/>
      <c r="FE1146" s="68"/>
      <c r="FF1146" s="68"/>
      <c r="FG1146" s="68"/>
      <c r="FH1146" s="68"/>
      <c r="FI1146" s="68"/>
      <c r="FJ1146" s="68"/>
      <c r="FK1146" s="68"/>
      <c r="FL1146" s="68"/>
      <c r="FM1146" s="68"/>
      <c r="FN1146" s="68"/>
      <c r="FO1146" s="68"/>
      <c r="FP1146" s="68"/>
      <c r="FQ1146" s="68"/>
      <c r="FR1146" s="68"/>
      <c r="FS1146" s="68"/>
      <c r="FT1146" s="68"/>
      <c r="FU1146" s="68"/>
      <c r="FV1146" s="68"/>
      <c r="FW1146" s="68"/>
      <c r="FX1146" s="68"/>
      <c r="FY1146" s="68"/>
      <c r="FZ1146" s="68"/>
      <c r="GA1146" s="68"/>
      <c r="GB1146" s="68"/>
      <c r="GC1146" s="68"/>
      <c r="GD1146" s="68"/>
      <c r="GE1146" s="68"/>
      <c r="GF1146" s="68"/>
      <c r="GG1146" s="68"/>
      <c r="GH1146" s="68"/>
      <c r="GI1146" s="68"/>
      <c r="GJ1146" s="68"/>
      <c r="GK1146" s="68"/>
      <c r="GL1146" s="68"/>
      <c r="GM1146" s="68"/>
      <c r="GN1146" s="68"/>
      <c r="GO1146" s="68"/>
      <c r="GP1146" s="68"/>
      <c r="GQ1146" s="68"/>
      <c r="GR1146" s="68"/>
      <c r="GS1146" s="68"/>
      <c r="GT1146" s="68"/>
      <c r="GU1146" s="68"/>
      <c r="GV1146" s="68"/>
      <c r="GW1146" s="68"/>
      <c r="GX1146" s="68"/>
      <c r="GY1146" s="68"/>
      <c r="GZ1146" s="68"/>
      <c r="HA1146" s="68"/>
      <c r="HB1146" s="68"/>
      <c r="HC1146" s="68"/>
      <c r="HD1146" s="68"/>
      <c r="HE1146" s="68"/>
      <c r="HF1146" s="68"/>
      <c r="HG1146" s="68"/>
      <c r="HH1146" s="68"/>
      <c r="HI1146" s="68"/>
      <c r="HJ1146" s="68"/>
      <c r="HK1146" s="68"/>
      <c r="HL1146" s="68"/>
      <c r="HM1146" s="68"/>
      <c r="HN1146" s="68"/>
      <c r="HO1146" s="68"/>
      <c r="HP1146" s="68"/>
      <c r="HQ1146" s="68"/>
      <c r="HR1146" s="68"/>
      <c r="HS1146" s="68"/>
      <c r="HT1146" s="68"/>
      <c r="HU1146" s="68"/>
      <c r="HV1146" s="68"/>
      <c r="HW1146" s="68"/>
      <c r="HX1146" s="68"/>
      <c r="HY1146" s="68"/>
      <c r="HZ1146" s="68"/>
      <c r="IA1146" s="68"/>
      <c r="IB1146" s="68"/>
      <c r="IC1146" s="68"/>
      <c r="ID1146" s="68"/>
      <c r="IE1146" s="68"/>
      <c r="IF1146" s="68"/>
      <c r="IG1146" s="68"/>
      <c r="IH1146" s="68"/>
      <c r="II1146" s="68"/>
      <c r="IJ1146" s="68"/>
      <c r="IK1146" s="68"/>
      <c r="IL1146" s="68"/>
      <c r="IM1146" s="68"/>
      <c r="IN1146" s="68"/>
      <c r="IO1146" s="68"/>
      <c r="IP1146" s="68"/>
      <c r="IQ1146" s="68"/>
      <c r="IR1146" s="68"/>
      <c r="IS1146" s="68"/>
      <c r="IT1146" s="68"/>
      <c r="IU1146" s="68"/>
      <c r="IV1146" s="68"/>
      <c r="IW1146" s="68"/>
      <c r="IX1146" s="68"/>
      <c r="IY1146" s="68"/>
      <c r="IZ1146" s="68"/>
      <c r="JA1146" s="68"/>
      <c r="JB1146" s="68"/>
      <c r="JC1146" s="68"/>
      <c r="JD1146" s="68"/>
      <c r="JE1146" s="68"/>
      <c r="JF1146" s="68"/>
      <c r="JG1146" s="68"/>
      <c r="JH1146" s="68"/>
      <c r="JI1146" s="68"/>
      <c r="JJ1146" s="68"/>
      <c r="JK1146" s="68"/>
      <c r="JL1146" s="68"/>
      <c r="JM1146" s="68"/>
      <c r="JN1146" s="68"/>
      <c r="JO1146" s="68"/>
      <c r="JP1146" s="68"/>
      <c r="JQ1146" s="68"/>
      <c r="JR1146" s="68"/>
      <c r="JS1146" s="68"/>
      <c r="JT1146" s="68"/>
      <c r="JU1146" s="68"/>
      <c r="JV1146" s="68"/>
      <c r="JW1146" s="68"/>
      <c r="JX1146" s="68"/>
      <c r="JY1146" s="68"/>
      <c r="JZ1146" s="68"/>
      <c r="KA1146" s="68"/>
      <c r="KB1146" s="68"/>
      <c r="KC1146" s="68"/>
      <c r="KD1146" s="68"/>
      <c r="KE1146" s="68"/>
      <c r="KF1146" s="68"/>
      <c r="KG1146" s="68"/>
      <c r="KH1146" s="68"/>
      <c r="KI1146" s="68"/>
      <c r="KJ1146" s="68"/>
      <c r="KK1146" s="68"/>
      <c r="KL1146" s="68"/>
      <c r="KM1146" s="68"/>
      <c r="KN1146" s="68"/>
      <c r="KO1146" s="68"/>
      <c r="KP1146" s="68"/>
      <c r="KQ1146" s="68"/>
      <c r="KR1146" s="68"/>
      <c r="KS1146" s="68"/>
      <c r="KT1146" s="68"/>
      <c r="KU1146" s="68"/>
      <c r="KV1146" s="68"/>
      <c r="KW1146" s="68"/>
      <c r="KX1146" s="68"/>
      <c r="KY1146" s="68"/>
      <c r="KZ1146" s="68"/>
      <c r="LA1146" s="68"/>
      <c r="LB1146" s="68"/>
      <c r="LC1146" s="68"/>
      <c r="LD1146" s="68"/>
      <c r="LE1146" s="68"/>
      <c r="LF1146" s="68"/>
      <c r="LG1146" s="68"/>
      <c r="LH1146" s="68"/>
      <c r="LI1146" s="68"/>
      <c r="LJ1146" s="68"/>
      <c r="LK1146" s="68"/>
      <c r="LL1146" s="68"/>
      <c r="LM1146" s="68"/>
      <c r="LN1146" s="68"/>
      <c r="LO1146" s="68"/>
      <c r="LP1146" s="68"/>
      <c r="LQ1146" s="68"/>
      <c r="LR1146" s="68"/>
      <c r="LS1146" s="68"/>
      <c r="LT1146" s="68"/>
      <c r="LU1146" s="68"/>
      <c r="LV1146" s="68"/>
      <c r="LW1146" s="68"/>
      <c r="LX1146" s="68"/>
      <c r="LY1146" s="68"/>
      <c r="LZ1146" s="68"/>
      <c r="MA1146" s="68"/>
      <c r="MB1146" s="68"/>
      <c r="MC1146" s="68"/>
      <c r="MD1146" s="68"/>
      <c r="ME1146" s="68"/>
      <c r="MF1146" s="68"/>
      <c r="MG1146" s="68"/>
      <c r="MH1146" s="68"/>
      <c r="MI1146" s="68"/>
      <c r="MJ1146" s="68"/>
      <c r="MK1146" s="68"/>
      <c r="ML1146" s="68"/>
      <c r="MM1146" s="68"/>
      <c r="MN1146" s="68"/>
      <c r="MO1146" s="68"/>
      <c r="MP1146" s="68"/>
      <c r="MQ1146" s="68"/>
      <c r="MR1146" s="68"/>
      <c r="MS1146" s="68"/>
      <c r="MT1146" s="68"/>
      <c r="MU1146" s="68"/>
      <c r="MV1146" s="68"/>
      <c r="MW1146" s="68"/>
      <c r="MX1146" s="68"/>
      <c r="MY1146" s="68"/>
      <c r="MZ1146" s="68"/>
      <c r="NA1146" s="68"/>
      <c r="NB1146" s="68"/>
      <c r="NC1146" s="68"/>
      <c r="ND1146" s="68"/>
      <c r="NE1146" s="68"/>
      <c r="NF1146" s="68"/>
      <c r="NG1146" s="68"/>
      <c r="NH1146" s="68"/>
      <c r="NI1146" s="68"/>
      <c r="NJ1146" s="68"/>
      <c r="NK1146" s="68"/>
      <c r="NL1146" s="68"/>
      <c r="NM1146" s="68"/>
      <c r="NN1146" s="68"/>
      <c r="NO1146" s="68"/>
      <c r="NP1146" s="68"/>
      <c r="NQ1146" s="68"/>
      <c r="NR1146" s="68"/>
      <c r="NS1146" s="68"/>
      <c r="NT1146" s="68"/>
      <c r="NU1146" s="68"/>
      <c r="NV1146" s="68"/>
      <c r="NW1146" s="68"/>
      <c r="NX1146" s="68"/>
      <c r="NY1146" s="68"/>
      <c r="NZ1146" s="68"/>
      <c r="OA1146" s="68"/>
      <c r="OB1146" s="68"/>
      <c r="OC1146" s="68"/>
      <c r="OD1146" s="68"/>
      <c r="OE1146" s="68"/>
      <c r="OF1146" s="68"/>
      <c r="OG1146" s="68"/>
      <c r="OH1146" s="68"/>
      <c r="OI1146" s="68"/>
      <c r="OJ1146" s="68"/>
      <c r="OK1146" s="68"/>
      <c r="OL1146" s="68"/>
      <c r="OM1146" s="68"/>
      <c r="ON1146" s="68"/>
      <c r="OO1146" s="68"/>
      <c r="OP1146" s="68"/>
      <c r="OQ1146" s="68"/>
      <c r="OR1146" s="68"/>
      <c r="OS1146" s="68"/>
      <c r="OT1146" s="68"/>
      <c r="OU1146" s="68"/>
      <c r="OV1146" s="68"/>
      <c r="OW1146" s="68"/>
      <c r="OX1146" s="68"/>
      <c r="OY1146" s="68"/>
      <c r="OZ1146" s="68"/>
      <c r="PA1146" s="68"/>
      <c r="PB1146" s="68"/>
      <c r="PC1146" s="68"/>
      <c r="PD1146" s="68"/>
      <c r="PE1146" s="68"/>
      <c r="PF1146" s="68"/>
      <c r="PG1146" s="68"/>
      <c r="PH1146" s="68"/>
      <c r="PI1146" s="68"/>
      <c r="PJ1146" s="68"/>
      <c r="PK1146" s="68"/>
      <c r="PL1146" s="68"/>
      <c r="PM1146" s="68"/>
      <c r="PN1146" s="68"/>
      <c r="PO1146" s="68"/>
      <c r="PP1146" s="68"/>
      <c r="PQ1146" s="68"/>
      <c r="PR1146" s="68"/>
      <c r="PS1146" s="68"/>
      <c r="PT1146" s="68"/>
      <c r="PU1146" s="68"/>
      <c r="PV1146" s="68"/>
      <c r="PW1146" s="68"/>
      <c r="PX1146" s="68"/>
      <c r="PY1146" s="68"/>
      <c r="PZ1146" s="68"/>
      <c r="QA1146" s="68"/>
      <c r="QB1146" s="68"/>
      <c r="QC1146" s="68"/>
      <c r="QD1146" s="68"/>
      <c r="QE1146" s="68"/>
      <c r="QF1146" s="68"/>
      <c r="QG1146" s="68"/>
      <c r="QH1146" s="68"/>
      <c r="QI1146" s="68"/>
      <c r="QJ1146" s="68"/>
      <c r="QK1146" s="68"/>
      <c r="QL1146" s="68"/>
      <c r="QM1146" s="68"/>
      <c r="QN1146" s="68"/>
      <c r="QO1146" s="68"/>
      <c r="QP1146" s="68"/>
      <c r="QQ1146" s="68"/>
      <c r="QR1146" s="68"/>
      <c r="QS1146" s="68"/>
      <c r="QT1146" s="68"/>
      <c r="QU1146" s="68"/>
      <c r="QV1146" s="68"/>
      <c r="QW1146" s="68"/>
      <c r="QX1146" s="68"/>
      <c r="QY1146" s="68"/>
      <c r="QZ1146" s="68"/>
      <c r="RA1146" s="68"/>
      <c r="RB1146" s="68"/>
      <c r="RC1146" s="68"/>
      <c r="RD1146" s="68"/>
      <c r="RE1146" s="68"/>
      <c r="RF1146" s="68"/>
      <c r="RG1146" s="68"/>
      <c r="RH1146" s="68"/>
      <c r="RI1146" s="68"/>
      <c r="RJ1146" s="68"/>
      <c r="RK1146" s="68"/>
      <c r="RL1146" s="68"/>
      <c r="RM1146" s="68"/>
      <c r="RN1146" s="68"/>
      <c r="RO1146" s="68"/>
      <c r="RP1146" s="68"/>
      <c r="RQ1146" s="68"/>
      <c r="RR1146" s="68"/>
      <c r="RS1146" s="68"/>
      <c r="RT1146" s="68"/>
      <c r="RU1146" s="68"/>
      <c r="RV1146" s="68"/>
      <c r="RW1146" s="68"/>
      <c r="RX1146" s="68"/>
      <c r="RY1146" s="68"/>
      <c r="RZ1146" s="68"/>
      <c r="SA1146" s="68"/>
      <c r="SB1146" s="68"/>
      <c r="SC1146" s="68"/>
      <c r="SD1146" s="68"/>
      <c r="SE1146" s="68"/>
      <c r="SF1146" s="68"/>
      <c r="SG1146" s="68"/>
      <c r="SH1146" s="68"/>
      <c r="SI1146" s="68"/>
      <c r="SJ1146" s="68"/>
      <c r="SK1146" s="68"/>
      <c r="SL1146" s="68"/>
      <c r="SM1146" s="68"/>
      <c r="SN1146" s="68"/>
      <c r="SO1146" s="68"/>
      <c r="SP1146" s="68"/>
      <c r="SQ1146" s="68"/>
      <c r="SR1146" s="68"/>
      <c r="SS1146" s="68"/>
      <c r="ST1146" s="68"/>
      <c r="SU1146" s="68"/>
      <c r="SV1146" s="68"/>
      <c r="SW1146" s="68"/>
      <c r="SX1146" s="68"/>
    </row>
    <row r="1147" spans="1:518" ht="16.5" customHeight="1" x14ac:dyDescent="0.2">
      <c r="A1147" s="20">
        <v>539</v>
      </c>
      <c r="B1147" s="20" t="s">
        <v>62</v>
      </c>
      <c r="C1147" s="20" t="s">
        <v>936</v>
      </c>
      <c r="D1147" s="20" t="s">
        <v>38</v>
      </c>
      <c r="E1147" s="20" t="s">
        <v>1340</v>
      </c>
      <c r="F1147" s="22" t="s">
        <v>954</v>
      </c>
      <c r="G1147" s="20" t="s">
        <v>25</v>
      </c>
      <c r="H1147" s="20" t="s">
        <v>26</v>
      </c>
      <c r="I1147" s="20" t="s">
        <v>81</v>
      </c>
      <c r="J1147" s="22" t="s">
        <v>936</v>
      </c>
      <c r="K1147" s="20"/>
      <c r="L1147" s="20"/>
      <c r="M1147" s="20"/>
      <c r="N1147" s="20"/>
      <c r="O1147" s="23"/>
      <c r="P1147" s="23">
        <v>18168000</v>
      </c>
      <c r="Q1147" s="24">
        <v>1</v>
      </c>
      <c r="R1147" s="25">
        <v>45748</v>
      </c>
      <c r="S1147" s="20" t="s">
        <v>83</v>
      </c>
      <c r="T1147" s="26">
        <f t="shared" si="19"/>
        <v>18168000</v>
      </c>
      <c r="U1147" s="27" t="s">
        <v>100</v>
      </c>
      <c r="V1147" s="27" t="s">
        <v>100</v>
      </c>
      <c r="W1147" s="68"/>
      <c r="X1147" s="68"/>
      <c r="Y1147" s="68"/>
      <c r="Z1147" s="68"/>
      <c r="AA1147" s="68"/>
      <c r="AB1147" s="68"/>
      <c r="AC1147" s="68"/>
      <c r="AD1147" s="68"/>
      <c r="AE1147" s="68"/>
      <c r="AF1147" s="68"/>
      <c r="AG1147" s="68"/>
      <c r="AH1147" s="68"/>
      <c r="AI1147" s="68"/>
      <c r="AJ1147" s="68"/>
      <c r="AK1147" s="68"/>
      <c r="AL1147" s="68"/>
      <c r="AM1147" s="68"/>
      <c r="AN1147" s="68"/>
      <c r="AO1147" s="68"/>
      <c r="AP1147" s="68"/>
      <c r="AQ1147" s="68"/>
      <c r="AR1147" s="68"/>
      <c r="AS1147" s="68"/>
      <c r="AT1147" s="68"/>
      <c r="AU1147" s="68"/>
      <c r="AV1147" s="68"/>
      <c r="AW1147" s="68"/>
      <c r="AX1147" s="68"/>
      <c r="AY1147" s="68"/>
      <c r="AZ1147" s="68"/>
      <c r="BA1147" s="68"/>
      <c r="BB1147" s="68"/>
      <c r="BC1147" s="68"/>
      <c r="BD1147" s="68"/>
      <c r="BE1147" s="68"/>
      <c r="BF1147" s="68"/>
      <c r="BG1147" s="68"/>
      <c r="BH1147" s="68"/>
      <c r="BI1147" s="68"/>
      <c r="BJ1147" s="68"/>
      <c r="BK1147" s="68"/>
      <c r="BL1147" s="68"/>
      <c r="BM1147" s="68"/>
      <c r="BN1147" s="68"/>
      <c r="BO1147" s="68"/>
      <c r="BP1147" s="68"/>
      <c r="BQ1147" s="68"/>
      <c r="BR1147" s="68"/>
      <c r="BS1147" s="68"/>
      <c r="BT1147" s="68"/>
      <c r="BU1147" s="68"/>
      <c r="BV1147" s="68"/>
      <c r="BW1147" s="68"/>
      <c r="BX1147" s="68"/>
      <c r="BY1147" s="68"/>
      <c r="BZ1147" s="68"/>
      <c r="CA1147" s="68"/>
      <c r="CB1147" s="68"/>
      <c r="CC1147" s="68"/>
      <c r="CD1147" s="68"/>
      <c r="CE1147" s="68"/>
      <c r="CF1147" s="68"/>
      <c r="CG1147" s="68"/>
      <c r="CH1147" s="68"/>
      <c r="CI1147" s="68"/>
      <c r="CJ1147" s="68"/>
      <c r="CK1147" s="68"/>
      <c r="CL1147" s="68"/>
      <c r="CM1147" s="68"/>
      <c r="CN1147" s="68"/>
      <c r="CO1147" s="68"/>
      <c r="CP1147" s="68"/>
      <c r="CQ1147" s="68"/>
      <c r="CR1147" s="68"/>
      <c r="CS1147" s="68"/>
      <c r="CT1147" s="68"/>
      <c r="CU1147" s="68"/>
      <c r="CV1147" s="68"/>
      <c r="CW1147" s="68"/>
      <c r="CX1147" s="68"/>
      <c r="CY1147" s="68"/>
      <c r="CZ1147" s="68"/>
      <c r="DA1147" s="68"/>
      <c r="DB1147" s="68"/>
      <c r="DC1147" s="68"/>
      <c r="DD1147" s="68"/>
      <c r="DE1147" s="68"/>
      <c r="DF1147" s="68"/>
      <c r="DG1147" s="68"/>
      <c r="DH1147" s="68"/>
      <c r="DI1147" s="68"/>
      <c r="DJ1147" s="68"/>
      <c r="DK1147" s="68"/>
      <c r="DL1147" s="68"/>
      <c r="DM1147" s="68"/>
      <c r="DN1147" s="68"/>
      <c r="DO1147" s="68"/>
      <c r="DP1147" s="68"/>
      <c r="DQ1147" s="68"/>
      <c r="DR1147" s="68"/>
      <c r="DS1147" s="68"/>
      <c r="DT1147" s="68"/>
      <c r="DU1147" s="68"/>
      <c r="DV1147" s="68"/>
      <c r="DW1147" s="68"/>
      <c r="DX1147" s="68"/>
      <c r="DY1147" s="68"/>
      <c r="DZ1147" s="68"/>
      <c r="EA1147" s="68"/>
      <c r="EB1147" s="68"/>
      <c r="EC1147" s="68"/>
      <c r="ED1147" s="68"/>
      <c r="EE1147" s="68"/>
      <c r="EF1147" s="68"/>
      <c r="EG1147" s="68"/>
      <c r="EH1147" s="68"/>
      <c r="EI1147" s="68"/>
      <c r="EJ1147" s="68"/>
      <c r="EK1147" s="68"/>
      <c r="EL1147" s="68"/>
      <c r="EM1147" s="68"/>
      <c r="EN1147" s="68"/>
      <c r="EO1147" s="68"/>
      <c r="EP1147" s="68"/>
      <c r="EQ1147" s="68"/>
      <c r="ER1147" s="68"/>
      <c r="ES1147" s="68"/>
      <c r="ET1147" s="68"/>
      <c r="EU1147" s="68"/>
      <c r="EV1147" s="68"/>
      <c r="EW1147" s="68"/>
      <c r="EX1147" s="68"/>
      <c r="EY1147" s="68"/>
      <c r="EZ1147" s="68"/>
      <c r="FA1147" s="68"/>
      <c r="FB1147" s="68"/>
      <c r="FC1147" s="68"/>
      <c r="FD1147" s="68"/>
      <c r="FE1147" s="68"/>
      <c r="FF1147" s="68"/>
      <c r="FG1147" s="68"/>
      <c r="FH1147" s="68"/>
      <c r="FI1147" s="68"/>
      <c r="FJ1147" s="68"/>
      <c r="FK1147" s="68"/>
      <c r="FL1147" s="68"/>
      <c r="FM1147" s="68"/>
      <c r="FN1147" s="68"/>
      <c r="FO1147" s="68"/>
      <c r="FP1147" s="68"/>
      <c r="FQ1147" s="68"/>
      <c r="FR1147" s="68"/>
      <c r="FS1147" s="68"/>
      <c r="FT1147" s="68"/>
      <c r="FU1147" s="68"/>
      <c r="FV1147" s="68"/>
      <c r="FW1147" s="68"/>
      <c r="FX1147" s="68"/>
      <c r="FY1147" s="68"/>
      <c r="FZ1147" s="68"/>
      <c r="GA1147" s="68"/>
      <c r="GB1147" s="68"/>
      <c r="GC1147" s="68"/>
      <c r="GD1147" s="68"/>
      <c r="GE1147" s="68"/>
      <c r="GF1147" s="68"/>
      <c r="GG1147" s="68"/>
      <c r="GH1147" s="68"/>
      <c r="GI1147" s="68"/>
      <c r="GJ1147" s="68"/>
      <c r="GK1147" s="68"/>
      <c r="GL1147" s="68"/>
      <c r="GM1147" s="68"/>
      <c r="GN1147" s="68"/>
      <c r="GO1147" s="68"/>
      <c r="GP1147" s="68"/>
      <c r="GQ1147" s="68"/>
      <c r="GR1147" s="68"/>
      <c r="GS1147" s="68"/>
      <c r="GT1147" s="68"/>
      <c r="GU1147" s="68"/>
      <c r="GV1147" s="68"/>
      <c r="GW1147" s="68"/>
      <c r="GX1147" s="68"/>
      <c r="GY1147" s="68"/>
      <c r="GZ1147" s="68"/>
      <c r="HA1147" s="68"/>
      <c r="HB1147" s="68"/>
      <c r="HC1147" s="68"/>
      <c r="HD1147" s="68"/>
      <c r="HE1147" s="68"/>
      <c r="HF1147" s="68"/>
      <c r="HG1147" s="68"/>
      <c r="HH1147" s="68"/>
      <c r="HI1147" s="68"/>
      <c r="HJ1147" s="68"/>
      <c r="HK1147" s="68"/>
      <c r="HL1147" s="68"/>
      <c r="HM1147" s="68"/>
      <c r="HN1147" s="68"/>
      <c r="HO1147" s="68"/>
      <c r="HP1147" s="68"/>
      <c r="HQ1147" s="68"/>
      <c r="HR1147" s="68"/>
      <c r="HS1147" s="68"/>
      <c r="HT1147" s="68"/>
      <c r="HU1147" s="68"/>
      <c r="HV1147" s="68"/>
      <c r="HW1147" s="68"/>
      <c r="HX1147" s="68"/>
      <c r="HY1147" s="68"/>
      <c r="HZ1147" s="68"/>
      <c r="IA1147" s="68"/>
      <c r="IB1147" s="68"/>
      <c r="IC1147" s="68"/>
      <c r="ID1147" s="68"/>
      <c r="IE1147" s="68"/>
      <c r="IF1147" s="68"/>
      <c r="IG1147" s="68"/>
      <c r="IH1147" s="68"/>
      <c r="II1147" s="68"/>
      <c r="IJ1147" s="68"/>
      <c r="IK1147" s="68"/>
      <c r="IL1147" s="68"/>
      <c r="IM1147" s="68"/>
      <c r="IN1147" s="68"/>
      <c r="IO1147" s="68"/>
      <c r="IP1147" s="68"/>
      <c r="IQ1147" s="68"/>
      <c r="IR1147" s="68"/>
      <c r="IS1147" s="68"/>
      <c r="IT1147" s="68"/>
      <c r="IU1147" s="68"/>
      <c r="IV1147" s="68"/>
      <c r="IW1147" s="68"/>
      <c r="IX1147" s="68"/>
      <c r="IY1147" s="68"/>
      <c r="IZ1147" s="68"/>
      <c r="JA1147" s="68"/>
      <c r="JB1147" s="68"/>
      <c r="JC1147" s="68"/>
      <c r="JD1147" s="68"/>
      <c r="JE1147" s="68"/>
      <c r="JF1147" s="68"/>
      <c r="JG1147" s="68"/>
      <c r="JH1147" s="68"/>
      <c r="JI1147" s="68"/>
      <c r="JJ1147" s="68"/>
      <c r="JK1147" s="68"/>
      <c r="JL1147" s="68"/>
      <c r="JM1147" s="68"/>
      <c r="JN1147" s="68"/>
      <c r="JO1147" s="68"/>
      <c r="JP1147" s="68"/>
      <c r="JQ1147" s="68"/>
      <c r="JR1147" s="68"/>
      <c r="JS1147" s="68"/>
      <c r="JT1147" s="68"/>
      <c r="JU1147" s="68"/>
      <c r="JV1147" s="68"/>
      <c r="JW1147" s="68"/>
      <c r="JX1147" s="68"/>
      <c r="JY1147" s="68"/>
      <c r="JZ1147" s="68"/>
      <c r="KA1147" s="68"/>
      <c r="KB1147" s="68"/>
      <c r="KC1147" s="68"/>
      <c r="KD1147" s="68"/>
      <c r="KE1147" s="68"/>
      <c r="KF1147" s="68"/>
      <c r="KG1147" s="68"/>
      <c r="KH1147" s="68"/>
      <c r="KI1147" s="68"/>
      <c r="KJ1147" s="68"/>
      <c r="KK1147" s="68"/>
      <c r="KL1147" s="68"/>
      <c r="KM1147" s="68"/>
      <c r="KN1147" s="68"/>
      <c r="KO1147" s="68"/>
      <c r="KP1147" s="68"/>
      <c r="KQ1147" s="68"/>
      <c r="KR1147" s="68"/>
      <c r="KS1147" s="68"/>
      <c r="KT1147" s="68"/>
      <c r="KU1147" s="68"/>
      <c r="KV1147" s="68"/>
      <c r="KW1147" s="68"/>
      <c r="KX1147" s="68"/>
      <c r="KY1147" s="68"/>
      <c r="KZ1147" s="68"/>
      <c r="LA1147" s="68"/>
      <c r="LB1147" s="68"/>
      <c r="LC1147" s="68"/>
      <c r="LD1147" s="68"/>
      <c r="LE1147" s="68"/>
      <c r="LF1147" s="68"/>
      <c r="LG1147" s="68"/>
      <c r="LH1147" s="68"/>
      <c r="LI1147" s="68"/>
      <c r="LJ1147" s="68"/>
      <c r="LK1147" s="68"/>
      <c r="LL1147" s="68"/>
      <c r="LM1147" s="68"/>
      <c r="LN1147" s="68"/>
      <c r="LO1147" s="68"/>
      <c r="LP1147" s="68"/>
      <c r="LQ1147" s="68"/>
      <c r="LR1147" s="68"/>
      <c r="LS1147" s="68"/>
      <c r="LT1147" s="68"/>
      <c r="LU1147" s="68"/>
      <c r="LV1147" s="68"/>
      <c r="LW1147" s="68"/>
      <c r="LX1147" s="68"/>
      <c r="LY1147" s="68"/>
      <c r="LZ1147" s="68"/>
      <c r="MA1147" s="68"/>
      <c r="MB1147" s="68"/>
      <c r="MC1147" s="68"/>
      <c r="MD1147" s="68"/>
      <c r="ME1147" s="68"/>
      <c r="MF1147" s="68"/>
      <c r="MG1147" s="68"/>
      <c r="MH1147" s="68"/>
      <c r="MI1147" s="68"/>
      <c r="MJ1147" s="68"/>
      <c r="MK1147" s="68"/>
      <c r="ML1147" s="68"/>
      <c r="MM1147" s="68"/>
      <c r="MN1147" s="68"/>
      <c r="MO1147" s="68"/>
      <c r="MP1147" s="68"/>
      <c r="MQ1147" s="68"/>
      <c r="MR1147" s="68"/>
      <c r="MS1147" s="68"/>
      <c r="MT1147" s="68"/>
      <c r="MU1147" s="68"/>
      <c r="MV1147" s="68"/>
      <c r="MW1147" s="68"/>
      <c r="MX1147" s="68"/>
      <c r="MY1147" s="68"/>
      <c r="MZ1147" s="68"/>
      <c r="NA1147" s="68"/>
      <c r="NB1147" s="68"/>
      <c r="NC1147" s="68"/>
      <c r="ND1147" s="68"/>
      <c r="NE1147" s="68"/>
      <c r="NF1147" s="68"/>
      <c r="NG1147" s="68"/>
      <c r="NH1147" s="68"/>
      <c r="NI1147" s="68"/>
      <c r="NJ1147" s="68"/>
      <c r="NK1147" s="68"/>
      <c r="NL1147" s="68"/>
      <c r="NM1147" s="68"/>
      <c r="NN1147" s="68"/>
      <c r="NO1147" s="68"/>
      <c r="NP1147" s="68"/>
      <c r="NQ1147" s="68"/>
      <c r="NR1147" s="68"/>
      <c r="NS1147" s="68"/>
      <c r="NT1147" s="68"/>
      <c r="NU1147" s="68"/>
      <c r="NV1147" s="68"/>
      <c r="NW1147" s="68"/>
      <c r="NX1147" s="68"/>
      <c r="NY1147" s="68"/>
      <c r="NZ1147" s="68"/>
      <c r="OA1147" s="68"/>
      <c r="OB1147" s="68"/>
      <c r="OC1147" s="68"/>
      <c r="OD1147" s="68"/>
      <c r="OE1147" s="68"/>
      <c r="OF1147" s="68"/>
      <c r="OG1147" s="68"/>
      <c r="OH1147" s="68"/>
      <c r="OI1147" s="68"/>
      <c r="OJ1147" s="68"/>
      <c r="OK1147" s="68"/>
      <c r="OL1147" s="68"/>
      <c r="OM1147" s="68"/>
      <c r="ON1147" s="68"/>
      <c r="OO1147" s="68"/>
      <c r="OP1147" s="68"/>
      <c r="OQ1147" s="68"/>
      <c r="OR1147" s="68"/>
      <c r="OS1147" s="68"/>
      <c r="OT1147" s="68"/>
      <c r="OU1147" s="68"/>
      <c r="OV1147" s="68"/>
      <c r="OW1147" s="68"/>
      <c r="OX1147" s="68"/>
      <c r="OY1147" s="68"/>
      <c r="OZ1147" s="68"/>
      <c r="PA1147" s="68"/>
      <c r="PB1147" s="68"/>
      <c r="PC1147" s="68"/>
      <c r="PD1147" s="68"/>
      <c r="PE1147" s="68"/>
      <c r="PF1147" s="68"/>
      <c r="PG1147" s="68"/>
      <c r="PH1147" s="68"/>
      <c r="PI1147" s="68"/>
      <c r="PJ1147" s="68"/>
      <c r="PK1147" s="68"/>
      <c r="PL1147" s="68"/>
      <c r="PM1147" s="68"/>
      <c r="PN1147" s="68"/>
      <c r="PO1147" s="68"/>
      <c r="PP1147" s="68"/>
      <c r="PQ1147" s="68"/>
      <c r="PR1147" s="68"/>
      <c r="PS1147" s="68"/>
      <c r="PT1147" s="68"/>
      <c r="PU1147" s="68"/>
      <c r="PV1147" s="68"/>
      <c r="PW1147" s="68"/>
      <c r="PX1147" s="68"/>
      <c r="PY1147" s="68"/>
      <c r="PZ1147" s="68"/>
      <c r="QA1147" s="68"/>
      <c r="QB1147" s="68"/>
      <c r="QC1147" s="68"/>
      <c r="QD1147" s="68"/>
      <c r="QE1147" s="68"/>
      <c r="QF1147" s="68"/>
      <c r="QG1147" s="68"/>
      <c r="QH1147" s="68"/>
      <c r="QI1147" s="68"/>
      <c r="QJ1147" s="68"/>
      <c r="QK1147" s="68"/>
      <c r="QL1147" s="68"/>
      <c r="QM1147" s="68"/>
      <c r="QN1147" s="68"/>
      <c r="QO1147" s="68"/>
      <c r="QP1147" s="68"/>
      <c r="QQ1147" s="68"/>
      <c r="QR1147" s="68"/>
      <c r="QS1147" s="68"/>
      <c r="QT1147" s="68"/>
      <c r="QU1147" s="68"/>
      <c r="QV1147" s="68"/>
      <c r="QW1147" s="68"/>
      <c r="QX1147" s="68"/>
      <c r="QY1147" s="68"/>
      <c r="QZ1147" s="68"/>
      <c r="RA1147" s="68"/>
      <c r="RB1147" s="68"/>
      <c r="RC1147" s="68"/>
      <c r="RD1147" s="68"/>
      <c r="RE1147" s="68"/>
      <c r="RF1147" s="68"/>
      <c r="RG1147" s="68"/>
      <c r="RH1147" s="68"/>
      <c r="RI1147" s="68"/>
      <c r="RJ1147" s="68"/>
      <c r="RK1147" s="68"/>
      <c r="RL1147" s="68"/>
      <c r="RM1147" s="68"/>
      <c r="RN1147" s="68"/>
      <c r="RO1147" s="68"/>
      <c r="RP1147" s="68"/>
      <c r="RQ1147" s="68"/>
      <c r="RR1147" s="68"/>
      <c r="RS1147" s="68"/>
      <c r="RT1147" s="68"/>
      <c r="RU1147" s="68"/>
      <c r="RV1147" s="68"/>
      <c r="RW1147" s="68"/>
      <c r="RX1147" s="68"/>
      <c r="RY1147" s="68"/>
      <c r="RZ1147" s="68"/>
      <c r="SA1147" s="68"/>
      <c r="SB1147" s="68"/>
      <c r="SC1147" s="68"/>
      <c r="SD1147" s="68"/>
      <c r="SE1147" s="68"/>
      <c r="SF1147" s="68"/>
      <c r="SG1147" s="68"/>
      <c r="SH1147" s="68"/>
      <c r="SI1147" s="68"/>
      <c r="SJ1147" s="68"/>
      <c r="SK1147" s="68"/>
      <c r="SL1147" s="68"/>
      <c r="SM1147" s="68"/>
      <c r="SN1147" s="68"/>
      <c r="SO1147" s="68"/>
      <c r="SP1147" s="68"/>
      <c r="SQ1147" s="68"/>
      <c r="SR1147" s="68"/>
      <c r="SS1147" s="68"/>
      <c r="ST1147" s="68"/>
      <c r="SU1147" s="68"/>
      <c r="SV1147" s="68"/>
      <c r="SW1147" s="68"/>
      <c r="SX1147" s="68"/>
    </row>
    <row r="1148" spans="1:518" ht="16.5" customHeight="1" x14ac:dyDescent="0.2">
      <c r="A1148" s="20">
        <v>540</v>
      </c>
      <c r="B1148" s="20" t="s">
        <v>62</v>
      </c>
      <c r="C1148" s="20" t="s">
        <v>936</v>
      </c>
      <c r="D1148" s="20" t="s">
        <v>38</v>
      </c>
      <c r="E1148" s="20" t="s">
        <v>1340</v>
      </c>
      <c r="F1148" s="22" t="s">
        <v>954</v>
      </c>
      <c r="G1148" s="20" t="s">
        <v>25</v>
      </c>
      <c r="H1148" s="20" t="s">
        <v>26</v>
      </c>
      <c r="I1148" s="20" t="s">
        <v>81</v>
      </c>
      <c r="J1148" s="22" t="s">
        <v>936</v>
      </c>
      <c r="K1148" s="20"/>
      <c r="L1148" s="20"/>
      <c r="M1148" s="20"/>
      <c r="N1148" s="20"/>
      <c r="O1148" s="23"/>
      <c r="P1148" s="23">
        <v>18168000</v>
      </c>
      <c r="Q1148" s="24">
        <v>1</v>
      </c>
      <c r="R1148" s="25">
        <v>45778</v>
      </c>
      <c r="S1148" s="20" t="s">
        <v>83</v>
      </c>
      <c r="T1148" s="26">
        <f t="shared" si="19"/>
        <v>18168000</v>
      </c>
      <c r="U1148" s="27" t="s">
        <v>100</v>
      </c>
      <c r="V1148" s="27" t="s">
        <v>100</v>
      </c>
      <c r="W1148" s="68"/>
      <c r="X1148" s="68"/>
      <c r="Y1148" s="68"/>
      <c r="Z1148" s="68"/>
      <c r="AA1148" s="68"/>
      <c r="AB1148" s="68"/>
      <c r="AC1148" s="68"/>
      <c r="AD1148" s="68"/>
      <c r="AE1148" s="68"/>
      <c r="AF1148" s="68"/>
      <c r="AG1148" s="68"/>
      <c r="AH1148" s="68"/>
      <c r="AI1148" s="68"/>
      <c r="AJ1148" s="68"/>
      <c r="AK1148" s="68"/>
      <c r="AL1148" s="68"/>
      <c r="AM1148" s="68"/>
      <c r="AN1148" s="68"/>
      <c r="AO1148" s="68"/>
      <c r="AP1148" s="68"/>
      <c r="AQ1148" s="68"/>
      <c r="AR1148" s="68"/>
      <c r="AS1148" s="68"/>
      <c r="AT1148" s="68"/>
      <c r="AU1148" s="68"/>
      <c r="AV1148" s="68"/>
      <c r="AW1148" s="68"/>
      <c r="AX1148" s="68"/>
      <c r="AY1148" s="68"/>
      <c r="AZ1148" s="68"/>
      <c r="BA1148" s="68"/>
      <c r="BB1148" s="68"/>
      <c r="BC1148" s="68"/>
      <c r="BD1148" s="68"/>
      <c r="BE1148" s="68"/>
      <c r="BF1148" s="68"/>
      <c r="BG1148" s="68"/>
      <c r="BH1148" s="68"/>
      <c r="BI1148" s="68"/>
      <c r="BJ1148" s="68"/>
      <c r="BK1148" s="68"/>
      <c r="BL1148" s="68"/>
      <c r="BM1148" s="68"/>
      <c r="BN1148" s="68"/>
      <c r="BO1148" s="68"/>
      <c r="BP1148" s="68"/>
      <c r="BQ1148" s="68"/>
      <c r="BR1148" s="68"/>
      <c r="BS1148" s="68"/>
      <c r="BT1148" s="68"/>
      <c r="BU1148" s="68"/>
      <c r="BV1148" s="68"/>
      <c r="BW1148" s="68"/>
      <c r="BX1148" s="68"/>
      <c r="BY1148" s="68"/>
      <c r="BZ1148" s="68"/>
      <c r="CA1148" s="68"/>
      <c r="CB1148" s="68"/>
      <c r="CC1148" s="68"/>
      <c r="CD1148" s="68"/>
      <c r="CE1148" s="68"/>
      <c r="CF1148" s="68"/>
      <c r="CG1148" s="68"/>
      <c r="CH1148" s="68"/>
      <c r="CI1148" s="68"/>
      <c r="CJ1148" s="68"/>
      <c r="CK1148" s="68"/>
      <c r="CL1148" s="68"/>
      <c r="CM1148" s="68"/>
      <c r="CN1148" s="68"/>
      <c r="CO1148" s="68"/>
      <c r="CP1148" s="68"/>
      <c r="CQ1148" s="68"/>
      <c r="CR1148" s="68"/>
      <c r="CS1148" s="68"/>
      <c r="CT1148" s="68"/>
      <c r="CU1148" s="68"/>
      <c r="CV1148" s="68"/>
      <c r="CW1148" s="68"/>
      <c r="CX1148" s="68"/>
      <c r="CY1148" s="68"/>
      <c r="CZ1148" s="68"/>
      <c r="DA1148" s="68"/>
      <c r="DB1148" s="68"/>
      <c r="DC1148" s="68"/>
      <c r="DD1148" s="68"/>
      <c r="DE1148" s="68"/>
      <c r="DF1148" s="68"/>
      <c r="DG1148" s="68"/>
      <c r="DH1148" s="68"/>
      <c r="DI1148" s="68"/>
      <c r="DJ1148" s="68"/>
      <c r="DK1148" s="68"/>
      <c r="DL1148" s="68"/>
      <c r="DM1148" s="68"/>
      <c r="DN1148" s="68"/>
      <c r="DO1148" s="68"/>
      <c r="DP1148" s="68"/>
      <c r="DQ1148" s="68"/>
      <c r="DR1148" s="68"/>
      <c r="DS1148" s="68"/>
      <c r="DT1148" s="68"/>
      <c r="DU1148" s="68"/>
      <c r="DV1148" s="68"/>
      <c r="DW1148" s="68"/>
      <c r="DX1148" s="68"/>
      <c r="DY1148" s="68"/>
      <c r="DZ1148" s="68"/>
      <c r="EA1148" s="68"/>
      <c r="EB1148" s="68"/>
      <c r="EC1148" s="68"/>
      <c r="ED1148" s="68"/>
      <c r="EE1148" s="68"/>
      <c r="EF1148" s="68"/>
      <c r="EG1148" s="68"/>
      <c r="EH1148" s="68"/>
      <c r="EI1148" s="68"/>
      <c r="EJ1148" s="68"/>
      <c r="EK1148" s="68"/>
      <c r="EL1148" s="68"/>
      <c r="EM1148" s="68"/>
      <c r="EN1148" s="68"/>
      <c r="EO1148" s="68"/>
      <c r="EP1148" s="68"/>
      <c r="EQ1148" s="68"/>
      <c r="ER1148" s="68"/>
      <c r="ES1148" s="68"/>
      <c r="ET1148" s="68"/>
      <c r="EU1148" s="68"/>
      <c r="EV1148" s="68"/>
      <c r="EW1148" s="68"/>
      <c r="EX1148" s="68"/>
      <c r="EY1148" s="68"/>
      <c r="EZ1148" s="68"/>
      <c r="FA1148" s="68"/>
      <c r="FB1148" s="68"/>
      <c r="FC1148" s="68"/>
      <c r="FD1148" s="68"/>
      <c r="FE1148" s="68"/>
      <c r="FF1148" s="68"/>
      <c r="FG1148" s="68"/>
      <c r="FH1148" s="68"/>
      <c r="FI1148" s="68"/>
      <c r="FJ1148" s="68"/>
      <c r="FK1148" s="68"/>
      <c r="FL1148" s="68"/>
      <c r="FM1148" s="68"/>
      <c r="FN1148" s="68"/>
      <c r="FO1148" s="68"/>
      <c r="FP1148" s="68"/>
      <c r="FQ1148" s="68"/>
      <c r="FR1148" s="68"/>
      <c r="FS1148" s="68"/>
      <c r="FT1148" s="68"/>
      <c r="FU1148" s="68"/>
      <c r="FV1148" s="68"/>
      <c r="FW1148" s="68"/>
      <c r="FX1148" s="68"/>
      <c r="FY1148" s="68"/>
      <c r="FZ1148" s="68"/>
      <c r="GA1148" s="68"/>
      <c r="GB1148" s="68"/>
      <c r="GC1148" s="68"/>
      <c r="GD1148" s="68"/>
      <c r="GE1148" s="68"/>
      <c r="GF1148" s="68"/>
      <c r="GG1148" s="68"/>
      <c r="GH1148" s="68"/>
      <c r="GI1148" s="68"/>
      <c r="GJ1148" s="68"/>
      <c r="GK1148" s="68"/>
      <c r="GL1148" s="68"/>
      <c r="GM1148" s="68"/>
      <c r="GN1148" s="68"/>
      <c r="GO1148" s="68"/>
      <c r="GP1148" s="68"/>
      <c r="GQ1148" s="68"/>
      <c r="GR1148" s="68"/>
      <c r="GS1148" s="68"/>
      <c r="GT1148" s="68"/>
      <c r="GU1148" s="68"/>
      <c r="GV1148" s="68"/>
      <c r="GW1148" s="68"/>
      <c r="GX1148" s="68"/>
      <c r="GY1148" s="68"/>
      <c r="GZ1148" s="68"/>
      <c r="HA1148" s="68"/>
      <c r="HB1148" s="68"/>
      <c r="HC1148" s="68"/>
      <c r="HD1148" s="68"/>
      <c r="HE1148" s="68"/>
      <c r="HF1148" s="68"/>
      <c r="HG1148" s="68"/>
      <c r="HH1148" s="68"/>
      <c r="HI1148" s="68"/>
      <c r="HJ1148" s="68"/>
      <c r="HK1148" s="68"/>
      <c r="HL1148" s="68"/>
      <c r="HM1148" s="68"/>
      <c r="HN1148" s="68"/>
      <c r="HO1148" s="68"/>
      <c r="HP1148" s="68"/>
      <c r="HQ1148" s="68"/>
      <c r="HR1148" s="68"/>
      <c r="HS1148" s="68"/>
      <c r="HT1148" s="68"/>
      <c r="HU1148" s="68"/>
      <c r="HV1148" s="68"/>
      <c r="HW1148" s="68"/>
      <c r="HX1148" s="68"/>
      <c r="HY1148" s="68"/>
      <c r="HZ1148" s="68"/>
      <c r="IA1148" s="68"/>
      <c r="IB1148" s="68"/>
      <c r="IC1148" s="68"/>
      <c r="ID1148" s="68"/>
      <c r="IE1148" s="68"/>
      <c r="IF1148" s="68"/>
      <c r="IG1148" s="68"/>
      <c r="IH1148" s="68"/>
      <c r="II1148" s="68"/>
      <c r="IJ1148" s="68"/>
      <c r="IK1148" s="68"/>
      <c r="IL1148" s="68"/>
      <c r="IM1148" s="68"/>
      <c r="IN1148" s="68"/>
      <c r="IO1148" s="68"/>
      <c r="IP1148" s="68"/>
      <c r="IQ1148" s="68"/>
      <c r="IR1148" s="68"/>
      <c r="IS1148" s="68"/>
      <c r="IT1148" s="68"/>
      <c r="IU1148" s="68"/>
      <c r="IV1148" s="68"/>
      <c r="IW1148" s="68"/>
      <c r="IX1148" s="68"/>
      <c r="IY1148" s="68"/>
      <c r="IZ1148" s="68"/>
      <c r="JA1148" s="68"/>
      <c r="JB1148" s="68"/>
      <c r="JC1148" s="68"/>
      <c r="JD1148" s="68"/>
      <c r="JE1148" s="68"/>
      <c r="JF1148" s="68"/>
      <c r="JG1148" s="68"/>
      <c r="JH1148" s="68"/>
      <c r="JI1148" s="68"/>
      <c r="JJ1148" s="68"/>
      <c r="JK1148" s="68"/>
      <c r="JL1148" s="68"/>
      <c r="JM1148" s="68"/>
      <c r="JN1148" s="68"/>
      <c r="JO1148" s="68"/>
      <c r="JP1148" s="68"/>
      <c r="JQ1148" s="68"/>
      <c r="JR1148" s="68"/>
      <c r="JS1148" s="68"/>
      <c r="JT1148" s="68"/>
      <c r="JU1148" s="68"/>
      <c r="JV1148" s="68"/>
      <c r="JW1148" s="68"/>
      <c r="JX1148" s="68"/>
      <c r="JY1148" s="68"/>
      <c r="JZ1148" s="68"/>
      <c r="KA1148" s="68"/>
      <c r="KB1148" s="68"/>
      <c r="KC1148" s="68"/>
      <c r="KD1148" s="68"/>
      <c r="KE1148" s="68"/>
      <c r="KF1148" s="68"/>
      <c r="KG1148" s="68"/>
      <c r="KH1148" s="68"/>
      <c r="KI1148" s="68"/>
      <c r="KJ1148" s="68"/>
      <c r="KK1148" s="68"/>
      <c r="KL1148" s="68"/>
      <c r="KM1148" s="68"/>
      <c r="KN1148" s="68"/>
      <c r="KO1148" s="68"/>
      <c r="KP1148" s="68"/>
      <c r="KQ1148" s="68"/>
      <c r="KR1148" s="68"/>
      <c r="KS1148" s="68"/>
      <c r="KT1148" s="68"/>
      <c r="KU1148" s="68"/>
      <c r="KV1148" s="68"/>
      <c r="KW1148" s="68"/>
      <c r="KX1148" s="68"/>
      <c r="KY1148" s="68"/>
      <c r="KZ1148" s="68"/>
      <c r="LA1148" s="68"/>
      <c r="LB1148" s="68"/>
      <c r="LC1148" s="68"/>
      <c r="LD1148" s="68"/>
      <c r="LE1148" s="68"/>
      <c r="LF1148" s="68"/>
      <c r="LG1148" s="68"/>
      <c r="LH1148" s="68"/>
      <c r="LI1148" s="68"/>
      <c r="LJ1148" s="68"/>
      <c r="LK1148" s="68"/>
      <c r="LL1148" s="68"/>
      <c r="LM1148" s="68"/>
      <c r="LN1148" s="68"/>
      <c r="LO1148" s="68"/>
      <c r="LP1148" s="68"/>
      <c r="LQ1148" s="68"/>
      <c r="LR1148" s="68"/>
      <c r="LS1148" s="68"/>
      <c r="LT1148" s="68"/>
      <c r="LU1148" s="68"/>
      <c r="LV1148" s="68"/>
      <c r="LW1148" s="68"/>
      <c r="LX1148" s="68"/>
      <c r="LY1148" s="68"/>
      <c r="LZ1148" s="68"/>
      <c r="MA1148" s="68"/>
      <c r="MB1148" s="68"/>
      <c r="MC1148" s="68"/>
      <c r="MD1148" s="68"/>
      <c r="ME1148" s="68"/>
      <c r="MF1148" s="68"/>
      <c r="MG1148" s="68"/>
      <c r="MH1148" s="68"/>
      <c r="MI1148" s="68"/>
      <c r="MJ1148" s="68"/>
      <c r="MK1148" s="68"/>
      <c r="ML1148" s="68"/>
      <c r="MM1148" s="68"/>
      <c r="MN1148" s="68"/>
      <c r="MO1148" s="68"/>
      <c r="MP1148" s="68"/>
      <c r="MQ1148" s="68"/>
      <c r="MR1148" s="68"/>
      <c r="MS1148" s="68"/>
      <c r="MT1148" s="68"/>
      <c r="MU1148" s="68"/>
      <c r="MV1148" s="68"/>
      <c r="MW1148" s="68"/>
      <c r="MX1148" s="68"/>
      <c r="MY1148" s="68"/>
      <c r="MZ1148" s="68"/>
      <c r="NA1148" s="68"/>
      <c r="NB1148" s="68"/>
      <c r="NC1148" s="68"/>
      <c r="ND1148" s="68"/>
      <c r="NE1148" s="68"/>
      <c r="NF1148" s="68"/>
      <c r="NG1148" s="68"/>
      <c r="NH1148" s="68"/>
      <c r="NI1148" s="68"/>
      <c r="NJ1148" s="68"/>
      <c r="NK1148" s="68"/>
      <c r="NL1148" s="68"/>
      <c r="NM1148" s="68"/>
      <c r="NN1148" s="68"/>
      <c r="NO1148" s="68"/>
      <c r="NP1148" s="68"/>
      <c r="NQ1148" s="68"/>
      <c r="NR1148" s="68"/>
      <c r="NS1148" s="68"/>
      <c r="NT1148" s="68"/>
      <c r="NU1148" s="68"/>
      <c r="NV1148" s="68"/>
      <c r="NW1148" s="68"/>
      <c r="NX1148" s="68"/>
      <c r="NY1148" s="68"/>
      <c r="NZ1148" s="68"/>
      <c r="OA1148" s="68"/>
      <c r="OB1148" s="68"/>
      <c r="OC1148" s="68"/>
      <c r="OD1148" s="68"/>
      <c r="OE1148" s="68"/>
      <c r="OF1148" s="68"/>
      <c r="OG1148" s="68"/>
      <c r="OH1148" s="68"/>
      <c r="OI1148" s="68"/>
      <c r="OJ1148" s="68"/>
      <c r="OK1148" s="68"/>
      <c r="OL1148" s="68"/>
      <c r="OM1148" s="68"/>
      <c r="ON1148" s="68"/>
      <c r="OO1148" s="68"/>
      <c r="OP1148" s="68"/>
      <c r="OQ1148" s="68"/>
      <c r="OR1148" s="68"/>
      <c r="OS1148" s="68"/>
      <c r="OT1148" s="68"/>
      <c r="OU1148" s="68"/>
      <c r="OV1148" s="68"/>
      <c r="OW1148" s="68"/>
      <c r="OX1148" s="68"/>
      <c r="OY1148" s="68"/>
      <c r="OZ1148" s="68"/>
      <c r="PA1148" s="68"/>
      <c r="PB1148" s="68"/>
      <c r="PC1148" s="68"/>
      <c r="PD1148" s="68"/>
      <c r="PE1148" s="68"/>
      <c r="PF1148" s="68"/>
      <c r="PG1148" s="68"/>
      <c r="PH1148" s="68"/>
      <c r="PI1148" s="68"/>
      <c r="PJ1148" s="68"/>
      <c r="PK1148" s="68"/>
      <c r="PL1148" s="68"/>
      <c r="PM1148" s="68"/>
      <c r="PN1148" s="68"/>
      <c r="PO1148" s="68"/>
      <c r="PP1148" s="68"/>
      <c r="PQ1148" s="68"/>
      <c r="PR1148" s="68"/>
      <c r="PS1148" s="68"/>
      <c r="PT1148" s="68"/>
      <c r="PU1148" s="68"/>
      <c r="PV1148" s="68"/>
      <c r="PW1148" s="68"/>
      <c r="PX1148" s="68"/>
      <c r="PY1148" s="68"/>
      <c r="PZ1148" s="68"/>
      <c r="QA1148" s="68"/>
      <c r="QB1148" s="68"/>
      <c r="QC1148" s="68"/>
      <c r="QD1148" s="68"/>
      <c r="QE1148" s="68"/>
      <c r="QF1148" s="68"/>
      <c r="QG1148" s="68"/>
      <c r="QH1148" s="68"/>
      <c r="QI1148" s="68"/>
      <c r="QJ1148" s="68"/>
      <c r="QK1148" s="68"/>
      <c r="QL1148" s="68"/>
      <c r="QM1148" s="68"/>
      <c r="QN1148" s="68"/>
      <c r="QO1148" s="68"/>
      <c r="QP1148" s="68"/>
      <c r="QQ1148" s="68"/>
      <c r="QR1148" s="68"/>
      <c r="QS1148" s="68"/>
      <c r="QT1148" s="68"/>
      <c r="QU1148" s="68"/>
      <c r="QV1148" s="68"/>
      <c r="QW1148" s="68"/>
      <c r="QX1148" s="68"/>
      <c r="QY1148" s="68"/>
      <c r="QZ1148" s="68"/>
      <c r="RA1148" s="68"/>
      <c r="RB1148" s="68"/>
      <c r="RC1148" s="68"/>
      <c r="RD1148" s="68"/>
      <c r="RE1148" s="68"/>
      <c r="RF1148" s="68"/>
      <c r="RG1148" s="68"/>
      <c r="RH1148" s="68"/>
      <c r="RI1148" s="68"/>
      <c r="RJ1148" s="68"/>
      <c r="RK1148" s="68"/>
      <c r="RL1148" s="68"/>
      <c r="RM1148" s="68"/>
      <c r="RN1148" s="68"/>
      <c r="RO1148" s="68"/>
      <c r="RP1148" s="68"/>
      <c r="RQ1148" s="68"/>
      <c r="RR1148" s="68"/>
      <c r="RS1148" s="68"/>
      <c r="RT1148" s="68"/>
      <c r="RU1148" s="68"/>
      <c r="RV1148" s="68"/>
      <c r="RW1148" s="68"/>
      <c r="RX1148" s="68"/>
      <c r="RY1148" s="68"/>
      <c r="RZ1148" s="68"/>
      <c r="SA1148" s="68"/>
      <c r="SB1148" s="68"/>
      <c r="SC1148" s="68"/>
      <c r="SD1148" s="68"/>
      <c r="SE1148" s="68"/>
      <c r="SF1148" s="68"/>
      <c r="SG1148" s="68"/>
      <c r="SH1148" s="68"/>
      <c r="SI1148" s="68"/>
      <c r="SJ1148" s="68"/>
      <c r="SK1148" s="68"/>
      <c r="SL1148" s="68"/>
      <c r="SM1148" s="68"/>
      <c r="SN1148" s="68"/>
      <c r="SO1148" s="68"/>
      <c r="SP1148" s="68"/>
      <c r="SQ1148" s="68"/>
      <c r="SR1148" s="68"/>
      <c r="SS1148" s="68"/>
      <c r="ST1148" s="68"/>
      <c r="SU1148" s="68"/>
      <c r="SV1148" s="68"/>
      <c r="SW1148" s="68"/>
      <c r="SX1148" s="68"/>
    </row>
    <row r="1149" spans="1:518" ht="16.5" customHeight="1" x14ac:dyDescent="0.2">
      <c r="A1149" s="20">
        <v>541</v>
      </c>
      <c r="B1149" s="20" t="s">
        <v>62</v>
      </c>
      <c r="C1149" s="20" t="s">
        <v>936</v>
      </c>
      <c r="D1149" s="20" t="s">
        <v>38</v>
      </c>
      <c r="E1149" s="20" t="s">
        <v>1340</v>
      </c>
      <c r="F1149" s="22" t="s">
        <v>954</v>
      </c>
      <c r="G1149" s="20" t="s">
        <v>25</v>
      </c>
      <c r="H1149" s="20" t="s">
        <v>26</v>
      </c>
      <c r="I1149" s="20" t="s">
        <v>81</v>
      </c>
      <c r="J1149" s="22" t="s">
        <v>936</v>
      </c>
      <c r="K1149" s="20"/>
      <c r="L1149" s="20"/>
      <c r="M1149" s="20"/>
      <c r="N1149" s="20"/>
      <c r="O1149" s="23"/>
      <c r="P1149" s="23">
        <v>18168000</v>
      </c>
      <c r="Q1149" s="24">
        <v>1</v>
      </c>
      <c r="R1149" s="25">
        <v>45809</v>
      </c>
      <c r="S1149" s="20" t="s">
        <v>83</v>
      </c>
      <c r="T1149" s="26">
        <f t="shared" si="19"/>
        <v>18168000</v>
      </c>
      <c r="U1149" s="27" t="s">
        <v>100</v>
      </c>
      <c r="V1149" s="27" t="s">
        <v>100</v>
      </c>
      <c r="W1149" s="68"/>
      <c r="X1149" s="68"/>
      <c r="Y1149" s="68"/>
      <c r="Z1149" s="68"/>
      <c r="AA1149" s="68"/>
      <c r="AB1149" s="68"/>
      <c r="AC1149" s="68"/>
      <c r="AD1149" s="68"/>
      <c r="AE1149" s="68"/>
      <c r="AF1149" s="68"/>
      <c r="AG1149" s="68"/>
      <c r="AH1149" s="68"/>
      <c r="AI1149" s="68"/>
      <c r="AJ1149" s="68"/>
      <c r="AK1149" s="68"/>
      <c r="AL1149" s="68"/>
      <c r="AM1149" s="68"/>
      <c r="AN1149" s="68"/>
      <c r="AO1149" s="68"/>
      <c r="AP1149" s="68"/>
      <c r="AQ1149" s="68"/>
      <c r="AR1149" s="68"/>
      <c r="AS1149" s="68"/>
      <c r="AT1149" s="68"/>
      <c r="AU1149" s="68"/>
      <c r="AV1149" s="68"/>
      <c r="AW1149" s="68"/>
      <c r="AX1149" s="68"/>
      <c r="AY1149" s="68"/>
      <c r="AZ1149" s="68"/>
      <c r="BA1149" s="68"/>
      <c r="BB1149" s="68"/>
      <c r="BC1149" s="68"/>
      <c r="BD1149" s="68"/>
      <c r="BE1149" s="68"/>
      <c r="BF1149" s="68"/>
      <c r="BG1149" s="68"/>
      <c r="BH1149" s="68"/>
      <c r="BI1149" s="68"/>
      <c r="BJ1149" s="68"/>
      <c r="BK1149" s="68"/>
      <c r="BL1149" s="68"/>
      <c r="BM1149" s="68"/>
      <c r="BN1149" s="68"/>
      <c r="BO1149" s="68"/>
      <c r="BP1149" s="68"/>
      <c r="BQ1149" s="68"/>
      <c r="BR1149" s="68"/>
      <c r="BS1149" s="68"/>
      <c r="BT1149" s="68"/>
      <c r="BU1149" s="68"/>
      <c r="BV1149" s="68"/>
      <c r="BW1149" s="68"/>
      <c r="BX1149" s="68"/>
      <c r="BY1149" s="68"/>
      <c r="BZ1149" s="68"/>
      <c r="CA1149" s="68"/>
      <c r="CB1149" s="68"/>
      <c r="CC1149" s="68"/>
      <c r="CD1149" s="68"/>
      <c r="CE1149" s="68"/>
      <c r="CF1149" s="68"/>
      <c r="CG1149" s="68"/>
      <c r="CH1149" s="68"/>
      <c r="CI1149" s="68"/>
      <c r="CJ1149" s="68"/>
      <c r="CK1149" s="68"/>
      <c r="CL1149" s="68"/>
      <c r="CM1149" s="68"/>
      <c r="CN1149" s="68"/>
      <c r="CO1149" s="68"/>
      <c r="CP1149" s="68"/>
      <c r="CQ1149" s="68"/>
      <c r="CR1149" s="68"/>
      <c r="CS1149" s="68"/>
      <c r="CT1149" s="68"/>
      <c r="CU1149" s="68"/>
      <c r="CV1149" s="68"/>
      <c r="CW1149" s="68"/>
      <c r="CX1149" s="68"/>
      <c r="CY1149" s="68"/>
      <c r="CZ1149" s="68"/>
      <c r="DA1149" s="68"/>
      <c r="DB1149" s="68"/>
      <c r="DC1149" s="68"/>
      <c r="DD1149" s="68"/>
      <c r="DE1149" s="68"/>
      <c r="DF1149" s="68"/>
      <c r="DG1149" s="68"/>
      <c r="DH1149" s="68"/>
      <c r="DI1149" s="68"/>
      <c r="DJ1149" s="68"/>
      <c r="DK1149" s="68"/>
      <c r="DL1149" s="68"/>
      <c r="DM1149" s="68"/>
      <c r="DN1149" s="68"/>
      <c r="DO1149" s="68"/>
      <c r="DP1149" s="68"/>
      <c r="DQ1149" s="68"/>
      <c r="DR1149" s="68"/>
      <c r="DS1149" s="68"/>
      <c r="DT1149" s="68"/>
      <c r="DU1149" s="68"/>
      <c r="DV1149" s="68"/>
      <c r="DW1149" s="68"/>
      <c r="DX1149" s="68"/>
      <c r="DY1149" s="68"/>
      <c r="DZ1149" s="68"/>
      <c r="EA1149" s="68"/>
      <c r="EB1149" s="68"/>
      <c r="EC1149" s="68"/>
      <c r="ED1149" s="68"/>
      <c r="EE1149" s="68"/>
      <c r="EF1149" s="68"/>
      <c r="EG1149" s="68"/>
      <c r="EH1149" s="68"/>
      <c r="EI1149" s="68"/>
      <c r="EJ1149" s="68"/>
      <c r="EK1149" s="68"/>
      <c r="EL1149" s="68"/>
      <c r="EM1149" s="68"/>
      <c r="EN1149" s="68"/>
      <c r="EO1149" s="68"/>
      <c r="EP1149" s="68"/>
      <c r="EQ1149" s="68"/>
      <c r="ER1149" s="68"/>
      <c r="ES1149" s="68"/>
      <c r="ET1149" s="68"/>
      <c r="EU1149" s="68"/>
      <c r="EV1149" s="68"/>
      <c r="EW1149" s="68"/>
      <c r="EX1149" s="68"/>
      <c r="EY1149" s="68"/>
      <c r="EZ1149" s="68"/>
      <c r="FA1149" s="68"/>
      <c r="FB1149" s="68"/>
      <c r="FC1149" s="68"/>
      <c r="FD1149" s="68"/>
      <c r="FE1149" s="68"/>
      <c r="FF1149" s="68"/>
      <c r="FG1149" s="68"/>
      <c r="FH1149" s="68"/>
      <c r="FI1149" s="68"/>
      <c r="FJ1149" s="68"/>
      <c r="FK1149" s="68"/>
      <c r="FL1149" s="68"/>
      <c r="FM1149" s="68"/>
      <c r="FN1149" s="68"/>
      <c r="FO1149" s="68"/>
      <c r="FP1149" s="68"/>
      <c r="FQ1149" s="68"/>
      <c r="FR1149" s="68"/>
      <c r="FS1149" s="68"/>
      <c r="FT1149" s="68"/>
      <c r="FU1149" s="68"/>
      <c r="FV1149" s="68"/>
      <c r="FW1149" s="68"/>
      <c r="FX1149" s="68"/>
      <c r="FY1149" s="68"/>
      <c r="FZ1149" s="68"/>
      <c r="GA1149" s="68"/>
      <c r="GB1149" s="68"/>
      <c r="GC1149" s="68"/>
      <c r="GD1149" s="68"/>
      <c r="GE1149" s="68"/>
      <c r="GF1149" s="68"/>
      <c r="GG1149" s="68"/>
      <c r="GH1149" s="68"/>
      <c r="GI1149" s="68"/>
      <c r="GJ1149" s="68"/>
      <c r="GK1149" s="68"/>
      <c r="GL1149" s="68"/>
      <c r="GM1149" s="68"/>
      <c r="GN1149" s="68"/>
      <c r="GO1149" s="68"/>
      <c r="GP1149" s="68"/>
      <c r="GQ1149" s="68"/>
      <c r="GR1149" s="68"/>
      <c r="GS1149" s="68"/>
      <c r="GT1149" s="68"/>
      <c r="GU1149" s="68"/>
      <c r="GV1149" s="68"/>
      <c r="GW1149" s="68"/>
      <c r="GX1149" s="68"/>
      <c r="GY1149" s="68"/>
      <c r="GZ1149" s="68"/>
      <c r="HA1149" s="68"/>
      <c r="HB1149" s="68"/>
      <c r="HC1149" s="68"/>
      <c r="HD1149" s="68"/>
      <c r="HE1149" s="68"/>
      <c r="HF1149" s="68"/>
      <c r="HG1149" s="68"/>
      <c r="HH1149" s="68"/>
      <c r="HI1149" s="68"/>
      <c r="HJ1149" s="68"/>
      <c r="HK1149" s="68"/>
      <c r="HL1149" s="68"/>
      <c r="HM1149" s="68"/>
      <c r="HN1149" s="68"/>
      <c r="HO1149" s="68"/>
      <c r="HP1149" s="68"/>
      <c r="HQ1149" s="68"/>
      <c r="HR1149" s="68"/>
      <c r="HS1149" s="68"/>
      <c r="HT1149" s="68"/>
      <c r="HU1149" s="68"/>
      <c r="HV1149" s="68"/>
      <c r="HW1149" s="68"/>
      <c r="HX1149" s="68"/>
      <c r="HY1149" s="68"/>
      <c r="HZ1149" s="68"/>
      <c r="IA1149" s="68"/>
      <c r="IB1149" s="68"/>
      <c r="IC1149" s="68"/>
      <c r="ID1149" s="68"/>
      <c r="IE1149" s="68"/>
      <c r="IF1149" s="68"/>
      <c r="IG1149" s="68"/>
      <c r="IH1149" s="68"/>
      <c r="II1149" s="68"/>
      <c r="IJ1149" s="68"/>
      <c r="IK1149" s="68"/>
      <c r="IL1149" s="68"/>
      <c r="IM1149" s="68"/>
      <c r="IN1149" s="68"/>
      <c r="IO1149" s="68"/>
      <c r="IP1149" s="68"/>
      <c r="IQ1149" s="68"/>
      <c r="IR1149" s="68"/>
      <c r="IS1149" s="68"/>
      <c r="IT1149" s="68"/>
      <c r="IU1149" s="68"/>
      <c r="IV1149" s="68"/>
      <c r="IW1149" s="68"/>
      <c r="IX1149" s="68"/>
      <c r="IY1149" s="68"/>
      <c r="IZ1149" s="68"/>
      <c r="JA1149" s="68"/>
      <c r="JB1149" s="68"/>
      <c r="JC1149" s="68"/>
      <c r="JD1149" s="68"/>
      <c r="JE1149" s="68"/>
      <c r="JF1149" s="68"/>
      <c r="JG1149" s="68"/>
      <c r="JH1149" s="68"/>
      <c r="JI1149" s="68"/>
      <c r="JJ1149" s="68"/>
      <c r="JK1149" s="68"/>
      <c r="JL1149" s="68"/>
      <c r="JM1149" s="68"/>
      <c r="JN1149" s="68"/>
      <c r="JO1149" s="68"/>
      <c r="JP1149" s="68"/>
      <c r="JQ1149" s="68"/>
      <c r="JR1149" s="68"/>
      <c r="JS1149" s="68"/>
      <c r="JT1149" s="68"/>
      <c r="JU1149" s="68"/>
      <c r="JV1149" s="68"/>
      <c r="JW1149" s="68"/>
      <c r="JX1149" s="68"/>
      <c r="JY1149" s="68"/>
      <c r="JZ1149" s="68"/>
      <c r="KA1149" s="68"/>
      <c r="KB1149" s="68"/>
      <c r="KC1149" s="68"/>
      <c r="KD1149" s="68"/>
      <c r="KE1149" s="68"/>
      <c r="KF1149" s="68"/>
      <c r="KG1149" s="68"/>
      <c r="KH1149" s="68"/>
      <c r="KI1149" s="68"/>
      <c r="KJ1149" s="68"/>
      <c r="KK1149" s="68"/>
      <c r="KL1149" s="68"/>
      <c r="KM1149" s="68"/>
      <c r="KN1149" s="68"/>
      <c r="KO1149" s="68"/>
      <c r="KP1149" s="68"/>
      <c r="KQ1149" s="68"/>
      <c r="KR1149" s="68"/>
      <c r="KS1149" s="68"/>
      <c r="KT1149" s="68"/>
      <c r="KU1149" s="68"/>
      <c r="KV1149" s="68"/>
      <c r="KW1149" s="68"/>
      <c r="KX1149" s="68"/>
      <c r="KY1149" s="68"/>
      <c r="KZ1149" s="68"/>
      <c r="LA1149" s="68"/>
      <c r="LB1149" s="68"/>
      <c r="LC1149" s="68"/>
      <c r="LD1149" s="68"/>
      <c r="LE1149" s="68"/>
      <c r="LF1149" s="68"/>
      <c r="LG1149" s="68"/>
      <c r="LH1149" s="68"/>
      <c r="LI1149" s="68"/>
      <c r="LJ1149" s="68"/>
      <c r="LK1149" s="68"/>
      <c r="LL1149" s="68"/>
      <c r="LM1149" s="68"/>
      <c r="LN1149" s="68"/>
      <c r="LO1149" s="68"/>
      <c r="LP1149" s="68"/>
      <c r="LQ1149" s="68"/>
      <c r="LR1149" s="68"/>
      <c r="LS1149" s="68"/>
      <c r="LT1149" s="68"/>
      <c r="LU1149" s="68"/>
      <c r="LV1149" s="68"/>
      <c r="LW1149" s="68"/>
      <c r="LX1149" s="68"/>
      <c r="LY1149" s="68"/>
      <c r="LZ1149" s="68"/>
      <c r="MA1149" s="68"/>
      <c r="MB1149" s="68"/>
      <c r="MC1149" s="68"/>
      <c r="MD1149" s="68"/>
      <c r="ME1149" s="68"/>
      <c r="MF1149" s="68"/>
      <c r="MG1149" s="68"/>
      <c r="MH1149" s="68"/>
      <c r="MI1149" s="68"/>
      <c r="MJ1149" s="68"/>
      <c r="MK1149" s="68"/>
      <c r="ML1149" s="68"/>
      <c r="MM1149" s="68"/>
      <c r="MN1149" s="68"/>
      <c r="MO1149" s="68"/>
      <c r="MP1149" s="68"/>
      <c r="MQ1149" s="68"/>
      <c r="MR1149" s="68"/>
      <c r="MS1149" s="68"/>
      <c r="MT1149" s="68"/>
      <c r="MU1149" s="68"/>
      <c r="MV1149" s="68"/>
      <c r="MW1149" s="68"/>
      <c r="MX1149" s="68"/>
      <c r="MY1149" s="68"/>
      <c r="MZ1149" s="68"/>
      <c r="NA1149" s="68"/>
      <c r="NB1149" s="68"/>
      <c r="NC1149" s="68"/>
      <c r="ND1149" s="68"/>
      <c r="NE1149" s="68"/>
      <c r="NF1149" s="68"/>
      <c r="NG1149" s="68"/>
      <c r="NH1149" s="68"/>
      <c r="NI1149" s="68"/>
      <c r="NJ1149" s="68"/>
      <c r="NK1149" s="68"/>
      <c r="NL1149" s="68"/>
      <c r="NM1149" s="68"/>
      <c r="NN1149" s="68"/>
      <c r="NO1149" s="68"/>
      <c r="NP1149" s="68"/>
      <c r="NQ1149" s="68"/>
      <c r="NR1149" s="68"/>
      <c r="NS1149" s="68"/>
      <c r="NT1149" s="68"/>
      <c r="NU1149" s="68"/>
      <c r="NV1149" s="68"/>
      <c r="NW1149" s="68"/>
      <c r="NX1149" s="68"/>
      <c r="NY1149" s="68"/>
      <c r="NZ1149" s="68"/>
      <c r="OA1149" s="68"/>
      <c r="OB1149" s="68"/>
      <c r="OC1149" s="68"/>
      <c r="OD1149" s="68"/>
      <c r="OE1149" s="68"/>
      <c r="OF1149" s="68"/>
      <c r="OG1149" s="68"/>
      <c r="OH1149" s="68"/>
      <c r="OI1149" s="68"/>
      <c r="OJ1149" s="68"/>
      <c r="OK1149" s="68"/>
      <c r="OL1149" s="68"/>
      <c r="OM1149" s="68"/>
      <c r="ON1149" s="68"/>
      <c r="OO1149" s="68"/>
      <c r="OP1149" s="68"/>
      <c r="OQ1149" s="68"/>
      <c r="OR1149" s="68"/>
      <c r="OS1149" s="68"/>
      <c r="OT1149" s="68"/>
      <c r="OU1149" s="68"/>
      <c r="OV1149" s="68"/>
      <c r="OW1149" s="68"/>
      <c r="OX1149" s="68"/>
      <c r="OY1149" s="68"/>
      <c r="OZ1149" s="68"/>
      <c r="PA1149" s="68"/>
      <c r="PB1149" s="68"/>
      <c r="PC1149" s="68"/>
      <c r="PD1149" s="68"/>
      <c r="PE1149" s="68"/>
      <c r="PF1149" s="68"/>
      <c r="PG1149" s="68"/>
      <c r="PH1149" s="68"/>
      <c r="PI1149" s="68"/>
      <c r="PJ1149" s="68"/>
      <c r="PK1149" s="68"/>
      <c r="PL1149" s="68"/>
      <c r="PM1149" s="68"/>
      <c r="PN1149" s="68"/>
      <c r="PO1149" s="68"/>
      <c r="PP1149" s="68"/>
      <c r="PQ1149" s="68"/>
      <c r="PR1149" s="68"/>
      <c r="PS1149" s="68"/>
      <c r="PT1149" s="68"/>
      <c r="PU1149" s="68"/>
      <c r="PV1149" s="68"/>
      <c r="PW1149" s="68"/>
      <c r="PX1149" s="68"/>
      <c r="PY1149" s="68"/>
      <c r="PZ1149" s="68"/>
      <c r="QA1149" s="68"/>
      <c r="QB1149" s="68"/>
      <c r="QC1149" s="68"/>
      <c r="QD1149" s="68"/>
      <c r="QE1149" s="68"/>
      <c r="QF1149" s="68"/>
      <c r="QG1149" s="68"/>
      <c r="QH1149" s="68"/>
      <c r="QI1149" s="68"/>
      <c r="QJ1149" s="68"/>
      <c r="QK1149" s="68"/>
      <c r="QL1149" s="68"/>
      <c r="QM1149" s="68"/>
      <c r="QN1149" s="68"/>
      <c r="QO1149" s="68"/>
      <c r="QP1149" s="68"/>
      <c r="QQ1149" s="68"/>
      <c r="QR1149" s="68"/>
      <c r="QS1149" s="68"/>
      <c r="QT1149" s="68"/>
      <c r="QU1149" s="68"/>
      <c r="QV1149" s="68"/>
      <c r="QW1149" s="68"/>
      <c r="QX1149" s="68"/>
      <c r="QY1149" s="68"/>
      <c r="QZ1149" s="68"/>
      <c r="RA1149" s="68"/>
      <c r="RB1149" s="68"/>
      <c r="RC1149" s="68"/>
      <c r="RD1149" s="68"/>
      <c r="RE1149" s="68"/>
      <c r="RF1149" s="68"/>
      <c r="RG1149" s="68"/>
      <c r="RH1149" s="68"/>
      <c r="RI1149" s="68"/>
      <c r="RJ1149" s="68"/>
      <c r="RK1149" s="68"/>
      <c r="RL1149" s="68"/>
      <c r="RM1149" s="68"/>
      <c r="RN1149" s="68"/>
      <c r="RO1149" s="68"/>
      <c r="RP1149" s="68"/>
      <c r="RQ1149" s="68"/>
      <c r="RR1149" s="68"/>
      <c r="RS1149" s="68"/>
      <c r="RT1149" s="68"/>
      <c r="RU1149" s="68"/>
      <c r="RV1149" s="68"/>
      <c r="RW1149" s="68"/>
      <c r="RX1149" s="68"/>
      <c r="RY1149" s="68"/>
      <c r="RZ1149" s="68"/>
      <c r="SA1149" s="68"/>
      <c r="SB1149" s="68"/>
      <c r="SC1149" s="68"/>
      <c r="SD1149" s="68"/>
      <c r="SE1149" s="68"/>
      <c r="SF1149" s="68"/>
      <c r="SG1149" s="68"/>
      <c r="SH1149" s="68"/>
      <c r="SI1149" s="68"/>
      <c r="SJ1149" s="68"/>
      <c r="SK1149" s="68"/>
      <c r="SL1149" s="68"/>
      <c r="SM1149" s="68"/>
      <c r="SN1149" s="68"/>
      <c r="SO1149" s="68"/>
      <c r="SP1149" s="68"/>
      <c r="SQ1149" s="68"/>
      <c r="SR1149" s="68"/>
      <c r="SS1149" s="68"/>
      <c r="ST1149" s="68"/>
      <c r="SU1149" s="68"/>
      <c r="SV1149" s="68"/>
      <c r="SW1149" s="68"/>
      <c r="SX1149" s="68"/>
    </row>
    <row r="1150" spans="1:518" ht="16.5" customHeight="1" x14ac:dyDescent="0.2">
      <c r="A1150" s="20">
        <v>542</v>
      </c>
      <c r="B1150" s="20" t="s">
        <v>62</v>
      </c>
      <c r="C1150" s="20" t="s">
        <v>936</v>
      </c>
      <c r="D1150" s="20" t="s">
        <v>38</v>
      </c>
      <c r="E1150" s="20" t="s">
        <v>1340</v>
      </c>
      <c r="F1150" s="22" t="s">
        <v>954</v>
      </c>
      <c r="G1150" s="20" t="s">
        <v>25</v>
      </c>
      <c r="H1150" s="20" t="s">
        <v>26</v>
      </c>
      <c r="I1150" s="20" t="s">
        <v>81</v>
      </c>
      <c r="J1150" s="22" t="s">
        <v>936</v>
      </c>
      <c r="K1150" s="20"/>
      <c r="L1150" s="20"/>
      <c r="M1150" s="20"/>
      <c r="N1150" s="20"/>
      <c r="O1150" s="23"/>
      <c r="P1150" s="23">
        <v>18168000</v>
      </c>
      <c r="Q1150" s="24">
        <v>1</v>
      </c>
      <c r="R1150" s="25">
        <v>45839</v>
      </c>
      <c r="S1150" s="20" t="s">
        <v>83</v>
      </c>
      <c r="T1150" s="26">
        <f t="shared" si="19"/>
        <v>18168000</v>
      </c>
      <c r="U1150" s="27" t="s">
        <v>100</v>
      </c>
      <c r="V1150" s="27" t="s">
        <v>100</v>
      </c>
      <c r="W1150" s="68"/>
      <c r="X1150" s="68"/>
      <c r="Y1150" s="68"/>
      <c r="Z1150" s="68"/>
      <c r="AA1150" s="68"/>
      <c r="AB1150" s="68"/>
      <c r="AC1150" s="68"/>
      <c r="AD1150" s="68"/>
      <c r="AE1150" s="68"/>
      <c r="AF1150" s="68"/>
      <c r="AG1150" s="68"/>
      <c r="AH1150" s="68"/>
      <c r="AI1150" s="68"/>
      <c r="AJ1150" s="68"/>
      <c r="AK1150" s="68"/>
      <c r="AL1150" s="68"/>
      <c r="AM1150" s="68"/>
      <c r="AN1150" s="68"/>
      <c r="AO1150" s="68"/>
      <c r="AP1150" s="68"/>
      <c r="AQ1150" s="68"/>
      <c r="AR1150" s="68"/>
      <c r="AS1150" s="68"/>
      <c r="AT1150" s="68"/>
      <c r="AU1150" s="68"/>
      <c r="AV1150" s="68"/>
      <c r="AW1150" s="68"/>
      <c r="AX1150" s="68"/>
      <c r="AY1150" s="68"/>
      <c r="AZ1150" s="68"/>
      <c r="BA1150" s="68"/>
      <c r="BB1150" s="68"/>
      <c r="BC1150" s="68"/>
      <c r="BD1150" s="68"/>
      <c r="BE1150" s="68"/>
      <c r="BF1150" s="68"/>
      <c r="BG1150" s="68"/>
      <c r="BH1150" s="68"/>
      <c r="BI1150" s="68"/>
      <c r="BJ1150" s="68"/>
      <c r="BK1150" s="68"/>
      <c r="BL1150" s="68"/>
      <c r="BM1150" s="68"/>
      <c r="BN1150" s="68"/>
      <c r="BO1150" s="68"/>
      <c r="BP1150" s="68"/>
      <c r="BQ1150" s="68"/>
      <c r="BR1150" s="68"/>
      <c r="BS1150" s="68"/>
      <c r="BT1150" s="68"/>
      <c r="BU1150" s="68"/>
      <c r="BV1150" s="68"/>
      <c r="BW1150" s="68"/>
      <c r="BX1150" s="68"/>
      <c r="BY1150" s="68"/>
      <c r="BZ1150" s="68"/>
      <c r="CA1150" s="68"/>
      <c r="CB1150" s="68"/>
      <c r="CC1150" s="68"/>
      <c r="CD1150" s="68"/>
      <c r="CE1150" s="68"/>
      <c r="CF1150" s="68"/>
      <c r="CG1150" s="68"/>
      <c r="CH1150" s="68"/>
      <c r="CI1150" s="68"/>
      <c r="CJ1150" s="68"/>
      <c r="CK1150" s="68"/>
      <c r="CL1150" s="68"/>
      <c r="CM1150" s="68"/>
      <c r="CN1150" s="68"/>
      <c r="CO1150" s="68"/>
      <c r="CP1150" s="68"/>
      <c r="CQ1150" s="68"/>
      <c r="CR1150" s="68"/>
      <c r="CS1150" s="68"/>
      <c r="CT1150" s="68"/>
      <c r="CU1150" s="68"/>
      <c r="CV1150" s="68"/>
      <c r="CW1150" s="68"/>
      <c r="CX1150" s="68"/>
      <c r="CY1150" s="68"/>
      <c r="CZ1150" s="68"/>
      <c r="DA1150" s="68"/>
      <c r="DB1150" s="68"/>
      <c r="DC1150" s="68"/>
      <c r="DD1150" s="68"/>
      <c r="DE1150" s="68"/>
      <c r="DF1150" s="68"/>
      <c r="DG1150" s="68"/>
      <c r="DH1150" s="68"/>
      <c r="DI1150" s="68"/>
      <c r="DJ1150" s="68"/>
      <c r="DK1150" s="68"/>
      <c r="DL1150" s="68"/>
      <c r="DM1150" s="68"/>
      <c r="DN1150" s="68"/>
      <c r="DO1150" s="68"/>
      <c r="DP1150" s="68"/>
      <c r="DQ1150" s="68"/>
      <c r="DR1150" s="68"/>
      <c r="DS1150" s="68"/>
      <c r="DT1150" s="68"/>
      <c r="DU1150" s="68"/>
      <c r="DV1150" s="68"/>
      <c r="DW1150" s="68"/>
      <c r="DX1150" s="68"/>
      <c r="DY1150" s="68"/>
      <c r="DZ1150" s="68"/>
      <c r="EA1150" s="68"/>
      <c r="EB1150" s="68"/>
      <c r="EC1150" s="68"/>
      <c r="ED1150" s="68"/>
      <c r="EE1150" s="68"/>
      <c r="EF1150" s="68"/>
      <c r="EG1150" s="68"/>
      <c r="EH1150" s="68"/>
      <c r="EI1150" s="68"/>
      <c r="EJ1150" s="68"/>
      <c r="EK1150" s="68"/>
      <c r="EL1150" s="68"/>
      <c r="EM1150" s="68"/>
      <c r="EN1150" s="68"/>
      <c r="EO1150" s="68"/>
      <c r="EP1150" s="68"/>
      <c r="EQ1150" s="68"/>
      <c r="ER1150" s="68"/>
      <c r="ES1150" s="68"/>
      <c r="ET1150" s="68"/>
      <c r="EU1150" s="68"/>
      <c r="EV1150" s="68"/>
      <c r="EW1150" s="68"/>
      <c r="EX1150" s="68"/>
      <c r="EY1150" s="68"/>
      <c r="EZ1150" s="68"/>
      <c r="FA1150" s="68"/>
      <c r="FB1150" s="68"/>
      <c r="FC1150" s="68"/>
      <c r="FD1150" s="68"/>
      <c r="FE1150" s="68"/>
      <c r="FF1150" s="68"/>
      <c r="FG1150" s="68"/>
      <c r="FH1150" s="68"/>
      <c r="FI1150" s="68"/>
      <c r="FJ1150" s="68"/>
      <c r="FK1150" s="68"/>
      <c r="FL1150" s="68"/>
      <c r="FM1150" s="68"/>
      <c r="FN1150" s="68"/>
      <c r="FO1150" s="68"/>
      <c r="FP1150" s="68"/>
      <c r="FQ1150" s="68"/>
      <c r="FR1150" s="68"/>
      <c r="FS1150" s="68"/>
      <c r="FT1150" s="68"/>
      <c r="FU1150" s="68"/>
      <c r="FV1150" s="68"/>
      <c r="FW1150" s="68"/>
      <c r="FX1150" s="68"/>
      <c r="FY1150" s="68"/>
      <c r="FZ1150" s="68"/>
      <c r="GA1150" s="68"/>
      <c r="GB1150" s="68"/>
      <c r="GC1150" s="68"/>
      <c r="GD1150" s="68"/>
      <c r="GE1150" s="68"/>
      <c r="GF1150" s="68"/>
      <c r="GG1150" s="68"/>
      <c r="GH1150" s="68"/>
      <c r="GI1150" s="68"/>
      <c r="GJ1150" s="68"/>
      <c r="GK1150" s="68"/>
      <c r="GL1150" s="68"/>
      <c r="GM1150" s="68"/>
      <c r="GN1150" s="68"/>
      <c r="GO1150" s="68"/>
      <c r="GP1150" s="68"/>
      <c r="GQ1150" s="68"/>
      <c r="GR1150" s="68"/>
      <c r="GS1150" s="68"/>
      <c r="GT1150" s="68"/>
      <c r="GU1150" s="68"/>
      <c r="GV1150" s="68"/>
      <c r="GW1150" s="68"/>
      <c r="GX1150" s="68"/>
      <c r="GY1150" s="68"/>
      <c r="GZ1150" s="68"/>
      <c r="HA1150" s="68"/>
      <c r="HB1150" s="68"/>
      <c r="HC1150" s="68"/>
      <c r="HD1150" s="68"/>
      <c r="HE1150" s="68"/>
      <c r="HF1150" s="68"/>
      <c r="HG1150" s="68"/>
      <c r="HH1150" s="68"/>
      <c r="HI1150" s="68"/>
      <c r="HJ1150" s="68"/>
      <c r="HK1150" s="68"/>
      <c r="HL1150" s="68"/>
      <c r="HM1150" s="68"/>
      <c r="HN1150" s="68"/>
      <c r="HO1150" s="68"/>
      <c r="HP1150" s="68"/>
      <c r="HQ1150" s="68"/>
      <c r="HR1150" s="68"/>
      <c r="HS1150" s="68"/>
      <c r="HT1150" s="68"/>
      <c r="HU1150" s="68"/>
      <c r="HV1150" s="68"/>
      <c r="HW1150" s="68"/>
      <c r="HX1150" s="68"/>
      <c r="HY1150" s="68"/>
      <c r="HZ1150" s="68"/>
      <c r="IA1150" s="68"/>
      <c r="IB1150" s="68"/>
      <c r="IC1150" s="68"/>
      <c r="ID1150" s="68"/>
      <c r="IE1150" s="68"/>
      <c r="IF1150" s="68"/>
      <c r="IG1150" s="68"/>
      <c r="IH1150" s="68"/>
      <c r="II1150" s="68"/>
      <c r="IJ1150" s="68"/>
      <c r="IK1150" s="68"/>
      <c r="IL1150" s="68"/>
      <c r="IM1150" s="68"/>
      <c r="IN1150" s="68"/>
      <c r="IO1150" s="68"/>
      <c r="IP1150" s="68"/>
      <c r="IQ1150" s="68"/>
      <c r="IR1150" s="68"/>
      <c r="IS1150" s="68"/>
      <c r="IT1150" s="68"/>
      <c r="IU1150" s="68"/>
      <c r="IV1150" s="68"/>
      <c r="IW1150" s="68"/>
      <c r="IX1150" s="68"/>
      <c r="IY1150" s="68"/>
      <c r="IZ1150" s="68"/>
      <c r="JA1150" s="68"/>
      <c r="JB1150" s="68"/>
      <c r="JC1150" s="68"/>
      <c r="JD1150" s="68"/>
      <c r="JE1150" s="68"/>
      <c r="JF1150" s="68"/>
      <c r="JG1150" s="68"/>
      <c r="JH1150" s="68"/>
      <c r="JI1150" s="68"/>
      <c r="JJ1150" s="68"/>
      <c r="JK1150" s="68"/>
      <c r="JL1150" s="68"/>
      <c r="JM1150" s="68"/>
      <c r="JN1150" s="68"/>
      <c r="JO1150" s="68"/>
      <c r="JP1150" s="68"/>
      <c r="JQ1150" s="68"/>
      <c r="JR1150" s="68"/>
      <c r="JS1150" s="68"/>
      <c r="JT1150" s="68"/>
      <c r="JU1150" s="68"/>
      <c r="JV1150" s="68"/>
      <c r="JW1150" s="68"/>
      <c r="JX1150" s="68"/>
      <c r="JY1150" s="68"/>
      <c r="JZ1150" s="68"/>
      <c r="KA1150" s="68"/>
      <c r="KB1150" s="68"/>
      <c r="KC1150" s="68"/>
      <c r="KD1150" s="68"/>
      <c r="KE1150" s="68"/>
      <c r="KF1150" s="68"/>
      <c r="KG1150" s="68"/>
      <c r="KH1150" s="68"/>
      <c r="KI1150" s="68"/>
      <c r="KJ1150" s="68"/>
      <c r="KK1150" s="68"/>
      <c r="KL1150" s="68"/>
      <c r="KM1150" s="68"/>
      <c r="KN1150" s="68"/>
      <c r="KO1150" s="68"/>
      <c r="KP1150" s="68"/>
      <c r="KQ1150" s="68"/>
      <c r="KR1150" s="68"/>
      <c r="KS1150" s="68"/>
      <c r="KT1150" s="68"/>
      <c r="KU1150" s="68"/>
      <c r="KV1150" s="68"/>
      <c r="KW1150" s="68"/>
      <c r="KX1150" s="68"/>
      <c r="KY1150" s="68"/>
      <c r="KZ1150" s="68"/>
      <c r="LA1150" s="68"/>
      <c r="LB1150" s="68"/>
      <c r="LC1150" s="68"/>
      <c r="LD1150" s="68"/>
      <c r="LE1150" s="68"/>
      <c r="LF1150" s="68"/>
      <c r="LG1150" s="68"/>
      <c r="LH1150" s="68"/>
      <c r="LI1150" s="68"/>
      <c r="LJ1150" s="68"/>
      <c r="LK1150" s="68"/>
      <c r="LL1150" s="68"/>
      <c r="LM1150" s="68"/>
      <c r="LN1150" s="68"/>
      <c r="LO1150" s="68"/>
      <c r="LP1150" s="68"/>
      <c r="LQ1150" s="68"/>
      <c r="LR1150" s="68"/>
      <c r="LS1150" s="68"/>
      <c r="LT1150" s="68"/>
      <c r="LU1150" s="68"/>
      <c r="LV1150" s="68"/>
      <c r="LW1150" s="68"/>
      <c r="LX1150" s="68"/>
      <c r="LY1150" s="68"/>
      <c r="LZ1150" s="68"/>
      <c r="MA1150" s="68"/>
      <c r="MB1150" s="68"/>
      <c r="MC1150" s="68"/>
      <c r="MD1150" s="68"/>
      <c r="ME1150" s="68"/>
      <c r="MF1150" s="68"/>
      <c r="MG1150" s="68"/>
      <c r="MH1150" s="68"/>
      <c r="MI1150" s="68"/>
      <c r="MJ1150" s="68"/>
      <c r="MK1150" s="68"/>
      <c r="ML1150" s="68"/>
      <c r="MM1150" s="68"/>
      <c r="MN1150" s="68"/>
      <c r="MO1150" s="68"/>
      <c r="MP1150" s="68"/>
      <c r="MQ1150" s="68"/>
      <c r="MR1150" s="68"/>
      <c r="MS1150" s="68"/>
      <c r="MT1150" s="68"/>
      <c r="MU1150" s="68"/>
      <c r="MV1150" s="68"/>
      <c r="MW1150" s="68"/>
      <c r="MX1150" s="68"/>
      <c r="MY1150" s="68"/>
      <c r="MZ1150" s="68"/>
      <c r="NA1150" s="68"/>
      <c r="NB1150" s="68"/>
      <c r="NC1150" s="68"/>
      <c r="ND1150" s="68"/>
      <c r="NE1150" s="68"/>
      <c r="NF1150" s="68"/>
      <c r="NG1150" s="68"/>
      <c r="NH1150" s="68"/>
      <c r="NI1150" s="68"/>
      <c r="NJ1150" s="68"/>
      <c r="NK1150" s="68"/>
      <c r="NL1150" s="68"/>
      <c r="NM1150" s="68"/>
      <c r="NN1150" s="68"/>
      <c r="NO1150" s="68"/>
      <c r="NP1150" s="68"/>
      <c r="NQ1150" s="68"/>
      <c r="NR1150" s="68"/>
      <c r="NS1150" s="68"/>
      <c r="NT1150" s="68"/>
      <c r="NU1150" s="68"/>
      <c r="NV1150" s="68"/>
      <c r="NW1150" s="68"/>
      <c r="NX1150" s="68"/>
      <c r="NY1150" s="68"/>
      <c r="NZ1150" s="68"/>
      <c r="OA1150" s="68"/>
      <c r="OB1150" s="68"/>
      <c r="OC1150" s="68"/>
      <c r="OD1150" s="68"/>
      <c r="OE1150" s="68"/>
      <c r="OF1150" s="68"/>
      <c r="OG1150" s="68"/>
      <c r="OH1150" s="68"/>
      <c r="OI1150" s="68"/>
      <c r="OJ1150" s="68"/>
      <c r="OK1150" s="68"/>
      <c r="OL1150" s="68"/>
      <c r="OM1150" s="68"/>
      <c r="ON1150" s="68"/>
      <c r="OO1150" s="68"/>
      <c r="OP1150" s="68"/>
      <c r="OQ1150" s="68"/>
      <c r="OR1150" s="68"/>
      <c r="OS1150" s="68"/>
      <c r="OT1150" s="68"/>
      <c r="OU1150" s="68"/>
      <c r="OV1150" s="68"/>
      <c r="OW1150" s="68"/>
      <c r="OX1150" s="68"/>
      <c r="OY1150" s="68"/>
      <c r="OZ1150" s="68"/>
      <c r="PA1150" s="68"/>
      <c r="PB1150" s="68"/>
      <c r="PC1150" s="68"/>
      <c r="PD1150" s="68"/>
      <c r="PE1150" s="68"/>
      <c r="PF1150" s="68"/>
      <c r="PG1150" s="68"/>
      <c r="PH1150" s="68"/>
      <c r="PI1150" s="68"/>
      <c r="PJ1150" s="68"/>
      <c r="PK1150" s="68"/>
      <c r="PL1150" s="68"/>
      <c r="PM1150" s="68"/>
      <c r="PN1150" s="68"/>
      <c r="PO1150" s="68"/>
      <c r="PP1150" s="68"/>
      <c r="PQ1150" s="68"/>
      <c r="PR1150" s="68"/>
      <c r="PS1150" s="68"/>
      <c r="PT1150" s="68"/>
      <c r="PU1150" s="68"/>
      <c r="PV1150" s="68"/>
      <c r="PW1150" s="68"/>
      <c r="PX1150" s="68"/>
      <c r="PY1150" s="68"/>
      <c r="PZ1150" s="68"/>
      <c r="QA1150" s="68"/>
      <c r="QB1150" s="68"/>
      <c r="QC1150" s="68"/>
      <c r="QD1150" s="68"/>
      <c r="QE1150" s="68"/>
      <c r="QF1150" s="68"/>
      <c r="QG1150" s="68"/>
      <c r="QH1150" s="68"/>
      <c r="QI1150" s="68"/>
      <c r="QJ1150" s="68"/>
      <c r="QK1150" s="68"/>
      <c r="QL1150" s="68"/>
      <c r="QM1150" s="68"/>
      <c r="QN1150" s="68"/>
      <c r="QO1150" s="68"/>
      <c r="QP1150" s="68"/>
      <c r="QQ1150" s="68"/>
      <c r="QR1150" s="68"/>
      <c r="QS1150" s="68"/>
      <c r="QT1150" s="68"/>
      <c r="QU1150" s="68"/>
      <c r="QV1150" s="68"/>
      <c r="QW1150" s="68"/>
      <c r="QX1150" s="68"/>
      <c r="QY1150" s="68"/>
      <c r="QZ1150" s="68"/>
      <c r="RA1150" s="68"/>
      <c r="RB1150" s="68"/>
      <c r="RC1150" s="68"/>
      <c r="RD1150" s="68"/>
      <c r="RE1150" s="68"/>
      <c r="RF1150" s="68"/>
      <c r="RG1150" s="68"/>
      <c r="RH1150" s="68"/>
      <c r="RI1150" s="68"/>
      <c r="RJ1150" s="68"/>
      <c r="RK1150" s="68"/>
      <c r="RL1150" s="68"/>
      <c r="RM1150" s="68"/>
      <c r="RN1150" s="68"/>
      <c r="RO1150" s="68"/>
      <c r="RP1150" s="68"/>
      <c r="RQ1150" s="68"/>
      <c r="RR1150" s="68"/>
      <c r="RS1150" s="68"/>
      <c r="RT1150" s="68"/>
      <c r="RU1150" s="68"/>
      <c r="RV1150" s="68"/>
      <c r="RW1150" s="68"/>
      <c r="RX1150" s="68"/>
      <c r="RY1150" s="68"/>
      <c r="RZ1150" s="68"/>
      <c r="SA1150" s="68"/>
      <c r="SB1150" s="68"/>
      <c r="SC1150" s="68"/>
      <c r="SD1150" s="68"/>
      <c r="SE1150" s="68"/>
      <c r="SF1150" s="68"/>
      <c r="SG1150" s="68"/>
      <c r="SH1150" s="68"/>
      <c r="SI1150" s="68"/>
      <c r="SJ1150" s="68"/>
      <c r="SK1150" s="68"/>
      <c r="SL1150" s="68"/>
      <c r="SM1150" s="68"/>
      <c r="SN1150" s="68"/>
      <c r="SO1150" s="68"/>
      <c r="SP1150" s="68"/>
      <c r="SQ1150" s="68"/>
      <c r="SR1150" s="68"/>
      <c r="SS1150" s="68"/>
      <c r="ST1150" s="68"/>
      <c r="SU1150" s="68"/>
      <c r="SV1150" s="68"/>
      <c r="SW1150" s="68"/>
      <c r="SX1150" s="68"/>
    </row>
    <row r="1151" spans="1:518" ht="16.5" customHeight="1" x14ac:dyDescent="0.2">
      <c r="A1151" s="20">
        <v>543</v>
      </c>
      <c r="B1151" s="20" t="s">
        <v>62</v>
      </c>
      <c r="C1151" s="20" t="s">
        <v>936</v>
      </c>
      <c r="D1151" s="20" t="s">
        <v>38</v>
      </c>
      <c r="E1151" s="20" t="s">
        <v>1340</v>
      </c>
      <c r="F1151" s="22" t="s">
        <v>954</v>
      </c>
      <c r="G1151" s="20" t="s">
        <v>25</v>
      </c>
      <c r="H1151" s="20" t="s">
        <v>26</v>
      </c>
      <c r="I1151" s="20" t="s">
        <v>81</v>
      </c>
      <c r="J1151" s="22" t="s">
        <v>936</v>
      </c>
      <c r="K1151" s="20"/>
      <c r="L1151" s="20"/>
      <c r="M1151" s="20"/>
      <c r="N1151" s="20"/>
      <c r="O1151" s="23"/>
      <c r="P1151" s="23">
        <v>18168000</v>
      </c>
      <c r="Q1151" s="24">
        <v>1</v>
      </c>
      <c r="R1151" s="25">
        <v>45870</v>
      </c>
      <c r="S1151" s="20" t="s">
        <v>83</v>
      </c>
      <c r="T1151" s="26">
        <f t="shared" si="19"/>
        <v>18168000</v>
      </c>
      <c r="U1151" s="27" t="s">
        <v>100</v>
      </c>
      <c r="V1151" s="27" t="s">
        <v>100</v>
      </c>
      <c r="W1151" s="68"/>
      <c r="X1151" s="68"/>
      <c r="Y1151" s="68"/>
      <c r="Z1151" s="68"/>
      <c r="AA1151" s="68"/>
      <c r="AB1151" s="68"/>
      <c r="AC1151" s="68"/>
      <c r="AD1151" s="68"/>
      <c r="AE1151" s="68"/>
      <c r="AF1151" s="68"/>
      <c r="AG1151" s="68"/>
      <c r="AH1151" s="68"/>
      <c r="AI1151" s="68"/>
      <c r="AJ1151" s="68"/>
      <c r="AK1151" s="68"/>
      <c r="AL1151" s="68"/>
      <c r="AM1151" s="68"/>
      <c r="AN1151" s="68"/>
      <c r="AO1151" s="68"/>
      <c r="AP1151" s="68"/>
      <c r="AQ1151" s="68"/>
      <c r="AR1151" s="68"/>
      <c r="AS1151" s="68"/>
      <c r="AT1151" s="68"/>
      <c r="AU1151" s="68"/>
      <c r="AV1151" s="68"/>
      <c r="AW1151" s="68"/>
      <c r="AX1151" s="68"/>
      <c r="AY1151" s="68"/>
      <c r="AZ1151" s="68"/>
      <c r="BA1151" s="68"/>
      <c r="BB1151" s="68"/>
      <c r="BC1151" s="68"/>
      <c r="BD1151" s="68"/>
      <c r="BE1151" s="68"/>
      <c r="BF1151" s="68"/>
      <c r="BG1151" s="68"/>
      <c r="BH1151" s="68"/>
      <c r="BI1151" s="68"/>
      <c r="BJ1151" s="68"/>
      <c r="BK1151" s="68"/>
      <c r="BL1151" s="68"/>
      <c r="BM1151" s="68"/>
      <c r="BN1151" s="68"/>
      <c r="BO1151" s="68"/>
      <c r="BP1151" s="68"/>
      <c r="BQ1151" s="68"/>
      <c r="BR1151" s="68"/>
      <c r="BS1151" s="68"/>
      <c r="BT1151" s="68"/>
      <c r="BU1151" s="68"/>
      <c r="BV1151" s="68"/>
      <c r="BW1151" s="68"/>
      <c r="BX1151" s="68"/>
      <c r="BY1151" s="68"/>
      <c r="BZ1151" s="68"/>
      <c r="CA1151" s="68"/>
      <c r="CB1151" s="68"/>
      <c r="CC1151" s="68"/>
      <c r="CD1151" s="68"/>
      <c r="CE1151" s="68"/>
      <c r="CF1151" s="68"/>
      <c r="CG1151" s="68"/>
      <c r="CH1151" s="68"/>
      <c r="CI1151" s="68"/>
      <c r="CJ1151" s="68"/>
      <c r="CK1151" s="68"/>
      <c r="CL1151" s="68"/>
      <c r="CM1151" s="68"/>
      <c r="CN1151" s="68"/>
      <c r="CO1151" s="68"/>
      <c r="CP1151" s="68"/>
      <c r="CQ1151" s="68"/>
      <c r="CR1151" s="68"/>
      <c r="CS1151" s="68"/>
      <c r="CT1151" s="68"/>
      <c r="CU1151" s="68"/>
      <c r="CV1151" s="68"/>
      <c r="CW1151" s="68"/>
      <c r="CX1151" s="68"/>
      <c r="CY1151" s="68"/>
      <c r="CZ1151" s="68"/>
      <c r="DA1151" s="68"/>
      <c r="DB1151" s="68"/>
      <c r="DC1151" s="68"/>
      <c r="DD1151" s="68"/>
      <c r="DE1151" s="68"/>
      <c r="DF1151" s="68"/>
      <c r="DG1151" s="68"/>
      <c r="DH1151" s="68"/>
      <c r="DI1151" s="68"/>
      <c r="DJ1151" s="68"/>
      <c r="DK1151" s="68"/>
      <c r="DL1151" s="68"/>
      <c r="DM1151" s="68"/>
      <c r="DN1151" s="68"/>
      <c r="DO1151" s="68"/>
      <c r="DP1151" s="68"/>
      <c r="DQ1151" s="68"/>
      <c r="DR1151" s="68"/>
      <c r="DS1151" s="68"/>
      <c r="DT1151" s="68"/>
      <c r="DU1151" s="68"/>
      <c r="DV1151" s="68"/>
      <c r="DW1151" s="68"/>
      <c r="DX1151" s="68"/>
      <c r="DY1151" s="68"/>
      <c r="DZ1151" s="68"/>
      <c r="EA1151" s="68"/>
      <c r="EB1151" s="68"/>
      <c r="EC1151" s="68"/>
      <c r="ED1151" s="68"/>
      <c r="EE1151" s="68"/>
      <c r="EF1151" s="68"/>
      <c r="EG1151" s="68"/>
      <c r="EH1151" s="68"/>
      <c r="EI1151" s="68"/>
      <c r="EJ1151" s="68"/>
      <c r="EK1151" s="68"/>
      <c r="EL1151" s="68"/>
      <c r="EM1151" s="68"/>
      <c r="EN1151" s="68"/>
      <c r="EO1151" s="68"/>
      <c r="EP1151" s="68"/>
      <c r="EQ1151" s="68"/>
      <c r="ER1151" s="68"/>
      <c r="ES1151" s="68"/>
      <c r="ET1151" s="68"/>
      <c r="EU1151" s="68"/>
      <c r="EV1151" s="68"/>
      <c r="EW1151" s="68"/>
      <c r="EX1151" s="68"/>
      <c r="EY1151" s="68"/>
      <c r="EZ1151" s="68"/>
      <c r="FA1151" s="68"/>
      <c r="FB1151" s="68"/>
      <c r="FC1151" s="68"/>
      <c r="FD1151" s="68"/>
      <c r="FE1151" s="68"/>
      <c r="FF1151" s="68"/>
      <c r="FG1151" s="68"/>
      <c r="FH1151" s="68"/>
      <c r="FI1151" s="68"/>
      <c r="FJ1151" s="68"/>
      <c r="FK1151" s="68"/>
      <c r="FL1151" s="68"/>
      <c r="FM1151" s="68"/>
      <c r="FN1151" s="68"/>
      <c r="FO1151" s="68"/>
      <c r="FP1151" s="68"/>
      <c r="FQ1151" s="68"/>
      <c r="FR1151" s="68"/>
      <c r="FS1151" s="68"/>
      <c r="FT1151" s="68"/>
      <c r="FU1151" s="68"/>
      <c r="FV1151" s="68"/>
      <c r="FW1151" s="68"/>
      <c r="FX1151" s="68"/>
      <c r="FY1151" s="68"/>
      <c r="FZ1151" s="68"/>
      <c r="GA1151" s="68"/>
      <c r="GB1151" s="68"/>
      <c r="GC1151" s="68"/>
      <c r="GD1151" s="68"/>
      <c r="GE1151" s="68"/>
      <c r="GF1151" s="68"/>
      <c r="GG1151" s="68"/>
      <c r="GH1151" s="68"/>
      <c r="GI1151" s="68"/>
      <c r="GJ1151" s="68"/>
      <c r="GK1151" s="68"/>
      <c r="GL1151" s="68"/>
      <c r="GM1151" s="68"/>
      <c r="GN1151" s="68"/>
      <c r="GO1151" s="68"/>
      <c r="GP1151" s="68"/>
      <c r="GQ1151" s="68"/>
      <c r="GR1151" s="68"/>
      <c r="GS1151" s="68"/>
      <c r="GT1151" s="68"/>
      <c r="GU1151" s="68"/>
      <c r="GV1151" s="68"/>
      <c r="GW1151" s="68"/>
      <c r="GX1151" s="68"/>
      <c r="GY1151" s="68"/>
      <c r="GZ1151" s="68"/>
      <c r="HA1151" s="68"/>
      <c r="HB1151" s="68"/>
      <c r="HC1151" s="68"/>
      <c r="HD1151" s="68"/>
      <c r="HE1151" s="68"/>
      <c r="HF1151" s="68"/>
      <c r="HG1151" s="68"/>
      <c r="HH1151" s="68"/>
      <c r="HI1151" s="68"/>
      <c r="HJ1151" s="68"/>
      <c r="HK1151" s="68"/>
      <c r="HL1151" s="68"/>
      <c r="HM1151" s="68"/>
      <c r="HN1151" s="68"/>
      <c r="HO1151" s="68"/>
      <c r="HP1151" s="68"/>
      <c r="HQ1151" s="68"/>
      <c r="HR1151" s="68"/>
      <c r="HS1151" s="68"/>
      <c r="HT1151" s="68"/>
      <c r="HU1151" s="68"/>
      <c r="HV1151" s="68"/>
      <c r="HW1151" s="68"/>
      <c r="HX1151" s="68"/>
      <c r="HY1151" s="68"/>
      <c r="HZ1151" s="68"/>
      <c r="IA1151" s="68"/>
      <c r="IB1151" s="68"/>
      <c r="IC1151" s="68"/>
      <c r="ID1151" s="68"/>
      <c r="IE1151" s="68"/>
      <c r="IF1151" s="68"/>
      <c r="IG1151" s="68"/>
      <c r="IH1151" s="68"/>
      <c r="II1151" s="68"/>
      <c r="IJ1151" s="68"/>
      <c r="IK1151" s="68"/>
      <c r="IL1151" s="68"/>
      <c r="IM1151" s="68"/>
      <c r="IN1151" s="68"/>
      <c r="IO1151" s="68"/>
      <c r="IP1151" s="68"/>
      <c r="IQ1151" s="68"/>
      <c r="IR1151" s="68"/>
      <c r="IS1151" s="68"/>
      <c r="IT1151" s="68"/>
      <c r="IU1151" s="68"/>
      <c r="IV1151" s="68"/>
      <c r="IW1151" s="68"/>
      <c r="IX1151" s="68"/>
      <c r="IY1151" s="68"/>
      <c r="IZ1151" s="68"/>
      <c r="JA1151" s="68"/>
      <c r="JB1151" s="68"/>
      <c r="JC1151" s="68"/>
      <c r="JD1151" s="68"/>
      <c r="JE1151" s="68"/>
      <c r="JF1151" s="68"/>
      <c r="JG1151" s="68"/>
      <c r="JH1151" s="68"/>
      <c r="JI1151" s="68"/>
      <c r="JJ1151" s="68"/>
      <c r="JK1151" s="68"/>
      <c r="JL1151" s="68"/>
      <c r="JM1151" s="68"/>
      <c r="JN1151" s="68"/>
      <c r="JO1151" s="68"/>
      <c r="JP1151" s="68"/>
      <c r="JQ1151" s="68"/>
      <c r="JR1151" s="68"/>
      <c r="JS1151" s="68"/>
      <c r="JT1151" s="68"/>
      <c r="JU1151" s="68"/>
      <c r="JV1151" s="68"/>
      <c r="JW1151" s="68"/>
      <c r="JX1151" s="68"/>
      <c r="JY1151" s="68"/>
      <c r="JZ1151" s="68"/>
      <c r="KA1151" s="68"/>
      <c r="KB1151" s="68"/>
      <c r="KC1151" s="68"/>
      <c r="KD1151" s="68"/>
      <c r="KE1151" s="68"/>
      <c r="KF1151" s="68"/>
      <c r="KG1151" s="68"/>
      <c r="KH1151" s="68"/>
      <c r="KI1151" s="68"/>
      <c r="KJ1151" s="68"/>
      <c r="KK1151" s="68"/>
      <c r="KL1151" s="68"/>
      <c r="KM1151" s="68"/>
      <c r="KN1151" s="68"/>
      <c r="KO1151" s="68"/>
      <c r="KP1151" s="68"/>
      <c r="KQ1151" s="68"/>
      <c r="KR1151" s="68"/>
      <c r="KS1151" s="68"/>
      <c r="KT1151" s="68"/>
      <c r="KU1151" s="68"/>
      <c r="KV1151" s="68"/>
      <c r="KW1151" s="68"/>
      <c r="KX1151" s="68"/>
      <c r="KY1151" s="68"/>
      <c r="KZ1151" s="68"/>
      <c r="LA1151" s="68"/>
      <c r="LB1151" s="68"/>
      <c r="LC1151" s="68"/>
      <c r="LD1151" s="68"/>
      <c r="LE1151" s="68"/>
      <c r="LF1151" s="68"/>
      <c r="LG1151" s="68"/>
      <c r="LH1151" s="68"/>
      <c r="LI1151" s="68"/>
      <c r="LJ1151" s="68"/>
      <c r="LK1151" s="68"/>
      <c r="LL1151" s="68"/>
      <c r="LM1151" s="68"/>
      <c r="LN1151" s="68"/>
      <c r="LO1151" s="68"/>
      <c r="LP1151" s="68"/>
      <c r="LQ1151" s="68"/>
      <c r="LR1151" s="68"/>
      <c r="LS1151" s="68"/>
      <c r="LT1151" s="68"/>
      <c r="LU1151" s="68"/>
      <c r="LV1151" s="68"/>
      <c r="LW1151" s="68"/>
      <c r="LX1151" s="68"/>
      <c r="LY1151" s="68"/>
      <c r="LZ1151" s="68"/>
      <c r="MA1151" s="68"/>
      <c r="MB1151" s="68"/>
      <c r="MC1151" s="68"/>
      <c r="MD1151" s="68"/>
      <c r="ME1151" s="68"/>
      <c r="MF1151" s="68"/>
      <c r="MG1151" s="68"/>
      <c r="MH1151" s="68"/>
      <c r="MI1151" s="68"/>
      <c r="MJ1151" s="68"/>
      <c r="MK1151" s="68"/>
      <c r="ML1151" s="68"/>
      <c r="MM1151" s="68"/>
      <c r="MN1151" s="68"/>
      <c r="MO1151" s="68"/>
      <c r="MP1151" s="68"/>
      <c r="MQ1151" s="68"/>
      <c r="MR1151" s="68"/>
      <c r="MS1151" s="68"/>
      <c r="MT1151" s="68"/>
      <c r="MU1151" s="68"/>
      <c r="MV1151" s="68"/>
      <c r="MW1151" s="68"/>
      <c r="MX1151" s="68"/>
      <c r="MY1151" s="68"/>
      <c r="MZ1151" s="68"/>
      <c r="NA1151" s="68"/>
      <c r="NB1151" s="68"/>
      <c r="NC1151" s="68"/>
      <c r="ND1151" s="68"/>
      <c r="NE1151" s="68"/>
      <c r="NF1151" s="68"/>
      <c r="NG1151" s="68"/>
      <c r="NH1151" s="68"/>
      <c r="NI1151" s="68"/>
      <c r="NJ1151" s="68"/>
      <c r="NK1151" s="68"/>
      <c r="NL1151" s="68"/>
      <c r="NM1151" s="68"/>
      <c r="NN1151" s="68"/>
      <c r="NO1151" s="68"/>
      <c r="NP1151" s="68"/>
      <c r="NQ1151" s="68"/>
      <c r="NR1151" s="68"/>
      <c r="NS1151" s="68"/>
      <c r="NT1151" s="68"/>
      <c r="NU1151" s="68"/>
      <c r="NV1151" s="68"/>
      <c r="NW1151" s="68"/>
      <c r="NX1151" s="68"/>
      <c r="NY1151" s="68"/>
      <c r="NZ1151" s="68"/>
      <c r="OA1151" s="68"/>
      <c r="OB1151" s="68"/>
      <c r="OC1151" s="68"/>
      <c r="OD1151" s="68"/>
      <c r="OE1151" s="68"/>
      <c r="OF1151" s="68"/>
      <c r="OG1151" s="68"/>
      <c r="OH1151" s="68"/>
      <c r="OI1151" s="68"/>
      <c r="OJ1151" s="68"/>
      <c r="OK1151" s="68"/>
      <c r="OL1151" s="68"/>
      <c r="OM1151" s="68"/>
      <c r="ON1151" s="68"/>
      <c r="OO1151" s="68"/>
      <c r="OP1151" s="68"/>
      <c r="OQ1151" s="68"/>
      <c r="OR1151" s="68"/>
      <c r="OS1151" s="68"/>
      <c r="OT1151" s="68"/>
      <c r="OU1151" s="68"/>
      <c r="OV1151" s="68"/>
      <c r="OW1151" s="68"/>
      <c r="OX1151" s="68"/>
      <c r="OY1151" s="68"/>
      <c r="OZ1151" s="68"/>
      <c r="PA1151" s="68"/>
      <c r="PB1151" s="68"/>
      <c r="PC1151" s="68"/>
      <c r="PD1151" s="68"/>
      <c r="PE1151" s="68"/>
      <c r="PF1151" s="68"/>
      <c r="PG1151" s="68"/>
      <c r="PH1151" s="68"/>
      <c r="PI1151" s="68"/>
      <c r="PJ1151" s="68"/>
      <c r="PK1151" s="68"/>
      <c r="PL1151" s="68"/>
      <c r="PM1151" s="68"/>
      <c r="PN1151" s="68"/>
      <c r="PO1151" s="68"/>
      <c r="PP1151" s="68"/>
      <c r="PQ1151" s="68"/>
      <c r="PR1151" s="68"/>
      <c r="PS1151" s="68"/>
      <c r="PT1151" s="68"/>
      <c r="PU1151" s="68"/>
      <c r="PV1151" s="68"/>
      <c r="PW1151" s="68"/>
      <c r="PX1151" s="68"/>
      <c r="PY1151" s="68"/>
      <c r="PZ1151" s="68"/>
      <c r="QA1151" s="68"/>
      <c r="QB1151" s="68"/>
      <c r="QC1151" s="68"/>
      <c r="QD1151" s="68"/>
      <c r="QE1151" s="68"/>
      <c r="QF1151" s="68"/>
      <c r="QG1151" s="68"/>
      <c r="QH1151" s="68"/>
      <c r="QI1151" s="68"/>
      <c r="QJ1151" s="68"/>
      <c r="QK1151" s="68"/>
      <c r="QL1151" s="68"/>
      <c r="QM1151" s="68"/>
      <c r="QN1151" s="68"/>
      <c r="QO1151" s="68"/>
      <c r="QP1151" s="68"/>
      <c r="QQ1151" s="68"/>
      <c r="QR1151" s="68"/>
      <c r="QS1151" s="68"/>
      <c r="QT1151" s="68"/>
      <c r="QU1151" s="68"/>
      <c r="QV1151" s="68"/>
      <c r="QW1151" s="68"/>
      <c r="QX1151" s="68"/>
      <c r="QY1151" s="68"/>
      <c r="QZ1151" s="68"/>
      <c r="RA1151" s="68"/>
      <c r="RB1151" s="68"/>
      <c r="RC1151" s="68"/>
      <c r="RD1151" s="68"/>
      <c r="RE1151" s="68"/>
      <c r="RF1151" s="68"/>
      <c r="RG1151" s="68"/>
      <c r="RH1151" s="68"/>
      <c r="RI1151" s="68"/>
      <c r="RJ1151" s="68"/>
      <c r="RK1151" s="68"/>
      <c r="RL1151" s="68"/>
      <c r="RM1151" s="68"/>
      <c r="RN1151" s="68"/>
      <c r="RO1151" s="68"/>
      <c r="RP1151" s="68"/>
      <c r="RQ1151" s="68"/>
      <c r="RR1151" s="68"/>
      <c r="RS1151" s="68"/>
      <c r="RT1151" s="68"/>
      <c r="RU1151" s="68"/>
      <c r="RV1151" s="68"/>
      <c r="RW1151" s="68"/>
      <c r="RX1151" s="68"/>
      <c r="RY1151" s="68"/>
      <c r="RZ1151" s="68"/>
      <c r="SA1151" s="68"/>
      <c r="SB1151" s="68"/>
      <c r="SC1151" s="68"/>
      <c r="SD1151" s="68"/>
      <c r="SE1151" s="68"/>
      <c r="SF1151" s="68"/>
      <c r="SG1151" s="68"/>
      <c r="SH1151" s="68"/>
      <c r="SI1151" s="68"/>
      <c r="SJ1151" s="68"/>
      <c r="SK1151" s="68"/>
      <c r="SL1151" s="68"/>
      <c r="SM1151" s="68"/>
      <c r="SN1151" s="68"/>
      <c r="SO1151" s="68"/>
      <c r="SP1151" s="68"/>
      <c r="SQ1151" s="68"/>
      <c r="SR1151" s="68"/>
      <c r="SS1151" s="68"/>
      <c r="ST1151" s="68"/>
      <c r="SU1151" s="68"/>
      <c r="SV1151" s="68"/>
      <c r="SW1151" s="68"/>
      <c r="SX1151" s="68"/>
    </row>
    <row r="1152" spans="1:518" ht="16.5" customHeight="1" x14ac:dyDescent="0.2">
      <c r="A1152" s="20">
        <v>544</v>
      </c>
      <c r="B1152" s="20" t="s">
        <v>62</v>
      </c>
      <c r="C1152" s="20" t="s">
        <v>936</v>
      </c>
      <c r="D1152" s="20" t="s">
        <v>38</v>
      </c>
      <c r="E1152" s="20" t="s">
        <v>1340</v>
      </c>
      <c r="F1152" s="22" t="s">
        <v>954</v>
      </c>
      <c r="G1152" s="20" t="s">
        <v>25</v>
      </c>
      <c r="H1152" s="20" t="s">
        <v>26</v>
      </c>
      <c r="I1152" s="20" t="s">
        <v>81</v>
      </c>
      <c r="J1152" s="22" t="s">
        <v>936</v>
      </c>
      <c r="K1152" s="20"/>
      <c r="L1152" s="20"/>
      <c r="M1152" s="20"/>
      <c r="N1152" s="20"/>
      <c r="O1152" s="23"/>
      <c r="P1152" s="23">
        <v>18168000</v>
      </c>
      <c r="Q1152" s="24">
        <v>1</v>
      </c>
      <c r="R1152" s="25">
        <v>45901</v>
      </c>
      <c r="S1152" s="20" t="s">
        <v>83</v>
      </c>
      <c r="T1152" s="26">
        <f t="shared" si="19"/>
        <v>18168000</v>
      </c>
      <c r="U1152" s="27" t="s">
        <v>100</v>
      </c>
      <c r="V1152" s="27" t="s">
        <v>100</v>
      </c>
      <c r="W1152" s="68"/>
      <c r="X1152" s="68"/>
      <c r="Y1152" s="68"/>
      <c r="Z1152" s="68"/>
      <c r="AA1152" s="68"/>
      <c r="AB1152" s="68"/>
      <c r="AC1152" s="68"/>
      <c r="AD1152" s="68"/>
      <c r="AE1152" s="68"/>
      <c r="AF1152" s="68"/>
      <c r="AG1152" s="68"/>
      <c r="AH1152" s="68"/>
      <c r="AI1152" s="68"/>
      <c r="AJ1152" s="68"/>
      <c r="AK1152" s="68"/>
      <c r="AL1152" s="68"/>
      <c r="AM1152" s="68"/>
      <c r="AN1152" s="68"/>
      <c r="AO1152" s="68"/>
      <c r="AP1152" s="68"/>
      <c r="AQ1152" s="68"/>
      <c r="AR1152" s="68"/>
      <c r="AS1152" s="68"/>
      <c r="AT1152" s="68"/>
      <c r="AU1152" s="68"/>
      <c r="AV1152" s="68"/>
      <c r="AW1152" s="68"/>
      <c r="AX1152" s="68"/>
      <c r="AY1152" s="68"/>
      <c r="AZ1152" s="68"/>
      <c r="BA1152" s="68"/>
      <c r="BB1152" s="68"/>
      <c r="BC1152" s="68"/>
      <c r="BD1152" s="68"/>
      <c r="BE1152" s="68"/>
      <c r="BF1152" s="68"/>
      <c r="BG1152" s="68"/>
      <c r="BH1152" s="68"/>
      <c r="BI1152" s="68"/>
      <c r="BJ1152" s="68"/>
      <c r="BK1152" s="68"/>
      <c r="BL1152" s="68"/>
      <c r="BM1152" s="68"/>
      <c r="BN1152" s="68"/>
      <c r="BO1152" s="68"/>
      <c r="BP1152" s="68"/>
      <c r="BQ1152" s="68"/>
      <c r="BR1152" s="68"/>
      <c r="BS1152" s="68"/>
      <c r="BT1152" s="68"/>
      <c r="BU1152" s="68"/>
      <c r="BV1152" s="68"/>
      <c r="BW1152" s="68"/>
      <c r="BX1152" s="68"/>
      <c r="BY1152" s="68"/>
      <c r="BZ1152" s="68"/>
      <c r="CA1152" s="68"/>
      <c r="CB1152" s="68"/>
      <c r="CC1152" s="68"/>
      <c r="CD1152" s="68"/>
      <c r="CE1152" s="68"/>
      <c r="CF1152" s="68"/>
      <c r="CG1152" s="68"/>
      <c r="CH1152" s="68"/>
      <c r="CI1152" s="68"/>
      <c r="CJ1152" s="68"/>
      <c r="CK1152" s="68"/>
      <c r="CL1152" s="68"/>
      <c r="CM1152" s="68"/>
      <c r="CN1152" s="68"/>
      <c r="CO1152" s="68"/>
      <c r="CP1152" s="68"/>
      <c r="CQ1152" s="68"/>
      <c r="CR1152" s="68"/>
      <c r="CS1152" s="68"/>
      <c r="CT1152" s="68"/>
      <c r="CU1152" s="68"/>
      <c r="CV1152" s="68"/>
      <c r="CW1152" s="68"/>
      <c r="CX1152" s="68"/>
      <c r="CY1152" s="68"/>
      <c r="CZ1152" s="68"/>
      <c r="DA1152" s="68"/>
      <c r="DB1152" s="68"/>
      <c r="DC1152" s="68"/>
      <c r="DD1152" s="68"/>
      <c r="DE1152" s="68"/>
      <c r="DF1152" s="68"/>
      <c r="DG1152" s="68"/>
      <c r="DH1152" s="68"/>
      <c r="DI1152" s="68"/>
      <c r="DJ1152" s="68"/>
      <c r="DK1152" s="68"/>
      <c r="DL1152" s="68"/>
      <c r="DM1152" s="68"/>
      <c r="DN1152" s="68"/>
      <c r="DO1152" s="68"/>
      <c r="DP1152" s="68"/>
      <c r="DQ1152" s="68"/>
      <c r="DR1152" s="68"/>
      <c r="DS1152" s="68"/>
      <c r="DT1152" s="68"/>
      <c r="DU1152" s="68"/>
      <c r="DV1152" s="68"/>
      <c r="DW1152" s="68"/>
      <c r="DX1152" s="68"/>
      <c r="DY1152" s="68"/>
      <c r="DZ1152" s="68"/>
      <c r="EA1152" s="68"/>
      <c r="EB1152" s="68"/>
      <c r="EC1152" s="68"/>
      <c r="ED1152" s="68"/>
      <c r="EE1152" s="68"/>
      <c r="EF1152" s="68"/>
      <c r="EG1152" s="68"/>
      <c r="EH1152" s="68"/>
      <c r="EI1152" s="68"/>
      <c r="EJ1152" s="68"/>
      <c r="EK1152" s="68"/>
      <c r="EL1152" s="68"/>
      <c r="EM1152" s="68"/>
      <c r="EN1152" s="68"/>
      <c r="EO1152" s="68"/>
      <c r="EP1152" s="68"/>
      <c r="EQ1152" s="68"/>
      <c r="ER1152" s="68"/>
      <c r="ES1152" s="68"/>
      <c r="ET1152" s="68"/>
      <c r="EU1152" s="68"/>
      <c r="EV1152" s="68"/>
      <c r="EW1152" s="68"/>
      <c r="EX1152" s="68"/>
      <c r="EY1152" s="68"/>
      <c r="EZ1152" s="68"/>
      <c r="FA1152" s="68"/>
      <c r="FB1152" s="68"/>
      <c r="FC1152" s="68"/>
      <c r="FD1152" s="68"/>
      <c r="FE1152" s="68"/>
      <c r="FF1152" s="68"/>
      <c r="FG1152" s="68"/>
      <c r="FH1152" s="68"/>
      <c r="FI1152" s="68"/>
      <c r="FJ1152" s="68"/>
      <c r="FK1152" s="68"/>
      <c r="FL1152" s="68"/>
      <c r="FM1152" s="68"/>
      <c r="FN1152" s="68"/>
      <c r="FO1152" s="68"/>
      <c r="FP1152" s="68"/>
      <c r="FQ1152" s="68"/>
      <c r="FR1152" s="68"/>
      <c r="FS1152" s="68"/>
      <c r="FT1152" s="68"/>
      <c r="FU1152" s="68"/>
      <c r="FV1152" s="68"/>
      <c r="FW1152" s="68"/>
      <c r="FX1152" s="68"/>
      <c r="FY1152" s="68"/>
      <c r="FZ1152" s="68"/>
      <c r="GA1152" s="68"/>
      <c r="GB1152" s="68"/>
      <c r="GC1152" s="68"/>
      <c r="GD1152" s="68"/>
      <c r="GE1152" s="68"/>
      <c r="GF1152" s="68"/>
      <c r="GG1152" s="68"/>
      <c r="GH1152" s="68"/>
      <c r="GI1152" s="68"/>
      <c r="GJ1152" s="68"/>
      <c r="GK1152" s="68"/>
      <c r="GL1152" s="68"/>
      <c r="GM1152" s="68"/>
      <c r="GN1152" s="68"/>
      <c r="GO1152" s="68"/>
      <c r="GP1152" s="68"/>
      <c r="GQ1152" s="68"/>
      <c r="GR1152" s="68"/>
      <c r="GS1152" s="68"/>
      <c r="GT1152" s="68"/>
      <c r="GU1152" s="68"/>
      <c r="GV1152" s="68"/>
      <c r="GW1152" s="68"/>
      <c r="GX1152" s="68"/>
      <c r="GY1152" s="68"/>
      <c r="GZ1152" s="68"/>
      <c r="HA1152" s="68"/>
      <c r="HB1152" s="68"/>
      <c r="HC1152" s="68"/>
      <c r="HD1152" s="68"/>
      <c r="HE1152" s="68"/>
      <c r="HF1152" s="68"/>
      <c r="HG1152" s="68"/>
      <c r="HH1152" s="68"/>
      <c r="HI1152" s="68"/>
      <c r="HJ1152" s="68"/>
      <c r="HK1152" s="68"/>
      <c r="HL1152" s="68"/>
      <c r="HM1152" s="68"/>
      <c r="HN1152" s="68"/>
      <c r="HO1152" s="68"/>
      <c r="HP1152" s="68"/>
      <c r="HQ1152" s="68"/>
      <c r="HR1152" s="68"/>
      <c r="HS1152" s="68"/>
      <c r="HT1152" s="68"/>
      <c r="HU1152" s="68"/>
      <c r="HV1152" s="68"/>
      <c r="HW1152" s="68"/>
      <c r="HX1152" s="68"/>
      <c r="HY1152" s="68"/>
      <c r="HZ1152" s="68"/>
      <c r="IA1152" s="68"/>
      <c r="IB1152" s="68"/>
      <c r="IC1152" s="68"/>
      <c r="ID1152" s="68"/>
      <c r="IE1152" s="68"/>
      <c r="IF1152" s="68"/>
      <c r="IG1152" s="68"/>
      <c r="IH1152" s="68"/>
      <c r="II1152" s="68"/>
      <c r="IJ1152" s="68"/>
      <c r="IK1152" s="68"/>
      <c r="IL1152" s="68"/>
      <c r="IM1152" s="68"/>
      <c r="IN1152" s="68"/>
      <c r="IO1152" s="68"/>
      <c r="IP1152" s="68"/>
      <c r="IQ1152" s="68"/>
      <c r="IR1152" s="68"/>
      <c r="IS1152" s="68"/>
      <c r="IT1152" s="68"/>
      <c r="IU1152" s="68"/>
      <c r="IV1152" s="68"/>
      <c r="IW1152" s="68"/>
      <c r="IX1152" s="68"/>
      <c r="IY1152" s="68"/>
      <c r="IZ1152" s="68"/>
      <c r="JA1152" s="68"/>
      <c r="JB1152" s="68"/>
      <c r="JC1152" s="68"/>
      <c r="JD1152" s="68"/>
      <c r="JE1152" s="68"/>
      <c r="JF1152" s="68"/>
      <c r="JG1152" s="68"/>
      <c r="JH1152" s="68"/>
      <c r="JI1152" s="68"/>
      <c r="JJ1152" s="68"/>
      <c r="JK1152" s="68"/>
      <c r="JL1152" s="68"/>
      <c r="JM1152" s="68"/>
      <c r="JN1152" s="68"/>
      <c r="JO1152" s="68"/>
      <c r="JP1152" s="68"/>
      <c r="JQ1152" s="68"/>
      <c r="JR1152" s="68"/>
      <c r="JS1152" s="68"/>
      <c r="JT1152" s="68"/>
      <c r="JU1152" s="68"/>
      <c r="JV1152" s="68"/>
      <c r="JW1152" s="68"/>
      <c r="JX1152" s="68"/>
      <c r="JY1152" s="68"/>
      <c r="JZ1152" s="68"/>
      <c r="KA1152" s="68"/>
      <c r="KB1152" s="68"/>
      <c r="KC1152" s="68"/>
      <c r="KD1152" s="68"/>
      <c r="KE1152" s="68"/>
      <c r="KF1152" s="68"/>
      <c r="KG1152" s="68"/>
      <c r="KH1152" s="68"/>
      <c r="KI1152" s="68"/>
      <c r="KJ1152" s="68"/>
      <c r="KK1152" s="68"/>
      <c r="KL1152" s="68"/>
      <c r="KM1152" s="68"/>
      <c r="KN1152" s="68"/>
      <c r="KO1152" s="68"/>
      <c r="KP1152" s="68"/>
      <c r="KQ1152" s="68"/>
      <c r="KR1152" s="68"/>
      <c r="KS1152" s="68"/>
      <c r="KT1152" s="68"/>
      <c r="KU1152" s="68"/>
      <c r="KV1152" s="68"/>
      <c r="KW1152" s="68"/>
      <c r="KX1152" s="68"/>
      <c r="KY1152" s="68"/>
      <c r="KZ1152" s="68"/>
      <c r="LA1152" s="68"/>
      <c r="LB1152" s="68"/>
      <c r="LC1152" s="68"/>
      <c r="LD1152" s="68"/>
      <c r="LE1152" s="68"/>
      <c r="LF1152" s="68"/>
      <c r="LG1152" s="68"/>
      <c r="LH1152" s="68"/>
      <c r="LI1152" s="68"/>
      <c r="LJ1152" s="68"/>
      <c r="LK1152" s="68"/>
      <c r="LL1152" s="68"/>
      <c r="LM1152" s="68"/>
      <c r="LN1152" s="68"/>
      <c r="LO1152" s="68"/>
      <c r="LP1152" s="68"/>
      <c r="LQ1152" s="68"/>
      <c r="LR1152" s="68"/>
      <c r="LS1152" s="68"/>
      <c r="LT1152" s="68"/>
      <c r="LU1152" s="68"/>
      <c r="LV1152" s="68"/>
      <c r="LW1152" s="68"/>
      <c r="LX1152" s="68"/>
      <c r="LY1152" s="68"/>
      <c r="LZ1152" s="68"/>
      <c r="MA1152" s="68"/>
      <c r="MB1152" s="68"/>
      <c r="MC1152" s="68"/>
      <c r="MD1152" s="68"/>
      <c r="ME1152" s="68"/>
      <c r="MF1152" s="68"/>
      <c r="MG1152" s="68"/>
      <c r="MH1152" s="68"/>
      <c r="MI1152" s="68"/>
      <c r="MJ1152" s="68"/>
      <c r="MK1152" s="68"/>
      <c r="ML1152" s="68"/>
      <c r="MM1152" s="68"/>
      <c r="MN1152" s="68"/>
      <c r="MO1152" s="68"/>
      <c r="MP1152" s="68"/>
      <c r="MQ1152" s="68"/>
      <c r="MR1152" s="68"/>
      <c r="MS1152" s="68"/>
      <c r="MT1152" s="68"/>
      <c r="MU1152" s="68"/>
      <c r="MV1152" s="68"/>
      <c r="MW1152" s="68"/>
      <c r="MX1152" s="68"/>
      <c r="MY1152" s="68"/>
      <c r="MZ1152" s="68"/>
      <c r="NA1152" s="68"/>
      <c r="NB1152" s="68"/>
      <c r="NC1152" s="68"/>
      <c r="ND1152" s="68"/>
      <c r="NE1152" s="68"/>
      <c r="NF1152" s="68"/>
      <c r="NG1152" s="68"/>
      <c r="NH1152" s="68"/>
      <c r="NI1152" s="68"/>
      <c r="NJ1152" s="68"/>
      <c r="NK1152" s="68"/>
      <c r="NL1152" s="68"/>
      <c r="NM1152" s="68"/>
      <c r="NN1152" s="68"/>
      <c r="NO1152" s="68"/>
      <c r="NP1152" s="68"/>
      <c r="NQ1152" s="68"/>
      <c r="NR1152" s="68"/>
      <c r="NS1152" s="68"/>
      <c r="NT1152" s="68"/>
      <c r="NU1152" s="68"/>
      <c r="NV1152" s="68"/>
      <c r="NW1152" s="68"/>
      <c r="NX1152" s="68"/>
      <c r="NY1152" s="68"/>
      <c r="NZ1152" s="68"/>
      <c r="OA1152" s="68"/>
      <c r="OB1152" s="68"/>
      <c r="OC1152" s="68"/>
      <c r="OD1152" s="68"/>
      <c r="OE1152" s="68"/>
      <c r="OF1152" s="68"/>
      <c r="OG1152" s="68"/>
      <c r="OH1152" s="68"/>
      <c r="OI1152" s="68"/>
      <c r="OJ1152" s="68"/>
      <c r="OK1152" s="68"/>
      <c r="OL1152" s="68"/>
      <c r="OM1152" s="68"/>
      <c r="ON1152" s="68"/>
      <c r="OO1152" s="68"/>
      <c r="OP1152" s="68"/>
      <c r="OQ1152" s="68"/>
      <c r="OR1152" s="68"/>
      <c r="OS1152" s="68"/>
      <c r="OT1152" s="68"/>
      <c r="OU1152" s="68"/>
      <c r="OV1152" s="68"/>
      <c r="OW1152" s="68"/>
      <c r="OX1152" s="68"/>
      <c r="OY1152" s="68"/>
      <c r="OZ1152" s="68"/>
      <c r="PA1152" s="68"/>
      <c r="PB1152" s="68"/>
      <c r="PC1152" s="68"/>
      <c r="PD1152" s="68"/>
      <c r="PE1152" s="68"/>
      <c r="PF1152" s="68"/>
      <c r="PG1152" s="68"/>
      <c r="PH1152" s="68"/>
      <c r="PI1152" s="68"/>
      <c r="PJ1152" s="68"/>
      <c r="PK1152" s="68"/>
      <c r="PL1152" s="68"/>
      <c r="PM1152" s="68"/>
      <c r="PN1152" s="68"/>
      <c r="PO1152" s="68"/>
      <c r="PP1152" s="68"/>
      <c r="PQ1152" s="68"/>
      <c r="PR1152" s="68"/>
      <c r="PS1152" s="68"/>
      <c r="PT1152" s="68"/>
      <c r="PU1152" s="68"/>
      <c r="PV1152" s="68"/>
      <c r="PW1152" s="68"/>
      <c r="PX1152" s="68"/>
      <c r="PY1152" s="68"/>
      <c r="PZ1152" s="68"/>
      <c r="QA1152" s="68"/>
      <c r="QB1152" s="68"/>
      <c r="QC1152" s="68"/>
      <c r="QD1152" s="68"/>
      <c r="QE1152" s="68"/>
      <c r="QF1152" s="68"/>
      <c r="QG1152" s="68"/>
      <c r="QH1152" s="68"/>
      <c r="QI1152" s="68"/>
      <c r="QJ1152" s="68"/>
      <c r="QK1152" s="68"/>
      <c r="QL1152" s="68"/>
      <c r="QM1152" s="68"/>
      <c r="QN1152" s="68"/>
      <c r="QO1152" s="68"/>
      <c r="QP1152" s="68"/>
      <c r="QQ1152" s="68"/>
      <c r="QR1152" s="68"/>
      <c r="QS1152" s="68"/>
      <c r="QT1152" s="68"/>
      <c r="QU1152" s="68"/>
      <c r="QV1152" s="68"/>
      <c r="QW1152" s="68"/>
      <c r="QX1152" s="68"/>
      <c r="QY1152" s="68"/>
      <c r="QZ1152" s="68"/>
      <c r="RA1152" s="68"/>
      <c r="RB1152" s="68"/>
      <c r="RC1152" s="68"/>
      <c r="RD1152" s="68"/>
      <c r="RE1152" s="68"/>
      <c r="RF1152" s="68"/>
      <c r="RG1152" s="68"/>
      <c r="RH1152" s="68"/>
      <c r="RI1152" s="68"/>
      <c r="RJ1152" s="68"/>
      <c r="RK1152" s="68"/>
      <c r="RL1152" s="68"/>
      <c r="RM1152" s="68"/>
      <c r="RN1152" s="68"/>
      <c r="RO1152" s="68"/>
      <c r="RP1152" s="68"/>
      <c r="RQ1152" s="68"/>
      <c r="RR1152" s="68"/>
      <c r="RS1152" s="68"/>
      <c r="RT1152" s="68"/>
      <c r="RU1152" s="68"/>
      <c r="RV1152" s="68"/>
      <c r="RW1152" s="68"/>
      <c r="RX1152" s="68"/>
      <c r="RY1152" s="68"/>
      <c r="RZ1152" s="68"/>
      <c r="SA1152" s="68"/>
      <c r="SB1152" s="68"/>
      <c r="SC1152" s="68"/>
      <c r="SD1152" s="68"/>
      <c r="SE1152" s="68"/>
      <c r="SF1152" s="68"/>
      <c r="SG1152" s="68"/>
      <c r="SH1152" s="68"/>
      <c r="SI1152" s="68"/>
      <c r="SJ1152" s="68"/>
      <c r="SK1152" s="68"/>
      <c r="SL1152" s="68"/>
      <c r="SM1152" s="68"/>
      <c r="SN1152" s="68"/>
      <c r="SO1152" s="68"/>
      <c r="SP1152" s="68"/>
      <c r="SQ1152" s="68"/>
      <c r="SR1152" s="68"/>
      <c r="SS1152" s="68"/>
      <c r="ST1152" s="68"/>
      <c r="SU1152" s="68"/>
      <c r="SV1152" s="68"/>
      <c r="SW1152" s="68"/>
      <c r="SX1152" s="68"/>
    </row>
    <row r="1153" spans="1:518" ht="16.5" customHeight="1" x14ac:dyDescent="0.2">
      <c r="A1153" s="20">
        <v>545</v>
      </c>
      <c r="B1153" s="20" t="s">
        <v>62</v>
      </c>
      <c r="C1153" s="20" t="s">
        <v>936</v>
      </c>
      <c r="D1153" s="20" t="s">
        <v>38</v>
      </c>
      <c r="E1153" s="20" t="s">
        <v>1340</v>
      </c>
      <c r="F1153" s="22" t="s">
        <v>954</v>
      </c>
      <c r="G1153" s="20" t="s">
        <v>25</v>
      </c>
      <c r="H1153" s="20" t="s">
        <v>26</v>
      </c>
      <c r="I1153" s="20" t="s">
        <v>81</v>
      </c>
      <c r="J1153" s="22" t="s">
        <v>936</v>
      </c>
      <c r="K1153" s="20"/>
      <c r="L1153" s="20"/>
      <c r="M1153" s="20"/>
      <c r="N1153" s="20"/>
      <c r="O1153" s="23"/>
      <c r="P1153" s="23">
        <v>18168000</v>
      </c>
      <c r="Q1153" s="24">
        <v>1</v>
      </c>
      <c r="R1153" s="25">
        <v>45931</v>
      </c>
      <c r="S1153" s="20" t="s">
        <v>83</v>
      </c>
      <c r="T1153" s="26">
        <f t="shared" si="19"/>
        <v>18168000</v>
      </c>
      <c r="U1153" s="27" t="s">
        <v>100</v>
      </c>
      <c r="V1153" s="27" t="s">
        <v>100</v>
      </c>
      <c r="W1153" s="68"/>
      <c r="X1153" s="68"/>
      <c r="Y1153" s="68"/>
      <c r="Z1153" s="68"/>
      <c r="AA1153" s="68"/>
      <c r="AB1153" s="68"/>
      <c r="AC1153" s="68"/>
      <c r="AD1153" s="68"/>
      <c r="AE1153" s="68"/>
      <c r="AF1153" s="68"/>
      <c r="AG1153" s="68"/>
      <c r="AH1153" s="68"/>
      <c r="AI1153" s="68"/>
      <c r="AJ1153" s="68"/>
      <c r="AK1153" s="68"/>
      <c r="AL1153" s="68"/>
      <c r="AM1153" s="68"/>
      <c r="AN1153" s="68"/>
      <c r="AO1153" s="68"/>
      <c r="AP1153" s="68"/>
      <c r="AQ1153" s="68"/>
      <c r="AR1153" s="68"/>
      <c r="AS1153" s="68"/>
      <c r="AT1153" s="68"/>
      <c r="AU1153" s="68"/>
      <c r="AV1153" s="68"/>
      <c r="AW1153" s="68"/>
      <c r="AX1153" s="68"/>
      <c r="AY1153" s="68"/>
      <c r="AZ1153" s="68"/>
      <c r="BA1153" s="68"/>
      <c r="BB1153" s="68"/>
      <c r="BC1153" s="68"/>
      <c r="BD1153" s="68"/>
      <c r="BE1153" s="68"/>
      <c r="BF1153" s="68"/>
      <c r="BG1153" s="68"/>
      <c r="BH1153" s="68"/>
      <c r="BI1153" s="68"/>
      <c r="BJ1153" s="68"/>
      <c r="BK1153" s="68"/>
      <c r="BL1153" s="68"/>
      <c r="BM1153" s="68"/>
      <c r="BN1153" s="68"/>
      <c r="BO1153" s="68"/>
      <c r="BP1153" s="68"/>
      <c r="BQ1153" s="68"/>
      <c r="BR1153" s="68"/>
      <c r="BS1153" s="68"/>
      <c r="BT1153" s="68"/>
      <c r="BU1153" s="68"/>
      <c r="BV1153" s="68"/>
      <c r="BW1153" s="68"/>
      <c r="BX1153" s="68"/>
      <c r="BY1153" s="68"/>
      <c r="BZ1153" s="68"/>
      <c r="CA1153" s="68"/>
      <c r="CB1153" s="68"/>
      <c r="CC1153" s="68"/>
      <c r="CD1153" s="68"/>
      <c r="CE1153" s="68"/>
      <c r="CF1153" s="68"/>
      <c r="CG1153" s="68"/>
      <c r="CH1153" s="68"/>
      <c r="CI1153" s="68"/>
      <c r="CJ1153" s="68"/>
      <c r="CK1153" s="68"/>
      <c r="CL1153" s="68"/>
      <c r="CM1153" s="68"/>
      <c r="CN1153" s="68"/>
      <c r="CO1153" s="68"/>
      <c r="CP1153" s="68"/>
      <c r="CQ1153" s="68"/>
      <c r="CR1153" s="68"/>
      <c r="CS1153" s="68"/>
      <c r="CT1153" s="68"/>
      <c r="CU1153" s="68"/>
      <c r="CV1153" s="68"/>
      <c r="CW1153" s="68"/>
      <c r="CX1153" s="68"/>
      <c r="CY1153" s="68"/>
      <c r="CZ1153" s="68"/>
      <c r="DA1153" s="68"/>
      <c r="DB1153" s="68"/>
      <c r="DC1153" s="68"/>
      <c r="DD1153" s="68"/>
      <c r="DE1153" s="68"/>
      <c r="DF1153" s="68"/>
      <c r="DG1153" s="68"/>
      <c r="DH1153" s="68"/>
      <c r="DI1153" s="68"/>
      <c r="DJ1153" s="68"/>
      <c r="DK1153" s="68"/>
      <c r="DL1153" s="68"/>
      <c r="DM1153" s="68"/>
      <c r="DN1153" s="68"/>
      <c r="DO1153" s="68"/>
      <c r="DP1153" s="68"/>
      <c r="DQ1153" s="68"/>
      <c r="DR1153" s="68"/>
      <c r="DS1153" s="68"/>
      <c r="DT1153" s="68"/>
      <c r="DU1153" s="68"/>
      <c r="DV1153" s="68"/>
      <c r="DW1153" s="68"/>
      <c r="DX1153" s="68"/>
      <c r="DY1153" s="68"/>
      <c r="DZ1153" s="68"/>
      <c r="EA1153" s="68"/>
      <c r="EB1153" s="68"/>
      <c r="EC1153" s="68"/>
      <c r="ED1153" s="68"/>
      <c r="EE1153" s="68"/>
      <c r="EF1153" s="68"/>
      <c r="EG1153" s="68"/>
      <c r="EH1153" s="68"/>
      <c r="EI1153" s="68"/>
      <c r="EJ1153" s="68"/>
      <c r="EK1153" s="68"/>
      <c r="EL1153" s="68"/>
      <c r="EM1153" s="68"/>
      <c r="EN1153" s="68"/>
      <c r="EO1153" s="68"/>
      <c r="EP1153" s="68"/>
      <c r="EQ1153" s="68"/>
      <c r="ER1153" s="68"/>
      <c r="ES1153" s="68"/>
      <c r="ET1153" s="68"/>
      <c r="EU1153" s="68"/>
      <c r="EV1153" s="68"/>
      <c r="EW1153" s="68"/>
      <c r="EX1153" s="68"/>
      <c r="EY1153" s="68"/>
      <c r="EZ1153" s="68"/>
      <c r="FA1153" s="68"/>
      <c r="FB1153" s="68"/>
      <c r="FC1153" s="68"/>
      <c r="FD1153" s="68"/>
      <c r="FE1153" s="68"/>
      <c r="FF1153" s="68"/>
      <c r="FG1153" s="68"/>
      <c r="FH1153" s="68"/>
      <c r="FI1153" s="68"/>
      <c r="FJ1153" s="68"/>
      <c r="FK1153" s="68"/>
      <c r="FL1153" s="68"/>
      <c r="FM1153" s="68"/>
      <c r="FN1153" s="68"/>
      <c r="FO1153" s="68"/>
      <c r="FP1153" s="68"/>
      <c r="FQ1153" s="68"/>
      <c r="FR1153" s="68"/>
      <c r="FS1153" s="68"/>
      <c r="FT1153" s="68"/>
      <c r="FU1153" s="68"/>
      <c r="FV1153" s="68"/>
      <c r="FW1153" s="68"/>
      <c r="FX1153" s="68"/>
      <c r="FY1153" s="68"/>
      <c r="FZ1153" s="68"/>
      <c r="GA1153" s="68"/>
      <c r="GB1153" s="68"/>
      <c r="GC1153" s="68"/>
      <c r="GD1153" s="68"/>
      <c r="GE1153" s="68"/>
      <c r="GF1153" s="68"/>
      <c r="GG1153" s="68"/>
      <c r="GH1153" s="68"/>
      <c r="GI1153" s="68"/>
      <c r="GJ1153" s="68"/>
      <c r="GK1153" s="68"/>
      <c r="GL1153" s="68"/>
      <c r="GM1153" s="68"/>
      <c r="GN1153" s="68"/>
      <c r="GO1153" s="68"/>
      <c r="GP1153" s="68"/>
      <c r="GQ1153" s="68"/>
      <c r="GR1153" s="68"/>
      <c r="GS1153" s="68"/>
      <c r="GT1153" s="68"/>
      <c r="GU1153" s="68"/>
      <c r="GV1153" s="68"/>
      <c r="GW1153" s="68"/>
      <c r="GX1153" s="68"/>
      <c r="GY1153" s="68"/>
      <c r="GZ1153" s="68"/>
      <c r="HA1153" s="68"/>
      <c r="HB1153" s="68"/>
      <c r="HC1153" s="68"/>
      <c r="HD1153" s="68"/>
      <c r="HE1153" s="68"/>
      <c r="HF1153" s="68"/>
      <c r="HG1153" s="68"/>
      <c r="HH1153" s="68"/>
      <c r="HI1153" s="68"/>
      <c r="HJ1153" s="68"/>
      <c r="HK1153" s="68"/>
      <c r="HL1153" s="68"/>
      <c r="HM1153" s="68"/>
      <c r="HN1153" s="68"/>
      <c r="HO1153" s="68"/>
      <c r="HP1153" s="68"/>
      <c r="HQ1153" s="68"/>
      <c r="HR1153" s="68"/>
      <c r="HS1153" s="68"/>
      <c r="HT1153" s="68"/>
      <c r="HU1153" s="68"/>
      <c r="HV1153" s="68"/>
      <c r="HW1153" s="68"/>
      <c r="HX1153" s="68"/>
      <c r="HY1153" s="68"/>
      <c r="HZ1153" s="68"/>
      <c r="IA1153" s="68"/>
      <c r="IB1153" s="68"/>
      <c r="IC1153" s="68"/>
      <c r="ID1153" s="68"/>
      <c r="IE1153" s="68"/>
      <c r="IF1153" s="68"/>
      <c r="IG1153" s="68"/>
      <c r="IH1153" s="68"/>
      <c r="II1153" s="68"/>
      <c r="IJ1153" s="68"/>
      <c r="IK1153" s="68"/>
      <c r="IL1153" s="68"/>
      <c r="IM1153" s="68"/>
      <c r="IN1153" s="68"/>
      <c r="IO1153" s="68"/>
      <c r="IP1153" s="68"/>
      <c r="IQ1153" s="68"/>
      <c r="IR1153" s="68"/>
      <c r="IS1153" s="68"/>
      <c r="IT1153" s="68"/>
      <c r="IU1153" s="68"/>
      <c r="IV1153" s="68"/>
      <c r="IW1153" s="68"/>
      <c r="IX1153" s="68"/>
      <c r="IY1153" s="68"/>
      <c r="IZ1153" s="68"/>
      <c r="JA1153" s="68"/>
      <c r="JB1153" s="68"/>
      <c r="JC1153" s="68"/>
      <c r="JD1153" s="68"/>
      <c r="JE1153" s="68"/>
      <c r="JF1153" s="68"/>
      <c r="JG1153" s="68"/>
      <c r="JH1153" s="68"/>
      <c r="JI1153" s="68"/>
      <c r="JJ1153" s="68"/>
      <c r="JK1153" s="68"/>
      <c r="JL1153" s="68"/>
      <c r="JM1153" s="68"/>
      <c r="JN1153" s="68"/>
      <c r="JO1153" s="68"/>
      <c r="JP1153" s="68"/>
      <c r="JQ1153" s="68"/>
      <c r="JR1153" s="68"/>
      <c r="JS1153" s="68"/>
      <c r="JT1153" s="68"/>
      <c r="JU1153" s="68"/>
      <c r="JV1153" s="68"/>
      <c r="JW1153" s="68"/>
      <c r="JX1153" s="68"/>
      <c r="JY1153" s="68"/>
      <c r="JZ1153" s="68"/>
      <c r="KA1153" s="68"/>
      <c r="KB1153" s="68"/>
      <c r="KC1153" s="68"/>
      <c r="KD1153" s="68"/>
      <c r="KE1153" s="68"/>
      <c r="KF1153" s="68"/>
      <c r="KG1153" s="68"/>
      <c r="KH1153" s="68"/>
      <c r="KI1153" s="68"/>
      <c r="KJ1153" s="68"/>
      <c r="KK1153" s="68"/>
      <c r="KL1153" s="68"/>
      <c r="KM1153" s="68"/>
      <c r="KN1153" s="68"/>
      <c r="KO1153" s="68"/>
      <c r="KP1153" s="68"/>
      <c r="KQ1153" s="68"/>
      <c r="KR1153" s="68"/>
      <c r="KS1153" s="68"/>
      <c r="KT1153" s="68"/>
      <c r="KU1153" s="68"/>
      <c r="KV1153" s="68"/>
      <c r="KW1153" s="68"/>
      <c r="KX1153" s="68"/>
      <c r="KY1153" s="68"/>
      <c r="KZ1153" s="68"/>
      <c r="LA1153" s="68"/>
      <c r="LB1153" s="68"/>
      <c r="LC1153" s="68"/>
      <c r="LD1153" s="68"/>
      <c r="LE1153" s="68"/>
      <c r="LF1153" s="68"/>
      <c r="LG1153" s="68"/>
      <c r="LH1153" s="68"/>
      <c r="LI1153" s="68"/>
      <c r="LJ1153" s="68"/>
      <c r="LK1153" s="68"/>
      <c r="LL1153" s="68"/>
      <c r="LM1153" s="68"/>
      <c r="LN1153" s="68"/>
      <c r="LO1153" s="68"/>
      <c r="LP1153" s="68"/>
      <c r="LQ1153" s="68"/>
      <c r="LR1153" s="68"/>
      <c r="LS1153" s="68"/>
      <c r="LT1153" s="68"/>
      <c r="LU1153" s="68"/>
      <c r="LV1153" s="68"/>
      <c r="LW1153" s="68"/>
      <c r="LX1153" s="68"/>
      <c r="LY1153" s="68"/>
      <c r="LZ1153" s="68"/>
      <c r="MA1153" s="68"/>
      <c r="MB1153" s="68"/>
      <c r="MC1153" s="68"/>
      <c r="MD1153" s="68"/>
      <c r="ME1153" s="68"/>
      <c r="MF1153" s="68"/>
      <c r="MG1153" s="68"/>
      <c r="MH1153" s="68"/>
      <c r="MI1153" s="68"/>
      <c r="MJ1153" s="68"/>
      <c r="MK1153" s="68"/>
      <c r="ML1153" s="68"/>
      <c r="MM1153" s="68"/>
      <c r="MN1153" s="68"/>
      <c r="MO1153" s="68"/>
      <c r="MP1153" s="68"/>
      <c r="MQ1153" s="68"/>
      <c r="MR1153" s="68"/>
      <c r="MS1153" s="68"/>
      <c r="MT1153" s="68"/>
      <c r="MU1153" s="68"/>
      <c r="MV1153" s="68"/>
      <c r="MW1153" s="68"/>
      <c r="MX1153" s="68"/>
      <c r="MY1153" s="68"/>
      <c r="MZ1153" s="68"/>
      <c r="NA1153" s="68"/>
      <c r="NB1153" s="68"/>
      <c r="NC1153" s="68"/>
      <c r="ND1153" s="68"/>
      <c r="NE1153" s="68"/>
      <c r="NF1153" s="68"/>
      <c r="NG1153" s="68"/>
      <c r="NH1153" s="68"/>
      <c r="NI1153" s="68"/>
      <c r="NJ1153" s="68"/>
      <c r="NK1153" s="68"/>
      <c r="NL1153" s="68"/>
      <c r="NM1153" s="68"/>
      <c r="NN1153" s="68"/>
      <c r="NO1153" s="68"/>
      <c r="NP1153" s="68"/>
      <c r="NQ1153" s="68"/>
      <c r="NR1153" s="68"/>
      <c r="NS1153" s="68"/>
      <c r="NT1153" s="68"/>
      <c r="NU1153" s="68"/>
      <c r="NV1153" s="68"/>
      <c r="NW1153" s="68"/>
      <c r="NX1153" s="68"/>
      <c r="NY1153" s="68"/>
      <c r="NZ1153" s="68"/>
      <c r="OA1153" s="68"/>
      <c r="OB1153" s="68"/>
      <c r="OC1153" s="68"/>
      <c r="OD1153" s="68"/>
      <c r="OE1153" s="68"/>
      <c r="OF1153" s="68"/>
      <c r="OG1153" s="68"/>
      <c r="OH1153" s="68"/>
      <c r="OI1153" s="68"/>
      <c r="OJ1153" s="68"/>
      <c r="OK1153" s="68"/>
      <c r="OL1153" s="68"/>
      <c r="OM1153" s="68"/>
      <c r="ON1153" s="68"/>
      <c r="OO1153" s="68"/>
      <c r="OP1153" s="68"/>
      <c r="OQ1153" s="68"/>
      <c r="OR1153" s="68"/>
      <c r="OS1153" s="68"/>
      <c r="OT1153" s="68"/>
      <c r="OU1153" s="68"/>
      <c r="OV1153" s="68"/>
      <c r="OW1153" s="68"/>
      <c r="OX1153" s="68"/>
      <c r="OY1153" s="68"/>
      <c r="OZ1153" s="68"/>
      <c r="PA1153" s="68"/>
      <c r="PB1153" s="68"/>
      <c r="PC1153" s="68"/>
      <c r="PD1153" s="68"/>
      <c r="PE1153" s="68"/>
      <c r="PF1153" s="68"/>
      <c r="PG1153" s="68"/>
      <c r="PH1153" s="68"/>
      <c r="PI1153" s="68"/>
      <c r="PJ1153" s="68"/>
      <c r="PK1153" s="68"/>
      <c r="PL1153" s="68"/>
      <c r="PM1153" s="68"/>
      <c r="PN1153" s="68"/>
      <c r="PO1153" s="68"/>
      <c r="PP1153" s="68"/>
      <c r="PQ1153" s="68"/>
      <c r="PR1153" s="68"/>
      <c r="PS1153" s="68"/>
      <c r="PT1153" s="68"/>
      <c r="PU1153" s="68"/>
      <c r="PV1153" s="68"/>
      <c r="PW1153" s="68"/>
      <c r="PX1153" s="68"/>
      <c r="PY1153" s="68"/>
      <c r="PZ1153" s="68"/>
      <c r="QA1153" s="68"/>
      <c r="QB1153" s="68"/>
      <c r="QC1153" s="68"/>
      <c r="QD1153" s="68"/>
      <c r="QE1153" s="68"/>
      <c r="QF1153" s="68"/>
      <c r="QG1153" s="68"/>
      <c r="QH1153" s="68"/>
      <c r="QI1153" s="68"/>
      <c r="QJ1153" s="68"/>
      <c r="QK1153" s="68"/>
      <c r="QL1153" s="68"/>
      <c r="QM1153" s="68"/>
      <c r="QN1153" s="68"/>
      <c r="QO1153" s="68"/>
      <c r="QP1153" s="68"/>
      <c r="QQ1153" s="68"/>
      <c r="QR1153" s="68"/>
      <c r="QS1153" s="68"/>
      <c r="QT1153" s="68"/>
      <c r="QU1153" s="68"/>
      <c r="QV1153" s="68"/>
      <c r="QW1153" s="68"/>
      <c r="QX1153" s="68"/>
      <c r="QY1153" s="68"/>
      <c r="QZ1153" s="68"/>
      <c r="RA1153" s="68"/>
      <c r="RB1153" s="68"/>
      <c r="RC1153" s="68"/>
      <c r="RD1153" s="68"/>
      <c r="RE1153" s="68"/>
      <c r="RF1153" s="68"/>
      <c r="RG1153" s="68"/>
      <c r="RH1153" s="68"/>
      <c r="RI1153" s="68"/>
      <c r="RJ1153" s="68"/>
      <c r="RK1153" s="68"/>
      <c r="RL1153" s="68"/>
      <c r="RM1153" s="68"/>
      <c r="RN1153" s="68"/>
      <c r="RO1153" s="68"/>
      <c r="RP1153" s="68"/>
      <c r="RQ1153" s="68"/>
      <c r="RR1153" s="68"/>
      <c r="RS1153" s="68"/>
      <c r="RT1153" s="68"/>
      <c r="RU1153" s="68"/>
      <c r="RV1153" s="68"/>
      <c r="RW1153" s="68"/>
      <c r="RX1153" s="68"/>
      <c r="RY1153" s="68"/>
      <c r="RZ1153" s="68"/>
      <c r="SA1153" s="68"/>
      <c r="SB1153" s="68"/>
      <c r="SC1153" s="68"/>
      <c r="SD1153" s="68"/>
      <c r="SE1153" s="68"/>
      <c r="SF1153" s="68"/>
      <c r="SG1153" s="68"/>
      <c r="SH1153" s="68"/>
      <c r="SI1153" s="68"/>
      <c r="SJ1153" s="68"/>
      <c r="SK1153" s="68"/>
      <c r="SL1153" s="68"/>
      <c r="SM1153" s="68"/>
      <c r="SN1153" s="68"/>
      <c r="SO1153" s="68"/>
      <c r="SP1153" s="68"/>
      <c r="SQ1153" s="68"/>
      <c r="SR1153" s="68"/>
      <c r="SS1153" s="68"/>
      <c r="ST1153" s="68"/>
      <c r="SU1153" s="68"/>
      <c r="SV1153" s="68"/>
      <c r="SW1153" s="68"/>
      <c r="SX1153" s="68"/>
    </row>
    <row r="1154" spans="1:518" ht="16.5" customHeight="1" x14ac:dyDescent="0.2">
      <c r="A1154" s="20">
        <v>546</v>
      </c>
      <c r="B1154" s="20" t="s">
        <v>62</v>
      </c>
      <c r="C1154" s="20" t="s">
        <v>936</v>
      </c>
      <c r="D1154" s="20" t="s">
        <v>38</v>
      </c>
      <c r="E1154" s="20" t="s">
        <v>1340</v>
      </c>
      <c r="F1154" s="22" t="s">
        <v>954</v>
      </c>
      <c r="G1154" s="20" t="s">
        <v>25</v>
      </c>
      <c r="H1154" s="20" t="s">
        <v>26</v>
      </c>
      <c r="I1154" s="20" t="s">
        <v>81</v>
      </c>
      <c r="J1154" s="22" t="s">
        <v>936</v>
      </c>
      <c r="K1154" s="20"/>
      <c r="L1154" s="20"/>
      <c r="M1154" s="20"/>
      <c r="N1154" s="20"/>
      <c r="O1154" s="23"/>
      <c r="P1154" s="23">
        <v>18168000</v>
      </c>
      <c r="Q1154" s="24">
        <v>1</v>
      </c>
      <c r="R1154" s="25">
        <v>45962</v>
      </c>
      <c r="S1154" s="20" t="s">
        <v>83</v>
      </c>
      <c r="T1154" s="26">
        <f t="shared" si="19"/>
        <v>18168000</v>
      </c>
      <c r="U1154" s="27" t="s">
        <v>100</v>
      </c>
      <c r="V1154" s="27" t="s">
        <v>100</v>
      </c>
      <c r="W1154" s="68"/>
      <c r="X1154" s="68"/>
      <c r="Y1154" s="68"/>
      <c r="Z1154" s="68"/>
      <c r="AA1154" s="68"/>
      <c r="AB1154" s="68"/>
      <c r="AC1154" s="68"/>
      <c r="AD1154" s="68"/>
      <c r="AE1154" s="68"/>
      <c r="AF1154" s="68"/>
      <c r="AG1154" s="68"/>
      <c r="AH1154" s="68"/>
      <c r="AI1154" s="68"/>
      <c r="AJ1154" s="68"/>
      <c r="AK1154" s="68"/>
      <c r="AL1154" s="68"/>
      <c r="AM1154" s="68"/>
      <c r="AN1154" s="68"/>
      <c r="AO1154" s="68"/>
      <c r="AP1154" s="68"/>
      <c r="AQ1154" s="68"/>
      <c r="AR1154" s="68"/>
      <c r="AS1154" s="68"/>
      <c r="AT1154" s="68"/>
      <c r="AU1154" s="68"/>
      <c r="AV1154" s="68"/>
      <c r="AW1154" s="68"/>
      <c r="AX1154" s="68"/>
      <c r="AY1154" s="68"/>
      <c r="AZ1154" s="68"/>
      <c r="BA1154" s="68"/>
      <c r="BB1154" s="68"/>
      <c r="BC1154" s="68"/>
      <c r="BD1154" s="68"/>
      <c r="BE1154" s="68"/>
      <c r="BF1154" s="68"/>
      <c r="BG1154" s="68"/>
      <c r="BH1154" s="68"/>
      <c r="BI1154" s="68"/>
      <c r="BJ1154" s="68"/>
      <c r="BK1154" s="68"/>
      <c r="BL1154" s="68"/>
      <c r="BM1154" s="68"/>
      <c r="BN1154" s="68"/>
      <c r="BO1154" s="68"/>
      <c r="BP1154" s="68"/>
      <c r="BQ1154" s="68"/>
      <c r="BR1154" s="68"/>
      <c r="BS1154" s="68"/>
      <c r="BT1154" s="68"/>
      <c r="BU1154" s="68"/>
      <c r="BV1154" s="68"/>
      <c r="BW1154" s="68"/>
      <c r="BX1154" s="68"/>
      <c r="BY1154" s="68"/>
      <c r="BZ1154" s="68"/>
      <c r="CA1154" s="68"/>
      <c r="CB1154" s="68"/>
      <c r="CC1154" s="68"/>
      <c r="CD1154" s="68"/>
      <c r="CE1154" s="68"/>
      <c r="CF1154" s="68"/>
      <c r="CG1154" s="68"/>
      <c r="CH1154" s="68"/>
      <c r="CI1154" s="68"/>
      <c r="CJ1154" s="68"/>
      <c r="CK1154" s="68"/>
      <c r="CL1154" s="68"/>
      <c r="CM1154" s="68"/>
      <c r="CN1154" s="68"/>
      <c r="CO1154" s="68"/>
      <c r="CP1154" s="68"/>
      <c r="CQ1154" s="68"/>
      <c r="CR1154" s="68"/>
      <c r="CS1154" s="68"/>
      <c r="CT1154" s="68"/>
      <c r="CU1154" s="68"/>
      <c r="CV1154" s="68"/>
      <c r="CW1154" s="68"/>
      <c r="CX1154" s="68"/>
      <c r="CY1154" s="68"/>
      <c r="CZ1154" s="68"/>
      <c r="DA1154" s="68"/>
      <c r="DB1154" s="68"/>
      <c r="DC1154" s="68"/>
      <c r="DD1154" s="68"/>
      <c r="DE1154" s="68"/>
      <c r="DF1154" s="68"/>
      <c r="DG1154" s="68"/>
      <c r="DH1154" s="68"/>
      <c r="DI1154" s="68"/>
      <c r="DJ1154" s="68"/>
      <c r="DK1154" s="68"/>
      <c r="DL1154" s="68"/>
      <c r="DM1154" s="68"/>
      <c r="DN1154" s="68"/>
      <c r="DO1154" s="68"/>
      <c r="DP1154" s="68"/>
      <c r="DQ1154" s="68"/>
      <c r="DR1154" s="68"/>
      <c r="DS1154" s="68"/>
      <c r="DT1154" s="68"/>
      <c r="DU1154" s="68"/>
      <c r="DV1154" s="68"/>
      <c r="DW1154" s="68"/>
      <c r="DX1154" s="68"/>
      <c r="DY1154" s="68"/>
      <c r="DZ1154" s="68"/>
      <c r="EA1154" s="68"/>
      <c r="EB1154" s="68"/>
      <c r="EC1154" s="68"/>
      <c r="ED1154" s="68"/>
      <c r="EE1154" s="68"/>
      <c r="EF1154" s="68"/>
      <c r="EG1154" s="68"/>
      <c r="EH1154" s="68"/>
      <c r="EI1154" s="68"/>
      <c r="EJ1154" s="68"/>
      <c r="EK1154" s="68"/>
      <c r="EL1154" s="68"/>
      <c r="EM1154" s="68"/>
      <c r="EN1154" s="68"/>
      <c r="EO1154" s="68"/>
      <c r="EP1154" s="68"/>
      <c r="EQ1154" s="68"/>
      <c r="ER1154" s="68"/>
      <c r="ES1154" s="68"/>
      <c r="ET1154" s="68"/>
      <c r="EU1154" s="68"/>
      <c r="EV1154" s="68"/>
      <c r="EW1154" s="68"/>
      <c r="EX1154" s="68"/>
      <c r="EY1154" s="68"/>
      <c r="EZ1154" s="68"/>
      <c r="FA1154" s="68"/>
      <c r="FB1154" s="68"/>
      <c r="FC1154" s="68"/>
      <c r="FD1154" s="68"/>
      <c r="FE1154" s="68"/>
      <c r="FF1154" s="68"/>
      <c r="FG1154" s="68"/>
      <c r="FH1154" s="68"/>
      <c r="FI1154" s="68"/>
      <c r="FJ1154" s="68"/>
      <c r="FK1154" s="68"/>
      <c r="FL1154" s="68"/>
      <c r="FM1154" s="68"/>
      <c r="FN1154" s="68"/>
      <c r="FO1154" s="68"/>
      <c r="FP1154" s="68"/>
      <c r="FQ1154" s="68"/>
      <c r="FR1154" s="68"/>
      <c r="FS1154" s="68"/>
      <c r="FT1154" s="68"/>
      <c r="FU1154" s="68"/>
      <c r="FV1154" s="68"/>
      <c r="FW1154" s="68"/>
      <c r="FX1154" s="68"/>
      <c r="FY1154" s="68"/>
      <c r="FZ1154" s="68"/>
      <c r="GA1154" s="68"/>
      <c r="GB1154" s="68"/>
      <c r="GC1154" s="68"/>
      <c r="GD1154" s="68"/>
      <c r="GE1154" s="68"/>
      <c r="GF1154" s="68"/>
      <c r="GG1154" s="68"/>
      <c r="GH1154" s="68"/>
      <c r="GI1154" s="68"/>
      <c r="GJ1154" s="68"/>
      <c r="GK1154" s="68"/>
      <c r="GL1154" s="68"/>
      <c r="GM1154" s="68"/>
      <c r="GN1154" s="68"/>
      <c r="GO1154" s="68"/>
      <c r="GP1154" s="68"/>
      <c r="GQ1154" s="68"/>
      <c r="GR1154" s="68"/>
      <c r="GS1154" s="68"/>
      <c r="GT1154" s="68"/>
      <c r="GU1154" s="68"/>
      <c r="GV1154" s="68"/>
      <c r="GW1154" s="68"/>
      <c r="GX1154" s="68"/>
      <c r="GY1154" s="68"/>
      <c r="GZ1154" s="68"/>
      <c r="HA1154" s="68"/>
      <c r="HB1154" s="68"/>
      <c r="HC1154" s="68"/>
      <c r="HD1154" s="68"/>
      <c r="HE1154" s="68"/>
      <c r="HF1154" s="68"/>
      <c r="HG1154" s="68"/>
      <c r="HH1154" s="68"/>
      <c r="HI1154" s="68"/>
      <c r="HJ1154" s="68"/>
      <c r="HK1154" s="68"/>
      <c r="HL1154" s="68"/>
      <c r="HM1154" s="68"/>
      <c r="HN1154" s="68"/>
      <c r="HO1154" s="68"/>
      <c r="HP1154" s="68"/>
      <c r="HQ1154" s="68"/>
      <c r="HR1154" s="68"/>
      <c r="HS1154" s="68"/>
      <c r="HT1154" s="68"/>
      <c r="HU1154" s="68"/>
      <c r="HV1154" s="68"/>
      <c r="HW1154" s="68"/>
      <c r="HX1154" s="68"/>
      <c r="HY1154" s="68"/>
      <c r="HZ1154" s="68"/>
      <c r="IA1154" s="68"/>
      <c r="IB1154" s="68"/>
      <c r="IC1154" s="68"/>
      <c r="ID1154" s="68"/>
      <c r="IE1154" s="68"/>
      <c r="IF1154" s="68"/>
      <c r="IG1154" s="68"/>
      <c r="IH1154" s="68"/>
      <c r="II1154" s="68"/>
      <c r="IJ1154" s="68"/>
      <c r="IK1154" s="68"/>
      <c r="IL1154" s="68"/>
      <c r="IM1154" s="68"/>
      <c r="IN1154" s="68"/>
      <c r="IO1154" s="68"/>
      <c r="IP1154" s="68"/>
      <c r="IQ1154" s="68"/>
      <c r="IR1154" s="68"/>
      <c r="IS1154" s="68"/>
      <c r="IT1154" s="68"/>
      <c r="IU1154" s="68"/>
      <c r="IV1154" s="68"/>
      <c r="IW1154" s="68"/>
      <c r="IX1154" s="68"/>
      <c r="IY1154" s="68"/>
      <c r="IZ1154" s="68"/>
      <c r="JA1154" s="68"/>
      <c r="JB1154" s="68"/>
      <c r="JC1154" s="68"/>
      <c r="JD1154" s="68"/>
      <c r="JE1154" s="68"/>
      <c r="JF1154" s="68"/>
      <c r="JG1154" s="68"/>
      <c r="JH1154" s="68"/>
      <c r="JI1154" s="68"/>
      <c r="JJ1154" s="68"/>
      <c r="JK1154" s="68"/>
      <c r="JL1154" s="68"/>
      <c r="JM1154" s="68"/>
      <c r="JN1154" s="68"/>
      <c r="JO1154" s="68"/>
      <c r="JP1154" s="68"/>
      <c r="JQ1154" s="68"/>
      <c r="JR1154" s="68"/>
      <c r="JS1154" s="68"/>
      <c r="JT1154" s="68"/>
      <c r="JU1154" s="68"/>
      <c r="JV1154" s="68"/>
      <c r="JW1154" s="68"/>
      <c r="JX1154" s="68"/>
      <c r="JY1154" s="68"/>
      <c r="JZ1154" s="68"/>
      <c r="KA1154" s="68"/>
      <c r="KB1154" s="68"/>
      <c r="KC1154" s="68"/>
      <c r="KD1154" s="68"/>
      <c r="KE1154" s="68"/>
      <c r="KF1154" s="68"/>
      <c r="KG1154" s="68"/>
      <c r="KH1154" s="68"/>
      <c r="KI1154" s="68"/>
      <c r="KJ1154" s="68"/>
      <c r="KK1154" s="68"/>
      <c r="KL1154" s="68"/>
      <c r="KM1154" s="68"/>
      <c r="KN1154" s="68"/>
      <c r="KO1154" s="68"/>
      <c r="KP1154" s="68"/>
      <c r="KQ1154" s="68"/>
      <c r="KR1154" s="68"/>
      <c r="KS1154" s="68"/>
      <c r="KT1154" s="68"/>
      <c r="KU1154" s="68"/>
      <c r="KV1154" s="68"/>
      <c r="KW1154" s="68"/>
      <c r="KX1154" s="68"/>
      <c r="KY1154" s="68"/>
      <c r="KZ1154" s="68"/>
      <c r="LA1154" s="68"/>
      <c r="LB1154" s="68"/>
      <c r="LC1154" s="68"/>
      <c r="LD1154" s="68"/>
      <c r="LE1154" s="68"/>
      <c r="LF1154" s="68"/>
      <c r="LG1154" s="68"/>
      <c r="LH1154" s="68"/>
      <c r="LI1154" s="68"/>
      <c r="LJ1154" s="68"/>
      <c r="LK1154" s="68"/>
      <c r="LL1154" s="68"/>
      <c r="LM1154" s="68"/>
      <c r="LN1154" s="68"/>
      <c r="LO1154" s="68"/>
      <c r="LP1154" s="68"/>
      <c r="LQ1154" s="68"/>
      <c r="LR1154" s="68"/>
      <c r="LS1154" s="68"/>
      <c r="LT1154" s="68"/>
      <c r="LU1154" s="68"/>
      <c r="LV1154" s="68"/>
      <c r="LW1154" s="68"/>
      <c r="LX1154" s="68"/>
      <c r="LY1154" s="68"/>
      <c r="LZ1154" s="68"/>
      <c r="MA1154" s="68"/>
      <c r="MB1154" s="68"/>
      <c r="MC1154" s="68"/>
      <c r="MD1154" s="68"/>
      <c r="ME1154" s="68"/>
      <c r="MF1154" s="68"/>
      <c r="MG1154" s="68"/>
      <c r="MH1154" s="68"/>
      <c r="MI1154" s="68"/>
      <c r="MJ1154" s="68"/>
      <c r="MK1154" s="68"/>
      <c r="ML1154" s="68"/>
      <c r="MM1154" s="68"/>
      <c r="MN1154" s="68"/>
      <c r="MO1154" s="68"/>
      <c r="MP1154" s="68"/>
      <c r="MQ1154" s="68"/>
      <c r="MR1154" s="68"/>
      <c r="MS1154" s="68"/>
      <c r="MT1154" s="68"/>
      <c r="MU1154" s="68"/>
      <c r="MV1154" s="68"/>
      <c r="MW1154" s="68"/>
      <c r="MX1154" s="68"/>
      <c r="MY1154" s="68"/>
      <c r="MZ1154" s="68"/>
      <c r="NA1154" s="68"/>
      <c r="NB1154" s="68"/>
      <c r="NC1154" s="68"/>
      <c r="ND1154" s="68"/>
      <c r="NE1154" s="68"/>
      <c r="NF1154" s="68"/>
      <c r="NG1154" s="68"/>
      <c r="NH1154" s="68"/>
      <c r="NI1154" s="68"/>
      <c r="NJ1154" s="68"/>
      <c r="NK1154" s="68"/>
      <c r="NL1154" s="68"/>
      <c r="NM1154" s="68"/>
      <c r="NN1154" s="68"/>
      <c r="NO1154" s="68"/>
      <c r="NP1154" s="68"/>
      <c r="NQ1154" s="68"/>
      <c r="NR1154" s="68"/>
      <c r="NS1154" s="68"/>
      <c r="NT1154" s="68"/>
      <c r="NU1154" s="68"/>
      <c r="NV1154" s="68"/>
      <c r="NW1154" s="68"/>
      <c r="NX1154" s="68"/>
      <c r="NY1154" s="68"/>
      <c r="NZ1154" s="68"/>
      <c r="OA1154" s="68"/>
      <c r="OB1154" s="68"/>
      <c r="OC1154" s="68"/>
      <c r="OD1154" s="68"/>
      <c r="OE1154" s="68"/>
      <c r="OF1154" s="68"/>
      <c r="OG1154" s="68"/>
      <c r="OH1154" s="68"/>
      <c r="OI1154" s="68"/>
      <c r="OJ1154" s="68"/>
      <c r="OK1154" s="68"/>
      <c r="OL1154" s="68"/>
      <c r="OM1154" s="68"/>
      <c r="ON1154" s="68"/>
      <c r="OO1154" s="68"/>
      <c r="OP1154" s="68"/>
      <c r="OQ1154" s="68"/>
      <c r="OR1154" s="68"/>
      <c r="OS1154" s="68"/>
      <c r="OT1154" s="68"/>
      <c r="OU1154" s="68"/>
      <c r="OV1154" s="68"/>
      <c r="OW1154" s="68"/>
      <c r="OX1154" s="68"/>
      <c r="OY1154" s="68"/>
      <c r="OZ1154" s="68"/>
      <c r="PA1154" s="68"/>
      <c r="PB1154" s="68"/>
      <c r="PC1154" s="68"/>
      <c r="PD1154" s="68"/>
      <c r="PE1154" s="68"/>
      <c r="PF1154" s="68"/>
      <c r="PG1154" s="68"/>
      <c r="PH1154" s="68"/>
      <c r="PI1154" s="68"/>
      <c r="PJ1154" s="68"/>
      <c r="PK1154" s="68"/>
      <c r="PL1154" s="68"/>
      <c r="PM1154" s="68"/>
      <c r="PN1154" s="68"/>
      <c r="PO1154" s="68"/>
      <c r="PP1154" s="68"/>
      <c r="PQ1154" s="68"/>
      <c r="PR1154" s="68"/>
      <c r="PS1154" s="68"/>
      <c r="PT1154" s="68"/>
      <c r="PU1154" s="68"/>
      <c r="PV1154" s="68"/>
      <c r="PW1154" s="68"/>
      <c r="PX1154" s="68"/>
      <c r="PY1154" s="68"/>
      <c r="PZ1154" s="68"/>
      <c r="QA1154" s="68"/>
      <c r="QB1154" s="68"/>
      <c r="QC1154" s="68"/>
      <c r="QD1154" s="68"/>
      <c r="QE1154" s="68"/>
      <c r="QF1154" s="68"/>
      <c r="QG1154" s="68"/>
      <c r="QH1154" s="68"/>
      <c r="QI1154" s="68"/>
      <c r="QJ1154" s="68"/>
      <c r="QK1154" s="68"/>
      <c r="QL1154" s="68"/>
      <c r="QM1154" s="68"/>
      <c r="QN1154" s="68"/>
      <c r="QO1154" s="68"/>
      <c r="QP1154" s="68"/>
      <c r="QQ1154" s="68"/>
      <c r="QR1154" s="68"/>
      <c r="QS1154" s="68"/>
      <c r="QT1154" s="68"/>
      <c r="QU1154" s="68"/>
      <c r="QV1154" s="68"/>
      <c r="QW1154" s="68"/>
      <c r="QX1154" s="68"/>
      <c r="QY1154" s="68"/>
      <c r="QZ1154" s="68"/>
      <c r="RA1154" s="68"/>
      <c r="RB1154" s="68"/>
      <c r="RC1154" s="68"/>
      <c r="RD1154" s="68"/>
      <c r="RE1154" s="68"/>
      <c r="RF1154" s="68"/>
      <c r="RG1154" s="68"/>
      <c r="RH1154" s="68"/>
      <c r="RI1154" s="68"/>
      <c r="RJ1154" s="68"/>
      <c r="RK1154" s="68"/>
      <c r="RL1154" s="68"/>
      <c r="RM1154" s="68"/>
      <c r="RN1154" s="68"/>
      <c r="RO1154" s="68"/>
      <c r="RP1154" s="68"/>
      <c r="RQ1154" s="68"/>
      <c r="RR1154" s="68"/>
      <c r="RS1154" s="68"/>
      <c r="RT1154" s="68"/>
      <c r="RU1154" s="68"/>
      <c r="RV1154" s="68"/>
      <c r="RW1154" s="68"/>
      <c r="RX1154" s="68"/>
      <c r="RY1154" s="68"/>
      <c r="RZ1154" s="68"/>
      <c r="SA1154" s="68"/>
      <c r="SB1154" s="68"/>
      <c r="SC1154" s="68"/>
      <c r="SD1154" s="68"/>
      <c r="SE1154" s="68"/>
      <c r="SF1154" s="68"/>
      <c r="SG1154" s="68"/>
      <c r="SH1154" s="68"/>
      <c r="SI1154" s="68"/>
      <c r="SJ1154" s="68"/>
      <c r="SK1154" s="68"/>
      <c r="SL1154" s="68"/>
      <c r="SM1154" s="68"/>
      <c r="SN1154" s="68"/>
      <c r="SO1154" s="68"/>
      <c r="SP1154" s="68"/>
      <c r="SQ1154" s="68"/>
      <c r="SR1154" s="68"/>
      <c r="SS1154" s="68"/>
      <c r="ST1154" s="68"/>
      <c r="SU1154" s="68"/>
      <c r="SV1154" s="68"/>
      <c r="SW1154" s="68"/>
      <c r="SX1154" s="68"/>
    </row>
    <row r="1155" spans="1:518" ht="16.5" customHeight="1" x14ac:dyDescent="0.2">
      <c r="A1155" s="20">
        <v>547</v>
      </c>
      <c r="B1155" s="20" t="s">
        <v>62</v>
      </c>
      <c r="C1155" s="20" t="s">
        <v>936</v>
      </c>
      <c r="D1155" s="20" t="s">
        <v>38</v>
      </c>
      <c r="E1155" s="20" t="s">
        <v>1340</v>
      </c>
      <c r="F1155" s="22" t="s">
        <v>954</v>
      </c>
      <c r="G1155" s="20" t="s">
        <v>25</v>
      </c>
      <c r="H1155" s="20" t="s">
        <v>26</v>
      </c>
      <c r="I1155" s="20" t="s">
        <v>81</v>
      </c>
      <c r="J1155" s="22" t="s">
        <v>936</v>
      </c>
      <c r="K1155" s="20"/>
      <c r="L1155" s="20"/>
      <c r="M1155" s="20"/>
      <c r="N1155" s="20"/>
      <c r="O1155" s="23"/>
      <c r="P1155" s="23">
        <v>18168000</v>
      </c>
      <c r="Q1155" s="24">
        <v>1</v>
      </c>
      <c r="R1155" s="25">
        <v>45992</v>
      </c>
      <c r="S1155" s="20" t="s">
        <v>83</v>
      </c>
      <c r="T1155" s="26">
        <f t="shared" si="19"/>
        <v>18168000</v>
      </c>
      <c r="U1155" s="27" t="s">
        <v>100</v>
      </c>
      <c r="V1155" s="27" t="s">
        <v>100</v>
      </c>
      <c r="W1155" s="68"/>
      <c r="X1155" s="68"/>
      <c r="Y1155" s="68"/>
      <c r="Z1155" s="68"/>
      <c r="AA1155" s="68"/>
      <c r="AB1155" s="68"/>
      <c r="AC1155" s="68"/>
      <c r="AD1155" s="68"/>
      <c r="AE1155" s="68"/>
      <c r="AF1155" s="68"/>
      <c r="AG1155" s="68"/>
      <c r="AH1155" s="68"/>
      <c r="AI1155" s="68"/>
      <c r="AJ1155" s="68"/>
      <c r="AK1155" s="68"/>
      <c r="AL1155" s="68"/>
      <c r="AM1155" s="68"/>
      <c r="AN1155" s="68"/>
      <c r="AO1155" s="68"/>
      <c r="AP1155" s="68"/>
      <c r="AQ1155" s="68"/>
      <c r="AR1155" s="68"/>
      <c r="AS1155" s="68"/>
      <c r="AT1155" s="68"/>
      <c r="AU1155" s="68"/>
      <c r="AV1155" s="68"/>
      <c r="AW1155" s="68"/>
      <c r="AX1155" s="68"/>
      <c r="AY1155" s="68"/>
      <c r="AZ1155" s="68"/>
      <c r="BA1155" s="68"/>
      <c r="BB1155" s="68"/>
      <c r="BC1155" s="68"/>
      <c r="BD1155" s="68"/>
      <c r="BE1155" s="68"/>
      <c r="BF1155" s="68"/>
      <c r="BG1155" s="68"/>
      <c r="BH1155" s="68"/>
      <c r="BI1155" s="68"/>
      <c r="BJ1155" s="68"/>
      <c r="BK1155" s="68"/>
      <c r="BL1155" s="68"/>
      <c r="BM1155" s="68"/>
      <c r="BN1155" s="68"/>
      <c r="BO1155" s="68"/>
      <c r="BP1155" s="68"/>
      <c r="BQ1155" s="68"/>
      <c r="BR1155" s="68"/>
      <c r="BS1155" s="68"/>
      <c r="BT1155" s="68"/>
      <c r="BU1155" s="68"/>
      <c r="BV1155" s="68"/>
      <c r="BW1155" s="68"/>
      <c r="BX1155" s="68"/>
      <c r="BY1155" s="68"/>
      <c r="BZ1155" s="68"/>
      <c r="CA1155" s="68"/>
      <c r="CB1155" s="68"/>
      <c r="CC1155" s="68"/>
      <c r="CD1155" s="68"/>
      <c r="CE1155" s="68"/>
      <c r="CF1155" s="68"/>
      <c r="CG1155" s="68"/>
      <c r="CH1155" s="68"/>
      <c r="CI1155" s="68"/>
      <c r="CJ1155" s="68"/>
      <c r="CK1155" s="68"/>
      <c r="CL1155" s="68"/>
      <c r="CM1155" s="68"/>
      <c r="CN1155" s="68"/>
      <c r="CO1155" s="68"/>
      <c r="CP1155" s="68"/>
      <c r="CQ1155" s="68"/>
      <c r="CR1155" s="68"/>
      <c r="CS1155" s="68"/>
      <c r="CT1155" s="68"/>
      <c r="CU1155" s="68"/>
      <c r="CV1155" s="68"/>
      <c r="CW1155" s="68"/>
      <c r="CX1155" s="68"/>
      <c r="CY1155" s="68"/>
      <c r="CZ1155" s="68"/>
      <c r="DA1155" s="68"/>
      <c r="DB1155" s="68"/>
      <c r="DC1155" s="68"/>
      <c r="DD1155" s="68"/>
      <c r="DE1155" s="68"/>
      <c r="DF1155" s="68"/>
      <c r="DG1155" s="68"/>
      <c r="DH1155" s="68"/>
      <c r="DI1155" s="68"/>
      <c r="DJ1155" s="68"/>
      <c r="DK1155" s="68"/>
      <c r="DL1155" s="68"/>
      <c r="DM1155" s="68"/>
      <c r="DN1155" s="68"/>
      <c r="DO1155" s="68"/>
      <c r="DP1155" s="68"/>
      <c r="DQ1155" s="68"/>
      <c r="DR1155" s="68"/>
      <c r="DS1155" s="68"/>
      <c r="DT1155" s="68"/>
      <c r="DU1155" s="68"/>
      <c r="DV1155" s="68"/>
      <c r="DW1155" s="68"/>
      <c r="DX1155" s="68"/>
      <c r="DY1155" s="68"/>
      <c r="DZ1155" s="68"/>
      <c r="EA1155" s="68"/>
      <c r="EB1155" s="68"/>
      <c r="EC1155" s="68"/>
      <c r="ED1155" s="68"/>
      <c r="EE1155" s="68"/>
      <c r="EF1155" s="68"/>
      <c r="EG1155" s="68"/>
      <c r="EH1155" s="68"/>
      <c r="EI1155" s="68"/>
      <c r="EJ1155" s="68"/>
      <c r="EK1155" s="68"/>
      <c r="EL1155" s="68"/>
      <c r="EM1155" s="68"/>
      <c r="EN1155" s="68"/>
      <c r="EO1155" s="68"/>
      <c r="EP1155" s="68"/>
      <c r="EQ1155" s="68"/>
      <c r="ER1155" s="68"/>
      <c r="ES1155" s="68"/>
      <c r="ET1155" s="68"/>
      <c r="EU1155" s="68"/>
      <c r="EV1155" s="68"/>
      <c r="EW1155" s="68"/>
      <c r="EX1155" s="68"/>
      <c r="EY1155" s="68"/>
      <c r="EZ1155" s="68"/>
      <c r="FA1155" s="68"/>
      <c r="FB1155" s="68"/>
      <c r="FC1155" s="68"/>
      <c r="FD1155" s="68"/>
      <c r="FE1155" s="68"/>
      <c r="FF1155" s="68"/>
      <c r="FG1155" s="68"/>
      <c r="FH1155" s="68"/>
      <c r="FI1155" s="68"/>
      <c r="FJ1155" s="68"/>
      <c r="FK1155" s="68"/>
      <c r="FL1155" s="68"/>
      <c r="FM1155" s="68"/>
      <c r="FN1155" s="68"/>
      <c r="FO1155" s="68"/>
      <c r="FP1155" s="68"/>
      <c r="FQ1155" s="68"/>
      <c r="FR1155" s="68"/>
      <c r="FS1155" s="68"/>
      <c r="FT1155" s="68"/>
      <c r="FU1155" s="68"/>
      <c r="FV1155" s="68"/>
      <c r="FW1155" s="68"/>
      <c r="FX1155" s="68"/>
      <c r="FY1155" s="68"/>
      <c r="FZ1155" s="68"/>
      <c r="GA1155" s="68"/>
      <c r="GB1155" s="68"/>
      <c r="GC1155" s="68"/>
      <c r="GD1155" s="68"/>
      <c r="GE1155" s="68"/>
      <c r="GF1155" s="68"/>
      <c r="GG1155" s="68"/>
      <c r="GH1155" s="68"/>
      <c r="GI1155" s="68"/>
      <c r="GJ1155" s="68"/>
      <c r="GK1155" s="68"/>
      <c r="GL1155" s="68"/>
      <c r="GM1155" s="68"/>
      <c r="GN1155" s="68"/>
      <c r="GO1155" s="68"/>
      <c r="GP1155" s="68"/>
      <c r="GQ1155" s="68"/>
      <c r="GR1155" s="68"/>
      <c r="GS1155" s="68"/>
      <c r="GT1155" s="68"/>
      <c r="GU1155" s="68"/>
      <c r="GV1155" s="68"/>
      <c r="GW1155" s="68"/>
      <c r="GX1155" s="68"/>
      <c r="GY1155" s="68"/>
      <c r="GZ1155" s="68"/>
      <c r="HA1155" s="68"/>
      <c r="HB1155" s="68"/>
      <c r="HC1155" s="68"/>
      <c r="HD1155" s="68"/>
      <c r="HE1155" s="68"/>
      <c r="HF1155" s="68"/>
      <c r="HG1155" s="68"/>
      <c r="HH1155" s="68"/>
      <c r="HI1155" s="68"/>
      <c r="HJ1155" s="68"/>
      <c r="HK1155" s="68"/>
      <c r="HL1155" s="68"/>
      <c r="HM1155" s="68"/>
      <c r="HN1155" s="68"/>
      <c r="HO1155" s="68"/>
      <c r="HP1155" s="68"/>
      <c r="HQ1155" s="68"/>
      <c r="HR1155" s="68"/>
      <c r="HS1155" s="68"/>
      <c r="HT1155" s="68"/>
      <c r="HU1155" s="68"/>
      <c r="HV1155" s="68"/>
      <c r="HW1155" s="68"/>
      <c r="HX1155" s="68"/>
      <c r="HY1155" s="68"/>
      <c r="HZ1155" s="68"/>
      <c r="IA1155" s="68"/>
      <c r="IB1155" s="68"/>
      <c r="IC1155" s="68"/>
      <c r="ID1155" s="68"/>
      <c r="IE1155" s="68"/>
      <c r="IF1155" s="68"/>
      <c r="IG1155" s="68"/>
      <c r="IH1155" s="68"/>
      <c r="II1155" s="68"/>
      <c r="IJ1155" s="68"/>
      <c r="IK1155" s="68"/>
      <c r="IL1155" s="68"/>
      <c r="IM1155" s="68"/>
      <c r="IN1155" s="68"/>
      <c r="IO1155" s="68"/>
      <c r="IP1155" s="68"/>
      <c r="IQ1155" s="68"/>
      <c r="IR1155" s="68"/>
      <c r="IS1155" s="68"/>
      <c r="IT1155" s="68"/>
      <c r="IU1155" s="68"/>
      <c r="IV1155" s="68"/>
      <c r="IW1155" s="68"/>
      <c r="IX1155" s="68"/>
      <c r="IY1155" s="68"/>
      <c r="IZ1155" s="68"/>
      <c r="JA1155" s="68"/>
      <c r="JB1155" s="68"/>
      <c r="JC1155" s="68"/>
      <c r="JD1155" s="68"/>
      <c r="JE1155" s="68"/>
      <c r="JF1155" s="68"/>
      <c r="JG1155" s="68"/>
      <c r="JH1155" s="68"/>
      <c r="JI1155" s="68"/>
      <c r="JJ1155" s="68"/>
      <c r="JK1155" s="68"/>
      <c r="JL1155" s="68"/>
      <c r="JM1155" s="68"/>
      <c r="JN1155" s="68"/>
      <c r="JO1155" s="68"/>
      <c r="JP1155" s="68"/>
      <c r="JQ1155" s="68"/>
      <c r="JR1155" s="68"/>
      <c r="JS1155" s="68"/>
      <c r="JT1155" s="68"/>
      <c r="JU1155" s="68"/>
      <c r="JV1155" s="68"/>
      <c r="JW1155" s="68"/>
      <c r="JX1155" s="68"/>
      <c r="JY1155" s="68"/>
      <c r="JZ1155" s="68"/>
      <c r="KA1155" s="68"/>
      <c r="KB1155" s="68"/>
      <c r="KC1155" s="68"/>
      <c r="KD1155" s="68"/>
      <c r="KE1155" s="68"/>
      <c r="KF1155" s="68"/>
      <c r="KG1155" s="68"/>
      <c r="KH1155" s="68"/>
      <c r="KI1155" s="68"/>
      <c r="KJ1155" s="68"/>
      <c r="KK1155" s="68"/>
      <c r="KL1155" s="68"/>
      <c r="KM1155" s="68"/>
      <c r="KN1155" s="68"/>
      <c r="KO1155" s="68"/>
      <c r="KP1155" s="68"/>
      <c r="KQ1155" s="68"/>
      <c r="KR1155" s="68"/>
      <c r="KS1155" s="68"/>
      <c r="KT1155" s="68"/>
      <c r="KU1155" s="68"/>
      <c r="KV1155" s="68"/>
      <c r="KW1155" s="68"/>
      <c r="KX1155" s="68"/>
      <c r="KY1155" s="68"/>
      <c r="KZ1155" s="68"/>
      <c r="LA1155" s="68"/>
      <c r="LB1155" s="68"/>
      <c r="LC1155" s="68"/>
      <c r="LD1155" s="68"/>
      <c r="LE1155" s="68"/>
      <c r="LF1155" s="68"/>
      <c r="LG1155" s="68"/>
      <c r="LH1155" s="68"/>
      <c r="LI1155" s="68"/>
      <c r="LJ1155" s="68"/>
      <c r="LK1155" s="68"/>
      <c r="LL1155" s="68"/>
      <c r="LM1155" s="68"/>
      <c r="LN1155" s="68"/>
      <c r="LO1155" s="68"/>
      <c r="LP1155" s="68"/>
      <c r="LQ1155" s="68"/>
      <c r="LR1155" s="68"/>
      <c r="LS1155" s="68"/>
      <c r="LT1155" s="68"/>
      <c r="LU1155" s="68"/>
      <c r="LV1155" s="68"/>
      <c r="LW1155" s="68"/>
      <c r="LX1155" s="68"/>
      <c r="LY1155" s="68"/>
      <c r="LZ1155" s="68"/>
      <c r="MA1155" s="68"/>
      <c r="MB1155" s="68"/>
      <c r="MC1155" s="68"/>
      <c r="MD1155" s="68"/>
      <c r="ME1155" s="68"/>
      <c r="MF1155" s="68"/>
      <c r="MG1155" s="68"/>
      <c r="MH1155" s="68"/>
      <c r="MI1155" s="68"/>
      <c r="MJ1155" s="68"/>
      <c r="MK1155" s="68"/>
      <c r="ML1155" s="68"/>
      <c r="MM1155" s="68"/>
      <c r="MN1155" s="68"/>
      <c r="MO1155" s="68"/>
      <c r="MP1155" s="68"/>
      <c r="MQ1155" s="68"/>
      <c r="MR1155" s="68"/>
      <c r="MS1155" s="68"/>
      <c r="MT1155" s="68"/>
      <c r="MU1155" s="68"/>
      <c r="MV1155" s="68"/>
      <c r="MW1155" s="68"/>
      <c r="MX1155" s="68"/>
      <c r="MY1155" s="68"/>
      <c r="MZ1155" s="68"/>
      <c r="NA1155" s="68"/>
      <c r="NB1155" s="68"/>
      <c r="NC1155" s="68"/>
      <c r="ND1155" s="68"/>
      <c r="NE1155" s="68"/>
      <c r="NF1155" s="68"/>
      <c r="NG1155" s="68"/>
      <c r="NH1155" s="68"/>
      <c r="NI1155" s="68"/>
      <c r="NJ1155" s="68"/>
      <c r="NK1155" s="68"/>
      <c r="NL1155" s="68"/>
      <c r="NM1155" s="68"/>
      <c r="NN1155" s="68"/>
      <c r="NO1155" s="68"/>
      <c r="NP1155" s="68"/>
      <c r="NQ1155" s="68"/>
      <c r="NR1155" s="68"/>
      <c r="NS1155" s="68"/>
      <c r="NT1155" s="68"/>
      <c r="NU1155" s="68"/>
      <c r="NV1155" s="68"/>
      <c r="NW1155" s="68"/>
      <c r="NX1155" s="68"/>
      <c r="NY1155" s="68"/>
      <c r="NZ1155" s="68"/>
      <c r="OA1155" s="68"/>
      <c r="OB1155" s="68"/>
      <c r="OC1155" s="68"/>
      <c r="OD1155" s="68"/>
      <c r="OE1155" s="68"/>
      <c r="OF1155" s="68"/>
      <c r="OG1155" s="68"/>
      <c r="OH1155" s="68"/>
      <c r="OI1155" s="68"/>
      <c r="OJ1155" s="68"/>
      <c r="OK1155" s="68"/>
      <c r="OL1155" s="68"/>
      <c r="OM1155" s="68"/>
      <c r="ON1155" s="68"/>
      <c r="OO1155" s="68"/>
      <c r="OP1155" s="68"/>
      <c r="OQ1155" s="68"/>
      <c r="OR1155" s="68"/>
      <c r="OS1155" s="68"/>
      <c r="OT1155" s="68"/>
      <c r="OU1155" s="68"/>
      <c r="OV1155" s="68"/>
      <c r="OW1155" s="68"/>
      <c r="OX1155" s="68"/>
      <c r="OY1155" s="68"/>
      <c r="OZ1155" s="68"/>
      <c r="PA1155" s="68"/>
      <c r="PB1155" s="68"/>
      <c r="PC1155" s="68"/>
      <c r="PD1155" s="68"/>
      <c r="PE1155" s="68"/>
      <c r="PF1155" s="68"/>
      <c r="PG1155" s="68"/>
      <c r="PH1155" s="68"/>
      <c r="PI1155" s="68"/>
      <c r="PJ1155" s="68"/>
      <c r="PK1155" s="68"/>
      <c r="PL1155" s="68"/>
      <c r="PM1155" s="68"/>
      <c r="PN1155" s="68"/>
      <c r="PO1155" s="68"/>
      <c r="PP1155" s="68"/>
      <c r="PQ1155" s="68"/>
      <c r="PR1155" s="68"/>
      <c r="PS1155" s="68"/>
      <c r="PT1155" s="68"/>
      <c r="PU1155" s="68"/>
      <c r="PV1155" s="68"/>
      <c r="PW1155" s="68"/>
      <c r="PX1155" s="68"/>
      <c r="PY1155" s="68"/>
      <c r="PZ1155" s="68"/>
      <c r="QA1155" s="68"/>
      <c r="QB1155" s="68"/>
      <c r="QC1155" s="68"/>
      <c r="QD1155" s="68"/>
      <c r="QE1155" s="68"/>
      <c r="QF1155" s="68"/>
      <c r="QG1155" s="68"/>
      <c r="QH1155" s="68"/>
      <c r="QI1155" s="68"/>
      <c r="QJ1155" s="68"/>
      <c r="QK1155" s="68"/>
      <c r="QL1155" s="68"/>
      <c r="QM1155" s="68"/>
      <c r="QN1155" s="68"/>
      <c r="QO1155" s="68"/>
      <c r="QP1155" s="68"/>
      <c r="QQ1155" s="68"/>
      <c r="QR1155" s="68"/>
      <c r="QS1155" s="68"/>
      <c r="QT1155" s="68"/>
      <c r="QU1155" s="68"/>
      <c r="QV1155" s="68"/>
      <c r="QW1155" s="68"/>
      <c r="QX1155" s="68"/>
      <c r="QY1155" s="68"/>
      <c r="QZ1155" s="68"/>
      <c r="RA1155" s="68"/>
      <c r="RB1155" s="68"/>
      <c r="RC1155" s="68"/>
      <c r="RD1155" s="68"/>
      <c r="RE1155" s="68"/>
      <c r="RF1155" s="68"/>
      <c r="RG1155" s="68"/>
      <c r="RH1155" s="68"/>
      <c r="RI1155" s="68"/>
      <c r="RJ1155" s="68"/>
      <c r="RK1155" s="68"/>
      <c r="RL1155" s="68"/>
      <c r="RM1155" s="68"/>
      <c r="RN1155" s="68"/>
      <c r="RO1155" s="68"/>
      <c r="RP1155" s="68"/>
      <c r="RQ1155" s="68"/>
      <c r="RR1155" s="68"/>
      <c r="RS1155" s="68"/>
      <c r="RT1155" s="68"/>
      <c r="RU1155" s="68"/>
      <c r="RV1155" s="68"/>
      <c r="RW1155" s="68"/>
      <c r="RX1155" s="68"/>
      <c r="RY1155" s="68"/>
      <c r="RZ1155" s="68"/>
      <c r="SA1155" s="68"/>
      <c r="SB1155" s="68"/>
      <c r="SC1155" s="68"/>
      <c r="SD1155" s="68"/>
      <c r="SE1155" s="68"/>
      <c r="SF1155" s="68"/>
      <c r="SG1155" s="68"/>
      <c r="SH1155" s="68"/>
      <c r="SI1155" s="68"/>
      <c r="SJ1155" s="68"/>
      <c r="SK1155" s="68"/>
      <c r="SL1155" s="68"/>
      <c r="SM1155" s="68"/>
      <c r="SN1155" s="68"/>
      <c r="SO1155" s="68"/>
      <c r="SP1155" s="68"/>
      <c r="SQ1155" s="68"/>
      <c r="SR1155" s="68"/>
      <c r="SS1155" s="68"/>
      <c r="ST1155" s="68"/>
      <c r="SU1155" s="68"/>
      <c r="SV1155" s="68"/>
      <c r="SW1155" s="68"/>
      <c r="SX1155" s="68"/>
    </row>
    <row r="1156" spans="1:518" ht="16.5" customHeight="1" x14ac:dyDescent="0.2">
      <c r="A1156" s="20">
        <v>548</v>
      </c>
      <c r="B1156" s="20" t="s">
        <v>62</v>
      </c>
      <c r="C1156" s="20" t="s">
        <v>936</v>
      </c>
      <c r="D1156" s="20" t="s">
        <v>38</v>
      </c>
      <c r="E1156" s="20" t="s">
        <v>1345</v>
      </c>
      <c r="F1156" s="22" t="s">
        <v>937</v>
      </c>
      <c r="G1156" s="20" t="s">
        <v>84</v>
      </c>
      <c r="H1156" s="20" t="s">
        <v>35</v>
      </c>
      <c r="I1156" s="20" t="s">
        <v>81</v>
      </c>
      <c r="J1156" s="22" t="s">
        <v>936</v>
      </c>
      <c r="K1156" s="20"/>
      <c r="L1156" s="20"/>
      <c r="M1156" s="20"/>
      <c r="N1156" s="20"/>
      <c r="O1156" s="23"/>
      <c r="P1156" s="23">
        <v>1200000</v>
      </c>
      <c r="Q1156" s="24">
        <v>1</v>
      </c>
      <c r="R1156" s="25">
        <v>45658</v>
      </c>
      <c r="S1156" s="20" t="s">
        <v>83</v>
      </c>
      <c r="T1156" s="26">
        <f t="shared" ref="T1156:T1219" si="20">((P1156*1)+O1156)*Q1156</f>
        <v>1200000</v>
      </c>
      <c r="U1156" s="27" t="s">
        <v>100</v>
      </c>
      <c r="V1156" s="27" t="s">
        <v>100</v>
      </c>
      <c r="W1156" s="68"/>
      <c r="X1156" s="68"/>
      <c r="Y1156" s="68"/>
      <c r="Z1156" s="68"/>
      <c r="AA1156" s="68"/>
      <c r="AB1156" s="68"/>
      <c r="AC1156" s="68"/>
      <c r="AD1156" s="68"/>
      <c r="AE1156" s="68"/>
      <c r="AF1156" s="68"/>
      <c r="AG1156" s="68"/>
      <c r="AH1156" s="68"/>
      <c r="AI1156" s="68"/>
      <c r="AJ1156" s="68"/>
      <c r="AK1156" s="68"/>
      <c r="AL1156" s="68"/>
      <c r="AM1156" s="68"/>
      <c r="AN1156" s="68"/>
      <c r="AO1156" s="68"/>
      <c r="AP1156" s="68"/>
      <c r="AQ1156" s="68"/>
      <c r="AR1156" s="68"/>
      <c r="AS1156" s="68"/>
      <c r="AT1156" s="68"/>
      <c r="AU1156" s="68"/>
      <c r="AV1156" s="68"/>
      <c r="AW1156" s="68"/>
      <c r="AX1156" s="68"/>
      <c r="AY1156" s="68"/>
      <c r="AZ1156" s="68"/>
      <c r="BA1156" s="68"/>
      <c r="BB1156" s="68"/>
      <c r="BC1156" s="68"/>
      <c r="BD1156" s="68"/>
      <c r="BE1156" s="68"/>
      <c r="BF1156" s="68"/>
      <c r="BG1156" s="68"/>
      <c r="BH1156" s="68"/>
      <c r="BI1156" s="68"/>
      <c r="BJ1156" s="68"/>
      <c r="BK1156" s="68"/>
      <c r="BL1156" s="68"/>
      <c r="BM1156" s="68"/>
      <c r="BN1156" s="68"/>
      <c r="BO1156" s="68"/>
      <c r="BP1156" s="68"/>
      <c r="BQ1156" s="68"/>
      <c r="BR1156" s="68"/>
      <c r="BS1156" s="68"/>
      <c r="BT1156" s="68"/>
      <c r="BU1156" s="68"/>
      <c r="BV1156" s="68"/>
      <c r="BW1156" s="68"/>
      <c r="BX1156" s="68"/>
      <c r="BY1156" s="68"/>
      <c r="BZ1156" s="68"/>
      <c r="CA1156" s="68"/>
      <c r="CB1156" s="68"/>
      <c r="CC1156" s="68"/>
      <c r="CD1156" s="68"/>
      <c r="CE1156" s="68"/>
      <c r="CF1156" s="68"/>
      <c r="CG1156" s="68"/>
      <c r="CH1156" s="68"/>
      <c r="CI1156" s="68"/>
      <c r="CJ1156" s="68"/>
      <c r="CK1156" s="68"/>
      <c r="CL1156" s="68"/>
      <c r="CM1156" s="68"/>
      <c r="CN1156" s="68"/>
      <c r="CO1156" s="68"/>
      <c r="CP1156" s="68"/>
      <c r="CQ1156" s="68"/>
      <c r="CR1156" s="68"/>
      <c r="CS1156" s="68"/>
      <c r="CT1156" s="68"/>
      <c r="CU1156" s="68"/>
      <c r="CV1156" s="68"/>
      <c r="CW1156" s="68"/>
      <c r="CX1156" s="68"/>
      <c r="CY1156" s="68"/>
      <c r="CZ1156" s="68"/>
      <c r="DA1156" s="68"/>
      <c r="DB1156" s="68"/>
      <c r="DC1156" s="68"/>
      <c r="DD1156" s="68"/>
      <c r="DE1156" s="68"/>
      <c r="DF1156" s="68"/>
      <c r="DG1156" s="68"/>
      <c r="DH1156" s="68"/>
      <c r="DI1156" s="68"/>
      <c r="DJ1156" s="68"/>
      <c r="DK1156" s="68"/>
      <c r="DL1156" s="68"/>
      <c r="DM1156" s="68"/>
      <c r="DN1156" s="68"/>
      <c r="DO1156" s="68"/>
      <c r="DP1156" s="68"/>
      <c r="DQ1156" s="68"/>
      <c r="DR1156" s="68"/>
      <c r="DS1156" s="68"/>
      <c r="DT1156" s="68"/>
      <c r="DU1156" s="68"/>
      <c r="DV1156" s="68"/>
      <c r="DW1156" s="68"/>
      <c r="DX1156" s="68"/>
      <c r="DY1156" s="68"/>
      <c r="DZ1156" s="68"/>
      <c r="EA1156" s="68"/>
      <c r="EB1156" s="68"/>
      <c r="EC1156" s="68"/>
      <c r="ED1156" s="68"/>
      <c r="EE1156" s="68"/>
      <c r="EF1156" s="68"/>
      <c r="EG1156" s="68"/>
      <c r="EH1156" s="68"/>
      <c r="EI1156" s="68"/>
      <c r="EJ1156" s="68"/>
      <c r="EK1156" s="68"/>
      <c r="EL1156" s="68"/>
      <c r="EM1156" s="68"/>
      <c r="EN1156" s="68"/>
      <c r="EO1156" s="68"/>
      <c r="EP1156" s="68"/>
      <c r="EQ1156" s="68"/>
      <c r="ER1156" s="68"/>
      <c r="ES1156" s="68"/>
      <c r="ET1156" s="68"/>
      <c r="EU1156" s="68"/>
      <c r="EV1156" s="68"/>
      <c r="EW1156" s="68"/>
      <c r="EX1156" s="68"/>
      <c r="EY1156" s="68"/>
      <c r="EZ1156" s="68"/>
      <c r="FA1156" s="68"/>
      <c r="FB1156" s="68"/>
      <c r="FC1156" s="68"/>
      <c r="FD1156" s="68"/>
      <c r="FE1156" s="68"/>
      <c r="FF1156" s="68"/>
      <c r="FG1156" s="68"/>
      <c r="FH1156" s="68"/>
      <c r="FI1156" s="68"/>
      <c r="FJ1156" s="68"/>
      <c r="FK1156" s="68"/>
      <c r="FL1156" s="68"/>
      <c r="FM1156" s="68"/>
      <c r="FN1156" s="68"/>
      <c r="FO1156" s="68"/>
      <c r="FP1156" s="68"/>
      <c r="FQ1156" s="68"/>
      <c r="FR1156" s="68"/>
      <c r="FS1156" s="68"/>
      <c r="FT1156" s="68"/>
      <c r="FU1156" s="68"/>
      <c r="FV1156" s="68"/>
      <c r="FW1156" s="68"/>
      <c r="FX1156" s="68"/>
      <c r="FY1156" s="68"/>
      <c r="FZ1156" s="68"/>
      <c r="GA1156" s="68"/>
      <c r="GB1156" s="68"/>
      <c r="GC1156" s="68"/>
      <c r="GD1156" s="68"/>
      <c r="GE1156" s="68"/>
      <c r="GF1156" s="68"/>
      <c r="GG1156" s="68"/>
      <c r="GH1156" s="68"/>
      <c r="GI1156" s="68"/>
      <c r="GJ1156" s="68"/>
      <c r="GK1156" s="68"/>
      <c r="GL1156" s="68"/>
      <c r="GM1156" s="68"/>
      <c r="GN1156" s="68"/>
      <c r="GO1156" s="68"/>
      <c r="GP1156" s="68"/>
      <c r="GQ1156" s="68"/>
      <c r="GR1156" s="68"/>
      <c r="GS1156" s="68"/>
      <c r="GT1156" s="68"/>
      <c r="GU1156" s="68"/>
      <c r="GV1156" s="68"/>
      <c r="GW1156" s="68"/>
      <c r="GX1156" s="68"/>
      <c r="GY1156" s="68"/>
      <c r="GZ1156" s="68"/>
      <c r="HA1156" s="68"/>
      <c r="HB1156" s="68"/>
      <c r="HC1156" s="68"/>
      <c r="HD1156" s="68"/>
      <c r="HE1156" s="68"/>
      <c r="HF1156" s="68"/>
      <c r="HG1156" s="68"/>
      <c r="HH1156" s="68"/>
      <c r="HI1156" s="68"/>
      <c r="HJ1156" s="68"/>
      <c r="HK1156" s="68"/>
      <c r="HL1156" s="68"/>
      <c r="HM1156" s="68"/>
      <c r="HN1156" s="68"/>
      <c r="HO1156" s="68"/>
      <c r="HP1156" s="68"/>
      <c r="HQ1156" s="68"/>
      <c r="HR1156" s="68"/>
      <c r="HS1156" s="68"/>
      <c r="HT1156" s="68"/>
      <c r="HU1156" s="68"/>
      <c r="HV1156" s="68"/>
      <c r="HW1156" s="68"/>
      <c r="HX1156" s="68"/>
      <c r="HY1156" s="68"/>
      <c r="HZ1156" s="68"/>
      <c r="IA1156" s="68"/>
      <c r="IB1156" s="68"/>
      <c r="IC1156" s="68"/>
      <c r="ID1156" s="68"/>
      <c r="IE1156" s="68"/>
      <c r="IF1156" s="68"/>
      <c r="IG1156" s="68"/>
      <c r="IH1156" s="68"/>
      <c r="II1156" s="68"/>
      <c r="IJ1156" s="68"/>
      <c r="IK1156" s="68"/>
      <c r="IL1156" s="68"/>
      <c r="IM1156" s="68"/>
      <c r="IN1156" s="68"/>
      <c r="IO1156" s="68"/>
      <c r="IP1156" s="68"/>
      <c r="IQ1156" s="68"/>
      <c r="IR1156" s="68"/>
      <c r="IS1156" s="68"/>
      <c r="IT1156" s="68"/>
      <c r="IU1156" s="68"/>
      <c r="IV1156" s="68"/>
      <c r="IW1156" s="68"/>
      <c r="IX1156" s="68"/>
      <c r="IY1156" s="68"/>
      <c r="IZ1156" s="68"/>
      <c r="JA1156" s="68"/>
      <c r="JB1156" s="68"/>
      <c r="JC1156" s="68"/>
      <c r="JD1156" s="68"/>
      <c r="JE1156" s="68"/>
      <c r="JF1156" s="68"/>
      <c r="JG1156" s="68"/>
      <c r="JH1156" s="68"/>
      <c r="JI1156" s="68"/>
      <c r="JJ1156" s="68"/>
      <c r="JK1156" s="68"/>
      <c r="JL1156" s="68"/>
      <c r="JM1156" s="68"/>
      <c r="JN1156" s="68"/>
      <c r="JO1156" s="68"/>
      <c r="JP1156" s="68"/>
      <c r="JQ1156" s="68"/>
      <c r="JR1156" s="68"/>
      <c r="JS1156" s="68"/>
      <c r="JT1156" s="68"/>
      <c r="JU1156" s="68"/>
      <c r="JV1156" s="68"/>
      <c r="JW1156" s="68"/>
      <c r="JX1156" s="68"/>
      <c r="JY1156" s="68"/>
      <c r="JZ1156" s="68"/>
      <c r="KA1156" s="68"/>
      <c r="KB1156" s="68"/>
      <c r="KC1156" s="68"/>
      <c r="KD1156" s="68"/>
      <c r="KE1156" s="68"/>
      <c r="KF1156" s="68"/>
      <c r="KG1156" s="68"/>
      <c r="KH1156" s="68"/>
      <c r="KI1156" s="68"/>
      <c r="KJ1156" s="68"/>
      <c r="KK1156" s="68"/>
      <c r="KL1156" s="68"/>
      <c r="KM1156" s="68"/>
      <c r="KN1156" s="68"/>
      <c r="KO1156" s="68"/>
      <c r="KP1156" s="68"/>
      <c r="KQ1156" s="68"/>
      <c r="KR1156" s="68"/>
      <c r="KS1156" s="68"/>
      <c r="KT1156" s="68"/>
      <c r="KU1156" s="68"/>
      <c r="KV1156" s="68"/>
      <c r="KW1156" s="68"/>
      <c r="KX1156" s="68"/>
      <c r="KY1156" s="68"/>
      <c r="KZ1156" s="68"/>
      <c r="LA1156" s="68"/>
      <c r="LB1156" s="68"/>
      <c r="LC1156" s="68"/>
      <c r="LD1156" s="68"/>
      <c r="LE1156" s="68"/>
      <c r="LF1156" s="68"/>
      <c r="LG1156" s="68"/>
      <c r="LH1156" s="68"/>
      <c r="LI1156" s="68"/>
      <c r="LJ1156" s="68"/>
      <c r="LK1156" s="68"/>
      <c r="LL1156" s="68"/>
      <c r="LM1156" s="68"/>
      <c r="LN1156" s="68"/>
      <c r="LO1156" s="68"/>
      <c r="LP1156" s="68"/>
      <c r="LQ1156" s="68"/>
      <c r="LR1156" s="68"/>
      <c r="LS1156" s="68"/>
      <c r="LT1156" s="68"/>
      <c r="LU1156" s="68"/>
      <c r="LV1156" s="68"/>
      <c r="LW1156" s="68"/>
      <c r="LX1156" s="68"/>
      <c r="LY1156" s="68"/>
      <c r="LZ1156" s="68"/>
      <c r="MA1156" s="68"/>
      <c r="MB1156" s="68"/>
      <c r="MC1156" s="68"/>
      <c r="MD1156" s="68"/>
      <c r="ME1156" s="68"/>
      <c r="MF1156" s="68"/>
      <c r="MG1156" s="68"/>
      <c r="MH1156" s="68"/>
      <c r="MI1156" s="68"/>
      <c r="MJ1156" s="68"/>
      <c r="MK1156" s="68"/>
      <c r="ML1156" s="68"/>
      <c r="MM1156" s="68"/>
      <c r="MN1156" s="68"/>
      <c r="MO1156" s="68"/>
      <c r="MP1156" s="68"/>
      <c r="MQ1156" s="68"/>
      <c r="MR1156" s="68"/>
      <c r="MS1156" s="68"/>
      <c r="MT1156" s="68"/>
      <c r="MU1156" s="68"/>
      <c r="MV1156" s="68"/>
      <c r="MW1156" s="68"/>
      <c r="MX1156" s="68"/>
      <c r="MY1156" s="68"/>
      <c r="MZ1156" s="68"/>
      <c r="NA1156" s="68"/>
      <c r="NB1156" s="68"/>
      <c r="NC1156" s="68"/>
      <c r="ND1156" s="68"/>
      <c r="NE1156" s="68"/>
      <c r="NF1156" s="68"/>
      <c r="NG1156" s="68"/>
      <c r="NH1156" s="68"/>
      <c r="NI1156" s="68"/>
      <c r="NJ1156" s="68"/>
      <c r="NK1156" s="68"/>
      <c r="NL1156" s="68"/>
      <c r="NM1156" s="68"/>
      <c r="NN1156" s="68"/>
      <c r="NO1156" s="68"/>
      <c r="NP1156" s="68"/>
      <c r="NQ1156" s="68"/>
      <c r="NR1156" s="68"/>
      <c r="NS1156" s="68"/>
      <c r="NT1156" s="68"/>
      <c r="NU1156" s="68"/>
      <c r="NV1156" s="68"/>
      <c r="NW1156" s="68"/>
      <c r="NX1156" s="68"/>
      <c r="NY1156" s="68"/>
      <c r="NZ1156" s="68"/>
      <c r="OA1156" s="68"/>
      <c r="OB1156" s="68"/>
      <c r="OC1156" s="68"/>
      <c r="OD1156" s="68"/>
      <c r="OE1156" s="68"/>
      <c r="OF1156" s="68"/>
      <c r="OG1156" s="68"/>
      <c r="OH1156" s="68"/>
      <c r="OI1156" s="68"/>
      <c r="OJ1156" s="68"/>
      <c r="OK1156" s="68"/>
      <c r="OL1156" s="68"/>
      <c r="OM1156" s="68"/>
      <c r="ON1156" s="68"/>
      <c r="OO1156" s="68"/>
      <c r="OP1156" s="68"/>
      <c r="OQ1156" s="68"/>
      <c r="OR1156" s="68"/>
      <c r="OS1156" s="68"/>
      <c r="OT1156" s="68"/>
      <c r="OU1156" s="68"/>
      <c r="OV1156" s="68"/>
      <c r="OW1156" s="68"/>
      <c r="OX1156" s="68"/>
      <c r="OY1156" s="68"/>
      <c r="OZ1156" s="68"/>
      <c r="PA1156" s="68"/>
      <c r="PB1156" s="68"/>
      <c r="PC1156" s="68"/>
      <c r="PD1156" s="68"/>
      <c r="PE1156" s="68"/>
      <c r="PF1156" s="68"/>
      <c r="PG1156" s="68"/>
      <c r="PH1156" s="68"/>
      <c r="PI1156" s="68"/>
      <c r="PJ1156" s="68"/>
      <c r="PK1156" s="68"/>
      <c r="PL1156" s="68"/>
      <c r="PM1156" s="68"/>
      <c r="PN1156" s="68"/>
      <c r="PO1156" s="68"/>
      <c r="PP1156" s="68"/>
      <c r="PQ1156" s="68"/>
      <c r="PR1156" s="68"/>
      <c r="PS1156" s="68"/>
      <c r="PT1156" s="68"/>
      <c r="PU1156" s="68"/>
      <c r="PV1156" s="68"/>
      <c r="PW1156" s="68"/>
      <c r="PX1156" s="68"/>
      <c r="PY1156" s="68"/>
      <c r="PZ1156" s="68"/>
      <c r="QA1156" s="68"/>
      <c r="QB1156" s="68"/>
      <c r="QC1156" s="68"/>
      <c r="QD1156" s="68"/>
      <c r="QE1156" s="68"/>
      <c r="QF1156" s="68"/>
      <c r="QG1156" s="68"/>
      <c r="QH1156" s="68"/>
      <c r="QI1156" s="68"/>
      <c r="QJ1156" s="68"/>
      <c r="QK1156" s="68"/>
      <c r="QL1156" s="68"/>
      <c r="QM1156" s="68"/>
      <c r="QN1156" s="68"/>
      <c r="QO1156" s="68"/>
      <c r="QP1156" s="68"/>
      <c r="QQ1156" s="68"/>
      <c r="QR1156" s="68"/>
      <c r="QS1156" s="68"/>
      <c r="QT1156" s="68"/>
      <c r="QU1156" s="68"/>
      <c r="QV1156" s="68"/>
      <c r="QW1156" s="68"/>
      <c r="QX1156" s="68"/>
      <c r="QY1156" s="68"/>
      <c r="QZ1156" s="68"/>
      <c r="RA1156" s="68"/>
      <c r="RB1156" s="68"/>
      <c r="RC1156" s="68"/>
      <c r="RD1156" s="68"/>
      <c r="RE1156" s="68"/>
      <c r="RF1156" s="68"/>
      <c r="RG1156" s="68"/>
      <c r="RH1156" s="68"/>
      <c r="RI1156" s="68"/>
      <c r="RJ1156" s="68"/>
      <c r="RK1156" s="68"/>
      <c r="RL1156" s="68"/>
      <c r="RM1156" s="68"/>
      <c r="RN1156" s="68"/>
      <c r="RO1156" s="68"/>
      <c r="RP1156" s="68"/>
      <c r="RQ1156" s="68"/>
      <c r="RR1156" s="68"/>
      <c r="RS1156" s="68"/>
      <c r="RT1156" s="68"/>
      <c r="RU1156" s="68"/>
      <c r="RV1156" s="68"/>
      <c r="RW1156" s="68"/>
      <c r="RX1156" s="68"/>
      <c r="RY1156" s="68"/>
      <c r="RZ1156" s="68"/>
      <c r="SA1156" s="68"/>
      <c r="SB1156" s="68"/>
      <c r="SC1156" s="68"/>
      <c r="SD1156" s="68"/>
      <c r="SE1156" s="68"/>
      <c r="SF1156" s="68"/>
      <c r="SG1156" s="68"/>
      <c r="SH1156" s="68"/>
      <c r="SI1156" s="68"/>
      <c r="SJ1156" s="68"/>
      <c r="SK1156" s="68"/>
      <c r="SL1156" s="68"/>
      <c r="SM1156" s="68"/>
      <c r="SN1156" s="68"/>
      <c r="SO1156" s="68"/>
      <c r="SP1156" s="68"/>
      <c r="SQ1156" s="68"/>
      <c r="SR1156" s="68"/>
      <c r="SS1156" s="68"/>
      <c r="ST1156" s="68"/>
      <c r="SU1156" s="68"/>
      <c r="SV1156" s="68"/>
      <c r="SW1156" s="68"/>
      <c r="SX1156" s="68"/>
    </row>
    <row r="1157" spans="1:518" ht="16.5" customHeight="1" x14ac:dyDescent="0.2">
      <c r="A1157" s="20">
        <v>549</v>
      </c>
      <c r="B1157" s="20" t="s">
        <v>62</v>
      </c>
      <c r="C1157" s="20" t="s">
        <v>936</v>
      </c>
      <c r="D1157" s="20" t="s">
        <v>38</v>
      </c>
      <c r="E1157" s="20" t="s">
        <v>1345</v>
      </c>
      <c r="F1157" s="22" t="s">
        <v>937</v>
      </c>
      <c r="G1157" s="20" t="s">
        <v>84</v>
      </c>
      <c r="H1157" s="20" t="s">
        <v>35</v>
      </c>
      <c r="I1157" s="20" t="s">
        <v>81</v>
      </c>
      <c r="J1157" s="22" t="s">
        <v>936</v>
      </c>
      <c r="K1157" s="20"/>
      <c r="L1157" s="20"/>
      <c r="M1157" s="20"/>
      <c r="N1157" s="20"/>
      <c r="O1157" s="23"/>
      <c r="P1157" s="23">
        <v>1200000</v>
      </c>
      <c r="Q1157" s="24">
        <v>1</v>
      </c>
      <c r="R1157" s="25">
        <v>45689</v>
      </c>
      <c r="S1157" s="20" t="s">
        <v>83</v>
      </c>
      <c r="T1157" s="26">
        <f t="shared" si="20"/>
        <v>1200000</v>
      </c>
      <c r="U1157" s="27" t="s">
        <v>100</v>
      </c>
      <c r="V1157" s="27" t="s">
        <v>100</v>
      </c>
      <c r="W1157" s="68"/>
      <c r="X1157" s="68"/>
      <c r="Y1157" s="68"/>
      <c r="Z1157" s="68"/>
      <c r="AA1157" s="68"/>
      <c r="AB1157" s="68"/>
      <c r="AC1157" s="68"/>
      <c r="AD1157" s="68"/>
      <c r="AE1157" s="68"/>
      <c r="AF1157" s="68"/>
      <c r="AG1157" s="68"/>
      <c r="AH1157" s="68"/>
      <c r="AI1157" s="68"/>
      <c r="AJ1157" s="68"/>
      <c r="AK1157" s="68"/>
      <c r="AL1157" s="68"/>
      <c r="AM1157" s="68"/>
      <c r="AN1157" s="68"/>
      <c r="AO1157" s="68"/>
      <c r="AP1157" s="68"/>
      <c r="AQ1157" s="68"/>
      <c r="AR1157" s="68"/>
      <c r="AS1157" s="68"/>
      <c r="AT1157" s="68"/>
      <c r="AU1157" s="68"/>
      <c r="AV1157" s="68"/>
      <c r="AW1157" s="68"/>
      <c r="AX1157" s="68"/>
      <c r="AY1157" s="68"/>
      <c r="AZ1157" s="68"/>
      <c r="BA1157" s="68"/>
      <c r="BB1157" s="68"/>
      <c r="BC1157" s="68"/>
      <c r="BD1157" s="68"/>
      <c r="BE1157" s="68"/>
      <c r="BF1157" s="68"/>
      <c r="BG1157" s="68"/>
      <c r="BH1157" s="68"/>
      <c r="BI1157" s="68"/>
      <c r="BJ1157" s="68"/>
      <c r="BK1157" s="68"/>
      <c r="BL1157" s="68"/>
      <c r="BM1157" s="68"/>
      <c r="BN1157" s="68"/>
      <c r="BO1157" s="68"/>
      <c r="BP1157" s="68"/>
      <c r="BQ1157" s="68"/>
      <c r="BR1157" s="68"/>
      <c r="BS1157" s="68"/>
      <c r="BT1157" s="68"/>
      <c r="BU1157" s="68"/>
      <c r="BV1157" s="68"/>
      <c r="BW1157" s="68"/>
      <c r="BX1157" s="68"/>
      <c r="BY1157" s="68"/>
      <c r="BZ1157" s="68"/>
      <c r="CA1157" s="68"/>
      <c r="CB1157" s="68"/>
      <c r="CC1157" s="68"/>
      <c r="CD1157" s="68"/>
      <c r="CE1157" s="68"/>
      <c r="CF1157" s="68"/>
      <c r="CG1157" s="68"/>
      <c r="CH1157" s="68"/>
      <c r="CI1157" s="68"/>
      <c r="CJ1157" s="68"/>
      <c r="CK1157" s="68"/>
      <c r="CL1157" s="68"/>
      <c r="CM1157" s="68"/>
      <c r="CN1157" s="68"/>
      <c r="CO1157" s="68"/>
      <c r="CP1157" s="68"/>
      <c r="CQ1157" s="68"/>
      <c r="CR1157" s="68"/>
      <c r="CS1157" s="68"/>
      <c r="CT1157" s="68"/>
      <c r="CU1157" s="68"/>
      <c r="CV1157" s="68"/>
      <c r="CW1157" s="68"/>
      <c r="CX1157" s="68"/>
      <c r="CY1157" s="68"/>
      <c r="CZ1157" s="68"/>
      <c r="DA1157" s="68"/>
      <c r="DB1157" s="68"/>
      <c r="DC1157" s="68"/>
      <c r="DD1157" s="68"/>
      <c r="DE1157" s="68"/>
      <c r="DF1157" s="68"/>
      <c r="DG1157" s="68"/>
      <c r="DH1157" s="68"/>
      <c r="DI1157" s="68"/>
      <c r="DJ1157" s="68"/>
      <c r="DK1157" s="68"/>
      <c r="DL1157" s="68"/>
      <c r="DM1157" s="68"/>
      <c r="DN1157" s="68"/>
      <c r="DO1157" s="68"/>
      <c r="DP1157" s="68"/>
      <c r="DQ1157" s="68"/>
      <c r="DR1157" s="68"/>
      <c r="DS1157" s="68"/>
      <c r="DT1157" s="68"/>
      <c r="DU1157" s="68"/>
      <c r="DV1157" s="68"/>
      <c r="DW1157" s="68"/>
      <c r="DX1157" s="68"/>
      <c r="DY1157" s="68"/>
      <c r="DZ1157" s="68"/>
      <c r="EA1157" s="68"/>
      <c r="EB1157" s="68"/>
      <c r="EC1157" s="68"/>
      <c r="ED1157" s="68"/>
      <c r="EE1157" s="68"/>
      <c r="EF1157" s="68"/>
      <c r="EG1157" s="68"/>
      <c r="EH1157" s="68"/>
      <c r="EI1157" s="68"/>
      <c r="EJ1157" s="68"/>
      <c r="EK1157" s="68"/>
      <c r="EL1157" s="68"/>
      <c r="EM1157" s="68"/>
      <c r="EN1157" s="68"/>
      <c r="EO1157" s="68"/>
      <c r="EP1157" s="68"/>
      <c r="EQ1157" s="68"/>
      <c r="ER1157" s="68"/>
      <c r="ES1157" s="68"/>
      <c r="ET1157" s="68"/>
      <c r="EU1157" s="68"/>
      <c r="EV1157" s="68"/>
      <c r="EW1157" s="68"/>
      <c r="EX1157" s="68"/>
      <c r="EY1157" s="68"/>
      <c r="EZ1157" s="68"/>
      <c r="FA1157" s="68"/>
      <c r="FB1157" s="68"/>
      <c r="FC1157" s="68"/>
      <c r="FD1157" s="68"/>
      <c r="FE1157" s="68"/>
      <c r="FF1157" s="68"/>
      <c r="FG1157" s="68"/>
      <c r="FH1157" s="68"/>
      <c r="FI1157" s="68"/>
      <c r="FJ1157" s="68"/>
      <c r="FK1157" s="68"/>
      <c r="FL1157" s="68"/>
      <c r="FM1157" s="68"/>
      <c r="FN1157" s="68"/>
      <c r="FO1157" s="68"/>
      <c r="FP1157" s="68"/>
      <c r="FQ1157" s="68"/>
      <c r="FR1157" s="68"/>
      <c r="FS1157" s="68"/>
      <c r="FT1157" s="68"/>
      <c r="FU1157" s="68"/>
      <c r="FV1157" s="68"/>
      <c r="FW1157" s="68"/>
      <c r="FX1157" s="68"/>
      <c r="FY1157" s="68"/>
      <c r="FZ1157" s="68"/>
      <c r="GA1157" s="68"/>
      <c r="GB1157" s="68"/>
      <c r="GC1157" s="68"/>
      <c r="GD1157" s="68"/>
      <c r="GE1157" s="68"/>
      <c r="GF1157" s="68"/>
      <c r="GG1157" s="68"/>
      <c r="GH1157" s="68"/>
      <c r="GI1157" s="68"/>
      <c r="GJ1157" s="68"/>
      <c r="GK1157" s="68"/>
      <c r="GL1157" s="68"/>
      <c r="GM1157" s="68"/>
      <c r="GN1157" s="68"/>
      <c r="GO1157" s="68"/>
      <c r="GP1157" s="68"/>
      <c r="GQ1157" s="68"/>
      <c r="GR1157" s="68"/>
      <c r="GS1157" s="68"/>
      <c r="GT1157" s="68"/>
      <c r="GU1157" s="68"/>
      <c r="GV1157" s="68"/>
      <c r="GW1157" s="68"/>
      <c r="GX1157" s="68"/>
      <c r="GY1157" s="68"/>
      <c r="GZ1157" s="68"/>
      <c r="HA1157" s="68"/>
      <c r="HB1157" s="68"/>
      <c r="HC1157" s="68"/>
      <c r="HD1157" s="68"/>
      <c r="HE1157" s="68"/>
      <c r="HF1157" s="68"/>
      <c r="HG1157" s="68"/>
      <c r="HH1157" s="68"/>
      <c r="HI1157" s="68"/>
      <c r="HJ1157" s="68"/>
      <c r="HK1157" s="68"/>
      <c r="HL1157" s="68"/>
      <c r="HM1157" s="68"/>
      <c r="HN1157" s="68"/>
      <c r="HO1157" s="68"/>
      <c r="HP1157" s="68"/>
      <c r="HQ1157" s="68"/>
      <c r="HR1157" s="68"/>
      <c r="HS1157" s="68"/>
      <c r="HT1157" s="68"/>
      <c r="HU1157" s="68"/>
      <c r="HV1157" s="68"/>
      <c r="HW1157" s="68"/>
      <c r="HX1157" s="68"/>
      <c r="HY1157" s="68"/>
      <c r="HZ1157" s="68"/>
      <c r="IA1157" s="68"/>
      <c r="IB1157" s="68"/>
      <c r="IC1157" s="68"/>
      <c r="ID1157" s="68"/>
      <c r="IE1157" s="68"/>
      <c r="IF1157" s="68"/>
      <c r="IG1157" s="68"/>
      <c r="IH1157" s="68"/>
      <c r="II1157" s="68"/>
      <c r="IJ1157" s="68"/>
      <c r="IK1157" s="68"/>
      <c r="IL1157" s="68"/>
      <c r="IM1157" s="68"/>
      <c r="IN1157" s="68"/>
      <c r="IO1157" s="68"/>
      <c r="IP1157" s="68"/>
      <c r="IQ1157" s="68"/>
      <c r="IR1157" s="68"/>
      <c r="IS1157" s="68"/>
      <c r="IT1157" s="68"/>
      <c r="IU1157" s="68"/>
      <c r="IV1157" s="68"/>
      <c r="IW1157" s="68"/>
      <c r="IX1157" s="68"/>
      <c r="IY1157" s="68"/>
      <c r="IZ1157" s="68"/>
      <c r="JA1157" s="68"/>
      <c r="JB1157" s="68"/>
      <c r="JC1157" s="68"/>
      <c r="JD1157" s="68"/>
      <c r="JE1157" s="68"/>
      <c r="JF1157" s="68"/>
      <c r="JG1157" s="68"/>
      <c r="JH1157" s="68"/>
      <c r="JI1157" s="68"/>
      <c r="JJ1157" s="68"/>
      <c r="JK1157" s="68"/>
      <c r="JL1157" s="68"/>
      <c r="JM1157" s="68"/>
      <c r="JN1157" s="68"/>
      <c r="JO1157" s="68"/>
      <c r="JP1157" s="68"/>
      <c r="JQ1157" s="68"/>
      <c r="JR1157" s="68"/>
      <c r="JS1157" s="68"/>
      <c r="JT1157" s="68"/>
      <c r="JU1157" s="68"/>
      <c r="JV1157" s="68"/>
      <c r="JW1157" s="68"/>
      <c r="JX1157" s="68"/>
      <c r="JY1157" s="68"/>
      <c r="JZ1157" s="68"/>
      <c r="KA1157" s="68"/>
      <c r="KB1157" s="68"/>
      <c r="KC1157" s="68"/>
      <c r="KD1157" s="68"/>
      <c r="KE1157" s="68"/>
      <c r="KF1157" s="68"/>
      <c r="KG1157" s="68"/>
      <c r="KH1157" s="68"/>
      <c r="KI1157" s="68"/>
      <c r="KJ1157" s="68"/>
      <c r="KK1157" s="68"/>
      <c r="KL1157" s="68"/>
      <c r="KM1157" s="68"/>
      <c r="KN1157" s="68"/>
      <c r="KO1157" s="68"/>
      <c r="KP1157" s="68"/>
      <c r="KQ1157" s="68"/>
      <c r="KR1157" s="68"/>
      <c r="KS1157" s="68"/>
      <c r="KT1157" s="68"/>
      <c r="KU1157" s="68"/>
      <c r="KV1157" s="68"/>
      <c r="KW1157" s="68"/>
      <c r="KX1157" s="68"/>
      <c r="KY1157" s="68"/>
      <c r="KZ1157" s="68"/>
      <c r="LA1157" s="68"/>
      <c r="LB1157" s="68"/>
      <c r="LC1157" s="68"/>
      <c r="LD1157" s="68"/>
      <c r="LE1157" s="68"/>
      <c r="LF1157" s="68"/>
      <c r="LG1157" s="68"/>
      <c r="LH1157" s="68"/>
      <c r="LI1157" s="68"/>
      <c r="LJ1157" s="68"/>
      <c r="LK1157" s="68"/>
      <c r="LL1157" s="68"/>
      <c r="LM1157" s="68"/>
      <c r="LN1157" s="68"/>
      <c r="LO1157" s="68"/>
      <c r="LP1157" s="68"/>
      <c r="LQ1157" s="68"/>
      <c r="LR1157" s="68"/>
      <c r="LS1157" s="68"/>
      <c r="LT1157" s="68"/>
      <c r="LU1157" s="68"/>
      <c r="LV1157" s="68"/>
      <c r="LW1157" s="68"/>
      <c r="LX1157" s="68"/>
      <c r="LY1157" s="68"/>
      <c r="LZ1157" s="68"/>
      <c r="MA1157" s="68"/>
      <c r="MB1157" s="68"/>
      <c r="MC1157" s="68"/>
      <c r="MD1157" s="68"/>
      <c r="ME1157" s="68"/>
      <c r="MF1157" s="68"/>
      <c r="MG1157" s="68"/>
      <c r="MH1157" s="68"/>
      <c r="MI1157" s="68"/>
      <c r="MJ1157" s="68"/>
      <c r="MK1157" s="68"/>
      <c r="ML1157" s="68"/>
      <c r="MM1157" s="68"/>
      <c r="MN1157" s="68"/>
      <c r="MO1157" s="68"/>
      <c r="MP1157" s="68"/>
      <c r="MQ1157" s="68"/>
      <c r="MR1157" s="68"/>
      <c r="MS1157" s="68"/>
      <c r="MT1157" s="68"/>
      <c r="MU1157" s="68"/>
      <c r="MV1157" s="68"/>
      <c r="MW1157" s="68"/>
      <c r="MX1157" s="68"/>
      <c r="MY1157" s="68"/>
      <c r="MZ1157" s="68"/>
      <c r="NA1157" s="68"/>
      <c r="NB1157" s="68"/>
      <c r="NC1157" s="68"/>
      <c r="ND1157" s="68"/>
      <c r="NE1157" s="68"/>
      <c r="NF1157" s="68"/>
      <c r="NG1157" s="68"/>
      <c r="NH1157" s="68"/>
      <c r="NI1157" s="68"/>
      <c r="NJ1157" s="68"/>
      <c r="NK1157" s="68"/>
      <c r="NL1157" s="68"/>
      <c r="NM1157" s="68"/>
      <c r="NN1157" s="68"/>
      <c r="NO1157" s="68"/>
      <c r="NP1157" s="68"/>
      <c r="NQ1157" s="68"/>
      <c r="NR1157" s="68"/>
      <c r="NS1157" s="68"/>
      <c r="NT1157" s="68"/>
      <c r="NU1157" s="68"/>
      <c r="NV1157" s="68"/>
      <c r="NW1157" s="68"/>
      <c r="NX1157" s="68"/>
      <c r="NY1157" s="68"/>
      <c r="NZ1157" s="68"/>
      <c r="OA1157" s="68"/>
      <c r="OB1157" s="68"/>
      <c r="OC1157" s="68"/>
      <c r="OD1157" s="68"/>
      <c r="OE1157" s="68"/>
      <c r="OF1157" s="68"/>
      <c r="OG1157" s="68"/>
      <c r="OH1157" s="68"/>
      <c r="OI1157" s="68"/>
      <c r="OJ1157" s="68"/>
      <c r="OK1157" s="68"/>
      <c r="OL1157" s="68"/>
      <c r="OM1157" s="68"/>
      <c r="ON1157" s="68"/>
      <c r="OO1157" s="68"/>
      <c r="OP1157" s="68"/>
      <c r="OQ1157" s="68"/>
      <c r="OR1157" s="68"/>
      <c r="OS1157" s="68"/>
      <c r="OT1157" s="68"/>
      <c r="OU1157" s="68"/>
      <c r="OV1157" s="68"/>
      <c r="OW1157" s="68"/>
      <c r="OX1157" s="68"/>
      <c r="OY1157" s="68"/>
      <c r="OZ1157" s="68"/>
      <c r="PA1157" s="68"/>
      <c r="PB1157" s="68"/>
      <c r="PC1157" s="68"/>
      <c r="PD1157" s="68"/>
      <c r="PE1157" s="68"/>
      <c r="PF1157" s="68"/>
      <c r="PG1157" s="68"/>
      <c r="PH1157" s="68"/>
      <c r="PI1157" s="68"/>
      <c r="PJ1157" s="68"/>
      <c r="PK1157" s="68"/>
      <c r="PL1157" s="68"/>
      <c r="PM1157" s="68"/>
      <c r="PN1157" s="68"/>
      <c r="PO1157" s="68"/>
      <c r="PP1157" s="68"/>
      <c r="PQ1157" s="68"/>
      <c r="PR1157" s="68"/>
      <c r="PS1157" s="68"/>
      <c r="PT1157" s="68"/>
      <c r="PU1157" s="68"/>
      <c r="PV1157" s="68"/>
      <c r="PW1157" s="68"/>
      <c r="PX1157" s="68"/>
      <c r="PY1157" s="68"/>
      <c r="PZ1157" s="68"/>
      <c r="QA1157" s="68"/>
      <c r="QB1157" s="68"/>
      <c r="QC1157" s="68"/>
      <c r="QD1157" s="68"/>
      <c r="QE1157" s="68"/>
      <c r="QF1157" s="68"/>
      <c r="QG1157" s="68"/>
      <c r="QH1157" s="68"/>
      <c r="QI1157" s="68"/>
      <c r="QJ1157" s="68"/>
      <c r="QK1157" s="68"/>
      <c r="QL1157" s="68"/>
      <c r="QM1157" s="68"/>
      <c r="QN1157" s="68"/>
      <c r="QO1157" s="68"/>
      <c r="QP1157" s="68"/>
      <c r="QQ1157" s="68"/>
      <c r="QR1157" s="68"/>
      <c r="QS1157" s="68"/>
      <c r="QT1157" s="68"/>
      <c r="QU1157" s="68"/>
      <c r="QV1157" s="68"/>
      <c r="QW1157" s="68"/>
      <c r="QX1157" s="68"/>
      <c r="QY1157" s="68"/>
      <c r="QZ1157" s="68"/>
      <c r="RA1157" s="68"/>
      <c r="RB1157" s="68"/>
      <c r="RC1157" s="68"/>
      <c r="RD1157" s="68"/>
      <c r="RE1157" s="68"/>
      <c r="RF1157" s="68"/>
      <c r="RG1157" s="68"/>
      <c r="RH1157" s="68"/>
      <c r="RI1157" s="68"/>
      <c r="RJ1157" s="68"/>
      <c r="RK1157" s="68"/>
      <c r="RL1157" s="68"/>
      <c r="RM1157" s="68"/>
      <c r="RN1157" s="68"/>
      <c r="RO1157" s="68"/>
      <c r="RP1157" s="68"/>
      <c r="RQ1157" s="68"/>
      <c r="RR1157" s="68"/>
      <c r="RS1157" s="68"/>
      <c r="RT1157" s="68"/>
      <c r="RU1157" s="68"/>
      <c r="RV1157" s="68"/>
      <c r="RW1157" s="68"/>
      <c r="RX1157" s="68"/>
      <c r="RY1157" s="68"/>
      <c r="RZ1157" s="68"/>
      <c r="SA1157" s="68"/>
      <c r="SB1157" s="68"/>
      <c r="SC1157" s="68"/>
      <c r="SD1157" s="68"/>
      <c r="SE1157" s="68"/>
      <c r="SF1157" s="68"/>
      <c r="SG1157" s="68"/>
      <c r="SH1157" s="68"/>
      <c r="SI1157" s="68"/>
      <c r="SJ1157" s="68"/>
      <c r="SK1157" s="68"/>
      <c r="SL1157" s="68"/>
      <c r="SM1157" s="68"/>
      <c r="SN1157" s="68"/>
      <c r="SO1157" s="68"/>
      <c r="SP1157" s="68"/>
      <c r="SQ1157" s="68"/>
      <c r="SR1157" s="68"/>
      <c r="SS1157" s="68"/>
      <c r="ST1157" s="68"/>
      <c r="SU1157" s="68"/>
      <c r="SV1157" s="68"/>
      <c r="SW1157" s="68"/>
      <c r="SX1157" s="68"/>
    </row>
    <row r="1158" spans="1:518" ht="16.5" customHeight="1" x14ac:dyDescent="0.2">
      <c r="A1158" s="20">
        <v>550</v>
      </c>
      <c r="B1158" s="20" t="s">
        <v>62</v>
      </c>
      <c r="C1158" s="20" t="s">
        <v>936</v>
      </c>
      <c r="D1158" s="20" t="s">
        <v>38</v>
      </c>
      <c r="E1158" s="20" t="s">
        <v>1345</v>
      </c>
      <c r="F1158" s="22" t="s">
        <v>937</v>
      </c>
      <c r="G1158" s="20" t="s">
        <v>84</v>
      </c>
      <c r="H1158" s="20" t="s">
        <v>35</v>
      </c>
      <c r="I1158" s="20" t="s">
        <v>81</v>
      </c>
      <c r="J1158" s="22" t="s">
        <v>936</v>
      </c>
      <c r="K1158" s="20"/>
      <c r="L1158" s="20"/>
      <c r="M1158" s="20"/>
      <c r="N1158" s="20"/>
      <c r="O1158" s="23"/>
      <c r="P1158" s="23">
        <v>1200000</v>
      </c>
      <c r="Q1158" s="24">
        <v>1</v>
      </c>
      <c r="R1158" s="25">
        <v>45717</v>
      </c>
      <c r="S1158" s="20" t="s">
        <v>83</v>
      </c>
      <c r="T1158" s="26">
        <f t="shared" si="20"/>
        <v>1200000</v>
      </c>
      <c r="U1158" s="27" t="s">
        <v>100</v>
      </c>
      <c r="V1158" s="27" t="s">
        <v>100</v>
      </c>
      <c r="W1158" s="68"/>
      <c r="X1158" s="68"/>
      <c r="Y1158" s="68"/>
      <c r="Z1158" s="68"/>
      <c r="AA1158" s="68"/>
      <c r="AB1158" s="68"/>
      <c r="AC1158" s="68"/>
      <c r="AD1158" s="68"/>
      <c r="AE1158" s="68"/>
      <c r="AF1158" s="68"/>
      <c r="AG1158" s="68"/>
      <c r="AH1158" s="68"/>
      <c r="AI1158" s="68"/>
      <c r="AJ1158" s="68"/>
      <c r="AK1158" s="68"/>
      <c r="AL1158" s="68"/>
      <c r="AM1158" s="68"/>
      <c r="AN1158" s="68"/>
      <c r="AO1158" s="68"/>
      <c r="AP1158" s="68"/>
      <c r="AQ1158" s="68"/>
      <c r="AR1158" s="68"/>
      <c r="AS1158" s="68"/>
      <c r="AT1158" s="68"/>
      <c r="AU1158" s="68"/>
      <c r="AV1158" s="68"/>
      <c r="AW1158" s="68"/>
      <c r="AX1158" s="68"/>
      <c r="AY1158" s="68"/>
      <c r="AZ1158" s="68"/>
      <c r="BA1158" s="68"/>
      <c r="BB1158" s="68"/>
      <c r="BC1158" s="68"/>
      <c r="BD1158" s="68"/>
      <c r="BE1158" s="68"/>
      <c r="BF1158" s="68"/>
      <c r="BG1158" s="68"/>
      <c r="BH1158" s="68"/>
      <c r="BI1158" s="68"/>
      <c r="BJ1158" s="68"/>
      <c r="BK1158" s="68"/>
      <c r="BL1158" s="68"/>
      <c r="BM1158" s="68"/>
      <c r="BN1158" s="68"/>
      <c r="BO1158" s="68"/>
      <c r="BP1158" s="68"/>
      <c r="BQ1158" s="68"/>
      <c r="BR1158" s="68"/>
      <c r="BS1158" s="68"/>
      <c r="BT1158" s="68"/>
      <c r="BU1158" s="68"/>
      <c r="BV1158" s="68"/>
      <c r="BW1158" s="68"/>
      <c r="BX1158" s="68"/>
      <c r="BY1158" s="68"/>
      <c r="BZ1158" s="68"/>
      <c r="CA1158" s="68"/>
      <c r="CB1158" s="68"/>
      <c r="CC1158" s="68"/>
      <c r="CD1158" s="68"/>
      <c r="CE1158" s="68"/>
      <c r="CF1158" s="68"/>
      <c r="CG1158" s="68"/>
      <c r="CH1158" s="68"/>
      <c r="CI1158" s="68"/>
      <c r="CJ1158" s="68"/>
      <c r="CK1158" s="68"/>
      <c r="CL1158" s="68"/>
      <c r="CM1158" s="68"/>
      <c r="CN1158" s="68"/>
      <c r="CO1158" s="68"/>
      <c r="CP1158" s="68"/>
      <c r="CQ1158" s="68"/>
      <c r="CR1158" s="68"/>
      <c r="CS1158" s="68"/>
      <c r="CT1158" s="68"/>
      <c r="CU1158" s="68"/>
      <c r="CV1158" s="68"/>
      <c r="CW1158" s="68"/>
      <c r="CX1158" s="68"/>
      <c r="CY1158" s="68"/>
      <c r="CZ1158" s="68"/>
      <c r="DA1158" s="68"/>
      <c r="DB1158" s="68"/>
      <c r="DC1158" s="68"/>
      <c r="DD1158" s="68"/>
      <c r="DE1158" s="68"/>
      <c r="DF1158" s="68"/>
      <c r="DG1158" s="68"/>
      <c r="DH1158" s="68"/>
      <c r="DI1158" s="68"/>
      <c r="DJ1158" s="68"/>
      <c r="DK1158" s="68"/>
      <c r="DL1158" s="68"/>
      <c r="DM1158" s="68"/>
      <c r="DN1158" s="68"/>
      <c r="DO1158" s="68"/>
      <c r="DP1158" s="68"/>
      <c r="DQ1158" s="68"/>
      <c r="DR1158" s="68"/>
      <c r="DS1158" s="68"/>
      <c r="DT1158" s="68"/>
      <c r="DU1158" s="68"/>
      <c r="DV1158" s="68"/>
      <c r="DW1158" s="68"/>
      <c r="DX1158" s="68"/>
      <c r="DY1158" s="68"/>
      <c r="DZ1158" s="68"/>
      <c r="EA1158" s="68"/>
      <c r="EB1158" s="68"/>
      <c r="EC1158" s="68"/>
      <c r="ED1158" s="68"/>
      <c r="EE1158" s="68"/>
      <c r="EF1158" s="68"/>
      <c r="EG1158" s="68"/>
      <c r="EH1158" s="68"/>
      <c r="EI1158" s="68"/>
      <c r="EJ1158" s="68"/>
      <c r="EK1158" s="68"/>
      <c r="EL1158" s="68"/>
      <c r="EM1158" s="68"/>
      <c r="EN1158" s="68"/>
      <c r="EO1158" s="68"/>
      <c r="EP1158" s="68"/>
      <c r="EQ1158" s="68"/>
      <c r="ER1158" s="68"/>
      <c r="ES1158" s="68"/>
      <c r="ET1158" s="68"/>
      <c r="EU1158" s="68"/>
      <c r="EV1158" s="68"/>
      <c r="EW1158" s="68"/>
      <c r="EX1158" s="68"/>
      <c r="EY1158" s="68"/>
      <c r="EZ1158" s="68"/>
      <c r="FA1158" s="68"/>
      <c r="FB1158" s="68"/>
      <c r="FC1158" s="68"/>
      <c r="FD1158" s="68"/>
      <c r="FE1158" s="68"/>
      <c r="FF1158" s="68"/>
      <c r="FG1158" s="68"/>
      <c r="FH1158" s="68"/>
      <c r="FI1158" s="68"/>
      <c r="FJ1158" s="68"/>
      <c r="FK1158" s="68"/>
      <c r="FL1158" s="68"/>
      <c r="FM1158" s="68"/>
      <c r="FN1158" s="68"/>
      <c r="FO1158" s="68"/>
      <c r="FP1158" s="68"/>
      <c r="FQ1158" s="68"/>
      <c r="FR1158" s="68"/>
      <c r="FS1158" s="68"/>
      <c r="FT1158" s="68"/>
      <c r="FU1158" s="68"/>
      <c r="FV1158" s="68"/>
      <c r="FW1158" s="68"/>
      <c r="FX1158" s="68"/>
      <c r="FY1158" s="68"/>
      <c r="FZ1158" s="68"/>
      <c r="GA1158" s="68"/>
      <c r="GB1158" s="68"/>
      <c r="GC1158" s="68"/>
      <c r="GD1158" s="68"/>
      <c r="GE1158" s="68"/>
      <c r="GF1158" s="68"/>
      <c r="GG1158" s="68"/>
      <c r="GH1158" s="68"/>
      <c r="GI1158" s="68"/>
      <c r="GJ1158" s="68"/>
      <c r="GK1158" s="68"/>
      <c r="GL1158" s="68"/>
      <c r="GM1158" s="68"/>
      <c r="GN1158" s="68"/>
      <c r="GO1158" s="68"/>
      <c r="GP1158" s="68"/>
      <c r="GQ1158" s="68"/>
      <c r="GR1158" s="68"/>
      <c r="GS1158" s="68"/>
      <c r="GT1158" s="68"/>
      <c r="GU1158" s="68"/>
      <c r="GV1158" s="68"/>
      <c r="GW1158" s="68"/>
      <c r="GX1158" s="68"/>
      <c r="GY1158" s="68"/>
      <c r="GZ1158" s="68"/>
      <c r="HA1158" s="68"/>
      <c r="HB1158" s="68"/>
      <c r="HC1158" s="68"/>
      <c r="HD1158" s="68"/>
      <c r="HE1158" s="68"/>
      <c r="HF1158" s="68"/>
      <c r="HG1158" s="68"/>
      <c r="HH1158" s="68"/>
      <c r="HI1158" s="68"/>
      <c r="HJ1158" s="68"/>
      <c r="HK1158" s="68"/>
      <c r="HL1158" s="68"/>
      <c r="HM1158" s="68"/>
      <c r="HN1158" s="68"/>
      <c r="HO1158" s="68"/>
      <c r="HP1158" s="68"/>
      <c r="HQ1158" s="68"/>
      <c r="HR1158" s="68"/>
      <c r="HS1158" s="68"/>
      <c r="HT1158" s="68"/>
      <c r="HU1158" s="68"/>
      <c r="HV1158" s="68"/>
      <c r="HW1158" s="68"/>
      <c r="HX1158" s="68"/>
      <c r="HY1158" s="68"/>
      <c r="HZ1158" s="68"/>
      <c r="IA1158" s="68"/>
      <c r="IB1158" s="68"/>
      <c r="IC1158" s="68"/>
      <c r="ID1158" s="68"/>
      <c r="IE1158" s="68"/>
      <c r="IF1158" s="68"/>
      <c r="IG1158" s="68"/>
      <c r="IH1158" s="68"/>
      <c r="II1158" s="68"/>
      <c r="IJ1158" s="68"/>
      <c r="IK1158" s="68"/>
      <c r="IL1158" s="68"/>
      <c r="IM1158" s="68"/>
      <c r="IN1158" s="68"/>
      <c r="IO1158" s="68"/>
      <c r="IP1158" s="68"/>
      <c r="IQ1158" s="68"/>
      <c r="IR1158" s="68"/>
      <c r="IS1158" s="68"/>
      <c r="IT1158" s="68"/>
      <c r="IU1158" s="68"/>
      <c r="IV1158" s="68"/>
      <c r="IW1158" s="68"/>
      <c r="IX1158" s="68"/>
      <c r="IY1158" s="68"/>
      <c r="IZ1158" s="68"/>
      <c r="JA1158" s="68"/>
      <c r="JB1158" s="68"/>
      <c r="JC1158" s="68"/>
      <c r="JD1158" s="68"/>
      <c r="JE1158" s="68"/>
      <c r="JF1158" s="68"/>
      <c r="JG1158" s="68"/>
      <c r="JH1158" s="68"/>
      <c r="JI1158" s="68"/>
      <c r="JJ1158" s="68"/>
      <c r="JK1158" s="68"/>
      <c r="JL1158" s="68"/>
      <c r="JM1158" s="68"/>
      <c r="JN1158" s="68"/>
      <c r="JO1158" s="68"/>
      <c r="JP1158" s="68"/>
      <c r="JQ1158" s="68"/>
      <c r="JR1158" s="68"/>
      <c r="JS1158" s="68"/>
      <c r="JT1158" s="68"/>
      <c r="JU1158" s="68"/>
      <c r="JV1158" s="68"/>
      <c r="JW1158" s="68"/>
      <c r="JX1158" s="68"/>
      <c r="JY1158" s="68"/>
      <c r="JZ1158" s="68"/>
      <c r="KA1158" s="68"/>
      <c r="KB1158" s="68"/>
      <c r="KC1158" s="68"/>
      <c r="KD1158" s="68"/>
      <c r="KE1158" s="68"/>
      <c r="KF1158" s="68"/>
      <c r="KG1158" s="68"/>
      <c r="KH1158" s="68"/>
      <c r="KI1158" s="68"/>
      <c r="KJ1158" s="68"/>
      <c r="KK1158" s="68"/>
      <c r="KL1158" s="68"/>
      <c r="KM1158" s="68"/>
      <c r="KN1158" s="68"/>
      <c r="KO1158" s="68"/>
      <c r="KP1158" s="68"/>
      <c r="KQ1158" s="68"/>
      <c r="KR1158" s="68"/>
      <c r="KS1158" s="68"/>
      <c r="KT1158" s="68"/>
      <c r="KU1158" s="68"/>
      <c r="KV1158" s="68"/>
      <c r="KW1158" s="68"/>
      <c r="KX1158" s="68"/>
      <c r="KY1158" s="68"/>
      <c r="KZ1158" s="68"/>
      <c r="LA1158" s="68"/>
      <c r="LB1158" s="68"/>
      <c r="LC1158" s="68"/>
      <c r="LD1158" s="68"/>
      <c r="LE1158" s="68"/>
      <c r="LF1158" s="68"/>
      <c r="LG1158" s="68"/>
      <c r="LH1158" s="68"/>
      <c r="LI1158" s="68"/>
      <c r="LJ1158" s="68"/>
      <c r="LK1158" s="68"/>
      <c r="LL1158" s="68"/>
      <c r="LM1158" s="68"/>
      <c r="LN1158" s="68"/>
      <c r="LO1158" s="68"/>
      <c r="LP1158" s="68"/>
      <c r="LQ1158" s="68"/>
      <c r="LR1158" s="68"/>
      <c r="LS1158" s="68"/>
      <c r="LT1158" s="68"/>
      <c r="LU1158" s="68"/>
      <c r="LV1158" s="68"/>
      <c r="LW1158" s="68"/>
      <c r="LX1158" s="68"/>
      <c r="LY1158" s="68"/>
      <c r="LZ1158" s="68"/>
      <c r="MA1158" s="68"/>
      <c r="MB1158" s="68"/>
      <c r="MC1158" s="68"/>
      <c r="MD1158" s="68"/>
      <c r="ME1158" s="68"/>
      <c r="MF1158" s="68"/>
      <c r="MG1158" s="68"/>
      <c r="MH1158" s="68"/>
      <c r="MI1158" s="68"/>
      <c r="MJ1158" s="68"/>
      <c r="MK1158" s="68"/>
      <c r="ML1158" s="68"/>
      <c r="MM1158" s="68"/>
      <c r="MN1158" s="68"/>
      <c r="MO1158" s="68"/>
      <c r="MP1158" s="68"/>
      <c r="MQ1158" s="68"/>
      <c r="MR1158" s="68"/>
      <c r="MS1158" s="68"/>
      <c r="MT1158" s="68"/>
      <c r="MU1158" s="68"/>
      <c r="MV1158" s="68"/>
      <c r="MW1158" s="68"/>
      <c r="MX1158" s="68"/>
      <c r="MY1158" s="68"/>
      <c r="MZ1158" s="68"/>
      <c r="NA1158" s="68"/>
      <c r="NB1158" s="68"/>
      <c r="NC1158" s="68"/>
      <c r="ND1158" s="68"/>
      <c r="NE1158" s="68"/>
      <c r="NF1158" s="68"/>
      <c r="NG1158" s="68"/>
      <c r="NH1158" s="68"/>
      <c r="NI1158" s="68"/>
      <c r="NJ1158" s="68"/>
      <c r="NK1158" s="68"/>
      <c r="NL1158" s="68"/>
      <c r="NM1158" s="68"/>
      <c r="NN1158" s="68"/>
      <c r="NO1158" s="68"/>
      <c r="NP1158" s="68"/>
      <c r="NQ1158" s="68"/>
      <c r="NR1158" s="68"/>
      <c r="NS1158" s="68"/>
      <c r="NT1158" s="68"/>
      <c r="NU1158" s="68"/>
      <c r="NV1158" s="68"/>
      <c r="NW1158" s="68"/>
      <c r="NX1158" s="68"/>
      <c r="NY1158" s="68"/>
      <c r="NZ1158" s="68"/>
      <c r="OA1158" s="68"/>
      <c r="OB1158" s="68"/>
      <c r="OC1158" s="68"/>
      <c r="OD1158" s="68"/>
      <c r="OE1158" s="68"/>
      <c r="OF1158" s="68"/>
      <c r="OG1158" s="68"/>
      <c r="OH1158" s="68"/>
      <c r="OI1158" s="68"/>
      <c r="OJ1158" s="68"/>
      <c r="OK1158" s="68"/>
      <c r="OL1158" s="68"/>
      <c r="OM1158" s="68"/>
      <c r="ON1158" s="68"/>
      <c r="OO1158" s="68"/>
      <c r="OP1158" s="68"/>
      <c r="OQ1158" s="68"/>
      <c r="OR1158" s="68"/>
      <c r="OS1158" s="68"/>
      <c r="OT1158" s="68"/>
      <c r="OU1158" s="68"/>
      <c r="OV1158" s="68"/>
      <c r="OW1158" s="68"/>
      <c r="OX1158" s="68"/>
      <c r="OY1158" s="68"/>
      <c r="OZ1158" s="68"/>
      <c r="PA1158" s="68"/>
      <c r="PB1158" s="68"/>
      <c r="PC1158" s="68"/>
      <c r="PD1158" s="68"/>
      <c r="PE1158" s="68"/>
      <c r="PF1158" s="68"/>
      <c r="PG1158" s="68"/>
      <c r="PH1158" s="68"/>
      <c r="PI1158" s="68"/>
      <c r="PJ1158" s="68"/>
      <c r="PK1158" s="68"/>
      <c r="PL1158" s="68"/>
      <c r="PM1158" s="68"/>
      <c r="PN1158" s="68"/>
      <c r="PO1158" s="68"/>
      <c r="PP1158" s="68"/>
      <c r="PQ1158" s="68"/>
      <c r="PR1158" s="68"/>
      <c r="PS1158" s="68"/>
      <c r="PT1158" s="68"/>
      <c r="PU1158" s="68"/>
      <c r="PV1158" s="68"/>
      <c r="PW1158" s="68"/>
      <c r="PX1158" s="68"/>
      <c r="PY1158" s="68"/>
      <c r="PZ1158" s="68"/>
      <c r="QA1158" s="68"/>
      <c r="QB1158" s="68"/>
      <c r="QC1158" s="68"/>
      <c r="QD1158" s="68"/>
      <c r="QE1158" s="68"/>
      <c r="QF1158" s="68"/>
      <c r="QG1158" s="68"/>
      <c r="QH1158" s="68"/>
      <c r="QI1158" s="68"/>
      <c r="QJ1158" s="68"/>
      <c r="QK1158" s="68"/>
      <c r="QL1158" s="68"/>
      <c r="QM1158" s="68"/>
      <c r="QN1158" s="68"/>
      <c r="QO1158" s="68"/>
      <c r="QP1158" s="68"/>
      <c r="QQ1158" s="68"/>
      <c r="QR1158" s="68"/>
      <c r="QS1158" s="68"/>
      <c r="QT1158" s="68"/>
      <c r="QU1158" s="68"/>
      <c r="QV1158" s="68"/>
      <c r="QW1158" s="68"/>
      <c r="QX1158" s="68"/>
      <c r="QY1158" s="68"/>
      <c r="QZ1158" s="68"/>
      <c r="RA1158" s="68"/>
      <c r="RB1158" s="68"/>
      <c r="RC1158" s="68"/>
      <c r="RD1158" s="68"/>
      <c r="RE1158" s="68"/>
      <c r="RF1158" s="68"/>
      <c r="RG1158" s="68"/>
      <c r="RH1158" s="68"/>
      <c r="RI1158" s="68"/>
      <c r="RJ1158" s="68"/>
      <c r="RK1158" s="68"/>
      <c r="RL1158" s="68"/>
      <c r="RM1158" s="68"/>
      <c r="RN1158" s="68"/>
      <c r="RO1158" s="68"/>
      <c r="RP1158" s="68"/>
      <c r="RQ1158" s="68"/>
      <c r="RR1158" s="68"/>
      <c r="RS1158" s="68"/>
      <c r="RT1158" s="68"/>
      <c r="RU1158" s="68"/>
      <c r="RV1158" s="68"/>
      <c r="RW1158" s="68"/>
      <c r="RX1158" s="68"/>
      <c r="RY1158" s="68"/>
      <c r="RZ1158" s="68"/>
      <c r="SA1158" s="68"/>
      <c r="SB1158" s="68"/>
      <c r="SC1158" s="68"/>
      <c r="SD1158" s="68"/>
      <c r="SE1158" s="68"/>
      <c r="SF1158" s="68"/>
      <c r="SG1158" s="68"/>
      <c r="SH1158" s="68"/>
      <c r="SI1158" s="68"/>
      <c r="SJ1158" s="68"/>
      <c r="SK1158" s="68"/>
      <c r="SL1158" s="68"/>
      <c r="SM1158" s="68"/>
      <c r="SN1158" s="68"/>
      <c r="SO1158" s="68"/>
      <c r="SP1158" s="68"/>
      <c r="SQ1158" s="68"/>
      <c r="SR1158" s="68"/>
      <c r="SS1158" s="68"/>
      <c r="ST1158" s="68"/>
      <c r="SU1158" s="68"/>
      <c r="SV1158" s="68"/>
      <c r="SW1158" s="68"/>
      <c r="SX1158" s="68"/>
    </row>
    <row r="1159" spans="1:518" ht="16.5" customHeight="1" x14ac:dyDescent="0.2">
      <c r="A1159" s="20">
        <v>551</v>
      </c>
      <c r="B1159" s="20" t="s">
        <v>62</v>
      </c>
      <c r="C1159" s="20" t="s">
        <v>936</v>
      </c>
      <c r="D1159" s="20" t="s">
        <v>38</v>
      </c>
      <c r="E1159" s="20" t="s">
        <v>1345</v>
      </c>
      <c r="F1159" s="22" t="s">
        <v>937</v>
      </c>
      <c r="G1159" s="20" t="s">
        <v>84</v>
      </c>
      <c r="H1159" s="20" t="s">
        <v>35</v>
      </c>
      <c r="I1159" s="20" t="s">
        <v>81</v>
      </c>
      <c r="J1159" s="22" t="s">
        <v>936</v>
      </c>
      <c r="K1159" s="20"/>
      <c r="L1159" s="20"/>
      <c r="M1159" s="20"/>
      <c r="N1159" s="20"/>
      <c r="O1159" s="23"/>
      <c r="P1159" s="23">
        <v>1200000</v>
      </c>
      <c r="Q1159" s="24">
        <v>1</v>
      </c>
      <c r="R1159" s="25">
        <v>45748</v>
      </c>
      <c r="S1159" s="20" t="s">
        <v>83</v>
      </c>
      <c r="T1159" s="26">
        <f t="shared" si="20"/>
        <v>1200000</v>
      </c>
      <c r="U1159" s="27" t="s">
        <v>100</v>
      </c>
      <c r="V1159" s="27" t="s">
        <v>100</v>
      </c>
      <c r="W1159" s="68"/>
      <c r="X1159" s="68"/>
      <c r="Y1159" s="68"/>
      <c r="Z1159" s="68"/>
      <c r="AA1159" s="68"/>
      <c r="AB1159" s="68"/>
      <c r="AC1159" s="68"/>
      <c r="AD1159" s="68"/>
      <c r="AE1159" s="68"/>
      <c r="AF1159" s="68"/>
      <c r="AG1159" s="68"/>
      <c r="AH1159" s="68"/>
      <c r="AI1159" s="68"/>
      <c r="AJ1159" s="68"/>
      <c r="AK1159" s="68"/>
      <c r="AL1159" s="68"/>
      <c r="AM1159" s="68"/>
      <c r="AN1159" s="68"/>
      <c r="AO1159" s="68"/>
      <c r="AP1159" s="68"/>
      <c r="AQ1159" s="68"/>
      <c r="AR1159" s="68"/>
      <c r="AS1159" s="68"/>
      <c r="AT1159" s="68"/>
      <c r="AU1159" s="68"/>
      <c r="AV1159" s="68"/>
      <c r="AW1159" s="68"/>
      <c r="AX1159" s="68"/>
      <c r="AY1159" s="68"/>
      <c r="AZ1159" s="68"/>
      <c r="BA1159" s="68"/>
      <c r="BB1159" s="68"/>
      <c r="BC1159" s="68"/>
      <c r="BD1159" s="68"/>
      <c r="BE1159" s="68"/>
      <c r="BF1159" s="68"/>
      <c r="BG1159" s="68"/>
      <c r="BH1159" s="68"/>
      <c r="BI1159" s="68"/>
      <c r="BJ1159" s="68"/>
      <c r="BK1159" s="68"/>
      <c r="BL1159" s="68"/>
      <c r="BM1159" s="68"/>
      <c r="BN1159" s="68"/>
      <c r="BO1159" s="68"/>
      <c r="BP1159" s="68"/>
      <c r="BQ1159" s="68"/>
      <c r="BR1159" s="68"/>
      <c r="BS1159" s="68"/>
      <c r="BT1159" s="68"/>
      <c r="BU1159" s="68"/>
      <c r="BV1159" s="68"/>
      <c r="BW1159" s="68"/>
      <c r="BX1159" s="68"/>
      <c r="BY1159" s="68"/>
      <c r="BZ1159" s="68"/>
      <c r="CA1159" s="68"/>
      <c r="CB1159" s="68"/>
      <c r="CC1159" s="68"/>
      <c r="CD1159" s="68"/>
      <c r="CE1159" s="68"/>
      <c r="CF1159" s="68"/>
      <c r="CG1159" s="68"/>
      <c r="CH1159" s="68"/>
      <c r="CI1159" s="68"/>
      <c r="CJ1159" s="68"/>
      <c r="CK1159" s="68"/>
      <c r="CL1159" s="68"/>
      <c r="CM1159" s="68"/>
      <c r="CN1159" s="68"/>
      <c r="CO1159" s="68"/>
      <c r="CP1159" s="68"/>
      <c r="CQ1159" s="68"/>
      <c r="CR1159" s="68"/>
      <c r="CS1159" s="68"/>
      <c r="CT1159" s="68"/>
      <c r="CU1159" s="68"/>
      <c r="CV1159" s="68"/>
      <c r="CW1159" s="68"/>
      <c r="CX1159" s="68"/>
      <c r="CY1159" s="68"/>
      <c r="CZ1159" s="68"/>
      <c r="DA1159" s="68"/>
      <c r="DB1159" s="68"/>
      <c r="DC1159" s="68"/>
      <c r="DD1159" s="68"/>
      <c r="DE1159" s="68"/>
      <c r="DF1159" s="68"/>
      <c r="DG1159" s="68"/>
      <c r="DH1159" s="68"/>
      <c r="DI1159" s="68"/>
      <c r="DJ1159" s="68"/>
      <c r="DK1159" s="68"/>
      <c r="DL1159" s="68"/>
      <c r="DM1159" s="68"/>
      <c r="DN1159" s="68"/>
      <c r="DO1159" s="68"/>
      <c r="DP1159" s="68"/>
      <c r="DQ1159" s="68"/>
      <c r="DR1159" s="68"/>
      <c r="DS1159" s="68"/>
      <c r="DT1159" s="68"/>
      <c r="DU1159" s="68"/>
      <c r="DV1159" s="68"/>
      <c r="DW1159" s="68"/>
      <c r="DX1159" s="68"/>
      <c r="DY1159" s="68"/>
      <c r="DZ1159" s="68"/>
      <c r="EA1159" s="68"/>
      <c r="EB1159" s="68"/>
      <c r="EC1159" s="68"/>
      <c r="ED1159" s="68"/>
      <c r="EE1159" s="68"/>
      <c r="EF1159" s="68"/>
      <c r="EG1159" s="68"/>
      <c r="EH1159" s="68"/>
      <c r="EI1159" s="68"/>
      <c r="EJ1159" s="68"/>
      <c r="EK1159" s="68"/>
      <c r="EL1159" s="68"/>
      <c r="EM1159" s="68"/>
      <c r="EN1159" s="68"/>
      <c r="EO1159" s="68"/>
      <c r="EP1159" s="68"/>
      <c r="EQ1159" s="68"/>
      <c r="ER1159" s="68"/>
      <c r="ES1159" s="68"/>
      <c r="ET1159" s="68"/>
      <c r="EU1159" s="68"/>
      <c r="EV1159" s="68"/>
      <c r="EW1159" s="68"/>
      <c r="EX1159" s="68"/>
      <c r="EY1159" s="68"/>
      <c r="EZ1159" s="68"/>
      <c r="FA1159" s="68"/>
      <c r="FB1159" s="68"/>
      <c r="FC1159" s="68"/>
      <c r="FD1159" s="68"/>
      <c r="FE1159" s="68"/>
      <c r="FF1159" s="68"/>
      <c r="FG1159" s="68"/>
      <c r="FH1159" s="68"/>
      <c r="FI1159" s="68"/>
      <c r="FJ1159" s="68"/>
      <c r="FK1159" s="68"/>
      <c r="FL1159" s="68"/>
      <c r="FM1159" s="68"/>
      <c r="FN1159" s="68"/>
      <c r="FO1159" s="68"/>
      <c r="FP1159" s="68"/>
      <c r="FQ1159" s="68"/>
      <c r="FR1159" s="68"/>
      <c r="FS1159" s="68"/>
      <c r="FT1159" s="68"/>
      <c r="FU1159" s="68"/>
      <c r="FV1159" s="68"/>
      <c r="FW1159" s="68"/>
      <c r="FX1159" s="68"/>
      <c r="FY1159" s="68"/>
      <c r="FZ1159" s="68"/>
      <c r="GA1159" s="68"/>
      <c r="GB1159" s="68"/>
      <c r="GC1159" s="68"/>
      <c r="GD1159" s="68"/>
      <c r="GE1159" s="68"/>
      <c r="GF1159" s="68"/>
      <c r="GG1159" s="68"/>
      <c r="GH1159" s="68"/>
      <c r="GI1159" s="68"/>
      <c r="GJ1159" s="68"/>
      <c r="GK1159" s="68"/>
      <c r="GL1159" s="68"/>
      <c r="GM1159" s="68"/>
      <c r="GN1159" s="68"/>
      <c r="GO1159" s="68"/>
      <c r="GP1159" s="68"/>
      <c r="GQ1159" s="68"/>
      <c r="GR1159" s="68"/>
      <c r="GS1159" s="68"/>
      <c r="GT1159" s="68"/>
      <c r="GU1159" s="68"/>
      <c r="GV1159" s="68"/>
      <c r="GW1159" s="68"/>
      <c r="GX1159" s="68"/>
      <c r="GY1159" s="68"/>
      <c r="GZ1159" s="68"/>
      <c r="HA1159" s="68"/>
      <c r="HB1159" s="68"/>
      <c r="HC1159" s="68"/>
      <c r="HD1159" s="68"/>
      <c r="HE1159" s="68"/>
      <c r="HF1159" s="68"/>
      <c r="HG1159" s="68"/>
      <c r="HH1159" s="68"/>
      <c r="HI1159" s="68"/>
      <c r="HJ1159" s="68"/>
      <c r="HK1159" s="68"/>
      <c r="HL1159" s="68"/>
      <c r="HM1159" s="68"/>
      <c r="HN1159" s="68"/>
      <c r="HO1159" s="68"/>
      <c r="HP1159" s="68"/>
      <c r="HQ1159" s="68"/>
      <c r="HR1159" s="68"/>
      <c r="HS1159" s="68"/>
      <c r="HT1159" s="68"/>
      <c r="HU1159" s="68"/>
      <c r="HV1159" s="68"/>
      <c r="HW1159" s="68"/>
      <c r="HX1159" s="68"/>
      <c r="HY1159" s="68"/>
      <c r="HZ1159" s="68"/>
      <c r="IA1159" s="68"/>
      <c r="IB1159" s="68"/>
      <c r="IC1159" s="68"/>
      <c r="ID1159" s="68"/>
      <c r="IE1159" s="68"/>
      <c r="IF1159" s="68"/>
      <c r="IG1159" s="68"/>
      <c r="IH1159" s="68"/>
      <c r="II1159" s="68"/>
      <c r="IJ1159" s="68"/>
      <c r="IK1159" s="68"/>
      <c r="IL1159" s="68"/>
      <c r="IM1159" s="68"/>
      <c r="IN1159" s="68"/>
      <c r="IO1159" s="68"/>
      <c r="IP1159" s="68"/>
      <c r="IQ1159" s="68"/>
      <c r="IR1159" s="68"/>
      <c r="IS1159" s="68"/>
      <c r="IT1159" s="68"/>
      <c r="IU1159" s="68"/>
      <c r="IV1159" s="68"/>
      <c r="IW1159" s="68"/>
      <c r="IX1159" s="68"/>
      <c r="IY1159" s="68"/>
      <c r="IZ1159" s="68"/>
      <c r="JA1159" s="68"/>
      <c r="JB1159" s="68"/>
      <c r="JC1159" s="68"/>
      <c r="JD1159" s="68"/>
      <c r="JE1159" s="68"/>
      <c r="JF1159" s="68"/>
      <c r="JG1159" s="68"/>
      <c r="JH1159" s="68"/>
      <c r="JI1159" s="68"/>
      <c r="JJ1159" s="68"/>
      <c r="JK1159" s="68"/>
      <c r="JL1159" s="68"/>
      <c r="JM1159" s="68"/>
      <c r="JN1159" s="68"/>
      <c r="JO1159" s="68"/>
      <c r="JP1159" s="68"/>
      <c r="JQ1159" s="68"/>
      <c r="JR1159" s="68"/>
      <c r="JS1159" s="68"/>
      <c r="JT1159" s="68"/>
      <c r="JU1159" s="68"/>
      <c r="JV1159" s="68"/>
      <c r="JW1159" s="68"/>
      <c r="JX1159" s="68"/>
      <c r="JY1159" s="68"/>
      <c r="JZ1159" s="68"/>
      <c r="KA1159" s="68"/>
      <c r="KB1159" s="68"/>
      <c r="KC1159" s="68"/>
      <c r="KD1159" s="68"/>
      <c r="KE1159" s="68"/>
      <c r="KF1159" s="68"/>
      <c r="KG1159" s="68"/>
      <c r="KH1159" s="68"/>
      <c r="KI1159" s="68"/>
      <c r="KJ1159" s="68"/>
      <c r="KK1159" s="68"/>
      <c r="KL1159" s="68"/>
      <c r="KM1159" s="68"/>
      <c r="KN1159" s="68"/>
      <c r="KO1159" s="68"/>
      <c r="KP1159" s="68"/>
      <c r="KQ1159" s="68"/>
      <c r="KR1159" s="68"/>
      <c r="KS1159" s="68"/>
      <c r="KT1159" s="68"/>
      <c r="KU1159" s="68"/>
      <c r="KV1159" s="68"/>
      <c r="KW1159" s="68"/>
      <c r="KX1159" s="68"/>
      <c r="KY1159" s="68"/>
      <c r="KZ1159" s="68"/>
      <c r="LA1159" s="68"/>
      <c r="LB1159" s="68"/>
      <c r="LC1159" s="68"/>
      <c r="LD1159" s="68"/>
      <c r="LE1159" s="68"/>
      <c r="LF1159" s="68"/>
      <c r="LG1159" s="68"/>
      <c r="LH1159" s="68"/>
      <c r="LI1159" s="68"/>
      <c r="LJ1159" s="68"/>
      <c r="LK1159" s="68"/>
      <c r="LL1159" s="68"/>
      <c r="LM1159" s="68"/>
      <c r="LN1159" s="68"/>
      <c r="LO1159" s="68"/>
      <c r="LP1159" s="68"/>
      <c r="LQ1159" s="68"/>
      <c r="LR1159" s="68"/>
      <c r="LS1159" s="68"/>
      <c r="LT1159" s="68"/>
      <c r="LU1159" s="68"/>
      <c r="LV1159" s="68"/>
      <c r="LW1159" s="68"/>
      <c r="LX1159" s="68"/>
      <c r="LY1159" s="68"/>
      <c r="LZ1159" s="68"/>
      <c r="MA1159" s="68"/>
      <c r="MB1159" s="68"/>
      <c r="MC1159" s="68"/>
      <c r="MD1159" s="68"/>
      <c r="ME1159" s="68"/>
      <c r="MF1159" s="68"/>
      <c r="MG1159" s="68"/>
      <c r="MH1159" s="68"/>
      <c r="MI1159" s="68"/>
      <c r="MJ1159" s="68"/>
      <c r="MK1159" s="68"/>
      <c r="ML1159" s="68"/>
      <c r="MM1159" s="68"/>
      <c r="MN1159" s="68"/>
      <c r="MO1159" s="68"/>
      <c r="MP1159" s="68"/>
      <c r="MQ1159" s="68"/>
      <c r="MR1159" s="68"/>
      <c r="MS1159" s="68"/>
      <c r="MT1159" s="68"/>
      <c r="MU1159" s="68"/>
      <c r="MV1159" s="68"/>
      <c r="MW1159" s="68"/>
      <c r="MX1159" s="68"/>
      <c r="MY1159" s="68"/>
      <c r="MZ1159" s="68"/>
      <c r="NA1159" s="68"/>
      <c r="NB1159" s="68"/>
      <c r="NC1159" s="68"/>
      <c r="ND1159" s="68"/>
      <c r="NE1159" s="68"/>
      <c r="NF1159" s="68"/>
      <c r="NG1159" s="68"/>
      <c r="NH1159" s="68"/>
      <c r="NI1159" s="68"/>
      <c r="NJ1159" s="68"/>
      <c r="NK1159" s="68"/>
      <c r="NL1159" s="68"/>
      <c r="NM1159" s="68"/>
      <c r="NN1159" s="68"/>
      <c r="NO1159" s="68"/>
      <c r="NP1159" s="68"/>
      <c r="NQ1159" s="68"/>
      <c r="NR1159" s="68"/>
      <c r="NS1159" s="68"/>
      <c r="NT1159" s="68"/>
      <c r="NU1159" s="68"/>
      <c r="NV1159" s="68"/>
      <c r="NW1159" s="68"/>
      <c r="NX1159" s="68"/>
      <c r="NY1159" s="68"/>
      <c r="NZ1159" s="68"/>
      <c r="OA1159" s="68"/>
      <c r="OB1159" s="68"/>
      <c r="OC1159" s="68"/>
      <c r="OD1159" s="68"/>
      <c r="OE1159" s="68"/>
      <c r="OF1159" s="68"/>
      <c r="OG1159" s="68"/>
      <c r="OH1159" s="68"/>
      <c r="OI1159" s="68"/>
      <c r="OJ1159" s="68"/>
      <c r="OK1159" s="68"/>
      <c r="OL1159" s="68"/>
      <c r="OM1159" s="68"/>
      <c r="ON1159" s="68"/>
      <c r="OO1159" s="68"/>
      <c r="OP1159" s="68"/>
      <c r="OQ1159" s="68"/>
      <c r="OR1159" s="68"/>
      <c r="OS1159" s="68"/>
      <c r="OT1159" s="68"/>
      <c r="OU1159" s="68"/>
      <c r="OV1159" s="68"/>
      <c r="OW1159" s="68"/>
      <c r="OX1159" s="68"/>
      <c r="OY1159" s="68"/>
      <c r="OZ1159" s="68"/>
      <c r="PA1159" s="68"/>
      <c r="PB1159" s="68"/>
      <c r="PC1159" s="68"/>
      <c r="PD1159" s="68"/>
      <c r="PE1159" s="68"/>
      <c r="PF1159" s="68"/>
      <c r="PG1159" s="68"/>
      <c r="PH1159" s="68"/>
      <c r="PI1159" s="68"/>
      <c r="PJ1159" s="68"/>
      <c r="PK1159" s="68"/>
      <c r="PL1159" s="68"/>
      <c r="PM1159" s="68"/>
      <c r="PN1159" s="68"/>
      <c r="PO1159" s="68"/>
      <c r="PP1159" s="68"/>
      <c r="PQ1159" s="68"/>
      <c r="PR1159" s="68"/>
      <c r="PS1159" s="68"/>
      <c r="PT1159" s="68"/>
      <c r="PU1159" s="68"/>
      <c r="PV1159" s="68"/>
      <c r="PW1159" s="68"/>
      <c r="PX1159" s="68"/>
      <c r="PY1159" s="68"/>
      <c r="PZ1159" s="68"/>
      <c r="QA1159" s="68"/>
      <c r="QB1159" s="68"/>
      <c r="QC1159" s="68"/>
      <c r="QD1159" s="68"/>
      <c r="QE1159" s="68"/>
      <c r="QF1159" s="68"/>
      <c r="QG1159" s="68"/>
      <c r="QH1159" s="68"/>
      <c r="QI1159" s="68"/>
      <c r="QJ1159" s="68"/>
      <c r="QK1159" s="68"/>
      <c r="QL1159" s="68"/>
      <c r="QM1159" s="68"/>
      <c r="QN1159" s="68"/>
      <c r="QO1159" s="68"/>
      <c r="QP1159" s="68"/>
      <c r="QQ1159" s="68"/>
      <c r="QR1159" s="68"/>
      <c r="QS1159" s="68"/>
      <c r="QT1159" s="68"/>
      <c r="QU1159" s="68"/>
      <c r="QV1159" s="68"/>
      <c r="QW1159" s="68"/>
      <c r="QX1159" s="68"/>
      <c r="QY1159" s="68"/>
      <c r="QZ1159" s="68"/>
      <c r="RA1159" s="68"/>
      <c r="RB1159" s="68"/>
      <c r="RC1159" s="68"/>
      <c r="RD1159" s="68"/>
      <c r="RE1159" s="68"/>
      <c r="RF1159" s="68"/>
      <c r="RG1159" s="68"/>
      <c r="RH1159" s="68"/>
      <c r="RI1159" s="68"/>
      <c r="RJ1159" s="68"/>
      <c r="RK1159" s="68"/>
      <c r="RL1159" s="68"/>
      <c r="RM1159" s="68"/>
      <c r="RN1159" s="68"/>
      <c r="RO1159" s="68"/>
      <c r="RP1159" s="68"/>
      <c r="RQ1159" s="68"/>
      <c r="RR1159" s="68"/>
      <c r="RS1159" s="68"/>
      <c r="RT1159" s="68"/>
      <c r="RU1159" s="68"/>
      <c r="RV1159" s="68"/>
      <c r="RW1159" s="68"/>
      <c r="RX1159" s="68"/>
      <c r="RY1159" s="68"/>
      <c r="RZ1159" s="68"/>
      <c r="SA1159" s="68"/>
      <c r="SB1159" s="68"/>
      <c r="SC1159" s="68"/>
      <c r="SD1159" s="68"/>
      <c r="SE1159" s="68"/>
      <c r="SF1159" s="68"/>
      <c r="SG1159" s="68"/>
      <c r="SH1159" s="68"/>
      <c r="SI1159" s="68"/>
      <c r="SJ1159" s="68"/>
      <c r="SK1159" s="68"/>
      <c r="SL1159" s="68"/>
      <c r="SM1159" s="68"/>
      <c r="SN1159" s="68"/>
      <c r="SO1159" s="68"/>
      <c r="SP1159" s="68"/>
      <c r="SQ1159" s="68"/>
      <c r="SR1159" s="68"/>
      <c r="SS1159" s="68"/>
      <c r="ST1159" s="68"/>
      <c r="SU1159" s="68"/>
      <c r="SV1159" s="68"/>
      <c r="SW1159" s="68"/>
      <c r="SX1159" s="68"/>
    </row>
    <row r="1160" spans="1:518" ht="16.5" customHeight="1" x14ac:dyDescent="0.2">
      <c r="A1160" s="20">
        <v>552</v>
      </c>
      <c r="B1160" s="20" t="s">
        <v>62</v>
      </c>
      <c r="C1160" s="20" t="s">
        <v>936</v>
      </c>
      <c r="D1160" s="20" t="s">
        <v>38</v>
      </c>
      <c r="E1160" s="20" t="s">
        <v>1345</v>
      </c>
      <c r="F1160" s="22" t="s">
        <v>937</v>
      </c>
      <c r="G1160" s="20" t="s">
        <v>84</v>
      </c>
      <c r="H1160" s="20" t="s">
        <v>35</v>
      </c>
      <c r="I1160" s="20" t="s">
        <v>81</v>
      </c>
      <c r="J1160" s="22" t="s">
        <v>936</v>
      </c>
      <c r="K1160" s="20"/>
      <c r="L1160" s="20"/>
      <c r="M1160" s="20"/>
      <c r="N1160" s="20"/>
      <c r="O1160" s="23"/>
      <c r="P1160" s="23">
        <v>1200000</v>
      </c>
      <c r="Q1160" s="24">
        <v>1</v>
      </c>
      <c r="R1160" s="25">
        <v>45778</v>
      </c>
      <c r="S1160" s="20" t="s">
        <v>83</v>
      </c>
      <c r="T1160" s="26">
        <f t="shared" si="20"/>
        <v>1200000</v>
      </c>
      <c r="U1160" s="27" t="s">
        <v>100</v>
      </c>
      <c r="V1160" s="27" t="s">
        <v>100</v>
      </c>
      <c r="W1160" s="68"/>
      <c r="X1160" s="68"/>
      <c r="Y1160" s="68"/>
      <c r="Z1160" s="68"/>
      <c r="AA1160" s="68"/>
      <c r="AB1160" s="68"/>
      <c r="AC1160" s="68"/>
      <c r="AD1160" s="68"/>
      <c r="AE1160" s="68"/>
      <c r="AF1160" s="68"/>
      <c r="AG1160" s="68"/>
      <c r="AH1160" s="68"/>
      <c r="AI1160" s="68"/>
      <c r="AJ1160" s="68"/>
      <c r="AK1160" s="68"/>
      <c r="AL1160" s="68"/>
      <c r="AM1160" s="68"/>
      <c r="AN1160" s="68"/>
      <c r="AO1160" s="68"/>
      <c r="AP1160" s="68"/>
      <c r="AQ1160" s="68"/>
      <c r="AR1160" s="68"/>
      <c r="AS1160" s="68"/>
      <c r="AT1160" s="68"/>
      <c r="AU1160" s="68"/>
      <c r="AV1160" s="68"/>
      <c r="AW1160" s="68"/>
      <c r="AX1160" s="68"/>
      <c r="AY1160" s="68"/>
      <c r="AZ1160" s="68"/>
      <c r="BA1160" s="68"/>
      <c r="BB1160" s="68"/>
      <c r="BC1160" s="68"/>
      <c r="BD1160" s="68"/>
      <c r="BE1160" s="68"/>
      <c r="BF1160" s="68"/>
      <c r="BG1160" s="68"/>
      <c r="BH1160" s="68"/>
      <c r="BI1160" s="68"/>
      <c r="BJ1160" s="68"/>
      <c r="BK1160" s="68"/>
      <c r="BL1160" s="68"/>
      <c r="BM1160" s="68"/>
      <c r="BN1160" s="68"/>
      <c r="BO1160" s="68"/>
      <c r="BP1160" s="68"/>
      <c r="BQ1160" s="68"/>
      <c r="BR1160" s="68"/>
      <c r="BS1160" s="68"/>
      <c r="BT1160" s="68"/>
      <c r="BU1160" s="68"/>
      <c r="BV1160" s="68"/>
      <c r="BW1160" s="68"/>
      <c r="BX1160" s="68"/>
      <c r="BY1160" s="68"/>
      <c r="BZ1160" s="68"/>
      <c r="CA1160" s="68"/>
      <c r="CB1160" s="68"/>
      <c r="CC1160" s="68"/>
      <c r="CD1160" s="68"/>
      <c r="CE1160" s="68"/>
      <c r="CF1160" s="68"/>
      <c r="CG1160" s="68"/>
      <c r="CH1160" s="68"/>
      <c r="CI1160" s="68"/>
      <c r="CJ1160" s="68"/>
      <c r="CK1160" s="68"/>
      <c r="CL1160" s="68"/>
      <c r="CM1160" s="68"/>
      <c r="CN1160" s="68"/>
      <c r="CO1160" s="68"/>
      <c r="CP1160" s="68"/>
      <c r="CQ1160" s="68"/>
      <c r="CR1160" s="68"/>
      <c r="CS1160" s="68"/>
      <c r="CT1160" s="68"/>
      <c r="CU1160" s="68"/>
      <c r="CV1160" s="68"/>
      <c r="CW1160" s="68"/>
      <c r="CX1160" s="68"/>
      <c r="CY1160" s="68"/>
      <c r="CZ1160" s="68"/>
      <c r="DA1160" s="68"/>
      <c r="DB1160" s="68"/>
      <c r="DC1160" s="68"/>
      <c r="DD1160" s="68"/>
      <c r="DE1160" s="68"/>
      <c r="DF1160" s="68"/>
      <c r="DG1160" s="68"/>
      <c r="DH1160" s="68"/>
      <c r="DI1160" s="68"/>
      <c r="DJ1160" s="68"/>
      <c r="DK1160" s="68"/>
      <c r="DL1160" s="68"/>
      <c r="DM1160" s="68"/>
      <c r="DN1160" s="68"/>
      <c r="DO1160" s="68"/>
      <c r="DP1160" s="68"/>
      <c r="DQ1160" s="68"/>
      <c r="DR1160" s="68"/>
      <c r="DS1160" s="68"/>
      <c r="DT1160" s="68"/>
      <c r="DU1160" s="68"/>
      <c r="DV1160" s="68"/>
      <c r="DW1160" s="68"/>
      <c r="DX1160" s="68"/>
      <c r="DY1160" s="68"/>
      <c r="DZ1160" s="68"/>
      <c r="EA1160" s="68"/>
      <c r="EB1160" s="68"/>
      <c r="EC1160" s="68"/>
      <c r="ED1160" s="68"/>
      <c r="EE1160" s="68"/>
      <c r="EF1160" s="68"/>
      <c r="EG1160" s="68"/>
      <c r="EH1160" s="68"/>
      <c r="EI1160" s="68"/>
      <c r="EJ1160" s="68"/>
      <c r="EK1160" s="68"/>
      <c r="EL1160" s="68"/>
      <c r="EM1160" s="68"/>
      <c r="EN1160" s="68"/>
      <c r="EO1160" s="68"/>
      <c r="EP1160" s="68"/>
      <c r="EQ1160" s="68"/>
      <c r="ER1160" s="68"/>
      <c r="ES1160" s="68"/>
      <c r="ET1160" s="68"/>
      <c r="EU1160" s="68"/>
      <c r="EV1160" s="68"/>
      <c r="EW1160" s="68"/>
      <c r="EX1160" s="68"/>
      <c r="EY1160" s="68"/>
      <c r="EZ1160" s="68"/>
      <c r="FA1160" s="68"/>
      <c r="FB1160" s="68"/>
      <c r="FC1160" s="68"/>
      <c r="FD1160" s="68"/>
      <c r="FE1160" s="68"/>
      <c r="FF1160" s="68"/>
      <c r="FG1160" s="68"/>
      <c r="FH1160" s="68"/>
      <c r="FI1160" s="68"/>
      <c r="FJ1160" s="68"/>
      <c r="FK1160" s="68"/>
      <c r="FL1160" s="68"/>
      <c r="FM1160" s="68"/>
      <c r="FN1160" s="68"/>
      <c r="FO1160" s="68"/>
      <c r="FP1160" s="68"/>
      <c r="FQ1160" s="68"/>
      <c r="FR1160" s="68"/>
      <c r="FS1160" s="68"/>
      <c r="FT1160" s="68"/>
      <c r="FU1160" s="68"/>
      <c r="FV1160" s="68"/>
      <c r="FW1160" s="68"/>
      <c r="FX1160" s="68"/>
      <c r="FY1160" s="68"/>
      <c r="FZ1160" s="68"/>
      <c r="GA1160" s="68"/>
      <c r="GB1160" s="68"/>
      <c r="GC1160" s="68"/>
      <c r="GD1160" s="68"/>
      <c r="GE1160" s="68"/>
      <c r="GF1160" s="68"/>
      <c r="GG1160" s="68"/>
      <c r="GH1160" s="68"/>
      <c r="GI1160" s="68"/>
      <c r="GJ1160" s="68"/>
      <c r="GK1160" s="68"/>
      <c r="GL1160" s="68"/>
      <c r="GM1160" s="68"/>
      <c r="GN1160" s="68"/>
      <c r="GO1160" s="68"/>
      <c r="GP1160" s="68"/>
      <c r="GQ1160" s="68"/>
      <c r="GR1160" s="68"/>
      <c r="GS1160" s="68"/>
      <c r="GT1160" s="68"/>
      <c r="GU1160" s="68"/>
      <c r="GV1160" s="68"/>
      <c r="GW1160" s="68"/>
      <c r="GX1160" s="68"/>
      <c r="GY1160" s="68"/>
      <c r="GZ1160" s="68"/>
      <c r="HA1160" s="68"/>
      <c r="HB1160" s="68"/>
      <c r="HC1160" s="68"/>
      <c r="HD1160" s="68"/>
      <c r="HE1160" s="68"/>
      <c r="HF1160" s="68"/>
      <c r="HG1160" s="68"/>
      <c r="HH1160" s="68"/>
      <c r="HI1160" s="68"/>
      <c r="HJ1160" s="68"/>
      <c r="HK1160" s="68"/>
      <c r="HL1160" s="68"/>
      <c r="HM1160" s="68"/>
      <c r="HN1160" s="68"/>
      <c r="HO1160" s="68"/>
      <c r="HP1160" s="68"/>
      <c r="HQ1160" s="68"/>
      <c r="HR1160" s="68"/>
      <c r="HS1160" s="68"/>
      <c r="HT1160" s="68"/>
      <c r="HU1160" s="68"/>
      <c r="HV1160" s="68"/>
      <c r="HW1160" s="68"/>
      <c r="HX1160" s="68"/>
      <c r="HY1160" s="68"/>
      <c r="HZ1160" s="68"/>
      <c r="IA1160" s="68"/>
      <c r="IB1160" s="68"/>
      <c r="IC1160" s="68"/>
      <c r="ID1160" s="68"/>
      <c r="IE1160" s="68"/>
      <c r="IF1160" s="68"/>
      <c r="IG1160" s="68"/>
      <c r="IH1160" s="68"/>
      <c r="II1160" s="68"/>
      <c r="IJ1160" s="68"/>
      <c r="IK1160" s="68"/>
      <c r="IL1160" s="68"/>
      <c r="IM1160" s="68"/>
      <c r="IN1160" s="68"/>
      <c r="IO1160" s="68"/>
      <c r="IP1160" s="68"/>
      <c r="IQ1160" s="68"/>
      <c r="IR1160" s="68"/>
      <c r="IS1160" s="68"/>
      <c r="IT1160" s="68"/>
      <c r="IU1160" s="68"/>
      <c r="IV1160" s="68"/>
      <c r="IW1160" s="68"/>
      <c r="IX1160" s="68"/>
      <c r="IY1160" s="68"/>
      <c r="IZ1160" s="68"/>
      <c r="JA1160" s="68"/>
      <c r="JB1160" s="68"/>
      <c r="JC1160" s="68"/>
      <c r="JD1160" s="68"/>
      <c r="JE1160" s="68"/>
      <c r="JF1160" s="68"/>
      <c r="JG1160" s="68"/>
      <c r="JH1160" s="68"/>
      <c r="JI1160" s="68"/>
      <c r="JJ1160" s="68"/>
      <c r="JK1160" s="68"/>
      <c r="JL1160" s="68"/>
      <c r="JM1160" s="68"/>
      <c r="JN1160" s="68"/>
      <c r="JO1160" s="68"/>
      <c r="JP1160" s="68"/>
      <c r="JQ1160" s="68"/>
      <c r="JR1160" s="68"/>
      <c r="JS1160" s="68"/>
      <c r="JT1160" s="68"/>
      <c r="JU1160" s="68"/>
      <c r="JV1160" s="68"/>
      <c r="JW1160" s="68"/>
      <c r="JX1160" s="68"/>
      <c r="JY1160" s="68"/>
      <c r="JZ1160" s="68"/>
      <c r="KA1160" s="68"/>
      <c r="KB1160" s="68"/>
      <c r="KC1160" s="68"/>
      <c r="KD1160" s="68"/>
      <c r="KE1160" s="68"/>
      <c r="KF1160" s="68"/>
      <c r="KG1160" s="68"/>
      <c r="KH1160" s="68"/>
      <c r="KI1160" s="68"/>
      <c r="KJ1160" s="68"/>
      <c r="KK1160" s="68"/>
      <c r="KL1160" s="68"/>
      <c r="KM1160" s="68"/>
      <c r="KN1160" s="68"/>
      <c r="KO1160" s="68"/>
      <c r="KP1160" s="68"/>
      <c r="KQ1160" s="68"/>
      <c r="KR1160" s="68"/>
      <c r="KS1160" s="68"/>
      <c r="KT1160" s="68"/>
      <c r="KU1160" s="68"/>
      <c r="KV1160" s="68"/>
      <c r="KW1160" s="68"/>
      <c r="KX1160" s="68"/>
      <c r="KY1160" s="68"/>
      <c r="KZ1160" s="68"/>
      <c r="LA1160" s="68"/>
      <c r="LB1160" s="68"/>
      <c r="LC1160" s="68"/>
      <c r="LD1160" s="68"/>
      <c r="LE1160" s="68"/>
      <c r="LF1160" s="68"/>
      <c r="LG1160" s="68"/>
      <c r="LH1160" s="68"/>
      <c r="LI1160" s="68"/>
      <c r="LJ1160" s="68"/>
      <c r="LK1160" s="68"/>
      <c r="LL1160" s="68"/>
      <c r="LM1160" s="68"/>
      <c r="LN1160" s="68"/>
      <c r="LO1160" s="68"/>
      <c r="LP1160" s="68"/>
      <c r="LQ1160" s="68"/>
      <c r="LR1160" s="68"/>
      <c r="LS1160" s="68"/>
      <c r="LT1160" s="68"/>
      <c r="LU1160" s="68"/>
      <c r="LV1160" s="68"/>
      <c r="LW1160" s="68"/>
      <c r="LX1160" s="68"/>
      <c r="LY1160" s="68"/>
      <c r="LZ1160" s="68"/>
      <c r="MA1160" s="68"/>
      <c r="MB1160" s="68"/>
      <c r="MC1160" s="68"/>
      <c r="MD1160" s="68"/>
      <c r="ME1160" s="68"/>
      <c r="MF1160" s="68"/>
      <c r="MG1160" s="68"/>
      <c r="MH1160" s="68"/>
      <c r="MI1160" s="68"/>
      <c r="MJ1160" s="68"/>
      <c r="MK1160" s="68"/>
      <c r="ML1160" s="68"/>
      <c r="MM1160" s="68"/>
      <c r="MN1160" s="68"/>
      <c r="MO1160" s="68"/>
      <c r="MP1160" s="68"/>
      <c r="MQ1160" s="68"/>
      <c r="MR1160" s="68"/>
      <c r="MS1160" s="68"/>
      <c r="MT1160" s="68"/>
      <c r="MU1160" s="68"/>
      <c r="MV1160" s="68"/>
      <c r="MW1160" s="68"/>
      <c r="MX1160" s="68"/>
      <c r="MY1160" s="68"/>
      <c r="MZ1160" s="68"/>
      <c r="NA1160" s="68"/>
      <c r="NB1160" s="68"/>
      <c r="NC1160" s="68"/>
      <c r="ND1160" s="68"/>
      <c r="NE1160" s="68"/>
      <c r="NF1160" s="68"/>
      <c r="NG1160" s="68"/>
      <c r="NH1160" s="68"/>
      <c r="NI1160" s="68"/>
      <c r="NJ1160" s="68"/>
      <c r="NK1160" s="68"/>
      <c r="NL1160" s="68"/>
      <c r="NM1160" s="68"/>
      <c r="NN1160" s="68"/>
      <c r="NO1160" s="68"/>
      <c r="NP1160" s="68"/>
      <c r="NQ1160" s="68"/>
      <c r="NR1160" s="68"/>
      <c r="NS1160" s="68"/>
      <c r="NT1160" s="68"/>
      <c r="NU1160" s="68"/>
      <c r="NV1160" s="68"/>
      <c r="NW1160" s="68"/>
      <c r="NX1160" s="68"/>
      <c r="NY1160" s="68"/>
      <c r="NZ1160" s="68"/>
      <c r="OA1160" s="68"/>
      <c r="OB1160" s="68"/>
      <c r="OC1160" s="68"/>
      <c r="OD1160" s="68"/>
      <c r="OE1160" s="68"/>
      <c r="OF1160" s="68"/>
      <c r="OG1160" s="68"/>
      <c r="OH1160" s="68"/>
      <c r="OI1160" s="68"/>
      <c r="OJ1160" s="68"/>
      <c r="OK1160" s="68"/>
      <c r="OL1160" s="68"/>
      <c r="OM1160" s="68"/>
      <c r="ON1160" s="68"/>
      <c r="OO1160" s="68"/>
      <c r="OP1160" s="68"/>
      <c r="OQ1160" s="68"/>
      <c r="OR1160" s="68"/>
      <c r="OS1160" s="68"/>
      <c r="OT1160" s="68"/>
      <c r="OU1160" s="68"/>
      <c r="OV1160" s="68"/>
      <c r="OW1160" s="68"/>
      <c r="OX1160" s="68"/>
      <c r="OY1160" s="68"/>
      <c r="OZ1160" s="68"/>
      <c r="PA1160" s="68"/>
      <c r="PB1160" s="68"/>
      <c r="PC1160" s="68"/>
      <c r="PD1160" s="68"/>
      <c r="PE1160" s="68"/>
      <c r="PF1160" s="68"/>
      <c r="PG1160" s="68"/>
      <c r="PH1160" s="68"/>
      <c r="PI1160" s="68"/>
      <c r="PJ1160" s="68"/>
      <c r="PK1160" s="68"/>
      <c r="PL1160" s="68"/>
      <c r="PM1160" s="68"/>
      <c r="PN1160" s="68"/>
      <c r="PO1160" s="68"/>
      <c r="PP1160" s="68"/>
      <c r="PQ1160" s="68"/>
      <c r="PR1160" s="68"/>
      <c r="PS1160" s="68"/>
      <c r="PT1160" s="68"/>
      <c r="PU1160" s="68"/>
      <c r="PV1160" s="68"/>
      <c r="PW1160" s="68"/>
      <c r="PX1160" s="68"/>
      <c r="PY1160" s="68"/>
      <c r="PZ1160" s="68"/>
      <c r="QA1160" s="68"/>
      <c r="QB1160" s="68"/>
      <c r="QC1160" s="68"/>
      <c r="QD1160" s="68"/>
      <c r="QE1160" s="68"/>
      <c r="QF1160" s="68"/>
      <c r="QG1160" s="68"/>
      <c r="QH1160" s="68"/>
      <c r="QI1160" s="68"/>
      <c r="QJ1160" s="68"/>
      <c r="QK1160" s="68"/>
      <c r="QL1160" s="68"/>
      <c r="QM1160" s="68"/>
      <c r="QN1160" s="68"/>
      <c r="QO1160" s="68"/>
      <c r="QP1160" s="68"/>
      <c r="QQ1160" s="68"/>
      <c r="QR1160" s="68"/>
      <c r="QS1160" s="68"/>
      <c r="QT1160" s="68"/>
      <c r="QU1160" s="68"/>
      <c r="QV1160" s="68"/>
      <c r="QW1160" s="68"/>
      <c r="QX1160" s="68"/>
      <c r="QY1160" s="68"/>
      <c r="QZ1160" s="68"/>
      <c r="RA1160" s="68"/>
      <c r="RB1160" s="68"/>
      <c r="RC1160" s="68"/>
      <c r="RD1160" s="68"/>
      <c r="RE1160" s="68"/>
      <c r="RF1160" s="68"/>
      <c r="RG1160" s="68"/>
      <c r="RH1160" s="68"/>
      <c r="RI1160" s="68"/>
      <c r="RJ1160" s="68"/>
      <c r="RK1160" s="68"/>
      <c r="RL1160" s="68"/>
      <c r="RM1160" s="68"/>
      <c r="RN1160" s="68"/>
      <c r="RO1160" s="68"/>
      <c r="RP1160" s="68"/>
      <c r="RQ1160" s="68"/>
      <c r="RR1160" s="68"/>
      <c r="RS1160" s="68"/>
      <c r="RT1160" s="68"/>
      <c r="RU1160" s="68"/>
      <c r="RV1160" s="68"/>
      <c r="RW1160" s="68"/>
      <c r="RX1160" s="68"/>
      <c r="RY1160" s="68"/>
      <c r="RZ1160" s="68"/>
      <c r="SA1160" s="68"/>
      <c r="SB1160" s="68"/>
      <c r="SC1160" s="68"/>
      <c r="SD1160" s="68"/>
      <c r="SE1160" s="68"/>
      <c r="SF1160" s="68"/>
      <c r="SG1160" s="68"/>
      <c r="SH1160" s="68"/>
      <c r="SI1160" s="68"/>
      <c r="SJ1160" s="68"/>
      <c r="SK1160" s="68"/>
      <c r="SL1160" s="68"/>
      <c r="SM1160" s="68"/>
      <c r="SN1160" s="68"/>
      <c r="SO1160" s="68"/>
      <c r="SP1160" s="68"/>
      <c r="SQ1160" s="68"/>
      <c r="SR1160" s="68"/>
      <c r="SS1160" s="68"/>
      <c r="ST1160" s="68"/>
      <c r="SU1160" s="68"/>
      <c r="SV1160" s="68"/>
      <c r="SW1160" s="68"/>
      <c r="SX1160" s="68"/>
    </row>
    <row r="1161" spans="1:518" ht="16.5" customHeight="1" x14ac:dyDescent="0.2">
      <c r="A1161" s="20">
        <v>553</v>
      </c>
      <c r="B1161" s="20" t="s">
        <v>62</v>
      </c>
      <c r="C1161" s="20" t="s">
        <v>936</v>
      </c>
      <c r="D1161" s="20" t="s">
        <v>38</v>
      </c>
      <c r="E1161" s="20" t="s">
        <v>1345</v>
      </c>
      <c r="F1161" s="22" t="s">
        <v>937</v>
      </c>
      <c r="G1161" s="20" t="s">
        <v>84</v>
      </c>
      <c r="H1161" s="20" t="s">
        <v>35</v>
      </c>
      <c r="I1161" s="20" t="s">
        <v>81</v>
      </c>
      <c r="J1161" s="22" t="s">
        <v>936</v>
      </c>
      <c r="K1161" s="20"/>
      <c r="L1161" s="20"/>
      <c r="M1161" s="20"/>
      <c r="N1161" s="20"/>
      <c r="O1161" s="23"/>
      <c r="P1161" s="23">
        <v>1200000</v>
      </c>
      <c r="Q1161" s="24">
        <v>1</v>
      </c>
      <c r="R1161" s="25">
        <v>45809</v>
      </c>
      <c r="S1161" s="20" t="s">
        <v>83</v>
      </c>
      <c r="T1161" s="26">
        <f t="shared" si="20"/>
        <v>1200000</v>
      </c>
      <c r="U1161" s="27" t="s">
        <v>100</v>
      </c>
      <c r="V1161" s="27" t="s">
        <v>100</v>
      </c>
      <c r="W1161" s="68"/>
      <c r="X1161" s="68"/>
      <c r="Y1161" s="68"/>
      <c r="Z1161" s="68"/>
      <c r="AA1161" s="68"/>
      <c r="AB1161" s="68"/>
      <c r="AC1161" s="68"/>
      <c r="AD1161" s="68"/>
      <c r="AE1161" s="68"/>
      <c r="AF1161" s="68"/>
      <c r="AG1161" s="68"/>
      <c r="AH1161" s="68"/>
      <c r="AI1161" s="68"/>
      <c r="AJ1161" s="68"/>
      <c r="AK1161" s="68"/>
      <c r="AL1161" s="68"/>
      <c r="AM1161" s="68"/>
      <c r="AN1161" s="68"/>
      <c r="AO1161" s="68"/>
      <c r="AP1161" s="68"/>
      <c r="AQ1161" s="68"/>
      <c r="AR1161" s="68"/>
      <c r="AS1161" s="68"/>
      <c r="AT1161" s="68"/>
      <c r="AU1161" s="68"/>
      <c r="AV1161" s="68"/>
      <c r="AW1161" s="68"/>
      <c r="AX1161" s="68"/>
      <c r="AY1161" s="68"/>
      <c r="AZ1161" s="68"/>
      <c r="BA1161" s="68"/>
      <c r="BB1161" s="68"/>
      <c r="BC1161" s="68"/>
      <c r="BD1161" s="68"/>
      <c r="BE1161" s="68"/>
      <c r="BF1161" s="68"/>
      <c r="BG1161" s="68"/>
      <c r="BH1161" s="68"/>
      <c r="BI1161" s="68"/>
      <c r="BJ1161" s="68"/>
      <c r="BK1161" s="68"/>
      <c r="BL1161" s="68"/>
      <c r="BM1161" s="68"/>
      <c r="BN1161" s="68"/>
      <c r="BO1161" s="68"/>
      <c r="BP1161" s="68"/>
      <c r="BQ1161" s="68"/>
      <c r="BR1161" s="68"/>
      <c r="BS1161" s="68"/>
      <c r="BT1161" s="68"/>
      <c r="BU1161" s="68"/>
      <c r="BV1161" s="68"/>
      <c r="BW1161" s="68"/>
      <c r="BX1161" s="68"/>
      <c r="BY1161" s="68"/>
      <c r="BZ1161" s="68"/>
      <c r="CA1161" s="68"/>
      <c r="CB1161" s="68"/>
      <c r="CC1161" s="68"/>
      <c r="CD1161" s="68"/>
      <c r="CE1161" s="68"/>
      <c r="CF1161" s="68"/>
      <c r="CG1161" s="68"/>
      <c r="CH1161" s="68"/>
      <c r="CI1161" s="68"/>
      <c r="CJ1161" s="68"/>
      <c r="CK1161" s="68"/>
      <c r="CL1161" s="68"/>
      <c r="CM1161" s="68"/>
      <c r="CN1161" s="68"/>
      <c r="CO1161" s="68"/>
      <c r="CP1161" s="68"/>
      <c r="CQ1161" s="68"/>
      <c r="CR1161" s="68"/>
      <c r="CS1161" s="68"/>
      <c r="CT1161" s="68"/>
      <c r="CU1161" s="68"/>
      <c r="CV1161" s="68"/>
      <c r="CW1161" s="68"/>
      <c r="CX1161" s="68"/>
      <c r="CY1161" s="68"/>
      <c r="CZ1161" s="68"/>
      <c r="DA1161" s="68"/>
      <c r="DB1161" s="68"/>
      <c r="DC1161" s="68"/>
      <c r="DD1161" s="68"/>
      <c r="DE1161" s="68"/>
      <c r="DF1161" s="68"/>
      <c r="DG1161" s="68"/>
      <c r="DH1161" s="68"/>
      <c r="DI1161" s="68"/>
      <c r="DJ1161" s="68"/>
      <c r="DK1161" s="68"/>
      <c r="DL1161" s="68"/>
      <c r="DM1161" s="68"/>
      <c r="DN1161" s="68"/>
      <c r="DO1161" s="68"/>
      <c r="DP1161" s="68"/>
      <c r="DQ1161" s="68"/>
      <c r="DR1161" s="68"/>
      <c r="DS1161" s="68"/>
      <c r="DT1161" s="68"/>
      <c r="DU1161" s="68"/>
      <c r="DV1161" s="68"/>
      <c r="DW1161" s="68"/>
      <c r="DX1161" s="68"/>
      <c r="DY1161" s="68"/>
      <c r="DZ1161" s="68"/>
      <c r="EA1161" s="68"/>
      <c r="EB1161" s="68"/>
      <c r="EC1161" s="68"/>
      <c r="ED1161" s="68"/>
      <c r="EE1161" s="68"/>
      <c r="EF1161" s="68"/>
      <c r="EG1161" s="68"/>
      <c r="EH1161" s="68"/>
      <c r="EI1161" s="68"/>
      <c r="EJ1161" s="68"/>
      <c r="EK1161" s="68"/>
      <c r="EL1161" s="68"/>
      <c r="EM1161" s="68"/>
      <c r="EN1161" s="68"/>
      <c r="EO1161" s="68"/>
      <c r="EP1161" s="68"/>
      <c r="EQ1161" s="68"/>
      <c r="ER1161" s="68"/>
      <c r="ES1161" s="68"/>
      <c r="ET1161" s="68"/>
      <c r="EU1161" s="68"/>
      <c r="EV1161" s="68"/>
      <c r="EW1161" s="68"/>
      <c r="EX1161" s="68"/>
      <c r="EY1161" s="68"/>
      <c r="EZ1161" s="68"/>
      <c r="FA1161" s="68"/>
      <c r="FB1161" s="68"/>
      <c r="FC1161" s="68"/>
      <c r="FD1161" s="68"/>
      <c r="FE1161" s="68"/>
      <c r="FF1161" s="68"/>
      <c r="FG1161" s="68"/>
      <c r="FH1161" s="68"/>
      <c r="FI1161" s="68"/>
      <c r="FJ1161" s="68"/>
      <c r="FK1161" s="68"/>
      <c r="FL1161" s="68"/>
      <c r="FM1161" s="68"/>
      <c r="FN1161" s="68"/>
      <c r="FO1161" s="68"/>
      <c r="FP1161" s="68"/>
      <c r="FQ1161" s="68"/>
      <c r="FR1161" s="68"/>
      <c r="FS1161" s="68"/>
      <c r="FT1161" s="68"/>
      <c r="FU1161" s="68"/>
      <c r="FV1161" s="68"/>
      <c r="FW1161" s="68"/>
      <c r="FX1161" s="68"/>
      <c r="FY1161" s="68"/>
      <c r="FZ1161" s="68"/>
      <c r="GA1161" s="68"/>
      <c r="GB1161" s="68"/>
      <c r="GC1161" s="68"/>
      <c r="GD1161" s="68"/>
      <c r="GE1161" s="68"/>
      <c r="GF1161" s="68"/>
      <c r="GG1161" s="68"/>
      <c r="GH1161" s="68"/>
      <c r="GI1161" s="68"/>
      <c r="GJ1161" s="68"/>
      <c r="GK1161" s="68"/>
      <c r="GL1161" s="68"/>
      <c r="GM1161" s="68"/>
      <c r="GN1161" s="68"/>
      <c r="GO1161" s="68"/>
      <c r="GP1161" s="68"/>
      <c r="GQ1161" s="68"/>
      <c r="GR1161" s="68"/>
      <c r="GS1161" s="68"/>
      <c r="GT1161" s="68"/>
      <c r="GU1161" s="68"/>
      <c r="GV1161" s="68"/>
      <c r="GW1161" s="68"/>
      <c r="GX1161" s="68"/>
      <c r="GY1161" s="68"/>
      <c r="GZ1161" s="68"/>
      <c r="HA1161" s="68"/>
      <c r="HB1161" s="68"/>
      <c r="HC1161" s="68"/>
      <c r="HD1161" s="68"/>
      <c r="HE1161" s="68"/>
      <c r="HF1161" s="68"/>
      <c r="HG1161" s="68"/>
      <c r="HH1161" s="68"/>
      <c r="HI1161" s="68"/>
      <c r="HJ1161" s="68"/>
      <c r="HK1161" s="68"/>
      <c r="HL1161" s="68"/>
      <c r="HM1161" s="68"/>
      <c r="HN1161" s="68"/>
      <c r="HO1161" s="68"/>
      <c r="HP1161" s="68"/>
      <c r="HQ1161" s="68"/>
      <c r="HR1161" s="68"/>
      <c r="HS1161" s="68"/>
      <c r="HT1161" s="68"/>
      <c r="HU1161" s="68"/>
      <c r="HV1161" s="68"/>
      <c r="HW1161" s="68"/>
      <c r="HX1161" s="68"/>
      <c r="HY1161" s="68"/>
      <c r="HZ1161" s="68"/>
      <c r="IA1161" s="68"/>
      <c r="IB1161" s="68"/>
      <c r="IC1161" s="68"/>
      <c r="ID1161" s="68"/>
      <c r="IE1161" s="68"/>
      <c r="IF1161" s="68"/>
      <c r="IG1161" s="68"/>
      <c r="IH1161" s="68"/>
      <c r="II1161" s="68"/>
      <c r="IJ1161" s="68"/>
      <c r="IK1161" s="68"/>
      <c r="IL1161" s="68"/>
      <c r="IM1161" s="68"/>
      <c r="IN1161" s="68"/>
      <c r="IO1161" s="68"/>
      <c r="IP1161" s="68"/>
      <c r="IQ1161" s="68"/>
      <c r="IR1161" s="68"/>
      <c r="IS1161" s="68"/>
      <c r="IT1161" s="68"/>
      <c r="IU1161" s="68"/>
      <c r="IV1161" s="68"/>
      <c r="IW1161" s="68"/>
      <c r="IX1161" s="68"/>
      <c r="IY1161" s="68"/>
      <c r="IZ1161" s="68"/>
      <c r="JA1161" s="68"/>
      <c r="JB1161" s="68"/>
      <c r="JC1161" s="68"/>
      <c r="JD1161" s="68"/>
      <c r="JE1161" s="68"/>
      <c r="JF1161" s="68"/>
      <c r="JG1161" s="68"/>
      <c r="JH1161" s="68"/>
      <c r="JI1161" s="68"/>
      <c r="JJ1161" s="68"/>
      <c r="JK1161" s="68"/>
      <c r="JL1161" s="68"/>
      <c r="JM1161" s="68"/>
      <c r="JN1161" s="68"/>
      <c r="JO1161" s="68"/>
      <c r="JP1161" s="68"/>
      <c r="JQ1161" s="68"/>
      <c r="JR1161" s="68"/>
      <c r="JS1161" s="68"/>
      <c r="JT1161" s="68"/>
      <c r="JU1161" s="68"/>
      <c r="JV1161" s="68"/>
      <c r="JW1161" s="68"/>
      <c r="JX1161" s="68"/>
      <c r="JY1161" s="68"/>
      <c r="JZ1161" s="68"/>
      <c r="KA1161" s="68"/>
      <c r="KB1161" s="68"/>
      <c r="KC1161" s="68"/>
      <c r="KD1161" s="68"/>
      <c r="KE1161" s="68"/>
      <c r="KF1161" s="68"/>
      <c r="KG1161" s="68"/>
      <c r="KH1161" s="68"/>
      <c r="KI1161" s="68"/>
      <c r="KJ1161" s="68"/>
      <c r="KK1161" s="68"/>
      <c r="KL1161" s="68"/>
      <c r="KM1161" s="68"/>
      <c r="KN1161" s="68"/>
      <c r="KO1161" s="68"/>
      <c r="KP1161" s="68"/>
      <c r="KQ1161" s="68"/>
      <c r="KR1161" s="68"/>
      <c r="KS1161" s="68"/>
      <c r="KT1161" s="68"/>
      <c r="KU1161" s="68"/>
      <c r="KV1161" s="68"/>
      <c r="KW1161" s="68"/>
      <c r="KX1161" s="68"/>
      <c r="KY1161" s="68"/>
      <c r="KZ1161" s="68"/>
      <c r="LA1161" s="68"/>
      <c r="LB1161" s="68"/>
      <c r="LC1161" s="68"/>
      <c r="LD1161" s="68"/>
      <c r="LE1161" s="68"/>
      <c r="LF1161" s="68"/>
      <c r="LG1161" s="68"/>
      <c r="LH1161" s="68"/>
      <c r="LI1161" s="68"/>
      <c r="LJ1161" s="68"/>
      <c r="LK1161" s="68"/>
      <c r="LL1161" s="68"/>
      <c r="LM1161" s="68"/>
      <c r="LN1161" s="68"/>
      <c r="LO1161" s="68"/>
      <c r="LP1161" s="68"/>
      <c r="LQ1161" s="68"/>
      <c r="LR1161" s="68"/>
      <c r="LS1161" s="68"/>
      <c r="LT1161" s="68"/>
      <c r="LU1161" s="68"/>
      <c r="LV1161" s="68"/>
      <c r="LW1161" s="68"/>
      <c r="LX1161" s="68"/>
      <c r="LY1161" s="68"/>
      <c r="LZ1161" s="68"/>
      <c r="MA1161" s="68"/>
      <c r="MB1161" s="68"/>
      <c r="MC1161" s="68"/>
      <c r="MD1161" s="68"/>
      <c r="ME1161" s="68"/>
      <c r="MF1161" s="68"/>
      <c r="MG1161" s="68"/>
      <c r="MH1161" s="68"/>
      <c r="MI1161" s="68"/>
      <c r="MJ1161" s="68"/>
      <c r="MK1161" s="68"/>
      <c r="ML1161" s="68"/>
      <c r="MM1161" s="68"/>
      <c r="MN1161" s="68"/>
      <c r="MO1161" s="68"/>
      <c r="MP1161" s="68"/>
      <c r="MQ1161" s="68"/>
      <c r="MR1161" s="68"/>
      <c r="MS1161" s="68"/>
      <c r="MT1161" s="68"/>
      <c r="MU1161" s="68"/>
      <c r="MV1161" s="68"/>
      <c r="MW1161" s="68"/>
      <c r="MX1161" s="68"/>
      <c r="MY1161" s="68"/>
      <c r="MZ1161" s="68"/>
      <c r="NA1161" s="68"/>
      <c r="NB1161" s="68"/>
      <c r="NC1161" s="68"/>
      <c r="ND1161" s="68"/>
      <c r="NE1161" s="68"/>
      <c r="NF1161" s="68"/>
      <c r="NG1161" s="68"/>
      <c r="NH1161" s="68"/>
      <c r="NI1161" s="68"/>
      <c r="NJ1161" s="68"/>
      <c r="NK1161" s="68"/>
      <c r="NL1161" s="68"/>
      <c r="NM1161" s="68"/>
      <c r="NN1161" s="68"/>
      <c r="NO1161" s="68"/>
      <c r="NP1161" s="68"/>
      <c r="NQ1161" s="68"/>
      <c r="NR1161" s="68"/>
      <c r="NS1161" s="68"/>
      <c r="NT1161" s="68"/>
      <c r="NU1161" s="68"/>
      <c r="NV1161" s="68"/>
      <c r="NW1161" s="68"/>
      <c r="NX1161" s="68"/>
      <c r="NY1161" s="68"/>
      <c r="NZ1161" s="68"/>
      <c r="OA1161" s="68"/>
      <c r="OB1161" s="68"/>
      <c r="OC1161" s="68"/>
      <c r="OD1161" s="68"/>
      <c r="OE1161" s="68"/>
      <c r="OF1161" s="68"/>
      <c r="OG1161" s="68"/>
      <c r="OH1161" s="68"/>
      <c r="OI1161" s="68"/>
      <c r="OJ1161" s="68"/>
      <c r="OK1161" s="68"/>
      <c r="OL1161" s="68"/>
      <c r="OM1161" s="68"/>
      <c r="ON1161" s="68"/>
      <c r="OO1161" s="68"/>
      <c r="OP1161" s="68"/>
      <c r="OQ1161" s="68"/>
      <c r="OR1161" s="68"/>
      <c r="OS1161" s="68"/>
      <c r="OT1161" s="68"/>
      <c r="OU1161" s="68"/>
      <c r="OV1161" s="68"/>
      <c r="OW1161" s="68"/>
      <c r="OX1161" s="68"/>
      <c r="OY1161" s="68"/>
      <c r="OZ1161" s="68"/>
      <c r="PA1161" s="68"/>
      <c r="PB1161" s="68"/>
      <c r="PC1161" s="68"/>
      <c r="PD1161" s="68"/>
      <c r="PE1161" s="68"/>
      <c r="PF1161" s="68"/>
      <c r="PG1161" s="68"/>
      <c r="PH1161" s="68"/>
      <c r="PI1161" s="68"/>
      <c r="PJ1161" s="68"/>
      <c r="PK1161" s="68"/>
      <c r="PL1161" s="68"/>
      <c r="PM1161" s="68"/>
      <c r="PN1161" s="68"/>
      <c r="PO1161" s="68"/>
      <c r="PP1161" s="68"/>
      <c r="PQ1161" s="68"/>
      <c r="PR1161" s="68"/>
      <c r="PS1161" s="68"/>
      <c r="PT1161" s="68"/>
      <c r="PU1161" s="68"/>
      <c r="PV1161" s="68"/>
      <c r="PW1161" s="68"/>
      <c r="PX1161" s="68"/>
      <c r="PY1161" s="68"/>
      <c r="PZ1161" s="68"/>
      <c r="QA1161" s="68"/>
      <c r="QB1161" s="68"/>
      <c r="QC1161" s="68"/>
      <c r="QD1161" s="68"/>
      <c r="QE1161" s="68"/>
      <c r="QF1161" s="68"/>
      <c r="QG1161" s="68"/>
      <c r="QH1161" s="68"/>
      <c r="QI1161" s="68"/>
      <c r="QJ1161" s="68"/>
      <c r="QK1161" s="68"/>
      <c r="QL1161" s="68"/>
      <c r="QM1161" s="68"/>
      <c r="QN1161" s="68"/>
      <c r="QO1161" s="68"/>
      <c r="QP1161" s="68"/>
      <c r="QQ1161" s="68"/>
      <c r="QR1161" s="68"/>
      <c r="QS1161" s="68"/>
      <c r="QT1161" s="68"/>
      <c r="QU1161" s="68"/>
      <c r="QV1161" s="68"/>
      <c r="QW1161" s="68"/>
      <c r="QX1161" s="68"/>
      <c r="QY1161" s="68"/>
      <c r="QZ1161" s="68"/>
      <c r="RA1161" s="68"/>
      <c r="RB1161" s="68"/>
      <c r="RC1161" s="68"/>
      <c r="RD1161" s="68"/>
      <c r="RE1161" s="68"/>
      <c r="RF1161" s="68"/>
      <c r="RG1161" s="68"/>
      <c r="RH1161" s="68"/>
      <c r="RI1161" s="68"/>
      <c r="RJ1161" s="68"/>
      <c r="RK1161" s="68"/>
      <c r="RL1161" s="68"/>
      <c r="RM1161" s="68"/>
      <c r="RN1161" s="68"/>
      <c r="RO1161" s="68"/>
      <c r="RP1161" s="68"/>
      <c r="RQ1161" s="68"/>
      <c r="RR1161" s="68"/>
      <c r="RS1161" s="68"/>
      <c r="RT1161" s="68"/>
      <c r="RU1161" s="68"/>
      <c r="RV1161" s="68"/>
      <c r="RW1161" s="68"/>
      <c r="RX1161" s="68"/>
      <c r="RY1161" s="68"/>
      <c r="RZ1161" s="68"/>
      <c r="SA1161" s="68"/>
      <c r="SB1161" s="68"/>
      <c r="SC1161" s="68"/>
      <c r="SD1161" s="68"/>
      <c r="SE1161" s="68"/>
      <c r="SF1161" s="68"/>
      <c r="SG1161" s="68"/>
      <c r="SH1161" s="68"/>
      <c r="SI1161" s="68"/>
      <c r="SJ1161" s="68"/>
      <c r="SK1161" s="68"/>
      <c r="SL1161" s="68"/>
      <c r="SM1161" s="68"/>
      <c r="SN1161" s="68"/>
      <c r="SO1161" s="68"/>
      <c r="SP1161" s="68"/>
      <c r="SQ1161" s="68"/>
      <c r="SR1161" s="68"/>
      <c r="SS1161" s="68"/>
      <c r="ST1161" s="68"/>
      <c r="SU1161" s="68"/>
      <c r="SV1161" s="68"/>
      <c r="SW1161" s="68"/>
      <c r="SX1161" s="68"/>
    </row>
    <row r="1162" spans="1:518" ht="16.5" customHeight="1" x14ac:dyDescent="0.2">
      <c r="A1162" s="20">
        <v>554</v>
      </c>
      <c r="B1162" s="20" t="s">
        <v>62</v>
      </c>
      <c r="C1162" s="20" t="s">
        <v>936</v>
      </c>
      <c r="D1162" s="20" t="s">
        <v>38</v>
      </c>
      <c r="E1162" s="20" t="s">
        <v>1345</v>
      </c>
      <c r="F1162" s="22" t="s">
        <v>937</v>
      </c>
      <c r="G1162" s="20" t="s">
        <v>84</v>
      </c>
      <c r="H1162" s="20" t="s">
        <v>35</v>
      </c>
      <c r="I1162" s="20" t="s">
        <v>81</v>
      </c>
      <c r="J1162" s="22" t="s">
        <v>936</v>
      </c>
      <c r="K1162" s="20"/>
      <c r="L1162" s="20"/>
      <c r="M1162" s="20"/>
      <c r="N1162" s="20"/>
      <c r="O1162" s="23"/>
      <c r="P1162" s="23">
        <v>1200000</v>
      </c>
      <c r="Q1162" s="24">
        <v>1</v>
      </c>
      <c r="R1162" s="25">
        <v>45839</v>
      </c>
      <c r="S1162" s="20" t="s">
        <v>83</v>
      </c>
      <c r="T1162" s="26">
        <f t="shared" si="20"/>
        <v>1200000</v>
      </c>
      <c r="U1162" s="27" t="s">
        <v>100</v>
      </c>
      <c r="V1162" s="27" t="s">
        <v>100</v>
      </c>
      <c r="W1162" s="68"/>
      <c r="X1162" s="68"/>
      <c r="Y1162" s="68"/>
      <c r="Z1162" s="68"/>
      <c r="AA1162" s="68"/>
      <c r="AB1162" s="68"/>
      <c r="AC1162" s="68"/>
      <c r="AD1162" s="68"/>
      <c r="AE1162" s="68"/>
      <c r="AF1162" s="68"/>
      <c r="AG1162" s="68"/>
      <c r="AH1162" s="68"/>
      <c r="AI1162" s="68"/>
      <c r="AJ1162" s="68"/>
      <c r="AK1162" s="68"/>
      <c r="AL1162" s="68"/>
      <c r="AM1162" s="68"/>
      <c r="AN1162" s="68"/>
      <c r="AO1162" s="68"/>
      <c r="AP1162" s="68"/>
      <c r="AQ1162" s="68"/>
      <c r="AR1162" s="68"/>
      <c r="AS1162" s="68"/>
      <c r="AT1162" s="68"/>
      <c r="AU1162" s="68"/>
      <c r="AV1162" s="68"/>
      <c r="AW1162" s="68"/>
      <c r="AX1162" s="68"/>
      <c r="AY1162" s="68"/>
      <c r="AZ1162" s="68"/>
      <c r="BA1162" s="68"/>
      <c r="BB1162" s="68"/>
      <c r="BC1162" s="68"/>
      <c r="BD1162" s="68"/>
      <c r="BE1162" s="68"/>
      <c r="BF1162" s="68"/>
      <c r="BG1162" s="68"/>
      <c r="BH1162" s="68"/>
      <c r="BI1162" s="68"/>
      <c r="BJ1162" s="68"/>
      <c r="BK1162" s="68"/>
      <c r="BL1162" s="68"/>
      <c r="BM1162" s="68"/>
      <c r="BN1162" s="68"/>
      <c r="BO1162" s="68"/>
      <c r="BP1162" s="68"/>
      <c r="BQ1162" s="68"/>
      <c r="BR1162" s="68"/>
      <c r="BS1162" s="68"/>
      <c r="BT1162" s="68"/>
      <c r="BU1162" s="68"/>
      <c r="BV1162" s="68"/>
      <c r="BW1162" s="68"/>
      <c r="BX1162" s="68"/>
      <c r="BY1162" s="68"/>
      <c r="BZ1162" s="68"/>
      <c r="CA1162" s="68"/>
      <c r="CB1162" s="68"/>
      <c r="CC1162" s="68"/>
      <c r="CD1162" s="68"/>
      <c r="CE1162" s="68"/>
      <c r="CF1162" s="68"/>
      <c r="CG1162" s="68"/>
      <c r="CH1162" s="68"/>
      <c r="CI1162" s="68"/>
      <c r="CJ1162" s="68"/>
      <c r="CK1162" s="68"/>
      <c r="CL1162" s="68"/>
      <c r="CM1162" s="68"/>
      <c r="CN1162" s="68"/>
      <c r="CO1162" s="68"/>
      <c r="CP1162" s="68"/>
      <c r="CQ1162" s="68"/>
      <c r="CR1162" s="68"/>
      <c r="CS1162" s="68"/>
      <c r="CT1162" s="68"/>
      <c r="CU1162" s="68"/>
      <c r="CV1162" s="68"/>
      <c r="CW1162" s="68"/>
      <c r="CX1162" s="68"/>
      <c r="CY1162" s="68"/>
      <c r="CZ1162" s="68"/>
      <c r="DA1162" s="68"/>
      <c r="DB1162" s="68"/>
      <c r="DC1162" s="68"/>
      <c r="DD1162" s="68"/>
      <c r="DE1162" s="68"/>
      <c r="DF1162" s="68"/>
      <c r="DG1162" s="68"/>
      <c r="DH1162" s="68"/>
      <c r="DI1162" s="68"/>
      <c r="DJ1162" s="68"/>
      <c r="DK1162" s="68"/>
      <c r="DL1162" s="68"/>
      <c r="DM1162" s="68"/>
      <c r="DN1162" s="68"/>
      <c r="DO1162" s="68"/>
      <c r="DP1162" s="68"/>
      <c r="DQ1162" s="68"/>
      <c r="DR1162" s="68"/>
      <c r="DS1162" s="68"/>
      <c r="DT1162" s="68"/>
      <c r="DU1162" s="68"/>
      <c r="DV1162" s="68"/>
      <c r="DW1162" s="68"/>
      <c r="DX1162" s="68"/>
      <c r="DY1162" s="68"/>
      <c r="DZ1162" s="68"/>
      <c r="EA1162" s="68"/>
      <c r="EB1162" s="68"/>
      <c r="EC1162" s="68"/>
      <c r="ED1162" s="68"/>
      <c r="EE1162" s="68"/>
      <c r="EF1162" s="68"/>
      <c r="EG1162" s="68"/>
      <c r="EH1162" s="68"/>
      <c r="EI1162" s="68"/>
      <c r="EJ1162" s="68"/>
      <c r="EK1162" s="68"/>
      <c r="EL1162" s="68"/>
      <c r="EM1162" s="68"/>
      <c r="EN1162" s="68"/>
      <c r="EO1162" s="68"/>
      <c r="EP1162" s="68"/>
      <c r="EQ1162" s="68"/>
      <c r="ER1162" s="68"/>
      <c r="ES1162" s="68"/>
      <c r="ET1162" s="68"/>
      <c r="EU1162" s="68"/>
      <c r="EV1162" s="68"/>
      <c r="EW1162" s="68"/>
      <c r="EX1162" s="68"/>
      <c r="EY1162" s="68"/>
      <c r="EZ1162" s="68"/>
      <c r="FA1162" s="68"/>
      <c r="FB1162" s="68"/>
      <c r="FC1162" s="68"/>
      <c r="FD1162" s="68"/>
      <c r="FE1162" s="68"/>
      <c r="FF1162" s="68"/>
      <c r="FG1162" s="68"/>
      <c r="FH1162" s="68"/>
      <c r="FI1162" s="68"/>
      <c r="FJ1162" s="68"/>
      <c r="FK1162" s="68"/>
      <c r="FL1162" s="68"/>
      <c r="FM1162" s="68"/>
      <c r="FN1162" s="68"/>
      <c r="FO1162" s="68"/>
      <c r="FP1162" s="68"/>
      <c r="FQ1162" s="68"/>
      <c r="FR1162" s="68"/>
      <c r="FS1162" s="68"/>
      <c r="FT1162" s="68"/>
      <c r="FU1162" s="68"/>
      <c r="FV1162" s="68"/>
      <c r="FW1162" s="68"/>
      <c r="FX1162" s="68"/>
      <c r="FY1162" s="68"/>
      <c r="FZ1162" s="68"/>
      <c r="GA1162" s="68"/>
      <c r="GB1162" s="68"/>
      <c r="GC1162" s="68"/>
      <c r="GD1162" s="68"/>
      <c r="GE1162" s="68"/>
      <c r="GF1162" s="68"/>
      <c r="GG1162" s="68"/>
      <c r="GH1162" s="68"/>
      <c r="GI1162" s="68"/>
      <c r="GJ1162" s="68"/>
      <c r="GK1162" s="68"/>
      <c r="GL1162" s="68"/>
      <c r="GM1162" s="68"/>
      <c r="GN1162" s="68"/>
      <c r="GO1162" s="68"/>
      <c r="GP1162" s="68"/>
      <c r="GQ1162" s="68"/>
      <c r="GR1162" s="68"/>
      <c r="GS1162" s="68"/>
      <c r="GT1162" s="68"/>
      <c r="GU1162" s="68"/>
      <c r="GV1162" s="68"/>
      <c r="GW1162" s="68"/>
      <c r="GX1162" s="68"/>
      <c r="GY1162" s="68"/>
      <c r="GZ1162" s="68"/>
      <c r="HA1162" s="68"/>
      <c r="HB1162" s="68"/>
      <c r="HC1162" s="68"/>
      <c r="HD1162" s="68"/>
      <c r="HE1162" s="68"/>
      <c r="HF1162" s="68"/>
      <c r="HG1162" s="68"/>
      <c r="HH1162" s="68"/>
      <c r="HI1162" s="68"/>
      <c r="HJ1162" s="68"/>
      <c r="HK1162" s="68"/>
      <c r="HL1162" s="68"/>
      <c r="HM1162" s="68"/>
      <c r="HN1162" s="68"/>
      <c r="HO1162" s="68"/>
      <c r="HP1162" s="68"/>
      <c r="HQ1162" s="68"/>
      <c r="HR1162" s="68"/>
      <c r="HS1162" s="68"/>
      <c r="HT1162" s="68"/>
      <c r="HU1162" s="68"/>
      <c r="HV1162" s="68"/>
      <c r="HW1162" s="68"/>
      <c r="HX1162" s="68"/>
      <c r="HY1162" s="68"/>
      <c r="HZ1162" s="68"/>
      <c r="IA1162" s="68"/>
      <c r="IB1162" s="68"/>
      <c r="IC1162" s="68"/>
      <c r="ID1162" s="68"/>
      <c r="IE1162" s="68"/>
      <c r="IF1162" s="68"/>
      <c r="IG1162" s="68"/>
      <c r="IH1162" s="68"/>
      <c r="II1162" s="68"/>
      <c r="IJ1162" s="68"/>
      <c r="IK1162" s="68"/>
      <c r="IL1162" s="68"/>
      <c r="IM1162" s="68"/>
      <c r="IN1162" s="68"/>
      <c r="IO1162" s="68"/>
      <c r="IP1162" s="68"/>
      <c r="IQ1162" s="68"/>
      <c r="IR1162" s="68"/>
      <c r="IS1162" s="68"/>
      <c r="IT1162" s="68"/>
      <c r="IU1162" s="68"/>
      <c r="IV1162" s="68"/>
      <c r="IW1162" s="68"/>
      <c r="IX1162" s="68"/>
      <c r="IY1162" s="68"/>
      <c r="IZ1162" s="68"/>
      <c r="JA1162" s="68"/>
      <c r="JB1162" s="68"/>
      <c r="JC1162" s="68"/>
      <c r="JD1162" s="68"/>
      <c r="JE1162" s="68"/>
      <c r="JF1162" s="68"/>
      <c r="JG1162" s="68"/>
      <c r="JH1162" s="68"/>
      <c r="JI1162" s="68"/>
      <c r="JJ1162" s="68"/>
      <c r="JK1162" s="68"/>
      <c r="JL1162" s="68"/>
      <c r="JM1162" s="68"/>
      <c r="JN1162" s="68"/>
      <c r="JO1162" s="68"/>
      <c r="JP1162" s="68"/>
      <c r="JQ1162" s="68"/>
      <c r="JR1162" s="68"/>
      <c r="JS1162" s="68"/>
      <c r="JT1162" s="68"/>
      <c r="JU1162" s="68"/>
      <c r="JV1162" s="68"/>
      <c r="JW1162" s="68"/>
      <c r="JX1162" s="68"/>
      <c r="JY1162" s="68"/>
      <c r="JZ1162" s="68"/>
      <c r="KA1162" s="68"/>
      <c r="KB1162" s="68"/>
      <c r="KC1162" s="68"/>
      <c r="KD1162" s="68"/>
      <c r="KE1162" s="68"/>
      <c r="KF1162" s="68"/>
      <c r="KG1162" s="68"/>
      <c r="KH1162" s="68"/>
      <c r="KI1162" s="68"/>
      <c r="KJ1162" s="68"/>
      <c r="KK1162" s="68"/>
      <c r="KL1162" s="68"/>
      <c r="KM1162" s="68"/>
      <c r="KN1162" s="68"/>
      <c r="KO1162" s="68"/>
      <c r="KP1162" s="68"/>
      <c r="KQ1162" s="68"/>
      <c r="KR1162" s="68"/>
      <c r="KS1162" s="68"/>
      <c r="KT1162" s="68"/>
      <c r="KU1162" s="68"/>
      <c r="KV1162" s="68"/>
      <c r="KW1162" s="68"/>
      <c r="KX1162" s="68"/>
      <c r="KY1162" s="68"/>
      <c r="KZ1162" s="68"/>
      <c r="LA1162" s="68"/>
      <c r="LB1162" s="68"/>
      <c r="LC1162" s="68"/>
      <c r="LD1162" s="68"/>
      <c r="LE1162" s="68"/>
      <c r="LF1162" s="68"/>
      <c r="LG1162" s="68"/>
      <c r="LH1162" s="68"/>
      <c r="LI1162" s="68"/>
      <c r="LJ1162" s="68"/>
      <c r="LK1162" s="68"/>
      <c r="LL1162" s="68"/>
      <c r="LM1162" s="68"/>
      <c r="LN1162" s="68"/>
      <c r="LO1162" s="68"/>
      <c r="LP1162" s="68"/>
      <c r="LQ1162" s="68"/>
      <c r="LR1162" s="68"/>
      <c r="LS1162" s="68"/>
      <c r="LT1162" s="68"/>
      <c r="LU1162" s="68"/>
      <c r="LV1162" s="68"/>
      <c r="LW1162" s="68"/>
      <c r="LX1162" s="68"/>
      <c r="LY1162" s="68"/>
      <c r="LZ1162" s="68"/>
      <c r="MA1162" s="68"/>
      <c r="MB1162" s="68"/>
      <c r="MC1162" s="68"/>
      <c r="MD1162" s="68"/>
      <c r="ME1162" s="68"/>
      <c r="MF1162" s="68"/>
      <c r="MG1162" s="68"/>
      <c r="MH1162" s="68"/>
      <c r="MI1162" s="68"/>
      <c r="MJ1162" s="68"/>
      <c r="MK1162" s="68"/>
      <c r="ML1162" s="68"/>
      <c r="MM1162" s="68"/>
      <c r="MN1162" s="68"/>
      <c r="MO1162" s="68"/>
      <c r="MP1162" s="68"/>
      <c r="MQ1162" s="68"/>
      <c r="MR1162" s="68"/>
      <c r="MS1162" s="68"/>
      <c r="MT1162" s="68"/>
      <c r="MU1162" s="68"/>
      <c r="MV1162" s="68"/>
      <c r="MW1162" s="68"/>
      <c r="MX1162" s="68"/>
      <c r="MY1162" s="68"/>
      <c r="MZ1162" s="68"/>
      <c r="NA1162" s="68"/>
      <c r="NB1162" s="68"/>
      <c r="NC1162" s="68"/>
      <c r="ND1162" s="68"/>
      <c r="NE1162" s="68"/>
      <c r="NF1162" s="68"/>
      <c r="NG1162" s="68"/>
      <c r="NH1162" s="68"/>
      <c r="NI1162" s="68"/>
      <c r="NJ1162" s="68"/>
      <c r="NK1162" s="68"/>
      <c r="NL1162" s="68"/>
      <c r="NM1162" s="68"/>
      <c r="NN1162" s="68"/>
      <c r="NO1162" s="68"/>
      <c r="NP1162" s="68"/>
      <c r="NQ1162" s="68"/>
      <c r="NR1162" s="68"/>
      <c r="NS1162" s="68"/>
      <c r="NT1162" s="68"/>
      <c r="NU1162" s="68"/>
      <c r="NV1162" s="68"/>
      <c r="NW1162" s="68"/>
      <c r="NX1162" s="68"/>
      <c r="NY1162" s="68"/>
      <c r="NZ1162" s="68"/>
      <c r="OA1162" s="68"/>
      <c r="OB1162" s="68"/>
      <c r="OC1162" s="68"/>
      <c r="OD1162" s="68"/>
      <c r="OE1162" s="68"/>
      <c r="OF1162" s="68"/>
      <c r="OG1162" s="68"/>
      <c r="OH1162" s="68"/>
      <c r="OI1162" s="68"/>
      <c r="OJ1162" s="68"/>
      <c r="OK1162" s="68"/>
      <c r="OL1162" s="68"/>
      <c r="OM1162" s="68"/>
      <c r="ON1162" s="68"/>
      <c r="OO1162" s="68"/>
      <c r="OP1162" s="68"/>
      <c r="OQ1162" s="68"/>
      <c r="OR1162" s="68"/>
      <c r="OS1162" s="68"/>
      <c r="OT1162" s="68"/>
      <c r="OU1162" s="68"/>
      <c r="OV1162" s="68"/>
      <c r="OW1162" s="68"/>
      <c r="OX1162" s="68"/>
      <c r="OY1162" s="68"/>
      <c r="OZ1162" s="68"/>
      <c r="PA1162" s="68"/>
      <c r="PB1162" s="68"/>
      <c r="PC1162" s="68"/>
      <c r="PD1162" s="68"/>
      <c r="PE1162" s="68"/>
      <c r="PF1162" s="68"/>
      <c r="PG1162" s="68"/>
      <c r="PH1162" s="68"/>
      <c r="PI1162" s="68"/>
      <c r="PJ1162" s="68"/>
      <c r="PK1162" s="68"/>
      <c r="PL1162" s="68"/>
      <c r="PM1162" s="68"/>
      <c r="PN1162" s="68"/>
      <c r="PO1162" s="68"/>
      <c r="PP1162" s="68"/>
      <c r="PQ1162" s="68"/>
      <c r="PR1162" s="68"/>
      <c r="PS1162" s="68"/>
      <c r="PT1162" s="68"/>
      <c r="PU1162" s="68"/>
      <c r="PV1162" s="68"/>
      <c r="PW1162" s="68"/>
      <c r="PX1162" s="68"/>
      <c r="PY1162" s="68"/>
      <c r="PZ1162" s="68"/>
      <c r="QA1162" s="68"/>
      <c r="QB1162" s="68"/>
      <c r="QC1162" s="68"/>
      <c r="QD1162" s="68"/>
      <c r="QE1162" s="68"/>
      <c r="QF1162" s="68"/>
      <c r="QG1162" s="68"/>
      <c r="QH1162" s="68"/>
      <c r="QI1162" s="68"/>
      <c r="QJ1162" s="68"/>
      <c r="QK1162" s="68"/>
      <c r="QL1162" s="68"/>
      <c r="QM1162" s="68"/>
      <c r="QN1162" s="68"/>
      <c r="QO1162" s="68"/>
      <c r="QP1162" s="68"/>
      <c r="QQ1162" s="68"/>
      <c r="QR1162" s="68"/>
      <c r="QS1162" s="68"/>
      <c r="QT1162" s="68"/>
      <c r="QU1162" s="68"/>
      <c r="QV1162" s="68"/>
      <c r="QW1162" s="68"/>
      <c r="QX1162" s="68"/>
      <c r="QY1162" s="68"/>
      <c r="QZ1162" s="68"/>
      <c r="RA1162" s="68"/>
      <c r="RB1162" s="68"/>
      <c r="RC1162" s="68"/>
      <c r="RD1162" s="68"/>
      <c r="RE1162" s="68"/>
      <c r="RF1162" s="68"/>
      <c r="RG1162" s="68"/>
      <c r="RH1162" s="68"/>
      <c r="RI1162" s="68"/>
      <c r="RJ1162" s="68"/>
      <c r="RK1162" s="68"/>
      <c r="RL1162" s="68"/>
      <c r="RM1162" s="68"/>
      <c r="RN1162" s="68"/>
      <c r="RO1162" s="68"/>
      <c r="RP1162" s="68"/>
      <c r="RQ1162" s="68"/>
      <c r="RR1162" s="68"/>
      <c r="RS1162" s="68"/>
      <c r="RT1162" s="68"/>
      <c r="RU1162" s="68"/>
      <c r="RV1162" s="68"/>
      <c r="RW1162" s="68"/>
      <c r="RX1162" s="68"/>
      <c r="RY1162" s="68"/>
      <c r="RZ1162" s="68"/>
      <c r="SA1162" s="68"/>
      <c r="SB1162" s="68"/>
      <c r="SC1162" s="68"/>
      <c r="SD1162" s="68"/>
      <c r="SE1162" s="68"/>
      <c r="SF1162" s="68"/>
      <c r="SG1162" s="68"/>
      <c r="SH1162" s="68"/>
      <c r="SI1162" s="68"/>
      <c r="SJ1162" s="68"/>
      <c r="SK1162" s="68"/>
      <c r="SL1162" s="68"/>
      <c r="SM1162" s="68"/>
      <c r="SN1162" s="68"/>
      <c r="SO1162" s="68"/>
      <c r="SP1162" s="68"/>
      <c r="SQ1162" s="68"/>
      <c r="SR1162" s="68"/>
      <c r="SS1162" s="68"/>
      <c r="ST1162" s="68"/>
      <c r="SU1162" s="68"/>
      <c r="SV1162" s="68"/>
      <c r="SW1162" s="68"/>
      <c r="SX1162" s="68"/>
    </row>
    <row r="1163" spans="1:518" ht="16.5" customHeight="1" x14ac:dyDescent="0.2">
      <c r="A1163" s="20">
        <v>555</v>
      </c>
      <c r="B1163" s="20" t="s">
        <v>62</v>
      </c>
      <c r="C1163" s="20" t="s">
        <v>936</v>
      </c>
      <c r="D1163" s="20" t="s">
        <v>38</v>
      </c>
      <c r="E1163" s="20" t="s">
        <v>1345</v>
      </c>
      <c r="F1163" s="22" t="s">
        <v>937</v>
      </c>
      <c r="G1163" s="20" t="s">
        <v>84</v>
      </c>
      <c r="H1163" s="20" t="s">
        <v>35</v>
      </c>
      <c r="I1163" s="20" t="s">
        <v>81</v>
      </c>
      <c r="J1163" s="22" t="s">
        <v>936</v>
      </c>
      <c r="K1163" s="20"/>
      <c r="L1163" s="20"/>
      <c r="M1163" s="20"/>
      <c r="N1163" s="20"/>
      <c r="O1163" s="23"/>
      <c r="P1163" s="23">
        <v>1200000</v>
      </c>
      <c r="Q1163" s="24">
        <v>1</v>
      </c>
      <c r="R1163" s="25">
        <v>45870</v>
      </c>
      <c r="S1163" s="20" t="s">
        <v>83</v>
      </c>
      <c r="T1163" s="26">
        <f t="shared" si="20"/>
        <v>1200000</v>
      </c>
      <c r="U1163" s="27" t="s">
        <v>100</v>
      </c>
      <c r="V1163" s="27" t="s">
        <v>100</v>
      </c>
      <c r="W1163" s="68"/>
      <c r="X1163" s="68"/>
      <c r="Y1163" s="68"/>
      <c r="Z1163" s="68"/>
      <c r="AA1163" s="68"/>
      <c r="AB1163" s="68"/>
      <c r="AC1163" s="68"/>
      <c r="AD1163" s="68"/>
      <c r="AE1163" s="68"/>
      <c r="AF1163" s="68"/>
      <c r="AG1163" s="68"/>
      <c r="AH1163" s="68"/>
      <c r="AI1163" s="68"/>
      <c r="AJ1163" s="68"/>
      <c r="AK1163" s="68"/>
      <c r="AL1163" s="68"/>
      <c r="AM1163" s="68"/>
      <c r="AN1163" s="68"/>
      <c r="AO1163" s="68"/>
      <c r="AP1163" s="68"/>
      <c r="AQ1163" s="68"/>
      <c r="AR1163" s="68"/>
      <c r="AS1163" s="68"/>
      <c r="AT1163" s="68"/>
      <c r="AU1163" s="68"/>
      <c r="AV1163" s="68"/>
      <c r="AW1163" s="68"/>
      <c r="AX1163" s="68"/>
      <c r="AY1163" s="68"/>
      <c r="AZ1163" s="68"/>
      <c r="BA1163" s="68"/>
      <c r="BB1163" s="68"/>
      <c r="BC1163" s="68"/>
      <c r="BD1163" s="68"/>
      <c r="BE1163" s="68"/>
      <c r="BF1163" s="68"/>
      <c r="BG1163" s="68"/>
      <c r="BH1163" s="68"/>
      <c r="BI1163" s="68"/>
      <c r="BJ1163" s="68"/>
      <c r="BK1163" s="68"/>
      <c r="BL1163" s="68"/>
      <c r="BM1163" s="68"/>
      <c r="BN1163" s="68"/>
      <c r="BO1163" s="68"/>
      <c r="BP1163" s="68"/>
      <c r="BQ1163" s="68"/>
      <c r="BR1163" s="68"/>
      <c r="BS1163" s="68"/>
      <c r="BT1163" s="68"/>
      <c r="BU1163" s="68"/>
      <c r="BV1163" s="68"/>
      <c r="BW1163" s="68"/>
      <c r="BX1163" s="68"/>
      <c r="BY1163" s="68"/>
      <c r="BZ1163" s="68"/>
      <c r="CA1163" s="68"/>
      <c r="CB1163" s="68"/>
      <c r="CC1163" s="68"/>
      <c r="CD1163" s="68"/>
      <c r="CE1163" s="68"/>
      <c r="CF1163" s="68"/>
      <c r="CG1163" s="68"/>
      <c r="CH1163" s="68"/>
      <c r="CI1163" s="68"/>
      <c r="CJ1163" s="68"/>
      <c r="CK1163" s="68"/>
      <c r="CL1163" s="68"/>
      <c r="CM1163" s="68"/>
      <c r="CN1163" s="68"/>
      <c r="CO1163" s="68"/>
      <c r="CP1163" s="68"/>
      <c r="CQ1163" s="68"/>
      <c r="CR1163" s="68"/>
      <c r="CS1163" s="68"/>
      <c r="CT1163" s="68"/>
      <c r="CU1163" s="68"/>
      <c r="CV1163" s="68"/>
      <c r="CW1163" s="68"/>
      <c r="CX1163" s="68"/>
      <c r="CY1163" s="68"/>
      <c r="CZ1163" s="68"/>
      <c r="DA1163" s="68"/>
      <c r="DB1163" s="68"/>
      <c r="DC1163" s="68"/>
      <c r="DD1163" s="68"/>
      <c r="DE1163" s="68"/>
      <c r="DF1163" s="68"/>
      <c r="DG1163" s="68"/>
      <c r="DH1163" s="68"/>
      <c r="DI1163" s="68"/>
      <c r="DJ1163" s="68"/>
      <c r="DK1163" s="68"/>
      <c r="DL1163" s="68"/>
      <c r="DM1163" s="68"/>
      <c r="DN1163" s="68"/>
      <c r="DO1163" s="68"/>
      <c r="DP1163" s="68"/>
      <c r="DQ1163" s="68"/>
      <c r="DR1163" s="68"/>
      <c r="DS1163" s="68"/>
      <c r="DT1163" s="68"/>
      <c r="DU1163" s="68"/>
      <c r="DV1163" s="68"/>
      <c r="DW1163" s="68"/>
      <c r="DX1163" s="68"/>
      <c r="DY1163" s="68"/>
      <c r="DZ1163" s="68"/>
      <c r="EA1163" s="68"/>
      <c r="EB1163" s="68"/>
      <c r="EC1163" s="68"/>
      <c r="ED1163" s="68"/>
      <c r="EE1163" s="68"/>
      <c r="EF1163" s="68"/>
      <c r="EG1163" s="68"/>
      <c r="EH1163" s="68"/>
      <c r="EI1163" s="68"/>
      <c r="EJ1163" s="68"/>
      <c r="EK1163" s="68"/>
      <c r="EL1163" s="68"/>
      <c r="EM1163" s="68"/>
      <c r="EN1163" s="68"/>
      <c r="EO1163" s="68"/>
      <c r="EP1163" s="68"/>
      <c r="EQ1163" s="68"/>
      <c r="ER1163" s="68"/>
      <c r="ES1163" s="68"/>
      <c r="ET1163" s="68"/>
      <c r="EU1163" s="68"/>
      <c r="EV1163" s="68"/>
      <c r="EW1163" s="68"/>
      <c r="EX1163" s="68"/>
      <c r="EY1163" s="68"/>
      <c r="EZ1163" s="68"/>
      <c r="FA1163" s="68"/>
      <c r="FB1163" s="68"/>
      <c r="FC1163" s="68"/>
      <c r="FD1163" s="68"/>
      <c r="FE1163" s="68"/>
      <c r="FF1163" s="68"/>
      <c r="FG1163" s="68"/>
      <c r="FH1163" s="68"/>
      <c r="FI1163" s="68"/>
      <c r="FJ1163" s="68"/>
      <c r="FK1163" s="68"/>
      <c r="FL1163" s="68"/>
      <c r="FM1163" s="68"/>
      <c r="FN1163" s="68"/>
      <c r="FO1163" s="68"/>
      <c r="FP1163" s="68"/>
      <c r="FQ1163" s="68"/>
      <c r="FR1163" s="68"/>
      <c r="FS1163" s="68"/>
      <c r="FT1163" s="68"/>
      <c r="FU1163" s="68"/>
      <c r="FV1163" s="68"/>
      <c r="FW1163" s="68"/>
      <c r="FX1163" s="68"/>
      <c r="FY1163" s="68"/>
      <c r="FZ1163" s="68"/>
      <c r="GA1163" s="68"/>
      <c r="GB1163" s="68"/>
      <c r="GC1163" s="68"/>
      <c r="GD1163" s="68"/>
      <c r="GE1163" s="68"/>
      <c r="GF1163" s="68"/>
      <c r="GG1163" s="68"/>
      <c r="GH1163" s="68"/>
      <c r="GI1163" s="68"/>
      <c r="GJ1163" s="68"/>
      <c r="GK1163" s="68"/>
      <c r="GL1163" s="68"/>
      <c r="GM1163" s="68"/>
      <c r="GN1163" s="68"/>
      <c r="GO1163" s="68"/>
      <c r="GP1163" s="68"/>
      <c r="GQ1163" s="68"/>
      <c r="GR1163" s="68"/>
      <c r="GS1163" s="68"/>
      <c r="GT1163" s="68"/>
      <c r="GU1163" s="68"/>
      <c r="GV1163" s="68"/>
      <c r="GW1163" s="68"/>
      <c r="GX1163" s="68"/>
      <c r="GY1163" s="68"/>
      <c r="GZ1163" s="68"/>
      <c r="HA1163" s="68"/>
      <c r="HB1163" s="68"/>
      <c r="HC1163" s="68"/>
      <c r="HD1163" s="68"/>
      <c r="HE1163" s="68"/>
      <c r="HF1163" s="68"/>
      <c r="HG1163" s="68"/>
      <c r="HH1163" s="68"/>
      <c r="HI1163" s="68"/>
      <c r="HJ1163" s="68"/>
      <c r="HK1163" s="68"/>
      <c r="HL1163" s="68"/>
      <c r="HM1163" s="68"/>
      <c r="HN1163" s="68"/>
      <c r="HO1163" s="68"/>
      <c r="HP1163" s="68"/>
      <c r="HQ1163" s="68"/>
      <c r="HR1163" s="68"/>
      <c r="HS1163" s="68"/>
      <c r="HT1163" s="68"/>
      <c r="HU1163" s="68"/>
      <c r="HV1163" s="68"/>
      <c r="HW1163" s="68"/>
      <c r="HX1163" s="68"/>
      <c r="HY1163" s="68"/>
      <c r="HZ1163" s="68"/>
      <c r="IA1163" s="68"/>
      <c r="IB1163" s="68"/>
      <c r="IC1163" s="68"/>
      <c r="ID1163" s="68"/>
      <c r="IE1163" s="68"/>
      <c r="IF1163" s="68"/>
      <c r="IG1163" s="68"/>
      <c r="IH1163" s="68"/>
      <c r="II1163" s="68"/>
      <c r="IJ1163" s="68"/>
      <c r="IK1163" s="68"/>
      <c r="IL1163" s="68"/>
      <c r="IM1163" s="68"/>
      <c r="IN1163" s="68"/>
      <c r="IO1163" s="68"/>
      <c r="IP1163" s="68"/>
      <c r="IQ1163" s="68"/>
      <c r="IR1163" s="68"/>
      <c r="IS1163" s="68"/>
      <c r="IT1163" s="68"/>
      <c r="IU1163" s="68"/>
      <c r="IV1163" s="68"/>
      <c r="IW1163" s="68"/>
      <c r="IX1163" s="68"/>
      <c r="IY1163" s="68"/>
      <c r="IZ1163" s="68"/>
      <c r="JA1163" s="68"/>
      <c r="JB1163" s="68"/>
      <c r="JC1163" s="68"/>
      <c r="JD1163" s="68"/>
      <c r="JE1163" s="68"/>
      <c r="JF1163" s="68"/>
      <c r="JG1163" s="68"/>
      <c r="JH1163" s="68"/>
      <c r="JI1163" s="68"/>
      <c r="JJ1163" s="68"/>
      <c r="JK1163" s="68"/>
      <c r="JL1163" s="68"/>
      <c r="JM1163" s="68"/>
      <c r="JN1163" s="68"/>
      <c r="JO1163" s="68"/>
      <c r="JP1163" s="68"/>
      <c r="JQ1163" s="68"/>
      <c r="JR1163" s="68"/>
      <c r="JS1163" s="68"/>
      <c r="JT1163" s="68"/>
      <c r="JU1163" s="68"/>
      <c r="JV1163" s="68"/>
      <c r="JW1163" s="68"/>
      <c r="JX1163" s="68"/>
      <c r="JY1163" s="68"/>
      <c r="JZ1163" s="68"/>
      <c r="KA1163" s="68"/>
      <c r="KB1163" s="68"/>
      <c r="KC1163" s="68"/>
      <c r="KD1163" s="68"/>
      <c r="KE1163" s="68"/>
      <c r="KF1163" s="68"/>
      <c r="KG1163" s="68"/>
      <c r="KH1163" s="68"/>
      <c r="KI1163" s="68"/>
      <c r="KJ1163" s="68"/>
      <c r="KK1163" s="68"/>
      <c r="KL1163" s="68"/>
      <c r="KM1163" s="68"/>
      <c r="KN1163" s="68"/>
      <c r="KO1163" s="68"/>
      <c r="KP1163" s="68"/>
      <c r="KQ1163" s="68"/>
      <c r="KR1163" s="68"/>
      <c r="KS1163" s="68"/>
      <c r="KT1163" s="68"/>
      <c r="KU1163" s="68"/>
      <c r="KV1163" s="68"/>
      <c r="KW1163" s="68"/>
      <c r="KX1163" s="68"/>
      <c r="KY1163" s="68"/>
      <c r="KZ1163" s="68"/>
      <c r="LA1163" s="68"/>
      <c r="LB1163" s="68"/>
      <c r="LC1163" s="68"/>
      <c r="LD1163" s="68"/>
      <c r="LE1163" s="68"/>
      <c r="LF1163" s="68"/>
      <c r="LG1163" s="68"/>
      <c r="LH1163" s="68"/>
      <c r="LI1163" s="68"/>
      <c r="LJ1163" s="68"/>
      <c r="LK1163" s="68"/>
      <c r="LL1163" s="68"/>
      <c r="LM1163" s="68"/>
      <c r="LN1163" s="68"/>
      <c r="LO1163" s="68"/>
      <c r="LP1163" s="68"/>
      <c r="LQ1163" s="68"/>
      <c r="LR1163" s="68"/>
      <c r="LS1163" s="68"/>
      <c r="LT1163" s="68"/>
      <c r="LU1163" s="68"/>
      <c r="LV1163" s="68"/>
      <c r="LW1163" s="68"/>
      <c r="LX1163" s="68"/>
      <c r="LY1163" s="68"/>
      <c r="LZ1163" s="68"/>
      <c r="MA1163" s="68"/>
      <c r="MB1163" s="68"/>
      <c r="MC1163" s="68"/>
      <c r="MD1163" s="68"/>
      <c r="ME1163" s="68"/>
      <c r="MF1163" s="68"/>
      <c r="MG1163" s="68"/>
      <c r="MH1163" s="68"/>
      <c r="MI1163" s="68"/>
      <c r="MJ1163" s="68"/>
      <c r="MK1163" s="68"/>
      <c r="ML1163" s="68"/>
      <c r="MM1163" s="68"/>
      <c r="MN1163" s="68"/>
      <c r="MO1163" s="68"/>
      <c r="MP1163" s="68"/>
      <c r="MQ1163" s="68"/>
      <c r="MR1163" s="68"/>
      <c r="MS1163" s="68"/>
      <c r="MT1163" s="68"/>
      <c r="MU1163" s="68"/>
      <c r="MV1163" s="68"/>
      <c r="MW1163" s="68"/>
      <c r="MX1163" s="68"/>
      <c r="MY1163" s="68"/>
      <c r="MZ1163" s="68"/>
      <c r="NA1163" s="68"/>
      <c r="NB1163" s="68"/>
      <c r="NC1163" s="68"/>
      <c r="ND1163" s="68"/>
      <c r="NE1163" s="68"/>
      <c r="NF1163" s="68"/>
      <c r="NG1163" s="68"/>
      <c r="NH1163" s="68"/>
      <c r="NI1163" s="68"/>
      <c r="NJ1163" s="68"/>
      <c r="NK1163" s="68"/>
      <c r="NL1163" s="68"/>
      <c r="NM1163" s="68"/>
      <c r="NN1163" s="68"/>
      <c r="NO1163" s="68"/>
      <c r="NP1163" s="68"/>
      <c r="NQ1163" s="68"/>
      <c r="NR1163" s="68"/>
      <c r="NS1163" s="68"/>
      <c r="NT1163" s="68"/>
      <c r="NU1163" s="68"/>
      <c r="NV1163" s="68"/>
      <c r="NW1163" s="68"/>
      <c r="NX1163" s="68"/>
      <c r="NY1163" s="68"/>
      <c r="NZ1163" s="68"/>
      <c r="OA1163" s="68"/>
      <c r="OB1163" s="68"/>
      <c r="OC1163" s="68"/>
      <c r="OD1163" s="68"/>
      <c r="OE1163" s="68"/>
      <c r="OF1163" s="68"/>
      <c r="OG1163" s="68"/>
      <c r="OH1163" s="68"/>
      <c r="OI1163" s="68"/>
      <c r="OJ1163" s="68"/>
      <c r="OK1163" s="68"/>
      <c r="OL1163" s="68"/>
      <c r="OM1163" s="68"/>
      <c r="ON1163" s="68"/>
      <c r="OO1163" s="68"/>
      <c r="OP1163" s="68"/>
      <c r="OQ1163" s="68"/>
      <c r="OR1163" s="68"/>
      <c r="OS1163" s="68"/>
      <c r="OT1163" s="68"/>
      <c r="OU1163" s="68"/>
      <c r="OV1163" s="68"/>
      <c r="OW1163" s="68"/>
      <c r="OX1163" s="68"/>
      <c r="OY1163" s="68"/>
      <c r="OZ1163" s="68"/>
      <c r="PA1163" s="68"/>
      <c r="PB1163" s="68"/>
      <c r="PC1163" s="68"/>
      <c r="PD1163" s="68"/>
      <c r="PE1163" s="68"/>
      <c r="PF1163" s="68"/>
      <c r="PG1163" s="68"/>
      <c r="PH1163" s="68"/>
      <c r="PI1163" s="68"/>
      <c r="PJ1163" s="68"/>
      <c r="PK1163" s="68"/>
      <c r="PL1163" s="68"/>
      <c r="PM1163" s="68"/>
      <c r="PN1163" s="68"/>
      <c r="PO1163" s="68"/>
      <c r="PP1163" s="68"/>
      <c r="PQ1163" s="68"/>
      <c r="PR1163" s="68"/>
      <c r="PS1163" s="68"/>
      <c r="PT1163" s="68"/>
      <c r="PU1163" s="68"/>
      <c r="PV1163" s="68"/>
      <c r="PW1163" s="68"/>
      <c r="PX1163" s="68"/>
      <c r="PY1163" s="68"/>
      <c r="PZ1163" s="68"/>
      <c r="QA1163" s="68"/>
      <c r="QB1163" s="68"/>
      <c r="QC1163" s="68"/>
      <c r="QD1163" s="68"/>
      <c r="QE1163" s="68"/>
      <c r="QF1163" s="68"/>
      <c r="QG1163" s="68"/>
      <c r="QH1163" s="68"/>
      <c r="QI1163" s="68"/>
      <c r="QJ1163" s="68"/>
      <c r="QK1163" s="68"/>
      <c r="QL1163" s="68"/>
      <c r="QM1163" s="68"/>
      <c r="QN1163" s="68"/>
      <c r="QO1163" s="68"/>
      <c r="QP1163" s="68"/>
      <c r="QQ1163" s="68"/>
      <c r="QR1163" s="68"/>
      <c r="QS1163" s="68"/>
      <c r="QT1163" s="68"/>
      <c r="QU1163" s="68"/>
      <c r="QV1163" s="68"/>
      <c r="QW1163" s="68"/>
      <c r="QX1163" s="68"/>
      <c r="QY1163" s="68"/>
      <c r="QZ1163" s="68"/>
      <c r="RA1163" s="68"/>
      <c r="RB1163" s="68"/>
      <c r="RC1163" s="68"/>
      <c r="RD1163" s="68"/>
      <c r="RE1163" s="68"/>
      <c r="RF1163" s="68"/>
      <c r="RG1163" s="68"/>
      <c r="RH1163" s="68"/>
      <c r="RI1163" s="68"/>
      <c r="RJ1163" s="68"/>
      <c r="RK1163" s="68"/>
      <c r="RL1163" s="68"/>
      <c r="RM1163" s="68"/>
      <c r="RN1163" s="68"/>
      <c r="RO1163" s="68"/>
      <c r="RP1163" s="68"/>
      <c r="RQ1163" s="68"/>
      <c r="RR1163" s="68"/>
      <c r="RS1163" s="68"/>
      <c r="RT1163" s="68"/>
      <c r="RU1163" s="68"/>
      <c r="RV1163" s="68"/>
      <c r="RW1163" s="68"/>
      <c r="RX1163" s="68"/>
      <c r="RY1163" s="68"/>
      <c r="RZ1163" s="68"/>
      <c r="SA1163" s="68"/>
      <c r="SB1163" s="68"/>
      <c r="SC1163" s="68"/>
      <c r="SD1163" s="68"/>
      <c r="SE1163" s="68"/>
      <c r="SF1163" s="68"/>
      <c r="SG1163" s="68"/>
      <c r="SH1163" s="68"/>
      <c r="SI1163" s="68"/>
      <c r="SJ1163" s="68"/>
      <c r="SK1163" s="68"/>
      <c r="SL1163" s="68"/>
      <c r="SM1163" s="68"/>
      <c r="SN1163" s="68"/>
      <c r="SO1163" s="68"/>
      <c r="SP1163" s="68"/>
      <c r="SQ1163" s="68"/>
      <c r="SR1163" s="68"/>
      <c r="SS1163" s="68"/>
      <c r="ST1163" s="68"/>
      <c r="SU1163" s="68"/>
      <c r="SV1163" s="68"/>
      <c r="SW1163" s="68"/>
      <c r="SX1163" s="68"/>
    </row>
    <row r="1164" spans="1:518" ht="16.5" customHeight="1" x14ac:dyDescent="0.2">
      <c r="A1164" s="20">
        <v>556</v>
      </c>
      <c r="B1164" s="20" t="s">
        <v>62</v>
      </c>
      <c r="C1164" s="20" t="s">
        <v>936</v>
      </c>
      <c r="D1164" s="20" t="s">
        <v>38</v>
      </c>
      <c r="E1164" s="20" t="s">
        <v>1345</v>
      </c>
      <c r="F1164" s="22" t="s">
        <v>937</v>
      </c>
      <c r="G1164" s="20" t="s">
        <v>84</v>
      </c>
      <c r="H1164" s="20" t="s">
        <v>35</v>
      </c>
      <c r="I1164" s="20" t="s">
        <v>81</v>
      </c>
      <c r="J1164" s="22" t="s">
        <v>936</v>
      </c>
      <c r="K1164" s="20"/>
      <c r="L1164" s="20"/>
      <c r="M1164" s="20"/>
      <c r="N1164" s="20"/>
      <c r="O1164" s="23"/>
      <c r="P1164" s="23">
        <v>1200000</v>
      </c>
      <c r="Q1164" s="24">
        <v>1</v>
      </c>
      <c r="R1164" s="25">
        <v>45901</v>
      </c>
      <c r="S1164" s="20" t="s">
        <v>83</v>
      </c>
      <c r="T1164" s="26">
        <f t="shared" si="20"/>
        <v>1200000</v>
      </c>
      <c r="U1164" s="27" t="s">
        <v>100</v>
      </c>
      <c r="V1164" s="27" t="s">
        <v>100</v>
      </c>
      <c r="W1164" s="68"/>
      <c r="X1164" s="68"/>
      <c r="Y1164" s="68"/>
      <c r="Z1164" s="68"/>
      <c r="AA1164" s="68"/>
      <c r="AB1164" s="68"/>
      <c r="AC1164" s="68"/>
      <c r="AD1164" s="68"/>
      <c r="AE1164" s="68"/>
      <c r="AF1164" s="68"/>
      <c r="AG1164" s="68"/>
      <c r="AH1164" s="68"/>
      <c r="AI1164" s="68"/>
      <c r="AJ1164" s="68"/>
      <c r="AK1164" s="68"/>
      <c r="AL1164" s="68"/>
      <c r="AM1164" s="68"/>
      <c r="AN1164" s="68"/>
      <c r="AO1164" s="68"/>
      <c r="AP1164" s="68"/>
      <c r="AQ1164" s="68"/>
      <c r="AR1164" s="68"/>
      <c r="AS1164" s="68"/>
      <c r="AT1164" s="68"/>
      <c r="AU1164" s="68"/>
      <c r="AV1164" s="68"/>
      <c r="AW1164" s="68"/>
      <c r="AX1164" s="68"/>
      <c r="AY1164" s="68"/>
      <c r="AZ1164" s="68"/>
      <c r="BA1164" s="68"/>
      <c r="BB1164" s="68"/>
      <c r="BC1164" s="68"/>
      <c r="BD1164" s="68"/>
      <c r="BE1164" s="68"/>
      <c r="BF1164" s="68"/>
      <c r="BG1164" s="68"/>
      <c r="BH1164" s="68"/>
      <c r="BI1164" s="68"/>
      <c r="BJ1164" s="68"/>
      <c r="BK1164" s="68"/>
      <c r="BL1164" s="68"/>
      <c r="BM1164" s="68"/>
      <c r="BN1164" s="68"/>
      <c r="BO1164" s="68"/>
      <c r="BP1164" s="68"/>
      <c r="BQ1164" s="68"/>
      <c r="BR1164" s="68"/>
      <c r="BS1164" s="68"/>
      <c r="BT1164" s="68"/>
      <c r="BU1164" s="68"/>
      <c r="BV1164" s="68"/>
      <c r="BW1164" s="68"/>
      <c r="BX1164" s="68"/>
      <c r="BY1164" s="68"/>
      <c r="BZ1164" s="68"/>
      <c r="CA1164" s="68"/>
      <c r="CB1164" s="68"/>
      <c r="CC1164" s="68"/>
      <c r="CD1164" s="68"/>
      <c r="CE1164" s="68"/>
      <c r="CF1164" s="68"/>
      <c r="CG1164" s="68"/>
      <c r="CH1164" s="68"/>
      <c r="CI1164" s="68"/>
      <c r="CJ1164" s="68"/>
      <c r="CK1164" s="68"/>
      <c r="CL1164" s="68"/>
      <c r="CM1164" s="68"/>
      <c r="CN1164" s="68"/>
      <c r="CO1164" s="68"/>
      <c r="CP1164" s="68"/>
      <c r="CQ1164" s="68"/>
      <c r="CR1164" s="68"/>
      <c r="CS1164" s="68"/>
      <c r="CT1164" s="68"/>
      <c r="CU1164" s="68"/>
      <c r="CV1164" s="68"/>
      <c r="CW1164" s="68"/>
      <c r="CX1164" s="68"/>
      <c r="CY1164" s="68"/>
      <c r="CZ1164" s="68"/>
      <c r="DA1164" s="68"/>
      <c r="DB1164" s="68"/>
      <c r="DC1164" s="68"/>
      <c r="DD1164" s="68"/>
      <c r="DE1164" s="68"/>
      <c r="DF1164" s="68"/>
      <c r="DG1164" s="68"/>
      <c r="DH1164" s="68"/>
      <c r="DI1164" s="68"/>
      <c r="DJ1164" s="68"/>
      <c r="DK1164" s="68"/>
      <c r="DL1164" s="68"/>
      <c r="DM1164" s="68"/>
      <c r="DN1164" s="68"/>
      <c r="DO1164" s="68"/>
      <c r="DP1164" s="68"/>
      <c r="DQ1164" s="68"/>
      <c r="DR1164" s="68"/>
      <c r="DS1164" s="68"/>
      <c r="DT1164" s="68"/>
      <c r="DU1164" s="68"/>
      <c r="DV1164" s="68"/>
      <c r="DW1164" s="68"/>
      <c r="DX1164" s="68"/>
      <c r="DY1164" s="68"/>
      <c r="DZ1164" s="68"/>
      <c r="EA1164" s="68"/>
      <c r="EB1164" s="68"/>
      <c r="EC1164" s="68"/>
      <c r="ED1164" s="68"/>
      <c r="EE1164" s="68"/>
      <c r="EF1164" s="68"/>
      <c r="EG1164" s="68"/>
      <c r="EH1164" s="68"/>
      <c r="EI1164" s="68"/>
      <c r="EJ1164" s="68"/>
      <c r="EK1164" s="68"/>
      <c r="EL1164" s="68"/>
      <c r="EM1164" s="68"/>
      <c r="EN1164" s="68"/>
      <c r="EO1164" s="68"/>
      <c r="EP1164" s="68"/>
      <c r="EQ1164" s="68"/>
      <c r="ER1164" s="68"/>
      <c r="ES1164" s="68"/>
      <c r="ET1164" s="68"/>
      <c r="EU1164" s="68"/>
      <c r="EV1164" s="68"/>
      <c r="EW1164" s="68"/>
      <c r="EX1164" s="68"/>
      <c r="EY1164" s="68"/>
      <c r="EZ1164" s="68"/>
      <c r="FA1164" s="68"/>
      <c r="FB1164" s="68"/>
      <c r="FC1164" s="68"/>
      <c r="FD1164" s="68"/>
      <c r="FE1164" s="68"/>
      <c r="FF1164" s="68"/>
      <c r="FG1164" s="68"/>
      <c r="FH1164" s="68"/>
      <c r="FI1164" s="68"/>
      <c r="FJ1164" s="68"/>
      <c r="FK1164" s="68"/>
      <c r="FL1164" s="68"/>
      <c r="FM1164" s="68"/>
      <c r="FN1164" s="68"/>
      <c r="FO1164" s="68"/>
      <c r="FP1164" s="68"/>
      <c r="FQ1164" s="68"/>
      <c r="FR1164" s="68"/>
      <c r="FS1164" s="68"/>
      <c r="FT1164" s="68"/>
      <c r="FU1164" s="68"/>
      <c r="FV1164" s="68"/>
      <c r="FW1164" s="68"/>
      <c r="FX1164" s="68"/>
      <c r="FY1164" s="68"/>
      <c r="FZ1164" s="68"/>
      <c r="GA1164" s="68"/>
      <c r="GB1164" s="68"/>
      <c r="GC1164" s="68"/>
      <c r="GD1164" s="68"/>
      <c r="GE1164" s="68"/>
      <c r="GF1164" s="68"/>
      <c r="GG1164" s="68"/>
      <c r="GH1164" s="68"/>
      <c r="GI1164" s="68"/>
      <c r="GJ1164" s="68"/>
      <c r="GK1164" s="68"/>
      <c r="GL1164" s="68"/>
      <c r="GM1164" s="68"/>
      <c r="GN1164" s="68"/>
      <c r="GO1164" s="68"/>
      <c r="GP1164" s="68"/>
      <c r="GQ1164" s="68"/>
      <c r="GR1164" s="68"/>
      <c r="GS1164" s="68"/>
      <c r="GT1164" s="68"/>
      <c r="GU1164" s="68"/>
      <c r="GV1164" s="68"/>
      <c r="GW1164" s="68"/>
      <c r="GX1164" s="68"/>
      <c r="GY1164" s="68"/>
      <c r="GZ1164" s="68"/>
      <c r="HA1164" s="68"/>
      <c r="HB1164" s="68"/>
      <c r="HC1164" s="68"/>
      <c r="HD1164" s="68"/>
      <c r="HE1164" s="68"/>
      <c r="HF1164" s="68"/>
      <c r="HG1164" s="68"/>
      <c r="HH1164" s="68"/>
      <c r="HI1164" s="68"/>
      <c r="HJ1164" s="68"/>
      <c r="HK1164" s="68"/>
      <c r="HL1164" s="68"/>
      <c r="HM1164" s="68"/>
      <c r="HN1164" s="68"/>
      <c r="HO1164" s="68"/>
      <c r="HP1164" s="68"/>
      <c r="HQ1164" s="68"/>
      <c r="HR1164" s="68"/>
      <c r="HS1164" s="68"/>
      <c r="HT1164" s="68"/>
      <c r="HU1164" s="68"/>
      <c r="HV1164" s="68"/>
      <c r="HW1164" s="68"/>
      <c r="HX1164" s="68"/>
      <c r="HY1164" s="68"/>
      <c r="HZ1164" s="68"/>
      <c r="IA1164" s="68"/>
      <c r="IB1164" s="68"/>
      <c r="IC1164" s="68"/>
      <c r="ID1164" s="68"/>
      <c r="IE1164" s="68"/>
      <c r="IF1164" s="68"/>
      <c r="IG1164" s="68"/>
      <c r="IH1164" s="68"/>
      <c r="II1164" s="68"/>
      <c r="IJ1164" s="68"/>
      <c r="IK1164" s="68"/>
      <c r="IL1164" s="68"/>
      <c r="IM1164" s="68"/>
      <c r="IN1164" s="68"/>
      <c r="IO1164" s="68"/>
      <c r="IP1164" s="68"/>
      <c r="IQ1164" s="68"/>
      <c r="IR1164" s="68"/>
      <c r="IS1164" s="68"/>
      <c r="IT1164" s="68"/>
      <c r="IU1164" s="68"/>
      <c r="IV1164" s="68"/>
      <c r="IW1164" s="68"/>
      <c r="IX1164" s="68"/>
      <c r="IY1164" s="68"/>
      <c r="IZ1164" s="68"/>
      <c r="JA1164" s="68"/>
      <c r="JB1164" s="68"/>
      <c r="JC1164" s="68"/>
      <c r="JD1164" s="68"/>
      <c r="JE1164" s="68"/>
      <c r="JF1164" s="68"/>
      <c r="JG1164" s="68"/>
      <c r="JH1164" s="68"/>
      <c r="JI1164" s="68"/>
      <c r="JJ1164" s="68"/>
      <c r="JK1164" s="68"/>
      <c r="JL1164" s="68"/>
      <c r="JM1164" s="68"/>
      <c r="JN1164" s="68"/>
      <c r="JO1164" s="68"/>
      <c r="JP1164" s="68"/>
      <c r="JQ1164" s="68"/>
      <c r="JR1164" s="68"/>
      <c r="JS1164" s="68"/>
      <c r="JT1164" s="68"/>
      <c r="JU1164" s="68"/>
      <c r="JV1164" s="68"/>
      <c r="JW1164" s="68"/>
      <c r="JX1164" s="68"/>
      <c r="JY1164" s="68"/>
      <c r="JZ1164" s="68"/>
      <c r="KA1164" s="68"/>
      <c r="KB1164" s="68"/>
      <c r="KC1164" s="68"/>
      <c r="KD1164" s="68"/>
      <c r="KE1164" s="68"/>
      <c r="KF1164" s="68"/>
      <c r="KG1164" s="68"/>
      <c r="KH1164" s="68"/>
      <c r="KI1164" s="68"/>
      <c r="KJ1164" s="68"/>
      <c r="KK1164" s="68"/>
      <c r="KL1164" s="68"/>
      <c r="KM1164" s="68"/>
      <c r="KN1164" s="68"/>
      <c r="KO1164" s="68"/>
      <c r="KP1164" s="68"/>
      <c r="KQ1164" s="68"/>
      <c r="KR1164" s="68"/>
      <c r="KS1164" s="68"/>
      <c r="KT1164" s="68"/>
      <c r="KU1164" s="68"/>
      <c r="KV1164" s="68"/>
      <c r="KW1164" s="68"/>
      <c r="KX1164" s="68"/>
      <c r="KY1164" s="68"/>
      <c r="KZ1164" s="68"/>
      <c r="LA1164" s="68"/>
      <c r="LB1164" s="68"/>
      <c r="LC1164" s="68"/>
      <c r="LD1164" s="68"/>
      <c r="LE1164" s="68"/>
      <c r="LF1164" s="68"/>
      <c r="LG1164" s="68"/>
      <c r="LH1164" s="68"/>
      <c r="LI1164" s="68"/>
      <c r="LJ1164" s="68"/>
      <c r="LK1164" s="68"/>
      <c r="LL1164" s="68"/>
      <c r="LM1164" s="68"/>
      <c r="LN1164" s="68"/>
      <c r="LO1164" s="68"/>
      <c r="LP1164" s="68"/>
      <c r="LQ1164" s="68"/>
      <c r="LR1164" s="68"/>
      <c r="LS1164" s="68"/>
      <c r="LT1164" s="68"/>
      <c r="LU1164" s="68"/>
      <c r="LV1164" s="68"/>
      <c r="LW1164" s="68"/>
      <c r="LX1164" s="68"/>
      <c r="LY1164" s="68"/>
      <c r="LZ1164" s="68"/>
      <c r="MA1164" s="68"/>
      <c r="MB1164" s="68"/>
      <c r="MC1164" s="68"/>
      <c r="MD1164" s="68"/>
      <c r="ME1164" s="68"/>
      <c r="MF1164" s="68"/>
      <c r="MG1164" s="68"/>
      <c r="MH1164" s="68"/>
      <c r="MI1164" s="68"/>
      <c r="MJ1164" s="68"/>
      <c r="MK1164" s="68"/>
      <c r="ML1164" s="68"/>
      <c r="MM1164" s="68"/>
      <c r="MN1164" s="68"/>
      <c r="MO1164" s="68"/>
      <c r="MP1164" s="68"/>
      <c r="MQ1164" s="68"/>
      <c r="MR1164" s="68"/>
      <c r="MS1164" s="68"/>
      <c r="MT1164" s="68"/>
      <c r="MU1164" s="68"/>
      <c r="MV1164" s="68"/>
      <c r="MW1164" s="68"/>
      <c r="MX1164" s="68"/>
      <c r="MY1164" s="68"/>
      <c r="MZ1164" s="68"/>
      <c r="NA1164" s="68"/>
      <c r="NB1164" s="68"/>
      <c r="NC1164" s="68"/>
      <c r="ND1164" s="68"/>
      <c r="NE1164" s="68"/>
      <c r="NF1164" s="68"/>
      <c r="NG1164" s="68"/>
      <c r="NH1164" s="68"/>
      <c r="NI1164" s="68"/>
      <c r="NJ1164" s="68"/>
      <c r="NK1164" s="68"/>
      <c r="NL1164" s="68"/>
      <c r="NM1164" s="68"/>
      <c r="NN1164" s="68"/>
      <c r="NO1164" s="68"/>
      <c r="NP1164" s="68"/>
      <c r="NQ1164" s="68"/>
      <c r="NR1164" s="68"/>
      <c r="NS1164" s="68"/>
      <c r="NT1164" s="68"/>
      <c r="NU1164" s="68"/>
      <c r="NV1164" s="68"/>
      <c r="NW1164" s="68"/>
      <c r="NX1164" s="68"/>
      <c r="NY1164" s="68"/>
      <c r="NZ1164" s="68"/>
      <c r="OA1164" s="68"/>
      <c r="OB1164" s="68"/>
      <c r="OC1164" s="68"/>
      <c r="OD1164" s="68"/>
      <c r="OE1164" s="68"/>
      <c r="OF1164" s="68"/>
      <c r="OG1164" s="68"/>
      <c r="OH1164" s="68"/>
      <c r="OI1164" s="68"/>
      <c r="OJ1164" s="68"/>
      <c r="OK1164" s="68"/>
      <c r="OL1164" s="68"/>
      <c r="OM1164" s="68"/>
      <c r="ON1164" s="68"/>
      <c r="OO1164" s="68"/>
      <c r="OP1164" s="68"/>
      <c r="OQ1164" s="68"/>
      <c r="OR1164" s="68"/>
      <c r="OS1164" s="68"/>
      <c r="OT1164" s="68"/>
      <c r="OU1164" s="68"/>
      <c r="OV1164" s="68"/>
      <c r="OW1164" s="68"/>
      <c r="OX1164" s="68"/>
      <c r="OY1164" s="68"/>
      <c r="OZ1164" s="68"/>
      <c r="PA1164" s="68"/>
      <c r="PB1164" s="68"/>
      <c r="PC1164" s="68"/>
      <c r="PD1164" s="68"/>
      <c r="PE1164" s="68"/>
      <c r="PF1164" s="68"/>
      <c r="PG1164" s="68"/>
      <c r="PH1164" s="68"/>
      <c r="PI1164" s="68"/>
      <c r="PJ1164" s="68"/>
      <c r="PK1164" s="68"/>
      <c r="PL1164" s="68"/>
      <c r="PM1164" s="68"/>
      <c r="PN1164" s="68"/>
      <c r="PO1164" s="68"/>
      <c r="PP1164" s="68"/>
      <c r="PQ1164" s="68"/>
      <c r="PR1164" s="68"/>
      <c r="PS1164" s="68"/>
      <c r="PT1164" s="68"/>
      <c r="PU1164" s="68"/>
      <c r="PV1164" s="68"/>
      <c r="PW1164" s="68"/>
      <c r="PX1164" s="68"/>
      <c r="PY1164" s="68"/>
      <c r="PZ1164" s="68"/>
      <c r="QA1164" s="68"/>
      <c r="QB1164" s="68"/>
      <c r="QC1164" s="68"/>
      <c r="QD1164" s="68"/>
      <c r="QE1164" s="68"/>
      <c r="QF1164" s="68"/>
      <c r="QG1164" s="68"/>
      <c r="QH1164" s="68"/>
      <c r="QI1164" s="68"/>
      <c r="QJ1164" s="68"/>
      <c r="QK1164" s="68"/>
      <c r="QL1164" s="68"/>
      <c r="QM1164" s="68"/>
      <c r="QN1164" s="68"/>
      <c r="QO1164" s="68"/>
      <c r="QP1164" s="68"/>
      <c r="QQ1164" s="68"/>
      <c r="QR1164" s="68"/>
      <c r="QS1164" s="68"/>
      <c r="QT1164" s="68"/>
      <c r="QU1164" s="68"/>
      <c r="QV1164" s="68"/>
      <c r="QW1164" s="68"/>
      <c r="QX1164" s="68"/>
      <c r="QY1164" s="68"/>
      <c r="QZ1164" s="68"/>
      <c r="RA1164" s="68"/>
      <c r="RB1164" s="68"/>
      <c r="RC1164" s="68"/>
      <c r="RD1164" s="68"/>
      <c r="RE1164" s="68"/>
      <c r="RF1164" s="68"/>
      <c r="RG1164" s="68"/>
      <c r="RH1164" s="68"/>
      <c r="RI1164" s="68"/>
      <c r="RJ1164" s="68"/>
      <c r="RK1164" s="68"/>
      <c r="RL1164" s="68"/>
      <c r="RM1164" s="68"/>
      <c r="RN1164" s="68"/>
      <c r="RO1164" s="68"/>
      <c r="RP1164" s="68"/>
      <c r="RQ1164" s="68"/>
      <c r="RR1164" s="68"/>
      <c r="RS1164" s="68"/>
      <c r="RT1164" s="68"/>
      <c r="RU1164" s="68"/>
      <c r="RV1164" s="68"/>
      <c r="RW1164" s="68"/>
      <c r="RX1164" s="68"/>
      <c r="RY1164" s="68"/>
      <c r="RZ1164" s="68"/>
      <c r="SA1164" s="68"/>
      <c r="SB1164" s="68"/>
      <c r="SC1164" s="68"/>
      <c r="SD1164" s="68"/>
      <c r="SE1164" s="68"/>
      <c r="SF1164" s="68"/>
      <c r="SG1164" s="68"/>
      <c r="SH1164" s="68"/>
      <c r="SI1164" s="68"/>
      <c r="SJ1164" s="68"/>
      <c r="SK1164" s="68"/>
      <c r="SL1164" s="68"/>
      <c r="SM1164" s="68"/>
      <c r="SN1164" s="68"/>
      <c r="SO1164" s="68"/>
      <c r="SP1164" s="68"/>
      <c r="SQ1164" s="68"/>
      <c r="SR1164" s="68"/>
      <c r="SS1164" s="68"/>
      <c r="ST1164" s="68"/>
      <c r="SU1164" s="68"/>
      <c r="SV1164" s="68"/>
      <c r="SW1164" s="68"/>
      <c r="SX1164" s="68"/>
    </row>
    <row r="1165" spans="1:518" ht="16.5" customHeight="1" x14ac:dyDescent="0.2">
      <c r="A1165" s="20">
        <v>557</v>
      </c>
      <c r="B1165" s="20" t="s">
        <v>62</v>
      </c>
      <c r="C1165" s="20" t="s">
        <v>936</v>
      </c>
      <c r="D1165" s="20" t="s">
        <v>38</v>
      </c>
      <c r="E1165" s="20" t="s">
        <v>1345</v>
      </c>
      <c r="F1165" s="22" t="s">
        <v>937</v>
      </c>
      <c r="G1165" s="20" t="s">
        <v>84</v>
      </c>
      <c r="H1165" s="20" t="s">
        <v>35</v>
      </c>
      <c r="I1165" s="20" t="s">
        <v>81</v>
      </c>
      <c r="J1165" s="22" t="s">
        <v>936</v>
      </c>
      <c r="K1165" s="20"/>
      <c r="L1165" s="20"/>
      <c r="M1165" s="20"/>
      <c r="N1165" s="20"/>
      <c r="O1165" s="23"/>
      <c r="P1165" s="23">
        <v>1200000</v>
      </c>
      <c r="Q1165" s="24">
        <v>1</v>
      </c>
      <c r="R1165" s="25">
        <v>45931</v>
      </c>
      <c r="S1165" s="20" t="s">
        <v>83</v>
      </c>
      <c r="T1165" s="26">
        <f t="shared" si="20"/>
        <v>1200000</v>
      </c>
      <c r="U1165" s="27" t="s">
        <v>100</v>
      </c>
      <c r="V1165" s="27" t="s">
        <v>100</v>
      </c>
      <c r="W1165" s="68"/>
      <c r="X1165" s="68"/>
      <c r="Y1165" s="68"/>
      <c r="Z1165" s="68"/>
      <c r="AA1165" s="68"/>
      <c r="AB1165" s="68"/>
      <c r="AC1165" s="68"/>
      <c r="AD1165" s="68"/>
      <c r="AE1165" s="68"/>
      <c r="AF1165" s="68"/>
      <c r="AG1165" s="68"/>
      <c r="AH1165" s="68"/>
      <c r="AI1165" s="68"/>
      <c r="AJ1165" s="68"/>
      <c r="AK1165" s="68"/>
      <c r="AL1165" s="68"/>
      <c r="AM1165" s="68"/>
      <c r="AN1165" s="68"/>
      <c r="AO1165" s="68"/>
      <c r="AP1165" s="68"/>
      <c r="AQ1165" s="68"/>
      <c r="AR1165" s="68"/>
      <c r="AS1165" s="68"/>
      <c r="AT1165" s="68"/>
      <c r="AU1165" s="68"/>
      <c r="AV1165" s="68"/>
      <c r="AW1165" s="68"/>
      <c r="AX1165" s="68"/>
      <c r="AY1165" s="68"/>
      <c r="AZ1165" s="68"/>
      <c r="BA1165" s="68"/>
      <c r="BB1165" s="68"/>
      <c r="BC1165" s="68"/>
      <c r="BD1165" s="68"/>
      <c r="BE1165" s="68"/>
      <c r="BF1165" s="68"/>
      <c r="BG1165" s="68"/>
      <c r="BH1165" s="68"/>
      <c r="BI1165" s="68"/>
      <c r="BJ1165" s="68"/>
      <c r="BK1165" s="68"/>
      <c r="BL1165" s="68"/>
      <c r="BM1165" s="68"/>
      <c r="BN1165" s="68"/>
      <c r="BO1165" s="68"/>
      <c r="BP1165" s="68"/>
      <c r="BQ1165" s="68"/>
      <c r="BR1165" s="68"/>
      <c r="BS1165" s="68"/>
      <c r="BT1165" s="68"/>
      <c r="BU1165" s="68"/>
      <c r="BV1165" s="68"/>
      <c r="BW1165" s="68"/>
      <c r="BX1165" s="68"/>
      <c r="BY1165" s="68"/>
      <c r="BZ1165" s="68"/>
      <c r="CA1165" s="68"/>
      <c r="CB1165" s="68"/>
      <c r="CC1165" s="68"/>
      <c r="CD1165" s="68"/>
      <c r="CE1165" s="68"/>
      <c r="CF1165" s="68"/>
      <c r="CG1165" s="68"/>
      <c r="CH1165" s="68"/>
      <c r="CI1165" s="68"/>
      <c r="CJ1165" s="68"/>
      <c r="CK1165" s="68"/>
      <c r="CL1165" s="68"/>
      <c r="CM1165" s="68"/>
      <c r="CN1165" s="68"/>
      <c r="CO1165" s="68"/>
      <c r="CP1165" s="68"/>
      <c r="CQ1165" s="68"/>
      <c r="CR1165" s="68"/>
      <c r="CS1165" s="68"/>
      <c r="CT1165" s="68"/>
      <c r="CU1165" s="68"/>
      <c r="CV1165" s="68"/>
      <c r="CW1165" s="68"/>
      <c r="CX1165" s="68"/>
      <c r="CY1165" s="68"/>
      <c r="CZ1165" s="68"/>
      <c r="DA1165" s="68"/>
      <c r="DB1165" s="68"/>
      <c r="DC1165" s="68"/>
      <c r="DD1165" s="68"/>
      <c r="DE1165" s="68"/>
      <c r="DF1165" s="68"/>
      <c r="DG1165" s="68"/>
      <c r="DH1165" s="68"/>
      <c r="DI1165" s="68"/>
      <c r="DJ1165" s="68"/>
      <c r="DK1165" s="68"/>
      <c r="DL1165" s="68"/>
      <c r="DM1165" s="68"/>
      <c r="DN1165" s="68"/>
      <c r="DO1165" s="68"/>
      <c r="DP1165" s="68"/>
      <c r="DQ1165" s="68"/>
      <c r="DR1165" s="68"/>
      <c r="DS1165" s="68"/>
      <c r="DT1165" s="68"/>
      <c r="DU1165" s="68"/>
      <c r="DV1165" s="68"/>
      <c r="DW1165" s="68"/>
      <c r="DX1165" s="68"/>
      <c r="DY1165" s="68"/>
      <c r="DZ1165" s="68"/>
      <c r="EA1165" s="68"/>
      <c r="EB1165" s="68"/>
      <c r="EC1165" s="68"/>
      <c r="ED1165" s="68"/>
      <c r="EE1165" s="68"/>
      <c r="EF1165" s="68"/>
      <c r="EG1165" s="68"/>
      <c r="EH1165" s="68"/>
      <c r="EI1165" s="68"/>
      <c r="EJ1165" s="68"/>
      <c r="EK1165" s="68"/>
      <c r="EL1165" s="68"/>
      <c r="EM1165" s="68"/>
      <c r="EN1165" s="68"/>
      <c r="EO1165" s="68"/>
      <c r="EP1165" s="68"/>
      <c r="EQ1165" s="68"/>
      <c r="ER1165" s="68"/>
      <c r="ES1165" s="68"/>
      <c r="ET1165" s="68"/>
      <c r="EU1165" s="68"/>
      <c r="EV1165" s="68"/>
      <c r="EW1165" s="68"/>
      <c r="EX1165" s="68"/>
      <c r="EY1165" s="68"/>
      <c r="EZ1165" s="68"/>
      <c r="FA1165" s="68"/>
      <c r="FB1165" s="68"/>
      <c r="FC1165" s="68"/>
      <c r="FD1165" s="68"/>
      <c r="FE1165" s="68"/>
      <c r="FF1165" s="68"/>
      <c r="FG1165" s="68"/>
      <c r="FH1165" s="68"/>
      <c r="FI1165" s="68"/>
      <c r="FJ1165" s="68"/>
      <c r="FK1165" s="68"/>
      <c r="FL1165" s="68"/>
      <c r="FM1165" s="68"/>
      <c r="FN1165" s="68"/>
      <c r="FO1165" s="68"/>
      <c r="FP1165" s="68"/>
      <c r="FQ1165" s="68"/>
      <c r="FR1165" s="68"/>
      <c r="FS1165" s="68"/>
      <c r="FT1165" s="68"/>
      <c r="FU1165" s="68"/>
      <c r="FV1165" s="68"/>
      <c r="FW1165" s="68"/>
      <c r="FX1165" s="68"/>
      <c r="FY1165" s="68"/>
      <c r="FZ1165" s="68"/>
      <c r="GA1165" s="68"/>
      <c r="GB1165" s="68"/>
      <c r="GC1165" s="68"/>
      <c r="GD1165" s="68"/>
      <c r="GE1165" s="68"/>
      <c r="GF1165" s="68"/>
      <c r="GG1165" s="68"/>
      <c r="GH1165" s="68"/>
      <c r="GI1165" s="68"/>
      <c r="GJ1165" s="68"/>
      <c r="GK1165" s="68"/>
      <c r="GL1165" s="68"/>
      <c r="GM1165" s="68"/>
      <c r="GN1165" s="68"/>
      <c r="GO1165" s="68"/>
      <c r="GP1165" s="68"/>
      <c r="GQ1165" s="68"/>
      <c r="GR1165" s="68"/>
      <c r="GS1165" s="68"/>
      <c r="GT1165" s="68"/>
      <c r="GU1165" s="68"/>
      <c r="GV1165" s="68"/>
      <c r="GW1165" s="68"/>
      <c r="GX1165" s="68"/>
      <c r="GY1165" s="68"/>
      <c r="GZ1165" s="68"/>
      <c r="HA1165" s="68"/>
      <c r="HB1165" s="68"/>
      <c r="HC1165" s="68"/>
      <c r="HD1165" s="68"/>
      <c r="HE1165" s="68"/>
      <c r="HF1165" s="68"/>
      <c r="HG1165" s="68"/>
      <c r="HH1165" s="68"/>
      <c r="HI1165" s="68"/>
      <c r="HJ1165" s="68"/>
      <c r="HK1165" s="68"/>
      <c r="HL1165" s="68"/>
      <c r="HM1165" s="68"/>
      <c r="HN1165" s="68"/>
      <c r="HO1165" s="68"/>
      <c r="HP1165" s="68"/>
      <c r="HQ1165" s="68"/>
      <c r="HR1165" s="68"/>
      <c r="HS1165" s="68"/>
      <c r="HT1165" s="68"/>
      <c r="HU1165" s="68"/>
      <c r="HV1165" s="68"/>
      <c r="HW1165" s="68"/>
      <c r="HX1165" s="68"/>
      <c r="HY1165" s="68"/>
      <c r="HZ1165" s="68"/>
      <c r="IA1165" s="68"/>
      <c r="IB1165" s="68"/>
      <c r="IC1165" s="68"/>
      <c r="ID1165" s="68"/>
      <c r="IE1165" s="68"/>
      <c r="IF1165" s="68"/>
      <c r="IG1165" s="68"/>
      <c r="IH1165" s="68"/>
      <c r="II1165" s="68"/>
      <c r="IJ1165" s="68"/>
      <c r="IK1165" s="68"/>
      <c r="IL1165" s="68"/>
      <c r="IM1165" s="68"/>
      <c r="IN1165" s="68"/>
      <c r="IO1165" s="68"/>
      <c r="IP1165" s="68"/>
      <c r="IQ1165" s="68"/>
      <c r="IR1165" s="68"/>
      <c r="IS1165" s="68"/>
      <c r="IT1165" s="68"/>
      <c r="IU1165" s="68"/>
      <c r="IV1165" s="68"/>
      <c r="IW1165" s="68"/>
      <c r="IX1165" s="68"/>
      <c r="IY1165" s="68"/>
      <c r="IZ1165" s="68"/>
      <c r="JA1165" s="68"/>
      <c r="JB1165" s="68"/>
      <c r="JC1165" s="68"/>
      <c r="JD1165" s="68"/>
      <c r="JE1165" s="68"/>
      <c r="JF1165" s="68"/>
      <c r="JG1165" s="68"/>
      <c r="JH1165" s="68"/>
      <c r="JI1165" s="68"/>
      <c r="JJ1165" s="68"/>
      <c r="JK1165" s="68"/>
      <c r="JL1165" s="68"/>
      <c r="JM1165" s="68"/>
      <c r="JN1165" s="68"/>
      <c r="JO1165" s="68"/>
      <c r="JP1165" s="68"/>
      <c r="JQ1165" s="68"/>
      <c r="JR1165" s="68"/>
      <c r="JS1165" s="68"/>
      <c r="JT1165" s="68"/>
      <c r="JU1165" s="68"/>
      <c r="JV1165" s="68"/>
      <c r="JW1165" s="68"/>
      <c r="JX1165" s="68"/>
      <c r="JY1165" s="68"/>
      <c r="JZ1165" s="68"/>
      <c r="KA1165" s="68"/>
      <c r="KB1165" s="68"/>
      <c r="KC1165" s="68"/>
      <c r="KD1165" s="68"/>
      <c r="KE1165" s="68"/>
      <c r="KF1165" s="68"/>
      <c r="KG1165" s="68"/>
      <c r="KH1165" s="68"/>
      <c r="KI1165" s="68"/>
      <c r="KJ1165" s="68"/>
      <c r="KK1165" s="68"/>
      <c r="KL1165" s="68"/>
      <c r="KM1165" s="68"/>
      <c r="KN1165" s="68"/>
      <c r="KO1165" s="68"/>
      <c r="KP1165" s="68"/>
      <c r="KQ1165" s="68"/>
      <c r="KR1165" s="68"/>
      <c r="KS1165" s="68"/>
      <c r="KT1165" s="68"/>
      <c r="KU1165" s="68"/>
      <c r="KV1165" s="68"/>
      <c r="KW1165" s="68"/>
      <c r="KX1165" s="68"/>
      <c r="KY1165" s="68"/>
      <c r="KZ1165" s="68"/>
      <c r="LA1165" s="68"/>
      <c r="LB1165" s="68"/>
      <c r="LC1165" s="68"/>
      <c r="LD1165" s="68"/>
      <c r="LE1165" s="68"/>
      <c r="LF1165" s="68"/>
      <c r="LG1165" s="68"/>
      <c r="LH1165" s="68"/>
      <c r="LI1165" s="68"/>
      <c r="LJ1165" s="68"/>
      <c r="LK1165" s="68"/>
      <c r="LL1165" s="68"/>
      <c r="LM1165" s="68"/>
      <c r="LN1165" s="68"/>
      <c r="LO1165" s="68"/>
      <c r="LP1165" s="68"/>
      <c r="LQ1165" s="68"/>
      <c r="LR1165" s="68"/>
      <c r="LS1165" s="68"/>
      <c r="LT1165" s="68"/>
      <c r="LU1165" s="68"/>
      <c r="LV1165" s="68"/>
      <c r="LW1165" s="68"/>
      <c r="LX1165" s="68"/>
      <c r="LY1165" s="68"/>
      <c r="LZ1165" s="68"/>
      <c r="MA1165" s="68"/>
      <c r="MB1165" s="68"/>
      <c r="MC1165" s="68"/>
      <c r="MD1165" s="68"/>
      <c r="ME1165" s="68"/>
      <c r="MF1165" s="68"/>
      <c r="MG1165" s="68"/>
      <c r="MH1165" s="68"/>
      <c r="MI1165" s="68"/>
      <c r="MJ1165" s="68"/>
      <c r="MK1165" s="68"/>
      <c r="ML1165" s="68"/>
      <c r="MM1165" s="68"/>
      <c r="MN1165" s="68"/>
      <c r="MO1165" s="68"/>
      <c r="MP1165" s="68"/>
      <c r="MQ1165" s="68"/>
      <c r="MR1165" s="68"/>
      <c r="MS1165" s="68"/>
      <c r="MT1165" s="68"/>
      <c r="MU1165" s="68"/>
      <c r="MV1165" s="68"/>
      <c r="MW1165" s="68"/>
      <c r="MX1165" s="68"/>
      <c r="MY1165" s="68"/>
      <c r="MZ1165" s="68"/>
      <c r="NA1165" s="68"/>
      <c r="NB1165" s="68"/>
      <c r="NC1165" s="68"/>
      <c r="ND1165" s="68"/>
      <c r="NE1165" s="68"/>
      <c r="NF1165" s="68"/>
      <c r="NG1165" s="68"/>
      <c r="NH1165" s="68"/>
      <c r="NI1165" s="68"/>
      <c r="NJ1165" s="68"/>
      <c r="NK1165" s="68"/>
      <c r="NL1165" s="68"/>
      <c r="NM1165" s="68"/>
      <c r="NN1165" s="68"/>
      <c r="NO1165" s="68"/>
      <c r="NP1165" s="68"/>
      <c r="NQ1165" s="68"/>
      <c r="NR1165" s="68"/>
      <c r="NS1165" s="68"/>
      <c r="NT1165" s="68"/>
      <c r="NU1165" s="68"/>
      <c r="NV1165" s="68"/>
      <c r="NW1165" s="68"/>
      <c r="NX1165" s="68"/>
      <c r="NY1165" s="68"/>
      <c r="NZ1165" s="68"/>
      <c r="OA1165" s="68"/>
      <c r="OB1165" s="68"/>
      <c r="OC1165" s="68"/>
      <c r="OD1165" s="68"/>
      <c r="OE1165" s="68"/>
      <c r="OF1165" s="68"/>
      <c r="OG1165" s="68"/>
      <c r="OH1165" s="68"/>
      <c r="OI1165" s="68"/>
      <c r="OJ1165" s="68"/>
      <c r="OK1165" s="68"/>
      <c r="OL1165" s="68"/>
      <c r="OM1165" s="68"/>
      <c r="ON1165" s="68"/>
      <c r="OO1165" s="68"/>
      <c r="OP1165" s="68"/>
      <c r="OQ1165" s="68"/>
      <c r="OR1165" s="68"/>
      <c r="OS1165" s="68"/>
      <c r="OT1165" s="68"/>
      <c r="OU1165" s="68"/>
      <c r="OV1165" s="68"/>
      <c r="OW1165" s="68"/>
      <c r="OX1165" s="68"/>
      <c r="OY1165" s="68"/>
      <c r="OZ1165" s="68"/>
      <c r="PA1165" s="68"/>
      <c r="PB1165" s="68"/>
      <c r="PC1165" s="68"/>
      <c r="PD1165" s="68"/>
      <c r="PE1165" s="68"/>
      <c r="PF1165" s="68"/>
      <c r="PG1165" s="68"/>
      <c r="PH1165" s="68"/>
      <c r="PI1165" s="68"/>
      <c r="PJ1165" s="68"/>
      <c r="PK1165" s="68"/>
      <c r="PL1165" s="68"/>
      <c r="PM1165" s="68"/>
      <c r="PN1165" s="68"/>
      <c r="PO1165" s="68"/>
      <c r="PP1165" s="68"/>
      <c r="PQ1165" s="68"/>
      <c r="PR1165" s="68"/>
      <c r="PS1165" s="68"/>
      <c r="PT1165" s="68"/>
      <c r="PU1165" s="68"/>
      <c r="PV1165" s="68"/>
      <c r="PW1165" s="68"/>
      <c r="PX1165" s="68"/>
      <c r="PY1165" s="68"/>
      <c r="PZ1165" s="68"/>
      <c r="QA1165" s="68"/>
      <c r="QB1165" s="68"/>
      <c r="QC1165" s="68"/>
      <c r="QD1165" s="68"/>
      <c r="QE1165" s="68"/>
      <c r="QF1165" s="68"/>
      <c r="QG1165" s="68"/>
      <c r="QH1165" s="68"/>
      <c r="QI1165" s="68"/>
      <c r="QJ1165" s="68"/>
      <c r="QK1165" s="68"/>
      <c r="QL1165" s="68"/>
      <c r="QM1165" s="68"/>
      <c r="QN1165" s="68"/>
      <c r="QO1165" s="68"/>
      <c r="QP1165" s="68"/>
      <c r="QQ1165" s="68"/>
      <c r="QR1165" s="68"/>
      <c r="QS1165" s="68"/>
      <c r="QT1165" s="68"/>
      <c r="QU1165" s="68"/>
      <c r="QV1165" s="68"/>
      <c r="QW1165" s="68"/>
      <c r="QX1165" s="68"/>
      <c r="QY1165" s="68"/>
      <c r="QZ1165" s="68"/>
      <c r="RA1165" s="68"/>
      <c r="RB1165" s="68"/>
      <c r="RC1165" s="68"/>
      <c r="RD1165" s="68"/>
      <c r="RE1165" s="68"/>
      <c r="RF1165" s="68"/>
      <c r="RG1165" s="68"/>
      <c r="RH1165" s="68"/>
      <c r="RI1165" s="68"/>
      <c r="RJ1165" s="68"/>
      <c r="RK1165" s="68"/>
      <c r="RL1165" s="68"/>
      <c r="RM1165" s="68"/>
      <c r="RN1165" s="68"/>
      <c r="RO1165" s="68"/>
      <c r="RP1165" s="68"/>
      <c r="RQ1165" s="68"/>
      <c r="RR1165" s="68"/>
      <c r="RS1165" s="68"/>
      <c r="RT1165" s="68"/>
      <c r="RU1165" s="68"/>
      <c r="RV1165" s="68"/>
      <c r="RW1165" s="68"/>
      <c r="RX1165" s="68"/>
      <c r="RY1165" s="68"/>
      <c r="RZ1165" s="68"/>
      <c r="SA1165" s="68"/>
      <c r="SB1165" s="68"/>
      <c r="SC1165" s="68"/>
      <c r="SD1165" s="68"/>
      <c r="SE1165" s="68"/>
      <c r="SF1165" s="68"/>
      <c r="SG1165" s="68"/>
      <c r="SH1165" s="68"/>
      <c r="SI1165" s="68"/>
      <c r="SJ1165" s="68"/>
      <c r="SK1165" s="68"/>
      <c r="SL1165" s="68"/>
      <c r="SM1165" s="68"/>
      <c r="SN1165" s="68"/>
      <c r="SO1165" s="68"/>
      <c r="SP1165" s="68"/>
      <c r="SQ1165" s="68"/>
      <c r="SR1165" s="68"/>
      <c r="SS1165" s="68"/>
      <c r="ST1165" s="68"/>
      <c r="SU1165" s="68"/>
      <c r="SV1165" s="68"/>
      <c r="SW1165" s="68"/>
      <c r="SX1165" s="68"/>
    </row>
    <row r="1166" spans="1:518" ht="16.5" customHeight="1" x14ac:dyDescent="0.2">
      <c r="A1166" s="20">
        <v>558</v>
      </c>
      <c r="B1166" s="20" t="s">
        <v>62</v>
      </c>
      <c r="C1166" s="20" t="s">
        <v>936</v>
      </c>
      <c r="D1166" s="20" t="s">
        <v>38</v>
      </c>
      <c r="E1166" s="20" t="s">
        <v>1345</v>
      </c>
      <c r="F1166" s="22" t="s">
        <v>937</v>
      </c>
      <c r="G1166" s="20" t="s">
        <v>84</v>
      </c>
      <c r="H1166" s="20" t="s">
        <v>35</v>
      </c>
      <c r="I1166" s="20" t="s">
        <v>81</v>
      </c>
      <c r="J1166" s="22" t="s">
        <v>936</v>
      </c>
      <c r="K1166" s="20"/>
      <c r="L1166" s="20"/>
      <c r="M1166" s="20"/>
      <c r="N1166" s="20"/>
      <c r="O1166" s="23"/>
      <c r="P1166" s="23">
        <v>1200000</v>
      </c>
      <c r="Q1166" s="24">
        <v>1</v>
      </c>
      <c r="R1166" s="25">
        <v>45962</v>
      </c>
      <c r="S1166" s="20" t="s">
        <v>83</v>
      </c>
      <c r="T1166" s="26">
        <f t="shared" si="20"/>
        <v>1200000</v>
      </c>
      <c r="U1166" s="27" t="s">
        <v>100</v>
      </c>
      <c r="V1166" s="27" t="s">
        <v>100</v>
      </c>
      <c r="W1166" s="68"/>
      <c r="X1166" s="68"/>
      <c r="Y1166" s="68"/>
      <c r="Z1166" s="68"/>
      <c r="AA1166" s="68"/>
      <c r="AB1166" s="68"/>
      <c r="AC1166" s="68"/>
      <c r="AD1166" s="68"/>
      <c r="AE1166" s="68"/>
      <c r="AF1166" s="68"/>
      <c r="AG1166" s="68"/>
      <c r="AH1166" s="68"/>
      <c r="AI1166" s="68"/>
      <c r="AJ1166" s="68"/>
      <c r="AK1166" s="68"/>
      <c r="AL1166" s="68"/>
      <c r="AM1166" s="68"/>
      <c r="AN1166" s="68"/>
      <c r="AO1166" s="68"/>
      <c r="AP1166" s="68"/>
      <c r="AQ1166" s="68"/>
      <c r="AR1166" s="68"/>
      <c r="AS1166" s="68"/>
      <c r="AT1166" s="68"/>
      <c r="AU1166" s="68"/>
      <c r="AV1166" s="68"/>
      <c r="AW1166" s="68"/>
      <c r="AX1166" s="68"/>
      <c r="AY1166" s="68"/>
      <c r="AZ1166" s="68"/>
      <c r="BA1166" s="68"/>
      <c r="BB1166" s="68"/>
      <c r="BC1166" s="68"/>
      <c r="BD1166" s="68"/>
      <c r="BE1166" s="68"/>
      <c r="BF1166" s="68"/>
      <c r="BG1166" s="68"/>
      <c r="BH1166" s="68"/>
      <c r="BI1166" s="68"/>
      <c r="BJ1166" s="68"/>
      <c r="BK1166" s="68"/>
      <c r="BL1166" s="68"/>
      <c r="BM1166" s="68"/>
      <c r="BN1166" s="68"/>
      <c r="BO1166" s="68"/>
      <c r="BP1166" s="68"/>
      <c r="BQ1166" s="68"/>
      <c r="BR1166" s="68"/>
      <c r="BS1166" s="68"/>
      <c r="BT1166" s="68"/>
      <c r="BU1166" s="68"/>
      <c r="BV1166" s="68"/>
      <c r="BW1166" s="68"/>
      <c r="BX1166" s="68"/>
      <c r="BY1166" s="68"/>
      <c r="BZ1166" s="68"/>
      <c r="CA1166" s="68"/>
      <c r="CB1166" s="68"/>
      <c r="CC1166" s="68"/>
      <c r="CD1166" s="68"/>
      <c r="CE1166" s="68"/>
      <c r="CF1166" s="68"/>
      <c r="CG1166" s="68"/>
      <c r="CH1166" s="68"/>
      <c r="CI1166" s="68"/>
      <c r="CJ1166" s="68"/>
      <c r="CK1166" s="68"/>
      <c r="CL1166" s="68"/>
      <c r="CM1166" s="68"/>
      <c r="CN1166" s="68"/>
      <c r="CO1166" s="68"/>
      <c r="CP1166" s="68"/>
      <c r="CQ1166" s="68"/>
      <c r="CR1166" s="68"/>
      <c r="CS1166" s="68"/>
      <c r="CT1166" s="68"/>
      <c r="CU1166" s="68"/>
      <c r="CV1166" s="68"/>
      <c r="CW1166" s="68"/>
      <c r="CX1166" s="68"/>
      <c r="CY1166" s="68"/>
      <c r="CZ1166" s="68"/>
      <c r="DA1166" s="68"/>
      <c r="DB1166" s="68"/>
      <c r="DC1166" s="68"/>
      <c r="DD1166" s="68"/>
      <c r="DE1166" s="68"/>
      <c r="DF1166" s="68"/>
      <c r="DG1166" s="68"/>
      <c r="DH1166" s="68"/>
      <c r="DI1166" s="68"/>
      <c r="DJ1166" s="68"/>
      <c r="DK1166" s="68"/>
      <c r="DL1166" s="68"/>
      <c r="DM1166" s="68"/>
      <c r="DN1166" s="68"/>
      <c r="DO1166" s="68"/>
      <c r="DP1166" s="68"/>
      <c r="DQ1166" s="68"/>
      <c r="DR1166" s="68"/>
      <c r="DS1166" s="68"/>
      <c r="DT1166" s="68"/>
      <c r="DU1166" s="68"/>
      <c r="DV1166" s="68"/>
      <c r="DW1166" s="68"/>
      <c r="DX1166" s="68"/>
      <c r="DY1166" s="68"/>
      <c r="DZ1166" s="68"/>
      <c r="EA1166" s="68"/>
      <c r="EB1166" s="68"/>
      <c r="EC1166" s="68"/>
      <c r="ED1166" s="68"/>
      <c r="EE1166" s="68"/>
      <c r="EF1166" s="68"/>
      <c r="EG1166" s="68"/>
      <c r="EH1166" s="68"/>
      <c r="EI1166" s="68"/>
      <c r="EJ1166" s="68"/>
      <c r="EK1166" s="68"/>
      <c r="EL1166" s="68"/>
      <c r="EM1166" s="68"/>
      <c r="EN1166" s="68"/>
      <c r="EO1166" s="68"/>
      <c r="EP1166" s="68"/>
      <c r="EQ1166" s="68"/>
      <c r="ER1166" s="68"/>
      <c r="ES1166" s="68"/>
      <c r="ET1166" s="68"/>
      <c r="EU1166" s="68"/>
      <c r="EV1166" s="68"/>
      <c r="EW1166" s="68"/>
      <c r="EX1166" s="68"/>
      <c r="EY1166" s="68"/>
      <c r="EZ1166" s="68"/>
      <c r="FA1166" s="68"/>
      <c r="FB1166" s="68"/>
      <c r="FC1166" s="68"/>
      <c r="FD1166" s="68"/>
      <c r="FE1166" s="68"/>
      <c r="FF1166" s="68"/>
      <c r="FG1166" s="68"/>
      <c r="FH1166" s="68"/>
      <c r="FI1166" s="68"/>
      <c r="FJ1166" s="68"/>
      <c r="FK1166" s="68"/>
      <c r="FL1166" s="68"/>
      <c r="FM1166" s="68"/>
      <c r="FN1166" s="68"/>
      <c r="FO1166" s="68"/>
      <c r="FP1166" s="68"/>
      <c r="FQ1166" s="68"/>
      <c r="FR1166" s="68"/>
      <c r="FS1166" s="68"/>
      <c r="FT1166" s="68"/>
      <c r="FU1166" s="68"/>
      <c r="FV1166" s="68"/>
      <c r="FW1166" s="68"/>
      <c r="FX1166" s="68"/>
      <c r="FY1166" s="68"/>
      <c r="FZ1166" s="68"/>
      <c r="GA1166" s="68"/>
      <c r="GB1166" s="68"/>
      <c r="GC1166" s="68"/>
      <c r="GD1166" s="68"/>
      <c r="GE1166" s="68"/>
      <c r="GF1166" s="68"/>
      <c r="GG1166" s="68"/>
      <c r="GH1166" s="68"/>
      <c r="GI1166" s="68"/>
      <c r="GJ1166" s="68"/>
      <c r="GK1166" s="68"/>
      <c r="GL1166" s="68"/>
      <c r="GM1166" s="68"/>
      <c r="GN1166" s="68"/>
      <c r="GO1166" s="68"/>
      <c r="GP1166" s="68"/>
      <c r="GQ1166" s="68"/>
      <c r="GR1166" s="68"/>
      <c r="GS1166" s="68"/>
      <c r="GT1166" s="68"/>
      <c r="GU1166" s="68"/>
      <c r="GV1166" s="68"/>
      <c r="GW1166" s="68"/>
      <c r="GX1166" s="68"/>
      <c r="GY1166" s="68"/>
      <c r="GZ1166" s="68"/>
      <c r="HA1166" s="68"/>
      <c r="HB1166" s="68"/>
      <c r="HC1166" s="68"/>
      <c r="HD1166" s="68"/>
      <c r="HE1166" s="68"/>
      <c r="HF1166" s="68"/>
      <c r="HG1166" s="68"/>
      <c r="HH1166" s="68"/>
      <c r="HI1166" s="68"/>
      <c r="HJ1166" s="68"/>
      <c r="HK1166" s="68"/>
      <c r="HL1166" s="68"/>
      <c r="HM1166" s="68"/>
      <c r="HN1166" s="68"/>
      <c r="HO1166" s="68"/>
      <c r="HP1166" s="68"/>
      <c r="HQ1166" s="68"/>
      <c r="HR1166" s="68"/>
      <c r="HS1166" s="68"/>
      <c r="HT1166" s="68"/>
      <c r="HU1166" s="68"/>
      <c r="HV1166" s="68"/>
      <c r="HW1166" s="68"/>
      <c r="HX1166" s="68"/>
      <c r="HY1166" s="68"/>
      <c r="HZ1166" s="68"/>
      <c r="IA1166" s="68"/>
      <c r="IB1166" s="68"/>
      <c r="IC1166" s="68"/>
      <c r="ID1166" s="68"/>
      <c r="IE1166" s="68"/>
      <c r="IF1166" s="68"/>
      <c r="IG1166" s="68"/>
      <c r="IH1166" s="68"/>
      <c r="II1166" s="68"/>
      <c r="IJ1166" s="68"/>
      <c r="IK1166" s="68"/>
      <c r="IL1166" s="68"/>
      <c r="IM1166" s="68"/>
      <c r="IN1166" s="68"/>
      <c r="IO1166" s="68"/>
      <c r="IP1166" s="68"/>
      <c r="IQ1166" s="68"/>
      <c r="IR1166" s="68"/>
      <c r="IS1166" s="68"/>
      <c r="IT1166" s="68"/>
      <c r="IU1166" s="68"/>
      <c r="IV1166" s="68"/>
      <c r="IW1166" s="68"/>
      <c r="IX1166" s="68"/>
      <c r="IY1166" s="68"/>
      <c r="IZ1166" s="68"/>
      <c r="JA1166" s="68"/>
      <c r="JB1166" s="68"/>
      <c r="JC1166" s="68"/>
      <c r="JD1166" s="68"/>
      <c r="JE1166" s="68"/>
      <c r="JF1166" s="68"/>
      <c r="JG1166" s="68"/>
      <c r="JH1166" s="68"/>
      <c r="JI1166" s="68"/>
      <c r="JJ1166" s="68"/>
      <c r="JK1166" s="68"/>
      <c r="JL1166" s="68"/>
      <c r="JM1166" s="68"/>
      <c r="JN1166" s="68"/>
      <c r="JO1166" s="68"/>
      <c r="JP1166" s="68"/>
      <c r="JQ1166" s="68"/>
      <c r="JR1166" s="68"/>
      <c r="JS1166" s="68"/>
      <c r="JT1166" s="68"/>
      <c r="JU1166" s="68"/>
      <c r="JV1166" s="68"/>
      <c r="JW1166" s="68"/>
      <c r="JX1166" s="68"/>
      <c r="JY1166" s="68"/>
      <c r="JZ1166" s="68"/>
      <c r="KA1166" s="68"/>
      <c r="KB1166" s="68"/>
      <c r="KC1166" s="68"/>
      <c r="KD1166" s="68"/>
      <c r="KE1166" s="68"/>
      <c r="KF1166" s="68"/>
      <c r="KG1166" s="68"/>
      <c r="KH1166" s="68"/>
      <c r="KI1166" s="68"/>
      <c r="KJ1166" s="68"/>
      <c r="KK1166" s="68"/>
      <c r="KL1166" s="68"/>
      <c r="KM1166" s="68"/>
      <c r="KN1166" s="68"/>
      <c r="KO1166" s="68"/>
      <c r="KP1166" s="68"/>
      <c r="KQ1166" s="68"/>
      <c r="KR1166" s="68"/>
      <c r="KS1166" s="68"/>
      <c r="KT1166" s="68"/>
      <c r="KU1166" s="68"/>
      <c r="KV1166" s="68"/>
      <c r="KW1166" s="68"/>
      <c r="KX1166" s="68"/>
      <c r="KY1166" s="68"/>
      <c r="KZ1166" s="68"/>
      <c r="LA1166" s="68"/>
      <c r="LB1166" s="68"/>
      <c r="LC1166" s="68"/>
      <c r="LD1166" s="68"/>
      <c r="LE1166" s="68"/>
      <c r="LF1166" s="68"/>
      <c r="LG1166" s="68"/>
      <c r="LH1166" s="68"/>
      <c r="LI1166" s="68"/>
      <c r="LJ1166" s="68"/>
      <c r="LK1166" s="68"/>
      <c r="LL1166" s="68"/>
      <c r="LM1166" s="68"/>
      <c r="LN1166" s="68"/>
      <c r="LO1166" s="68"/>
      <c r="LP1166" s="68"/>
      <c r="LQ1166" s="68"/>
      <c r="LR1166" s="68"/>
      <c r="LS1166" s="68"/>
      <c r="LT1166" s="68"/>
      <c r="LU1166" s="68"/>
      <c r="LV1166" s="68"/>
      <c r="LW1166" s="68"/>
      <c r="LX1166" s="68"/>
      <c r="LY1166" s="68"/>
      <c r="LZ1166" s="68"/>
      <c r="MA1166" s="68"/>
      <c r="MB1166" s="68"/>
      <c r="MC1166" s="68"/>
      <c r="MD1166" s="68"/>
      <c r="ME1166" s="68"/>
      <c r="MF1166" s="68"/>
      <c r="MG1166" s="68"/>
      <c r="MH1166" s="68"/>
      <c r="MI1166" s="68"/>
      <c r="MJ1166" s="68"/>
      <c r="MK1166" s="68"/>
      <c r="ML1166" s="68"/>
      <c r="MM1166" s="68"/>
      <c r="MN1166" s="68"/>
      <c r="MO1166" s="68"/>
      <c r="MP1166" s="68"/>
      <c r="MQ1166" s="68"/>
      <c r="MR1166" s="68"/>
      <c r="MS1166" s="68"/>
      <c r="MT1166" s="68"/>
      <c r="MU1166" s="68"/>
      <c r="MV1166" s="68"/>
      <c r="MW1166" s="68"/>
      <c r="MX1166" s="68"/>
      <c r="MY1166" s="68"/>
      <c r="MZ1166" s="68"/>
      <c r="NA1166" s="68"/>
      <c r="NB1166" s="68"/>
      <c r="NC1166" s="68"/>
      <c r="ND1166" s="68"/>
      <c r="NE1166" s="68"/>
      <c r="NF1166" s="68"/>
      <c r="NG1166" s="68"/>
      <c r="NH1166" s="68"/>
      <c r="NI1166" s="68"/>
      <c r="NJ1166" s="68"/>
      <c r="NK1166" s="68"/>
      <c r="NL1166" s="68"/>
      <c r="NM1166" s="68"/>
      <c r="NN1166" s="68"/>
      <c r="NO1166" s="68"/>
      <c r="NP1166" s="68"/>
      <c r="NQ1166" s="68"/>
      <c r="NR1166" s="68"/>
      <c r="NS1166" s="68"/>
      <c r="NT1166" s="68"/>
      <c r="NU1166" s="68"/>
      <c r="NV1166" s="68"/>
      <c r="NW1166" s="68"/>
      <c r="NX1166" s="68"/>
      <c r="NY1166" s="68"/>
      <c r="NZ1166" s="68"/>
      <c r="OA1166" s="68"/>
      <c r="OB1166" s="68"/>
      <c r="OC1166" s="68"/>
      <c r="OD1166" s="68"/>
      <c r="OE1166" s="68"/>
      <c r="OF1166" s="68"/>
      <c r="OG1166" s="68"/>
      <c r="OH1166" s="68"/>
      <c r="OI1166" s="68"/>
      <c r="OJ1166" s="68"/>
      <c r="OK1166" s="68"/>
      <c r="OL1166" s="68"/>
      <c r="OM1166" s="68"/>
      <c r="ON1166" s="68"/>
      <c r="OO1166" s="68"/>
      <c r="OP1166" s="68"/>
      <c r="OQ1166" s="68"/>
      <c r="OR1166" s="68"/>
      <c r="OS1166" s="68"/>
      <c r="OT1166" s="68"/>
      <c r="OU1166" s="68"/>
      <c r="OV1166" s="68"/>
      <c r="OW1166" s="68"/>
      <c r="OX1166" s="68"/>
      <c r="OY1166" s="68"/>
      <c r="OZ1166" s="68"/>
      <c r="PA1166" s="68"/>
      <c r="PB1166" s="68"/>
      <c r="PC1166" s="68"/>
      <c r="PD1166" s="68"/>
      <c r="PE1166" s="68"/>
      <c r="PF1166" s="68"/>
      <c r="PG1166" s="68"/>
      <c r="PH1166" s="68"/>
      <c r="PI1166" s="68"/>
      <c r="PJ1166" s="68"/>
      <c r="PK1166" s="68"/>
      <c r="PL1166" s="68"/>
      <c r="PM1166" s="68"/>
      <c r="PN1166" s="68"/>
      <c r="PO1166" s="68"/>
      <c r="PP1166" s="68"/>
      <c r="PQ1166" s="68"/>
      <c r="PR1166" s="68"/>
      <c r="PS1166" s="68"/>
      <c r="PT1166" s="68"/>
      <c r="PU1166" s="68"/>
      <c r="PV1166" s="68"/>
      <c r="PW1166" s="68"/>
      <c r="PX1166" s="68"/>
      <c r="PY1166" s="68"/>
      <c r="PZ1166" s="68"/>
      <c r="QA1166" s="68"/>
      <c r="QB1166" s="68"/>
      <c r="QC1166" s="68"/>
      <c r="QD1166" s="68"/>
      <c r="QE1166" s="68"/>
      <c r="QF1166" s="68"/>
      <c r="QG1166" s="68"/>
      <c r="QH1166" s="68"/>
      <c r="QI1166" s="68"/>
      <c r="QJ1166" s="68"/>
      <c r="QK1166" s="68"/>
      <c r="QL1166" s="68"/>
      <c r="QM1166" s="68"/>
      <c r="QN1166" s="68"/>
      <c r="QO1166" s="68"/>
      <c r="QP1166" s="68"/>
      <c r="QQ1166" s="68"/>
      <c r="QR1166" s="68"/>
      <c r="QS1166" s="68"/>
      <c r="QT1166" s="68"/>
      <c r="QU1166" s="68"/>
      <c r="QV1166" s="68"/>
      <c r="QW1166" s="68"/>
      <c r="QX1166" s="68"/>
      <c r="QY1166" s="68"/>
      <c r="QZ1166" s="68"/>
      <c r="RA1166" s="68"/>
      <c r="RB1166" s="68"/>
      <c r="RC1166" s="68"/>
      <c r="RD1166" s="68"/>
      <c r="RE1166" s="68"/>
      <c r="RF1166" s="68"/>
      <c r="RG1166" s="68"/>
      <c r="RH1166" s="68"/>
      <c r="RI1166" s="68"/>
      <c r="RJ1166" s="68"/>
      <c r="RK1166" s="68"/>
      <c r="RL1166" s="68"/>
      <c r="RM1166" s="68"/>
      <c r="RN1166" s="68"/>
      <c r="RO1166" s="68"/>
      <c r="RP1166" s="68"/>
      <c r="RQ1166" s="68"/>
      <c r="RR1166" s="68"/>
      <c r="RS1166" s="68"/>
      <c r="RT1166" s="68"/>
      <c r="RU1166" s="68"/>
      <c r="RV1166" s="68"/>
      <c r="RW1166" s="68"/>
      <c r="RX1166" s="68"/>
      <c r="RY1166" s="68"/>
      <c r="RZ1166" s="68"/>
      <c r="SA1166" s="68"/>
      <c r="SB1166" s="68"/>
      <c r="SC1166" s="68"/>
      <c r="SD1166" s="68"/>
      <c r="SE1166" s="68"/>
      <c r="SF1166" s="68"/>
      <c r="SG1166" s="68"/>
      <c r="SH1166" s="68"/>
      <c r="SI1166" s="68"/>
      <c r="SJ1166" s="68"/>
      <c r="SK1166" s="68"/>
      <c r="SL1166" s="68"/>
      <c r="SM1166" s="68"/>
      <c r="SN1166" s="68"/>
      <c r="SO1166" s="68"/>
      <c r="SP1166" s="68"/>
      <c r="SQ1166" s="68"/>
      <c r="SR1166" s="68"/>
      <c r="SS1166" s="68"/>
      <c r="ST1166" s="68"/>
      <c r="SU1166" s="68"/>
      <c r="SV1166" s="68"/>
      <c r="SW1166" s="68"/>
      <c r="SX1166" s="68"/>
    </row>
    <row r="1167" spans="1:518" ht="16.5" customHeight="1" x14ac:dyDescent="0.2">
      <c r="A1167" s="20">
        <v>559</v>
      </c>
      <c r="B1167" s="20" t="s">
        <v>62</v>
      </c>
      <c r="C1167" s="20" t="s">
        <v>936</v>
      </c>
      <c r="D1167" s="20" t="s">
        <v>38</v>
      </c>
      <c r="E1167" s="20" t="s">
        <v>1345</v>
      </c>
      <c r="F1167" s="22" t="s">
        <v>937</v>
      </c>
      <c r="G1167" s="20" t="s">
        <v>84</v>
      </c>
      <c r="H1167" s="20" t="s">
        <v>35</v>
      </c>
      <c r="I1167" s="20" t="s">
        <v>81</v>
      </c>
      <c r="J1167" s="22" t="s">
        <v>936</v>
      </c>
      <c r="K1167" s="20"/>
      <c r="L1167" s="20"/>
      <c r="M1167" s="20"/>
      <c r="N1167" s="20"/>
      <c r="O1167" s="23"/>
      <c r="P1167" s="23">
        <v>1200000</v>
      </c>
      <c r="Q1167" s="24">
        <v>1</v>
      </c>
      <c r="R1167" s="25">
        <v>45992</v>
      </c>
      <c r="S1167" s="20" t="s">
        <v>83</v>
      </c>
      <c r="T1167" s="26">
        <f t="shared" si="20"/>
        <v>1200000</v>
      </c>
      <c r="U1167" s="27" t="s">
        <v>100</v>
      </c>
      <c r="V1167" s="27" t="s">
        <v>100</v>
      </c>
      <c r="W1167" s="68"/>
      <c r="X1167" s="68"/>
      <c r="Y1167" s="68"/>
      <c r="Z1167" s="68"/>
      <c r="AA1167" s="68"/>
      <c r="AB1167" s="68"/>
      <c r="AC1167" s="68"/>
      <c r="AD1167" s="68"/>
      <c r="AE1167" s="68"/>
      <c r="AF1167" s="68"/>
      <c r="AG1167" s="68"/>
      <c r="AH1167" s="68"/>
      <c r="AI1167" s="68"/>
      <c r="AJ1167" s="68"/>
      <c r="AK1167" s="68"/>
      <c r="AL1167" s="68"/>
      <c r="AM1167" s="68"/>
      <c r="AN1167" s="68"/>
      <c r="AO1167" s="68"/>
      <c r="AP1167" s="68"/>
      <c r="AQ1167" s="68"/>
      <c r="AR1167" s="68"/>
      <c r="AS1167" s="68"/>
      <c r="AT1167" s="68"/>
      <c r="AU1167" s="68"/>
      <c r="AV1167" s="68"/>
      <c r="AW1167" s="68"/>
      <c r="AX1167" s="68"/>
      <c r="AY1167" s="68"/>
      <c r="AZ1167" s="68"/>
      <c r="BA1167" s="68"/>
      <c r="BB1167" s="68"/>
      <c r="BC1167" s="68"/>
      <c r="BD1167" s="68"/>
      <c r="BE1167" s="68"/>
      <c r="BF1167" s="68"/>
      <c r="BG1167" s="68"/>
      <c r="BH1167" s="68"/>
      <c r="BI1167" s="68"/>
      <c r="BJ1167" s="68"/>
      <c r="BK1167" s="68"/>
      <c r="BL1167" s="68"/>
      <c r="BM1167" s="68"/>
      <c r="BN1167" s="68"/>
      <c r="BO1167" s="68"/>
      <c r="BP1167" s="68"/>
      <c r="BQ1167" s="68"/>
      <c r="BR1167" s="68"/>
      <c r="BS1167" s="68"/>
      <c r="BT1167" s="68"/>
      <c r="BU1167" s="68"/>
      <c r="BV1167" s="68"/>
      <c r="BW1167" s="68"/>
      <c r="BX1167" s="68"/>
      <c r="BY1167" s="68"/>
      <c r="BZ1167" s="68"/>
      <c r="CA1167" s="68"/>
      <c r="CB1167" s="68"/>
      <c r="CC1167" s="68"/>
      <c r="CD1167" s="68"/>
      <c r="CE1167" s="68"/>
      <c r="CF1167" s="68"/>
      <c r="CG1167" s="68"/>
      <c r="CH1167" s="68"/>
      <c r="CI1167" s="68"/>
      <c r="CJ1167" s="68"/>
      <c r="CK1167" s="68"/>
      <c r="CL1167" s="68"/>
      <c r="CM1167" s="68"/>
      <c r="CN1167" s="68"/>
      <c r="CO1167" s="68"/>
      <c r="CP1167" s="68"/>
      <c r="CQ1167" s="68"/>
      <c r="CR1167" s="68"/>
      <c r="CS1167" s="68"/>
      <c r="CT1167" s="68"/>
      <c r="CU1167" s="68"/>
      <c r="CV1167" s="68"/>
      <c r="CW1167" s="68"/>
      <c r="CX1167" s="68"/>
      <c r="CY1167" s="68"/>
      <c r="CZ1167" s="68"/>
      <c r="DA1167" s="68"/>
      <c r="DB1167" s="68"/>
      <c r="DC1167" s="68"/>
      <c r="DD1167" s="68"/>
      <c r="DE1167" s="68"/>
      <c r="DF1167" s="68"/>
      <c r="DG1167" s="68"/>
      <c r="DH1167" s="68"/>
      <c r="DI1167" s="68"/>
      <c r="DJ1167" s="68"/>
      <c r="DK1167" s="68"/>
      <c r="DL1167" s="68"/>
      <c r="DM1167" s="68"/>
      <c r="DN1167" s="68"/>
      <c r="DO1167" s="68"/>
      <c r="DP1167" s="68"/>
      <c r="DQ1167" s="68"/>
      <c r="DR1167" s="68"/>
      <c r="DS1167" s="68"/>
      <c r="DT1167" s="68"/>
      <c r="DU1167" s="68"/>
      <c r="DV1167" s="68"/>
      <c r="DW1167" s="68"/>
      <c r="DX1167" s="68"/>
      <c r="DY1167" s="68"/>
      <c r="DZ1167" s="68"/>
      <c r="EA1167" s="68"/>
      <c r="EB1167" s="68"/>
      <c r="EC1167" s="68"/>
      <c r="ED1167" s="68"/>
      <c r="EE1167" s="68"/>
      <c r="EF1167" s="68"/>
      <c r="EG1167" s="68"/>
      <c r="EH1167" s="68"/>
      <c r="EI1167" s="68"/>
      <c r="EJ1167" s="68"/>
      <c r="EK1167" s="68"/>
      <c r="EL1167" s="68"/>
      <c r="EM1167" s="68"/>
      <c r="EN1167" s="68"/>
      <c r="EO1167" s="68"/>
      <c r="EP1167" s="68"/>
      <c r="EQ1167" s="68"/>
      <c r="ER1167" s="68"/>
      <c r="ES1167" s="68"/>
      <c r="ET1167" s="68"/>
      <c r="EU1167" s="68"/>
      <c r="EV1167" s="68"/>
      <c r="EW1167" s="68"/>
      <c r="EX1167" s="68"/>
      <c r="EY1167" s="68"/>
      <c r="EZ1167" s="68"/>
      <c r="FA1167" s="68"/>
      <c r="FB1167" s="68"/>
      <c r="FC1167" s="68"/>
      <c r="FD1167" s="68"/>
      <c r="FE1167" s="68"/>
      <c r="FF1167" s="68"/>
      <c r="FG1167" s="68"/>
      <c r="FH1167" s="68"/>
      <c r="FI1167" s="68"/>
      <c r="FJ1167" s="68"/>
      <c r="FK1167" s="68"/>
      <c r="FL1167" s="68"/>
      <c r="FM1167" s="68"/>
      <c r="FN1167" s="68"/>
      <c r="FO1167" s="68"/>
      <c r="FP1167" s="68"/>
      <c r="FQ1167" s="68"/>
      <c r="FR1167" s="68"/>
      <c r="FS1167" s="68"/>
      <c r="FT1167" s="68"/>
      <c r="FU1167" s="68"/>
      <c r="FV1167" s="68"/>
      <c r="FW1167" s="68"/>
      <c r="FX1167" s="68"/>
      <c r="FY1167" s="68"/>
      <c r="FZ1167" s="68"/>
      <c r="GA1167" s="68"/>
      <c r="GB1167" s="68"/>
      <c r="GC1167" s="68"/>
      <c r="GD1167" s="68"/>
      <c r="GE1167" s="68"/>
      <c r="GF1167" s="68"/>
      <c r="GG1167" s="68"/>
      <c r="GH1167" s="68"/>
      <c r="GI1167" s="68"/>
      <c r="GJ1167" s="68"/>
      <c r="GK1167" s="68"/>
      <c r="GL1167" s="68"/>
      <c r="GM1167" s="68"/>
      <c r="GN1167" s="68"/>
      <c r="GO1167" s="68"/>
      <c r="GP1167" s="68"/>
      <c r="GQ1167" s="68"/>
      <c r="GR1167" s="68"/>
      <c r="GS1167" s="68"/>
      <c r="GT1167" s="68"/>
      <c r="GU1167" s="68"/>
      <c r="GV1167" s="68"/>
      <c r="GW1167" s="68"/>
      <c r="GX1167" s="68"/>
      <c r="GY1167" s="68"/>
      <c r="GZ1167" s="68"/>
      <c r="HA1167" s="68"/>
      <c r="HB1167" s="68"/>
      <c r="HC1167" s="68"/>
      <c r="HD1167" s="68"/>
      <c r="HE1167" s="68"/>
      <c r="HF1167" s="68"/>
      <c r="HG1167" s="68"/>
      <c r="HH1167" s="68"/>
      <c r="HI1167" s="68"/>
      <c r="HJ1167" s="68"/>
      <c r="HK1167" s="68"/>
      <c r="HL1167" s="68"/>
      <c r="HM1167" s="68"/>
      <c r="HN1167" s="68"/>
      <c r="HO1167" s="68"/>
      <c r="HP1167" s="68"/>
      <c r="HQ1167" s="68"/>
      <c r="HR1167" s="68"/>
      <c r="HS1167" s="68"/>
      <c r="HT1167" s="68"/>
      <c r="HU1167" s="68"/>
      <c r="HV1167" s="68"/>
      <c r="HW1167" s="68"/>
      <c r="HX1167" s="68"/>
      <c r="HY1167" s="68"/>
      <c r="HZ1167" s="68"/>
      <c r="IA1167" s="68"/>
      <c r="IB1167" s="68"/>
      <c r="IC1167" s="68"/>
      <c r="ID1167" s="68"/>
      <c r="IE1167" s="68"/>
      <c r="IF1167" s="68"/>
      <c r="IG1167" s="68"/>
      <c r="IH1167" s="68"/>
      <c r="II1167" s="68"/>
      <c r="IJ1167" s="68"/>
      <c r="IK1167" s="68"/>
      <c r="IL1167" s="68"/>
      <c r="IM1167" s="68"/>
      <c r="IN1167" s="68"/>
      <c r="IO1167" s="68"/>
      <c r="IP1167" s="68"/>
      <c r="IQ1167" s="68"/>
      <c r="IR1167" s="68"/>
      <c r="IS1167" s="68"/>
      <c r="IT1167" s="68"/>
      <c r="IU1167" s="68"/>
      <c r="IV1167" s="68"/>
      <c r="IW1167" s="68"/>
      <c r="IX1167" s="68"/>
      <c r="IY1167" s="68"/>
      <c r="IZ1167" s="68"/>
      <c r="JA1167" s="68"/>
      <c r="JB1167" s="68"/>
      <c r="JC1167" s="68"/>
      <c r="JD1167" s="68"/>
      <c r="JE1167" s="68"/>
      <c r="JF1167" s="68"/>
      <c r="JG1167" s="68"/>
      <c r="JH1167" s="68"/>
      <c r="JI1167" s="68"/>
      <c r="JJ1167" s="68"/>
      <c r="JK1167" s="68"/>
      <c r="JL1167" s="68"/>
      <c r="JM1167" s="68"/>
      <c r="JN1167" s="68"/>
      <c r="JO1167" s="68"/>
      <c r="JP1167" s="68"/>
      <c r="JQ1167" s="68"/>
      <c r="JR1167" s="68"/>
      <c r="JS1167" s="68"/>
      <c r="JT1167" s="68"/>
      <c r="JU1167" s="68"/>
      <c r="JV1167" s="68"/>
      <c r="JW1167" s="68"/>
      <c r="JX1167" s="68"/>
      <c r="JY1167" s="68"/>
      <c r="JZ1167" s="68"/>
      <c r="KA1167" s="68"/>
      <c r="KB1167" s="68"/>
      <c r="KC1167" s="68"/>
      <c r="KD1167" s="68"/>
      <c r="KE1167" s="68"/>
      <c r="KF1167" s="68"/>
      <c r="KG1167" s="68"/>
      <c r="KH1167" s="68"/>
      <c r="KI1167" s="68"/>
      <c r="KJ1167" s="68"/>
      <c r="KK1167" s="68"/>
      <c r="KL1167" s="68"/>
      <c r="KM1167" s="68"/>
      <c r="KN1167" s="68"/>
      <c r="KO1167" s="68"/>
      <c r="KP1167" s="68"/>
      <c r="KQ1167" s="68"/>
      <c r="KR1167" s="68"/>
      <c r="KS1167" s="68"/>
      <c r="KT1167" s="68"/>
      <c r="KU1167" s="68"/>
      <c r="KV1167" s="68"/>
      <c r="KW1167" s="68"/>
      <c r="KX1167" s="68"/>
      <c r="KY1167" s="68"/>
      <c r="KZ1167" s="68"/>
      <c r="LA1167" s="68"/>
      <c r="LB1167" s="68"/>
      <c r="LC1167" s="68"/>
      <c r="LD1167" s="68"/>
      <c r="LE1167" s="68"/>
      <c r="LF1167" s="68"/>
      <c r="LG1167" s="68"/>
      <c r="LH1167" s="68"/>
      <c r="LI1167" s="68"/>
      <c r="LJ1167" s="68"/>
      <c r="LK1167" s="68"/>
      <c r="LL1167" s="68"/>
      <c r="LM1167" s="68"/>
      <c r="LN1167" s="68"/>
      <c r="LO1167" s="68"/>
      <c r="LP1167" s="68"/>
      <c r="LQ1167" s="68"/>
      <c r="LR1167" s="68"/>
      <c r="LS1167" s="68"/>
      <c r="LT1167" s="68"/>
      <c r="LU1167" s="68"/>
      <c r="LV1167" s="68"/>
      <c r="LW1167" s="68"/>
      <c r="LX1167" s="68"/>
      <c r="LY1167" s="68"/>
      <c r="LZ1167" s="68"/>
      <c r="MA1167" s="68"/>
      <c r="MB1167" s="68"/>
      <c r="MC1167" s="68"/>
      <c r="MD1167" s="68"/>
      <c r="ME1167" s="68"/>
      <c r="MF1167" s="68"/>
      <c r="MG1167" s="68"/>
      <c r="MH1167" s="68"/>
      <c r="MI1167" s="68"/>
      <c r="MJ1167" s="68"/>
      <c r="MK1167" s="68"/>
      <c r="ML1167" s="68"/>
      <c r="MM1167" s="68"/>
      <c r="MN1167" s="68"/>
      <c r="MO1167" s="68"/>
      <c r="MP1167" s="68"/>
      <c r="MQ1167" s="68"/>
      <c r="MR1167" s="68"/>
      <c r="MS1167" s="68"/>
      <c r="MT1167" s="68"/>
      <c r="MU1167" s="68"/>
      <c r="MV1167" s="68"/>
      <c r="MW1167" s="68"/>
      <c r="MX1167" s="68"/>
      <c r="MY1167" s="68"/>
      <c r="MZ1167" s="68"/>
      <c r="NA1167" s="68"/>
      <c r="NB1167" s="68"/>
      <c r="NC1167" s="68"/>
      <c r="ND1167" s="68"/>
      <c r="NE1167" s="68"/>
      <c r="NF1167" s="68"/>
      <c r="NG1167" s="68"/>
      <c r="NH1167" s="68"/>
      <c r="NI1167" s="68"/>
      <c r="NJ1167" s="68"/>
      <c r="NK1167" s="68"/>
      <c r="NL1167" s="68"/>
      <c r="NM1167" s="68"/>
      <c r="NN1167" s="68"/>
      <c r="NO1167" s="68"/>
      <c r="NP1167" s="68"/>
      <c r="NQ1167" s="68"/>
      <c r="NR1167" s="68"/>
      <c r="NS1167" s="68"/>
      <c r="NT1167" s="68"/>
      <c r="NU1167" s="68"/>
      <c r="NV1167" s="68"/>
      <c r="NW1167" s="68"/>
      <c r="NX1167" s="68"/>
      <c r="NY1167" s="68"/>
      <c r="NZ1167" s="68"/>
      <c r="OA1167" s="68"/>
      <c r="OB1167" s="68"/>
      <c r="OC1167" s="68"/>
      <c r="OD1167" s="68"/>
      <c r="OE1167" s="68"/>
      <c r="OF1167" s="68"/>
      <c r="OG1167" s="68"/>
      <c r="OH1167" s="68"/>
      <c r="OI1167" s="68"/>
      <c r="OJ1167" s="68"/>
      <c r="OK1167" s="68"/>
      <c r="OL1167" s="68"/>
      <c r="OM1167" s="68"/>
      <c r="ON1167" s="68"/>
      <c r="OO1167" s="68"/>
      <c r="OP1167" s="68"/>
      <c r="OQ1167" s="68"/>
      <c r="OR1167" s="68"/>
      <c r="OS1167" s="68"/>
      <c r="OT1167" s="68"/>
      <c r="OU1167" s="68"/>
      <c r="OV1167" s="68"/>
      <c r="OW1167" s="68"/>
      <c r="OX1167" s="68"/>
      <c r="OY1167" s="68"/>
      <c r="OZ1167" s="68"/>
      <c r="PA1167" s="68"/>
      <c r="PB1167" s="68"/>
      <c r="PC1167" s="68"/>
      <c r="PD1167" s="68"/>
      <c r="PE1167" s="68"/>
      <c r="PF1167" s="68"/>
      <c r="PG1167" s="68"/>
      <c r="PH1167" s="68"/>
      <c r="PI1167" s="68"/>
      <c r="PJ1167" s="68"/>
      <c r="PK1167" s="68"/>
      <c r="PL1167" s="68"/>
      <c r="PM1167" s="68"/>
      <c r="PN1167" s="68"/>
      <c r="PO1167" s="68"/>
      <c r="PP1167" s="68"/>
      <c r="PQ1167" s="68"/>
      <c r="PR1167" s="68"/>
      <c r="PS1167" s="68"/>
      <c r="PT1167" s="68"/>
      <c r="PU1167" s="68"/>
      <c r="PV1167" s="68"/>
      <c r="PW1167" s="68"/>
      <c r="PX1167" s="68"/>
      <c r="PY1167" s="68"/>
      <c r="PZ1167" s="68"/>
      <c r="QA1167" s="68"/>
      <c r="QB1167" s="68"/>
      <c r="QC1167" s="68"/>
      <c r="QD1167" s="68"/>
      <c r="QE1167" s="68"/>
      <c r="QF1167" s="68"/>
      <c r="QG1167" s="68"/>
      <c r="QH1167" s="68"/>
      <c r="QI1167" s="68"/>
      <c r="QJ1167" s="68"/>
      <c r="QK1167" s="68"/>
      <c r="QL1167" s="68"/>
      <c r="QM1167" s="68"/>
      <c r="QN1167" s="68"/>
      <c r="QO1167" s="68"/>
      <c r="QP1167" s="68"/>
      <c r="QQ1167" s="68"/>
      <c r="QR1167" s="68"/>
      <c r="QS1167" s="68"/>
      <c r="QT1167" s="68"/>
      <c r="QU1167" s="68"/>
      <c r="QV1167" s="68"/>
      <c r="QW1167" s="68"/>
      <c r="QX1167" s="68"/>
      <c r="QY1167" s="68"/>
      <c r="QZ1167" s="68"/>
      <c r="RA1167" s="68"/>
      <c r="RB1167" s="68"/>
      <c r="RC1167" s="68"/>
      <c r="RD1167" s="68"/>
      <c r="RE1167" s="68"/>
      <c r="RF1167" s="68"/>
      <c r="RG1167" s="68"/>
      <c r="RH1167" s="68"/>
      <c r="RI1167" s="68"/>
      <c r="RJ1167" s="68"/>
      <c r="RK1167" s="68"/>
      <c r="RL1167" s="68"/>
      <c r="RM1167" s="68"/>
      <c r="RN1167" s="68"/>
      <c r="RO1167" s="68"/>
      <c r="RP1167" s="68"/>
      <c r="RQ1167" s="68"/>
      <c r="RR1167" s="68"/>
      <c r="RS1167" s="68"/>
      <c r="RT1167" s="68"/>
      <c r="RU1167" s="68"/>
      <c r="RV1167" s="68"/>
      <c r="RW1167" s="68"/>
      <c r="RX1167" s="68"/>
      <c r="RY1167" s="68"/>
      <c r="RZ1167" s="68"/>
      <c r="SA1167" s="68"/>
      <c r="SB1167" s="68"/>
      <c r="SC1167" s="68"/>
      <c r="SD1167" s="68"/>
      <c r="SE1167" s="68"/>
      <c r="SF1167" s="68"/>
      <c r="SG1167" s="68"/>
      <c r="SH1167" s="68"/>
      <c r="SI1167" s="68"/>
      <c r="SJ1167" s="68"/>
      <c r="SK1167" s="68"/>
      <c r="SL1167" s="68"/>
      <c r="SM1167" s="68"/>
      <c r="SN1167" s="68"/>
      <c r="SO1167" s="68"/>
      <c r="SP1167" s="68"/>
      <c r="SQ1167" s="68"/>
      <c r="SR1167" s="68"/>
      <c r="SS1167" s="68"/>
      <c r="ST1167" s="68"/>
      <c r="SU1167" s="68"/>
      <c r="SV1167" s="68"/>
      <c r="SW1167" s="68"/>
      <c r="SX1167" s="68"/>
    </row>
    <row r="1168" spans="1:518" ht="16.5" customHeight="1" x14ac:dyDescent="0.2">
      <c r="A1168" s="20">
        <v>560</v>
      </c>
      <c r="B1168" s="20" t="s">
        <v>62</v>
      </c>
      <c r="C1168" s="20" t="s">
        <v>936</v>
      </c>
      <c r="D1168" s="20" t="s">
        <v>38</v>
      </c>
      <c r="E1168" s="20" t="s">
        <v>1343</v>
      </c>
      <c r="F1168" s="22" t="s">
        <v>955</v>
      </c>
      <c r="G1168" s="20" t="s">
        <v>37</v>
      </c>
      <c r="H1168" s="20" t="s">
        <v>26</v>
      </c>
      <c r="I1168" s="20" t="s">
        <v>81</v>
      </c>
      <c r="J1168" s="22" t="s">
        <v>936</v>
      </c>
      <c r="K1168" s="20"/>
      <c r="L1168" s="20"/>
      <c r="M1168" s="20"/>
      <c r="N1168" s="20"/>
      <c r="O1168" s="23"/>
      <c r="P1168" s="23">
        <v>12000000</v>
      </c>
      <c r="Q1168" s="24">
        <v>1</v>
      </c>
      <c r="R1168" s="25">
        <v>45658</v>
      </c>
      <c r="S1168" s="20" t="s">
        <v>83</v>
      </c>
      <c r="T1168" s="26">
        <f t="shared" si="20"/>
        <v>12000000</v>
      </c>
      <c r="U1168" s="27" t="s">
        <v>100</v>
      </c>
      <c r="V1168" s="27" t="s">
        <v>100</v>
      </c>
      <c r="W1168" s="68"/>
      <c r="X1168" s="68"/>
      <c r="Y1168" s="68"/>
      <c r="Z1168" s="68"/>
      <c r="AA1168" s="68"/>
      <c r="AB1168" s="68"/>
      <c r="AC1168" s="68"/>
      <c r="AD1168" s="68"/>
      <c r="AE1168" s="68"/>
      <c r="AF1168" s="68"/>
      <c r="AG1168" s="68"/>
      <c r="AH1168" s="68"/>
      <c r="AI1168" s="68"/>
      <c r="AJ1168" s="68"/>
      <c r="AK1168" s="68"/>
      <c r="AL1168" s="68"/>
      <c r="AM1168" s="68"/>
      <c r="AN1168" s="68"/>
      <c r="AO1168" s="68"/>
      <c r="AP1168" s="68"/>
      <c r="AQ1168" s="68"/>
      <c r="AR1168" s="68"/>
      <c r="AS1168" s="68"/>
      <c r="AT1168" s="68"/>
      <c r="AU1168" s="68"/>
      <c r="AV1168" s="68"/>
      <c r="AW1168" s="68"/>
      <c r="AX1168" s="68"/>
      <c r="AY1168" s="68"/>
      <c r="AZ1168" s="68"/>
      <c r="BA1168" s="68"/>
      <c r="BB1168" s="68"/>
      <c r="BC1168" s="68"/>
      <c r="BD1168" s="68"/>
      <c r="BE1168" s="68"/>
      <c r="BF1168" s="68"/>
      <c r="BG1168" s="68"/>
      <c r="BH1168" s="68"/>
      <c r="BI1168" s="68"/>
      <c r="BJ1168" s="68"/>
      <c r="BK1168" s="68"/>
      <c r="BL1168" s="68"/>
      <c r="BM1168" s="68"/>
      <c r="BN1168" s="68"/>
      <c r="BO1168" s="68"/>
      <c r="BP1168" s="68"/>
      <c r="BQ1168" s="68"/>
      <c r="BR1168" s="68"/>
      <c r="BS1168" s="68"/>
      <c r="BT1168" s="68"/>
      <c r="BU1168" s="68"/>
      <c r="BV1168" s="68"/>
      <c r="BW1168" s="68"/>
      <c r="BX1168" s="68"/>
      <c r="BY1168" s="68"/>
      <c r="BZ1168" s="68"/>
      <c r="CA1168" s="68"/>
      <c r="CB1168" s="68"/>
      <c r="CC1168" s="68"/>
      <c r="CD1168" s="68"/>
      <c r="CE1168" s="68"/>
      <c r="CF1168" s="68"/>
      <c r="CG1168" s="68"/>
      <c r="CH1168" s="68"/>
      <c r="CI1168" s="68"/>
      <c r="CJ1168" s="68"/>
      <c r="CK1168" s="68"/>
      <c r="CL1168" s="68"/>
      <c r="CM1168" s="68"/>
      <c r="CN1168" s="68"/>
      <c r="CO1168" s="68"/>
      <c r="CP1168" s="68"/>
      <c r="CQ1168" s="68"/>
      <c r="CR1168" s="68"/>
      <c r="CS1168" s="68"/>
      <c r="CT1168" s="68"/>
      <c r="CU1168" s="68"/>
      <c r="CV1168" s="68"/>
      <c r="CW1168" s="68"/>
      <c r="CX1168" s="68"/>
      <c r="CY1168" s="68"/>
      <c r="CZ1168" s="68"/>
      <c r="DA1168" s="68"/>
      <c r="DB1168" s="68"/>
      <c r="DC1168" s="68"/>
      <c r="DD1168" s="68"/>
      <c r="DE1168" s="68"/>
      <c r="DF1168" s="68"/>
      <c r="DG1168" s="68"/>
      <c r="DH1168" s="68"/>
      <c r="DI1168" s="68"/>
      <c r="DJ1168" s="68"/>
      <c r="DK1168" s="68"/>
      <c r="DL1168" s="68"/>
      <c r="DM1168" s="68"/>
      <c r="DN1168" s="68"/>
      <c r="DO1168" s="68"/>
      <c r="DP1168" s="68"/>
      <c r="DQ1168" s="68"/>
      <c r="DR1168" s="68"/>
      <c r="DS1168" s="68"/>
      <c r="DT1168" s="68"/>
      <c r="DU1168" s="68"/>
      <c r="DV1168" s="68"/>
      <c r="DW1168" s="68"/>
      <c r="DX1168" s="68"/>
      <c r="DY1168" s="68"/>
      <c r="DZ1168" s="68"/>
      <c r="EA1168" s="68"/>
      <c r="EB1168" s="68"/>
      <c r="EC1168" s="68"/>
      <c r="ED1168" s="68"/>
      <c r="EE1168" s="68"/>
      <c r="EF1168" s="68"/>
      <c r="EG1168" s="68"/>
      <c r="EH1168" s="68"/>
      <c r="EI1168" s="68"/>
      <c r="EJ1168" s="68"/>
      <c r="EK1168" s="68"/>
      <c r="EL1168" s="68"/>
      <c r="EM1168" s="68"/>
      <c r="EN1168" s="68"/>
      <c r="EO1168" s="68"/>
      <c r="EP1168" s="68"/>
      <c r="EQ1168" s="68"/>
      <c r="ER1168" s="68"/>
      <c r="ES1168" s="68"/>
      <c r="ET1168" s="68"/>
      <c r="EU1168" s="68"/>
      <c r="EV1168" s="68"/>
      <c r="EW1168" s="68"/>
      <c r="EX1168" s="68"/>
      <c r="EY1168" s="68"/>
      <c r="EZ1168" s="68"/>
      <c r="FA1168" s="68"/>
      <c r="FB1168" s="68"/>
      <c r="FC1168" s="68"/>
      <c r="FD1168" s="68"/>
      <c r="FE1168" s="68"/>
      <c r="FF1168" s="68"/>
      <c r="FG1168" s="68"/>
      <c r="FH1168" s="68"/>
      <c r="FI1168" s="68"/>
      <c r="FJ1168" s="68"/>
      <c r="FK1168" s="68"/>
      <c r="FL1168" s="68"/>
      <c r="FM1168" s="68"/>
      <c r="FN1168" s="68"/>
      <c r="FO1168" s="68"/>
      <c r="FP1168" s="68"/>
      <c r="FQ1168" s="68"/>
      <c r="FR1168" s="68"/>
      <c r="FS1168" s="68"/>
      <c r="FT1168" s="68"/>
      <c r="FU1168" s="68"/>
      <c r="FV1168" s="68"/>
      <c r="FW1168" s="68"/>
      <c r="FX1168" s="68"/>
      <c r="FY1168" s="68"/>
      <c r="FZ1168" s="68"/>
      <c r="GA1168" s="68"/>
      <c r="GB1168" s="68"/>
      <c r="GC1168" s="68"/>
      <c r="GD1168" s="68"/>
      <c r="GE1168" s="68"/>
      <c r="GF1168" s="68"/>
      <c r="GG1168" s="68"/>
      <c r="GH1168" s="68"/>
      <c r="GI1168" s="68"/>
      <c r="GJ1168" s="68"/>
      <c r="GK1168" s="68"/>
      <c r="GL1168" s="68"/>
      <c r="GM1168" s="68"/>
      <c r="GN1168" s="68"/>
      <c r="GO1168" s="68"/>
      <c r="GP1168" s="68"/>
      <c r="GQ1168" s="68"/>
      <c r="GR1168" s="68"/>
      <c r="GS1168" s="68"/>
      <c r="GT1168" s="68"/>
      <c r="GU1168" s="68"/>
      <c r="GV1168" s="68"/>
      <c r="GW1168" s="68"/>
      <c r="GX1168" s="68"/>
      <c r="GY1168" s="68"/>
      <c r="GZ1168" s="68"/>
      <c r="HA1168" s="68"/>
      <c r="HB1168" s="68"/>
      <c r="HC1168" s="68"/>
      <c r="HD1168" s="68"/>
      <c r="HE1168" s="68"/>
      <c r="HF1168" s="68"/>
      <c r="HG1168" s="68"/>
      <c r="HH1168" s="68"/>
      <c r="HI1168" s="68"/>
      <c r="HJ1168" s="68"/>
      <c r="HK1168" s="68"/>
      <c r="HL1168" s="68"/>
      <c r="HM1168" s="68"/>
      <c r="HN1168" s="68"/>
      <c r="HO1168" s="68"/>
      <c r="HP1168" s="68"/>
      <c r="HQ1168" s="68"/>
      <c r="HR1168" s="68"/>
      <c r="HS1168" s="68"/>
      <c r="HT1168" s="68"/>
      <c r="HU1168" s="68"/>
      <c r="HV1168" s="68"/>
      <c r="HW1168" s="68"/>
      <c r="HX1168" s="68"/>
      <c r="HY1168" s="68"/>
      <c r="HZ1168" s="68"/>
      <c r="IA1168" s="68"/>
      <c r="IB1168" s="68"/>
      <c r="IC1168" s="68"/>
      <c r="ID1168" s="68"/>
      <c r="IE1168" s="68"/>
      <c r="IF1168" s="68"/>
      <c r="IG1168" s="68"/>
      <c r="IH1168" s="68"/>
      <c r="II1168" s="68"/>
      <c r="IJ1168" s="68"/>
      <c r="IK1168" s="68"/>
      <c r="IL1168" s="68"/>
      <c r="IM1168" s="68"/>
      <c r="IN1168" s="68"/>
      <c r="IO1168" s="68"/>
      <c r="IP1168" s="68"/>
      <c r="IQ1168" s="68"/>
      <c r="IR1168" s="68"/>
      <c r="IS1168" s="68"/>
      <c r="IT1168" s="68"/>
      <c r="IU1168" s="68"/>
      <c r="IV1168" s="68"/>
      <c r="IW1168" s="68"/>
      <c r="IX1168" s="68"/>
      <c r="IY1168" s="68"/>
      <c r="IZ1168" s="68"/>
      <c r="JA1168" s="68"/>
      <c r="JB1168" s="68"/>
      <c r="JC1168" s="68"/>
      <c r="JD1168" s="68"/>
      <c r="JE1168" s="68"/>
      <c r="JF1168" s="68"/>
      <c r="JG1168" s="68"/>
      <c r="JH1168" s="68"/>
      <c r="JI1168" s="68"/>
      <c r="JJ1168" s="68"/>
      <c r="JK1168" s="68"/>
      <c r="JL1168" s="68"/>
      <c r="JM1168" s="68"/>
      <c r="JN1168" s="68"/>
      <c r="JO1168" s="68"/>
      <c r="JP1168" s="68"/>
      <c r="JQ1168" s="68"/>
      <c r="JR1168" s="68"/>
      <c r="JS1168" s="68"/>
      <c r="JT1168" s="68"/>
      <c r="JU1168" s="68"/>
      <c r="JV1168" s="68"/>
      <c r="JW1168" s="68"/>
      <c r="JX1168" s="68"/>
      <c r="JY1168" s="68"/>
      <c r="JZ1168" s="68"/>
      <c r="KA1168" s="68"/>
      <c r="KB1168" s="68"/>
      <c r="KC1168" s="68"/>
      <c r="KD1168" s="68"/>
      <c r="KE1168" s="68"/>
      <c r="KF1168" s="68"/>
      <c r="KG1168" s="68"/>
      <c r="KH1168" s="68"/>
      <c r="KI1168" s="68"/>
      <c r="KJ1168" s="68"/>
      <c r="KK1168" s="68"/>
      <c r="KL1168" s="68"/>
      <c r="KM1168" s="68"/>
      <c r="KN1168" s="68"/>
      <c r="KO1168" s="68"/>
      <c r="KP1168" s="68"/>
      <c r="KQ1168" s="68"/>
      <c r="KR1168" s="68"/>
      <c r="KS1168" s="68"/>
      <c r="KT1168" s="68"/>
      <c r="KU1168" s="68"/>
      <c r="KV1168" s="68"/>
      <c r="KW1168" s="68"/>
      <c r="KX1168" s="68"/>
      <c r="KY1168" s="68"/>
      <c r="KZ1168" s="68"/>
      <c r="LA1168" s="68"/>
      <c r="LB1168" s="68"/>
      <c r="LC1168" s="68"/>
      <c r="LD1168" s="68"/>
      <c r="LE1168" s="68"/>
      <c r="LF1168" s="68"/>
      <c r="LG1168" s="68"/>
      <c r="LH1168" s="68"/>
      <c r="LI1168" s="68"/>
      <c r="LJ1168" s="68"/>
      <c r="LK1168" s="68"/>
      <c r="LL1168" s="68"/>
      <c r="LM1168" s="68"/>
      <c r="LN1168" s="68"/>
      <c r="LO1168" s="68"/>
      <c r="LP1168" s="68"/>
      <c r="LQ1168" s="68"/>
      <c r="LR1168" s="68"/>
      <c r="LS1168" s="68"/>
      <c r="LT1168" s="68"/>
      <c r="LU1168" s="68"/>
      <c r="LV1168" s="68"/>
      <c r="LW1168" s="68"/>
      <c r="LX1168" s="68"/>
      <c r="LY1168" s="68"/>
      <c r="LZ1168" s="68"/>
      <c r="MA1168" s="68"/>
      <c r="MB1168" s="68"/>
      <c r="MC1168" s="68"/>
      <c r="MD1168" s="68"/>
      <c r="ME1168" s="68"/>
      <c r="MF1168" s="68"/>
      <c r="MG1168" s="68"/>
      <c r="MH1168" s="68"/>
      <c r="MI1168" s="68"/>
      <c r="MJ1168" s="68"/>
      <c r="MK1168" s="68"/>
      <c r="ML1168" s="68"/>
      <c r="MM1168" s="68"/>
      <c r="MN1168" s="68"/>
      <c r="MO1168" s="68"/>
      <c r="MP1168" s="68"/>
      <c r="MQ1168" s="68"/>
      <c r="MR1168" s="68"/>
      <c r="MS1168" s="68"/>
      <c r="MT1168" s="68"/>
      <c r="MU1168" s="68"/>
      <c r="MV1168" s="68"/>
      <c r="MW1168" s="68"/>
      <c r="MX1168" s="68"/>
      <c r="MY1168" s="68"/>
      <c r="MZ1168" s="68"/>
      <c r="NA1168" s="68"/>
      <c r="NB1168" s="68"/>
      <c r="NC1168" s="68"/>
      <c r="ND1168" s="68"/>
      <c r="NE1168" s="68"/>
      <c r="NF1168" s="68"/>
      <c r="NG1168" s="68"/>
      <c r="NH1168" s="68"/>
      <c r="NI1168" s="68"/>
      <c r="NJ1168" s="68"/>
      <c r="NK1168" s="68"/>
      <c r="NL1168" s="68"/>
      <c r="NM1168" s="68"/>
      <c r="NN1168" s="68"/>
      <c r="NO1168" s="68"/>
      <c r="NP1168" s="68"/>
      <c r="NQ1168" s="68"/>
      <c r="NR1168" s="68"/>
      <c r="NS1168" s="68"/>
      <c r="NT1168" s="68"/>
      <c r="NU1168" s="68"/>
      <c r="NV1168" s="68"/>
      <c r="NW1168" s="68"/>
      <c r="NX1168" s="68"/>
      <c r="NY1168" s="68"/>
      <c r="NZ1168" s="68"/>
      <c r="OA1168" s="68"/>
      <c r="OB1168" s="68"/>
      <c r="OC1168" s="68"/>
      <c r="OD1168" s="68"/>
      <c r="OE1168" s="68"/>
      <c r="OF1168" s="68"/>
      <c r="OG1168" s="68"/>
      <c r="OH1168" s="68"/>
      <c r="OI1168" s="68"/>
      <c r="OJ1168" s="68"/>
      <c r="OK1168" s="68"/>
      <c r="OL1168" s="68"/>
      <c r="OM1168" s="68"/>
      <c r="ON1168" s="68"/>
      <c r="OO1168" s="68"/>
      <c r="OP1168" s="68"/>
      <c r="OQ1168" s="68"/>
      <c r="OR1168" s="68"/>
      <c r="OS1168" s="68"/>
      <c r="OT1168" s="68"/>
      <c r="OU1168" s="68"/>
      <c r="OV1168" s="68"/>
      <c r="OW1168" s="68"/>
      <c r="OX1168" s="68"/>
      <c r="OY1168" s="68"/>
      <c r="OZ1168" s="68"/>
      <c r="PA1168" s="68"/>
      <c r="PB1168" s="68"/>
      <c r="PC1168" s="68"/>
      <c r="PD1168" s="68"/>
      <c r="PE1168" s="68"/>
      <c r="PF1168" s="68"/>
      <c r="PG1168" s="68"/>
      <c r="PH1168" s="68"/>
      <c r="PI1168" s="68"/>
      <c r="PJ1168" s="68"/>
      <c r="PK1168" s="68"/>
      <c r="PL1168" s="68"/>
      <c r="PM1168" s="68"/>
      <c r="PN1168" s="68"/>
      <c r="PO1168" s="68"/>
      <c r="PP1168" s="68"/>
      <c r="PQ1168" s="68"/>
      <c r="PR1168" s="68"/>
      <c r="PS1168" s="68"/>
      <c r="PT1168" s="68"/>
      <c r="PU1168" s="68"/>
      <c r="PV1168" s="68"/>
      <c r="PW1168" s="68"/>
      <c r="PX1168" s="68"/>
      <c r="PY1168" s="68"/>
      <c r="PZ1168" s="68"/>
      <c r="QA1168" s="68"/>
      <c r="QB1168" s="68"/>
      <c r="QC1168" s="68"/>
      <c r="QD1168" s="68"/>
      <c r="QE1168" s="68"/>
      <c r="QF1168" s="68"/>
      <c r="QG1168" s="68"/>
      <c r="QH1168" s="68"/>
      <c r="QI1168" s="68"/>
      <c r="QJ1168" s="68"/>
      <c r="QK1168" s="68"/>
      <c r="QL1168" s="68"/>
      <c r="QM1168" s="68"/>
      <c r="QN1168" s="68"/>
      <c r="QO1168" s="68"/>
      <c r="QP1168" s="68"/>
      <c r="QQ1168" s="68"/>
      <c r="QR1168" s="68"/>
      <c r="QS1168" s="68"/>
      <c r="QT1168" s="68"/>
      <c r="QU1168" s="68"/>
      <c r="QV1168" s="68"/>
      <c r="QW1168" s="68"/>
      <c r="QX1168" s="68"/>
      <c r="QY1168" s="68"/>
      <c r="QZ1168" s="68"/>
      <c r="RA1168" s="68"/>
      <c r="RB1168" s="68"/>
      <c r="RC1168" s="68"/>
      <c r="RD1168" s="68"/>
      <c r="RE1168" s="68"/>
      <c r="RF1168" s="68"/>
      <c r="RG1168" s="68"/>
      <c r="RH1168" s="68"/>
      <c r="RI1168" s="68"/>
      <c r="RJ1168" s="68"/>
      <c r="RK1168" s="68"/>
      <c r="RL1168" s="68"/>
      <c r="RM1168" s="68"/>
      <c r="RN1168" s="68"/>
      <c r="RO1168" s="68"/>
      <c r="RP1168" s="68"/>
      <c r="RQ1168" s="68"/>
      <c r="RR1168" s="68"/>
      <c r="RS1168" s="68"/>
      <c r="RT1168" s="68"/>
      <c r="RU1168" s="68"/>
      <c r="RV1168" s="68"/>
      <c r="RW1168" s="68"/>
      <c r="RX1168" s="68"/>
      <c r="RY1168" s="68"/>
      <c r="RZ1168" s="68"/>
      <c r="SA1168" s="68"/>
      <c r="SB1168" s="68"/>
      <c r="SC1168" s="68"/>
      <c r="SD1168" s="68"/>
      <c r="SE1168" s="68"/>
      <c r="SF1168" s="68"/>
      <c r="SG1168" s="68"/>
      <c r="SH1168" s="68"/>
      <c r="SI1168" s="68"/>
      <c r="SJ1168" s="68"/>
      <c r="SK1168" s="68"/>
      <c r="SL1168" s="68"/>
      <c r="SM1168" s="68"/>
      <c r="SN1168" s="68"/>
      <c r="SO1168" s="68"/>
      <c r="SP1168" s="68"/>
      <c r="SQ1168" s="68"/>
      <c r="SR1168" s="68"/>
      <c r="SS1168" s="68"/>
      <c r="ST1168" s="68"/>
      <c r="SU1168" s="68"/>
      <c r="SV1168" s="68"/>
      <c r="SW1168" s="68"/>
      <c r="SX1168" s="68"/>
    </row>
    <row r="1169" spans="1:518" ht="16.5" customHeight="1" x14ac:dyDescent="0.2">
      <c r="A1169" s="20">
        <v>561</v>
      </c>
      <c r="B1169" s="20" t="s">
        <v>62</v>
      </c>
      <c r="C1169" s="20" t="s">
        <v>936</v>
      </c>
      <c r="D1169" s="20" t="s">
        <v>38</v>
      </c>
      <c r="E1169" s="20" t="s">
        <v>1343</v>
      </c>
      <c r="F1169" s="22" t="s">
        <v>955</v>
      </c>
      <c r="G1169" s="20" t="s">
        <v>37</v>
      </c>
      <c r="H1169" s="20" t="s">
        <v>26</v>
      </c>
      <c r="I1169" s="20" t="s">
        <v>81</v>
      </c>
      <c r="J1169" s="22" t="s">
        <v>936</v>
      </c>
      <c r="K1169" s="20"/>
      <c r="L1169" s="20"/>
      <c r="M1169" s="20"/>
      <c r="N1169" s="20"/>
      <c r="O1169" s="23"/>
      <c r="P1169" s="23">
        <v>12000000</v>
      </c>
      <c r="Q1169" s="24">
        <v>1</v>
      </c>
      <c r="R1169" s="25">
        <v>45689</v>
      </c>
      <c r="S1169" s="20" t="s">
        <v>83</v>
      </c>
      <c r="T1169" s="26">
        <f t="shared" si="20"/>
        <v>12000000</v>
      </c>
      <c r="U1169" s="27" t="s">
        <v>100</v>
      </c>
      <c r="V1169" s="27" t="s">
        <v>100</v>
      </c>
      <c r="W1169" s="68"/>
      <c r="X1169" s="68"/>
      <c r="Y1169" s="68"/>
      <c r="Z1169" s="68"/>
      <c r="AA1169" s="68"/>
      <c r="AB1169" s="68"/>
      <c r="AC1169" s="68"/>
      <c r="AD1169" s="68"/>
      <c r="AE1169" s="68"/>
      <c r="AF1169" s="68"/>
      <c r="AG1169" s="68"/>
      <c r="AH1169" s="68"/>
      <c r="AI1169" s="68"/>
      <c r="AJ1169" s="68"/>
      <c r="AK1169" s="68"/>
      <c r="AL1169" s="68"/>
      <c r="AM1169" s="68"/>
      <c r="AN1169" s="68"/>
      <c r="AO1169" s="68"/>
      <c r="AP1169" s="68"/>
      <c r="AQ1169" s="68"/>
      <c r="AR1169" s="68"/>
      <c r="AS1169" s="68"/>
      <c r="AT1169" s="68"/>
      <c r="AU1169" s="68"/>
      <c r="AV1169" s="68"/>
      <c r="AW1169" s="68"/>
      <c r="AX1169" s="68"/>
      <c r="AY1169" s="68"/>
      <c r="AZ1169" s="68"/>
      <c r="BA1169" s="68"/>
      <c r="BB1169" s="68"/>
      <c r="BC1169" s="68"/>
      <c r="BD1169" s="68"/>
      <c r="BE1169" s="68"/>
      <c r="BF1169" s="68"/>
      <c r="BG1169" s="68"/>
      <c r="BH1169" s="68"/>
      <c r="BI1169" s="68"/>
      <c r="BJ1169" s="68"/>
      <c r="BK1169" s="68"/>
      <c r="BL1169" s="68"/>
      <c r="BM1169" s="68"/>
      <c r="BN1169" s="68"/>
      <c r="BO1169" s="68"/>
      <c r="BP1169" s="68"/>
      <c r="BQ1169" s="68"/>
      <c r="BR1169" s="68"/>
      <c r="BS1169" s="68"/>
      <c r="BT1169" s="68"/>
      <c r="BU1169" s="68"/>
      <c r="BV1169" s="68"/>
      <c r="BW1169" s="68"/>
      <c r="BX1169" s="68"/>
      <c r="BY1169" s="68"/>
      <c r="BZ1169" s="68"/>
      <c r="CA1169" s="68"/>
      <c r="CB1169" s="68"/>
      <c r="CC1169" s="68"/>
      <c r="CD1169" s="68"/>
      <c r="CE1169" s="68"/>
      <c r="CF1169" s="68"/>
      <c r="CG1169" s="68"/>
      <c r="CH1169" s="68"/>
      <c r="CI1169" s="68"/>
      <c r="CJ1169" s="68"/>
      <c r="CK1169" s="68"/>
      <c r="CL1169" s="68"/>
      <c r="CM1169" s="68"/>
      <c r="CN1169" s="68"/>
      <c r="CO1169" s="68"/>
      <c r="CP1169" s="68"/>
      <c r="CQ1169" s="68"/>
      <c r="CR1169" s="68"/>
      <c r="CS1169" s="68"/>
      <c r="CT1169" s="68"/>
      <c r="CU1169" s="68"/>
      <c r="CV1169" s="68"/>
      <c r="CW1169" s="68"/>
      <c r="CX1169" s="68"/>
      <c r="CY1169" s="68"/>
      <c r="CZ1169" s="68"/>
      <c r="DA1169" s="68"/>
      <c r="DB1169" s="68"/>
      <c r="DC1169" s="68"/>
      <c r="DD1169" s="68"/>
      <c r="DE1169" s="68"/>
      <c r="DF1169" s="68"/>
      <c r="DG1169" s="68"/>
      <c r="DH1169" s="68"/>
      <c r="DI1169" s="68"/>
      <c r="DJ1169" s="68"/>
      <c r="DK1169" s="68"/>
      <c r="DL1169" s="68"/>
      <c r="DM1169" s="68"/>
      <c r="DN1169" s="68"/>
      <c r="DO1169" s="68"/>
      <c r="DP1169" s="68"/>
      <c r="DQ1169" s="68"/>
      <c r="DR1169" s="68"/>
      <c r="DS1169" s="68"/>
      <c r="DT1169" s="68"/>
      <c r="DU1169" s="68"/>
      <c r="DV1169" s="68"/>
      <c r="DW1169" s="68"/>
      <c r="DX1169" s="68"/>
      <c r="DY1169" s="68"/>
      <c r="DZ1169" s="68"/>
      <c r="EA1169" s="68"/>
      <c r="EB1169" s="68"/>
      <c r="EC1169" s="68"/>
      <c r="ED1169" s="68"/>
      <c r="EE1169" s="68"/>
      <c r="EF1169" s="68"/>
      <c r="EG1169" s="68"/>
      <c r="EH1169" s="68"/>
      <c r="EI1169" s="68"/>
      <c r="EJ1169" s="68"/>
      <c r="EK1169" s="68"/>
      <c r="EL1169" s="68"/>
      <c r="EM1169" s="68"/>
      <c r="EN1169" s="68"/>
      <c r="EO1169" s="68"/>
      <c r="EP1169" s="68"/>
      <c r="EQ1169" s="68"/>
      <c r="ER1169" s="68"/>
      <c r="ES1169" s="68"/>
      <c r="ET1169" s="68"/>
      <c r="EU1169" s="68"/>
      <c r="EV1169" s="68"/>
      <c r="EW1169" s="68"/>
      <c r="EX1169" s="68"/>
      <c r="EY1169" s="68"/>
      <c r="EZ1169" s="68"/>
      <c r="FA1169" s="68"/>
      <c r="FB1169" s="68"/>
      <c r="FC1169" s="68"/>
      <c r="FD1169" s="68"/>
      <c r="FE1169" s="68"/>
      <c r="FF1169" s="68"/>
      <c r="FG1169" s="68"/>
      <c r="FH1169" s="68"/>
      <c r="FI1169" s="68"/>
      <c r="FJ1169" s="68"/>
      <c r="FK1169" s="68"/>
      <c r="FL1169" s="68"/>
      <c r="FM1169" s="68"/>
      <c r="FN1169" s="68"/>
      <c r="FO1169" s="68"/>
      <c r="FP1169" s="68"/>
      <c r="FQ1169" s="68"/>
      <c r="FR1169" s="68"/>
      <c r="FS1169" s="68"/>
      <c r="FT1169" s="68"/>
      <c r="FU1169" s="68"/>
      <c r="FV1169" s="68"/>
      <c r="FW1169" s="68"/>
      <c r="FX1169" s="68"/>
      <c r="FY1169" s="68"/>
      <c r="FZ1169" s="68"/>
      <c r="GA1169" s="68"/>
      <c r="GB1169" s="68"/>
      <c r="GC1169" s="68"/>
      <c r="GD1169" s="68"/>
      <c r="GE1169" s="68"/>
      <c r="GF1169" s="68"/>
      <c r="GG1169" s="68"/>
      <c r="GH1169" s="68"/>
      <c r="GI1169" s="68"/>
      <c r="GJ1169" s="68"/>
      <c r="GK1169" s="68"/>
      <c r="GL1169" s="68"/>
      <c r="GM1169" s="68"/>
      <c r="GN1169" s="68"/>
      <c r="GO1169" s="68"/>
      <c r="GP1169" s="68"/>
      <c r="GQ1169" s="68"/>
      <c r="GR1169" s="68"/>
      <c r="GS1169" s="68"/>
      <c r="GT1169" s="68"/>
      <c r="GU1169" s="68"/>
      <c r="GV1169" s="68"/>
      <c r="GW1169" s="68"/>
      <c r="GX1169" s="68"/>
      <c r="GY1169" s="68"/>
      <c r="GZ1169" s="68"/>
      <c r="HA1169" s="68"/>
      <c r="HB1169" s="68"/>
      <c r="HC1169" s="68"/>
      <c r="HD1169" s="68"/>
      <c r="HE1169" s="68"/>
      <c r="HF1169" s="68"/>
      <c r="HG1169" s="68"/>
      <c r="HH1169" s="68"/>
      <c r="HI1169" s="68"/>
      <c r="HJ1169" s="68"/>
      <c r="HK1169" s="68"/>
      <c r="HL1169" s="68"/>
      <c r="HM1169" s="68"/>
      <c r="HN1169" s="68"/>
      <c r="HO1169" s="68"/>
      <c r="HP1169" s="68"/>
      <c r="HQ1169" s="68"/>
      <c r="HR1169" s="68"/>
      <c r="HS1169" s="68"/>
      <c r="HT1169" s="68"/>
      <c r="HU1169" s="68"/>
      <c r="HV1169" s="68"/>
      <c r="HW1169" s="68"/>
      <c r="HX1169" s="68"/>
      <c r="HY1169" s="68"/>
      <c r="HZ1169" s="68"/>
      <c r="IA1169" s="68"/>
      <c r="IB1169" s="68"/>
      <c r="IC1169" s="68"/>
      <c r="ID1169" s="68"/>
      <c r="IE1169" s="68"/>
      <c r="IF1169" s="68"/>
      <c r="IG1169" s="68"/>
      <c r="IH1169" s="68"/>
      <c r="II1169" s="68"/>
      <c r="IJ1169" s="68"/>
      <c r="IK1169" s="68"/>
      <c r="IL1169" s="68"/>
      <c r="IM1169" s="68"/>
      <c r="IN1169" s="68"/>
      <c r="IO1169" s="68"/>
      <c r="IP1169" s="68"/>
      <c r="IQ1169" s="68"/>
      <c r="IR1169" s="68"/>
      <c r="IS1169" s="68"/>
      <c r="IT1169" s="68"/>
      <c r="IU1169" s="68"/>
      <c r="IV1169" s="68"/>
      <c r="IW1169" s="68"/>
      <c r="IX1169" s="68"/>
      <c r="IY1169" s="68"/>
      <c r="IZ1169" s="68"/>
      <c r="JA1169" s="68"/>
      <c r="JB1169" s="68"/>
      <c r="JC1169" s="68"/>
      <c r="JD1169" s="68"/>
      <c r="JE1169" s="68"/>
      <c r="JF1169" s="68"/>
      <c r="JG1169" s="68"/>
      <c r="JH1169" s="68"/>
      <c r="JI1169" s="68"/>
      <c r="JJ1169" s="68"/>
      <c r="JK1169" s="68"/>
      <c r="JL1169" s="68"/>
      <c r="JM1169" s="68"/>
      <c r="JN1169" s="68"/>
      <c r="JO1169" s="68"/>
      <c r="JP1169" s="68"/>
      <c r="JQ1169" s="68"/>
      <c r="JR1169" s="68"/>
      <c r="JS1169" s="68"/>
      <c r="JT1169" s="68"/>
      <c r="JU1169" s="68"/>
      <c r="JV1169" s="68"/>
      <c r="JW1169" s="68"/>
      <c r="JX1169" s="68"/>
      <c r="JY1169" s="68"/>
      <c r="JZ1169" s="68"/>
      <c r="KA1169" s="68"/>
      <c r="KB1169" s="68"/>
      <c r="KC1169" s="68"/>
      <c r="KD1169" s="68"/>
      <c r="KE1169" s="68"/>
      <c r="KF1169" s="68"/>
      <c r="KG1169" s="68"/>
      <c r="KH1169" s="68"/>
      <c r="KI1169" s="68"/>
      <c r="KJ1169" s="68"/>
      <c r="KK1169" s="68"/>
      <c r="KL1169" s="68"/>
      <c r="KM1169" s="68"/>
      <c r="KN1169" s="68"/>
      <c r="KO1169" s="68"/>
      <c r="KP1169" s="68"/>
      <c r="KQ1169" s="68"/>
      <c r="KR1169" s="68"/>
      <c r="KS1169" s="68"/>
      <c r="KT1169" s="68"/>
      <c r="KU1169" s="68"/>
      <c r="KV1169" s="68"/>
      <c r="KW1169" s="68"/>
      <c r="KX1169" s="68"/>
      <c r="KY1169" s="68"/>
      <c r="KZ1169" s="68"/>
      <c r="LA1169" s="68"/>
      <c r="LB1169" s="68"/>
      <c r="LC1169" s="68"/>
      <c r="LD1169" s="68"/>
      <c r="LE1169" s="68"/>
      <c r="LF1169" s="68"/>
      <c r="LG1169" s="68"/>
      <c r="LH1169" s="68"/>
      <c r="LI1169" s="68"/>
      <c r="LJ1169" s="68"/>
      <c r="LK1169" s="68"/>
      <c r="LL1169" s="68"/>
      <c r="LM1169" s="68"/>
      <c r="LN1169" s="68"/>
      <c r="LO1169" s="68"/>
      <c r="LP1169" s="68"/>
      <c r="LQ1169" s="68"/>
      <c r="LR1169" s="68"/>
      <c r="LS1169" s="68"/>
      <c r="LT1169" s="68"/>
      <c r="LU1169" s="68"/>
      <c r="LV1169" s="68"/>
      <c r="LW1169" s="68"/>
      <c r="LX1169" s="68"/>
      <c r="LY1169" s="68"/>
      <c r="LZ1169" s="68"/>
      <c r="MA1169" s="68"/>
      <c r="MB1169" s="68"/>
      <c r="MC1169" s="68"/>
      <c r="MD1169" s="68"/>
      <c r="ME1169" s="68"/>
      <c r="MF1169" s="68"/>
      <c r="MG1169" s="68"/>
      <c r="MH1169" s="68"/>
      <c r="MI1169" s="68"/>
      <c r="MJ1169" s="68"/>
      <c r="MK1169" s="68"/>
      <c r="ML1169" s="68"/>
      <c r="MM1169" s="68"/>
      <c r="MN1169" s="68"/>
      <c r="MO1169" s="68"/>
      <c r="MP1169" s="68"/>
      <c r="MQ1169" s="68"/>
      <c r="MR1169" s="68"/>
      <c r="MS1169" s="68"/>
      <c r="MT1169" s="68"/>
      <c r="MU1169" s="68"/>
      <c r="MV1169" s="68"/>
      <c r="MW1169" s="68"/>
      <c r="MX1169" s="68"/>
      <c r="MY1169" s="68"/>
      <c r="MZ1169" s="68"/>
      <c r="NA1169" s="68"/>
      <c r="NB1169" s="68"/>
      <c r="NC1169" s="68"/>
      <c r="ND1169" s="68"/>
      <c r="NE1169" s="68"/>
      <c r="NF1169" s="68"/>
      <c r="NG1169" s="68"/>
      <c r="NH1169" s="68"/>
      <c r="NI1169" s="68"/>
      <c r="NJ1169" s="68"/>
      <c r="NK1169" s="68"/>
      <c r="NL1169" s="68"/>
      <c r="NM1169" s="68"/>
      <c r="NN1169" s="68"/>
      <c r="NO1169" s="68"/>
      <c r="NP1169" s="68"/>
      <c r="NQ1169" s="68"/>
      <c r="NR1169" s="68"/>
      <c r="NS1169" s="68"/>
      <c r="NT1169" s="68"/>
      <c r="NU1169" s="68"/>
      <c r="NV1169" s="68"/>
      <c r="NW1169" s="68"/>
      <c r="NX1169" s="68"/>
      <c r="NY1169" s="68"/>
      <c r="NZ1169" s="68"/>
      <c r="OA1169" s="68"/>
      <c r="OB1169" s="68"/>
      <c r="OC1169" s="68"/>
      <c r="OD1169" s="68"/>
      <c r="OE1169" s="68"/>
      <c r="OF1169" s="68"/>
      <c r="OG1169" s="68"/>
      <c r="OH1169" s="68"/>
      <c r="OI1169" s="68"/>
      <c r="OJ1169" s="68"/>
      <c r="OK1169" s="68"/>
      <c r="OL1169" s="68"/>
      <c r="OM1169" s="68"/>
      <c r="ON1169" s="68"/>
      <c r="OO1169" s="68"/>
      <c r="OP1169" s="68"/>
      <c r="OQ1169" s="68"/>
      <c r="OR1169" s="68"/>
      <c r="OS1169" s="68"/>
      <c r="OT1169" s="68"/>
      <c r="OU1169" s="68"/>
      <c r="OV1169" s="68"/>
      <c r="OW1169" s="68"/>
      <c r="OX1169" s="68"/>
      <c r="OY1169" s="68"/>
      <c r="OZ1169" s="68"/>
      <c r="PA1169" s="68"/>
      <c r="PB1169" s="68"/>
      <c r="PC1169" s="68"/>
      <c r="PD1169" s="68"/>
      <c r="PE1169" s="68"/>
      <c r="PF1169" s="68"/>
      <c r="PG1169" s="68"/>
      <c r="PH1169" s="68"/>
      <c r="PI1169" s="68"/>
      <c r="PJ1169" s="68"/>
      <c r="PK1169" s="68"/>
      <c r="PL1169" s="68"/>
      <c r="PM1169" s="68"/>
      <c r="PN1169" s="68"/>
      <c r="PO1169" s="68"/>
      <c r="PP1169" s="68"/>
      <c r="PQ1169" s="68"/>
      <c r="PR1169" s="68"/>
      <c r="PS1169" s="68"/>
      <c r="PT1169" s="68"/>
      <c r="PU1169" s="68"/>
      <c r="PV1169" s="68"/>
      <c r="PW1169" s="68"/>
      <c r="PX1169" s="68"/>
      <c r="PY1169" s="68"/>
      <c r="PZ1169" s="68"/>
      <c r="QA1169" s="68"/>
      <c r="QB1169" s="68"/>
      <c r="QC1169" s="68"/>
      <c r="QD1169" s="68"/>
      <c r="QE1169" s="68"/>
      <c r="QF1169" s="68"/>
      <c r="QG1169" s="68"/>
      <c r="QH1169" s="68"/>
      <c r="QI1169" s="68"/>
      <c r="QJ1169" s="68"/>
      <c r="QK1169" s="68"/>
      <c r="QL1169" s="68"/>
      <c r="QM1169" s="68"/>
      <c r="QN1169" s="68"/>
      <c r="QO1169" s="68"/>
      <c r="QP1169" s="68"/>
      <c r="QQ1169" s="68"/>
      <c r="QR1169" s="68"/>
      <c r="QS1169" s="68"/>
      <c r="QT1169" s="68"/>
      <c r="QU1169" s="68"/>
      <c r="QV1169" s="68"/>
      <c r="QW1169" s="68"/>
      <c r="QX1169" s="68"/>
      <c r="QY1169" s="68"/>
      <c r="QZ1169" s="68"/>
      <c r="RA1169" s="68"/>
      <c r="RB1169" s="68"/>
      <c r="RC1169" s="68"/>
      <c r="RD1169" s="68"/>
      <c r="RE1169" s="68"/>
      <c r="RF1169" s="68"/>
      <c r="RG1169" s="68"/>
      <c r="RH1169" s="68"/>
      <c r="RI1169" s="68"/>
      <c r="RJ1169" s="68"/>
      <c r="RK1169" s="68"/>
      <c r="RL1169" s="68"/>
      <c r="RM1169" s="68"/>
      <c r="RN1169" s="68"/>
      <c r="RO1169" s="68"/>
      <c r="RP1169" s="68"/>
      <c r="RQ1169" s="68"/>
      <c r="RR1169" s="68"/>
      <c r="RS1169" s="68"/>
      <c r="RT1169" s="68"/>
      <c r="RU1169" s="68"/>
      <c r="RV1169" s="68"/>
      <c r="RW1169" s="68"/>
      <c r="RX1169" s="68"/>
      <c r="RY1169" s="68"/>
      <c r="RZ1169" s="68"/>
      <c r="SA1169" s="68"/>
      <c r="SB1169" s="68"/>
      <c r="SC1169" s="68"/>
      <c r="SD1169" s="68"/>
      <c r="SE1169" s="68"/>
      <c r="SF1169" s="68"/>
      <c r="SG1169" s="68"/>
      <c r="SH1169" s="68"/>
      <c r="SI1169" s="68"/>
      <c r="SJ1169" s="68"/>
      <c r="SK1169" s="68"/>
      <c r="SL1169" s="68"/>
      <c r="SM1169" s="68"/>
      <c r="SN1169" s="68"/>
      <c r="SO1169" s="68"/>
      <c r="SP1169" s="68"/>
      <c r="SQ1169" s="68"/>
      <c r="SR1169" s="68"/>
      <c r="SS1169" s="68"/>
      <c r="ST1169" s="68"/>
      <c r="SU1169" s="68"/>
      <c r="SV1169" s="68"/>
      <c r="SW1169" s="68"/>
      <c r="SX1169" s="68"/>
    </row>
    <row r="1170" spans="1:518" ht="16.5" customHeight="1" x14ac:dyDescent="0.2">
      <c r="A1170" s="20">
        <v>562</v>
      </c>
      <c r="B1170" s="20" t="s">
        <v>62</v>
      </c>
      <c r="C1170" s="20" t="s">
        <v>936</v>
      </c>
      <c r="D1170" s="20" t="s">
        <v>38</v>
      </c>
      <c r="E1170" s="20" t="s">
        <v>1343</v>
      </c>
      <c r="F1170" s="22" t="s">
        <v>955</v>
      </c>
      <c r="G1170" s="20" t="s">
        <v>37</v>
      </c>
      <c r="H1170" s="20" t="s">
        <v>26</v>
      </c>
      <c r="I1170" s="20" t="s">
        <v>81</v>
      </c>
      <c r="J1170" s="22" t="s">
        <v>936</v>
      </c>
      <c r="K1170" s="20"/>
      <c r="L1170" s="20"/>
      <c r="M1170" s="20"/>
      <c r="N1170" s="20"/>
      <c r="O1170" s="23"/>
      <c r="P1170" s="23">
        <v>12000000</v>
      </c>
      <c r="Q1170" s="24">
        <v>1</v>
      </c>
      <c r="R1170" s="25">
        <v>45717</v>
      </c>
      <c r="S1170" s="20" t="s">
        <v>83</v>
      </c>
      <c r="T1170" s="26">
        <f t="shared" si="20"/>
        <v>12000000</v>
      </c>
      <c r="U1170" s="27" t="s">
        <v>100</v>
      </c>
      <c r="V1170" s="27" t="s">
        <v>100</v>
      </c>
      <c r="W1170" s="68"/>
      <c r="X1170" s="68"/>
      <c r="Y1170" s="68"/>
      <c r="Z1170" s="68"/>
      <c r="AA1170" s="68"/>
      <c r="AB1170" s="68"/>
      <c r="AC1170" s="68"/>
      <c r="AD1170" s="68"/>
      <c r="AE1170" s="68"/>
      <c r="AF1170" s="68"/>
      <c r="AG1170" s="68"/>
      <c r="AH1170" s="68"/>
      <c r="AI1170" s="68"/>
      <c r="AJ1170" s="68"/>
      <c r="AK1170" s="68"/>
      <c r="AL1170" s="68"/>
      <c r="AM1170" s="68"/>
      <c r="AN1170" s="68"/>
      <c r="AO1170" s="68"/>
      <c r="AP1170" s="68"/>
      <c r="AQ1170" s="68"/>
      <c r="AR1170" s="68"/>
      <c r="AS1170" s="68"/>
      <c r="AT1170" s="68"/>
      <c r="AU1170" s="68"/>
      <c r="AV1170" s="68"/>
      <c r="AW1170" s="68"/>
      <c r="AX1170" s="68"/>
      <c r="AY1170" s="68"/>
      <c r="AZ1170" s="68"/>
      <c r="BA1170" s="68"/>
      <c r="BB1170" s="68"/>
      <c r="BC1170" s="68"/>
      <c r="BD1170" s="68"/>
      <c r="BE1170" s="68"/>
      <c r="BF1170" s="68"/>
      <c r="BG1170" s="68"/>
      <c r="BH1170" s="68"/>
      <c r="BI1170" s="68"/>
      <c r="BJ1170" s="68"/>
      <c r="BK1170" s="68"/>
      <c r="BL1170" s="68"/>
      <c r="BM1170" s="68"/>
      <c r="BN1170" s="68"/>
      <c r="BO1170" s="68"/>
      <c r="BP1170" s="68"/>
      <c r="BQ1170" s="68"/>
      <c r="BR1170" s="68"/>
      <c r="BS1170" s="68"/>
      <c r="BT1170" s="68"/>
      <c r="BU1170" s="68"/>
      <c r="BV1170" s="68"/>
      <c r="BW1170" s="68"/>
      <c r="BX1170" s="68"/>
      <c r="BY1170" s="68"/>
      <c r="BZ1170" s="68"/>
      <c r="CA1170" s="68"/>
      <c r="CB1170" s="68"/>
      <c r="CC1170" s="68"/>
      <c r="CD1170" s="68"/>
      <c r="CE1170" s="68"/>
      <c r="CF1170" s="68"/>
      <c r="CG1170" s="68"/>
      <c r="CH1170" s="68"/>
      <c r="CI1170" s="68"/>
      <c r="CJ1170" s="68"/>
      <c r="CK1170" s="68"/>
      <c r="CL1170" s="68"/>
      <c r="CM1170" s="68"/>
      <c r="CN1170" s="68"/>
      <c r="CO1170" s="68"/>
      <c r="CP1170" s="68"/>
      <c r="CQ1170" s="68"/>
      <c r="CR1170" s="68"/>
      <c r="CS1170" s="68"/>
      <c r="CT1170" s="68"/>
      <c r="CU1170" s="68"/>
      <c r="CV1170" s="68"/>
      <c r="CW1170" s="68"/>
      <c r="CX1170" s="68"/>
      <c r="CY1170" s="68"/>
      <c r="CZ1170" s="68"/>
      <c r="DA1170" s="68"/>
      <c r="DB1170" s="68"/>
      <c r="DC1170" s="68"/>
      <c r="DD1170" s="68"/>
      <c r="DE1170" s="68"/>
      <c r="DF1170" s="68"/>
      <c r="DG1170" s="68"/>
      <c r="DH1170" s="68"/>
      <c r="DI1170" s="68"/>
      <c r="DJ1170" s="68"/>
      <c r="DK1170" s="68"/>
      <c r="DL1170" s="68"/>
      <c r="DM1170" s="68"/>
      <c r="DN1170" s="68"/>
      <c r="DO1170" s="68"/>
      <c r="DP1170" s="68"/>
      <c r="DQ1170" s="68"/>
      <c r="DR1170" s="68"/>
      <c r="DS1170" s="68"/>
      <c r="DT1170" s="68"/>
      <c r="DU1170" s="68"/>
      <c r="DV1170" s="68"/>
      <c r="DW1170" s="68"/>
      <c r="DX1170" s="68"/>
      <c r="DY1170" s="68"/>
      <c r="DZ1170" s="68"/>
      <c r="EA1170" s="68"/>
      <c r="EB1170" s="68"/>
      <c r="EC1170" s="68"/>
      <c r="ED1170" s="68"/>
      <c r="EE1170" s="68"/>
      <c r="EF1170" s="68"/>
      <c r="EG1170" s="68"/>
      <c r="EH1170" s="68"/>
      <c r="EI1170" s="68"/>
      <c r="EJ1170" s="68"/>
      <c r="EK1170" s="68"/>
      <c r="EL1170" s="68"/>
      <c r="EM1170" s="68"/>
      <c r="EN1170" s="68"/>
      <c r="EO1170" s="68"/>
      <c r="EP1170" s="68"/>
      <c r="EQ1170" s="68"/>
      <c r="ER1170" s="68"/>
      <c r="ES1170" s="68"/>
      <c r="ET1170" s="68"/>
      <c r="EU1170" s="68"/>
      <c r="EV1170" s="68"/>
      <c r="EW1170" s="68"/>
      <c r="EX1170" s="68"/>
      <c r="EY1170" s="68"/>
      <c r="EZ1170" s="68"/>
      <c r="FA1170" s="68"/>
      <c r="FB1170" s="68"/>
      <c r="FC1170" s="68"/>
      <c r="FD1170" s="68"/>
      <c r="FE1170" s="68"/>
      <c r="FF1170" s="68"/>
      <c r="FG1170" s="68"/>
      <c r="FH1170" s="68"/>
      <c r="FI1170" s="68"/>
      <c r="FJ1170" s="68"/>
      <c r="FK1170" s="68"/>
      <c r="FL1170" s="68"/>
      <c r="FM1170" s="68"/>
      <c r="FN1170" s="68"/>
      <c r="FO1170" s="68"/>
      <c r="FP1170" s="68"/>
      <c r="FQ1170" s="68"/>
      <c r="FR1170" s="68"/>
      <c r="FS1170" s="68"/>
      <c r="FT1170" s="68"/>
      <c r="FU1170" s="68"/>
      <c r="FV1170" s="68"/>
      <c r="FW1170" s="68"/>
      <c r="FX1170" s="68"/>
      <c r="FY1170" s="68"/>
      <c r="FZ1170" s="68"/>
      <c r="GA1170" s="68"/>
      <c r="GB1170" s="68"/>
      <c r="GC1170" s="68"/>
      <c r="GD1170" s="68"/>
      <c r="GE1170" s="68"/>
      <c r="GF1170" s="68"/>
      <c r="GG1170" s="68"/>
      <c r="GH1170" s="68"/>
      <c r="GI1170" s="68"/>
      <c r="GJ1170" s="68"/>
      <c r="GK1170" s="68"/>
      <c r="GL1170" s="68"/>
      <c r="GM1170" s="68"/>
      <c r="GN1170" s="68"/>
      <c r="GO1170" s="68"/>
      <c r="GP1170" s="68"/>
      <c r="GQ1170" s="68"/>
      <c r="GR1170" s="68"/>
      <c r="GS1170" s="68"/>
      <c r="GT1170" s="68"/>
      <c r="GU1170" s="68"/>
      <c r="GV1170" s="68"/>
      <c r="GW1170" s="68"/>
      <c r="GX1170" s="68"/>
      <c r="GY1170" s="68"/>
      <c r="GZ1170" s="68"/>
      <c r="HA1170" s="68"/>
      <c r="HB1170" s="68"/>
      <c r="HC1170" s="68"/>
      <c r="HD1170" s="68"/>
      <c r="HE1170" s="68"/>
      <c r="HF1170" s="68"/>
      <c r="HG1170" s="68"/>
      <c r="HH1170" s="68"/>
      <c r="HI1170" s="68"/>
      <c r="HJ1170" s="68"/>
      <c r="HK1170" s="68"/>
      <c r="HL1170" s="68"/>
      <c r="HM1170" s="68"/>
      <c r="HN1170" s="68"/>
      <c r="HO1170" s="68"/>
      <c r="HP1170" s="68"/>
      <c r="HQ1170" s="68"/>
      <c r="HR1170" s="68"/>
      <c r="HS1170" s="68"/>
      <c r="HT1170" s="68"/>
      <c r="HU1170" s="68"/>
      <c r="HV1170" s="68"/>
      <c r="HW1170" s="68"/>
      <c r="HX1170" s="68"/>
      <c r="HY1170" s="68"/>
      <c r="HZ1170" s="68"/>
      <c r="IA1170" s="68"/>
      <c r="IB1170" s="68"/>
      <c r="IC1170" s="68"/>
      <c r="ID1170" s="68"/>
      <c r="IE1170" s="68"/>
      <c r="IF1170" s="68"/>
      <c r="IG1170" s="68"/>
      <c r="IH1170" s="68"/>
      <c r="II1170" s="68"/>
      <c r="IJ1170" s="68"/>
      <c r="IK1170" s="68"/>
      <c r="IL1170" s="68"/>
      <c r="IM1170" s="68"/>
      <c r="IN1170" s="68"/>
      <c r="IO1170" s="68"/>
      <c r="IP1170" s="68"/>
      <c r="IQ1170" s="68"/>
      <c r="IR1170" s="68"/>
      <c r="IS1170" s="68"/>
      <c r="IT1170" s="68"/>
      <c r="IU1170" s="68"/>
      <c r="IV1170" s="68"/>
      <c r="IW1170" s="68"/>
      <c r="IX1170" s="68"/>
      <c r="IY1170" s="68"/>
      <c r="IZ1170" s="68"/>
      <c r="JA1170" s="68"/>
      <c r="JB1170" s="68"/>
      <c r="JC1170" s="68"/>
      <c r="JD1170" s="68"/>
      <c r="JE1170" s="68"/>
      <c r="JF1170" s="68"/>
      <c r="JG1170" s="68"/>
      <c r="JH1170" s="68"/>
      <c r="JI1170" s="68"/>
      <c r="JJ1170" s="68"/>
      <c r="JK1170" s="68"/>
      <c r="JL1170" s="68"/>
      <c r="JM1170" s="68"/>
      <c r="JN1170" s="68"/>
      <c r="JO1170" s="68"/>
      <c r="JP1170" s="68"/>
      <c r="JQ1170" s="68"/>
      <c r="JR1170" s="68"/>
      <c r="JS1170" s="68"/>
      <c r="JT1170" s="68"/>
      <c r="JU1170" s="68"/>
      <c r="JV1170" s="68"/>
      <c r="JW1170" s="68"/>
      <c r="JX1170" s="68"/>
      <c r="JY1170" s="68"/>
      <c r="JZ1170" s="68"/>
      <c r="KA1170" s="68"/>
      <c r="KB1170" s="68"/>
      <c r="KC1170" s="68"/>
      <c r="KD1170" s="68"/>
      <c r="KE1170" s="68"/>
      <c r="KF1170" s="68"/>
      <c r="KG1170" s="68"/>
      <c r="KH1170" s="68"/>
      <c r="KI1170" s="68"/>
      <c r="KJ1170" s="68"/>
      <c r="KK1170" s="68"/>
      <c r="KL1170" s="68"/>
      <c r="KM1170" s="68"/>
      <c r="KN1170" s="68"/>
      <c r="KO1170" s="68"/>
      <c r="KP1170" s="68"/>
      <c r="KQ1170" s="68"/>
      <c r="KR1170" s="68"/>
      <c r="KS1170" s="68"/>
      <c r="KT1170" s="68"/>
      <c r="KU1170" s="68"/>
      <c r="KV1170" s="68"/>
      <c r="KW1170" s="68"/>
      <c r="KX1170" s="68"/>
      <c r="KY1170" s="68"/>
      <c r="KZ1170" s="68"/>
      <c r="LA1170" s="68"/>
      <c r="LB1170" s="68"/>
      <c r="LC1170" s="68"/>
      <c r="LD1170" s="68"/>
      <c r="LE1170" s="68"/>
      <c r="LF1170" s="68"/>
      <c r="LG1170" s="68"/>
      <c r="LH1170" s="68"/>
      <c r="LI1170" s="68"/>
      <c r="LJ1170" s="68"/>
      <c r="LK1170" s="68"/>
      <c r="LL1170" s="68"/>
      <c r="LM1170" s="68"/>
      <c r="LN1170" s="68"/>
      <c r="LO1170" s="68"/>
      <c r="LP1170" s="68"/>
      <c r="LQ1170" s="68"/>
      <c r="LR1170" s="68"/>
      <c r="LS1170" s="68"/>
      <c r="LT1170" s="68"/>
      <c r="LU1170" s="68"/>
      <c r="LV1170" s="68"/>
      <c r="LW1170" s="68"/>
      <c r="LX1170" s="68"/>
      <c r="LY1170" s="68"/>
      <c r="LZ1170" s="68"/>
      <c r="MA1170" s="68"/>
      <c r="MB1170" s="68"/>
      <c r="MC1170" s="68"/>
      <c r="MD1170" s="68"/>
      <c r="ME1170" s="68"/>
      <c r="MF1170" s="68"/>
      <c r="MG1170" s="68"/>
      <c r="MH1170" s="68"/>
      <c r="MI1170" s="68"/>
      <c r="MJ1170" s="68"/>
      <c r="MK1170" s="68"/>
      <c r="ML1170" s="68"/>
      <c r="MM1170" s="68"/>
      <c r="MN1170" s="68"/>
      <c r="MO1170" s="68"/>
      <c r="MP1170" s="68"/>
      <c r="MQ1170" s="68"/>
      <c r="MR1170" s="68"/>
      <c r="MS1170" s="68"/>
      <c r="MT1170" s="68"/>
      <c r="MU1170" s="68"/>
      <c r="MV1170" s="68"/>
      <c r="MW1170" s="68"/>
      <c r="MX1170" s="68"/>
      <c r="MY1170" s="68"/>
      <c r="MZ1170" s="68"/>
      <c r="NA1170" s="68"/>
      <c r="NB1170" s="68"/>
      <c r="NC1170" s="68"/>
      <c r="ND1170" s="68"/>
      <c r="NE1170" s="68"/>
      <c r="NF1170" s="68"/>
      <c r="NG1170" s="68"/>
      <c r="NH1170" s="68"/>
      <c r="NI1170" s="68"/>
      <c r="NJ1170" s="68"/>
      <c r="NK1170" s="68"/>
      <c r="NL1170" s="68"/>
      <c r="NM1170" s="68"/>
      <c r="NN1170" s="68"/>
      <c r="NO1170" s="68"/>
      <c r="NP1170" s="68"/>
      <c r="NQ1170" s="68"/>
      <c r="NR1170" s="68"/>
      <c r="NS1170" s="68"/>
      <c r="NT1170" s="68"/>
      <c r="NU1170" s="68"/>
      <c r="NV1170" s="68"/>
      <c r="NW1170" s="68"/>
      <c r="NX1170" s="68"/>
      <c r="NY1170" s="68"/>
      <c r="NZ1170" s="68"/>
      <c r="OA1170" s="68"/>
      <c r="OB1170" s="68"/>
      <c r="OC1170" s="68"/>
      <c r="OD1170" s="68"/>
      <c r="OE1170" s="68"/>
      <c r="OF1170" s="68"/>
      <c r="OG1170" s="68"/>
      <c r="OH1170" s="68"/>
      <c r="OI1170" s="68"/>
      <c r="OJ1170" s="68"/>
      <c r="OK1170" s="68"/>
      <c r="OL1170" s="68"/>
      <c r="OM1170" s="68"/>
      <c r="ON1170" s="68"/>
      <c r="OO1170" s="68"/>
      <c r="OP1170" s="68"/>
      <c r="OQ1170" s="68"/>
      <c r="OR1170" s="68"/>
      <c r="OS1170" s="68"/>
      <c r="OT1170" s="68"/>
      <c r="OU1170" s="68"/>
      <c r="OV1170" s="68"/>
      <c r="OW1170" s="68"/>
      <c r="OX1170" s="68"/>
      <c r="OY1170" s="68"/>
      <c r="OZ1170" s="68"/>
      <c r="PA1170" s="68"/>
      <c r="PB1170" s="68"/>
      <c r="PC1170" s="68"/>
      <c r="PD1170" s="68"/>
      <c r="PE1170" s="68"/>
      <c r="PF1170" s="68"/>
      <c r="PG1170" s="68"/>
      <c r="PH1170" s="68"/>
      <c r="PI1170" s="68"/>
      <c r="PJ1170" s="68"/>
      <c r="PK1170" s="68"/>
      <c r="PL1170" s="68"/>
      <c r="PM1170" s="68"/>
      <c r="PN1170" s="68"/>
      <c r="PO1170" s="68"/>
      <c r="PP1170" s="68"/>
      <c r="PQ1170" s="68"/>
      <c r="PR1170" s="68"/>
      <c r="PS1170" s="68"/>
      <c r="PT1170" s="68"/>
      <c r="PU1170" s="68"/>
      <c r="PV1170" s="68"/>
      <c r="PW1170" s="68"/>
      <c r="PX1170" s="68"/>
      <c r="PY1170" s="68"/>
      <c r="PZ1170" s="68"/>
      <c r="QA1170" s="68"/>
      <c r="QB1170" s="68"/>
      <c r="QC1170" s="68"/>
      <c r="QD1170" s="68"/>
      <c r="QE1170" s="68"/>
      <c r="QF1170" s="68"/>
      <c r="QG1170" s="68"/>
      <c r="QH1170" s="68"/>
      <c r="QI1170" s="68"/>
      <c r="QJ1170" s="68"/>
      <c r="QK1170" s="68"/>
      <c r="QL1170" s="68"/>
      <c r="QM1170" s="68"/>
      <c r="QN1170" s="68"/>
      <c r="QO1170" s="68"/>
      <c r="QP1170" s="68"/>
      <c r="QQ1170" s="68"/>
      <c r="QR1170" s="68"/>
      <c r="QS1170" s="68"/>
      <c r="QT1170" s="68"/>
      <c r="QU1170" s="68"/>
      <c r="QV1170" s="68"/>
      <c r="QW1170" s="68"/>
      <c r="QX1170" s="68"/>
      <c r="QY1170" s="68"/>
      <c r="QZ1170" s="68"/>
      <c r="RA1170" s="68"/>
      <c r="RB1170" s="68"/>
      <c r="RC1170" s="68"/>
      <c r="RD1170" s="68"/>
      <c r="RE1170" s="68"/>
      <c r="RF1170" s="68"/>
      <c r="RG1170" s="68"/>
      <c r="RH1170" s="68"/>
      <c r="RI1170" s="68"/>
      <c r="RJ1170" s="68"/>
      <c r="RK1170" s="68"/>
      <c r="RL1170" s="68"/>
      <c r="RM1170" s="68"/>
      <c r="RN1170" s="68"/>
      <c r="RO1170" s="68"/>
      <c r="RP1170" s="68"/>
      <c r="RQ1170" s="68"/>
      <c r="RR1170" s="68"/>
      <c r="RS1170" s="68"/>
      <c r="RT1170" s="68"/>
      <c r="RU1170" s="68"/>
      <c r="RV1170" s="68"/>
      <c r="RW1170" s="68"/>
      <c r="RX1170" s="68"/>
      <c r="RY1170" s="68"/>
      <c r="RZ1170" s="68"/>
      <c r="SA1170" s="68"/>
      <c r="SB1170" s="68"/>
      <c r="SC1170" s="68"/>
      <c r="SD1170" s="68"/>
      <c r="SE1170" s="68"/>
      <c r="SF1170" s="68"/>
      <c r="SG1170" s="68"/>
      <c r="SH1170" s="68"/>
      <c r="SI1170" s="68"/>
      <c r="SJ1170" s="68"/>
      <c r="SK1170" s="68"/>
      <c r="SL1170" s="68"/>
      <c r="SM1170" s="68"/>
      <c r="SN1170" s="68"/>
      <c r="SO1170" s="68"/>
      <c r="SP1170" s="68"/>
      <c r="SQ1170" s="68"/>
      <c r="SR1170" s="68"/>
      <c r="SS1170" s="68"/>
      <c r="ST1170" s="68"/>
      <c r="SU1170" s="68"/>
      <c r="SV1170" s="68"/>
      <c r="SW1170" s="68"/>
      <c r="SX1170" s="68"/>
    </row>
    <row r="1171" spans="1:518" ht="16.5" customHeight="1" x14ac:dyDescent="0.2">
      <c r="A1171" s="20">
        <v>563</v>
      </c>
      <c r="B1171" s="20" t="s">
        <v>62</v>
      </c>
      <c r="C1171" s="20" t="s">
        <v>936</v>
      </c>
      <c r="D1171" s="20" t="s">
        <v>38</v>
      </c>
      <c r="E1171" s="20" t="s">
        <v>1343</v>
      </c>
      <c r="F1171" s="22" t="s">
        <v>955</v>
      </c>
      <c r="G1171" s="20" t="s">
        <v>37</v>
      </c>
      <c r="H1171" s="20" t="s">
        <v>26</v>
      </c>
      <c r="I1171" s="20" t="s">
        <v>81</v>
      </c>
      <c r="J1171" s="22" t="s">
        <v>936</v>
      </c>
      <c r="K1171" s="20"/>
      <c r="L1171" s="20"/>
      <c r="M1171" s="20"/>
      <c r="N1171" s="20"/>
      <c r="O1171" s="23"/>
      <c r="P1171" s="23">
        <v>12000000</v>
      </c>
      <c r="Q1171" s="24">
        <v>1</v>
      </c>
      <c r="R1171" s="25">
        <v>45748</v>
      </c>
      <c r="S1171" s="20" t="s">
        <v>83</v>
      </c>
      <c r="T1171" s="26">
        <f t="shared" si="20"/>
        <v>12000000</v>
      </c>
      <c r="U1171" s="27" t="s">
        <v>100</v>
      </c>
      <c r="V1171" s="27" t="s">
        <v>100</v>
      </c>
      <c r="W1171" s="68"/>
      <c r="X1171" s="68"/>
      <c r="Y1171" s="68"/>
      <c r="Z1171" s="68"/>
      <c r="AA1171" s="68"/>
      <c r="AB1171" s="68"/>
      <c r="AC1171" s="68"/>
      <c r="AD1171" s="68"/>
      <c r="AE1171" s="68"/>
      <c r="AF1171" s="68"/>
      <c r="AG1171" s="68"/>
      <c r="AH1171" s="68"/>
      <c r="AI1171" s="68"/>
      <c r="AJ1171" s="68"/>
      <c r="AK1171" s="68"/>
      <c r="AL1171" s="68"/>
      <c r="AM1171" s="68"/>
      <c r="AN1171" s="68"/>
      <c r="AO1171" s="68"/>
      <c r="AP1171" s="68"/>
      <c r="AQ1171" s="68"/>
      <c r="AR1171" s="68"/>
      <c r="AS1171" s="68"/>
      <c r="AT1171" s="68"/>
      <c r="AU1171" s="68"/>
      <c r="AV1171" s="68"/>
      <c r="AW1171" s="68"/>
      <c r="AX1171" s="68"/>
      <c r="AY1171" s="68"/>
      <c r="AZ1171" s="68"/>
      <c r="BA1171" s="68"/>
      <c r="BB1171" s="68"/>
      <c r="BC1171" s="68"/>
      <c r="BD1171" s="68"/>
      <c r="BE1171" s="68"/>
      <c r="BF1171" s="68"/>
      <c r="BG1171" s="68"/>
      <c r="BH1171" s="68"/>
      <c r="BI1171" s="68"/>
      <c r="BJ1171" s="68"/>
      <c r="BK1171" s="68"/>
      <c r="BL1171" s="68"/>
      <c r="BM1171" s="68"/>
      <c r="BN1171" s="68"/>
      <c r="BO1171" s="68"/>
      <c r="BP1171" s="68"/>
      <c r="BQ1171" s="68"/>
      <c r="BR1171" s="68"/>
      <c r="BS1171" s="68"/>
      <c r="BT1171" s="68"/>
      <c r="BU1171" s="68"/>
      <c r="BV1171" s="68"/>
      <c r="BW1171" s="68"/>
      <c r="BX1171" s="68"/>
      <c r="BY1171" s="68"/>
      <c r="BZ1171" s="68"/>
      <c r="CA1171" s="68"/>
      <c r="CB1171" s="68"/>
      <c r="CC1171" s="68"/>
      <c r="CD1171" s="68"/>
      <c r="CE1171" s="68"/>
      <c r="CF1171" s="68"/>
      <c r="CG1171" s="68"/>
      <c r="CH1171" s="68"/>
      <c r="CI1171" s="68"/>
      <c r="CJ1171" s="68"/>
      <c r="CK1171" s="68"/>
      <c r="CL1171" s="68"/>
      <c r="CM1171" s="68"/>
      <c r="CN1171" s="68"/>
      <c r="CO1171" s="68"/>
      <c r="CP1171" s="68"/>
      <c r="CQ1171" s="68"/>
      <c r="CR1171" s="68"/>
      <c r="CS1171" s="68"/>
      <c r="CT1171" s="68"/>
      <c r="CU1171" s="68"/>
      <c r="CV1171" s="68"/>
      <c r="CW1171" s="68"/>
      <c r="CX1171" s="68"/>
      <c r="CY1171" s="68"/>
      <c r="CZ1171" s="68"/>
      <c r="DA1171" s="68"/>
      <c r="DB1171" s="68"/>
      <c r="DC1171" s="68"/>
      <c r="DD1171" s="68"/>
      <c r="DE1171" s="68"/>
      <c r="DF1171" s="68"/>
      <c r="DG1171" s="68"/>
      <c r="DH1171" s="68"/>
      <c r="DI1171" s="68"/>
      <c r="DJ1171" s="68"/>
      <c r="DK1171" s="68"/>
      <c r="DL1171" s="68"/>
      <c r="DM1171" s="68"/>
      <c r="DN1171" s="68"/>
      <c r="DO1171" s="68"/>
      <c r="DP1171" s="68"/>
      <c r="DQ1171" s="68"/>
      <c r="DR1171" s="68"/>
      <c r="DS1171" s="68"/>
      <c r="DT1171" s="68"/>
      <c r="DU1171" s="68"/>
      <c r="DV1171" s="68"/>
      <c r="DW1171" s="68"/>
      <c r="DX1171" s="68"/>
      <c r="DY1171" s="68"/>
      <c r="DZ1171" s="68"/>
      <c r="EA1171" s="68"/>
      <c r="EB1171" s="68"/>
      <c r="EC1171" s="68"/>
      <c r="ED1171" s="68"/>
      <c r="EE1171" s="68"/>
      <c r="EF1171" s="68"/>
      <c r="EG1171" s="68"/>
      <c r="EH1171" s="68"/>
      <c r="EI1171" s="68"/>
      <c r="EJ1171" s="68"/>
      <c r="EK1171" s="68"/>
      <c r="EL1171" s="68"/>
      <c r="EM1171" s="68"/>
      <c r="EN1171" s="68"/>
      <c r="EO1171" s="68"/>
      <c r="EP1171" s="68"/>
      <c r="EQ1171" s="68"/>
      <c r="ER1171" s="68"/>
      <c r="ES1171" s="68"/>
      <c r="ET1171" s="68"/>
      <c r="EU1171" s="68"/>
      <c r="EV1171" s="68"/>
      <c r="EW1171" s="68"/>
      <c r="EX1171" s="68"/>
      <c r="EY1171" s="68"/>
      <c r="EZ1171" s="68"/>
      <c r="FA1171" s="68"/>
      <c r="FB1171" s="68"/>
      <c r="FC1171" s="68"/>
      <c r="FD1171" s="68"/>
      <c r="FE1171" s="68"/>
      <c r="FF1171" s="68"/>
      <c r="FG1171" s="68"/>
      <c r="FH1171" s="68"/>
      <c r="FI1171" s="68"/>
      <c r="FJ1171" s="68"/>
      <c r="FK1171" s="68"/>
      <c r="FL1171" s="68"/>
      <c r="FM1171" s="68"/>
      <c r="FN1171" s="68"/>
      <c r="FO1171" s="68"/>
      <c r="FP1171" s="68"/>
      <c r="FQ1171" s="68"/>
      <c r="FR1171" s="68"/>
      <c r="FS1171" s="68"/>
      <c r="FT1171" s="68"/>
      <c r="FU1171" s="68"/>
      <c r="FV1171" s="68"/>
      <c r="FW1171" s="68"/>
      <c r="FX1171" s="68"/>
      <c r="FY1171" s="68"/>
      <c r="FZ1171" s="68"/>
      <c r="GA1171" s="68"/>
      <c r="GB1171" s="68"/>
      <c r="GC1171" s="68"/>
      <c r="GD1171" s="68"/>
      <c r="GE1171" s="68"/>
      <c r="GF1171" s="68"/>
      <c r="GG1171" s="68"/>
      <c r="GH1171" s="68"/>
      <c r="GI1171" s="68"/>
      <c r="GJ1171" s="68"/>
      <c r="GK1171" s="68"/>
      <c r="GL1171" s="68"/>
      <c r="GM1171" s="68"/>
      <c r="GN1171" s="68"/>
      <c r="GO1171" s="68"/>
      <c r="GP1171" s="68"/>
      <c r="GQ1171" s="68"/>
      <c r="GR1171" s="68"/>
      <c r="GS1171" s="68"/>
      <c r="GT1171" s="68"/>
      <c r="GU1171" s="68"/>
      <c r="GV1171" s="68"/>
      <c r="GW1171" s="68"/>
      <c r="GX1171" s="68"/>
      <c r="GY1171" s="68"/>
      <c r="GZ1171" s="68"/>
      <c r="HA1171" s="68"/>
      <c r="HB1171" s="68"/>
      <c r="HC1171" s="68"/>
      <c r="HD1171" s="68"/>
      <c r="HE1171" s="68"/>
      <c r="HF1171" s="68"/>
      <c r="HG1171" s="68"/>
      <c r="HH1171" s="68"/>
      <c r="HI1171" s="68"/>
      <c r="HJ1171" s="68"/>
      <c r="HK1171" s="68"/>
      <c r="HL1171" s="68"/>
      <c r="HM1171" s="68"/>
      <c r="HN1171" s="68"/>
      <c r="HO1171" s="68"/>
      <c r="HP1171" s="68"/>
      <c r="HQ1171" s="68"/>
      <c r="HR1171" s="68"/>
      <c r="HS1171" s="68"/>
      <c r="HT1171" s="68"/>
      <c r="HU1171" s="68"/>
      <c r="HV1171" s="68"/>
      <c r="HW1171" s="68"/>
      <c r="HX1171" s="68"/>
      <c r="HY1171" s="68"/>
      <c r="HZ1171" s="68"/>
      <c r="IA1171" s="68"/>
      <c r="IB1171" s="68"/>
      <c r="IC1171" s="68"/>
      <c r="ID1171" s="68"/>
      <c r="IE1171" s="68"/>
      <c r="IF1171" s="68"/>
      <c r="IG1171" s="68"/>
      <c r="IH1171" s="68"/>
      <c r="II1171" s="68"/>
      <c r="IJ1171" s="68"/>
      <c r="IK1171" s="68"/>
      <c r="IL1171" s="68"/>
      <c r="IM1171" s="68"/>
      <c r="IN1171" s="68"/>
      <c r="IO1171" s="68"/>
      <c r="IP1171" s="68"/>
      <c r="IQ1171" s="68"/>
      <c r="IR1171" s="68"/>
      <c r="IS1171" s="68"/>
      <c r="IT1171" s="68"/>
      <c r="IU1171" s="68"/>
      <c r="IV1171" s="68"/>
      <c r="IW1171" s="68"/>
      <c r="IX1171" s="68"/>
      <c r="IY1171" s="68"/>
      <c r="IZ1171" s="68"/>
      <c r="JA1171" s="68"/>
      <c r="JB1171" s="68"/>
      <c r="JC1171" s="68"/>
      <c r="JD1171" s="68"/>
      <c r="JE1171" s="68"/>
      <c r="JF1171" s="68"/>
      <c r="JG1171" s="68"/>
      <c r="JH1171" s="68"/>
      <c r="JI1171" s="68"/>
      <c r="JJ1171" s="68"/>
      <c r="JK1171" s="68"/>
      <c r="JL1171" s="68"/>
      <c r="JM1171" s="68"/>
      <c r="JN1171" s="68"/>
      <c r="JO1171" s="68"/>
      <c r="JP1171" s="68"/>
      <c r="JQ1171" s="68"/>
      <c r="JR1171" s="68"/>
      <c r="JS1171" s="68"/>
      <c r="JT1171" s="68"/>
      <c r="JU1171" s="68"/>
      <c r="JV1171" s="68"/>
      <c r="JW1171" s="68"/>
      <c r="JX1171" s="68"/>
      <c r="JY1171" s="68"/>
      <c r="JZ1171" s="68"/>
      <c r="KA1171" s="68"/>
      <c r="KB1171" s="68"/>
      <c r="KC1171" s="68"/>
      <c r="KD1171" s="68"/>
      <c r="KE1171" s="68"/>
      <c r="KF1171" s="68"/>
      <c r="KG1171" s="68"/>
      <c r="KH1171" s="68"/>
      <c r="KI1171" s="68"/>
      <c r="KJ1171" s="68"/>
      <c r="KK1171" s="68"/>
      <c r="KL1171" s="68"/>
      <c r="KM1171" s="68"/>
      <c r="KN1171" s="68"/>
      <c r="KO1171" s="68"/>
      <c r="KP1171" s="68"/>
      <c r="KQ1171" s="68"/>
      <c r="KR1171" s="68"/>
      <c r="KS1171" s="68"/>
      <c r="KT1171" s="68"/>
      <c r="KU1171" s="68"/>
      <c r="KV1171" s="68"/>
      <c r="KW1171" s="68"/>
      <c r="KX1171" s="68"/>
      <c r="KY1171" s="68"/>
      <c r="KZ1171" s="68"/>
      <c r="LA1171" s="68"/>
      <c r="LB1171" s="68"/>
      <c r="LC1171" s="68"/>
      <c r="LD1171" s="68"/>
      <c r="LE1171" s="68"/>
      <c r="LF1171" s="68"/>
      <c r="LG1171" s="68"/>
      <c r="LH1171" s="68"/>
      <c r="LI1171" s="68"/>
      <c r="LJ1171" s="68"/>
      <c r="LK1171" s="68"/>
      <c r="LL1171" s="68"/>
      <c r="LM1171" s="68"/>
      <c r="LN1171" s="68"/>
      <c r="LO1171" s="68"/>
      <c r="LP1171" s="68"/>
      <c r="LQ1171" s="68"/>
      <c r="LR1171" s="68"/>
      <c r="LS1171" s="68"/>
      <c r="LT1171" s="68"/>
      <c r="LU1171" s="68"/>
      <c r="LV1171" s="68"/>
      <c r="LW1171" s="68"/>
      <c r="LX1171" s="68"/>
      <c r="LY1171" s="68"/>
      <c r="LZ1171" s="68"/>
      <c r="MA1171" s="68"/>
      <c r="MB1171" s="68"/>
      <c r="MC1171" s="68"/>
      <c r="MD1171" s="68"/>
      <c r="ME1171" s="68"/>
      <c r="MF1171" s="68"/>
      <c r="MG1171" s="68"/>
      <c r="MH1171" s="68"/>
      <c r="MI1171" s="68"/>
      <c r="MJ1171" s="68"/>
      <c r="MK1171" s="68"/>
      <c r="ML1171" s="68"/>
      <c r="MM1171" s="68"/>
      <c r="MN1171" s="68"/>
      <c r="MO1171" s="68"/>
      <c r="MP1171" s="68"/>
      <c r="MQ1171" s="68"/>
      <c r="MR1171" s="68"/>
      <c r="MS1171" s="68"/>
      <c r="MT1171" s="68"/>
      <c r="MU1171" s="68"/>
      <c r="MV1171" s="68"/>
      <c r="MW1171" s="68"/>
      <c r="MX1171" s="68"/>
      <c r="MY1171" s="68"/>
      <c r="MZ1171" s="68"/>
      <c r="NA1171" s="68"/>
      <c r="NB1171" s="68"/>
      <c r="NC1171" s="68"/>
      <c r="ND1171" s="68"/>
      <c r="NE1171" s="68"/>
      <c r="NF1171" s="68"/>
      <c r="NG1171" s="68"/>
      <c r="NH1171" s="68"/>
      <c r="NI1171" s="68"/>
      <c r="NJ1171" s="68"/>
      <c r="NK1171" s="68"/>
      <c r="NL1171" s="68"/>
      <c r="NM1171" s="68"/>
      <c r="NN1171" s="68"/>
      <c r="NO1171" s="68"/>
      <c r="NP1171" s="68"/>
      <c r="NQ1171" s="68"/>
      <c r="NR1171" s="68"/>
      <c r="NS1171" s="68"/>
      <c r="NT1171" s="68"/>
      <c r="NU1171" s="68"/>
      <c r="NV1171" s="68"/>
      <c r="NW1171" s="68"/>
      <c r="NX1171" s="68"/>
      <c r="NY1171" s="68"/>
      <c r="NZ1171" s="68"/>
      <c r="OA1171" s="68"/>
      <c r="OB1171" s="68"/>
      <c r="OC1171" s="68"/>
      <c r="OD1171" s="68"/>
      <c r="OE1171" s="68"/>
      <c r="OF1171" s="68"/>
      <c r="OG1171" s="68"/>
      <c r="OH1171" s="68"/>
      <c r="OI1171" s="68"/>
      <c r="OJ1171" s="68"/>
      <c r="OK1171" s="68"/>
      <c r="OL1171" s="68"/>
      <c r="OM1171" s="68"/>
      <c r="ON1171" s="68"/>
      <c r="OO1171" s="68"/>
      <c r="OP1171" s="68"/>
      <c r="OQ1171" s="68"/>
      <c r="OR1171" s="68"/>
      <c r="OS1171" s="68"/>
      <c r="OT1171" s="68"/>
      <c r="OU1171" s="68"/>
      <c r="OV1171" s="68"/>
      <c r="OW1171" s="68"/>
      <c r="OX1171" s="68"/>
      <c r="OY1171" s="68"/>
      <c r="OZ1171" s="68"/>
      <c r="PA1171" s="68"/>
      <c r="PB1171" s="68"/>
      <c r="PC1171" s="68"/>
      <c r="PD1171" s="68"/>
      <c r="PE1171" s="68"/>
      <c r="PF1171" s="68"/>
      <c r="PG1171" s="68"/>
      <c r="PH1171" s="68"/>
      <c r="PI1171" s="68"/>
      <c r="PJ1171" s="68"/>
      <c r="PK1171" s="68"/>
      <c r="PL1171" s="68"/>
      <c r="PM1171" s="68"/>
      <c r="PN1171" s="68"/>
      <c r="PO1171" s="68"/>
      <c r="PP1171" s="68"/>
      <c r="PQ1171" s="68"/>
      <c r="PR1171" s="68"/>
      <c r="PS1171" s="68"/>
      <c r="PT1171" s="68"/>
      <c r="PU1171" s="68"/>
      <c r="PV1171" s="68"/>
      <c r="PW1171" s="68"/>
      <c r="PX1171" s="68"/>
      <c r="PY1171" s="68"/>
      <c r="PZ1171" s="68"/>
      <c r="QA1171" s="68"/>
      <c r="QB1171" s="68"/>
      <c r="QC1171" s="68"/>
      <c r="QD1171" s="68"/>
      <c r="QE1171" s="68"/>
      <c r="QF1171" s="68"/>
      <c r="QG1171" s="68"/>
      <c r="QH1171" s="68"/>
      <c r="QI1171" s="68"/>
      <c r="QJ1171" s="68"/>
      <c r="QK1171" s="68"/>
      <c r="QL1171" s="68"/>
      <c r="QM1171" s="68"/>
      <c r="QN1171" s="68"/>
      <c r="QO1171" s="68"/>
      <c r="QP1171" s="68"/>
      <c r="QQ1171" s="68"/>
      <c r="QR1171" s="68"/>
      <c r="QS1171" s="68"/>
      <c r="QT1171" s="68"/>
      <c r="QU1171" s="68"/>
      <c r="QV1171" s="68"/>
      <c r="QW1171" s="68"/>
      <c r="QX1171" s="68"/>
      <c r="QY1171" s="68"/>
      <c r="QZ1171" s="68"/>
      <c r="RA1171" s="68"/>
      <c r="RB1171" s="68"/>
      <c r="RC1171" s="68"/>
      <c r="RD1171" s="68"/>
      <c r="RE1171" s="68"/>
      <c r="RF1171" s="68"/>
      <c r="RG1171" s="68"/>
      <c r="RH1171" s="68"/>
      <c r="RI1171" s="68"/>
      <c r="RJ1171" s="68"/>
      <c r="RK1171" s="68"/>
      <c r="RL1171" s="68"/>
      <c r="RM1171" s="68"/>
      <c r="RN1171" s="68"/>
      <c r="RO1171" s="68"/>
      <c r="RP1171" s="68"/>
      <c r="RQ1171" s="68"/>
      <c r="RR1171" s="68"/>
      <c r="RS1171" s="68"/>
      <c r="RT1171" s="68"/>
      <c r="RU1171" s="68"/>
      <c r="RV1171" s="68"/>
      <c r="RW1171" s="68"/>
      <c r="RX1171" s="68"/>
      <c r="RY1171" s="68"/>
      <c r="RZ1171" s="68"/>
      <c r="SA1171" s="68"/>
      <c r="SB1171" s="68"/>
      <c r="SC1171" s="68"/>
      <c r="SD1171" s="68"/>
      <c r="SE1171" s="68"/>
      <c r="SF1171" s="68"/>
      <c r="SG1171" s="68"/>
      <c r="SH1171" s="68"/>
      <c r="SI1171" s="68"/>
      <c r="SJ1171" s="68"/>
      <c r="SK1171" s="68"/>
      <c r="SL1171" s="68"/>
      <c r="SM1171" s="68"/>
      <c r="SN1171" s="68"/>
      <c r="SO1171" s="68"/>
      <c r="SP1171" s="68"/>
      <c r="SQ1171" s="68"/>
      <c r="SR1171" s="68"/>
      <c r="SS1171" s="68"/>
      <c r="ST1171" s="68"/>
      <c r="SU1171" s="68"/>
      <c r="SV1171" s="68"/>
      <c r="SW1171" s="68"/>
      <c r="SX1171" s="68"/>
    </row>
    <row r="1172" spans="1:518" ht="16.5" customHeight="1" x14ac:dyDescent="0.2">
      <c r="A1172" s="20">
        <v>564</v>
      </c>
      <c r="B1172" s="20" t="s">
        <v>62</v>
      </c>
      <c r="C1172" s="20" t="s">
        <v>936</v>
      </c>
      <c r="D1172" s="20" t="s">
        <v>38</v>
      </c>
      <c r="E1172" s="20" t="s">
        <v>1343</v>
      </c>
      <c r="F1172" s="22" t="s">
        <v>955</v>
      </c>
      <c r="G1172" s="20" t="s">
        <v>37</v>
      </c>
      <c r="H1172" s="20" t="s">
        <v>26</v>
      </c>
      <c r="I1172" s="20" t="s">
        <v>81</v>
      </c>
      <c r="J1172" s="22" t="s">
        <v>936</v>
      </c>
      <c r="K1172" s="20"/>
      <c r="L1172" s="20"/>
      <c r="M1172" s="20"/>
      <c r="N1172" s="20"/>
      <c r="O1172" s="23"/>
      <c r="P1172" s="23">
        <v>12000000</v>
      </c>
      <c r="Q1172" s="24">
        <v>1</v>
      </c>
      <c r="R1172" s="25">
        <v>45778</v>
      </c>
      <c r="S1172" s="20" t="s">
        <v>83</v>
      </c>
      <c r="T1172" s="26">
        <f t="shared" si="20"/>
        <v>12000000</v>
      </c>
      <c r="U1172" s="27" t="s">
        <v>100</v>
      </c>
      <c r="V1172" s="27" t="s">
        <v>100</v>
      </c>
      <c r="W1172" s="68"/>
      <c r="X1172" s="68"/>
      <c r="Y1172" s="68"/>
      <c r="Z1172" s="68"/>
      <c r="AA1172" s="68"/>
      <c r="AB1172" s="68"/>
      <c r="AC1172" s="68"/>
      <c r="AD1172" s="68"/>
      <c r="AE1172" s="68"/>
      <c r="AF1172" s="68"/>
      <c r="AG1172" s="68"/>
      <c r="AH1172" s="68"/>
      <c r="AI1172" s="68"/>
      <c r="AJ1172" s="68"/>
      <c r="AK1172" s="68"/>
      <c r="AL1172" s="68"/>
      <c r="AM1172" s="68"/>
      <c r="AN1172" s="68"/>
      <c r="AO1172" s="68"/>
      <c r="AP1172" s="68"/>
      <c r="AQ1172" s="68"/>
      <c r="AR1172" s="68"/>
      <c r="AS1172" s="68"/>
      <c r="AT1172" s="68"/>
      <c r="AU1172" s="68"/>
      <c r="AV1172" s="68"/>
      <c r="AW1172" s="68"/>
      <c r="AX1172" s="68"/>
      <c r="AY1172" s="68"/>
      <c r="AZ1172" s="68"/>
      <c r="BA1172" s="68"/>
      <c r="BB1172" s="68"/>
      <c r="BC1172" s="68"/>
      <c r="BD1172" s="68"/>
      <c r="BE1172" s="68"/>
      <c r="BF1172" s="68"/>
      <c r="BG1172" s="68"/>
      <c r="BH1172" s="68"/>
      <c r="BI1172" s="68"/>
      <c r="BJ1172" s="68"/>
      <c r="BK1172" s="68"/>
      <c r="BL1172" s="68"/>
      <c r="BM1172" s="68"/>
      <c r="BN1172" s="68"/>
      <c r="BO1172" s="68"/>
      <c r="BP1172" s="68"/>
      <c r="BQ1172" s="68"/>
      <c r="BR1172" s="68"/>
      <c r="BS1172" s="68"/>
      <c r="BT1172" s="68"/>
      <c r="BU1172" s="68"/>
      <c r="BV1172" s="68"/>
      <c r="BW1172" s="68"/>
      <c r="BX1172" s="68"/>
      <c r="BY1172" s="68"/>
      <c r="BZ1172" s="68"/>
      <c r="CA1172" s="68"/>
      <c r="CB1172" s="68"/>
      <c r="CC1172" s="68"/>
      <c r="CD1172" s="68"/>
      <c r="CE1172" s="68"/>
      <c r="CF1172" s="68"/>
      <c r="CG1172" s="68"/>
      <c r="CH1172" s="68"/>
      <c r="CI1172" s="68"/>
      <c r="CJ1172" s="68"/>
      <c r="CK1172" s="68"/>
      <c r="CL1172" s="68"/>
      <c r="CM1172" s="68"/>
      <c r="CN1172" s="68"/>
      <c r="CO1172" s="68"/>
      <c r="CP1172" s="68"/>
      <c r="CQ1172" s="68"/>
      <c r="CR1172" s="68"/>
      <c r="CS1172" s="68"/>
      <c r="CT1172" s="68"/>
      <c r="CU1172" s="68"/>
      <c r="CV1172" s="68"/>
      <c r="CW1172" s="68"/>
      <c r="CX1172" s="68"/>
      <c r="CY1172" s="68"/>
      <c r="CZ1172" s="68"/>
      <c r="DA1172" s="68"/>
      <c r="DB1172" s="68"/>
      <c r="DC1172" s="68"/>
      <c r="DD1172" s="68"/>
      <c r="DE1172" s="68"/>
      <c r="DF1172" s="68"/>
      <c r="DG1172" s="68"/>
      <c r="DH1172" s="68"/>
      <c r="DI1172" s="68"/>
      <c r="DJ1172" s="68"/>
      <c r="DK1172" s="68"/>
      <c r="DL1172" s="68"/>
      <c r="DM1172" s="68"/>
      <c r="DN1172" s="68"/>
      <c r="DO1172" s="68"/>
      <c r="DP1172" s="68"/>
      <c r="DQ1172" s="68"/>
      <c r="DR1172" s="68"/>
      <c r="DS1172" s="68"/>
      <c r="DT1172" s="68"/>
      <c r="DU1172" s="68"/>
      <c r="DV1172" s="68"/>
      <c r="DW1172" s="68"/>
      <c r="DX1172" s="68"/>
      <c r="DY1172" s="68"/>
      <c r="DZ1172" s="68"/>
      <c r="EA1172" s="68"/>
      <c r="EB1172" s="68"/>
      <c r="EC1172" s="68"/>
      <c r="ED1172" s="68"/>
      <c r="EE1172" s="68"/>
      <c r="EF1172" s="68"/>
      <c r="EG1172" s="68"/>
      <c r="EH1172" s="68"/>
      <c r="EI1172" s="68"/>
      <c r="EJ1172" s="68"/>
      <c r="EK1172" s="68"/>
      <c r="EL1172" s="68"/>
      <c r="EM1172" s="68"/>
      <c r="EN1172" s="68"/>
      <c r="EO1172" s="68"/>
      <c r="EP1172" s="68"/>
      <c r="EQ1172" s="68"/>
      <c r="ER1172" s="68"/>
      <c r="ES1172" s="68"/>
      <c r="ET1172" s="68"/>
      <c r="EU1172" s="68"/>
      <c r="EV1172" s="68"/>
      <c r="EW1172" s="68"/>
      <c r="EX1172" s="68"/>
      <c r="EY1172" s="68"/>
      <c r="EZ1172" s="68"/>
      <c r="FA1172" s="68"/>
      <c r="FB1172" s="68"/>
      <c r="FC1172" s="68"/>
      <c r="FD1172" s="68"/>
      <c r="FE1172" s="68"/>
      <c r="FF1172" s="68"/>
      <c r="FG1172" s="68"/>
      <c r="FH1172" s="68"/>
      <c r="FI1172" s="68"/>
      <c r="FJ1172" s="68"/>
      <c r="FK1172" s="68"/>
      <c r="FL1172" s="68"/>
      <c r="FM1172" s="68"/>
      <c r="FN1172" s="68"/>
      <c r="FO1172" s="68"/>
      <c r="FP1172" s="68"/>
      <c r="FQ1172" s="68"/>
      <c r="FR1172" s="68"/>
      <c r="FS1172" s="68"/>
      <c r="FT1172" s="68"/>
      <c r="FU1172" s="68"/>
      <c r="FV1172" s="68"/>
      <c r="FW1172" s="68"/>
      <c r="FX1172" s="68"/>
      <c r="FY1172" s="68"/>
      <c r="FZ1172" s="68"/>
      <c r="GA1172" s="68"/>
      <c r="GB1172" s="68"/>
      <c r="GC1172" s="68"/>
      <c r="GD1172" s="68"/>
      <c r="GE1172" s="68"/>
      <c r="GF1172" s="68"/>
      <c r="GG1172" s="68"/>
      <c r="GH1172" s="68"/>
      <c r="GI1172" s="68"/>
      <c r="GJ1172" s="68"/>
      <c r="GK1172" s="68"/>
      <c r="GL1172" s="68"/>
      <c r="GM1172" s="68"/>
      <c r="GN1172" s="68"/>
      <c r="GO1172" s="68"/>
      <c r="GP1172" s="68"/>
      <c r="GQ1172" s="68"/>
      <c r="GR1172" s="68"/>
      <c r="GS1172" s="68"/>
      <c r="GT1172" s="68"/>
      <c r="GU1172" s="68"/>
      <c r="GV1172" s="68"/>
      <c r="GW1172" s="68"/>
      <c r="GX1172" s="68"/>
      <c r="GY1172" s="68"/>
      <c r="GZ1172" s="68"/>
      <c r="HA1172" s="68"/>
      <c r="HB1172" s="68"/>
      <c r="HC1172" s="68"/>
      <c r="HD1172" s="68"/>
      <c r="HE1172" s="68"/>
      <c r="HF1172" s="68"/>
      <c r="HG1172" s="68"/>
      <c r="HH1172" s="68"/>
      <c r="HI1172" s="68"/>
      <c r="HJ1172" s="68"/>
      <c r="HK1172" s="68"/>
      <c r="HL1172" s="68"/>
      <c r="HM1172" s="68"/>
      <c r="HN1172" s="68"/>
      <c r="HO1172" s="68"/>
      <c r="HP1172" s="68"/>
      <c r="HQ1172" s="68"/>
      <c r="HR1172" s="68"/>
      <c r="HS1172" s="68"/>
      <c r="HT1172" s="68"/>
      <c r="HU1172" s="68"/>
      <c r="HV1172" s="68"/>
      <c r="HW1172" s="68"/>
      <c r="HX1172" s="68"/>
      <c r="HY1172" s="68"/>
      <c r="HZ1172" s="68"/>
      <c r="IA1172" s="68"/>
      <c r="IB1172" s="68"/>
      <c r="IC1172" s="68"/>
      <c r="ID1172" s="68"/>
      <c r="IE1172" s="68"/>
      <c r="IF1172" s="68"/>
      <c r="IG1172" s="68"/>
      <c r="IH1172" s="68"/>
      <c r="II1172" s="68"/>
      <c r="IJ1172" s="68"/>
      <c r="IK1172" s="68"/>
      <c r="IL1172" s="68"/>
      <c r="IM1172" s="68"/>
      <c r="IN1172" s="68"/>
      <c r="IO1172" s="68"/>
      <c r="IP1172" s="68"/>
      <c r="IQ1172" s="68"/>
      <c r="IR1172" s="68"/>
      <c r="IS1172" s="68"/>
      <c r="IT1172" s="68"/>
      <c r="IU1172" s="68"/>
      <c r="IV1172" s="68"/>
      <c r="IW1172" s="68"/>
      <c r="IX1172" s="68"/>
      <c r="IY1172" s="68"/>
      <c r="IZ1172" s="68"/>
      <c r="JA1172" s="68"/>
      <c r="JB1172" s="68"/>
      <c r="JC1172" s="68"/>
      <c r="JD1172" s="68"/>
      <c r="JE1172" s="68"/>
      <c r="JF1172" s="68"/>
      <c r="JG1172" s="68"/>
      <c r="JH1172" s="68"/>
      <c r="JI1172" s="68"/>
      <c r="JJ1172" s="68"/>
      <c r="JK1172" s="68"/>
      <c r="JL1172" s="68"/>
      <c r="JM1172" s="68"/>
      <c r="JN1172" s="68"/>
      <c r="JO1172" s="68"/>
      <c r="JP1172" s="68"/>
      <c r="JQ1172" s="68"/>
      <c r="JR1172" s="68"/>
      <c r="JS1172" s="68"/>
      <c r="JT1172" s="68"/>
      <c r="JU1172" s="68"/>
      <c r="JV1172" s="68"/>
      <c r="JW1172" s="68"/>
      <c r="JX1172" s="68"/>
      <c r="JY1172" s="68"/>
      <c r="JZ1172" s="68"/>
      <c r="KA1172" s="68"/>
      <c r="KB1172" s="68"/>
      <c r="KC1172" s="68"/>
      <c r="KD1172" s="68"/>
      <c r="KE1172" s="68"/>
      <c r="KF1172" s="68"/>
      <c r="KG1172" s="68"/>
      <c r="KH1172" s="68"/>
      <c r="KI1172" s="68"/>
      <c r="KJ1172" s="68"/>
      <c r="KK1172" s="68"/>
      <c r="KL1172" s="68"/>
      <c r="KM1172" s="68"/>
      <c r="KN1172" s="68"/>
      <c r="KO1172" s="68"/>
      <c r="KP1172" s="68"/>
      <c r="KQ1172" s="68"/>
      <c r="KR1172" s="68"/>
      <c r="KS1172" s="68"/>
      <c r="KT1172" s="68"/>
      <c r="KU1172" s="68"/>
      <c r="KV1172" s="68"/>
      <c r="KW1172" s="68"/>
      <c r="KX1172" s="68"/>
      <c r="KY1172" s="68"/>
      <c r="KZ1172" s="68"/>
      <c r="LA1172" s="68"/>
      <c r="LB1172" s="68"/>
      <c r="LC1172" s="68"/>
      <c r="LD1172" s="68"/>
      <c r="LE1172" s="68"/>
      <c r="LF1172" s="68"/>
      <c r="LG1172" s="68"/>
      <c r="LH1172" s="68"/>
      <c r="LI1172" s="68"/>
      <c r="LJ1172" s="68"/>
      <c r="LK1172" s="68"/>
      <c r="LL1172" s="68"/>
      <c r="LM1172" s="68"/>
      <c r="LN1172" s="68"/>
      <c r="LO1172" s="68"/>
      <c r="LP1172" s="68"/>
      <c r="LQ1172" s="68"/>
      <c r="LR1172" s="68"/>
      <c r="LS1172" s="68"/>
      <c r="LT1172" s="68"/>
      <c r="LU1172" s="68"/>
      <c r="LV1172" s="68"/>
      <c r="LW1172" s="68"/>
      <c r="LX1172" s="68"/>
      <c r="LY1172" s="68"/>
      <c r="LZ1172" s="68"/>
      <c r="MA1172" s="68"/>
      <c r="MB1172" s="68"/>
      <c r="MC1172" s="68"/>
      <c r="MD1172" s="68"/>
      <c r="ME1172" s="68"/>
      <c r="MF1172" s="68"/>
      <c r="MG1172" s="68"/>
      <c r="MH1172" s="68"/>
      <c r="MI1172" s="68"/>
      <c r="MJ1172" s="68"/>
      <c r="MK1172" s="68"/>
      <c r="ML1172" s="68"/>
      <c r="MM1172" s="68"/>
      <c r="MN1172" s="68"/>
      <c r="MO1172" s="68"/>
      <c r="MP1172" s="68"/>
      <c r="MQ1172" s="68"/>
      <c r="MR1172" s="68"/>
      <c r="MS1172" s="68"/>
      <c r="MT1172" s="68"/>
      <c r="MU1172" s="68"/>
      <c r="MV1172" s="68"/>
      <c r="MW1172" s="68"/>
      <c r="MX1172" s="68"/>
      <c r="MY1172" s="68"/>
      <c r="MZ1172" s="68"/>
      <c r="NA1172" s="68"/>
      <c r="NB1172" s="68"/>
      <c r="NC1172" s="68"/>
      <c r="ND1172" s="68"/>
      <c r="NE1172" s="68"/>
      <c r="NF1172" s="68"/>
      <c r="NG1172" s="68"/>
      <c r="NH1172" s="68"/>
      <c r="NI1172" s="68"/>
      <c r="NJ1172" s="68"/>
      <c r="NK1172" s="68"/>
      <c r="NL1172" s="68"/>
      <c r="NM1172" s="68"/>
      <c r="NN1172" s="68"/>
      <c r="NO1172" s="68"/>
      <c r="NP1172" s="68"/>
      <c r="NQ1172" s="68"/>
      <c r="NR1172" s="68"/>
      <c r="NS1172" s="68"/>
      <c r="NT1172" s="68"/>
      <c r="NU1172" s="68"/>
      <c r="NV1172" s="68"/>
      <c r="NW1172" s="68"/>
      <c r="NX1172" s="68"/>
      <c r="NY1172" s="68"/>
      <c r="NZ1172" s="68"/>
      <c r="OA1172" s="68"/>
      <c r="OB1172" s="68"/>
      <c r="OC1172" s="68"/>
      <c r="OD1172" s="68"/>
      <c r="OE1172" s="68"/>
      <c r="OF1172" s="68"/>
      <c r="OG1172" s="68"/>
      <c r="OH1172" s="68"/>
      <c r="OI1172" s="68"/>
      <c r="OJ1172" s="68"/>
      <c r="OK1172" s="68"/>
      <c r="OL1172" s="68"/>
      <c r="OM1172" s="68"/>
      <c r="ON1172" s="68"/>
      <c r="OO1172" s="68"/>
      <c r="OP1172" s="68"/>
      <c r="OQ1172" s="68"/>
      <c r="OR1172" s="68"/>
      <c r="OS1172" s="68"/>
      <c r="OT1172" s="68"/>
      <c r="OU1172" s="68"/>
      <c r="OV1172" s="68"/>
      <c r="OW1172" s="68"/>
      <c r="OX1172" s="68"/>
      <c r="OY1172" s="68"/>
      <c r="OZ1172" s="68"/>
      <c r="PA1172" s="68"/>
      <c r="PB1172" s="68"/>
      <c r="PC1172" s="68"/>
      <c r="PD1172" s="68"/>
      <c r="PE1172" s="68"/>
      <c r="PF1172" s="68"/>
      <c r="PG1172" s="68"/>
      <c r="PH1172" s="68"/>
      <c r="PI1172" s="68"/>
      <c r="PJ1172" s="68"/>
      <c r="PK1172" s="68"/>
      <c r="PL1172" s="68"/>
      <c r="PM1172" s="68"/>
      <c r="PN1172" s="68"/>
      <c r="PO1172" s="68"/>
      <c r="PP1172" s="68"/>
      <c r="PQ1172" s="68"/>
      <c r="PR1172" s="68"/>
      <c r="PS1172" s="68"/>
      <c r="PT1172" s="68"/>
      <c r="PU1172" s="68"/>
      <c r="PV1172" s="68"/>
      <c r="PW1172" s="68"/>
      <c r="PX1172" s="68"/>
      <c r="PY1172" s="68"/>
      <c r="PZ1172" s="68"/>
      <c r="QA1172" s="68"/>
      <c r="QB1172" s="68"/>
      <c r="QC1172" s="68"/>
      <c r="QD1172" s="68"/>
      <c r="QE1172" s="68"/>
      <c r="QF1172" s="68"/>
      <c r="QG1172" s="68"/>
      <c r="QH1172" s="68"/>
      <c r="QI1172" s="68"/>
      <c r="QJ1172" s="68"/>
      <c r="QK1172" s="68"/>
      <c r="QL1172" s="68"/>
      <c r="QM1172" s="68"/>
      <c r="QN1172" s="68"/>
      <c r="QO1172" s="68"/>
      <c r="QP1172" s="68"/>
      <c r="QQ1172" s="68"/>
      <c r="QR1172" s="68"/>
      <c r="QS1172" s="68"/>
      <c r="QT1172" s="68"/>
      <c r="QU1172" s="68"/>
      <c r="QV1172" s="68"/>
      <c r="QW1172" s="68"/>
      <c r="QX1172" s="68"/>
      <c r="QY1172" s="68"/>
      <c r="QZ1172" s="68"/>
      <c r="RA1172" s="68"/>
      <c r="RB1172" s="68"/>
      <c r="RC1172" s="68"/>
      <c r="RD1172" s="68"/>
      <c r="RE1172" s="68"/>
      <c r="RF1172" s="68"/>
      <c r="RG1172" s="68"/>
      <c r="RH1172" s="68"/>
      <c r="RI1172" s="68"/>
      <c r="RJ1172" s="68"/>
      <c r="RK1172" s="68"/>
      <c r="RL1172" s="68"/>
      <c r="RM1172" s="68"/>
      <c r="RN1172" s="68"/>
      <c r="RO1172" s="68"/>
      <c r="RP1172" s="68"/>
      <c r="RQ1172" s="68"/>
      <c r="RR1172" s="68"/>
      <c r="RS1172" s="68"/>
      <c r="RT1172" s="68"/>
      <c r="RU1172" s="68"/>
      <c r="RV1172" s="68"/>
      <c r="RW1172" s="68"/>
      <c r="RX1172" s="68"/>
      <c r="RY1172" s="68"/>
      <c r="RZ1172" s="68"/>
      <c r="SA1172" s="68"/>
      <c r="SB1172" s="68"/>
      <c r="SC1172" s="68"/>
      <c r="SD1172" s="68"/>
      <c r="SE1172" s="68"/>
      <c r="SF1172" s="68"/>
      <c r="SG1172" s="68"/>
      <c r="SH1172" s="68"/>
      <c r="SI1172" s="68"/>
      <c r="SJ1172" s="68"/>
      <c r="SK1172" s="68"/>
      <c r="SL1172" s="68"/>
      <c r="SM1172" s="68"/>
      <c r="SN1172" s="68"/>
      <c r="SO1172" s="68"/>
      <c r="SP1172" s="68"/>
      <c r="SQ1172" s="68"/>
      <c r="SR1172" s="68"/>
      <c r="SS1172" s="68"/>
      <c r="ST1172" s="68"/>
      <c r="SU1172" s="68"/>
      <c r="SV1172" s="68"/>
      <c r="SW1172" s="68"/>
      <c r="SX1172" s="68"/>
    </row>
    <row r="1173" spans="1:518" ht="16.5" customHeight="1" x14ac:dyDescent="0.2">
      <c r="A1173" s="20">
        <v>565</v>
      </c>
      <c r="B1173" s="20" t="s">
        <v>62</v>
      </c>
      <c r="C1173" s="20" t="s">
        <v>936</v>
      </c>
      <c r="D1173" s="20" t="s">
        <v>38</v>
      </c>
      <c r="E1173" s="20" t="s">
        <v>1343</v>
      </c>
      <c r="F1173" s="22" t="s">
        <v>955</v>
      </c>
      <c r="G1173" s="20" t="s">
        <v>37</v>
      </c>
      <c r="H1173" s="20" t="s">
        <v>26</v>
      </c>
      <c r="I1173" s="20" t="s">
        <v>81</v>
      </c>
      <c r="J1173" s="22" t="s">
        <v>936</v>
      </c>
      <c r="K1173" s="20"/>
      <c r="L1173" s="20"/>
      <c r="M1173" s="20"/>
      <c r="N1173" s="20"/>
      <c r="O1173" s="23"/>
      <c r="P1173" s="23">
        <v>12000000</v>
      </c>
      <c r="Q1173" s="24">
        <v>1</v>
      </c>
      <c r="R1173" s="25">
        <v>45809</v>
      </c>
      <c r="S1173" s="20" t="s">
        <v>83</v>
      </c>
      <c r="T1173" s="26">
        <f t="shared" si="20"/>
        <v>12000000</v>
      </c>
      <c r="U1173" s="27" t="s">
        <v>100</v>
      </c>
      <c r="V1173" s="27" t="s">
        <v>100</v>
      </c>
      <c r="W1173" s="68"/>
      <c r="X1173" s="68"/>
      <c r="Y1173" s="68"/>
      <c r="Z1173" s="68"/>
      <c r="AA1173" s="68"/>
      <c r="AB1173" s="68"/>
      <c r="AC1173" s="68"/>
      <c r="AD1173" s="68"/>
      <c r="AE1173" s="68"/>
      <c r="AF1173" s="68"/>
      <c r="AG1173" s="68"/>
      <c r="AH1173" s="68"/>
      <c r="AI1173" s="68"/>
      <c r="AJ1173" s="68"/>
      <c r="AK1173" s="68"/>
      <c r="AL1173" s="68"/>
      <c r="AM1173" s="68"/>
      <c r="AN1173" s="68"/>
      <c r="AO1173" s="68"/>
      <c r="AP1173" s="68"/>
      <c r="AQ1173" s="68"/>
      <c r="AR1173" s="68"/>
      <c r="AS1173" s="68"/>
      <c r="AT1173" s="68"/>
      <c r="AU1173" s="68"/>
      <c r="AV1173" s="68"/>
      <c r="AW1173" s="68"/>
      <c r="AX1173" s="68"/>
      <c r="AY1173" s="68"/>
      <c r="AZ1173" s="68"/>
      <c r="BA1173" s="68"/>
      <c r="BB1173" s="68"/>
      <c r="BC1173" s="68"/>
      <c r="BD1173" s="68"/>
      <c r="BE1173" s="68"/>
      <c r="BF1173" s="68"/>
      <c r="BG1173" s="68"/>
      <c r="BH1173" s="68"/>
      <c r="BI1173" s="68"/>
      <c r="BJ1173" s="68"/>
      <c r="BK1173" s="68"/>
      <c r="BL1173" s="68"/>
      <c r="BM1173" s="68"/>
      <c r="BN1173" s="68"/>
      <c r="BO1173" s="68"/>
      <c r="BP1173" s="68"/>
      <c r="BQ1173" s="68"/>
      <c r="BR1173" s="68"/>
      <c r="BS1173" s="68"/>
      <c r="BT1173" s="68"/>
      <c r="BU1173" s="68"/>
      <c r="BV1173" s="68"/>
      <c r="BW1173" s="68"/>
      <c r="BX1173" s="68"/>
      <c r="BY1173" s="68"/>
      <c r="BZ1173" s="68"/>
      <c r="CA1173" s="68"/>
      <c r="CB1173" s="68"/>
      <c r="CC1173" s="68"/>
      <c r="CD1173" s="68"/>
      <c r="CE1173" s="68"/>
      <c r="CF1173" s="68"/>
      <c r="CG1173" s="68"/>
      <c r="CH1173" s="68"/>
      <c r="CI1173" s="68"/>
      <c r="CJ1173" s="68"/>
      <c r="CK1173" s="68"/>
      <c r="CL1173" s="68"/>
      <c r="CM1173" s="68"/>
      <c r="CN1173" s="68"/>
      <c r="CO1173" s="68"/>
      <c r="CP1173" s="68"/>
      <c r="CQ1173" s="68"/>
      <c r="CR1173" s="68"/>
      <c r="CS1173" s="68"/>
      <c r="CT1173" s="68"/>
      <c r="CU1173" s="68"/>
      <c r="CV1173" s="68"/>
      <c r="CW1173" s="68"/>
      <c r="CX1173" s="68"/>
      <c r="CY1173" s="68"/>
      <c r="CZ1173" s="68"/>
      <c r="DA1173" s="68"/>
      <c r="DB1173" s="68"/>
      <c r="DC1173" s="68"/>
      <c r="DD1173" s="68"/>
      <c r="DE1173" s="68"/>
      <c r="DF1173" s="68"/>
      <c r="DG1173" s="68"/>
      <c r="DH1173" s="68"/>
      <c r="DI1173" s="68"/>
      <c r="DJ1173" s="68"/>
      <c r="DK1173" s="68"/>
      <c r="DL1173" s="68"/>
      <c r="DM1173" s="68"/>
      <c r="DN1173" s="68"/>
      <c r="DO1173" s="68"/>
      <c r="DP1173" s="68"/>
      <c r="DQ1173" s="68"/>
      <c r="DR1173" s="68"/>
      <c r="DS1173" s="68"/>
      <c r="DT1173" s="68"/>
      <c r="DU1173" s="68"/>
      <c r="DV1173" s="68"/>
      <c r="DW1173" s="68"/>
      <c r="DX1173" s="68"/>
      <c r="DY1173" s="68"/>
      <c r="DZ1173" s="68"/>
      <c r="EA1173" s="68"/>
      <c r="EB1173" s="68"/>
      <c r="EC1173" s="68"/>
      <c r="ED1173" s="68"/>
      <c r="EE1173" s="68"/>
      <c r="EF1173" s="68"/>
      <c r="EG1173" s="68"/>
      <c r="EH1173" s="68"/>
      <c r="EI1173" s="68"/>
      <c r="EJ1173" s="68"/>
      <c r="EK1173" s="68"/>
      <c r="EL1173" s="68"/>
      <c r="EM1173" s="68"/>
      <c r="EN1173" s="68"/>
      <c r="EO1173" s="68"/>
      <c r="EP1173" s="68"/>
      <c r="EQ1173" s="68"/>
      <c r="ER1173" s="68"/>
      <c r="ES1173" s="68"/>
      <c r="ET1173" s="68"/>
      <c r="EU1173" s="68"/>
      <c r="EV1173" s="68"/>
      <c r="EW1173" s="68"/>
      <c r="EX1173" s="68"/>
      <c r="EY1173" s="68"/>
      <c r="EZ1173" s="68"/>
      <c r="FA1173" s="68"/>
      <c r="FB1173" s="68"/>
      <c r="FC1173" s="68"/>
      <c r="FD1173" s="68"/>
      <c r="FE1173" s="68"/>
      <c r="FF1173" s="68"/>
      <c r="FG1173" s="68"/>
      <c r="FH1173" s="68"/>
      <c r="FI1173" s="68"/>
      <c r="FJ1173" s="68"/>
      <c r="FK1173" s="68"/>
      <c r="FL1173" s="68"/>
      <c r="FM1173" s="68"/>
      <c r="FN1173" s="68"/>
      <c r="FO1173" s="68"/>
      <c r="FP1173" s="68"/>
      <c r="FQ1173" s="68"/>
      <c r="FR1173" s="68"/>
      <c r="FS1173" s="68"/>
      <c r="FT1173" s="68"/>
      <c r="FU1173" s="68"/>
      <c r="FV1173" s="68"/>
      <c r="FW1173" s="68"/>
      <c r="FX1173" s="68"/>
      <c r="FY1173" s="68"/>
      <c r="FZ1173" s="68"/>
      <c r="GA1173" s="68"/>
      <c r="GB1173" s="68"/>
      <c r="GC1173" s="68"/>
      <c r="GD1173" s="68"/>
      <c r="GE1173" s="68"/>
      <c r="GF1173" s="68"/>
      <c r="GG1173" s="68"/>
      <c r="GH1173" s="68"/>
      <c r="GI1173" s="68"/>
      <c r="GJ1173" s="68"/>
      <c r="GK1173" s="68"/>
      <c r="GL1173" s="68"/>
      <c r="GM1173" s="68"/>
      <c r="GN1173" s="68"/>
      <c r="GO1173" s="68"/>
      <c r="GP1173" s="68"/>
      <c r="GQ1173" s="68"/>
      <c r="GR1173" s="68"/>
      <c r="GS1173" s="68"/>
      <c r="GT1173" s="68"/>
      <c r="GU1173" s="68"/>
      <c r="GV1173" s="68"/>
      <c r="GW1173" s="68"/>
      <c r="GX1173" s="68"/>
      <c r="GY1173" s="68"/>
      <c r="GZ1173" s="68"/>
      <c r="HA1173" s="68"/>
      <c r="HB1173" s="68"/>
      <c r="HC1173" s="68"/>
      <c r="HD1173" s="68"/>
      <c r="HE1173" s="68"/>
      <c r="HF1173" s="68"/>
      <c r="HG1173" s="68"/>
      <c r="HH1173" s="68"/>
      <c r="HI1173" s="68"/>
      <c r="HJ1173" s="68"/>
      <c r="HK1173" s="68"/>
      <c r="HL1173" s="68"/>
      <c r="HM1173" s="68"/>
      <c r="HN1173" s="68"/>
      <c r="HO1173" s="68"/>
      <c r="HP1173" s="68"/>
      <c r="HQ1173" s="68"/>
      <c r="HR1173" s="68"/>
      <c r="HS1173" s="68"/>
      <c r="HT1173" s="68"/>
      <c r="HU1173" s="68"/>
      <c r="HV1173" s="68"/>
      <c r="HW1173" s="68"/>
      <c r="HX1173" s="68"/>
      <c r="HY1173" s="68"/>
      <c r="HZ1173" s="68"/>
      <c r="IA1173" s="68"/>
      <c r="IB1173" s="68"/>
      <c r="IC1173" s="68"/>
      <c r="ID1173" s="68"/>
      <c r="IE1173" s="68"/>
      <c r="IF1173" s="68"/>
      <c r="IG1173" s="68"/>
      <c r="IH1173" s="68"/>
      <c r="II1173" s="68"/>
      <c r="IJ1173" s="68"/>
      <c r="IK1173" s="68"/>
      <c r="IL1173" s="68"/>
      <c r="IM1173" s="68"/>
      <c r="IN1173" s="68"/>
      <c r="IO1173" s="68"/>
      <c r="IP1173" s="68"/>
      <c r="IQ1173" s="68"/>
      <c r="IR1173" s="68"/>
      <c r="IS1173" s="68"/>
      <c r="IT1173" s="68"/>
      <c r="IU1173" s="68"/>
      <c r="IV1173" s="68"/>
      <c r="IW1173" s="68"/>
      <c r="IX1173" s="68"/>
      <c r="IY1173" s="68"/>
      <c r="IZ1173" s="68"/>
      <c r="JA1173" s="68"/>
      <c r="JB1173" s="68"/>
      <c r="JC1173" s="68"/>
      <c r="JD1173" s="68"/>
      <c r="JE1173" s="68"/>
      <c r="JF1173" s="68"/>
      <c r="JG1173" s="68"/>
      <c r="JH1173" s="68"/>
      <c r="JI1173" s="68"/>
      <c r="JJ1173" s="68"/>
      <c r="JK1173" s="68"/>
      <c r="JL1173" s="68"/>
      <c r="JM1173" s="68"/>
      <c r="JN1173" s="68"/>
      <c r="JO1173" s="68"/>
      <c r="JP1173" s="68"/>
      <c r="JQ1173" s="68"/>
      <c r="JR1173" s="68"/>
      <c r="JS1173" s="68"/>
      <c r="JT1173" s="68"/>
      <c r="JU1173" s="68"/>
      <c r="JV1173" s="68"/>
      <c r="JW1173" s="68"/>
      <c r="JX1173" s="68"/>
      <c r="JY1173" s="68"/>
      <c r="JZ1173" s="68"/>
      <c r="KA1173" s="68"/>
      <c r="KB1173" s="68"/>
      <c r="KC1173" s="68"/>
      <c r="KD1173" s="68"/>
      <c r="KE1173" s="68"/>
      <c r="KF1173" s="68"/>
      <c r="KG1173" s="68"/>
      <c r="KH1173" s="68"/>
      <c r="KI1173" s="68"/>
      <c r="KJ1173" s="68"/>
      <c r="KK1173" s="68"/>
      <c r="KL1173" s="68"/>
      <c r="KM1173" s="68"/>
      <c r="KN1173" s="68"/>
      <c r="KO1173" s="68"/>
      <c r="KP1173" s="68"/>
      <c r="KQ1173" s="68"/>
      <c r="KR1173" s="68"/>
      <c r="KS1173" s="68"/>
      <c r="KT1173" s="68"/>
      <c r="KU1173" s="68"/>
      <c r="KV1173" s="68"/>
      <c r="KW1173" s="68"/>
      <c r="KX1173" s="68"/>
      <c r="KY1173" s="68"/>
      <c r="KZ1173" s="68"/>
      <c r="LA1173" s="68"/>
      <c r="LB1173" s="68"/>
      <c r="LC1173" s="68"/>
      <c r="LD1173" s="68"/>
      <c r="LE1173" s="68"/>
      <c r="LF1173" s="68"/>
      <c r="LG1173" s="68"/>
      <c r="LH1173" s="68"/>
      <c r="LI1173" s="68"/>
      <c r="LJ1173" s="68"/>
      <c r="LK1173" s="68"/>
      <c r="LL1173" s="68"/>
      <c r="LM1173" s="68"/>
      <c r="LN1173" s="68"/>
      <c r="LO1173" s="68"/>
      <c r="LP1173" s="68"/>
      <c r="LQ1173" s="68"/>
      <c r="LR1173" s="68"/>
      <c r="LS1173" s="68"/>
      <c r="LT1173" s="68"/>
      <c r="LU1173" s="68"/>
      <c r="LV1173" s="68"/>
      <c r="LW1173" s="68"/>
      <c r="LX1173" s="68"/>
      <c r="LY1173" s="68"/>
      <c r="LZ1173" s="68"/>
      <c r="MA1173" s="68"/>
      <c r="MB1173" s="68"/>
      <c r="MC1173" s="68"/>
      <c r="MD1173" s="68"/>
      <c r="ME1173" s="68"/>
      <c r="MF1173" s="68"/>
      <c r="MG1173" s="68"/>
      <c r="MH1173" s="68"/>
      <c r="MI1173" s="68"/>
      <c r="MJ1173" s="68"/>
      <c r="MK1173" s="68"/>
      <c r="ML1173" s="68"/>
      <c r="MM1173" s="68"/>
      <c r="MN1173" s="68"/>
      <c r="MO1173" s="68"/>
      <c r="MP1173" s="68"/>
      <c r="MQ1173" s="68"/>
      <c r="MR1173" s="68"/>
      <c r="MS1173" s="68"/>
      <c r="MT1173" s="68"/>
      <c r="MU1173" s="68"/>
      <c r="MV1173" s="68"/>
      <c r="MW1173" s="68"/>
      <c r="MX1173" s="68"/>
      <c r="MY1173" s="68"/>
      <c r="MZ1173" s="68"/>
      <c r="NA1173" s="68"/>
      <c r="NB1173" s="68"/>
      <c r="NC1173" s="68"/>
      <c r="ND1173" s="68"/>
      <c r="NE1173" s="68"/>
      <c r="NF1173" s="68"/>
      <c r="NG1173" s="68"/>
      <c r="NH1173" s="68"/>
      <c r="NI1173" s="68"/>
      <c r="NJ1173" s="68"/>
      <c r="NK1173" s="68"/>
      <c r="NL1173" s="68"/>
      <c r="NM1173" s="68"/>
      <c r="NN1173" s="68"/>
      <c r="NO1173" s="68"/>
      <c r="NP1173" s="68"/>
      <c r="NQ1173" s="68"/>
      <c r="NR1173" s="68"/>
      <c r="NS1173" s="68"/>
      <c r="NT1173" s="68"/>
      <c r="NU1173" s="68"/>
      <c r="NV1173" s="68"/>
      <c r="NW1173" s="68"/>
      <c r="NX1173" s="68"/>
      <c r="NY1173" s="68"/>
      <c r="NZ1173" s="68"/>
      <c r="OA1173" s="68"/>
      <c r="OB1173" s="68"/>
      <c r="OC1173" s="68"/>
      <c r="OD1173" s="68"/>
      <c r="OE1173" s="68"/>
      <c r="OF1173" s="68"/>
      <c r="OG1173" s="68"/>
      <c r="OH1173" s="68"/>
      <c r="OI1173" s="68"/>
      <c r="OJ1173" s="68"/>
      <c r="OK1173" s="68"/>
      <c r="OL1173" s="68"/>
      <c r="OM1173" s="68"/>
      <c r="ON1173" s="68"/>
      <c r="OO1173" s="68"/>
      <c r="OP1173" s="68"/>
      <c r="OQ1173" s="68"/>
      <c r="OR1173" s="68"/>
      <c r="OS1173" s="68"/>
      <c r="OT1173" s="68"/>
      <c r="OU1173" s="68"/>
      <c r="OV1173" s="68"/>
      <c r="OW1173" s="68"/>
      <c r="OX1173" s="68"/>
      <c r="OY1173" s="68"/>
      <c r="OZ1173" s="68"/>
      <c r="PA1173" s="68"/>
      <c r="PB1173" s="68"/>
      <c r="PC1173" s="68"/>
      <c r="PD1173" s="68"/>
      <c r="PE1173" s="68"/>
      <c r="PF1173" s="68"/>
      <c r="PG1173" s="68"/>
      <c r="PH1173" s="68"/>
      <c r="PI1173" s="68"/>
      <c r="PJ1173" s="68"/>
      <c r="PK1173" s="68"/>
      <c r="PL1173" s="68"/>
      <c r="PM1173" s="68"/>
      <c r="PN1173" s="68"/>
      <c r="PO1173" s="68"/>
      <c r="PP1173" s="68"/>
      <c r="PQ1173" s="68"/>
      <c r="PR1173" s="68"/>
      <c r="PS1173" s="68"/>
      <c r="PT1173" s="68"/>
      <c r="PU1173" s="68"/>
      <c r="PV1173" s="68"/>
      <c r="PW1173" s="68"/>
      <c r="PX1173" s="68"/>
      <c r="PY1173" s="68"/>
      <c r="PZ1173" s="68"/>
      <c r="QA1173" s="68"/>
      <c r="QB1173" s="68"/>
      <c r="QC1173" s="68"/>
      <c r="QD1173" s="68"/>
      <c r="QE1173" s="68"/>
      <c r="QF1173" s="68"/>
      <c r="QG1173" s="68"/>
      <c r="QH1173" s="68"/>
      <c r="QI1173" s="68"/>
      <c r="QJ1173" s="68"/>
      <c r="QK1173" s="68"/>
      <c r="QL1173" s="68"/>
      <c r="QM1173" s="68"/>
      <c r="QN1173" s="68"/>
      <c r="QO1173" s="68"/>
      <c r="QP1173" s="68"/>
      <c r="QQ1173" s="68"/>
      <c r="QR1173" s="68"/>
      <c r="QS1173" s="68"/>
      <c r="QT1173" s="68"/>
      <c r="QU1173" s="68"/>
      <c r="QV1173" s="68"/>
      <c r="QW1173" s="68"/>
      <c r="QX1173" s="68"/>
      <c r="QY1173" s="68"/>
      <c r="QZ1173" s="68"/>
      <c r="RA1173" s="68"/>
      <c r="RB1173" s="68"/>
      <c r="RC1173" s="68"/>
      <c r="RD1173" s="68"/>
      <c r="RE1173" s="68"/>
      <c r="RF1173" s="68"/>
      <c r="RG1173" s="68"/>
      <c r="RH1173" s="68"/>
      <c r="RI1173" s="68"/>
      <c r="RJ1173" s="68"/>
      <c r="RK1173" s="68"/>
      <c r="RL1173" s="68"/>
      <c r="RM1173" s="68"/>
      <c r="RN1173" s="68"/>
      <c r="RO1173" s="68"/>
      <c r="RP1173" s="68"/>
      <c r="RQ1173" s="68"/>
      <c r="RR1173" s="68"/>
      <c r="RS1173" s="68"/>
      <c r="RT1173" s="68"/>
      <c r="RU1173" s="68"/>
      <c r="RV1173" s="68"/>
      <c r="RW1173" s="68"/>
      <c r="RX1173" s="68"/>
      <c r="RY1173" s="68"/>
      <c r="RZ1173" s="68"/>
      <c r="SA1173" s="68"/>
      <c r="SB1173" s="68"/>
      <c r="SC1173" s="68"/>
      <c r="SD1173" s="68"/>
      <c r="SE1173" s="68"/>
      <c r="SF1173" s="68"/>
      <c r="SG1173" s="68"/>
      <c r="SH1173" s="68"/>
      <c r="SI1173" s="68"/>
      <c r="SJ1173" s="68"/>
      <c r="SK1173" s="68"/>
      <c r="SL1173" s="68"/>
      <c r="SM1173" s="68"/>
      <c r="SN1173" s="68"/>
      <c r="SO1173" s="68"/>
      <c r="SP1173" s="68"/>
      <c r="SQ1173" s="68"/>
      <c r="SR1173" s="68"/>
      <c r="SS1173" s="68"/>
      <c r="ST1173" s="68"/>
      <c r="SU1173" s="68"/>
      <c r="SV1173" s="68"/>
      <c r="SW1173" s="68"/>
      <c r="SX1173" s="68"/>
    </row>
    <row r="1174" spans="1:518" ht="16.5" customHeight="1" x14ac:dyDescent="0.2">
      <c r="A1174" s="20">
        <v>566</v>
      </c>
      <c r="B1174" s="20" t="s">
        <v>62</v>
      </c>
      <c r="C1174" s="20" t="s">
        <v>936</v>
      </c>
      <c r="D1174" s="20" t="s">
        <v>38</v>
      </c>
      <c r="E1174" s="20" t="s">
        <v>1343</v>
      </c>
      <c r="F1174" s="22" t="s">
        <v>955</v>
      </c>
      <c r="G1174" s="20" t="s">
        <v>37</v>
      </c>
      <c r="H1174" s="20" t="s">
        <v>26</v>
      </c>
      <c r="I1174" s="20" t="s">
        <v>81</v>
      </c>
      <c r="J1174" s="22" t="s">
        <v>936</v>
      </c>
      <c r="K1174" s="20"/>
      <c r="L1174" s="20"/>
      <c r="M1174" s="20"/>
      <c r="N1174" s="20"/>
      <c r="O1174" s="23"/>
      <c r="P1174" s="23">
        <v>12000000</v>
      </c>
      <c r="Q1174" s="24">
        <v>1</v>
      </c>
      <c r="R1174" s="25">
        <v>45839</v>
      </c>
      <c r="S1174" s="20" t="s">
        <v>83</v>
      </c>
      <c r="T1174" s="26">
        <f t="shared" si="20"/>
        <v>12000000</v>
      </c>
      <c r="U1174" s="27" t="s">
        <v>100</v>
      </c>
      <c r="V1174" s="27" t="s">
        <v>100</v>
      </c>
      <c r="W1174" s="68"/>
      <c r="X1174" s="68"/>
      <c r="Y1174" s="68"/>
      <c r="Z1174" s="68"/>
      <c r="AA1174" s="68"/>
      <c r="AB1174" s="68"/>
      <c r="AC1174" s="68"/>
      <c r="AD1174" s="68"/>
      <c r="AE1174" s="68"/>
      <c r="AF1174" s="68"/>
      <c r="AG1174" s="68"/>
      <c r="AH1174" s="68"/>
      <c r="AI1174" s="68"/>
      <c r="AJ1174" s="68"/>
      <c r="AK1174" s="68"/>
      <c r="AL1174" s="68"/>
      <c r="AM1174" s="68"/>
      <c r="AN1174" s="68"/>
      <c r="AO1174" s="68"/>
      <c r="AP1174" s="68"/>
      <c r="AQ1174" s="68"/>
      <c r="AR1174" s="68"/>
      <c r="AS1174" s="68"/>
      <c r="AT1174" s="68"/>
      <c r="AU1174" s="68"/>
      <c r="AV1174" s="68"/>
      <c r="AW1174" s="68"/>
      <c r="AX1174" s="68"/>
      <c r="AY1174" s="68"/>
      <c r="AZ1174" s="68"/>
      <c r="BA1174" s="68"/>
      <c r="BB1174" s="68"/>
      <c r="BC1174" s="68"/>
      <c r="BD1174" s="68"/>
      <c r="BE1174" s="68"/>
      <c r="BF1174" s="68"/>
      <c r="BG1174" s="68"/>
      <c r="BH1174" s="68"/>
      <c r="BI1174" s="68"/>
      <c r="BJ1174" s="68"/>
      <c r="BK1174" s="68"/>
      <c r="BL1174" s="68"/>
      <c r="BM1174" s="68"/>
      <c r="BN1174" s="68"/>
      <c r="BO1174" s="68"/>
      <c r="BP1174" s="68"/>
      <c r="BQ1174" s="68"/>
      <c r="BR1174" s="68"/>
      <c r="BS1174" s="68"/>
      <c r="BT1174" s="68"/>
      <c r="BU1174" s="68"/>
      <c r="BV1174" s="68"/>
      <c r="BW1174" s="68"/>
      <c r="BX1174" s="68"/>
      <c r="BY1174" s="68"/>
      <c r="BZ1174" s="68"/>
      <c r="CA1174" s="68"/>
      <c r="CB1174" s="68"/>
      <c r="CC1174" s="68"/>
      <c r="CD1174" s="68"/>
      <c r="CE1174" s="68"/>
      <c r="CF1174" s="68"/>
      <c r="CG1174" s="68"/>
      <c r="CH1174" s="68"/>
      <c r="CI1174" s="68"/>
      <c r="CJ1174" s="68"/>
      <c r="CK1174" s="68"/>
      <c r="CL1174" s="68"/>
      <c r="CM1174" s="68"/>
      <c r="CN1174" s="68"/>
      <c r="CO1174" s="68"/>
      <c r="CP1174" s="68"/>
      <c r="CQ1174" s="68"/>
      <c r="CR1174" s="68"/>
      <c r="CS1174" s="68"/>
      <c r="CT1174" s="68"/>
      <c r="CU1174" s="68"/>
      <c r="CV1174" s="68"/>
      <c r="CW1174" s="68"/>
      <c r="CX1174" s="68"/>
      <c r="CY1174" s="68"/>
      <c r="CZ1174" s="68"/>
      <c r="DA1174" s="68"/>
      <c r="DB1174" s="68"/>
      <c r="DC1174" s="68"/>
      <c r="DD1174" s="68"/>
      <c r="DE1174" s="68"/>
      <c r="DF1174" s="68"/>
      <c r="DG1174" s="68"/>
      <c r="DH1174" s="68"/>
      <c r="DI1174" s="68"/>
      <c r="DJ1174" s="68"/>
      <c r="DK1174" s="68"/>
      <c r="DL1174" s="68"/>
      <c r="DM1174" s="68"/>
      <c r="DN1174" s="68"/>
      <c r="DO1174" s="68"/>
      <c r="DP1174" s="68"/>
      <c r="DQ1174" s="68"/>
      <c r="DR1174" s="68"/>
      <c r="DS1174" s="68"/>
      <c r="DT1174" s="68"/>
      <c r="DU1174" s="68"/>
      <c r="DV1174" s="68"/>
      <c r="DW1174" s="68"/>
      <c r="DX1174" s="68"/>
      <c r="DY1174" s="68"/>
      <c r="DZ1174" s="68"/>
      <c r="EA1174" s="68"/>
      <c r="EB1174" s="68"/>
      <c r="EC1174" s="68"/>
      <c r="ED1174" s="68"/>
      <c r="EE1174" s="68"/>
      <c r="EF1174" s="68"/>
      <c r="EG1174" s="68"/>
      <c r="EH1174" s="68"/>
      <c r="EI1174" s="68"/>
      <c r="EJ1174" s="68"/>
      <c r="EK1174" s="68"/>
      <c r="EL1174" s="68"/>
      <c r="EM1174" s="68"/>
      <c r="EN1174" s="68"/>
      <c r="EO1174" s="68"/>
      <c r="EP1174" s="68"/>
      <c r="EQ1174" s="68"/>
      <c r="ER1174" s="68"/>
      <c r="ES1174" s="68"/>
      <c r="ET1174" s="68"/>
      <c r="EU1174" s="68"/>
      <c r="EV1174" s="68"/>
      <c r="EW1174" s="68"/>
      <c r="EX1174" s="68"/>
      <c r="EY1174" s="68"/>
      <c r="EZ1174" s="68"/>
      <c r="FA1174" s="68"/>
      <c r="FB1174" s="68"/>
      <c r="FC1174" s="68"/>
      <c r="FD1174" s="68"/>
      <c r="FE1174" s="68"/>
      <c r="FF1174" s="68"/>
      <c r="FG1174" s="68"/>
      <c r="FH1174" s="68"/>
      <c r="FI1174" s="68"/>
      <c r="FJ1174" s="68"/>
      <c r="FK1174" s="68"/>
      <c r="FL1174" s="68"/>
      <c r="FM1174" s="68"/>
      <c r="FN1174" s="68"/>
      <c r="FO1174" s="68"/>
      <c r="FP1174" s="68"/>
      <c r="FQ1174" s="68"/>
      <c r="FR1174" s="68"/>
      <c r="FS1174" s="68"/>
      <c r="FT1174" s="68"/>
      <c r="FU1174" s="68"/>
      <c r="FV1174" s="68"/>
      <c r="FW1174" s="68"/>
      <c r="FX1174" s="68"/>
      <c r="FY1174" s="68"/>
      <c r="FZ1174" s="68"/>
      <c r="GA1174" s="68"/>
      <c r="GB1174" s="68"/>
      <c r="GC1174" s="68"/>
      <c r="GD1174" s="68"/>
      <c r="GE1174" s="68"/>
      <c r="GF1174" s="68"/>
      <c r="GG1174" s="68"/>
      <c r="GH1174" s="68"/>
      <c r="GI1174" s="68"/>
      <c r="GJ1174" s="68"/>
      <c r="GK1174" s="68"/>
      <c r="GL1174" s="68"/>
      <c r="GM1174" s="68"/>
      <c r="GN1174" s="68"/>
      <c r="GO1174" s="68"/>
      <c r="GP1174" s="68"/>
      <c r="GQ1174" s="68"/>
      <c r="GR1174" s="68"/>
      <c r="GS1174" s="68"/>
      <c r="GT1174" s="68"/>
      <c r="GU1174" s="68"/>
      <c r="GV1174" s="68"/>
      <c r="GW1174" s="68"/>
      <c r="GX1174" s="68"/>
      <c r="GY1174" s="68"/>
      <c r="GZ1174" s="68"/>
      <c r="HA1174" s="68"/>
      <c r="HB1174" s="68"/>
      <c r="HC1174" s="68"/>
      <c r="HD1174" s="68"/>
      <c r="HE1174" s="68"/>
      <c r="HF1174" s="68"/>
      <c r="HG1174" s="68"/>
      <c r="HH1174" s="68"/>
      <c r="HI1174" s="68"/>
      <c r="HJ1174" s="68"/>
      <c r="HK1174" s="68"/>
      <c r="HL1174" s="68"/>
      <c r="HM1174" s="68"/>
      <c r="HN1174" s="68"/>
      <c r="HO1174" s="68"/>
      <c r="HP1174" s="68"/>
      <c r="HQ1174" s="68"/>
      <c r="HR1174" s="68"/>
      <c r="HS1174" s="68"/>
      <c r="HT1174" s="68"/>
      <c r="HU1174" s="68"/>
      <c r="HV1174" s="68"/>
      <c r="HW1174" s="68"/>
      <c r="HX1174" s="68"/>
      <c r="HY1174" s="68"/>
      <c r="HZ1174" s="68"/>
      <c r="IA1174" s="68"/>
      <c r="IB1174" s="68"/>
      <c r="IC1174" s="68"/>
      <c r="ID1174" s="68"/>
      <c r="IE1174" s="68"/>
      <c r="IF1174" s="68"/>
      <c r="IG1174" s="68"/>
      <c r="IH1174" s="68"/>
      <c r="II1174" s="68"/>
      <c r="IJ1174" s="68"/>
      <c r="IK1174" s="68"/>
      <c r="IL1174" s="68"/>
      <c r="IM1174" s="68"/>
      <c r="IN1174" s="68"/>
      <c r="IO1174" s="68"/>
      <c r="IP1174" s="68"/>
      <c r="IQ1174" s="68"/>
      <c r="IR1174" s="68"/>
      <c r="IS1174" s="68"/>
      <c r="IT1174" s="68"/>
      <c r="IU1174" s="68"/>
      <c r="IV1174" s="68"/>
      <c r="IW1174" s="68"/>
      <c r="IX1174" s="68"/>
      <c r="IY1174" s="68"/>
      <c r="IZ1174" s="68"/>
      <c r="JA1174" s="68"/>
      <c r="JB1174" s="68"/>
      <c r="JC1174" s="68"/>
      <c r="JD1174" s="68"/>
      <c r="JE1174" s="68"/>
      <c r="JF1174" s="68"/>
      <c r="JG1174" s="68"/>
      <c r="JH1174" s="68"/>
      <c r="JI1174" s="68"/>
      <c r="JJ1174" s="68"/>
      <c r="JK1174" s="68"/>
      <c r="JL1174" s="68"/>
      <c r="JM1174" s="68"/>
      <c r="JN1174" s="68"/>
      <c r="JO1174" s="68"/>
      <c r="JP1174" s="68"/>
      <c r="JQ1174" s="68"/>
      <c r="JR1174" s="68"/>
      <c r="JS1174" s="68"/>
      <c r="JT1174" s="68"/>
      <c r="JU1174" s="68"/>
      <c r="JV1174" s="68"/>
      <c r="JW1174" s="68"/>
      <c r="JX1174" s="68"/>
      <c r="JY1174" s="68"/>
      <c r="JZ1174" s="68"/>
      <c r="KA1174" s="68"/>
      <c r="KB1174" s="68"/>
      <c r="KC1174" s="68"/>
      <c r="KD1174" s="68"/>
      <c r="KE1174" s="68"/>
      <c r="KF1174" s="68"/>
      <c r="KG1174" s="68"/>
      <c r="KH1174" s="68"/>
      <c r="KI1174" s="68"/>
      <c r="KJ1174" s="68"/>
      <c r="KK1174" s="68"/>
      <c r="KL1174" s="68"/>
      <c r="KM1174" s="68"/>
      <c r="KN1174" s="68"/>
      <c r="KO1174" s="68"/>
      <c r="KP1174" s="68"/>
      <c r="KQ1174" s="68"/>
      <c r="KR1174" s="68"/>
      <c r="KS1174" s="68"/>
      <c r="KT1174" s="68"/>
      <c r="KU1174" s="68"/>
      <c r="KV1174" s="68"/>
      <c r="KW1174" s="68"/>
      <c r="KX1174" s="68"/>
      <c r="KY1174" s="68"/>
      <c r="KZ1174" s="68"/>
      <c r="LA1174" s="68"/>
      <c r="LB1174" s="68"/>
      <c r="LC1174" s="68"/>
      <c r="LD1174" s="68"/>
      <c r="LE1174" s="68"/>
      <c r="LF1174" s="68"/>
      <c r="LG1174" s="68"/>
      <c r="LH1174" s="68"/>
      <c r="LI1174" s="68"/>
      <c r="LJ1174" s="68"/>
      <c r="LK1174" s="68"/>
      <c r="LL1174" s="68"/>
      <c r="LM1174" s="68"/>
      <c r="LN1174" s="68"/>
      <c r="LO1174" s="68"/>
      <c r="LP1174" s="68"/>
      <c r="LQ1174" s="68"/>
      <c r="LR1174" s="68"/>
      <c r="LS1174" s="68"/>
      <c r="LT1174" s="68"/>
      <c r="LU1174" s="68"/>
      <c r="LV1174" s="68"/>
      <c r="LW1174" s="68"/>
      <c r="LX1174" s="68"/>
      <c r="LY1174" s="68"/>
      <c r="LZ1174" s="68"/>
      <c r="MA1174" s="68"/>
      <c r="MB1174" s="68"/>
      <c r="MC1174" s="68"/>
      <c r="MD1174" s="68"/>
      <c r="ME1174" s="68"/>
      <c r="MF1174" s="68"/>
      <c r="MG1174" s="68"/>
      <c r="MH1174" s="68"/>
      <c r="MI1174" s="68"/>
      <c r="MJ1174" s="68"/>
      <c r="MK1174" s="68"/>
      <c r="ML1174" s="68"/>
      <c r="MM1174" s="68"/>
      <c r="MN1174" s="68"/>
      <c r="MO1174" s="68"/>
      <c r="MP1174" s="68"/>
      <c r="MQ1174" s="68"/>
      <c r="MR1174" s="68"/>
      <c r="MS1174" s="68"/>
      <c r="MT1174" s="68"/>
      <c r="MU1174" s="68"/>
      <c r="MV1174" s="68"/>
      <c r="MW1174" s="68"/>
      <c r="MX1174" s="68"/>
      <c r="MY1174" s="68"/>
      <c r="MZ1174" s="68"/>
      <c r="NA1174" s="68"/>
      <c r="NB1174" s="68"/>
      <c r="NC1174" s="68"/>
      <c r="ND1174" s="68"/>
      <c r="NE1174" s="68"/>
      <c r="NF1174" s="68"/>
      <c r="NG1174" s="68"/>
      <c r="NH1174" s="68"/>
      <c r="NI1174" s="68"/>
      <c r="NJ1174" s="68"/>
      <c r="NK1174" s="68"/>
      <c r="NL1174" s="68"/>
      <c r="NM1174" s="68"/>
      <c r="NN1174" s="68"/>
      <c r="NO1174" s="68"/>
      <c r="NP1174" s="68"/>
      <c r="NQ1174" s="68"/>
      <c r="NR1174" s="68"/>
      <c r="NS1174" s="68"/>
      <c r="NT1174" s="68"/>
      <c r="NU1174" s="68"/>
      <c r="NV1174" s="68"/>
      <c r="NW1174" s="68"/>
      <c r="NX1174" s="68"/>
      <c r="NY1174" s="68"/>
      <c r="NZ1174" s="68"/>
      <c r="OA1174" s="68"/>
      <c r="OB1174" s="68"/>
      <c r="OC1174" s="68"/>
      <c r="OD1174" s="68"/>
      <c r="OE1174" s="68"/>
      <c r="OF1174" s="68"/>
      <c r="OG1174" s="68"/>
      <c r="OH1174" s="68"/>
      <c r="OI1174" s="68"/>
      <c r="OJ1174" s="68"/>
      <c r="OK1174" s="68"/>
      <c r="OL1174" s="68"/>
      <c r="OM1174" s="68"/>
      <c r="ON1174" s="68"/>
      <c r="OO1174" s="68"/>
      <c r="OP1174" s="68"/>
      <c r="OQ1174" s="68"/>
      <c r="OR1174" s="68"/>
      <c r="OS1174" s="68"/>
      <c r="OT1174" s="68"/>
      <c r="OU1174" s="68"/>
      <c r="OV1174" s="68"/>
      <c r="OW1174" s="68"/>
      <c r="OX1174" s="68"/>
      <c r="OY1174" s="68"/>
      <c r="OZ1174" s="68"/>
      <c r="PA1174" s="68"/>
      <c r="PB1174" s="68"/>
      <c r="PC1174" s="68"/>
      <c r="PD1174" s="68"/>
      <c r="PE1174" s="68"/>
      <c r="PF1174" s="68"/>
      <c r="PG1174" s="68"/>
      <c r="PH1174" s="68"/>
      <c r="PI1174" s="68"/>
      <c r="PJ1174" s="68"/>
      <c r="PK1174" s="68"/>
      <c r="PL1174" s="68"/>
      <c r="PM1174" s="68"/>
      <c r="PN1174" s="68"/>
      <c r="PO1174" s="68"/>
      <c r="PP1174" s="68"/>
      <c r="PQ1174" s="68"/>
      <c r="PR1174" s="68"/>
      <c r="PS1174" s="68"/>
      <c r="PT1174" s="68"/>
      <c r="PU1174" s="68"/>
      <c r="PV1174" s="68"/>
      <c r="PW1174" s="68"/>
      <c r="PX1174" s="68"/>
      <c r="PY1174" s="68"/>
      <c r="PZ1174" s="68"/>
      <c r="QA1174" s="68"/>
      <c r="QB1174" s="68"/>
      <c r="QC1174" s="68"/>
      <c r="QD1174" s="68"/>
      <c r="QE1174" s="68"/>
      <c r="QF1174" s="68"/>
      <c r="QG1174" s="68"/>
      <c r="QH1174" s="68"/>
      <c r="QI1174" s="68"/>
      <c r="QJ1174" s="68"/>
      <c r="QK1174" s="68"/>
      <c r="QL1174" s="68"/>
      <c r="QM1174" s="68"/>
      <c r="QN1174" s="68"/>
      <c r="QO1174" s="68"/>
      <c r="QP1174" s="68"/>
      <c r="QQ1174" s="68"/>
      <c r="QR1174" s="68"/>
      <c r="QS1174" s="68"/>
      <c r="QT1174" s="68"/>
      <c r="QU1174" s="68"/>
      <c r="QV1174" s="68"/>
      <c r="QW1174" s="68"/>
      <c r="QX1174" s="68"/>
      <c r="QY1174" s="68"/>
      <c r="QZ1174" s="68"/>
      <c r="RA1174" s="68"/>
      <c r="RB1174" s="68"/>
      <c r="RC1174" s="68"/>
      <c r="RD1174" s="68"/>
      <c r="RE1174" s="68"/>
      <c r="RF1174" s="68"/>
      <c r="RG1174" s="68"/>
      <c r="RH1174" s="68"/>
      <c r="RI1174" s="68"/>
      <c r="RJ1174" s="68"/>
      <c r="RK1174" s="68"/>
      <c r="RL1174" s="68"/>
      <c r="RM1174" s="68"/>
      <c r="RN1174" s="68"/>
      <c r="RO1174" s="68"/>
      <c r="RP1174" s="68"/>
      <c r="RQ1174" s="68"/>
      <c r="RR1174" s="68"/>
      <c r="RS1174" s="68"/>
      <c r="RT1174" s="68"/>
      <c r="RU1174" s="68"/>
      <c r="RV1174" s="68"/>
      <c r="RW1174" s="68"/>
      <c r="RX1174" s="68"/>
      <c r="RY1174" s="68"/>
      <c r="RZ1174" s="68"/>
      <c r="SA1174" s="68"/>
      <c r="SB1174" s="68"/>
      <c r="SC1174" s="68"/>
      <c r="SD1174" s="68"/>
      <c r="SE1174" s="68"/>
      <c r="SF1174" s="68"/>
      <c r="SG1174" s="68"/>
      <c r="SH1174" s="68"/>
      <c r="SI1174" s="68"/>
      <c r="SJ1174" s="68"/>
      <c r="SK1174" s="68"/>
      <c r="SL1174" s="68"/>
      <c r="SM1174" s="68"/>
      <c r="SN1174" s="68"/>
      <c r="SO1174" s="68"/>
      <c r="SP1174" s="68"/>
      <c r="SQ1174" s="68"/>
      <c r="SR1174" s="68"/>
      <c r="SS1174" s="68"/>
      <c r="ST1174" s="68"/>
      <c r="SU1174" s="68"/>
      <c r="SV1174" s="68"/>
      <c r="SW1174" s="68"/>
      <c r="SX1174" s="68"/>
    </row>
    <row r="1175" spans="1:518" ht="16.5" customHeight="1" x14ac:dyDescent="0.2">
      <c r="A1175" s="20">
        <v>567</v>
      </c>
      <c r="B1175" s="20" t="s">
        <v>62</v>
      </c>
      <c r="C1175" s="20" t="s">
        <v>936</v>
      </c>
      <c r="D1175" s="20" t="s">
        <v>38</v>
      </c>
      <c r="E1175" s="20" t="s">
        <v>1343</v>
      </c>
      <c r="F1175" s="22" t="s">
        <v>955</v>
      </c>
      <c r="G1175" s="20" t="s">
        <v>37</v>
      </c>
      <c r="H1175" s="20" t="s">
        <v>26</v>
      </c>
      <c r="I1175" s="20" t="s">
        <v>81</v>
      </c>
      <c r="J1175" s="22" t="s">
        <v>936</v>
      </c>
      <c r="K1175" s="20"/>
      <c r="L1175" s="20"/>
      <c r="M1175" s="20"/>
      <c r="N1175" s="20"/>
      <c r="O1175" s="23"/>
      <c r="P1175" s="23">
        <v>12000000</v>
      </c>
      <c r="Q1175" s="24">
        <v>1</v>
      </c>
      <c r="R1175" s="25">
        <v>45870</v>
      </c>
      <c r="S1175" s="20" t="s">
        <v>83</v>
      </c>
      <c r="T1175" s="26">
        <f t="shared" si="20"/>
        <v>12000000</v>
      </c>
      <c r="U1175" s="27" t="s">
        <v>100</v>
      </c>
      <c r="V1175" s="27" t="s">
        <v>100</v>
      </c>
      <c r="W1175" s="68"/>
      <c r="X1175" s="68"/>
      <c r="Y1175" s="68"/>
      <c r="Z1175" s="68"/>
      <c r="AA1175" s="68"/>
      <c r="AB1175" s="68"/>
      <c r="AC1175" s="68"/>
      <c r="AD1175" s="68"/>
      <c r="AE1175" s="68"/>
      <c r="AF1175" s="68"/>
      <c r="AG1175" s="68"/>
      <c r="AH1175" s="68"/>
      <c r="AI1175" s="68"/>
      <c r="AJ1175" s="68"/>
      <c r="AK1175" s="68"/>
      <c r="AL1175" s="68"/>
      <c r="AM1175" s="68"/>
      <c r="AN1175" s="68"/>
      <c r="AO1175" s="68"/>
      <c r="AP1175" s="68"/>
      <c r="AQ1175" s="68"/>
      <c r="AR1175" s="68"/>
      <c r="AS1175" s="68"/>
      <c r="AT1175" s="68"/>
      <c r="AU1175" s="68"/>
      <c r="AV1175" s="68"/>
      <c r="AW1175" s="68"/>
      <c r="AX1175" s="68"/>
      <c r="AY1175" s="68"/>
      <c r="AZ1175" s="68"/>
      <c r="BA1175" s="68"/>
      <c r="BB1175" s="68"/>
      <c r="BC1175" s="68"/>
      <c r="BD1175" s="68"/>
      <c r="BE1175" s="68"/>
      <c r="BF1175" s="68"/>
      <c r="BG1175" s="68"/>
      <c r="BH1175" s="68"/>
      <c r="BI1175" s="68"/>
      <c r="BJ1175" s="68"/>
      <c r="BK1175" s="68"/>
      <c r="BL1175" s="68"/>
      <c r="BM1175" s="68"/>
      <c r="BN1175" s="68"/>
      <c r="BO1175" s="68"/>
      <c r="BP1175" s="68"/>
      <c r="BQ1175" s="68"/>
      <c r="BR1175" s="68"/>
      <c r="BS1175" s="68"/>
      <c r="BT1175" s="68"/>
      <c r="BU1175" s="68"/>
      <c r="BV1175" s="68"/>
      <c r="BW1175" s="68"/>
      <c r="BX1175" s="68"/>
      <c r="BY1175" s="68"/>
      <c r="BZ1175" s="68"/>
      <c r="CA1175" s="68"/>
      <c r="CB1175" s="68"/>
      <c r="CC1175" s="68"/>
      <c r="CD1175" s="68"/>
      <c r="CE1175" s="68"/>
      <c r="CF1175" s="68"/>
      <c r="CG1175" s="68"/>
      <c r="CH1175" s="68"/>
      <c r="CI1175" s="68"/>
      <c r="CJ1175" s="68"/>
      <c r="CK1175" s="68"/>
      <c r="CL1175" s="68"/>
      <c r="CM1175" s="68"/>
      <c r="CN1175" s="68"/>
      <c r="CO1175" s="68"/>
      <c r="CP1175" s="68"/>
      <c r="CQ1175" s="68"/>
      <c r="CR1175" s="68"/>
      <c r="CS1175" s="68"/>
      <c r="CT1175" s="68"/>
      <c r="CU1175" s="68"/>
      <c r="CV1175" s="68"/>
      <c r="CW1175" s="68"/>
      <c r="CX1175" s="68"/>
      <c r="CY1175" s="68"/>
      <c r="CZ1175" s="68"/>
      <c r="DA1175" s="68"/>
      <c r="DB1175" s="68"/>
      <c r="DC1175" s="68"/>
      <c r="DD1175" s="68"/>
      <c r="DE1175" s="68"/>
      <c r="DF1175" s="68"/>
      <c r="DG1175" s="68"/>
      <c r="DH1175" s="68"/>
      <c r="DI1175" s="68"/>
      <c r="DJ1175" s="68"/>
      <c r="DK1175" s="68"/>
      <c r="DL1175" s="68"/>
      <c r="DM1175" s="68"/>
      <c r="DN1175" s="68"/>
      <c r="DO1175" s="68"/>
      <c r="DP1175" s="68"/>
      <c r="DQ1175" s="68"/>
      <c r="DR1175" s="68"/>
      <c r="DS1175" s="68"/>
      <c r="DT1175" s="68"/>
      <c r="DU1175" s="68"/>
      <c r="DV1175" s="68"/>
      <c r="DW1175" s="68"/>
      <c r="DX1175" s="68"/>
      <c r="DY1175" s="68"/>
      <c r="DZ1175" s="68"/>
      <c r="EA1175" s="68"/>
      <c r="EB1175" s="68"/>
      <c r="EC1175" s="68"/>
      <c r="ED1175" s="68"/>
      <c r="EE1175" s="68"/>
      <c r="EF1175" s="68"/>
      <c r="EG1175" s="68"/>
      <c r="EH1175" s="68"/>
      <c r="EI1175" s="68"/>
      <c r="EJ1175" s="68"/>
      <c r="EK1175" s="68"/>
      <c r="EL1175" s="68"/>
      <c r="EM1175" s="68"/>
      <c r="EN1175" s="68"/>
      <c r="EO1175" s="68"/>
      <c r="EP1175" s="68"/>
      <c r="EQ1175" s="68"/>
      <c r="ER1175" s="68"/>
      <c r="ES1175" s="68"/>
      <c r="ET1175" s="68"/>
      <c r="EU1175" s="68"/>
      <c r="EV1175" s="68"/>
      <c r="EW1175" s="68"/>
      <c r="EX1175" s="68"/>
      <c r="EY1175" s="68"/>
      <c r="EZ1175" s="68"/>
      <c r="FA1175" s="68"/>
      <c r="FB1175" s="68"/>
      <c r="FC1175" s="68"/>
      <c r="FD1175" s="68"/>
      <c r="FE1175" s="68"/>
      <c r="FF1175" s="68"/>
      <c r="FG1175" s="68"/>
      <c r="FH1175" s="68"/>
      <c r="FI1175" s="68"/>
      <c r="FJ1175" s="68"/>
      <c r="FK1175" s="68"/>
      <c r="FL1175" s="68"/>
      <c r="FM1175" s="68"/>
      <c r="FN1175" s="68"/>
      <c r="FO1175" s="68"/>
      <c r="FP1175" s="68"/>
      <c r="FQ1175" s="68"/>
      <c r="FR1175" s="68"/>
      <c r="FS1175" s="68"/>
      <c r="FT1175" s="68"/>
      <c r="FU1175" s="68"/>
      <c r="FV1175" s="68"/>
      <c r="FW1175" s="68"/>
      <c r="FX1175" s="68"/>
      <c r="FY1175" s="68"/>
      <c r="FZ1175" s="68"/>
      <c r="GA1175" s="68"/>
      <c r="GB1175" s="68"/>
      <c r="GC1175" s="68"/>
      <c r="GD1175" s="68"/>
      <c r="GE1175" s="68"/>
      <c r="GF1175" s="68"/>
      <c r="GG1175" s="68"/>
      <c r="GH1175" s="68"/>
      <c r="GI1175" s="68"/>
      <c r="GJ1175" s="68"/>
      <c r="GK1175" s="68"/>
      <c r="GL1175" s="68"/>
      <c r="GM1175" s="68"/>
      <c r="GN1175" s="68"/>
      <c r="GO1175" s="68"/>
      <c r="GP1175" s="68"/>
      <c r="GQ1175" s="68"/>
      <c r="GR1175" s="68"/>
      <c r="GS1175" s="68"/>
      <c r="GT1175" s="68"/>
      <c r="GU1175" s="68"/>
      <c r="GV1175" s="68"/>
      <c r="GW1175" s="68"/>
      <c r="GX1175" s="68"/>
      <c r="GY1175" s="68"/>
      <c r="GZ1175" s="68"/>
      <c r="HA1175" s="68"/>
      <c r="HB1175" s="68"/>
      <c r="HC1175" s="68"/>
      <c r="HD1175" s="68"/>
      <c r="HE1175" s="68"/>
      <c r="HF1175" s="68"/>
      <c r="HG1175" s="68"/>
      <c r="HH1175" s="68"/>
      <c r="HI1175" s="68"/>
      <c r="HJ1175" s="68"/>
      <c r="HK1175" s="68"/>
      <c r="HL1175" s="68"/>
      <c r="HM1175" s="68"/>
      <c r="HN1175" s="68"/>
      <c r="HO1175" s="68"/>
      <c r="HP1175" s="68"/>
      <c r="HQ1175" s="68"/>
      <c r="HR1175" s="68"/>
      <c r="HS1175" s="68"/>
      <c r="HT1175" s="68"/>
      <c r="HU1175" s="68"/>
      <c r="HV1175" s="68"/>
      <c r="HW1175" s="68"/>
      <c r="HX1175" s="68"/>
      <c r="HY1175" s="68"/>
      <c r="HZ1175" s="68"/>
      <c r="IA1175" s="68"/>
      <c r="IB1175" s="68"/>
      <c r="IC1175" s="68"/>
      <c r="ID1175" s="68"/>
      <c r="IE1175" s="68"/>
      <c r="IF1175" s="68"/>
      <c r="IG1175" s="68"/>
      <c r="IH1175" s="68"/>
      <c r="II1175" s="68"/>
      <c r="IJ1175" s="68"/>
      <c r="IK1175" s="68"/>
      <c r="IL1175" s="68"/>
      <c r="IM1175" s="68"/>
      <c r="IN1175" s="68"/>
      <c r="IO1175" s="68"/>
      <c r="IP1175" s="68"/>
      <c r="IQ1175" s="68"/>
      <c r="IR1175" s="68"/>
      <c r="IS1175" s="68"/>
      <c r="IT1175" s="68"/>
      <c r="IU1175" s="68"/>
      <c r="IV1175" s="68"/>
      <c r="IW1175" s="68"/>
      <c r="IX1175" s="68"/>
      <c r="IY1175" s="68"/>
      <c r="IZ1175" s="68"/>
      <c r="JA1175" s="68"/>
      <c r="JB1175" s="68"/>
      <c r="JC1175" s="68"/>
      <c r="JD1175" s="68"/>
      <c r="JE1175" s="68"/>
      <c r="JF1175" s="68"/>
      <c r="JG1175" s="68"/>
      <c r="JH1175" s="68"/>
      <c r="JI1175" s="68"/>
      <c r="JJ1175" s="68"/>
      <c r="JK1175" s="68"/>
      <c r="JL1175" s="68"/>
      <c r="JM1175" s="68"/>
      <c r="JN1175" s="68"/>
      <c r="JO1175" s="68"/>
      <c r="JP1175" s="68"/>
      <c r="JQ1175" s="68"/>
      <c r="JR1175" s="68"/>
      <c r="JS1175" s="68"/>
      <c r="JT1175" s="68"/>
      <c r="JU1175" s="68"/>
      <c r="JV1175" s="68"/>
      <c r="JW1175" s="68"/>
      <c r="JX1175" s="68"/>
      <c r="JY1175" s="68"/>
      <c r="JZ1175" s="68"/>
      <c r="KA1175" s="68"/>
      <c r="KB1175" s="68"/>
      <c r="KC1175" s="68"/>
      <c r="KD1175" s="68"/>
      <c r="KE1175" s="68"/>
      <c r="KF1175" s="68"/>
      <c r="KG1175" s="68"/>
      <c r="KH1175" s="68"/>
      <c r="KI1175" s="68"/>
      <c r="KJ1175" s="68"/>
      <c r="KK1175" s="68"/>
      <c r="KL1175" s="68"/>
      <c r="KM1175" s="68"/>
      <c r="KN1175" s="68"/>
      <c r="KO1175" s="68"/>
      <c r="KP1175" s="68"/>
      <c r="KQ1175" s="68"/>
      <c r="KR1175" s="68"/>
      <c r="KS1175" s="68"/>
      <c r="KT1175" s="68"/>
      <c r="KU1175" s="68"/>
      <c r="KV1175" s="68"/>
      <c r="KW1175" s="68"/>
      <c r="KX1175" s="68"/>
      <c r="KY1175" s="68"/>
      <c r="KZ1175" s="68"/>
      <c r="LA1175" s="68"/>
      <c r="LB1175" s="68"/>
      <c r="LC1175" s="68"/>
      <c r="LD1175" s="68"/>
      <c r="LE1175" s="68"/>
      <c r="LF1175" s="68"/>
      <c r="LG1175" s="68"/>
      <c r="LH1175" s="68"/>
      <c r="LI1175" s="68"/>
      <c r="LJ1175" s="68"/>
      <c r="LK1175" s="68"/>
      <c r="LL1175" s="68"/>
      <c r="LM1175" s="68"/>
      <c r="LN1175" s="68"/>
      <c r="LO1175" s="68"/>
      <c r="LP1175" s="68"/>
      <c r="LQ1175" s="68"/>
      <c r="LR1175" s="68"/>
      <c r="LS1175" s="68"/>
      <c r="LT1175" s="68"/>
      <c r="LU1175" s="68"/>
      <c r="LV1175" s="68"/>
      <c r="LW1175" s="68"/>
      <c r="LX1175" s="68"/>
      <c r="LY1175" s="68"/>
      <c r="LZ1175" s="68"/>
      <c r="MA1175" s="68"/>
      <c r="MB1175" s="68"/>
      <c r="MC1175" s="68"/>
      <c r="MD1175" s="68"/>
      <c r="ME1175" s="68"/>
      <c r="MF1175" s="68"/>
      <c r="MG1175" s="68"/>
      <c r="MH1175" s="68"/>
      <c r="MI1175" s="68"/>
      <c r="MJ1175" s="68"/>
      <c r="MK1175" s="68"/>
      <c r="ML1175" s="68"/>
      <c r="MM1175" s="68"/>
      <c r="MN1175" s="68"/>
      <c r="MO1175" s="68"/>
      <c r="MP1175" s="68"/>
      <c r="MQ1175" s="68"/>
      <c r="MR1175" s="68"/>
      <c r="MS1175" s="68"/>
      <c r="MT1175" s="68"/>
      <c r="MU1175" s="68"/>
      <c r="MV1175" s="68"/>
      <c r="MW1175" s="68"/>
      <c r="MX1175" s="68"/>
      <c r="MY1175" s="68"/>
      <c r="MZ1175" s="68"/>
      <c r="NA1175" s="68"/>
      <c r="NB1175" s="68"/>
      <c r="NC1175" s="68"/>
      <c r="ND1175" s="68"/>
      <c r="NE1175" s="68"/>
      <c r="NF1175" s="68"/>
      <c r="NG1175" s="68"/>
      <c r="NH1175" s="68"/>
      <c r="NI1175" s="68"/>
      <c r="NJ1175" s="68"/>
      <c r="NK1175" s="68"/>
      <c r="NL1175" s="68"/>
      <c r="NM1175" s="68"/>
      <c r="NN1175" s="68"/>
      <c r="NO1175" s="68"/>
      <c r="NP1175" s="68"/>
      <c r="NQ1175" s="68"/>
      <c r="NR1175" s="68"/>
      <c r="NS1175" s="68"/>
      <c r="NT1175" s="68"/>
      <c r="NU1175" s="68"/>
      <c r="NV1175" s="68"/>
      <c r="NW1175" s="68"/>
      <c r="NX1175" s="68"/>
      <c r="NY1175" s="68"/>
      <c r="NZ1175" s="68"/>
      <c r="OA1175" s="68"/>
      <c r="OB1175" s="68"/>
      <c r="OC1175" s="68"/>
      <c r="OD1175" s="68"/>
      <c r="OE1175" s="68"/>
      <c r="OF1175" s="68"/>
      <c r="OG1175" s="68"/>
      <c r="OH1175" s="68"/>
      <c r="OI1175" s="68"/>
      <c r="OJ1175" s="68"/>
      <c r="OK1175" s="68"/>
      <c r="OL1175" s="68"/>
      <c r="OM1175" s="68"/>
      <c r="ON1175" s="68"/>
      <c r="OO1175" s="68"/>
      <c r="OP1175" s="68"/>
      <c r="OQ1175" s="68"/>
      <c r="OR1175" s="68"/>
      <c r="OS1175" s="68"/>
      <c r="OT1175" s="68"/>
      <c r="OU1175" s="68"/>
      <c r="OV1175" s="68"/>
      <c r="OW1175" s="68"/>
      <c r="OX1175" s="68"/>
      <c r="OY1175" s="68"/>
      <c r="OZ1175" s="68"/>
      <c r="PA1175" s="68"/>
      <c r="PB1175" s="68"/>
      <c r="PC1175" s="68"/>
      <c r="PD1175" s="68"/>
      <c r="PE1175" s="68"/>
      <c r="PF1175" s="68"/>
      <c r="PG1175" s="68"/>
      <c r="PH1175" s="68"/>
      <c r="PI1175" s="68"/>
      <c r="PJ1175" s="68"/>
      <c r="PK1175" s="68"/>
      <c r="PL1175" s="68"/>
      <c r="PM1175" s="68"/>
      <c r="PN1175" s="68"/>
      <c r="PO1175" s="68"/>
      <c r="PP1175" s="68"/>
      <c r="PQ1175" s="68"/>
      <c r="PR1175" s="68"/>
      <c r="PS1175" s="68"/>
      <c r="PT1175" s="68"/>
      <c r="PU1175" s="68"/>
      <c r="PV1175" s="68"/>
      <c r="PW1175" s="68"/>
      <c r="PX1175" s="68"/>
      <c r="PY1175" s="68"/>
      <c r="PZ1175" s="68"/>
      <c r="QA1175" s="68"/>
      <c r="QB1175" s="68"/>
      <c r="QC1175" s="68"/>
      <c r="QD1175" s="68"/>
      <c r="QE1175" s="68"/>
      <c r="QF1175" s="68"/>
      <c r="QG1175" s="68"/>
      <c r="QH1175" s="68"/>
      <c r="QI1175" s="68"/>
      <c r="QJ1175" s="68"/>
      <c r="QK1175" s="68"/>
      <c r="QL1175" s="68"/>
      <c r="QM1175" s="68"/>
      <c r="QN1175" s="68"/>
      <c r="QO1175" s="68"/>
      <c r="QP1175" s="68"/>
      <c r="QQ1175" s="68"/>
      <c r="QR1175" s="68"/>
      <c r="QS1175" s="68"/>
      <c r="QT1175" s="68"/>
      <c r="QU1175" s="68"/>
      <c r="QV1175" s="68"/>
      <c r="QW1175" s="68"/>
      <c r="QX1175" s="68"/>
      <c r="QY1175" s="68"/>
      <c r="QZ1175" s="68"/>
      <c r="RA1175" s="68"/>
      <c r="RB1175" s="68"/>
      <c r="RC1175" s="68"/>
      <c r="RD1175" s="68"/>
      <c r="RE1175" s="68"/>
      <c r="RF1175" s="68"/>
      <c r="RG1175" s="68"/>
      <c r="RH1175" s="68"/>
      <c r="RI1175" s="68"/>
      <c r="RJ1175" s="68"/>
      <c r="RK1175" s="68"/>
      <c r="RL1175" s="68"/>
      <c r="RM1175" s="68"/>
      <c r="RN1175" s="68"/>
      <c r="RO1175" s="68"/>
      <c r="RP1175" s="68"/>
      <c r="RQ1175" s="68"/>
      <c r="RR1175" s="68"/>
      <c r="RS1175" s="68"/>
      <c r="RT1175" s="68"/>
      <c r="RU1175" s="68"/>
      <c r="RV1175" s="68"/>
      <c r="RW1175" s="68"/>
      <c r="RX1175" s="68"/>
      <c r="RY1175" s="68"/>
      <c r="RZ1175" s="68"/>
      <c r="SA1175" s="68"/>
      <c r="SB1175" s="68"/>
      <c r="SC1175" s="68"/>
      <c r="SD1175" s="68"/>
      <c r="SE1175" s="68"/>
      <c r="SF1175" s="68"/>
      <c r="SG1175" s="68"/>
      <c r="SH1175" s="68"/>
      <c r="SI1175" s="68"/>
      <c r="SJ1175" s="68"/>
      <c r="SK1175" s="68"/>
      <c r="SL1175" s="68"/>
      <c r="SM1175" s="68"/>
      <c r="SN1175" s="68"/>
      <c r="SO1175" s="68"/>
      <c r="SP1175" s="68"/>
      <c r="SQ1175" s="68"/>
      <c r="SR1175" s="68"/>
      <c r="SS1175" s="68"/>
      <c r="ST1175" s="68"/>
      <c r="SU1175" s="68"/>
      <c r="SV1175" s="68"/>
      <c r="SW1175" s="68"/>
      <c r="SX1175" s="68"/>
    </row>
    <row r="1176" spans="1:518" ht="16.5" customHeight="1" x14ac:dyDescent="0.2">
      <c r="A1176" s="20">
        <v>568</v>
      </c>
      <c r="B1176" s="20" t="s">
        <v>62</v>
      </c>
      <c r="C1176" s="20" t="s">
        <v>936</v>
      </c>
      <c r="D1176" s="20" t="s">
        <v>38</v>
      </c>
      <c r="E1176" s="20" t="s">
        <v>1343</v>
      </c>
      <c r="F1176" s="22" t="s">
        <v>955</v>
      </c>
      <c r="G1176" s="20" t="s">
        <v>37</v>
      </c>
      <c r="H1176" s="20" t="s">
        <v>26</v>
      </c>
      <c r="I1176" s="20" t="s">
        <v>81</v>
      </c>
      <c r="J1176" s="22" t="s">
        <v>936</v>
      </c>
      <c r="K1176" s="20"/>
      <c r="L1176" s="20"/>
      <c r="M1176" s="20"/>
      <c r="N1176" s="20"/>
      <c r="O1176" s="23"/>
      <c r="P1176" s="23">
        <v>12000000</v>
      </c>
      <c r="Q1176" s="24">
        <v>1</v>
      </c>
      <c r="R1176" s="25">
        <v>45901</v>
      </c>
      <c r="S1176" s="20" t="s">
        <v>83</v>
      </c>
      <c r="T1176" s="26">
        <f t="shared" si="20"/>
        <v>12000000</v>
      </c>
      <c r="U1176" s="27" t="s">
        <v>100</v>
      </c>
      <c r="V1176" s="27" t="s">
        <v>100</v>
      </c>
      <c r="W1176" s="68"/>
      <c r="X1176" s="68"/>
      <c r="Y1176" s="68"/>
      <c r="Z1176" s="68"/>
      <c r="AA1176" s="68"/>
      <c r="AB1176" s="68"/>
      <c r="AC1176" s="68"/>
      <c r="AD1176" s="68"/>
      <c r="AE1176" s="68"/>
      <c r="AF1176" s="68"/>
      <c r="AG1176" s="68"/>
      <c r="AH1176" s="68"/>
      <c r="AI1176" s="68"/>
      <c r="AJ1176" s="68"/>
      <c r="AK1176" s="68"/>
      <c r="AL1176" s="68"/>
      <c r="AM1176" s="68"/>
      <c r="AN1176" s="68"/>
      <c r="AO1176" s="68"/>
      <c r="AP1176" s="68"/>
      <c r="AQ1176" s="68"/>
      <c r="AR1176" s="68"/>
      <c r="AS1176" s="68"/>
      <c r="AT1176" s="68"/>
      <c r="AU1176" s="68"/>
      <c r="AV1176" s="68"/>
      <c r="AW1176" s="68"/>
      <c r="AX1176" s="68"/>
      <c r="AY1176" s="68"/>
      <c r="AZ1176" s="68"/>
      <c r="BA1176" s="68"/>
      <c r="BB1176" s="68"/>
      <c r="BC1176" s="68"/>
      <c r="BD1176" s="68"/>
      <c r="BE1176" s="68"/>
      <c r="BF1176" s="68"/>
      <c r="BG1176" s="68"/>
      <c r="BH1176" s="68"/>
      <c r="BI1176" s="68"/>
      <c r="BJ1176" s="68"/>
      <c r="BK1176" s="68"/>
      <c r="BL1176" s="68"/>
      <c r="BM1176" s="68"/>
      <c r="BN1176" s="68"/>
      <c r="BO1176" s="68"/>
      <c r="BP1176" s="68"/>
      <c r="BQ1176" s="68"/>
      <c r="BR1176" s="68"/>
      <c r="BS1176" s="68"/>
      <c r="BT1176" s="68"/>
      <c r="BU1176" s="68"/>
      <c r="BV1176" s="68"/>
      <c r="BW1176" s="68"/>
      <c r="BX1176" s="68"/>
      <c r="BY1176" s="68"/>
      <c r="BZ1176" s="68"/>
      <c r="CA1176" s="68"/>
      <c r="CB1176" s="68"/>
      <c r="CC1176" s="68"/>
      <c r="CD1176" s="68"/>
      <c r="CE1176" s="68"/>
      <c r="CF1176" s="68"/>
      <c r="CG1176" s="68"/>
      <c r="CH1176" s="68"/>
      <c r="CI1176" s="68"/>
      <c r="CJ1176" s="68"/>
      <c r="CK1176" s="68"/>
      <c r="CL1176" s="68"/>
      <c r="CM1176" s="68"/>
      <c r="CN1176" s="68"/>
      <c r="CO1176" s="68"/>
      <c r="CP1176" s="68"/>
      <c r="CQ1176" s="68"/>
      <c r="CR1176" s="68"/>
      <c r="CS1176" s="68"/>
      <c r="CT1176" s="68"/>
      <c r="CU1176" s="68"/>
      <c r="CV1176" s="68"/>
      <c r="CW1176" s="68"/>
      <c r="CX1176" s="68"/>
      <c r="CY1176" s="68"/>
      <c r="CZ1176" s="68"/>
      <c r="DA1176" s="68"/>
      <c r="DB1176" s="68"/>
      <c r="DC1176" s="68"/>
      <c r="DD1176" s="68"/>
      <c r="DE1176" s="68"/>
      <c r="DF1176" s="68"/>
      <c r="DG1176" s="68"/>
      <c r="DH1176" s="68"/>
      <c r="DI1176" s="68"/>
      <c r="DJ1176" s="68"/>
      <c r="DK1176" s="68"/>
      <c r="DL1176" s="68"/>
      <c r="DM1176" s="68"/>
      <c r="DN1176" s="68"/>
      <c r="DO1176" s="68"/>
      <c r="DP1176" s="68"/>
      <c r="DQ1176" s="68"/>
      <c r="DR1176" s="68"/>
      <c r="DS1176" s="68"/>
      <c r="DT1176" s="68"/>
      <c r="DU1176" s="68"/>
      <c r="DV1176" s="68"/>
      <c r="DW1176" s="68"/>
      <c r="DX1176" s="68"/>
      <c r="DY1176" s="68"/>
      <c r="DZ1176" s="68"/>
      <c r="EA1176" s="68"/>
      <c r="EB1176" s="68"/>
      <c r="EC1176" s="68"/>
      <c r="ED1176" s="68"/>
      <c r="EE1176" s="68"/>
      <c r="EF1176" s="68"/>
      <c r="EG1176" s="68"/>
      <c r="EH1176" s="68"/>
      <c r="EI1176" s="68"/>
      <c r="EJ1176" s="68"/>
      <c r="EK1176" s="68"/>
      <c r="EL1176" s="68"/>
      <c r="EM1176" s="68"/>
      <c r="EN1176" s="68"/>
      <c r="EO1176" s="68"/>
      <c r="EP1176" s="68"/>
      <c r="EQ1176" s="68"/>
      <c r="ER1176" s="68"/>
      <c r="ES1176" s="68"/>
      <c r="ET1176" s="68"/>
      <c r="EU1176" s="68"/>
      <c r="EV1176" s="68"/>
      <c r="EW1176" s="68"/>
      <c r="EX1176" s="68"/>
      <c r="EY1176" s="68"/>
      <c r="EZ1176" s="68"/>
      <c r="FA1176" s="68"/>
      <c r="FB1176" s="68"/>
      <c r="FC1176" s="68"/>
      <c r="FD1176" s="68"/>
      <c r="FE1176" s="68"/>
      <c r="FF1176" s="68"/>
      <c r="FG1176" s="68"/>
      <c r="FH1176" s="68"/>
      <c r="FI1176" s="68"/>
      <c r="FJ1176" s="68"/>
      <c r="FK1176" s="68"/>
      <c r="FL1176" s="68"/>
      <c r="FM1176" s="68"/>
      <c r="FN1176" s="68"/>
      <c r="FO1176" s="68"/>
      <c r="FP1176" s="68"/>
      <c r="FQ1176" s="68"/>
      <c r="FR1176" s="68"/>
      <c r="FS1176" s="68"/>
      <c r="FT1176" s="68"/>
      <c r="FU1176" s="68"/>
      <c r="FV1176" s="68"/>
      <c r="FW1176" s="68"/>
      <c r="FX1176" s="68"/>
      <c r="FY1176" s="68"/>
      <c r="FZ1176" s="68"/>
      <c r="GA1176" s="68"/>
      <c r="GB1176" s="68"/>
      <c r="GC1176" s="68"/>
      <c r="GD1176" s="68"/>
      <c r="GE1176" s="68"/>
      <c r="GF1176" s="68"/>
      <c r="GG1176" s="68"/>
      <c r="GH1176" s="68"/>
      <c r="GI1176" s="68"/>
      <c r="GJ1176" s="68"/>
      <c r="GK1176" s="68"/>
      <c r="GL1176" s="68"/>
      <c r="GM1176" s="68"/>
      <c r="GN1176" s="68"/>
      <c r="GO1176" s="68"/>
      <c r="GP1176" s="68"/>
      <c r="GQ1176" s="68"/>
      <c r="GR1176" s="68"/>
      <c r="GS1176" s="68"/>
      <c r="GT1176" s="68"/>
      <c r="GU1176" s="68"/>
      <c r="GV1176" s="68"/>
      <c r="GW1176" s="68"/>
      <c r="GX1176" s="68"/>
      <c r="GY1176" s="68"/>
      <c r="GZ1176" s="68"/>
      <c r="HA1176" s="68"/>
      <c r="HB1176" s="68"/>
      <c r="HC1176" s="68"/>
      <c r="HD1176" s="68"/>
      <c r="HE1176" s="68"/>
      <c r="HF1176" s="68"/>
      <c r="HG1176" s="68"/>
      <c r="HH1176" s="68"/>
      <c r="HI1176" s="68"/>
      <c r="HJ1176" s="68"/>
      <c r="HK1176" s="68"/>
      <c r="HL1176" s="68"/>
      <c r="HM1176" s="68"/>
      <c r="HN1176" s="68"/>
      <c r="HO1176" s="68"/>
      <c r="HP1176" s="68"/>
      <c r="HQ1176" s="68"/>
      <c r="HR1176" s="68"/>
      <c r="HS1176" s="68"/>
      <c r="HT1176" s="68"/>
      <c r="HU1176" s="68"/>
      <c r="HV1176" s="68"/>
      <c r="HW1176" s="68"/>
      <c r="HX1176" s="68"/>
      <c r="HY1176" s="68"/>
      <c r="HZ1176" s="68"/>
      <c r="IA1176" s="68"/>
      <c r="IB1176" s="68"/>
      <c r="IC1176" s="68"/>
      <c r="ID1176" s="68"/>
      <c r="IE1176" s="68"/>
      <c r="IF1176" s="68"/>
      <c r="IG1176" s="68"/>
      <c r="IH1176" s="68"/>
      <c r="II1176" s="68"/>
      <c r="IJ1176" s="68"/>
      <c r="IK1176" s="68"/>
      <c r="IL1176" s="68"/>
      <c r="IM1176" s="68"/>
      <c r="IN1176" s="68"/>
      <c r="IO1176" s="68"/>
      <c r="IP1176" s="68"/>
      <c r="IQ1176" s="68"/>
      <c r="IR1176" s="68"/>
      <c r="IS1176" s="68"/>
      <c r="IT1176" s="68"/>
      <c r="IU1176" s="68"/>
      <c r="IV1176" s="68"/>
      <c r="IW1176" s="68"/>
      <c r="IX1176" s="68"/>
      <c r="IY1176" s="68"/>
      <c r="IZ1176" s="68"/>
      <c r="JA1176" s="68"/>
      <c r="JB1176" s="68"/>
      <c r="JC1176" s="68"/>
      <c r="JD1176" s="68"/>
      <c r="JE1176" s="68"/>
      <c r="JF1176" s="68"/>
      <c r="JG1176" s="68"/>
      <c r="JH1176" s="68"/>
      <c r="JI1176" s="68"/>
      <c r="JJ1176" s="68"/>
      <c r="JK1176" s="68"/>
      <c r="JL1176" s="68"/>
      <c r="JM1176" s="68"/>
      <c r="JN1176" s="68"/>
      <c r="JO1176" s="68"/>
      <c r="JP1176" s="68"/>
      <c r="JQ1176" s="68"/>
      <c r="JR1176" s="68"/>
      <c r="JS1176" s="68"/>
      <c r="JT1176" s="68"/>
      <c r="JU1176" s="68"/>
      <c r="JV1176" s="68"/>
      <c r="JW1176" s="68"/>
      <c r="JX1176" s="68"/>
      <c r="JY1176" s="68"/>
      <c r="JZ1176" s="68"/>
      <c r="KA1176" s="68"/>
      <c r="KB1176" s="68"/>
      <c r="KC1176" s="68"/>
      <c r="KD1176" s="68"/>
      <c r="KE1176" s="68"/>
      <c r="KF1176" s="68"/>
      <c r="KG1176" s="68"/>
      <c r="KH1176" s="68"/>
      <c r="KI1176" s="68"/>
      <c r="KJ1176" s="68"/>
      <c r="KK1176" s="68"/>
      <c r="KL1176" s="68"/>
      <c r="KM1176" s="68"/>
      <c r="KN1176" s="68"/>
      <c r="KO1176" s="68"/>
      <c r="KP1176" s="68"/>
      <c r="KQ1176" s="68"/>
      <c r="KR1176" s="68"/>
      <c r="KS1176" s="68"/>
      <c r="KT1176" s="68"/>
      <c r="KU1176" s="68"/>
      <c r="KV1176" s="68"/>
      <c r="KW1176" s="68"/>
      <c r="KX1176" s="68"/>
      <c r="KY1176" s="68"/>
      <c r="KZ1176" s="68"/>
      <c r="LA1176" s="68"/>
      <c r="LB1176" s="68"/>
      <c r="LC1176" s="68"/>
      <c r="LD1176" s="68"/>
      <c r="LE1176" s="68"/>
      <c r="LF1176" s="68"/>
      <c r="LG1176" s="68"/>
      <c r="LH1176" s="68"/>
      <c r="LI1176" s="68"/>
      <c r="LJ1176" s="68"/>
      <c r="LK1176" s="68"/>
      <c r="LL1176" s="68"/>
      <c r="LM1176" s="68"/>
      <c r="LN1176" s="68"/>
      <c r="LO1176" s="68"/>
      <c r="LP1176" s="68"/>
      <c r="LQ1176" s="68"/>
      <c r="LR1176" s="68"/>
      <c r="LS1176" s="68"/>
      <c r="LT1176" s="68"/>
      <c r="LU1176" s="68"/>
      <c r="LV1176" s="68"/>
      <c r="LW1176" s="68"/>
      <c r="LX1176" s="68"/>
      <c r="LY1176" s="68"/>
      <c r="LZ1176" s="68"/>
      <c r="MA1176" s="68"/>
      <c r="MB1176" s="68"/>
      <c r="MC1176" s="68"/>
      <c r="MD1176" s="68"/>
      <c r="ME1176" s="68"/>
      <c r="MF1176" s="68"/>
      <c r="MG1176" s="68"/>
      <c r="MH1176" s="68"/>
      <c r="MI1176" s="68"/>
      <c r="MJ1176" s="68"/>
      <c r="MK1176" s="68"/>
      <c r="ML1176" s="68"/>
      <c r="MM1176" s="68"/>
      <c r="MN1176" s="68"/>
      <c r="MO1176" s="68"/>
      <c r="MP1176" s="68"/>
      <c r="MQ1176" s="68"/>
      <c r="MR1176" s="68"/>
      <c r="MS1176" s="68"/>
      <c r="MT1176" s="68"/>
      <c r="MU1176" s="68"/>
      <c r="MV1176" s="68"/>
      <c r="MW1176" s="68"/>
      <c r="MX1176" s="68"/>
      <c r="MY1176" s="68"/>
      <c r="MZ1176" s="68"/>
      <c r="NA1176" s="68"/>
      <c r="NB1176" s="68"/>
      <c r="NC1176" s="68"/>
      <c r="ND1176" s="68"/>
      <c r="NE1176" s="68"/>
      <c r="NF1176" s="68"/>
      <c r="NG1176" s="68"/>
      <c r="NH1176" s="68"/>
      <c r="NI1176" s="68"/>
      <c r="NJ1176" s="68"/>
      <c r="NK1176" s="68"/>
      <c r="NL1176" s="68"/>
      <c r="NM1176" s="68"/>
      <c r="NN1176" s="68"/>
      <c r="NO1176" s="68"/>
      <c r="NP1176" s="68"/>
      <c r="NQ1176" s="68"/>
      <c r="NR1176" s="68"/>
      <c r="NS1176" s="68"/>
      <c r="NT1176" s="68"/>
      <c r="NU1176" s="68"/>
      <c r="NV1176" s="68"/>
      <c r="NW1176" s="68"/>
      <c r="NX1176" s="68"/>
      <c r="NY1176" s="68"/>
      <c r="NZ1176" s="68"/>
      <c r="OA1176" s="68"/>
      <c r="OB1176" s="68"/>
      <c r="OC1176" s="68"/>
      <c r="OD1176" s="68"/>
      <c r="OE1176" s="68"/>
      <c r="OF1176" s="68"/>
      <c r="OG1176" s="68"/>
      <c r="OH1176" s="68"/>
      <c r="OI1176" s="68"/>
      <c r="OJ1176" s="68"/>
      <c r="OK1176" s="68"/>
      <c r="OL1176" s="68"/>
      <c r="OM1176" s="68"/>
      <c r="ON1176" s="68"/>
      <c r="OO1176" s="68"/>
      <c r="OP1176" s="68"/>
      <c r="OQ1176" s="68"/>
      <c r="OR1176" s="68"/>
      <c r="OS1176" s="68"/>
      <c r="OT1176" s="68"/>
      <c r="OU1176" s="68"/>
      <c r="OV1176" s="68"/>
      <c r="OW1176" s="68"/>
      <c r="OX1176" s="68"/>
      <c r="OY1176" s="68"/>
      <c r="OZ1176" s="68"/>
      <c r="PA1176" s="68"/>
      <c r="PB1176" s="68"/>
      <c r="PC1176" s="68"/>
      <c r="PD1176" s="68"/>
      <c r="PE1176" s="68"/>
      <c r="PF1176" s="68"/>
      <c r="PG1176" s="68"/>
      <c r="PH1176" s="68"/>
      <c r="PI1176" s="68"/>
      <c r="PJ1176" s="68"/>
      <c r="PK1176" s="68"/>
      <c r="PL1176" s="68"/>
      <c r="PM1176" s="68"/>
      <c r="PN1176" s="68"/>
      <c r="PO1176" s="68"/>
      <c r="PP1176" s="68"/>
      <c r="PQ1176" s="68"/>
      <c r="PR1176" s="68"/>
      <c r="PS1176" s="68"/>
      <c r="PT1176" s="68"/>
      <c r="PU1176" s="68"/>
      <c r="PV1176" s="68"/>
      <c r="PW1176" s="68"/>
      <c r="PX1176" s="68"/>
      <c r="PY1176" s="68"/>
      <c r="PZ1176" s="68"/>
      <c r="QA1176" s="68"/>
      <c r="QB1176" s="68"/>
      <c r="QC1176" s="68"/>
      <c r="QD1176" s="68"/>
      <c r="QE1176" s="68"/>
      <c r="QF1176" s="68"/>
      <c r="QG1176" s="68"/>
      <c r="QH1176" s="68"/>
      <c r="QI1176" s="68"/>
      <c r="QJ1176" s="68"/>
      <c r="QK1176" s="68"/>
      <c r="QL1176" s="68"/>
      <c r="QM1176" s="68"/>
      <c r="QN1176" s="68"/>
      <c r="QO1176" s="68"/>
      <c r="QP1176" s="68"/>
      <c r="QQ1176" s="68"/>
      <c r="QR1176" s="68"/>
      <c r="QS1176" s="68"/>
      <c r="QT1176" s="68"/>
      <c r="QU1176" s="68"/>
      <c r="QV1176" s="68"/>
      <c r="QW1176" s="68"/>
      <c r="QX1176" s="68"/>
      <c r="QY1176" s="68"/>
      <c r="QZ1176" s="68"/>
      <c r="RA1176" s="68"/>
      <c r="RB1176" s="68"/>
      <c r="RC1176" s="68"/>
      <c r="RD1176" s="68"/>
      <c r="RE1176" s="68"/>
      <c r="RF1176" s="68"/>
      <c r="RG1176" s="68"/>
      <c r="RH1176" s="68"/>
      <c r="RI1176" s="68"/>
      <c r="RJ1176" s="68"/>
      <c r="RK1176" s="68"/>
      <c r="RL1176" s="68"/>
      <c r="RM1176" s="68"/>
      <c r="RN1176" s="68"/>
      <c r="RO1176" s="68"/>
      <c r="RP1176" s="68"/>
      <c r="RQ1176" s="68"/>
      <c r="RR1176" s="68"/>
      <c r="RS1176" s="68"/>
      <c r="RT1176" s="68"/>
      <c r="RU1176" s="68"/>
      <c r="RV1176" s="68"/>
      <c r="RW1176" s="68"/>
      <c r="RX1176" s="68"/>
      <c r="RY1176" s="68"/>
      <c r="RZ1176" s="68"/>
      <c r="SA1176" s="68"/>
      <c r="SB1176" s="68"/>
      <c r="SC1176" s="68"/>
      <c r="SD1176" s="68"/>
      <c r="SE1176" s="68"/>
      <c r="SF1176" s="68"/>
      <c r="SG1176" s="68"/>
      <c r="SH1176" s="68"/>
      <c r="SI1176" s="68"/>
      <c r="SJ1176" s="68"/>
      <c r="SK1176" s="68"/>
      <c r="SL1176" s="68"/>
      <c r="SM1176" s="68"/>
      <c r="SN1176" s="68"/>
      <c r="SO1176" s="68"/>
      <c r="SP1176" s="68"/>
      <c r="SQ1176" s="68"/>
      <c r="SR1176" s="68"/>
      <c r="SS1176" s="68"/>
      <c r="ST1176" s="68"/>
      <c r="SU1176" s="68"/>
      <c r="SV1176" s="68"/>
      <c r="SW1176" s="68"/>
      <c r="SX1176" s="68"/>
    </row>
    <row r="1177" spans="1:518" ht="16.5" customHeight="1" x14ac:dyDescent="0.2">
      <c r="A1177" s="20">
        <v>569</v>
      </c>
      <c r="B1177" s="20" t="s">
        <v>62</v>
      </c>
      <c r="C1177" s="20" t="s">
        <v>936</v>
      </c>
      <c r="D1177" s="20" t="s">
        <v>38</v>
      </c>
      <c r="E1177" s="20" t="s">
        <v>1343</v>
      </c>
      <c r="F1177" s="22" t="s">
        <v>955</v>
      </c>
      <c r="G1177" s="20" t="s">
        <v>37</v>
      </c>
      <c r="H1177" s="20" t="s">
        <v>26</v>
      </c>
      <c r="I1177" s="20" t="s">
        <v>81</v>
      </c>
      <c r="J1177" s="22" t="s">
        <v>936</v>
      </c>
      <c r="K1177" s="20"/>
      <c r="L1177" s="20"/>
      <c r="M1177" s="20"/>
      <c r="N1177" s="20"/>
      <c r="O1177" s="23"/>
      <c r="P1177" s="23">
        <v>12000000</v>
      </c>
      <c r="Q1177" s="24">
        <v>1</v>
      </c>
      <c r="R1177" s="25">
        <v>45931</v>
      </c>
      <c r="S1177" s="20" t="s">
        <v>83</v>
      </c>
      <c r="T1177" s="26">
        <f t="shared" si="20"/>
        <v>12000000</v>
      </c>
      <c r="U1177" s="27" t="s">
        <v>100</v>
      </c>
      <c r="V1177" s="27" t="s">
        <v>100</v>
      </c>
      <c r="W1177" s="68"/>
      <c r="X1177" s="68"/>
      <c r="Y1177" s="68"/>
      <c r="Z1177" s="68"/>
      <c r="AA1177" s="68"/>
      <c r="AB1177" s="68"/>
      <c r="AC1177" s="68"/>
      <c r="AD1177" s="68"/>
      <c r="AE1177" s="68"/>
      <c r="AF1177" s="68"/>
      <c r="AG1177" s="68"/>
      <c r="AH1177" s="68"/>
      <c r="AI1177" s="68"/>
      <c r="AJ1177" s="68"/>
      <c r="AK1177" s="68"/>
      <c r="AL1177" s="68"/>
      <c r="AM1177" s="68"/>
      <c r="AN1177" s="68"/>
      <c r="AO1177" s="68"/>
      <c r="AP1177" s="68"/>
      <c r="AQ1177" s="68"/>
      <c r="AR1177" s="68"/>
      <c r="AS1177" s="68"/>
      <c r="AT1177" s="68"/>
      <c r="AU1177" s="68"/>
      <c r="AV1177" s="68"/>
      <c r="AW1177" s="68"/>
      <c r="AX1177" s="68"/>
      <c r="AY1177" s="68"/>
      <c r="AZ1177" s="68"/>
      <c r="BA1177" s="68"/>
      <c r="BB1177" s="68"/>
      <c r="BC1177" s="68"/>
      <c r="BD1177" s="68"/>
      <c r="BE1177" s="68"/>
      <c r="BF1177" s="68"/>
      <c r="BG1177" s="68"/>
      <c r="BH1177" s="68"/>
      <c r="BI1177" s="68"/>
      <c r="BJ1177" s="68"/>
      <c r="BK1177" s="68"/>
      <c r="BL1177" s="68"/>
      <c r="BM1177" s="68"/>
      <c r="BN1177" s="68"/>
      <c r="BO1177" s="68"/>
      <c r="BP1177" s="68"/>
      <c r="BQ1177" s="68"/>
      <c r="BR1177" s="68"/>
      <c r="BS1177" s="68"/>
      <c r="BT1177" s="68"/>
      <c r="BU1177" s="68"/>
      <c r="BV1177" s="68"/>
      <c r="BW1177" s="68"/>
      <c r="BX1177" s="68"/>
      <c r="BY1177" s="68"/>
      <c r="BZ1177" s="68"/>
      <c r="CA1177" s="68"/>
      <c r="CB1177" s="68"/>
      <c r="CC1177" s="68"/>
      <c r="CD1177" s="68"/>
      <c r="CE1177" s="68"/>
      <c r="CF1177" s="68"/>
      <c r="CG1177" s="68"/>
      <c r="CH1177" s="68"/>
      <c r="CI1177" s="68"/>
      <c r="CJ1177" s="68"/>
      <c r="CK1177" s="68"/>
      <c r="CL1177" s="68"/>
      <c r="CM1177" s="68"/>
      <c r="CN1177" s="68"/>
      <c r="CO1177" s="68"/>
      <c r="CP1177" s="68"/>
      <c r="CQ1177" s="68"/>
      <c r="CR1177" s="68"/>
      <c r="CS1177" s="68"/>
      <c r="CT1177" s="68"/>
      <c r="CU1177" s="68"/>
      <c r="CV1177" s="68"/>
      <c r="CW1177" s="68"/>
      <c r="CX1177" s="68"/>
      <c r="CY1177" s="68"/>
      <c r="CZ1177" s="68"/>
      <c r="DA1177" s="68"/>
      <c r="DB1177" s="68"/>
      <c r="DC1177" s="68"/>
      <c r="DD1177" s="68"/>
      <c r="DE1177" s="68"/>
      <c r="DF1177" s="68"/>
      <c r="DG1177" s="68"/>
      <c r="DH1177" s="68"/>
      <c r="DI1177" s="68"/>
      <c r="DJ1177" s="68"/>
      <c r="DK1177" s="68"/>
      <c r="DL1177" s="68"/>
      <c r="DM1177" s="68"/>
      <c r="DN1177" s="68"/>
      <c r="DO1177" s="68"/>
      <c r="DP1177" s="68"/>
      <c r="DQ1177" s="68"/>
      <c r="DR1177" s="68"/>
      <c r="DS1177" s="68"/>
      <c r="DT1177" s="68"/>
      <c r="DU1177" s="68"/>
      <c r="DV1177" s="68"/>
      <c r="DW1177" s="68"/>
      <c r="DX1177" s="68"/>
      <c r="DY1177" s="68"/>
      <c r="DZ1177" s="68"/>
      <c r="EA1177" s="68"/>
      <c r="EB1177" s="68"/>
      <c r="EC1177" s="68"/>
      <c r="ED1177" s="68"/>
      <c r="EE1177" s="68"/>
      <c r="EF1177" s="68"/>
      <c r="EG1177" s="68"/>
      <c r="EH1177" s="68"/>
      <c r="EI1177" s="68"/>
      <c r="EJ1177" s="68"/>
      <c r="EK1177" s="68"/>
      <c r="EL1177" s="68"/>
      <c r="EM1177" s="68"/>
      <c r="EN1177" s="68"/>
      <c r="EO1177" s="68"/>
      <c r="EP1177" s="68"/>
      <c r="EQ1177" s="68"/>
      <c r="ER1177" s="68"/>
      <c r="ES1177" s="68"/>
      <c r="ET1177" s="68"/>
      <c r="EU1177" s="68"/>
      <c r="EV1177" s="68"/>
      <c r="EW1177" s="68"/>
      <c r="EX1177" s="68"/>
      <c r="EY1177" s="68"/>
      <c r="EZ1177" s="68"/>
      <c r="FA1177" s="68"/>
      <c r="FB1177" s="68"/>
      <c r="FC1177" s="68"/>
      <c r="FD1177" s="68"/>
      <c r="FE1177" s="68"/>
      <c r="FF1177" s="68"/>
      <c r="FG1177" s="68"/>
      <c r="FH1177" s="68"/>
      <c r="FI1177" s="68"/>
      <c r="FJ1177" s="68"/>
      <c r="FK1177" s="68"/>
      <c r="FL1177" s="68"/>
      <c r="FM1177" s="68"/>
      <c r="FN1177" s="68"/>
      <c r="FO1177" s="68"/>
      <c r="FP1177" s="68"/>
      <c r="FQ1177" s="68"/>
      <c r="FR1177" s="68"/>
      <c r="FS1177" s="68"/>
      <c r="FT1177" s="68"/>
      <c r="FU1177" s="68"/>
      <c r="FV1177" s="68"/>
      <c r="FW1177" s="68"/>
      <c r="FX1177" s="68"/>
      <c r="FY1177" s="68"/>
      <c r="FZ1177" s="68"/>
      <c r="GA1177" s="68"/>
      <c r="GB1177" s="68"/>
      <c r="GC1177" s="68"/>
      <c r="GD1177" s="68"/>
      <c r="GE1177" s="68"/>
      <c r="GF1177" s="68"/>
      <c r="GG1177" s="68"/>
      <c r="GH1177" s="68"/>
      <c r="GI1177" s="68"/>
      <c r="GJ1177" s="68"/>
      <c r="GK1177" s="68"/>
      <c r="GL1177" s="68"/>
      <c r="GM1177" s="68"/>
      <c r="GN1177" s="68"/>
      <c r="GO1177" s="68"/>
      <c r="GP1177" s="68"/>
      <c r="GQ1177" s="68"/>
      <c r="GR1177" s="68"/>
      <c r="GS1177" s="68"/>
      <c r="GT1177" s="68"/>
      <c r="GU1177" s="68"/>
      <c r="GV1177" s="68"/>
      <c r="GW1177" s="68"/>
      <c r="GX1177" s="68"/>
      <c r="GY1177" s="68"/>
      <c r="GZ1177" s="68"/>
      <c r="HA1177" s="68"/>
      <c r="HB1177" s="68"/>
      <c r="HC1177" s="68"/>
      <c r="HD1177" s="68"/>
      <c r="HE1177" s="68"/>
      <c r="HF1177" s="68"/>
      <c r="HG1177" s="68"/>
      <c r="HH1177" s="68"/>
      <c r="HI1177" s="68"/>
      <c r="HJ1177" s="68"/>
      <c r="HK1177" s="68"/>
      <c r="HL1177" s="68"/>
      <c r="HM1177" s="68"/>
      <c r="HN1177" s="68"/>
      <c r="HO1177" s="68"/>
      <c r="HP1177" s="68"/>
      <c r="HQ1177" s="68"/>
      <c r="HR1177" s="68"/>
      <c r="HS1177" s="68"/>
      <c r="HT1177" s="68"/>
      <c r="HU1177" s="68"/>
      <c r="HV1177" s="68"/>
      <c r="HW1177" s="68"/>
      <c r="HX1177" s="68"/>
      <c r="HY1177" s="68"/>
      <c r="HZ1177" s="68"/>
      <c r="IA1177" s="68"/>
      <c r="IB1177" s="68"/>
      <c r="IC1177" s="68"/>
      <c r="ID1177" s="68"/>
      <c r="IE1177" s="68"/>
      <c r="IF1177" s="68"/>
      <c r="IG1177" s="68"/>
      <c r="IH1177" s="68"/>
      <c r="II1177" s="68"/>
      <c r="IJ1177" s="68"/>
      <c r="IK1177" s="68"/>
      <c r="IL1177" s="68"/>
      <c r="IM1177" s="68"/>
      <c r="IN1177" s="68"/>
      <c r="IO1177" s="68"/>
      <c r="IP1177" s="68"/>
      <c r="IQ1177" s="68"/>
      <c r="IR1177" s="68"/>
      <c r="IS1177" s="68"/>
      <c r="IT1177" s="68"/>
      <c r="IU1177" s="68"/>
      <c r="IV1177" s="68"/>
      <c r="IW1177" s="68"/>
      <c r="IX1177" s="68"/>
      <c r="IY1177" s="68"/>
      <c r="IZ1177" s="68"/>
      <c r="JA1177" s="68"/>
      <c r="JB1177" s="68"/>
      <c r="JC1177" s="68"/>
      <c r="JD1177" s="68"/>
      <c r="JE1177" s="68"/>
      <c r="JF1177" s="68"/>
      <c r="JG1177" s="68"/>
      <c r="JH1177" s="68"/>
      <c r="JI1177" s="68"/>
      <c r="JJ1177" s="68"/>
      <c r="JK1177" s="68"/>
      <c r="JL1177" s="68"/>
      <c r="JM1177" s="68"/>
      <c r="JN1177" s="68"/>
      <c r="JO1177" s="68"/>
      <c r="JP1177" s="68"/>
      <c r="JQ1177" s="68"/>
      <c r="JR1177" s="68"/>
      <c r="JS1177" s="68"/>
      <c r="JT1177" s="68"/>
      <c r="JU1177" s="68"/>
      <c r="JV1177" s="68"/>
      <c r="JW1177" s="68"/>
      <c r="JX1177" s="68"/>
      <c r="JY1177" s="68"/>
      <c r="JZ1177" s="68"/>
      <c r="KA1177" s="68"/>
      <c r="KB1177" s="68"/>
      <c r="KC1177" s="68"/>
      <c r="KD1177" s="68"/>
      <c r="KE1177" s="68"/>
      <c r="KF1177" s="68"/>
      <c r="KG1177" s="68"/>
      <c r="KH1177" s="68"/>
      <c r="KI1177" s="68"/>
      <c r="KJ1177" s="68"/>
      <c r="KK1177" s="68"/>
      <c r="KL1177" s="68"/>
      <c r="KM1177" s="68"/>
      <c r="KN1177" s="68"/>
      <c r="KO1177" s="68"/>
      <c r="KP1177" s="68"/>
      <c r="KQ1177" s="68"/>
      <c r="KR1177" s="68"/>
      <c r="KS1177" s="68"/>
      <c r="KT1177" s="68"/>
      <c r="KU1177" s="68"/>
      <c r="KV1177" s="68"/>
      <c r="KW1177" s="68"/>
      <c r="KX1177" s="68"/>
      <c r="KY1177" s="68"/>
      <c r="KZ1177" s="68"/>
      <c r="LA1177" s="68"/>
      <c r="LB1177" s="68"/>
      <c r="LC1177" s="68"/>
      <c r="LD1177" s="68"/>
      <c r="LE1177" s="68"/>
      <c r="LF1177" s="68"/>
      <c r="LG1177" s="68"/>
      <c r="LH1177" s="68"/>
      <c r="LI1177" s="68"/>
      <c r="LJ1177" s="68"/>
      <c r="LK1177" s="68"/>
      <c r="LL1177" s="68"/>
      <c r="LM1177" s="68"/>
      <c r="LN1177" s="68"/>
      <c r="LO1177" s="68"/>
      <c r="LP1177" s="68"/>
      <c r="LQ1177" s="68"/>
      <c r="LR1177" s="68"/>
      <c r="LS1177" s="68"/>
      <c r="LT1177" s="68"/>
      <c r="LU1177" s="68"/>
      <c r="LV1177" s="68"/>
      <c r="LW1177" s="68"/>
      <c r="LX1177" s="68"/>
      <c r="LY1177" s="68"/>
      <c r="LZ1177" s="68"/>
      <c r="MA1177" s="68"/>
      <c r="MB1177" s="68"/>
      <c r="MC1177" s="68"/>
      <c r="MD1177" s="68"/>
      <c r="ME1177" s="68"/>
      <c r="MF1177" s="68"/>
      <c r="MG1177" s="68"/>
      <c r="MH1177" s="68"/>
      <c r="MI1177" s="68"/>
      <c r="MJ1177" s="68"/>
      <c r="MK1177" s="68"/>
      <c r="ML1177" s="68"/>
      <c r="MM1177" s="68"/>
      <c r="MN1177" s="68"/>
      <c r="MO1177" s="68"/>
      <c r="MP1177" s="68"/>
      <c r="MQ1177" s="68"/>
      <c r="MR1177" s="68"/>
      <c r="MS1177" s="68"/>
      <c r="MT1177" s="68"/>
      <c r="MU1177" s="68"/>
      <c r="MV1177" s="68"/>
      <c r="MW1177" s="68"/>
      <c r="MX1177" s="68"/>
      <c r="MY1177" s="68"/>
      <c r="MZ1177" s="68"/>
      <c r="NA1177" s="68"/>
      <c r="NB1177" s="68"/>
      <c r="NC1177" s="68"/>
      <c r="ND1177" s="68"/>
      <c r="NE1177" s="68"/>
      <c r="NF1177" s="68"/>
      <c r="NG1177" s="68"/>
      <c r="NH1177" s="68"/>
      <c r="NI1177" s="68"/>
      <c r="NJ1177" s="68"/>
      <c r="NK1177" s="68"/>
      <c r="NL1177" s="68"/>
      <c r="NM1177" s="68"/>
      <c r="NN1177" s="68"/>
      <c r="NO1177" s="68"/>
      <c r="NP1177" s="68"/>
      <c r="NQ1177" s="68"/>
      <c r="NR1177" s="68"/>
      <c r="NS1177" s="68"/>
      <c r="NT1177" s="68"/>
      <c r="NU1177" s="68"/>
      <c r="NV1177" s="68"/>
      <c r="NW1177" s="68"/>
      <c r="NX1177" s="68"/>
      <c r="NY1177" s="68"/>
      <c r="NZ1177" s="68"/>
      <c r="OA1177" s="68"/>
      <c r="OB1177" s="68"/>
      <c r="OC1177" s="68"/>
      <c r="OD1177" s="68"/>
      <c r="OE1177" s="68"/>
      <c r="OF1177" s="68"/>
      <c r="OG1177" s="68"/>
      <c r="OH1177" s="68"/>
      <c r="OI1177" s="68"/>
      <c r="OJ1177" s="68"/>
      <c r="OK1177" s="68"/>
      <c r="OL1177" s="68"/>
      <c r="OM1177" s="68"/>
      <c r="ON1177" s="68"/>
      <c r="OO1177" s="68"/>
      <c r="OP1177" s="68"/>
      <c r="OQ1177" s="68"/>
      <c r="OR1177" s="68"/>
      <c r="OS1177" s="68"/>
      <c r="OT1177" s="68"/>
      <c r="OU1177" s="68"/>
      <c r="OV1177" s="68"/>
      <c r="OW1177" s="68"/>
      <c r="OX1177" s="68"/>
      <c r="OY1177" s="68"/>
      <c r="OZ1177" s="68"/>
      <c r="PA1177" s="68"/>
      <c r="PB1177" s="68"/>
      <c r="PC1177" s="68"/>
      <c r="PD1177" s="68"/>
      <c r="PE1177" s="68"/>
      <c r="PF1177" s="68"/>
      <c r="PG1177" s="68"/>
      <c r="PH1177" s="68"/>
      <c r="PI1177" s="68"/>
      <c r="PJ1177" s="68"/>
      <c r="PK1177" s="68"/>
      <c r="PL1177" s="68"/>
      <c r="PM1177" s="68"/>
      <c r="PN1177" s="68"/>
      <c r="PO1177" s="68"/>
      <c r="PP1177" s="68"/>
      <c r="PQ1177" s="68"/>
      <c r="PR1177" s="68"/>
      <c r="PS1177" s="68"/>
      <c r="PT1177" s="68"/>
      <c r="PU1177" s="68"/>
      <c r="PV1177" s="68"/>
      <c r="PW1177" s="68"/>
      <c r="PX1177" s="68"/>
      <c r="PY1177" s="68"/>
      <c r="PZ1177" s="68"/>
      <c r="QA1177" s="68"/>
      <c r="QB1177" s="68"/>
      <c r="QC1177" s="68"/>
      <c r="QD1177" s="68"/>
      <c r="QE1177" s="68"/>
      <c r="QF1177" s="68"/>
      <c r="QG1177" s="68"/>
      <c r="QH1177" s="68"/>
      <c r="QI1177" s="68"/>
      <c r="QJ1177" s="68"/>
      <c r="QK1177" s="68"/>
      <c r="QL1177" s="68"/>
      <c r="QM1177" s="68"/>
      <c r="QN1177" s="68"/>
      <c r="QO1177" s="68"/>
      <c r="QP1177" s="68"/>
      <c r="QQ1177" s="68"/>
      <c r="QR1177" s="68"/>
      <c r="QS1177" s="68"/>
      <c r="QT1177" s="68"/>
      <c r="QU1177" s="68"/>
      <c r="QV1177" s="68"/>
      <c r="QW1177" s="68"/>
      <c r="QX1177" s="68"/>
      <c r="QY1177" s="68"/>
      <c r="QZ1177" s="68"/>
      <c r="RA1177" s="68"/>
      <c r="RB1177" s="68"/>
      <c r="RC1177" s="68"/>
      <c r="RD1177" s="68"/>
      <c r="RE1177" s="68"/>
      <c r="RF1177" s="68"/>
      <c r="RG1177" s="68"/>
      <c r="RH1177" s="68"/>
      <c r="RI1177" s="68"/>
      <c r="RJ1177" s="68"/>
      <c r="RK1177" s="68"/>
      <c r="RL1177" s="68"/>
      <c r="RM1177" s="68"/>
      <c r="RN1177" s="68"/>
      <c r="RO1177" s="68"/>
      <c r="RP1177" s="68"/>
      <c r="RQ1177" s="68"/>
      <c r="RR1177" s="68"/>
      <c r="RS1177" s="68"/>
      <c r="RT1177" s="68"/>
      <c r="RU1177" s="68"/>
      <c r="RV1177" s="68"/>
      <c r="RW1177" s="68"/>
      <c r="RX1177" s="68"/>
      <c r="RY1177" s="68"/>
      <c r="RZ1177" s="68"/>
      <c r="SA1177" s="68"/>
      <c r="SB1177" s="68"/>
      <c r="SC1177" s="68"/>
      <c r="SD1177" s="68"/>
      <c r="SE1177" s="68"/>
      <c r="SF1177" s="68"/>
      <c r="SG1177" s="68"/>
      <c r="SH1177" s="68"/>
      <c r="SI1177" s="68"/>
      <c r="SJ1177" s="68"/>
      <c r="SK1177" s="68"/>
      <c r="SL1177" s="68"/>
      <c r="SM1177" s="68"/>
      <c r="SN1177" s="68"/>
      <c r="SO1177" s="68"/>
      <c r="SP1177" s="68"/>
      <c r="SQ1177" s="68"/>
      <c r="SR1177" s="68"/>
      <c r="SS1177" s="68"/>
      <c r="ST1177" s="68"/>
      <c r="SU1177" s="68"/>
      <c r="SV1177" s="68"/>
      <c r="SW1177" s="68"/>
      <c r="SX1177" s="68"/>
    </row>
    <row r="1178" spans="1:518" ht="16.5" customHeight="1" x14ac:dyDescent="0.2">
      <c r="A1178" s="20">
        <v>570</v>
      </c>
      <c r="B1178" s="20" t="s">
        <v>62</v>
      </c>
      <c r="C1178" s="20" t="s">
        <v>936</v>
      </c>
      <c r="D1178" s="20" t="s">
        <v>38</v>
      </c>
      <c r="E1178" s="20" t="s">
        <v>1343</v>
      </c>
      <c r="F1178" s="22" t="s">
        <v>955</v>
      </c>
      <c r="G1178" s="20" t="s">
        <v>37</v>
      </c>
      <c r="H1178" s="20" t="s">
        <v>26</v>
      </c>
      <c r="I1178" s="20" t="s">
        <v>81</v>
      </c>
      <c r="J1178" s="22" t="s">
        <v>936</v>
      </c>
      <c r="K1178" s="20"/>
      <c r="L1178" s="20"/>
      <c r="M1178" s="20"/>
      <c r="N1178" s="20"/>
      <c r="O1178" s="23"/>
      <c r="P1178" s="23">
        <v>12000000</v>
      </c>
      <c r="Q1178" s="24">
        <v>1</v>
      </c>
      <c r="R1178" s="25">
        <v>45962</v>
      </c>
      <c r="S1178" s="20" t="s">
        <v>83</v>
      </c>
      <c r="T1178" s="26">
        <f t="shared" si="20"/>
        <v>12000000</v>
      </c>
      <c r="U1178" s="27" t="s">
        <v>100</v>
      </c>
      <c r="V1178" s="27" t="s">
        <v>100</v>
      </c>
      <c r="W1178" s="68"/>
      <c r="X1178" s="68"/>
      <c r="Y1178" s="68"/>
      <c r="Z1178" s="68"/>
      <c r="AA1178" s="68"/>
      <c r="AB1178" s="68"/>
      <c r="AC1178" s="68"/>
      <c r="AD1178" s="68"/>
      <c r="AE1178" s="68"/>
      <c r="AF1178" s="68"/>
      <c r="AG1178" s="68"/>
      <c r="AH1178" s="68"/>
      <c r="AI1178" s="68"/>
      <c r="AJ1178" s="68"/>
      <c r="AK1178" s="68"/>
      <c r="AL1178" s="68"/>
      <c r="AM1178" s="68"/>
      <c r="AN1178" s="68"/>
      <c r="AO1178" s="68"/>
      <c r="AP1178" s="68"/>
      <c r="AQ1178" s="68"/>
      <c r="AR1178" s="68"/>
      <c r="AS1178" s="68"/>
      <c r="AT1178" s="68"/>
      <c r="AU1178" s="68"/>
      <c r="AV1178" s="68"/>
      <c r="AW1178" s="68"/>
      <c r="AX1178" s="68"/>
      <c r="AY1178" s="68"/>
      <c r="AZ1178" s="68"/>
      <c r="BA1178" s="68"/>
      <c r="BB1178" s="68"/>
      <c r="BC1178" s="68"/>
      <c r="BD1178" s="68"/>
      <c r="BE1178" s="68"/>
      <c r="BF1178" s="68"/>
      <c r="BG1178" s="68"/>
      <c r="BH1178" s="68"/>
      <c r="BI1178" s="68"/>
      <c r="BJ1178" s="68"/>
      <c r="BK1178" s="68"/>
      <c r="BL1178" s="68"/>
      <c r="BM1178" s="68"/>
      <c r="BN1178" s="68"/>
      <c r="BO1178" s="68"/>
      <c r="BP1178" s="68"/>
      <c r="BQ1178" s="68"/>
      <c r="BR1178" s="68"/>
      <c r="BS1178" s="68"/>
      <c r="BT1178" s="68"/>
      <c r="BU1178" s="68"/>
      <c r="BV1178" s="68"/>
      <c r="BW1178" s="68"/>
      <c r="BX1178" s="68"/>
      <c r="BY1178" s="68"/>
      <c r="BZ1178" s="68"/>
      <c r="CA1178" s="68"/>
      <c r="CB1178" s="68"/>
      <c r="CC1178" s="68"/>
      <c r="CD1178" s="68"/>
      <c r="CE1178" s="68"/>
      <c r="CF1178" s="68"/>
      <c r="CG1178" s="68"/>
      <c r="CH1178" s="68"/>
      <c r="CI1178" s="68"/>
      <c r="CJ1178" s="68"/>
      <c r="CK1178" s="68"/>
      <c r="CL1178" s="68"/>
      <c r="CM1178" s="68"/>
      <c r="CN1178" s="68"/>
      <c r="CO1178" s="68"/>
      <c r="CP1178" s="68"/>
      <c r="CQ1178" s="68"/>
      <c r="CR1178" s="68"/>
      <c r="CS1178" s="68"/>
      <c r="CT1178" s="68"/>
      <c r="CU1178" s="68"/>
      <c r="CV1178" s="68"/>
      <c r="CW1178" s="68"/>
      <c r="CX1178" s="68"/>
      <c r="CY1178" s="68"/>
      <c r="CZ1178" s="68"/>
      <c r="DA1178" s="68"/>
      <c r="DB1178" s="68"/>
      <c r="DC1178" s="68"/>
      <c r="DD1178" s="68"/>
      <c r="DE1178" s="68"/>
      <c r="DF1178" s="68"/>
      <c r="DG1178" s="68"/>
      <c r="DH1178" s="68"/>
      <c r="DI1178" s="68"/>
      <c r="DJ1178" s="68"/>
      <c r="DK1178" s="68"/>
      <c r="DL1178" s="68"/>
      <c r="DM1178" s="68"/>
      <c r="DN1178" s="68"/>
      <c r="DO1178" s="68"/>
      <c r="DP1178" s="68"/>
      <c r="DQ1178" s="68"/>
      <c r="DR1178" s="68"/>
      <c r="DS1178" s="68"/>
      <c r="DT1178" s="68"/>
      <c r="DU1178" s="68"/>
      <c r="DV1178" s="68"/>
      <c r="DW1178" s="68"/>
      <c r="DX1178" s="68"/>
      <c r="DY1178" s="68"/>
      <c r="DZ1178" s="68"/>
      <c r="EA1178" s="68"/>
      <c r="EB1178" s="68"/>
      <c r="EC1178" s="68"/>
      <c r="ED1178" s="68"/>
      <c r="EE1178" s="68"/>
      <c r="EF1178" s="68"/>
      <c r="EG1178" s="68"/>
      <c r="EH1178" s="68"/>
      <c r="EI1178" s="68"/>
      <c r="EJ1178" s="68"/>
      <c r="EK1178" s="68"/>
      <c r="EL1178" s="68"/>
      <c r="EM1178" s="68"/>
      <c r="EN1178" s="68"/>
      <c r="EO1178" s="68"/>
      <c r="EP1178" s="68"/>
      <c r="EQ1178" s="68"/>
      <c r="ER1178" s="68"/>
      <c r="ES1178" s="68"/>
      <c r="ET1178" s="68"/>
      <c r="EU1178" s="68"/>
      <c r="EV1178" s="68"/>
      <c r="EW1178" s="68"/>
      <c r="EX1178" s="68"/>
      <c r="EY1178" s="68"/>
      <c r="EZ1178" s="68"/>
      <c r="FA1178" s="68"/>
      <c r="FB1178" s="68"/>
      <c r="FC1178" s="68"/>
      <c r="FD1178" s="68"/>
      <c r="FE1178" s="68"/>
      <c r="FF1178" s="68"/>
      <c r="FG1178" s="68"/>
      <c r="FH1178" s="68"/>
      <c r="FI1178" s="68"/>
      <c r="FJ1178" s="68"/>
      <c r="FK1178" s="68"/>
      <c r="FL1178" s="68"/>
      <c r="FM1178" s="68"/>
      <c r="FN1178" s="68"/>
      <c r="FO1178" s="68"/>
      <c r="FP1178" s="68"/>
      <c r="FQ1178" s="68"/>
      <c r="FR1178" s="68"/>
      <c r="FS1178" s="68"/>
      <c r="FT1178" s="68"/>
      <c r="FU1178" s="68"/>
      <c r="FV1178" s="68"/>
      <c r="FW1178" s="68"/>
      <c r="FX1178" s="68"/>
      <c r="FY1178" s="68"/>
      <c r="FZ1178" s="68"/>
      <c r="GA1178" s="68"/>
      <c r="GB1178" s="68"/>
      <c r="GC1178" s="68"/>
      <c r="GD1178" s="68"/>
      <c r="GE1178" s="68"/>
      <c r="GF1178" s="68"/>
      <c r="GG1178" s="68"/>
      <c r="GH1178" s="68"/>
      <c r="GI1178" s="68"/>
      <c r="GJ1178" s="68"/>
      <c r="GK1178" s="68"/>
      <c r="GL1178" s="68"/>
      <c r="GM1178" s="68"/>
      <c r="GN1178" s="68"/>
      <c r="GO1178" s="68"/>
      <c r="GP1178" s="68"/>
      <c r="GQ1178" s="68"/>
      <c r="GR1178" s="68"/>
      <c r="GS1178" s="68"/>
      <c r="GT1178" s="68"/>
      <c r="GU1178" s="68"/>
      <c r="GV1178" s="68"/>
      <c r="GW1178" s="68"/>
      <c r="GX1178" s="68"/>
      <c r="GY1178" s="68"/>
      <c r="GZ1178" s="68"/>
      <c r="HA1178" s="68"/>
      <c r="HB1178" s="68"/>
      <c r="HC1178" s="68"/>
      <c r="HD1178" s="68"/>
      <c r="HE1178" s="68"/>
      <c r="HF1178" s="68"/>
      <c r="HG1178" s="68"/>
      <c r="HH1178" s="68"/>
      <c r="HI1178" s="68"/>
      <c r="HJ1178" s="68"/>
      <c r="HK1178" s="68"/>
      <c r="HL1178" s="68"/>
      <c r="HM1178" s="68"/>
      <c r="HN1178" s="68"/>
      <c r="HO1178" s="68"/>
      <c r="HP1178" s="68"/>
      <c r="HQ1178" s="68"/>
      <c r="HR1178" s="68"/>
      <c r="HS1178" s="68"/>
      <c r="HT1178" s="68"/>
      <c r="HU1178" s="68"/>
      <c r="HV1178" s="68"/>
      <c r="HW1178" s="68"/>
      <c r="HX1178" s="68"/>
      <c r="HY1178" s="68"/>
      <c r="HZ1178" s="68"/>
      <c r="IA1178" s="68"/>
      <c r="IB1178" s="68"/>
      <c r="IC1178" s="68"/>
      <c r="ID1178" s="68"/>
      <c r="IE1178" s="68"/>
      <c r="IF1178" s="68"/>
      <c r="IG1178" s="68"/>
      <c r="IH1178" s="68"/>
      <c r="II1178" s="68"/>
      <c r="IJ1178" s="68"/>
      <c r="IK1178" s="68"/>
      <c r="IL1178" s="68"/>
      <c r="IM1178" s="68"/>
      <c r="IN1178" s="68"/>
      <c r="IO1178" s="68"/>
      <c r="IP1178" s="68"/>
      <c r="IQ1178" s="68"/>
      <c r="IR1178" s="68"/>
      <c r="IS1178" s="68"/>
      <c r="IT1178" s="68"/>
      <c r="IU1178" s="68"/>
      <c r="IV1178" s="68"/>
      <c r="IW1178" s="68"/>
      <c r="IX1178" s="68"/>
      <c r="IY1178" s="68"/>
      <c r="IZ1178" s="68"/>
      <c r="JA1178" s="68"/>
      <c r="JB1178" s="68"/>
      <c r="JC1178" s="68"/>
      <c r="JD1178" s="68"/>
      <c r="JE1178" s="68"/>
      <c r="JF1178" s="68"/>
      <c r="JG1178" s="68"/>
      <c r="JH1178" s="68"/>
      <c r="JI1178" s="68"/>
      <c r="JJ1178" s="68"/>
      <c r="JK1178" s="68"/>
      <c r="JL1178" s="68"/>
      <c r="JM1178" s="68"/>
      <c r="JN1178" s="68"/>
      <c r="JO1178" s="68"/>
      <c r="JP1178" s="68"/>
      <c r="JQ1178" s="68"/>
      <c r="JR1178" s="68"/>
      <c r="JS1178" s="68"/>
      <c r="JT1178" s="68"/>
      <c r="JU1178" s="68"/>
      <c r="JV1178" s="68"/>
      <c r="JW1178" s="68"/>
      <c r="JX1178" s="68"/>
      <c r="JY1178" s="68"/>
      <c r="JZ1178" s="68"/>
      <c r="KA1178" s="68"/>
      <c r="KB1178" s="68"/>
      <c r="KC1178" s="68"/>
      <c r="KD1178" s="68"/>
      <c r="KE1178" s="68"/>
      <c r="KF1178" s="68"/>
      <c r="KG1178" s="68"/>
      <c r="KH1178" s="68"/>
      <c r="KI1178" s="68"/>
      <c r="KJ1178" s="68"/>
      <c r="KK1178" s="68"/>
      <c r="KL1178" s="68"/>
      <c r="KM1178" s="68"/>
      <c r="KN1178" s="68"/>
      <c r="KO1178" s="68"/>
      <c r="KP1178" s="68"/>
      <c r="KQ1178" s="68"/>
      <c r="KR1178" s="68"/>
      <c r="KS1178" s="68"/>
      <c r="KT1178" s="68"/>
      <c r="KU1178" s="68"/>
      <c r="KV1178" s="68"/>
      <c r="KW1178" s="68"/>
      <c r="KX1178" s="68"/>
      <c r="KY1178" s="68"/>
      <c r="KZ1178" s="68"/>
      <c r="LA1178" s="68"/>
      <c r="LB1178" s="68"/>
      <c r="LC1178" s="68"/>
      <c r="LD1178" s="68"/>
      <c r="LE1178" s="68"/>
      <c r="LF1178" s="68"/>
      <c r="LG1178" s="68"/>
      <c r="LH1178" s="68"/>
      <c r="LI1178" s="68"/>
      <c r="LJ1178" s="68"/>
      <c r="LK1178" s="68"/>
      <c r="LL1178" s="68"/>
      <c r="LM1178" s="68"/>
      <c r="LN1178" s="68"/>
      <c r="LO1178" s="68"/>
      <c r="LP1178" s="68"/>
      <c r="LQ1178" s="68"/>
      <c r="LR1178" s="68"/>
      <c r="LS1178" s="68"/>
      <c r="LT1178" s="68"/>
      <c r="LU1178" s="68"/>
      <c r="LV1178" s="68"/>
      <c r="LW1178" s="68"/>
      <c r="LX1178" s="68"/>
      <c r="LY1178" s="68"/>
      <c r="LZ1178" s="68"/>
      <c r="MA1178" s="68"/>
      <c r="MB1178" s="68"/>
      <c r="MC1178" s="68"/>
      <c r="MD1178" s="68"/>
      <c r="ME1178" s="68"/>
      <c r="MF1178" s="68"/>
      <c r="MG1178" s="68"/>
      <c r="MH1178" s="68"/>
      <c r="MI1178" s="68"/>
      <c r="MJ1178" s="68"/>
      <c r="MK1178" s="68"/>
      <c r="ML1178" s="68"/>
      <c r="MM1178" s="68"/>
      <c r="MN1178" s="68"/>
      <c r="MO1178" s="68"/>
      <c r="MP1178" s="68"/>
      <c r="MQ1178" s="68"/>
      <c r="MR1178" s="68"/>
      <c r="MS1178" s="68"/>
      <c r="MT1178" s="68"/>
      <c r="MU1178" s="68"/>
      <c r="MV1178" s="68"/>
      <c r="MW1178" s="68"/>
      <c r="MX1178" s="68"/>
      <c r="MY1178" s="68"/>
      <c r="MZ1178" s="68"/>
      <c r="NA1178" s="68"/>
      <c r="NB1178" s="68"/>
      <c r="NC1178" s="68"/>
      <c r="ND1178" s="68"/>
      <c r="NE1178" s="68"/>
      <c r="NF1178" s="68"/>
      <c r="NG1178" s="68"/>
      <c r="NH1178" s="68"/>
      <c r="NI1178" s="68"/>
      <c r="NJ1178" s="68"/>
      <c r="NK1178" s="68"/>
      <c r="NL1178" s="68"/>
      <c r="NM1178" s="68"/>
      <c r="NN1178" s="68"/>
      <c r="NO1178" s="68"/>
      <c r="NP1178" s="68"/>
      <c r="NQ1178" s="68"/>
      <c r="NR1178" s="68"/>
      <c r="NS1178" s="68"/>
      <c r="NT1178" s="68"/>
      <c r="NU1178" s="68"/>
      <c r="NV1178" s="68"/>
      <c r="NW1178" s="68"/>
      <c r="NX1178" s="68"/>
      <c r="NY1178" s="68"/>
      <c r="NZ1178" s="68"/>
      <c r="OA1178" s="68"/>
      <c r="OB1178" s="68"/>
      <c r="OC1178" s="68"/>
      <c r="OD1178" s="68"/>
      <c r="OE1178" s="68"/>
      <c r="OF1178" s="68"/>
      <c r="OG1178" s="68"/>
      <c r="OH1178" s="68"/>
      <c r="OI1178" s="68"/>
      <c r="OJ1178" s="68"/>
      <c r="OK1178" s="68"/>
      <c r="OL1178" s="68"/>
      <c r="OM1178" s="68"/>
      <c r="ON1178" s="68"/>
      <c r="OO1178" s="68"/>
      <c r="OP1178" s="68"/>
      <c r="OQ1178" s="68"/>
      <c r="OR1178" s="68"/>
      <c r="OS1178" s="68"/>
      <c r="OT1178" s="68"/>
      <c r="OU1178" s="68"/>
      <c r="OV1178" s="68"/>
      <c r="OW1178" s="68"/>
      <c r="OX1178" s="68"/>
      <c r="OY1178" s="68"/>
      <c r="OZ1178" s="68"/>
      <c r="PA1178" s="68"/>
      <c r="PB1178" s="68"/>
      <c r="PC1178" s="68"/>
      <c r="PD1178" s="68"/>
      <c r="PE1178" s="68"/>
      <c r="PF1178" s="68"/>
      <c r="PG1178" s="68"/>
      <c r="PH1178" s="68"/>
      <c r="PI1178" s="68"/>
      <c r="PJ1178" s="68"/>
      <c r="PK1178" s="68"/>
      <c r="PL1178" s="68"/>
      <c r="PM1178" s="68"/>
      <c r="PN1178" s="68"/>
      <c r="PO1178" s="68"/>
      <c r="PP1178" s="68"/>
      <c r="PQ1178" s="68"/>
      <c r="PR1178" s="68"/>
      <c r="PS1178" s="68"/>
      <c r="PT1178" s="68"/>
      <c r="PU1178" s="68"/>
      <c r="PV1178" s="68"/>
      <c r="PW1178" s="68"/>
      <c r="PX1178" s="68"/>
      <c r="PY1178" s="68"/>
      <c r="PZ1178" s="68"/>
      <c r="QA1178" s="68"/>
      <c r="QB1178" s="68"/>
      <c r="QC1178" s="68"/>
      <c r="QD1178" s="68"/>
      <c r="QE1178" s="68"/>
      <c r="QF1178" s="68"/>
      <c r="QG1178" s="68"/>
      <c r="QH1178" s="68"/>
      <c r="QI1178" s="68"/>
      <c r="QJ1178" s="68"/>
      <c r="QK1178" s="68"/>
      <c r="QL1178" s="68"/>
      <c r="QM1178" s="68"/>
      <c r="QN1178" s="68"/>
      <c r="QO1178" s="68"/>
      <c r="QP1178" s="68"/>
      <c r="QQ1178" s="68"/>
      <c r="QR1178" s="68"/>
      <c r="QS1178" s="68"/>
      <c r="QT1178" s="68"/>
      <c r="QU1178" s="68"/>
      <c r="QV1178" s="68"/>
      <c r="QW1178" s="68"/>
      <c r="QX1178" s="68"/>
      <c r="QY1178" s="68"/>
      <c r="QZ1178" s="68"/>
      <c r="RA1178" s="68"/>
      <c r="RB1178" s="68"/>
      <c r="RC1178" s="68"/>
      <c r="RD1178" s="68"/>
      <c r="RE1178" s="68"/>
      <c r="RF1178" s="68"/>
      <c r="RG1178" s="68"/>
      <c r="RH1178" s="68"/>
      <c r="RI1178" s="68"/>
      <c r="RJ1178" s="68"/>
      <c r="RK1178" s="68"/>
      <c r="RL1178" s="68"/>
      <c r="RM1178" s="68"/>
      <c r="RN1178" s="68"/>
      <c r="RO1178" s="68"/>
      <c r="RP1178" s="68"/>
      <c r="RQ1178" s="68"/>
      <c r="RR1178" s="68"/>
      <c r="RS1178" s="68"/>
      <c r="RT1178" s="68"/>
      <c r="RU1178" s="68"/>
      <c r="RV1178" s="68"/>
      <c r="RW1178" s="68"/>
      <c r="RX1178" s="68"/>
      <c r="RY1178" s="68"/>
      <c r="RZ1178" s="68"/>
      <c r="SA1178" s="68"/>
      <c r="SB1178" s="68"/>
      <c r="SC1178" s="68"/>
      <c r="SD1178" s="68"/>
      <c r="SE1178" s="68"/>
      <c r="SF1178" s="68"/>
      <c r="SG1178" s="68"/>
      <c r="SH1178" s="68"/>
      <c r="SI1178" s="68"/>
      <c r="SJ1178" s="68"/>
      <c r="SK1178" s="68"/>
      <c r="SL1178" s="68"/>
      <c r="SM1178" s="68"/>
      <c r="SN1178" s="68"/>
      <c r="SO1178" s="68"/>
      <c r="SP1178" s="68"/>
      <c r="SQ1178" s="68"/>
      <c r="SR1178" s="68"/>
      <c r="SS1178" s="68"/>
      <c r="ST1178" s="68"/>
      <c r="SU1178" s="68"/>
      <c r="SV1178" s="68"/>
      <c r="SW1178" s="68"/>
      <c r="SX1178" s="68"/>
    </row>
    <row r="1179" spans="1:518" ht="16.5" customHeight="1" x14ac:dyDescent="0.2">
      <c r="A1179" s="20">
        <v>571</v>
      </c>
      <c r="B1179" s="20" t="s">
        <v>62</v>
      </c>
      <c r="C1179" s="20" t="s">
        <v>936</v>
      </c>
      <c r="D1179" s="20" t="s">
        <v>38</v>
      </c>
      <c r="E1179" s="20" t="s">
        <v>1343</v>
      </c>
      <c r="F1179" s="22" t="s">
        <v>955</v>
      </c>
      <c r="G1179" s="20" t="s">
        <v>37</v>
      </c>
      <c r="H1179" s="20" t="s">
        <v>26</v>
      </c>
      <c r="I1179" s="20" t="s">
        <v>81</v>
      </c>
      <c r="J1179" s="22" t="s">
        <v>936</v>
      </c>
      <c r="K1179" s="20"/>
      <c r="L1179" s="20"/>
      <c r="M1179" s="20"/>
      <c r="N1179" s="20"/>
      <c r="O1179" s="23"/>
      <c r="P1179" s="23">
        <v>12000000</v>
      </c>
      <c r="Q1179" s="24">
        <v>1</v>
      </c>
      <c r="R1179" s="25">
        <v>45992</v>
      </c>
      <c r="S1179" s="20" t="s">
        <v>83</v>
      </c>
      <c r="T1179" s="26">
        <f t="shared" si="20"/>
        <v>12000000</v>
      </c>
      <c r="U1179" s="27" t="s">
        <v>100</v>
      </c>
      <c r="V1179" s="27" t="s">
        <v>100</v>
      </c>
      <c r="W1179" s="68"/>
      <c r="X1179" s="68"/>
      <c r="Y1179" s="68"/>
      <c r="Z1179" s="68"/>
      <c r="AA1179" s="68"/>
      <c r="AB1179" s="68"/>
      <c r="AC1179" s="68"/>
      <c r="AD1179" s="68"/>
      <c r="AE1179" s="68"/>
      <c r="AF1179" s="68"/>
      <c r="AG1179" s="68"/>
      <c r="AH1179" s="68"/>
      <c r="AI1179" s="68"/>
      <c r="AJ1179" s="68"/>
      <c r="AK1179" s="68"/>
      <c r="AL1179" s="68"/>
      <c r="AM1179" s="68"/>
      <c r="AN1179" s="68"/>
      <c r="AO1179" s="68"/>
      <c r="AP1179" s="68"/>
      <c r="AQ1179" s="68"/>
      <c r="AR1179" s="68"/>
      <c r="AS1179" s="68"/>
      <c r="AT1179" s="68"/>
      <c r="AU1179" s="68"/>
      <c r="AV1179" s="68"/>
      <c r="AW1179" s="68"/>
      <c r="AX1179" s="68"/>
      <c r="AY1179" s="68"/>
      <c r="AZ1179" s="68"/>
      <c r="BA1179" s="68"/>
      <c r="BB1179" s="68"/>
      <c r="BC1179" s="68"/>
      <c r="BD1179" s="68"/>
      <c r="BE1179" s="68"/>
      <c r="BF1179" s="68"/>
      <c r="BG1179" s="68"/>
      <c r="BH1179" s="68"/>
      <c r="BI1179" s="68"/>
      <c r="BJ1179" s="68"/>
      <c r="BK1179" s="68"/>
      <c r="BL1179" s="68"/>
      <c r="BM1179" s="68"/>
      <c r="BN1179" s="68"/>
      <c r="BO1179" s="68"/>
      <c r="BP1179" s="68"/>
      <c r="BQ1179" s="68"/>
      <c r="BR1179" s="68"/>
      <c r="BS1179" s="68"/>
      <c r="BT1179" s="68"/>
      <c r="BU1179" s="68"/>
      <c r="BV1179" s="68"/>
      <c r="BW1179" s="68"/>
      <c r="BX1179" s="68"/>
      <c r="BY1179" s="68"/>
      <c r="BZ1179" s="68"/>
      <c r="CA1179" s="68"/>
      <c r="CB1179" s="68"/>
      <c r="CC1179" s="68"/>
      <c r="CD1179" s="68"/>
      <c r="CE1179" s="68"/>
      <c r="CF1179" s="68"/>
      <c r="CG1179" s="68"/>
      <c r="CH1179" s="68"/>
      <c r="CI1179" s="68"/>
      <c r="CJ1179" s="68"/>
      <c r="CK1179" s="68"/>
      <c r="CL1179" s="68"/>
      <c r="CM1179" s="68"/>
      <c r="CN1179" s="68"/>
      <c r="CO1179" s="68"/>
      <c r="CP1179" s="68"/>
      <c r="CQ1179" s="68"/>
      <c r="CR1179" s="68"/>
      <c r="CS1179" s="68"/>
      <c r="CT1179" s="68"/>
      <c r="CU1179" s="68"/>
      <c r="CV1179" s="68"/>
      <c r="CW1179" s="68"/>
      <c r="CX1179" s="68"/>
      <c r="CY1179" s="68"/>
      <c r="CZ1179" s="68"/>
      <c r="DA1179" s="68"/>
      <c r="DB1179" s="68"/>
      <c r="DC1179" s="68"/>
      <c r="DD1179" s="68"/>
      <c r="DE1179" s="68"/>
      <c r="DF1179" s="68"/>
      <c r="DG1179" s="68"/>
      <c r="DH1179" s="68"/>
      <c r="DI1179" s="68"/>
      <c r="DJ1179" s="68"/>
      <c r="DK1179" s="68"/>
      <c r="DL1179" s="68"/>
      <c r="DM1179" s="68"/>
      <c r="DN1179" s="68"/>
      <c r="DO1179" s="68"/>
      <c r="DP1179" s="68"/>
      <c r="DQ1179" s="68"/>
      <c r="DR1179" s="68"/>
      <c r="DS1179" s="68"/>
      <c r="DT1179" s="68"/>
      <c r="DU1179" s="68"/>
      <c r="DV1179" s="68"/>
      <c r="DW1179" s="68"/>
      <c r="DX1179" s="68"/>
      <c r="DY1179" s="68"/>
      <c r="DZ1179" s="68"/>
      <c r="EA1179" s="68"/>
      <c r="EB1179" s="68"/>
      <c r="EC1179" s="68"/>
      <c r="ED1179" s="68"/>
      <c r="EE1179" s="68"/>
      <c r="EF1179" s="68"/>
      <c r="EG1179" s="68"/>
      <c r="EH1179" s="68"/>
      <c r="EI1179" s="68"/>
      <c r="EJ1179" s="68"/>
      <c r="EK1179" s="68"/>
      <c r="EL1179" s="68"/>
      <c r="EM1179" s="68"/>
      <c r="EN1179" s="68"/>
      <c r="EO1179" s="68"/>
      <c r="EP1179" s="68"/>
      <c r="EQ1179" s="68"/>
      <c r="ER1179" s="68"/>
      <c r="ES1179" s="68"/>
      <c r="ET1179" s="68"/>
      <c r="EU1179" s="68"/>
      <c r="EV1179" s="68"/>
      <c r="EW1179" s="68"/>
      <c r="EX1179" s="68"/>
      <c r="EY1179" s="68"/>
      <c r="EZ1179" s="68"/>
      <c r="FA1179" s="68"/>
      <c r="FB1179" s="68"/>
      <c r="FC1179" s="68"/>
      <c r="FD1179" s="68"/>
      <c r="FE1179" s="68"/>
      <c r="FF1179" s="68"/>
      <c r="FG1179" s="68"/>
      <c r="FH1179" s="68"/>
      <c r="FI1179" s="68"/>
      <c r="FJ1179" s="68"/>
      <c r="FK1179" s="68"/>
      <c r="FL1179" s="68"/>
      <c r="FM1179" s="68"/>
      <c r="FN1179" s="68"/>
      <c r="FO1179" s="68"/>
      <c r="FP1179" s="68"/>
      <c r="FQ1179" s="68"/>
      <c r="FR1179" s="68"/>
      <c r="FS1179" s="68"/>
      <c r="FT1179" s="68"/>
      <c r="FU1179" s="68"/>
      <c r="FV1179" s="68"/>
      <c r="FW1179" s="68"/>
      <c r="FX1179" s="68"/>
      <c r="FY1179" s="68"/>
      <c r="FZ1179" s="68"/>
      <c r="GA1179" s="68"/>
      <c r="GB1179" s="68"/>
      <c r="GC1179" s="68"/>
      <c r="GD1179" s="68"/>
      <c r="GE1179" s="68"/>
      <c r="GF1179" s="68"/>
      <c r="GG1179" s="68"/>
      <c r="GH1179" s="68"/>
      <c r="GI1179" s="68"/>
      <c r="GJ1179" s="68"/>
      <c r="GK1179" s="68"/>
      <c r="GL1179" s="68"/>
      <c r="GM1179" s="68"/>
      <c r="GN1179" s="68"/>
      <c r="GO1179" s="68"/>
      <c r="GP1179" s="68"/>
      <c r="GQ1179" s="68"/>
      <c r="GR1179" s="68"/>
      <c r="GS1179" s="68"/>
      <c r="GT1179" s="68"/>
      <c r="GU1179" s="68"/>
      <c r="GV1179" s="68"/>
      <c r="GW1179" s="68"/>
      <c r="GX1179" s="68"/>
      <c r="GY1179" s="68"/>
      <c r="GZ1179" s="68"/>
      <c r="HA1179" s="68"/>
      <c r="HB1179" s="68"/>
      <c r="HC1179" s="68"/>
      <c r="HD1179" s="68"/>
      <c r="HE1179" s="68"/>
      <c r="HF1179" s="68"/>
      <c r="HG1179" s="68"/>
      <c r="HH1179" s="68"/>
      <c r="HI1179" s="68"/>
      <c r="HJ1179" s="68"/>
      <c r="HK1179" s="68"/>
      <c r="HL1179" s="68"/>
      <c r="HM1179" s="68"/>
      <c r="HN1179" s="68"/>
      <c r="HO1179" s="68"/>
      <c r="HP1179" s="68"/>
      <c r="HQ1179" s="68"/>
      <c r="HR1179" s="68"/>
      <c r="HS1179" s="68"/>
      <c r="HT1179" s="68"/>
      <c r="HU1179" s="68"/>
      <c r="HV1179" s="68"/>
      <c r="HW1179" s="68"/>
      <c r="HX1179" s="68"/>
      <c r="HY1179" s="68"/>
      <c r="HZ1179" s="68"/>
      <c r="IA1179" s="68"/>
      <c r="IB1179" s="68"/>
      <c r="IC1179" s="68"/>
      <c r="ID1179" s="68"/>
      <c r="IE1179" s="68"/>
      <c r="IF1179" s="68"/>
      <c r="IG1179" s="68"/>
      <c r="IH1179" s="68"/>
      <c r="II1179" s="68"/>
      <c r="IJ1179" s="68"/>
      <c r="IK1179" s="68"/>
      <c r="IL1179" s="68"/>
      <c r="IM1179" s="68"/>
      <c r="IN1179" s="68"/>
      <c r="IO1179" s="68"/>
      <c r="IP1179" s="68"/>
      <c r="IQ1179" s="68"/>
      <c r="IR1179" s="68"/>
      <c r="IS1179" s="68"/>
      <c r="IT1179" s="68"/>
      <c r="IU1179" s="68"/>
      <c r="IV1179" s="68"/>
      <c r="IW1179" s="68"/>
      <c r="IX1179" s="68"/>
      <c r="IY1179" s="68"/>
      <c r="IZ1179" s="68"/>
      <c r="JA1179" s="68"/>
      <c r="JB1179" s="68"/>
      <c r="JC1179" s="68"/>
      <c r="JD1179" s="68"/>
      <c r="JE1179" s="68"/>
      <c r="JF1179" s="68"/>
      <c r="JG1179" s="68"/>
      <c r="JH1179" s="68"/>
      <c r="JI1179" s="68"/>
      <c r="JJ1179" s="68"/>
      <c r="JK1179" s="68"/>
      <c r="JL1179" s="68"/>
      <c r="JM1179" s="68"/>
      <c r="JN1179" s="68"/>
      <c r="JO1179" s="68"/>
      <c r="JP1179" s="68"/>
      <c r="JQ1179" s="68"/>
      <c r="JR1179" s="68"/>
      <c r="JS1179" s="68"/>
      <c r="JT1179" s="68"/>
      <c r="JU1179" s="68"/>
      <c r="JV1179" s="68"/>
      <c r="JW1179" s="68"/>
      <c r="JX1179" s="68"/>
      <c r="JY1179" s="68"/>
      <c r="JZ1179" s="68"/>
      <c r="KA1179" s="68"/>
      <c r="KB1179" s="68"/>
      <c r="KC1179" s="68"/>
      <c r="KD1179" s="68"/>
      <c r="KE1179" s="68"/>
      <c r="KF1179" s="68"/>
      <c r="KG1179" s="68"/>
      <c r="KH1179" s="68"/>
      <c r="KI1179" s="68"/>
      <c r="KJ1179" s="68"/>
      <c r="KK1179" s="68"/>
      <c r="KL1179" s="68"/>
      <c r="KM1179" s="68"/>
      <c r="KN1179" s="68"/>
      <c r="KO1179" s="68"/>
      <c r="KP1179" s="68"/>
      <c r="KQ1179" s="68"/>
      <c r="KR1179" s="68"/>
      <c r="KS1179" s="68"/>
      <c r="KT1179" s="68"/>
      <c r="KU1179" s="68"/>
      <c r="KV1179" s="68"/>
      <c r="KW1179" s="68"/>
      <c r="KX1179" s="68"/>
      <c r="KY1179" s="68"/>
      <c r="KZ1179" s="68"/>
      <c r="LA1179" s="68"/>
      <c r="LB1179" s="68"/>
      <c r="LC1179" s="68"/>
      <c r="LD1179" s="68"/>
      <c r="LE1179" s="68"/>
      <c r="LF1179" s="68"/>
      <c r="LG1179" s="68"/>
      <c r="LH1179" s="68"/>
      <c r="LI1179" s="68"/>
      <c r="LJ1179" s="68"/>
      <c r="LK1179" s="68"/>
      <c r="LL1179" s="68"/>
      <c r="LM1179" s="68"/>
      <c r="LN1179" s="68"/>
      <c r="LO1179" s="68"/>
      <c r="LP1179" s="68"/>
      <c r="LQ1179" s="68"/>
      <c r="LR1179" s="68"/>
      <c r="LS1179" s="68"/>
      <c r="LT1179" s="68"/>
      <c r="LU1179" s="68"/>
      <c r="LV1179" s="68"/>
      <c r="LW1179" s="68"/>
      <c r="LX1179" s="68"/>
      <c r="LY1179" s="68"/>
      <c r="LZ1179" s="68"/>
      <c r="MA1179" s="68"/>
      <c r="MB1179" s="68"/>
      <c r="MC1179" s="68"/>
      <c r="MD1179" s="68"/>
      <c r="ME1179" s="68"/>
      <c r="MF1179" s="68"/>
      <c r="MG1179" s="68"/>
      <c r="MH1179" s="68"/>
      <c r="MI1179" s="68"/>
      <c r="MJ1179" s="68"/>
      <c r="MK1179" s="68"/>
      <c r="ML1179" s="68"/>
      <c r="MM1179" s="68"/>
      <c r="MN1179" s="68"/>
      <c r="MO1179" s="68"/>
      <c r="MP1179" s="68"/>
      <c r="MQ1179" s="68"/>
      <c r="MR1179" s="68"/>
      <c r="MS1179" s="68"/>
      <c r="MT1179" s="68"/>
      <c r="MU1179" s="68"/>
      <c r="MV1179" s="68"/>
      <c r="MW1179" s="68"/>
      <c r="MX1179" s="68"/>
      <c r="MY1179" s="68"/>
      <c r="MZ1179" s="68"/>
      <c r="NA1179" s="68"/>
      <c r="NB1179" s="68"/>
      <c r="NC1179" s="68"/>
      <c r="ND1179" s="68"/>
      <c r="NE1179" s="68"/>
      <c r="NF1179" s="68"/>
      <c r="NG1179" s="68"/>
      <c r="NH1179" s="68"/>
      <c r="NI1179" s="68"/>
      <c r="NJ1179" s="68"/>
      <c r="NK1179" s="68"/>
      <c r="NL1179" s="68"/>
      <c r="NM1179" s="68"/>
      <c r="NN1179" s="68"/>
      <c r="NO1179" s="68"/>
      <c r="NP1179" s="68"/>
      <c r="NQ1179" s="68"/>
      <c r="NR1179" s="68"/>
      <c r="NS1179" s="68"/>
      <c r="NT1179" s="68"/>
      <c r="NU1179" s="68"/>
      <c r="NV1179" s="68"/>
      <c r="NW1179" s="68"/>
      <c r="NX1179" s="68"/>
      <c r="NY1179" s="68"/>
      <c r="NZ1179" s="68"/>
      <c r="OA1179" s="68"/>
      <c r="OB1179" s="68"/>
      <c r="OC1179" s="68"/>
      <c r="OD1179" s="68"/>
      <c r="OE1179" s="68"/>
      <c r="OF1179" s="68"/>
      <c r="OG1179" s="68"/>
      <c r="OH1179" s="68"/>
      <c r="OI1179" s="68"/>
      <c r="OJ1179" s="68"/>
      <c r="OK1179" s="68"/>
      <c r="OL1179" s="68"/>
      <c r="OM1179" s="68"/>
      <c r="ON1179" s="68"/>
      <c r="OO1179" s="68"/>
      <c r="OP1179" s="68"/>
      <c r="OQ1179" s="68"/>
      <c r="OR1179" s="68"/>
      <c r="OS1179" s="68"/>
      <c r="OT1179" s="68"/>
      <c r="OU1179" s="68"/>
      <c r="OV1179" s="68"/>
      <c r="OW1179" s="68"/>
      <c r="OX1179" s="68"/>
      <c r="OY1179" s="68"/>
      <c r="OZ1179" s="68"/>
      <c r="PA1179" s="68"/>
      <c r="PB1179" s="68"/>
      <c r="PC1179" s="68"/>
      <c r="PD1179" s="68"/>
      <c r="PE1179" s="68"/>
      <c r="PF1179" s="68"/>
      <c r="PG1179" s="68"/>
      <c r="PH1179" s="68"/>
      <c r="PI1179" s="68"/>
      <c r="PJ1179" s="68"/>
      <c r="PK1179" s="68"/>
      <c r="PL1179" s="68"/>
      <c r="PM1179" s="68"/>
      <c r="PN1179" s="68"/>
      <c r="PO1179" s="68"/>
      <c r="PP1179" s="68"/>
      <c r="PQ1179" s="68"/>
      <c r="PR1179" s="68"/>
      <c r="PS1179" s="68"/>
      <c r="PT1179" s="68"/>
      <c r="PU1179" s="68"/>
      <c r="PV1179" s="68"/>
      <c r="PW1179" s="68"/>
      <c r="PX1179" s="68"/>
      <c r="PY1179" s="68"/>
      <c r="PZ1179" s="68"/>
      <c r="QA1179" s="68"/>
      <c r="QB1179" s="68"/>
      <c r="QC1179" s="68"/>
      <c r="QD1179" s="68"/>
      <c r="QE1179" s="68"/>
      <c r="QF1179" s="68"/>
      <c r="QG1179" s="68"/>
      <c r="QH1179" s="68"/>
      <c r="QI1179" s="68"/>
      <c r="QJ1179" s="68"/>
      <c r="QK1179" s="68"/>
      <c r="QL1179" s="68"/>
      <c r="QM1179" s="68"/>
      <c r="QN1179" s="68"/>
      <c r="QO1179" s="68"/>
      <c r="QP1179" s="68"/>
      <c r="QQ1179" s="68"/>
      <c r="QR1179" s="68"/>
      <c r="QS1179" s="68"/>
      <c r="QT1179" s="68"/>
      <c r="QU1179" s="68"/>
      <c r="QV1179" s="68"/>
      <c r="QW1179" s="68"/>
      <c r="QX1179" s="68"/>
      <c r="QY1179" s="68"/>
      <c r="QZ1179" s="68"/>
      <c r="RA1179" s="68"/>
      <c r="RB1179" s="68"/>
      <c r="RC1179" s="68"/>
      <c r="RD1179" s="68"/>
      <c r="RE1179" s="68"/>
      <c r="RF1179" s="68"/>
      <c r="RG1179" s="68"/>
      <c r="RH1179" s="68"/>
      <c r="RI1179" s="68"/>
      <c r="RJ1179" s="68"/>
      <c r="RK1179" s="68"/>
      <c r="RL1179" s="68"/>
      <c r="RM1179" s="68"/>
      <c r="RN1179" s="68"/>
      <c r="RO1179" s="68"/>
      <c r="RP1179" s="68"/>
      <c r="RQ1179" s="68"/>
      <c r="RR1179" s="68"/>
      <c r="RS1179" s="68"/>
      <c r="RT1179" s="68"/>
      <c r="RU1179" s="68"/>
      <c r="RV1179" s="68"/>
      <c r="RW1179" s="68"/>
      <c r="RX1179" s="68"/>
      <c r="RY1179" s="68"/>
      <c r="RZ1179" s="68"/>
      <c r="SA1179" s="68"/>
      <c r="SB1179" s="68"/>
      <c r="SC1179" s="68"/>
      <c r="SD1179" s="68"/>
      <c r="SE1179" s="68"/>
      <c r="SF1179" s="68"/>
      <c r="SG1179" s="68"/>
      <c r="SH1179" s="68"/>
      <c r="SI1179" s="68"/>
      <c r="SJ1179" s="68"/>
      <c r="SK1179" s="68"/>
      <c r="SL1179" s="68"/>
      <c r="SM1179" s="68"/>
      <c r="SN1179" s="68"/>
      <c r="SO1179" s="68"/>
      <c r="SP1179" s="68"/>
      <c r="SQ1179" s="68"/>
      <c r="SR1179" s="68"/>
      <c r="SS1179" s="68"/>
      <c r="ST1179" s="68"/>
      <c r="SU1179" s="68"/>
      <c r="SV1179" s="68"/>
      <c r="SW1179" s="68"/>
      <c r="SX1179" s="68"/>
    </row>
    <row r="1180" spans="1:518" ht="16.5" customHeight="1" x14ac:dyDescent="0.2">
      <c r="A1180" s="20">
        <v>572</v>
      </c>
      <c r="B1180" s="20" t="s">
        <v>62</v>
      </c>
      <c r="C1180" s="20" t="s">
        <v>915</v>
      </c>
      <c r="D1180" s="20" t="s">
        <v>38</v>
      </c>
      <c r="E1180" s="20" t="s">
        <v>1345</v>
      </c>
      <c r="F1180" s="22" t="s">
        <v>956</v>
      </c>
      <c r="G1180" s="20" t="s">
        <v>42</v>
      </c>
      <c r="H1180" s="20" t="s">
        <v>35</v>
      </c>
      <c r="I1180" s="20" t="s">
        <v>81</v>
      </c>
      <c r="J1180" s="22" t="s">
        <v>915</v>
      </c>
      <c r="K1180" s="20"/>
      <c r="L1180" s="20"/>
      <c r="M1180" s="20"/>
      <c r="N1180" s="20"/>
      <c r="O1180" s="23"/>
      <c r="P1180" s="23">
        <v>900000</v>
      </c>
      <c r="Q1180" s="24">
        <v>1</v>
      </c>
      <c r="R1180" s="25">
        <v>45658</v>
      </c>
      <c r="S1180" s="20" t="s">
        <v>83</v>
      </c>
      <c r="T1180" s="26">
        <f t="shared" si="20"/>
        <v>900000</v>
      </c>
      <c r="U1180" s="27" t="s">
        <v>100</v>
      </c>
      <c r="V1180" s="27" t="s">
        <v>100</v>
      </c>
      <c r="W1180" s="68"/>
      <c r="X1180" s="68"/>
      <c r="Y1180" s="68"/>
      <c r="Z1180" s="68"/>
      <c r="AA1180" s="68"/>
      <c r="AB1180" s="68"/>
      <c r="AC1180" s="68"/>
      <c r="AD1180" s="68"/>
      <c r="AE1180" s="68"/>
      <c r="AF1180" s="68"/>
      <c r="AG1180" s="68"/>
      <c r="AH1180" s="68"/>
      <c r="AI1180" s="68"/>
      <c r="AJ1180" s="68"/>
      <c r="AK1180" s="68"/>
      <c r="AL1180" s="68"/>
      <c r="AM1180" s="68"/>
      <c r="AN1180" s="68"/>
      <c r="AO1180" s="68"/>
      <c r="AP1180" s="68"/>
      <c r="AQ1180" s="68"/>
      <c r="AR1180" s="68"/>
      <c r="AS1180" s="68"/>
      <c r="AT1180" s="68"/>
      <c r="AU1180" s="68"/>
      <c r="AV1180" s="68"/>
      <c r="AW1180" s="68"/>
      <c r="AX1180" s="68"/>
      <c r="AY1180" s="68"/>
      <c r="AZ1180" s="68"/>
      <c r="BA1180" s="68"/>
      <c r="BB1180" s="68"/>
      <c r="BC1180" s="68"/>
      <c r="BD1180" s="68"/>
      <c r="BE1180" s="68"/>
      <c r="BF1180" s="68"/>
      <c r="BG1180" s="68"/>
      <c r="BH1180" s="68"/>
      <c r="BI1180" s="68"/>
      <c r="BJ1180" s="68"/>
      <c r="BK1180" s="68"/>
      <c r="BL1180" s="68"/>
      <c r="BM1180" s="68"/>
      <c r="BN1180" s="68"/>
      <c r="BO1180" s="68"/>
      <c r="BP1180" s="68"/>
      <c r="BQ1180" s="68"/>
      <c r="BR1180" s="68"/>
      <c r="BS1180" s="68"/>
      <c r="BT1180" s="68"/>
      <c r="BU1180" s="68"/>
      <c r="BV1180" s="68"/>
      <c r="BW1180" s="68"/>
      <c r="BX1180" s="68"/>
      <c r="BY1180" s="68"/>
      <c r="BZ1180" s="68"/>
      <c r="CA1180" s="68"/>
      <c r="CB1180" s="68"/>
      <c r="CC1180" s="68"/>
      <c r="CD1180" s="68"/>
      <c r="CE1180" s="68"/>
      <c r="CF1180" s="68"/>
      <c r="CG1180" s="68"/>
      <c r="CH1180" s="68"/>
      <c r="CI1180" s="68"/>
      <c r="CJ1180" s="68"/>
      <c r="CK1180" s="68"/>
      <c r="CL1180" s="68"/>
      <c r="CM1180" s="68"/>
      <c r="CN1180" s="68"/>
      <c r="CO1180" s="68"/>
      <c r="CP1180" s="68"/>
      <c r="CQ1180" s="68"/>
      <c r="CR1180" s="68"/>
      <c r="CS1180" s="68"/>
      <c r="CT1180" s="68"/>
      <c r="CU1180" s="68"/>
      <c r="CV1180" s="68"/>
      <c r="CW1180" s="68"/>
      <c r="CX1180" s="68"/>
      <c r="CY1180" s="68"/>
      <c r="CZ1180" s="68"/>
      <c r="DA1180" s="68"/>
      <c r="DB1180" s="68"/>
      <c r="DC1180" s="68"/>
      <c r="DD1180" s="68"/>
      <c r="DE1180" s="68"/>
      <c r="DF1180" s="68"/>
      <c r="DG1180" s="68"/>
      <c r="DH1180" s="68"/>
      <c r="DI1180" s="68"/>
      <c r="DJ1180" s="68"/>
      <c r="DK1180" s="68"/>
      <c r="DL1180" s="68"/>
      <c r="DM1180" s="68"/>
      <c r="DN1180" s="68"/>
      <c r="DO1180" s="68"/>
      <c r="DP1180" s="68"/>
      <c r="DQ1180" s="68"/>
      <c r="DR1180" s="68"/>
      <c r="DS1180" s="68"/>
      <c r="DT1180" s="68"/>
      <c r="DU1180" s="68"/>
      <c r="DV1180" s="68"/>
      <c r="DW1180" s="68"/>
      <c r="DX1180" s="68"/>
      <c r="DY1180" s="68"/>
      <c r="DZ1180" s="68"/>
      <c r="EA1180" s="68"/>
      <c r="EB1180" s="68"/>
      <c r="EC1180" s="68"/>
      <c r="ED1180" s="68"/>
      <c r="EE1180" s="68"/>
      <c r="EF1180" s="68"/>
      <c r="EG1180" s="68"/>
      <c r="EH1180" s="68"/>
      <c r="EI1180" s="68"/>
      <c r="EJ1180" s="68"/>
      <c r="EK1180" s="68"/>
      <c r="EL1180" s="68"/>
      <c r="EM1180" s="68"/>
      <c r="EN1180" s="68"/>
      <c r="EO1180" s="68"/>
      <c r="EP1180" s="68"/>
      <c r="EQ1180" s="68"/>
      <c r="ER1180" s="68"/>
      <c r="ES1180" s="68"/>
      <c r="ET1180" s="68"/>
      <c r="EU1180" s="68"/>
      <c r="EV1180" s="68"/>
      <c r="EW1180" s="68"/>
      <c r="EX1180" s="68"/>
      <c r="EY1180" s="68"/>
      <c r="EZ1180" s="68"/>
      <c r="FA1180" s="68"/>
      <c r="FB1180" s="68"/>
      <c r="FC1180" s="68"/>
      <c r="FD1180" s="68"/>
      <c r="FE1180" s="68"/>
      <c r="FF1180" s="68"/>
      <c r="FG1180" s="68"/>
      <c r="FH1180" s="68"/>
      <c r="FI1180" s="68"/>
      <c r="FJ1180" s="68"/>
      <c r="FK1180" s="68"/>
      <c r="FL1180" s="68"/>
      <c r="FM1180" s="68"/>
      <c r="FN1180" s="68"/>
      <c r="FO1180" s="68"/>
      <c r="FP1180" s="68"/>
      <c r="FQ1180" s="68"/>
      <c r="FR1180" s="68"/>
      <c r="FS1180" s="68"/>
      <c r="FT1180" s="68"/>
      <c r="FU1180" s="68"/>
      <c r="FV1180" s="68"/>
      <c r="FW1180" s="68"/>
      <c r="FX1180" s="68"/>
      <c r="FY1180" s="68"/>
      <c r="FZ1180" s="68"/>
      <c r="GA1180" s="68"/>
      <c r="GB1180" s="68"/>
      <c r="GC1180" s="68"/>
      <c r="GD1180" s="68"/>
      <c r="GE1180" s="68"/>
      <c r="GF1180" s="68"/>
      <c r="GG1180" s="68"/>
      <c r="GH1180" s="68"/>
      <c r="GI1180" s="68"/>
      <c r="GJ1180" s="68"/>
      <c r="GK1180" s="68"/>
      <c r="GL1180" s="68"/>
      <c r="GM1180" s="68"/>
      <c r="GN1180" s="68"/>
      <c r="GO1180" s="68"/>
      <c r="GP1180" s="68"/>
      <c r="GQ1180" s="68"/>
      <c r="GR1180" s="68"/>
      <c r="GS1180" s="68"/>
      <c r="GT1180" s="68"/>
      <c r="GU1180" s="68"/>
      <c r="GV1180" s="68"/>
      <c r="GW1180" s="68"/>
      <c r="GX1180" s="68"/>
      <c r="GY1180" s="68"/>
      <c r="GZ1180" s="68"/>
      <c r="HA1180" s="68"/>
      <c r="HB1180" s="68"/>
      <c r="HC1180" s="68"/>
      <c r="HD1180" s="68"/>
      <c r="HE1180" s="68"/>
      <c r="HF1180" s="68"/>
      <c r="HG1180" s="68"/>
      <c r="HH1180" s="68"/>
      <c r="HI1180" s="68"/>
      <c r="HJ1180" s="68"/>
      <c r="HK1180" s="68"/>
      <c r="HL1180" s="68"/>
      <c r="HM1180" s="68"/>
      <c r="HN1180" s="68"/>
      <c r="HO1180" s="68"/>
      <c r="HP1180" s="68"/>
      <c r="HQ1180" s="68"/>
      <c r="HR1180" s="68"/>
      <c r="HS1180" s="68"/>
      <c r="HT1180" s="68"/>
      <c r="HU1180" s="68"/>
      <c r="HV1180" s="68"/>
      <c r="HW1180" s="68"/>
      <c r="HX1180" s="68"/>
      <c r="HY1180" s="68"/>
      <c r="HZ1180" s="68"/>
      <c r="IA1180" s="68"/>
      <c r="IB1180" s="68"/>
      <c r="IC1180" s="68"/>
      <c r="ID1180" s="68"/>
      <c r="IE1180" s="68"/>
      <c r="IF1180" s="68"/>
      <c r="IG1180" s="68"/>
      <c r="IH1180" s="68"/>
      <c r="II1180" s="68"/>
      <c r="IJ1180" s="68"/>
      <c r="IK1180" s="68"/>
      <c r="IL1180" s="68"/>
      <c r="IM1180" s="68"/>
      <c r="IN1180" s="68"/>
      <c r="IO1180" s="68"/>
      <c r="IP1180" s="68"/>
      <c r="IQ1180" s="68"/>
      <c r="IR1180" s="68"/>
      <c r="IS1180" s="68"/>
      <c r="IT1180" s="68"/>
      <c r="IU1180" s="68"/>
      <c r="IV1180" s="68"/>
      <c r="IW1180" s="68"/>
      <c r="IX1180" s="68"/>
      <c r="IY1180" s="68"/>
      <c r="IZ1180" s="68"/>
      <c r="JA1180" s="68"/>
      <c r="JB1180" s="68"/>
      <c r="JC1180" s="68"/>
      <c r="JD1180" s="68"/>
      <c r="JE1180" s="68"/>
      <c r="JF1180" s="68"/>
      <c r="JG1180" s="68"/>
      <c r="JH1180" s="68"/>
      <c r="JI1180" s="68"/>
      <c r="JJ1180" s="68"/>
      <c r="JK1180" s="68"/>
      <c r="JL1180" s="68"/>
      <c r="JM1180" s="68"/>
      <c r="JN1180" s="68"/>
      <c r="JO1180" s="68"/>
      <c r="JP1180" s="68"/>
      <c r="JQ1180" s="68"/>
      <c r="JR1180" s="68"/>
      <c r="JS1180" s="68"/>
      <c r="JT1180" s="68"/>
      <c r="JU1180" s="68"/>
      <c r="JV1180" s="68"/>
      <c r="JW1180" s="68"/>
      <c r="JX1180" s="68"/>
      <c r="JY1180" s="68"/>
      <c r="JZ1180" s="68"/>
      <c r="KA1180" s="68"/>
      <c r="KB1180" s="68"/>
      <c r="KC1180" s="68"/>
      <c r="KD1180" s="68"/>
      <c r="KE1180" s="68"/>
      <c r="KF1180" s="68"/>
      <c r="KG1180" s="68"/>
      <c r="KH1180" s="68"/>
      <c r="KI1180" s="68"/>
      <c r="KJ1180" s="68"/>
      <c r="KK1180" s="68"/>
      <c r="KL1180" s="68"/>
      <c r="KM1180" s="68"/>
      <c r="KN1180" s="68"/>
      <c r="KO1180" s="68"/>
      <c r="KP1180" s="68"/>
      <c r="KQ1180" s="68"/>
      <c r="KR1180" s="68"/>
      <c r="KS1180" s="68"/>
      <c r="KT1180" s="68"/>
      <c r="KU1180" s="68"/>
      <c r="KV1180" s="68"/>
      <c r="KW1180" s="68"/>
      <c r="KX1180" s="68"/>
      <c r="KY1180" s="68"/>
      <c r="KZ1180" s="68"/>
      <c r="LA1180" s="68"/>
      <c r="LB1180" s="68"/>
      <c r="LC1180" s="68"/>
      <c r="LD1180" s="68"/>
      <c r="LE1180" s="68"/>
      <c r="LF1180" s="68"/>
      <c r="LG1180" s="68"/>
      <c r="LH1180" s="68"/>
      <c r="LI1180" s="68"/>
      <c r="LJ1180" s="68"/>
      <c r="LK1180" s="68"/>
      <c r="LL1180" s="68"/>
      <c r="LM1180" s="68"/>
      <c r="LN1180" s="68"/>
      <c r="LO1180" s="68"/>
      <c r="LP1180" s="68"/>
      <c r="LQ1180" s="68"/>
      <c r="LR1180" s="68"/>
      <c r="LS1180" s="68"/>
      <c r="LT1180" s="68"/>
      <c r="LU1180" s="68"/>
      <c r="LV1180" s="68"/>
      <c r="LW1180" s="68"/>
      <c r="LX1180" s="68"/>
      <c r="LY1180" s="68"/>
      <c r="LZ1180" s="68"/>
      <c r="MA1180" s="68"/>
      <c r="MB1180" s="68"/>
      <c r="MC1180" s="68"/>
      <c r="MD1180" s="68"/>
      <c r="ME1180" s="68"/>
      <c r="MF1180" s="68"/>
      <c r="MG1180" s="68"/>
      <c r="MH1180" s="68"/>
      <c r="MI1180" s="68"/>
      <c r="MJ1180" s="68"/>
      <c r="MK1180" s="68"/>
      <c r="ML1180" s="68"/>
      <c r="MM1180" s="68"/>
      <c r="MN1180" s="68"/>
      <c r="MO1180" s="68"/>
      <c r="MP1180" s="68"/>
      <c r="MQ1180" s="68"/>
      <c r="MR1180" s="68"/>
      <c r="MS1180" s="68"/>
      <c r="MT1180" s="68"/>
      <c r="MU1180" s="68"/>
      <c r="MV1180" s="68"/>
      <c r="MW1180" s="68"/>
      <c r="MX1180" s="68"/>
      <c r="MY1180" s="68"/>
      <c r="MZ1180" s="68"/>
      <c r="NA1180" s="68"/>
      <c r="NB1180" s="68"/>
      <c r="NC1180" s="68"/>
      <c r="ND1180" s="68"/>
      <c r="NE1180" s="68"/>
      <c r="NF1180" s="68"/>
      <c r="NG1180" s="68"/>
      <c r="NH1180" s="68"/>
      <c r="NI1180" s="68"/>
      <c r="NJ1180" s="68"/>
      <c r="NK1180" s="68"/>
      <c r="NL1180" s="68"/>
      <c r="NM1180" s="68"/>
      <c r="NN1180" s="68"/>
      <c r="NO1180" s="68"/>
      <c r="NP1180" s="68"/>
      <c r="NQ1180" s="68"/>
      <c r="NR1180" s="68"/>
      <c r="NS1180" s="68"/>
      <c r="NT1180" s="68"/>
      <c r="NU1180" s="68"/>
      <c r="NV1180" s="68"/>
      <c r="NW1180" s="68"/>
      <c r="NX1180" s="68"/>
      <c r="NY1180" s="68"/>
      <c r="NZ1180" s="68"/>
      <c r="OA1180" s="68"/>
      <c r="OB1180" s="68"/>
      <c r="OC1180" s="68"/>
      <c r="OD1180" s="68"/>
      <c r="OE1180" s="68"/>
      <c r="OF1180" s="68"/>
      <c r="OG1180" s="68"/>
      <c r="OH1180" s="68"/>
      <c r="OI1180" s="68"/>
      <c r="OJ1180" s="68"/>
      <c r="OK1180" s="68"/>
      <c r="OL1180" s="68"/>
      <c r="OM1180" s="68"/>
      <c r="ON1180" s="68"/>
      <c r="OO1180" s="68"/>
      <c r="OP1180" s="68"/>
      <c r="OQ1180" s="68"/>
      <c r="OR1180" s="68"/>
      <c r="OS1180" s="68"/>
      <c r="OT1180" s="68"/>
      <c r="OU1180" s="68"/>
      <c r="OV1180" s="68"/>
      <c r="OW1180" s="68"/>
      <c r="OX1180" s="68"/>
      <c r="OY1180" s="68"/>
      <c r="OZ1180" s="68"/>
      <c r="PA1180" s="68"/>
      <c r="PB1180" s="68"/>
      <c r="PC1180" s="68"/>
      <c r="PD1180" s="68"/>
      <c r="PE1180" s="68"/>
      <c r="PF1180" s="68"/>
      <c r="PG1180" s="68"/>
      <c r="PH1180" s="68"/>
      <c r="PI1180" s="68"/>
      <c r="PJ1180" s="68"/>
      <c r="PK1180" s="68"/>
      <c r="PL1180" s="68"/>
      <c r="PM1180" s="68"/>
      <c r="PN1180" s="68"/>
      <c r="PO1180" s="68"/>
      <c r="PP1180" s="68"/>
      <c r="PQ1180" s="68"/>
      <c r="PR1180" s="68"/>
      <c r="PS1180" s="68"/>
      <c r="PT1180" s="68"/>
      <c r="PU1180" s="68"/>
      <c r="PV1180" s="68"/>
      <c r="PW1180" s="68"/>
      <c r="PX1180" s="68"/>
      <c r="PY1180" s="68"/>
      <c r="PZ1180" s="68"/>
      <c r="QA1180" s="68"/>
      <c r="QB1180" s="68"/>
      <c r="QC1180" s="68"/>
      <c r="QD1180" s="68"/>
      <c r="QE1180" s="68"/>
      <c r="QF1180" s="68"/>
      <c r="QG1180" s="68"/>
      <c r="QH1180" s="68"/>
      <c r="QI1180" s="68"/>
      <c r="QJ1180" s="68"/>
      <c r="QK1180" s="68"/>
      <c r="QL1180" s="68"/>
      <c r="QM1180" s="68"/>
      <c r="QN1180" s="68"/>
      <c r="QO1180" s="68"/>
      <c r="QP1180" s="68"/>
      <c r="QQ1180" s="68"/>
      <c r="QR1180" s="68"/>
      <c r="QS1180" s="68"/>
      <c r="QT1180" s="68"/>
      <c r="QU1180" s="68"/>
      <c r="QV1180" s="68"/>
      <c r="QW1180" s="68"/>
      <c r="QX1180" s="68"/>
      <c r="QY1180" s="68"/>
      <c r="QZ1180" s="68"/>
      <c r="RA1180" s="68"/>
      <c r="RB1180" s="68"/>
      <c r="RC1180" s="68"/>
      <c r="RD1180" s="68"/>
      <c r="RE1180" s="68"/>
      <c r="RF1180" s="68"/>
      <c r="RG1180" s="68"/>
      <c r="RH1180" s="68"/>
      <c r="RI1180" s="68"/>
      <c r="RJ1180" s="68"/>
      <c r="RK1180" s="68"/>
      <c r="RL1180" s="68"/>
      <c r="RM1180" s="68"/>
      <c r="RN1180" s="68"/>
      <c r="RO1180" s="68"/>
      <c r="RP1180" s="68"/>
      <c r="RQ1180" s="68"/>
      <c r="RR1180" s="68"/>
      <c r="RS1180" s="68"/>
      <c r="RT1180" s="68"/>
      <c r="RU1180" s="68"/>
      <c r="RV1180" s="68"/>
      <c r="RW1180" s="68"/>
      <c r="RX1180" s="68"/>
      <c r="RY1180" s="68"/>
      <c r="RZ1180" s="68"/>
      <c r="SA1180" s="68"/>
      <c r="SB1180" s="68"/>
      <c r="SC1180" s="68"/>
      <c r="SD1180" s="68"/>
      <c r="SE1180" s="68"/>
      <c r="SF1180" s="68"/>
      <c r="SG1180" s="68"/>
      <c r="SH1180" s="68"/>
      <c r="SI1180" s="68"/>
      <c r="SJ1180" s="68"/>
      <c r="SK1180" s="68"/>
      <c r="SL1180" s="68"/>
      <c r="SM1180" s="68"/>
      <c r="SN1180" s="68"/>
      <c r="SO1180" s="68"/>
      <c r="SP1180" s="68"/>
      <c r="SQ1180" s="68"/>
      <c r="SR1180" s="68"/>
      <c r="SS1180" s="68"/>
      <c r="ST1180" s="68"/>
      <c r="SU1180" s="68"/>
      <c r="SV1180" s="68"/>
      <c r="SW1180" s="68"/>
      <c r="SX1180" s="68"/>
    </row>
    <row r="1181" spans="1:518" ht="16.5" customHeight="1" x14ac:dyDescent="0.2">
      <c r="A1181" s="20">
        <v>573</v>
      </c>
      <c r="B1181" s="20" t="s">
        <v>62</v>
      </c>
      <c r="C1181" s="20" t="s">
        <v>915</v>
      </c>
      <c r="D1181" s="20" t="s">
        <v>38</v>
      </c>
      <c r="E1181" s="20" t="s">
        <v>1345</v>
      </c>
      <c r="F1181" s="22" t="s">
        <v>956</v>
      </c>
      <c r="G1181" s="20" t="s">
        <v>42</v>
      </c>
      <c r="H1181" s="20" t="s">
        <v>35</v>
      </c>
      <c r="I1181" s="20" t="s">
        <v>81</v>
      </c>
      <c r="J1181" s="22" t="s">
        <v>915</v>
      </c>
      <c r="K1181" s="20"/>
      <c r="L1181" s="20"/>
      <c r="M1181" s="20"/>
      <c r="N1181" s="20"/>
      <c r="O1181" s="23"/>
      <c r="P1181" s="23">
        <v>900000</v>
      </c>
      <c r="Q1181" s="24">
        <v>1</v>
      </c>
      <c r="R1181" s="25">
        <v>45689</v>
      </c>
      <c r="S1181" s="20" t="s">
        <v>83</v>
      </c>
      <c r="T1181" s="26">
        <f t="shared" si="20"/>
        <v>900000</v>
      </c>
      <c r="U1181" s="27" t="s">
        <v>100</v>
      </c>
      <c r="V1181" s="27" t="s">
        <v>100</v>
      </c>
      <c r="W1181" s="68"/>
      <c r="X1181" s="68"/>
      <c r="Y1181" s="68"/>
      <c r="Z1181" s="68"/>
      <c r="AA1181" s="68"/>
      <c r="AB1181" s="68"/>
      <c r="AC1181" s="68"/>
      <c r="AD1181" s="68"/>
      <c r="AE1181" s="68"/>
      <c r="AF1181" s="68"/>
      <c r="AG1181" s="68"/>
      <c r="AH1181" s="68"/>
      <c r="AI1181" s="68"/>
      <c r="AJ1181" s="68"/>
      <c r="AK1181" s="68"/>
      <c r="AL1181" s="68"/>
      <c r="AM1181" s="68"/>
      <c r="AN1181" s="68"/>
      <c r="AO1181" s="68"/>
      <c r="AP1181" s="68"/>
      <c r="AQ1181" s="68"/>
      <c r="AR1181" s="68"/>
      <c r="AS1181" s="68"/>
      <c r="AT1181" s="68"/>
      <c r="AU1181" s="68"/>
      <c r="AV1181" s="68"/>
      <c r="AW1181" s="68"/>
      <c r="AX1181" s="68"/>
      <c r="AY1181" s="68"/>
      <c r="AZ1181" s="68"/>
      <c r="BA1181" s="68"/>
      <c r="BB1181" s="68"/>
      <c r="BC1181" s="68"/>
      <c r="BD1181" s="68"/>
      <c r="BE1181" s="68"/>
      <c r="BF1181" s="68"/>
      <c r="BG1181" s="68"/>
      <c r="BH1181" s="68"/>
      <c r="BI1181" s="68"/>
      <c r="BJ1181" s="68"/>
      <c r="BK1181" s="68"/>
      <c r="BL1181" s="68"/>
      <c r="BM1181" s="68"/>
      <c r="BN1181" s="68"/>
      <c r="BO1181" s="68"/>
      <c r="BP1181" s="68"/>
      <c r="BQ1181" s="68"/>
      <c r="BR1181" s="68"/>
      <c r="BS1181" s="68"/>
      <c r="BT1181" s="68"/>
      <c r="BU1181" s="68"/>
      <c r="BV1181" s="68"/>
      <c r="BW1181" s="68"/>
      <c r="BX1181" s="68"/>
      <c r="BY1181" s="68"/>
      <c r="BZ1181" s="68"/>
      <c r="CA1181" s="68"/>
      <c r="CB1181" s="68"/>
      <c r="CC1181" s="68"/>
      <c r="CD1181" s="68"/>
      <c r="CE1181" s="68"/>
      <c r="CF1181" s="68"/>
      <c r="CG1181" s="68"/>
      <c r="CH1181" s="68"/>
      <c r="CI1181" s="68"/>
      <c r="CJ1181" s="68"/>
      <c r="CK1181" s="68"/>
      <c r="CL1181" s="68"/>
      <c r="CM1181" s="68"/>
      <c r="CN1181" s="68"/>
      <c r="CO1181" s="68"/>
      <c r="CP1181" s="68"/>
      <c r="CQ1181" s="68"/>
      <c r="CR1181" s="68"/>
      <c r="CS1181" s="68"/>
      <c r="CT1181" s="68"/>
      <c r="CU1181" s="68"/>
      <c r="CV1181" s="68"/>
      <c r="CW1181" s="68"/>
      <c r="CX1181" s="68"/>
      <c r="CY1181" s="68"/>
      <c r="CZ1181" s="68"/>
      <c r="DA1181" s="68"/>
      <c r="DB1181" s="68"/>
      <c r="DC1181" s="68"/>
      <c r="DD1181" s="68"/>
      <c r="DE1181" s="68"/>
      <c r="DF1181" s="68"/>
      <c r="DG1181" s="68"/>
      <c r="DH1181" s="68"/>
      <c r="DI1181" s="68"/>
      <c r="DJ1181" s="68"/>
      <c r="DK1181" s="68"/>
      <c r="DL1181" s="68"/>
      <c r="DM1181" s="68"/>
      <c r="DN1181" s="68"/>
      <c r="DO1181" s="68"/>
      <c r="DP1181" s="68"/>
      <c r="DQ1181" s="68"/>
      <c r="DR1181" s="68"/>
      <c r="DS1181" s="68"/>
      <c r="DT1181" s="68"/>
      <c r="DU1181" s="68"/>
      <c r="DV1181" s="68"/>
      <c r="DW1181" s="68"/>
      <c r="DX1181" s="68"/>
      <c r="DY1181" s="68"/>
      <c r="DZ1181" s="68"/>
      <c r="EA1181" s="68"/>
      <c r="EB1181" s="68"/>
      <c r="EC1181" s="68"/>
      <c r="ED1181" s="68"/>
      <c r="EE1181" s="68"/>
      <c r="EF1181" s="68"/>
      <c r="EG1181" s="68"/>
      <c r="EH1181" s="68"/>
      <c r="EI1181" s="68"/>
      <c r="EJ1181" s="68"/>
      <c r="EK1181" s="68"/>
      <c r="EL1181" s="68"/>
      <c r="EM1181" s="68"/>
      <c r="EN1181" s="68"/>
      <c r="EO1181" s="68"/>
      <c r="EP1181" s="68"/>
      <c r="EQ1181" s="68"/>
      <c r="ER1181" s="68"/>
      <c r="ES1181" s="68"/>
      <c r="ET1181" s="68"/>
      <c r="EU1181" s="68"/>
      <c r="EV1181" s="68"/>
      <c r="EW1181" s="68"/>
      <c r="EX1181" s="68"/>
      <c r="EY1181" s="68"/>
      <c r="EZ1181" s="68"/>
      <c r="FA1181" s="68"/>
      <c r="FB1181" s="68"/>
      <c r="FC1181" s="68"/>
      <c r="FD1181" s="68"/>
      <c r="FE1181" s="68"/>
      <c r="FF1181" s="68"/>
      <c r="FG1181" s="68"/>
      <c r="FH1181" s="68"/>
      <c r="FI1181" s="68"/>
      <c r="FJ1181" s="68"/>
      <c r="FK1181" s="68"/>
      <c r="FL1181" s="68"/>
      <c r="FM1181" s="68"/>
      <c r="FN1181" s="68"/>
      <c r="FO1181" s="68"/>
      <c r="FP1181" s="68"/>
      <c r="FQ1181" s="68"/>
      <c r="FR1181" s="68"/>
      <c r="FS1181" s="68"/>
      <c r="FT1181" s="68"/>
      <c r="FU1181" s="68"/>
      <c r="FV1181" s="68"/>
      <c r="FW1181" s="68"/>
      <c r="FX1181" s="68"/>
      <c r="FY1181" s="68"/>
      <c r="FZ1181" s="68"/>
      <c r="GA1181" s="68"/>
      <c r="GB1181" s="68"/>
      <c r="GC1181" s="68"/>
      <c r="GD1181" s="68"/>
      <c r="GE1181" s="68"/>
      <c r="GF1181" s="68"/>
      <c r="GG1181" s="68"/>
      <c r="GH1181" s="68"/>
      <c r="GI1181" s="68"/>
      <c r="GJ1181" s="68"/>
      <c r="GK1181" s="68"/>
      <c r="GL1181" s="68"/>
      <c r="GM1181" s="68"/>
      <c r="GN1181" s="68"/>
      <c r="GO1181" s="68"/>
      <c r="GP1181" s="68"/>
      <c r="GQ1181" s="68"/>
      <c r="GR1181" s="68"/>
      <c r="GS1181" s="68"/>
      <c r="GT1181" s="68"/>
      <c r="GU1181" s="68"/>
      <c r="GV1181" s="68"/>
      <c r="GW1181" s="68"/>
      <c r="GX1181" s="68"/>
      <c r="GY1181" s="68"/>
      <c r="GZ1181" s="68"/>
      <c r="HA1181" s="68"/>
      <c r="HB1181" s="68"/>
      <c r="HC1181" s="68"/>
      <c r="HD1181" s="68"/>
      <c r="HE1181" s="68"/>
      <c r="HF1181" s="68"/>
      <c r="HG1181" s="68"/>
      <c r="HH1181" s="68"/>
      <c r="HI1181" s="68"/>
      <c r="HJ1181" s="68"/>
      <c r="HK1181" s="68"/>
      <c r="HL1181" s="68"/>
      <c r="HM1181" s="68"/>
      <c r="HN1181" s="68"/>
      <c r="HO1181" s="68"/>
      <c r="HP1181" s="68"/>
      <c r="HQ1181" s="68"/>
      <c r="HR1181" s="68"/>
      <c r="HS1181" s="68"/>
      <c r="HT1181" s="68"/>
      <c r="HU1181" s="68"/>
      <c r="HV1181" s="68"/>
      <c r="HW1181" s="68"/>
      <c r="HX1181" s="68"/>
      <c r="HY1181" s="68"/>
      <c r="HZ1181" s="68"/>
      <c r="IA1181" s="68"/>
      <c r="IB1181" s="68"/>
      <c r="IC1181" s="68"/>
      <c r="ID1181" s="68"/>
      <c r="IE1181" s="68"/>
      <c r="IF1181" s="68"/>
      <c r="IG1181" s="68"/>
      <c r="IH1181" s="68"/>
      <c r="II1181" s="68"/>
      <c r="IJ1181" s="68"/>
      <c r="IK1181" s="68"/>
      <c r="IL1181" s="68"/>
      <c r="IM1181" s="68"/>
      <c r="IN1181" s="68"/>
      <c r="IO1181" s="68"/>
      <c r="IP1181" s="68"/>
      <c r="IQ1181" s="68"/>
      <c r="IR1181" s="68"/>
      <c r="IS1181" s="68"/>
      <c r="IT1181" s="68"/>
      <c r="IU1181" s="68"/>
      <c r="IV1181" s="68"/>
      <c r="IW1181" s="68"/>
      <c r="IX1181" s="68"/>
      <c r="IY1181" s="68"/>
      <c r="IZ1181" s="68"/>
      <c r="JA1181" s="68"/>
      <c r="JB1181" s="68"/>
      <c r="JC1181" s="68"/>
      <c r="JD1181" s="68"/>
      <c r="JE1181" s="68"/>
      <c r="JF1181" s="68"/>
      <c r="JG1181" s="68"/>
      <c r="JH1181" s="68"/>
      <c r="JI1181" s="68"/>
      <c r="JJ1181" s="68"/>
      <c r="JK1181" s="68"/>
      <c r="JL1181" s="68"/>
      <c r="JM1181" s="68"/>
      <c r="JN1181" s="68"/>
      <c r="JO1181" s="68"/>
      <c r="JP1181" s="68"/>
      <c r="JQ1181" s="68"/>
      <c r="JR1181" s="68"/>
      <c r="JS1181" s="68"/>
      <c r="JT1181" s="68"/>
      <c r="JU1181" s="68"/>
      <c r="JV1181" s="68"/>
      <c r="JW1181" s="68"/>
      <c r="JX1181" s="68"/>
      <c r="JY1181" s="68"/>
      <c r="JZ1181" s="68"/>
      <c r="KA1181" s="68"/>
      <c r="KB1181" s="68"/>
      <c r="KC1181" s="68"/>
      <c r="KD1181" s="68"/>
      <c r="KE1181" s="68"/>
      <c r="KF1181" s="68"/>
      <c r="KG1181" s="68"/>
      <c r="KH1181" s="68"/>
      <c r="KI1181" s="68"/>
      <c r="KJ1181" s="68"/>
      <c r="KK1181" s="68"/>
      <c r="KL1181" s="68"/>
      <c r="KM1181" s="68"/>
      <c r="KN1181" s="68"/>
      <c r="KO1181" s="68"/>
      <c r="KP1181" s="68"/>
      <c r="KQ1181" s="68"/>
      <c r="KR1181" s="68"/>
      <c r="KS1181" s="68"/>
      <c r="KT1181" s="68"/>
      <c r="KU1181" s="68"/>
      <c r="KV1181" s="68"/>
      <c r="KW1181" s="68"/>
      <c r="KX1181" s="68"/>
      <c r="KY1181" s="68"/>
      <c r="KZ1181" s="68"/>
      <c r="LA1181" s="68"/>
      <c r="LB1181" s="68"/>
      <c r="LC1181" s="68"/>
      <c r="LD1181" s="68"/>
      <c r="LE1181" s="68"/>
      <c r="LF1181" s="68"/>
      <c r="LG1181" s="68"/>
      <c r="LH1181" s="68"/>
      <c r="LI1181" s="68"/>
      <c r="LJ1181" s="68"/>
      <c r="LK1181" s="68"/>
      <c r="LL1181" s="68"/>
      <c r="LM1181" s="68"/>
      <c r="LN1181" s="68"/>
      <c r="LO1181" s="68"/>
      <c r="LP1181" s="68"/>
      <c r="LQ1181" s="68"/>
      <c r="LR1181" s="68"/>
      <c r="LS1181" s="68"/>
      <c r="LT1181" s="68"/>
      <c r="LU1181" s="68"/>
      <c r="LV1181" s="68"/>
      <c r="LW1181" s="68"/>
      <c r="LX1181" s="68"/>
      <c r="LY1181" s="68"/>
      <c r="LZ1181" s="68"/>
      <c r="MA1181" s="68"/>
      <c r="MB1181" s="68"/>
      <c r="MC1181" s="68"/>
      <c r="MD1181" s="68"/>
      <c r="ME1181" s="68"/>
      <c r="MF1181" s="68"/>
      <c r="MG1181" s="68"/>
      <c r="MH1181" s="68"/>
      <c r="MI1181" s="68"/>
      <c r="MJ1181" s="68"/>
      <c r="MK1181" s="68"/>
      <c r="ML1181" s="68"/>
      <c r="MM1181" s="68"/>
      <c r="MN1181" s="68"/>
      <c r="MO1181" s="68"/>
      <c r="MP1181" s="68"/>
      <c r="MQ1181" s="68"/>
      <c r="MR1181" s="68"/>
      <c r="MS1181" s="68"/>
      <c r="MT1181" s="68"/>
      <c r="MU1181" s="68"/>
      <c r="MV1181" s="68"/>
      <c r="MW1181" s="68"/>
      <c r="MX1181" s="68"/>
      <c r="MY1181" s="68"/>
      <c r="MZ1181" s="68"/>
      <c r="NA1181" s="68"/>
      <c r="NB1181" s="68"/>
      <c r="NC1181" s="68"/>
      <c r="ND1181" s="68"/>
      <c r="NE1181" s="68"/>
      <c r="NF1181" s="68"/>
      <c r="NG1181" s="68"/>
      <c r="NH1181" s="68"/>
      <c r="NI1181" s="68"/>
      <c r="NJ1181" s="68"/>
      <c r="NK1181" s="68"/>
      <c r="NL1181" s="68"/>
      <c r="NM1181" s="68"/>
      <c r="NN1181" s="68"/>
      <c r="NO1181" s="68"/>
      <c r="NP1181" s="68"/>
      <c r="NQ1181" s="68"/>
      <c r="NR1181" s="68"/>
      <c r="NS1181" s="68"/>
      <c r="NT1181" s="68"/>
      <c r="NU1181" s="68"/>
      <c r="NV1181" s="68"/>
      <c r="NW1181" s="68"/>
      <c r="NX1181" s="68"/>
      <c r="NY1181" s="68"/>
      <c r="NZ1181" s="68"/>
      <c r="OA1181" s="68"/>
      <c r="OB1181" s="68"/>
      <c r="OC1181" s="68"/>
      <c r="OD1181" s="68"/>
      <c r="OE1181" s="68"/>
      <c r="OF1181" s="68"/>
      <c r="OG1181" s="68"/>
      <c r="OH1181" s="68"/>
      <c r="OI1181" s="68"/>
      <c r="OJ1181" s="68"/>
      <c r="OK1181" s="68"/>
      <c r="OL1181" s="68"/>
      <c r="OM1181" s="68"/>
      <c r="ON1181" s="68"/>
      <c r="OO1181" s="68"/>
      <c r="OP1181" s="68"/>
      <c r="OQ1181" s="68"/>
      <c r="OR1181" s="68"/>
      <c r="OS1181" s="68"/>
      <c r="OT1181" s="68"/>
      <c r="OU1181" s="68"/>
      <c r="OV1181" s="68"/>
      <c r="OW1181" s="68"/>
      <c r="OX1181" s="68"/>
      <c r="OY1181" s="68"/>
      <c r="OZ1181" s="68"/>
      <c r="PA1181" s="68"/>
      <c r="PB1181" s="68"/>
      <c r="PC1181" s="68"/>
      <c r="PD1181" s="68"/>
      <c r="PE1181" s="68"/>
      <c r="PF1181" s="68"/>
      <c r="PG1181" s="68"/>
      <c r="PH1181" s="68"/>
      <c r="PI1181" s="68"/>
      <c r="PJ1181" s="68"/>
      <c r="PK1181" s="68"/>
      <c r="PL1181" s="68"/>
      <c r="PM1181" s="68"/>
      <c r="PN1181" s="68"/>
      <c r="PO1181" s="68"/>
      <c r="PP1181" s="68"/>
      <c r="PQ1181" s="68"/>
      <c r="PR1181" s="68"/>
      <c r="PS1181" s="68"/>
      <c r="PT1181" s="68"/>
      <c r="PU1181" s="68"/>
      <c r="PV1181" s="68"/>
      <c r="PW1181" s="68"/>
      <c r="PX1181" s="68"/>
      <c r="PY1181" s="68"/>
      <c r="PZ1181" s="68"/>
      <c r="QA1181" s="68"/>
      <c r="QB1181" s="68"/>
      <c r="QC1181" s="68"/>
      <c r="QD1181" s="68"/>
      <c r="QE1181" s="68"/>
      <c r="QF1181" s="68"/>
      <c r="QG1181" s="68"/>
      <c r="QH1181" s="68"/>
      <c r="QI1181" s="68"/>
      <c r="QJ1181" s="68"/>
      <c r="QK1181" s="68"/>
      <c r="QL1181" s="68"/>
      <c r="QM1181" s="68"/>
      <c r="QN1181" s="68"/>
      <c r="QO1181" s="68"/>
      <c r="QP1181" s="68"/>
      <c r="QQ1181" s="68"/>
      <c r="QR1181" s="68"/>
      <c r="QS1181" s="68"/>
      <c r="QT1181" s="68"/>
      <c r="QU1181" s="68"/>
      <c r="QV1181" s="68"/>
      <c r="QW1181" s="68"/>
      <c r="QX1181" s="68"/>
      <c r="QY1181" s="68"/>
      <c r="QZ1181" s="68"/>
      <c r="RA1181" s="68"/>
      <c r="RB1181" s="68"/>
      <c r="RC1181" s="68"/>
      <c r="RD1181" s="68"/>
      <c r="RE1181" s="68"/>
      <c r="RF1181" s="68"/>
      <c r="RG1181" s="68"/>
      <c r="RH1181" s="68"/>
      <c r="RI1181" s="68"/>
      <c r="RJ1181" s="68"/>
      <c r="RK1181" s="68"/>
      <c r="RL1181" s="68"/>
      <c r="RM1181" s="68"/>
      <c r="RN1181" s="68"/>
      <c r="RO1181" s="68"/>
      <c r="RP1181" s="68"/>
      <c r="RQ1181" s="68"/>
      <c r="RR1181" s="68"/>
      <c r="RS1181" s="68"/>
      <c r="RT1181" s="68"/>
      <c r="RU1181" s="68"/>
      <c r="RV1181" s="68"/>
      <c r="RW1181" s="68"/>
      <c r="RX1181" s="68"/>
      <c r="RY1181" s="68"/>
      <c r="RZ1181" s="68"/>
      <c r="SA1181" s="68"/>
      <c r="SB1181" s="68"/>
      <c r="SC1181" s="68"/>
      <c r="SD1181" s="68"/>
      <c r="SE1181" s="68"/>
      <c r="SF1181" s="68"/>
      <c r="SG1181" s="68"/>
      <c r="SH1181" s="68"/>
      <c r="SI1181" s="68"/>
      <c r="SJ1181" s="68"/>
      <c r="SK1181" s="68"/>
      <c r="SL1181" s="68"/>
      <c r="SM1181" s="68"/>
      <c r="SN1181" s="68"/>
      <c r="SO1181" s="68"/>
      <c r="SP1181" s="68"/>
      <c r="SQ1181" s="68"/>
      <c r="SR1181" s="68"/>
      <c r="SS1181" s="68"/>
      <c r="ST1181" s="68"/>
      <c r="SU1181" s="68"/>
      <c r="SV1181" s="68"/>
      <c r="SW1181" s="68"/>
      <c r="SX1181" s="68"/>
    </row>
    <row r="1182" spans="1:518" ht="16.5" customHeight="1" x14ac:dyDescent="0.2">
      <c r="A1182" s="20">
        <v>574</v>
      </c>
      <c r="B1182" s="20" t="s">
        <v>62</v>
      </c>
      <c r="C1182" s="20" t="s">
        <v>915</v>
      </c>
      <c r="D1182" s="20" t="s">
        <v>38</v>
      </c>
      <c r="E1182" s="20" t="s">
        <v>1345</v>
      </c>
      <c r="F1182" s="22" t="s">
        <v>956</v>
      </c>
      <c r="G1182" s="20" t="s">
        <v>42</v>
      </c>
      <c r="H1182" s="20" t="s">
        <v>35</v>
      </c>
      <c r="I1182" s="20" t="s">
        <v>81</v>
      </c>
      <c r="J1182" s="22" t="s">
        <v>915</v>
      </c>
      <c r="K1182" s="20"/>
      <c r="L1182" s="20"/>
      <c r="M1182" s="20"/>
      <c r="N1182" s="20"/>
      <c r="O1182" s="23"/>
      <c r="P1182" s="23">
        <v>900000</v>
      </c>
      <c r="Q1182" s="24">
        <v>1</v>
      </c>
      <c r="R1182" s="25">
        <v>45717</v>
      </c>
      <c r="S1182" s="20" t="s">
        <v>83</v>
      </c>
      <c r="T1182" s="26">
        <f t="shared" si="20"/>
        <v>900000</v>
      </c>
      <c r="U1182" s="27" t="s">
        <v>100</v>
      </c>
      <c r="V1182" s="27" t="s">
        <v>100</v>
      </c>
      <c r="W1182" s="68"/>
      <c r="X1182" s="68"/>
      <c r="Y1182" s="68"/>
      <c r="Z1182" s="68"/>
      <c r="AA1182" s="68"/>
      <c r="AB1182" s="68"/>
      <c r="AC1182" s="68"/>
      <c r="AD1182" s="68"/>
      <c r="AE1182" s="68"/>
      <c r="AF1182" s="68"/>
      <c r="AG1182" s="68"/>
      <c r="AH1182" s="68"/>
      <c r="AI1182" s="68"/>
      <c r="AJ1182" s="68"/>
      <c r="AK1182" s="68"/>
      <c r="AL1182" s="68"/>
      <c r="AM1182" s="68"/>
      <c r="AN1182" s="68"/>
      <c r="AO1182" s="68"/>
      <c r="AP1182" s="68"/>
      <c r="AQ1182" s="68"/>
      <c r="AR1182" s="68"/>
      <c r="AS1182" s="68"/>
      <c r="AT1182" s="68"/>
      <c r="AU1182" s="68"/>
      <c r="AV1182" s="68"/>
      <c r="AW1182" s="68"/>
      <c r="AX1182" s="68"/>
      <c r="AY1182" s="68"/>
      <c r="AZ1182" s="68"/>
      <c r="BA1182" s="68"/>
      <c r="BB1182" s="68"/>
      <c r="BC1182" s="68"/>
      <c r="BD1182" s="68"/>
      <c r="BE1182" s="68"/>
      <c r="BF1182" s="68"/>
      <c r="BG1182" s="68"/>
      <c r="BH1182" s="68"/>
      <c r="BI1182" s="68"/>
      <c r="BJ1182" s="68"/>
      <c r="BK1182" s="68"/>
      <c r="BL1182" s="68"/>
      <c r="BM1182" s="68"/>
      <c r="BN1182" s="68"/>
      <c r="BO1182" s="68"/>
      <c r="BP1182" s="68"/>
      <c r="BQ1182" s="68"/>
      <c r="BR1182" s="68"/>
      <c r="BS1182" s="68"/>
      <c r="BT1182" s="68"/>
      <c r="BU1182" s="68"/>
      <c r="BV1182" s="68"/>
      <c r="BW1182" s="68"/>
      <c r="BX1182" s="68"/>
      <c r="BY1182" s="68"/>
      <c r="BZ1182" s="68"/>
      <c r="CA1182" s="68"/>
      <c r="CB1182" s="68"/>
      <c r="CC1182" s="68"/>
      <c r="CD1182" s="68"/>
      <c r="CE1182" s="68"/>
      <c r="CF1182" s="68"/>
      <c r="CG1182" s="68"/>
      <c r="CH1182" s="68"/>
      <c r="CI1182" s="68"/>
      <c r="CJ1182" s="68"/>
      <c r="CK1182" s="68"/>
      <c r="CL1182" s="68"/>
      <c r="CM1182" s="68"/>
      <c r="CN1182" s="68"/>
      <c r="CO1182" s="68"/>
      <c r="CP1182" s="68"/>
      <c r="CQ1182" s="68"/>
      <c r="CR1182" s="68"/>
      <c r="CS1182" s="68"/>
      <c r="CT1182" s="68"/>
      <c r="CU1182" s="68"/>
      <c r="CV1182" s="68"/>
      <c r="CW1182" s="68"/>
      <c r="CX1182" s="68"/>
      <c r="CY1182" s="68"/>
      <c r="CZ1182" s="68"/>
      <c r="DA1182" s="68"/>
      <c r="DB1182" s="68"/>
      <c r="DC1182" s="68"/>
      <c r="DD1182" s="68"/>
      <c r="DE1182" s="68"/>
      <c r="DF1182" s="68"/>
      <c r="DG1182" s="68"/>
      <c r="DH1182" s="68"/>
      <c r="DI1182" s="68"/>
      <c r="DJ1182" s="68"/>
      <c r="DK1182" s="68"/>
      <c r="DL1182" s="68"/>
      <c r="DM1182" s="68"/>
      <c r="DN1182" s="68"/>
      <c r="DO1182" s="68"/>
      <c r="DP1182" s="68"/>
      <c r="DQ1182" s="68"/>
      <c r="DR1182" s="68"/>
      <c r="DS1182" s="68"/>
      <c r="DT1182" s="68"/>
      <c r="DU1182" s="68"/>
      <c r="DV1182" s="68"/>
      <c r="DW1182" s="68"/>
      <c r="DX1182" s="68"/>
      <c r="DY1182" s="68"/>
      <c r="DZ1182" s="68"/>
      <c r="EA1182" s="68"/>
      <c r="EB1182" s="68"/>
      <c r="EC1182" s="68"/>
      <c r="ED1182" s="68"/>
      <c r="EE1182" s="68"/>
      <c r="EF1182" s="68"/>
      <c r="EG1182" s="68"/>
      <c r="EH1182" s="68"/>
      <c r="EI1182" s="68"/>
      <c r="EJ1182" s="68"/>
      <c r="EK1182" s="68"/>
      <c r="EL1182" s="68"/>
      <c r="EM1182" s="68"/>
      <c r="EN1182" s="68"/>
      <c r="EO1182" s="68"/>
      <c r="EP1182" s="68"/>
      <c r="EQ1182" s="68"/>
      <c r="ER1182" s="68"/>
      <c r="ES1182" s="68"/>
      <c r="ET1182" s="68"/>
      <c r="EU1182" s="68"/>
      <c r="EV1182" s="68"/>
      <c r="EW1182" s="68"/>
      <c r="EX1182" s="68"/>
      <c r="EY1182" s="68"/>
      <c r="EZ1182" s="68"/>
      <c r="FA1182" s="68"/>
      <c r="FB1182" s="68"/>
      <c r="FC1182" s="68"/>
      <c r="FD1182" s="68"/>
      <c r="FE1182" s="68"/>
      <c r="FF1182" s="68"/>
      <c r="FG1182" s="68"/>
      <c r="FH1182" s="68"/>
      <c r="FI1182" s="68"/>
      <c r="FJ1182" s="68"/>
      <c r="FK1182" s="68"/>
      <c r="FL1182" s="68"/>
      <c r="FM1182" s="68"/>
      <c r="FN1182" s="68"/>
      <c r="FO1182" s="68"/>
      <c r="FP1182" s="68"/>
      <c r="FQ1182" s="68"/>
      <c r="FR1182" s="68"/>
      <c r="FS1182" s="68"/>
      <c r="FT1182" s="68"/>
      <c r="FU1182" s="68"/>
      <c r="FV1182" s="68"/>
      <c r="FW1182" s="68"/>
      <c r="FX1182" s="68"/>
      <c r="FY1182" s="68"/>
      <c r="FZ1182" s="68"/>
      <c r="GA1182" s="68"/>
      <c r="GB1182" s="68"/>
      <c r="GC1182" s="68"/>
      <c r="GD1182" s="68"/>
      <c r="GE1182" s="68"/>
      <c r="GF1182" s="68"/>
      <c r="GG1182" s="68"/>
      <c r="GH1182" s="68"/>
      <c r="GI1182" s="68"/>
      <c r="GJ1182" s="68"/>
      <c r="GK1182" s="68"/>
      <c r="GL1182" s="68"/>
      <c r="GM1182" s="68"/>
      <c r="GN1182" s="68"/>
      <c r="GO1182" s="68"/>
      <c r="GP1182" s="68"/>
      <c r="GQ1182" s="68"/>
      <c r="GR1182" s="68"/>
      <c r="GS1182" s="68"/>
      <c r="GT1182" s="68"/>
      <c r="GU1182" s="68"/>
      <c r="GV1182" s="68"/>
      <c r="GW1182" s="68"/>
      <c r="GX1182" s="68"/>
      <c r="GY1182" s="68"/>
      <c r="GZ1182" s="68"/>
      <c r="HA1182" s="68"/>
      <c r="HB1182" s="68"/>
      <c r="HC1182" s="68"/>
      <c r="HD1182" s="68"/>
      <c r="HE1182" s="68"/>
      <c r="HF1182" s="68"/>
      <c r="HG1182" s="68"/>
      <c r="HH1182" s="68"/>
      <c r="HI1182" s="68"/>
      <c r="HJ1182" s="68"/>
      <c r="HK1182" s="68"/>
      <c r="HL1182" s="68"/>
      <c r="HM1182" s="68"/>
      <c r="HN1182" s="68"/>
      <c r="HO1182" s="68"/>
      <c r="HP1182" s="68"/>
      <c r="HQ1182" s="68"/>
      <c r="HR1182" s="68"/>
      <c r="HS1182" s="68"/>
      <c r="HT1182" s="68"/>
      <c r="HU1182" s="68"/>
      <c r="HV1182" s="68"/>
      <c r="HW1182" s="68"/>
      <c r="HX1182" s="68"/>
      <c r="HY1182" s="68"/>
      <c r="HZ1182" s="68"/>
      <c r="IA1182" s="68"/>
      <c r="IB1182" s="68"/>
      <c r="IC1182" s="68"/>
      <c r="ID1182" s="68"/>
      <c r="IE1182" s="68"/>
      <c r="IF1182" s="68"/>
      <c r="IG1182" s="68"/>
      <c r="IH1182" s="68"/>
      <c r="II1182" s="68"/>
      <c r="IJ1182" s="68"/>
      <c r="IK1182" s="68"/>
      <c r="IL1182" s="68"/>
      <c r="IM1182" s="68"/>
      <c r="IN1182" s="68"/>
      <c r="IO1182" s="68"/>
      <c r="IP1182" s="68"/>
      <c r="IQ1182" s="68"/>
      <c r="IR1182" s="68"/>
      <c r="IS1182" s="68"/>
      <c r="IT1182" s="68"/>
      <c r="IU1182" s="68"/>
      <c r="IV1182" s="68"/>
      <c r="IW1182" s="68"/>
      <c r="IX1182" s="68"/>
      <c r="IY1182" s="68"/>
      <c r="IZ1182" s="68"/>
      <c r="JA1182" s="68"/>
      <c r="JB1182" s="68"/>
      <c r="JC1182" s="68"/>
      <c r="JD1182" s="68"/>
      <c r="JE1182" s="68"/>
      <c r="JF1182" s="68"/>
      <c r="JG1182" s="68"/>
      <c r="JH1182" s="68"/>
      <c r="JI1182" s="68"/>
      <c r="JJ1182" s="68"/>
      <c r="JK1182" s="68"/>
      <c r="JL1182" s="68"/>
      <c r="JM1182" s="68"/>
      <c r="JN1182" s="68"/>
      <c r="JO1182" s="68"/>
      <c r="JP1182" s="68"/>
      <c r="JQ1182" s="68"/>
      <c r="JR1182" s="68"/>
      <c r="JS1182" s="68"/>
      <c r="JT1182" s="68"/>
      <c r="JU1182" s="68"/>
      <c r="JV1182" s="68"/>
      <c r="JW1182" s="68"/>
      <c r="JX1182" s="68"/>
      <c r="JY1182" s="68"/>
      <c r="JZ1182" s="68"/>
      <c r="KA1182" s="68"/>
      <c r="KB1182" s="68"/>
      <c r="KC1182" s="68"/>
      <c r="KD1182" s="68"/>
      <c r="KE1182" s="68"/>
      <c r="KF1182" s="68"/>
      <c r="KG1182" s="68"/>
      <c r="KH1182" s="68"/>
      <c r="KI1182" s="68"/>
      <c r="KJ1182" s="68"/>
      <c r="KK1182" s="68"/>
      <c r="KL1182" s="68"/>
      <c r="KM1182" s="68"/>
      <c r="KN1182" s="68"/>
      <c r="KO1182" s="68"/>
      <c r="KP1182" s="68"/>
      <c r="KQ1182" s="68"/>
      <c r="KR1182" s="68"/>
      <c r="KS1182" s="68"/>
      <c r="KT1182" s="68"/>
      <c r="KU1182" s="68"/>
      <c r="KV1182" s="68"/>
      <c r="KW1182" s="68"/>
      <c r="KX1182" s="68"/>
      <c r="KY1182" s="68"/>
      <c r="KZ1182" s="68"/>
      <c r="LA1182" s="68"/>
      <c r="LB1182" s="68"/>
      <c r="LC1182" s="68"/>
      <c r="LD1182" s="68"/>
      <c r="LE1182" s="68"/>
      <c r="LF1182" s="68"/>
      <c r="LG1182" s="68"/>
      <c r="LH1182" s="68"/>
      <c r="LI1182" s="68"/>
      <c r="LJ1182" s="68"/>
      <c r="LK1182" s="68"/>
      <c r="LL1182" s="68"/>
      <c r="LM1182" s="68"/>
      <c r="LN1182" s="68"/>
      <c r="LO1182" s="68"/>
      <c r="LP1182" s="68"/>
      <c r="LQ1182" s="68"/>
      <c r="LR1182" s="68"/>
      <c r="LS1182" s="68"/>
      <c r="LT1182" s="68"/>
      <c r="LU1182" s="68"/>
      <c r="LV1182" s="68"/>
      <c r="LW1182" s="68"/>
      <c r="LX1182" s="68"/>
      <c r="LY1182" s="68"/>
      <c r="LZ1182" s="68"/>
      <c r="MA1182" s="68"/>
      <c r="MB1182" s="68"/>
      <c r="MC1182" s="68"/>
      <c r="MD1182" s="68"/>
      <c r="ME1182" s="68"/>
      <c r="MF1182" s="68"/>
      <c r="MG1182" s="68"/>
      <c r="MH1182" s="68"/>
      <c r="MI1182" s="68"/>
      <c r="MJ1182" s="68"/>
      <c r="MK1182" s="68"/>
      <c r="ML1182" s="68"/>
      <c r="MM1182" s="68"/>
      <c r="MN1182" s="68"/>
      <c r="MO1182" s="68"/>
      <c r="MP1182" s="68"/>
      <c r="MQ1182" s="68"/>
      <c r="MR1182" s="68"/>
      <c r="MS1182" s="68"/>
      <c r="MT1182" s="68"/>
      <c r="MU1182" s="68"/>
      <c r="MV1182" s="68"/>
      <c r="MW1182" s="68"/>
      <c r="MX1182" s="68"/>
      <c r="MY1182" s="68"/>
      <c r="MZ1182" s="68"/>
      <c r="NA1182" s="68"/>
      <c r="NB1182" s="68"/>
      <c r="NC1182" s="68"/>
      <c r="ND1182" s="68"/>
      <c r="NE1182" s="68"/>
      <c r="NF1182" s="68"/>
      <c r="NG1182" s="68"/>
      <c r="NH1182" s="68"/>
      <c r="NI1182" s="68"/>
      <c r="NJ1182" s="68"/>
      <c r="NK1182" s="68"/>
      <c r="NL1182" s="68"/>
      <c r="NM1182" s="68"/>
      <c r="NN1182" s="68"/>
      <c r="NO1182" s="68"/>
      <c r="NP1182" s="68"/>
      <c r="NQ1182" s="68"/>
      <c r="NR1182" s="68"/>
      <c r="NS1182" s="68"/>
      <c r="NT1182" s="68"/>
      <c r="NU1182" s="68"/>
      <c r="NV1182" s="68"/>
      <c r="NW1182" s="68"/>
      <c r="NX1182" s="68"/>
      <c r="NY1182" s="68"/>
      <c r="NZ1182" s="68"/>
      <c r="OA1182" s="68"/>
      <c r="OB1182" s="68"/>
      <c r="OC1182" s="68"/>
      <c r="OD1182" s="68"/>
      <c r="OE1182" s="68"/>
      <c r="OF1182" s="68"/>
      <c r="OG1182" s="68"/>
      <c r="OH1182" s="68"/>
      <c r="OI1182" s="68"/>
      <c r="OJ1182" s="68"/>
      <c r="OK1182" s="68"/>
      <c r="OL1182" s="68"/>
      <c r="OM1182" s="68"/>
      <c r="ON1182" s="68"/>
      <c r="OO1182" s="68"/>
      <c r="OP1182" s="68"/>
      <c r="OQ1182" s="68"/>
      <c r="OR1182" s="68"/>
      <c r="OS1182" s="68"/>
      <c r="OT1182" s="68"/>
      <c r="OU1182" s="68"/>
      <c r="OV1182" s="68"/>
      <c r="OW1182" s="68"/>
      <c r="OX1182" s="68"/>
      <c r="OY1182" s="68"/>
      <c r="OZ1182" s="68"/>
      <c r="PA1182" s="68"/>
      <c r="PB1182" s="68"/>
      <c r="PC1182" s="68"/>
      <c r="PD1182" s="68"/>
      <c r="PE1182" s="68"/>
      <c r="PF1182" s="68"/>
      <c r="PG1182" s="68"/>
      <c r="PH1182" s="68"/>
      <c r="PI1182" s="68"/>
      <c r="PJ1182" s="68"/>
      <c r="PK1182" s="68"/>
      <c r="PL1182" s="68"/>
      <c r="PM1182" s="68"/>
      <c r="PN1182" s="68"/>
      <c r="PO1182" s="68"/>
      <c r="PP1182" s="68"/>
      <c r="PQ1182" s="68"/>
      <c r="PR1182" s="68"/>
      <c r="PS1182" s="68"/>
      <c r="PT1182" s="68"/>
      <c r="PU1182" s="68"/>
      <c r="PV1182" s="68"/>
      <c r="PW1182" s="68"/>
      <c r="PX1182" s="68"/>
      <c r="PY1182" s="68"/>
      <c r="PZ1182" s="68"/>
      <c r="QA1182" s="68"/>
      <c r="QB1182" s="68"/>
      <c r="QC1182" s="68"/>
      <c r="QD1182" s="68"/>
      <c r="QE1182" s="68"/>
      <c r="QF1182" s="68"/>
      <c r="QG1182" s="68"/>
      <c r="QH1182" s="68"/>
      <c r="QI1182" s="68"/>
      <c r="QJ1182" s="68"/>
      <c r="QK1182" s="68"/>
      <c r="QL1182" s="68"/>
      <c r="QM1182" s="68"/>
      <c r="QN1182" s="68"/>
      <c r="QO1182" s="68"/>
      <c r="QP1182" s="68"/>
      <c r="QQ1182" s="68"/>
      <c r="QR1182" s="68"/>
      <c r="QS1182" s="68"/>
      <c r="QT1182" s="68"/>
      <c r="QU1182" s="68"/>
      <c r="QV1182" s="68"/>
      <c r="QW1182" s="68"/>
      <c r="QX1182" s="68"/>
      <c r="QY1182" s="68"/>
      <c r="QZ1182" s="68"/>
      <c r="RA1182" s="68"/>
      <c r="RB1182" s="68"/>
      <c r="RC1182" s="68"/>
      <c r="RD1182" s="68"/>
      <c r="RE1182" s="68"/>
      <c r="RF1182" s="68"/>
      <c r="RG1182" s="68"/>
      <c r="RH1182" s="68"/>
      <c r="RI1182" s="68"/>
      <c r="RJ1182" s="68"/>
      <c r="RK1182" s="68"/>
      <c r="RL1182" s="68"/>
      <c r="RM1182" s="68"/>
      <c r="RN1182" s="68"/>
      <c r="RO1182" s="68"/>
      <c r="RP1182" s="68"/>
      <c r="RQ1182" s="68"/>
      <c r="RR1182" s="68"/>
      <c r="RS1182" s="68"/>
      <c r="RT1182" s="68"/>
      <c r="RU1182" s="68"/>
      <c r="RV1182" s="68"/>
      <c r="RW1182" s="68"/>
      <c r="RX1182" s="68"/>
      <c r="RY1182" s="68"/>
      <c r="RZ1182" s="68"/>
      <c r="SA1182" s="68"/>
      <c r="SB1182" s="68"/>
      <c r="SC1182" s="68"/>
      <c r="SD1182" s="68"/>
      <c r="SE1182" s="68"/>
      <c r="SF1182" s="68"/>
      <c r="SG1182" s="68"/>
      <c r="SH1182" s="68"/>
      <c r="SI1182" s="68"/>
      <c r="SJ1182" s="68"/>
      <c r="SK1182" s="68"/>
      <c r="SL1182" s="68"/>
      <c r="SM1182" s="68"/>
      <c r="SN1182" s="68"/>
      <c r="SO1182" s="68"/>
      <c r="SP1182" s="68"/>
      <c r="SQ1182" s="68"/>
      <c r="SR1182" s="68"/>
      <c r="SS1182" s="68"/>
      <c r="ST1182" s="68"/>
      <c r="SU1182" s="68"/>
      <c r="SV1182" s="68"/>
      <c r="SW1182" s="68"/>
      <c r="SX1182" s="68"/>
    </row>
    <row r="1183" spans="1:518" ht="16.5" customHeight="1" x14ac:dyDescent="0.2">
      <c r="A1183" s="20">
        <v>575</v>
      </c>
      <c r="B1183" s="20" t="s">
        <v>62</v>
      </c>
      <c r="C1183" s="20" t="s">
        <v>915</v>
      </c>
      <c r="D1183" s="20" t="s">
        <v>38</v>
      </c>
      <c r="E1183" s="20" t="s">
        <v>1345</v>
      </c>
      <c r="F1183" s="22" t="s">
        <v>956</v>
      </c>
      <c r="G1183" s="20" t="s">
        <v>42</v>
      </c>
      <c r="H1183" s="20" t="s">
        <v>35</v>
      </c>
      <c r="I1183" s="20" t="s">
        <v>81</v>
      </c>
      <c r="J1183" s="22" t="s">
        <v>915</v>
      </c>
      <c r="K1183" s="20"/>
      <c r="L1183" s="20"/>
      <c r="M1183" s="20"/>
      <c r="N1183" s="20"/>
      <c r="O1183" s="23"/>
      <c r="P1183" s="23">
        <v>900000</v>
      </c>
      <c r="Q1183" s="24">
        <v>1</v>
      </c>
      <c r="R1183" s="25">
        <v>45748</v>
      </c>
      <c r="S1183" s="20" t="s">
        <v>83</v>
      </c>
      <c r="T1183" s="26">
        <f t="shared" si="20"/>
        <v>900000</v>
      </c>
      <c r="U1183" s="27" t="s">
        <v>100</v>
      </c>
      <c r="V1183" s="27" t="s">
        <v>100</v>
      </c>
      <c r="W1183" s="68"/>
      <c r="X1183" s="68"/>
      <c r="Y1183" s="68"/>
      <c r="Z1183" s="68"/>
      <c r="AA1183" s="68"/>
      <c r="AB1183" s="68"/>
      <c r="AC1183" s="68"/>
      <c r="AD1183" s="68"/>
      <c r="AE1183" s="68"/>
      <c r="AF1183" s="68"/>
      <c r="AG1183" s="68"/>
      <c r="AH1183" s="68"/>
      <c r="AI1183" s="68"/>
      <c r="AJ1183" s="68"/>
      <c r="AK1183" s="68"/>
      <c r="AL1183" s="68"/>
      <c r="AM1183" s="68"/>
      <c r="AN1183" s="68"/>
      <c r="AO1183" s="68"/>
      <c r="AP1183" s="68"/>
      <c r="AQ1183" s="68"/>
      <c r="AR1183" s="68"/>
      <c r="AS1183" s="68"/>
      <c r="AT1183" s="68"/>
      <c r="AU1183" s="68"/>
      <c r="AV1183" s="68"/>
      <c r="AW1183" s="68"/>
      <c r="AX1183" s="68"/>
      <c r="AY1183" s="68"/>
      <c r="AZ1183" s="68"/>
      <c r="BA1183" s="68"/>
      <c r="BB1183" s="68"/>
      <c r="BC1183" s="68"/>
      <c r="BD1183" s="68"/>
      <c r="BE1183" s="68"/>
      <c r="BF1183" s="68"/>
      <c r="BG1183" s="68"/>
      <c r="BH1183" s="68"/>
      <c r="BI1183" s="68"/>
      <c r="BJ1183" s="68"/>
      <c r="BK1183" s="68"/>
      <c r="BL1183" s="68"/>
      <c r="BM1183" s="68"/>
      <c r="BN1183" s="68"/>
      <c r="BO1183" s="68"/>
      <c r="BP1183" s="68"/>
      <c r="BQ1183" s="68"/>
      <c r="BR1183" s="68"/>
      <c r="BS1183" s="68"/>
      <c r="BT1183" s="68"/>
      <c r="BU1183" s="68"/>
      <c r="BV1183" s="68"/>
      <c r="BW1183" s="68"/>
      <c r="BX1183" s="68"/>
      <c r="BY1183" s="68"/>
      <c r="BZ1183" s="68"/>
      <c r="CA1183" s="68"/>
      <c r="CB1183" s="68"/>
      <c r="CC1183" s="68"/>
      <c r="CD1183" s="68"/>
      <c r="CE1183" s="68"/>
      <c r="CF1183" s="68"/>
      <c r="CG1183" s="68"/>
      <c r="CH1183" s="68"/>
      <c r="CI1183" s="68"/>
      <c r="CJ1183" s="68"/>
      <c r="CK1183" s="68"/>
      <c r="CL1183" s="68"/>
      <c r="CM1183" s="68"/>
      <c r="CN1183" s="68"/>
      <c r="CO1183" s="68"/>
      <c r="CP1183" s="68"/>
      <c r="CQ1183" s="68"/>
      <c r="CR1183" s="68"/>
      <c r="CS1183" s="68"/>
      <c r="CT1183" s="68"/>
      <c r="CU1183" s="68"/>
      <c r="CV1183" s="68"/>
      <c r="CW1183" s="68"/>
      <c r="CX1183" s="68"/>
      <c r="CY1183" s="68"/>
      <c r="CZ1183" s="68"/>
      <c r="DA1183" s="68"/>
      <c r="DB1183" s="68"/>
      <c r="DC1183" s="68"/>
      <c r="DD1183" s="68"/>
      <c r="DE1183" s="68"/>
      <c r="DF1183" s="68"/>
      <c r="DG1183" s="68"/>
      <c r="DH1183" s="68"/>
      <c r="DI1183" s="68"/>
      <c r="DJ1183" s="68"/>
      <c r="DK1183" s="68"/>
      <c r="DL1183" s="68"/>
      <c r="DM1183" s="68"/>
      <c r="DN1183" s="68"/>
      <c r="DO1183" s="68"/>
      <c r="DP1183" s="68"/>
      <c r="DQ1183" s="68"/>
      <c r="DR1183" s="68"/>
      <c r="DS1183" s="68"/>
      <c r="DT1183" s="68"/>
      <c r="DU1183" s="68"/>
      <c r="DV1183" s="68"/>
      <c r="DW1183" s="68"/>
      <c r="DX1183" s="68"/>
      <c r="DY1183" s="68"/>
      <c r="DZ1183" s="68"/>
      <c r="EA1183" s="68"/>
      <c r="EB1183" s="68"/>
      <c r="EC1183" s="68"/>
      <c r="ED1183" s="68"/>
      <c r="EE1183" s="68"/>
      <c r="EF1183" s="68"/>
      <c r="EG1183" s="68"/>
      <c r="EH1183" s="68"/>
      <c r="EI1183" s="68"/>
      <c r="EJ1183" s="68"/>
      <c r="EK1183" s="68"/>
      <c r="EL1183" s="68"/>
      <c r="EM1183" s="68"/>
      <c r="EN1183" s="68"/>
      <c r="EO1183" s="68"/>
      <c r="EP1183" s="68"/>
      <c r="EQ1183" s="68"/>
      <c r="ER1183" s="68"/>
      <c r="ES1183" s="68"/>
      <c r="ET1183" s="68"/>
      <c r="EU1183" s="68"/>
      <c r="EV1183" s="68"/>
      <c r="EW1183" s="68"/>
      <c r="EX1183" s="68"/>
      <c r="EY1183" s="68"/>
      <c r="EZ1183" s="68"/>
      <c r="FA1183" s="68"/>
      <c r="FB1183" s="68"/>
      <c r="FC1183" s="68"/>
      <c r="FD1183" s="68"/>
      <c r="FE1183" s="68"/>
      <c r="FF1183" s="68"/>
      <c r="FG1183" s="68"/>
      <c r="FH1183" s="68"/>
      <c r="FI1183" s="68"/>
      <c r="FJ1183" s="68"/>
      <c r="FK1183" s="68"/>
      <c r="FL1183" s="68"/>
      <c r="FM1183" s="68"/>
      <c r="FN1183" s="68"/>
      <c r="FO1183" s="68"/>
      <c r="FP1183" s="68"/>
      <c r="FQ1183" s="68"/>
      <c r="FR1183" s="68"/>
      <c r="FS1183" s="68"/>
      <c r="FT1183" s="68"/>
      <c r="FU1183" s="68"/>
      <c r="FV1183" s="68"/>
      <c r="FW1183" s="68"/>
      <c r="FX1183" s="68"/>
      <c r="FY1183" s="68"/>
      <c r="FZ1183" s="68"/>
      <c r="GA1183" s="68"/>
      <c r="GB1183" s="68"/>
      <c r="GC1183" s="68"/>
      <c r="GD1183" s="68"/>
      <c r="GE1183" s="68"/>
      <c r="GF1183" s="68"/>
      <c r="GG1183" s="68"/>
      <c r="GH1183" s="68"/>
      <c r="GI1183" s="68"/>
      <c r="GJ1183" s="68"/>
      <c r="GK1183" s="68"/>
      <c r="GL1183" s="68"/>
      <c r="GM1183" s="68"/>
      <c r="GN1183" s="68"/>
      <c r="GO1183" s="68"/>
      <c r="GP1183" s="68"/>
      <c r="GQ1183" s="68"/>
      <c r="GR1183" s="68"/>
      <c r="GS1183" s="68"/>
      <c r="GT1183" s="68"/>
      <c r="GU1183" s="68"/>
      <c r="GV1183" s="68"/>
      <c r="GW1183" s="68"/>
      <c r="GX1183" s="68"/>
      <c r="GY1183" s="68"/>
      <c r="GZ1183" s="68"/>
      <c r="HA1183" s="68"/>
      <c r="HB1183" s="68"/>
      <c r="HC1183" s="68"/>
      <c r="HD1183" s="68"/>
      <c r="HE1183" s="68"/>
      <c r="HF1183" s="68"/>
      <c r="HG1183" s="68"/>
      <c r="HH1183" s="68"/>
      <c r="HI1183" s="68"/>
      <c r="HJ1183" s="68"/>
      <c r="HK1183" s="68"/>
      <c r="HL1183" s="68"/>
      <c r="HM1183" s="68"/>
      <c r="HN1183" s="68"/>
      <c r="HO1183" s="68"/>
      <c r="HP1183" s="68"/>
      <c r="HQ1183" s="68"/>
      <c r="HR1183" s="68"/>
      <c r="HS1183" s="68"/>
      <c r="HT1183" s="68"/>
      <c r="HU1183" s="68"/>
      <c r="HV1183" s="68"/>
      <c r="HW1183" s="68"/>
      <c r="HX1183" s="68"/>
      <c r="HY1183" s="68"/>
      <c r="HZ1183" s="68"/>
      <c r="IA1183" s="68"/>
      <c r="IB1183" s="68"/>
      <c r="IC1183" s="68"/>
      <c r="ID1183" s="68"/>
      <c r="IE1183" s="68"/>
      <c r="IF1183" s="68"/>
      <c r="IG1183" s="68"/>
      <c r="IH1183" s="68"/>
      <c r="II1183" s="68"/>
      <c r="IJ1183" s="68"/>
      <c r="IK1183" s="68"/>
      <c r="IL1183" s="68"/>
      <c r="IM1183" s="68"/>
      <c r="IN1183" s="68"/>
      <c r="IO1183" s="68"/>
      <c r="IP1183" s="68"/>
      <c r="IQ1183" s="68"/>
      <c r="IR1183" s="68"/>
      <c r="IS1183" s="68"/>
      <c r="IT1183" s="68"/>
      <c r="IU1183" s="68"/>
      <c r="IV1183" s="68"/>
      <c r="IW1183" s="68"/>
      <c r="IX1183" s="68"/>
      <c r="IY1183" s="68"/>
      <c r="IZ1183" s="68"/>
      <c r="JA1183" s="68"/>
      <c r="JB1183" s="68"/>
      <c r="JC1183" s="68"/>
      <c r="JD1183" s="68"/>
      <c r="JE1183" s="68"/>
      <c r="JF1183" s="68"/>
      <c r="JG1183" s="68"/>
      <c r="JH1183" s="68"/>
      <c r="JI1183" s="68"/>
      <c r="JJ1183" s="68"/>
      <c r="JK1183" s="68"/>
      <c r="JL1183" s="68"/>
      <c r="JM1183" s="68"/>
      <c r="JN1183" s="68"/>
      <c r="JO1183" s="68"/>
      <c r="JP1183" s="68"/>
      <c r="JQ1183" s="68"/>
      <c r="JR1183" s="68"/>
      <c r="JS1183" s="68"/>
      <c r="JT1183" s="68"/>
      <c r="JU1183" s="68"/>
      <c r="JV1183" s="68"/>
      <c r="JW1183" s="68"/>
      <c r="JX1183" s="68"/>
      <c r="JY1183" s="68"/>
      <c r="JZ1183" s="68"/>
      <c r="KA1183" s="68"/>
      <c r="KB1183" s="68"/>
      <c r="KC1183" s="68"/>
      <c r="KD1183" s="68"/>
      <c r="KE1183" s="68"/>
      <c r="KF1183" s="68"/>
      <c r="KG1183" s="68"/>
      <c r="KH1183" s="68"/>
      <c r="KI1183" s="68"/>
      <c r="KJ1183" s="68"/>
      <c r="KK1183" s="68"/>
      <c r="KL1183" s="68"/>
      <c r="KM1183" s="68"/>
      <c r="KN1183" s="68"/>
      <c r="KO1183" s="68"/>
      <c r="KP1183" s="68"/>
      <c r="KQ1183" s="68"/>
      <c r="KR1183" s="68"/>
      <c r="KS1183" s="68"/>
      <c r="KT1183" s="68"/>
      <c r="KU1183" s="68"/>
      <c r="KV1183" s="68"/>
      <c r="KW1183" s="68"/>
      <c r="KX1183" s="68"/>
      <c r="KY1183" s="68"/>
      <c r="KZ1183" s="68"/>
      <c r="LA1183" s="68"/>
      <c r="LB1183" s="68"/>
      <c r="LC1183" s="68"/>
      <c r="LD1183" s="68"/>
      <c r="LE1183" s="68"/>
      <c r="LF1183" s="68"/>
      <c r="LG1183" s="68"/>
      <c r="LH1183" s="68"/>
      <c r="LI1183" s="68"/>
      <c r="LJ1183" s="68"/>
      <c r="LK1183" s="68"/>
      <c r="LL1183" s="68"/>
      <c r="LM1183" s="68"/>
      <c r="LN1183" s="68"/>
      <c r="LO1183" s="68"/>
      <c r="LP1183" s="68"/>
      <c r="LQ1183" s="68"/>
      <c r="LR1183" s="68"/>
      <c r="LS1183" s="68"/>
      <c r="LT1183" s="68"/>
      <c r="LU1183" s="68"/>
      <c r="LV1183" s="68"/>
      <c r="LW1183" s="68"/>
      <c r="LX1183" s="68"/>
      <c r="LY1183" s="68"/>
      <c r="LZ1183" s="68"/>
      <c r="MA1183" s="68"/>
      <c r="MB1183" s="68"/>
      <c r="MC1183" s="68"/>
      <c r="MD1183" s="68"/>
      <c r="ME1183" s="68"/>
      <c r="MF1183" s="68"/>
      <c r="MG1183" s="68"/>
      <c r="MH1183" s="68"/>
      <c r="MI1183" s="68"/>
      <c r="MJ1183" s="68"/>
      <c r="MK1183" s="68"/>
      <c r="ML1183" s="68"/>
      <c r="MM1183" s="68"/>
      <c r="MN1183" s="68"/>
      <c r="MO1183" s="68"/>
      <c r="MP1183" s="68"/>
      <c r="MQ1183" s="68"/>
      <c r="MR1183" s="68"/>
      <c r="MS1183" s="68"/>
      <c r="MT1183" s="68"/>
      <c r="MU1183" s="68"/>
      <c r="MV1183" s="68"/>
      <c r="MW1183" s="68"/>
      <c r="MX1183" s="68"/>
      <c r="MY1183" s="68"/>
      <c r="MZ1183" s="68"/>
      <c r="NA1183" s="68"/>
      <c r="NB1183" s="68"/>
      <c r="NC1183" s="68"/>
      <c r="ND1183" s="68"/>
      <c r="NE1183" s="68"/>
      <c r="NF1183" s="68"/>
      <c r="NG1183" s="68"/>
      <c r="NH1183" s="68"/>
      <c r="NI1183" s="68"/>
      <c r="NJ1183" s="68"/>
      <c r="NK1183" s="68"/>
      <c r="NL1183" s="68"/>
      <c r="NM1183" s="68"/>
      <c r="NN1183" s="68"/>
      <c r="NO1183" s="68"/>
      <c r="NP1183" s="68"/>
      <c r="NQ1183" s="68"/>
      <c r="NR1183" s="68"/>
      <c r="NS1183" s="68"/>
      <c r="NT1183" s="68"/>
      <c r="NU1183" s="68"/>
      <c r="NV1183" s="68"/>
      <c r="NW1183" s="68"/>
      <c r="NX1183" s="68"/>
      <c r="NY1183" s="68"/>
      <c r="NZ1183" s="68"/>
      <c r="OA1183" s="68"/>
      <c r="OB1183" s="68"/>
      <c r="OC1183" s="68"/>
      <c r="OD1183" s="68"/>
      <c r="OE1183" s="68"/>
      <c r="OF1183" s="68"/>
      <c r="OG1183" s="68"/>
      <c r="OH1183" s="68"/>
      <c r="OI1183" s="68"/>
      <c r="OJ1183" s="68"/>
      <c r="OK1183" s="68"/>
      <c r="OL1183" s="68"/>
      <c r="OM1183" s="68"/>
      <c r="ON1183" s="68"/>
      <c r="OO1183" s="68"/>
      <c r="OP1183" s="68"/>
      <c r="OQ1183" s="68"/>
      <c r="OR1183" s="68"/>
      <c r="OS1183" s="68"/>
      <c r="OT1183" s="68"/>
      <c r="OU1183" s="68"/>
      <c r="OV1183" s="68"/>
      <c r="OW1183" s="68"/>
      <c r="OX1183" s="68"/>
      <c r="OY1183" s="68"/>
      <c r="OZ1183" s="68"/>
      <c r="PA1183" s="68"/>
      <c r="PB1183" s="68"/>
      <c r="PC1183" s="68"/>
      <c r="PD1183" s="68"/>
      <c r="PE1183" s="68"/>
      <c r="PF1183" s="68"/>
      <c r="PG1183" s="68"/>
      <c r="PH1183" s="68"/>
      <c r="PI1183" s="68"/>
      <c r="PJ1183" s="68"/>
      <c r="PK1183" s="68"/>
      <c r="PL1183" s="68"/>
      <c r="PM1183" s="68"/>
      <c r="PN1183" s="68"/>
      <c r="PO1183" s="68"/>
      <c r="PP1183" s="68"/>
      <c r="PQ1183" s="68"/>
      <c r="PR1183" s="68"/>
      <c r="PS1183" s="68"/>
      <c r="PT1183" s="68"/>
      <c r="PU1183" s="68"/>
      <c r="PV1183" s="68"/>
      <c r="PW1183" s="68"/>
      <c r="PX1183" s="68"/>
      <c r="PY1183" s="68"/>
      <c r="PZ1183" s="68"/>
      <c r="QA1183" s="68"/>
      <c r="QB1183" s="68"/>
      <c r="QC1183" s="68"/>
      <c r="QD1183" s="68"/>
      <c r="QE1183" s="68"/>
      <c r="QF1183" s="68"/>
      <c r="QG1183" s="68"/>
      <c r="QH1183" s="68"/>
      <c r="QI1183" s="68"/>
      <c r="QJ1183" s="68"/>
      <c r="QK1183" s="68"/>
      <c r="QL1183" s="68"/>
      <c r="QM1183" s="68"/>
      <c r="QN1183" s="68"/>
      <c r="QO1183" s="68"/>
      <c r="QP1183" s="68"/>
      <c r="QQ1183" s="68"/>
      <c r="QR1183" s="68"/>
      <c r="QS1183" s="68"/>
      <c r="QT1183" s="68"/>
      <c r="QU1183" s="68"/>
      <c r="QV1183" s="68"/>
      <c r="QW1183" s="68"/>
      <c r="QX1183" s="68"/>
      <c r="QY1183" s="68"/>
      <c r="QZ1183" s="68"/>
      <c r="RA1183" s="68"/>
      <c r="RB1183" s="68"/>
      <c r="RC1183" s="68"/>
      <c r="RD1183" s="68"/>
      <c r="RE1183" s="68"/>
      <c r="RF1183" s="68"/>
      <c r="RG1183" s="68"/>
      <c r="RH1183" s="68"/>
      <c r="RI1183" s="68"/>
      <c r="RJ1183" s="68"/>
      <c r="RK1183" s="68"/>
      <c r="RL1183" s="68"/>
      <c r="RM1183" s="68"/>
      <c r="RN1183" s="68"/>
      <c r="RO1183" s="68"/>
      <c r="RP1183" s="68"/>
      <c r="RQ1183" s="68"/>
      <c r="RR1183" s="68"/>
      <c r="RS1183" s="68"/>
      <c r="RT1183" s="68"/>
      <c r="RU1183" s="68"/>
      <c r="RV1183" s="68"/>
      <c r="RW1183" s="68"/>
      <c r="RX1183" s="68"/>
      <c r="RY1183" s="68"/>
      <c r="RZ1183" s="68"/>
      <c r="SA1183" s="68"/>
      <c r="SB1183" s="68"/>
      <c r="SC1183" s="68"/>
      <c r="SD1183" s="68"/>
      <c r="SE1183" s="68"/>
      <c r="SF1183" s="68"/>
      <c r="SG1183" s="68"/>
      <c r="SH1183" s="68"/>
      <c r="SI1183" s="68"/>
      <c r="SJ1183" s="68"/>
      <c r="SK1183" s="68"/>
      <c r="SL1183" s="68"/>
      <c r="SM1183" s="68"/>
      <c r="SN1183" s="68"/>
      <c r="SO1183" s="68"/>
      <c r="SP1183" s="68"/>
      <c r="SQ1183" s="68"/>
      <c r="SR1183" s="68"/>
      <c r="SS1183" s="68"/>
      <c r="ST1183" s="68"/>
      <c r="SU1183" s="68"/>
      <c r="SV1183" s="68"/>
      <c r="SW1183" s="68"/>
      <c r="SX1183" s="68"/>
    </row>
    <row r="1184" spans="1:518" ht="16.5" customHeight="1" x14ac:dyDescent="0.2">
      <c r="A1184" s="20">
        <v>576</v>
      </c>
      <c r="B1184" s="20" t="s">
        <v>62</v>
      </c>
      <c r="C1184" s="20" t="s">
        <v>915</v>
      </c>
      <c r="D1184" s="20" t="s">
        <v>38</v>
      </c>
      <c r="E1184" s="20" t="s">
        <v>1345</v>
      </c>
      <c r="F1184" s="22" t="s">
        <v>956</v>
      </c>
      <c r="G1184" s="20" t="s">
        <v>42</v>
      </c>
      <c r="H1184" s="20" t="s">
        <v>35</v>
      </c>
      <c r="I1184" s="20" t="s">
        <v>81</v>
      </c>
      <c r="J1184" s="22" t="s">
        <v>915</v>
      </c>
      <c r="K1184" s="20"/>
      <c r="L1184" s="20"/>
      <c r="M1184" s="20"/>
      <c r="N1184" s="20"/>
      <c r="O1184" s="23"/>
      <c r="P1184" s="23">
        <v>900000</v>
      </c>
      <c r="Q1184" s="24">
        <v>1</v>
      </c>
      <c r="R1184" s="25">
        <v>45778</v>
      </c>
      <c r="S1184" s="20" t="s">
        <v>83</v>
      </c>
      <c r="T1184" s="26">
        <f t="shared" si="20"/>
        <v>900000</v>
      </c>
      <c r="U1184" s="27" t="s">
        <v>100</v>
      </c>
      <c r="V1184" s="27" t="s">
        <v>100</v>
      </c>
      <c r="W1184" s="68"/>
      <c r="X1184" s="68"/>
      <c r="Y1184" s="68"/>
      <c r="Z1184" s="68"/>
      <c r="AA1184" s="68"/>
      <c r="AB1184" s="68"/>
      <c r="AC1184" s="68"/>
      <c r="AD1184" s="68"/>
      <c r="AE1184" s="68"/>
      <c r="AF1184" s="68"/>
      <c r="AG1184" s="68"/>
      <c r="AH1184" s="68"/>
      <c r="AI1184" s="68"/>
      <c r="AJ1184" s="68"/>
      <c r="AK1184" s="68"/>
      <c r="AL1184" s="68"/>
      <c r="AM1184" s="68"/>
      <c r="AN1184" s="68"/>
      <c r="AO1184" s="68"/>
      <c r="AP1184" s="68"/>
      <c r="AQ1184" s="68"/>
      <c r="AR1184" s="68"/>
      <c r="AS1184" s="68"/>
      <c r="AT1184" s="68"/>
      <c r="AU1184" s="68"/>
      <c r="AV1184" s="68"/>
      <c r="AW1184" s="68"/>
      <c r="AX1184" s="68"/>
      <c r="AY1184" s="68"/>
      <c r="AZ1184" s="68"/>
      <c r="BA1184" s="68"/>
      <c r="BB1184" s="68"/>
      <c r="BC1184" s="68"/>
      <c r="BD1184" s="68"/>
      <c r="BE1184" s="68"/>
      <c r="BF1184" s="68"/>
      <c r="BG1184" s="68"/>
      <c r="BH1184" s="68"/>
      <c r="BI1184" s="68"/>
      <c r="BJ1184" s="68"/>
      <c r="BK1184" s="68"/>
      <c r="BL1184" s="68"/>
      <c r="BM1184" s="68"/>
      <c r="BN1184" s="68"/>
      <c r="BO1184" s="68"/>
      <c r="BP1184" s="68"/>
      <c r="BQ1184" s="68"/>
      <c r="BR1184" s="68"/>
      <c r="BS1184" s="68"/>
      <c r="BT1184" s="68"/>
      <c r="BU1184" s="68"/>
      <c r="BV1184" s="68"/>
      <c r="BW1184" s="68"/>
      <c r="BX1184" s="68"/>
      <c r="BY1184" s="68"/>
      <c r="BZ1184" s="68"/>
      <c r="CA1184" s="68"/>
      <c r="CB1184" s="68"/>
      <c r="CC1184" s="68"/>
      <c r="CD1184" s="68"/>
      <c r="CE1184" s="68"/>
      <c r="CF1184" s="68"/>
      <c r="CG1184" s="68"/>
      <c r="CH1184" s="68"/>
      <c r="CI1184" s="68"/>
      <c r="CJ1184" s="68"/>
      <c r="CK1184" s="68"/>
      <c r="CL1184" s="68"/>
      <c r="CM1184" s="68"/>
      <c r="CN1184" s="68"/>
      <c r="CO1184" s="68"/>
      <c r="CP1184" s="68"/>
      <c r="CQ1184" s="68"/>
      <c r="CR1184" s="68"/>
      <c r="CS1184" s="68"/>
      <c r="CT1184" s="68"/>
      <c r="CU1184" s="68"/>
      <c r="CV1184" s="68"/>
      <c r="CW1184" s="68"/>
      <c r="CX1184" s="68"/>
      <c r="CY1184" s="68"/>
      <c r="CZ1184" s="68"/>
      <c r="DA1184" s="68"/>
      <c r="DB1184" s="68"/>
      <c r="DC1184" s="68"/>
      <c r="DD1184" s="68"/>
      <c r="DE1184" s="68"/>
      <c r="DF1184" s="68"/>
      <c r="DG1184" s="68"/>
      <c r="DH1184" s="68"/>
      <c r="DI1184" s="68"/>
      <c r="DJ1184" s="68"/>
      <c r="DK1184" s="68"/>
      <c r="DL1184" s="68"/>
      <c r="DM1184" s="68"/>
      <c r="DN1184" s="68"/>
      <c r="DO1184" s="68"/>
      <c r="DP1184" s="68"/>
      <c r="DQ1184" s="68"/>
      <c r="DR1184" s="68"/>
      <c r="DS1184" s="68"/>
      <c r="DT1184" s="68"/>
      <c r="DU1184" s="68"/>
      <c r="DV1184" s="68"/>
      <c r="DW1184" s="68"/>
      <c r="DX1184" s="68"/>
      <c r="DY1184" s="68"/>
      <c r="DZ1184" s="68"/>
      <c r="EA1184" s="68"/>
      <c r="EB1184" s="68"/>
      <c r="EC1184" s="68"/>
      <c r="ED1184" s="68"/>
      <c r="EE1184" s="68"/>
      <c r="EF1184" s="68"/>
      <c r="EG1184" s="68"/>
      <c r="EH1184" s="68"/>
      <c r="EI1184" s="68"/>
      <c r="EJ1184" s="68"/>
      <c r="EK1184" s="68"/>
      <c r="EL1184" s="68"/>
      <c r="EM1184" s="68"/>
      <c r="EN1184" s="68"/>
      <c r="EO1184" s="68"/>
      <c r="EP1184" s="68"/>
      <c r="EQ1184" s="68"/>
      <c r="ER1184" s="68"/>
      <c r="ES1184" s="68"/>
      <c r="ET1184" s="68"/>
      <c r="EU1184" s="68"/>
      <c r="EV1184" s="68"/>
      <c r="EW1184" s="68"/>
      <c r="EX1184" s="68"/>
      <c r="EY1184" s="68"/>
      <c r="EZ1184" s="68"/>
      <c r="FA1184" s="68"/>
      <c r="FB1184" s="68"/>
      <c r="FC1184" s="68"/>
      <c r="FD1184" s="68"/>
      <c r="FE1184" s="68"/>
      <c r="FF1184" s="68"/>
      <c r="FG1184" s="68"/>
      <c r="FH1184" s="68"/>
      <c r="FI1184" s="68"/>
      <c r="FJ1184" s="68"/>
      <c r="FK1184" s="68"/>
      <c r="FL1184" s="68"/>
      <c r="FM1184" s="68"/>
      <c r="FN1184" s="68"/>
      <c r="FO1184" s="68"/>
      <c r="FP1184" s="68"/>
      <c r="FQ1184" s="68"/>
      <c r="FR1184" s="68"/>
      <c r="FS1184" s="68"/>
      <c r="FT1184" s="68"/>
      <c r="FU1184" s="68"/>
      <c r="FV1184" s="68"/>
      <c r="FW1184" s="68"/>
      <c r="FX1184" s="68"/>
      <c r="FY1184" s="68"/>
      <c r="FZ1184" s="68"/>
      <c r="GA1184" s="68"/>
      <c r="GB1184" s="68"/>
      <c r="GC1184" s="68"/>
      <c r="GD1184" s="68"/>
      <c r="GE1184" s="68"/>
      <c r="GF1184" s="68"/>
      <c r="GG1184" s="68"/>
      <c r="GH1184" s="68"/>
      <c r="GI1184" s="68"/>
      <c r="GJ1184" s="68"/>
      <c r="GK1184" s="68"/>
      <c r="GL1184" s="68"/>
      <c r="GM1184" s="68"/>
      <c r="GN1184" s="68"/>
      <c r="GO1184" s="68"/>
      <c r="GP1184" s="68"/>
      <c r="GQ1184" s="68"/>
      <c r="GR1184" s="68"/>
      <c r="GS1184" s="68"/>
      <c r="GT1184" s="68"/>
      <c r="GU1184" s="68"/>
      <c r="GV1184" s="68"/>
      <c r="GW1184" s="68"/>
      <c r="GX1184" s="68"/>
      <c r="GY1184" s="68"/>
      <c r="GZ1184" s="68"/>
      <c r="HA1184" s="68"/>
      <c r="HB1184" s="68"/>
      <c r="HC1184" s="68"/>
      <c r="HD1184" s="68"/>
      <c r="HE1184" s="68"/>
      <c r="HF1184" s="68"/>
      <c r="HG1184" s="68"/>
      <c r="HH1184" s="68"/>
      <c r="HI1184" s="68"/>
      <c r="HJ1184" s="68"/>
      <c r="HK1184" s="68"/>
      <c r="HL1184" s="68"/>
      <c r="HM1184" s="68"/>
      <c r="HN1184" s="68"/>
      <c r="HO1184" s="68"/>
      <c r="HP1184" s="68"/>
      <c r="HQ1184" s="68"/>
      <c r="HR1184" s="68"/>
      <c r="HS1184" s="68"/>
      <c r="HT1184" s="68"/>
      <c r="HU1184" s="68"/>
      <c r="HV1184" s="68"/>
      <c r="HW1184" s="68"/>
      <c r="HX1184" s="68"/>
      <c r="HY1184" s="68"/>
      <c r="HZ1184" s="68"/>
      <c r="IA1184" s="68"/>
      <c r="IB1184" s="68"/>
      <c r="IC1184" s="68"/>
      <c r="ID1184" s="68"/>
      <c r="IE1184" s="68"/>
      <c r="IF1184" s="68"/>
      <c r="IG1184" s="68"/>
      <c r="IH1184" s="68"/>
      <c r="II1184" s="68"/>
      <c r="IJ1184" s="68"/>
      <c r="IK1184" s="68"/>
      <c r="IL1184" s="68"/>
      <c r="IM1184" s="68"/>
      <c r="IN1184" s="68"/>
      <c r="IO1184" s="68"/>
      <c r="IP1184" s="68"/>
      <c r="IQ1184" s="68"/>
      <c r="IR1184" s="68"/>
      <c r="IS1184" s="68"/>
      <c r="IT1184" s="68"/>
      <c r="IU1184" s="68"/>
      <c r="IV1184" s="68"/>
      <c r="IW1184" s="68"/>
      <c r="IX1184" s="68"/>
      <c r="IY1184" s="68"/>
      <c r="IZ1184" s="68"/>
      <c r="JA1184" s="68"/>
      <c r="JB1184" s="68"/>
      <c r="JC1184" s="68"/>
      <c r="JD1184" s="68"/>
      <c r="JE1184" s="68"/>
      <c r="JF1184" s="68"/>
      <c r="JG1184" s="68"/>
      <c r="JH1184" s="68"/>
      <c r="JI1184" s="68"/>
      <c r="JJ1184" s="68"/>
      <c r="JK1184" s="68"/>
      <c r="JL1184" s="68"/>
      <c r="JM1184" s="68"/>
      <c r="JN1184" s="68"/>
      <c r="JO1184" s="68"/>
      <c r="JP1184" s="68"/>
      <c r="JQ1184" s="68"/>
      <c r="JR1184" s="68"/>
      <c r="JS1184" s="68"/>
      <c r="JT1184" s="68"/>
      <c r="JU1184" s="68"/>
      <c r="JV1184" s="68"/>
      <c r="JW1184" s="68"/>
      <c r="JX1184" s="68"/>
      <c r="JY1184" s="68"/>
      <c r="JZ1184" s="68"/>
      <c r="KA1184" s="68"/>
      <c r="KB1184" s="68"/>
      <c r="KC1184" s="68"/>
      <c r="KD1184" s="68"/>
      <c r="KE1184" s="68"/>
      <c r="KF1184" s="68"/>
      <c r="KG1184" s="68"/>
      <c r="KH1184" s="68"/>
      <c r="KI1184" s="68"/>
      <c r="KJ1184" s="68"/>
      <c r="KK1184" s="68"/>
      <c r="KL1184" s="68"/>
      <c r="KM1184" s="68"/>
      <c r="KN1184" s="68"/>
      <c r="KO1184" s="68"/>
      <c r="KP1184" s="68"/>
      <c r="KQ1184" s="68"/>
      <c r="KR1184" s="68"/>
      <c r="KS1184" s="68"/>
      <c r="KT1184" s="68"/>
      <c r="KU1184" s="68"/>
      <c r="KV1184" s="68"/>
      <c r="KW1184" s="68"/>
      <c r="KX1184" s="68"/>
      <c r="KY1184" s="68"/>
      <c r="KZ1184" s="68"/>
      <c r="LA1184" s="68"/>
      <c r="LB1184" s="68"/>
      <c r="LC1184" s="68"/>
      <c r="LD1184" s="68"/>
      <c r="LE1184" s="68"/>
      <c r="LF1184" s="68"/>
      <c r="LG1184" s="68"/>
      <c r="LH1184" s="68"/>
      <c r="LI1184" s="68"/>
      <c r="LJ1184" s="68"/>
      <c r="LK1184" s="68"/>
      <c r="LL1184" s="68"/>
      <c r="LM1184" s="68"/>
      <c r="LN1184" s="68"/>
      <c r="LO1184" s="68"/>
      <c r="LP1184" s="68"/>
      <c r="LQ1184" s="68"/>
      <c r="LR1184" s="68"/>
      <c r="LS1184" s="68"/>
      <c r="LT1184" s="68"/>
      <c r="LU1184" s="68"/>
      <c r="LV1184" s="68"/>
      <c r="LW1184" s="68"/>
      <c r="LX1184" s="68"/>
      <c r="LY1184" s="68"/>
      <c r="LZ1184" s="68"/>
      <c r="MA1184" s="68"/>
      <c r="MB1184" s="68"/>
      <c r="MC1184" s="68"/>
      <c r="MD1184" s="68"/>
      <c r="ME1184" s="68"/>
      <c r="MF1184" s="68"/>
      <c r="MG1184" s="68"/>
      <c r="MH1184" s="68"/>
      <c r="MI1184" s="68"/>
      <c r="MJ1184" s="68"/>
      <c r="MK1184" s="68"/>
      <c r="ML1184" s="68"/>
      <c r="MM1184" s="68"/>
      <c r="MN1184" s="68"/>
      <c r="MO1184" s="68"/>
      <c r="MP1184" s="68"/>
      <c r="MQ1184" s="68"/>
      <c r="MR1184" s="68"/>
      <c r="MS1184" s="68"/>
      <c r="MT1184" s="68"/>
      <c r="MU1184" s="68"/>
      <c r="MV1184" s="68"/>
      <c r="MW1184" s="68"/>
      <c r="MX1184" s="68"/>
      <c r="MY1184" s="68"/>
      <c r="MZ1184" s="68"/>
      <c r="NA1184" s="68"/>
      <c r="NB1184" s="68"/>
      <c r="NC1184" s="68"/>
      <c r="ND1184" s="68"/>
      <c r="NE1184" s="68"/>
      <c r="NF1184" s="68"/>
      <c r="NG1184" s="68"/>
      <c r="NH1184" s="68"/>
      <c r="NI1184" s="68"/>
      <c r="NJ1184" s="68"/>
      <c r="NK1184" s="68"/>
      <c r="NL1184" s="68"/>
      <c r="NM1184" s="68"/>
      <c r="NN1184" s="68"/>
      <c r="NO1184" s="68"/>
      <c r="NP1184" s="68"/>
      <c r="NQ1184" s="68"/>
      <c r="NR1184" s="68"/>
      <c r="NS1184" s="68"/>
      <c r="NT1184" s="68"/>
      <c r="NU1184" s="68"/>
      <c r="NV1184" s="68"/>
      <c r="NW1184" s="68"/>
      <c r="NX1184" s="68"/>
      <c r="NY1184" s="68"/>
      <c r="NZ1184" s="68"/>
      <c r="OA1184" s="68"/>
      <c r="OB1184" s="68"/>
      <c r="OC1184" s="68"/>
      <c r="OD1184" s="68"/>
      <c r="OE1184" s="68"/>
      <c r="OF1184" s="68"/>
      <c r="OG1184" s="68"/>
      <c r="OH1184" s="68"/>
      <c r="OI1184" s="68"/>
      <c r="OJ1184" s="68"/>
      <c r="OK1184" s="68"/>
      <c r="OL1184" s="68"/>
      <c r="OM1184" s="68"/>
      <c r="ON1184" s="68"/>
      <c r="OO1184" s="68"/>
      <c r="OP1184" s="68"/>
      <c r="OQ1184" s="68"/>
      <c r="OR1184" s="68"/>
      <c r="OS1184" s="68"/>
      <c r="OT1184" s="68"/>
      <c r="OU1184" s="68"/>
      <c r="OV1184" s="68"/>
      <c r="OW1184" s="68"/>
      <c r="OX1184" s="68"/>
      <c r="OY1184" s="68"/>
      <c r="OZ1184" s="68"/>
      <c r="PA1184" s="68"/>
      <c r="PB1184" s="68"/>
      <c r="PC1184" s="68"/>
      <c r="PD1184" s="68"/>
      <c r="PE1184" s="68"/>
      <c r="PF1184" s="68"/>
      <c r="PG1184" s="68"/>
      <c r="PH1184" s="68"/>
      <c r="PI1184" s="68"/>
      <c r="PJ1184" s="68"/>
      <c r="PK1184" s="68"/>
      <c r="PL1184" s="68"/>
      <c r="PM1184" s="68"/>
      <c r="PN1184" s="68"/>
      <c r="PO1184" s="68"/>
      <c r="PP1184" s="68"/>
      <c r="PQ1184" s="68"/>
      <c r="PR1184" s="68"/>
      <c r="PS1184" s="68"/>
      <c r="PT1184" s="68"/>
      <c r="PU1184" s="68"/>
      <c r="PV1184" s="68"/>
      <c r="PW1184" s="68"/>
      <c r="PX1184" s="68"/>
      <c r="PY1184" s="68"/>
      <c r="PZ1184" s="68"/>
      <c r="QA1184" s="68"/>
      <c r="QB1184" s="68"/>
      <c r="QC1184" s="68"/>
      <c r="QD1184" s="68"/>
      <c r="QE1184" s="68"/>
      <c r="QF1184" s="68"/>
      <c r="QG1184" s="68"/>
      <c r="QH1184" s="68"/>
      <c r="QI1184" s="68"/>
      <c r="QJ1184" s="68"/>
      <c r="QK1184" s="68"/>
      <c r="QL1184" s="68"/>
      <c r="QM1184" s="68"/>
      <c r="QN1184" s="68"/>
      <c r="QO1184" s="68"/>
      <c r="QP1184" s="68"/>
      <c r="QQ1184" s="68"/>
      <c r="QR1184" s="68"/>
      <c r="QS1184" s="68"/>
      <c r="QT1184" s="68"/>
      <c r="QU1184" s="68"/>
      <c r="QV1184" s="68"/>
      <c r="QW1184" s="68"/>
      <c r="QX1184" s="68"/>
      <c r="QY1184" s="68"/>
      <c r="QZ1184" s="68"/>
      <c r="RA1184" s="68"/>
      <c r="RB1184" s="68"/>
      <c r="RC1184" s="68"/>
      <c r="RD1184" s="68"/>
      <c r="RE1184" s="68"/>
      <c r="RF1184" s="68"/>
      <c r="RG1184" s="68"/>
      <c r="RH1184" s="68"/>
      <c r="RI1184" s="68"/>
      <c r="RJ1184" s="68"/>
      <c r="RK1184" s="68"/>
      <c r="RL1184" s="68"/>
      <c r="RM1184" s="68"/>
      <c r="RN1184" s="68"/>
      <c r="RO1184" s="68"/>
      <c r="RP1184" s="68"/>
      <c r="RQ1184" s="68"/>
      <c r="RR1184" s="68"/>
      <c r="RS1184" s="68"/>
      <c r="RT1184" s="68"/>
      <c r="RU1184" s="68"/>
      <c r="RV1184" s="68"/>
      <c r="RW1184" s="68"/>
      <c r="RX1184" s="68"/>
      <c r="RY1184" s="68"/>
      <c r="RZ1184" s="68"/>
      <c r="SA1184" s="68"/>
      <c r="SB1184" s="68"/>
      <c r="SC1184" s="68"/>
      <c r="SD1184" s="68"/>
      <c r="SE1184" s="68"/>
      <c r="SF1184" s="68"/>
      <c r="SG1184" s="68"/>
      <c r="SH1184" s="68"/>
      <c r="SI1184" s="68"/>
      <c r="SJ1184" s="68"/>
      <c r="SK1184" s="68"/>
      <c r="SL1184" s="68"/>
      <c r="SM1184" s="68"/>
      <c r="SN1184" s="68"/>
      <c r="SO1184" s="68"/>
      <c r="SP1184" s="68"/>
      <c r="SQ1184" s="68"/>
      <c r="SR1184" s="68"/>
      <c r="SS1184" s="68"/>
      <c r="ST1184" s="68"/>
      <c r="SU1184" s="68"/>
      <c r="SV1184" s="68"/>
      <c r="SW1184" s="68"/>
      <c r="SX1184" s="68"/>
    </row>
    <row r="1185" spans="1:518" ht="16.5" customHeight="1" x14ac:dyDescent="0.2">
      <c r="A1185" s="20">
        <v>577</v>
      </c>
      <c r="B1185" s="20" t="s">
        <v>62</v>
      </c>
      <c r="C1185" s="20" t="s">
        <v>915</v>
      </c>
      <c r="D1185" s="20" t="s">
        <v>38</v>
      </c>
      <c r="E1185" s="20" t="s">
        <v>1345</v>
      </c>
      <c r="F1185" s="22" t="s">
        <v>956</v>
      </c>
      <c r="G1185" s="20" t="s">
        <v>42</v>
      </c>
      <c r="H1185" s="20" t="s">
        <v>35</v>
      </c>
      <c r="I1185" s="20" t="s">
        <v>81</v>
      </c>
      <c r="J1185" s="22" t="s">
        <v>915</v>
      </c>
      <c r="K1185" s="20"/>
      <c r="L1185" s="20"/>
      <c r="M1185" s="20"/>
      <c r="N1185" s="20"/>
      <c r="O1185" s="23"/>
      <c r="P1185" s="23">
        <v>900000</v>
      </c>
      <c r="Q1185" s="24">
        <v>1</v>
      </c>
      <c r="R1185" s="25">
        <v>45809</v>
      </c>
      <c r="S1185" s="20" t="s">
        <v>83</v>
      </c>
      <c r="T1185" s="26">
        <f t="shared" si="20"/>
        <v>900000</v>
      </c>
      <c r="U1185" s="27" t="s">
        <v>100</v>
      </c>
      <c r="V1185" s="27" t="s">
        <v>100</v>
      </c>
      <c r="W1185" s="68"/>
      <c r="X1185" s="68"/>
      <c r="Y1185" s="68"/>
      <c r="Z1185" s="68"/>
      <c r="AA1185" s="68"/>
      <c r="AB1185" s="68"/>
      <c r="AC1185" s="68"/>
      <c r="AD1185" s="68"/>
      <c r="AE1185" s="68"/>
      <c r="AF1185" s="68"/>
      <c r="AG1185" s="68"/>
      <c r="AH1185" s="68"/>
      <c r="AI1185" s="68"/>
      <c r="AJ1185" s="68"/>
      <c r="AK1185" s="68"/>
      <c r="AL1185" s="68"/>
      <c r="AM1185" s="68"/>
      <c r="AN1185" s="68"/>
      <c r="AO1185" s="68"/>
      <c r="AP1185" s="68"/>
      <c r="AQ1185" s="68"/>
      <c r="AR1185" s="68"/>
      <c r="AS1185" s="68"/>
      <c r="AT1185" s="68"/>
      <c r="AU1185" s="68"/>
      <c r="AV1185" s="68"/>
      <c r="AW1185" s="68"/>
      <c r="AX1185" s="68"/>
      <c r="AY1185" s="68"/>
      <c r="AZ1185" s="68"/>
      <c r="BA1185" s="68"/>
      <c r="BB1185" s="68"/>
      <c r="BC1185" s="68"/>
      <c r="BD1185" s="68"/>
      <c r="BE1185" s="68"/>
      <c r="BF1185" s="68"/>
      <c r="BG1185" s="68"/>
      <c r="BH1185" s="68"/>
      <c r="BI1185" s="68"/>
      <c r="BJ1185" s="68"/>
      <c r="BK1185" s="68"/>
      <c r="BL1185" s="68"/>
      <c r="BM1185" s="68"/>
      <c r="BN1185" s="68"/>
      <c r="BO1185" s="68"/>
      <c r="BP1185" s="68"/>
      <c r="BQ1185" s="68"/>
      <c r="BR1185" s="68"/>
      <c r="BS1185" s="68"/>
      <c r="BT1185" s="68"/>
      <c r="BU1185" s="68"/>
      <c r="BV1185" s="68"/>
      <c r="BW1185" s="68"/>
      <c r="BX1185" s="68"/>
      <c r="BY1185" s="68"/>
      <c r="BZ1185" s="68"/>
      <c r="CA1185" s="68"/>
      <c r="CB1185" s="68"/>
      <c r="CC1185" s="68"/>
      <c r="CD1185" s="68"/>
      <c r="CE1185" s="68"/>
      <c r="CF1185" s="68"/>
      <c r="CG1185" s="68"/>
      <c r="CH1185" s="68"/>
      <c r="CI1185" s="68"/>
      <c r="CJ1185" s="68"/>
      <c r="CK1185" s="68"/>
      <c r="CL1185" s="68"/>
      <c r="CM1185" s="68"/>
      <c r="CN1185" s="68"/>
      <c r="CO1185" s="68"/>
      <c r="CP1185" s="68"/>
      <c r="CQ1185" s="68"/>
      <c r="CR1185" s="68"/>
      <c r="CS1185" s="68"/>
      <c r="CT1185" s="68"/>
      <c r="CU1185" s="68"/>
      <c r="CV1185" s="68"/>
      <c r="CW1185" s="68"/>
      <c r="CX1185" s="68"/>
      <c r="CY1185" s="68"/>
      <c r="CZ1185" s="68"/>
      <c r="DA1185" s="68"/>
      <c r="DB1185" s="68"/>
      <c r="DC1185" s="68"/>
      <c r="DD1185" s="68"/>
      <c r="DE1185" s="68"/>
      <c r="DF1185" s="68"/>
      <c r="DG1185" s="68"/>
      <c r="DH1185" s="68"/>
      <c r="DI1185" s="68"/>
      <c r="DJ1185" s="68"/>
      <c r="DK1185" s="68"/>
      <c r="DL1185" s="68"/>
      <c r="DM1185" s="68"/>
      <c r="DN1185" s="68"/>
      <c r="DO1185" s="68"/>
      <c r="DP1185" s="68"/>
      <c r="DQ1185" s="68"/>
      <c r="DR1185" s="68"/>
      <c r="DS1185" s="68"/>
      <c r="DT1185" s="68"/>
      <c r="DU1185" s="68"/>
      <c r="DV1185" s="68"/>
      <c r="DW1185" s="68"/>
      <c r="DX1185" s="68"/>
      <c r="DY1185" s="68"/>
      <c r="DZ1185" s="68"/>
      <c r="EA1185" s="68"/>
      <c r="EB1185" s="68"/>
      <c r="EC1185" s="68"/>
      <c r="ED1185" s="68"/>
      <c r="EE1185" s="68"/>
      <c r="EF1185" s="68"/>
      <c r="EG1185" s="68"/>
      <c r="EH1185" s="68"/>
      <c r="EI1185" s="68"/>
      <c r="EJ1185" s="68"/>
      <c r="EK1185" s="68"/>
      <c r="EL1185" s="68"/>
      <c r="EM1185" s="68"/>
      <c r="EN1185" s="68"/>
      <c r="EO1185" s="68"/>
      <c r="EP1185" s="68"/>
      <c r="EQ1185" s="68"/>
      <c r="ER1185" s="68"/>
      <c r="ES1185" s="68"/>
      <c r="ET1185" s="68"/>
      <c r="EU1185" s="68"/>
      <c r="EV1185" s="68"/>
      <c r="EW1185" s="68"/>
      <c r="EX1185" s="68"/>
      <c r="EY1185" s="68"/>
      <c r="EZ1185" s="68"/>
      <c r="FA1185" s="68"/>
      <c r="FB1185" s="68"/>
      <c r="FC1185" s="68"/>
      <c r="FD1185" s="68"/>
      <c r="FE1185" s="68"/>
      <c r="FF1185" s="68"/>
      <c r="FG1185" s="68"/>
      <c r="FH1185" s="68"/>
      <c r="FI1185" s="68"/>
      <c r="FJ1185" s="68"/>
      <c r="FK1185" s="68"/>
      <c r="FL1185" s="68"/>
      <c r="FM1185" s="68"/>
      <c r="FN1185" s="68"/>
      <c r="FO1185" s="68"/>
      <c r="FP1185" s="68"/>
      <c r="FQ1185" s="68"/>
      <c r="FR1185" s="68"/>
      <c r="FS1185" s="68"/>
      <c r="FT1185" s="68"/>
      <c r="FU1185" s="68"/>
      <c r="FV1185" s="68"/>
      <c r="FW1185" s="68"/>
      <c r="FX1185" s="68"/>
      <c r="FY1185" s="68"/>
      <c r="FZ1185" s="68"/>
      <c r="GA1185" s="68"/>
      <c r="GB1185" s="68"/>
      <c r="GC1185" s="68"/>
      <c r="GD1185" s="68"/>
      <c r="GE1185" s="68"/>
      <c r="GF1185" s="68"/>
      <c r="GG1185" s="68"/>
      <c r="GH1185" s="68"/>
      <c r="GI1185" s="68"/>
      <c r="GJ1185" s="68"/>
      <c r="GK1185" s="68"/>
      <c r="GL1185" s="68"/>
      <c r="GM1185" s="68"/>
      <c r="GN1185" s="68"/>
      <c r="GO1185" s="68"/>
      <c r="GP1185" s="68"/>
      <c r="GQ1185" s="68"/>
      <c r="GR1185" s="68"/>
      <c r="GS1185" s="68"/>
      <c r="GT1185" s="68"/>
      <c r="GU1185" s="68"/>
      <c r="GV1185" s="68"/>
      <c r="GW1185" s="68"/>
      <c r="GX1185" s="68"/>
      <c r="GY1185" s="68"/>
      <c r="GZ1185" s="68"/>
      <c r="HA1185" s="68"/>
      <c r="HB1185" s="68"/>
      <c r="HC1185" s="68"/>
      <c r="HD1185" s="68"/>
      <c r="HE1185" s="68"/>
      <c r="HF1185" s="68"/>
      <c r="HG1185" s="68"/>
      <c r="HH1185" s="68"/>
      <c r="HI1185" s="68"/>
      <c r="HJ1185" s="68"/>
      <c r="HK1185" s="68"/>
      <c r="HL1185" s="68"/>
      <c r="HM1185" s="68"/>
      <c r="HN1185" s="68"/>
      <c r="HO1185" s="68"/>
      <c r="HP1185" s="68"/>
      <c r="HQ1185" s="68"/>
      <c r="HR1185" s="68"/>
      <c r="HS1185" s="68"/>
      <c r="HT1185" s="68"/>
      <c r="HU1185" s="68"/>
      <c r="HV1185" s="68"/>
      <c r="HW1185" s="68"/>
      <c r="HX1185" s="68"/>
      <c r="HY1185" s="68"/>
      <c r="HZ1185" s="68"/>
      <c r="IA1185" s="68"/>
      <c r="IB1185" s="68"/>
      <c r="IC1185" s="68"/>
      <c r="ID1185" s="68"/>
      <c r="IE1185" s="68"/>
      <c r="IF1185" s="68"/>
      <c r="IG1185" s="68"/>
      <c r="IH1185" s="68"/>
      <c r="II1185" s="68"/>
      <c r="IJ1185" s="68"/>
      <c r="IK1185" s="68"/>
      <c r="IL1185" s="68"/>
      <c r="IM1185" s="68"/>
      <c r="IN1185" s="68"/>
      <c r="IO1185" s="68"/>
      <c r="IP1185" s="68"/>
      <c r="IQ1185" s="68"/>
      <c r="IR1185" s="68"/>
      <c r="IS1185" s="68"/>
      <c r="IT1185" s="68"/>
      <c r="IU1185" s="68"/>
      <c r="IV1185" s="68"/>
      <c r="IW1185" s="68"/>
      <c r="IX1185" s="68"/>
      <c r="IY1185" s="68"/>
      <c r="IZ1185" s="68"/>
      <c r="JA1185" s="68"/>
      <c r="JB1185" s="68"/>
      <c r="JC1185" s="68"/>
      <c r="JD1185" s="68"/>
      <c r="JE1185" s="68"/>
      <c r="JF1185" s="68"/>
      <c r="JG1185" s="68"/>
      <c r="JH1185" s="68"/>
      <c r="JI1185" s="68"/>
      <c r="JJ1185" s="68"/>
      <c r="JK1185" s="68"/>
      <c r="JL1185" s="68"/>
      <c r="JM1185" s="68"/>
      <c r="JN1185" s="68"/>
      <c r="JO1185" s="68"/>
      <c r="JP1185" s="68"/>
      <c r="JQ1185" s="68"/>
      <c r="JR1185" s="68"/>
      <c r="JS1185" s="68"/>
      <c r="JT1185" s="68"/>
      <c r="JU1185" s="68"/>
      <c r="JV1185" s="68"/>
      <c r="JW1185" s="68"/>
      <c r="JX1185" s="68"/>
      <c r="JY1185" s="68"/>
      <c r="JZ1185" s="68"/>
      <c r="KA1185" s="68"/>
      <c r="KB1185" s="68"/>
      <c r="KC1185" s="68"/>
      <c r="KD1185" s="68"/>
      <c r="KE1185" s="68"/>
      <c r="KF1185" s="68"/>
      <c r="KG1185" s="68"/>
      <c r="KH1185" s="68"/>
      <c r="KI1185" s="68"/>
      <c r="KJ1185" s="68"/>
      <c r="KK1185" s="68"/>
      <c r="KL1185" s="68"/>
      <c r="KM1185" s="68"/>
      <c r="KN1185" s="68"/>
      <c r="KO1185" s="68"/>
      <c r="KP1185" s="68"/>
      <c r="KQ1185" s="68"/>
      <c r="KR1185" s="68"/>
      <c r="KS1185" s="68"/>
      <c r="KT1185" s="68"/>
      <c r="KU1185" s="68"/>
      <c r="KV1185" s="68"/>
      <c r="KW1185" s="68"/>
      <c r="KX1185" s="68"/>
      <c r="KY1185" s="68"/>
      <c r="KZ1185" s="68"/>
      <c r="LA1185" s="68"/>
      <c r="LB1185" s="68"/>
      <c r="LC1185" s="68"/>
      <c r="LD1185" s="68"/>
      <c r="LE1185" s="68"/>
      <c r="LF1185" s="68"/>
      <c r="LG1185" s="68"/>
      <c r="LH1185" s="68"/>
      <c r="LI1185" s="68"/>
      <c r="LJ1185" s="68"/>
      <c r="LK1185" s="68"/>
      <c r="LL1185" s="68"/>
      <c r="LM1185" s="68"/>
      <c r="LN1185" s="68"/>
      <c r="LO1185" s="68"/>
      <c r="LP1185" s="68"/>
      <c r="LQ1185" s="68"/>
      <c r="LR1185" s="68"/>
      <c r="LS1185" s="68"/>
      <c r="LT1185" s="68"/>
      <c r="LU1185" s="68"/>
      <c r="LV1185" s="68"/>
      <c r="LW1185" s="68"/>
      <c r="LX1185" s="68"/>
      <c r="LY1185" s="68"/>
      <c r="LZ1185" s="68"/>
      <c r="MA1185" s="68"/>
      <c r="MB1185" s="68"/>
      <c r="MC1185" s="68"/>
      <c r="MD1185" s="68"/>
      <c r="ME1185" s="68"/>
      <c r="MF1185" s="68"/>
      <c r="MG1185" s="68"/>
      <c r="MH1185" s="68"/>
      <c r="MI1185" s="68"/>
      <c r="MJ1185" s="68"/>
      <c r="MK1185" s="68"/>
      <c r="ML1185" s="68"/>
      <c r="MM1185" s="68"/>
      <c r="MN1185" s="68"/>
      <c r="MO1185" s="68"/>
      <c r="MP1185" s="68"/>
      <c r="MQ1185" s="68"/>
      <c r="MR1185" s="68"/>
      <c r="MS1185" s="68"/>
      <c r="MT1185" s="68"/>
      <c r="MU1185" s="68"/>
      <c r="MV1185" s="68"/>
      <c r="MW1185" s="68"/>
      <c r="MX1185" s="68"/>
      <c r="MY1185" s="68"/>
      <c r="MZ1185" s="68"/>
      <c r="NA1185" s="68"/>
      <c r="NB1185" s="68"/>
      <c r="NC1185" s="68"/>
      <c r="ND1185" s="68"/>
      <c r="NE1185" s="68"/>
      <c r="NF1185" s="68"/>
      <c r="NG1185" s="68"/>
      <c r="NH1185" s="68"/>
      <c r="NI1185" s="68"/>
      <c r="NJ1185" s="68"/>
      <c r="NK1185" s="68"/>
      <c r="NL1185" s="68"/>
      <c r="NM1185" s="68"/>
      <c r="NN1185" s="68"/>
      <c r="NO1185" s="68"/>
      <c r="NP1185" s="68"/>
      <c r="NQ1185" s="68"/>
      <c r="NR1185" s="68"/>
      <c r="NS1185" s="68"/>
      <c r="NT1185" s="68"/>
      <c r="NU1185" s="68"/>
      <c r="NV1185" s="68"/>
      <c r="NW1185" s="68"/>
      <c r="NX1185" s="68"/>
      <c r="NY1185" s="68"/>
      <c r="NZ1185" s="68"/>
      <c r="OA1185" s="68"/>
      <c r="OB1185" s="68"/>
      <c r="OC1185" s="68"/>
      <c r="OD1185" s="68"/>
      <c r="OE1185" s="68"/>
      <c r="OF1185" s="68"/>
      <c r="OG1185" s="68"/>
      <c r="OH1185" s="68"/>
      <c r="OI1185" s="68"/>
      <c r="OJ1185" s="68"/>
      <c r="OK1185" s="68"/>
      <c r="OL1185" s="68"/>
      <c r="OM1185" s="68"/>
      <c r="ON1185" s="68"/>
      <c r="OO1185" s="68"/>
      <c r="OP1185" s="68"/>
      <c r="OQ1185" s="68"/>
      <c r="OR1185" s="68"/>
      <c r="OS1185" s="68"/>
      <c r="OT1185" s="68"/>
      <c r="OU1185" s="68"/>
      <c r="OV1185" s="68"/>
      <c r="OW1185" s="68"/>
      <c r="OX1185" s="68"/>
      <c r="OY1185" s="68"/>
      <c r="OZ1185" s="68"/>
      <c r="PA1185" s="68"/>
      <c r="PB1185" s="68"/>
      <c r="PC1185" s="68"/>
      <c r="PD1185" s="68"/>
      <c r="PE1185" s="68"/>
      <c r="PF1185" s="68"/>
      <c r="PG1185" s="68"/>
      <c r="PH1185" s="68"/>
      <c r="PI1185" s="68"/>
      <c r="PJ1185" s="68"/>
      <c r="PK1185" s="68"/>
      <c r="PL1185" s="68"/>
      <c r="PM1185" s="68"/>
      <c r="PN1185" s="68"/>
      <c r="PO1185" s="68"/>
      <c r="PP1185" s="68"/>
      <c r="PQ1185" s="68"/>
      <c r="PR1185" s="68"/>
      <c r="PS1185" s="68"/>
      <c r="PT1185" s="68"/>
      <c r="PU1185" s="68"/>
      <c r="PV1185" s="68"/>
      <c r="PW1185" s="68"/>
      <c r="PX1185" s="68"/>
      <c r="PY1185" s="68"/>
      <c r="PZ1185" s="68"/>
      <c r="QA1185" s="68"/>
      <c r="QB1185" s="68"/>
      <c r="QC1185" s="68"/>
      <c r="QD1185" s="68"/>
      <c r="QE1185" s="68"/>
      <c r="QF1185" s="68"/>
      <c r="QG1185" s="68"/>
      <c r="QH1185" s="68"/>
      <c r="QI1185" s="68"/>
      <c r="QJ1185" s="68"/>
      <c r="QK1185" s="68"/>
      <c r="QL1185" s="68"/>
      <c r="QM1185" s="68"/>
      <c r="QN1185" s="68"/>
      <c r="QO1185" s="68"/>
      <c r="QP1185" s="68"/>
      <c r="QQ1185" s="68"/>
      <c r="QR1185" s="68"/>
      <c r="QS1185" s="68"/>
      <c r="QT1185" s="68"/>
      <c r="QU1185" s="68"/>
      <c r="QV1185" s="68"/>
      <c r="QW1185" s="68"/>
      <c r="QX1185" s="68"/>
      <c r="QY1185" s="68"/>
      <c r="QZ1185" s="68"/>
      <c r="RA1185" s="68"/>
      <c r="RB1185" s="68"/>
      <c r="RC1185" s="68"/>
      <c r="RD1185" s="68"/>
      <c r="RE1185" s="68"/>
      <c r="RF1185" s="68"/>
      <c r="RG1185" s="68"/>
      <c r="RH1185" s="68"/>
      <c r="RI1185" s="68"/>
      <c r="RJ1185" s="68"/>
      <c r="RK1185" s="68"/>
      <c r="RL1185" s="68"/>
      <c r="RM1185" s="68"/>
      <c r="RN1185" s="68"/>
      <c r="RO1185" s="68"/>
      <c r="RP1185" s="68"/>
      <c r="RQ1185" s="68"/>
      <c r="RR1185" s="68"/>
      <c r="RS1185" s="68"/>
      <c r="RT1185" s="68"/>
      <c r="RU1185" s="68"/>
      <c r="RV1185" s="68"/>
      <c r="RW1185" s="68"/>
      <c r="RX1185" s="68"/>
      <c r="RY1185" s="68"/>
      <c r="RZ1185" s="68"/>
      <c r="SA1185" s="68"/>
      <c r="SB1185" s="68"/>
      <c r="SC1185" s="68"/>
      <c r="SD1185" s="68"/>
      <c r="SE1185" s="68"/>
      <c r="SF1185" s="68"/>
      <c r="SG1185" s="68"/>
      <c r="SH1185" s="68"/>
      <c r="SI1185" s="68"/>
      <c r="SJ1185" s="68"/>
      <c r="SK1185" s="68"/>
      <c r="SL1185" s="68"/>
      <c r="SM1185" s="68"/>
      <c r="SN1185" s="68"/>
      <c r="SO1185" s="68"/>
      <c r="SP1185" s="68"/>
      <c r="SQ1185" s="68"/>
      <c r="SR1185" s="68"/>
      <c r="SS1185" s="68"/>
      <c r="ST1185" s="68"/>
      <c r="SU1185" s="68"/>
      <c r="SV1185" s="68"/>
      <c r="SW1185" s="68"/>
      <c r="SX1185" s="68"/>
    </row>
    <row r="1186" spans="1:518" ht="16.5" customHeight="1" x14ac:dyDescent="0.2">
      <c r="A1186" s="20">
        <v>578</v>
      </c>
      <c r="B1186" s="20" t="s">
        <v>62</v>
      </c>
      <c r="C1186" s="20" t="s">
        <v>915</v>
      </c>
      <c r="D1186" s="20" t="s">
        <v>38</v>
      </c>
      <c r="E1186" s="20" t="s">
        <v>1345</v>
      </c>
      <c r="F1186" s="22" t="s">
        <v>956</v>
      </c>
      <c r="G1186" s="20" t="s">
        <v>42</v>
      </c>
      <c r="H1186" s="20" t="s">
        <v>35</v>
      </c>
      <c r="I1186" s="20" t="s">
        <v>81</v>
      </c>
      <c r="J1186" s="22" t="s">
        <v>915</v>
      </c>
      <c r="K1186" s="20"/>
      <c r="L1186" s="20"/>
      <c r="M1186" s="20"/>
      <c r="N1186" s="20"/>
      <c r="O1186" s="23"/>
      <c r="P1186" s="23">
        <v>900000</v>
      </c>
      <c r="Q1186" s="24">
        <v>1</v>
      </c>
      <c r="R1186" s="25">
        <v>45839</v>
      </c>
      <c r="S1186" s="20" t="s">
        <v>83</v>
      </c>
      <c r="T1186" s="26">
        <f t="shared" si="20"/>
        <v>900000</v>
      </c>
      <c r="U1186" s="27" t="s">
        <v>100</v>
      </c>
      <c r="V1186" s="27" t="s">
        <v>100</v>
      </c>
      <c r="W1186" s="68"/>
      <c r="X1186" s="68"/>
      <c r="Y1186" s="68"/>
      <c r="Z1186" s="68"/>
      <c r="AA1186" s="68"/>
      <c r="AB1186" s="68"/>
      <c r="AC1186" s="68"/>
      <c r="AD1186" s="68"/>
      <c r="AE1186" s="68"/>
      <c r="AF1186" s="68"/>
      <c r="AG1186" s="68"/>
      <c r="AH1186" s="68"/>
      <c r="AI1186" s="68"/>
      <c r="AJ1186" s="68"/>
      <c r="AK1186" s="68"/>
      <c r="AL1186" s="68"/>
      <c r="AM1186" s="68"/>
      <c r="AN1186" s="68"/>
      <c r="AO1186" s="68"/>
      <c r="AP1186" s="68"/>
      <c r="AQ1186" s="68"/>
      <c r="AR1186" s="68"/>
      <c r="AS1186" s="68"/>
      <c r="AT1186" s="68"/>
      <c r="AU1186" s="68"/>
      <c r="AV1186" s="68"/>
      <c r="AW1186" s="68"/>
      <c r="AX1186" s="68"/>
      <c r="AY1186" s="68"/>
      <c r="AZ1186" s="68"/>
      <c r="BA1186" s="68"/>
      <c r="BB1186" s="68"/>
      <c r="BC1186" s="68"/>
      <c r="BD1186" s="68"/>
      <c r="BE1186" s="68"/>
      <c r="BF1186" s="68"/>
      <c r="BG1186" s="68"/>
      <c r="BH1186" s="68"/>
      <c r="BI1186" s="68"/>
      <c r="BJ1186" s="68"/>
      <c r="BK1186" s="68"/>
      <c r="BL1186" s="68"/>
      <c r="BM1186" s="68"/>
      <c r="BN1186" s="68"/>
      <c r="BO1186" s="68"/>
      <c r="BP1186" s="68"/>
      <c r="BQ1186" s="68"/>
      <c r="BR1186" s="68"/>
      <c r="BS1186" s="68"/>
      <c r="BT1186" s="68"/>
      <c r="BU1186" s="68"/>
      <c r="BV1186" s="68"/>
      <c r="BW1186" s="68"/>
      <c r="BX1186" s="68"/>
      <c r="BY1186" s="68"/>
      <c r="BZ1186" s="68"/>
      <c r="CA1186" s="68"/>
      <c r="CB1186" s="68"/>
      <c r="CC1186" s="68"/>
      <c r="CD1186" s="68"/>
      <c r="CE1186" s="68"/>
      <c r="CF1186" s="68"/>
      <c r="CG1186" s="68"/>
      <c r="CH1186" s="68"/>
      <c r="CI1186" s="68"/>
      <c r="CJ1186" s="68"/>
      <c r="CK1186" s="68"/>
      <c r="CL1186" s="68"/>
      <c r="CM1186" s="68"/>
      <c r="CN1186" s="68"/>
      <c r="CO1186" s="68"/>
      <c r="CP1186" s="68"/>
      <c r="CQ1186" s="68"/>
      <c r="CR1186" s="68"/>
      <c r="CS1186" s="68"/>
      <c r="CT1186" s="68"/>
      <c r="CU1186" s="68"/>
      <c r="CV1186" s="68"/>
      <c r="CW1186" s="68"/>
      <c r="CX1186" s="68"/>
      <c r="CY1186" s="68"/>
      <c r="CZ1186" s="68"/>
      <c r="DA1186" s="68"/>
      <c r="DB1186" s="68"/>
      <c r="DC1186" s="68"/>
      <c r="DD1186" s="68"/>
      <c r="DE1186" s="68"/>
      <c r="DF1186" s="68"/>
      <c r="DG1186" s="68"/>
      <c r="DH1186" s="68"/>
      <c r="DI1186" s="68"/>
      <c r="DJ1186" s="68"/>
      <c r="DK1186" s="68"/>
      <c r="DL1186" s="68"/>
      <c r="DM1186" s="68"/>
      <c r="DN1186" s="68"/>
      <c r="DO1186" s="68"/>
      <c r="DP1186" s="68"/>
      <c r="DQ1186" s="68"/>
      <c r="DR1186" s="68"/>
      <c r="DS1186" s="68"/>
      <c r="DT1186" s="68"/>
      <c r="DU1186" s="68"/>
      <c r="DV1186" s="68"/>
      <c r="DW1186" s="68"/>
      <c r="DX1186" s="68"/>
      <c r="DY1186" s="68"/>
      <c r="DZ1186" s="68"/>
      <c r="EA1186" s="68"/>
      <c r="EB1186" s="68"/>
      <c r="EC1186" s="68"/>
      <c r="ED1186" s="68"/>
      <c r="EE1186" s="68"/>
      <c r="EF1186" s="68"/>
      <c r="EG1186" s="68"/>
      <c r="EH1186" s="68"/>
      <c r="EI1186" s="68"/>
      <c r="EJ1186" s="68"/>
      <c r="EK1186" s="68"/>
      <c r="EL1186" s="68"/>
      <c r="EM1186" s="68"/>
      <c r="EN1186" s="68"/>
      <c r="EO1186" s="68"/>
      <c r="EP1186" s="68"/>
      <c r="EQ1186" s="68"/>
      <c r="ER1186" s="68"/>
      <c r="ES1186" s="68"/>
      <c r="ET1186" s="68"/>
      <c r="EU1186" s="68"/>
      <c r="EV1186" s="68"/>
      <c r="EW1186" s="68"/>
      <c r="EX1186" s="68"/>
      <c r="EY1186" s="68"/>
      <c r="EZ1186" s="68"/>
      <c r="FA1186" s="68"/>
      <c r="FB1186" s="68"/>
      <c r="FC1186" s="68"/>
      <c r="FD1186" s="68"/>
      <c r="FE1186" s="68"/>
      <c r="FF1186" s="68"/>
      <c r="FG1186" s="68"/>
      <c r="FH1186" s="68"/>
      <c r="FI1186" s="68"/>
      <c r="FJ1186" s="68"/>
      <c r="FK1186" s="68"/>
      <c r="FL1186" s="68"/>
      <c r="FM1186" s="68"/>
      <c r="FN1186" s="68"/>
      <c r="FO1186" s="68"/>
      <c r="FP1186" s="68"/>
      <c r="FQ1186" s="68"/>
      <c r="FR1186" s="68"/>
      <c r="FS1186" s="68"/>
      <c r="FT1186" s="68"/>
      <c r="FU1186" s="68"/>
      <c r="FV1186" s="68"/>
      <c r="FW1186" s="68"/>
      <c r="FX1186" s="68"/>
      <c r="FY1186" s="68"/>
      <c r="FZ1186" s="68"/>
      <c r="GA1186" s="68"/>
      <c r="GB1186" s="68"/>
      <c r="GC1186" s="68"/>
      <c r="GD1186" s="68"/>
      <c r="GE1186" s="68"/>
      <c r="GF1186" s="68"/>
      <c r="GG1186" s="68"/>
      <c r="GH1186" s="68"/>
      <c r="GI1186" s="68"/>
      <c r="GJ1186" s="68"/>
      <c r="GK1186" s="68"/>
      <c r="GL1186" s="68"/>
      <c r="GM1186" s="68"/>
      <c r="GN1186" s="68"/>
      <c r="GO1186" s="68"/>
      <c r="GP1186" s="68"/>
      <c r="GQ1186" s="68"/>
      <c r="GR1186" s="68"/>
      <c r="GS1186" s="68"/>
      <c r="GT1186" s="68"/>
      <c r="GU1186" s="68"/>
      <c r="GV1186" s="68"/>
      <c r="GW1186" s="68"/>
      <c r="GX1186" s="68"/>
      <c r="GY1186" s="68"/>
      <c r="GZ1186" s="68"/>
      <c r="HA1186" s="68"/>
      <c r="HB1186" s="68"/>
      <c r="HC1186" s="68"/>
      <c r="HD1186" s="68"/>
      <c r="HE1186" s="68"/>
      <c r="HF1186" s="68"/>
      <c r="HG1186" s="68"/>
      <c r="HH1186" s="68"/>
      <c r="HI1186" s="68"/>
      <c r="HJ1186" s="68"/>
      <c r="HK1186" s="68"/>
      <c r="HL1186" s="68"/>
      <c r="HM1186" s="68"/>
      <c r="HN1186" s="68"/>
      <c r="HO1186" s="68"/>
      <c r="HP1186" s="68"/>
      <c r="HQ1186" s="68"/>
      <c r="HR1186" s="68"/>
      <c r="HS1186" s="68"/>
      <c r="HT1186" s="68"/>
      <c r="HU1186" s="68"/>
      <c r="HV1186" s="68"/>
      <c r="HW1186" s="68"/>
      <c r="HX1186" s="68"/>
      <c r="HY1186" s="68"/>
      <c r="HZ1186" s="68"/>
      <c r="IA1186" s="68"/>
      <c r="IB1186" s="68"/>
      <c r="IC1186" s="68"/>
      <c r="ID1186" s="68"/>
      <c r="IE1186" s="68"/>
      <c r="IF1186" s="68"/>
      <c r="IG1186" s="68"/>
      <c r="IH1186" s="68"/>
      <c r="II1186" s="68"/>
      <c r="IJ1186" s="68"/>
      <c r="IK1186" s="68"/>
      <c r="IL1186" s="68"/>
      <c r="IM1186" s="68"/>
      <c r="IN1186" s="68"/>
      <c r="IO1186" s="68"/>
      <c r="IP1186" s="68"/>
      <c r="IQ1186" s="68"/>
      <c r="IR1186" s="68"/>
      <c r="IS1186" s="68"/>
      <c r="IT1186" s="68"/>
      <c r="IU1186" s="68"/>
      <c r="IV1186" s="68"/>
      <c r="IW1186" s="68"/>
      <c r="IX1186" s="68"/>
      <c r="IY1186" s="68"/>
      <c r="IZ1186" s="68"/>
      <c r="JA1186" s="68"/>
      <c r="JB1186" s="68"/>
      <c r="JC1186" s="68"/>
      <c r="JD1186" s="68"/>
      <c r="JE1186" s="68"/>
      <c r="JF1186" s="68"/>
      <c r="JG1186" s="68"/>
      <c r="JH1186" s="68"/>
      <c r="JI1186" s="68"/>
      <c r="JJ1186" s="68"/>
      <c r="JK1186" s="68"/>
      <c r="JL1186" s="68"/>
      <c r="JM1186" s="68"/>
      <c r="JN1186" s="68"/>
      <c r="JO1186" s="68"/>
      <c r="JP1186" s="68"/>
      <c r="JQ1186" s="68"/>
      <c r="JR1186" s="68"/>
      <c r="JS1186" s="68"/>
      <c r="JT1186" s="68"/>
      <c r="JU1186" s="68"/>
      <c r="JV1186" s="68"/>
      <c r="JW1186" s="68"/>
      <c r="JX1186" s="68"/>
      <c r="JY1186" s="68"/>
      <c r="JZ1186" s="68"/>
      <c r="KA1186" s="68"/>
      <c r="KB1186" s="68"/>
      <c r="KC1186" s="68"/>
      <c r="KD1186" s="68"/>
      <c r="KE1186" s="68"/>
      <c r="KF1186" s="68"/>
      <c r="KG1186" s="68"/>
      <c r="KH1186" s="68"/>
      <c r="KI1186" s="68"/>
      <c r="KJ1186" s="68"/>
      <c r="KK1186" s="68"/>
      <c r="KL1186" s="68"/>
      <c r="KM1186" s="68"/>
      <c r="KN1186" s="68"/>
      <c r="KO1186" s="68"/>
      <c r="KP1186" s="68"/>
      <c r="KQ1186" s="68"/>
      <c r="KR1186" s="68"/>
      <c r="KS1186" s="68"/>
      <c r="KT1186" s="68"/>
      <c r="KU1186" s="68"/>
      <c r="KV1186" s="68"/>
      <c r="KW1186" s="68"/>
      <c r="KX1186" s="68"/>
      <c r="KY1186" s="68"/>
      <c r="KZ1186" s="68"/>
      <c r="LA1186" s="68"/>
      <c r="LB1186" s="68"/>
      <c r="LC1186" s="68"/>
      <c r="LD1186" s="68"/>
      <c r="LE1186" s="68"/>
      <c r="LF1186" s="68"/>
      <c r="LG1186" s="68"/>
      <c r="LH1186" s="68"/>
      <c r="LI1186" s="68"/>
      <c r="LJ1186" s="68"/>
      <c r="LK1186" s="68"/>
      <c r="LL1186" s="68"/>
      <c r="LM1186" s="68"/>
      <c r="LN1186" s="68"/>
      <c r="LO1186" s="68"/>
      <c r="LP1186" s="68"/>
      <c r="LQ1186" s="68"/>
      <c r="LR1186" s="68"/>
      <c r="LS1186" s="68"/>
      <c r="LT1186" s="68"/>
      <c r="LU1186" s="68"/>
      <c r="LV1186" s="68"/>
      <c r="LW1186" s="68"/>
      <c r="LX1186" s="68"/>
      <c r="LY1186" s="68"/>
      <c r="LZ1186" s="68"/>
      <c r="MA1186" s="68"/>
      <c r="MB1186" s="68"/>
      <c r="MC1186" s="68"/>
      <c r="MD1186" s="68"/>
      <c r="ME1186" s="68"/>
      <c r="MF1186" s="68"/>
      <c r="MG1186" s="68"/>
      <c r="MH1186" s="68"/>
      <c r="MI1186" s="68"/>
      <c r="MJ1186" s="68"/>
      <c r="MK1186" s="68"/>
      <c r="ML1186" s="68"/>
      <c r="MM1186" s="68"/>
      <c r="MN1186" s="68"/>
      <c r="MO1186" s="68"/>
      <c r="MP1186" s="68"/>
      <c r="MQ1186" s="68"/>
      <c r="MR1186" s="68"/>
      <c r="MS1186" s="68"/>
      <c r="MT1186" s="68"/>
      <c r="MU1186" s="68"/>
      <c r="MV1186" s="68"/>
      <c r="MW1186" s="68"/>
      <c r="MX1186" s="68"/>
      <c r="MY1186" s="68"/>
      <c r="MZ1186" s="68"/>
      <c r="NA1186" s="68"/>
      <c r="NB1186" s="68"/>
      <c r="NC1186" s="68"/>
      <c r="ND1186" s="68"/>
      <c r="NE1186" s="68"/>
      <c r="NF1186" s="68"/>
      <c r="NG1186" s="68"/>
      <c r="NH1186" s="68"/>
      <c r="NI1186" s="68"/>
      <c r="NJ1186" s="68"/>
      <c r="NK1186" s="68"/>
      <c r="NL1186" s="68"/>
      <c r="NM1186" s="68"/>
      <c r="NN1186" s="68"/>
      <c r="NO1186" s="68"/>
      <c r="NP1186" s="68"/>
      <c r="NQ1186" s="68"/>
      <c r="NR1186" s="68"/>
      <c r="NS1186" s="68"/>
      <c r="NT1186" s="68"/>
      <c r="NU1186" s="68"/>
      <c r="NV1186" s="68"/>
      <c r="NW1186" s="68"/>
      <c r="NX1186" s="68"/>
      <c r="NY1186" s="68"/>
      <c r="NZ1186" s="68"/>
      <c r="OA1186" s="68"/>
      <c r="OB1186" s="68"/>
      <c r="OC1186" s="68"/>
      <c r="OD1186" s="68"/>
      <c r="OE1186" s="68"/>
      <c r="OF1186" s="68"/>
      <c r="OG1186" s="68"/>
      <c r="OH1186" s="68"/>
      <c r="OI1186" s="68"/>
      <c r="OJ1186" s="68"/>
      <c r="OK1186" s="68"/>
      <c r="OL1186" s="68"/>
      <c r="OM1186" s="68"/>
      <c r="ON1186" s="68"/>
      <c r="OO1186" s="68"/>
      <c r="OP1186" s="68"/>
      <c r="OQ1186" s="68"/>
      <c r="OR1186" s="68"/>
      <c r="OS1186" s="68"/>
      <c r="OT1186" s="68"/>
      <c r="OU1186" s="68"/>
      <c r="OV1186" s="68"/>
      <c r="OW1186" s="68"/>
      <c r="OX1186" s="68"/>
      <c r="OY1186" s="68"/>
      <c r="OZ1186" s="68"/>
      <c r="PA1186" s="68"/>
      <c r="PB1186" s="68"/>
      <c r="PC1186" s="68"/>
      <c r="PD1186" s="68"/>
      <c r="PE1186" s="68"/>
      <c r="PF1186" s="68"/>
      <c r="PG1186" s="68"/>
      <c r="PH1186" s="68"/>
      <c r="PI1186" s="68"/>
      <c r="PJ1186" s="68"/>
      <c r="PK1186" s="68"/>
      <c r="PL1186" s="68"/>
      <c r="PM1186" s="68"/>
      <c r="PN1186" s="68"/>
      <c r="PO1186" s="68"/>
      <c r="PP1186" s="68"/>
      <c r="PQ1186" s="68"/>
      <c r="PR1186" s="68"/>
      <c r="PS1186" s="68"/>
      <c r="PT1186" s="68"/>
      <c r="PU1186" s="68"/>
      <c r="PV1186" s="68"/>
      <c r="PW1186" s="68"/>
      <c r="PX1186" s="68"/>
      <c r="PY1186" s="68"/>
      <c r="PZ1186" s="68"/>
      <c r="QA1186" s="68"/>
      <c r="QB1186" s="68"/>
      <c r="QC1186" s="68"/>
      <c r="QD1186" s="68"/>
      <c r="QE1186" s="68"/>
      <c r="QF1186" s="68"/>
      <c r="QG1186" s="68"/>
      <c r="QH1186" s="68"/>
      <c r="QI1186" s="68"/>
      <c r="QJ1186" s="68"/>
      <c r="QK1186" s="68"/>
      <c r="QL1186" s="68"/>
      <c r="QM1186" s="68"/>
      <c r="QN1186" s="68"/>
      <c r="QO1186" s="68"/>
      <c r="QP1186" s="68"/>
      <c r="QQ1186" s="68"/>
      <c r="QR1186" s="68"/>
      <c r="QS1186" s="68"/>
      <c r="QT1186" s="68"/>
      <c r="QU1186" s="68"/>
      <c r="QV1186" s="68"/>
      <c r="QW1186" s="68"/>
      <c r="QX1186" s="68"/>
      <c r="QY1186" s="68"/>
      <c r="QZ1186" s="68"/>
      <c r="RA1186" s="68"/>
      <c r="RB1186" s="68"/>
      <c r="RC1186" s="68"/>
      <c r="RD1186" s="68"/>
      <c r="RE1186" s="68"/>
      <c r="RF1186" s="68"/>
      <c r="RG1186" s="68"/>
      <c r="RH1186" s="68"/>
      <c r="RI1186" s="68"/>
      <c r="RJ1186" s="68"/>
      <c r="RK1186" s="68"/>
      <c r="RL1186" s="68"/>
      <c r="RM1186" s="68"/>
      <c r="RN1186" s="68"/>
      <c r="RO1186" s="68"/>
      <c r="RP1186" s="68"/>
      <c r="RQ1186" s="68"/>
      <c r="RR1186" s="68"/>
      <c r="RS1186" s="68"/>
      <c r="RT1186" s="68"/>
      <c r="RU1186" s="68"/>
      <c r="RV1186" s="68"/>
      <c r="RW1186" s="68"/>
      <c r="RX1186" s="68"/>
      <c r="RY1186" s="68"/>
      <c r="RZ1186" s="68"/>
      <c r="SA1186" s="68"/>
      <c r="SB1186" s="68"/>
      <c r="SC1186" s="68"/>
      <c r="SD1186" s="68"/>
      <c r="SE1186" s="68"/>
      <c r="SF1186" s="68"/>
      <c r="SG1186" s="68"/>
      <c r="SH1186" s="68"/>
      <c r="SI1186" s="68"/>
      <c r="SJ1186" s="68"/>
      <c r="SK1186" s="68"/>
      <c r="SL1186" s="68"/>
      <c r="SM1186" s="68"/>
      <c r="SN1186" s="68"/>
      <c r="SO1186" s="68"/>
      <c r="SP1186" s="68"/>
      <c r="SQ1186" s="68"/>
      <c r="SR1186" s="68"/>
      <c r="SS1186" s="68"/>
      <c r="ST1186" s="68"/>
      <c r="SU1186" s="68"/>
      <c r="SV1186" s="68"/>
      <c r="SW1186" s="68"/>
      <c r="SX1186" s="68"/>
    </row>
    <row r="1187" spans="1:518" ht="16.5" customHeight="1" x14ac:dyDescent="0.2">
      <c r="A1187" s="20">
        <v>579</v>
      </c>
      <c r="B1187" s="20" t="s">
        <v>62</v>
      </c>
      <c r="C1187" s="20" t="s">
        <v>915</v>
      </c>
      <c r="D1187" s="20" t="s">
        <v>38</v>
      </c>
      <c r="E1187" s="20" t="s">
        <v>1345</v>
      </c>
      <c r="F1187" s="22" t="s">
        <v>956</v>
      </c>
      <c r="G1187" s="20" t="s">
        <v>42</v>
      </c>
      <c r="H1187" s="20" t="s">
        <v>35</v>
      </c>
      <c r="I1187" s="20" t="s">
        <v>81</v>
      </c>
      <c r="J1187" s="22" t="s">
        <v>915</v>
      </c>
      <c r="K1187" s="20"/>
      <c r="L1187" s="20"/>
      <c r="M1187" s="20"/>
      <c r="N1187" s="20"/>
      <c r="O1187" s="23"/>
      <c r="P1187" s="23">
        <v>900000</v>
      </c>
      <c r="Q1187" s="24">
        <v>1</v>
      </c>
      <c r="R1187" s="25">
        <v>45870</v>
      </c>
      <c r="S1187" s="20" t="s">
        <v>83</v>
      </c>
      <c r="T1187" s="26">
        <f t="shared" si="20"/>
        <v>900000</v>
      </c>
      <c r="U1187" s="27" t="s">
        <v>100</v>
      </c>
      <c r="V1187" s="27" t="s">
        <v>100</v>
      </c>
      <c r="W1187" s="68"/>
      <c r="X1187" s="68"/>
      <c r="Y1187" s="68"/>
      <c r="Z1187" s="68"/>
      <c r="AA1187" s="68"/>
      <c r="AB1187" s="68"/>
      <c r="AC1187" s="68"/>
      <c r="AD1187" s="68"/>
      <c r="AE1187" s="68"/>
      <c r="AF1187" s="68"/>
      <c r="AG1187" s="68"/>
      <c r="AH1187" s="68"/>
      <c r="AI1187" s="68"/>
      <c r="AJ1187" s="68"/>
      <c r="AK1187" s="68"/>
      <c r="AL1187" s="68"/>
      <c r="AM1187" s="68"/>
      <c r="AN1187" s="68"/>
      <c r="AO1187" s="68"/>
      <c r="AP1187" s="68"/>
      <c r="AQ1187" s="68"/>
      <c r="AR1187" s="68"/>
      <c r="AS1187" s="68"/>
      <c r="AT1187" s="68"/>
      <c r="AU1187" s="68"/>
      <c r="AV1187" s="68"/>
      <c r="AW1187" s="68"/>
      <c r="AX1187" s="68"/>
      <c r="AY1187" s="68"/>
      <c r="AZ1187" s="68"/>
      <c r="BA1187" s="68"/>
      <c r="BB1187" s="68"/>
      <c r="BC1187" s="68"/>
      <c r="BD1187" s="68"/>
      <c r="BE1187" s="68"/>
      <c r="BF1187" s="68"/>
      <c r="BG1187" s="68"/>
      <c r="BH1187" s="68"/>
      <c r="BI1187" s="68"/>
      <c r="BJ1187" s="68"/>
      <c r="BK1187" s="68"/>
      <c r="BL1187" s="68"/>
      <c r="BM1187" s="68"/>
      <c r="BN1187" s="68"/>
      <c r="BO1187" s="68"/>
      <c r="BP1187" s="68"/>
      <c r="BQ1187" s="68"/>
      <c r="BR1187" s="68"/>
      <c r="BS1187" s="68"/>
      <c r="BT1187" s="68"/>
      <c r="BU1187" s="68"/>
      <c r="BV1187" s="68"/>
      <c r="BW1187" s="68"/>
      <c r="BX1187" s="68"/>
      <c r="BY1187" s="68"/>
      <c r="BZ1187" s="68"/>
      <c r="CA1187" s="68"/>
      <c r="CB1187" s="68"/>
      <c r="CC1187" s="68"/>
      <c r="CD1187" s="68"/>
      <c r="CE1187" s="68"/>
      <c r="CF1187" s="68"/>
      <c r="CG1187" s="68"/>
      <c r="CH1187" s="68"/>
      <c r="CI1187" s="68"/>
      <c r="CJ1187" s="68"/>
      <c r="CK1187" s="68"/>
      <c r="CL1187" s="68"/>
      <c r="CM1187" s="68"/>
      <c r="CN1187" s="68"/>
      <c r="CO1187" s="68"/>
      <c r="CP1187" s="68"/>
      <c r="CQ1187" s="68"/>
      <c r="CR1187" s="68"/>
      <c r="CS1187" s="68"/>
      <c r="CT1187" s="68"/>
      <c r="CU1187" s="68"/>
      <c r="CV1187" s="68"/>
      <c r="CW1187" s="68"/>
      <c r="CX1187" s="68"/>
      <c r="CY1187" s="68"/>
      <c r="CZ1187" s="68"/>
      <c r="DA1187" s="68"/>
      <c r="DB1187" s="68"/>
      <c r="DC1187" s="68"/>
      <c r="DD1187" s="68"/>
      <c r="DE1187" s="68"/>
      <c r="DF1187" s="68"/>
      <c r="DG1187" s="68"/>
      <c r="DH1187" s="68"/>
      <c r="DI1187" s="68"/>
      <c r="DJ1187" s="68"/>
      <c r="DK1187" s="68"/>
      <c r="DL1187" s="68"/>
      <c r="DM1187" s="68"/>
      <c r="DN1187" s="68"/>
      <c r="DO1187" s="68"/>
      <c r="DP1187" s="68"/>
      <c r="DQ1187" s="68"/>
      <c r="DR1187" s="68"/>
      <c r="DS1187" s="68"/>
      <c r="DT1187" s="68"/>
      <c r="DU1187" s="68"/>
      <c r="DV1187" s="68"/>
      <c r="DW1187" s="68"/>
      <c r="DX1187" s="68"/>
      <c r="DY1187" s="68"/>
      <c r="DZ1187" s="68"/>
      <c r="EA1187" s="68"/>
      <c r="EB1187" s="68"/>
      <c r="EC1187" s="68"/>
      <c r="ED1187" s="68"/>
      <c r="EE1187" s="68"/>
      <c r="EF1187" s="68"/>
      <c r="EG1187" s="68"/>
      <c r="EH1187" s="68"/>
      <c r="EI1187" s="68"/>
      <c r="EJ1187" s="68"/>
      <c r="EK1187" s="68"/>
      <c r="EL1187" s="68"/>
      <c r="EM1187" s="68"/>
      <c r="EN1187" s="68"/>
      <c r="EO1187" s="68"/>
      <c r="EP1187" s="68"/>
      <c r="EQ1187" s="68"/>
      <c r="ER1187" s="68"/>
      <c r="ES1187" s="68"/>
      <c r="ET1187" s="68"/>
      <c r="EU1187" s="68"/>
      <c r="EV1187" s="68"/>
      <c r="EW1187" s="68"/>
      <c r="EX1187" s="68"/>
      <c r="EY1187" s="68"/>
      <c r="EZ1187" s="68"/>
      <c r="FA1187" s="68"/>
      <c r="FB1187" s="68"/>
      <c r="FC1187" s="68"/>
      <c r="FD1187" s="68"/>
      <c r="FE1187" s="68"/>
      <c r="FF1187" s="68"/>
      <c r="FG1187" s="68"/>
      <c r="FH1187" s="68"/>
      <c r="FI1187" s="68"/>
      <c r="FJ1187" s="68"/>
      <c r="FK1187" s="68"/>
      <c r="FL1187" s="68"/>
      <c r="FM1187" s="68"/>
      <c r="FN1187" s="68"/>
      <c r="FO1187" s="68"/>
      <c r="FP1187" s="68"/>
      <c r="FQ1187" s="68"/>
      <c r="FR1187" s="68"/>
      <c r="FS1187" s="68"/>
      <c r="FT1187" s="68"/>
      <c r="FU1187" s="68"/>
      <c r="FV1187" s="68"/>
      <c r="FW1187" s="68"/>
      <c r="FX1187" s="68"/>
      <c r="FY1187" s="68"/>
      <c r="FZ1187" s="68"/>
      <c r="GA1187" s="68"/>
      <c r="GB1187" s="68"/>
      <c r="GC1187" s="68"/>
      <c r="GD1187" s="68"/>
      <c r="GE1187" s="68"/>
      <c r="GF1187" s="68"/>
      <c r="GG1187" s="68"/>
      <c r="GH1187" s="68"/>
      <c r="GI1187" s="68"/>
      <c r="GJ1187" s="68"/>
      <c r="GK1187" s="68"/>
      <c r="GL1187" s="68"/>
      <c r="GM1187" s="68"/>
      <c r="GN1187" s="68"/>
      <c r="GO1187" s="68"/>
      <c r="GP1187" s="68"/>
      <c r="GQ1187" s="68"/>
      <c r="GR1187" s="68"/>
      <c r="GS1187" s="68"/>
      <c r="GT1187" s="68"/>
      <c r="GU1187" s="68"/>
      <c r="GV1187" s="68"/>
      <c r="GW1187" s="68"/>
      <c r="GX1187" s="68"/>
      <c r="GY1187" s="68"/>
      <c r="GZ1187" s="68"/>
      <c r="HA1187" s="68"/>
      <c r="HB1187" s="68"/>
      <c r="HC1187" s="68"/>
      <c r="HD1187" s="68"/>
      <c r="HE1187" s="68"/>
      <c r="HF1187" s="68"/>
      <c r="HG1187" s="68"/>
      <c r="HH1187" s="68"/>
      <c r="HI1187" s="68"/>
      <c r="HJ1187" s="68"/>
      <c r="HK1187" s="68"/>
      <c r="HL1187" s="68"/>
      <c r="HM1187" s="68"/>
      <c r="HN1187" s="68"/>
      <c r="HO1187" s="68"/>
      <c r="HP1187" s="68"/>
      <c r="HQ1187" s="68"/>
      <c r="HR1187" s="68"/>
      <c r="HS1187" s="68"/>
      <c r="HT1187" s="68"/>
      <c r="HU1187" s="68"/>
      <c r="HV1187" s="68"/>
      <c r="HW1187" s="68"/>
      <c r="HX1187" s="68"/>
      <c r="HY1187" s="68"/>
      <c r="HZ1187" s="68"/>
      <c r="IA1187" s="68"/>
      <c r="IB1187" s="68"/>
      <c r="IC1187" s="68"/>
      <c r="ID1187" s="68"/>
      <c r="IE1187" s="68"/>
      <c r="IF1187" s="68"/>
      <c r="IG1187" s="68"/>
      <c r="IH1187" s="68"/>
      <c r="II1187" s="68"/>
      <c r="IJ1187" s="68"/>
      <c r="IK1187" s="68"/>
      <c r="IL1187" s="68"/>
      <c r="IM1187" s="68"/>
      <c r="IN1187" s="68"/>
      <c r="IO1187" s="68"/>
      <c r="IP1187" s="68"/>
      <c r="IQ1187" s="68"/>
      <c r="IR1187" s="68"/>
      <c r="IS1187" s="68"/>
      <c r="IT1187" s="68"/>
      <c r="IU1187" s="68"/>
      <c r="IV1187" s="68"/>
      <c r="IW1187" s="68"/>
      <c r="IX1187" s="68"/>
      <c r="IY1187" s="68"/>
      <c r="IZ1187" s="68"/>
      <c r="JA1187" s="68"/>
      <c r="JB1187" s="68"/>
      <c r="JC1187" s="68"/>
      <c r="JD1187" s="68"/>
      <c r="JE1187" s="68"/>
      <c r="JF1187" s="68"/>
      <c r="JG1187" s="68"/>
      <c r="JH1187" s="68"/>
      <c r="JI1187" s="68"/>
      <c r="JJ1187" s="68"/>
      <c r="JK1187" s="68"/>
      <c r="JL1187" s="68"/>
      <c r="JM1187" s="68"/>
      <c r="JN1187" s="68"/>
      <c r="JO1187" s="68"/>
      <c r="JP1187" s="68"/>
      <c r="JQ1187" s="68"/>
      <c r="JR1187" s="68"/>
      <c r="JS1187" s="68"/>
      <c r="JT1187" s="68"/>
      <c r="JU1187" s="68"/>
      <c r="JV1187" s="68"/>
      <c r="JW1187" s="68"/>
      <c r="JX1187" s="68"/>
      <c r="JY1187" s="68"/>
      <c r="JZ1187" s="68"/>
      <c r="KA1187" s="68"/>
      <c r="KB1187" s="68"/>
      <c r="KC1187" s="68"/>
      <c r="KD1187" s="68"/>
      <c r="KE1187" s="68"/>
      <c r="KF1187" s="68"/>
      <c r="KG1187" s="68"/>
      <c r="KH1187" s="68"/>
      <c r="KI1187" s="68"/>
      <c r="KJ1187" s="68"/>
      <c r="KK1187" s="68"/>
      <c r="KL1187" s="68"/>
      <c r="KM1187" s="68"/>
      <c r="KN1187" s="68"/>
      <c r="KO1187" s="68"/>
      <c r="KP1187" s="68"/>
      <c r="KQ1187" s="68"/>
      <c r="KR1187" s="68"/>
      <c r="KS1187" s="68"/>
      <c r="KT1187" s="68"/>
      <c r="KU1187" s="68"/>
      <c r="KV1187" s="68"/>
      <c r="KW1187" s="68"/>
      <c r="KX1187" s="68"/>
      <c r="KY1187" s="68"/>
      <c r="KZ1187" s="68"/>
      <c r="LA1187" s="68"/>
      <c r="LB1187" s="68"/>
      <c r="LC1187" s="68"/>
      <c r="LD1187" s="68"/>
      <c r="LE1187" s="68"/>
      <c r="LF1187" s="68"/>
      <c r="LG1187" s="68"/>
      <c r="LH1187" s="68"/>
      <c r="LI1187" s="68"/>
      <c r="LJ1187" s="68"/>
      <c r="LK1187" s="68"/>
      <c r="LL1187" s="68"/>
      <c r="LM1187" s="68"/>
      <c r="LN1187" s="68"/>
      <c r="LO1187" s="68"/>
      <c r="LP1187" s="68"/>
      <c r="LQ1187" s="68"/>
      <c r="LR1187" s="68"/>
      <c r="LS1187" s="68"/>
      <c r="LT1187" s="68"/>
      <c r="LU1187" s="68"/>
      <c r="LV1187" s="68"/>
      <c r="LW1187" s="68"/>
      <c r="LX1187" s="68"/>
      <c r="LY1187" s="68"/>
      <c r="LZ1187" s="68"/>
      <c r="MA1187" s="68"/>
      <c r="MB1187" s="68"/>
      <c r="MC1187" s="68"/>
      <c r="MD1187" s="68"/>
      <c r="ME1187" s="68"/>
      <c r="MF1187" s="68"/>
      <c r="MG1187" s="68"/>
      <c r="MH1187" s="68"/>
      <c r="MI1187" s="68"/>
      <c r="MJ1187" s="68"/>
      <c r="MK1187" s="68"/>
      <c r="ML1187" s="68"/>
      <c r="MM1187" s="68"/>
      <c r="MN1187" s="68"/>
      <c r="MO1187" s="68"/>
      <c r="MP1187" s="68"/>
      <c r="MQ1187" s="68"/>
      <c r="MR1187" s="68"/>
      <c r="MS1187" s="68"/>
      <c r="MT1187" s="68"/>
      <c r="MU1187" s="68"/>
      <c r="MV1187" s="68"/>
      <c r="MW1187" s="68"/>
      <c r="MX1187" s="68"/>
      <c r="MY1187" s="68"/>
      <c r="MZ1187" s="68"/>
      <c r="NA1187" s="68"/>
      <c r="NB1187" s="68"/>
      <c r="NC1187" s="68"/>
      <c r="ND1187" s="68"/>
      <c r="NE1187" s="68"/>
      <c r="NF1187" s="68"/>
      <c r="NG1187" s="68"/>
      <c r="NH1187" s="68"/>
      <c r="NI1187" s="68"/>
      <c r="NJ1187" s="68"/>
      <c r="NK1187" s="68"/>
      <c r="NL1187" s="68"/>
      <c r="NM1187" s="68"/>
      <c r="NN1187" s="68"/>
      <c r="NO1187" s="68"/>
      <c r="NP1187" s="68"/>
      <c r="NQ1187" s="68"/>
      <c r="NR1187" s="68"/>
      <c r="NS1187" s="68"/>
      <c r="NT1187" s="68"/>
      <c r="NU1187" s="68"/>
      <c r="NV1187" s="68"/>
      <c r="NW1187" s="68"/>
      <c r="NX1187" s="68"/>
      <c r="NY1187" s="68"/>
      <c r="NZ1187" s="68"/>
      <c r="OA1187" s="68"/>
      <c r="OB1187" s="68"/>
      <c r="OC1187" s="68"/>
      <c r="OD1187" s="68"/>
      <c r="OE1187" s="68"/>
      <c r="OF1187" s="68"/>
      <c r="OG1187" s="68"/>
      <c r="OH1187" s="68"/>
      <c r="OI1187" s="68"/>
      <c r="OJ1187" s="68"/>
      <c r="OK1187" s="68"/>
      <c r="OL1187" s="68"/>
      <c r="OM1187" s="68"/>
      <c r="ON1187" s="68"/>
      <c r="OO1187" s="68"/>
      <c r="OP1187" s="68"/>
      <c r="OQ1187" s="68"/>
      <c r="OR1187" s="68"/>
      <c r="OS1187" s="68"/>
      <c r="OT1187" s="68"/>
      <c r="OU1187" s="68"/>
      <c r="OV1187" s="68"/>
      <c r="OW1187" s="68"/>
      <c r="OX1187" s="68"/>
      <c r="OY1187" s="68"/>
      <c r="OZ1187" s="68"/>
      <c r="PA1187" s="68"/>
      <c r="PB1187" s="68"/>
      <c r="PC1187" s="68"/>
      <c r="PD1187" s="68"/>
      <c r="PE1187" s="68"/>
      <c r="PF1187" s="68"/>
      <c r="PG1187" s="68"/>
      <c r="PH1187" s="68"/>
      <c r="PI1187" s="68"/>
      <c r="PJ1187" s="68"/>
      <c r="PK1187" s="68"/>
      <c r="PL1187" s="68"/>
      <c r="PM1187" s="68"/>
      <c r="PN1187" s="68"/>
      <c r="PO1187" s="68"/>
      <c r="PP1187" s="68"/>
      <c r="PQ1187" s="68"/>
      <c r="PR1187" s="68"/>
      <c r="PS1187" s="68"/>
      <c r="PT1187" s="68"/>
      <c r="PU1187" s="68"/>
      <c r="PV1187" s="68"/>
      <c r="PW1187" s="68"/>
      <c r="PX1187" s="68"/>
      <c r="PY1187" s="68"/>
      <c r="PZ1187" s="68"/>
      <c r="QA1187" s="68"/>
      <c r="QB1187" s="68"/>
      <c r="QC1187" s="68"/>
      <c r="QD1187" s="68"/>
      <c r="QE1187" s="68"/>
      <c r="QF1187" s="68"/>
      <c r="QG1187" s="68"/>
      <c r="QH1187" s="68"/>
      <c r="QI1187" s="68"/>
      <c r="QJ1187" s="68"/>
      <c r="QK1187" s="68"/>
      <c r="QL1187" s="68"/>
      <c r="QM1187" s="68"/>
      <c r="QN1187" s="68"/>
      <c r="QO1187" s="68"/>
      <c r="QP1187" s="68"/>
      <c r="QQ1187" s="68"/>
      <c r="QR1187" s="68"/>
      <c r="QS1187" s="68"/>
      <c r="QT1187" s="68"/>
      <c r="QU1187" s="68"/>
      <c r="QV1187" s="68"/>
      <c r="QW1187" s="68"/>
      <c r="QX1187" s="68"/>
      <c r="QY1187" s="68"/>
      <c r="QZ1187" s="68"/>
      <c r="RA1187" s="68"/>
      <c r="RB1187" s="68"/>
      <c r="RC1187" s="68"/>
      <c r="RD1187" s="68"/>
      <c r="RE1187" s="68"/>
      <c r="RF1187" s="68"/>
      <c r="RG1187" s="68"/>
      <c r="RH1187" s="68"/>
      <c r="RI1187" s="68"/>
      <c r="RJ1187" s="68"/>
      <c r="RK1187" s="68"/>
      <c r="RL1187" s="68"/>
      <c r="RM1187" s="68"/>
      <c r="RN1187" s="68"/>
      <c r="RO1187" s="68"/>
      <c r="RP1187" s="68"/>
      <c r="RQ1187" s="68"/>
      <c r="RR1187" s="68"/>
      <c r="RS1187" s="68"/>
      <c r="RT1187" s="68"/>
      <c r="RU1187" s="68"/>
      <c r="RV1187" s="68"/>
      <c r="RW1187" s="68"/>
      <c r="RX1187" s="68"/>
      <c r="RY1187" s="68"/>
      <c r="RZ1187" s="68"/>
      <c r="SA1187" s="68"/>
      <c r="SB1187" s="68"/>
      <c r="SC1187" s="68"/>
      <c r="SD1187" s="68"/>
      <c r="SE1187" s="68"/>
      <c r="SF1187" s="68"/>
      <c r="SG1187" s="68"/>
      <c r="SH1187" s="68"/>
      <c r="SI1187" s="68"/>
      <c r="SJ1187" s="68"/>
      <c r="SK1187" s="68"/>
      <c r="SL1187" s="68"/>
      <c r="SM1187" s="68"/>
      <c r="SN1187" s="68"/>
      <c r="SO1187" s="68"/>
      <c r="SP1187" s="68"/>
      <c r="SQ1187" s="68"/>
      <c r="SR1187" s="68"/>
      <c r="SS1187" s="68"/>
      <c r="ST1187" s="68"/>
      <c r="SU1187" s="68"/>
      <c r="SV1187" s="68"/>
      <c r="SW1187" s="68"/>
      <c r="SX1187" s="68"/>
    </row>
    <row r="1188" spans="1:518" ht="16.5" customHeight="1" x14ac:dyDescent="0.2">
      <c r="A1188" s="20">
        <v>580</v>
      </c>
      <c r="B1188" s="20" t="s">
        <v>62</v>
      </c>
      <c r="C1188" s="20" t="s">
        <v>915</v>
      </c>
      <c r="D1188" s="20" t="s">
        <v>38</v>
      </c>
      <c r="E1188" s="20" t="s">
        <v>1345</v>
      </c>
      <c r="F1188" s="22" t="s">
        <v>956</v>
      </c>
      <c r="G1188" s="20" t="s">
        <v>42</v>
      </c>
      <c r="H1188" s="20" t="s">
        <v>35</v>
      </c>
      <c r="I1188" s="20" t="s">
        <v>81</v>
      </c>
      <c r="J1188" s="22" t="s">
        <v>915</v>
      </c>
      <c r="K1188" s="20"/>
      <c r="L1188" s="20"/>
      <c r="M1188" s="20"/>
      <c r="N1188" s="20"/>
      <c r="O1188" s="23"/>
      <c r="P1188" s="23">
        <v>900000</v>
      </c>
      <c r="Q1188" s="24">
        <v>1</v>
      </c>
      <c r="R1188" s="25">
        <v>45901</v>
      </c>
      <c r="S1188" s="20" t="s">
        <v>83</v>
      </c>
      <c r="T1188" s="26">
        <f t="shared" si="20"/>
        <v>900000</v>
      </c>
      <c r="U1188" s="27" t="s">
        <v>100</v>
      </c>
      <c r="V1188" s="27" t="s">
        <v>100</v>
      </c>
      <c r="W1188" s="68"/>
      <c r="X1188" s="68"/>
      <c r="Y1188" s="68"/>
      <c r="Z1188" s="68"/>
      <c r="AA1188" s="68"/>
      <c r="AB1188" s="68"/>
      <c r="AC1188" s="68"/>
      <c r="AD1188" s="68"/>
      <c r="AE1188" s="68"/>
      <c r="AF1188" s="68"/>
      <c r="AG1188" s="68"/>
      <c r="AH1188" s="68"/>
      <c r="AI1188" s="68"/>
      <c r="AJ1188" s="68"/>
      <c r="AK1188" s="68"/>
      <c r="AL1188" s="68"/>
      <c r="AM1188" s="68"/>
      <c r="AN1188" s="68"/>
      <c r="AO1188" s="68"/>
      <c r="AP1188" s="68"/>
      <c r="AQ1188" s="68"/>
      <c r="AR1188" s="68"/>
      <c r="AS1188" s="68"/>
      <c r="AT1188" s="68"/>
      <c r="AU1188" s="68"/>
      <c r="AV1188" s="68"/>
      <c r="AW1188" s="68"/>
      <c r="AX1188" s="68"/>
      <c r="AY1188" s="68"/>
      <c r="AZ1188" s="68"/>
      <c r="BA1188" s="68"/>
      <c r="BB1188" s="68"/>
      <c r="BC1188" s="68"/>
      <c r="BD1188" s="68"/>
      <c r="BE1188" s="68"/>
      <c r="BF1188" s="68"/>
      <c r="BG1188" s="68"/>
      <c r="BH1188" s="68"/>
      <c r="BI1188" s="68"/>
      <c r="BJ1188" s="68"/>
      <c r="BK1188" s="68"/>
      <c r="BL1188" s="68"/>
      <c r="BM1188" s="68"/>
      <c r="BN1188" s="68"/>
      <c r="BO1188" s="68"/>
      <c r="BP1188" s="68"/>
      <c r="BQ1188" s="68"/>
      <c r="BR1188" s="68"/>
      <c r="BS1188" s="68"/>
      <c r="BT1188" s="68"/>
      <c r="BU1188" s="68"/>
      <c r="BV1188" s="68"/>
      <c r="BW1188" s="68"/>
      <c r="BX1188" s="68"/>
      <c r="BY1188" s="68"/>
      <c r="BZ1188" s="68"/>
      <c r="CA1188" s="68"/>
      <c r="CB1188" s="68"/>
      <c r="CC1188" s="68"/>
      <c r="CD1188" s="68"/>
      <c r="CE1188" s="68"/>
      <c r="CF1188" s="68"/>
      <c r="CG1188" s="68"/>
      <c r="CH1188" s="68"/>
      <c r="CI1188" s="68"/>
      <c r="CJ1188" s="68"/>
      <c r="CK1188" s="68"/>
      <c r="CL1188" s="68"/>
      <c r="CM1188" s="68"/>
      <c r="CN1188" s="68"/>
      <c r="CO1188" s="68"/>
      <c r="CP1188" s="68"/>
      <c r="CQ1188" s="68"/>
      <c r="CR1188" s="68"/>
      <c r="CS1188" s="68"/>
      <c r="CT1188" s="68"/>
      <c r="CU1188" s="68"/>
      <c r="CV1188" s="68"/>
      <c r="CW1188" s="68"/>
      <c r="CX1188" s="68"/>
      <c r="CY1188" s="68"/>
      <c r="CZ1188" s="68"/>
      <c r="DA1188" s="68"/>
      <c r="DB1188" s="68"/>
      <c r="DC1188" s="68"/>
      <c r="DD1188" s="68"/>
      <c r="DE1188" s="68"/>
      <c r="DF1188" s="68"/>
      <c r="DG1188" s="68"/>
      <c r="DH1188" s="68"/>
      <c r="DI1188" s="68"/>
      <c r="DJ1188" s="68"/>
      <c r="DK1188" s="68"/>
      <c r="DL1188" s="68"/>
      <c r="DM1188" s="68"/>
      <c r="DN1188" s="68"/>
      <c r="DO1188" s="68"/>
      <c r="DP1188" s="68"/>
      <c r="DQ1188" s="68"/>
      <c r="DR1188" s="68"/>
      <c r="DS1188" s="68"/>
      <c r="DT1188" s="68"/>
      <c r="DU1188" s="68"/>
      <c r="DV1188" s="68"/>
      <c r="DW1188" s="68"/>
      <c r="DX1188" s="68"/>
      <c r="DY1188" s="68"/>
      <c r="DZ1188" s="68"/>
      <c r="EA1188" s="68"/>
      <c r="EB1188" s="68"/>
      <c r="EC1188" s="68"/>
      <c r="ED1188" s="68"/>
      <c r="EE1188" s="68"/>
      <c r="EF1188" s="68"/>
      <c r="EG1188" s="68"/>
      <c r="EH1188" s="68"/>
      <c r="EI1188" s="68"/>
      <c r="EJ1188" s="68"/>
      <c r="EK1188" s="68"/>
      <c r="EL1188" s="68"/>
      <c r="EM1188" s="68"/>
      <c r="EN1188" s="68"/>
      <c r="EO1188" s="68"/>
      <c r="EP1188" s="68"/>
      <c r="EQ1188" s="68"/>
      <c r="ER1188" s="68"/>
      <c r="ES1188" s="68"/>
      <c r="ET1188" s="68"/>
      <c r="EU1188" s="68"/>
      <c r="EV1188" s="68"/>
      <c r="EW1188" s="68"/>
      <c r="EX1188" s="68"/>
      <c r="EY1188" s="68"/>
      <c r="EZ1188" s="68"/>
      <c r="FA1188" s="68"/>
      <c r="FB1188" s="68"/>
      <c r="FC1188" s="68"/>
      <c r="FD1188" s="68"/>
      <c r="FE1188" s="68"/>
      <c r="FF1188" s="68"/>
      <c r="FG1188" s="68"/>
      <c r="FH1188" s="68"/>
      <c r="FI1188" s="68"/>
      <c r="FJ1188" s="68"/>
      <c r="FK1188" s="68"/>
      <c r="FL1188" s="68"/>
      <c r="FM1188" s="68"/>
      <c r="FN1188" s="68"/>
      <c r="FO1188" s="68"/>
      <c r="FP1188" s="68"/>
      <c r="FQ1188" s="68"/>
      <c r="FR1188" s="68"/>
      <c r="FS1188" s="68"/>
      <c r="FT1188" s="68"/>
      <c r="FU1188" s="68"/>
      <c r="FV1188" s="68"/>
      <c r="FW1188" s="68"/>
      <c r="FX1188" s="68"/>
      <c r="FY1188" s="68"/>
      <c r="FZ1188" s="68"/>
      <c r="GA1188" s="68"/>
      <c r="GB1188" s="68"/>
      <c r="GC1188" s="68"/>
      <c r="GD1188" s="68"/>
      <c r="GE1188" s="68"/>
      <c r="GF1188" s="68"/>
      <c r="GG1188" s="68"/>
      <c r="GH1188" s="68"/>
      <c r="GI1188" s="68"/>
      <c r="GJ1188" s="68"/>
      <c r="GK1188" s="68"/>
      <c r="GL1188" s="68"/>
      <c r="GM1188" s="68"/>
      <c r="GN1188" s="68"/>
      <c r="GO1188" s="68"/>
      <c r="GP1188" s="68"/>
      <c r="GQ1188" s="68"/>
      <c r="GR1188" s="68"/>
      <c r="GS1188" s="68"/>
      <c r="GT1188" s="68"/>
      <c r="GU1188" s="68"/>
      <c r="GV1188" s="68"/>
      <c r="GW1188" s="68"/>
      <c r="GX1188" s="68"/>
      <c r="GY1188" s="68"/>
      <c r="GZ1188" s="68"/>
      <c r="HA1188" s="68"/>
      <c r="HB1188" s="68"/>
      <c r="HC1188" s="68"/>
      <c r="HD1188" s="68"/>
      <c r="HE1188" s="68"/>
      <c r="HF1188" s="68"/>
      <c r="HG1188" s="68"/>
      <c r="HH1188" s="68"/>
      <c r="HI1188" s="68"/>
      <c r="HJ1188" s="68"/>
      <c r="HK1188" s="68"/>
      <c r="HL1188" s="68"/>
      <c r="HM1188" s="68"/>
      <c r="HN1188" s="68"/>
      <c r="HO1188" s="68"/>
      <c r="HP1188" s="68"/>
      <c r="HQ1188" s="68"/>
      <c r="HR1188" s="68"/>
      <c r="HS1188" s="68"/>
      <c r="HT1188" s="68"/>
      <c r="HU1188" s="68"/>
      <c r="HV1188" s="68"/>
      <c r="HW1188" s="68"/>
      <c r="HX1188" s="68"/>
      <c r="HY1188" s="68"/>
      <c r="HZ1188" s="68"/>
      <c r="IA1188" s="68"/>
      <c r="IB1188" s="68"/>
      <c r="IC1188" s="68"/>
      <c r="ID1188" s="68"/>
      <c r="IE1188" s="68"/>
      <c r="IF1188" s="68"/>
      <c r="IG1188" s="68"/>
      <c r="IH1188" s="68"/>
      <c r="II1188" s="68"/>
      <c r="IJ1188" s="68"/>
      <c r="IK1188" s="68"/>
      <c r="IL1188" s="68"/>
      <c r="IM1188" s="68"/>
      <c r="IN1188" s="68"/>
      <c r="IO1188" s="68"/>
      <c r="IP1188" s="68"/>
      <c r="IQ1188" s="68"/>
      <c r="IR1188" s="68"/>
      <c r="IS1188" s="68"/>
      <c r="IT1188" s="68"/>
      <c r="IU1188" s="68"/>
      <c r="IV1188" s="68"/>
      <c r="IW1188" s="68"/>
      <c r="IX1188" s="68"/>
      <c r="IY1188" s="68"/>
      <c r="IZ1188" s="68"/>
      <c r="JA1188" s="68"/>
      <c r="JB1188" s="68"/>
      <c r="JC1188" s="68"/>
      <c r="JD1188" s="68"/>
      <c r="JE1188" s="68"/>
      <c r="JF1188" s="68"/>
      <c r="JG1188" s="68"/>
      <c r="JH1188" s="68"/>
      <c r="JI1188" s="68"/>
      <c r="JJ1188" s="68"/>
      <c r="JK1188" s="68"/>
      <c r="JL1188" s="68"/>
      <c r="JM1188" s="68"/>
      <c r="JN1188" s="68"/>
      <c r="JO1188" s="68"/>
      <c r="JP1188" s="68"/>
      <c r="JQ1188" s="68"/>
      <c r="JR1188" s="68"/>
      <c r="JS1188" s="68"/>
      <c r="JT1188" s="68"/>
      <c r="JU1188" s="68"/>
      <c r="JV1188" s="68"/>
      <c r="JW1188" s="68"/>
      <c r="JX1188" s="68"/>
      <c r="JY1188" s="68"/>
      <c r="JZ1188" s="68"/>
      <c r="KA1188" s="68"/>
      <c r="KB1188" s="68"/>
      <c r="KC1188" s="68"/>
      <c r="KD1188" s="68"/>
      <c r="KE1188" s="68"/>
      <c r="KF1188" s="68"/>
      <c r="KG1188" s="68"/>
      <c r="KH1188" s="68"/>
      <c r="KI1188" s="68"/>
      <c r="KJ1188" s="68"/>
      <c r="KK1188" s="68"/>
      <c r="KL1188" s="68"/>
      <c r="KM1188" s="68"/>
      <c r="KN1188" s="68"/>
      <c r="KO1188" s="68"/>
      <c r="KP1188" s="68"/>
      <c r="KQ1188" s="68"/>
      <c r="KR1188" s="68"/>
      <c r="KS1188" s="68"/>
      <c r="KT1188" s="68"/>
      <c r="KU1188" s="68"/>
      <c r="KV1188" s="68"/>
      <c r="KW1188" s="68"/>
      <c r="KX1188" s="68"/>
      <c r="KY1188" s="68"/>
      <c r="KZ1188" s="68"/>
      <c r="LA1188" s="68"/>
      <c r="LB1188" s="68"/>
      <c r="LC1188" s="68"/>
      <c r="LD1188" s="68"/>
      <c r="LE1188" s="68"/>
      <c r="LF1188" s="68"/>
      <c r="LG1188" s="68"/>
      <c r="LH1188" s="68"/>
      <c r="LI1188" s="68"/>
      <c r="LJ1188" s="68"/>
      <c r="LK1188" s="68"/>
      <c r="LL1188" s="68"/>
      <c r="LM1188" s="68"/>
      <c r="LN1188" s="68"/>
      <c r="LO1188" s="68"/>
      <c r="LP1188" s="68"/>
      <c r="LQ1188" s="68"/>
      <c r="LR1188" s="68"/>
      <c r="LS1188" s="68"/>
      <c r="LT1188" s="68"/>
      <c r="LU1188" s="68"/>
      <c r="LV1188" s="68"/>
      <c r="LW1188" s="68"/>
      <c r="LX1188" s="68"/>
      <c r="LY1188" s="68"/>
      <c r="LZ1188" s="68"/>
      <c r="MA1188" s="68"/>
      <c r="MB1188" s="68"/>
      <c r="MC1188" s="68"/>
      <c r="MD1188" s="68"/>
      <c r="ME1188" s="68"/>
      <c r="MF1188" s="68"/>
      <c r="MG1188" s="68"/>
      <c r="MH1188" s="68"/>
      <c r="MI1188" s="68"/>
      <c r="MJ1188" s="68"/>
      <c r="MK1188" s="68"/>
      <c r="ML1188" s="68"/>
      <c r="MM1188" s="68"/>
      <c r="MN1188" s="68"/>
      <c r="MO1188" s="68"/>
      <c r="MP1188" s="68"/>
      <c r="MQ1188" s="68"/>
      <c r="MR1188" s="68"/>
      <c r="MS1188" s="68"/>
      <c r="MT1188" s="68"/>
      <c r="MU1188" s="68"/>
      <c r="MV1188" s="68"/>
      <c r="MW1188" s="68"/>
      <c r="MX1188" s="68"/>
      <c r="MY1188" s="68"/>
      <c r="MZ1188" s="68"/>
      <c r="NA1188" s="68"/>
      <c r="NB1188" s="68"/>
      <c r="NC1188" s="68"/>
      <c r="ND1188" s="68"/>
      <c r="NE1188" s="68"/>
      <c r="NF1188" s="68"/>
      <c r="NG1188" s="68"/>
      <c r="NH1188" s="68"/>
      <c r="NI1188" s="68"/>
      <c r="NJ1188" s="68"/>
      <c r="NK1188" s="68"/>
      <c r="NL1188" s="68"/>
      <c r="NM1188" s="68"/>
      <c r="NN1188" s="68"/>
      <c r="NO1188" s="68"/>
      <c r="NP1188" s="68"/>
      <c r="NQ1188" s="68"/>
      <c r="NR1188" s="68"/>
      <c r="NS1188" s="68"/>
      <c r="NT1188" s="68"/>
      <c r="NU1188" s="68"/>
      <c r="NV1188" s="68"/>
      <c r="NW1188" s="68"/>
      <c r="NX1188" s="68"/>
      <c r="NY1188" s="68"/>
      <c r="NZ1188" s="68"/>
      <c r="OA1188" s="68"/>
      <c r="OB1188" s="68"/>
      <c r="OC1188" s="68"/>
      <c r="OD1188" s="68"/>
      <c r="OE1188" s="68"/>
      <c r="OF1188" s="68"/>
      <c r="OG1188" s="68"/>
      <c r="OH1188" s="68"/>
      <c r="OI1188" s="68"/>
      <c r="OJ1188" s="68"/>
      <c r="OK1188" s="68"/>
      <c r="OL1188" s="68"/>
      <c r="OM1188" s="68"/>
      <c r="ON1188" s="68"/>
      <c r="OO1188" s="68"/>
      <c r="OP1188" s="68"/>
      <c r="OQ1188" s="68"/>
      <c r="OR1188" s="68"/>
      <c r="OS1188" s="68"/>
      <c r="OT1188" s="68"/>
      <c r="OU1188" s="68"/>
      <c r="OV1188" s="68"/>
      <c r="OW1188" s="68"/>
      <c r="OX1188" s="68"/>
      <c r="OY1188" s="68"/>
      <c r="OZ1188" s="68"/>
      <c r="PA1188" s="68"/>
      <c r="PB1188" s="68"/>
      <c r="PC1188" s="68"/>
      <c r="PD1188" s="68"/>
      <c r="PE1188" s="68"/>
      <c r="PF1188" s="68"/>
      <c r="PG1188" s="68"/>
      <c r="PH1188" s="68"/>
      <c r="PI1188" s="68"/>
      <c r="PJ1188" s="68"/>
      <c r="PK1188" s="68"/>
      <c r="PL1188" s="68"/>
      <c r="PM1188" s="68"/>
      <c r="PN1188" s="68"/>
      <c r="PO1188" s="68"/>
      <c r="PP1188" s="68"/>
      <c r="PQ1188" s="68"/>
      <c r="PR1188" s="68"/>
      <c r="PS1188" s="68"/>
      <c r="PT1188" s="68"/>
      <c r="PU1188" s="68"/>
      <c r="PV1188" s="68"/>
      <c r="PW1188" s="68"/>
      <c r="PX1188" s="68"/>
      <c r="PY1188" s="68"/>
      <c r="PZ1188" s="68"/>
      <c r="QA1188" s="68"/>
      <c r="QB1188" s="68"/>
      <c r="QC1188" s="68"/>
      <c r="QD1188" s="68"/>
      <c r="QE1188" s="68"/>
      <c r="QF1188" s="68"/>
      <c r="QG1188" s="68"/>
      <c r="QH1188" s="68"/>
      <c r="QI1188" s="68"/>
      <c r="QJ1188" s="68"/>
      <c r="QK1188" s="68"/>
      <c r="QL1188" s="68"/>
      <c r="QM1188" s="68"/>
      <c r="QN1188" s="68"/>
      <c r="QO1188" s="68"/>
      <c r="QP1188" s="68"/>
      <c r="QQ1188" s="68"/>
      <c r="QR1188" s="68"/>
      <c r="QS1188" s="68"/>
      <c r="QT1188" s="68"/>
      <c r="QU1188" s="68"/>
      <c r="QV1188" s="68"/>
      <c r="QW1188" s="68"/>
      <c r="QX1188" s="68"/>
      <c r="QY1188" s="68"/>
      <c r="QZ1188" s="68"/>
      <c r="RA1188" s="68"/>
      <c r="RB1188" s="68"/>
      <c r="RC1188" s="68"/>
      <c r="RD1188" s="68"/>
      <c r="RE1188" s="68"/>
      <c r="RF1188" s="68"/>
      <c r="RG1188" s="68"/>
      <c r="RH1188" s="68"/>
      <c r="RI1188" s="68"/>
      <c r="RJ1188" s="68"/>
      <c r="RK1188" s="68"/>
      <c r="RL1188" s="68"/>
      <c r="RM1188" s="68"/>
      <c r="RN1188" s="68"/>
      <c r="RO1188" s="68"/>
      <c r="RP1188" s="68"/>
      <c r="RQ1188" s="68"/>
      <c r="RR1188" s="68"/>
      <c r="RS1188" s="68"/>
      <c r="RT1188" s="68"/>
      <c r="RU1188" s="68"/>
      <c r="RV1188" s="68"/>
      <c r="RW1188" s="68"/>
      <c r="RX1188" s="68"/>
      <c r="RY1188" s="68"/>
      <c r="RZ1188" s="68"/>
      <c r="SA1188" s="68"/>
      <c r="SB1188" s="68"/>
      <c r="SC1188" s="68"/>
      <c r="SD1188" s="68"/>
      <c r="SE1188" s="68"/>
      <c r="SF1188" s="68"/>
      <c r="SG1188" s="68"/>
      <c r="SH1188" s="68"/>
      <c r="SI1188" s="68"/>
      <c r="SJ1188" s="68"/>
      <c r="SK1188" s="68"/>
      <c r="SL1188" s="68"/>
      <c r="SM1188" s="68"/>
      <c r="SN1188" s="68"/>
      <c r="SO1188" s="68"/>
      <c r="SP1188" s="68"/>
      <c r="SQ1188" s="68"/>
      <c r="SR1188" s="68"/>
      <c r="SS1188" s="68"/>
      <c r="ST1188" s="68"/>
      <c r="SU1188" s="68"/>
      <c r="SV1188" s="68"/>
      <c r="SW1188" s="68"/>
      <c r="SX1188" s="68"/>
    </row>
    <row r="1189" spans="1:518" ht="16.5" customHeight="1" x14ac:dyDescent="0.2">
      <c r="A1189" s="20">
        <v>581</v>
      </c>
      <c r="B1189" s="20" t="s">
        <v>62</v>
      </c>
      <c r="C1189" s="20" t="s">
        <v>915</v>
      </c>
      <c r="D1189" s="20" t="s">
        <v>38</v>
      </c>
      <c r="E1189" s="20" t="s">
        <v>1345</v>
      </c>
      <c r="F1189" s="22" t="s">
        <v>956</v>
      </c>
      <c r="G1189" s="20" t="s">
        <v>42</v>
      </c>
      <c r="H1189" s="20" t="s">
        <v>35</v>
      </c>
      <c r="I1189" s="20" t="s">
        <v>81</v>
      </c>
      <c r="J1189" s="22" t="s">
        <v>915</v>
      </c>
      <c r="K1189" s="20"/>
      <c r="L1189" s="20"/>
      <c r="M1189" s="20"/>
      <c r="N1189" s="20"/>
      <c r="O1189" s="23"/>
      <c r="P1189" s="23">
        <v>900000</v>
      </c>
      <c r="Q1189" s="24">
        <v>1</v>
      </c>
      <c r="R1189" s="25">
        <v>45931</v>
      </c>
      <c r="S1189" s="20" t="s">
        <v>83</v>
      </c>
      <c r="T1189" s="26">
        <f t="shared" si="20"/>
        <v>900000</v>
      </c>
      <c r="U1189" s="27" t="s">
        <v>100</v>
      </c>
      <c r="V1189" s="27" t="s">
        <v>100</v>
      </c>
      <c r="W1189" s="68"/>
      <c r="X1189" s="68"/>
      <c r="Y1189" s="68"/>
      <c r="Z1189" s="68"/>
      <c r="AA1189" s="68"/>
      <c r="AB1189" s="68"/>
      <c r="AC1189" s="68"/>
      <c r="AD1189" s="68"/>
      <c r="AE1189" s="68"/>
      <c r="AF1189" s="68"/>
      <c r="AG1189" s="68"/>
      <c r="AH1189" s="68"/>
      <c r="AI1189" s="68"/>
      <c r="AJ1189" s="68"/>
      <c r="AK1189" s="68"/>
      <c r="AL1189" s="68"/>
      <c r="AM1189" s="68"/>
      <c r="AN1189" s="68"/>
      <c r="AO1189" s="68"/>
      <c r="AP1189" s="68"/>
      <c r="AQ1189" s="68"/>
      <c r="AR1189" s="68"/>
      <c r="AS1189" s="68"/>
      <c r="AT1189" s="68"/>
      <c r="AU1189" s="68"/>
      <c r="AV1189" s="68"/>
      <c r="AW1189" s="68"/>
      <c r="AX1189" s="68"/>
      <c r="AY1189" s="68"/>
      <c r="AZ1189" s="68"/>
      <c r="BA1189" s="68"/>
      <c r="BB1189" s="68"/>
      <c r="BC1189" s="68"/>
      <c r="BD1189" s="68"/>
      <c r="BE1189" s="68"/>
      <c r="BF1189" s="68"/>
      <c r="BG1189" s="68"/>
      <c r="BH1189" s="68"/>
      <c r="BI1189" s="68"/>
      <c r="BJ1189" s="68"/>
      <c r="BK1189" s="68"/>
      <c r="BL1189" s="68"/>
      <c r="BM1189" s="68"/>
      <c r="BN1189" s="68"/>
      <c r="BO1189" s="68"/>
      <c r="BP1189" s="68"/>
      <c r="BQ1189" s="68"/>
      <c r="BR1189" s="68"/>
      <c r="BS1189" s="68"/>
      <c r="BT1189" s="68"/>
      <c r="BU1189" s="68"/>
      <c r="BV1189" s="68"/>
      <c r="BW1189" s="68"/>
      <c r="BX1189" s="68"/>
      <c r="BY1189" s="68"/>
      <c r="BZ1189" s="68"/>
      <c r="CA1189" s="68"/>
      <c r="CB1189" s="68"/>
      <c r="CC1189" s="68"/>
      <c r="CD1189" s="68"/>
      <c r="CE1189" s="68"/>
      <c r="CF1189" s="68"/>
      <c r="CG1189" s="68"/>
      <c r="CH1189" s="68"/>
      <c r="CI1189" s="68"/>
      <c r="CJ1189" s="68"/>
      <c r="CK1189" s="68"/>
      <c r="CL1189" s="68"/>
      <c r="CM1189" s="68"/>
      <c r="CN1189" s="68"/>
      <c r="CO1189" s="68"/>
      <c r="CP1189" s="68"/>
      <c r="CQ1189" s="68"/>
      <c r="CR1189" s="68"/>
      <c r="CS1189" s="68"/>
      <c r="CT1189" s="68"/>
      <c r="CU1189" s="68"/>
      <c r="CV1189" s="68"/>
      <c r="CW1189" s="68"/>
      <c r="CX1189" s="68"/>
      <c r="CY1189" s="68"/>
      <c r="CZ1189" s="68"/>
      <c r="DA1189" s="68"/>
      <c r="DB1189" s="68"/>
      <c r="DC1189" s="68"/>
      <c r="DD1189" s="68"/>
      <c r="DE1189" s="68"/>
      <c r="DF1189" s="68"/>
      <c r="DG1189" s="68"/>
      <c r="DH1189" s="68"/>
      <c r="DI1189" s="68"/>
      <c r="DJ1189" s="68"/>
      <c r="DK1189" s="68"/>
      <c r="DL1189" s="68"/>
      <c r="DM1189" s="68"/>
      <c r="DN1189" s="68"/>
      <c r="DO1189" s="68"/>
      <c r="DP1189" s="68"/>
      <c r="DQ1189" s="68"/>
      <c r="DR1189" s="68"/>
      <c r="DS1189" s="68"/>
      <c r="DT1189" s="68"/>
      <c r="DU1189" s="68"/>
      <c r="DV1189" s="68"/>
      <c r="DW1189" s="68"/>
      <c r="DX1189" s="68"/>
      <c r="DY1189" s="68"/>
      <c r="DZ1189" s="68"/>
      <c r="EA1189" s="68"/>
      <c r="EB1189" s="68"/>
      <c r="EC1189" s="68"/>
      <c r="ED1189" s="68"/>
      <c r="EE1189" s="68"/>
      <c r="EF1189" s="68"/>
      <c r="EG1189" s="68"/>
      <c r="EH1189" s="68"/>
      <c r="EI1189" s="68"/>
      <c r="EJ1189" s="68"/>
      <c r="EK1189" s="68"/>
      <c r="EL1189" s="68"/>
      <c r="EM1189" s="68"/>
      <c r="EN1189" s="68"/>
      <c r="EO1189" s="68"/>
      <c r="EP1189" s="68"/>
      <c r="EQ1189" s="68"/>
      <c r="ER1189" s="68"/>
      <c r="ES1189" s="68"/>
      <c r="ET1189" s="68"/>
      <c r="EU1189" s="68"/>
      <c r="EV1189" s="68"/>
      <c r="EW1189" s="68"/>
      <c r="EX1189" s="68"/>
      <c r="EY1189" s="68"/>
      <c r="EZ1189" s="68"/>
      <c r="FA1189" s="68"/>
      <c r="FB1189" s="68"/>
      <c r="FC1189" s="68"/>
      <c r="FD1189" s="68"/>
      <c r="FE1189" s="68"/>
      <c r="FF1189" s="68"/>
      <c r="FG1189" s="68"/>
      <c r="FH1189" s="68"/>
      <c r="FI1189" s="68"/>
      <c r="FJ1189" s="68"/>
      <c r="FK1189" s="68"/>
      <c r="FL1189" s="68"/>
      <c r="FM1189" s="68"/>
      <c r="FN1189" s="68"/>
      <c r="FO1189" s="68"/>
      <c r="FP1189" s="68"/>
      <c r="FQ1189" s="68"/>
      <c r="FR1189" s="68"/>
      <c r="FS1189" s="68"/>
      <c r="FT1189" s="68"/>
      <c r="FU1189" s="68"/>
      <c r="FV1189" s="68"/>
      <c r="FW1189" s="68"/>
      <c r="FX1189" s="68"/>
      <c r="FY1189" s="68"/>
      <c r="FZ1189" s="68"/>
      <c r="GA1189" s="68"/>
      <c r="GB1189" s="68"/>
      <c r="GC1189" s="68"/>
      <c r="GD1189" s="68"/>
      <c r="GE1189" s="68"/>
      <c r="GF1189" s="68"/>
      <c r="GG1189" s="68"/>
      <c r="GH1189" s="68"/>
      <c r="GI1189" s="68"/>
      <c r="GJ1189" s="68"/>
      <c r="GK1189" s="68"/>
      <c r="GL1189" s="68"/>
      <c r="GM1189" s="68"/>
      <c r="GN1189" s="68"/>
      <c r="GO1189" s="68"/>
      <c r="GP1189" s="68"/>
      <c r="GQ1189" s="68"/>
      <c r="GR1189" s="68"/>
      <c r="GS1189" s="68"/>
      <c r="GT1189" s="68"/>
      <c r="GU1189" s="68"/>
      <c r="GV1189" s="68"/>
      <c r="GW1189" s="68"/>
      <c r="GX1189" s="68"/>
      <c r="GY1189" s="68"/>
      <c r="GZ1189" s="68"/>
      <c r="HA1189" s="68"/>
      <c r="HB1189" s="68"/>
      <c r="HC1189" s="68"/>
      <c r="HD1189" s="68"/>
      <c r="HE1189" s="68"/>
      <c r="HF1189" s="68"/>
      <c r="HG1189" s="68"/>
      <c r="HH1189" s="68"/>
      <c r="HI1189" s="68"/>
      <c r="HJ1189" s="68"/>
      <c r="HK1189" s="68"/>
      <c r="HL1189" s="68"/>
      <c r="HM1189" s="68"/>
      <c r="HN1189" s="68"/>
      <c r="HO1189" s="68"/>
      <c r="HP1189" s="68"/>
      <c r="HQ1189" s="68"/>
      <c r="HR1189" s="68"/>
      <c r="HS1189" s="68"/>
      <c r="HT1189" s="68"/>
      <c r="HU1189" s="68"/>
      <c r="HV1189" s="68"/>
      <c r="HW1189" s="68"/>
      <c r="HX1189" s="68"/>
      <c r="HY1189" s="68"/>
      <c r="HZ1189" s="68"/>
      <c r="IA1189" s="68"/>
      <c r="IB1189" s="68"/>
      <c r="IC1189" s="68"/>
      <c r="ID1189" s="68"/>
      <c r="IE1189" s="68"/>
      <c r="IF1189" s="68"/>
      <c r="IG1189" s="68"/>
      <c r="IH1189" s="68"/>
      <c r="II1189" s="68"/>
      <c r="IJ1189" s="68"/>
      <c r="IK1189" s="68"/>
      <c r="IL1189" s="68"/>
      <c r="IM1189" s="68"/>
      <c r="IN1189" s="68"/>
      <c r="IO1189" s="68"/>
      <c r="IP1189" s="68"/>
      <c r="IQ1189" s="68"/>
      <c r="IR1189" s="68"/>
      <c r="IS1189" s="68"/>
      <c r="IT1189" s="68"/>
      <c r="IU1189" s="68"/>
      <c r="IV1189" s="68"/>
      <c r="IW1189" s="68"/>
      <c r="IX1189" s="68"/>
      <c r="IY1189" s="68"/>
      <c r="IZ1189" s="68"/>
      <c r="JA1189" s="68"/>
      <c r="JB1189" s="68"/>
      <c r="JC1189" s="68"/>
      <c r="JD1189" s="68"/>
      <c r="JE1189" s="68"/>
      <c r="JF1189" s="68"/>
      <c r="JG1189" s="68"/>
      <c r="JH1189" s="68"/>
      <c r="JI1189" s="68"/>
      <c r="JJ1189" s="68"/>
      <c r="JK1189" s="68"/>
      <c r="JL1189" s="68"/>
      <c r="JM1189" s="68"/>
      <c r="JN1189" s="68"/>
      <c r="JO1189" s="68"/>
      <c r="JP1189" s="68"/>
      <c r="JQ1189" s="68"/>
      <c r="JR1189" s="68"/>
      <c r="JS1189" s="68"/>
      <c r="JT1189" s="68"/>
      <c r="JU1189" s="68"/>
      <c r="JV1189" s="68"/>
      <c r="JW1189" s="68"/>
      <c r="JX1189" s="68"/>
      <c r="JY1189" s="68"/>
      <c r="JZ1189" s="68"/>
      <c r="KA1189" s="68"/>
      <c r="KB1189" s="68"/>
      <c r="KC1189" s="68"/>
      <c r="KD1189" s="68"/>
      <c r="KE1189" s="68"/>
      <c r="KF1189" s="68"/>
      <c r="KG1189" s="68"/>
      <c r="KH1189" s="68"/>
      <c r="KI1189" s="68"/>
      <c r="KJ1189" s="68"/>
      <c r="KK1189" s="68"/>
      <c r="KL1189" s="68"/>
      <c r="KM1189" s="68"/>
      <c r="KN1189" s="68"/>
      <c r="KO1189" s="68"/>
      <c r="KP1189" s="68"/>
      <c r="KQ1189" s="68"/>
      <c r="KR1189" s="68"/>
      <c r="KS1189" s="68"/>
      <c r="KT1189" s="68"/>
      <c r="KU1189" s="68"/>
      <c r="KV1189" s="68"/>
      <c r="KW1189" s="68"/>
      <c r="KX1189" s="68"/>
      <c r="KY1189" s="68"/>
      <c r="KZ1189" s="68"/>
      <c r="LA1189" s="68"/>
      <c r="LB1189" s="68"/>
      <c r="LC1189" s="68"/>
      <c r="LD1189" s="68"/>
      <c r="LE1189" s="68"/>
      <c r="LF1189" s="68"/>
      <c r="LG1189" s="68"/>
      <c r="LH1189" s="68"/>
      <c r="LI1189" s="68"/>
      <c r="LJ1189" s="68"/>
      <c r="LK1189" s="68"/>
      <c r="LL1189" s="68"/>
      <c r="LM1189" s="68"/>
      <c r="LN1189" s="68"/>
      <c r="LO1189" s="68"/>
      <c r="LP1189" s="68"/>
      <c r="LQ1189" s="68"/>
      <c r="LR1189" s="68"/>
      <c r="LS1189" s="68"/>
      <c r="LT1189" s="68"/>
      <c r="LU1189" s="68"/>
      <c r="LV1189" s="68"/>
      <c r="LW1189" s="68"/>
      <c r="LX1189" s="68"/>
      <c r="LY1189" s="68"/>
      <c r="LZ1189" s="68"/>
      <c r="MA1189" s="68"/>
      <c r="MB1189" s="68"/>
      <c r="MC1189" s="68"/>
      <c r="MD1189" s="68"/>
      <c r="ME1189" s="68"/>
      <c r="MF1189" s="68"/>
      <c r="MG1189" s="68"/>
      <c r="MH1189" s="68"/>
      <c r="MI1189" s="68"/>
      <c r="MJ1189" s="68"/>
      <c r="MK1189" s="68"/>
      <c r="ML1189" s="68"/>
      <c r="MM1189" s="68"/>
      <c r="MN1189" s="68"/>
      <c r="MO1189" s="68"/>
      <c r="MP1189" s="68"/>
      <c r="MQ1189" s="68"/>
      <c r="MR1189" s="68"/>
      <c r="MS1189" s="68"/>
      <c r="MT1189" s="68"/>
      <c r="MU1189" s="68"/>
      <c r="MV1189" s="68"/>
      <c r="MW1189" s="68"/>
      <c r="MX1189" s="68"/>
      <c r="MY1189" s="68"/>
      <c r="MZ1189" s="68"/>
      <c r="NA1189" s="68"/>
      <c r="NB1189" s="68"/>
      <c r="NC1189" s="68"/>
      <c r="ND1189" s="68"/>
      <c r="NE1189" s="68"/>
      <c r="NF1189" s="68"/>
      <c r="NG1189" s="68"/>
      <c r="NH1189" s="68"/>
      <c r="NI1189" s="68"/>
      <c r="NJ1189" s="68"/>
      <c r="NK1189" s="68"/>
      <c r="NL1189" s="68"/>
      <c r="NM1189" s="68"/>
      <c r="NN1189" s="68"/>
      <c r="NO1189" s="68"/>
      <c r="NP1189" s="68"/>
      <c r="NQ1189" s="68"/>
      <c r="NR1189" s="68"/>
      <c r="NS1189" s="68"/>
      <c r="NT1189" s="68"/>
      <c r="NU1189" s="68"/>
      <c r="NV1189" s="68"/>
      <c r="NW1189" s="68"/>
      <c r="NX1189" s="68"/>
      <c r="NY1189" s="68"/>
      <c r="NZ1189" s="68"/>
      <c r="OA1189" s="68"/>
      <c r="OB1189" s="68"/>
      <c r="OC1189" s="68"/>
      <c r="OD1189" s="68"/>
      <c r="OE1189" s="68"/>
      <c r="OF1189" s="68"/>
      <c r="OG1189" s="68"/>
      <c r="OH1189" s="68"/>
      <c r="OI1189" s="68"/>
      <c r="OJ1189" s="68"/>
      <c r="OK1189" s="68"/>
      <c r="OL1189" s="68"/>
      <c r="OM1189" s="68"/>
      <c r="ON1189" s="68"/>
      <c r="OO1189" s="68"/>
      <c r="OP1189" s="68"/>
      <c r="OQ1189" s="68"/>
      <c r="OR1189" s="68"/>
      <c r="OS1189" s="68"/>
      <c r="OT1189" s="68"/>
      <c r="OU1189" s="68"/>
      <c r="OV1189" s="68"/>
      <c r="OW1189" s="68"/>
      <c r="OX1189" s="68"/>
      <c r="OY1189" s="68"/>
      <c r="OZ1189" s="68"/>
      <c r="PA1189" s="68"/>
      <c r="PB1189" s="68"/>
      <c r="PC1189" s="68"/>
      <c r="PD1189" s="68"/>
      <c r="PE1189" s="68"/>
      <c r="PF1189" s="68"/>
      <c r="PG1189" s="68"/>
      <c r="PH1189" s="68"/>
      <c r="PI1189" s="68"/>
      <c r="PJ1189" s="68"/>
      <c r="PK1189" s="68"/>
      <c r="PL1189" s="68"/>
      <c r="PM1189" s="68"/>
      <c r="PN1189" s="68"/>
      <c r="PO1189" s="68"/>
      <c r="PP1189" s="68"/>
      <c r="PQ1189" s="68"/>
      <c r="PR1189" s="68"/>
      <c r="PS1189" s="68"/>
      <c r="PT1189" s="68"/>
      <c r="PU1189" s="68"/>
      <c r="PV1189" s="68"/>
      <c r="PW1189" s="68"/>
      <c r="PX1189" s="68"/>
      <c r="PY1189" s="68"/>
      <c r="PZ1189" s="68"/>
      <c r="QA1189" s="68"/>
      <c r="QB1189" s="68"/>
      <c r="QC1189" s="68"/>
      <c r="QD1189" s="68"/>
      <c r="QE1189" s="68"/>
      <c r="QF1189" s="68"/>
      <c r="QG1189" s="68"/>
      <c r="QH1189" s="68"/>
      <c r="QI1189" s="68"/>
      <c r="QJ1189" s="68"/>
      <c r="QK1189" s="68"/>
      <c r="QL1189" s="68"/>
      <c r="QM1189" s="68"/>
      <c r="QN1189" s="68"/>
      <c r="QO1189" s="68"/>
      <c r="QP1189" s="68"/>
      <c r="QQ1189" s="68"/>
      <c r="QR1189" s="68"/>
      <c r="QS1189" s="68"/>
      <c r="QT1189" s="68"/>
      <c r="QU1189" s="68"/>
      <c r="QV1189" s="68"/>
      <c r="QW1189" s="68"/>
      <c r="QX1189" s="68"/>
      <c r="QY1189" s="68"/>
      <c r="QZ1189" s="68"/>
      <c r="RA1189" s="68"/>
      <c r="RB1189" s="68"/>
      <c r="RC1189" s="68"/>
      <c r="RD1189" s="68"/>
      <c r="RE1189" s="68"/>
      <c r="RF1189" s="68"/>
      <c r="RG1189" s="68"/>
      <c r="RH1189" s="68"/>
      <c r="RI1189" s="68"/>
      <c r="RJ1189" s="68"/>
      <c r="RK1189" s="68"/>
      <c r="RL1189" s="68"/>
      <c r="RM1189" s="68"/>
      <c r="RN1189" s="68"/>
      <c r="RO1189" s="68"/>
      <c r="RP1189" s="68"/>
      <c r="RQ1189" s="68"/>
      <c r="RR1189" s="68"/>
      <c r="RS1189" s="68"/>
      <c r="RT1189" s="68"/>
      <c r="RU1189" s="68"/>
      <c r="RV1189" s="68"/>
      <c r="RW1189" s="68"/>
      <c r="RX1189" s="68"/>
      <c r="RY1189" s="68"/>
      <c r="RZ1189" s="68"/>
      <c r="SA1189" s="68"/>
      <c r="SB1189" s="68"/>
      <c r="SC1189" s="68"/>
      <c r="SD1189" s="68"/>
      <c r="SE1189" s="68"/>
      <c r="SF1189" s="68"/>
      <c r="SG1189" s="68"/>
      <c r="SH1189" s="68"/>
      <c r="SI1189" s="68"/>
      <c r="SJ1189" s="68"/>
      <c r="SK1189" s="68"/>
      <c r="SL1189" s="68"/>
      <c r="SM1189" s="68"/>
      <c r="SN1189" s="68"/>
      <c r="SO1189" s="68"/>
      <c r="SP1189" s="68"/>
      <c r="SQ1189" s="68"/>
      <c r="SR1189" s="68"/>
      <c r="SS1189" s="68"/>
      <c r="ST1189" s="68"/>
      <c r="SU1189" s="68"/>
      <c r="SV1189" s="68"/>
      <c r="SW1189" s="68"/>
      <c r="SX1189" s="68"/>
    </row>
    <row r="1190" spans="1:518" ht="16.5" customHeight="1" x14ac:dyDescent="0.2">
      <c r="A1190" s="20">
        <v>582</v>
      </c>
      <c r="B1190" s="20" t="s">
        <v>62</v>
      </c>
      <c r="C1190" s="20" t="s">
        <v>915</v>
      </c>
      <c r="D1190" s="20" t="s">
        <v>38</v>
      </c>
      <c r="E1190" s="20" t="s">
        <v>1345</v>
      </c>
      <c r="F1190" s="22" t="s">
        <v>956</v>
      </c>
      <c r="G1190" s="20" t="s">
        <v>42</v>
      </c>
      <c r="H1190" s="20" t="s">
        <v>35</v>
      </c>
      <c r="I1190" s="20" t="s">
        <v>81</v>
      </c>
      <c r="J1190" s="22" t="s">
        <v>915</v>
      </c>
      <c r="K1190" s="20"/>
      <c r="L1190" s="20"/>
      <c r="M1190" s="20"/>
      <c r="N1190" s="20"/>
      <c r="O1190" s="23"/>
      <c r="P1190" s="23">
        <v>900000</v>
      </c>
      <c r="Q1190" s="24">
        <v>1</v>
      </c>
      <c r="R1190" s="25">
        <v>45962</v>
      </c>
      <c r="S1190" s="20" t="s">
        <v>83</v>
      </c>
      <c r="T1190" s="26">
        <f t="shared" si="20"/>
        <v>900000</v>
      </c>
      <c r="U1190" s="27" t="s">
        <v>100</v>
      </c>
      <c r="V1190" s="27" t="s">
        <v>100</v>
      </c>
      <c r="W1190" s="68"/>
      <c r="X1190" s="68"/>
      <c r="Y1190" s="68"/>
      <c r="Z1190" s="68"/>
      <c r="AA1190" s="68"/>
      <c r="AB1190" s="68"/>
      <c r="AC1190" s="68"/>
      <c r="AD1190" s="68"/>
      <c r="AE1190" s="68"/>
      <c r="AF1190" s="68"/>
      <c r="AG1190" s="68"/>
      <c r="AH1190" s="68"/>
      <c r="AI1190" s="68"/>
      <c r="AJ1190" s="68"/>
      <c r="AK1190" s="68"/>
      <c r="AL1190" s="68"/>
      <c r="AM1190" s="68"/>
      <c r="AN1190" s="68"/>
      <c r="AO1190" s="68"/>
      <c r="AP1190" s="68"/>
      <c r="AQ1190" s="68"/>
      <c r="AR1190" s="68"/>
      <c r="AS1190" s="68"/>
      <c r="AT1190" s="68"/>
      <c r="AU1190" s="68"/>
      <c r="AV1190" s="68"/>
      <c r="AW1190" s="68"/>
      <c r="AX1190" s="68"/>
      <c r="AY1190" s="68"/>
      <c r="AZ1190" s="68"/>
      <c r="BA1190" s="68"/>
      <c r="BB1190" s="68"/>
      <c r="BC1190" s="68"/>
      <c r="BD1190" s="68"/>
      <c r="BE1190" s="68"/>
      <c r="BF1190" s="68"/>
      <c r="BG1190" s="68"/>
      <c r="BH1190" s="68"/>
      <c r="BI1190" s="68"/>
      <c r="BJ1190" s="68"/>
      <c r="BK1190" s="68"/>
      <c r="BL1190" s="68"/>
      <c r="BM1190" s="68"/>
      <c r="BN1190" s="68"/>
      <c r="BO1190" s="68"/>
      <c r="BP1190" s="68"/>
      <c r="BQ1190" s="68"/>
      <c r="BR1190" s="68"/>
      <c r="BS1190" s="68"/>
      <c r="BT1190" s="68"/>
      <c r="BU1190" s="68"/>
      <c r="BV1190" s="68"/>
      <c r="BW1190" s="68"/>
      <c r="BX1190" s="68"/>
      <c r="BY1190" s="68"/>
      <c r="BZ1190" s="68"/>
      <c r="CA1190" s="68"/>
      <c r="CB1190" s="68"/>
      <c r="CC1190" s="68"/>
      <c r="CD1190" s="68"/>
      <c r="CE1190" s="68"/>
      <c r="CF1190" s="68"/>
      <c r="CG1190" s="68"/>
      <c r="CH1190" s="68"/>
      <c r="CI1190" s="68"/>
      <c r="CJ1190" s="68"/>
      <c r="CK1190" s="68"/>
      <c r="CL1190" s="68"/>
      <c r="CM1190" s="68"/>
      <c r="CN1190" s="68"/>
      <c r="CO1190" s="68"/>
      <c r="CP1190" s="68"/>
      <c r="CQ1190" s="68"/>
      <c r="CR1190" s="68"/>
      <c r="CS1190" s="68"/>
      <c r="CT1190" s="68"/>
      <c r="CU1190" s="68"/>
      <c r="CV1190" s="68"/>
      <c r="CW1190" s="68"/>
      <c r="CX1190" s="68"/>
      <c r="CY1190" s="68"/>
      <c r="CZ1190" s="68"/>
      <c r="DA1190" s="68"/>
      <c r="DB1190" s="68"/>
      <c r="DC1190" s="68"/>
      <c r="DD1190" s="68"/>
      <c r="DE1190" s="68"/>
      <c r="DF1190" s="68"/>
      <c r="DG1190" s="68"/>
      <c r="DH1190" s="68"/>
      <c r="DI1190" s="68"/>
      <c r="DJ1190" s="68"/>
      <c r="DK1190" s="68"/>
      <c r="DL1190" s="68"/>
      <c r="DM1190" s="68"/>
      <c r="DN1190" s="68"/>
      <c r="DO1190" s="68"/>
      <c r="DP1190" s="68"/>
      <c r="DQ1190" s="68"/>
      <c r="DR1190" s="68"/>
      <c r="DS1190" s="68"/>
      <c r="DT1190" s="68"/>
      <c r="DU1190" s="68"/>
      <c r="DV1190" s="68"/>
      <c r="DW1190" s="68"/>
      <c r="DX1190" s="68"/>
      <c r="DY1190" s="68"/>
      <c r="DZ1190" s="68"/>
      <c r="EA1190" s="68"/>
      <c r="EB1190" s="68"/>
      <c r="EC1190" s="68"/>
      <c r="ED1190" s="68"/>
      <c r="EE1190" s="68"/>
      <c r="EF1190" s="68"/>
      <c r="EG1190" s="68"/>
      <c r="EH1190" s="68"/>
      <c r="EI1190" s="68"/>
      <c r="EJ1190" s="68"/>
      <c r="EK1190" s="68"/>
      <c r="EL1190" s="68"/>
      <c r="EM1190" s="68"/>
      <c r="EN1190" s="68"/>
      <c r="EO1190" s="68"/>
      <c r="EP1190" s="68"/>
      <c r="EQ1190" s="68"/>
      <c r="ER1190" s="68"/>
      <c r="ES1190" s="68"/>
      <c r="ET1190" s="68"/>
      <c r="EU1190" s="68"/>
      <c r="EV1190" s="68"/>
      <c r="EW1190" s="68"/>
      <c r="EX1190" s="68"/>
      <c r="EY1190" s="68"/>
      <c r="EZ1190" s="68"/>
      <c r="FA1190" s="68"/>
      <c r="FB1190" s="68"/>
      <c r="FC1190" s="68"/>
      <c r="FD1190" s="68"/>
      <c r="FE1190" s="68"/>
      <c r="FF1190" s="68"/>
      <c r="FG1190" s="68"/>
      <c r="FH1190" s="68"/>
      <c r="FI1190" s="68"/>
      <c r="FJ1190" s="68"/>
      <c r="FK1190" s="68"/>
      <c r="FL1190" s="68"/>
      <c r="FM1190" s="68"/>
      <c r="FN1190" s="68"/>
      <c r="FO1190" s="68"/>
      <c r="FP1190" s="68"/>
      <c r="FQ1190" s="68"/>
      <c r="FR1190" s="68"/>
      <c r="FS1190" s="68"/>
      <c r="FT1190" s="68"/>
      <c r="FU1190" s="68"/>
      <c r="FV1190" s="68"/>
      <c r="FW1190" s="68"/>
      <c r="FX1190" s="68"/>
      <c r="FY1190" s="68"/>
      <c r="FZ1190" s="68"/>
      <c r="GA1190" s="68"/>
      <c r="GB1190" s="68"/>
      <c r="GC1190" s="68"/>
      <c r="GD1190" s="68"/>
      <c r="GE1190" s="68"/>
      <c r="GF1190" s="68"/>
      <c r="GG1190" s="68"/>
      <c r="GH1190" s="68"/>
      <c r="GI1190" s="68"/>
      <c r="GJ1190" s="68"/>
      <c r="GK1190" s="68"/>
      <c r="GL1190" s="68"/>
      <c r="GM1190" s="68"/>
      <c r="GN1190" s="68"/>
      <c r="GO1190" s="68"/>
      <c r="GP1190" s="68"/>
      <c r="GQ1190" s="68"/>
      <c r="GR1190" s="68"/>
      <c r="GS1190" s="68"/>
      <c r="GT1190" s="68"/>
      <c r="GU1190" s="68"/>
      <c r="GV1190" s="68"/>
      <c r="GW1190" s="68"/>
      <c r="GX1190" s="68"/>
      <c r="GY1190" s="68"/>
      <c r="GZ1190" s="68"/>
      <c r="HA1190" s="68"/>
      <c r="HB1190" s="68"/>
      <c r="HC1190" s="68"/>
      <c r="HD1190" s="68"/>
      <c r="HE1190" s="68"/>
      <c r="HF1190" s="68"/>
      <c r="HG1190" s="68"/>
      <c r="HH1190" s="68"/>
      <c r="HI1190" s="68"/>
      <c r="HJ1190" s="68"/>
      <c r="HK1190" s="68"/>
      <c r="HL1190" s="68"/>
      <c r="HM1190" s="68"/>
      <c r="HN1190" s="68"/>
      <c r="HO1190" s="68"/>
      <c r="HP1190" s="68"/>
      <c r="HQ1190" s="68"/>
      <c r="HR1190" s="68"/>
      <c r="HS1190" s="68"/>
      <c r="HT1190" s="68"/>
      <c r="HU1190" s="68"/>
      <c r="HV1190" s="68"/>
      <c r="HW1190" s="68"/>
      <c r="HX1190" s="68"/>
      <c r="HY1190" s="68"/>
      <c r="HZ1190" s="68"/>
      <c r="IA1190" s="68"/>
      <c r="IB1190" s="68"/>
      <c r="IC1190" s="68"/>
      <c r="ID1190" s="68"/>
      <c r="IE1190" s="68"/>
      <c r="IF1190" s="68"/>
      <c r="IG1190" s="68"/>
      <c r="IH1190" s="68"/>
      <c r="II1190" s="68"/>
      <c r="IJ1190" s="68"/>
      <c r="IK1190" s="68"/>
      <c r="IL1190" s="68"/>
      <c r="IM1190" s="68"/>
      <c r="IN1190" s="68"/>
      <c r="IO1190" s="68"/>
      <c r="IP1190" s="68"/>
      <c r="IQ1190" s="68"/>
      <c r="IR1190" s="68"/>
      <c r="IS1190" s="68"/>
      <c r="IT1190" s="68"/>
      <c r="IU1190" s="68"/>
      <c r="IV1190" s="68"/>
      <c r="IW1190" s="68"/>
      <c r="IX1190" s="68"/>
      <c r="IY1190" s="68"/>
      <c r="IZ1190" s="68"/>
      <c r="JA1190" s="68"/>
      <c r="JB1190" s="68"/>
      <c r="JC1190" s="68"/>
      <c r="JD1190" s="68"/>
      <c r="JE1190" s="68"/>
      <c r="JF1190" s="68"/>
      <c r="JG1190" s="68"/>
      <c r="JH1190" s="68"/>
      <c r="JI1190" s="68"/>
      <c r="JJ1190" s="68"/>
      <c r="JK1190" s="68"/>
      <c r="JL1190" s="68"/>
      <c r="JM1190" s="68"/>
      <c r="JN1190" s="68"/>
      <c r="JO1190" s="68"/>
      <c r="JP1190" s="68"/>
      <c r="JQ1190" s="68"/>
      <c r="JR1190" s="68"/>
      <c r="JS1190" s="68"/>
      <c r="JT1190" s="68"/>
      <c r="JU1190" s="68"/>
      <c r="JV1190" s="68"/>
      <c r="JW1190" s="68"/>
      <c r="JX1190" s="68"/>
      <c r="JY1190" s="68"/>
      <c r="JZ1190" s="68"/>
      <c r="KA1190" s="68"/>
      <c r="KB1190" s="68"/>
      <c r="KC1190" s="68"/>
      <c r="KD1190" s="68"/>
      <c r="KE1190" s="68"/>
      <c r="KF1190" s="68"/>
      <c r="KG1190" s="68"/>
      <c r="KH1190" s="68"/>
      <c r="KI1190" s="68"/>
      <c r="KJ1190" s="68"/>
      <c r="KK1190" s="68"/>
      <c r="KL1190" s="68"/>
      <c r="KM1190" s="68"/>
      <c r="KN1190" s="68"/>
      <c r="KO1190" s="68"/>
      <c r="KP1190" s="68"/>
      <c r="KQ1190" s="68"/>
      <c r="KR1190" s="68"/>
      <c r="KS1190" s="68"/>
      <c r="KT1190" s="68"/>
      <c r="KU1190" s="68"/>
      <c r="KV1190" s="68"/>
      <c r="KW1190" s="68"/>
      <c r="KX1190" s="68"/>
      <c r="KY1190" s="68"/>
      <c r="KZ1190" s="68"/>
      <c r="LA1190" s="68"/>
      <c r="LB1190" s="68"/>
      <c r="LC1190" s="68"/>
      <c r="LD1190" s="68"/>
      <c r="LE1190" s="68"/>
      <c r="LF1190" s="68"/>
      <c r="LG1190" s="68"/>
      <c r="LH1190" s="68"/>
      <c r="LI1190" s="68"/>
      <c r="LJ1190" s="68"/>
      <c r="LK1190" s="68"/>
      <c r="LL1190" s="68"/>
      <c r="LM1190" s="68"/>
      <c r="LN1190" s="68"/>
      <c r="LO1190" s="68"/>
      <c r="LP1190" s="68"/>
      <c r="LQ1190" s="68"/>
      <c r="LR1190" s="68"/>
      <c r="LS1190" s="68"/>
      <c r="LT1190" s="68"/>
      <c r="LU1190" s="68"/>
      <c r="LV1190" s="68"/>
      <c r="LW1190" s="68"/>
      <c r="LX1190" s="68"/>
      <c r="LY1190" s="68"/>
      <c r="LZ1190" s="68"/>
      <c r="MA1190" s="68"/>
      <c r="MB1190" s="68"/>
      <c r="MC1190" s="68"/>
      <c r="MD1190" s="68"/>
      <c r="ME1190" s="68"/>
      <c r="MF1190" s="68"/>
      <c r="MG1190" s="68"/>
      <c r="MH1190" s="68"/>
      <c r="MI1190" s="68"/>
      <c r="MJ1190" s="68"/>
      <c r="MK1190" s="68"/>
      <c r="ML1190" s="68"/>
      <c r="MM1190" s="68"/>
      <c r="MN1190" s="68"/>
      <c r="MO1190" s="68"/>
      <c r="MP1190" s="68"/>
      <c r="MQ1190" s="68"/>
      <c r="MR1190" s="68"/>
      <c r="MS1190" s="68"/>
      <c r="MT1190" s="68"/>
      <c r="MU1190" s="68"/>
      <c r="MV1190" s="68"/>
      <c r="MW1190" s="68"/>
      <c r="MX1190" s="68"/>
      <c r="MY1190" s="68"/>
      <c r="MZ1190" s="68"/>
      <c r="NA1190" s="68"/>
      <c r="NB1190" s="68"/>
      <c r="NC1190" s="68"/>
      <c r="ND1190" s="68"/>
      <c r="NE1190" s="68"/>
      <c r="NF1190" s="68"/>
      <c r="NG1190" s="68"/>
      <c r="NH1190" s="68"/>
      <c r="NI1190" s="68"/>
      <c r="NJ1190" s="68"/>
      <c r="NK1190" s="68"/>
      <c r="NL1190" s="68"/>
      <c r="NM1190" s="68"/>
      <c r="NN1190" s="68"/>
      <c r="NO1190" s="68"/>
      <c r="NP1190" s="68"/>
      <c r="NQ1190" s="68"/>
      <c r="NR1190" s="68"/>
      <c r="NS1190" s="68"/>
      <c r="NT1190" s="68"/>
      <c r="NU1190" s="68"/>
      <c r="NV1190" s="68"/>
      <c r="NW1190" s="68"/>
      <c r="NX1190" s="68"/>
      <c r="NY1190" s="68"/>
      <c r="NZ1190" s="68"/>
      <c r="OA1190" s="68"/>
      <c r="OB1190" s="68"/>
      <c r="OC1190" s="68"/>
      <c r="OD1190" s="68"/>
      <c r="OE1190" s="68"/>
      <c r="OF1190" s="68"/>
      <c r="OG1190" s="68"/>
      <c r="OH1190" s="68"/>
      <c r="OI1190" s="68"/>
      <c r="OJ1190" s="68"/>
      <c r="OK1190" s="68"/>
      <c r="OL1190" s="68"/>
      <c r="OM1190" s="68"/>
      <c r="ON1190" s="68"/>
      <c r="OO1190" s="68"/>
      <c r="OP1190" s="68"/>
      <c r="OQ1190" s="68"/>
      <c r="OR1190" s="68"/>
      <c r="OS1190" s="68"/>
      <c r="OT1190" s="68"/>
      <c r="OU1190" s="68"/>
      <c r="OV1190" s="68"/>
      <c r="OW1190" s="68"/>
      <c r="OX1190" s="68"/>
      <c r="OY1190" s="68"/>
      <c r="OZ1190" s="68"/>
      <c r="PA1190" s="68"/>
      <c r="PB1190" s="68"/>
      <c r="PC1190" s="68"/>
      <c r="PD1190" s="68"/>
      <c r="PE1190" s="68"/>
      <c r="PF1190" s="68"/>
      <c r="PG1190" s="68"/>
      <c r="PH1190" s="68"/>
      <c r="PI1190" s="68"/>
      <c r="PJ1190" s="68"/>
      <c r="PK1190" s="68"/>
      <c r="PL1190" s="68"/>
      <c r="PM1190" s="68"/>
      <c r="PN1190" s="68"/>
      <c r="PO1190" s="68"/>
      <c r="PP1190" s="68"/>
      <c r="PQ1190" s="68"/>
      <c r="PR1190" s="68"/>
      <c r="PS1190" s="68"/>
      <c r="PT1190" s="68"/>
      <c r="PU1190" s="68"/>
      <c r="PV1190" s="68"/>
      <c r="PW1190" s="68"/>
      <c r="PX1190" s="68"/>
      <c r="PY1190" s="68"/>
      <c r="PZ1190" s="68"/>
      <c r="QA1190" s="68"/>
      <c r="QB1190" s="68"/>
      <c r="QC1190" s="68"/>
      <c r="QD1190" s="68"/>
      <c r="QE1190" s="68"/>
      <c r="QF1190" s="68"/>
      <c r="QG1190" s="68"/>
      <c r="QH1190" s="68"/>
      <c r="QI1190" s="68"/>
      <c r="QJ1190" s="68"/>
      <c r="QK1190" s="68"/>
      <c r="QL1190" s="68"/>
      <c r="QM1190" s="68"/>
      <c r="QN1190" s="68"/>
      <c r="QO1190" s="68"/>
      <c r="QP1190" s="68"/>
      <c r="QQ1190" s="68"/>
      <c r="QR1190" s="68"/>
      <c r="QS1190" s="68"/>
      <c r="QT1190" s="68"/>
      <c r="QU1190" s="68"/>
      <c r="QV1190" s="68"/>
      <c r="QW1190" s="68"/>
      <c r="QX1190" s="68"/>
      <c r="QY1190" s="68"/>
      <c r="QZ1190" s="68"/>
      <c r="RA1190" s="68"/>
      <c r="RB1190" s="68"/>
      <c r="RC1190" s="68"/>
      <c r="RD1190" s="68"/>
      <c r="RE1190" s="68"/>
      <c r="RF1190" s="68"/>
      <c r="RG1190" s="68"/>
      <c r="RH1190" s="68"/>
      <c r="RI1190" s="68"/>
      <c r="RJ1190" s="68"/>
      <c r="RK1190" s="68"/>
      <c r="RL1190" s="68"/>
      <c r="RM1190" s="68"/>
      <c r="RN1190" s="68"/>
      <c r="RO1190" s="68"/>
      <c r="RP1190" s="68"/>
      <c r="RQ1190" s="68"/>
      <c r="RR1190" s="68"/>
      <c r="RS1190" s="68"/>
      <c r="RT1190" s="68"/>
      <c r="RU1190" s="68"/>
      <c r="RV1190" s="68"/>
      <c r="RW1190" s="68"/>
      <c r="RX1190" s="68"/>
      <c r="RY1190" s="68"/>
      <c r="RZ1190" s="68"/>
      <c r="SA1190" s="68"/>
      <c r="SB1190" s="68"/>
      <c r="SC1190" s="68"/>
      <c r="SD1190" s="68"/>
      <c r="SE1190" s="68"/>
      <c r="SF1190" s="68"/>
      <c r="SG1190" s="68"/>
      <c r="SH1190" s="68"/>
      <c r="SI1190" s="68"/>
      <c r="SJ1190" s="68"/>
      <c r="SK1190" s="68"/>
      <c r="SL1190" s="68"/>
      <c r="SM1190" s="68"/>
      <c r="SN1190" s="68"/>
      <c r="SO1190" s="68"/>
      <c r="SP1190" s="68"/>
      <c r="SQ1190" s="68"/>
      <c r="SR1190" s="68"/>
      <c r="SS1190" s="68"/>
      <c r="ST1190" s="68"/>
      <c r="SU1190" s="68"/>
      <c r="SV1190" s="68"/>
      <c r="SW1190" s="68"/>
      <c r="SX1190" s="68"/>
    </row>
    <row r="1191" spans="1:518" ht="16.5" customHeight="1" x14ac:dyDescent="0.2">
      <c r="A1191" s="20">
        <v>583</v>
      </c>
      <c r="B1191" s="20" t="s">
        <v>62</v>
      </c>
      <c r="C1191" s="20" t="s">
        <v>915</v>
      </c>
      <c r="D1191" s="20" t="s">
        <v>38</v>
      </c>
      <c r="E1191" s="20" t="s">
        <v>1345</v>
      </c>
      <c r="F1191" s="22" t="s">
        <v>956</v>
      </c>
      <c r="G1191" s="20" t="s">
        <v>42</v>
      </c>
      <c r="H1191" s="20" t="s">
        <v>35</v>
      </c>
      <c r="I1191" s="20" t="s">
        <v>81</v>
      </c>
      <c r="J1191" s="22" t="s">
        <v>915</v>
      </c>
      <c r="K1191" s="20"/>
      <c r="L1191" s="20"/>
      <c r="M1191" s="20"/>
      <c r="N1191" s="20"/>
      <c r="O1191" s="23"/>
      <c r="P1191" s="23">
        <v>900000</v>
      </c>
      <c r="Q1191" s="24">
        <v>1</v>
      </c>
      <c r="R1191" s="25">
        <v>45992</v>
      </c>
      <c r="S1191" s="20" t="s">
        <v>83</v>
      </c>
      <c r="T1191" s="26">
        <f t="shared" si="20"/>
        <v>900000</v>
      </c>
      <c r="U1191" s="27" t="s">
        <v>100</v>
      </c>
      <c r="V1191" s="27" t="s">
        <v>100</v>
      </c>
      <c r="W1191" s="68"/>
      <c r="X1191" s="68"/>
      <c r="Y1191" s="68"/>
      <c r="Z1191" s="68"/>
      <c r="AA1191" s="68"/>
      <c r="AB1191" s="68"/>
      <c r="AC1191" s="68"/>
      <c r="AD1191" s="68"/>
      <c r="AE1191" s="68"/>
      <c r="AF1191" s="68"/>
      <c r="AG1191" s="68"/>
      <c r="AH1191" s="68"/>
      <c r="AI1191" s="68"/>
      <c r="AJ1191" s="68"/>
      <c r="AK1191" s="68"/>
      <c r="AL1191" s="68"/>
      <c r="AM1191" s="68"/>
      <c r="AN1191" s="68"/>
      <c r="AO1191" s="68"/>
      <c r="AP1191" s="68"/>
      <c r="AQ1191" s="68"/>
      <c r="AR1191" s="68"/>
      <c r="AS1191" s="68"/>
      <c r="AT1191" s="68"/>
      <c r="AU1191" s="68"/>
      <c r="AV1191" s="68"/>
      <c r="AW1191" s="68"/>
      <c r="AX1191" s="68"/>
      <c r="AY1191" s="68"/>
      <c r="AZ1191" s="68"/>
      <c r="BA1191" s="68"/>
      <c r="BB1191" s="68"/>
      <c r="BC1191" s="68"/>
      <c r="BD1191" s="68"/>
      <c r="BE1191" s="68"/>
      <c r="BF1191" s="68"/>
      <c r="BG1191" s="68"/>
      <c r="BH1191" s="68"/>
      <c r="BI1191" s="68"/>
      <c r="BJ1191" s="68"/>
      <c r="BK1191" s="68"/>
      <c r="BL1191" s="68"/>
      <c r="BM1191" s="68"/>
      <c r="BN1191" s="68"/>
      <c r="BO1191" s="68"/>
      <c r="BP1191" s="68"/>
      <c r="BQ1191" s="68"/>
      <c r="BR1191" s="68"/>
      <c r="BS1191" s="68"/>
      <c r="BT1191" s="68"/>
      <c r="BU1191" s="68"/>
      <c r="BV1191" s="68"/>
      <c r="BW1191" s="68"/>
      <c r="BX1191" s="68"/>
      <c r="BY1191" s="68"/>
      <c r="BZ1191" s="68"/>
      <c r="CA1191" s="68"/>
      <c r="CB1191" s="68"/>
      <c r="CC1191" s="68"/>
      <c r="CD1191" s="68"/>
      <c r="CE1191" s="68"/>
      <c r="CF1191" s="68"/>
      <c r="CG1191" s="68"/>
      <c r="CH1191" s="68"/>
      <c r="CI1191" s="68"/>
      <c r="CJ1191" s="68"/>
      <c r="CK1191" s="68"/>
      <c r="CL1191" s="68"/>
      <c r="CM1191" s="68"/>
      <c r="CN1191" s="68"/>
      <c r="CO1191" s="68"/>
      <c r="CP1191" s="68"/>
      <c r="CQ1191" s="68"/>
      <c r="CR1191" s="68"/>
      <c r="CS1191" s="68"/>
      <c r="CT1191" s="68"/>
      <c r="CU1191" s="68"/>
      <c r="CV1191" s="68"/>
      <c r="CW1191" s="68"/>
      <c r="CX1191" s="68"/>
      <c r="CY1191" s="68"/>
      <c r="CZ1191" s="68"/>
      <c r="DA1191" s="68"/>
      <c r="DB1191" s="68"/>
      <c r="DC1191" s="68"/>
      <c r="DD1191" s="68"/>
      <c r="DE1191" s="68"/>
      <c r="DF1191" s="68"/>
      <c r="DG1191" s="68"/>
      <c r="DH1191" s="68"/>
      <c r="DI1191" s="68"/>
      <c r="DJ1191" s="68"/>
      <c r="DK1191" s="68"/>
      <c r="DL1191" s="68"/>
      <c r="DM1191" s="68"/>
      <c r="DN1191" s="68"/>
      <c r="DO1191" s="68"/>
      <c r="DP1191" s="68"/>
      <c r="DQ1191" s="68"/>
      <c r="DR1191" s="68"/>
      <c r="DS1191" s="68"/>
      <c r="DT1191" s="68"/>
      <c r="DU1191" s="68"/>
      <c r="DV1191" s="68"/>
      <c r="DW1191" s="68"/>
      <c r="DX1191" s="68"/>
      <c r="DY1191" s="68"/>
      <c r="DZ1191" s="68"/>
      <c r="EA1191" s="68"/>
      <c r="EB1191" s="68"/>
      <c r="EC1191" s="68"/>
      <c r="ED1191" s="68"/>
      <c r="EE1191" s="68"/>
      <c r="EF1191" s="68"/>
      <c r="EG1191" s="68"/>
      <c r="EH1191" s="68"/>
      <c r="EI1191" s="68"/>
      <c r="EJ1191" s="68"/>
      <c r="EK1191" s="68"/>
      <c r="EL1191" s="68"/>
      <c r="EM1191" s="68"/>
      <c r="EN1191" s="68"/>
      <c r="EO1191" s="68"/>
      <c r="EP1191" s="68"/>
      <c r="EQ1191" s="68"/>
      <c r="ER1191" s="68"/>
      <c r="ES1191" s="68"/>
      <c r="ET1191" s="68"/>
      <c r="EU1191" s="68"/>
      <c r="EV1191" s="68"/>
      <c r="EW1191" s="68"/>
      <c r="EX1191" s="68"/>
      <c r="EY1191" s="68"/>
      <c r="EZ1191" s="68"/>
      <c r="FA1191" s="68"/>
      <c r="FB1191" s="68"/>
      <c r="FC1191" s="68"/>
      <c r="FD1191" s="68"/>
      <c r="FE1191" s="68"/>
      <c r="FF1191" s="68"/>
      <c r="FG1191" s="68"/>
      <c r="FH1191" s="68"/>
      <c r="FI1191" s="68"/>
      <c r="FJ1191" s="68"/>
      <c r="FK1191" s="68"/>
      <c r="FL1191" s="68"/>
      <c r="FM1191" s="68"/>
      <c r="FN1191" s="68"/>
      <c r="FO1191" s="68"/>
      <c r="FP1191" s="68"/>
      <c r="FQ1191" s="68"/>
      <c r="FR1191" s="68"/>
      <c r="FS1191" s="68"/>
      <c r="FT1191" s="68"/>
      <c r="FU1191" s="68"/>
      <c r="FV1191" s="68"/>
      <c r="FW1191" s="68"/>
      <c r="FX1191" s="68"/>
      <c r="FY1191" s="68"/>
      <c r="FZ1191" s="68"/>
      <c r="GA1191" s="68"/>
      <c r="GB1191" s="68"/>
      <c r="GC1191" s="68"/>
      <c r="GD1191" s="68"/>
      <c r="GE1191" s="68"/>
      <c r="GF1191" s="68"/>
      <c r="GG1191" s="68"/>
      <c r="GH1191" s="68"/>
      <c r="GI1191" s="68"/>
      <c r="GJ1191" s="68"/>
      <c r="GK1191" s="68"/>
      <c r="GL1191" s="68"/>
      <c r="GM1191" s="68"/>
      <c r="GN1191" s="68"/>
      <c r="GO1191" s="68"/>
      <c r="GP1191" s="68"/>
      <c r="GQ1191" s="68"/>
      <c r="GR1191" s="68"/>
      <c r="GS1191" s="68"/>
      <c r="GT1191" s="68"/>
      <c r="GU1191" s="68"/>
      <c r="GV1191" s="68"/>
      <c r="GW1191" s="68"/>
      <c r="GX1191" s="68"/>
      <c r="GY1191" s="68"/>
      <c r="GZ1191" s="68"/>
      <c r="HA1191" s="68"/>
      <c r="HB1191" s="68"/>
      <c r="HC1191" s="68"/>
      <c r="HD1191" s="68"/>
      <c r="HE1191" s="68"/>
      <c r="HF1191" s="68"/>
      <c r="HG1191" s="68"/>
      <c r="HH1191" s="68"/>
      <c r="HI1191" s="68"/>
      <c r="HJ1191" s="68"/>
      <c r="HK1191" s="68"/>
      <c r="HL1191" s="68"/>
      <c r="HM1191" s="68"/>
      <c r="HN1191" s="68"/>
      <c r="HO1191" s="68"/>
      <c r="HP1191" s="68"/>
      <c r="HQ1191" s="68"/>
      <c r="HR1191" s="68"/>
      <c r="HS1191" s="68"/>
      <c r="HT1191" s="68"/>
      <c r="HU1191" s="68"/>
      <c r="HV1191" s="68"/>
      <c r="HW1191" s="68"/>
      <c r="HX1191" s="68"/>
      <c r="HY1191" s="68"/>
      <c r="HZ1191" s="68"/>
      <c r="IA1191" s="68"/>
      <c r="IB1191" s="68"/>
      <c r="IC1191" s="68"/>
      <c r="ID1191" s="68"/>
      <c r="IE1191" s="68"/>
      <c r="IF1191" s="68"/>
      <c r="IG1191" s="68"/>
      <c r="IH1191" s="68"/>
      <c r="II1191" s="68"/>
      <c r="IJ1191" s="68"/>
      <c r="IK1191" s="68"/>
      <c r="IL1191" s="68"/>
      <c r="IM1191" s="68"/>
      <c r="IN1191" s="68"/>
      <c r="IO1191" s="68"/>
      <c r="IP1191" s="68"/>
      <c r="IQ1191" s="68"/>
      <c r="IR1191" s="68"/>
      <c r="IS1191" s="68"/>
      <c r="IT1191" s="68"/>
      <c r="IU1191" s="68"/>
      <c r="IV1191" s="68"/>
      <c r="IW1191" s="68"/>
      <c r="IX1191" s="68"/>
      <c r="IY1191" s="68"/>
      <c r="IZ1191" s="68"/>
      <c r="JA1191" s="68"/>
      <c r="JB1191" s="68"/>
      <c r="JC1191" s="68"/>
      <c r="JD1191" s="68"/>
      <c r="JE1191" s="68"/>
      <c r="JF1191" s="68"/>
      <c r="JG1191" s="68"/>
      <c r="JH1191" s="68"/>
      <c r="JI1191" s="68"/>
      <c r="JJ1191" s="68"/>
      <c r="JK1191" s="68"/>
      <c r="JL1191" s="68"/>
      <c r="JM1191" s="68"/>
      <c r="JN1191" s="68"/>
      <c r="JO1191" s="68"/>
      <c r="JP1191" s="68"/>
      <c r="JQ1191" s="68"/>
      <c r="JR1191" s="68"/>
      <c r="JS1191" s="68"/>
      <c r="JT1191" s="68"/>
      <c r="JU1191" s="68"/>
      <c r="JV1191" s="68"/>
      <c r="JW1191" s="68"/>
      <c r="JX1191" s="68"/>
      <c r="JY1191" s="68"/>
      <c r="JZ1191" s="68"/>
      <c r="KA1191" s="68"/>
      <c r="KB1191" s="68"/>
      <c r="KC1191" s="68"/>
      <c r="KD1191" s="68"/>
      <c r="KE1191" s="68"/>
      <c r="KF1191" s="68"/>
      <c r="KG1191" s="68"/>
      <c r="KH1191" s="68"/>
      <c r="KI1191" s="68"/>
      <c r="KJ1191" s="68"/>
      <c r="KK1191" s="68"/>
      <c r="KL1191" s="68"/>
      <c r="KM1191" s="68"/>
      <c r="KN1191" s="68"/>
      <c r="KO1191" s="68"/>
      <c r="KP1191" s="68"/>
      <c r="KQ1191" s="68"/>
      <c r="KR1191" s="68"/>
      <c r="KS1191" s="68"/>
      <c r="KT1191" s="68"/>
      <c r="KU1191" s="68"/>
      <c r="KV1191" s="68"/>
      <c r="KW1191" s="68"/>
      <c r="KX1191" s="68"/>
      <c r="KY1191" s="68"/>
      <c r="KZ1191" s="68"/>
      <c r="LA1191" s="68"/>
      <c r="LB1191" s="68"/>
      <c r="LC1191" s="68"/>
      <c r="LD1191" s="68"/>
      <c r="LE1191" s="68"/>
      <c r="LF1191" s="68"/>
      <c r="LG1191" s="68"/>
      <c r="LH1191" s="68"/>
      <c r="LI1191" s="68"/>
      <c r="LJ1191" s="68"/>
      <c r="LK1191" s="68"/>
      <c r="LL1191" s="68"/>
      <c r="LM1191" s="68"/>
      <c r="LN1191" s="68"/>
      <c r="LO1191" s="68"/>
      <c r="LP1191" s="68"/>
      <c r="LQ1191" s="68"/>
      <c r="LR1191" s="68"/>
      <c r="LS1191" s="68"/>
      <c r="LT1191" s="68"/>
      <c r="LU1191" s="68"/>
      <c r="LV1191" s="68"/>
      <c r="LW1191" s="68"/>
      <c r="LX1191" s="68"/>
      <c r="LY1191" s="68"/>
      <c r="LZ1191" s="68"/>
      <c r="MA1191" s="68"/>
      <c r="MB1191" s="68"/>
      <c r="MC1191" s="68"/>
      <c r="MD1191" s="68"/>
      <c r="ME1191" s="68"/>
      <c r="MF1191" s="68"/>
      <c r="MG1191" s="68"/>
      <c r="MH1191" s="68"/>
      <c r="MI1191" s="68"/>
      <c r="MJ1191" s="68"/>
      <c r="MK1191" s="68"/>
      <c r="ML1191" s="68"/>
      <c r="MM1191" s="68"/>
      <c r="MN1191" s="68"/>
      <c r="MO1191" s="68"/>
      <c r="MP1191" s="68"/>
      <c r="MQ1191" s="68"/>
      <c r="MR1191" s="68"/>
      <c r="MS1191" s="68"/>
      <c r="MT1191" s="68"/>
      <c r="MU1191" s="68"/>
      <c r="MV1191" s="68"/>
      <c r="MW1191" s="68"/>
      <c r="MX1191" s="68"/>
      <c r="MY1191" s="68"/>
      <c r="MZ1191" s="68"/>
      <c r="NA1191" s="68"/>
      <c r="NB1191" s="68"/>
      <c r="NC1191" s="68"/>
      <c r="ND1191" s="68"/>
      <c r="NE1191" s="68"/>
      <c r="NF1191" s="68"/>
      <c r="NG1191" s="68"/>
      <c r="NH1191" s="68"/>
      <c r="NI1191" s="68"/>
      <c r="NJ1191" s="68"/>
      <c r="NK1191" s="68"/>
      <c r="NL1191" s="68"/>
      <c r="NM1191" s="68"/>
      <c r="NN1191" s="68"/>
      <c r="NO1191" s="68"/>
      <c r="NP1191" s="68"/>
      <c r="NQ1191" s="68"/>
      <c r="NR1191" s="68"/>
      <c r="NS1191" s="68"/>
      <c r="NT1191" s="68"/>
      <c r="NU1191" s="68"/>
      <c r="NV1191" s="68"/>
      <c r="NW1191" s="68"/>
      <c r="NX1191" s="68"/>
      <c r="NY1191" s="68"/>
      <c r="NZ1191" s="68"/>
      <c r="OA1191" s="68"/>
      <c r="OB1191" s="68"/>
      <c r="OC1191" s="68"/>
      <c r="OD1191" s="68"/>
      <c r="OE1191" s="68"/>
      <c r="OF1191" s="68"/>
      <c r="OG1191" s="68"/>
      <c r="OH1191" s="68"/>
      <c r="OI1191" s="68"/>
      <c r="OJ1191" s="68"/>
      <c r="OK1191" s="68"/>
      <c r="OL1191" s="68"/>
      <c r="OM1191" s="68"/>
      <c r="ON1191" s="68"/>
      <c r="OO1191" s="68"/>
      <c r="OP1191" s="68"/>
      <c r="OQ1191" s="68"/>
      <c r="OR1191" s="68"/>
      <c r="OS1191" s="68"/>
      <c r="OT1191" s="68"/>
      <c r="OU1191" s="68"/>
      <c r="OV1191" s="68"/>
      <c r="OW1191" s="68"/>
      <c r="OX1191" s="68"/>
      <c r="OY1191" s="68"/>
      <c r="OZ1191" s="68"/>
      <c r="PA1191" s="68"/>
      <c r="PB1191" s="68"/>
      <c r="PC1191" s="68"/>
      <c r="PD1191" s="68"/>
      <c r="PE1191" s="68"/>
      <c r="PF1191" s="68"/>
      <c r="PG1191" s="68"/>
      <c r="PH1191" s="68"/>
      <c r="PI1191" s="68"/>
      <c r="PJ1191" s="68"/>
      <c r="PK1191" s="68"/>
      <c r="PL1191" s="68"/>
      <c r="PM1191" s="68"/>
      <c r="PN1191" s="68"/>
      <c r="PO1191" s="68"/>
      <c r="PP1191" s="68"/>
      <c r="PQ1191" s="68"/>
      <c r="PR1191" s="68"/>
      <c r="PS1191" s="68"/>
      <c r="PT1191" s="68"/>
      <c r="PU1191" s="68"/>
      <c r="PV1191" s="68"/>
      <c r="PW1191" s="68"/>
      <c r="PX1191" s="68"/>
      <c r="PY1191" s="68"/>
      <c r="PZ1191" s="68"/>
      <c r="QA1191" s="68"/>
      <c r="QB1191" s="68"/>
      <c r="QC1191" s="68"/>
      <c r="QD1191" s="68"/>
      <c r="QE1191" s="68"/>
      <c r="QF1191" s="68"/>
      <c r="QG1191" s="68"/>
      <c r="QH1191" s="68"/>
      <c r="QI1191" s="68"/>
      <c r="QJ1191" s="68"/>
      <c r="QK1191" s="68"/>
      <c r="QL1191" s="68"/>
      <c r="QM1191" s="68"/>
      <c r="QN1191" s="68"/>
      <c r="QO1191" s="68"/>
      <c r="QP1191" s="68"/>
      <c r="QQ1191" s="68"/>
      <c r="QR1191" s="68"/>
      <c r="QS1191" s="68"/>
      <c r="QT1191" s="68"/>
      <c r="QU1191" s="68"/>
      <c r="QV1191" s="68"/>
      <c r="QW1191" s="68"/>
      <c r="QX1191" s="68"/>
      <c r="QY1191" s="68"/>
      <c r="QZ1191" s="68"/>
      <c r="RA1191" s="68"/>
      <c r="RB1191" s="68"/>
      <c r="RC1191" s="68"/>
      <c r="RD1191" s="68"/>
      <c r="RE1191" s="68"/>
      <c r="RF1191" s="68"/>
      <c r="RG1191" s="68"/>
      <c r="RH1191" s="68"/>
      <c r="RI1191" s="68"/>
      <c r="RJ1191" s="68"/>
      <c r="RK1191" s="68"/>
      <c r="RL1191" s="68"/>
      <c r="RM1191" s="68"/>
      <c r="RN1191" s="68"/>
      <c r="RO1191" s="68"/>
      <c r="RP1191" s="68"/>
      <c r="RQ1191" s="68"/>
      <c r="RR1191" s="68"/>
      <c r="RS1191" s="68"/>
      <c r="RT1191" s="68"/>
      <c r="RU1191" s="68"/>
      <c r="RV1191" s="68"/>
      <c r="RW1191" s="68"/>
      <c r="RX1191" s="68"/>
      <c r="RY1191" s="68"/>
      <c r="RZ1191" s="68"/>
      <c r="SA1191" s="68"/>
      <c r="SB1191" s="68"/>
      <c r="SC1191" s="68"/>
      <c r="SD1191" s="68"/>
      <c r="SE1191" s="68"/>
      <c r="SF1191" s="68"/>
      <c r="SG1191" s="68"/>
      <c r="SH1191" s="68"/>
      <c r="SI1191" s="68"/>
      <c r="SJ1191" s="68"/>
      <c r="SK1191" s="68"/>
      <c r="SL1191" s="68"/>
      <c r="SM1191" s="68"/>
      <c r="SN1191" s="68"/>
      <c r="SO1191" s="68"/>
      <c r="SP1191" s="68"/>
      <c r="SQ1191" s="68"/>
      <c r="SR1191" s="68"/>
      <c r="SS1191" s="68"/>
      <c r="ST1191" s="68"/>
      <c r="SU1191" s="68"/>
      <c r="SV1191" s="68"/>
      <c r="SW1191" s="68"/>
      <c r="SX1191" s="68"/>
    </row>
    <row r="1192" spans="1:518" ht="16.5" customHeight="1" x14ac:dyDescent="0.2">
      <c r="A1192" s="20">
        <v>584</v>
      </c>
      <c r="B1192" s="20" t="s">
        <v>62</v>
      </c>
      <c r="C1192" s="20" t="s">
        <v>915</v>
      </c>
      <c r="D1192" s="20" t="s">
        <v>38</v>
      </c>
      <c r="E1192" s="20" t="s">
        <v>1345</v>
      </c>
      <c r="F1192" s="22" t="s">
        <v>957</v>
      </c>
      <c r="G1192" s="20" t="s">
        <v>42</v>
      </c>
      <c r="H1192" s="20" t="s">
        <v>35</v>
      </c>
      <c r="I1192" s="20" t="s">
        <v>81</v>
      </c>
      <c r="J1192" s="22" t="s">
        <v>915</v>
      </c>
      <c r="K1192" s="20"/>
      <c r="L1192" s="20"/>
      <c r="M1192" s="20"/>
      <c r="N1192" s="20"/>
      <c r="O1192" s="23"/>
      <c r="P1192" s="23">
        <v>2296000</v>
      </c>
      <c r="Q1192" s="24">
        <v>1</v>
      </c>
      <c r="R1192" s="25">
        <v>45658</v>
      </c>
      <c r="S1192" s="20" t="s">
        <v>83</v>
      </c>
      <c r="T1192" s="26">
        <f t="shared" si="20"/>
        <v>2296000</v>
      </c>
      <c r="U1192" s="27" t="s">
        <v>100</v>
      </c>
      <c r="V1192" s="27" t="s">
        <v>100</v>
      </c>
      <c r="W1192" s="68"/>
      <c r="X1192" s="68"/>
      <c r="Y1192" s="68"/>
      <c r="Z1192" s="68"/>
      <c r="AA1192" s="68"/>
      <c r="AB1192" s="68"/>
      <c r="AC1192" s="68"/>
      <c r="AD1192" s="68"/>
      <c r="AE1192" s="68"/>
      <c r="AF1192" s="68"/>
      <c r="AG1192" s="68"/>
      <c r="AH1192" s="68"/>
      <c r="AI1192" s="68"/>
      <c r="AJ1192" s="68"/>
      <c r="AK1192" s="68"/>
      <c r="AL1192" s="68"/>
      <c r="AM1192" s="68"/>
      <c r="AN1192" s="68"/>
      <c r="AO1192" s="68"/>
      <c r="AP1192" s="68"/>
      <c r="AQ1192" s="68"/>
      <c r="AR1192" s="68"/>
      <c r="AS1192" s="68"/>
      <c r="AT1192" s="68"/>
      <c r="AU1192" s="68"/>
      <c r="AV1192" s="68"/>
      <c r="AW1192" s="68"/>
      <c r="AX1192" s="68"/>
      <c r="AY1192" s="68"/>
      <c r="AZ1192" s="68"/>
      <c r="BA1192" s="68"/>
      <c r="BB1192" s="68"/>
      <c r="BC1192" s="68"/>
      <c r="BD1192" s="68"/>
      <c r="BE1192" s="68"/>
      <c r="BF1192" s="68"/>
      <c r="BG1192" s="68"/>
      <c r="BH1192" s="68"/>
      <c r="BI1192" s="68"/>
      <c r="BJ1192" s="68"/>
      <c r="BK1192" s="68"/>
      <c r="BL1192" s="68"/>
      <c r="BM1192" s="68"/>
      <c r="BN1192" s="68"/>
      <c r="BO1192" s="68"/>
      <c r="BP1192" s="68"/>
      <c r="BQ1192" s="68"/>
      <c r="BR1192" s="68"/>
      <c r="BS1192" s="68"/>
      <c r="BT1192" s="68"/>
      <c r="BU1192" s="68"/>
      <c r="BV1192" s="68"/>
      <c r="BW1192" s="68"/>
      <c r="BX1192" s="68"/>
      <c r="BY1192" s="68"/>
      <c r="BZ1192" s="68"/>
      <c r="CA1192" s="68"/>
      <c r="CB1192" s="68"/>
      <c r="CC1192" s="68"/>
      <c r="CD1192" s="68"/>
      <c r="CE1192" s="68"/>
      <c r="CF1192" s="68"/>
      <c r="CG1192" s="68"/>
      <c r="CH1192" s="68"/>
      <c r="CI1192" s="68"/>
      <c r="CJ1192" s="68"/>
      <c r="CK1192" s="68"/>
      <c r="CL1192" s="68"/>
      <c r="CM1192" s="68"/>
      <c r="CN1192" s="68"/>
      <c r="CO1192" s="68"/>
      <c r="CP1192" s="68"/>
      <c r="CQ1192" s="68"/>
      <c r="CR1192" s="68"/>
      <c r="CS1192" s="68"/>
      <c r="CT1192" s="68"/>
      <c r="CU1192" s="68"/>
      <c r="CV1192" s="68"/>
      <c r="CW1192" s="68"/>
      <c r="CX1192" s="68"/>
      <c r="CY1192" s="68"/>
      <c r="CZ1192" s="68"/>
      <c r="DA1192" s="68"/>
      <c r="DB1192" s="68"/>
      <c r="DC1192" s="68"/>
      <c r="DD1192" s="68"/>
      <c r="DE1192" s="68"/>
      <c r="DF1192" s="68"/>
      <c r="DG1192" s="68"/>
      <c r="DH1192" s="68"/>
      <c r="DI1192" s="68"/>
      <c r="DJ1192" s="68"/>
      <c r="DK1192" s="68"/>
      <c r="DL1192" s="68"/>
      <c r="DM1192" s="68"/>
      <c r="DN1192" s="68"/>
      <c r="DO1192" s="68"/>
      <c r="DP1192" s="68"/>
      <c r="DQ1192" s="68"/>
      <c r="DR1192" s="68"/>
      <c r="DS1192" s="68"/>
      <c r="DT1192" s="68"/>
      <c r="DU1192" s="68"/>
      <c r="DV1192" s="68"/>
      <c r="DW1192" s="68"/>
      <c r="DX1192" s="68"/>
      <c r="DY1192" s="68"/>
      <c r="DZ1192" s="68"/>
      <c r="EA1192" s="68"/>
      <c r="EB1192" s="68"/>
      <c r="EC1192" s="68"/>
      <c r="ED1192" s="68"/>
      <c r="EE1192" s="68"/>
      <c r="EF1192" s="68"/>
      <c r="EG1192" s="68"/>
      <c r="EH1192" s="68"/>
      <c r="EI1192" s="68"/>
      <c r="EJ1192" s="68"/>
      <c r="EK1192" s="68"/>
      <c r="EL1192" s="68"/>
      <c r="EM1192" s="68"/>
      <c r="EN1192" s="68"/>
      <c r="EO1192" s="68"/>
      <c r="EP1192" s="68"/>
      <c r="EQ1192" s="68"/>
      <c r="ER1192" s="68"/>
      <c r="ES1192" s="68"/>
      <c r="ET1192" s="68"/>
      <c r="EU1192" s="68"/>
      <c r="EV1192" s="68"/>
      <c r="EW1192" s="68"/>
      <c r="EX1192" s="68"/>
      <c r="EY1192" s="68"/>
      <c r="EZ1192" s="68"/>
      <c r="FA1192" s="68"/>
      <c r="FB1192" s="68"/>
      <c r="FC1192" s="68"/>
      <c r="FD1192" s="68"/>
      <c r="FE1192" s="68"/>
      <c r="FF1192" s="68"/>
      <c r="FG1192" s="68"/>
      <c r="FH1192" s="68"/>
      <c r="FI1192" s="68"/>
      <c r="FJ1192" s="68"/>
      <c r="FK1192" s="68"/>
      <c r="FL1192" s="68"/>
      <c r="FM1192" s="68"/>
      <c r="FN1192" s="68"/>
      <c r="FO1192" s="68"/>
      <c r="FP1192" s="68"/>
      <c r="FQ1192" s="68"/>
      <c r="FR1192" s="68"/>
      <c r="FS1192" s="68"/>
      <c r="FT1192" s="68"/>
      <c r="FU1192" s="68"/>
      <c r="FV1192" s="68"/>
      <c r="FW1192" s="68"/>
      <c r="FX1192" s="68"/>
      <c r="FY1192" s="68"/>
      <c r="FZ1192" s="68"/>
      <c r="GA1192" s="68"/>
      <c r="GB1192" s="68"/>
      <c r="GC1192" s="68"/>
      <c r="GD1192" s="68"/>
      <c r="GE1192" s="68"/>
      <c r="GF1192" s="68"/>
      <c r="GG1192" s="68"/>
      <c r="GH1192" s="68"/>
      <c r="GI1192" s="68"/>
      <c r="GJ1192" s="68"/>
      <c r="GK1192" s="68"/>
      <c r="GL1192" s="68"/>
      <c r="GM1192" s="68"/>
      <c r="GN1192" s="68"/>
      <c r="GO1192" s="68"/>
      <c r="GP1192" s="68"/>
      <c r="GQ1192" s="68"/>
      <c r="GR1192" s="68"/>
      <c r="GS1192" s="68"/>
      <c r="GT1192" s="68"/>
      <c r="GU1192" s="68"/>
      <c r="GV1192" s="68"/>
      <c r="GW1192" s="68"/>
      <c r="GX1192" s="68"/>
      <c r="GY1192" s="68"/>
      <c r="GZ1192" s="68"/>
      <c r="HA1192" s="68"/>
      <c r="HB1192" s="68"/>
      <c r="HC1192" s="68"/>
      <c r="HD1192" s="68"/>
      <c r="HE1192" s="68"/>
      <c r="HF1192" s="68"/>
      <c r="HG1192" s="68"/>
      <c r="HH1192" s="68"/>
      <c r="HI1192" s="68"/>
      <c r="HJ1192" s="68"/>
      <c r="HK1192" s="68"/>
      <c r="HL1192" s="68"/>
      <c r="HM1192" s="68"/>
      <c r="HN1192" s="68"/>
      <c r="HO1192" s="68"/>
      <c r="HP1192" s="68"/>
      <c r="HQ1192" s="68"/>
      <c r="HR1192" s="68"/>
      <c r="HS1192" s="68"/>
      <c r="HT1192" s="68"/>
      <c r="HU1192" s="68"/>
      <c r="HV1192" s="68"/>
      <c r="HW1192" s="68"/>
      <c r="HX1192" s="68"/>
      <c r="HY1192" s="68"/>
      <c r="HZ1192" s="68"/>
      <c r="IA1192" s="68"/>
      <c r="IB1192" s="68"/>
      <c r="IC1192" s="68"/>
      <c r="ID1192" s="68"/>
      <c r="IE1192" s="68"/>
      <c r="IF1192" s="68"/>
      <c r="IG1192" s="68"/>
      <c r="IH1192" s="68"/>
      <c r="II1192" s="68"/>
      <c r="IJ1192" s="68"/>
      <c r="IK1192" s="68"/>
      <c r="IL1192" s="68"/>
      <c r="IM1192" s="68"/>
      <c r="IN1192" s="68"/>
      <c r="IO1192" s="68"/>
      <c r="IP1192" s="68"/>
      <c r="IQ1192" s="68"/>
      <c r="IR1192" s="68"/>
      <c r="IS1192" s="68"/>
      <c r="IT1192" s="68"/>
      <c r="IU1192" s="68"/>
      <c r="IV1192" s="68"/>
      <c r="IW1192" s="68"/>
      <c r="IX1192" s="68"/>
      <c r="IY1192" s="68"/>
      <c r="IZ1192" s="68"/>
      <c r="JA1192" s="68"/>
      <c r="JB1192" s="68"/>
      <c r="JC1192" s="68"/>
      <c r="JD1192" s="68"/>
      <c r="JE1192" s="68"/>
      <c r="JF1192" s="68"/>
      <c r="JG1192" s="68"/>
      <c r="JH1192" s="68"/>
      <c r="JI1192" s="68"/>
      <c r="JJ1192" s="68"/>
      <c r="JK1192" s="68"/>
      <c r="JL1192" s="68"/>
      <c r="JM1192" s="68"/>
      <c r="JN1192" s="68"/>
      <c r="JO1192" s="68"/>
      <c r="JP1192" s="68"/>
      <c r="JQ1192" s="68"/>
      <c r="JR1192" s="68"/>
      <c r="JS1192" s="68"/>
      <c r="JT1192" s="68"/>
      <c r="JU1192" s="68"/>
      <c r="JV1192" s="68"/>
      <c r="JW1192" s="68"/>
      <c r="JX1192" s="68"/>
      <c r="JY1192" s="68"/>
      <c r="JZ1192" s="68"/>
      <c r="KA1192" s="68"/>
      <c r="KB1192" s="68"/>
      <c r="KC1192" s="68"/>
      <c r="KD1192" s="68"/>
      <c r="KE1192" s="68"/>
      <c r="KF1192" s="68"/>
      <c r="KG1192" s="68"/>
      <c r="KH1192" s="68"/>
      <c r="KI1192" s="68"/>
      <c r="KJ1192" s="68"/>
      <c r="KK1192" s="68"/>
      <c r="KL1192" s="68"/>
      <c r="KM1192" s="68"/>
      <c r="KN1192" s="68"/>
      <c r="KO1192" s="68"/>
      <c r="KP1192" s="68"/>
      <c r="KQ1192" s="68"/>
      <c r="KR1192" s="68"/>
      <c r="KS1192" s="68"/>
      <c r="KT1192" s="68"/>
      <c r="KU1192" s="68"/>
      <c r="KV1192" s="68"/>
      <c r="KW1192" s="68"/>
      <c r="KX1192" s="68"/>
      <c r="KY1192" s="68"/>
      <c r="KZ1192" s="68"/>
      <c r="LA1192" s="68"/>
      <c r="LB1192" s="68"/>
      <c r="LC1192" s="68"/>
      <c r="LD1192" s="68"/>
      <c r="LE1192" s="68"/>
      <c r="LF1192" s="68"/>
      <c r="LG1192" s="68"/>
      <c r="LH1192" s="68"/>
      <c r="LI1192" s="68"/>
      <c r="LJ1192" s="68"/>
      <c r="LK1192" s="68"/>
      <c r="LL1192" s="68"/>
      <c r="LM1192" s="68"/>
      <c r="LN1192" s="68"/>
      <c r="LO1192" s="68"/>
      <c r="LP1192" s="68"/>
      <c r="LQ1192" s="68"/>
      <c r="LR1192" s="68"/>
      <c r="LS1192" s="68"/>
      <c r="LT1192" s="68"/>
      <c r="LU1192" s="68"/>
      <c r="LV1192" s="68"/>
      <c r="LW1192" s="68"/>
      <c r="LX1192" s="68"/>
      <c r="LY1192" s="68"/>
      <c r="LZ1192" s="68"/>
      <c r="MA1192" s="68"/>
      <c r="MB1192" s="68"/>
      <c r="MC1192" s="68"/>
      <c r="MD1192" s="68"/>
      <c r="ME1192" s="68"/>
      <c r="MF1192" s="68"/>
      <c r="MG1192" s="68"/>
      <c r="MH1192" s="68"/>
      <c r="MI1192" s="68"/>
      <c r="MJ1192" s="68"/>
      <c r="MK1192" s="68"/>
      <c r="ML1192" s="68"/>
      <c r="MM1192" s="68"/>
      <c r="MN1192" s="68"/>
      <c r="MO1192" s="68"/>
      <c r="MP1192" s="68"/>
      <c r="MQ1192" s="68"/>
      <c r="MR1192" s="68"/>
      <c r="MS1192" s="68"/>
      <c r="MT1192" s="68"/>
      <c r="MU1192" s="68"/>
      <c r="MV1192" s="68"/>
      <c r="MW1192" s="68"/>
      <c r="MX1192" s="68"/>
      <c r="MY1192" s="68"/>
      <c r="MZ1192" s="68"/>
      <c r="NA1192" s="68"/>
      <c r="NB1192" s="68"/>
      <c r="NC1192" s="68"/>
      <c r="ND1192" s="68"/>
      <c r="NE1192" s="68"/>
      <c r="NF1192" s="68"/>
      <c r="NG1192" s="68"/>
      <c r="NH1192" s="68"/>
      <c r="NI1192" s="68"/>
      <c r="NJ1192" s="68"/>
      <c r="NK1192" s="68"/>
      <c r="NL1192" s="68"/>
      <c r="NM1192" s="68"/>
      <c r="NN1192" s="68"/>
      <c r="NO1192" s="68"/>
      <c r="NP1192" s="68"/>
      <c r="NQ1192" s="68"/>
      <c r="NR1192" s="68"/>
      <c r="NS1192" s="68"/>
      <c r="NT1192" s="68"/>
      <c r="NU1192" s="68"/>
      <c r="NV1192" s="68"/>
      <c r="NW1192" s="68"/>
      <c r="NX1192" s="68"/>
      <c r="NY1192" s="68"/>
      <c r="NZ1192" s="68"/>
      <c r="OA1192" s="68"/>
      <c r="OB1192" s="68"/>
      <c r="OC1192" s="68"/>
      <c r="OD1192" s="68"/>
      <c r="OE1192" s="68"/>
      <c r="OF1192" s="68"/>
      <c r="OG1192" s="68"/>
      <c r="OH1192" s="68"/>
      <c r="OI1192" s="68"/>
      <c r="OJ1192" s="68"/>
      <c r="OK1192" s="68"/>
      <c r="OL1192" s="68"/>
      <c r="OM1192" s="68"/>
      <c r="ON1192" s="68"/>
      <c r="OO1192" s="68"/>
      <c r="OP1192" s="68"/>
      <c r="OQ1192" s="68"/>
      <c r="OR1192" s="68"/>
      <c r="OS1192" s="68"/>
      <c r="OT1192" s="68"/>
      <c r="OU1192" s="68"/>
      <c r="OV1192" s="68"/>
      <c r="OW1192" s="68"/>
      <c r="OX1192" s="68"/>
      <c r="OY1192" s="68"/>
      <c r="OZ1192" s="68"/>
      <c r="PA1192" s="68"/>
      <c r="PB1192" s="68"/>
      <c r="PC1192" s="68"/>
      <c r="PD1192" s="68"/>
      <c r="PE1192" s="68"/>
      <c r="PF1192" s="68"/>
      <c r="PG1192" s="68"/>
      <c r="PH1192" s="68"/>
      <c r="PI1192" s="68"/>
      <c r="PJ1192" s="68"/>
      <c r="PK1192" s="68"/>
      <c r="PL1192" s="68"/>
      <c r="PM1192" s="68"/>
      <c r="PN1192" s="68"/>
      <c r="PO1192" s="68"/>
      <c r="PP1192" s="68"/>
      <c r="PQ1192" s="68"/>
      <c r="PR1192" s="68"/>
      <c r="PS1192" s="68"/>
      <c r="PT1192" s="68"/>
      <c r="PU1192" s="68"/>
      <c r="PV1192" s="68"/>
      <c r="PW1192" s="68"/>
      <c r="PX1192" s="68"/>
      <c r="PY1192" s="68"/>
      <c r="PZ1192" s="68"/>
      <c r="QA1192" s="68"/>
      <c r="QB1192" s="68"/>
      <c r="QC1192" s="68"/>
      <c r="QD1192" s="68"/>
      <c r="QE1192" s="68"/>
      <c r="QF1192" s="68"/>
      <c r="QG1192" s="68"/>
      <c r="QH1192" s="68"/>
      <c r="QI1192" s="68"/>
      <c r="QJ1192" s="68"/>
      <c r="QK1192" s="68"/>
      <c r="QL1192" s="68"/>
      <c r="QM1192" s="68"/>
      <c r="QN1192" s="68"/>
      <c r="QO1192" s="68"/>
      <c r="QP1192" s="68"/>
      <c r="QQ1192" s="68"/>
      <c r="QR1192" s="68"/>
      <c r="QS1192" s="68"/>
      <c r="QT1192" s="68"/>
      <c r="QU1192" s="68"/>
      <c r="QV1192" s="68"/>
      <c r="QW1192" s="68"/>
      <c r="QX1192" s="68"/>
      <c r="QY1192" s="68"/>
      <c r="QZ1192" s="68"/>
      <c r="RA1192" s="68"/>
      <c r="RB1192" s="68"/>
      <c r="RC1192" s="68"/>
      <c r="RD1192" s="68"/>
      <c r="RE1192" s="68"/>
      <c r="RF1192" s="68"/>
      <c r="RG1192" s="68"/>
      <c r="RH1192" s="68"/>
      <c r="RI1192" s="68"/>
      <c r="RJ1192" s="68"/>
      <c r="RK1192" s="68"/>
      <c r="RL1192" s="68"/>
      <c r="RM1192" s="68"/>
      <c r="RN1192" s="68"/>
      <c r="RO1192" s="68"/>
      <c r="RP1192" s="68"/>
      <c r="RQ1192" s="68"/>
      <c r="RR1192" s="68"/>
      <c r="RS1192" s="68"/>
      <c r="RT1192" s="68"/>
      <c r="RU1192" s="68"/>
      <c r="RV1192" s="68"/>
      <c r="RW1192" s="68"/>
      <c r="RX1192" s="68"/>
      <c r="RY1192" s="68"/>
      <c r="RZ1192" s="68"/>
      <c r="SA1192" s="68"/>
      <c r="SB1192" s="68"/>
      <c r="SC1192" s="68"/>
      <c r="SD1192" s="68"/>
      <c r="SE1192" s="68"/>
      <c r="SF1192" s="68"/>
      <c r="SG1192" s="68"/>
      <c r="SH1192" s="68"/>
      <c r="SI1192" s="68"/>
      <c r="SJ1192" s="68"/>
      <c r="SK1192" s="68"/>
      <c r="SL1192" s="68"/>
      <c r="SM1192" s="68"/>
      <c r="SN1192" s="68"/>
      <c r="SO1192" s="68"/>
      <c r="SP1192" s="68"/>
      <c r="SQ1192" s="68"/>
      <c r="SR1192" s="68"/>
      <c r="SS1192" s="68"/>
      <c r="ST1192" s="68"/>
      <c r="SU1192" s="68"/>
      <c r="SV1192" s="68"/>
      <c r="SW1192" s="68"/>
      <c r="SX1192" s="68"/>
    </row>
    <row r="1193" spans="1:518" ht="16.5" customHeight="1" x14ac:dyDescent="0.2">
      <c r="A1193" s="20">
        <v>585</v>
      </c>
      <c r="B1193" s="20" t="s">
        <v>62</v>
      </c>
      <c r="C1193" s="20" t="s">
        <v>915</v>
      </c>
      <c r="D1193" s="20" t="s">
        <v>38</v>
      </c>
      <c r="E1193" s="20" t="s">
        <v>1345</v>
      </c>
      <c r="F1193" s="22" t="s">
        <v>957</v>
      </c>
      <c r="G1193" s="20" t="s">
        <v>42</v>
      </c>
      <c r="H1193" s="20" t="s">
        <v>35</v>
      </c>
      <c r="I1193" s="20" t="s">
        <v>81</v>
      </c>
      <c r="J1193" s="22" t="s">
        <v>915</v>
      </c>
      <c r="K1193" s="20"/>
      <c r="L1193" s="20"/>
      <c r="M1193" s="20"/>
      <c r="N1193" s="20"/>
      <c r="O1193" s="23"/>
      <c r="P1193" s="23">
        <v>2296000</v>
      </c>
      <c r="Q1193" s="24">
        <v>1</v>
      </c>
      <c r="R1193" s="25">
        <v>45689</v>
      </c>
      <c r="S1193" s="20" t="s">
        <v>83</v>
      </c>
      <c r="T1193" s="26">
        <f t="shared" si="20"/>
        <v>2296000</v>
      </c>
      <c r="U1193" s="27" t="s">
        <v>100</v>
      </c>
      <c r="V1193" s="27" t="s">
        <v>100</v>
      </c>
      <c r="W1193" s="68"/>
      <c r="X1193" s="68"/>
      <c r="Y1193" s="68"/>
      <c r="Z1193" s="68"/>
      <c r="AA1193" s="68"/>
      <c r="AB1193" s="68"/>
      <c r="AC1193" s="68"/>
      <c r="AD1193" s="68"/>
      <c r="AE1193" s="68"/>
      <c r="AF1193" s="68"/>
      <c r="AG1193" s="68"/>
      <c r="AH1193" s="68"/>
      <c r="AI1193" s="68"/>
      <c r="AJ1193" s="68"/>
      <c r="AK1193" s="68"/>
      <c r="AL1193" s="68"/>
      <c r="AM1193" s="68"/>
      <c r="AN1193" s="68"/>
      <c r="AO1193" s="68"/>
      <c r="AP1193" s="68"/>
      <c r="AQ1193" s="68"/>
      <c r="AR1193" s="68"/>
      <c r="AS1193" s="68"/>
      <c r="AT1193" s="68"/>
      <c r="AU1193" s="68"/>
      <c r="AV1193" s="68"/>
      <c r="AW1193" s="68"/>
      <c r="AX1193" s="68"/>
      <c r="AY1193" s="68"/>
      <c r="AZ1193" s="68"/>
      <c r="BA1193" s="68"/>
      <c r="BB1193" s="68"/>
      <c r="BC1193" s="68"/>
      <c r="BD1193" s="68"/>
      <c r="BE1193" s="68"/>
      <c r="BF1193" s="68"/>
      <c r="BG1193" s="68"/>
      <c r="BH1193" s="68"/>
      <c r="BI1193" s="68"/>
      <c r="BJ1193" s="68"/>
      <c r="BK1193" s="68"/>
      <c r="BL1193" s="68"/>
      <c r="BM1193" s="68"/>
      <c r="BN1193" s="68"/>
      <c r="BO1193" s="68"/>
      <c r="BP1193" s="68"/>
      <c r="BQ1193" s="68"/>
      <c r="BR1193" s="68"/>
      <c r="BS1193" s="68"/>
      <c r="BT1193" s="68"/>
      <c r="BU1193" s="68"/>
      <c r="BV1193" s="68"/>
      <c r="BW1193" s="68"/>
      <c r="BX1193" s="68"/>
      <c r="BY1193" s="68"/>
      <c r="BZ1193" s="68"/>
      <c r="CA1193" s="68"/>
      <c r="CB1193" s="68"/>
      <c r="CC1193" s="68"/>
      <c r="CD1193" s="68"/>
      <c r="CE1193" s="68"/>
      <c r="CF1193" s="68"/>
      <c r="CG1193" s="68"/>
      <c r="CH1193" s="68"/>
      <c r="CI1193" s="68"/>
      <c r="CJ1193" s="68"/>
      <c r="CK1193" s="68"/>
      <c r="CL1193" s="68"/>
      <c r="CM1193" s="68"/>
      <c r="CN1193" s="68"/>
      <c r="CO1193" s="68"/>
      <c r="CP1193" s="68"/>
      <c r="CQ1193" s="68"/>
      <c r="CR1193" s="68"/>
      <c r="CS1193" s="68"/>
      <c r="CT1193" s="68"/>
      <c r="CU1193" s="68"/>
      <c r="CV1193" s="68"/>
      <c r="CW1193" s="68"/>
      <c r="CX1193" s="68"/>
      <c r="CY1193" s="68"/>
      <c r="CZ1193" s="68"/>
      <c r="DA1193" s="68"/>
      <c r="DB1193" s="68"/>
      <c r="DC1193" s="68"/>
      <c r="DD1193" s="68"/>
      <c r="DE1193" s="68"/>
      <c r="DF1193" s="68"/>
      <c r="DG1193" s="68"/>
      <c r="DH1193" s="68"/>
      <c r="DI1193" s="68"/>
      <c r="DJ1193" s="68"/>
      <c r="DK1193" s="68"/>
      <c r="DL1193" s="68"/>
      <c r="DM1193" s="68"/>
      <c r="DN1193" s="68"/>
      <c r="DO1193" s="68"/>
      <c r="DP1193" s="68"/>
      <c r="DQ1193" s="68"/>
      <c r="DR1193" s="68"/>
      <c r="DS1193" s="68"/>
      <c r="DT1193" s="68"/>
      <c r="DU1193" s="68"/>
      <c r="DV1193" s="68"/>
      <c r="DW1193" s="68"/>
      <c r="DX1193" s="68"/>
      <c r="DY1193" s="68"/>
      <c r="DZ1193" s="68"/>
      <c r="EA1193" s="68"/>
      <c r="EB1193" s="68"/>
      <c r="EC1193" s="68"/>
      <c r="ED1193" s="68"/>
      <c r="EE1193" s="68"/>
      <c r="EF1193" s="68"/>
      <c r="EG1193" s="68"/>
      <c r="EH1193" s="68"/>
      <c r="EI1193" s="68"/>
      <c r="EJ1193" s="68"/>
      <c r="EK1193" s="68"/>
      <c r="EL1193" s="68"/>
      <c r="EM1193" s="68"/>
      <c r="EN1193" s="68"/>
      <c r="EO1193" s="68"/>
      <c r="EP1193" s="68"/>
      <c r="EQ1193" s="68"/>
      <c r="ER1193" s="68"/>
      <c r="ES1193" s="68"/>
      <c r="ET1193" s="68"/>
      <c r="EU1193" s="68"/>
      <c r="EV1193" s="68"/>
      <c r="EW1193" s="68"/>
      <c r="EX1193" s="68"/>
      <c r="EY1193" s="68"/>
      <c r="EZ1193" s="68"/>
      <c r="FA1193" s="68"/>
      <c r="FB1193" s="68"/>
      <c r="FC1193" s="68"/>
      <c r="FD1193" s="68"/>
      <c r="FE1193" s="68"/>
      <c r="FF1193" s="68"/>
      <c r="FG1193" s="68"/>
      <c r="FH1193" s="68"/>
      <c r="FI1193" s="68"/>
      <c r="FJ1193" s="68"/>
      <c r="FK1193" s="68"/>
      <c r="FL1193" s="68"/>
      <c r="FM1193" s="68"/>
      <c r="FN1193" s="68"/>
      <c r="FO1193" s="68"/>
      <c r="FP1193" s="68"/>
      <c r="FQ1193" s="68"/>
      <c r="FR1193" s="68"/>
      <c r="FS1193" s="68"/>
      <c r="FT1193" s="68"/>
      <c r="FU1193" s="68"/>
      <c r="FV1193" s="68"/>
      <c r="FW1193" s="68"/>
      <c r="FX1193" s="68"/>
      <c r="FY1193" s="68"/>
      <c r="FZ1193" s="68"/>
      <c r="GA1193" s="68"/>
      <c r="GB1193" s="68"/>
      <c r="GC1193" s="68"/>
      <c r="GD1193" s="68"/>
      <c r="GE1193" s="68"/>
      <c r="GF1193" s="68"/>
      <c r="GG1193" s="68"/>
      <c r="GH1193" s="68"/>
      <c r="GI1193" s="68"/>
      <c r="GJ1193" s="68"/>
      <c r="GK1193" s="68"/>
      <c r="GL1193" s="68"/>
      <c r="GM1193" s="68"/>
      <c r="GN1193" s="68"/>
      <c r="GO1193" s="68"/>
      <c r="GP1193" s="68"/>
      <c r="GQ1193" s="68"/>
      <c r="GR1193" s="68"/>
      <c r="GS1193" s="68"/>
      <c r="GT1193" s="68"/>
      <c r="GU1193" s="68"/>
      <c r="GV1193" s="68"/>
      <c r="GW1193" s="68"/>
      <c r="GX1193" s="68"/>
      <c r="GY1193" s="68"/>
      <c r="GZ1193" s="68"/>
      <c r="HA1193" s="68"/>
      <c r="HB1193" s="68"/>
      <c r="HC1193" s="68"/>
      <c r="HD1193" s="68"/>
      <c r="HE1193" s="68"/>
      <c r="HF1193" s="68"/>
      <c r="HG1193" s="68"/>
      <c r="HH1193" s="68"/>
      <c r="HI1193" s="68"/>
      <c r="HJ1193" s="68"/>
      <c r="HK1193" s="68"/>
      <c r="HL1193" s="68"/>
      <c r="HM1193" s="68"/>
      <c r="HN1193" s="68"/>
      <c r="HO1193" s="68"/>
      <c r="HP1193" s="68"/>
      <c r="HQ1193" s="68"/>
      <c r="HR1193" s="68"/>
      <c r="HS1193" s="68"/>
      <c r="HT1193" s="68"/>
      <c r="HU1193" s="68"/>
      <c r="HV1193" s="68"/>
      <c r="HW1193" s="68"/>
      <c r="HX1193" s="68"/>
      <c r="HY1193" s="68"/>
      <c r="HZ1193" s="68"/>
      <c r="IA1193" s="68"/>
      <c r="IB1193" s="68"/>
      <c r="IC1193" s="68"/>
      <c r="ID1193" s="68"/>
      <c r="IE1193" s="68"/>
      <c r="IF1193" s="68"/>
      <c r="IG1193" s="68"/>
      <c r="IH1193" s="68"/>
      <c r="II1193" s="68"/>
      <c r="IJ1193" s="68"/>
      <c r="IK1193" s="68"/>
      <c r="IL1193" s="68"/>
      <c r="IM1193" s="68"/>
      <c r="IN1193" s="68"/>
      <c r="IO1193" s="68"/>
      <c r="IP1193" s="68"/>
      <c r="IQ1193" s="68"/>
      <c r="IR1193" s="68"/>
      <c r="IS1193" s="68"/>
      <c r="IT1193" s="68"/>
      <c r="IU1193" s="68"/>
      <c r="IV1193" s="68"/>
      <c r="IW1193" s="68"/>
      <c r="IX1193" s="68"/>
      <c r="IY1193" s="68"/>
      <c r="IZ1193" s="68"/>
      <c r="JA1193" s="68"/>
      <c r="JB1193" s="68"/>
      <c r="JC1193" s="68"/>
      <c r="JD1193" s="68"/>
      <c r="JE1193" s="68"/>
      <c r="JF1193" s="68"/>
      <c r="JG1193" s="68"/>
      <c r="JH1193" s="68"/>
      <c r="JI1193" s="68"/>
      <c r="JJ1193" s="68"/>
      <c r="JK1193" s="68"/>
      <c r="JL1193" s="68"/>
      <c r="JM1193" s="68"/>
      <c r="JN1193" s="68"/>
      <c r="JO1193" s="68"/>
      <c r="JP1193" s="68"/>
      <c r="JQ1193" s="68"/>
      <c r="JR1193" s="68"/>
      <c r="JS1193" s="68"/>
      <c r="JT1193" s="68"/>
      <c r="JU1193" s="68"/>
      <c r="JV1193" s="68"/>
      <c r="JW1193" s="68"/>
      <c r="JX1193" s="68"/>
      <c r="JY1193" s="68"/>
      <c r="JZ1193" s="68"/>
      <c r="KA1193" s="68"/>
      <c r="KB1193" s="68"/>
      <c r="KC1193" s="68"/>
      <c r="KD1193" s="68"/>
      <c r="KE1193" s="68"/>
      <c r="KF1193" s="68"/>
      <c r="KG1193" s="68"/>
      <c r="KH1193" s="68"/>
      <c r="KI1193" s="68"/>
      <c r="KJ1193" s="68"/>
      <c r="KK1193" s="68"/>
      <c r="KL1193" s="68"/>
      <c r="KM1193" s="68"/>
      <c r="KN1193" s="68"/>
      <c r="KO1193" s="68"/>
      <c r="KP1193" s="68"/>
      <c r="KQ1193" s="68"/>
      <c r="KR1193" s="68"/>
      <c r="KS1193" s="68"/>
      <c r="KT1193" s="68"/>
      <c r="KU1193" s="68"/>
      <c r="KV1193" s="68"/>
      <c r="KW1193" s="68"/>
      <c r="KX1193" s="68"/>
      <c r="KY1193" s="68"/>
      <c r="KZ1193" s="68"/>
      <c r="LA1193" s="68"/>
      <c r="LB1193" s="68"/>
      <c r="LC1193" s="68"/>
      <c r="LD1193" s="68"/>
      <c r="LE1193" s="68"/>
      <c r="LF1193" s="68"/>
      <c r="LG1193" s="68"/>
      <c r="LH1193" s="68"/>
      <c r="LI1193" s="68"/>
      <c r="LJ1193" s="68"/>
      <c r="LK1193" s="68"/>
      <c r="LL1193" s="68"/>
      <c r="LM1193" s="68"/>
      <c r="LN1193" s="68"/>
      <c r="LO1193" s="68"/>
      <c r="LP1193" s="68"/>
      <c r="LQ1193" s="68"/>
      <c r="LR1193" s="68"/>
      <c r="LS1193" s="68"/>
      <c r="LT1193" s="68"/>
      <c r="LU1193" s="68"/>
      <c r="LV1193" s="68"/>
      <c r="LW1193" s="68"/>
      <c r="LX1193" s="68"/>
      <c r="LY1193" s="68"/>
      <c r="LZ1193" s="68"/>
      <c r="MA1193" s="68"/>
      <c r="MB1193" s="68"/>
      <c r="MC1193" s="68"/>
      <c r="MD1193" s="68"/>
      <c r="ME1193" s="68"/>
      <c r="MF1193" s="68"/>
      <c r="MG1193" s="68"/>
      <c r="MH1193" s="68"/>
      <c r="MI1193" s="68"/>
      <c r="MJ1193" s="68"/>
      <c r="MK1193" s="68"/>
      <c r="ML1193" s="68"/>
      <c r="MM1193" s="68"/>
      <c r="MN1193" s="68"/>
      <c r="MO1193" s="68"/>
      <c r="MP1193" s="68"/>
      <c r="MQ1193" s="68"/>
      <c r="MR1193" s="68"/>
      <c r="MS1193" s="68"/>
      <c r="MT1193" s="68"/>
      <c r="MU1193" s="68"/>
      <c r="MV1193" s="68"/>
      <c r="MW1193" s="68"/>
      <c r="MX1193" s="68"/>
      <c r="MY1193" s="68"/>
      <c r="MZ1193" s="68"/>
      <c r="NA1193" s="68"/>
      <c r="NB1193" s="68"/>
      <c r="NC1193" s="68"/>
      <c r="ND1193" s="68"/>
      <c r="NE1193" s="68"/>
      <c r="NF1193" s="68"/>
      <c r="NG1193" s="68"/>
      <c r="NH1193" s="68"/>
      <c r="NI1193" s="68"/>
      <c r="NJ1193" s="68"/>
      <c r="NK1193" s="68"/>
      <c r="NL1193" s="68"/>
      <c r="NM1193" s="68"/>
      <c r="NN1193" s="68"/>
      <c r="NO1193" s="68"/>
      <c r="NP1193" s="68"/>
      <c r="NQ1193" s="68"/>
      <c r="NR1193" s="68"/>
      <c r="NS1193" s="68"/>
      <c r="NT1193" s="68"/>
      <c r="NU1193" s="68"/>
      <c r="NV1193" s="68"/>
      <c r="NW1193" s="68"/>
      <c r="NX1193" s="68"/>
      <c r="NY1193" s="68"/>
      <c r="NZ1193" s="68"/>
      <c r="OA1193" s="68"/>
      <c r="OB1193" s="68"/>
      <c r="OC1193" s="68"/>
      <c r="OD1193" s="68"/>
      <c r="OE1193" s="68"/>
      <c r="OF1193" s="68"/>
      <c r="OG1193" s="68"/>
      <c r="OH1193" s="68"/>
      <c r="OI1193" s="68"/>
      <c r="OJ1193" s="68"/>
      <c r="OK1193" s="68"/>
      <c r="OL1193" s="68"/>
      <c r="OM1193" s="68"/>
      <c r="ON1193" s="68"/>
      <c r="OO1193" s="68"/>
      <c r="OP1193" s="68"/>
      <c r="OQ1193" s="68"/>
      <c r="OR1193" s="68"/>
      <c r="OS1193" s="68"/>
      <c r="OT1193" s="68"/>
      <c r="OU1193" s="68"/>
      <c r="OV1193" s="68"/>
      <c r="OW1193" s="68"/>
      <c r="OX1193" s="68"/>
      <c r="OY1193" s="68"/>
      <c r="OZ1193" s="68"/>
      <c r="PA1193" s="68"/>
      <c r="PB1193" s="68"/>
      <c r="PC1193" s="68"/>
      <c r="PD1193" s="68"/>
      <c r="PE1193" s="68"/>
      <c r="PF1193" s="68"/>
      <c r="PG1193" s="68"/>
      <c r="PH1193" s="68"/>
      <c r="PI1193" s="68"/>
      <c r="PJ1193" s="68"/>
      <c r="PK1193" s="68"/>
      <c r="PL1193" s="68"/>
      <c r="PM1193" s="68"/>
      <c r="PN1193" s="68"/>
      <c r="PO1193" s="68"/>
      <c r="PP1193" s="68"/>
      <c r="PQ1193" s="68"/>
      <c r="PR1193" s="68"/>
      <c r="PS1193" s="68"/>
      <c r="PT1193" s="68"/>
      <c r="PU1193" s="68"/>
      <c r="PV1193" s="68"/>
      <c r="PW1193" s="68"/>
      <c r="PX1193" s="68"/>
      <c r="PY1193" s="68"/>
      <c r="PZ1193" s="68"/>
      <c r="QA1193" s="68"/>
      <c r="QB1193" s="68"/>
      <c r="QC1193" s="68"/>
      <c r="QD1193" s="68"/>
      <c r="QE1193" s="68"/>
      <c r="QF1193" s="68"/>
      <c r="QG1193" s="68"/>
      <c r="QH1193" s="68"/>
      <c r="QI1193" s="68"/>
      <c r="QJ1193" s="68"/>
      <c r="QK1193" s="68"/>
      <c r="QL1193" s="68"/>
      <c r="QM1193" s="68"/>
      <c r="QN1193" s="68"/>
      <c r="QO1193" s="68"/>
      <c r="QP1193" s="68"/>
      <c r="QQ1193" s="68"/>
      <c r="QR1193" s="68"/>
      <c r="QS1193" s="68"/>
      <c r="QT1193" s="68"/>
      <c r="QU1193" s="68"/>
      <c r="QV1193" s="68"/>
      <c r="QW1193" s="68"/>
      <c r="QX1193" s="68"/>
      <c r="QY1193" s="68"/>
      <c r="QZ1193" s="68"/>
      <c r="RA1193" s="68"/>
      <c r="RB1193" s="68"/>
      <c r="RC1193" s="68"/>
      <c r="RD1193" s="68"/>
      <c r="RE1193" s="68"/>
      <c r="RF1193" s="68"/>
      <c r="RG1193" s="68"/>
      <c r="RH1193" s="68"/>
      <c r="RI1193" s="68"/>
      <c r="RJ1193" s="68"/>
      <c r="RK1193" s="68"/>
      <c r="RL1193" s="68"/>
      <c r="RM1193" s="68"/>
      <c r="RN1193" s="68"/>
      <c r="RO1193" s="68"/>
      <c r="RP1193" s="68"/>
      <c r="RQ1193" s="68"/>
      <c r="RR1193" s="68"/>
      <c r="RS1193" s="68"/>
      <c r="RT1193" s="68"/>
      <c r="RU1193" s="68"/>
      <c r="RV1193" s="68"/>
      <c r="RW1193" s="68"/>
      <c r="RX1193" s="68"/>
      <c r="RY1193" s="68"/>
      <c r="RZ1193" s="68"/>
      <c r="SA1193" s="68"/>
      <c r="SB1193" s="68"/>
      <c r="SC1193" s="68"/>
      <c r="SD1193" s="68"/>
      <c r="SE1193" s="68"/>
      <c r="SF1193" s="68"/>
      <c r="SG1193" s="68"/>
      <c r="SH1193" s="68"/>
      <c r="SI1193" s="68"/>
      <c r="SJ1193" s="68"/>
      <c r="SK1193" s="68"/>
      <c r="SL1193" s="68"/>
      <c r="SM1193" s="68"/>
      <c r="SN1193" s="68"/>
      <c r="SO1193" s="68"/>
      <c r="SP1193" s="68"/>
      <c r="SQ1193" s="68"/>
      <c r="SR1193" s="68"/>
      <c r="SS1193" s="68"/>
      <c r="ST1193" s="68"/>
      <c r="SU1193" s="68"/>
      <c r="SV1193" s="68"/>
      <c r="SW1193" s="68"/>
      <c r="SX1193" s="68"/>
    </row>
    <row r="1194" spans="1:518" ht="16.5" customHeight="1" x14ac:dyDescent="0.2">
      <c r="A1194" s="20">
        <v>586</v>
      </c>
      <c r="B1194" s="20" t="s">
        <v>62</v>
      </c>
      <c r="C1194" s="20" t="s">
        <v>915</v>
      </c>
      <c r="D1194" s="20" t="s">
        <v>38</v>
      </c>
      <c r="E1194" s="20" t="s">
        <v>1345</v>
      </c>
      <c r="F1194" s="22" t="s">
        <v>957</v>
      </c>
      <c r="G1194" s="20" t="s">
        <v>42</v>
      </c>
      <c r="H1194" s="20" t="s">
        <v>35</v>
      </c>
      <c r="I1194" s="20" t="s">
        <v>81</v>
      </c>
      <c r="J1194" s="22" t="s">
        <v>915</v>
      </c>
      <c r="K1194" s="20"/>
      <c r="L1194" s="20"/>
      <c r="M1194" s="20"/>
      <c r="N1194" s="20"/>
      <c r="O1194" s="23"/>
      <c r="P1194" s="23">
        <v>2296000</v>
      </c>
      <c r="Q1194" s="24">
        <v>1</v>
      </c>
      <c r="R1194" s="25">
        <v>45717</v>
      </c>
      <c r="S1194" s="20" t="s">
        <v>83</v>
      </c>
      <c r="T1194" s="26">
        <f t="shared" si="20"/>
        <v>2296000</v>
      </c>
      <c r="U1194" s="27" t="s">
        <v>100</v>
      </c>
      <c r="V1194" s="27" t="s">
        <v>100</v>
      </c>
      <c r="W1194" s="68"/>
      <c r="X1194" s="68"/>
      <c r="Y1194" s="68"/>
      <c r="Z1194" s="68"/>
      <c r="AA1194" s="68"/>
      <c r="AB1194" s="68"/>
      <c r="AC1194" s="68"/>
      <c r="AD1194" s="68"/>
      <c r="AE1194" s="68"/>
      <c r="AF1194" s="68"/>
      <c r="AG1194" s="68"/>
      <c r="AH1194" s="68"/>
      <c r="AI1194" s="68"/>
      <c r="AJ1194" s="68"/>
      <c r="AK1194" s="68"/>
      <c r="AL1194" s="68"/>
      <c r="AM1194" s="68"/>
      <c r="AN1194" s="68"/>
      <c r="AO1194" s="68"/>
      <c r="AP1194" s="68"/>
      <c r="AQ1194" s="68"/>
      <c r="AR1194" s="68"/>
      <c r="AS1194" s="68"/>
      <c r="AT1194" s="68"/>
      <c r="AU1194" s="68"/>
      <c r="AV1194" s="68"/>
      <c r="AW1194" s="68"/>
      <c r="AX1194" s="68"/>
      <c r="AY1194" s="68"/>
      <c r="AZ1194" s="68"/>
      <c r="BA1194" s="68"/>
      <c r="BB1194" s="68"/>
      <c r="BC1194" s="68"/>
      <c r="BD1194" s="68"/>
      <c r="BE1194" s="68"/>
      <c r="BF1194" s="68"/>
      <c r="BG1194" s="68"/>
      <c r="BH1194" s="68"/>
      <c r="BI1194" s="68"/>
      <c r="BJ1194" s="68"/>
      <c r="BK1194" s="68"/>
      <c r="BL1194" s="68"/>
      <c r="BM1194" s="68"/>
      <c r="BN1194" s="68"/>
      <c r="BO1194" s="68"/>
      <c r="BP1194" s="68"/>
      <c r="BQ1194" s="68"/>
      <c r="BR1194" s="68"/>
      <c r="BS1194" s="68"/>
      <c r="BT1194" s="68"/>
      <c r="BU1194" s="68"/>
      <c r="BV1194" s="68"/>
      <c r="BW1194" s="68"/>
      <c r="BX1194" s="68"/>
      <c r="BY1194" s="68"/>
      <c r="BZ1194" s="68"/>
      <c r="CA1194" s="68"/>
      <c r="CB1194" s="68"/>
      <c r="CC1194" s="68"/>
      <c r="CD1194" s="68"/>
      <c r="CE1194" s="68"/>
      <c r="CF1194" s="68"/>
      <c r="CG1194" s="68"/>
      <c r="CH1194" s="68"/>
      <c r="CI1194" s="68"/>
      <c r="CJ1194" s="68"/>
      <c r="CK1194" s="68"/>
      <c r="CL1194" s="68"/>
      <c r="CM1194" s="68"/>
      <c r="CN1194" s="68"/>
      <c r="CO1194" s="68"/>
      <c r="CP1194" s="68"/>
      <c r="CQ1194" s="68"/>
      <c r="CR1194" s="68"/>
      <c r="CS1194" s="68"/>
      <c r="CT1194" s="68"/>
      <c r="CU1194" s="68"/>
      <c r="CV1194" s="68"/>
      <c r="CW1194" s="68"/>
      <c r="CX1194" s="68"/>
      <c r="CY1194" s="68"/>
      <c r="CZ1194" s="68"/>
      <c r="DA1194" s="68"/>
      <c r="DB1194" s="68"/>
      <c r="DC1194" s="68"/>
      <c r="DD1194" s="68"/>
      <c r="DE1194" s="68"/>
      <c r="DF1194" s="68"/>
      <c r="DG1194" s="68"/>
      <c r="DH1194" s="68"/>
      <c r="DI1194" s="68"/>
      <c r="DJ1194" s="68"/>
      <c r="DK1194" s="68"/>
      <c r="DL1194" s="68"/>
      <c r="DM1194" s="68"/>
      <c r="DN1194" s="68"/>
      <c r="DO1194" s="68"/>
      <c r="DP1194" s="68"/>
      <c r="DQ1194" s="68"/>
      <c r="DR1194" s="68"/>
      <c r="DS1194" s="68"/>
      <c r="DT1194" s="68"/>
      <c r="DU1194" s="68"/>
      <c r="DV1194" s="68"/>
      <c r="DW1194" s="68"/>
      <c r="DX1194" s="68"/>
      <c r="DY1194" s="68"/>
      <c r="DZ1194" s="68"/>
      <c r="EA1194" s="68"/>
      <c r="EB1194" s="68"/>
      <c r="EC1194" s="68"/>
      <c r="ED1194" s="68"/>
      <c r="EE1194" s="68"/>
      <c r="EF1194" s="68"/>
      <c r="EG1194" s="68"/>
      <c r="EH1194" s="68"/>
      <c r="EI1194" s="68"/>
      <c r="EJ1194" s="68"/>
      <c r="EK1194" s="68"/>
      <c r="EL1194" s="68"/>
      <c r="EM1194" s="68"/>
      <c r="EN1194" s="68"/>
      <c r="EO1194" s="68"/>
      <c r="EP1194" s="68"/>
      <c r="EQ1194" s="68"/>
      <c r="ER1194" s="68"/>
      <c r="ES1194" s="68"/>
      <c r="ET1194" s="68"/>
      <c r="EU1194" s="68"/>
      <c r="EV1194" s="68"/>
      <c r="EW1194" s="68"/>
      <c r="EX1194" s="68"/>
      <c r="EY1194" s="68"/>
      <c r="EZ1194" s="68"/>
      <c r="FA1194" s="68"/>
      <c r="FB1194" s="68"/>
      <c r="FC1194" s="68"/>
      <c r="FD1194" s="68"/>
      <c r="FE1194" s="68"/>
      <c r="FF1194" s="68"/>
      <c r="FG1194" s="68"/>
      <c r="FH1194" s="68"/>
      <c r="FI1194" s="68"/>
      <c r="FJ1194" s="68"/>
      <c r="FK1194" s="68"/>
      <c r="FL1194" s="68"/>
      <c r="FM1194" s="68"/>
      <c r="FN1194" s="68"/>
      <c r="FO1194" s="68"/>
      <c r="FP1194" s="68"/>
      <c r="FQ1194" s="68"/>
      <c r="FR1194" s="68"/>
      <c r="FS1194" s="68"/>
      <c r="FT1194" s="68"/>
      <c r="FU1194" s="68"/>
      <c r="FV1194" s="68"/>
      <c r="FW1194" s="68"/>
      <c r="FX1194" s="68"/>
      <c r="FY1194" s="68"/>
      <c r="FZ1194" s="68"/>
      <c r="GA1194" s="68"/>
      <c r="GB1194" s="68"/>
      <c r="GC1194" s="68"/>
      <c r="GD1194" s="68"/>
      <c r="GE1194" s="68"/>
      <c r="GF1194" s="68"/>
      <c r="GG1194" s="68"/>
      <c r="GH1194" s="68"/>
      <c r="GI1194" s="68"/>
      <c r="GJ1194" s="68"/>
      <c r="GK1194" s="68"/>
      <c r="GL1194" s="68"/>
      <c r="GM1194" s="68"/>
      <c r="GN1194" s="68"/>
      <c r="GO1194" s="68"/>
      <c r="GP1194" s="68"/>
      <c r="GQ1194" s="68"/>
      <c r="GR1194" s="68"/>
      <c r="GS1194" s="68"/>
      <c r="GT1194" s="68"/>
      <c r="GU1194" s="68"/>
      <c r="GV1194" s="68"/>
      <c r="GW1194" s="68"/>
      <c r="GX1194" s="68"/>
      <c r="GY1194" s="68"/>
      <c r="GZ1194" s="68"/>
      <c r="HA1194" s="68"/>
      <c r="HB1194" s="68"/>
      <c r="HC1194" s="68"/>
      <c r="HD1194" s="68"/>
      <c r="HE1194" s="68"/>
      <c r="HF1194" s="68"/>
      <c r="HG1194" s="68"/>
      <c r="HH1194" s="68"/>
      <c r="HI1194" s="68"/>
      <c r="HJ1194" s="68"/>
      <c r="HK1194" s="68"/>
      <c r="HL1194" s="68"/>
      <c r="HM1194" s="68"/>
      <c r="HN1194" s="68"/>
      <c r="HO1194" s="68"/>
      <c r="HP1194" s="68"/>
      <c r="HQ1194" s="68"/>
      <c r="HR1194" s="68"/>
      <c r="HS1194" s="68"/>
      <c r="HT1194" s="68"/>
      <c r="HU1194" s="68"/>
      <c r="HV1194" s="68"/>
      <c r="HW1194" s="68"/>
      <c r="HX1194" s="68"/>
      <c r="HY1194" s="68"/>
      <c r="HZ1194" s="68"/>
      <c r="IA1194" s="68"/>
      <c r="IB1194" s="68"/>
      <c r="IC1194" s="68"/>
      <c r="ID1194" s="68"/>
      <c r="IE1194" s="68"/>
      <c r="IF1194" s="68"/>
      <c r="IG1194" s="68"/>
      <c r="IH1194" s="68"/>
      <c r="II1194" s="68"/>
      <c r="IJ1194" s="68"/>
      <c r="IK1194" s="68"/>
      <c r="IL1194" s="68"/>
      <c r="IM1194" s="68"/>
      <c r="IN1194" s="68"/>
      <c r="IO1194" s="68"/>
      <c r="IP1194" s="68"/>
      <c r="IQ1194" s="68"/>
      <c r="IR1194" s="68"/>
      <c r="IS1194" s="68"/>
      <c r="IT1194" s="68"/>
      <c r="IU1194" s="68"/>
      <c r="IV1194" s="68"/>
      <c r="IW1194" s="68"/>
      <c r="IX1194" s="68"/>
      <c r="IY1194" s="68"/>
      <c r="IZ1194" s="68"/>
      <c r="JA1194" s="68"/>
      <c r="JB1194" s="68"/>
      <c r="JC1194" s="68"/>
      <c r="JD1194" s="68"/>
      <c r="JE1194" s="68"/>
      <c r="JF1194" s="68"/>
      <c r="JG1194" s="68"/>
      <c r="JH1194" s="68"/>
      <c r="JI1194" s="68"/>
      <c r="JJ1194" s="68"/>
      <c r="JK1194" s="68"/>
      <c r="JL1194" s="68"/>
      <c r="JM1194" s="68"/>
      <c r="JN1194" s="68"/>
      <c r="JO1194" s="68"/>
      <c r="JP1194" s="68"/>
      <c r="JQ1194" s="68"/>
      <c r="JR1194" s="68"/>
      <c r="JS1194" s="68"/>
      <c r="JT1194" s="68"/>
      <c r="JU1194" s="68"/>
      <c r="JV1194" s="68"/>
      <c r="JW1194" s="68"/>
      <c r="JX1194" s="68"/>
      <c r="JY1194" s="68"/>
      <c r="JZ1194" s="68"/>
      <c r="KA1194" s="68"/>
      <c r="KB1194" s="68"/>
      <c r="KC1194" s="68"/>
      <c r="KD1194" s="68"/>
      <c r="KE1194" s="68"/>
      <c r="KF1194" s="68"/>
      <c r="KG1194" s="68"/>
      <c r="KH1194" s="68"/>
      <c r="KI1194" s="68"/>
      <c r="KJ1194" s="68"/>
      <c r="KK1194" s="68"/>
      <c r="KL1194" s="68"/>
      <c r="KM1194" s="68"/>
      <c r="KN1194" s="68"/>
      <c r="KO1194" s="68"/>
      <c r="KP1194" s="68"/>
      <c r="KQ1194" s="68"/>
      <c r="KR1194" s="68"/>
      <c r="KS1194" s="68"/>
      <c r="KT1194" s="68"/>
      <c r="KU1194" s="68"/>
      <c r="KV1194" s="68"/>
      <c r="KW1194" s="68"/>
      <c r="KX1194" s="68"/>
      <c r="KY1194" s="68"/>
      <c r="KZ1194" s="68"/>
      <c r="LA1194" s="68"/>
      <c r="LB1194" s="68"/>
      <c r="LC1194" s="68"/>
      <c r="LD1194" s="68"/>
      <c r="LE1194" s="68"/>
      <c r="LF1194" s="68"/>
      <c r="LG1194" s="68"/>
      <c r="LH1194" s="68"/>
      <c r="LI1194" s="68"/>
      <c r="LJ1194" s="68"/>
      <c r="LK1194" s="68"/>
      <c r="LL1194" s="68"/>
      <c r="LM1194" s="68"/>
      <c r="LN1194" s="68"/>
      <c r="LO1194" s="68"/>
      <c r="LP1194" s="68"/>
      <c r="LQ1194" s="68"/>
      <c r="LR1194" s="68"/>
      <c r="LS1194" s="68"/>
      <c r="LT1194" s="68"/>
      <c r="LU1194" s="68"/>
      <c r="LV1194" s="68"/>
      <c r="LW1194" s="68"/>
      <c r="LX1194" s="68"/>
      <c r="LY1194" s="68"/>
      <c r="LZ1194" s="68"/>
      <c r="MA1194" s="68"/>
      <c r="MB1194" s="68"/>
      <c r="MC1194" s="68"/>
      <c r="MD1194" s="68"/>
      <c r="ME1194" s="68"/>
      <c r="MF1194" s="68"/>
      <c r="MG1194" s="68"/>
      <c r="MH1194" s="68"/>
      <c r="MI1194" s="68"/>
      <c r="MJ1194" s="68"/>
      <c r="MK1194" s="68"/>
      <c r="ML1194" s="68"/>
      <c r="MM1194" s="68"/>
      <c r="MN1194" s="68"/>
      <c r="MO1194" s="68"/>
      <c r="MP1194" s="68"/>
      <c r="MQ1194" s="68"/>
      <c r="MR1194" s="68"/>
      <c r="MS1194" s="68"/>
      <c r="MT1194" s="68"/>
      <c r="MU1194" s="68"/>
      <c r="MV1194" s="68"/>
      <c r="MW1194" s="68"/>
      <c r="MX1194" s="68"/>
      <c r="MY1194" s="68"/>
      <c r="MZ1194" s="68"/>
      <c r="NA1194" s="68"/>
      <c r="NB1194" s="68"/>
      <c r="NC1194" s="68"/>
      <c r="ND1194" s="68"/>
      <c r="NE1194" s="68"/>
      <c r="NF1194" s="68"/>
      <c r="NG1194" s="68"/>
      <c r="NH1194" s="68"/>
      <c r="NI1194" s="68"/>
      <c r="NJ1194" s="68"/>
      <c r="NK1194" s="68"/>
      <c r="NL1194" s="68"/>
      <c r="NM1194" s="68"/>
      <c r="NN1194" s="68"/>
      <c r="NO1194" s="68"/>
      <c r="NP1194" s="68"/>
      <c r="NQ1194" s="68"/>
      <c r="NR1194" s="68"/>
      <c r="NS1194" s="68"/>
      <c r="NT1194" s="68"/>
      <c r="NU1194" s="68"/>
      <c r="NV1194" s="68"/>
      <c r="NW1194" s="68"/>
      <c r="NX1194" s="68"/>
      <c r="NY1194" s="68"/>
      <c r="NZ1194" s="68"/>
      <c r="OA1194" s="68"/>
      <c r="OB1194" s="68"/>
      <c r="OC1194" s="68"/>
      <c r="OD1194" s="68"/>
      <c r="OE1194" s="68"/>
      <c r="OF1194" s="68"/>
      <c r="OG1194" s="68"/>
      <c r="OH1194" s="68"/>
      <c r="OI1194" s="68"/>
      <c r="OJ1194" s="68"/>
      <c r="OK1194" s="68"/>
      <c r="OL1194" s="68"/>
      <c r="OM1194" s="68"/>
      <c r="ON1194" s="68"/>
      <c r="OO1194" s="68"/>
      <c r="OP1194" s="68"/>
      <c r="OQ1194" s="68"/>
      <c r="OR1194" s="68"/>
      <c r="OS1194" s="68"/>
      <c r="OT1194" s="68"/>
      <c r="OU1194" s="68"/>
      <c r="OV1194" s="68"/>
      <c r="OW1194" s="68"/>
      <c r="OX1194" s="68"/>
      <c r="OY1194" s="68"/>
      <c r="OZ1194" s="68"/>
      <c r="PA1194" s="68"/>
      <c r="PB1194" s="68"/>
      <c r="PC1194" s="68"/>
      <c r="PD1194" s="68"/>
      <c r="PE1194" s="68"/>
      <c r="PF1194" s="68"/>
      <c r="PG1194" s="68"/>
      <c r="PH1194" s="68"/>
      <c r="PI1194" s="68"/>
      <c r="PJ1194" s="68"/>
      <c r="PK1194" s="68"/>
      <c r="PL1194" s="68"/>
      <c r="PM1194" s="68"/>
      <c r="PN1194" s="68"/>
      <c r="PO1194" s="68"/>
      <c r="PP1194" s="68"/>
      <c r="PQ1194" s="68"/>
      <c r="PR1194" s="68"/>
      <c r="PS1194" s="68"/>
      <c r="PT1194" s="68"/>
      <c r="PU1194" s="68"/>
      <c r="PV1194" s="68"/>
      <c r="PW1194" s="68"/>
      <c r="PX1194" s="68"/>
      <c r="PY1194" s="68"/>
      <c r="PZ1194" s="68"/>
      <c r="QA1194" s="68"/>
      <c r="QB1194" s="68"/>
      <c r="QC1194" s="68"/>
      <c r="QD1194" s="68"/>
      <c r="QE1194" s="68"/>
      <c r="QF1194" s="68"/>
      <c r="QG1194" s="68"/>
      <c r="QH1194" s="68"/>
      <c r="QI1194" s="68"/>
      <c r="QJ1194" s="68"/>
      <c r="QK1194" s="68"/>
      <c r="QL1194" s="68"/>
      <c r="QM1194" s="68"/>
      <c r="QN1194" s="68"/>
      <c r="QO1194" s="68"/>
      <c r="QP1194" s="68"/>
      <c r="QQ1194" s="68"/>
      <c r="QR1194" s="68"/>
      <c r="QS1194" s="68"/>
      <c r="QT1194" s="68"/>
      <c r="QU1194" s="68"/>
      <c r="QV1194" s="68"/>
      <c r="QW1194" s="68"/>
      <c r="QX1194" s="68"/>
      <c r="QY1194" s="68"/>
      <c r="QZ1194" s="68"/>
      <c r="RA1194" s="68"/>
      <c r="RB1194" s="68"/>
      <c r="RC1194" s="68"/>
      <c r="RD1194" s="68"/>
      <c r="RE1194" s="68"/>
      <c r="RF1194" s="68"/>
      <c r="RG1194" s="68"/>
      <c r="RH1194" s="68"/>
      <c r="RI1194" s="68"/>
      <c r="RJ1194" s="68"/>
      <c r="RK1194" s="68"/>
      <c r="RL1194" s="68"/>
      <c r="RM1194" s="68"/>
      <c r="RN1194" s="68"/>
      <c r="RO1194" s="68"/>
      <c r="RP1194" s="68"/>
      <c r="RQ1194" s="68"/>
      <c r="RR1194" s="68"/>
      <c r="RS1194" s="68"/>
      <c r="RT1194" s="68"/>
      <c r="RU1194" s="68"/>
      <c r="RV1194" s="68"/>
      <c r="RW1194" s="68"/>
      <c r="RX1194" s="68"/>
      <c r="RY1194" s="68"/>
      <c r="RZ1194" s="68"/>
      <c r="SA1194" s="68"/>
      <c r="SB1194" s="68"/>
      <c r="SC1194" s="68"/>
      <c r="SD1194" s="68"/>
      <c r="SE1194" s="68"/>
      <c r="SF1194" s="68"/>
      <c r="SG1194" s="68"/>
      <c r="SH1194" s="68"/>
      <c r="SI1194" s="68"/>
      <c r="SJ1194" s="68"/>
      <c r="SK1194" s="68"/>
      <c r="SL1194" s="68"/>
      <c r="SM1194" s="68"/>
      <c r="SN1194" s="68"/>
      <c r="SO1194" s="68"/>
      <c r="SP1194" s="68"/>
      <c r="SQ1194" s="68"/>
      <c r="SR1194" s="68"/>
      <c r="SS1194" s="68"/>
      <c r="ST1194" s="68"/>
      <c r="SU1194" s="68"/>
      <c r="SV1194" s="68"/>
      <c r="SW1194" s="68"/>
      <c r="SX1194" s="68"/>
    </row>
    <row r="1195" spans="1:518" ht="16.5" customHeight="1" x14ac:dyDescent="0.2">
      <c r="A1195" s="20">
        <v>587</v>
      </c>
      <c r="B1195" s="20" t="s">
        <v>62</v>
      </c>
      <c r="C1195" s="20" t="s">
        <v>915</v>
      </c>
      <c r="D1195" s="20" t="s">
        <v>38</v>
      </c>
      <c r="E1195" s="20" t="s">
        <v>1345</v>
      </c>
      <c r="F1195" s="22" t="s">
        <v>957</v>
      </c>
      <c r="G1195" s="20" t="s">
        <v>42</v>
      </c>
      <c r="H1195" s="20" t="s">
        <v>35</v>
      </c>
      <c r="I1195" s="20" t="s">
        <v>81</v>
      </c>
      <c r="J1195" s="22" t="s">
        <v>915</v>
      </c>
      <c r="K1195" s="20"/>
      <c r="L1195" s="20"/>
      <c r="M1195" s="20"/>
      <c r="N1195" s="20"/>
      <c r="O1195" s="23"/>
      <c r="P1195" s="23">
        <v>2296000</v>
      </c>
      <c r="Q1195" s="24">
        <v>1</v>
      </c>
      <c r="R1195" s="25">
        <v>45748</v>
      </c>
      <c r="S1195" s="20" t="s">
        <v>83</v>
      </c>
      <c r="T1195" s="26">
        <f t="shared" si="20"/>
        <v>2296000</v>
      </c>
      <c r="U1195" s="27" t="s">
        <v>100</v>
      </c>
      <c r="V1195" s="27" t="s">
        <v>100</v>
      </c>
      <c r="W1195" s="68"/>
      <c r="X1195" s="68"/>
      <c r="Y1195" s="68"/>
      <c r="Z1195" s="68"/>
      <c r="AA1195" s="68"/>
      <c r="AB1195" s="68"/>
      <c r="AC1195" s="68"/>
      <c r="AD1195" s="68"/>
      <c r="AE1195" s="68"/>
      <c r="AF1195" s="68"/>
      <c r="AG1195" s="68"/>
      <c r="AH1195" s="68"/>
      <c r="AI1195" s="68"/>
      <c r="AJ1195" s="68"/>
      <c r="AK1195" s="68"/>
      <c r="AL1195" s="68"/>
      <c r="AM1195" s="68"/>
      <c r="AN1195" s="68"/>
      <c r="AO1195" s="68"/>
      <c r="AP1195" s="68"/>
      <c r="AQ1195" s="68"/>
      <c r="AR1195" s="68"/>
      <c r="AS1195" s="68"/>
      <c r="AT1195" s="68"/>
      <c r="AU1195" s="68"/>
      <c r="AV1195" s="68"/>
      <c r="AW1195" s="68"/>
      <c r="AX1195" s="68"/>
      <c r="AY1195" s="68"/>
      <c r="AZ1195" s="68"/>
      <c r="BA1195" s="68"/>
      <c r="BB1195" s="68"/>
      <c r="BC1195" s="68"/>
      <c r="BD1195" s="68"/>
      <c r="BE1195" s="68"/>
      <c r="BF1195" s="68"/>
      <c r="BG1195" s="68"/>
      <c r="BH1195" s="68"/>
      <c r="BI1195" s="68"/>
      <c r="BJ1195" s="68"/>
      <c r="BK1195" s="68"/>
      <c r="BL1195" s="68"/>
      <c r="BM1195" s="68"/>
      <c r="BN1195" s="68"/>
      <c r="BO1195" s="68"/>
      <c r="BP1195" s="68"/>
      <c r="BQ1195" s="68"/>
      <c r="BR1195" s="68"/>
      <c r="BS1195" s="68"/>
      <c r="BT1195" s="68"/>
      <c r="BU1195" s="68"/>
      <c r="BV1195" s="68"/>
      <c r="BW1195" s="68"/>
      <c r="BX1195" s="68"/>
      <c r="BY1195" s="68"/>
      <c r="BZ1195" s="68"/>
      <c r="CA1195" s="68"/>
      <c r="CB1195" s="68"/>
      <c r="CC1195" s="68"/>
      <c r="CD1195" s="68"/>
      <c r="CE1195" s="68"/>
      <c r="CF1195" s="68"/>
      <c r="CG1195" s="68"/>
      <c r="CH1195" s="68"/>
      <c r="CI1195" s="68"/>
      <c r="CJ1195" s="68"/>
      <c r="CK1195" s="68"/>
      <c r="CL1195" s="68"/>
      <c r="CM1195" s="68"/>
      <c r="CN1195" s="68"/>
      <c r="CO1195" s="68"/>
      <c r="CP1195" s="68"/>
      <c r="CQ1195" s="68"/>
      <c r="CR1195" s="68"/>
      <c r="CS1195" s="68"/>
      <c r="CT1195" s="68"/>
      <c r="CU1195" s="68"/>
      <c r="CV1195" s="68"/>
      <c r="CW1195" s="68"/>
      <c r="CX1195" s="68"/>
      <c r="CY1195" s="68"/>
      <c r="CZ1195" s="68"/>
      <c r="DA1195" s="68"/>
      <c r="DB1195" s="68"/>
      <c r="DC1195" s="68"/>
      <c r="DD1195" s="68"/>
      <c r="DE1195" s="68"/>
      <c r="DF1195" s="68"/>
      <c r="DG1195" s="68"/>
      <c r="DH1195" s="68"/>
      <c r="DI1195" s="68"/>
      <c r="DJ1195" s="68"/>
      <c r="DK1195" s="68"/>
      <c r="DL1195" s="68"/>
      <c r="DM1195" s="68"/>
      <c r="DN1195" s="68"/>
      <c r="DO1195" s="68"/>
      <c r="DP1195" s="68"/>
      <c r="DQ1195" s="68"/>
      <c r="DR1195" s="68"/>
      <c r="DS1195" s="68"/>
      <c r="DT1195" s="68"/>
      <c r="DU1195" s="68"/>
      <c r="DV1195" s="68"/>
      <c r="DW1195" s="68"/>
      <c r="DX1195" s="68"/>
      <c r="DY1195" s="68"/>
      <c r="DZ1195" s="68"/>
      <c r="EA1195" s="68"/>
      <c r="EB1195" s="68"/>
      <c r="EC1195" s="68"/>
      <c r="ED1195" s="68"/>
      <c r="EE1195" s="68"/>
      <c r="EF1195" s="68"/>
      <c r="EG1195" s="68"/>
      <c r="EH1195" s="68"/>
      <c r="EI1195" s="68"/>
      <c r="EJ1195" s="68"/>
      <c r="EK1195" s="68"/>
      <c r="EL1195" s="68"/>
      <c r="EM1195" s="68"/>
      <c r="EN1195" s="68"/>
      <c r="EO1195" s="68"/>
      <c r="EP1195" s="68"/>
      <c r="EQ1195" s="68"/>
      <c r="ER1195" s="68"/>
      <c r="ES1195" s="68"/>
      <c r="ET1195" s="68"/>
      <c r="EU1195" s="68"/>
      <c r="EV1195" s="68"/>
      <c r="EW1195" s="68"/>
      <c r="EX1195" s="68"/>
      <c r="EY1195" s="68"/>
      <c r="EZ1195" s="68"/>
      <c r="FA1195" s="68"/>
      <c r="FB1195" s="68"/>
      <c r="FC1195" s="68"/>
      <c r="FD1195" s="68"/>
      <c r="FE1195" s="68"/>
      <c r="FF1195" s="68"/>
      <c r="FG1195" s="68"/>
      <c r="FH1195" s="68"/>
      <c r="FI1195" s="68"/>
      <c r="FJ1195" s="68"/>
      <c r="FK1195" s="68"/>
      <c r="FL1195" s="68"/>
      <c r="FM1195" s="68"/>
      <c r="FN1195" s="68"/>
      <c r="FO1195" s="68"/>
      <c r="FP1195" s="68"/>
      <c r="FQ1195" s="68"/>
      <c r="FR1195" s="68"/>
      <c r="FS1195" s="68"/>
      <c r="FT1195" s="68"/>
      <c r="FU1195" s="68"/>
      <c r="FV1195" s="68"/>
      <c r="FW1195" s="68"/>
      <c r="FX1195" s="68"/>
      <c r="FY1195" s="68"/>
      <c r="FZ1195" s="68"/>
      <c r="GA1195" s="68"/>
      <c r="GB1195" s="68"/>
      <c r="GC1195" s="68"/>
      <c r="GD1195" s="68"/>
      <c r="GE1195" s="68"/>
      <c r="GF1195" s="68"/>
      <c r="GG1195" s="68"/>
      <c r="GH1195" s="68"/>
      <c r="GI1195" s="68"/>
      <c r="GJ1195" s="68"/>
      <c r="GK1195" s="68"/>
      <c r="GL1195" s="68"/>
      <c r="GM1195" s="68"/>
      <c r="GN1195" s="68"/>
      <c r="GO1195" s="68"/>
      <c r="GP1195" s="68"/>
      <c r="GQ1195" s="68"/>
      <c r="GR1195" s="68"/>
      <c r="GS1195" s="68"/>
      <c r="GT1195" s="68"/>
      <c r="GU1195" s="68"/>
      <c r="GV1195" s="68"/>
      <c r="GW1195" s="68"/>
      <c r="GX1195" s="68"/>
      <c r="GY1195" s="68"/>
      <c r="GZ1195" s="68"/>
      <c r="HA1195" s="68"/>
      <c r="HB1195" s="68"/>
      <c r="HC1195" s="68"/>
      <c r="HD1195" s="68"/>
      <c r="HE1195" s="68"/>
      <c r="HF1195" s="68"/>
      <c r="HG1195" s="68"/>
      <c r="HH1195" s="68"/>
      <c r="HI1195" s="68"/>
      <c r="HJ1195" s="68"/>
      <c r="HK1195" s="68"/>
      <c r="HL1195" s="68"/>
      <c r="HM1195" s="68"/>
      <c r="HN1195" s="68"/>
      <c r="HO1195" s="68"/>
      <c r="HP1195" s="68"/>
      <c r="HQ1195" s="68"/>
      <c r="HR1195" s="68"/>
      <c r="HS1195" s="68"/>
      <c r="HT1195" s="68"/>
      <c r="HU1195" s="68"/>
      <c r="HV1195" s="68"/>
      <c r="HW1195" s="68"/>
      <c r="HX1195" s="68"/>
      <c r="HY1195" s="68"/>
      <c r="HZ1195" s="68"/>
      <c r="IA1195" s="68"/>
      <c r="IB1195" s="68"/>
      <c r="IC1195" s="68"/>
      <c r="ID1195" s="68"/>
      <c r="IE1195" s="68"/>
      <c r="IF1195" s="68"/>
      <c r="IG1195" s="68"/>
      <c r="IH1195" s="68"/>
      <c r="II1195" s="68"/>
      <c r="IJ1195" s="68"/>
      <c r="IK1195" s="68"/>
      <c r="IL1195" s="68"/>
      <c r="IM1195" s="68"/>
      <c r="IN1195" s="68"/>
      <c r="IO1195" s="68"/>
      <c r="IP1195" s="68"/>
      <c r="IQ1195" s="68"/>
      <c r="IR1195" s="68"/>
      <c r="IS1195" s="68"/>
      <c r="IT1195" s="68"/>
      <c r="IU1195" s="68"/>
      <c r="IV1195" s="68"/>
      <c r="IW1195" s="68"/>
      <c r="IX1195" s="68"/>
      <c r="IY1195" s="68"/>
      <c r="IZ1195" s="68"/>
      <c r="JA1195" s="68"/>
      <c r="JB1195" s="68"/>
      <c r="JC1195" s="68"/>
      <c r="JD1195" s="68"/>
      <c r="JE1195" s="68"/>
      <c r="JF1195" s="68"/>
      <c r="JG1195" s="68"/>
      <c r="JH1195" s="68"/>
      <c r="JI1195" s="68"/>
      <c r="JJ1195" s="68"/>
      <c r="JK1195" s="68"/>
      <c r="JL1195" s="68"/>
      <c r="JM1195" s="68"/>
      <c r="JN1195" s="68"/>
      <c r="JO1195" s="68"/>
      <c r="JP1195" s="68"/>
      <c r="JQ1195" s="68"/>
      <c r="JR1195" s="68"/>
      <c r="JS1195" s="68"/>
      <c r="JT1195" s="68"/>
      <c r="JU1195" s="68"/>
      <c r="JV1195" s="68"/>
      <c r="JW1195" s="68"/>
      <c r="JX1195" s="68"/>
      <c r="JY1195" s="68"/>
      <c r="JZ1195" s="68"/>
      <c r="KA1195" s="68"/>
      <c r="KB1195" s="68"/>
      <c r="KC1195" s="68"/>
      <c r="KD1195" s="68"/>
      <c r="KE1195" s="68"/>
      <c r="KF1195" s="68"/>
      <c r="KG1195" s="68"/>
      <c r="KH1195" s="68"/>
      <c r="KI1195" s="68"/>
      <c r="KJ1195" s="68"/>
      <c r="KK1195" s="68"/>
      <c r="KL1195" s="68"/>
      <c r="KM1195" s="68"/>
      <c r="KN1195" s="68"/>
      <c r="KO1195" s="68"/>
      <c r="KP1195" s="68"/>
      <c r="KQ1195" s="68"/>
      <c r="KR1195" s="68"/>
      <c r="KS1195" s="68"/>
      <c r="KT1195" s="68"/>
      <c r="KU1195" s="68"/>
      <c r="KV1195" s="68"/>
      <c r="KW1195" s="68"/>
      <c r="KX1195" s="68"/>
      <c r="KY1195" s="68"/>
      <c r="KZ1195" s="68"/>
      <c r="LA1195" s="68"/>
      <c r="LB1195" s="68"/>
      <c r="LC1195" s="68"/>
      <c r="LD1195" s="68"/>
      <c r="LE1195" s="68"/>
      <c r="LF1195" s="68"/>
      <c r="LG1195" s="68"/>
      <c r="LH1195" s="68"/>
      <c r="LI1195" s="68"/>
      <c r="LJ1195" s="68"/>
      <c r="LK1195" s="68"/>
      <c r="LL1195" s="68"/>
      <c r="LM1195" s="68"/>
      <c r="LN1195" s="68"/>
      <c r="LO1195" s="68"/>
      <c r="LP1195" s="68"/>
      <c r="LQ1195" s="68"/>
      <c r="LR1195" s="68"/>
      <c r="LS1195" s="68"/>
      <c r="LT1195" s="68"/>
      <c r="LU1195" s="68"/>
      <c r="LV1195" s="68"/>
      <c r="LW1195" s="68"/>
      <c r="LX1195" s="68"/>
      <c r="LY1195" s="68"/>
      <c r="LZ1195" s="68"/>
      <c r="MA1195" s="68"/>
      <c r="MB1195" s="68"/>
      <c r="MC1195" s="68"/>
      <c r="MD1195" s="68"/>
      <c r="ME1195" s="68"/>
      <c r="MF1195" s="68"/>
      <c r="MG1195" s="68"/>
      <c r="MH1195" s="68"/>
      <c r="MI1195" s="68"/>
      <c r="MJ1195" s="68"/>
      <c r="MK1195" s="68"/>
      <c r="ML1195" s="68"/>
      <c r="MM1195" s="68"/>
      <c r="MN1195" s="68"/>
      <c r="MO1195" s="68"/>
      <c r="MP1195" s="68"/>
      <c r="MQ1195" s="68"/>
      <c r="MR1195" s="68"/>
      <c r="MS1195" s="68"/>
      <c r="MT1195" s="68"/>
      <c r="MU1195" s="68"/>
      <c r="MV1195" s="68"/>
      <c r="MW1195" s="68"/>
      <c r="MX1195" s="68"/>
      <c r="MY1195" s="68"/>
      <c r="MZ1195" s="68"/>
      <c r="NA1195" s="68"/>
      <c r="NB1195" s="68"/>
      <c r="NC1195" s="68"/>
      <c r="ND1195" s="68"/>
      <c r="NE1195" s="68"/>
      <c r="NF1195" s="68"/>
      <c r="NG1195" s="68"/>
      <c r="NH1195" s="68"/>
      <c r="NI1195" s="68"/>
      <c r="NJ1195" s="68"/>
      <c r="NK1195" s="68"/>
      <c r="NL1195" s="68"/>
      <c r="NM1195" s="68"/>
      <c r="NN1195" s="68"/>
      <c r="NO1195" s="68"/>
      <c r="NP1195" s="68"/>
      <c r="NQ1195" s="68"/>
      <c r="NR1195" s="68"/>
      <c r="NS1195" s="68"/>
      <c r="NT1195" s="68"/>
      <c r="NU1195" s="68"/>
      <c r="NV1195" s="68"/>
      <c r="NW1195" s="68"/>
      <c r="NX1195" s="68"/>
      <c r="NY1195" s="68"/>
      <c r="NZ1195" s="68"/>
      <c r="OA1195" s="68"/>
      <c r="OB1195" s="68"/>
      <c r="OC1195" s="68"/>
      <c r="OD1195" s="68"/>
      <c r="OE1195" s="68"/>
      <c r="OF1195" s="68"/>
      <c r="OG1195" s="68"/>
      <c r="OH1195" s="68"/>
      <c r="OI1195" s="68"/>
      <c r="OJ1195" s="68"/>
      <c r="OK1195" s="68"/>
      <c r="OL1195" s="68"/>
      <c r="OM1195" s="68"/>
      <c r="ON1195" s="68"/>
      <c r="OO1195" s="68"/>
      <c r="OP1195" s="68"/>
      <c r="OQ1195" s="68"/>
      <c r="OR1195" s="68"/>
      <c r="OS1195" s="68"/>
      <c r="OT1195" s="68"/>
      <c r="OU1195" s="68"/>
      <c r="OV1195" s="68"/>
      <c r="OW1195" s="68"/>
      <c r="OX1195" s="68"/>
      <c r="OY1195" s="68"/>
      <c r="OZ1195" s="68"/>
      <c r="PA1195" s="68"/>
      <c r="PB1195" s="68"/>
      <c r="PC1195" s="68"/>
      <c r="PD1195" s="68"/>
      <c r="PE1195" s="68"/>
      <c r="PF1195" s="68"/>
      <c r="PG1195" s="68"/>
      <c r="PH1195" s="68"/>
      <c r="PI1195" s="68"/>
      <c r="PJ1195" s="68"/>
      <c r="PK1195" s="68"/>
      <c r="PL1195" s="68"/>
      <c r="PM1195" s="68"/>
      <c r="PN1195" s="68"/>
      <c r="PO1195" s="68"/>
      <c r="PP1195" s="68"/>
      <c r="PQ1195" s="68"/>
      <c r="PR1195" s="68"/>
      <c r="PS1195" s="68"/>
      <c r="PT1195" s="68"/>
      <c r="PU1195" s="68"/>
      <c r="PV1195" s="68"/>
      <c r="PW1195" s="68"/>
      <c r="PX1195" s="68"/>
      <c r="PY1195" s="68"/>
      <c r="PZ1195" s="68"/>
      <c r="QA1195" s="68"/>
      <c r="QB1195" s="68"/>
      <c r="QC1195" s="68"/>
      <c r="QD1195" s="68"/>
      <c r="QE1195" s="68"/>
      <c r="QF1195" s="68"/>
      <c r="QG1195" s="68"/>
      <c r="QH1195" s="68"/>
      <c r="QI1195" s="68"/>
      <c r="QJ1195" s="68"/>
      <c r="QK1195" s="68"/>
      <c r="QL1195" s="68"/>
      <c r="QM1195" s="68"/>
      <c r="QN1195" s="68"/>
      <c r="QO1195" s="68"/>
      <c r="QP1195" s="68"/>
      <c r="QQ1195" s="68"/>
      <c r="QR1195" s="68"/>
      <c r="QS1195" s="68"/>
      <c r="QT1195" s="68"/>
      <c r="QU1195" s="68"/>
      <c r="QV1195" s="68"/>
      <c r="QW1195" s="68"/>
      <c r="QX1195" s="68"/>
      <c r="QY1195" s="68"/>
      <c r="QZ1195" s="68"/>
      <c r="RA1195" s="68"/>
      <c r="RB1195" s="68"/>
      <c r="RC1195" s="68"/>
      <c r="RD1195" s="68"/>
      <c r="RE1195" s="68"/>
      <c r="RF1195" s="68"/>
      <c r="RG1195" s="68"/>
      <c r="RH1195" s="68"/>
      <c r="RI1195" s="68"/>
      <c r="RJ1195" s="68"/>
      <c r="RK1195" s="68"/>
      <c r="RL1195" s="68"/>
      <c r="RM1195" s="68"/>
      <c r="RN1195" s="68"/>
      <c r="RO1195" s="68"/>
      <c r="RP1195" s="68"/>
      <c r="RQ1195" s="68"/>
      <c r="RR1195" s="68"/>
      <c r="RS1195" s="68"/>
      <c r="RT1195" s="68"/>
      <c r="RU1195" s="68"/>
      <c r="RV1195" s="68"/>
      <c r="RW1195" s="68"/>
      <c r="RX1195" s="68"/>
      <c r="RY1195" s="68"/>
      <c r="RZ1195" s="68"/>
      <c r="SA1195" s="68"/>
      <c r="SB1195" s="68"/>
      <c r="SC1195" s="68"/>
      <c r="SD1195" s="68"/>
      <c r="SE1195" s="68"/>
      <c r="SF1195" s="68"/>
      <c r="SG1195" s="68"/>
      <c r="SH1195" s="68"/>
      <c r="SI1195" s="68"/>
      <c r="SJ1195" s="68"/>
      <c r="SK1195" s="68"/>
      <c r="SL1195" s="68"/>
      <c r="SM1195" s="68"/>
      <c r="SN1195" s="68"/>
      <c r="SO1195" s="68"/>
      <c r="SP1195" s="68"/>
      <c r="SQ1195" s="68"/>
      <c r="SR1195" s="68"/>
      <c r="SS1195" s="68"/>
      <c r="ST1195" s="68"/>
      <c r="SU1195" s="68"/>
      <c r="SV1195" s="68"/>
      <c r="SW1195" s="68"/>
      <c r="SX1195" s="68"/>
    </row>
    <row r="1196" spans="1:518" ht="16.5" customHeight="1" x14ac:dyDescent="0.2">
      <c r="A1196" s="20">
        <v>588</v>
      </c>
      <c r="B1196" s="20" t="s">
        <v>62</v>
      </c>
      <c r="C1196" s="20" t="s">
        <v>915</v>
      </c>
      <c r="D1196" s="20" t="s">
        <v>38</v>
      </c>
      <c r="E1196" s="20" t="s">
        <v>1345</v>
      </c>
      <c r="F1196" s="22" t="s">
        <v>957</v>
      </c>
      <c r="G1196" s="20" t="s">
        <v>42</v>
      </c>
      <c r="H1196" s="20" t="s">
        <v>35</v>
      </c>
      <c r="I1196" s="20" t="s">
        <v>81</v>
      </c>
      <c r="J1196" s="22" t="s">
        <v>915</v>
      </c>
      <c r="K1196" s="20"/>
      <c r="L1196" s="20"/>
      <c r="M1196" s="20"/>
      <c r="N1196" s="20"/>
      <c r="O1196" s="23"/>
      <c r="P1196" s="23">
        <v>2296000</v>
      </c>
      <c r="Q1196" s="24">
        <v>1</v>
      </c>
      <c r="R1196" s="25">
        <v>45778</v>
      </c>
      <c r="S1196" s="20" t="s">
        <v>83</v>
      </c>
      <c r="T1196" s="26">
        <f t="shared" si="20"/>
        <v>2296000</v>
      </c>
      <c r="U1196" s="27" t="s">
        <v>100</v>
      </c>
      <c r="V1196" s="27" t="s">
        <v>100</v>
      </c>
      <c r="W1196" s="68"/>
      <c r="X1196" s="68"/>
      <c r="Y1196" s="68"/>
      <c r="Z1196" s="68"/>
      <c r="AA1196" s="68"/>
      <c r="AB1196" s="68"/>
      <c r="AC1196" s="68"/>
      <c r="AD1196" s="68"/>
      <c r="AE1196" s="68"/>
      <c r="AF1196" s="68"/>
      <c r="AG1196" s="68"/>
      <c r="AH1196" s="68"/>
      <c r="AI1196" s="68"/>
      <c r="AJ1196" s="68"/>
      <c r="AK1196" s="68"/>
      <c r="AL1196" s="68"/>
      <c r="AM1196" s="68"/>
      <c r="AN1196" s="68"/>
      <c r="AO1196" s="68"/>
      <c r="AP1196" s="68"/>
      <c r="AQ1196" s="68"/>
      <c r="AR1196" s="68"/>
      <c r="AS1196" s="68"/>
      <c r="AT1196" s="68"/>
      <c r="AU1196" s="68"/>
      <c r="AV1196" s="68"/>
      <c r="AW1196" s="68"/>
      <c r="AX1196" s="68"/>
      <c r="AY1196" s="68"/>
      <c r="AZ1196" s="68"/>
      <c r="BA1196" s="68"/>
      <c r="BB1196" s="68"/>
      <c r="BC1196" s="68"/>
      <c r="BD1196" s="68"/>
      <c r="BE1196" s="68"/>
      <c r="BF1196" s="68"/>
      <c r="BG1196" s="68"/>
      <c r="BH1196" s="68"/>
      <c r="BI1196" s="68"/>
      <c r="BJ1196" s="68"/>
      <c r="BK1196" s="68"/>
      <c r="BL1196" s="68"/>
      <c r="BM1196" s="68"/>
      <c r="BN1196" s="68"/>
      <c r="BO1196" s="68"/>
      <c r="BP1196" s="68"/>
      <c r="BQ1196" s="68"/>
      <c r="BR1196" s="68"/>
      <c r="BS1196" s="68"/>
      <c r="BT1196" s="68"/>
      <c r="BU1196" s="68"/>
      <c r="BV1196" s="68"/>
      <c r="BW1196" s="68"/>
      <c r="BX1196" s="68"/>
      <c r="BY1196" s="68"/>
      <c r="BZ1196" s="68"/>
      <c r="CA1196" s="68"/>
      <c r="CB1196" s="68"/>
      <c r="CC1196" s="68"/>
      <c r="CD1196" s="68"/>
      <c r="CE1196" s="68"/>
      <c r="CF1196" s="68"/>
      <c r="CG1196" s="68"/>
      <c r="CH1196" s="68"/>
      <c r="CI1196" s="68"/>
      <c r="CJ1196" s="68"/>
      <c r="CK1196" s="68"/>
      <c r="CL1196" s="68"/>
      <c r="CM1196" s="68"/>
      <c r="CN1196" s="68"/>
      <c r="CO1196" s="68"/>
      <c r="CP1196" s="68"/>
      <c r="CQ1196" s="68"/>
      <c r="CR1196" s="68"/>
      <c r="CS1196" s="68"/>
      <c r="CT1196" s="68"/>
      <c r="CU1196" s="68"/>
      <c r="CV1196" s="68"/>
      <c r="CW1196" s="68"/>
      <c r="CX1196" s="68"/>
      <c r="CY1196" s="68"/>
      <c r="CZ1196" s="68"/>
      <c r="DA1196" s="68"/>
      <c r="DB1196" s="68"/>
      <c r="DC1196" s="68"/>
      <c r="DD1196" s="68"/>
      <c r="DE1196" s="68"/>
      <c r="DF1196" s="68"/>
      <c r="DG1196" s="68"/>
      <c r="DH1196" s="68"/>
      <c r="DI1196" s="68"/>
      <c r="DJ1196" s="68"/>
      <c r="DK1196" s="68"/>
      <c r="DL1196" s="68"/>
      <c r="DM1196" s="68"/>
      <c r="DN1196" s="68"/>
      <c r="DO1196" s="68"/>
      <c r="DP1196" s="68"/>
      <c r="DQ1196" s="68"/>
      <c r="DR1196" s="68"/>
      <c r="DS1196" s="68"/>
      <c r="DT1196" s="68"/>
      <c r="DU1196" s="68"/>
      <c r="DV1196" s="68"/>
      <c r="DW1196" s="68"/>
      <c r="DX1196" s="68"/>
      <c r="DY1196" s="68"/>
      <c r="DZ1196" s="68"/>
      <c r="EA1196" s="68"/>
      <c r="EB1196" s="68"/>
      <c r="EC1196" s="68"/>
      <c r="ED1196" s="68"/>
      <c r="EE1196" s="68"/>
      <c r="EF1196" s="68"/>
      <c r="EG1196" s="68"/>
      <c r="EH1196" s="68"/>
      <c r="EI1196" s="68"/>
      <c r="EJ1196" s="68"/>
      <c r="EK1196" s="68"/>
      <c r="EL1196" s="68"/>
      <c r="EM1196" s="68"/>
      <c r="EN1196" s="68"/>
      <c r="EO1196" s="68"/>
      <c r="EP1196" s="68"/>
      <c r="EQ1196" s="68"/>
      <c r="ER1196" s="68"/>
      <c r="ES1196" s="68"/>
      <c r="ET1196" s="68"/>
      <c r="EU1196" s="68"/>
      <c r="EV1196" s="68"/>
      <c r="EW1196" s="68"/>
      <c r="EX1196" s="68"/>
      <c r="EY1196" s="68"/>
      <c r="EZ1196" s="68"/>
      <c r="FA1196" s="68"/>
      <c r="FB1196" s="68"/>
      <c r="FC1196" s="68"/>
      <c r="FD1196" s="68"/>
      <c r="FE1196" s="68"/>
      <c r="FF1196" s="68"/>
      <c r="FG1196" s="68"/>
      <c r="FH1196" s="68"/>
      <c r="FI1196" s="68"/>
      <c r="FJ1196" s="68"/>
      <c r="FK1196" s="68"/>
      <c r="FL1196" s="68"/>
      <c r="FM1196" s="68"/>
      <c r="FN1196" s="68"/>
      <c r="FO1196" s="68"/>
      <c r="FP1196" s="68"/>
      <c r="FQ1196" s="68"/>
      <c r="FR1196" s="68"/>
      <c r="FS1196" s="68"/>
      <c r="FT1196" s="68"/>
      <c r="FU1196" s="68"/>
      <c r="FV1196" s="68"/>
      <c r="FW1196" s="68"/>
      <c r="FX1196" s="68"/>
      <c r="FY1196" s="68"/>
      <c r="FZ1196" s="68"/>
      <c r="GA1196" s="68"/>
      <c r="GB1196" s="68"/>
      <c r="GC1196" s="68"/>
      <c r="GD1196" s="68"/>
      <c r="GE1196" s="68"/>
      <c r="GF1196" s="68"/>
      <c r="GG1196" s="68"/>
      <c r="GH1196" s="68"/>
      <c r="GI1196" s="68"/>
      <c r="GJ1196" s="68"/>
      <c r="GK1196" s="68"/>
      <c r="GL1196" s="68"/>
      <c r="GM1196" s="68"/>
      <c r="GN1196" s="68"/>
      <c r="GO1196" s="68"/>
      <c r="GP1196" s="68"/>
      <c r="GQ1196" s="68"/>
      <c r="GR1196" s="68"/>
      <c r="GS1196" s="68"/>
      <c r="GT1196" s="68"/>
      <c r="GU1196" s="68"/>
      <c r="GV1196" s="68"/>
      <c r="GW1196" s="68"/>
      <c r="GX1196" s="68"/>
      <c r="GY1196" s="68"/>
      <c r="GZ1196" s="68"/>
      <c r="HA1196" s="68"/>
      <c r="HB1196" s="68"/>
      <c r="HC1196" s="68"/>
      <c r="HD1196" s="68"/>
      <c r="HE1196" s="68"/>
      <c r="HF1196" s="68"/>
      <c r="HG1196" s="68"/>
      <c r="HH1196" s="68"/>
      <c r="HI1196" s="68"/>
      <c r="HJ1196" s="68"/>
      <c r="HK1196" s="68"/>
      <c r="HL1196" s="68"/>
      <c r="HM1196" s="68"/>
      <c r="HN1196" s="68"/>
      <c r="HO1196" s="68"/>
      <c r="HP1196" s="68"/>
      <c r="HQ1196" s="68"/>
      <c r="HR1196" s="68"/>
      <c r="HS1196" s="68"/>
      <c r="HT1196" s="68"/>
      <c r="HU1196" s="68"/>
      <c r="HV1196" s="68"/>
      <c r="HW1196" s="68"/>
      <c r="HX1196" s="68"/>
      <c r="HY1196" s="68"/>
      <c r="HZ1196" s="68"/>
      <c r="IA1196" s="68"/>
      <c r="IB1196" s="68"/>
      <c r="IC1196" s="68"/>
      <c r="ID1196" s="68"/>
      <c r="IE1196" s="68"/>
      <c r="IF1196" s="68"/>
      <c r="IG1196" s="68"/>
      <c r="IH1196" s="68"/>
      <c r="II1196" s="68"/>
      <c r="IJ1196" s="68"/>
      <c r="IK1196" s="68"/>
      <c r="IL1196" s="68"/>
      <c r="IM1196" s="68"/>
      <c r="IN1196" s="68"/>
      <c r="IO1196" s="68"/>
      <c r="IP1196" s="68"/>
      <c r="IQ1196" s="68"/>
      <c r="IR1196" s="68"/>
      <c r="IS1196" s="68"/>
      <c r="IT1196" s="68"/>
      <c r="IU1196" s="68"/>
      <c r="IV1196" s="68"/>
      <c r="IW1196" s="68"/>
      <c r="IX1196" s="68"/>
      <c r="IY1196" s="68"/>
      <c r="IZ1196" s="68"/>
      <c r="JA1196" s="68"/>
      <c r="JB1196" s="68"/>
      <c r="JC1196" s="68"/>
      <c r="JD1196" s="68"/>
      <c r="JE1196" s="68"/>
      <c r="JF1196" s="68"/>
      <c r="JG1196" s="68"/>
      <c r="JH1196" s="68"/>
      <c r="JI1196" s="68"/>
      <c r="JJ1196" s="68"/>
      <c r="JK1196" s="68"/>
      <c r="JL1196" s="68"/>
      <c r="JM1196" s="68"/>
      <c r="JN1196" s="68"/>
      <c r="JO1196" s="68"/>
      <c r="JP1196" s="68"/>
      <c r="JQ1196" s="68"/>
      <c r="JR1196" s="68"/>
      <c r="JS1196" s="68"/>
      <c r="JT1196" s="68"/>
      <c r="JU1196" s="68"/>
      <c r="JV1196" s="68"/>
      <c r="JW1196" s="68"/>
      <c r="JX1196" s="68"/>
      <c r="JY1196" s="68"/>
      <c r="JZ1196" s="68"/>
      <c r="KA1196" s="68"/>
      <c r="KB1196" s="68"/>
      <c r="KC1196" s="68"/>
      <c r="KD1196" s="68"/>
      <c r="KE1196" s="68"/>
      <c r="KF1196" s="68"/>
      <c r="KG1196" s="68"/>
      <c r="KH1196" s="68"/>
      <c r="KI1196" s="68"/>
      <c r="KJ1196" s="68"/>
      <c r="KK1196" s="68"/>
      <c r="KL1196" s="68"/>
      <c r="KM1196" s="68"/>
      <c r="KN1196" s="68"/>
      <c r="KO1196" s="68"/>
      <c r="KP1196" s="68"/>
      <c r="KQ1196" s="68"/>
      <c r="KR1196" s="68"/>
      <c r="KS1196" s="68"/>
      <c r="KT1196" s="68"/>
      <c r="KU1196" s="68"/>
      <c r="KV1196" s="68"/>
      <c r="KW1196" s="68"/>
      <c r="KX1196" s="68"/>
      <c r="KY1196" s="68"/>
      <c r="KZ1196" s="68"/>
      <c r="LA1196" s="68"/>
      <c r="LB1196" s="68"/>
      <c r="LC1196" s="68"/>
      <c r="LD1196" s="68"/>
      <c r="LE1196" s="68"/>
      <c r="LF1196" s="68"/>
      <c r="LG1196" s="68"/>
      <c r="LH1196" s="68"/>
      <c r="LI1196" s="68"/>
      <c r="LJ1196" s="68"/>
      <c r="LK1196" s="68"/>
      <c r="LL1196" s="68"/>
      <c r="LM1196" s="68"/>
      <c r="LN1196" s="68"/>
      <c r="LO1196" s="68"/>
      <c r="LP1196" s="68"/>
      <c r="LQ1196" s="68"/>
      <c r="LR1196" s="68"/>
      <c r="LS1196" s="68"/>
      <c r="LT1196" s="68"/>
      <c r="LU1196" s="68"/>
      <c r="LV1196" s="68"/>
      <c r="LW1196" s="68"/>
      <c r="LX1196" s="68"/>
      <c r="LY1196" s="68"/>
      <c r="LZ1196" s="68"/>
      <c r="MA1196" s="68"/>
      <c r="MB1196" s="68"/>
      <c r="MC1196" s="68"/>
      <c r="MD1196" s="68"/>
      <c r="ME1196" s="68"/>
      <c r="MF1196" s="68"/>
      <c r="MG1196" s="68"/>
      <c r="MH1196" s="68"/>
      <c r="MI1196" s="68"/>
      <c r="MJ1196" s="68"/>
      <c r="MK1196" s="68"/>
      <c r="ML1196" s="68"/>
      <c r="MM1196" s="68"/>
      <c r="MN1196" s="68"/>
      <c r="MO1196" s="68"/>
      <c r="MP1196" s="68"/>
      <c r="MQ1196" s="68"/>
      <c r="MR1196" s="68"/>
      <c r="MS1196" s="68"/>
      <c r="MT1196" s="68"/>
      <c r="MU1196" s="68"/>
      <c r="MV1196" s="68"/>
      <c r="MW1196" s="68"/>
      <c r="MX1196" s="68"/>
      <c r="MY1196" s="68"/>
      <c r="MZ1196" s="68"/>
      <c r="NA1196" s="68"/>
      <c r="NB1196" s="68"/>
      <c r="NC1196" s="68"/>
      <c r="ND1196" s="68"/>
      <c r="NE1196" s="68"/>
      <c r="NF1196" s="68"/>
      <c r="NG1196" s="68"/>
      <c r="NH1196" s="68"/>
      <c r="NI1196" s="68"/>
      <c r="NJ1196" s="68"/>
      <c r="NK1196" s="68"/>
      <c r="NL1196" s="68"/>
      <c r="NM1196" s="68"/>
      <c r="NN1196" s="68"/>
      <c r="NO1196" s="68"/>
      <c r="NP1196" s="68"/>
      <c r="NQ1196" s="68"/>
      <c r="NR1196" s="68"/>
      <c r="NS1196" s="68"/>
      <c r="NT1196" s="68"/>
      <c r="NU1196" s="68"/>
      <c r="NV1196" s="68"/>
      <c r="NW1196" s="68"/>
      <c r="NX1196" s="68"/>
      <c r="NY1196" s="68"/>
      <c r="NZ1196" s="68"/>
      <c r="OA1196" s="68"/>
      <c r="OB1196" s="68"/>
      <c r="OC1196" s="68"/>
      <c r="OD1196" s="68"/>
      <c r="OE1196" s="68"/>
      <c r="OF1196" s="68"/>
      <c r="OG1196" s="68"/>
      <c r="OH1196" s="68"/>
      <c r="OI1196" s="68"/>
      <c r="OJ1196" s="68"/>
      <c r="OK1196" s="68"/>
      <c r="OL1196" s="68"/>
      <c r="OM1196" s="68"/>
      <c r="ON1196" s="68"/>
      <c r="OO1196" s="68"/>
      <c r="OP1196" s="68"/>
      <c r="OQ1196" s="68"/>
      <c r="OR1196" s="68"/>
      <c r="OS1196" s="68"/>
      <c r="OT1196" s="68"/>
      <c r="OU1196" s="68"/>
      <c r="OV1196" s="68"/>
      <c r="OW1196" s="68"/>
      <c r="OX1196" s="68"/>
      <c r="OY1196" s="68"/>
      <c r="OZ1196" s="68"/>
      <c r="PA1196" s="68"/>
      <c r="PB1196" s="68"/>
      <c r="PC1196" s="68"/>
      <c r="PD1196" s="68"/>
      <c r="PE1196" s="68"/>
      <c r="PF1196" s="68"/>
      <c r="PG1196" s="68"/>
      <c r="PH1196" s="68"/>
      <c r="PI1196" s="68"/>
      <c r="PJ1196" s="68"/>
      <c r="PK1196" s="68"/>
      <c r="PL1196" s="68"/>
      <c r="PM1196" s="68"/>
      <c r="PN1196" s="68"/>
      <c r="PO1196" s="68"/>
      <c r="PP1196" s="68"/>
      <c r="PQ1196" s="68"/>
      <c r="PR1196" s="68"/>
      <c r="PS1196" s="68"/>
      <c r="PT1196" s="68"/>
      <c r="PU1196" s="68"/>
      <c r="PV1196" s="68"/>
      <c r="PW1196" s="68"/>
      <c r="PX1196" s="68"/>
      <c r="PY1196" s="68"/>
      <c r="PZ1196" s="68"/>
      <c r="QA1196" s="68"/>
      <c r="QB1196" s="68"/>
      <c r="QC1196" s="68"/>
      <c r="QD1196" s="68"/>
      <c r="QE1196" s="68"/>
      <c r="QF1196" s="68"/>
      <c r="QG1196" s="68"/>
      <c r="QH1196" s="68"/>
      <c r="QI1196" s="68"/>
      <c r="QJ1196" s="68"/>
      <c r="QK1196" s="68"/>
      <c r="QL1196" s="68"/>
      <c r="QM1196" s="68"/>
      <c r="QN1196" s="68"/>
      <c r="QO1196" s="68"/>
      <c r="QP1196" s="68"/>
      <c r="QQ1196" s="68"/>
      <c r="QR1196" s="68"/>
      <c r="QS1196" s="68"/>
      <c r="QT1196" s="68"/>
      <c r="QU1196" s="68"/>
      <c r="QV1196" s="68"/>
      <c r="QW1196" s="68"/>
      <c r="QX1196" s="68"/>
      <c r="QY1196" s="68"/>
      <c r="QZ1196" s="68"/>
      <c r="RA1196" s="68"/>
      <c r="RB1196" s="68"/>
      <c r="RC1196" s="68"/>
      <c r="RD1196" s="68"/>
      <c r="RE1196" s="68"/>
      <c r="RF1196" s="68"/>
      <c r="RG1196" s="68"/>
      <c r="RH1196" s="68"/>
      <c r="RI1196" s="68"/>
      <c r="RJ1196" s="68"/>
      <c r="RK1196" s="68"/>
      <c r="RL1196" s="68"/>
      <c r="RM1196" s="68"/>
      <c r="RN1196" s="68"/>
      <c r="RO1196" s="68"/>
      <c r="RP1196" s="68"/>
      <c r="RQ1196" s="68"/>
      <c r="RR1196" s="68"/>
      <c r="RS1196" s="68"/>
      <c r="RT1196" s="68"/>
      <c r="RU1196" s="68"/>
      <c r="RV1196" s="68"/>
      <c r="RW1196" s="68"/>
      <c r="RX1196" s="68"/>
      <c r="RY1196" s="68"/>
      <c r="RZ1196" s="68"/>
      <c r="SA1196" s="68"/>
      <c r="SB1196" s="68"/>
      <c r="SC1196" s="68"/>
      <c r="SD1196" s="68"/>
      <c r="SE1196" s="68"/>
      <c r="SF1196" s="68"/>
      <c r="SG1196" s="68"/>
      <c r="SH1196" s="68"/>
      <c r="SI1196" s="68"/>
      <c r="SJ1196" s="68"/>
      <c r="SK1196" s="68"/>
      <c r="SL1196" s="68"/>
      <c r="SM1196" s="68"/>
      <c r="SN1196" s="68"/>
      <c r="SO1196" s="68"/>
      <c r="SP1196" s="68"/>
      <c r="SQ1196" s="68"/>
      <c r="SR1196" s="68"/>
      <c r="SS1196" s="68"/>
      <c r="ST1196" s="68"/>
      <c r="SU1196" s="68"/>
      <c r="SV1196" s="68"/>
      <c r="SW1196" s="68"/>
      <c r="SX1196" s="68"/>
    </row>
    <row r="1197" spans="1:518" ht="16.5" customHeight="1" x14ac:dyDescent="0.2">
      <c r="A1197" s="20">
        <v>589</v>
      </c>
      <c r="B1197" s="20" t="s">
        <v>62</v>
      </c>
      <c r="C1197" s="20" t="s">
        <v>915</v>
      </c>
      <c r="D1197" s="20" t="s">
        <v>38</v>
      </c>
      <c r="E1197" s="20" t="s">
        <v>1345</v>
      </c>
      <c r="F1197" s="22" t="s">
        <v>957</v>
      </c>
      <c r="G1197" s="20" t="s">
        <v>42</v>
      </c>
      <c r="H1197" s="20" t="s">
        <v>35</v>
      </c>
      <c r="I1197" s="20" t="s">
        <v>81</v>
      </c>
      <c r="J1197" s="22" t="s">
        <v>915</v>
      </c>
      <c r="K1197" s="20"/>
      <c r="L1197" s="20"/>
      <c r="M1197" s="20"/>
      <c r="N1197" s="20"/>
      <c r="O1197" s="23"/>
      <c r="P1197" s="23">
        <v>2296000</v>
      </c>
      <c r="Q1197" s="24">
        <v>1</v>
      </c>
      <c r="R1197" s="25">
        <v>45809</v>
      </c>
      <c r="S1197" s="20" t="s">
        <v>83</v>
      </c>
      <c r="T1197" s="26">
        <f t="shared" si="20"/>
        <v>2296000</v>
      </c>
      <c r="U1197" s="27" t="s">
        <v>100</v>
      </c>
      <c r="V1197" s="27" t="s">
        <v>100</v>
      </c>
      <c r="W1197" s="68"/>
      <c r="X1197" s="68"/>
      <c r="Y1197" s="68"/>
      <c r="Z1197" s="68"/>
      <c r="AA1197" s="68"/>
      <c r="AB1197" s="68"/>
      <c r="AC1197" s="68"/>
      <c r="AD1197" s="68"/>
      <c r="AE1197" s="68"/>
      <c r="AF1197" s="68"/>
      <c r="AG1197" s="68"/>
      <c r="AH1197" s="68"/>
      <c r="AI1197" s="68"/>
      <c r="AJ1197" s="68"/>
      <c r="AK1197" s="68"/>
      <c r="AL1197" s="68"/>
      <c r="AM1197" s="68"/>
      <c r="AN1197" s="68"/>
      <c r="AO1197" s="68"/>
      <c r="AP1197" s="68"/>
      <c r="AQ1197" s="68"/>
      <c r="AR1197" s="68"/>
      <c r="AS1197" s="68"/>
      <c r="AT1197" s="68"/>
      <c r="AU1197" s="68"/>
      <c r="AV1197" s="68"/>
      <c r="AW1197" s="68"/>
      <c r="AX1197" s="68"/>
      <c r="AY1197" s="68"/>
      <c r="AZ1197" s="68"/>
      <c r="BA1197" s="68"/>
      <c r="BB1197" s="68"/>
      <c r="BC1197" s="68"/>
      <c r="BD1197" s="68"/>
      <c r="BE1197" s="68"/>
      <c r="BF1197" s="68"/>
      <c r="BG1197" s="68"/>
      <c r="BH1197" s="68"/>
      <c r="BI1197" s="68"/>
      <c r="BJ1197" s="68"/>
      <c r="BK1197" s="68"/>
      <c r="BL1197" s="68"/>
      <c r="BM1197" s="68"/>
      <c r="BN1197" s="68"/>
      <c r="BO1197" s="68"/>
      <c r="BP1197" s="68"/>
      <c r="BQ1197" s="68"/>
      <c r="BR1197" s="68"/>
      <c r="BS1197" s="68"/>
      <c r="BT1197" s="68"/>
      <c r="BU1197" s="68"/>
      <c r="BV1197" s="68"/>
      <c r="BW1197" s="68"/>
      <c r="BX1197" s="68"/>
      <c r="BY1197" s="68"/>
      <c r="BZ1197" s="68"/>
      <c r="CA1197" s="68"/>
      <c r="CB1197" s="68"/>
      <c r="CC1197" s="68"/>
      <c r="CD1197" s="68"/>
      <c r="CE1197" s="68"/>
      <c r="CF1197" s="68"/>
      <c r="CG1197" s="68"/>
      <c r="CH1197" s="68"/>
      <c r="CI1197" s="68"/>
      <c r="CJ1197" s="68"/>
      <c r="CK1197" s="68"/>
      <c r="CL1197" s="68"/>
      <c r="CM1197" s="68"/>
      <c r="CN1197" s="68"/>
      <c r="CO1197" s="68"/>
      <c r="CP1197" s="68"/>
      <c r="CQ1197" s="68"/>
      <c r="CR1197" s="68"/>
      <c r="CS1197" s="68"/>
      <c r="CT1197" s="68"/>
      <c r="CU1197" s="68"/>
      <c r="CV1197" s="68"/>
      <c r="CW1197" s="68"/>
      <c r="CX1197" s="68"/>
      <c r="CY1197" s="68"/>
      <c r="CZ1197" s="68"/>
      <c r="DA1197" s="68"/>
      <c r="DB1197" s="68"/>
      <c r="DC1197" s="68"/>
      <c r="DD1197" s="68"/>
      <c r="DE1197" s="68"/>
      <c r="DF1197" s="68"/>
      <c r="DG1197" s="68"/>
      <c r="DH1197" s="68"/>
      <c r="DI1197" s="68"/>
      <c r="DJ1197" s="68"/>
      <c r="DK1197" s="68"/>
      <c r="DL1197" s="68"/>
      <c r="DM1197" s="68"/>
      <c r="DN1197" s="68"/>
      <c r="DO1197" s="68"/>
      <c r="DP1197" s="68"/>
      <c r="DQ1197" s="68"/>
      <c r="DR1197" s="68"/>
      <c r="DS1197" s="68"/>
      <c r="DT1197" s="68"/>
      <c r="DU1197" s="68"/>
      <c r="DV1197" s="68"/>
      <c r="DW1197" s="68"/>
      <c r="DX1197" s="68"/>
      <c r="DY1197" s="68"/>
      <c r="DZ1197" s="68"/>
      <c r="EA1197" s="68"/>
      <c r="EB1197" s="68"/>
      <c r="EC1197" s="68"/>
      <c r="ED1197" s="68"/>
      <c r="EE1197" s="68"/>
      <c r="EF1197" s="68"/>
      <c r="EG1197" s="68"/>
      <c r="EH1197" s="68"/>
      <c r="EI1197" s="68"/>
      <c r="EJ1197" s="68"/>
      <c r="EK1197" s="68"/>
      <c r="EL1197" s="68"/>
      <c r="EM1197" s="68"/>
      <c r="EN1197" s="68"/>
      <c r="EO1197" s="68"/>
      <c r="EP1197" s="68"/>
      <c r="EQ1197" s="68"/>
      <c r="ER1197" s="68"/>
      <c r="ES1197" s="68"/>
      <c r="ET1197" s="68"/>
      <c r="EU1197" s="68"/>
      <c r="EV1197" s="68"/>
      <c r="EW1197" s="68"/>
      <c r="EX1197" s="68"/>
      <c r="EY1197" s="68"/>
      <c r="EZ1197" s="68"/>
      <c r="FA1197" s="68"/>
      <c r="FB1197" s="68"/>
      <c r="FC1197" s="68"/>
      <c r="FD1197" s="68"/>
      <c r="FE1197" s="68"/>
      <c r="FF1197" s="68"/>
      <c r="FG1197" s="68"/>
      <c r="FH1197" s="68"/>
      <c r="FI1197" s="68"/>
      <c r="FJ1197" s="68"/>
      <c r="FK1197" s="68"/>
      <c r="FL1197" s="68"/>
      <c r="FM1197" s="68"/>
      <c r="FN1197" s="68"/>
      <c r="FO1197" s="68"/>
      <c r="FP1197" s="68"/>
      <c r="FQ1197" s="68"/>
      <c r="FR1197" s="68"/>
      <c r="FS1197" s="68"/>
      <c r="FT1197" s="68"/>
      <c r="FU1197" s="68"/>
      <c r="FV1197" s="68"/>
      <c r="FW1197" s="68"/>
      <c r="FX1197" s="68"/>
      <c r="FY1197" s="68"/>
      <c r="FZ1197" s="68"/>
      <c r="GA1197" s="68"/>
      <c r="GB1197" s="68"/>
      <c r="GC1197" s="68"/>
      <c r="GD1197" s="68"/>
      <c r="GE1197" s="68"/>
      <c r="GF1197" s="68"/>
      <c r="GG1197" s="68"/>
      <c r="GH1197" s="68"/>
      <c r="GI1197" s="68"/>
      <c r="GJ1197" s="68"/>
      <c r="GK1197" s="68"/>
      <c r="GL1197" s="68"/>
      <c r="GM1197" s="68"/>
      <c r="GN1197" s="68"/>
      <c r="GO1197" s="68"/>
      <c r="GP1197" s="68"/>
      <c r="GQ1197" s="68"/>
      <c r="GR1197" s="68"/>
      <c r="GS1197" s="68"/>
      <c r="GT1197" s="68"/>
      <c r="GU1197" s="68"/>
      <c r="GV1197" s="68"/>
      <c r="GW1197" s="68"/>
      <c r="GX1197" s="68"/>
      <c r="GY1197" s="68"/>
      <c r="GZ1197" s="68"/>
      <c r="HA1197" s="68"/>
      <c r="HB1197" s="68"/>
      <c r="HC1197" s="68"/>
      <c r="HD1197" s="68"/>
      <c r="HE1197" s="68"/>
      <c r="HF1197" s="68"/>
      <c r="HG1197" s="68"/>
      <c r="HH1197" s="68"/>
      <c r="HI1197" s="68"/>
      <c r="HJ1197" s="68"/>
      <c r="HK1197" s="68"/>
      <c r="HL1197" s="68"/>
      <c r="HM1197" s="68"/>
      <c r="HN1197" s="68"/>
      <c r="HO1197" s="68"/>
      <c r="HP1197" s="68"/>
      <c r="HQ1197" s="68"/>
      <c r="HR1197" s="68"/>
      <c r="HS1197" s="68"/>
      <c r="HT1197" s="68"/>
      <c r="HU1197" s="68"/>
      <c r="HV1197" s="68"/>
      <c r="HW1197" s="68"/>
      <c r="HX1197" s="68"/>
      <c r="HY1197" s="68"/>
      <c r="HZ1197" s="68"/>
      <c r="IA1197" s="68"/>
      <c r="IB1197" s="68"/>
      <c r="IC1197" s="68"/>
      <c r="ID1197" s="68"/>
      <c r="IE1197" s="68"/>
      <c r="IF1197" s="68"/>
      <c r="IG1197" s="68"/>
      <c r="IH1197" s="68"/>
      <c r="II1197" s="68"/>
      <c r="IJ1197" s="68"/>
      <c r="IK1197" s="68"/>
      <c r="IL1197" s="68"/>
      <c r="IM1197" s="68"/>
      <c r="IN1197" s="68"/>
      <c r="IO1197" s="68"/>
      <c r="IP1197" s="68"/>
      <c r="IQ1197" s="68"/>
      <c r="IR1197" s="68"/>
      <c r="IS1197" s="68"/>
      <c r="IT1197" s="68"/>
      <c r="IU1197" s="68"/>
      <c r="IV1197" s="68"/>
      <c r="IW1197" s="68"/>
      <c r="IX1197" s="68"/>
      <c r="IY1197" s="68"/>
      <c r="IZ1197" s="68"/>
      <c r="JA1197" s="68"/>
      <c r="JB1197" s="68"/>
      <c r="JC1197" s="68"/>
      <c r="JD1197" s="68"/>
      <c r="JE1197" s="68"/>
      <c r="JF1197" s="68"/>
      <c r="JG1197" s="68"/>
      <c r="JH1197" s="68"/>
      <c r="JI1197" s="68"/>
      <c r="JJ1197" s="68"/>
      <c r="JK1197" s="68"/>
      <c r="JL1197" s="68"/>
      <c r="JM1197" s="68"/>
      <c r="JN1197" s="68"/>
      <c r="JO1197" s="68"/>
      <c r="JP1197" s="68"/>
      <c r="JQ1197" s="68"/>
      <c r="JR1197" s="68"/>
      <c r="JS1197" s="68"/>
      <c r="JT1197" s="68"/>
      <c r="JU1197" s="68"/>
      <c r="JV1197" s="68"/>
      <c r="JW1197" s="68"/>
      <c r="JX1197" s="68"/>
      <c r="JY1197" s="68"/>
      <c r="JZ1197" s="68"/>
      <c r="KA1197" s="68"/>
      <c r="KB1197" s="68"/>
      <c r="KC1197" s="68"/>
      <c r="KD1197" s="68"/>
      <c r="KE1197" s="68"/>
      <c r="KF1197" s="68"/>
      <c r="KG1197" s="68"/>
      <c r="KH1197" s="68"/>
      <c r="KI1197" s="68"/>
      <c r="KJ1197" s="68"/>
      <c r="KK1197" s="68"/>
      <c r="KL1197" s="68"/>
      <c r="KM1197" s="68"/>
      <c r="KN1197" s="68"/>
      <c r="KO1197" s="68"/>
      <c r="KP1197" s="68"/>
      <c r="KQ1197" s="68"/>
      <c r="KR1197" s="68"/>
      <c r="KS1197" s="68"/>
      <c r="KT1197" s="68"/>
      <c r="KU1197" s="68"/>
      <c r="KV1197" s="68"/>
      <c r="KW1197" s="68"/>
      <c r="KX1197" s="68"/>
      <c r="KY1197" s="68"/>
      <c r="KZ1197" s="68"/>
      <c r="LA1197" s="68"/>
      <c r="LB1197" s="68"/>
      <c r="LC1197" s="68"/>
      <c r="LD1197" s="68"/>
      <c r="LE1197" s="68"/>
      <c r="LF1197" s="68"/>
      <c r="LG1197" s="68"/>
      <c r="LH1197" s="68"/>
      <c r="LI1197" s="68"/>
      <c r="LJ1197" s="68"/>
      <c r="LK1197" s="68"/>
      <c r="LL1197" s="68"/>
      <c r="LM1197" s="68"/>
      <c r="LN1197" s="68"/>
      <c r="LO1197" s="68"/>
      <c r="LP1197" s="68"/>
      <c r="LQ1197" s="68"/>
      <c r="LR1197" s="68"/>
      <c r="LS1197" s="68"/>
      <c r="LT1197" s="68"/>
      <c r="LU1197" s="68"/>
      <c r="LV1197" s="68"/>
      <c r="LW1197" s="68"/>
      <c r="LX1197" s="68"/>
      <c r="LY1197" s="68"/>
      <c r="LZ1197" s="68"/>
      <c r="MA1197" s="68"/>
      <c r="MB1197" s="68"/>
      <c r="MC1197" s="68"/>
      <c r="MD1197" s="68"/>
      <c r="ME1197" s="68"/>
      <c r="MF1197" s="68"/>
      <c r="MG1197" s="68"/>
      <c r="MH1197" s="68"/>
      <c r="MI1197" s="68"/>
      <c r="MJ1197" s="68"/>
      <c r="MK1197" s="68"/>
      <c r="ML1197" s="68"/>
      <c r="MM1197" s="68"/>
      <c r="MN1197" s="68"/>
      <c r="MO1197" s="68"/>
      <c r="MP1197" s="68"/>
      <c r="MQ1197" s="68"/>
      <c r="MR1197" s="68"/>
      <c r="MS1197" s="68"/>
      <c r="MT1197" s="68"/>
      <c r="MU1197" s="68"/>
      <c r="MV1197" s="68"/>
      <c r="MW1197" s="68"/>
      <c r="MX1197" s="68"/>
      <c r="MY1197" s="68"/>
      <c r="MZ1197" s="68"/>
      <c r="NA1197" s="68"/>
      <c r="NB1197" s="68"/>
      <c r="NC1197" s="68"/>
      <c r="ND1197" s="68"/>
      <c r="NE1197" s="68"/>
      <c r="NF1197" s="68"/>
      <c r="NG1197" s="68"/>
      <c r="NH1197" s="68"/>
      <c r="NI1197" s="68"/>
      <c r="NJ1197" s="68"/>
      <c r="NK1197" s="68"/>
      <c r="NL1197" s="68"/>
      <c r="NM1197" s="68"/>
      <c r="NN1197" s="68"/>
      <c r="NO1197" s="68"/>
      <c r="NP1197" s="68"/>
      <c r="NQ1197" s="68"/>
      <c r="NR1197" s="68"/>
      <c r="NS1197" s="68"/>
      <c r="NT1197" s="68"/>
      <c r="NU1197" s="68"/>
      <c r="NV1197" s="68"/>
      <c r="NW1197" s="68"/>
      <c r="NX1197" s="68"/>
      <c r="NY1197" s="68"/>
      <c r="NZ1197" s="68"/>
      <c r="OA1197" s="68"/>
      <c r="OB1197" s="68"/>
      <c r="OC1197" s="68"/>
      <c r="OD1197" s="68"/>
      <c r="OE1197" s="68"/>
      <c r="OF1197" s="68"/>
      <c r="OG1197" s="68"/>
      <c r="OH1197" s="68"/>
      <c r="OI1197" s="68"/>
      <c r="OJ1197" s="68"/>
      <c r="OK1197" s="68"/>
      <c r="OL1197" s="68"/>
      <c r="OM1197" s="68"/>
      <c r="ON1197" s="68"/>
      <c r="OO1197" s="68"/>
      <c r="OP1197" s="68"/>
      <c r="OQ1197" s="68"/>
      <c r="OR1197" s="68"/>
      <c r="OS1197" s="68"/>
      <c r="OT1197" s="68"/>
      <c r="OU1197" s="68"/>
      <c r="OV1197" s="68"/>
      <c r="OW1197" s="68"/>
      <c r="OX1197" s="68"/>
      <c r="OY1197" s="68"/>
      <c r="OZ1197" s="68"/>
      <c r="PA1197" s="68"/>
      <c r="PB1197" s="68"/>
      <c r="PC1197" s="68"/>
      <c r="PD1197" s="68"/>
      <c r="PE1197" s="68"/>
      <c r="PF1197" s="68"/>
      <c r="PG1197" s="68"/>
      <c r="PH1197" s="68"/>
      <c r="PI1197" s="68"/>
      <c r="PJ1197" s="68"/>
      <c r="PK1197" s="68"/>
      <c r="PL1197" s="68"/>
      <c r="PM1197" s="68"/>
      <c r="PN1197" s="68"/>
      <c r="PO1197" s="68"/>
      <c r="PP1197" s="68"/>
      <c r="PQ1197" s="68"/>
      <c r="PR1197" s="68"/>
      <c r="PS1197" s="68"/>
      <c r="PT1197" s="68"/>
      <c r="PU1197" s="68"/>
      <c r="PV1197" s="68"/>
      <c r="PW1197" s="68"/>
      <c r="PX1197" s="68"/>
      <c r="PY1197" s="68"/>
      <c r="PZ1197" s="68"/>
      <c r="QA1197" s="68"/>
      <c r="QB1197" s="68"/>
      <c r="QC1197" s="68"/>
      <c r="QD1197" s="68"/>
      <c r="QE1197" s="68"/>
      <c r="QF1197" s="68"/>
      <c r="QG1197" s="68"/>
      <c r="QH1197" s="68"/>
      <c r="QI1197" s="68"/>
      <c r="QJ1197" s="68"/>
      <c r="QK1197" s="68"/>
      <c r="QL1197" s="68"/>
      <c r="QM1197" s="68"/>
      <c r="QN1197" s="68"/>
      <c r="QO1197" s="68"/>
      <c r="QP1197" s="68"/>
      <c r="QQ1197" s="68"/>
      <c r="QR1197" s="68"/>
      <c r="QS1197" s="68"/>
      <c r="QT1197" s="68"/>
      <c r="QU1197" s="68"/>
      <c r="QV1197" s="68"/>
      <c r="QW1197" s="68"/>
      <c r="QX1197" s="68"/>
      <c r="QY1197" s="68"/>
      <c r="QZ1197" s="68"/>
      <c r="RA1197" s="68"/>
      <c r="RB1197" s="68"/>
      <c r="RC1197" s="68"/>
      <c r="RD1197" s="68"/>
      <c r="RE1197" s="68"/>
      <c r="RF1197" s="68"/>
      <c r="RG1197" s="68"/>
      <c r="RH1197" s="68"/>
      <c r="RI1197" s="68"/>
      <c r="RJ1197" s="68"/>
      <c r="RK1197" s="68"/>
      <c r="RL1197" s="68"/>
      <c r="RM1197" s="68"/>
      <c r="RN1197" s="68"/>
      <c r="RO1197" s="68"/>
      <c r="RP1197" s="68"/>
      <c r="RQ1197" s="68"/>
      <c r="RR1197" s="68"/>
      <c r="RS1197" s="68"/>
      <c r="RT1197" s="68"/>
      <c r="RU1197" s="68"/>
      <c r="RV1197" s="68"/>
      <c r="RW1197" s="68"/>
      <c r="RX1197" s="68"/>
      <c r="RY1197" s="68"/>
      <c r="RZ1197" s="68"/>
      <c r="SA1197" s="68"/>
      <c r="SB1197" s="68"/>
      <c r="SC1197" s="68"/>
      <c r="SD1197" s="68"/>
      <c r="SE1197" s="68"/>
      <c r="SF1197" s="68"/>
      <c r="SG1197" s="68"/>
      <c r="SH1197" s="68"/>
      <c r="SI1197" s="68"/>
      <c r="SJ1197" s="68"/>
      <c r="SK1197" s="68"/>
      <c r="SL1197" s="68"/>
      <c r="SM1197" s="68"/>
      <c r="SN1197" s="68"/>
      <c r="SO1197" s="68"/>
      <c r="SP1197" s="68"/>
      <c r="SQ1197" s="68"/>
      <c r="SR1197" s="68"/>
      <c r="SS1197" s="68"/>
      <c r="ST1197" s="68"/>
      <c r="SU1197" s="68"/>
      <c r="SV1197" s="68"/>
      <c r="SW1197" s="68"/>
      <c r="SX1197" s="68"/>
    </row>
    <row r="1198" spans="1:518" ht="16.5" customHeight="1" x14ac:dyDescent="0.2">
      <c r="A1198" s="20">
        <v>590</v>
      </c>
      <c r="B1198" s="20" t="s">
        <v>62</v>
      </c>
      <c r="C1198" s="20" t="s">
        <v>915</v>
      </c>
      <c r="D1198" s="20" t="s">
        <v>38</v>
      </c>
      <c r="E1198" s="20" t="s">
        <v>1345</v>
      </c>
      <c r="F1198" s="22" t="s">
        <v>957</v>
      </c>
      <c r="G1198" s="20" t="s">
        <v>42</v>
      </c>
      <c r="H1198" s="20" t="s">
        <v>35</v>
      </c>
      <c r="I1198" s="20" t="s">
        <v>81</v>
      </c>
      <c r="J1198" s="22" t="s">
        <v>915</v>
      </c>
      <c r="K1198" s="20"/>
      <c r="L1198" s="20"/>
      <c r="M1198" s="20"/>
      <c r="N1198" s="20"/>
      <c r="O1198" s="23"/>
      <c r="P1198" s="23">
        <v>2296000</v>
      </c>
      <c r="Q1198" s="24">
        <v>1</v>
      </c>
      <c r="R1198" s="25">
        <v>45839</v>
      </c>
      <c r="S1198" s="20" t="s">
        <v>83</v>
      </c>
      <c r="T1198" s="26">
        <f t="shared" si="20"/>
        <v>2296000</v>
      </c>
      <c r="U1198" s="27" t="s">
        <v>100</v>
      </c>
      <c r="V1198" s="27" t="s">
        <v>100</v>
      </c>
      <c r="W1198" s="68"/>
      <c r="X1198" s="68"/>
      <c r="Y1198" s="68"/>
      <c r="Z1198" s="68"/>
      <c r="AA1198" s="68"/>
      <c r="AB1198" s="68"/>
      <c r="AC1198" s="68"/>
      <c r="AD1198" s="68"/>
      <c r="AE1198" s="68"/>
      <c r="AF1198" s="68"/>
      <c r="AG1198" s="68"/>
      <c r="AH1198" s="68"/>
      <c r="AI1198" s="68"/>
      <c r="AJ1198" s="68"/>
      <c r="AK1198" s="68"/>
      <c r="AL1198" s="68"/>
      <c r="AM1198" s="68"/>
      <c r="AN1198" s="68"/>
      <c r="AO1198" s="68"/>
      <c r="AP1198" s="68"/>
      <c r="AQ1198" s="68"/>
      <c r="AR1198" s="68"/>
      <c r="AS1198" s="68"/>
      <c r="AT1198" s="68"/>
      <c r="AU1198" s="68"/>
      <c r="AV1198" s="68"/>
      <c r="AW1198" s="68"/>
      <c r="AX1198" s="68"/>
      <c r="AY1198" s="68"/>
      <c r="AZ1198" s="68"/>
      <c r="BA1198" s="68"/>
      <c r="BB1198" s="68"/>
      <c r="BC1198" s="68"/>
      <c r="BD1198" s="68"/>
      <c r="BE1198" s="68"/>
      <c r="BF1198" s="68"/>
      <c r="BG1198" s="68"/>
      <c r="BH1198" s="68"/>
      <c r="BI1198" s="68"/>
      <c r="BJ1198" s="68"/>
      <c r="BK1198" s="68"/>
      <c r="BL1198" s="68"/>
      <c r="BM1198" s="68"/>
      <c r="BN1198" s="68"/>
      <c r="BO1198" s="68"/>
      <c r="BP1198" s="68"/>
      <c r="BQ1198" s="68"/>
      <c r="BR1198" s="68"/>
      <c r="BS1198" s="68"/>
      <c r="BT1198" s="68"/>
      <c r="BU1198" s="68"/>
      <c r="BV1198" s="68"/>
      <c r="BW1198" s="68"/>
      <c r="BX1198" s="68"/>
      <c r="BY1198" s="68"/>
      <c r="BZ1198" s="68"/>
      <c r="CA1198" s="68"/>
      <c r="CB1198" s="68"/>
      <c r="CC1198" s="68"/>
      <c r="CD1198" s="68"/>
      <c r="CE1198" s="68"/>
      <c r="CF1198" s="68"/>
      <c r="CG1198" s="68"/>
      <c r="CH1198" s="68"/>
      <c r="CI1198" s="68"/>
      <c r="CJ1198" s="68"/>
      <c r="CK1198" s="68"/>
      <c r="CL1198" s="68"/>
      <c r="CM1198" s="68"/>
      <c r="CN1198" s="68"/>
      <c r="CO1198" s="68"/>
      <c r="CP1198" s="68"/>
      <c r="CQ1198" s="68"/>
      <c r="CR1198" s="68"/>
      <c r="CS1198" s="68"/>
      <c r="CT1198" s="68"/>
      <c r="CU1198" s="68"/>
      <c r="CV1198" s="68"/>
      <c r="CW1198" s="68"/>
      <c r="CX1198" s="68"/>
      <c r="CY1198" s="68"/>
      <c r="CZ1198" s="68"/>
      <c r="DA1198" s="68"/>
      <c r="DB1198" s="68"/>
      <c r="DC1198" s="68"/>
      <c r="DD1198" s="68"/>
      <c r="DE1198" s="68"/>
      <c r="DF1198" s="68"/>
      <c r="DG1198" s="68"/>
      <c r="DH1198" s="68"/>
      <c r="DI1198" s="68"/>
      <c r="DJ1198" s="68"/>
      <c r="DK1198" s="68"/>
      <c r="DL1198" s="68"/>
      <c r="DM1198" s="68"/>
      <c r="DN1198" s="68"/>
      <c r="DO1198" s="68"/>
      <c r="DP1198" s="68"/>
      <c r="DQ1198" s="68"/>
      <c r="DR1198" s="68"/>
      <c r="DS1198" s="68"/>
      <c r="DT1198" s="68"/>
      <c r="DU1198" s="68"/>
      <c r="DV1198" s="68"/>
      <c r="DW1198" s="68"/>
      <c r="DX1198" s="68"/>
      <c r="DY1198" s="68"/>
      <c r="DZ1198" s="68"/>
      <c r="EA1198" s="68"/>
      <c r="EB1198" s="68"/>
      <c r="EC1198" s="68"/>
      <c r="ED1198" s="68"/>
      <c r="EE1198" s="68"/>
      <c r="EF1198" s="68"/>
      <c r="EG1198" s="68"/>
      <c r="EH1198" s="68"/>
      <c r="EI1198" s="68"/>
      <c r="EJ1198" s="68"/>
      <c r="EK1198" s="68"/>
      <c r="EL1198" s="68"/>
      <c r="EM1198" s="68"/>
      <c r="EN1198" s="68"/>
      <c r="EO1198" s="68"/>
      <c r="EP1198" s="68"/>
      <c r="EQ1198" s="68"/>
      <c r="ER1198" s="68"/>
      <c r="ES1198" s="68"/>
      <c r="ET1198" s="68"/>
      <c r="EU1198" s="68"/>
      <c r="EV1198" s="68"/>
      <c r="EW1198" s="68"/>
      <c r="EX1198" s="68"/>
      <c r="EY1198" s="68"/>
      <c r="EZ1198" s="68"/>
      <c r="FA1198" s="68"/>
      <c r="FB1198" s="68"/>
      <c r="FC1198" s="68"/>
      <c r="FD1198" s="68"/>
      <c r="FE1198" s="68"/>
      <c r="FF1198" s="68"/>
      <c r="FG1198" s="68"/>
      <c r="FH1198" s="68"/>
      <c r="FI1198" s="68"/>
      <c r="FJ1198" s="68"/>
      <c r="FK1198" s="68"/>
      <c r="FL1198" s="68"/>
      <c r="FM1198" s="68"/>
      <c r="FN1198" s="68"/>
      <c r="FO1198" s="68"/>
      <c r="FP1198" s="68"/>
      <c r="FQ1198" s="68"/>
      <c r="FR1198" s="68"/>
      <c r="FS1198" s="68"/>
      <c r="FT1198" s="68"/>
      <c r="FU1198" s="68"/>
      <c r="FV1198" s="68"/>
      <c r="FW1198" s="68"/>
      <c r="FX1198" s="68"/>
      <c r="FY1198" s="68"/>
      <c r="FZ1198" s="68"/>
      <c r="GA1198" s="68"/>
      <c r="GB1198" s="68"/>
      <c r="GC1198" s="68"/>
      <c r="GD1198" s="68"/>
      <c r="GE1198" s="68"/>
      <c r="GF1198" s="68"/>
      <c r="GG1198" s="68"/>
      <c r="GH1198" s="68"/>
      <c r="GI1198" s="68"/>
      <c r="GJ1198" s="68"/>
      <c r="GK1198" s="68"/>
      <c r="GL1198" s="68"/>
      <c r="GM1198" s="68"/>
      <c r="GN1198" s="68"/>
      <c r="GO1198" s="68"/>
      <c r="GP1198" s="68"/>
      <c r="GQ1198" s="68"/>
      <c r="GR1198" s="68"/>
      <c r="GS1198" s="68"/>
      <c r="GT1198" s="68"/>
      <c r="GU1198" s="68"/>
      <c r="GV1198" s="68"/>
      <c r="GW1198" s="68"/>
      <c r="GX1198" s="68"/>
      <c r="GY1198" s="68"/>
      <c r="GZ1198" s="68"/>
      <c r="HA1198" s="68"/>
      <c r="HB1198" s="68"/>
      <c r="HC1198" s="68"/>
      <c r="HD1198" s="68"/>
      <c r="HE1198" s="68"/>
      <c r="HF1198" s="68"/>
      <c r="HG1198" s="68"/>
      <c r="HH1198" s="68"/>
      <c r="HI1198" s="68"/>
      <c r="HJ1198" s="68"/>
      <c r="HK1198" s="68"/>
      <c r="HL1198" s="68"/>
      <c r="HM1198" s="68"/>
      <c r="HN1198" s="68"/>
      <c r="HO1198" s="68"/>
      <c r="HP1198" s="68"/>
      <c r="HQ1198" s="68"/>
      <c r="HR1198" s="68"/>
      <c r="HS1198" s="68"/>
      <c r="HT1198" s="68"/>
      <c r="HU1198" s="68"/>
      <c r="HV1198" s="68"/>
      <c r="HW1198" s="68"/>
      <c r="HX1198" s="68"/>
      <c r="HY1198" s="68"/>
      <c r="HZ1198" s="68"/>
      <c r="IA1198" s="68"/>
      <c r="IB1198" s="68"/>
      <c r="IC1198" s="68"/>
      <c r="ID1198" s="68"/>
      <c r="IE1198" s="68"/>
      <c r="IF1198" s="68"/>
      <c r="IG1198" s="68"/>
      <c r="IH1198" s="68"/>
      <c r="II1198" s="68"/>
      <c r="IJ1198" s="68"/>
      <c r="IK1198" s="68"/>
      <c r="IL1198" s="68"/>
      <c r="IM1198" s="68"/>
      <c r="IN1198" s="68"/>
      <c r="IO1198" s="68"/>
      <c r="IP1198" s="68"/>
      <c r="IQ1198" s="68"/>
      <c r="IR1198" s="68"/>
      <c r="IS1198" s="68"/>
      <c r="IT1198" s="68"/>
      <c r="IU1198" s="68"/>
      <c r="IV1198" s="68"/>
      <c r="IW1198" s="68"/>
      <c r="IX1198" s="68"/>
      <c r="IY1198" s="68"/>
      <c r="IZ1198" s="68"/>
      <c r="JA1198" s="68"/>
      <c r="JB1198" s="68"/>
      <c r="JC1198" s="68"/>
      <c r="JD1198" s="68"/>
      <c r="JE1198" s="68"/>
      <c r="JF1198" s="68"/>
      <c r="JG1198" s="68"/>
      <c r="JH1198" s="68"/>
      <c r="JI1198" s="68"/>
      <c r="JJ1198" s="68"/>
      <c r="JK1198" s="68"/>
      <c r="JL1198" s="68"/>
      <c r="JM1198" s="68"/>
      <c r="JN1198" s="68"/>
      <c r="JO1198" s="68"/>
      <c r="JP1198" s="68"/>
      <c r="JQ1198" s="68"/>
      <c r="JR1198" s="68"/>
      <c r="JS1198" s="68"/>
      <c r="JT1198" s="68"/>
      <c r="JU1198" s="68"/>
      <c r="JV1198" s="68"/>
      <c r="JW1198" s="68"/>
      <c r="JX1198" s="68"/>
      <c r="JY1198" s="68"/>
      <c r="JZ1198" s="68"/>
      <c r="KA1198" s="68"/>
      <c r="KB1198" s="68"/>
      <c r="KC1198" s="68"/>
      <c r="KD1198" s="68"/>
      <c r="KE1198" s="68"/>
      <c r="KF1198" s="68"/>
      <c r="KG1198" s="68"/>
      <c r="KH1198" s="68"/>
      <c r="KI1198" s="68"/>
      <c r="KJ1198" s="68"/>
      <c r="KK1198" s="68"/>
      <c r="KL1198" s="68"/>
      <c r="KM1198" s="68"/>
      <c r="KN1198" s="68"/>
      <c r="KO1198" s="68"/>
      <c r="KP1198" s="68"/>
      <c r="KQ1198" s="68"/>
      <c r="KR1198" s="68"/>
      <c r="KS1198" s="68"/>
      <c r="KT1198" s="68"/>
      <c r="KU1198" s="68"/>
      <c r="KV1198" s="68"/>
      <c r="KW1198" s="68"/>
      <c r="KX1198" s="68"/>
      <c r="KY1198" s="68"/>
      <c r="KZ1198" s="68"/>
      <c r="LA1198" s="68"/>
      <c r="LB1198" s="68"/>
      <c r="LC1198" s="68"/>
      <c r="LD1198" s="68"/>
      <c r="LE1198" s="68"/>
      <c r="LF1198" s="68"/>
      <c r="LG1198" s="68"/>
      <c r="LH1198" s="68"/>
      <c r="LI1198" s="68"/>
      <c r="LJ1198" s="68"/>
      <c r="LK1198" s="68"/>
      <c r="LL1198" s="68"/>
      <c r="LM1198" s="68"/>
      <c r="LN1198" s="68"/>
      <c r="LO1198" s="68"/>
      <c r="LP1198" s="68"/>
      <c r="LQ1198" s="68"/>
      <c r="LR1198" s="68"/>
      <c r="LS1198" s="68"/>
      <c r="LT1198" s="68"/>
      <c r="LU1198" s="68"/>
      <c r="LV1198" s="68"/>
      <c r="LW1198" s="68"/>
      <c r="LX1198" s="68"/>
      <c r="LY1198" s="68"/>
      <c r="LZ1198" s="68"/>
      <c r="MA1198" s="68"/>
      <c r="MB1198" s="68"/>
      <c r="MC1198" s="68"/>
      <c r="MD1198" s="68"/>
      <c r="ME1198" s="68"/>
      <c r="MF1198" s="68"/>
      <c r="MG1198" s="68"/>
      <c r="MH1198" s="68"/>
      <c r="MI1198" s="68"/>
      <c r="MJ1198" s="68"/>
      <c r="MK1198" s="68"/>
      <c r="ML1198" s="68"/>
      <c r="MM1198" s="68"/>
      <c r="MN1198" s="68"/>
      <c r="MO1198" s="68"/>
      <c r="MP1198" s="68"/>
      <c r="MQ1198" s="68"/>
      <c r="MR1198" s="68"/>
      <c r="MS1198" s="68"/>
      <c r="MT1198" s="68"/>
      <c r="MU1198" s="68"/>
      <c r="MV1198" s="68"/>
      <c r="MW1198" s="68"/>
      <c r="MX1198" s="68"/>
      <c r="MY1198" s="68"/>
      <c r="MZ1198" s="68"/>
      <c r="NA1198" s="68"/>
      <c r="NB1198" s="68"/>
      <c r="NC1198" s="68"/>
      <c r="ND1198" s="68"/>
      <c r="NE1198" s="68"/>
      <c r="NF1198" s="68"/>
      <c r="NG1198" s="68"/>
      <c r="NH1198" s="68"/>
      <c r="NI1198" s="68"/>
      <c r="NJ1198" s="68"/>
      <c r="NK1198" s="68"/>
      <c r="NL1198" s="68"/>
      <c r="NM1198" s="68"/>
      <c r="NN1198" s="68"/>
      <c r="NO1198" s="68"/>
      <c r="NP1198" s="68"/>
      <c r="NQ1198" s="68"/>
      <c r="NR1198" s="68"/>
      <c r="NS1198" s="68"/>
      <c r="NT1198" s="68"/>
      <c r="NU1198" s="68"/>
      <c r="NV1198" s="68"/>
      <c r="NW1198" s="68"/>
      <c r="NX1198" s="68"/>
      <c r="NY1198" s="68"/>
      <c r="NZ1198" s="68"/>
      <c r="OA1198" s="68"/>
      <c r="OB1198" s="68"/>
      <c r="OC1198" s="68"/>
      <c r="OD1198" s="68"/>
      <c r="OE1198" s="68"/>
      <c r="OF1198" s="68"/>
      <c r="OG1198" s="68"/>
      <c r="OH1198" s="68"/>
      <c r="OI1198" s="68"/>
      <c r="OJ1198" s="68"/>
      <c r="OK1198" s="68"/>
      <c r="OL1198" s="68"/>
      <c r="OM1198" s="68"/>
      <c r="ON1198" s="68"/>
      <c r="OO1198" s="68"/>
      <c r="OP1198" s="68"/>
      <c r="OQ1198" s="68"/>
      <c r="OR1198" s="68"/>
      <c r="OS1198" s="68"/>
      <c r="OT1198" s="68"/>
      <c r="OU1198" s="68"/>
      <c r="OV1198" s="68"/>
      <c r="OW1198" s="68"/>
      <c r="OX1198" s="68"/>
      <c r="OY1198" s="68"/>
      <c r="OZ1198" s="68"/>
      <c r="PA1198" s="68"/>
      <c r="PB1198" s="68"/>
      <c r="PC1198" s="68"/>
      <c r="PD1198" s="68"/>
      <c r="PE1198" s="68"/>
      <c r="PF1198" s="68"/>
      <c r="PG1198" s="68"/>
      <c r="PH1198" s="68"/>
      <c r="PI1198" s="68"/>
      <c r="PJ1198" s="68"/>
      <c r="PK1198" s="68"/>
      <c r="PL1198" s="68"/>
      <c r="PM1198" s="68"/>
      <c r="PN1198" s="68"/>
      <c r="PO1198" s="68"/>
      <c r="PP1198" s="68"/>
      <c r="PQ1198" s="68"/>
      <c r="PR1198" s="68"/>
      <c r="PS1198" s="68"/>
      <c r="PT1198" s="68"/>
      <c r="PU1198" s="68"/>
      <c r="PV1198" s="68"/>
      <c r="PW1198" s="68"/>
      <c r="PX1198" s="68"/>
      <c r="PY1198" s="68"/>
      <c r="PZ1198" s="68"/>
      <c r="QA1198" s="68"/>
      <c r="QB1198" s="68"/>
      <c r="QC1198" s="68"/>
      <c r="QD1198" s="68"/>
      <c r="QE1198" s="68"/>
      <c r="QF1198" s="68"/>
      <c r="QG1198" s="68"/>
      <c r="QH1198" s="68"/>
      <c r="QI1198" s="68"/>
      <c r="QJ1198" s="68"/>
      <c r="QK1198" s="68"/>
      <c r="QL1198" s="68"/>
      <c r="QM1198" s="68"/>
      <c r="QN1198" s="68"/>
      <c r="QO1198" s="68"/>
      <c r="QP1198" s="68"/>
      <c r="QQ1198" s="68"/>
      <c r="QR1198" s="68"/>
      <c r="QS1198" s="68"/>
      <c r="QT1198" s="68"/>
      <c r="QU1198" s="68"/>
      <c r="QV1198" s="68"/>
      <c r="QW1198" s="68"/>
      <c r="QX1198" s="68"/>
      <c r="QY1198" s="68"/>
      <c r="QZ1198" s="68"/>
      <c r="RA1198" s="68"/>
      <c r="RB1198" s="68"/>
      <c r="RC1198" s="68"/>
      <c r="RD1198" s="68"/>
      <c r="RE1198" s="68"/>
      <c r="RF1198" s="68"/>
      <c r="RG1198" s="68"/>
      <c r="RH1198" s="68"/>
      <c r="RI1198" s="68"/>
      <c r="RJ1198" s="68"/>
      <c r="RK1198" s="68"/>
      <c r="RL1198" s="68"/>
      <c r="RM1198" s="68"/>
      <c r="RN1198" s="68"/>
      <c r="RO1198" s="68"/>
      <c r="RP1198" s="68"/>
      <c r="RQ1198" s="68"/>
      <c r="RR1198" s="68"/>
      <c r="RS1198" s="68"/>
      <c r="RT1198" s="68"/>
      <c r="RU1198" s="68"/>
      <c r="RV1198" s="68"/>
      <c r="RW1198" s="68"/>
      <c r="RX1198" s="68"/>
      <c r="RY1198" s="68"/>
      <c r="RZ1198" s="68"/>
      <c r="SA1198" s="68"/>
      <c r="SB1198" s="68"/>
      <c r="SC1198" s="68"/>
      <c r="SD1198" s="68"/>
      <c r="SE1198" s="68"/>
      <c r="SF1198" s="68"/>
      <c r="SG1198" s="68"/>
      <c r="SH1198" s="68"/>
      <c r="SI1198" s="68"/>
      <c r="SJ1198" s="68"/>
      <c r="SK1198" s="68"/>
      <c r="SL1198" s="68"/>
      <c r="SM1198" s="68"/>
      <c r="SN1198" s="68"/>
      <c r="SO1198" s="68"/>
      <c r="SP1198" s="68"/>
      <c r="SQ1198" s="68"/>
      <c r="SR1198" s="68"/>
      <c r="SS1198" s="68"/>
      <c r="ST1198" s="68"/>
      <c r="SU1198" s="68"/>
      <c r="SV1198" s="68"/>
      <c r="SW1198" s="68"/>
      <c r="SX1198" s="68"/>
    </row>
    <row r="1199" spans="1:518" ht="16.5" customHeight="1" x14ac:dyDescent="0.2">
      <c r="A1199" s="20">
        <v>591</v>
      </c>
      <c r="B1199" s="20" t="s">
        <v>62</v>
      </c>
      <c r="C1199" s="20" t="s">
        <v>915</v>
      </c>
      <c r="D1199" s="20" t="s">
        <v>38</v>
      </c>
      <c r="E1199" s="20" t="s">
        <v>1345</v>
      </c>
      <c r="F1199" s="22" t="s">
        <v>957</v>
      </c>
      <c r="G1199" s="20" t="s">
        <v>42</v>
      </c>
      <c r="H1199" s="20" t="s">
        <v>35</v>
      </c>
      <c r="I1199" s="20" t="s">
        <v>81</v>
      </c>
      <c r="J1199" s="22" t="s">
        <v>915</v>
      </c>
      <c r="K1199" s="20"/>
      <c r="L1199" s="20"/>
      <c r="M1199" s="20"/>
      <c r="N1199" s="20"/>
      <c r="O1199" s="23"/>
      <c r="P1199" s="23">
        <v>2296000</v>
      </c>
      <c r="Q1199" s="24">
        <v>1</v>
      </c>
      <c r="R1199" s="25">
        <v>45870</v>
      </c>
      <c r="S1199" s="20" t="s">
        <v>83</v>
      </c>
      <c r="T1199" s="26">
        <f t="shared" si="20"/>
        <v>2296000</v>
      </c>
      <c r="U1199" s="27" t="s">
        <v>100</v>
      </c>
      <c r="V1199" s="27" t="s">
        <v>100</v>
      </c>
      <c r="W1199" s="68"/>
      <c r="X1199" s="68"/>
      <c r="Y1199" s="68"/>
      <c r="Z1199" s="68"/>
      <c r="AA1199" s="68"/>
      <c r="AB1199" s="68"/>
      <c r="AC1199" s="68"/>
      <c r="AD1199" s="68"/>
      <c r="AE1199" s="68"/>
      <c r="AF1199" s="68"/>
      <c r="AG1199" s="68"/>
      <c r="AH1199" s="68"/>
      <c r="AI1199" s="68"/>
      <c r="AJ1199" s="68"/>
      <c r="AK1199" s="68"/>
      <c r="AL1199" s="68"/>
      <c r="AM1199" s="68"/>
      <c r="AN1199" s="68"/>
      <c r="AO1199" s="68"/>
      <c r="AP1199" s="68"/>
      <c r="AQ1199" s="68"/>
      <c r="AR1199" s="68"/>
      <c r="AS1199" s="68"/>
      <c r="AT1199" s="68"/>
      <c r="AU1199" s="68"/>
      <c r="AV1199" s="68"/>
      <c r="AW1199" s="68"/>
      <c r="AX1199" s="68"/>
      <c r="AY1199" s="68"/>
      <c r="AZ1199" s="68"/>
      <c r="BA1199" s="68"/>
      <c r="BB1199" s="68"/>
      <c r="BC1199" s="68"/>
      <c r="BD1199" s="68"/>
      <c r="BE1199" s="68"/>
      <c r="BF1199" s="68"/>
      <c r="BG1199" s="68"/>
      <c r="BH1199" s="68"/>
      <c r="BI1199" s="68"/>
      <c r="BJ1199" s="68"/>
      <c r="BK1199" s="68"/>
      <c r="BL1199" s="68"/>
      <c r="BM1199" s="68"/>
      <c r="BN1199" s="68"/>
      <c r="BO1199" s="68"/>
      <c r="BP1199" s="68"/>
      <c r="BQ1199" s="68"/>
      <c r="BR1199" s="68"/>
      <c r="BS1199" s="68"/>
      <c r="BT1199" s="68"/>
      <c r="BU1199" s="68"/>
      <c r="BV1199" s="68"/>
      <c r="BW1199" s="68"/>
      <c r="BX1199" s="68"/>
      <c r="BY1199" s="68"/>
      <c r="BZ1199" s="68"/>
      <c r="CA1199" s="68"/>
      <c r="CB1199" s="68"/>
      <c r="CC1199" s="68"/>
      <c r="CD1199" s="68"/>
      <c r="CE1199" s="68"/>
      <c r="CF1199" s="68"/>
      <c r="CG1199" s="68"/>
      <c r="CH1199" s="68"/>
      <c r="CI1199" s="68"/>
      <c r="CJ1199" s="68"/>
      <c r="CK1199" s="68"/>
      <c r="CL1199" s="68"/>
      <c r="CM1199" s="68"/>
      <c r="CN1199" s="68"/>
      <c r="CO1199" s="68"/>
      <c r="CP1199" s="68"/>
      <c r="CQ1199" s="68"/>
      <c r="CR1199" s="68"/>
      <c r="CS1199" s="68"/>
      <c r="CT1199" s="68"/>
      <c r="CU1199" s="68"/>
      <c r="CV1199" s="68"/>
      <c r="CW1199" s="68"/>
      <c r="CX1199" s="68"/>
      <c r="CY1199" s="68"/>
      <c r="CZ1199" s="68"/>
      <c r="DA1199" s="68"/>
      <c r="DB1199" s="68"/>
      <c r="DC1199" s="68"/>
      <c r="DD1199" s="68"/>
      <c r="DE1199" s="68"/>
      <c r="DF1199" s="68"/>
      <c r="DG1199" s="68"/>
      <c r="DH1199" s="68"/>
      <c r="DI1199" s="68"/>
      <c r="DJ1199" s="68"/>
      <c r="DK1199" s="68"/>
      <c r="DL1199" s="68"/>
      <c r="DM1199" s="68"/>
      <c r="DN1199" s="68"/>
      <c r="DO1199" s="68"/>
      <c r="DP1199" s="68"/>
      <c r="DQ1199" s="68"/>
      <c r="DR1199" s="68"/>
      <c r="DS1199" s="68"/>
      <c r="DT1199" s="68"/>
      <c r="DU1199" s="68"/>
      <c r="DV1199" s="68"/>
      <c r="DW1199" s="68"/>
      <c r="DX1199" s="68"/>
      <c r="DY1199" s="68"/>
      <c r="DZ1199" s="68"/>
      <c r="EA1199" s="68"/>
      <c r="EB1199" s="68"/>
      <c r="EC1199" s="68"/>
      <c r="ED1199" s="68"/>
      <c r="EE1199" s="68"/>
      <c r="EF1199" s="68"/>
      <c r="EG1199" s="68"/>
      <c r="EH1199" s="68"/>
      <c r="EI1199" s="68"/>
      <c r="EJ1199" s="68"/>
      <c r="EK1199" s="68"/>
      <c r="EL1199" s="68"/>
      <c r="EM1199" s="68"/>
      <c r="EN1199" s="68"/>
      <c r="EO1199" s="68"/>
      <c r="EP1199" s="68"/>
      <c r="EQ1199" s="68"/>
      <c r="ER1199" s="68"/>
      <c r="ES1199" s="68"/>
      <c r="ET1199" s="68"/>
      <c r="EU1199" s="68"/>
      <c r="EV1199" s="68"/>
      <c r="EW1199" s="68"/>
      <c r="EX1199" s="68"/>
      <c r="EY1199" s="68"/>
      <c r="EZ1199" s="68"/>
      <c r="FA1199" s="68"/>
      <c r="FB1199" s="68"/>
      <c r="FC1199" s="68"/>
      <c r="FD1199" s="68"/>
      <c r="FE1199" s="68"/>
      <c r="FF1199" s="68"/>
      <c r="FG1199" s="68"/>
      <c r="FH1199" s="68"/>
      <c r="FI1199" s="68"/>
      <c r="FJ1199" s="68"/>
      <c r="FK1199" s="68"/>
      <c r="FL1199" s="68"/>
      <c r="FM1199" s="68"/>
      <c r="FN1199" s="68"/>
      <c r="FO1199" s="68"/>
      <c r="FP1199" s="68"/>
      <c r="FQ1199" s="68"/>
      <c r="FR1199" s="68"/>
      <c r="FS1199" s="68"/>
      <c r="FT1199" s="68"/>
      <c r="FU1199" s="68"/>
      <c r="FV1199" s="68"/>
      <c r="FW1199" s="68"/>
      <c r="FX1199" s="68"/>
      <c r="FY1199" s="68"/>
      <c r="FZ1199" s="68"/>
      <c r="GA1199" s="68"/>
      <c r="GB1199" s="68"/>
      <c r="GC1199" s="68"/>
      <c r="GD1199" s="68"/>
      <c r="GE1199" s="68"/>
      <c r="GF1199" s="68"/>
      <c r="GG1199" s="68"/>
      <c r="GH1199" s="68"/>
      <c r="GI1199" s="68"/>
      <c r="GJ1199" s="68"/>
      <c r="GK1199" s="68"/>
      <c r="GL1199" s="68"/>
      <c r="GM1199" s="68"/>
      <c r="GN1199" s="68"/>
      <c r="GO1199" s="68"/>
      <c r="GP1199" s="68"/>
      <c r="GQ1199" s="68"/>
      <c r="GR1199" s="68"/>
      <c r="GS1199" s="68"/>
      <c r="GT1199" s="68"/>
      <c r="GU1199" s="68"/>
      <c r="GV1199" s="68"/>
      <c r="GW1199" s="68"/>
      <c r="GX1199" s="68"/>
      <c r="GY1199" s="68"/>
      <c r="GZ1199" s="68"/>
      <c r="HA1199" s="68"/>
      <c r="HB1199" s="68"/>
      <c r="HC1199" s="68"/>
      <c r="HD1199" s="68"/>
      <c r="HE1199" s="68"/>
      <c r="HF1199" s="68"/>
      <c r="HG1199" s="68"/>
      <c r="HH1199" s="68"/>
      <c r="HI1199" s="68"/>
      <c r="HJ1199" s="68"/>
      <c r="HK1199" s="68"/>
      <c r="HL1199" s="68"/>
      <c r="HM1199" s="68"/>
      <c r="HN1199" s="68"/>
      <c r="HO1199" s="68"/>
      <c r="HP1199" s="68"/>
      <c r="HQ1199" s="68"/>
      <c r="HR1199" s="68"/>
      <c r="HS1199" s="68"/>
      <c r="HT1199" s="68"/>
      <c r="HU1199" s="68"/>
      <c r="HV1199" s="68"/>
      <c r="HW1199" s="68"/>
      <c r="HX1199" s="68"/>
      <c r="HY1199" s="68"/>
      <c r="HZ1199" s="68"/>
      <c r="IA1199" s="68"/>
      <c r="IB1199" s="68"/>
      <c r="IC1199" s="68"/>
      <c r="ID1199" s="68"/>
      <c r="IE1199" s="68"/>
      <c r="IF1199" s="68"/>
      <c r="IG1199" s="68"/>
      <c r="IH1199" s="68"/>
      <c r="II1199" s="68"/>
      <c r="IJ1199" s="68"/>
      <c r="IK1199" s="68"/>
      <c r="IL1199" s="68"/>
      <c r="IM1199" s="68"/>
      <c r="IN1199" s="68"/>
      <c r="IO1199" s="68"/>
      <c r="IP1199" s="68"/>
      <c r="IQ1199" s="68"/>
      <c r="IR1199" s="68"/>
      <c r="IS1199" s="68"/>
      <c r="IT1199" s="68"/>
      <c r="IU1199" s="68"/>
      <c r="IV1199" s="68"/>
      <c r="IW1199" s="68"/>
      <c r="IX1199" s="68"/>
      <c r="IY1199" s="68"/>
      <c r="IZ1199" s="68"/>
      <c r="JA1199" s="68"/>
      <c r="JB1199" s="68"/>
      <c r="JC1199" s="68"/>
      <c r="JD1199" s="68"/>
      <c r="JE1199" s="68"/>
      <c r="JF1199" s="68"/>
      <c r="JG1199" s="68"/>
      <c r="JH1199" s="68"/>
      <c r="JI1199" s="68"/>
      <c r="JJ1199" s="68"/>
      <c r="JK1199" s="68"/>
      <c r="JL1199" s="68"/>
      <c r="JM1199" s="68"/>
      <c r="JN1199" s="68"/>
      <c r="JO1199" s="68"/>
      <c r="JP1199" s="68"/>
      <c r="JQ1199" s="68"/>
      <c r="JR1199" s="68"/>
      <c r="JS1199" s="68"/>
      <c r="JT1199" s="68"/>
      <c r="JU1199" s="68"/>
      <c r="JV1199" s="68"/>
      <c r="JW1199" s="68"/>
      <c r="JX1199" s="68"/>
      <c r="JY1199" s="68"/>
      <c r="JZ1199" s="68"/>
      <c r="KA1199" s="68"/>
      <c r="KB1199" s="68"/>
      <c r="KC1199" s="68"/>
      <c r="KD1199" s="68"/>
      <c r="KE1199" s="68"/>
      <c r="KF1199" s="68"/>
      <c r="KG1199" s="68"/>
      <c r="KH1199" s="68"/>
      <c r="KI1199" s="68"/>
      <c r="KJ1199" s="68"/>
      <c r="KK1199" s="68"/>
      <c r="KL1199" s="68"/>
      <c r="KM1199" s="68"/>
      <c r="KN1199" s="68"/>
      <c r="KO1199" s="68"/>
      <c r="KP1199" s="68"/>
      <c r="KQ1199" s="68"/>
      <c r="KR1199" s="68"/>
      <c r="KS1199" s="68"/>
      <c r="KT1199" s="68"/>
      <c r="KU1199" s="68"/>
      <c r="KV1199" s="68"/>
      <c r="KW1199" s="68"/>
      <c r="KX1199" s="68"/>
      <c r="KY1199" s="68"/>
      <c r="KZ1199" s="68"/>
      <c r="LA1199" s="68"/>
      <c r="LB1199" s="68"/>
      <c r="LC1199" s="68"/>
      <c r="LD1199" s="68"/>
      <c r="LE1199" s="68"/>
      <c r="LF1199" s="68"/>
      <c r="LG1199" s="68"/>
      <c r="LH1199" s="68"/>
      <c r="LI1199" s="68"/>
      <c r="LJ1199" s="68"/>
      <c r="LK1199" s="68"/>
      <c r="LL1199" s="68"/>
      <c r="LM1199" s="68"/>
      <c r="LN1199" s="68"/>
      <c r="LO1199" s="68"/>
      <c r="LP1199" s="68"/>
      <c r="LQ1199" s="68"/>
      <c r="LR1199" s="68"/>
      <c r="LS1199" s="68"/>
      <c r="LT1199" s="68"/>
      <c r="LU1199" s="68"/>
      <c r="LV1199" s="68"/>
      <c r="LW1199" s="68"/>
      <c r="LX1199" s="68"/>
      <c r="LY1199" s="68"/>
      <c r="LZ1199" s="68"/>
      <c r="MA1199" s="68"/>
      <c r="MB1199" s="68"/>
      <c r="MC1199" s="68"/>
      <c r="MD1199" s="68"/>
      <c r="ME1199" s="68"/>
      <c r="MF1199" s="68"/>
      <c r="MG1199" s="68"/>
      <c r="MH1199" s="68"/>
      <c r="MI1199" s="68"/>
      <c r="MJ1199" s="68"/>
      <c r="MK1199" s="68"/>
      <c r="ML1199" s="68"/>
      <c r="MM1199" s="68"/>
      <c r="MN1199" s="68"/>
      <c r="MO1199" s="68"/>
      <c r="MP1199" s="68"/>
      <c r="MQ1199" s="68"/>
      <c r="MR1199" s="68"/>
      <c r="MS1199" s="68"/>
      <c r="MT1199" s="68"/>
      <c r="MU1199" s="68"/>
      <c r="MV1199" s="68"/>
      <c r="MW1199" s="68"/>
      <c r="MX1199" s="68"/>
      <c r="MY1199" s="68"/>
      <c r="MZ1199" s="68"/>
      <c r="NA1199" s="68"/>
      <c r="NB1199" s="68"/>
      <c r="NC1199" s="68"/>
      <c r="ND1199" s="68"/>
      <c r="NE1199" s="68"/>
      <c r="NF1199" s="68"/>
      <c r="NG1199" s="68"/>
      <c r="NH1199" s="68"/>
      <c r="NI1199" s="68"/>
      <c r="NJ1199" s="68"/>
      <c r="NK1199" s="68"/>
      <c r="NL1199" s="68"/>
      <c r="NM1199" s="68"/>
      <c r="NN1199" s="68"/>
      <c r="NO1199" s="68"/>
      <c r="NP1199" s="68"/>
      <c r="NQ1199" s="68"/>
      <c r="NR1199" s="68"/>
      <c r="NS1199" s="68"/>
      <c r="NT1199" s="68"/>
      <c r="NU1199" s="68"/>
      <c r="NV1199" s="68"/>
      <c r="NW1199" s="68"/>
      <c r="NX1199" s="68"/>
      <c r="NY1199" s="68"/>
      <c r="NZ1199" s="68"/>
      <c r="OA1199" s="68"/>
      <c r="OB1199" s="68"/>
      <c r="OC1199" s="68"/>
      <c r="OD1199" s="68"/>
      <c r="OE1199" s="68"/>
      <c r="OF1199" s="68"/>
      <c r="OG1199" s="68"/>
      <c r="OH1199" s="68"/>
      <c r="OI1199" s="68"/>
      <c r="OJ1199" s="68"/>
      <c r="OK1199" s="68"/>
      <c r="OL1199" s="68"/>
      <c r="OM1199" s="68"/>
      <c r="ON1199" s="68"/>
      <c r="OO1199" s="68"/>
      <c r="OP1199" s="68"/>
      <c r="OQ1199" s="68"/>
      <c r="OR1199" s="68"/>
      <c r="OS1199" s="68"/>
      <c r="OT1199" s="68"/>
      <c r="OU1199" s="68"/>
      <c r="OV1199" s="68"/>
      <c r="OW1199" s="68"/>
      <c r="OX1199" s="68"/>
      <c r="OY1199" s="68"/>
      <c r="OZ1199" s="68"/>
      <c r="PA1199" s="68"/>
      <c r="PB1199" s="68"/>
      <c r="PC1199" s="68"/>
      <c r="PD1199" s="68"/>
      <c r="PE1199" s="68"/>
      <c r="PF1199" s="68"/>
      <c r="PG1199" s="68"/>
      <c r="PH1199" s="68"/>
      <c r="PI1199" s="68"/>
      <c r="PJ1199" s="68"/>
      <c r="PK1199" s="68"/>
      <c r="PL1199" s="68"/>
      <c r="PM1199" s="68"/>
      <c r="PN1199" s="68"/>
      <c r="PO1199" s="68"/>
      <c r="PP1199" s="68"/>
      <c r="PQ1199" s="68"/>
      <c r="PR1199" s="68"/>
      <c r="PS1199" s="68"/>
      <c r="PT1199" s="68"/>
      <c r="PU1199" s="68"/>
      <c r="PV1199" s="68"/>
      <c r="PW1199" s="68"/>
      <c r="PX1199" s="68"/>
      <c r="PY1199" s="68"/>
      <c r="PZ1199" s="68"/>
      <c r="QA1199" s="68"/>
      <c r="QB1199" s="68"/>
      <c r="QC1199" s="68"/>
      <c r="QD1199" s="68"/>
      <c r="QE1199" s="68"/>
      <c r="QF1199" s="68"/>
      <c r="QG1199" s="68"/>
      <c r="QH1199" s="68"/>
      <c r="QI1199" s="68"/>
      <c r="QJ1199" s="68"/>
      <c r="QK1199" s="68"/>
      <c r="QL1199" s="68"/>
      <c r="QM1199" s="68"/>
      <c r="QN1199" s="68"/>
      <c r="QO1199" s="68"/>
      <c r="QP1199" s="68"/>
      <c r="QQ1199" s="68"/>
      <c r="QR1199" s="68"/>
      <c r="QS1199" s="68"/>
      <c r="QT1199" s="68"/>
      <c r="QU1199" s="68"/>
      <c r="QV1199" s="68"/>
      <c r="QW1199" s="68"/>
      <c r="QX1199" s="68"/>
      <c r="QY1199" s="68"/>
      <c r="QZ1199" s="68"/>
      <c r="RA1199" s="68"/>
      <c r="RB1199" s="68"/>
      <c r="RC1199" s="68"/>
      <c r="RD1199" s="68"/>
      <c r="RE1199" s="68"/>
      <c r="RF1199" s="68"/>
      <c r="RG1199" s="68"/>
      <c r="RH1199" s="68"/>
      <c r="RI1199" s="68"/>
      <c r="RJ1199" s="68"/>
      <c r="RK1199" s="68"/>
      <c r="RL1199" s="68"/>
      <c r="RM1199" s="68"/>
      <c r="RN1199" s="68"/>
      <c r="RO1199" s="68"/>
      <c r="RP1199" s="68"/>
      <c r="RQ1199" s="68"/>
      <c r="RR1199" s="68"/>
      <c r="RS1199" s="68"/>
      <c r="RT1199" s="68"/>
      <c r="RU1199" s="68"/>
      <c r="RV1199" s="68"/>
      <c r="RW1199" s="68"/>
      <c r="RX1199" s="68"/>
      <c r="RY1199" s="68"/>
      <c r="RZ1199" s="68"/>
      <c r="SA1199" s="68"/>
      <c r="SB1199" s="68"/>
      <c r="SC1199" s="68"/>
      <c r="SD1199" s="68"/>
      <c r="SE1199" s="68"/>
      <c r="SF1199" s="68"/>
      <c r="SG1199" s="68"/>
      <c r="SH1199" s="68"/>
      <c r="SI1199" s="68"/>
      <c r="SJ1199" s="68"/>
      <c r="SK1199" s="68"/>
      <c r="SL1199" s="68"/>
      <c r="SM1199" s="68"/>
      <c r="SN1199" s="68"/>
      <c r="SO1199" s="68"/>
      <c r="SP1199" s="68"/>
      <c r="SQ1199" s="68"/>
      <c r="SR1199" s="68"/>
      <c r="SS1199" s="68"/>
      <c r="ST1199" s="68"/>
      <c r="SU1199" s="68"/>
      <c r="SV1199" s="68"/>
      <c r="SW1199" s="68"/>
      <c r="SX1199" s="68"/>
    </row>
    <row r="1200" spans="1:518" ht="16.5" customHeight="1" x14ac:dyDescent="0.2">
      <c r="A1200" s="20">
        <v>592</v>
      </c>
      <c r="B1200" s="20" t="s">
        <v>62</v>
      </c>
      <c r="C1200" s="20" t="s">
        <v>915</v>
      </c>
      <c r="D1200" s="20" t="s">
        <v>38</v>
      </c>
      <c r="E1200" s="20" t="s">
        <v>1345</v>
      </c>
      <c r="F1200" s="22" t="s">
        <v>957</v>
      </c>
      <c r="G1200" s="20" t="s">
        <v>42</v>
      </c>
      <c r="H1200" s="20" t="s">
        <v>35</v>
      </c>
      <c r="I1200" s="20" t="s">
        <v>81</v>
      </c>
      <c r="J1200" s="22" t="s">
        <v>915</v>
      </c>
      <c r="K1200" s="20"/>
      <c r="L1200" s="20"/>
      <c r="M1200" s="20"/>
      <c r="N1200" s="20"/>
      <c r="O1200" s="23"/>
      <c r="P1200" s="23">
        <v>2296000</v>
      </c>
      <c r="Q1200" s="24">
        <v>1</v>
      </c>
      <c r="R1200" s="25">
        <v>45901</v>
      </c>
      <c r="S1200" s="20" t="s">
        <v>83</v>
      </c>
      <c r="T1200" s="26">
        <f t="shared" si="20"/>
        <v>2296000</v>
      </c>
      <c r="U1200" s="27" t="s">
        <v>100</v>
      </c>
      <c r="V1200" s="27" t="s">
        <v>100</v>
      </c>
      <c r="W1200" s="68"/>
      <c r="X1200" s="68"/>
      <c r="Y1200" s="68"/>
      <c r="Z1200" s="68"/>
      <c r="AA1200" s="68"/>
      <c r="AB1200" s="68"/>
      <c r="AC1200" s="68"/>
      <c r="AD1200" s="68"/>
      <c r="AE1200" s="68"/>
      <c r="AF1200" s="68"/>
      <c r="AG1200" s="68"/>
      <c r="AH1200" s="68"/>
      <c r="AI1200" s="68"/>
      <c r="AJ1200" s="68"/>
      <c r="AK1200" s="68"/>
      <c r="AL1200" s="68"/>
      <c r="AM1200" s="68"/>
      <c r="AN1200" s="68"/>
      <c r="AO1200" s="68"/>
      <c r="AP1200" s="68"/>
      <c r="AQ1200" s="68"/>
      <c r="AR1200" s="68"/>
      <c r="AS1200" s="68"/>
      <c r="AT1200" s="68"/>
      <c r="AU1200" s="68"/>
      <c r="AV1200" s="68"/>
      <c r="AW1200" s="68"/>
      <c r="AX1200" s="68"/>
      <c r="AY1200" s="68"/>
      <c r="AZ1200" s="68"/>
      <c r="BA1200" s="68"/>
      <c r="BB1200" s="68"/>
      <c r="BC1200" s="68"/>
      <c r="BD1200" s="68"/>
      <c r="BE1200" s="68"/>
      <c r="BF1200" s="68"/>
      <c r="BG1200" s="68"/>
      <c r="BH1200" s="68"/>
      <c r="BI1200" s="68"/>
      <c r="BJ1200" s="68"/>
      <c r="BK1200" s="68"/>
      <c r="BL1200" s="68"/>
      <c r="BM1200" s="68"/>
      <c r="BN1200" s="68"/>
      <c r="BO1200" s="68"/>
      <c r="BP1200" s="68"/>
      <c r="BQ1200" s="68"/>
      <c r="BR1200" s="68"/>
      <c r="BS1200" s="68"/>
      <c r="BT1200" s="68"/>
      <c r="BU1200" s="68"/>
      <c r="BV1200" s="68"/>
      <c r="BW1200" s="68"/>
      <c r="BX1200" s="68"/>
      <c r="BY1200" s="68"/>
      <c r="BZ1200" s="68"/>
      <c r="CA1200" s="68"/>
      <c r="CB1200" s="68"/>
      <c r="CC1200" s="68"/>
      <c r="CD1200" s="68"/>
      <c r="CE1200" s="68"/>
      <c r="CF1200" s="68"/>
      <c r="CG1200" s="68"/>
      <c r="CH1200" s="68"/>
      <c r="CI1200" s="68"/>
      <c r="CJ1200" s="68"/>
      <c r="CK1200" s="68"/>
      <c r="CL1200" s="68"/>
      <c r="CM1200" s="68"/>
      <c r="CN1200" s="68"/>
      <c r="CO1200" s="68"/>
      <c r="CP1200" s="68"/>
      <c r="CQ1200" s="68"/>
      <c r="CR1200" s="68"/>
      <c r="CS1200" s="68"/>
      <c r="CT1200" s="68"/>
      <c r="CU1200" s="68"/>
      <c r="CV1200" s="68"/>
      <c r="CW1200" s="68"/>
      <c r="CX1200" s="68"/>
      <c r="CY1200" s="68"/>
      <c r="CZ1200" s="68"/>
      <c r="DA1200" s="68"/>
      <c r="DB1200" s="68"/>
      <c r="DC1200" s="68"/>
      <c r="DD1200" s="68"/>
      <c r="DE1200" s="68"/>
      <c r="DF1200" s="68"/>
      <c r="DG1200" s="68"/>
      <c r="DH1200" s="68"/>
      <c r="DI1200" s="68"/>
      <c r="DJ1200" s="68"/>
      <c r="DK1200" s="68"/>
      <c r="DL1200" s="68"/>
      <c r="DM1200" s="68"/>
      <c r="DN1200" s="68"/>
      <c r="DO1200" s="68"/>
      <c r="DP1200" s="68"/>
      <c r="DQ1200" s="68"/>
      <c r="DR1200" s="68"/>
      <c r="DS1200" s="68"/>
      <c r="DT1200" s="68"/>
      <c r="DU1200" s="68"/>
      <c r="DV1200" s="68"/>
      <c r="DW1200" s="68"/>
      <c r="DX1200" s="68"/>
      <c r="DY1200" s="68"/>
      <c r="DZ1200" s="68"/>
      <c r="EA1200" s="68"/>
      <c r="EB1200" s="68"/>
      <c r="EC1200" s="68"/>
      <c r="ED1200" s="68"/>
      <c r="EE1200" s="68"/>
      <c r="EF1200" s="68"/>
      <c r="EG1200" s="68"/>
      <c r="EH1200" s="68"/>
      <c r="EI1200" s="68"/>
      <c r="EJ1200" s="68"/>
      <c r="EK1200" s="68"/>
      <c r="EL1200" s="68"/>
      <c r="EM1200" s="68"/>
      <c r="EN1200" s="68"/>
      <c r="EO1200" s="68"/>
      <c r="EP1200" s="68"/>
      <c r="EQ1200" s="68"/>
      <c r="ER1200" s="68"/>
      <c r="ES1200" s="68"/>
      <c r="ET1200" s="68"/>
      <c r="EU1200" s="68"/>
      <c r="EV1200" s="68"/>
      <c r="EW1200" s="68"/>
      <c r="EX1200" s="68"/>
      <c r="EY1200" s="68"/>
      <c r="EZ1200" s="68"/>
      <c r="FA1200" s="68"/>
      <c r="FB1200" s="68"/>
      <c r="FC1200" s="68"/>
      <c r="FD1200" s="68"/>
      <c r="FE1200" s="68"/>
      <c r="FF1200" s="68"/>
      <c r="FG1200" s="68"/>
      <c r="FH1200" s="68"/>
      <c r="FI1200" s="68"/>
      <c r="FJ1200" s="68"/>
      <c r="FK1200" s="68"/>
      <c r="FL1200" s="68"/>
      <c r="FM1200" s="68"/>
      <c r="FN1200" s="68"/>
      <c r="FO1200" s="68"/>
      <c r="FP1200" s="68"/>
      <c r="FQ1200" s="68"/>
      <c r="FR1200" s="68"/>
      <c r="FS1200" s="68"/>
      <c r="FT1200" s="68"/>
      <c r="FU1200" s="68"/>
      <c r="FV1200" s="68"/>
      <c r="FW1200" s="68"/>
      <c r="FX1200" s="68"/>
      <c r="FY1200" s="68"/>
      <c r="FZ1200" s="68"/>
      <c r="GA1200" s="68"/>
      <c r="GB1200" s="68"/>
      <c r="GC1200" s="68"/>
      <c r="GD1200" s="68"/>
      <c r="GE1200" s="68"/>
      <c r="GF1200" s="68"/>
      <c r="GG1200" s="68"/>
      <c r="GH1200" s="68"/>
      <c r="GI1200" s="68"/>
      <c r="GJ1200" s="68"/>
      <c r="GK1200" s="68"/>
      <c r="GL1200" s="68"/>
      <c r="GM1200" s="68"/>
      <c r="GN1200" s="68"/>
      <c r="GO1200" s="68"/>
      <c r="GP1200" s="68"/>
      <c r="GQ1200" s="68"/>
      <c r="GR1200" s="68"/>
      <c r="GS1200" s="68"/>
      <c r="GT1200" s="68"/>
      <c r="GU1200" s="68"/>
      <c r="GV1200" s="68"/>
      <c r="GW1200" s="68"/>
      <c r="GX1200" s="68"/>
      <c r="GY1200" s="68"/>
      <c r="GZ1200" s="68"/>
      <c r="HA1200" s="68"/>
      <c r="HB1200" s="68"/>
      <c r="HC1200" s="68"/>
      <c r="HD1200" s="68"/>
      <c r="HE1200" s="68"/>
      <c r="HF1200" s="68"/>
      <c r="HG1200" s="68"/>
      <c r="HH1200" s="68"/>
      <c r="HI1200" s="68"/>
      <c r="HJ1200" s="68"/>
      <c r="HK1200" s="68"/>
      <c r="HL1200" s="68"/>
      <c r="HM1200" s="68"/>
      <c r="HN1200" s="68"/>
      <c r="HO1200" s="68"/>
      <c r="HP1200" s="68"/>
      <c r="HQ1200" s="68"/>
      <c r="HR1200" s="68"/>
      <c r="HS1200" s="68"/>
      <c r="HT1200" s="68"/>
      <c r="HU1200" s="68"/>
      <c r="HV1200" s="68"/>
      <c r="HW1200" s="68"/>
      <c r="HX1200" s="68"/>
      <c r="HY1200" s="68"/>
      <c r="HZ1200" s="68"/>
      <c r="IA1200" s="68"/>
      <c r="IB1200" s="68"/>
      <c r="IC1200" s="68"/>
      <c r="ID1200" s="68"/>
      <c r="IE1200" s="68"/>
      <c r="IF1200" s="68"/>
      <c r="IG1200" s="68"/>
      <c r="IH1200" s="68"/>
      <c r="II1200" s="68"/>
      <c r="IJ1200" s="68"/>
      <c r="IK1200" s="68"/>
      <c r="IL1200" s="68"/>
      <c r="IM1200" s="68"/>
      <c r="IN1200" s="68"/>
      <c r="IO1200" s="68"/>
      <c r="IP1200" s="68"/>
      <c r="IQ1200" s="68"/>
      <c r="IR1200" s="68"/>
      <c r="IS1200" s="68"/>
      <c r="IT1200" s="68"/>
      <c r="IU1200" s="68"/>
      <c r="IV1200" s="68"/>
      <c r="IW1200" s="68"/>
      <c r="IX1200" s="68"/>
      <c r="IY1200" s="68"/>
      <c r="IZ1200" s="68"/>
      <c r="JA1200" s="68"/>
      <c r="JB1200" s="68"/>
      <c r="JC1200" s="68"/>
      <c r="JD1200" s="68"/>
      <c r="JE1200" s="68"/>
      <c r="JF1200" s="68"/>
      <c r="JG1200" s="68"/>
      <c r="JH1200" s="68"/>
      <c r="JI1200" s="68"/>
      <c r="JJ1200" s="68"/>
      <c r="JK1200" s="68"/>
      <c r="JL1200" s="68"/>
      <c r="JM1200" s="68"/>
      <c r="JN1200" s="68"/>
      <c r="JO1200" s="68"/>
      <c r="JP1200" s="68"/>
      <c r="JQ1200" s="68"/>
      <c r="JR1200" s="68"/>
      <c r="JS1200" s="68"/>
      <c r="JT1200" s="68"/>
      <c r="JU1200" s="68"/>
      <c r="JV1200" s="68"/>
      <c r="JW1200" s="68"/>
      <c r="JX1200" s="68"/>
      <c r="JY1200" s="68"/>
      <c r="JZ1200" s="68"/>
      <c r="KA1200" s="68"/>
      <c r="KB1200" s="68"/>
      <c r="KC1200" s="68"/>
      <c r="KD1200" s="68"/>
      <c r="KE1200" s="68"/>
      <c r="KF1200" s="68"/>
      <c r="KG1200" s="68"/>
      <c r="KH1200" s="68"/>
      <c r="KI1200" s="68"/>
      <c r="KJ1200" s="68"/>
      <c r="KK1200" s="68"/>
      <c r="KL1200" s="68"/>
      <c r="KM1200" s="68"/>
      <c r="KN1200" s="68"/>
      <c r="KO1200" s="68"/>
      <c r="KP1200" s="68"/>
      <c r="KQ1200" s="68"/>
      <c r="KR1200" s="68"/>
      <c r="KS1200" s="68"/>
      <c r="KT1200" s="68"/>
      <c r="KU1200" s="68"/>
      <c r="KV1200" s="68"/>
      <c r="KW1200" s="68"/>
      <c r="KX1200" s="68"/>
      <c r="KY1200" s="68"/>
      <c r="KZ1200" s="68"/>
      <c r="LA1200" s="68"/>
      <c r="LB1200" s="68"/>
      <c r="LC1200" s="68"/>
      <c r="LD1200" s="68"/>
      <c r="LE1200" s="68"/>
      <c r="LF1200" s="68"/>
      <c r="LG1200" s="68"/>
      <c r="LH1200" s="68"/>
      <c r="LI1200" s="68"/>
      <c r="LJ1200" s="68"/>
      <c r="LK1200" s="68"/>
      <c r="LL1200" s="68"/>
      <c r="LM1200" s="68"/>
      <c r="LN1200" s="68"/>
      <c r="LO1200" s="68"/>
      <c r="LP1200" s="68"/>
      <c r="LQ1200" s="68"/>
      <c r="LR1200" s="68"/>
      <c r="LS1200" s="68"/>
      <c r="LT1200" s="68"/>
      <c r="LU1200" s="68"/>
      <c r="LV1200" s="68"/>
      <c r="LW1200" s="68"/>
      <c r="LX1200" s="68"/>
      <c r="LY1200" s="68"/>
      <c r="LZ1200" s="68"/>
      <c r="MA1200" s="68"/>
      <c r="MB1200" s="68"/>
      <c r="MC1200" s="68"/>
      <c r="MD1200" s="68"/>
      <c r="ME1200" s="68"/>
      <c r="MF1200" s="68"/>
      <c r="MG1200" s="68"/>
      <c r="MH1200" s="68"/>
      <c r="MI1200" s="68"/>
      <c r="MJ1200" s="68"/>
      <c r="MK1200" s="68"/>
      <c r="ML1200" s="68"/>
      <c r="MM1200" s="68"/>
      <c r="MN1200" s="68"/>
      <c r="MO1200" s="68"/>
      <c r="MP1200" s="68"/>
      <c r="MQ1200" s="68"/>
      <c r="MR1200" s="68"/>
      <c r="MS1200" s="68"/>
      <c r="MT1200" s="68"/>
      <c r="MU1200" s="68"/>
      <c r="MV1200" s="68"/>
      <c r="MW1200" s="68"/>
      <c r="MX1200" s="68"/>
      <c r="MY1200" s="68"/>
      <c r="MZ1200" s="68"/>
      <c r="NA1200" s="68"/>
      <c r="NB1200" s="68"/>
      <c r="NC1200" s="68"/>
      <c r="ND1200" s="68"/>
      <c r="NE1200" s="68"/>
      <c r="NF1200" s="68"/>
      <c r="NG1200" s="68"/>
      <c r="NH1200" s="68"/>
      <c r="NI1200" s="68"/>
      <c r="NJ1200" s="68"/>
      <c r="NK1200" s="68"/>
      <c r="NL1200" s="68"/>
      <c r="NM1200" s="68"/>
      <c r="NN1200" s="68"/>
      <c r="NO1200" s="68"/>
      <c r="NP1200" s="68"/>
      <c r="NQ1200" s="68"/>
      <c r="NR1200" s="68"/>
      <c r="NS1200" s="68"/>
      <c r="NT1200" s="68"/>
      <c r="NU1200" s="68"/>
      <c r="NV1200" s="68"/>
      <c r="NW1200" s="68"/>
      <c r="NX1200" s="68"/>
      <c r="NY1200" s="68"/>
      <c r="NZ1200" s="68"/>
      <c r="OA1200" s="68"/>
      <c r="OB1200" s="68"/>
      <c r="OC1200" s="68"/>
      <c r="OD1200" s="68"/>
      <c r="OE1200" s="68"/>
      <c r="OF1200" s="68"/>
      <c r="OG1200" s="68"/>
      <c r="OH1200" s="68"/>
      <c r="OI1200" s="68"/>
      <c r="OJ1200" s="68"/>
      <c r="OK1200" s="68"/>
      <c r="OL1200" s="68"/>
      <c r="OM1200" s="68"/>
      <c r="ON1200" s="68"/>
      <c r="OO1200" s="68"/>
      <c r="OP1200" s="68"/>
      <c r="OQ1200" s="68"/>
      <c r="OR1200" s="68"/>
      <c r="OS1200" s="68"/>
      <c r="OT1200" s="68"/>
      <c r="OU1200" s="68"/>
      <c r="OV1200" s="68"/>
      <c r="OW1200" s="68"/>
      <c r="OX1200" s="68"/>
      <c r="OY1200" s="68"/>
      <c r="OZ1200" s="68"/>
      <c r="PA1200" s="68"/>
      <c r="PB1200" s="68"/>
      <c r="PC1200" s="68"/>
      <c r="PD1200" s="68"/>
      <c r="PE1200" s="68"/>
      <c r="PF1200" s="68"/>
      <c r="PG1200" s="68"/>
      <c r="PH1200" s="68"/>
      <c r="PI1200" s="68"/>
      <c r="PJ1200" s="68"/>
      <c r="PK1200" s="68"/>
      <c r="PL1200" s="68"/>
      <c r="PM1200" s="68"/>
      <c r="PN1200" s="68"/>
      <c r="PO1200" s="68"/>
      <c r="PP1200" s="68"/>
      <c r="PQ1200" s="68"/>
      <c r="PR1200" s="68"/>
      <c r="PS1200" s="68"/>
      <c r="PT1200" s="68"/>
      <c r="PU1200" s="68"/>
      <c r="PV1200" s="68"/>
      <c r="PW1200" s="68"/>
      <c r="PX1200" s="68"/>
      <c r="PY1200" s="68"/>
      <c r="PZ1200" s="68"/>
      <c r="QA1200" s="68"/>
      <c r="QB1200" s="68"/>
      <c r="QC1200" s="68"/>
      <c r="QD1200" s="68"/>
      <c r="QE1200" s="68"/>
      <c r="QF1200" s="68"/>
      <c r="QG1200" s="68"/>
      <c r="QH1200" s="68"/>
      <c r="QI1200" s="68"/>
      <c r="QJ1200" s="68"/>
      <c r="QK1200" s="68"/>
      <c r="QL1200" s="68"/>
      <c r="QM1200" s="68"/>
      <c r="QN1200" s="68"/>
      <c r="QO1200" s="68"/>
      <c r="QP1200" s="68"/>
      <c r="QQ1200" s="68"/>
      <c r="QR1200" s="68"/>
      <c r="QS1200" s="68"/>
      <c r="QT1200" s="68"/>
      <c r="QU1200" s="68"/>
      <c r="QV1200" s="68"/>
      <c r="QW1200" s="68"/>
      <c r="QX1200" s="68"/>
      <c r="QY1200" s="68"/>
      <c r="QZ1200" s="68"/>
      <c r="RA1200" s="68"/>
      <c r="RB1200" s="68"/>
      <c r="RC1200" s="68"/>
      <c r="RD1200" s="68"/>
      <c r="RE1200" s="68"/>
      <c r="RF1200" s="68"/>
      <c r="RG1200" s="68"/>
      <c r="RH1200" s="68"/>
      <c r="RI1200" s="68"/>
      <c r="RJ1200" s="68"/>
      <c r="RK1200" s="68"/>
      <c r="RL1200" s="68"/>
      <c r="RM1200" s="68"/>
      <c r="RN1200" s="68"/>
      <c r="RO1200" s="68"/>
      <c r="RP1200" s="68"/>
      <c r="RQ1200" s="68"/>
      <c r="RR1200" s="68"/>
      <c r="RS1200" s="68"/>
      <c r="RT1200" s="68"/>
      <c r="RU1200" s="68"/>
      <c r="RV1200" s="68"/>
      <c r="RW1200" s="68"/>
      <c r="RX1200" s="68"/>
      <c r="RY1200" s="68"/>
      <c r="RZ1200" s="68"/>
      <c r="SA1200" s="68"/>
      <c r="SB1200" s="68"/>
      <c r="SC1200" s="68"/>
      <c r="SD1200" s="68"/>
      <c r="SE1200" s="68"/>
      <c r="SF1200" s="68"/>
      <c r="SG1200" s="68"/>
      <c r="SH1200" s="68"/>
      <c r="SI1200" s="68"/>
      <c r="SJ1200" s="68"/>
      <c r="SK1200" s="68"/>
      <c r="SL1200" s="68"/>
      <c r="SM1200" s="68"/>
      <c r="SN1200" s="68"/>
      <c r="SO1200" s="68"/>
      <c r="SP1200" s="68"/>
      <c r="SQ1200" s="68"/>
      <c r="SR1200" s="68"/>
      <c r="SS1200" s="68"/>
      <c r="ST1200" s="68"/>
      <c r="SU1200" s="68"/>
      <c r="SV1200" s="68"/>
      <c r="SW1200" s="68"/>
      <c r="SX1200" s="68"/>
    </row>
    <row r="1201" spans="1:518" ht="16.5" customHeight="1" x14ac:dyDescent="0.2">
      <c r="A1201" s="20">
        <v>593</v>
      </c>
      <c r="B1201" s="20" t="s">
        <v>62</v>
      </c>
      <c r="C1201" s="20" t="s">
        <v>915</v>
      </c>
      <c r="D1201" s="20" t="s">
        <v>38</v>
      </c>
      <c r="E1201" s="20" t="s">
        <v>1345</v>
      </c>
      <c r="F1201" s="22" t="s">
        <v>957</v>
      </c>
      <c r="G1201" s="20" t="s">
        <v>42</v>
      </c>
      <c r="H1201" s="20" t="s">
        <v>35</v>
      </c>
      <c r="I1201" s="20" t="s">
        <v>81</v>
      </c>
      <c r="J1201" s="22" t="s">
        <v>915</v>
      </c>
      <c r="K1201" s="20"/>
      <c r="L1201" s="20"/>
      <c r="M1201" s="20"/>
      <c r="N1201" s="20"/>
      <c r="O1201" s="23"/>
      <c r="P1201" s="23">
        <v>2296000</v>
      </c>
      <c r="Q1201" s="24">
        <v>1</v>
      </c>
      <c r="R1201" s="25">
        <v>45931</v>
      </c>
      <c r="S1201" s="20" t="s">
        <v>83</v>
      </c>
      <c r="T1201" s="26">
        <f t="shared" si="20"/>
        <v>2296000</v>
      </c>
      <c r="U1201" s="27" t="s">
        <v>100</v>
      </c>
      <c r="V1201" s="27" t="s">
        <v>100</v>
      </c>
      <c r="W1201" s="68"/>
      <c r="X1201" s="68"/>
      <c r="Y1201" s="68"/>
      <c r="Z1201" s="68"/>
      <c r="AA1201" s="68"/>
      <c r="AB1201" s="68"/>
      <c r="AC1201" s="68"/>
      <c r="AD1201" s="68"/>
      <c r="AE1201" s="68"/>
      <c r="AF1201" s="68"/>
      <c r="AG1201" s="68"/>
      <c r="AH1201" s="68"/>
      <c r="AI1201" s="68"/>
      <c r="AJ1201" s="68"/>
      <c r="AK1201" s="68"/>
      <c r="AL1201" s="68"/>
      <c r="AM1201" s="68"/>
      <c r="AN1201" s="68"/>
      <c r="AO1201" s="68"/>
      <c r="AP1201" s="68"/>
      <c r="AQ1201" s="68"/>
      <c r="AR1201" s="68"/>
      <c r="AS1201" s="68"/>
      <c r="AT1201" s="68"/>
      <c r="AU1201" s="68"/>
      <c r="AV1201" s="68"/>
      <c r="AW1201" s="68"/>
      <c r="AX1201" s="68"/>
      <c r="AY1201" s="68"/>
      <c r="AZ1201" s="68"/>
      <c r="BA1201" s="68"/>
      <c r="BB1201" s="68"/>
      <c r="BC1201" s="68"/>
      <c r="BD1201" s="68"/>
      <c r="BE1201" s="68"/>
      <c r="BF1201" s="68"/>
      <c r="BG1201" s="68"/>
      <c r="BH1201" s="68"/>
      <c r="BI1201" s="68"/>
      <c r="BJ1201" s="68"/>
      <c r="BK1201" s="68"/>
      <c r="BL1201" s="68"/>
      <c r="BM1201" s="68"/>
      <c r="BN1201" s="68"/>
      <c r="BO1201" s="68"/>
      <c r="BP1201" s="68"/>
      <c r="BQ1201" s="68"/>
      <c r="BR1201" s="68"/>
      <c r="BS1201" s="68"/>
      <c r="BT1201" s="68"/>
      <c r="BU1201" s="68"/>
      <c r="BV1201" s="68"/>
      <c r="BW1201" s="68"/>
      <c r="BX1201" s="68"/>
      <c r="BY1201" s="68"/>
      <c r="BZ1201" s="68"/>
      <c r="CA1201" s="68"/>
      <c r="CB1201" s="68"/>
      <c r="CC1201" s="68"/>
      <c r="CD1201" s="68"/>
      <c r="CE1201" s="68"/>
      <c r="CF1201" s="68"/>
      <c r="CG1201" s="68"/>
      <c r="CH1201" s="68"/>
      <c r="CI1201" s="68"/>
      <c r="CJ1201" s="68"/>
      <c r="CK1201" s="68"/>
      <c r="CL1201" s="68"/>
      <c r="CM1201" s="68"/>
      <c r="CN1201" s="68"/>
      <c r="CO1201" s="68"/>
      <c r="CP1201" s="68"/>
      <c r="CQ1201" s="68"/>
      <c r="CR1201" s="68"/>
      <c r="CS1201" s="68"/>
      <c r="CT1201" s="68"/>
      <c r="CU1201" s="68"/>
      <c r="CV1201" s="68"/>
      <c r="CW1201" s="68"/>
      <c r="CX1201" s="68"/>
      <c r="CY1201" s="68"/>
      <c r="CZ1201" s="68"/>
      <c r="DA1201" s="68"/>
      <c r="DB1201" s="68"/>
      <c r="DC1201" s="68"/>
      <c r="DD1201" s="68"/>
      <c r="DE1201" s="68"/>
      <c r="DF1201" s="68"/>
      <c r="DG1201" s="68"/>
      <c r="DH1201" s="68"/>
      <c r="DI1201" s="68"/>
      <c r="DJ1201" s="68"/>
      <c r="DK1201" s="68"/>
      <c r="DL1201" s="68"/>
      <c r="DM1201" s="68"/>
      <c r="DN1201" s="68"/>
      <c r="DO1201" s="68"/>
      <c r="DP1201" s="68"/>
      <c r="DQ1201" s="68"/>
      <c r="DR1201" s="68"/>
      <c r="DS1201" s="68"/>
      <c r="DT1201" s="68"/>
      <c r="DU1201" s="68"/>
      <c r="DV1201" s="68"/>
      <c r="DW1201" s="68"/>
      <c r="DX1201" s="68"/>
      <c r="DY1201" s="68"/>
      <c r="DZ1201" s="68"/>
      <c r="EA1201" s="68"/>
      <c r="EB1201" s="68"/>
      <c r="EC1201" s="68"/>
      <c r="ED1201" s="68"/>
      <c r="EE1201" s="68"/>
      <c r="EF1201" s="68"/>
      <c r="EG1201" s="68"/>
      <c r="EH1201" s="68"/>
      <c r="EI1201" s="68"/>
      <c r="EJ1201" s="68"/>
      <c r="EK1201" s="68"/>
      <c r="EL1201" s="68"/>
      <c r="EM1201" s="68"/>
      <c r="EN1201" s="68"/>
      <c r="EO1201" s="68"/>
      <c r="EP1201" s="68"/>
      <c r="EQ1201" s="68"/>
      <c r="ER1201" s="68"/>
      <c r="ES1201" s="68"/>
      <c r="ET1201" s="68"/>
      <c r="EU1201" s="68"/>
      <c r="EV1201" s="68"/>
      <c r="EW1201" s="68"/>
      <c r="EX1201" s="68"/>
      <c r="EY1201" s="68"/>
      <c r="EZ1201" s="68"/>
      <c r="FA1201" s="68"/>
      <c r="FB1201" s="68"/>
      <c r="FC1201" s="68"/>
      <c r="FD1201" s="68"/>
      <c r="FE1201" s="68"/>
      <c r="FF1201" s="68"/>
      <c r="FG1201" s="68"/>
      <c r="FH1201" s="68"/>
      <c r="FI1201" s="68"/>
      <c r="FJ1201" s="68"/>
      <c r="FK1201" s="68"/>
      <c r="FL1201" s="68"/>
      <c r="FM1201" s="68"/>
      <c r="FN1201" s="68"/>
      <c r="FO1201" s="68"/>
      <c r="FP1201" s="68"/>
      <c r="FQ1201" s="68"/>
      <c r="FR1201" s="68"/>
      <c r="FS1201" s="68"/>
      <c r="FT1201" s="68"/>
      <c r="FU1201" s="68"/>
      <c r="FV1201" s="68"/>
      <c r="FW1201" s="68"/>
      <c r="FX1201" s="68"/>
      <c r="FY1201" s="68"/>
      <c r="FZ1201" s="68"/>
      <c r="GA1201" s="68"/>
      <c r="GB1201" s="68"/>
      <c r="GC1201" s="68"/>
      <c r="GD1201" s="68"/>
      <c r="GE1201" s="68"/>
      <c r="GF1201" s="68"/>
      <c r="GG1201" s="68"/>
      <c r="GH1201" s="68"/>
      <c r="GI1201" s="68"/>
      <c r="GJ1201" s="68"/>
      <c r="GK1201" s="68"/>
      <c r="GL1201" s="68"/>
      <c r="GM1201" s="68"/>
      <c r="GN1201" s="68"/>
      <c r="GO1201" s="68"/>
      <c r="GP1201" s="68"/>
      <c r="GQ1201" s="68"/>
      <c r="GR1201" s="68"/>
      <c r="GS1201" s="68"/>
      <c r="GT1201" s="68"/>
      <c r="GU1201" s="68"/>
      <c r="GV1201" s="68"/>
      <c r="GW1201" s="68"/>
      <c r="GX1201" s="68"/>
      <c r="GY1201" s="68"/>
      <c r="GZ1201" s="68"/>
      <c r="HA1201" s="68"/>
      <c r="HB1201" s="68"/>
      <c r="HC1201" s="68"/>
      <c r="HD1201" s="68"/>
      <c r="HE1201" s="68"/>
      <c r="HF1201" s="68"/>
      <c r="HG1201" s="68"/>
      <c r="HH1201" s="68"/>
      <c r="HI1201" s="68"/>
      <c r="HJ1201" s="68"/>
      <c r="HK1201" s="68"/>
      <c r="HL1201" s="68"/>
      <c r="HM1201" s="68"/>
      <c r="HN1201" s="68"/>
      <c r="HO1201" s="68"/>
      <c r="HP1201" s="68"/>
      <c r="HQ1201" s="68"/>
      <c r="HR1201" s="68"/>
      <c r="HS1201" s="68"/>
      <c r="HT1201" s="68"/>
      <c r="HU1201" s="68"/>
      <c r="HV1201" s="68"/>
      <c r="HW1201" s="68"/>
      <c r="HX1201" s="68"/>
      <c r="HY1201" s="68"/>
      <c r="HZ1201" s="68"/>
      <c r="IA1201" s="68"/>
      <c r="IB1201" s="68"/>
      <c r="IC1201" s="68"/>
      <c r="ID1201" s="68"/>
      <c r="IE1201" s="68"/>
      <c r="IF1201" s="68"/>
      <c r="IG1201" s="68"/>
      <c r="IH1201" s="68"/>
      <c r="II1201" s="68"/>
      <c r="IJ1201" s="68"/>
      <c r="IK1201" s="68"/>
      <c r="IL1201" s="68"/>
      <c r="IM1201" s="68"/>
      <c r="IN1201" s="68"/>
      <c r="IO1201" s="68"/>
      <c r="IP1201" s="68"/>
      <c r="IQ1201" s="68"/>
      <c r="IR1201" s="68"/>
      <c r="IS1201" s="68"/>
      <c r="IT1201" s="68"/>
      <c r="IU1201" s="68"/>
      <c r="IV1201" s="68"/>
      <c r="IW1201" s="68"/>
      <c r="IX1201" s="68"/>
      <c r="IY1201" s="68"/>
      <c r="IZ1201" s="68"/>
      <c r="JA1201" s="68"/>
      <c r="JB1201" s="68"/>
      <c r="JC1201" s="68"/>
      <c r="JD1201" s="68"/>
      <c r="JE1201" s="68"/>
      <c r="JF1201" s="68"/>
      <c r="JG1201" s="68"/>
      <c r="JH1201" s="68"/>
      <c r="JI1201" s="68"/>
      <c r="JJ1201" s="68"/>
      <c r="JK1201" s="68"/>
      <c r="JL1201" s="68"/>
      <c r="JM1201" s="68"/>
      <c r="JN1201" s="68"/>
      <c r="JO1201" s="68"/>
      <c r="JP1201" s="68"/>
      <c r="JQ1201" s="68"/>
      <c r="JR1201" s="68"/>
      <c r="JS1201" s="68"/>
      <c r="JT1201" s="68"/>
      <c r="JU1201" s="68"/>
      <c r="JV1201" s="68"/>
      <c r="JW1201" s="68"/>
      <c r="JX1201" s="68"/>
      <c r="JY1201" s="68"/>
      <c r="JZ1201" s="68"/>
      <c r="KA1201" s="68"/>
      <c r="KB1201" s="68"/>
      <c r="KC1201" s="68"/>
      <c r="KD1201" s="68"/>
      <c r="KE1201" s="68"/>
      <c r="KF1201" s="68"/>
      <c r="KG1201" s="68"/>
      <c r="KH1201" s="68"/>
      <c r="KI1201" s="68"/>
      <c r="KJ1201" s="68"/>
      <c r="KK1201" s="68"/>
      <c r="KL1201" s="68"/>
      <c r="KM1201" s="68"/>
      <c r="KN1201" s="68"/>
      <c r="KO1201" s="68"/>
      <c r="KP1201" s="68"/>
      <c r="KQ1201" s="68"/>
      <c r="KR1201" s="68"/>
      <c r="KS1201" s="68"/>
      <c r="KT1201" s="68"/>
      <c r="KU1201" s="68"/>
      <c r="KV1201" s="68"/>
      <c r="KW1201" s="68"/>
      <c r="KX1201" s="68"/>
      <c r="KY1201" s="68"/>
      <c r="KZ1201" s="68"/>
      <c r="LA1201" s="68"/>
      <c r="LB1201" s="68"/>
      <c r="LC1201" s="68"/>
      <c r="LD1201" s="68"/>
      <c r="LE1201" s="68"/>
      <c r="LF1201" s="68"/>
      <c r="LG1201" s="68"/>
      <c r="LH1201" s="68"/>
      <c r="LI1201" s="68"/>
      <c r="LJ1201" s="68"/>
      <c r="LK1201" s="68"/>
      <c r="LL1201" s="68"/>
      <c r="LM1201" s="68"/>
      <c r="LN1201" s="68"/>
      <c r="LO1201" s="68"/>
      <c r="LP1201" s="68"/>
      <c r="LQ1201" s="68"/>
      <c r="LR1201" s="68"/>
      <c r="LS1201" s="68"/>
      <c r="LT1201" s="68"/>
      <c r="LU1201" s="68"/>
      <c r="LV1201" s="68"/>
      <c r="LW1201" s="68"/>
      <c r="LX1201" s="68"/>
      <c r="LY1201" s="68"/>
      <c r="LZ1201" s="68"/>
      <c r="MA1201" s="68"/>
      <c r="MB1201" s="68"/>
      <c r="MC1201" s="68"/>
      <c r="MD1201" s="68"/>
      <c r="ME1201" s="68"/>
      <c r="MF1201" s="68"/>
      <c r="MG1201" s="68"/>
      <c r="MH1201" s="68"/>
      <c r="MI1201" s="68"/>
      <c r="MJ1201" s="68"/>
      <c r="MK1201" s="68"/>
      <c r="ML1201" s="68"/>
      <c r="MM1201" s="68"/>
      <c r="MN1201" s="68"/>
      <c r="MO1201" s="68"/>
      <c r="MP1201" s="68"/>
      <c r="MQ1201" s="68"/>
      <c r="MR1201" s="68"/>
      <c r="MS1201" s="68"/>
      <c r="MT1201" s="68"/>
      <c r="MU1201" s="68"/>
      <c r="MV1201" s="68"/>
      <c r="MW1201" s="68"/>
      <c r="MX1201" s="68"/>
      <c r="MY1201" s="68"/>
      <c r="MZ1201" s="68"/>
      <c r="NA1201" s="68"/>
      <c r="NB1201" s="68"/>
      <c r="NC1201" s="68"/>
      <c r="ND1201" s="68"/>
      <c r="NE1201" s="68"/>
      <c r="NF1201" s="68"/>
      <c r="NG1201" s="68"/>
      <c r="NH1201" s="68"/>
      <c r="NI1201" s="68"/>
      <c r="NJ1201" s="68"/>
      <c r="NK1201" s="68"/>
      <c r="NL1201" s="68"/>
      <c r="NM1201" s="68"/>
      <c r="NN1201" s="68"/>
      <c r="NO1201" s="68"/>
      <c r="NP1201" s="68"/>
      <c r="NQ1201" s="68"/>
      <c r="NR1201" s="68"/>
      <c r="NS1201" s="68"/>
      <c r="NT1201" s="68"/>
      <c r="NU1201" s="68"/>
      <c r="NV1201" s="68"/>
      <c r="NW1201" s="68"/>
      <c r="NX1201" s="68"/>
      <c r="NY1201" s="68"/>
      <c r="NZ1201" s="68"/>
      <c r="OA1201" s="68"/>
      <c r="OB1201" s="68"/>
      <c r="OC1201" s="68"/>
      <c r="OD1201" s="68"/>
      <c r="OE1201" s="68"/>
      <c r="OF1201" s="68"/>
      <c r="OG1201" s="68"/>
      <c r="OH1201" s="68"/>
      <c r="OI1201" s="68"/>
      <c r="OJ1201" s="68"/>
      <c r="OK1201" s="68"/>
      <c r="OL1201" s="68"/>
      <c r="OM1201" s="68"/>
      <c r="ON1201" s="68"/>
      <c r="OO1201" s="68"/>
      <c r="OP1201" s="68"/>
      <c r="OQ1201" s="68"/>
      <c r="OR1201" s="68"/>
      <c r="OS1201" s="68"/>
      <c r="OT1201" s="68"/>
      <c r="OU1201" s="68"/>
      <c r="OV1201" s="68"/>
      <c r="OW1201" s="68"/>
      <c r="OX1201" s="68"/>
      <c r="OY1201" s="68"/>
      <c r="OZ1201" s="68"/>
      <c r="PA1201" s="68"/>
      <c r="PB1201" s="68"/>
      <c r="PC1201" s="68"/>
      <c r="PD1201" s="68"/>
      <c r="PE1201" s="68"/>
      <c r="PF1201" s="68"/>
      <c r="PG1201" s="68"/>
      <c r="PH1201" s="68"/>
      <c r="PI1201" s="68"/>
      <c r="PJ1201" s="68"/>
      <c r="PK1201" s="68"/>
      <c r="PL1201" s="68"/>
      <c r="PM1201" s="68"/>
      <c r="PN1201" s="68"/>
      <c r="PO1201" s="68"/>
      <c r="PP1201" s="68"/>
      <c r="PQ1201" s="68"/>
      <c r="PR1201" s="68"/>
      <c r="PS1201" s="68"/>
      <c r="PT1201" s="68"/>
      <c r="PU1201" s="68"/>
      <c r="PV1201" s="68"/>
      <c r="PW1201" s="68"/>
      <c r="PX1201" s="68"/>
      <c r="PY1201" s="68"/>
      <c r="PZ1201" s="68"/>
      <c r="QA1201" s="68"/>
      <c r="QB1201" s="68"/>
      <c r="QC1201" s="68"/>
      <c r="QD1201" s="68"/>
      <c r="QE1201" s="68"/>
      <c r="QF1201" s="68"/>
      <c r="QG1201" s="68"/>
      <c r="QH1201" s="68"/>
      <c r="QI1201" s="68"/>
      <c r="QJ1201" s="68"/>
      <c r="QK1201" s="68"/>
      <c r="QL1201" s="68"/>
      <c r="QM1201" s="68"/>
      <c r="QN1201" s="68"/>
      <c r="QO1201" s="68"/>
      <c r="QP1201" s="68"/>
      <c r="QQ1201" s="68"/>
      <c r="QR1201" s="68"/>
      <c r="QS1201" s="68"/>
      <c r="QT1201" s="68"/>
      <c r="QU1201" s="68"/>
      <c r="QV1201" s="68"/>
      <c r="QW1201" s="68"/>
      <c r="QX1201" s="68"/>
      <c r="QY1201" s="68"/>
      <c r="QZ1201" s="68"/>
      <c r="RA1201" s="68"/>
      <c r="RB1201" s="68"/>
      <c r="RC1201" s="68"/>
      <c r="RD1201" s="68"/>
      <c r="RE1201" s="68"/>
      <c r="RF1201" s="68"/>
      <c r="RG1201" s="68"/>
      <c r="RH1201" s="68"/>
      <c r="RI1201" s="68"/>
      <c r="RJ1201" s="68"/>
      <c r="RK1201" s="68"/>
      <c r="RL1201" s="68"/>
      <c r="RM1201" s="68"/>
      <c r="RN1201" s="68"/>
      <c r="RO1201" s="68"/>
      <c r="RP1201" s="68"/>
      <c r="RQ1201" s="68"/>
      <c r="RR1201" s="68"/>
      <c r="RS1201" s="68"/>
      <c r="RT1201" s="68"/>
      <c r="RU1201" s="68"/>
      <c r="RV1201" s="68"/>
      <c r="RW1201" s="68"/>
      <c r="RX1201" s="68"/>
      <c r="RY1201" s="68"/>
      <c r="RZ1201" s="68"/>
      <c r="SA1201" s="68"/>
      <c r="SB1201" s="68"/>
      <c r="SC1201" s="68"/>
      <c r="SD1201" s="68"/>
      <c r="SE1201" s="68"/>
      <c r="SF1201" s="68"/>
      <c r="SG1201" s="68"/>
      <c r="SH1201" s="68"/>
      <c r="SI1201" s="68"/>
      <c r="SJ1201" s="68"/>
      <c r="SK1201" s="68"/>
      <c r="SL1201" s="68"/>
      <c r="SM1201" s="68"/>
      <c r="SN1201" s="68"/>
      <c r="SO1201" s="68"/>
      <c r="SP1201" s="68"/>
      <c r="SQ1201" s="68"/>
      <c r="SR1201" s="68"/>
      <c r="SS1201" s="68"/>
      <c r="ST1201" s="68"/>
      <c r="SU1201" s="68"/>
      <c r="SV1201" s="68"/>
      <c r="SW1201" s="68"/>
      <c r="SX1201" s="68"/>
    </row>
    <row r="1202" spans="1:518" ht="16.5" customHeight="1" x14ac:dyDescent="0.2">
      <c r="A1202" s="20">
        <v>594</v>
      </c>
      <c r="B1202" s="20" t="s">
        <v>62</v>
      </c>
      <c r="C1202" s="20" t="s">
        <v>915</v>
      </c>
      <c r="D1202" s="20" t="s">
        <v>38</v>
      </c>
      <c r="E1202" s="20" t="s">
        <v>1345</v>
      </c>
      <c r="F1202" s="22" t="s">
        <v>957</v>
      </c>
      <c r="G1202" s="20" t="s">
        <v>42</v>
      </c>
      <c r="H1202" s="20" t="s">
        <v>35</v>
      </c>
      <c r="I1202" s="20" t="s">
        <v>81</v>
      </c>
      <c r="J1202" s="22" t="s">
        <v>915</v>
      </c>
      <c r="K1202" s="20"/>
      <c r="L1202" s="20"/>
      <c r="M1202" s="20"/>
      <c r="N1202" s="20"/>
      <c r="O1202" s="23"/>
      <c r="P1202" s="23">
        <v>2296000</v>
      </c>
      <c r="Q1202" s="24">
        <v>1</v>
      </c>
      <c r="R1202" s="25">
        <v>45962</v>
      </c>
      <c r="S1202" s="20" t="s">
        <v>83</v>
      </c>
      <c r="T1202" s="26">
        <f t="shared" si="20"/>
        <v>2296000</v>
      </c>
      <c r="U1202" s="27" t="s">
        <v>100</v>
      </c>
      <c r="V1202" s="27" t="s">
        <v>100</v>
      </c>
      <c r="W1202" s="68"/>
      <c r="X1202" s="68"/>
      <c r="Y1202" s="68"/>
      <c r="Z1202" s="68"/>
      <c r="AA1202" s="68"/>
      <c r="AB1202" s="68"/>
      <c r="AC1202" s="68"/>
      <c r="AD1202" s="68"/>
      <c r="AE1202" s="68"/>
      <c r="AF1202" s="68"/>
      <c r="AG1202" s="68"/>
      <c r="AH1202" s="68"/>
      <c r="AI1202" s="68"/>
      <c r="AJ1202" s="68"/>
      <c r="AK1202" s="68"/>
      <c r="AL1202" s="68"/>
      <c r="AM1202" s="68"/>
      <c r="AN1202" s="68"/>
      <c r="AO1202" s="68"/>
      <c r="AP1202" s="68"/>
      <c r="AQ1202" s="68"/>
      <c r="AR1202" s="68"/>
      <c r="AS1202" s="68"/>
      <c r="AT1202" s="68"/>
      <c r="AU1202" s="68"/>
      <c r="AV1202" s="68"/>
      <c r="AW1202" s="68"/>
      <c r="AX1202" s="68"/>
      <c r="AY1202" s="68"/>
      <c r="AZ1202" s="68"/>
      <c r="BA1202" s="68"/>
      <c r="BB1202" s="68"/>
      <c r="BC1202" s="68"/>
      <c r="BD1202" s="68"/>
      <c r="BE1202" s="68"/>
      <c r="BF1202" s="68"/>
      <c r="BG1202" s="68"/>
      <c r="BH1202" s="68"/>
      <c r="BI1202" s="68"/>
      <c r="BJ1202" s="68"/>
      <c r="BK1202" s="68"/>
      <c r="BL1202" s="68"/>
      <c r="BM1202" s="68"/>
      <c r="BN1202" s="68"/>
      <c r="BO1202" s="68"/>
      <c r="BP1202" s="68"/>
      <c r="BQ1202" s="68"/>
      <c r="BR1202" s="68"/>
      <c r="BS1202" s="68"/>
      <c r="BT1202" s="68"/>
      <c r="BU1202" s="68"/>
      <c r="BV1202" s="68"/>
      <c r="BW1202" s="68"/>
      <c r="BX1202" s="68"/>
      <c r="BY1202" s="68"/>
      <c r="BZ1202" s="68"/>
      <c r="CA1202" s="68"/>
      <c r="CB1202" s="68"/>
      <c r="CC1202" s="68"/>
      <c r="CD1202" s="68"/>
      <c r="CE1202" s="68"/>
      <c r="CF1202" s="68"/>
      <c r="CG1202" s="68"/>
      <c r="CH1202" s="68"/>
      <c r="CI1202" s="68"/>
      <c r="CJ1202" s="68"/>
      <c r="CK1202" s="68"/>
      <c r="CL1202" s="68"/>
      <c r="CM1202" s="68"/>
      <c r="CN1202" s="68"/>
      <c r="CO1202" s="68"/>
      <c r="CP1202" s="68"/>
      <c r="CQ1202" s="68"/>
      <c r="CR1202" s="68"/>
      <c r="CS1202" s="68"/>
      <c r="CT1202" s="68"/>
      <c r="CU1202" s="68"/>
      <c r="CV1202" s="68"/>
      <c r="CW1202" s="68"/>
      <c r="CX1202" s="68"/>
      <c r="CY1202" s="68"/>
      <c r="CZ1202" s="68"/>
      <c r="DA1202" s="68"/>
      <c r="DB1202" s="68"/>
      <c r="DC1202" s="68"/>
      <c r="DD1202" s="68"/>
      <c r="DE1202" s="68"/>
      <c r="DF1202" s="68"/>
      <c r="DG1202" s="68"/>
      <c r="DH1202" s="68"/>
      <c r="DI1202" s="68"/>
      <c r="DJ1202" s="68"/>
      <c r="DK1202" s="68"/>
      <c r="DL1202" s="68"/>
      <c r="DM1202" s="68"/>
      <c r="DN1202" s="68"/>
      <c r="DO1202" s="68"/>
      <c r="DP1202" s="68"/>
      <c r="DQ1202" s="68"/>
      <c r="DR1202" s="68"/>
      <c r="DS1202" s="68"/>
      <c r="DT1202" s="68"/>
      <c r="DU1202" s="68"/>
      <c r="DV1202" s="68"/>
      <c r="DW1202" s="68"/>
      <c r="DX1202" s="68"/>
      <c r="DY1202" s="68"/>
      <c r="DZ1202" s="68"/>
      <c r="EA1202" s="68"/>
      <c r="EB1202" s="68"/>
      <c r="EC1202" s="68"/>
      <c r="ED1202" s="68"/>
      <c r="EE1202" s="68"/>
      <c r="EF1202" s="68"/>
      <c r="EG1202" s="68"/>
      <c r="EH1202" s="68"/>
      <c r="EI1202" s="68"/>
      <c r="EJ1202" s="68"/>
      <c r="EK1202" s="68"/>
      <c r="EL1202" s="68"/>
      <c r="EM1202" s="68"/>
      <c r="EN1202" s="68"/>
      <c r="EO1202" s="68"/>
      <c r="EP1202" s="68"/>
      <c r="EQ1202" s="68"/>
      <c r="ER1202" s="68"/>
      <c r="ES1202" s="68"/>
      <c r="ET1202" s="68"/>
      <c r="EU1202" s="68"/>
      <c r="EV1202" s="68"/>
      <c r="EW1202" s="68"/>
      <c r="EX1202" s="68"/>
      <c r="EY1202" s="68"/>
      <c r="EZ1202" s="68"/>
      <c r="FA1202" s="68"/>
      <c r="FB1202" s="68"/>
      <c r="FC1202" s="68"/>
      <c r="FD1202" s="68"/>
      <c r="FE1202" s="68"/>
      <c r="FF1202" s="68"/>
      <c r="FG1202" s="68"/>
      <c r="FH1202" s="68"/>
      <c r="FI1202" s="68"/>
      <c r="FJ1202" s="68"/>
      <c r="FK1202" s="68"/>
      <c r="FL1202" s="68"/>
      <c r="FM1202" s="68"/>
      <c r="FN1202" s="68"/>
      <c r="FO1202" s="68"/>
      <c r="FP1202" s="68"/>
      <c r="FQ1202" s="68"/>
      <c r="FR1202" s="68"/>
      <c r="FS1202" s="68"/>
      <c r="FT1202" s="68"/>
      <c r="FU1202" s="68"/>
      <c r="FV1202" s="68"/>
      <c r="FW1202" s="68"/>
      <c r="FX1202" s="68"/>
      <c r="FY1202" s="68"/>
      <c r="FZ1202" s="68"/>
      <c r="GA1202" s="68"/>
      <c r="GB1202" s="68"/>
      <c r="GC1202" s="68"/>
      <c r="GD1202" s="68"/>
      <c r="GE1202" s="68"/>
      <c r="GF1202" s="68"/>
      <c r="GG1202" s="68"/>
      <c r="GH1202" s="68"/>
      <c r="GI1202" s="68"/>
      <c r="GJ1202" s="68"/>
      <c r="GK1202" s="68"/>
      <c r="GL1202" s="68"/>
      <c r="GM1202" s="68"/>
      <c r="GN1202" s="68"/>
      <c r="GO1202" s="68"/>
      <c r="GP1202" s="68"/>
      <c r="GQ1202" s="68"/>
      <c r="GR1202" s="68"/>
      <c r="GS1202" s="68"/>
      <c r="GT1202" s="68"/>
      <c r="GU1202" s="68"/>
      <c r="GV1202" s="68"/>
      <c r="GW1202" s="68"/>
      <c r="GX1202" s="68"/>
      <c r="GY1202" s="68"/>
      <c r="GZ1202" s="68"/>
      <c r="HA1202" s="68"/>
      <c r="HB1202" s="68"/>
      <c r="HC1202" s="68"/>
      <c r="HD1202" s="68"/>
      <c r="HE1202" s="68"/>
      <c r="HF1202" s="68"/>
      <c r="HG1202" s="68"/>
      <c r="HH1202" s="68"/>
      <c r="HI1202" s="68"/>
      <c r="HJ1202" s="68"/>
      <c r="HK1202" s="68"/>
      <c r="HL1202" s="68"/>
      <c r="HM1202" s="68"/>
      <c r="HN1202" s="68"/>
      <c r="HO1202" s="68"/>
      <c r="HP1202" s="68"/>
      <c r="HQ1202" s="68"/>
      <c r="HR1202" s="68"/>
      <c r="HS1202" s="68"/>
      <c r="HT1202" s="68"/>
      <c r="HU1202" s="68"/>
      <c r="HV1202" s="68"/>
      <c r="HW1202" s="68"/>
      <c r="HX1202" s="68"/>
      <c r="HY1202" s="68"/>
      <c r="HZ1202" s="68"/>
      <c r="IA1202" s="68"/>
      <c r="IB1202" s="68"/>
      <c r="IC1202" s="68"/>
      <c r="ID1202" s="68"/>
      <c r="IE1202" s="68"/>
      <c r="IF1202" s="68"/>
      <c r="IG1202" s="68"/>
      <c r="IH1202" s="68"/>
      <c r="II1202" s="68"/>
      <c r="IJ1202" s="68"/>
      <c r="IK1202" s="68"/>
      <c r="IL1202" s="68"/>
      <c r="IM1202" s="68"/>
      <c r="IN1202" s="68"/>
      <c r="IO1202" s="68"/>
      <c r="IP1202" s="68"/>
      <c r="IQ1202" s="68"/>
      <c r="IR1202" s="68"/>
      <c r="IS1202" s="68"/>
      <c r="IT1202" s="68"/>
      <c r="IU1202" s="68"/>
      <c r="IV1202" s="68"/>
      <c r="IW1202" s="68"/>
      <c r="IX1202" s="68"/>
      <c r="IY1202" s="68"/>
      <c r="IZ1202" s="68"/>
      <c r="JA1202" s="68"/>
      <c r="JB1202" s="68"/>
      <c r="JC1202" s="68"/>
      <c r="JD1202" s="68"/>
      <c r="JE1202" s="68"/>
      <c r="JF1202" s="68"/>
      <c r="JG1202" s="68"/>
      <c r="JH1202" s="68"/>
      <c r="JI1202" s="68"/>
      <c r="JJ1202" s="68"/>
      <c r="JK1202" s="68"/>
      <c r="JL1202" s="68"/>
      <c r="JM1202" s="68"/>
      <c r="JN1202" s="68"/>
      <c r="JO1202" s="68"/>
      <c r="JP1202" s="68"/>
      <c r="JQ1202" s="68"/>
      <c r="JR1202" s="68"/>
      <c r="JS1202" s="68"/>
      <c r="JT1202" s="68"/>
      <c r="JU1202" s="68"/>
      <c r="JV1202" s="68"/>
      <c r="JW1202" s="68"/>
      <c r="JX1202" s="68"/>
      <c r="JY1202" s="68"/>
      <c r="JZ1202" s="68"/>
      <c r="KA1202" s="68"/>
      <c r="KB1202" s="68"/>
      <c r="KC1202" s="68"/>
      <c r="KD1202" s="68"/>
      <c r="KE1202" s="68"/>
      <c r="KF1202" s="68"/>
      <c r="KG1202" s="68"/>
      <c r="KH1202" s="68"/>
      <c r="KI1202" s="68"/>
      <c r="KJ1202" s="68"/>
      <c r="KK1202" s="68"/>
      <c r="KL1202" s="68"/>
      <c r="KM1202" s="68"/>
      <c r="KN1202" s="68"/>
      <c r="KO1202" s="68"/>
      <c r="KP1202" s="68"/>
      <c r="KQ1202" s="68"/>
      <c r="KR1202" s="68"/>
      <c r="KS1202" s="68"/>
      <c r="KT1202" s="68"/>
      <c r="KU1202" s="68"/>
      <c r="KV1202" s="68"/>
      <c r="KW1202" s="68"/>
      <c r="KX1202" s="68"/>
      <c r="KY1202" s="68"/>
      <c r="KZ1202" s="68"/>
      <c r="LA1202" s="68"/>
      <c r="LB1202" s="68"/>
      <c r="LC1202" s="68"/>
      <c r="LD1202" s="68"/>
      <c r="LE1202" s="68"/>
      <c r="LF1202" s="68"/>
      <c r="LG1202" s="68"/>
      <c r="LH1202" s="68"/>
      <c r="LI1202" s="68"/>
      <c r="LJ1202" s="68"/>
      <c r="LK1202" s="68"/>
      <c r="LL1202" s="68"/>
      <c r="LM1202" s="68"/>
      <c r="LN1202" s="68"/>
      <c r="LO1202" s="68"/>
      <c r="LP1202" s="68"/>
      <c r="LQ1202" s="68"/>
      <c r="LR1202" s="68"/>
      <c r="LS1202" s="68"/>
      <c r="LT1202" s="68"/>
      <c r="LU1202" s="68"/>
      <c r="LV1202" s="68"/>
      <c r="LW1202" s="68"/>
      <c r="LX1202" s="68"/>
      <c r="LY1202" s="68"/>
      <c r="LZ1202" s="68"/>
      <c r="MA1202" s="68"/>
      <c r="MB1202" s="68"/>
      <c r="MC1202" s="68"/>
      <c r="MD1202" s="68"/>
      <c r="ME1202" s="68"/>
      <c r="MF1202" s="68"/>
      <c r="MG1202" s="68"/>
      <c r="MH1202" s="68"/>
      <c r="MI1202" s="68"/>
      <c r="MJ1202" s="68"/>
      <c r="MK1202" s="68"/>
      <c r="ML1202" s="68"/>
      <c r="MM1202" s="68"/>
      <c r="MN1202" s="68"/>
      <c r="MO1202" s="68"/>
      <c r="MP1202" s="68"/>
      <c r="MQ1202" s="68"/>
      <c r="MR1202" s="68"/>
      <c r="MS1202" s="68"/>
      <c r="MT1202" s="68"/>
      <c r="MU1202" s="68"/>
      <c r="MV1202" s="68"/>
      <c r="MW1202" s="68"/>
      <c r="MX1202" s="68"/>
      <c r="MY1202" s="68"/>
      <c r="MZ1202" s="68"/>
      <c r="NA1202" s="68"/>
      <c r="NB1202" s="68"/>
      <c r="NC1202" s="68"/>
      <c r="ND1202" s="68"/>
      <c r="NE1202" s="68"/>
      <c r="NF1202" s="68"/>
      <c r="NG1202" s="68"/>
      <c r="NH1202" s="68"/>
      <c r="NI1202" s="68"/>
      <c r="NJ1202" s="68"/>
      <c r="NK1202" s="68"/>
      <c r="NL1202" s="68"/>
      <c r="NM1202" s="68"/>
      <c r="NN1202" s="68"/>
      <c r="NO1202" s="68"/>
      <c r="NP1202" s="68"/>
      <c r="NQ1202" s="68"/>
      <c r="NR1202" s="68"/>
      <c r="NS1202" s="68"/>
      <c r="NT1202" s="68"/>
      <c r="NU1202" s="68"/>
      <c r="NV1202" s="68"/>
      <c r="NW1202" s="68"/>
      <c r="NX1202" s="68"/>
      <c r="NY1202" s="68"/>
      <c r="NZ1202" s="68"/>
      <c r="OA1202" s="68"/>
      <c r="OB1202" s="68"/>
      <c r="OC1202" s="68"/>
      <c r="OD1202" s="68"/>
      <c r="OE1202" s="68"/>
      <c r="OF1202" s="68"/>
      <c r="OG1202" s="68"/>
      <c r="OH1202" s="68"/>
      <c r="OI1202" s="68"/>
      <c r="OJ1202" s="68"/>
      <c r="OK1202" s="68"/>
      <c r="OL1202" s="68"/>
      <c r="OM1202" s="68"/>
      <c r="ON1202" s="68"/>
      <c r="OO1202" s="68"/>
      <c r="OP1202" s="68"/>
      <c r="OQ1202" s="68"/>
      <c r="OR1202" s="68"/>
      <c r="OS1202" s="68"/>
      <c r="OT1202" s="68"/>
      <c r="OU1202" s="68"/>
      <c r="OV1202" s="68"/>
      <c r="OW1202" s="68"/>
      <c r="OX1202" s="68"/>
      <c r="OY1202" s="68"/>
      <c r="OZ1202" s="68"/>
      <c r="PA1202" s="68"/>
      <c r="PB1202" s="68"/>
      <c r="PC1202" s="68"/>
      <c r="PD1202" s="68"/>
      <c r="PE1202" s="68"/>
      <c r="PF1202" s="68"/>
      <c r="PG1202" s="68"/>
      <c r="PH1202" s="68"/>
      <c r="PI1202" s="68"/>
      <c r="PJ1202" s="68"/>
      <c r="PK1202" s="68"/>
      <c r="PL1202" s="68"/>
      <c r="PM1202" s="68"/>
      <c r="PN1202" s="68"/>
      <c r="PO1202" s="68"/>
      <c r="PP1202" s="68"/>
      <c r="PQ1202" s="68"/>
      <c r="PR1202" s="68"/>
      <c r="PS1202" s="68"/>
      <c r="PT1202" s="68"/>
      <c r="PU1202" s="68"/>
      <c r="PV1202" s="68"/>
      <c r="PW1202" s="68"/>
      <c r="PX1202" s="68"/>
      <c r="PY1202" s="68"/>
      <c r="PZ1202" s="68"/>
      <c r="QA1202" s="68"/>
      <c r="QB1202" s="68"/>
      <c r="QC1202" s="68"/>
      <c r="QD1202" s="68"/>
      <c r="QE1202" s="68"/>
      <c r="QF1202" s="68"/>
      <c r="QG1202" s="68"/>
      <c r="QH1202" s="68"/>
      <c r="QI1202" s="68"/>
      <c r="QJ1202" s="68"/>
      <c r="QK1202" s="68"/>
      <c r="QL1202" s="68"/>
      <c r="QM1202" s="68"/>
      <c r="QN1202" s="68"/>
      <c r="QO1202" s="68"/>
      <c r="QP1202" s="68"/>
      <c r="QQ1202" s="68"/>
      <c r="QR1202" s="68"/>
      <c r="QS1202" s="68"/>
      <c r="QT1202" s="68"/>
      <c r="QU1202" s="68"/>
      <c r="QV1202" s="68"/>
      <c r="QW1202" s="68"/>
      <c r="QX1202" s="68"/>
      <c r="QY1202" s="68"/>
      <c r="QZ1202" s="68"/>
      <c r="RA1202" s="68"/>
      <c r="RB1202" s="68"/>
      <c r="RC1202" s="68"/>
      <c r="RD1202" s="68"/>
      <c r="RE1202" s="68"/>
      <c r="RF1202" s="68"/>
      <c r="RG1202" s="68"/>
      <c r="RH1202" s="68"/>
      <c r="RI1202" s="68"/>
      <c r="RJ1202" s="68"/>
      <c r="RK1202" s="68"/>
      <c r="RL1202" s="68"/>
      <c r="RM1202" s="68"/>
      <c r="RN1202" s="68"/>
      <c r="RO1202" s="68"/>
      <c r="RP1202" s="68"/>
      <c r="RQ1202" s="68"/>
      <c r="RR1202" s="68"/>
      <c r="RS1202" s="68"/>
      <c r="RT1202" s="68"/>
      <c r="RU1202" s="68"/>
      <c r="RV1202" s="68"/>
      <c r="RW1202" s="68"/>
      <c r="RX1202" s="68"/>
      <c r="RY1202" s="68"/>
      <c r="RZ1202" s="68"/>
      <c r="SA1202" s="68"/>
      <c r="SB1202" s="68"/>
      <c r="SC1202" s="68"/>
      <c r="SD1202" s="68"/>
      <c r="SE1202" s="68"/>
      <c r="SF1202" s="68"/>
      <c r="SG1202" s="68"/>
      <c r="SH1202" s="68"/>
      <c r="SI1202" s="68"/>
      <c r="SJ1202" s="68"/>
      <c r="SK1202" s="68"/>
      <c r="SL1202" s="68"/>
      <c r="SM1202" s="68"/>
      <c r="SN1202" s="68"/>
      <c r="SO1202" s="68"/>
      <c r="SP1202" s="68"/>
      <c r="SQ1202" s="68"/>
      <c r="SR1202" s="68"/>
      <c r="SS1202" s="68"/>
      <c r="ST1202" s="68"/>
      <c r="SU1202" s="68"/>
      <c r="SV1202" s="68"/>
      <c r="SW1202" s="68"/>
      <c r="SX1202" s="68"/>
    </row>
    <row r="1203" spans="1:518" ht="16.5" customHeight="1" x14ac:dyDescent="0.2">
      <c r="A1203" s="20">
        <v>595</v>
      </c>
      <c r="B1203" s="20" t="s">
        <v>62</v>
      </c>
      <c r="C1203" s="20" t="s">
        <v>915</v>
      </c>
      <c r="D1203" s="20" t="s">
        <v>38</v>
      </c>
      <c r="E1203" s="20" t="s">
        <v>1345</v>
      </c>
      <c r="F1203" s="22" t="s">
        <v>957</v>
      </c>
      <c r="G1203" s="20" t="s">
        <v>42</v>
      </c>
      <c r="H1203" s="20" t="s">
        <v>35</v>
      </c>
      <c r="I1203" s="20" t="s">
        <v>81</v>
      </c>
      <c r="J1203" s="22" t="s">
        <v>915</v>
      </c>
      <c r="K1203" s="20"/>
      <c r="L1203" s="20"/>
      <c r="M1203" s="20"/>
      <c r="N1203" s="20"/>
      <c r="O1203" s="23"/>
      <c r="P1203" s="23">
        <v>2296000</v>
      </c>
      <c r="Q1203" s="24">
        <v>1</v>
      </c>
      <c r="R1203" s="25">
        <v>45992</v>
      </c>
      <c r="S1203" s="20" t="s">
        <v>83</v>
      </c>
      <c r="T1203" s="26">
        <f t="shared" si="20"/>
        <v>2296000</v>
      </c>
      <c r="U1203" s="27" t="s">
        <v>100</v>
      </c>
      <c r="V1203" s="27" t="s">
        <v>100</v>
      </c>
      <c r="W1203" s="68"/>
      <c r="X1203" s="68"/>
      <c r="Y1203" s="68"/>
      <c r="Z1203" s="68"/>
      <c r="AA1203" s="68"/>
      <c r="AB1203" s="68"/>
      <c r="AC1203" s="68"/>
      <c r="AD1203" s="68"/>
      <c r="AE1203" s="68"/>
      <c r="AF1203" s="68"/>
      <c r="AG1203" s="68"/>
      <c r="AH1203" s="68"/>
      <c r="AI1203" s="68"/>
      <c r="AJ1203" s="68"/>
      <c r="AK1203" s="68"/>
      <c r="AL1203" s="68"/>
      <c r="AM1203" s="68"/>
      <c r="AN1203" s="68"/>
      <c r="AO1203" s="68"/>
      <c r="AP1203" s="68"/>
      <c r="AQ1203" s="68"/>
      <c r="AR1203" s="68"/>
      <c r="AS1203" s="68"/>
      <c r="AT1203" s="68"/>
      <c r="AU1203" s="68"/>
      <c r="AV1203" s="68"/>
      <c r="AW1203" s="68"/>
      <c r="AX1203" s="68"/>
      <c r="AY1203" s="68"/>
      <c r="AZ1203" s="68"/>
      <c r="BA1203" s="68"/>
      <c r="BB1203" s="68"/>
      <c r="BC1203" s="68"/>
      <c r="BD1203" s="68"/>
      <c r="BE1203" s="68"/>
      <c r="BF1203" s="68"/>
      <c r="BG1203" s="68"/>
      <c r="BH1203" s="68"/>
      <c r="BI1203" s="68"/>
      <c r="BJ1203" s="68"/>
      <c r="BK1203" s="68"/>
      <c r="BL1203" s="68"/>
      <c r="BM1203" s="68"/>
      <c r="BN1203" s="68"/>
      <c r="BO1203" s="68"/>
      <c r="BP1203" s="68"/>
      <c r="BQ1203" s="68"/>
      <c r="BR1203" s="68"/>
      <c r="BS1203" s="68"/>
      <c r="BT1203" s="68"/>
      <c r="BU1203" s="68"/>
      <c r="BV1203" s="68"/>
      <c r="BW1203" s="68"/>
      <c r="BX1203" s="68"/>
      <c r="BY1203" s="68"/>
      <c r="BZ1203" s="68"/>
      <c r="CA1203" s="68"/>
      <c r="CB1203" s="68"/>
      <c r="CC1203" s="68"/>
      <c r="CD1203" s="68"/>
      <c r="CE1203" s="68"/>
      <c r="CF1203" s="68"/>
      <c r="CG1203" s="68"/>
      <c r="CH1203" s="68"/>
      <c r="CI1203" s="68"/>
      <c r="CJ1203" s="68"/>
      <c r="CK1203" s="68"/>
      <c r="CL1203" s="68"/>
      <c r="CM1203" s="68"/>
      <c r="CN1203" s="68"/>
      <c r="CO1203" s="68"/>
      <c r="CP1203" s="68"/>
      <c r="CQ1203" s="68"/>
      <c r="CR1203" s="68"/>
      <c r="CS1203" s="68"/>
      <c r="CT1203" s="68"/>
      <c r="CU1203" s="68"/>
      <c r="CV1203" s="68"/>
      <c r="CW1203" s="68"/>
      <c r="CX1203" s="68"/>
      <c r="CY1203" s="68"/>
      <c r="CZ1203" s="68"/>
      <c r="DA1203" s="68"/>
      <c r="DB1203" s="68"/>
      <c r="DC1203" s="68"/>
      <c r="DD1203" s="68"/>
      <c r="DE1203" s="68"/>
      <c r="DF1203" s="68"/>
      <c r="DG1203" s="68"/>
      <c r="DH1203" s="68"/>
      <c r="DI1203" s="68"/>
      <c r="DJ1203" s="68"/>
      <c r="DK1203" s="68"/>
      <c r="DL1203" s="68"/>
      <c r="DM1203" s="68"/>
      <c r="DN1203" s="68"/>
      <c r="DO1203" s="68"/>
      <c r="DP1203" s="68"/>
      <c r="DQ1203" s="68"/>
      <c r="DR1203" s="68"/>
      <c r="DS1203" s="68"/>
      <c r="DT1203" s="68"/>
      <c r="DU1203" s="68"/>
      <c r="DV1203" s="68"/>
      <c r="DW1203" s="68"/>
      <c r="DX1203" s="68"/>
      <c r="DY1203" s="68"/>
      <c r="DZ1203" s="68"/>
      <c r="EA1203" s="68"/>
      <c r="EB1203" s="68"/>
      <c r="EC1203" s="68"/>
      <c r="ED1203" s="68"/>
      <c r="EE1203" s="68"/>
      <c r="EF1203" s="68"/>
      <c r="EG1203" s="68"/>
      <c r="EH1203" s="68"/>
      <c r="EI1203" s="68"/>
      <c r="EJ1203" s="68"/>
      <c r="EK1203" s="68"/>
      <c r="EL1203" s="68"/>
      <c r="EM1203" s="68"/>
      <c r="EN1203" s="68"/>
      <c r="EO1203" s="68"/>
      <c r="EP1203" s="68"/>
      <c r="EQ1203" s="68"/>
      <c r="ER1203" s="68"/>
      <c r="ES1203" s="68"/>
      <c r="ET1203" s="68"/>
      <c r="EU1203" s="68"/>
      <c r="EV1203" s="68"/>
      <c r="EW1203" s="68"/>
      <c r="EX1203" s="68"/>
      <c r="EY1203" s="68"/>
      <c r="EZ1203" s="68"/>
      <c r="FA1203" s="68"/>
      <c r="FB1203" s="68"/>
      <c r="FC1203" s="68"/>
      <c r="FD1203" s="68"/>
      <c r="FE1203" s="68"/>
      <c r="FF1203" s="68"/>
      <c r="FG1203" s="68"/>
      <c r="FH1203" s="68"/>
      <c r="FI1203" s="68"/>
      <c r="FJ1203" s="68"/>
      <c r="FK1203" s="68"/>
      <c r="FL1203" s="68"/>
      <c r="FM1203" s="68"/>
      <c r="FN1203" s="68"/>
      <c r="FO1203" s="68"/>
      <c r="FP1203" s="68"/>
      <c r="FQ1203" s="68"/>
      <c r="FR1203" s="68"/>
      <c r="FS1203" s="68"/>
      <c r="FT1203" s="68"/>
      <c r="FU1203" s="68"/>
      <c r="FV1203" s="68"/>
      <c r="FW1203" s="68"/>
      <c r="FX1203" s="68"/>
      <c r="FY1203" s="68"/>
      <c r="FZ1203" s="68"/>
      <c r="GA1203" s="68"/>
      <c r="GB1203" s="68"/>
      <c r="GC1203" s="68"/>
      <c r="GD1203" s="68"/>
      <c r="GE1203" s="68"/>
      <c r="GF1203" s="68"/>
      <c r="GG1203" s="68"/>
      <c r="GH1203" s="68"/>
      <c r="GI1203" s="68"/>
      <c r="GJ1203" s="68"/>
      <c r="GK1203" s="68"/>
      <c r="GL1203" s="68"/>
      <c r="GM1203" s="68"/>
      <c r="GN1203" s="68"/>
      <c r="GO1203" s="68"/>
      <c r="GP1203" s="68"/>
      <c r="GQ1203" s="68"/>
      <c r="GR1203" s="68"/>
      <c r="GS1203" s="68"/>
      <c r="GT1203" s="68"/>
      <c r="GU1203" s="68"/>
      <c r="GV1203" s="68"/>
      <c r="GW1203" s="68"/>
      <c r="GX1203" s="68"/>
      <c r="GY1203" s="68"/>
      <c r="GZ1203" s="68"/>
      <c r="HA1203" s="68"/>
      <c r="HB1203" s="68"/>
      <c r="HC1203" s="68"/>
      <c r="HD1203" s="68"/>
      <c r="HE1203" s="68"/>
      <c r="HF1203" s="68"/>
      <c r="HG1203" s="68"/>
      <c r="HH1203" s="68"/>
      <c r="HI1203" s="68"/>
      <c r="HJ1203" s="68"/>
      <c r="HK1203" s="68"/>
      <c r="HL1203" s="68"/>
      <c r="HM1203" s="68"/>
      <c r="HN1203" s="68"/>
      <c r="HO1203" s="68"/>
      <c r="HP1203" s="68"/>
      <c r="HQ1203" s="68"/>
      <c r="HR1203" s="68"/>
      <c r="HS1203" s="68"/>
      <c r="HT1203" s="68"/>
      <c r="HU1203" s="68"/>
      <c r="HV1203" s="68"/>
      <c r="HW1203" s="68"/>
      <c r="HX1203" s="68"/>
      <c r="HY1203" s="68"/>
      <c r="HZ1203" s="68"/>
      <c r="IA1203" s="68"/>
      <c r="IB1203" s="68"/>
      <c r="IC1203" s="68"/>
      <c r="ID1203" s="68"/>
      <c r="IE1203" s="68"/>
      <c r="IF1203" s="68"/>
      <c r="IG1203" s="68"/>
      <c r="IH1203" s="68"/>
      <c r="II1203" s="68"/>
      <c r="IJ1203" s="68"/>
      <c r="IK1203" s="68"/>
      <c r="IL1203" s="68"/>
      <c r="IM1203" s="68"/>
      <c r="IN1203" s="68"/>
      <c r="IO1203" s="68"/>
      <c r="IP1203" s="68"/>
      <c r="IQ1203" s="68"/>
      <c r="IR1203" s="68"/>
      <c r="IS1203" s="68"/>
      <c r="IT1203" s="68"/>
      <c r="IU1203" s="68"/>
      <c r="IV1203" s="68"/>
      <c r="IW1203" s="68"/>
      <c r="IX1203" s="68"/>
      <c r="IY1203" s="68"/>
      <c r="IZ1203" s="68"/>
      <c r="JA1203" s="68"/>
      <c r="JB1203" s="68"/>
      <c r="JC1203" s="68"/>
      <c r="JD1203" s="68"/>
      <c r="JE1203" s="68"/>
      <c r="JF1203" s="68"/>
      <c r="JG1203" s="68"/>
      <c r="JH1203" s="68"/>
      <c r="JI1203" s="68"/>
      <c r="JJ1203" s="68"/>
      <c r="JK1203" s="68"/>
      <c r="JL1203" s="68"/>
      <c r="JM1203" s="68"/>
      <c r="JN1203" s="68"/>
      <c r="JO1203" s="68"/>
      <c r="JP1203" s="68"/>
      <c r="JQ1203" s="68"/>
      <c r="JR1203" s="68"/>
      <c r="JS1203" s="68"/>
      <c r="JT1203" s="68"/>
      <c r="JU1203" s="68"/>
      <c r="JV1203" s="68"/>
      <c r="JW1203" s="68"/>
      <c r="JX1203" s="68"/>
      <c r="JY1203" s="68"/>
      <c r="JZ1203" s="68"/>
      <c r="KA1203" s="68"/>
      <c r="KB1203" s="68"/>
      <c r="KC1203" s="68"/>
      <c r="KD1203" s="68"/>
      <c r="KE1203" s="68"/>
      <c r="KF1203" s="68"/>
      <c r="KG1203" s="68"/>
      <c r="KH1203" s="68"/>
      <c r="KI1203" s="68"/>
      <c r="KJ1203" s="68"/>
      <c r="KK1203" s="68"/>
      <c r="KL1203" s="68"/>
      <c r="KM1203" s="68"/>
      <c r="KN1203" s="68"/>
      <c r="KO1203" s="68"/>
      <c r="KP1203" s="68"/>
      <c r="KQ1203" s="68"/>
      <c r="KR1203" s="68"/>
      <c r="KS1203" s="68"/>
      <c r="KT1203" s="68"/>
      <c r="KU1203" s="68"/>
      <c r="KV1203" s="68"/>
      <c r="KW1203" s="68"/>
      <c r="KX1203" s="68"/>
      <c r="KY1203" s="68"/>
      <c r="KZ1203" s="68"/>
      <c r="LA1203" s="68"/>
      <c r="LB1203" s="68"/>
      <c r="LC1203" s="68"/>
      <c r="LD1203" s="68"/>
      <c r="LE1203" s="68"/>
      <c r="LF1203" s="68"/>
      <c r="LG1203" s="68"/>
      <c r="LH1203" s="68"/>
      <c r="LI1203" s="68"/>
      <c r="LJ1203" s="68"/>
      <c r="LK1203" s="68"/>
      <c r="LL1203" s="68"/>
      <c r="LM1203" s="68"/>
      <c r="LN1203" s="68"/>
      <c r="LO1203" s="68"/>
      <c r="LP1203" s="68"/>
      <c r="LQ1203" s="68"/>
      <c r="LR1203" s="68"/>
      <c r="LS1203" s="68"/>
      <c r="LT1203" s="68"/>
      <c r="LU1203" s="68"/>
      <c r="LV1203" s="68"/>
      <c r="LW1203" s="68"/>
      <c r="LX1203" s="68"/>
      <c r="LY1203" s="68"/>
      <c r="LZ1203" s="68"/>
      <c r="MA1203" s="68"/>
      <c r="MB1203" s="68"/>
      <c r="MC1203" s="68"/>
      <c r="MD1203" s="68"/>
      <c r="ME1203" s="68"/>
      <c r="MF1203" s="68"/>
      <c r="MG1203" s="68"/>
      <c r="MH1203" s="68"/>
      <c r="MI1203" s="68"/>
      <c r="MJ1203" s="68"/>
      <c r="MK1203" s="68"/>
      <c r="ML1203" s="68"/>
      <c r="MM1203" s="68"/>
      <c r="MN1203" s="68"/>
      <c r="MO1203" s="68"/>
      <c r="MP1203" s="68"/>
      <c r="MQ1203" s="68"/>
      <c r="MR1203" s="68"/>
      <c r="MS1203" s="68"/>
      <c r="MT1203" s="68"/>
      <c r="MU1203" s="68"/>
      <c r="MV1203" s="68"/>
      <c r="MW1203" s="68"/>
      <c r="MX1203" s="68"/>
      <c r="MY1203" s="68"/>
      <c r="MZ1203" s="68"/>
      <c r="NA1203" s="68"/>
      <c r="NB1203" s="68"/>
      <c r="NC1203" s="68"/>
      <c r="ND1203" s="68"/>
      <c r="NE1203" s="68"/>
      <c r="NF1203" s="68"/>
      <c r="NG1203" s="68"/>
      <c r="NH1203" s="68"/>
      <c r="NI1203" s="68"/>
      <c r="NJ1203" s="68"/>
      <c r="NK1203" s="68"/>
      <c r="NL1203" s="68"/>
      <c r="NM1203" s="68"/>
      <c r="NN1203" s="68"/>
      <c r="NO1203" s="68"/>
      <c r="NP1203" s="68"/>
      <c r="NQ1203" s="68"/>
      <c r="NR1203" s="68"/>
      <c r="NS1203" s="68"/>
      <c r="NT1203" s="68"/>
      <c r="NU1203" s="68"/>
      <c r="NV1203" s="68"/>
      <c r="NW1203" s="68"/>
      <c r="NX1203" s="68"/>
      <c r="NY1203" s="68"/>
      <c r="NZ1203" s="68"/>
      <c r="OA1203" s="68"/>
      <c r="OB1203" s="68"/>
      <c r="OC1203" s="68"/>
      <c r="OD1203" s="68"/>
      <c r="OE1203" s="68"/>
      <c r="OF1203" s="68"/>
      <c r="OG1203" s="68"/>
      <c r="OH1203" s="68"/>
      <c r="OI1203" s="68"/>
      <c r="OJ1203" s="68"/>
      <c r="OK1203" s="68"/>
      <c r="OL1203" s="68"/>
      <c r="OM1203" s="68"/>
      <c r="ON1203" s="68"/>
      <c r="OO1203" s="68"/>
      <c r="OP1203" s="68"/>
      <c r="OQ1203" s="68"/>
      <c r="OR1203" s="68"/>
      <c r="OS1203" s="68"/>
      <c r="OT1203" s="68"/>
      <c r="OU1203" s="68"/>
      <c r="OV1203" s="68"/>
      <c r="OW1203" s="68"/>
      <c r="OX1203" s="68"/>
      <c r="OY1203" s="68"/>
      <c r="OZ1203" s="68"/>
      <c r="PA1203" s="68"/>
      <c r="PB1203" s="68"/>
      <c r="PC1203" s="68"/>
      <c r="PD1203" s="68"/>
      <c r="PE1203" s="68"/>
      <c r="PF1203" s="68"/>
      <c r="PG1203" s="68"/>
      <c r="PH1203" s="68"/>
      <c r="PI1203" s="68"/>
      <c r="PJ1203" s="68"/>
      <c r="PK1203" s="68"/>
      <c r="PL1203" s="68"/>
      <c r="PM1203" s="68"/>
      <c r="PN1203" s="68"/>
      <c r="PO1203" s="68"/>
      <c r="PP1203" s="68"/>
      <c r="PQ1203" s="68"/>
      <c r="PR1203" s="68"/>
      <c r="PS1203" s="68"/>
      <c r="PT1203" s="68"/>
      <c r="PU1203" s="68"/>
      <c r="PV1203" s="68"/>
      <c r="PW1203" s="68"/>
      <c r="PX1203" s="68"/>
      <c r="PY1203" s="68"/>
      <c r="PZ1203" s="68"/>
      <c r="QA1203" s="68"/>
      <c r="QB1203" s="68"/>
      <c r="QC1203" s="68"/>
      <c r="QD1203" s="68"/>
      <c r="QE1203" s="68"/>
      <c r="QF1203" s="68"/>
      <c r="QG1203" s="68"/>
      <c r="QH1203" s="68"/>
      <c r="QI1203" s="68"/>
      <c r="QJ1203" s="68"/>
      <c r="QK1203" s="68"/>
      <c r="QL1203" s="68"/>
      <c r="QM1203" s="68"/>
      <c r="QN1203" s="68"/>
      <c r="QO1203" s="68"/>
      <c r="QP1203" s="68"/>
      <c r="QQ1203" s="68"/>
      <c r="QR1203" s="68"/>
      <c r="QS1203" s="68"/>
      <c r="QT1203" s="68"/>
      <c r="QU1203" s="68"/>
      <c r="QV1203" s="68"/>
      <c r="QW1203" s="68"/>
      <c r="QX1203" s="68"/>
      <c r="QY1203" s="68"/>
      <c r="QZ1203" s="68"/>
      <c r="RA1203" s="68"/>
      <c r="RB1203" s="68"/>
      <c r="RC1203" s="68"/>
      <c r="RD1203" s="68"/>
      <c r="RE1203" s="68"/>
      <c r="RF1203" s="68"/>
      <c r="RG1203" s="68"/>
      <c r="RH1203" s="68"/>
      <c r="RI1203" s="68"/>
      <c r="RJ1203" s="68"/>
      <c r="RK1203" s="68"/>
      <c r="RL1203" s="68"/>
      <c r="RM1203" s="68"/>
      <c r="RN1203" s="68"/>
      <c r="RO1203" s="68"/>
      <c r="RP1203" s="68"/>
      <c r="RQ1203" s="68"/>
      <c r="RR1203" s="68"/>
      <c r="RS1203" s="68"/>
      <c r="RT1203" s="68"/>
      <c r="RU1203" s="68"/>
      <c r="RV1203" s="68"/>
      <c r="RW1203" s="68"/>
      <c r="RX1203" s="68"/>
      <c r="RY1203" s="68"/>
      <c r="RZ1203" s="68"/>
      <c r="SA1203" s="68"/>
      <c r="SB1203" s="68"/>
      <c r="SC1203" s="68"/>
      <c r="SD1203" s="68"/>
      <c r="SE1203" s="68"/>
      <c r="SF1203" s="68"/>
      <c r="SG1203" s="68"/>
      <c r="SH1203" s="68"/>
      <c r="SI1203" s="68"/>
      <c r="SJ1203" s="68"/>
      <c r="SK1203" s="68"/>
      <c r="SL1203" s="68"/>
      <c r="SM1203" s="68"/>
      <c r="SN1203" s="68"/>
      <c r="SO1203" s="68"/>
      <c r="SP1203" s="68"/>
      <c r="SQ1203" s="68"/>
      <c r="SR1203" s="68"/>
      <c r="SS1203" s="68"/>
      <c r="ST1203" s="68"/>
      <c r="SU1203" s="68"/>
      <c r="SV1203" s="68"/>
      <c r="SW1203" s="68"/>
      <c r="SX1203" s="68"/>
    </row>
    <row r="1204" spans="1:518" ht="16.5" customHeight="1" x14ac:dyDescent="0.2">
      <c r="A1204" s="20">
        <v>596</v>
      </c>
      <c r="B1204" s="20" t="s">
        <v>62</v>
      </c>
      <c r="C1204" s="20" t="s">
        <v>915</v>
      </c>
      <c r="D1204" s="20" t="s">
        <v>38</v>
      </c>
      <c r="E1204" s="20" t="s">
        <v>1345</v>
      </c>
      <c r="F1204" s="22" t="s">
        <v>958</v>
      </c>
      <c r="G1204" s="20" t="s">
        <v>42</v>
      </c>
      <c r="H1204" s="20" t="s">
        <v>35</v>
      </c>
      <c r="I1204" s="20" t="s">
        <v>81</v>
      </c>
      <c r="J1204" s="22" t="s">
        <v>915</v>
      </c>
      <c r="K1204" s="20"/>
      <c r="L1204" s="20"/>
      <c r="M1204" s="20"/>
      <c r="N1204" s="20"/>
      <c r="O1204" s="23"/>
      <c r="P1204" s="23">
        <v>900000</v>
      </c>
      <c r="Q1204" s="24">
        <v>1</v>
      </c>
      <c r="R1204" s="25">
        <v>45658</v>
      </c>
      <c r="S1204" s="20" t="s">
        <v>83</v>
      </c>
      <c r="T1204" s="26">
        <f t="shared" si="20"/>
        <v>900000</v>
      </c>
      <c r="U1204" s="27" t="s">
        <v>100</v>
      </c>
      <c r="V1204" s="27" t="s">
        <v>100</v>
      </c>
      <c r="W1204" s="68"/>
      <c r="X1204" s="68"/>
      <c r="Y1204" s="68"/>
      <c r="Z1204" s="68"/>
      <c r="AA1204" s="68"/>
      <c r="AB1204" s="68"/>
      <c r="AC1204" s="68"/>
      <c r="AD1204" s="68"/>
      <c r="AE1204" s="68"/>
      <c r="AF1204" s="68"/>
      <c r="AG1204" s="68"/>
      <c r="AH1204" s="68"/>
      <c r="AI1204" s="68"/>
      <c r="AJ1204" s="68"/>
      <c r="AK1204" s="68"/>
      <c r="AL1204" s="68"/>
      <c r="AM1204" s="68"/>
      <c r="AN1204" s="68"/>
      <c r="AO1204" s="68"/>
      <c r="AP1204" s="68"/>
      <c r="AQ1204" s="68"/>
      <c r="AR1204" s="68"/>
      <c r="AS1204" s="68"/>
      <c r="AT1204" s="68"/>
      <c r="AU1204" s="68"/>
      <c r="AV1204" s="68"/>
      <c r="AW1204" s="68"/>
      <c r="AX1204" s="68"/>
      <c r="AY1204" s="68"/>
      <c r="AZ1204" s="68"/>
      <c r="BA1204" s="68"/>
      <c r="BB1204" s="68"/>
      <c r="BC1204" s="68"/>
      <c r="BD1204" s="68"/>
      <c r="BE1204" s="68"/>
      <c r="BF1204" s="68"/>
      <c r="BG1204" s="68"/>
      <c r="BH1204" s="68"/>
      <c r="BI1204" s="68"/>
      <c r="BJ1204" s="68"/>
      <c r="BK1204" s="68"/>
      <c r="BL1204" s="68"/>
      <c r="BM1204" s="68"/>
      <c r="BN1204" s="68"/>
      <c r="BO1204" s="68"/>
      <c r="BP1204" s="68"/>
      <c r="BQ1204" s="68"/>
      <c r="BR1204" s="68"/>
      <c r="BS1204" s="68"/>
      <c r="BT1204" s="68"/>
      <c r="BU1204" s="68"/>
      <c r="BV1204" s="68"/>
      <c r="BW1204" s="68"/>
      <c r="BX1204" s="68"/>
      <c r="BY1204" s="68"/>
      <c r="BZ1204" s="68"/>
      <c r="CA1204" s="68"/>
      <c r="CB1204" s="68"/>
      <c r="CC1204" s="68"/>
      <c r="CD1204" s="68"/>
      <c r="CE1204" s="68"/>
      <c r="CF1204" s="68"/>
      <c r="CG1204" s="68"/>
      <c r="CH1204" s="68"/>
      <c r="CI1204" s="68"/>
      <c r="CJ1204" s="68"/>
      <c r="CK1204" s="68"/>
      <c r="CL1204" s="68"/>
      <c r="CM1204" s="68"/>
      <c r="CN1204" s="68"/>
      <c r="CO1204" s="68"/>
      <c r="CP1204" s="68"/>
      <c r="CQ1204" s="68"/>
      <c r="CR1204" s="68"/>
      <c r="CS1204" s="68"/>
      <c r="CT1204" s="68"/>
      <c r="CU1204" s="68"/>
      <c r="CV1204" s="68"/>
      <c r="CW1204" s="68"/>
      <c r="CX1204" s="68"/>
      <c r="CY1204" s="68"/>
      <c r="CZ1204" s="68"/>
      <c r="DA1204" s="68"/>
      <c r="DB1204" s="68"/>
      <c r="DC1204" s="68"/>
      <c r="DD1204" s="68"/>
      <c r="DE1204" s="68"/>
      <c r="DF1204" s="68"/>
      <c r="DG1204" s="68"/>
      <c r="DH1204" s="68"/>
      <c r="DI1204" s="68"/>
      <c r="DJ1204" s="68"/>
      <c r="DK1204" s="68"/>
      <c r="DL1204" s="68"/>
      <c r="DM1204" s="68"/>
      <c r="DN1204" s="68"/>
      <c r="DO1204" s="68"/>
      <c r="DP1204" s="68"/>
      <c r="DQ1204" s="68"/>
      <c r="DR1204" s="68"/>
      <c r="DS1204" s="68"/>
      <c r="DT1204" s="68"/>
      <c r="DU1204" s="68"/>
      <c r="DV1204" s="68"/>
      <c r="DW1204" s="68"/>
      <c r="DX1204" s="68"/>
      <c r="DY1204" s="68"/>
      <c r="DZ1204" s="68"/>
      <c r="EA1204" s="68"/>
      <c r="EB1204" s="68"/>
      <c r="EC1204" s="68"/>
      <c r="ED1204" s="68"/>
      <c r="EE1204" s="68"/>
      <c r="EF1204" s="68"/>
      <c r="EG1204" s="68"/>
      <c r="EH1204" s="68"/>
      <c r="EI1204" s="68"/>
      <c r="EJ1204" s="68"/>
      <c r="EK1204" s="68"/>
      <c r="EL1204" s="68"/>
      <c r="EM1204" s="68"/>
      <c r="EN1204" s="68"/>
      <c r="EO1204" s="68"/>
      <c r="EP1204" s="68"/>
      <c r="EQ1204" s="68"/>
      <c r="ER1204" s="68"/>
      <c r="ES1204" s="68"/>
      <c r="ET1204" s="68"/>
      <c r="EU1204" s="68"/>
      <c r="EV1204" s="68"/>
      <c r="EW1204" s="68"/>
      <c r="EX1204" s="68"/>
      <c r="EY1204" s="68"/>
      <c r="EZ1204" s="68"/>
      <c r="FA1204" s="68"/>
      <c r="FB1204" s="68"/>
      <c r="FC1204" s="68"/>
      <c r="FD1204" s="68"/>
      <c r="FE1204" s="68"/>
      <c r="FF1204" s="68"/>
      <c r="FG1204" s="68"/>
      <c r="FH1204" s="68"/>
      <c r="FI1204" s="68"/>
      <c r="FJ1204" s="68"/>
      <c r="FK1204" s="68"/>
      <c r="FL1204" s="68"/>
      <c r="FM1204" s="68"/>
      <c r="FN1204" s="68"/>
      <c r="FO1204" s="68"/>
      <c r="FP1204" s="68"/>
      <c r="FQ1204" s="68"/>
      <c r="FR1204" s="68"/>
      <c r="FS1204" s="68"/>
      <c r="FT1204" s="68"/>
      <c r="FU1204" s="68"/>
      <c r="FV1204" s="68"/>
      <c r="FW1204" s="68"/>
      <c r="FX1204" s="68"/>
      <c r="FY1204" s="68"/>
      <c r="FZ1204" s="68"/>
      <c r="GA1204" s="68"/>
      <c r="GB1204" s="68"/>
      <c r="GC1204" s="68"/>
      <c r="GD1204" s="68"/>
      <c r="GE1204" s="68"/>
      <c r="GF1204" s="68"/>
      <c r="GG1204" s="68"/>
      <c r="GH1204" s="68"/>
      <c r="GI1204" s="68"/>
      <c r="GJ1204" s="68"/>
      <c r="GK1204" s="68"/>
      <c r="GL1204" s="68"/>
      <c r="GM1204" s="68"/>
      <c r="GN1204" s="68"/>
      <c r="GO1204" s="68"/>
      <c r="GP1204" s="68"/>
      <c r="GQ1204" s="68"/>
      <c r="GR1204" s="68"/>
      <c r="GS1204" s="68"/>
      <c r="GT1204" s="68"/>
      <c r="GU1204" s="68"/>
      <c r="GV1204" s="68"/>
      <c r="GW1204" s="68"/>
      <c r="GX1204" s="68"/>
      <c r="GY1204" s="68"/>
      <c r="GZ1204" s="68"/>
      <c r="HA1204" s="68"/>
      <c r="HB1204" s="68"/>
      <c r="HC1204" s="68"/>
      <c r="HD1204" s="68"/>
      <c r="HE1204" s="68"/>
      <c r="HF1204" s="68"/>
      <c r="HG1204" s="68"/>
      <c r="HH1204" s="68"/>
      <c r="HI1204" s="68"/>
      <c r="HJ1204" s="68"/>
      <c r="HK1204" s="68"/>
      <c r="HL1204" s="68"/>
      <c r="HM1204" s="68"/>
      <c r="HN1204" s="68"/>
      <c r="HO1204" s="68"/>
      <c r="HP1204" s="68"/>
      <c r="HQ1204" s="68"/>
      <c r="HR1204" s="68"/>
      <c r="HS1204" s="68"/>
      <c r="HT1204" s="68"/>
      <c r="HU1204" s="68"/>
      <c r="HV1204" s="68"/>
      <c r="HW1204" s="68"/>
      <c r="HX1204" s="68"/>
      <c r="HY1204" s="68"/>
      <c r="HZ1204" s="68"/>
      <c r="IA1204" s="68"/>
      <c r="IB1204" s="68"/>
      <c r="IC1204" s="68"/>
      <c r="ID1204" s="68"/>
      <c r="IE1204" s="68"/>
      <c r="IF1204" s="68"/>
      <c r="IG1204" s="68"/>
      <c r="IH1204" s="68"/>
      <c r="II1204" s="68"/>
      <c r="IJ1204" s="68"/>
      <c r="IK1204" s="68"/>
      <c r="IL1204" s="68"/>
      <c r="IM1204" s="68"/>
      <c r="IN1204" s="68"/>
      <c r="IO1204" s="68"/>
      <c r="IP1204" s="68"/>
      <c r="IQ1204" s="68"/>
      <c r="IR1204" s="68"/>
      <c r="IS1204" s="68"/>
      <c r="IT1204" s="68"/>
      <c r="IU1204" s="68"/>
      <c r="IV1204" s="68"/>
      <c r="IW1204" s="68"/>
      <c r="IX1204" s="68"/>
      <c r="IY1204" s="68"/>
      <c r="IZ1204" s="68"/>
      <c r="JA1204" s="68"/>
      <c r="JB1204" s="68"/>
      <c r="JC1204" s="68"/>
      <c r="JD1204" s="68"/>
      <c r="JE1204" s="68"/>
      <c r="JF1204" s="68"/>
      <c r="JG1204" s="68"/>
      <c r="JH1204" s="68"/>
      <c r="JI1204" s="68"/>
      <c r="JJ1204" s="68"/>
      <c r="JK1204" s="68"/>
      <c r="JL1204" s="68"/>
      <c r="JM1204" s="68"/>
      <c r="JN1204" s="68"/>
      <c r="JO1204" s="68"/>
      <c r="JP1204" s="68"/>
      <c r="JQ1204" s="68"/>
      <c r="JR1204" s="68"/>
      <c r="JS1204" s="68"/>
      <c r="JT1204" s="68"/>
      <c r="JU1204" s="68"/>
      <c r="JV1204" s="68"/>
      <c r="JW1204" s="68"/>
      <c r="JX1204" s="68"/>
      <c r="JY1204" s="68"/>
      <c r="JZ1204" s="68"/>
      <c r="KA1204" s="68"/>
      <c r="KB1204" s="68"/>
      <c r="KC1204" s="68"/>
      <c r="KD1204" s="68"/>
      <c r="KE1204" s="68"/>
      <c r="KF1204" s="68"/>
      <c r="KG1204" s="68"/>
      <c r="KH1204" s="68"/>
      <c r="KI1204" s="68"/>
      <c r="KJ1204" s="68"/>
      <c r="KK1204" s="68"/>
      <c r="KL1204" s="68"/>
      <c r="KM1204" s="68"/>
      <c r="KN1204" s="68"/>
      <c r="KO1204" s="68"/>
      <c r="KP1204" s="68"/>
      <c r="KQ1204" s="68"/>
      <c r="KR1204" s="68"/>
      <c r="KS1204" s="68"/>
      <c r="KT1204" s="68"/>
      <c r="KU1204" s="68"/>
      <c r="KV1204" s="68"/>
      <c r="KW1204" s="68"/>
      <c r="KX1204" s="68"/>
      <c r="KY1204" s="68"/>
      <c r="KZ1204" s="68"/>
      <c r="LA1204" s="68"/>
      <c r="LB1204" s="68"/>
      <c r="LC1204" s="68"/>
      <c r="LD1204" s="68"/>
      <c r="LE1204" s="68"/>
      <c r="LF1204" s="68"/>
      <c r="LG1204" s="68"/>
      <c r="LH1204" s="68"/>
      <c r="LI1204" s="68"/>
      <c r="LJ1204" s="68"/>
      <c r="LK1204" s="68"/>
      <c r="LL1204" s="68"/>
      <c r="LM1204" s="68"/>
      <c r="LN1204" s="68"/>
      <c r="LO1204" s="68"/>
      <c r="LP1204" s="68"/>
      <c r="LQ1204" s="68"/>
      <c r="LR1204" s="68"/>
      <c r="LS1204" s="68"/>
      <c r="LT1204" s="68"/>
      <c r="LU1204" s="68"/>
      <c r="LV1204" s="68"/>
      <c r="LW1204" s="68"/>
      <c r="LX1204" s="68"/>
      <c r="LY1204" s="68"/>
      <c r="LZ1204" s="68"/>
      <c r="MA1204" s="68"/>
      <c r="MB1204" s="68"/>
      <c r="MC1204" s="68"/>
      <c r="MD1204" s="68"/>
      <c r="ME1204" s="68"/>
      <c r="MF1204" s="68"/>
      <c r="MG1204" s="68"/>
      <c r="MH1204" s="68"/>
      <c r="MI1204" s="68"/>
      <c r="MJ1204" s="68"/>
      <c r="MK1204" s="68"/>
      <c r="ML1204" s="68"/>
      <c r="MM1204" s="68"/>
      <c r="MN1204" s="68"/>
      <c r="MO1204" s="68"/>
      <c r="MP1204" s="68"/>
      <c r="MQ1204" s="68"/>
      <c r="MR1204" s="68"/>
      <c r="MS1204" s="68"/>
      <c r="MT1204" s="68"/>
      <c r="MU1204" s="68"/>
      <c r="MV1204" s="68"/>
      <c r="MW1204" s="68"/>
      <c r="MX1204" s="68"/>
      <c r="MY1204" s="68"/>
      <c r="MZ1204" s="68"/>
      <c r="NA1204" s="68"/>
      <c r="NB1204" s="68"/>
      <c r="NC1204" s="68"/>
      <c r="ND1204" s="68"/>
      <c r="NE1204" s="68"/>
      <c r="NF1204" s="68"/>
      <c r="NG1204" s="68"/>
      <c r="NH1204" s="68"/>
      <c r="NI1204" s="68"/>
      <c r="NJ1204" s="68"/>
      <c r="NK1204" s="68"/>
      <c r="NL1204" s="68"/>
      <c r="NM1204" s="68"/>
      <c r="NN1204" s="68"/>
      <c r="NO1204" s="68"/>
      <c r="NP1204" s="68"/>
      <c r="NQ1204" s="68"/>
      <c r="NR1204" s="68"/>
      <c r="NS1204" s="68"/>
      <c r="NT1204" s="68"/>
      <c r="NU1204" s="68"/>
      <c r="NV1204" s="68"/>
      <c r="NW1204" s="68"/>
      <c r="NX1204" s="68"/>
      <c r="NY1204" s="68"/>
      <c r="NZ1204" s="68"/>
      <c r="OA1204" s="68"/>
      <c r="OB1204" s="68"/>
      <c r="OC1204" s="68"/>
      <c r="OD1204" s="68"/>
      <c r="OE1204" s="68"/>
      <c r="OF1204" s="68"/>
      <c r="OG1204" s="68"/>
      <c r="OH1204" s="68"/>
      <c r="OI1204" s="68"/>
      <c r="OJ1204" s="68"/>
      <c r="OK1204" s="68"/>
      <c r="OL1204" s="68"/>
      <c r="OM1204" s="68"/>
      <c r="ON1204" s="68"/>
      <c r="OO1204" s="68"/>
      <c r="OP1204" s="68"/>
      <c r="OQ1204" s="68"/>
      <c r="OR1204" s="68"/>
      <c r="OS1204" s="68"/>
      <c r="OT1204" s="68"/>
      <c r="OU1204" s="68"/>
      <c r="OV1204" s="68"/>
      <c r="OW1204" s="68"/>
      <c r="OX1204" s="68"/>
      <c r="OY1204" s="68"/>
      <c r="OZ1204" s="68"/>
      <c r="PA1204" s="68"/>
      <c r="PB1204" s="68"/>
      <c r="PC1204" s="68"/>
      <c r="PD1204" s="68"/>
      <c r="PE1204" s="68"/>
      <c r="PF1204" s="68"/>
      <c r="PG1204" s="68"/>
      <c r="PH1204" s="68"/>
      <c r="PI1204" s="68"/>
      <c r="PJ1204" s="68"/>
      <c r="PK1204" s="68"/>
      <c r="PL1204" s="68"/>
      <c r="PM1204" s="68"/>
      <c r="PN1204" s="68"/>
      <c r="PO1204" s="68"/>
      <c r="PP1204" s="68"/>
      <c r="PQ1204" s="68"/>
      <c r="PR1204" s="68"/>
      <c r="PS1204" s="68"/>
      <c r="PT1204" s="68"/>
      <c r="PU1204" s="68"/>
      <c r="PV1204" s="68"/>
      <c r="PW1204" s="68"/>
      <c r="PX1204" s="68"/>
      <c r="PY1204" s="68"/>
      <c r="PZ1204" s="68"/>
      <c r="QA1204" s="68"/>
      <c r="QB1204" s="68"/>
      <c r="QC1204" s="68"/>
      <c r="QD1204" s="68"/>
      <c r="QE1204" s="68"/>
      <c r="QF1204" s="68"/>
      <c r="QG1204" s="68"/>
      <c r="QH1204" s="68"/>
      <c r="QI1204" s="68"/>
      <c r="QJ1204" s="68"/>
      <c r="QK1204" s="68"/>
      <c r="QL1204" s="68"/>
      <c r="QM1204" s="68"/>
      <c r="QN1204" s="68"/>
      <c r="QO1204" s="68"/>
      <c r="QP1204" s="68"/>
      <c r="QQ1204" s="68"/>
      <c r="QR1204" s="68"/>
      <c r="QS1204" s="68"/>
      <c r="QT1204" s="68"/>
      <c r="QU1204" s="68"/>
      <c r="QV1204" s="68"/>
      <c r="QW1204" s="68"/>
      <c r="QX1204" s="68"/>
      <c r="QY1204" s="68"/>
      <c r="QZ1204" s="68"/>
      <c r="RA1204" s="68"/>
      <c r="RB1204" s="68"/>
      <c r="RC1204" s="68"/>
      <c r="RD1204" s="68"/>
      <c r="RE1204" s="68"/>
      <c r="RF1204" s="68"/>
      <c r="RG1204" s="68"/>
      <c r="RH1204" s="68"/>
      <c r="RI1204" s="68"/>
      <c r="RJ1204" s="68"/>
      <c r="RK1204" s="68"/>
      <c r="RL1204" s="68"/>
      <c r="RM1204" s="68"/>
      <c r="RN1204" s="68"/>
      <c r="RO1204" s="68"/>
      <c r="RP1204" s="68"/>
      <c r="RQ1204" s="68"/>
      <c r="RR1204" s="68"/>
      <c r="RS1204" s="68"/>
      <c r="RT1204" s="68"/>
      <c r="RU1204" s="68"/>
      <c r="RV1204" s="68"/>
      <c r="RW1204" s="68"/>
      <c r="RX1204" s="68"/>
      <c r="RY1204" s="68"/>
      <c r="RZ1204" s="68"/>
      <c r="SA1204" s="68"/>
      <c r="SB1204" s="68"/>
      <c r="SC1204" s="68"/>
      <c r="SD1204" s="68"/>
      <c r="SE1204" s="68"/>
      <c r="SF1204" s="68"/>
      <c r="SG1204" s="68"/>
      <c r="SH1204" s="68"/>
      <c r="SI1204" s="68"/>
      <c r="SJ1204" s="68"/>
      <c r="SK1204" s="68"/>
      <c r="SL1204" s="68"/>
      <c r="SM1204" s="68"/>
      <c r="SN1204" s="68"/>
      <c r="SO1204" s="68"/>
      <c r="SP1204" s="68"/>
      <c r="SQ1204" s="68"/>
      <c r="SR1204" s="68"/>
      <c r="SS1204" s="68"/>
      <c r="ST1204" s="68"/>
      <c r="SU1204" s="68"/>
      <c r="SV1204" s="68"/>
      <c r="SW1204" s="68"/>
      <c r="SX1204" s="68"/>
    </row>
    <row r="1205" spans="1:518" ht="16.5" customHeight="1" x14ac:dyDescent="0.2">
      <c r="A1205" s="20">
        <v>597</v>
      </c>
      <c r="B1205" s="20" t="s">
        <v>62</v>
      </c>
      <c r="C1205" s="20" t="s">
        <v>915</v>
      </c>
      <c r="D1205" s="20" t="s">
        <v>38</v>
      </c>
      <c r="E1205" s="20" t="s">
        <v>1345</v>
      </c>
      <c r="F1205" s="22" t="s">
        <v>958</v>
      </c>
      <c r="G1205" s="20" t="s">
        <v>42</v>
      </c>
      <c r="H1205" s="20" t="s">
        <v>35</v>
      </c>
      <c r="I1205" s="20" t="s">
        <v>81</v>
      </c>
      <c r="J1205" s="22" t="s">
        <v>915</v>
      </c>
      <c r="K1205" s="20"/>
      <c r="L1205" s="20"/>
      <c r="M1205" s="20"/>
      <c r="N1205" s="20"/>
      <c r="O1205" s="23"/>
      <c r="P1205" s="23">
        <v>900000</v>
      </c>
      <c r="Q1205" s="24">
        <v>1</v>
      </c>
      <c r="R1205" s="25">
        <v>45689</v>
      </c>
      <c r="S1205" s="20" t="s">
        <v>83</v>
      </c>
      <c r="T1205" s="26">
        <f t="shared" si="20"/>
        <v>900000</v>
      </c>
      <c r="U1205" s="27" t="s">
        <v>100</v>
      </c>
      <c r="V1205" s="27" t="s">
        <v>100</v>
      </c>
      <c r="W1205" s="68"/>
      <c r="X1205" s="68"/>
      <c r="Y1205" s="68"/>
      <c r="Z1205" s="68"/>
      <c r="AA1205" s="68"/>
      <c r="AB1205" s="68"/>
      <c r="AC1205" s="68"/>
      <c r="AD1205" s="68"/>
      <c r="AE1205" s="68"/>
      <c r="AF1205" s="68"/>
      <c r="AG1205" s="68"/>
      <c r="AH1205" s="68"/>
      <c r="AI1205" s="68"/>
      <c r="AJ1205" s="68"/>
      <c r="AK1205" s="68"/>
      <c r="AL1205" s="68"/>
      <c r="AM1205" s="68"/>
      <c r="AN1205" s="68"/>
      <c r="AO1205" s="68"/>
      <c r="AP1205" s="68"/>
      <c r="AQ1205" s="68"/>
      <c r="AR1205" s="68"/>
      <c r="AS1205" s="68"/>
      <c r="AT1205" s="68"/>
      <c r="AU1205" s="68"/>
      <c r="AV1205" s="68"/>
      <c r="AW1205" s="68"/>
      <c r="AX1205" s="68"/>
      <c r="AY1205" s="68"/>
      <c r="AZ1205" s="68"/>
      <c r="BA1205" s="68"/>
      <c r="BB1205" s="68"/>
      <c r="BC1205" s="68"/>
      <c r="BD1205" s="68"/>
      <c r="BE1205" s="68"/>
      <c r="BF1205" s="68"/>
      <c r="BG1205" s="68"/>
      <c r="BH1205" s="68"/>
      <c r="BI1205" s="68"/>
      <c r="BJ1205" s="68"/>
      <c r="BK1205" s="68"/>
      <c r="BL1205" s="68"/>
      <c r="BM1205" s="68"/>
      <c r="BN1205" s="68"/>
      <c r="BO1205" s="68"/>
      <c r="BP1205" s="68"/>
      <c r="BQ1205" s="68"/>
      <c r="BR1205" s="68"/>
      <c r="BS1205" s="68"/>
      <c r="BT1205" s="68"/>
      <c r="BU1205" s="68"/>
      <c r="BV1205" s="68"/>
      <c r="BW1205" s="68"/>
      <c r="BX1205" s="68"/>
      <c r="BY1205" s="68"/>
      <c r="BZ1205" s="68"/>
      <c r="CA1205" s="68"/>
      <c r="CB1205" s="68"/>
      <c r="CC1205" s="68"/>
      <c r="CD1205" s="68"/>
      <c r="CE1205" s="68"/>
      <c r="CF1205" s="68"/>
      <c r="CG1205" s="68"/>
      <c r="CH1205" s="68"/>
      <c r="CI1205" s="68"/>
      <c r="CJ1205" s="68"/>
      <c r="CK1205" s="68"/>
      <c r="CL1205" s="68"/>
      <c r="CM1205" s="68"/>
      <c r="CN1205" s="68"/>
      <c r="CO1205" s="68"/>
      <c r="CP1205" s="68"/>
      <c r="CQ1205" s="68"/>
      <c r="CR1205" s="68"/>
      <c r="CS1205" s="68"/>
      <c r="CT1205" s="68"/>
      <c r="CU1205" s="68"/>
      <c r="CV1205" s="68"/>
      <c r="CW1205" s="68"/>
      <c r="CX1205" s="68"/>
      <c r="CY1205" s="68"/>
      <c r="CZ1205" s="68"/>
      <c r="DA1205" s="68"/>
      <c r="DB1205" s="68"/>
      <c r="DC1205" s="68"/>
      <c r="DD1205" s="68"/>
      <c r="DE1205" s="68"/>
      <c r="DF1205" s="68"/>
      <c r="DG1205" s="68"/>
      <c r="DH1205" s="68"/>
      <c r="DI1205" s="68"/>
      <c r="DJ1205" s="68"/>
      <c r="DK1205" s="68"/>
      <c r="DL1205" s="68"/>
      <c r="DM1205" s="68"/>
      <c r="DN1205" s="68"/>
      <c r="DO1205" s="68"/>
      <c r="DP1205" s="68"/>
      <c r="DQ1205" s="68"/>
      <c r="DR1205" s="68"/>
      <c r="DS1205" s="68"/>
      <c r="DT1205" s="68"/>
      <c r="DU1205" s="68"/>
      <c r="DV1205" s="68"/>
      <c r="DW1205" s="68"/>
      <c r="DX1205" s="68"/>
      <c r="DY1205" s="68"/>
      <c r="DZ1205" s="68"/>
      <c r="EA1205" s="68"/>
      <c r="EB1205" s="68"/>
      <c r="EC1205" s="68"/>
      <c r="ED1205" s="68"/>
      <c r="EE1205" s="68"/>
      <c r="EF1205" s="68"/>
      <c r="EG1205" s="68"/>
      <c r="EH1205" s="68"/>
      <c r="EI1205" s="68"/>
      <c r="EJ1205" s="68"/>
      <c r="EK1205" s="68"/>
      <c r="EL1205" s="68"/>
      <c r="EM1205" s="68"/>
      <c r="EN1205" s="68"/>
      <c r="EO1205" s="68"/>
      <c r="EP1205" s="68"/>
      <c r="EQ1205" s="68"/>
      <c r="ER1205" s="68"/>
      <c r="ES1205" s="68"/>
      <c r="ET1205" s="68"/>
      <c r="EU1205" s="68"/>
      <c r="EV1205" s="68"/>
      <c r="EW1205" s="68"/>
      <c r="EX1205" s="68"/>
      <c r="EY1205" s="68"/>
      <c r="EZ1205" s="68"/>
      <c r="FA1205" s="68"/>
      <c r="FB1205" s="68"/>
      <c r="FC1205" s="68"/>
      <c r="FD1205" s="68"/>
      <c r="FE1205" s="68"/>
      <c r="FF1205" s="68"/>
      <c r="FG1205" s="68"/>
      <c r="FH1205" s="68"/>
      <c r="FI1205" s="68"/>
      <c r="FJ1205" s="68"/>
      <c r="FK1205" s="68"/>
      <c r="FL1205" s="68"/>
      <c r="FM1205" s="68"/>
      <c r="FN1205" s="68"/>
      <c r="FO1205" s="68"/>
      <c r="FP1205" s="68"/>
      <c r="FQ1205" s="68"/>
      <c r="FR1205" s="68"/>
      <c r="FS1205" s="68"/>
      <c r="FT1205" s="68"/>
      <c r="FU1205" s="68"/>
      <c r="FV1205" s="68"/>
      <c r="FW1205" s="68"/>
      <c r="FX1205" s="68"/>
      <c r="FY1205" s="68"/>
      <c r="FZ1205" s="68"/>
      <c r="GA1205" s="68"/>
      <c r="GB1205" s="68"/>
      <c r="GC1205" s="68"/>
      <c r="GD1205" s="68"/>
      <c r="GE1205" s="68"/>
      <c r="GF1205" s="68"/>
      <c r="GG1205" s="68"/>
      <c r="GH1205" s="68"/>
      <c r="GI1205" s="68"/>
      <c r="GJ1205" s="68"/>
      <c r="GK1205" s="68"/>
      <c r="GL1205" s="68"/>
      <c r="GM1205" s="68"/>
      <c r="GN1205" s="68"/>
      <c r="GO1205" s="68"/>
      <c r="GP1205" s="68"/>
      <c r="GQ1205" s="68"/>
      <c r="GR1205" s="68"/>
      <c r="GS1205" s="68"/>
      <c r="GT1205" s="68"/>
      <c r="GU1205" s="68"/>
      <c r="GV1205" s="68"/>
      <c r="GW1205" s="68"/>
      <c r="GX1205" s="68"/>
      <c r="GY1205" s="68"/>
      <c r="GZ1205" s="68"/>
      <c r="HA1205" s="68"/>
      <c r="HB1205" s="68"/>
      <c r="HC1205" s="68"/>
      <c r="HD1205" s="68"/>
      <c r="HE1205" s="68"/>
      <c r="HF1205" s="68"/>
      <c r="HG1205" s="68"/>
      <c r="HH1205" s="68"/>
      <c r="HI1205" s="68"/>
      <c r="HJ1205" s="68"/>
      <c r="HK1205" s="68"/>
      <c r="HL1205" s="68"/>
      <c r="HM1205" s="68"/>
      <c r="HN1205" s="68"/>
      <c r="HO1205" s="68"/>
      <c r="HP1205" s="68"/>
      <c r="HQ1205" s="68"/>
      <c r="HR1205" s="68"/>
      <c r="HS1205" s="68"/>
      <c r="HT1205" s="68"/>
      <c r="HU1205" s="68"/>
      <c r="HV1205" s="68"/>
      <c r="HW1205" s="68"/>
      <c r="HX1205" s="68"/>
      <c r="HY1205" s="68"/>
      <c r="HZ1205" s="68"/>
      <c r="IA1205" s="68"/>
      <c r="IB1205" s="68"/>
      <c r="IC1205" s="68"/>
      <c r="ID1205" s="68"/>
      <c r="IE1205" s="68"/>
      <c r="IF1205" s="68"/>
      <c r="IG1205" s="68"/>
      <c r="IH1205" s="68"/>
      <c r="II1205" s="68"/>
      <c r="IJ1205" s="68"/>
      <c r="IK1205" s="68"/>
      <c r="IL1205" s="68"/>
      <c r="IM1205" s="68"/>
      <c r="IN1205" s="68"/>
      <c r="IO1205" s="68"/>
      <c r="IP1205" s="68"/>
      <c r="IQ1205" s="68"/>
      <c r="IR1205" s="68"/>
      <c r="IS1205" s="68"/>
      <c r="IT1205" s="68"/>
      <c r="IU1205" s="68"/>
      <c r="IV1205" s="68"/>
      <c r="IW1205" s="68"/>
      <c r="IX1205" s="68"/>
      <c r="IY1205" s="68"/>
      <c r="IZ1205" s="68"/>
      <c r="JA1205" s="68"/>
      <c r="JB1205" s="68"/>
      <c r="JC1205" s="68"/>
      <c r="JD1205" s="68"/>
      <c r="JE1205" s="68"/>
      <c r="JF1205" s="68"/>
      <c r="JG1205" s="68"/>
      <c r="JH1205" s="68"/>
      <c r="JI1205" s="68"/>
      <c r="JJ1205" s="68"/>
      <c r="JK1205" s="68"/>
      <c r="JL1205" s="68"/>
      <c r="JM1205" s="68"/>
      <c r="JN1205" s="68"/>
      <c r="JO1205" s="68"/>
      <c r="JP1205" s="68"/>
      <c r="JQ1205" s="68"/>
      <c r="JR1205" s="68"/>
      <c r="JS1205" s="68"/>
      <c r="JT1205" s="68"/>
      <c r="JU1205" s="68"/>
      <c r="JV1205" s="68"/>
      <c r="JW1205" s="68"/>
      <c r="JX1205" s="68"/>
      <c r="JY1205" s="68"/>
      <c r="JZ1205" s="68"/>
      <c r="KA1205" s="68"/>
      <c r="KB1205" s="68"/>
      <c r="KC1205" s="68"/>
      <c r="KD1205" s="68"/>
      <c r="KE1205" s="68"/>
      <c r="KF1205" s="68"/>
      <c r="KG1205" s="68"/>
      <c r="KH1205" s="68"/>
      <c r="KI1205" s="68"/>
      <c r="KJ1205" s="68"/>
      <c r="KK1205" s="68"/>
      <c r="KL1205" s="68"/>
      <c r="KM1205" s="68"/>
      <c r="KN1205" s="68"/>
      <c r="KO1205" s="68"/>
      <c r="KP1205" s="68"/>
      <c r="KQ1205" s="68"/>
      <c r="KR1205" s="68"/>
      <c r="KS1205" s="68"/>
      <c r="KT1205" s="68"/>
      <c r="KU1205" s="68"/>
      <c r="KV1205" s="68"/>
      <c r="KW1205" s="68"/>
      <c r="KX1205" s="68"/>
      <c r="KY1205" s="68"/>
      <c r="KZ1205" s="68"/>
      <c r="LA1205" s="68"/>
      <c r="LB1205" s="68"/>
      <c r="LC1205" s="68"/>
      <c r="LD1205" s="68"/>
      <c r="LE1205" s="68"/>
      <c r="LF1205" s="68"/>
      <c r="LG1205" s="68"/>
      <c r="LH1205" s="68"/>
      <c r="LI1205" s="68"/>
      <c r="LJ1205" s="68"/>
      <c r="LK1205" s="68"/>
      <c r="LL1205" s="68"/>
      <c r="LM1205" s="68"/>
      <c r="LN1205" s="68"/>
      <c r="LO1205" s="68"/>
      <c r="LP1205" s="68"/>
      <c r="LQ1205" s="68"/>
      <c r="LR1205" s="68"/>
      <c r="LS1205" s="68"/>
      <c r="LT1205" s="68"/>
      <c r="LU1205" s="68"/>
      <c r="LV1205" s="68"/>
      <c r="LW1205" s="68"/>
      <c r="LX1205" s="68"/>
      <c r="LY1205" s="68"/>
      <c r="LZ1205" s="68"/>
      <c r="MA1205" s="68"/>
      <c r="MB1205" s="68"/>
      <c r="MC1205" s="68"/>
      <c r="MD1205" s="68"/>
      <c r="ME1205" s="68"/>
      <c r="MF1205" s="68"/>
      <c r="MG1205" s="68"/>
      <c r="MH1205" s="68"/>
      <c r="MI1205" s="68"/>
      <c r="MJ1205" s="68"/>
      <c r="MK1205" s="68"/>
      <c r="ML1205" s="68"/>
      <c r="MM1205" s="68"/>
      <c r="MN1205" s="68"/>
      <c r="MO1205" s="68"/>
      <c r="MP1205" s="68"/>
      <c r="MQ1205" s="68"/>
      <c r="MR1205" s="68"/>
      <c r="MS1205" s="68"/>
      <c r="MT1205" s="68"/>
      <c r="MU1205" s="68"/>
      <c r="MV1205" s="68"/>
      <c r="MW1205" s="68"/>
      <c r="MX1205" s="68"/>
      <c r="MY1205" s="68"/>
      <c r="MZ1205" s="68"/>
      <c r="NA1205" s="68"/>
      <c r="NB1205" s="68"/>
      <c r="NC1205" s="68"/>
      <c r="ND1205" s="68"/>
      <c r="NE1205" s="68"/>
      <c r="NF1205" s="68"/>
      <c r="NG1205" s="68"/>
      <c r="NH1205" s="68"/>
      <c r="NI1205" s="68"/>
      <c r="NJ1205" s="68"/>
      <c r="NK1205" s="68"/>
      <c r="NL1205" s="68"/>
      <c r="NM1205" s="68"/>
      <c r="NN1205" s="68"/>
      <c r="NO1205" s="68"/>
      <c r="NP1205" s="68"/>
      <c r="NQ1205" s="68"/>
      <c r="NR1205" s="68"/>
      <c r="NS1205" s="68"/>
      <c r="NT1205" s="68"/>
      <c r="NU1205" s="68"/>
      <c r="NV1205" s="68"/>
      <c r="NW1205" s="68"/>
      <c r="NX1205" s="68"/>
      <c r="NY1205" s="68"/>
      <c r="NZ1205" s="68"/>
      <c r="OA1205" s="68"/>
      <c r="OB1205" s="68"/>
      <c r="OC1205" s="68"/>
      <c r="OD1205" s="68"/>
      <c r="OE1205" s="68"/>
      <c r="OF1205" s="68"/>
      <c r="OG1205" s="68"/>
      <c r="OH1205" s="68"/>
      <c r="OI1205" s="68"/>
      <c r="OJ1205" s="68"/>
      <c r="OK1205" s="68"/>
      <c r="OL1205" s="68"/>
      <c r="OM1205" s="68"/>
      <c r="ON1205" s="68"/>
      <c r="OO1205" s="68"/>
      <c r="OP1205" s="68"/>
      <c r="OQ1205" s="68"/>
      <c r="OR1205" s="68"/>
      <c r="OS1205" s="68"/>
      <c r="OT1205" s="68"/>
      <c r="OU1205" s="68"/>
      <c r="OV1205" s="68"/>
      <c r="OW1205" s="68"/>
      <c r="OX1205" s="68"/>
      <c r="OY1205" s="68"/>
      <c r="OZ1205" s="68"/>
      <c r="PA1205" s="68"/>
      <c r="PB1205" s="68"/>
      <c r="PC1205" s="68"/>
      <c r="PD1205" s="68"/>
      <c r="PE1205" s="68"/>
      <c r="PF1205" s="68"/>
      <c r="PG1205" s="68"/>
      <c r="PH1205" s="68"/>
      <c r="PI1205" s="68"/>
      <c r="PJ1205" s="68"/>
      <c r="PK1205" s="68"/>
      <c r="PL1205" s="68"/>
      <c r="PM1205" s="68"/>
      <c r="PN1205" s="68"/>
      <c r="PO1205" s="68"/>
      <c r="PP1205" s="68"/>
      <c r="PQ1205" s="68"/>
      <c r="PR1205" s="68"/>
      <c r="PS1205" s="68"/>
      <c r="PT1205" s="68"/>
      <c r="PU1205" s="68"/>
      <c r="PV1205" s="68"/>
      <c r="PW1205" s="68"/>
      <c r="PX1205" s="68"/>
      <c r="PY1205" s="68"/>
      <c r="PZ1205" s="68"/>
      <c r="QA1205" s="68"/>
      <c r="QB1205" s="68"/>
      <c r="QC1205" s="68"/>
      <c r="QD1205" s="68"/>
      <c r="QE1205" s="68"/>
      <c r="QF1205" s="68"/>
      <c r="QG1205" s="68"/>
      <c r="QH1205" s="68"/>
      <c r="QI1205" s="68"/>
      <c r="QJ1205" s="68"/>
      <c r="QK1205" s="68"/>
      <c r="QL1205" s="68"/>
      <c r="QM1205" s="68"/>
      <c r="QN1205" s="68"/>
      <c r="QO1205" s="68"/>
      <c r="QP1205" s="68"/>
      <c r="QQ1205" s="68"/>
      <c r="QR1205" s="68"/>
      <c r="QS1205" s="68"/>
      <c r="QT1205" s="68"/>
      <c r="QU1205" s="68"/>
      <c r="QV1205" s="68"/>
      <c r="QW1205" s="68"/>
      <c r="QX1205" s="68"/>
      <c r="QY1205" s="68"/>
      <c r="QZ1205" s="68"/>
      <c r="RA1205" s="68"/>
      <c r="RB1205" s="68"/>
      <c r="RC1205" s="68"/>
      <c r="RD1205" s="68"/>
      <c r="RE1205" s="68"/>
      <c r="RF1205" s="68"/>
      <c r="RG1205" s="68"/>
      <c r="RH1205" s="68"/>
      <c r="RI1205" s="68"/>
      <c r="RJ1205" s="68"/>
      <c r="RK1205" s="68"/>
      <c r="RL1205" s="68"/>
      <c r="RM1205" s="68"/>
      <c r="RN1205" s="68"/>
      <c r="RO1205" s="68"/>
      <c r="RP1205" s="68"/>
      <c r="RQ1205" s="68"/>
      <c r="RR1205" s="68"/>
      <c r="RS1205" s="68"/>
      <c r="RT1205" s="68"/>
      <c r="RU1205" s="68"/>
      <c r="RV1205" s="68"/>
      <c r="RW1205" s="68"/>
      <c r="RX1205" s="68"/>
      <c r="RY1205" s="68"/>
      <c r="RZ1205" s="68"/>
      <c r="SA1205" s="68"/>
      <c r="SB1205" s="68"/>
      <c r="SC1205" s="68"/>
      <c r="SD1205" s="68"/>
      <c r="SE1205" s="68"/>
      <c r="SF1205" s="68"/>
      <c r="SG1205" s="68"/>
      <c r="SH1205" s="68"/>
      <c r="SI1205" s="68"/>
      <c r="SJ1205" s="68"/>
      <c r="SK1205" s="68"/>
      <c r="SL1205" s="68"/>
      <c r="SM1205" s="68"/>
      <c r="SN1205" s="68"/>
      <c r="SO1205" s="68"/>
      <c r="SP1205" s="68"/>
      <c r="SQ1205" s="68"/>
      <c r="SR1205" s="68"/>
      <c r="SS1205" s="68"/>
      <c r="ST1205" s="68"/>
      <c r="SU1205" s="68"/>
      <c r="SV1205" s="68"/>
      <c r="SW1205" s="68"/>
      <c r="SX1205" s="68"/>
    </row>
    <row r="1206" spans="1:518" ht="16.5" customHeight="1" x14ac:dyDescent="0.2">
      <c r="A1206" s="20">
        <v>598</v>
      </c>
      <c r="B1206" s="20" t="s">
        <v>62</v>
      </c>
      <c r="C1206" s="20" t="s">
        <v>915</v>
      </c>
      <c r="D1206" s="20" t="s">
        <v>38</v>
      </c>
      <c r="E1206" s="20" t="s">
        <v>1345</v>
      </c>
      <c r="F1206" s="22" t="s">
        <v>958</v>
      </c>
      <c r="G1206" s="20" t="s">
        <v>42</v>
      </c>
      <c r="H1206" s="20" t="s">
        <v>35</v>
      </c>
      <c r="I1206" s="20" t="s">
        <v>81</v>
      </c>
      <c r="J1206" s="22" t="s">
        <v>915</v>
      </c>
      <c r="K1206" s="20"/>
      <c r="L1206" s="20"/>
      <c r="M1206" s="20"/>
      <c r="N1206" s="20"/>
      <c r="O1206" s="23"/>
      <c r="P1206" s="23">
        <v>900000</v>
      </c>
      <c r="Q1206" s="24">
        <v>1</v>
      </c>
      <c r="R1206" s="25">
        <v>45717</v>
      </c>
      <c r="S1206" s="20" t="s">
        <v>83</v>
      </c>
      <c r="T1206" s="26">
        <f t="shared" si="20"/>
        <v>900000</v>
      </c>
      <c r="U1206" s="27" t="s">
        <v>100</v>
      </c>
      <c r="V1206" s="27" t="s">
        <v>100</v>
      </c>
      <c r="W1206" s="68"/>
      <c r="X1206" s="68"/>
      <c r="Y1206" s="68"/>
      <c r="Z1206" s="68"/>
      <c r="AA1206" s="68"/>
      <c r="AB1206" s="68"/>
      <c r="AC1206" s="68"/>
      <c r="AD1206" s="68"/>
      <c r="AE1206" s="68"/>
      <c r="AF1206" s="68"/>
      <c r="AG1206" s="68"/>
      <c r="AH1206" s="68"/>
      <c r="AI1206" s="68"/>
      <c r="AJ1206" s="68"/>
      <c r="AK1206" s="68"/>
      <c r="AL1206" s="68"/>
      <c r="AM1206" s="68"/>
      <c r="AN1206" s="68"/>
      <c r="AO1206" s="68"/>
      <c r="AP1206" s="68"/>
      <c r="AQ1206" s="68"/>
      <c r="AR1206" s="68"/>
      <c r="AS1206" s="68"/>
      <c r="AT1206" s="68"/>
      <c r="AU1206" s="68"/>
      <c r="AV1206" s="68"/>
      <c r="AW1206" s="68"/>
      <c r="AX1206" s="68"/>
      <c r="AY1206" s="68"/>
      <c r="AZ1206" s="68"/>
      <c r="BA1206" s="68"/>
      <c r="BB1206" s="68"/>
      <c r="BC1206" s="68"/>
      <c r="BD1206" s="68"/>
      <c r="BE1206" s="68"/>
      <c r="BF1206" s="68"/>
      <c r="BG1206" s="68"/>
      <c r="BH1206" s="68"/>
      <c r="BI1206" s="68"/>
      <c r="BJ1206" s="68"/>
      <c r="BK1206" s="68"/>
      <c r="BL1206" s="68"/>
      <c r="BM1206" s="68"/>
      <c r="BN1206" s="68"/>
      <c r="BO1206" s="68"/>
      <c r="BP1206" s="68"/>
      <c r="BQ1206" s="68"/>
      <c r="BR1206" s="68"/>
      <c r="BS1206" s="68"/>
      <c r="BT1206" s="68"/>
      <c r="BU1206" s="68"/>
      <c r="BV1206" s="68"/>
      <c r="BW1206" s="68"/>
      <c r="BX1206" s="68"/>
      <c r="BY1206" s="68"/>
      <c r="BZ1206" s="68"/>
      <c r="CA1206" s="68"/>
      <c r="CB1206" s="68"/>
      <c r="CC1206" s="68"/>
      <c r="CD1206" s="68"/>
      <c r="CE1206" s="68"/>
      <c r="CF1206" s="68"/>
      <c r="CG1206" s="68"/>
      <c r="CH1206" s="68"/>
      <c r="CI1206" s="68"/>
      <c r="CJ1206" s="68"/>
      <c r="CK1206" s="68"/>
      <c r="CL1206" s="68"/>
      <c r="CM1206" s="68"/>
      <c r="CN1206" s="68"/>
      <c r="CO1206" s="68"/>
      <c r="CP1206" s="68"/>
      <c r="CQ1206" s="68"/>
      <c r="CR1206" s="68"/>
      <c r="CS1206" s="68"/>
      <c r="CT1206" s="68"/>
      <c r="CU1206" s="68"/>
      <c r="CV1206" s="68"/>
      <c r="CW1206" s="68"/>
      <c r="CX1206" s="68"/>
      <c r="CY1206" s="68"/>
      <c r="CZ1206" s="68"/>
      <c r="DA1206" s="68"/>
      <c r="DB1206" s="68"/>
      <c r="DC1206" s="68"/>
      <c r="DD1206" s="68"/>
      <c r="DE1206" s="68"/>
      <c r="DF1206" s="68"/>
      <c r="DG1206" s="68"/>
      <c r="DH1206" s="68"/>
      <c r="DI1206" s="68"/>
      <c r="DJ1206" s="68"/>
      <c r="DK1206" s="68"/>
      <c r="DL1206" s="68"/>
      <c r="DM1206" s="68"/>
      <c r="DN1206" s="68"/>
      <c r="DO1206" s="68"/>
      <c r="DP1206" s="68"/>
      <c r="DQ1206" s="68"/>
      <c r="DR1206" s="68"/>
      <c r="DS1206" s="68"/>
      <c r="DT1206" s="68"/>
      <c r="DU1206" s="68"/>
      <c r="DV1206" s="68"/>
      <c r="DW1206" s="68"/>
      <c r="DX1206" s="68"/>
      <c r="DY1206" s="68"/>
      <c r="DZ1206" s="68"/>
      <c r="EA1206" s="68"/>
      <c r="EB1206" s="68"/>
      <c r="EC1206" s="68"/>
      <c r="ED1206" s="68"/>
      <c r="EE1206" s="68"/>
      <c r="EF1206" s="68"/>
      <c r="EG1206" s="68"/>
      <c r="EH1206" s="68"/>
      <c r="EI1206" s="68"/>
      <c r="EJ1206" s="68"/>
      <c r="EK1206" s="68"/>
      <c r="EL1206" s="68"/>
      <c r="EM1206" s="68"/>
      <c r="EN1206" s="68"/>
      <c r="EO1206" s="68"/>
      <c r="EP1206" s="68"/>
      <c r="EQ1206" s="68"/>
      <c r="ER1206" s="68"/>
      <c r="ES1206" s="68"/>
      <c r="ET1206" s="68"/>
      <c r="EU1206" s="68"/>
      <c r="EV1206" s="68"/>
      <c r="EW1206" s="68"/>
      <c r="EX1206" s="68"/>
      <c r="EY1206" s="68"/>
      <c r="EZ1206" s="68"/>
      <c r="FA1206" s="68"/>
      <c r="FB1206" s="68"/>
      <c r="FC1206" s="68"/>
      <c r="FD1206" s="68"/>
      <c r="FE1206" s="68"/>
      <c r="FF1206" s="68"/>
      <c r="FG1206" s="68"/>
      <c r="FH1206" s="68"/>
      <c r="FI1206" s="68"/>
      <c r="FJ1206" s="68"/>
      <c r="FK1206" s="68"/>
      <c r="FL1206" s="68"/>
      <c r="FM1206" s="68"/>
      <c r="FN1206" s="68"/>
      <c r="FO1206" s="68"/>
      <c r="FP1206" s="68"/>
      <c r="FQ1206" s="68"/>
      <c r="FR1206" s="68"/>
      <c r="FS1206" s="68"/>
      <c r="FT1206" s="68"/>
      <c r="FU1206" s="68"/>
      <c r="FV1206" s="68"/>
      <c r="FW1206" s="68"/>
      <c r="FX1206" s="68"/>
      <c r="FY1206" s="68"/>
      <c r="FZ1206" s="68"/>
      <c r="GA1206" s="68"/>
      <c r="GB1206" s="68"/>
      <c r="GC1206" s="68"/>
      <c r="GD1206" s="68"/>
      <c r="GE1206" s="68"/>
      <c r="GF1206" s="68"/>
      <c r="GG1206" s="68"/>
      <c r="GH1206" s="68"/>
      <c r="GI1206" s="68"/>
      <c r="GJ1206" s="68"/>
      <c r="GK1206" s="68"/>
      <c r="GL1206" s="68"/>
      <c r="GM1206" s="68"/>
      <c r="GN1206" s="68"/>
      <c r="GO1206" s="68"/>
      <c r="GP1206" s="68"/>
      <c r="GQ1206" s="68"/>
      <c r="GR1206" s="68"/>
      <c r="GS1206" s="68"/>
      <c r="GT1206" s="68"/>
      <c r="GU1206" s="68"/>
      <c r="GV1206" s="68"/>
      <c r="GW1206" s="68"/>
      <c r="GX1206" s="68"/>
      <c r="GY1206" s="68"/>
      <c r="GZ1206" s="68"/>
      <c r="HA1206" s="68"/>
      <c r="HB1206" s="68"/>
      <c r="HC1206" s="68"/>
      <c r="HD1206" s="68"/>
      <c r="HE1206" s="68"/>
      <c r="HF1206" s="68"/>
      <c r="HG1206" s="68"/>
      <c r="HH1206" s="68"/>
      <c r="HI1206" s="68"/>
      <c r="HJ1206" s="68"/>
      <c r="HK1206" s="68"/>
      <c r="HL1206" s="68"/>
      <c r="HM1206" s="68"/>
      <c r="HN1206" s="68"/>
      <c r="HO1206" s="68"/>
      <c r="HP1206" s="68"/>
      <c r="HQ1206" s="68"/>
      <c r="HR1206" s="68"/>
      <c r="HS1206" s="68"/>
      <c r="HT1206" s="68"/>
      <c r="HU1206" s="68"/>
      <c r="HV1206" s="68"/>
      <c r="HW1206" s="68"/>
      <c r="HX1206" s="68"/>
      <c r="HY1206" s="68"/>
      <c r="HZ1206" s="68"/>
      <c r="IA1206" s="68"/>
      <c r="IB1206" s="68"/>
      <c r="IC1206" s="68"/>
      <c r="ID1206" s="68"/>
      <c r="IE1206" s="68"/>
      <c r="IF1206" s="68"/>
      <c r="IG1206" s="68"/>
      <c r="IH1206" s="68"/>
      <c r="II1206" s="68"/>
      <c r="IJ1206" s="68"/>
      <c r="IK1206" s="68"/>
      <c r="IL1206" s="68"/>
      <c r="IM1206" s="68"/>
      <c r="IN1206" s="68"/>
      <c r="IO1206" s="68"/>
      <c r="IP1206" s="68"/>
      <c r="IQ1206" s="68"/>
      <c r="IR1206" s="68"/>
      <c r="IS1206" s="68"/>
      <c r="IT1206" s="68"/>
      <c r="IU1206" s="68"/>
      <c r="IV1206" s="68"/>
      <c r="IW1206" s="68"/>
      <c r="IX1206" s="68"/>
      <c r="IY1206" s="68"/>
      <c r="IZ1206" s="68"/>
      <c r="JA1206" s="68"/>
      <c r="JB1206" s="68"/>
      <c r="JC1206" s="68"/>
      <c r="JD1206" s="68"/>
      <c r="JE1206" s="68"/>
      <c r="JF1206" s="68"/>
      <c r="JG1206" s="68"/>
      <c r="JH1206" s="68"/>
      <c r="JI1206" s="68"/>
      <c r="JJ1206" s="68"/>
      <c r="JK1206" s="68"/>
      <c r="JL1206" s="68"/>
      <c r="JM1206" s="68"/>
      <c r="JN1206" s="68"/>
      <c r="JO1206" s="68"/>
      <c r="JP1206" s="68"/>
      <c r="JQ1206" s="68"/>
      <c r="JR1206" s="68"/>
      <c r="JS1206" s="68"/>
      <c r="JT1206" s="68"/>
      <c r="JU1206" s="68"/>
      <c r="JV1206" s="68"/>
      <c r="JW1206" s="68"/>
      <c r="JX1206" s="68"/>
      <c r="JY1206" s="68"/>
      <c r="JZ1206" s="68"/>
      <c r="KA1206" s="68"/>
      <c r="KB1206" s="68"/>
      <c r="KC1206" s="68"/>
      <c r="KD1206" s="68"/>
      <c r="KE1206" s="68"/>
      <c r="KF1206" s="68"/>
      <c r="KG1206" s="68"/>
      <c r="KH1206" s="68"/>
      <c r="KI1206" s="68"/>
      <c r="KJ1206" s="68"/>
      <c r="KK1206" s="68"/>
      <c r="KL1206" s="68"/>
      <c r="KM1206" s="68"/>
      <c r="KN1206" s="68"/>
      <c r="KO1206" s="68"/>
      <c r="KP1206" s="68"/>
      <c r="KQ1206" s="68"/>
      <c r="KR1206" s="68"/>
      <c r="KS1206" s="68"/>
      <c r="KT1206" s="68"/>
      <c r="KU1206" s="68"/>
      <c r="KV1206" s="68"/>
      <c r="KW1206" s="68"/>
      <c r="KX1206" s="68"/>
      <c r="KY1206" s="68"/>
      <c r="KZ1206" s="68"/>
      <c r="LA1206" s="68"/>
      <c r="LB1206" s="68"/>
      <c r="LC1206" s="68"/>
      <c r="LD1206" s="68"/>
      <c r="LE1206" s="68"/>
      <c r="LF1206" s="68"/>
      <c r="LG1206" s="68"/>
      <c r="LH1206" s="68"/>
      <c r="LI1206" s="68"/>
      <c r="LJ1206" s="68"/>
      <c r="LK1206" s="68"/>
      <c r="LL1206" s="68"/>
      <c r="LM1206" s="68"/>
      <c r="LN1206" s="68"/>
      <c r="LO1206" s="68"/>
      <c r="LP1206" s="68"/>
      <c r="LQ1206" s="68"/>
      <c r="LR1206" s="68"/>
      <c r="LS1206" s="68"/>
      <c r="LT1206" s="68"/>
      <c r="LU1206" s="68"/>
      <c r="LV1206" s="68"/>
      <c r="LW1206" s="68"/>
      <c r="LX1206" s="68"/>
      <c r="LY1206" s="68"/>
      <c r="LZ1206" s="68"/>
      <c r="MA1206" s="68"/>
      <c r="MB1206" s="68"/>
      <c r="MC1206" s="68"/>
      <c r="MD1206" s="68"/>
      <c r="ME1206" s="68"/>
      <c r="MF1206" s="68"/>
      <c r="MG1206" s="68"/>
      <c r="MH1206" s="68"/>
      <c r="MI1206" s="68"/>
      <c r="MJ1206" s="68"/>
      <c r="MK1206" s="68"/>
      <c r="ML1206" s="68"/>
      <c r="MM1206" s="68"/>
      <c r="MN1206" s="68"/>
      <c r="MO1206" s="68"/>
      <c r="MP1206" s="68"/>
      <c r="MQ1206" s="68"/>
      <c r="MR1206" s="68"/>
      <c r="MS1206" s="68"/>
      <c r="MT1206" s="68"/>
      <c r="MU1206" s="68"/>
      <c r="MV1206" s="68"/>
      <c r="MW1206" s="68"/>
      <c r="MX1206" s="68"/>
      <c r="MY1206" s="68"/>
      <c r="MZ1206" s="68"/>
      <c r="NA1206" s="68"/>
      <c r="NB1206" s="68"/>
      <c r="NC1206" s="68"/>
      <c r="ND1206" s="68"/>
      <c r="NE1206" s="68"/>
      <c r="NF1206" s="68"/>
      <c r="NG1206" s="68"/>
      <c r="NH1206" s="68"/>
      <c r="NI1206" s="68"/>
      <c r="NJ1206" s="68"/>
      <c r="NK1206" s="68"/>
      <c r="NL1206" s="68"/>
      <c r="NM1206" s="68"/>
      <c r="NN1206" s="68"/>
      <c r="NO1206" s="68"/>
      <c r="NP1206" s="68"/>
      <c r="NQ1206" s="68"/>
      <c r="NR1206" s="68"/>
      <c r="NS1206" s="68"/>
      <c r="NT1206" s="68"/>
      <c r="NU1206" s="68"/>
      <c r="NV1206" s="68"/>
      <c r="NW1206" s="68"/>
      <c r="NX1206" s="68"/>
      <c r="NY1206" s="68"/>
      <c r="NZ1206" s="68"/>
      <c r="OA1206" s="68"/>
      <c r="OB1206" s="68"/>
      <c r="OC1206" s="68"/>
      <c r="OD1206" s="68"/>
      <c r="OE1206" s="68"/>
      <c r="OF1206" s="68"/>
      <c r="OG1206" s="68"/>
      <c r="OH1206" s="68"/>
      <c r="OI1206" s="68"/>
      <c r="OJ1206" s="68"/>
      <c r="OK1206" s="68"/>
      <c r="OL1206" s="68"/>
      <c r="OM1206" s="68"/>
      <c r="ON1206" s="68"/>
      <c r="OO1206" s="68"/>
      <c r="OP1206" s="68"/>
      <c r="OQ1206" s="68"/>
      <c r="OR1206" s="68"/>
      <c r="OS1206" s="68"/>
      <c r="OT1206" s="68"/>
      <c r="OU1206" s="68"/>
      <c r="OV1206" s="68"/>
      <c r="OW1206" s="68"/>
      <c r="OX1206" s="68"/>
      <c r="OY1206" s="68"/>
      <c r="OZ1206" s="68"/>
      <c r="PA1206" s="68"/>
      <c r="PB1206" s="68"/>
      <c r="PC1206" s="68"/>
      <c r="PD1206" s="68"/>
      <c r="PE1206" s="68"/>
      <c r="PF1206" s="68"/>
      <c r="PG1206" s="68"/>
      <c r="PH1206" s="68"/>
      <c r="PI1206" s="68"/>
      <c r="PJ1206" s="68"/>
      <c r="PK1206" s="68"/>
      <c r="PL1206" s="68"/>
      <c r="PM1206" s="68"/>
      <c r="PN1206" s="68"/>
      <c r="PO1206" s="68"/>
      <c r="PP1206" s="68"/>
      <c r="PQ1206" s="68"/>
      <c r="PR1206" s="68"/>
      <c r="PS1206" s="68"/>
      <c r="PT1206" s="68"/>
      <c r="PU1206" s="68"/>
      <c r="PV1206" s="68"/>
      <c r="PW1206" s="68"/>
      <c r="PX1206" s="68"/>
      <c r="PY1206" s="68"/>
      <c r="PZ1206" s="68"/>
      <c r="QA1206" s="68"/>
      <c r="QB1206" s="68"/>
      <c r="QC1206" s="68"/>
      <c r="QD1206" s="68"/>
      <c r="QE1206" s="68"/>
      <c r="QF1206" s="68"/>
      <c r="QG1206" s="68"/>
      <c r="QH1206" s="68"/>
      <c r="QI1206" s="68"/>
      <c r="QJ1206" s="68"/>
      <c r="QK1206" s="68"/>
      <c r="QL1206" s="68"/>
      <c r="QM1206" s="68"/>
      <c r="QN1206" s="68"/>
      <c r="QO1206" s="68"/>
      <c r="QP1206" s="68"/>
      <c r="QQ1206" s="68"/>
      <c r="QR1206" s="68"/>
      <c r="QS1206" s="68"/>
      <c r="QT1206" s="68"/>
      <c r="QU1206" s="68"/>
      <c r="QV1206" s="68"/>
      <c r="QW1206" s="68"/>
      <c r="QX1206" s="68"/>
      <c r="QY1206" s="68"/>
      <c r="QZ1206" s="68"/>
      <c r="RA1206" s="68"/>
      <c r="RB1206" s="68"/>
      <c r="RC1206" s="68"/>
      <c r="RD1206" s="68"/>
      <c r="RE1206" s="68"/>
      <c r="RF1206" s="68"/>
      <c r="RG1206" s="68"/>
      <c r="RH1206" s="68"/>
      <c r="RI1206" s="68"/>
      <c r="RJ1206" s="68"/>
      <c r="RK1206" s="68"/>
      <c r="RL1206" s="68"/>
      <c r="RM1206" s="68"/>
      <c r="RN1206" s="68"/>
      <c r="RO1206" s="68"/>
      <c r="RP1206" s="68"/>
      <c r="RQ1206" s="68"/>
      <c r="RR1206" s="68"/>
      <c r="RS1206" s="68"/>
      <c r="RT1206" s="68"/>
      <c r="RU1206" s="68"/>
      <c r="RV1206" s="68"/>
      <c r="RW1206" s="68"/>
      <c r="RX1206" s="68"/>
      <c r="RY1206" s="68"/>
      <c r="RZ1206" s="68"/>
      <c r="SA1206" s="68"/>
      <c r="SB1206" s="68"/>
      <c r="SC1206" s="68"/>
      <c r="SD1206" s="68"/>
      <c r="SE1206" s="68"/>
      <c r="SF1206" s="68"/>
      <c r="SG1206" s="68"/>
      <c r="SH1206" s="68"/>
      <c r="SI1206" s="68"/>
      <c r="SJ1206" s="68"/>
      <c r="SK1206" s="68"/>
      <c r="SL1206" s="68"/>
      <c r="SM1206" s="68"/>
      <c r="SN1206" s="68"/>
      <c r="SO1206" s="68"/>
      <c r="SP1206" s="68"/>
      <c r="SQ1206" s="68"/>
      <c r="SR1206" s="68"/>
      <c r="SS1206" s="68"/>
      <c r="ST1206" s="68"/>
      <c r="SU1206" s="68"/>
      <c r="SV1206" s="68"/>
      <c r="SW1206" s="68"/>
      <c r="SX1206" s="68"/>
    </row>
    <row r="1207" spans="1:518" ht="16.5" customHeight="1" x14ac:dyDescent="0.2">
      <c r="A1207" s="20">
        <v>599</v>
      </c>
      <c r="B1207" s="20" t="s">
        <v>62</v>
      </c>
      <c r="C1207" s="20" t="s">
        <v>915</v>
      </c>
      <c r="D1207" s="20" t="s">
        <v>38</v>
      </c>
      <c r="E1207" s="20" t="s">
        <v>1345</v>
      </c>
      <c r="F1207" s="22" t="s">
        <v>958</v>
      </c>
      <c r="G1207" s="20" t="s">
        <v>42</v>
      </c>
      <c r="H1207" s="20" t="s">
        <v>35</v>
      </c>
      <c r="I1207" s="20" t="s">
        <v>81</v>
      </c>
      <c r="J1207" s="22" t="s">
        <v>915</v>
      </c>
      <c r="K1207" s="20"/>
      <c r="L1207" s="20"/>
      <c r="M1207" s="20"/>
      <c r="N1207" s="20"/>
      <c r="O1207" s="23"/>
      <c r="P1207" s="23">
        <v>900000</v>
      </c>
      <c r="Q1207" s="24">
        <v>1</v>
      </c>
      <c r="R1207" s="25">
        <v>45748</v>
      </c>
      <c r="S1207" s="20" t="s">
        <v>83</v>
      </c>
      <c r="T1207" s="26">
        <f t="shared" si="20"/>
        <v>900000</v>
      </c>
      <c r="U1207" s="27" t="s">
        <v>100</v>
      </c>
      <c r="V1207" s="27" t="s">
        <v>100</v>
      </c>
      <c r="W1207" s="68"/>
      <c r="X1207" s="68"/>
      <c r="Y1207" s="68"/>
      <c r="Z1207" s="68"/>
      <c r="AA1207" s="68"/>
      <c r="AB1207" s="68"/>
      <c r="AC1207" s="68"/>
      <c r="AD1207" s="68"/>
      <c r="AE1207" s="68"/>
      <c r="AF1207" s="68"/>
      <c r="AG1207" s="68"/>
      <c r="AH1207" s="68"/>
      <c r="AI1207" s="68"/>
      <c r="AJ1207" s="68"/>
      <c r="AK1207" s="68"/>
      <c r="AL1207" s="68"/>
      <c r="AM1207" s="68"/>
      <c r="AN1207" s="68"/>
      <c r="AO1207" s="68"/>
      <c r="AP1207" s="68"/>
      <c r="AQ1207" s="68"/>
      <c r="AR1207" s="68"/>
      <c r="AS1207" s="68"/>
      <c r="AT1207" s="68"/>
      <c r="AU1207" s="68"/>
      <c r="AV1207" s="68"/>
      <c r="AW1207" s="68"/>
      <c r="AX1207" s="68"/>
      <c r="AY1207" s="68"/>
      <c r="AZ1207" s="68"/>
      <c r="BA1207" s="68"/>
      <c r="BB1207" s="68"/>
      <c r="BC1207" s="68"/>
      <c r="BD1207" s="68"/>
      <c r="BE1207" s="68"/>
      <c r="BF1207" s="68"/>
      <c r="BG1207" s="68"/>
      <c r="BH1207" s="68"/>
      <c r="BI1207" s="68"/>
      <c r="BJ1207" s="68"/>
      <c r="BK1207" s="68"/>
      <c r="BL1207" s="68"/>
      <c r="BM1207" s="68"/>
      <c r="BN1207" s="68"/>
      <c r="BO1207" s="68"/>
      <c r="BP1207" s="68"/>
      <c r="BQ1207" s="68"/>
      <c r="BR1207" s="68"/>
      <c r="BS1207" s="68"/>
      <c r="BT1207" s="68"/>
      <c r="BU1207" s="68"/>
      <c r="BV1207" s="68"/>
      <c r="BW1207" s="68"/>
      <c r="BX1207" s="68"/>
      <c r="BY1207" s="68"/>
      <c r="BZ1207" s="68"/>
      <c r="CA1207" s="68"/>
      <c r="CB1207" s="68"/>
      <c r="CC1207" s="68"/>
      <c r="CD1207" s="68"/>
      <c r="CE1207" s="68"/>
      <c r="CF1207" s="68"/>
      <c r="CG1207" s="68"/>
      <c r="CH1207" s="68"/>
      <c r="CI1207" s="68"/>
      <c r="CJ1207" s="68"/>
      <c r="CK1207" s="68"/>
      <c r="CL1207" s="68"/>
      <c r="CM1207" s="68"/>
      <c r="CN1207" s="68"/>
      <c r="CO1207" s="68"/>
      <c r="CP1207" s="68"/>
      <c r="CQ1207" s="68"/>
      <c r="CR1207" s="68"/>
      <c r="CS1207" s="68"/>
      <c r="CT1207" s="68"/>
      <c r="CU1207" s="68"/>
      <c r="CV1207" s="68"/>
      <c r="CW1207" s="68"/>
      <c r="CX1207" s="68"/>
      <c r="CY1207" s="68"/>
      <c r="CZ1207" s="68"/>
      <c r="DA1207" s="68"/>
      <c r="DB1207" s="68"/>
      <c r="DC1207" s="68"/>
      <c r="DD1207" s="68"/>
      <c r="DE1207" s="68"/>
      <c r="DF1207" s="68"/>
      <c r="DG1207" s="68"/>
      <c r="DH1207" s="68"/>
      <c r="DI1207" s="68"/>
      <c r="DJ1207" s="68"/>
      <c r="DK1207" s="68"/>
      <c r="DL1207" s="68"/>
      <c r="DM1207" s="68"/>
      <c r="DN1207" s="68"/>
      <c r="DO1207" s="68"/>
      <c r="DP1207" s="68"/>
      <c r="DQ1207" s="68"/>
      <c r="DR1207" s="68"/>
      <c r="DS1207" s="68"/>
      <c r="DT1207" s="68"/>
      <c r="DU1207" s="68"/>
      <c r="DV1207" s="68"/>
      <c r="DW1207" s="68"/>
      <c r="DX1207" s="68"/>
      <c r="DY1207" s="68"/>
      <c r="DZ1207" s="68"/>
      <c r="EA1207" s="68"/>
      <c r="EB1207" s="68"/>
      <c r="EC1207" s="68"/>
      <c r="ED1207" s="68"/>
      <c r="EE1207" s="68"/>
      <c r="EF1207" s="68"/>
      <c r="EG1207" s="68"/>
      <c r="EH1207" s="68"/>
      <c r="EI1207" s="68"/>
      <c r="EJ1207" s="68"/>
      <c r="EK1207" s="68"/>
      <c r="EL1207" s="68"/>
      <c r="EM1207" s="68"/>
      <c r="EN1207" s="68"/>
      <c r="EO1207" s="68"/>
      <c r="EP1207" s="68"/>
      <c r="EQ1207" s="68"/>
      <c r="ER1207" s="68"/>
      <c r="ES1207" s="68"/>
      <c r="ET1207" s="68"/>
      <c r="EU1207" s="68"/>
      <c r="EV1207" s="68"/>
      <c r="EW1207" s="68"/>
      <c r="EX1207" s="68"/>
      <c r="EY1207" s="68"/>
      <c r="EZ1207" s="68"/>
      <c r="FA1207" s="68"/>
      <c r="FB1207" s="68"/>
      <c r="FC1207" s="68"/>
      <c r="FD1207" s="68"/>
      <c r="FE1207" s="68"/>
      <c r="FF1207" s="68"/>
      <c r="FG1207" s="68"/>
      <c r="FH1207" s="68"/>
      <c r="FI1207" s="68"/>
      <c r="FJ1207" s="68"/>
      <c r="FK1207" s="68"/>
      <c r="FL1207" s="68"/>
      <c r="FM1207" s="68"/>
      <c r="FN1207" s="68"/>
      <c r="FO1207" s="68"/>
      <c r="FP1207" s="68"/>
      <c r="FQ1207" s="68"/>
      <c r="FR1207" s="68"/>
      <c r="FS1207" s="68"/>
      <c r="FT1207" s="68"/>
      <c r="FU1207" s="68"/>
      <c r="FV1207" s="68"/>
      <c r="FW1207" s="68"/>
      <c r="FX1207" s="68"/>
      <c r="FY1207" s="68"/>
      <c r="FZ1207" s="68"/>
      <c r="GA1207" s="68"/>
      <c r="GB1207" s="68"/>
      <c r="GC1207" s="68"/>
      <c r="GD1207" s="68"/>
      <c r="GE1207" s="68"/>
      <c r="GF1207" s="68"/>
      <c r="GG1207" s="68"/>
      <c r="GH1207" s="68"/>
      <c r="GI1207" s="68"/>
      <c r="GJ1207" s="68"/>
      <c r="GK1207" s="68"/>
      <c r="GL1207" s="68"/>
      <c r="GM1207" s="68"/>
      <c r="GN1207" s="68"/>
      <c r="GO1207" s="68"/>
      <c r="GP1207" s="68"/>
      <c r="GQ1207" s="68"/>
      <c r="GR1207" s="68"/>
      <c r="GS1207" s="68"/>
      <c r="GT1207" s="68"/>
      <c r="GU1207" s="68"/>
      <c r="GV1207" s="68"/>
      <c r="GW1207" s="68"/>
      <c r="GX1207" s="68"/>
      <c r="GY1207" s="68"/>
      <c r="GZ1207" s="68"/>
      <c r="HA1207" s="68"/>
      <c r="HB1207" s="68"/>
      <c r="HC1207" s="68"/>
      <c r="HD1207" s="68"/>
      <c r="HE1207" s="68"/>
      <c r="HF1207" s="68"/>
      <c r="HG1207" s="68"/>
      <c r="HH1207" s="68"/>
      <c r="HI1207" s="68"/>
      <c r="HJ1207" s="68"/>
      <c r="HK1207" s="68"/>
      <c r="HL1207" s="68"/>
      <c r="HM1207" s="68"/>
      <c r="HN1207" s="68"/>
      <c r="HO1207" s="68"/>
      <c r="HP1207" s="68"/>
      <c r="HQ1207" s="68"/>
      <c r="HR1207" s="68"/>
      <c r="HS1207" s="68"/>
      <c r="HT1207" s="68"/>
      <c r="HU1207" s="68"/>
      <c r="HV1207" s="68"/>
      <c r="HW1207" s="68"/>
      <c r="HX1207" s="68"/>
      <c r="HY1207" s="68"/>
      <c r="HZ1207" s="68"/>
      <c r="IA1207" s="68"/>
      <c r="IB1207" s="68"/>
      <c r="IC1207" s="68"/>
      <c r="ID1207" s="68"/>
      <c r="IE1207" s="68"/>
      <c r="IF1207" s="68"/>
      <c r="IG1207" s="68"/>
      <c r="IH1207" s="68"/>
      <c r="II1207" s="68"/>
      <c r="IJ1207" s="68"/>
      <c r="IK1207" s="68"/>
      <c r="IL1207" s="68"/>
      <c r="IM1207" s="68"/>
      <c r="IN1207" s="68"/>
      <c r="IO1207" s="68"/>
      <c r="IP1207" s="68"/>
      <c r="IQ1207" s="68"/>
      <c r="IR1207" s="68"/>
      <c r="IS1207" s="68"/>
      <c r="IT1207" s="68"/>
      <c r="IU1207" s="68"/>
      <c r="IV1207" s="68"/>
      <c r="IW1207" s="68"/>
      <c r="IX1207" s="68"/>
      <c r="IY1207" s="68"/>
      <c r="IZ1207" s="68"/>
      <c r="JA1207" s="68"/>
      <c r="JB1207" s="68"/>
      <c r="JC1207" s="68"/>
      <c r="JD1207" s="68"/>
      <c r="JE1207" s="68"/>
      <c r="JF1207" s="68"/>
      <c r="JG1207" s="68"/>
      <c r="JH1207" s="68"/>
      <c r="JI1207" s="68"/>
      <c r="JJ1207" s="68"/>
      <c r="JK1207" s="68"/>
      <c r="JL1207" s="68"/>
      <c r="JM1207" s="68"/>
      <c r="JN1207" s="68"/>
      <c r="JO1207" s="68"/>
      <c r="JP1207" s="68"/>
      <c r="JQ1207" s="68"/>
      <c r="JR1207" s="68"/>
      <c r="JS1207" s="68"/>
      <c r="JT1207" s="68"/>
      <c r="JU1207" s="68"/>
      <c r="JV1207" s="68"/>
      <c r="JW1207" s="68"/>
      <c r="JX1207" s="68"/>
      <c r="JY1207" s="68"/>
      <c r="JZ1207" s="68"/>
      <c r="KA1207" s="68"/>
      <c r="KB1207" s="68"/>
      <c r="KC1207" s="68"/>
      <c r="KD1207" s="68"/>
      <c r="KE1207" s="68"/>
      <c r="KF1207" s="68"/>
      <c r="KG1207" s="68"/>
      <c r="KH1207" s="68"/>
      <c r="KI1207" s="68"/>
      <c r="KJ1207" s="68"/>
      <c r="KK1207" s="68"/>
      <c r="KL1207" s="68"/>
      <c r="KM1207" s="68"/>
      <c r="KN1207" s="68"/>
      <c r="KO1207" s="68"/>
      <c r="KP1207" s="68"/>
      <c r="KQ1207" s="68"/>
      <c r="KR1207" s="68"/>
      <c r="KS1207" s="68"/>
      <c r="KT1207" s="68"/>
      <c r="KU1207" s="68"/>
      <c r="KV1207" s="68"/>
      <c r="KW1207" s="68"/>
      <c r="KX1207" s="68"/>
      <c r="KY1207" s="68"/>
      <c r="KZ1207" s="68"/>
      <c r="LA1207" s="68"/>
      <c r="LB1207" s="68"/>
      <c r="LC1207" s="68"/>
      <c r="LD1207" s="68"/>
      <c r="LE1207" s="68"/>
      <c r="LF1207" s="68"/>
      <c r="LG1207" s="68"/>
      <c r="LH1207" s="68"/>
      <c r="LI1207" s="68"/>
      <c r="LJ1207" s="68"/>
      <c r="LK1207" s="68"/>
      <c r="LL1207" s="68"/>
      <c r="LM1207" s="68"/>
      <c r="LN1207" s="68"/>
      <c r="LO1207" s="68"/>
      <c r="LP1207" s="68"/>
      <c r="LQ1207" s="68"/>
      <c r="LR1207" s="68"/>
      <c r="LS1207" s="68"/>
      <c r="LT1207" s="68"/>
      <c r="LU1207" s="68"/>
      <c r="LV1207" s="68"/>
      <c r="LW1207" s="68"/>
      <c r="LX1207" s="68"/>
      <c r="LY1207" s="68"/>
      <c r="LZ1207" s="68"/>
      <c r="MA1207" s="68"/>
      <c r="MB1207" s="68"/>
      <c r="MC1207" s="68"/>
      <c r="MD1207" s="68"/>
      <c r="ME1207" s="68"/>
      <c r="MF1207" s="68"/>
      <c r="MG1207" s="68"/>
      <c r="MH1207" s="68"/>
      <c r="MI1207" s="68"/>
      <c r="MJ1207" s="68"/>
      <c r="MK1207" s="68"/>
      <c r="ML1207" s="68"/>
      <c r="MM1207" s="68"/>
      <c r="MN1207" s="68"/>
      <c r="MO1207" s="68"/>
      <c r="MP1207" s="68"/>
      <c r="MQ1207" s="68"/>
      <c r="MR1207" s="68"/>
      <c r="MS1207" s="68"/>
      <c r="MT1207" s="68"/>
      <c r="MU1207" s="68"/>
      <c r="MV1207" s="68"/>
      <c r="MW1207" s="68"/>
      <c r="MX1207" s="68"/>
      <c r="MY1207" s="68"/>
      <c r="MZ1207" s="68"/>
      <c r="NA1207" s="68"/>
      <c r="NB1207" s="68"/>
      <c r="NC1207" s="68"/>
      <c r="ND1207" s="68"/>
      <c r="NE1207" s="68"/>
      <c r="NF1207" s="68"/>
      <c r="NG1207" s="68"/>
      <c r="NH1207" s="68"/>
      <c r="NI1207" s="68"/>
      <c r="NJ1207" s="68"/>
      <c r="NK1207" s="68"/>
      <c r="NL1207" s="68"/>
      <c r="NM1207" s="68"/>
      <c r="NN1207" s="68"/>
      <c r="NO1207" s="68"/>
      <c r="NP1207" s="68"/>
      <c r="NQ1207" s="68"/>
      <c r="NR1207" s="68"/>
      <c r="NS1207" s="68"/>
      <c r="NT1207" s="68"/>
      <c r="NU1207" s="68"/>
      <c r="NV1207" s="68"/>
      <c r="NW1207" s="68"/>
      <c r="NX1207" s="68"/>
      <c r="NY1207" s="68"/>
      <c r="NZ1207" s="68"/>
      <c r="OA1207" s="68"/>
      <c r="OB1207" s="68"/>
      <c r="OC1207" s="68"/>
      <c r="OD1207" s="68"/>
      <c r="OE1207" s="68"/>
      <c r="OF1207" s="68"/>
      <c r="OG1207" s="68"/>
      <c r="OH1207" s="68"/>
      <c r="OI1207" s="68"/>
      <c r="OJ1207" s="68"/>
      <c r="OK1207" s="68"/>
      <c r="OL1207" s="68"/>
      <c r="OM1207" s="68"/>
      <c r="ON1207" s="68"/>
      <c r="OO1207" s="68"/>
      <c r="OP1207" s="68"/>
      <c r="OQ1207" s="68"/>
      <c r="OR1207" s="68"/>
      <c r="OS1207" s="68"/>
      <c r="OT1207" s="68"/>
      <c r="OU1207" s="68"/>
      <c r="OV1207" s="68"/>
      <c r="OW1207" s="68"/>
      <c r="OX1207" s="68"/>
      <c r="OY1207" s="68"/>
      <c r="OZ1207" s="68"/>
      <c r="PA1207" s="68"/>
      <c r="PB1207" s="68"/>
      <c r="PC1207" s="68"/>
      <c r="PD1207" s="68"/>
      <c r="PE1207" s="68"/>
      <c r="PF1207" s="68"/>
      <c r="PG1207" s="68"/>
      <c r="PH1207" s="68"/>
      <c r="PI1207" s="68"/>
      <c r="PJ1207" s="68"/>
      <c r="PK1207" s="68"/>
      <c r="PL1207" s="68"/>
      <c r="PM1207" s="68"/>
      <c r="PN1207" s="68"/>
      <c r="PO1207" s="68"/>
      <c r="PP1207" s="68"/>
      <c r="PQ1207" s="68"/>
      <c r="PR1207" s="68"/>
      <c r="PS1207" s="68"/>
      <c r="PT1207" s="68"/>
      <c r="PU1207" s="68"/>
      <c r="PV1207" s="68"/>
      <c r="PW1207" s="68"/>
      <c r="PX1207" s="68"/>
      <c r="PY1207" s="68"/>
      <c r="PZ1207" s="68"/>
      <c r="QA1207" s="68"/>
      <c r="QB1207" s="68"/>
      <c r="QC1207" s="68"/>
      <c r="QD1207" s="68"/>
      <c r="QE1207" s="68"/>
      <c r="QF1207" s="68"/>
      <c r="QG1207" s="68"/>
      <c r="QH1207" s="68"/>
      <c r="QI1207" s="68"/>
      <c r="QJ1207" s="68"/>
      <c r="QK1207" s="68"/>
      <c r="QL1207" s="68"/>
      <c r="QM1207" s="68"/>
      <c r="QN1207" s="68"/>
      <c r="QO1207" s="68"/>
      <c r="QP1207" s="68"/>
      <c r="QQ1207" s="68"/>
      <c r="QR1207" s="68"/>
      <c r="QS1207" s="68"/>
      <c r="QT1207" s="68"/>
      <c r="QU1207" s="68"/>
      <c r="QV1207" s="68"/>
      <c r="QW1207" s="68"/>
      <c r="QX1207" s="68"/>
      <c r="QY1207" s="68"/>
      <c r="QZ1207" s="68"/>
      <c r="RA1207" s="68"/>
      <c r="RB1207" s="68"/>
      <c r="RC1207" s="68"/>
      <c r="RD1207" s="68"/>
      <c r="RE1207" s="68"/>
      <c r="RF1207" s="68"/>
      <c r="RG1207" s="68"/>
      <c r="RH1207" s="68"/>
      <c r="RI1207" s="68"/>
      <c r="RJ1207" s="68"/>
      <c r="RK1207" s="68"/>
      <c r="RL1207" s="68"/>
      <c r="RM1207" s="68"/>
      <c r="RN1207" s="68"/>
      <c r="RO1207" s="68"/>
      <c r="RP1207" s="68"/>
      <c r="RQ1207" s="68"/>
      <c r="RR1207" s="68"/>
      <c r="RS1207" s="68"/>
      <c r="RT1207" s="68"/>
      <c r="RU1207" s="68"/>
      <c r="RV1207" s="68"/>
      <c r="RW1207" s="68"/>
      <c r="RX1207" s="68"/>
      <c r="RY1207" s="68"/>
      <c r="RZ1207" s="68"/>
      <c r="SA1207" s="68"/>
      <c r="SB1207" s="68"/>
      <c r="SC1207" s="68"/>
      <c r="SD1207" s="68"/>
      <c r="SE1207" s="68"/>
      <c r="SF1207" s="68"/>
      <c r="SG1207" s="68"/>
      <c r="SH1207" s="68"/>
      <c r="SI1207" s="68"/>
      <c r="SJ1207" s="68"/>
      <c r="SK1207" s="68"/>
      <c r="SL1207" s="68"/>
      <c r="SM1207" s="68"/>
      <c r="SN1207" s="68"/>
      <c r="SO1207" s="68"/>
      <c r="SP1207" s="68"/>
      <c r="SQ1207" s="68"/>
      <c r="SR1207" s="68"/>
      <c r="SS1207" s="68"/>
      <c r="ST1207" s="68"/>
      <c r="SU1207" s="68"/>
      <c r="SV1207" s="68"/>
      <c r="SW1207" s="68"/>
      <c r="SX1207" s="68"/>
    </row>
    <row r="1208" spans="1:518" ht="16.5" customHeight="1" x14ac:dyDescent="0.2">
      <c r="A1208" s="20">
        <v>600</v>
      </c>
      <c r="B1208" s="20" t="s">
        <v>62</v>
      </c>
      <c r="C1208" s="20" t="s">
        <v>915</v>
      </c>
      <c r="D1208" s="20" t="s">
        <v>38</v>
      </c>
      <c r="E1208" s="20" t="s">
        <v>1345</v>
      </c>
      <c r="F1208" s="22" t="s">
        <v>958</v>
      </c>
      <c r="G1208" s="20" t="s">
        <v>42</v>
      </c>
      <c r="H1208" s="20" t="s">
        <v>35</v>
      </c>
      <c r="I1208" s="20" t="s">
        <v>81</v>
      </c>
      <c r="J1208" s="22" t="s">
        <v>915</v>
      </c>
      <c r="K1208" s="20"/>
      <c r="L1208" s="20"/>
      <c r="M1208" s="20"/>
      <c r="N1208" s="20"/>
      <c r="O1208" s="23"/>
      <c r="P1208" s="23">
        <v>900000</v>
      </c>
      <c r="Q1208" s="24">
        <v>1</v>
      </c>
      <c r="R1208" s="25">
        <v>45778</v>
      </c>
      <c r="S1208" s="20" t="s">
        <v>83</v>
      </c>
      <c r="T1208" s="26">
        <f t="shared" si="20"/>
        <v>900000</v>
      </c>
      <c r="U1208" s="27" t="s">
        <v>100</v>
      </c>
      <c r="V1208" s="27" t="s">
        <v>100</v>
      </c>
      <c r="W1208" s="68"/>
      <c r="X1208" s="68"/>
      <c r="Y1208" s="68"/>
      <c r="Z1208" s="68"/>
      <c r="AA1208" s="68"/>
      <c r="AB1208" s="68"/>
      <c r="AC1208" s="68"/>
      <c r="AD1208" s="68"/>
      <c r="AE1208" s="68"/>
      <c r="AF1208" s="68"/>
      <c r="AG1208" s="68"/>
      <c r="AH1208" s="68"/>
      <c r="AI1208" s="68"/>
      <c r="AJ1208" s="68"/>
      <c r="AK1208" s="68"/>
      <c r="AL1208" s="68"/>
      <c r="AM1208" s="68"/>
      <c r="AN1208" s="68"/>
      <c r="AO1208" s="68"/>
      <c r="AP1208" s="68"/>
      <c r="AQ1208" s="68"/>
      <c r="AR1208" s="68"/>
      <c r="AS1208" s="68"/>
      <c r="AT1208" s="68"/>
      <c r="AU1208" s="68"/>
      <c r="AV1208" s="68"/>
      <c r="AW1208" s="68"/>
      <c r="AX1208" s="68"/>
      <c r="AY1208" s="68"/>
      <c r="AZ1208" s="68"/>
      <c r="BA1208" s="68"/>
      <c r="BB1208" s="68"/>
      <c r="BC1208" s="68"/>
      <c r="BD1208" s="68"/>
      <c r="BE1208" s="68"/>
      <c r="BF1208" s="68"/>
      <c r="BG1208" s="68"/>
      <c r="BH1208" s="68"/>
      <c r="BI1208" s="68"/>
      <c r="BJ1208" s="68"/>
      <c r="BK1208" s="68"/>
      <c r="BL1208" s="68"/>
      <c r="BM1208" s="68"/>
      <c r="BN1208" s="68"/>
      <c r="BO1208" s="68"/>
      <c r="BP1208" s="68"/>
      <c r="BQ1208" s="68"/>
      <c r="BR1208" s="68"/>
      <c r="BS1208" s="68"/>
      <c r="BT1208" s="68"/>
      <c r="BU1208" s="68"/>
      <c r="BV1208" s="68"/>
      <c r="BW1208" s="68"/>
      <c r="BX1208" s="68"/>
      <c r="BY1208" s="68"/>
      <c r="BZ1208" s="68"/>
      <c r="CA1208" s="68"/>
      <c r="CB1208" s="68"/>
      <c r="CC1208" s="68"/>
      <c r="CD1208" s="68"/>
      <c r="CE1208" s="68"/>
      <c r="CF1208" s="68"/>
      <c r="CG1208" s="68"/>
      <c r="CH1208" s="68"/>
      <c r="CI1208" s="68"/>
      <c r="CJ1208" s="68"/>
      <c r="CK1208" s="68"/>
      <c r="CL1208" s="68"/>
      <c r="CM1208" s="68"/>
      <c r="CN1208" s="68"/>
      <c r="CO1208" s="68"/>
      <c r="CP1208" s="68"/>
      <c r="CQ1208" s="68"/>
      <c r="CR1208" s="68"/>
      <c r="CS1208" s="68"/>
      <c r="CT1208" s="68"/>
      <c r="CU1208" s="68"/>
      <c r="CV1208" s="68"/>
      <c r="CW1208" s="68"/>
      <c r="CX1208" s="68"/>
      <c r="CY1208" s="68"/>
      <c r="CZ1208" s="68"/>
      <c r="DA1208" s="68"/>
      <c r="DB1208" s="68"/>
      <c r="DC1208" s="68"/>
      <c r="DD1208" s="68"/>
      <c r="DE1208" s="68"/>
      <c r="DF1208" s="68"/>
      <c r="DG1208" s="68"/>
      <c r="DH1208" s="68"/>
      <c r="DI1208" s="68"/>
      <c r="DJ1208" s="68"/>
      <c r="DK1208" s="68"/>
      <c r="DL1208" s="68"/>
      <c r="DM1208" s="68"/>
      <c r="DN1208" s="68"/>
      <c r="DO1208" s="68"/>
      <c r="DP1208" s="68"/>
      <c r="DQ1208" s="68"/>
      <c r="DR1208" s="68"/>
      <c r="DS1208" s="68"/>
      <c r="DT1208" s="68"/>
      <c r="DU1208" s="68"/>
      <c r="DV1208" s="68"/>
      <c r="DW1208" s="68"/>
      <c r="DX1208" s="68"/>
      <c r="DY1208" s="68"/>
      <c r="DZ1208" s="68"/>
      <c r="EA1208" s="68"/>
      <c r="EB1208" s="68"/>
      <c r="EC1208" s="68"/>
      <c r="ED1208" s="68"/>
      <c r="EE1208" s="68"/>
      <c r="EF1208" s="68"/>
      <c r="EG1208" s="68"/>
      <c r="EH1208" s="68"/>
      <c r="EI1208" s="68"/>
      <c r="EJ1208" s="68"/>
      <c r="EK1208" s="68"/>
      <c r="EL1208" s="68"/>
      <c r="EM1208" s="68"/>
      <c r="EN1208" s="68"/>
      <c r="EO1208" s="68"/>
      <c r="EP1208" s="68"/>
      <c r="EQ1208" s="68"/>
      <c r="ER1208" s="68"/>
      <c r="ES1208" s="68"/>
      <c r="ET1208" s="68"/>
      <c r="EU1208" s="68"/>
      <c r="EV1208" s="68"/>
      <c r="EW1208" s="68"/>
      <c r="EX1208" s="68"/>
      <c r="EY1208" s="68"/>
      <c r="EZ1208" s="68"/>
      <c r="FA1208" s="68"/>
      <c r="FB1208" s="68"/>
      <c r="FC1208" s="68"/>
      <c r="FD1208" s="68"/>
      <c r="FE1208" s="68"/>
      <c r="FF1208" s="68"/>
      <c r="FG1208" s="68"/>
      <c r="FH1208" s="68"/>
      <c r="FI1208" s="68"/>
      <c r="FJ1208" s="68"/>
      <c r="FK1208" s="68"/>
      <c r="FL1208" s="68"/>
      <c r="FM1208" s="68"/>
      <c r="FN1208" s="68"/>
      <c r="FO1208" s="68"/>
      <c r="FP1208" s="68"/>
      <c r="FQ1208" s="68"/>
      <c r="FR1208" s="68"/>
      <c r="FS1208" s="68"/>
      <c r="FT1208" s="68"/>
      <c r="FU1208" s="68"/>
      <c r="FV1208" s="68"/>
      <c r="FW1208" s="68"/>
      <c r="FX1208" s="68"/>
      <c r="FY1208" s="68"/>
      <c r="FZ1208" s="68"/>
      <c r="GA1208" s="68"/>
      <c r="GB1208" s="68"/>
      <c r="GC1208" s="68"/>
      <c r="GD1208" s="68"/>
      <c r="GE1208" s="68"/>
      <c r="GF1208" s="68"/>
      <c r="GG1208" s="68"/>
      <c r="GH1208" s="68"/>
      <c r="GI1208" s="68"/>
      <c r="GJ1208" s="68"/>
      <c r="GK1208" s="68"/>
      <c r="GL1208" s="68"/>
      <c r="GM1208" s="68"/>
      <c r="GN1208" s="68"/>
      <c r="GO1208" s="68"/>
      <c r="GP1208" s="68"/>
      <c r="GQ1208" s="68"/>
      <c r="GR1208" s="68"/>
      <c r="GS1208" s="68"/>
      <c r="GT1208" s="68"/>
      <c r="GU1208" s="68"/>
      <c r="GV1208" s="68"/>
      <c r="GW1208" s="68"/>
      <c r="GX1208" s="68"/>
      <c r="GY1208" s="68"/>
      <c r="GZ1208" s="68"/>
      <c r="HA1208" s="68"/>
      <c r="HB1208" s="68"/>
      <c r="HC1208" s="68"/>
      <c r="HD1208" s="68"/>
      <c r="HE1208" s="68"/>
      <c r="HF1208" s="68"/>
      <c r="HG1208" s="68"/>
      <c r="HH1208" s="68"/>
      <c r="HI1208" s="68"/>
      <c r="HJ1208" s="68"/>
      <c r="HK1208" s="68"/>
      <c r="HL1208" s="68"/>
      <c r="HM1208" s="68"/>
      <c r="HN1208" s="68"/>
      <c r="HO1208" s="68"/>
      <c r="HP1208" s="68"/>
      <c r="HQ1208" s="68"/>
      <c r="HR1208" s="68"/>
      <c r="HS1208" s="68"/>
      <c r="HT1208" s="68"/>
      <c r="HU1208" s="68"/>
      <c r="HV1208" s="68"/>
      <c r="HW1208" s="68"/>
      <c r="HX1208" s="68"/>
      <c r="HY1208" s="68"/>
      <c r="HZ1208" s="68"/>
      <c r="IA1208" s="68"/>
      <c r="IB1208" s="68"/>
      <c r="IC1208" s="68"/>
      <c r="ID1208" s="68"/>
      <c r="IE1208" s="68"/>
      <c r="IF1208" s="68"/>
      <c r="IG1208" s="68"/>
      <c r="IH1208" s="68"/>
      <c r="II1208" s="68"/>
      <c r="IJ1208" s="68"/>
      <c r="IK1208" s="68"/>
      <c r="IL1208" s="68"/>
      <c r="IM1208" s="68"/>
      <c r="IN1208" s="68"/>
      <c r="IO1208" s="68"/>
      <c r="IP1208" s="68"/>
      <c r="IQ1208" s="68"/>
      <c r="IR1208" s="68"/>
      <c r="IS1208" s="68"/>
      <c r="IT1208" s="68"/>
      <c r="IU1208" s="68"/>
      <c r="IV1208" s="68"/>
      <c r="IW1208" s="68"/>
      <c r="IX1208" s="68"/>
      <c r="IY1208" s="68"/>
      <c r="IZ1208" s="68"/>
      <c r="JA1208" s="68"/>
      <c r="JB1208" s="68"/>
      <c r="JC1208" s="68"/>
      <c r="JD1208" s="68"/>
      <c r="JE1208" s="68"/>
      <c r="JF1208" s="68"/>
      <c r="JG1208" s="68"/>
      <c r="JH1208" s="68"/>
      <c r="JI1208" s="68"/>
      <c r="JJ1208" s="68"/>
      <c r="JK1208" s="68"/>
      <c r="JL1208" s="68"/>
      <c r="JM1208" s="68"/>
      <c r="JN1208" s="68"/>
      <c r="JO1208" s="68"/>
      <c r="JP1208" s="68"/>
      <c r="JQ1208" s="68"/>
      <c r="JR1208" s="68"/>
      <c r="JS1208" s="68"/>
      <c r="JT1208" s="68"/>
      <c r="JU1208" s="68"/>
      <c r="JV1208" s="68"/>
      <c r="JW1208" s="68"/>
      <c r="JX1208" s="68"/>
      <c r="JY1208" s="68"/>
      <c r="JZ1208" s="68"/>
      <c r="KA1208" s="68"/>
      <c r="KB1208" s="68"/>
      <c r="KC1208" s="68"/>
      <c r="KD1208" s="68"/>
      <c r="KE1208" s="68"/>
      <c r="KF1208" s="68"/>
      <c r="KG1208" s="68"/>
      <c r="KH1208" s="68"/>
      <c r="KI1208" s="68"/>
      <c r="KJ1208" s="68"/>
      <c r="KK1208" s="68"/>
      <c r="KL1208" s="68"/>
      <c r="KM1208" s="68"/>
      <c r="KN1208" s="68"/>
      <c r="KO1208" s="68"/>
      <c r="KP1208" s="68"/>
      <c r="KQ1208" s="68"/>
      <c r="KR1208" s="68"/>
      <c r="KS1208" s="68"/>
      <c r="KT1208" s="68"/>
      <c r="KU1208" s="68"/>
      <c r="KV1208" s="68"/>
      <c r="KW1208" s="68"/>
      <c r="KX1208" s="68"/>
      <c r="KY1208" s="68"/>
      <c r="KZ1208" s="68"/>
      <c r="LA1208" s="68"/>
      <c r="LB1208" s="68"/>
      <c r="LC1208" s="68"/>
      <c r="LD1208" s="68"/>
      <c r="LE1208" s="68"/>
      <c r="LF1208" s="68"/>
      <c r="LG1208" s="68"/>
      <c r="LH1208" s="68"/>
      <c r="LI1208" s="68"/>
      <c r="LJ1208" s="68"/>
      <c r="LK1208" s="68"/>
      <c r="LL1208" s="68"/>
      <c r="LM1208" s="68"/>
      <c r="LN1208" s="68"/>
      <c r="LO1208" s="68"/>
      <c r="LP1208" s="68"/>
      <c r="LQ1208" s="68"/>
      <c r="LR1208" s="68"/>
      <c r="LS1208" s="68"/>
      <c r="LT1208" s="68"/>
      <c r="LU1208" s="68"/>
      <c r="LV1208" s="68"/>
      <c r="LW1208" s="68"/>
      <c r="LX1208" s="68"/>
      <c r="LY1208" s="68"/>
      <c r="LZ1208" s="68"/>
      <c r="MA1208" s="68"/>
      <c r="MB1208" s="68"/>
      <c r="MC1208" s="68"/>
      <c r="MD1208" s="68"/>
      <c r="ME1208" s="68"/>
      <c r="MF1208" s="68"/>
      <c r="MG1208" s="68"/>
      <c r="MH1208" s="68"/>
      <c r="MI1208" s="68"/>
      <c r="MJ1208" s="68"/>
      <c r="MK1208" s="68"/>
      <c r="ML1208" s="68"/>
      <c r="MM1208" s="68"/>
      <c r="MN1208" s="68"/>
      <c r="MO1208" s="68"/>
      <c r="MP1208" s="68"/>
      <c r="MQ1208" s="68"/>
      <c r="MR1208" s="68"/>
      <c r="MS1208" s="68"/>
      <c r="MT1208" s="68"/>
      <c r="MU1208" s="68"/>
      <c r="MV1208" s="68"/>
      <c r="MW1208" s="68"/>
      <c r="MX1208" s="68"/>
      <c r="MY1208" s="68"/>
      <c r="MZ1208" s="68"/>
      <c r="NA1208" s="68"/>
      <c r="NB1208" s="68"/>
      <c r="NC1208" s="68"/>
      <c r="ND1208" s="68"/>
      <c r="NE1208" s="68"/>
      <c r="NF1208" s="68"/>
      <c r="NG1208" s="68"/>
      <c r="NH1208" s="68"/>
      <c r="NI1208" s="68"/>
      <c r="NJ1208" s="68"/>
      <c r="NK1208" s="68"/>
      <c r="NL1208" s="68"/>
      <c r="NM1208" s="68"/>
      <c r="NN1208" s="68"/>
      <c r="NO1208" s="68"/>
      <c r="NP1208" s="68"/>
      <c r="NQ1208" s="68"/>
      <c r="NR1208" s="68"/>
      <c r="NS1208" s="68"/>
      <c r="NT1208" s="68"/>
      <c r="NU1208" s="68"/>
      <c r="NV1208" s="68"/>
      <c r="NW1208" s="68"/>
      <c r="NX1208" s="68"/>
      <c r="NY1208" s="68"/>
      <c r="NZ1208" s="68"/>
      <c r="OA1208" s="68"/>
      <c r="OB1208" s="68"/>
      <c r="OC1208" s="68"/>
      <c r="OD1208" s="68"/>
      <c r="OE1208" s="68"/>
      <c r="OF1208" s="68"/>
      <c r="OG1208" s="68"/>
      <c r="OH1208" s="68"/>
      <c r="OI1208" s="68"/>
      <c r="OJ1208" s="68"/>
      <c r="OK1208" s="68"/>
      <c r="OL1208" s="68"/>
      <c r="OM1208" s="68"/>
      <c r="ON1208" s="68"/>
      <c r="OO1208" s="68"/>
      <c r="OP1208" s="68"/>
      <c r="OQ1208" s="68"/>
      <c r="OR1208" s="68"/>
      <c r="OS1208" s="68"/>
      <c r="OT1208" s="68"/>
      <c r="OU1208" s="68"/>
      <c r="OV1208" s="68"/>
      <c r="OW1208" s="68"/>
      <c r="OX1208" s="68"/>
      <c r="OY1208" s="68"/>
      <c r="OZ1208" s="68"/>
      <c r="PA1208" s="68"/>
      <c r="PB1208" s="68"/>
      <c r="PC1208" s="68"/>
      <c r="PD1208" s="68"/>
      <c r="PE1208" s="68"/>
      <c r="PF1208" s="68"/>
      <c r="PG1208" s="68"/>
      <c r="PH1208" s="68"/>
      <c r="PI1208" s="68"/>
      <c r="PJ1208" s="68"/>
      <c r="PK1208" s="68"/>
      <c r="PL1208" s="68"/>
      <c r="PM1208" s="68"/>
      <c r="PN1208" s="68"/>
      <c r="PO1208" s="68"/>
      <c r="PP1208" s="68"/>
      <c r="PQ1208" s="68"/>
      <c r="PR1208" s="68"/>
      <c r="PS1208" s="68"/>
      <c r="PT1208" s="68"/>
      <c r="PU1208" s="68"/>
      <c r="PV1208" s="68"/>
      <c r="PW1208" s="68"/>
      <c r="PX1208" s="68"/>
      <c r="PY1208" s="68"/>
      <c r="PZ1208" s="68"/>
      <c r="QA1208" s="68"/>
      <c r="QB1208" s="68"/>
      <c r="QC1208" s="68"/>
      <c r="QD1208" s="68"/>
      <c r="QE1208" s="68"/>
      <c r="QF1208" s="68"/>
      <c r="QG1208" s="68"/>
      <c r="QH1208" s="68"/>
      <c r="QI1208" s="68"/>
      <c r="QJ1208" s="68"/>
      <c r="QK1208" s="68"/>
      <c r="QL1208" s="68"/>
      <c r="QM1208" s="68"/>
      <c r="QN1208" s="68"/>
      <c r="QO1208" s="68"/>
      <c r="QP1208" s="68"/>
      <c r="QQ1208" s="68"/>
      <c r="QR1208" s="68"/>
      <c r="QS1208" s="68"/>
      <c r="QT1208" s="68"/>
      <c r="QU1208" s="68"/>
      <c r="QV1208" s="68"/>
      <c r="QW1208" s="68"/>
      <c r="QX1208" s="68"/>
      <c r="QY1208" s="68"/>
      <c r="QZ1208" s="68"/>
      <c r="RA1208" s="68"/>
      <c r="RB1208" s="68"/>
      <c r="RC1208" s="68"/>
      <c r="RD1208" s="68"/>
      <c r="RE1208" s="68"/>
      <c r="RF1208" s="68"/>
      <c r="RG1208" s="68"/>
      <c r="RH1208" s="68"/>
      <c r="RI1208" s="68"/>
      <c r="RJ1208" s="68"/>
      <c r="RK1208" s="68"/>
      <c r="RL1208" s="68"/>
      <c r="RM1208" s="68"/>
      <c r="RN1208" s="68"/>
      <c r="RO1208" s="68"/>
      <c r="RP1208" s="68"/>
      <c r="RQ1208" s="68"/>
      <c r="RR1208" s="68"/>
      <c r="RS1208" s="68"/>
      <c r="RT1208" s="68"/>
      <c r="RU1208" s="68"/>
      <c r="RV1208" s="68"/>
      <c r="RW1208" s="68"/>
      <c r="RX1208" s="68"/>
      <c r="RY1208" s="68"/>
      <c r="RZ1208" s="68"/>
      <c r="SA1208" s="68"/>
      <c r="SB1208" s="68"/>
      <c r="SC1208" s="68"/>
      <c r="SD1208" s="68"/>
      <c r="SE1208" s="68"/>
      <c r="SF1208" s="68"/>
      <c r="SG1208" s="68"/>
      <c r="SH1208" s="68"/>
      <c r="SI1208" s="68"/>
      <c r="SJ1208" s="68"/>
      <c r="SK1208" s="68"/>
      <c r="SL1208" s="68"/>
      <c r="SM1208" s="68"/>
      <c r="SN1208" s="68"/>
      <c r="SO1208" s="68"/>
      <c r="SP1208" s="68"/>
      <c r="SQ1208" s="68"/>
      <c r="SR1208" s="68"/>
      <c r="SS1208" s="68"/>
      <c r="ST1208" s="68"/>
      <c r="SU1208" s="68"/>
      <c r="SV1208" s="68"/>
      <c r="SW1208" s="68"/>
      <c r="SX1208" s="68"/>
    </row>
    <row r="1209" spans="1:518" ht="16.5" customHeight="1" x14ac:dyDescent="0.2">
      <c r="A1209" s="20">
        <v>601</v>
      </c>
      <c r="B1209" s="20" t="s">
        <v>62</v>
      </c>
      <c r="C1209" s="20" t="s">
        <v>915</v>
      </c>
      <c r="D1209" s="20" t="s">
        <v>38</v>
      </c>
      <c r="E1209" s="20" t="s">
        <v>1345</v>
      </c>
      <c r="F1209" s="22" t="s">
        <v>958</v>
      </c>
      <c r="G1209" s="20" t="s">
        <v>42</v>
      </c>
      <c r="H1209" s="20" t="s">
        <v>35</v>
      </c>
      <c r="I1209" s="20" t="s">
        <v>81</v>
      </c>
      <c r="J1209" s="22" t="s">
        <v>915</v>
      </c>
      <c r="K1209" s="20"/>
      <c r="L1209" s="20"/>
      <c r="M1209" s="20"/>
      <c r="N1209" s="20"/>
      <c r="O1209" s="23"/>
      <c r="P1209" s="23">
        <v>900000</v>
      </c>
      <c r="Q1209" s="24">
        <v>1</v>
      </c>
      <c r="R1209" s="25">
        <v>45809</v>
      </c>
      <c r="S1209" s="20" t="s">
        <v>83</v>
      </c>
      <c r="T1209" s="26">
        <f t="shared" si="20"/>
        <v>900000</v>
      </c>
      <c r="U1209" s="27" t="s">
        <v>100</v>
      </c>
      <c r="V1209" s="27" t="s">
        <v>100</v>
      </c>
      <c r="W1209" s="68"/>
      <c r="X1209" s="68"/>
      <c r="Y1209" s="68"/>
      <c r="Z1209" s="68"/>
      <c r="AA1209" s="68"/>
      <c r="AB1209" s="68"/>
      <c r="AC1209" s="68"/>
      <c r="AD1209" s="68"/>
      <c r="AE1209" s="68"/>
      <c r="AF1209" s="68"/>
      <c r="AG1209" s="68"/>
      <c r="AH1209" s="68"/>
      <c r="AI1209" s="68"/>
      <c r="AJ1209" s="68"/>
      <c r="AK1209" s="68"/>
      <c r="AL1209" s="68"/>
      <c r="AM1209" s="68"/>
      <c r="AN1209" s="68"/>
      <c r="AO1209" s="68"/>
      <c r="AP1209" s="68"/>
      <c r="AQ1209" s="68"/>
      <c r="AR1209" s="68"/>
      <c r="AS1209" s="68"/>
      <c r="AT1209" s="68"/>
      <c r="AU1209" s="68"/>
      <c r="AV1209" s="68"/>
      <c r="AW1209" s="68"/>
      <c r="AX1209" s="68"/>
      <c r="AY1209" s="68"/>
      <c r="AZ1209" s="68"/>
      <c r="BA1209" s="68"/>
      <c r="BB1209" s="68"/>
      <c r="BC1209" s="68"/>
      <c r="BD1209" s="68"/>
      <c r="BE1209" s="68"/>
      <c r="BF1209" s="68"/>
      <c r="BG1209" s="68"/>
      <c r="BH1209" s="68"/>
      <c r="BI1209" s="68"/>
      <c r="BJ1209" s="68"/>
      <c r="BK1209" s="68"/>
      <c r="BL1209" s="68"/>
      <c r="BM1209" s="68"/>
      <c r="BN1209" s="68"/>
      <c r="BO1209" s="68"/>
      <c r="BP1209" s="68"/>
      <c r="BQ1209" s="68"/>
      <c r="BR1209" s="68"/>
      <c r="BS1209" s="68"/>
      <c r="BT1209" s="68"/>
      <c r="BU1209" s="68"/>
      <c r="BV1209" s="68"/>
      <c r="BW1209" s="68"/>
      <c r="BX1209" s="68"/>
      <c r="BY1209" s="68"/>
      <c r="BZ1209" s="68"/>
      <c r="CA1209" s="68"/>
      <c r="CB1209" s="68"/>
      <c r="CC1209" s="68"/>
      <c r="CD1209" s="68"/>
      <c r="CE1209" s="68"/>
      <c r="CF1209" s="68"/>
      <c r="CG1209" s="68"/>
      <c r="CH1209" s="68"/>
      <c r="CI1209" s="68"/>
      <c r="CJ1209" s="68"/>
      <c r="CK1209" s="68"/>
      <c r="CL1209" s="68"/>
      <c r="CM1209" s="68"/>
      <c r="CN1209" s="68"/>
      <c r="CO1209" s="68"/>
      <c r="CP1209" s="68"/>
      <c r="CQ1209" s="68"/>
      <c r="CR1209" s="68"/>
      <c r="CS1209" s="68"/>
      <c r="CT1209" s="68"/>
      <c r="CU1209" s="68"/>
      <c r="CV1209" s="68"/>
      <c r="CW1209" s="68"/>
      <c r="CX1209" s="68"/>
      <c r="CY1209" s="68"/>
      <c r="CZ1209" s="68"/>
      <c r="DA1209" s="68"/>
      <c r="DB1209" s="68"/>
      <c r="DC1209" s="68"/>
      <c r="DD1209" s="68"/>
      <c r="DE1209" s="68"/>
      <c r="DF1209" s="68"/>
      <c r="DG1209" s="68"/>
      <c r="DH1209" s="68"/>
      <c r="DI1209" s="68"/>
      <c r="DJ1209" s="68"/>
      <c r="DK1209" s="68"/>
      <c r="DL1209" s="68"/>
      <c r="DM1209" s="68"/>
      <c r="DN1209" s="68"/>
      <c r="DO1209" s="68"/>
      <c r="DP1209" s="68"/>
      <c r="DQ1209" s="68"/>
      <c r="DR1209" s="68"/>
      <c r="DS1209" s="68"/>
      <c r="DT1209" s="68"/>
      <c r="DU1209" s="68"/>
      <c r="DV1209" s="68"/>
      <c r="DW1209" s="68"/>
      <c r="DX1209" s="68"/>
      <c r="DY1209" s="68"/>
      <c r="DZ1209" s="68"/>
      <c r="EA1209" s="68"/>
      <c r="EB1209" s="68"/>
      <c r="EC1209" s="68"/>
      <c r="ED1209" s="68"/>
      <c r="EE1209" s="68"/>
      <c r="EF1209" s="68"/>
      <c r="EG1209" s="68"/>
      <c r="EH1209" s="68"/>
      <c r="EI1209" s="68"/>
      <c r="EJ1209" s="68"/>
      <c r="EK1209" s="68"/>
      <c r="EL1209" s="68"/>
      <c r="EM1209" s="68"/>
      <c r="EN1209" s="68"/>
      <c r="EO1209" s="68"/>
      <c r="EP1209" s="68"/>
      <c r="EQ1209" s="68"/>
      <c r="ER1209" s="68"/>
      <c r="ES1209" s="68"/>
      <c r="ET1209" s="68"/>
      <c r="EU1209" s="68"/>
      <c r="EV1209" s="68"/>
      <c r="EW1209" s="68"/>
      <c r="EX1209" s="68"/>
      <c r="EY1209" s="68"/>
      <c r="EZ1209" s="68"/>
      <c r="FA1209" s="68"/>
      <c r="FB1209" s="68"/>
      <c r="FC1209" s="68"/>
      <c r="FD1209" s="68"/>
      <c r="FE1209" s="68"/>
      <c r="FF1209" s="68"/>
      <c r="FG1209" s="68"/>
      <c r="FH1209" s="68"/>
      <c r="FI1209" s="68"/>
      <c r="FJ1209" s="68"/>
      <c r="FK1209" s="68"/>
      <c r="FL1209" s="68"/>
      <c r="FM1209" s="68"/>
      <c r="FN1209" s="68"/>
      <c r="FO1209" s="68"/>
      <c r="FP1209" s="68"/>
      <c r="FQ1209" s="68"/>
      <c r="FR1209" s="68"/>
      <c r="FS1209" s="68"/>
      <c r="FT1209" s="68"/>
      <c r="FU1209" s="68"/>
      <c r="FV1209" s="68"/>
      <c r="FW1209" s="68"/>
      <c r="FX1209" s="68"/>
      <c r="FY1209" s="68"/>
      <c r="FZ1209" s="68"/>
      <c r="GA1209" s="68"/>
      <c r="GB1209" s="68"/>
      <c r="GC1209" s="68"/>
      <c r="GD1209" s="68"/>
      <c r="GE1209" s="68"/>
      <c r="GF1209" s="68"/>
      <c r="GG1209" s="68"/>
      <c r="GH1209" s="68"/>
      <c r="GI1209" s="68"/>
      <c r="GJ1209" s="68"/>
      <c r="GK1209" s="68"/>
      <c r="GL1209" s="68"/>
      <c r="GM1209" s="68"/>
      <c r="GN1209" s="68"/>
      <c r="GO1209" s="68"/>
      <c r="GP1209" s="68"/>
      <c r="GQ1209" s="68"/>
      <c r="GR1209" s="68"/>
      <c r="GS1209" s="68"/>
      <c r="GT1209" s="68"/>
      <c r="GU1209" s="68"/>
      <c r="GV1209" s="68"/>
      <c r="GW1209" s="68"/>
      <c r="GX1209" s="68"/>
      <c r="GY1209" s="68"/>
      <c r="GZ1209" s="68"/>
      <c r="HA1209" s="68"/>
      <c r="HB1209" s="68"/>
      <c r="HC1209" s="68"/>
      <c r="HD1209" s="68"/>
      <c r="HE1209" s="68"/>
      <c r="HF1209" s="68"/>
      <c r="HG1209" s="68"/>
      <c r="HH1209" s="68"/>
      <c r="HI1209" s="68"/>
      <c r="HJ1209" s="68"/>
      <c r="HK1209" s="68"/>
      <c r="HL1209" s="68"/>
      <c r="HM1209" s="68"/>
      <c r="HN1209" s="68"/>
      <c r="HO1209" s="68"/>
      <c r="HP1209" s="68"/>
      <c r="HQ1209" s="68"/>
      <c r="HR1209" s="68"/>
      <c r="HS1209" s="68"/>
      <c r="HT1209" s="68"/>
      <c r="HU1209" s="68"/>
      <c r="HV1209" s="68"/>
      <c r="HW1209" s="68"/>
      <c r="HX1209" s="68"/>
      <c r="HY1209" s="68"/>
      <c r="HZ1209" s="68"/>
      <c r="IA1209" s="68"/>
      <c r="IB1209" s="68"/>
      <c r="IC1209" s="68"/>
      <c r="ID1209" s="68"/>
      <c r="IE1209" s="68"/>
      <c r="IF1209" s="68"/>
      <c r="IG1209" s="68"/>
      <c r="IH1209" s="68"/>
      <c r="II1209" s="68"/>
      <c r="IJ1209" s="68"/>
      <c r="IK1209" s="68"/>
      <c r="IL1209" s="68"/>
      <c r="IM1209" s="68"/>
      <c r="IN1209" s="68"/>
      <c r="IO1209" s="68"/>
      <c r="IP1209" s="68"/>
      <c r="IQ1209" s="68"/>
      <c r="IR1209" s="68"/>
      <c r="IS1209" s="68"/>
      <c r="IT1209" s="68"/>
      <c r="IU1209" s="68"/>
      <c r="IV1209" s="68"/>
      <c r="IW1209" s="68"/>
      <c r="IX1209" s="68"/>
      <c r="IY1209" s="68"/>
      <c r="IZ1209" s="68"/>
      <c r="JA1209" s="68"/>
      <c r="JB1209" s="68"/>
      <c r="JC1209" s="68"/>
      <c r="JD1209" s="68"/>
      <c r="JE1209" s="68"/>
      <c r="JF1209" s="68"/>
      <c r="JG1209" s="68"/>
      <c r="JH1209" s="68"/>
      <c r="JI1209" s="68"/>
      <c r="JJ1209" s="68"/>
      <c r="JK1209" s="68"/>
      <c r="JL1209" s="68"/>
      <c r="JM1209" s="68"/>
      <c r="JN1209" s="68"/>
      <c r="JO1209" s="68"/>
      <c r="JP1209" s="68"/>
      <c r="JQ1209" s="68"/>
      <c r="JR1209" s="68"/>
      <c r="JS1209" s="68"/>
      <c r="JT1209" s="68"/>
      <c r="JU1209" s="68"/>
      <c r="JV1209" s="68"/>
      <c r="JW1209" s="68"/>
      <c r="JX1209" s="68"/>
      <c r="JY1209" s="68"/>
      <c r="JZ1209" s="68"/>
      <c r="KA1209" s="68"/>
      <c r="KB1209" s="68"/>
      <c r="KC1209" s="68"/>
      <c r="KD1209" s="68"/>
      <c r="KE1209" s="68"/>
      <c r="KF1209" s="68"/>
      <c r="KG1209" s="68"/>
      <c r="KH1209" s="68"/>
      <c r="KI1209" s="68"/>
      <c r="KJ1209" s="68"/>
      <c r="KK1209" s="68"/>
      <c r="KL1209" s="68"/>
      <c r="KM1209" s="68"/>
      <c r="KN1209" s="68"/>
      <c r="KO1209" s="68"/>
      <c r="KP1209" s="68"/>
      <c r="KQ1209" s="68"/>
      <c r="KR1209" s="68"/>
      <c r="KS1209" s="68"/>
      <c r="KT1209" s="68"/>
      <c r="KU1209" s="68"/>
      <c r="KV1209" s="68"/>
      <c r="KW1209" s="68"/>
      <c r="KX1209" s="68"/>
      <c r="KY1209" s="68"/>
      <c r="KZ1209" s="68"/>
      <c r="LA1209" s="68"/>
      <c r="LB1209" s="68"/>
      <c r="LC1209" s="68"/>
      <c r="LD1209" s="68"/>
      <c r="LE1209" s="68"/>
      <c r="LF1209" s="68"/>
      <c r="LG1209" s="68"/>
      <c r="LH1209" s="68"/>
      <c r="LI1209" s="68"/>
      <c r="LJ1209" s="68"/>
      <c r="LK1209" s="68"/>
      <c r="LL1209" s="68"/>
      <c r="LM1209" s="68"/>
      <c r="LN1209" s="68"/>
      <c r="LO1209" s="68"/>
      <c r="LP1209" s="68"/>
      <c r="LQ1209" s="68"/>
      <c r="LR1209" s="68"/>
      <c r="LS1209" s="68"/>
      <c r="LT1209" s="68"/>
      <c r="LU1209" s="68"/>
      <c r="LV1209" s="68"/>
      <c r="LW1209" s="68"/>
      <c r="LX1209" s="68"/>
      <c r="LY1209" s="68"/>
      <c r="LZ1209" s="68"/>
      <c r="MA1209" s="68"/>
      <c r="MB1209" s="68"/>
      <c r="MC1209" s="68"/>
      <c r="MD1209" s="68"/>
      <c r="ME1209" s="68"/>
      <c r="MF1209" s="68"/>
      <c r="MG1209" s="68"/>
      <c r="MH1209" s="68"/>
      <c r="MI1209" s="68"/>
      <c r="MJ1209" s="68"/>
      <c r="MK1209" s="68"/>
      <c r="ML1209" s="68"/>
      <c r="MM1209" s="68"/>
      <c r="MN1209" s="68"/>
      <c r="MO1209" s="68"/>
      <c r="MP1209" s="68"/>
      <c r="MQ1209" s="68"/>
      <c r="MR1209" s="68"/>
      <c r="MS1209" s="68"/>
      <c r="MT1209" s="68"/>
      <c r="MU1209" s="68"/>
      <c r="MV1209" s="68"/>
      <c r="MW1209" s="68"/>
      <c r="MX1209" s="68"/>
      <c r="MY1209" s="68"/>
      <c r="MZ1209" s="68"/>
      <c r="NA1209" s="68"/>
      <c r="NB1209" s="68"/>
      <c r="NC1209" s="68"/>
      <c r="ND1209" s="68"/>
      <c r="NE1209" s="68"/>
      <c r="NF1209" s="68"/>
      <c r="NG1209" s="68"/>
      <c r="NH1209" s="68"/>
      <c r="NI1209" s="68"/>
      <c r="NJ1209" s="68"/>
      <c r="NK1209" s="68"/>
      <c r="NL1209" s="68"/>
      <c r="NM1209" s="68"/>
      <c r="NN1209" s="68"/>
      <c r="NO1209" s="68"/>
      <c r="NP1209" s="68"/>
      <c r="NQ1209" s="68"/>
      <c r="NR1209" s="68"/>
      <c r="NS1209" s="68"/>
      <c r="NT1209" s="68"/>
      <c r="NU1209" s="68"/>
      <c r="NV1209" s="68"/>
      <c r="NW1209" s="68"/>
      <c r="NX1209" s="68"/>
      <c r="NY1209" s="68"/>
      <c r="NZ1209" s="68"/>
      <c r="OA1209" s="68"/>
      <c r="OB1209" s="68"/>
      <c r="OC1209" s="68"/>
      <c r="OD1209" s="68"/>
      <c r="OE1209" s="68"/>
      <c r="OF1209" s="68"/>
      <c r="OG1209" s="68"/>
      <c r="OH1209" s="68"/>
      <c r="OI1209" s="68"/>
      <c r="OJ1209" s="68"/>
      <c r="OK1209" s="68"/>
      <c r="OL1209" s="68"/>
      <c r="OM1209" s="68"/>
      <c r="ON1209" s="68"/>
      <c r="OO1209" s="68"/>
      <c r="OP1209" s="68"/>
      <c r="OQ1209" s="68"/>
      <c r="OR1209" s="68"/>
      <c r="OS1209" s="68"/>
      <c r="OT1209" s="68"/>
      <c r="OU1209" s="68"/>
      <c r="OV1209" s="68"/>
      <c r="OW1209" s="68"/>
      <c r="OX1209" s="68"/>
      <c r="OY1209" s="68"/>
      <c r="OZ1209" s="68"/>
      <c r="PA1209" s="68"/>
      <c r="PB1209" s="68"/>
      <c r="PC1209" s="68"/>
      <c r="PD1209" s="68"/>
      <c r="PE1209" s="68"/>
      <c r="PF1209" s="68"/>
      <c r="PG1209" s="68"/>
      <c r="PH1209" s="68"/>
      <c r="PI1209" s="68"/>
      <c r="PJ1209" s="68"/>
      <c r="PK1209" s="68"/>
      <c r="PL1209" s="68"/>
      <c r="PM1209" s="68"/>
      <c r="PN1209" s="68"/>
      <c r="PO1209" s="68"/>
      <c r="PP1209" s="68"/>
      <c r="PQ1209" s="68"/>
      <c r="PR1209" s="68"/>
      <c r="PS1209" s="68"/>
      <c r="PT1209" s="68"/>
      <c r="PU1209" s="68"/>
      <c r="PV1209" s="68"/>
      <c r="PW1209" s="68"/>
      <c r="PX1209" s="68"/>
      <c r="PY1209" s="68"/>
      <c r="PZ1209" s="68"/>
      <c r="QA1209" s="68"/>
      <c r="QB1209" s="68"/>
      <c r="QC1209" s="68"/>
      <c r="QD1209" s="68"/>
      <c r="QE1209" s="68"/>
      <c r="QF1209" s="68"/>
      <c r="QG1209" s="68"/>
      <c r="QH1209" s="68"/>
      <c r="QI1209" s="68"/>
      <c r="QJ1209" s="68"/>
      <c r="QK1209" s="68"/>
      <c r="QL1209" s="68"/>
      <c r="QM1209" s="68"/>
      <c r="QN1209" s="68"/>
      <c r="QO1209" s="68"/>
      <c r="QP1209" s="68"/>
      <c r="QQ1209" s="68"/>
      <c r="QR1209" s="68"/>
      <c r="QS1209" s="68"/>
      <c r="QT1209" s="68"/>
      <c r="QU1209" s="68"/>
      <c r="QV1209" s="68"/>
      <c r="QW1209" s="68"/>
      <c r="QX1209" s="68"/>
      <c r="QY1209" s="68"/>
      <c r="QZ1209" s="68"/>
      <c r="RA1209" s="68"/>
      <c r="RB1209" s="68"/>
      <c r="RC1209" s="68"/>
      <c r="RD1209" s="68"/>
      <c r="RE1209" s="68"/>
      <c r="RF1209" s="68"/>
      <c r="RG1209" s="68"/>
      <c r="RH1209" s="68"/>
      <c r="RI1209" s="68"/>
      <c r="RJ1209" s="68"/>
      <c r="RK1209" s="68"/>
      <c r="RL1209" s="68"/>
      <c r="RM1209" s="68"/>
      <c r="RN1209" s="68"/>
      <c r="RO1209" s="68"/>
      <c r="RP1209" s="68"/>
      <c r="RQ1209" s="68"/>
      <c r="RR1209" s="68"/>
      <c r="RS1209" s="68"/>
      <c r="RT1209" s="68"/>
      <c r="RU1209" s="68"/>
      <c r="RV1209" s="68"/>
      <c r="RW1209" s="68"/>
      <c r="RX1209" s="68"/>
      <c r="RY1209" s="68"/>
      <c r="RZ1209" s="68"/>
      <c r="SA1209" s="68"/>
      <c r="SB1209" s="68"/>
      <c r="SC1209" s="68"/>
      <c r="SD1209" s="68"/>
      <c r="SE1209" s="68"/>
      <c r="SF1209" s="68"/>
      <c r="SG1209" s="68"/>
      <c r="SH1209" s="68"/>
      <c r="SI1209" s="68"/>
      <c r="SJ1209" s="68"/>
      <c r="SK1209" s="68"/>
      <c r="SL1209" s="68"/>
      <c r="SM1209" s="68"/>
      <c r="SN1209" s="68"/>
      <c r="SO1209" s="68"/>
      <c r="SP1209" s="68"/>
      <c r="SQ1209" s="68"/>
      <c r="SR1209" s="68"/>
      <c r="SS1209" s="68"/>
      <c r="ST1209" s="68"/>
      <c r="SU1209" s="68"/>
      <c r="SV1209" s="68"/>
      <c r="SW1209" s="68"/>
      <c r="SX1209" s="68"/>
    </row>
    <row r="1210" spans="1:518" ht="16.5" customHeight="1" x14ac:dyDescent="0.2">
      <c r="A1210" s="20">
        <v>602</v>
      </c>
      <c r="B1210" s="20" t="s">
        <v>62</v>
      </c>
      <c r="C1210" s="20" t="s">
        <v>915</v>
      </c>
      <c r="D1210" s="20" t="s">
        <v>38</v>
      </c>
      <c r="E1210" s="20" t="s">
        <v>1345</v>
      </c>
      <c r="F1210" s="22" t="s">
        <v>958</v>
      </c>
      <c r="G1210" s="20" t="s">
        <v>42</v>
      </c>
      <c r="H1210" s="20" t="s">
        <v>35</v>
      </c>
      <c r="I1210" s="20" t="s">
        <v>81</v>
      </c>
      <c r="J1210" s="22" t="s">
        <v>915</v>
      </c>
      <c r="K1210" s="20"/>
      <c r="L1210" s="20"/>
      <c r="M1210" s="20"/>
      <c r="N1210" s="20"/>
      <c r="O1210" s="23"/>
      <c r="P1210" s="23">
        <v>900000</v>
      </c>
      <c r="Q1210" s="24">
        <v>1</v>
      </c>
      <c r="R1210" s="25">
        <v>45839</v>
      </c>
      <c r="S1210" s="20" t="s">
        <v>83</v>
      </c>
      <c r="T1210" s="26">
        <f t="shared" si="20"/>
        <v>900000</v>
      </c>
      <c r="U1210" s="27" t="s">
        <v>100</v>
      </c>
      <c r="V1210" s="27" t="s">
        <v>100</v>
      </c>
      <c r="W1210" s="68"/>
      <c r="X1210" s="68"/>
      <c r="Y1210" s="68"/>
      <c r="Z1210" s="68"/>
      <c r="AA1210" s="68"/>
      <c r="AB1210" s="68"/>
      <c r="AC1210" s="68"/>
      <c r="AD1210" s="68"/>
      <c r="AE1210" s="68"/>
      <c r="AF1210" s="68"/>
      <c r="AG1210" s="68"/>
      <c r="AH1210" s="68"/>
      <c r="AI1210" s="68"/>
      <c r="AJ1210" s="68"/>
      <c r="AK1210" s="68"/>
      <c r="AL1210" s="68"/>
      <c r="AM1210" s="68"/>
      <c r="AN1210" s="68"/>
      <c r="AO1210" s="68"/>
      <c r="AP1210" s="68"/>
      <c r="AQ1210" s="68"/>
      <c r="AR1210" s="68"/>
      <c r="AS1210" s="68"/>
      <c r="AT1210" s="68"/>
      <c r="AU1210" s="68"/>
      <c r="AV1210" s="68"/>
      <c r="AW1210" s="68"/>
      <c r="AX1210" s="68"/>
      <c r="AY1210" s="68"/>
      <c r="AZ1210" s="68"/>
      <c r="BA1210" s="68"/>
      <c r="BB1210" s="68"/>
      <c r="BC1210" s="68"/>
      <c r="BD1210" s="68"/>
      <c r="BE1210" s="68"/>
      <c r="BF1210" s="68"/>
      <c r="BG1210" s="68"/>
      <c r="BH1210" s="68"/>
      <c r="BI1210" s="68"/>
      <c r="BJ1210" s="68"/>
      <c r="BK1210" s="68"/>
      <c r="BL1210" s="68"/>
      <c r="BM1210" s="68"/>
      <c r="BN1210" s="68"/>
      <c r="BO1210" s="68"/>
      <c r="BP1210" s="68"/>
      <c r="BQ1210" s="68"/>
      <c r="BR1210" s="68"/>
      <c r="BS1210" s="68"/>
      <c r="BT1210" s="68"/>
      <c r="BU1210" s="68"/>
      <c r="BV1210" s="68"/>
      <c r="BW1210" s="68"/>
      <c r="BX1210" s="68"/>
      <c r="BY1210" s="68"/>
      <c r="BZ1210" s="68"/>
      <c r="CA1210" s="68"/>
      <c r="CB1210" s="68"/>
      <c r="CC1210" s="68"/>
      <c r="CD1210" s="68"/>
      <c r="CE1210" s="68"/>
      <c r="CF1210" s="68"/>
      <c r="CG1210" s="68"/>
      <c r="CH1210" s="68"/>
      <c r="CI1210" s="68"/>
      <c r="CJ1210" s="68"/>
      <c r="CK1210" s="68"/>
      <c r="CL1210" s="68"/>
      <c r="CM1210" s="68"/>
      <c r="CN1210" s="68"/>
      <c r="CO1210" s="68"/>
      <c r="CP1210" s="68"/>
      <c r="CQ1210" s="68"/>
      <c r="CR1210" s="68"/>
      <c r="CS1210" s="68"/>
      <c r="CT1210" s="68"/>
      <c r="CU1210" s="68"/>
      <c r="CV1210" s="68"/>
      <c r="CW1210" s="68"/>
      <c r="CX1210" s="68"/>
      <c r="CY1210" s="68"/>
      <c r="CZ1210" s="68"/>
      <c r="DA1210" s="68"/>
      <c r="DB1210" s="68"/>
      <c r="DC1210" s="68"/>
      <c r="DD1210" s="68"/>
      <c r="DE1210" s="68"/>
      <c r="DF1210" s="68"/>
      <c r="DG1210" s="68"/>
      <c r="DH1210" s="68"/>
      <c r="DI1210" s="68"/>
      <c r="DJ1210" s="68"/>
      <c r="DK1210" s="68"/>
      <c r="DL1210" s="68"/>
      <c r="DM1210" s="68"/>
      <c r="DN1210" s="68"/>
      <c r="DO1210" s="68"/>
      <c r="DP1210" s="68"/>
      <c r="DQ1210" s="68"/>
      <c r="DR1210" s="68"/>
      <c r="DS1210" s="68"/>
      <c r="DT1210" s="68"/>
      <c r="DU1210" s="68"/>
      <c r="DV1210" s="68"/>
      <c r="DW1210" s="68"/>
      <c r="DX1210" s="68"/>
      <c r="DY1210" s="68"/>
      <c r="DZ1210" s="68"/>
      <c r="EA1210" s="68"/>
      <c r="EB1210" s="68"/>
      <c r="EC1210" s="68"/>
      <c r="ED1210" s="68"/>
      <c r="EE1210" s="68"/>
      <c r="EF1210" s="68"/>
      <c r="EG1210" s="68"/>
      <c r="EH1210" s="68"/>
      <c r="EI1210" s="68"/>
      <c r="EJ1210" s="68"/>
      <c r="EK1210" s="68"/>
      <c r="EL1210" s="68"/>
      <c r="EM1210" s="68"/>
      <c r="EN1210" s="68"/>
      <c r="EO1210" s="68"/>
      <c r="EP1210" s="68"/>
      <c r="EQ1210" s="68"/>
      <c r="ER1210" s="68"/>
      <c r="ES1210" s="68"/>
      <c r="ET1210" s="68"/>
      <c r="EU1210" s="68"/>
      <c r="EV1210" s="68"/>
      <c r="EW1210" s="68"/>
      <c r="EX1210" s="68"/>
      <c r="EY1210" s="68"/>
      <c r="EZ1210" s="68"/>
      <c r="FA1210" s="68"/>
      <c r="FB1210" s="68"/>
      <c r="FC1210" s="68"/>
      <c r="FD1210" s="68"/>
      <c r="FE1210" s="68"/>
      <c r="FF1210" s="68"/>
      <c r="FG1210" s="68"/>
      <c r="FH1210" s="68"/>
      <c r="FI1210" s="68"/>
      <c r="FJ1210" s="68"/>
      <c r="FK1210" s="68"/>
      <c r="FL1210" s="68"/>
      <c r="FM1210" s="68"/>
      <c r="FN1210" s="68"/>
      <c r="FO1210" s="68"/>
      <c r="FP1210" s="68"/>
      <c r="FQ1210" s="68"/>
      <c r="FR1210" s="68"/>
      <c r="FS1210" s="68"/>
      <c r="FT1210" s="68"/>
      <c r="FU1210" s="68"/>
      <c r="FV1210" s="68"/>
      <c r="FW1210" s="68"/>
      <c r="FX1210" s="68"/>
      <c r="FY1210" s="68"/>
      <c r="FZ1210" s="68"/>
      <c r="GA1210" s="68"/>
      <c r="GB1210" s="68"/>
      <c r="GC1210" s="68"/>
      <c r="GD1210" s="68"/>
      <c r="GE1210" s="68"/>
      <c r="GF1210" s="68"/>
      <c r="GG1210" s="68"/>
      <c r="GH1210" s="68"/>
      <c r="GI1210" s="68"/>
      <c r="GJ1210" s="68"/>
      <c r="GK1210" s="68"/>
      <c r="GL1210" s="68"/>
      <c r="GM1210" s="68"/>
      <c r="GN1210" s="68"/>
      <c r="GO1210" s="68"/>
      <c r="GP1210" s="68"/>
      <c r="GQ1210" s="68"/>
      <c r="GR1210" s="68"/>
      <c r="GS1210" s="68"/>
      <c r="GT1210" s="68"/>
      <c r="GU1210" s="68"/>
      <c r="GV1210" s="68"/>
      <c r="GW1210" s="68"/>
      <c r="GX1210" s="68"/>
      <c r="GY1210" s="68"/>
      <c r="GZ1210" s="68"/>
      <c r="HA1210" s="68"/>
      <c r="HB1210" s="68"/>
      <c r="HC1210" s="68"/>
      <c r="HD1210" s="68"/>
      <c r="HE1210" s="68"/>
      <c r="HF1210" s="68"/>
      <c r="HG1210" s="68"/>
      <c r="HH1210" s="68"/>
      <c r="HI1210" s="68"/>
      <c r="HJ1210" s="68"/>
      <c r="HK1210" s="68"/>
      <c r="HL1210" s="68"/>
      <c r="HM1210" s="68"/>
      <c r="HN1210" s="68"/>
      <c r="HO1210" s="68"/>
      <c r="HP1210" s="68"/>
      <c r="HQ1210" s="68"/>
      <c r="HR1210" s="68"/>
      <c r="HS1210" s="68"/>
      <c r="HT1210" s="68"/>
      <c r="HU1210" s="68"/>
      <c r="HV1210" s="68"/>
      <c r="HW1210" s="68"/>
      <c r="HX1210" s="68"/>
      <c r="HY1210" s="68"/>
      <c r="HZ1210" s="68"/>
      <c r="IA1210" s="68"/>
      <c r="IB1210" s="68"/>
      <c r="IC1210" s="68"/>
      <c r="ID1210" s="68"/>
      <c r="IE1210" s="68"/>
      <c r="IF1210" s="68"/>
      <c r="IG1210" s="68"/>
      <c r="IH1210" s="68"/>
      <c r="II1210" s="68"/>
      <c r="IJ1210" s="68"/>
      <c r="IK1210" s="68"/>
      <c r="IL1210" s="68"/>
      <c r="IM1210" s="68"/>
      <c r="IN1210" s="68"/>
      <c r="IO1210" s="68"/>
      <c r="IP1210" s="68"/>
      <c r="IQ1210" s="68"/>
      <c r="IR1210" s="68"/>
      <c r="IS1210" s="68"/>
      <c r="IT1210" s="68"/>
      <c r="IU1210" s="68"/>
      <c r="IV1210" s="68"/>
      <c r="IW1210" s="68"/>
      <c r="IX1210" s="68"/>
      <c r="IY1210" s="68"/>
      <c r="IZ1210" s="68"/>
      <c r="JA1210" s="68"/>
      <c r="JB1210" s="68"/>
      <c r="JC1210" s="68"/>
      <c r="JD1210" s="68"/>
      <c r="JE1210" s="68"/>
      <c r="JF1210" s="68"/>
      <c r="JG1210" s="68"/>
      <c r="JH1210" s="68"/>
      <c r="JI1210" s="68"/>
      <c r="JJ1210" s="68"/>
      <c r="JK1210" s="68"/>
      <c r="JL1210" s="68"/>
      <c r="JM1210" s="68"/>
      <c r="JN1210" s="68"/>
      <c r="JO1210" s="68"/>
      <c r="JP1210" s="68"/>
      <c r="JQ1210" s="68"/>
      <c r="JR1210" s="68"/>
      <c r="JS1210" s="68"/>
      <c r="JT1210" s="68"/>
      <c r="JU1210" s="68"/>
      <c r="JV1210" s="68"/>
      <c r="JW1210" s="68"/>
      <c r="JX1210" s="68"/>
      <c r="JY1210" s="68"/>
      <c r="JZ1210" s="68"/>
      <c r="KA1210" s="68"/>
      <c r="KB1210" s="68"/>
      <c r="KC1210" s="68"/>
      <c r="KD1210" s="68"/>
      <c r="KE1210" s="68"/>
      <c r="KF1210" s="68"/>
      <c r="KG1210" s="68"/>
      <c r="KH1210" s="68"/>
      <c r="KI1210" s="68"/>
      <c r="KJ1210" s="68"/>
      <c r="KK1210" s="68"/>
      <c r="KL1210" s="68"/>
      <c r="KM1210" s="68"/>
      <c r="KN1210" s="68"/>
      <c r="KO1210" s="68"/>
      <c r="KP1210" s="68"/>
      <c r="KQ1210" s="68"/>
      <c r="KR1210" s="68"/>
      <c r="KS1210" s="68"/>
      <c r="KT1210" s="68"/>
      <c r="KU1210" s="68"/>
      <c r="KV1210" s="68"/>
      <c r="KW1210" s="68"/>
      <c r="KX1210" s="68"/>
      <c r="KY1210" s="68"/>
      <c r="KZ1210" s="68"/>
      <c r="LA1210" s="68"/>
      <c r="LB1210" s="68"/>
      <c r="LC1210" s="68"/>
      <c r="LD1210" s="68"/>
      <c r="LE1210" s="68"/>
      <c r="LF1210" s="68"/>
      <c r="LG1210" s="68"/>
      <c r="LH1210" s="68"/>
      <c r="LI1210" s="68"/>
      <c r="LJ1210" s="68"/>
      <c r="LK1210" s="68"/>
      <c r="LL1210" s="68"/>
      <c r="LM1210" s="68"/>
      <c r="LN1210" s="68"/>
      <c r="LO1210" s="68"/>
      <c r="LP1210" s="68"/>
      <c r="LQ1210" s="68"/>
      <c r="LR1210" s="68"/>
      <c r="LS1210" s="68"/>
      <c r="LT1210" s="68"/>
      <c r="LU1210" s="68"/>
      <c r="LV1210" s="68"/>
      <c r="LW1210" s="68"/>
      <c r="LX1210" s="68"/>
      <c r="LY1210" s="68"/>
      <c r="LZ1210" s="68"/>
      <c r="MA1210" s="68"/>
      <c r="MB1210" s="68"/>
      <c r="MC1210" s="68"/>
      <c r="MD1210" s="68"/>
      <c r="ME1210" s="68"/>
      <c r="MF1210" s="68"/>
      <c r="MG1210" s="68"/>
      <c r="MH1210" s="68"/>
      <c r="MI1210" s="68"/>
      <c r="MJ1210" s="68"/>
      <c r="MK1210" s="68"/>
      <c r="ML1210" s="68"/>
      <c r="MM1210" s="68"/>
      <c r="MN1210" s="68"/>
      <c r="MO1210" s="68"/>
      <c r="MP1210" s="68"/>
      <c r="MQ1210" s="68"/>
      <c r="MR1210" s="68"/>
      <c r="MS1210" s="68"/>
      <c r="MT1210" s="68"/>
      <c r="MU1210" s="68"/>
      <c r="MV1210" s="68"/>
      <c r="MW1210" s="68"/>
      <c r="MX1210" s="68"/>
      <c r="MY1210" s="68"/>
      <c r="MZ1210" s="68"/>
      <c r="NA1210" s="68"/>
      <c r="NB1210" s="68"/>
      <c r="NC1210" s="68"/>
      <c r="ND1210" s="68"/>
      <c r="NE1210" s="68"/>
      <c r="NF1210" s="68"/>
      <c r="NG1210" s="68"/>
      <c r="NH1210" s="68"/>
      <c r="NI1210" s="68"/>
      <c r="NJ1210" s="68"/>
      <c r="NK1210" s="68"/>
      <c r="NL1210" s="68"/>
      <c r="NM1210" s="68"/>
      <c r="NN1210" s="68"/>
      <c r="NO1210" s="68"/>
      <c r="NP1210" s="68"/>
      <c r="NQ1210" s="68"/>
      <c r="NR1210" s="68"/>
      <c r="NS1210" s="68"/>
      <c r="NT1210" s="68"/>
      <c r="NU1210" s="68"/>
      <c r="NV1210" s="68"/>
      <c r="NW1210" s="68"/>
      <c r="NX1210" s="68"/>
      <c r="NY1210" s="68"/>
      <c r="NZ1210" s="68"/>
      <c r="OA1210" s="68"/>
      <c r="OB1210" s="68"/>
      <c r="OC1210" s="68"/>
      <c r="OD1210" s="68"/>
      <c r="OE1210" s="68"/>
      <c r="OF1210" s="68"/>
      <c r="OG1210" s="68"/>
      <c r="OH1210" s="68"/>
      <c r="OI1210" s="68"/>
      <c r="OJ1210" s="68"/>
      <c r="OK1210" s="68"/>
      <c r="OL1210" s="68"/>
      <c r="OM1210" s="68"/>
      <c r="ON1210" s="68"/>
      <c r="OO1210" s="68"/>
      <c r="OP1210" s="68"/>
      <c r="OQ1210" s="68"/>
      <c r="OR1210" s="68"/>
      <c r="OS1210" s="68"/>
      <c r="OT1210" s="68"/>
      <c r="OU1210" s="68"/>
      <c r="OV1210" s="68"/>
      <c r="OW1210" s="68"/>
      <c r="OX1210" s="68"/>
      <c r="OY1210" s="68"/>
      <c r="OZ1210" s="68"/>
      <c r="PA1210" s="68"/>
      <c r="PB1210" s="68"/>
      <c r="PC1210" s="68"/>
      <c r="PD1210" s="68"/>
      <c r="PE1210" s="68"/>
      <c r="PF1210" s="68"/>
      <c r="PG1210" s="68"/>
      <c r="PH1210" s="68"/>
      <c r="PI1210" s="68"/>
      <c r="PJ1210" s="68"/>
      <c r="PK1210" s="68"/>
      <c r="PL1210" s="68"/>
      <c r="PM1210" s="68"/>
      <c r="PN1210" s="68"/>
      <c r="PO1210" s="68"/>
      <c r="PP1210" s="68"/>
      <c r="PQ1210" s="68"/>
      <c r="PR1210" s="68"/>
      <c r="PS1210" s="68"/>
      <c r="PT1210" s="68"/>
      <c r="PU1210" s="68"/>
      <c r="PV1210" s="68"/>
      <c r="PW1210" s="68"/>
      <c r="PX1210" s="68"/>
      <c r="PY1210" s="68"/>
      <c r="PZ1210" s="68"/>
      <c r="QA1210" s="68"/>
      <c r="QB1210" s="68"/>
      <c r="QC1210" s="68"/>
      <c r="QD1210" s="68"/>
      <c r="QE1210" s="68"/>
      <c r="QF1210" s="68"/>
      <c r="QG1210" s="68"/>
      <c r="QH1210" s="68"/>
      <c r="QI1210" s="68"/>
      <c r="QJ1210" s="68"/>
      <c r="QK1210" s="68"/>
      <c r="QL1210" s="68"/>
      <c r="QM1210" s="68"/>
      <c r="QN1210" s="68"/>
      <c r="QO1210" s="68"/>
      <c r="QP1210" s="68"/>
      <c r="QQ1210" s="68"/>
      <c r="QR1210" s="68"/>
      <c r="QS1210" s="68"/>
      <c r="QT1210" s="68"/>
      <c r="QU1210" s="68"/>
      <c r="QV1210" s="68"/>
      <c r="QW1210" s="68"/>
      <c r="QX1210" s="68"/>
      <c r="QY1210" s="68"/>
      <c r="QZ1210" s="68"/>
      <c r="RA1210" s="68"/>
      <c r="RB1210" s="68"/>
      <c r="RC1210" s="68"/>
      <c r="RD1210" s="68"/>
      <c r="RE1210" s="68"/>
      <c r="RF1210" s="68"/>
      <c r="RG1210" s="68"/>
      <c r="RH1210" s="68"/>
      <c r="RI1210" s="68"/>
      <c r="RJ1210" s="68"/>
      <c r="RK1210" s="68"/>
      <c r="RL1210" s="68"/>
      <c r="RM1210" s="68"/>
      <c r="RN1210" s="68"/>
      <c r="RO1210" s="68"/>
      <c r="RP1210" s="68"/>
      <c r="RQ1210" s="68"/>
      <c r="RR1210" s="68"/>
      <c r="RS1210" s="68"/>
      <c r="RT1210" s="68"/>
      <c r="RU1210" s="68"/>
      <c r="RV1210" s="68"/>
      <c r="RW1210" s="68"/>
      <c r="RX1210" s="68"/>
      <c r="RY1210" s="68"/>
      <c r="RZ1210" s="68"/>
      <c r="SA1210" s="68"/>
      <c r="SB1210" s="68"/>
      <c r="SC1210" s="68"/>
      <c r="SD1210" s="68"/>
      <c r="SE1210" s="68"/>
      <c r="SF1210" s="68"/>
      <c r="SG1210" s="68"/>
      <c r="SH1210" s="68"/>
      <c r="SI1210" s="68"/>
      <c r="SJ1210" s="68"/>
      <c r="SK1210" s="68"/>
      <c r="SL1210" s="68"/>
      <c r="SM1210" s="68"/>
      <c r="SN1210" s="68"/>
      <c r="SO1210" s="68"/>
      <c r="SP1210" s="68"/>
      <c r="SQ1210" s="68"/>
      <c r="SR1210" s="68"/>
      <c r="SS1210" s="68"/>
      <c r="ST1210" s="68"/>
      <c r="SU1210" s="68"/>
      <c r="SV1210" s="68"/>
      <c r="SW1210" s="68"/>
      <c r="SX1210" s="68"/>
    </row>
    <row r="1211" spans="1:518" ht="16.5" customHeight="1" x14ac:dyDescent="0.2">
      <c r="A1211" s="20">
        <v>603</v>
      </c>
      <c r="B1211" s="20" t="s">
        <v>62</v>
      </c>
      <c r="C1211" s="20" t="s">
        <v>915</v>
      </c>
      <c r="D1211" s="20" t="s">
        <v>38</v>
      </c>
      <c r="E1211" s="20" t="s">
        <v>1345</v>
      </c>
      <c r="F1211" s="22" t="s">
        <v>958</v>
      </c>
      <c r="G1211" s="20" t="s">
        <v>42</v>
      </c>
      <c r="H1211" s="20" t="s">
        <v>35</v>
      </c>
      <c r="I1211" s="20" t="s">
        <v>81</v>
      </c>
      <c r="J1211" s="22" t="s">
        <v>915</v>
      </c>
      <c r="K1211" s="20"/>
      <c r="L1211" s="20"/>
      <c r="M1211" s="20"/>
      <c r="N1211" s="20"/>
      <c r="O1211" s="23"/>
      <c r="P1211" s="23">
        <v>900000</v>
      </c>
      <c r="Q1211" s="24">
        <v>1</v>
      </c>
      <c r="R1211" s="25">
        <v>45870</v>
      </c>
      <c r="S1211" s="20" t="s">
        <v>83</v>
      </c>
      <c r="T1211" s="26">
        <f t="shared" si="20"/>
        <v>900000</v>
      </c>
      <c r="U1211" s="27" t="s">
        <v>100</v>
      </c>
      <c r="V1211" s="27" t="s">
        <v>100</v>
      </c>
      <c r="W1211" s="68"/>
      <c r="X1211" s="68"/>
      <c r="Y1211" s="68"/>
      <c r="Z1211" s="68"/>
      <c r="AA1211" s="68"/>
      <c r="AB1211" s="68"/>
      <c r="AC1211" s="68"/>
      <c r="AD1211" s="68"/>
      <c r="AE1211" s="68"/>
      <c r="AF1211" s="68"/>
      <c r="AG1211" s="68"/>
      <c r="AH1211" s="68"/>
      <c r="AI1211" s="68"/>
      <c r="AJ1211" s="68"/>
      <c r="AK1211" s="68"/>
      <c r="AL1211" s="68"/>
      <c r="AM1211" s="68"/>
      <c r="AN1211" s="68"/>
      <c r="AO1211" s="68"/>
      <c r="AP1211" s="68"/>
      <c r="AQ1211" s="68"/>
      <c r="AR1211" s="68"/>
      <c r="AS1211" s="68"/>
      <c r="AT1211" s="68"/>
      <c r="AU1211" s="68"/>
      <c r="AV1211" s="68"/>
      <c r="AW1211" s="68"/>
      <c r="AX1211" s="68"/>
      <c r="AY1211" s="68"/>
      <c r="AZ1211" s="68"/>
      <c r="BA1211" s="68"/>
      <c r="BB1211" s="68"/>
      <c r="BC1211" s="68"/>
      <c r="BD1211" s="68"/>
      <c r="BE1211" s="68"/>
      <c r="BF1211" s="68"/>
      <c r="BG1211" s="68"/>
      <c r="BH1211" s="68"/>
      <c r="BI1211" s="68"/>
      <c r="BJ1211" s="68"/>
      <c r="BK1211" s="68"/>
      <c r="BL1211" s="68"/>
      <c r="BM1211" s="68"/>
      <c r="BN1211" s="68"/>
      <c r="BO1211" s="68"/>
      <c r="BP1211" s="68"/>
      <c r="BQ1211" s="68"/>
      <c r="BR1211" s="68"/>
      <c r="BS1211" s="68"/>
      <c r="BT1211" s="68"/>
      <c r="BU1211" s="68"/>
      <c r="BV1211" s="68"/>
      <c r="BW1211" s="68"/>
      <c r="BX1211" s="68"/>
      <c r="BY1211" s="68"/>
      <c r="BZ1211" s="68"/>
      <c r="CA1211" s="68"/>
      <c r="CB1211" s="68"/>
      <c r="CC1211" s="68"/>
      <c r="CD1211" s="68"/>
      <c r="CE1211" s="68"/>
      <c r="CF1211" s="68"/>
      <c r="CG1211" s="68"/>
      <c r="CH1211" s="68"/>
      <c r="CI1211" s="68"/>
      <c r="CJ1211" s="68"/>
      <c r="CK1211" s="68"/>
      <c r="CL1211" s="68"/>
      <c r="CM1211" s="68"/>
      <c r="CN1211" s="68"/>
      <c r="CO1211" s="68"/>
      <c r="CP1211" s="68"/>
      <c r="CQ1211" s="68"/>
      <c r="CR1211" s="68"/>
      <c r="CS1211" s="68"/>
      <c r="CT1211" s="68"/>
      <c r="CU1211" s="68"/>
      <c r="CV1211" s="68"/>
      <c r="CW1211" s="68"/>
      <c r="CX1211" s="68"/>
      <c r="CY1211" s="68"/>
      <c r="CZ1211" s="68"/>
      <c r="DA1211" s="68"/>
      <c r="DB1211" s="68"/>
      <c r="DC1211" s="68"/>
      <c r="DD1211" s="68"/>
      <c r="DE1211" s="68"/>
      <c r="DF1211" s="68"/>
      <c r="DG1211" s="68"/>
      <c r="DH1211" s="68"/>
      <c r="DI1211" s="68"/>
      <c r="DJ1211" s="68"/>
      <c r="DK1211" s="68"/>
      <c r="DL1211" s="68"/>
      <c r="DM1211" s="68"/>
      <c r="DN1211" s="68"/>
      <c r="DO1211" s="68"/>
      <c r="DP1211" s="68"/>
      <c r="DQ1211" s="68"/>
      <c r="DR1211" s="68"/>
      <c r="DS1211" s="68"/>
      <c r="DT1211" s="68"/>
      <c r="DU1211" s="68"/>
      <c r="DV1211" s="68"/>
      <c r="DW1211" s="68"/>
      <c r="DX1211" s="68"/>
      <c r="DY1211" s="68"/>
      <c r="DZ1211" s="68"/>
      <c r="EA1211" s="68"/>
      <c r="EB1211" s="68"/>
      <c r="EC1211" s="68"/>
      <c r="ED1211" s="68"/>
      <c r="EE1211" s="68"/>
      <c r="EF1211" s="68"/>
      <c r="EG1211" s="68"/>
      <c r="EH1211" s="68"/>
      <c r="EI1211" s="68"/>
      <c r="EJ1211" s="68"/>
      <c r="EK1211" s="68"/>
      <c r="EL1211" s="68"/>
      <c r="EM1211" s="68"/>
      <c r="EN1211" s="68"/>
      <c r="EO1211" s="68"/>
      <c r="EP1211" s="68"/>
      <c r="EQ1211" s="68"/>
      <c r="ER1211" s="68"/>
      <c r="ES1211" s="68"/>
      <c r="ET1211" s="68"/>
      <c r="EU1211" s="68"/>
      <c r="EV1211" s="68"/>
      <c r="EW1211" s="68"/>
      <c r="EX1211" s="68"/>
      <c r="EY1211" s="68"/>
      <c r="EZ1211" s="68"/>
      <c r="FA1211" s="68"/>
      <c r="FB1211" s="68"/>
      <c r="FC1211" s="68"/>
      <c r="FD1211" s="68"/>
      <c r="FE1211" s="68"/>
      <c r="FF1211" s="68"/>
      <c r="FG1211" s="68"/>
      <c r="FH1211" s="68"/>
      <c r="FI1211" s="68"/>
      <c r="FJ1211" s="68"/>
      <c r="FK1211" s="68"/>
      <c r="FL1211" s="68"/>
      <c r="FM1211" s="68"/>
      <c r="FN1211" s="68"/>
      <c r="FO1211" s="68"/>
      <c r="FP1211" s="68"/>
      <c r="FQ1211" s="68"/>
      <c r="FR1211" s="68"/>
      <c r="FS1211" s="68"/>
      <c r="FT1211" s="68"/>
      <c r="FU1211" s="68"/>
      <c r="FV1211" s="68"/>
      <c r="FW1211" s="68"/>
      <c r="FX1211" s="68"/>
      <c r="FY1211" s="68"/>
      <c r="FZ1211" s="68"/>
      <c r="GA1211" s="68"/>
      <c r="GB1211" s="68"/>
      <c r="GC1211" s="68"/>
      <c r="GD1211" s="68"/>
      <c r="GE1211" s="68"/>
      <c r="GF1211" s="68"/>
      <c r="GG1211" s="68"/>
      <c r="GH1211" s="68"/>
      <c r="GI1211" s="68"/>
      <c r="GJ1211" s="68"/>
      <c r="GK1211" s="68"/>
      <c r="GL1211" s="68"/>
      <c r="GM1211" s="68"/>
      <c r="GN1211" s="68"/>
      <c r="GO1211" s="68"/>
      <c r="GP1211" s="68"/>
      <c r="GQ1211" s="68"/>
      <c r="GR1211" s="68"/>
      <c r="GS1211" s="68"/>
      <c r="GT1211" s="68"/>
      <c r="GU1211" s="68"/>
      <c r="GV1211" s="68"/>
      <c r="GW1211" s="68"/>
      <c r="GX1211" s="68"/>
      <c r="GY1211" s="68"/>
      <c r="GZ1211" s="68"/>
      <c r="HA1211" s="68"/>
      <c r="HB1211" s="68"/>
      <c r="HC1211" s="68"/>
      <c r="HD1211" s="68"/>
      <c r="HE1211" s="68"/>
      <c r="HF1211" s="68"/>
      <c r="HG1211" s="68"/>
      <c r="HH1211" s="68"/>
      <c r="HI1211" s="68"/>
      <c r="HJ1211" s="68"/>
      <c r="HK1211" s="68"/>
      <c r="HL1211" s="68"/>
      <c r="HM1211" s="68"/>
      <c r="HN1211" s="68"/>
      <c r="HO1211" s="68"/>
      <c r="HP1211" s="68"/>
      <c r="HQ1211" s="68"/>
      <c r="HR1211" s="68"/>
      <c r="HS1211" s="68"/>
      <c r="HT1211" s="68"/>
      <c r="HU1211" s="68"/>
      <c r="HV1211" s="68"/>
      <c r="HW1211" s="68"/>
      <c r="HX1211" s="68"/>
      <c r="HY1211" s="68"/>
      <c r="HZ1211" s="68"/>
      <c r="IA1211" s="68"/>
      <c r="IB1211" s="68"/>
      <c r="IC1211" s="68"/>
      <c r="ID1211" s="68"/>
      <c r="IE1211" s="68"/>
      <c r="IF1211" s="68"/>
      <c r="IG1211" s="68"/>
      <c r="IH1211" s="68"/>
      <c r="II1211" s="68"/>
      <c r="IJ1211" s="68"/>
      <c r="IK1211" s="68"/>
      <c r="IL1211" s="68"/>
      <c r="IM1211" s="68"/>
      <c r="IN1211" s="68"/>
      <c r="IO1211" s="68"/>
      <c r="IP1211" s="68"/>
      <c r="IQ1211" s="68"/>
      <c r="IR1211" s="68"/>
      <c r="IS1211" s="68"/>
      <c r="IT1211" s="68"/>
      <c r="IU1211" s="68"/>
      <c r="IV1211" s="68"/>
      <c r="IW1211" s="68"/>
      <c r="IX1211" s="68"/>
      <c r="IY1211" s="68"/>
      <c r="IZ1211" s="68"/>
      <c r="JA1211" s="68"/>
      <c r="JB1211" s="68"/>
      <c r="JC1211" s="68"/>
      <c r="JD1211" s="68"/>
      <c r="JE1211" s="68"/>
      <c r="JF1211" s="68"/>
      <c r="JG1211" s="68"/>
      <c r="JH1211" s="68"/>
      <c r="JI1211" s="68"/>
      <c r="JJ1211" s="68"/>
      <c r="JK1211" s="68"/>
      <c r="JL1211" s="68"/>
      <c r="JM1211" s="68"/>
      <c r="JN1211" s="68"/>
      <c r="JO1211" s="68"/>
      <c r="JP1211" s="68"/>
      <c r="JQ1211" s="68"/>
      <c r="JR1211" s="68"/>
      <c r="JS1211" s="68"/>
      <c r="JT1211" s="68"/>
      <c r="JU1211" s="68"/>
      <c r="JV1211" s="68"/>
      <c r="JW1211" s="68"/>
      <c r="JX1211" s="68"/>
      <c r="JY1211" s="68"/>
      <c r="JZ1211" s="68"/>
      <c r="KA1211" s="68"/>
      <c r="KB1211" s="68"/>
      <c r="KC1211" s="68"/>
      <c r="KD1211" s="68"/>
      <c r="KE1211" s="68"/>
      <c r="KF1211" s="68"/>
      <c r="KG1211" s="68"/>
      <c r="KH1211" s="68"/>
      <c r="KI1211" s="68"/>
      <c r="KJ1211" s="68"/>
      <c r="KK1211" s="68"/>
      <c r="KL1211" s="68"/>
      <c r="KM1211" s="68"/>
      <c r="KN1211" s="68"/>
      <c r="KO1211" s="68"/>
      <c r="KP1211" s="68"/>
      <c r="KQ1211" s="68"/>
      <c r="KR1211" s="68"/>
      <c r="KS1211" s="68"/>
      <c r="KT1211" s="68"/>
      <c r="KU1211" s="68"/>
      <c r="KV1211" s="68"/>
      <c r="KW1211" s="68"/>
      <c r="KX1211" s="68"/>
      <c r="KY1211" s="68"/>
      <c r="KZ1211" s="68"/>
      <c r="LA1211" s="68"/>
      <c r="LB1211" s="68"/>
      <c r="LC1211" s="68"/>
      <c r="LD1211" s="68"/>
      <c r="LE1211" s="68"/>
      <c r="LF1211" s="68"/>
      <c r="LG1211" s="68"/>
      <c r="LH1211" s="68"/>
      <c r="LI1211" s="68"/>
      <c r="LJ1211" s="68"/>
      <c r="LK1211" s="68"/>
      <c r="LL1211" s="68"/>
      <c r="LM1211" s="68"/>
      <c r="LN1211" s="68"/>
      <c r="LO1211" s="68"/>
      <c r="LP1211" s="68"/>
      <c r="LQ1211" s="68"/>
      <c r="LR1211" s="68"/>
      <c r="LS1211" s="68"/>
      <c r="LT1211" s="68"/>
      <c r="LU1211" s="68"/>
      <c r="LV1211" s="68"/>
      <c r="LW1211" s="68"/>
      <c r="LX1211" s="68"/>
      <c r="LY1211" s="68"/>
      <c r="LZ1211" s="68"/>
      <c r="MA1211" s="68"/>
      <c r="MB1211" s="68"/>
      <c r="MC1211" s="68"/>
      <c r="MD1211" s="68"/>
      <c r="ME1211" s="68"/>
      <c r="MF1211" s="68"/>
      <c r="MG1211" s="68"/>
      <c r="MH1211" s="68"/>
      <c r="MI1211" s="68"/>
      <c r="MJ1211" s="68"/>
      <c r="MK1211" s="68"/>
      <c r="ML1211" s="68"/>
      <c r="MM1211" s="68"/>
      <c r="MN1211" s="68"/>
      <c r="MO1211" s="68"/>
      <c r="MP1211" s="68"/>
      <c r="MQ1211" s="68"/>
      <c r="MR1211" s="68"/>
      <c r="MS1211" s="68"/>
      <c r="MT1211" s="68"/>
      <c r="MU1211" s="68"/>
      <c r="MV1211" s="68"/>
      <c r="MW1211" s="68"/>
      <c r="MX1211" s="68"/>
      <c r="MY1211" s="68"/>
      <c r="MZ1211" s="68"/>
      <c r="NA1211" s="68"/>
      <c r="NB1211" s="68"/>
      <c r="NC1211" s="68"/>
      <c r="ND1211" s="68"/>
      <c r="NE1211" s="68"/>
      <c r="NF1211" s="68"/>
      <c r="NG1211" s="68"/>
      <c r="NH1211" s="68"/>
      <c r="NI1211" s="68"/>
      <c r="NJ1211" s="68"/>
      <c r="NK1211" s="68"/>
      <c r="NL1211" s="68"/>
      <c r="NM1211" s="68"/>
      <c r="NN1211" s="68"/>
      <c r="NO1211" s="68"/>
      <c r="NP1211" s="68"/>
      <c r="NQ1211" s="68"/>
      <c r="NR1211" s="68"/>
      <c r="NS1211" s="68"/>
      <c r="NT1211" s="68"/>
      <c r="NU1211" s="68"/>
      <c r="NV1211" s="68"/>
      <c r="NW1211" s="68"/>
      <c r="NX1211" s="68"/>
      <c r="NY1211" s="68"/>
      <c r="NZ1211" s="68"/>
      <c r="OA1211" s="68"/>
      <c r="OB1211" s="68"/>
      <c r="OC1211" s="68"/>
      <c r="OD1211" s="68"/>
      <c r="OE1211" s="68"/>
      <c r="OF1211" s="68"/>
      <c r="OG1211" s="68"/>
      <c r="OH1211" s="68"/>
      <c r="OI1211" s="68"/>
      <c r="OJ1211" s="68"/>
      <c r="OK1211" s="68"/>
      <c r="OL1211" s="68"/>
      <c r="OM1211" s="68"/>
      <c r="ON1211" s="68"/>
      <c r="OO1211" s="68"/>
      <c r="OP1211" s="68"/>
      <c r="OQ1211" s="68"/>
      <c r="OR1211" s="68"/>
      <c r="OS1211" s="68"/>
      <c r="OT1211" s="68"/>
      <c r="OU1211" s="68"/>
      <c r="OV1211" s="68"/>
      <c r="OW1211" s="68"/>
      <c r="OX1211" s="68"/>
      <c r="OY1211" s="68"/>
      <c r="OZ1211" s="68"/>
      <c r="PA1211" s="68"/>
      <c r="PB1211" s="68"/>
      <c r="PC1211" s="68"/>
      <c r="PD1211" s="68"/>
      <c r="PE1211" s="68"/>
      <c r="PF1211" s="68"/>
      <c r="PG1211" s="68"/>
      <c r="PH1211" s="68"/>
      <c r="PI1211" s="68"/>
      <c r="PJ1211" s="68"/>
      <c r="PK1211" s="68"/>
      <c r="PL1211" s="68"/>
      <c r="PM1211" s="68"/>
      <c r="PN1211" s="68"/>
      <c r="PO1211" s="68"/>
      <c r="PP1211" s="68"/>
      <c r="PQ1211" s="68"/>
      <c r="PR1211" s="68"/>
      <c r="PS1211" s="68"/>
      <c r="PT1211" s="68"/>
      <c r="PU1211" s="68"/>
      <c r="PV1211" s="68"/>
      <c r="PW1211" s="68"/>
      <c r="PX1211" s="68"/>
      <c r="PY1211" s="68"/>
      <c r="PZ1211" s="68"/>
      <c r="QA1211" s="68"/>
      <c r="QB1211" s="68"/>
      <c r="QC1211" s="68"/>
      <c r="QD1211" s="68"/>
      <c r="QE1211" s="68"/>
      <c r="QF1211" s="68"/>
      <c r="QG1211" s="68"/>
      <c r="QH1211" s="68"/>
      <c r="QI1211" s="68"/>
      <c r="QJ1211" s="68"/>
      <c r="QK1211" s="68"/>
      <c r="QL1211" s="68"/>
      <c r="QM1211" s="68"/>
      <c r="QN1211" s="68"/>
      <c r="QO1211" s="68"/>
      <c r="QP1211" s="68"/>
      <c r="QQ1211" s="68"/>
      <c r="QR1211" s="68"/>
      <c r="QS1211" s="68"/>
      <c r="QT1211" s="68"/>
      <c r="QU1211" s="68"/>
      <c r="QV1211" s="68"/>
      <c r="QW1211" s="68"/>
      <c r="QX1211" s="68"/>
      <c r="QY1211" s="68"/>
      <c r="QZ1211" s="68"/>
      <c r="RA1211" s="68"/>
      <c r="RB1211" s="68"/>
      <c r="RC1211" s="68"/>
      <c r="RD1211" s="68"/>
      <c r="RE1211" s="68"/>
      <c r="RF1211" s="68"/>
      <c r="RG1211" s="68"/>
      <c r="RH1211" s="68"/>
      <c r="RI1211" s="68"/>
      <c r="RJ1211" s="68"/>
      <c r="RK1211" s="68"/>
      <c r="RL1211" s="68"/>
      <c r="RM1211" s="68"/>
      <c r="RN1211" s="68"/>
      <c r="RO1211" s="68"/>
      <c r="RP1211" s="68"/>
      <c r="RQ1211" s="68"/>
      <c r="RR1211" s="68"/>
      <c r="RS1211" s="68"/>
      <c r="RT1211" s="68"/>
      <c r="RU1211" s="68"/>
      <c r="RV1211" s="68"/>
      <c r="RW1211" s="68"/>
      <c r="RX1211" s="68"/>
      <c r="RY1211" s="68"/>
      <c r="RZ1211" s="68"/>
      <c r="SA1211" s="68"/>
      <c r="SB1211" s="68"/>
      <c r="SC1211" s="68"/>
      <c r="SD1211" s="68"/>
      <c r="SE1211" s="68"/>
      <c r="SF1211" s="68"/>
      <c r="SG1211" s="68"/>
      <c r="SH1211" s="68"/>
      <c r="SI1211" s="68"/>
      <c r="SJ1211" s="68"/>
      <c r="SK1211" s="68"/>
      <c r="SL1211" s="68"/>
      <c r="SM1211" s="68"/>
      <c r="SN1211" s="68"/>
      <c r="SO1211" s="68"/>
      <c r="SP1211" s="68"/>
      <c r="SQ1211" s="68"/>
      <c r="SR1211" s="68"/>
      <c r="SS1211" s="68"/>
      <c r="ST1211" s="68"/>
      <c r="SU1211" s="68"/>
      <c r="SV1211" s="68"/>
      <c r="SW1211" s="68"/>
      <c r="SX1211" s="68"/>
    </row>
    <row r="1212" spans="1:518" ht="16.5" customHeight="1" x14ac:dyDescent="0.2">
      <c r="A1212" s="20">
        <v>604</v>
      </c>
      <c r="B1212" s="20" t="s">
        <v>62</v>
      </c>
      <c r="C1212" s="20" t="s">
        <v>915</v>
      </c>
      <c r="D1212" s="20" t="s">
        <v>38</v>
      </c>
      <c r="E1212" s="20" t="s">
        <v>1345</v>
      </c>
      <c r="F1212" s="22" t="s">
        <v>958</v>
      </c>
      <c r="G1212" s="20" t="s">
        <v>42</v>
      </c>
      <c r="H1212" s="20" t="s">
        <v>35</v>
      </c>
      <c r="I1212" s="20" t="s">
        <v>81</v>
      </c>
      <c r="J1212" s="22" t="s">
        <v>915</v>
      </c>
      <c r="K1212" s="20"/>
      <c r="L1212" s="20"/>
      <c r="M1212" s="20"/>
      <c r="N1212" s="20"/>
      <c r="O1212" s="23"/>
      <c r="P1212" s="23">
        <v>900000</v>
      </c>
      <c r="Q1212" s="24">
        <v>1</v>
      </c>
      <c r="R1212" s="25">
        <v>45901</v>
      </c>
      <c r="S1212" s="20" t="s">
        <v>83</v>
      </c>
      <c r="T1212" s="26">
        <f t="shared" si="20"/>
        <v>900000</v>
      </c>
      <c r="U1212" s="27" t="s">
        <v>100</v>
      </c>
      <c r="V1212" s="27" t="s">
        <v>100</v>
      </c>
      <c r="W1212" s="68"/>
      <c r="X1212" s="68"/>
      <c r="Y1212" s="68"/>
      <c r="Z1212" s="68"/>
      <c r="AA1212" s="68"/>
      <c r="AB1212" s="68"/>
      <c r="AC1212" s="68"/>
      <c r="AD1212" s="68"/>
      <c r="AE1212" s="68"/>
      <c r="AF1212" s="68"/>
      <c r="AG1212" s="68"/>
      <c r="AH1212" s="68"/>
      <c r="AI1212" s="68"/>
      <c r="AJ1212" s="68"/>
      <c r="AK1212" s="68"/>
      <c r="AL1212" s="68"/>
      <c r="AM1212" s="68"/>
      <c r="AN1212" s="68"/>
      <c r="AO1212" s="68"/>
      <c r="AP1212" s="68"/>
      <c r="AQ1212" s="68"/>
      <c r="AR1212" s="68"/>
      <c r="AS1212" s="68"/>
      <c r="AT1212" s="68"/>
      <c r="AU1212" s="68"/>
      <c r="AV1212" s="68"/>
      <c r="AW1212" s="68"/>
      <c r="AX1212" s="68"/>
      <c r="AY1212" s="68"/>
      <c r="AZ1212" s="68"/>
      <c r="BA1212" s="68"/>
      <c r="BB1212" s="68"/>
      <c r="BC1212" s="68"/>
      <c r="BD1212" s="68"/>
      <c r="BE1212" s="68"/>
      <c r="BF1212" s="68"/>
      <c r="BG1212" s="68"/>
      <c r="BH1212" s="68"/>
      <c r="BI1212" s="68"/>
      <c r="BJ1212" s="68"/>
      <c r="BK1212" s="68"/>
      <c r="BL1212" s="68"/>
      <c r="BM1212" s="68"/>
      <c r="BN1212" s="68"/>
      <c r="BO1212" s="68"/>
      <c r="BP1212" s="68"/>
      <c r="BQ1212" s="68"/>
      <c r="BR1212" s="68"/>
      <c r="BS1212" s="68"/>
      <c r="BT1212" s="68"/>
      <c r="BU1212" s="68"/>
      <c r="BV1212" s="68"/>
      <c r="BW1212" s="68"/>
      <c r="BX1212" s="68"/>
      <c r="BY1212" s="68"/>
      <c r="BZ1212" s="68"/>
      <c r="CA1212" s="68"/>
      <c r="CB1212" s="68"/>
      <c r="CC1212" s="68"/>
      <c r="CD1212" s="68"/>
      <c r="CE1212" s="68"/>
      <c r="CF1212" s="68"/>
      <c r="CG1212" s="68"/>
      <c r="CH1212" s="68"/>
      <c r="CI1212" s="68"/>
      <c r="CJ1212" s="68"/>
      <c r="CK1212" s="68"/>
      <c r="CL1212" s="68"/>
      <c r="CM1212" s="68"/>
      <c r="CN1212" s="68"/>
      <c r="CO1212" s="68"/>
      <c r="CP1212" s="68"/>
      <c r="CQ1212" s="68"/>
      <c r="CR1212" s="68"/>
      <c r="CS1212" s="68"/>
      <c r="CT1212" s="68"/>
      <c r="CU1212" s="68"/>
      <c r="CV1212" s="68"/>
      <c r="CW1212" s="68"/>
      <c r="CX1212" s="68"/>
      <c r="CY1212" s="68"/>
      <c r="CZ1212" s="68"/>
      <c r="DA1212" s="68"/>
      <c r="DB1212" s="68"/>
      <c r="DC1212" s="68"/>
      <c r="DD1212" s="68"/>
      <c r="DE1212" s="68"/>
      <c r="DF1212" s="68"/>
      <c r="DG1212" s="68"/>
      <c r="DH1212" s="68"/>
      <c r="DI1212" s="68"/>
      <c r="DJ1212" s="68"/>
      <c r="DK1212" s="68"/>
      <c r="DL1212" s="68"/>
      <c r="DM1212" s="68"/>
      <c r="DN1212" s="68"/>
      <c r="DO1212" s="68"/>
      <c r="DP1212" s="68"/>
      <c r="DQ1212" s="68"/>
      <c r="DR1212" s="68"/>
      <c r="DS1212" s="68"/>
      <c r="DT1212" s="68"/>
      <c r="DU1212" s="68"/>
      <c r="DV1212" s="68"/>
      <c r="DW1212" s="68"/>
      <c r="DX1212" s="68"/>
      <c r="DY1212" s="68"/>
      <c r="DZ1212" s="68"/>
      <c r="EA1212" s="68"/>
      <c r="EB1212" s="68"/>
      <c r="EC1212" s="68"/>
      <c r="ED1212" s="68"/>
      <c r="EE1212" s="68"/>
      <c r="EF1212" s="68"/>
      <c r="EG1212" s="68"/>
      <c r="EH1212" s="68"/>
      <c r="EI1212" s="68"/>
      <c r="EJ1212" s="68"/>
      <c r="EK1212" s="68"/>
      <c r="EL1212" s="68"/>
      <c r="EM1212" s="68"/>
      <c r="EN1212" s="68"/>
      <c r="EO1212" s="68"/>
      <c r="EP1212" s="68"/>
      <c r="EQ1212" s="68"/>
      <c r="ER1212" s="68"/>
      <c r="ES1212" s="68"/>
      <c r="ET1212" s="68"/>
      <c r="EU1212" s="68"/>
      <c r="EV1212" s="68"/>
      <c r="EW1212" s="68"/>
      <c r="EX1212" s="68"/>
      <c r="EY1212" s="68"/>
      <c r="EZ1212" s="68"/>
      <c r="FA1212" s="68"/>
      <c r="FB1212" s="68"/>
      <c r="FC1212" s="68"/>
      <c r="FD1212" s="68"/>
      <c r="FE1212" s="68"/>
      <c r="FF1212" s="68"/>
      <c r="FG1212" s="68"/>
      <c r="FH1212" s="68"/>
      <c r="FI1212" s="68"/>
      <c r="FJ1212" s="68"/>
      <c r="FK1212" s="68"/>
      <c r="FL1212" s="68"/>
      <c r="FM1212" s="68"/>
      <c r="FN1212" s="68"/>
      <c r="FO1212" s="68"/>
      <c r="FP1212" s="68"/>
      <c r="FQ1212" s="68"/>
      <c r="FR1212" s="68"/>
      <c r="FS1212" s="68"/>
      <c r="FT1212" s="68"/>
      <c r="FU1212" s="68"/>
      <c r="FV1212" s="68"/>
      <c r="FW1212" s="68"/>
      <c r="FX1212" s="68"/>
      <c r="FY1212" s="68"/>
      <c r="FZ1212" s="68"/>
      <c r="GA1212" s="68"/>
      <c r="GB1212" s="68"/>
      <c r="GC1212" s="68"/>
      <c r="GD1212" s="68"/>
      <c r="GE1212" s="68"/>
      <c r="GF1212" s="68"/>
      <c r="GG1212" s="68"/>
      <c r="GH1212" s="68"/>
      <c r="GI1212" s="68"/>
      <c r="GJ1212" s="68"/>
      <c r="GK1212" s="68"/>
      <c r="GL1212" s="68"/>
      <c r="GM1212" s="68"/>
      <c r="GN1212" s="68"/>
      <c r="GO1212" s="68"/>
      <c r="GP1212" s="68"/>
      <c r="GQ1212" s="68"/>
      <c r="GR1212" s="68"/>
      <c r="GS1212" s="68"/>
      <c r="GT1212" s="68"/>
      <c r="GU1212" s="68"/>
      <c r="GV1212" s="68"/>
      <c r="GW1212" s="68"/>
      <c r="GX1212" s="68"/>
      <c r="GY1212" s="68"/>
      <c r="GZ1212" s="68"/>
      <c r="HA1212" s="68"/>
      <c r="HB1212" s="68"/>
      <c r="HC1212" s="68"/>
      <c r="HD1212" s="68"/>
      <c r="HE1212" s="68"/>
      <c r="HF1212" s="68"/>
      <c r="HG1212" s="68"/>
      <c r="HH1212" s="68"/>
      <c r="HI1212" s="68"/>
      <c r="HJ1212" s="68"/>
      <c r="HK1212" s="68"/>
      <c r="HL1212" s="68"/>
      <c r="HM1212" s="68"/>
      <c r="HN1212" s="68"/>
      <c r="HO1212" s="68"/>
      <c r="HP1212" s="68"/>
      <c r="HQ1212" s="68"/>
      <c r="HR1212" s="68"/>
      <c r="HS1212" s="68"/>
      <c r="HT1212" s="68"/>
      <c r="HU1212" s="68"/>
      <c r="HV1212" s="68"/>
      <c r="HW1212" s="68"/>
      <c r="HX1212" s="68"/>
      <c r="HY1212" s="68"/>
      <c r="HZ1212" s="68"/>
      <c r="IA1212" s="68"/>
      <c r="IB1212" s="68"/>
      <c r="IC1212" s="68"/>
      <c r="ID1212" s="68"/>
      <c r="IE1212" s="68"/>
      <c r="IF1212" s="68"/>
      <c r="IG1212" s="68"/>
      <c r="IH1212" s="68"/>
      <c r="II1212" s="68"/>
      <c r="IJ1212" s="68"/>
      <c r="IK1212" s="68"/>
      <c r="IL1212" s="68"/>
      <c r="IM1212" s="68"/>
      <c r="IN1212" s="68"/>
      <c r="IO1212" s="68"/>
      <c r="IP1212" s="68"/>
      <c r="IQ1212" s="68"/>
      <c r="IR1212" s="68"/>
      <c r="IS1212" s="68"/>
      <c r="IT1212" s="68"/>
      <c r="IU1212" s="68"/>
      <c r="IV1212" s="68"/>
      <c r="IW1212" s="68"/>
      <c r="IX1212" s="68"/>
      <c r="IY1212" s="68"/>
      <c r="IZ1212" s="68"/>
      <c r="JA1212" s="68"/>
      <c r="JB1212" s="68"/>
      <c r="JC1212" s="68"/>
      <c r="JD1212" s="68"/>
      <c r="JE1212" s="68"/>
      <c r="JF1212" s="68"/>
      <c r="JG1212" s="68"/>
      <c r="JH1212" s="68"/>
      <c r="JI1212" s="68"/>
      <c r="JJ1212" s="68"/>
      <c r="JK1212" s="68"/>
      <c r="JL1212" s="68"/>
      <c r="JM1212" s="68"/>
      <c r="JN1212" s="68"/>
      <c r="JO1212" s="68"/>
      <c r="JP1212" s="68"/>
      <c r="JQ1212" s="68"/>
      <c r="JR1212" s="68"/>
      <c r="JS1212" s="68"/>
      <c r="JT1212" s="68"/>
      <c r="JU1212" s="68"/>
      <c r="JV1212" s="68"/>
      <c r="JW1212" s="68"/>
      <c r="JX1212" s="68"/>
      <c r="JY1212" s="68"/>
      <c r="JZ1212" s="68"/>
      <c r="KA1212" s="68"/>
      <c r="KB1212" s="68"/>
      <c r="KC1212" s="68"/>
      <c r="KD1212" s="68"/>
      <c r="KE1212" s="68"/>
      <c r="KF1212" s="68"/>
      <c r="KG1212" s="68"/>
      <c r="KH1212" s="68"/>
      <c r="KI1212" s="68"/>
      <c r="KJ1212" s="68"/>
      <c r="KK1212" s="68"/>
      <c r="KL1212" s="68"/>
      <c r="KM1212" s="68"/>
      <c r="KN1212" s="68"/>
      <c r="KO1212" s="68"/>
      <c r="KP1212" s="68"/>
      <c r="KQ1212" s="68"/>
      <c r="KR1212" s="68"/>
      <c r="KS1212" s="68"/>
      <c r="KT1212" s="68"/>
      <c r="KU1212" s="68"/>
      <c r="KV1212" s="68"/>
      <c r="KW1212" s="68"/>
      <c r="KX1212" s="68"/>
      <c r="KY1212" s="68"/>
      <c r="KZ1212" s="68"/>
      <c r="LA1212" s="68"/>
      <c r="LB1212" s="68"/>
      <c r="LC1212" s="68"/>
      <c r="LD1212" s="68"/>
      <c r="LE1212" s="68"/>
      <c r="LF1212" s="68"/>
      <c r="LG1212" s="68"/>
      <c r="LH1212" s="68"/>
      <c r="LI1212" s="68"/>
      <c r="LJ1212" s="68"/>
      <c r="LK1212" s="68"/>
      <c r="LL1212" s="68"/>
      <c r="LM1212" s="68"/>
      <c r="LN1212" s="68"/>
      <c r="LO1212" s="68"/>
      <c r="LP1212" s="68"/>
      <c r="LQ1212" s="68"/>
      <c r="LR1212" s="68"/>
      <c r="LS1212" s="68"/>
      <c r="LT1212" s="68"/>
      <c r="LU1212" s="68"/>
      <c r="LV1212" s="68"/>
      <c r="LW1212" s="68"/>
      <c r="LX1212" s="68"/>
      <c r="LY1212" s="68"/>
      <c r="LZ1212" s="68"/>
      <c r="MA1212" s="68"/>
      <c r="MB1212" s="68"/>
      <c r="MC1212" s="68"/>
      <c r="MD1212" s="68"/>
      <c r="ME1212" s="68"/>
      <c r="MF1212" s="68"/>
      <c r="MG1212" s="68"/>
      <c r="MH1212" s="68"/>
      <c r="MI1212" s="68"/>
      <c r="MJ1212" s="68"/>
      <c r="MK1212" s="68"/>
      <c r="ML1212" s="68"/>
      <c r="MM1212" s="68"/>
      <c r="MN1212" s="68"/>
      <c r="MO1212" s="68"/>
      <c r="MP1212" s="68"/>
      <c r="MQ1212" s="68"/>
      <c r="MR1212" s="68"/>
      <c r="MS1212" s="68"/>
      <c r="MT1212" s="68"/>
      <c r="MU1212" s="68"/>
      <c r="MV1212" s="68"/>
      <c r="MW1212" s="68"/>
      <c r="MX1212" s="68"/>
      <c r="MY1212" s="68"/>
      <c r="MZ1212" s="68"/>
      <c r="NA1212" s="68"/>
      <c r="NB1212" s="68"/>
      <c r="NC1212" s="68"/>
      <c r="ND1212" s="68"/>
      <c r="NE1212" s="68"/>
      <c r="NF1212" s="68"/>
      <c r="NG1212" s="68"/>
      <c r="NH1212" s="68"/>
      <c r="NI1212" s="68"/>
      <c r="NJ1212" s="68"/>
      <c r="NK1212" s="68"/>
      <c r="NL1212" s="68"/>
      <c r="NM1212" s="68"/>
      <c r="NN1212" s="68"/>
      <c r="NO1212" s="68"/>
      <c r="NP1212" s="68"/>
      <c r="NQ1212" s="68"/>
      <c r="NR1212" s="68"/>
      <c r="NS1212" s="68"/>
      <c r="NT1212" s="68"/>
      <c r="NU1212" s="68"/>
      <c r="NV1212" s="68"/>
      <c r="NW1212" s="68"/>
      <c r="NX1212" s="68"/>
      <c r="NY1212" s="68"/>
      <c r="NZ1212" s="68"/>
      <c r="OA1212" s="68"/>
      <c r="OB1212" s="68"/>
      <c r="OC1212" s="68"/>
      <c r="OD1212" s="68"/>
      <c r="OE1212" s="68"/>
      <c r="OF1212" s="68"/>
      <c r="OG1212" s="68"/>
      <c r="OH1212" s="68"/>
      <c r="OI1212" s="68"/>
      <c r="OJ1212" s="68"/>
      <c r="OK1212" s="68"/>
      <c r="OL1212" s="68"/>
      <c r="OM1212" s="68"/>
      <c r="ON1212" s="68"/>
      <c r="OO1212" s="68"/>
      <c r="OP1212" s="68"/>
      <c r="OQ1212" s="68"/>
      <c r="OR1212" s="68"/>
      <c r="OS1212" s="68"/>
      <c r="OT1212" s="68"/>
      <c r="OU1212" s="68"/>
      <c r="OV1212" s="68"/>
      <c r="OW1212" s="68"/>
      <c r="OX1212" s="68"/>
      <c r="OY1212" s="68"/>
      <c r="OZ1212" s="68"/>
      <c r="PA1212" s="68"/>
      <c r="PB1212" s="68"/>
      <c r="PC1212" s="68"/>
      <c r="PD1212" s="68"/>
      <c r="PE1212" s="68"/>
      <c r="PF1212" s="68"/>
      <c r="PG1212" s="68"/>
      <c r="PH1212" s="68"/>
      <c r="PI1212" s="68"/>
      <c r="PJ1212" s="68"/>
      <c r="PK1212" s="68"/>
      <c r="PL1212" s="68"/>
      <c r="PM1212" s="68"/>
      <c r="PN1212" s="68"/>
      <c r="PO1212" s="68"/>
      <c r="PP1212" s="68"/>
      <c r="PQ1212" s="68"/>
      <c r="PR1212" s="68"/>
      <c r="PS1212" s="68"/>
      <c r="PT1212" s="68"/>
      <c r="PU1212" s="68"/>
      <c r="PV1212" s="68"/>
      <c r="PW1212" s="68"/>
      <c r="PX1212" s="68"/>
      <c r="PY1212" s="68"/>
      <c r="PZ1212" s="68"/>
      <c r="QA1212" s="68"/>
      <c r="QB1212" s="68"/>
      <c r="QC1212" s="68"/>
      <c r="QD1212" s="68"/>
      <c r="QE1212" s="68"/>
      <c r="QF1212" s="68"/>
      <c r="QG1212" s="68"/>
      <c r="QH1212" s="68"/>
      <c r="QI1212" s="68"/>
      <c r="QJ1212" s="68"/>
      <c r="QK1212" s="68"/>
      <c r="QL1212" s="68"/>
      <c r="QM1212" s="68"/>
      <c r="QN1212" s="68"/>
      <c r="QO1212" s="68"/>
      <c r="QP1212" s="68"/>
      <c r="QQ1212" s="68"/>
      <c r="QR1212" s="68"/>
      <c r="QS1212" s="68"/>
      <c r="QT1212" s="68"/>
      <c r="QU1212" s="68"/>
      <c r="QV1212" s="68"/>
      <c r="QW1212" s="68"/>
      <c r="QX1212" s="68"/>
      <c r="QY1212" s="68"/>
      <c r="QZ1212" s="68"/>
      <c r="RA1212" s="68"/>
      <c r="RB1212" s="68"/>
      <c r="RC1212" s="68"/>
      <c r="RD1212" s="68"/>
      <c r="RE1212" s="68"/>
      <c r="RF1212" s="68"/>
      <c r="RG1212" s="68"/>
      <c r="RH1212" s="68"/>
      <c r="RI1212" s="68"/>
      <c r="RJ1212" s="68"/>
      <c r="RK1212" s="68"/>
      <c r="RL1212" s="68"/>
      <c r="RM1212" s="68"/>
      <c r="RN1212" s="68"/>
      <c r="RO1212" s="68"/>
      <c r="RP1212" s="68"/>
      <c r="RQ1212" s="68"/>
      <c r="RR1212" s="68"/>
      <c r="RS1212" s="68"/>
      <c r="RT1212" s="68"/>
      <c r="RU1212" s="68"/>
      <c r="RV1212" s="68"/>
      <c r="RW1212" s="68"/>
      <c r="RX1212" s="68"/>
      <c r="RY1212" s="68"/>
      <c r="RZ1212" s="68"/>
      <c r="SA1212" s="68"/>
      <c r="SB1212" s="68"/>
      <c r="SC1212" s="68"/>
      <c r="SD1212" s="68"/>
      <c r="SE1212" s="68"/>
      <c r="SF1212" s="68"/>
      <c r="SG1212" s="68"/>
      <c r="SH1212" s="68"/>
      <c r="SI1212" s="68"/>
      <c r="SJ1212" s="68"/>
      <c r="SK1212" s="68"/>
      <c r="SL1212" s="68"/>
      <c r="SM1212" s="68"/>
      <c r="SN1212" s="68"/>
      <c r="SO1212" s="68"/>
      <c r="SP1212" s="68"/>
      <c r="SQ1212" s="68"/>
      <c r="SR1212" s="68"/>
      <c r="SS1212" s="68"/>
      <c r="ST1212" s="68"/>
      <c r="SU1212" s="68"/>
      <c r="SV1212" s="68"/>
      <c r="SW1212" s="68"/>
      <c r="SX1212" s="68"/>
    </row>
    <row r="1213" spans="1:518" ht="16.5" customHeight="1" x14ac:dyDescent="0.2">
      <c r="A1213" s="20">
        <v>605</v>
      </c>
      <c r="B1213" s="20" t="s">
        <v>62</v>
      </c>
      <c r="C1213" s="20" t="s">
        <v>915</v>
      </c>
      <c r="D1213" s="20" t="s">
        <v>38</v>
      </c>
      <c r="E1213" s="20" t="s">
        <v>1345</v>
      </c>
      <c r="F1213" s="22" t="s">
        <v>958</v>
      </c>
      <c r="G1213" s="20" t="s">
        <v>42</v>
      </c>
      <c r="H1213" s="20" t="s">
        <v>35</v>
      </c>
      <c r="I1213" s="20" t="s">
        <v>81</v>
      </c>
      <c r="J1213" s="22" t="s">
        <v>915</v>
      </c>
      <c r="K1213" s="20"/>
      <c r="L1213" s="20"/>
      <c r="M1213" s="20"/>
      <c r="N1213" s="20"/>
      <c r="O1213" s="23"/>
      <c r="P1213" s="23">
        <v>900000</v>
      </c>
      <c r="Q1213" s="24">
        <v>1</v>
      </c>
      <c r="R1213" s="25">
        <v>45931</v>
      </c>
      <c r="S1213" s="20" t="s">
        <v>83</v>
      </c>
      <c r="T1213" s="26">
        <f t="shared" si="20"/>
        <v>900000</v>
      </c>
      <c r="U1213" s="27" t="s">
        <v>100</v>
      </c>
      <c r="V1213" s="27" t="s">
        <v>100</v>
      </c>
      <c r="W1213" s="68"/>
      <c r="X1213" s="68"/>
      <c r="Y1213" s="68"/>
      <c r="Z1213" s="68"/>
      <c r="AA1213" s="68"/>
      <c r="AB1213" s="68"/>
      <c r="AC1213" s="68"/>
      <c r="AD1213" s="68"/>
      <c r="AE1213" s="68"/>
      <c r="AF1213" s="68"/>
      <c r="AG1213" s="68"/>
      <c r="AH1213" s="68"/>
      <c r="AI1213" s="68"/>
      <c r="AJ1213" s="68"/>
      <c r="AK1213" s="68"/>
      <c r="AL1213" s="68"/>
      <c r="AM1213" s="68"/>
      <c r="AN1213" s="68"/>
      <c r="AO1213" s="68"/>
      <c r="AP1213" s="68"/>
      <c r="AQ1213" s="68"/>
      <c r="AR1213" s="68"/>
      <c r="AS1213" s="68"/>
      <c r="AT1213" s="68"/>
      <c r="AU1213" s="68"/>
      <c r="AV1213" s="68"/>
      <c r="AW1213" s="68"/>
      <c r="AX1213" s="68"/>
      <c r="AY1213" s="68"/>
      <c r="AZ1213" s="68"/>
      <c r="BA1213" s="68"/>
      <c r="BB1213" s="68"/>
      <c r="BC1213" s="68"/>
      <c r="BD1213" s="68"/>
      <c r="BE1213" s="68"/>
      <c r="BF1213" s="68"/>
      <c r="BG1213" s="68"/>
      <c r="BH1213" s="68"/>
      <c r="BI1213" s="68"/>
      <c r="BJ1213" s="68"/>
      <c r="BK1213" s="68"/>
      <c r="BL1213" s="68"/>
      <c r="BM1213" s="68"/>
      <c r="BN1213" s="68"/>
      <c r="BO1213" s="68"/>
      <c r="BP1213" s="68"/>
      <c r="BQ1213" s="68"/>
      <c r="BR1213" s="68"/>
      <c r="BS1213" s="68"/>
      <c r="BT1213" s="68"/>
      <c r="BU1213" s="68"/>
      <c r="BV1213" s="68"/>
      <c r="BW1213" s="68"/>
      <c r="BX1213" s="68"/>
      <c r="BY1213" s="68"/>
      <c r="BZ1213" s="68"/>
      <c r="CA1213" s="68"/>
      <c r="CB1213" s="68"/>
      <c r="CC1213" s="68"/>
      <c r="CD1213" s="68"/>
      <c r="CE1213" s="68"/>
      <c r="CF1213" s="68"/>
      <c r="CG1213" s="68"/>
      <c r="CH1213" s="68"/>
      <c r="CI1213" s="68"/>
      <c r="CJ1213" s="68"/>
      <c r="CK1213" s="68"/>
      <c r="CL1213" s="68"/>
      <c r="CM1213" s="68"/>
      <c r="CN1213" s="68"/>
      <c r="CO1213" s="68"/>
      <c r="CP1213" s="68"/>
      <c r="CQ1213" s="68"/>
      <c r="CR1213" s="68"/>
      <c r="CS1213" s="68"/>
      <c r="CT1213" s="68"/>
      <c r="CU1213" s="68"/>
      <c r="CV1213" s="68"/>
      <c r="CW1213" s="68"/>
      <c r="CX1213" s="68"/>
      <c r="CY1213" s="68"/>
      <c r="CZ1213" s="68"/>
      <c r="DA1213" s="68"/>
      <c r="DB1213" s="68"/>
      <c r="DC1213" s="68"/>
      <c r="DD1213" s="68"/>
      <c r="DE1213" s="68"/>
      <c r="DF1213" s="68"/>
      <c r="DG1213" s="68"/>
      <c r="DH1213" s="68"/>
      <c r="DI1213" s="68"/>
      <c r="DJ1213" s="68"/>
      <c r="DK1213" s="68"/>
      <c r="DL1213" s="68"/>
      <c r="DM1213" s="68"/>
      <c r="DN1213" s="68"/>
      <c r="DO1213" s="68"/>
      <c r="DP1213" s="68"/>
      <c r="DQ1213" s="68"/>
      <c r="DR1213" s="68"/>
      <c r="DS1213" s="68"/>
      <c r="DT1213" s="68"/>
      <c r="DU1213" s="68"/>
      <c r="DV1213" s="68"/>
      <c r="DW1213" s="68"/>
      <c r="DX1213" s="68"/>
      <c r="DY1213" s="68"/>
      <c r="DZ1213" s="68"/>
      <c r="EA1213" s="68"/>
      <c r="EB1213" s="68"/>
      <c r="EC1213" s="68"/>
      <c r="ED1213" s="68"/>
      <c r="EE1213" s="68"/>
      <c r="EF1213" s="68"/>
      <c r="EG1213" s="68"/>
      <c r="EH1213" s="68"/>
      <c r="EI1213" s="68"/>
      <c r="EJ1213" s="68"/>
      <c r="EK1213" s="68"/>
      <c r="EL1213" s="68"/>
      <c r="EM1213" s="68"/>
      <c r="EN1213" s="68"/>
      <c r="EO1213" s="68"/>
      <c r="EP1213" s="68"/>
      <c r="EQ1213" s="68"/>
      <c r="ER1213" s="68"/>
      <c r="ES1213" s="68"/>
      <c r="ET1213" s="68"/>
      <c r="EU1213" s="68"/>
      <c r="EV1213" s="68"/>
      <c r="EW1213" s="68"/>
      <c r="EX1213" s="68"/>
      <c r="EY1213" s="68"/>
      <c r="EZ1213" s="68"/>
      <c r="FA1213" s="68"/>
      <c r="FB1213" s="68"/>
      <c r="FC1213" s="68"/>
      <c r="FD1213" s="68"/>
      <c r="FE1213" s="68"/>
      <c r="FF1213" s="68"/>
      <c r="FG1213" s="68"/>
      <c r="FH1213" s="68"/>
      <c r="FI1213" s="68"/>
      <c r="FJ1213" s="68"/>
      <c r="FK1213" s="68"/>
      <c r="FL1213" s="68"/>
      <c r="FM1213" s="68"/>
      <c r="FN1213" s="68"/>
      <c r="FO1213" s="68"/>
      <c r="FP1213" s="68"/>
      <c r="FQ1213" s="68"/>
      <c r="FR1213" s="68"/>
      <c r="FS1213" s="68"/>
      <c r="FT1213" s="68"/>
      <c r="FU1213" s="68"/>
      <c r="FV1213" s="68"/>
      <c r="FW1213" s="68"/>
      <c r="FX1213" s="68"/>
      <c r="FY1213" s="68"/>
      <c r="FZ1213" s="68"/>
      <c r="GA1213" s="68"/>
      <c r="GB1213" s="68"/>
      <c r="GC1213" s="68"/>
      <c r="GD1213" s="68"/>
      <c r="GE1213" s="68"/>
      <c r="GF1213" s="68"/>
      <c r="GG1213" s="68"/>
      <c r="GH1213" s="68"/>
      <c r="GI1213" s="68"/>
      <c r="GJ1213" s="68"/>
      <c r="GK1213" s="68"/>
      <c r="GL1213" s="68"/>
      <c r="GM1213" s="68"/>
      <c r="GN1213" s="68"/>
      <c r="GO1213" s="68"/>
      <c r="GP1213" s="68"/>
      <c r="GQ1213" s="68"/>
      <c r="GR1213" s="68"/>
      <c r="GS1213" s="68"/>
      <c r="GT1213" s="68"/>
      <c r="GU1213" s="68"/>
      <c r="GV1213" s="68"/>
      <c r="GW1213" s="68"/>
      <c r="GX1213" s="68"/>
      <c r="GY1213" s="68"/>
      <c r="GZ1213" s="68"/>
      <c r="HA1213" s="68"/>
      <c r="HB1213" s="68"/>
      <c r="HC1213" s="68"/>
      <c r="HD1213" s="68"/>
      <c r="HE1213" s="68"/>
      <c r="HF1213" s="68"/>
      <c r="HG1213" s="68"/>
      <c r="HH1213" s="68"/>
      <c r="HI1213" s="68"/>
      <c r="HJ1213" s="68"/>
      <c r="HK1213" s="68"/>
      <c r="HL1213" s="68"/>
      <c r="HM1213" s="68"/>
      <c r="HN1213" s="68"/>
      <c r="HO1213" s="68"/>
      <c r="HP1213" s="68"/>
      <c r="HQ1213" s="68"/>
      <c r="HR1213" s="68"/>
      <c r="HS1213" s="68"/>
      <c r="HT1213" s="68"/>
      <c r="HU1213" s="68"/>
      <c r="HV1213" s="68"/>
      <c r="HW1213" s="68"/>
      <c r="HX1213" s="68"/>
      <c r="HY1213" s="68"/>
      <c r="HZ1213" s="68"/>
      <c r="IA1213" s="68"/>
      <c r="IB1213" s="68"/>
      <c r="IC1213" s="68"/>
      <c r="ID1213" s="68"/>
      <c r="IE1213" s="68"/>
      <c r="IF1213" s="68"/>
      <c r="IG1213" s="68"/>
      <c r="IH1213" s="68"/>
      <c r="II1213" s="68"/>
      <c r="IJ1213" s="68"/>
      <c r="IK1213" s="68"/>
      <c r="IL1213" s="68"/>
      <c r="IM1213" s="68"/>
      <c r="IN1213" s="68"/>
      <c r="IO1213" s="68"/>
      <c r="IP1213" s="68"/>
      <c r="IQ1213" s="68"/>
      <c r="IR1213" s="68"/>
      <c r="IS1213" s="68"/>
      <c r="IT1213" s="68"/>
      <c r="IU1213" s="68"/>
      <c r="IV1213" s="68"/>
      <c r="IW1213" s="68"/>
      <c r="IX1213" s="68"/>
      <c r="IY1213" s="68"/>
      <c r="IZ1213" s="68"/>
      <c r="JA1213" s="68"/>
      <c r="JB1213" s="68"/>
      <c r="JC1213" s="68"/>
      <c r="JD1213" s="68"/>
      <c r="JE1213" s="68"/>
      <c r="JF1213" s="68"/>
      <c r="JG1213" s="68"/>
      <c r="JH1213" s="68"/>
      <c r="JI1213" s="68"/>
      <c r="JJ1213" s="68"/>
      <c r="JK1213" s="68"/>
      <c r="JL1213" s="68"/>
      <c r="JM1213" s="68"/>
      <c r="JN1213" s="68"/>
      <c r="JO1213" s="68"/>
      <c r="JP1213" s="68"/>
      <c r="JQ1213" s="68"/>
      <c r="JR1213" s="68"/>
      <c r="JS1213" s="68"/>
      <c r="JT1213" s="68"/>
      <c r="JU1213" s="68"/>
      <c r="JV1213" s="68"/>
      <c r="JW1213" s="68"/>
      <c r="JX1213" s="68"/>
      <c r="JY1213" s="68"/>
      <c r="JZ1213" s="68"/>
      <c r="KA1213" s="68"/>
      <c r="KB1213" s="68"/>
      <c r="KC1213" s="68"/>
      <c r="KD1213" s="68"/>
      <c r="KE1213" s="68"/>
      <c r="KF1213" s="68"/>
      <c r="KG1213" s="68"/>
      <c r="KH1213" s="68"/>
      <c r="KI1213" s="68"/>
      <c r="KJ1213" s="68"/>
      <c r="KK1213" s="68"/>
      <c r="KL1213" s="68"/>
      <c r="KM1213" s="68"/>
      <c r="KN1213" s="68"/>
      <c r="KO1213" s="68"/>
      <c r="KP1213" s="68"/>
      <c r="KQ1213" s="68"/>
      <c r="KR1213" s="68"/>
      <c r="KS1213" s="68"/>
      <c r="KT1213" s="68"/>
      <c r="KU1213" s="68"/>
      <c r="KV1213" s="68"/>
      <c r="KW1213" s="68"/>
      <c r="KX1213" s="68"/>
      <c r="KY1213" s="68"/>
      <c r="KZ1213" s="68"/>
      <c r="LA1213" s="68"/>
      <c r="LB1213" s="68"/>
      <c r="LC1213" s="68"/>
      <c r="LD1213" s="68"/>
      <c r="LE1213" s="68"/>
      <c r="LF1213" s="68"/>
      <c r="LG1213" s="68"/>
      <c r="LH1213" s="68"/>
      <c r="LI1213" s="68"/>
      <c r="LJ1213" s="68"/>
      <c r="LK1213" s="68"/>
      <c r="LL1213" s="68"/>
      <c r="LM1213" s="68"/>
      <c r="LN1213" s="68"/>
      <c r="LO1213" s="68"/>
      <c r="LP1213" s="68"/>
      <c r="LQ1213" s="68"/>
      <c r="LR1213" s="68"/>
      <c r="LS1213" s="68"/>
      <c r="LT1213" s="68"/>
      <c r="LU1213" s="68"/>
      <c r="LV1213" s="68"/>
      <c r="LW1213" s="68"/>
      <c r="LX1213" s="68"/>
      <c r="LY1213" s="68"/>
      <c r="LZ1213" s="68"/>
      <c r="MA1213" s="68"/>
      <c r="MB1213" s="68"/>
      <c r="MC1213" s="68"/>
      <c r="MD1213" s="68"/>
      <c r="ME1213" s="68"/>
      <c r="MF1213" s="68"/>
      <c r="MG1213" s="68"/>
      <c r="MH1213" s="68"/>
      <c r="MI1213" s="68"/>
      <c r="MJ1213" s="68"/>
      <c r="MK1213" s="68"/>
      <c r="ML1213" s="68"/>
      <c r="MM1213" s="68"/>
      <c r="MN1213" s="68"/>
      <c r="MO1213" s="68"/>
      <c r="MP1213" s="68"/>
      <c r="MQ1213" s="68"/>
      <c r="MR1213" s="68"/>
      <c r="MS1213" s="68"/>
      <c r="MT1213" s="68"/>
      <c r="MU1213" s="68"/>
      <c r="MV1213" s="68"/>
      <c r="MW1213" s="68"/>
      <c r="MX1213" s="68"/>
      <c r="MY1213" s="68"/>
      <c r="MZ1213" s="68"/>
      <c r="NA1213" s="68"/>
      <c r="NB1213" s="68"/>
      <c r="NC1213" s="68"/>
      <c r="ND1213" s="68"/>
      <c r="NE1213" s="68"/>
      <c r="NF1213" s="68"/>
      <c r="NG1213" s="68"/>
      <c r="NH1213" s="68"/>
      <c r="NI1213" s="68"/>
      <c r="NJ1213" s="68"/>
      <c r="NK1213" s="68"/>
      <c r="NL1213" s="68"/>
      <c r="NM1213" s="68"/>
      <c r="NN1213" s="68"/>
      <c r="NO1213" s="68"/>
      <c r="NP1213" s="68"/>
      <c r="NQ1213" s="68"/>
      <c r="NR1213" s="68"/>
      <c r="NS1213" s="68"/>
      <c r="NT1213" s="68"/>
      <c r="NU1213" s="68"/>
      <c r="NV1213" s="68"/>
      <c r="NW1213" s="68"/>
      <c r="NX1213" s="68"/>
      <c r="NY1213" s="68"/>
      <c r="NZ1213" s="68"/>
      <c r="OA1213" s="68"/>
      <c r="OB1213" s="68"/>
      <c r="OC1213" s="68"/>
      <c r="OD1213" s="68"/>
      <c r="OE1213" s="68"/>
      <c r="OF1213" s="68"/>
      <c r="OG1213" s="68"/>
      <c r="OH1213" s="68"/>
      <c r="OI1213" s="68"/>
      <c r="OJ1213" s="68"/>
      <c r="OK1213" s="68"/>
      <c r="OL1213" s="68"/>
      <c r="OM1213" s="68"/>
      <c r="ON1213" s="68"/>
      <c r="OO1213" s="68"/>
      <c r="OP1213" s="68"/>
      <c r="OQ1213" s="68"/>
      <c r="OR1213" s="68"/>
      <c r="OS1213" s="68"/>
      <c r="OT1213" s="68"/>
      <c r="OU1213" s="68"/>
      <c r="OV1213" s="68"/>
      <c r="OW1213" s="68"/>
      <c r="OX1213" s="68"/>
      <c r="OY1213" s="68"/>
      <c r="OZ1213" s="68"/>
      <c r="PA1213" s="68"/>
      <c r="PB1213" s="68"/>
      <c r="PC1213" s="68"/>
      <c r="PD1213" s="68"/>
      <c r="PE1213" s="68"/>
      <c r="PF1213" s="68"/>
      <c r="PG1213" s="68"/>
      <c r="PH1213" s="68"/>
      <c r="PI1213" s="68"/>
      <c r="PJ1213" s="68"/>
      <c r="PK1213" s="68"/>
      <c r="PL1213" s="68"/>
      <c r="PM1213" s="68"/>
      <c r="PN1213" s="68"/>
      <c r="PO1213" s="68"/>
      <c r="PP1213" s="68"/>
      <c r="PQ1213" s="68"/>
      <c r="PR1213" s="68"/>
      <c r="PS1213" s="68"/>
      <c r="PT1213" s="68"/>
      <c r="PU1213" s="68"/>
      <c r="PV1213" s="68"/>
      <c r="PW1213" s="68"/>
      <c r="PX1213" s="68"/>
      <c r="PY1213" s="68"/>
      <c r="PZ1213" s="68"/>
      <c r="QA1213" s="68"/>
      <c r="QB1213" s="68"/>
      <c r="QC1213" s="68"/>
      <c r="QD1213" s="68"/>
      <c r="QE1213" s="68"/>
      <c r="QF1213" s="68"/>
      <c r="QG1213" s="68"/>
      <c r="QH1213" s="68"/>
      <c r="QI1213" s="68"/>
      <c r="QJ1213" s="68"/>
      <c r="QK1213" s="68"/>
      <c r="QL1213" s="68"/>
      <c r="QM1213" s="68"/>
      <c r="QN1213" s="68"/>
      <c r="QO1213" s="68"/>
      <c r="QP1213" s="68"/>
      <c r="QQ1213" s="68"/>
      <c r="QR1213" s="68"/>
      <c r="QS1213" s="68"/>
      <c r="QT1213" s="68"/>
      <c r="QU1213" s="68"/>
      <c r="QV1213" s="68"/>
      <c r="QW1213" s="68"/>
      <c r="QX1213" s="68"/>
      <c r="QY1213" s="68"/>
      <c r="QZ1213" s="68"/>
      <c r="RA1213" s="68"/>
      <c r="RB1213" s="68"/>
      <c r="RC1213" s="68"/>
      <c r="RD1213" s="68"/>
      <c r="RE1213" s="68"/>
      <c r="RF1213" s="68"/>
      <c r="RG1213" s="68"/>
      <c r="RH1213" s="68"/>
      <c r="RI1213" s="68"/>
      <c r="RJ1213" s="68"/>
      <c r="RK1213" s="68"/>
      <c r="RL1213" s="68"/>
      <c r="RM1213" s="68"/>
      <c r="RN1213" s="68"/>
      <c r="RO1213" s="68"/>
      <c r="RP1213" s="68"/>
      <c r="RQ1213" s="68"/>
      <c r="RR1213" s="68"/>
      <c r="RS1213" s="68"/>
      <c r="RT1213" s="68"/>
      <c r="RU1213" s="68"/>
      <c r="RV1213" s="68"/>
      <c r="RW1213" s="68"/>
      <c r="RX1213" s="68"/>
      <c r="RY1213" s="68"/>
      <c r="RZ1213" s="68"/>
      <c r="SA1213" s="68"/>
      <c r="SB1213" s="68"/>
      <c r="SC1213" s="68"/>
      <c r="SD1213" s="68"/>
      <c r="SE1213" s="68"/>
      <c r="SF1213" s="68"/>
      <c r="SG1213" s="68"/>
      <c r="SH1213" s="68"/>
      <c r="SI1213" s="68"/>
      <c r="SJ1213" s="68"/>
      <c r="SK1213" s="68"/>
      <c r="SL1213" s="68"/>
      <c r="SM1213" s="68"/>
      <c r="SN1213" s="68"/>
      <c r="SO1213" s="68"/>
      <c r="SP1213" s="68"/>
      <c r="SQ1213" s="68"/>
      <c r="SR1213" s="68"/>
      <c r="SS1213" s="68"/>
      <c r="ST1213" s="68"/>
      <c r="SU1213" s="68"/>
      <c r="SV1213" s="68"/>
      <c r="SW1213" s="68"/>
      <c r="SX1213" s="68"/>
    </row>
    <row r="1214" spans="1:518" ht="16.5" customHeight="1" x14ac:dyDescent="0.2">
      <c r="A1214" s="20">
        <v>606</v>
      </c>
      <c r="B1214" s="20" t="s">
        <v>62</v>
      </c>
      <c r="C1214" s="20" t="s">
        <v>915</v>
      </c>
      <c r="D1214" s="20" t="s">
        <v>38</v>
      </c>
      <c r="E1214" s="20" t="s">
        <v>1345</v>
      </c>
      <c r="F1214" s="22" t="s">
        <v>958</v>
      </c>
      <c r="G1214" s="20" t="s">
        <v>42</v>
      </c>
      <c r="H1214" s="20" t="s">
        <v>35</v>
      </c>
      <c r="I1214" s="20" t="s">
        <v>81</v>
      </c>
      <c r="J1214" s="22" t="s">
        <v>915</v>
      </c>
      <c r="K1214" s="20"/>
      <c r="L1214" s="20"/>
      <c r="M1214" s="20"/>
      <c r="N1214" s="20"/>
      <c r="O1214" s="23"/>
      <c r="P1214" s="23">
        <v>900000</v>
      </c>
      <c r="Q1214" s="24">
        <v>1</v>
      </c>
      <c r="R1214" s="25">
        <v>45962</v>
      </c>
      <c r="S1214" s="20" t="s">
        <v>83</v>
      </c>
      <c r="T1214" s="26">
        <f t="shared" si="20"/>
        <v>900000</v>
      </c>
      <c r="U1214" s="27" t="s">
        <v>100</v>
      </c>
      <c r="V1214" s="27" t="s">
        <v>100</v>
      </c>
      <c r="W1214" s="68"/>
      <c r="X1214" s="68"/>
      <c r="Y1214" s="68"/>
      <c r="Z1214" s="68"/>
      <c r="AA1214" s="68"/>
      <c r="AB1214" s="68"/>
      <c r="AC1214" s="68"/>
      <c r="AD1214" s="68"/>
      <c r="AE1214" s="68"/>
      <c r="AF1214" s="68"/>
      <c r="AG1214" s="68"/>
      <c r="AH1214" s="68"/>
      <c r="AI1214" s="68"/>
      <c r="AJ1214" s="68"/>
      <c r="AK1214" s="68"/>
      <c r="AL1214" s="68"/>
      <c r="AM1214" s="68"/>
      <c r="AN1214" s="68"/>
      <c r="AO1214" s="68"/>
      <c r="AP1214" s="68"/>
      <c r="AQ1214" s="68"/>
      <c r="AR1214" s="68"/>
      <c r="AS1214" s="68"/>
      <c r="AT1214" s="68"/>
      <c r="AU1214" s="68"/>
      <c r="AV1214" s="68"/>
      <c r="AW1214" s="68"/>
      <c r="AX1214" s="68"/>
      <c r="AY1214" s="68"/>
      <c r="AZ1214" s="68"/>
      <c r="BA1214" s="68"/>
      <c r="BB1214" s="68"/>
      <c r="BC1214" s="68"/>
      <c r="BD1214" s="68"/>
      <c r="BE1214" s="68"/>
      <c r="BF1214" s="68"/>
      <c r="BG1214" s="68"/>
      <c r="BH1214" s="68"/>
      <c r="BI1214" s="68"/>
      <c r="BJ1214" s="68"/>
      <c r="BK1214" s="68"/>
      <c r="BL1214" s="68"/>
      <c r="BM1214" s="68"/>
      <c r="BN1214" s="68"/>
      <c r="BO1214" s="68"/>
      <c r="BP1214" s="68"/>
      <c r="BQ1214" s="68"/>
      <c r="BR1214" s="68"/>
      <c r="BS1214" s="68"/>
      <c r="BT1214" s="68"/>
      <c r="BU1214" s="68"/>
      <c r="BV1214" s="68"/>
      <c r="BW1214" s="68"/>
      <c r="BX1214" s="68"/>
      <c r="BY1214" s="68"/>
      <c r="BZ1214" s="68"/>
      <c r="CA1214" s="68"/>
      <c r="CB1214" s="68"/>
      <c r="CC1214" s="68"/>
      <c r="CD1214" s="68"/>
      <c r="CE1214" s="68"/>
      <c r="CF1214" s="68"/>
      <c r="CG1214" s="68"/>
      <c r="CH1214" s="68"/>
      <c r="CI1214" s="68"/>
      <c r="CJ1214" s="68"/>
      <c r="CK1214" s="68"/>
      <c r="CL1214" s="68"/>
      <c r="CM1214" s="68"/>
      <c r="CN1214" s="68"/>
      <c r="CO1214" s="68"/>
      <c r="CP1214" s="68"/>
      <c r="CQ1214" s="68"/>
      <c r="CR1214" s="68"/>
      <c r="CS1214" s="68"/>
      <c r="CT1214" s="68"/>
      <c r="CU1214" s="68"/>
      <c r="CV1214" s="68"/>
      <c r="CW1214" s="68"/>
      <c r="CX1214" s="68"/>
      <c r="CY1214" s="68"/>
      <c r="CZ1214" s="68"/>
      <c r="DA1214" s="68"/>
      <c r="DB1214" s="68"/>
      <c r="DC1214" s="68"/>
      <c r="DD1214" s="68"/>
      <c r="DE1214" s="68"/>
      <c r="DF1214" s="68"/>
      <c r="DG1214" s="68"/>
      <c r="DH1214" s="68"/>
      <c r="DI1214" s="68"/>
      <c r="DJ1214" s="68"/>
      <c r="DK1214" s="68"/>
      <c r="DL1214" s="68"/>
      <c r="DM1214" s="68"/>
      <c r="DN1214" s="68"/>
      <c r="DO1214" s="68"/>
      <c r="DP1214" s="68"/>
      <c r="DQ1214" s="68"/>
      <c r="DR1214" s="68"/>
      <c r="DS1214" s="68"/>
      <c r="DT1214" s="68"/>
      <c r="DU1214" s="68"/>
      <c r="DV1214" s="68"/>
      <c r="DW1214" s="68"/>
      <c r="DX1214" s="68"/>
      <c r="DY1214" s="68"/>
      <c r="DZ1214" s="68"/>
      <c r="EA1214" s="68"/>
      <c r="EB1214" s="68"/>
      <c r="EC1214" s="68"/>
      <c r="ED1214" s="68"/>
      <c r="EE1214" s="68"/>
      <c r="EF1214" s="68"/>
      <c r="EG1214" s="68"/>
      <c r="EH1214" s="68"/>
      <c r="EI1214" s="68"/>
      <c r="EJ1214" s="68"/>
      <c r="EK1214" s="68"/>
      <c r="EL1214" s="68"/>
      <c r="EM1214" s="68"/>
      <c r="EN1214" s="68"/>
      <c r="EO1214" s="68"/>
      <c r="EP1214" s="68"/>
      <c r="EQ1214" s="68"/>
      <c r="ER1214" s="68"/>
      <c r="ES1214" s="68"/>
      <c r="ET1214" s="68"/>
      <c r="EU1214" s="68"/>
      <c r="EV1214" s="68"/>
      <c r="EW1214" s="68"/>
      <c r="EX1214" s="68"/>
      <c r="EY1214" s="68"/>
      <c r="EZ1214" s="68"/>
      <c r="FA1214" s="68"/>
      <c r="FB1214" s="68"/>
      <c r="FC1214" s="68"/>
      <c r="FD1214" s="68"/>
      <c r="FE1214" s="68"/>
      <c r="FF1214" s="68"/>
      <c r="FG1214" s="68"/>
      <c r="FH1214" s="68"/>
      <c r="FI1214" s="68"/>
      <c r="FJ1214" s="68"/>
      <c r="FK1214" s="68"/>
      <c r="FL1214" s="68"/>
      <c r="FM1214" s="68"/>
      <c r="FN1214" s="68"/>
      <c r="FO1214" s="68"/>
      <c r="FP1214" s="68"/>
      <c r="FQ1214" s="68"/>
      <c r="FR1214" s="68"/>
      <c r="FS1214" s="68"/>
      <c r="FT1214" s="68"/>
      <c r="FU1214" s="68"/>
      <c r="FV1214" s="68"/>
      <c r="FW1214" s="68"/>
      <c r="FX1214" s="68"/>
      <c r="FY1214" s="68"/>
      <c r="FZ1214" s="68"/>
      <c r="GA1214" s="68"/>
      <c r="GB1214" s="68"/>
      <c r="GC1214" s="68"/>
      <c r="GD1214" s="68"/>
      <c r="GE1214" s="68"/>
      <c r="GF1214" s="68"/>
      <c r="GG1214" s="68"/>
      <c r="GH1214" s="68"/>
      <c r="GI1214" s="68"/>
      <c r="GJ1214" s="68"/>
      <c r="GK1214" s="68"/>
      <c r="GL1214" s="68"/>
      <c r="GM1214" s="68"/>
      <c r="GN1214" s="68"/>
      <c r="GO1214" s="68"/>
      <c r="GP1214" s="68"/>
      <c r="GQ1214" s="68"/>
      <c r="GR1214" s="68"/>
      <c r="GS1214" s="68"/>
      <c r="GT1214" s="68"/>
      <c r="GU1214" s="68"/>
      <c r="GV1214" s="68"/>
      <c r="GW1214" s="68"/>
      <c r="GX1214" s="68"/>
      <c r="GY1214" s="68"/>
      <c r="GZ1214" s="68"/>
      <c r="HA1214" s="68"/>
      <c r="HB1214" s="68"/>
      <c r="HC1214" s="68"/>
      <c r="HD1214" s="68"/>
      <c r="HE1214" s="68"/>
      <c r="HF1214" s="68"/>
      <c r="HG1214" s="68"/>
      <c r="HH1214" s="68"/>
      <c r="HI1214" s="68"/>
      <c r="HJ1214" s="68"/>
      <c r="HK1214" s="68"/>
      <c r="HL1214" s="68"/>
      <c r="HM1214" s="68"/>
      <c r="HN1214" s="68"/>
      <c r="HO1214" s="68"/>
      <c r="HP1214" s="68"/>
      <c r="HQ1214" s="68"/>
      <c r="HR1214" s="68"/>
      <c r="HS1214" s="68"/>
      <c r="HT1214" s="68"/>
      <c r="HU1214" s="68"/>
      <c r="HV1214" s="68"/>
      <c r="HW1214" s="68"/>
      <c r="HX1214" s="68"/>
      <c r="HY1214" s="68"/>
      <c r="HZ1214" s="68"/>
      <c r="IA1214" s="68"/>
      <c r="IB1214" s="68"/>
      <c r="IC1214" s="68"/>
      <c r="ID1214" s="68"/>
      <c r="IE1214" s="68"/>
      <c r="IF1214" s="68"/>
      <c r="IG1214" s="68"/>
      <c r="IH1214" s="68"/>
      <c r="II1214" s="68"/>
      <c r="IJ1214" s="68"/>
      <c r="IK1214" s="68"/>
      <c r="IL1214" s="68"/>
      <c r="IM1214" s="68"/>
      <c r="IN1214" s="68"/>
      <c r="IO1214" s="68"/>
      <c r="IP1214" s="68"/>
      <c r="IQ1214" s="68"/>
      <c r="IR1214" s="68"/>
      <c r="IS1214" s="68"/>
      <c r="IT1214" s="68"/>
      <c r="IU1214" s="68"/>
      <c r="IV1214" s="68"/>
      <c r="IW1214" s="68"/>
      <c r="IX1214" s="68"/>
      <c r="IY1214" s="68"/>
      <c r="IZ1214" s="68"/>
      <c r="JA1214" s="68"/>
      <c r="JB1214" s="68"/>
      <c r="JC1214" s="68"/>
      <c r="JD1214" s="68"/>
      <c r="JE1214" s="68"/>
      <c r="JF1214" s="68"/>
      <c r="JG1214" s="68"/>
      <c r="JH1214" s="68"/>
      <c r="JI1214" s="68"/>
      <c r="JJ1214" s="68"/>
      <c r="JK1214" s="68"/>
      <c r="JL1214" s="68"/>
      <c r="JM1214" s="68"/>
      <c r="JN1214" s="68"/>
      <c r="JO1214" s="68"/>
      <c r="JP1214" s="68"/>
      <c r="JQ1214" s="68"/>
      <c r="JR1214" s="68"/>
      <c r="JS1214" s="68"/>
      <c r="JT1214" s="68"/>
      <c r="JU1214" s="68"/>
      <c r="JV1214" s="68"/>
      <c r="JW1214" s="68"/>
      <c r="JX1214" s="68"/>
      <c r="JY1214" s="68"/>
      <c r="JZ1214" s="68"/>
      <c r="KA1214" s="68"/>
      <c r="KB1214" s="68"/>
      <c r="KC1214" s="68"/>
      <c r="KD1214" s="68"/>
      <c r="KE1214" s="68"/>
      <c r="KF1214" s="68"/>
      <c r="KG1214" s="68"/>
      <c r="KH1214" s="68"/>
      <c r="KI1214" s="68"/>
      <c r="KJ1214" s="68"/>
      <c r="KK1214" s="68"/>
      <c r="KL1214" s="68"/>
      <c r="KM1214" s="68"/>
      <c r="KN1214" s="68"/>
      <c r="KO1214" s="68"/>
      <c r="KP1214" s="68"/>
      <c r="KQ1214" s="68"/>
      <c r="KR1214" s="68"/>
      <c r="KS1214" s="68"/>
      <c r="KT1214" s="68"/>
      <c r="KU1214" s="68"/>
      <c r="KV1214" s="68"/>
      <c r="KW1214" s="68"/>
      <c r="KX1214" s="68"/>
      <c r="KY1214" s="68"/>
      <c r="KZ1214" s="68"/>
      <c r="LA1214" s="68"/>
      <c r="LB1214" s="68"/>
      <c r="LC1214" s="68"/>
      <c r="LD1214" s="68"/>
      <c r="LE1214" s="68"/>
      <c r="LF1214" s="68"/>
      <c r="LG1214" s="68"/>
      <c r="LH1214" s="68"/>
      <c r="LI1214" s="68"/>
      <c r="LJ1214" s="68"/>
      <c r="LK1214" s="68"/>
      <c r="LL1214" s="68"/>
      <c r="LM1214" s="68"/>
      <c r="LN1214" s="68"/>
      <c r="LO1214" s="68"/>
      <c r="LP1214" s="68"/>
      <c r="LQ1214" s="68"/>
      <c r="LR1214" s="68"/>
      <c r="LS1214" s="68"/>
      <c r="LT1214" s="68"/>
      <c r="LU1214" s="68"/>
      <c r="LV1214" s="68"/>
      <c r="LW1214" s="68"/>
      <c r="LX1214" s="68"/>
      <c r="LY1214" s="68"/>
      <c r="LZ1214" s="68"/>
      <c r="MA1214" s="68"/>
      <c r="MB1214" s="68"/>
      <c r="MC1214" s="68"/>
      <c r="MD1214" s="68"/>
      <c r="ME1214" s="68"/>
      <c r="MF1214" s="68"/>
      <c r="MG1214" s="68"/>
      <c r="MH1214" s="68"/>
      <c r="MI1214" s="68"/>
      <c r="MJ1214" s="68"/>
      <c r="MK1214" s="68"/>
      <c r="ML1214" s="68"/>
      <c r="MM1214" s="68"/>
      <c r="MN1214" s="68"/>
      <c r="MO1214" s="68"/>
      <c r="MP1214" s="68"/>
      <c r="MQ1214" s="68"/>
      <c r="MR1214" s="68"/>
      <c r="MS1214" s="68"/>
      <c r="MT1214" s="68"/>
      <c r="MU1214" s="68"/>
      <c r="MV1214" s="68"/>
      <c r="MW1214" s="68"/>
      <c r="MX1214" s="68"/>
      <c r="MY1214" s="68"/>
      <c r="MZ1214" s="68"/>
      <c r="NA1214" s="68"/>
      <c r="NB1214" s="68"/>
      <c r="NC1214" s="68"/>
      <c r="ND1214" s="68"/>
      <c r="NE1214" s="68"/>
      <c r="NF1214" s="68"/>
      <c r="NG1214" s="68"/>
      <c r="NH1214" s="68"/>
      <c r="NI1214" s="68"/>
      <c r="NJ1214" s="68"/>
      <c r="NK1214" s="68"/>
      <c r="NL1214" s="68"/>
      <c r="NM1214" s="68"/>
      <c r="NN1214" s="68"/>
      <c r="NO1214" s="68"/>
      <c r="NP1214" s="68"/>
      <c r="NQ1214" s="68"/>
      <c r="NR1214" s="68"/>
      <c r="NS1214" s="68"/>
      <c r="NT1214" s="68"/>
      <c r="NU1214" s="68"/>
      <c r="NV1214" s="68"/>
      <c r="NW1214" s="68"/>
      <c r="NX1214" s="68"/>
      <c r="NY1214" s="68"/>
      <c r="NZ1214" s="68"/>
      <c r="OA1214" s="68"/>
      <c r="OB1214" s="68"/>
      <c r="OC1214" s="68"/>
      <c r="OD1214" s="68"/>
      <c r="OE1214" s="68"/>
      <c r="OF1214" s="68"/>
      <c r="OG1214" s="68"/>
      <c r="OH1214" s="68"/>
      <c r="OI1214" s="68"/>
      <c r="OJ1214" s="68"/>
      <c r="OK1214" s="68"/>
      <c r="OL1214" s="68"/>
      <c r="OM1214" s="68"/>
      <c r="ON1214" s="68"/>
      <c r="OO1214" s="68"/>
      <c r="OP1214" s="68"/>
      <c r="OQ1214" s="68"/>
      <c r="OR1214" s="68"/>
      <c r="OS1214" s="68"/>
      <c r="OT1214" s="68"/>
      <c r="OU1214" s="68"/>
      <c r="OV1214" s="68"/>
      <c r="OW1214" s="68"/>
      <c r="OX1214" s="68"/>
      <c r="OY1214" s="68"/>
      <c r="OZ1214" s="68"/>
      <c r="PA1214" s="68"/>
      <c r="PB1214" s="68"/>
      <c r="PC1214" s="68"/>
      <c r="PD1214" s="68"/>
      <c r="PE1214" s="68"/>
      <c r="PF1214" s="68"/>
      <c r="PG1214" s="68"/>
      <c r="PH1214" s="68"/>
      <c r="PI1214" s="68"/>
      <c r="PJ1214" s="68"/>
      <c r="PK1214" s="68"/>
      <c r="PL1214" s="68"/>
      <c r="PM1214" s="68"/>
      <c r="PN1214" s="68"/>
      <c r="PO1214" s="68"/>
      <c r="PP1214" s="68"/>
      <c r="PQ1214" s="68"/>
      <c r="PR1214" s="68"/>
      <c r="PS1214" s="68"/>
      <c r="PT1214" s="68"/>
      <c r="PU1214" s="68"/>
      <c r="PV1214" s="68"/>
      <c r="PW1214" s="68"/>
      <c r="PX1214" s="68"/>
      <c r="PY1214" s="68"/>
      <c r="PZ1214" s="68"/>
      <c r="QA1214" s="68"/>
      <c r="QB1214" s="68"/>
      <c r="QC1214" s="68"/>
      <c r="QD1214" s="68"/>
      <c r="QE1214" s="68"/>
      <c r="QF1214" s="68"/>
      <c r="QG1214" s="68"/>
      <c r="QH1214" s="68"/>
      <c r="QI1214" s="68"/>
      <c r="QJ1214" s="68"/>
      <c r="QK1214" s="68"/>
      <c r="QL1214" s="68"/>
      <c r="QM1214" s="68"/>
      <c r="QN1214" s="68"/>
      <c r="QO1214" s="68"/>
      <c r="QP1214" s="68"/>
      <c r="QQ1214" s="68"/>
      <c r="QR1214" s="68"/>
      <c r="QS1214" s="68"/>
      <c r="QT1214" s="68"/>
      <c r="QU1214" s="68"/>
      <c r="QV1214" s="68"/>
      <c r="QW1214" s="68"/>
      <c r="QX1214" s="68"/>
      <c r="QY1214" s="68"/>
      <c r="QZ1214" s="68"/>
      <c r="RA1214" s="68"/>
      <c r="RB1214" s="68"/>
      <c r="RC1214" s="68"/>
      <c r="RD1214" s="68"/>
      <c r="RE1214" s="68"/>
      <c r="RF1214" s="68"/>
      <c r="RG1214" s="68"/>
      <c r="RH1214" s="68"/>
      <c r="RI1214" s="68"/>
      <c r="RJ1214" s="68"/>
      <c r="RK1214" s="68"/>
      <c r="RL1214" s="68"/>
      <c r="RM1214" s="68"/>
      <c r="RN1214" s="68"/>
      <c r="RO1214" s="68"/>
      <c r="RP1214" s="68"/>
      <c r="RQ1214" s="68"/>
      <c r="RR1214" s="68"/>
      <c r="RS1214" s="68"/>
      <c r="RT1214" s="68"/>
      <c r="RU1214" s="68"/>
      <c r="RV1214" s="68"/>
      <c r="RW1214" s="68"/>
      <c r="RX1214" s="68"/>
      <c r="RY1214" s="68"/>
      <c r="RZ1214" s="68"/>
      <c r="SA1214" s="68"/>
      <c r="SB1214" s="68"/>
      <c r="SC1214" s="68"/>
      <c r="SD1214" s="68"/>
      <c r="SE1214" s="68"/>
      <c r="SF1214" s="68"/>
      <c r="SG1214" s="68"/>
      <c r="SH1214" s="68"/>
      <c r="SI1214" s="68"/>
      <c r="SJ1214" s="68"/>
      <c r="SK1214" s="68"/>
      <c r="SL1214" s="68"/>
      <c r="SM1214" s="68"/>
      <c r="SN1214" s="68"/>
      <c r="SO1214" s="68"/>
      <c r="SP1214" s="68"/>
      <c r="SQ1214" s="68"/>
      <c r="SR1214" s="68"/>
      <c r="SS1214" s="68"/>
      <c r="ST1214" s="68"/>
      <c r="SU1214" s="68"/>
      <c r="SV1214" s="68"/>
      <c r="SW1214" s="68"/>
      <c r="SX1214" s="68"/>
    </row>
    <row r="1215" spans="1:518" ht="16.5" customHeight="1" x14ac:dyDescent="0.2">
      <c r="A1215" s="20">
        <v>607</v>
      </c>
      <c r="B1215" s="20" t="s">
        <v>62</v>
      </c>
      <c r="C1215" s="20" t="s">
        <v>915</v>
      </c>
      <c r="D1215" s="20" t="s">
        <v>38</v>
      </c>
      <c r="E1215" s="20" t="s">
        <v>1345</v>
      </c>
      <c r="F1215" s="22" t="s">
        <v>958</v>
      </c>
      <c r="G1215" s="20" t="s">
        <v>42</v>
      </c>
      <c r="H1215" s="20" t="s">
        <v>35</v>
      </c>
      <c r="I1215" s="20" t="s">
        <v>81</v>
      </c>
      <c r="J1215" s="22" t="s">
        <v>915</v>
      </c>
      <c r="K1215" s="20"/>
      <c r="L1215" s="20"/>
      <c r="M1215" s="20"/>
      <c r="N1215" s="20"/>
      <c r="O1215" s="23"/>
      <c r="P1215" s="23">
        <v>900000</v>
      </c>
      <c r="Q1215" s="24">
        <v>1</v>
      </c>
      <c r="R1215" s="25">
        <v>45992</v>
      </c>
      <c r="S1215" s="20" t="s">
        <v>83</v>
      </c>
      <c r="T1215" s="26">
        <f t="shared" si="20"/>
        <v>900000</v>
      </c>
      <c r="U1215" s="27" t="s">
        <v>100</v>
      </c>
      <c r="V1215" s="27" t="s">
        <v>100</v>
      </c>
      <c r="W1215" s="68"/>
      <c r="X1215" s="68"/>
      <c r="Y1215" s="68"/>
      <c r="Z1215" s="68"/>
      <c r="AA1215" s="68"/>
      <c r="AB1215" s="68"/>
      <c r="AC1215" s="68"/>
      <c r="AD1215" s="68"/>
      <c r="AE1215" s="68"/>
      <c r="AF1215" s="68"/>
      <c r="AG1215" s="68"/>
      <c r="AH1215" s="68"/>
      <c r="AI1215" s="68"/>
      <c r="AJ1215" s="68"/>
      <c r="AK1215" s="68"/>
      <c r="AL1215" s="68"/>
      <c r="AM1215" s="68"/>
      <c r="AN1215" s="68"/>
      <c r="AO1215" s="68"/>
      <c r="AP1215" s="68"/>
      <c r="AQ1215" s="68"/>
      <c r="AR1215" s="68"/>
      <c r="AS1215" s="68"/>
      <c r="AT1215" s="68"/>
      <c r="AU1215" s="68"/>
      <c r="AV1215" s="68"/>
      <c r="AW1215" s="68"/>
      <c r="AX1215" s="68"/>
      <c r="AY1215" s="68"/>
      <c r="AZ1215" s="68"/>
      <c r="BA1215" s="68"/>
      <c r="BB1215" s="68"/>
      <c r="BC1215" s="68"/>
      <c r="BD1215" s="68"/>
      <c r="BE1215" s="68"/>
      <c r="BF1215" s="68"/>
      <c r="BG1215" s="68"/>
      <c r="BH1215" s="68"/>
      <c r="BI1215" s="68"/>
      <c r="BJ1215" s="68"/>
      <c r="BK1215" s="68"/>
      <c r="BL1215" s="68"/>
      <c r="BM1215" s="68"/>
      <c r="BN1215" s="68"/>
      <c r="BO1215" s="68"/>
      <c r="BP1215" s="68"/>
      <c r="BQ1215" s="68"/>
      <c r="BR1215" s="68"/>
      <c r="BS1215" s="68"/>
      <c r="BT1215" s="68"/>
      <c r="BU1215" s="68"/>
      <c r="BV1215" s="68"/>
      <c r="BW1215" s="68"/>
      <c r="BX1215" s="68"/>
      <c r="BY1215" s="68"/>
      <c r="BZ1215" s="68"/>
      <c r="CA1215" s="68"/>
      <c r="CB1215" s="68"/>
      <c r="CC1215" s="68"/>
      <c r="CD1215" s="68"/>
      <c r="CE1215" s="68"/>
      <c r="CF1215" s="68"/>
      <c r="CG1215" s="68"/>
      <c r="CH1215" s="68"/>
      <c r="CI1215" s="68"/>
      <c r="CJ1215" s="68"/>
      <c r="CK1215" s="68"/>
      <c r="CL1215" s="68"/>
      <c r="CM1215" s="68"/>
      <c r="CN1215" s="68"/>
      <c r="CO1215" s="68"/>
      <c r="CP1215" s="68"/>
      <c r="CQ1215" s="68"/>
      <c r="CR1215" s="68"/>
      <c r="CS1215" s="68"/>
      <c r="CT1215" s="68"/>
      <c r="CU1215" s="68"/>
      <c r="CV1215" s="68"/>
      <c r="CW1215" s="68"/>
      <c r="CX1215" s="68"/>
      <c r="CY1215" s="68"/>
      <c r="CZ1215" s="68"/>
      <c r="DA1215" s="68"/>
      <c r="DB1215" s="68"/>
      <c r="DC1215" s="68"/>
      <c r="DD1215" s="68"/>
      <c r="DE1215" s="68"/>
      <c r="DF1215" s="68"/>
      <c r="DG1215" s="68"/>
      <c r="DH1215" s="68"/>
      <c r="DI1215" s="68"/>
      <c r="DJ1215" s="68"/>
      <c r="DK1215" s="68"/>
      <c r="DL1215" s="68"/>
      <c r="DM1215" s="68"/>
      <c r="DN1215" s="68"/>
      <c r="DO1215" s="68"/>
      <c r="DP1215" s="68"/>
      <c r="DQ1215" s="68"/>
      <c r="DR1215" s="68"/>
      <c r="DS1215" s="68"/>
      <c r="DT1215" s="68"/>
      <c r="DU1215" s="68"/>
      <c r="DV1215" s="68"/>
      <c r="DW1215" s="68"/>
      <c r="DX1215" s="68"/>
      <c r="DY1215" s="68"/>
      <c r="DZ1215" s="68"/>
      <c r="EA1215" s="68"/>
      <c r="EB1215" s="68"/>
      <c r="EC1215" s="68"/>
      <c r="ED1215" s="68"/>
      <c r="EE1215" s="68"/>
      <c r="EF1215" s="68"/>
      <c r="EG1215" s="68"/>
      <c r="EH1215" s="68"/>
      <c r="EI1215" s="68"/>
      <c r="EJ1215" s="68"/>
      <c r="EK1215" s="68"/>
      <c r="EL1215" s="68"/>
      <c r="EM1215" s="68"/>
      <c r="EN1215" s="68"/>
      <c r="EO1215" s="68"/>
      <c r="EP1215" s="68"/>
      <c r="EQ1215" s="68"/>
      <c r="ER1215" s="68"/>
      <c r="ES1215" s="68"/>
      <c r="ET1215" s="68"/>
      <c r="EU1215" s="68"/>
      <c r="EV1215" s="68"/>
      <c r="EW1215" s="68"/>
      <c r="EX1215" s="68"/>
      <c r="EY1215" s="68"/>
      <c r="EZ1215" s="68"/>
      <c r="FA1215" s="68"/>
      <c r="FB1215" s="68"/>
      <c r="FC1215" s="68"/>
      <c r="FD1215" s="68"/>
      <c r="FE1215" s="68"/>
      <c r="FF1215" s="68"/>
      <c r="FG1215" s="68"/>
      <c r="FH1215" s="68"/>
      <c r="FI1215" s="68"/>
      <c r="FJ1215" s="68"/>
      <c r="FK1215" s="68"/>
      <c r="FL1215" s="68"/>
      <c r="FM1215" s="68"/>
      <c r="FN1215" s="68"/>
      <c r="FO1215" s="68"/>
      <c r="FP1215" s="68"/>
      <c r="FQ1215" s="68"/>
      <c r="FR1215" s="68"/>
      <c r="FS1215" s="68"/>
      <c r="FT1215" s="68"/>
      <c r="FU1215" s="68"/>
      <c r="FV1215" s="68"/>
      <c r="FW1215" s="68"/>
      <c r="FX1215" s="68"/>
      <c r="FY1215" s="68"/>
      <c r="FZ1215" s="68"/>
      <c r="GA1215" s="68"/>
      <c r="GB1215" s="68"/>
      <c r="GC1215" s="68"/>
      <c r="GD1215" s="68"/>
      <c r="GE1215" s="68"/>
      <c r="GF1215" s="68"/>
      <c r="GG1215" s="68"/>
      <c r="GH1215" s="68"/>
      <c r="GI1215" s="68"/>
      <c r="GJ1215" s="68"/>
      <c r="GK1215" s="68"/>
      <c r="GL1215" s="68"/>
      <c r="GM1215" s="68"/>
      <c r="GN1215" s="68"/>
      <c r="GO1215" s="68"/>
      <c r="GP1215" s="68"/>
      <c r="GQ1215" s="68"/>
      <c r="GR1215" s="68"/>
      <c r="GS1215" s="68"/>
      <c r="GT1215" s="68"/>
      <c r="GU1215" s="68"/>
      <c r="GV1215" s="68"/>
      <c r="GW1215" s="68"/>
      <c r="GX1215" s="68"/>
      <c r="GY1215" s="68"/>
      <c r="GZ1215" s="68"/>
      <c r="HA1215" s="68"/>
      <c r="HB1215" s="68"/>
      <c r="HC1215" s="68"/>
      <c r="HD1215" s="68"/>
      <c r="HE1215" s="68"/>
      <c r="HF1215" s="68"/>
      <c r="HG1215" s="68"/>
      <c r="HH1215" s="68"/>
      <c r="HI1215" s="68"/>
      <c r="HJ1215" s="68"/>
      <c r="HK1215" s="68"/>
      <c r="HL1215" s="68"/>
      <c r="HM1215" s="68"/>
      <c r="HN1215" s="68"/>
      <c r="HO1215" s="68"/>
      <c r="HP1215" s="68"/>
      <c r="HQ1215" s="68"/>
      <c r="HR1215" s="68"/>
      <c r="HS1215" s="68"/>
      <c r="HT1215" s="68"/>
      <c r="HU1215" s="68"/>
      <c r="HV1215" s="68"/>
      <c r="HW1215" s="68"/>
      <c r="HX1215" s="68"/>
      <c r="HY1215" s="68"/>
      <c r="HZ1215" s="68"/>
      <c r="IA1215" s="68"/>
      <c r="IB1215" s="68"/>
      <c r="IC1215" s="68"/>
      <c r="ID1215" s="68"/>
      <c r="IE1215" s="68"/>
      <c r="IF1215" s="68"/>
      <c r="IG1215" s="68"/>
      <c r="IH1215" s="68"/>
      <c r="II1215" s="68"/>
      <c r="IJ1215" s="68"/>
      <c r="IK1215" s="68"/>
      <c r="IL1215" s="68"/>
      <c r="IM1215" s="68"/>
      <c r="IN1215" s="68"/>
      <c r="IO1215" s="68"/>
      <c r="IP1215" s="68"/>
      <c r="IQ1215" s="68"/>
      <c r="IR1215" s="68"/>
      <c r="IS1215" s="68"/>
      <c r="IT1215" s="68"/>
      <c r="IU1215" s="68"/>
      <c r="IV1215" s="68"/>
      <c r="IW1215" s="68"/>
      <c r="IX1215" s="68"/>
      <c r="IY1215" s="68"/>
      <c r="IZ1215" s="68"/>
      <c r="JA1215" s="68"/>
      <c r="JB1215" s="68"/>
      <c r="JC1215" s="68"/>
      <c r="JD1215" s="68"/>
      <c r="JE1215" s="68"/>
      <c r="JF1215" s="68"/>
      <c r="JG1215" s="68"/>
      <c r="JH1215" s="68"/>
      <c r="JI1215" s="68"/>
      <c r="JJ1215" s="68"/>
      <c r="JK1215" s="68"/>
      <c r="JL1215" s="68"/>
      <c r="JM1215" s="68"/>
      <c r="JN1215" s="68"/>
      <c r="JO1215" s="68"/>
      <c r="JP1215" s="68"/>
      <c r="JQ1215" s="68"/>
      <c r="JR1215" s="68"/>
      <c r="JS1215" s="68"/>
      <c r="JT1215" s="68"/>
      <c r="JU1215" s="68"/>
      <c r="JV1215" s="68"/>
      <c r="JW1215" s="68"/>
      <c r="JX1215" s="68"/>
      <c r="JY1215" s="68"/>
      <c r="JZ1215" s="68"/>
      <c r="KA1215" s="68"/>
      <c r="KB1215" s="68"/>
      <c r="KC1215" s="68"/>
      <c r="KD1215" s="68"/>
      <c r="KE1215" s="68"/>
      <c r="KF1215" s="68"/>
      <c r="KG1215" s="68"/>
      <c r="KH1215" s="68"/>
      <c r="KI1215" s="68"/>
      <c r="KJ1215" s="68"/>
      <c r="KK1215" s="68"/>
      <c r="KL1215" s="68"/>
      <c r="KM1215" s="68"/>
      <c r="KN1215" s="68"/>
      <c r="KO1215" s="68"/>
      <c r="KP1215" s="68"/>
      <c r="KQ1215" s="68"/>
      <c r="KR1215" s="68"/>
      <c r="KS1215" s="68"/>
      <c r="KT1215" s="68"/>
      <c r="KU1215" s="68"/>
      <c r="KV1215" s="68"/>
      <c r="KW1215" s="68"/>
      <c r="KX1215" s="68"/>
      <c r="KY1215" s="68"/>
      <c r="KZ1215" s="68"/>
      <c r="LA1215" s="68"/>
      <c r="LB1215" s="68"/>
      <c r="LC1215" s="68"/>
      <c r="LD1215" s="68"/>
      <c r="LE1215" s="68"/>
      <c r="LF1215" s="68"/>
      <c r="LG1215" s="68"/>
      <c r="LH1215" s="68"/>
      <c r="LI1215" s="68"/>
      <c r="LJ1215" s="68"/>
      <c r="LK1215" s="68"/>
      <c r="LL1215" s="68"/>
      <c r="LM1215" s="68"/>
      <c r="LN1215" s="68"/>
      <c r="LO1215" s="68"/>
      <c r="LP1215" s="68"/>
      <c r="LQ1215" s="68"/>
      <c r="LR1215" s="68"/>
      <c r="LS1215" s="68"/>
      <c r="LT1215" s="68"/>
      <c r="LU1215" s="68"/>
      <c r="LV1215" s="68"/>
      <c r="LW1215" s="68"/>
      <c r="LX1215" s="68"/>
      <c r="LY1215" s="68"/>
      <c r="LZ1215" s="68"/>
      <c r="MA1215" s="68"/>
      <c r="MB1215" s="68"/>
      <c r="MC1215" s="68"/>
      <c r="MD1215" s="68"/>
      <c r="ME1215" s="68"/>
      <c r="MF1215" s="68"/>
      <c r="MG1215" s="68"/>
      <c r="MH1215" s="68"/>
      <c r="MI1215" s="68"/>
      <c r="MJ1215" s="68"/>
      <c r="MK1215" s="68"/>
      <c r="ML1215" s="68"/>
      <c r="MM1215" s="68"/>
      <c r="MN1215" s="68"/>
      <c r="MO1215" s="68"/>
      <c r="MP1215" s="68"/>
      <c r="MQ1215" s="68"/>
      <c r="MR1215" s="68"/>
      <c r="MS1215" s="68"/>
      <c r="MT1215" s="68"/>
      <c r="MU1215" s="68"/>
      <c r="MV1215" s="68"/>
      <c r="MW1215" s="68"/>
      <c r="MX1215" s="68"/>
      <c r="MY1215" s="68"/>
      <c r="MZ1215" s="68"/>
      <c r="NA1215" s="68"/>
      <c r="NB1215" s="68"/>
      <c r="NC1215" s="68"/>
      <c r="ND1215" s="68"/>
      <c r="NE1215" s="68"/>
      <c r="NF1215" s="68"/>
      <c r="NG1215" s="68"/>
      <c r="NH1215" s="68"/>
      <c r="NI1215" s="68"/>
      <c r="NJ1215" s="68"/>
      <c r="NK1215" s="68"/>
      <c r="NL1215" s="68"/>
      <c r="NM1215" s="68"/>
      <c r="NN1215" s="68"/>
      <c r="NO1215" s="68"/>
      <c r="NP1215" s="68"/>
      <c r="NQ1215" s="68"/>
      <c r="NR1215" s="68"/>
      <c r="NS1215" s="68"/>
      <c r="NT1215" s="68"/>
      <c r="NU1215" s="68"/>
      <c r="NV1215" s="68"/>
      <c r="NW1215" s="68"/>
      <c r="NX1215" s="68"/>
      <c r="NY1215" s="68"/>
      <c r="NZ1215" s="68"/>
      <c r="OA1215" s="68"/>
      <c r="OB1215" s="68"/>
      <c r="OC1215" s="68"/>
      <c r="OD1215" s="68"/>
      <c r="OE1215" s="68"/>
      <c r="OF1215" s="68"/>
      <c r="OG1215" s="68"/>
      <c r="OH1215" s="68"/>
      <c r="OI1215" s="68"/>
      <c r="OJ1215" s="68"/>
      <c r="OK1215" s="68"/>
      <c r="OL1215" s="68"/>
      <c r="OM1215" s="68"/>
      <c r="ON1215" s="68"/>
      <c r="OO1215" s="68"/>
      <c r="OP1215" s="68"/>
      <c r="OQ1215" s="68"/>
      <c r="OR1215" s="68"/>
      <c r="OS1215" s="68"/>
      <c r="OT1215" s="68"/>
      <c r="OU1215" s="68"/>
      <c r="OV1215" s="68"/>
      <c r="OW1215" s="68"/>
      <c r="OX1215" s="68"/>
      <c r="OY1215" s="68"/>
      <c r="OZ1215" s="68"/>
      <c r="PA1215" s="68"/>
      <c r="PB1215" s="68"/>
      <c r="PC1215" s="68"/>
      <c r="PD1215" s="68"/>
      <c r="PE1215" s="68"/>
      <c r="PF1215" s="68"/>
      <c r="PG1215" s="68"/>
      <c r="PH1215" s="68"/>
      <c r="PI1215" s="68"/>
      <c r="PJ1215" s="68"/>
      <c r="PK1215" s="68"/>
      <c r="PL1215" s="68"/>
      <c r="PM1215" s="68"/>
      <c r="PN1215" s="68"/>
      <c r="PO1215" s="68"/>
      <c r="PP1215" s="68"/>
      <c r="PQ1215" s="68"/>
      <c r="PR1215" s="68"/>
      <c r="PS1215" s="68"/>
      <c r="PT1215" s="68"/>
      <c r="PU1215" s="68"/>
      <c r="PV1215" s="68"/>
      <c r="PW1215" s="68"/>
      <c r="PX1215" s="68"/>
      <c r="PY1215" s="68"/>
      <c r="PZ1215" s="68"/>
      <c r="QA1215" s="68"/>
      <c r="QB1215" s="68"/>
      <c r="QC1215" s="68"/>
      <c r="QD1215" s="68"/>
      <c r="QE1215" s="68"/>
      <c r="QF1215" s="68"/>
      <c r="QG1215" s="68"/>
      <c r="QH1215" s="68"/>
      <c r="QI1215" s="68"/>
      <c r="QJ1215" s="68"/>
      <c r="QK1215" s="68"/>
      <c r="QL1215" s="68"/>
      <c r="QM1215" s="68"/>
      <c r="QN1215" s="68"/>
      <c r="QO1215" s="68"/>
      <c r="QP1215" s="68"/>
      <c r="QQ1215" s="68"/>
      <c r="QR1215" s="68"/>
      <c r="QS1215" s="68"/>
      <c r="QT1215" s="68"/>
      <c r="QU1215" s="68"/>
      <c r="QV1215" s="68"/>
      <c r="QW1215" s="68"/>
      <c r="QX1215" s="68"/>
      <c r="QY1215" s="68"/>
      <c r="QZ1215" s="68"/>
      <c r="RA1215" s="68"/>
      <c r="RB1215" s="68"/>
      <c r="RC1215" s="68"/>
      <c r="RD1215" s="68"/>
      <c r="RE1215" s="68"/>
      <c r="RF1215" s="68"/>
      <c r="RG1215" s="68"/>
      <c r="RH1215" s="68"/>
      <c r="RI1215" s="68"/>
      <c r="RJ1215" s="68"/>
      <c r="RK1215" s="68"/>
      <c r="RL1215" s="68"/>
      <c r="RM1215" s="68"/>
      <c r="RN1215" s="68"/>
      <c r="RO1215" s="68"/>
      <c r="RP1215" s="68"/>
      <c r="RQ1215" s="68"/>
      <c r="RR1215" s="68"/>
      <c r="RS1215" s="68"/>
      <c r="RT1215" s="68"/>
      <c r="RU1215" s="68"/>
      <c r="RV1215" s="68"/>
      <c r="RW1215" s="68"/>
      <c r="RX1215" s="68"/>
      <c r="RY1215" s="68"/>
      <c r="RZ1215" s="68"/>
      <c r="SA1215" s="68"/>
      <c r="SB1215" s="68"/>
      <c r="SC1215" s="68"/>
      <c r="SD1215" s="68"/>
      <c r="SE1215" s="68"/>
      <c r="SF1215" s="68"/>
      <c r="SG1215" s="68"/>
      <c r="SH1215" s="68"/>
      <c r="SI1215" s="68"/>
      <c r="SJ1215" s="68"/>
      <c r="SK1215" s="68"/>
      <c r="SL1215" s="68"/>
      <c r="SM1215" s="68"/>
      <c r="SN1215" s="68"/>
      <c r="SO1215" s="68"/>
      <c r="SP1215" s="68"/>
      <c r="SQ1215" s="68"/>
      <c r="SR1215" s="68"/>
      <c r="SS1215" s="68"/>
      <c r="ST1215" s="68"/>
      <c r="SU1215" s="68"/>
      <c r="SV1215" s="68"/>
      <c r="SW1215" s="68"/>
      <c r="SX1215" s="68"/>
    </row>
    <row r="1216" spans="1:518" ht="16.5" customHeight="1" x14ac:dyDescent="0.2">
      <c r="A1216" s="20">
        <v>608</v>
      </c>
      <c r="B1216" s="20" t="s">
        <v>62</v>
      </c>
      <c r="C1216" s="20" t="s">
        <v>915</v>
      </c>
      <c r="D1216" s="20" t="s">
        <v>38</v>
      </c>
      <c r="E1216" s="20" t="s">
        <v>1345</v>
      </c>
      <c r="F1216" s="22" t="s">
        <v>953</v>
      </c>
      <c r="G1216" s="20" t="s">
        <v>84</v>
      </c>
      <c r="H1216" s="20" t="s">
        <v>35</v>
      </c>
      <c r="I1216" s="20" t="s">
        <v>81</v>
      </c>
      <c r="J1216" s="22" t="s">
        <v>915</v>
      </c>
      <c r="K1216" s="20"/>
      <c r="L1216" s="20"/>
      <c r="M1216" s="20"/>
      <c r="N1216" s="20"/>
      <c r="O1216" s="23"/>
      <c r="P1216" s="23">
        <v>900000</v>
      </c>
      <c r="Q1216" s="24">
        <v>1</v>
      </c>
      <c r="R1216" s="25">
        <v>45658</v>
      </c>
      <c r="S1216" s="20" t="s">
        <v>83</v>
      </c>
      <c r="T1216" s="26">
        <f t="shared" si="20"/>
        <v>900000</v>
      </c>
      <c r="U1216" s="27" t="s">
        <v>100</v>
      </c>
      <c r="V1216" s="27" t="s">
        <v>100</v>
      </c>
      <c r="W1216" s="68"/>
      <c r="X1216" s="68"/>
      <c r="Y1216" s="68"/>
      <c r="Z1216" s="68"/>
      <c r="AA1216" s="68"/>
      <c r="AB1216" s="68"/>
      <c r="AC1216" s="68"/>
      <c r="AD1216" s="68"/>
      <c r="AE1216" s="68"/>
      <c r="AF1216" s="68"/>
      <c r="AG1216" s="68"/>
      <c r="AH1216" s="68"/>
      <c r="AI1216" s="68"/>
      <c r="AJ1216" s="68"/>
      <c r="AK1216" s="68"/>
      <c r="AL1216" s="68"/>
      <c r="AM1216" s="68"/>
      <c r="AN1216" s="68"/>
      <c r="AO1216" s="68"/>
      <c r="AP1216" s="68"/>
      <c r="AQ1216" s="68"/>
      <c r="AR1216" s="68"/>
      <c r="AS1216" s="68"/>
      <c r="AT1216" s="68"/>
      <c r="AU1216" s="68"/>
      <c r="AV1216" s="68"/>
      <c r="AW1216" s="68"/>
      <c r="AX1216" s="68"/>
      <c r="AY1216" s="68"/>
      <c r="AZ1216" s="68"/>
      <c r="BA1216" s="68"/>
      <c r="BB1216" s="68"/>
      <c r="BC1216" s="68"/>
      <c r="BD1216" s="68"/>
      <c r="BE1216" s="68"/>
      <c r="BF1216" s="68"/>
      <c r="BG1216" s="68"/>
      <c r="BH1216" s="68"/>
      <c r="BI1216" s="68"/>
      <c r="BJ1216" s="68"/>
      <c r="BK1216" s="68"/>
      <c r="BL1216" s="68"/>
      <c r="BM1216" s="68"/>
      <c r="BN1216" s="68"/>
      <c r="BO1216" s="68"/>
      <c r="BP1216" s="68"/>
      <c r="BQ1216" s="68"/>
      <c r="BR1216" s="68"/>
      <c r="BS1216" s="68"/>
      <c r="BT1216" s="68"/>
      <c r="BU1216" s="68"/>
      <c r="BV1216" s="68"/>
      <c r="BW1216" s="68"/>
      <c r="BX1216" s="68"/>
      <c r="BY1216" s="68"/>
      <c r="BZ1216" s="68"/>
      <c r="CA1216" s="68"/>
      <c r="CB1216" s="68"/>
      <c r="CC1216" s="68"/>
      <c r="CD1216" s="68"/>
      <c r="CE1216" s="68"/>
      <c r="CF1216" s="68"/>
      <c r="CG1216" s="68"/>
      <c r="CH1216" s="68"/>
      <c r="CI1216" s="68"/>
      <c r="CJ1216" s="68"/>
      <c r="CK1216" s="68"/>
      <c r="CL1216" s="68"/>
      <c r="CM1216" s="68"/>
      <c r="CN1216" s="68"/>
      <c r="CO1216" s="68"/>
      <c r="CP1216" s="68"/>
      <c r="CQ1216" s="68"/>
      <c r="CR1216" s="68"/>
      <c r="CS1216" s="68"/>
      <c r="CT1216" s="68"/>
      <c r="CU1216" s="68"/>
      <c r="CV1216" s="68"/>
      <c r="CW1216" s="68"/>
      <c r="CX1216" s="68"/>
      <c r="CY1216" s="68"/>
      <c r="CZ1216" s="68"/>
      <c r="DA1216" s="68"/>
      <c r="DB1216" s="68"/>
      <c r="DC1216" s="68"/>
      <c r="DD1216" s="68"/>
      <c r="DE1216" s="68"/>
      <c r="DF1216" s="68"/>
      <c r="DG1216" s="68"/>
      <c r="DH1216" s="68"/>
      <c r="DI1216" s="68"/>
      <c r="DJ1216" s="68"/>
      <c r="DK1216" s="68"/>
      <c r="DL1216" s="68"/>
      <c r="DM1216" s="68"/>
      <c r="DN1216" s="68"/>
      <c r="DO1216" s="68"/>
      <c r="DP1216" s="68"/>
      <c r="DQ1216" s="68"/>
      <c r="DR1216" s="68"/>
      <c r="DS1216" s="68"/>
      <c r="DT1216" s="68"/>
      <c r="DU1216" s="68"/>
      <c r="DV1216" s="68"/>
      <c r="DW1216" s="68"/>
      <c r="DX1216" s="68"/>
      <c r="DY1216" s="68"/>
      <c r="DZ1216" s="68"/>
      <c r="EA1216" s="68"/>
      <c r="EB1216" s="68"/>
      <c r="EC1216" s="68"/>
      <c r="ED1216" s="68"/>
      <c r="EE1216" s="68"/>
      <c r="EF1216" s="68"/>
      <c r="EG1216" s="68"/>
      <c r="EH1216" s="68"/>
      <c r="EI1216" s="68"/>
      <c r="EJ1216" s="68"/>
      <c r="EK1216" s="68"/>
      <c r="EL1216" s="68"/>
      <c r="EM1216" s="68"/>
      <c r="EN1216" s="68"/>
      <c r="EO1216" s="68"/>
      <c r="EP1216" s="68"/>
      <c r="EQ1216" s="68"/>
      <c r="ER1216" s="68"/>
      <c r="ES1216" s="68"/>
      <c r="ET1216" s="68"/>
      <c r="EU1216" s="68"/>
      <c r="EV1216" s="68"/>
      <c r="EW1216" s="68"/>
      <c r="EX1216" s="68"/>
      <c r="EY1216" s="68"/>
      <c r="EZ1216" s="68"/>
      <c r="FA1216" s="68"/>
      <c r="FB1216" s="68"/>
      <c r="FC1216" s="68"/>
      <c r="FD1216" s="68"/>
      <c r="FE1216" s="68"/>
      <c r="FF1216" s="68"/>
      <c r="FG1216" s="68"/>
      <c r="FH1216" s="68"/>
      <c r="FI1216" s="68"/>
      <c r="FJ1216" s="68"/>
      <c r="FK1216" s="68"/>
      <c r="FL1216" s="68"/>
      <c r="FM1216" s="68"/>
      <c r="FN1216" s="68"/>
      <c r="FO1216" s="68"/>
      <c r="FP1216" s="68"/>
      <c r="FQ1216" s="68"/>
      <c r="FR1216" s="68"/>
      <c r="FS1216" s="68"/>
      <c r="FT1216" s="68"/>
      <c r="FU1216" s="68"/>
      <c r="FV1216" s="68"/>
      <c r="FW1216" s="68"/>
      <c r="FX1216" s="68"/>
      <c r="FY1216" s="68"/>
      <c r="FZ1216" s="68"/>
      <c r="GA1216" s="68"/>
      <c r="GB1216" s="68"/>
      <c r="GC1216" s="68"/>
      <c r="GD1216" s="68"/>
      <c r="GE1216" s="68"/>
      <c r="GF1216" s="68"/>
      <c r="GG1216" s="68"/>
      <c r="GH1216" s="68"/>
      <c r="GI1216" s="68"/>
      <c r="GJ1216" s="68"/>
      <c r="GK1216" s="68"/>
      <c r="GL1216" s="68"/>
      <c r="GM1216" s="68"/>
      <c r="GN1216" s="68"/>
      <c r="GO1216" s="68"/>
      <c r="GP1216" s="68"/>
      <c r="GQ1216" s="68"/>
      <c r="GR1216" s="68"/>
      <c r="GS1216" s="68"/>
      <c r="GT1216" s="68"/>
      <c r="GU1216" s="68"/>
      <c r="GV1216" s="68"/>
      <c r="GW1216" s="68"/>
      <c r="GX1216" s="68"/>
      <c r="GY1216" s="68"/>
      <c r="GZ1216" s="68"/>
      <c r="HA1216" s="68"/>
      <c r="HB1216" s="68"/>
      <c r="HC1216" s="68"/>
      <c r="HD1216" s="68"/>
      <c r="HE1216" s="68"/>
      <c r="HF1216" s="68"/>
      <c r="HG1216" s="68"/>
      <c r="HH1216" s="68"/>
      <c r="HI1216" s="68"/>
      <c r="HJ1216" s="68"/>
      <c r="HK1216" s="68"/>
      <c r="HL1216" s="68"/>
      <c r="HM1216" s="68"/>
      <c r="HN1216" s="68"/>
      <c r="HO1216" s="68"/>
      <c r="HP1216" s="68"/>
      <c r="HQ1216" s="68"/>
      <c r="HR1216" s="68"/>
      <c r="HS1216" s="68"/>
      <c r="HT1216" s="68"/>
      <c r="HU1216" s="68"/>
      <c r="HV1216" s="68"/>
      <c r="HW1216" s="68"/>
      <c r="HX1216" s="68"/>
      <c r="HY1216" s="68"/>
      <c r="HZ1216" s="68"/>
      <c r="IA1216" s="68"/>
      <c r="IB1216" s="68"/>
      <c r="IC1216" s="68"/>
      <c r="ID1216" s="68"/>
      <c r="IE1216" s="68"/>
      <c r="IF1216" s="68"/>
      <c r="IG1216" s="68"/>
      <c r="IH1216" s="68"/>
      <c r="II1216" s="68"/>
      <c r="IJ1216" s="68"/>
      <c r="IK1216" s="68"/>
      <c r="IL1216" s="68"/>
      <c r="IM1216" s="68"/>
      <c r="IN1216" s="68"/>
      <c r="IO1216" s="68"/>
      <c r="IP1216" s="68"/>
      <c r="IQ1216" s="68"/>
      <c r="IR1216" s="68"/>
      <c r="IS1216" s="68"/>
      <c r="IT1216" s="68"/>
      <c r="IU1216" s="68"/>
      <c r="IV1216" s="68"/>
      <c r="IW1216" s="68"/>
      <c r="IX1216" s="68"/>
      <c r="IY1216" s="68"/>
      <c r="IZ1216" s="68"/>
      <c r="JA1216" s="68"/>
      <c r="JB1216" s="68"/>
      <c r="JC1216" s="68"/>
      <c r="JD1216" s="68"/>
      <c r="JE1216" s="68"/>
      <c r="JF1216" s="68"/>
      <c r="JG1216" s="68"/>
      <c r="JH1216" s="68"/>
      <c r="JI1216" s="68"/>
      <c r="JJ1216" s="68"/>
      <c r="JK1216" s="68"/>
      <c r="JL1216" s="68"/>
      <c r="JM1216" s="68"/>
      <c r="JN1216" s="68"/>
      <c r="JO1216" s="68"/>
      <c r="JP1216" s="68"/>
      <c r="JQ1216" s="68"/>
      <c r="JR1216" s="68"/>
      <c r="JS1216" s="68"/>
      <c r="JT1216" s="68"/>
      <c r="JU1216" s="68"/>
      <c r="JV1216" s="68"/>
      <c r="JW1216" s="68"/>
      <c r="JX1216" s="68"/>
      <c r="JY1216" s="68"/>
      <c r="JZ1216" s="68"/>
      <c r="KA1216" s="68"/>
      <c r="KB1216" s="68"/>
      <c r="KC1216" s="68"/>
      <c r="KD1216" s="68"/>
      <c r="KE1216" s="68"/>
      <c r="KF1216" s="68"/>
      <c r="KG1216" s="68"/>
      <c r="KH1216" s="68"/>
      <c r="KI1216" s="68"/>
      <c r="KJ1216" s="68"/>
      <c r="KK1216" s="68"/>
      <c r="KL1216" s="68"/>
      <c r="KM1216" s="68"/>
      <c r="KN1216" s="68"/>
      <c r="KO1216" s="68"/>
      <c r="KP1216" s="68"/>
      <c r="KQ1216" s="68"/>
      <c r="KR1216" s="68"/>
      <c r="KS1216" s="68"/>
      <c r="KT1216" s="68"/>
      <c r="KU1216" s="68"/>
      <c r="KV1216" s="68"/>
      <c r="KW1216" s="68"/>
      <c r="KX1216" s="68"/>
      <c r="KY1216" s="68"/>
      <c r="KZ1216" s="68"/>
      <c r="LA1216" s="68"/>
      <c r="LB1216" s="68"/>
      <c r="LC1216" s="68"/>
      <c r="LD1216" s="68"/>
      <c r="LE1216" s="68"/>
      <c r="LF1216" s="68"/>
      <c r="LG1216" s="68"/>
      <c r="LH1216" s="68"/>
      <c r="LI1216" s="68"/>
      <c r="LJ1216" s="68"/>
      <c r="LK1216" s="68"/>
      <c r="LL1216" s="68"/>
      <c r="LM1216" s="68"/>
      <c r="LN1216" s="68"/>
      <c r="LO1216" s="68"/>
      <c r="LP1216" s="68"/>
      <c r="LQ1216" s="68"/>
      <c r="LR1216" s="68"/>
      <c r="LS1216" s="68"/>
      <c r="LT1216" s="68"/>
      <c r="LU1216" s="68"/>
      <c r="LV1216" s="68"/>
      <c r="LW1216" s="68"/>
      <c r="LX1216" s="68"/>
      <c r="LY1216" s="68"/>
      <c r="LZ1216" s="68"/>
      <c r="MA1216" s="68"/>
      <c r="MB1216" s="68"/>
      <c r="MC1216" s="68"/>
      <c r="MD1216" s="68"/>
      <c r="ME1216" s="68"/>
      <c r="MF1216" s="68"/>
      <c r="MG1216" s="68"/>
      <c r="MH1216" s="68"/>
      <c r="MI1216" s="68"/>
      <c r="MJ1216" s="68"/>
      <c r="MK1216" s="68"/>
      <c r="ML1216" s="68"/>
      <c r="MM1216" s="68"/>
      <c r="MN1216" s="68"/>
      <c r="MO1216" s="68"/>
      <c r="MP1216" s="68"/>
      <c r="MQ1216" s="68"/>
      <c r="MR1216" s="68"/>
      <c r="MS1216" s="68"/>
      <c r="MT1216" s="68"/>
      <c r="MU1216" s="68"/>
      <c r="MV1216" s="68"/>
      <c r="MW1216" s="68"/>
      <c r="MX1216" s="68"/>
      <c r="MY1216" s="68"/>
      <c r="MZ1216" s="68"/>
      <c r="NA1216" s="68"/>
      <c r="NB1216" s="68"/>
      <c r="NC1216" s="68"/>
      <c r="ND1216" s="68"/>
      <c r="NE1216" s="68"/>
      <c r="NF1216" s="68"/>
      <c r="NG1216" s="68"/>
      <c r="NH1216" s="68"/>
      <c r="NI1216" s="68"/>
      <c r="NJ1216" s="68"/>
      <c r="NK1216" s="68"/>
      <c r="NL1216" s="68"/>
      <c r="NM1216" s="68"/>
      <c r="NN1216" s="68"/>
      <c r="NO1216" s="68"/>
      <c r="NP1216" s="68"/>
      <c r="NQ1216" s="68"/>
      <c r="NR1216" s="68"/>
      <c r="NS1216" s="68"/>
      <c r="NT1216" s="68"/>
      <c r="NU1216" s="68"/>
      <c r="NV1216" s="68"/>
      <c r="NW1216" s="68"/>
      <c r="NX1216" s="68"/>
      <c r="NY1216" s="68"/>
      <c r="NZ1216" s="68"/>
      <c r="OA1216" s="68"/>
      <c r="OB1216" s="68"/>
      <c r="OC1216" s="68"/>
      <c r="OD1216" s="68"/>
      <c r="OE1216" s="68"/>
      <c r="OF1216" s="68"/>
      <c r="OG1216" s="68"/>
      <c r="OH1216" s="68"/>
      <c r="OI1216" s="68"/>
      <c r="OJ1216" s="68"/>
      <c r="OK1216" s="68"/>
      <c r="OL1216" s="68"/>
      <c r="OM1216" s="68"/>
      <c r="ON1216" s="68"/>
      <c r="OO1216" s="68"/>
      <c r="OP1216" s="68"/>
      <c r="OQ1216" s="68"/>
      <c r="OR1216" s="68"/>
      <c r="OS1216" s="68"/>
      <c r="OT1216" s="68"/>
      <c r="OU1216" s="68"/>
      <c r="OV1216" s="68"/>
      <c r="OW1216" s="68"/>
      <c r="OX1216" s="68"/>
      <c r="OY1216" s="68"/>
      <c r="OZ1216" s="68"/>
      <c r="PA1216" s="68"/>
      <c r="PB1216" s="68"/>
      <c r="PC1216" s="68"/>
      <c r="PD1216" s="68"/>
      <c r="PE1216" s="68"/>
      <c r="PF1216" s="68"/>
      <c r="PG1216" s="68"/>
      <c r="PH1216" s="68"/>
      <c r="PI1216" s="68"/>
      <c r="PJ1216" s="68"/>
      <c r="PK1216" s="68"/>
      <c r="PL1216" s="68"/>
      <c r="PM1216" s="68"/>
      <c r="PN1216" s="68"/>
      <c r="PO1216" s="68"/>
      <c r="PP1216" s="68"/>
      <c r="PQ1216" s="68"/>
      <c r="PR1216" s="68"/>
      <c r="PS1216" s="68"/>
      <c r="PT1216" s="68"/>
      <c r="PU1216" s="68"/>
      <c r="PV1216" s="68"/>
      <c r="PW1216" s="68"/>
      <c r="PX1216" s="68"/>
      <c r="PY1216" s="68"/>
      <c r="PZ1216" s="68"/>
      <c r="QA1216" s="68"/>
      <c r="QB1216" s="68"/>
      <c r="QC1216" s="68"/>
      <c r="QD1216" s="68"/>
      <c r="QE1216" s="68"/>
      <c r="QF1216" s="68"/>
      <c r="QG1216" s="68"/>
      <c r="QH1216" s="68"/>
      <c r="QI1216" s="68"/>
      <c r="QJ1216" s="68"/>
      <c r="QK1216" s="68"/>
      <c r="QL1216" s="68"/>
      <c r="QM1216" s="68"/>
      <c r="QN1216" s="68"/>
      <c r="QO1216" s="68"/>
      <c r="QP1216" s="68"/>
      <c r="QQ1216" s="68"/>
      <c r="QR1216" s="68"/>
      <c r="QS1216" s="68"/>
      <c r="QT1216" s="68"/>
      <c r="QU1216" s="68"/>
      <c r="QV1216" s="68"/>
      <c r="QW1216" s="68"/>
      <c r="QX1216" s="68"/>
      <c r="QY1216" s="68"/>
      <c r="QZ1216" s="68"/>
      <c r="RA1216" s="68"/>
      <c r="RB1216" s="68"/>
      <c r="RC1216" s="68"/>
      <c r="RD1216" s="68"/>
      <c r="RE1216" s="68"/>
      <c r="RF1216" s="68"/>
      <c r="RG1216" s="68"/>
      <c r="RH1216" s="68"/>
      <c r="RI1216" s="68"/>
      <c r="RJ1216" s="68"/>
      <c r="RK1216" s="68"/>
      <c r="RL1216" s="68"/>
      <c r="RM1216" s="68"/>
      <c r="RN1216" s="68"/>
      <c r="RO1216" s="68"/>
      <c r="RP1216" s="68"/>
      <c r="RQ1216" s="68"/>
      <c r="RR1216" s="68"/>
      <c r="RS1216" s="68"/>
      <c r="RT1216" s="68"/>
      <c r="RU1216" s="68"/>
      <c r="RV1216" s="68"/>
      <c r="RW1216" s="68"/>
      <c r="RX1216" s="68"/>
      <c r="RY1216" s="68"/>
      <c r="RZ1216" s="68"/>
      <c r="SA1216" s="68"/>
      <c r="SB1216" s="68"/>
      <c r="SC1216" s="68"/>
      <c r="SD1216" s="68"/>
      <c r="SE1216" s="68"/>
      <c r="SF1216" s="68"/>
      <c r="SG1216" s="68"/>
      <c r="SH1216" s="68"/>
      <c r="SI1216" s="68"/>
      <c r="SJ1216" s="68"/>
      <c r="SK1216" s="68"/>
      <c r="SL1216" s="68"/>
      <c r="SM1216" s="68"/>
      <c r="SN1216" s="68"/>
      <c r="SO1216" s="68"/>
      <c r="SP1216" s="68"/>
      <c r="SQ1216" s="68"/>
      <c r="SR1216" s="68"/>
      <c r="SS1216" s="68"/>
      <c r="ST1216" s="68"/>
      <c r="SU1216" s="68"/>
      <c r="SV1216" s="68"/>
      <c r="SW1216" s="68"/>
      <c r="SX1216" s="68"/>
    </row>
    <row r="1217" spans="1:522" ht="16.5" customHeight="1" x14ac:dyDescent="0.2">
      <c r="A1217" s="20">
        <v>609</v>
      </c>
      <c r="B1217" s="20" t="s">
        <v>62</v>
      </c>
      <c r="C1217" s="20" t="s">
        <v>915</v>
      </c>
      <c r="D1217" s="20" t="s">
        <v>38</v>
      </c>
      <c r="E1217" s="20" t="s">
        <v>1345</v>
      </c>
      <c r="F1217" s="22" t="s">
        <v>953</v>
      </c>
      <c r="G1217" s="20" t="s">
        <v>84</v>
      </c>
      <c r="H1217" s="20" t="s">
        <v>35</v>
      </c>
      <c r="I1217" s="20" t="s">
        <v>81</v>
      </c>
      <c r="J1217" s="22" t="s">
        <v>915</v>
      </c>
      <c r="K1217" s="20"/>
      <c r="L1217" s="20"/>
      <c r="M1217" s="20"/>
      <c r="N1217" s="20"/>
      <c r="O1217" s="23"/>
      <c r="P1217" s="23">
        <v>900000</v>
      </c>
      <c r="Q1217" s="24">
        <v>1</v>
      </c>
      <c r="R1217" s="25">
        <v>45689</v>
      </c>
      <c r="S1217" s="20" t="s">
        <v>83</v>
      </c>
      <c r="T1217" s="26">
        <f t="shared" si="20"/>
        <v>900000</v>
      </c>
      <c r="U1217" s="27" t="s">
        <v>100</v>
      </c>
      <c r="V1217" s="27" t="s">
        <v>100</v>
      </c>
      <c r="W1217" s="68"/>
      <c r="X1217" s="68"/>
      <c r="Y1217" s="68"/>
      <c r="Z1217" s="68"/>
      <c r="AA1217" s="68"/>
      <c r="AB1217" s="68"/>
      <c r="AC1217" s="68"/>
      <c r="AD1217" s="68"/>
      <c r="AE1217" s="68"/>
      <c r="AF1217" s="68"/>
      <c r="AG1217" s="68"/>
      <c r="AH1217" s="68"/>
      <c r="AI1217" s="68"/>
      <c r="AJ1217" s="68"/>
      <c r="AK1217" s="68"/>
      <c r="AL1217" s="68"/>
      <c r="AM1217" s="68"/>
      <c r="AN1217" s="68"/>
      <c r="AO1217" s="68"/>
      <c r="AP1217" s="68"/>
      <c r="AQ1217" s="68"/>
      <c r="AR1217" s="68"/>
      <c r="AS1217" s="68"/>
      <c r="AT1217" s="68"/>
      <c r="AU1217" s="68"/>
      <c r="AV1217" s="68"/>
      <c r="AW1217" s="68"/>
      <c r="AX1217" s="68"/>
      <c r="AY1217" s="68"/>
      <c r="AZ1217" s="68"/>
      <c r="BA1217" s="68"/>
      <c r="BB1217" s="68"/>
      <c r="BC1217" s="68"/>
      <c r="BD1217" s="68"/>
      <c r="BE1217" s="68"/>
      <c r="BF1217" s="68"/>
      <c r="BG1217" s="68"/>
      <c r="BH1217" s="68"/>
      <c r="BI1217" s="68"/>
      <c r="BJ1217" s="68"/>
      <c r="BK1217" s="68"/>
      <c r="BL1217" s="68"/>
      <c r="BM1217" s="68"/>
      <c r="BN1217" s="68"/>
      <c r="BO1217" s="68"/>
      <c r="BP1217" s="68"/>
      <c r="BQ1217" s="68"/>
      <c r="BR1217" s="68"/>
      <c r="BS1217" s="68"/>
      <c r="BT1217" s="68"/>
      <c r="BU1217" s="68"/>
      <c r="BV1217" s="68"/>
      <c r="BW1217" s="68"/>
      <c r="BX1217" s="68"/>
      <c r="BY1217" s="68"/>
      <c r="BZ1217" s="68"/>
      <c r="CA1217" s="68"/>
      <c r="CB1217" s="68"/>
      <c r="CC1217" s="68"/>
      <c r="CD1217" s="68"/>
      <c r="CE1217" s="68"/>
      <c r="CF1217" s="68"/>
      <c r="CG1217" s="68"/>
      <c r="CH1217" s="68"/>
      <c r="CI1217" s="68"/>
      <c r="CJ1217" s="68"/>
      <c r="CK1217" s="68"/>
      <c r="CL1217" s="68"/>
      <c r="CM1217" s="68"/>
      <c r="CN1217" s="68"/>
      <c r="CO1217" s="68"/>
      <c r="CP1217" s="68"/>
      <c r="CQ1217" s="68"/>
      <c r="CR1217" s="68"/>
      <c r="CS1217" s="68"/>
      <c r="CT1217" s="68"/>
      <c r="CU1217" s="68"/>
      <c r="CV1217" s="68"/>
      <c r="CW1217" s="68"/>
      <c r="CX1217" s="68"/>
      <c r="CY1217" s="68"/>
      <c r="CZ1217" s="68"/>
      <c r="DA1217" s="68"/>
      <c r="DB1217" s="68"/>
      <c r="DC1217" s="68"/>
      <c r="DD1217" s="68"/>
      <c r="DE1217" s="68"/>
      <c r="DF1217" s="68"/>
      <c r="DG1217" s="68"/>
      <c r="DH1217" s="68"/>
      <c r="DI1217" s="68"/>
      <c r="DJ1217" s="68"/>
      <c r="DK1217" s="68"/>
      <c r="DL1217" s="68"/>
      <c r="DM1217" s="68"/>
      <c r="DN1217" s="68"/>
      <c r="DO1217" s="68"/>
      <c r="DP1217" s="68"/>
      <c r="DQ1217" s="68"/>
      <c r="DR1217" s="68"/>
      <c r="DS1217" s="68"/>
      <c r="DT1217" s="68"/>
      <c r="DU1217" s="68"/>
      <c r="DV1217" s="68"/>
      <c r="DW1217" s="68"/>
      <c r="DX1217" s="68"/>
      <c r="DY1217" s="68"/>
      <c r="DZ1217" s="68"/>
      <c r="EA1217" s="68"/>
      <c r="EB1217" s="68"/>
      <c r="EC1217" s="68"/>
      <c r="ED1217" s="68"/>
      <c r="EE1217" s="68"/>
      <c r="EF1217" s="68"/>
      <c r="EG1217" s="68"/>
      <c r="EH1217" s="68"/>
      <c r="EI1217" s="68"/>
      <c r="EJ1217" s="68"/>
      <c r="EK1217" s="68"/>
      <c r="EL1217" s="68"/>
      <c r="EM1217" s="68"/>
      <c r="EN1217" s="68"/>
      <c r="EO1217" s="68"/>
      <c r="EP1217" s="68"/>
      <c r="EQ1217" s="68"/>
      <c r="ER1217" s="68"/>
      <c r="ES1217" s="68"/>
      <c r="ET1217" s="68"/>
      <c r="EU1217" s="68"/>
      <c r="EV1217" s="68"/>
      <c r="EW1217" s="68"/>
      <c r="EX1217" s="68"/>
      <c r="EY1217" s="68"/>
      <c r="EZ1217" s="68"/>
      <c r="FA1217" s="68"/>
      <c r="FB1217" s="68"/>
      <c r="FC1217" s="68"/>
      <c r="FD1217" s="68"/>
      <c r="FE1217" s="68"/>
      <c r="FF1217" s="68"/>
      <c r="FG1217" s="68"/>
      <c r="FH1217" s="68"/>
      <c r="FI1217" s="68"/>
      <c r="FJ1217" s="68"/>
      <c r="FK1217" s="68"/>
      <c r="FL1217" s="68"/>
      <c r="FM1217" s="68"/>
      <c r="FN1217" s="68"/>
      <c r="FO1217" s="68"/>
      <c r="FP1217" s="68"/>
      <c r="FQ1217" s="68"/>
      <c r="FR1217" s="68"/>
      <c r="FS1217" s="68"/>
      <c r="FT1217" s="68"/>
      <c r="FU1217" s="68"/>
      <c r="FV1217" s="68"/>
      <c r="FW1217" s="68"/>
      <c r="FX1217" s="68"/>
      <c r="FY1217" s="68"/>
      <c r="FZ1217" s="68"/>
      <c r="GA1217" s="68"/>
      <c r="GB1217" s="68"/>
      <c r="GC1217" s="68"/>
      <c r="GD1217" s="68"/>
      <c r="GE1217" s="68"/>
      <c r="GF1217" s="68"/>
      <c r="GG1217" s="68"/>
      <c r="GH1217" s="68"/>
      <c r="GI1217" s="68"/>
      <c r="GJ1217" s="68"/>
      <c r="GK1217" s="68"/>
      <c r="GL1217" s="68"/>
      <c r="GM1217" s="68"/>
      <c r="GN1217" s="68"/>
      <c r="GO1217" s="68"/>
      <c r="GP1217" s="68"/>
      <c r="GQ1217" s="68"/>
      <c r="GR1217" s="68"/>
      <c r="GS1217" s="68"/>
      <c r="GT1217" s="68"/>
      <c r="GU1217" s="68"/>
      <c r="GV1217" s="68"/>
      <c r="GW1217" s="68"/>
      <c r="GX1217" s="68"/>
      <c r="GY1217" s="68"/>
      <c r="GZ1217" s="68"/>
      <c r="HA1217" s="68"/>
      <c r="HB1217" s="68"/>
      <c r="HC1217" s="68"/>
      <c r="HD1217" s="68"/>
      <c r="HE1217" s="68"/>
      <c r="HF1217" s="68"/>
      <c r="HG1217" s="68"/>
      <c r="HH1217" s="68"/>
      <c r="HI1217" s="68"/>
      <c r="HJ1217" s="68"/>
      <c r="HK1217" s="68"/>
      <c r="HL1217" s="68"/>
      <c r="HM1217" s="68"/>
      <c r="HN1217" s="68"/>
      <c r="HO1217" s="68"/>
      <c r="HP1217" s="68"/>
      <c r="HQ1217" s="68"/>
      <c r="HR1217" s="68"/>
      <c r="HS1217" s="68"/>
      <c r="HT1217" s="68"/>
      <c r="HU1217" s="68"/>
      <c r="HV1217" s="68"/>
      <c r="HW1217" s="68"/>
      <c r="HX1217" s="68"/>
      <c r="HY1217" s="68"/>
      <c r="HZ1217" s="68"/>
      <c r="IA1217" s="68"/>
      <c r="IB1217" s="68"/>
      <c r="IC1217" s="68"/>
      <c r="ID1217" s="68"/>
      <c r="IE1217" s="68"/>
      <c r="IF1217" s="68"/>
      <c r="IG1217" s="68"/>
      <c r="IH1217" s="68"/>
      <c r="II1217" s="68"/>
      <c r="IJ1217" s="68"/>
      <c r="IK1217" s="68"/>
      <c r="IL1217" s="68"/>
      <c r="IM1217" s="68"/>
      <c r="IN1217" s="68"/>
      <c r="IO1217" s="68"/>
      <c r="IP1217" s="68"/>
      <c r="IQ1217" s="68"/>
      <c r="IR1217" s="68"/>
      <c r="IS1217" s="68"/>
      <c r="IT1217" s="68"/>
      <c r="IU1217" s="68"/>
      <c r="IV1217" s="68"/>
      <c r="IW1217" s="68"/>
      <c r="IX1217" s="68"/>
      <c r="IY1217" s="68"/>
      <c r="IZ1217" s="68"/>
      <c r="JA1217" s="68"/>
      <c r="JB1217" s="68"/>
      <c r="JC1217" s="68"/>
      <c r="JD1217" s="68"/>
      <c r="JE1217" s="68"/>
      <c r="JF1217" s="68"/>
      <c r="JG1217" s="68"/>
      <c r="JH1217" s="68"/>
      <c r="JI1217" s="68"/>
      <c r="JJ1217" s="68"/>
      <c r="JK1217" s="68"/>
      <c r="JL1217" s="68"/>
      <c r="JM1217" s="68"/>
      <c r="JN1217" s="68"/>
      <c r="JO1217" s="68"/>
      <c r="JP1217" s="68"/>
      <c r="JQ1217" s="68"/>
      <c r="JR1217" s="68"/>
      <c r="JS1217" s="68"/>
      <c r="JT1217" s="68"/>
      <c r="JU1217" s="68"/>
      <c r="JV1217" s="68"/>
      <c r="JW1217" s="68"/>
      <c r="JX1217" s="68"/>
      <c r="JY1217" s="68"/>
      <c r="JZ1217" s="68"/>
      <c r="KA1217" s="68"/>
      <c r="KB1217" s="68"/>
      <c r="KC1217" s="68"/>
      <c r="KD1217" s="68"/>
      <c r="KE1217" s="68"/>
      <c r="KF1217" s="68"/>
      <c r="KG1217" s="68"/>
      <c r="KH1217" s="68"/>
      <c r="KI1217" s="68"/>
      <c r="KJ1217" s="68"/>
      <c r="KK1217" s="68"/>
      <c r="KL1217" s="68"/>
      <c r="KM1217" s="68"/>
      <c r="KN1217" s="68"/>
      <c r="KO1217" s="68"/>
      <c r="KP1217" s="68"/>
      <c r="KQ1217" s="68"/>
      <c r="KR1217" s="68"/>
      <c r="KS1217" s="68"/>
      <c r="KT1217" s="68"/>
      <c r="KU1217" s="68"/>
      <c r="KV1217" s="68"/>
      <c r="KW1217" s="68"/>
      <c r="KX1217" s="68"/>
      <c r="KY1217" s="68"/>
      <c r="KZ1217" s="68"/>
      <c r="LA1217" s="68"/>
      <c r="LB1217" s="68"/>
      <c r="LC1217" s="68"/>
      <c r="LD1217" s="68"/>
      <c r="LE1217" s="68"/>
      <c r="LF1217" s="68"/>
      <c r="LG1217" s="68"/>
      <c r="LH1217" s="68"/>
      <c r="LI1217" s="68"/>
      <c r="LJ1217" s="68"/>
      <c r="LK1217" s="68"/>
      <c r="LL1217" s="68"/>
      <c r="LM1217" s="68"/>
      <c r="LN1217" s="68"/>
      <c r="LO1217" s="68"/>
      <c r="LP1217" s="68"/>
      <c r="LQ1217" s="68"/>
      <c r="LR1217" s="68"/>
      <c r="LS1217" s="68"/>
      <c r="LT1217" s="68"/>
      <c r="LU1217" s="68"/>
      <c r="LV1217" s="68"/>
      <c r="LW1217" s="68"/>
      <c r="LX1217" s="68"/>
      <c r="LY1217" s="68"/>
      <c r="LZ1217" s="68"/>
      <c r="MA1217" s="68"/>
      <c r="MB1217" s="68"/>
      <c r="MC1217" s="68"/>
      <c r="MD1217" s="68"/>
      <c r="ME1217" s="68"/>
      <c r="MF1217" s="68"/>
      <c r="MG1217" s="68"/>
      <c r="MH1217" s="68"/>
      <c r="MI1217" s="68"/>
      <c r="MJ1217" s="68"/>
      <c r="MK1217" s="68"/>
      <c r="ML1217" s="68"/>
      <c r="MM1217" s="68"/>
      <c r="MN1217" s="68"/>
      <c r="MO1217" s="68"/>
      <c r="MP1217" s="68"/>
      <c r="MQ1217" s="68"/>
      <c r="MR1217" s="68"/>
      <c r="MS1217" s="68"/>
      <c r="MT1217" s="68"/>
      <c r="MU1217" s="68"/>
      <c r="MV1217" s="68"/>
      <c r="MW1217" s="68"/>
      <c r="MX1217" s="68"/>
      <c r="MY1217" s="68"/>
      <c r="MZ1217" s="68"/>
      <c r="NA1217" s="68"/>
      <c r="NB1217" s="68"/>
      <c r="NC1217" s="68"/>
      <c r="ND1217" s="68"/>
      <c r="NE1217" s="68"/>
      <c r="NF1217" s="68"/>
      <c r="NG1217" s="68"/>
      <c r="NH1217" s="68"/>
      <c r="NI1217" s="68"/>
      <c r="NJ1217" s="68"/>
      <c r="NK1217" s="68"/>
      <c r="NL1217" s="68"/>
      <c r="NM1217" s="68"/>
      <c r="NN1217" s="68"/>
      <c r="NO1217" s="68"/>
      <c r="NP1217" s="68"/>
      <c r="NQ1217" s="68"/>
      <c r="NR1217" s="68"/>
      <c r="NS1217" s="68"/>
      <c r="NT1217" s="68"/>
      <c r="NU1217" s="68"/>
      <c r="NV1217" s="68"/>
      <c r="NW1217" s="68"/>
      <c r="NX1217" s="68"/>
      <c r="NY1217" s="68"/>
      <c r="NZ1217" s="68"/>
      <c r="OA1217" s="68"/>
      <c r="OB1217" s="68"/>
      <c r="OC1217" s="68"/>
      <c r="OD1217" s="68"/>
      <c r="OE1217" s="68"/>
      <c r="OF1217" s="68"/>
      <c r="OG1217" s="68"/>
      <c r="OH1217" s="68"/>
      <c r="OI1217" s="68"/>
      <c r="OJ1217" s="68"/>
      <c r="OK1217" s="68"/>
      <c r="OL1217" s="68"/>
      <c r="OM1217" s="68"/>
      <c r="ON1217" s="68"/>
      <c r="OO1217" s="68"/>
      <c r="OP1217" s="68"/>
      <c r="OQ1217" s="68"/>
      <c r="OR1217" s="68"/>
      <c r="OS1217" s="68"/>
      <c r="OT1217" s="68"/>
      <c r="OU1217" s="68"/>
      <c r="OV1217" s="68"/>
      <c r="OW1217" s="68"/>
      <c r="OX1217" s="68"/>
      <c r="OY1217" s="68"/>
      <c r="OZ1217" s="68"/>
      <c r="PA1217" s="68"/>
      <c r="PB1217" s="68"/>
      <c r="PC1217" s="68"/>
      <c r="PD1217" s="68"/>
      <c r="PE1217" s="68"/>
      <c r="PF1217" s="68"/>
      <c r="PG1217" s="68"/>
      <c r="PH1217" s="68"/>
      <c r="PI1217" s="68"/>
      <c r="PJ1217" s="68"/>
      <c r="PK1217" s="68"/>
      <c r="PL1217" s="68"/>
      <c r="PM1217" s="68"/>
      <c r="PN1217" s="68"/>
      <c r="PO1217" s="68"/>
      <c r="PP1217" s="68"/>
      <c r="PQ1217" s="68"/>
      <c r="PR1217" s="68"/>
      <c r="PS1217" s="68"/>
      <c r="PT1217" s="68"/>
      <c r="PU1217" s="68"/>
      <c r="PV1217" s="68"/>
      <c r="PW1217" s="68"/>
      <c r="PX1217" s="68"/>
      <c r="PY1217" s="68"/>
      <c r="PZ1217" s="68"/>
      <c r="QA1217" s="68"/>
      <c r="QB1217" s="68"/>
      <c r="QC1217" s="68"/>
      <c r="QD1217" s="68"/>
      <c r="QE1217" s="68"/>
      <c r="QF1217" s="68"/>
      <c r="QG1217" s="68"/>
      <c r="QH1217" s="68"/>
      <c r="QI1217" s="68"/>
      <c r="QJ1217" s="68"/>
      <c r="QK1217" s="68"/>
      <c r="QL1217" s="68"/>
      <c r="QM1217" s="68"/>
      <c r="QN1217" s="68"/>
      <c r="QO1217" s="68"/>
      <c r="QP1217" s="68"/>
      <c r="QQ1217" s="68"/>
      <c r="QR1217" s="68"/>
      <c r="QS1217" s="68"/>
      <c r="QT1217" s="68"/>
      <c r="QU1217" s="68"/>
      <c r="QV1217" s="68"/>
      <c r="QW1217" s="68"/>
      <c r="QX1217" s="68"/>
      <c r="QY1217" s="68"/>
      <c r="QZ1217" s="68"/>
      <c r="RA1217" s="68"/>
      <c r="RB1217" s="68"/>
      <c r="RC1217" s="68"/>
      <c r="RD1217" s="68"/>
      <c r="RE1217" s="68"/>
      <c r="RF1217" s="68"/>
      <c r="RG1217" s="68"/>
      <c r="RH1217" s="68"/>
      <c r="RI1217" s="68"/>
      <c r="RJ1217" s="68"/>
      <c r="RK1217" s="68"/>
      <c r="RL1217" s="68"/>
      <c r="RM1217" s="68"/>
      <c r="RN1217" s="68"/>
      <c r="RO1217" s="68"/>
      <c r="RP1217" s="68"/>
      <c r="RQ1217" s="68"/>
      <c r="RR1217" s="68"/>
      <c r="RS1217" s="68"/>
      <c r="RT1217" s="68"/>
      <c r="RU1217" s="68"/>
      <c r="RV1217" s="68"/>
      <c r="RW1217" s="68"/>
      <c r="RX1217" s="68"/>
      <c r="RY1217" s="68"/>
      <c r="RZ1217" s="68"/>
      <c r="SA1217" s="68"/>
      <c r="SB1217" s="68"/>
      <c r="SC1217" s="68"/>
      <c r="SD1217" s="68"/>
      <c r="SE1217" s="68"/>
      <c r="SF1217" s="68"/>
      <c r="SG1217" s="68"/>
      <c r="SH1217" s="68"/>
      <c r="SI1217" s="68"/>
      <c r="SJ1217" s="68"/>
      <c r="SK1217" s="68"/>
      <c r="SL1217" s="68"/>
      <c r="SM1217" s="68"/>
      <c r="SN1217" s="68"/>
      <c r="SO1217" s="68"/>
      <c r="SP1217" s="68"/>
      <c r="SQ1217" s="68"/>
      <c r="SR1217" s="68"/>
      <c r="SS1217" s="68"/>
      <c r="ST1217" s="68"/>
      <c r="SU1217" s="68"/>
      <c r="SV1217" s="68"/>
      <c r="SW1217" s="68"/>
      <c r="SX1217" s="68"/>
    </row>
    <row r="1218" spans="1:522" ht="16.5" customHeight="1" x14ac:dyDescent="0.2">
      <c r="A1218" s="20">
        <v>610</v>
      </c>
      <c r="B1218" s="20" t="s">
        <v>62</v>
      </c>
      <c r="C1218" s="20" t="s">
        <v>915</v>
      </c>
      <c r="D1218" s="20" t="s">
        <v>38</v>
      </c>
      <c r="E1218" s="20" t="s">
        <v>1345</v>
      </c>
      <c r="F1218" s="22" t="s">
        <v>953</v>
      </c>
      <c r="G1218" s="20" t="s">
        <v>84</v>
      </c>
      <c r="H1218" s="20" t="s">
        <v>35</v>
      </c>
      <c r="I1218" s="20" t="s">
        <v>81</v>
      </c>
      <c r="J1218" s="22" t="s">
        <v>915</v>
      </c>
      <c r="K1218" s="20"/>
      <c r="L1218" s="20"/>
      <c r="M1218" s="20"/>
      <c r="N1218" s="20"/>
      <c r="O1218" s="23"/>
      <c r="P1218" s="23">
        <v>900000</v>
      </c>
      <c r="Q1218" s="24">
        <v>1</v>
      </c>
      <c r="R1218" s="25">
        <v>45717</v>
      </c>
      <c r="S1218" s="20" t="s">
        <v>83</v>
      </c>
      <c r="T1218" s="26">
        <f t="shared" si="20"/>
        <v>900000</v>
      </c>
      <c r="U1218" s="27" t="s">
        <v>100</v>
      </c>
      <c r="V1218" s="27" t="s">
        <v>100</v>
      </c>
      <c r="W1218" s="68"/>
      <c r="X1218" s="68"/>
      <c r="Y1218" s="68"/>
      <c r="Z1218" s="68"/>
      <c r="AA1218" s="68"/>
      <c r="AB1218" s="68"/>
      <c r="AC1218" s="68"/>
      <c r="AD1218" s="68"/>
      <c r="AE1218" s="68"/>
      <c r="AF1218" s="68"/>
      <c r="AG1218" s="68"/>
      <c r="AH1218" s="68"/>
      <c r="AI1218" s="68"/>
      <c r="AJ1218" s="68"/>
      <c r="AK1218" s="68"/>
      <c r="AL1218" s="68"/>
      <c r="AM1218" s="68"/>
      <c r="AN1218" s="68"/>
      <c r="AO1218" s="68"/>
      <c r="AP1218" s="68"/>
      <c r="AQ1218" s="68"/>
      <c r="AR1218" s="68"/>
      <c r="AS1218" s="68"/>
      <c r="AT1218" s="68"/>
      <c r="AU1218" s="68"/>
      <c r="AV1218" s="68"/>
      <c r="AW1218" s="68"/>
      <c r="AX1218" s="68"/>
      <c r="AY1218" s="68"/>
      <c r="AZ1218" s="68"/>
      <c r="BA1218" s="68"/>
      <c r="BB1218" s="68"/>
      <c r="BC1218" s="68"/>
      <c r="BD1218" s="68"/>
      <c r="BE1218" s="68"/>
      <c r="BF1218" s="68"/>
      <c r="BG1218" s="68"/>
      <c r="BH1218" s="68"/>
      <c r="BI1218" s="68"/>
      <c r="BJ1218" s="68"/>
      <c r="BK1218" s="68"/>
      <c r="BL1218" s="68"/>
      <c r="BM1218" s="68"/>
      <c r="BN1218" s="68"/>
      <c r="BO1218" s="68"/>
      <c r="BP1218" s="68"/>
      <c r="BQ1218" s="68"/>
      <c r="BR1218" s="68"/>
      <c r="BS1218" s="68"/>
      <c r="BT1218" s="68"/>
      <c r="BU1218" s="68"/>
      <c r="BV1218" s="68"/>
      <c r="BW1218" s="68"/>
      <c r="BX1218" s="68"/>
      <c r="BY1218" s="68"/>
      <c r="BZ1218" s="68"/>
      <c r="CA1218" s="68"/>
      <c r="CB1218" s="68"/>
      <c r="CC1218" s="68"/>
      <c r="CD1218" s="68"/>
      <c r="CE1218" s="68"/>
      <c r="CF1218" s="68"/>
      <c r="CG1218" s="68"/>
      <c r="CH1218" s="68"/>
      <c r="CI1218" s="68"/>
      <c r="CJ1218" s="68"/>
      <c r="CK1218" s="68"/>
      <c r="CL1218" s="68"/>
      <c r="CM1218" s="68"/>
      <c r="CN1218" s="68"/>
      <c r="CO1218" s="68"/>
      <c r="CP1218" s="68"/>
      <c r="CQ1218" s="68"/>
      <c r="CR1218" s="68"/>
      <c r="CS1218" s="68"/>
      <c r="CT1218" s="68"/>
      <c r="CU1218" s="68"/>
      <c r="CV1218" s="68"/>
      <c r="CW1218" s="68"/>
      <c r="CX1218" s="68"/>
      <c r="CY1218" s="68"/>
      <c r="CZ1218" s="68"/>
      <c r="DA1218" s="68"/>
      <c r="DB1218" s="68"/>
      <c r="DC1218" s="68"/>
      <c r="DD1218" s="68"/>
      <c r="DE1218" s="68"/>
      <c r="DF1218" s="68"/>
      <c r="DG1218" s="68"/>
      <c r="DH1218" s="68"/>
      <c r="DI1218" s="68"/>
      <c r="DJ1218" s="68"/>
      <c r="DK1218" s="68"/>
      <c r="DL1218" s="68"/>
      <c r="DM1218" s="68"/>
      <c r="DN1218" s="68"/>
      <c r="DO1218" s="68"/>
      <c r="DP1218" s="68"/>
      <c r="DQ1218" s="68"/>
      <c r="DR1218" s="68"/>
      <c r="DS1218" s="68"/>
      <c r="DT1218" s="68"/>
      <c r="DU1218" s="68"/>
      <c r="DV1218" s="68"/>
      <c r="DW1218" s="68"/>
      <c r="DX1218" s="68"/>
      <c r="DY1218" s="68"/>
      <c r="DZ1218" s="68"/>
      <c r="EA1218" s="68"/>
      <c r="EB1218" s="68"/>
      <c r="EC1218" s="68"/>
      <c r="ED1218" s="68"/>
      <c r="EE1218" s="68"/>
      <c r="EF1218" s="68"/>
      <c r="EG1218" s="68"/>
      <c r="EH1218" s="68"/>
      <c r="EI1218" s="68"/>
      <c r="EJ1218" s="68"/>
      <c r="EK1218" s="68"/>
      <c r="EL1218" s="68"/>
      <c r="EM1218" s="68"/>
      <c r="EN1218" s="68"/>
      <c r="EO1218" s="68"/>
      <c r="EP1218" s="68"/>
      <c r="EQ1218" s="68"/>
      <c r="ER1218" s="68"/>
      <c r="ES1218" s="68"/>
      <c r="ET1218" s="68"/>
      <c r="EU1218" s="68"/>
      <c r="EV1218" s="68"/>
      <c r="EW1218" s="68"/>
      <c r="EX1218" s="68"/>
      <c r="EY1218" s="68"/>
      <c r="EZ1218" s="68"/>
      <c r="FA1218" s="68"/>
      <c r="FB1218" s="68"/>
      <c r="FC1218" s="68"/>
      <c r="FD1218" s="68"/>
      <c r="FE1218" s="68"/>
      <c r="FF1218" s="68"/>
      <c r="FG1218" s="68"/>
      <c r="FH1218" s="68"/>
      <c r="FI1218" s="68"/>
      <c r="FJ1218" s="68"/>
      <c r="FK1218" s="68"/>
      <c r="FL1218" s="68"/>
      <c r="FM1218" s="68"/>
      <c r="FN1218" s="68"/>
      <c r="FO1218" s="68"/>
      <c r="FP1218" s="68"/>
      <c r="FQ1218" s="68"/>
      <c r="FR1218" s="68"/>
      <c r="FS1218" s="68"/>
      <c r="FT1218" s="68"/>
      <c r="FU1218" s="68"/>
      <c r="FV1218" s="68"/>
      <c r="FW1218" s="68"/>
      <c r="FX1218" s="68"/>
      <c r="FY1218" s="68"/>
      <c r="FZ1218" s="68"/>
      <c r="GA1218" s="68"/>
      <c r="GB1218" s="68"/>
      <c r="GC1218" s="68"/>
      <c r="GD1218" s="68"/>
      <c r="GE1218" s="68"/>
      <c r="GF1218" s="68"/>
      <c r="GG1218" s="68"/>
      <c r="GH1218" s="68"/>
      <c r="GI1218" s="68"/>
      <c r="GJ1218" s="68"/>
      <c r="GK1218" s="68"/>
      <c r="GL1218" s="68"/>
      <c r="GM1218" s="68"/>
      <c r="GN1218" s="68"/>
      <c r="GO1218" s="68"/>
      <c r="GP1218" s="68"/>
      <c r="GQ1218" s="68"/>
      <c r="GR1218" s="68"/>
      <c r="GS1218" s="68"/>
      <c r="GT1218" s="68"/>
      <c r="GU1218" s="68"/>
      <c r="GV1218" s="68"/>
      <c r="GW1218" s="68"/>
      <c r="GX1218" s="68"/>
      <c r="GY1218" s="68"/>
      <c r="GZ1218" s="68"/>
      <c r="HA1218" s="68"/>
      <c r="HB1218" s="68"/>
      <c r="HC1218" s="68"/>
      <c r="HD1218" s="68"/>
      <c r="HE1218" s="68"/>
      <c r="HF1218" s="68"/>
      <c r="HG1218" s="68"/>
      <c r="HH1218" s="68"/>
      <c r="HI1218" s="68"/>
      <c r="HJ1218" s="68"/>
      <c r="HK1218" s="68"/>
      <c r="HL1218" s="68"/>
      <c r="HM1218" s="68"/>
      <c r="HN1218" s="68"/>
      <c r="HO1218" s="68"/>
      <c r="HP1218" s="68"/>
      <c r="HQ1218" s="68"/>
      <c r="HR1218" s="68"/>
      <c r="HS1218" s="68"/>
      <c r="HT1218" s="68"/>
      <c r="HU1218" s="68"/>
      <c r="HV1218" s="68"/>
      <c r="HW1218" s="68"/>
      <c r="HX1218" s="68"/>
      <c r="HY1218" s="68"/>
      <c r="HZ1218" s="68"/>
      <c r="IA1218" s="68"/>
      <c r="IB1218" s="68"/>
      <c r="IC1218" s="68"/>
      <c r="ID1218" s="68"/>
      <c r="IE1218" s="68"/>
      <c r="IF1218" s="68"/>
      <c r="IG1218" s="68"/>
      <c r="IH1218" s="68"/>
      <c r="II1218" s="68"/>
      <c r="IJ1218" s="68"/>
      <c r="IK1218" s="68"/>
      <c r="IL1218" s="68"/>
      <c r="IM1218" s="68"/>
      <c r="IN1218" s="68"/>
      <c r="IO1218" s="68"/>
      <c r="IP1218" s="68"/>
      <c r="IQ1218" s="68"/>
      <c r="IR1218" s="68"/>
      <c r="IS1218" s="68"/>
      <c r="IT1218" s="68"/>
      <c r="IU1218" s="68"/>
      <c r="IV1218" s="68"/>
      <c r="IW1218" s="68"/>
      <c r="IX1218" s="68"/>
      <c r="IY1218" s="68"/>
      <c r="IZ1218" s="68"/>
      <c r="JA1218" s="68"/>
      <c r="JB1218" s="68"/>
      <c r="JC1218" s="68"/>
      <c r="JD1218" s="68"/>
      <c r="JE1218" s="68"/>
      <c r="JF1218" s="68"/>
      <c r="JG1218" s="68"/>
      <c r="JH1218" s="68"/>
      <c r="JI1218" s="68"/>
      <c r="JJ1218" s="68"/>
      <c r="JK1218" s="68"/>
      <c r="JL1218" s="68"/>
      <c r="JM1218" s="68"/>
      <c r="JN1218" s="68"/>
      <c r="JO1218" s="68"/>
      <c r="JP1218" s="68"/>
      <c r="JQ1218" s="68"/>
      <c r="JR1218" s="68"/>
      <c r="JS1218" s="68"/>
      <c r="JT1218" s="68"/>
      <c r="JU1218" s="68"/>
      <c r="JV1218" s="68"/>
      <c r="JW1218" s="68"/>
      <c r="JX1218" s="68"/>
      <c r="JY1218" s="68"/>
      <c r="JZ1218" s="68"/>
      <c r="KA1218" s="68"/>
      <c r="KB1218" s="68"/>
      <c r="KC1218" s="68"/>
      <c r="KD1218" s="68"/>
      <c r="KE1218" s="68"/>
      <c r="KF1218" s="68"/>
      <c r="KG1218" s="68"/>
      <c r="KH1218" s="68"/>
      <c r="KI1218" s="68"/>
      <c r="KJ1218" s="68"/>
      <c r="KK1218" s="68"/>
      <c r="KL1218" s="68"/>
      <c r="KM1218" s="68"/>
      <c r="KN1218" s="68"/>
      <c r="KO1218" s="68"/>
      <c r="KP1218" s="68"/>
      <c r="KQ1218" s="68"/>
      <c r="KR1218" s="68"/>
      <c r="KS1218" s="68"/>
      <c r="KT1218" s="68"/>
      <c r="KU1218" s="68"/>
      <c r="KV1218" s="68"/>
      <c r="KW1218" s="68"/>
      <c r="KX1218" s="68"/>
      <c r="KY1218" s="68"/>
      <c r="KZ1218" s="68"/>
      <c r="LA1218" s="68"/>
      <c r="LB1218" s="68"/>
      <c r="LC1218" s="68"/>
      <c r="LD1218" s="68"/>
      <c r="LE1218" s="68"/>
      <c r="LF1218" s="68"/>
      <c r="LG1218" s="68"/>
      <c r="LH1218" s="68"/>
      <c r="LI1218" s="68"/>
      <c r="LJ1218" s="68"/>
      <c r="LK1218" s="68"/>
      <c r="LL1218" s="68"/>
      <c r="LM1218" s="68"/>
      <c r="LN1218" s="68"/>
      <c r="LO1218" s="68"/>
      <c r="LP1218" s="68"/>
      <c r="LQ1218" s="68"/>
      <c r="LR1218" s="68"/>
      <c r="LS1218" s="68"/>
      <c r="LT1218" s="68"/>
      <c r="LU1218" s="68"/>
      <c r="LV1218" s="68"/>
      <c r="LW1218" s="68"/>
      <c r="LX1218" s="68"/>
      <c r="LY1218" s="68"/>
      <c r="LZ1218" s="68"/>
      <c r="MA1218" s="68"/>
      <c r="MB1218" s="68"/>
      <c r="MC1218" s="68"/>
      <c r="MD1218" s="68"/>
      <c r="ME1218" s="68"/>
      <c r="MF1218" s="68"/>
      <c r="MG1218" s="68"/>
      <c r="MH1218" s="68"/>
      <c r="MI1218" s="68"/>
      <c r="MJ1218" s="68"/>
      <c r="MK1218" s="68"/>
      <c r="ML1218" s="68"/>
      <c r="MM1218" s="68"/>
      <c r="MN1218" s="68"/>
      <c r="MO1218" s="68"/>
      <c r="MP1218" s="68"/>
      <c r="MQ1218" s="68"/>
      <c r="MR1218" s="68"/>
      <c r="MS1218" s="68"/>
      <c r="MT1218" s="68"/>
      <c r="MU1218" s="68"/>
      <c r="MV1218" s="68"/>
      <c r="MW1218" s="68"/>
      <c r="MX1218" s="68"/>
      <c r="MY1218" s="68"/>
      <c r="MZ1218" s="68"/>
      <c r="NA1218" s="68"/>
      <c r="NB1218" s="68"/>
      <c r="NC1218" s="68"/>
      <c r="ND1218" s="68"/>
      <c r="NE1218" s="68"/>
      <c r="NF1218" s="68"/>
      <c r="NG1218" s="68"/>
      <c r="NH1218" s="68"/>
      <c r="NI1218" s="68"/>
      <c r="NJ1218" s="68"/>
      <c r="NK1218" s="68"/>
      <c r="NL1218" s="68"/>
      <c r="NM1218" s="68"/>
      <c r="NN1218" s="68"/>
      <c r="NO1218" s="68"/>
      <c r="NP1218" s="68"/>
      <c r="NQ1218" s="68"/>
      <c r="NR1218" s="68"/>
      <c r="NS1218" s="68"/>
      <c r="NT1218" s="68"/>
      <c r="NU1218" s="68"/>
      <c r="NV1218" s="68"/>
      <c r="NW1218" s="68"/>
      <c r="NX1218" s="68"/>
      <c r="NY1218" s="68"/>
      <c r="NZ1218" s="68"/>
      <c r="OA1218" s="68"/>
      <c r="OB1218" s="68"/>
      <c r="OC1218" s="68"/>
      <c r="OD1218" s="68"/>
      <c r="OE1218" s="68"/>
      <c r="OF1218" s="68"/>
      <c r="OG1218" s="68"/>
      <c r="OH1218" s="68"/>
      <c r="OI1218" s="68"/>
      <c r="OJ1218" s="68"/>
      <c r="OK1218" s="68"/>
      <c r="OL1218" s="68"/>
      <c r="OM1218" s="68"/>
      <c r="ON1218" s="68"/>
      <c r="OO1218" s="68"/>
      <c r="OP1218" s="68"/>
      <c r="OQ1218" s="68"/>
      <c r="OR1218" s="68"/>
      <c r="OS1218" s="68"/>
      <c r="OT1218" s="68"/>
      <c r="OU1218" s="68"/>
      <c r="OV1218" s="68"/>
      <c r="OW1218" s="68"/>
      <c r="OX1218" s="68"/>
      <c r="OY1218" s="68"/>
      <c r="OZ1218" s="68"/>
      <c r="PA1218" s="68"/>
      <c r="PB1218" s="68"/>
      <c r="PC1218" s="68"/>
      <c r="PD1218" s="68"/>
      <c r="PE1218" s="68"/>
      <c r="PF1218" s="68"/>
      <c r="PG1218" s="68"/>
      <c r="PH1218" s="68"/>
      <c r="PI1218" s="68"/>
      <c r="PJ1218" s="68"/>
      <c r="PK1218" s="68"/>
      <c r="PL1218" s="68"/>
      <c r="PM1218" s="68"/>
      <c r="PN1218" s="68"/>
      <c r="PO1218" s="68"/>
      <c r="PP1218" s="68"/>
      <c r="PQ1218" s="68"/>
      <c r="PR1218" s="68"/>
      <c r="PS1218" s="68"/>
      <c r="PT1218" s="68"/>
      <c r="PU1218" s="68"/>
      <c r="PV1218" s="68"/>
      <c r="PW1218" s="68"/>
      <c r="PX1218" s="68"/>
      <c r="PY1218" s="68"/>
      <c r="PZ1218" s="68"/>
      <c r="QA1218" s="68"/>
      <c r="QB1218" s="68"/>
      <c r="QC1218" s="68"/>
      <c r="QD1218" s="68"/>
      <c r="QE1218" s="68"/>
      <c r="QF1218" s="68"/>
      <c r="QG1218" s="68"/>
      <c r="QH1218" s="68"/>
      <c r="QI1218" s="68"/>
      <c r="QJ1218" s="68"/>
      <c r="QK1218" s="68"/>
      <c r="QL1218" s="68"/>
      <c r="QM1218" s="68"/>
      <c r="QN1218" s="68"/>
      <c r="QO1218" s="68"/>
      <c r="QP1218" s="68"/>
      <c r="QQ1218" s="68"/>
      <c r="QR1218" s="68"/>
      <c r="QS1218" s="68"/>
      <c r="QT1218" s="68"/>
      <c r="QU1218" s="68"/>
      <c r="QV1218" s="68"/>
      <c r="QW1218" s="68"/>
      <c r="QX1218" s="68"/>
      <c r="QY1218" s="68"/>
      <c r="QZ1218" s="68"/>
      <c r="RA1218" s="68"/>
      <c r="RB1218" s="68"/>
      <c r="RC1218" s="68"/>
      <c r="RD1218" s="68"/>
      <c r="RE1218" s="68"/>
      <c r="RF1218" s="68"/>
      <c r="RG1218" s="68"/>
      <c r="RH1218" s="68"/>
      <c r="RI1218" s="68"/>
      <c r="RJ1218" s="68"/>
      <c r="RK1218" s="68"/>
      <c r="RL1218" s="68"/>
      <c r="RM1218" s="68"/>
      <c r="RN1218" s="68"/>
      <c r="RO1218" s="68"/>
      <c r="RP1218" s="68"/>
      <c r="RQ1218" s="68"/>
      <c r="RR1218" s="68"/>
      <c r="RS1218" s="68"/>
      <c r="RT1218" s="68"/>
      <c r="RU1218" s="68"/>
      <c r="RV1218" s="68"/>
      <c r="RW1218" s="68"/>
      <c r="RX1218" s="68"/>
      <c r="RY1218" s="68"/>
      <c r="RZ1218" s="68"/>
      <c r="SA1218" s="68"/>
      <c r="SB1218" s="68"/>
      <c r="SC1218" s="68"/>
      <c r="SD1218" s="68"/>
      <c r="SE1218" s="68"/>
      <c r="SF1218" s="68"/>
      <c r="SG1218" s="68"/>
      <c r="SH1218" s="68"/>
      <c r="SI1218" s="68"/>
      <c r="SJ1218" s="68"/>
      <c r="SK1218" s="68"/>
      <c r="SL1218" s="68"/>
      <c r="SM1218" s="68"/>
      <c r="SN1218" s="68"/>
      <c r="SO1218" s="68"/>
      <c r="SP1218" s="68"/>
      <c r="SQ1218" s="68"/>
      <c r="SR1218" s="68"/>
      <c r="SS1218" s="68"/>
      <c r="ST1218" s="68"/>
      <c r="SU1218" s="68"/>
      <c r="SV1218" s="68"/>
      <c r="SW1218" s="68"/>
      <c r="SX1218" s="68"/>
      <c r="SY1218" s="68"/>
      <c r="SZ1218" s="68"/>
    </row>
    <row r="1219" spans="1:522" ht="16.5" customHeight="1" x14ac:dyDescent="0.2">
      <c r="A1219" s="20">
        <v>611</v>
      </c>
      <c r="B1219" s="20" t="s">
        <v>62</v>
      </c>
      <c r="C1219" s="20" t="s">
        <v>915</v>
      </c>
      <c r="D1219" s="20" t="s">
        <v>38</v>
      </c>
      <c r="E1219" s="20" t="s">
        <v>1345</v>
      </c>
      <c r="F1219" s="22" t="s">
        <v>953</v>
      </c>
      <c r="G1219" s="20" t="s">
        <v>84</v>
      </c>
      <c r="H1219" s="20" t="s">
        <v>35</v>
      </c>
      <c r="I1219" s="20" t="s">
        <v>81</v>
      </c>
      <c r="J1219" s="22" t="s">
        <v>915</v>
      </c>
      <c r="K1219" s="20"/>
      <c r="L1219" s="20"/>
      <c r="M1219" s="20"/>
      <c r="N1219" s="20"/>
      <c r="O1219" s="23"/>
      <c r="P1219" s="23">
        <v>900000</v>
      </c>
      <c r="Q1219" s="24">
        <v>1</v>
      </c>
      <c r="R1219" s="25">
        <v>45748</v>
      </c>
      <c r="S1219" s="20" t="s">
        <v>83</v>
      </c>
      <c r="T1219" s="26">
        <f t="shared" si="20"/>
        <v>900000</v>
      </c>
      <c r="U1219" s="27" t="s">
        <v>100</v>
      </c>
      <c r="V1219" s="27" t="s">
        <v>100</v>
      </c>
      <c r="W1219" s="68"/>
      <c r="X1219" s="68"/>
      <c r="Y1219" s="68"/>
      <c r="Z1219" s="68"/>
      <c r="AA1219" s="68"/>
      <c r="AB1219" s="68"/>
      <c r="AC1219" s="68"/>
      <c r="AD1219" s="68"/>
      <c r="AE1219" s="68"/>
      <c r="AF1219" s="68"/>
      <c r="AG1219" s="68"/>
      <c r="AH1219" s="68"/>
      <c r="AI1219" s="68"/>
      <c r="AJ1219" s="68"/>
      <c r="AK1219" s="68"/>
      <c r="AL1219" s="68"/>
      <c r="AM1219" s="68"/>
      <c r="AN1219" s="68"/>
      <c r="AO1219" s="68"/>
      <c r="AP1219" s="68"/>
      <c r="AQ1219" s="68"/>
      <c r="AR1219" s="68"/>
      <c r="AS1219" s="68"/>
      <c r="AT1219" s="68"/>
      <c r="AU1219" s="68"/>
      <c r="AV1219" s="68"/>
      <c r="AW1219" s="68"/>
      <c r="AX1219" s="68"/>
      <c r="AY1219" s="68"/>
      <c r="AZ1219" s="68"/>
      <c r="BA1219" s="68"/>
      <c r="BB1219" s="68"/>
      <c r="BC1219" s="68"/>
      <c r="BD1219" s="68"/>
      <c r="BE1219" s="68"/>
      <c r="BF1219" s="68"/>
      <c r="BG1219" s="68"/>
      <c r="BH1219" s="68"/>
      <c r="BI1219" s="68"/>
      <c r="BJ1219" s="68"/>
      <c r="BK1219" s="68"/>
      <c r="BL1219" s="68"/>
      <c r="BM1219" s="68"/>
      <c r="BN1219" s="68"/>
      <c r="BO1219" s="68"/>
      <c r="BP1219" s="68"/>
      <c r="BQ1219" s="68"/>
      <c r="BR1219" s="68"/>
      <c r="BS1219" s="68"/>
      <c r="BT1219" s="68"/>
      <c r="BU1219" s="68"/>
      <c r="BV1219" s="68"/>
      <c r="BW1219" s="68"/>
      <c r="BX1219" s="68"/>
      <c r="BY1219" s="68"/>
      <c r="BZ1219" s="68"/>
      <c r="CA1219" s="68"/>
      <c r="CB1219" s="68"/>
      <c r="CC1219" s="68"/>
      <c r="CD1219" s="68"/>
      <c r="CE1219" s="68"/>
      <c r="CF1219" s="68"/>
      <c r="CG1219" s="68"/>
      <c r="CH1219" s="68"/>
      <c r="CI1219" s="68"/>
      <c r="CJ1219" s="68"/>
      <c r="CK1219" s="68"/>
      <c r="CL1219" s="68"/>
      <c r="CM1219" s="68"/>
      <c r="CN1219" s="68"/>
      <c r="CO1219" s="68"/>
      <c r="CP1219" s="68"/>
      <c r="CQ1219" s="68"/>
      <c r="CR1219" s="68"/>
      <c r="CS1219" s="68"/>
      <c r="CT1219" s="68"/>
      <c r="CU1219" s="68"/>
      <c r="CV1219" s="68"/>
      <c r="CW1219" s="68"/>
      <c r="CX1219" s="68"/>
      <c r="CY1219" s="68"/>
      <c r="CZ1219" s="68"/>
      <c r="DA1219" s="68"/>
      <c r="DB1219" s="68"/>
      <c r="DC1219" s="68"/>
      <c r="DD1219" s="68"/>
      <c r="DE1219" s="68"/>
      <c r="DF1219" s="68"/>
      <c r="DG1219" s="68"/>
      <c r="DH1219" s="68"/>
      <c r="DI1219" s="68"/>
      <c r="DJ1219" s="68"/>
      <c r="DK1219" s="68"/>
      <c r="DL1219" s="68"/>
      <c r="DM1219" s="68"/>
      <c r="DN1219" s="68"/>
      <c r="DO1219" s="68"/>
      <c r="DP1219" s="68"/>
      <c r="DQ1219" s="68"/>
      <c r="DR1219" s="68"/>
      <c r="DS1219" s="68"/>
      <c r="DT1219" s="68"/>
      <c r="DU1219" s="68"/>
      <c r="DV1219" s="68"/>
      <c r="DW1219" s="68"/>
      <c r="DX1219" s="68"/>
      <c r="DY1219" s="68"/>
      <c r="DZ1219" s="68"/>
      <c r="EA1219" s="68"/>
      <c r="EB1219" s="68"/>
      <c r="EC1219" s="68"/>
      <c r="ED1219" s="68"/>
      <c r="EE1219" s="68"/>
      <c r="EF1219" s="68"/>
      <c r="EG1219" s="68"/>
      <c r="EH1219" s="68"/>
      <c r="EI1219" s="68"/>
      <c r="EJ1219" s="68"/>
      <c r="EK1219" s="68"/>
      <c r="EL1219" s="68"/>
      <c r="EM1219" s="68"/>
      <c r="EN1219" s="68"/>
      <c r="EO1219" s="68"/>
      <c r="EP1219" s="68"/>
      <c r="EQ1219" s="68"/>
      <c r="ER1219" s="68"/>
      <c r="ES1219" s="68"/>
      <c r="ET1219" s="68"/>
      <c r="EU1219" s="68"/>
      <c r="EV1219" s="68"/>
      <c r="EW1219" s="68"/>
      <c r="EX1219" s="68"/>
      <c r="EY1219" s="68"/>
      <c r="EZ1219" s="68"/>
      <c r="FA1219" s="68"/>
      <c r="FB1219" s="68"/>
      <c r="FC1219" s="68"/>
      <c r="FD1219" s="68"/>
      <c r="FE1219" s="68"/>
      <c r="FF1219" s="68"/>
      <c r="FG1219" s="68"/>
      <c r="FH1219" s="68"/>
      <c r="FI1219" s="68"/>
      <c r="FJ1219" s="68"/>
      <c r="FK1219" s="68"/>
      <c r="FL1219" s="68"/>
      <c r="FM1219" s="68"/>
      <c r="FN1219" s="68"/>
      <c r="FO1219" s="68"/>
      <c r="FP1219" s="68"/>
      <c r="FQ1219" s="68"/>
      <c r="FR1219" s="68"/>
      <c r="FS1219" s="68"/>
      <c r="FT1219" s="68"/>
      <c r="FU1219" s="68"/>
      <c r="FV1219" s="68"/>
      <c r="FW1219" s="68"/>
      <c r="FX1219" s="68"/>
      <c r="FY1219" s="68"/>
      <c r="FZ1219" s="68"/>
      <c r="GA1219" s="68"/>
      <c r="GB1219" s="68"/>
      <c r="GC1219" s="68"/>
      <c r="GD1219" s="68"/>
      <c r="GE1219" s="68"/>
      <c r="GF1219" s="68"/>
      <c r="GG1219" s="68"/>
      <c r="GH1219" s="68"/>
      <c r="GI1219" s="68"/>
      <c r="GJ1219" s="68"/>
      <c r="GK1219" s="68"/>
      <c r="GL1219" s="68"/>
      <c r="GM1219" s="68"/>
      <c r="GN1219" s="68"/>
      <c r="GO1219" s="68"/>
      <c r="GP1219" s="68"/>
      <c r="GQ1219" s="68"/>
      <c r="GR1219" s="68"/>
      <c r="GS1219" s="68"/>
      <c r="GT1219" s="68"/>
      <c r="GU1219" s="68"/>
      <c r="GV1219" s="68"/>
      <c r="GW1219" s="68"/>
      <c r="GX1219" s="68"/>
      <c r="GY1219" s="68"/>
      <c r="GZ1219" s="68"/>
      <c r="HA1219" s="68"/>
      <c r="HB1219" s="68"/>
      <c r="HC1219" s="68"/>
      <c r="HD1219" s="68"/>
      <c r="HE1219" s="68"/>
      <c r="HF1219" s="68"/>
      <c r="HG1219" s="68"/>
      <c r="HH1219" s="68"/>
      <c r="HI1219" s="68"/>
      <c r="HJ1219" s="68"/>
      <c r="HK1219" s="68"/>
      <c r="HL1219" s="68"/>
      <c r="HM1219" s="68"/>
      <c r="HN1219" s="68"/>
      <c r="HO1219" s="68"/>
      <c r="HP1219" s="68"/>
      <c r="HQ1219" s="68"/>
      <c r="HR1219" s="68"/>
      <c r="HS1219" s="68"/>
      <c r="HT1219" s="68"/>
      <c r="HU1219" s="68"/>
      <c r="HV1219" s="68"/>
      <c r="HW1219" s="68"/>
      <c r="HX1219" s="68"/>
      <c r="HY1219" s="68"/>
      <c r="HZ1219" s="68"/>
      <c r="IA1219" s="68"/>
      <c r="IB1219" s="68"/>
      <c r="IC1219" s="68"/>
      <c r="ID1219" s="68"/>
      <c r="IE1219" s="68"/>
      <c r="IF1219" s="68"/>
      <c r="IG1219" s="68"/>
      <c r="IH1219" s="68"/>
      <c r="II1219" s="68"/>
      <c r="IJ1219" s="68"/>
      <c r="IK1219" s="68"/>
      <c r="IL1219" s="68"/>
      <c r="IM1219" s="68"/>
      <c r="IN1219" s="68"/>
      <c r="IO1219" s="68"/>
      <c r="IP1219" s="68"/>
      <c r="IQ1219" s="68"/>
      <c r="IR1219" s="68"/>
      <c r="IS1219" s="68"/>
      <c r="IT1219" s="68"/>
      <c r="IU1219" s="68"/>
      <c r="IV1219" s="68"/>
      <c r="IW1219" s="68"/>
      <c r="IX1219" s="68"/>
      <c r="IY1219" s="68"/>
      <c r="IZ1219" s="68"/>
      <c r="JA1219" s="68"/>
      <c r="JB1219" s="68"/>
      <c r="JC1219" s="68"/>
      <c r="JD1219" s="68"/>
      <c r="JE1219" s="68"/>
      <c r="JF1219" s="68"/>
      <c r="JG1219" s="68"/>
      <c r="JH1219" s="68"/>
      <c r="JI1219" s="68"/>
      <c r="JJ1219" s="68"/>
      <c r="JK1219" s="68"/>
      <c r="JL1219" s="68"/>
      <c r="JM1219" s="68"/>
      <c r="JN1219" s="68"/>
      <c r="JO1219" s="68"/>
      <c r="JP1219" s="68"/>
      <c r="JQ1219" s="68"/>
      <c r="JR1219" s="68"/>
      <c r="JS1219" s="68"/>
      <c r="JT1219" s="68"/>
      <c r="JU1219" s="68"/>
      <c r="JV1219" s="68"/>
      <c r="JW1219" s="68"/>
      <c r="JX1219" s="68"/>
      <c r="JY1219" s="68"/>
      <c r="JZ1219" s="68"/>
      <c r="KA1219" s="68"/>
      <c r="KB1219" s="68"/>
      <c r="KC1219" s="68"/>
      <c r="KD1219" s="68"/>
      <c r="KE1219" s="68"/>
      <c r="KF1219" s="68"/>
      <c r="KG1219" s="68"/>
      <c r="KH1219" s="68"/>
      <c r="KI1219" s="68"/>
      <c r="KJ1219" s="68"/>
      <c r="KK1219" s="68"/>
      <c r="KL1219" s="68"/>
      <c r="KM1219" s="68"/>
      <c r="KN1219" s="68"/>
      <c r="KO1219" s="68"/>
      <c r="KP1219" s="68"/>
      <c r="KQ1219" s="68"/>
      <c r="KR1219" s="68"/>
      <c r="KS1219" s="68"/>
      <c r="KT1219" s="68"/>
      <c r="KU1219" s="68"/>
      <c r="KV1219" s="68"/>
      <c r="KW1219" s="68"/>
      <c r="KX1219" s="68"/>
      <c r="KY1219" s="68"/>
      <c r="KZ1219" s="68"/>
      <c r="LA1219" s="68"/>
      <c r="LB1219" s="68"/>
      <c r="LC1219" s="68"/>
      <c r="LD1219" s="68"/>
      <c r="LE1219" s="68"/>
      <c r="LF1219" s="68"/>
      <c r="LG1219" s="68"/>
      <c r="LH1219" s="68"/>
      <c r="LI1219" s="68"/>
      <c r="LJ1219" s="68"/>
      <c r="LK1219" s="68"/>
      <c r="LL1219" s="68"/>
      <c r="LM1219" s="68"/>
      <c r="LN1219" s="68"/>
      <c r="LO1219" s="68"/>
      <c r="LP1219" s="68"/>
      <c r="LQ1219" s="68"/>
      <c r="LR1219" s="68"/>
      <c r="LS1219" s="68"/>
      <c r="LT1219" s="68"/>
      <c r="LU1219" s="68"/>
      <c r="LV1219" s="68"/>
      <c r="LW1219" s="68"/>
      <c r="LX1219" s="68"/>
      <c r="LY1219" s="68"/>
      <c r="LZ1219" s="68"/>
      <c r="MA1219" s="68"/>
      <c r="MB1219" s="68"/>
      <c r="MC1219" s="68"/>
      <c r="MD1219" s="68"/>
      <c r="ME1219" s="68"/>
      <c r="MF1219" s="68"/>
      <c r="MG1219" s="68"/>
      <c r="MH1219" s="68"/>
      <c r="MI1219" s="68"/>
      <c r="MJ1219" s="68"/>
      <c r="MK1219" s="68"/>
      <c r="ML1219" s="68"/>
      <c r="MM1219" s="68"/>
      <c r="MN1219" s="68"/>
      <c r="MO1219" s="68"/>
      <c r="MP1219" s="68"/>
      <c r="MQ1219" s="68"/>
      <c r="MR1219" s="68"/>
      <c r="MS1219" s="68"/>
      <c r="MT1219" s="68"/>
      <c r="MU1219" s="68"/>
      <c r="MV1219" s="68"/>
      <c r="MW1219" s="68"/>
      <c r="MX1219" s="68"/>
      <c r="MY1219" s="68"/>
      <c r="MZ1219" s="68"/>
      <c r="NA1219" s="68"/>
      <c r="NB1219" s="68"/>
      <c r="NC1219" s="68"/>
      <c r="ND1219" s="68"/>
      <c r="NE1219" s="68"/>
      <c r="NF1219" s="68"/>
      <c r="NG1219" s="68"/>
      <c r="NH1219" s="68"/>
      <c r="NI1219" s="68"/>
      <c r="NJ1219" s="68"/>
      <c r="NK1219" s="68"/>
      <c r="NL1219" s="68"/>
      <c r="NM1219" s="68"/>
      <c r="NN1219" s="68"/>
      <c r="NO1219" s="68"/>
      <c r="NP1219" s="68"/>
      <c r="NQ1219" s="68"/>
      <c r="NR1219" s="68"/>
      <c r="NS1219" s="68"/>
      <c r="NT1219" s="68"/>
      <c r="NU1219" s="68"/>
      <c r="NV1219" s="68"/>
      <c r="NW1219" s="68"/>
      <c r="NX1219" s="68"/>
      <c r="NY1219" s="68"/>
      <c r="NZ1219" s="68"/>
      <c r="OA1219" s="68"/>
      <c r="OB1219" s="68"/>
      <c r="OC1219" s="68"/>
      <c r="OD1219" s="68"/>
      <c r="OE1219" s="68"/>
      <c r="OF1219" s="68"/>
      <c r="OG1219" s="68"/>
      <c r="OH1219" s="68"/>
      <c r="OI1219" s="68"/>
      <c r="OJ1219" s="68"/>
      <c r="OK1219" s="68"/>
      <c r="OL1219" s="68"/>
      <c r="OM1219" s="68"/>
      <c r="ON1219" s="68"/>
      <c r="OO1219" s="68"/>
      <c r="OP1219" s="68"/>
      <c r="OQ1219" s="68"/>
      <c r="OR1219" s="68"/>
      <c r="OS1219" s="68"/>
      <c r="OT1219" s="68"/>
      <c r="OU1219" s="68"/>
      <c r="OV1219" s="68"/>
      <c r="OW1219" s="68"/>
      <c r="OX1219" s="68"/>
      <c r="OY1219" s="68"/>
      <c r="OZ1219" s="68"/>
      <c r="PA1219" s="68"/>
      <c r="PB1219" s="68"/>
      <c r="PC1219" s="68"/>
      <c r="PD1219" s="68"/>
      <c r="PE1219" s="68"/>
      <c r="PF1219" s="68"/>
      <c r="PG1219" s="68"/>
      <c r="PH1219" s="68"/>
      <c r="PI1219" s="68"/>
      <c r="PJ1219" s="68"/>
      <c r="PK1219" s="68"/>
      <c r="PL1219" s="68"/>
      <c r="PM1219" s="68"/>
      <c r="PN1219" s="68"/>
      <c r="PO1219" s="68"/>
      <c r="PP1219" s="68"/>
      <c r="PQ1219" s="68"/>
      <c r="PR1219" s="68"/>
      <c r="PS1219" s="68"/>
      <c r="PT1219" s="68"/>
      <c r="PU1219" s="68"/>
      <c r="PV1219" s="68"/>
      <c r="PW1219" s="68"/>
      <c r="PX1219" s="68"/>
      <c r="PY1219" s="68"/>
      <c r="PZ1219" s="68"/>
      <c r="QA1219" s="68"/>
      <c r="QB1219" s="68"/>
      <c r="QC1219" s="68"/>
      <c r="QD1219" s="68"/>
      <c r="QE1219" s="68"/>
      <c r="QF1219" s="68"/>
      <c r="QG1219" s="68"/>
      <c r="QH1219" s="68"/>
      <c r="QI1219" s="68"/>
      <c r="QJ1219" s="68"/>
      <c r="QK1219" s="68"/>
      <c r="QL1219" s="68"/>
      <c r="QM1219" s="68"/>
      <c r="QN1219" s="68"/>
      <c r="QO1219" s="68"/>
      <c r="QP1219" s="68"/>
      <c r="QQ1219" s="68"/>
      <c r="QR1219" s="68"/>
      <c r="QS1219" s="68"/>
      <c r="QT1219" s="68"/>
      <c r="QU1219" s="68"/>
      <c r="QV1219" s="68"/>
      <c r="QW1219" s="68"/>
      <c r="QX1219" s="68"/>
      <c r="QY1219" s="68"/>
      <c r="QZ1219" s="68"/>
      <c r="RA1219" s="68"/>
      <c r="RB1219" s="68"/>
      <c r="RC1219" s="68"/>
      <c r="RD1219" s="68"/>
      <c r="RE1219" s="68"/>
      <c r="RF1219" s="68"/>
      <c r="RG1219" s="68"/>
      <c r="RH1219" s="68"/>
      <c r="RI1219" s="68"/>
      <c r="RJ1219" s="68"/>
      <c r="RK1219" s="68"/>
      <c r="RL1219" s="68"/>
      <c r="RM1219" s="68"/>
      <c r="RN1219" s="68"/>
      <c r="RO1219" s="68"/>
      <c r="RP1219" s="68"/>
      <c r="RQ1219" s="68"/>
      <c r="RR1219" s="68"/>
      <c r="RS1219" s="68"/>
      <c r="RT1219" s="68"/>
      <c r="RU1219" s="68"/>
      <c r="RV1219" s="68"/>
      <c r="RW1219" s="68"/>
      <c r="RX1219" s="68"/>
      <c r="RY1219" s="68"/>
      <c r="RZ1219" s="68"/>
      <c r="SA1219" s="68"/>
      <c r="SB1219" s="68"/>
      <c r="SC1219" s="68"/>
      <c r="SD1219" s="68"/>
      <c r="SE1219" s="68"/>
      <c r="SF1219" s="68"/>
      <c r="SG1219" s="68"/>
      <c r="SH1219" s="68"/>
      <c r="SI1219" s="68"/>
      <c r="SJ1219" s="68"/>
      <c r="SK1219" s="68"/>
      <c r="SL1219" s="68"/>
      <c r="SM1219" s="68"/>
      <c r="SN1219" s="68"/>
      <c r="SO1219" s="68"/>
      <c r="SP1219" s="68"/>
      <c r="SQ1219" s="68"/>
      <c r="SR1219" s="68"/>
      <c r="SS1219" s="68"/>
      <c r="ST1219" s="68"/>
      <c r="SU1219" s="68"/>
      <c r="SV1219" s="68"/>
      <c r="SW1219" s="68"/>
      <c r="SX1219" s="68"/>
      <c r="SY1219" s="68"/>
      <c r="SZ1219" s="68"/>
    </row>
    <row r="1220" spans="1:522" ht="16.5" customHeight="1" x14ac:dyDescent="0.2">
      <c r="A1220" s="20">
        <v>612</v>
      </c>
      <c r="B1220" s="20" t="s">
        <v>62</v>
      </c>
      <c r="C1220" s="20" t="s">
        <v>915</v>
      </c>
      <c r="D1220" s="20" t="s">
        <v>38</v>
      </c>
      <c r="E1220" s="20" t="s">
        <v>1345</v>
      </c>
      <c r="F1220" s="22" t="s">
        <v>953</v>
      </c>
      <c r="G1220" s="20" t="s">
        <v>84</v>
      </c>
      <c r="H1220" s="20" t="s">
        <v>35</v>
      </c>
      <c r="I1220" s="20" t="s">
        <v>81</v>
      </c>
      <c r="J1220" s="22" t="s">
        <v>915</v>
      </c>
      <c r="K1220" s="20"/>
      <c r="L1220" s="20"/>
      <c r="M1220" s="20"/>
      <c r="N1220" s="20"/>
      <c r="O1220" s="23"/>
      <c r="P1220" s="23">
        <v>900000</v>
      </c>
      <c r="Q1220" s="24">
        <v>1</v>
      </c>
      <c r="R1220" s="25">
        <v>45778</v>
      </c>
      <c r="S1220" s="20" t="s">
        <v>83</v>
      </c>
      <c r="T1220" s="26">
        <f t="shared" ref="T1220:T1283" si="21">((P1220*1)+O1220)*Q1220</f>
        <v>900000</v>
      </c>
      <c r="U1220" s="27" t="s">
        <v>100</v>
      </c>
      <c r="V1220" s="27" t="s">
        <v>100</v>
      </c>
      <c r="W1220" s="68"/>
      <c r="X1220" s="68"/>
      <c r="Y1220" s="68"/>
      <c r="Z1220" s="68"/>
      <c r="AA1220" s="68"/>
      <c r="AB1220" s="68"/>
      <c r="AC1220" s="68"/>
      <c r="AD1220" s="68"/>
      <c r="AE1220" s="68"/>
      <c r="AF1220" s="68"/>
      <c r="AG1220" s="68"/>
      <c r="AH1220" s="68"/>
      <c r="AI1220" s="68"/>
      <c r="AJ1220" s="68"/>
      <c r="AK1220" s="68"/>
      <c r="AL1220" s="68"/>
      <c r="AM1220" s="68"/>
      <c r="AN1220" s="68"/>
      <c r="AO1220" s="68"/>
      <c r="AP1220" s="68"/>
      <c r="AQ1220" s="68"/>
      <c r="AR1220" s="68"/>
      <c r="AS1220" s="68"/>
      <c r="AT1220" s="68"/>
      <c r="AU1220" s="68"/>
      <c r="AV1220" s="68"/>
      <c r="AW1220" s="68"/>
      <c r="AX1220" s="68"/>
      <c r="AY1220" s="68"/>
      <c r="AZ1220" s="68"/>
      <c r="BA1220" s="68"/>
      <c r="BB1220" s="68"/>
      <c r="BC1220" s="68"/>
      <c r="BD1220" s="68"/>
      <c r="BE1220" s="68"/>
      <c r="BF1220" s="68"/>
      <c r="BG1220" s="68"/>
      <c r="BH1220" s="68"/>
      <c r="BI1220" s="68"/>
      <c r="BJ1220" s="68"/>
      <c r="BK1220" s="68"/>
      <c r="BL1220" s="68"/>
      <c r="BM1220" s="68"/>
      <c r="BN1220" s="68"/>
      <c r="BO1220" s="68"/>
      <c r="BP1220" s="68"/>
      <c r="BQ1220" s="68"/>
      <c r="BR1220" s="68"/>
      <c r="BS1220" s="68"/>
      <c r="BT1220" s="68"/>
      <c r="BU1220" s="68"/>
      <c r="BV1220" s="68"/>
      <c r="BW1220" s="68"/>
      <c r="BX1220" s="68"/>
      <c r="BY1220" s="68"/>
      <c r="BZ1220" s="68"/>
      <c r="CA1220" s="68"/>
      <c r="CB1220" s="68"/>
      <c r="CC1220" s="68"/>
      <c r="CD1220" s="68"/>
      <c r="CE1220" s="68"/>
      <c r="CF1220" s="68"/>
      <c r="CG1220" s="68"/>
      <c r="CH1220" s="68"/>
      <c r="CI1220" s="68"/>
      <c r="CJ1220" s="68"/>
      <c r="CK1220" s="68"/>
      <c r="CL1220" s="68"/>
      <c r="CM1220" s="68"/>
      <c r="CN1220" s="68"/>
      <c r="CO1220" s="68"/>
      <c r="CP1220" s="68"/>
      <c r="CQ1220" s="68"/>
      <c r="CR1220" s="68"/>
      <c r="CS1220" s="68"/>
      <c r="CT1220" s="68"/>
      <c r="CU1220" s="68"/>
      <c r="CV1220" s="68"/>
      <c r="CW1220" s="68"/>
      <c r="CX1220" s="68"/>
      <c r="CY1220" s="68"/>
      <c r="CZ1220" s="68"/>
      <c r="DA1220" s="68"/>
      <c r="DB1220" s="68"/>
      <c r="DC1220" s="68"/>
      <c r="DD1220" s="68"/>
      <c r="DE1220" s="68"/>
      <c r="DF1220" s="68"/>
      <c r="DG1220" s="68"/>
      <c r="DH1220" s="68"/>
      <c r="DI1220" s="68"/>
      <c r="DJ1220" s="68"/>
      <c r="DK1220" s="68"/>
      <c r="DL1220" s="68"/>
      <c r="DM1220" s="68"/>
      <c r="DN1220" s="68"/>
      <c r="DO1220" s="68"/>
      <c r="DP1220" s="68"/>
      <c r="DQ1220" s="68"/>
      <c r="DR1220" s="68"/>
      <c r="DS1220" s="68"/>
      <c r="DT1220" s="68"/>
      <c r="DU1220" s="68"/>
      <c r="DV1220" s="68"/>
      <c r="DW1220" s="68"/>
      <c r="DX1220" s="68"/>
      <c r="DY1220" s="68"/>
      <c r="DZ1220" s="68"/>
      <c r="EA1220" s="68"/>
      <c r="EB1220" s="68"/>
      <c r="EC1220" s="68"/>
      <c r="ED1220" s="68"/>
      <c r="EE1220" s="68"/>
      <c r="EF1220" s="68"/>
      <c r="EG1220" s="68"/>
      <c r="EH1220" s="68"/>
      <c r="EI1220" s="68"/>
      <c r="EJ1220" s="68"/>
      <c r="EK1220" s="68"/>
      <c r="EL1220" s="68"/>
      <c r="EM1220" s="68"/>
      <c r="EN1220" s="68"/>
      <c r="EO1220" s="68"/>
      <c r="EP1220" s="68"/>
      <c r="EQ1220" s="68"/>
      <c r="ER1220" s="68"/>
      <c r="ES1220" s="68"/>
      <c r="ET1220" s="68"/>
      <c r="EU1220" s="68"/>
      <c r="EV1220" s="68"/>
      <c r="EW1220" s="68"/>
      <c r="EX1220" s="68"/>
      <c r="EY1220" s="68"/>
      <c r="EZ1220" s="68"/>
      <c r="FA1220" s="68"/>
      <c r="FB1220" s="68"/>
      <c r="FC1220" s="68"/>
      <c r="FD1220" s="68"/>
      <c r="FE1220" s="68"/>
      <c r="FF1220" s="68"/>
      <c r="FG1220" s="68"/>
      <c r="FH1220" s="68"/>
      <c r="FI1220" s="68"/>
      <c r="FJ1220" s="68"/>
      <c r="FK1220" s="68"/>
      <c r="FL1220" s="68"/>
      <c r="FM1220" s="68"/>
      <c r="FN1220" s="68"/>
      <c r="FO1220" s="68"/>
      <c r="FP1220" s="68"/>
      <c r="FQ1220" s="68"/>
      <c r="FR1220" s="68"/>
      <c r="FS1220" s="68"/>
      <c r="FT1220" s="68"/>
      <c r="FU1220" s="68"/>
      <c r="FV1220" s="68"/>
      <c r="FW1220" s="68"/>
      <c r="FX1220" s="68"/>
      <c r="FY1220" s="68"/>
      <c r="FZ1220" s="68"/>
      <c r="GA1220" s="68"/>
      <c r="GB1220" s="68"/>
      <c r="GC1220" s="68"/>
      <c r="GD1220" s="68"/>
      <c r="GE1220" s="68"/>
      <c r="GF1220" s="68"/>
      <c r="GG1220" s="68"/>
      <c r="GH1220" s="68"/>
      <c r="GI1220" s="68"/>
      <c r="GJ1220" s="68"/>
      <c r="GK1220" s="68"/>
      <c r="GL1220" s="68"/>
      <c r="GM1220" s="68"/>
      <c r="GN1220" s="68"/>
      <c r="GO1220" s="68"/>
      <c r="GP1220" s="68"/>
      <c r="GQ1220" s="68"/>
      <c r="GR1220" s="68"/>
      <c r="GS1220" s="68"/>
      <c r="GT1220" s="68"/>
      <c r="GU1220" s="68"/>
      <c r="GV1220" s="68"/>
      <c r="GW1220" s="68"/>
      <c r="GX1220" s="68"/>
      <c r="GY1220" s="68"/>
      <c r="GZ1220" s="68"/>
      <c r="HA1220" s="68"/>
      <c r="HB1220" s="68"/>
      <c r="HC1220" s="68"/>
      <c r="HD1220" s="68"/>
      <c r="HE1220" s="68"/>
      <c r="HF1220" s="68"/>
      <c r="HG1220" s="68"/>
      <c r="HH1220" s="68"/>
      <c r="HI1220" s="68"/>
      <c r="HJ1220" s="68"/>
      <c r="HK1220" s="68"/>
      <c r="HL1220" s="68"/>
      <c r="HM1220" s="68"/>
      <c r="HN1220" s="68"/>
      <c r="HO1220" s="68"/>
      <c r="HP1220" s="68"/>
      <c r="HQ1220" s="68"/>
      <c r="HR1220" s="68"/>
      <c r="HS1220" s="68"/>
      <c r="HT1220" s="68"/>
      <c r="HU1220" s="68"/>
      <c r="HV1220" s="68"/>
      <c r="HW1220" s="68"/>
      <c r="HX1220" s="68"/>
      <c r="HY1220" s="68"/>
      <c r="HZ1220" s="68"/>
      <c r="IA1220" s="68"/>
      <c r="IB1220" s="68"/>
      <c r="IC1220" s="68"/>
      <c r="ID1220" s="68"/>
      <c r="IE1220" s="68"/>
      <c r="IF1220" s="68"/>
      <c r="IG1220" s="68"/>
      <c r="IH1220" s="68"/>
      <c r="II1220" s="68"/>
      <c r="IJ1220" s="68"/>
      <c r="IK1220" s="68"/>
      <c r="IL1220" s="68"/>
      <c r="IM1220" s="68"/>
      <c r="IN1220" s="68"/>
      <c r="IO1220" s="68"/>
      <c r="IP1220" s="68"/>
      <c r="IQ1220" s="68"/>
      <c r="IR1220" s="68"/>
      <c r="IS1220" s="68"/>
      <c r="IT1220" s="68"/>
      <c r="IU1220" s="68"/>
      <c r="IV1220" s="68"/>
      <c r="IW1220" s="68"/>
      <c r="IX1220" s="68"/>
      <c r="IY1220" s="68"/>
      <c r="IZ1220" s="68"/>
      <c r="JA1220" s="68"/>
      <c r="JB1220" s="68"/>
      <c r="JC1220" s="68"/>
      <c r="JD1220" s="68"/>
      <c r="JE1220" s="68"/>
      <c r="JF1220" s="68"/>
      <c r="JG1220" s="68"/>
      <c r="JH1220" s="68"/>
      <c r="JI1220" s="68"/>
      <c r="JJ1220" s="68"/>
      <c r="JK1220" s="68"/>
      <c r="JL1220" s="68"/>
      <c r="JM1220" s="68"/>
      <c r="JN1220" s="68"/>
      <c r="JO1220" s="68"/>
      <c r="JP1220" s="68"/>
      <c r="JQ1220" s="68"/>
      <c r="JR1220" s="68"/>
      <c r="JS1220" s="68"/>
      <c r="JT1220" s="68"/>
      <c r="JU1220" s="68"/>
      <c r="JV1220" s="68"/>
      <c r="JW1220" s="68"/>
      <c r="JX1220" s="68"/>
      <c r="JY1220" s="68"/>
      <c r="JZ1220" s="68"/>
      <c r="KA1220" s="68"/>
      <c r="KB1220" s="68"/>
      <c r="KC1220" s="68"/>
      <c r="KD1220" s="68"/>
      <c r="KE1220" s="68"/>
      <c r="KF1220" s="68"/>
      <c r="KG1220" s="68"/>
      <c r="KH1220" s="68"/>
      <c r="KI1220" s="68"/>
      <c r="KJ1220" s="68"/>
      <c r="KK1220" s="68"/>
      <c r="KL1220" s="68"/>
      <c r="KM1220" s="68"/>
      <c r="KN1220" s="68"/>
      <c r="KO1220" s="68"/>
      <c r="KP1220" s="68"/>
      <c r="KQ1220" s="68"/>
      <c r="KR1220" s="68"/>
      <c r="KS1220" s="68"/>
      <c r="KT1220" s="68"/>
      <c r="KU1220" s="68"/>
      <c r="KV1220" s="68"/>
      <c r="KW1220" s="68"/>
      <c r="KX1220" s="68"/>
      <c r="KY1220" s="68"/>
      <c r="KZ1220" s="68"/>
      <c r="LA1220" s="68"/>
      <c r="LB1220" s="68"/>
      <c r="LC1220" s="68"/>
      <c r="LD1220" s="68"/>
      <c r="LE1220" s="68"/>
      <c r="LF1220" s="68"/>
      <c r="LG1220" s="68"/>
      <c r="LH1220" s="68"/>
      <c r="LI1220" s="68"/>
      <c r="LJ1220" s="68"/>
      <c r="LK1220" s="68"/>
      <c r="LL1220" s="68"/>
      <c r="LM1220" s="68"/>
      <c r="LN1220" s="68"/>
      <c r="LO1220" s="68"/>
      <c r="LP1220" s="68"/>
      <c r="LQ1220" s="68"/>
      <c r="LR1220" s="68"/>
      <c r="LS1220" s="68"/>
      <c r="LT1220" s="68"/>
      <c r="LU1220" s="68"/>
      <c r="LV1220" s="68"/>
      <c r="LW1220" s="68"/>
      <c r="LX1220" s="68"/>
      <c r="LY1220" s="68"/>
      <c r="LZ1220" s="68"/>
      <c r="MA1220" s="68"/>
      <c r="MB1220" s="68"/>
      <c r="MC1220" s="68"/>
      <c r="MD1220" s="68"/>
      <c r="ME1220" s="68"/>
      <c r="MF1220" s="68"/>
      <c r="MG1220" s="68"/>
      <c r="MH1220" s="68"/>
      <c r="MI1220" s="68"/>
      <c r="MJ1220" s="68"/>
      <c r="MK1220" s="68"/>
      <c r="ML1220" s="68"/>
      <c r="MM1220" s="68"/>
      <c r="MN1220" s="68"/>
      <c r="MO1220" s="68"/>
      <c r="MP1220" s="68"/>
      <c r="MQ1220" s="68"/>
      <c r="MR1220" s="68"/>
      <c r="MS1220" s="68"/>
      <c r="MT1220" s="68"/>
      <c r="MU1220" s="68"/>
      <c r="MV1220" s="68"/>
      <c r="MW1220" s="68"/>
      <c r="MX1220" s="68"/>
      <c r="MY1220" s="68"/>
      <c r="MZ1220" s="68"/>
      <c r="NA1220" s="68"/>
      <c r="NB1220" s="68"/>
      <c r="NC1220" s="68"/>
      <c r="ND1220" s="68"/>
      <c r="NE1220" s="68"/>
      <c r="NF1220" s="68"/>
      <c r="NG1220" s="68"/>
      <c r="NH1220" s="68"/>
      <c r="NI1220" s="68"/>
      <c r="NJ1220" s="68"/>
      <c r="NK1220" s="68"/>
      <c r="NL1220" s="68"/>
      <c r="NM1220" s="68"/>
      <c r="NN1220" s="68"/>
      <c r="NO1220" s="68"/>
      <c r="NP1220" s="68"/>
      <c r="NQ1220" s="68"/>
      <c r="NR1220" s="68"/>
      <c r="NS1220" s="68"/>
      <c r="NT1220" s="68"/>
      <c r="NU1220" s="68"/>
      <c r="NV1220" s="68"/>
      <c r="NW1220" s="68"/>
      <c r="NX1220" s="68"/>
      <c r="NY1220" s="68"/>
      <c r="NZ1220" s="68"/>
      <c r="OA1220" s="68"/>
      <c r="OB1220" s="68"/>
      <c r="OC1220" s="68"/>
      <c r="OD1220" s="68"/>
      <c r="OE1220" s="68"/>
      <c r="OF1220" s="68"/>
      <c r="OG1220" s="68"/>
      <c r="OH1220" s="68"/>
      <c r="OI1220" s="68"/>
      <c r="OJ1220" s="68"/>
      <c r="OK1220" s="68"/>
      <c r="OL1220" s="68"/>
      <c r="OM1220" s="68"/>
      <c r="ON1220" s="68"/>
      <c r="OO1220" s="68"/>
      <c r="OP1220" s="68"/>
      <c r="OQ1220" s="68"/>
      <c r="OR1220" s="68"/>
      <c r="OS1220" s="68"/>
      <c r="OT1220" s="68"/>
      <c r="OU1220" s="68"/>
      <c r="OV1220" s="68"/>
      <c r="OW1220" s="68"/>
      <c r="OX1220" s="68"/>
      <c r="OY1220" s="68"/>
      <c r="OZ1220" s="68"/>
      <c r="PA1220" s="68"/>
      <c r="PB1220" s="68"/>
      <c r="PC1220" s="68"/>
      <c r="PD1220" s="68"/>
      <c r="PE1220" s="68"/>
      <c r="PF1220" s="68"/>
      <c r="PG1220" s="68"/>
      <c r="PH1220" s="68"/>
      <c r="PI1220" s="68"/>
      <c r="PJ1220" s="68"/>
      <c r="PK1220" s="68"/>
      <c r="PL1220" s="68"/>
      <c r="PM1220" s="68"/>
      <c r="PN1220" s="68"/>
      <c r="PO1220" s="68"/>
      <c r="PP1220" s="68"/>
      <c r="PQ1220" s="68"/>
      <c r="PR1220" s="68"/>
      <c r="PS1220" s="68"/>
      <c r="PT1220" s="68"/>
      <c r="PU1220" s="68"/>
      <c r="PV1220" s="68"/>
      <c r="PW1220" s="68"/>
      <c r="PX1220" s="68"/>
      <c r="PY1220" s="68"/>
      <c r="PZ1220" s="68"/>
      <c r="QA1220" s="68"/>
      <c r="QB1220" s="68"/>
      <c r="QC1220" s="68"/>
      <c r="QD1220" s="68"/>
      <c r="QE1220" s="68"/>
      <c r="QF1220" s="68"/>
      <c r="QG1220" s="68"/>
      <c r="QH1220" s="68"/>
      <c r="QI1220" s="68"/>
      <c r="QJ1220" s="68"/>
      <c r="QK1220" s="68"/>
      <c r="QL1220" s="68"/>
      <c r="QM1220" s="68"/>
      <c r="QN1220" s="68"/>
      <c r="QO1220" s="68"/>
      <c r="QP1220" s="68"/>
      <c r="QQ1220" s="68"/>
      <c r="QR1220" s="68"/>
      <c r="QS1220" s="68"/>
      <c r="QT1220" s="68"/>
      <c r="QU1220" s="68"/>
      <c r="QV1220" s="68"/>
      <c r="QW1220" s="68"/>
      <c r="QX1220" s="68"/>
      <c r="QY1220" s="68"/>
      <c r="QZ1220" s="68"/>
      <c r="RA1220" s="68"/>
      <c r="RB1220" s="68"/>
      <c r="RC1220" s="68"/>
      <c r="RD1220" s="68"/>
      <c r="RE1220" s="68"/>
      <c r="RF1220" s="68"/>
      <c r="RG1220" s="68"/>
      <c r="RH1220" s="68"/>
      <c r="RI1220" s="68"/>
      <c r="RJ1220" s="68"/>
      <c r="RK1220" s="68"/>
      <c r="RL1220" s="68"/>
      <c r="RM1220" s="68"/>
      <c r="RN1220" s="68"/>
      <c r="RO1220" s="68"/>
      <c r="RP1220" s="68"/>
      <c r="RQ1220" s="68"/>
      <c r="RR1220" s="68"/>
      <c r="RS1220" s="68"/>
      <c r="RT1220" s="68"/>
      <c r="RU1220" s="68"/>
      <c r="RV1220" s="68"/>
      <c r="RW1220" s="68"/>
      <c r="RX1220" s="68"/>
      <c r="RY1220" s="68"/>
      <c r="RZ1220" s="68"/>
      <c r="SA1220" s="68"/>
      <c r="SB1220" s="68"/>
      <c r="SC1220" s="68"/>
      <c r="SD1220" s="68"/>
      <c r="SE1220" s="68"/>
      <c r="SF1220" s="68"/>
      <c r="SG1220" s="68"/>
      <c r="SH1220" s="68"/>
      <c r="SI1220" s="68"/>
      <c r="SJ1220" s="68"/>
      <c r="SK1220" s="68"/>
      <c r="SL1220" s="68"/>
      <c r="SM1220" s="68"/>
      <c r="SN1220" s="68"/>
      <c r="SO1220" s="68"/>
      <c r="SP1220" s="68"/>
      <c r="SQ1220" s="68"/>
      <c r="SR1220" s="68"/>
      <c r="SS1220" s="68"/>
      <c r="ST1220" s="68"/>
      <c r="SU1220" s="68"/>
      <c r="SV1220" s="68"/>
      <c r="SW1220" s="68"/>
      <c r="SX1220" s="68"/>
      <c r="SY1220" s="68"/>
      <c r="SZ1220" s="68"/>
    </row>
    <row r="1221" spans="1:522" ht="16.5" customHeight="1" x14ac:dyDescent="0.2">
      <c r="A1221" s="20">
        <v>613</v>
      </c>
      <c r="B1221" s="20" t="s">
        <v>62</v>
      </c>
      <c r="C1221" s="20" t="s">
        <v>915</v>
      </c>
      <c r="D1221" s="20" t="s">
        <v>38</v>
      </c>
      <c r="E1221" s="20" t="s">
        <v>1345</v>
      </c>
      <c r="F1221" s="22" t="s">
        <v>953</v>
      </c>
      <c r="G1221" s="20" t="s">
        <v>84</v>
      </c>
      <c r="H1221" s="20" t="s">
        <v>35</v>
      </c>
      <c r="I1221" s="20" t="s">
        <v>81</v>
      </c>
      <c r="J1221" s="22" t="s">
        <v>915</v>
      </c>
      <c r="K1221" s="20"/>
      <c r="L1221" s="20"/>
      <c r="M1221" s="20"/>
      <c r="N1221" s="20"/>
      <c r="O1221" s="23"/>
      <c r="P1221" s="23">
        <v>900000</v>
      </c>
      <c r="Q1221" s="24">
        <v>1</v>
      </c>
      <c r="R1221" s="25">
        <v>45809</v>
      </c>
      <c r="S1221" s="20" t="s">
        <v>83</v>
      </c>
      <c r="T1221" s="26">
        <f t="shared" si="21"/>
        <v>900000</v>
      </c>
      <c r="U1221" s="27" t="s">
        <v>100</v>
      </c>
      <c r="V1221" s="27" t="s">
        <v>100</v>
      </c>
      <c r="W1221" s="68"/>
      <c r="X1221" s="68"/>
      <c r="Y1221" s="68"/>
      <c r="Z1221" s="68"/>
      <c r="AA1221" s="68"/>
      <c r="AB1221" s="68"/>
      <c r="AC1221" s="68"/>
      <c r="AD1221" s="68"/>
      <c r="AE1221" s="68"/>
      <c r="AF1221" s="68"/>
      <c r="AG1221" s="68"/>
      <c r="AH1221" s="68"/>
      <c r="AI1221" s="68"/>
      <c r="AJ1221" s="68"/>
      <c r="AK1221" s="68"/>
      <c r="AL1221" s="68"/>
      <c r="AM1221" s="68"/>
      <c r="AN1221" s="68"/>
      <c r="AO1221" s="68"/>
      <c r="AP1221" s="68"/>
      <c r="AQ1221" s="68"/>
      <c r="AR1221" s="68"/>
      <c r="AS1221" s="68"/>
      <c r="AT1221" s="68"/>
      <c r="AU1221" s="68"/>
      <c r="AV1221" s="68"/>
      <c r="AW1221" s="68"/>
      <c r="AX1221" s="68"/>
      <c r="AY1221" s="68"/>
      <c r="AZ1221" s="68"/>
      <c r="BA1221" s="68"/>
      <c r="BB1221" s="68"/>
      <c r="BC1221" s="68"/>
      <c r="BD1221" s="68"/>
      <c r="BE1221" s="68"/>
      <c r="BF1221" s="68"/>
      <c r="BG1221" s="68"/>
      <c r="BH1221" s="68"/>
      <c r="BI1221" s="68"/>
      <c r="BJ1221" s="68"/>
      <c r="BK1221" s="68"/>
      <c r="BL1221" s="68"/>
      <c r="BM1221" s="68"/>
      <c r="BN1221" s="68"/>
      <c r="BO1221" s="68"/>
      <c r="BP1221" s="68"/>
      <c r="BQ1221" s="68"/>
      <c r="BR1221" s="68"/>
      <c r="BS1221" s="68"/>
      <c r="BT1221" s="68"/>
      <c r="BU1221" s="68"/>
      <c r="BV1221" s="68"/>
      <c r="BW1221" s="68"/>
      <c r="BX1221" s="68"/>
      <c r="BY1221" s="68"/>
      <c r="BZ1221" s="68"/>
      <c r="CA1221" s="68"/>
      <c r="CB1221" s="68"/>
      <c r="CC1221" s="68"/>
      <c r="CD1221" s="68"/>
      <c r="CE1221" s="68"/>
      <c r="CF1221" s="68"/>
      <c r="CG1221" s="68"/>
      <c r="CH1221" s="68"/>
      <c r="CI1221" s="68"/>
      <c r="CJ1221" s="68"/>
      <c r="CK1221" s="68"/>
      <c r="CL1221" s="68"/>
      <c r="CM1221" s="68"/>
      <c r="CN1221" s="68"/>
      <c r="CO1221" s="68"/>
      <c r="CP1221" s="68"/>
      <c r="CQ1221" s="68"/>
      <c r="CR1221" s="68"/>
      <c r="CS1221" s="68"/>
      <c r="CT1221" s="68"/>
      <c r="CU1221" s="68"/>
      <c r="CV1221" s="68"/>
      <c r="CW1221" s="68"/>
      <c r="CX1221" s="68"/>
      <c r="CY1221" s="68"/>
      <c r="CZ1221" s="68"/>
      <c r="DA1221" s="68"/>
      <c r="DB1221" s="68"/>
      <c r="DC1221" s="68"/>
      <c r="DD1221" s="68"/>
      <c r="DE1221" s="68"/>
      <c r="DF1221" s="68"/>
      <c r="DG1221" s="68"/>
      <c r="DH1221" s="68"/>
      <c r="DI1221" s="68"/>
      <c r="DJ1221" s="68"/>
      <c r="DK1221" s="68"/>
      <c r="DL1221" s="68"/>
      <c r="DM1221" s="68"/>
      <c r="DN1221" s="68"/>
      <c r="DO1221" s="68"/>
      <c r="DP1221" s="68"/>
      <c r="DQ1221" s="68"/>
      <c r="DR1221" s="68"/>
      <c r="DS1221" s="68"/>
      <c r="DT1221" s="68"/>
      <c r="DU1221" s="68"/>
      <c r="DV1221" s="68"/>
      <c r="DW1221" s="68"/>
      <c r="DX1221" s="68"/>
      <c r="DY1221" s="68"/>
      <c r="DZ1221" s="68"/>
      <c r="EA1221" s="68"/>
      <c r="EB1221" s="68"/>
      <c r="EC1221" s="68"/>
      <c r="ED1221" s="68"/>
      <c r="EE1221" s="68"/>
      <c r="EF1221" s="68"/>
      <c r="EG1221" s="68"/>
      <c r="EH1221" s="68"/>
      <c r="EI1221" s="68"/>
      <c r="EJ1221" s="68"/>
      <c r="EK1221" s="68"/>
      <c r="EL1221" s="68"/>
      <c r="EM1221" s="68"/>
      <c r="EN1221" s="68"/>
      <c r="EO1221" s="68"/>
      <c r="EP1221" s="68"/>
      <c r="EQ1221" s="68"/>
      <c r="ER1221" s="68"/>
      <c r="ES1221" s="68"/>
      <c r="ET1221" s="68"/>
      <c r="EU1221" s="68"/>
      <c r="EV1221" s="68"/>
      <c r="EW1221" s="68"/>
      <c r="EX1221" s="68"/>
      <c r="EY1221" s="68"/>
      <c r="EZ1221" s="68"/>
      <c r="FA1221" s="68"/>
      <c r="FB1221" s="68"/>
      <c r="FC1221" s="68"/>
      <c r="FD1221" s="68"/>
      <c r="FE1221" s="68"/>
      <c r="FF1221" s="68"/>
      <c r="FG1221" s="68"/>
      <c r="FH1221" s="68"/>
      <c r="FI1221" s="68"/>
      <c r="FJ1221" s="68"/>
      <c r="FK1221" s="68"/>
      <c r="FL1221" s="68"/>
      <c r="FM1221" s="68"/>
      <c r="FN1221" s="68"/>
      <c r="FO1221" s="68"/>
      <c r="FP1221" s="68"/>
      <c r="FQ1221" s="68"/>
      <c r="FR1221" s="68"/>
      <c r="FS1221" s="68"/>
      <c r="FT1221" s="68"/>
      <c r="FU1221" s="68"/>
      <c r="FV1221" s="68"/>
      <c r="FW1221" s="68"/>
      <c r="FX1221" s="68"/>
      <c r="FY1221" s="68"/>
      <c r="FZ1221" s="68"/>
      <c r="GA1221" s="68"/>
      <c r="GB1221" s="68"/>
      <c r="GC1221" s="68"/>
      <c r="GD1221" s="68"/>
      <c r="GE1221" s="68"/>
      <c r="GF1221" s="68"/>
      <c r="GG1221" s="68"/>
      <c r="GH1221" s="68"/>
      <c r="GI1221" s="68"/>
      <c r="GJ1221" s="68"/>
      <c r="GK1221" s="68"/>
      <c r="GL1221" s="68"/>
      <c r="GM1221" s="68"/>
      <c r="GN1221" s="68"/>
      <c r="GO1221" s="68"/>
      <c r="GP1221" s="68"/>
      <c r="GQ1221" s="68"/>
      <c r="GR1221" s="68"/>
      <c r="GS1221" s="68"/>
      <c r="GT1221" s="68"/>
      <c r="GU1221" s="68"/>
      <c r="GV1221" s="68"/>
      <c r="GW1221" s="68"/>
      <c r="GX1221" s="68"/>
      <c r="GY1221" s="68"/>
      <c r="GZ1221" s="68"/>
      <c r="HA1221" s="68"/>
      <c r="HB1221" s="68"/>
      <c r="HC1221" s="68"/>
      <c r="HD1221" s="68"/>
      <c r="HE1221" s="68"/>
      <c r="HF1221" s="68"/>
      <c r="HG1221" s="68"/>
      <c r="HH1221" s="68"/>
      <c r="HI1221" s="68"/>
      <c r="HJ1221" s="68"/>
      <c r="HK1221" s="68"/>
      <c r="HL1221" s="68"/>
      <c r="HM1221" s="68"/>
      <c r="HN1221" s="68"/>
      <c r="HO1221" s="68"/>
      <c r="HP1221" s="68"/>
      <c r="HQ1221" s="68"/>
      <c r="HR1221" s="68"/>
      <c r="HS1221" s="68"/>
      <c r="HT1221" s="68"/>
      <c r="HU1221" s="68"/>
      <c r="HV1221" s="68"/>
      <c r="HW1221" s="68"/>
      <c r="HX1221" s="68"/>
      <c r="HY1221" s="68"/>
      <c r="HZ1221" s="68"/>
      <c r="IA1221" s="68"/>
      <c r="IB1221" s="68"/>
      <c r="IC1221" s="68"/>
      <c r="ID1221" s="68"/>
      <c r="IE1221" s="68"/>
      <c r="IF1221" s="68"/>
      <c r="IG1221" s="68"/>
      <c r="IH1221" s="68"/>
      <c r="II1221" s="68"/>
      <c r="IJ1221" s="68"/>
      <c r="IK1221" s="68"/>
      <c r="IL1221" s="68"/>
      <c r="IM1221" s="68"/>
      <c r="IN1221" s="68"/>
      <c r="IO1221" s="68"/>
      <c r="IP1221" s="68"/>
      <c r="IQ1221" s="68"/>
      <c r="IR1221" s="68"/>
      <c r="IS1221" s="68"/>
      <c r="IT1221" s="68"/>
      <c r="IU1221" s="68"/>
      <c r="IV1221" s="68"/>
      <c r="IW1221" s="68"/>
      <c r="IX1221" s="68"/>
      <c r="IY1221" s="68"/>
      <c r="IZ1221" s="68"/>
      <c r="JA1221" s="68"/>
      <c r="JB1221" s="68"/>
      <c r="JC1221" s="68"/>
      <c r="JD1221" s="68"/>
      <c r="JE1221" s="68"/>
      <c r="JF1221" s="68"/>
      <c r="JG1221" s="68"/>
      <c r="JH1221" s="68"/>
      <c r="JI1221" s="68"/>
      <c r="JJ1221" s="68"/>
      <c r="JK1221" s="68"/>
      <c r="JL1221" s="68"/>
      <c r="JM1221" s="68"/>
      <c r="JN1221" s="68"/>
      <c r="JO1221" s="68"/>
      <c r="JP1221" s="68"/>
      <c r="JQ1221" s="68"/>
      <c r="JR1221" s="68"/>
      <c r="JS1221" s="68"/>
      <c r="JT1221" s="68"/>
      <c r="JU1221" s="68"/>
      <c r="JV1221" s="68"/>
      <c r="JW1221" s="68"/>
      <c r="JX1221" s="68"/>
      <c r="JY1221" s="68"/>
      <c r="JZ1221" s="68"/>
      <c r="KA1221" s="68"/>
      <c r="KB1221" s="68"/>
      <c r="KC1221" s="68"/>
      <c r="KD1221" s="68"/>
      <c r="KE1221" s="68"/>
      <c r="KF1221" s="68"/>
      <c r="KG1221" s="68"/>
      <c r="KH1221" s="68"/>
      <c r="KI1221" s="68"/>
      <c r="KJ1221" s="68"/>
      <c r="KK1221" s="68"/>
      <c r="KL1221" s="68"/>
      <c r="KM1221" s="68"/>
      <c r="KN1221" s="68"/>
      <c r="KO1221" s="68"/>
      <c r="KP1221" s="68"/>
      <c r="KQ1221" s="68"/>
      <c r="KR1221" s="68"/>
      <c r="KS1221" s="68"/>
      <c r="KT1221" s="68"/>
      <c r="KU1221" s="68"/>
      <c r="KV1221" s="68"/>
      <c r="KW1221" s="68"/>
      <c r="KX1221" s="68"/>
      <c r="KY1221" s="68"/>
      <c r="KZ1221" s="68"/>
      <c r="LA1221" s="68"/>
      <c r="LB1221" s="68"/>
      <c r="LC1221" s="68"/>
      <c r="LD1221" s="68"/>
      <c r="LE1221" s="68"/>
      <c r="LF1221" s="68"/>
      <c r="LG1221" s="68"/>
      <c r="LH1221" s="68"/>
      <c r="LI1221" s="68"/>
      <c r="LJ1221" s="68"/>
      <c r="LK1221" s="68"/>
      <c r="LL1221" s="68"/>
      <c r="LM1221" s="68"/>
      <c r="LN1221" s="68"/>
      <c r="LO1221" s="68"/>
      <c r="LP1221" s="68"/>
      <c r="LQ1221" s="68"/>
      <c r="LR1221" s="68"/>
      <c r="LS1221" s="68"/>
      <c r="LT1221" s="68"/>
      <c r="LU1221" s="68"/>
      <c r="LV1221" s="68"/>
      <c r="LW1221" s="68"/>
      <c r="LX1221" s="68"/>
      <c r="LY1221" s="68"/>
      <c r="LZ1221" s="68"/>
      <c r="MA1221" s="68"/>
      <c r="MB1221" s="68"/>
      <c r="MC1221" s="68"/>
      <c r="MD1221" s="68"/>
      <c r="ME1221" s="68"/>
      <c r="MF1221" s="68"/>
      <c r="MG1221" s="68"/>
      <c r="MH1221" s="68"/>
      <c r="MI1221" s="68"/>
      <c r="MJ1221" s="68"/>
      <c r="MK1221" s="68"/>
      <c r="ML1221" s="68"/>
      <c r="MM1221" s="68"/>
      <c r="MN1221" s="68"/>
      <c r="MO1221" s="68"/>
      <c r="MP1221" s="68"/>
      <c r="MQ1221" s="68"/>
      <c r="MR1221" s="68"/>
      <c r="MS1221" s="68"/>
      <c r="MT1221" s="68"/>
      <c r="MU1221" s="68"/>
      <c r="MV1221" s="68"/>
      <c r="MW1221" s="68"/>
      <c r="MX1221" s="68"/>
      <c r="MY1221" s="68"/>
      <c r="MZ1221" s="68"/>
      <c r="NA1221" s="68"/>
      <c r="NB1221" s="68"/>
      <c r="NC1221" s="68"/>
      <c r="ND1221" s="68"/>
      <c r="NE1221" s="68"/>
      <c r="NF1221" s="68"/>
      <c r="NG1221" s="68"/>
      <c r="NH1221" s="68"/>
      <c r="NI1221" s="68"/>
      <c r="NJ1221" s="68"/>
      <c r="NK1221" s="68"/>
      <c r="NL1221" s="68"/>
      <c r="NM1221" s="68"/>
      <c r="NN1221" s="68"/>
      <c r="NO1221" s="68"/>
      <c r="NP1221" s="68"/>
      <c r="NQ1221" s="68"/>
      <c r="NR1221" s="68"/>
      <c r="NS1221" s="68"/>
      <c r="NT1221" s="68"/>
      <c r="NU1221" s="68"/>
      <c r="NV1221" s="68"/>
      <c r="NW1221" s="68"/>
      <c r="NX1221" s="68"/>
      <c r="NY1221" s="68"/>
      <c r="NZ1221" s="68"/>
      <c r="OA1221" s="68"/>
      <c r="OB1221" s="68"/>
      <c r="OC1221" s="68"/>
      <c r="OD1221" s="68"/>
      <c r="OE1221" s="68"/>
      <c r="OF1221" s="68"/>
      <c r="OG1221" s="68"/>
      <c r="OH1221" s="68"/>
      <c r="OI1221" s="68"/>
      <c r="OJ1221" s="68"/>
      <c r="OK1221" s="68"/>
      <c r="OL1221" s="68"/>
      <c r="OM1221" s="68"/>
      <c r="ON1221" s="68"/>
      <c r="OO1221" s="68"/>
      <c r="OP1221" s="68"/>
      <c r="OQ1221" s="68"/>
      <c r="OR1221" s="68"/>
      <c r="OS1221" s="68"/>
      <c r="OT1221" s="68"/>
      <c r="OU1221" s="68"/>
      <c r="OV1221" s="68"/>
      <c r="OW1221" s="68"/>
      <c r="OX1221" s="68"/>
      <c r="OY1221" s="68"/>
      <c r="OZ1221" s="68"/>
      <c r="PA1221" s="68"/>
      <c r="PB1221" s="68"/>
      <c r="PC1221" s="68"/>
      <c r="PD1221" s="68"/>
      <c r="PE1221" s="68"/>
      <c r="PF1221" s="68"/>
      <c r="PG1221" s="68"/>
      <c r="PH1221" s="68"/>
      <c r="PI1221" s="68"/>
      <c r="PJ1221" s="68"/>
      <c r="PK1221" s="68"/>
      <c r="PL1221" s="68"/>
      <c r="PM1221" s="68"/>
      <c r="PN1221" s="68"/>
      <c r="PO1221" s="68"/>
      <c r="PP1221" s="68"/>
      <c r="PQ1221" s="68"/>
      <c r="PR1221" s="68"/>
      <c r="PS1221" s="68"/>
      <c r="PT1221" s="68"/>
      <c r="PU1221" s="68"/>
      <c r="PV1221" s="68"/>
      <c r="PW1221" s="68"/>
      <c r="PX1221" s="68"/>
      <c r="PY1221" s="68"/>
      <c r="PZ1221" s="68"/>
      <c r="QA1221" s="68"/>
      <c r="QB1221" s="68"/>
      <c r="QC1221" s="68"/>
      <c r="QD1221" s="68"/>
      <c r="QE1221" s="68"/>
      <c r="QF1221" s="68"/>
      <c r="QG1221" s="68"/>
      <c r="QH1221" s="68"/>
      <c r="QI1221" s="68"/>
      <c r="QJ1221" s="68"/>
      <c r="QK1221" s="68"/>
      <c r="QL1221" s="68"/>
      <c r="QM1221" s="68"/>
      <c r="QN1221" s="68"/>
      <c r="QO1221" s="68"/>
      <c r="QP1221" s="68"/>
      <c r="QQ1221" s="68"/>
      <c r="QR1221" s="68"/>
      <c r="QS1221" s="68"/>
      <c r="QT1221" s="68"/>
      <c r="QU1221" s="68"/>
      <c r="QV1221" s="68"/>
      <c r="QW1221" s="68"/>
      <c r="QX1221" s="68"/>
      <c r="QY1221" s="68"/>
      <c r="QZ1221" s="68"/>
      <c r="RA1221" s="68"/>
      <c r="RB1221" s="68"/>
      <c r="RC1221" s="68"/>
      <c r="RD1221" s="68"/>
      <c r="RE1221" s="68"/>
      <c r="RF1221" s="68"/>
      <c r="RG1221" s="68"/>
      <c r="RH1221" s="68"/>
      <c r="RI1221" s="68"/>
      <c r="RJ1221" s="68"/>
      <c r="RK1221" s="68"/>
      <c r="RL1221" s="68"/>
      <c r="RM1221" s="68"/>
      <c r="RN1221" s="68"/>
      <c r="RO1221" s="68"/>
      <c r="RP1221" s="68"/>
      <c r="RQ1221" s="68"/>
      <c r="RR1221" s="68"/>
      <c r="RS1221" s="68"/>
      <c r="RT1221" s="68"/>
      <c r="RU1221" s="68"/>
      <c r="RV1221" s="68"/>
      <c r="RW1221" s="68"/>
      <c r="RX1221" s="68"/>
      <c r="RY1221" s="68"/>
      <c r="RZ1221" s="68"/>
      <c r="SA1221" s="68"/>
      <c r="SB1221" s="68"/>
      <c r="SC1221" s="68"/>
      <c r="SD1221" s="68"/>
      <c r="SE1221" s="68"/>
      <c r="SF1221" s="68"/>
      <c r="SG1221" s="68"/>
      <c r="SH1221" s="68"/>
      <c r="SI1221" s="68"/>
      <c r="SJ1221" s="68"/>
      <c r="SK1221" s="68"/>
      <c r="SL1221" s="68"/>
      <c r="SM1221" s="68"/>
      <c r="SN1221" s="68"/>
      <c r="SO1221" s="68"/>
      <c r="SP1221" s="68"/>
      <c r="SQ1221" s="68"/>
      <c r="SR1221" s="68"/>
      <c r="SS1221" s="68"/>
      <c r="ST1221" s="68"/>
      <c r="SU1221" s="68"/>
      <c r="SV1221" s="68"/>
      <c r="SW1221" s="68"/>
      <c r="SX1221" s="68"/>
      <c r="SY1221" s="68"/>
      <c r="SZ1221" s="68"/>
    </row>
    <row r="1222" spans="1:522" ht="16.5" customHeight="1" x14ac:dyDescent="0.2">
      <c r="A1222" s="20">
        <v>614</v>
      </c>
      <c r="B1222" s="20" t="s">
        <v>62</v>
      </c>
      <c r="C1222" s="20" t="s">
        <v>915</v>
      </c>
      <c r="D1222" s="20" t="s">
        <v>38</v>
      </c>
      <c r="E1222" s="20" t="s">
        <v>1345</v>
      </c>
      <c r="F1222" s="22" t="s">
        <v>953</v>
      </c>
      <c r="G1222" s="20" t="s">
        <v>84</v>
      </c>
      <c r="H1222" s="20" t="s">
        <v>35</v>
      </c>
      <c r="I1222" s="20" t="s">
        <v>81</v>
      </c>
      <c r="J1222" s="22" t="s">
        <v>915</v>
      </c>
      <c r="K1222" s="20"/>
      <c r="L1222" s="20"/>
      <c r="M1222" s="20"/>
      <c r="N1222" s="20"/>
      <c r="O1222" s="23"/>
      <c r="P1222" s="23">
        <v>900000</v>
      </c>
      <c r="Q1222" s="24">
        <v>1</v>
      </c>
      <c r="R1222" s="25">
        <v>45839</v>
      </c>
      <c r="S1222" s="20" t="s">
        <v>83</v>
      </c>
      <c r="T1222" s="26">
        <f t="shared" si="21"/>
        <v>900000</v>
      </c>
      <c r="U1222" s="27" t="s">
        <v>100</v>
      </c>
      <c r="V1222" s="27" t="s">
        <v>100</v>
      </c>
      <c r="W1222"/>
      <c r="X1222"/>
      <c r="Y1222"/>
      <c r="Z1222"/>
      <c r="AA1222"/>
      <c r="AB1222"/>
      <c r="AC1222"/>
      <c r="AD1222"/>
      <c r="AE1222"/>
      <c r="AF1222"/>
      <c r="AG1222"/>
      <c r="AH1222"/>
      <c r="AI1222"/>
      <c r="AJ1222"/>
      <c r="AK1222"/>
      <c r="AL1222"/>
      <c r="AM1222"/>
      <c r="AN1222"/>
      <c r="AO1222"/>
      <c r="AP1222"/>
      <c r="AQ1222"/>
      <c r="AR1222"/>
      <c r="AS1222"/>
      <c r="AT1222"/>
      <c r="AU1222"/>
      <c r="AV1222"/>
      <c r="AW1222"/>
      <c r="AX1222"/>
      <c r="AY1222"/>
      <c r="AZ1222"/>
      <c r="BA1222"/>
      <c r="BB1222"/>
      <c r="BC1222"/>
      <c r="BD1222"/>
      <c r="BE1222"/>
      <c r="BF1222"/>
      <c r="BG1222"/>
      <c r="BH1222"/>
      <c r="BI1222"/>
      <c r="BJ1222"/>
      <c r="BK1222"/>
      <c r="BL1222"/>
      <c r="BM1222"/>
      <c r="BN1222"/>
      <c r="BO1222"/>
      <c r="BP1222"/>
      <c r="BQ1222"/>
      <c r="BR1222"/>
      <c r="BS1222"/>
      <c r="BT1222"/>
      <c r="BU1222"/>
      <c r="BV1222"/>
      <c r="BW1222"/>
      <c r="BX1222"/>
      <c r="BY1222"/>
      <c r="BZ1222"/>
      <c r="CA1222"/>
      <c r="CB1222"/>
      <c r="CC1222"/>
      <c r="CD1222"/>
      <c r="CE1222"/>
      <c r="CF1222"/>
      <c r="CG1222"/>
      <c r="CH1222"/>
      <c r="CI1222"/>
      <c r="CJ1222"/>
      <c r="CK1222"/>
      <c r="CL1222"/>
      <c r="CM1222"/>
      <c r="CN1222"/>
      <c r="CO1222"/>
      <c r="CP1222"/>
      <c r="CQ1222"/>
      <c r="CR1222"/>
      <c r="CS1222"/>
      <c r="CT1222"/>
      <c r="CU1222"/>
      <c r="CV1222"/>
      <c r="CW1222"/>
      <c r="CX1222"/>
      <c r="CY1222"/>
      <c r="CZ1222"/>
      <c r="DA1222"/>
      <c r="DB1222"/>
      <c r="DC1222"/>
      <c r="DD1222"/>
      <c r="DE1222"/>
      <c r="DF1222"/>
      <c r="DG1222"/>
      <c r="DH1222"/>
      <c r="DI1222"/>
      <c r="DJ1222"/>
      <c r="DK1222"/>
      <c r="DL1222"/>
      <c r="DM1222"/>
      <c r="DN1222"/>
      <c r="DO1222"/>
      <c r="DP1222"/>
      <c r="DQ1222"/>
      <c r="DR1222"/>
      <c r="DS1222"/>
      <c r="DT1222"/>
      <c r="DU1222"/>
      <c r="DV1222"/>
      <c r="DW1222"/>
      <c r="DX1222"/>
      <c r="DY1222"/>
      <c r="DZ1222"/>
      <c r="EA1222"/>
      <c r="EB1222"/>
      <c r="EC1222"/>
      <c r="ED1222"/>
      <c r="EE1222"/>
      <c r="EF1222"/>
      <c r="EG1222"/>
      <c r="EH1222"/>
      <c r="EI1222"/>
      <c r="EJ1222"/>
      <c r="EK1222"/>
      <c r="EL1222"/>
      <c r="EM1222"/>
      <c r="EN1222"/>
      <c r="EO1222"/>
      <c r="EP1222"/>
      <c r="EQ1222"/>
      <c r="ER1222"/>
      <c r="ES1222"/>
      <c r="ET1222"/>
      <c r="EU1222"/>
      <c r="EV1222"/>
      <c r="EW1222"/>
      <c r="EX1222"/>
      <c r="EY1222"/>
      <c r="EZ1222"/>
      <c r="FA1222"/>
      <c r="FB1222"/>
      <c r="FC1222"/>
      <c r="FD1222"/>
      <c r="FE1222"/>
      <c r="FF1222"/>
      <c r="FG1222"/>
      <c r="FH1222"/>
      <c r="FI1222"/>
      <c r="FJ1222"/>
      <c r="FK1222"/>
      <c r="FL1222"/>
      <c r="FM1222"/>
      <c r="FN1222"/>
      <c r="FO1222"/>
      <c r="FP1222"/>
      <c r="FQ1222"/>
      <c r="FR1222"/>
      <c r="FS1222"/>
      <c r="FT1222"/>
      <c r="FU1222"/>
      <c r="FV1222"/>
      <c r="FW1222"/>
      <c r="FX1222"/>
      <c r="FY1222"/>
      <c r="FZ1222"/>
      <c r="GA1222"/>
      <c r="GB1222"/>
      <c r="GC1222"/>
      <c r="GD1222"/>
      <c r="GE1222"/>
      <c r="GF1222"/>
      <c r="GG1222"/>
      <c r="GH1222"/>
      <c r="GI1222"/>
      <c r="GJ1222"/>
      <c r="GK1222"/>
      <c r="GL1222"/>
      <c r="GM1222"/>
      <c r="GN1222"/>
      <c r="GO1222"/>
      <c r="GP1222"/>
      <c r="GQ1222"/>
      <c r="GR1222"/>
      <c r="GS1222"/>
      <c r="GT1222"/>
      <c r="GU1222"/>
      <c r="GV1222"/>
      <c r="GW1222"/>
      <c r="GX1222"/>
      <c r="GY1222"/>
      <c r="GZ1222"/>
      <c r="HA1222"/>
      <c r="HB1222"/>
      <c r="HC1222"/>
      <c r="HD1222"/>
      <c r="HE1222"/>
      <c r="HF1222"/>
      <c r="HG1222"/>
      <c r="HH1222"/>
      <c r="HI1222"/>
      <c r="HJ1222"/>
      <c r="HK1222"/>
      <c r="HL1222"/>
      <c r="HM1222"/>
      <c r="HN1222"/>
      <c r="HO1222"/>
      <c r="HP1222"/>
      <c r="HQ1222"/>
      <c r="HR1222"/>
      <c r="HS1222"/>
      <c r="HT1222"/>
      <c r="HU1222"/>
      <c r="HV1222"/>
      <c r="HW1222"/>
      <c r="HX1222"/>
      <c r="HY1222"/>
      <c r="HZ1222"/>
      <c r="IA1222"/>
      <c r="IB1222"/>
      <c r="IC1222"/>
      <c r="ID1222"/>
      <c r="IE1222"/>
      <c r="IF1222"/>
      <c r="IG1222"/>
      <c r="IH1222"/>
      <c r="II1222"/>
      <c r="IJ1222"/>
      <c r="IK1222"/>
      <c r="IL1222"/>
      <c r="IM1222"/>
      <c r="IN1222"/>
      <c r="IO1222"/>
      <c r="IP1222"/>
      <c r="IQ1222"/>
      <c r="IR1222"/>
      <c r="IS1222"/>
      <c r="IT1222"/>
      <c r="IU1222"/>
      <c r="IV1222"/>
      <c r="IW1222"/>
      <c r="IX1222"/>
      <c r="IY1222"/>
      <c r="IZ1222"/>
      <c r="JA1222"/>
      <c r="JB1222"/>
      <c r="JC1222"/>
      <c r="JD1222"/>
      <c r="JE1222"/>
      <c r="JF1222"/>
      <c r="JG1222"/>
      <c r="JH1222"/>
      <c r="JI1222"/>
      <c r="JJ1222"/>
      <c r="JK1222"/>
      <c r="JL1222"/>
      <c r="JM1222"/>
      <c r="JN1222"/>
      <c r="JO1222"/>
      <c r="JP1222"/>
      <c r="JQ1222"/>
      <c r="JR1222"/>
      <c r="JS1222"/>
      <c r="JT1222"/>
      <c r="JU1222"/>
      <c r="JV1222"/>
      <c r="JW1222"/>
      <c r="JX1222"/>
      <c r="JY1222"/>
      <c r="JZ1222"/>
      <c r="KA1222"/>
      <c r="KB1222"/>
      <c r="KC1222"/>
      <c r="KD1222"/>
      <c r="KE1222"/>
      <c r="KF1222"/>
      <c r="KG1222"/>
      <c r="KH1222"/>
      <c r="KI1222"/>
      <c r="KJ1222"/>
      <c r="KK1222"/>
      <c r="KL1222"/>
      <c r="KM1222"/>
      <c r="KN1222"/>
      <c r="KO1222"/>
      <c r="KP1222"/>
      <c r="KQ1222"/>
      <c r="KR1222"/>
      <c r="KS1222"/>
      <c r="KT1222"/>
      <c r="KU1222"/>
      <c r="KV1222"/>
      <c r="KW1222"/>
      <c r="KX1222"/>
      <c r="KY1222"/>
      <c r="KZ1222"/>
      <c r="LA1222"/>
      <c r="LB1222"/>
      <c r="LC1222"/>
      <c r="LD1222"/>
      <c r="LE1222"/>
      <c r="LF1222"/>
      <c r="LG1222"/>
      <c r="LH1222"/>
      <c r="LI1222"/>
      <c r="LJ1222"/>
      <c r="LK1222"/>
      <c r="LL1222"/>
      <c r="LM1222"/>
      <c r="LN1222"/>
      <c r="LO1222"/>
      <c r="LP1222"/>
      <c r="LQ1222"/>
      <c r="LR1222"/>
      <c r="LS1222"/>
      <c r="LT1222"/>
      <c r="LU1222"/>
      <c r="LV1222"/>
      <c r="LW1222"/>
      <c r="LX1222"/>
      <c r="LY1222"/>
      <c r="LZ1222"/>
      <c r="MA1222"/>
      <c r="MB1222"/>
      <c r="MC1222"/>
      <c r="MD1222"/>
      <c r="ME1222"/>
      <c r="MF1222"/>
      <c r="MG1222"/>
      <c r="MH1222"/>
      <c r="MI1222"/>
      <c r="MJ1222"/>
      <c r="MK1222"/>
      <c r="ML1222"/>
      <c r="MM1222"/>
      <c r="MN1222"/>
      <c r="MO1222"/>
      <c r="MP1222"/>
      <c r="MQ1222"/>
      <c r="MR1222"/>
      <c r="MS1222"/>
      <c r="MT1222"/>
      <c r="MU1222"/>
      <c r="MV1222"/>
      <c r="MW1222"/>
      <c r="MX1222"/>
      <c r="MY1222"/>
      <c r="MZ1222"/>
      <c r="NA1222"/>
      <c r="NB1222"/>
      <c r="NC1222"/>
      <c r="ND1222"/>
      <c r="NE1222"/>
      <c r="NF1222"/>
      <c r="NG1222"/>
      <c r="NH1222"/>
      <c r="NI1222"/>
      <c r="NJ1222"/>
      <c r="NK1222"/>
      <c r="NL1222"/>
      <c r="NM1222"/>
      <c r="NN1222"/>
      <c r="NO1222"/>
      <c r="NP1222"/>
      <c r="NQ1222"/>
      <c r="NR1222"/>
      <c r="NS1222"/>
      <c r="NT1222"/>
      <c r="NU1222"/>
      <c r="NV1222"/>
      <c r="NW1222"/>
      <c r="NX1222"/>
      <c r="NY1222"/>
      <c r="NZ1222"/>
      <c r="OA1222"/>
      <c r="OB1222"/>
      <c r="OC1222"/>
      <c r="OD1222"/>
      <c r="OE1222"/>
      <c r="OF1222"/>
      <c r="OG1222"/>
      <c r="OH1222"/>
      <c r="OI1222"/>
      <c r="OJ1222"/>
      <c r="OK1222"/>
      <c r="OL1222"/>
      <c r="OM1222"/>
      <c r="ON1222"/>
      <c r="OO1222"/>
      <c r="OP1222"/>
      <c r="OQ1222"/>
      <c r="OR1222"/>
      <c r="OS1222"/>
      <c r="OT1222"/>
      <c r="OU1222"/>
      <c r="OV1222"/>
      <c r="OW1222"/>
      <c r="OX1222"/>
      <c r="OY1222"/>
      <c r="OZ1222"/>
      <c r="PA1222"/>
      <c r="PB1222"/>
      <c r="PC1222"/>
      <c r="PD1222"/>
      <c r="PE1222"/>
      <c r="PF1222"/>
      <c r="PG1222"/>
      <c r="PH1222"/>
      <c r="PI1222"/>
      <c r="PJ1222"/>
      <c r="PK1222"/>
      <c r="PL1222"/>
      <c r="PM1222"/>
      <c r="PN1222"/>
      <c r="PO1222"/>
      <c r="PP1222"/>
      <c r="PQ1222"/>
      <c r="PR1222"/>
      <c r="PS1222"/>
      <c r="PT1222"/>
      <c r="PU1222"/>
      <c r="PV1222"/>
      <c r="PW1222"/>
      <c r="PX1222"/>
      <c r="PY1222"/>
      <c r="PZ1222"/>
      <c r="QA1222"/>
      <c r="QB1222"/>
      <c r="QC1222"/>
      <c r="QD1222"/>
      <c r="QE1222"/>
      <c r="QF1222"/>
      <c r="QG1222"/>
      <c r="QH1222"/>
      <c r="QI1222"/>
      <c r="QJ1222"/>
      <c r="QK1222"/>
      <c r="QL1222"/>
      <c r="QM1222"/>
      <c r="QN1222"/>
      <c r="QO1222"/>
      <c r="QP1222"/>
      <c r="QQ1222"/>
      <c r="QR1222"/>
      <c r="QS1222"/>
      <c r="QT1222"/>
      <c r="QU1222"/>
      <c r="QV1222"/>
      <c r="QW1222"/>
      <c r="QX1222"/>
      <c r="QY1222"/>
      <c r="QZ1222"/>
      <c r="RA1222"/>
      <c r="RB1222"/>
      <c r="RC1222"/>
      <c r="RD1222"/>
      <c r="RE1222"/>
      <c r="RF1222"/>
      <c r="RG1222"/>
      <c r="RH1222"/>
      <c r="RI1222"/>
      <c r="RJ1222"/>
      <c r="RK1222"/>
      <c r="RL1222"/>
      <c r="RM1222"/>
      <c r="RN1222"/>
      <c r="RO1222"/>
      <c r="RP1222"/>
      <c r="RQ1222"/>
      <c r="RR1222"/>
      <c r="RS1222"/>
      <c r="RT1222"/>
      <c r="RU1222"/>
      <c r="RV1222"/>
      <c r="RW1222"/>
      <c r="RX1222"/>
      <c r="RY1222"/>
      <c r="RZ1222"/>
      <c r="SA1222"/>
      <c r="SB1222"/>
      <c r="SC1222"/>
      <c r="SD1222"/>
      <c r="SE1222"/>
      <c r="SF1222"/>
      <c r="SG1222"/>
      <c r="SH1222"/>
      <c r="SI1222"/>
      <c r="SJ1222"/>
      <c r="SK1222"/>
      <c r="SL1222"/>
      <c r="SM1222"/>
      <c r="SN1222"/>
      <c r="SO1222"/>
      <c r="SP1222"/>
      <c r="SQ1222"/>
      <c r="SR1222"/>
      <c r="SS1222"/>
      <c r="ST1222"/>
      <c r="SU1222"/>
      <c r="SV1222"/>
      <c r="SW1222"/>
      <c r="SX1222"/>
      <c r="SY1222"/>
      <c r="SZ1222"/>
      <c r="TA1222"/>
      <c r="TB1222"/>
    </row>
    <row r="1223" spans="1:522" ht="16.5" customHeight="1" x14ac:dyDescent="0.2">
      <c r="A1223" s="20">
        <v>615</v>
      </c>
      <c r="B1223" s="20" t="s">
        <v>62</v>
      </c>
      <c r="C1223" s="20" t="s">
        <v>915</v>
      </c>
      <c r="D1223" s="20" t="s">
        <v>38</v>
      </c>
      <c r="E1223" s="20" t="s">
        <v>1345</v>
      </c>
      <c r="F1223" s="22" t="s">
        <v>953</v>
      </c>
      <c r="G1223" s="20" t="s">
        <v>84</v>
      </c>
      <c r="H1223" s="20" t="s">
        <v>35</v>
      </c>
      <c r="I1223" s="20" t="s">
        <v>81</v>
      </c>
      <c r="J1223" s="22" t="s">
        <v>915</v>
      </c>
      <c r="K1223" s="20"/>
      <c r="L1223" s="20"/>
      <c r="M1223" s="20"/>
      <c r="N1223" s="20"/>
      <c r="O1223" s="23"/>
      <c r="P1223" s="23">
        <v>900000</v>
      </c>
      <c r="Q1223" s="24">
        <v>1</v>
      </c>
      <c r="R1223" s="25">
        <v>45870</v>
      </c>
      <c r="S1223" s="20" t="s">
        <v>83</v>
      </c>
      <c r="T1223" s="26">
        <f t="shared" si="21"/>
        <v>900000</v>
      </c>
      <c r="U1223" s="27" t="s">
        <v>100</v>
      </c>
      <c r="V1223" s="27" t="s">
        <v>100</v>
      </c>
      <c r="W1223"/>
      <c r="X1223"/>
      <c r="Y1223"/>
      <c r="Z1223"/>
      <c r="AA1223"/>
      <c r="AB1223"/>
      <c r="AC1223"/>
      <c r="AD1223"/>
      <c r="AE1223"/>
      <c r="AF1223"/>
      <c r="AG1223"/>
      <c r="AH1223"/>
      <c r="AI1223"/>
      <c r="AJ1223"/>
      <c r="AK1223"/>
      <c r="AL1223"/>
      <c r="AM1223"/>
      <c r="AN1223"/>
      <c r="AO1223"/>
      <c r="AP1223"/>
      <c r="AQ1223"/>
      <c r="AR1223"/>
      <c r="AS1223"/>
      <c r="AT1223"/>
      <c r="AU1223"/>
      <c r="AV1223"/>
      <c r="AW1223"/>
      <c r="AX1223"/>
      <c r="AY1223"/>
      <c r="AZ1223"/>
      <c r="BA1223"/>
      <c r="BB1223"/>
      <c r="BC1223"/>
      <c r="BD1223"/>
      <c r="BE1223"/>
      <c r="BF1223"/>
      <c r="BG1223"/>
      <c r="BH1223"/>
      <c r="BI1223"/>
      <c r="BJ1223"/>
      <c r="BK1223"/>
      <c r="BL1223"/>
      <c r="BM1223"/>
      <c r="BN1223"/>
      <c r="BO1223"/>
      <c r="BP1223"/>
      <c r="BQ1223"/>
      <c r="BR1223"/>
      <c r="BS1223"/>
      <c r="BT1223"/>
      <c r="BU1223"/>
      <c r="BV1223"/>
      <c r="BW1223"/>
      <c r="BX1223"/>
      <c r="BY1223"/>
      <c r="BZ1223"/>
      <c r="CA1223"/>
      <c r="CB1223"/>
      <c r="CC1223"/>
      <c r="CD1223"/>
      <c r="CE1223"/>
      <c r="CF1223"/>
      <c r="CG1223"/>
      <c r="CH1223"/>
      <c r="CI1223"/>
      <c r="CJ1223"/>
      <c r="CK1223"/>
      <c r="CL1223"/>
      <c r="CM1223"/>
      <c r="CN1223"/>
      <c r="CO1223"/>
      <c r="CP1223"/>
      <c r="CQ1223"/>
      <c r="CR1223"/>
      <c r="CS1223"/>
      <c r="CT1223"/>
      <c r="CU1223"/>
      <c r="CV1223"/>
      <c r="CW1223"/>
      <c r="CX1223"/>
      <c r="CY1223"/>
      <c r="CZ1223"/>
      <c r="DA1223"/>
      <c r="DB1223"/>
      <c r="DC1223"/>
      <c r="DD1223"/>
      <c r="DE1223"/>
      <c r="DF1223"/>
      <c r="DG1223"/>
      <c r="DH1223"/>
      <c r="DI1223"/>
      <c r="DJ1223"/>
      <c r="DK1223"/>
      <c r="DL1223"/>
      <c r="DM1223"/>
      <c r="DN1223"/>
      <c r="DO1223"/>
      <c r="DP1223"/>
      <c r="DQ1223"/>
      <c r="DR1223"/>
      <c r="DS1223"/>
      <c r="DT1223"/>
      <c r="DU1223"/>
      <c r="DV1223"/>
      <c r="DW1223"/>
      <c r="DX1223"/>
      <c r="DY1223"/>
      <c r="DZ1223"/>
      <c r="EA1223"/>
      <c r="EB1223"/>
      <c r="EC1223"/>
      <c r="ED1223"/>
      <c r="EE1223"/>
      <c r="EF1223"/>
      <c r="EG1223"/>
      <c r="EH1223"/>
      <c r="EI1223"/>
      <c r="EJ1223"/>
      <c r="EK1223"/>
      <c r="EL1223"/>
      <c r="EM1223"/>
      <c r="EN1223"/>
      <c r="EO1223"/>
      <c r="EP1223"/>
      <c r="EQ1223"/>
      <c r="ER1223"/>
      <c r="ES1223"/>
      <c r="ET1223"/>
      <c r="EU1223"/>
      <c r="EV1223"/>
      <c r="EW1223"/>
      <c r="EX1223"/>
      <c r="EY1223"/>
      <c r="EZ1223"/>
      <c r="FA1223"/>
      <c r="FB1223"/>
      <c r="FC1223"/>
      <c r="FD1223"/>
      <c r="FE1223"/>
      <c r="FF1223"/>
      <c r="FG1223"/>
      <c r="FH1223"/>
      <c r="FI1223"/>
      <c r="FJ1223"/>
      <c r="FK1223"/>
      <c r="FL1223"/>
      <c r="FM1223"/>
      <c r="FN1223"/>
      <c r="FO1223"/>
      <c r="FP1223"/>
      <c r="FQ1223"/>
      <c r="FR1223"/>
      <c r="FS1223"/>
      <c r="FT1223"/>
      <c r="FU1223"/>
      <c r="FV1223"/>
      <c r="FW1223"/>
      <c r="FX1223"/>
      <c r="FY1223"/>
      <c r="FZ1223"/>
      <c r="GA1223"/>
      <c r="GB1223"/>
      <c r="GC1223"/>
      <c r="GD1223"/>
      <c r="GE1223"/>
      <c r="GF1223"/>
      <c r="GG1223"/>
      <c r="GH1223"/>
      <c r="GI1223"/>
      <c r="GJ1223"/>
      <c r="GK1223"/>
      <c r="GL1223"/>
      <c r="GM1223"/>
      <c r="GN1223"/>
      <c r="GO1223"/>
      <c r="GP1223"/>
      <c r="GQ1223"/>
      <c r="GR1223"/>
      <c r="GS1223"/>
      <c r="GT1223"/>
      <c r="GU1223"/>
      <c r="GV1223"/>
      <c r="GW1223"/>
      <c r="GX1223"/>
      <c r="GY1223"/>
      <c r="GZ1223"/>
      <c r="HA1223"/>
      <c r="HB1223"/>
      <c r="HC1223"/>
      <c r="HD1223"/>
      <c r="HE1223"/>
      <c r="HF1223"/>
      <c r="HG1223"/>
      <c r="HH1223"/>
      <c r="HI1223"/>
      <c r="HJ1223"/>
      <c r="HK1223"/>
      <c r="HL1223"/>
      <c r="HM1223"/>
      <c r="HN1223"/>
      <c r="HO1223"/>
      <c r="HP1223"/>
      <c r="HQ1223"/>
      <c r="HR1223"/>
      <c r="HS1223"/>
      <c r="HT1223"/>
      <c r="HU1223"/>
      <c r="HV1223"/>
      <c r="HW1223"/>
      <c r="HX1223"/>
      <c r="HY1223"/>
      <c r="HZ1223"/>
      <c r="IA1223"/>
      <c r="IB1223"/>
      <c r="IC1223"/>
      <c r="ID1223"/>
      <c r="IE1223"/>
      <c r="IF1223"/>
      <c r="IG1223"/>
      <c r="IH1223"/>
      <c r="II1223"/>
      <c r="IJ1223"/>
      <c r="IK1223"/>
      <c r="IL1223"/>
      <c r="IM1223"/>
      <c r="IN1223"/>
      <c r="IO1223"/>
      <c r="IP1223"/>
      <c r="IQ1223"/>
      <c r="IR1223"/>
      <c r="IS1223"/>
      <c r="IT1223"/>
      <c r="IU1223"/>
      <c r="IV1223"/>
      <c r="IW1223"/>
      <c r="IX1223"/>
      <c r="IY1223"/>
      <c r="IZ1223"/>
      <c r="JA1223"/>
      <c r="JB1223"/>
      <c r="JC1223"/>
      <c r="JD1223"/>
      <c r="JE1223"/>
      <c r="JF1223"/>
      <c r="JG1223"/>
      <c r="JH1223"/>
      <c r="JI1223"/>
      <c r="JJ1223"/>
      <c r="JK1223"/>
      <c r="JL1223"/>
      <c r="JM1223"/>
      <c r="JN1223"/>
      <c r="JO1223"/>
      <c r="JP1223"/>
      <c r="JQ1223"/>
      <c r="JR1223"/>
      <c r="JS1223"/>
      <c r="JT1223"/>
      <c r="JU1223"/>
      <c r="JV1223"/>
      <c r="JW1223"/>
      <c r="JX1223"/>
      <c r="JY1223"/>
      <c r="JZ1223"/>
      <c r="KA1223"/>
      <c r="KB1223"/>
      <c r="KC1223"/>
      <c r="KD1223"/>
      <c r="KE1223"/>
      <c r="KF1223"/>
      <c r="KG1223"/>
      <c r="KH1223"/>
      <c r="KI1223"/>
      <c r="KJ1223"/>
      <c r="KK1223"/>
      <c r="KL1223"/>
      <c r="KM1223"/>
      <c r="KN1223"/>
      <c r="KO1223"/>
      <c r="KP1223"/>
      <c r="KQ1223"/>
      <c r="KR1223"/>
      <c r="KS1223"/>
      <c r="KT1223"/>
      <c r="KU1223"/>
      <c r="KV1223"/>
      <c r="KW1223"/>
      <c r="KX1223"/>
      <c r="KY1223"/>
      <c r="KZ1223"/>
      <c r="LA1223"/>
      <c r="LB1223"/>
      <c r="LC1223"/>
      <c r="LD1223"/>
      <c r="LE1223"/>
      <c r="LF1223"/>
      <c r="LG1223"/>
      <c r="LH1223"/>
      <c r="LI1223"/>
      <c r="LJ1223"/>
      <c r="LK1223"/>
      <c r="LL1223"/>
      <c r="LM1223"/>
      <c r="LN1223"/>
      <c r="LO1223"/>
      <c r="LP1223"/>
      <c r="LQ1223"/>
      <c r="LR1223"/>
      <c r="LS1223"/>
      <c r="LT1223"/>
      <c r="LU1223"/>
      <c r="LV1223"/>
      <c r="LW1223"/>
      <c r="LX1223"/>
      <c r="LY1223"/>
      <c r="LZ1223"/>
      <c r="MA1223"/>
      <c r="MB1223"/>
      <c r="MC1223"/>
      <c r="MD1223"/>
      <c r="ME1223"/>
      <c r="MF1223"/>
      <c r="MG1223"/>
      <c r="MH1223"/>
      <c r="MI1223"/>
      <c r="MJ1223"/>
      <c r="MK1223"/>
      <c r="ML1223"/>
      <c r="MM1223"/>
      <c r="MN1223"/>
      <c r="MO1223"/>
      <c r="MP1223"/>
      <c r="MQ1223"/>
      <c r="MR1223"/>
      <c r="MS1223"/>
      <c r="MT1223"/>
      <c r="MU1223"/>
      <c r="MV1223"/>
      <c r="MW1223"/>
      <c r="MX1223"/>
      <c r="MY1223"/>
      <c r="MZ1223"/>
      <c r="NA1223"/>
      <c r="NB1223"/>
      <c r="NC1223"/>
      <c r="ND1223"/>
      <c r="NE1223"/>
      <c r="NF1223"/>
      <c r="NG1223"/>
      <c r="NH1223"/>
      <c r="NI1223"/>
      <c r="NJ1223"/>
      <c r="NK1223"/>
      <c r="NL1223"/>
      <c r="NM1223"/>
      <c r="NN1223"/>
      <c r="NO1223"/>
      <c r="NP1223"/>
      <c r="NQ1223"/>
      <c r="NR1223"/>
      <c r="NS1223"/>
      <c r="NT1223"/>
      <c r="NU1223"/>
      <c r="NV1223"/>
      <c r="NW1223"/>
      <c r="NX1223"/>
      <c r="NY1223"/>
      <c r="NZ1223"/>
      <c r="OA1223"/>
      <c r="OB1223"/>
      <c r="OC1223"/>
      <c r="OD1223"/>
      <c r="OE1223"/>
      <c r="OF1223"/>
      <c r="OG1223"/>
      <c r="OH1223"/>
      <c r="OI1223"/>
      <c r="OJ1223"/>
      <c r="OK1223"/>
      <c r="OL1223"/>
      <c r="OM1223"/>
      <c r="ON1223"/>
      <c r="OO1223"/>
      <c r="OP1223"/>
      <c r="OQ1223"/>
      <c r="OR1223"/>
      <c r="OS1223"/>
      <c r="OT1223"/>
      <c r="OU1223"/>
      <c r="OV1223"/>
      <c r="OW1223"/>
      <c r="OX1223"/>
      <c r="OY1223"/>
      <c r="OZ1223"/>
      <c r="PA1223"/>
      <c r="PB1223"/>
      <c r="PC1223"/>
      <c r="PD1223"/>
      <c r="PE1223"/>
      <c r="PF1223"/>
      <c r="PG1223"/>
      <c r="PH1223"/>
      <c r="PI1223"/>
      <c r="PJ1223"/>
      <c r="PK1223"/>
      <c r="PL1223"/>
      <c r="PM1223"/>
      <c r="PN1223"/>
      <c r="PO1223"/>
      <c r="PP1223"/>
      <c r="PQ1223"/>
      <c r="PR1223"/>
      <c r="PS1223"/>
      <c r="PT1223"/>
      <c r="PU1223"/>
      <c r="PV1223"/>
      <c r="PW1223"/>
      <c r="PX1223"/>
      <c r="PY1223"/>
      <c r="PZ1223"/>
      <c r="QA1223"/>
      <c r="QB1223"/>
      <c r="QC1223"/>
      <c r="QD1223"/>
      <c r="QE1223"/>
      <c r="QF1223"/>
      <c r="QG1223"/>
      <c r="QH1223"/>
      <c r="QI1223"/>
      <c r="QJ1223"/>
      <c r="QK1223"/>
      <c r="QL1223"/>
      <c r="QM1223"/>
      <c r="QN1223"/>
      <c r="QO1223"/>
      <c r="QP1223"/>
      <c r="QQ1223"/>
      <c r="QR1223"/>
      <c r="QS1223"/>
      <c r="QT1223"/>
      <c r="QU1223"/>
      <c r="QV1223"/>
      <c r="QW1223"/>
      <c r="QX1223"/>
      <c r="QY1223"/>
      <c r="QZ1223"/>
      <c r="RA1223"/>
      <c r="RB1223"/>
      <c r="RC1223"/>
      <c r="RD1223"/>
      <c r="RE1223"/>
      <c r="RF1223"/>
      <c r="RG1223"/>
      <c r="RH1223"/>
      <c r="RI1223"/>
      <c r="RJ1223"/>
      <c r="RK1223"/>
      <c r="RL1223"/>
      <c r="RM1223"/>
      <c r="RN1223"/>
      <c r="RO1223"/>
      <c r="RP1223"/>
      <c r="RQ1223"/>
      <c r="RR1223"/>
      <c r="RS1223"/>
      <c r="RT1223"/>
      <c r="RU1223"/>
      <c r="RV1223"/>
      <c r="RW1223"/>
      <c r="RX1223"/>
      <c r="RY1223"/>
      <c r="RZ1223"/>
      <c r="SA1223"/>
      <c r="SB1223"/>
      <c r="SC1223"/>
      <c r="SD1223"/>
      <c r="SE1223"/>
      <c r="SF1223"/>
      <c r="SG1223"/>
      <c r="SH1223"/>
      <c r="SI1223"/>
      <c r="SJ1223"/>
      <c r="SK1223"/>
      <c r="SL1223"/>
      <c r="SM1223"/>
      <c r="SN1223"/>
      <c r="SO1223"/>
      <c r="SP1223"/>
      <c r="SQ1223"/>
      <c r="SR1223"/>
      <c r="SS1223"/>
      <c r="ST1223"/>
      <c r="SU1223"/>
      <c r="SV1223"/>
      <c r="SW1223"/>
      <c r="SX1223"/>
      <c r="SY1223"/>
      <c r="SZ1223"/>
      <c r="TA1223"/>
      <c r="TB1223"/>
    </row>
    <row r="1224" spans="1:522" ht="16.5" customHeight="1" x14ac:dyDescent="0.2">
      <c r="A1224" s="20">
        <v>616</v>
      </c>
      <c r="B1224" s="20" t="s">
        <v>62</v>
      </c>
      <c r="C1224" s="20" t="s">
        <v>915</v>
      </c>
      <c r="D1224" s="20" t="s">
        <v>38</v>
      </c>
      <c r="E1224" s="20" t="s">
        <v>1345</v>
      </c>
      <c r="F1224" s="22" t="s">
        <v>953</v>
      </c>
      <c r="G1224" s="20" t="s">
        <v>84</v>
      </c>
      <c r="H1224" s="20" t="s">
        <v>35</v>
      </c>
      <c r="I1224" s="20" t="s">
        <v>81</v>
      </c>
      <c r="J1224" s="22" t="s">
        <v>915</v>
      </c>
      <c r="K1224" s="20"/>
      <c r="L1224" s="20"/>
      <c r="M1224" s="20"/>
      <c r="N1224" s="20"/>
      <c r="O1224" s="23"/>
      <c r="P1224" s="23">
        <v>900000</v>
      </c>
      <c r="Q1224" s="24">
        <v>1</v>
      </c>
      <c r="R1224" s="25">
        <v>45901</v>
      </c>
      <c r="S1224" s="20" t="s">
        <v>83</v>
      </c>
      <c r="T1224" s="26">
        <f t="shared" si="21"/>
        <v>900000</v>
      </c>
      <c r="U1224" s="27" t="s">
        <v>100</v>
      </c>
      <c r="V1224" s="27" t="s">
        <v>100</v>
      </c>
      <c r="W1224"/>
      <c r="X1224"/>
      <c r="Y1224"/>
      <c r="Z1224"/>
      <c r="AA1224"/>
      <c r="AB1224"/>
      <c r="AC1224"/>
      <c r="AD1224"/>
      <c r="AE1224"/>
      <c r="AF1224"/>
      <c r="AG1224"/>
      <c r="AH1224"/>
      <c r="AI1224"/>
      <c r="AJ1224"/>
      <c r="AK1224"/>
      <c r="AL1224"/>
      <c r="AM1224"/>
      <c r="AN1224"/>
      <c r="AO1224"/>
      <c r="AP1224"/>
      <c r="AQ1224"/>
      <c r="AR1224"/>
      <c r="AS1224"/>
      <c r="AT1224"/>
      <c r="AU1224"/>
      <c r="AV1224"/>
      <c r="AW1224"/>
      <c r="AX1224"/>
      <c r="AY1224"/>
      <c r="AZ1224"/>
      <c r="BA1224"/>
      <c r="BB1224"/>
      <c r="BC1224"/>
      <c r="BD1224"/>
      <c r="BE1224"/>
      <c r="BF1224"/>
      <c r="BG1224"/>
      <c r="BH1224"/>
      <c r="BI1224"/>
      <c r="BJ1224"/>
      <c r="BK1224"/>
      <c r="BL1224"/>
      <c r="BM1224"/>
      <c r="BN1224"/>
      <c r="BO1224"/>
      <c r="BP1224"/>
      <c r="BQ1224"/>
      <c r="BR1224"/>
      <c r="BS1224"/>
      <c r="BT1224"/>
      <c r="BU1224"/>
      <c r="BV1224"/>
      <c r="BW1224"/>
      <c r="BX1224"/>
      <c r="BY1224"/>
      <c r="BZ1224"/>
      <c r="CA1224"/>
      <c r="CB1224"/>
      <c r="CC1224"/>
      <c r="CD1224"/>
      <c r="CE1224"/>
      <c r="CF1224"/>
      <c r="CG1224"/>
      <c r="CH1224"/>
      <c r="CI1224"/>
      <c r="CJ1224"/>
      <c r="CK1224"/>
      <c r="CL1224"/>
      <c r="CM1224"/>
      <c r="CN1224"/>
      <c r="CO1224"/>
      <c r="CP1224"/>
      <c r="CQ1224"/>
      <c r="CR1224"/>
      <c r="CS1224"/>
      <c r="CT1224"/>
      <c r="CU1224"/>
      <c r="CV1224"/>
      <c r="CW1224"/>
      <c r="CX1224"/>
      <c r="CY1224"/>
      <c r="CZ1224"/>
      <c r="DA1224"/>
      <c r="DB1224"/>
      <c r="DC1224"/>
      <c r="DD1224"/>
      <c r="DE1224"/>
      <c r="DF1224"/>
      <c r="DG1224"/>
      <c r="DH1224"/>
      <c r="DI1224"/>
      <c r="DJ1224"/>
      <c r="DK1224"/>
      <c r="DL1224"/>
      <c r="DM1224"/>
      <c r="DN1224"/>
      <c r="DO1224"/>
      <c r="DP1224"/>
      <c r="DQ1224"/>
      <c r="DR1224"/>
      <c r="DS1224"/>
      <c r="DT1224"/>
      <c r="DU1224"/>
      <c r="DV1224"/>
      <c r="DW1224"/>
      <c r="DX1224"/>
      <c r="DY1224"/>
      <c r="DZ1224"/>
      <c r="EA1224"/>
      <c r="EB1224"/>
      <c r="EC1224"/>
      <c r="ED1224"/>
      <c r="EE1224"/>
      <c r="EF1224"/>
      <c r="EG1224"/>
      <c r="EH1224"/>
      <c r="EI1224"/>
      <c r="EJ1224"/>
      <c r="EK1224"/>
      <c r="EL1224"/>
      <c r="EM1224"/>
      <c r="EN1224"/>
      <c r="EO1224"/>
      <c r="EP1224"/>
      <c r="EQ1224"/>
      <c r="ER1224"/>
      <c r="ES1224"/>
      <c r="ET1224"/>
      <c r="EU1224"/>
      <c r="EV1224"/>
      <c r="EW1224"/>
      <c r="EX1224"/>
      <c r="EY1224"/>
      <c r="EZ1224"/>
      <c r="FA1224"/>
      <c r="FB1224"/>
      <c r="FC1224"/>
      <c r="FD1224"/>
      <c r="FE1224"/>
      <c r="FF1224"/>
      <c r="FG1224"/>
      <c r="FH1224"/>
      <c r="FI1224"/>
      <c r="FJ1224"/>
      <c r="FK1224"/>
      <c r="FL1224"/>
      <c r="FM1224"/>
      <c r="FN1224"/>
      <c r="FO1224"/>
      <c r="FP1224"/>
      <c r="FQ1224"/>
      <c r="FR1224"/>
      <c r="FS1224"/>
      <c r="FT1224"/>
      <c r="FU1224"/>
      <c r="FV1224"/>
      <c r="FW1224"/>
      <c r="FX1224"/>
      <c r="FY1224"/>
      <c r="FZ1224"/>
      <c r="GA1224"/>
      <c r="GB1224"/>
      <c r="GC1224"/>
      <c r="GD1224"/>
      <c r="GE1224"/>
      <c r="GF1224"/>
      <c r="GG1224"/>
      <c r="GH1224"/>
      <c r="GI1224"/>
      <c r="GJ1224"/>
      <c r="GK1224"/>
      <c r="GL1224"/>
      <c r="GM1224"/>
      <c r="GN1224"/>
      <c r="GO1224"/>
      <c r="GP1224"/>
      <c r="GQ1224"/>
      <c r="GR1224"/>
      <c r="GS1224"/>
      <c r="GT1224"/>
      <c r="GU1224"/>
      <c r="GV1224"/>
      <c r="GW1224"/>
      <c r="GX1224"/>
      <c r="GY1224"/>
      <c r="GZ1224"/>
      <c r="HA1224"/>
      <c r="HB1224"/>
      <c r="HC1224"/>
      <c r="HD1224"/>
      <c r="HE1224"/>
      <c r="HF1224"/>
      <c r="HG1224"/>
      <c r="HH1224"/>
      <c r="HI1224"/>
      <c r="HJ1224"/>
      <c r="HK1224"/>
      <c r="HL1224"/>
      <c r="HM1224"/>
      <c r="HN1224"/>
      <c r="HO1224"/>
      <c r="HP1224"/>
      <c r="HQ1224"/>
      <c r="HR1224"/>
      <c r="HS1224"/>
      <c r="HT1224"/>
      <c r="HU1224"/>
      <c r="HV1224"/>
      <c r="HW1224"/>
      <c r="HX1224"/>
      <c r="HY1224"/>
      <c r="HZ1224"/>
      <c r="IA1224"/>
      <c r="IB1224"/>
      <c r="IC1224"/>
      <c r="ID1224"/>
      <c r="IE1224"/>
      <c r="IF1224"/>
      <c r="IG1224"/>
      <c r="IH1224"/>
      <c r="II1224"/>
      <c r="IJ1224"/>
      <c r="IK1224"/>
      <c r="IL1224"/>
      <c r="IM1224"/>
      <c r="IN1224"/>
      <c r="IO1224"/>
      <c r="IP1224"/>
      <c r="IQ1224"/>
      <c r="IR1224"/>
      <c r="IS1224"/>
      <c r="IT1224"/>
      <c r="IU1224"/>
      <c r="IV1224"/>
      <c r="IW1224"/>
      <c r="IX1224"/>
      <c r="IY1224"/>
      <c r="IZ1224"/>
      <c r="JA1224"/>
      <c r="JB1224"/>
      <c r="JC1224"/>
      <c r="JD1224"/>
      <c r="JE1224"/>
      <c r="JF1224"/>
      <c r="JG1224"/>
      <c r="JH1224"/>
      <c r="JI1224"/>
      <c r="JJ1224"/>
      <c r="JK1224"/>
      <c r="JL1224"/>
      <c r="JM1224"/>
      <c r="JN1224"/>
      <c r="JO1224"/>
      <c r="JP1224"/>
      <c r="JQ1224"/>
      <c r="JR1224"/>
      <c r="JS1224"/>
      <c r="JT1224"/>
      <c r="JU1224"/>
      <c r="JV1224"/>
      <c r="JW1224"/>
      <c r="JX1224"/>
      <c r="JY1224"/>
      <c r="JZ1224"/>
      <c r="KA1224"/>
      <c r="KB1224"/>
      <c r="KC1224"/>
      <c r="KD1224"/>
      <c r="KE1224"/>
      <c r="KF1224"/>
      <c r="KG1224"/>
      <c r="KH1224"/>
      <c r="KI1224"/>
      <c r="KJ1224"/>
      <c r="KK1224"/>
      <c r="KL1224"/>
      <c r="KM1224"/>
      <c r="KN1224"/>
      <c r="KO1224"/>
      <c r="KP1224"/>
      <c r="KQ1224"/>
      <c r="KR1224"/>
      <c r="KS1224"/>
      <c r="KT1224"/>
      <c r="KU1224"/>
      <c r="KV1224"/>
      <c r="KW1224"/>
      <c r="KX1224"/>
      <c r="KY1224"/>
      <c r="KZ1224"/>
      <c r="LA1224"/>
      <c r="LB1224"/>
      <c r="LC1224"/>
      <c r="LD1224"/>
      <c r="LE1224"/>
      <c r="LF1224"/>
      <c r="LG1224"/>
      <c r="LH1224"/>
      <c r="LI1224"/>
      <c r="LJ1224"/>
      <c r="LK1224"/>
      <c r="LL1224"/>
      <c r="LM1224"/>
      <c r="LN1224"/>
      <c r="LO1224"/>
      <c r="LP1224"/>
      <c r="LQ1224"/>
      <c r="LR1224"/>
      <c r="LS1224"/>
      <c r="LT1224"/>
      <c r="LU1224"/>
      <c r="LV1224"/>
      <c r="LW1224"/>
      <c r="LX1224"/>
      <c r="LY1224"/>
      <c r="LZ1224"/>
      <c r="MA1224"/>
      <c r="MB1224"/>
      <c r="MC1224"/>
      <c r="MD1224"/>
      <c r="ME1224"/>
      <c r="MF1224"/>
      <c r="MG1224"/>
      <c r="MH1224"/>
      <c r="MI1224"/>
      <c r="MJ1224"/>
      <c r="MK1224"/>
      <c r="ML1224"/>
      <c r="MM1224"/>
      <c r="MN1224"/>
      <c r="MO1224"/>
      <c r="MP1224"/>
      <c r="MQ1224"/>
      <c r="MR1224"/>
      <c r="MS1224"/>
      <c r="MT1224"/>
      <c r="MU1224"/>
      <c r="MV1224"/>
      <c r="MW1224"/>
      <c r="MX1224"/>
      <c r="MY1224"/>
      <c r="MZ1224"/>
      <c r="NA1224"/>
      <c r="NB1224"/>
      <c r="NC1224"/>
      <c r="ND1224"/>
      <c r="NE1224"/>
      <c r="NF1224"/>
      <c r="NG1224"/>
      <c r="NH1224"/>
      <c r="NI1224"/>
      <c r="NJ1224"/>
      <c r="NK1224"/>
      <c r="NL1224"/>
      <c r="NM1224"/>
      <c r="NN1224"/>
      <c r="NO1224"/>
      <c r="NP1224"/>
      <c r="NQ1224"/>
      <c r="NR1224"/>
      <c r="NS1224"/>
      <c r="NT1224"/>
      <c r="NU1224"/>
      <c r="NV1224"/>
      <c r="NW1224"/>
      <c r="NX1224"/>
      <c r="NY1224"/>
      <c r="NZ1224"/>
      <c r="OA1224"/>
      <c r="OB1224"/>
      <c r="OC1224"/>
      <c r="OD1224"/>
      <c r="OE1224"/>
      <c r="OF1224"/>
      <c r="OG1224"/>
      <c r="OH1224"/>
      <c r="OI1224"/>
      <c r="OJ1224"/>
      <c r="OK1224"/>
      <c r="OL1224"/>
      <c r="OM1224"/>
      <c r="ON1224"/>
      <c r="OO1224"/>
      <c r="OP1224"/>
      <c r="OQ1224"/>
      <c r="OR1224"/>
      <c r="OS1224"/>
      <c r="OT1224"/>
      <c r="OU1224"/>
      <c r="OV1224"/>
      <c r="OW1224"/>
      <c r="OX1224"/>
      <c r="OY1224"/>
      <c r="OZ1224"/>
      <c r="PA1224"/>
      <c r="PB1224"/>
      <c r="PC1224"/>
      <c r="PD1224"/>
      <c r="PE1224"/>
      <c r="PF1224"/>
      <c r="PG1224"/>
      <c r="PH1224"/>
      <c r="PI1224"/>
      <c r="PJ1224"/>
      <c r="PK1224"/>
      <c r="PL1224"/>
      <c r="PM1224"/>
      <c r="PN1224"/>
      <c r="PO1224"/>
      <c r="PP1224"/>
      <c r="PQ1224"/>
      <c r="PR1224"/>
      <c r="PS1224"/>
      <c r="PT1224"/>
      <c r="PU1224"/>
      <c r="PV1224"/>
      <c r="PW1224"/>
      <c r="PX1224"/>
      <c r="PY1224"/>
      <c r="PZ1224"/>
      <c r="QA1224"/>
      <c r="QB1224"/>
      <c r="QC1224"/>
      <c r="QD1224"/>
      <c r="QE1224"/>
      <c r="QF1224"/>
      <c r="QG1224"/>
      <c r="QH1224"/>
      <c r="QI1224"/>
      <c r="QJ1224"/>
      <c r="QK1224"/>
      <c r="QL1224"/>
      <c r="QM1224"/>
      <c r="QN1224"/>
      <c r="QO1224"/>
      <c r="QP1224"/>
      <c r="QQ1224"/>
      <c r="QR1224"/>
      <c r="QS1224"/>
      <c r="QT1224"/>
      <c r="QU1224"/>
      <c r="QV1224"/>
      <c r="QW1224"/>
      <c r="QX1224"/>
      <c r="QY1224"/>
      <c r="QZ1224"/>
      <c r="RA1224"/>
      <c r="RB1224"/>
      <c r="RC1224"/>
      <c r="RD1224"/>
      <c r="RE1224"/>
      <c r="RF1224"/>
      <c r="RG1224"/>
      <c r="RH1224"/>
      <c r="RI1224"/>
      <c r="RJ1224"/>
      <c r="RK1224"/>
      <c r="RL1224"/>
      <c r="RM1224"/>
      <c r="RN1224"/>
      <c r="RO1224"/>
      <c r="RP1224"/>
      <c r="RQ1224"/>
      <c r="RR1224"/>
      <c r="RS1224"/>
      <c r="RT1224"/>
      <c r="RU1224"/>
      <c r="RV1224"/>
      <c r="RW1224"/>
      <c r="RX1224"/>
      <c r="RY1224"/>
      <c r="RZ1224"/>
      <c r="SA1224"/>
      <c r="SB1224"/>
      <c r="SC1224"/>
      <c r="SD1224"/>
      <c r="SE1224"/>
      <c r="SF1224"/>
      <c r="SG1224"/>
      <c r="SH1224"/>
      <c r="SI1224"/>
      <c r="SJ1224"/>
      <c r="SK1224"/>
      <c r="SL1224"/>
      <c r="SM1224"/>
      <c r="SN1224"/>
      <c r="SO1224"/>
      <c r="SP1224"/>
      <c r="SQ1224"/>
      <c r="SR1224"/>
      <c r="SS1224"/>
      <c r="ST1224"/>
      <c r="SU1224"/>
      <c r="SV1224"/>
      <c r="SW1224"/>
      <c r="SX1224"/>
      <c r="SY1224"/>
      <c r="SZ1224"/>
      <c r="TA1224"/>
      <c r="TB1224"/>
    </row>
    <row r="1225" spans="1:522" ht="16.5" customHeight="1" x14ac:dyDescent="0.2">
      <c r="A1225" s="20">
        <v>617</v>
      </c>
      <c r="B1225" s="20" t="s">
        <v>62</v>
      </c>
      <c r="C1225" s="20" t="s">
        <v>915</v>
      </c>
      <c r="D1225" s="20" t="s">
        <v>38</v>
      </c>
      <c r="E1225" s="20" t="s">
        <v>1345</v>
      </c>
      <c r="F1225" s="22" t="s">
        <v>953</v>
      </c>
      <c r="G1225" s="20" t="s">
        <v>84</v>
      </c>
      <c r="H1225" s="20" t="s">
        <v>35</v>
      </c>
      <c r="I1225" s="20" t="s">
        <v>81</v>
      </c>
      <c r="J1225" s="22" t="s">
        <v>915</v>
      </c>
      <c r="K1225" s="20"/>
      <c r="L1225" s="20"/>
      <c r="M1225" s="20"/>
      <c r="N1225" s="20"/>
      <c r="O1225" s="23"/>
      <c r="P1225" s="23">
        <v>900000</v>
      </c>
      <c r="Q1225" s="24">
        <v>1</v>
      </c>
      <c r="R1225" s="25">
        <v>45931</v>
      </c>
      <c r="S1225" s="20" t="s">
        <v>83</v>
      </c>
      <c r="T1225" s="26">
        <f t="shared" si="21"/>
        <v>900000</v>
      </c>
      <c r="U1225" s="27" t="s">
        <v>100</v>
      </c>
      <c r="V1225" s="27" t="s">
        <v>100</v>
      </c>
      <c r="W1225"/>
      <c r="X1225"/>
      <c r="Y1225"/>
      <c r="Z1225"/>
      <c r="AA1225"/>
      <c r="AB1225"/>
      <c r="AC1225"/>
      <c r="AD1225"/>
      <c r="AE1225"/>
      <c r="AF1225"/>
      <c r="AG1225"/>
      <c r="AH1225"/>
      <c r="AI1225"/>
      <c r="AJ1225"/>
      <c r="AK1225"/>
      <c r="AL1225"/>
      <c r="AM1225"/>
      <c r="AN1225"/>
      <c r="AO1225"/>
      <c r="AP1225"/>
      <c r="AQ1225"/>
      <c r="AR1225"/>
      <c r="AS1225"/>
      <c r="AT1225"/>
      <c r="AU1225"/>
      <c r="AV1225"/>
      <c r="AW1225"/>
      <c r="AX1225"/>
      <c r="AY1225"/>
      <c r="AZ1225"/>
      <c r="BA1225"/>
      <c r="BB1225"/>
      <c r="BC1225"/>
      <c r="BD1225"/>
      <c r="BE1225"/>
      <c r="BF1225"/>
      <c r="BG1225"/>
      <c r="BH1225"/>
      <c r="BI1225"/>
      <c r="BJ1225"/>
      <c r="BK1225"/>
      <c r="BL1225"/>
      <c r="BM1225"/>
      <c r="BN1225"/>
      <c r="BO1225"/>
      <c r="BP1225"/>
      <c r="BQ1225"/>
      <c r="BR1225"/>
      <c r="BS1225"/>
      <c r="BT1225"/>
      <c r="BU1225"/>
      <c r="BV1225"/>
      <c r="BW1225"/>
      <c r="BX1225"/>
      <c r="BY1225"/>
      <c r="BZ1225"/>
      <c r="CA1225"/>
      <c r="CB1225"/>
      <c r="CC1225"/>
      <c r="CD1225"/>
      <c r="CE1225"/>
      <c r="CF1225"/>
      <c r="CG1225"/>
      <c r="CH1225"/>
      <c r="CI1225"/>
      <c r="CJ1225"/>
      <c r="CK1225"/>
      <c r="CL1225"/>
      <c r="CM1225"/>
      <c r="CN1225"/>
      <c r="CO1225"/>
      <c r="CP1225"/>
      <c r="CQ1225"/>
      <c r="CR1225"/>
      <c r="CS1225"/>
      <c r="CT1225"/>
      <c r="CU1225"/>
      <c r="CV1225"/>
      <c r="CW1225"/>
      <c r="CX1225"/>
      <c r="CY1225"/>
      <c r="CZ1225"/>
      <c r="DA1225"/>
      <c r="DB1225"/>
      <c r="DC1225"/>
      <c r="DD1225"/>
      <c r="DE1225"/>
      <c r="DF1225"/>
      <c r="DG1225"/>
      <c r="DH1225"/>
      <c r="DI1225"/>
      <c r="DJ1225"/>
      <c r="DK1225"/>
      <c r="DL1225"/>
      <c r="DM1225"/>
      <c r="DN1225"/>
      <c r="DO1225"/>
      <c r="DP1225"/>
      <c r="DQ1225"/>
      <c r="DR1225"/>
      <c r="DS1225"/>
      <c r="DT1225"/>
      <c r="DU1225"/>
      <c r="DV1225"/>
      <c r="DW1225"/>
      <c r="DX1225"/>
      <c r="DY1225"/>
      <c r="DZ1225"/>
      <c r="EA1225"/>
      <c r="EB1225"/>
      <c r="EC1225"/>
      <c r="ED1225"/>
      <c r="EE1225"/>
      <c r="EF1225"/>
      <c r="EG1225"/>
      <c r="EH1225"/>
      <c r="EI1225"/>
      <c r="EJ1225"/>
      <c r="EK1225"/>
      <c r="EL1225"/>
      <c r="EM1225"/>
      <c r="EN1225"/>
      <c r="EO1225"/>
      <c r="EP1225"/>
      <c r="EQ1225"/>
      <c r="ER1225"/>
      <c r="ES1225"/>
      <c r="ET1225"/>
      <c r="EU1225"/>
      <c r="EV1225"/>
      <c r="EW1225"/>
      <c r="EX1225"/>
      <c r="EY1225"/>
      <c r="EZ1225"/>
      <c r="FA1225"/>
      <c r="FB1225"/>
      <c r="FC1225"/>
      <c r="FD1225"/>
      <c r="FE1225"/>
      <c r="FF1225"/>
      <c r="FG1225"/>
      <c r="FH1225"/>
      <c r="FI1225"/>
      <c r="FJ1225"/>
      <c r="FK1225"/>
      <c r="FL1225"/>
      <c r="FM1225"/>
      <c r="FN1225"/>
      <c r="FO1225"/>
      <c r="FP1225"/>
      <c r="FQ1225"/>
      <c r="FR1225"/>
      <c r="FS1225"/>
      <c r="FT1225"/>
      <c r="FU1225"/>
      <c r="FV1225"/>
      <c r="FW1225"/>
      <c r="FX1225"/>
      <c r="FY1225"/>
      <c r="FZ1225"/>
      <c r="GA1225"/>
      <c r="GB1225"/>
      <c r="GC1225"/>
      <c r="GD1225"/>
      <c r="GE1225"/>
      <c r="GF1225"/>
      <c r="GG1225"/>
      <c r="GH1225"/>
      <c r="GI1225"/>
      <c r="GJ1225"/>
      <c r="GK1225"/>
      <c r="GL1225"/>
      <c r="GM1225"/>
      <c r="GN1225"/>
      <c r="GO1225"/>
      <c r="GP1225"/>
      <c r="GQ1225"/>
      <c r="GR1225"/>
      <c r="GS1225"/>
      <c r="GT1225"/>
      <c r="GU1225"/>
      <c r="GV1225"/>
      <c r="GW1225"/>
      <c r="GX1225"/>
      <c r="GY1225"/>
      <c r="GZ1225"/>
      <c r="HA1225"/>
      <c r="HB1225"/>
      <c r="HC1225"/>
      <c r="HD1225"/>
      <c r="HE1225"/>
      <c r="HF1225"/>
      <c r="HG1225"/>
      <c r="HH1225"/>
      <c r="HI1225"/>
      <c r="HJ1225"/>
      <c r="HK1225"/>
      <c r="HL1225"/>
      <c r="HM1225"/>
      <c r="HN1225"/>
      <c r="HO1225"/>
      <c r="HP1225"/>
      <c r="HQ1225"/>
      <c r="HR1225"/>
      <c r="HS1225"/>
      <c r="HT1225"/>
      <c r="HU1225"/>
      <c r="HV1225"/>
      <c r="HW1225"/>
      <c r="HX1225"/>
      <c r="HY1225"/>
      <c r="HZ1225"/>
      <c r="IA1225"/>
      <c r="IB1225"/>
      <c r="IC1225"/>
      <c r="ID1225"/>
      <c r="IE1225"/>
      <c r="IF1225"/>
      <c r="IG1225"/>
      <c r="IH1225"/>
      <c r="II1225"/>
      <c r="IJ1225"/>
      <c r="IK1225"/>
      <c r="IL1225"/>
      <c r="IM1225"/>
      <c r="IN1225"/>
      <c r="IO1225"/>
      <c r="IP1225"/>
      <c r="IQ1225"/>
      <c r="IR1225"/>
      <c r="IS1225"/>
      <c r="IT1225"/>
      <c r="IU1225"/>
      <c r="IV1225"/>
      <c r="IW1225"/>
      <c r="IX1225"/>
      <c r="IY1225"/>
      <c r="IZ1225"/>
      <c r="JA1225"/>
      <c r="JB1225"/>
      <c r="JC1225"/>
      <c r="JD1225"/>
      <c r="JE1225"/>
      <c r="JF1225"/>
      <c r="JG1225"/>
      <c r="JH1225"/>
      <c r="JI1225"/>
      <c r="JJ1225"/>
      <c r="JK1225"/>
      <c r="JL1225"/>
      <c r="JM1225"/>
      <c r="JN1225"/>
      <c r="JO1225"/>
      <c r="JP1225"/>
      <c r="JQ1225"/>
      <c r="JR1225"/>
      <c r="JS1225"/>
      <c r="JT1225"/>
      <c r="JU1225"/>
      <c r="JV1225"/>
      <c r="JW1225"/>
      <c r="JX1225"/>
      <c r="JY1225"/>
      <c r="JZ1225"/>
      <c r="KA1225"/>
      <c r="KB1225"/>
      <c r="KC1225"/>
      <c r="KD1225"/>
      <c r="KE1225"/>
      <c r="KF1225"/>
      <c r="KG1225"/>
      <c r="KH1225"/>
      <c r="KI1225"/>
      <c r="KJ1225"/>
      <c r="KK1225"/>
      <c r="KL1225"/>
      <c r="KM1225"/>
      <c r="KN1225"/>
      <c r="KO1225"/>
      <c r="KP1225"/>
      <c r="KQ1225"/>
      <c r="KR1225"/>
      <c r="KS1225"/>
      <c r="KT1225"/>
      <c r="KU1225"/>
      <c r="KV1225"/>
      <c r="KW1225"/>
      <c r="KX1225"/>
      <c r="KY1225"/>
      <c r="KZ1225"/>
      <c r="LA1225"/>
      <c r="LB1225"/>
      <c r="LC1225"/>
      <c r="LD1225"/>
      <c r="LE1225"/>
      <c r="LF1225"/>
      <c r="LG1225"/>
      <c r="LH1225"/>
      <c r="LI1225"/>
      <c r="LJ1225"/>
      <c r="LK1225"/>
      <c r="LL1225"/>
      <c r="LM1225"/>
      <c r="LN1225"/>
      <c r="LO1225"/>
      <c r="LP1225"/>
      <c r="LQ1225"/>
      <c r="LR1225"/>
      <c r="LS1225"/>
      <c r="LT1225"/>
      <c r="LU1225"/>
      <c r="LV1225"/>
      <c r="LW1225"/>
      <c r="LX1225"/>
      <c r="LY1225"/>
      <c r="LZ1225"/>
      <c r="MA1225"/>
      <c r="MB1225"/>
      <c r="MC1225"/>
      <c r="MD1225"/>
      <c r="ME1225"/>
      <c r="MF1225"/>
      <c r="MG1225"/>
      <c r="MH1225"/>
      <c r="MI1225"/>
      <c r="MJ1225"/>
      <c r="MK1225"/>
      <c r="ML1225"/>
      <c r="MM1225"/>
      <c r="MN1225"/>
      <c r="MO1225"/>
      <c r="MP1225"/>
      <c r="MQ1225"/>
      <c r="MR1225"/>
      <c r="MS1225"/>
      <c r="MT1225"/>
      <c r="MU1225"/>
      <c r="MV1225"/>
      <c r="MW1225"/>
      <c r="MX1225"/>
      <c r="MY1225"/>
      <c r="MZ1225"/>
      <c r="NA1225"/>
      <c r="NB1225"/>
      <c r="NC1225"/>
      <c r="ND1225"/>
      <c r="NE1225"/>
      <c r="NF1225"/>
      <c r="NG1225"/>
      <c r="NH1225"/>
      <c r="NI1225"/>
      <c r="NJ1225"/>
      <c r="NK1225"/>
      <c r="NL1225"/>
      <c r="NM1225"/>
      <c r="NN1225"/>
      <c r="NO1225"/>
      <c r="NP1225"/>
      <c r="NQ1225"/>
      <c r="NR1225"/>
      <c r="NS1225"/>
      <c r="NT1225"/>
      <c r="NU1225"/>
      <c r="NV1225"/>
      <c r="NW1225"/>
      <c r="NX1225"/>
      <c r="NY1225"/>
      <c r="NZ1225"/>
      <c r="OA1225"/>
      <c r="OB1225"/>
      <c r="OC1225"/>
      <c r="OD1225"/>
      <c r="OE1225"/>
      <c r="OF1225"/>
      <c r="OG1225"/>
      <c r="OH1225"/>
      <c r="OI1225"/>
      <c r="OJ1225"/>
      <c r="OK1225"/>
      <c r="OL1225"/>
      <c r="OM1225"/>
      <c r="ON1225"/>
      <c r="OO1225"/>
      <c r="OP1225"/>
      <c r="OQ1225"/>
      <c r="OR1225"/>
      <c r="OS1225"/>
      <c r="OT1225"/>
      <c r="OU1225"/>
      <c r="OV1225"/>
      <c r="OW1225"/>
      <c r="OX1225"/>
      <c r="OY1225"/>
      <c r="OZ1225"/>
      <c r="PA1225"/>
      <c r="PB1225"/>
      <c r="PC1225"/>
      <c r="PD1225"/>
      <c r="PE1225"/>
      <c r="PF1225"/>
      <c r="PG1225"/>
      <c r="PH1225"/>
      <c r="PI1225"/>
      <c r="PJ1225"/>
      <c r="PK1225"/>
      <c r="PL1225"/>
      <c r="PM1225"/>
      <c r="PN1225"/>
      <c r="PO1225"/>
      <c r="PP1225"/>
      <c r="PQ1225"/>
      <c r="PR1225"/>
      <c r="PS1225"/>
      <c r="PT1225"/>
      <c r="PU1225"/>
      <c r="PV1225"/>
      <c r="PW1225"/>
      <c r="PX1225"/>
      <c r="PY1225"/>
      <c r="PZ1225"/>
      <c r="QA1225"/>
      <c r="QB1225"/>
      <c r="QC1225"/>
      <c r="QD1225"/>
      <c r="QE1225"/>
      <c r="QF1225"/>
      <c r="QG1225"/>
      <c r="QH1225"/>
      <c r="QI1225"/>
      <c r="QJ1225"/>
      <c r="QK1225"/>
      <c r="QL1225"/>
      <c r="QM1225"/>
      <c r="QN1225"/>
      <c r="QO1225"/>
      <c r="QP1225"/>
      <c r="QQ1225"/>
      <c r="QR1225"/>
      <c r="QS1225"/>
      <c r="QT1225"/>
      <c r="QU1225"/>
      <c r="QV1225"/>
      <c r="QW1225"/>
      <c r="QX1225"/>
      <c r="QY1225"/>
      <c r="QZ1225"/>
      <c r="RA1225"/>
      <c r="RB1225"/>
      <c r="RC1225"/>
      <c r="RD1225"/>
      <c r="RE1225"/>
      <c r="RF1225"/>
      <c r="RG1225"/>
      <c r="RH1225"/>
      <c r="RI1225"/>
      <c r="RJ1225"/>
      <c r="RK1225"/>
      <c r="RL1225"/>
      <c r="RM1225"/>
      <c r="RN1225"/>
      <c r="RO1225"/>
      <c r="RP1225"/>
      <c r="RQ1225"/>
      <c r="RR1225"/>
      <c r="RS1225"/>
      <c r="RT1225"/>
      <c r="RU1225"/>
      <c r="RV1225"/>
      <c r="RW1225"/>
      <c r="RX1225"/>
      <c r="RY1225"/>
      <c r="RZ1225"/>
      <c r="SA1225"/>
      <c r="SB1225"/>
      <c r="SC1225"/>
      <c r="SD1225"/>
      <c r="SE1225"/>
      <c r="SF1225"/>
      <c r="SG1225"/>
      <c r="SH1225"/>
      <c r="SI1225"/>
      <c r="SJ1225"/>
      <c r="SK1225"/>
      <c r="SL1225"/>
      <c r="SM1225"/>
      <c r="SN1225"/>
      <c r="SO1225"/>
      <c r="SP1225"/>
      <c r="SQ1225"/>
      <c r="SR1225"/>
      <c r="SS1225"/>
      <c r="ST1225"/>
      <c r="SU1225"/>
      <c r="SV1225"/>
      <c r="SW1225"/>
      <c r="SX1225"/>
      <c r="SY1225"/>
      <c r="SZ1225"/>
      <c r="TA1225"/>
      <c r="TB1225"/>
    </row>
    <row r="1226" spans="1:522" ht="16.5" customHeight="1" x14ac:dyDescent="0.2">
      <c r="A1226" s="20">
        <v>618</v>
      </c>
      <c r="B1226" s="20" t="s">
        <v>62</v>
      </c>
      <c r="C1226" s="20" t="s">
        <v>915</v>
      </c>
      <c r="D1226" s="20" t="s">
        <v>38</v>
      </c>
      <c r="E1226" s="20" t="s">
        <v>1345</v>
      </c>
      <c r="F1226" s="22" t="s">
        <v>953</v>
      </c>
      <c r="G1226" s="20" t="s">
        <v>84</v>
      </c>
      <c r="H1226" s="20" t="s">
        <v>35</v>
      </c>
      <c r="I1226" s="20" t="s">
        <v>81</v>
      </c>
      <c r="J1226" s="22" t="s">
        <v>915</v>
      </c>
      <c r="K1226" s="20"/>
      <c r="L1226" s="20"/>
      <c r="M1226" s="20"/>
      <c r="N1226" s="20"/>
      <c r="O1226" s="23"/>
      <c r="P1226" s="23">
        <v>900000</v>
      </c>
      <c r="Q1226" s="24">
        <v>1</v>
      </c>
      <c r="R1226" s="25">
        <v>45962</v>
      </c>
      <c r="S1226" s="20" t="s">
        <v>83</v>
      </c>
      <c r="T1226" s="26">
        <f t="shared" si="21"/>
        <v>900000</v>
      </c>
      <c r="U1226" s="27" t="s">
        <v>100</v>
      </c>
      <c r="V1226" s="27" t="s">
        <v>100</v>
      </c>
      <c r="W1226"/>
      <c r="X1226"/>
      <c r="Y1226"/>
      <c r="Z1226"/>
      <c r="AA1226"/>
      <c r="AB1226"/>
      <c r="AC1226"/>
      <c r="AD1226"/>
      <c r="AE1226"/>
      <c r="AF1226"/>
      <c r="AG1226"/>
      <c r="AH1226"/>
      <c r="AI1226"/>
      <c r="AJ1226"/>
      <c r="AK1226"/>
      <c r="AL1226"/>
      <c r="AM1226"/>
      <c r="AN1226"/>
      <c r="AO1226"/>
      <c r="AP1226"/>
      <c r="AQ1226"/>
      <c r="AR1226"/>
      <c r="AS1226"/>
      <c r="AT1226"/>
      <c r="AU1226"/>
      <c r="AV1226"/>
      <c r="AW1226"/>
      <c r="AX1226"/>
      <c r="AY1226"/>
      <c r="AZ1226"/>
      <c r="BA1226"/>
      <c r="BB1226"/>
      <c r="BC1226"/>
      <c r="BD1226"/>
      <c r="BE1226"/>
      <c r="BF1226"/>
      <c r="BG1226"/>
      <c r="BH1226"/>
      <c r="BI1226"/>
      <c r="BJ1226"/>
      <c r="BK1226"/>
      <c r="BL1226"/>
      <c r="BM1226"/>
      <c r="BN1226"/>
      <c r="BO1226"/>
      <c r="BP1226"/>
      <c r="BQ1226"/>
      <c r="BR1226"/>
      <c r="BS1226"/>
      <c r="BT1226"/>
      <c r="BU1226"/>
      <c r="BV1226"/>
      <c r="BW1226"/>
      <c r="BX1226"/>
      <c r="BY1226"/>
      <c r="BZ1226"/>
      <c r="CA1226"/>
      <c r="CB1226"/>
      <c r="CC1226"/>
      <c r="CD1226"/>
      <c r="CE1226"/>
      <c r="CF1226"/>
      <c r="CG1226"/>
      <c r="CH1226"/>
      <c r="CI1226"/>
      <c r="CJ1226"/>
      <c r="CK1226"/>
      <c r="CL1226"/>
      <c r="CM1226"/>
      <c r="CN1226"/>
      <c r="CO1226"/>
      <c r="CP1226"/>
      <c r="CQ1226"/>
      <c r="CR1226"/>
      <c r="CS1226"/>
      <c r="CT1226"/>
      <c r="CU1226"/>
      <c r="CV1226"/>
      <c r="CW1226"/>
      <c r="CX1226"/>
      <c r="CY1226"/>
      <c r="CZ1226"/>
      <c r="DA1226"/>
      <c r="DB1226"/>
      <c r="DC1226"/>
      <c r="DD1226"/>
      <c r="DE1226"/>
      <c r="DF1226"/>
      <c r="DG1226"/>
      <c r="DH1226"/>
      <c r="DI1226"/>
      <c r="DJ1226"/>
      <c r="DK1226"/>
      <c r="DL1226"/>
      <c r="DM1226"/>
      <c r="DN1226"/>
      <c r="DO1226"/>
      <c r="DP1226"/>
      <c r="DQ1226"/>
      <c r="DR1226"/>
      <c r="DS1226"/>
      <c r="DT1226"/>
      <c r="DU1226"/>
      <c r="DV1226"/>
      <c r="DW1226"/>
      <c r="DX1226"/>
      <c r="DY1226"/>
      <c r="DZ1226"/>
      <c r="EA1226"/>
      <c r="EB1226"/>
      <c r="EC1226"/>
      <c r="ED1226"/>
      <c r="EE1226"/>
      <c r="EF1226"/>
      <c r="EG1226"/>
      <c r="EH1226"/>
      <c r="EI1226"/>
      <c r="EJ1226"/>
      <c r="EK1226"/>
      <c r="EL1226"/>
      <c r="EM1226"/>
      <c r="EN1226"/>
      <c r="EO1226"/>
      <c r="EP1226"/>
      <c r="EQ1226"/>
      <c r="ER1226"/>
      <c r="ES1226"/>
      <c r="ET1226"/>
      <c r="EU1226"/>
      <c r="EV1226"/>
      <c r="EW1226"/>
      <c r="EX1226"/>
      <c r="EY1226"/>
      <c r="EZ1226"/>
      <c r="FA1226"/>
      <c r="FB1226"/>
      <c r="FC1226"/>
      <c r="FD1226"/>
      <c r="FE1226"/>
      <c r="FF1226"/>
      <c r="FG1226"/>
      <c r="FH1226"/>
      <c r="FI1226"/>
      <c r="FJ1226"/>
      <c r="FK1226"/>
      <c r="FL1226"/>
      <c r="FM1226"/>
      <c r="FN1226"/>
      <c r="FO1226"/>
      <c r="FP1226"/>
      <c r="FQ1226"/>
      <c r="FR1226"/>
      <c r="FS1226"/>
      <c r="FT1226"/>
      <c r="FU1226"/>
      <c r="FV1226"/>
      <c r="FW1226"/>
      <c r="FX1226"/>
      <c r="FY1226"/>
      <c r="FZ1226"/>
      <c r="GA1226"/>
      <c r="GB1226"/>
      <c r="GC1226"/>
      <c r="GD1226"/>
      <c r="GE1226"/>
      <c r="GF1226"/>
      <c r="GG1226"/>
      <c r="GH1226"/>
      <c r="GI1226"/>
      <c r="GJ1226"/>
      <c r="GK1226"/>
      <c r="GL1226"/>
      <c r="GM1226"/>
      <c r="GN1226"/>
      <c r="GO1226"/>
      <c r="GP1226"/>
      <c r="GQ1226"/>
      <c r="GR1226"/>
      <c r="GS1226"/>
      <c r="GT1226"/>
      <c r="GU1226"/>
      <c r="GV1226"/>
      <c r="GW1226"/>
      <c r="GX1226"/>
      <c r="GY1226"/>
      <c r="GZ1226"/>
      <c r="HA1226"/>
      <c r="HB1226"/>
      <c r="HC1226"/>
      <c r="HD1226"/>
      <c r="HE1226"/>
      <c r="HF1226"/>
      <c r="HG1226"/>
      <c r="HH1226"/>
      <c r="HI1226"/>
      <c r="HJ1226"/>
      <c r="HK1226"/>
      <c r="HL1226"/>
      <c r="HM1226"/>
      <c r="HN1226"/>
      <c r="HO1226"/>
      <c r="HP1226"/>
      <c r="HQ1226"/>
      <c r="HR1226"/>
      <c r="HS1226"/>
      <c r="HT1226"/>
      <c r="HU1226"/>
      <c r="HV1226"/>
      <c r="HW1226"/>
      <c r="HX1226"/>
      <c r="HY1226"/>
      <c r="HZ1226"/>
      <c r="IA1226"/>
      <c r="IB1226"/>
      <c r="IC1226"/>
      <c r="ID1226"/>
      <c r="IE1226"/>
      <c r="IF1226"/>
      <c r="IG1226"/>
      <c r="IH1226"/>
      <c r="II1226"/>
      <c r="IJ1226"/>
      <c r="IK1226"/>
      <c r="IL1226"/>
      <c r="IM1226"/>
      <c r="IN1226"/>
      <c r="IO1226"/>
      <c r="IP1226"/>
      <c r="IQ1226"/>
      <c r="IR1226"/>
      <c r="IS1226"/>
      <c r="IT1226"/>
      <c r="IU1226"/>
      <c r="IV1226"/>
      <c r="IW1226"/>
      <c r="IX1226"/>
      <c r="IY1226"/>
      <c r="IZ1226"/>
      <c r="JA1226"/>
      <c r="JB1226"/>
      <c r="JC1226"/>
      <c r="JD1226"/>
      <c r="JE1226"/>
      <c r="JF1226"/>
      <c r="JG1226"/>
      <c r="JH1226"/>
      <c r="JI1226"/>
      <c r="JJ1226"/>
      <c r="JK1226"/>
      <c r="JL1226"/>
      <c r="JM1226"/>
      <c r="JN1226"/>
      <c r="JO1226"/>
      <c r="JP1226"/>
      <c r="JQ1226"/>
      <c r="JR1226"/>
      <c r="JS1226"/>
      <c r="JT1226"/>
      <c r="JU1226"/>
      <c r="JV1226"/>
      <c r="JW1226"/>
      <c r="JX1226"/>
      <c r="JY1226"/>
      <c r="JZ1226"/>
      <c r="KA1226"/>
      <c r="KB1226"/>
      <c r="KC1226"/>
      <c r="KD1226"/>
      <c r="KE1226"/>
      <c r="KF1226"/>
      <c r="KG1226"/>
      <c r="KH1226"/>
      <c r="KI1226"/>
      <c r="KJ1226"/>
      <c r="KK1226"/>
      <c r="KL1226"/>
      <c r="KM1226"/>
      <c r="KN1226"/>
      <c r="KO1226"/>
      <c r="KP1226"/>
      <c r="KQ1226"/>
      <c r="KR1226"/>
      <c r="KS1226"/>
      <c r="KT1226"/>
      <c r="KU1226"/>
      <c r="KV1226"/>
      <c r="KW1226"/>
      <c r="KX1226"/>
      <c r="KY1226"/>
      <c r="KZ1226"/>
      <c r="LA1226"/>
      <c r="LB1226"/>
      <c r="LC1226"/>
      <c r="LD1226"/>
      <c r="LE1226"/>
      <c r="LF1226"/>
      <c r="LG1226"/>
      <c r="LH1226"/>
      <c r="LI1226"/>
      <c r="LJ1226"/>
      <c r="LK1226"/>
      <c r="LL1226"/>
      <c r="LM1226"/>
      <c r="LN1226"/>
      <c r="LO1226"/>
      <c r="LP1226"/>
      <c r="LQ1226"/>
      <c r="LR1226"/>
      <c r="LS1226"/>
      <c r="LT1226"/>
      <c r="LU1226"/>
      <c r="LV1226"/>
      <c r="LW1226"/>
      <c r="LX1226"/>
      <c r="LY1226"/>
      <c r="LZ1226"/>
      <c r="MA1226"/>
      <c r="MB1226"/>
      <c r="MC1226"/>
      <c r="MD1226"/>
      <c r="ME1226"/>
      <c r="MF1226"/>
      <c r="MG1226"/>
      <c r="MH1226"/>
      <c r="MI1226"/>
      <c r="MJ1226"/>
      <c r="MK1226"/>
      <c r="ML1226"/>
      <c r="MM1226"/>
      <c r="MN1226"/>
      <c r="MO1226"/>
      <c r="MP1226"/>
      <c r="MQ1226"/>
      <c r="MR1226"/>
      <c r="MS1226"/>
      <c r="MT1226"/>
      <c r="MU1226"/>
      <c r="MV1226"/>
      <c r="MW1226"/>
      <c r="MX1226"/>
      <c r="MY1226"/>
      <c r="MZ1226"/>
      <c r="NA1226"/>
      <c r="NB1226"/>
      <c r="NC1226"/>
      <c r="ND1226"/>
      <c r="NE1226"/>
      <c r="NF1226"/>
      <c r="NG1226"/>
      <c r="NH1226"/>
      <c r="NI1226"/>
      <c r="NJ1226"/>
      <c r="NK1226"/>
      <c r="NL1226"/>
      <c r="NM1226"/>
      <c r="NN1226"/>
      <c r="NO1226"/>
      <c r="NP1226"/>
      <c r="NQ1226"/>
      <c r="NR1226"/>
      <c r="NS1226"/>
      <c r="NT1226"/>
      <c r="NU1226"/>
      <c r="NV1226"/>
      <c r="NW1226"/>
      <c r="NX1226"/>
      <c r="NY1226"/>
      <c r="NZ1226"/>
      <c r="OA1226"/>
      <c r="OB1226"/>
      <c r="OC1226"/>
      <c r="OD1226"/>
      <c r="OE1226"/>
      <c r="OF1226"/>
      <c r="OG1226"/>
      <c r="OH1226"/>
      <c r="OI1226"/>
      <c r="OJ1226"/>
      <c r="OK1226"/>
      <c r="OL1226"/>
      <c r="OM1226"/>
      <c r="ON1226"/>
      <c r="OO1226"/>
      <c r="OP1226"/>
      <c r="OQ1226"/>
      <c r="OR1226"/>
      <c r="OS1226"/>
      <c r="OT1226"/>
      <c r="OU1226"/>
      <c r="OV1226"/>
      <c r="OW1226"/>
      <c r="OX1226"/>
      <c r="OY1226"/>
      <c r="OZ1226"/>
      <c r="PA1226"/>
      <c r="PB1226"/>
      <c r="PC1226"/>
      <c r="PD1226"/>
      <c r="PE1226"/>
      <c r="PF1226"/>
      <c r="PG1226"/>
      <c r="PH1226"/>
      <c r="PI1226"/>
      <c r="PJ1226"/>
      <c r="PK1226"/>
      <c r="PL1226"/>
      <c r="PM1226"/>
      <c r="PN1226"/>
      <c r="PO1226"/>
      <c r="PP1226"/>
      <c r="PQ1226"/>
      <c r="PR1226"/>
      <c r="PS1226"/>
      <c r="PT1226"/>
      <c r="PU1226"/>
      <c r="PV1226"/>
      <c r="PW1226"/>
      <c r="PX1226"/>
      <c r="PY1226"/>
      <c r="PZ1226"/>
      <c r="QA1226"/>
      <c r="QB1226"/>
      <c r="QC1226"/>
      <c r="QD1226"/>
      <c r="QE1226"/>
      <c r="QF1226"/>
      <c r="QG1226"/>
      <c r="QH1226"/>
      <c r="QI1226"/>
      <c r="QJ1226"/>
      <c r="QK1226"/>
      <c r="QL1226"/>
      <c r="QM1226"/>
      <c r="QN1226"/>
      <c r="QO1226"/>
      <c r="QP1226"/>
      <c r="QQ1226"/>
      <c r="QR1226"/>
      <c r="QS1226"/>
      <c r="QT1226"/>
      <c r="QU1226"/>
      <c r="QV1226"/>
      <c r="QW1226"/>
      <c r="QX1226"/>
      <c r="QY1226"/>
      <c r="QZ1226"/>
      <c r="RA1226"/>
      <c r="RB1226"/>
      <c r="RC1226"/>
      <c r="RD1226"/>
      <c r="RE1226"/>
      <c r="RF1226"/>
      <c r="RG1226"/>
      <c r="RH1226"/>
      <c r="RI1226"/>
      <c r="RJ1226"/>
      <c r="RK1226"/>
      <c r="RL1226"/>
      <c r="RM1226"/>
      <c r="RN1226"/>
      <c r="RO1226"/>
      <c r="RP1226"/>
      <c r="RQ1226"/>
      <c r="RR1226"/>
      <c r="RS1226"/>
      <c r="RT1226"/>
      <c r="RU1226"/>
      <c r="RV1226"/>
      <c r="RW1226"/>
      <c r="RX1226"/>
      <c r="RY1226"/>
      <c r="RZ1226"/>
      <c r="SA1226"/>
      <c r="SB1226"/>
      <c r="SC1226"/>
      <c r="SD1226"/>
      <c r="SE1226"/>
      <c r="SF1226"/>
      <c r="SG1226"/>
      <c r="SH1226"/>
      <c r="SI1226"/>
      <c r="SJ1226"/>
      <c r="SK1226"/>
      <c r="SL1226"/>
      <c r="SM1226"/>
      <c r="SN1226"/>
      <c r="SO1226"/>
      <c r="SP1226"/>
      <c r="SQ1226"/>
      <c r="SR1226"/>
      <c r="SS1226"/>
      <c r="ST1226"/>
      <c r="SU1226"/>
      <c r="SV1226"/>
      <c r="SW1226"/>
      <c r="SX1226"/>
      <c r="SY1226"/>
      <c r="SZ1226"/>
      <c r="TA1226"/>
      <c r="TB1226"/>
    </row>
    <row r="1227" spans="1:522" ht="16.5" customHeight="1" x14ac:dyDescent="0.2">
      <c r="A1227" s="20">
        <v>619</v>
      </c>
      <c r="B1227" s="20" t="s">
        <v>62</v>
      </c>
      <c r="C1227" s="20" t="s">
        <v>915</v>
      </c>
      <c r="D1227" s="20" t="s">
        <v>38</v>
      </c>
      <c r="E1227" s="20" t="s">
        <v>1345</v>
      </c>
      <c r="F1227" s="22" t="s">
        <v>953</v>
      </c>
      <c r="G1227" s="20" t="s">
        <v>84</v>
      </c>
      <c r="H1227" s="20" t="s">
        <v>35</v>
      </c>
      <c r="I1227" s="20" t="s">
        <v>81</v>
      </c>
      <c r="J1227" s="22" t="s">
        <v>915</v>
      </c>
      <c r="K1227" s="20"/>
      <c r="L1227" s="20"/>
      <c r="M1227" s="20"/>
      <c r="N1227" s="20"/>
      <c r="O1227" s="23"/>
      <c r="P1227" s="23">
        <v>900000</v>
      </c>
      <c r="Q1227" s="24">
        <v>1</v>
      </c>
      <c r="R1227" s="25">
        <v>45992</v>
      </c>
      <c r="S1227" s="20" t="s">
        <v>83</v>
      </c>
      <c r="T1227" s="26">
        <f t="shared" si="21"/>
        <v>900000</v>
      </c>
      <c r="U1227" s="27" t="s">
        <v>100</v>
      </c>
      <c r="V1227" s="27" t="s">
        <v>100</v>
      </c>
      <c r="W1227"/>
      <c r="X1227"/>
      <c r="Y1227"/>
      <c r="Z1227"/>
      <c r="AA1227"/>
      <c r="AB1227"/>
      <c r="AC1227"/>
      <c r="AD1227"/>
      <c r="AE1227"/>
      <c r="AF1227"/>
      <c r="AG1227"/>
      <c r="AH1227"/>
      <c r="AI1227"/>
      <c r="AJ1227"/>
      <c r="AK1227"/>
      <c r="AL1227"/>
      <c r="AM1227"/>
      <c r="AN1227"/>
      <c r="AO1227"/>
      <c r="AP1227"/>
      <c r="AQ1227"/>
      <c r="AR1227"/>
      <c r="AS1227"/>
      <c r="AT1227"/>
      <c r="AU1227"/>
      <c r="AV1227"/>
      <c r="AW1227"/>
      <c r="AX1227"/>
      <c r="AY1227"/>
      <c r="AZ1227"/>
      <c r="BA1227"/>
      <c r="BB1227"/>
      <c r="BC1227"/>
      <c r="BD1227"/>
      <c r="BE1227"/>
      <c r="BF1227"/>
      <c r="BG1227"/>
      <c r="BH1227"/>
      <c r="BI1227"/>
      <c r="BJ1227"/>
      <c r="BK1227"/>
      <c r="BL1227"/>
      <c r="BM1227"/>
      <c r="BN1227"/>
      <c r="BO1227"/>
      <c r="BP1227"/>
      <c r="BQ1227"/>
      <c r="BR1227"/>
      <c r="BS1227"/>
      <c r="BT1227"/>
      <c r="BU1227"/>
      <c r="BV1227"/>
      <c r="BW1227"/>
      <c r="BX1227"/>
      <c r="BY1227"/>
      <c r="BZ1227"/>
      <c r="CA1227"/>
      <c r="CB1227"/>
      <c r="CC1227"/>
      <c r="CD1227"/>
      <c r="CE1227"/>
      <c r="CF1227"/>
      <c r="CG1227"/>
      <c r="CH1227"/>
      <c r="CI1227"/>
      <c r="CJ1227"/>
      <c r="CK1227"/>
      <c r="CL1227"/>
      <c r="CM1227"/>
      <c r="CN1227"/>
      <c r="CO1227"/>
      <c r="CP1227"/>
      <c r="CQ1227"/>
      <c r="CR1227"/>
      <c r="CS1227"/>
      <c r="CT1227"/>
      <c r="CU1227"/>
      <c r="CV1227"/>
      <c r="CW1227"/>
      <c r="CX1227"/>
      <c r="CY1227"/>
      <c r="CZ1227"/>
      <c r="DA1227"/>
      <c r="DB1227"/>
      <c r="DC1227"/>
      <c r="DD1227"/>
      <c r="DE1227"/>
      <c r="DF1227"/>
      <c r="DG1227"/>
      <c r="DH1227"/>
      <c r="DI1227"/>
      <c r="DJ1227"/>
      <c r="DK1227"/>
      <c r="DL1227"/>
      <c r="DM1227"/>
      <c r="DN1227"/>
      <c r="DO1227"/>
      <c r="DP1227"/>
      <c r="DQ1227"/>
      <c r="DR1227"/>
      <c r="DS1227"/>
      <c r="DT1227"/>
      <c r="DU1227"/>
      <c r="DV1227"/>
      <c r="DW1227"/>
      <c r="DX1227"/>
      <c r="DY1227"/>
      <c r="DZ1227"/>
      <c r="EA1227"/>
      <c r="EB1227"/>
      <c r="EC1227"/>
      <c r="ED1227"/>
      <c r="EE1227"/>
      <c r="EF1227"/>
      <c r="EG1227"/>
      <c r="EH1227"/>
      <c r="EI1227"/>
      <c r="EJ1227"/>
      <c r="EK1227"/>
      <c r="EL1227"/>
      <c r="EM1227"/>
      <c r="EN1227"/>
      <c r="EO1227"/>
      <c r="EP1227"/>
      <c r="EQ1227"/>
      <c r="ER1227"/>
      <c r="ES1227"/>
      <c r="ET1227"/>
      <c r="EU1227"/>
      <c r="EV1227"/>
      <c r="EW1227"/>
      <c r="EX1227"/>
      <c r="EY1227"/>
      <c r="EZ1227"/>
      <c r="FA1227"/>
      <c r="FB1227"/>
      <c r="FC1227"/>
      <c r="FD1227"/>
      <c r="FE1227"/>
      <c r="FF1227"/>
      <c r="FG1227"/>
      <c r="FH1227"/>
      <c r="FI1227"/>
      <c r="FJ1227"/>
      <c r="FK1227"/>
      <c r="FL1227"/>
      <c r="FM1227"/>
      <c r="FN1227"/>
      <c r="FO1227"/>
      <c r="FP1227"/>
      <c r="FQ1227"/>
      <c r="FR1227"/>
      <c r="FS1227"/>
      <c r="FT1227"/>
      <c r="FU1227"/>
      <c r="FV1227"/>
      <c r="FW1227"/>
      <c r="FX1227"/>
      <c r="FY1227"/>
      <c r="FZ1227"/>
      <c r="GA1227"/>
      <c r="GB1227"/>
      <c r="GC1227"/>
      <c r="GD1227"/>
      <c r="GE1227"/>
      <c r="GF1227"/>
      <c r="GG1227"/>
      <c r="GH1227"/>
      <c r="GI1227"/>
      <c r="GJ1227"/>
      <c r="GK1227"/>
      <c r="GL1227"/>
      <c r="GM1227"/>
      <c r="GN1227"/>
      <c r="GO1227"/>
      <c r="GP1227"/>
      <c r="GQ1227"/>
      <c r="GR1227"/>
      <c r="GS1227"/>
      <c r="GT1227"/>
      <c r="GU1227"/>
      <c r="GV1227"/>
      <c r="GW1227"/>
      <c r="GX1227"/>
      <c r="GY1227"/>
      <c r="GZ1227"/>
      <c r="HA1227"/>
      <c r="HB1227"/>
      <c r="HC1227"/>
      <c r="HD1227"/>
      <c r="HE1227"/>
      <c r="HF1227"/>
      <c r="HG1227"/>
      <c r="HH1227"/>
      <c r="HI1227"/>
      <c r="HJ1227"/>
      <c r="HK1227"/>
      <c r="HL1227"/>
      <c r="HM1227"/>
      <c r="HN1227"/>
      <c r="HO1227"/>
      <c r="HP1227"/>
      <c r="HQ1227"/>
      <c r="HR1227"/>
      <c r="HS1227"/>
      <c r="HT1227"/>
      <c r="HU1227"/>
      <c r="HV1227"/>
      <c r="HW1227"/>
      <c r="HX1227"/>
      <c r="HY1227"/>
      <c r="HZ1227"/>
      <c r="IA1227"/>
      <c r="IB1227"/>
      <c r="IC1227"/>
      <c r="ID1227"/>
      <c r="IE1227"/>
      <c r="IF1227"/>
      <c r="IG1227"/>
      <c r="IH1227"/>
      <c r="II1227"/>
      <c r="IJ1227"/>
      <c r="IK1227"/>
      <c r="IL1227"/>
      <c r="IM1227"/>
      <c r="IN1227"/>
      <c r="IO1227"/>
      <c r="IP1227"/>
      <c r="IQ1227"/>
      <c r="IR1227"/>
      <c r="IS1227"/>
      <c r="IT1227"/>
      <c r="IU1227"/>
      <c r="IV1227"/>
      <c r="IW1227"/>
      <c r="IX1227"/>
      <c r="IY1227"/>
      <c r="IZ1227"/>
      <c r="JA1227"/>
      <c r="JB1227"/>
      <c r="JC1227"/>
      <c r="JD1227"/>
      <c r="JE1227"/>
      <c r="JF1227"/>
      <c r="JG1227"/>
      <c r="JH1227"/>
      <c r="JI1227"/>
      <c r="JJ1227"/>
      <c r="JK1227"/>
      <c r="JL1227"/>
      <c r="JM1227"/>
      <c r="JN1227"/>
      <c r="JO1227"/>
      <c r="JP1227"/>
      <c r="JQ1227"/>
      <c r="JR1227"/>
      <c r="JS1227"/>
      <c r="JT1227"/>
      <c r="JU1227"/>
      <c r="JV1227"/>
      <c r="JW1227"/>
      <c r="JX1227"/>
      <c r="JY1227"/>
      <c r="JZ1227"/>
      <c r="KA1227"/>
      <c r="KB1227"/>
      <c r="KC1227"/>
      <c r="KD1227"/>
      <c r="KE1227"/>
      <c r="KF1227"/>
      <c r="KG1227"/>
      <c r="KH1227"/>
      <c r="KI1227"/>
      <c r="KJ1227"/>
      <c r="KK1227"/>
      <c r="KL1227"/>
      <c r="KM1227"/>
      <c r="KN1227"/>
      <c r="KO1227"/>
      <c r="KP1227"/>
      <c r="KQ1227"/>
      <c r="KR1227"/>
      <c r="KS1227"/>
      <c r="KT1227"/>
      <c r="KU1227"/>
      <c r="KV1227"/>
      <c r="KW1227"/>
      <c r="KX1227"/>
      <c r="KY1227"/>
      <c r="KZ1227"/>
      <c r="LA1227"/>
      <c r="LB1227"/>
      <c r="LC1227"/>
      <c r="LD1227"/>
      <c r="LE1227"/>
      <c r="LF1227"/>
      <c r="LG1227"/>
      <c r="LH1227"/>
      <c r="LI1227"/>
      <c r="LJ1227"/>
      <c r="LK1227"/>
      <c r="LL1227"/>
      <c r="LM1227"/>
      <c r="LN1227"/>
      <c r="LO1227"/>
      <c r="LP1227"/>
      <c r="LQ1227"/>
      <c r="LR1227"/>
      <c r="LS1227"/>
      <c r="LT1227"/>
      <c r="LU1227"/>
      <c r="LV1227"/>
      <c r="LW1227"/>
      <c r="LX1227"/>
      <c r="LY1227"/>
      <c r="LZ1227"/>
      <c r="MA1227"/>
      <c r="MB1227"/>
      <c r="MC1227"/>
      <c r="MD1227"/>
      <c r="ME1227"/>
      <c r="MF1227"/>
      <c r="MG1227"/>
      <c r="MH1227"/>
      <c r="MI1227"/>
      <c r="MJ1227"/>
      <c r="MK1227"/>
      <c r="ML1227"/>
      <c r="MM1227"/>
      <c r="MN1227"/>
      <c r="MO1227"/>
      <c r="MP1227"/>
      <c r="MQ1227"/>
      <c r="MR1227"/>
      <c r="MS1227"/>
      <c r="MT1227"/>
      <c r="MU1227"/>
      <c r="MV1227"/>
      <c r="MW1227"/>
      <c r="MX1227"/>
      <c r="MY1227"/>
      <c r="MZ1227"/>
      <c r="NA1227"/>
      <c r="NB1227"/>
      <c r="NC1227"/>
      <c r="ND1227"/>
      <c r="NE1227"/>
      <c r="NF1227"/>
      <c r="NG1227"/>
      <c r="NH1227"/>
      <c r="NI1227"/>
      <c r="NJ1227"/>
      <c r="NK1227"/>
      <c r="NL1227"/>
      <c r="NM1227"/>
      <c r="NN1227"/>
      <c r="NO1227"/>
      <c r="NP1227"/>
      <c r="NQ1227"/>
      <c r="NR1227"/>
      <c r="NS1227"/>
      <c r="NT1227"/>
      <c r="NU1227"/>
      <c r="NV1227"/>
      <c r="NW1227"/>
      <c r="NX1227"/>
      <c r="NY1227"/>
      <c r="NZ1227"/>
      <c r="OA1227"/>
      <c r="OB1227"/>
      <c r="OC1227"/>
      <c r="OD1227"/>
      <c r="OE1227"/>
      <c r="OF1227"/>
      <c r="OG1227"/>
      <c r="OH1227"/>
      <c r="OI1227"/>
      <c r="OJ1227"/>
      <c r="OK1227"/>
      <c r="OL1227"/>
      <c r="OM1227"/>
      <c r="ON1227"/>
      <c r="OO1227"/>
      <c r="OP1227"/>
      <c r="OQ1227"/>
      <c r="OR1227"/>
      <c r="OS1227"/>
      <c r="OT1227"/>
      <c r="OU1227"/>
      <c r="OV1227"/>
      <c r="OW1227"/>
      <c r="OX1227"/>
      <c r="OY1227"/>
      <c r="OZ1227"/>
      <c r="PA1227"/>
      <c r="PB1227"/>
      <c r="PC1227"/>
      <c r="PD1227"/>
      <c r="PE1227"/>
      <c r="PF1227"/>
      <c r="PG1227"/>
      <c r="PH1227"/>
      <c r="PI1227"/>
      <c r="PJ1227"/>
      <c r="PK1227"/>
      <c r="PL1227"/>
      <c r="PM1227"/>
      <c r="PN1227"/>
      <c r="PO1227"/>
      <c r="PP1227"/>
      <c r="PQ1227"/>
      <c r="PR1227"/>
      <c r="PS1227"/>
      <c r="PT1227"/>
      <c r="PU1227"/>
      <c r="PV1227"/>
      <c r="PW1227"/>
      <c r="PX1227"/>
      <c r="PY1227"/>
      <c r="PZ1227"/>
      <c r="QA1227"/>
      <c r="QB1227"/>
      <c r="QC1227"/>
      <c r="QD1227"/>
      <c r="QE1227"/>
      <c r="QF1227"/>
      <c r="QG1227"/>
      <c r="QH1227"/>
      <c r="QI1227"/>
      <c r="QJ1227"/>
      <c r="QK1227"/>
      <c r="QL1227"/>
      <c r="QM1227"/>
      <c r="QN1227"/>
      <c r="QO1227"/>
      <c r="QP1227"/>
      <c r="QQ1227"/>
      <c r="QR1227"/>
      <c r="QS1227"/>
      <c r="QT1227"/>
      <c r="QU1227"/>
      <c r="QV1227"/>
      <c r="QW1227"/>
      <c r="QX1227"/>
      <c r="QY1227"/>
      <c r="QZ1227"/>
      <c r="RA1227"/>
      <c r="RB1227"/>
      <c r="RC1227"/>
      <c r="RD1227"/>
      <c r="RE1227"/>
      <c r="RF1227"/>
      <c r="RG1227"/>
      <c r="RH1227"/>
      <c r="RI1227"/>
      <c r="RJ1227"/>
      <c r="RK1227"/>
      <c r="RL1227"/>
      <c r="RM1227"/>
      <c r="RN1227"/>
      <c r="RO1227"/>
      <c r="RP1227"/>
      <c r="RQ1227"/>
      <c r="RR1227"/>
      <c r="RS1227"/>
      <c r="RT1227"/>
      <c r="RU1227"/>
      <c r="RV1227"/>
      <c r="RW1227"/>
      <c r="RX1227"/>
      <c r="RY1227"/>
      <c r="RZ1227"/>
      <c r="SA1227"/>
      <c r="SB1227"/>
      <c r="SC1227"/>
      <c r="SD1227"/>
      <c r="SE1227"/>
      <c r="SF1227"/>
      <c r="SG1227"/>
      <c r="SH1227"/>
      <c r="SI1227"/>
      <c r="SJ1227"/>
      <c r="SK1227"/>
      <c r="SL1227"/>
      <c r="SM1227"/>
      <c r="SN1227"/>
      <c r="SO1227"/>
      <c r="SP1227"/>
      <c r="SQ1227"/>
      <c r="SR1227"/>
      <c r="SS1227"/>
      <c r="ST1227"/>
      <c r="SU1227"/>
      <c r="SV1227"/>
      <c r="SW1227"/>
      <c r="SX1227"/>
      <c r="SY1227"/>
      <c r="SZ1227"/>
      <c r="TA1227"/>
      <c r="TB1227"/>
    </row>
    <row r="1228" spans="1:522" ht="16.5" customHeight="1" x14ac:dyDescent="0.2">
      <c r="A1228" s="20">
        <v>620</v>
      </c>
      <c r="B1228" s="20" t="s">
        <v>62</v>
      </c>
      <c r="C1228" s="20" t="s">
        <v>959</v>
      </c>
      <c r="D1228" s="20" t="s">
        <v>30</v>
      </c>
      <c r="E1228" s="20" t="s">
        <v>1345</v>
      </c>
      <c r="F1228" s="22" t="s">
        <v>953</v>
      </c>
      <c r="G1228" s="20" t="s">
        <v>84</v>
      </c>
      <c r="H1228" s="20" t="s">
        <v>35</v>
      </c>
      <c r="I1228" s="20" t="s">
        <v>81</v>
      </c>
      <c r="J1228" s="22" t="s">
        <v>959</v>
      </c>
      <c r="K1228" s="20"/>
      <c r="L1228" s="20"/>
      <c r="M1228" s="20"/>
      <c r="N1228" s="20"/>
      <c r="O1228" s="23"/>
      <c r="P1228" s="23">
        <v>275000</v>
      </c>
      <c r="Q1228" s="24">
        <v>1</v>
      </c>
      <c r="R1228" s="25">
        <v>45658</v>
      </c>
      <c r="S1228" s="20" t="s">
        <v>83</v>
      </c>
      <c r="T1228" s="26">
        <f t="shared" si="21"/>
        <v>275000</v>
      </c>
      <c r="U1228" s="27" t="s">
        <v>100</v>
      </c>
      <c r="V1228" s="27" t="s">
        <v>100</v>
      </c>
      <c r="W1228"/>
      <c r="X1228"/>
      <c r="Y1228"/>
      <c r="Z1228"/>
      <c r="AA1228"/>
      <c r="AB1228"/>
      <c r="AC1228"/>
      <c r="AD1228"/>
      <c r="AE1228"/>
      <c r="AF1228"/>
      <c r="AG1228"/>
      <c r="AH1228"/>
      <c r="AI1228"/>
      <c r="AJ1228"/>
      <c r="AK1228"/>
      <c r="AL1228"/>
      <c r="AM1228"/>
      <c r="AN1228"/>
      <c r="AO1228"/>
      <c r="AP1228"/>
      <c r="AQ1228"/>
      <c r="AR1228"/>
      <c r="AS1228"/>
      <c r="AT1228"/>
      <c r="AU1228"/>
      <c r="AV1228"/>
      <c r="AW1228"/>
      <c r="AX1228"/>
      <c r="AY1228"/>
      <c r="AZ1228"/>
      <c r="BA1228"/>
      <c r="BB1228"/>
      <c r="BC1228"/>
      <c r="BD1228"/>
      <c r="BE1228"/>
      <c r="BF1228"/>
      <c r="BG1228"/>
      <c r="BH1228"/>
      <c r="BI1228"/>
      <c r="BJ1228"/>
      <c r="BK1228"/>
      <c r="BL1228"/>
      <c r="BM1228"/>
      <c r="BN1228"/>
      <c r="BO1228"/>
      <c r="BP1228"/>
      <c r="BQ1228"/>
      <c r="BR1228"/>
      <c r="BS1228"/>
      <c r="BT1228"/>
      <c r="BU1228"/>
      <c r="BV1228"/>
      <c r="BW1228"/>
      <c r="BX1228"/>
      <c r="BY1228"/>
      <c r="BZ1228"/>
      <c r="CA1228"/>
      <c r="CB1228"/>
      <c r="CC1228"/>
      <c r="CD1228"/>
      <c r="CE1228"/>
      <c r="CF1228"/>
      <c r="CG1228"/>
      <c r="CH1228"/>
      <c r="CI1228"/>
      <c r="CJ1228"/>
      <c r="CK1228"/>
      <c r="CL1228"/>
      <c r="CM1228"/>
      <c r="CN1228"/>
      <c r="CO1228"/>
      <c r="CP1228"/>
      <c r="CQ1228"/>
      <c r="CR1228"/>
      <c r="CS1228"/>
      <c r="CT1228"/>
      <c r="CU1228"/>
      <c r="CV1228"/>
      <c r="CW1228"/>
      <c r="CX1228"/>
      <c r="CY1228"/>
      <c r="CZ1228"/>
      <c r="DA1228"/>
      <c r="DB1228"/>
      <c r="DC1228"/>
      <c r="DD1228"/>
      <c r="DE1228"/>
      <c r="DF1228"/>
      <c r="DG1228"/>
      <c r="DH1228"/>
      <c r="DI1228"/>
      <c r="DJ1228"/>
      <c r="DK1228"/>
      <c r="DL1228"/>
      <c r="DM1228"/>
      <c r="DN1228"/>
      <c r="DO1228"/>
      <c r="DP1228"/>
      <c r="DQ1228"/>
      <c r="DR1228"/>
      <c r="DS1228"/>
      <c r="DT1228"/>
      <c r="DU1228"/>
      <c r="DV1228"/>
      <c r="DW1228"/>
      <c r="DX1228"/>
      <c r="DY1228"/>
      <c r="DZ1228"/>
      <c r="EA1228"/>
      <c r="EB1228"/>
      <c r="EC1228"/>
      <c r="ED1228"/>
      <c r="EE1228"/>
      <c r="EF1228"/>
      <c r="EG1228"/>
      <c r="EH1228"/>
      <c r="EI1228"/>
      <c r="EJ1228"/>
      <c r="EK1228"/>
      <c r="EL1228"/>
      <c r="EM1228"/>
      <c r="EN1228"/>
      <c r="EO1228"/>
      <c r="EP1228"/>
      <c r="EQ1228"/>
      <c r="ER1228"/>
      <c r="ES1228"/>
      <c r="ET1228"/>
      <c r="EU1228"/>
      <c r="EV1228"/>
      <c r="EW1228"/>
      <c r="EX1228"/>
      <c r="EY1228"/>
      <c r="EZ1228"/>
      <c r="FA1228"/>
      <c r="FB1228"/>
      <c r="FC1228"/>
      <c r="FD1228"/>
      <c r="FE1228"/>
      <c r="FF1228"/>
      <c r="FG1228"/>
      <c r="FH1228"/>
      <c r="FI1228"/>
      <c r="FJ1228"/>
      <c r="FK1228"/>
      <c r="FL1228"/>
      <c r="FM1228"/>
      <c r="FN1228"/>
      <c r="FO1228"/>
      <c r="FP1228"/>
      <c r="FQ1228"/>
      <c r="FR1228"/>
      <c r="FS1228"/>
      <c r="FT1228"/>
      <c r="FU1228"/>
      <c r="FV1228"/>
      <c r="FW1228"/>
      <c r="FX1228"/>
      <c r="FY1228"/>
      <c r="FZ1228"/>
      <c r="GA1228"/>
      <c r="GB1228"/>
      <c r="GC1228"/>
      <c r="GD1228"/>
      <c r="GE1228"/>
      <c r="GF1228"/>
      <c r="GG1228"/>
      <c r="GH1228"/>
      <c r="GI1228"/>
      <c r="GJ1228"/>
      <c r="GK1228"/>
      <c r="GL1228"/>
      <c r="GM1228"/>
      <c r="GN1228"/>
      <c r="GO1228"/>
      <c r="GP1228"/>
      <c r="GQ1228"/>
      <c r="GR1228"/>
      <c r="GS1228"/>
      <c r="GT1228"/>
      <c r="GU1228"/>
      <c r="GV1228"/>
      <c r="GW1228"/>
      <c r="GX1228"/>
      <c r="GY1228"/>
      <c r="GZ1228"/>
      <c r="HA1228"/>
      <c r="HB1228"/>
      <c r="HC1228"/>
      <c r="HD1228"/>
      <c r="HE1228"/>
      <c r="HF1228"/>
      <c r="HG1228"/>
      <c r="HH1228"/>
      <c r="HI1228"/>
      <c r="HJ1228"/>
      <c r="HK1228"/>
      <c r="HL1228"/>
      <c r="HM1228"/>
      <c r="HN1228"/>
      <c r="HO1228"/>
      <c r="HP1228"/>
      <c r="HQ1228"/>
      <c r="HR1228"/>
      <c r="HS1228"/>
      <c r="HT1228"/>
      <c r="HU1228"/>
      <c r="HV1228"/>
      <c r="HW1228"/>
      <c r="HX1228"/>
      <c r="HY1228"/>
      <c r="HZ1228"/>
      <c r="IA1228"/>
      <c r="IB1228"/>
      <c r="IC1228"/>
      <c r="ID1228"/>
      <c r="IE1228"/>
      <c r="IF1228"/>
      <c r="IG1228"/>
      <c r="IH1228"/>
      <c r="II1228"/>
      <c r="IJ1228"/>
      <c r="IK1228"/>
      <c r="IL1228"/>
      <c r="IM1228"/>
      <c r="IN1228"/>
      <c r="IO1228"/>
      <c r="IP1228"/>
      <c r="IQ1228"/>
      <c r="IR1228"/>
      <c r="IS1228"/>
      <c r="IT1228"/>
      <c r="IU1228"/>
      <c r="IV1228"/>
      <c r="IW1228"/>
      <c r="IX1228"/>
      <c r="IY1228"/>
      <c r="IZ1228"/>
      <c r="JA1228"/>
      <c r="JB1228"/>
      <c r="JC1228"/>
      <c r="JD1228"/>
      <c r="JE1228"/>
      <c r="JF1228"/>
      <c r="JG1228"/>
      <c r="JH1228"/>
      <c r="JI1228"/>
      <c r="JJ1228"/>
      <c r="JK1228"/>
      <c r="JL1228"/>
      <c r="JM1228"/>
      <c r="JN1228"/>
      <c r="JO1228"/>
      <c r="JP1228"/>
      <c r="JQ1228"/>
      <c r="JR1228"/>
      <c r="JS1228"/>
      <c r="JT1228"/>
      <c r="JU1228"/>
      <c r="JV1228"/>
      <c r="JW1228"/>
      <c r="JX1228"/>
      <c r="JY1228"/>
      <c r="JZ1228"/>
      <c r="KA1228"/>
      <c r="KB1228"/>
      <c r="KC1228"/>
      <c r="KD1228"/>
      <c r="KE1228"/>
      <c r="KF1228"/>
      <c r="KG1228"/>
      <c r="KH1228"/>
      <c r="KI1228"/>
      <c r="KJ1228"/>
      <c r="KK1228"/>
      <c r="KL1228"/>
      <c r="KM1228"/>
      <c r="KN1228"/>
      <c r="KO1228"/>
      <c r="KP1228"/>
      <c r="KQ1228"/>
      <c r="KR1228"/>
      <c r="KS1228"/>
      <c r="KT1228"/>
      <c r="KU1228"/>
      <c r="KV1228"/>
      <c r="KW1228"/>
      <c r="KX1228"/>
      <c r="KY1228"/>
      <c r="KZ1228"/>
      <c r="LA1228"/>
      <c r="LB1228"/>
      <c r="LC1228"/>
      <c r="LD1228"/>
      <c r="LE1228"/>
      <c r="LF1228"/>
      <c r="LG1228"/>
      <c r="LH1228"/>
      <c r="LI1228"/>
      <c r="LJ1228"/>
      <c r="LK1228"/>
      <c r="LL1228"/>
      <c r="LM1228"/>
      <c r="LN1228"/>
      <c r="LO1228"/>
      <c r="LP1228"/>
      <c r="LQ1228"/>
      <c r="LR1228"/>
      <c r="LS1228"/>
      <c r="LT1228"/>
      <c r="LU1228"/>
      <c r="LV1228"/>
      <c r="LW1228"/>
      <c r="LX1228"/>
      <c r="LY1228"/>
      <c r="LZ1228"/>
      <c r="MA1228"/>
      <c r="MB1228"/>
      <c r="MC1228"/>
      <c r="MD1228"/>
      <c r="ME1228"/>
      <c r="MF1228"/>
      <c r="MG1228"/>
      <c r="MH1228"/>
      <c r="MI1228"/>
      <c r="MJ1228"/>
      <c r="MK1228"/>
      <c r="ML1228"/>
      <c r="MM1228"/>
      <c r="MN1228"/>
      <c r="MO1228"/>
      <c r="MP1228"/>
      <c r="MQ1228"/>
      <c r="MR1228"/>
      <c r="MS1228"/>
      <c r="MT1228"/>
      <c r="MU1228"/>
      <c r="MV1228"/>
      <c r="MW1228"/>
      <c r="MX1228"/>
      <c r="MY1228"/>
      <c r="MZ1228"/>
      <c r="NA1228"/>
      <c r="NB1228"/>
      <c r="NC1228"/>
      <c r="ND1228"/>
      <c r="NE1228"/>
      <c r="NF1228"/>
      <c r="NG1228"/>
      <c r="NH1228"/>
      <c r="NI1228"/>
      <c r="NJ1228"/>
      <c r="NK1228"/>
      <c r="NL1228"/>
      <c r="NM1228"/>
      <c r="NN1228"/>
      <c r="NO1228"/>
      <c r="NP1228"/>
      <c r="NQ1228"/>
      <c r="NR1228"/>
      <c r="NS1228"/>
      <c r="NT1228"/>
      <c r="NU1228"/>
      <c r="NV1228"/>
      <c r="NW1228"/>
      <c r="NX1228"/>
      <c r="NY1228"/>
      <c r="NZ1228"/>
      <c r="OA1228"/>
      <c r="OB1228"/>
      <c r="OC1228"/>
      <c r="OD1228"/>
      <c r="OE1228"/>
      <c r="OF1228"/>
      <c r="OG1228"/>
      <c r="OH1228"/>
      <c r="OI1228"/>
      <c r="OJ1228"/>
      <c r="OK1228"/>
      <c r="OL1228"/>
      <c r="OM1228"/>
      <c r="ON1228"/>
      <c r="OO1228"/>
      <c r="OP1228"/>
      <c r="OQ1228"/>
      <c r="OR1228"/>
      <c r="OS1228"/>
      <c r="OT1228"/>
      <c r="OU1228"/>
      <c r="OV1228"/>
      <c r="OW1228"/>
      <c r="OX1228"/>
      <c r="OY1228"/>
      <c r="OZ1228"/>
      <c r="PA1228"/>
      <c r="PB1228"/>
      <c r="PC1228"/>
      <c r="PD1228"/>
      <c r="PE1228"/>
      <c r="PF1228"/>
      <c r="PG1228"/>
      <c r="PH1228"/>
      <c r="PI1228"/>
      <c r="PJ1228"/>
      <c r="PK1228"/>
      <c r="PL1228"/>
      <c r="PM1228"/>
      <c r="PN1228"/>
      <c r="PO1228"/>
      <c r="PP1228"/>
      <c r="PQ1228"/>
      <c r="PR1228"/>
      <c r="PS1228"/>
      <c r="PT1228"/>
      <c r="PU1228"/>
      <c r="PV1228"/>
      <c r="PW1228"/>
      <c r="PX1228"/>
      <c r="PY1228"/>
      <c r="PZ1228"/>
      <c r="QA1228"/>
      <c r="QB1228"/>
      <c r="QC1228"/>
      <c r="QD1228"/>
      <c r="QE1228"/>
      <c r="QF1228"/>
      <c r="QG1228"/>
      <c r="QH1228"/>
      <c r="QI1228"/>
      <c r="QJ1228"/>
      <c r="QK1228"/>
      <c r="QL1228"/>
      <c r="QM1228"/>
      <c r="QN1228"/>
      <c r="QO1228"/>
      <c r="QP1228"/>
      <c r="QQ1228"/>
      <c r="QR1228"/>
      <c r="QS1228"/>
      <c r="QT1228"/>
      <c r="QU1228"/>
      <c r="QV1228"/>
      <c r="QW1228"/>
      <c r="QX1228"/>
      <c r="QY1228"/>
      <c r="QZ1228"/>
      <c r="RA1228"/>
      <c r="RB1228"/>
      <c r="RC1228"/>
      <c r="RD1228"/>
      <c r="RE1228"/>
      <c r="RF1228"/>
      <c r="RG1228"/>
      <c r="RH1228"/>
      <c r="RI1228"/>
      <c r="RJ1228"/>
      <c r="RK1228"/>
      <c r="RL1228"/>
      <c r="RM1228"/>
      <c r="RN1228"/>
      <c r="RO1228"/>
      <c r="RP1228"/>
      <c r="RQ1228"/>
      <c r="RR1228"/>
      <c r="RS1228"/>
      <c r="RT1228"/>
      <c r="RU1228"/>
      <c r="RV1228"/>
      <c r="RW1228"/>
      <c r="RX1228"/>
      <c r="RY1228"/>
      <c r="RZ1228"/>
      <c r="SA1228"/>
      <c r="SB1228"/>
      <c r="SC1228"/>
      <c r="SD1228"/>
      <c r="SE1228"/>
      <c r="SF1228"/>
      <c r="SG1228"/>
      <c r="SH1228"/>
      <c r="SI1228"/>
      <c r="SJ1228"/>
      <c r="SK1228"/>
      <c r="SL1228"/>
      <c r="SM1228"/>
      <c r="SN1228"/>
      <c r="SO1228"/>
      <c r="SP1228"/>
      <c r="SQ1228"/>
      <c r="SR1228"/>
      <c r="SS1228"/>
      <c r="ST1228"/>
      <c r="SU1228"/>
      <c r="SV1228"/>
      <c r="SW1228"/>
      <c r="SX1228"/>
      <c r="SY1228"/>
      <c r="SZ1228"/>
      <c r="TA1228"/>
      <c r="TB1228"/>
    </row>
    <row r="1229" spans="1:522" ht="16.5" customHeight="1" x14ac:dyDescent="0.2">
      <c r="A1229" s="20">
        <v>621</v>
      </c>
      <c r="B1229" s="20" t="s">
        <v>62</v>
      </c>
      <c r="C1229" s="20" t="s">
        <v>959</v>
      </c>
      <c r="D1229" s="20" t="s">
        <v>30</v>
      </c>
      <c r="E1229" s="20" t="s">
        <v>1345</v>
      </c>
      <c r="F1229" s="22" t="s">
        <v>953</v>
      </c>
      <c r="G1229" s="20" t="s">
        <v>84</v>
      </c>
      <c r="H1229" s="20" t="s">
        <v>35</v>
      </c>
      <c r="I1229" s="20" t="s">
        <v>81</v>
      </c>
      <c r="J1229" s="22" t="s">
        <v>959</v>
      </c>
      <c r="K1229" s="20"/>
      <c r="L1229" s="20"/>
      <c r="M1229" s="20"/>
      <c r="N1229" s="20"/>
      <c r="O1229" s="23"/>
      <c r="P1229" s="23">
        <v>275000</v>
      </c>
      <c r="Q1229" s="24">
        <v>1</v>
      </c>
      <c r="R1229" s="25">
        <v>45689</v>
      </c>
      <c r="S1229" s="20" t="s">
        <v>83</v>
      </c>
      <c r="T1229" s="26">
        <f t="shared" si="21"/>
        <v>275000</v>
      </c>
      <c r="U1229" s="27" t="s">
        <v>100</v>
      </c>
      <c r="V1229" s="27" t="s">
        <v>100</v>
      </c>
      <c r="W1229"/>
      <c r="X1229"/>
      <c r="Y1229"/>
      <c r="Z1229"/>
      <c r="AA1229"/>
      <c r="AB1229"/>
      <c r="AC1229"/>
      <c r="AD1229"/>
      <c r="AE1229"/>
      <c r="AF1229"/>
      <c r="AG1229"/>
      <c r="AH1229"/>
      <c r="AI1229"/>
      <c r="AJ1229"/>
      <c r="AK1229"/>
      <c r="AL1229"/>
      <c r="AM1229"/>
      <c r="AN1229"/>
      <c r="AO1229"/>
      <c r="AP1229"/>
      <c r="AQ1229"/>
      <c r="AR1229"/>
      <c r="AS1229"/>
      <c r="AT1229"/>
      <c r="AU1229"/>
      <c r="AV1229"/>
      <c r="AW1229"/>
      <c r="AX1229"/>
      <c r="AY1229"/>
      <c r="AZ1229"/>
      <c r="BA1229"/>
      <c r="BB1229"/>
      <c r="BC1229"/>
      <c r="BD1229"/>
      <c r="BE1229"/>
      <c r="BF1229"/>
      <c r="BG1229"/>
      <c r="BH1229"/>
      <c r="BI1229"/>
      <c r="BJ1229"/>
      <c r="BK1229"/>
      <c r="BL1229"/>
      <c r="BM1229"/>
      <c r="BN1229"/>
      <c r="BO1229"/>
      <c r="BP1229"/>
      <c r="BQ1229"/>
      <c r="BR1229"/>
      <c r="BS1229"/>
      <c r="BT1229"/>
      <c r="BU1229"/>
      <c r="BV1229"/>
      <c r="BW1229"/>
      <c r="BX1229"/>
      <c r="BY1229"/>
      <c r="BZ1229"/>
      <c r="CA1229"/>
      <c r="CB1229"/>
      <c r="CC1229"/>
      <c r="CD1229"/>
      <c r="CE1229"/>
      <c r="CF1229"/>
      <c r="CG1229"/>
      <c r="CH1229"/>
      <c r="CI1229"/>
      <c r="CJ1229"/>
      <c r="CK1229"/>
      <c r="CL1229"/>
      <c r="CM1229"/>
      <c r="CN1229"/>
      <c r="CO1229"/>
      <c r="CP1229"/>
      <c r="CQ1229"/>
      <c r="CR1229"/>
      <c r="CS1229"/>
      <c r="CT1229"/>
      <c r="CU1229"/>
      <c r="CV1229"/>
      <c r="CW1229"/>
      <c r="CX1229"/>
      <c r="CY1229"/>
      <c r="CZ1229"/>
      <c r="DA1229"/>
      <c r="DB1229"/>
      <c r="DC1229"/>
      <c r="DD1229"/>
      <c r="DE1229"/>
      <c r="DF1229"/>
      <c r="DG1229"/>
      <c r="DH1229"/>
      <c r="DI1229"/>
      <c r="DJ1229"/>
      <c r="DK1229"/>
      <c r="DL1229"/>
      <c r="DM1229"/>
      <c r="DN1229"/>
      <c r="DO1229"/>
      <c r="DP1229"/>
      <c r="DQ1229"/>
      <c r="DR1229"/>
      <c r="DS1229"/>
      <c r="DT1229"/>
      <c r="DU1229"/>
      <c r="DV1229"/>
      <c r="DW1229"/>
      <c r="DX1229"/>
      <c r="DY1229"/>
      <c r="DZ1229"/>
      <c r="EA1229"/>
      <c r="EB1229"/>
      <c r="EC1229"/>
      <c r="ED1229"/>
      <c r="EE1229"/>
      <c r="EF1229"/>
      <c r="EG1229"/>
      <c r="EH1229"/>
      <c r="EI1229"/>
      <c r="EJ1229"/>
      <c r="EK1229"/>
      <c r="EL1229"/>
      <c r="EM1229"/>
      <c r="EN1229"/>
      <c r="EO1229"/>
      <c r="EP1229"/>
      <c r="EQ1229"/>
      <c r="ER1229"/>
      <c r="ES1229"/>
      <c r="ET1229"/>
      <c r="EU1229"/>
      <c r="EV1229"/>
      <c r="EW1229"/>
      <c r="EX1229"/>
      <c r="EY1229"/>
      <c r="EZ1229"/>
      <c r="FA1229"/>
      <c r="FB1229"/>
      <c r="FC1229"/>
      <c r="FD1229"/>
      <c r="FE1229"/>
      <c r="FF1229"/>
      <c r="FG1229"/>
      <c r="FH1229"/>
      <c r="FI1229"/>
      <c r="FJ1229"/>
      <c r="FK1229"/>
      <c r="FL1229"/>
      <c r="FM1229"/>
      <c r="FN1229"/>
      <c r="FO1229"/>
      <c r="FP1229"/>
      <c r="FQ1229"/>
      <c r="FR1229"/>
      <c r="FS1229"/>
      <c r="FT1229"/>
      <c r="FU1229"/>
      <c r="FV1229"/>
      <c r="FW1229"/>
      <c r="FX1229"/>
      <c r="FY1229"/>
      <c r="FZ1229"/>
      <c r="GA1229"/>
      <c r="GB1229"/>
      <c r="GC1229"/>
      <c r="GD1229"/>
      <c r="GE1229"/>
      <c r="GF1229"/>
      <c r="GG1229"/>
      <c r="GH1229"/>
      <c r="GI1229"/>
      <c r="GJ1229"/>
      <c r="GK1229"/>
      <c r="GL1229"/>
      <c r="GM1229"/>
      <c r="GN1229"/>
      <c r="GO1229"/>
      <c r="GP1229"/>
      <c r="GQ1229"/>
      <c r="GR1229"/>
      <c r="GS1229"/>
      <c r="GT1229"/>
      <c r="GU1229"/>
      <c r="GV1229"/>
      <c r="GW1229"/>
      <c r="GX1229"/>
      <c r="GY1229"/>
      <c r="GZ1229"/>
      <c r="HA1229"/>
      <c r="HB1229"/>
      <c r="HC1229"/>
      <c r="HD1229"/>
      <c r="HE1229"/>
      <c r="HF1229"/>
      <c r="HG1229"/>
      <c r="HH1229"/>
      <c r="HI1229"/>
      <c r="HJ1229"/>
      <c r="HK1229"/>
      <c r="HL1229"/>
      <c r="HM1229"/>
      <c r="HN1229"/>
      <c r="HO1229"/>
      <c r="HP1229"/>
      <c r="HQ1229"/>
      <c r="HR1229"/>
      <c r="HS1229"/>
      <c r="HT1229"/>
      <c r="HU1229"/>
      <c r="HV1229"/>
      <c r="HW1229"/>
      <c r="HX1229"/>
      <c r="HY1229"/>
      <c r="HZ1229"/>
      <c r="IA1229"/>
      <c r="IB1229"/>
      <c r="IC1229"/>
      <c r="ID1229"/>
      <c r="IE1229"/>
      <c r="IF1229"/>
      <c r="IG1229"/>
      <c r="IH1229"/>
      <c r="II1229"/>
      <c r="IJ1229"/>
      <c r="IK1229"/>
      <c r="IL1229"/>
      <c r="IM1229"/>
      <c r="IN1229"/>
      <c r="IO1229"/>
      <c r="IP1229"/>
      <c r="IQ1229"/>
      <c r="IR1229"/>
      <c r="IS1229"/>
      <c r="IT1229"/>
      <c r="IU1229"/>
      <c r="IV1229"/>
      <c r="IW1229"/>
      <c r="IX1229"/>
      <c r="IY1229"/>
      <c r="IZ1229"/>
      <c r="JA1229"/>
      <c r="JB1229"/>
      <c r="JC1229"/>
      <c r="JD1229"/>
      <c r="JE1229"/>
      <c r="JF1229"/>
      <c r="JG1229"/>
      <c r="JH1229"/>
      <c r="JI1229"/>
      <c r="JJ1229"/>
      <c r="JK1229"/>
      <c r="JL1229"/>
      <c r="JM1229"/>
      <c r="JN1229"/>
      <c r="JO1229"/>
      <c r="JP1229"/>
      <c r="JQ1229"/>
      <c r="JR1229"/>
      <c r="JS1229"/>
      <c r="JT1229"/>
      <c r="JU1229"/>
      <c r="JV1229"/>
      <c r="JW1229"/>
      <c r="JX1229"/>
      <c r="JY1229"/>
      <c r="JZ1229"/>
      <c r="KA1229"/>
      <c r="KB1229"/>
      <c r="KC1229"/>
      <c r="KD1229"/>
      <c r="KE1229"/>
      <c r="KF1229"/>
      <c r="KG1229"/>
      <c r="KH1229"/>
      <c r="KI1229"/>
      <c r="KJ1229"/>
      <c r="KK1229"/>
      <c r="KL1229"/>
      <c r="KM1229"/>
      <c r="KN1229"/>
      <c r="KO1229"/>
      <c r="KP1229"/>
      <c r="KQ1229"/>
      <c r="KR1229"/>
      <c r="KS1229"/>
      <c r="KT1229"/>
      <c r="KU1229"/>
      <c r="KV1229"/>
      <c r="KW1229"/>
      <c r="KX1229"/>
      <c r="KY1229"/>
      <c r="KZ1229"/>
      <c r="LA1229"/>
      <c r="LB1229"/>
      <c r="LC1229"/>
      <c r="LD1229"/>
      <c r="LE1229"/>
      <c r="LF1229"/>
      <c r="LG1229"/>
      <c r="LH1229"/>
      <c r="LI1229"/>
      <c r="LJ1229"/>
      <c r="LK1229"/>
      <c r="LL1229"/>
      <c r="LM1229"/>
      <c r="LN1229"/>
      <c r="LO1229"/>
      <c r="LP1229"/>
      <c r="LQ1229"/>
      <c r="LR1229"/>
      <c r="LS1229"/>
      <c r="LT1229"/>
      <c r="LU1229"/>
      <c r="LV1229"/>
      <c r="LW1229"/>
      <c r="LX1229"/>
      <c r="LY1229"/>
      <c r="LZ1229"/>
      <c r="MA1229"/>
      <c r="MB1229"/>
      <c r="MC1229"/>
      <c r="MD1229"/>
      <c r="ME1229"/>
      <c r="MF1229"/>
      <c r="MG1229"/>
      <c r="MH1229"/>
      <c r="MI1229"/>
      <c r="MJ1229"/>
      <c r="MK1229"/>
      <c r="ML1229"/>
      <c r="MM1229"/>
      <c r="MN1229"/>
      <c r="MO1229"/>
      <c r="MP1229"/>
      <c r="MQ1229"/>
      <c r="MR1229"/>
      <c r="MS1229"/>
      <c r="MT1229"/>
      <c r="MU1229"/>
      <c r="MV1229"/>
      <c r="MW1229"/>
      <c r="MX1229"/>
      <c r="MY1229"/>
      <c r="MZ1229"/>
      <c r="NA1229"/>
      <c r="NB1229"/>
      <c r="NC1229"/>
      <c r="ND1229"/>
      <c r="NE1229"/>
      <c r="NF1229"/>
      <c r="NG1229"/>
      <c r="NH1229"/>
      <c r="NI1229"/>
      <c r="NJ1229"/>
      <c r="NK1229"/>
      <c r="NL1229"/>
      <c r="NM1229"/>
      <c r="NN1229"/>
      <c r="NO1229"/>
      <c r="NP1229"/>
      <c r="NQ1229"/>
      <c r="NR1229"/>
      <c r="NS1229"/>
      <c r="NT1229"/>
      <c r="NU1229"/>
      <c r="NV1229"/>
      <c r="NW1229"/>
      <c r="NX1229"/>
      <c r="NY1229"/>
      <c r="NZ1229"/>
      <c r="OA1229"/>
      <c r="OB1229"/>
      <c r="OC1229"/>
      <c r="OD1229"/>
      <c r="OE1229"/>
      <c r="OF1229"/>
      <c r="OG1229"/>
      <c r="OH1229"/>
      <c r="OI1229"/>
      <c r="OJ1229"/>
      <c r="OK1229"/>
      <c r="OL1229"/>
      <c r="OM1229"/>
      <c r="ON1229"/>
      <c r="OO1229"/>
      <c r="OP1229"/>
      <c r="OQ1229"/>
      <c r="OR1229"/>
      <c r="OS1229"/>
      <c r="OT1229"/>
      <c r="OU1229"/>
      <c r="OV1229"/>
      <c r="OW1229"/>
      <c r="OX1229"/>
      <c r="OY1229"/>
      <c r="OZ1229"/>
      <c r="PA1229"/>
      <c r="PB1229"/>
      <c r="PC1229"/>
      <c r="PD1229"/>
      <c r="PE1229"/>
      <c r="PF1229"/>
      <c r="PG1229"/>
      <c r="PH1229"/>
      <c r="PI1229"/>
      <c r="PJ1229"/>
      <c r="PK1229"/>
      <c r="PL1229"/>
      <c r="PM1229"/>
      <c r="PN1229"/>
      <c r="PO1229"/>
      <c r="PP1229"/>
      <c r="PQ1229"/>
      <c r="PR1229"/>
      <c r="PS1229"/>
      <c r="PT1229"/>
      <c r="PU1229"/>
      <c r="PV1229"/>
      <c r="PW1229"/>
      <c r="PX1229"/>
      <c r="PY1229"/>
      <c r="PZ1229"/>
      <c r="QA1229"/>
      <c r="QB1229"/>
      <c r="QC1229"/>
      <c r="QD1229"/>
      <c r="QE1229"/>
      <c r="QF1229"/>
      <c r="QG1229"/>
      <c r="QH1229"/>
      <c r="QI1229"/>
      <c r="QJ1229"/>
      <c r="QK1229"/>
      <c r="QL1229"/>
      <c r="QM1229"/>
      <c r="QN1229"/>
      <c r="QO1229"/>
      <c r="QP1229"/>
      <c r="QQ1229"/>
      <c r="QR1229"/>
      <c r="QS1229"/>
      <c r="QT1229"/>
      <c r="QU1229"/>
      <c r="QV1229"/>
      <c r="QW1229"/>
      <c r="QX1229"/>
      <c r="QY1229"/>
      <c r="QZ1229"/>
      <c r="RA1229"/>
      <c r="RB1229"/>
      <c r="RC1229"/>
      <c r="RD1229"/>
      <c r="RE1229"/>
      <c r="RF1229"/>
      <c r="RG1229"/>
      <c r="RH1229"/>
      <c r="RI1229"/>
      <c r="RJ1229"/>
      <c r="RK1229"/>
      <c r="RL1229"/>
      <c r="RM1229"/>
      <c r="RN1229"/>
      <c r="RO1229"/>
      <c r="RP1229"/>
      <c r="RQ1229"/>
      <c r="RR1229"/>
      <c r="RS1229"/>
      <c r="RT1229"/>
      <c r="RU1229"/>
      <c r="RV1229"/>
      <c r="RW1229"/>
      <c r="RX1229"/>
      <c r="RY1229"/>
      <c r="RZ1229"/>
      <c r="SA1229"/>
      <c r="SB1229"/>
      <c r="SC1229"/>
      <c r="SD1229"/>
      <c r="SE1229"/>
      <c r="SF1229"/>
      <c r="SG1229"/>
      <c r="SH1229"/>
      <c r="SI1229"/>
      <c r="SJ1229"/>
      <c r="SK1229"/>
      <c r="SL1229"/>
      <c r="SM1229"/>
      <c r="SN1229"/>
      <c r="SO1229"/>
      <c r="SP1229"/>
      <c r="SQ1229"/>
      <c r="SR1229"/>
      <c r="SS1229"/>
      <c r="ST1229"/>
      <c r="SU1229"/>
      <c r="SV1229"/>
      <c r="SW1229"/>
      <c r="SX1229"/>
      <c r="SY1229"/>
      <c r="SZ1229"/>
      <c r="TA1229"/>
      <c r="TB1229"/>
    </row>
    <row r="1230" spans="1:522" ht="16.5" customHeight="1" x14ac:dyDescent="0.2">
      <c r="A1230" s="20">
        <v>622</v>
      </c>
      <c r="B1230" s="20" t="s">
        <v>62</v>
      </c>
      <c r="C1230" s="20" t="s">
        <v>959</v>
      </c>
      <c r="D1230" s="20" t="s">
        <v>30</v>
      </c>
      <c r="E1230" s="20" t="s">
        <v>1345</v>
      </c>
      <c r="F1230" s="22" t="s">
        <v>953</v>
      </c>
      <c r="G1230" s="20" t="s">
        <v>84</v>
      </c>
      <c r="H1230" s="20" t="s">
        <v>35</v>
      </c>
      <c r="I1230" s="20" t="s">
        <v>81</v>
      </c>
      <c r="J1230" s="22" t="s">
        <v>959</v>
      </c>
      <c r="K1230" s="20"/>
      <c r="L1230" s="20"/>
      <c r="M1230" s="20"/>
      <c r="N1230" s="20"/>
      <c r="O1230" s="23"/>
      <c r="P1230" s="23">
        <v>275000</v>
      </c>
      <c r="Q1230" s="24">
        <v>1</v>
      </c>
      <c r="R1230" s="25">
        <v>45717</v>
      </c>
      <c r="S1230" s="20" t="s">
        <v>83</v>
      </c>
      <c r="T1230" s="26">
        <f t="shared" si="21"/>
        <v>275000</v>
      </c>
      <c r="U1230" s="27" t="s">
        <v>100</v>
      </c>
      <c r="V1230" s="27" t="s">
        <v>100</v>
      </c>
      <c r="W1230"/>
      <c r="X1230"/>
      <c r="Y1230"/>
      <c r="Z1230"/>
      <c r="AA1230"/>
      <c r="AB1230"/>
      <c r="AC1230"/>
      <c r="AD1230"/>
      <c r="AE1230"/>
      <c r="AF1230"/>
      <c r="AG1230"/>
      <c r="AH1230"/>
      <c r="AI1230"/>
      <c r="AJ1230"/>
      <c r="AK1230"/>
      <c r="AL1230"/>
      <c r="AM1230"/>
      <c r="AN1230"/>
      <c r="AO1230"/>
      <c r="AP1230"/>
      <c r="AQ1230"/>
      <c r="AR1230"/>
      <c r="AS1230"/>
      <c r="AT1230"/>
      <c r="AU1230"/>
      <c r="AV1230"/>
      <c r="AW1230"/>
      <c r="AX1230"/>
      <c r="AY1230"/>
      <c r="AZ1230"/>
      <c r="BA1230"/>
      <c r="BB1230"/>
      <c r="BC1230"/>
      <c r="BD1230"/>
      <c r="BE1230"/>
      <c r="BF1230"/>
      <c r="BG1230"/>
      <c r="BH1230"/>
      <c r="BI1230"/>
      <c r="BJ1230"/>
      <c r="BK1230"/>
      <c r="BL1230"/>
      <c r="BM1230"/>
      <c r="BN1230"/>
      <c r="BO1230"/>
      <c r="BP1230"/>
      <c r="BQ1230"/>
      <c r="BR1230"/>
      <c r="BS1230"/>
      <c r="BT1230"/>
      <c r="BU1230"/>
      <c r="BV1230"/>
      <c r="BW1230"/>
      <c r="BX1230"/>
      <c r="BY1230"/>
      <c r="BZ1230"/>
      <c r="CA1230"/>
      <c r="CB1230"/>
      <c r="CC1230"/>
      <c r="CD1230"/>
      <c r="CE1230"/>
      <c r="CF1230"/>
      <c r="CG1230"/>
      <c r="CH1230"/>
      <c r="CI1230"/>
      <c r="CJ1230"/>
      <c r="CK1230"/>
      <c r="CL1230"/>
      <c r="CM1230"/>
      <c r="CN1230"/>
      <c r="CO1230"/>
      <c r="CP1230"/>
      <c r="CQ1230"/>
      <c r="CR1230"/>
      <c r="CS1230"/>
      <c r="CT1230"/>
      <c r="CU1230"/>
      <c r="CV1230"/>
      <c r="CW1230"/>
      <c r="CX1230"/>
      <c r="CY1230"/>
      <c r="CZ1230"/>
      <c r="DA1230"/>
      <c r="DB1230"/>
      <c r="DC1230"/>
      <c r="DD1230"/>
      <c r="DE1230"/>
      <c r="DF1230"/>
      <c r="DG1230"/>
      <c r="DH1230"/>
      <c r="DI1230"/>
      <c r="DJ1230"/>
      <c r="DK1230"/>
      <c r="DL1230"/>
      <c r="DM1230"/>
      <c r="DN1230"/>
      <c r="DO1230"/>
      <c r="DP1230"/>
      <c r="DQ1230"/>
      <c r="DR1230"/>
      <c r="DS1230"/>
      <c r="DT1230"/>
      <c r="DU1230"/>
      <c r="DV1230"/>
      <c r="DW1230"/>
      <c r="DX1230"/>
      <c r="DY1230"/>
      <c r="DZ1230"/>
      <c r="EA1230"/>
      <c r="EB1230"/>
      <c r="EC1230"/>
      <c r="ED1230"/>
      <c r="EE1230"/>
      <c r="EF1230"/>
      <c r="EG1230"/>
      <c r="EH1230"/>
      <c r="EI1230"/>
      <c r="EJ1230"/>
      <c r="EK1230"/>
      <c r="EL1230"/>
      <c r="EM1230"/>
      <c r="EN1230"/>
      <c r="EO1230"/>
      <c r="EP1230"/>
      <c r="EQ1230"/>
      <c r="ER1230"/>
      <c r="ES1230"/>
      <c r="ET1230"/>
      <c r="EU1230"/>
      <c r="EV1230"/>
      <c r="EW1230"/>
      <c r="EX1230"/>
      <c r="EY1230"/>
      <c r="EZ1230"/>
      <c r="FA1230"/>
      <c r="FB1230"/>
      <c r="FC1230"/>
      <c r="FD1230"/>
      <c r="FE1230"/>
      <c r="FF1230"/>
      <c r="FG1230"/>
      <c r="FH1230"/>
      <c r="FI1230"/>
      <c r="FJ1230"/>
      <c r="FK1230"/>
      <c r="FL1230"/>
      <c r="FM1230"/>
      <c r="FN1230"/>
      <c r="FO1230"/>
      <c r="FP1230"/>
      <c r="FQ1230"/>
      <c r="FR1230"/>
      <c r="FS1230"/>
      <c r="FT1230"/>
      <c r="FU1230"/>
      <c r="FV1230"/>
      <c r="FW1230"/>
      <c r="FX1230"/>
      <c r="FY1230"/>
      <c r="FZ1230"/>
      <c r="GA1230"/>
      <c r="GB1230"/>
      <c r="GC1230"/>
      <c r="GD1230"/>
      <c r="GE1230"/>
      <c r="GF1230"/>
      <c r="GG1230"/>
      <c r="GH1230"/>
      <c r="GI1230"/>
      <c r="GJ1230"/>
      <c r="GK1230"/>
      <c r="GL1230"/>
      <c r="GM1230"/>
      <c r="GN1230"/>
      <c r="GO1230"/>
      <c r="GP1230"/>
      <c r="GQ1230"/>
      <c r="GR1230"/>
      <c r="GS1230"/>
      <c r="GT1230"/>
      <c r="GU1230"/>
      <c r="GV1230"/>
      <c r="GW1230"/>
      <c r="GX1230"/>
      <c r="GY1230"/>
      <c r="GZ1230"/>
      <c r="HA1230"/>
      <c r="HB1230"/>
      <c r="HC1230"/>
      <c r="HD1230"/>
      <c r="HE1230"/>
      <c r="HF1230"/>
      <c r="HG1230"/>
      <c r="HH1230"/>
      <c r="HI1230"/>
      <c r="HJ1230"/>
      <c r="HK1230"/>
      <c r="HL1230"/>
      <c r="HM1230"/>
      <c r="HN1230"/>
      <c r="HO1230"/>
      <c r="HP1230"/>
      <c r="HQ1230"/>
      <c r="HR1230"/>
      <c r="HS1230"/>
      <c r="HT1230"/>
      <c r="HU1230"/>
      <c r="HV1230"/>
      <c r="HW1230"/>
      <c r="HX1230"/>
      <c r="HY1230"/>
      <c r="HZ1230"/>
      <c r="IA1230"/>
      <c r="IB1230"/>
      <c r="IC1230"/>
      <c r="ID1230"/>
      <c r="IE1230"/>
      <c r="IF1230"/>
      <c r="IG1230"/>
      <c r="IH1230"/>
      <c r="II1230"/>
      <c r="IJ1230"/>
      <c r="IK1230"/>
      <c r="IL1230"/>
      <c r="IM1230"/>
      <c r="IN1230"/>
      <c r="IO1230"/>
      <c r="IP1230"/>
      <c r="IQ1230"/>
      <c r="IR1230"/>
      <c r="IS1230"/>
      <c r="IT1230"/>
      <c r="IU1230"/>
      <c r="IV1230"/>
      <c r="IW1230"/>
      <c r="IX1230"/>
      <c r="IY1230"/>
      <c r="IZ1230"/>
      <c r="JA1230"/>
      <c r="JB1230"/>
      <c r="JC1230"/>
      <c r="JD1230"/>
      <c r="JE1230"/>
      <c r="JF1230"/>
      <c r="JG1230"/>
      <c r="JH1230"/>
      <c r="JI1230"/>
      <c r="JJ1230"/>
      <c r="JK1230"/>
      <c r="JL1230"/>
      <c r="JM1230"/>
      <c r="JN1230"/>
      <c r="JO1230"/>
      <c r="JP1230"/>
      <c r="JQ1230"/>
      <c r="JR1230"/>
      <c r="JS1230"/>
      <c r="JT1230"/>
      <c r="JU1230"/>
      <c r="JV1230"/>
      <c r="JW1230"/>
      <c r="JX1230"/>
      <c r="JY1230"/>
      <c r="JZ1230"/>
      <c r="KA1230"/>
      <c r="KB1230"/>
      <c r="KC1230"/>
      <c r="KD1230"/>
      <c r="KE1230"/>
      <c r="KF1230"/>
      <c r="KG1230"/>
      <c r="KH1230"/>
      <c r="KI1230"/>
      <c r="KJ1230"/>
      <c r="KK1230"/>
      <c r="KL1230"/>
      <c r="KM1230"/>
      <c r="KN1230"/>
      <c r="KO1230"/>
      <c r="KP1230"/>
      <c r="KQ1230"/>
      <c r="KR1230"/>
      <c r="KS1230"/>
      <c r="KT1230"/>
      <c r="KU1230"/>
      <c r="KV1230"/>
      <c r="KW1230"/>
      <c r="KX1230"/>
      <c r="KY1230"/>
      <c r="KZ1230"/>
      <c r="LA1230"/>
      <c r="LB1230"/>
      <c r="LC1230"/>
      <c r="LD1230"/>
      <c r="LE1230"/>
      <c r="LF1230"/>
      <c r="LG1230"/>
      <c r="LH1230"/>
      <c r="LI1230"/>
      <c r="LJ1230"/>
      <c r="LK1230"/>
      <c r="LL1230"/>
      <c r="LM1230"/>
      <c r="LN1230"/>
      <c r="LO1230"/>
      <c r="LP1230"/>
      <c r="LQ1230"/>
      <c r="LR1230"/>
      <c r="LS1230"/>
      <c r="LT1230"/>
      <c r="LU1230"/>
      <c r="LV1230"/>
      <c r="LW1230"/>
      <c r="LX1230"/>
      <c r="LY1230"/>
      <c r="LZ1230"/>
      <c r="MA1230"/>
      <c r="MB1230"/>
      <c r="MC1230"/>
      <c r="MD1230"/>
      <c r="ME1230"/>
      <c r="MF1230"/>
      <c r="MG1230"/>
      <c r="MH1230"/>
      <c r="MI1230"/>
      <c r="MJ1230"/>
      <c r="MK1230"/>
      <c r="ML1230"/>
      <c r="MM1230"/>
      <c r="MN1230"/>
      <c r="MO1230"/>
      <c r="MP1230"/>
      <c r="MQ1230"/>
      <c r="MR1230"/>
      <c r="MS1230"/>
      <c r="MT1230"/>
      <c r="MU1230"/>
      <c r="MV1230"/>
      <c r="MW1230"/>
      <c r="MX1230"/>
      <c r="MY1230"/>
      <c r="MZ1230"/>
      <c r="NA1230"/>
      <c r="NB1230"/>
      <c r="NC1230"/>
      <c r="ND1230"/>
      <c r="NE1230"/>
      <c r="NF1230"/>
      <c r="NG1230"/>
      <c r="NH1230"/>
      <c r="NI1230"/>
      <c r="NJ1230"/>
      <c r="NK1230"/>
      <c r="NL1230"/>
      <c r="NM1230"/>
      <c r="NN1230"/>
      <c r="NO1230"/>
      <c r="NP1230"/>
      <c r="NQ1230"/>
      <c r="NR1230"/>
      <c r="NS1230"/>
      <c r="NT1230"/>
      <c r="NU1230"/>
      <c r="NV1230"/>
      <c r="NW1230"/>
      <c r="NX1230"/>
      <c r="NY1230"/>
      <c r="NZ1230"/>
      <c r="OA1230"/>
      <c r="OB1230"/>
      <c r="OC1230"/>
      <c r="OD1230"/>
      <c r="OE1230"/>
      <c r="OF1230"/>
      <c r="OG1230"/>
      <c r="OH1230"/>
      <c r="OI1230"/>
      <c r="OJ1230"/>
      <c r="OK1230"/>
      <c r="OL1230"/>
      <c r="OM1230"/>
      <c r="ON1230"/>
      <c r="OO1230"/>
      <c r="OP1230"/>
      <c r="OQ1230"/>
      <c r="OR1230"/>
      <c r="OS1230"/>
      <c r="OT1230"/>
      <c r="OU1230"/>
      <c r="OV1230"/>
      <c r="OW1230"/>
      <c r="OX1230"/>
      <c r="OY1230"/>
      <c r="OZ1230"/>
      <c r="PA1230"/>
      <c r="PB1230"/>
      <c r="PC1230"/>
      <c r="PD1230"/>
      <c r="PE1230"/>
      <c r="PF1230"/>
      <c r="PG1230"/>
      <c r="PH1230"/>
      <c r="PI1230"/>
      <c r="PJ1230"/>
      <c r="PK1230"/>
      <c r="PL1230"/>
      <c r="PM1230"/>
      <c r="PN1230"/>
      <c r="PO1230"/>
      <c r="PP1230"/>
      <c r="PQ1230"/>
      <c r="PR1230"/>
      <c r="PS1230"/>
      <c r="PT1230"/>
      <c r="PU1230"/>
      <c r="PV1230"/>
      <c r="PW1230"/>
      <c r="PX1230"/>
      <c r="PY1230"/>
      <c r="PZ1230"/>
      <c r="QA1230"/>
      <c r="QB1230"/>
      <c r="QC1230"/>
      <c r="QD1230"/>
      <c r="QE1230"/>
      <c r="QF1230"/>
      <c r="QG1230"/>
      <c r="QH1230"/>
      <c r="QI1230"/>
      <c r="QJ1230"/>
      <c r="QK1230"/>
      <c r="QL1230"/>
      <c r="QM1230"/>
      <c r="QN1230"/>
      <c r="QO1230"/>
      <c r="QP1230"/>
      <c r="QQ1230"/>
      <c r="QR1230"/>
      <c r="QS1230"/>
      <c r="QT1230"/>
      <c r="QU1230"/>
      <c r="QV1230"/>
      <c r="QW1230"/>
      <c r="QX1230"/>
      <c r="QY1230"/>
      <c r="QZ1230"/>
      <c r="RA1230"/>
      <c r="RB1230"/>
      <c r="RC1230"/>
      <c r="RD1230"/>
      <c r="RE1230"/>
      <c r="RF1230"/>
      <c r="RG1230"/>
      <c r="RH1230"/>
      <c r="RI1230"/>
      <c r="RJ1230"/>
      <c r="RK1230"/>
      <c r="RL1230"/>
      <c r="RM1230"/>
      <c r="RN1230"/>
      <c r="RO1230"/>
      <c r="RP1230"/>
      <c r="RQ1230"/>
      <c r="RR1230"/>
      <c r="RS1230"/>
      <c r="RT1230"/>
      <c r="RU1230"/>
      <c r="RV1230"/>
      <c r="RW1230"/>
      <c r="RX1230"/>
      <c r="RY1230"/>
      <c r="RZ1230"/>
      <c r="SA1230"/>
      <c r="SB1230"/>
      <c r="SC1230"/>
      <c r="SD1230"/>
      <c r="SE1230"/>
      <c r="SF1230"/>
      <c r="SG1230"/>
      <c r="SH1230"/>
      <c r="SI1230"/>
      <c r="SJ1230"/>
      <c r="SK1230"/>
      <c r="SL1230"/>
      <c r="SM1230"/>
      <c r="SN1230"/>
      <c r="SO1230"/>
      <c r="SP1230"/>
      <c r="SQ1230"/>
      <c r="SR1230"/>
      <c r="SS1230"/>
      <c r="ST1230"/>
      <c r="SU1230"/>
      <c r="SV1230"/>
      <c r="SW1230"/>
      <c r="SX1230"/>
      <c r="SY1230"/>
      <c r="SZ1230"/>
      <c r="TA1230"/>
      <c r="TB1230"/>
    </row>
    <row r="1231" spans="1:522" ht="16.5" customHeight="1" x14ac:dyDescent="0.2">
      <c r="A1231" s="20">
        <v>623</v>
      </c>
      <c r="B1231" s="20" t="s">
        <v>62</v>
      </c>
      <c r="C1231" s="20" t="s">
        <v>959</v>
      </c>
      <c r="D1231" s="20" t="s">
        <v>30</v>
      </c>
      <c r="E1231" s="20" t="s">
        <v>1345</v>
      </c>
      <c r="F1231" s="22" t="s">
        <v>953</v>
      </c>
      <c r="G1231" s="20" t="s">
        <v>84</v>
      </c>
      <c r="H1231" s="20" t="s">
        <v>35</v>
      </c>
      <c r="I1231" s="20" t="s">
        <v>81</v>
      </c>
      <c r="J1231" s="22" t="s">
        <v>959</v>
      </c>
      <c r="K1231" s="20"/>
      <c r="L1231" s="20"/>
      <c r="M1231" s="20"/>
      <c r="N1231" s="20"/>
      <c r="O1231" s="23"/>
      <c r="P1231" s="23">
        <v>275000</v>
      </c>
      <c r="Q1231" s="24">
        <v>1</v>
      </c>
      <c r="R1231" s="25">
        <v>45748</v>
      </c>
      <c r="S1231" s="20" t="s">
        <v>83</v>
      </c>
      <c r="T1231" s="26">
        <f t="shared" si="21"/>
        <v>275000</v>
      </c>
      <c r="U1231" s="27" t="s">
        <v>100</v>
      </c>
      <c r="V1231" s="27" t="s">
        <v>100</v>
      </c>
      <c r="W1231"/>
      <c r="X1231"/>
      <c r="Y1231"/>
      <c r="Z1231"/>
      <c r="AA1231"/>
      <c r="AB1231"/>
      <c r="AC1231"/>
      <c r="AD1231"/>
      <c r="AE1231"/>
      <c r="AF1231"/>
      <c r="AG1231"/>
      <c r="AH1231"/>
      <c r="AI1231"/>
      <c r="AJ1231"/>
      <c r="AK1231"/>
      <c r="AL1231"/>
      <c r="AM1231"/>
      <c r="AN1231"/>
      <c r="AO1231"/>
      <c r="AP1231"/>
      <c r="AQ1231"/>
      <c r="AR1231"/>
      <c r="AS1231"/>
      <c r="AT1231"/>
      <c r="AU1231"/>
      <c r="AV1231"/>
      <c r="AW1231"/>
      <c r="AX1231"/>
      <c r="AY1231"/>
      <c r="AZ1231"/>
      <c r="BA1231"/>
      <c r="BB1231"/>
      <c r="BC1231"/>
      <c r="BD1231"/>
      <c r="BE1231"/>
      <c r="BF1231"/>
      <c r="BG1231"/>
      <c r="BH1231"/>
      <c r="BI1231"/>
      <c r="BJ1231"/>
      <c r="BK1231"/>
      <c r="BL1231"/>
      <c r="BM1231"/>
      <c r="BN1231"/>
      <c r="BO1231"/>
      <c r="BP1231"/>
      <c r="BQ1231"/>
      <c r="BR1231"/>
      <c r="BS1231"/>
      <c r="BT1231"/>
      <c r="BU1231"/>
      <c r="BV1231"/>
      <c r="BW1231"/>
      <c r="BX1231"/>
      <c r="BY1231"/>
      <c r="BZ1231"/>
      <c r="CA1231"/>
      <c r="CB1231"/>
      <c r="CC1231"/>
      <c r="CD1231"/>
      <c r="CE1231"/>
      <c r="CF1231"/>
      <c r="CG1231"/>
      <c r="CH1231"/>
      <c r="CI1231"/>
      <c r="CJ1231"/>
      <c r="CK1231"/>
      <c r="CL1231"/>
      <c r="CM1231"/>
      <c r="CN1231"/>
      <c r="CO1231"/>
      <c r="CP1231"/>
      <c r="CQ1231"/>
      <c r="CR1231"/>
      <c r="CS1231"/>
      <c r="CT1231"/>
      <c r="CU1231"/>
      <c r="CV1231"/>
      <c r="CW1231"/>
      <c r="CX1231"/>
      <c r="CY1231"/>
      <c r="CZ1231"/>
      <c r="DA1231"/>
      <c r="DB1231"/>
      <c r="DC1231"/>
      <c r="DD1231"/>
      <c r="DE1231"/>
      <c r="DF1231"/>
      <c r="DG1231"/>
      <c r="DH1231"/>
      <c r="DI1231"/>
      <c r="DJ1231"/>
      <c r="DK1231"/>
      <c r="DL1231"/>
      <c r="DM1231"/>
      <c r="DN1231"/>
      <c r="DO1231"/>
      <c r="DP1231"/>
      <c r="DQ1231"/>
      <c r="DR1231"/>
      <c r="DS1231"/>
      <c r="DT1231"/>
      <c r="DU1231"/>
      <c r="DV1231"/>
      <c r="DW1231"/>
      <c r="DX1231"/>
      <c r="DY1231"/>
      <c r="DZ1231"/>
      <c r="EA1231"/>
      <c r="EB1231"/>
      <c r="EC1231"/>
      <c r="ED1231"/>
      <c r="EE1231"/>
      <c r="EF1231"/>
      <c r="EG1231"/>
      <c r="EH1231"/>
      <c r="EI1231"/>
      <c r="EJ1231"/>
      <c r="EK1231"/>
      <c r="EL1231"/>
      <c r="EM1231"/>
      <c r="EN1231"/>
      <c r="EO1231"/>
      <c r="EP1231"/>
      <c r="EQ1231"/>
      <c r="ER1231"/>
      <c r="ES1231"/>
      <c r="ET1231"/>
      <c r="EU1231"/>
      <c r="EV1231"/>
      <c r="EW1231"/>
      <c r="EX1231"/>
      <c r="EY1231"/>
      <c r="EZ1231"/>
      <c r="FA1231"/>
      <c r="FB1231"/>
      <c r="FC1231"/>
      <c r="FD1231"/>
      <c r="FE1231"/>
      <c r="FF1231"/>
      <c r="FG1231"/>
      <c r="FH1231"/>
      <c r="FI1231"/>
      <c r="FJ1231"/>
      <c r="FK1231"/>
      <c r="FL1231"/>
      <c r="FM1231"/>
      <c r="FN1231"/>
      <c r="FO1231"/>
      <c r="FP1231"/>
      <c r="FQ1231"/>
      <c r="FR1231"/>
      <c r="FS1231"/>
      <c r="FT1231"/>
      <c r="FU1231"/>
      <c r="FV1231"/>
      <c r="FW1231"/>
      <c r="FX1231"/>
      <c r="FY1231"/>
      <c r="FZ1231"/>
      <c r="GA1231"/>
      <c r="GB1231"/>
      <c r="GC1231"/>
      <c r="GD1231"/>
      <c r="GE1231"/>
      <c r="GF1231"/>
      <c r="GG1231"/>
      <c r="GH1231"/>
      <c r="GI1231"/>
      <c r="GJ1231"/>
      <c r="GK1231"/>
      <c r="GL1231"/>
      <c r="GM1231"/>
      <c r="GN1231"/>
      <c r="GO1231"/>
      <c r="GP1231"/>
      <c r="GQ1231"/>
      <c r="GR1231"/>
      <c r="GS1231"/>
      <c r="GT1231"/>
      <c r="GU1231"/>
      <c r="GV1231"/>
      <c r="GW1231"/>
      <c r="GX1231"/>
      <c r="GY1231"/>
      <c r="GZ1231"/>
      <c r="HA1231"/>
      <c r="HB1231"/>
      <c r="HC1231"/>
      <c r="HD1231"/>
      <c r="HE1231"/>
      <c r="HF1231"/>
      <c r="HG1231"/>
      <c r="HH1231"/>
      <c r="HI1231"/>
      <c r="HJ1231"/>
      <c r="HK1231"/>
      <c r="HL1231"/>
      <c r="HM1231"/>
      <c r="HN1231"/>
      <c r="HO1231"/>
      <c r="HP1231"/>
      <c r="HQ1231"/>
      <c r="HR1231"/>
      <c r="HS1231"/>
      <c r="HT1231"/>
      <c r="HU1231"/>
      <c r="HV1231"/>
      <c r="HW1231"/>
      <c r="HX1231"/>
      <c r="HY1231"/>
      <c r="HZ1231"/>
      <c r="IA1231"/>
      <c r="IB1231"/>
      <c r="IC1231"/>
      <c r="ID1231"/>
      <c r="IE1231"/>
      <c r="IF1231"/>
      <c r="IG1231"/>
      <c r="IH1231"/>
      <c r="II1231"/>
      <c r="IJ1231"/>
      <c r="IK1231"/>
      <c r="IL1231"/>
      <c r="IM1231"/>
      <c r="IN1231"/>
      <c r="IO1231"/>
      <c r="IP1231"/>
      <c r="IQ1231"/>
      <c r="IR1231"/>
      <c r="IS1231"/>
      <c r="IT1231"/>
      <c r="IU1231"/>
      <c r="IV1231"/>
      <c r="IW1231"/>
      <c r="IX1231"/>
      <c r="IY1231"/>
      <c r="IZ1231"/>
      <c r="JA1231"/>
      <c r="JB1231"/>
      <c r="JC1231"/>
      <c r="JD1231"/>
      <c r="JE1231"/>
      <c r="JF1231"/>
      <c r="JG1231"/>
      <c r="JH1231"/>
      <c r="JI1231"/>
      <c r="JJ1231"/>
      <c r="JK1231"/>
      <c r="JL1231"/>
      <c r="JM1231"/>
      <c r="JN1231"/>
      <c r="JO1231"/>
      <c r="JP1231"/>
      <c r="JQ1231"/>
      <c r="JR1231"/>
      <c r="JS1231"/>
      <c r="JT1231"/>
      <c r="JU1231"/>
      <c r="JV1231"/>
      <c r="JW1231"/>
      <c r="JX1231"/>
      <c r="JY1231"/>
      <c r="JZ1231"/>
      <c r="KA1231"/>
      <c r="KB1231"/>
      <c r="KC1231"/>
      <c r="KD1231"/>
      <c r="KE1231"/>
      <c r="KF1231"/>
      <c r="KG1231"/>
      <c r="KH1231"/>
      <c r="KI1231"/>
      <c r="KJ1231"/>
      <c r="KK1231"/>
      <c r="KL1231"/>
      <c r="KM1231"/>
      <c r="KN1231"/>
      <c r="KO1231"/>
      <c r="KP1231"/>
      <c r="KQ1231"/>
      <c r="KR1231"/>
      <c r="KS1231"/>
      <c r="KT1231"/>
      <c r="KU1231"/>
      <c r="KV1231"/>
      <c r="KW1231"/>
      <c r="KX1231"/>
      <c r="KY1231"/>
      <c r="KZ1231"/>
      <c r="LA1231"/>
      <c r="LB1231"/>
      <c r="LC1231"/>
      <c r="LD1231"/>
      <c r="LE1231"/>
      <c r="LF1231"/>
      <c r="LG1231"/>
      <c r="LH1231"/>
      <c r="LI1231"/>
      <c r="LJ1231"/>
      <c r="LK1231"/>
      <c r="LL1231"/>
      <c r="LM1231"/>
      <c r="LN1231"/>
      <c r="LO1231"/>
      <c r="LP1231"/>
      <c r="LQ1231"/>
      <c r="LR1231"/>
      <c r="LS1231"/>
      <c r="LT1231"/>
      <c r="LU1231"/>
      <c r="LV1231"/>
      <c r="LW1231"/>
      <c r="LX1231"/>
      <c r="LY1231"/>
      <c r="LZ1231"/>
      <c r="MA1231"/>
      <c r="MB1231"/>
      <c r="MC1231"/>
      <c r="MD1231"/>
      <c r="ME1231"/>
      <c r="MF1231"/>
      <c r="MG1231"/>
      <c r="MH1231"/>
      <c r="MI1231"/>
      <c r="MJ1231"/>
      <c r="MK1231"/>
      <c r="ML1231"/>
      <c r="MM1231"/>
      <c r="MN1231"/>
      <c r="MO1231"/>
      <c r="MP1231"/>
      <c r="MQ1231"/>
      <c r="MR1231"/>
      <c r="MS1231"/>
      <c r="MT1231"/>
      <c r="MU1231"/>
      <c r="MV1231"/>
      <c r="MW1231"/>
      <c r="MX1231"/>
      <c r="MY1231"/>
      <c r="MZ1231"/>
      <c r="NA1231"/>
      <c r="NB1231"/>
      <c r="NC1231"/>
      <c r="ND1231"/>
      <c r="NE1231"/>
      <c r="NF1231"/>
      <c r="NG1231"/>
      <c r="NH1231"/>
      <c r="NI1231"/>
      <c r="NJ1231"/>
      <c r="NK1231"/>
      <c r="NL1231"/>
      <c r="NM1231"/>
      <c r="NN1231"/>
      <c r="NO1231"/>
      <c r="NP1231"/>
      <c r="NQ1231"/>
      <c r="NR1231"/>
      <c r="NS1231"/>
      <c r="NT1231"/>
      <c r="NU1231"/>
      <c r="NV1231"/>
      <c r="NW1231"/>
      <c r="NX1231"/>
      <c r="NY1231"/>
      <c r="NZ1231"/>
      <c r="OA1231"/>
      <c r="OB1231"/>
      <c r="OC1231"/>
      <c r="OD1231"/>
      <c r="OE1231"/>
      <c r="OF1231"/>
      <c r="OG1231"/>
      <c r="OH1231"/>
      <c r="OI1231"/>
      <c r="OJ1231"/>
      <c r="OK1231"/>
      <c r="OL1231"/>
      <c r="OM1231"/>
      <c r="ON1231"/>
      <c r="OO1231"/>
      <c r="OP1231"/>
      <c r="OQ1231"/>
      <c r="OR1231"/>
      <c r="OS1231"/>
      <c r="OT1231"/>
      <c r="OU1231"/>
      <c r="OV1231"/>
      <c r="OW1231"/>
      <c r="OX1231"/>
      <c r="OY1231"/>
      <c r="OZ1231"/>
      <c r="PA1231"/>
      <c r="PB1231"/>
      <c r="PC1231"/>
      <c r="PD1231"/>
      <c r="PE1231"/>
      <c r="PF1231"/>
      <c r="PG1231"/>
      <c r="PH1231"/>
      <c r="PI1231"/>
      <c r="PJ1231"/>
      <c r="PK1231"/>
      <c r="PL1231"/>
      <c r="PM1231"/>
      <c r="PN1231"/>
      <c r="PO1231"/>
      <c r="PP1231"/>
      <c r="PQ1231"/>
      <c r="PR1231"/>
      <c r="PS1231"/>
      <c r="PT1231"/>
      <c r="PU1231"/>
      <c r="PV1231"/>
      <c r="PW1231"/>
      <c r="PX1231"/>
      <c r="PY1231"/>
      <c r="PZ1231"/>
      <c r="QA1231"/>
      <c r="QB1231"/>
      <c r="QC1231"/>
      <c r="QD1231"/>
      <c r="QE1231"/>
      <c r="QF1231"/>
      <c r="QG1231"/>
      <c r="QH1231"/>
      <c r="QI1231"/>
      <c r="QJ1231"/>
      <c r="QK1231"/>
      <c r="QL1231"/>
      <c r="QM1231"/>
      <c r="QN1231"/>
      <c r="QO1231"/>
      <c r="QP1231"/>
      <c r="QQ1231"/>
      <c r="QR1231"/>
      <c r="QS1231"/>
      <c r="QT1231"/>
      <c r="QU1231"/>
      <c r="QV1231"/>
      <c r="QW1231"/>
      <c r="QX1231"/>
      <c r="QY1231"/>
      <c r="QZ1231"/>
      <c r="RA1231"/>
      <c r="RB1231"/>
      <c r="RC1231"/>
      <c r="RD1231"/>
      <c r="RE1231"/>
      <c r="RF1231"/>
      <c r="RG1231"/>
      <c r="RH1231"/>
      <c r="RI1231"/>
      <c r="RJ1231"/>
      <c r="RK1231"/>
      <c r="RL1231"/>
      <c r="RM1231"/>
      <c r="RN1231"/>
      <c r="RO1231"/>
      <c r="RP1231"/>
      <c r="RQ1231"/>
      <c r="RR1231"/>
      <c r="RS1231"/>
      <c r="RT1231"/>
      <c r="RU1231"/>
      <c r="RV1231"/>
      <c r="RW1231"/>
      <c r="RX1231"/>
      <c r="RY1231"/>
      <c r="RZ1231"/>
      <c r="SA1231"/>
      <c r="SB1231"/>
      <c r="SC1231"/>
      <c r="SD1231"/>
      <c r="SE1231"/>
      <c r="SF1231"/>
      <c r="SG1231"/>
      <c r="SH1231"/>
      <c r="SI1231"/>
      <c r="SJ1231"/>
      <c r="SK1231"/>
      <c r="SL1231"/>
      <c r="SM1231"/>
      <c r="SN1231"/>
      <c r="SO1231"/>
      <c r="SP1231"/>
      <c r="SQ1231"/>
      <c r="SR1231"/>
      <c r="SS1231"/>
      <c r="ST1231"/>
      <c r="SU1231"/>
      <c r="SV1231"/>
      <c r="SW1231"/>
      <c r="SX1231"/>
      <c r="SY1231"/>
      <c r="SZ1231"/>
      <c r="TA1231"/>
      <c r="TB1231"/>
    </row>
    <row r="1232" spans="1:522" ht="16.5" customHeight="1" x14ac:dyDescent="0.2">
      <c r="A1232" s="20">
        <v>624</v>
      </c>
      <c r="B1232" s="20" t="s">
        <v>62</v>
      </c>
      <c r="C1232" s="20" t="s">
        <v>959</v>
      </c>
      <c r="D1232" s="20" t="s">
        <v>30</v>
      </c>
      <c r="E1232" s="20" t="s">
        <v>1345</v>
      </c>
      <c r="F1232" s="22" t="s">
        <v>953</v>
      </c>
      <c r="G1232" s="20" t="s">
        <v>84</v>
      </c>
      <c r="H1232" s="20" t="s">
        <v>35</v>
      </c>
      <c r="I1232" s="20" t="s">
        <v>81</v>
      </c>
      <c r="J1232" s="22" t="s">
        <v>959</v>
      </c>
      <c r="K1232" s="20"/>
      <c r="L1232" s="20"/>
      <c r="M1232" s="20"/>
      <c r="N1232" s="20"/>
      <c r="O1232" s="23"/>
      <c r="P1232" s="23">
        <v>275000</v>
      </c>
      <c r="Q1232" s="24">
        <v>1</v>
      </c>
      <c r="R1232" s="25">
        <v>45778</v>
      </c>
      <c r="S1232" s="20" t="s">
        <v>83</v>
      </c>
      <c r="T1232" s="26">
        <f t="shared" si="21"/>
        <v>275000</v>
      </c>
      <c r="U1232" s="27" t="s">
        <v>100</v>
      </c>
      <c r="V1232" s="27" t="s">
        <v>100</v>
      </c>
      <c r="W1232"/>
      <c r="X1232"/>
      <c r="Y1232"/>
      <c r="Z1232"/>
      <c r="AA1232"/>
      <c r="AB1232"/>
      <c r="AC1232"/>
      <c r="AD1232"/>
      <c r="AE1232"/>
      <c r="AF1232"/>
      <c r="AG1232"/>
      <c r="AH1232"/>
      <c r="AI1232"/>
      <c r="AJ1232"/>
      <c r="AK1232"/>
      <c r="AL1232"/>
      <c r="AM1232"/>
      <c r="AN1232"/>
      <c r="AO1232"/>
      <c r="AP1232"/>
      <c r="AQ1232"/>
      <c r="AR1232"/>
      <c r="AS1232"/>
      <c r="AT1232"/>
      <c r="AU1232"/>
      <c r="AV1232"/>
      <c r="AW1232"/>
      <c r="AX1232"/>
      <c r="AY1232"/>
      <c r="AZ1232"/>
      <c r="BA1232"/>
      <c r="BB1232"/>
      <c r="BC1232"/>
      <c r="BD1232"/>
      <c r="BE1232"/>
      <c r="BF1232"/>
      <c r="BG1232"/>
      <c r="BH1232"/>
      <c r="BI1232"/>
      <c r="BJ1232"/>
      <c r="BK1232"/>
      <c r="BL1232"/>
      <c r="BM1232"/>
      <c r="BN1232"/>
      <c r="BO1232"/>
      <c r="BP1232"/>
      <c r="BQ1232"/>
      <c r="BR1232"/>
      <c r="BS1232"/>
      <c r="BT1232"/>
      <c r="BU1232"/>
      <c r="BV1232"/>
      <c r="BW1232"/>
      <c r="BX1232"/>
      <c r="BY1232"/>
      <c r="BZ1232"/>
      <c r="CA1232"/>
      <c r="CB1232"/>
      <c r="CC1232"/>
      <c r="CD1232"/>
      <c r="CE1232"/>
      <c r="CF1232"/>
      <c r="CG1232"/>
      <c r="CH1232"/>
      <c r="CI1232"/>
      <c r="CJ1232"/>
      <c r="CK1232"/>
      <c r="CL1232"/>
      <c r="CM1232"/>
      <c r="CN1232"/>
      <c r="CO1232"/>
      <c r="CP1232"/>
      <c r="CQ1232"/>
      <c r="CR1232"/>
      <c r="CS1232"/>
      <c r="CT1232"/>
      <c r="CU1232"/>
      <c r="CV1232"/>
      <c r="CW1232"/>
      <c r="CX1232"/>
      <c r="CY1232"/>
      <c r="CZ1232"/>
      <c r="DA1232"/>
      <c r="DB1232"/>
      <c r="DC1232"/>
      <c r="DD1232"/>
      <c r="DE1232"/>
      <c r="DF1232"/>
      <c r="DG1232"/>
      <c r="DH1232"/>
      <c r="DI1232"/>
      <c r="DJ1232"/>
      <c r="DK1232"/>
      <c r="DL1232"/>
      <c r="DM1232"/>
      <c r="DN1232"/>
      <c r="DO1232"/>
      <c r="DP1232"/>
      <c r="DQ1232"/>
      <c r="DR1232"/>
      <c r="DS1232"/>
      <c r="DT1232"/>
      <c r="DU1232"/>
      <c r="DV1232"/>
      <c r="DW1232"/>
      <c r="DX1232"/>
      <c r="DY1232"/>
      <c r="DZ1232"/>
      <c r="EA1232"/>
      <c r="EB1232"/>
      <c r="EC1232"/>
      <c r="ED1232"/>
      <c r="EE1232"/>
      <c r="EF1232"/>
      <c r="EG1232"/>
      <c r="EH1232"/>
      <c r="EI1232"/>
      <c r="EJ1232"/>
      <c r="EK1232"/>
      <c r="EL1232"/>
      <c r="EM1232"/>
      <c r="EN1232"/>
      <c r="EO1232"/>
      <c r="EP1232"/>
      <c r="EQ1232"/>
      <c r="ER1232"/>
      <c r="ES1232"/>
      <c r="ET1232"/>
      <c r="EU1232"/>
      <c r="EV1232"/>
      <c r="EW1232"/>
      <c r="EX1232"/>
      <c r="EY1232"/>
      <c r="EZ1232"/>
      <c r="FA1232"/>
      <c r="FB1232"/>
      <c r="FC1232"/>
      <c r="FD1232"/>
      <c r="FE1232"/>
      <c r="FF1232"/>
      <c r="FG1232"/>
      <c r="FH1232"/>
      <c r="FI1232"/>
      <c r="FJ1232"/>
      <c r="FK1232"/>
      <c r="FL1232"/>
      <c r="FM1232"/>
      <c r="FN1232"/>
      <c r="FO1232"/>
      <c r="FP1232"/>
      <c r="FQ1232"/>
      <c r="FR1232"/>
      <c r="FS1232"/>
      <c r="FT1232"/>
      <c r="FU1232"/>
      <c r="FV1232"/>
      <c r="FW1232"/>
      <c r="FX1232"/>
      <c r="FY1232"/>
      <c r="FZ1232"/>
      <c r="GA1232"/>
      <c r="GB1232"/>
      <c r="GC1232"/>
      <c r="GD1232"/>
      <c r="GE1232"/>
      <c r="GF1232"/>
      <c r="GG1232"/>
      <c r="GH1232"/>
      <c r="GI1232"/>
      <c r="GJ1232"/>
      <c r="GK1232"/>
      <c r="GL1232"/>
      <c r="GM1232"/>
      <c r="GN1232"/>
      <c r="GO1232"/>
      <c r="GP1232"/>
      <c r="GQ1232"/>
      <c r="GR1232"/>
      <c r="GS1232"/>
      <c r="GT1232"/>
      <c r="GU1232"/>
      <c r="GV1232"/>
      <c r="GW1232"/>
      <c r="GX1232"/>
      <c r="GY1232"/>
      <c r="GZ1232"/>
      <c r="HA1232"/>
      <c r="HB1232"/>
      <c r="HC1232"/>
      <c r="HD1232"/>
      <c r="HE1232"/>
      <c r="HF1232"/>
      <c r="HG1232"/>
      <c r="HH1232"/>
      <c r="HI1232"/>
      <c r="HJ1232"/>
      <c r="HK1232"/>
      <c r="HL1232"/>
      <c r="HM1232"/>
      <c r="HN1232"/>
      <c r="HO1232"/>
      <c r="HP1232"/>
      <c r="HQ1232"/>
      <c r="HR1232"/>
      <c r="HS1232"/>
      <c r="HT1232"/>
      <c r="HU1232"/>
      <c r="HV1232"/>
      <c r="HW1232"/>
      <c r="HX1232"/>
      <c r="HY1232"/>
      <c r="HZ1232"/>
      <c r="IA1232"/>
      <c r="IB1232"/>
      <c r="IC1232"/>
      <c r="ID1232"/>
      <c r="IE1232"/>
      <c r="IF1232"/>
      <c r="IG1232"/>
      <c r="IH1232"/>
      <c r="II1232"/>
      <c r="IJ1232"/>
      <c r="IK1232"/>
      <c r="IL1232"/>
      <c r="IM1232"/>
      <c r="IN1232"/>
      <c r="IO1232"/>
      <c r="IP1232"/>
      <c r="IQ1232"/>
      <c r="IR1232"/>
      <c r="IS1232"/>
      <c r="IT1232"/>
      <c r="IU1232"/>
      <c r="IV1232"/>
      <c r="IW1232"/>
      <c r="IX1232"/>
      <c r="IY1232"/>
      <c r="IZ1232"/>
      <c r="JA1232"/>
      <c r="JB1232"/>
      <c r="JC1232"/>
      <c r="JD1232"/>
      <c r="JE1232"/>
      <c r="JF1232"/>
      <c r="JG1232"/>
      <c r="JH1232"/>
      <c r="JI1232"/>
      <c r="JJ1232"/>
      <c r="JK1232"/>
      <c r="JL1232"/>
      <c r="JM1232"/>
      <c r="JN1232"/>
      <c r="JO1232"/>
      <c r="JP1232"/>
      <c r="JQ1232"/>
      <c r="JR1232"/>
      <c r="JS1232"/>
      <c r="JT1232"/>
      <c r="JU1232"/>
      <c r="JV1232"/>
      <c r="JW1232"/>
      <c r="JX1232"/>
      <c r="JY1232"/>
      <c r="JZ1232"/>
      <c r="KA1232"/>
      <c r="KB1232"/>
      <c r="KC1232"/>
      <c r="KD1232"/>
      <c r="KE1232"/>
      <c r="KF1232"/>
      <c r="KG1232"/>
      <c r="KH1232"/>
      <c r="KI1232"/>
      <c r="KJ1232"/>
      <c r="KK1232"/>
      <c r="KL1232"/>
      <c r="KM1232"/>
      <c r="KN1232"/>
      <c r="KO1232"/>
      <c r="KP1232"/>
      <c r="KQ1232"/>
      <c r="KR1232"/>
      <c r="KS1232"/>
      <c r="KT1232"/>
      <c r="KU1232"/>
      <c r="KV1232"/>
      <c r="KW1232"/>
      <c r="KX1232"/>
      <c r="KY1232"/>
      <c r="KZ1232"/>
      <c r="LA1232"/>
      <c r="LB1232"/>
      <c r="LC1232"/>
      <c r="LD1232"/>
      <c r="LE1232"/>
      <c r="LF1232"/>
      <c r="LG1232"/>
      <c r="LH1232"/>
      <c r="LI1232"/>
      <c r="LJ1232"/>
      <c r="LK1232"/>
      <c r="LL1232"/>
      <c r="LM1232"/>
      <c r="LN1232"/>
      <c r="LO1232"/>
      <c r="LP1232"/>
      <c r="LQ1232"/>
      <c r="LR1232"/>
      <c r="LS1232"/>
      <c r="LT1232"/>
      <c r="LU1232"/>
      <c r="LV1232"/>
      <c r="LW1232"/>
      <c r="LX1232"/>
      <c r="LY1232"/>
      <c r="LZ1232"/>
      <c r="MA1232"/>
      <c r="MB1232"/>
      <c r="MC1232"/>
      <c r="MD1232"/>
      <c r="ME1232"/>
      <c r="MF1232"/>
      <c r="MG1232"/>
      <c r="MH1232"/>
      <c r="MI1232"/>
      <c r="MJ1232"/>
      <c r="MK1232"/>
      <c r="ML1232"/>
      <c r="MM1232"/>
      <c r="MN1232"/>
      <c r="MO1232"/>
      <c r="MP1232"/>
      <c r="MQ1232"/>
      <c r="MR1232"/>
      <c r="MS1232"/>
      <c r="MT1232"/>
      <c r="MU1232"/>
      <c r="MV1232"/>
      <c r="MW1232"/>
      <c r="MX1232"/>
      <c r="MY1232"/>
      <c r="MZ1232"/>
      <c r="NA1232"/>
      <c r="NB1232"/>
      <c r="NC1232"/>
      <c r="ND1232"/>
      <c r="NE1232"/>
      <c r="NF1232"/>
      <c r="NG1232"/>
      <c r="NH1232"/>
      <c r="NI1232"/>
      <c r="NJ1232"/>
      <c r="NK1232"/>
      <c r="NL1232"/>
      <c r="NM1232"/>
      <c r="NN1232"/>
      <c r="NO1232"/>
      <c r="NP1232"/>
      <c r="NQ1232"/>
      <c r="NR1232"/>
      <c r="NS1232"/>
      <c r="NT1232"/>
      <c r="NU1232"/>
      <c r="NV1232"/>
      <c r="NW1232"/>
      <c r="NX1232"/>
      <c r="NY1232"/>
      <c r="NZ1232"/>
      <c r="OA1232"/>
      <c r="OB1232"/>
      <c r="OC1232"/>
      <c r="OD1232"/>
      <c r="OE1232"/>
      <c r="OF1232"/>
      <c r="OG1232"/>
      <c r="OH1232"/>
      <c r="OI1232"/>
      <c r="OJ1232"/>
      <c r="OK1232"/>
      <c r="OL1232"/>
      <c r="OM1232"/>
      <c r="ON1232"/>
      <c r="OO1232"/>
      <c r="OP1232"/>
      <c r="OQ1232"/>
      <c r="OR1232"/>
      <c r="OS1232"/>
      <c r="OT1232"/>
      <c r="OU1232"/>
      <c r="OV1232"/>
      <c r="OW1232"/>
      <c r="OX1232"/>
      <c r="OY1232"/>
      <c r="OZ1232"/>
      <c r="PA1232"/>
      <c r="PB1232"/>
      <c r="PC1232"/>
      <c r="PD1232"/>
      <c r="PE1232"/>
      <c r="PF1232"/>
      <c r="PG1232"/>
      <c r="PH1232"/>
      <c r="PI1232"/>
      <c r="PJ1232"/>
      <c r="PK1232"/>
      <c r="PL1232"/>
      <c r="PM1232"/>
      <c r="PN1232"/>
      <c r="PO1232"/>
      <c r="PP1232"/>
      <c r="PQ1232"/>
      <c r="PR1232"/>
      <c r="PS1232"/>
      <c r="PT1232"/>
      <c r="PU1232"/>
      <c r="PV1232"/>
      <c r="PW1232"/>
      <c r="PX1232"/>
      <c r="PY1232"/>
      <c r="PZ1232"/>
      <c r="QA1232"/>
      <c r="QB1232"/>
      <c r="QC1232"/>
      <c r="QD1232"/>
      <c r="QE1232"/>
      <c r="QF1232"/>
      <c r="QG1232"/>
      <c r="QH1232"/>
      <c r="QI1232"/>
      <c r="QJ1232"/>
      <c r="QK1232"/>
      <c r="QL1232"/>
      <c r="QM1232"/>
      <c r="QN1232"/>
      <c r="QO1232"/>
      <c r="QP1232"/>
      <c r="QQ1232"/>
      <c r="QR1232"/>
      <c r="QS1232"/>
      <c r="QT1232"/>
      <c r="QU1232"/>
      <c r="QV1232"/>
      <c r="QW1232"/>
      <c r="QX1232"/>
      <c r="QY1232"/>
      <c r="QZ1232"/>
      <c r="RA1232"/>
      <c r="RB1232"/>
      <c r="RC1232"/>
      <c r="RD1232"/>
      <c r="RE1232"/>
      <c r="RF1232"/>
      <c r="RG1232"/>
      <c r="RH1232"/>
      <c r="RI1232"/>
      <c r="RJ1232"/>
      <c r="RK1232"/>
      <c r="RL1232"/>
      <c r="RM1232"/>
      <c r="RN1232"/>
      <c r="RO1232"/>
      <c r="RP1232"/>
      <c r="RQ1232"/>
      <c r="RR1232"/>
      <c r="RS1232"/>
      <c r="RT1232"/>
      <c r="RU1232"/>
      <c r="RV1232"/>
      <c r="RW1232"/>
      <c r="RX1232"/>
      <c r="RY1232"/>
      <c r="RZ1232"/>
      <c r="SA1232"/>
      <c r="SB1232"/>
      <c r="SC1232"/>
      <c r="SD1232"/>
      <c r="SE1232"/>
      <c r="SF1232"/>
      <c r="SG1232"/>
      <c r="SH1232"/>
      <c r="SI1232"/>
      <c r="SJ1232"/>
      <c r="SK1232"/>
      <c r="SL1232"/>
      <c r="SM1232"/>
      <c r="SN1232"/>
      <c r="SO1232"/>
      <c r="SP1232"/>
      <c r="SQ1232"/>
      <c r="SR1232"/>
      <c r="SS1232"/>
      <c r="ST1232"/>
      <c r="SU1232"/>
      <c r="SV1232"/>
      <c r="SW1232"/>
      <c r="SX1232"/>
      <c r="SY1232"/>
      <c r="SZ1232"/>
      <c r="TA1232"/>
      <c r="TB1232"/>
    </row>
    <row r="1233" spans="1:522" ht="16.5" customHeight="1" x14ac:dyDescent="0.2">
      <c r="A1233" s="20">
        <v>625</v>
      </c>
      <c r="B1233" s="20" t="s">
        <v>62</v>
      </c>
      <c r="C1233" s="20" t="s">
        <v>959</v>
      </c>
      <c r="D1233" s="20" t="s">
        <v>30</v>
      </c>
      <c r="E1233" s="20" t="s">
        <v>1345</v>
      </c>
      <c r="F1233" s="22" t="s">
        <v>953</v>
      </c>
      <c r="G1233" s="20" t="s">
        <v>84</v>
      </c>
      <c r="H1233" s="20" t="s">
        <v>35</v>
      </c>
      <c r="I1233" s="20" t="s">
        <v>81</v>
      </c>
      <c r="J1233" s="22" t="s">
        <v>959</v>
      </c>
      <c r="K1233" s="20"/>
      <c r="L1233" s="20"/>
      <c r="M1233" s="20"/>
      <c r="N1233" s="20"/>
      <c r="O1233" s="23"/>
      <c r="P1233" s="23">
        <v>275000</v>
      </c>
      <c r="Q1233" s="24">
        <v>1</v>
      </c>
      <c r="R1233" s="25">
        <v>45809</v>
      </c>
      <c r="S1233" s="20" t="s">
        <v>83</v>
      </c>
      <c r="T1233" s="26">
        <f t="shared" si="21"/>
        <v>275000</v>
      </c>
      <c r="U1233" s="27" t="s">
        <v>100</v>
      </c>
      <c r="V1233" s="27" t="s">
        <v>100</v>
      </c>
      <c r="W1233"/>
      <c r="X1233"/>
      <c r="Y1233"/>
      <c r="Z1233"/>
      <c r="AA1233"/>
      <c r="AB1233"/>
      <c r="AC1233"/>
      <c r="AD1233"/>
      <c r="AE1233"/>
      <c r="AF1233"/>
      <c r="AG1233"/>
      <c r="AH1233"/>
      <c r="AI1233"/>
      <c r="AJ1233"/>
      <c r="AK1233"/>
      <c r="AL1233"/>
      <c r="AM1233"/>
      <c r="AN1233"/>
      <c r="AO1233"/>
      <c r="AP1233"/>
      <c r="AQ1233"/>
      <c r="AR1233"/>
      <c r="AS1233"/>
      <c r="AT1233"/>
      <c r="AU1233"/>
      <c r="AV1233"/>
      <c r="AW1233"/>
      <c r="AX1233"/>
      <c r="AY1233"/>
      <c r="AZ1233"/>
      <c r="BA1233"/>
      <c r="BB1233"/>
      <c r="BC1233"/>
      <c r="BD1233"/>
      <c r="BE1233"/>
      <c r="BF1233"/>
      <c r="BG1233"/>
      <c r="BH1233"/>
      <c r="BI1233"/>
      <c r="BJ1233"/>
      <c r="BK1233"/>
      <c r="BL1233"/>
      <c r="BM1233"/>
      <c r="BN1233"/>
      <c r="BO1233"/>
      <c r="BP1233"/>
      <c r="BQ1233"/>
      <c r="BR1233"/>
      <c r="BS1233"/>
      <c r="BT1233"/>
      <c r="BU1233"/>
      <c r="BV1233"/>
      <c r="BW1233"/>
      <c r="BX1233"/>
      <c r="BY1233"/>
      <c r="BZ1233"/>
      <c r="CA1233"/>
      <c r="CB1233"/>
      <c r="CC1233"/>
      <c r="CD1233"/>
      <c r="CE1233"/>
      <c r="CF1233"/>
      <c r="CG1233"/>
      <c r="CH1233"/>
      <c r="CI1233"/>
      <c r="CJ1233"/>
      <c r="CK1233"/>
      <c r="CL1233"/>
      <c r="CM1233"/>
      <c r="CN1233"/>
      <c r="CO1233"/>
      <c r="CP1233"/>
      <c r="CQ1233"/>
      <c r="CR1233"/>
      <c r="CS1233"/>
      <c r="CT1233"/>
      <c r="CU1233"/>
      <c r="CV1233"/>
      <c r="CW1233"/>
      <c r="CX1233"/>
      <c r="CY1233"/>
      <c r="CZ1233"/>
      <c r="DA1233"/>
      <c r="DB1233"/>
      <c r="DC1233"/>
      <c r="DD1233"/>
      <c r="DE1233"/>
      <c r="DF1233"/>
      <c r="DG1233"/>
      <c r="DH1233"/>
      <c r="DI1233"/>
      <c r="DJ1233"/>
      <c r="DK1233"/>
      <c r="DL1233"/>
      <c r="DM1233"/>
      <c r="DN1233"/>
      <c r="DO1233"/>
      <c r="DP1233"/>
      <c r="DQ1233"/>
      <c r="DR1233"/>
      <c r="DS1233"/>
      <c r="DT1233"/>
      <c r="DU1233"/>
      <c r="DV1233"/>
      <c r="DW1233"/>
      <c r="DX1233"/>
      <c r="DY1233"/>
      <c r="DZ1233"/>
      <c r="EA1233"/>
      <c r="EB1233"/>
      <c r="EC1233"/>
      <c r="ED1233"/>
      <c r="EE1233"/>
      <c r="EF1233"/>
      <c r="EG1233"/>
      <c r="EH1233"/>
      <c r="EI1233"/>
      <c r="EJ1233"/>
      <c r="EK1233"/>
      <c r="EL1233"/>
      <c r="EM1233"/>
      <c r="EN1233"/>
      <c r="EO1233"/>
      <c r="EP1233"/>
      <c r="EQ1233"/>
      <c r="ER1233"/>
      <c r="ES1233"/>
      <c r="ET1233"/>
      <c r="EU1233"/>
      <c r="EV1233"/>
      <c r="EW1233"/>
      <c r="EX1233"/>
      <c r="EY1233"/>
      <c r="EZ1233"/>
      <c r="FA1233"/>
      <c r="FB1233"/>
      <c r="FC1233"/>
      <c r="FD1233"/>
      <c r="FE1233"/>
      <c r="FF1233"/>
      <c r="FG1233"/>
      <c r="FH1233"/>
      <c r="FI1233"/>
      <c r="FJ1233"/>
      <c r="FK1233"/>
      <c r="FL1233"/>
      <c r="FM1233"/>
      <c r="FN1233"/>
      <c r="FO1233"/>
      <c r="FP1233"/>
      <c r="FQ1233"/>
      <c r="FR1233"/>
      <c r="FS1233"/>
      <c r="FT1233"/>
      <c r="FU1233"/>
      <c r="FV1233"/>
      <c r="FW1233"/>
      <c r="FX1233"/>
      <c r="FY1233"/>
      <c r="FZ1233"/>
      <c r="GA1233"/>
      <c r="GB1233"/>
      <c r="GC1233"/>
      <c r="GD1233"/>
      <c r="GE1233"/>
      <c r="GF1233"/>
      <c r="GG1233"/>
      <c r="GH1233"/>
      <c r="GI1233"/>
      <c r="GJ1233"/>
      <c r="GK1233"/>
      <c r="GL1233"/>
      <c r="GM1233"/>
      <c r="GN1233"/>
      <c r="GO1233"/>
      <c r="GP1233"/>
      <c r="GQ1233"/>
      <c r="GR1233"/>
      <c r="GS1233"/>
      <c r="GT1233"/>
      <c r="GU1233"/>
      <c r="GV1233"/>
      <c r="GW1233"/>
      <c r="GX1233"/>
      <c r="GY1233"/>
      <c r="GZ1233"/>
      <c r="HA1233"/>
      <c r="HB1233"/>
      <c r="HC1233"/>
      <c r="HD1233"/>
      <c r="HE1233"/>
      <c r="HF1233"/>
      <c r="HG1233"/>
      <c r="HH1233"/>
      <c r="HI1233"/>
      <c r="HJ1233"/>
      <c r="HK1233"/>
      <c r="HL1233"/>
      <c r="HM1233"/>
      <c r="HN1233"/>
      <c r="HO1233"/>
      <c r="HP1233"/>
      <c r="HQ1233"/>
      <c r="HR1233"/>
      <c r="HS1233"/>
      <c r="HT1233"/>
      <c r="HU1233"/>
      <c r="HV1233"/>
      <c r="HW1233"/>
      <c r="HX1233"/>
      <c r="HY1233"/>
      <c r="HZ1233"/>
      <c r="IA1233"/>
      <c r="IB1233"/>
      <c r="IC1233"/>
      <c r="ID1233"/>
      <c r="IE1233"/>
      <c r="IF1233"/>
      <c r="IG1233"/>
      <c r="IH1233"/>
      <c r="II1233"/>
      <c r="IJ1233"/>
      <c r="IK1233"/>
      <c r="IL1233"/>
      <c r="IM1233"/>
      <c r="IN1233"/>
      <c r="IO1233"/>
      <c r="IP1233"/>
      <c r="IQ1233"/>
      <c r="IR1233"/>
      <c r="IS1233"/>
      <c r="IT1233"/>
      <c r="IU1233"/>
      <c r="IV1233"/>
      <c r="IW1233"/>
      <c r="IX1233"/>
      <c r="IY1233"/>
      <c r="IZ1233"/>
      <c r="JA1233"/>
      <c r="JB1233"/>
      <c r="JC1233"/>
      <c r="JD1233"/>
      <c r="JE1233"/>
      <c r="JF1233"/>
      <c r="JG1233"/>
      <c r="JH1233"/>
      <c r="JI1233"/>
      <c r="JJ1233"/>
      <c r="JK1233"/>
      <c r="JL1233"/>
      <c r="JM1233"/>
      <c r="JN1233"/>
      <c r="JO1233"/>
      <c r="JP1233"/>
      <c r="JQ1233"/>
      <c r="JR1233"/>
      <c r="JS1233"/>
      <c r="JT1233"/>
      <c r="JU1233"/>
      <c r="JV1233"/>
      <c r="JW1233"/>
      <c r="JX1233"/>
      <c r="JY1233"/>
      <c r="JZ1233"/>
      <c r="KA1233"/>
      <c r="KB1233"/>
      <c r="KC1233"/>
      <c r="KD1233"/>
      <c r="KE1233"/>
      <c r="KF1233"/>
      <c r="KG1233"/>
      <c r="KH1233"/>
      <c r="KI1233"/>
      <c r="KJ1233"/>
      <c r="KK1233"/>
      <c r="KL1233"/>
      <c r="KM1233"/>
      <c r="KN1233"/>
      <c r="KO1233"/>
      <c r="KP1233"/>
      <c r="KQ1233"/>
      <c r="KR1233"/>
      <c r="KS1233"/>
      <c r="KT1233"/>
      <c r="KU1233"/>
      <c r="KV1233"/>
      <c r="KW1233"/>
      <c r="KX1233"/>
      <c r="KY1233"/>
      <c r="KZ1233"/>
      <c r="LA1233"/>
      <c r="LB1233"/>
      <c r="LC1233"/>
      <c r="LD1233"/>
      <c r="LE1233"/>
      <c r="LF1233"/>
      <c r="LG1233"/>
      <c r="LH1233"/>
      <c r="LI1233"/>
      <c r="LJ1233"/>
      <c r="LK1233"/>
      <c r="LL1233"/>
      <c r="LM1233"/>
      <c r="LN1233"/>
      <c r="LO1233"/>
      <c r="LP1233"/>
      <c r="LQ1233"/>
      <c r="LR1233"/>
      <c r="LS1233"/>
      <c r="LT1233"/>
      <c r="LU1233"/>
      <c r="LV1233"/>
      <c r="LW1233"/>
      <c r="LX1233"/>
      <c r="LY1233"/>
      <c r="LZ1233"/>
      <c r="MA1233"/>
      <c r="MB1233"/>
      <c r="MC1233"/>
      <c r="MD1233"/>
      <c r="ME1233"/>
      <c r="MF1233"/>
      <c r="MG1233"/>
      <c r="MH1233"/>
      <c r="MI1233"/>
      <c r="MJ1233"/>
      <c r="MK1233"/>
      <c r="ML1233"/>
      <c r="MM1233"/>
      <c r="MN1233"/>
      <c r="MO1233"/>
      <c r="MP1233"/>
      <c r="MQ1233"/>
      <c r="MR1233"/>
      <c r="MS1233"/>
      <c r="MT1233"/>
      <c r="MU1233"/>
      <c r="MV1233"/>
      <c r="MW1233"/>
      <c r="MX1233"/>
      <c r="MY1233"/>
      <c r="MZ1233"/>
      <c r="NA1233"/>
      <c r="NB1233"/>
      <c r="NC1233"/>
      <c r="ND1233"/>
      <c r="NE1233"/>
      <c r="NF1233"/>
      <c r="NG1233"/>
      <c r="NH1233"/>
      <c r="NI1233"/>
      <c r="NJ1233"/>
      <c r="NK1233"/>
      <c r="NL1233"/>
      <c r="NM1233"/>
      <c r="NN1233"/>
      <c r="NO1233"/>
      <c r="NP1233"/>
      <c r="NQ1233"/>
      <c r="NR1233"/>
      <c r="NS1233"/>
      <c r="NT1233"/>
      <c r="NU1233"/>
      <c r="NV1233"/>
      <c r="NW1233"/>
      <c r="NX1233"/>
      <c r="NY1233"/>
      <c r="NZ1233"/>
      <c r="OA1233"/>
      <c r="OB1233"/>
      <c r="OC1233"/>
      <c r="OD1233"/>
      <c r="OE1233"/>
      <c r="OF1233"/>
      <c r="OG1233"/>
      <c r="OH1233"/>
      <c r="OI1233"/>
      <c r="OJ1233"/>
      <c r="OK1233"/>
      <c r="OL1233"/>
      <c r="OM1233"/>
      <c r="ON1233"/>
      <c r="OO1233"/>
      <c r="OP1233"/>
      <c r="OQ1233"/>
      <c r="OR1233"/>
      <c r="OS1233"/>
      <c r="OT1233"/>
      <c r="OU1233"/>
      <c r="OV1233"/>
      <c r="OW1233"/>
      <c r="OX1233"/>
      <c r="OY1233"/>
      <c r="OZ1233"/>
      <c r="PA1233"/>
      <c r="PB1233"/>
      <c r="PC1233"/>
      <c r="PD1233"/>
      <c r="PE1233"/>
      <c r="PF1233"/>
      <c r="PG1233"/>
      <c r="PH1233"/>
      <c r="PI1233"/>
      <c r="PJ1233"/>
      <c r="PK1233"/>
      <c r="PL1233"/>
      <c r="PM1233"/>
      <c r="PN1233"/>
      <c r="PO1233"/>
      <c r="PP1233"/>
      <c r="PQ1233"/>
      <c r="PR1233"/>
      <c r="PS1233"/>
      <c r="PT1233"/>
      <c r="PU1233"/>
      <c r="PV1233"/>
      <c r="PW1233"/>
      <c r="PX1233"/>
      <c r="PY1233"/>
      <c r="PZ1233"/>
      <c r="QA1233"/>
      <c r="QB1233"/>
      <c r="QC1233"/>
      <c r="QD1233"/>
      <c r="QE1233"/>
      <c r="QF1233"/>
      <c r="QG1233"/>
      <c r="QH1233"/>
      <c r="QI1233"/>
      <c r="QJ1233"/>
      <c r="QK1233"/>
      <c r="QL1233"/>
      <c r="QM1233"/>
      <c r="QN1233"/>
      <c r="QO1233"/>
      <c r="QP1233"/>
      <c r="QQ1233"/>
      <c r="QR1233"/>
      <c r="QS1233"/>
      <c r="QT1233"/>
      <c r="QU1233"/>
      <c r="QV1233"/>
      <c r="QW1233"/>
      <c r="QX1233"/>
      <c r="QY1233"/>
      <c r="QZ1233"/>
      <c r="RA1233"/>
      <c r="RB1233"/>
      <c r="RC1233"/>
      <c r="RD1233"/>
      <c r="RE1233"/>
      <c r="RF1233"/>
      <c r="RG1233"/>
      <c r="RH1233"/>
      <c r="RI1233"/>
      <c r="RJ1233"/>
      <c r="RK1233"/>
      <c r="RL1233"/>
      <c r="RM1233"/>
      <c r="RN1233"/>
      <c r="RO1233"/>
      <c r="RP1233"/>
      <c r="RQ1233"/>
      <c r="RR1233"/>
      <c r="RS1233"/>
      <c r="RT1233"/>
      <c r="RU1233"/>
      <c r="RV1233"/>
      <c r="RW1233"/>
      <c r="RX1233"/>
      <c r="RY1233"/>
      <c r="RZ1233"/>
      <c r="SA1233"/>
      <c r="SB1233"/>
      <c r="SC1233"/>
      <c r="SD1233"/>
      <c r="SE1233"/>
      <c r="SF1233"/>
      <c r="SG1233"/>
      <c r="SH1233"/>
      <c r="SI1233"/>
      <c r="SJ1233"/>
      <c r="SK1233"/>
      <c r="SL1233"/>
      <c r="SM1233"/>
      <c r="SN1233"/>
      <c r="SO1233"/>
      <c r="SP1233"/>
      <c r="SQ1233"/>
      <c r="SR1233"/>
      <c r="SS1233"/>
      <c r="ST1233"/>
      <c r="SU1233"/>
      <c r="SV1233"/>
      <c r="SW1233"/>
      <c r="SX1233"/>
      <c r="SY1233"/>
      <c r="SZ1233"/>
      <c r="TA1233"/>
      <c r="TB1233"/>
    </row>
    <row r="1234" spans="1:522" ht="16.5" customHeight="1" x14ac:dyDescent="0.2">
      <c r="A1234" s="20">
        <v>626</v>
      </c>
      <c r="B1234" s="20" t="s">
        <v>62</v>
      </c>
      <c r="C1234" s="20" t="s">
        <v>959</v>
      </c>
      <c r="D1234" s="20" t="s">
        <v>30</v>
      </c>
      <c r="E1234" s="20" t="s">
        <v>1345</v>
      </c>
      <c r="F1234" s="22" t="s">
        <v>953</v>
      </c>
      <c r="G1234" s="20" t="s">
        <v>84</v>
      </c>
      <c r="H1234" s="20" t="s">
        <v>35</v>
      </c>
      <c r="I1234" s="20" t="s">
        <v>81</v>
      </c>
      <c r="J1234" s="22" t="s">
        <v>959</v>
      </c>
      <c r="K1234" s="20"/>
      <c r="L1234" s="20"/>
      <c r="M1234" s="20"/>
      <c r="N1234" s="20"/>
      <c r="O1234" s="23"/>
      <c r="P1234" s="23">
        <v>275000</v>
      </c>
      <c r="Q1234" s="24">
        <v>1</v>
      </c>
      <c r="R1234" s="25">
        <v>45839</v>
      </c>
      <c r="S1234" s="20" t="s">
        <v>83</v>
      </c>
      <c r="T1234" s="26">
        <f t="shared" si="21"/>
        <v>275000</v>
      </c>
      <c r="U1234" s="27" t="s">
        <v>100</v>
      </c>
      <c r="V1234" s="27" t="s">
        <v>100</v>
      </c>
      <c r="W1234"/>
      <c r="X1234"/>
      <c r="Y1234"/>
      <c r="Z1234"/>
      <c r="AA1234"/>
      <c r="AB1234"/>
      <c r="AC1234"/>
      <c r="AD1234"/>
      <c r="AE1234"/>
      <c r="AF1234"/>
      <c r="AG1234"/>
      <c r="AH1234"/>
      <c r="AI1234"/>
      <c r="AJ1234"/>
      <c r="AK1234"/>
      <c r="AL1234"/>
      <c r="AM1234"/>
      <c r="AN1234"/>
      <c r="AO1234"/>
      <c r="AP1234"/>
      <c r="AQ1234"/>
      <c r="AR1234"/>
      <c r="AS1234"/>
      <c r="AT1234"/>
      <c r="AU1234"/>
      <c r="AV1234"/>
      <c r="AW1234"/>
      <c r="AX1234"/>
      <c r="AY1234"/>
      <c r="AZ1234"/>
      <c r="BA1234"/>
      <c r="BB1234"/>
      <c r="BC1234"/>
      <c r="BD1234"/>
      <c r="BE1234"/>
      <c r="BF1234"/>
      <c r="BG1234"/>
      <c r="BH1234"/>
      <c r="BI1234"/>
      <c r="BJ1234"/>
      <c r="BK1234"/>
      <c r="BL1234"/>
      <c r="BM1234"/>
      <c r="BN1234"/>
      <c r="BO1234"/>
      <c r="BP1234"/>
      <c r="BQ1234"/>
      <c r="BR1234"/>
      <c r="BS1234"/>
      <c r="BT1234"/>
      <c r="BU1234"/>
      <c r="BV1234"/>
      <c r="BW1234"/>
      <c r="BX1234"/>
      <c r="BY1234"/>
      <c r="BZ1234"/>
      <c r="CA1234"/>
      <c r="CB1234"/>
      <c r="CC1234"/>
      <c r="CD1234"/>
      <c r="CE1234"/>
      <c r="CF1234"/>
      <c r="CG1234"/>
      <c r="CH1234"/>
      <c r="CI1234"/>
      <c r="CJ1234"/>
      <c r="CK1234"/>
      <c r="CL1234"/>
      <c r="CM1234"/>
      <c r="CN1234"/>
      <c r="CO1234"/>
      <c r="CP1234"/>
      <c r="CQ1234"/>
      <c r="CR1234"/>
      <c r="CS1234"/>
      <c r="CT1234"/>
      <c r="CU1234"/>
      <c r="CV1234"/>
      <c r="CW1234"/>
      <c r="CX1234"/>
      <c r="CY1234"/>
      <c r="CZ1234"/>
      <c r="DA1234"/>
      <c r="DB1234"/>
      <c r="DC1234"/>
      <c r="DD1234"/>
      <c r="DE1234"/>
      <c r="DF1234"/>
      <c r="DG1234"/>
      <c r="DH1234"/>
      <c r="DI1234"/>
      <c r="DJ1234"/>
      <c r="DK1234"/>
      <c r="DL1234"/>
      <c r="DM1234"/>
      <c r="DN1234"/>
      <c r="DO1234"/>
      <c r="DP1234"/>
      <c r="DQ1234"/>
      <c r="DR1234"/>
      <c r="DS1234"/>
      <c r="DT1234"/>
      <c r="DU1234"/>
      <c r="DV1234"/>
      <c r="DW1234"/>
      <c r="DX1234"/>
      <c r="DY1234"/>
      <c r="DZ1234"/>
      <c r="EA1234"/>
      <c r="EB1234"/>
      <c r="EC1234"/>
      <c r="ED1234"/>
      <c r="EE1234"/>
      <c r="EF1234"/>
      <c r="EG1234"/>
      <c r="EH1234"/>
      <c r="EI1234"/>
      <c r="EJ1234"/>
      <c r="EK1234"/>
      <c r="EL1234"/>
      <c r="EM1234"/>
      <c r="EN1234"/>
      <c r="EO1234"/>
      <c r="EP1234"/>
      <c r="EQ1234"/>
      <c r="ER1234"/>
      <c r="ES1234"/>
      <c r="ET1234"/>
      <c r="EU1234"/>
      <c r="EV1234"/>
      <c r="EW1234"/>
      <c r="EX1234"/>
      <c r="EY1234"/>
      <c r="EZ1234"/>
      <c r="FA1234"/>
      <c r="FB1234"/>
      <c r="FC1234"/>
      <c r="FD1234"/>
      <c r="FE1234"/>
      <c r="FF1234"/>
      <c r="FG1234"/>
      <c r="FH1234"/>
      <c r="FI1234"/>
      <c r="FJ1234"/>
      <c r="FK1234"/>
      <c r="FL1234"/>
      <c r="FM1234"/>
      <c r="FN1234"/>
      <c r="FO1234"/>
      <c r="FP1234"/>
      <c r="FQ1234"/>
      <c r="FR1234"/>
      <c r="FS1234"/>
      <c r="FT1234"/>
      <c r="FU1234"/>
      <c r="FV1234"/>
      <c r="FW1234"/>
      <c r="FX1234"/>
      <c r="FY1234"/>
      <c r="FZ1234"/>
      <c r="GA1234"/>
      <c r="GB1234"/>
      <c r="GC1234"/>
      <c r="GD1234"/>
      <c r="GE1234"/>
      <c r="GF1234"/>
      <c r="GG1234"/>
      <c r="GH1234"/>
      <c r="GI1234"/>
      <c r="GJ1234"/>
      <c r="GK1234"/>
      <c r="GL1234"/>
      <c r="GM1234"/>
      <c r="GN1234"/>
      <c r="GO1234"/>
      <c r="GP1234"/>
      <c r="GQ1234"/>
      <c r="GR1234"/>
      <c r="GS1234"/>
      <c r="GT1234"/>
      <c r="GU1234"/>
      <c r="GV1234"/>
      <c r="GW1234"/>
      <c r="GX1234"/>
      <c r="GY1234"/>
      <c r="GZ1234"/>
      <c r="HA1234"/>
      <c r="HB1234"/>
      <c r="HC1234"/>
      <c r="HD1234"/>
      <c r="HE1234"/>
      <c r="HF1234"/>
      <c r="HG1234"/>
      <c r="HH1234"/>
      <c r="HI1234"/>
      <c r="HJ1234"/>
      <c r="HK1234"/>
      <c r="HL1234"/>
      <c r="HM1234"/>
      <c r="HN1234"/>
      <c r="HO1234"/>
      <c r="HP1234"/>
      <c r="HQ1234"/>
      <c r="HR1234"/>
      <c r="HS1234"/>
      <c r="HT1234"/>
      <c r="HU1234"/>
      <c r="HV1234"/>
      <c r="HW1234"/>
      <c r="HX1234"/>
      <c r="HY1234"/>
      <c r="HZ1234"/>
      <c r="IA1234"/>
      <c r="IB1234"/>
      <c r="IC1234"/>
      <c r="ID1234"/>
      <c r="IE1234"/>
      <c r="IF1234"/>
      <c r="IG1234"/>
      <c r="IH1234"/>
      <c r="II1234"/>
      <c r="IJ1234"/>
      <c r="IK1234"/>
      <c r="IL1234"/>
      <c r="IM1234"/>
      <c r="IN1234"/>
      <c r="IO1234"/>
      <c r="IP1234"/>
      <c r="IQ1234"/>
      <c r="IR1234"/>
      <c r="IS1234"/>
      <c r="IT1234"/>
      <c r="IU1234"/>
      <c r="IV1234"/>
      <c r="IW1234"/>
      <c r="IX1234"/>
      <c r="IY1234"/>
      <c r="IZ1234"/>
      <c r="JA1234"/>
      <c r="JB1234"/>
      <c r="JC1234"/>
      <c r="JD1234"/>
      <c r="JE1234"/>
      <c r="JF1234"/>
      <c r="JG1234"/>
      <c r="JH1234"/>
      <c r="JI1234"/>
      <c r="JJ1234"/>
      <c r="JK1234"/>
      <c r="JL1234"/>
      <c r="JM1234"/>
      <c r="JN1234"/>
      <c r="JO1234"/>
      <c r="JP1234"/>
      <c r="JQ1234"/>
      <c r="JR1234"/>
      <c r="JS1234"/>
      <c r="JT1234"/>
      <c r="JU1234"/>
      <c r="JV1234"/>
      <c r="JW1234"/>
      <c r="JX1234"/>
      <c r="JY1234"/>
      <c r="JZ1234"/>
      <c r="KA1234"/>
      <c r="KB1234"/>
      <c r="KC1234"/>
      <c r="KD1234"/>
      <c r="KE1234"/>
      <c r="KF1234"/>
      <c r="KG1234"/>
      <c r="KH1234"/>
      <c r="KI1234"/>
      <c r="KJ1234"/>
      <c r="KK1234"/>
      <c r="KL1234"/>
      <c r="KM1234"/>
      <c r="KN1234"/>
      <c r="KO1234"/>
      <c r="KP1234"/>
      <c r="KQ1234"/>
      <c r="KR1234"/>
      <c r="KS1234"/>
      <c r="KT1234"/>
      <c r="KU1234"/>
      <c r="KV1234"/>
      <c r="KW1234"/>
      <c r="KX1234"/>
      <c r="KY1234"/>
      <c r="KZ1234"/>
      <c r="LA1234"/>
      <c r="LB1234"/>
      <c r="LC1234"/>
      <c r="LD1234"/>
      <c r="LE1234"/>
      <c r="LF1234"/>
      <c r="LG1234"/>
      <c r="LH1234"/>
      <c r="LI1234"/>
      <c r="LJ1234"/>
      <c r="LK1234"/>
      <c r="LL1234"/>
      <c r="LM1234"/>
      <c r="LN1234"/>
      <c r="LO1234"/>
      <c r="LP1234"/>
      <c r="LQ1234"/>
      <c r="LR1234"/>
      <c r="LS1234"/>
      <c r="LT1234"/>
      <c r="LU1234"/>
      <c r="LV1234"/>
      <c r="LW1234"/>
      <c r="LX1234"/>
      <c r="LY1234"/>
      <c r="LZ1234"/>
      <c r="MA1234"/>
      <c r="MB1234"/>
      <c r="MC1234"/>
      <c r="MD1234"/>
      <c r="ME1234"/>
      <c r="MF1234"/>
      <c r="MG1234"/>
      <c r="MH1234"/>
      <c r="MI1234"/>
      <c r="MJ1234"/>
      <c r="MK1234"/>
      <c r="ML1234"/>
      <c r="MM1234"/>
      <c r="MN1234"/>
      <c r="MO1234"/>
      <c r="MP1234"/>
      <c r="MQ1234"/>
      <c r="MR1234"/>
      <c r="MS1234"/>
      <c r="MT1234"/>
      <c r="MU1234"/>
      <c r="MV1234"/>
      <c r="MW1234"/>
      <c r="MX1234"/>
      <c r="MY1234"/>
      <c r="MZ1234"/>
      <c r="NA1234"/>
      <c r="NB1234"/>
      <c r="NC1234"/>
      <c r="ND1234"/>
      <c r="NE1234"/>
      <c r="NF1234"/>
      <c r="NG1234"/>
      <c r="NH1234"/>
      <c r="NI1234"/>
      <c r="NJ1234"/>
      <c r="NK1234"/>
      <c r="NL1234"/>
      <c r="NM1234"/>
      <c r="NN1234"/>
      <c r="NO1234"/>
      <c r="NP1234"/>
      <c r="NQ1234"/>
      <c r="NR1234"/>
      <c r="NS1234"/>
      <c r="NT1234"/>
      <c r="NU1234"/>
      <c r="NV1234"/>
      <c r="NW1234"/>
      <c r="NX1234"/>
      <c r="NY1234"/>
      <c r="NZ1234"/>
      <c r="OA1234"/>
      <c r="OB1234"/>
      <c r="OC1234"/>
      <c r="OD1234"/>
      <c r="OE1234"/>
      <c r="OF1234"/>
      <c r="OG1234"/>
      <c r="OH1234"/>
      <c r="OI1234"/>
      <c r="OJ1234"/>
      <c r="OK1234"/>
      <c r="OL1234"/>
      <c r="OM1234"/>
      <c r="ON1234"/>
      <c r="OO1234"/>
      <c r="OP1234"/>
      <c r="OQ1234"/>
      <c r="OR1234"/>
      <c r="OS1234"/>
      <c r="OT1234"/>
      <c r="OU1234"/>
      <c r="OV1234"/>
      <c r="OW1234"/>
      <c r="OX1234"/>
      <c r="OY1234"/>
      <c r="OZ1234"/>
      <c r="PA1234"/>
      <c r="PB1234"/>
      <c r="PC1234"/>
      <c r="PD1234"/>
      <c r="PE1234"/>
      <c r="PF1234"/>
      <c r="PG1234"/>
      <c r="PH1234"/>
      <c r="PI1234"/>
      <c r="PJ1234"/>
      <c r="PK1234"/>
      <c r="PL1234"/>
      <c r="PM1234"/>
      <c r="PN1234"/>
      <c r="PO1234"/>
      <c r="PP1234"/>
      <c r="PQ1234"/>
      <c r="PR1234"/>
      <c r="PS1234"/>
      <c r="PT1234"/>
      <c r="PU1234"/>
      <c r="PV1234"/>
      <c r="PW1234"/>
      <c r="PX1234"/>
      <c r="PY1234"/>
      <c r="PZ1234"/>
      <c r="QA1234"/>
      <c r="QB1234"/>
      <c r="QC1234"/>
      <c r="QD1234"/>
      <c r="QE1234"/>
      <c r="QF1234"/>
      <c r="QG1234"/>
      <c r="QH1234"/>
      <c r="QI1234"/>
      <c r="QJ1234"/>
      <c r="QK1234"/>
      <c r="QL1234"/>
      <c r="QM1234"/>
      <c r="QN1234"/>
      <c r="QO1234"/>
      <c r="QP1234"/>
      <c r="QQ1234"/>
      <c r="QR1234"/>
      <c r="QS1234"/>
      <c r="QT1234"/>
      <c r="QU1234"/>
      <c r="QV1234"/>
      <c r="QW1234"/>
      <c r="QX1234"/>
      <c r="QY1234"/>
      <c r="QZ1234"/>
      <c r="RA1234"/>
      <c r="RB1234"/>
      <c r="RC1234"/>
      <c r="RD1234"/>
      <c r="RE1234"/>
      <c r="RF1234"/>
      <c r="RG1234"/>
      <c r="RH1234"/>
      <c r="RI1234"/>
      <c r="RJ1234"/>
      <c r="RK1234"/>
      <c r="RL1234"/>
      <c r="RM1234"/>
      <c r="RN1234"/>
      <c r="RO1234"/>
      <c r="RP1234"/>
      <c r="RQ1234"/>
      <c r="RR1234"/>
      <c r="RS1234"/>
      <c r="RT1234"/>
      <c r="RU1234"/>
      <c r="RV1234"/>
      <c r="RW1234"/>
      <c r="RX1234"/>
      <c r="RY1234"/>
      <c r="RZ1234"/>
      <c r="SA1234"/>
      <c r="SB1234"/>
      <c r="SC1234"/>
      <c r="SD1234"/>
      <c r="SE1234"/>
      <c r="SF1234"/>
      <c r="SG1234"/>
      <c r="SH1234"/>
      <c r="SI1234"/>
      <c r="SJ1234"/>
      <c r="SK1234"/>
      <c r="SL1234"/>
      <c r="SM1234"/>
      <c r="SN1234"/>
      <c r="SO1234"/>
      <c r="SP1234"/>
      <c r="SQ1234"/>
      <c r="SR1234"/>
      <c r="SS1234"/>
      <c r="ST1234"/>
      <c r="SU1234"/>
      <c r="SV1234"/>
      <c r="SW1234"/>
      <c r="SX1234"/>
      <c r="SY1234"/>
      <c r="SZ1234"/>
      <c r="TA1234"/>
      <c r="TB1234"/>
    </row>
    <row r="1235" spans="1:522" ht="16.5" customHeight="1" x14ac:dyDescent="0.2">
      <c r="A1235" s="20">
        <v>627</v>
      </c>
      <c r="B1235" s="20" t="s">
        <v>62</v>
      </c>
      <c r="C1235" s="20" t="s">
        <v>959</v>
      </c>
      <c r="D1235" s="20" t="s">
        <v>30</v>
      </c>
      <c r="E1235" s="20" t="s">
        <v>1345</v>
      </c>
      <c r="F1235" s="22" t="s">
        <v>953</v>
      </c>
      <c r="G1235" s="20" t="s">
        <v>84</v>
      </c>
      <c r="H1235" s="20" t="s">
        <v>35</v>
      </c>
      <c r="I1235" s="20" t="s">
        <v>81</v>
      </c>
      <c r="J1235" s="22" t="s">
        <v>959</v>
      </c>
      <c r="K1235" s="20"/>
      <c r="L1235" s="20"/>
      <c r="M1235" s="20"/>
      <c r="N1235" s="20"/>
      <c r="O1235" s="23"/>
      <c r="P1235" s="23">
        <v>275000</v>
      </c>
      <c r="Q1235" s="24">
        <v>1</v>
      </c>
      <c r="R1235" s="25">
        <v>45870</v>
      </c>
      <c r="S1235" s="20" t="s">
        <v>83</v>
      </c>
      <c r="T1235" s="26">
        <f t="shared" si="21"/>
        <v>275000</v>
      </c>
      <c r="U1235" s="27" t="s">
        <v>100</v>
      </c>
      <c r="V1235" s="27" t="s">
        <v>100</v>
      </c>
      <c r="W1235"/>
      <c r="X1235"/>
      <c r="Y1235"/>
      <c r="Z1235"/>
      <c r="AA1235"/>
      <c r="AB1235"/>
      <c r="AC1235"/>
      <c r="AD1235"/>
      <c r="AE1235"/>
      <c r="AF1235"/>
      <c r="AG1235"/>
      <c r="AH1235"/>
      <c r="AI1235"/>
      <c r="AJ1235"/>
      <c r="AK1235"/>
      <c r="AL1235"/>
      <c r="AM1235"/>
      <c r="AN1235"/>
      <c r="AO1235"/>
      <c r="AP1235"/>
      <c r="AQ1235"/>
      <c r="AR1235"/>
      <c r="AS1235"/>
      <c r="AT1235"/>
      <c r="AU1235"/>
      <c r="AV1235"/>
      <c r="AW1235"/>
      <c r="AX1235"/>
      <c r="AY1235"/>
      <c r="AZ1235"/>
      <c r="BA1235"/>
      <c r="BB1235"/>
      <c r="BC1235"/>
      <c r="BD1235"/>
      <c r="BE1235"/>
      <c r="BF1235"/>
      <c r="BG1235"/>
      <c r="BH1235"/>
      <c r="BI1235"/>
      <c r="BJ1235"/>
      <c r="BK1235"/>
      <c r="BL1235"/>
      <c r="BM1235"/>
      <c r="BN1235"/>
      <c r="BO1235"/>
      <c r="BP1235"/>
      <c r="BQ1235"/>
      <c r="BR1235"/>
      <c r="BS1235"/>
      <c r="BT1235"/>
      <c r="BU1235"/>
      <c r="BV1235"/>
      <c r="BW1235"/>
      <c r="BX1235"/>
      <c r="BY1235"/>
      <c r="BZ1235"/>
      <c r="CA1235"/>
      <c r="CB1235"/>
      <c r="CC1235"/>
      <c r="CD1235"/>
      <c r="CE1235"/>
      <c r="CF1235"/>
      <c r="CG1235"/>
      <c r="CH1235"/>
      <c r="CI1235"/>
      <c r="CJ1235"/>
      <c r="CK1235"/>
      <c r="CL1235"/>
      <c r="CM1235"/>
      <c r="CN1235"/>
      <c r="CO1235"/>
      <c r="CP1235"/>
      <c r="CQ1235"/>
      <c r="CR1235"/>
      <c r="CS1235"/>
      <c r="CT1235"/>
      <c r="CU1235"/>
      <c r="CV1235"/>
      <c r="CW1235"/>
      <c r="CX1235"/>
      <c r="CY1235"/>
      <c r="CZ1235"/>
      <c r="DA1235"/>
      <c r="DB1235"/>
      <c r="DC1235"/>
      <c r="DD1235"/>
      <c r="DE1235"/>
      <c r="DF1235"/>
      <c r="DG1235"/>
      <c r="DH1235"/>
      <c r="DI1235"/>
      <c r="DJ1235"/>
      <c r="DK1235"/>
      <c r="DL1235"/>
      <c r="DM1235"/>
      <c r="DN1235"/>
      <c r="DO1235"/>
      <c r="DP1235"/>
      <c r="DQ1235"/>
      <c r="DR1235"/>
      <c r="DS1235"/>
      <c r="DT1235"/>
      <c r="DU1235"/>
      <c r="DV1235"/>
      <c r="DW1235"/>
      <c r="DX1235"/>
      <c r="DY1235"/>
      <c r="DZ1235"/>
      <c r="EA1235"/>
      <c r="EB1235"/>
      <c r="EC1235"/>
      <c r="ED1235"/>
      <c r="EE1235"/>
      <c r="EF1235"/>
      <c r="EG1235"/>
      <c r="EH1235"/>
      <c r="EI1235"/>
      <c r="EJ1235"/>
      <c r="EK1235"/>
      <c r="EL1235"/>
      <c r="EM1235"/>
      <c r="EN1235"/>
      <c r="EO1235"/>
      <c r="EP1235"/>
      <c r="EQ1235"/>
      <c r="ER1235"/>
      <c r="ES1235"/>
      <c r="ET1235"/>
      <c r="EU1235"/>
      <c r="EV1235"/>
      <c r="EW1235"/>
      <c r="EX1235"/>
      <c r="EY1235"/>
      <c r="EZ1235"/>
      <c r="FA1235"/>
      <c r="FB1235"/>
      <c r="FC1235"/>
      <c r="FD1235"/>
      <c r="FE1235"/>
      <c r="FF1235"/>
      <c r="FG1235"/>
      <c r="FH1235"/>
      <c r="FI1235"/>
      <c r="FJ1235"/>
      <c r="FK1235"/>
      <c r="FL1235"/>
      <c r="FM1235"/>
      <c r="FN1235"/>
      <c r="FO1235"/>
      <c r="FP1235"/>
      <c r="FQ1235"/>
      <c r="FR1235"/>
      <c r="FS1235"/>
      <c r="FT1235"/>
      <c r="FU1235"/>
      <c r="FV1235"/>
      <c r="FW1235"/>
      <c r="FX1235"/>
      <c r="FY1235"/>
      <c r="FZ1235"/>
      <c r="GA1235"/>
      <c r="GB1235"/>
      <c r="GC1235"/>
      <c r="GD1235"/>
      <c r="GE1235"/>
      <c r="GF1235"/>
      <c r="GG1235"/>
      <c r="GH1235"/>
      <c r="GI1235"/>
      <c r="GJ1235"/>
      <c r="GK1235"/>
      <c r="GL1235"/>
      <c r="GM1235"/>
      <c r="GN1235"/>
      <c r="GO1235"/>
      <c r="GP1235"/>
      <c r="GQ1235"/>
      <c r="GR1235"/>
      <c r="GS1235"/>
      <c r="GT1235"/>
      <c r="GU1235"/>
      <c r="GV1235"/>
      <c r="GW1235"/>
      <c r="GX1235"/>
      <c r="GY1235"/>
      <c r="GZ1235"/>
      <c r="HA1235"/>
      <c r="HB1235"/>
      <c r="HC1235"/>
      <c r="HD1235"/>
      <c r="HE1235"/>
      <c r="HF1235"/>
      <c r="HG1235"/>
      <c r="HH1235"/>
      <c r="HI1235"/>
      <c r="HJ1235"/>
      <c r="HK1235"/>
      <c r="HL1235"/>
      <c r="HM1235"/>
      <c r="HN1235"/>
      <c r="HO1235"/>
      <c r="HP1235"/>
      <c r="HQ1235"/>
      <c r="HR1235"/>
      <c r="HS1235"/>
      <c r="HT1235"/>
      <c r="HU1235"/>
      <c r="HV1235"/>
      <c r="HW1235"/>
      <c r="HX1235"/>
      <c r="HY1235"/>
      <c r="HZ1235"/>
      <c r="IA1235"/>
      <c r="IB1235"/>
      <c r="IC1235"/>
      <c r="ID1235"/>
      <c r="IE1235"/>
      <c r="IF1235"/>
      <c r="IG1235"/>
      <c r="IH1235"/>
      <c r="II1235"/>
      <c r="IJ1235"/>
      <c r="IK1235"/>
      <c r="IL1235"/>
      <c r="IM1235"/>
      <c r="IN1235"/>
      <c r="IO1235"/>
      <c r="IP1235"/>
      <c r="IQ1235"/>
      <c r="IR1235"/>
      <c r="IS1235"/>
      <c r="IT1235"/>
      <c r="IU1235"/>
      <c r="IV1235"/>
      <c r="IW1235"/>
      <c r="IX1235"/>
      <c r="IY1235"/>
      <c r="IZ1235"/>
      <c r="JA1235"/>
      <c r="JB1235"/>
      <c r="JC1235"/>
      <c r="JD1235"/>
      <c r="JE1235"/>
      <c r="JF1235"/>
      <c r="JG1235"/>
      <c r="JH1235"/>
      <c r="JI1235"/>
      <c r="JJ1235"/>
      <c r="JK1235"/>
      <c r="JL1235"/>
      <c r="JM1235"/>
      <c r="JN1235"/>
      <c r="JO1235"/>
      <c r="JP1235"/>
      <c r="JQ1235"/>
      <c r="JR1235"/>
      <c r="JS1235"/>
      <c r="JT1235"/>
      <c r="JU1235"/>
      <c r="JV1235"/>
      <c r="JW1235"/>
      <c r="JX1235"/>
      <c r="JY1235"/>
      <c r="JZ1235"/>
      <c r="KA1235"/>
      <c r="KB1235"/>
      <c r="KC1235"/>
      <c r="KD1235"/>
      <c r="KE1235"/>
      <c r="KF1235"/>
      <c r="KG1235"/>
      <c r="KH1235"/>
      <c r="KI1235"/>
      <c r="KJ1235"/>
      <c r="KK1235"/>
      <c r="KL1235"/>
      <c r="KM1235"/>
      <c r="KN1235"/>
      <c r="KO1235"/>
      <c r="KP1235"/>
      <c r="KQ1235"/>
      <c r="KR1235"/>
      <c r="KS1235"/>
      <c r="KT1235"/>
      <c r="KU1235"/>
      <c r="KV1235"/>
      <c r="KW1235"/>
      <c r="KX1235"/>
      <c r="KY1235"/>
      <c r="KZ1235"/>
      <c r="LA1235"/>
      <c r="LB1235"/>
      <c r="LC1235"/>
      <c r="LD1235"/>
      <c r="LE1235"/>
      <c r="LF1235"/>
      <c r="LG1235"/>
      <c r="LH1235"/>
      <c r="LI1235"/>
      <c r="LJ1235"/>
      <c r="LK1235"/>
      <c r="LL1235"/>
      <c r="LM1235"/>
      <c r="LN1235"/>
      <c r="LO1235"/>
      <c r="LP1235"/>
      <c r="LQ1235"/>
      <c r="LR1235"/>
      <c r="LS1235"/>
      <c r="LT1235"/>
      <c r="LU1235"/>
      <c r="LV1235"/>
      <c r="LW1235"/>
      <c r="LX1235"/>
      <c r="LY1235"/>
      <c r="LZ1235"/>
      <c r="MA1235"/>
      <c r="MB1235"/>
      <c r="MC1235"/>
      <c r="MD1235"/>
      <c r="ME1235"/>
      <c r="MF1235"/>
      <c r="MG1235"/>
      <c r="MH1235"/>
      <c r="MI1235"/>
      <c r="MJ1235"/>
      <c r="MK1235"/>
      <c r="ML1235"/>
      <c r="MM1235"/>
      <c r="MN1235"/>
      <c r="MO1235"/>
      <c r="MP1235"/>
      <c r="MQ1235"/>
      <c r="MR1235"/>
      <c r="MS1235"/>
      <c r="MT1235"/>
      <c r="MU1235"/>
      <c r="MV1235"/>
      <c r="MW1235"/>
      <c r="MX1235"/>
      <c r="MY1235"/>
      <c r="MZ1235"/>
      <c r="NA1235"/>
      <c r="NB1235"/>
      <c r="NC1235"/>
      <c r="ND1235"/>
      <c r="NE1235"/>
      <c r="NF1235"/>
      <c r="NG1235"/>
      <c r="NH1235"/>
      <c r="NI1235"/>
      <c r="NJ1235"/>
      <c r="NK1235"/>
      <c r="NL1235"/>
      <c r="NM1235"/>
      <c r="NN1235"/>
      <c r="NO1235"/>
      <c r="NP1235"/>
      <c r="NQ1235"/>
      <c r="NR1235"/>
      <c r="NS1235"/>
      <c r="NT1235"/>
      <c r="NU1235"/>
      <c r="NV1235"/>
      <c r="NW1235"/>
      <c r="NX1235"/>
      <c r="NY1235"/>
      <c r="NZ1235"/>
      <c r="OA1235"/>
      <c r="OB1235"/>
      <c r="OC1235"/>
      <c r="OD1235"/>
      <c r="OE1235"/>
      <c r="OF1235"/>
      <c r="OG1235"/>
      <c r="OH1235"/>
      <c r="OI1235"/>
      <c r="OJ1235"/>
      <c r="OK1235"/>
      <c r="OL1235"/>
      <c r="OM1235"/>
      <c r="ON1235"/>
      <c r="OO1235"/>
      <c r="OP1235"/>
      <c r="OQ1235"/>
      <c r="OR1235"/>
      <c r="OS1235"/>
      <c r="OT1235"/>
      <c r="OU1235"/>
      <c r="OV1235"/>
      <c r="OW1235"/>
      <c r="OX1235"/>
      <c r="OY1235"/>
      <c r="OZ1235"/>
      <c r="PA1235"/>
      <c r="PB1235"/>
      <c r="PC1235"/>
      <c r="PD1235"/>
      <c r="PE1235"/>
      <c r="PF1235"/>
      <c r="PG1235"/>
      <c r="PH1235"/>
      <c r="PI1235"/>
      <c r="PJ1235"/>
      <c r="PK1235"/>
      <c r="PL1235"/>
      <c r="PM1235"/>
      <c r="PN1235"/>
      <c r="PO1235"/>
      <c r="PP1235"/>
      <c r="PQ1235"/>
      <c r="PR1235"/>
      <c r="PS1235"/>
      <c r="PT1235"/>
      <c r="PU1235"/>
      <c r="PV1235"/>
      <c r="PW1235"/>
      <c r="PX1235"/>
      <c r="PY1235"/>
      <c r="PZ1235"/>
      <c r="QA1235"/>
      <c r="QB1235"/>
      <c r="QC1235"/>
      <c r="QD1235"/>
      <c r="QE1235"/>
      <c r="QF1235"/>
      <c r="QG1235"/>
      <c r="QH1235"/>
      <c r="QI1235"/>
      <c r="QJ1235"/>
      <c r="QK1235"/>
      <c r="QL1235"/>
      <c r="QM1235"/>
      <c r="QN1235"/>
      <c r="QO1235"/>
      <c r="QP1235"/>
      <c r="QQ1235"/>
      <c r="QR1235"/>
      <c r="QS1235"/>
      <c r="QT1235"/>
      <c r="QU1235"/>
      <c r="QV1235"/>
      <c r="QW1235"/>
      <c r="QX1235"/>
      <c r="QY1235"/>
      <c r="QZ1235"/>
      <c r="RA1235"/>
      <c r="RB1235"/>
      <c r="RC1235"/>
      <c r="RD1235"/>
      <c r="RE1235"/>
      <c r="RF1235"/>
      <c r="RG1235"/>
      <c r="RH1235"/>
      <c r="RI1235"/>
      <c r="RJ1235"/>
      <c r="RK1235"/>
      <c r="RL1235"/>
      <c r="RM1235"/>
      <c r="RN1235"/>
      <c r="RO1235"/>
      <c r="RP1235"/>
      <c r="RQ1235"/>
      <c r="RR1235"/>
      <c r="RS1235"/>
      <c r="RT1235"/>
      <c r="RU1235"/>
      <c r="RV1235"/>
      <c r="RW1235"/>
      <c r="RX1235"/>
      <c r="RY1235"/>
      <c r="RZ1235"/>
      <c r="SA1235"/>
      <c r="SB1235"/>
      <c r="SC1235"/>
      <c r="SD1235"/>
      <c r="SE1235"/>
      <c r="SF1235"/>
      <c r="SG1235"/>
      <c r="SH1235"/>
      <c r="SI1235"/>
      <c r="SJ1235"/>
      <c r="SK1235"/>
      <c r="SL1235"/>
      <c r="SM1235"/>
      <c r="SN1235"/>
      <c r="SO1235"/>
      <c r="SP1235"/>
      <c r="SQ1235"/>
      <c r="SR1235"/>
      <c r="SS1235"/>
      <c r="ST1235"/>
      <c r="SU1235"/>
      <c r="SV1235"/>
      <c r="SW1235"/>
      <c r="SX1235"/>
      <c r="SY1235"/>
      <c r="SZ1235"/>
      <c r="TA1235"/>
      <c r="TB1235"/>
    </row>
    <row r="1236" spans="1:522" ht="16.5" customHeight="1" x14ac:dyDescent="0.2">
      <c r="A1236" s="20">
        <v>628</v>
      </c>
      <c r="B1236" s="20" t="s">
        <v>62</v>
      </c>
      <c r="C1236" s="20" t="s">
        <v>959</v>
      </c>
      <c r="D1236" s="20" t="s">
        <v>30</v>
      </c>
      <c r="E1236" s="20" t="s">
        <v>1345</v>
      </c>
      <c r="F1236" s="22" t="s">
        <v>953</v>
      </c>
      <c r="G1236" s="20" t="s">
        <v>84</v>
      </c>
      <c r="H1236" s="20" t="s">
        <v>35</v>
      </c>
      <c r="I1236" s="20" t="s">
        <v>81</v>
      </c>
      <c r="J1236" s="22" t="s">
        <v>959</v>
      </c>
      <c r="K1236" s="20"/>
      <c r="L1236" s="20"/>
      <c r="M1236" s="20"/>
      <c r="N1236" s="20"/>
      <c r="O1236" s="23"/>
      <c r="P1236" s="23">
        <v>275000</v>
      </c>
      <c r="Q1236" s="24">
        <v>1</v>
      </c>
      <c r="R1236" s="25">
        <v>45901</v>
      </c>
      <c r="S1236" s="20" t="s">
        <v>83</v>
      </c>
      <c r="T1236" s="26">
        <f t="shared" si="21"/>
        <v>275000</v>
      </c>
      <c r="U1236" s="27" t="s">
        <v>100</v>
      </c>
      <c r="V1236" s="27" t="s">
        <v>100</v>
      </c>
      <c r="W1236"/>
      <c r="X1236"/>
      <c r="Y1236"/>
      <c r="Z1236"/>
      <c r="AA1236"/>
      <c r="AB1236"/>
      <c r="AC1236"/>
      <c r="AD1236"/>
      <c r="AE1236"/>
      <c r="AF1236"/>
      <c r="AG1236"/>
      <c r="AH1236"/>
      <c r="AI1236"/>
      <c r="AJ1236"/>
      <c r="AK1236"/>
      <c r="AL1236"/>
      <c r="AM1236"/>
      <c r="AN1236"/>
      <c r="AO1236"/>
      <c r="AP1236"/>
      <c r="AQ1236"/>
      <c r="AR1236"/>
      <c r="AS1236"/>
      <c r="AT1236"/>
      <c r="AU1236"/>
      <c r="AV1236"/>
      <c r="AW1236"/>
      <c r="AX1236"/>
      <c r="AY1236"/>
      <c r="AZ1236"/>
      <c r="BA1236"/>
      <c r="BB1236"/>
      <c r="BC1236"/>
      <c r="BD1236"/>
      <c r="BE1236"/>
      <c r="BF1236"/>
      <c r="BG1236"/>
      <c r="BH1236"/>
      <c r="BI1236"/>
      <c r="BJ1236"/>
      <c r="BK1236"/>
      <c r="BL1236"/>
      <c r="BM1236"/>
      <c r="BN1236"/>
      <c r="BO1236"/>
      <c r="BP1236"/>
      <c r="BQ1236"/>
      <c r="BR1236"/>
      <c r="BS1236"/>
      <c r="BT1236"/>
      <c r="BU1236"/>
      <c r="BV1236"/>
      <c r="BW1236"/>
      <c r="BX1236"/>
      <c r="BY1236"/>
      <c r="BZ1236"/>
      <c r="CA1236"/>
      <c r="CB1236"/>
      <c r="CC1236"/>
      <c r="CD1236"/>
      <c r="CE1236"/>
      <c r="CF1236"/>
      <c r="CG1236"/>
      <c r="CH1236"/>
      <c r="CI1236"/>
      <c r="CJ1236"/>
      <c r="CK1236"/>
      <c r="CL1236"/>
      <c r="CM1236"/>
      <c r="CN1236"/>
      <c r="CO1236"/>
      <c r="CP1236"/>
      <c r="CQ1236"/>
      <c r="CR1236"/>
      <c r="CS1236"/>
      <c r="CT1236"/>
      <c r="CU1236"/>
      <c r="CV1236"/>
      <c r="CW1236"/>
      <c r="CX1236"/>
      <c r="CY1236"/>
      <c r="CZ1236"/>
      <c r="DA1236"/>
      <c r="DB1236"/>
      <c r="DC1236"/>
      <c r="DD1236"/>
      <c r="DE1236"/>
      <c r="DF1236"/>
      <c r="DG1236"/>
      <c r="DH1236"/>
      <c r="DI1236"/>
      <c r="DJ1236"/>
      <c r="DK1236"/>
      <c r="DL1236"/>
      <c r="DM1236"/>
      <c r="DN1236"/>
      <c r="DO1236"/>
      <c r="DP1236"/>
      <c r="DQ1236"/>
      <c r="DR1236"/>
      <c r="DS1236"/>
      <c r="DT1236"/>
      <c r="DU1236"/>
      <c r="DV1236"/>
      <c r="DW1236"/>
      <c r="DX1236"/>
      <c r="DY1236"/>
      <c r="DZ1236"/>
      <c r="EA1236"/>
      <c r="EB1236"/>
      <c r="EC1236"/>
      <c r="ED1236"/>
      <c r="EE1236"/>
      <c r="EF1236"/>
      <c r="EG1236"/>
      <c r="EH1236"/>
      <c r="EI1236"/>
      <c r="EJ1236"/>
      <c r="EK1236"/>
      <c r="EL1236"/>
      <c r="EM1236"/>
      <c r="EN1236"/>
      <c r="EO1236"/>
      <c r="EP1236"/>
      <c r="EQ1236"/>
      <c r="ER1236"/>
      <c r="ES1236"/>
      <c r="ET1236"/>
      <c r="EU1236"/>
      <c r="EV1236"/>
      <c r="EW1236"/>
      <c r="EX1236"/>
      <c r="EY1236"/>
      <c r="EZ1236"/>
      <c r="FA1236"/>
      <c r="FB1236"/>
      <c r="FC1236"/>
      <c r="FD1236"/>
      <c r="FE1236"/>
      <c r="FF1236"/>
      <c r="FG1236"/>
      <c r="FH1236"/>
      <c r="FI1236"/>
      <c r="FJ1236"/>
      <c r="FK1236"/>
      <c r="FL1236"/>
      <c r="FM1236"/>
      <c r="FN1236"/>
      <c r="FO1236"/>
      <c r="FP1236"/>
      <c r="FQ1236"/>
      <c r="FR1236"/>
      <c r="FS1236"/>
      <c r="FT1236"/>
      <c r="FU1236"/>
      <c r="FV1236"/>
      <c r="FW1236"/>
      <c r="FX1236"/>
      <c r="FY1236"/>
      <c r="FZ1236"/>
      <c r="GA1236"/>
      <c r="GB1236"/>
      <c r="GC1236"/>
      <c r="GD1236"/>
      <c r="GE1236"/>
      <c r="GF1236"/>
      <c r="GG1236"/>
      <c r="GH1236"/>
      <c r="GI1236"/>
      <c r="GJ1236"/>
      <c r="GK1236"/>
      <c r="GL1236"/>
      <c r="GM1236"/>
      <c r="GN1236"/>
      <c r="GO1236"/>
      <c r="GP1236"/>
      <c r="GQ1236"/>
      <c r="GR1236"/>
      <c r="GS1236"/>
      <c r="GT1236"/>
      <c r="GU1236"/>
      <c r="GV1236"/>
      <c r="GW1236"/>
      <c r="GX1236"/>
      <c r="GY1236"/>
      <c r="GZ1236"/>
      <c r="HA1236"/>
      <c r="HB1236"/>
      <c r="HC1236"/>
      <c r="HD1236"/>
      <c r="HE1236"/>
      <c r="HF1236"/>
      <c r="HG1236"/>
      <c r="HH1236"/>
      <c r="HI1236"/>
      <c r="HJ1236"/>
      <c r="HK1236"/>
      <c r="HL1236"/>
      <c r="HM1236"/>
      <c r="HN1236"/>
      <c r="HO1236"/>
      <c r="HP1236"/>
      <c r="HQ1236"/>
      <c r="HR1236"/>
      <c r="HS1236"/>
      <c r="HT1236"/>
      <c r="HU1236"/>
      <c r="HV1236"/>
      <c r="HW1236"/>
      <c r="HX1236"/>
      <c r="HY1236"/>
      <c r="HZ1236"/>
      <c r="IA1236"/>
      <c r="IB1236"/>
      <c r="IC1236"/>
      <c r="ID1236"/>
      <c r="IE1236"/>
      <c r="IF1236"/>
      <c r="IG1236"/>
      <c r="IH1236"/>
      <c r="II1236"/>
      <c r="IJ1236"/>
      <c r="IK1236"/>
      <c r="IL1236"/>
      <c r="IM1236"/>
      <c r="IN1236"/>
      <c r="IO1236"/>
      <c r="IP1236"/>
      <c r="IQ1236"/>
      <c r="IR1236"/>
      <c r="IS1236"/>
      <c r="IT1236"/>
      <c r="IU1236"/>
      <c r="IV1236"/>
      <c r="IW1236"/>
      <c r="IX1236"/>
      <c r="IY1236"/>
      <c r="IZ1236"/>
      <c r="JA1236"/>
      <c r="JB1236"/>
      <c r="JC1236"/>
      <c r="JD1236"/>
      <c r="JE1236"/>
      <c r="JF1236"/>
      <c r="JG1236"/>
      <c r="JH1236"/>
      <c r="JI1236"/>
      <c r="JJ1236"/>
      <c r="JK1236"/>
      <c r="JL1236"/>
      <c r="JM1236"/>
      <c r="JN1236"/>
      <c r="JO1236"/>
      <c r="JP1236"/>
      <c r="JQ1236"/>
      <c r="JR1236"/>
      <c r="JS1236"/>
      <c r="JT1236"/>
      <c r="JU1236"/>
      <c r="JV1236"/>
      <c r="JW1236"/>
      <c r="JX1236"/>
      <c r="JY1236"/>
      <c r="JZ1236"/>
      <c r="KA1236"/>
      <c r="KB1236"/>
      <c r="KC1236"/>
      <c r="KD1236"/>
      <c r="KE1236"/>
      <c r="KF1236"/>
      <c r="KG1236"/>
      <c r="KH1236"/>
      <c r="KI1236"/>
      <c r="KJ1236"/>
      <c r="KK1236"/>
      <c r="KL1236"/>
      <c r="KM1236"/>
      <c r="KN1236"/>
      <c r="KO1236"/>
      <c r="KP1236"/>
      <c r="KQ1236"/>
      <c r="KR1236"/>
      <c r="KS1236"/>
      <c r="KT1236"/>
      <c r="KU1236"/>
      <c r="KV1236"/>
      <c r="KW1236"/>
      <c r="KX1236"/>
      <c r="KY1236"/>
      <c r="KZ1236"/>
      <c r="LA1236"/>
      <c r="LB1236"/>
      <c r="LC1236"/>
      <c r="LD1236"/>
      <c r="LE1236"/>
      <c r="LF1236"/>
      <c r="LG1236"/>
      <c r="LH1236"/>
      <c r="LI1236"/>
      <c r="LJ1236"/>
      <c r="LK1236"/>
      <c r="LL1236"/>
      <c r="LM1236"/>
      <c r="LN1236"/>
      <c r="LO1236"/>
      <c r="LP1236"/>
      <c r="LQ1236"/>
      <c r="LR1236"/>
      <c r="LS1236"/>
      <c r="LT1236"/>
      <c r="LU1236"/>
      <c r="LV1236"/>
      <c r="LW1236"/>
      <c r="LX1236"/>
      <c r="LY1236"/>
      <c r="LZ1236"/>
      <c r="MA1236"/>
      <c r="MB1236"/>
      <c r="MC1236"/>
      <c r="MD1236"/>
      <c r="ME1236"/>
      <c r="MF1236"/>
      <c r="MG1236"/>
      <c r="MH1236"/>
      <c r="MI1236"/>
      <c r="MJ1236"/>
      <c r="MK1236"/>
      <c r="ML1236"/>
      <c r="MM1236"/>
      <c r="MN1236"/>
      <c r="MO1236"/>
      <c r="MP1236"/>
      <c r="MQ1236"/>
      <c r="MR1236"/>
      <c r="MS1236"/>
      <c r="MT1236"/>
      <c r="MU1236"/>
      <c r="MV1236"/>
      <c r="MW1236"/>
      <c r="MX1236"/>
      <c r="MY1236"/>
      <c r="MZ1236"/>
      <c r="NA1236"/>
      <c r="NB1236"/>
      <c r="NC1236"/>
      <c r="ND1236"/>
      <c r="NE1236"/>
      <c r="NF1236"/>
      <c r="NG1236"/>
      <c r="NH1236"/>
      <c r="NI1236"/>
      <c r="NJ1236"/>
      <c r="NK1236"/>
      <c r="NL1236"/>
      <c r="NM1236"/>
      <c r="NN1236"/>
      <c r="NO1236"/>
      <c r="NP1236"/>
      <c r="NQ1236"/>
      <c r="NR1236"/>
      <c r="NS1236"/>
      <c r="NT1236"/>
      <c r="NU1236"/>
      <c r="NV1236"/>
      <c r="NW1236"/>
      <c r="NX1236"/>
      <c r="NY1236"/>
      <c r="NZ1236"/>
      <c r="OA1236"/>
      <c r="OB1236"/>
      <c r="OC1236"/>
      <c r="OD1236"/>
      <c r="OE1236"/>
      <c r="OF1236"/>
      <c r="OG1236"/>
      <c r="OH1236"/>
      <c r="OI1236"/>
      <c r="OJ1236"/>
      <c r="OK1236"/>
      <c r="OL1236"/>
      <c r="OM1236"/>
      <c r="ON1236"/>
      <c r="OO1236"/>
      <c r="OP1236"/>
      <c r="OQ1236"/>
      <c r="OR1236"/>
      <c r="OS1236"/>
      <c r="OT1236"/>
      <c r="OU1236"/>
      <c r="OV1236"/>
      <c r="OW1236"/>
      <c r="OX1236"/>
      <c r="OY1236"/>
      <c r="OZ1236"/>
      <c r="PA1236"/>
      <c r="PB1236"/>
      <c r="PC1236"/>
      <c r="PD1236"/>
      <c r="PE1236"/>
      <c r="PF1236"/>
      <c r="PG1236"/>
      <c r="PH1236"/>
      <c r="PI1236"/>
      <c r="PJ1236"/>
      <c r="PK1236"/>
      <c r="PL1236"/>
      <c r="PM1236"/>
      <c r="PN1236"/>
      <c r="PO1236"/>
      <c r="PP1236"/>
      <c r="PQ1236"/>
      <c r="PR1236"/>
      <c r="PS1236"/>
      <c r="PT1236"/>
      <c r="PU1236"/>
      <c r="PV1236"/>
      <c r="PW1236"/>
      <c r="PX1236"/>
      <c r="PY1236"/>
      <c r="PZ1236"/>
      <c r="QA1236"/>
      <c r="QB1236"/>
      <c r="QC1236"/>
      <c r="QD1236"/>
      <c r="QE1236"/>
      <c r="QF1236"/>
      <c r="QG1236"/>
      <c r="QH1236"/>
      <c r="QI1236"/>
      <c r="QJ1236"/>
      <c r="QK1236"/>
      <c r="QL1236"/>
      <c r="QM1236"/>
      <c r="QN1236"/>
      <c r="QO1236"/>
      <c r="QP1236"/>
      <c r="QQ1236"/>
      <c r="QR1236"/>
      <c r="QS1236"/>
      <c r="QT1236"/>
      <c r="QU1236"/>
      <c r="QV1236"/>
      <c r="QW1236"/>
      <c r="QX1236"/>
      <c r="QY1236"/>
      <c r="QZ1236"/>
      <c r="RA1236"/>
      <c r="RB1236"/>
      <c r="RC1236"/>
      <c r="RD1236"/>
      <c r="RE1236"/>
      <c r="RF1236"/>
      <c r="RG1236"/>
      <c r="RH1236"/>
      <c r="RI1236"/>
      <c r="RJ1236"/>
      <c r="RK1236"/>
      <c r="RL1236"/>
      <c r="RM1236"/>
      <c r="RN1236"/>
      <c r="RO1236"/>
      <c r="RP1236"/>
      <c r="RQ1236"/>
      <c r="RR1236"/>
      <c r="RS1236"/>
      <c r="RT1236"/>
      <c r="RU1236"/>
      <c r="RV1236"/>
      <c r="RW1236"/>
      <c r="RX1236"/>
      <c r="RY1236"/>
      <c r="RZ1236"/>
      <c r="SA1236"/>
      <c r="SB1236"/>
      <c r="SC1236"/>
      <c r="SD1236"/>
      <c r="SE1236"/>
      <c r="SF1236"/>
      <c r="SG1236"/>
      <c r="SH1236"/>
      <c r="SI1236"/>
      <c r="SJ1236"/>
      <c r="SK1236"/>
      <c r="SL1236"/>
      <c r="SM1236"/>
      <c r="SN1236"/>
      <c r="SO1236"/>
      <c r="SP1236"/>
      <c r="SQ1236"/>
      <c r="SR1236"/>
      <c r="SS1236"/>
      <c r="ST1236"/>
      <c r="SU1236"/>
      <c r="SV1236"/>
      <c r="SW1236"/>
      <c r="SX1236"/>
      <c r="SY1236"/>
      <c r="SZ1236"/>
      <c r="TA1236"/>
      <c r="TB1236"/>
    </row>
    <row r="1237" spans="1:522" ht="16.5" customHeight="1" x14ac:dyDescent="0.2">
      <c r="A1237" s="20">
        <v>629</v>
      </c>
      <c r="B1237" s="20" t="s">
        <v>62</v>
      </c>
      <c r="C1237" s="20" t="s">
        <v>959</v>
      </c>
      <c r="D1237" s="20" t="s">
        <v>30</v>
      </c>
      <c r="E1237" s="20" t="s">
        <v>1345</v>
      </c>
      <c r="F1237" s="22" t="s">
        <v>953</v>
      </c>
      <c r="G1237" s="20" t="s">
        <v>84</v>
      </c>
      <c r="H1237" s="20" t="s">
        <v>35</v>
      </c>
      <c r="I1237" s="20" t="s">
        <v>81</v>
      </c>
      <c r="J1237" s="22" t="s">
        <v>959</v>
      </c>
      <c r="K1237" s="20"/>
      <c r="L1237" s="20"/>
      <c r="M1237" s="20"/>
      <c r="N1237" s="20"/>
      <c r="O1237" s="23"/>
      <c r="P1237" s="23">
        <v>275000</v>
      </c>
      <c r="Q1237" s="24">
        <v>1</v>
      </c>
      <c r="R1237" s="25">
        <v>45931</v>
      </c>
      <c r="S1237" s="20" t="s">
        <v>83</v>
      </c>
      <c r="T1237" s="26">
        <f t="shared" si="21"/>
        <v>275000</v>
      </c>
      <c r="U1237" s="27" t="s">
        <v>100</v>
      </c>
      <c r="V1237" s="27" t="s">
        <v>100</v>
      </c>
      <c r="W1237"/>
      <c r="X1237"/>
      <c r="Y1237"/>
      <c r="Z1237"/>
      <c r="AA1237"/>
      <c r="AB1237"/>
      <c r="AC1237"/>
      <c r="AD1237"/>
      <c r="AE1237"/>
      <c r="AF1237"/>
      <c r="AG1237"/>
      <c r="AH1237"/>
      <c r="AI1237"/>
      <c r="AJ1237"/>
      <c r="AK1237"/>
      <c r="AL1237"/>
      <c r="AM1237"/>
      <c r="AN1237"/>
      <c r="AO1237"/>
      <c r="AP1237"/>
      <c r="AQ1237"/>
      <c r="AR1237"/>
      <c r="AS1237"/>
      <c r="AT1237"/>
      <c r="AU1237"/>
      <c r="AV1237"/>
      <c r="AW1237"/>
      <c r="AX1237"/>
      <c r="AY1237"/>
      <c r="AZ1237"/>
      <c r="BA1237"/>
      <c r="BB1237"/>
      <c r="BC1237"/>
      <c r="BD1237"/>
      <c r="BE1237"/>
      <c r="BF1237"/>
      <c r="BG1237"/>
      <c r="BH1237"/>
      <c r="BI1237"/>
      <c r="BJ1237"/>
      <c r="BK1237"/>
      <c r="BL1237"/>
      <c r="BM1237"/>
      <c r="BN1237"/>
      <c r="BO1237"/>
      <c r="BP1237"/>
      <c r="BQ1237"/>
      <c r="BR1237"/>
      <c r="BS1237"/>
      <c r="BT1237"/>
      <c r="BU1237"/>
      <c r="BV1237"/>
      <c r="BW1237"/>
      <c r="BX1237"/>
      <c r="BY1237"/>
      <c r="BZ1237"/>
      <c r="CA1237"/>
      <c r="CB1237"/>
      <c r="CC1237"/>
      <c r="CD1237"/>
      <c r="CE1237"/>
      <c r="CF1237"/>
      <c r="CG1237"/>
      <c r="CH1237"/>
      <c r="CI1237"/>
      <c r="CJ1237"/>
      <c r="CK1237"/>
      <c r="CL1237"/>
      <c r="CM1237"/>
      <c r="CN1237"/>
      <c r="CO1237"/>
      <c r="CP1237"/>
      <c r="CQ1237"/>
      <c r="CR1237"/>
      <c r="CS1237"/>
      <c r="CT1237"/>
      <c r="CU1237"/>
      <c r="CV1237"/>
      <c r="CW1237"/>
      <c r="CX1237"/>
      <c r="CY1237"/>
      <c r="CZ1237"/>
      <c r="DA1237"/>
      <c r="DB1237"/>
      <c r="DC1237"/>
      <c r="DD1237"/>
      <c r="DE1237"/>
      <c r="DF1237"/>
      <c r="DG1237"/>
      <c r="DH1237"/>
      <c r="DI1237"/>
      <c r="DJ1237"/>
      <c r="DK1237"/>
      <c r="DL1237"/>
      <c r="DM1237"/>
      <c r="DN1237"/>
      <c r="DO1237"/>
      <c r="DP1237"/>
      <c r="DQ1237"/>
      <c r="DR1237"/>
      <c r="DS1237"/>
      <c r="DT1237"/>
      <c r="DU1237"/>
      <c r="DV1237"/>
      <c r="DW1237"/>
      <c r="DX1237"/>
      <c r="DY1237"/>
      <c r="DZ1237"/>
      <c r="EA1237"/>
      <c r="EB1237"/>
      <c r="EC1237"/>
      <c r="ED1237"/>
      <c r="EE1237"/>
      <c r="EF1237"/>
      <c r="EG1237"/>
      <c r="EH1237"/>
      <c r="EI1237"/>
      <c r="EJ1237"/>
      <c r="EK1237"/>
      <c r="EL1237"/>
      <c r="EM1237"/>
      <c r="EN1237"/>
      <c r="EO1237"/>
      <c r="EP1237"/>
      <c r="EQ1237"/>
      <c r="ER1237"/>
      <c r="ES1237"/>
      <c r="ET1237"/>
      <c r="EU1237"/>
      <c r="EV1237"/>
      <c r="EW1237"/>
      <c r="EX1237"/>
      <c r="EY1237"/>
      <c r="EZ1237"/>
      <c r="FA1237"/>
      <c r="FB1237"/>
      <c r="FC1237"/>
      <c r="FD1237"/>
      <c r="FE1237"/>
      <c r="FF1237"/>
      <c r="FG1237"/>
      <c r="FH1237"/>
      <c r="FI1237"/>
      <c r="FJ1237"/>
      <c r="FK1237"/>
      <c r="FL1237"/>
      <c r="FM1237"/>
      <c r="FN1237"/>
      <c r="FO1237"/>
      <c r="FP1237"/>
      <c r="FQ1237"/>
      <c r="FR1237"/>
      <c r="FS1237"/>
      <c r="FT1237"/>
      <c r="FU1237"/>
      <c r="FV1237"/>
      <c r="FW1237"/>
      <c r="FX1237"/>
      <c r="FY1237"/>
      <c r="FZ1237"/>
      <c r="GA1237"/>
      <c r="GB1237"/>
      <c r="GC1237"/>
      <c r="GD1237"/>
      <c r="GE1237"/>
      <c r="GF1237"/>
      <c r="GG1237"/>
      <c r="GH1237"/>
      <c r="GI1237"/>
      <c r="GJ1237"/>
      <c r="GK1237"/>
      <c r="GL1237"/>
      <c r="GM1237"/>
      <c r="GN1237"/>
      <c r="GO1237"/>
      <c r="GP1237"/>
      <c r="GQ1237"/>
      <c r="GR1237"/>
      <c r="GS1237"/>
      <c r="GT1237"/>
      <c r="GU1237"/>
      <c r="GV1237"/>
      <c r="GW1237"/>
      <c r="GX1237"/>
      <c r="GY1237"/>
      <c r="GZ1237"/>
      <c r="HA1237"/>
      <c r="HB1237"/>
      <c r="HC1237"/>
      <c r="HD1237"/>
      <c r="HE1237"/>
      <c r="HF1237"/>
      <c r="HG1237"/>
      <c r="HH1237"/>
      <c r="HI1237"/>
      <c r="HJ1237"/>
      <c r="HK1237"/>
      <c r="HL1237"/>
      <c r="HM1237"/>
      <c r="HN1237"/>
      <c r="HO1237"/>
      <c r="HP1237"/>
      <c r="HQ1237"/>
      <c r="HR1237"/>
      <c r="HS1237"/>
      <c r="HT1237"/>
      <c r="HU1237"/>
      <c r="HV1237"/>
      <c r="HW1237"/>
      <c r="HX1237"/>
      <c r="HY1237"/>
      <c r="HZ1237"/>
      <c r="IA1237"/>
      <c r="IB1237"/>
      <c r="IC1237"/>
      <c r="ID1237"/>
      <c r="IE1237"/>
      <c r="IF1237"/>
      <c r="IG1237"/>
      <c r="IH1237"/>
      <c r="II1237"/>
      <c r="IJ1237"/>
      <c r="IK1237"/>
      <c r="IL1237"/>
      <c r="IM1237"/>
      <c r="IN1237"/>
      <c r="IO1237"/>
      <c r="IP1237"/>
      <c r="IQ1237"/>
      <c r="IR1237"/>
      <c r="IS1237"/>
      <c r="IT1237"/>
      <c r="IU1237"/>
      <c r="IV1237"/>
      <c r="IW1237"/>
      <c r="IX1237"/>
      <c r="IY1237"/>
      <c r="IZ1237"/>
      <c r="JA1237"/>
      <c r="JB1237"/>
      <c r="JC1237"/>
      <c r="JD1237"/>
      <c r="JE1237"/>
      <c r="JF1237"/>
      <c r="JG1237"/>
      <c r="JH1237"/>
      <c r="JI1237"/>
      <c r="JJ1237"/>
      <c r="JK1237"/>
      <c r="JL1237"/>
      <c r="JM1237"/>
      <c r="JN1237"/>
      <c r="JO1237"/>
      <c r="JP1237"/>
      <c r="JQ1237"/>
      <c r="JR1237"/>
      <c r="JS1237"/>
      <c r="JT1237"/>
      <c r="JU1237"/>
      <c r="JV1237"/>
      <c r="JW1237"/>
      <c r="JX1237"/>
      <c r="JY1237"/>
      <c r="JZ1237"/>
      <c r="KA1237"/>
      <c r="KB1237"/>
      <c r="KC1237"/>
      <c r="KD1237"/>
      <c r="KE1237"/>
      <c r="KF1237"/>
      <c r="KG1237"/>
      <c r="KH1237"/>
      <c r="KI1237"/>
      <c r="KJ1237"/>
      <c r="KK1237"/>
      <c r="KL1237"/>
      <c r="KM1237"/>
      <c r="KN1237"/>
      <c r="KO1237"/>
      <c r="KP1237"/>
      <c r="KQ1237"/>
      <c r="KR1237"/>
      <c r="KS1237"/>
      <c r="KT1237"/>
      <c r="KU1237"/>
      <c r="KV1237"/>
      <c r="KW1237"/>
      <c r="KX1237"/>
      <c r="KY1237"/>
      <c r="KZ1237"/>
      <c r="LA1237"/>
      <c r="LB1237"/>
      <c r="LC1237"/>
      <c r="LD1237"/>
      <c r="LE1237"/>
      <c r="LF1237"/>
      <c r="LG1237"/>
      <c r="LH1237"/>
      <c r="LI1237"/>
      <c r="LJ1237"/>
      <c r="LK1237"/>
      <c r="LL1237"/>
      <c r="LM1237"/>
      <c r="LN1237"/>
      <c r="LO1237"/>
      <c r="LP1237"/>
      <c r="LQ1237"/>
      <c r="LR1237"/>
      <c r="LS1237"/>
      <c r="LT1237"/>
      <c r="LU1237"/>
      <c r="LV1237"/>
      <c r="LW1237"/>
      <c r="LX1237"/>
      <c r="LY1237"/>
      <c r="LZ1237"/>
      <c r="MA1237"/>
      <c r="MB1237"/>
      <c r="MC1237"/>
      <c r="MD1237"/>
      <c r="ME1237"/>
      <c r="MF1237"/>
      <c r="MG1237"/>
      <c r="MH1237"/>
      <c r="MI1237"/>
      <c r="MJ1237"/>
      <c r="MK1237"/>
      <c r="ML1237"/>
      <c r="MM1237"/>
      <c r="MN1237"/>
      <c r="MO1237"/>
      <c r="MP1237"/>
      <c r="MQ1237"/>
      <c r="MR1237"/>
      <c r="MS1237"/>
      <c r="MT1237"/>
      <c r="MU1237"/>
      <c r="MV1237"/>
      <c r="MW1237"/>
      <c r="MX1237"/>
      <c r="MY1237"/>
      <c r="MZ1237"/>
      <c r="NA1237"/>
      <c r="NB1237"/>
      <c r="NC1237"/>
      <c r="ND1237"/>
      <c r="NE1237"/>
      <c r="NF1237"/>
      <c r="NG1237"/>
      <c r="NH1237"/>
      <c r="NI1237"/>
      <c r="NJ1237"/>
      <c r="NK1237"/>
      <c r="NL1237"/>
      <c r="NM1237"/>
      <c r="NN1237"/>
      <c r="NO1237"/>
      <c r="NP1237"/>
      <c r="NQ1237"/>
      <c r="NR1237"/>
      <c r="NS1237"/>
      <c r="NT1237"/>
      <c r="NU1237"/>
      <c r="NV1237"/>
      <c r="NW1237"/>
      <c r="NX1237"/>
      <c r="NY1237"/>
      <c r="NZ1237"/>
      <c r="OA1237"/>
      <c r="OB1237"/>
      <c r="OC1237"/>
      <c r="OD1237"/>
      <c r="OE1237"/>
      <c r="OF1237"/>
      <c r="OG1237"/>
      <c r="OH1237"/>
      <c r="OI1237"/>
      <c r="OJ1237"/>
      <c r="OK1237"/>
      <c r="OL1237"/>
      <c r="OM1237"/>
      <c r="ON1237"/>
      <c r="OO1237"/>
      <c r="OP1237"/>
      <c r="OQ1237"/>
      <c r="OR1237"/>
      <c r="OS1237"/>
      <c r="OT1237"/>
      <c r="OU1237"/>
      <c r="OV1237"/>
      <c r="OW1237"/>
      <c r="OX1237"/>
      <c r="OY1237"/>
      <c r="OZ1237"/>
      <c r="PA1237"/>
      <c r="PB1237"/>
      <c r="PC1237"/>
      <c r="PD1237"/>
      <c r="PE1237"/>
      <c r="PF1237"/>
      <c r="PG1237"/>
      <c r="PH1237"/>
      <c r="PI1237"/>
      <c r="PJ1237"/>
      <c r="PK1237"/>
      <c r="PL1237"/>
      <c r="PM1237"/>
      <c r="PN1237"/>
      <c r="PO1237"/>
      <c r="PP1237"/>
      <c r="PQ1237"/>
      <c r="PR1237"/>
      <c r="PS1237"/>
      <c r="PT1237"/>
      <c r="PU1237"/>
      <c r="PV1237"/>
      <c r="PW1237"/>
      <c r="PX1237"/>
      <c r="PY1237"/>
      <c r="PZ1237"/>
      <c r="QA1237"/>
      <c r="QB1237"/>
      <c r="QC1237"/>
      <c r="QD1237"/>
      <c r="QE1237"/>
      <c r="QF1237"/>
      <c r="QG1237"/>
      <c r="QH1237"/>
      <c r="QI1237"/>
      <c r="QJ1237"/>
      <c r="QK1237"/>
      <c r="QL1237"/>
      <c r="QM1237"/>
      <c r="QN1237"/>
      <c r="QO1237"/>
      <c r="QP1237"/>
      <c r="QQ1237"/>
      <c r="QR1237"/>
      <c r="QS1237"/>
      <c r="QT1237"/>
      <c r="QU1237"/>
      <c r="QV1237"/>
      <c r="QW1237"/>
      <c r="QX1237"/>
      <c r="QY1237"/>
      <c r="QZ1237"/>
      <c r="RA1237"/>
      <c r="RB1237"/>
      <c r="RC1237"/>
      <c r="RD1237"/>
      <c r="RE1237"/>
      <c r="RF1237"/>
      <c r="RG1237"/>
      <c r="RH1237"/>
      <c r="RI1237"/>
      <c r="RJ1237"/>
      <c r="RK1237"/>
      <c r="RL1237"/>
      <c r="RM1237"/>
      <c r="RN1237"/>
      <c r="RO1237"/>
      <c r="RP1237"/>
      <c r="RQ1237"/>
      <c r="RR1237"/>
      <c r="RS1237"/>
      <c r="RT1237"/>
      <c r="RU1237"/>
      <c r="RV1237"/>
      <c r="RW1237"/>
      <c r="RX1237"/>
      <c r="RY1237"/>
      <c r="RZ1237"/>
      <c r="SA1237"/>
      <c r="SB1237"/>
      <c r="SC1237"/>
      <c r="SD1237"/>
      <c r="SE1237"/>
      <c r="SF1237"/>
      <c r="SG1237"/>
      <c r="SH1237"/>
      <c r="SI1237"/>
      <c r="SJ1237"/>
      <c r="SK1237"/>
      <c r="SL1237"/>
      <c r="SM1237"/>
      <c r="SN1237"/>
      <c r="SO1237"/>
      <c r="SP1237"/>
      <c r="SQ1237"/>
      <c r="SR1237"/>
      <c r="SS1237"/>
      <c r="ST1237"/>
      <c r="SU1237"/>
      <c r="SV1237"/>
      <c r="SW1237"/>
      <c r="SX1237"/>
      <c r="SY1237"/>
      <c r="SZ1237"/>
      <c r="TA1237"/>
      <c r="TB1237"/>
    </row>
    <row r="1238" spans="1:522" ht="16.5" customHeight="1" x14ac:dyDescent="0.2">
      <c r="A1238" s="20">
        <v>630</v>
      </c>
      <c r="B1238" s="20" t="s">
        <v>62</v>
      </c>
      <c r="C1238" s="20" t="s">
        <v>959</v>
      </c>
      <c r="D1238" s="20" t="s">
        <v>30</v>
      </c>
      <c r="E1238" s="20" t="s">
        <v>1345</v>
      </c>
      <c r="F1238" s="22" t="s">
        <v>953</v>
      </c>
      <c r="G1238" s="20" t="s">
        <v>84</v>
      </c>
      <c r="H1238" s="20" t="s">
        <v>35</v>
      </c>
      <c r="I1238" s="20" t="s">
        <v>81</v>
      </c>
      <c r="J1238" s="22" t="s">
        <v>959</v>
      </c>
      <c r="K1238" s="20"/>
      <c r="L1238" s="20"/>
      <c r="M1238" s="20"/>
      <c r="N1238" s="20"/>
      <c r="O1238" s="23"/>
      <c r="P1238" s="23">
        <v>275000</v>
      </c>
      <c r="Q1238" s="24">
        <v>1</v>
      </c>
      <c r="R1238" s="25">
        <v>45962</v>
      </c>
      <c r="S1238" s="20" t="s">
        <v>83</v>
      </c>
      <c r="T1238" s="26">
        <f t="shared" si="21"/>
        <v>275000</v>
      </c>
      <c r="U1238" s="27" t="s">
        <v>100</v>
      </c>
      <c r="V1238" s="27" t="s">
        <v>100</v>
      </c>
      <c r="W1238"/>
      <c r="X1238"/>
      <c r="Y1238"/>
      <c r="Z1238"/>
      <c r="AA1238"/>
      <c r="AB1238"/>
      <c r="AC1238"/>
      <c r="AD1238"/>
      <c r="AE1238"/>
      <c r="AF1238"/>
      <c r="AG1238"/>
      <c r="AH1238"/>
      <c r="AI1238"/>
      <c r="AJ1238"/>
      <c r="AK1238"/>
      <c r="AL1238"/>
      <c r="AM1238"/>
      <c r="AN1238"/>
      <c r="AO1238"/>
      <c r="AP1238"/>
      <c r="AQ1238"/>
      <c r="AR1238"/>
      <c r="AS1238"/>
      <c r="AT1238"/>
      <c r="AU1238"/>
      <c r="AV1238"/>
      <c r="AW1238"/>
      <c r="AX1238"/>
      <c r="AY1238"/>
      <c r="AZ1238"/>
      <c r="BA1238"/>
      <c r="BB1238"/>
      <c r="BC1238"/>
      <c r="BD1238"/>
      <c r="BE1238"/>
      <c r="BF1238"/>
      <c r="BG1238"/>
      <c r="BH1238"/>
      <c r="BI1238"/>
      <c r="BJ1238"/>
      <c r="BK1238"/>
      <c r="BL1238"/>
      <c r="BM1238"/>
      <c r="BN1238"/>
      <c r="BO1238"/>
      <c r="BP1238"/>
      <c r="BQ1238"/>
      <c r="BR1238"/>
      <c r="BS1238"/>
      <c r="BT1238"/>
      <c r="BU1238"/>
      <c r="BV1238"/>
      <c r="BW1238"/>
      <c r="BX1238"/>
      <c r="BY1238"/>
      <c r="BZ1238"/>
      <c r="CA1238"/>
      <c r="CB1238"/>
      <c r="CC1238"/>
      <c r="CD1238"/>
      <c r="CE1238"/>
      <c r="CF1238"/>
      <c r="CG1238"/>
      <c r="CH1238"/>
      <c r="CI1238"/>
      <c r="CJ1238"/>
      <c r="CK1238"/>
      <c r="CL1238"/>
      <c r="CM1238"/>
      <c r="CN1238"/>
      <c r="CO1238"/>
      <c r="CP1238"/>
      <c r="CQ1238"/>
      <c r="CR1238"/>
      <c r="CS1238"/>
      <c r="CT1238"/>
      <c r="CU1238"/>
      <c r="CV1238"/>
      <c r="CW1238"/>
      <c r="CX1238"/>
      <c r="CY1238"/>
      <c r="CZ1238"/>
      <c r="DA1238"/>
      <c r="DB1238"/>
      <c r="DC1238"/>
      <c r="DD1238"/>
      <c r="DE1238"/>
      <c r="DF1238"/>
      <c r="DG1238"/>
      <c r="DH1238"/>
      <c r="DI1238"/>
      <c r="DJ1238"/>
      <c r="DK1238"/>
      <c r="DL1238"/>
      <c r="DM1238"/>
      <c r="DN1238"/>
      <c r="DO1238"/>
      <c r="DP1238"/>
      <c r="DQ1238"/>
      <c r="DR1238"/>
      <c r="DS1238"/>
      <c r="DT1238"/>
      <c r="DU1238"/>
      <c r="DV1238"/>
      <c r="DW1238"/>
      <c r="DX1238"/>
      <c r="DY1238"/>
      <c r="DZ1238"/>
      <c r="EA1238"/>
      <c r="EB1238"/>
      <c r="EC1238"/>
      <c r="ED1238"/>
      <c r="EE1238"/>
      <c r="EF1238"/>
      <c r="EG1238"/>
      <c r="EH1238"/>
      <c r="EI1238"/>
      <c r="EJ1238"/>
      <c r="EK1238"/>
      <c r="EL1238"/>
      <c r="EM1238"/>
      <c r="EN1238"/>
      <c r="EO1238"/>
      <c r="EP1238"/>
      <c r="EQ1238"/>
      <c r="ER1238"/>
      <c r="ES1238"/>
      <c r="ET1238"/>
      <c r="EU1238"/>
      <c r="EV1238"/>
      <c r="EW1238"/>
      <c r="EX1238"/>
      <c r="EY1238"/>
      <c r="EZ1238"/>
      <c r="FA1238"/>
      <c r="FB1238"/>
      <c r="FC1238"/>
      <c r="FD1238"/>
      <c r="FE1238"/>
      <c r="FF1238"/>
      <c r="FG1238"/>
      <c r="FH1238"/>
      <c r="FI1238"/>
      <c r="FJ1238"/>
      <c r="FK1238"/>
      <c r="FL1238"/>
      <c r="FM1238"/>
      <c r="FN1238"/>
      <c r="FO1238"/>
      <c r="FP1238"/>
      <c r="FQ1238"/>
      <c r="FR1238"/>
      <c r="FS1238"/>
      <c r="FT1238"/>
      <c r="FU1238"/>
      <c r="FV1238"/>
      <c r="FW1238"/>
      <c r="FX1238"/>
      <c r="FY1238"/>
      <c r="FZ1238"/>
      <c r="GA1238"/>
      <c r="GB1238"/>
      <c r="GC1238"/>
      <c r="GD1238"/>
      <c r="GE1238"/>
      <c r="GF1238"/>
      <c r="GG1238"/>
      <c r="GH1238"/>
      <c r="GI1238"/>
      <c r="GJ1238"/>
      <c r="GK1238"/>
      <c r="GL1238"/>
      <c r="GM1238"/>
      <c r="GN1238"/>
      <c r="GO1238"/>
      <c r="GP1238"/>
      <c r="GQ1238"/>
      <c r="GR1238"/>
      <c r="GS1238"/>
      <c r="GT1238"/>
      <c r="GU1238"/>
      <c r="GV1238"/>
      <c r="GW1238"/>
      <c r="GX1238"/>
      <c r="GY1238"/>
      <c r="GZ1238"/>
      <c r="HA1238"/>
      <c r="HB1238"/>
      <c r="HC1238"/>
      <c r="HD1238"/>
      <c r="HE1238"/>
      <c r="HF1238"/>
      <c r="HG1238"/>
      <c r="HH1238"/>
      <c r="HI1238"/>
      <c r="HJ1238"/>
      <c r="HK1238"/>
      <c r="HL1238"/>
      <c r="HM1238"/>
      <c r="HN1238"/>
      <c r="HO1238"/>
      <c r="HP1238"/>
      <c r="HQ1238"/>
      <c r="HR1238"/>
      <c r="HS1238"/>
      <c r="HT1238"/>
      <c r="HU1238"/>
      <c r="HV1238"/>
      <c r="HW1238"/>
      <c r="HX1238"/>
      <c r="HY1238"/>
      <c r="HZ1238"/>
      <c r="IA1238"/>
      <c r="IB1238"/>
      <c r="IC1238"/>
      <c r="ID1238"/>
      <c r="IE1238"/>
      <c r="IF1238"/>
      <c r="IG1238"/>
      <c r="IH1238"/>
      <c r="II1238"/>
      <c r="IJ1238"/>
      <c r="IK1238"/>
      <c r="IL1238"/>
      <c r="IM1238"/>
      <c r="IN1238"/>
      <c r="IO1238"/>
      <c r="IP1238"/>
      <c r="IQ1238"/>
      <c r="IR1238"/>
      <c r="IS1238"/>
      <c r="IT1238"/>
      <c r="IU1238"/>
      <c r="IV1238"/>
      <c r="IW1238"/>
      <c r="IX1238"/>
      <c r="IY1238"/>
      <c r="IZ1238"/>
      <c r="JA1238"/>
      <c r="JB1238"/>
      <c r="JC1238"/>
      <c r="JD1238"/>
      <c r="JE1238"/>
      <c r="JF1238"/>
      <c r="JG1238"/>
      <c r="JH1238"/>
      <c r="JI1238"/>
      <c r="JJ1238"/>
      <c r="JK1238"/>
      <c r="JL1238"/>
      <c r="JM1238"/>
      <c r="JN1238"/>
      <c r="JO1238"/>
      <c r="JP1238"/>
      <c r="JQ1238"/>
      <c r="JR1238"/>
      <c r="JS1238"/>
      <c r="JT1238"/>
      <c r="JU1238"/>
      <c r="JV1238"/>
      <c r="JW1238"/>
      <c r="JX1238"/>
      <c r="JY1238"/>
      <c r="JZ1238"/>
      <c r="KA1238"/>
      <c r="KB1238"/>
      <c r="KC1238"/>
      <c r="KD1238"/>
      <c r="KE1238"/>
      <c r="KF1238"/>
      <c r="KG1238"/>
      <c r="KH1238"/>
      <c r="KI1238"/>
      <c r="KJ1238"/>
      <c r="KK1238"/>
      <c r="KL1238"/>
      <c r="KM1238"/>
      <c r="KN1238"/>
      <c r="KO1238"/>
      <c r="KP1238"/>
      <c r="KQ1238"/>
      <c r="KR1238"/>
      <c r="KS1238"/>
      <c r="KT1238"/>
      <c r="KU1238"/>
      <c r="KV1238"/>
      <c r="KW1238"/>
      <c r="KX1238"/>
      <c r="KY1238"/>
      <c r="KZ1238"/>
      <c r="LA1238"/>
      <c r="LB1238"/>
      <c r="LC1238"/>
      <c r="LD1238"/>
      <c r="LE1238"/>
      <c r="LF1238"/>
      <c r="LG1238"/>
      <c r="LH1238"/>
      <c r="LI1238"/>
      <c r="LJ1238"/>
      <c r="LK1238"/>
      <c r="LL1238"/>
      <c r="LM1238"/>
      <c r="LN1238"/>
      <c r="LO1238"/>
      <c r="LP1238"/>
      <c r="LQ1238"/>
      <c r="LR1238"/>
      <c r="LS1238"/>
      <c r="LT1238"/>
      <c r="LU1238"/>
      <c r="LV1238"/>
      <c r="LW1238"/>
      <c r="LX1238"/>
      <c r="LY1238"/>
      <c r="LZ1238"/>
      <c r="MA1238"/>
      <c r="MB1238"/>
      <c r="MC1238"/>
      <c r="MD1238"/>
      <c r="ME1238"/>
      <c r="MF1238"/>
      <c r="MG1238"/>
      <c r="MH1238"/>
      <c r="MI1238"/>
      <c r="MJ1238"/>
      <c r="MK1238"/>
      <c r="ML1238"/>
      <c r="MM1238"/>
      <c r="MN1238"/>
      <c r="MO1238"/>
      <c r="MP1238"/>
      <c r="MQ1238"/>
      <c r="MR1238"/>
      <c r="MS1238"/>
      <c r="MT1238"/>
      <c r="MU1238"/>
      <c r="MV1238"/>
      <c r="MW1238"/>
      <c r="MX1238"/>
      <c r="MY1238"/>
      <c r="MZ1238"/>
      <c r="NA1238"/>
      <c r="NB1238"/>
      <c r="NC1238"/>
      <c r="ND1238"/>
      <c r="NE1238"/>
      <c r="NF1238"/>
      <c r="NG1238"/>
      <c r="NH1238"/>
      <c r="NI1238"/>
      <c r="NJ1238"/>
      <c r="NK1238"/>
      <c r="NL1238"/>
      <c r="NM1238"/>
      <c r="NN1238"/>
      <c r="NO1238"/>
      <c r="NP1238"/>
      <c r="NQ1238"/>
      <c r="NR1238"/>
      <c r="NS1238"/>
      <c r="NT1238"/>
      <c r="NU1238"/>
      <c r="NV1238"/>
      <c r="NW1238"/>
      <c r="NX1238"/>
      <c r="NY1238"/>
      <c r="NZ1238"/>
      <c r="OA1238"/>
      <c r="OB1238"/>
      <c r="OC1238"/>
      <c r="OD1238"/>
      <c r="OE1238"/>
      <c r="OF1238"/>
      <c r="OG1238"/>
      <c r="OH1238"/>
      <c r="OI1238"/>
      <c r="OJ1238"/>
      <c r="OK1238"/>
      <c r="OL1238"/>
      <c r="OM1238"/>
      <c r="ON1238"/>
      <c r="OO1238"/>
      <c r="OP1238"/>
      <c r="OQ1238"/>
      <c r="OR1238"/>
      <c r="OS1238"/>
      <c r="OT1238"/>
      <c r="OU1238"/>
      <c r="OV1238"/>
      <c r="OW1238"/>
      <c r="OX1238"/>
      <c r="OY1238"/>
      <c r="OZ1238"/>
      <c r="PA1238"/>
      <c r="PB1238"/>
      <c r="PC1238"/>
      <c r="PD1238"/>
      <c r="PE1238"/>
      <c r="PF1238"/>
      <c r="PG1238"/>
      <c r="PH1238"/>
      <c r="PI1238"/>
      <c r="PJ1238"/>
      <c r="PK1238"/>
      <c r="PL1238"/>
      <c r="PM1238"/>
      <c r="PN1238"/>
      <c r="PO1238"/>
      <c r="PP1238"/>
      <c r="PQ1238"/>
      <c r="PR1238"/>
      <c r="PS1238"/>
      <c r="PT1238"/>
      <c r="PU1238"/>
      <c r="PV1238"/>
      <c r="PW1238"/>
      <c r="PX1238"/>
      <c r="PY1238"/>
      <c r="PZ1238"/>
      <c r="QA1238"/>
      <c r="QB1238"/>
      <c r="QC1238"/>
      <c r="QD1238"/>
      <c r="QE1238"/>
      <c r="QF1238"/>
      <c r="QG1238"/>
      <c r="QH1238"/>
      <c r="QI1238"/>
      <c r="QJ1238"/>
      <c r="QK1238"/>
      <c r="QL1238"/>
      <c r="QM1238"/>
      <c r="QN1238"/>
      <c r="QO1238"/>
      <c r="QP1238"/>
      <c r="QQ1238"/>
      <c r="QR1238"/>
      <c r="QS1238"/>
      <c r="QT1238"/>
      <c r="QU1238"/>
      <c r="QV1238"/>
      <c r="QW1238"/>
      <c r="QX1238"/>
      <c r="QY1238"/>
      <c r="QZ1238"/>
      <c r="RA1238"/>
      <c r="RB1238"/>
      <c r="RC1238"/>
      <c r="RD1238"/>
      <c r="RE1238"/>
      <c r="RF1238"/>
      <c r="RG1238"/>
      <c r="RH1238"/>
      <c r="RI1238"/>
      <c r="RJ1238"/>
      <c r="RK1238"/>
      <c r="RL1238"/>
      <c r="RM1238"/>
      <c r="RN1238"/>
      <c r="RO1238"/>
      <c r="RP1238"/>
      <c r="RQ1238"/>
      <c r="RR1238"/>
      <c r="RS1238"/>
      <c r="RT1238"/>
      <c r="RU1238"/>
      <c r="RV1238"/>
      <c r="RW1238"/>
      <c r="RX1238"/>
      <c r="RY1238"/>
      <c r="RZ1238"/>
      <c r="SA1238"/>
      <c r="SB1238"/>
      <c r="SC1238"/>
      <c r="SD1238"/>
      <c r="SE1238"/>
      <c r="SF1238"/>
      <c r="SG1238"/>
      <c r="SH1238"/>
      <c r="SI1238"/>
      <c r="SJ1238"/>
      <c r="SK1238"/>
      <c r="SL1238"/>
      <c r="SM1238"/>
      <c r="SN1238"/>
      <c r="SO1238"/>
      <c r="SP1238"/>
      <c r="SQ1238"/>
      <c r="SR1238"/>
      <c r="SS1238"/>
      <c r="ST1238"/>
      <c r="SU1238"/>
      <c r="SV1238"/>
      <c r="SW1238"/>
      <c r="SX1238"/>
      <c r="SY1238"/>
      <c r="SZ1238"/>
      <c r="TA1238"/>
      <c r="TB1238"/>
    </row>
    <row r="1239" spans="1:522" ht="16.5" customHeight="1" x14ac:dyDescent="0.2">
      <c r="A1239" s="20">
        <v>631</v>
      </c>
      <c r="B1239" s="20" t="s">
        <v>62</v>
      </c>
      <c r="C1239" s="20" t="s">
        <v>959</v>
      </c>
      <c r="D1239" s="20" t="s">
        <v>30</v>
      </c>
      <c r="E1239" s="20" t="s">
        <v>1345</v>
      </c>
      <c r="F1239" s="22" t="s">
        <v>953</v>
      </c>
      <c r="G1239" s="20" t="s">
        <v>84</v>
      </c>
      <c r="H1239" s="20" t="s">
        <v>35</v>
      </c>
      <c r="I1239" s="20" t="s">
        <v>81</v>
      </c>
      <c r="J1239" s="22" t="s">
        <v>959</v>
      </c>
      <c r="K1239" s="20"/>
      <c r="L1239" s="20"/>
      <c r="M1239" s="20"/>
      <c r="N1239" s="20"/>
      <c r="O1239" s="23"/>
      <c r="P1239" s="23">
        <v>275000</v>
      </c>
      <c r="Q1239" s="24">
        <v>1</v>
      </c>
      <c r="R1239" s="25">
        <v>45992</v>
      </c>
      <c r="S1239" s="20" t="s">
        <v>83</v>
      </c>
      <c r="T1239" s="26">
        <f t="shared" si="21"/>
        <v>275000</v>
      </c>
      <c r="U1239" s="27" t="s">
        <v>100</v>
      </c>
      <c r="V1239" s="27" t="s">
        <v>100</v>
      </c>
      <c r="W1239"/>
      <c r="X1239"/>
      <c r="Y1239"/>
      <c r="Z1239"/>
      <c r="AA1239"/>
      <c r="AB1239"/>
      <c r="AC1239"/>
      <c r="AD1239"/>
      <c r="AE1239"/>
      <c r="AF1239"/>
      <c r="AG1239"/>
      <c r="AH1239"/>
      <c r="AI1239"/>
      <c r="AJ1239"/>
      <c r="AK1239"/>
      <c r="AL1239"/>
      <c r="AM1239"/>
      <c r="AN1239"/>
      <c r="AO1239"/>
      <c r="AP1239"/>
      <c r="AQ1239"/>
      <c r="AR1239"/>
      <c r="AS1239"/>
      <c r="AT1239"/>
      <c r="AU1239"/>
      <c r="AV1239"/>
      <c r="AW1239"/>
      <c r="AX1239"/>
      <c r="AY1239"/>
      <c r="AZ1239"/>
      <c r="BA1239"/>
      <c r="BB1239"/>
      <c r="BC1239"/>
      <c r="BD1239"/>
      <c r="BE1239"/>
      <c r="BF1239"/>
      <c r="BG1239"/>
      <c r="BH1239"/>
      <c r="BI1239"/>
      <c r="BJ1239"/>
      <c r="BK1239"/>
      <c r="BL1239"/>
      <c r="BM1239"/>
      <c r="BN1239"/>
      <c r="BO1239"/>
      <c r="BP1239"/>
      <c r="BQ1239"/>
      <c r="BR1239"/>
      <c r="BS1239"/>
      <c r="BT1239"/>
      <c r="BU1239"/>
      <c r="BV1239"/>
      <c r="BW1239"/>
      <c r="BX1239"/>
      <c r="BY1239"/>
      <c r="BZ1239"/>
      <c r="CA1239"/>
      <c r="CB1239"/>
      <c r="CC1239"/>
      <c r="CD1239"/>
      <c r="CE1239"/>
      <c r="CF1239"/>
      <c r="CG1239"/>
      <c r="CH1239"/>
      <c r="CI1239"/>
      <c r="CJ1239"/>
      <c r="CK1239"/>
      <c r="CL1239"/>
      <c r="CM1239"/>
      <c r="CN1239"/>
      <c r="CO1239"/>
      <c r="CP1239"/>
      <c r="CQ1239"/>
      <c r="CR1239"/>
      <c r="CS1239"/>
      <c r="CT1239"/>
      <c r="CU1239"/>
      <c r="CV1239"/>
      <c r="CW1239"/>
      <c r="CX1239"/>
      <c r="CY1239"/>
      <c r="CZ1239"/>
      <c r="DA1239"/>
      <c r="DB1239"/>
      <c r="DC1239"/>
      <c r="DD1239"/>
      <c r="DE1239"/>
      <c r="DF1239"/>
      <c r="DG1239"/>
      <c r="DH1239"/>
      <c r="DI1239"/>
      <c r="DJ1239"/>
      <c r="DK1239"/>
      <c r="DL1239"/>
      <c r="DM1239"/>
      <c r="DN1239"/>
      <c r="DO1239"/>
      <c r="DP1239"/>
      <c r="DQ1239"/>
      <c r="DR1239"/>
      <c r="DS1239"/>
      <c r="DT1239"/>
      <c r="DU1239"/>
      <c r="DV1239"/>
      <c r="DW1239"/>
      <c r="DX1239"/>
      <c r="DY1239"/>
      <c r="DZ1239"/>
      <c r="EA1239"/>
      <c r="EB1239"/>
      <c r="EC1239"/>
      <c r="ED1239"/>
      <c r="EE1239"/>
      <c r="EF1239"/>
      <c r="EG1239"/>
      <c r="EH1239"/>
      <c r="EI1239"/>
      <c r="EJ1239"/>
      <c r="EK1239"/>
      <c r="EL1239"/>
      <c r="EM1239"/>
      <c r="EN1239"/>
      <c r="EO1239"/>
      <c r="EP1239"/>
      <c r="EQ1239"/>
      <c r="ER1239"/>
      <c r="ES1239"/>
      <c r="ET1239"/>
      <c r="EU1239"/>
      <c r="EV1239"/>
      <c r="EW1239"/>
      <c r="EX1239"/>
      <c r="EY1239"/>
      <c r="EZ1239"/>
      <c r="FA1239"/>
      <c r="FB1239"/>
      <c r="FC1239"/>
      <c r="FD1239"/>
      <c r="FE1239"/>
      <c r="FF1239"/>
      <c r="FG1239"/>
      <c r="FH1239"/>
      <c r="FI1239"/>
      <c r="FJ1239"/>
      <c r="FK1239"/>
      <c r="FL1239"/>
      <c r="FM1239"/>
      <c r="FN1239"/>
      <c r="FO1239"/>
      <c r="FP1239"/>
      <c r="FQ1239"/>
      <c r="FR1239"/>
      <c r="FS1239"/>
      <c r="FT1239"/>
      <c r="FU1239"/>
      <c r="FV1239"/>
      <c r="FW1239"/>
      <c r="FX1239"/>
      <c r="FY1239"/>
      <c r="FZ1239"/>
      <c r="GA1239"/>
      <c r="GB1239"/>
      <c r="GC1239"/>
      <c r="GD1239"/>
      <c r="GE1239"/>
      <c r="GF1239"/>
      <c r="GG1239"/>
      <c r="GH1239"/>
      <c r="GI1239"/>
      <c r="GJ1239"/>
      <c r="GK1239"/>
      <c r="GL1239"/>
      <c r="GM1239"/>
      <c r="GN1239"/>
      <c r="GO1239"/>
      <c r="GP1239"/>
      <c r="GQ1239"/>
      <c r="GR1239"/>
      <c r="GS1239"/>
      <c r="GT1239"/>
      <c r="GU1239"/>
      <c r="GV1239"/>
      <c r="GW1239"/>
      <c r="GX1239"/>
      <c r="GY1239"/>
      <c r="GZ1239"/>
      <c r="HA1239"/>
      <c r="HB1239"/>
      <c r="HC1239"/>
      <c r="HD1239"/>
      <c r="HE1239"/>
      <c r="HF1239"/>
      <c r="HG1239"/>
      <c r="HH1239"/>
      <c r="HI1239"/>
      <c r="HJ1239"/>
      <c r="HK1239"/>
      <c r="HL1239"/>
      <c r="HM1239"/>
      <c r="HN1239"/>
      <c r="HO1239"/>
      <c r="HP1239"/>
      <c r="HQ1239"/>
      <c r="HR1239"/>
      <c r="HS1239"/>
      <c r="HT1239"/>
      <c r="HU1239"/>
      <c r="HV1239"/>
      <c r="HW1239"/>
      <c r="HX1239"/>
      <c r="HY1239"/>
      <c r="HZ1239"/>
      <c r="IA1239"/>
      <c r="IB1239"/>
      <c r="IC1239"/>
      <c r="ID1239"/>
      <c r="IE1239"/>
      <c r="IF1239"/>
      <c r="IG1239"/>
      <c r="IH1239"/>
      <c r="II1239"/>
      <c r="IJ1239"/>
      <c r="IK1239"/>
      <c r="IL1239"/>
      <c r="IM1239"/>
      <c r="IN1239"/>
      <c r="IO1239"/>
      <c r="IP1239"/>
      <c r="IQ1239"/>
      <c r="IR1239"/>
      <c r="IS1239"/>
      <c r="IT1239"/>
      <c r="IU1239"/>
      <c r="IV1239"/>
      <c r="IW1239"/>
      <c r="IX1239"/>
      <c r="IY1239"/>
      <c r="IZ1239"/>
      <c r="JA1239"/>
      <c r="JB1239"/>
      <c r="JC1239"/>
      <c r="JD1239"/>
      <c r="JE1239"/>
      <c r="JF1239"/>
      <c r="JG1239"/>
      <c r="JH1239"/>
      <c r="JI1239"/>
      <c r="JJ1239"/>
      <c r="JK1239"/>
      <c r="JL1239"/>
      <c r="JM1239"/>
      <c r="JN1239"/>
      <c r="JO1239"/>
      <c r="JP1239"/>
      <c r="JQ1239"/>
      <c r="JR1239"/>
      <c r="JS1239"/>
      <c r="JT1239"/>
      <c r="JU1239"/>
      <c r="JV1239"/>
      <c r="JW1239"/>
      <c r="JX1239"/>
      <c r="JY1239"/>
      <c r="JZ1239"/>
      <c r="KA1239"/>
      <c r="KB1239"/>
      <c r="KC1239"/>
      <c r="KD1239"/>
      <c r="KE1239"/>
      <c r="KF1239"/>
      <c r="KG1239"/>
      <c r="KH1239"/>
      <c r="KI1239"/>
      <c r="KJ1239"/>
      <c r="KK1239"/>
      <c r="KL1239"/>
      <c r="KM1239"/>
      <c r="KN1239"/>
      <c r="KO1239"/>
      <c r="KP1239"/>
      <c r="KQ1239"/>
      <c r="KR1239"/>
      <c r="KS1239"/>
      <c r="KT1239"/>
      <c r="KU1239"/>
      <c r="KV1239"/>
      <c r="KW1239"/>
      <c r="KX1239"/>
      <c r="KY1239"/>
      <c r="KZ1239"/>
      <c r="LA1239"/>
      <c r="LB1239"/>
      <c r="LC1239"/>
      <c r="LD1239"/>
      <c r="LE1239"/>
      <c r="LF1239"/>
      <c r="LG1239"/>
      <c r="LH1239"/>
      <c r="LI1239"/>
      <c r="LJ1239"/>
      <c r="LK1239"/>
      <c r="LL1239"/>
      <c r="LM1239"/>
      <c r="LN1239"/>
      <c r="LO1239"/>
      <c r="LP1239"/>
      <c r="LQ1239"/>
      <c r="LR1239"/>
      <c r="LS1239"/>
      <c r="LT1239"/>
      <c r="LU1239"/>
      <c r="LV1239"/>
      <c r="LW1239"/>
      <c r="LX1239"/>
      <c r="LY1239"/>
      <c r="LZ1239"/>
      <c r="MA1239"/>
      <c r="MB1239"/>
      <c r="MC1239"/>
      <c r="MD1239"/>
      <c r="ME1239"/>
      <c r="MF1239"/>
      <c r="MG1239"/>
      <c r="MH1239"/>
      <c r="MI1239"/>
      <c r="MJ1239"/>
      <c r="MK1239"/>
      <c r="ML1239"/>
      <c r="MM1239"/>
      <c r="MN1239"/>
      <c r="MO1239"/>
      <c r="MP1239"/>
      <c r="MQ1239"/>
      <c r="MR1239"/>
      <c r="MS1239"/>
      <c r="MT1239"/>
      <c r="MU1239"/>
      <c r="MV1239"/>
      <c r="MW1239"/>
      <c r="MX1239"/>
      <c r="MY1239"/>
      <c r="MZ1239"/>
      <c r="NA1239"/>
      <c r="NB1239"/>
      <c r="NC1239"/>
      <c r="ND1239"/>
      <c r="NE1239"/>
      <c r="NF1239"/>
      <c r="NG1239"/>
      <c r="NH1239"/>
      <c r="NI1239"/>
      <c r="NJ1239"/>
      <c r="NK1239"/>
      <c r="NL1239"/>
      <c r="NM1239"/>
      <c r="NN1239"/>
      <c r="NO1239"/>
      <c r="NP1239"/>
      <c r="NQ1239"/>
      <c r="NR1239"/>
      <c r="NS1239"/>
      <c r="NT1239"/>
      <c r="NU1239"/>
      <c r="NV1239"/>
      <c r="NW1239"/>
      <c r="NX1239"/>
      <c r="NY1239"/>
      <c r="NZ1239"/>
      <c r="OA1239"/>
      <c r="OB1239"/>
      <c r="OC1239"/>
      <c r="OD1239"/>
      <c r="OE1239"/>
      <c r="OF1239"/>
      <c r="OG1239"/>
      <c r="OH1239"/>
      <c r="OI1239"/>
      <c r="OJ1239"/>
      <c r="OK1239"/>
      <c r="OL1239"/>
      <c r="OM1239"/>
      <c r="ON1239"/>
      <c r="OO1239"/>
      <c r="OP1239"/>
      <c r="OQ1239"/>
      <c r="OR1239"/>
      <c r="OS1239"/>
      <c r="OT1239"/>
      <c r="OU1239"/>
      <c r="OV1239"/>
      <c r="OW1239"/>
      <c r="OX1239"/>
      <c r="OY1239"/>
      <c r="OZ1239"/>
      <c r="PA1239"/>
      <c r="PB1239"/>
      <c r="PC1239"/>
      <c r="PD1239"/>
      <c r="PE1239"/>
      <c r="PF1239"/>
      <c r="PG1239"/>
      <c r="PH1239"/>
      <c r="PI1239"/>
      <c r="PJ1239"/>
      <c r="PK1239"/>
      <c r="PL1239"/>
      <c r="PM1239"/>
      <c r="PN1239"/>
      <c r="PO1239"/>
      <c r="PP1239"/>
      <c r="PQ1239"/>
      <c r="PR1239"/>
      <c r="PS1239"/>
      <c r="PT1239"/>
      <c r="PU1239"/>
      <c r="PV1239"/>
      <c r="PW1239"/>
      <c r="PX1239"/>
      <c r="PY1239"/>
      <c r="PZ1239"/>
      <c r="QA1239"/>
      <c r="QB1239"/>
      <c r="QC1239"/>
      <c r="QD1239"/>
      <c r="QE1239"/>
      <c r="QF1239"/>
      <c r="QG1239"/>
      <c r="QH1239"/>
      <c r="QI1239"/>
      <c r="QJ1239"/>
      <c r="QK1239"/>
      <c r="QL1239"/>
      <c r="QM1239"/>
      <c r="QN1239"/>
      <c r="QO1239"/>
      <c r="QP1239"/>
      <c r="QQ1239"/>
      <c r="QR1239"/>
      <c r="QS1239"/>
      <c r="QT1239"/>
      <c r="QU1239"/>
      <c r="QV1239"/>
      <c r="QW1239"/>
      <c r="QX1239"/>
      <c r="QY1239"/>
      <c r="QZ1239"/>
      <c r="RA1239"/>
      <c r="RB1239"/>
      <c r="RC1239"/>
      <c r="RD1239"/>
      <c r="RE1239"/>
      <c r="RF1239"/>
      <c r="RG1239"/>
      <c r="RH1239"/>
      <c r="RI1239"/>
      <c r="RJ1239"/>
      <c r="RK1239"/>
      <c r="RL1239"/>
      <c r="RM1239"/>
      <c r="RN1239"/>
      <c r="RO1239"/>
      <c r="RP1239"/>
      <c r="RQ1239"/>
      <c r="RR1239"/>
      <c r="RS1239"/>
      <c r="RT1239"/>
      <c r="RU1239"/>
      <c r="RV1239"/>
      <c r="RW1239"/>
      <c r="RX1239"/>
      <c r="RY1239"/>
      <c r="RZ1239"/>
      <c r="SA1239"/>
      <c r="SB1239"/>
      <c r="SC1239"/>
      <c r="SD1239"/>
      <c r="SE1239"/>
      <c r="SF1239"/>
      <c r="SG1239"/>
      <c r="SH1239"/>
      <c r="SI1239"/>
      <c r="SJ1239"/>
      <c r="SK1239"/>
      <c r="SL1239"/>
      <c r="SM1239"/>
      <c r="SN1239"/>
      <c r="SO1239"/>
      <c r="SP1239"/>
      <c r="SQ1239"/>
      <c r="SR1239"/>
      <c r="SS1239"/>
      <c r="ST1239"/>
      <c r="SU1239"/>
      <c r="SV1239"/>
      <c r="SW1239"/>
      <c r="SX1239"/>
      <c r="SY1239"/>
      <c r="SZ1239"/>
      <c r="TA1239"/>
      <c r="TB1239"/>
    </row>
    <row r="1240" spans="1:522" ht="16.5" customHeight="1" x14ac:dyDescent="0.2">
      <c r="A1240" s="20">
        <v>632</v>
      </c>
      <c r="B1240" s="20" t="s">
        <v>62</v>
      </c>
      <c r="C1240" s="20" t="s">
        <v>915</v>
      </c>
      <c r="D1240" s="20" t="s">
        <v>38</v>
      </c>
      <c r="E1240" s="20" t="s">
        <v>1345</v>
      </c>
      <c r="F1240" s="22" t="s">
        <v>960</v>
      </c>
      <c r="G1240" s="20" t="s">
        <v>42</v>
      </c>
      <c r="H1240" s="20" t="s">
        <v>35</v>
      </c>
      <c r="I1240" s="20" t="s">
        <v>81</v>
      </c>
      <c r="J1240" s="22" t="s">
        <v>915</v>
      </c>
      <c r="K1240" s="20"/>
      <c r="L1240" s="20"/>
      <c r="M1240" s="20"/>
      <c r="N1240" s="20"/>
      <c r="O1240" s="23"/>
      <c r="P1240" s="23">
        <v>1250000</v>
      </c>
      <c r="Q1240" s="24">
        <v>1</v>
      </c>
      <c r="R1240" s="25">
        <v>45658</v>
      </c>
      <c r="S1240" s="20" t="s">
        <v>83</v>
      </c>
      <c r="T1240" s="26">
        <f t="shared" si="21"/>
        <v>1250000</v>
      </c>
      <c r="U1240" s="27" t="s">
        <v>100</v>
      </c>
      <c r="V1240" s="27" t="s">
        <v>100</v>
      </c>
      <c r="W1240"/>
      <c r="X1240"/>
      <c r="Y1240"/>
      <c r="Z1240"/>
      <c r="AA1240"/>
      <c r="AB1240"/>
      <c r="AC1240"/>
      <c r="AD1240"/>
      <c r="AE1240"/>
      <c r="AF1240"/>
      <c r="AG1240"/>
      <c r="AH1240"/>
      <c r="AI1240"/>
      <c r="AJ1240"/>
      <c r="AK1240"/>
      <c r="AL1240"/>
      <c r="AM1240"/>
      <c r="AN1240"/>
      <c r="AO1240"/>
      <c r="AP1240"/>
      <c r="AQ1240"/>
      <c r="AR1240"/>
      <c r="AS1240"/>
      <c r="AT1240"/>
      <c r="AU1240"/>
      <c r="AV1240"/>
      <c r="AW1240"/>
      <c r="AX1240"/>
      <c r="AY1240"/>
      <c r="AZ1240"/>
      <c r="BA1240"/>
      <c r="BB1240"/>
      <c r="BC1240"/>
      <c r="BD1240"/>
      <c r="BE1240"/>
      <c r="BF1240"/>
      <c r="BG1240"/>
      <c r="BH1240"/>
      <c r="BI1240"/>
      <c r="BJ1240"/>
      <c r="BK1240"/>
      <c r="BL1240"/>
      <c r="BM1240"/>
      <c r="BN1240"/>
      <c r="BO1240"/>
      <c r="BP1240"/>
      <c r="BQ1240"/>
      <c r="BR1240"/>
      <c r="BS1240"/>
      <c r="BT1240"/>
      <c r="BU1240"/>
      <c r="BV1240"/>
      <c r="BW1240"/>
      <c r="BX1240"/>
      <c r="BY1240"/>
      <c r="BZ1240"/>
      <c r="CA1240"/>
      <c r="CB1240"/>
      <c r="CC1240"/>
      <c r="CD1240"/>
      <c r="CE1240"/>
      <c r="CF1240"/>
      <c r="CG1240"/>
      <c r="CH1240"/>
      <c r="CI1240"/>
      <c r="CJ1240"/>
      <c r="CK1240"/>
      <c r="CL1240"/>
      <c r="CM1240"/>
      <c r="CN1240"/>
      <c r="CO1240"/>
      <c r="CP1240"/>
      <c r="CQ1240"/>
      <c r="CR1240"/>
      <c r="CS1240"/>
      <c r="CT1240"/>
      <c r="CU1240"/>
      <c r="CV1240"/>
      <c r="CW1240"/>
      <c r="CX1240"/>
      <c r="CY1240"/>
      <c r="CZ1240"/>
      <c r="DA1240"/>
      <c r="DB1240"/>
      <c r="DC1240"/>
      <c r="DD1240"/>
      <c r="DE1240"/>
      <c r="DF1240"/>
      <c r="DG1240"/>
      <c r="DH1240"/>
      <c r="DI1240"/>
      <c r="DJ1240"/>
      <c r="DK1240"/>
      <c r="DL1240"/>
      <c r="DM1240"/>
      <c r="DN1240"/>
      <c r="DO1240"/>
      <c r="DP1240"/>
      <c r="DQ1240"/>
      <c r="DR1240"/>
      <c r="DS1240"/>
      <c r="DT1240"/>
      <c r="DU1240"/>
      <c r="DV1240"/>
      <c r="DW1240"/>
      <c r="DX1240"/>
      <c r="DY1240"/>
      <c r="DZ1240"/>
      <c r="EA1240"/>
      <c r="EB1240"/>
      <c r="EC1240"/>
      <c r="ED1240"/>
      <c r="EE1240"/>
      <c r="EF1240"/>
      <c r="EG1240"/>
      <c r="EH1240"/>
      <c r="EI1240"/>
      <c r="EJ1240"/>
      <c r="EK1240"/>
      <c r="EL1240"/>
      <c r="EM1240"/>
      <c r="EN1240"/>
      <c r="EO1240"/>
      <c r="EP1240"/>
      <c r="EQ1240"/>
      <c r="ER1240"/>
      <c r="ES1240"/>
      <c r="ET1240"/>
      <c r="EU1240"/>
      <c r="EV1240"/>
      <c r="EW1240"/>
      <c r="EX1240"/>
      <c r="EY1240"/>
      <c r="EZ1240"/>
      <c r="FA1240"/>
      <c r="FB1240"/>
      <c r="FC1240"/>
      <c r="FD1240"/>
      <c r="FE1240"/>
      <c r="FF1240"/>
      <c r="FG1240"/>
      <c r="FH1240"/>
      <c r="FI1240"/>
      <c r="FJ1240"/>
      <c r="FK1240"/>
      <c r="FL1240"/>
      <c r="FM1240"/>
      <c r="FN1240"/>
      <c r="FO1240"/>
      <c r="FP1240"/>
      <c r="FQ1240"/>
      <c r="FR1240"/>
      <c r="FS1240"/>
      <c r="FT1240"/>
      <c r="FU1240"/>
      <c r="FV1240"/>
      <c r="FW1240"/>
      <c r="FX1240"/>
      <c r="FY1240"/>
      <c r="FZ1240"/>
      <c r="GA1240"/>
      <c r="GB1240"/>
      <c r="GC1240"/>
      <c r="GD1240"/>
      <c r="GE1240"/>
      <c r="GF1240"/>
      <c r="GG1240"/>
      <c r="GH1240"/>
      <c r="GI1240"/>
      <c r="GJ1240"/>
      <c r="GK1240"/>
      <c r="GL1240"/>
      <c r="GM1240"/>
      <c r="GN1240"/>
      <c r="GO1240"/>
      <c r="GP1240"/>
      <c r="GQ1240"/>
      <c r="GR1240"/>
      <c r="GS1240"/>
      <c r="GT1240"/>
      <c r="GU1240"/>
      <c r="GV1240"/>
      <c r="GW1240"/>
      <c r="GX1240"/>
      <c r="GY1240"/>
      <c r="GZ1240"/>
      <c r="HA1240"/>
      <c r="HB1240"/>
      <c r="HC1240"/>
      <c r="HD1240"/>
      <c r="HE1240"/>
      <c r="HF1240"/>
      <c r="HG1240"/>
      <c r="HH1240"/>
      <c r="HI1240"/>
      <c r="HJ1240"/>
      <c r="HK1240"/>
      <c r="HL1240"/>
      <c r="HM1240"/>
      <c r="HN1240"/>
      <c r="HO1240"/>
      <c r="HP1240"/>
      <c r="HQ1240"/>
      <c r="HR1240"/>
      <c r="HS1240"/>
      <c r="HT1240"/>
      <c r="HU1240"/>
      <c r="HV1240"/>
      <c r="HW1240"/>
      <c r="HX1240"/>
      <c r="HY1240"/>
      <c r="HZ1240"/>
      <c r="IA1240"/>
      <c r="IB1240"/>
      <c r="IC1240"/>
      <c r="ID1240"/>
      <c r="IE1240"/>
      <c r="IF1240"/>
      <c r="IG1240"/>
      <c r="IH1240"/>
      <c r="II1240"/>
      <c r="IJ1240"/>
      <c r="IK1240"/>
      <c r="IL1240"/>
      <c r="IM1240"/>
      <c r="IN1240"/>
      <c r="IO1240"/>
      <c r="IP1240"/>
      <c r="IQ1240"/>
      <c r="IR1240"/>
      <c r="IS1240"/>
      <c r="IT1240"/>
      <c r="IU1240"/>
      <c r="IV1240"/>
      <c r="IW1240"/>
      <c r="IX1240"/>
      <c r="IY1240"/>
      <c r="IZ1240"/>
      <c r="JA1240"/>
      <c r="JB1240"/>
      <c r="JC1240"/>
      <c r="JD1240"/>
      <c r="JE1240"/>
      <c r="JF1240"/>
      <c r="JG1240"/>
      <c r="JH1240"/>
      <c r="JI1240"/>
      <c r="JJ1240"/>
      <c r="JK1240"/>
      <c r="JL1240"/>
      <c r="JM1240"/>
      <c r="JN1240"/>
      <c r="JO1240"/>
      <c r="JP1240"/>
      <c r="JQ1240"/>
      <c r="JR1240"/>
      <c r="JS1240"/>
      <c r="JT1240"/>
      <c r="JU1240"/>
      <c r="JV1240"/>
      <c r="JW1240"/>
      <c r="JX1240"/>
      <c r="JY1240"/>
      <c r="JZ1240"/>
      <c r="KA1240"/>
      <c r="KB1240"/>
      <c r="KC1240"/>
      <c r="KD1240"/>
      <c r="KE1240"/>
      <c r="KF1240"/>
      <c r="KG1240"/>
      <c r="KH1240"/>
      <c r="KI1240"/>
      <c r="KJ1240"/>
      <c r="KK1240"/>
      <c r="KL1240"/>
      <c r="KM1240"/>
      <c r="KN1240"/>
      <c r="KO1240"/>
      <c r="KP1240"/>
      <c r="KQ1240"/>
      <c r="KR1240"/>
      <c r="KS1240"/>
      <c r="KT1240"/>
      <c r="KU1240"/>
      <c r="KV1240"/>
      <c r="KW1240"/>
      <c r="KX1240"/>
      <c r="KY1240"/>
      <c r="KZ1240"/>
      <c r="LA1240"/>
      <c r="LB1240"/>
      <c r="LC1240"/>
      <c r="LD1240"/>
      <c r="LE1240"/>
      <c r="LF1240"/>
      <c r="LG1240"/>
      <c r="LH1240"/>
      <c r="LI1240"/>
      <c r="LJ1240"/>
      <c r="LK1240"/>
      <c r="LL1240"/>
      <c r="LM1240"/>
      <c r="LN1240"/>
      <c r="LO1240"/>
      <c r="LP1240"/>
      <c r="LQ1240"/>
      <c r="LR1240"/>
      <c r="LS1240"/>
      <c r="LT1240"/>
      <c r="LU1240"/>
      <c r="LV1240"/>
      <c r="LW1240"/>
      <c r="LX1240"/>
      <c r="LY1240"/>
      <c r="LZ1240"/>
      <c r="MA1240"/>
      <c r="MB1240"/>
      <c r="MC1240"/>
      <c r="MD1240"/>
      <c r="ME1240"/>
      <c r="MF1240"/>
      <c r="MG1240"/>
      <c r="MH1240"/>
      <c r="MI1240"/>
      <c r="MJ1240"/>
      <c r="MK1240"/>
      <c r="ML1240"/>
      <c r="MM1240"/>
      <c r="MN1240"/>
      <c r="MO1240"/>
      <c r="MP1240"/>
      <c r="MQ1240"/>
      <c r="MR1240"/>
      <c r="MS1240"/>
      <c r="MT1240"/>
      <c r="MU1240"/>
      <c r="MV1240"/>
      <c r="MW1240"/>
      <c r="MX1240"/>
      <c r="MY1240"/>
      <c r="MZ1240"/>
      <c r="NA1240"/>
      <c r="NB1240"/>
      <c r="NC1240"/>
      <c r="ND1240"/>
      <c r="NE1240"/>
      <c r="NF1240"/>
      <c r="NG1240"/>
      <c r="NH1240"/>
      <c r="NI1240"/>
      <c r="NJ1240"/>
      <c r="NK1240"/>
      <c r="NL1240"/>
      <c r="NM1240"/>
      <c r="NN1240"/>
      <c r="NO1240"/>
      <c r="NP1240"/>
      <c r="NQ1240"/>
      <c r="NR1240"/>
      <c r="NS1240"/>
      <c r="NT1240"/>
      <c r="NU1240"/>
      <c r="NV1240"/>
      <c r="NW1240"/>
      <c r="NX1240"/>
      <c r="NY1240"/>
      <c r="NZ1240"/>
      <c r="OA1240"/>
      <c r="OB1240"/>
      <c r="OC1240"/>
      <c r="OD1240"/>
      <c r="OE1240"/>
      <c r="OF1240"/>
      <c r="OG1240"/>
      <c r="OH1240"/>
      <c r="OI1240"/>
      <c r="OJ1240"/>
      <c r="OK1240"/>
      <c r="OL1240"/>
      <c r="OM1240"/>
      <c r="ON1240"/>
      <c r="OO1240"/>
      <c r="OP1240"/>
      <c r="OQ1240"/>
      <c r="OR1240"/>
      <c r="OS1240"/>
      <c r="OT1240"/>
      <c r="OU1240"/>
      <c r="OV1240"/>
      <c r="OW1240"/>
      <c r="OX1240"/>
      <c r="OY1240"/>
      <c r="OZ1240"/>
      <c r="PA1240"/>
      <c r="PB1240"/>
      <c r="PC1240"/>
      <c r="PD1240"/>
      <c r="PE1240"/>
      <c r="PF1240"/>
      <c r="PG1240"/>
      <c r="PH1240"/>
      <c r="PI1240"/>
      <c r="PJ1240"/>
      <c r="PK1240"/>
      <c r="PL1240"/>
      <c r="PM1240"/>
      <c r="PN1240"/>
      <c r="PO1240"/>
      <c r="PP1240"/>
      <c r="PQ1240"/>
      <c r="PR1240"/>
      <c r="PS1240"/>
      <c r="PT1240"/>
      <c r="PU1240"/>
      <c r="PV1240"/>
      <c r="PW1240"/>
      <c r="PX1240"/>
      <c r="PY1240"/>
      <c r="PZ1240"/>
      <c r="QA1240"/>
      <c r="QB1240"/>
      <c r="QC1240"/>
      <c r="QD1240"/>
      <c r="QE1240"/>
      <c r="QF1240"/>
      <c r="QG1240"/>
      <c r="QH1240"/>
      <c r="QI1240"/>
      <c r="QJ1240"/>
      <c r="QK1240"/>
      <c r="QL1240"/>
      <c r="QM1240"/>
      <c r="QN1240"/>
      <c r="QO1240"/>
      <c r="QP1240"/>
      <c r="QQ1240"/>
      <c r="QR1240"/>
      <c r="QS1240"/>
      <c r="QT1240"/>
      <c r="QU1240"/>
      <c r="QV1240"/>
      <c r="QW1240"/>
      <c r="QX1240"/>
      <c r="QY1240"/>
      <c r="QZ1240"/>
      <c r="RA1240"/>
      <c r="RB1240"/>
      <c r="RC1240"/>
      <c r="RD1240"/>
      <c r="RE1240"/>
      <c r="RF1240"/>
      <c r="RG1240"/>
      <c r="RH1240"/>
      <c r="RI1240"/>
      <c r="RJ1240"/>
      <c r="RK1240"/>
      <c r="RL1240"/>
      <c r="RM1240"/>
      <c r="RN1240"/>
      <c r="RO1240"/>
      <c r="RP1240"/>
      <c r="RQ1240"/>
      <c r="RR1240"/>
      <c r="RS1240"/>
      <c r="RT1240"/>
      <c r="RU1240"/>
      <c r="RV1240"/>
      <c r="RW1240"/>
      <c r="RX1240"/>
      <c r="RY1240"/>
      <c r="RZ1240"/>
      <c r="SA1240"/>
      <c r="SB1240"/>
      <c r="SC1240"/>
      <c r="SD1240"/>
      <c r="SE1240"/>
      <c r="SF1240"/>
      <c r="SG1240"/>
      <c r="SH1240"/>
      <c r="SI1240"/>
      <c r="SJ1240"/>
      <c r="SK1240"/>
      <c r="SL1240"/>
      <c r="SM1240"/>
      <c r="SN1240"/>
      <c r="SO1240"/>
      <c r="SP1240"/>
      <c r="SQ1240"/>
      <c r="SR1240"/>
      <c r="SS1240"/>
      <c r="ST1240"/>
      <c r="SU1240"/>
      <c r="SV1240"/>
      <c r="SW1240"/>
      <c r="SX1240"/>
      <c r="SY1240"/>
      <c r="SZ1240"/>
      <c r="TA1240"/>
      <c r="TB1240"/>
    </row>
    <row r="1241" spans="1:522" ht="16.5" customHeight="1" x14ac:dyDescent="0.2">
      <c r="A1241" s="20">
        <v>633</v>
      </c>
      <c r="B1241" s="20" t="s">
        <v>62</v>
      </c>
      <c r="C1241" s="20" t="s">
        <v>915</v>
      </c>
      <c r="D1241" s="20" t="s">
        <v>38</v>
      </c>
      <c r="E1241" s="20" t="s">
        <v>1345</v>
      </c>
      <c r="F1241" s="22" t="s">
        <v>960</v>
      </c>
      <c r="G1241" s="20" t="s">
        <v>42</v>
      </c>
      <c r="H1241" s="20" t="s">
        <v>35</v>
      </c>
      <c r="I1241" s="20" t="s">
        <v>81</v>
      </c>
      <c r="J1241" s="22" t="s">
        <v>915</v>
      </c>
      <c r="K1241" s="20"/>
      <c r="L1241" s="20"/>
      <c r="M1241" s="20"/>
      <c r="N1241" s="20"/>
      <c r="O1241" s="23"/>
      <c r="P1241" s="23">
        <v>1250000</v>
      </c>
      <c r="Q1241" s="24">
        <v>1</v>
      </c>
      <c r="R1241" s="25">
        <v>45689</v>
      </c>
      <c r="S1241" s="20" t="s">
        <v>83</v>
      </c>
      <c r="T1241" s="26">
        <f t="shared" si="21"/>
        <v>1250000</v>
      </c>
      <c r="U1241" s="27" t="s">
        <v>100</v>
      </c>
      <c r="V1241" s="27" t="s">
        <v>100</v>
      </c>
      <c r="W1241"/>
      <c r="X1241"/>
      <c r="Y1241"/>
      <c r="Z1241"/>
      <c r="AA1241"/>
      <c r="AB1241"/>
      <c r="AC1241"/>
      <c r="AD1241"/>
      <c r="AE1241"/>
      <c r="AF1241"/>
      <c r="AG1241"/>
      <c r="AH1241"/>
      <c r="AI1241"/>
      <c r="AJ1241"/>
      <c r="AK1241"/>
      <c r="AL1241"/>
      <c r="AM1241"/>
      <c r="AN1241"/>
      <c r="AO1241"/>
      <c r="AP1241"/>
      <c r="AQ1241"/>
      <c r="AR1241"/>
      <c r="AS1241"/>
      <c r="AT1241"/>
      <c r="AU1241"/>
      <c r="AV1241"/>
      <c r="AW1241"/>
      <c r="AX1241"/>
      <c r="AY1241"/>
      <c r="AZ1241"/>
      <c r="BA1241"/>
      <c r="BB1241"/>
      <c r="BC1241"/>
      <c r="BD1241"/>
      <c r="BE1241"/>
      <c r="BF1241"/>
      <c r="BG1241"/>
      <c r="BH1241"/>
      <c r="BI1241"/>
      <c r="BJ1241"/>
      <c r="BK1241"/>
      <c r="BL1241"/>
      <c r="BM1241"/>
      <c r="BN1241"/>
      <c r="BO1241"/>
      <c r="BP1241"/>
      <c r="BQ1241"/>
      <c r="BR1241"/>
      <c r="BS1241"/>
      <c r="BT1241"/>
      <c r="BU1241"/>
      <c r="BV1241"/>
      <c r="BW1241"/>
      <c r="BX1241"/>
      <c r="BY1241"/>
      <c r="BZ1241"/>
      <c r="CA1241"/>
      <c r="CB1241"/>
      <c r="CC1241"/>
      <c r="CD1241"/>
      <c r="CE1241"/>
      <c r="CF1241"/>
      <c r="CG1241"/>
      <c r="CH1241"/>
      <c r="CI1241"/>
      <c r="CJ1241"/>
      <c r="CK1241"/>
      <c r="CL1241"/>
      <c r="CM1241"/>
      <c r="CN1241"/>
      <c r="CO1241"/>
      <c r="CP1241"/>
      <c r="CQ1241"/>
      <c r="CR1241"/>
      <c r="CS1241"/>
      <c r="CT1241"/>
      <c r="CU1241"/>
      <c r="CV1241"/>
      <c r="CW1241"/>
      <c r="CX1241"/>
      <c r="CY1241"/>
      <c r="CZ1241"/>
      <c r="DA1241"/>
      <c r="DB1241"/>
      <c r="DC1241"/>
      <c r="DD1241"/>
      <c r="DE1241"/>
      <c r="DF1241"/>
      <c r="DG1241"/>
      <c r="DH1241"/>
      <c r="DI1241"/>
      <c r="DJ1241"/>
      <c r="DK1241"/>
      <c r="DL1241"/>
      <c r="DM1241"/>
      <c r="DN1241"/>
      <c r="DO1241"/>
      <c r="DP1241"/>
      <c r="DQ1241"/>
      <c r="DR1241"/>
      <c r="DS1241"/>
      <c r="DT1241"/>
      <c r="DU1241"/>
      <c r="DV1241"/>
      <c r="DW1241"/>
      <c r="DX1241"/>
      <c r="DY1241"/>
      <c r="DZ1241"/>
      <c r="EA1241"/>
      <c r="EB1241"/>
      <c r="EC1241"/>
      <c r="ED1241"/>
      <c r="EE1241"/>
      <c r="EF1241"/>
      <c r="EG1241"/>
      <c r="EH1241"/>
      <c r="EI1241"/>
      <c r="EJ1241"/>
      <c r="EK1241"/>
      <c r="EL1241"/>
      <c r="EM1241"/>
      <c r="EN1241"/>
      <c r="EO1241"/>
      <c r="EP1241"/>
      <c r="EQ1241"/>
      <c r="ER1241"/>
      <c r="ES1241"/>
      <c r="ET1241"/>
      <c r="EU1241"/>
      <c r="EV1241"/>
      <c r="EW1241"/>
      <c r="EX1241"/>
      <c r="EY1241"/>
      <c r="EZ1241"/>
      <c r="FA1241"/>
      <c r="FB1241"/>
      <c r="FC1241"/>
      <c r="FD1241"/>
      <c r="FE1241"/>
      <c r="FF1241"/>
      <c r="FG1241"/>
      <c r="FH1241"/>
      <c r="FI1241"/>
      <c r="FJ1241"/>
      <c r="FK1241"/>
      <c r="FL1241"/>
      <c r="FM1241"/>
      <c r="FN1241"/>
      <c r="FO1241"/>
      <c r="FP1241"/>
      <c r="FQ1241"/>
      <c r="FR1241"/>
      <c r="FS1241"/>
      <c r="FT1241"/>
      <c r="FU1241"/>
      <c r="FV1241"/>
      <c r="FW1241"/>
      <c r="FX1241"/>
      <c r="FY1241"/>
      <c r="FZ1241"/>
      <c r="GA1241"/>
      <c r="GB1241"/>
      <c r="GC1241"/>
      <c r="GD1241"/>
      <c r="GE1241"/>
      <c r="GF1241"/>
      <c r="GG1241"/>
      <c r="GH1241"/>
      <c r="GI1241"/>
      <c r="GJ1241"/>
      <c r="GK1241"/>
      <c r="GL1241"/>
      <c r="GM1241"/>
      <c r="GN1241"/>
      <c r="GO1241"/>
      <c r="GP1241"/>
      <c r="GQ1241"/>
      <c r="GR1241"/>
      <c r="GS1241"/>
      <c r="GT1241"/>
      <c r="GU1241"/>
      <c r="GV1241"/>
      <c r="GW1241"/>
      <c r="GX1241"/>
      <c r="GY1241"/>
      <c r="GZ1241"/>
      <c r="HA1241"/>
      <c r="HB1241"/>
      <c r="HC1241"/>
      <c r="HD1241"/>
      <c r="HE1241"/>
      <c r="HF1241"/>
      <c r="HG1241"/>
      <c r="HH1241"/>
      <c r="HI1241"/>
      <c r="HJ1241"/>
      <c r="HK1241"/>
      <c r="HL1241"/>
      <c r="HM1241"/>
      <c r="HN1241"/>
      <c r="HO1241"/>
      <c r="HP1241"/>
      <c r="HQ1241"/>
      <c r="HR1241"/>
      <c r="HS1241"/>
      <c r="HT1241"/>
      <c r="HU1241"/>
      <c r="HV1241"/>
      <c r="HW1241"/>
      <c r="HX1241"/>
      <c r="HY1241"/>
      <c r="HZ1241"/>
      <c r="IA1241"/>
      <c r="IB1241"/>
      <c r="IC1241"/>
      <c r="ID1241"/>
      <c r="IE1241"/>
      <c r="IF1241"/>
      <c r="IG1241"/>
      <c r="IH1241"/>
      <c r="II1241"/>
      <c r="IJ1241"/>
      <c r="IK1241"/>
      <c r="IL1241"/>
      <c r="IM1241"/>
      <c r="IN1241"/>
      <c r="IO1241"/>
      <c r="IP1241"/>
      <c r="IQ1241"/>
      <c r="IR1241"/>
      <c r="IS1241"/>
      <c r="IT1241"/>
      <c r="IU1241"/>
      <c r="IV1241"/>
      <c r="IW1241"/>
      <c r="IX1241"/>
      <c r="IY1241"/>
      <c r="IZ1241"/>
      <c r="JA1241"/>
      <c r="JB1241"/>
      <c r="JC1241"/>
      <c r="JD1241"/>
      <c r="JE1241"/>
      <c r="JF1241"/>
      <c r="JG1241"/>
      <c r="JH1241"/>
      <c r="JI1241"/>
      <c r="JJ1241"/>
      <c r="JK1241"/>
      <c r="JL1241"/>
      <c r="JM1241"/>
      <c r="JN1241"/>
      <c r="JO1241"/>
      <c r="JP1241"/>
      <c r="JQ1241"/>
      <c r="JR1241"/>
      <c r="JS1241"/>
      <c r="JT1241"/>
      <c r="JU1241"/>
      <c r="JV1241"/>
      <c r="JW1241"/>
      <c r="JX1241"/>
      <c r="JY1241"/>
      <c r="JZ1241"/>
      <c r="KA1241"/>
      <c r="KB1241"/>
      <c r="KC1241"/>
      <c r="KD1241"/>
      <c r="KE1241"/>
      <c r="KF1241"/>
      <c r="KG1241"/>
      <c r="KH1241"/>
      <c r="KI1241"/>
      <c r="KJ1241"/>
      <c r="KK1241"/>
      <c r="KL1241"/>
      <c r="KM1241"/>
      <c r="KN1241"/>
      <c r="KO1241"/>
      <c r="KP1241"/>
      <c r="KQ1241"/>
      <c r="KR1241"/>
      <c r="KS1241"/>
      <c r="KT1241"/>
      <c r="KU1241"/>
      <c r="KV1241"/>
      <c r="KW1241"/>
      <c r="KX1241"/>
      <c r="KY1241"/>
      <c r="KZ1241"/>
      <c r="LA1241"/>
      <c r="LB1241"/>
      <c r="LC1241"/>
      <c r="LD1241"/>
      <c r="LE1241"/>
      <c r="LF1241"/>
      <c r="LG1241"/>
      <c r="LH1241"/>
      <c r="LI1241"/>
      <c r="LJ1241"/>
      <c r="LK1241"/>
      <c r="LL1241"/>
      <c r="LM1241"/>
      <c r="LN1241"/>
      <c r="LO1241"/>
      <c r="LP1241"/>
      <c r="LQ1241"/>
      <c r="LR1241"/>
      <c r="LS1241"/>
      <c r="LT1241"/>
      <c r="LU1241"/>
      <c r="LV1241"/>
      <c r="LW1241"/>
      <c r="LX1241"/>
      <c r="LY1241"/>
      <c r="LZ1241"/>
      <c r="MA1241"/>
      <c r="MB1241"/>
      <c r="MC1241"/>
      <c r="MD1241"/>
      <c r="ME1241"/>
      <c r="MF1241"/>
      <c r="MG1241"/>
      <c r="MH1241"/>
      <c r="MI1241"/>
      <c r="MJ1241"/>
      <c r="MK1241"/>
      <c r="ML1241"/>
      <c r="MM1241"/>
      <c r="MN1241"/>
      <c r="MO1241"/>
      <c r="MP1241"/>
      <c r="MQ1241"/>
      <c r="MR1241"/>
      <c r="MS1241"/>
      <c r="MT1241"/>
      <c r="MU1241"/>
      <c r="MV1241"/>
      <c r="MW1241"/>
      <c r="MX1241"/>
      <c r="MY1241"/>
      <c r="MZ1241"/>
      <c r="NA1241"/>
      <c r="NB1241"/>
      <c r="NC1241"/>
      <c r="ND1241"/>
      <c r="NE1241"/>
      <c r="NF1241"/>
      <c r="NG1241"/>
      <c r="NH1241"/>
      <c r="NI1241"/>
      <c r="NJ1241"/>
      <c r="NK1241"/>
      <c r="NL1241"/>
      <c r="NM1241"/>
      <c r="NN1241"/>
      <c r="NO1241"/>
      <c r="NP1241"/>
      <c r="NQ1241"/>
      <c r="NR1241"/>
      <c r="NS1241"/>
      <c r="NT1241"/>
      <c r="NU1241"/>
      <c r="NV1241"/>
      <c r="NW1241"/>
      <c r="NX1241"/>
      <c r="NY1241"/>
      <c r="NZ1241"/>
      <c r="OA1241"/>
      <c r="OB1241"/>
      <c r="OC1241"/>
      <c r="OD1241"/>
      <c r="OE1241"/>
      <c r="OF1241"/>
      <c r="OG1241"/>
      <c r="OH1241"/>
      <c r="OI1241"/>
      <c r="OJ1241"/>
      <c r="OK1241"/>
      <c r="OL1241"/>
      <c r="OM1241"/>
      <c r="ON1241"/>
      <c r="OO1241"/>
      <c r="OP1241"/>
      <c r="OQ1241"/>
      <c r="OR1241"/>
      <c r="OS1241"/>
      <c r="OT1241"/>
      <c r="OU1241"/>
      <c r="OV1241"/>
      <c r="OW1241"/>
      <c r="OX1241"/>
      <c r="OY1241"/>
      <c r="OZ1241"/>
      <c r="PA1241"/>
      <c r="PB1241"/>
      <c r="PC1241"/>
      <c r="PD1241"/>
      <c r="PE1241"/>
      <c r="PF1241"/>
      <c r="PG1241"/>
      <c r="PH1241"/>
      <c r="PI1241"/>
      <c r="PJ1241"/>
      <c r="PK1241"/>
      <c r="PL1241"/>
      <c r="PM1241"/>
      <c r="PN1241"/>
      <c r="PO1241"/>
      <c r="PP1241"/>
      <c r="PQ1241"/>
      <c r="PR1241"/>
      <c r="PS1241"/>
      <c r="PT1241"/>
      <c r="PU1241"/>
      <c r="PV1241"/>
      <c r="PW1241"/>
      <c r="PX1241"/>
      <c r="PY1241"/>
      <c r="PZ1241"/>
      <c r="QA1241"/>
      <c r="QB1241"/>
      <c r="QC1241"/>
      <c r="QD1241"/>
      <c r="QE1241"/>
      <c r="QF1241"/>
      <c r="QG1241"/>
      <c r="QH1241"/>
      <c r="QI1241"/>
      <c r="QJ1241"/>
      <c r="QK1241"/>
      <c r="QL1241"/>
      <c r="QM1241"/>
      <c r="QN1241"/>
      <c r="QO1241"/>
      <c r="QP1241"/>
      <c r="QQ1241"/>
      <c r="QR1241"/>
      <c r="QS1241"/>
      <c r="QT1241"/>
      <c r="QU1241"/>
      <c r="QV1241"/>
      <c r="QW1241"/>
      <c r="QX1241"/>
      <c r="QY1241"/>
      <c r="QZ1241"/>
      <c r="RA1241"/>
      <c r="RB1241"/>
      <c r="RC1241"/>
      <c r="RD1241"/>
      <c r="RE1241"/>
      <c r="RF1241"/>
      <c r="RG1241"/>
      <c r="RH1241"/>
      <c r="RI1241"/>
      <c r="RJ1241"/>
      <c r="RK1241"/>
      <c r="RL1241"/>
      <c r="RM1241"/>
      <c r="RN1241"/>
      <c r="RO1241"/>
      <c r="RP1241"/>
      <c r="RQ1241"/>
      <c r="RR1241"/>
      <c r="RS1241"/>
      <c r="RT1241"/>
      <c r="RU1241"/>
      <c r="RV1241"/>
      <c r="RW1241"/>
      <c r="RX1241"/>
      <c r="RY1241"/>
      <c r="RZ1241"/>
      <c r="SA1241"/>
      <c r="SB1241"/>
      <c r="SC1241"/>
      <c r="SD1241"/>
      <c r="SE1241"/>
      <c r="SF1241"/>
      <c r="SG1241"/>
      <c r="SH1241"/>
      <c r="SI1241"/>
      <c r="SJ1241"/>
      <c r="SK1241"/>
      <c r="SL1241"/>
      <c r="SM1241"/>
      <c r="SN1241"/>
      <c r="SO1241"/>
      <c r="SP1241"/>
      <c r="SQ1241"/>
      <c r="SR1241"/>
      <c r="SS1241"/>
      <c r="ST1241"/>
      <c r="SU1241"/>
      <c r="SV1241"/>
      <c r="SW1241"/>
      <c r="SX1241"/>
      <c r="SY1241"/>
      <c r="SZ1241"/>
      <c r="TA1241"/>
      <c r="TB1241"/>
    </row>
    <row r="1242" spans="1:522" ht="16.5" customHeight="1" x14ac:dyDescent="0.2">
      <c r="A1242" s="20">
        <v>634</v>
      </c>
      <c r="B1242" s="20" t="s">
        <v>62</v>
      </c>
      <c r="C1242" s="20" t="s">
        <v>915</v>
      </c>
      <c r="D1242" s="20" t="s">
        <v>38</v>
      </c>
      <c r="E1242" s="20" t="s">
        <v>1345</v>
      </c>
      <c r="F1242" s="22" t="s">
        <v>960</v>
      </c>
      <c r="G1242" s="20" t="s">
        <v>42</v>
      </c>
      <c r="H1242" s="20" t="s">
        <v>35</v>
      </c>
      <c r="I1242" s="20" t="s">
        <v>81</v>
      </c>
      <c r="J1242" s="22" t="s">
        <v>915</v>
      </c>
      <c r="K1242" s="20"/>
      <c r="L1242" s="20"/>
      <c r="M1242" s="20"/>
      <c r="N1242" s="20"/>
      <c r="O1242" s="23"/>
      <c r="P1242" s="23">
        <v>1250000</v>
      </c>
      <c r="Q1242" s="24">
        <v>1</v>
      </c>
      <c r="R1242" s="25">
        <v>45717</v>
      </c>
      <c r="S1242" s="20" t="s">
        <v>83</v>
      </c>
      <c r="T1242" s="26">
        <f t="shared" si="21"/>
        <v>1250000</v>
      </c>
      <c r="U1242" s="27" t="s">
        <v>100</v>
      </c>
      <c r="V1242" s="27" t="s">
        <v>100</v>
      </c>
      <c r="W1242"/>
      <c r="X1242"/>
      <c r="Y1242"/>
      <c r="Z1242"/>
      <c r="AA1242"/>
      <c r="AB1242"/>
      <c r="AC1242"/>
      <c r="AD1242"/>
      <c r="AE1242"/>
      <c r="AF1242"/>
      <c r="AG1242"/>
      <c r="AH1242"/>
      <c r="AI1242"/>
      <c r="AJ1242"/>
      <c r="AK1242"/>
      <c r="AL1242"/>
      <c r="AM1242"/>
      <c r="AN1242"/>
      <c r="AO1242"/>
      <c r="AP1242"/>
      <c r="AQ1242"/>
      <c r="AR1242"/>
      <c r="AS1242"/>
      <c r="AT1242"/>
      <c r="AU1242"/>
      <c r="AV1242"/>
      <c r="AW1242"/>
      <c r="AX1242"/>
      <c r="AY1242"/>
      <c r="AZ1242"/>
      <c r="BA1242"/>
      <c r="BB1242"/>
      <c r="BC1242"/>
      <c r="BD1242"/>
      <c r="BE1242"/>
      <c r="BF1242"/>
      <c r="BG1242"/>
      <c r="BH1242"/>
      <c r="BI1242"/>
      <c r="BJ1242"/>
      <c r="BK1242"/>
      <c r="BL1242"/>
      <c r="BM1242"/>
      <c r="BN1242"/>
      <c r="BO1242"/>
      <c r="BP1242"/>
      <c r="BQ1242"/>
      <c r="BR1242"/>
      <c r="BS1242"/>
      <c r="BT1242"/>
      <c r="BU1242"/>
      <c r="BV1242"/>
      <c r="BW1242"/>
      <c r="BX1242"/>
      <c r="BY1242"/>
      <c r="BZ1242"/>
      <c r="CA1242"/>
      <c r="CB1242"/>
      <c r="CC1242"/>
      <c r="CD1242"/>
      <c r="CE1242"/>
      <c r="CF1242"/>
      <c r="CG1242"/>
      <c r="CH1242"/>
      <c r="CI1242"/>
      <c r="CJ1242"/>
      <c r="CK1242"/>
      <c r="CL1242"/>
      <c r="CM1242"/>
      <c r="CN1242"/>
      <c r="CO1242"/>
      <c r="CP1242"/>
      <c r="CQ1242"/>
      <c r="CR1242"/>
      <c r="CS1242"/>
      <c r="CT1242"/>
      <c r="CU1242"/>
      <c r="CV1242"/>
      <c r="CW1242"/>
      <c r="CX1242"/>
      <c r="CY1242"/>
      <c r="CZ1242"/>
      <c r="DA1242"/>
      <c r="DB1242"/>
      <c r="DC1242"/>
      <c r="DD1242"/>
      <c r="DE1242"/>
      <c r="DF1242"/>
      <c r="DG1242"/>
      <c r="DH1242"/>
      <c r="DI1242"/>
      <c r="DJ1242"/>
      <c r="DK1242"/>
      <c r="DL1242"/>
      <c r="DM1242"/>
      <c r="DN1242"/>
      <c r="DO1242"/>
      <c r="DP1242"/>
      <c r="DQ1242"/>
      <c r="DR1242"/>
      <c r="DS1242"/>
      <c r="DT1242"/>
      <c r="DU1242"/>
      <c r="DV1242"/>
      <c r="DW1242"/>
      <c r="DX1242"/>
      <c r="DY1242"/>
      <c r="DZ1242"/>
      <c r="EA1242"/>
      <c r="EB1242"/>
      <c r="EC1242"/>
      <c r="ED1242"/>
      <c r="EE1242"/>
      <c r="EF1242"/>
      <c r="EG1242"/>
      <c r="EH1242"/>
      <c r="EI1242"/>
      <c r="EJ1242"/>
      <c r="EK1242"/>
      <c r="EL1242"/>
      <c r="EM1242"/>
      <c r="EN1242"/>
      <c r="EO1242"/>
      <c r="EP1242"/>
      <c r="EQ1242"/>
      <c r="ER1242"/>
      <c r="ES1242"/>
      <c r="ET1242"/>
      <c r="EU1242"/>
      <c r="EV1242"/>
      <c r="EW1242"/>
      <c r="EX1242"/>
      <c r="EY1242"/>
      <c r="EZ1242"/>
      <c r="FA1242"/>
      <c r="FB1242"/>
      <c r="FC1242"/>
      <c r="FD1242"/>
      <c r="FE1242"/>
      <c r="FF1242"/>
      <c r="FG1242"/>
      <c r="FH1242"/>
      <c r="FI1242"/>
      <c r="FJ1242"/>
      <c r="FK1242"/>
      <c r="FL1242"/>
      <c r="FM1242"/>
      <c r="FN1242"/>
      <c r="FO1242"/>
      <c r="FP1242"/>
      <c r="FQ1242"/>
      <c r="FR1242"/>
      <c r="FS1242"/>
      <c r="FT1242"/>
      <c r="FU1242"/>
      <c r="FV1242"/>
      <c r="FW1242"/>
      <c r="FX1242"/>
      <c r="FY1242"/>
      <c r="FZ1242"/>
      <c r="GA1242"/>
      <c r="GB1242"/>
      <c r="GC1242"/>
      <c r="GD1242"/>
      <c r="GE1242"/>
      <c r="GF1242"/>
      <c r="GG1242"/>
      <c r="GH1242"/>
      <c r="GI1242"/>
      <c r="GJ1242"/>
      <c r="GK1242"/>
      <c r="GL1242"/>
      <c r="GM1242"/>
      <c r="GN1242"/>
      <c r="GO1242"/>
      <c r="GP1242"/>
      <c r="GQ1242"/>
      <c r="GR1242"/>
      <c r="GS1242"/>
      <c r="GT1242"/>
      <c r="GU1242"/>
      <c r="GV1242"/>
      <c r="GW1242"/>
      <c r="GX1242"/>
      <c r="GY1242"/>
      <c r="GZ1242"/>
      <c r="HA1242"/>
      <c r="HB1242"/>
      <c r="HC1242"/>
      <c r="HD1242"/>
      <c r="HE1242"/>
      <c r="HF1242"/>
      <c r="HG1242"/>
      <c r="HH1242"/>
      <c r="HI1242"/>
      <c r="HJ1242"/>
      <c r="HK1242"/>
      <c r="HL1242"/>
      <c r="HM1242"/>
      <c r="HN1242"/>
      <c r="HO1242"/>
      <c r="HP1242"/>
      <c r="HQ1242"/>
      <c r="HR1242"/>
      <c r="HS1242"/>
      <c r="HT1242"/>
      <c r="HU1242"/>
      <c r="HV1242"/>
      <c r="HW1242"/>
      <c r="HX1242"/>
      <c r="HY1242"/>
      <c r="HZ1242"/>
      <c r="IA1242"/>
      <c r="IB1242"/>
      <c r="IC1242"/>
      <c r="ID1242"/>
      <c r="IE1242"/>
      <c r="IF1242"/>
      <c r="IG1242"/>
      <c r="IH1242"/>
      <c r="II1242"/>
      <c r="IJ1242"/>
      <c r="IK1242"/>
      <c r="IL1242"/>
      <c r="IM1242"/>
      <c r="IN1242"/>
      <c r="IO1242"/>
      <c r="IP1242"/>
      <c r="IQ1242"/>
      <c r="IR1242"/>
      <c r="IS1242"/>
      <c r="IT1242"/>
      <c r="IU1242"/>
      <c r="IV1242"/>
      <c r="IW1242"/>
      <c r="IX1242"/>
      <c r="IY1242"/>
      <c r="IZ1242"/>
      <c r="JA1242"/>
      <c r="JB1242"/>
      <c r="JC1242"/>
      <c r="JD1242"/>
      <c r="JE1242"/>
      <c r="JF1242"/>
      <c r="JG1242"/>
      <c r="JH1242"/>
      <c r="JI1242"/>
      <c r="JJ1242"/>
      <c r="JK1242"/>
      <c r="JL1242"/>
      <c r="JM1242"/>
      <c r="JN1242"/>
      <c r="JO1242"/>
      <c r="JP1242"/>
      <c r="JQ1242"/>
      <c r="JR1242"/>
      <c r="JS1242"/>
      <c r="JT1242"/>
      <c r="JU1242"/>
      <c r="JV1242"/>
      <c r="JW1242"/>
      <c r="JX1242"/>
      <c r="JY1242"/>
      <c r="JZ1242"/>
      <c r="KA1242"/>
      <c r="KB1242"/>
      <c r="KC1242"/>
      <c r="KD1242"/>
      <c r="KE1242"/>
      <c r="KF1242"/>
      <c r="KG1242"/>
      <c r="KH1242"/>
      <c r="KI1242"/>
      <c r="KJ1242"/>
      <c r="KK1242"/>
      <c r="KL1242"/>
      <c r="KM1242"/>
      <c r="KN1242"/>
      <c r="KO1242"/>
      <c r="KP1242"/>
      <c r="KQ1242"/>
      <c r="KR1242"/>
      <c r="KS1242"/>
      <c r="KT1242"/>
      <c r="KU1242"/>
      <c r="KV1242"/>
      <c r="KW1242"/>
      <c r="KX1242"/>
      <c r="KY1242"/>
      <c r="KZ1242"/>
      <c r="LA1242"/>
      <c r="LB1242"/>
      <c r="LC1242"/>
      <c r="LD1242"/>
      <c r="LE1242"/>
      <c r="LF1242"/>
      <c r="LG1242"/>
      <c r="LH1242"/>
      <c r="LI1242"/>
      <c r="LJ1242"/>
      <c r="LK1242"/>
      <c r="LL1242"/>
      <c r="LM1242"/>
      <c r="LN1242"/>
      <c r="LO1242"/>
      <c r="LP1242"/>
      <c r="LQ1242"/>
      <c r="LR1242"/>
      <c r="LS1242"/>
      <c r="LT1242"/>
      <c r="LU1242"/>
      <c r="LV1242"/>
      <c r="LW1242"/>
      <c r="LX1242"/>
      <c r="LY1242"/>
      <c r="LZ1242"/>
      <c r="MA1242"/>
      <c r="MB1242"/>
      <c r="MC1242"/>
      <c r="MD1242"/>
      <c r="ME1242"/>
      <c r="MF1242"/>
      <c r="MG1242"/>
      <c r="MH1242"/>
      <c r="MI1242"/>
      <c r="MJ1242"/>
      <c r="MK1242"/>
      <c r="ML1242"/>
      <c r="MM1242"/>
      <c r="MN1242"/>
      <c r="MO1242"/>
      <c r="MP1242"/>
      <c r="MQ1242"/>
      <c r="MR1242"/>
      <c r="MS1242"/>
      <c r="MT1242"/>
      <c r="MU1242"/>
      <c r="MV1242"/>
      <c r="MW1242"/>
      <c r="MX1242"/>
      <c r="MY1242"/>
      <c r="MZ1242"/>
      <c r="NA1242"/>
      <c r="NB1242"/>
      <c r="NC1242"/>
      <c r="ND1242"/>
      <c r="NE1242"/>
      <c r="NF1242"/>
      <c r="NG1242"/>
      <c r="NH1242"/>
      <c r="NI1242"/>
      <c r="NJ1242"/>
      <c r="NK1242"/>
      <c r="NL1242"/>
      <c r="NM1242"/>
      <c r="NN1242"/>
      <c r="NO1242"/>
      <c r="NP1242"/>
      <c r="NQ1242"/>
      <c r="NR1242"/>
      <c r="NS1242"/>
      <c r="NT1242"/>
      <c r="NU1242"/>
      <c r="NV1242"/>
      <c r="NW1242"/>
      <c r="NX1242"/>
      <c r="NY1242"/>
      <c r="NZ1242"/>
      <c r="OA1242"/>
      <c r="OB1242"/>
      <c r="OC1242"/>
      <c r="OD1242"/>
      <c r="OE1242"/>
      <c r="OF1242"/>
      <c r="OG1242"/>
      <c r="OH1242"/>
      <c r="OI1242"/>
      <c r="OJ1242"/>
      <c r="OK1242"/>
      <c r="OL1242"/>
      <c r="OM1242"/>
      <c r="ON1242"/>
      <c r="OO1242"/>
      <c r="OP1242"/>
      <c r="OQ1242"/>
      <c r="OR1242"/>
      <c r="OS1242"/>
      <c r="OT1242"/>
      <c r="OU1242"/>
      <c r="OV1242"/>
      <c r="OW1242"/>
      <c r="OX1242"/>
      <c r="OY1242"/>
      <c r="OZ1242"/>
      <c r="PA1242"/>
      <c r="PB1242"/>
      <c r="PC1242"/>
      <c r="PD1242"/>
      <c r="PE1242"/>
      <c r="PF1242"/>
      <c r="PG1242"/>
      <c r="PH1242"/>
      <c r="PI1242"/>
      <c r="PJ1242"/>
      <c r="PK1242"/>
      <c r="PL1242"/>
      <c r="PM1242"/>
      <c r="PN1242"/>
      <c r="PO1242"/>
      <c r="PP1242"/>
      <c r="PQ1242"/>
      <c r="PR1242"/>
      <c r="PS1242"/>
      <c r="PT1242"/>
      <c r="PU1242"/>
      <c r="PV1242"/>
      <c r="PW1242"/>
      <c r="PX1242"/>
      <c r="PY1242"/>
      <c r="PZ1242"/>
      <c r="QA1242"/>
      <c r="QB1242"/>
      <c r="QC1242"/>
      <c r="QD1242"/>
      <c r="QE1242"/>
      <c r="QF1242"/>
      <c r="QG1242"/>
      <c r="QH1242"/>
      <c r="QI1242"/>
      <c r="QJ1242"/>
      <c r="QK1242"/>
      <c r="QL1242"/>
      <c r="QM1242"/>
      <c r="QN1242"/>
      <c r="QO1242"/>
      <c r="QP1242"/>
      <c r="QQ1242"/>
      <c r="QR1242"/>
      <c r="QS1242"/>
      <c r="QT1242"/>
      <c r="QU1242"/>
      <c r="QV1242"/>
      <c r="QW1242"/>
      <c r="QX1242"/>
      <c r="QY1242"/>
      <c r="QZ1242"/>
      <c r="RA1242"/>
      <c r="RB1242"/>
      <c r="RC1242"/>
      <c r="RD1242"/>
      <c r="RE1242"/>
      <c r="RF1242"/>
      <c r="RG1242"/>
      <c r="RH1242"/>
      <c r="RI1242"/>
      <c r="RJ1242"/>
      <c r="RK1242"/>
      <c r="RL1242"/>
      <c r="RM1242"/>
      <c r="RN1242"/>
      <c r="RO1242"/>
      <c r="RP1242"/>
      <c r="RQ1242"/>
      <c r="RR1242"/>
      <c r="RS1242"/>
      <c r="RT1242"/>
      <c r="RU1242"/>
      <c r="RV1242"/>
      <c r="RW1242"/>
      <c r="RX1242"/>
      <c r="RY1242"/>
      <c r="RZ1242"/>
      <c r="SA1242"/>
      <c r="SB1242"/>
      <c r="SC1242"/>
      <c r="SD1242"/>
      <c r="SE1242"/>
      <c r="SF1242"/>
      <c r="SG1242"/>
      <c r="SH1242"/>
      <c r="SI1242"/>
      <c r="SJ1242"/>
      <c r="SK1242"/>
      <c r="SL1242"/>
      <c r="SM1242"/>
      <c r="SN1242"/>
      <c r="SO1242"/>
      <c r="SP1242"/>
      <c r="SQ1242"/>
      <c r="SR1242"/>
      <c r="SS1242"/>
      <c r="ST1242"/>
      <c r="SU1242"/>
      <c r="SV1242"/>
      <c r="SW1242"/>
      <c r="SX1242"/>
      <c r="SY1242"/>
      <c r="SZ1242"/>
      <c r="TA1242"/>
      <c r="TB1242"/>
    </row>
    <row r="1243" spans="1:522" ht="16.5" customHeight="1" x14ac:dyDescent="0.2">
      <c r="A1243" s="20">
        <v>635</v>
      </c>
      <c r="B1243" s="20" t="s">
        <v>62</v>
      </c>
      <c r="C1243" s="20" t="s">
        <v>915</v>
      </c>
      <c r="D1243" s="20" t="s">
        <v>38</v>
      </c>
      <c r="E1243" s="20" t="s">
        <v>1345</v>
      </c>
      <c r="F1243" s="22" t="s">
        <v>960</v>
      </c>
      <c r="G1243" s="20" t="s">
        <v>42</v>
      </c>
      <c r="H1243" s="20" t="s">
        <v>35</v>
      </c>
      <c r="I1243" s="20" t="s">
        <v>81</v>
      </c>
      <c r="J1243" s="22" t="s">
        <v>915</v>
      </c>
      <c r="K1243" s="20"/>
      <c r="L1243" s="20"/>
      <c r="M1243" s="20"/>
      <c r="N1243" s="20"/>
      <c r="O1243" s="23"/>
      <c r="P1243" s="23">
        <v>1250000</v>
      </c>
      <c r="Q1243" s="24">
        <v>1</v>
      </c>
      <c r="R1243" s="25">
        <v>45748</v>
      </c>
      <c r="S1243" s="20" t="s">
        <v>83</v>
      </c>
      <c r="T1243" s="26">
        <f t="shared" si="21"/>
        <v>1250000</v>
      </c>
      <c r="U1243" s="27" t="s">
        <v>100</v>
      </c>
      <c r="V1243" s="27" t="s">
        <v>100</v>
      </c>
      <c r="W1243"/>
      <c r="X1243"/>
      <c r="Y1243"/>
      <c r="Z1243"/>
      <c r="AA1243"/>
      <c r="AB1243"/>
      <c r="AC1243"/>
      <c r="AD1243"/>
      <c r="AE1243"/>
      <c r="AF1243"/>
      <c r="AG1243"/>
      <c r="AH1243"/>
      <c r="AI1243"/>
      <c r="AJ1243"/>
      <c r="AK1243"/>
      <c r="AL1243"/>
      <c r="AM1243"/>
      <c r="AN1243"/>
      <c r="AO1243"/>
      <c r="AP1243"/>
      <c r="AQ1243"/>
      <c r="AR1243"/>
      <c r="AS1243"/>
      <c r="AT1243"/>
      <c r="AU1243"/>
      <c r="AV1243"/>
      <c r="AW1243"/>
      <c r="AX1243"/>
      <c r="AY1243"/>
      <c r="AZ1243"/>
      <c r="BA1243"/>
      <c r="BB1243"/>
      <c r="BC1243"/>
      <c r="BD1243"/>
      <c r="BE1243"/>
      <c r="BF1243"/>
      <c r="BG1243"/>
      <c r="BH1243"/>
      <c r="BI1243"/>
      <c r="BJ1243"/>
      <c r="BK1243"/>
      <c r="BL1243"/>
      <c r="BM1243"/>
      <c r="BN1243"/>
      <c r="BO1243"/>
      <c r="BP1243"/>
      <c r="BQ1243"/>
      <c r="BR1243"/>
      <c r="BS1243"/>
      <c r="BT1243"/>
      <c r="BU1243"/>
      <c r="BV1243"/>
      <c r="BW1243"/>
      <c r="BX1243"/>
      <c r="BY1243"/>
      <c r="BZ1243"/>
      <c r="CA1243"/>
      <c r="CB1243"/>
      <c r="CC1243"/>
      <c r="CD1243"/>
      <c r="CE1243"/>
      <c r="CF1243"/>
      <c r="CG1243"/>
      <c r="CH1243"/>
      <c r="CI1243"/>
      <c r="CJ1243"/>
      <c r="CK1243"/>
      <c r="CL1243"/>
      <c r="CM1243"/>
      <c r="CN1243"/>
      <c r="CO1243"/>
      <c r="CP1243"/>
      <c r="CQ1243"/>
      <c r="CR1243"/>
      <c r="CS1243"/>
      <c r="CT1243"/>
      <c r="CU1243"/>
      <c r="CV1243"/>
      <c r="CW1243"/>
      <c r="CX1243"/>
      <c r="CY1243"/>
      <c r="CZ1243"/>
      <c r="DA1243"/>
      <c r="DB1243"/>
      <c r="DC1243"/>
      <c r="DD1243"/>
      <c r="DE1243"/>
      <c r="DF1243"/>
      <c r="DG1243"/>
      <c r="DH1243"/>
      <c r="DI1243"/>
      <c r="DJ1243"/>
      <c r="DK1243"/>
      <c r="DL1243"/>
      <c r="DM1243"/>
      <c r="DN1243"/>
      <c r="DO1243"/>
      <c r="DP1243"/>
      <c r="DQ1243"/>
      <c r="DR1243"/>
      <c r="DS1243"/>
      <c r="DT1243"/>
      <c r="DU1243"/>
      <c r="DV1243"/>
      <c r="DW1243"/>
      <c r="DX1243"/>
      <c r="DY1243"/>
      <c r="DZ1243"/>
      <c r="EA1243"/>
      <c r="EB1243"/>
      <c r="EC1243"/>
      <c r="ED1243"/>
      <c r="EE1243"/>
      <c r="EF1243"/>
      <c r="EG1243"/>
      <c r="EH1243"/>
      <c r="EI1243"/>
      <c r="EJ1243"/>
      <c r="EK1243"/>
      <c r="EL1243"/>
      <c r="EM1243"/>
      <c r="EN1243"/>
      <c r="EO1243"/>
      <c r="EP1243"/>
      <c r="EQ1243"/>
      <c r="ER1243"/>
      <c r="ES1243"/>
      <c r="ET1243"/>
      <c r="EU1243"/>
      <c r="EV1243"/>
      <c r="EW1243"/>
      <c r="EX1243"/>
      <c r="EY1243"/>
      <c r="EZ1243"/>
      <c r="FA1243"/>
      <c r="FB1243"/>
      <c r="FC1243"/>
      <c r="FD1243"/>
      <c r="FE1243"/>
      <c r="FF1243"/>
      <c r="FG1243"/>
      <c r="FH1243"/>
      <c r="FI1243"/>
      <c r="FJ1243"/>
      <c r="FK1243"/>
      <c r="FL1243"/>
      <c r="FM1243"/>
      <c r="FN1243"/>
      <c r="FO1243"/>
      <c r="FP1243"/>
      <c r="FQ1243"/>
      <c r="FR1243"/>
      <c r="FS1243"/>
      <c r="FT1243"/>
      <c r="FU1243"/>
      <c r="FV1243"/>
      <c r="FW1243"/>
      <c r="FX1243"/>
      <c r="FY1243"/>
      <c r="FZ1243"/>
      <c r="GA1243"/>
      <c r="GB1243"/>
      <c r="GC1243"/>
      <c r="GD1243"/>
      <c r="GE1243"/>
      <c r="GF1243"/>
      <c r="GG1243"/>
      <c r="GH1243"/>
      <c r="GI1243"/>
      <c r="GJ1243"/>
      <c r="GK1243"/>
      <c r="GL1243"/>
      <c r="GM1243"/>
      <c r="GN1243"/>
      <c r="GO1243"/>
      <c r="GP1243"/>
      <c r="GQ1243"/>
      <c r="GR1243"/>
      <c r="GS1243"/>
      <c r="GT1243"/>
      <c r="GU1243"/>
      <c r="GV1243"/>
      <c r="GW1243"/>
      <c r="GX1243"/>
      <c r="GY1243"/>
      <c r="GZ1243"/>
      <c r="HA1243"/>
      <c r="HB1243"/>
      <c r="HC1243"/>
      <c r="HD1243"/>
      <c r="HE1243"/>
      <c r="HF1243"/>
      <c r="HG1243"/>
      <c r="HH1243"/>
      <c r="HI1243"/>
      <c r="HJ1243"/>
      <c r="HK1243"/>
      <c r="HL1243"/>
      <c r="HM1243"/>
      <c r="HN1243"/>
      <c r="HO1243"/>
      <c r="HP1243"/>
      <c r="HQ1243"/>
      <c r="HR1243"/>
      <c r="HS1243"/>
      <c r="HT1243"/>
      <c r="HU1243"/>
      <c r="HV1243"/>
      <c r="HW1243"/>
      <c r="HX1243"/>
      <c r="HY1243"/>
      <c r="HZ1243"/>
      <c r="IA1243"/>
      <c r="IB1243"/>
      <c r="IC1243"/>
      <c r="ID1243"/>
      <c r="IE1243"/>
      <c r="IF1243"/>
      <c r="IG1243"/>
      <c r="IH1243"/>
      <c r="II1243"/>
      <c r="IJ1243"/>
      <c r="IK1243"/>
      <c r="IL1243"/>
      <c r="IM1243"/>
      <c r="IN1243"/>
      <c r="IO1243"/>
      <c r="IP1243"/>
      <c r="IQ1243"/>
      <c r="IR1243"/>
      <c r="IS1243"/>
      <c r="IT1243"/>
      <c r="IU1243"/>
      <c r="IV1243"/>
      <c r="IW1243"/>
      <c r="IX1243"/>
      <c r="IY1243"/>
      <c r="IZ1243"/>
      <c r="JA1243"/>
      <c r="JB1243"/>
      <c r="JC1243"/>
      <c r="JD1243"/>
      <c r="JE1243"/>
      <c r="JF1243"/>
      <c r="JG1243"/>
      <c r="JH1243"/>
      <c r="JI1243"/>
      <c r="JJ1243"/>
      <c r="JK1243"/>
      <c r="JL1243"/>
      <c r="JM1243"/>
      <c r="JN1243"/>
      <c r="JO1243"/>
      <c r="JP1243"/>
      <c r="JQ1243"/>
      <c r="JR1243"/>
      <c r="JS1243"/>
      <c r="JT1243"/>
      <c r="JU1243"/>
      <c r="JV1243"/>
      <c r="JW1243"/>
      <c r="JX1243"/>
      <c r="JY1243"/>
      <c r="JZ1243"/>
      <c r="KA1243"/>
      <c r="KB1243"/>
      <c r="KC1243"/>
      <c r="KD1243"/>
      <c r="KE1243"/>
      <c r="KF1243"/>
      <c r="KG1243"/>
      <c r="KH1243"/>
      <c r="KI1243"/>
      <c r="KJ1243"/>
      <c r="KK1243"/>
      <c r="KL1243"/>
      <c r="KM1243"/>
      <c r="KN1243"/>
      <c r="KO1243"/>
      <c r="KP1243"/>
      <c r="KQ1243"/>
      <c r="KR1243"/>
      <c r="KS1243"/>
      <c r="KT1243"/>
      <c r="KU1243"/>
      <c r="KV1243"/>
      <c r="KW1243"/>
      <c r="KX1243"/>
      <c r="KY1243"/>
      <c r="KZ1243"/>
      <c r="LA1243"/>
      <c r="LB1243"/>
      <c r="LC1243"/>
      <c r="LD1243"/>
      <c r="LE1243"/>
      <c r="LF1243"/>
      <c r="LG1243"/>
      <c r="LH1243"/>
      <c r="LI1243"/>
      <c r="LJ1243"/>
      <c r="LK1243"/>
      <c r="LL1243"/>
      <c r="LM1243"/>
      <c r="LN1243"/>
      <c r="LO1243"/>
      <c r="LP1243"/>
      <c r="LQ1243"/>
      <c r="LR1243"/>
      <c r="LS1243"/>
      <c r="LT1243"/>
      <c r="LU1243"/>
      <c r="LV1243"/>
      <c r="LW1243"/>
      <c r="LX1243"/>
      <c r="LY1243"/>
      <c r="LZ1243"/>
      <c r="MA1243"/>
      <c r="MB1243"/>
      <c r="MC1243"/>
      <c r="MD1243"/>
      <c r="ME1243"/>
      <c r="MF1243"/>
      <c r="MG1243"/>
      <c r="MH1243"/>
      <c r="MI1243"/>
      <c r="MJ1243"/>
      <c r="MK1243"/>
      <c r="ML1243"/>
      <c r="MM1243"/>
      <c r="MN1243"/>
      <c r="MO1243"/>
      <c r="MP1243"/>
      <c r="MQ1243"/>
      <c r="MR1243"/>
      <c r="MS1243"/>
      <c r="MT1243"/>
      <c r="MU1243"/>
      <c r="MV1243"/>
      <c r="MW1243"/>
      <c r="MX1243"/>
      <c r="MY1243"/>
      <c r="MZ1243"/>
      <c r="NA1243"/>
      <c r="NB1243"/>
      <c r="NC1243"/>
      <c r="ND1243"/>
      <c r="NE1243"/>
      <c r="NF1243"/>
      <c r="NG1243"/>
      <c r="NH1243"/>
      <c r="NI1243"/>
      <c r="NJ1243"/>
      <c r="NK1243"/>
      <c r="NL1243"/>
      <c r="NM1243"/>
      <c r="NN1243"/>
      <c r="NO1243"/>
      <c r="NP1243"/>
      <c r="NQ1243"/>
      <c r="NR1243"/>
      <c r="NS1243"/>
      <c r="NT1243"/>
      <c r="NU1243"/>
      <c r="NV1243"/>
      <c r="NW1243"/>
      <c r="NX1243"/>
      <c r="NY1243"/>
      <c r="NZ1243"/>
      <c r="OA1243"/>
      <c r="OB1243"/>
      <c r="OC1243"/>
      <c r="OD1243"/>
      <c r="OE1243"/>
      <c r="OF1243"/>
      <c r="OG1243"/>
      <c r="OH1243"/>
      <c r="OI1243"/>
      <c r="OJ1243"/>
      <c r="OK1243"/>
      <c r="OL1243"/>
      <c r="OM1243"/>
      <c r="ON1243"/>
      <c r="OO1243"/>
      <c r="OP1243"/>
      <c r="OQ1243"/>
      <c r="OR1243"/>
      <c r="OS1243"/>
      <c r="OT1243"/>
      <c r="OU1243"/>
      <c r="OV1243"/>
      <c r="OW1243"/>
      <c r="OX1243"/>
      <c r="OY1243"/>
      <c r="OZ1243"/>
      <c r="PA1243"/>
      <c r="PB1243"/>
      <c r="PC1243"/>
      <c r="PD1243"/>
      <c r="PE1243"/>
      <c r="PF1243"/>
      <c r="PG1243"/>
      <c r="PH1243"/>
      <c r="PI1243"/>
      <c r="PJ1243"/>
      <c r="PK1243"/>
      <c r="PL1243"/>
      <c r="PM1243"/>
      <c r="PN1243"/>
      <c r="PO1243"/>
      <c r="PP1243"/>
      <c r="PQ1243"/>
      <c r="PR1243"/>
      <c r="PS1243"/>
      <c r="PT1243"/>
      <c r="PU1243"/>
      <c r="PV1243"/>
      <c r="PW1243"/>
      <c r="PX1243"/>
      <c r="PY1243"/>
      <c r="PZ1243"/>
      <c r="QA1243"/>
      <c r="QB1243"/>
      <c r="QC1243"/>
      <c r="QD1243"/>
      <c r="QE1243"/>
      <c r="QF1243"/>
      <c r="QG1243"/>
      <c r="QH1243"/>
      <c r="QI1243"/>
      <c r="QJ1243"/>
      <c r="QK1243"/>
      <c r="QL1243"/>
      <c r="QM1243"/>
      <c r="QN1243"/>
      <c r="QO1243"/>
      <c r="QP1243"/>
      <c r="QQ1243"/>
      <c r="QR1243"/>
      <c r="QS1243"/>
      <c r="QT1243"/>
      <c r="QU1243"/>
      <c r="QV1243"/>
      <c r="QW1243"/>
      <c r="QX1243"/>
      <c r="QY1243"/>
      <c r="QZ1243"/>
      <c r="RA1243"/>
      <c r="RB1243"/>
      <c r="RC1243"/>
      <c r="RD1243"/>
      <c r="RE1243"/>
      <c r="RF1243"/>
      <c r="RG1243"/>
      <c r="RH1243"/>
      <c r="RI1243"/>
      <c r="RJ1243"/>
      <c r="RK1243"/>
      <c r="RL1243"/>
      <c r="RM1243"/>
      <c r="RN1243"/>
      <c r="RO1243"/>
      <c r="RP1243"/>
      <c r="RQ1243"/>
      <c r="RR1243"/>
      <c r="RS1243"/>
      <c r="RT1243"/>
      <c r="RU1243"/>
      <c r="RV1243"/>
      <c r="RW1243"/>
      <c r="RX1243"/>
      <c r="RY1243"/>
      <c r="RZ1243"/>
      <c r="SA1243"/>
      <c r="SB1243"/>
      <c r="SC1243"/>
      <c r="SD1243"/>
      <c r="SE1243"/>
      <c r="SF1243"/>
      <c r="SG1243"/>
      <c r="SH1243"/>
      <c r="SI1243"/>
      <c r="SJ1243"/>
      <c r="SK1243"/>
      <c r="SL1243"/>
      <c r="SM1243"/>
      <c r="SN1243"/>
      <c r="SO1243"/>
      <c r="SP1243"/>
      <c r="SQ1243"/>
      <c r="SR1243"/>
      <c r="SS1243"/>
      <c r="ST1243"/>
      <c r="SU1243"/>
      <c r="SV1243"/>
      <c r="SW1243"/>
      <c r="SX1243"/>
      <c r="SY1243"/>
      <c r="SZ1243"/>
      <c r="TA1243"/>
      <c r="TB1243"/>
    </row>
    <row r="1244" spans="1:522" ht="16.5" customHeight="1" x14ac:dyDescent="0.2">
      <c r="A1244" s="20">
        <v>636</v>
      </c>
      <c r="B1244" s="20" t="s">
        <v>62</v>
      </c>
      <c r="C1244" s="20" t="s">
        <v>915</v>
      </c>
      <c r="D1244" s="20" t="s">
        <v>38</v>
      </c>
      <c r="E1244" s="20" t="s">
        <v>1345</v>
      </c>
      <c r="F1244" s="22" t="s">
        <v>960</v>
      </c>
      <c r="G1244" s="20" t="s">
        <v>42</v>
      </c>
      <c r="H1244" s="20" t="s">
        <v>35</v>
      </c>
      <c r="I1244" s="20" t="s">
        <v>81</v>
      </c>
      <c r="J1244" s="22" t="s">
        <v>915</v>
      </c>
      <c r="K1244" s="20"/>
      <c r="L1244" s="20"/>
      <c r="M1244" s="20"/>
      <c r="N1244" s="20"/>
      <c r="O1244" s="23"/>
      <c r="P1244" s="23">
        <v>1250000</v>
      </c>
      <c r="Q1244" s="24">
        <v>1</v>
      </c>
      <c r="R1244" s="25">
        <v>45778</v>
      </c>
      <c r="S1244" s="20" t="s">
        <v>83</v>
      </c>
      <c r="T1244" s="26">
        <f t="shared" si="21"/>
        <v>1250000</v>
      </c>
      <c r="U1244" s="27" t="s">
        <v>100</v>
      </c>
      <c r="V1244" s="27" t="s">
        <v>100</v>
      </c>
      <c r="W1244"/>
      <c r="X1244"/>
      <c r="Y1244"/>
      <c r="Z1244"/>
      <c r="AA1244"/>
      <c r="AB1244"/>
      <c r="AC1244"/>
      <c r="AD1244"/>
      <c r="AE1244"/>
      <c r="AF1244"/>
      <c r="AG1244"/>
      <c r="AH1244"/>
      <c r="AI1244"/>
      <c r="AJ1244"/>
      <c r="AK1244"/>
      <c r="AL1244"/>
      <c r="AM1244"/>
      <c r="AN1244"/>
      <c r="AO1244"/>
      <c r="AP1244"/>
      <c r="AQ1244"/>
      <c r="AR1244"/>
      <c r="AS1244"/>
      <c r="AT1244"/>
      <c r="AU1244"/>
      <c r="AV1244"/>
      <c r="AW1244"/>
      <c r="AX1244"/>
      <c r="AY1244"/>
      <c r="AZ1244"/>
      <c r="BA1244"/>
      <c r="BB1244"/>
      <c r="BC1244"/>
      <c r="BD1244"/>
      <c r="BE1244"/>
      <c r="BF1244"/>
      <c r="BG1244"/>
      <c r="BH1244"/>
      <c r="BI1244"/>
      <c r="BJ1244"/>
      <c r="BK1244"/>
      <c r="BL1244"/>
      <c r="BM1244"/>
      <c r="BN1244"/>
      <c r="BO1244"/>
      <c r="BP1244"/>
      <c r="BQ1244"/>
      <c r="BR1244"/>
      <c r="BS1244"/>
      <c r="BT1244"/>
      <c r="BU1244"/>
      <c r="BV1244"/>
      <c r="BW1244"/>
      <c r="BX1244"/>
      <c r="BY1244"/>
      <c r="BZ1244"/>
      <c r="CA1244"/>
      <c r="CB1244"/>
      <c r="CC1244"/>
      <c r="CD1244"/>
      <c r="CE1244"/>
      <c r="CF1244"/>
      <c r="CG1244"/>
      <c r="CH1244"/>
      <c r="CI1244"/>
      <c r="CJ1244"/>
      <c r="CK1244"/>
      <c r="CL1244"/>
      <c r="CM1244"/>
      <c r="CN1244"/>
      <c r="CO1244"/>
      <c r="CP1244"/>
      <c r="CQ1244"/>
      <c r="CR1244"/>
      <c r="CS1244"/>
      <c r="CT1244"/>
      <c r="CU1244"/>
      <c r="CV1244"/>
      <c r="CW1244"/>
      <c r="CX1244"/>
      <c r="CY1244"/>
      <c r="CZ1244"/>
      <c r="DA1244"/>
      <c r="DB1244"/>
      <c r="DC1244"/>
      <c r="DD1244"/>
      <c r="DE1244"/>
      <c r="DF1244"/>
      <c r="DG1244"/>
      <c r="DH1244"/>
      <c r="DI1244"/>
      <c r="DJ1244"/>
      <c r="DK1244"/>
      <c r="DL1244"/>
      <c r="DM1244"/>
      <c r="DN1244"/>
      <c r="DO1244"/>
      <c r="DP1244"/>
      <c r="DQ1244"/>
      <c r="DR1244"/>
      <c r="DS1244"/>
      <c r="DT1244"/>
      <c r="DU1244"/>
      <c r="DV1244"/>
      <c r="DW1244"/>
      <c r="DX1244"/>
      <c r="DY1244"/>
      <c r="DZ1244"/>
      <c r="EA1244"/>
      <c r="EB1244"/>
      <c r="EC1244"/>
      <c r="ED1244"/>
      <c r="EE1244"/>
      <c r="EF1244"/>
      <c r="EG1244"/>
      <c r="EH1244"/>
      <c r="EI1244"/>
      <c r="EJ1244"/>
      <c r="EK1244"/>
      <c r="EL1244"/>
      <c r="EM1244"/>
      <c r="EN1244"/>
      <c r="EO1244"/>
      <c r="EP1244"/>
      <c r="EQ1244"/>
      <c r="ER1244"/>
      <c r="ES1244"/>
      <c r="ET1244"/>
      <c r="EU1244"/>
      <c r="EV1244"/>
      <c r="EW1244"/>
      <c r="EX1244"/>
      <c r="EY1244"/>
      <c r="EZ1244"/>
      <c r="FA1244"/>
      <c r="FB1244"/>
      <c r="FC1244"/>
      <c r="FD1244"/>
      <c r="FE1244"/>
      <c r="FF1244"/>
      <c r="FG1244"/>
      <c r="FH1244"/>
      <c r="FI1244"/>
      <c r="FJ1244"/>
      <c r="FK1244"/>
      <c r="FL1244"/>
      <c r="FM1244"/>
      <c r="FN1244"/>
      <c r="FO1244"/>
      <c r="FP1244"/>
      <c r="FQ1244"/>
      <c r="FR1244"/>
      <c r="FS1244"/>
      <c r="FT1244"/>
      <c r="FU1244"/>
      <c r="FV1244"/>
      <c r="FW1244"/>
      <c r="FX1244"/>
      <c r="FY1244"/>
      <c r="FZ1244"/>
      <c r="GA1244"/>
      <c r="GB1244"/>
      <c r="GC1244"/>
      <c r="GD1244"/>
      <c r="GE1244"/>
      <c r="GF1244"/>
      <c r="GG1244"/>
      <c r="GH1244"/>
      <c r="GI1244"/>
      <c r="GJ1244"/>
      <c r="GK1244"/>
      <c r="GL1244"/>
      <c r="GM1244"/>
      <c r="GN1244"/>
      <c r="GO1244"/>
      <c r="GP1244"/>
      <c r="GQ1244"/>
      <c r="GR1244"/>
      <c r="GS1244"/>
      <c r="GT1244"/>
      <c r="GU1244"/>
      <c r="GV1244"/>
      <c r="GW1244"/>
      <c r="GX1244"/>
      <c r="GY1244"/>
      <c r="GZ1244"/>
      <c r="HA1244"/>
      <c r="HB1244"/>
      <c r="HC1244"/>
      <c r="HD1244"/>
      <c r="HE1244"/>
      <c r="HF1244"/>
      <c r="HG1244"/>
      <c r="HH1244"/>
      <c r="HI1244"/>
      <c r="HJ1244"/>
      <c r="HK1244"/>
      <c r="HL1244"/>
      <c r="HM1244"/>
      <c r="HN1244"/>
      <c r="HO1244"/>
      <c r="HP1244"/>
      <c r="HQ1244"/>
      <c r="HR1244"/>
      <c r="HS1244"/>
      <c r="HT1244"/>
      <c r="HU1244"/>
      <c r="HV1244"/>
      <c r="HW1244"/>
      <c r="HX1244"/>
      <c r="HY1244"/>
      <c r="HZ1244"/>
      <c r="IA1244"/>
      <c r="IB1244"/>
      <c r="IC1244"/>
      <c r="ID1244"/>
      <c r="IE1244"/>
      <c r="IF1244"/>
      <c r="IG1244"/>
      <c r="IH1244"/>
      <c r="II1244"/>
      <c r="IJ1244"/>
      <c r="IK1244"/>
      <c r="IL1244"/>
      <c r="IM1244"/>
      <c r="IN1244"/>
      <c r="IO1244"/>
      <c r="IP1244"/>
      <c r="IQ1244"/>
      <c r="IR1244"/>
      <c r="IS1244"/>
      <c r="IT1244"/>
      <c r="IU1244"/>
      <c r="IV1244"/>
      <c r="IW1244"/>
      <c r="IX1244"/>
      <c r="IY1244"/>
      <c r="IZ1244"/>
      <c r="JA1244"/>
      <c r="JB1244"/>
      <c r="JC1244"/>
      <c r="JD1244"/>
      <c r="JE1244"/>
      <c r="JF1244"/>
      <c r="JG1244"/>
      <c r="JH1244"/>
      <c r="JI1244"/>
      <c r="JJ1244"/>
      <c r="JK1244"/>
      <c r="JL1244"/>
      <c r="JM1244"/>
      <c r="JN1244"/>
      <c r="JO1244"/>
      <c r="JP1244"/>
      <c r="JQ1244"/>
      <c r="JR1244"/>
      <c r="JS1244"/>
      <c r="JT1244"/>
      <c r="JU1244"/>
      <c r="JV1244"/>
      <c r="JW1244"/>
      <c r="JX1244"/>
      <c r="JY1244"/>
      <c r="JZ1244"/>
      <c r="KA1244"/>
      <c r="KB1244"/>
      <c r="KC1244"/>
      <c r="KD1244"/>
      <c r="KE1244"/>
      <c r="KF1244"/>
      <c r="KG1244"/>
      <c r="KH1244"/>
      <c r="KI1244"/>
      <c r="KJ1244"/>
      <c r="KK1244"/>
      <c r="KL1244"/>
      <c r="KM1244"/>
      <c r="KN1244"/>
      <c r="KO1244"/>
      <c r="KP1244"/>
      <c r="KQ1244"/>
      <c r="KR1244"/>
      <c r="KS1244"/>
      <c r="KT1244"/>
      <c r="KU1244"/>
      <c r="KV1244"/>
      <c r="KW1244"/>
      <c r="KX1244"/>
      <c r="KY1244"/>
      <c r="KZ1244"/>
      <c r="LA1244"/>
      <c r="LB1244"/>
      <c r="LC1244"/>
      <c r="LD1244"/>
      <c r="LE1244"/>
      <c r="LF1244"/>
      <c r="LG1244"/>
      <c r="LH1244"/>
      <c r="LI1244"/>
      <c r="LJ1244"/>
      <c r="LK1244"/>
      <c r="LL1244"/>
      <c r="LM1244"/>
      <c r="LN1244"/>
      <c r="LO1244"/>
      <c r="LP1244"/>
      <c r="LQ1244"/>
      <c r="LR1244"/>
      <c r="LS1244"/>
      <c r="LT1244"/>
      <c r="LU1244"/>
      <c r="LV1244"/>
      <c r="LW1244"/>
      <c r="LX1244"/>
      <c r="LY1244"/>
      <c r="LZ1244"/>
      <c r="MA1244"/>
      <c r="MB1244"/>
      <c r="MC1244"/>
      <c r="MD1244"/>
      <c r="ME1244"/>
      <c r="MF1244"/>
      <c r="MG1244"/>
      <c r="MH1244"/>
      <c r="MI1244"/>
      <c r="MJ1244"/>
      <c r="MK1244"/>
      <c r="ML1244"/>
      <c r="MM1244"/>
      <c r="MN1244"/>
      <c r="MO1244"/>
      <c r="MP1244"/>
      <c r="MQ1244"/>
      <c r="MR1244"/>
      <c r="MS1244"/>
      <c r="MT1244"/>
      <c r="MU1244"/>
      <c r="MV1244"/>
      <c r="MW1244"/>
      <c r="MX1244"/>
      <c r="MY1244"/>
      <c r="MZ1244"/>
      <c r="NA1244"/>
      <c r="NB1244"/>
      <c r="NC1244"/>
      <c r="ND1244"/>
      <c r="NE1244"/>
      <c r="NF1244"/>
      <c r="NG1244"/>
      <c r="NH1244"/>
      <c r="NI1244"/>
      <c r="NJ1244"/>
      <c r="NK1244"/>
      <c r="NL1244"/>
      <c r="NM1244"/>
      <c r="NN1244"/>
      <c r="NO1244"/>
      <c r="NP1244"/>
      <c r="NQ1244"/>
      <c r="NR1244"/>
      <c r="NS1244"/>
      <c r="NT1244"/>
      <c r="NU1244"/>
      <c r="NV1244"/>
      <c r="NW1244"/>
      <c r="NX1244"/>
      <c r="NY1244"/>
      <c r="NZ1244"/>
      <c r="OA1244"/>
      <c r="OB1244"/>
      <c r="OC1244"/>
      <c r="OD1244"/>
      <c r="OE1244"/>
      <c r="OF1244"/>
      <c r="OG1244"/>
      <c r="OH1244"/>
      <c r="OI1244"/>
      <c r="OJ1244"/>
      <c r="OK1244"/>
      <c r="OL1244"/>
      <c r="OM1244"/>
      <c r="ON1244"/>
      <c r="OO1244"/>
      <c r="OP1244"/>
      <c r="OQ1244"/>
      <c r="OR1244"/>
      <c r="OS1244"/>
      <c r="OT1244"/>
      <c r="OU1244"/>
      <c r="OV1244"/>
      <c r="OW1244"/>
      <c r="OX1244"/>
      <c r="OY1244"/>
      <c r="OZ1244"/>
      <c r="PA1244"/>
      <c r="PB1244"/>
      <c r="PC1244"/>
      <c r="PD1244"/>
      <c r="PE1244"/>
      <c r="PF1244"/>
      <c r="PG1244"/>
      <c r="PH1244"/>
      <c r="PI1244"/>
      <c r="PJ1244"/>
      <c r="PK1244"/>
      <c r="PL1244"/>
      <c r="PM1244"/>
      <c r="PN1244"/>
      <c r="PO1244"/>
      <c r="PP1244"/>
      <c r="PQ1244"/>
      <c r="PR1244"/>
      <c r="PS1244"/>
      <c r="PT1244"/>
      <c r="PU1244"/>
      <c r="PV1244"/>
      <c r="PW1244"/>
      <c r="PX1244"/>
      <c r="PY1244"/>
      <c r="PZ1244"/>
      <c r="QA1244"/>
      <c r="QB1244"/>
      <c r="QC1244"/>
      <c r="QD1244"/>
      <c r="QE1244"/>
      <c r="QF1244"/>
      <c r="QG1244"/>
      <c r="QH1244"/>
      <c r="QI1244"/>
      <c r="QJ1244"/>
      <c r="QK1244"/>
      <c r="QL1244"/>
      <c r="QM1244"/>
      <c r="QN1244"/>
      <c r="QO1244"/>
      <c r="QP1244"/>
      <c r="QQ1244"/>
      <c r="QR1244"/>
      <c r="QS1244"/>
      <c r="QT1244"/>
      <c r="QU1244"/>
      <c r="QV1244"/>
      <c r="QW1244"/>
      <c r="QX1244"/>
      <c r="QY1244"/>
      <c r="QZ1244"/>
      <c r="RA1244"/>
      <c r="RB1244"/>
      <c r="RC1244"/>
      <c r="RD1244"/>
      <c r="RE1244"/>
      <c r="RF1244"/>
      <c r="RG1244"/>
      <c r="RH1244"/>
      <c r="RI1244"/>
      <c r="RJ1244"/>
      <c r="RK1244"/>
      <c r="RL1244"/>
      <c r="RM1244"/>
      <c r="RN1244"/>
      <c r="RO1244"/>
      <c r="RP1244"/>
      <c r="RQ1244"/>
      <c r="RR1244"/>
      <c r="RS1244"/>
      <c r="RT1244"/>
      <c r="RU1244"/>
      <c r="RV1244"/>
      <c r="RW1244"/>
      <c r="RX1244"/>
      <c r="RY1244"/>
      <c r="RZ1244"/>
      <c r="SA1244"/>
      <c r="SB1244"/>
      <c r="SC1244"/>
      <c r="SD1244"/>
      <c r="SE1244"/>
      <c r="SF1244"/>
      <c r="SG1244"/>
      <c r="SH1244"/>
      <c r="SI1244"/>
      <c r="SJ1244"/>
      <c r="SK1244"/>
      <c r="SL1244"/>
      <c r="SM1244"/>
      <c r="SN1244"/>
      <c r="SO1244"/>
      <c r="SP1244"/>
      <c r="SQ1244"/>
      <c r="SR1244"/>
      <c r="SS1244"/>
      <c r="ST1244"/>
      <c r="SU1244"/>
      <c r="SV1244"/>
      <c r="SW1244"/>
      <c r="SX1244"/>
      <c r="SY1244"/>
      <c r="SZ1244"/>
      <c r="TA1244"/>
      <c r="TB1244"/>
    </row>
    <row r="1245" spans="1:522" ht="16.5" customHeight="1" x14ac:dyDescent="0.2">
      <c r="A1245" s="20">
        <v>637</v>
      </c>
      <c r="B1245" s="20" t="s">
        <v>62</v>
      </c>
      <c r="C1245" s="20" t="s">
        <v>915</v>
      </c>
      <c r="D1245" s="20" t="s">
        <v>38</v>
      </c>
      <c r="E1245" s="20" t="s">
        <v>1345</v>
      </c>
      <c r="F1245" s="22" t="s">
        <v>960</v>
      </c>
      <c r="G1245" s="20" t="s">
        <v>42</v>
      </c>
      <c r="H1245" s="20" t="s">
        <v>35</v>
      </c>
      <c r="I1245" s="20" t="s">
        <v>81</v>
      </c>
      <c r="J1245" s="22" t="s">
        <v>915</v>
      </c>
      <c r="K1245" s="20"/>
      <c r="L1245" s="20"/>
      <c r="M1245" s="20"/>
      <c r="N1245" s="20"/>
      <c r="O1245" s="23"/>
      <c r="P1245" s="23">
        <v>1250000</v>
      </c>
      <c r="Q1245" s="24">
        <v>1</v>
      </c>
      <c r="R1245" s="25">
        <v>45809</v>
      </c>
      <c r="S1245" s="20" t="s">
        <v>83</v>
      </c>
      <c r="T1245" s="26">
        <f t="shared" si="21"/>
        <v>1250000</v>
      </c>
      <c r="U1245" s="27" t="s">
        <v>100</v>
      </c>
      <c r="V1245" s="27" t="s">
        <v>100</v>
      </c>
      <c r="W1245"/>
      <c r="X1245"/>
      <c r="Y1245"/>
      <c r="Z1245"/>
      <c r="AA1245"/>
      <c r="AB1245"/>
      <c r="AC1245"/>
      <c r="AD1245"/>
      <c r="AE1245"/>
      <c r="AF1245"/>
      <c r="AG1245"/>
      <c r="AH1245"/>
      <c r="AI1245"/>
      <c r="AJ1245"/>
      <c r="AK1245"/>
      <c r="AL1245"/>
      <c r="AM1245"/>
      <c r="AN1245"/>
      <c r="AO1245"/>
      <c r="AP1245"/>
      <c r="AQ1245"/>
      <c r="AR1245"/>
      <c r="AS1245"/>
      <c r="AT1245"/>
      <c r="AU1245"/>
      <c r="AV1245"/>
      <c r="AW1245"/>
      <c r="AX1245"/>
      <c r="AY1245"/>
      <c r="AZ1245"/>
      <c r="BA1245"/>
      <c r="BB1245"/>
      <c r="BC1245"/>
      <c r="BD1245"/>
      <c r="BE1245"/>
      <c r="BF1245"/>
      <c r="BG1245"/>
      <c r="BH1245"/>
      <c r="BI1245"/>
      <c r="BJ1245"/>
      <c r="BK1245"/>
      <c r="BL1245"/>
      <c r="BM1245"/>
      <c r="BN1245"/>
      <c r="BO1245"/>
      <c r="BP1245"/>
      <c r="BQ1245"/>
      <c r="BR1245"/>
      <c r="BS1245"/>
      <c r="BT1245"/>
      <c r="BU1245"/>
      <c r="BV1245"/>
      <c r="BW1245"/>
      <c r="BX1245"/>
      <c r="BY1245"/>
      <c r="BZ1245"/>
      <c r="CA1245"/>
      <c r="CB1245"/>
      <c r="CC1245"/>
      <c r="CD1245"/>
      <c r="CE1245"/>
      <c r="CF1245"/>
      <c r="CG1245"/>
      <c r="CH1245"/>
      <c r="CI1245"/>
      <c r="CJ1245"/>
      <c r="CK1245"/>
      <c r="CL1245"/>
      <c r="CM1245"/>
      <c r="CN1245"/>
      <c r="CO1245"/>
      <c r="CP1245"/>
      <c r="CQ1245"/>
      <c r="CR1245"/>
      <c r="CS1245"/>
      <c r="CT1245"/>
      <c r="CU1245"/>
      <c r="CV1245"/>
      <c r="CW1245"/>
      <c r="CX1245"/>
      <c r="CY1245"/>
      <c r="CZ1245"/>
      <c r="DA1245"/>
      <c r="DB1245"/>
      <c r="DC1245"/>
      <c r="DD1245"/>
      <c r="DE1245"/>
      <c r="DF1245"/>
      <c r="DG1245"/>
      <c r="DH1245"/>
      <c r="DI1245"/>
      <c r="DJ1245"/>
      <c r="DK1245"/>
      <c r="DL1245"/>
      <c r="DM1245"/>
      <c r="DN1245"/>
      <c r="DO1245"/>
      <c r="DP1245"/>
      <c r="DQ1245"/>
      <c r="DR1245"/>
      <c r="DS1245"/>
      <c r="DT1245"/>
      <c r="DU1245"/>
      <c r="DV1245"/>
      <c r="DW1245"/>
      <c r="DX1245"/>
      <c r="DY1245"/>
      <c r="DZ1245"/>
      <c r="EA1245"/>
      <c r="EB1245"/>
      <c r="EC1245"/>
      <c r="ED1245"/>
      <c r="EE1245"/>
      <c r="EF1245"/>
      <c r="EG1245"/>
      <c r="EH1245"/>
      <c r="EI1245"/>
      <c r="EJ1245"/>
      <c r="EK1245"/>
      <c r="EL1245"/>
      <c r="EM1245"/>
      <c r="EN1245"/>
      <c r="EO1245"/>
      <c r="EP1245"/>
      <c r="EQ1245"/>
      <c r="ER1245"/>
      <c r="ES1245"/>
      <c r="ET1245"/>
      <c r="EU1245"/>
      <c r="EV1245"/>
      <c r="EW1245"/>
      <c r="EX1245"/>
      <c r="EY1245"/>
      <c r="EZ1245"/>
      <c r="FA1245"/>
      <c r="FB1245"/>
      <c r="FC1245"/>
      <c r="FD1245"/>
      <c r="FE1245"/>
      <c r="FF1245"/>
      <c r="FG1245"/>
      <c r="FH1245"/>
      <c r="FI1245"/>
      <c r="FJ1245"/>
      <c r="FK1245"/>
      <c r="FL1245"/>
      <c r="FM1245"/>
      <c r="FN1245"/>
      <c r="FO1245"/>
      <c r="FP1245"/>
      <c r="FQ1245"/>
      <c r="FR1245"/>
      <c r="FS1245"/>
      <c r="FT1245"/>
      <c r="FU1245"/>
      <c r="FV1245"/>
      <c r="FW1245"/>
      <c r="FX1245"/>
      <c r="FY1245"/>
      <c r="FZ1245"/>
      <c r="GA1245"/>
      <c r="GB1245"/>
      <c r="GC1245"/>
      <c r="GD1245"/>
      <c r="GE1245"/>
      <c r="GF1245"/>
      <c r="GG1245"/>
      <c r="GH1245"/>
      <c r="GI1245"/>
      <c r="GJ1245"/>
      <c r="GK1245"/>
      <c r="GL1245"/>
      <c r="GM1245"/>
      <c r="GN1245"/>
      <c r="GO1245"/>
      <c r="GP1245"/>
      <c r="GQ1245"/>
      <c r="GR1245"/>
      <c r="GS1245"/>
      <c r="GT1245"/>
      <c r="GU1245"/>
      <c r="GV1245"/>
      <c r="GW1245"/>
      <c r="GX1245"/>
      <c r="GY1245"/>
      <c r="GZ1245"/>
      <c r="HA1245"/>
      <c r="HB1245"/>
      <c r="HC1245"/>
      <c r="HD1245"/>
      <c r="HE1245"/>
      <c r="HF1245"/>
      <c r="HG1245"/>
      <c r="HH1245"/>
      <c r="HI1245"/>
      <c r="HJ1245"/>
      <c r="HK1245"/>
      <c r="HL1245"/>
      <c r="HM1245"/>
      <c r="HN1245"/>
      <c r="HO1245"/>
      <c r="HP1245"/>
      <c r="HQ1245"/>
      <c r="HR1245"/>
      <c r="HS1245"/>
      <c r="HT1245"/>
      <c r="HU1245"/>
      <c r="HV1245"/>
      <c r="HW1245"/>
      <c r="HX1245"/>
      <c r="HY1245"/>
      <c r="HZ1245"/>
      <c r="IA1245"/>
      <c r="IB1245"/>
      <c r="IC1245"/>
      <c r="ID1245"/>
      <c r="IE1245"/>
      <c r="IF1245"/>
      <c r="IG1245"/>
      <c r="IH1245"/>
      <c r="II1245"/>
      <c r="IJ1245"/>
      <c r="IK1245"/>
      <c r="IL1245"/>
      <c r="IM1245"/>
      <c r="IN1245"/>
      <c r="IO1245"/>
      <c r="IP1245"/>
      <c r="IQ1245"/>
      <c r="IR1245"/>
      <c r="IS1245"/>
      <c r="IT1245"/>
      <c r="IU1245"/>
      <c r="IV1245"/>
      <c r="IW1245"/>
      <c r="IX1245"/>
      <c r="IY1245"/>
      <c r="IZ1245"/>
      <c r="JA1245"/>
      <c r="JB1245"/>
      <c r="JC1245"/>
      <c r="JD1245"/>
      <c r="JE1245"/>
      <c r="JF1245"/>
      <c r="JG1245"/>
      <c r="JH1245"/>
      <c r="JI1245"/>
      <c r="JJ1245"/>
      <c r="JK1245"/>
      <c r="JL1245"/>
      <c r="JM1245"/>
      <c r="JN1245"/>
      <c r="JO1245"/>
      <c r="JP1245"/>
      <c r="JQ1245"/>
      <c r="JR1245"/>
      <c r="JS1245"/>
      <c r="JT1245"/>
      <c r="JU1245"/>
      <c r="JV1245"/>
      <c r="JW1245"/>
      <c r="JX1245"/>
      <c r="JY1245"/>
      <c r="JZ1245"/>
      <c r="KA1245"/>
      <c r="KB1245"/>
      <c r="KC1245"/>
      <c r="KD1245"/>
      <c r="KE1245"/>
      <c r="KF1245"/>
      <c r="KG1245"/>
      <c r="KH1245"/>
      <c r="KI1245"/>
      <c r="KJ1245"/>
      <c r="KK1245"/>
      <c r="KL1245"/>
      <c r="KM1245"/>
      <c r="KN1245"/>
      <c r="KO1245"/>
      <c r="KP1245"/>
      <c r="KQ1245"/>
      <c r="KR1245"/>
      <c r="KS1245"/>
      <c r="KT1245"/>
      <c r="KU1245"/>
      <c r="KV1245"/>
      <c r="KW1245"/>
      <c r="KX1245"/>
      <c r="KY1245"/>
      <c r="KZ1245"/>
      <c r="LA1245"/>
      <c r="LB1245"/>
      <c r="LC1245"/>
      <c r="LD1245"/>
      <c r="LE1245"/>
      <c r="LF1245"/>
      <c r="LG1245"/>
      <c r="LH1245"/>
      <c r="LI1245"/>
      <c r="LJ1245"/>
      <c r="LK1245"/>
      <c r="LL1245"/>
      <c r="LM1245"/>
      <c r="LN1245"/>
      <c r="LO1245"/>
      <c r="LP1245"/>
      <c r="LQ1245"/>
      <c r="LR1245"/>
      <c r="LS1245"/>
      <c r="LT1245"/>
      <c r="LU1245"/>
      <c r="LV1245"/>
      <c r="LW1245"/>
      <c r="LX1245"/>
      <c r="LY1245"/>
      <c r="LZ1245"/>
      <c r="MA1245"/>
      <c r="MB1245"/>
      <c r="MC1245"/>
      <c r="MD1245"/>
      <c r="ME1245"/>
      <c r="MF1245"/>
      <c r="MG1245"/>
      <c r="MH1245"/>
      <c r="MI1245"/>
      <c r="MJ1245"/>
      <c r="MK1245"/>
      <c r="ML1245"/>
      <c r="MM1245"/>
      <c r="MN1245"/>
      <c r="MO1245"/>
      <c r="MP1245"/>
      <c r="MQ1245"/>
      <c r="MR1245"/>
      <c r="MS1245"/>
      <c r="MT1245"/>
      <c r="MU1245"/>
      <c r="MV1245"/>
      <c r="MW1245"/>
      <c r="MX1245"/>
      <c r="MY1245"/>
      <c r="MZ1245"/>
      <c r="NA1245"/>
      <c r="NB1245"/>
      <c r="NC1245"/>
      <c r="ND1245"/>
      <c r="NE1245"/>
      <c r="NF1245"/>
      <c r="NG1245"/>
      <c r="NH1245"/>
      <c r="NI1245"/>
      <c r="NJ1245"/>
      <c r="NK1245"/>
      <c r="NL1245"/>
      <c r="NM1245"/>
      <c r="NN1245"/>
      <c r="NO1245"/>
      <c r="NP1245"/>
      <c r="NQ1245"/>
      <c r="NR1245"/>
      <c r="NS1245"/>
      <c r="NT1245"/>
      <c r="NU1245"/>
      <c r="NV1245"/>
      <c r="NW1245"/>
      <c r="NX1245"/>
      <c r="NY1245"/>
      <c r="NZ1245"/>
      <c r="OA1245"/>
      <c r="OB1245"/>
      <c r="OC1245"/>
      <c r="OD1245"/>
      <c r="OE1245"/>
      <c r="OF1245"/>
      <c r="OG1245"/>
      <c r="OH1245"/>
      <c r="OI1245"/>
      <c r="OJ1245"/>
      <c r="OK1245"/>
      <c r="OL1245"/>
      <c r="OM1245"/>
      <c r="ON1245"/>
      <c r="OO1245"/>
      <c r="OP1245"/>
      <c r="OQ1245"/>
      <c r="OR1245"/>
      <c r="OS1245"/>
      <c r="OT1245"/>
      <c r="OU1245"/>
      <c r="OV1245"/>
      <c r="OW1245"/>
      <c r="OX1245"/>
      <c r="OY1245"/>
      <c r="OZ1245"/>
      <c r="PA1245"/>
      <c r="PB1245"/>
      <c r="PC1245"/>
      <c r="PD1245"/>
      <c r="PE1245"/>
      <c r="PF1245"/>
      <c r="PG1245"/>
      <c r="PH1245"/>
      <c r="PI1245"/>
      <c r="PJ1245"/>
      <c r="PK1245"/>
      <c r="PL1245"/>
      <c r="PM1245"/>
      <c r="PN1245"/>
      <c r="PO1245"/>
      <c r="PP1245"/>
      <c r="PQ1245"/>
      <c r="PR1245"/>
      <c r="PS1245"/>
      <c r="PT1245"/>
      <c r="PU1245"/>
      <c r="PV1245"/>
      <c r="PW1245"/>
      <c r="PX1245"/>
      <c r="PY1245"/>
      <c r="PZ1245"/>
      <c r="QA1245"/>
      <c r="QB1245"/>
      <c r="QC1245"/>
      <c r="QD1245"/>
      <c r="QE1245"/>
      <c r="QF1245"/>
      <c r="QG1245"/>
      <c r="QH1245"/>
      <c r="QI1245"/>
      <c r="QJ1245"/>
      <c r="QK1245"/>
      <c r="QL1245"/>
      <c r="QM1245"/>
      <c r="QN1245"/>
      <c r="QO1245"/>
      <c r="QP1245"/>
      <c r="QQ1245"/>
      <c r="QR1245"/>
      <c r="QS1245"/>
      <c r="QT1245"/>
      <c r="QU1245"/>
      <c r="QV1245"/>
      <c r="QW1245"/>
      <c r="QX1245"/>
      <c r="QY1245"/>
      <c r="QZ1245"/>
      <c r="RA1245"/>
      <c r="RB1245"/>
      <c r="RC1245"/>
      <c r="RD1245"/>
      <c r="RE1245"/>
      <c r="RF1245"/>
      <c r="RG1245"/>
      <c r="RH1245"/>
      <c r="RI1245"/>
      <c r="RJ1245"/>
      <c r="RK1245"/>
      <c r="RL1245"/>
      <c r="RM1245"/>
      <c r="RN1245"/>
      <c r="RO1245"/>
      <c r="RP1245"/>
      <c r="RQ1245"/>
      <c r="RR1245"/>
      <c r="RS1245"/>
      <c r="RT1245"/>
      <c r="RU1245"/>
      <c r="RV1245"/>
      <c r="RW1245"/>
      <c r="RX1245"/>
      <c r="RY1245"/>
      <c r="RZ1245"/>
      <c r="SA1245"/>
      <c r="SB1245"/>
      <c r="SC1245"/>
      <c r="SD1245"/>
      <c r="SE1245"/>
      <c r="SF1245"/>
      <c r="SG1245"/>
      <c r="SH1245"/>
      <c r="SI1245"/>
      <c r="SJ1245"/>
      <c r="SK1245"/>
      <c r="SL1245"/>
      <c r="SM1245"/>
      <c r="SN1245"/>
      <c r="SO1245"/>
      <c r="SP1245"/>
      <c r="SQ1245"/>
      <c r="SR1245"/>
      <c r="SS1245"/>
      <c r="ST1245"/>
      <c r="SU1245"/>
      <c r="SV1245"/>
      <c r="SW1245"/>
      <c r="SX1245"/>
      <c r="SY1245"/>
      <c r="SZ1245"/>
      <c r="TA1245"/>
      <c r="TB1245"/>
    </row>
    <row r="1246" spans="1:522" ht="16.5" customHeight="1" x14ac:dyDescent="0.2">
      <c r="A1246" s="20">
        <v>638</v>
      </c>
      <c r="B1246" s="20" t="s">
        <v>62</v>
      </c>
      <c r="C1246" s="20" t="s">
        <v>915</v>
      </c>
      <c r="D1246" s="20" t="s">
        <v>38</v>
      </c>
      <c r="E1246" s="20" t="s">
        <v>1345</v>
      </c>
      <c r="F1246" s="22" t="s">
        <v>960</v>
      </c>
      <c r="G1246" s="20" t="s">
        <v>42</v>
      </c>
      <c r="H1246" s="20" t="s">
        <v>35</v>
      </c>
      <c r="I1246" s="20" t="s">
        <v>81</v>
      </c>
      <c r="J1246" s="22" t="s">
        <v>915</v>
      </c>
      <c r="K1246" s="20"/>
      <c r="L1246" s="20"/>
      <c r="M1246" s="20"/>
      <c r="N1246" s="20"/>
      <c r="O1246" s="23"/>
      <c r="P1246" s="23">
        <v>1250000</v>
      </c>
      <c r="Q1246" s="24">
        <v>1</v>
      </c>
      <c r="R1246" s="25">
        <v>45839</v>
      </c>
      <c r="S1246" s="20" t="s">
        <v>83</v>
      </c>
      <c r="T1246" s="26">
        <f t="shared" si="21"/>
        <v>1250000</v>
      </c>
      <c r="U1246" s="27" t="s">
        <v>100</v>
      </c>
      <c r="V1246" s="27" t="s">
        <v>100</v>
      </c>
      <c r="W1246"/>
      <c r="X1246"/>
      <c r="Y1246"/>
      <c r="Z1246"/>
      <c r="AA1246"/>
      <c r="AB1246"/>
      <c r="AC1246"/>
      <c r="AD1246"/>
      <c r="AE1246"/>
      <c r="AF1246"/>
      <c r="AG1246"/>
      <c r="AH1246"/>
      <c r="AI1246"/>
      <c r="AJ1246"/>
      <c r="AK1246"/>
      <c r="AL1246"/>
      <c r="AM1246"/>
      <c r="AN1246"/>
      <c r="AO1246"/>
      <c r="AP1246"/>
      <c r="AQ1246"/>
      <c r="AR1246"/>
      <c r="AS1246"/>
      <c r="AT1246"/>
      <c r="AU1246"/>
      <c r="AV1246"/>
      <c r="AW1246"/>
      <c r="AX1246"/>
      <c r="AY1246"/>
      <c r="AZ1246"/>
      <c r="BA1246"/>
      <c r="BB1246"/>
      <c r="BC1246"/>
      <c r="BD1246"/>
      <c r="BE1246"/>
      <c r="BF1246"/>
      <c r="BG1246"/>
      <c r="BH1246"/>
      <c r="BI1246"/>
      <c r="BJ1246"/>
      <c r="BK1246"/>
      <c r="BL1246"/>
      <c r="BM1246"/>
      <c r="BN1246"/>
      <c r="BO1246"/>
      <c r="BP1246"/>
      <c r="BQ1246"/>
      <c r="BR1246"/>
      <c r="BS1246"/>
      <c r="BT1246"/>
      <c r="BU1246"/>
      <c r="BV1246"/>
      <c r="BW1246"/>
      <c r="BX1246"/>
      <c r="BY1246"/>
      <c r="BZ1246"/>
      <c r="CA1246"/>
      <c r="CB1246"/>
      <c r="CC1246"/>
      <c r="CD1246"/>
      <c r="CE1246"/>
      <c r="CF1246"/>
      <c r="CG1246"/>
      <c r="CH1246"/>
      <c r="CI1246"/>
      <c r="CJ1246"/>
      <c r="CK1246"/>
      <c r="CL1246"/>
      <c r="CM1246"/>
      <c r="CN1246"/>
      <c r="CO1246"/>
      <c r="CP1246"/>
      <c r="CQ1246"/>
      <c r="CR1246"/>
      <c r="CS1246"/>
      <c r="CT1246"/>
      <c r="CU1246"/>
      <c r="CV1246"/>
      <c r="CW1246"/>
      <c r="CX1246"/>
      <c r="CY1246"/>
      <c r="CZ1246"/>
      <c r="DA1246"/>
      <c r="DB1246"/>
      <c r="DC1246"/>
      <c r="DD1246"/>
      <c r="DE1246"/>
      <c r="DF1246"/>
      <c r="DG1246"/>
      <c r="DH1246"/>
      <c r="DI1246"/>
      <c r="DJ1246"/>
      <c r="DK1246"/>
      <c r="DL1246"/>
      <c r="DM1246"/>
      <c r="DN1246"/>
      <c r="DO1246"/>
      <c r="DP1246"/>
      <c r="DQ1246"/>
      <c r="DR1246"/>
      <c r="DS1246"/>
      <c r="DT1246"/>
      <c r="DU1246"/>
      <c r="DV1246"/>
      <c r="DW1246"/>
      <c r="DX1246"/>
      <c r="DY1246"/>
      <c r="DZ1246"/>
      <c r="EA1246"/>
      <c r="EB1246"/>
      <c r="EC1246"/>
      <c r="ED1246"/>
      <c r="EE1246"/>
      <c r="EF1246"/>
      <c r="EG1246"/>
      <c r="EH1246"/>
      <c r="EI1246"/>
      <c r="EJ1246"/>
      <c r="EK1246"/>
      <c r="EL1246"/>
      <c r="EM1246"/>
      <c r="EN1246"/>
      <c r="EO1246"/>
      <c r="EP1246"/>
      <c r="EQ1246"/>
      <c r="ER1246"/>
      <c r="ES1246"/>
      <c r="ET1246"/>
      <c r="EU1246"/>
      <c r="EV1246"/>
      <c r="EW1246"/>
      <c r="EX1246"/>
      <c r="EY1246"/>
      <c r="EZ1246"/>
      <c r="FA1246"/>
      <c r="FB1246"/>
      <c r="FC1246"/>
      <c r="FD1246"/>
      <c r="FE1246"/>
      <c r="FF1246"/>
      <c r="FG1246"/>
      <c r="FH1246"/>
      <c r="FI1246"/>
      <c r="FJ1246"/>
      <c r="FK1246"/>
      <c r="FL1246"/>
      <c r="FM1246"/>
      <c r="FN1246"/>
      <c r="FO1246"/>
      <c r="FP1246"/>
      <c r="FQ1246"/>
      <c r="FR1246"/>
      <c r="FS1246"/>
      <c r="FT1246"/>
      <c r="FU1246"/>
      <c r="FV1246"/>
      <c r="FW1246"/>
      <c r="FX1246"/>
      <c r="FY1246"/>
      <c r="FZ1246"/>
      <c r="GA1246"/>
      <c r="GB1246"/>
      <c r="GC1246"/>
      <c r="GD1246"/>
      <c r="GE1246"/>
      <c r="GF1246"/>
      <c r="GG1246"/>
      <c r="GH1246"/>
      <c r="GI1246"/>
      <c r="GJ1246"/>
      <c r="GK1246"/>
      <c r="GL1246"/>
      <c r="GM1246"/>
      <c r="GN1246"/>
      <c r="GO1246"/>
      <c r="GP1246"/>
      <c r="GQ1246"/>
      <c r="GR1246"/>
      <c r="GS1246"/>
      <c r="GT1246"/>
      <c r="GU1246"/>
      <c r="GV1246"/>
      <c r="GW1246"/>
      <c r="GX1246"/>
      <c r="GY1246"/>
      <c r="GZ1246"/>
      <c r="HA1246"/>
      <c r="HB1246"/>
      <c r="HC1246"/>
      <c r="HD1246"/>
      <c r="HE1246"/>
      <c r="HF1246"/>
      <c r="HG1246"/>
      <c r="HH1246"/>
      <c r="HI1246"/>
      <c r="HJ1246"/>
      <c r="HK1246"/>
      <c r="HL1246"/>
      <c r="HM1246"/>
      <c r="HN1246"/>
      <c r="HO1246"/>
      <c r="HP1246"/>
      <c r="HQ1246"/>
      <c r="HR1246"/>
      <c r="HS1246"/>
      <c r="HT1246"/>
      <c r="HU1246"/>
      <c r="HV1246"/>
      <c r="HW1246"/>
      <c r="HX1246"/>
      <c r="HY1246"/>
      <c r="HZ1246"/>
      <c r="IA1246"/>
      <c r="IB1246"/>
      <c r="IC1246"/>
      <c r="ID1246"/>
      <c r="IE1246"/>
      <c r="IF1246"/>
      <c r="IG1246"/>
      <c r="IH1246"/>
      <c r="II1246"/>
      <c r="IJ1246"/>
      <c r="IK1246"/>
      <c r="IL1246"/>
      <c r="IM1246"/>
      <c r="IN1246"/>
      <c r="IO1246"/>
      <c r="IP1246"/>
      <c r="IQ1246"/>
      <c r="IR1246"/>
      <c r="IS1246"/>
      <c r="IT1246"/>
      <c r="IU1246"/>
      <c r="IV1246"/>
      <c r="IW1246"/>
      <c r="IX1246"/>
      <c r="IY1246"/>
      <c r="IZ1246"/>
      <c r="JA1246"/>
      <c r="JB1246"/>
      <c r="JC1246"/>
      <c r="JD1246"/>
      <c r="JE1246"/>
      <c r="JF1246"/>
      <c r="JG1246"/>
      <c r="JH1246"/>
      <c r="JI1246"/>
      <c r="JJ1246"/>
      <c r="JK1246"/>
      <c r="JL1246"/>
      <c r="JM1246"/>
      <c r="JN1246"/>
      <c r="JO1246"/>
      <c r="JP1246"/>
      <c r="JQ1246"/>
      <c r="JR1246"/>
      <c r="JS1246"/>
      <c r="JT1246"/>
      <c r="JU1246"/>
      <c r="JV1246"/>
      <c r="JW1246"/>
      <c r="JX1246"/>
      <c r="JY1246"/>
      <c r="JZ1246"/>
      <c r="KA1246"/>
      <c r="KB1246"/>
      <c r="KC1246"/>
      <c r="KD1246"/>
      <c r="KE1246"/>
      <c r="KF1246"/>
      <c r="KG1246"/>
      <c r="KH1246"/>
      <c r="KI1246"/>
      <c r="KJ1246"/>
      <c r="KK1246"/>
      <c r="KL1246"/>
      <c r="KM1246"/>
      <c r="KN1246"/>
      <c r="KO1246"/>
      <c r="KP1246"/>
      <c r="KQ1246"/>
      <c r="KR1246"/>
      <c r="KS1246"/>
      <c r="KT1246"/>
      <c r="KU1246"/>
      <c r="KV1246"/>
      <c r="KW1246"/>
      <c r="KX1246"/>
      <c r="KY1246"/>
      <c r="KZ1246"/>
      <c r="LA1246"/>
      <c r="LB1246"/>
      <c r="LC1246"/>
      <c r="LD1246"/>
      <c r="LE1246"/>
      <c r="LF1246"/>
      <c r="LG1246"/>
      <c r="LH1246"/>
      <c r="LI1246"/>
      <c r="LJ1246"/>
      <c r="LK1246"/>
      <c r="LL1246"/>
      <c r="LM1246"/>
      <c r="LN1246"/>
      <c r="LO1246"/>
      <c r="LP1246"/>
      <c r="LQ1246"/>
      <c r="LR1246"/>
      <c r="LS1246"/>
      <c r="LT1246"/>
      <c r="LU1246"/>
      <c r="LV1246"/>
      <c r="LW1246"/>
      <c r="LX1246"/>
      <c r="LY1246"/>
      <c r="LZ1246"/>
      <c r="MA1246"/>
      <c r="MB1246"/>
      <c r="MC1246"/>
      <c r="MD1246"/>
      <c r="ME1246"/>
      <c r="MF1246"/>
      <c r="MG1246"/>
      <c r="MH1246"/>
      <c r="MI1246"/>
      <c r="MJ1246"/>
      <c r="MK1246"/>
      <c r="ML1246"/>
      <c r="MM1246"/>
      <c r="MN1246"/>
      <c r="MO1246"/>
      <c r="MP1246"/>
      <c r="MQ1246"/>
      <c r="MR1246"/>
      <c r="MS1246"/>
      <c r="MT1246"/>
      <c r="MU1246"/>
      <c r="MV1246"/>
      <c r="MW1246"/>
      <c r="MX1246"/>
      <c r="MY1246"/>
      <c r="MZ1246"/>
      <c r="NA1246"/>
      <c r="NB1246"/>
      <c r="NC1246"/>
      <c r="ND1246"/>
      <c r="NE1246"/>
      <c r="NF1246"/>
      <c r="NG1246"/>
      <c r="NH1246"/>
      <c r="NI1246"/>
      <c r="NJ1246"/>
      <c r="NK1246"/>
      <c r="NL1246"/>
      <c r="NM1246"/>
      <c r="NN1246"/>
      <c r="NO1246"/>
      <c r="NP1246"/>
      <c r="NQ1246"/>
      <c r="NR1246"/>
      <c r="NS1246"/>
      <c r="NT1246"/>
      <c r="NU1246"/>
      <c r="NV1246"/>
      <c r="NW1246"/>
      <c r="NX1246"/>
      <c r="NY1246"/>
      <c r="NZ1246"/>
      <c r="OA1246"/>
      <c r="OB1246"/>
      <c r="OC1246"/>
      <c r="OD1246"/>
      <c r="OE1246"/>
      <c r="OF1246"/>
      <c r="OG1246"/>
      <c r="OH1246"/>
      <c r="OI1246"/>
      <c r="OJ1246"/>
      <c r="OK1246"/>
      <c r="OL1246"/>
      <c r="OM1246"/>
      <c r="ON1246"/>
      <c r="OO1246"/>
      <c r="OP1246"/>
      <c r="OQ1246"/>
      <c r="OR1246"/>
      <c r="OS1246"/>
      <c r="OT1246"/>
      <c r="OU1246"/>
      <c r="OV1246"/>
      <c r="OW1246"/>
      <c r="OX1246"/>
      <c r="OY1246"/>
      <c r="OZ1246"/>
      <c r="PA1246"/>
      <c r="PB1246"/>
      <c r="PC1246"/>
      <c r="PD1246"/>
      <c r="PE1246"/>
      <c r="PF1246"/>
      <c r="PG1246"/>
      <c r="PH1246"/>
      <c r="PI1246"/>
      <c r="PJ1246"/>
      <c r="PK1246"/>
      <c r="PL1246"/>
      <c r="PM1246"/>
      <c r="PN1246"/>
      <c r="PO1246"/>
      <c r="PP1246"/>
      <c r="PQ1246"/>
      <c r="PR1246"/>
      <c r="PS1246"/>
      <c r="PT1246"/>
      <c r="PU1246"/>
      <c r="PV1246"/>
      <c r="PW1246"/>
      <c r="PX1246"/>
      <c r="PY1246"/>
      <c r="PZ1246"/>
      <c r="QA1246"/>
      <c r="QB1246"/>
      <c r="QC1246"/>
      <c r="QD1246"/>
      <c r="QE1246"/>
      <c r="QF1246"/>
      <c r="QG1246"/>
      <c r="QH1246"/>
      <c r="QI1246"/>
      <c r="QJ1246"/>
      <c r="QK1246"/>
      <c r="QL1246"/>
      <c r="QM1246"/>
      <c r="QN1246"/>
      <c r="QO1246"/>
      <c r="QP1246"/>
      <c r="QQ1246"/>
      <c r="QR1246"/>
      <c r="QS1246"/>
      <c r="QT1246"/>
      <c r="QU1246"/>
      <c r="QV1246"/>
      <c r="QW1246"/>
      <c r="QX1246"/>
      <c r="QY1246"/>
      <c r="QZ1246"/>
      <c r="RA1246"/>
      <c r="RB1246"/>
      <c r="RC1246"/>
      <c r="RD1246"/>
      <c r="RE1246"/>
      <c r="RF1246"/>
      <c r="RG1246"/>
      <c r="RH1246"/>
      <c r="RI1246"/>
      <c r="RJ1246"/>
      <c r="RK1246"/>
      <c r="RL1246"/>
      <c r="RM1246"/>
      <c r="RN1246"/>
      <c r="RO1246"/>
      <c r="RP1246"/>
      <c r="RQ1246"/>
      <c r="RR1246"/>
      <c r="RS1246"/>
      <c r="RT1246"/>
      <c r="RU1246"/>
      <c r="RV1246"/>
      <c r="RW1246"/>
      <c r="RX1246"/>
      <c r="RY1246"/>
      <c r="RZ1246"/>
      <c r="SA1246"/>
      <c r="SB1246"/>
      <c r="SC1246"/>
      <c r="SD1246"/>
      <c r="SE1246"/>
      <c r="SF1246"/>
      <c r="SG1246"/>
      <c r="SH1246"/>
      <c r="SI1246"/>
      <c r="SJ1246"/>
      <c r="SK1246"/>
      <c r="SL1246"/>
      <c r="SM1246"/>
      <c r="SN1246"/>
      <c r="SO1246"/>
      <c r="SP1246"/>
      <c r="SQ1246"/>
      <c r="SR1246"/>
      <c r="SS1246"/>
      <c r="ST1246"/>
      <c r="SU1246"/>
      <c r="SV1246"/>
      <c r="SW1246"/>
      <c r="SX1246"/>
      <c r="SY1246"/>
      <c r="SZ1246"/>
      <c r="TA1246"/>
      <c r="TB1246"/>
    </row>
    <row r="1247" spans="1:522" ht="16.5" customHeight="1" x14ac:dyDescent="0.2">
      <c r="A1247" s="20">
        <v>639</v>
      </c>
      <c r="B1247" s="20" t="s">
        <v>62</v>
      </c>
      <c r="C1247" s="20" t="s">
        <v>915</v>
      </c>
      <c r="D1247" s="20" t="s">
        <v>38</v>
      </c>
      <c r="E1247" s="20" t="s">
        <v>1345</v>
      </c>
      <c r="F1247" s="22" t="s">
        <v>960</v>
      </c>
      <c r="G1247" s="20" t="s">
        <v>42</v>
      </c>
      <c r="H1247" s="20" t="s">
        <v>35</v>
      </c>
      <c r="I1247" s="20" t="s">
        <v>81</v>
      </c>
      <c r="J1247" s="22" t="s">
        <v>915</v>
      </c>
      <c r="K1247" s="20"/>
      <c r="L1247" s="20"/>
      <c r="M1247" s="20"/>
      <c r="N1247" s="20"/>
      <c r="O1247" s="23"/>
      <c r="P1247" s="23">
        <v>1250000</v>
      </c>
      <c r="Q1247" s="24">
        <v>1</v>
      </c>
      <c r="R1247" s="25">
        <v>45870</v>
      </c>
      <c r="S1247" s="20" t="s">
        <v>83</v>
      </c>
      <c r="T1247" s="26">
        <f t="shared" si="21"/>
        <v>1250000</v>
      </c>
      <c r="U1247" s="27" t="s">
        <v>100</v>
      </c>
      <c r="V1247" s="27" t="s">
        <v>100</v>
      </c>
      <c r="W1247"/>
      <c r="X1247"/>
      <c r="Y1247"/>
      <c r="Z1247"/>
      <c r="AA1247"/>
      <c r="AB1247"/>
      <c r="AC1247"/>
      <c r="AD1247"/>
      <c r="AE1247"/>
      <c r="AF1247"/>
      <c r="AG1247"/>
      <c r="AH1247"/>
      <c r="AI1247"/>
      <c r="AJ1247"/>
      <c r="AK1247"/>
      <c r="AL1247"/>
      <c r="AM1247"/>
      <c r="AN1247"/>
      <c r="AO1247"/>
      <c r="AP1247"/>
      <c r="AQ1247"/>
      <c r="AR1247"/>
      <c r="AS1247"/>
      <c r="AT1247"/>
      <c r="AU1247"/>
      <c r="AV1247"/>
      <c r="AW1247"/>
      <c r="AX1247"/>
      <c r="AY1247"/>
      <c r="AZ1247"/>
      <c r="BA1247"/>
      <c r="BB1247"/>
      <c r="BC1247"/>
      <c r="BD1247"/>
      <c r="BE1247"/>
      <c r="BF1247"/>
      <c r="BG1247"/>
      <c r="BH1247"/>
      <c r="BI1247"/>
      <c r="BJ1247"/>
      <c r="BK1247"/>
      <c r="BL1247"/>
      <c r="BM1247"/>
      <c r="BN1247"/>
      <c r="BO1247"/>
      <c r="BP1247"/>
      <c r="BQ1247"/>
      <c r="BR1247"/>
      <c r="BS1247"/>
      <c r="BT1247"/>
      <c r="BU1247"/>
      <c r="BV1247"/>
      <c r="BW1247"/>
      <c r="BX1247"/>
      <c r="BY1247"/>
      <c r="BZ1247"/>
      <c r="CA1247"/>
      <c r="CB1247"/>
      <c r="CC1247"/>
      <c r="CD1247"/>
      <c r="CE1247"/>
      <c r="CF1247"/>
      <c r="CG1247"/>
      <c r="CH1247"/>
      <c r="CI1247"/>
      <c r="CJ1247"/>
      <c r="CK1247"/>
      <c r="CL1247"/>
      <c r="CM1247"/>
      <c r="CN1247"/>
      <c r="CO1247"/>
      <c r="CP1247"/>
      <c r="CQ1247"/>
      <c r="CR1247"/>
      <c r="CS1247"/>
      <c r="CT1247"/>
      <c r="CU1247"/>
      <c r="CV1247"/>
      <c r="CW1247"/>
      <c r="CX1247"/>
      <c r="CY1247"/>
      <c r="CZ1247"/>
      <c r="DA1247"/>
      <c r="DB1247"/>
      <c r="DC1247"/>
      <c r="DD1247"/>
      <c r="DE1247"/>
      <c r="DF1247"/>
      <c r="DG1247"/>
      <c r="DH1247"/>
      <c r="DI1247"/>
      <c r="DJ1247"/>
      <c r="DK1247"/>
      <c r="DL1247"/>
      <c r="DM1247"/>
      <c r="DN1247"/>
      <c r="DO1247"/>
      <c r="DP1247"/>
      <c r="DQ1247"/>
      <c r="DR1247"/>
      <c r="DS1247"/>
      <c r="DT1247"/>
      <c r="DU1247"/>
      <c r="DV1247"/>
      <c r="DW1247"/>
      <c r="DX1247"/>
      <c r="DY1247"/>
      <c r="DZ1247"/>
      <c r="EA1247"/>
      <c r="EB1247"/>
      <c r="EC1247"/>
      <c r="ED1247"/>
      <c r="EE1247"/>
      <c r="EF1247"/>
      <c r="EG1247"/>
      <c r="EH1247"/>
      <c r="EI1247"/>
      <c r="EJ1247"/>
      <c r="EK1247"/>
      <c r="EL1247"/>
      <c r="EM1247"/>
      <c r="EN1247"/>
      <c r="EO1247"/>
      <c r="EP1247"/>
      <c r="EQ1247"/>
      <c r="ER1247"/>
      <c r="ES1247"/>
      <c r="ET1247"/>
      <c r="EU1247"/>
      <c r="EV1247"/>
      <c r="EW1247"/>
      <c r="EX1247"/>
      <c r="EY1247"/>
      <c r="EZ1247"/>
      <c r="FA1247"/>
      <c r="FB1247"/>
      <c r="FC1247"/>
      <c r="FD1247"/>
      <c r="FE1247"/>
      <c r="FF1247"/>
      <c r="FG1247"/>
      <c r="FH1247"/>
      <c r="FI1247"/>
      <c r="FJ1247"/>
      <c r="FK1247"/>
      <c r="FL1247"/>
      <c r="FM1247"/>
      <c r="FN1247"/>
      <c r="FO1247"/>
      <c r="FP1247"/>
      <c r="FQ1247"/>
      <c r="FR1247"/>
      <c r="FS1247"/>
      <c r="FT1247"/>
      <c r="FU1247"/>
      <c r="FV1247"/>
      <c r="FW1247"/>
      <c r="FX1247"/>
      <c r="FY1247"/>
      <c r="FZ1247"/>
      <c r="GA1247"/>
      <c r="GB1247"/>
      <c r="GC1247"/>
      <c r="GD1247"/>
      <c r="GE1247"/>
      <c r="GF1247"/>
      <c r="GG1247"/>
      <c r="GH1247"/>
      <c r="GI1247"/>
      <c r="GJ1247"/>
      <c r="GK1247"/>
      <c r="GL1247"/>
      <c r="GM1247"/>
      <c r="GN1247"/>
      <c r="GO1247"/>
      <c r="GP1247"/>
      <c r="GQ1247"/>
      <c r="GR1247"/>
      <c r="GS1247"/>
      <c r="GT1247"/>
      <c r="GU1247"/>
      <c r="GV1247"/>
      <c r="GW1247"/>
      <c r="GX1247"/>
      <c r="GY1247"/>
      <c r="GZ1247"/>
      <c r="HA1247"/>
      <c r="HB1247"/>
      <c r="HC1247"/>
      <c r="HD1247"/>
      <c r="HE1247"/>
      <c r="HF1247"/>
      <c r="HG1247"/>
      <c r="HH1247"/>
      <c r="HI1247"/>
      <c r="HJ1247"/>
      <c r="HK1247"/>
      <c r="HL1247"/>
      <c r="HM1247"/>
      <c r="HN1247"/>
      <c r="HO1247"/>
      <c r="HP1247"/>
      <c r="HQ1247"/>
      <c r="HR1247"/>
      <c r="HS1247"/>
      <c r="HT1247"/>
      <c r="HU1247"/>
      <c r="HV1247"/>
      <c r="HW1247"/>
      <c r="HX1247"/>
      <c r="HY1247"/>
      <c r="HZ1247"/>
      <c r="IA1247"/>
      <c r="IB1247"/>
      <c r="IC1247"/>
      <c r="ID1247"/>
      <c r="IE1247"/>
      <c r="IF1247"/>
      <c r="IG1247"/>
      <c r="IH1247"/>
      <c r="II1247"/>
      <c r="IJ1247"/>
      <c r="IK1247"/>
      <c r="IL1247"/>
      <c r="IM1247"/>
      <c r="IN1247"/>
      <c r="IO1247"/>
      <c r="IP1247"/>
      <c r="IQ1247"/>
      <c r="IR1247"/>
      <c r="IS1247"/>
      <c r="IT1247"/>
      <c r="IU1247"/>
      <c r="IV1247"/>
      <c r="IW1247"/>
      <c r="IX1247"/>
      <c r="IY1247"/>
      <c r="IZ1247"/>
      <c r="JA1247"/>
      <c r="JB1247"/>
      <c r="JC1247"/>
      <c r="JD1247"/>
      <c r="JE1247"/>
      <c r="JF1247"/>
      <c r="JG1247"/>
      <c r="JH1247"/>
      <c r="JI1247"/>
      <c r="JJ1247"/>
      <c r="JK1247"/>
      <c r="JL1247"/>
      <c r="JM1247"/>
      <c r="JN1247"/>
      <c r="JO1247"/>
      <c r="JP1247"/>
      <c r="JQ1247"/>
      <c r="JR1247"/>
      <c r="JS1247"/>
      <c r="JT1247"/>
      <c r="JU1247"/>
      <c r="JV1247"/>
      <c r="JW1247"/>
      <c r="JX1247"/>
      <c r="JY1247"/>
      <c r="JZ1247"/>
      <c r="KA1247"/>
      <c r="KB1247"/>
      <c r="KC1247"/>
      <c r="KD1247"/>
      <c r="KE1247"/>
      <c r="KF1247"/>
      <c r="KG1247"/>
      <c r="KH1247"/>
      <c r="KI1247"/>
      <c r="KJ1247"/>
      <c r="KK1247"/>
      <c r="KL1247"/>
      <c r="KM1247"/>
      <c r="KN1247"/>
      <c r="KO1247"/>
      <c r="KP1247"/>
      <c r="KQ1247"/>
      <c r="KR1247"/>
      <c r="KS1247"/>
      <c r="KT1247"/>
      <c r="KU1247"/>
      <c r="KV1247"/>
      <c r="KW1247"/>
      <c r="KX1247"/>
      <c r="KY1247"/>
      <c r="KZ1247"/>
      <c r="LA1247"/>
      <c r="LB1247"/>
      <c r="LC1247"/>
      <c r="LD1247"/>
      <c r="LE1247"/>
      <c r="LF1247"/>
      <c r="LG1247"/>
      <c r="LH1247"/>
      <c r="LI1247"/>
      <c r="LJ1247"/>
      <c r="LK1247"/>
      <c r="LL1247"/>
      <c r="LM1247"/>
      <c r="LN1247"/>
      <c r="LO1247"/>
      <c r="LP1247"/>
      <c r="LQ1247"/>
      <c r="LR1247"/>
      <c r="LS1247"/>
      <c r="LT1247"/>
      <c r="LU1247"/>
      <c r="LV1247"/>
      <c r="LW1247"/>
      <c r="LX1247"/>
      <c r="LY1247"/>
      <c r="LZ1247"/>
      <c r="MA1247"/>
      <c r="MB1247"/>
      <c r="MC1247"/>
      <c r="MD1247"/>
      <c r="ME1247"/>
      <c r="MF1247"/>
      <c r="MG1247"/>
      <c r="MH1247"/>
      <c r="MI1247"/>
      <c r="MJ1247"/>
      <c r="MK1247"/>
      <c r="ML1247"/>
      <c r="MM1247"/>
      <c r="MN1247"/>
      <c r="MO1247"/>
      <c r="MP1247"/>
      <c r="MQ1247"/>
      <c r="MR1247"/>
      <c r="MS1247"/>
      <c r="MT1247"/>
      <c r="MU1247"/>
      <c r="MV1247"/>
      <c r="MW1247"/>
      <c r="MX1247"/>
      <c r="MY1247"/>
      <c r="MZ1247"/>
      <c r="NA1247"/>
      <c r="NB1247"/>
      <c r="NC1247"/>
      <c r="ND1247"/>
      <c r="NE1247"/>
      <c r="NF1247"/>
      <c r="NG1247"/>
      <c r="NH1247"/>
      <c r="NI1247"/>
      <c r="NJ1247"/>
      <c r="NK1247"/>
      <c r="NL1247"/>
      <c r="NM1247"/>
      <c r="NN1247"/>
      <c r="NO1247"/>
      <c r="NP1247"/>
      <c r="NQ1247"/>
      <c r="NR1247"/>
      <c r="NS1247"/>
      <c r="NT1247"/>
      <c r="NU1247"/>
      <c r="NV1247"/>
      <c r="NW1247"/>
      <c r="NX1247"/>
      <c r="NY1247"/>
      <c r="NZ1247"/>
      <c r="OA1247"/>
      <c r="OB1247"/>
      <c r="OC1247"/>
      <c r="OD1247"/>
      <c r="OE1247"/>
      <c r="OF1247"/>
      <c r="OG1247"/>
      <c r="OH1247"/>
      <c r="OI1247"/>
      <c r="OJ1247"/>
      <c r="OK1247"/>
      <c r="OL1247"/>
      <c r="OM1247"/>
      <c r="ON1247"/>
      <c r="OO1247"/>
      <c r="OP1247"/>
      <c r="OQ1247"/>
      <c r="OR1247"/>
      <c r="OS1247"/>
      <c r="OT1247"/>
      <c r="OU1247"/>
      <c r="OV1247"/>
      <c r="OW1247"/>
      <c r="OX1247"/>
      <c r="OY1247"/>
      <c r="OZ1247"/>
      <c r="PA1247"/>
      <c r="PB1247"/>
      <c r="PC1247"/>
      <c r="PD1247"/>
      <c r="PE1247"/>
      <c r="PF1247"/>
      <c r="PG1247"/>
      <c r="PH1247"/>
      <c r="PI1247"/>
      <c r="PJ1247"/>
      <c r="PK1247"/>
      <c r="PL1247"/>
      <c r="PM1247"/>
      <c r="PN1247"/>
      <c r="PO1247"/>
      <c r="PP1247"/>
      <c r="PQ1247"/>
      <c r="PR1247"/>
      <c r="PS1247"/>
      <c r="PT1247"/>
      <c r="PU1247"/>
      <c r="PV1247"/>
      <c r="PW1247"/>
      <c r="PX1247"/>
      <c r="PY1247"/>
      <c r="PZ1247"/>
      <c r="QA1247"/>
      <c r="QB1247"/>
      <c r="QC1247"/>
      <c r="QD1247"/>
      <c r="QE1247"/>
      <c r="QF1247"/>
      <c r="QG1247"/>
      <c r="QH1247"/>
      <c r="QI1247"/>
      <c r="QJ1247"/>
      <c r="QK1247"/>
      <c r="QL1247"/>
      <c r="QM1247"/>
      <c r="QN1247"/>
      <c r="QO1247"/>
      <c r="QP1247"/>
      <c r="QQ1247"/>
      <c r="QR1247"/>
      <c r="QS1247"/>
      <c r="QT1247"/>
      <c r="QU1247"/>
      <c r="QV1247"/>
      <c r="QW1247"/>
      <c r="QX1247"/>
      <c r="QY1247"/>
      <c r="QZ1247"/>
      <c r="RA1247"/>
      <c r="RB1247"/>
      <c r="RC1247"/>
      <c r="RD1247"/>
      <c r="RE1247"/>
      <c r="RF1247"/>
      <c r="RG1247"/>
      <c r="RH1247"/>
      <c r="RI1247"/>
      <c r="RJ1247"/>
      <c r="RK1247"/>
      <c r="RL1247"/>
      <c r="RM1247"/>
      <c r="RN1247"/>
      <c r="RO1247"/>
      <c r="RP1247"/>
      <c r="RQ1247"/>
      <c r="RR1247"/>
      <c r="RS1247"/>
      <c r="RT1247"/>
      <c r="RU1247"/>
      <c r="RV1247"/>
      <c r="RW1247"/>
      <c r="RX1247"/>
      <c r="RY1247"/>
      <c r="RZ1247"/>
      <c r="SA1247"/>
      <c r="SB1247"/>
      <c r="SC1247"/>
      <c r="SD1247"/>
      <c r="SE1247"/>
      <c r="SF1247"/>
      <c r="SG1247"/>
      <c r="SH1247"/>
      <c r="SI1247"/>
      <c r="SJ1247"/>
      <c r="SK1247"/>
      <c r="SL1247"/>
      <c r="SM1247"/>
      <c r="SN1247"/>
      <c r="SO1247"/>
      <c r="SP1247"/>
      <c r="SQ1247"/>
      <c r="SR1247"/>
      <c r="SS1247"/>
      <c r="ST1247"/>
      <c r="SU1247"/>
      <c r="SV1247"/>
      <c r="SW1247"/>
      <c r="SX1247"/>
      <c r="SY1247"/>
      <c r="SZ1247"/>
      <c r="TA1247"/>
      <c r="TB1247"/>
    </row>
    <row r="1248" spans="1:522" ht="16.5" customHeight="1" x14ac:dyDescent="0.2">
      <c r="A1248" s="20">
        <v>640</v>
      </c>
      <c r="B1248" s="20" t="s">
        <v>62</v>
      </c>
      <c r="C1248" s="20" t="s">
        <v>915</v>
      </c>
      <c r="D1248" s="20" t="s">
        <v>38</v>
      </c>
      <c r="E1248" s="20" t="s">
        <v>1345</v>
      </c>
      <c r="F1248" s="22" t="s">
        <v>960</v>
      </c>
      <c r="G1248" s="20" t="s">
        <v>42</v>
      </c>
      <c r="H1248" s="20" t="s">
        <v>35</v>
      </c>
      <c r="I1248" s="20" t="s">
        <v>81</v>
      </c>
      <c r="J1248" s="22" t="s">
        <v>915</v>
      </c>
      <c r="K1248" s="20"/>
      <c r="L1248" s="20"/>
      <c r="M1248" s="20"/>
      <c r="N1248" s="20"/>
      <c r="O1248" s="23"/>
      <c r="P1248" s="23">
        <v>1250000</v>
      </c>
      <c r="Q1248" s="24">
        <v>1</v>
      </c>
      <c r="R1248" s="25">
        <v>45901</v>
      </c>
      <c r="S1248" s="20" t="s">
        <v>83</v>
      </c>
      <c r="T1248" s="26">
        <f t="shared" si="21"/>
        <v>1250000</v>
      </c>
      <c r="U1248" s="27" t="s">
        <v>100</v>
      </c>
      <c r="V1248" s="27" t="s">
        <v>100</v>
      </c>
      <c r="W1248"/>
      <c r="X1248"/>
      <c r="Y1248"/>
      <c r="Z1248"/>
      <c r="AA1248"/>
      <c r="AB1248"/>
      <c r="AC1248"/>
      <c r="AD1248"/>
      <c r="AE1248"/>
      <c r="AF1248"/>
      <c r="AG1248"/>
      <c r="AH1248"/>
      <c r="AI1248"/>
      <c r="AJ1248"/>
      <c r="AK1248"/>
      <c r="AL1248"/>
      <c r="AM1248"/>
      <c r="AN1248"/>
      <c r="AO1248"/>
      <c r="AP1248"/>
      <c r="AQ1248"/>
      <c r="AR1248"/>
      <c r="AS1248"/>
      <c r="AT1248"/>
      <c r="AU1248"/>
      <c r="AV1248"/>
      <c r="AW1248"/>
      <c r="AX1248"/>
      <c r="AY1248"/>
      <c r="AZ1248"/>
      <c r="BA1248"/>
      <c r="BB1248"/>
      <c r="BC1248"/>
      <c r="BD1248"/>
      <c r="BE1248"/>
      <c r="BF1248"/>
      <c r="BG1248"/>
      <c r="BH1248"/>
      <c r="BI1248"/>
      <c r="BJ1248"/>
      <c r="BK1248"/>
      <c r="BL1248"/>
      <c r="BM1248"/>
      <c r="BN1248"/>
      <c r="BO1248"/>
      <c r="BP1248"/>
      <c r="BQ1248"/>
      <c r="BR1248"/>
      <c r="BS1248"/>
      <c r="BT1248"/>
      <c r="BU1248"/>
      <c r="BV1248"/>
      <c r="BW1248"/>
      <c r="BX1248"/>
      <c r="BY1248"/>
      <c r="BZ1248"/>
      <c r="CA1248"/>
      <c r="CB1248"/>
      <c r="CC1248"/>
      <c r="CD1248"/>
      <c r="CE1248"/>
      <c r="CF1248"/>
      <c r="CG1248"/>
      <c r="CH1248"/>
      <c r="CI1248"/>
      <c r="CJ1248"/>
      <c r="CK1248"/>
      <c r="CL1248"/>
      <c r="CM1248"/>
      <c r="CN1248"/>
      <c r="CO1248"/>
      <c r="CP1248"/>
      <c r="CQ1248"/>
      <c r="CR1248"/>
      <c r="CS1248"/>
      <c r="CT1248"/>
      <c r="CU1248"/>
      <c r="CV1248"/>
      <c r="CW1248"/>
      <c r="CX1248"/>
      <c r="CY1248"/>
      <c r="CZ1248"/>
      <c r="DA1248"/>
      <c r="DB1248"/>
      <c r="DC1248"/>
      <c r="DD1248"/>
      <c r="DE1248"/>
      <c r="DF1248"/>
      <c r="DG1248"/>
      <c r="DH1248"/>
      <c r="DI1248"/>
      <c r="DJ1248"/>
      <c r="DK1248"/>
      <c r="DL1248"/>
      <c r="DM1248"/>
      <c r="DN1248"/>
      <c r="DO1248"/>
      <c r="DP1248"/>
      <c r="DQ1248"/>
      <c r="DR1248"/>
      <c r="DS1248"/>
      <c r="DT1248"/>
      <c r="DU1248"/>
      <c r="DV1248"/>
      <c r="DW1248"/>
      <c r="DX1248"/>
      <c r="DY1248"/>
      <c r="DZ1248"/>
      <c r="EA1248"/>
      <c r="EB1248"/>
      <c r="EC1248"/>
      <c r="ED1248"/>
      <c r="EE1248"/>
      <c r="EF1248"/>
      <c r="EG1248"/>
      <c r="EH1248"/>
      <c r="EI1248"/>
      <c r="EJ1248"/>
      <c r="EK1248"/>
      <c r="EL1248"/>
      <c r="EM1248"/>
      <c r="EN1248"/>
      <c r="EO1248"/>
      <c r="EP1248"/>
      <c r="EQ1248"/>
      <c r="ER1248"/>
      <c r="ES1248"/>
      <c r="ET1248"/>
      <c r="EU1248"/>
      <c r="EV1248"/>
      <c r="EW1248"/>
      <c r="EX1248"/>
      <c r="EY1248"/>
      <c r="EZ1248"/>
      <c r="FA1248"/>
      <c r="FB1248"/>
      <c r="FC1248"/>
      <c r="FD1248"/>
      <c r="FE1248"/>
      <c r="FF1248"/>
      <c r="FG1248"/>
      <c r="FH1248"/>
      <c r="FI1248"/>
      <c r="FJ1248"/>
      <c r="FK1248"/>
      <c r="FL1248"/>
      <c r="FM1248"/>
      <c r="FN1248"/>
      <c r="FO1248"/>
      <c r="FP1248"/>
      <c r="FQ1248"/>
      <c r="FR1248"/>
      <c r="FS1248"/>
      <c r="FT1248"/>
      <c r="FU1248"/>
      <c r="FV1248"/>
      <c r="FW1248"/>
      <c r="FX1248"/>
      <c r="FY1248"/>
      <c r="FZ1248"/>
      <c r="GA1248"/>
      <c r="GB1248"/>
      <c r="GC1248"/>
      <c r="GD1248"/>
      <c r="GE1248"/>
      <c r="GF1248"/>
      <c r="GG1248"/>
      <c r="GH1248"/>
      <c r="GI1248"/>
      <c r="GJ1248"/>
      <c r="GK1248"/>
      <c r="GL1248"/>
      <c r="GM1248"/>
      <c r="GN1248"/>
      <c r="GO1248"/>
      <c r="GP1248"/>
      <c r="GQ1248"/>
      <c r="GR1248"/>
      <c r="GS1248"/>
      <c r="GT1248"/>
      <c r="GU1248"/>
      <c r="GV1248"/>
      <c r="GW1248"/>
      <c r="GX1248"/>
      <c r="GY1248"/>
      <c r="GZ1248"/>
      <c r="HA1248"/>
      <c r="HB1248"/>
      <c r="HC1248"/>
      <c r="HD1248"/>
      <c r="HE1248"/>
      <c r="HF1248"/>
      <c r="HG1248"/>
      <c r="HH1248"/>
      <c r="HI1248"/>
      <c r="HJ1248"/>
      <c r="HK1248"/>
      <c r="HL1248"/>
      <c r="HM1248"/>
      <c r="HN1248"/>
      <c r="HO1248"/>
      <c r="HP1248"/>
      <c r="HQ1248"/>
      <c r="HR1248"/>
      <c r="HS1248"/>
      <c r="HT1248"/>
      <c r="HU1248"/>
      <c r="HV1248"/>
      <c r="HW1248"/>
      <c r="HX1248"/>
      <c r="HY1248"/>
      <c r="HZ1248"/>
      <c r="IA1248"/>
      <c r="IB1248"/>
      <c r="IC1248"/>
      <c r="ID1248"/>
      <c r="IE1248"/>
      <c r="IF1248"/>
      <c r="IG1248"/>
      <c r="IH1248"/>
      <c r="II1248"/>
      <c r="IJ1248"/>
      <c r="IK1248"/>
      <c r="IL1248"/>
      <c r="IM1248"/>
      <c r="IN1248"/>
      <c r="IO1248"/>
      <c r="IP1248"/>
      <c r="IQ1248"/>
      <c r="IR1248"/>
      <c r="IS1248"/>
      <c r="IT1248"/>
      <c r="IU1248"/>
      <c r="IV1248"/>
      <c r="IW1248"/>
      <c r="IX1248"/>
      <c r="IY1248"/>
      <c r="IZ1248"/>
      <c r="JA1248"/>
      <c r="JB1248"/>
      <c r="JC1248"/>
      <c r="JD1248"/>
      <c r="JE1248"/>
      <c r="JF1248"/>
      <c r="JG1248"/>
      <c r="JH1248"/>
      <c r="JI1248"/>
      <c r="JJ1248"/>
      <c r="JK1248"/>
      <c r="JL1248"/>
      <c r="JM1248"/>
      <c r="JN1248"/>
      <c r="JO1248"/>
      <c r="JP1248"/>
      <c r="JQ1248"/>
      <c r="JR1248"/>
      <c r="JS1248"/>
      <c r="JT1248"/>
      <c r="JU1248"/>
      <c r="JV1248"/>
      <c r="JW1248"/>
      <c r="JX1248"/>
      <c r="JY1248"/>
      <c r="JZ1248"/>
      <c r="KA1248"/>
      <c r="KB1248"/>
      <c r="KC1248"/>
      <c r="KD1248"/>
      <c r="KE1248"/>
      <c r="KF1248"/>
      <c r="KG1248"/>
      <c r="KH1248"/>
      <c r="KI1248"/>
      <c r="KJ1248"/>
      <c r="KK1248"/>
      <c r="KL1248"/>
      <c r="KM1248"/>
      <c r="KN1248"/>
      <c r="KO1248"/>
      <c r="KP1248"/>
      <c r="KQ1248"/>
      <c r="KR1248"/>
      <c r="KS1248"/>
      <c r="KT1248"/>
      <c r="KU1248"/>
      <c r="KV1248"/>
      <c r="KW1248"/>
      <c r="KX1248"/>
      <c r="KY1248"/>
      <c r="KZ1248"/>
      <c r="LA1248"/>
      <c r="LB1248"/>
      <c r="LC1248"/>
      <c r="LD1248"/>
      <c r="LE1248"/>
      <c r="LF1248"/>
      <c r="LG1248"/>
      <c r="LH1248"/>
      <c r="LI1248"/>
      <c r="LJ1248"/>
      <c r="LK1248"/>
      <c r="LL1248"/>
      <c r="LM1248"/>
      <c r="LN1248"/>
      <c r="LO1248"/>
      <c r="LP1248"/>
      <c r="LQ1248"/>
      <c r="LR1248"/>
      <c r="LS1248"/>
      <c r="LT1248"/>
      <c r="LU1248"/>
      <c r="LV1248"/>
      <c r="LW1248"/>
      <c r="LX1248"/>
      <c r="LY1248"/>
      <c r="LZ1248"/>
      <c r="MA1248"/>
      <c r="MB1248"/>
      <c r="MC1248"/>
      <c r="MD1248"/>
      <c r="ME1248"/>
      <c r="MF1248"/>
      <c r="MG1248"/>
      <c r="MH1248"/>
      <c r="MI1248"/>
      <c r="MJ1248"/>
      <c r="MK1248"/>
      <c r="ML1248"/>
      <c r="MM1248"/>
      <c r="MN1248"/>
      <c r="MO1248"/>
      <c r="MP1248"/>
      <c r="MQ1248"/>
      <c r="MR1248"/>
      <c r="MS1248"/>
      <c r="MT1248"/>
      <c r="MU1248"/>
      <c r="MV1248"/>
      <c r="MW1248"/>
      <c r="MX1248"/>
      <c r="MY1248"/>
      <c r="MZ1248"/>
      <c r="NA1248"/>
      <c r="NB1248"/>
      <c r="NC1248"/>
      <c r="ND1248"/>
      <c r="NE1248"/>
      <c r="NF1248"/>
      <c r="NG1248"/>
      <c r="NH1248"/>
      <c r="NI1248"/>
      <c r="NJ1248"/>
      <c r="NK1248"/>
      <c r="NL1248"/>
      <c r="NM1248"/>
      <c r="NN1248"/>
      <c r="NO1248"/>
      <c r="NP1248"/>
      <c r="NQ1248"/>
      <c r="NR1248"/>
      <c r="NS1248"/>
      <c r="NT1248"/>
      <c r="NU1248"/>
      <c r="NV1248"/>
      <c r="NW1248"/>
      <c r="NX1248"/>
      <c r="NY1248"/>
      <c r="NZ1248"/>
      <c r="OA1248"/>
      <c r="OB1248"/>
      <c r="OC1248"/>
      <c r="OD1248"/>
      <c r="OE1248"/>
      <c r="OF1248"/>
      <c r="OG1248"/>
      <c r="OH1248"/>
      <c r="OI1248"/>
      <c r="OJ1248"/>
      <c r="OK1248"/>
      <c r="OL1248"/>
      <c r="OM1248"/>
      <c r="ON1248"/>
      <c r="OO1248"/>
      <c r="OP1248"/>
      <c r="OQ1248"/>
      <c r="OR1248"/>
      <c r="OS1248"/>
      <c r="OT1248"/>
      <c r="OU1248"/>
      <c r="OV1248"/>
      <c r="OW1248"/>
      <c r="OX1248"/>
      <c r="OY1248"/>
      <c r="OZ1248"/>
      <c r="PA1248"/>
      <c r="PB1248"/>
      <c r="PC1248"/>
      <c r="PD1248"/>
      <c r="PE1248"/>
      <c r="PF1248"/>
      <c r="PG1248"/>
      <c r="PH1248"/>
      <c r="PI1248"/>
      <c r="PJ1248"/>
      <c r="PK1248"/>
      <c r="PL1248"/>
      <c r="PM1248"/>
      <c r="PN1248"/>
      <c r="PO1248"/>
      <c r="PP1248"/>
      <c r="PQ1248"/>
      <c r="PR1248"/>
      <c r="PS1248"/>
      <c r="PT1248"/>
      <c r="PU1248"/>
      <c r="PV1248"/>
      <c r="PW1248"/>
      <c r="PX1248"/>
      <c r="PY1248"/>
      <c r="PZ1248"/>
      <c r="QA1248"/>
      <c r="QB1248"/>
      <c r="QC1248"/>
      <c r="QD1248"/>
      <c r="QE1248"/>
      <c r="QF1248"/>
      <c r="QG1248"/>
      <c r="QH1248"/>
      <c r="QI1248"/>
      <c r="QJ1248"/>
      <c r="QK1248"/>
      <c r="QL1248"/>
      <c r="QM1248"/>
      <c r="QN1248"/>
      <c r="QO1248"/>
      <c r="QP1248"/>
      <c r="QQ1248"/>
      <c r="QR1248"/>
      <c r="QS1248"/>
      <c r="QT1248"/>
      <c r="QU1248"/>
      <c r="QV1248"/>
      <c r="QW1248"/>
      <c r="QX1248"/>
      <c r="QY1248"/>
      <c r="QZ1248"/>
      <c r="RA1248"/>
      <c r="RB1248"/>
      <c r="RC1248"/>
      <c r="RD1248"/>
      <c r="RE1248"/>
      <c r="RF1248"/>
      <c r="RG1248"/>
      <c r="RH1248"/>
      <c r="RI1248"/>
      <c r="RJ1248"/>
      <c r="RK1248"/>
      <c r="RL1248"/>
      <c r="RM1248"/>
      <c r="RN1248"/>
      <c r="RO1248"/>
      <c r="RP1248"/>
      <c r="RQ1248"/>
      <c r="RR1248"/>
      <c r="RS1248"/>
      <c r="RT1248"/>
      <c r="RU1248"/>
      <c r="RV1248"/>
      <c r="RW1248"/>
      <c r="RX1248"/>
      <c r="RY1248"/>
      <c r="RZ1248"/>
      <c r="SA1248"/>
      <c r="SB1248"/>
      <c r="SC1248"/>
      <c r="SD1248"/>
      <c r="SE1248"/>
      <c r="SF1248"/>
      <c r="SG1248"/>
      <c r="SH1248"/>
      <c r="SI1248"/>
      <c r="SJ1248"/>
      <c r="SK1248"/>
      <c r="SL1248"/>
      <c r="SM1248"/>
      <c r="SN1248"/>
      <c r="SO1248"/>
      <c r="SP1248"/>
      <c r="SQ1248"/>
      <c r="SR1248"/>
      <c r="SS1248"/>
      <c r="ST1248"/>
      <c r="SU1248"/>
      <c r="SV1248"/>
      <c r="SW1248"/>
      <c r="SX1248"/>
      <c r="SY1248"/>
      <c r="SZ1248"/>
      <c r="TA1248"/>
      <c r="TB1248"/>
    </row>
    <row r="1249" spans="1:522" ht="16.5" customHeight="1" x14ac:dyDescent="0.2">
      <c r="A1249" s="20">
        <v>641</v>
      </c>
      <c r="B1249" s="20" t="s">
        <v>62</v>
      </c>
      <c r="C1249" s="20" t="s">
        <v>915</v>
      </c>
      <c r="D1249" s="20" t="s">
        <v>38</v>
      </c>
      <c r="E1249" s="20" t="s">
        <v>1345</v>
      </c>
      <c r="F1249" s="22" t="s">
        <v>960</v>
      </c>
      <c r="G1249" s="20" t="s">
        <v>42</v>
      </c>
      <c r="H1249" s="20" t="s">
        <v>35</v>
      </c>
      <c r="I1249" s="20" t="s">
        <v>81</v>
      </c>
      <c r="J1249" s="22" t="s">
        <v>915</v>
      </c>
      <c r="K1249" s="20"/>
      <c r="L1249" s="20"/>
      <c r="M1249" s="20"/>
      <c r="N1249" s="20"/>
      <c r="O1249" s="23"/>
      <c r="P1249" s="23">
        <v>1250000</v>
      </c>
      <c r="Q1249" s="24">
        <v>1</v>
      </c>
      <c r="R1249" s="25">
        <v>45931</v>
      </c>
      <c r="S1249" s="20" t="s">
        <v>83</v>
      </c>
      <c r="T1249" s="26">
        <f t="shared" si="21"/>
        <v>1250000</v>
      </c>
      <c r="U1249" s="27" t="s">
        <v>100</v>
      </c>
      <c r="V1249" s="27" t="s">
        <v>100</v>
      </c>
      <c r="W1249"/>
      <c r="X1249"/>
      <c r="Y1249"/>
      <c r="Z1249"/>
      <c r="AA1249"/>
      <c r="AB1249"/>
      <c r="AC1249"/>
      <c r="AD1249"/>
      <c r="AE1249"/>
      <c r="AF1249"/>
      <c r="AG1249"/>
      <c r="AH1249"/>
      <c r="AI1249"/>
      <c r="AJ1249"/>
      <c r="AK1249"/>
      <c r="AL1249"/>
      <c r="AM1249"/>
      <c r="AN1249"/>
      <c r="AO1249"/>
      <c r="AP1249"/>
      <c r="AQ1249"/>
      <c r="AR1249"/>
      <c r="AS1249"/>
      <c r="AT1249"/>
      <c r="AU1249"/>
      <c r="AV1249"/>
      <c r="AW1249"/>
      <c r="AX1249"/>
      <c r="AY1249"/>
      <c r="AZ1249"/>
      <c r="BA1249"/>
      <c r="BB1249"/>
      <c r="BC1249"/>
      <c r="BD1249"/>
      <c r="BE1249"/>
      <c r="BF1249"/>
      <c r="BG1249"/>
      <c r="BH1249"/>
      <c r="BI1249"/>
      <c r="BJ1249"/>
      <c r="BK1249"/>
      <c r="BL1249"/>
      <c r="BM1249"/>
      <c r="BN1249"/>
      <c r="BO1249"/>
      <c r="BP1249"/>
      <c r="BQ1249"/>
      <c r="BR1249"/>
      <c r="BS1249"/>
      <c r="BT1249"/>
      <c r="BU1249"/>
      <c r="BV1249"/>
      <c r="BW1249"/>
      <c r="BX1249"/>
      <c r="BY1249"/>
      <c r="BZ1249"/>
      <c r="CA1249"/>
      <c r="CB1249"/>
      <c r="CC1249"/>
      <c r="CD1249"/>
      <c r="CE1249"/>
      <c r="CF1249"/>
      <c r="CG1249"/>
      <c r="CH1249"/>
      <c r="CI1249"/>
      <c r="CJ1249"/>
      <c r="CK1249"/>
      <c r="CL1249"/>
      <c r="CM1249"/>
      <c r="CN1249"/>
      <c r="CO1249"/>
      <c r="CP1249"/>
      <c r="CQ1249"/>
      <c r="CR1249"/>
      <c r="CS1249"/>
      <c r="CT1249"/>
      <c r="CU1249"/>
      <c r="CV1249"/>
      <c r="CW1249"/>
      <c r="CX1249"/>
      <c r="CY1249"/>
      <c r="CZ1249"/>
      <c r="DA1249"/>
      <c r="DB1249"/>
      <c r="DC1249"/>
      <c r="DD1249"/>
      <c r="DE1249"/>
      <c r="DF1249"/>
      <c r="DG1249"/>
      <c r="DH1249"/>
      <c r="DI1249"/>
      <c r="DJ1249"/>
      <c r="DK1249"/>
      <c r="DL1249"/>
      <c r="DM1249"/>
      <c r="DN1249"/>
      <c r="DO1249"/>
      <c r="DP1249"/>
      <c r="DQ1249"/>
      <c r="DR1249"/>
      <c r="DS1249"/>
      <c r="DT1249"/>
      <c r="DU1249"/>
      <c r="DV1249"/>
      <c r="DW1249"/>
      <c r="DX1249"/>
      <c r="DY1249"/>
      <c r="DZ1249"/>
      <c r="EA1249"/>
      <c r="EB1249"/>
      <c r="EC1249"/>
      <c r="ED1249"/>
      <c r="EE1249"/>
      <c r="EF1249"/>
      <c r="EG1249"/>
      <c r="EH1249"/>
      <c r="EI1249"/>
      <c r="EJ1249"/>
      <c r="EK1249"/>
      <c r="EL1249"/>
      <c r="EM1249"/>
      <c r="EN1249"/>
      <c r="EO1249"/>
      <c r="EP1249"/>
      <c r="EQ1249"/>
      <c r="ER1249"/>
      <c r="ES1249"/>
      <c r="ET1249"/>
      <c r="EU1249"/>
      <c r="EV1249"/>
      <c r="EW1249"/>
      <c r="EX1249"/>
      <c r="EY1249"/>
      <c r="EZ1249"/>
      <c r="FA1249"/>
      <c r="FB1249"/>
      <c r="FC1249"/>
      <c r="FD1249"/>
      <c r="FE1249"/>
      <c r="FF1249"/>
      <c r="FG1249"/>
      <c r="FH1249"/>
      <c r="FI1249"/>
      <c r="FJ1249"/>
      <c r="FK1249"/>
      <c r="FL1249"/>
      <c r="FM1249"/>
      <c r="FN1249"/>
      <c r="FO1249"/>
      <c r="FP1249"/>
      <c r="FQ1249"/>
      <c r="FR1249"/>
      <c r="FS1249"/>
      <c r="FT1249"/>
      <c r="FU1249"/>
      <c r="FV1249"/>
      <c r="FW1249"/>
      <c r="FX1249"/>
      <c r="FY1249"/>
      <c r="FZ1249"/>
      <c r="GA1249"/>
      <c r="GB1249"/>
      <c r="GC1249"/>
      <c r="GD1249"/>
      <c r="GE1249"/>
      <c r="GF1249"/>
      <c r="GG1249"/>
      <c r="GH1249"/>
      <c r="GI1249"/>
      <c r="GJ1249"/>
      <c r="GK1249"/>
      <c r="GL1249"/>
      <c r="GM1249"/>
      <c r="GN1249"/>
      <c r="GO1249"/>
      <c r="GP1249"/>
      <c r="GQ1249"/>
      <c r="GR1249"/>
      <c r="GS1249"/>
      <c r="GT1249"/>
      <c r="GU1249"/>
      <c r="GV1249"/>
      <c r="GW1249"/>
      <c r="GX1249"/>
      <c r="GY1249"/>
      <c r="GZ1249"/>
      <c r="HA1249"/>
      <c r="HB1249"/>
      <c r="HC1249"/>
      <c r="HD1249"/>
      <c r="HE1249"/>
      <c r="HF1249"/>
      <c r="HG1249"/>
      <c r="HH1249"/>
      <c r="HI1249"/>
      <c r="HJ1249"/>
      <c r="HK1249"/>
      <c r="HL1249"/>
      <c r="HM1249"/>
      <c r="HN1249"/>
      <c r="HO1249"/>
      <c r="HP1249"/>
      <c r="HQ1249"/>
      <c r="HR1249"/>
      <c r="HS1249"/>
      <c r="HT1249"/>
      <c r="HU1249"/>
      <c r="HV1249"/>
      <c r="HW1249"/>
      <c r="HX1249"/>
      <c r="HY1249"/>
      <c r="HZ1249"/>
      <c r="IA1249"/>
      <c r="IB1249"/>
      <c r="IC1249"/>
      <c r="ID1249"/>
      <c r="IE1249"/>
      <c r="IF1249"/>
      <c r="IG1249"/>
      <c r="IH1249"/>
      <c r="II1249"/>
      <c r="IJ1249"/>
      <c r="IK1249"/>
      <c r="IL1249"/>
      <c r="IM1249"/>
      <c r="IN1249"/>
      <c r="IO1249"/>
      <c r="IP1249"/>
      <c r="IQ1249"/>
      <c r="IR1249"/>
      <c r="IS1249"/>
      <c r="IT1249"/>
      <c r="IU1249"/>
      <c r="IV1249"/>
      <c r="IW1249"/>
      <c r="IX1249"/>
      <c r="IY1249"/>
      <c r="IZ1249"/>
      <c r="JA1249"/>
      <c r="JB1249"/>
      <c r="JC1249"/>
      <c r="JD1249"/>
      <c r="JE1249"/>
      <c r="JF1249"/>
      <c r="JG1249"/>
      <c r="JH1249"/>
      <c r="JI1249"/>
      <c r="JJ1249"/>
      <c r="JK1249"/>
      <c r="JL1249"/>
      <c r="JM1249"/>
      <c r="JN1249"/>
      <c r="JO1249"/>
      <c r="JP1249"/>
      <c r="JQ1249"/>
      <c r="JR1249"/>
      <c r="JS1249"/>
      <c r="JT1249"/>
      <c r="JU1249"/>
      <c r="JV1249"/>
      <c r="JW1249"/>
      <c r="JX1249"/>
      <c r="JY1249"/>
      <c r="JZ1249"/>
      <c r="KA1249"/>
      <c r="KB1249"/>
      <c r="KC1249"/>
      <c r="KD1249"/>
      <c r="KE1249"/>
      <c r="KF1249"/>
      <c r="KG1249"/>
      <c r="KH1249"/>
      <c r="KI1249"/>
      <c r="KJ1249"/>
      <c r="KK1249"/>
      <c r="KL1249"/>
      <c r="KM1249"/>
      <c r="KN1249"/>
      <c r="KO1249"/>
      <c r="KP1249"/>
      <c r="KQ1249"/>
      <c r="KR1249"/>
      <c r="KS1249"/>
      <c r="KT1249"/>
      <c r="KU1249"/>
      <c r="KV1249"/>
      <c r="KW1249"/>
      <c r="KX1249"/>
      <c r="KY1249"/>
      <c r="KZ1249"/>
      <c r="LA1249"/>
      <c r="LB1249"/>
      <c r="LC1249"/>
      <c r="LD1249"/>
      <c r="LE1249"/>
      <c r="LF1249"/>
      <c r="LG1249"/>
      <c r="LH1249"/>
      <c r="LI1249"/>
      <c r="LJ1249"/>
      <c r="LK1249"/>
      <c r="LL1249"/>
      <c r="LM1249"/>
      <c r="LN1249"/>
      <c r="LO1249"/>
      <c r="LP1249"/>
      <c r="LQ1249"/>
      <c r="LR1249"/>
      <c r="LS1249"/>
      <c r="LT1249"/>
      <c r="LU1249"/>
      <c r="LV1249"/>
      <c r="LW1249"/>
      <c r="LX1249"/>
      <c r="LY1249"/>
      <c r="LZ1249"/>
      <c r="MA1249"/>
      <c r="MB1249"/>
      <c r="MC1249"/>
      <c r="MD1249"/>
      <c r="ME1249"/>
      <c r="MF1249"/>
      <c r="MG1249"/>
      <c r="MH1249"/>
      <c r="MI1249"/>
      <c r="MJ1249"/>
      <c r="MK1249"/>
      <c r="ML1249"/>
      <c r="MM1249"/>
      <c r="MN1249"/>
      <c r="MO1249"/>
      <c r="MP1249"/>
      <c r="MQ1249"/>
      <c r="MR1249"/>
      <c r="MS1249"/>
      <c r="MT1249"/>
      <c r="MU1249"/>
      <c r="MV1249"/>
      <c r="MW1249"/>
      <c r="MX1249"/>
      <c r="MY1249"/>
      <c r="MZ1249"/>
      <c r="NA1249"/>
      <c r="NB1249"/>
      <c r="NC1249"/>
      <c r="ND1249"/>
      <c r="NE1249"/>
      <c r="NF1249"/>
      <c r="NG1249"/>
      <c r="NH1249"/>
      <c r="NI1249"/>
      <c r="NJ1249"/>
      <c r="NK1249"/>
      <c r="NL1249"/>
      <c r="NM1249"/>
      <c r="NN1249"/>
      <c r="NO1249"/>
      <c r="NP1249"/>
      <c r="NQ1249"/>
      <c r="NR1249"/>
      <c r="NS1249"/>
      <c r="NT1249"/>
      <c r="NU1249"/>
      <c r="NV1249"/>
      <c r="NW1249"/>
      <c r="NX1249"/>
      <c r="NY1249"/>
      <c r="NZ1249"/>
      <c r="OA1249"/>
      <c r="OB1249"/>
      <c r="OC1249"/>
      <c r="OD1249"/>
      <c r="OE1249"/>
      <c r="OF1249"/>
      <c r="OG1249"/>
      <c r="OH1249"/>
      <c r="OI1249"/>
      <c r="OJ1249"/>
      <c r="OK1249"/>
      <c r="OL1249"/>
      <c r="OM1249"/>
      <c r="ON1249"/>
      <c r="OO1249"/>
      <c r="OP1249"/>
      <c r="OQ1249"/>
      <c r="OR1249"/>
      <c r="OS1249"/>
      <c r="OT1249"/>
      <c r="OU1249"/>
      <c r="OV1249"/>
      <c r="OW1249"/>
      <c r="OX1249"/>
      <c r="OY1249"/>
      <c r="OZ1249"/>
      <c r="PA1249"/>
      <c r="PB1249"/>
      <c r="PC1249"/>
      <c r="PD1249"/>
      <c r="PE1249"/>
      <c r="PF1249"/>
      <c r="PG1249"/>
      <c r="PH1249"/>
      <c r="PI1249"/>
      <c r="PJ1249"/>
      <c r="PK1249"/>
      <c r="PL1249"/>
      <c r="PM1249"/>
      <c r="PN1249"/>
      <c r="PO1249"/>
      <c r="PP1249"/>
      <c r="PQ1249"/>
      <c r="PR1249"/>
      <c r="PS1249"/>
      <c r="PT1249"/>
      <c r="PU1249"/>
      <c r="PV1249"/>
      <c r="PW1249"/>
      <c r="PX1249"/>
      <c r="PY1249"/>
      <c r="PZ1249"/>
      <c r="QA1249"/>
      <c r="QB1249"/>
      <c r="QC1249"/>
      <c r="QD1249"/>
      <c r="QE1249"/>
      <c r="QF1249"/>
      <c r="QG1249"/>
      <c r="QH1249"/>
      <c r="QI1249"/>
      <c r="QJ1249"/>
      <c r="QK1249"/>
      <c r="QL1249"/>
      <c r="QM1249"/>
      <c r="QN1249"/>
      <c r="QO1249"/>
      <c r="QP1249"/>
      <c r="QQ1249"/>
      <c r="QR1249"/>
      <c r="QS1249"/>
      <c r="QT1249"/>
      <c r="QU1249"/>
      <c r="QV1249"/>
      <c r="QW1249"/>
      <c r="QX1249"/>
      <c r="QY1249"/>
      <c r="QZ1249"/>
      <c r="RA1249"/>
      <c r="RB1249"/>
      <c r="RC1249"/>
      <c r="RD1249"/>
      <c r="RE1249"/>
      <c r="RF1249"/>
      <c r="RG1249"/>
      <c r="RH1249"/>
      <c r="RI1249"/>
      <c r="RJ1249"/>
      <c r="RK1249"/>
      <c r="RL1249"/>
      <c r="RM1249"/>
      <c r="RN1249"/>
      <c r="RO1249"/>
      <c r="RP1249"/>
      <c r="RQ1249"/>
      <c r="RR1249"/>
      <c r="RS1249"/>
      <c r="RT1249"/>
      <c r="RU1249"/>
      <c r="RV1249"/>
      <c r="RW1249"/>
      <c r="RX1249"/>
      <c r="RY1249"/>
      <c r="RZ1249"/>
      <c r="SA1249"/>
      <c r="SB1249"/>
      <c r="SC1249"/>
      <c r="SD1249"/>
      <c r="SE1249"/>
      <c r="SF1249"/>
      <c r="SG1249"/>
      <c r="SH1249"/>
      <c r="SI1249"/>
      <c r="SJ1249"/>
      <c r="SK1249"/>
      <c r="SL1249"/>
      <c r="SM1249"/>
      <c r="SN1249"/>
      <c r="SO1249"/>
      <c r="SP1249"/>
      <c r="SQ1249"/>
      <c r="SR1249"/>
      <c r="SS1249"/>
      <c r="ST1249"/>
      <c r="SU1249"/>
      <c r="SV1249"/>
      <c r="SW1249"/>
      <c r="SX1249"/>
      <c r="SY1249"/>
      <c r="SZ1249"/>
      <c r="TA1249"/>
      <c r="TB1249"/>
    </row>
    <row r="1250" spans="1:522" ht="16.5" customHeight="1" x14ac:dyDescent="0.2">
      <c r="A1250" s="20">
        <v>642</v>
      </c>
      <c r="B1250" s="20" t="s">
        <v>62</v>
      </c>
      <c r="C1250" s="20" t="s">
        <v>915</v>
      </c>
      <c r="D1250" s="20" t="s">
        <v>38</v>
      </c>
      <c r="E1250" s="20" t="s">
        <v>1345</v>
      </c>
      <c r="F1250" s="22" t="s">
        <v>960</v>
      </c>
      <c r="G1250" s="20" t="s">
        <v>42</v>
      </c>
      <c r="H1250" s="20" t="s">
        <v>35</v>
      </c>
      <c r="I1250" s="20" t="s">
        <v>81</v>
      </c>
      <c r="J1250" s="22" t="s">
        <v>915</v>
      </c>
      <c r="K1250" s="20"/>
      <c r="L1250" s="20"/>
      <c r="M1250" s="20"/>
      <c r="N1250" s="20"/>
      <c r="O1250" s="23"/>
      <c r="P1250" s="23">
        <v>1250000</v>
      </c>
      <c r="Q1250" s="24">
        <v>1</v>
      </c>
      <c r="R1250" s="25">
        <v>45962</v>
      </c>
      <c r="S1250" s="20" t="s">
        <v>83</v>
      </c>
      <c r="T1250" s="26">
        <f t="shared" si="21"/>
        <v>1250000</v>
      </c>
      <c r="U1250" s="27" t="s">
        <v>100</v>
      </c>
      <c r="V1250" s="27" t="s">
        <v>100</v>
      </c>
      <c r="W1250"/>
      <c r="X1250"/>
      <c r="Y1250"/>
      <c r="Z1250"/>
      <c r="AA1250"/>
      <c r="AB1250"/>
      <c r="AC1250"/>
      <c r="AD1250"/>
      <c r="AE1250"/>
      <c r="AF1250"/>
      <c r="AG1250"/>
      <c r="AH1250"/>
      <c r="AI1250"/>
      <c r="AJ1250"/>
      <c r="AK1250"/>
      <c r="AL1250"/>
      <c r="AM1250"/>
      <c r="AN1250"/>
      <c r="AO1250"/>
      <c r="AP1250"/>
      <c r="AQ1250"/>
      <c r="AR1250"/>
      <c r="AS1250"/>
      <c r="AT1250"/>
      <c r="AU1250"/>
      <c r="AV1250"/>
      <c r="AW1250"/>
      <c r="AX1250"/>
      <c r="AY1250"/>
      <c r="AZ1250"/>
      <c r="BA1250"/>
      <c r="BB1250"/>
      <c r="BC1250"/>
      <c r="BD1250"/>
      <c r="BE1250"/>
      <c r="BF1250"/>
      <c r="BG1250"/>
      <c r="BH1250"/>
      <c r="BI1250"/>
      <c r="BJ1250"/>
      <c r="BK1250"/>
      <c r="BL1250"/>
      <c r="BM1250"/>
      <c r="BN1250"/>
      <c r="BO1250"/>
      <c r="BP1250"/>
      <c r="BQ1250"/>
      <c r="BR1250"/>
      <c r="BS1250"/>
      <c r="BT1250"/>
      <c r="BU1250"/>
      <c r="BV1250"/>
      <c r="BW1250"/>
      <c r="BX1250"/>
      <c r="BY1250"/>
      <c r="BZ1250"/>
      <c r="CA1250"/>
      <c r="CB1250"/>
      <c r="CC1250"/>
      <c r="CD1250"/>
      <c r="CE1250"/>
      <c r="CF1250"/>
      <c r="CG1250"/>
      <c r="CH1250"/>
      <c r="CI1250"/>
      <c r="CJ1250"/>
      <c r="CK1250"/>
      <c r="CL1250"/>
      <c r="CM1250"/>
      <c r="CN1250"/>
      <c r="CO1250"/>
      <c r="CP1250"/>
      <c r="CQ1250"/>
      <c r="CR1250"/>
      <c r="CS1250"/>
      <c r="CT1250"/>
      <c r="CU1250"/>
      <c r="CV1250"/>
      <c r="CW1250"/>
      <c r="CX1250"/>
      <c r="CY1250"/>
      <c r="CZ1250"/>
      <c r="DA1250"/>
      <c r="DB1250"/>
      <c r="DC1250"/>
      <c r="DD1250"/>
      <c r="DE1250"/>
      <c r="DF1250"/>
      <c r="DG1250"/>
      <c r="DH1250"/>
      <c r="DI1250"/>
      <c r="DJ1250"/>
      <c r="DK1250"/>
      <c r="DL1250"/>
      <c r="DM1250"/>
      <c r="DN1250"/>
      <c r="DO1250"/>
      <c r="DP1250"/>
      <c r="DQ1250"/>
      <c r="DR1250"/>
      <c r="DS1250"/>
      <c r="DT1250"/>
      <c r="DU1250"/>
      <c r="DV1250"/>
      <c r="DW1250"/>
      <c r="DX1250"/>
      <c r="DY1250"/>
      <c r="DZ1250"/>
      <c r="EA1250"/>
      <c r="EB1250"/>
      <c r="EC1250"/>
      <c r="ED1250"/>
      <c r="EE1250"/>
      <c r="EF1250"/>
      <c r="EG1250"/>
      <c r="EH1250"/>
      <c r="EI1250"/>
      <c r="EJ1250"/>
      <c r="EK1250"/>
      <c r="EL1250"/>
      <c r="EM1250"/>
      <c r="EN1250"/>
      <c r="EO1250"/>
      <c r="EP1250"/>
      <c r="EQ1250"/>
      <c r="ER1250"/>
      <c r="ES1250"/>
      <c r="ET1250"/>
      <c r="EU1250"/>
      <c r="EV1250"/>
      <c r="EW1250"/>
      <c r="EX1250"/>
      <c r="EY1250"/>
      <c r="EZ1250"/>
      <c r="FA1250"/>
      <c r="FB1250"/>
      <c r="FC1250"/>
      <c r="FD1250"/>
      <c r="FE1250"/>
      <c r="FF1250"/>
      <c r="FG1250"/>
      <c r="FH1250"/>
      <c r="FI1250"/>
      <c r="FJ1250"/>
      <c r="FK1250"/>
      <c r="FL1250"/>
      <c r="FM1250"/>
      <c r="FN1250"/>
      <c r="FO1250"/>
      <c r="FP1250"/>
      <c r="FQ1250"/>
      <c r="FR1250"/>
      <c r="FS1250"/>
      <c r="FT1250"/>
      <c r="FU1250"/>
      <c r="FV1250"/>
      <c r="FW1250"/>
      <c r="FX1250"/>
      <c r="FY1250"/>
      <c r="FZ1250"/>
      <c r="GA1250"/>
      <c r="GB1250"/>
      <c r="GC1250"/>
      <c r="GD1250"/>
      <c r="GE1250"/>
      <c r="GF1250"/>
      <c r="GG1250"/>
      <c r="GH1250"/>
      <c r="GI1250"/>
      <c r="GJ1250"/>
      <c r="GK1250"/>
      <c r="GL1250"/>
      <c r="GM1250"/>
      <c r="GN1250"/>
      <c r="GO1250"/>
      <c r="GP1250"/>
      <c r="GQ1250"/>
      <c r="GR1250"/>
      <c r="GS1250"/>
      <c r="GT1250"/>
      <c r="GU1250"/>
      <c r="GV1250"/>
      <c r="GW1250"/>
      <c r="GX1250"/>
      <c r="GY1250"/>
      <c r="GZ1250"/>
      <c r="HA1250"/>
      <c r="HB1250"/>
      <c r="HC1250"/>
      <c r="HD1250"/>
      <c r="HE1250"/>
      <c r="HF1250"/>
      <c r="HG1250"/>
      <c r="HH1250"/>
      <c r="HI1250"/>
      <c r="HJ1250"/>
      <c r="HK1250"/>
      <c r="HL1250"/>
      <c r="HM1250"/>
      <c r="HN1250"/>
      <c r="HO1250"/>
      <c r="HP1250"/>
      <c r="HQ1250"/>
      <c r="HR1250"/>
      <c r="HS1250"/>
      <c r="HT1250"/>
      <c r="HU1250"/>
      <c r="HV1250"/>
      <c r="HW1250"/>
      <c r="HX1250"/>
      <c r="HY1250"/>
      <c r="HZ1250"/>
      <c r="IA1250"/>
      <c r="IB1250"/>
      <c r="IC1250"/>
      <c r="ID1250"/>
      <c r="IE1250"/>
      <c r="IF1250"/>
      <c r="IG1250"/>
      <c r="IH1250"/>
      <c r="II1250"/>
      <c r="IJ1250"/>
      <c r="IK1250"/>
      <c r="IL1250"/>
      <c r="IM1250"/>
      <c r="IN1250"/>
      <c r="IO1250"/>
      <c r="IP1250"/>
      <c r="IQ1250"/>
      <c r="IR1250"/>
      <c r="IS1250"/>
      <c r="IT1250"/>
      <c r="IU1250"/>
      <c r="IV1250"/>
      <c r="IW1250"/>
      <c r="IX1250"/>
      <c r="IY1250"/>
      <c r="IZ1250"/>
      <c r="JA1250"/>
      <c r="JB1250"/>
      <c r="JC1250"/>
      <c r="JD1250"/>
      <c r="JE1250"/>
      <c r="JF1250"/>
      <c r="JG1250"/>
      <c r="JH1250"/>
      <c r="JI1250"/>
      <c r="JJ1250"/>
      <c r="JK1250"/>
      <c r="JL1250"/>
      <c r="JM1250"/>
      <c r="JN1250"/>
      <c r="JO1250"/>
      <c r="JP1250"/>
      <c r="JQ1250"/>
      <c r="JR1250"/>
      <c r="JS1250"/>
      <c r="JT1250"/>
      <c r="JU1250"/>
      <c r="JV1250"/>
      <c r="JW1250"/>
      <c r="JX1250"/>
      <c r="JY1250"/>
      <c r="JZ1250"/>
      <c r="KA1250"/>
      <c r="KB1250"/>
      <c r="KC1250"/>
      <c r="KD1250"/>
      <c r="KE1250"/>
      <c r="KF1250"/>
      <c r="KG1250"/>
      <c r="KH1250"/>
      <c r="KI1250"/>
      <c r="KJ1250"/>
      <c r="KK1250"/>
      <c r="KL1250"/>
      <c r="KM1250"/>
      <c r="KN1250"/>
      <c r="KO1250"/>
      <c r="KP1250"/>
      <c r="KQ1250"/>
      <c r="KR1250"/>
      <c r="KS1250"/>
      <c r="KT1250"/>
      <c r="KU1250"/>
      <c r="KV1250"/>
      <c r="KW1250"/>
      <c r="KX1250"/>
      <c r="KY1250"/>
      <c r="KZ1250"/>
      <c r="LA1250"/>
      <c r="LB1250"/>
      <c r="LC1250"/>
      <c r="LD1250"/>
      <c r="LE1250"/>
      <c r="LF1250"/>
      <c r="LG1250"/>
      <c r="LH1250"/>
      <c r="LI1250"/>
      <c r="LJ1250"/>
      <c r="LK1250"/>
      <c r="LL1250"/>
      <c r="LM1250"/>
      <c r="LN1250"/>
      <c r="LO1250"/>
      <c r="LP1250"/>
      <c r="LQ1250"/>
      <c r="LR1250"/>
      <c r="LS1250"/>
      <c r="LT1250"/>
      <c r="LU1250"/>
      <c r="LV1250"/>
      <c r="LW1250"/>
      <c r="LX1250"/>
      <c r="LY1250"/>
      <c r="LZ1250"/>
      <c r="MA1250"/>
      <c r="MB1250"/>
      <c r="MC1250"/>
      <c r="MD1250"/>
      <c r="ME1250"/>
      <c r="MF1250"/>
      <c r="MG1250"/>
      <c r="MH1250"/>
      <c r="MI1250"/>
      <c r="MJ1250"/>
      <c r="MK1250"/>
      <c r="ML1250"/>
      <c r="MM1250"/>
      <c r="MN1250"/>
      <c r="MO1250"/>
      <c r="MP1250"/>
      <c r="MQ1250"/>
      <c r="MR1250"/>
      <c r="MS1250"/>
      <c r="MT1250"/>
      <c r="MU1250"/>
      <c r="MV1250"/>
      <c r="MW1250"/>
      <c r="MX1250"/>
      <c r="MY1250"/>
      <c r="MZ1250"/>
      <c r="NA1250"/>
      <c r="NB1250"/>
      <c r="NC1250"/>
      <c r="ND1250"/>
      <c r="NE1250"/>
      <c r="NF1250"/>
      <c r="NG1250"/>
      <c r="NH1250"/>
      <c r="NI1250"/>
      <c r="NJ1250"/>
      <c r="NK1250"/>
      <c r="NL1250"/>
      <c r="NM1250"/>
      <c r="NN1250"/>
      <c r="NO1250"/>
      <c r="NP1250"/>
      <c r="NQ1250"/>
      <c r="NR1250"/>
      <c r="NS1250"/>
      <c r="NT1250"/>
      <c r="NU1250"/>
      <c r="NV1250"/>
      <c r="NW1250"/>
      <c r="NX1250"/>
      <c r="NY1250"/>
      <c r="NZ1250"/>
      <c r="OA1250"/>
      <c r="OB1250"/>
      <c r="OC1250"/>
      <c r="OD1250"/>
      <c r="OE1250"/>
      <c r="OF1250"/>
      <c r="OG1250"/>
      <c r="OH1250"/>
      <c r="OI1250"/>
      <c r="OJ1250"/>
      <c r="OK1250"/>
      <c r="OL1250"/>
      <c r="OM1250"/>
      <c r="ON1250"/>
      <c r="OO1250"/>
      <c r="OP1250"/>
      <c r="OQ1250"/>
      <c r="OR1250"/>
      <c r="OS1250"/>
      <c r="OT1250"/>
      <c r="OU1250"/>
      <c r="OV1250"/>
      <c r="OW1250"/>
      <c r="OX1250"/>
      <c r="OY1250"/>
      <c r="OZ1250"/>
      <c r="PA1250"/>
      <c r="PB1250"/>
      <c r="PC1250"/>
      <c r="PD1250"/>
      <c r="PE1250"/>
      <c r="PF1250"/>
      <c r="PG1250"/>
      <c r="PH1250"/>
      <c r="PI1250"/>
      <c r="PJ1250"/>
      <c r="PK1250"/>
      <c r="PL1250"/>
      <c r="PM1250"/>
      <c r="PN1250"/>
      <c r="PO1250"/>
      <c r="PP1250"/>
      <c r="PQ1250"/>
      <c r="PR1250"/>
      <c r="PS1250"/>
      <c r="PT1250"/>
      <c r="PU1250"/>
      <c r="PV1250"/>
      <c r="PW1250"/>
      <c r="PX1250"/>
      <c r="PY1250"/>
      <c r="PZ1250"/>
      <c r="QA1250"/>
      <c r="QB1250"/>
      <c r="QC1250"/>
      <c r="QD1250"/>
      <c r="QE1250"/>
      <c r="QF1250"/>
      <c r="QG1250"/>
      <c r="QH1250"/>
      <c r="QI1250"/>
      <c r="QJ1250"/>
      <c r="QK1250"/>
      <c r="QL1250"/>
      <c r="QM1250"/>
      <c r="QN1250"/>
      <c r="QO1250"/>
      <c r="QP1250"/>
      <c r="QQ1250"/>
      <c r="QR1250"/>
      <c r="QS1250"/>
      <c r="QT1250"/>
      <c r="QU1250"/>
      <c r="QV1250"/>
      <c r="QW1250"/>
      <c r="QX1250"/>
      <c r="QY1250"/>
      <c r="QZ1250"/>
      <c r="RA1250"/>
      <c r="RB1250"/>
      <c r="RC1250"/>
      <c r="RD1250"/>
      <c r="RE1250"/>
      <c r="RF1250"/>
      <c r="RG1250"/>
      <c r="RH1250"/>
      <c r="RI1250"/>
      <c r="RJ1250"/>
      <c r="RK1250"/>
      <c r="RL1250"/>
      <c r="RM1250"/>
      <c r="RN1250"/>
      <c r="RO1250"/>
      <c r="RP1250"/>
      <c r="RQ1250"/>
      <c r="RR1250"/>
      <c r="RS1250"/>
      <c r="RT1250"/>
      <c r="RU1250"/>
      <c r="RV1250"/>
      <c r="RW1250"/>
      <c r="RX1250"/>
      <c r="RY1250"/>
      <c r="RZ1250"/>
      <c r="SA1250"/>
      <c r="SB1250"/>
      <c r="SC1250"/>
      <c r="SD1250"/>
      <c r="SE1250"/>
      <c r="SF1250"/>
      <c r="SG1250"/>
      <c r="SH1250"/>
      <c r="SI1250"/>
      <c r="SJ1250"/>
      <c r="SK1250"/>
      <c r="SL1250"/>
      <c r="SM1250"/>
      <c r="SN1250"/>
      <c r="SO1250"/>
      <c r="SP1250"/>
      <c r="SQ1250"/>
      <c r="SR1250"/>
      <c r="SS1250"/>
      <c r="ST1250"/>
      <c r="SU1250"/>
      <c r="SV1250"/>
      <c r="SW1250"/>
      <c r="SX1250"/>
      <c r="SY1250"/>
      <c r="SZ1250"/>
      <c r="TA1250"/>
      <c r="TB1250"/>
    </row>
    <row r="1251" spans="1:522" ht="16.5" customHeight="1" x14ac:dyDescent="0.2">
      <c r="A1251" s="20">
        <v>643</v>
      </c>
      <c r="B1251" s="20" t="s">
        <v>62</v>
      </c>
      <c r="C1251" s="20" t="s">
        <v>915</v>
      </c>
      <c r="D1251" s="20" t="s">
        <v>38</v>
      </c>
      <c r="E1251" s="20" t="s">
        <v>1345</v>
      </c>
      <c r="F1251" s="22" t="s">
        <v>960</v>
      </c>
      <c r="G1251" s="20" t="s">
        <v>42</v>
      </c>
      <c r="H1251" s="20" t="s">
        <v>35</v>
      </c>
      <c r="I1251" s="20" t="s">
        <v>81</v>
      </c>
      <c r="J1251" s="22" t="s">
        <v>915</v>
      </c>
      <c r="K1251" s="20"/>
      <c r="L1251" s="20"/>
      <c r="M1251" s="20"/>
      <c r="N1251" s="20"/>
      <c r="O1251" s="23"/>
      <c r="P1251" s="23">
        <v>1250000</v>
      </c>
      <c r="Q1251" s="24">
        <v>1</v>
      </c>
      <c r="R1251" s="25">
        <v>45992</v>
      </c>
      <c r="S1251" s="20" t="s">
        <v>83</v>
      </c>
      <c r="T1251" s="26">
        <f t="shared" si="21"/>
        <v>1250000</v>
      </c>
      <c r="U1251" s="27" t="s">
        <v>100</v>
      </c>
      <c r="V1251" s="27" t="s">
        <v>100</v>
      </c>
      <c r="W1251"/>
      <c r="X1251"/>
      <c r="Y1251"/>
      <c r="Z1251"/>
      <c r="AA1251"/>
      <c r="AB1251"/>
      <c r="AC1251"/>
      <c r="AD1251"/>
      <c r="AE1251"/>
      <c r="AF1251"/>
      <c r="AG1251"/>
      <c r="AH1251"/>
      <c r="AI1251"/>
      <c r="AJ1251"/>
      <c r="AK1251"/>
      <c r="AL1251"/>
      <c r="AM1251"/>
      <c r="AN1251"/>
      <c r="AO1251"/>
      <c r="AP1251"/>
      <c r="AQ1251"/>
      <c r="AR1251"/>
      <c r="AS1251"/>
      <c r="AT1251"/>
      <c r="AU1251"/>
      <c r="AV1251"/>
      <c r="AW1251"/>
      <c r="AX1251"/>
      <c r="AY1251"/>
      <c r="AZ1251"/>
      <c r="BA1251"/>
      <c r="BB1251"/>
      <c r="BC1251"/>
      <c r="BD1251"/>
      <c r="BE1251"/>
      <c r="BF1251"/>
      <c r="BG1251"/>
      <c r="BH1251"/>
      <c r="BI1251"/>
      <c r="BJ1251"/>
      <c r="BK1251"/>
      <c r="BL1251"/>
      <c r="BM1251"/>
      <c r="BN1251"/>
      <c r="BO1251"/>
      <c r="BP1251"/>
      <c r="BQ1251"/>
      <c r="BR1251"/>
      <c r="BS1251"/>
      <c r="BT1251"/>
      <c r="BU1251"/>
      <c r="BV1251"/>
      <c r="BW1251"/>
      <c r="BX1251"/>
      <c r="BY1251"/>
      <c r="BZ1251"/>
      <c r="CA1251"/>
      <c r="CB1251"/>
      <c r="CC1251"/>
      <c r="CD1251"/>
      <c r="CE1251"/>
      <c r="CF1251"/>
      <c r="CG1251"/>
      <c r="CH1251"/>
      <c r="CI1251"/>
      <c r="CJ1251"/>
      <c r="CK1251"/>
      <c r="CL1251"/>
      <c r="CM1251"/>
      <c r="CN1251"/>
      <c r="CO1251"/>
      <c r="CP1251"/>
      <c r="CQ1251"/>
      <c r="CR1251"/>
      <c r="CS1251"/>
      <c r="CT1251"/>
      <c r="CU1251"/>
      <c r="CV1251"/>
      <c r="CW1251"/>
      <c r="CX1251"/>
      <c r="CY1251"/>
      <c r="CZ1251"/>
      <c r="DA1251"/>
      <c r="DB1251"/>
      <c r="DC1251"/>
      <c r="DD1251"/>
      <c r="DE1251"/>
      <c r="DF1251"/>
      <c r="DG1251"/>
      <c r="DH1251"/>
      <c r="DI1251"/>
      <c r="DJ1251"/>
      <c r="DK1251"/>
      <c r="DL1251"/>
      <c r="DM1251"/>
      <c r="DN1251"/>
      <c r="DO1251"/>
      <c r="DP1251"/>
      <c r="DQ1251"/>
      <c r="DR1251"/>
      <c r="DS1251"/>
      <c r="DT1251"/>
      <c r="DU1251"/>
      <c r="DV1251"/>
      <c r="DW1251"/>
      <c r="DX1251"/>
      <c r="DY1251"/>
      <c r="DZ1251"/>
      <c r="EA1251"/>
      <c r="EB1251"/>
      <c r="EC1251"/>
      <c r="ED1251"/>
      <c r="EE1251"/>
      <c r="EF1251"/>
      <c r="EG1251"/>
      <c r="EH1251"/>
      <c r="EI1251"/>
      <c r="EJ1251"/>
      <c r="EK1251"/>
      <c r="EL1251"/>
      <c r="EM1251"/>
      <c r="EN1251"/>
      <c r="EO1251"/>
      <c r="EP1251"/>
      <c r="EQ1251"/>
      <c r="ER1251"/>
      <c r="ES1251"/>
      <c r="ET1251"/>
      <c r="EU1251"/>
      <c r="EV1251"/>
      <c r="EW1251"/>
      <c r="EX1251"/>
      <c r="EY1251"/>
      <c r="EZ1251"/>
      <c r="FA1251"/>
      <c r="FB1251"/>
      <c r="FC1251"/>
      <c r="FD1251"/>
      <c r="FE1251"/>
      <c r="FF1251"/>
      <c r="FG1251"/>
      <c r="FH1251"/>
      <c r="FI1251"/>
      <c r="FJ1251"/>
      <c r="FK1251"/>
      <c r="FL1251"/>
      <c r="FM1251"/>
      <c r="FN1251"/>
      <c r="FO1251"/>
      <c r="FP1251"/>
      <c r="FQ1251"/>
      <c r="FR1251"/>
      <c r="FS1251"/>
      <c r="FT1251"/>
      <c r="FU1251"/>
      <c r="FV1251"/>
      <c r="FW1251"/>
      <c r="FX1251"/>
      <c r="FY1251"/>
      <c r="FZ1251"/>
      <c r="GA1251"/>
      <c r="GB1251"/>
      <c r="GC1251"/>
      <c r="GD1251"/>
      <c r="GE1251"/>
      <c r="GF1251"/>
      <c r="GG1251"/>
      <c r="GH1251"/>
      <c r="GI1251"/>
      <c r="GJ1251"/>
      <c r="GK1251"/>
      <c r="GL1251"/>
      <c r="GM1251"/>
      <c r="GN1251"/>
      <c r="GO1251"/>
      <c r="GP1251"/>
      <c r="GQ1251"/>
      <c r="GR1251"/>
      <c r="GS1251"/>
      <c r="GT1251"/>
      <c r="GU1251"/>
      <c r="GV1251"/>
      <c r="GW1251"/>
      <c r="GX1251"/>
      <c r="GY1251"/>
      <c r="GZ1251"/>
      <c r="HA1251"/>
      <c r="HB1251"/>
      <c r="HC1251"/>
      <c r="HD1251"/>
      <c r="HE1251"/>
      <c r="HF1251"/>
      <c r="HG1251"/>
      <c r="HH1251"/>
      <c r="HI1251"/>
      <c r="HJ1251"/>
      <c r="HK1251"/>
      <c r="HL1251"/>
      <c r="HM1251"/>
      <c r="HN1251"/>
      <c r="HO1251"/>
      <c r="HP1251"/>
      <c r="HQ1251"/>
      <c r="HR1251"/>
      <c r="HS1251"/>
      <c r="HT1251"/>
      <c r="HU1251"/>
      <c r="HV1251"/>
      <c r="HW1251"/>
      <c r="HX1251"/>
      <c r="HY1251"/>
      <c r="HZ1251"/>
      <c r="IA1251"/>
      <c r="IB1251"/>
      <c r="IC1251"/>
      <c r="ID1251"/>
      <c r="IE1251"/>
      <c r="IF1251"/>
      <c r="IG1251"/>
      <c r="IH1251"/>
      <c r="II1251"/>
      <c r="IJ1251"/>
      <c r="IK1251"/>
      <c r="IL1251"/>
      <c r="IM1251"/>
      <c r="IN1251"/>
      <c r="IO1251"/>
      <c r="IP1251"/>
      <c r="IQ1251"/>
      <c r="IR1251"/>
      <c r="IS1251"/>
      <c r="IT1251"/>
      <c r="IU1251"/>
      <c r="IV1251"/>
      <c r="IW1251"/>
      <c r="IX1251"/>
      <c r="IY1251"/>
      <c r="IZ1251"/>
      <c r="JA1251"/>
      <c r="JB1251"/>
      <c r="JC1251"/>
      <c r="JD1251"/>
      <c r="JE1251"/>
      <c r="JF1251"/>
      <c r="JG1251"/>
      <c r="JH1251"/>
      <c r="JI1251"/>
      <c r="JJ1251"/>
      <c r="JK1251"/>
      <c r="JL1251"/>
      <c r="JM1251"/>
      <c r="JN1251"/>
      <c r="JO1251"/>
      <c r="JP1251"/>
      <c r="JQ1251"/>
      <c r="JR1251"/>
      <c r="JS1251"/>
      <c r="JT1251"/>
      <c r="JU1251"/>
      <c r="JV1251"/>
      <c r="JW1251"/>
      <c r="JX1251"/>
      <c r="JY1251"/>
      <c r="JZ1251"/>
      <c r="KA1251"/>
      <c r="KB1251"/>
      <c r="KC1251"/>
      <c r="KD1251"/>
      <c r="KE1251"/>
      <c r="KF1251"/>
      <c r="KG1251"/>
      <c r="KH1251"/>
      <c r="KI1251"/>
      <c r="KJ1251"/>
      <c r="KK1251"/>
      <c r="KL1251"/>
      <c r="KM1251"/>
      <c r="KN1251"/>
      <c r="KO1251"/>
      <c r="KP1251"/>
      <c r="KQ1251"/>
      <c r="KR1251"/>
      <c r="KS1251"/>
      <c r="KT1251"/>
      <c r="KU1251"/>
      <c r="KV1251"/>
      <c r="KW1251"/>
      <c r="KX1251"/>
      <c r="KY1251"/>
      <c r="KZ1251"/>
      <c r="LA1251"/>
      <c r="LB1251"/>
      <c r="LC1251"/>
      <c r="LD1251"/>
      <c r="LE1251"/>
      <c r="LF1251"/>
      <c r="LG1251"/>
      <c r="LH1251"/>
      <c r="LI1251"/>
      <c r="LJ1251"/>
      <c r="LK1251"/>
      <c r="LL1251"/>
      <c r="LM1251"/>
      <c r="LN1251"/>
      <c r="LO1251"/>
      <c r="LP1251"/>
      <c r="LQ1251"/>
      <c r="LR1251"/>
      <c r="LS1251"/>
      <c r="LT1251"/>
      <c r="LU1251"/>
      <c r="LV1251"/>
      <c r="LW1251"/>
      <c r="LX1251"/>
      <c r="LY1251"/>
      <c r="LZ1251"/>
      <c r="MA1251"/>
      <c r="MB1251"/>
      <c r="MC1251"/>
      <c r="MD1251"/>
      <c r="ME1251"/>
      <c r="MF1251"/>
      <c r="MG1251"/>
      <c r="MH1251"/>
      <c r="MI1251"/>
      <c r="MJ1251"/>
      <c r="MK1251"/>
      <c r="ML1251"/>
      <c r="MM1251"/>
      <c r="MN1251"/>
      <c r="MO1251"/>
      <c r="MP1251"/>
      <c r="MQ1251"/>
      <c r="MR1251"/>
      <c r="MS1251"/>
      <c r="MT1251"/>
      <c r="MU1251"/>
      <c r="MV1251"/>
      <c r="MW1251"/>
      <c r="MX1251"/>
      <c r="MY1251"/>
      <c r="MZ1251"/>
      <c r="NA1251"/>
      <c r="NB1251"/>
      <c r="NC1251"/>
      <c r="ND1251"/>
      <c r="NE1251"/>
      <c r="NF1251"/>
      <c r="NG1251"/>
      <c r="NH1251"/>
      <c r="NI1251"/>
      <c r="NJ1251"/>
      <c r="NK1251"/>
      <c r="NL1251"/>
      <c r="NM1251"/>
      <c r="NN1251"/>
      <c r="NO1251"/>
      <c r="NP1251"/>
      <c r="NQ1251"/>
      <c r="NR1251"/>
      <c r="NS1251"/>
      <c r="NT1251"/>
      <c r="NU1251"/>
      <c r="NV1251"/>
      <c r="NW1251"/>
      <c r="NX1251"/>
      <c r="NY1251"/>
      <c r="NZ1251"/>
      <c r="OA1251"/>
      <c r="OB1251"/>
      <c r="OC1251"/>
      <c r="OD1251"/>
      <c r="OE1251"/>
      <c r="OF1251"/>
      <c r="OG1251"/>
      <c r="OH1251"/>
      <c r="OI1251"/>
      <c r="OJ1251"/>
      <c r="OK1251"/>
      <c r="OL1251"/>
      <c r="OM1251"/>
      <c r="ON1251"/>
      <c r="OO1251"/>
      <c r="OP1251"/>
      <c r="OQ1251"/>
      <c r="OR1251"/>
      <c r="OS1251"/>
      <c r="OT1251"/>
      <c r="OU1251"/>
      <c r="OV1251"/>
      <c r="OW1251"/>
      <c r="OX1251"/>
      <c r="OY1251"/>
      <c r="OZ1251"/>
      <c r="PA1251"/>
      <c r="PB1251"/>
      <c r="PC1251"/>
      <c r="PD1251"/>
      <c r="PE1251"/>
      <c r="PF1251"/>
      <c r="PG1251"/>
      <c r="PH1251"/>
      <c r="PI1251"/>
      <c r="PJ1251"/>
      <c r="PK1251"/>
      <c r="PL1251"/>
      <c r="PM1251"/>
      <c r="PN1251"/>
      <c r="PO1251"/>
      <c r="PP1251"/>
      <c r="PQ1251"/>
      <c r="PR1251"/>
      <c r="PS1251"/>
      <c r="PT1251"/>
      <c r="PU1251"/>
      <c r="PV1251"/>
      <c r="PW1251"/>
      <c r="PX1251"/>
      <c r="PY1251"/>
      <c r="PZ1251"/>
      <c r="QA1251"/>
      <c r="QB1251"/>
      <c r="QC1251"/>
      <c r="QD1251"/>
      <c r="QE1251"/>
      <c r="QF1251"/>
      <c r="QG1251"/>
      <c r="QH1251"/>
      <c r="QI1251"/>
      <c r="QJ1251"/>
      <c r="QK1251"/>
      <c r="QL1251"/>
      <c r="QM1251"/>
      <c r="QN1251"/>
      <c r="QO1251"/>
      <c r="QP1251"/>
      <c r="QQ1251"/>
      <c r="QR1251"/>
      <c r="QS1251"/>
      <c r="QT1251"/>
      <c r="QU1251"/>
      <c r="QV1251"/>
      <c r="QW1251"/>
      <c r="QX1251"/>
      <c r="QY1251"/>
      <c r="QZ1251"/>
      <c r="RA1251"/>
      <c r="RB1251"/>
      <c r="RC1251"/>
      <c r="RD1251"/>
      <c r="RE1251"/>
      <c r="RF1251"/>
      <c r="RG1251"/>
      <c r="RH1251"/>
      <c r="RI1251"/>
      <c r="RJ1251"/>
      <c r="RK1251"/>
      <c r="RL1251"/>
      <c r="RM1251"/>
      <c r="RN1251"/>
      <c r="RO1251"/>
      <c r="RP1251"/>
      <c r="RQ1251"/>
      <c r="RR1251"/>
      <c r="RS1251"/>
      <c r="RT1251"/>
      <c r="RU1251"/>
      <c r="RV1251"/>
      <c r="RW1251"/>
      <c r="RX1251"/>
      <c r="RY1251"/>
      <c r="RZ1251"/>
      <c r="SA1251"/>
      <c r="SB1251"/>
      <c r="SC1251"/>
      <c r="SD1251"/>
      <c r="SE1251"/>
      <c r="SF1251"/>
      <c r="SG1251"/>
      <c r="SH1251"/>
      <c r="SI1251"/>
      <c r="SJ1251"/>
      <c r="SK1251"/>
      <c r="SL1251"/>
      <c r="SM1251"/>
      <c r="SN1251"/>
      <c r="SO1251"/>
      <c r="SP1251"/>
      <c r="SQ1251"/>
      <c r="SR1251"/>
      <c r="SS1251"/>
      <c r="ST1251"/>
      <c r="SU1251"/>
      <c r="SV1251"/>
      <c r="SW1251"/>
      <c r="SX1251"/>
      <c r="SY1251"/>
      <c r="SZ1251"/>
      <c r="TA1251"/>
      <c r="TB1251"/>
    </row>
    <row r="1252" spans="1:522" ht="16.5" customHeight="1" x14ac:dyDescent="0.2">
      <c r="A1252" s="20">
        <v>644</v>
      </c>
      <c r="B1252" s="20" t="s">
        <v>62</v>
      </c>
      <c r="C1252" s="20" t="s">
        <v>915</v>
      </c>
      <c r="D1252" s="20" t="s">
        <v>38</v>
      </c>
      <c r="E1252" s="20" t="s">
        <v>1345</v>
      </c>
      <c r="F1252" s="22" t="s">
        <v>961</v>
      </c>
      <c r="G1252" s="20" t="s">
        <v>42</v>
      </c>
      <c r="H1252" s="20" t="s">
        <v>35</v>
      </c>
      <c r="I1252" s="20" t="s">
        <v>81</v>
      </c>
      <c r="J1252" s="22" t="s">
        <v>915</v>
      </c>
      <c r="K1252" s="20"/>
      <c r="L1252" s="20"/>
      <c r="M1252" s="20"/>
      <c r="N1252" s="20"/>
      <c r="O1252" s="23"/>
      <c r="P1252" s="23">
        <v>2296000</v>
      </c>
      <c r="Q1252" s="24">
        <v>1</v>
      </c>
      <c r="R1252" s="25">
        <v>45658</v>
      </c>
      <c r="S1252" s="20" t="s">
        <v>83</v>
      </c>
      <c r="T1252" s="26">
        <f t="shared" si="21"/>
        <v>2296000</v>
      </c>
      <c r="U1252" s="27" t="s">
        <v>100</v>
      </c>
      <c r="V1252" s="27" t="s">
        <v>100</v>
      </c>
      <c r="W1252"/>
      <c r="X1252"/>
      <c r="Y1252"/>
      <c r="Z1252"/>
      <c r="AA1252"/>
      <c r="AB1252"/>
      <c r="AC1252"/>
      <c r="AD1252"/>
      <c r="AE1252"/>
      <c r="AF1252"/>
      <c r="AG1252"/>
      <c r="AH1252"/>
      <c r="AI1252"/>
      <c r="AJ1252"/>
      <c r="AK1252"/>
      <c r="AL1252"/>
      <c r="AM1252"/>
      <c r="AN1252"/>
      <c r="AO1252"/>
      <c r="AP1252"/>
      <c r="AQ1252"/>
      <c r="AR1252"/>
      <c r="AS1252"/>
      <c r="AT1252"/>
      <c r="AU1252"/>
      <c r="AV1252"/>
      <c r="AW1252"/>
      <c r="AX1252"/>
      <c r="AY1252"/>
      <c r="AZ1252"/>
      <c r="BA1252"/>
      <c r="BB1252"/>
      <c r="BC1252"/>
      <c r="BD1252"/>
      <c r="BE1252"/>
      <c r="BF1252"/>
      <c r="BG1252"/>
      <c r="BH1252"/>
      <c r="BI1252"/>
      <c r="BJ1252"/>
      <c r="BK1252"/>
      <c r="BL1252"/>
      <c r="BM1252"/>
      <c r="BN1252"/>
      <c r="BO1252"/>
      <c r="BP1252"/>
      <c r="BQ1252"/>
      <c r="BR1252"/>
      <c r="BS1252"/>
      <c r="BT1252"/>
      <c r="BU1252"/>
      <c r="BV1252"/>
      <c r="BW1252"/>
      <c r="BX1252"/>
      <c r="BY1252"/>
      <c r="BZ1252"/>
      <c r="CA1252"/>
      <c r="CB1252"/>
      <c r="CC1252"/>
      <c r="CD1252"/>
      <c r="CE1252"/>
      <c r="CF1252"/>
      <c r="CG1252"/>
      <c r="CH1252"/>
      <c r="CI1252"/>
      <c r="CJ1252"/>
      <c r="CK1252"/>
      <c r="CL1252"/>
      <c r="CM1252"/>
      <c r="CN1252"/>
      <c r="CO1252"/>
      <c r="CP1252"/>
      <c r="CQ1252"/>
      <c r="CR1252"/>
      <c r="CS1252"/>
      <c r="CT1252"/>
      <c r="CU1252"/>
      <c r="CV1252"/>
      <c r="CW1252"/>
      <c r="CX1252"/>
      <c r="CY1252"/>
      <c r="CZ1252"/>
      <c r="DA1252"/>
      <c r="DB1252"/>
      <c r="DC1252"/>
      <c r="DD1252"/>
      <c r="DE1252"/>
      <c r="DF1252"/>
      <c r="DG1252"/>
      <c r="DH1252"/>
      <c r="DI1252"/>
      <c r="DJ1252"/>
      <c r="DK1252"/>
      <c r="DL1252"/>
      <c r="DM1252"/>
      <c r="DN1252"/>
      <c r="DO1252"/>
      <c r="DP1252"/>
      <c r="DQ1252"/>
      <c r="DR1252"/>
      <c r="DS1252"/>
      <c r="DT1252"/>
      <c r="DU1252"/>
      <c r="DV1252"/>
      <c r="DW1252"/>
      <c r="DX1252"/>
      <c r="DY1252"/>
      <c r="DZ1252"/>
      <c r="EA1252"/>
      <c r="EB1252"/>
      <c r="EC1252"/>
      <c r="ED1252"/>
      <c r="EE1252"/>
      <c r="EF1252"/>
      <c r="EG1252"/>
      <c r="EH1252"/>
      <c r="EI1252"/>
      <c r="EJ1252"/>
      <c r="EK1252"/>
      <c r="EL1252"/>
      <c r="EM1252"/>
      <c r="EN1252"/>
      <c r="EO1252"/>
      <c r="EP1252"/>
      <c r="EQ1252"/>
      <c r="ER1252"/>
      <c r="ES1252"/>
      <c r="ET1252"/>
      <c r="EU1252"/>
      <c r="EV1252"/>
      <c r="EW1252"/>
      <c r="EX1252"/>
      <c r="EY1252"/>
      <c r="EZ1252"/>
      <c r="FA1252"/>
      <c r="FB1252"/>
      <c r="FC1252"/>
      <c r="FD1252"/>
      <c r="FE1252"/>
      <c r="FF1252"/>
      <c r="FG1252"/>
      <c r="FH1252"/>
      <c r="FI1252"/>
      <c r="FJ1252"/>
      <c r="FK1252"/>
      <c r="FL1252"/>
      <c r="FM1252"/>
      <c r="FN1252"/>
      <c r="FO1252"/>
      <c r="FP1252"/>
      <c r="FQ1252"/>
      <c r="FR1252"/>
      <c r="FS1252"/>
      <c r="FT1252"/>
      <c r="FU1252"/>
      <c r="FV1252"/>
      <c r="FW1252"/>
      <c r="FX1252"/>
      <c r="FY1252"/>
      <c r="FZ1252"/>
      <c r="GA1252"/>
      <c r="GB1252"/>
      <c r="GC1252"/>
      <c r="GD1252"/>
      <c r="GE1252"/>
      <c r="GF1252"/>
      <c r="GG1252"/>
      <c r="GH1252"/>
      <c r="GI1252"/>
      <c r="GJ1252"/>
      <c r="GK1252"/>
      <c r="GL1252"/>
      <c r="GM1252"/>
      <c r="GN1252"/>
      <c r="GO1252"/>
      <c r="GP1252"/>
      <c r="GQ1252"/>
      <c r="GR1252"/>
      <c r="GS1252"/>
      <c r="GT1252"/>
      <c r="GU1252"/>
      <c r="GV1252"/>
      <c r="GW1252"/>
      <c r="GX1252"/>
      <c r="GY1252"/>
      <c r="GZ1252"/>
      <c r="HA1252"/>
      <c r="HB1252"/>
      <c r="HC1252"/>
      <c r="HD1252"/>
      <c r="HE1252"/>
      <c r="HF1252"/>
      <c r="HG1252"/>
      <c r="HH1252"/>
      <c r="HI1252"/>
      <c r="HJ1252"/>
      <c r="HK1252"/>
      <c r="HL1252"/>
      <c r="HM1252"/>
      <c r="HN1252"/>
      <c r="HO1252"/>
      <c r="HP1252"/>
      <c r="HQ1252"/>
      <c r="HR1252"/>
      <c r="HS1252"/>
      <c r="HT1252"/>
      <c r="HU1252"/>
      <c r="HV1252"/>
      <c r="HW1252"/>
      <c r="HX1252"/>
      <c r="HY1252"/>
      <c r="HZ1252"/>
      <c r="IA1252"/>
      <c r="IB1252"/>
      <c r="IC1252"/>
      <c r="ID1252"/>
      <c r="IE1252"/>
      <c r="IF1252"/>
      <c r="IG1252"/>
      <c r="IH1252"/>
      <c r="II1252"/>
      <c r="IJ1252"/>
      <c r="IK1252"/>
      <c r="IL1252"/>
      <c r="IM1252"/>
      <c r="IN1252"/>
      <c r="IO1252"/>
      <c r="IP1252"/>
      <c r="IQ1252"/>
      <c r="IR1252"/>
      <c r="IS1252"/>
      <c r="IT1252"/>
      <c r="IU1252"/>
      <c r="IV1252"/>
      <c r="IW1252"/>
      <c r="IX1252"/>
      <c r="IY1252"/>
      <c r="IZ1252"/>
      <c r="JA1252"/>
      <c r="JB1252"/>
      <c r="JC1252"/>
      <c r="JD1252"/>
      <c r="JE1252"/>
      <c r="JF1252"/>
      <c r="JG1252"/>
      <c r="JH1252"/>
      <c r="JI1252"/>
      <c r="JJ1252"/>
      <c r="JK1252"/>
      <c r="JL1252"/>
      <c r="JM1252"/>
      <c r="JN1252"/>
      <c r="JO1252"/>
      <c r="JP1252"/>
      <c r="JQ1252"/>
      <c r="JR1252"/>
      <c r="JS1252"/>
      <c r="JT1252"/>
      <c r="JU1252"/>
      <c r="JV1252"/>
      <c r="JW1252"/>
      <c r="JX1252"/>
      <c r="JY1252"/>
      <c r="JZ1252"/>
      <c r="KA1252"/>
      <c r="KB1252"/>
      <c r="KC1252"/>
      <c r="KD1252"/>
      <c r="KE1252"/>
      <c r="KF1252"/>
      <c r="KG1252"/>
      <c r="KH1252"/>
      <c r="KI1252"/>
      <c r="KJ1252"/>
      <c r="KK1252"/>
      <c r="KL1252"/>
      <c r="KM1252"/>
      <c r="KN1252"/>
      <c r="KO1252"/>
      <c r="KP1252"/>
      <c r="KQ1252"/>
      <c r="KR1252"/>
      <c r="KS1252"/>
      <c r="KT1252"/>
      <c r="KU1252"/>
      <c r="KV1252"/>
      <c r="KW1252"/>
      <c r="KX1252"/>
      <c r="KY1252"/>
      <c r="KZ1252"/>
      <c r="LA1252"/>
      <c r="LB1252"/>
      <c r="LC1252"/>
      <c r="LD1252"/>
      <c r="LE1252"/>
      <c r="LF1252"/>
      <c r="LG1252"/>
      <c r="LH1252"/>
      <c r="LI1252"/>
      <c r="LJ1252"/>
      <c r="LK1252"/>
      <c r="LL1252"/>
      <c r="LM1252"/>
      <c r="LN1252"/>
      <c r="LO1252"/>
      <c r="LP1252"/>
      <c r="LQ1252"/>
      <c r="LR1252"/>
      <c r="LS1252"/>
      <c r="LT1252"/>
      <c r="LU1252"/>
      <c r="LV1252"/>
      <c r="LW1252"/>
      <c r="LX1252"/>
      <c r="LY1252"/>
      <c r="LZ1252"/>
      <c r="MA1252"/>
      <c r="MB1252"/>
      <c r="MC1252"/>
      <c r="MD1252"/>
      <c r="ME1252"/>
      <c r="MF1252"/>
      <c r="MG1252"/>
      <c r="MH1252"/>
      <c r="MI1252"/>
      <c r="MJ1252"/>
      <c r="MK1252"/>
      <c r="ML1252"/>
      <c r="MM1252"/>
      <c r="MN1252"/>
      <c r="MO1252"/>
      <c r="MP1252"/>
      <c r="MQ1252"/>
      <c r="MR1252"/>
      <c r="MS1252"/>
      <c r="MT1252"/>
      <c r="MU1252"/>
      <c r="MV1252"/>
      <c r="MW1252"/>
      <c r="MX1252"/>
      <c r="MY1252"/>
      <c r="MZ1252"/>
      <c r="NA1252"/>
      <c r="NB1252"/>
      <c r="NC1252"/>
      <c r="ND1252"/>
      <c r="NE1252"/>
      <c r="NF1252"/>
      <c r="NG1252"/>
      <c r="NH1252"/>
      <c r="NI1252"/>
      <c r="NJ1252"/>
      <c r="NK1252"/>
      <c r="NL1252"/>
      <c r="NM1252"/>
      <c r="NN1252"/>
      <c r="NO1252"/>
      <c r="NP1252"/>
      <c r="NQ1252"/>
      <c r="NR1252"/>
      <c r="NS1252"/>
      <c r="NT1252"/>
      <c r="NU1252"/>
      <c r="NV1252"/>
      <c r="NW1252"/>
      <c r="NX1252"/>
      <c r="NY1252"/>
      <c r="NZ1252"/>
      <c r="OA1252"/>
      <c r="OB1252"/>
      <c r="OC1252"/>
      <c r="OD1252"/>
      <c r="OE1252"/>
      <c r="OF1252"/>
      <c r="OG1252"/>
      <c r="OH1252"/>
      <c r="OI1252"/>
      <c r="OJ1252"/>
      <c r="OK1252"/>
      <c r="OL1252"/>
      <c r="OM1252"/>
      <c r="ON1252"/>
      <c r="OO1252"/>
      <c r="OP1252"/>
      <c r="OQ1252"/>
      <c r="OR1252"/>
      <c r="OS1252"/>
      <c r="OT1252"/>
      <c r="OU1252"/>
      <c r="OV1252"/>
      <c r="OW1252"/>
      <c r="OX1252"/>
      <c r="OY1252"/>
      <c r="OZ1252"/>
      <c r="PA1252"/>
      <c r="PB1252"/>
      <c r="PC1252"/>
      <c r="PD1252"/>
      <c r="PE1252"/>
      <c r="PF1252"/>
      <c r="PG1252"/>
      <c r="PH1252"/>
      <c r="PI1252"/>
      <c r="PJ1252"/>
      <c r="PK1252"/>
      <c r="PL1252"/>
      <c r="PM1252"/>
      <c r="PN1252"/>
      <c r="PO1252"/>
      <c r="PP1252"/>
      <c r="PQ1252"/>
      <c r="PR1252"/>
      <c r="PS1252"/>
      <c r="PT1252"/>
      <c r="PU1252"/>
      <c r="PV1252"/>
      <c r="PW1252"/>
      <c r="PX1252"/>
      <c r="PY1252"/>
      <c r="PZ1252"/>
      <c r="QA1252"/>
      <c r="QB1252"/>
      <c r="QC1252"/>
      <c r="QD1252"/>
      <c r="QE1252"/>
      <c r="QF1252"/>
      <c r="QG1252"/>
      <c r="QH1252"/>
      <c r="QI1252"/>
      <c r="QJ1252"/>
      <c r="QK1252"/>
      <c r="QL1252"/>
      <c r="QM1252"/>
      <c r="QN1252"/>
      <c r="QO1252"/>
      <c r="QP1252"/>
      <c r="QQ1252"/>
      <c r="QR1252"/>
      <c r="QS1252"/>
      <c r="QT1252"/>
      <c r="QU1252"/>
      <c r="QV1252"/>
      <c r="QW1252"/>
      <c r="QX1252"/>
      <c r="QY1252"/>
      <c r="QZ1252"/>
      <c r="RA1252"/>
      <c r="RB1252"/>
      <c r="RC1252"/>
      <c r="RD1252"/>
      <c r="RE1252"/>
      <c r="RF1252"/>
      <c r="RG1252"/>
      <c r="RH1252"/>
      <c r="RI1252"/>
      <c r="RJ1252"/>
      <c r="RK1252"/>
      <c r="RL1252"/>
      <c r="RM1252"/>
      <c r="RN1252"/>
      <c r="RO1252"/>
      <c r="RP1252"/>
      <c r="RQ1252"/>
      <c r="RR1252"/>
      <c r="RS1252"/>
      <c r="RT1252"/>
      <c r="RU1252"/>
      <c r="RV1252"/>
      <c r="RW1252"/>
      <c r="RX1252"/>
      <c r="RY1252"/>
      <c r="RZ1252"/>
      <c r="SA1252"/>
      <c r="SB1252"/>
      <c r="SC1252"/>
      <c r="SD1252"/>
      <c r="SE1252"/>
      <c r="SF1252"/>
      <c r="SG1252"/>
      <c r="SH1252"/>
      <c r="SI1252"/>
      <c r="SJ1252"/>
      <c r="SK1252"/>
      <c r="SL1252"/>
      <c r="SM1252"/>
      <c r="SN1252"/>
      <c r="SO1252"/>
      <c r="SP1252"/>
      <c r="SQ1252"/>
      <c r="SR1252"/>
      <c r="SS1252"/>
      <c r="ST1252"/>
      <c r="SU1252"/>
      <c r="SV1252"/>
      <c r="SW1252"/>
      <c r="SX1252"/>
      <c r="SY1252"/>
      <c r="SZ1252"/>
      <c r="TA1252"/>
      <c r="TB1252"/>
    </row>
    <row r="1253" spans="1:522" ht="16.5" customHeight="1" x14ac:dyDescent="0.2">
      <c r="A1253" s="20">
        <v>645</v>
      </c>
      <c r="B1253" s="20" t="s">
        <v>62</v>
      </c>
      <c r="C1253" s="20" t="s">
        <v>915</v>
      </c>
      <c r="D1253" s="20" t="s">
        <v>38</v>
      </c>
      <c r="E1253" s="20" t="s">
        <v>1345</v>
      </c>
      <c r="F1253" s="22" t="s">
        <v>961</v>
      </c>
      <c r="G1253" s="20" t="s">
        <v>42</v>
      </c>
      <c r="H1253" s="20" t="s">
        <v>35</v>
      </c>
      <c r="I1253" s="20" t="s">
        <v>81</v>
      </c>
      <c r="J1253" s="22" t="s">
        <v>915</v>
      </c>
      <c r="K1253" s="20"/>
      <c r="L1253" s="20"/>
      <c r="M1253" s="20"/>
      <c r="N1253" s="20"/>
      <c r="O1253" s="23"/>
      <c r="P1253" s="23">
        <v>2296000</v>
      </c>
      <c r="Q1253" s="24">
        <v>1</v>
      </c>
      <c r="R1253" s="25">
        <v>45689</v>
      </c>
      <c r="S1253" s="20" t="s">
        <v>83</v>
      </c>
      <c r="T1253" s="26">
        <f t="shared" si="21"/>
        <v>2296000</v>
      </c>
      <c r="U1253" s="27" t="s">
        <v>100</v>
      </c>
      <c r="V1253" s="27" t="s">
        <v>100</v>
      </c>
      <c r="W1253"/>
      <c r="X1253"/>
      <c r="Y1253"/>
      <c r="Z1253"/>
      <c r="AA1253"/>
      <c r="AB1253"/>
      <c r="AC1253"/>
      <c r="AD1253"/>
      <c r="AE1253"/>
      <c r="AF1253"/>
      <c r="AG1253"/>
      <c r="AH1253"/>
      <c r="AI1253"/>
      <c r="AJ1253"/>
      <c r="AK1253"/>
      <c r="AL1253"/>
      <c r="AM1253"/>
      <c r="AN1253"/>
      <c r="AO1253"/>
      <c r="AP1253"/>
      <c r="AQ1253"/>
      <c r="AR1253"/>
      <c r="AS1253"/>
      <c r="AT1253"/>
      <c r="AU1253"/>
      <c r="AV1253"/>
      <c r="AW1253"/>
      <c r="AX1253"/>
      <c r="AY1253"/>
      <c r="AZ1253"/>
      <c r="BA1253"/>
      <c r="BB1253"/>
      <c r="BC1253"/>
      <c r="BD1253"/>
      <c r="BE1253"/>
      <c r="BF1253"/>
      <c r="BG1253"/>
      <c r="BH1253"/>
      <c r="BI1253"/>
      <c r="BJ1253"/>
      <c r="BK1253"/>
      <c r="BL1253"/>
      <c r="BM1253"/>
      <c r="BN1253"/>
      <c r="BO1253"/>
      <c r="BP1253"/>
      <c r="BQ1253"/>
      <c r="BR1253"/>
      <c r="BS1253"/>
      <c r="BT1253"/>
      <c r="BU1253"/>
      <c r="BV1253"/>
      <c r="BW1253"/>
      <c r="BX1253"/>
      <c r="BY1253"/>
      <c r="BZ1253"/>
      <c r="CA1253"/>
      <c r="CB1253"/>
      <c r="CC1253"/>
      <c r="CD1253"/>
      <c r="CE1253"/>
      <c r="CF1253"/>
      <c r="CG1253"/>
      <c r="CH1253"/>
      <c r="CI1253"/>
      <c r="CJ1253"/>
      <c r="CK1253"/>
      <c r="CL1253"/>
      <c r="CM1253"/>
      <c r="CN1253"/>
      <c r="CO1253"/>
      <c r="CP1253"/>
      <c r="CQ1253"/>
      <c r="CR1253"/>
      <c r="CS1253"/>
      <c r="CT1253"/>
      <c r="CU1253"/>
      <c r="CV1253"/>
      <c r="CW1253"/>
      <c r="CX1253"/>
      <c r="CY1253"/>
      <c r="CZ1253"/>
      <c r="DA1253"/>
      <c r="DB1253"/>
      <c r="DC1253"/>
      <c r="DD1253"/>
      <c r="DE1253"/>
      <c r="DF1253"/>
      <c r="DG1253"/>
      <c r="DH1253"/>
      <c r="DI1253"/>
      <c r="DJ1253"/>
      <c r="DK1253"/>
      <c r="DL1253"/>
      <c r="DM1253"/>
      <c r="DN1253"/>
      <c r="DO1253"/>
      <c r="DP1253"/>
      <c r="DQ1253"/>
      <c r="DR1253"/>
      <c r="DS1253"/>
      <c r="DT1253"/>
      <c r="DU1253"/>
      <c r="DV1253"/>
      <c r="DW1253"/>
      <c r="DX1253"/>
      <c r="DY1253"/>
      <c r="DZ1253"/>
      <c r="EA1253"/>
      <c r="EB1253"/>
      <c r="EC1253"/>
      <c r="ED1253"/>
      <c r="EE1253"/>
      <c r="EF1253"/>
      <c r="EG1253"/>
      <c r="EH1253"/>
      <c r="EI1253"/>
      <c r="EJ1253"/>
      <c r="EK1253"/>
      <c r="EL1253"/>
      <c r="EM1253"/>
      <c r="EN1253"/>
      <c r="EO1253"/>
      <c r="EP1253"/>
      <c r="EQ1253"/>
      <c r="ER1253"/>
      <c r="ES1253"/>
      <c r="ET1253"/>
      <c r="EU1253"/>
      <c r="EV1253"/>
      <c r="EW1253"/>
      <c r="EX1253"/>
      <c r="EY1253"/>
      <c r="EZ1253"/>
      <c r="FA1253"/>
      <c r="FB1253"/>
      <c r="FC1253"/>
      <c r="FD1253"/>
      <c r="FE1253"/>
      <c r="FF1253"/>
      <c r="FG1253"/>
      <c r="FH1253"/>
      <c r="FI1253"/>
      <c r="FJ1253"/>
      <c r="FK1253"/>
      <c r="FL1253"/>
      <c r="FM1253"/>
      <c r="FN1253"/>
      <c r="FO1253"/>
      <c r="FP1253"/>
      <c r="FQ1253"/>
      <c r="FR1253"/>
      <c r="FS1253"/>
      <c r="FT1253"/>
      <c r="FU1253"/>
      <c r="FV1253"/>
      <c r="FW1253"/>
      <c r="FX1253"/>
      <c r="FY1253"/>
      <c r="FZ1253"/>
      <c r="GA1253"/>
      <c r="GB1253"/>
      <c r="GC1253"/>
      <c r="GD1253"/>
      <c r="GE1253"/>
      <c r="GF1253"/>
      <c r="GG1253"/>
      <c r="GH1253"/>
      <c r="GI1253"/>
      <c r="GJ1253"/>
      <c r="GK1253"/>
      <c r="GL1253"/>
      <c r="GM1253"/>
      <c r="GN1253"/>
      <c r="GO1253"/>
      <c r="GP1253"/>
      <c r="GQ1253"/>
      <c r="GR1253"/>
      <c r="GS1253"/>
      <c r="GT1253"/>
      <c r="GU1253"/>
      <c r="GV1253"/>
      <c r="GW1253"/>
      <c r="GX1253"/>
      <c r="GY1253"/>
      <c r="GZ1253"/>
      <c r="HA1253"/>
      <c r="HB1253"/>
      <c r="HC1253"/>
      <c r="HD1253"/>
      <c r="HE1253"/>
      <c r="HF1253"/>
      <c r="HG1253"/>
      <c r="HH1253"/>
      <c r="HI1253"/>
      <c r="HJ1253"/>
      <c r="HK1253"/>
      <c r="HL1253"/>
      <c r="HM1253"/>
      <c r="HN1253"/>
      <c r="HO1253"/>
      <c r="HP1253"/>
      <c r="HQ1253"/>
      <c r="HR1253"/>
      <c r="HS1253"/>
      <c r="HT1253"/>
      <c r="HU1253"/>
      <c r="HV1253"/>
      <c r="HW1253"/>
      <c r="HX1253"/>
      <c r="HY1253"/>
      <c r="HZ1253"/>
      <c r="IA1253"/>
      <c r="IB1253"/>
      <c r="IC1253"/>
      <c r="ID1253"/>
      <c r="IE1253"/>
      <c r="IF1253"/>
      <c r="IG1253"/>
      <c r="IH1253"/>
      <c r="II1253"/>
      <c r="IJ1253"/>
      <c r="IK1253"/>
      <c r="IL1253"/>
      <c r="IM1253"/>
      <c r="IN1253"/>
      <c r="IO1253"/>
      <c r="IP1253"/>
      <c r="IQ1253"/>
      <c r="IR1253"/>
      <c r="IS1253"/>
      <c r="IT1253"/>
      <c r="IU1253"/>
      <c r="IV1253"/>
      <c r="IW1253"/>
      <c r="IX1253"/>
      <c r="IY1253"/>
      <c r="IZ1253"/>
      <c r="JA1253"/>
      <c r="JB1253"/>
      <c r="JC1253"/>
      <c r="JD1253"/>
      <c r="JE1253"/>
      <c r="JF1253"/>
      <c r="JG1253"/>
      <c r="JH1253"/>
      <c r="JI1253"/>
      <c r="JJ1253"/>
      <c r="JK1253"/>
      <c r="JL1253"/>
      <c r="JM1253"/>
      <c r="JN1253"/>
      <c r="JO1253"/>
      <c r="JP1253"/>
      <c r="JQ1253"/>
      <c r="JR1253"/>
      <c r="JS1253"/>
      <c r="JT1253"/>
      <c r="JU1253"/>
      <c r="JV1253"/>
      <c r="JW1253"/>
      <c r="JX1253"/>
      <c r="JY1253"/>
      <c r="JZ1253"/>
      <c r="KA1253"/>
      <c r="KB1253"/>
      <c r="KC1253"/>
      <c r="KD1253"/>
      <c r="KE1253"/>
      <c r="KF1253"/>
      <c r="KG1253"/>
      <c r="KH1253"/>
      <c r="KI1253"/>
      <c r="KJ1253"/>
      <c r="KK1253"/>
      <c r="KL1253"/>
      <c r="KM1253"/>
      <c r="KN1253"/>
      <c r="KO1253"/>
      <c r="KP1253"/>
      <c r="KQ1253"/>
      <c r="KR1253"/>
      <c r="KS1253"/>
      <c r="KT1253"/>
      <c r="KU1253"/>
      <c r="KV1253"/>
      <c r="KW1253"/>
      <c r="KX1253"/>
      <c r="KY1253"/>
      <c r="KZ1253"/>
      <c r="LA1253"/>
      <c r="LB1253"/>
      <c r="LC1253"/>
      <c r="LD1253"/>
      <c r="LE1253"/>
      <c r="LF1253"/>
      <c r="LG1253"/>
      <c r="LH1253"/>
      <c r="LI1253"/>
      <c r="LJ1253"/>
      <c r="LK1253"/>
      <c r="LL1253"/>
      <c r="LM1253"/>
      <c r="LN1253"/>
      <c r="LO1253"/>
      <c r="LP1253"/>
      <c r="LQ1253"/>
      <c r="LR1253"/>
      <c r="LS1253"/>
      <c r="LT1253"/>
      <c r="LU1253"/>
      <c r="LV1253"/>
      <c r="LW1253"/>
      <c r="LX1253"/>
      <c r="LY1253"/>
      <c r="LZ1253"/>
      <c r="MA1253"/>
      <c r="MB1253"/>
      <c r="MC1253"/>
      <c r="MD1253"/>
      <c r="ME1253"/>
      <c r="MF1253"/>
      <c r="MG1253"/>
      <c r="MH1253"/>
      <c r="MI1253"/>
      <c r="MJ1253"/>
      <c r="MK1253"/>
      <c r="ML1253"/>
      <c r="MM1253"/>
      <c r="MN1253"/>
      <c r="MO1253"/>
      <c r="MP1253"/>
      <c r="MQ1253"/>
      <c r="MR1253"/>
      <c r="MS1253"/>
      <c r="MT1253"/>
      <c r="MU1253"/>
      <c r="MV1253"/>
      <c r="MW1253"/>
      <c r="MX1253"/>
      <c r="MY1253"/>
      <c r="MZ1253"/>
      <c r="NA1253"/>
      <c r="NB1253"/>
      <c r="NC1253"/>
      <c r="ND1253"/>
      <c r="NE1253"/>
      <c r="NF1253"/>
      <c r="NG1253"/>
      <c r="NH1253"/>
      <c r="NI1253"/>
      <c r="NJ1253"/>
      <c r="NK1253"/>
      <c r="NL1253"/>
      <c r="NM1253"/>
      <c r="NN1253"/>
      <c r="NO1253"/>
      <c r="NP1253"/>
      <c r="NQ1253"/>
      <c r="NR1253"/>
      <c r="NS1253"/>
      <c r="NT1253"/>
      <c r="NU1253"/>
      <c r="NV1253"/>
      <c r="NW1253"/>
      <c r="NX1253"/>
      <c r="NY1253"/>
      <c r="NZ1253"/>
      <c r="OA1253"/>
      <c r="OB1253"/>
      <c r="OC1253"/>
      <c r="OD1253"/>
      <c r="OE1253"/>
      <c r="OF1253"/>
      <c r="OG1253"/>
      <c r="OH1253"/>
      <c r="OI1253"/>
      <c r="OJ1253"/>
      <c r="OK1253"/>
      <c r="OL1253"/>
      <c r="OM1253"/>
      <c r="ON1253"/>
      <c r="OO1253"/>
      <c r="OP1253"/>
      <c r="OQ1253"/>
      <c r="OR1253"/>
      <c r="OS1253"/>
      <c r="OT1253"/>
      <c r="OU1253"/>
      <c r="OV1253"/>
      <c r="OW1253"/>
      <c r="OX1253"/>
      <c r="OY1253"/>
      <c r="OZ1253"/>
      <c r="PA1253"/>
      <c r="PB1253"/>
      <c r="PC1253"/>
      <c r="PD1253"/>
      <c r="PE1253"/>
      <c r="PF1253"/>
      <c r="PG1253"/>
      <c r="PH1253"/>
      <c r="PI1253"/>
      <c r="PJ1253"/>
      <c r="PK1253"/>
      <c r="PL1253"/>
      <c r="PM1253"/>
      <c r="PN1253"/>
      <c r="PO1253"/>
      <c r="PP1253"/>
      <c r="PQ1253"/>
      <c r="PR1253"/>
      <c r="PS1253"/>
      <c r="PT1253"/>
      <c r="PU1253"/>
      <c r="PV1253"/>
      <c r="PW1253"/>
      <c r="PX1253"/>
      <c r="PY1253"/>
      <c r="PZ1253"/>
      <c r="QA1253"/>
      <c r="QB1253"/>
      <c r="QC1253"/>
      <c r="QD1253"/>
      <c r="QE1253"/>
      <c r="QF1253"/>
      <c r="QG1253"/>
      <c r="QH1253"/>
      <c r="QI1253"/>
      <c r="QJ1253"/>
      <c r="QK1253"/>
      <c r="QL1253"/>
      <c r="QM1253"/>
      <c r="QN1253"/>
      <c r="QO1253"/>
      <c r="QP1253"/>
      <c r="QQ1253"/>
      <c r="QR1253"/>
      <c r="QS1253"/>
      <c r="QT1253"/>
      <c r="QU1253"/>
      <c r="QV1253"/>
      <c r="QW1253"/>
      <c r="QX1253"/>
      <c r="QY1253"/>
      <c r="QZ1253"/>
      <c r="RA1253"/>
      <c r="RB1253"/>
      <c r="RC1253"/>
      <c r="RD1253"/>
      <c r="RE1253"/>
      <c r="RF1253"/>
      <c r="RG1253"/>
      <c r="RH1253"/>
      <c r="RI1253"/>
      <c r="RJ1253"/>
      <c r="RK1253"/>
      <c r="RL1253"/>
      <c r="RM1253"/>
      <c r="RN1253"/>
      <c r="RO1253"/>
      <c r="RP1253"/>
      <c r="RQ1253"/>
      <c r="RR1253"/>
      <c r="RS1253"/>
      <c r="RT1253"/>
      <c r="RU1253"/>
      <c r="RV1253"/>
      <c r="RW1253"/>
      <c r="RX1253"/>
      <c r="RY1253"/>
      <c r="RZ1253"/>
      <c r="SA1253"/>
      <c r="SB1253"/>
      <c r="SC1253"/>
      <c r="SD1253"/>
      <c r="SE1253"/>
      <c r="SF1253"/>
      <c r="SG1253"/>
      <c r="SH1253"/>
      <c r="SI1253"/>
      <c r="SJ1253"/>
      <c r="SK1253"/>
      <c r="SL1253"/>
      <c r="SM1253"/>
      <c r="SN1253"/>
      <c r="SO1253"/>
      <c r="SP1253"/>
      <c r="SQ1253"/>
      <c r="SR1253"/>
      <c r="SS1253"/>
      <c r="ST1253"/>
      <c r="SU1253"/>
      <c r="SV1253"/>
      <c r="SW1253"/>
      <c r="SX1253"/>
      <c r="SY1253"/>
      <c r="SZ1253"/>
      <c r="TA1253"/>
      <c r="TB1253"/>
    </row>
    <row r="1254" spans="1:522" ht="16.5" customHeight="1" x14ac:dyDescent="0.2">
      <c r="A1254" s="20">
        <v>646</v>
      </c>
      <c r="B1254" s="20" t="s">
        <v>62</v>
      </c>
      <c r="C1254" s="20" t="s">
        <v>915</v>
      </c>
      <c r="D1254" s="20" t="s">
        <v>38</v>
      </c>
      <c r="E1254" s="20" t="s">
        <v>1345</v>
      </c>
      <c r="F1254" s="22" t="s">
        <v>961</v>
      </c>
      <c r="G1254" s="20" t="s">
        <v>42</v>
      </c>
      <c r="H1254" s="20" t="s">
        <v>35</v>
      </c>
      <c r="I1254" s="20" t="s">
        <v>81</v>
      </c>
      <c r="J1254" s="22" t="s">
        <v>915</v>
      </c>
      <c r="K1254" s="20"/>
      <c r="L1254" s="20"/>
      <c r="M1254" s="20"/>
      <c r="N1254" s="20"/>
      <c r="O1254" s="23"/>
      <c r="P1254" s="23">
        <v>2296000</v>
      </c>
      <c r="Q1254" s="24">
        <v>1</v>
      </c>
      <c r="R1254" s="25">
        <v>45717</v>
      </c>
      <c r="S1254" s="20" t="s">
        <v>83</v>
      </c>
      <c r="T1254" s="26">
        <f t="shared" si="21"/>
        <v>2296000</v>
      </c>
      <c r="U1254" s="27" t="s">
        <v>100</v>
      </c>
      <c r="V1254" s="27" t="s">
        <v>100</v>
      </c>
      <c r="W1254"/>
      <c r="X1254"/>
      <c r="Y1254"/>
      <c r="Z1254"/>
      <c r="AA1254"/>
      <c r="AB1254"/>
      <c r="AC1254"/>
      <c r="AD1254"/>
      <c r="AE1254"/>
      <c r="AF1254"/>
      <c r="AG1254"/>
      <c r="AH1254"/>
      <c r="AI1254"/>
      <c r="AJ1254"/>
      <c r="AK1254"/>
      <c r="AL1254"/>
      <c r="AM1254"/>
      <c r="AN1254"/>
      <c r="AO1254"/>
      <c r="AP1254"/>
      <c r="AQ1254"/>
      <c r="AR1254"/>
      <c r="AS1254"/>
      <c r="AT1254"/>
      <c r="AU1254"/>
      <c r="AV1254"/>
      <c r="AW1254"/>
      <c r="AX1254"/>
      <c r="AY1254"/>
      <c r="AZ1254"/>
      <c r="BA1254"/>
      <c r="BB1254"/>
      <c r="BC1254"/>
      <c r="BD1254"/>
      <c r="BE1254"/>
      <c r="BF1254"/>
      <c r="BG1254"/>
      <c r="BH1254"/>
      <c r="BI1254"/>
      <c r="BJ1254"/>
      <c r="BK1254"/>
      <c r="BL1254"/>
      <c r="BM1254"/>
      <c r="BN1254"/>
      <c r="BO1254"/>
      <c r="BP1254"/>
      <c r="BQ1254"/>
      <c r="BR1254"/>
      <c r="BS1254"/>
      <c r="BT1254"/>
      <c r="BU1254"/>
      <c r="BV1254"/>
      <c r="BW1254"/>
      <c r="BX1254"/>
      <c r="BY1254"/>
      <c r="BZ1254"/>
      <c r="CA1254"/>
      <c r="CB1254"/>
      <c r="CC1254"/>
      <c r="CD1254"/>
      <c r="CE1254"/>
      <c r="CF1254"/>
      <c r="CG1254"/>
      <c r="CH1254"/>
      <c r="CI1254"/>
      <c r="CJ1254"/>
      <c r="CK1254"/>
      <c r="CL1254"/>
      <c r="CM1254"/>
      <c r="CN1254"/>
      <c r="CO1254"/>
      <c r="CP1254"/>
      <c r="CQ1254"/>
      <c r="CR1254"/>
      <c r="CS1254"/>
      <c r="CT1254"/>
      <c r="CU1254"/>
      <c r="CV1254"/>
      <c r="CW1254"/>
      <c r="CX1254"/>
      <c r="CY1254"/>
      <c r="CZ1254"/>
      <c r="DA1254"/>
      <c r="DB1254"/>
      <c r="DC1254"/>
      <c r="DD1254"/>
      <c r="DE1254"/>
      <c r="DF1254"/>
      <c r="DG1254"/>
      <c r="DH1254"/>
      <c r="DI1254"/>
      <c r="DJ1254"/>
      <c r="DK1254"/>
      <c r="DL1254"/>
      <c r="DM1254"/>
      <c r="DN1254"/>
      <c r="DO1254"/>
      <c r="DP1254"/>
      <c r="DQ1254"/>
      <c r="DR1254"/>
      <c r="DS1254"/>
      <c r="DT1254"/>
      <c r="DU1254"/>
      <c r="DV1254"/>
      <c r="DW1254"/>
      <c r="DX1254"/>
      <c r="DY1254"/>
      <c r="DZ1254"/>
      <c r="EA1254"/>
      <c r="EB1254"/>
      <c r="EC1254"/>
      <c r="ED1254"/>
      <c r="EE1254"/>
      <c r="EF1254"/>
      <c r="EG1254"/>
      <c r="EH1254"/>
      <c r="EI1254"/>
      <c r="EJ1254"/>
      <c r="EK1254"/>
      <c r="EL1254"/>
      <c r="EM1254"/>
      <c r="EN1254"/>
      <c r="EO1254"/>
      <c r="EP1254"/>
      <c r="EQ1254"/>
      <c r="ER1254"/>
      <c r="ES1254"/>
      <c r="ET1254"/>
      <c r="EU1254"/>
      <c r="EV1254"/>
      <c r="EW1254"/>
      <c r="EX1254"/>
      <c r="EY1254"/>
      <c r="EZ1254"/>
      <c r="FA1254"/>
      <c r="FB1254"/>
      <c r="FC1254"/>
      <c r="FD1254"/>
      <c r="FE1254"/>
      <c r="FF1254"/>
      <c r="FG1254"/>
      <c r="FH1254"/>
      <c r="FI1254"/>
      <c r="FJ1254"/>
      <c r="FK1254"/>
      <c r="FL1254"/>
      <c r="FM1254"/>
      <c r="FN1254"/>
      <c r="FO1254"/>
      <c r="FP1254"/>
      <c r="FQ1254"/>
      <c r="FR1254"/>
      <c r="FS1254"/>
      <c r="FT1254"/>
      <c r="FU1254"/>
      <c r="FV1254"/>
      <c r="FW1254"/>
      <c r="FX1254"/>
      <c r="FY1254"/>
      <c r="FZ1254"/>
      <c r="GA1254"/>
      <c r="GB1254"/>
      <c r="GC1254"/>
      <c r="GD1254"/>
      <c r="GE1254"/>
      <c r="GF1254"/>
      <c r="GG1254"/>
      <c r="GH1254"/>
      <c r="GI1254"/>
      <c r="GJ1254"/>
      <c r="GK1254"/>
      <c r="GL1254"/>
      <c r="GM1254"/>
      <c r="GN1254"/>
      <c r="GO1254"/>
      <c r="GP1254"/>
      <c r="GQ1254"/>
      <c r="GR1254"/>
      <c r="GS1254"/>
      <c r="GT1254"/>
      <c r="GU1254"/>
      <c r="GV1254"/>
      <c r="GW1254"/>
      <c r="GX1254"/>
      <c r="GY1254"/>
      <c r="GZ1254"/>
      <c r="HA1254"/>
      <c r="HB1254"/>
      <c r="HC1254"/>
      <c r="HD1254"/>
      <c r="HE1254"/>
      <c r="HF1254"/>
      <c r="HG1254"/>
      <c r="HH1254"/>
      <c r="HI1254"/>
      <c r="HJ1254"/>
      <c r="HK1254"/>
      <c r="HL1254"/>
      <c r="HM1254"/>
      <c r="HN1254"/>
      <c r="HO1254"/>
      <c r="HP1254"/>
      <c r="HQ1254"/>
      <c r="HR1254"/>
      <c r="HS1254"/>
      <c r="HT1254"/>
      <c r="HU1254"/>
      <c r="HV1254"/>
      <c r="HW1254"/>
      <c r="HX1254"/>
      <c r="HY1254"/>
      <c r="HZ1254"/>
      <c r="IA1254"/>
      <c r="IB1254"/>
      <c r="IC1254"/>
      <c r="ID1254"/>
      <c r="IE1254"/>
      <c r="IF1254"/>
      <c r="IG1254"/>
      <c r="IH1254"/>
      <c r="II1254"/>
      <c r="IJ1254"/>
      <c r="IK1254"/>
      <c r="IL1254"/>
      <c r="IM1254"/>
      <c r="IN1254"/>
      <c r="IO1254"/>
      <c r="IP1254"/>
      <c r="IQ1254"/>
      <c r="IR1254"/>
      <c r="IS1254"/>
      <c r="IT1254"/>
      <c r="IU1254"/>
      <c r="IV1254"/>
      <c r="IW1254"/>
      <c r="IX1254"/>
      <c r="IY1254"/>
      <c r="IZ1254"/>
      <c r="JA1254"/>
      <c r="JB1254"/>
      <c r="JC1254"/>
      <c r="JD1254"/>
      <c r="JE1254"/>
      <c r="JF1254"/>
      <c r="JG1254"/>
      <c r="JH1254"/>
      <c r="JI1254"/>
      <c r="JJ1254"/>
      <c r="JK1254"/>
      <c r="JL1254"/>
      <c r="JM1254"/>
      <c r="JN1254"/>
      <c r="JO1254"/>
      <c r="JP1254"/>
      <c r="JQ1254"/>
      <c r="JR1254"/>
      <c r="JS1254"/>
      <c r="JT1254"/>
      <c r="JU1254"/>
      <c r="JV1254"/>
      <c r="JW1254"/>
      <c r="JX1254"/>
      <c r="JY1254"/>
      <c r="JZ1254"/>
      <c r="KA1254"/>
      <c r="KB1254"/>
      <c r="KC1254"/>
      <c r="KD1254"/>
      <c r="KE1254"/>
      <c r="KF1254"/>
      <c r="KG1254"/>
      <c r="KH1254"/>
      <c r="KI1254"/>
      <c r="KJ1254"/>
      <c r="KK1254"/>
      <c r="KL1254"/>
      <c r="KM1254"/>
      <c r="KN1254"/>
      <c r="KO1254"/>
      <c r="KP1254"/>
      <c r="KQ1254"/>
      <c r="KR1254"/>
      <c r="KS1254"/>
      <c r="KT1254"/>
      <c r="KU1254"/>
      <c r="KV1254"/>
      <c r="KW1254"/>
      <c r="KX1254"/>
      <c r="KY1254"/>
      <c r="KZ1254"/>
      <c r="LA1254"/>
      <c r="LB1254"/>
      <c r="LC1254"/>
      <c r="LD1254"/>
      <c r="LE1254"/>
      <c r="LF1254"/>
      <c r="LG1254"/>
      <c r="LH1254"/>
      <c r="LI1254"/>
      <c r="LJ1254"/>
      <c r="LK1254"/>
      <c r="LL1254"/>
      <c r="LM1254"/>
      <c r="LN1254"/>
      <c r="LO1254"/>
      <c r="LP1254"/>
      <c r="LQ1254"/>
      <c r="LR1254"/>
      <c r="LS1254"/>
      <c r="LT1254"/>
      <c r="LU1254"/>
      <c r="LV1254"/>
      <c r="LW1254"/>
      <c r="LX1254"/>
      <c r="LY1254"/>
      <c r="LZ1254"/>
      <c r="MA1254"/>
      <c r="MB1254"/>
      <c r="MC1254"/>
      <c r="MD1254"/>
      <c r="ME1254"/>
      <c r="MF1254"/>
      <c r="MG1254"/>
      <c r="MH1254"/>
      <c r="MI1254"/>
      <c r="MJ1254"/>
      <c r="MK1254"/>
      <c r="ML1254"/>
      <c r="MM1254"/>
      <c r="MN1254"/>
      <c r="MO1254"/>
      <c r="MP1254"/>
      <c r="MQ1254"/>
      <c r="MR1254"/>
      <c r="MS1254"/>
      <c r="MT1254"/>
      <c r="MU1254"/>
      <c r="MV1254"/>
      <c r="MW1254"/>
      <c r="MX1254"/>
      <c r="MY1254"/>
      <c r="MZ1254"/>
      <c r="NA1254"/>
      <c r="NB1254"/>
      <c r="NC1254"/>
      <c r="ND1254"/>
      <c r="NE1254"/>
      <c r="NF1254"/>
      <c r="NG1254"/>
      <c r="NH1254"/>
      <c r="NI1254"/>
      <c r="NJ1254"/>
      <c r="NK1254"/>
      <c r="NL1254"/>
      <c r="NM1254"/>
      <c r="NN1254"/>
      <c r="NO1254"/>
      <c r="NP1254"/>
      <c r="NQ1254"/>
      <c r="NR1254"/>
      <c r="NS1254"/>
      <c r="NT1254"/>
      <c r="NU1254"/>
      <c r="NV1254"/>
      <c r="NW1254"/>
      <c r="NX1254"/>
      <c r="NY1254"/>
      <c r="NZ1254"/>
      <c r="OA1254"/>
      <c r="OB1254"/>
      <c r="OC1254"/>
      <c r="OD1254"/>
      <c r="OE1254"/>
      <c r="OF1254"/>
      <c r="OG1254"/>
      <c r="OH1254"/>
      <c r="OI1254"/>
      <c r="OJ1254"/>
      <c r="OK1254"/>
      <c r="OL1254"/>
      <c r="OM1254"/>
      <c r="ON1254"/>
      <c r="OO1254"/>
      <c r="OP1254"/>
      <c r="OQ1254"/>
      <c r="OR1254"/>
      <c r="OS1254"/>
      <c r="OT1254"/>
      <c r="OU1254"/>
      <c r="OV1254"/>
      <c r="OW1254"/>
      <c r="OX1254"/>
      <c r="OY1254"/>
      <c r="OZ1254"/>
      <c r="PA1254"/>
      <c r="PB1254"/>
      <c r="PC1254"/>
      <c r="PD1254"/>
      <c r="PE1254"/>
      <c r="PF1254"/>
      <c r="PG1254"/>
      <c r="PH1254"/>
      <c r="PI1254"/>
      <c r="PJ1254"/>
      <c r="PK1254"/>
      <c r="PL1254"/>
      <c r="PM1254"/>
      <c r="PN1254"/>
      <c r="PO1254"/>
      <c r="PP1254"/>
      <c r="PQ1254"/>
      <c r="PR1254"/>
      <c r="PS1254"/>
      <c r="PT1254"/>
      <c r="PU1254"/>
      <c r="PV1254"/>
      <c r="PW1254"/>
      <c r="PX1254"/>
      <c r="PY1254"/>
      <c r="PZ1254"/>
      <c r="QA1254"/>
      <c r="QB1254"/>
      <c r="QC1254"/>
      <c r="QD1254"/>
      <c r="QE1254"/>
      <c r="QF1254"/>
      <c r="QG1254"/>
      <c r="QH1254"/>
      <c r="QI1254"/>
      <c r="QJ1254"/>
      <c r="QK1254"/>
      <c r="QL1254"/>
      <c r="QM1254"/>
      <c r="QN1254"/>
      <c r="QO1254"/>
      <c r="QP1254"/>
      <c r="QQ1254"/>
      <c r="QR1254"/>
      <c r="QS1254"/>
      <c r="QT1254"/>
      <c r="QU1254"/>
      <c r="QV1254"/>
      <c r="QW1254"/>
      <c r="QX1254"/>
      <c r="QY1254"/>
      <c r="QZ1254"/>
      <c r="RA1254"/>
      <c r="RB1254"/>
      <c r="RC1254"/>
      <c r="RD1254"/>
      <c r="RE1254"/>
      <c r="RF1254"/>
      <c r="RG1254"/>
      <c r="RH1254"/>
      <c r="RI1254"/>
      <c r="RJ1254"/>
      <c r="RK1254"/>
      <c r="RL1254"/>
      <c r="RM1254"/>
      <c r="RN1254"/>
      <c r="RO1254"/>
      <c r="RP1254"/>
      <c r="RQ1254"/>
      <c r="RR1254"/>
      <c r="RS1254"/>
      <c r="RT1254"/>
      <c r="RU1254"/>
      <c r="RV1254"/>
      <c r="RW1254"/>
      <c r="RX1254"/>
      <c r="RY1254"/>
      <c r="RZ1254"/>
      <c r="SA1254"/>
      <c r="SB1254"/>
      <c r="SC1254"/>
      <c r="SD1254"/>
      <c r="SE1254"/>
      <c r="SF1254"/>
      <c r="SG1254"/>
      <c r="SH1254"/>
      <c r="SI1254"/>
      <c r="SJ1254"/>
      <c r="SK1254"/>
      <c r="SL1254"/>
      <c r="SM1254"/>
      <c r="SN1254"/>
      <c r="SO1254"/>
      <c r="SP1254"/>
      <c r="SQ1254"/>
      <c r="SR1254"/>
      <c r="SS1254"/>
      <c r="ST1254"/>
      <c r="SU1254"/>
      <c r="SV1254"/>
      <c r="SW1254"/>
      <c r="SX1254"/>
      <c r="SY1254"/>
      <c r="SZ1254"/>
      <c r="TA1254"/>
      <c r="TB1254"/>
    </row>
    <row r="1255" spans="1:522" ht="16.5" customHeight="1" x14ac:dyDescent="0.2">
      <c r="A1255" s="20">
        <v>647</v>
      </c>
      <c r="B1255" s="20" t="s">
        <v>62</v>
      </c>
      <c r="C1255" s="20" t="s">
        <v>915</v>
      </c>
      <c r="D1255" s="20" t="s">
        <v>38</v>
      </c>
      <c r="E1255" s="20" t="s">
        <v>1345</v>
      </c>
      <c r="F1255" s="22" t="s">
        <v>961</v>
      </c>
      <c r="G1255" s="20" t="s">
        <v>42</v>
      </c>
      <c r="H1255" s="20" t="s">
        <v>35</v>
      </c>
      <c r="I1255" s="20" t="s">
        <v>81</v>
      </c>
      <c r="J1255" s="22" t="s">
        <v>915</v>
      </c>
      <c r="K1255" s="20"/>
      <c r="L1255" s="20"/>
      <c r="M1255" s="20"/>
      <c r="N1255" s="20"/>
      <c r="O1255" s="23"/>
      <c r="P1255" s="23">
        <v>2296000</v>
      </c>
      <c r="Q1255" s="24">
        <v>1</v>
      </c>
      <c r="R1255" s="25">
        <v>45748</v>
      </c>
      <c r="S1255" s="20" t="s">
        <v>83</v>
      </c>
      <c r="T1255" s="26">
        <f t="shared" si="21"/>
        <v>2296000</v>
      </c>
      <c r="U1255" s="27" t="s">
        <v>100</v>
      </c>
      <c r="V1255" s="27" t="s">
        <v>100</v>
      </c>
      <c r="W1255"/>
      <c r="X1255"/>
      <c r="Y1255"/>
      <c r="Z1255"/>
      <c r="AA1255"/>
      <c r="AB1255"/>
      <c r="AC1255"/>
      <c r="AD1255"/>
      <c r="AE1255"/>
      <c r="AF1255"/>
      <c r="AG1255"/>
      <c r="AH1255"/>
      <c r="AI1255"/>
      <c r="AJ1255"/>
      <c r="AK1255"/>
      <c r="AL1255"/>
      <c r="AM1255"/>
      <c r="AN1255"/>
      <c r="AO1255"/>
      <c r="AP1255"/>
      <c r="AQ1255"/>
      <c r="AR1255"/>
      <c r="AS1255"/>
      <c r="AT1255"/>
      <c r="AU1255"/>
      <c r="AV1255"/>
      <c r="AW1255"/>
      <c r="AX1255"/>
      <c r="AY1255"/>
      <c r="AZ1255"/>
      <c r="BA1255"/>
      <c r="BB1255"/>
      <c r="BC1255"/>
      <c r="BD1255"/>
      <c r="BE1255"/>
      <c r="BF1255"/>
      <c r="BG1255"/>
      <c r="BH1255"/>
      <c r="BI1255"/>
      <c r="BJ1255"/>
      <c r="BK1255"/>
      <c r="BL1255"/>
      <c r="BM1255"/>
      <c r="BN1255"/>
      <c r="BO1255"/>
      <c r="BP1255"/>
      <c r="BQ1255"/>
      <c r="BR1255"/>
      <c r="BS1255"/>
      <c r="BT1255"/>
      <c r="BU1255"/>
      <c r="BV1255"/>
      <c r="BW1255"/>
      <c r="BX1255"/>
      <c r="BY1255"/>
      <c r="BZ1255"/>
      <c r="CA1255"/>
      <c r="CB1255"/>
      <c r="CC1255"/>
      <c r="CD1255"/>
      <c r="CE1255"/>
      <c r="CF1255"/>
      <c r="CG1255"/>
      <c r="CH1255"/>
      <c r="CI1255"/>
      <c r="CJ1255"/>
      <c r="CK1255"/>
      <c r="CL1255"/>
      <c r="CM1255"/>
      <c r="CN1255"/>
      <c r="CO1255"/>
      <c r="CP1255"/>
      <c r="CQ1255"/>
      <c r="CR1255"/>
      <c r="CS1255"/>
      <c r="CT1255"/>
      <c r="CU1255"/>
      <c r="CV1255"/>
      <c r="CW1255"/>
      <c r="CX1255"/>
      <c r="CY1255"/>
      <c r="CZ1255"/>
      <c r="DA1255"/>
      <c r="DB1255"/>
      <c r="DC1255"/>
      <c r="DD1255"/>
      <c r="DE1255"/>
      <c r="DF1255"/>
      <c r="DG1255"/>
      <c r="DH1255"/>
      <c r="DI1255"/>
      <c r="DJ1255"/>
      <c r="DK1255"/>
      <c r="DL1255"/>
      <c r="DM1255"/>
      <c r="DN1255"/>
      <c r="DO1255"/>
      <c r="DP1255"/>
      <c r="DQ1255"/>
      <c r="DR1255"/>
      <c r="DS1255"/>
      <c r="DT1255"/>
      <c r="DU1255"/>
      <c r="DV1255"/>
      <c r="DW1255"/>
      <c r="DX1255"/>
      <c r="DY1255"/>
      <c r="DZ1255"/>
      <c r="EA1255"/>
      <c r="EB1255"/>
      <c r="EC1255"/>
      <c r="ED1255"/>
      <c r="EE1255"/>
      <c r="EF1255"/>
      <c r="EG1255"/>
      <c r="EH1255"/>
      <c r="EI1255"/>
      <c r="EJ1255"/>
      <c r="EK1255"/>
      <c r="EL1255"/>
      <c r="EM1255"/>
      <c r="EN1255"/>
      <c r="EO1255"/>
      <c r="EP1255"/>
      <c r="EQ1255"/>
      <c r="ER1255"/>
      <c r="ES1255"/>
      <c r="ET1255"/>
      <c r="EU1255"/>
      <c r="EV1255"/>
      <c r="EW1255"/>
      <c r="EX1255"/>
      <c r="EY1255"/>
      <c r="EZ1255"/>
      <c r="FA1255"/>
      <c r="FB1255"/>
      <c r="FC1255"/>
      <c r="FD1255"/>
      <c r="FE1255"/>
      <c r="FF1255"/>
      <c r="FG1255"/>
      <c r="FH1255"/>
      <c r="FI1255"/>
      <c r="FJ1255"/>
      <c r="FK1255"/>
      <c r="FL1255"/>
      <c r="FM1255"/>
      <c r="FN1255"/>
      <c r="FO1255"/>
      <c r="FP1255"/>
      <c r="FQ1255"/>
      <c r="FR1255"/>
      <c r="FS1255"/>
      <c r="FT1255"/>
      <c r="FU1255"/>
      <c r="FV1255"/>
      <c r="FW1255"/>
      <c r="FX1255"/>
      <c r="FY1255"/>
      <c r="FZ1255"/>
      <c r="GA1255"/>
      <c r="GB1255"/>
      <c r="GC1255"/>
      <c r="GD1255"/>
      <c r="GE1255"/>
      <c r="GF1255"/>
      <c r="GG1255"/>
      <c r="GH1255"/>
      <c r="GI1255"/>
      <c r="GJ1255"/>
      <c r="GK1255"/>
      <c r="GL1255"/>
      <c r="GM1255"/>
      <c r="GN1255"/>
      <c r="GO1255"/>
      <c r="GP1255"/>
      <c r="GQ1255"/>
      <c r="GR1255"/>
      <c r="GS1255"/>
      <c r="GT1255"/>
      <c r="GU1255"/>
      <c r="GV1255"/>
      <c r="GW1255"/>
      <c r="GX1255"/>
      <c r="GY1255"/>
      <c r="GZ1255"/>
      <c r="HA1255"/>
      <c r="HB1255"/>
      <c r="HC1255"/>
      <c r="HD1255"/>
      <c r="HE1255"/>
      <c r="HF1255"/>
      <c r="HG1255"/>
      <c r="HH1255"/>
      <c r="HI1255"/>
      <c r="HJ1255"/>
      <c r="HK1255"/>
      <c r="HL1255"/>
      <c r="HM1255"/>
      <c r="HN1255"/>
      <c r="HO1255"/>
      <c r="HP1255"/>
      <c r="HQ1255"/>
      <c r="HR1255"/>
      <c r="HS1255"/>
      <c r="HT1255"/>
      <c r="HU1255"/>
      <c r="HV1255"/>
      <c r="HW1255"/>
      <c r="HX1255"/>
      <c r="HY1255"/>
      <c r="HZ1255"/>
      <c r="IA1255"/>
      <c r="IB1255"/>
      <c r="IC1255"/>
      <c r="ID1255"/>
      <c r="IE1255"/>
      <c r="IF1255"/>
      <c r="IG1255"/>
      <c r="IH1255"/>
      <c r="II1255"/>
      <c r="IJ1255"/>
      <c r="IK1255"/>
      <c r="IL1255"/>
      <c r="IM1255"/>
      <c r="IN1255"/>
      <c r="IO1255"/>
      <c r="IP1255"/>
      <c r="IQ1255"/>
      <c r="IR1255"/>
      <c r="IS1255"/>
      <c r="IT1255"/>
      <c r="IU1255"/>
      <c r="IV1255"/>
      <c r="IW1255"/>
      <c r="IX1255"/>
      <c r="IY1255"/>
      <c r="IZ1255"/>
      <c r="JA1255"/>
      <c r="JB1255"/>
      <c r="JC1255"/>
      <c r="JD1255"/>
      <c r="JE1255"/>
      <c r="JF1255"/>
      <c r="JG1255"/>
      <c r="JH1255"/>
      <c r="JI1255"/>
      <c r="JJ1255"/>
      <c r="JK1255"/>
      <c r="JL1255"/>
      <c r="JM1255"/>
      <c r="JN1255"/>
      <c r="JO1255"/>
      <c r="JP1255"/>
      <c r="JQ1255"/>
      <c r="JR1255"/>
      <c r="JS1255"/>
      <c r="JT1255"/>
      <c r="JU1255"/>
      <c r="JV1255"/>
      <c r="JW1255"/>
      <c r="JX1255"/>
      <c r="JY1255"/>
      <c r="JZ1255"/>
      <c r="KA1255"/>
      <c r="KB1255"/>
      <c r="KC1255"/>
      <c r="KD1255"/>
      <c r="KE1255"/>
      <c r="KF1255"/>
      <c r="KG1255"/>
      <c r="KH1255"/>
      <c r="KI1255"/>
      <c r="KJ1255"/>
      <c r="KK1255"/>
      <c r="KL1255"/>
      <c r="KM1255"/>
      <c r="KN1255"/>
      <c r="KO1255"/>
      <c r="KP1255"/>
      <c r="KQ1255"/>
      <c r="KR1255"/>
      <c r="KS1255"/>
      <c r="KT1255"/>
      <c r="KU1255"/>
      <c r="KV1255"/>
      <c r="KW1255"/>
      <c r="KX1255"/>
      <c r="KY1255"/>
      <c r="KZ1255"/>
      <c r="LA1255"/>
      <c r="LB1255"/>
      <c r="LC1255"/>
      <c r="LD1255"/>
      <c r="LE1255"/>
      <c r="LF1255"/>
      <c r="LG1255"/>
      <c r="LH1255"/>
      <c r="LI1255"/>
      <c r="LJ1255"/>
      <c r="LK1255"/>
      <c r="LL1255"/>
      <c r="LM1255"/>
      <c r="LN1255"/>
      <c r="LO1255"/>
      <c r="LP1255"/>
      <c r="LQ1255"/>
      <c r="LR1255"/>
      <c r="LS1255"/>
      <c r="LT1255"/>
      <c r="LU1255"/>
      <c r="LV1255"/>
      <c r="LW1255"/>
      <c r="LX1255"/>
      <c r="LY1255"/>
      <c r="LZ1255"/>
      <c r="MA1255"/>
      <c r="MB1255"/>
      <c r="MC1255"/>
      <c r="MD1255"/>
      <c r="ME1255"/>
      <c r="MF1255"/>
      <c r="MG1255"/>
      <c r="MH1255"/>
      <c r="MI1255"/>
      <c r="MJ1255"/>
      <c r="MK1255"/>
      <c r="ML1255"/>
      <c r="MM1255"/>
      <c r="MN1255"/>
      <c r="MO1255"/>
      <c r="MP1255"/>
      <c r="MQ1255"/>
      <c r="MR1255"/>
      <c r="MS1255"/>
      <c r="MT1255"/>
      <c r="MU1255"/>
      <c r="MV1255"/>
      <c r="MW1255"/>
      <c r="MX1255"/>
      <c r="MY1255"/>
      <c r="MZ1255"/>
      <c r="NA1255"/>
      <c r="NB1255"/>
      <c r="NC1255"/>
      <c r="ND1255"/>
      <c r="NE1255"/>
      <c r="NF1255"/>
      <c r="NG1255"/>
      <c r="NH1255"/>
      <c r="NI1255"/>
      <c r="NJ1255"/>
      <c r="NK1255"/>
      <c r="NL1255"/>
      <c r="NM1255"/>
      <c r="NN1255"/>
      <c r="NO1255"/>
      <c r="NP1255"/>
      <c r="NQ1255"/>
      <c r="NR1255"/>
      <c r="NS1255"/>
      <c r="NT1255"/>
      <c r="NU1255"/>
      <c r="NV1255"/>
      <c r="NW1255"/>
      <c r="NX1255"/>
      <c r="NY1255"/>
      <c r="NZ1255"/>
      <c r="OA1255"/>
      <c r="OB1255"/>
      <c r="OC1255"/>
      <c r="OD1255"/>
      <c r="OE1255"/>
      <c r="OF1255"/>
      <c r="OG1255"/>
      <c r="OH1255"/>
      <c r="OI1255"/>
      <c r="OJ1255"/>
      <c r="OK1255"/>
      <c r="OL1255"/>
      <c r="OM1255"/>
      <c r="ON1255"/>
      <c r="OO1255"/>
      <c r="OP1255"/>
      <c r="OQ1255"/>
      <c r="OR1255"/>
      <c r="OS1255"/>
      <c r="OT1255"/>
      <c r="OU1255"/>
      <c r="OV1255"/>
      <c r="OW1255"/>
      <c r="OX1255"/>
      <c r="OY1255"/>
      <c r="OZ1255"/>
      <c r="PA1255"/>
      <c r="PB1255"/>
      <c r="PC1255"/>
      <c r="PD1255"/>
      <c r="PE1255"/>
      <c r="PF1255"/>
      <c r="PG1255"/>
      <c r="PH1255"/>
      <c r="PI1255"/>
      <c r="PJ1255"/>
      <c r="PK1255"/>
      <c r="PL1255"/>
      <c r="PM1255"/>
      <c r="PN1255"/>
      <c r="PO1255"/>
      <c r="PP1255"/>
      <c r="PQ1255"/>
      <c r="PR1255"/>
      <c r="PS1255"/>
      <c r="PT1255"/>
      <c r="PU1255"/>
      <c r="PV1255"/>
      <c r="PW1255"/>
      <c r="PX1255"/>
      <c r="PY1255"/>
      <c r="PZ1255"/>
      <c r="QA1255"/>
      <c r="QB1255"/>
      <c r="QC1255"/>
      <c r="QD1255"/>
      <c r="QE1255"/>
      <c r="QF1255"/>
      <c r="QG1255"/>
      <c r="QH1255"/>
      <c r="QI1255"/>
      <c r="QJ1255"/>
      <c r="QK1255"/>
      <c r="QL1255"/>
      <c r="QM1255"/>
      <c r="QN1255"/>
      <c r="QO1255"/>
      <c r="QP1255"/>
      <c r="QQ1255"/>
      <c r="QR1255"/>
      <c r="QS1255"/>
      <c r="QT1255"/>
      <c r="QU1255"/>
      <c r="QV1255"/>
      <c r="QW1255"/>
      <c r="QX1255"/>
      <c r="QY1255"/>
      <c r="QZ1255"/>
      <c r="RA1255"/>
      <c r="RB1255"/>
      <c r="RC1255"/>
      <c r="RD1255"/>
      <c r="RE1255"/>
      <c r="RF1255"/>
      <c r="RG1255"/>
      <c r="RH1255"/>
      <c r="RI1255"/>
      <c r="RJ1255"/>
      <c r="RK1255"/>
      <c r="RL1255"/>
      <c r="RM1255"/>
      <c r="RN1255"/>
      <c r="RO1255"/>
      <c r="RP1255"/>
      <c r="RQ1255"/>
      <c r="RR1255"/>
      <c r="RS1255"/>
      <c r="RT1255"/>
      <c r="RU1255"/>
      <c r="RV1255"/>
      <c r="RW1255"/>
      <c r="RX1255"/>
      <c r="RY1255"/>
      <c r="RZ1255"/>
      <c r="SA1255"/>
      <c r="SB1255"/>
      <c r="SC1255"/>
      <c r="SD1255"/>
      <c r="SE1255"/>
      <c r="SF1255"/>
      <c r="SG1255"/>
      <c r="SH1255"/>
      <c r="SI1255"/>
      <c r="SJ1255"/>
      <c r="SK1255"/>
      <c r="SL1255"/>
      <c r="SM1255"/>
      <c r="SN1255"/>
      <c r="SO1255"/>
      <c r="SP1255"/>
      <c r="SQ1255"/>
      <c r="SR1255"/>
      <c r="SS1255"/>
      <c r="ST1255"/>
      <c r="SU1255"/>
      <c r="SV1255"/>
      <c r="SW1255"/>
      <c r="SX1255"/>
      <c r="SY1255"/>
      <c r="SZ1255"/>
      <c r="TA1255"/>
      <c r="TB1255"/>
    </row>
    <row r="1256" spans="1:522" ht="16.5" customHeight="1" x14ac:dyDescent="0.2">
      <c r="A1256" s="20">
        <v>648</v>
      </c>
      <c r="B1256" s="20" t="s">
        <v>62</v>
      </c>
      <c r="C1256" s="20" t="s">
        <v>915</v>
      </c>
      <c r="D1256" s="20" t="s">
        <v>38</v>
      </c>
      <c r="E1256" s="20" t="s">
        <v>1345</v>
      </c>
      <c r="F1256" s="22" t="s">
        <v>961</v>
      </c>
      <c r="G1256" s="20" t="s">
        <v>42</v>
      </c>
      <c r="H1256" s="20" t="s">
        <v>35</v>
      </c>
      <c r="I1256" s="20" t="s">
        <v>81</v>
      </c>
      <c r="J1256" s="22" t="s">
        <v>915</v>
      </c>
      <c r="K1256" s="20"/>
      <c r="L1256" s="20"/>
      <c r="M1256" s="20"/>
      <c r="N1256" s="20"/>
      <c r="O1256" s="23"/>
      <c r="P1256" s="23">
        <v>2296000</v>
      </c>
      <c r="Q1256" s="24">
        <v>1</v>
      </c>
      <c r="R1256" s="25">
        <v>45778</v>
      </c>
      <c r="S1256" s="20" t="s">
        <v>83</v>
      </c>
      <c r="T1256" s="26">
        <f t="shared" si="21"/>
        <v>2296000</v>
      </c>
      <c r="U1256" s="27" t="s">
        <v>100</v>
      </c>
      <c r="V1256" s="27" t="s">
        <v>100</v>
      </c>
      <c r="W1256"/>
      <c r="X1256"/>
      <c r="Y1256"/>
      <c r="Z1256"/>
      <c r="AA1256"/>
      <c r="AB1256"/>
      <c r="AC1256"/>
      <c r="AD1256"/>
      <c r="AE1256"/>
      <c r="AF1256"/>
      <c r="AG1256"/>
      <c r="AH1256"/>
      <c r="AI1256"/>
      <c r="AJ1256"/>
      <c r="AK1256"/>
      <c r="AL1256"/>
      <c r="AM1256"/>
      <c r="AN1256"/>
      <c r="AO1256"/>
      <c r="AP1256"/>
      <c r="AQ1256"/>
      <c r="AR1256"/>
      <c r="AS1256"/>
      <c r="AT1256"/>
      <c r="AU1256"/>
      <c r="AV1256"/>
      <c r="AW1256"/>
      <c r="AX1256"/>
      <c r="AY1256"/>
      <c r="AZ1256"/>
      <c r="BA1256"/>
      <c r="BB1256"/>
      <c r="BC1256"/>
      <c r="BD1256"/>
      <c r="BE1256"/>
      <c r="BF1256"/>
      <c r="BG1256"/>
      <c r="BH1256"/>
      <c r="BI1256"/>
      <c r="BJ1256"/>
      <c r="BK1256"/>
      <c r="BL1256"/>
      <c r="BM1256"/>
      <c r="BN1256"/>
      <c r="BO1256"/>
      <c r="BP1256"/>
      <c r="BQ1256"/>
      <c r="BR1256"/>
      <c r="BS1256"/>
      <c r="BT1256"/>
      <c r="BU1256"/>
      <c r="BV1256"/>
      <c r="BW1256"/>
      <c r="BX1256"/>
      <c r="BY1256"/>
      <c r="BZ1256"/>
      <c r="CA1256"/>
      <c r="CB1256"/>
      <c r="CC1256"/>
      <c r="CD1256"/>
      <c r="CE1256"/>
      <c r="CF1256"/>
      <c r="CG1256"/>
      <c r="CH1256"/>
      <c r="CI1256"/>
      <c r="CJ1256"/>
      <c r="CK1256"/>
      <c r="CL1256"/>
      <c r="CM1256"/>
      <c r="CN1256"/>
      <c r="CO1256"/>
      <c r="CP1256"/>
      <c r="CQ1256"/>
      <c r="CR1256"/>
      <c r="CS1256"/>
      <c r="CT1256"/>
      <c r="CU1256"/>
      <c r="CV1256"/>
      <c r="CW1256"/>
      <c r="CX1256"/>
      <c r="CY1256"/>
      <c r="CZ1256"/>
      <c r="DA1256"/>
      <c r="DB1256"/>
      <c r="DC1256"/>
      <c r="DD1256"/>
      <c r="DE1256"/>
      <c r="DF1256"/>
      <c r="DG1256"/>
      <c r="DH1256"/>
      <c r="DI1256"/>
      <c r="DJ1256"/>
      <c r="DK1256"/>
      <c r="DL1256"/>
      <c r="DM1256"/>
      <c r="DN1256"/>
      <c r="DO1256"/>
      <c r="DP1256"/>
      <c r="DQ1256"/>
      <c r="DR1256"/>
      <c r="DS1256"/>
      <c r="DT1256"/>
      <c r="DU1256"/>
      <c r="DV1256"/>
      <c r="DW1256"/>
      <c r="DX1256"/>
      <c r="DY1256"/>
      <c r="DZ1256"/>
      <c r="EA1256"/>
      <c r="EB1256"/>
      <c r="EC1256"/>
      <c r="ED1256"/>
      <c r="EE1256"/>
      <c r="EF1256"/>
      <c r="EG1256"/>
      <c r="EH1256"/>
      <c r="EI1256"/>
      <c r="EJ1256"/>
      <c r="EK1256"/>
      <c r="EL1256"/>
      <c r="EM1256"/>
      <c r="EN1256"/>
      <c r="EO1256"/>
      <c r="EP1256"/>
      <c r="EQ1256"/>
      <c r="ER1256"/>
      <c r="ES1256"/>
      <c r="ET1256"/>
      <c r="EU1256"/>
      <c r="EV1256"/>
      <c r="EW1256"/>
      <c r="EX1256"/>
      <c r="EY1256"/>
      <c r="EZ1256"/>
      <c r="FA1256"/>
      <c r="FB1256"/>
      <c r="FC1256"/>
      <c r="FD1256"/>
      <c r="FE1256"/>
      <c r="FF1256"/>
      <c r="FG1256"/>
      <c r="FH1256"/>
      <c r="FI1256"/>
      <c r="FJ1256"/>
      <c r="FK1256"/>
      <c r="FL1256"/>
      <c r="FM1256"/>
      <c r="FN1256"/>
      <c r="FO1256"/>
      <c r="FP1256"/>
      <c r="FQ1256"/>
      <c r="FR1256"/>
      <c r="FS1256"/>
      <c r="FT1256"/>
      <c r="FU1256"/>
      <c r="FV1256"/>
      <c r="FW1256"/>
      <c r="FX1256"/>
      <c r="FY1256"/>
      <c r="FZ1256"/>
      <c r="GA1256"/>
      <c r="GB1256"/>
      <c r="GC1256"/>
      <c r="GD1256"/>
      <c r="GE1256"/>
      <c r="GF1256"/>
      <c r="GG1256"/>
      <c r="GH1256"/>
      <c r="GI1256"/>
      <c r="GJ1256"/>
      <c r="GK1256"/>
      <c r="GL1256"/>
      <c r="GM1256"/>
      <c r="GN1256"/>
      <c r="GO1256"/>
      <c r="GP1256"/>
      <c r="GQ1256"/>
      <c r="GR1256"/>
      <c r="GS1256"/>
      <c r="GT1256"/>
      <c r="GU1256"/>
      <c r="GV1256"/>
      <c r="GW1256"/>
      <c r="GX1256"/>
      <c r="GY1256"/>
      <c r="GZ1256"/>
      <c r="HA1256"/>
      <c r="HB1256"/>
      <c r="HC1256"/>
      <c r="HD1256"/>
      <c r="HE1256"/>
      <c r="HF1256"/>
      <c r="HG1256"/>
      <c r="HH1256"/>
      <c r="HI1256"/>
      <c r="HJ1256"/>
      <c r="HK1256"/>
      <c r="HL1256"/>
      <c r="HM1256"/>
      <c r="HN1256"/>
      <c r="HO1256"/>
      <c r="HP1256"/>
      <c r="HQ1256"/>
      <c r="HR1256"/>
      <c r="HS1256"/>
      <c r="HT1256"/>
      <c r="HU1256"/>
      <c r="HV1256"/>
      <c r="HW1256"/>
      <c r="HX1256"/>
      <c r="HY1256"/>
      <c r="HZ1256"/>
      <c r="IA1256"/>
      <c r="IB1256"/>
      <c r="IC1256"/>
      <c r="ID1256"/>
      <c r="IE1256"/>
      <c r="IF1256"/>
      <c r="IG1256"/>
      <c r="IH1256"/>
      <c r="II1256"/>
      <c r="IJ1256"/>
      <c r="IK1256"/>
      <c r="IL1256"/>
      <c r="IM1256"/>
      <c r="IN1256"/>
      <c r="IO1256"/>
      <c r="IP1256"/>
      <c r="IQ1256"/>
      <c r="IR1256"/>
      <c r="IS1256"/>
      <c r="IT1256"/>
      <c r="IU1256"/>
      <c r="IV1256"/>
      <c r="IW1256"/>
      <c r="IX1256"/>
      <c r="IY1256"/>
      <c r="IZ1256"/>
      <c r="JA1256"/>
      <c r="JB1256"/>
      <c r="JC1256"/>
      <c r="JD1256"/>
      <c r="JE1256"/>
      <c r="JF1256"/>
      <c r="JG1256"/>
      <c r="JH1256"/>
      <c r="JI1256"/>
      <c r="JJ1256"/>
      <c r="JK1256"/>
      <c r="JL1256"/>
      <c r="JM1256"/>
      <c r="JN1256"/>
      <c r="JO1256"/>
      <c r="JP1256"/>
      <c r="JQ1256"/>
      <c r="JR1256"/>
      <c r="JS1256"/>
      <c r="JT1256"/>
      <c r="JU1256"/>
      <c r="JV1256"/>
      <c r="JW1256"/>
      <c r="JX1256"/>
      <c r="JY1256"/>
      <c r="JZ1256"/>
      <c r="KA1256"/>
      <c r="KB1256"/>
      <c r="KC1256"/>
      <c r="KD1256"/>
      <c r="KE1256"/>
      <c r="KF1256"/>
      <c r="KG1256"/>
      <c r="KH1256"/>
      <c r="KI1256"/>
      <c r="KJ1256"/>
      <c r="KK1256"/>
      <c r="KL1256"/>
      <c r="KM1256"/>
      <c r="KN1256"/>
      <c r="KO1256"/>
      <c r="KP1256"/>
      <c r="KQ1256"/>
      <c r="KR1256"/>
      <c r="KS1256"/>
      <c r="KT1256"/>
      <c r="KU1256"/>
      <c r="KV1256"/>
      <c r="KW1256"/>
      <c r="KX1256"/>
      <c r="KY1256"/>
      <c r="KZ1256"/>
      <c r="LA1256"/>
      <c r="LB1256"/>
      <c r="LC1256"/>
      <c r="LD1256"/>
      <c r="LE1256"/>
      <c r="LF1256"/>
      <c r="LG1256"/>
      <c r="LH1256"/>
      <c r="LI1256"/>
      <c r="LJ1256"/>
      <c r="LK1256"/>
      <c r="LL1256"/>
      <c r="LM1256"/>
      <c r="LN1256"/>
      <c r="LO1256"/>
      <c r="LP1256"/>
      <c r="LQ1256"/>
      <c r="LR1256"/>
      <c r="LS1256"/>
      <c r="LT1256"/>
      <c r="LU1256"/>
      <c r="LV1256"/>
      <c r="LW1256"/>
      <c r="LX1256"/>
      <c r="LY1256"/>
      <c r="LZ1256"/>
      <c r="MA1256"/>
      <c r="MB1256"/>
      <c r="MC1256"/>
      <c r="MD1256"/>
      <c r="ME1256"/>
      <c r="MF1256"/>
      <c r="MG1256"/>
      <c r="MH1256"/>
      <c r="MI1256"/>
      <c r="MJ1256"/>
      <c r="MK1256"/>
      <c r="ML1256"/>
      <c r="MM1256"/>
      <c r="MN1256"/>
      <c r="MO1256"/>
      <c r="MP1256"/>
      <c r="MQ1256"/>
      <c r="MR1256"/>
      <c r="MS1256"/>
      <c r="MT1256"/>
      <c r="MU1256"/>
      <c r="MV1256"/>
      <c r="MW1256"/>
      <c r="MX1256"/>
      <c r="MY1256"/>
      <c r="MZ1256"/>
      <c r="NA1256"/>
      <c r="NB1256"/>
      <c r="NC1256"/>
      <c r="ND1256"/>
      <c r="NE1256"/>
      <c r="NF1256"/>
      <c r="NG1256"/>
      <c r="NH1256"/>
      <c r="NI1256"/>
      <c r="NJ1256"/>
      <c r="NK1256"/>
      <c r="NL1256"/>
      <c r="NM1256"/>
      <c r="NN1256"/>
      <c r="NO1256"/>
      <c r="NP1256"/>
      <c r="NQ1256"/>
      <c r="NR1256"/>
      <c r="NS1256"/>
      <c r="NT1256"/>
      <c r="NU1256"/>
      <c r="NV1256"/>
      <c r="NW1256"/>
      <c r="NX1256"/>
      <c r="NY1256"/>
      <c r="NZ1256"/>
      <c r="OA1256"/>
      <c r="OB1256"/>
      <c r="OC1256"/>
      <c r="OD1256"/>
      <c r="OE1256"/>
      <c r="OF1256"/>
      <c r="OG1256"/>
      <c r="OH1256"/>
      <c r="OI1256"/>
      <c r="OJ1256"/>
      <c r="OK1256"/>
      <c r="OL1256"/>
      <c r="OM1256"/>
      <c r="ON1256"/>
      <c r="OO1256"/>
      <c r="OP1256"/>
      <c r="OQ1256"/>
      <c r="OR1256"/>
      <c r="OS1256"/>
      <c r="OT1256"/>
      <c r="OU1256"/>
      <c r="OV1256"/>
      <c r="OW1256"/>
      <c r="OX1256"/>
      <c r="OY1256"/>
      <c r="OZ1256"/>
      <c r="PA1256"/>
      <c r="PB1256"/>
      <c r="PC1256"/>
      <c r="PD1256"/>
      <c r="PE1256"/>
      <c r="PF1256"/>
      <c r="PG1256"/>
      <c r="PH1256"/>
      <c r="PI1256"/>
      <c r="PJ1256"/>
      <c r="PK1256"/>
      <c r="PL1256"/>
      <c r="PM1256"/>
      <c r="PN1256"/>
      <c r="PO1256"/>
      <c r="PP1256"/>
      <c r="PQ1256"/>
      <c r="PR1256"/>
      <c r="PS1256"/>
      <c r="PT1256"/>
      <c r="PU1256"/>
      <c r="PV1256"/>
      <c r="PW1256"/>
      <c r="PX1256"/>
      <c r="PY1256"/>
      <c r="PZ1256"/>
      <c r="QA1256"/>
      <c r="QB1256"/>
      <c r="QC1256"/>
      <c r="QD1256"/>
      <c r="QE1256"/>
      <c r="QF1256"/>
      <c r="QG1256"/>
      <c r="QH1256"/>
      <c r="QI1256"/>
      <c r="QJ1256"/>
      <c r="QK1256"/>
      <c r="QL1256"/>
      <c r="QM1256"/>
      <c r="QN1256"/>
      <c r="QO1256"/>
      <c r="QP1256"/>
      <c r="QQ1256"/>
      <c r="QR1256"/>
      <c r="QS1256"/>
      <c r="QT1256"/>
      <c r="QU1256"/>
      <c r="QV1256"/>
      <c r="QW1256"/>
      <c r="QX1256"/>
      <c r="QY1256"/>
      <c r="QZ1256"/>
      <c r="RA1256"/>
      <c r="RB1256"/>
      <c r="RC1256"/>
      <c r="RD1256"/>
      <c r="RE1256"/>
      <c r="RF1256"/>
      <c r="RG1256"/>
      <c r="RH1256"/>
      <c r="RI1256"/>
      <c r="RJ1256"/>
      <c r="RK1256"/>
      <c r="RL1256"/>
      <c r="RM1256"/>
      <c r="RN1256"/>
      <c r="RO1256"/>
      <c r="RP1256"/>
      <c r="RQ1256"/>
      <c r="RR1256"/>
      <c r="RS1256"/>
      <c r="RT1256"/>
      <c r="RU1256"/>
      <c r="RV1256"/>
      <c r="RW1256"/>
      <c r="RX1256"/>
      <c r="RY1256"/>
      <c r="RZ1256"/>
      <c r="SA1256"/>
      <c r="SB1256"/>
      <c r="SC1256"/>
      <c r="SD1256"/>
      <c r="SE1256"/>
      <c r="SF1256"/>
      <c r="SG1256"/>
      <c r="SH1256"/>
      <c r="SI1256"/>
      <c r="SJ1256"/>
      <c r="SK1256"/>
      <c r="SL1256"/>
      <c r="SM1256"/>
      <c r="SN1256"/>
      <c r="SO1256"/>
      <c r="SP1256"/>
      <c r="SQ1256"/>
      <c r="SR1256"/>
      <c r="SS1256"/>
      <c r="ST1256"/>
      <c r="SU1256"/>
      <c r="SV1256"/>
      <c r="SW1256"/>
      <c r="SX1256"/>
      <c r="SY1256"/>
      <c r="SZ1256"/>
      <c r="TA1256"/>
      <c r="TB1256"/>
    </row>
    <row r="1257" spans="1:522" ht="16.5" customHeight="1" x14ac:dyDescent="0.2">
      <c r="A1257" s="20">
        <v>649</v>
      </c>
      <c r="B1257" s="20" t="s">
        <v>62</v>
      </c>
      <c r="C1257" s="20" t="s">
        <v>915</v>
      </c>
      <c r="D1257" s="20" t="s">
        <v>38</v>
      </c>
      <c r="E1257" s="20" t="s">
        <v>1345</v>
      </c>
      <c r="F1257" s="22" t="s">
        <v>961</v>
      </c>
      <c r="G1257" s="20" t="s">
        <v>42</v>
      </c>
      <c r="H1257" s="20" t="s">
        <v>35</v>
      </c>
      <c r="I1257" s="20" t="s">
        <v>81</v>
      </c>
      <c r="J1257" s="22" t="s">
        <v>915</v>
      </c>
      <c r="K1257" s="20"/>
      <c r="L1257" s="20"/>
      <c r="M1257" s="20"/>
      <c r="N1257" s="20"/>
      <c r="O1257" s="23"/>
      <c r="P1257" s="23">
        <v>2296000</v>
      </c>
      <c r="Q1257" s="24">
        <v>1</v>
      </c>
      <c r="R1257" s="25">
        <v>45809</v>
      </c>
      <c r="S1257" s="20" t="s">
        <v>83</v>
      </c>
      <c r="T1257" s="26">
        <f t="shared" si="21"/>
        <v>2296000</v>
      </c>
      <c r="U1257" s="27" t="s">
        <v>100</v>
      </c>
      <c r="V1257" s="27" t="s">
        <v>100</v>
      </c>
      <c r="W1257"/>
      <c r="X1257"/>
      <c r="Y1257"/>
      <c r="Z1257"/>
      <c r="AA1257"/>
      <c r="AB1257"/>
      <c r="AC1257"/>
      <c r="AD1257"/>
      <c r="AE1257"/>
      <c r="AF1257"/>
      <c r="AG1257"/>
      <c r="AH1257"/>
      <c r="AI1257"/>
      <c r="AJ1257"/>
      <c r="AK1257"/>
      <c r="AL1257"/>
      <c r="AM1257"/>
      <c r="AN1257"/>
      <c r="AO1257"/>
      <c r="AP1257"/>
      <c r="AQ1257"/>
      <c r="AR1257"/>
      <c r="AS1257"/>
      <c r="AT1257"/>
      <c r="AU1257"/>
      <c r="AV1257"/>
      <c r="AW1257"/>
      <c r="AX1257"/>
      <c r="AY1257"/>
      <c r="AZ1257"/>
      <c r="BA1257"/>
      <c r="BB1257"/>
      <c r="BC1257"/>
      <c r="BD1257"/>
      <c r="BE1257"/>
      <c r="BF1257"/>
      <c r="BG1257"/>
      <c r="BH1257"/>
      <c r="BI1257"/>
      <c r="BJ1257"/>
      <c r="BK1257"/>
      <c r="BL1257"/>
      <c r="BM1257"/>
      <c r="BN1257"/>
      <c r="BO1257"/>
      <c r="BP1257"/>
      <c r="BQ1257"/>
      <c r="BR1257"/>
      <c r="BS1257"/>
      <c r="BT1257"/>
      <c r="BU1257"/>
      <c r="BV1257"/>
      <c r="BW1257"/>
      <c r="BX1257"/>
      <c r="BY1257"/>
      <c r="BZ1257"/>
      <c r="CA1257"/>
      <c r="CB1257"/>
      <c r="CC1257"/>
      <c r="CD1257"/>
      <c r="CE1257"/>
      <c r="CF1257"/>
      <c r="CG1257"/>
      <c r="CH1257"/>
      <c r="CI1257"/>
      <c r="CJ1257"/>
      <c r="CK1257"/>
      <c r="CL1257"/>
      <c r="CM1257"/>
      <c r="CN1257"/>
      <c r="CO1257"/>
      <c r="CP1257"/>
      <c r="CQ1257"/>
      <c r="CR1257"/>
      <c r="CS1257"/>
      <c r="CT1257"/>
      <c r="CU1257"/>
      <c r="CV1257"/>
      <c r="CW1257"/>
      <c r="CX1257"/>
      <c r="CY1257"/>
      <c r="CZ1257"/>
      <c r="DA1257"/>
      <c r="DB1257"/>
      <c r="DC1257"/>
      <c r="DD1257"/>
      <c r="DE1257"/>
      <c r="DF1257"/>
      <c r="DG1257"/>
      <c r="DH1257"/>
      <c r="DI1257"/>
      <c r="DJ1257"/>
      <c r="DK1257"/>
      <c r="DL1257"/>
      <c r="DM1257"/>
      <c r="DN1257"/>
      <c r="DO1257"/>
      <c r="DP1257"/>
      <c r="DQ1257"/>
      <c r="DR1257"/>
      <c r="DS1257"/>
      <c r="DT1257"/>
      <c r="DU1257"/>
      <c r="DV1257"/>
      <c r="DW1257"/>
      <c r="DX1257"/>
      <c r="DY1257"/>
      <c r="DZ1257"/>
      <c r="EA1257"/>
      <c r="EB1257"/>
      <c r="EC1257"/>
      <c r="ED1257"/>
      <c r="EE1257"/>
      <c r="EF1257"/>
      <c r="EG1257"/>
      <c r="EH1257"/>
      <c r="EI1257"/>
      <c r="EJ1257"/>
      <c r="EK1257"/>
      <c r="EL1257"/>
      <c r="EM1257"/>
      <c r="EN1257"/>
      <c r="EO1257"/>
      <c r="EP1257"/>
      <c r="EQ1257"/>
      <c r="ER1257"/>
      <c r="ES1257"/>
      <c r="ET1257"/>
      <c r="EU1257"/>
      <c r="EV1257"/>
      <c r="EW1257"/>
      <c r="EX1257"/>
      <c r="EY1257"/>
      <c r="EZ1257"/>
      <c r="FA1257"/>
      <c r="FB1257"/>
      <c r="FC1257"/>
      <c r="FD1257"/>
      <c r="FE1257"/>
      <c r="FF1257"/>
      <c r="FG1257"/>
      <c r="FH1257"/>
      <c r="FI1257"/>
      <c r="FJ1257"/>
      <c r="FK1257"/>
      <c r="FL1257"/>
      <c r="FM1257"/>
      <c r="FN1257"/>
      <c r="FO1257"/>
      <c r="FP1257"/>
      <c r="FQ1257"/>
      <c r="FR1257"/>
      <c r="FS1257"/>
      <c r="FT1257"/>
      <c r="FU1257"/>
      <c r="FV1257"/>
      <c r="FW1257"/>
      <c r="FX1257"/>
      <c r="FY1257"/>
      <c r="FZ1257"/>
      <c r="GA1257"/>
      <c r="GB1257"/>
      <c r="GC1257"/>
      <c r="GD1257"/>
      <c r="GE1257"/>
      <c r="GF1257"/>
      <c r="GG1257"/>
      <c r="GH1257"/>
      <c r="GI1257"/>
      <c r="GJ1257"/>
      <c r="GK1257"/>
      <c r="GL1257"/>
      <c r="GM1257"/>
      <c r="GN1257"/>
      <c r="GO1257"/>
      <c r="GP1257"/>
      <c r="GQ1257"/>
      <c r="GR1257"/>
      <c r="GS1257"/>
      <c r="GT1257"/>
      <c r="GU1257"/>
      <c r="GV1257"/>
      <c r="GW1257"/>
      <c r="GX1257"/>
      <c r="GY1257"/>
      <c r="GZ1257"/>
      <c r="HA1257"/>
      <c r="HB1257"/>
      <c r="HC1257"/>
      <c r="HD1257"/>
      <c r="HE1257"/>
      <c r="HF1257"/>
      <c r="HG1257"/>
      <c r="HH1257"/>
      <c r="HI1257"/>
      <c r="HJ1257"/>
      <c r="HK1257"/>
      <c r="HL1257"/>
      <c r="HM1257"/>
      <c r="HN1257"/>
      <c r="HO1257"/>
      <c r="HP1257"/>
      <c r="HQ1257"/>
      <c r="HR1257"/>
      <c r="HS1257"/>
      <c r="HT1257"/>
      <c r="HU1257"/>
      <c r="HV1257"/>
      <c r="HW1257"/>
      <c r="HX1257"/>
      <c r="HY1257"/>
      <c r="HZ1257"/>
      <c r="IA1257"/>
      <c r="IB1257"/>
      <c r="IC1257"/>
      <c r="ID1257"/>
      <c r="IE1257"/>
      <c r="IF1257"/>
      <c r="IG1257"/>
      <c r="IH1257"/>
      <c r="II1257"/>
      <c r="IJ1257"/>
      <c r="IK1257"/>
      <c r="IL1257"/>
      <c r="IM1257"/>
      <c r="IN1257"/>
      <c r="IO1257"/>
      <c r="IP1257"/>
      <c r="IQ1257"/>
      <c r="IR1257"/>
      <c r="IS1257"/>
      <c r="IT1257"/>
      <c r="IU1257"/>
      <c r="IV1257"/>
      <c r="IW1257"/>
      <c r="IX1257"/>
      <c r="IY1257"/>
      <c r="IZ1257"/>
      <c r="JA1257"/>
      <c r="JB1257"/>
      <c r="JC1257"/>
      <c r="JD1257"/>
      <c r="JE1257"/>
      <c r="JF1257"/>
      <c r="JG1257"/>
      <c r="JH1257"/>
      <c r="JI1257"/>
      <c r="JJ1257"/>
      <c r="JK1257"/>
      <c r="JL1257"/>
      <c r="JM1257"/>
      <c r="JN1257"/>
      <c r="JO1257"/>
      <c r="JP1257"/>
      <c r="JQ1257"/>
      <c r="JR1257"/>
      <c r="JS1257"/>
      <c r="JT1257"/>
      <c r="JU1257"/>
      <c r="JV1257"/>
      <c r="JW1257"/>
      <c r="JX1257"/>
      <c r="JY1257"/>
      <c r="JZ1257"/>
      <c r="KA1257"/>
      <c r="KB1257"/>
      <c r="KC1257"/>
      <c r="KD1257"/>
      <c r="KE1257"/>
      <c r="KF1257"/>
      <c r="KG1257"/>
      <c r="KH1257"/>
      <c r="KI1257"/>
      <c r="KJ1257"/>
      <c r="KK1257"/>
      <c r="KL1257"/>
      <c r="KM1257"/>
      <c r="KN1257"/>
      <c r="KO1257"/>
      <c r="KP1257"/>
      <c r="KQ1257"/>
      <c r="KR1257"/>
      <c r="KS1257"/>
      <c r="KT1257"/>
      <c r="KU1257"/>
      <c r="KV1257"/>
      <c r="KW1257"/>
      <c r="KX1257"/>
      <c r="KY1257"/>
      <c r="KZ1257"/>
      <c r="LA1257"/>
      <c r="LB1257"/>
      <c r="LC1257"/>
      <c r="LD1257"/>
      <c r="LE1257"/>
      <c r="LF1257"/>
      <c r="LG1257"/>
      <c r="LH1257"/>
      <c r="LI1257"/>
      <c r="LJ1257"/>
      <c r="LK1257"/>
      <c r="LL1257"/>
      <c r="LM1257"/>
      <c r="LN1257"/>
      <c r="LO1257"/>
      <c r="LP1257"/>
      <c r="LQ1257"/>
      <c r="LR1257"/>
      <c r="LS1257"/>
      <c r="LT1257"/>
      <c r="LU1257"/>
      <c r="LV1257"/>
      <c r="LW1257"/>
      <c r="LX1257"/>
      <c r="LY1257"/>
      <c r="LZ1257"/>
      <c r="MA1257"/>
      <c r="MB1257"/>
      <c r="MC1257"/>
      <c r="MD1257"/>
      <c r="ME1257"/>
      <c r="MF1257"/>
      <c r="MG1257"/>
      <c r="MH1257"/>
      <c r="MI1257"/>
      <c r="MJ1257"/>
      <c r="MK1257"/>
      <c r="ML1257"/>
      <c r="MM1257"/>
      <c r="MN1257"/>
      <c r="MO1257"/>
      <c r="MP1257"/>
      <c r="MQ1257"/>
      <c r="MR1257"/>
      <c r="MS1257"/>
      <c r="MT1257"/>
      <c r="MU1257"/>
      <c r="MV1257"/>
      <c r="MW1257"/>
      <c r="MX1257"/>
      <c r="MY1257"/>
      <c r="MZ1257"/>
      <c r="NA1257"/>
      <c r="NB1257"/>
      <c r="NC1257"/>
      <c r="ND1257"/>
      <c r="NE1257"/>
      <c r="NF1257"/>
      <c r="NG1257"/>
      <c r="NH1257"/>
      <c r="NI1257"/>
      <c r="NJ1257"/>
      <c r="NK1257"/>
      <c r="NL1257"/>
      <c r="NM1257"/>
      <c r="NN1257"/>
      <c r="NO1257"/>
      <c r="NP1257"/>
      <c r="NQ1257"/>
      <c r="NR1257"/>
      <c r="NS1257"/>
      <c r="NT1257"/>
      <c r="NU1257"/>
      <c r="NV1257"/>
      <c r="NW1257"/>
      <c r="NX1257"/>
      <c r="NY1257"/>
      <c r="NZ1257"/>
      <c r="OA1257"/>
      <c r="OB1257"/>
      <c r="OC1257"/>
      <c r="OD1257"/>
      <c r="OE1257"/>
      <c r="OF1257"/>
      <c r="OG1257"/>
      <c r="OH1257"/>
      <c r="OI1257"/>
      <c r="OJ1257"/>
      <c r="OK1257"/>
      <c r="OL1257"/>
      <c r="OM1257"/>
      <c r="ON1257"/>
      <c r="OO1257"/>
      <c r="OP1257"/>
      <c r="OQ1257"/>
      <c r="OR1257"/>
      <c r="OS1257"/>
      <c r="OT1257"/>
      <c r="OU1257"/>
      <c r="OV1257"/>
      <c r="OW1257"/>
      <c r="OX1257"/>
      <c r="OY1257"/>
      <c r="OZ1257"/>
      <c r="PA1257"/>
      <c r="PB1257"/>
      <c r="PC1257"/>
      <c r="PD1257"/>
      <c r="PE1257"/>
      <c r="PF1257"/>
      <c r="PG1257"/>
      <c r="PH1257"/>
      <c r="PI1257"/>
      <c r="PJ1257"/>
      <c r="PK1257"/>
      <c r="PL1257"/>
      <c r="PM1257"/>
      <c r="PN1257"/>
      <c r="PO1257"/>
      <c r="PP1257"/>
      <c r="PQ1257"/>
      <c r="PR1257"/>
      <c r="PS1257"/>
      <c r="PT1257"/>
      <c r="PU1257"/>
      <c r="PV1257"/>
      <c r="PW1257"/>
      <c r="PX1257"/>
      <c r="PY1257"/>
      <c r="PZ1257"/>
      <c r="QA1257"/>
      <c r="QB1257"/>
      <c r="QC1257"/>
      <c r="QD1257"/>
      <c r="QE1257"/>
      <c r="QF1257"/>
      <c r="QG1257"/>
      <c r="QH1257"/>
      <c r="QI1257"/>
      <c r="QJ1257"/>
      <c r="QK1257"/>
      <c r="QL1257"/>
      <c r="QM1257"/>
      <c r="QN1257"/>
      <c r="QO1257"/>
      <c r="QP1257"/>
      <c r="QQ1257"/>
      <c r="QR1257"/>
      <c r="QS1257"/>
      <c r="QT1257"/>
      <c r="QU1257"/>
      <c r="QV1257"/>
      <c r="QW1257"/>
      <c r="QX1257"/>
      <c r="QY1257"/>
      <c r="QZ1257"/>
      <c r="RA1257"/>
      <c r="RB1257"/>
      <c r="RC1257"/>
      <c r="RD1257"/>
      <c r="RE1257"/>
      <c r="RF1257"/>
      <c r="RG1257"/>
      <c r="RH1257"/>
      <c r="RI1257"/>
      <c r="RJ1257"/>
      <c r="RK1257"/>
      <c r="RL1257"/>
      <c r="RM1257"/>
      <c r="RN1257"/>
      <c r="RO1257"/>
      <c r="RP1257"/>
      <c r="RQ1257"/>
      <c r="RR1257"/>
      <c r="RS1257"/>
      <c r="RT1257"/>
      <c r="RU1257"/>
      <c r="RV1257"/>
      <c r="RW1257"/>
      <c r="RX1257"/>
      <c r="RY1257"/>
      <c r="RZ1257"/>
      <c r="SA1257"/>
      <c r="SB1257"/>
      <c r="SC1257"/>
      <c r="SD1257"/>
      <c r="SE1257"/>
      <c r="SF1257"/>
      <c r="SG1257"/>
      <c r="SH1257"/>
      <c r="SI1257"/>
      <c r="SJ1257"/>
      <c r="SK1257"/>
      <c r="SL1257"/>
      <c r="SM1257"/>
      <c r="SN1257"/>
      <c r="SO1257"/>
      <c r="SP1257"/>
      <c r="SQ1257"/>
      <c r="SR1257"/>
      <c r="SS1257"/>
      <c r="ST1257"/>
      <c r="SU1257"/>
      <c r="SV1257"/>
      <c r="SW1257"/>
      <c r="SX1257"/>
      <c r="SY1257"/>
      <c r="SZ1257"/>
      <c r="TA1257"/>
      <c r="TB1257"/>
    </row>
    <row r="1258" spans="1:522" ht="16.5" customHeight="1" x14ac:dyDescent="0.2">
      <c r="A1258" s="20">
        <v>650</v>
      </c>
      <c r="B1258" s="20" t="s">
        <v>62</v>
      </c>
      <c r="C1258" s="20" t="s">
        <v>915</v>
      </c>
      <c r="D1258" s="20" t="s">
        <v>38</v>
      </c>
      <c r="E1258" s="20" t="s">
        <v>1345</v>
      </c>
      <c r="F1258" s="22" t="s">
        <v>961</v>
      </c>
      <c r="G1258" s="20" t="s">
        <v>42</v>
      </c>
      <c r="H1258" s="20" t="s">
        <v>35</v>
      </c>
      <c r="I1258" s="20" t="s">
        <v>81</v>
      </c>
      <c r="J1258" s="22" t="s">
        <v>915</v>
      </c>
      <c r="K1258" s="20"/>
      <c r="L1258" s="20"/>
      <c r="M1258" s="20"/>
      <c r="N1258" s="20"/>
      <c r="O1258" s="23"/>
      <c r="P1258" s="23">
        <v>2296000</v>
      </c>
      <c r="Q1258" s="24">
        <v>1</v>
      </c>
      <c r="R1258" s="25">
        <v>45839</v>
      </c>
      <c r="S1258" s="20" t="s">
        <v>83</v>
      </c>
      <c r="T1258" s="26">
        <f t="shared" si="21"/>
        <v>2296000</v>
      </c>
      <c r="U1258" s="27" t="s">
        <v>100</v>
      </c>
      <c r="V1258" s="27" t="s">
        <v>100</v>
      </c>
      <c r="W1258"/>
      <c r="X1258"/>
      <c r="Y1258"/>
      <c r="Z1258"/>
      <c r="AA1258"/>
      <c r="AB1258"/>
      <c r="AC1258"/>
      <c r="AD1258"/>
      <c r="AE1258"/>
      <c r="AF1258"/>
      <c r="AG1258"/>
      <c r="AH1258"/>
      <c r="AI1258"/>
      <c r="AJ1258"/>
      <c r="AK1258"/>
      <c r="AL1258"/>
      <c r="AM1258"/>
      <c r="AN1258"/>
      <c r="AO1258"/>
      <c r="AP1258"/>
      <c r="AQ1258"/>
      <c r="AR1258"/>
      <c r="AS1258"/>
      <c r="AT1258"/>
      <c r="AU1258"/>
      <c r="AV1258"/>
      <c r="AW1258"/>
      <c r="AX1258"/>
      <c r="AY1258"/>
      <c r="AZ1258"/>
      <c r="BA1258"/>
      <c r="BB1258"/>
      <c r="BC1258"/>
      <c r="BD1258"/>
      <c r="BE1258"/>
      <c r="BF1258"/>
      <c r="BG1258"/>
      <c r="BH1258"/>
      <c r="BI1258"/>
      <c r="BJ1258"/>
      <c r="BK1258"/>
      <c r="BL1258"/>
      <c r="BM1258"/>
      <c r="BN1258"/>
      <c r="BO1258"/>
      <c r="BP1258"/>
      <c r="BQ1258"/>
      <c r="BR1258"/>
      <c r="BS1258"/>
      <c r="BT1258"/>
      <c r="BU1258"/>
      <c r="BV1258"/>
      <c r="BW1258"/>
      <c r="BX1258"/>
      <c r="BY1258"/>
      <c r="BZ1258"/>
      <c r="CA1258"/>
      <c r="CB1258"/>
      <c r="CC1258"/>
      <c r="CD1258"/>
      <c r="CE1258"/>
      <c r="CF1258"/>
      <c r="CG1258"/>
      <c r="CH1258"/>
      <c r="CI1258"/>
      <c r="CJ1258"/>
      <c r="CK1258"/>
      <c r="CL1258"/>
      <c r="CM1258"/>
      <c r="CN1258"/>
      <c r="CO1258"/>
      <c r="CP1258"/>
      <c r="CQ1258"/>
      <c r="CR1258"/>
      <c r="CS1258"/>
      <c r="CT1258"/>
      <c r="CU1258"/>
      <c r="CV1258"/>
      <c r="CW1258"/>
      <c r="CX1258"/>
      <c r="CY1258"/>
      <c r="CZ1258"/>
      <c r="DA1258"/>
      <c r="DB1258"/>
      <c r="DC1258"/>
      <c r="DD1258"/>
      <c r="DE1258"/>
      <c r="DF1258"/>
      <c r="DG1258"/>
      <c r="DH1258"/>
      <c r="DI1258"/>
      <c r="DJ1258"/>
      <c r="DK1258"/>
      <c r="DL1258"/>
      <c r="DM1258"/>
      <c r="DN1258"/>
      <c r="DO1258"/>
      <c r="DP1258"/>
      <c r="DQ1258"/>
      <c r="DR1258"/>
      <c r="DS1258"/>
      <c r="DT1258"/>
      <c r="DU1258"/>
      <c r="DV1258"/>
      <c r="DW1258"/>
      <c r="DX1258"/>
      <c r="DY1258"/>
      <c r="DZ1258"/>
      <c r="EA1258"/>
      <c r="EB1258"/>
      <c r="EC1258"/>
      <c r="ED1258"/>
      <c r="EE1258"/>
      <c r="EF1258"/>
      <c r="EG1258"/>
      <c r="EH1258"/>
      <c r="EI1258"/>
      <c r="EJ1258"/>
      <c r="EK1258"/>
      <c r="EL1258"/>
      <c r="EM1258"/>
      <c r="EN1258"/>
      <c r="EO1258"/>
      <c r="EP1258"/>
      <c r="EQ1258"/>
      <c r="ER1258"/>
      <c r="ES1258"/>
      <c r="ET1258"/>
      <c r="EU1258"/>
      <c r="EV1258"/>
      <c r="EW1258"/>
      <c r="EX1258"/>
      <c r="EY1258"/>
      <c r="EZ1258"/>
      <c r="FA1258"/>
      <c r="FB1258"/>
      <c r="FC1258"/>
      <c r="FD1258"/>
      <c r="FE1258"/>
      <c r="FF1258"/>
      <c r="FG1258"/>
      <c r="FH1258"/>
      <c r="FI1258"/>
      <c r="FJ1258"/>
      <c r="FK1258"/>
      <c r="FL1258"/>
      <c r="FM1258"/>
      <c r="FN1258"/>
      <c r="FO1258"/>
      <c r="FP1258"/>
      <c r="FQ1258"/>
      <c r="FR1258"/>
      <c r="FS1258"/>
      <c r="FT1258"/>
      <c r="FU1258"/>
      <c r="FV1258"/>
      <c r="FW1258"/>
      <c r="FX1258"/>
      <c r="FY1258"/>
      <c r="FZ1258"/>
      <c r="GA1258"/>
      <c r="GB1258"/>
      <c r="GC1258"/>
      <c r="GD1258"/>
      <c r="GE1258"/>
      <c r="GF1258"/>
      <c r="GG1258"/>
      <c r="GH1258"/>
      <c r="GI1258"/>
      <c r="GJ1258"/>
      <c r="GK1258"/>
      <c r="GL1258"/>
      <c r="GM1258"/>
      <c r="GN1258"/>
      <c r="GO1258"/>
      <c r="GP1258"/>
      <c r="GQ1258"/>
      <c r="GR1258"/>
      <c r="GS1258"/>
      <c r="GT1258"/>
      <c r="GU1258"/>
      <c r="GV1258"/>
      <c r="GW1258"/>
      <c r="GX1258"/>
      <c r="GY1258"/>
      <c r="GZ1258"/>
      <c r="HA1258"/>
      <c r="HB1258"/>
      <c r="HC1258"/>
      <c r="HD1258"/>
      <c r="HE1258"/>
      <c r="HF1258"/>
      <c r="HG1258"/>
      <c r="HH1258"/>
      <c r="HI1258"/>
      <c r="HJ1258"/>
      <c r="HK1258"/>
      <c r="HL1258"/>
      <c r="HM1258"/>
      <c r="HN1258"/>
      <c r="HO1258"/>
      <c r="HP1258"/>
      <c r="HQ1258"/>
      <c r="HR1258"/>
      <c r="HS1258"/>
      <c r="HT1258"/>
      <c r="HU1258"/>
      <c r="HV1258"/>
      <c r="HW1258"/>
      <c r="HX1258"/>
      <c r="HY1258"/>
      <c r="HZ1258"/>
      <c r="IA1258"/>
      <c r="IB1258"/>
      <c r="IC1258"/>
      <c r="ID1258"/>
      <c r="IE1258"/>
      <c r="IF1258"/>
      <c r="IG1258"/>
      <c r="IH1258"/>
      <c r="II1258"/>
      <c r="IJ1258"/>
      <c r="IK1258"/>
      <c r="IL1258"/>
      <c r="IM1258"/>
      <c r="IN1258"/>
      <c r="IO1258"/>
      <c r="IP1258"/>
      <c r="IQ1258"/>
      <c r="IR1258"/>
      <c r="IS1258"/>
      <c r="IT1258"/>
      <c r="IU1258"/>
      <c r="IV1258"/>
      <c r="IW1258"/>
      <c r="IX1258"/>
      <c r="IY1258"/>
      <c r="IZ1258"/>
      <c r="JA1258"/>
      <c r="JB1258"/>
      <c r="JC1258"/>
      <c r="JD1258"/>
      <c r="JE1258"/>
      <c r="JF1258"/>
      <c r="JG1258"/>
      <c r="JH1258"/>
      <c r="JI1258"/>
      <c r="JJ1258"/>
      <c r="JK1258"/>
      <c r="JL1258"/>
      <c r="JM1258"/>
      <c r="JN1258"/>
      <c r="JO1258"/>
      <c r="JP1258"/>
      <c r="JQ1258"/>
      <c r="JR1258"/>
      <c r="JS1258"/>
      <c r="JT1258"/>
      <c r="JU1258"/>
      <c r="JV1258"/>
      <c r="JW1258"/>
      <c r="JX1258"/>
      <c r="JY1258"/>
      <c r="JZ1258"/>
      <c r="KA1258"/>
      <c r="KB1258"/>
      <c r="KC1258"/>
      <c r="KD1258"/>
      <c r="KE1258"/>
      <c r="KF1258"/>
      <c r="KG1258"/>
      <c r="KH1258"/>
      <c r="KI1258"/>
      <c r="KJ1258"/>
      <c r="KK1258"/>
      <c r="KL1258"/>
      <c r="KM1258"/>
      <c r="KN1258"/>
      <c r="KO1258"/>
      <c r="KP1258"/>
      <c r="KQ1258"/>
      <c r="KR1258"/>
      <c r="KS1258"/>
      <c r="KT1258"/>
      <c r="KU1258"/>
      <c r="KV1258"/>
      <c r="KW1258"/>
      <c r="KX1258"/>
      <c r="KY1258"/>
      <c r="KZ1258"/>
      <c r="LA1258"/>
      <c r="LB1258"/>
      <c r="LC1258"/>
      <c r="LD1258"/>
      <c r="LE1258"/>
      <c r="LF1258"/>
      <c r="LG1258"/>
      <c r="LH1258"/>
      <c r="LI1258"/>
      <c r="LJ1258"/>
      <c r="LK1258"/>
      <c r="LL1258"/>
      <c r="LM1258"/>
      <c r="LN1258"/>
      <c r="LO1258"/>
      <c r="LP1258"/>
      <c r="LQ1258"/>
      <c r="LR1258"/>
      <c r="LS1258"/>
      <c r="LT1258"/>
      <c r="LU1258"/>
      <c r="LV1258"/>
      <c r="LW1258"/>
      <c r="LX1258"/>
      <c r="LY1258"/>
      <c r="LZ1258"/>
      <c r="MA1258"/>
      <c r="MB1258"/>
      <c r="MC1258"/>
      <c r="MD1258"/>
      <c r="ME1258"/>
      <c r="MF1258"/>
      <c r="MG1258"/>
      <c r="MH1258"/>
      <c r="MI1258"/>
      <c r="MJ1258"/>
      <c r="MK1258"/>
      <c r="ML1258"/>
      <c r="MM1258"/>
      <c r="MN1258"/>
      <c r="MO1258"/>
      <c r="MP1258"/>
      <c r="MQ1258"/>
      <c r="MR1258"/>
      <c r="MS1258"/>
      <c r="MT1258"/>
      <c r="MU1258"/>
      <c r="MV1258"/>
      <c r="MW1258"/>
      <c r="MX1258"/>
      <c r="MY1258"/>
      <c r="MZ1258"/>
      <c r="NA1258"/>
      <c r="NB1258"/>
      <c r="NC1258"/>
      <c r="ND1258"/>
      <c r="NE1258"/>
      <c r="NF1258"/>
      <c r="NG1258"/>
      <c r="NH1258"/>
      <c r="NI1258"/>
      <c r="NJ1258"/>
      <c r="NK1258"/>
      <c r="NL1258"/>
      <c r="NM1258"/>
      <c r="NN1258"/>
      <c r="NO1258"/>
      <c r="NP1258"/>
      <c r="NQ1258"/>
      <c r="NR1258"/>
      <c r="NS1258"/>
      <c r="NT1258"/>
      <c r="NU1258"/>
      <c r="NV1258"/>
      <c r="NW1258"/>
      <c r="NX1258"/>
      <c r="NY1258"/>
      <c r="NZ1258"/>
      <c r="OA1258"/>
      <c r="OB1258"/>
      <c r="OC1258"/>
      <c r="OD1258"/>
      <c r="OE1258"/>
      <c r="OF1258"/>
      <c r="OG1258"/>
      <c r="OH1258"/>
      <c r="OI1258"/>
      <c r="OJ1258"/>
      <c r="OK1258"/>
      <c r="OL1258"/>
      <c r="OM1258"/>
      <c r="ON1258"/>
      <c r="OO1258"/>
      <c r="OP1258"/>
      <c r="OQ1258"/>
      <c r="OR1258"/>
      <c r="OS1258"/>
      <c r="OT1258"/>
      <c r="OU1258"/>
      <c r="OV1258"/>
      <c r="OW1258"/>
      <c r="OX1258"/>
      <c r="OY1258"/>
      <c r="OZ1258"/>
      <c r="PA1258"/>
      <c r="PB1258"/>
      <c r="PC1258"/>
      <c r="PD1258"/>
      <c r="PE1258"/>
      <c r="PF1258"/>
      <c r="PG1258"/>
      <c r="PH1258"/>
      <c r="PI1258"/>
      <c r="PJ1258"/>
      <c r="PK1258"/>
      <c r="PL1258"/>
      <c r="PM1258"/>
      <c r="PN1258"/>
      <c r="PO1258"/>
      <c r="PP1258"/>
      <c r="PQ1258"/>
      <c r="PR1258"/>
      <c r="PS1258"/>
      <c r="PT1258"/>
      <c r="PU1258"/>
      <c r="PV1258"/>
      <c r="PW1258"/>
      <c r="PX1258"/>
      <c r="PY1258"/>
      <c r="PZ1258"/>
      <c r="QA1258"/>
      <c r="QB1258"/>
      <c r="QC1258"/>
      <c r="QD1258"/>
      <c r="QE1258"/>
      <c r="QF1258"/>
      <c r="QG1258"/>
      <c r="QH1258"/>
      <c r="QI1258"/>
      <c r="QJ1258"/>
      <c r="QK1258"/>
      <c r="QL1258"/>
      <c r="QM1258"/>
      <c r="QN1258"/>
      <c r="QO1258"/>
      <c r="QP1258"/>
      <c r="QQ1258"/>
      <c r="QR1258"/>
      <c r="QS1258"/>
      <c r="QT1258"/>
      <c r="QU1258"/>
      <c r="QV1258"/>
      <c r="QW1258"/>
      <c r="QX1258"/>
      <c r="QY1258"/>
      <c r="QZ1258"/>
      <c r="RA1258"/>
      <c r="RB1258"/>
      <c r="RC1258"/>
      <c r="RD1258"/>
      <c r="RE1258"/>
      <c r="RF1258"/>
      <c r="RG1258"/>
      <c r="RH1258"/>
      <c r="RI1258"/>
      <c r="RJ1258"/>
      <c r="RK1258"/>
      <c r="RL1258"/>
      <c r="RM1258"/>
      <c r="RN1258"/>
      <c r="RO1258"/>
      <c r="RP1258"/>
      <c r="RQ1258"/>
      <c r="RR1258"/>
      <c r="RS1258"/>
      <c r="RT1258"/>
      <c r="RU1258"/>
      <c r="RV1258"/>
      <c r="RW1258"/>
      <c r="RX1258"/>
      <c r="RY1258"/>
      <c r="RZ1258"/>
      <c r="SA1258"/>
      <c r="SB1258"/>
      <c r="SC1258"/>
      <c r="SD1258"/>
      <c r="SE1258"/>
      <c r="SF1258"/>
      <c r="SG1258"/>
      <c r="SH1258"/>
      <c r="SI1258"/>
      <c r="SJ1258"/>
      <c r="SK1258"/>
      <c r="SL1258"/>
      <c r="SM1258"/>
      <c r="SN1258"/>
      <c r="SO1258"/>
      <c r="SP1258"/>
      <c r="SQ1258"/>
      <c r="SR1258"/>
      <c r="SS1258"/>
      <c r="ST1258"/>
      <c r="SU1258"/>
      <c r="SV1258"/>
      <c r="SW1258"/>
      <c r="SX1258"/>
      <c r="SY1258"/>
      <c r="SZ1258"/>
      <c r="TA1258"/>
      <c r="TB1258"/>
    </row>
    <row r="1259" spans="1:522" ht="16.5" customHeight="1" x14ac:dyDescent="0.2">
      <c r="A1259" s="20">
        <v>651</v>
      </c>
      <c r="B1259" s="20" t="s">
        <v>62</v>
      </c>
      <c r="C1259" s="20" t="s">
        <v>915</v>
      </c>
      <c r="D1259" s="20" t="s">
        <v>38</v>
      </c>
      <c r="E1259" s="20" t="s">
        <v>1345</v>
      </c>
      <c r="F1259" s="22" t="s">
        <v>961</v>
      </c>
      <c r="G1259" s="20" t="s">
        <v>42</v>
      </c>
      <c r="H1259" s="20" t="s">
        <v>35</v>
      </c>
      <c r="I1259" s="20" t="s">
        <v>81</v>
      </c>
      <c r="J1259" s="22" t="s">
        <v>915</v>
      </c>
      <c r="K1259" s="20"/>
      <c r="L1259" s="20"/>
      <c r="M1259" s="20"/>
      <c r="N1259" s="20"/>
      <c r="O1259" s="23"/>
      <c r="P1259" s="23">
        <v>2296000</v>
      </c>
      <c r="Q1259" s="24">
        <v>1</v>
      </c>
      <c r="R1259" s="25">
        <v>45870</v>
      </c>
      <c r="S1259" s="20" t="s">
        <v>83</v>
      </c>
      <c r="T1259" s="26">
        <f t="shared" si="21"/>
        <v>2296000</v>
      </c>
      <c r="U1259" s="27" t="s">
        <v>100</v>
      </c>
      <c r="V1259" s="27" t="s">
        <v>100</v>
      </c>
      <c r="W1259"/>
      <c r="X1259"/>
      <c r="Y1259"/>
      <c r="Z1259"/>
      <c r="AA1259"/>
      <c r="AB1259"/>
      <c r="AC1259"/>
      <c r="AD1259"/>
      <c r="AE1259"/>
      <c r="AF1259"/>
      <c r="AG1259"/>
      <c r="AH1259"/>
      <c r="AI1259"/>
      <c r="AJ1259"/>
      <c r="AK1259"/>
      <c r="AL1259"/>
      <c r="AM1259"/>
      <c r="AN1259"/>
      <c r="AO1259"/>
      <c r="AP1259"/>
      <c r="AQ1259"/>
      <c r="AR1259"/>
      <c r="AS1259"/>
      <c r="AT1259"/>
      <c r="AU1259"/>
      <c r="AV1259"/>
      <c r="AW1259"/>
      <c r="AX1259"/>
      <c r="AY1259"/>
      <c r="AZ1259"/>
      <c r="BA1259"/>
      <c r="BB1259"/>
      <c r="BC1259"/>
      <c r="BD1259"/>
      <c r="BE1259"/>
      <c r="BF1259"/>
      <c r="BG1259"/>
      <c r="BH1259"/>
      <c r="BI1259"/>
      <c r="BJ1259"/>
      <c r="BK1259"/>
      <c r="BL1259"/>
      <c r="BM1259"/>
      <c r="BN1259"/>
      <c r="BO1259"/>
      <c r="BP1259"/>
      <c r="BQ1259"/>
      <c r="BR1259"/>
      <c r="BS1259"/>
      <c r="BT1259"/>
      <c r="BU1259"/>
      <c r="BV1259"/>
      <c r="BW1259"/>
      <c r="BX1259"/>
      <c r="BY1259"/>
      <c r="BZ1259"/>
      <c r="CA1259"/>
      <c r="CB1259"/>
      <c r="CC1259"/>
      <c r="CD1259"/>
      <c r="CE1259"/>
      <c r="CF1259"/>
      <c r="CG1259"/>
      <c r="CH1259"/>
      <c r="CI1259"/>
      <c r="CJ1259"/>
      <c r="CK1259"/>
      <c r="CL1259"/>
      <c r="CM1259"/>
      <c r="CN1259"/>
      <c r="CO1259"/>
      <c r="CP1259"/>
      <c r="CQ1259"/>
      <c r="CR1259"/>
      <c r="CS1259"/>
      <c r="CT1259"/>
      <c r="CU1259"/>
      <c r="CV1259"/>
      <c r="CW1259"/>
      <c r="CX1259"/>
      <c r="CY1259"/>
      <c r="CZ1259"/>
      <c r="DA1259"/>
      <c r="DB1259"/>
      <c r="DC1259"/>
      <c r="DD1259"/>
      <c r="DE1259"/>
      <c r="DF1259"/>
      <c r="DG1259"/>
      <c r="DH1259"/>
      <c r="DI1259"/>
      <c r="DJ1259"/>
      <c r="DK1259"/>
      <c r="DL1259"/>
      <c r="DM1259"/>
      <c r="DN1259"/>
      <c r="DO1259"/>
      <c r="DP1259"/>
      <c r="DQ1259"/>
      <c r="DR1259"/>
      <c r="DS1259"/>
      <c r="DT1259"/>
      <c r="DU1259"/>
      <c r="DV1259"/>
      <c r="DW1259"/>
      <c r="DX1259"/>
      <c r="DY1259"/>
      <c r="DZ1259"/>
      <c r="EA1259"/>
      <c r="EB1259"/>
      <c r="EC1259"/>
      <c r="ED1259"/>
      <c r="EE1259"/>
      <c r="EF1259"/>
      <c r="EG1259"/>
      <c r="EH1259"/>
      <c r="EI1259"/>
      <c r="EJ1259"/>
      <c r="EK1259"/>
      <c r="EL1259"/>
      <c r="EM1259"/>
      <c r="EN1259"/>
      <c r="EO1259"/>
      <c r="EP1259"/>
      <c r="EQ1259"/>
      <c r="ER1259"/>
      <c r="ES1259"/>
      <c r="ET1259"/>
      <c r="EU1259"/>
      <c r="EV1259"/>
      <c r="EW1259"/>
      <c r="EX1259"/>
      <c r="EY1259"/>
      <c r="EZ1259"/>
      <c r="FA1259"/>
      <c r="FB1259"/>
      <c r="FC1259"/>
      <c r="FD1259"/>
      <c r="FE1259"/>
      <c r="FF1259"/>
      <c r="FG1259"/>
      <c r="FH1259"/>
      <c r="FI1259"/>
      <c r="FJ1259"/>
      <c r="FK1259"/>
      <c r="FL1259"/>
      <c r="FM1259"/>
      <c r="FN1259"/>
      <c r="FO1259"/>
      <c r="FP1259"/>
      <c r="FQ1259"/>
      <c r="FR1259"/>
      <c r="FS1259"/>
      <c r="FT1259"/>
      <c r="FU1259"/>
      <c r="FV1259"/>
      <c r="FW1259"/>
      <c r="FX1259"/>
      <c r="FY1259"/>
      <c r="FZ1259"/>
      <c r="GA1259"/>
      <c r="GB1259"/>
      <c r="GC1259"/>
      <c r="GD1259"/>
      <c r="GE1259"/>
      <c r="GF1259"/>
      <c r="GG1259"/>
      <c r="GH1259"/>
      <c r="GI1259"/>
      <c r="GJ1259"/>
      <c r="GK1259"/>
      <c r="GL1259"/>
      <c r="GM1259"/>
      <c r="GN1259"/>
      <c r="GO1259"/>
      <c r="GP1259"/>
      <c r="GQ1259"/>
      <c r="GR1259"/>
      <c r="GS1259"/>
      <c r="GT1259"/>
      <c r="GU1259"/>
      <c r="GV1259"/>
      <c r="GW1259"/>
      <c r="GX1259"/>
      <c r="GY1259"/>
      <c r="GZ1259"/>
      <c r="HA1259"/>
      <c r="HB1259"/>
      <c r="HC1259"/>
      <c r="HD1259"/>
      <c r="HE1259"/>
      <c r="HF1259"/>
      <c r="HG1259"/>
      <c r="HH1259"/>
      <c r="HI1259"/>
      <c r="HJ1259"/>
      <c r="HK1259"/>
      <c r="HL1259"/>
      <c r="HM1259"/>
      <c r="HN1259"/>
      <c r="HO1259"/>
      <c r="HP1259"/>
      <c r="HQ1259"/>
      <c r="HR1259"/>
      <c r="HS1259"/>
      <c r="HT1259"/>
      <c r="HU1259"/>
      <c r="HV1259"/>
      <c r="HW1259"/>
      <c r="HX1259"/>
      <c r="HY1259"/>
      <c r="HZ1259"/>
      <c r="IA1259"/>
      <c r="IB1259"/>
      <c r="IC1259"/>
      <c r="ID1259"/>
      <c r="IE1259"/>
      <c r="IF1259"/>
      <c r="IG1259"/>
      <c r="IH1259"/>
      <c r="II1259"/>
      <c r="IJ1259"/>
      <c r="IK1259"/>
      <c r="IL1259"/>
      <c r="IM1259"/>
      <c r="IN1259"/>
      <c r="IO1259"/>
      <c r="IP1259"/>
      <c r="IQ1259"/>
      <c r="IR1259"/>
      <c r="IS1259"/>
      <c r="IT1259"/>
      <c r="IU1259"/>
      <c r="IV1259"/>
      <c r="IW1259"/>
      <c r="IX1259"/>
      <c r="IY1259"/>
      <c r="IZ1259"/>
      <c r="JA1259"/>
      <c r="JB1259"/>
      <c r="JC1259"/>
      <c r="JD1259"/>
      <c r="JE1259"/>
      <c r="JF1259"/>
      <c r="JG1259"/>
      <c r="JH1259"/>
      <c r="JI1259"/>
      <c r="JJ1259"/>
      <c r="JK1259"/>
      <c r="JL1259"/>
      <c r="JM1259"/>
      <c r="JN1259"/>
      <c r="JO1259"/>
      <c r="JP1259"/>
      <c r="JQ1259"/>
      <c r="JR1259"/>
      <c r="JS1259"/>
      <c r="JT1259"/>
      <c r="JU1259"/>
      <c r="JV1259"/>
      <c r="JW1259"/>
      <c r="JX1259"/>
      <c r="JY1259"/>
      <c r="JZ1259"/>
      <c r="KA1259"/>
      <c r="KB1259"/>
      <c r="KC1259"/>
      <c r="KD1259"/>
      <c r="KE1259"/>
      <c r="KF1259"/>
      <c r="KG1259"/>
      <c r="KH1259"/>
      <c r="KI1259"/>
      <c r="KJ1259"/>
      <c r="KK1259"/>
      <c r="KL1259"/>
      <c r="KM1259"/>
      <c r="KN1259"/>
      <c r="KO1259"/>
      <c r="KP1259"/>
      <c r="KQ1259"/>
      <c r="KR1259"/>
      <c r="KS1259"/>
      <c r="KT1259"/>
      <c r="KU1259"/>
      <c r="KV1259"/>
      <c r="KW1259"/>
      <c r="KX1259"/>
      <c r="KY1259"/>
      <c r="KZ1259"/>
      <c r="LA1259"/>
      <c r="LB1259"/>
      <c r="LC1259"/>
      <c r="LD1259"/>
      <c r="LE1259"/>
      <c r="LF1259"/>
      <c r="LG1259"/>
      <c r="LH1259"/>
      <c r="LI1259"/>
      <c r="LJ1259"/>
      <c r="LK1259"/>
      <c r="LL1259"/>
      <c r="LM1259"/>
      <c r="LN1259"/>
      <c r="LO1259"/>
      <c r="LP1259"/>
      <c r="LQ1259"/>
      <c r="LR1259"/>
      <c r="LS1259"/>
      <c r="LT1259"/>
      <c r="LU1259"/>
      <c r="LV1259"/>
      <c r="LW1259"/>
      <c r="LX1259"/>
      <c r="LY1259"/>
      <c r="LZ1259"/>
      <c r="MA1259"/>
      <c r="MB1259"/>
      <c r="MC1259"/>
      <c r="MD1259"/>
      <c r="ME1259"/>
      <c r="MF1259"/>
      <c r="MG1259"/>
      <c r="MH1259"/>
      <c r="MI1259"/>
      <c r="MJ1259"/>
      <c r="MK1259"/>
      <c r="ML1259"/>
      <c r="MM1259"/>
      <c r="MN1259"/>
      <c r="MO1259"/>
      <c r="MP1259"/>
      <c r="MQ1259"/>
      <c r="MR1259"/>
      <c r="MS1259"/>
      <c r="MT1259"/>
      <c r="MU1259"/>
      <c r="MV1259"/>
      <c r="MW1259"/>
      <c r="MX1259"/>
      <c r="MY1259"/>
      <c r="MZ1259"/>
      <c r="NA1259"/>
      <c r="NB1259"/>
      <c r="NC1259"/>
      <c r="ND1259"/>
      <c r="NE1259"/>
      <c r="NF1259"/>
      <c r="NG1259"/>
      <c r="NH1259"/>
      <c r="NI1259"/>
      <c r="NJ1259"/>
      <c r="NK1259"/>
      <c r="NL1259"/>
      <c r="NM1259"/>
      <c r="NN1259"/>
      <c r="NO1259"/>
      <c r="NP1259"/>
      <c r="NQ1259"/>
      <c r="NR1259"/>
      <c r="NS1259"/>
      <c r="NT1259"/>
      <c r="NU1259"/>
      <c r="NV1259"/>
      <c r="NW1259"/>
      <c r="NX1259"/>
      <c r="NY1259"/>
      <c r="NZ1259"/>
      <c r="OA1259"/>
      <c r="OB1259"/>
      <c r="OC1259"/>
      <c r="OD1259"/>
      <c r="OE1259"/>
      <c r="OF1259"/>
      <c r="OG1259"/>
      <c r="OH1259"/>
      <c r="OI1259"/>
      <c r="OJ1259"/>
      <c r="OK1259"/>
      <c r="OL1259"/>
      <c r="OM1259"/>
      <c r="ON1259"/>
      <c r="OO1259"/>
      <c r="OP1259"/>
      <c r="OQ1259"/>
      <c r="OR1259"/>
      <c r="OS1259"/>
      <c r="OT1259"/>
      <c r="OU1259"/>
      <c r="OV1259"/>
      <c r="OW1259"/>
      <c r="OX1259"/>
      <c r="OY1259"/>
      <c r="OZ1259"/>
      <c r="PA1259"/>
      <c r="PB1259"/>
      <c r="PC1259"/>
      <c r="PD1259"/>
      <c r="PE1259"/>
      <c r="PF1259"/>
      <c r="PG1259"/>
      <c r="PH1259"/>
      <c r="PI1259"/>
      <c r="PJ1259"/>
      <c r="PK1259"/>
      <c r="PL1259"/>
      <c r="PM1259"/>
      <c r="PN1259"/>
      <c r="PO1259"/>
      <c r="PP1259"/>
      <c r="PQ1259"/>
      <c r="PR1259"/>
      <c r="PS1259"/>
      <c r="PT1259"/>
      <c r="PU1259"/>
      <c r="PV1259"/>
      <c r="PW1259"/>
      <c r="PX1259"/>
      <c r="PY1259"/>
      <c r="PZ1259"/>
      <c r="QA1259"/>
      <c r="QB1259"/>
      <c r="QC1259"/>
      <c r="QD1259"/>
      <c r="QE1259"/>
      <c r="QF1259"/>
      <c r="QG1259"/>
      <c r="QH1259"/>
      <c r="QI1259"/>
      <c r="QJ1259"/>
      <c r="QK1259"/>
      <c r="QL1259"/>
      <c r="QM1259"/>
      <c r="QN1259"/>
      <c r="QO1259"/>
      <c r="QP1259"/>
      <c r="QQ1259"/>
      <c r="QR1259"/>
      <c r="QS1259"/>
      <c r="QT1259"/>
      <c r="QU1259"/>
      <c r="QV1259"/>
      <c r="QW1259"/>
      <c r="QX1259"/>
      <c r="QY1259"/>
      <c r="QZ1259"/>
      <c r="RA1259"/>
      <c r="RB1259"/>
      <c r="RC1259"/>
      <c r="RD1259"/>
      <c r="RE1259"/>
      <c r="RF1259"/>
      <c r="RG1259"/>
      <c r="RH1259"/>
      <c r="RI1259"/>
      <c r="RJ1259"/>
      <c r="RK1259"/>
      <c r="RL1259"/>
      <c r="RM1259"/>
      <c r="RN1259"/>
      <c r="RO1259"/>
      <c r="RP1259"/>
      <c r="RQ1259"/>
      <c r="RR1259"/>
      <c r="RS1259"/>
      <c r="RT1259"/>
      <c r="RU1259"/>
      <c r="RV1259"/>
      <c r="RW1259"/>
      <c r="RX1259"/>
      <c r="RY1259"/>
      <c r="RZ1259"/>
      <c r="SA1259"/>
      <c r="SB1259"/>
      <c r="SC1259"/>
      <c r="SD1259"/>
      <c r="SE1259"/>
      <c r="SF1259"/>
      <c r="SG1259"/>
      <c r="SH1259"/>
      <c r="SI1259"/>
      <c r="SJ1259"/>
      <c r="SK1259"/>
      <c r="SL1259"/>
      <c r="SM1259"/>
      <c r="SN1259"/>
      <c r="SO1259"/>
      <c r="SP1259"/>
      <c r="SQ1259"/>
      <c r="SR1259"/>
      <c r="SS1259"/>
      <c r="ST1259"/>
      <c r="SU1259"/>
      <c r="SV1259"/>
      <c r="SW1259"/>
      <c r="SX1259"/>
      <c r="SY1259"/>
      <c r="SZ1259"/>
      <c r="TA1259"/>
      <c r="TB1259"/>
    </row>
    <row r="1260" spans="1:522" ht="16.5" customHeight="1" x14ac:dyDescent="0.2">
      <c r="A1260" s="20">
        <v>652</v>
      </c>
      <c r="B1260" s="20" t="s">
        <v>62</v>
      </c>
      <c r="C1260" s="20" t="s">
        <v>915</v>
      </c>
      <c r="D1260" s="20" t="s">
        <v>38</v>
      </c>
      <c r="E1260" s="20" t="s">
        <v>1345</v>
      </c>
      <c r="F1260" s="22" t="s">
        <v>961</v>
      </c>
      <c r="G1260" s="20" t="s">
        <v>42</v>
      </c>
      <c r="H1260" s="20" t="s">
        <v>35</v>
      </c>
      <c r="I1260" s="20" t="s">
        <v>81</v>
      </c>
      <c r="J1260" s="22" t="s">
        <v>915</v>
      </c>
      <c r="K1260" s="20"/>
      <c r="L1260" s="20"/>
      <c r="M1260" s="20"/>
      <c r="N1260" s="20"/>
      <c r="O1260" s="23"/>
      <c r="P1260" s="23">
        <v>2296000</v>
      </c>
      <c r="Q1260" s="24">
        <v>1</v>
      </c>
      <c r="R1260" s="25">
        <v>45901</v>
      </c>
      <c r="S1260" s="20" t="s">
        <v>83</v>
      </c>
      <c r="T1260" s="26">
        <f t="shared" si="21"/>
        <v>2296000</v>
      </c>
      <c r="U1260" s="27" t="s">
        <v>100</v>
      </c>
      <c r="V1260" s="27" t="s">
        <v>100</v>
      </c>
      <c r="W1260"/>
      <c r="X1260"/>
      <c r="Y1260"/>
      <c r="Z1260"/>
      <c r="AA1260"/>
      <c r="AB1260"/>
      <c r="AC1260"/>
      <c r="AD1260"/>
      <c r="AE1260"/>
      <c r="AF1260"/>
      <c r="AG1260"/>
      <c r="AH1260"/>
      <c r="AI1260"/>
      <c r="AJ1260"/>
      <c r="AK1260"/>
      <c r="AL1260"/>
      <c r="AM1260"/>
      <c r="AN1260"/>
      <c r="AO1260"/>
      <c r="AP1260"/>
      <c r="AQ1260"/>
      <c r="AR1260"/>
      <c r="AS1260"/>
      <c r="AT1260"/>
      <c r="AU1260"/>
      <c r="AV1260"/>
      <c r="AW1260"/>
      <c r="AX1260"/>
      <c r="AY1260"/>
      <c r="AZ1260"/>
      <c r="BA1260"/>
      <c r="BB1260"/>
      <c r="BC1260"/>
      <c r="BD1260"/>
      <c r="BE1260"/>
      <c r="BF1260"/>
      <c r="BG1260"/>
      <c r="BH1260"/>
      <c r="BI1260"/>
      <c r="BJ1260"/>
      <c r="BK1260"/>
      <c r="BL1260"/>
      <c r="BM1260"/>
      <c r="BN1260"/>
      <c r="BO1260"/>
      <c r="BP1260"/>
      <c r="BQ1260"/>
      <c r="BR1260"/>
      <c r="BS1260"/>
      <c r="BT1260"/>
      <c r="BU1260"/>
      <c r="BV1260"/>
      <c r="BW1260"/>
      <c r="BX1260"/>
      <c r="BY1260"/>
      <c r="BZ1260"/>
      <c r="CA1260"/>
      <c r="CB1260"/>
      <c r="CC1260"/>
      <c r="CD1260"/>
      <c r="CE1260"/>
      <c r="CF1260"/>
      <c r="CG1260"/>
      <c r="CH1260"/>
      <c r="CI1260"/>
      <c r="CJ1260"/>
      <c r="CK1260"/>
      <c r="CL1260"/>
      <c r="CM1260"/>
      <c r="CN1260"/>
      <c r="CO1260"/>
      <c r="CP1260"/>
      <c r="CQ1260"/>
      <c r="CR1260"/>
      <c r="CS1260"/>
      <c r="CT1260"/>
      <c r="CU1260"/>
      <c r="CV1260"/>
      <c r="CW1260"/>
      <c r="CX1260"/>
      <c r="CY1260"/>
      <c r="CZ1260"/>
      <c r="DA1260"/>
      <c r="DB1260"/>
      <c r="DC1260"/>
      <c r="DD1260"/>
      <c r="DE1260"/>
      <c r="DF1260"/>
      <c r="DG1260"/>
      <c r="DH1260"/>
      <c r="DI1260"/>
      <c r="DJ1260"/>
      <c r="DK1260"/>
      <c r="DL1260"/>
      <c r="DM1260"/>
      <c r="DN1260"/>
      <c r="DO1260"/>
      <c r="DP1260"/>
      <c r="DQ1260"/>
      <c r="DR1260"/>
      <c r="DS1260"/>
      <c r="DT1260"/>
      <c r="DU1260"/>
      <c r="DV1260"/>
      <c r="DW1260"/>
      <c r="DX1260"/>
      <c r="DY1260"/>
      <c r="DZ1260"/>
      <c r="EA1260"/>
      <c r="EB1260"/>
      <c r="EC1260"/>
      <c r="ED1260"/>
      <c r="EE1260"/>
      <c r="EF1260"/>
      <c r="EG1260"/>
      <c r="EH1260"/>
      <c r="EI1260"/>
      <c r="EJ1260"/>
      <c r="EK1260"/>
      <c r="EL1260"/>
      <c r="EM1260"/>
      <c r="EN1260"/>
      <c r="EO1260"/>
      <c r="EP1260"/>
      <c r="EQ1260"/>
      <c r="ER1260"/>
      <c r="ES1260"/>
      <c r="ET1260"/>
      <c r="EU1260"/>
      <c r="EV1260"/>
      <c r="EW1260"/>
      <c r="EX1260"/>
      <c r="EY1260"/>
      <c r="EZ1260"/>
      <c r="FA1260"/>
      <c r="FB1260"/>
      <c r="FC1260"/>
      <c r="FD1260"/>
      <c r="FE1260"/>
      <c r="FF1260"/>
      <c r="FG1260"/>
      <c r="FH1260"/>
      <c r="FI1260"/>
      <c r="FJ1260"/>
      <c r="FK1260"/>
      <c r="FL1260"/>
      <c r="FM1260"/>
      <c r="FN1260"/>
      <c r="FO1260"/>
      <c r="FP1260"/>
      <c r="FQ1260"/>
      <c r="FR1260"/>
      <c r="FS1260"/>
      <c r="FT1260"/>
      <c r="FU1260"/>
      <c r="FV1260"/>
      <c r="FW1260"/>
      <c r="FX1260"/>
      <c r="FY1260"/>
      <c r="FZ1260"/>
      <c r="GA1260"/>
      <c r="GB1260"/>
      <c r="GC1260"/>
      <c r="GD1260"/>
      <c r="GE1260"/>
      <c r="GF1260"/>
      <c r="GG1260"/>
      <c r="GH1260"/>
      <c r="GI1260"/>
      <c r="GJ1260"/>
      <c r="GK1260"/>
      <c r="GL1260"/>
      <c r="GM1260"/>
      <c r="GN1260"/>
      <c r="GO1260"/>
      <c r="GP1260"/>
      <c r="GQ1260"/>
      <c r="GR1260"/>
      <c r="GS1260"/>
      <c r="GT1260"/>
      <c r="GU1260"/>
      <c r="GV1260"/>
      <c r="GW1260"/>
      <c r="GX1260"/>
      <c r="GY1260"/>
      <c r="GZ1260"/>
      <c r="HA1260"/>
      <c r="HB1260"/>
      <c r="HC1260"/>
      <c r="HD1260"/>
      <c r="HE1260"/>
      <c r="HF1260"/>
      <c r="HG1260"/>
      <c r="HH1260"/>
      <c r="HI1260"/>
      <c r="HJ1260"/>
      <c r="HK1260"/>
      <c r="HL1260"/>
      <c r="HM1260"/>
      <c r="HN1260"/>
      <c r="HO1260"/>
      <c r="HP1260"/>
      <c r="HQ1260"/>
      <c r="HR1260"/>
      <c r="HS1260"/>
      <c r="HT1260"/>
      <c r="HU1260"/>
      <c r="HV1260"/>
      <c r="HW1260"/>
      <c r="HX1260"/>
      <c r="HY1260"/>
      <c r="HZ1260"/>
      <c r="IA1260"/>
      <c r="IB1260"/>
      <c r="IC1260"/>
      <c r="ID1260"/>
      <c r="IE1260"/>
      <c r="IF1260"/>
      <c r="IG1260"/>
      <c r="IH1260"/>
      <c r="II1260"/>
      <c r="IJ1260"/>
      <c r="IK1260"/>
      <c r="IL1260"/>
      <c r="IM1260"/>
      <c r="IN1260"/>
      <c r="IO1260"/>
      <c r="IP1260"/>
      <c r="IQ1260"/>
      <c r="IR1260"/>
      <c r="IS1260"/>
      <c r="IT1260"/>
      <c r="IU1260"/>
      <c r="IV1260"/>
      <c r="IW1260"/>
      <c r="IX1260"/>
      <c r="IY1260"/>
      <c r="IZ1260"/>
      <c r="JA1260"/>
      <c r="JB1260"/>
      <c r="JC1260"/>
      <c r="JD1260"/>
      <c r="JE1260"/>
      <c r="JF1260"/>
      <c r="JG1260"/>
      <c r="JH1260"/>
      <c r="JI1260"/>
      <c r="JJ1260"/>
      <c r="JK1260"/>
      <c r="JL1260"/>
      <c r="JM1260"/>
      <c r="JN1260"/>
      <c r="JO1260"/>
      <c r="JP1260"/>
      <c r="JQ1260"/>
      <c r="JR1260"/>
      <c r="JS1260"/>
      <c r="JT1260"/>
      <c r="JU1260"/>
      <c r="JV1260"/>
      <c r="JW1260"/>
      <c r="JX1260"/>
      <c r="JY1260"/>
      <c r="JZ1260"/>
      <c r="KA1260"/>
      <c r="KB1260"/>
      <c r="KC1260"/>
      <c r="KD1260"/>
      <c r="KE1260"/>
      <c r="KF1260"/>
      <c r="KG1260"/>
      <c r="KH1260"/>
      <c r="KI1260"/>
      <c r="KJ1260"/>
      <c r="KK1260"/>
      <c r="KL1260"/>
      <c r="KM1260"/>
      <c r="KN1260"/>
      <c r="KO1260"/>
      <c r="KP1260"/>
      <c r="KQ1260"/>
      <c r="KR1260"/>
      <c r="KS1260"/>
      <c r="KT1260"/>
      <c r="KU1260"/>
      <c r="KV1260"/>
      <c r="KW1260"/>
      <c r="KX1260"/>
      <c r="KY1260"/>
      <c r="KZ1260"/>
      <c r="LA1260"/>
      <c r="LB1260"/>
      <c r="LC1260"/>
      <c r="LD1260"/>
      <c r="LE1260"/>
      <c r="LF1260"/>
      <c r="LG1260"/>
      <c r="LH1260"/>
      <c r="LI1260"/>
      <c r="LJ1260"/>
      <c r="LK1260"/>
      <c r="LL1260"/>
      <c r="LM1260"/>
      <c r="LN1260"/>
      <c r="LO1260"/>
      <c r="LP1260"/>
      <c r="LQ1260"/>
      <c r="LR1260"/>
      <c r="LS1260"/>
      <c r="LT1260"/>
      <c r="LU1260"/>
      <c r="LV1260"/>
      <c r="LW1260"/>
      <c r="LX1260"/>
      <c r="LY1260"/>
      <c r="LZ1260"/>
      <c r="MA1260"/>
      <c r="MB1260"/>
      <c r="MC1260"/>
      <c r="MD1260"/>
      <c r="ME1260"/>
      <c r="MF1260"/>
      <c r="MG1260"/>
      <c r="MH1260"/>
      <c r="MI1260"/>
      <c r="MJ1260"/>
      <c r="MK1260"/>
      <c r="ML1260"/>
      <c r="MM1260"/>
      <c r="MN1260"/>
      <c r="MO1260"/>
      <c r="MP1260"/>
      <c r="MQ1260"/>
      <c r="MR1260"/>
      <c r="MS1260"/>
      <c r="MT1260"/>
      <c r="MU1260"/>
      <c r="MV1260"/>
      <c r="MW1260"/>
      <c r="MX1260"/>
      <c r="MY1260"/>
      <c r="MZ1260"/>
      <c r="NA1260"/>
      <c r="NB1260"/>
      <c r="NC1260"/>
      <c r="ND1260"/>
      <c r="NE1260"/>
      <c r="NF1260"/>
      <c r="NG1260"/>
      <c r="NH1260"/>
      <c r="NI1260"/>
      <c r="NJ1260"/>
      <c r="NK1260"/>
      <c r="NL1260"/>
      <c r="NM1260"/>
      <c r="NN1260"/>
      <c r="NO1260"/>
      <c r="NP1260"/>
      <c r="NQ1260"/>
      <c r="NR1260"/>
      <c r="NS1260"/>
      <c r="NT1260"/>
      <c r="NU1260"/>
      <c r="NV1260"/>
      <c r="NW1260"/>
      <c r="NX1260"/>
      <c r="NY1260"/>
      <c r="NZ1260"/>
      <c r="OA1260"/>
      <c r="OB1260"/>
      <c r="OC1260"/>
      <c r="OD1260"/>
      <c r="OE1260"/>
      <c r="OF1260"/>
      <c r="OG1260"/>
      <c r="OH1260"/>
      <c r="OI1260"/>
      <c r="OJ1260"/>
      <c r="OK1260"/>
      <c r="OL1260"/>
      <c r="OM1260"/>
      <c r="ON1260"/>
      <c r="OO1260"/>
      <c r="OP1260"/>
      <c r="OQ1260"/>
      <c r="OR1260"/>
      <c r="OS1260"/>
      <c r="OT1260"/>
      <c r="OU1260"/>
      <c r="OV1260"/>
      <c r="OW1260"/>
      <c r="OX1260"/>
      <c r="OY1260"/>
      <c r="OZ1260"/>
      <c r="PA1260"/>
      <c r="PB1260"/>
      <c r="PC1260"/>
      <c r="PD1260"/>
      <c r="PE1260"/>
      <c r="PF1260"/>
      <c r="PG1260"/>
      <c r="PH1260"/>
      <c r="PI1260"/>
      <c r="PJ1260"/>
      <c r="PK1260"/>
      <c r="PL1260"/>
      <c r="PM1260"/>
      <c r="PN1260"/>
      <c r="PO1260"/>
      <c r="PP1260"/>
      <c r="PQ1260"/>
      <c r="PR1260"/>
      <c r="PS1260"/>
      <c r="PT1260"/>
      <c r="PU1260"/>
      <c r="PV1260"/>
      <c r="PW1260"/>
      <c r="PX1260"/>
      <c r="PY1260"/>
      <c r="PZ1260"/>
      <c r="QA1260"/>
      <c r="QB1260"/>
      <c r="QC1260"/>
      <c r="QD1260"/>
      <c r="QE1260"/>
      <c r="QF1260"/>
      <c r="QG1260"/>
      <c r="QH1260"/>
      <c r="QI1260"/>
      <c r="QJ1260"/>
      <c r="QK1260"/>
      <c r="QL1260"/>
      <c r="QM1260"/>
      <c r="QN1260"/>
      <c r="QO1260"/>
      <c r="QP1260"/>
      <c r="QQ1260"/>
      <c r="QR1260"/>
      <c r="QS1260"/>
      <c r="QT1260"/>
      <c r="QU1260"/>
      <c r="QV1260"/>
      <c r="QW1260"/>
      <c r="QX1260"/>
      <c r="QY1260"/>
      <c r="QZ1260"/>
      <c r="RA1260"/>
      <c r="RB1260"/>
      <c r="RC1260"/>
      <c r="RD1260"/>
      <c r="RE1260"/>
      <c r="RF1260"/>
      <c r="RG1260"/>
      <c r="RH1260"/>
      <c r="RI1260"/>
      <c r="RJ1260"/>
      <c r="RK1260"/>
      <c r="RL1260"/>
      <c r="RM1260"/>
      <c r="RN1260"/>
      <c r="RO1260"/>
      <c r="RP1260"/>
      <c r="RQ1260"/>
      <c r="RR1260"/>
      <c r="RS1260"/>
      <c r="RT1260"/>
      <c r="RU1260"/>
      <c r="RV1260"/>
      <c r="RW1260"/>
      <c r="RX1260"/>
      <c r="RY1260"/>
      <c r="RZ1260"/>
      <c r="SA1260"/>
      <c r="SB1260"/>
      <c r="SC1260"/>
      <c r="SD1260"/>
      <c r="SE1260"/>
      <c r="SF1260"/>
      <c r="SG1260"/>
      <c r="SH1260"/>
      <c r="SI1260"/>
      <c r="SJ1260"/>
      <c r="SK1260"/>
      <c r="SL1260"/>
      <c r="SM1260"/>
      <c r="SN1260"/>
      <c r="SO1260"/>
      <c r="SP1260"/>
      <c r="SQ1260"/>
      <c r="SR1260"/>
      <c r="SS1260"/>
      <c r="ST1260"/>
      <c r="SU1260"/>
      <c r="SV1260"/>
      <c r="SW1260"/>
      <c r="SX1260"/>
      <c r="SY1260"/>
      <c r="SZ1260"/>
      <c r="TA1260"/>
      <c r="TB1260"/>
    </row>
    <row r="1261" spans="1:522" ht="16.5" customHeight="1" x14ac:dyDescent="0.2">
      <c r="A1261" s="20">
        <v>653</v>
      </c>
      <c r="B1261" s="20" t="s">
        <v>62</v>
      </c>
      <c r="C1261" s="20" t="s">
        <v>915</v>
      </c>
      <c r="D1261" s="20" t="s">
        <v>38</v>
      </c>
      <c r="E1261" s="20" t="s">
        <v>1345</v>
      </c>
      <c r="F1261" s="22" t="s">
        <v>961</v>
      </c>
      <c r="G1261" s="20" t="s">
        <v>42</v>
      </c>
      <c r="H1261" s="20" t="s">
        <v>35</v>
      </c>
      <c r="I1261" s="20" t="s">
        <v>81</v>
      </c>
      <c r="J1261" s="22" t="s">
        <v>915</v>
      </c>
      <c r="K1261" s="20"/>
      <c r="L1261" s="20"/>
      <c r="M1261" s="20"/>
      <c r="N1261" s="20"/>
      <c r="O1261" s="23"/>
      <c r="P1261" s="23">
        <v>2296000</v>
      </c>
      <c r="Q1261" s="24">
        <v>1</v>
      </c>
      <c r="R1261" s="25">
        <v>45931</v>
      </c>
      <c r="S1261" s="20" t="s">
        <v>83</v>
      </c>
      <c r="T1261" s="26">
        <f t="shared" si="21"/>
        <v>2296000</v>
      </c>
      <c r="U1261" s="27" t="s">
        <v>100</v>
      </c>
      <c r="V1261" s="27" t="s">
        <v>100</v>
      </c>
      <c r="W1261"/>
      <c r="X1261"/>
      <c r="Y1261"/>
      <c r="Z1261"/>
      <c r="AA1261"/>
      <c r="AB1261"/>
      <c r="AC1261"/>
      <c r="AD1261"/>
      <c r="AE1261"/>
      <c r="AF1261"/>
      <c r="AG1261"/>
      <c r="AH1261"/>
      <c r="AI1261"/>
      <c r="AJ1261"/>
      <c r="AK1261"/>
      <c r="AL1261"/>
      <c r="AM1261"/>
      <c r="AN1261"/>
      <c r="AO1261"/>
      <c r="AP1261"/>
      <c r="AQ1261"/>
      <c r="AR1261"/>
      <c r="AS1261"/>
      <c r="AT1261"/>
      <c r="AU1261"/>
      <c r="AV1261"/>
      <c r="AW1261"/>
      <c r="AX1261"/>
      <c r="AY1261"/>
      <c r="AZ1261"/>
      <c r="BA1261"/>
      <c r="BB1261"/>
      <c r="BC1261"/>
      <c r="BD1261"/>
      <c r="BE1261"/>
      <c r="BF1261"/>
      <c r="BG1261"/>
      <c r="BH1261"/>
      <c r="BI1261"/>
      <c r="BJ1261"/>
      <c r="BK1261"/>
      <c r="BL1261"/>
      <c r="BM1261"/>
      <c r="BN1261"/>
      <c r="BO1261"/>
      <c r="BP1261"/>
      <c r="BQ1261"/>
      <c r="BR1261"/>
      <c r="BS1261"/>
      <c r="BT1261"/>
      <c r="BU1261"/>
      <c r="BV1261"/>
      <c r="BW1261"/>
      <c r="BX1261"/>
      <c r="BY1261"/>
      <c r="BZ1261"/>
      <c r="CA1261"/>
      <c r="CB1261"/>
      <c r="CC1261"/>
      <c r="CD1261"/>
      <c r="CE1261"/>
      <c r="CF1261"/>
      <c r="CG1261"/>
      <c r="CH1261"/>
      <c r="CI1261"/>
      <c r="CJ1261"/>
      <c r="CK1261"/>
      <c r="CL1261"/>
      <c r="CM1261"/>
      <c r="CN1261"/>
      <c r="CO1261"/>
      <c r="CP1261"/>
      <c r="CQ1261"/>
      <c r="CR1261"/>
      <c r="CS1261"/>
      <c r="CT1261"/>
      <c r="CU1261"/>
      <c r="CV1261"/>
      <c r="CW1261"/>
      <c r="CX1261"/>
      <c r="CY1261"/>
      <c r="CZ1261"/>
      <c r="DA1261"/>
      <c r="DB1261"/>
      <c r="DC1261"/>
      <c r="DD1261"/>
      <c r="DE1261"/>
      <c r="DF1261"/>
      <c r="DG1261"/>
      <c r="DH1261"/>
      <c r="DI1261"/>
      <c r="DJ1261"/>
      <c r="DK1261"/>
      <c r="DL1261"/>
      <c r="DM1261"/>
      <c r="DN1261"/>
      <c r="DO1261"/>
      <c r="DP1261"/>
      <c r="DQ1261"/>
      <c r="DR1261"/>
      <c r="DS1261"/>
      <c r="DT1261"/>
      <c r="DU1261"/>
      <c r="DV1261"/>
      <c r="DW1261"/>
      <c r="DX1261"/>
      <c r="DY1261"/>
      <c r="DZ1261"/>
      <c r="EA1261"/>
      <c r="EB1261"/>
      <c r="EC1261"/>
      <c r="ED1261"/>
      <c r="EE1261"/>
      <c r="EF1261"/>
      <c r="EG1261"/>
      <c r="EH1261"/>
      <c r="EI1261"/>
      <c r="EJ1261"/>
      <c r="EK1261"/>
      <c r="EL1261"/>
      <c r="EM1261"/>
      <c r="EN1261"/>
      <c r="EO1261"/>
      <c r="EP1261"/>
      <c r="EQ1261"/>
      <c r="ER1261"/>
      <c r="ES1261"/>
      <c r="ET1261"/>
      <c r="EU1261"/>
      <c r="EV1261"/>
      <c r="EW1261"/>
      <c r="EX1261"/>
      <c r="EY1261"/>
      <c r="EZ1261"/>
      <c r="FA1261"/>
      <c r="FB1261"/>
      <c r="FC1261"/>
      <c r="FD1261"/>
      <c r="FE1261"/>
      <c r="FF1261"/>
      <c r="FG1261"/>
      <c r="FH1261"/>
      <c r="FI1261"/>
      <c r="FJ1261"/>
      <c r="FK1261"/>
      <c r="FL1261"/>
      <c r="FM1261"/>
      <c r="FN1261"/>
      <c r="FO1261"/>
      <c r="FP1261"/>
      <c r="FQ1261"/>
      <c r="FR1261"/>
      <c r="FS1261"/>
      <c r="FT1261"/>
      <c r="FU1261"/>
      <c r="FV1261"/>
      <c r="FW1261"/>
      <c r="FX1261"/>
      <c r="FY1261"/>
      <c r="FZ1261"/>
      <c r="GA1261"/>
      <c r="GB1261"/>
      <c r="GC1261"/>
      <c r="GD1261"/>
      <c r="GE1261"/>
      <c r="GF1261"/>
      <c r="GG1261"/>
      <c r="GH1261"/>
      <c r="GI1261"/>
      <c r="GJ1261"/>
      <c r="GK1261"/>
      <c r="GL1261"/>
      <c r="GM1261"/>
      <c r="GN1261"/>
      <c r="GO1261"/>
      <c r="GP1261"/>
      <c r="GQ1261"/>
      <c r="GR1261"/>
      <c r="GS1261"/>
      <c r="GT1261"/>
      <c r="GU1261"/>
      <c r="GV1261"/>
      <c r="GW1261"/>
      <c r="GX1261"/>
      <c r="GY1261"/>
      <c r="GZ1261"/>
      <c r="HA1261"/>
      <c r="HB1261"/>
      <c r="HC1261"/>
      <c r="HD1261"/>
      <c r="HE1261"/>
      <c r="HF1261"/>
      <c r="HG1261"/>
      <c r="HH1261"/>
      <c r="HI1261"/>
      <c r="HJ1261"/>
      <c r="HK1261"/>
      <c r="HL1261"/>
      <c r="HM1261"/>
      <c r="HN1261"/>
      <c r="HO1261"/>
      <c r="HP1261"/>
      <c r="HQ1261"/>
      <c r="HR1261"/>
      <c r="HS1261"/>
      <c r="HT1261"/>
      <c r="HU1261"/>
      <c r="HV1261"/>
      <c r="HW1261"/>
      <c r="HX1261"/>
      <c r="HY1261"/>
      <c r="HZ1261"/>
      <c r="IA1261"/>
      <c r="IB1261"/>
      <c r="IC1261"/>
      <c r="ID1261"/>
      <c r="IE1261"/>
      <c r="IF1261"/>
      <c r="IG1261"/>
      <c r="IH1261"/>
      <c r="II1261"/>
      <c r="IJ1261"/>
      <c r="IK1261"/>
      <c r="IL1261"/>
      <c r="IM1261"/>
      <c r="IN1261"/>
      <c r="IO1261"/>
      <c r="IP1261"/>
      <c r="IQ1261"/>
      <c r="IR1261"/>
      <c r="IS1261"/>
      <c r="IT1261"/>
      <c r="IU1261"/>
      <c r="IV1261"/>
      <c r="IW1261"/>
      <c r="IX1261"/>
      <c r="IY1261"/>
      <c r="IZ1261"/>
      <c r="JA1261"/>
      <c r="JB1261"/>
      <c r="JC1261"/>
      <c r="JD1261"/>
      <c r="JE1261"/>
      <c r="JF1261"/>
      <c r="JG1261"/>
      <c r="JH1261"/>
      <c r="JI1261"/>
      <c r="JJ1261"/>
      <c r="JK1261"/>
      <c r="JL1261"/>
      <c r="JM1261"/>
      <c r="JN1261"/>
      <c r="JO1261"/>
      <c r="JP1261"/>
      <c r="JQ1261"/>
      <c r="JR1261"/>
      <c r="JS1261"/>
      <c r="JT1261"/>
      <c r="JU1261"/>
      <c r="JV1261"/>
      <c r="JW1261"/>
      <c r="JX1261"/>
      <c r="JY1261"/>
      <c r="JZ1261"/>
      <c r="KA1261"/>
      <c r="KB1261"/>
      <c r="KC1261"/>
      <c r="KD1261"/>
      <c r="KE1261"/>
      <c r="KF1261"/>
      <c r="KG1261"/>
      <c r="KH1261"/>
      <c r="KI1261"/>
      <c r="KJ1261"/>
      <c r="KK1261"/>
      <c r="KL1261"/>
      <c r="KM1261"/>
      <c r="KN1261"/>
      <c r="KO1261"/>
      <c r="KP1261"/>
      <c r="KQ1261"/>
      <c r="KR1261"/>
      <c r="KS1261"/>
      <c r="KT1261"/>
      <c r="KU1261"/>
      <c r="KV1261"/>
      <c r="KW1261"/>
      <c r="KX1261"/>
      <c r="KY1261"/>
      <c r="KZ1261"/>
      <c r="LA1261"/>
      <c r="LB1261"/>
      <c r="LC1261"/>
      <c r="LD1261"/>
      <c r="LE1261"/>
      <c r="LF1261"/>
      <c r="LG1261"/>
      <c r="LH1261"/>
      <c r="LI1261"/>
      <c r="LJ1261"/>
      <c r="LK1261"/>
      <c r="LL1261"/>
      <c r="LM1261"/>
      <c r="LN1261"/>
      <c r="LO1261"/>
      <c r="LP1261"/>
      <c r="LQ1261"/>
      <c r="LR1261"/>
      <c r="LS1261"/>
      <c r="LT1261"/>
      <c r="LU1261"/>
      <c r="LV1261"/>
      <c r="LW1261"/>
      <c r="LX1261"/>
      <c r="LY1261"/>
      <c r="LZ1261"/>
      <c r="MA1261"/>
      <c r="MB1261"/>
      <c r="MC1261"/>
      <c r="MD1261"/>
      <c r="ME1261"/>
      <c r="MF1261"/>
      <c r="MG1261"/>
      <c r="MH1261"/>
      <c r="MI1261"/>
      <c r="MJ1261"/>
      <c r="MK1261"/>
      <c r="ML1261"/>
      <c r="MM1261"/>
      <c r="MN1261"/>
      <c r="MO1261"/>
      <c r="MP1261"/>
      <c r="MQ1261"/>
      <c r="MR1261"/>
      <c r="MS1261"/>
      <c r="MT1261"/>
      <c r="MU1261"/>
      <c r="MV1261"/>
      <c r="MW1261"/>
      <c r="MX1261"/>
      <c r="MY1261"/>
      <c r="MZ1261"/>
      <c r="NA1261"/>
      <c r="NB1261"/>
      <c r="NC1261"/>
      <c r="ND1261"/>
      <c r="NE1261"/>
      <c r="NF1261"/>
      <c r="NG1261"/>
      <c r="NH1261"/>
      <c r="NI1261"/>
      <c r="NJ1261"/>
      <c r="NK1261"/>
      <c r="NL1261"/>
      <c r="NM1261"/>
      <c r="NN1261"/>
      <c r="NO1261"/>
      <c r="NP1261"/>
      <c r="NQ1261"/>
      <c r="NR1261"/>
      <c r="NS1261"/>
      <c r="NT1261"/>
      <c r="NU1261"/>
      <c r="NV1261"/>
      <c r="NW1261"/>
      <c r="NX1261"/>
      <c r="NY1261"/>
      <c r="NZ1261"/>
      <c r="OA1261"/>
      <c r="OB1261"/>
      <c r="OC1261"/>
      <c r="OD1261"/>
      <c r="OE1261"/>
      <c r="OF1261"/>
      <c r="OG1261"/>
      <c r="OH1261"/>
      <c r="OI1261"/>
      <c r="OJ1261"/>
      <c r="OK1261"/>
      <c r="OL1261"/>
      <c r="OM1261"/>
      <c r="ON1261"/>
      <c r="OO1261"/>
      <c r="OP1261"/>
      <c r="OQ1261"/>
      <c r="OR1261"/>
      <c r="OS1261"/>
      <c r="OT1261"/>
      <c r="OU1261"/>
      <c r="OV1261"/>
      <c r="OW1261"/>
      <c r="OX1261"/>
      <c r="OY1261"/>
      <c r="OZ1261"/>
      <c r="PA1261"/>
      <c r="PB1261"/>
      <c r="PC1261"/>
      <c r="PD1261"/>
      <c r="PE1261"/>
      <c r="PF1261"/>
      <c r="PG1261"/>
      <c r="PH1261"/>
      <c r="PI1261"/>
      <c r="PJ1261"/>
      <c r="PK1261"/>
      <c r="PL1261"/>
      <c r="PM1261"/>
      <c r="PN1261"/>
      <c r="PO1261"/>
      <c r="PP1261"/>
      <c r="PQ1261"/>
      <c r="PR1261"/>
      <c r="PS1261"/>
      <c r="PT1261"/>
      <c r="PU1261"/>
      <c r="PV1261"/>
      <c r="PW1261"/>
      <c r="PX1261"/>
      <c r="PY1261"/>
      <c r="PZ1261"/>
      <c r="QA1261"/>
      <c r="QB1261"/>
      <c r="QC1261"/>
      <c r="QD1261"/>
      <c r="QE1261"/>
      <c r="QF1261"/>
      <c r="QG1261"/>
      <c r="QH1261"/>
      <c r="QI1261"/>
      <c r="QJ1261"/>
      <c r="QK1261"/>
      <c r="QL1261"/>
      <c r="QM1261"/>
      <c r="QN1261"/>
      <c r="QO1261"/>
      <c r="QP1261"/>
      <c r="QQ1261"/>
      <c r="QR1261"/>
      <c r="QS1261"/>
      <c r="QT1261"/>
      <c r="QU1261"/>
      <c r="QV1261"/>
      <c r="QW1261"/>
      <c r="QX1261"/>
      <c r="QY1261"/>
      <c r="QZ1261"/>
      <c r="RA1261"/>
      <c r="RB1261"/>
      <c r="RC1261"/>
      <c r="RD1261"/>
      <c r="RE1261"/>
      <c r="RF1261"/>
      <c r="RG1261"/>
      <c r="RH1261"/>
      <c r="RI1261"/>
      <c r="RJ1261"/>
      <c r="RK1261"/>
      <c r="RL1261"/>
      <c r="RM1261"/>
      <c r="RN1261"/>
      <c r="RO1261"/>
      <c r="RP1261"/>
      <c r="RQ1261"/>
      <c r="RR1261"/>
      <c r="RS1261"/>
      <c r="RT1261"/>
      <c r="RU1261"/>
      <c r="RV1261"/>
      <c r="RW1261"/>
      <c r="RX1261"/>
      <c r="RY1261"/>
      <c r="RZ1261"/>
      <c r="SA1261"/>
      <c r="SB1261"/>
      <c r="SC1261"/>
      <c r="SD1261"/>
      <c r="SE1261"/>
      <c r="SF1261"/>
      <c r="SG1261"/>
      <c r="SH1261"/>
      <c r="SI1261"/>
      <c r="SJ1261"/>
      <c r="SK1261"/>
      <c r="SL1261"/>
      <c r="SM1261"/>
      <c r="SN1261"/>
      <c r="SO1261"/>
      <c r="SP1261"/>
      <c r="SQ1261"/>
      <c r="SR1261"/>
      <c r="SS1261"/>
      <c r="ST1261"/>
      <c r="SU1261"/>
      <c r="SV1261"/>
      <c r="SW1261"/>
      <c r="SX1261"/>
      <c r="SY1261"/>
      <c r="SZ1261"/>
      <c r="TA1261"/>
      <c r="TB1261"/>
    </row>
    <row r="1262" spans="1:522" ht="16.5" customHeight="1" x14ac:dyDescent="0.2">
      <c r="A1262" s="20">
        <v>654</v>
      </c>
      <c r="B1262" s="20" t="s">
        <v>62</v>
      </c>
      <c r="C1262" s="20" t="s">
        <v>915</v>
      </c>
      <c r="D1262" s="20" t="s">
        <v>38</v>
      </c>
      <c r="E1262" s="20" t="s">
        <v>1345</v>
      </c>
      <c r="F1262" s="22" t="s">
        <v>961</v>
      </c>
      <c r="G1262" s="20" t="s">
        <v>42</v>
      </c>
      <c r="H1262" s="20" t="s">
        <v>35</v>
      </c>
      <c r="I1262" s="20" t="s">
        <v>81</v>
      </c>
      <c r="J1262" s="22" t="s">
        <v>915</v>
      </c>
      <c r="K1262" s="20"/>
      <c r="L1262" s="20"/>
      <c r="M1262" s="20"/>
      <c r="N1262" s="20"/>
      <c r="O1262" s="23"/>
      <c r="P1262" s="23">
        <v>2296000</v>
      </c>
      <c r="Q1262" s="24">
        <v>1</v>
      </c>
      <c r="R1262" s="25">
        <v>45962</v>
      </c>
      <c r="S1262" s="20" t="s">
        <v>83</v>
      </c>
      <c r="T1262" s="26">
        <f t="shared" si="21"/>
        <v>2296000</v>
      </c>
      <c r="U1262" s="27" t="s">
        <v>100</v>
      </c>
      <c r="V1262" s="27" t="s">
        <v>100</v>
      </c>
      <c r="W1262"/>
      <c r="X1262"/>
      <c r="Y1262"/>
      <c r="Z1262"/>
      <c r="AA1262"/>
      <c r="AB1262"/>
      <c r="AC1262"/>
      <c r="AD1262"/>
      <c r="AE1262"/>
      <c r="AF1262"/>
      <c r="AG1262"/>
      <c r="AH1262"/>
      <c r="AI1262"/>
      <c r="AJ1262"/>
      <c r="AK1262"/>
      <c r="AL1262"/>
      <c r="AM1262"/>
      <c r="AN1262"/>
      <c r="AO1262"/>
      <c r="AP1262"/>
      <c r="AQ1262"/>
      <c r="AR1262"/>
      <c r="AS1262"/>
      <c r="AT1262"/>
      <c r="AU1262"/>
      <c r="AV1262"/>
      <c r="AW1262"/>
      <c r="AX1262"/>
      <c r="AY1262"/>
      <c r="AZ1262"/>
      <c r="BA1262"/>
      <c r="BB1262"/>
      <c r="BC1262"/>
      <c r="BD1262"/>
      <c r="BE1262"/>
      <c r="BF1262"/>
      <c r="BG1262"/>
      <c r="BH1262"/>
      <c r="BI1262"/>
      <c r="BJ1262"/>
      <c r="BK1262"/>
      <c r="BL1262"/>
      <c r="BM1262"/>
      <c r="BN1262"/>
      <c r="BO1262"/>
      <c r="BP1262"/>
      <c r="BQ1262"/>
      <c r="BR1262"/>
      <c r="BS1262"/>
      <c r="BT1262"/>
      <c r="BU1262"/>
      <c r="BV1262"/>
      <c r="BW1262"/>
      <c r="BX1262"/>
      <c r="BY1262"/>
      <c r="BZ1262"/>
      <c r="CA1262"/>
      <c r="CB1262"/>
      <c r="CC1262"/>
      <c r="CD1262"/>
      <c r="CE1262"/>
      <c r="CF1262"/>
      <c r="CG1262"/>
      <c r="CH1262"/>
      <c r="CI1262"/>
      <c r="CJ1262"/>
      <c r="CK1262"/>
      <c r="CL1262"/>
      <c r="CM1262"/>
      <c r="CN1262"/>
      <c r="CO1262"/>
      <c r="CP1262"/>
      <c r="CQ1262"/>
      <c r="CR1262"/>
      <c r="CS1262"/>
      <c r="CT1262"/>
      <c r="CU1262"/>
      <c r="CV1262"/>
      <c r="CW1262"/>
      <c r="CX1262"/>
      <c r="CY1262"/>
      <c r="CZ1262"/>
      <c r="DA1262"/>
      <c r="DB1262"/>
      <c r="DC1262"/>
      <c r="DD1262"/>
      <c r="DE1262"/>
      <c r="DF1262"/>
      <c r="DG1262"/>
      <c r="DH1262"/>
      <c r="DI1262"/>
      <c r="DJ1262"/>
      <c r="DK1262"/>
      <c r="DL1262"/>
      <c r="DM1262"/>
      <c r="DN1262"/>
      <c r="DO1262"/>
      <c r="DP1262"/>
      <c r="DQ1262"/>
      <c r="DR1262"/>
      <c r="DS1262"/>
      <c r="DT1262"/>
      <c r="DU1262"/>
      <c r="DV1262"/>
      <c r="DW1262"/>
      <c r="DX1262"/>
      <c r="DY1262"/>
      <c r="DZ1262"/>
      <c r="EA1262"/>
      <c r="EB1262"/>
      <c r="EC1262"/>
      <c r="ED1262"/>
      <c r="EE1262"/>
      <c r="EF1262"/>
      <c r="EG1262"/>
      <c r="EH1262"/>
      <c r="EI1262"/>
      <c r="EJ1262"/>
      <c r="EK1262"/>
      <c r="EL1262"/>
      <c r="EM1262"/>
      <c r="EN1262"/>
      <c r="EO1262"/>
      <c r="EP1262"/>
      <c r="EQ1262"/>
      <c r="ER1262"/>
      <c r="ES1262"/>
      <c r="ET1262"/>
      <c r="EU1262"/>
      <c r="EV1262"/>
      <c r="EW1262"/>
      <c r="EX1262"/>
      <c r="EY1262"/>
      <c r="EZ1262"/>
      <c r="FA1262"/>
      <c r="FB1262"/>
      <c r="FC1262"/>
      <c r="FD1262"/>
      <c r="FE1262"/>
      <c r="FF1262"/>
      <c r="FG1262"/>
      <c r="FH1262"/>
      <c r="FI1262"/>
      <c r="FJ1262"/>
      <c r="FK1262"/>
      <c r="FL1262"/>
      <c r="FM1262"/>
      <c r="FN1262"/>
      <c r="FO1262"/>
      <c r="FP1262"/>
      <c r="FQ1262"/>
      <c r="FR1262"/>
      <c r="FS1262"/>
      <c r="FT1262"/>
      <c r="FU1262"/>
      <c r="FV1262"/>
      <c r="FW1262"/>
      <c r="FX1262"/>
      <c r="FY1262"/>
      <c r="FZ1262"/>
      <c r="GA1262"/>
      <c r="GB1262"/>
      <c r="GC1262"/>
      <c r="GD1262"/>
      <c r="GE1262"/>
      <c r="GF1262"/>
      <c r="GG1262"/>
      <c r="GH1262"/>
      <c r="GI1262"/>
      <c r="GJ1262"/>
      <c r="GK1262"/>
      <c r="GL1262"/>
      <c r="GM1262"/>
      <c r="GN1262"/>
      <c r="GO1262"/>
      <c r="GP1262"/>
      <c r="GQ1262"/>
      <c r="GR1262"/>
      <c r="GS1262"/>
      <c r="GT1262"/>
      <c r="GU1262"/>
      <c r="GV1262"/>
      <c r="GW1262"/>
      <c r="GX1262"/>
      <c r="GY1262"/>
      <c r="GZ1262"/>
      <c r="HA1262"/>
      <c r="HB1262"/>
      <c r="HC1262"/>
      <c r="HD1262"/>
      <c r="HE1262"/>
      <c r="HF1262"/>
      <c r="HG1262"/>
      <c r="HH1262"/>
      <c r="HI1262"/>
      <c r="HJ1262"/>
      <c r="HK1262"/>
      <c r="HL1262"/>
      <c r="HM1262"/>
      <c r="HN1262"/>
      <c r="HO1262"/>
      <c r="HP1262"/>
      <c r="HQ1262"/>
      <c r="HR1262"/>
      <c r="HS1262"/>
      <c r="HT1262"/>
      <c r="HU1262"/>
      <c r="HV1262"/>
      <c r="HW1262"/>
      <c r="HX1262"/>
      <c r="HY1262"/>
      <c r="HZ1262"/>
      <c r="IA1262"/>
      <c r="IB1262"/>
      <c r="IC1262"/>
      <c r="ID1262"/>
      <c r="IE1262"/>
      <c r="IF1262"/>
      <c r="IG1262"/>
      <c r="IH1262"/>
      <c r="II1262"/>
      <c r="IJ1262"/>
      <c r="IK1262"/>
      <c r="IL1262"/>
      <c r="IM1262"/>
      <c r="IN1262"/>
      <c r="IO1262"/>
      <c r="IP1262"/>
      <c r="IQ1262"/>
      <c r="IR1262"/>
      <c r="IS1262"/>
      <c r="IT1262"/>
      <c r="IU1262"/>
      <c r="IV1262"/>
      <c r="IW1262"/>
      <c r="IX1262"/>
      <c r="IY1262"/>
      <c r="IZ1262"/>
      <c r="JA1262"/>
      <c r="JB1262"/>
      <c r="JC1262"/>
      <c r="JD1262"/>
      <c r="JE1262"/>
      <c r="JF1262"/>
      <c r="JG1262"/>
      <c r="JH1262"/>
      <c r="JI1262"/>
      <c r="JJ1262"/>
      <c r="JK1262"/>
      <c r="JL1262"/>
      <c r="JM1262"/>
      <c r="JN1262"/>
      <c r="JO1262"/>
      <c r="JP1262"/>
      <c r="JQ1262"/>
      <c r="JR1262"/>
      <c r="JS1262"/>
      <c r="JT1262"/>
      <c r="JU1262"/>
      <c r="JV1262"/>
      <c r="JW1262"/>
      <c r="JX1262"/>
      <c r="JY1262"/>
      <c r="JZ1262"/>
      <c r="KA1262"/>
      <c r="KB1262"/>
      <c r="KC1262"/>
      <c r="KD1262"/>
      <c r="KE1262"/>
      <c r="KF1262"/>
      <c r="KG1262"/>
      <c r="KH1262"/>
      <c r="KI1262"/>
      <c r="KJ1262"/>
      <c r="KK1262"/>
      <c r="KL1262"/>
      <c r="KM1262"/>
      <c r="KN1262"/>
      <c r="KO1262"/>
      <c r="KP1262"/>
      <c r="KQ1262"/>
      <c r="KR1262"/>
      <c r="KS1262"/>
      <c r="KT1262"/>
      <c r="KU1262"/>
      <c r="KV1262"/>
      <c r="KW1262"/>
      <c r="KX1262"/>
      <c r="KY1262"/>
      <c r="KZ1262"/>
      <c r="LA1262"/>
      <c r="LB1262"/>
      <c r="LC1262"/>
      <c r="LD1262"/>
      <c r="LE1262"/>
      <c r="LF1262"/>
      <c r="LG1262"/>
      <c r="LH1262"/>
      <c r="LI1262"/>
      <c r="LJ1262"/>
      <c r="LK1262"/>
      <c r="LL1262"/>
      <c r="LM1262"/>
      <c r="LN1262"/>
      <c r="LO1262"/>
      <c r="LP1262"/>
      <c r="LQ1262"/>
      <c r="LR1262"/>
      <c r="LS1262"/>
      <c r="LT1262"/>
      <c r="LU1262"/>
      <c r="LV1262"/>
      <c r="LW1262"/>
      <c r="LX1262"/>
      <c r="LY1262"/>
      <c r="LZ1262"/>
      <c r="MA1262"/>
      <c r="MB1262"/>
      <c r="MC1262"/>
      <c r="MD1262"/>
      <c r="ME1262"/>
      <c r="MF1262"/>
      <c r="MG1262"/>
      <c r="MH1262"/>
      <c r="MI1262"/>
      <c r="MJ1262"/>
      <c r="MK1262"/>
      <c r="ML1262"/>
      <c r="MM1262"/>
      <c r="MN1262"/>
      <c r="MO1262"/>
      <c r="MP1262"/>
      <c r="MQ1262"/>
      <c r="MR1262"/>
      <c r="MS1262"/>
      <c r="MT1262"/>
      <c r="MU1262"/>
      <c r="MV1262"/>
      <c r="MW1262"/>
      <c r="MX1262"/>
      <c r="MY1262"/>
      <c r="MZ1262"/>
      <c r="NA1262"/>
      <c r="NB1262"/>
      <c r="NC1262"/>
      <c r="ND1262"/>
      <c r="NE1262"/>
      <c r="NF1262"/>
      <c r="NG1262"/>
      <c r="NH1262"/>
      <c r="NI1262"/>
      <c r="NJ1262"/>
      <c r="NK1262"/>
      <c r="NL1262"/>
      <c r="NM1262"/>
      <c r="NN1262"/>
      <c r="NO1262"/>
      <c r="NP1262"/>
      <c r="NQ1262"/>
      <c r="NR1262"/>
      <c r="NS1262"/>
      <c r="NT1262"/>
      <c r="NU1262"/>
      <c r="NV1262"/>
      <c r="NW1262"/>
      <c r="NX1262"/>
      <c r="NY1262"/>
      <c r="NZ1262"/>
      <c r="OA1262"/>
      <c r="OB1262"/>
      <c r="OC1262"/>
      <c r="OD1262"/>
      <c r="OE1262"/>
      <c r="OF1262"/>
      <c r="OG1262"/>
      <c r="OH1262"/>
      <c r="OI1262"/>
      <c r="OJ1262"/>
      <c r="OK1262"/>
      <c r="OL1262"/>
      <c r="OM1262"/>
      <c r="ON1262"/>
      <c r="OO1262"/>
      <c r="OP1262"/>
      <c r="OQ1262"/>
      <c r="OR1262"/>
      <c r="OS1262"/>
      <c r="OT1262"/>
      <c r="OU1262"/>
      <c r="OV1262"/>
      <c r="OW1262"/>
      <c r="OX1262"/>
      <c r="OY1262"/>
      <c r="OZ1262"/>
      <c r="PA1262"/>
      <c r="PB1262"/>
      <c r="PC1262"/>
      <c r="PD1262"/>
      <c r="PE1262"/>
      <c r="PF1262"/>
      <c r="PG1262"/>
      <c r="PH1262"/>
      <c r="PI1262"/>
      <c r="PJ1262"/>
      <c r="PK1262"/>
      <c r="PL1262"/>
      <c r="PM1262"/>
      <c r="PN1262"/>
      <c r="PO1262"/>
      <c r="PP1262"/>
      <c r="PQ1262"/>
      <c r="PR1262"/>
      <c r="PS1262"/>
      <c r="PT1262"/>
      <c r="PU1262"/>
      <c r="PV1262"/>
      <c r="PW1262"/>
      <c r="PX1262"/>
      <c r="PY1262"/>
      <c r="PZ1262"/>
      <c r="QA1262"/>
      <c r="QB1262"/>
      <c r="QC1262"/>
      <c r="QD1262"/>
      <c r="QE1262"/>
      <c r="QF1262"/>
      <c r="QG1262"/>
      <c r="QH1262"/>
      <c r="QI1262"/>
      <c r="QJ1262"/>
      <c r="QK1262"/>
      <c r="QL1262"/>
      <c r="QM1262"/>
      <c r="QN1262"/>
      <c r="QO1262"/>
      <c r="QP1262"/>
      <c r="QQ1262"/>
      <c r="QR1262"/>
      <c r="QS1262"/>
      <c r="QT1262"/>
      <c r="QU1262"/>
      <c r="QV1262"/>
      <c r="QW1262"/>
      <c r="QX1262"/>
      <c r="QY1262"/>
      <c r="QZ1262"/>
      <c r="RA1262"/>
      <c r="RB1262"/>
      <c r="RC1262"/>
      <c r="RD1262"/>
      <c r="RE1262"/>
      <c r="RF1262"/>
      <c r="RG1262"/>
      <c r="RH1262"/>
      <c r="RI1262"/>
      <c r="RJ1262"/>
      <c r="RK1262"/>
      <c r="RL1262"/>
      <c r="RM1262"/>
      <c r="RN1262"/>
      <c r="RO1262"/>
      <c r="RP1262"/>
      <c r="RQ1262"/>
      <c r="RR1262"/>
      <c r="RS1262"/>
      <c r="RT1262"/>
      <c r="RU1262"/>
      <c r="RV1262"/>
      <c r="RW1262"/>
      <c r="RX1262"/>
      <c r="RY1262"/>
      <c r="RZ1262"/>
      <c r="SA1262"/>
      <c r="SB1262"/>
      <c r="SC1262"/>
      <c r="SD1262"/>
      <c r="SE1262"/>
      <c r="SF1262"/>
      <c r="SG1262"/>
      <c r="SH1262"/>
      <c r="SI1262"/>
      <c r="SJ1262"/>
      <c r="SK1262"/>
      <c r="SL1262"/>
      <c r="SM1262"/>
      <c r="SN1262"/>
      <c r="SO1262"/>
      <c r="SP1262"/>
      <c r="SQ1262"/>
      <c r="SR1262"/>
      <c r="SS1262"/>
      <c r="ST1262"/>
      <c r="SU1262"/>
      <c r="SV1262"/>
      <c r="SW1262"/>
      <c r="SX1262"/>
      <c r="SY1262"/>
      <c r="SZ1262"/>
      <c r="TA1262"/>
      <c r="TB1262"/>
    </row>
    <row r="1263" spans="1:522" ht="16.5" customHeight="1" x14ac:dyDescent="0.2">
      <c r="A1263" s="20">
        <v>655</v>
      </c>
      <c r="B1263" s="20" t="s">
        <v>62</v>
      </c>
      <c r="C1263" s="20" t="s">
        <v>915</v>
      </c>
      <c r="D1263" s="20" t="s">
        <v>38</v>
      </c>
      <c r="E1263" s="20" t="s">
        <v>1345</v>
      </c>
      <c r="F1263" s="22" t="s">
        <v>961</v>
      </c>
      <c r="G1263" s="20" t="s">
        <v>42</v>
      </c>
      <c r="H1263" s="20" t="s">
        <v>35</v>
      </c>
      <c r="I1263" s="20" t="s">
        <v>81</v>
      </c>
      <c r="J1263" s="22" t="s">
        <v>915</v>
      </c>
      <c r="K1263" s="20"/>
      <c r="L1263" s="20"/>
      <c r="M1263" s="20"/>
      <c r="N1263" s="20"/>
      <c r="O1263" s="23"/>
      <c r="P1263" s="23">
        <v>2296000</v>
      </c>
      <c r="Q1263" s="24">
        <v>1</v>
      </c>
      <c r="R1263" s="25">
        <v>45992</v>
      </c>
      <c r="S1263" s="20" t="s">
        <v>83</v>
      </c>
      <c r="T1263" s="26">
        <f t="shared" si="21"/>
        <v>2296000</v>
      </c>
      <c r="U1263" s="27" t="s">
        <v>100</v>
      </c>
      <c r="V1263" s="27" t="s">
        <v>100</v>
      </c>
      <c r="W1263"/>
      <c r="X1263"/>
      <c r="Y1263"/>
      <c r="Z1263"/>
      <c r="AA1263"/>
      <c r="AB1263"/>
      <c r="AC1263"/>
      <c r="AD1263"/>
      <c r="AE1263"/>
      <c r="AF1263"/>
      <c r="AG1263"/>
      <c r="AH1263"/>
      <c r="AI1263"/>
      <c r="AJ1263"/>
      <c r="AK1263"/>
      <c r="AL1263"/>
      <c r="AM1263"/>
      <c r="AN1263"/>
      <c r="AO1263"/>
      <c r="AP1263"/>
      <c r="AQ1263"/>
      <c r="AR1263"/>
      <c r="AS1263"/>
      <c r="AT1263"/>
      <c r="AU1263"/>
      <c r="AV1263"/>
      <c r="AW1263"/>
      <c r="AX1263"/>
      <c r="AY1263"/>
      <c r="AZ1263"/>
      <c r="BA1263"/>
      <c r="BB1263"/>
      <c r="BC1263"/>
      <c r="BD1263"/>
      <c r="BE1263"/>
      <c r="BF1263"/>
      <c r="BG1263"/>
      <c r="BH1263"/>
      <c r="BI1263"/>
      <c r="BJ1263"/>
      <c r="BK1263"/>
      <c r="BL1263"/>
      <c r="BM1263"/>
      <c r="BN1263"/>
      <c r="BO1263"/>
      <c r="BP1263"/>
      <c r="BQ1263"/>
      <c r="BR1263"/>
      <c r="BS1263"/>
      <c r="BT1263"/>
      <c r="BU1263"/>
      <c r="BV1263"/>
      <c r="BW1263"/>
      <c r="BX1263"/>
      <c r="BY1263"/>
      <c r="BZ1263"/>
      <c r="CA1263"/>
      <c r="CB1263"/>
      <c r="CC1263"/>
      <c r="CD1263"/>
      <c r="CE1263"/>
      <c r="CF1263"/>
      <c r="CG1263"/>
      <c r="CH1263"/>
      <c r="CI1263"/>
      <c r="CJ1263"/>
      <c r="CK1263"/>
      <c r="CL1263"/>
      <c r="CM1263"/>
      <c r="CN1263"/>
      <c r="CO1263"/>
      <c r="CP1263"/>
      <c r="CQ1263"/>
      <c r="CR1263"/>
      <c r="CS1263"/>
      <c r="CT1263"/>
      <c r="CU1263"/>
      <c r="CV1263"/>
      <c r="CW1263"/>
      <c r="CX1263"/>
      <c r="CY1263"/>
      <c r="CZ1263"/>
      <c r="DA1263"/>
      <c r="DB1263"/>
      <c r="DC1263"/>
      <c r="DD1263"/>
      <c r="DE1263"/>
      <c r="DF1263"/>
      <c r="DG1263"/>
      <c r="DH1263"/>
      <c r="DI1263"/>
      <c r="DJ1263"/>
      <c r="DK1263"/>
      <c r="DL1263"/>
      <c r="DM1263"/>
      <c r="DN1263"/>
      <c r="DO1263"/>
      <c r="DP1263"/>
      <c r="DQ1263"/>
      <c r="DR1263"/>
      <c r="DS1263"/>
      <c r="DT1263"/>
      <c r="DU1263"/>
      <c r="DV1263"/>
      <c r="DW1263"/>
      <c r="DX1263"/>
      <c r="DY1263"/>
      <c r="DZ1263"/>
      <c r="EA1263"/>
      <c r="EB1263"/>
      <c r="EC1263"/>
      <c r="ED1263"/>
      <c r="EE1263"/>
      <c r="EF1263"/>
      <c r="EG1263"/>
      <c r="EH1263"/>
      <c r="EI1263"/>
      <c r="EJ1263"/>
      <c r="EK1263"/>
      <c r="EL1263"/>
      <c r="EM1263"/>
      <c r="EN1263"/>
      <c r="EO1263"/>
      <c r="EP1263"/>
      <c r="EQ1263"/>
      <c r="ER1263"/>
      <c r="ES1263"/>
      <c r="ET1263"/>
      <c r="EU1263"/>
      <c r="EV1263"/>
      <c r="EW1263"/>
      <c r="EX1263"/>
      <c r="EY1263"/>
      <c r="EZ1263"/>
      <c r="FA1263"/>
      <c r="FB1263"/>
      <c r="FC1263"/>
      <c r="FD1263"/>
      <c r="FE1263"/>
      <c r="FF1263"/>
      <c r="FG1263"/>
      <c r="FH1263"/>
      <c r="FI1263"/>
      <c r="FJ1263"/>
      <c r="FK1263"/>
      <c r="FL1263"/>
      <c r="FM1263"/>
      <c r="FN1263"/>
      <c r="FO1263"/>
      <c r="FP1263"/>
      <c r="FQ1263"/>
      <c r="FR1263"/>
      <c r="FS1263"/>
      <c r="FT1263"/>
      <c r="FU1263"/>
      <c r="FV1263"/>
      <c r="FW1263"/>
      <c r="FX1263"/>
      <c r="FY1263"/>
      <c r="FZ1263"/>
      <c r="GA1263"/>
      <c r="GB1263"/>
      <c r="GC1263"/>
      <c r="GD1263"/>
      <c r="GE1263"/>
      <c r="GF1263"/>
      <c r="GG1263"/>
      <c r="GH1263"/>
      <c r="GI1263"/>
      <c r="GJ1263"/>
      <c r="GK1263"/>
      <c r="GL1263"/>
      <c r="GM1263"/>
      <c r="GN1263"/>
      <c r="GO1263"/>
      <c r="GP1263"/>
      <c r="GQ1263"/>
      <c r="GR1263"/>
      <c r="GS1263"/>
      <c r="GT1263"/>
      <c r="GU1263"/>
      <c r="GV1263"/>
      <c r="GW1263"/>
      <c r="GX1263"/>
      <c r="GY1263"/>
      <c r="GZ1263"/>
      <c r="HA1263"/>
      <c r="HB1263"/>
      <c r="HC1263"/>
      <c r="HD1263"/>
      <c r="HE1263"/>
      <c r="HF1263"/>
      <c r="HG1263"/>
      <c r="HH1263"/>
      <c r="HI1263"/>
      <c r="HJ1263"/>
      <c r="HK1263"/>
      <c r="HL1263"/>
      <c r="HM1263"/>
      <c r="HN1263"/>
      <c r="HO1263"/>
      <c r="HP1263"/>
      <c r="HQ1263"/>
      <c r="HR1263"/>
      <c r="HS1263"/>
      <c r="HT1263"/>
      <c r="HU1263"/>
      <c r="HV1263"/>
      <c r="HW1263"/>
      <c r="HX1263"/>
      <c r="HY1263"/>
      <c r="HZ1263"/>
      <c r="IA1263"/>
      <c r="IB1263"/>
      <c r="IC1263"/>
      <c r="ID1263"/>
      <c r="IE1263"/>
      <c r="IF1263"/>
      <c r="IG1263"/>
      <c r="IH1263"/>
      <c r="II1263"/>
      <c r="IJ1263"/>
      <c r="IK1263"/>
      <c r="IL1263"/>
      <c r="IM1263"/>
      <c r="IN1263"/>
      <c r="IO1263"/>
      <c r="IP1263"/>
      <c r="IQ1263"/>
      <c r="IR1263"/>
      <c r="IS1263"/>
      <c r="IT1263"/>
      <c r="IU1263"/>
      <c r="IV1263"/>
      <c r="IW1263"/>
      <c r="IX1263"/>
      <c r="IY1263"/>
      <c r="IZ1263"/>
      <c r="JA1263"/>
      <c r="JB1263"/>
      <c r="JC1263"/>
      <c r="JD1263"/>
      <c r="JE1263"/>
      <c r="JF1263"/>
      <c r="JG1263"/>
      <c r="JH1263"/>
      <c r="JI1263"/>
      <c r="JJ1263"/>
      <c r="JK1263"/>
      <c r="JL1263"/>
      <c r="JM1263"/>
      <c r="JN1263"/>
      <c r="JO1263"/>
      <c r="JP1263"/>
      <c r="JQ1263"/>
      <c r="JR1263"/>
      <c r="JS1263"/>
      <c r="JT1263"/>
      <c r="JU1263"/>
      <c r="JV1263"/>
      <c r="JW1263"/>
      <c r="JX1263"/>
      <c r="JY1263"/>
      <c r="JZ1263"/>
      <c r="KA1263"/>
      <c r="KB1263"/>
      <c r="KC1263"/>
      <c r="KD1263"/>
      <c r="KE1263"/>
      <c r="KF1263"/>
      <c r="KG1263"/>
      <c r="KH1263"/>
      <c r="KI1263"/>
      <c r="KJ1263"/>
      <c r="KK1263"/>
      <c r="KL1263"/>
      <c r="KM1263"/>
      <c r="KN1263"/>
      <c r="KO1263"/>
      <c r="KP1263"/>
      <c r="KQ1263"/>
      <c r="KR1263"/>
      <c r="KS1263"/>
      <c r="KT1263"/>
      <c r="KU1263"/>
      <c r="KV1263"/>
      <c r="KW1263"/>
      <c r="KX1263"/>
      <c r="KY1263"/>
      <c r="KZ1263"/>
      <c r="LA1263"/>
      <c r="LB1263"/>
      <c r="LC1263"/>
      <c r="LD1263"/>
      <c r="LE1263"/>
      <c r="LF1263"/>
      <c r="LG1263"/>
      <c r="LH1263"/>
      <c r="LI1263"/>
      <c r="LJ1263"/>
      <c r="LK1263"/>
      <c r="LL1263"/>
      <c r="LM1263"/>
      <c r="LN1263"/>
      <c r="LO1263"/>
      <c r="LP1263"/>
      <c r="LQ1263"/>
      <c r="LR1263"/>
      <c r="LS1263"/>
      <c r="LT1263"/>
      <c r="LU1263"/>
      <c r="LV1263"/>
      <c r="LW1263"/>
      <c r="LX1263"/>
      <c r="LY1263"/>
      <c r="LZ1263"/>
      <c r="MA1263"/>
      <c r="MB1263"/>
      <c r="MC1263"/>
      <c r="MD1263"/>
      <c r="ME1263"/>
      <c r="MF1263"/>
      <c r="MG1263"/>
      <c r="MH1263"/>
      <c r="MI1263"/>
      <c r="MJ1263"/>
      <c r="MK1263"/>
      <c r="ML1263"/>
      <c r="MM1263"/>
      <c r="MN1263"/>
      <c r="MO1263"/>
      <c r="MP1263"/>
      <c r="MQ1263"/>
      <c r="MR1263"/>
      <c r="MS1263"/>
      <c r="MT1263"/>
      <c r="MU1263"/>
      <c r="MV1263"/>
      <c r="MW1263"/>
      <c r="MX1263"/>
      <c r="MY1263"/>
      <c r="MZ1263"/>
      <c r="NA1263"/>
      <c r="NB1263"/>
      <c r="NC1263"/>
      <c r="ND1263"/>
      <c r="NE1263"/>
      <c r="NF1263"/>
      <c r="NG1263"/>
      <c r="NH1263"/>
      <c r="NI1263"/>
      <c r="NJ1263"/>
      <c r="NK1263"/>
      <c r="NL1263"/>
      <c r="NM1263"/>
      <c r="NN1263"/>
      <c r="NO1263"/>
      <c r="NP1263"/>
      <c r="NQ1263"/>
      <c r="NR1263"/>
      <c r="NS1263"/>
      <c r="NT1263"/>
      <c r="NU1263"/>
      <c r="NV1263"/>
      <c r="NW1263"/>
      <c r="NX1263"/>
      <c r="NY1263"/>
      <c r="NZ1263"/>
      <c r="OA1263"/>
      <c r="OB1263"/>
      <c r="OC1263"/>
      <c r="OD1263"/>
      <c r="OE1263"/>
      <c r="OF1263"/>
      <c r="OG1263"/>
      <c r="OH1263"/>
      <c r="OI1263"/>
      <c r="OJ1263"/>
      <c r="OK1263"/>
      <c r="OL1263"/>
      <c r="OM1263"/>
      <c r="ON1263"/>
      <c r="OO1263"/>
      <c r="OP1263"/>
      <c r="OQ1263"/>
      <c r="OR1263"/>
      <c r="OS1263"/>
      <c r="OT1263"/>
      <c r="OU1263"/>
      <c r="OV1263"/>
      <c r="OW1263"/>
      <c r="OX1263"/>
      <c r="OY1263"/>
      <c r="OZ1263"/>
      <c r="PA1263"/>
      <c r="PB1263"/>
      <c r="PC1263"/>
      <c r="PD1263"/>
      <c r="PE1263"/>
      <c r="PF1263"/>
      <c r="PG1263"/>
      <c r="PH1263"/>
      <c r="PI1263"/>
      <c r="PJ1263"/>
      <c r="PK1263"/>
      <c r="PL1263"/>
      <c r="PM1263"/>
      <c r="PN1263"/>
      <c r="PO1263"/>
      <c r="PP1263"/>
      <c r="PQ1263"/>
      <c r="PR1263"/>
      <c r="PS1263"/>
      <c r="PT1263"/>
      <c r="PU1263"/>
      <c r="PV1263"/>
      <c r="PW1263"/>
      <c r="PX1263"/>
      <c r="PY1263"/>
      <c r="PZ1263"/>
      <c r="QA1263"/>
      <c r="QB1263"/>
      <c r="QC1263"/>
      <c r="QD1263"/>
      <c r="QE1263"/>
      <c r="QF1263"/>
      <c r="QG1263"/>
      <c r="QH1263"/>
      <c r="QI1263"/>
      <c r="QJ1263"/>
      <c r="QK1263"/>
      <c r="QL1263"/>
      <c r="QM1263"/>
      <c r="QN1263"/>
      <c r="QO1263"/>
      <c r="QP1263"/>
      <c r="QQ1263"/>
      <c r="QR1263"/>
      <c r="QS1263"/>
      <c r="QT1263"/>
      <c r="QU1263"/>
      <c r="QV1263"/>
      <c r="QW1263"/>
      <c r="QX1263"/>
      <c r="QY1263"/>
      <c r="QZ1263"/>
      <c r="RA1263"/>
      <c r="RB1263"/>
      <c r="RC1263"/>
      <c r="RD1263"/>
      <c r="RE1263"/>
      <c r="RF1263"/>
      <c r="RG1263"/>
      <c r="RH1263"/>
      <c r="RI1263"/>
      <c r="RJ1263"/>
      <c r="RK1263"/>
      <c r="RL1263"/>
      <c r="RM1263"/>
      <c r="RN1263"/>
      <c r="RO1263"/>
      <c r="RP1263"/>
      <c r="RQ1263"/>
      <c r="RR1263"/>
      <c r="RS1263"/>
      <c r="RT1263"/>
      <c r="RU1263"/>
      <c r="RV1263"/>
      <c r="RW1263"/>
      <c r="RX1263"/>
      <c r="RY1263"/>
      <c r="RZ1263"/>
      <c r="SA1263"/>
      <c r="SB1263"/>
      <c r="SC1263"/>
      <c r="SD1263"/>
      <c r="SE1263"/>
      <c r="SF1263"/>
      <c r="SG1263"/>
      <c r="SH1263"/>
      <c r="SI1263"/>
      <c r="SJ1263"/>
      <c r="SK1263"/>
      <c r="SL1263"/>
      <c r="SM1263"/>
      <c r="SN1263"/>
      <c r="SO1263"/>
      <c r="SP1263"/>
      <c r="SQ1263"/>
      <c r="SR1263"/>
      <c r="SS1263"/>
      <c r="ST1263"/>
      <c r="SU1263"/>
      <c r="SV1263"/>
      <c r="SW1263"/>
      <c r="SX1263"/>
      <c r="SY1263"/>
      <c r="SZ1263"/>
      <c r="TA1263"/>
      <c r="TB1263"/>
    </row>
    <row r="1264" spans="1:522" ht="16.5" customHeight="1" x14ac:dyDescent="0.2">
      <c r="A1264" s="20">
        <v>656</v>
      </c>
      <c r="B1264" s="20" t="s">
        <v>62</v>
      </c>
      <c r="C1264" s="20" t="s">
        <v>915</v>
      </c>
      <c r="D1264" s="20" t="s">
        <v>38</v>
      </c>
      <c r="E1264" s="20" t="s">
        <v>1345</v>
      </c>
      <c r="F1264" s="22" t="s">
        <v>962</v>
      </c>
      <c r="G1264" s="20" t="s">
        <v>42</v>
      </c>
      <c r="H1264" s="20" t="s">
        <v>35</v>
      </c>
      <c r="I1264" s="20" t="s">
        <v>81</v>
      </c>
      <c r="J1264" s="22" t="s">
        <v>915</v>
      </c>
      <c r="K1264" s="20"/>
      <c r="L1264" s="20"/>
      <c r="M1264" s="20"/>
      <c r="N1264" s="20"/>
      <c r="O1264" s="23"/>
      <c r="P1264" s="23">
        <v>876700</v>
      </c>
      <c r="Q1264" s="24">
        <v>1</v>
      </c>
      <c r="R1264" s="25">
        <v>45658</v>
      </c>
      <c r="S1264" s="20" t="s">
        <v>83</v>
      </c>
      <c r="T1264" s="26">
        <f t="shared" si="21"/>
        <v>876700</v>
      </c>
      <c r="U1264" s="27" t="s">
        <v>100</v>
      </c>
      <c r="V1264" s="27" t="s">
        <v>100</v>
      </c>
      <c r="W1264"/>
      <c r="X1264"/>
      <c r="Y1264"/>
      <c r="Z1264"/>
      <c r="AA1264"/>
      <c r="AB1264"/>
      <c r="AC1264"/>
      <c r="AD1264"/>
      <c r="AE1264"/>
      <c r="AF1264"/>
      <c r="AG1264"/>
      <c r="AH1264"/>
      <c r="AI1264"/>
      <c r="AJ1264"/>
      <c r="AK1264"/>
      <c r="AL1264"/>
      <c r="AM1264"/>
      <c r="AN1264"/>
      <c r="AO1264"/>
      <c r="AP1264"/>
      <c r="AQ1264"/>
      <c r="AR1264"/>
      <c r="AS1264"/>
      <c r="AT1264"/>
      <c r="AU1264"/>
      <c r="AV1264"/>
      <c r="AW1264"/>
      <c r="AX1264"/>
      <c r="AY1264"/>
      <c r="AZ1264"/>
      <c r="BA1264"/>
      <c r="BB1264"/>
      <c r="BC1264"/>
      <c r="BD1264"/>
      <c r="BE1264"/>
      <c r="BF1264"/>
      <c r="BG1264"/>
      <c r="BH1264"/>
      <c r="BI1264"/>
      <c r="BJ1264"/>
      <c r="BK1264"/>
      <c r="BL1264"/>
      <c r="BM1264"/>
      <c r="BN1264"/>
      <c r="BO1264"/>
      <c r="BP1264"/>
      <c r="BQ1264"/>
      <c r="BR1264"/>
      <c r="BS1264"/>
      <c r="BT1264"/>
      <c r="BU1264"/>
      <c r="BV1264"/>
      <c r="BW1264"/>
      <c r="BX1264"/>
      <c r="BY1264"/>
      <c r="BZ1264"/>
      <c r="CA1264"/>
      <c r="CB1264"/>
      <c r="CC1264"/>
      <c r="CD1264"/>
      <c r="CE1264"/>
      <c r="CF1264"/>
      <c r="CG1264"/>
      <c r="CH1264"/>
      <c r="CI1264"/>
      <c r="CJ1264"/>
      <c r="CK1264"/>
      <c r="CL1264"/>
      <c r="CM1264"/>
      <c r="CN1264"/>
      <c r="CO1264"/>
      <c r="CP1264"/>
      <c r="CQ1264"/>
      <c r="CR1264"/>
      <c r="CS1264"/>
      <c r="CT1264"/>
      <c r="CU1264"/>
      <c r="CV1264"/>
      <c r="CW1264"/>
      <c r="CX1264"/>
      <c r="CY1264"/>
      <c r="CZ1264"/>
      <c r="DA1264"/>
      <c r="DB1264"/>
      <c r="DC1264"/>
      <c r="DD1264"/>
      <c r="DE1264"/>
      <c r="DF1264"/>
      <c r="DG1264"/>
      <c r="DH1264"/>
      <c r="DI1264"/>
      <c r="DJ1264"/>
      <c r="DK1264"/>
      <c r="DL1264"/>
      <c r="DM1264"/>
      <c r="DN1264"/>
      <c r="DO1264"/>
      <c r="DP1264"/>
      <c r="DQ1264"/>
      <c r="DR1264"/>
      <c r="DS1264"/>
      <c r="DT1264"/>
      <c r="DU1264"/>
      <c r="DV1264"/>
      <c r="DW1264"/>
      <c r="DX1264"/>
      <c r="DY1264"/>
      <c r="DZ1264"/>
      <c r="EA1264"/>
      <c r="EB1264"/>
      <c r="EC1264"/>
      <c r="ED1264"/>
      <c r="EE1264"/>
      <c r="EF1264"/>
      <c r="EG1264"/>
      <c r="EH1264"/>
      <c r="EI1264"/>
      <c r="EJ1264"/>
      <c r="EK1264"/>
      <c r="EL1264"/>
      <c r="EM1264"/>
      <c r="EN1264"/>
      <c r="EO1264"/>
      <c r="EP1264"/>
      <c r="EQ1264"/>
      <c r="ER1264"/>
      <c r="ES1264"/>
      <c r="ET1264"/>
      <c r="EU1264"/>
      <c r="EV1264"/>
      <c r="EW1264"/>
      <c r="EX1264"/>
      <c r="EY1264"/>
      <c r="EZ1264"/>
      <c r="FA1264"/>
      <c r="FB1264"/>
      <c r="FC1264"/>
      <c r="FD1264"/>
      <c r="FE1264"/>
      <c r="FF1264"/>
      <c r="FG1264"/>
      <c r="FH1264"/>
      <c r="FI1264"/>
      <c r="FJ1264"/>
      <c r="FK1264"/>
      <c r="FL1264"/>
      <c r="FM1264"/>
      <c r="FN1264"/>
      <c r="FO1264"/>
      <c r="FP1264"/>
      <c r="FQ1264"/>
      <c r="FR1264"/>
      <c r="FS1264"/>
      <c r="FT1264"/>
      <c r="FU1264"/>
      <c r="FV1264"/>
      <c r="FW1264"/>
      <c r="FX1264"/>
      <c r="FY1264"/>
      <c r="FZ1264"/>
      <c r="GA1264"/>
      <c r="GB1264"/>
      <c r="GC1264"/>
      <c r="GD1264"/>
      <c r="GE1264"/>
      <c r="GF1264"/>
      <c r="GG1264"/>
      <c r="GH1264"/>
      <c r="GI1264"/>
      <c r="GJ1264"/>
      <c r="GK1264"/>
      <c r="GL1264"/>
      <c r="GM1264"/>
      <c r="GN1264"/>
      <c r="GO1264"/>
      <c r="GP1264"/>
      <c r="GQ1264"/>
      <c r="GR1264"/>
      <c r="GS1264"/>
      <c r="GT1264"/>
      <c r="GU1264"/>
      <c r="GV1264"/>
      <c r="GW1264"/>
      <c r="GX1264"/>
      <c r="GY1264"/>
      <c r="GZ1264"/>
      <c r="HA1264"/>
      <c r="HB1264"/>
      <c r="HC1264"/>
      <c r="HD1264"/>
      <c r="HE1264"/>
      <c r="HF1264"/>
      <c r="HG1264"/>
      <c r="HH1264"/>
      <c r="HI1264"/>
      <c r="HJ1264"/>
      <c r="HK1264"/>
      <c r="HL1264"/>
      <c r="HM1264"/>
      <c r="HN1264"/>
      <c r="HO1264"/>
      <c r="HP1264"/>
      <c r="HQ1264"/>
      <c r="HR1264"/>
      <c r="HS1264"/>
      <c r="HT1264"/>
      <c r="HU1264"/>
      <c r="HV1264"/>
      <c r="HW1264"/>
      <c r="HX1264"/>
      <c r="HY1264"/>
      <c r="HZ1264"/>
      <c r="IA1264"/>
      <c r="IB1264"/>
      <c r="IC1264"/>
      <c r="ID1264"/>
      <c r="IE1264"/>
      <c r="IF1264"/>
      <c r="IG1264"/>
      <c r="IH1264"/>
      <c r="II1264"/>
      <c r="IJ1264"/>
      <c r="IK1264"/>
      <c r="IL1264"/>
      <c r="IM1264"/>
      <c r="IN1264"/>
      <c r="IO1264"/>
      <c r="IP1264"/>
      <c r="IQ1264"/>
      <c r="IR1264"/>
      <c r="IS1264"/>
      <c r="IT1264"/>
      <c r="IU1264"/>
      <c r="IV1264"/>
      <c r="IW1264"/>
      <c r="IX1264"/>
      <c r="IY1264"/>
      <c r="IZ1264"/>
      <c r="JA1264"/>
      <c r="JB1264"/>
      <c r="JC1264"/>
      <c r="JD1264"/>
      <c r="JE1264"/>
      <c r="JF1264"/>
      <c r="JG1264"/>
      <c r="JH1264"/>
      <c r="JI1264"/>
      <c r="JJ1264"/>
      <c r="JK1264"/>
      <c r="JL1264"/>
      <c r="JM1264"/>
      <c r="JN1264"/>
      <c r="JO1264"/>
      <c r="JP1264"/>
      <c r="JQ1264"/>
      <c r="JR1264"/>
      <c r="JS1264"/>
      <c r="JT1264"/>
      <c r="JU1264"/>
      <c r="JV1264"/>
      <c r="JW1264"/>
      <c r="JX1264"/>
      <c r="JY1264"/>
      <c r="JZ1264"/>
      <c r="KA1264"/>
      <c r="KB1264"/>
      <c r="KC1264"/>
      <c r="KD1264"/>
      <c r="KE1264"/>
      <c r="KF1264"/>
      <c r="KG1264"/>
      <c r="KH1264"/>
      <c r="KI1264"/>
      <c r="KJ1264"/>
      <c r="KK1264"/>
      <c r="KL1264"/>
      <c r="KM1264"/>
      <c r="KN1264"/>
      <c r="KO1264"/>
      <c r="KP1264"/>
      <c r="KQ1264"/>
      <c r="KR1264"/>
      <c r="KS1264"/>
      <c r="KT1264"/>
      <c r="KU1264"/>
      <c r="KV1264"/>
      <c r="KW1264"/>
      <c r="KX1264"/>
      <c r="KY1264"/>
      <c r="KZ1264"/>
      <c r="LA1264"/>
      <c r="LB1264"/>
      <c r="LC1264"/>
      <c r="LD1264"/>
      <c r="LE1264"/>
      <c r="LF1264"/>
      <c r="LG1264"/>
      <c r="LH1264"/>
      <c r="LI1264"/>
      <c r="LJ1264"/>
      <c r="LK1264"/>
      <c r="LL1264"/>
      <c r="LM1264"/>
      <c r="LN1264"/>
      <c r="LO1264"/>
      <c r="LP1264"/>
      <c r="LQ1264"/>
      <c r="LR1264"/>
      <c r="LS1264"/>
      <c r="LT1264"/>
      <c r="LU1264"/>
      <c r="LV1264"/>
      <c r="LW1264"/>
      <c r="LX1264"/>
      <c r="LY1264"/>
      <c r="LZ1264"/>
      <c r="MA1264"/>
      <c r="MB1264"/>
      <c r="MC1264"/>
      <c r="MD1264"/>
      <c r="ME1264"/>
      <c r="MF1264"/>
      <c r="MG1264"/>
      <c r="MH1264"/>
      <c r="MI1264"/>
      <c r="MJ1264"/>
      <c r="MK1264"/>
      <c r="ML1264"/>
      <c r="MM1264"/>
      <c r="MN1264"/>
      <c r="MO1264"/>
      <c r="MP1264"/>
      <c r="MQ1264"/>
      <c r="MR1264"/>
      <c r="MS1264"/>
      <c r="MT1264"/>
      <c r="MU1264"/>
      <c r="MV1264"/>
      <c r="MW1264"/>
      <c r="MX1264"/>
      <c r="MY1264"/>
      <c r="MZ1264"/>
      <c r="NA1264"/>
      <c r="NB1264"/>
      <c r="NC1264"/>
      <c r="ND1264"/>
      <c r="NE1264"/>
      <c r="NF1264"/>
      <c r="NG1264"/>
      <c r="NH1264"/>
      <c r="NI1264"/>
      <c r="NJ1264"/>
      <c r="NK1264"/>
      <c r="NL1264"/>
      <c r="NM1264"/>
      <c r="NN1264"/>
      <c r="NO1264"/>
      <c r="NP1264"/>
      <c r="NQ1264"/>
      <c r="NR1264"/>
      <c r="NS1264"/>
      <c r="NT1264"/>
      <c r="NU1264"/>
      <c r="NV1264"/>
      <c r="NW1264"/>
      <c r="NX1264"/>
      <c r="NY1264"/>
      <c r="NZ1264"/>
      <c r="OA1264"/>
      <c r="OB1264"/>
      <c r="OC1264"/>
      <c r="OD1264"/>
      <c r="OE1264"/>
      <c r="OF1264"/>
      <c r="OG1264"/>
      <c r="OH1264"/>
      <c r="OI1264"/>
      <c r="OJ1264"/>
      <c r="OK1264"/>
      <c r="OL1264"/>
      <c r="OM1264"/>
      <c r="ON1264"/>
      <c r="OO1264"/>
      <c r="OP1264"/>
      <c r="OQ1264"/>
      <c r="OR1264"/>
      <c r="OS1264"/>
      <c r="OT1264"/>
      <c r="OU1264"/>
      <c r="OV1264"/>
      <c r="OW1264"/>
      <c r="OX1264"/>
      <c r="OY1264"/>
      <c r="OZ1264"/>
      <c r="PA1264"/>
      <c r="PB1264"/>
      <c r="PC1264"/>
      <c r="PD1264"/>
      <c r="PE1264"/>
      <c r="PF1264"/>
      <c r="PG1264"/>
      <c r="PH1264"/>
      <c r="PI1264"/>
      <c r="PJ1264"/>
      <c r="PK1264"/>
      <c r="PL1264"/>
      <c r="PM1264"/>
      <c r="PN1264"/>
      <c r="PO1264"/>
      <c r="PP1264"/>
      <c r="PQ1264"/>
      <c r="PR1264"/>
      <c r="PS1264"/>
      <c r="PT1264"/>
      <c r="PU1264"/>
      <c r="PV1264"/>
      <c r="PW1264"/>
      <c r="PX1264"/>
      <c r="PY1264"/>
      <c r="PZ1264"/>
      <c r="QA1264"/>
      <c r="QB1264"/>
      <c r="QC1264"/>
      <c r="QD1264"/>
      <c r="QE1264"/>
      <c r="QF1264"/>
      <c r="QG1264"/>
      <c r="QH1264"/>
      <c r="QI1264"/>
      <c r="QJ1264"/>
      <c r="QK1264"/>
      <c r="QL1264"/>
      <c r="QM1264"/>
      <c r="QN1264"/>
      <c r="QO1264"/>
      <c r="QP1264"/>
      <c r="QQ1264"/>
      <c r="QR1264"/>
      <c r="QS1264"/>
      <c r="QT1264"/>
      <c r="QU1264"/>
      <c r="QV1264"/>
      <c r="QW1264"/>
      <c r="QX1264"/>
      <c r="QY1264"/>
      <c r="QZ1264"/>
      <c r="RA1264"/>
      <c r="RB1264"/>
      <c r="RC1264"/>
      <c r="RD1264"/>
      <c r="RE1264"/>
      <c r="RF1264"/>
      <c r="RG1264"/>
      <c r="RH1264"/>
      <c r="RI1264"/>
      <c r="RJ1264"/>
      <c r="RK1264"/>
      <c r="RL1264"/>
      <c r="RM1264"/>
      <c r="RN1264"/>
      <c r="RO1264"/>
      <c r="RP1264"/>
      <c r="RQ1264"/>
      <c r="RR1264"/>
      <c r="RS1264"/>
      <c r="RT1264"/>
      <c r="RU1264"/>
      <c r="RV1264"/>
      <c r="RW1264"/>
      <c r="RX1264"/>
      <c r="RY1264"/>
      <c r="RZ1264"/>
      <c r="SA1264"/>
      <c r="SB1264"/>
      <c r="SC1264"/>
      <c r="SD1264"/>
      <c r="SE1264"/>
      <c r="SF1264"/>
      <c r="SG1264"/>
      <c r="SH1264"/>
      <c r="SI1264"/>
      <c r="SJ1264"/>
      <c r="SK1264"/>
      <c r="SL1264"/>
      <c r="SM1264"/>
      <c r="SN1264"/>
      <c r="SO1264"/>
      <c r="SP1264"/>
      <c r="SQ1264"/>
      <c r="SR1264"/>
      <c r="SS1264"/>
      <c r="ST1264"/>
      <c r="SU1264"/>
      <c r="SV1264"/>
      <c r="SW1264"/>
      <c r="SX1264"/>
      <c r="SY1264"/>
      <c r="SZ1264"/>
      <c r="TA1264"/>
      <c r="TB1264"/>
    </row>
    <row r="1265" spans="1:522" ht="16.5" customHeight="1" x14ac:dyDescent="0.2">
      <c r="A1265" s="20">
        <v>657</v>
      </c>
      <c r="B1265" s="20" t="s">
        <v>62</v>
      </c>
      <c r="C1265" s="20" t="s">
        <v>915</v>
      </c>
      <c r="D1265" s="20" t="s">
        <v>38</v>
      </c>
      <c r="E1265" s="20" t="s">
        <v>1345</v>
      </c>
      <c r="F1265" s="22" t="s">
        <v>962</v>
      </c>
      <c r="G1265" s="20" t="s">
        <v>42</v>
      </c>
      <c r="H1265" s="20" t="s">
        <v>35</v>
      </c>
      <c r="I1265" s="20" t="s">
        <v>81</v>
      </c>
      <c r="J1265" s="22" t="s">
        <v>915</v>
      </c>
      <c r="K1265" s="20"/>
      <c r="L1265" s="20"/>
      <c r="M1265" s="20"/>
      <c r="N1265" s="20"/>
      <c r="O1265" s="23"/>
      <c r="P1265" s="23">
        <v>876700</v>
      </c>
      <c r="Q1265" s="24">
        <v>1</v>
      </c>
      <c r="R1265" s="25">
        <v>45689</v>
      </c>
      <c r="S1265" s="20" t="s">
        <v>83</v>
      </c>
      <c r="T1265" s="26">
        <f t="shared" si="21"/>
        <v>876700</v>
      </c>
      <c r="U1265" s="27" t="s">
        <v>100</v>
      </c>
      <c r="V1265" s="27" t="s">
        <v>100</v>
      </c>
      <c r="W1265"/>
      <c r="X1265"/>
      <c r="Y1265"/>
      <c r="Z1265"/>
      <c r="AA1265"/>
      <c r="AB1265"/>
      <c r="AC1265"/>
      <c r="AD1265"/>
      <c r="AE1265"/>
      <c r="AF1265"/>
      <c r="AG1265"/>
      <c r="AH1265"/>
      <c r="AI1265"/>
      <c r="AJ1265"/>
      <c r="AK1265"/>
      <c r="AL1265"/>
      <c r="AM1265"/>
      <c r="AN1265"/>
      <c r="AO1265"/>
      <c r="AP1265"/>
      <c r="AQ1265"/>
      <c r="AR1265"/>
      <c r="AS1265"/>
      <c r="AT1265"/>
      <c r="AU1265"/>
      <c r="AV1265"/>
      <c r="AW1265"/>
      <c r="AX1265"/>
      <c r="AY1265"/>
      <c r="AZ1265"/>
      <c r="BA1265"/>
      <c r="BB1265"/>
      <c r="BC1265"/>
      <c r="BD1265"/>
      <c r="BE1265"/>
      <c r="BF1265"/>
      <c r="BG1265"/>
      <c r="BH1265"/>
      <c r="BI1265"/>
      <c r="BJ1265"/>
      <c r="BK1265"/>
      <c r="BL1265"/>
      <c r="BM1265"/>
      <c r="BN1265"/>
      <c r="BO1265"/>
      <c r="BP1265"/>
      <c r="BQ1265"/>
      <c r="BR1265"/>
      <c r="BS1265"/>
      <c r="BT1265"/>
      <c r="BU1265"/>
      <c r="BV1265"/>
      <c r="BW1265"/>
      <c r="BX1265"/>
      <c r="BY1265"/>
      <c r="BZ1265"/>
      <c r="CA1265"/>
      <c r="CB1265"/>
      <c r="CC1265"/>
      <c r="CD1265"/>
      <c r="CE1265"/>
      <c r="CF1265"/>
      <c r="CG1265"/>
      <c r="CH1265"/>
      <c r="CI1265"/>
      <c r="CJ1265"/>
      <c r="CK1265"/>
      <c r="CL1265"/>
      <c r="CM1265"/>
      <c r="CN1265"/>
      <c r="CO1265"/>
      <c r="CP1265"/>
      <c r="CQ1265"/>
      <c r="CR1265"/>
      <c r="CS1265"/>
      <c r="CT1265"/>
      <c r="CU1265"/>
      <c r="CV1265"/>
      <c r="CW1265"/>
      <c r="CX1265"/>
      <c r="CY1265"/>
      <c r="CZ1265"/>
      <c r="DA1265"/>
      <c r="DB1265"/>
      <c r="DC1265"/>
      <c r="DD1265"/>
      <c r="DE1265"/>
      <c r="DF1265"/>
      <c r="DG1265"/>
      <c r="DH1265"/>
      <c r="DI1265"/>
      <c r="DJ1265"/>
      <c r="DK1265"/>
      <c r="DL1265"/>
      <c r="DM1265"/>
      <c r="DN1265"/>
      <c r="DO1265"/>
      <c r="DP1265"/>
      <c r="DQ1265"/>
      <c r="DR1265"/>
      <c r="DS1265"/>
      <c r="DT1265"/>
      <c r="DU1265"/>
      <c r="DV1265"/>
      <c r="DW1265"/>
      <c r="DX1265"/>
      <c r="DY1265"/>
      <c r="DZ1265"/>
      <c r="EA1265"/>
      <c r="EB1265"/>
      <c r="EC1265"/>
      <c r="ED1265"/>
      <c r="EE1265"/>
      <c r="EF1265"/>
      <c r="EG1265"/>
      <c r="EH1265"/>
      <c r="EI1265"/>
      <c r="EJ1265"/>
      <c r="EK1265"/>
      <c r="EL1265"/>
      <c r="EM1265"/>
      <c r="EN1265"/>
      <c r="EO1265"/>
      <c r="EP1265"/>
      <c r="EQ1265"/>
      <c r="ER1265"/>
      <c r="ES1265"/>
      <c r="ET1265"/>
      <c r="EU1265"/>
      <c r="EV1265"/>
      <c r="EW1265"/>
      <c r="EX1265"/>
      <c r="EY1265"/>
      <c r="EZ1265"/>
      <c r="FA1265"/>
      <c r="FB1265"/>
      <c r="FC1265"/>
      <c r="FD1265"/>
      <c r="FE1265"/>
      <c r="FF1265"/>
      <c r="FG1265"/>
      <c r="FH1265"/>
      <c r="FI1265"/>
      <c r="FJ1265"/>
      <c r="FK1265"/>
      <c r="FL1265"/>
      <c r="FM1265"/>
      <c r="FN1265"/>
      <c r="FO1265"/>
      <c r="FP1265"/>
      <c r="FQ1265"/>
      <c r="FR1265"/>
      <c r="FS1265"/>
      <c r="FT1265"/>
      <c r="FU1265"/>
      <c r="FV1265"/>
      <c r="FW1265"/>
      <c r="FX1265"/>
      <c r="FY1265"/>
      <c r="FZ1265"/>
      <c r="GA1265"/>
      <c r="GB1265"/>
      <c r="GC1265"/>
      <c r="GD1265"/>
      <c r="GE1265"/>
      <c r="GF1265"/>
      <c r="GG1265"/>
      <c r="GH1265"/>
      <c r="GI1265"/>
      <c r="GJ1265"/>
      <c r="GK1265"/>
      <c r="GL1265"/>
      <c r="GM1265"/>
      <c r="GN1265"/>
      <c r="GO1265"/>
      <c r="GP1265"/>
      <c r="GQ1265"/>
      <c r="GR1265"/>
      <c r="GS1265"/>
      <c r="GT1265"/>
      <c r="GU1265"/>
      <c r="GV1265"/>
      <c r="GW1265"/>
      <c r="GX1265"/>
      <c r="GY1265"/>
      <c r="GZ1265"/>
      <c r="HA1265"/>
      <c r="HB1265"/>
      <c r="HC1265"/>
      <c r="HD1265"/>
      <c r="HE1265"/>
      <c r="HF1265"/>
      <c r="HG1265"/>
      <c r="HH1265"/>
      <c r="HI1265"/>
      <c r="HJ1265"/>
      <c r="HK1265"/>
      <c r="HL1265"/>
      <c r="HM1265"/>
      <c r="HN1265"/>
      <c r="HO1265"/>
      <c r="HP1265"/>
      <c r="HQ1265"/>
      <c r="HR1265"/>
      <c r="HS1265"/>
      <c r="HT1265"/>
      <c r="HU1265"/>
      <c r="HV1265"/>
      <c r="HW1265"/>
      <c r="HX1265"/>
      <c r="HY1265"/>
      <c r="HZ1265"/>
      <c r="IA1265"/>
      <c r="IB1265"/>
      <c r="IC1265"/>
      <c r="ID1265"/>
      <c r="IE1265"/>
      <c r="IF1265"/>
      <c r="IG1265"/>
      <c r="IH1265"/>
      <c r="II1265"/>
      <c r="IJ1265"/>
      <c r="IK1265"/>
      <c r="IL1265"/>
      <c r="IM1265"/>
      <c r="IN1265"/>
      <c r="IO1265"/>
      <c r="IP1265"/>
      <c r="IQ1265"/>
      <c r="IR1265"/>
      <c r="IS1265"/>
      <c r="IT1265"/>
      <c r="IU1265"/>
      <c r="IV1265"/>
      <c r="IW1265"/>
      <c r="IX1265"/>
      <c r="IY1265"/>
      <c r="IZ1265"/>
      <c r="JA1265"/>
      <c r="JB1265"/>
      <c r="JC1265"/>
      <c r="JD1265"/>
      <c r="JE1265"/>
      <c r="JF1265"/>
      <c r="JG1265"/>
      <c r="JH1265"/>
      <c r="JI1265"/>
      <c r="JJ1265"/>
      <c r="JK1265"/>
      <c r="JL1265"/>
      <c r="JM1265"/>
      <c r="JN1265"/>
      <c r="JO1265"/>
      <c r="JP1265"/>
      <c r="JQ1265"/>
      <c r="JR1265"/>
      <c r="JS1265"/>
      <c r="JT1265"/>
      <c r="JU1265"/>
      <c r="JV1265"/>
      <c r="JW1265"/>
      <c r="JX1265"/>
      <c r="JY1265"/>
      <c r="JZ1265"/>
      <c r="KA1265"/>
      <c r="KB1265"/>
      <c r="KC1265"/>
      <c r="KD1265"/>
      <c r="KE1265"/>
      <c r="KF1265"/>
      <c r="KG1265"/>
      <c r="KH1265"/>
      <c r="KI1265"/>
      <c r="KJ1265"/>
      <c r="KK1265"/>
      <c r="KL1265"/>
      <c r="KM1265"/>
      <c r="KN1265"/>
      <c r="KO1265"/>
      <c r="KP1265"/>
      <c r="KQ1265"/>
      <c r="KR1265"/>
      <c r="KS1265"/>
      <c r="KT1265"/>
      <c r="KU1265"/>
      <c r="KV1265"/>
      <c r="KW1265"/>
      <c r="KX1265"/>
      <c r="KY1265"/>
      <c r="KZ1265"/>
      <c r="LA1265"/>
      <c r="LB1265"/>
      <c r="LC1265"/>
      <c r="LD1265"/>
      <c r="LE1265"/>
      <c r="LF1265"/>
      <c r="LG1265"/>
      <c r="LH1265"/>
      <c r="LI1265"/>
      <c r="LJ1265"/>
      <c r="LK1265"/>
      <c r="LL1265"/>
      <c r="LM1265"/>
      <c r="LN1265"/>
      <c r="LO1265"/>
      <c r="LP1265"/>
      <c r="LQ1265"/>
      <c r="LR1265"/>
      <c r="LS1265"/>
      <c r="LT1265"/>
      <c r="LU1265"/>
      <c r="LV1265"/>
      <c r="LW1265"/>
      <c r="LX1265"/>
      <c r="LY1265"/>
      <c r="LZ1265"/>
      <c r="MA1265"/>
      <c r="MB1265"/>
      <c r="MC1265"/>
      <c r="MD1265"/>
      <c r="ME1265"/>
      <c r="MF1265"/>
      <c r="MG1265"/>
      <c r="MH1265"/>
      <c r="MI1265"/>
      <c r="MJ1265"/>
      <c r="MK1265"/>
      <c r="ML1265"/>
      <c r="MM1265"/>
      <c r="MN1265"/>
      <c r="MO1265"/>
      <c r="MP1265"/>
      <c r="MQ1265"/>
      <c r="MR1265"/>
      <c r="MS1265"/>
      <c r="MT1265"/>
      <c r="MU1265"/>
      <c r="MV1265"/>
      <c r="MW1265"/>
      <c r="MX1265"/>
      <c r="MY1265"/>
      <c r="MZ1265"/>
      <c r="NA1265"/>
      <c r="NB1265"/>
      <c r="NC1265"/>
      <c r="ND1265"/>
      <c r="NE1265"/>
      <c r="NF1265"/>
      <c r="NG1265"/>
      <c r="NH1265"/>
      <c r="NI1265"/>
      <c r="NJ1265"/>
      <c r="NK1265"/>
      <c r="NL1265"/>
      <c r="NM1265"/>
      <c r="NN1265"/>
      <c r="NO1265"/>
      <c r="NP1265"/>
      <c r="NQ1265"/>
      <c r="NR1265"/>
      <c r="NS1265"/>
      <c r="NT1265"/>
      <c r="NU1265"/>
      <c r="NV1265"/>
      <c r="NW1265"/>
      <c r="NX1265"/>
      <c r="NY1265"/>
      <c r="NZ1265"/>
      <c r="OA1265"/>
      <c r="OB1265"/>
      <c r="OC1265"/>
      <c r="OD1265"/>
      <c r="OE1265"/>
      <c r="OF1265"/>
      <c r="OG1265"/>
      <c r="OH1265"/>
      <c r="OI1265"/>
      <c r="OJ1265"/>
      <c r="OK1265"/>
      <c r="OL1265"/>
      <c r="OM1265"/>
      <c r="ON1265"/>
      <c r="OO1265"/>
      <c r="OP1265"/>
      <c r="OQ1265"/>
      <c r="OR1265"/>
      <c r="OS1265"/>
      <c r="OT1265"/>
      <c r="OU1265"/>
      <c r="OV1265"/>
      <c r="OW1265"/>
      <c r="OX1265"/>
      <c r="OY1265"/>
      <c r="OZ1265"/>
      <c r="PA1265"/>
      <c r="PB1265"/>
      <c r="PC1265"/>
      <c r="PD1265"/>
      <c r="PE1265"/>
      <c r="PF1265"/>
      <c r="PG1265"/>
      <c r="PH1265"/>
      <c r="PI1265"/>
      <c r="PJ1265"/>
      <c r="PK1265"/>
      <c r="PL1265"/>
      <c r="PM1265"/>
      <c r="PN1265"/>
      <c r="PO1265"/>
      <c r="PP1265"/>
      <c r="PQ1265"/>
      <c r="PR1265"/>
      <c r="PS1265"/>
      <c r="PT1265"/>
      <c r="PU1265"/>
      <c r="PV1265"/>
      <c r="PW1265"/>
      <c r="PX1265"/>
      <c r="PY1265"/>
      <c r="PZ1265"/>
      <c r="QA1265"/>
      <c r="QB1265"/>
      <c r="QC1265"/>
      <c r="QD1265"/>
      <c r="QE1265"/>
      <c r="QF1265"/>
      <c r="QG1265"/>
      <c r="QH1265"/>
      <c r="QI1265"/>
      <c r="QJ1265"/>
      <c r="QK1265"/>
      <c r="QL1265"/>
      <c r="QM1265"/>
      <c r="QN1265"/>
      <c r="QO1265"/>
      <c r="QP1265"/>
      <c r="QQ1265"/>
      <c r="QR1265"/>
      <c r="QS1265"/>
      <c r="QT1265"/>
      <c r="QU1265"/>
      <c r="QV1265"/>
      <c r="QW1265"/>
      <c r="QX1265"/>
      <c r="QY1265"/>
      <c r="QZ1265"/>
      <c r="RA1265"/>
      <c r="RB1265"/>
      <c r="RC1265"/>
      <c r="RD1265"/>
      <c r="RE1265"/>
      <c r="RF1265"/>
      <c r="RG1265"/>
      <c r="RH1265"/>
      <c r="RI1265"/>
      <c r="RJ1265"/>
      <c r="RK1265"/>
      <c r="RL1265"/>
      <c r="RM1265"/>
      <c r="RN1265"/>
      <c r="RO1265"/>
      <c r="RP1265"/>
      <c r="RQ1265"/>
      <c r="RR1265"/>
      <c r="RS1265"/>
      <c r="RT1265"/>
      <c r="RU1265"/>
      <c r="RV1265"/>
      <c r="RW1265"/>
      <c r="RX1265"/>
      <c r="RY1265"/>
      <c r="RZ1265"/>
      <c r="SA1265"/>
      <c r="SB1265"/>
      <c r="SC1265"/>
      <c r="SD1265"/>
      <c r="SE1265"/>
      <c r="SF1265"/>
      <c r="SG1265"/>
      <c r="SH1265"/>
      <c r="SI1265"/>
      <c r="SJ1265"/>
      <c r="SK1265"/>
      <c r="SL1265"/>
      <c r="SM1265"/>
      <c r="SN1265"/>
      <c r="SO1265"/>
      <c r="SP1265"/>
      <c r="SQ1265"/>
      <c r="SR1265"/>
      <c r="SS1265"/>
      <c r="ST1265"/>
      <c r="SU1265"/>
      <c r="SV1265"/>
      <c r="SW1265"/>
      <c r="SX1265"/>
      <c r="SY1265"/>
      <c r="SZ1265"/>
      <c r="TA1265"/>
      <c r="TB1265"/>
    </row>
    <row r="1266" spans="1:522" ht="16.5" customHeight="1" x14ac:dyDescent="0.2">
      <c r="A1266" s="20">
        <v>658</v>
      </c>
      <c r="B1266" s="20" t="s">
        <v>62</v>
      </c>
      <c r="C1266" s="20" t="s">
        <v>915</v>
      </c>
      <c r="D1266" s="20" t="s">
        <v>38</v>
      </c>
      <c r="E1266" s="20" t="s">
        <v>1345</v>
      </c>
      <c r="F1266" s="22" t="s">
        <v>962</v>
      </c>
      <c r="G1266" s="20" t="s">
        <v>42</v>
      </c>
      <c r="H1266" s="20" t="s">
        <v>35</v>
      </c>
      <c r="I1266" s="20" t="s">
        <v>81</v>
      </c>
      <c r="J1266" s="22" t="s">
        <v>915</v>
      </c>
      <c r="K1266" s="20"/>
      <c r="L1266" s="20"/>
      <c r="M1266" s="20"/>
      <c r="N1266" s="20"/>
      <c r="O1266" s="23"/>
      <c r="P1266" s="23">
        <v>876700</v>
      </c>
      <c r="Q1266" s="24">
        <v>1</v>
      </c>
      <c r="R1266" s="25">
        <v>45717</v>
      </c>
      <c r="S1266" s="20" t="s">
        <v>83</v>
      </c>
      <c r="T1266" s="26">
        <f t="shared" si="21"/>
        <v>876700</v>
      </c>
      <c r="U1266" s="27" t="s">
        <v>100</v>
      </c>
      <c r="V1266" s="27" t="s">
        <v>100</v>
      </c>
      <c r="W1266"/>
      <c r="X1266"/>
      <c r="Y1266"/>
      <c r="Z1266"/>
      <c r="AA1266"/>
      <c r="AB1266"/>
      <c r="AC1266"/>
      <c r="AD1266"/>
      <c r="AE1266"/>
      <c r="AF1266"/>
      <c r="AG1266"/>
      <c r="AH1266"/>
      <c r="AI1266"/>
      <c r="AJ1266"/>
      <c r="AK1266"/>
      <c r="AL1266"/>
      <c r="AM1266"/>
      <c r="AN1266"/>
      <c r="AO1266"/>
      <c r="AP1266"/>
      <c r="AQ1266"/>
      <c r="AR1266"/>
      <c r="AS1266"/>
      <c r="AT1266"/>
      <c r="AU1266"/>
      <c r="AV1266"/>
      <c r="AW1266"/>
      <c r="AX1266"/>
      <c r="AY1266"/>
      <c r="AZ1266"/>
      <c r="BA1266"/>
      <c r="BB1266"/>
      <c r="BC1266"/>
      <c r="BD1266"/>
      <c r="BE1266"/>
      <c r="BF1266"/>
      <c r="BG1266"/>
      <c r="BH1266"/>
      <c r="BI1266"/>
      <c r="BJ1266"/>
      <c r="BK1266"/>
      <c r="BL1266"/>
      <c r="BM1266"/>
      <c r="BN1266"/>
      <c r="BO1266"/>
      <c r="BP1266"/>
      <c r="BQ1266"/>
      <c r="BR1266"/>
      <c r="BS1266"/>
      <c r="BT1266"/>
      <c r="BU1266"/>
      <c r="BV1266"/>
      <c r="BW1266"/>
      <c r="BX1266"/>
      <c r="BY1266"/>
      <c r="BZ1266"/>
      <c r="CA1266"/>
      <c r="CB1266"/>
      <c r="CC1266"/>
      <c r="CD1266"/>
      <c r="CE1266"/>
      <c r="CF1266"/>
      <c r="CG1266"/>
      <c r="CH1266"/>
      <c r="CI1266"/>
      <c r="CJ1266"/>
      <c r="CK1266"/>
      <c r="CL1266"/>
      <c r="CM1266"/>
      <c r="CN1266"/>
      <c r="CO1266"/>
      <c r="CP1266"/>
      <c r="CQ1266"/>
      <c r="CR1266"/>
      <c r="CS1266"/>
      <c r="CT1266"/>
      <c r="CU1266"/>
      <c r="CV1266"/>
      <c r="CW1266"/>
      <c r="CX1266"/>
      <c r="CY1266"/>
      <c r="CZ1266"/>
      <c r="DA1266"/>
      <c r="DB1266"/>
      <c r="DC1266"/>
      <c r="DD1266"/>
      <c r="DE1266"/>
      <c r="DF1266"/>
      <c r="DG1266"/>
      <c r="DH1266"/>
      <c r="DI1266"/>
      <c r="DJ1266"/>
      <c r="DK1266"/>
      <c r="DL1266"/>
      <c r="DM1266"/>
      <c r="DN1266"/>
      <c r="DO1266"/>
      <c r="DP1266"/>
      <c r="DQ1266"/>
      <c r="DR1266"/>
      <c r="DS1266"/>
      <c r="DT1266"/>
      <c r="DU1266"/>
      <c r="DV1266"/>
      <c r="DW1266"/>
      <c r="DX1266"/>
      <c r="DY1266"/>
      <c r="DZ1266"/>
      <c r="EA1266"/>
      <c r="EB1266"/>
      <c r="EC1266"/>
      <c r="ED1266"/>
      <c r="EE1266"/>
      <c r="EF1266"/>
      <c r="EG1266"/>
      <c r="EH1266"/>
      <c r="EI1266"/>
      <c r="EJ1266"/>
      <c r="EK1266"/>
      <c r="EL1266"/>
      <c r="EM1266"/>
      <c r="EN1266"/>
      <c r="EO1266"/>
      <c r="EP1266"/>
      <c r="EQ1266"/>
      <c r="ER1266"/>
      <c r="ES1266"/>
      <c r="ET1266"/>
      <c r="EU1266"/>
      <c r="EV1266"/>
      <c r="EW1266"/>
      <c r="EX1266"/>
      <c r="EY1266"/>
      <c r="EZ1266"/>
      <c r="FA1266"/>
      <c r="FB1266"/>
      <c r="FC1266"/>
      <c r="FD1266"/>
      <c r="FE1266"/>
      <c r="FF1266"/>
      <c r="FG1266"/>
      <c r="FH1266"/>
      <c r="FI1266"/>
      <c r="FJ1266"/>
      <c r="FK1266"/>
      <c r="FL1266"/>
      <c r="FM1266"/>
      <c r="FN1266"/>
      <c r="FO1266"/>
      <c r="FP1266"/>
      <c r="FQ1266"/>
      <c r="FR1266"/>
      <c r="FS1266"/>
      <c r="FT1266"/>
      <c r="FU1266"/>
      <c r="FV1266"/>
      <c r="FW1266"/>
      <c r="FX1266"/>
      <c r="FY1266"/>
      <c r="FZ1266"/>
      <c r="GA1266"/>
      <c r="GB1266"/>
      <c r="GC1266"/>
      <c r="GD1266"/>
      <c r="GE1266"/>
      <c r="GF1266"/>
      <c r="GG1266"/>
      <c r="GH1266"/>
      <c r="GI1266"/>
      <c r="GJ1266"/>
      <c r="GK1266"/>
      <c r="GL1266"/>
      <c r="GM1266"/>
      <c r="GN1266"/>
      <c r="GO1266"/>
      <c r="GP1266"/>
      <c r="GQ1266"/>
      <c r="GR1266"/>
      <c r="GS1266"/>
      <c r="GT1266"/>
      <c r="GU1266"/>
      <c r="GV1266"/>
      <c r="GW1266"/>
      <c r="GX1266"/>
      <c r="GY1266"/>
      <c r="GZ1266"/>
      <c r="HA1266"/>
      <c r="HB1266"/>
      <c r="HC1266"/>
      <c r="HD1266"/>
      <c r="HE1266"/>
      <c r="HF1266"/>
      <c r="HG1266"/>
      <c r="HH1266"/>
      <c r="HI1266"/>
      <c r="HJ1266"/>
      <c r="HK1266"/>
      <c r="HL1266"/>
      <c r="HM1266"/>
      <c r="HN1266"/>
      <c r="HO1266"/>
      <c r="HP1266"/>
      <c r="HQ1266"/>
      <c r="HR1266"/>
      <c r="HS1266"/>
      <c r="HT1266"/>
      <c r="HU1266"/>
      <c r="HV1266"/>
      <c r="HW1266"/>
      <c r="HX1266"/>
      <c r="HY1266"/>
      <c r="HZ1266"/>
      <c r="IA1266"/>
      <c r="IB1266"/>
      <c r="IC1266"/>
      <c r="ID1266"/>
      <c r="IE1266"/>
      <c r="IF1266"/>
      <c r="IG1266"/>
      <c r="IH1266"/>
      <c r="II1266"/>
      <c r="IJ1266"/>
      <c r="IK1266"/>
      <c r="IL1266"/>
      <c r="IM1266"/>
      <c r="IN1266"/>
      <c r="IO1266"/>
      <c r="IP1266"/>
      <c r="IQ1266"/>
      <c r="IR1266"/>
      <c r="IS1266"/>
      <c r="IT1266"/>
      <c r="IU1266"/>
      <c r="IV1266"/>
      <c r="IW1266"/>
      <c r="IX1266"/>
      <c r="IY1266"/>
      <c r="IZ1266"/>
      <c r="JA1266"/>
      <c r="JB1266"/>
      <c r="JC1266"/>
      <c r="JD1266"/>
      <c r="JE1266"/>
      <c r="JF1266"/>
      <c r="JG1266"/>
      <c r="JH1266"/>
      <c r="JI1266"/>
      <c r="JJ1266"/>
      <c r="JK1266"/>
      <c r="JL1266"/>
      <c r="JM1266"/>
      <c r="JN1266"/>
      <c r="JO1266"/>
      <c r="JP1266"/>
      <c r="JQ1266"/>
      <c r="JR1266"/>
      <c r="JS1266"/>
      <c r="JT1266"/>
      <c r="JU1266"/>
      <c r="JV1266"/>
      <c r="JW1266"/>
      <c r="JX1266"/>
      <c r="JY1266"/>
      <c r="JZ1266"/>
      <c r="KA1266"/>
      <c r="KB1266"/>
      <c r="KC1266"/>
      <c r="KD1266"/>
      <c r="KE1266"/>
      <c r="KF1266"/>
      <c r="KG1266"/>
      <c r="KH1266"/>
      <c r="KI1266"/>
      <c r="KJ1266"/>
      <c r="KK1266"/>
      <c r="KL1266"/>
      <c r="KM1266"/>
      <c r="KN1266"/>
      <c r="KO1266"/>
      <c r="KP1266"/>
      <c r="KQ1266"/>
      <c r="KR1266"/>
      <c r="KS1266"/>
      <c r="KT1266"/>
      <c r="KU1266"/>
      <c r="KV1266"/>
      <c r="KW1266"/>
      <c r="KX1266"/>
      <c r="KY1266"/>
      <c r="KZ1266"/>
      <c r="LA1266"/>
      <c r="LB1266"/>
      <c r="LC1266"/>
      <c r="LD1266"/>
      <c r="LE1266"/>
      <c r="LF1266"/>
      <c r="LG1266"/>
      <c r="LH1266"/>
      <c r="LI1266"/>
      <c r="LJ1266"/>
      <c r="LK1266"/>
      <c r="LL1266"/>
      <c r="LM1266"/>
      <c r="LN1266"/>
      <c r="LO1266"/>
      <c r="LP1266"/>
      <c r="LQ1266"/>
      <c r="LR1266"/>
      <c r="LS1266"/>
      <c r="LT1266"/>
      <c r="LU1266"/>
      <c r="LV1266"/>
      <c r="LW1266"/>
      <c r="LX1266"/>
      <c r="LY1266"/>
      <c r="LZ1266"/>
      <c r="MA1266"/>
      <c r="MB1266"/>
      <c r="MC1266"/>
      <c r="MD1266"/>
      <c r="ME1266"/>
      <c r="MF1266"/>
      <c r="MG1266"/>
      <c r="MH1266"/>
      <c r="MI1266"/>
      <c r="MJ1266"/>
      <c r="MK1266"/>
      <c r="ML1266"/>
      <c r="MM1266"/>
      <c r="MN1266"/>
      <c r="MO1266"/>
      <c r="MP1266"/>
      <c r="MQ1266"/>
      <c r="MR1266"/>
      <c r="MS1266"/>
      <c r="MT1266"/>
      <c r="MU1266"/>
      <c r="MV1266"/>
      <c r="MW1266"/>
      <c r="MX1266"/>
      <c r="MY1266"/>
      <c r="MZ1266"/>
      <c r="NA1266"/>
      <c r="NB1266"/>
      <c r="NC1266"/>
      <c r="ND1266"/>
      <c r="NE1266"/>
      <c r="NF1266"/>
      <c r="NG1266"/>
      <c r="NH1266"/>
      <c r="NI1266"/>
      <c r="NJ1266"/>
      <c r="NK1266"/>
      <c r="NL1266"/>
      <c r="NM1266"/>
      <c r="NN1266"/>
      <c r="NO1266"/>
      <c r="NP1266"/>
      <c r="NQ1266"/>
      <c r="NR1266"/>
      <c r="NS1266"/>
      <c r="NT1266"/>
      <c r="NU1266"/>
      <c r="NV1266"/>
      <c r="NW1266"/>
      <c r="NX1266"/>
      <c r="NY1266"/>
      <c r="NZ1266"/>
      <c r="OA1266"/>
      <c r="OB1266"/>
      <c r="OC1266"/>
      <c r="OD1266"/>
      <c r="OE1266"/>
      <c r="OF1266"/>
      <c r="OG1266"/>
      <c r="OH1266"/>
      <c r="OI1266"/>
      <c r="OJ1266"/>
      <c r="OK1266"/>
      <c r="OL1266"/>
      <c r="OM1266"/>
      <c r="ON1266"/>
      <c r="OO1266"/>
      <c r="OP1266"/>
      <c r="OQ1266"/>
      <c r="OR1266"/>
      <c r="OS1266"/>
      <c r="OT1266"/>
      <c r="OU1266"/>
      <c r="OV1266"/>
      <c r="OW1266"/>
      <c r="OX1266"/>
      <c r="OY1266"/>
      <c r="OZ1266"/>
      <c r="PA1266"/>
      <c r="PB1266"/>
      <c r="PC1266"/>
      <c r="PD1266"/>
      <c r="PE1266"/>
      <c r="PF1266"/>
      <c r="PG1266"/>
      <c r="PH1266"/>
      <c r="PI1266"/>
      <c r="PJ1266"/>
      <c r="PK1266"/>
      <c r="PL1266"/>
      <c r="PM1266"/>
      <c r="PN1266"/>
      <c r="PO1266"/>
      <c r="PP1266"/>
      <c r="PQ1266"/>
      <c r="PR1266"/>
      <c r="PS1266"/>
      <c r="PT1266"/>
      <c r="PU1266"/>
      <c r="PV1266"/>
      <c r="PW1266"/>
      <c r="PX1266"/>
      <c r="PY1266"/>
      <c r="PZ1266"/>
      <c r="QA1266"/>
      <c r="QB1266"/>
      <c r="QC1266"/>
      <c r="QD1266"/>
      <c r="QE1266"/>
      <c r="QF1266"/>
      <c r="QG1266"/>
      <c r="QH1266"/>
      <c r="QI1266"/>
      <c r="QJ1266"/>
      <c r="QK1266"/>
      <c r="QL1266"/>
      <c r="QM1266"/>
      <c r="QN1266"/>
      <c r="QO1266"/>
      <c r="QP1266"/>
      <c r="QQ1266"/>
      <c r="QR1266"/>
      <c r="QS1266"/>
      <c r="QT1266"/>
      <c r="QU1266"/>
      <c r="QV1266"/>
      <c r="QW1266"/>
      <c r="QX1266"/>
      <c r="QY1266"/>
      <c r="QZ1266"/>
      <c r="RA1266"/>
      <c r="RB1266"/>
      <c r="RC1266"/>
      <c r="RD1266"/>
      <c r="RE1266"/>
      <c r="RF1266"/>
      <c r="RG1266"/>
      <c r="RH1266"/>
      <c r="RI1266"/>
      <c r="RJ1266"/>
      <c r="RK1266"/>
      <c r="RL1266"/>
      <c r="RM1266"/>
      <c r="RN1266"/>
      <c r="RO1266"/>
      <c r="RP1266"/>
      <c r="RQ1266"/>
      <c r="RR1266"/>
      <c r="RS1266"/>
      <c r="RT1266"/>
      <c r="RU1266"/>
      <c r="RV1266"/>
      <c r="RW1266"/>
      <c r="RX1266"/>
      <c r="RY1266"/>
      <c r="RZ1266"/>
      <c r="SA1266"/>
      <c r="SB1266"/>
      <c r="SC1266"/>
      <c r="SD1266"/>
      <c r="SE1266"/>
      <c r="SF1266"/>
      <c r="SG1266"/>
      <c r="SH1266"/>
      <c r="SI1266"/>
      <c r="SJ1266"/>
      <c r="SK1266"/>
      <c r="SL1266"/>
      <c r="SM1266"/>
      <c r="SN1266"/>
      <c r="SO1266"/>
      <c r="SP1266"/>
      <c r="SQ1266"/>
      <c r="SR1266"/>
      <c r="SS1266"/>
      <c r="ST1266"/>
      <c r="SU1266"/>
      <c r="SV1266"/>
      <c r="SW1266"/>
      <c r="SX1266"/>
      <c r="SY1266"/>
      <c r="SZ1266"/>
      <c r="TA1266"/>
      <c r="TB1266"/>
    </row>
    <row r="1267" spans="1:522" ht="16.5" customHeight="1" x14ac:dyDescent="0.2">
      <c r="A1267" s="20">
        <v>659</v>
      </c>
      <c r="B1267" s="20" t="s">
        <v>62</v>
      </c>
      <c r="C1267" s="20" t="s">
        <v>915</v>
      </c>
      <c r="D1267" s="20" t="s">
        <v>38</v>
      </c>
      <c r="E1267" s="20" t="s">
        <v>1345</v>
      </c>
      <c r="F1267" s="22" t="s">
        <v>962</v>
      </c>
      <c r="G1267" s="20" t="s">
        <v>42</v>
      </c>
      <c r="H1267" s="20" t="s">
        <v>35</v>
      </c>
      <c r="I1267" s="20" t="s">
        <v>81</v>
      </c>
      <c r="J1267" s="22" t="s">
        <v>915</v>
      </c>
      <c r="K1267" s="20"/>
      <c r="L1267" s="20"/>
      <c r="M1267" s="20"/>
      <c r="N1267" s="20"/>
      <c r="O1267" s="23"/>
      <c r="P1267" s="23">
        <v>876700</v>
      </c>
      <c r="Q1267" s="24">
        <v>1</v>
      </c>
      <c r="R1267" s="25">
        <v>45748</v>
      </c>
      <c r="S1267" s="20" t="s">
        <v>83</v>
      </c>
      <c r="T1267" s="26">
        <f t="shared" si="21"/>
        <v>876700</v>
      </c>
      <c r="U1267" s="27" t="s">
        <v>100</v>
      </c>
      <c r="V1267" s="27" t="s">
        <v>100</v>
      </c>
      <c r="W1267"/>
      <c r="X1267"/>
      <c r="Y1267"/>
      <c r="Z1267"/>
      <c r="AA1267"/>
      <c r="AB1267"/>
      <c r="AC1267"/>
      <c r="AD1267"/>
      <c r="AE1267"/>
      <c r="AF1267"/>
      <c r="AG1267"/>
      <c r="AH1267"/>
      <c r="AI1267"/>
      <c r="AJ1267"/>
      <c r="AK1267"/>
      <c r="AL1267"/>
      <c r="AM1267"/>
      <c r="AN1267"/>
      <c r="AO1267"/>
      <c r="AP1267"/>
      <c r="AQ1267"/>
      <c r="AR1267"/>
      <c r="AS1267"/>
      <c r="AT1267"/>
      <c r="AU1267"/>
      <c r="AV1267"/>
      <c r="AW1267"/>
      <c r="AX1267"/>
      <c r="AY1267"/>
      <c r="AZ1267"/>
      <c r="BA1267"/>
      <c r="BB1267"/>
      <c r="BC1267"/>
      <c r="BD1267"/>
      <c r="BE1267"/>
      <c r="BF1267"/>
      <c r="BG1267"/>
      <c r="BH1267"/>
      <c r="BI1267"/>
      <c r="BJ1267"/>
      <c r="BK1267"/>
      <c r="BL1267"/>
      <c r="BM1267"/>
      <c r="BN1267"/>
      <c r="BO1267"/>
      <c r="BP1267"/>
      <c r="BQ1267"/>
      <c r="BR1267"/>
      <c r="BS1267"/>
      <c r="BT1267"/>
      <c r="BU1267"/>
      <c r="BV1267"/>
      <c r="BW1267"/>
      <c r="BX1267"/>
      <c r="BY1267"/>
      <c r="BZ1267"/>
      <c r="CA1267"/>
      <c r="CB1267"/>
      <c r="CC1267"/>
      <c r="CD1267"/>
      <c r="CE1267"/>
      <c r="CF1267"/>
      <c r="CG1267"/>
      <c r="CH1267"/>
      <c r="CI1267"/>
      <c r="CJ1267"/>
      <c r="CK1267"/>
      <c r="CL1267"/>
      <c r="CM1267"/>
      <c r="CN1267"/>
      <c r="CO1267"/>
      <c r="CP1267"/>
      <c r="CQ1267"/>
      <c r="CR1267"/>
      <c r="CS1267"/>
      <c r="CT1267"/>
      <c r="CU1267"/>
      <c r="CV1267"/>
      <c r="CW1267"/>
      <c r="CX1267"/>
      <c r="CY1267"/>
      <c r="CZ1267"/>
      <c r="DA1267"/>
      <c r="DB1267"/>
      <c r="DC1267"/>
      <c r="DD1267"/>
      <c r="DE1267"/>
      <c r="DF1267"/>
      <c r="DG1267"/>
      <c r="DH1267"/>
      <c r="DI1267"/>
      <c r="DJ1267"/>
      <c r="DK1267"/>
      <c r="DL1267"/>
      <c r="DM1267"/>
      <c r="DN1267"/>
      <c r="DO1267"/>
      <c r="DP1267"/>
      <c r="DQ1267"/>
      <c r="DR1267"/>
      <c r="DS1267"/>
      <c r="DT1267"/>
      <c r="DU1267"/>
      <c r="DV1267"/>
      <c r="DW1267"/>
      <c r="DX1267"/>
      <c r="DY1267"/>
      <c r="DZ1267"/>
      <c r="EA1267"/>
      <c r="EB1267"/>
      <c r="EC1267"/>
      <c r="ED1267"/>
      <c r="EE1267"/>
      <c r="EF1267"/>
      <c r="EG1267"/>
      <c r="EH1267"/>
      <c r="EI1267"/>
      <c r="EJ1267"/>
      <c r="EK1267"/>
      <c r="EL1267"/>
      <c r="EM1267"/>
      <c r="EN1267"/>
      <c r="EO1267"/>
      <c r="EP1267"/>
      <c r="EQ1267"/>
      <c r="ER1267"/>
      <c r="ES1267"/>
      <c r="ET1267"/>
      <c r="EU1267"/>
      <c r="EV1267"/>
      <c r="EW1267"/>
      <c r="EX1267"/>
      <c r="EY1267"/>
      <c r="EZ1267"/>
      <c r="FA1267"/>
      <c r="FB1267"/>
      <c r="FC1267"/>
      <c r="FD1267"/>
      <c r="FE1267"/>
      <c r="FF1267"/>
      <c r="FG1267"/>
      <c r="FH1267"/>
      <c r="FI1267"/>
      <c r="FJ1267"/>
      <c r="FK1267"/>
      <c r="FL1267"/>
      <c r="FM1267"/>
      <c r="FN1267"/>
      <c r="FO1267"/>
      <c r="FP1267"/>
      <c r="FQ1267"/>
      <c r="FR1267"/>
      <c r="FS1267"/>
      <c r="FT1267"/>
      <c r="FU1267"/>
      <c r="FV1267"/>
      <c r="FW1267"/>
      <c r="FX1267"/>
      <c r="FY1267"/>
      <c r="FZ1267"/>
      <c r="GA1267"/>
      <c r="GB1267"/>
      <c r="GC1267"/>
      <c r="GD1267"/>
      <c r="GE1267"/>
      <c r="GF1267"/>
      <c r="GG1267"/>
      <c r="GH1267"/>
      <c r="GI1267"/>
      <c r="GJ1267"/>
      <c r="GK1267"/>
      <c r="GL1267"/>
      <c r="GM1267"/>
      <c r="GN1267"/>
      <c r="GO1267"/>
      <c r="GP1267"/>
      <c r="GQ1267"/>
      <c r="GR1267"/>
      <c r="GS1267"/>
      <c r="GT1267"/>
      <c r="GU1267"/>
      <c r="GV1267"/>
      <c r="GW1267"/>
      <c r="GX1267"/>
      <c r="GY1267"/>
      <c r="GZ1267"/>
      <c r="HA1267"/>
      <c r="HB1267"/>
      <c r="HC1267"/>
      <c r="HD1267"/>
      <c r="HE1267"/>
      <c r="HF1267"/>
      <c r="HG1267"/>
      <c r="HH1267"/>
      <c r="HI1267"/>
      <c r="HJ1267"/>
      <c r="HK1267"/>
      <c r="HL1267"/>
      <c r="HM1267"/>
      <c r="HN1267"/>
      <c r="HO1267"/>
      <c r="HP1267"/>
      <c r="HQ1267"/>
      <c r="HR1267"/>
      <c r="HS1267"/>
      <c r="HT1267"/>
      <c r="HU1267"/>
      <c r="HV1267"/>
      <c r="HW1267"/>
      <c r="HX1267"/>
      <c r="HY1267"/>
      <c r="HZ1267"/>
      <c r="IA1267"/>
      <c r="IB1267"/>
      <c r="IC1267"/>
      <c r="ID1267"/>
      <c r="IE1267"/>
      <c r="IF1267"/>
      <c r="IG1267"/>
      <c r="IH1267"/>
      <c r="II1267"/>
      <c r="IJ1267"/>
      <c r="IK1267"/>
      <c r="IL1267"/>
      <c r="IM1267"/>
      <c r="IN1267"/>
      <c r="IO1267"/>
      <c r="IP1267"/>
      <c r="IQ1267"/>
      <c r="IR1267"/>
      <c r="IS1267"/>
      <c r="IT1267"/>
      <c r="IU1267"/>
      <c r="IV1267"/>
      <c r="IW1267"/>
      <c r="IX1267"/>
      <c r="IY1267"/>
      <c r="IZ1267"/>
      <c r="JA1267"/>
      <c r="JB1267"/>
      <c r="JC1267"/>
      <c r="JD1267"/>
      <c r="JE1267"/>
      <c r="JF1267"/>
      <c r="JG1267"/>
      <c r="JH1267"/>
      <c r="JI1267"/>
      <c r="JJ1267"/>
      <c r="JK1267"/>
      <c r="JL1267"/>
      <c r="JM1267"/>
      <c r="JN1267"/>
      <c r="JO1267"/>
      <c r="JP1267"/>
      <c r="JQ1267"/>
      <c r="JR1267"/>
      <c r="JS1267"/>
      <c r="JT1267"/>
      <c r="JU1267"/>
      <c r="JV1267"/>
      <c r="JW1267"/>
      <c r="JX1267"/>
      <c r="JY1267"/>
      <c r="JZ1267"/>
      <c r="KA1267"/>
      <c r="KB1267"/>
      <c r="KC1267"/>
      <c r="KD1267"/>
      <c r="KE1267"/>
      <c r="KF1267"/>
      <c r="KG1267"/>
      <c r="KH1267"/>
      <c r="KI1267"/>
      <c r="KJ1267"/>
      <c r="KK1267"/>
      <c r="KL1267"/>
      <c r="KM1267"/>
      <c r="KN1267"/>
      <c r="KO1267"/>
      <c r="KP1267"/>
      <c r="KQ1267"/>
      <c r="KR1267"/>
      <c r="KS1267"/>
      <c r="KT1267"/>
      <c r="KU1267"/>
      <c r="KV1267"/>
      <c r="KW1267"/>
      <c r="KX1267"/>
      <c r="KY1267"/>
      <c r="KZ1267"/>
      <c r="LA1267"/>
      <c r="LB1267"/>
      <c r="LC1267"/>
      <c r="LD1267"/>
      <c r="LE1267"/>
      <c r="LF1267"/>
      <c r="LG1267"/>
      <c r="LH1267"/>
      <c r="LI1267"/>
      <c r="LJ1267"/>
      <c r="LK1267"/>
      <c r="LL1267"/>
      <c r="LM1267"/>
      <c r="LN1267"/>
      <c r="LO1267"/>
      <c r="LP1267"/>
      <c r="LQ1267"/>
      <c r="LR1267"/>
      <c r="LS1267"/>
      <c r="LT1267"/>
      <c r="LU1267"/>
      <c r="LV1267"/>
      <c r="LW1267"/>
      <c r="LX1267"/>
      <c r="LY1267"/>
      <c r="LZ1267"/>
      <c r="MA1267"/>
      <c r="MB1267"/>
      <c r="MC1267"/>
      <c r="MD1267"/>
      <c r="ME1267"/>
      <c r="MF1267"/>
      <c r="MG1267"/>
      <c r="MH1267"/>
      <c r="MI1267"/>
      <c r="MJ1267"/>
      <c r="MK1267"/>
      <c r="ML1267"/>
      <c r="MM1267"/>
      <c r="MN1267"/>
      <c r="MO1267"/>
      <c r="MP1267"/>
      <c r="MQ1267"/>
      <c r="MR1267"/>
      <c r="MS1267"/>
      <c r="MT1267"/>
      <c r="MU1267"/>
      <c r="MV1267"/>
      <c r="MW1267"/>
      <c r="MX1267"/>
      <c r="MY1267"/>
      <c r="MZ1267"/>
      <c r="NA1267"/>
      <c r="NB1267"/>
      <c r="NC1267"/>
      <c r="ND1267"/>
      <c r="NE1267"/>
      <c r="NF1267"/>
      <c r="NG1267"/>
      <c r="NH1267"/>
      <c r="NI1267"/>
      <c r="NJ1267"/>
      <c r="NK1267"/>
      <c r="NL1267"/>
      <c r="NM1267"/>
      <c r="NN1267"/>
      <c r="NO1267"/>
      <c r="NP1267"/>
      <c r="NQ1267"/>
      <c r="NR1267"/>
      <c r="NS1267"/>
      <c r="NT1267"/>
      <c r="NU1267"/>
      <c r="NV1267"/>
      <c r="NW1267"/>
      <c r="NX1267"/>
      <c r="NY1267"/>
      <c r="NZ1267"/>
      <c r="OA1267"/>
      <c r="OB1267"/>
      <c r="OC1267"/>
      <c r="OD1267"/>
      <c r="OE1267"/>
      <c r="OF1267"/>
      <c r="OG1267"/>
      <c r="OH1267"/>
      <c r="OI1267"/>
      <c r="OJ1267"/>
      <c r="OK1267"/>
      <c r="OL1267"/>
      <c r="OM1267"/>
      <c r="ON1267"/>
      <c r="OO1267"/>
      <c r="OP1267"/>
      <c r="OQ1267"/>
      <c r="OR1267"/>
      <c r="OS1267"/>
      <c r="OT1267"/>
      <c r="OU1267"/>
      <c r="OV1267"/>
      <c r="OW1267"/>
      <c r="OX1267"/>
      <c r="OY1267"/>
      <c r="OZ1267"/>
      <c r="PA1267"/>
      <c r="PB1267"/>
      <c r="PC1267"/>
      <c r="PD1267"/>
      <c r="PE1267"/>
      <c r="PF1267"/>
      <c r="PG1267"/>
      <c r="PH1267"/>
      <c r="PI1267"/>
      <c r="PJ1267"/>
      <c r="PK1267"/>
      <c r="PL1267"/>
      <c r="PM1267"/>
      <c r="PN1267"/>
      <c r="PO1267"/>
      <c r="PP1267"/>
      <c r="PQ1267"/>
      <c r="PR1267"/>
      <c r="PS1267"/>
      <c r="PT1267"/>
      <c r="PU1267"/>
      <c r="PV1267"/>
      <c r="PW1267"/>
      <c r="PX1267"/>
      <c r="PY1267"/>
      <c r="PZ1267"/>
      <c r="QA1267"/>
      <c r="QB1267"/>
      <c r="QC1267"/>
      <c r="QD1267"/>
      <c r="QE1267"/>
      <c r="QF1267"/>
      <c r="QG1267"/>
      <c r="QH1267"/>
      <c r="QI1267"/>
      <c r="QJ1267"/>
      <c r="QK1267"/>
      <c r="QL1267"/>
      <c r="QM1267"/>
      <c r="QN1267"/>
      <c r="QO1267"/>
      <c r="QP1267"/>
      <c r="QQ1267"/>
      <c r="QR1267"/>
      <c r="QS1267"/>
      <c r="QT1267"/>
      <c r="QU1267"/>
      <c r="QV1267"/>
      <c r="QW1267"/>
      <c r="QX1267"/>
      <c r="QY1267"/>
      <c r="QZ1267"/>
      <c r="RA1267"/>
      <c r="RB1267"/>
      <c r="RC1267"/>
      <c r="RD1267"/>
      <c r="RE1267"/>
      <c r="RF1267"/>
      <c r="RG1267"/>
      <c r="RH1267"/>
      <c r="RI1267"/>
      <c r="RJ1267"/>
      <c r="RK1267"/>
      <c r="RL1267"/>
      <c r="RM1267"/>
      <c r="RN1267"/>
      <c r="RO1267"/>
      <c r="RP1267"/>
      <c r="RQ1267"/>
      <c r="RR1267"/>
      <c r="RS1267"/>
      <c r="RT1267"/>
      <c r="RU1267"/>
      <c r="RV1267"/>
      <c r="RW1267"/>
      <c r="RX1267"/>
      <c r="RY1267"/>
      <c r="RZ1267"/>
      <c r="SA1267"/>
      <c r="SB1267"/>
      <c r="SC1267"/>
      <c r="SD1267"/>
      <c r="SE1267"/>
      <c r="SF1267"/>
      <c r="SG1267"/>
      <c r="SH1267"/>
      <c r="SI1267"/>
      <c r="SJ1267"/>
      <c r="SK1267"/>
      <c r="SL1267"/>
      <c r="SM1267"/>
      <c r="SN1267"/>
      <c r="SO1267"/>
      <c r="SP1267"/>
      <c r="SQ1267"/>
      <c r="SR1267"/>
      <c r="SS1267"/>
      <c r="ST1267"/>
      <c r="SU1267"/>
      <c r="SV1267"/>
      <c r="SW1267"/>
      <c r="SX1267"/>
      <c r="SY1267"/>
      <c r="SZ1267"/>
      <c r="TA1267"/>
      <c r="TB1267"/>
    </row>
    <row r="1268" spans="1:522" ht="16.5" customHeight="1" x14ac:dyDescent="0.2">
      <c r="A1268" s="20">
        <v>660</v>
      </c>
      <c r="B1268" s="20" t="s">
        <v>62</v>
      </c>
      <c r="C1268" s="20" t="s">
        <v>915</v>
      </c>
      <c r="D1268" s="20" t="s">
        <v>38</v>
      </c>
      <c r="E1268" s="20" t="s">
        <v>1345</v>
      </c>
      <c r="F1268" s="22" t="s">
        <v>962</v>
      </c>
      <c r="G1268" s="20" t="s">
        <v>42</v>
      </c>
      <c r="H1268" s="20" t="s">
        <v>35</v>
      </c>
      <c r="I1268" s="20" t="s">
        <v>81</v>
      </c>
      <c r="J1268" s="22" t="s">
        <v>915</v>
      </c>
      <c r="K1268" s="20"/>
      <c r="L1268" s="20"/>
      <c r="M1268" s="20"/>
      <c r="N1268" s="20"/>
      <c r="O1268" s="23"/>
      <c r="P1268" s="23">
        <v>876700</v>
      </c>
      <c r="Q1268" s="24">
        <v>1</v>
      </c>
      <c r="R1268" s="25">
        <v>45778</v>
      </c>
      <c r="S1268" s="20" t="s">
        <v>83</v>
      </c>
      <c r="T1268" s="26">
        <f t="shared" si="21"/>
        <v>876700</v>
      </c>
      <c r="U1268" s="27" t="s">
        <v>100</v>
      </c>
      <c r="V1268" s="27" t="s">
        <v>100</v>
      </c>
      <c r="W1268"/>
      <c r="X1268"/>
      <c r="Y1268"/>
      <c r="Z1268"/>
      <c r="AA1268"/>
      <c r="AB1268"/>
      <c r="AC1268"/>
      <c r="AD1268"/>
      <c r="AE1268"/>
      <c r="AF1268"/>
      <c r="AG1268"/>
      <c r="AH1268"/>
      <c r="AI1268"/>
      <c r="AJ1268"/>
      <c r="AK1268"/>
      <c r="AL1268"/>
      <c r="AM1268"/>
      <c r="AN1268"/>
      <c r="AO1268"/>
      <c r="AP1268"/>
      <c r="AQ1268"/>
      <c r="AR1268"/>
      <c r="AS1268"/>
      <c r="AT1268"/>
      <c r="AU1268"/>
      <c r="AV1268"/>
      <c r="AW1268"/>
      <c r="AX1268"/>
      <c r="AY1268"/>
      <c r="AZ1268"/>
      <c r="BA1268"/>
      <c r="BB1268"/>
      <c r="BC1268"/>
      <c r="BD1268"/>
      <c r="BE1268"/>
      <c r="BF1268"/>
      <c r="BG1268"/>
      <c r="BH1268"/>
      <c r="BI1268"/>
      <c r="BJ1268"/>
      <c r="BK1268"/>
      <c r="BL1268"/>
      <c r="BM1268"/>
      <c r="BN1268"/>
      <c r="BO1268"/>
      <c r="BP1268"/>
      <c r="BQ1268"/>
      <c r="BR1268"/>
      <c r="BS1268"/>
      <c r="BT1268"/>
      <c r="BU1268"/>
      <c r="BV1268"/>
      <c r="BW1268"/>
      <c r="BX1268"/>
      <c r="BY1268"/>
      <c r="BZ1268"/>
      <c r="CA1268"/>
      <c r="CB1268"/>
      <c r="CC1268"/>
      <c r="CD1268"/>
      <c r="CE1268"/>
      <c r="CF1268"/>
      <c r="CG1268"/>
      <c r="CH1268"/>
      <c r="CI1268"/>
      <c r="CJ1268"/>
      <c r="CK1268"/>
      <c r="CL1268"/>
      <c r="CM1268"/>
      <c r="CN1268"/>
      <c r="CO1268"/>
      <c r="CP1268"/>
      <c r="CQ1268"/>
      <c r="CR1268"/>
      <c r="CS1268"/>
      <c r="CT1268"/>
      <c r="CU1268"/>
      <c r="CV1268"/>
      <c r="CW1268"/>
      <c r="CX1268"/>
      <c r="CY1268"/>
      <c r="CZ1268"/>
      <c r="DA1268"/>
      <c r="DB1268"/>
      <c r="DC1268"/>
      <c r="DD1268"/>
      <c r="DE1268"/>
      <c r="DF1268"/>
      <c r="DG1268"/>
      <c r="DH1268"/>
      <c r="DI1268"/>
      <c r="DJ1268"/>
      <c r="DK1268"/>
      <c r="DL1268"/>
      <c r="DM1268"/>
      <c r="DN1268"/>
      <c r="DO1268"/>
      <c r="DP1268"/>
      <c r="DQ1268"/>
      <c r="DR1268"/>
      <c r="DS1268"/>
      <c r="DT1268"/>
      <c r="DU1268"/>
      <c r="DV1268"/>
      <c r="DW1268"/>
      <c r="DX1268"/>
      <c r="DY1268"/>
      <c r="DZ1268"/>
      <c r="EA1268"/>
      <c r="EB1268"/>
      <c r="EC1268"/>
      <c r="ED1268"/>
      <c r="EE1268"/>
      <c r="EF1268"/>
      <c r="EG1268"/>
      <c r="EH1268"/>
      <c r="EI1268"/>
      <c r="EJ1268"/>
      <c r="EK1268"/>
      <c r="EL1268"/>
      <c r="EM1268"/>
      <c r="EN1268"/>
      <c r="EO1268"/>
      <c r="EP1268"/>
      <c r="EQ1268"/>
      <c r="ER1268"/>
      <c r="ES1268"/>
      <c r="ET1268"/>
      <c r="EU1268"/>
      <c r="EV1268"/>
      <c r="EW1268"/>
      <c r="EX1268"/>
      <c r="EY1268"/>
      <c r="EZ1268"/>
      <c r="FA1268"/>
      <c r="FB1268"/>
      <c r="FC1268"/>
      <c r="FD1268"/>
      <c r="FE1268"/>
      <c r="FF1268"/>
      <c r="FG1268"/>
      <c r="FH1268"/>
      <c r="FI1268"/>
      <c r="FJ1268"/>
      <c r="FK1268"/>
      <c r="FL1268"/>
      <c r="FM1268"/>
      <c r="FN1268"/>
      <c r="FO1268"/>
      <c r="FP1268"/>
      <c r="FQ1268"/>
      <c r="FR1268"/>
      <c r="FS1268"/>
      <c r="FT1268"/>
      <c r="FU1268"/>
      <c r="FV1268"/>
      <c r="FW1268"/>
      <c r="FX1268"/>
      <c r="FY1268"/>
      <c r="FZ1268"/>
      <c r="GA1268"/>
      <c r="GB1268"/>
      <c r="GC1268"/>
      <c r="GD1268"/>
      <c r="GE1268"/>
      <c r="GF1268"/>
      <c r="GG1268"/>
      <c r="GH1268"/>
      <c r="GI1268"/>
      <c r="GJ1268"/>
      <c r="GK1268"/>
      <c r="GL1268"/>
      <c r="GM1268"/>
      <c r="GN1268"/>
      <c r="GO1268"/>
      <c r="GP1268"/>
      <c r="GQ1268"/>
      <c r="GR1268"/>
      <c r="GS1268"/>
      <c r="GT1268"/>
      <c r="GU1268"/>
      <c r="GV1268"/>
      <c r="GW1268"/>
      <c r="GX1268"/>
      <c r="GY1268"/>
      <c r="GZ1268"/>
      <c r="HA1268"/>
      <c r="HB1268"/>
      <c r="HC1268"/>
      <c r="HD1268"/>
      <c r="HE1268"/>
      <c r="HF1268"/>
      <c r="HG1268"/>
      <c r="HH1268"/>
      <c r="HI1268"/>
      <c r="HJ1268"/>
      <c r="HK1268"/>
      <c r="HL1268"/>
      <c r="HM1268"/>
      <c r="HN1268"/>
      <c r="HO1268"/>
      <c r="HP1268"/>
      <c r="HQ1268"/>
      <c r="HR1268"/>
      <c r="HS1268"/>
      <c r="HT1268"/>
      <c r="HU1268"/>
      <c r="HV1268"/>
      <c r="HW1268"/>
      <c r="HX1268"/>
      <c r="HY1268"/>
      <c r="HZ1268"/>
      <c r="IA1268"/>
      <c r="IB1268"/>
      <c r="IC1268"/>
      <c r="ID1268"/>
      <c r="IE1268"/>
      <c r="IF1268"/>
      <c r="IG1268"/>
      <c r="IH1268"/>
      <c r="II1268"/>
      <c r="IJ1268"/>
      <c r="IK1268"/>
      <c r="IL1268"/>
      <c r="IM1268"/>
      <c r="IN1268"/>
      <c r="IO1268"/>
      <c r="IP1268"/>
      <c r="IQ1268"/>
      <c r="IR1268"/>
      <c r="IS1268"/>
      <c r="IT1268"/>
      <c r="IU1268"/>
      <c r="IV1268"/>
      <c r="IW1268"/>
      <c r="IX1268"/>
      <c r="IY1268"/>
      <c r="IZ1268"/>
      <c r="JA1268"/>
      <c r="JB1268"/>
      <c r="JC1268"/>
      <c r="JD1268"/>
      <c r="JE1268"/>
      <c r="JF1268"/>
      <c r="JG1268"/>
      <c r="JH1268"/>
      <c r="JI1268"/>
      <c r="JJ1268"/>
      <c r="JK1268"/>
      <c r="JL1268"/>
      <c r="JM1268"/>
      <c r="JN1268"/>
      <c r="JO1268"/>
      <c r="JP1268"/>
      <c r="JQ1268"/>
      <c r="JR1268"/>
      <c r="JS1268"/>
      <c r="JT1268"/>
      <c r="JU1268"/>
      <c r="JV1268"/>
      <c r="JW1268"/>
      <c r="JX1268"/>
      <c r="JY1268"/>
      <c r="JZ1268"/>
      <c r="KA1268"/>
      <c r="KB1268"/>
      <c r="KC1268"/>
      <c r="KD1268"/>
      <c r="KE1268"/>
      <c r="KF1268"/>
      <c r="KG1268"/>
      <c r="KH1268"/>
      <c r="KI1268"/>
      <c r="KJ1268"/>
      <c r="KK1268"/>
      <c r="KL1268"/>
      <c r="KM1268"/>
      <c r="KN1268"/>
      <c r="KO1268"/>
      <c r="KP1268"/>
      <c r="KQ1268"/>
      <c r="KR1268"/>
      <c r="KS1268"/>
      <c r="KT1268"/>
      <c r="KU1268"/>
      <c r="KV1268"/>
      <c r="KW1268"/>
      <c r="KX1268"/>
      <c r="KY1268"/>
      <c r="KZ1268"/>
      <c r="LA1268"/>
      <c r="LB1268"/>
      <c r="LC1268"/>
      <c r="LD1268"/>
      <c r="LE1268"/>
      <c r="LF1268"/>
      <c r="LG1268"/>
      <c r="LH1268"/>
      <c r="LI1268"/>
      <c r="LJ1268"/>
      <c r="LK1268"/>
      <c r="LL1268"/>
      <c r="LM1268"/>
      <c r="LN1268"/>
      <c r="LO1268"/>
      <c r="LP1268"/>
      <c r="LQ1268"/>
      <c r="LR1268"/>
      <c r="LS1268"/>
      <c r="LT1268"/>
      <c r="LU1268"/>
      <c r="LV1268"/>
      <c r="LW1268"/>
      <c r="LX1268"/>
      <c r="LY1268"/>
      <c r="LZ1268"/>
      <c r="MA1268"/>
      <c r="MB1268"/>
      <c r="MC1268"/>
      <c r="MD1268"/>
      <c r="ME1268"/>
      <c r="MF1268"/>
      <c r="MG1268"/>
      <c r="MH1268"/>
      <c r="MI1268"/>
      <c r="MJ1268"/>
      <c r="MK1268"/>
      <c r="ML1268"/>
      <c r="MM1268"/>
      <c r="MN1268"/>
      <c r="MO1268"/>
      <c r="MP1268"/>
      <c r="MQ1268"/>
      <c r="MR1268"/>
      <c r="MS1268"/>
      <c r="MT1268"/>
      <c r="MU1268"/>
      <c r="MV1268"/>
      <c r="MW1268"/>
      <c r="MX1268"/>
      <c r="MY1268"/>
      <c r="MZ1268"/>
      <c r="NA1268"/>
      <c r="NB1268"/>
      <c r="NC1268"/>
      <c r="ND1268"/>
      <c r="NE1268"/>
      <c r="NF1268"/>
      <c r="NG1268"/>
      <c r="NH1268"/>
      <c r="NI1268"/>
      <c r="NJ1268"/>
      <c r="NK1268"/>
      <c r="NL1268"/>
      <c r="NM1268"/>
      <c r="NN1268"/>
      <c r="NO1268"/>
      <c r="NP1268"/>
      <c r="NQ1268"/>
      <c r="NR1268"/>
      <c r="NS1268"/>
      <c r="NT1268"/>
      <c r="NU1268"/>
      <c r="NV1268"/>
      <c r="NW1268"/>
      <c r="NX1268"/>
      <c r="NY1268"/>
      <c r="NZ1268"/>
      <c r="OA1268"/>
      <c r="OB1268"/>
      <c r="OC1268"/>
      <c r="OD1268"/>
      <c r="OE1268"/>
      <c r="OF1268"/>
      <c r="OG1268"/>
      <c r="OH1268"/>
      <c r="OI1268"/>
      <c r="OJ1268"/>
      <c r="OK1268"/>
      <c r="OL1268"/>
      <c r="OM1268"/>
      <c r="ON1268"/>
      <c r="OO1268"/>
      <c r="OP1268"/>
      <c r="OQ1268"/>
      <c r="OR1268"/>
      <c r="OS1268"/>
      <c r="OT1268"/>
      <c r="OU1268"/>
      <c r="OV1268"/>
      <c r="OW1268"/>
      <c r="OX1268"/>
      <c r="OY1268"/>
      <c r="OZ1268"/>
      <c r="PA1268"/>
      <c r="PB1268"/>
      <c r="PC1268"/>
      <c r="PD1268"/>
      <c r="PE1268"/>
      <c r="PF1268"/>
      <c r="PG1268"/>
      <c r="PH1268"/>
      <c r="PI1268"/>
      <c r="PJ1268"/>
      <c r="PK1268"/>
      <c r="PL1268"/>
      <c r="PM1268"/>
      <c r="PN1268"/>
      <c r="PO1268"/>
      <c r="PP1268"/>
      <c r="PQ1268"/>
      <c r="PR1268"/>
      <c r="PS1268"/>
      <c r="PT1268"/>
      <c r="PU1268"/>
      <c r="PV1268"/>
      <c r="PW1268"/>
      <c r="PX1268"/>
      <c r="PY1268"/>
      <c r="PZ1268"/>
      <c r="QA1268"/>
      <c r="QB1268"/>
      <c r="QC1268"/>
      <c r="QD1268"/>
      <c r="QE1268"/>
      <c r="QF1268"/>
      <c r="QG1268"/>
      <c r="QH1268"/>
      <c r="QI1268"/>
      <c r="QJ1268"/>
      <c r="QK1268"/>
      <c r="QL1268"/>
      <c r="QM1268"/>
      <c r="QN1268"/>
      <c r="QO1268"/>
      <c r="QP1268"/>
      <c r="QQ1268"/>
      <c r="QR1268"/>
      <c r="QS1268"/>
      <c r="QT1268"/>
      <c r="QU1268"/>
      <c r="QV1268"/>
      <c r="QW1268"/>
      <c r="QX1268"/>
      <c r="QY1268"/>
      <c r="QZ1268"/>
      <c r="RA1268"/>
      <c r="RB1268"/>
      <c r="RC1268"/>
      <c r="RD1268"/>
      <c r="RE1268"/>
      <c r="RF1268"/>
      <c r="RG1268"/>
      <c r="RH1268"/>
      <c r="RI1268"/>
      <c r="RJ1268"/>
      <c r="RK1268"/>
      <c r="RL1268"/>
      <c r="RM1268"/>
      <c r="RN1268"/>
      <c r="RO1268"/>
      <c r="RP1268"/>
      <c r="RQ1268"/>
      <c r="RR1268"/>
      <c r="RS1268"/>
      <c r="RT1268"/>
      <c r="RU1268"/>
      <c r="RV1268"/>
      <c r="RW1268"/>
      <c r="RX1268"/>
      <c r="RY1268"/>
      <c r="RZ1268"/>
      <c r="SA1268"/>
      <c r="SB1268"/>
      <c r="SC1268"/>
      <c r="SD1268"/>
      <c r="SE1268"/>
      <c r="SF1268"/>
      <c r="SG1268"/>
      <c r="SH1268"/>
      <c r="SI1268"/>
      <c r="SJ1268"/>
      <c r="SK1268"/>
      <c r="SL1268"/>
      <c r="SM1268"/>
      <c r="SN1268"/>
      <c r="SO1268"/>
      <c r="SP1268"/>
      <c r="SQ1268"/>
      <c r="SR1268"/>
      <c r="SS1268"/>
      <c r="ST1268"/>
      <c r="SU1268"/>
      <c r="SV1268"/>
      <c r="SW1268"/>
      <c r="SX1268"/>
      <c r="SY1268"/>
      <c r="SZ1268"/>
      <c r="TA1268"/>
      <c r="TB1268"/>
    </row>
    <row r="1269" spans="1:522" ht="16.5" customHeight="1" x14ac:dyDescent="0.2">
      <c r="A1269" s="20">
        <v>661</v>
      </c>
      <c r="B1269" s="20" t="s">
        <v>62</v>
      </c>
      <c r="C1269" s="20" t="s">
        <v>915</v>
      </c>
      <c r="D1269" s="20" t="s">
        <v>38</v>
      </c>
      <c r="E1269" s="20" t="s">
        <v>1345</v>
      </c>
      <c r="F1269" s="22" t="s">
        <v>962</v>
      </c>
      <c r="G1269" s="20" t="s">
        <v>42</v>
      </c>
      <c r="H1269" s="20" t="s">
        <v>35</v>
      </c>
      <c r="I1269" s="20" t="s">
        <v>81</v>
      </c>
      <c r="J1269" s="22" t="s">
        <v>915</v>
      </c>
      <c r="K1269" s="20"/>
      <c r="L1269" s="20"/>
      <c r="M1269" s="20"/>
      <c r="N1269" s="20"/>
      <c r="O1269" s="23"/>
      <c r="P1269" s="23">
        <v>876700</v>
      </c>
      <c r="Q1269" s="24">
        <v>1</v>
      </c>
      <c r="R1269" s="25">
        <v>45809</v>
      </c>
      <c r="S1269" s="20" t="s">
        <v>83</v>
      </c>
      <c r="T1269" s="26">
        <f t="shared" si="21"/>
        <v>876700</v>
      </c>
      <c r="U1269" s="27" t="s">
        <v>100</v>
      </c>
      <c r="V1269" s="27" t="s">
        <v>100</v>
      </c>
      <c r="W1269"/>
      <c r="X1269"/>
      <c r="Y1269"/>
      <c r="Z1269"/>
      <c r="AA1269"/>
      <c r="AB1269"/>
      <c r="AC1269"/>
      <c r="AD1269"/>
      <c r="AE1269"/>
      <c r="AF1269"/>
      <c r="AG1269"/>
      <c r="AH1269"/>
      <c r="AI1269"/>
      <c r="AJ1269"/>
      <c r="AK1269"/>
      <c r="AL1269"/>
      <c r="AM1269"/>
      <c r="AN1269"/>
      <c r="AO1269"/>
      <c r="AP1269"/>
      <c r="AQ1269"/>
      <c r="AR1269"/>
      <c r="AS1269"/>
      <c r="AT1269"/>
      <c r="AU1269"/>
      <c r="AV1269"/>
      <c r="AW1269"/>
      <c r="AX1269"/>
      <c r="AY1269"/>
      <c r="AZ1269"/>
      <c r="BA1269"/>
      <c r="BB1269"/>
      <c r="BC1269"/>
      <c r="BD1269"/>
      <c r="BE1269"/>
      <c r="BF1269"/>
      <c r="BG1269"/>
      <c r="BH1269"/>
      <c r="BI1269"/>
      <c r="BJ1269"/>
      <c r="BK1269"/>
      <c r="BL1269"/>
      <c r="BM1269"/>
      <c r="BN1269"/>
      <c r="BO1269"/>
      <c r="BP1269"/>
      <c r="BQ1269"/>
      <c r="BR1269"/>
      <c r="BS1269"/>
      <c r="BT1269"/>
      <c r="BU1269"/>
      <c r="BV1269"/>
      <c r="BW1269"/>
      <c r="BX1269"/>
      <c r="BY1269"/>
      <c r="BZ1269"/>
      <c r="CA1269"/>
      <c r="CB1269"/>
      <c r="CC1269"/>
      <c r="CD1269"/>
      <c r="CE1269"/>
      <c r="CF1269"/>
      <c r="CG1269"/>
      <c r="CH1269"/>
      <c r="CI1269"/>
      <c r="CJ1269"/>
      <c r="CK1269"/>
      <c r="CL1269"/>
      <c r="CM1269"/>
      <c r="CN1269"/>
      <c r="CO1269"/>
      <c r="CP1269"/>
      <c r="CQ1269"/>
      <c r="CR1269"/>
      <c r="CS1269"/>
      <c r="CT1269"/>
      <c r="CU1269"/>
      <c r="CV1269"/>
      <c r="CW1269"/>
      <c r="CX1269"/>
      <c r="CY1269"/>
      <c r="CZ1269"/>
      <c r="DA1269"/>
      <c r="DB1269"/>
      <c r="DC1269"/>
      <c r="DD1269"/>
      <c r="DE1269"/>
      <c r="DF1269"/>
      <c r="DG1269"/>
      <c r="DH1269"/>
      <c r="DI1269"/>
      <c r="DJ1269"/>
      <c r="DK1269"/>
      <c r="DL1269"/>
      <c r="DM1269"/>
      <c r="DN1269"/>
      <c r="DO1269"/>
      <c r="DP1269"/>
      <c r="DQ1269"/>
      <c r="DR1269"/>
      <c r="DS1269"/>
      <c r="DT1269"/>
      <c r="DU1269"/>
      <c r="DV1269"/>
      <c r="DW1269"/>
      <c r="DX1269"/>
      <c r="DY1269"/>
      <c r="DZ1269"/>
      <c r="EA1269"/>
      <c r="EB1269"/>
      <c r="EC1269"/>
      <c r="ED1269"/>
      <c r="EE1269"/>
      <c r="EF1269"/>
      <c r="EG1269"/>
      <c r="EH1269"/>
      <c r="EI1269"/>
      <c r="EJ1269"/>
      <c r="EK1269"/>
      <c r="EL1269"/>
      <c r="EM1269"/>
      <c r="EN1269"/>
      <c r="EO1269"/>
      <c r="EP1269"/>
      <c r="EQ1269"/>
      <c r="ER1269"/>
      <c r="ES1269"/>
      <c r="ET1269"/>
      <c r="EU1269"/>
      <c r="EV1269"/>
      <c r="EW1269"/>
      <c r="EX1269"/>
      <c r="EY1269"/>
      <c r="EZ1269"/>
      <c r="FA1269"/>
      <c r="FB1269"/>
      <c r="FC1269"/>
      <c r="FD1269"/>
      <c r="FE1269"/>
      <c r="FF1269"/>
      <c r="FG1269"/>
      <c r="FH1269"/>
      <c r="FI1269"/>
      <c r="FJ1269"/>
      <c r="FK1269"/>
      <c r="FL1269"/>
      <c r="FM1269"/>
      <c r="FN1269"/>
      <c r="FO1269"/>
      <c r="FP1269"/>
      <c r="FQ1269"/>
      <c r="FR1269"/>
      <c r="FS1269"/>
      <c r="FT1269"/>
      <c r="FU1269"/>
      <c r="FV1269"/>
      <c r="FW1269"/>
      <c r="FX1269"/>
      <c r="FY1269"/>
      <c r="FZ1269"/>
      <c r="GA1269"/>
      <c r="GB1269"/>
      <c r="GC1269"/>
      <c r="GD1269"/>
      <c r="GE1269"/>
      <c r="GF1269"/>
      <c r="GG1269"/>
      <c r="GH1269"/>
      <c r="GI1269"/>
      <c r="GJ1269"/>
      <c r="GK1269"/>
      <c r="GL1269"/>
      <c r="GM1269"/>
      <c r="GN1269"/>
      <c r="GO1269"/>
      <c r="GP1269"/>
      <c r="GQ1269"/>
      <c r="GR1269"/>
      <c r="GS1269"/>
      <c r="GT1269"/>
      <c r="GU1269"/>
      <c r="GV1269"/>
      <c r="GW1269"/>
      <c r="GX1269"/>
      <c r="GY1269"/>
      <c r="GZ1269"/>
      <c r="HA1269"/>
      <c r="HB1269"/>
      <c r="HC1269"/>
      <c r="HD1269"/>
      <c r="HE1269"/>
      <c r="HF1269"/>
      <c r="HG1269"/>
      <c r="HH1269"/>
      <c r="HI1269"/>
      <c r="HJ1269"/>
      <c r="HK1269"/>
      <c r="HL1269"/>
      <c r="HM1269"/>
      <c r="HN1269"/>
      <c r="HO1269"/>
      <c r="HP1269"/>
      <c r="HQ1269"/>
      <c r="HR1269"/>
      <c r="HS1269"/>
      <c r="HT1269"/>
      <c r="HU1269"/>
      <c r="HV1269"/>
      <c r="HW1269"/>
      <c r="HX1269"/>
      <c r="HY1269"/>
      <c r="HZ1269"/>
      <c r="IA1269"/>
      <c r="IB1269"/>
      <c r="IC1269"/>
      <c r="ID1269"/>
      <c r="IE1269"/>
      <c r="IF1269"/>
      <c r="IG1269"/>
      <c r="IH1269"/>
      <c r="II1269"/>
      <c r="IJ1269"/>
      <c r="IK1269"/>
      <c r="IL1269"/>
      <c r="IM1269"/>
      <c r="IN1269"/>
      <c r="IO1269"/>
      <c r="IP1269"/>
      <c r="IQ1269"/>
      <c r="IR1269"/>
      <c r="IS1269"/>
      <c r="IT1269"/>
      <c r="IU1269"/>
      <c r="IV1269"/>
      <c r="IW1269"/>
      <c r="IX1269"/>
      <c r="IY1269"/>
      <c r="IZ1269"/>
      <c r="JA1269"/>
      <c r="JB1269"/>
      <c r="JC1269"/>
      <c r="JD1269"/>
      <c r="JE1269"/>
      <c r="JF1269"/>
      <c r="JG1269"/>
      <c r="JH1269"/>
      <c r="JI1269"/>
      <c r="JJ1269"/>
      <c r="JK1269"/>
      <c r="JL1269"/>
      <c r="JM1269"/>
      <c r="JN1269"/>
      <c r="JO1269"/>
      <c r="JP1269"/>
      <c r="JQ1269"/>
      <c r="JR1269"/>
      <c r="JS1269"/>
      <c r="JT1269"/>
      <c r="JU1269"/>
      <c r="JV1269"/>
      <c r="JW1269"/>
      <c r="JX1269"/>
      <c r="JY1269"/>
      <c r="JZ1269"/>
      <c r="KA1269"/>
      <c r="KB1269"/>
      <c r="KC1269"/>
      <c r="KD1269"/>
      <c r="KE1269"/>
      <c r="KF1269"/>
      <c r="KG1269"/>
      <c r="KH1269"/>
      <c r="KI1269"/>
      <c r="KJ1269"/>
      <c r="KK1269"/>
      <c r="KL1269"/>
      <c r="KM1269"/>
      <c r="KN1269"/>
      <c r="KO1269"/>
      <c r="KP1269"/>
      <c r="KQ1269"/>
      <c r="KR1269"/>
      <c r="KS1269"/>
      <c r="KT1269"/>
      <c r="KU1269"/>
      <c r="KV1269"/>
      <c r="KW1269"/>
      <c r="KX1269"/>
      <c r="KY1269"/>
      <c r="KZ1269"/>
      <c r="LA1269"/>
      <c r="LB1269"/>
      <c r="LC1269"/>
      <c r="LD1269"/>
      <c r="LE1269"/>
      <c r="LF1269"/>
      <c r="LG1269"/>
      <c r="LH1269"/>
      <c r="LI1269"/>
      <c r="LJ1269"/>
      <c r="LK1269"/>
      <c r="LL1269"/>
      <c r="LM1269"/>
      <c r="LN1269"/>
      <c r="LO1269"/>
      <c r="LP1269"/>
      <c r="LQ1269"/>
      <c r="LR1269"/>
      <c r="LS1269"/>
      <c r="LT1269"/>
      <c r="LU1269"/>
      <c r="LV1269"/>
      <c r="LW1269"/>
      <c r="LX1269"/>
      <c r="LY1269"/>
      <c r="LZ1269"/>
      <c r="MA1269"/>
      <c r="MB1269"/>
      <c r="MC1269"/>
      <c r="MD1269"/>
      <c r="ME1269"/>
      <c r="MF1269"/>
      <c r="MG1269"/>
      <c r="MH1269"/>
      <c r="MI1269"/>
      <c r="MJ1269"/>
      <c r="MK1269"/>
      <c r="ML1269"/>
      <c r="MM1269"/>
      <c r="MN1269"/>
      <c r="MO1269"/>
      <c r="MP1269"/>
      <c r="MQ1269"/>
      <c r="MR1269"/>
      <c r="MS1269"/>
      <c r="MT1269"/>
      <c r="MU1269"/>
      <c r="MV1269"/>
      <c r="MW1269"/>
      <c r="MX1269"/>
      <c r="MY1269"/>
      <c r="MZ1269"/>
      <c r="NA1269"/>
      <c r="NB1269"/>
      <c r="NC1269"/>
      <c r="ND1269"/>
      <c r="NE1269"/>
      <c r="NF1269"/>
      <c r="NG1269"/>
      <c r="NH1269"/>
      <c r="NI1269"/>
      <c r="NJ1269"/>
      <c r="NK1269"/>
      <c r="NL1269"/>
      <c r="NM1269"/>
      <c r="NN1269"/>
      <c r="NO1269"/>
      <c r="NP1269"/>
      <c r="NQ1269"/>
      <c r="NR1269"/>
      <c r="NS1269"/>
      <c r="NT1269"/>
      <c r="NU1269"/>
      <c r="NV1269"/>
      <c r="NW1269"/>
      <c r="NX1269"/>
      <c r="NY1269"/>
      <c r="NZ1269"/>
      <c r="OA1269"/>
      <c r="OB1269"/>
      <c r="OC1269"/>
      <c r="OD1269"/>
      <c r="OE1269"/>
      <c r="OF1269"/>
      <c r="OG1269"/>
      <c r="OH1269"/>
      <c r="OI1269"/>
      <c r="OJ1269"/>
      <c r="OK1269"/>
      <c r="OL1269"/>
      <c r="OM1269"/>
      <c r="ON1269"/>
      <c r="OO1269"/>
      <c r="OP1269"/>
      <c r="OQ1269"/>
      <c r="OR1269"/>
      <c r="OS1269"/>
      <c r="OT1269"/>
      <c r="OU1269"/>
      <c r="OV1269"/>
      <c r="OW1269"/>
      <c r="OX1269"/>
      <c r="OY1269"/>
      <c r="OZ1269"/>
      <c r="PA1269"/>
      <c r="PB1269"/>
      <c r="PC1269"/>
      <c r="PD1269"/>
      <c r="PE1269"/>
      <c r="PF1269"/>
      <c r="PG1269"/>
      <c r="PH1269"/>
      <c r="PI1269"/>
      <c r="PJ1269"/>
      <c r="PK1269"/>
      <c r="PL1269"/>
      <c r="PM1269"/>
      <c r="PN1269"/>
      <c r="PO1269"/>
      <c r="PP1269"/>
      <c r="PQ1269"/>
      <c r="PR1269"/>
      <c r="PS1269"/>
      <c r="PT1269"/>
      <c r="PU1269"/>
      <c r="PV1269"/>
      <c r="PW1269"/>
      <c r="PX1269"/>
      <c r="PY1269"/>
      <c r="PZ1269"/>
      <c r="QA1269"/>
      <c r="QB1269"/>
      <c r="QC1269"/>
      <c r="QD1269"/>
      <c r="QE1269"/>
      <c r="QF1269"/>
      <c r="QG1269"/>
      <c r="QH1269"/>
      <c r="QI1269"/>
      <c r="QJ1269"/>
      <c r="QK1269"/>
      <c r="QL1269"/>
      <c r="QM1269"/>
      <c r="QN1269"/>
      <c r="QO1269"/>
      <c r="QP1269"/>
      <c r="QQ1269"/>
      <c r="QR1269"/>
      <c r="QS1269"/>
      <c r="QT1269"/>
      <c r="QU1269"/>
      <c r="QV1269"/>
      <c r="QW1269"/>
      <c r="QX1269"/>
      <c r="QY1269"/>
      <c r="QZ1269"/>
      <c r="RA1269"/>
      <c r="RB1269"/>
      <c r="RC1269"/>
      <c r="RD1269"/>
      <c r="RE1269"/>
      <c r="RF1269"/>
      <c r="RG1269"/>
      <c r="RH1269"/>
      <c r="RI1269"/>
      <c r="RJ1269"/>
      <c r="RK1269"/>
      <c r="RL1269"/>
      <c r="RM1269"/>
      <c r="RN1269"/>
      <c r="RO1269"/>
      <c r="RP1269"/>
      <c r="RQ1269"/>
      <c r="RR1269"/>
      <c r="RS1269"/>
      <c r="RT1269"/>
      <c r="RU1269"/>
      <c r="RV1269"/>
      <c r="RW1269"/>
      <c r="RX1269"/>
      <c r="RY1269"/>
      <c r="RZ1269"/>
      <c r="SA1269"/>
      <c r="SB1269"/>
      <c r="SC1269"/>
      <c r="SD1269"/>
      <c r="SE1269"/>
      <c r="SF1269"/>
      <c r="SG1269"/>
      <c r="SH1269"/>
      <c r="SI1269"/>
      <c r="SJ1269"/>
      <c r="SK1269"/>
      <c r="SL1269"/>
      <c r="SM1269"/>
      <c r="SN1269"/>
      <c r="SO1269"/>
      <c r="SP1269"/>
      <c r="SQ1269"/>
      <c r="SR1269"/>
      <c r="SS1269"/>
      <c r="ST1269"/>
      <c r="SU1269"/>
      <c r="SV1269"/>
      <c r="SW1269"/>
      <c r="SX1269"/>
      <c r="SY1269"/>
      <c r="SZ1269"/>
      <c r="TA1269"/>
      <c r="TB1269"/>
    </row>
    <row r="1270" spans="1:522" ht="16.5" customHeight="1" x14ac:dyDescent="0.2">
      <c r="A1270" s="20">
        <v>662</v>
      </c>
      <c r="B1270" s="20" t="s">
        <v>62</v>
      </c>
      <c r="C1270" s="20" t="s">
        <v>915</v>
      </c>
      <c r="D1270" s="20" t="s">
        <v>38</v>
      </c>
      <c r="E1270" s="20" t="s">
        <v>1345</v>
      </c>
      <c r="F1270" s="22" t="s">
        <v>962</v>
      </c>
      <c r="G1270" s="20" t="s">
        <v>42</v>
      </c>
      <c r="H1270" s="20" t="s">
        <v>35</v>
      </c>
      <c r="I1270" s="20" t="s">
        <v>81</v>
      </c>
      <c r="J1270" s="22" t="s">
        <v>915</v>
      </c>
      <c r="K1270" s="20"/>
      <c r="L1270" s="20"/>
      <c r="M1270" s="20"/>
      <c r="N1270" s="20"/>
      <c r="O1270" s="23"/>
      <c r="P1270" s="23">
        <v>876700</v>
      </c>
      <c r="Q1270" s="24">
        <v>1</v>
      </c>
      <c r="R1270" s="25">
        <v>45839</v>
      </c>
      <c r="S1270" s="20" t="s">
        <v>83</v>
      </c>
      <c r="T1270" s="26">
        <f t="shared" si="21"/>
        <v>876700</v>
      </c>
      <c r="U1270" s="27" t="s">
        <v>100</v>
      </c>
      <c r="V1270" s="27" t="s">
        <v>100</v>
      </c>
      <c r="W1270"/>
      <c r="X1270"/>
      <c r="Y1270"/>
      <c r="Z1270"/>
      <c r="AA1270"/>
      <c r="AB1270"/>
      <c r="AC1270"/>
      <c r="AD1270"/>
      <c r="AE1270"/>
      <c r="AF1270"/>
      <c r="AG1270"/>
      <c r="AH1270"/>
      <c r="AI1270"/>
      <c r="AJ1270"/>
      <c r="AK1270"/>
      <c r="AL1270"/>
      <c r="AM1270"/>
      <c r="AN1270"/>
      <c r="AO1270"/>
      <c r="AP1270"/>
      <c r="AQ1270"/>
      <c r="AR1270"/>
      <c r="AS1270"/>
      <c r="AT1270"/>
      <c r="AU1270"/>
      <c r="AV1270"/>
      <c r="AW1270"/>
      <c r="AX1270"/>
      <c r="AY1270"/>
      <c r="AZ1270"/>
      <c r="BA1270"/>
      <c r="BB1270"/>
      <c r="BC1270"/>
      <c r="BD1270"/>
      <c r="BE1270"/>
      <c r="BF1270"/>
      <c r="BG1270"/>
      <c r="BH1270"/>
      <c r="BI1270"/>
      <c r="BJ1270"/>
      <c r="BK1270"/>
      <c r="BL1270"/>
      <c r="BM1270"/>
      <c r="BN1270"/>
      <c r="BO1270"/>
      <c r="BP1270"/>
      <c r="BQ1270"/>
      <c r="BR1270"/>
      <c r="BS1270"/>
      <c r="BT1270"/>
      <c r="BU1270"/>
      <c r="BV1270"/>
      <c r="BW1270"/>
      <c r="BX1270"/>
      <c r="BY1270"/>
      <c r="BZ1270"/>
      <c r="CA1270"/>
      <c r="CB1270"/>
      <c r="CC1270"/>
      <c r="CD1270"/>
      <c r="CE1270"/>
      <c r="CF1270"/>
      <c r="CG1270"/>
      <c r="CH1270"/>
      <c r="CI1270"/>
      <c r="CJ1270"/>
      <c r="CK1270"/>
      <c r="CL1270"/>
      <c r="CM1270"/>
      <c r="CN1270"/>
      <c r="CO1270"/>
      <c r="CP1270"/>
      <c r="CQ1270"/>
      <c r="CR1270"/>
      <c r="CS1270"/>
      <c r="CT1270"/>
      <c r="CU1270"/>
      <c r="CV1270"/>
      <c r="CW1270"/>
      <c r="CX1270"/>
      <c r="CY1270"/>
      <c r="CZ1270"/>
      <c r="DA1270"/>
      <c r="DB1270"/>
      <c r="DC1270"/>
      <c r="DD1270"/>
      <c r="DE1270"/>
      <c r="DF1270"/>
      <c r="DG1270"/>
      <c r="DH1270"/>
      <c r="DI1270"/>
      <c r="DJ1270"/>
      <c r="DK1270"/>
      <c r="DL1270"/>
      <c r="DM1270"/>
      <c r="DN1270"/>
      <c r="DO1270"/>
      <c r="DP1270"/>
      <c r="DQ1270"/>
      <c r="DR1270"/>
      <c r="DS1270"/>
      <c r="DT1270"/>
      <c r="DU1270"/>
      <c r="DV1270"/>
      <c r="DW1270"/>
      <c r="DX1270"/>
      <c r="DY1270"/>
      <c r="DZ1270"/>
      <c r="EA1270"/>
      <c r="EB1270"/>
      <c r="EC1270"/>
      <c r="ED1270"/>
      <c r="EE1270"/>
      <c r="EF1270"/>
      <c r="EG1270"/>
      <c r="EH1270"/>
      <c r="EI1270"/>
      <c r="EJ1270"/>
      <c r="EK1270"/>
      <c r="EL1270"/>
      <c r="EM1270"/>
      <c r="EN1270"/>
      <c r="EO1270"/>
      <c r="EP1270"/>
      <c r="EQ1270"/>
      <c r="ER1270"/>
      <c r="ES1270"/>
      <c r="ET1270"/>
      <c r="EU1270"/>
      <c r="EV1270"/>
      <c r="EW1270"/>
      <c r="EX1270"/>
      <c r="EY1270"/>
      <c r="EZ1270"/>
      <c r="FA1270"/>
      <c r="FB1270"/>
      <c r="FC1270"/>
      <c r="FD1270"/>
      <c r="FE1270"/>
      <c r="FF1270"/>
      <c r="FG1270"/>
      <c r="FH1270"/>
      <c r="FI1270"/>
      <c r="FJ1270"/>
      <c r="FK1270"/>
      <c r="FL1270"/>
      <c r="FM1270"/>
      <c r="FN1270"/>
      <c r="FO1270"/>
      <c r="FP1270"/>
      <c r="FQ1270"/>
      <c r="FR1270"/>
      <c r="FS1270"/>
      <c r="FT1270"/>
      <c r="FU1270"/>
      <c r="FV1270"/>
      <c r="FW1270"/>
      <c r="FX1270"/>
      <c r="FY1270"/>
      <c r="FZ1270"/>
      <c r="GA1270"/>
      <c r="GB1270"/>
      <c r="GC1270"/>
      <c r="GD1270"/>
      <c r="GE1270"/>
      <c r="GF1270"/>
      <c r="GG1270"/>
      <c r="GH1270"/>
      <c r="GI1270"/>
      <c r="GJ1270"/>
      <c r="GK1270"/>
      <c r="GL1270"/>
      <c r="GM1270"/>
      <c r="GN1270"/>
      <c r="GO1270"/>
      <c r="GP1270"/>
      <c r="GQ1270"/>
      <c r="GR1270"/>
      <c r="GS1270"/>
      <c r="GT1270"/>
      <c r="GU1270"/>
      <c r="GV1270"/>
      <c r="GW1270"/>
      <c r="GX1270"/>
      <c r="GY1270"/>
      <c r="GZ1270"/>
      <c r="HA1270"/>
      <c r="HB1270"/>
      <c r="HC1270"/>
      <c r="HD1270"/>
      <c r="HE1270"/>
      <c r="HF1270"/>
      <c r="HG1270"/>
      <c r="HH1270"/>
      <c r="HI1270"/>
      <c r="HJ1270"/>
      <c r="HK1270"/>
      <c r="HL1270"/>
      <c r="HM1270"/>
      <c r="HN1270"/>
      <c r="HO1270"/>
      <c r="HP1270"/>
      <c r="HQ1270"/>
      <c r="HR1270"/>
      <c r="HS1270"/>
      <c r="HT1270"/>
      <c r="HU1270"/>
      <c r="HV1270"/>
      <c r="HW1270"/>
      <c r="HX1270"/>
      <c r="HY1270"/>
      <c r="HZ1270"/>
      <c r="IA1270"/>
      <c r="IB1270"/>
      <c r="IC1270"/>
      <c r="ID1270"/>
      <c r="IE1270"/>
      <c r="IF1270"/>
      <c r="IG1270"/>
      <c r="IH1270"/>
      <c r="II1270"/>
      <c r="IJ1270"/>
      <c r="IK1270"/>
      <c r="IL1270"/>
      <c r="IM1270"/>
      <c r="IN1270"/>
      <c r="IO1270"/>
      <c r="IP1270"/>
      <c r="IQ1270"/>
      <c r="IR1270"/>
      <c r="IS1270"/>
      <c r="IT1270"/>
      <c r="IU1270"/>
      <c r="IV1270"/>
      <c r="IW1270"/>
      <c r="IX1270"/>
      <c r="IY1270"/>
      <c r="IZ1270"/>
      <c r="JA1270"/>
      <c r="JB1270"/>
      <c r="JC1270"/>
      <c r="JD1270"/>
      <c r="JE1270"/>
      <c r="JF1270"/>
      <c r="JG1270"/>
      <c r="JH1270"/>
      <c r="JI1270"/>
      <c r="JJ1270"/>
      <c r="JK1270"/>
      <c r="JL1270"/>
      <c r="JM1270"/>
      <c r="JN1270"/>
      <c r="JO1270"/>
      <c r="JP1270"/>
      <c r="JQ1270"/>
      <c r="JR1270"/>
      <c r="JS1270"/>
      <c r="JT1270"/>
      <c r="JU1270"/>
      <c r="JV1270"/>
      <c r="JW1270"/>
      <c r="JX1270"/>
      <c r="JY1270"/>
      <c r="JZ1270"/>
      <c r="KA1270"/>
      <c r="KB1270"/>
      <c r="KC1270"/>
      <c r="KD1270"/>
      <c r="KE1270"/>
      <c r="KF1270"/>
      <c r="KG1270"/>
      <c r="KH1270"/>
      <c r="KI1270"/>
      <c r="KJ1270"/>
      <c r="KK1270"/>
      <c r="KL1270"/>
      <c r="KM1270"/>
      <c r="KN1270"/>
      <c r="KO1270"/>
      <c r="KP1270"/>
      <c r="KQ1270"/>
      <c r="KR1270"/>
      <c r="KS1270"/>
      <c r="KT1270"/>
      <c r="KU1270"/>
      <c r="KV1270"/>
      <c r="KW1270"/>
      <c r="KX1270"/>
      <c r="KY1270"/>
      <c r="KZ1270"/>
      <c r="LA1270"/>
      <c r="LB1270"/>
      <c r="LC1270"/>
      <c r="LD1270"/>
      <c r="LE1270"/>
      <c r="LF1270"/>
      <c r="LG1270"/>
      <c r="LH1270"/>
      <c r="LI1270"/>
      <c r="LJ1270"/>
      <c r="LK1270"/>
      <c r="LL1270"/>
      <c r="LM1270"/>
      <c r="LN1270"/>
      <c r="LO1270"/>
      <c r="LP1270"/>
      <c r="LQ1270"/>
      <c r="LR1270"/>
      <c r="LS1270"/>
      <c r="LT1270"/>
      <c r="LU1270"/>
      <c r="LV1270"/>
      <c r="LW1270"/>
      <c r="LX1270"/>
      <c r="LY1270"/>
      <c r="LZ1270"/>
      <c r="MA1270"/>
      <c r="MB1270"/>
      <c r="MC1270"/>
      <c r="MD1270"/>
      <c r="ME1270"/>
      <c r="MF1270"/>
      <c r="MG1270"/>
      <c r="MH1270"/>
      <c r="MI1270"/>
      <c r="MJ1270"/>
      <c r="MK1270"/>
      <c r="ML1270"/>
      <c r="MM1270"/>
      <c r="MN1270"/>
      <c r="MO1270"/>
      <c r="MP1270"/>
      <c r="MQ1270"/>
      <c r="MR1270"/>
      <c r="MS1270"/>
      <c r="MT1270"/>
      <c r="MU1270"/>
      <c r="MV1270"/>
      <c r="MW1270"/>
      <c r="MX1270"/>
      <c r="MY1270"/>
      <c r="MZ1270"/>
      <c r="NA1270"/>
      <c r="NB1270"/>
      <c r="NC1270"/>
      <c r="ND1270"/>
      <c r="NE1270"/>
      <c r="NF1270"/>
      <c r="NG1270"/>
      <c r="NH1270"/>
      <c r="NI1270"/>
      <c r="NJ1270"/>
      <c r="NK1270"/>
      <c r="NL1270"/>
      <c r="NM1270"/>
      <c r="NN1270"/>
      <c r="NO1270"/>
      <c r="NP1270"/>
      <c r="NQ1270"/>
      <c r="NR1270"/>
      <c r="NS1270"/>
      <c r="NT1270"/>
      <c r="NU1270"/>
      <c r="NV1270"/>
      <c r="NW1270"/>
      <c r="NX1270"/>
      <c r="NY1270"/>
      <c r="NZ1270"/>
      <c r="OA1270"/>
      <c r="OB1270"/>
      <c r="OC1270"/>
      <c r="OD1270"/>
      <c r="OE1270"/>
      <c r="OF1270"/>
      <c r="OG1270"/>
      <c r="OH1270"/>
      <c r="OI1270"/>
      <c r="OJ1270"/>
      <c r="OK1270"/>
      <c r="OL1270"/>
      <c r="OM1270"/>
      <c r="ON1270"/>
      <c r="OO1270"/>
      <c r="OP1270"/>
      <c r="OQ1270"/>
      <c r="OR1270"/>
      <c r="OS1270"/>
      <c r="OT1270"/>
      <c r="OU1270"/>
      <c r="OV1270"/>
      <c r="OW1270"/>
      <c r="OX1270"/>
      <c r="OY1270"/>
      <c r="OZ1270"/>
      <c r="PA1270"/>
      <c r="PB1270"/>
      <c r="PC1270"/>
      <c r="PD1270"/>
      <c r="PE1270"/>
      <c r="PF1270"/>
      <c r="PG1270"/>
      <c r="PH1270"/>
      <c r="PI1270"/>
      <c r="PJ1270"/>
      <c r="PK1270"/>
      <c r="PL1270"/>
      <c r="PM1270"/>
      <c r="PN1270"/>
      <c r="PO1270"/>
      <c r="PP1270"/>
      <c r="PQ1270"/>
      <c r="PR1270"/>
      <c r="PS1270"/>
      <c r="PT1270"/>
      <c r="PU1270"/>
      <c r="PV1270"/>
      <c r="PW1270"/>
      <c r="PX1270"/>
      <c r="PY1270"/>
      <c r="PZ1270"/>
      <c r="QA1270"/>
      <c r="QB1270"/>
      <c r="QC1270"/>
      <c r="QD1270"/>
      <c r="QE1270"/>
      <c r="QF1270"/>
      <c r="QG1270"/>
      <c r="QH1270"/>
      <c r="QI1270"/>
      <c r="QJ1270"/>
      <c r="QK1270"/>
      <c r="QL1270"/>
      <c r="QM1270"/>
      <c r="QN1270"/>
      <c r="QO1270"/>
      <c r="QP1270"/>
      <c r="QQ1270"/>
      <c r="QR1270"/>
      <c r="QS1270"/>
      <c r="QT1270"/>
      <c r="QU1270"/>
      <c r="QV1270"/>
      <c r="QW1270"/>
      <c r="QX1270"/>
      <c r="QY1270"/>
      <c r="QZ1270"/>
      <c r="RA1270"/>
      <c r="RB1270"/>
      <c r="RC1270"/>
      <c r="RD1270"/>
      <c r="RE1270"/>
      <c r="RF1270"/>
      <c r="RG1270"/>
      <c r="RH1270"/>
      <c r="RI1270"/>
      <c r="RJ1270"/>
      <c r="RK1270"/>
      <c r="RL1270"/>
      <c r="RM1270"/>
      <c r="RN1270"/>
      <c r="RO1270"/>
      <c r="RP1270"/>
      <c r="RQ1270"/>
      <c r="RR1270"/>
      <c r="RS1270"/>
      <c r="RT1270"/>
      <c r="RU1270"/>
      <c r="RV1270"/>
      <c r="RW1270"/>
      <c r="RX1270"/>
      <c r="RY1270"/>
      <c r="RZ1270"/>
      <c r="SA1270"/>
      <c r="SB1270"/>
      <c r="SC1270"/>
      <c r="SD1270"/>
      <c r="SE1270"/>
      <c r="SF1270"/>
      <c r="SG1270"/>
      <c r="SH1270"/>
      <c r="SI1270"/>
      <c r="SJ1270"/>
      <c r="SK1270"/>
      <c r="SL1270"/>
      <c r="SM1270"/>
      <c r="SN1270"/>
      <c r="SO1270"/>
      <c r="SP1270"/>
      <c r="SQ1270"/>
      <c r="SR1270"/>
      <c r="SS1270"/>
      <c r="ST1270"/>
      <c r="SU1270"/>
      <c r="SV1270"/>
      <c r="SW1270"/>
      <c r="SX1270"/>
      <c r="SY1270"/>
      <c r="SZ1270"/>
      <c r="TA1270"/>
      <c r="TB1270"/>
    </row>
    <row r="1271" spans="1:522" ht="16.5" customHeight="1" x14ac:dyDescent="0.2">
      <c r="A1271" s="20">
        <v>663</v>
      </c>
      <c r="B1271" s="20" t="s">
        <v>62</v>
      </c>
      <c r="C1271" s="20" t="s">
        <v>915</v>
      </c>
      <c r="D1271" s="20" t="s">
        <v>38</v>
      </c>
      <c r="E1271" s="20" t="s">
        <v>1345</v>
      </c>
      <c r="F1271" s="22" t="s">
        <v>962</v>
      </c>
      <c r="G1271" s="20" t="s">
        <v>42</v>
      </c>
      <c r="H1271" s="20" t="s">
        <v>35</v>
      </c>
      <c r="I1271" s="20" t="s">
        <v>81</v>
      </c>
      <c r="J1271" s="22" t="s">
        <v>915</v>
      </c>
      <c r="K1271" s="20"/>
      <c r="L1271" s="20"/>
      <c r="M1271" s="20"/>
      <c r="N1271" s="20"/>
      <c r="O1271" s="23"/>
      <c r="P1271" s="23">
        <v>876700</v>
      </c>
      <c r="Q1271" s="24">
        <v>1</v>
      </c>
      <c r="R1271" s="25">
        <v>45870</v>
      </c>
      <c r="S1271" s="20" t="s">
        <v>83</v>
      </c>
      <c r="T1271" s="26">
        <f t="shared" si="21"/>
        <v>876700</v>
      </c>
      <c r="U1271" s="27" t="s">
        <v>100</v>
      </c>
      <c r="V1271" s="27" t="s">
        <v>100</v>
      </c>
      <c r="W1271"/>
      <c r="X1271"/>
      <c r="Y1271"/>
      <c r="Z1271"/>
      <c r="AA1271"/>
      <c r="AB1271"/>
      <c r="AC1271"/>
      <c r="AD1271"/>
      <c r="AE1271"/>
      <c r="AF1271"/>
      <c r="AG1271"/>
      <c r="AH1271"/>
      <c r="AI1271"/>
      <c r="AJ1271"/>
      <c r="AK1271"/>
      <c r="AL1271"/>
      <c r="AM1271"/>
      <c r="AN1271"/>
      <c r="AO1271"/>
      <c r="AP1271"/>
      <c r="AQ1271"/>
      <c r="AR1271"/>
      <c r="AS1271"/>
      <c r="AT1271"/>
      <c r="AU1271"/>
      <c r="AV1271"/>
      <c r="AW1271"/>
      <c r="AX1271"/>
      <c r="AY1271"/>
      <c r="AZ1271"/>
      <c r="BA1271"/>
      <c r="BB1271"/>
      <c r="BC1271"/>
      <c r="BD1271"/>
      <c r="BE1271"/>
      <c r="BF1271"/>
      <c r="BG1271"/>
      <c r="BH1271"/>
      <c r="BI1271"/>
      <c r="BJ1271"/>
      <c r="BK1271"/>
      <c r="BL1271"/>
      <c r="BM1271"/>
      <c r="BN1271"/>
      <c r="BO1271"/>
      <c r="BP1271"/>
      <c r="BQ1271"/>
      <c r="BR1271"/>
      <c r="BS1271"/>
      <c r="BT1271"/>
      <c r="BU1271"/>
      <c r="BV1271"/>
      <c r="BW1271"/>
      <c r="BX1271"/>
      <c r="BY1271"/>
      <c r="BZ1271"/>
      <c r="CA1271"/>
      <c r="CB1271"/>
      <c r="CC1271"/>
      <c r="CD1271"/>
      <c r="CE1271"/>
      <c r="CF1271"/>
      <c r="CG1271"/>
      <c r="CH1271"/>
      <c r="CI1271"/>
      <c r="CJ1271"/>
      <c r="CK1271"/>
      <c r="CL1271"/>
      <c r="CM1271"/>
      <c r="CN1271"/>
      <c r="CO1271"/>
      <c r="CP1271"/>
      <c r="CQ1271"/>
      <c r="CR1271"/>
      <c r="CS1271"/>
      <c r="CT1271"/>
      <c r="CU1271"/>
      <c r="CV1271"/>
      <c r="CW1271"/>
      <c r="CX1271"/>
      <c r="CY1271"/>
      <c r="CZ1271"/>
      <c r="DA1271"/>
      <c r="DB1271"/>
      <c r="DC1271"/>
      <c r="DD1271"/>
      <c r="DE1271"/>
      <c r="DF1271"/>
      <c r="DG1271"/>
      <c r="DH1271"/>
      <c r="DI1271"/>
      <c r="DJ1271"/>
      <c r="DK1271"/>
      <c r="DL1271"/>
      <c r="DM1271"/>
      <c r="DN1271"/>
      <c r="DO1271"/>
      <c r="DP1271"/>
      <c r="DQ1271"/>
      <c r="DR1271"/>
      <c r="DS1271"/>
      <c r="DT1271"/>
      <c r="DU1271"/>
      <c r="DV1271"/>
      <c r="DW1271"/>
      <c r="DX1271"/>
      <c r="DY1271"/>
      <c r="DZ1271"/>
      <c r="EA1271"/>
      <c r="EB1271"/>
      <c r="EC1271"/>
      <c r="ED1271"/>
      <c r="EE1271"/>
      <c r="EF1271"/>
      <c r="EG1271"/>
      <c r="EH1271"/>
      <c r="EI1271"/>
      <c r="EJ1271"/>
      <c r="EK1271"/>
      <c r="EL1271"/>
      <c r="EM1271"/>
      <c r="EN1271"/>
      <c r="EO1271"/>
      <c r="EP1271"/>
      <c r="EQ1271"/>
      <c r="ER1271"/>
      <c r="ES1271"/>
      <c r="ET1271"/>
      <c r="EU1271"/>
      <c r="EV1271"/>
      <c r="EW1271"/>
      <c r="EX1271"/>
      <c r="EY1271"/>
      <c r="EZ1271"/>
      <c r="FA1271"/>
      <c r="FB1271"/>
      <c r="FC1271"/>
      <c r="FD1271"/>
      <c r="FE1271"/>
      <c r="FF1271"/>
      <c r="FG1271"/>
      <c r="FH1271"/>
      <c r="FI1271"/>
      <c r="FJ1271"/>
      <c r="FK1271"/>
      <c r="FL1271"/>
      <c r="FM1271"/>
      <c r="FN1271"/>
      <c r="FO1271"/>
      <c r="FP1271"/>
      <c r="FQ1271"/>
      <c r="FR1271"/>
      <c r="FS1271"/>
      <c r="FT1271"/>
      <c r="FU1271"/>
      <c r="FV1271"/>
      <c r="FW1271"/>
      <c r="FX1271"/>
      <c r="FY1271"/>
      <c r="FZ1271"/>
      <c r="GA1271"/>
      <c r="GB1271"/>
      <c r="GC1271"/>
      <c r="GD1271"/>
      <c r="GE1271"/>
      <c r="GF1271"/>
      <c r="GG1271"/>
      <c r="GH1271"/>
      <c r="GI1271"/>
      <c r="GJ1271"/>
      <c r="GK1271"/>
      <c r="GL1271"/>
      <c r="GM1271"/>
      <c r="GN1271"/>
      <c r="GO1271"/>
      <c r="GP1271"/>
      <c r="GQ1271"/>
      <c r="GR1271"/>
      <c r="GS1271"/>
      <c r="GT1271"/>
      <c r="GU1271"/>
      <c r="GV1271"/>
      <c r="GW1271"/>
      <c r="GX1271"/>
      <c r="GY1271"/>
      <c r="GZ1271"/>
      <c r="HA1271"/>
      <c r="HB1271"/>
      <c r="HC1271"/>
      <c r="HD1271"/>
      <c r="HE1271"/>
      <c r="HF1271"/>
      <c r="HG1271"/>
      <c r="HH1271"/>
      <c r="HI1271"/>
      <c r="HJ1271"/>
      <c r="HK1271"/>
      <c r="HL1271"/>
      <c r="HM1271"/>
      <c r="HN1271"/>
      <c r="HO1271"/>
      <c r="HP1271"/>
      <c r="HQ1271"/>
      <c r="HR1271"/>
      <c r="HS1271"/>
      <c r="HT1271"/>
      <c r="HU1271"/>
      <c r="HV1271"/>
      <c r="HW1271"/>
      <c r="HX1271"/>
      <c r="HY1271"/>
      <c r="HZ1271"/>
      <c r="IA1271"/>
      <c r="IB1271"/>
      <c r="IC1271"/>
      <c r="ID1271"/>
      <c r="IE1271"/>
      <c r="IF1271"/>
      <c r="IG1271"/>
      <c r="IH1271"/>
      <c r="II1271"/>
      <c r="IJ1271"/>
      <c r="IK1271"/>
      <c r="IL1271"/>
      <c r="IM1271"/>
      <c r="IN1271"/>
      <c r="IO1271"/>
      <c r="IP1271"/>
      <c r="IQ1271"/>
      <c r="IR1271"/>
      <c r="IS1271"/>
      <c r="IT1271"/>
      <c r="IU1271"/>
      <c r="IV1271"/>
      <c r="IW1271"/>
      <c r="IX1271"/>
      <c r="IY1271"/>
      <c r="IZ1271"/>
      <c r="JA1271"/>
      <c r="JB1271"/>
      <c r="JC1271"/>
      <c r="JD1271"/>
      <c r="JE1271"/>
      <c r="JF1271"/>
      <c r="JG1271"/>
      <c r="JH1271"/>
      <c r="JI1271"/>
      <c r="JJ1271"/>
      <c r="JK1271"/>
      <c r="JL1271"/>
      <c r="JM1271"/>
      <c r="JN1271"/>
      <c r="JO1271"/>
      <c r="JP1271"/>
      <c r="JQ1271"/>
      <c r="JR1271"/>
      <c r="JS1271"/>
      <c r="JT1271"/>
      <c r="JU1271"/>
      <c r="JV1271"/>
      <c r="JW1271"/>
      <c r="JX1271"/>
      <c r="JY1271"/>
      <c r="JZ1271"/>
      <c r="KA1271"/>
      <c r="KB1271"/>
      <c r="KC1271"/>
      <c r="KD1271"/>
      <c r="KE1271"/>
      <c r="KF1271"/>
      <c r="KG1271"/>
      <c r="KH1271"/>
      <c r="KI1271"/>
      <c r="KJ1271"/>
      <c r="KK1271"/>
      <c r="KL1271"/>
      <c r="KM1271"/>
      <c r="KN1271"/>
      <c r="KO1271"/>
      <c r="KP1271"/>
      <c r="KQ1271"/>
      <c r="KR1271"/>
      <c r="KS1271"/>
      <c r="KT1271"/>
      <c r="KU1271"/>
      <c r="KV1271"/>
      <c r="KW1271"/>
      <c r="KX1271"/>
      <c r="KY1271"/>
      <c r="KZ1271"/>
      <c r="LA1271"/>
      <c r="LB1271"/>
      <c r="LC1271"/>
      <c r="LD1271"/>
      <c r="LE1271"/>
      <c r="LF1271"/>
      <c r="LG1271"/>
      <c r="LH1271"/>
      <c r="LI1271"/>
      <c r="LJ1271"/>
      <c r="LK1271"/>
      <c r="LL1271"/>
      <c r="LM1271"/>
      <c r="LN1271"/>
      <c r="LO1271"/>
      <c r="LP1271"/>
      <c r="LQ1271"/>
      <c r="LR1271"/>
      <c r="LS1271"/>
      <c r="LT1271"/>
      <c r="LU1271"/>
      <c r="LV1271"/>
      <c r="LW1271"/>
      <c r="LX1271"/>
      <c r="LY1271"/>
      <c r="LZ1271"/>
      <c r="MA1271"/>
      <c r="MB1271"/>
      <c r="MC1271"/>
      <c r="MD1271"/>
      <c r="ME1271"/>
      <c r="MF1271"/>
      <c r="MG1271"/>
      <c r="MH1271"/>
      <c r="MI1271"/>
      <c r="MJ1271"/>
      <c r="MK1271"/>
      <c r="ML1271"/>
      <c r="MM1271"/>
      <c r="MN1271"/>
      <c r="MO1271"/>
      <c r="MP1271"/>
      <c r="MQ1271"/>
      <c r="MR1271"/>
      <c r="MS1271"/>
      <c r="MT1271"/>
      <c r="MU1271"/>
      <c r="MV1271"/>
      <c r="MW1271"/>
      <c r="MX1271"/>
      <c r="MY1271"/>
      <c r="MZ1271"/>
      <c r="NA1271"/>
      <c r="NB1271"/>
      <c r="NC1271"/>
      <c r="ND1271"/>
      <c r="NE1271"/>
      <c r="NF1271"/>
      <c r="NG1271"/>
      <c r="NH1271"/>
      <c r="NI1271"/>
      <c r="NJ1271"/>
      <c r="NK1271"/>
      <c r="NL1271"/>
      <c r="NM1271"/>
      <c r="NN1271"/>
      <c r="NO1271"/>
      <c r="NP1271"/>
      <c r="NQ1271"/>
      <c r="NR1271"/>
      <c r="NS1271"/>
      <c r="NT1271"/>
      <c r="NU1271"/>
      <c r="NV1271"/>
      <c r="NW1271"/>
      <c r="NX1271"/>
      <c r="NY1271"/>
      <c r="NZ1271"/>
      <c r="OA1271"/>
      <c r="OB1271"/>
      <c r="OC1271"/>
      <c r="OD1271"/>
      <c r="OE1271"/>
      <c r="OF1271"/>
      <c r="OG1271"/>
      <c r="OH1271"/>
      <c r="OI1271"/>
      <c r="OJ1271"/>
      <c r="OK1271"/>
      <c r="OL1271"/>
      <c r="OM1271"/>
      <c r="ON1271"/>
      <c r="OO1271"/>
      <c r="OP1271"/>
      <c r="OQ1271"/>
      <c r="OR1271"/>
      <c r="OS1271"/>
      <c r="OT1271"/>
      <c r="OU1271"/>
      <c r="OV1271"/>
      <c r="OW1271"/>
      <c r="OX1271"/>
      <c r="OY1271"/>
      <c r="OZ1271"/>
      <c r="PA1271"/>
      <c r="PB1271"/>
      <c r="PC1271"/>
      <c r="PD1271"/>
      <c r="PE1271"/>
      <c r="PF1271"/>
      <c r="PG1271"/>
      <c r="PH1271"/>
      <c r="PI1271"/>
      <c r="PJ1271"/>
      <c r="PK1271"/>
      <c r="PL1271"/>
      <c r="PM1271"/>
      <c r="PN1271"/>
      <c r="PO1271"/>
      <c r="PP1271"/>
      <c r="PQ1271"/>
      <c r="PR1271"/>
      <c r="PS1271"/>
      <c r="PT1271"/>
      <c r="PU1271"/>
      <c r="PV1271"/>
      <c r="PW1271"/>
      <c r="PX1271"/>
      <c r="PY1271"/>
      <c r="PZ1271"/>
      <c r="QA1271"/>
      <c r="QB1271"/>
      <c r="QC1271"/>
      <c r="QD1271"/>
      <c r="QE1271"/>
      <c r="QF1271"/>
      <c r="QG1271"/>
      <c r="QH1271"/>
      <c r="QI1271"/>
      <c r="QJ1271"/>
      <c r="QK1271"/>
      <c r="QL1271"/>
      <c r="QM1271"/>
      <c r="QN1271"/>
      <c r="QO1271"/>
      <c r="QP1271"/>
      <c r="QQ1271"/>
      <c r="QR1271"/>
      <c r="QS1271"/>
      <c r="QT1271"/>
      <c r="QU1271"/>
      <c r="QV1271"/>
      <c r="QW1271"/>
      <c r="QX1271"/>
      <c r="QY1271"/>
      <c r="QZ1271"/>
      <c r="RA1271"/>
      <c r="RB1271"/>
      <c r="RC1271"/>
      <c r="RD1271"/>
      <c r="RE1271"/>
      <c r="RF1271"/>
      <c r="RG1271"/>
      <c r="RH1271"/>
      <c r="RI1271"/>
      <c r="RJ1271"/>
      <c r="RK1271"/>
      <c r="RL1271"/>
      <c r="RM1271"/>
      <c r="RN1271"/>
      <c r="RO1271"/>
      <c r="RP1271"/>
      <c r="RQ1271"/>
      <c r="RR1271"/>
      <c r="RS1271"/>
      <c r="RT1271"/>
      <c r="RU1271"/>
      <c r="RV1271"/>
      <c r="RW1271"/>
      <c r="RX1271"/>
      <c r="RY1271"/>
      <c r="RZ1271"/>
      <c r="SA1271"/>
      <c r="SB1271"/>
      <c r="SC1271"/>
      <c r="SD1271"/>
      <c r="SE1271"/>
      <c r="SF1271"/>
      <c r="SG1271"/>
      <c r="SH1271"/>
      <c r="SI1271"/>
      <c r="SJ1271"/>
      <c r="SK1271"/>
      <c r="SL1271"/>
      <c r="SM1271"/>
      <c r="SN1271"/>
      <c r="SO1271"/>
      <c r="SP1271"/>
      <c r="SQ1271"/>
      <c r="SR1271"/>
      <c r="SS1271"/>
      <c r="ST1271"/>
      <c r="SU1271"/>
      <c r="SV1271"/>
      <c r="SW1271"/>
      <c r="SX1271"/>
      <c r="SY1271"/>
      <c r="SZ1271"/>
      <c r="TA1271"/>
      <c r="TB1271"/>
    </row>
    <row r="1272" spans="1:522" ht="16.5" customHeight="1" x14ac:dyDescent="0.2">
      <c r="A1272" s="20">
        <v>664</v>
      </c>
      <c r="B1272" s="20" t="s">
        <v>62</v>
      </c>
      <c r="C1272" s="20" t="s">
        <v>915</v>
      </c>
      <c r="D1272" s="20" t="s">
        <v>38</v>
      </c>
      <c r="E1272" s="20" t="s">
        <v>1345</v>
      </c>
      <c r="F1272" s="22" t="s">
        <v>962</v>
      </c>
      <c r="G1272" s="20" t="s">
        <v>42</v>
      </c>
      <c r="H1272" s="20" t="s">
        <v>35</v>
      </c>
      <c r="I1272" s="20" t="s">
        <v>81</v>
      </c>
      <c r="J1272" s="22" t="s">
        <v>915</v>
      </c>
      <c r="K1272" s="20"/>
      <c r="L1272" s="20"/>
      <c r="M1272" s="20"/>
      <c r="N1272" s="20"/>
      <c r="O1272" s="23"/>
      <c r="P1272" s="23">
        <v>876700</v>
      </c>
      <c r="Q1272" s="24">
        <v>1</v>
      </c>
      <c r="R1272" s="25">
        <v>45901</v>
      </c>
      <c r="S1272" s="20" t="s">
        <v>83</v>
      </c>
      <c r="T1272" s="26">
        <f t="shared" si="21"/>
        <v>876700</v>
      </c>
      <c r="U1272" s="27" t="s">
        <v>100</v>
      </c>
      <c r="V1272" s="27" t="s">
        <v>100</v>
      </c>
      <c r="W1272"/>
      <c r="X1272"/>
      <c r="Y1272"/>
      <c r="Z1272"/>
      <c r="AA1272"/>
      <c r="AB1272"/>
      <c r="AC1272"/>
      <c r="AD1272"/>
      <c r="AE1272"/>
      <c r="AF1272"/>
      <c r="AG1272"/>
      <c r="AH1272"/>
      <c r="AI1272"/>
      <c r="AJ1272"/>
      <c r="AK1272"/>
      <c r="AL1272"/>
      <c r="AM1272"/>
      <c r="AN1272"/>
      <c r="AO1272"/>
      <c r="AP1272"/>
      <c r="AQ1272"/>
      <c r="AR1272"/>
      <c r="AS1272"/>
      <c r="AT1272"/>
      <c r="AU1272"/>
      <c r="AV1272"/>
      <c r="AW1272"/>
      <c r="AX1272"/>
      <c r="AY1272"/>
      <c r="AZ1272"/>
      <c r="BA1272"/>
      <c r="BB1272"/>
      <c r="BC1272"/>
      <c r="BD1272"/>
      <c r="BE1272"/>
      <c r="BF1272"/>
      <c r="BG1272"/>
      <c r="BH1272"/>
      <c r="BI1272"/>
      <c r="BJ1272"/>
      <c r="BK1272"/>
      <c r="BL1272"/>
      <c r="BM1272"/>
      <c r="BN1272"/>
      <c r="BO1272"/>
      <c r="BP1272"/>
      <c r="BQ1272"/>
      <c r="BR1272"/>
      <c r="BS1272"/>
      <c r="BT1272"/>
      <c r="BU1272"/>
      <c r="BV1272"/>
      <c r="BW1272"/>
      <c r="BX1272"/>
      <c r="BY1272"/>
      <c r="BZ1272"/>
      <c r="CA1272"/>
      <c r="CB1272"/>
      <c r="CC1272"/>
      <c r="CD1272"/>
      <c r="CE1272"/>
      <c r="CF1272"/>
      <c r="CG1272"/>
      <c r="CH1272"/>
      <c r="CI1272"/>
      <c r="CJ1272"/>
      <c r="CK1272"/>
      <c r="CL1272"/>
      <c r="CM1272"/>
      <c r="CN1272"/>
      <c r="CO1272"/>
      <c r="CP1272"/>
      <c r="CQ1272"/>
      <c r="CR1272"/>
      <c r="CS1272"/>
      <c r="CT1272"/>
      <c r="CU1272"/>
      <c r="CV1272"/>
      <c r="CW1272"/>
      <c r="CX1272"/>
      <c r="CY1272"/>
      <c r="CZ1272"/>
      <c r="DA1272"/>
      <c r="DB1272"/>
      <c r="DC1272"/>
      <c r="DD1272"/>
      <c r="DE1272"/>
      <c r="DF1272"/>
      <c r="DG1272"/>
      <c r="DH1272"/>
      <c r="DI1272"/>
      <c r="DJ1272"/>
      <c r="DK1272"/>
      <c r="DL1272"/>
      <c r="DM1272"/>
      <c r="DN1272"/>
      <c r="DO1272"/>
      <c r="DP1272"/>
      <c r="DQ1272"/>
      <c r="DR1272"/>
      <c r="DS1272"/>
      <c r="DT1272"/>
      <c r="DU1272"/>
      <c r="DV1272"/>
      <c r="DW1272"/>
      <c r="DX1272"/>
      <c r="DY1272"/>
      <c r="DZ1272"/>
      <c r="EA1272"/>
      <c r="EB1272"/>
      <c r="EC1272"/>
      <c r="ED1272"/>
      <c r="EE1272"/>
      <c r="EF1272"/>
      <c r="EG1272"/>
      <c r="EH1272"/>
      <c r="EI1272"/>
      <c r="EJ1272"/>
      <c r="EK1272"/>
      <c r="EL1272"/>
      <c r="EM1272"/>
      <c r="EN1272"/>
      <c r="EO1272"/>
      <c r="EP1272"/>
      <c r="EQ1272"/>
      <c r="ER1272"/>
      <c r="ES1272"/>
      <c r="ET1272"/>
      <c r="EU1272"/>
      <c r="EV1272"/>
      <c r="EW1272"/>
      <c r="EX1272"/>
      <c r="EY1272"/>
      <c r="EZ1272"/>
      <c r="FA1272"/>
      <c r="FB1272"/>
      <c r="FC1272"/>
      <c r="FD1272"/>
      <c r="FE1272"/>
      <c r="FF1272"/>
      <c r="FG1272"/>
      <c r="FH1272"/>
      <c r="FI1272"/>
      <c r="FJ1272"/>
      <c r="FK1272"/>
      <c r="FL1272"/>
      <c r="FM1272"/>
      <c r="FN1272"/>
      <c r="FO1272"/>
      <c r="FP1272"/>
      <c r="FQ1272"/>
      <c r="FR1272"/>
      <c r="FS1272"/>
      <c r="FT1272"/>
      <c r="FU1272"/>
      <c r="FV1272"/>
      <c r="FW1272"/>
      <c r="FX1272"/>
      <c r="FY1272"/>
      <c r="FZ1272"/>
      <c r="GA1272"/>
      <c r="GB1272"/>
      <c r="GC1272"/>
      <c r="GD1272"/>
      <c r="GE1272"/>
      <c r="GF1272"/>
      <c r="GG1272"/>
      <c r="GH1272"/>
      <c r="GI1272"/>
      <c r="GJ1272"/>
      <c r="GK1272"/>
      <c r="GL1272"/>
      <c r="GM1272"/>
      <c r="GN1272"/>
      <c r="GO1272"/>
      <c r="GP1272"/>
      <c r="GQ1272"/>
      <c r="GR1272"/>
      <c r="GS1272"/>
      <c r="GT1272"/>
      <c r="GU1272"/>
      <c r="GV1272"/>
      <c r="GW1272"/>
      <c r="GX1272"/>
      <c r="GY1272"/>
      <c r="GZ1272"/>
      <c r="HA1272"/>
      <c r="HB1272"/>
      <c r="HC1272"/>
      <c r="HD1272"/>
      <c r="HE1272"/>
      <c r="HF1272"/>
      <c r="HG1272"/>
      <c r="HH1272"/>
      <c r="HI1272"/>
      <c r="HJ1272"/>
      <c r="HK1272"/>
      <c r="HL1272"/>
      <c r="HM1272"/>
      <c r="HN1272"/>
      <c r="HO1272"/>
      <c r="HP1272"/>
      <c r="HQ1272"/>
      <c r="HR1272"/>
      <c r="HS1272"/>
      <c r="HT1272"/>
      <c r="HU1272"/>
      <c r="HV1272"/>
      <c r="HW1272"/>
      <c r="HX1272"/>
      <c r="HY1272"/>
      <c r="HZ1272"/>
      <c r="IA1272"/>
      <c r="IB1272"/>
      <c r="IC1272"/>
      <c r="ID1272"/>
      <c r="IE1272"/>
      <c r="IF1272"/>
      <c r="IG1272"/>
      <c r="IH1272"/>
      <c r="II1272"/>
      <c r="IJ1272"/>
      <c r="IK1272"/>
      <c r="IL1272"/>
      <c r="IM1272"/>
      <c r="IN1272"/>
      <c r="IO1272"/>
      <c r="IP1272"/>
      <c r="IQ1272"/>
      <c r="IR1272"/>
      <c r="IS1272"/>
      <c r="IT1272"/>
      <c r="IU1272"/>
      <c r="IV1272"/>
      <c r="IW1272"/>
      <c r="IX1272"/>
      <c r="IY1272"/>
      <c r="IZ1272"/>
      <c r="JA1272"/>
      <c r="JB1272"/>
      <c r="JC1272"/>
      <c r="JD1272"/>
      <c r="JE1272"/>
      <c r="JF1272"/>
      <c r="JG1272"/>
      <c r="JH1272"/>
      <c r="JI1272"/>
      <c r="JJ1272"/>
      <c r="JK1272"/>
      <c r="JL1272"/>
      <c r="JM1272"/>
      <c r="JN1272"/>
      <c r="JO1272"/>
      <c r="JP1272"/>
      <c r="JQ1272"/>
      <c r="JR1272"/>
      <c r="JS1272"/>
      <c r="JT1272"/>
      <c r="JU1272"/>
      <c r="JV1272"/>
      <c r="JW1272"/>
      <c r="JX1272"/>
      <c r="JY1272"/>
      <c r="JZ1272"/>
      <c r="KA1272"/>
      <c r="KB1272"/>
      <c r="KC1272"/>
      <c r="KD1272"/>
      <c r="KE1272"/>
      <c r="KF1272"/>
      <c r="KG1272"/>
      <c r="KH1272"/>
      <c r="KI1272"/>
      <c r="KJ1272"/>
      <c r="KK1272"/>
      <c r="KL1272"/>
      <c r="KM1272"/>
      <c r="KN1272"/>
      <c r="KO1272"/>
      <c r="KP1272"/>
      <c r="KQ1272"/>
      <c r="KR1272"/>
      <c r="KS1272"/>
      <c r="KT1272"/>
      <c r="KU1272"/>
      <c r="KV1272"/>
      <c r="KW1272"/>
      <c r="KX1272"/>
      <c r="KY1272"/>
      <c r="KZ1272"/>
      <c r="LA1272"/>
      <c r="LB1272"/>
      <c r="LC1272"/>
      <c r="LD1272"/>
      <c r="LE1272"/>
      <c r="LF1272"/>
      <c r="LG1272"/>
      <c r="LH1272"/>
      <c r="LI1272"/>
      <c r="LJ1272"/>
      <c r="LK1272"/>
      <c r="LL1272"/>
      <c r="LM1272"/>
      <c r="LN1272"/>
      <c r="LO1272"/>
      <c r="LP1272"/>
      <c r="LQ1272"/>
      <c r="LR1272"/>
      <c r="LS1272"/>
      <c r="LT1272"/>
      <c r="LU1272"/>
      <c r="LV1272"/>
      <c r="LW1272"/>
      <c r="LX1272"/>
      <c r="LY1272"/>
      <c r="LZ1272"/>
      <c r="MA1272"/>
      <c r="MB1272"/>
      <c r="MC1272"/>
      <c r="MD1272"/>
      <c r="ME1272"/>
      <c r="MF1272"/>
      <c r="MG1272"/>
      <c r="MH1272"/>
      <c r="MI1272"/>
      <c r="MJ1272"/>
      <c r="MK1272"/>
      <c r="ML1272"/>
      <c r="MM1272"/>
      <c r="MN1272"/>
      <c r="MO1272"/>
      <c r="MP1272"/>
      <c r="MQ1272"/>
      <c r="MR1272"/>
      <c r="MS1272"/>
      <c r="MT1272"/>
      <c r="MU1272"/>
      <c r="MV1272"/>
      <c r="MW1272"/>
      <c r="MX1272"/>
      <c r="MY1272"/>
      <c r="MZ1272"/>
      <c r="NA1272"/>
      <c r="NB1272"/>
      <c r="NC1272"/>
      <c r="ND1272"/>
      <c r="NE1272"/>
      <c r="NF1272"/>
      <c r="NG1272"/>
      <c r="NH1272"/>
      <c r="NI1272"/>
      <c r="NJ1272"/>
      <c r="NK1272"/>
      <c r="NL1272"/>
      <c r="NM1272"/>
      <c r="NN1272"/>
      <c r="NO1272"/>
      <c r="NP1272"/>
      <c r="NQ1272"/>
      <c r="NR1272"/>
      <c r="NS1272"/>
      <c r="NT1272"/>
      <c r="NU1272"/>
      <c r="NV1272"/>
      <c r="NW1272"/>
      <c r="NX1272"/>
      <c r="NY1272"/>
      <c r="NZ1272"/>
      <c r="OA1272"/>
      <c r="OB1272"/>
      <c r="OC1272"/>
      <c r="OD1272"/>
      <c r="OE1272"/>
      <c r="OF1272"/>
      <c r="OG1272"/>
      <c r="OH1272"/>
      <c r="OI1272"/>
      <c r="OJ1272"/>
      <c r="OK1272"/>
      <c r="OL1272"/>
      <c r="OM1272"/>
      <c r="ON1272"/>
      <c r="OO1272"/>
      <c r="OP1272"/>
      <c r="OQ1272"/>
      <c r="OR1272"/>
      <c r="OS1272"/>
      <c r="OT1272"/>
      <c r="OU1272"/>
      <c r="OV1272"/>
      <c r="OW1272"/>
      <c r="OX1272"/>
      <c r="OY1272"/>
      <c r="OZ1272"/>
      <c r="PA1272"/>
      <c r="PB1272"/>
      <c r="PC1272"/>
      <c r="PD1272"/>
      <c r="PE1272"/>
      <c r="PF1272"/>
      <c r="PG1272"/>
      <c r="PH1272"/>
      <c r="PI1272"/>
      <c r="PJ1272"/>
      <c r="PK1272"/>
      <c r="PL1272"/>
      <c r="PM1272"/>
      <c r="PN1272"/>
      <c r="PO1272"/>
      <c r="PP1272"/>
      <c r="PQ1272"/>
      <c r="PR1272"/>
      <c r="PS1272"/>
      <c r="PT1272"/>
      <c r="PU1272"/>
      <c r="PV1272"/>
      <c r="PW1272"/>
      <c r="PX1272"/>
      <c r="PY1272"/>
      <c r="PZ1272"/>
      <c r="QA1272"/>
      <c r="QB1272"/>
      <c r="QC1272"/>
      <c r="QD1272"/>
      <c r="QE1272"/>
      <c r="QF1272"/>
      <c r="QG1272"/>
      <c r="QH1272"/>
      <c r="QI1272"/>
      <c r="QJ1272"/>
      <c r="QK1272"/>
      <c r="QL1272"/>
      <c r="QM1272"/>
      <c r="QN1272"/>
      <c r="QO1272"/>
      <c r="QP1272"/>
      <c r="QQ1272"/>
      <c r="QR1272"/>
      <c r="QS1272"/>
      <c r="QT1272"/>
      <c r="QU1272"/>
      <c r="QV1272"/>
      <c r="QW1272"/>
      <c r="QX1272"/>
      <c r="QY1272"/>
      <c r="QZ1272"/>
      <c r="RA1272"/>
      <c r="RB1272"/>
      <c r="RC1272"/>
      <c r="RD1272"/>
      <c r="RE1272"/>
      <c r="RF1272"/>
      <c r="RG1272"/>
      <c r="RH1272"/>
      <c r="RI1272"/>
      <c r="RJ1272"/>
      <c r="RK1272"/>
      <c r="RL1272"/>
      <c r="RM1272"/>
      <c r="RN1272"/>
      <c r="RO1272"/>
      <c r="RP1272"/>
      <c r="RQ1272"/>
      <c r="RR1272"/>
      <c r="RS1272"/>
      <c r="RT1272"/>
      <c r="RU1272"/>
      <c r="RV1272"/>
      <c r="RW1272"/>
      <c r="RX1272"/>
      <c r="RY1272"/>
      <c r="RZ1272"/>
      <c r="SA1272"/>
      <c r="SB1272"/>
      <c r="SC1272"/>
      <c r="SD1272"/>
      <c r="SE1272"/>
      <c r="SF1272"/>
      <c r="SG1272"/>
      <c r="SH1272"/>
      <c r="SI1272"/>
      <c r="SJ1272"/>
      <c r="SK1272"/>
      <c r="SL1272"/>
      <c r="SM1272"/>
      <c r="SN1272"/>
      <c r="SO1272"/>
      <c r="SP1272"/>
      <c r="SQ1272"/>
      <c r="SR1272"/>
      <c r="SS1272"/>
      <c r="ST1272"/>
      <c r="SU1272"/>
      <c r="SV1272"/>
      <c r="SW1272"/>
      <c r="SX1272"/>
      <c r="SY1272"/>
      <c r="SZ1272"/>
      <c r="TA1272"/>
      <c r="TB1272"/>
    </row>
    <row r="1273" spans="1:522" ht="16.5" customHeight="1" x14ac:dyDescent="0.2">
      <c r="A1273" s="20">
        <v>665</v>
      </c>
      <c r="B1273" s="20" t="s">
        <v>62</v>
      </c>
      <c r="C1273" s="20" t="s">
        <v>915</v>
      </c>
      <c r="D1273" s="20" t="s">
        <v>38</v>
      </c>
      <c r="E1273" s="20" t="s">
        <v>1345</v>
      </c>
      <c r="F1273" s="22" t="s">
        <v>962</v>
      </c>
      <c r="G1273" s="20" t="s">
        <v>42</v>
      </c>
      <c r="H1273" s="20" t="s">
        <v>35</v>
      </c>
      <c r="I1273" s="20" t="s">
        <v>81</v>
      </c>
      <c r="J1273" s="22" t="s">
        <v>915</v>
      </c>
      <c r="K1273" s="20"/>
      <c r="L1273" s="20"/>
      <c r="M1273" s="20"/>
      <c r="N1273" s="20"/>
      <c r="O1273" s="23"/>
      <c r="P1273" s="23">
        <v>876700</v>
      </c>
      <c r="Q1273" s="24">
        <v>1</v>
      </c>
      <c r="R1273" s="25">
        <v>45931</v>
      </c>
      <c r="S1273" s="20" t="s">
        <v>83</v>
      </c>
      <c r="T1273" s="26">
        <f t="shared" si="21"/>
        <v>876700</v>
      </c>
      <c r="U1273" s="27" t="s">
        <v>100</v>
      </c>
      <c r="V1273" s="27" t="s">
        <v>100</v>
      </c>
      <c r="W1273"/>
      <c r="X1273"/>
      <c r="Y1273"/>
      <c r="Z1273"/>
      <c r="AA1273"/>
      <c r="AB1273"/>
      <c r="AC1273"/>
      <c r="AD1273"/>
      <c r="AE1273"/>
      <c r="AF1273"/>
      <c r="AG1273"/>
      <c r="AH1273"/>
      <c r="AI1273"/>
      <c r="AJ1273"/>
      <c r="AK1273"/>
      <c r="AL1273"/>
      <c r="AM1273"/>
      <c r="AN1273"/>
      <c r="AO1273"/>
      <c r="AP1273"/>
      <c r="AQ1273"/>
      <c r="AR1273"/>
      <c r="AS1273"/>
      <c r="AT1273"/>
      <c r="AU1273"/>
      <c r="AV1273"/>
      <c r="AW1273"/>
      <c r="AX1273"/>
      <c r="AY1273"/>
      <c r="AZ1273"/>
      <c r="BA1273"/>
      <c r="BB1273"/>
      <c r="BC1273"/>
      <c r="BD1273"/>
      <c r="BE1273"/>
      <c r="BF1273"/>
      <c r="BG1273"/>
      <c r="BH1273"/>
      <c r="BI1273"/>
      <c r="BJ1273"/>
      <c r="BK1273"/>
      <c r="BL1273"/>
      <c r="BM1273"/>
      <c r="BN1273"/>
      <c r="BO1273"/>
      <c r="BP1273"/>
      <c r="BQ1273"/>
      <c r="BR1273"/>
      <c r="BS1273"/>
      <c r="BT1273"/>
      <c r="BU1273"/>
      <c r="BV1273"/>
      <c r="BW1273"/>
      <c r="BX1273"/>
      <c r="BY1273"/>
      <c r="BZ1273"/>
      <c r="CA1273"/>
      <c r="CB1273"/>
      <c r="CC1273"/>
      <c r="CD1273"/>
      <c r="CE1273"/>
      <c r="CF1273"/>
      <c r="CG1273"/>
      <c r="CH1273"/>
      <c r="CI1273"/>
      <c r="CJ1273"/>
      <c r="CK1273"/>
      <c r="CL1273"/>
      <c r="CM1273"/>
      <c r="CN1273"/>
      <c r="CO1273"/>
      <c r="CP1273"/>
      <c r="CQ1273"/>
      <c r="CR1273"/>
      <c r="CS1273"/>
      <c r="CT1273"/>
      <c r="CU1273"/>
      <c r="CV1273"/>
      <c r="CW1273"/>
      <c r="CX1273"/>
      <c r="CY1273"/>
      <c r="CZ1273"/>
      <c r="DA1273"/>
      <c r="DB1273"/>
      <c r="DC1273"/>
      <c r="DD1273"/>
      <c r="DE1273"/>
      <c r="DF1273"/>
      <c r="DG1273"/>
      <c r="DH1273"/>
      <c r="DI1273"/>
      <c r="DJ1273"/>
      <c r="DK1273"/>
      <c r="DL1273"/>
      <c r="DM1273"/>
      <c r="DN1273"/>
      <c r="DO1273"/>
      <c r="DP1273"/>
      <c r="DQ1273"/>
      <c r="DR1273"/>
      <c r="DS1273"/>
      <c r="DT1273"/>
      <c r="DU1273"/>
      <c r="DV1273"/>
      <c r="DW1273"/>
      <c r="DX1273"/>
      <c r="DY1273"/>
      <c r="DZ1273"/>
      <c r="EA1273"/>
      <c r="EB1273"/>
      <c r="EC1273"/>
      <c r="ED1273"/>
      <c r="EE1273"/>
      <c r="EF1273"/>
      <c r="EG1273"/>
      <c r="EH1273"/>
      <c r="EI1273"/>
      <c r="EJ1273"/>
      <c r="EK1273"/>
      <c r="EL1273"/>
      <c r="EM1273"/>
      <c r="EN1273"/>
      <c r="EO1273"/>
      <c r="EP1273"/>
      <c r="EQ1273"/>
      <c r="ER1273"/>
      <c r="ES1273"/>
      <c r="ET1273"/>
      <c r="EU1273"/>
      <c r="EV1273"/>
      <c r="EW1273"/>
      <c r="EX1273"/>
      <c r="EY1273"/>
      <c r="EZ1273"/>
      <c r="FA1273"/>
      <c r="FB1273"/>
      <c r="FC1273"/>
      <c r="FD1273"/>
      <c r="FE1273"/>
      <c r="FF1273"/>
      <c r="FG1273"/>
      <c r="FH1273"/>
      <c r="FI1273"/>
      <c r="FJ1273"/>
      <c r="FK1273"/>
      <c r="FL1273"/>
      <c r="FM1273"/>
      <c r="FN1273"/>
      <c r="FO1273"/>
      <c r="FP1273"/>
      <c r="FQ1273"/>
      <c r="FR1273"/>
      <c r="FS1273"/>
      <c r="FT1273"/>
      <c r="FU1273"/>
      <c r="FV1273"/>
      <c r="FW1273"/>
      <c r="FX1273"/>
      <c r="FY1273"/>
      <c r="FZ1273"/>
      <c r="GA1273"/>
      <c r="GB1273"/>
      <c r="GC1273"/>
      <c r="GD1273"/>
      <c r="GE1273"/>
      <c r="GF1273"/>
      <c r="GG1273"/>
      <c r="GH1273"/>
      <c r="GI1273"/>
      <c r="GJ1273"/>
      <c r="GK1273"/>
      <c r="GL1273"/>
      <c r="GM1273"/>
      <c r="GN1273"/>
      <c r="GO1273"/>
      <c r="GP1273"/>
      <c r="GQ1273"/>
      <c r="GR1273"/>
      <c r="GS1273"/>
      <c r="GT1273"/>
      <c r="GU1273"/>
      <c r="GV1273"/>
      <c r="GW1273"/>
      <c r="GX1273"/>
      <c r="GY1273"/>
      <c r="GZ1273"/>
      <c r="HA1273"/>
      <c r="HB1273"/>
      <c r="HC1273"/>
      <c r="HD1273"/>
      <c r="HE1273"/>
      <c r="HF1273"/>
      <c r="HG1273"/>
      <c r="HH1273"/>
      <c r="HI1273"/>
      <c r="HJ1273"/>
      <c r="HK1273"/>
      <c r="HL1273"/>
      <c r="HM1273"/>
      <c r="HN1273"/>
      <c r="HO1273"/>
      <c r="HP1273"/>
      <c r="HQ1273"/>
      <c r="HR1273"/>
      <c r="HS1273"/>
      <c r="HT1273"/>
      <c r="HU1273"/>
      <c r="HV1273"/>
      <c r="HW1273"/>
      <c r="HX1273"/>
      <c r="HY1273"/>
      <c r="HZ1273"/>
      <c r="IA1273"/>
      <c r="IB1273"/>
      <c r="IC1273"/>
      <c r="ID1273"/>
      <c r="IE1273"/>
      <c r="IF1273"/>
      <c r="IG1273"/>
      <c r="IH1273"/>
      <c r="II1273"/>
      <c r="IJ1273"/>
      <c r="IK1273"/>
      <c r="IL1273"/>
      <c r="IM1273"/>
      <c r="IN1273"/>
      <c r="IO1273"/>
      <c r="IP1273"/>
      <c r="IQ1273"/>
      <c r="IR1273"/>
      <c r="IS1273"/>
      <c r="IT1273"/>
      <c r="IU1273"/>
      <c r="IV1273"/>
      <c r="IW1273"/>
      <c r="IX1273"/>
      <c r="IY1273"/>
      <c r="IZ1273"/>
      <c r="JA1273"/>
      <c r="JB1273"/>
      <c r="JC1273"/>
      <c r="JD1273"/>
      <c r="JE1273"/>
      <c r="JF1273"/>
      <c r="JG1273"/>
      <c r="JH1273"/>
      <c r="JI1273"/>
      <c r="JJ1273"/>
      <c r="JK1273"/>
      <c r="JL1273"/>
      <c r="JM1273"/>
      <c r="JN1273"/>
      <c r="JO1273"/>
      <c r="JP1273"/>
      <c r="JQ1273"/>
      <c r="JR1273"/>
      <c r="JS1273"/>
      <c r="JT1273"/>
      <c r="JU1273"/>
      <c r="JV1273"/>
      <c r="JW1273"/>
      <c r="JX1273"/>
      <c r="JY1273"/>
      <c r="JZ1273"/>
      <c r="KA1273"/>
      <c r="KB1273"/>
      <c r="KC1273"/>
      <c r="KD1273"/>
      <c r="KE1273"/>
      <c r="KF1273"/>
      <c r="KG1273"/>
      <c r="KH1273"/>
      <c r="KI1273"/>
      <c r="KJ1273"/>
      <c r="KK1273"/>
      <c r="KL1273"/>
      <c r="KM1273"/>
      <c r="KN1273"/>
      <c r="KO1273"/>
      <c r="KP1273"/>
      <c r="KQ1273"/>
      <c r="KR1273"/>
      <c r="KS1273"/>
      <c r="KT1273"/>
      <c r="KU1273"/>
      <c r="KV1273"/>
      <c r="KW1273"/>
      <c r="KX1273"/>
      <c r="KY1273"/>
      <c r="KZ1273"/>
      <c r="LA1273"/>
      <c r="LB1273"/>
      <c r="LC1273"/>
      <c r="LD1273"/>
      <c r="LE1273"/>
      <c r="LF1273"/>
      <c r="LG1273"/>
      <c r="LH1273"/>
      <c r="LI1273"/>
      <c r="LJ1273"/>
      <c r="LK1273"/>
      <c r="LL1273"/>
      <c r="LM1273"/>
      <c r="LN1273"/>
      <c r="LO1273"/>
      <c r="LP1273"/>
      <c r="LQ1273"/>
      <c r="LR1273"/>
      <c r="LS1273"/>
      <c r="LT1273"/>
      <c r="LU1273"/>
      <c r="LV1273"/>
      <c r="LW1273"/>
      <c r="LX1273"/>
      <c r="LY1273"/>
      <c r="LZ1273"/>
      <c r="MA1273"/>
      <c r="MB1273"/>
      <c r="MC1273"/>
      <c r="MD1273"/>
      <c r="ME1273"/>
      <c r="MF1273"/>
      <c r="MG1273"/>
      <c r="MH1273"/>
      <c r="MI1273"/>
      <c r="MJ1273"/>
      <c r="MK1273"/>
      <c r="ML1273"/>
      <c r="MM1273"/>
      <c r="MN1273"/>
      <c r="MO1273"/>
      <c r="MP1273"/>
      <c r="MQ1273"/>
      <c r="MR1273"/>
      <c r="MS1273"/>
      <c r="MT1273"/>
      <c r="MU1273"/>
      <c r="MV1273"/>
      <c r="MW1273"/>
      <c r="MX1273"/>
      <c r="MY1273"/>
      <c r="MZ1273"/>
      <c r="NA1273"/>
      <c r="NB1273"/>
      <c r="NC1273"/>
      <c r="ND1273"/>
      <c r="NE1273"/>
      <c r="NF1273"/>
      <c r="NG1273"/>
      <c r="NH1273"/>
      <c r="NI1273"/>
      <c r="NJ1273"/>
      <c r="NK1273"/>
      <c r="NL1273"/>
      <c r="NM1273"/>
      <c r="NN1273"/>
      <c r="NO1273"/>
      <c r="NP1273"/>
      <c r="NQ1273"/>
      <c r="NR1273"/>
      <c r="NS1273"/>
      <c r="NT1273"/>
      <c r="NU1273"/>
      <c r="NV1273"/>
      <c r="NW1273"/>
      <c r="NX1273"/>
      <c r="NY1273"/>
      <c r="NZ1273"/>
      <c r="OA1273"/>
      <c r="OB1273"/>
      <c r="OC1273"/>
      <c r="OD1273"/>
      <c r="OE1273"/>
      <c r="OF1273"/>
      <c r="OG1273"/>
      <c r="OH1273"/>
      <c r="OI1273"/>
      <c r="OJ1273"/>
      <c r="OK1273"/>
      <c r="OL1273"/>
      <c r="OM1273"/>
      <c r="ON1273"/>
      <c r="OO1273"/>
      <c r="OP1273"/>
      <c r="OQ1273"/>
      <c r="OR1273"/>
      <c r="OS1273"/>
      <c r="OT1273"/>
      <c r="OU1273"/>
      <c r="OV1273"/>
      <c r="OW1273"/>
      <c r="OX1273"/>
      <c r="OY1273"/>
      <c r="OZ1273"/>
      <c r="PA1273"/>
      <c r="PB1273"/>
      <c r="PC1273"/>
      <c r="PD1273"/>
      <c r="PE1273"/>
      <c r="PF1273"/>
      <c r="PG1273"/>
      <c r="PH1273"/>
      <c r="PI1273"/>
      <c r="PJ1273"/>
      <c r="PK1273"/>
      <c r="PL1273"/>
      <c r="PM1273"/>
      <c r="PN1273"/>
      <c r="PO1273"/>
      <c r="PP1273"/>
      <c r="PQ1273"/>
      <c r="PR1273"/>
      <c r="PS1273"/>
      <c r="PT1273"/>
      <c r="PU1273"/>
      <c r="PV1273"/>
      <c r="PW1273"/>
      <c r="PX1273"/>
      <c r="PY1273"/>
      <c r="PZ1273"/>
      <c r="QA1273"/>
      <c r="QB1273"/>
      <c r="QC1273"/>
      <c r="QD1273"/>
      <c r="QE1273"/>
      <c r="QF1273"/>
      <c r="QG1273"/>
      <c r="QH1273"/>
      <c r="QI1273"/>
      <c r="QJ1273"/>
      <c r="QK1273"/>
      <c r="QL1273"/>
      <c r="QM1273"/>
      <c r="QN1273"/>
      <c r="QO1273"/>
      <c r="QP1273"/>
      <c r="QQ1273"/>
      <c r="QR1273"/>
      <c r="QS1273"/>
      <c r="QT1273"/>
      <c r="QU1273"/>
      <c r="QV1273"/>
      <c r="QW1273"/>
      <c r="QX1273"/>
      <c r="QY1273"/>
      <c r="QZ1273"/>
      <c r="RA1273"/>
      <c r="RB1273"/>
      <c r="RC1273"/>
      <c r="RD1273"/>
      <c r="RE1273"/>
      <c r="RF1273"/>
      <c r="RG1273"/>
      <c r="RH1273"/>
      <c r="RI1273"/>
      <c r="RJ1273"/>
      <c r="RK1273"/>
      <c r="RL1273"/>
      <c r="RM1273"/>
      <c r="RN1273"/>
      <c r="RO1273"/>
      <c r="RP1273"/>
      <c r="RQ1273"/>
      <c r="RR1273"/>
      <c r="RS1273"/>
      <c r="RT1273"/>
      <c r="RU1273"/>
      <c r="RV1273"/>
      <c r="RW1273"/>
      <c r="RX1273"/>
      <c r="RY1273"/>
      <c r="RZ1273"/>
      <c r="SA1273"/>
      <c r="SB1273"/>
      <c r="SC1273"/>
      <c r="SD1273"/>
      <c r="SE1273"/>
      <c r="SF1273"/>
      <c r="SG1273"/>
      <c r="SH1273"/>
      <c r="SI1273"/>
      <c r="SJ1273"/>
      <c r="SK1273"/>
      <c r="SL1273"/>
      <c r="SM1273"/>
      <c r="SN1273"/>
      <c r="SO1273"/>
      <c r="SP1273"/>
      <c r="SQ1273"/>
      <c r="SR1273"/>
      <c r="SS1273"/>
      <c r="ST1273"/>
      <c r="SU1273"/>
      <c r="SV1273"/>
      <c r="SW1273"/>
      <c r="SX1273"/>
      <c r="SY1273"/>
      <c r="SZ1273"/>
      <c r="TA1273"/>
      <c r="TB1273"/>
    </row>
    <row r="1274" spans="1:522" ht="16.5" customHeight="1" x14ac:dyDescent="0.2">
      <c r="A1274" s="20">
        <v>666</v>
      </c>
      <c r="B1274" s="20" t="s">
        <v>62</v>
      </c>
      <c r="C1274" s="20" t="s">
        <v>915</v>
      </c>
      <c r="D1274" s="20" t="s">
        <v>38</v>
      </c>
      <c r="E1274" s="20" t="s">
        <v>1345</v>
      </c>
      <c r="F1274" s="22" t="s">
        <v>962</v>
      </c>
      <c r="G1274" s="20" t="s">
        <v>42</v>
      </c>
      <c r="H1274" s="20" t="s">
        <v>35</v>
      </c>
      <c r="I1274" s="20" t="s">
        <v>81</v>
      </c>
      <c r="J1274" s="22" t="s">
        <v>915</v>
      </c>
      <c r="K1274" s="20"/>
      <c r="L1274" s="20"/>
      <c r="M1274" s="20"/>
      <c r="N1274" s="20"/>
      <c r="O1274" s="23"/>
      <c r="P1274" s="23">
        <v>876700</v>
      </c>
      <c r="Q1274" s="24">
        <v>1</v>
      </c>
      <c r="R1274" s="25">
        <v>45962</v>
      </c>
      <c r="S1274" s="20" t="s">
        <v>83</v>
      </c>
      <c r="T1274" s="26">
        <f t="shared" si="21"/>
        <v>876700</v>
      </c>
      <c r="U1274" s="27" t="s">
        <v>100</v>
      </c>
      <c r="V1274" s="27" t="s">
        <v>100</v>
      </c>
      <c r="W1274"/>
      <c r="X1274"/>
      <c r="Y1274"/>
      <c r="Z1274"/>
      <c r="AA1274"/>
      <c r="AB1274"/>
      <c r="AC1274"/>
      <c r="AD1274"/>
      <c r="AE1274"/>
      <c r="AF1274"/>
      <c r="AG1274"/>
      <c r="AH1274"/>
      <c r="AI1274"/>
      <c r="AJ1274"/>
      <c r="AK1274"/>
      <c r="AL1274"/>
      <c r="AM1274"/>
      <c r="AN1274"/>
      <c r="AO1274"/>
      <c r="AP1274"/>
      <c r="AQ1274"/>
      <c r="AR1274"/>
      <c r="AS1274"/>
      <c r="AT1274"/>
      <c r="AU1274"/>
      <c r="AV1274"/>
      <c r="AW1274"/>
      <c r="AX1274"/>
      <c r="AY1274"/>
      <c r="AZ1274"/>
      <c r="BA1274"/>
      <c r="BB1274"/>
      <c r="BC1274"/>
      <c r="BD1274"/>
      <c r="BE1274"/>
      <c r="BF1274"/>
      <c r="BG1274"/>
      <c r="BH1274"/>
      <c r="BI1274"/>
      <c r="BJ1274"/>
      <c r="BK1274"/>
      <c r="BL1274"/>
      <c r="BM1274"/>
      <c r="BN1274"/>
      <c r="BO1274"/>
      <c r="BP1274"/>
      <c r="BQ1274"/>
      <c r="BR1274"/>
      <c r="BS1274"/>
      <c r="BT1274"/>
      <c r="BU1274"/>
      <c r="BV1274"/>
      <c r="BW1274"/>
      <c r="BX1274"/>
      <c r="BY1274"/>
      <c r="BZ1274"/>
      <c r="CA1274"/>
      <c r="CB1274"/>
      <c r="CC1274"/>
      <c r="CD1274"/>
      <c r="CE1274"/>
      <c r="CF1274"/>
      <c r="CG1274"/>
      <c r="CH1274"/>
      <c r="CI1274"/>
      <c r="CJ1274"/>
      <c r="CK1274"/>
      <c r="CL1274"/>
      <c r="CM1274"/>
      <c r="CN1274"/>
      <c r="CO1274"/>
      <c r="CP1274"/>
      <c r="CQ1274"/>
      <c r="CR1274"/>
      <c r="CS1274"/>
      <c r="CT1274"/>
      <c r="CU1274"/>
      <c r="CV1274"/>
      <c r="CW1274"/>
      <c r="CX1274"/>
      <c r="CY1274"/>
      <c r="CZ1274"/>
      <c r="DA1274"/>
      <c r="DB1274"/>
      <c r="DC1274"/>
      <c r="DD1274"/>
      <c r="DE1274"/>
      <c r="DF1274"/>
      <c r="DG1274"/>
      <c r="DH1274"/>
      <c r="DI1274"/>
      <c r="DJ1274"/>
      <c r="DK1274"/>
      <c r="DL1274"/>
      <c r="DM1274"/>
      <c r="DN1274"/>
      <c r="DO1274"/>
      <c r="DP1274"/>
      <c r="DQ1274"/>
      <c r="DR1274"/>
      <c r="DS1274"/>
      <c r="DT1274"/>
      <c r="DU1274"/>
      <c r="DV1274"/>
      <c r="DW1274"/>
      <c r="DX1274"/>
      <c r="DY1274"/>
      <c r="DZ1274"/>
      <c r="EA1274"/>
      <c r="EB1274"/>
      <c r="EC1274"/>
      <c r="ED1274"/>
      <c r="EE1274"/>
      <c r="EF1274"/>
      <c r="EG1274"/>
      <c r="EH1274"/>
      <c r="EI1274"/>
      <c r="EJ1274"/>
      <c r="EK1274"/>
      <c r="EL1274"/>
      <c r="EM1274"/>
      <c r="EN1274"/>
      <c r="EO1274"/>
      <c r="EP1274"/>
      <c r="EQ1274"/>
      <c r="ER1274"/>
      <c r="ES1274"/>
      <c r="ET1274"/>
      <c r="EU1274"/>
      <c r="EV1274"/>
      <c r="EW1274"/>
      <c r="EX1274"/>
      <c r="EY1274"/>
      <c r="EZ1274"/>
      <c r="FA1274"/>
      <c r="FB1274"/>
      <c r="FC1274"/>
      <c r="FD1274"/>
      <c r="FE1274"/>
      <c r="FF1274"/>
      <c r="FG1274"/>
      <c r="FH1274"/>
      <c r="FI1274"/>
      <c r="FJ1274"/>
      <c r="FK1274"/>
      <c r="FL1274"/>
      <c r="FM1274"/>
      <c r="FN1274"/>
      <c r="FO1274"/>
      <c r="FP1274"/>
      <c r="FQ1274"/>
      <c r="FR1274"/>
      <c r="FS1274"/>
      <c r="FT1274"/>
      <c r="FU1274"/>
      <c r="FV1274"/>
      <c r="FW1274"/>
      <c r="FX1274"/>
      <c r="FY1274"/>
      <c r="FZ1274"/>
      <c r="GA1274"/>
      <c r="GB1274"/>
      <c r="GC1274"/>
      <c r="GD1274"/>
      <c r="GE1274"/>
      <c r="GF1274"/>
      <c r="GG1274"/>
      <c r="GH1274"/>
      <c r="GI1274"/>
      <c r="GJ1274"/>
      <c r="GK1274"/>
      <c r="GL1274"/>
      <c r="GM1274"/>
      <c r="GN1274"/>
      <c r="GO1274"/>
      <c r="GP1274"/>
      <c r="GQ1274"/>
      <c r="GR1274"/>
      <c r="GS1274"/>
      <c r="GT1274"/>
      <c r="GU1274"/>
      <c r="GV1274"/>
      <c r="GW1274"/>
      <c r="GX1274"/>
      <c r="GY1274"/>
      <c r="GZ1274"/>
      <c r="HA1274"/>
      <c r="HB1274"/>
      <c r="HC1274"/>
      <c r="HD1274"/>
      <c r="HE1274"/>
      <c r="HF1274"/>
      <c r="HG1274"/>
      <c r="HH1274"/>
      <c r="HI1274"/>
      <c r="HJ1274"/>
      <c r="HK1274"/>
      <c r="HL1274"/>
      <c r="HM1274"/>
      <c r="HN1274"/>
      <c r="HO1274"/>
      <c r="HP1274"/>
      <c r="HQ1274"/>
      <c r="HR1274"/>
      <c r="HS1274"/>
      <c r="HT1274"/>
      <c r="HU1274"/>
      <c r="HV1274"/>
      <c r="HW1274"/>
      <c r="HX1274"/>
      <c r="HY1274"/>
      <c r="HZ1274"/>
      <c r="IA1274"/>
      <c r="IB1274"/>
      <c r="IC1274"/>
      <c r="ID1274"/>
      <c r="IE1274"/>
      <c r="IF1274"/>
      <c r="IG1274"/>
      <c r="IH1274"/>
      <c r="II1274"/>
      <c r="IJ1274"/>
      <c r="IK1274"/>
      <c r="IL1274"/>
      <c r="IM1274"/>
      <c r="IN1274"/>
      <c r="IO1274"/>
      <c r="IP1274"/>
      <c r="IQ1274"/>
      <c r="IR1274"/>
      <c r="IS1274"/>
      <c r="IT1274"/>
      <c r="IU1274"/>
      <c r="IV1274"/>
      <c r="IW1274"/>
      <c r="IX1274"/>
      <c r="IY1274"/>
      <c r="IZ1274"/>
      <c r="JA1274"/>
      <c r="JB1274"/>
      <c r="JC1274"/>
      <c r="JD1274"/>
      <c r="JE1274"/>
      <c r="JF1274"/>
      <c r="JG1274"/>
      <c r="JH1274"/>
      <c r="JI1274"/>
      <c r="JJ1274"/>
      <c r="JK1274"/>
      <c r="JL1274"/>
      <c r="JM1274"/>
      <c r="JN1274"/>
      <c r="JO1274"/>
      <c r="JP1274"/>
      <c r="JQ1274"/>
      <c r="JR1274"/>
      <c r="JS1274"/>
      <c r="JT1274"/>
      <c r="JU1274"/>
      <c r="JV1274"/>
      <c r="JW1274"/>
      <c r="JX1274"/>
      <c r="JY1274"/>
      <c r="JZ1274"/>
      <c r="KA1274"/>
      <c r="KB1274"/>
      <c r="KC1274"/>
      <c r="KD1274"/>
      <c r="KE1274"/>
      <c r="KF1274"/>
      <c r="KG1274"/>
      <c r="KH1274"/>
      <c r="KI1274"/>
      <c r="KJ1274"/>
      <c r="KK1274"/>
      <c r="KL1274"/>
      <c r="KM1274"/>
      <c r="KN1274"/>
      <c r="KO1274"/>
      <c r="KP1274"/>
      <c r="KQ1274"/>
      <c r="KR1274"/>
      <c r="KS1274"/>
      <c r="KT1274"/>
      <c r="KU1274"/>
      <c r="KV1274"/>
      <c r="KW1274"/>
      <c r="KX1274"/>
      <c r="KY1274"/>
      <c r="KZ1274"/>
      <c r="LA1274"/>
      <c r="LB1274"/>
      <c r="LC1274"/>
      <c r="LD1274"/>
      <c r="LE1274"/>
      <c r="LF1274"/>
      <c r="LG1274"/>
      <c r="LH1274"/>
      <c r="LI1274"/>
      <c r="LJ1274"/>
      <c r="LK1274"/>
      <c r="LL1274"/>
      <c r="LM1274"/>
      <c r="LN1274"/>
      <c r="LO1274"/>
      <c r="LP1274"/>
      <c r="LQ1274"/>
      <c r="LR1274"/>
      <c r="LS1274"/>
      <c r="LT1274"/>
      <c r="LU1274"/>
      <c r="LV1274"/>
      <c r="LW1274"/>
      <c r="LX1274"/>
      <c r="LY1274"/>
      <c r="LZ1274"/>
      <c r="MA1274"/>
      <c r="MB1274"/>
      <c r="MC1274"/>
      <c r="MD1274"/>
      <c r="ME1274"/>
      <c r="MF1274"/>
      <c r="MG1274"/>
      <c r="MH1274"/>
      <c r="MI1274"/>
      <c r="MJ1274"/>
      <c r="MK1274"/>
      <c r="ML1274"/>
      <c r="MM1274"/>
      <c r="MN1274"/>
      <c r="MO1274"/>
      <c r="MP1274"/>
      <c r="MQ1274"/>
      <c r="MR1274"/>
      <c r="MS1274"/>
      <c r="MT1274"/>
      <c r="MU1274"/>
      <c r="MV1274"/>
      <c r="MW1274"/>
      <c r="MX1274"/>
      <c r="MY1274"/>
      <c r="MZ1274"/>
      <c r="NA1274"/>
      <c r="NB1274"/>
      <c r="NC1274"/>
      <c r="ND1274"/>
      <c r="NE1274"/>
      <c r="NF1274"/>
      <c r="NG1274"/>
      <c r="NH1274"/>
      <c r="NI1274"/>
      <c r="NJ1274"/>
      <c r="NK1274"/>
      <c r="NL1274"/>
      <c r="NM1274"/>
      <c r="NN1274"/>
      <c r="NO1274"/>
      <c r="NP1274"/>
      <c r="NQ1274"/>
      <c r="NR1274"/>
      <c r="NS1274"/>
      <c r="NT1274"/>
      <c r="NU1274"/>
      <c r="NV1274"/>
      <c r="NW1274"/>
      <c r="NX1274"/>
      <c r="NY1274"/>
      <c r="NZ1274"/>
      <c r="OA1274"/>
      <c r="OB1274"/>
      <c r="OC1274"/>
      <c r="OD1274"/>
      <c r="OE1274"/>
      <c r="OF1274"/>
      <c r="OG1274"/>
      <c r="OH1274"/>
      <c r="OI1274"/>
      <c r="OJ1274"/>
      <c r="OK1274"/>
      <c r="OL1274"/>
      <c r="OM1274"/>
      <c r="ON1274"/>
      <c r="OO1274"/>
      <c r="OP1274"/>
      <c r="OQ1274"/>
      <c r="OR1274"/>
      <c r="OS1274"/>
      <c r="OT1274"/>
      <c r="OU1274"/>
      <c r="OV1274"/>
      <c r="OW1274"/>
      <c r="OX1274"/>
      <c r="OY1274"/>
      <c r="OZ1274"/>
      <c r="PA1274"/>
      <c r="PB1274"/>
      <c r="PC1274"/>
      <c r="PD1274"/>
      <c r="PE1274"/>
      <c r="PF1274"/>
      <c r="PG1274"/>
      <c r="PH1274"/>
      <c r="PI1274"/>
      <c r="PJ1274"/>
      <c r="PK1274"/>
      <c r="PL1274"/>
      <c r="PM1274"/>
      <c r="PN1274"/>
      <c r="PO1274"/>
      <c r="PP1274"/>
      <c r="PQ1274"/>
      <c r="PR1274"/>
      <c r="PS1274"/>
      <c r="PT1274"/>
      <c r="PU1274"/>
      <c r="PV1274"/>
      <c r="PW1274"/>
      <c r="PX1274"/>
      <c r="PY1274"/>
      <c r="PZ1274"/>
      <c r="QA1274"/>
      <c r="QB1274"/>
      <c r="QC1274"/>
      <c r="QD1274"/>
      <c r="QE1274"/>
      <c r="QF1274"/>
      <c r="QG1274"/>
      <c r="QH1274"/>
      <c r="QI1274"/>
      <c r="QJ1274"/>
      <c r="QK1274"/>
      <c r="QL1274"/>
      <c r="QM1274"/>
      <c r="QN1274"/>
      <c r="QO1274"/>
      <c r="QP1274"/>
      <c r="QQ1274"/>
      <c r="QR1274"/>
      <c r="QS1274"/>
      <c r="QT1274"/>
      <c r="QU1274"/>
      <c r="QV1274"/>
      <c r="QW1274"/>
      <c r="QX1274"/>
      <c r="QY1274"/>
      <c r="QZ1274"/>
      <c r="RA1274"/>
      <c r="RB1274"/>
      <c r="RC1274"/>
      <c r="RD1274"/>
      <c r="RE1274"/>
      <c r="RF1274"/>
      <c r="RG1274"/>
      <c r="RH1274"/>
      <c r="RI1274"/>
      <c r="RJ1274"/>
      <c r="RK1274"/>
      <c r="RL1274"/>
      <c r="RM1274"/>
      <c r="RN1274"/>
      <c r="RO1274"/>
      <c r="RP1274"/>
      <c r="RQ1274"/>
      <c r="RR1274"/>
      <c r="RS1274"/>
      <c r="RT1274"/>
      <c r="RU1274"/>
      <c r="RV1274"/>
      <c r="RW1274"/>
      <c r="RX1274"/>
      <c r="RY1274"/>
      <c r="RZ1274"/>
      <c r="SA1274"/>
      <c r="SB1274"/>
      <c r="SC1274"/>
      <c r="SD1274"/>
      <c r="SE1274"/>
      <c r="SF1274"/>
      <c r="SG1274"/>
      <c r="SH1274"/>
      <c r="SI1274"/>
      <c r="SJ1274"/>
      <c r="SK1274"/>
      <c r="SL1274"/>
      <c r="SM1274"/>
      <c r="SN1274"/>
      <c r="SO1274"/>
      <c r="SP1274"/>
      <c r="SQ1274"/>
      <c r="SR1274"/>
      <c r="SS1274"/>
      <c r="ST1274"/>
      <c r="SU1274"/>
      <c r="SV1274"/>
      <c r="SW1274"/>
      <c r="SX1274"/>
      <c r="SY1274"/>
      <c r="SZ1274"/>
      <c r="TA1274"/>
      <c r="TB1274"/>
    </row>
    <row r="1275" spans="1:522" ht="16.5" customHeight="1" x14ac:dyDescent="0.2">
      <c r="A1275" s="20">
        <v>667</v>
      </c>
      <c r="B1275" s="20" t="s">
        <v>62</v>
      </c>
      <c r="C1275" s="20" t="s">
        <v>915</v>
      </c>
      <c r="D1275" s="20" t="s">
        <v>38</v>
      </c>
      <c r="E1275" s="20" t="s">
        <v>1345</v>
      </c>
      <c r="F1275" s="22" t="s">
        <v>962</v>
      </c>
      <c r="G1275" s="20" t="s">
        <v>42</v>
      </c>
      <c r="H1275" s="20" t="s">
        <v>35</v>
      </c>
      <c r="I1275" s="20" t="s">
        <v>81</v>
      </c>
      <c r="J1275" s="22" t="s">
        <v>915</v>
      </c>
      <c r="K1275" s="20"/>
      <c r="L1275" s="20"/>
      <c r="M1275" s="20"/>
      <c r="N1275" s="20"/>
      <c r="O1275" s="23"/>
      <c r="P1275" s="23">
        <v>876700</v>
      </c>
      <c r="Q1275" s="24">
        <v>1</v>
      </c>
      <c r="R1275" s="25">
        <v>45992</v>
      </c>
      <c r="S1275" s="20" t="s">
        <v>83</v>
      </c>
      <c r="T1275" s="26">
        <f t="shared" si="21"/>
        <v>876700</v>
      </c>
      <c r="U1275" s="27" t="s">
        <v>100</v>
      </c>
      <c r="V1275" s="27" t="s">
        <v>100</v>
      </c>
      <c r="W1275"/>
      <c r="X1275"/>
      <c r="Y1275"/>
      <c r="Z1275"/>
      <c r="AA1275"/>
      <c r="AB1275"/>
      <c r="AC1275"/>
      <c r="AD1275"/>
      <c r="AE1275"/>
      <c r="AF1275"/>
      <c r="AG1275"/>
      <c r="AH1275"/>
      <c r="AI1275"/>
      <c r="AJ1275"/>
      <c r="AK1275"/>
      <c r="AL1275"/>
      <c r="AM1275"/>
      <c r="AN1275"/>
      <c r="AO1275"/>
      <c r="AP1275"/>
      <c r="AQ1275"/>
      <c r="AR1275"/>
      <c r="AS1275"/>
      <c r="AT1275"/>
      <c r="AU1275"/>
      <c r="AV1275"/>
      <c r="AW1275"/>
      <c r="AX1275"/>
      <c r="AY1275"/>
      <c r="AZ1275"/>
      <c r="BA1275"/>
      <c r="BB1275"/>
      <c r="BC1275"/>
      <c r="BD1275"/>
      <c r="BE1275"/>
      <c r="BF1275"/>
      <c r="BG1275"/>
      <c r="BH1275"/>
      <c r="BI1275"/>
      <c r="BJ1275"/>
      <c r="BK1275"/>
      <c r="BL1275"/>
      <c r="BM1275"/>
      <c r="BN1275"/>
      <c r="BO1275"/>
      <c r="BP1275"/>
      <c r="BQ1275"/>
      <c r="BR1275"/>
      <c r="BS1275"/>
      <c r="BT1275"/>
      <c r="BU1275"/>
      <c r="BV1275"/>
      <c r="BW1275"/>
      <c r="BX1275"/>
      <c r="BY1275"/>
      <c r="BZ1275"/>
      <c r="CA1275"/>
      <c r="CB1275"/>
      <c r="CC1275"/>
      <c r="CD1275"/>
      <c r="CE1275"/>
      <c r="CF1275"/>
      <c r="CG1275"/>
      <c r="CH1275"/>
      <c r="CI1275"/>
      <c r="CJ1275"/>
      <c r="CK1275"/>
      <c r="CL1275"/>
      <c r="CM1275"/>
      <c r="CN1275"/>
      <c r="CO1275"/>
      <c r="CP1275"/>
      <c r="CQ1275"/>
      <c r="CR1275"/>
      <c r="CS1275"/>
      <c r="CT1275"/>
      <c r="CU1275"/>
      <c r="CV1275"/>
      <c r="CW1275"/>
      <c r="CX1275"/>
      <c r="CY1275"/>
      <c r="CZ1275"/>
      <c r="DA1275"/>
      <c r="DB1275"/>
      <c r="DC1275"/>
      <c r="DD1275"/>
      <c r="DE1275"/>
      <c r="DF1275"/>
      <c r="DG1275"/>
      <c r="DH1275"/>
      <c r="DI1275"/>
      <c r="DJ1275"/>
      <c r="DK1275"/>
      <c r="DL1275"/>
      <c r="DM1275"/>
      <c r="DN1275"/>
      <c r="DO1275"/>
      <c r="DP1275"/>
      <c r="DQ1275"/>
      <c r="DR1275"/>
      <c r="DS1275"/>
      <c r="DT1275"/>
      <c r="DU1275"/>
      <c r="DV1275"/>
      <c r="DW1275"/>
      <c r="DX1275"/>
      <c r="DY1275"/>
      <c r="DZ1275"/>
      <c r="EA1275"/>
      <c r="EB1275"/>
      <c r="EC1275"/>
      <c r="ED1275"/>
      <c r="EE1275"/>
      <c r="EF1275"/>
      <c r="EG1275"/>
      <c r="EH1275"/>
      <c r="EI1275"/>
      <c r="EJ1275"/>
      <c r="EK1275"/>
      <c r="EL1275"/>
      <c r="EM1275"/>
      <c r="EN1275"/>
      <c r="EO1275"/>
      <c r="EP1275"/>
      <c r="EQ1275"/>
      <c r="ER1275"/>
      <c r="ES1275"/>
      <c r="ET1275"/>
      <c r="EU1275"/>
      <c r="EV1275"/>
      <c r="EW1275"/>
      <c r="EX1275"/>
      <c r="EY1275"/>
      <c r="EZ1275"/>
      <c r="FA1275"/>
      <c r="FB1275"/>
      <c r="FC1275"/>
      <c r="FD1275"/>
      <c r="FE1275"/>
      <c r="FF1275"/>
      <c r="FG1275"/>
      <c r="FH1275"/>
      <c r="FI1275"/>
      <c r="FJ1275"/>
      <c r="FK1275"/>
      <c r="FL1275"/>
      <c r="FM1275"/>
      <c r="FN1275"/>
      <c r="FO1275"/>
      <c r="FP1275"/>
      <c r="FQ1275"/>
      <c r="FR1275"/>
      <c r="FS1275"/>
      <c r="FT1275"/>
      <c r="FU1275"/>
      <c r="FV1275"/>
      <c r="FW1275"/>
      <c r="FX1275"/>
      <c r="FY1275"/>
      <c r="FZ1275"/>
      <c r="GA1275"/>
      <c r="GB1275"/>
      <c r="GC1275"/>
      <c r="GD1275"/>
      <c r="GE1275"/>
      <c r="GF1275"/>
      <c r="GG1275"/>
      <c r="GH1275"/>
      <c r="GI1275"/>
      <c r="GJ1275"/>
      <c r="GK1275"/>
      <c r="GL1275"/>
      <c r="GM1275"/>
      <c r="GN1275"/>
      <c r="GO1275"/>
      <c r="GP1275"/>
      <c r="GQ1275"/>
      <c r="GR1275"/>
      <c r="GS1275"/>
      <c r="GT1275"/>
      <c r="GU1275"/>
      <c r="GV1275"/>
      <c r="GW1275"/>
      <c r="GX1275"/>
      <c r="GY1275"/>
      <c r="GZ1275"/>
      <c r="HA1275"/>
      <c r="HB1275"/>
      <c r="HC1275"/>
      <c r="HD1275"/>
      <c r="HE1275"/>
      <c r="HF1275"/>
      <c r="HG1275"/>
      <c r="HH1275"/>
      <c r="HI1275"/>
      <c r="HJ1275"/>
      <c r="HK1275"/>
      <c r="HL1275"/>
      <c r="HM1275"/>
      <c r="HN1275"/>
      <c r="HO1275"/>
      <c r="HP1275"/>
      <c r="HQ1275"/>
      <c r="HR1275"/>
      <c r="HS1275"/>
      <c r="HT1275"/>
      <c r="HU1275"/>
      <c r="HV1275"/>
      <c r="HW1275"/>
      <c r="HX1275"/>
      <c r="HY1275"/>
      <c r="HZ1275"/>
      <c r="IA1275"/>
      <c r="IB1275"/>
      <c r="IC1275"/>
      <c r="ID1275"/>
      <c r="IE1275"/>
      <c r="IF1275"/>
      <c r="IG1275"/>
      <c r="IH1275"/>
      <c r="II1275"/>
      <c r="IJ1275"/>
      <c r="IK1275"/>
      <c r="IL1275"/>
      <c r="IM1275"/>
      <c r="IN1275"/>
      <c r="IO1275"/>
      <c r="IP1275"/>
      <c r="IQ1275"/>
      <c r="IR1275"/>
      <c r="IS1275"/>
      <c r="IT1275"/>
      <c r="IU1275"/>
      <c r="IV1275"/>
      <c r="IW1275"/>
      <c r="IX1275"/>
      <c r="IY1275"/>
      <c r="IZ1275"/>
      <c r="JA1275"/>
      <c r="JB1275"/>
      <c r="JC1275"/>
      <c r="JD1275"/>
      <c r="JE1275"/>
      <c r="JF1275"/>
      <c r="JG1275"/>
      <c r="JH1275"/>
      <c r="JI1275"/>
      <c r="JJ1275"/>
      <c r="JK1275"/>
      <c r="JL1275"/>
      <c r="JM1275"/>
      <c r="JN1275"/>
      <c r="JO1275"/>
      <c r="JP1275"/>
      <c r="JQ1275"/>
      <c r="JR1275"/>
      <c r="JS1275"/>
      <c r="JT1275"/>
      <c r="JU1275"/>
      <c r="JV1275"/>
      <c r="JW1275"/>
      <c r="JX1275"/>
      <c r="JY1275"/>
      <c r="JZ1275"/>
      <c r="KA1275"/>
      <c r="KB1275"/>
      <c r="KC1275"/>
      <c r="KD1275"/>
      <c r="KE1275"/>
      <c r="KF1275"/>
      <c r="KG1275"/>
      <c r="KH1275"/>
      <c r="KI1275"/>
      <c r="KJ1275"/>
      <c r="KK1275"/>
      <c r="KL1275"/>
      <c r="KM1275"/>
      <c r="KN1275"/>
      <c r="KO1275"/>
      <c r="KP1275"/>
      <c r="KQ1275"/>
      <c r="KR1275"/>
      <c r="KS1275"/>
      <c r="KT1275"/>
      <c r="KU1275"/>
      <c r="KV1275"/>
      <c r="KW1275"/>
      <c r="KX1275"/>
      <c r="KY1275"/>
      <c r="KZ1275"/>
      <c r="LA1275"/>
      <c r="LB1275"/>
      <c r="LC1275"/>
      <c r="LD1275"/>
      <c r="LE1275"/>
      <c r="LF1275"/>
      <c r="LG1275"/>
      <c r="LH1275"/>
      <c r="LI1275"/>
      <c r="LJ1275"/>
      <c r="LK1275"/>
      <c r="LL1275"/>
      <c r="LM1275"/>
      <c r="LN1275"/>
      <c r="LO1275"/>
      <c r="LP1275"/>
      <c r="LQ1275"/>
      <c r="LR1275"/>
      <c r="LS1275"/>
      <c r="LT1275"/>
      <c r="LU1275"/>
      <c r="LV1275"/>
      <c r="LW1275"/>
      <c r="LX1275"/>
      <c r="LY1275"/>
      <c r="LZ1275"/>
      <c r="MA1275"/>
      <c r="MB1275"/>
      <c r="MC1275"/>
      <c r="MD1275"/>
      <c r="ME1275"/>
      <c r="MF1275"/>
      <c r="MG1275"/>
      <c r="MH1275"/>
      <c r="MI1275"/>
      <c r="MJ1275"/>
      <c r="MK1275"/>
      <c r="ML1275"/>
      <c r="MM1275"/>
      <c r="MN1275"/>
      <c r="MO1275"/>
      <c r="MP1275"/>
      <c r="MQ1275"/>
      <c r="MR1275"/>
      <c r="MS1275"/>
      <c r="MT1275"/>
      <c r="MU1275"/>
      <c r="MV1275"/>
      <c r="MW1275"/>
      <c r="MX1275"/>
      <c r="MY1275"/>
      <c r="MZ1275"/>
      <c r="NA1275"/>
      <c r="NB1275"/>
      <c r="NC1275"/>
      <c r="ND1275"/>
      <c r="NE1275"/>
      <c r="NF1275"/>
      <c r="NG1275"/>
      <c r="NH1275"/>
      <c r="NI1275"/>
      <c r="NJ1275"/>
      <c r="NK1275"/>
      <c r="NL1275"/>
      <c r="NM1275"/>
      <c r="NN1275"/>
      <c r="NO1275"/>
      <c r="NP1275"/>
      <c r="NQ1275"/>
      <c r="NR1275"/>
      <c r="NS1275"/>
      <c r="NT1275"/>
      <c r="NU1275"/>
      <c r="NV1275"/>
      <c r="NW1275"/>
      <c r="NX1275"/>
      <c r="NY1275"/>
      <c r="NZ1275"/>
      <c r="OA1275"/>
      <c r="OB1275"/>
      <c r="OC1275"/>
      <c r="OD1275"/>
      <c r="OE1275"/>
      <c r="OF1275"/>
      <c r="OG1275"/>
      <c r="OH1275"/>
      <c r="OI1275"/>
      <c r="OJ1275"/>
      <c r="OK1275"/>
      <c r="OL1275"/>
      <c r="OM1275"/>
      <c r="ON1275"/>
      <c r="OO1275"/>
      <c r="OP1275"/>
      <c r="OQ1275"/>
      <c r="OR1275"/>
      <c r="OS1275"/>
      <c r="OT1275"/>
      <c r="OU1275"/>
      <c r="OV1275"/>
      <c r="OW1275"/>
      <c r="OX1275"/>
      <c r="OY1275"/>
      <c r="OZ1275"/>
      <c r="PA1275"/>
      <c r="PB1275"/>
      <c r="PC1275"/>
      <c r="PD1275"/>
      <c r="PE1275"/>
      <c r="PF1275"/>
      <c r="PG1275"/>
      <c r="PH1275"/>
      <c r="PI1275"/>
      <c r="PJ1275"/>
      <c r="PK1275"/>
      <c r="PL1275"/>
      <c r="PM1275"/>
      <c r="PN1275"/>
      <c r="PO1275"/>
      <c r="PP1275"/>
      <c r="PQ1275"/>
      <c r="PR1275"/>
      <c r="PS1275"/>
      <c r="PT1275"/>
      <c r="PU1275"/>
      <c r="PV1275"/>
      <c r="PW1275"/>
      <c r="PX1275"/>
      <c r="PY1275"/>
      <c r="PZ1275"/>
      <c r="QA1275"/>
      <c r="QB1275"/>
      <c r="QC1275"/>
      <c r="QD1275"/>
      <c r="QE1275"/>
      <c r="QF1275"/>
      <c r="QG1275"/>
      <c r="QH1275"/>
      <c r="QI1275"/>
      <c r="QJ1275"/>
      <c r="QK1275"/>
      <c r="QL1275"/>
      <c r="QM1275"/>
      <c r="QN1275"/>
      <c r="QO1275"/>
      <c r="QP1275"/>
      <c r="QQ1275"/>
      <c r="QR1275"/>
      <c r="QS1275"/>
      <c r="QT1275"/>
      <c r="QU1275"/>
      <c r="QV1275"/>
      <c r="QW1275"/>
      <c r="QX1275"/>
      <c r="QY1275"/>
      <c r="QZ1275"/>
      <c r="RA1275"/>
      <c r="RB1275"/>
      <c r="RC1275"/>
      <c r="RD1275"/>
      <c r="RE1275"/>
      <c r="RF1275"/>
      <c r="RG1275"/>
      <c r="RH1275"/>
      <c r="RI1275"/>
      <c r="RJ1275"/>
      <c r="RK1275"/>
      <c r="RL1275"/>
      <c r="RM1275"/>
      <c r="RN1275"/>
      <c r="RO1275"/>
      <c r="RP1275"/>
      <c r="RQ1275"/>
      <c r="RR1275"/>
      <c r="RS1275"/>
      <c r="RT1275"/>
      <c r="RU1275"/>
      <c r="RV1275"/>
      <c r="RW1275"/>
      <c r="RX1275"/>
      <c r="RY1275"/>
      <c r="RZ1275"/>
      <c r="SA1275"/>
      <c r="SB1275"/>
      <c r="SC1275"/>
      <c r="SD1275"/>
      <c r="SE1275"/>
      <c r="SF1275"/>
      <c r="SG1275"/>
      <c r="SH1275"/>
      <c r="SI1275"/>
      <c r="SJ1275"/>
      <c r="SK1275"/>
      <c r="SL1275"/>
      <c r="SM1275"/>
      <c r="SN1275"/>
      <c r="SO1275"/>
      <c r="SP1275"/>
      <c r="SQ1275"/>
      <c r="SR1275"/>
      <c r="SS1275"/>
      <c r="ST1275"/>
      <c r="SU1275"/>
      <c r="SV1275"/>
      <c r="SW1275"/>
      <c r="SX1275"/>
      <c r="SY1275"/>
      <c r="SZ1275"/>
      <c r="TA1275"/>
      <c r="TB1275"/>
    </row>
    <row r="1276" spans="1:522" ht="16.5" customHeight="1" x14ac:dyDescent="0.2">
      <c r="A1276" s="20">
        <v>668</v>
      </c>
      <c r="B1276" s="20" t="s">
        <v>62</v>
      </c>
      <c r="C1276" s="20" t="s">
        <v>936</v>
      </c>
      <c r="D1276" s="20" t="s">
        <v>38</v>
      </c>
      <c r="E1276" s="20" t="s">
        <v>1345</v>
      </c>
      <c r="F1276" s="22" t="s">
        <v>963</v>
      </c>
      <c r="G1276" s="20" t="s">
        <v>84</v>
      </c>
      <c r="H1276" s="20" t="s">
        <v>35</v>
      </c>
      <c r="I1276" s="20" t="s">
        <v>81</v>
      </c>
      <c r="J1276" s="22" t="s">
        <v>936</v>
      </c>
      <c r="K1276" s="20"/>
      <c r="L1276" s="20"/>
      <c r="M1276" s="20"/>
      <c r="N1276" s="20"/>
      <c r="O1276" s="23"/>
      <c r="P1276" s="23">
        <v>9000000</v>
      </c>
      <c r="Q1276" s="24">
        <v>1</v>
      </c>
      <c r="R1276" s="25">
        <v>45658</v>
      </c>
      <c r="S1276" s="20" t="s">
        <v>83</v>
      </c>
      <c r="T1276" s="26">
        <f t="shared" si="21"/>
        <v>9000000</v>
      </c>
      <c r="U1276" s="27" t="s">
        <v>100</v>
      </c>
      <c r="V1276" s="27" t="s">
        <v>100</v>
      </c>
      <c r="W1276"/>
      <c r="X1276"/>
      <c r="Y1276"/>
      <c r="Z1276"/>
      <c r="AA1276"/>
      <c r="AB1276"/>
      <c r="AC1276"/>
      <c r="AD1276"/>
      <c r="AE1276"/>
      <c r="AF1276"/>
      <c r="AG1276"/>
      <c r="AH1276"/>
      <c r="AI1276"/>
      <c r="AJ1276"/>
      <c r="AK1276"/>
      <c r="AL1276"/>
      <c r="AM1276"/>
      <c r="AN1276"/>
      <c r="AO1276"/>
      <c r="AP1276"/>
      <c r="AQ1276"/>
      <c r="AR1276"/>
      <c r="AS1276"/>
      <c r="AT1276"/>
      <c r="AU1276"/>
      <c r="AV1276"/>
      <c r="AW1276"/>
      <c r="AX1276"/>
      <c r="AY1276"/>
      <c r="AZ1276"/>
      <c r="BA1276"/>
      <c r="BB1276"/>
      <c r="BC1276"/>
      <c r="BD1276"/>
      <c r="BE1276"/>
      <c r="BF1276"/>
      <c r="BG1276"/>
      <c r="BH1276"/>
      <c r="BI1276"/>
      <c r="BJ1276"/>
      <c r="BK1276"/>
      <c r="BL1276"/>
      <c r="BM1276"/>
      <c r="BN1276"/>
      <c r="BO1276"/>
      <c r="BP1276"/>
      <c r="BQ1276"/>
      <c r="BR1276"/>
      <c r="BS1276"/>
      <c r="BT1276"/>
      <c r="BU1276"/>
      <c r="BV1276"/>
      <c r="BW1276"/>
      <c r="BX1276"/>
      <c r="BY1276"/>
      <c r="BZ1276"/>
      <c r="CA1276"/>
      <c r="CB1276"/>
      <c r="CC1276"/>
      <c r="CD1276"/>
      <c r="CE1276"/>
      <c r="CF1276"/>
      <c r="CG1276"/>
      <c r="CH1276"/>
      <c r="CI1276"/>
      <c r="CJ1276"/>
      <c r="CK1276"/>
      <c r="CL1276"/>
      <c r="CM1276"/>
      <c r="CN1276"/>
      <c r="CO1276"/>
      <c r="CP1276"/>
      <c r="CQ1276"/>
      <c r="CR1276"/>
      <c r="CS1276"/>
      <c r="CT1276"/>
      <c r="CU1276"/>
      <c r="CV1276"/>
      <c r="CW1276"/>
      <c r="CX1276"/>
      <c r="CY1276"/>
      <c r="CZ1276"/>
      <c r="DA1276"/>
      <c r="DB1276"/>
      <c r="DC1276"/>
      <c r="DD1276"/>
      <c r="DE1276"/>
      <c r="DF1276"/>
      <c r="DG1276"/>
      <c r="DH1276"/>
      <c r="DI1276"/>
      <c r="DJ1276"/>
      <c r="DK1276"/>
      <c r="DL1276"/>
      <c r="DM1276"/>
      <c r="DN1276"/>
      <c r="DO1276"/>
      <c r="DP1276"/>
      <c r="DQ1276"/>
      <c r="DR1276"/>
      <c r="DS1276"/>
      <c r="DT1276"/>
      <c r="DU1276"/>
      <c r="DV1276"/>
      <c r="DW1276"/>
      <c r="DX1276"/>
      <c r="DY1276"/>
      <c r="DZ1276"/>
      <c r="EA1276"/>
      <c r="EB1276"/>
      <c r="EC1276"/>
      <c r="ED1276"/>
      <c r="EE1276"/>
      <c r="EF1276"/>
      <c r="EG1276"/>
      <c r="EH1276"/>
      <c r="EI1276"/>
      <c r="EJ1276"/>
      <c r="EK1276"/>
      <c r="EL1276"/>
      <c r="EM1276"/>
      <c r="EN1276"/>
      <c r="EO1276"/>
      <c r="EP1276"/>
      <c r="EQ1276"/>
      <c r="ER1276"/>
      <c r="ES1276"/>
      <c r="ET1276"/>
      <c r="EU1276"/>
      <c r="EV1276"/>
      <c r="EW1276"/>
      <c r="EX1276"/>
      <c r="EY1276"/>
      <c r="EZ1276"/>
      <c r="FA1276"/>
      <c r="FB1276"/>
      <c r="FC1276"/>
      <c r="FD1276"/>
      <c r="FE1276"/>
      <c r="FF1276"/>
      <c r="FG1276"/>
      <c r="FH1276"/>
      <c r="FI1276"/>
      <c r="FJ1276"/>
      <c r="FK1276"/>
      <c r="FL1276"/>
      <c r="FM1276"/>
      <c r="FN1276"/>
      <c r="FO1276"/>
      <c r="FP1276"/>
      <c r="FQ1276"/>
      <c r="FR1276"/>
      <c r="FS1276"/>
      <c r="FT1276"/>
      <c r="FU1276"/>
      <c r="FV1276"/>
      <c r="FW1276"/>
      <c r="FX1276"/>
      <c r="FY1276"/>
      <c r="FZ1276"/>
      <c r="GA1276"/>
      <c r="GB1276"/>
      <c r="GC1276"/>
      <c r="GD1276"/>
      <c r="GE1276"/>
      <c r="GF1276"/>
      <c r="GG1276"/>
      <c r="GH1276"/>
      <c r="GI1276"/>
      <c r="GJ1276"/>
      <c r="GK1276"/>
      <c r="GL1276"/>
      <c r="GM1276"/>
      <c r="GN1276"/>
      <c r="GO1276"/>
      <c r="GP1276"/>
      <c r="GQ1276"/>
      <c r="GR1276"/>
      <c r="GS1276"/>
      <c r="GT1276"/>
      <c r="GU1276"/>
      <c r="GV1276"/>
      <c r="GW1276"/>
      <c r="GX1276"/>
      <c r="GY1276"/>
      <c r="GZ1276"/>
      <c r="HA1276"/>
      <c r="HB1276"/>
      <c r="HC1276"/>
      <c r="HD1276"/>
      <c r="HE1276"/>
      <c r="HF1276"/>
      <c r="HG1276"/>
      <c r="HH1276"/>
      <c r="HI1276"/>
      <c r="HJ1276"/>
      <c r="HK1276"/>
      <c r="HL1276"/>
      <c r="HM1276"/>
      <c r="HN1276"/>
      <c r="HO1276"/>
      <c r="HP1276"/>
      <c r="HQ1276"/>
      <c r="HR1276"/>
      <c r="HS1276"/>
      <c r="HT1276"/>
      <c r="HU1276"/>
      <c r="HV1276"/>
      <c r="HW1276"/>
      <c r="HX1276"/>
      <c r="HY1276"/>
      <c r="HZ1276"/>
      <c r="IA1276"/>
      <c r="IB1276"/>
      <c r="IC1276"/>
      <c r="ID1276"/>
      <c r="IE1276"/>
      <c r="IF1276"/>
      <c r="IG1276"/>
      <c r="IH1276"/>
      <c r="II1276"/>
      <c r="IJ1276"/>
      <c r="IK1276"/>
      <c r="IL1276"/>
      <c r="IM1276"/>
      <c r="IN1276"/>
      <c r="IO1276"/>
      <c r="IP1276"/>
      <c r="IQ1276"/>
      <c r="IR1276"/>
      <c r="IS1276"/>
      <c r="IT1276"/>
      <c r="IU1276"/>
      <c r="IV1276"/>
      <c r="IW1276"/>
      <c r="IX1276"/>
      <c r="IY1276"/>
      <c r="IZ1276"/>
      <c r="JA1276"/>
      <c r="JB1276"/>
      <c r="JC1276"/>
      <c r="JD1276"/>
      <c r="JE1276"/>
      <c r="JF1276"/>
      <c r="JG1276"/>
      <c r="JH1276"/>
      <c r="JI1276"/>
      <c r="JJ1276"/>
      <c r="JK1276"/>
      <c r="JL1276"/>
      <c r="JM1276"/>
      <c r="JN1276"/>
      <c r="JO1276"/>
      <c r="JP1276"/>
      <c r="JQ1276"/>
      <c r="JR1276"/>
      <c r="JS1276"/>
      <c r="JT1276"/>
      <c r="JU1276"/>
      <c r="JV1276"/>
      <c r="JW1276"/>
      <c r="JX1276"/>
      <c r="JY1276"/>
      <c r="JZ1276"/>
      <c r="KA1276"/>
      <c r="KB1276"/>
      <c r="KC1276"/>
      <c r="KD1276"/>
      <c r="KE1276"/>
      <c r="KF1276"/>
      <c r="KG1276"/>
      <c r="KH1276"/>
      <c r="KI1276"/>
      <c r="KJ1276"/>
      <c r="KK1276"/>
      <c r="KL1276"/>
      <c r="KM1276"/>
      <c r="KN1276"/>
      <c r="KO1276"/>
      <c r="KP1276"/>
      <c r="KQ1276"/>
      <c r="KR1276"/>
      <c r="KS1276"/>
      <c r="KT1276"/>
      <c r="KU1276"/>
      <c r="KV1276"/>
      <c r="KW1276"/>
      <c r="KX1276"/>
      <c r="KY1276"/>
      <c r="KZ1276"/>
      <c r="LA1276"/>
      <c r="LB1276"/>
      <c r="LC1276"/>
      <c r="LD1276"/>
      <c r="LE1276"/>
      <c r="LF1276"/>
      <c r="LG1276"/>
      <c r="LH1276"/>
      <c r="LI1276"/>
      <c r="LJ1276"/>
      <c r="LK1276"/>
      <c r="LL1276"/>
      <c r="LM1276"/>
      <c r="LN1276"/>
      <c r="LO1276"/>
      <c r="LP1276"/>
      <c r="LQ1276"/>
      <c r="LR1276"/>
      <c r="LS1276"/>
      <c r="LT1276"/>
      <c r="LU1276"/>
      <c r="LV1276"/>
      <c r="LW1276"/>
      <c r="LX1276"/>
      <c r="LY1276"/>
      <c r="LZ1276"/>
      <c r="MA1276"/>
      <c r="MB1276"/>
      <c r="MC1276"/>
      <c r="MD1276"/>
      <c r="ME1276"/>
      <c r="MF1276"/>
      <c r="MG1276"/>
      <c r="MH1276"/>
      <c r="MI1276"/>
      <c r="MJ1276"/>
      <c r="MK1276"/>
      <c r="ML1276"/>
      <c r="MM1276"/>
      <c r="MN1276"/>
      <c r="MO1276"/>
      <c r="MP1276"/>
      <c r="MQ1276"/>
      <c r="MR1276"/>
      <c r="MS1276"/>
      <c r="MT1276"/>
      <c r="MU1276"/>
      <c r="MV1276"/>
      <c r="MW1276"/>
      <c r="MX1276"/>
      <c r="MY1276"/>
      <c r="MZ1276"/>
      <c r="NA1276"/>
      <c r="NB1276"/>
      <c r="NC1276"/>
      <c r="ND1276"/>
      <c r="NE1276"/>
      <c r="NF1276"/>
      <c r="NG1276"/>
      <c r="NH1276"/>
      <c r="NI1276"/>
      <c r="NJ1276"/>
      <c r="NK1276"/>
      <c r="NL1276"/>
      <c r="NM1276"/>
      <c r="NN1276"/>
      <c r="NO1276"/>
      <c r="NP1276"/>
      <c r="NQ1276"/>
      <c r="NR1276"/>
      <c r="NS1276"/>
      <c r="NT1276"/>
      <c r="NU1276"/>
      <c r="NV1276"/>
      <c r="NW1276"/>
      <c r="NX1276"/>
      <c r="NY1276"/>
      <c r="NZ1276"/>
      <c r="OA1276"/>
      <c r="OB1276"/>
      <c r="OC1276"/>
      <c r="OD1276"/>
      <c r="OE1276"/>
      <c r="OF1276"/>
      <c r="OG1276"/>
      <c r="OH1276"/>
      <c r="OI1276"/>
      <c r="OJ1276"/>
      <c r="OK1276"/>
      <c r="OL1276"/>
      <c r="OM1276"/>
      <c r="ON1276"/>
      <c r="OO1276"/>
      <c r="OP1276"/>
      <c r="OQ1276"/>
      <c r="OR1276"/>
      <c r="OS1276"/>
      <c r="OT1276"/>
      <c r="OU1276"/>
      <c r="OV1276"/>
      <c r="OW1276"/>
      <c r="OX1276"/>
      <c r="OY1276"/>
      <c r="OZ1276"/>
      <c r="PA1276"/>
      <c r="PB1276"/>
      <c r="PC1276"/>
      <c r="PD1276"/>
      <c r="PE1276"/>
      <c r="PF1276"/>
      <c r="PG1276"/>
      <c r="PH1276"/>
      <c r="PI1276"/>
      <c r="PJ1276"/>
      <c r="PK1276"/>
      <c r="PL1276"/>
      <c r="PM1276"/>
      <c r="PN1276"/>
      <c r="PO1276"/>
      <c r="PP1276"/>
      <c r="PQ1276"/>
      <c r="PR1276"/>
      <c r="PS1276"/>
      <c r="PT1276"/>
      <c r="PU1276"/>
      <c r="PV1276"/>
      <c r="PW1276"/>
      <c r="PX1276"/>
      <c r="PY1276"/>
      <c r="PZ1276"/>
      <c r="QA1276"/>
      <c r="QB1276"/>
      <c r="QC1276"/>
      <c r="QD1276"/>
      <c r="QE1276"/>
      <c r="QF1276"/>
      <c r="QG1276"/>
      <c r="QH1276"/>
      <c r="QI1276"/>
      <c r="QJ1276"/>
      <c r="QK1276"/>
      <c r="QL1276"/>
      <c r="QM1276"/>
      <c r="QN1276"/>
      <c r="QO1276"/>
      <c r="QP1276"/>
      <c r="QQ1276"/>
      <c r="QR1276"/>
      <c r="QS1276"/>
      <c r="QT1276"/>
      <c r="QU1276"/>
      <c r="QV1276"/>
      <c r="QW1276"/>
      <c r="QX1276"/>
      <c r="QY1276"/>
      <c r="QZ1276"/>
      <c r="RA1276"/>
      <c r="RB1276"/>
      <c r="RC1276"/>
      <c r="RD1276"/>
      <c r="RE1276"/>
      <c r="RF1276"/>
      <c r="RG1276"/>
      <c r="RH1276"/>
      <c r="RI1276"/>
      <c r="RJ1276"/>
      <c r="RK1276"/>
      <c r="RL1276"/>
      <c r="RM1276"/>
      <c r="RN1276"/>
      <c r="RO1276"/>
      <c r="RP1276"/>
      <c r="RQ1276"/>
      <c r="RR1276"/>
      <c r="RS1276"/>
      <c r="RT1276"/>
      <c r="RU1276"/>
      <c r="RV1276"/>
      <c r="RW1276"/>
      <c r="RX1276"/>
      <c r="RY1276"/>
      <c r="RZ1276"/>
      <c r="SA1276"/>
      <c r="SB1276"/>
      <c r="SC1276"/>
      <c r="SD1276"/>
      <c r="SE1276"/>
      <c r="SF1276"/>
      <c r="SG1276"/>
      <c r="SH1276"/>
      <c r="SI1276"/>
      <c r="SJ1276"/>
      <c r="SK1276"/>
      <c r="SL1276"/>
      <c r="SM1276"/>
      <c r="SN1276"/>
      <c r="SO1276"/>
      <c r="SP1276"/>
      <c r="SQ1276"/>
      <c r="SR1276"/>
      <c r="SS1276"/>
      <c r="ST1276"/>
      <c r="SU1276"/>
      <c r="SV1276"/>
      <c r="SW1276"/>
      <c r="SX1276"/>
      <c r="SY1276"/>
      <c r="SZ1276"/>
      <c r="TA1276"/>
      <c r="TB1276"/>
    </row>
    <row r="1277" spans="1:522" ht="16.5" customHeight="1" x14ac:dyDescent="0.2">
      <c r="A1277" s="20">
        <v>669</v>
      </c>
      <c r="B1277" s="20" t="s">
        <v>62</v>
      </c>
      <c r="C1277" s="20" t="s">
        <v>936</v>
      </c>
      <c r="D1277" s="20" t="s">
        <v>38</v>
      </c>
      <c r="E1277" s="20" t="s">
        <v>1345</v>
      </c>
      <c r="F1277" s="22" t="s">
        <v>963</v>
      </c>
      <c r="G1277" s="20" t="s">
        <v>84</v>
      </c>
      <c r="H1277" s="20" t="s">
        <v>35</v>
      </c>
      <c r="I1277" s="20" t="s">
        <v>81</v>
      </c>
      <c r="J1277" s="22" t="s">
        <v>936</v>
      </c>
      <c r="K1277" s="20"/>
      <c r="L1277" s="20"/>
      <c r="M1277" s="20"/>
      <c r="N1277" s="20"/>
      <c r="O1277" s="23"/>
      <c r="P1277" s="23">
        <v>9000000</v>
      </c>
      <c r="Q1277" s="24">
        <v>1</v>
      </c>
      <c r="R1277" s="25">
        <v>45689</v>
      </c>
      <c r="S1277" s="20" t="s">
        <v>83</v>
      </c>
      <c r="T1277" s="26">
        <f t="shared" si="21"/>
        <v>9000000</v>
      </c>
      <c r="U1277" s="27" t="s">
        <v>100</v>
      </c>
      <c r="V1277" s="27" t="s">
        <v>100</v>
      </c>
      <c r="W1277"/>
      <c r="X1277"/>
      <c r="Y1277"/>
      <c r="Z1277"/>
      <c r="AA1277"/>
      <c r="AB1277"/>
      <c r="AC1277"/>
      <c r="AD1277"/>
      <c r="AE1277"/>
      <c r="AF1277"/>
      <c r="AG1277"/>
      <c r="AH1277"/>
      <c r="AI1277"/>
      <c r="AJ1277"/>
      <c r="AK1277"/>
      <c r="AL1277"/>
      <c r="AM1277"/>
      <c r="AN1277"/>
      <c r="AO1277"/>
      <c r="AP1277"/>
      <c r="AQ1277"/>
      <c r="AR1277"/>
      <c r="AS1277"/>
      <c r="AT1277"/>
      <c r="AU1277"/>
      <c r="AV1277"/>
      <c r="AW1277"/>
      <c r="AX1277"/>
      <c r="AY1277"/>
      <c r="AZ1277"/>
      <c r="BA1277"/>
      <c r="BB1277"/>
      <c r="BC1277"/>
      <c r="BD1277"/>
      <c r="BE1277"/>
      <c r="BF1277"/>
      <c r="BG1277"/>
      <c r="BH1277"/>
      <c r="BI1277"/>
      <c r="BJ1277"/>
      <c r="BK1277"/>
      <c r="BL1277"/>
      <c r="BM1277"/>
      <c r="BN1277"/>
      <c r="BO1277"/>
      <c r="BP1277"/>
      <c r="BQ1277"/>
      <c r="BR1277"/>
      <c r="BS1277"/>
      <c r="BT1277"/>
      <c r="BU1277"/>
      <c r="BV1277"/>
      <c r="BW1277"/>
      <c r="BX1277"/>
      <c r="BY1277"/>
      <c r="BZ1277"/>
      <c r="CA1277"/>
      <c r="CB1277"/>
      <c r="CC1277"/>
      <c r="CD1277"/>
      <c r="CE1277"/>
      <c r="CF1277"/>
      <c r="CG1277"/>
      <c r="CH1277"/>
      <c r="CI1277"/>
      <c r="CJ1277"/>
      <c r="CK1277"/>
      <c r="CL1277"/>
      <c r="CM1277"/>
      <c r="CN1277"/>
      <c r="CO1277"/>
      <c r="CP1277"/>
      <c r="CQ1277"/>
      <c r="CR1277"/>
      <c r="CS1277"/>
      <c r="CT1277"/>
      <c r="CU1277"/>
      <c r="CV1277"/>
      <c r="CW1277"/>
      <c r="CX1277"/>
      <c r="CY1277"/>
      <c r="CZ1277"/>
      <c r="DA1277"/>
      <c r="DB1277"/>
      <c r="DC1277"/>
      <c r="DD1277"/>
      <c r="DE1277"/>
      <c r="DF1277"/>
      <c r="DG1277"/>
      <c r="DH1277"/>
      <c r="DI1277"/>
      <c r="DJ1277"/>
      <c r="DK1277"/>
      <c r="DL1277"/>
      <c r="DM1277"/>
      <c r="DN1277"/>
      <c r="DO1277"/>
      <c r="DP1277"/>
      <c r="DQ1277"/>
      <c r="DR1277"/>
      <c r="DS1277"/>
      <c r="DT1277"/>
      <c r="DU1277"/>
      <c r="DV1277"/>
      <c r="DW1277"/>
      <c r="DX1277"/>
      <c r="DY1277"/>
      <c r="DZ1277"/>
      <c r="EA1277"/>
      <c r="EB1277"/>
      <c r="EC1277"/>
      <c r="ED1277"/>
      <c r="EE1277"/>
      <c r="EF1277"/>
      <c r="EG1277"/>
      <c r="EH1277"/>
      <c r="EI1277"/>
      <c r="EJ1277"/>
      <c r="EK1277"/>
      <c r="EL1277"/>
      <c r="EM1277"/>
      <c r="EN1277"/>
      <c r="EO1277"/>
      <c r="EP1277"/>
      <c r="EQ1277"/>
      <c r="ER1277"/>
      <c r="ES1277"/>
      <c r="ET1277"/>
      <c r="EU1277"/>
      <c r="EV1277"/>
      <c r="EW1277"/>
      <c r="EX1277"/>
      <c r="EY1277"/>
      <c r="EZ1277"/>
      <c r="FA1277"/>
      <c r="FB1277"/>
      <c r="FC1277"/>
      <c r="FD1277"/>
      <c r="FE1277"/>
      <c r="FF1277"/>
      <c r="FG1277"/>
      <c r="FH1277"/>
      <c r="FI1277"/>
      <c r="FJ1277"/>
      <c r="FK1277"/>
      <c r="FL1277"/>
      <c r="FM1277"/>
      <c r="FN1277"/>
      <c r="FO1277"/>
      <c r="FP1277"/>
      <c r="FQ1277"/>
      <c r="FR1277"/>
      <c r="FS1277"/>
      <c r="FT1277"/>
      <c r="FU1277"/>
      <c r="FV1277"/>
      <c r="FW1277"/>
      <c r="FX1277"/>
      <c r="FY1277"/>
      <c r="FZ1277"/>
      <c r="GA1277"/>
      <c r="GB1277"/>
      <c r="GC1277"/>
      <c r="GD1277"/>
      <c r="GE1277"/>
      <c r="GF1277"/>
      <c r="GG1277"/>
      <c r="GH1277"/>
      <c r="GI1277"/>
      <c r="GJ1277"/>
      <c r="GK1277"/>
      <c r="GL1277"/>
      <c r="GM1277"/>
      <c r="GN1277"/>
      <c r="GO1277"/>
      <c r="GP1277"/>
      <c r="GQ1277"/>
      <c r="GR1277"/>
      <c r="GS1277"/>
      <c r="GT1277"/>
      <c r="GU1277"/>
      <c r="GV1277"/>
      <c r="GW1277"/>
      <c r="GX1277"/>
      <c r="GY1277"/>
      <c r="GZ1277"/>
      <c r="HA1277"/>
      <c r="HB1277"/>
      <c r="HC1277"/>
      <c r="HD1277"/>
      <c r="HE1277"/>
      <c r="HF1277"/>
      <c r="HG1277"/>
      <c r="HH1277"/>
      <c r="HI1277"/>
      <c r="HJ1277"/>
      <c r="HK1277"/>
      <c r="HL1277"/>
      <c r="HM1277"/>
      <c r="HN1277"/>
      <c r="HO1277"/>
      <c r="HP1277"/>
      <c r="HQ1277"/>
      <c r="HR1277"/>
      <c r="HS1277"/>
      <c r="HT1277"/>
      <c r="HU1277"/>
      <c r="HV1277"/>
      <c r="HW1277"/>
      <c r="HX1277"/>
      <c r="HY1277"/>
      <c r="HZ1277"/>
      <c r="IA1277"/>
      <c r="IB1277"/>
      <c r="IC1277"/>
      <c r="ID1277"/>
      <c r="IE1277"/>
      <c r="IF1277"/>
      <c r="IG1277"/>
      <c r="IH1277"/>
      <c r="II1277"/>
      <c r="IJ1277"/>
      <c r="IK1277"/>
      <c r="IL1277"/>
      <c r="IM1277"/>
      <c r="IN1277"/>
      <c r="IO1277"/>
      <c r="IP1277"/>
      <c r="IQ1277"/>
      <c r="IR1277"/>
      <c r="IS1277"/>
      <c r="IT1277"/>
      <c r="IU1277"/>
      <c r="IV1277"/>
      <c r="IW1277"/>
      <c r="IX1277"/>
      <c r="IY1277"/>
      <c r="IZ1277"/>
      <c r="JA1277"/>
      <c r="JB1277"/>
      <c r="JC1277"/>
      <c r="JD1277"/>
      <c r="JE1277"/>
      <c r="JF1277"/>
      <c r="JG1277"/>
      <c r="JH1277"/>
      <c r="JI1277"/>
      <c r="JJ1277"/>
      <c r="JK1277"/>
      <c r="JL1277"/>
      <c r="JM1277"/>
      <c r="JN1277"/>
      <c r="JO1277"/>
      <c r="JP1277"/>
      <c r="JQ1277"/>
      <c r="JR1277"/>
      <c r="JS1277"/>
      <c r="JT1277"/>
      <c r="JU1277"/>
      <c r="JV1277"/>
      <c r="JW1277"/>
      <c r="JX1277"/>
      <c r="JY1277"/>
      <c r="JZ1277"/>
      <c r="KA1277"/>
      <c r="KB1277"/>
      <c r="KC1277"/>
      <c r="KD1277"/>
      <c r="KE1277"/>
      <c r="KF1277"/>
      <c r="KG1277"/>
      <c r="KH1277"/>
      <c r="KI1277"/>
      <c r="KJ1277"/>
      <c r="KK1277"/>
      <c r="KL1277"/>
      <c r="KM1277"/>
      <c r="KN1277"/>
      <c r="KO1277"/>
      <c r="KP1277"/>
      <c r="KQ1277"/>
      <c r="KR1277"/>
      <c r="KS1277"/>
      <c r="KT1277"/>
      <c r="KU1277"/>
      <c r="KV1277"/>
      <c r="KW1277"/>
      <c r="KX1277"/>
      <c r="KY1277"/>
      <c r="KZ1277"/>
      <c r="LA1277"/>
      <c r="LB1277"/>
      <c r="LC1277"/>
      <c r="LD1277"/>
      <c r="LE1277"/>
      <c r="LF1277"/>
      <c r="LG1277"/>
      <c r="LH1277"/>
      <c r="LI1277"/>
      <c r="LJ1277"/>
      <c r="LK1277"/>
      <c r="LL1277"/>
      <c r="LM1277"/>
      <c r="LN1277"/>
      <c r="LO1277"/>
      <c r="LP1277"/>
      <c r="LQ1277"/>
      <c r="LR1277"/>
      <c r="LS1277"/>
      <c r="LT1277"/>
      <c r="LU1277"/>
      <c r="LV1277"/>
      <c r="LW1277"/>
      <c r="LX1277"/>
      <c r="LY1277"/>
      <c r="LZ1277"/>
      <c r="MA1277"/>
      <c r="MB1277"/>
      <c r="MC1277"/>
      <c r="MD1277"/>
      <c r="ME1277"/>
      <c r="MF1277"/>
      <c r="MG1277"/>
      <c r="MH1277"/>
      <c r="MI1277"/>
      <c r="MJ1277"/>
      <c r="MK1277"/>
      <c r="ML1277"/>
      <c r="MM1277"/>
      <c r="MN1277"/>
      <c r="MO1277"/>
      <c r="MP1277"/>
      <c r="MQ1277"/>
      <c r="MR1277"/>
      <c r="MS1277"/>
      <c r="MT1277"/>
      <c r="MU1277"/>
      <c r="MV1277"/>
      <c r="MW1277"/>
      <c r="MX1277"/>
      <c r="MY1277"/>
      <c r="MZ1277"/>
      <c r="NA1277"/>
      <c r="NB1277"/>
      <c r="NC1277"/>
      <c r="ND1277"/>
      <c r="NE1277"/>
      <c r="NF1277"/>
      <c r="NG1277"/>
      <c r="NH1277"/>
      <c r="NI1277"/>
      <c r="NJ1277"/>
      <c r="NK1277"/>
      <c r="NL1277"/>
      <c r="NM1277"/>
      <c r="NN1277"/>
      <c r="NO1277"/>
      <c r="NP1277"/>
      <c r="NQ1277"/>
      <c r="NR1277"/>
      <c r="NS1277"/>
      <c r="NT1277"/>
      <c r="NU1277"/>
      <c r="NV1277"/>
      <c r="NW1277"/>
      <c r="NX1277"/>
      <c r="NY1277"/>
      <c r="NZ1277"/>
      <c r="OA1277"/>
      <c r="OB1277"/>
      <c r="OC1277"/>
      <c r="OD1277"/>
      <c r="OE1277"/>
      <c r="OF1277"/>
      <c r="OG1277"/>
      <c r="OH1277"/>
      <c r="OI1277"/>
      <c r="OJ1277"/>
      <c r="OK1277"/>
      <c r="OL1277"/>
      <c r="OM1277"/>
      <c r="ON1277"/>
      <c r="OO1277"/>
      <c r="OP1277"/>
      <c r="OQ1277"/>
      <c r="OR1277"/>
      <c r="OS1277"/>
      <c r="OT1277"/>
      <c r="OU1277"/>
      <c r="OV1277"/>
      <c r="OW1277"/>
      <c r="OX1277"/>
      <c r="OY1277"/>
      <c r="OZ1277"/>
      <c r="PA1277"/>
      <c r="PB1277"/>
      <c r="PC1277"/>
      <c r="PD1277"/>
      <c r="PE1277"/>
      <c r="PF1277"/>
      <c r="PG1277"/>
      <c r="PH1277"/>
      <c r="PI1277"/>
      <c r="PJ1277"/>
      <c r="PK1277"/>
      <c r="PL1277"/>
      <c r="PM1277"/>
      <c r="PN1277"/>
      <c r="PO1277"/>
      <c r="PP1277"/>
      <c r="PQ1277"/>
      <c r="PR1277"/>
      <c r="PS1277"/>
      <c r="PT1277"/>
      <c r="PU1277"/>
      <c r="PV1277"/>
      <c r="PW1277"/>
      <c r="PX1277"/>
      <c r="PY1277"/>
      <c r="PZ1277"/>
      <c r="QA1277"/>
      <c r="QB1277"/>
      <c r="QC1277"/>
      <c r="QD1277"/>
      <c r="QE1277"/>
      <c r="QF1277"/>
      <c r="QG1277"/>
      <c r="QH1277"/>
      <c r="QI1277"/>
      <c r="QJ1277"/>
      <c r="QK1277"/>
      <c r="QL1277"/>
      <c r="QM1277"/>
      <c r="QN1277"/>
      <c r="QO1277"/>
      <c r="QP1277"/>
      <c r="QQ1277"/>
      <c r="QR1277"/>
      <c r="QS1277"/>
      <c r="QT1277"/>
      <c r="QU1277"/>
      <c r="QV1277"/>
      <c r="QW1277"/>
      <c r="QX1277"/>
      <c r="QY1277"/>
      <c r="QZ1277"/>
      <c r="RA1277"/>
      <c r="RB1277"/>
      <c r="RC1277"/>
      <c r="RD1277"/>
      <c r="RE1277"/>
      <c r="RF1277"/>
      <c r="RG1277"/>
      <c r="RH1277"/>
      <c r="RI1277"/>
      <c r="RJ1277"/>
      <c r="RK1277"/>
      <c r="RL1277"/>
      <c r="RM1277"/>
      <c r="RN1277"/>
      <c r="RO1277"/>
      <c r="RP1277"/>
      <c r="RQ1277"/>
      <c r="RR1277"/>
      <c r="RS1277"/>
      <c r="RT1277"/>
      <c r="RU1277"/>
      <c r="RV1277"/>
      <c r="RW1277"/>
      <c r="RX1277"/>
      <c r="RY1277"/>
      <c r="RZ1277"/>
      <c r="SA1277"/>
      <c r="SB1277"/>
      <c r="SC1277"/>
      <c r="SD1277"/>
      <c r="SE1277"/>
      <c r="SF1277"/>
      <c r="SG1277"/>
      <c r="SH1277"/>
      <c r="SI1277"/>
      <c r="SJ1277"/>
      <c r="SK1277"/>
      <c r="SL1277"/>
      <c r="SM1277"/>
      <c r="SN1277"/>
      <c r="SO1277"/>
      <c r="SP1277"/>
      <c r="SQ1277"/>
      <c r="SR1277"/>
      <c r="SS1277"/>
      <c r="ST1277"/>
      <c r="SU1277"/>
      <c r="SV1277"/>
      <c r="SW1277"/>
      <c r="SX1277"/>
      <c r="SY1277"/>
      <c r="SZ1277"/>
      <c r="TA1277"/>
      <c r="TB1277"/>
    </row>
    <row r="1278" spans="1:522" ht="16.5" customHeight="1" x14ac:dyDescent="0.2">
      <c r="A1278" s="20">
        <v>670</v>
      </c>
      <c r="B1278" s="20" t="s">
        <v>62</v>
      </c>
      <c r="C1278" s="20" t="s">
        <v>936</v>
      </c>
      <c r="D1278" s="20" t="s">
        <v>38</v>
      </c>
      <c r="E1278" s="20" t="s">
        <v>1345</v>
      </c>
      <c r="F1278" s="22" t="s">
        <v>963</v>
      </c>
      <c r="G1278" s="20" t="s">
        <v>84</v>
      </c>
      <c r="H1278" s="20" t="s">
        <v>35</v>
      </c>
      <c r="I1278" s="20" t="s">
        <v>81</v>
      </c>
      <c r="J1278" s="22" t="s">
        <v>936</v>
      </c>
      <c r="K1278" s="20"/>
      <c r="L1278" s="20"/>
      <c r="M1278" s="20"/>
      <c r="N1278" s="20"/>
      <c r="O1278" s="23"/>
      <c r="P1278" s="23">
        <v>9000000</v>
      </c>
      <c r="Q1278" s="24">
        <v>1</v>
      </c>
      <c r="R1278" s="25">
        <v>45717</v>
      </c>
      <c r="S1278" s="20" t="s">
        <v>83</v>
      </c>
      <c r="T1278" s="26">
        <f t="shared" si="21"/>
        <v>9000000</v>
      </c>
      <c r="U1278" s="27" t="s">
        <v>100</v>
      </c>
      <c r="V1278" s="27" t="s">
        <v>100</v>
      </c>
      <c r="W1278"/>
      <c r="X1278"/>
      <c r="Y1278"/>
      <c r="Z1278"/>
      <c r="AA1278"/>
      <c r="AB1278"/>
      <c r="AC1278"/>
      <c r="AD1278"/>
      <c r="AE1278"/>
      <c r="AF1278"/>
      <c r="AG1278"/>
      <c r="AH1278"/>
      <c r="AI1278"/>
      <c r="AJ1278"/>
      <c r="AK1278"/>
      <c r="AL1278"/>
      <c r="AM1278"/>
      <c r="AN1278"/>
      <c r="AO1278"/>
      <c r="AP1278"/>
      <c r="AQ1278"/>
      <c r="AR1278"/>
      <c r="AS1278"/>
      <c r="AT1278"/>
      <c r="AU1278"/>
      <c r="AV1278"/>
      <c r="AW1278"/>
      <c r="AX1278"/>
      <c r="AY1278"/>
      <c r="AZ1278"/>
      <c r="BA1278"/>
      <c r="BB1278"/>
      <c r="BC1278"/>
      <c r="BD1278"/>
      <c r="BE1278"/>
      <c r="BF1278"/>
      <c r="BG1278"/>
      <c r="BH1278"/>
      <c r="BI1278"/>
      <c r="BJ1278"/>
      <c r="BK1278"/>
      <c r="BL1278"/>
      <c r="BM1278"/>
      <c r="BN1278"/>
      <c r="BO1278"/>
      <c r="BP1278"/>
      <c r="BQ1278"/>
      <c r="BR1278"/>
      <c r="BS1278"/>
      <c r="BT1278"/>
      <c r="BU1278"/>
      <c r="BV1278"/>
      <c r="BW1278"/>
      <c r="BX1278"/>
      <c r="BY1278"/>
      <c r="BZ1278"/>
      <c r="CA1278"/>
      <c r="CB1278"/>
      <c r="CC1278"/>
      <c r="CD1278"/>
      <c r="CE1278"/>
      <c r="CF1278"/>
      <c r="CG1278"/>
      <c r="CH1278"/>
      <c r="CI1278"/>
      <c r="CJ1278"/>
      <c r="CK1278"/>
      <c r="CL1278"/>
      <c r="CM1278"/>
      <c r="CN1278"/>
      <c r="CO1278"/>
      <c r="CP1278"/>
      <c r="CQ1278"/>
      <c r="CR1278"/>
      <c r="CS1278"/>
      <c r="CT1278"/>
      <c r="CU1278"/>
      <c r="CV1278"/>
      <c r="CW1278"/>
      <c r="CX1278"/>
      <c r="CY1278"/>
      <c r="CZ1278"/>
      <c r="DA1278"/>
      <c r="DB1278"/>
      <c r="DC1278"/>
      <c r="DD1278"/>
      <c r="DE1278"/>
      <c r="DF1278"/>
      <c r="DG1278"/>
      <c r="DH1278"/>
      <c r="DI1278"/>
      <c r="DJ1278"/>
      <c r="DK1278"/>
      <c r="DL1278"/>
      <c r="DM1278"/>
      <c r="DN1278"/>
      <c r="DO1278"/>
      <c r="DP1278"/>
      <c r="DQ1278"/>
      <c r="DR1278"/>
      <c r="DS1278"/>
      <c r="DT1278"/>
      <c r="DU1278"/>
      <c r="DV1278"/>
      <c r="DW1278"/>
      <c r="DX1278"/>
      <c r="DY1278"/>
      <c r="DZ1278"/>
      <c r="EA1278"/>
      <c r="EB1278"/>
      <c r="EC1278"/>
      <c r="ED1278"/>
      <c r="EE1278"/>
      <c r="EF1278"/>
      <c r="EG1278"/>
      <c r="EH1278"/>
      <c r="EI1278"/>
      <c r="EJ1278"/>
      <c r="EK1278"/>
      <c r="EL1278"/>
      <c r="EM1278"/>
      <c r="EN1278"/>
      <c r="EO1278"/>
      <c r="EP1278"/>
      <c r="EQ1278"/>
      <c r="ER1278"/>
      <c r="ES1278"/>
      <c r="ET1278"/>
      <c r="EU1278"/>
      <c r="EV1278"/>
      <c r="EW1278"/>
      <c r="EX1278"/>
      <c r="EY1278"/>
      <c r="EZ1278"/>
      <c r="FA1278"/>
      <c r="FB1278"/>
      <c r="FC1278"/>
      <c r="FD1278"/>
      <c r="FE1278"/>
      <c r="FF1278"/>
      <c r="FG1278"/>
      <c r="FH1278"/>
      <c r="FI1278"/>
      <c r="FJ1278"/>
      <c r="FK1278"/>
      <c r="FL1278"/>
      <c r="FM1278"/>
      <c r="FN1278"/>
      <c r="FO1278"/>
      <c r="FP1278"/>
      <c r="FQ1278"/>
      <c r="FR1278"/>
      <c r="FS1278"/>
      <c r="FT1278"/>
      <c r="FU1278"/>
      <c r="FV1278"/>
      <c r="FW1278"/>
      <c r="FX1278"/>
      <c r="FY1278"/>
      <c r="FZ1278"/>
      <c r="GA1278"/>
      <c r="GB1278"/>
      <c r="GC1278"/>
      <c r="GD1278"/>
      <c r="GE1278"/>
      <c r="GF1278"/>
      <c r="GG1278"/>
      <c r="GH1278"/>
      <c r="GI1278"/>
      <c r="GJ1278"/>
      <c r="GK1278"/>
      <c r="GL1278"/>
      <c r="GM1278"/>
      <c r="GN1278"/>
      <c r="GO1278"/>
      <c r="GP1278"/>
      <c r="GQ1278"/>
      <c r="GR1278"/>
      <c r="GS1278"/>
      <c r="GT1278"/>
      <c r="GU1278"/>
      <c r="GV1278"/>
      <c r="GW1278"/>
      <c r="GX1278"/>
      <c r="GY1278"/>
      <c r="GZ1278"/>
      <c r="HA1278"/>
      <c r="HB1278"/>
      <c r="HC1278"/>
      <c r="HD1278"/>
      <c r="HE1278"/>
      <c r="HF1278"/>
      <c r="HG1278"/>
      <c r="HH1278"/>
      <c r="HI1278"/>
      <c r="HJ1278"/>
      <c r="HK1278"/>
      <c r="HL1278"/>
      <c r="HM1278"/>
      <c r="HN1278"/>
      <c r="HO1278"/>
      <c r="HP1278"/>
      <c r="HQ1278"/>
      <c r="HR1278"/>
      <c r="HS1278"/>
      <c r="HT1278"/>
      <c r="HU1278"/>
      <c r="HV1278"/>
      <c r="HW1278"/>
      <c r="HX1278"/>
      <c r="HY1278"/>
      <c r="HZ1278"/>
      <c r="IA1278"/>
      <c r="IB1278"/>
      <c r="IC1278"/>
      <c r="ID1278"/>
      <c r="IE1278"/>
      <c r="IF1278"/>
      <c r="IG1278"/>
      <c r="IH1278"/>
      <c r="II1278"/>
      <c r="IJ1278"/>
      <c r="IK1278"/>
      <c r="IL1278"/>
      <c r="IM1278"/>
      <c r="IN1278"/>
      <c r="IO1278"/>
      <c r="IP1278"/>
      <c r="IQ1278"/>
      <c r="IR1278"/>
      <c r="IS1278"/>
      <c r="IT1278"/>
      <c r="IU1278"/>
      <c r="IV1278"/>
      <c r="IW1278"/>
      <c r="IX1278"/>
      <c r="IY1278"/>
      <c r="IZ1278"/>
      <c r="JA1278"/>
      <c r="JB1278"/>
      <c r="JC1278"/>
      <c r="JD1278"/>
      <c r="JE1278"/>
      <c r="JF1278"/>
      <c r="JG1278"/>
      <c r="JH1278"/>
      <c r="JI1278"/>
      <c r="JJ1278"/>
      <c r="JK1278"/>
      <c r="JL1278"/>
      <c r="JM1278"/>
      <c r="JN1278"/>
      <c r="JO1278"/>
      <c r="JP1278"/>
      <c r="JQ1278"/>
      <c r="JR1278"/>
      <c r="JS1278"/>
      <c r="JT1278"/>
      <c r="JU1278"/>
      <c r="JV1278"/>
      <c r="JW1278"/>
      <c r="JX1278"/>
      <c r="JY1278"/>
      <c r="JZ1278"/>
      <c r="KA1278"/>
      <c r="KB1278"/>
      <c r="KC1278"/>
      <c r="KD1278"/>
      <c r="KE1278"/>
      <c r="KF1278"/>
      <c r="KG1278"/>
      <c r="KH1278"/>
      <c r="KI1278"/>
      <c r="KJ1278"/>
      <c r="KK1278"/>
      <c r="KL1278"/>
      <c r="KM1278"/>
      <c r="KN1278"/>
      <c r="KO1278"/>
      <c r="KP1278"/>
      <c r="KQ1278"/>
      <c r="KR1278"/>
      <c r="KS1278"/>
      <c r="KT1278"/>
      <c r="KU1278"/>
      <c r="KV1278"/>
      <c r="KW1278"/>
      <c r="KX1278"/>
      <c r="KY1278"/>
      <c r="KZ1278"/>
      <c r="LA1278"/>
      <c r="LB1278"/>
      <c r="LC1278"/>
      <c r="LD1278"/>
      <c r="LE1278"/>
      <c r="LF1278"/>
      <c r="LG1278"/>
      <c r="LH1278"/>
      <c r="LI1278"/>
      <c r="LJ1278"/>
      <c r="LK1278"/>
      <c r="LL1278"/>
      <c r="LM1278"/>
      <c r="LN1278"/>
      <c r="LO1278"/>
      <c r="LP1278"/>
      <c r="LQ1278"/>
      <c r="LR1278"/>
      <c r="LS1278"/>
      <c r="LT1278"/>
      <c r="LU1278"/>
      <c r="LV1278"/>
      <c r="LW1278"/>
      <c r="LX1278"/>
      <c r="LY1278"/>
      <c r="LZ1278"/>
      <c r="MA1278"/>
      <c r="MB1278"/>
      <c r="MC1278"/>
      <c r="MD1278"/>
      <c r="ME1278"/>
      <c r="MF1278"/>
      <c r="MG1278"/>
      <c r="MH1278"/>
      <c r="MI1278"/>
      <c r="MJ1278"/>
      <c r="MK1278"/>
      <c r="ML1278"/>
      <c r="MM1278"/>
      <c r="MN1278"/>
      <c r="MO1278"/>
      <c r="MP1278"/>
      <c r="MQ1278"/>
      <c r="MR1278"/>
      <c r="MS1278"/>
      <c r="MT1278"/>
      <c r="MU1278"/>
      <c r="MV1278"/>
      <c r="MW1278"/>
      <c r="MX1278"/>
      <c r="MY1278"/>
      <c r="MZ1278"/>
      <c r="NA1278"/>
      <c r="NB1278"/>
      <c r="NC1278"/>
      <c r="ND1278"/>
      <c r="NE1278"/>
      <c r="NF1278"/>
      <c r="NG1278"/>
      <c r="NH1278"/>
      <c r="NI1278"/>
      <c r="NJ1278"/>
      <c r="NK1278"/>
      <c r="NL1278"/>
      <c r="NM1278"/>
      <c r="NN1278"/>
      <c r="NO1278"/>
      <c r="NP1278"/>
      <c r="NQ1278"/>
      <c r="NR1278"/>
      <c r="NS1278"/>
      <c r="NT1278"/>
      <c r="NU1278"/>
      <c r="NV1278"/>
      <c r="NW1278"/>
      <c r="NX1278"/>
      <c r="NY1278"/>
      <c r="NZ1278"/>
      <c r="OA1278"/>
      <c r="OB1278"/>
      <c r="OC1278"/>
      <c r="OD1278"/>
      <c r="OE1278"/>
      <c r="OF1278"/>
      <c r="OG1278"/>
      <c r="OH1278"/>
      <c r="OI1278"/>
      <c r="OJ1278"/>
      <c r="OK1278"/>
      <c r="OL1278"/>
      <c r="OM1278"/>
      <c r="ON1278"/>
      <c r="OO1278"/>
      <c r="OP1278"/>
      <c r="OQ1278"/>
      <c r="OR1278"/>
      <c r="OS1278"/>
      <c r="OT1278"/>
      <c r="OU1278"/>
      <c r="OV1278"/>
      <c r="OW1278"/>
      <c r="OX1278"/>
      <c r="OY1278"/>
      <c r="OZ1278"/>
      <c r="PA1278"/>
      <c r="PB1278"/>
      <c r="PC1278"/>
      <c r="PD1278"/>
      <c r="PE1278"/>
      <c r="PF1278"/>
      <c r="PG1278"/>
      <c r="PH1278"/>
      <c r="PI1278"/>
      <c r="PJ1278"/>
      <c r="PK1278"/>
      <c r="PL1278"/>
      <c r="PM1278"/>
      <c r="PN1278"/>
      <c r="PO1278"/>
      <c r="PP1278"/>
      <c r="PQ1278"/>
      <c r="PR1278"/>
      <c r="PS1278"/>
      <c r="PT1278"/>
      <c r="PU1278"/>
      <c r="PV1278"/>
      <c r="PW1278"/>
      <c r="PX1278"/>
      <c r="PY1278"/>
      <c r="PZ1278"/>
      <c r="QA1278"/>
      <c r="QB1278"/>
      <c r="QC1278"/>
      <c r="QD1278"/>
      <c r="QE1278"/>
      <c r="QF1278"/>
      <c r="QG1278"/>
      <c r="QH1278"/>
      <c r="QI1278"/>
      <c r="QJ1278"/>
      <c r="QK1278"/>
      <c r="QL1278"/>
      <c r="QM1278"/>
      <c r="QN1278"/>
      <c r="QO1278"/>
      <c r="QP1278"/>
      <c r="QQ1278"/>
      <c r="QR1278"/>
      <c r="QS1278"/>
      <c r="QT1278"/>
      <c r="QU1278"/>
      <c r="QV1278"/>
      <c r="QW1278"/>
      <c r="QX1278"/>
      <c r="QY1278"/>
      <c r="QZ1278"/>
      <c r="RA1278"/>
      <c r="RB1278"/>
      <c r="RC1278"/>
      <c r="RD1278"/>
      <c r="RE1278"/>
      <c r="RF1278"/>
      <c r="RG1278"/>
      <c r="RH1278"/>
      <c r="RI1278"/>
      <c r="RJ1278"/>
      <c r="RK1278"/>
      <c r="RL1278"/>
      <c r="RM1278"/>
      <c r="RN1278"/>
      <c r="RO1278"/>
      <c r="RP1278"/>
      <c r="RQ1278"/>
      <c r="RR1278"/>
      <c r="RS1278"/>
      <c r="RT1278"/>
      <c r="RU1278"/>
      <c r="RV1278"/>
      <c r="RW1278"/>
      <c r="RX1278"/>
      <c r="RY1278"/>
      <c r="RZ1278"/>
      <c r="SA1278"/>
      <c r="SB1278"/>
      <c r="SC1278"/>
      <c r="SD1278"/>
      <c r="SE1278"/>
      <c r="SF1278"/>
      <c r="SG1278"/>
      <c r="SH1278"/>
      <c r="SI1278"/>
      <c r="SJ1278"/>
      <c r="SK1278"/>
      <c r="SL1278"/>
      <c r="SM1278"/>
      <c r="SN1278"/>
      <c r="SO1278"/>
      <c r="SP1278"/>
      <c r="SQ1278"/>
      <c r="SR1278"/>
      <c r="SS1278"/>
      <c r="ST1278"/>
      <c r="SU1278"/>
      <c r="SV1278"/>
      <c r="SW1278"/>
      <c r="SX1278"/>
      <c r="SY1278"/>
      <c r="SZ1278"/>
      <c r="TA1278"/>
      <c r="TB1278"/>
    </row>
    <row r="1279" spans="1:522" ht="16.5" customHeight="1" x14ac:dyDescent="0.2">
      <c r="A1279" s="20">
        <v>671</v>
      </c>
      <c r="B1279" s="20" t="s">
        <v>62</v>
      </c>
      <c r="C1279" s="20" t="s">
        <v>936</v>
      </c>
      <c r="D1279" s="20" t="s">
        <v>38</v>
      </c>
      <c r="E1279" s="20" t="s">
        <v>1345</v>
      </c>
      <c r="F1279" s="22" t="s">
        <v>963</v>
      </c>
      <c r="G1279" s="20" t="s">
        <v>84</v>
      </c>
      <c r="H1279" s="20" t="s">
        <v>35</v>
      </c>
      <c r="I1279" s="20" t="s">
        <v>81</v>
      </c>
      <c r="J1279" s="22" t="s">
        <v>936</v>
      </c>
      <c r="K1279" s="20"/>
      <c r="L1279" s="20"/>
      <c r="M1279" s="20"/>
      <c r="N1279" s="20"/>
      <c r="O1279" s="23"/>
      <c r="P1279" s="23">
        <v>9000000</v>
      </c>
      <c r="Q1279" s="24">
        <v>1</v>
      </c>
      <c r="R1279" s="25">
        <v>45748</v>
      </c>
      <c r="S1279" s="20" t="s">
        <v>83</v>
      </c>
      <c r="T1279" s="26">
        <f t="shared" si="21"/>
        <v>9000000</v>
      </c>
      <c r="U1279" s="27" t="s">
        <v>100</v>
      </c>
      <c r="V1279" s="27" t="s">
        <v>100</v>
      </c>
      <c r="W1279"/>
      <c r="X1279"/>
      <c r="Y1279"/>
      <c r="Z1279"/>
      <c r="AA1279"/>
      <c r="AB1279"/>
      <c r="AC1279"/>
      <c r="AD1279"/>
      <c r="AE1279"/>
      <c r="AF1279"/>
      <c r="AG1279"/>
      <c r="AH1279"/>
      <c r="AI1279"/>
      <c r="AJ1279"/>
      <c r="AK1279"/>
      <c r="AL1279"/>
      <c r="AM1279"/>
      <c r="AN1279"/>
      <c r="AO1279"/>
      <c r="AP1279"/>
      <c r="AQ1279"/>
      <c r="AR1279"/>
      <c r="AS1279"/>
      <c r="AT1279"/>
      <c r="AU1279"/>
      <c r="AV1279"/>
      <c r="AW1279"/>
      <c r="AX1279"/>
      <c r="AY1279"/>
      <c r="AZ1279"/>
      <c r="BA1279"/>
      <c r="BB1279"/>
      <c r="BC1279"/>
      <c r="BD1279"/>
      <c r="BE1279"/>
      <c r="BF1279"/>
      <c r="BG1279"/>
      <c r="BH1279"/>
      <c r="BI1279"/>
      <c r="BJ1279"/>
      <c r="BK1279"/>
      <c r="BL1279"/>
      <c r="BM1279"/>
      <c r="BN1279"/>
      <c r="BO1279"/>
      <c r="BP1279"/>
      <c r="BQ1279"/>
      <c r="BR1279"/>
      <c r="BS1279"/>
      <c r="BT1279"/>
      <c r="BU1279"/>
      <c r="BV1279"/>
      <c r="BW1279"/>
      <c r="BX1279"/>
      <c r="BY1279"/>
      <c r="BZ1279"/>
      <c r="CA1279"/>
      <c r="CB1279"/>
      <c r="CC1279"/>
      <c r="CD1279"/>
      <c r="CE1279"/>
      <c r="CF1279"/>
      <c r="CG1279"/>
      <c r="CH1279"/>
      <c r="CI1279"/>
      <c r="CJ1279"/>
      <c r="CK1279"/>
      <c r="CL1279"/>
      <c r="CM1279"/>
      <c r="CN1279"/>
      <c r="CO1279"/>
      <c r="CP1279"/>
      <c r="CQ1279"/>
      <c r="CR1279"/>
      <c r="CS1279"/>
      <c r="CT1279"/>
      <c r="CU1279"/>
      <c r="CV1279"/>
      <c r="CW1279"/>
      <c r="CX1279"/>
      <c r="CY1279"/>
      <c r="CZ1279"/>
      <c r="DA1279"/>
      <c r="DB1279"/>
      <c r="DC1279"/>
      <c r="DD1279"/>
      <c r="DE1279"/>
      <c r="DF1279"/>
      <c r="DG1279"/>
      <c r="DH1279"/>
      <c r="DI1279"/>
      <c r="DJ1279"/>
      <c r="DK1279"/>
      <c r="DL1279"/>
      <c r="DM1279"/>
      <c r="DN1279"/>
      <c r="DO1279"/>
      <c r="DP1279"/>
      <c r="DQ1279"/>
      <c r="DR1279"/>
      <c r="DS1279"/>
      <c r="DT1279"/>
      <c r="DU1279"/>
      <c r="DV1279"/>
      <c r="DW1279"/>
      <c r="DX1279"/>
      <c r="DY1279"/>
      <c r="DZ1279"/>
      <c r="EA1279"/>
      <c r="EB1279"/>
      <c r="EC1279"/>
      <c r="ED1279"/>
      <c r="EE1279"/>
      <c r="EF1279"/>
      <c r="EG1279"/>
      <c r="EH1279"/>
      <c r="EI1279"/>
      <c r="EJ1279"/>
      <c r="EK1279"/>
      <c r="EL1279"/>
      <c r="EM1279"/>
      <c r="EN1279"/>
      <c r="EO1279"/>
      <c r="EP1279"/>
      <c r="EQ1279"/>
      <c r="ER1279"/>
      <c r="ES1279"/>
      <c r="ET1279"/>
      <c r="EU1279"/>
      <c r="EV1279"/>
      <c r="EW1279"/>
      <c r="EX1279"/>
      <c r="EY1279"/>
      <c r="EZ1279"/>
      <c r="FA1279"/>
      <c r="FB1279"/>
      <c r="FC1279"/>
      <c r="FD1279"/>
      <c r="FE1279"/>
      <c r="FF1279"/>
      <c r="FG1279"/>
      <c r="FH1279"/>
      <c r="FI1279"/>
      <c r="FJ1279"/>
      <c r="FK1279"/>
      <c r="FL1279"/>
      <c r="FM1279"/>
      <c r="FN1279"/>
      <c r="FO1279"/>
      <c r="FP1279"/>
      <c r="FQ1279"/>
      <c r="FR1279"/>
      <c r="FS1279"/>
      <c r="FT1279"/>
      <c r="FU1279"/>
      <c r="FV1279"/>
      <c r="FW1279"/>
      <c r="FX1279"/>
      <c r="FY1279"/>
      <c r="FZ1279"/>
      <c r="GA1279"/>
      <c r="GB1279"/>
      <c r="GC1279"/>
      <c r="GD1279"/>
      <c r="GE1279"/>
      <c r="GF1279"/>
      <c r="GG1279"/>
      <c r="GH1279"/>
      <c r="GI1279"/>
      <c r="GJ1279"/>
      <c r="GK1279"/>
      <c r="GL1279"/>
      <c r="GM1279"/>
      <c r="GN1279"/>
      <c r="GO1279"/>
      <c r="GP1279"/>
      <c r="GQ1279"/>
      <c r="GR1279"/>
      <c r="GS1279"/>
      <c r="GT1279"/>
      <c r="GU1279"/>
      <c r="GV1279"/>
      <c r="GW1279"/>
      <c r="GX1279"/>
      <c r="GY1279"/>
      <c r="GZ1279"/>
      <c r="HA1279"/>
      <c r="HB1279"/>
      <c r="HC1279"/>
      <c r="HD1279"/>
      <c r="HE1279"/>
      <c r="HF1279"/>
      <c r="HG1279"/>
      <c r="HH1279"/>
      <c r="HI1279"/>
      <c r="HJ1279"/>
      <c r="HK1279"/>
      <c r="HL1279"/>
      <c r="HM1279"/>
      <c r="HN1279"/>
      <c r="HO1279"/>
      <c r="HP1279"/>
      <c r="HQ1279"/>
      <c r="HR1279"/>
      <c r="HS1279"/>
      <c r="HT1279"/>
      <c r="HU1279"/>
      <c r="HV1279"/>
      <c r="HW1279"/>
      <c r="HX1279"/>
      <c r="HY1279"/>
      <c r="HZ1279"/>
      <c r="IA1279"/>
      <c r="IB1279"/>
      <c r="IC1279"/>
      <c r="ID1279"/>
      <c r="IE1279"/>
      <c r="IF1279"/>
      <c r="IG1279"/>
      <c r="IH1279"/>
      <c r="II1279"/>
      <c r="IJ1279"/>
      <c r="IK1279"/>
      <c r="IL1279"/>
      <c r="IM1279"/>
      <c r="IN1279"/>
      <c r="IO1279"/>
      <c r="IP1279"/>
      <c r="IQ1279"/>
      <c r="IR1279"/>
      <c r="IS1279"/>
      <c r="IT1279"/>
      <c r="IU1279"/>
      <c r="IV1279"/>
      <c r="IW1279"/>
      <c r="IX1279"/>
      <c r="IY1279"/>
      <c r="IZ1279"/>
      <c r="JA1279"/>
      <c r="JB1279"/>
      <c r="JC1279"/>
      <c r="JD1279"/>
      <c r="JE1279"/>
      <c r="JF1279"/>
      <c r="JG1279"/>
      <c r="JH1279"/>
      <c r="JI1279"/>
      <c r="JJ1279"/>
      <c r="JK1279"/>
      <c r="JL1279"/>
      <c r="JM1279"/>
      <c r="JN1279"/>
      <c r="JO1279"/>
      <c r="JP1279"/>
      <c r="JQ1279"/>
      <c r="JR1279"/>
      <c r="JS1279"/>
      <c r="JT1279"/>
      <c r="JU1279"/>
      <c r="JV1279"/>
      <c r="JW1279"/>
      <c r="JX1279"/>
      <c r="JY1279"/>
      <c r="JZ1279"/>
      <c r="KA1279"/>
      <c r="KB1279"/>
      <c r="KC1279"/>
      <c r="KD1279"/>
      <c r="KE1279"/>
      <c r="KF1279"/>
      <c r="KG1279"/>
      <c r="KH1279"/>
      <c r="KI1279"/>
      <c r="KJ1279"/>
      <c r="KK1279"/>
      <c r="KL1279"/>
      <c r="KM1279"/>
      <c r="KN1279"/>
      <c r="KO1279"/>
      <c r="KP1279"/>
      <c r="KQ1279"/>
      <c r="KR1279"/>
      <c r="KS1279"/>
      <c r="KT1279"/>
      <c r="KU1279"/>
      <c r="KV1279"/>
      <c r="KW1279"/>
      <c r="KX1279"/>
      <c r="KY1279"/>
      <c r="KZ1279"/>
      <c r="LA1279"/>
      <c r="LB1279"/>
      <c r="LC1279"/>
      <c r="LD1279"/>
      <c r="LE1279"/>
      <c r="LF1279"/>
      <c r="LG1279"/>
      <c r="LH1279"/>
      <c r="LI1279"/>
      <c r="LJ1279"/>
      <c r="LK1279"/>
      <c r="LL1279"/>
      <c r="LM1279"/>
      <c r="LN1279"/>
      <c r="LO1279"/>
      <c r="LP1279"/>
      <c r="LQ1279"/>
      <c r="LR1279"/>
      <c r="LS1279"/>
      <c r="LT1279"/>
      <c r="LU1279"/>
      <c r="LV1279"/>
      <c r="LW1279"/>
      <c r="LX1279"/>
      <c r="LY1279"/>
      <c r="LZ1279"/>
      <c r="MA1279"/>
      <c r="MB1279"/>
      <c r="MC1279"/>
      <c r="MD1279"/>
      <c r="ME1279"/>
      <c r="MF1279"/>
      <c r="MG1279"/>
      <c r="MH1279"/>
      <c r="MI1279"/>
      <c r="MJ1279"/>
      <c r="MK1279"/>
      <c r="ML1279"/>
      <c r="MM1279"/>
      <c r="MN1279"/>
      <c r="MO1279"/>
      <c r="MP1279"/>
      <c r="MQ1279"/>
      <c r="MR1279"/>
      <c r="MS1279"/>
      <c r="MT1279"/>
      <c r="MU1279"/>
      <c r="MV1279"/>
      <c r="MW1279"/>
      <c r="MX1279"/>
      <c r="MY1279"/>
      <c r="MZ1279"/>
      <c r="NA1279"/>
      <c r="NB1279"/>
      <c r="NC1279"/>
      <c r="ND1279"/>
      <c r="NE1279"/>
      <c r="NF1279"/>
      <c r="NG1279"/>
      <c r="NH1279"/>
      <c r="NI1279"/>
      <c r="NJ1279"/>
      <c r="NK1279"/>
      <c r="NL1279"/>
      <c r="NM1279"/>
      <c r="NN1279"/>
      <c r="NO1279"/>
      <c r="NP1279"/>
      <c r="NQ1279"/>
      <c r="NR1279"/>
      <c r="NS1279"/>
      <c r="NT1279"/>
      <c r="NU1279"/>
      <c r="NV1279"/>
      <c r="NW1279"/>
      <c r="NX1279"/>
      <c r="NY1279"/>
      <c r="NZ1279"/>
      <c r="OA1279"/>
      <c r="OB1279"/>
      <c r="OC1279"/>
      <c r="OD1279"/>
      <c r="OE1279"/>
      <c r="OF1279"/>
      <c r="OG1279"/>
      <c r="OH1279"/>
      <c r="OI1279"/>
      <c r="OJ1279"/>
      <c r="OK1279"/>
      <c r="OL1279"/>
      <c r="OM1279"/>
      <c r="ON1279"/>
      <c r="OO1279"/>
      <c r="OP1279"/>
      <c r="OQ1279"/>
      <c r="OR1279"/>
      <c r="OS1279"/>
      <c r="OT1279"/>
      <c r="OU1279"/>
      <c r="OV1279"/>
      <c r="OW1279"/>
      <c r="OX1279"/>
      <c r="OY1279"/>
      <c r="OZ1279"/>
      <c r="PA1279"/>
      <c r="PB1279"/>
      <c r="PC1279"/>
      <c r="PD1279"/>
      <c r="PE1279"/>
      <c r="PF1279"/>
      <c r="PG1279"/>
      <c r="PH1279"/>
      <c r="PI1279"/>
      <c r="PJ1279"/>
      <c r="PK1279"/>
      <c r="PL1279"/>
      <c r="PM1279"/>
      <c r="PN1279"/>
      <c r="PO1279"/>
      <c r="PP1279"/>
      <c r="PQ1279"/>
      <c r="PR1279"/>
      <c r="PS1279"/>
      <c r="PT1279"/>
      <c r="PU1279"/>
      <c r="PV1279"/>
      <c r="PW1279"/>
      <c r="PX1279"/>
      <c r="PY1279"/>
      <c r="PZ1279"/>
      <c r="QA1279"/>
      <c r="QB1279"/>
      <c r="QC1279"/>
      <c r="QD1279"/>
      <c r="QE1279"/>
      <c r="QF1279"/>
      <c r="QG1279"/>
      <c r="QH1279"/>
      <c r="QI1279"/>
      <c r="QJ1279"/>
      <c r="QK1279"/>
      <c r="QL1279"/>
      <c r="QM1279"/>
      <c r="QN1279"/>
      <c r="QO1279"/>
      <c r="QP1279"/>
      <c r="QQ1279"/>
      <c r="QR1279"/>
      <c r="QS1279"/>
      <c r="QT1279"/>
      <c r="QU1279"/>
      <c r="QV1279"/>
      <c r="QW1279"/>
      <c r="QX1279"/>
      <c r="QY1279"/>
      <c r="QZ1279"/>
      <c r="RA1279"/>
      <c r="RB1279"/>
      <c r="RC1279"/>
      <c r="RD1279"/>
      <c r="RE1279"/>
      <c r="RF1279"/>
      <c r="RG1279"/>
      <c r="RH1279"/>
      <c r="RI1279"/>
      <c r="RJ1279"/>
      <c r="RK1279"/>
      <c r="RL1279"/>
      <c r="RM1279"/>
      <c r="RN1279"/>
      <c r="RO1279"/>
      <c r="RP1279"/>
      <c r="RQ1279"/>
      <c r="RR1279"/>
      <c r="RS1279"/>
      <c r="RT1279"/>
      <c r="RU1279"/>
      <c r="RV1279"/>
      <c r="RW1279"/>
      <c r="RX1279"/>
      <c r="RY1279"/>
      <c r="RZ1279"/>
      <c r="SA1279"/>
      <c r="SB1279"/>
      <c r="SC1279"/>
      <c r="SD1279"/>
      <c r="SE1279"/>
      <c r="SF1279"/>
      <c r="SG1279"/>
      <c r="SH1279"/>
      <c r="SI1279"/>
      <c r="SJ1279"/>
      <c r="SK1279"/>
      <c r="SL1279"/>
      <c r="SM1279"/>
      <c r="SN1279"/>
      <c r="SO1279"/>
      <c r="SP1279"/>
      <c r="SQ1279"/>
      <c r="SR1279"/>
      <c r="SS1279"/>
      <c r="ST1279"/>
      <c r="SU1279"/>
      <c r="SV1279"/>
      <c r="SW1279"/>
      <c r="SX1279"/>
      <c r="SY1279"/>
      <c r="SZ1279"/>
      <c r="TA1279"/>
      <c r="TB1279"/>
    </row>
    <row r="1280" spans="1:522" ht="16.5" customHeight="1" x14ac:dyDescent="0.2">
      <c r="A1280" s="20">
        <v>672</v>
      </c>
      <c r="B1280" s="20" t="s">
        <v>62</v>
      </c>
      <c r="C1280" s="20" t="s">
        <v>936</v>
      </c>
      <c r="D1280" s="20" t="s">
        <v>38</v>
      </c>
      <c r="E1280" s="20" t="s">
        <v>1345</v>
      </c>
      <c r="F1280" s="22" t="s">
        <v>963</v>
      </c>
      <c r="G1280" s="20" t="s">
        <v>84</v>
      </c>
      <c r="H1280" s="20" t="s">
        <v>35</v>
      </c>
      <c r="I1280" s="20" t="s">
        <v>81</v>
      </c>
      <c r="J1280" s="22" t="s">
        <v>936</v>
      </c>
      <c r="K1280" s="20"/>
      <c r="L1280" s="20"/>
      <c r="M1280" s="20"/>
      <c r="N1280" s="20"/>
      <c r="O1280" s="23"/>
      <c r="P1280" s="23">
        <v>9000000</v>
      </c>
      <c r="Q1280" s="24">
        <v>1</v>
      </c>
      <c r="R1280" s="25">
        <v>45778</v>
      </c>
      <c r="S1280" s="20" t="s">
        <v>83</v>
      </c>
      <c r="T1280" s="26">
        <f t="shared" si="21"/>
        <v>9000000</v>
      </c>
      <c r="U1280" s="27" t="s">
        <v>100</v>
      </c>
      <c r="V1280" s="27" t="s">
        <v>100</v>
      </c>
      <c r="W1280"/>
      <c r="X1280"/>
      <c r="Y1280"/>
      <c r="Z1280"/>
      <c r="AA1280"/>
      <c r="AB1280"/>
      <c r="AC1280"/>
      <c r="AD1280"/>
      <c r="AE1280"/>
      <c r="AF1280"/>
      <c r="AG1280"/>
      <c r="AH1280"/>
      <c r="AI1280"/>
      <c r="AJ1280"/>
      <c r="AK1280"/>
      <c r="AL1280"/>
      <c r="AM1280"/>
      <c r="AN1280"/>
      <c r="AO1280"/>
      <c r="AP1280"/>
      <c r="AQ1280"/>
      <c r="AR1280"/>
      <c r="AS1280"/>
      <c r="AT1280"/>
      <c r="AU1280"/>
      <c r="AV1280"/>
      <c r="AW1280"/>
      <c r="AX1280"/>
      <c r="AY1280"/>
      <c r="AZ1280"/>
      <c r="BA1280"/>
      <c r="BB1280"/>
      <c r="BC1280"/>
      <c r="BD1280"/>
      <c r="BE1280"/>
      <c r="BF1280"/>
      <c r="BG1280"/>
      <c r="BH1280"/>
      <c r="BI1280"/>
      <c r="BJ1280"/>
      <c r="BK1280"/>
      <c r="BL1280"/>
      <c r="BM1280"/>
      <c r="BN1280"/>
      <c r="BO1280"/>
      <c r="BP1280"/>
      <c r="BQ1280"/>
      <c r="BR1280"/>
      <c r="BS1280"/>
      <c r="BT1280"/>
      <c r="BU1280"/>
      <c r="BV1280"/>
      <c r="BW1280"/>
      <c r="BX1280"/>
      <c r="BY1280"/>
      <c r="BZ1280"/>
      <c r="CA1280"/>
      <c r="CB1280"/>
      <c r="CC1280"/>
      <c r="CD1280"/>
      <c r="CE1280"/>
      <c r="CF1280"/>
      <c r="CG1280"/>
      <c r="CH1280"/>
      <c r="CI1280"/>
      <c r="CJ1280"/>
      <c r="CK1280"/>
      <c r="CL1280"/>
      <c r="CM1280"/>
      <c r="CN1280"/>
      <c r="CO1280"/>
      <c r="CP1280"/>
      <c r="CQ1280"/>
      <c r="CR1280"/>
      <c r="CS1280"/>
      <c r="CT1280"/>
      <c r="CU1280"/>
      <c r="CV1280"/>
      <c r="CW1280"/>
      <c r="CX1280"/>
      <c r="CY1280"/>
      <c r="CZ1280"/>
      <c r="DA1280"/>
      <c r="DB1280"/>
      <c r="DC1280"/>
      <c r="DD1280"/>
      <c r="DE1280"/>
      <c r="DF1280"/>
      <c r="DG1280"/>
      <c r="DH1280"/>
      <c r="DI1280"/>
      <c r="DJ1280"/>
      <c r="DK1280"/>
      <c r="DL1280"/>
      <c r="DM1280"/>
      <c r="DN1280"/>
      <c r="DO1280"/>
      <c r="DP1280"/>
      <c r="DQ1280"/>
      <c r="DR1280"/>
      <c r="DS1280"/>
      <c r="DT1280"/>
      <c r="DU1280"/>
      <c r="DV1280"/>
      <c r="DW1280"/>
      <c r="DX1280"/>
      <c r="DY1280"/>
      <c r="DZ1280"/>
      <c r="EA1280"/>
      <c r="EB1280"/>
      <c r="EC1280"/>
      <c r="ED1280"/>
      <c r="EE1280"/>
      <c r="EF1280"/>
      <c r="EG1280"/>
      <c r="EH1280"/>
      <c r="EI1280"/>
      <c r="EJ1280"/>
      <c r="EK1280"/>
      <c r="EL1280"/>
      <c r="EM1280"/>
      <c r="EN1280"/>
      <c r="EO1280"/>
      <c r="EP1280"/>
      <c r="EQ1280"/>
      <c r="ER1280"/>
      <c r="ES1280"/>
      <c r="ET1280"/>
      <c r="EU1280"/>
      <c r="EV1280"/>
      <c r="EW1280"/>
      <c r="EX1280"/>
      <c r="EY1280"/>
      <c r="EZ1280"/>
      <c r="FA1280"/>
      <c r="FB1280"/>
      <c r="FC1280"/>
      <c r="FD1280"/>
      <c r="FE1280"/>
      <c r="FF1280"/>
      <c r="FG1280"/>
      <c r="FH1280"/>
      <c r="FI1280"/>
      <c r="FJ1280"/>
      <c r="FK1280"/>
      <c r="FL1280"/>
      <c r="FM1280"/>
      <c r="FN1280"/>
      <c r="FO1280"/>
      <c r="FP1280"/>
      <c r="FQ1280"/>
      <c r="FR1280"/>
      <c r="FS1280"/>
      <c r="FT1280"/>
      <c r="FU1280"/>
      <c r="FV1280"/>
      <c r="FW1280"/>
      <c r="FX1280"/>
      <c r="FY1280"/>
      <c r="FZ1280"/>
      <c r="GA1280"/>
      <c r="GB1280"/>
      <c r="GC1280"/>
      <c r="GD1280"/>
      <c r="GE1280"/>
      <c r="GF1280"/>
      <c r="GG1280"/>
      <c r="GH1280"/>
      <c r="GI1280"/>
      <c r="GJ1280"/>
      <c r="GK1280"/>
      <c r="GL1280"/>
      <c r="GM1280"/>
      <c r="GN1280"/>
      <c r="GO1280"/>
      <c r="GP1280"/>
      <c r="GQ1280"/>
      <c r="GR1280"/>
      <c r="GS1280"/>
      <c r="GT1280"/>
      <c r="GU1280"/>
      <c r="GV1280"/>
      <c r="GW1280"/>
      <c r="GX1280"/>
      <c r="GY1280"/>
      <c r="GZ1280"/>
      <c r="HA1280"/>
      <c r="HB1280"/>
      <c r="HC1280"/>
      <c r="HD1280"/>
      <c r="HE1280"/>
      <c r="HF1280"/>
      <c r="HG1280"/>
      <c r="HH1280"/>
      <c r="HI1280"/>
      <c r="HJ1280"/>
      <c r="HK1280"/>
      <c r="HL1280"/>
      <c r="HM1280"/>
      <c r="HN1280"/>
      <c r="HO1280"/>
      <c r="HP1280"/>
      <c r="HQ1280"/>
      <c r="HR1280"/>
      <c r="HS1280"/>
      <c r="HT1280"/>
      <c r="HU1280"/>
      <c r="HV1280"/>
      <c r="HW1280"/>
      <c r="HX1280"/>
      <c r="HY1280"/>
      <c r="HZ1280"/>
      <c r="IA1280"/>
      <c r="IB1280"/>
      <c r="IC1280"/>
      <c r="ID1280"/>
      <c r="IE1280"/>
      <c r="IF1280"/>
      <c r="IG1280"/>
      <c r="IH1280"/>
      <c r="II1280"/>
      <c r="IJ1280"/>
      <c r="IK1280"/>
      <c r="IL1280"/>
      <c r="IM1280"/>
      <c r="IN1280"/>
      <c r="IO1280"/>
      <c r="IP1280"/>
      <c r="IQ1280"/>
      <c r="IR1280"/>
      <c r="IS1280"/>
      <c r="IT1280"/>
      <c r="IU1280"/>
      <c r="IV1280"/>
      <c r="IW1280"/>
      <c r="IX1280"/>
      <c r="IY1280"/>
      <c r="IZ1280"/>
      <c r="JA1280"/>
      <c r="JB1280"/>
      <c r="JC1280"/>
      <c r="JD1280"/>
      <c r="JE1280"/>
      <c r="JF1280"/>
      <c r="JG1280"/>
      <c r="JH1280"/>
      <c r="JI1280"/>
      <c r="JJ1280"/>
      <c r="JK1280"/>
      <c r="JL1280"/>
      <c r="JM1280"/>
      <c r="JN1280"/>
      <c r="JO1280"/>
      <c r="JP1280"/>
      <c r="JQ1280"/>
      <c r="JR1280"/>
      <c r="JS1280"/>
      <c r="JT1280"/>
      <c r="JU1280"/>
      <c r="JV1280"/>
      <c r="JW1280"/>
      <c r="JX1280"/>
      <c r="JY1280"/>
      <c r="JZ1280"/>
      <c r="KA1280"/>
      <c r="KB1280"/>
      <c r="KC1280"/>
      <c r="KD1280"/>
      <c r="KE1280"/>
      <c r="KF1280"/>
      <c r="KG1280"/>
      <c r="KH1280"/>
      <c r="KI1280"/>
      <c r="KJ1280"/>
      <c r="KK1280"/>
      <c r="KL1280"/>
      <c r="KM1280"/>
      <c r="KN1280"/>
      <c r="KO1280"/>
      <c r="KP1280"/>
      <c r="KQ1280"/>
      <c r="KR1280"/>
      <c r="KS1280"/>
      <c r="KT1280"/>
      <c r="KU1280"/>
      <c r="KV1280"/>
      <c r="KW1280"/>
      <c r="KX1280"/>
      <c r="KY1280"/>
      <c r="KZ1280"/>
      <c r="LA1280"/>
      <c r="LB1280"/>
      <c r="LC1280"/>
      <c r="LD1280"/>
      <c r="LE1280"/>
      <c r="LF1280"/>
      <c r="LG1280"/>
      <c r="LH1280"/>
      <c r="LI1280"/>
      <c r="LJ1280"/>
      <c r="LK1280"/>
      <c r="LL1280"/>
      <c r="LM1280"/>
      <c r="LN1280"/>
      <c r="LO1280"/>
      <c r="LP1280"/>
      <c r="LQ1280"/>
      <c r="LR1280"/>
      <c r="LS1280"/>
      <c r="LT1280"/>
      <c r="LU1280"/>
      <c r="LV1280"/>
      <c r="LW1280"/>
      <c r="LX1280"/>
      <c r="LY1280"/>
      <c r="LZ1280"/>
      <c r="MA1280"/>
      <c r="MB1280"/>
      <c r="MC1280"/>
      <c r="MD1280"/>
      <c r="ME1280"/>
      <c r="MF1280"/>
      <c r="MG1280"/>
      <c r="MH1280"/>
      <c r="MI1280"/>
      <c r="MJ1280"/>
      <c r="MK1280"/>
      <c r="ML1280"/>
      <c r="MM1280"/>
      <c r="MN1280"/>
      <c r="MO1280"/>
      <c r="MP1280"/>
      <c r="MQ1280"/>
      <c r="MR1280"/>
      <c r="MS1280"/>
      <c r="MT1280"/>
      <c r="MU1280"/>
      <c r="MV1280"/>
      <c r="MW1280"/>
      <c r="MX1280"/>
      <c r="MY1280"/>
      <c r="MZ1280"/>
      <c r="NA1280"/>
      <c r="NB1280"/>
      <c r="NC1280"/>
      <c r="ND1280"/>
      <c r="NE1280"/>
      <c r="NF1280"/>
      <c r="NG1280"/>
      <c r="NH1280"/>
      <c r="NI1280"/>
      <c r="NJ1280"/>
      <c r="NK1280"/>
      <c r="NL1280"/>
      <c r="NM1280"/>
      <c r="NN1280"/>
      <c r="NO1280"/>
      <c r="NP1280"/>
      <c r="NQ1280"/>
      <c r="NR1280"/>
      <c r="NS1280"/>
      <c r="NT1280"/>
      <c r="NU1280"/>
      <c r="NV1280"/>
      <c r="NW1280"/>
      <c r="NX1280"/>
      <c r="NY1280"/>
      <c r="NZ1280"/>
      <c r="OA1280"/>
      <c r="OB1280"/>
      <c r="OC1280"/>
      <c r="OD1280"/>
      <c r="OE1280"/>
      <c r="OF1280"/>
      <c r="OG1280"/>
      <c r="OH1280"/>
      <c r="OI1280"/>
      <c r="OJ1280"/>
      <c r="OK1280"/>
      <c r="OL1280"/>
      <c r="OM1280"/>
      <c r="ON1280"/>
      <c r="OO1280"/>
      <c r="OP1280"/>
      <c r="OQ1280"/>
      <c r="OR1280"/>
      <c r="OS1280"/>
      <c r="OT1280"/>
      <c r="OU1280"/>
      <c r="OV1280"/>
      <c r="OW1280"/>
      <c r="OX1280"/>
      <c r="OY1280"/>
      <c r="OZ1280"/>
      <c r="PA1280"/>
      <c r="PB1280"/>
      <c r="PC1280"/>
      <c r="PD1280"/>
      <c r="PE1280"/>
      <c r="PF1280"/>
      <c r="PG1280"/>
      <c r="PH1280"/>
      <c r="PI1280"/>
      <c r="PJ1280"/>
      <c r="PK1280"/>
      <c r="PL1280"/>
      <c r="PM1280"/>
      <c r="PN1280"/>
      <c r="PO1280"/>
      <c r="PP1280"/>
      <c r="PQ1280"/>
      <c r="PR1280"/>
      <c r="PS1280"/>
      <c r="PT1280"/>
      <c r="PU1280"/>
      <c r="PV1280"/>
      <c r="PW1280"/>
      <c r="PX1280"/>
      <c r="PY1280"/>
      <c r="PZ1280"/>
      <c r="QA1280"/>
      <c r="QB1280"/>
      <c r="QC1280"/>
      <c r="QD1280"/>
      <c r="QE1280"/>
      <c r="QF1280"/>
      <c r="QG1280"/>
      <c r="QH1280"/>
      <c r="QI1280"/>
      <c r="QJ1280"/>
      <c r="QK1280"/>
      <c r="QL1280"/>
      <c r="QM1280"/>
      <c r="QN1280"/>
      <c r="QO1280"/>
      <c r="QP1280"/>
      <c r="QQ1280"/>
      <c r="QR1280"/>
      <c r="QS1280"/>
      <c r="QT1280"/>
      <c r="QU1280"/>
      <c r="QV1280"/>
      <c r="QW1280"/>
      <c r="QX1280"/>
      <c r="QY1280"/>
      <c r="QZ1280"/>
      <c r="RA1280"/>
      <c r="RB1280"/>
      <c r="RC1280"/>
      <c r="RD1280"/>
      <c r="RE1280"/>
      <c r="RF1280"/>
      <c r="RG1280"/>
      <c r="RH1280"/>
      <c r="RI1280"/>
      <c r="RJ1280"/>
      <c r="RK1280"/>
      <c r="RL1280"/>
      <c r="RM1280"/>
      <c r="RN1280"/>
      <c r="RO1280"/>
      <c r="RP1280"/>
      <c r="RQ1280"/>
      <c r="RR1280"/>
      <c r="RS1280"/>
      <c r="RT1280"/>
      <c r="RU1280"/>
      <c r="RV1280"/>
      <c r="RW1280"/>
      <c r="RX1280"/>
      <c r="RY1280"/>
      <c r="RZ1280"/>
      <c r="SA1280"/>
      <c r="SB1280"/>
      <c r="SC1280"/>
      <c r="SD1280"/>
      <c r="SE1280"/>
      <c r="SF1280"/>
      <c r="SG1280"/>
      <c r="SH1280"/>
      <c r="SI1280"/>
      <c r="SJ1280"/>
      <c r="SK1280"/>
      <c r="SL1280"/>
      <c r="SM1280"/>
      <c r="SN1280"/>
      <c r="SO1280"/>
      <c r="SP1280"/>
      <c r="SQ1280"/>
      <c r="SR1280"/>
      <c r="SS1280"/>
      <c r="ST1280"/>
      <c r="SU1280"/>
      <c r="SV1280"/>
      <c r="SW1280"/>
      <c r="SX1280"/>
      <c r="SY1280"/>
      <c r="SZ1280"/>
      <c r="TA1280"/>
      <c r="TB1280"/>
    </row>
    <row r="1281" spans="1:524" ht="16.5" customHeight="1" x14ac:dyDescent="0.2">
      <c r="A1281" s="20">
        <v>673</v>
      </c>
      <c r="B1281" s="20" t="s">
        <v>62</v>
      </c>
      <c r="C1281" s="20" t="s">
        <v>936</v>
      </c>
      <c r="D1281" s="20" t="s">
        <v>38</v>
      </c>
      <c r="E1281" s="20" t="s">
        <v>1345</v>
      </c>
      <c r="F1281" s="22" t="s">
        <v>963</v>
      </c>
      <c r="G1281" s="20" t="s">
        <v>84</v>
      </c>
      <c r="H1281" s="20" t="s">
        <v>35</v>
      </c>
      <c r="I1281" s="20" t="s">
        <v>81</v>
      </c>
      <c r="J1281" s="22" t="s">
        <v>936</v>
      </c>
      <c r="K1281" s="20"/>
      <c r="L1281" s="20"/>
      <c r="M1281" s="20"/>
      <c r="N1281" s="20"/>
      <c r="O1281" s="23"/>
      <c r="P1281" s="23">
        <v>9000000</v>
      </c>
      <c r="Q1281" s="24">
        <v>1</v>
      </c>
      <c r="R1281" s="25">
        <v>45809</v>
      </c>
      <c r="S1281" s="20" t="s">
        <v>83</v>
      </c>
      <c r="T1281" s="26">
        <f t="shared" si="21"/>
        <v>9000000</v>
      </c>
      <c r="U1281" s="27" t="s">
        <v>100</v>
      </c>
      <c r="V1281" s="27" t="s">
        <v>100</v>
      </c>
      <c r="W1281"/>
      <c r="X1281"/>
      <c r="Y1281"/>
      <c r="Z1281"/>
      <c r="AA1281"/>
      <c r="AB1281"/>
      <c r="AC1281"/>
      <c r="AD1281"/>
      <c r="AE1281"/>
      <c r="AF1281"/>
      <c r="AG1281"/>
      <c r="AH1281"/>
      <c r="AI1281"/>
      <c r="AJ1281"/>
      <c r="AK1281"/>
      <c r="AL1281"/>
      <c r="AM1281"/>
      <c r="AN1281"/>
      <c r="AO1281"/>
      <c r="AP1281"/>
      <c r="AQ1281"/>
      <c r="AR1281"/>
      <c r="AS1281"/>
      <c r="AT1281"/>
      <c r="AU1281"/>
      <c r="AV1281"/>
      <c r="AW1281"/>
      <c r="AX1281"/>
      <c r="AY1281"/>
      <c r="AZ1281"/>
      <c r="BA1281"/>
      <c r="BB1281"/>
      <c r="BC1281"/>
      <c r="BD1281"/>
      <c r="BE1281"/>
      <c r="BF1281"/>
      <c r="BG1281"/>
      <c r="BH1281"/>
      <c r="BI1281"/>
      <c r="BJ1281"/>
      <c r="BK1281"/>
      <c r="BL1281"/>
      <c r="BM1281"/>
      <c r="BN1281"/>
      <c r="BO1281"/>
      <c r="BP1281"/>
      <c r="BQ1281"/>
      <c r="BR1281"/>
      <c r="BS1281"/>
      <c r="BT1281"/>
      <c r="BU1281"/>
      <c r="BV1281"/>
      <c r="BW1281"/>
      <c r="BX1281"/>
      <c r="BY1281"/>
      <c r="BZ1281"/>
      <c r="CA1281"/>
      <c r="CB1281"/>
      <c r="CC1281"/>
      <c r="CD1281"/>
      <c r="CE1281"/>
      <c r="CF1281"/>
      <c r="CG1281"/>
      <c r="CH1281"/>
      <c r="CI1281"/>
      <c r="CJ1281"/>
      <c r="CK1281"/>
      <c r="CL1281"/>
      <c r="CM1281"/>
      <c r="CN1281"/>
      <c r="CO1281"/>
      <c r="CP1281"/>
      <c r="CQ1281"/>
      <c r="CR1281"/>
      <c r="CS1281"/>
      <c r="CT1281"/>
      <c r="CU1281"/>
      <c r="CV1281"/>
      <c r="CW1281"/>
      <c r="CX1281"/>
      <c r="CY1281"/>
      <c r="CZ1281"/>
      <c r="DA1281"/>
      <c r="DB1281"/>
      <c r="DC1281"/>
      <c r="DD1281"/>
      <c r="DE1281"/>
      <c r="DF1281"/>
      <c r="DG1281"/>
      <c r="DH1281"/>
      <c r="DI1281"/>
      <c r="DJ1281"/>
      <c r="DK1281"/>
      <c r="DL1281"/>
      <c r="DM1281"/>
      <c r="DN1281"/>
      <c r="DO1281"/>
      <c r="DP1281"/>
      <c r="DQ1281"/>
      <c r="DR1281"/>
      <c r="DS1281"/>
      <c r="DT1281"/>
      <c r="DU1281"/>
      <c r="DV1281"/>
      <c r="DW1281"/>
      <c r="DX1281"/>
      <c r="DY1281"/>
      <c r="DZ1281"/>
      <c r="EA1281"/>
      <c r="EB1281"/>
      <c r="EC1281"/>
      <c r="ED1281"/>
      <c r="EE1281"/>
      <c r="EF1281"/>
      <c r="EG1281"/>
      <c r="EH1281"/>
      <c r="EI1281"/>
      <c r="EJ1281"/>
      <c r="EK1281"/>
      <c r="EL1281"/>
      <c r="EM1281"/>
      <c r="EN1281"/>
      <c r="EO1281"/>
      <c r="EP1281"/>
      <c r="EQ1281"/>
      <c r="ER1281"/>
      <c r="ES1281"/>
      <c r="ET1281"/>
      <c r="EU1281"/>
      <c r="EV1281"/>
      <c r="EW1281"/>
      <c r="EX1281"/>
      <c r="EY1281"/>
      <c r="EZ1281"/>
      <c r="FA1281"/>
      <c r="FB1281"/>
      <c r="FC1281"/>
      <c r="FD1281"/>
      <c r="FE1281"/>
      <c r="FF1281"/>
      <c r="FG1281"/>
      <c r="FH1281"/>
      <c r="FI1281"/>
      <c r="FJ1281"/>
      <c r="FK1281"/>
      <c r="FL1281"/>
      <c r="FM1281"/>
      <c r="FN1281"/>
      <c r="FO1281"/>
      <c r="FP1281"/>
      <c r="FQ1281"/>
      <c r="FR1281"/>
      <c r="FS1281"/>
      <c r="FT1281"/>
      <c r="FU1281"/>
      <c r="FV1281"/>
      <c r="FW1281"/>
      <c r="FX1281"/>
      <c r="FY1281"/>
      <c r="FZ1281"/>
      <c r="GA1281"/>
      <c r="GB1281"/>
      <c r="GC1281"/>
      <c r="GD1281"/>
      <c r="GE1281"/>
      <c r="GF1281"/>
      <c r="GG1281"/>
      <c r="GH1281"/>
      <c r="GI1281"/>
      <c r="GJ1281"/>
      <c r="GK1281"/>
      <c r="GL1281"/>
      <c r="GM1281"/>
      <c r="GN1281"/>
      <c r="GO1281"/>
      <c r="GP1281"/>
      <c r="GQ1281"/>
      <c r="GR1281"/>
      <c r="GS1281"/>
      <c r="GT1281"/>
      <c r="GU1281"/>
      <c r="GV1281"/>
      <c r="GW1281"/>
      <c r="GX1281"/>
      <c r="GY1281"/>
      <c r="GZ1281"/>
      <c r="HA1281"/>
      <c r="HB1281"/>
      <c r="HC1281"/>
      <c r="HD1281"/>
      <c r="HE1281"/>
      <c r="HF1281"/>
      <c r="HG1281"/>
      <c r="HH1281"/>
      <c r="HI1281"/>
      <c r="HJ1281"/>
      <c r="HK1281"/>
      <c r="HL1281"/>
      <c r="HM1281"/>
      <c r="HN1281"/>
      <c r="HO1281"/>
      <c r="HP1281"/>
      <c r="HQ1281"/>
      <c r="HR1281"/>
      <c r="HS1281"/>
      <c r="HT1281"/>
      <c r="HU1281"/>
      <c r="HV1281"/>
      <c r="HW1281"/>
      <c r="HX1281"/>
      <c r="HY1281"/>
      <c r="HZ1281"/>
      <c r="IA1281"/>
      <c r="IB1281"/>
      <c r="IC1281"/>
      <c r="ID1281"/>
      <c r="IE1281"/>
      <c r="IF1281"/>
      <c r="IG1281"/>
      <c r="IH1281"/>
      <c r="II1281"/>
      <c r="IJ1281"/>
      <c r="IK1281"/>
      <c r="IL1281"/>
      <c r="IM1281"/>
      <c r="IN1281"/>
      <c r="IO1281"/>
      <c r="IP1281"/>
      <c r="IQ1281"/>
      <c r="IR1281"/>
      <c r="IS1281"/>
      <c r="IT1281"/>
      <c r="IU1281"/>
      <c r="IV1281"/>
      <c r="IW1281"/>
      <c r="IX1281"/>
      <c r="IY1281"/>
      <c r="IZ1281"/>
      <c r="JA1281"/>
      <c r="JB1281"/>
      <c r="JC1281"/>
      <c r="JD1281"/>
      <c r="JE1281"/>
      <c r="JF1281"/>
      <c r="JG1281"/>
      <c r="JH1281"/>
      <c r="JI1281"/>
      <c r="JJ1281"/>
      <c r="JK1281"/>
      <c r="JL1281"/>
      <c r="JM1281"/>
      <c r="JN1281"/>
      <c r="JO1281"/>
      <c r="JP1281"/>
      <c r="JQ1281"/>
      <c r="JR1281"/>
      <c r="JS1281"/>
      <c r="JT1281"/>
      <c r="JU1281"/>
      <c r="JV1281"/>
      <c r="JW1281"/>
      <c r="JX1281"/>
      <c r="JY1281"/>
      <c r="JZ1281"/>
      <c r="KA1281"/>
      <c r="KB1281"/>
      <c r="KC1281"/>
      <c r="KD1281"/>
      <c r="KE1281"/>
      <c r="KF1281"/>
      <c r="KG1281"/>
      <c r="KH1281"/>
      <c r="KI1281"/>
      <c r="KJ1281"/>
      <c r="KK1281"/>
      <c r="KL1281"/>
      <c r="KM1281"/>
      <c r="KN1281"/>
      <c r="KO1281"/>
      <c r="KP1281"/>
      <c r="KQ1281"/>
      <c r="KR1281"/>
      <c r="KS1281"/>
      <c r="KT1281"/>
      <c r="KU1281"/>
      <c r="KV1281"/>
      <c r="KW1281"/>
      <c r="KX1281"/>
      <c r="KY1281"/>
      <c r="KZ1281"/>
      <c r="LA1281"/>
      <c r="LB1281"/>
      <c r="LC1281"/>
      <c r="LD1281"/>
      <c r="LE1281"/>
      <c r="LF1281"/>
      <c r="LG1281"/>
      <c r="LH1281"/>
      <c r="LI1281"/>
      <c r="LJ1281"/>
      <c r="LK1281"/>
      <c r="LL1281"/>
      <c r="LM1281"/>
      <c r="LN1281"/>
      <c r="LO1281"/>
      <c r="LP1281"/>
      <c r="LQ1281"/>
      <c r="LR1281"/>
      <c r="LS1281"/>
      <c r="LT1281"/>
      <c r="LU1281"/>
      <c r="LV1281"/>
      <c r="LW1281"/>
      <c r="LX1281"/>
      <c r="LY1281"/>
      <c r="LZ1281"/>
      <c r="MA1281"/>
      <c r="MB1281"/>
      <c r="MC1281"/>
      <c r="MD1281"/>
      <c r="ME1281"/>
      <c r="MF1281"/>
      <c r="MG1281"/>
      <c r="MH1281"/>
      <c r="MI1281"/>
      <c r="MJ1281"/>
      <c r="MK1281"/>
      <c r="ML1281"/>
      <c r="MM1281"/>
      <c r="MN1281"/>
      <c r="MO1281"/>
      <c r="MP1281"/>
      <c r="MQ1281"/>
      <c r="MR1281"/>
      <c r="MS1281"/>
      <c r="MT1281"/>
      <c r="MU1281"/>
      <c r="MV1281"/>
      <c r="MW1281"/>
      <c r="MX1281"/>
      <c r="MY1281"/>
      <c r="MZ1281"/>
      <c r="NA1281"/>
      <c r="NB1281"/>
      <c r="NC1281"/>
      <c r="ND1281"/>
      <c r="NE1281"/>
      <c r="NF1281"/>
      <c r="NG1281"/>
      <c r="NH1281"/>
      <c r="NI1281"/>
      <c r="NJ1281"/>
      <c r="NK1281"/>
      <c r="NL1281"/>
      <c r="NM1281"/>
      <c r="NN1281"/>
      <c r="NO1281"/>
      <c r="NP1281"/>
      <c r="NQ1281"/>
      <c r="NR1281"/>
      <c r="NS1281"/>
      <c r="NT1281"/>
      <c r="NU1281"/>
      <c r="NV1281"/>
      <c r="NW1281"/>
      <c r="NX1281"/>
      <c r="NY1281"/>
      <c r="NZ1281"/>
      <c r="OA1281"/>
      <c r="OB1281"/>
      <c r="OC1281"/>
      <c r="OD1281"/>
      <c r="OE1281"/>
      <c r="OF1281"/>
      <c r="OG1281"/>
      <c r="OH1281"/>
      <c r="OI1281"/>
      <c r="OJ1281"/>
      <c r="OK1281"/>
      <c r="OL1281"/>
      <c r="OM1281"/>
      <c r="ON1281"/>
      <c r="OO1281"/>
      <c r="OP1281"/>
      <c r="OQ1281"/>
      <c r="OR1281"/>
      <c r="OS1281"/>
      <c r="OT1281"/>
      <c r="OU1281"/>
      <c r="OV1281"/>
      <c r="OW1281"/>
      <c r="OX1281"/>
      <c r="OY1281"/>
      <c r="OZ1281"/>
      <c r="PA1281"/>
      <c r="PB1281"/>
      <c r="PC1281"/>
      <c r="PD1281"/>
      <c r="PE1281"/>
      <c r="PF1281"/>
      <c r="PG1281"/>
      <c r="PH1281"/>
      <c r="PI1281"/>
      <c r="PJ1281"/>
      <c r="PK1281"/>
      <c r="PL1281"/>
      <c r="PM1281"/>
      <c r="PN1281"/>
      <c r="PO1281"/>
      <c r="PP1281"/>
      <c r="PQ1281"/>
      <c r="PR1281"/>
      <c r="PS1281"/>
      <c r="PT1281"/>
      <c r="PU1281"/>
      <c r="PV1281"/>
      <c r="PW1281"/>
      <c r="PX1281"/>
      <c r="PY1281"/>
      <c r="PZ1281"/>
      <c r="QA1281"/>
      <c r="QB1281"/>
      <c r="QC1281"/>
      <c r="QD1281"/>
      <c r="QE1281"/>
      <c r="QF1281"/>
      <c r="QG1281"/>
      <c r="QH1281"/>
      <c r="QI1281"/>
      <c r="QJ1281"/>
      <c r="QK1281"/>
      <c r="QL1281"/>
      <c r="QM1281"/>
      <c r="QN1281"/>
      <c r="QO1281"/>
      <c r="QP1281"/>
      <c r="QQ1281"/>
      <c r="QR1281"/>
      <c r="QS1281"/>
      <c r="QT1281"/>
      <c r="QU1281"/>
      <c r="QV1281"/>
      <c r="QW1281"/>
      <c r="QX1281"/>
      <c r="QY1281"/>
      <c r="QZ1281"/>
      <c r="RA1281"/>
      <c r="RB1281"/>
      <c r="RC1281"/>
      <c r="RD1281"/>
      <c r="RE1281"/>
      <c r="RF1281"/>
      <c r="RG1281"/>
      <c r="RH1281"/>
      <c r="RI1281"/>
      <c r="RJ1281"/>
      <c r="RK1281"/>
      <c r="RL1281"/>
      <c r="RM1281"/>
      <c r="RN1281"/>
      <c r="RO1281"/>
      <c r="RP1281"/>
      <c r="RQ1281"/>
      <c r="RR1281"/>
      <c r="RS1281"/>
      <c r="RT1281"/>
      <c r="RU1281"/>
      <c r="RV1281"/>
      <c r="RW1281"/>
      <c r="RX1281"/>
      <c r="RY1281"/>
      <c r="RZ1281"/>
      <c r="SA1281"/>
      <c r="SB1281"/>
      <c r="SC1281"/>
      <c r="SD1281"/>
      <c r="SE1281"/>
      <c r="SF1281"/>
      <c r="SG1281"/>
      <c r="SH1281"/>
      <c r="SI1281"/>
      <c r="SJ1281"/>
      <c r="SK1281"/>
      <c r="SL1281"/>
      <c r="SM1281"/>
      <c r="SN1281"/>
      <c r="SO1281"/>
      <c r="SP1281"/>
      <c r="SQ1281"/>
      <c r="SR1281"/>
      <c r="SS1281"/>
      <c r="ST1281"/>
      <c r="SU1281"/>
      <c r="SV1281"/>
      <c r="SW1281"/>
      <c r="SX1281"/>
      <c r="SY1281"/>
      <c r="SZ1281"/>
      <c r="TA1281"/>
      <c r="TB1281"/>
    </row>
    <row r="1282" spans="1:524" ht="16.5" customHeight="1" x14ac:dyDescent="0.2">
      <c r="A1282" s="20">
        <v>674</v>
      </c>
      <c r="B1282" s="20" t="s">
        <v>62</v>
      </c>
      <c r="C1282" s="20" t="s">
        <v>936</v>
      </c>
      <c r="D1282" s="20" t="s">
        <v>38</v>
      </c>
      <c r="E1282" s="20" t="s">
        <v>1345</v>
      </c>
      <c r="F1282" s="22" t="s">
        <v>963</v>
      </c>
      <c r="G1282" s="20" t="s">
        <v>84</v>
      </c>
      <c r="H1282" s="20" t="s">
        <v>35</v>
      </c>
      <c r="I1282" s="20" t="s">
        <v>81</v>
      </c>
      <c r="J1282" s="22" t="s">
        <v>936</v>
      </c>
      <c r="K1282" s="20"/>
      <c r="L1282" s="20"/>
      <c r="M1282" s="20"/>
      <c r="N1282" s="20"/>
      <c r="O1282" s="23"/>
      <c r="P1282" s="23">
        <v>9000000</v>
      </c>
      <c r="Q1282" s="24">
        <v>1</v>
      </c>
      <c r="R1282" s="25">
        <v>45839</v>
      </c>
      <c r="S1282" s="20" t="s">
        <v>83</v>
      </c>
      <c r="T1282" s="26">
        <f t="shared" si="21"/>
        <v>9000000</v>
      </c>
      <c r="U1282" s="27" t="s">
        <v>100</v>
      </c>
      <c r="V1282" s="27" t="s">
        <v>100</v>
      </c>
      <c r="W1282"/>
      <c r="X1282"/>
      <c r="Y1282"/>
      <c r="Z1282"/>
      <c r="AA1282"/>
      <c r="AB1282"/>
      <c r="AC1282"/>
      <c r="AD1282"/>
      <c r="AE1282"/>
      <c r="AF1282"/>
      <c r="AG1282"/>
      <c r="AH1282"/>
      <c r="AI1282"/>
      <c r="AJ1282"/>
      <c r="AK1282"/>
      <c r="AL1282"/>
      <c r="AM1282"/>
      <c r="AN1282"/>
      <c r="AO1282"/>
      <c r="AP1282"/>
      <c r="AQ1282"/>
      <c r="AR1282"/>
      <c r="AS1282"/>
      <c r="AT1282"/>
      <c r="AU1282"/>
      <c r="AV1282"/>
      <c r="AW1282"/>
      <c r="AX1282"/>
      <c r="AY1282"/>
      <c r="AZ1282"/>
      <c r="BA1282"/>
      <c r="BB1282"/>
      <c r="BC1282"/>
      <c r="BD1282"/>
      <c r="BE1282"/>
      <c r="BF1282"/>
      <c r="BG1282"/>
      <c r="BH1282"/>
      <c r="BI1282"/>
      <c r="BJ1282"/>
      <c r="BK1282"/>
      <c r="BL1282"/>
      <c r="BM1282"/>
      <c r="BN1282"/>
      <c r="BO1282"/>
      <c r="BP1282"/>
      <c r="BQ1282"/>
      <c r="BR1282"/>
      <c r="BS1282"/>
      <c r="BT1282"/>
      <c r="BU1282"/>
      <c r="BV1282"/>
      <c r="BW1282"/>
      <c r="BX1282"/>
      <c r="BY1282"/>
      <c r="BZ1282"/>
      <c r="CA1282"/>
      <c r="CB1282"/>
      <c r="CC1282"/>
      <c r="CD1282"/>
      <c r="CE1282"/>
      <c r="CF1282"/>
      <c r="CG1282"/>
      <c r="CH1282"/>
      <c r="CI1282"/>
      <c r="CJ1282"/>
      <c r="CK1282"/>
      <c r="CL1282"/>
      <c r="CM1282"/>
      <c r="CN1282"/>
      <c r="CO1282"/>
      <c r="CP1282"/>
      <c r="CQ1282"/>
      <c r="CR1282"/>
      <c r="CS1282"/>
      <c r="CT1282"/>
      <c r="CU1282"/>
      <c r="CV1282"/>
      <c r="CW1282"/>
      <c r="CX1282"/>
      <c r="CY1282"/>
      <c r="CZ1282"/>
      <c r="DA1282"/>
      <c r="DB1282"/>
      <c r="DC1282"/>
      <c r="DD1282"/>
      <c r="DE1282"/>
      <c r="DF1282"/>
      <c r="DG1282"/>
      <c r="DH1282"/>
      <c r="DI1282"/>
      <c r="DJ1282"/>
      <c r="DK1282"/>
      <c r="DL1282"/>
      <c r="DM1282"/>
      <c r="DN1282"/>
      <c r="DO1282"/>
      <c r="DP1282"/>
      <c r="DQ1282"/>
      <c r="DR1282"/>
      <c r="DS1282"/>
      <c r="DT1282"/>
      <c r="DU1282"/>
      <c r="DV1282"/>
      <c r="DW1282"/>
      <c r="DX1282"/>
      <c r="DY1282"/>
      <c r="DZ1282"/>
      <c r="EA1282"/>
      <c r="EB1282"/>
      <c r="EC1282"/>
      <c r="ED1282"/>
      <c r="EE1282"/>
      <c r="EF1282"/>
      <c r="EG1282"/>
      <c r="EH1282"/>
      <c r="EI1282"/>
      <c r="EJ1282"/>
      <c r="EK1282"/>
      <c r="EL1282"/>
      <c r="EM1282"/>
      <c r="EN1282"/>
      <c r="EO1282"/>
      <c r="EP1282"/>
      <c r="EQ1282"/>
      <c r="ER1282"/>
      <c r="ES1282"/>
      <c r="ET1282"/>
      <c r="EU1282"/>
      <c r="EV1282"/>
      <c r="EW1282"/>
      <c r="EX1282"/>
      <c r="EY1282"/>
      <c r="EZ1282"/>
      <c r="FA1282"/>
      <c r="FB1282"/>
      <c r="FC1282"/>
      <c r="FD1282"/>
      <c r="FE1282"/>
      <c r="FF1282"/>
      <c r="FG1282"/>
      <c r="FH1282"/>
      <c r="FI1282"/>
      <c r="FJ1282"/>
      <c r="FK1282"/>
      <c r="FL1282"/>
      <c r="FM1282"/>
      <c r="FN1282"/>
      <c r="FO1282"/>
      <c r="FP1282"/>
      <c r="FQ1282"/>
      <c r="FR1282"/>
      <c r="FS1282"/>
      <c r="FT1282"/>
      <c r="FU1282"/>
      <c r="FV1282"/>
      <c r="FW1282"/>
      <c r="FX1282"/>
      <c r="FY1282"/>
      <c r="FZ1282"/>
      <c r="GA1282"/>
      <c r="GB1282"/>
      <c r="GC1282"/>
      <c r="GD1282"/>
      <c r="GE1282"/>
      <c r="GF1282"/>
      <c r="GG1282"/>
      <c r="GH1282"/>
      <c r="GI1282"/>
      <c r="GJ1282"/>
      <c r="GK1282"/>
      <c r="GL1282"/>
      <c r="GM1282"/>
      <c r="GN1282"/>
      <c r="GO1282"/>
      <c r="GP1282"/>
      <c r="GQ1282"/>
      <c r="GR1282"/>
      <c r="GS1282"/>
      <c r="GT1282"/>
      <c r="GU1282"/>
      <c r="GV1282"/>
      <c r="GW1282"/>
      <c r="GX1282"/>
      <c r="GY1282"/>
      <c r="GZ1282"/>
      <c r="HA1282"/>
      <c r="HB1282"/>
      <c r="HC1282"/>
      <c r="HD1282"/>
      <c r="HE1282"/>
      <c r="HF1282"/>
      <c r="HG1282"/>
      <c r="HH1282"/>
      <c r="HI1282"/>
      <c r="HJ1282"/>
      <c r="HK1282"/>
      <c r="HL1282"/>
      <c r="HM1282"/>
      <c r="HN1282"/>
      <c r="HO1282"/>
      <c r="HP1282"/>
      <c r="HQ1282"/>
      <c r="HR1282"/>
      <c r="HS1282"/>
      <c r="HT1282"/>
      <c r="HU1282"/>
      <c r="HV1282"/>
      <c r="HW1282"/>
      <c r="HX1282"/>
      <c r="HY1282"/>
      <c r="HZ1282"/>
      <c r="IA1282"/>
      <c r="IB1282"/>
      <c r="IC1282"/>
      <c r="ID1282"/>
      <c r="IE1282"/>
      <c r="IF1282"/>
      <c r="IG1282"/>
      <c r="IH1282"/>
      <c r="II1282"/>
      <c r="IJ1282"/>
      <c r="IK1282"/>
      <c r="IL1282"/>
      <c r="IM1282"/>
      <c r="IN1282"/>
      <c r="IO1282"/>
      <c r="IP1282"/>
      <c r="IQ1282"/>
      <c r="IR1282"/>
      <c r="IS1282"/>
      <c r="IT1282"/>
      <c r="IU1282"/>
      <c r="IV1282"/>
      <c r="IW1282"/>
      <c r="IX1282"/>
      <c r="IY1282"/>
      <c r="IZ1282"/>
      <c r="JA1282"/>
      <c r="JB1282"/>
      <c r="JC1282"/>
      <c r="JD1282"/>
      <c r="JE1282"/>
      <c r="JF1282"/>
      <c r="JG1282"/>
      <c r="JH1282"/>
      <c r="JI1282"/>
      <c r="JJ1282"/>
      <c r="JK1282"/>
      <c r="JL1282"/>
      <c r="JM1282"/>
      <c r="JN1282"/>
      <c r="JO1282"/>
      <c r="JP1282"/>
      <c r="JQ1282"/>
      <c r="JR1282"/>
      <c r="JS1282"/>
      <c r="JT1282"/>
      <c r="JU1282"/>
      <c r="JV1282"/>
      <c r="JW1282"/>
      <c r="JX1282"/>
      <c r="JY1282"/>
      <c r="JZ1282"/>
      <c r="KA1282"/>
      <c r="KB1282"/>
      <c r="KC1282"/>
      <c r="KD1282"/>
      <c r="KE1282"/>
      <c r="KF1282"/>
      <c r="KG1282"/>
      <c r="KH1282"/>
      <c r="KI1282"/>
      <c r="KJ1282"/>
      <c r="KK1282"/>
      <c r="KL1282"/>
      <c r="KM1282"/>
      <c r="KN1282"/>
      <c r="KO1282"/>
      <c r="KP1282"/>
      <c r="KQ1282"/>
      <c r="KR1282"/>
      <c r="KS1282"/>
      <c r="KT1282"/>
      <c r="KU1282"/>
      <c r="KV1282"/>
      <c r="KW1282"/>
      <c r="KX1282"/>
      <c r="KY1282"/>
      <c r="KZ1282"/>
      <c r="LA1282"/>
      <c r="LB1282"/>
      <c r="LC1282"/>
      <c r="LD1282"/>
      <c r="LE1282"/>
      <c r="LF1282"/>
      <c r="LG1282"/>
      <c r="LH1282"/>
      <c r="LI1282"/>
      <c r="LJ1282"/>
      <c r="LK1282"/>
      <c r="LL1282"/>
      <c r="LM1282"/>
      <c r="LN1282"/>
      <c r="LO1282"/>
      <c r="LP1282"/>
      <c r="LQ1282"/>
      <c r="LR1282"/>
      <c r="LS1282"/>
      <c r="LT1282"/>
      <c r="LU1282"/>
      <c r="LV1282"/>
      <c r="LW1282"/>
      <c r="LX1282"/>
      <c r="LY1282"/>
      <c r="LZ1282"/>
      <c r="MA1282"/>
      <c r="MB1282"/>
      <c r="MC1282"/>
      <c r="MD1282"/>
      <c r="ME1282"/>
      <c r="MF1282"/>
      <c r="MG1282"/>
      <c r="MH1282"/>
      <c r="MI1282"/>
      <c r="MJ1282"/>
      <c r="MK1282"/>
      <c r="ML1282"/>
      <c r="MM1282"/>
      <c r="MN1282"/>
      <c r="MO1282"/>
      <c r="MP1282"/>
      <c r="MQ1282"/>
      <c r="MR1282"/>
      <c r="MS1282"/>
      <c r="MT1282"/>
      <c r="MU1282"/>
      <c r="MV1282"/>
      <c r="MW1282"/>
      <c r="MX1282"/>
      <c r="MY1282"/>
      <c r="MZ1282"/>
      <c r="NA1282"/>
      <c r="NB1282"/>
      <c r="NC1282"/>
      <c r="ND1282"/>
      <c r="NE1282"/>
      <c r="NF1282"/>
      <c r="NG1282"/>
      <c r="NH1282"/>
      <c r="NI1282"/>
      <c r="NJ1282"/>
      <c r="NK1282"/>
      <c r="NL1282"/>
      <c r="NM1282"/>
      <c r="NN1282"/>
      <c r="NO1282"/>
      <c r="NP1282"/>
      <c r="NQ1282"/>
      <c r="NR1282"/>
      <c r="NS1282"/>
      <c r="NT1282"/>
      <c r="NU1282"/>
      <c r="NV1282"/>
      <c r="NW1282"/>
      <c r="NX1282"/>
      <c r="NY1282"/>
      <c r="NZ1282"/>
      <c r="OA1282"/>
      <c r="OB1282"/>
      <c r="OC1282"/>
      <c r="OD1282"/>
      <c r="OE1282"/>
      <c r="OF1282"/>
      <c r="OG1282"/>
      <c r="OH1282"/>
      <c r="OI1282"/>
      <c r="OJ1282"/>
      <c r="OK1282"/>
      <c r="OL1282"/>
      <c r="OM1282"/>
      <c r="ON1282"/>
      <c r="OO1282"/>
      <c r="OP1282"/>
      <c r="OQ1282"/>
      <c r="OR1282"/>
      <c r="OS1282"/>
      <c r="OT1282"/>
      <c r="OU1282"/>
      <c r="OV1282"/>
      <c r="OW1282"/>
      <c r="OX1282"/>
      <c r="OY1282"/>
      <c r="OZ1282"/>
      <c r="PA1282"/>
      <c r="PB1282"/>
      <c r="PC1282"/>
      <c r="PD1282"/>
      <c r="PE1282"/>
      <c r="PF1282"/>
      <c r="PG1282"/>
      <c r="PH1282"/>
      <c r="PI1282"/>
      <c r="PJ1282"/>
      <c r="PK1282"/>
      <c r="PL1282"/>
      <c r="PM1282"/>
      <c r="PN1282"/>
      <c r="PO1282"/>
      <c r="PP1282"/>
      <c r="PQ1282"/>
      <c r="PR1282"/>
      <c r="PS1282"/>
      <c r="PT1282"/>
      <c r="PU1282"/>
      <c r="PV1282"/>
      <c r="PW1282"/>
      <c r="PX1282"/>
      <c r="PY1282"/>
      <c r="PZ1282"/>
      <c r="QA1282"/>
      <c r="QB1282"/>
      <c r="QC1282"/>
      <c r="QD1282"/>
      <c r="QE1282"/>
      <c r="QF1282"/>
      <c r="QG1282"/>
      <c r="QH1282"/>
      <c r="QI1282"/>
      <c r="QJ1282"/>
      <c r="QK1282"/>
      <c r="QL1282"/>
      <c r="QM1282"/>
      <c r="QN1282"/>
      <c r="QO1282"/>
      <c r="QP1282"/>
      <c r="QQ1282"/>
      <c r="QR1282"/>
      <c r="QS1282"/>
      <c r="QT1282"/>
      <c r="QU1282"/>
      <c r="QV1282"/>
      <c r="QW1282"/>
      <c r="QX1282"/>
      <c r="QY1282"/>
      <c r="QZ1282"/>
      <c r="RA1282"/>
      <c r="RB1282"/>
      <c r="RC1282"/>
      <c r="RD1282"/>
      <c r="RE1282"/>
      <c r="RF1282"/>
      <c r="RG1282"/>
      <c r="RH1282"/>
      <c r="RI1282"/>
      <c r="RJ1282"/>
      <c r="RK1282"/>
      <c r="RL1282"/>
      <c r="RM1282"/>
      <c r="RN1282"/>
      <c r="RO1282"/>
      <c r="RP1282"/>
      <c r="RQ1282"/>
      <c r="RR1282"/>
      <c r="RS1282"/>
      <c r="RT1282"/>
      <c r="RU1282"/>
      <c r="RV1282"/>
      <c r="RW1282"/>
      <c r="RX1282"/>
      <c r="RY1282"/>
      <c r="RZ1282"/>
      <c r="SA1282"/>
      <c r="SB1282"/>
      <c r="SC1282"/>
      <c r="SD1282"/>
      <c r="SE1282"/>
      <c r="SF1282"/>
      <c r="SG1282"/>
      <c r="SH1282"/>
      <c r="SI1282"/>
      <c r="SJ1282"/>
      <c r="SK1282"/>
      <c r="SL1282"/>
      <c r="SM1282"/>
      <c r="SN1282"/>
      <c r="SO1282"/>
      <c r="SP1282"/>
      <c r="SQ1282"/>
      <c r="SR1282"/>
      <c r="SS1282"/>
      <c r="ST1282"/>
      <c r="SU1282"/>
      <c r="SV1282"/>
      <c r="SW1282"/>
      <c r="SX1282"/>
      <c r="SY1282"/>
      <c r="SZ1282"/>
      <c r="TA1282"/>
      <c r="TB1282"/>
    </row>
    <row r="1283" spans="1:524" ht="16.5" customHeight="1" x14ac:dyDescent="0.2">
      <c r="A1283" s="20">
        <v>675</v>
      </c>
      <c r="B1283" s="20" t="s">
        <v>62</v>
      </c>
      <c r="C1283" s="20" t="s">
        <v>936</v>
      </c>
      <c r="D1283" s="20" t="s">
        <v>38</v>
      </c>
      <c r="E1283" s="20" t="s">
        <v>1345</v>
      </c>
      <c r="F1283" s="22" t="s">
        <v>963</v>
      </c>
      <c r="G1283" s="20" t="s">
        <v>84</v>
      </c>
      <c r="H1283" s="20" t="s">
        <v>35</v>
      </c>
      <c r="I1283" s="20" t="s">
        <v>81</v>
      </c>
      <c r="J1283" s="22" t="s">
        <v>936</v>
      </c>
      <c r="K1283" s="20"/>
      <c r="L1283" s="20"/>
      <c r="M1283" s="20"/>
      <c r="N1283" s="20"/>
      <c r="O1283" s="23"/>
      <c r="P1283" s="23">
        <v>9000000</v>
      </c>
      <c r="Q1283" s="24">
        <v>1</v>
      </c>
      <c r="R1283" s="25">
        <v>45870</v>
      </c>
      <c r="S1283" s="20" t="s">
        <v>83</v>
      </c>
      <c r="T1283" s="26">
        <f t="shared" si="21"/>
        <v>9000000</v>
      </c>
      <c r="U1283" s="27" t="s">
        <v>100</v>
      </c>
      <c r="V1283" s="27" t="s">
        <v>100</v>
      </c>
      <c r="W1283"/>
      <c r="X1283"/>
      <c r="Y1283"/>
      <c r="Z1283"/>
      <c r="AA1283"/>
      <c r="AB1283"/>
      <c r="AC1283"/>
      <c r="AD1283"/>
      <c r="AE1283"/>
      <c r="AF1283"/>
      <c r="AG1283"/>
      <c r="AH1283"/>
      <c r="AI1283"/>
      <c r="AJ1283"/>
      <c r="AK1283"/>
      <c r="AL1283"/>
      <c r="AM1283"/>
      <c r="AN1283"/>
      <c r="AO1283"/>
      <c r="AP1283"/>
      <c r="AQ1283"/>
      <c r="AR1283"/>
      <c r="AS1283"/>
      <c r="AT1283"/>
      <c r="AU1283"/>
      <c r="AV1283"/>
      <c r="AW1283"/>
      <c r="AX1283"/>
      <c r="AY1283"/>
      <c r="AZ1283"/>
      <c r="BA1283"/>
      <c r="BB1283"/>
      <c r="BC1283"/>
      <c r="BD1283"/>
      <c r="BE1283"/>
      <c r="BF1283"/>
      <c r="BG1283"/>
      <c r="BH1283"/>
      <c r="BI1283"/>
      <c r="BJ1283"/>
      <c r="BK1283"/>
      <c r="BL1283"/>
      <c r="BM1283"/>
      <c r="BN1283"/>
      <c r="BO1283"/>
      <c r="BP1283"/>
      <c r="BQ1283"/>
      <c r="BR1283"/>
      <c r="BS1283"/>
      <c r="BT1283"/>
      <c r="BU1283"/>
      <c r="BV1283"/>
      <c r="BW1283"/>
      <c r="BX1283"/>
      <c r="BY1283"/>
      <c r="BZ1283"/>
      <c r="CA1283"/>
      <c r="CB1283"/>
      <c r="CC1283"/>
      <c r="CD1283"/>
      <c r="CE1283"/>
      <c r="CF1283"/>
      <c r="CG1283"/>
      <c r="CH1283"/>
      <c r="CI1283"/>
      <c r="CJ1283"/>
      <c r="CK1283"/>
      <c r="CL1283"/>
      <c r="CM1283"/>
      <c r="CN1283"/>
      <c r="CO1283"/>
      <c r="CP1283"/>
      <c r="CQ1283"/>
      <c r="CR1283"/>
      <c r="CS1283"/>
      <c r="CT1283"/>
      <c r="CU1283"/>
      <c r="CV1283"/>
      <c r="CW1283"/>
      <c r="CX1283"/>
      <c r="CY1283"/>
      <c r="CZ1283"/>
      <c r="DA1283"/>
      <c r="DB1283"/>
      <c r="DC1283"/>
      <c r="DD1283"/>
      <c r="DE1283"/>
      <c r="DF1283"/>
      <c r="DG1283"/>
      <c r="DH1283"/>
      <c r="DI1283"/>
      <c r="DJ1283"/>
      <c r="DK1283"/>
      <c r="DL1283"/>
      <c r="DM1283"/>
      <c r="DN1283"/>
      <c r="DO1283"/>
      <c r="DP1283"/>
      <c r="DQ1283"/>
      <c r="DR1283"/>
      <c r="DS1283"/>
      <c r="DT1283"/>
      <c r="DU1283"/>
      <c r="DV1283"/>
      <c r="DW1283"/>
      <c r="DX1283"/>
      <c r="DY1283"/>
      <c r="DZ1283"/>
      <c r="EA1283"/>
      <c r="EB1283"/>
      <c r="EC1283"/>
      <c r="ED1283"/>
      <c r="EE1283"/>
      <c r="EF1283"/>
      <c r="EG1283"/>
      <c r="EH1283"/>
      <c r="EI1283"/>
      <c r="EJ1283"/>
      <c r="EK1283"/>
      <c r="EL1283"/>
      <c r="EM1283"/>
      <c r="EN1283"/>
      <c r="EO1283"/>
      <c r="EP1283"/>
      <c r="EQ1283"/>
      <c r="ER1283"/>
      <c r="ES1283"/>
      <c r="ET1283"/>
      <c r="EU1283"/>
      <c r="EV1283"/>
      <c r="EW1283"/>
      <c r="EX1283"/>
      <c r="EY1283"/>
      <c r="EZ1283"/>
      <c r="FA1283"/>
      <c r="FB1283"/>
      <c r="FC1283"/>
      <c r="FD1283"/>
      <c r="FE1283"/>
      <c r="FF1283"/>
      <c r="FG1283"/>
      <c r="FH1283"/>
      <c r="FI1283"/>
      <c r="FJ1283"/>
      <c r="FK1283"/>
      <c r="FL1283"/>
      <c r="FM1283"/>
      <c r="FN1283"/>
      <c r="FO1283"/>
      <c r="FP1283"/>
      <c r="FQ1283"/>
      <c r="FR1283"/>
      <c r="FS1283"/>
      <c r="FT1283"/>
      <c r="FU1283"/>
      <c r="FV1283"/>
      <c r="FW1283"/>
      <c r="FX1283"/>
      <c r="FY1283"/>
      <c r="FZ1283"/>
      <c r="GA1283"/>
      <c r="GB1283"/>
      <c r="GC1283"/>
      <c r="GD1283"/>
      <c r="GE1283"/>
      <c r="GF1283"/>
      <c r="GG1283"/>
      <c r="GH1283"/>
      <c r="GI1283"/>
      <c r="GJ1283"/>
      <c r="GK1283"/>
      <c r="GL1283"/>
      <c r="GM1283"/>
      <c r="GN1283"/>
      <c r="GO1283"/>
      <c r="GP1283"/>
      <c r="GQ1283"/>
      <c r="GR1283"/>
      <c r="GS1283"/>
      <c r="GT1283"/>
      <c r="GU1283"/>
      <c r="GV1283"/>
      <c r="GW1283"/>
      <c r="GX1283"/>
      <c r="GY1283"/>
      <c r="GZ1283"/>
      <c r="HA1283"/>
      <c r="HB1283"/>
      <c r="HC1283"/>
      <c r="HD1283"/>
      <c r="HE1283"/>
      <c r="HF1283"/>
      <c r="HG1283"/>
      <c r="HH1283"/>
      <c r="HI1283"/>
      <c r="HJ1283"/>
      <c r="HK1283"/>
      <c r="HL1283"/>
      <c r="HM1283"/>
      <c r="HN1283"/>
      <c r="HO1283"/>
      <c r="HP1283"/>
      <c r="HQ1283"/>
      <c r="HR1283"/>
      <c r="HS1283"/>
      <c r="HT1283"/>
      <c r="HU1283"/>
      <c r="HV1283"/>
      <c r="HW1283"/>
      <c r="HX1283"/>
      <c r="HY1283"/>
      <c r="HZ1283"/>
      <c r="IA1283"/>
      <c r="IB1283"/>
      <c r="IC1283"/>
      <c r="ID1283"/>
      <c r="IE1283"/>
      <c r="IF1283"/>
      <c r="IG1283"/>
      <c r="IH1283"/>
      <c r="II1283"/>
      <c r="IJ1283"/>
      <c r="IK1283"/>
      <c r="IL1283"/>
      <c r="IM1283"/>
      <c r="IN1283"/>
      <c r="IO1283"/>
      <c r="IP1283"/>
      <c r="IQ1283"/>
      <c r="IR1283"/>
      <c r="IS1283"/>
      <c r="IT1283"/>
      <c r="IU1283"/>
      <c r="IV1283"/>
      <c r="IW1283"/>
      <c r="IX1283"/>
      <c r="IY1283"/>
      <c r="IZ1283"/>
      <c r="JA1283"/>
      <c r="JB1283"/>
      <c r="JC1283"/>
      <c r="JD1283"/>
      <c r="JE1283"/>
      <c r="JF1283"/>
      <c r="JG1283"/>
      <c r="JH1283"/>
      <c r="JI1283"/>
      <c r="JJ1283"/>
      <c r="JK1283"/>
      <c r="JL1283"/>
      <c r="JM1283"/>
      <c r="JN1283"/>
      <c r="JO1283"/>
      <c r="JP1283"/>
      <c r="JQ1283"/>
      <c r="JR1283"/>
      <c r="JS1283"/>
      <c r="JT1283"/>
      <c r="JU1283"/>
      <c r="JV1283"/>
      <c r="JW1283"/>
      <c r="JX1283"/>
      <c r="JY1283"/>
      <c r="JZ1283"/>
      <c r="KA1283"/>
      <c r="KB1283"/>
      <c r="KC1283"/>
      <c r="KD1283"/>
      <c r="KE1283"/>
      <c r="KF1283"/>
      <c r="KG1283"/>
      <c r="KH1283"/>
      <c r="KI1283"/>
      <c r="KJ1283"/>
      <c r="KK1283"/>
      <c r="KL1283"/>
      <c r="KM1283"/>
      <c r="KN1283"/>
      <c r="KO1283"/>
      <c r="KP1283"/>
      <c r="KQ1283"/>
      <c r="KR1283"/>
      <c r="KS1283"/>
      <c r="KT1283"/>
      <c r="KU1283"/>
      <c r="KV1283"/>
      <c r="KW1283"/>
      <c r="KX1283"/>
      <c r="KY1283"/>
      <c r="KZ1283"/>
      <c r="LA1283"/>
      <c r="LB1283"/>
      <c r="LC1283"/>
      <c r="LD1283"/>
      <c r="LE1283"/>
      <c r="LF1283"/>
      <c r="LG1283"/>
      <c r="LH1283"/>
      <c r="LI1283"/>
      <c r="LJ1283"/>
      <c r="LK1283"/>
      <c r="LL1283"/>
      <c r="LM1283"/>
      <c r="LN1283"/>
      <c r="LO1283"/>
      <c r="LP1283"/>
      <c r="LQ1283"/>
      <c r="LR1283"/>
      <c r="LS1283"/>
      <c r="LT1283"/>
      <c r="LU1283"/>
      <c r="LV1283"/>
      <c r="LW1283"/>
      <c r="LX1283"/>
      <c r="LY1283"/>
      <c r="LZ1283"/>
      <c r="MA1283"/>
      <c r="MB1283"/>
      <c r="MC1283"/>
      <c r="MD1283"/>
      <c r="ME1283"/>
      <c r="MF1283"/>
      <c r="MG1283"/>
      <c r="MH1283"/>
      <c r="MI1283"/>
      <c r="MJ1283"/>
      <c r="MK1283"/>
      <c r="ML1283"/>
      <c r="MM1283"/>
      <c r="MN1283"/>
      <c r="MO1283"/>
      <c r="MP1283"/>
      <c r="MQ1283"/>
      <c r="MR1283"/>
      <c r="MS1283"/>
      <c r="MT1283"/>
      <c r="MU1283"/>
      <c r="MV1283"/>
      <c r="MW1283"/>
      <c r="MX1283"/>
      <c r="MY1283"/>
      <c r="MZ1283"/>
      <c r="NA1283"/>
      <c r="NB1283"/>
      <c r="NC1283"/>
      <c r="ND1283"/>
      <c r="NE1283"/>
      <c r="NF1283"/>
      <c r="NG1283"/>
      <c r="NH1283"/>
      <c r="NI1283"/>
      <c r="NJ1283"/>
      <c r="NK1283"/>
      <c r="NL1283"/>
      <c r="NM1283"/>
      <c r="NN1283"/>
      <c r="NO1283"/>
      <c r="NP1283"/>
      <c r="NQ1283"/>
      <c r="NR1283"/>
      <c r="NS1283"/>
      <c r="NT1283"/>
      <c r="NU1283"/>
      <c r="NV1283"/>
      <c r="NW1283"/>
      <c r="NX1283"/>
      <c r="NY1283"/>
      <c r="NZ1283"/>
      <c r="OA1283"/>
      <c r="OB1283"/>
      <c r="OC1283"/>
      <c r="OD1283"/>
      <c r="OE1283"/>
      <c r="OF1283"/>
      <c r="OG1283"/>
      <c r="OH1283"/>
      <c r="OI1283"/>
      <c r="OJ1283"/>
      <c r="OK1283"/>
      <c r="OL1283"/>
      <c r="OM1283"/>
      <c r="ON1283"/>
      <c r="OO1283"/>
      <c r="OP1283"/>
      <c r="OQ1283"/>
      <c r="OR1283"/>
      <c r="OS1283"/>
      <c r="OT1283"/>
      <c r="OU1283"/>
      <c r="OV1283"/>
      <c r="OW1283"/>
      <c r="OX1283"/>
      <c r="OY1283"/>
      <c r="OZ1283"/>
      <c r="PA1283"/>
      <c r="PB1283"/>
      <c r="PC1283"/>
      <c r="PD1283"/>
      <c r="PE1283"/>
      <c r="PF1283"/>
      <c r="PG1283"/>
      <c r="PH1283"/>
      <c r="PI1283"/>
      <c r="PJ1283"/>
      <c r="PK1283"/>
      <c r="PL1283"/>
      <c r="PM1283"/>
      <c r="PN1283"/>
      <c r="PO1283"/>
      <c r="PP1283"/>
      <c r="PQ1283"/>
      <c r="PR1283"/>
      <c r="PS1283"/>
      <c r="PT1283"/>
      <c r="PU1283"/>
      <c r="PV1283"/>
      <c r="PW1283"/>
      <c r="PX1283"/>
      <c r="PY1283"/>
      <c r="PZ1283"/>
      <c r="QA1283"/>
      <c r="QB1283"/>
      <c r="QC1283"/>
      <c r="QD1283"/>
      <c r="QE1283"/>
      <c r="QF1283"/>
      <c r="QG1283"/>
      <c r="QH1283"/>
      <c r="QI1283"/>
      <c r="QJ1283"/>
      <c r="QK1283"/>
      <c r="QL1283"/>
      <c r="QM1283"/>
      <c r="QN1283"/>
      <c r="QO1283"/>
      <c r="QP1283"/>
      <c r="QQ1283"/>
      <c r="QR1283"/>
      <c r="QS1283"/>
      <c r="QT1283"/>
      <c r="QU1283"/>
      <c r="QV1283"/>
      <c r="QW1283"/>
      <c r="QX1283"/>
      <c r="QY1283"/>
      <c r="QZ1283"/>
      <c r="RA1283"/>
      <c r="RB1283"/>
      <c r="RC1283"/>
      <c r="RD1283"/>
      <c r="RE1283"/>
      <c r="RF1283"/>
      <c r="RG1283"/>
      <c r="RH1283"/>
      <c r="RI1283"/>
      <c r="RJ1283"/>
      <c r="RK1283"/>
      <c r="RL1283"/>
      <c r="RM1283"/>
      <c r="RN1283"/>
      <c r="RO1283"/>
      <c r="RP1283"/>
      <c r="RQ1283"/>
      <c r="RR1283"/>
      <c r="RS1283"/>
      <c r="RT1283"/>
      <c r="RU1283"/>
      <c r="RV1283"/>
      <c r="RW1283"/>
      <c r="RX1283"/>
      <c r="RY1283"/>
      <c r="RZ1283"/>
      <c r="SA1283"/>
      <c r="SB1283"/>
      <c r="SC1283"/>
      <c r="SD1283"/>
      <c r="SE1283"/>
      <c r="SF1283"/>
      <c r="SG1283"/>
      <c r="SH1283"/>
      <c r="SI1283"/>
      <c r="SJ1283"/>
      <c r="SK1283"/>
      <c r="SL1283"/>
      <c r="SM1283"/>
      <c r="SN1283"/>
      <c r="SO1283"/>
      <c r="SP1283"/>
      <c r="SQ1283"/>
      <c r="SR1283"/>
      <c r="SS1283"/>
      <c r="ST1283"/>
      <c r="SU1283"/>
      <c r="SV1283"/>
      <c r="SW1283"/>
      <c r="SX1283"/>
      <c r="SY1283"/>
      <c r="SZ1283"/>
      <c r="TA1283"/>
      <c r="TB1283"/>
    </row>
    <row r="1284" spans="1:524" ht="16.5" customHeight="1" x14ac:dyDescent="0.2">
      <c r="A1284" s="20">
        <v>676</v>
      </c>
      <c r="B1284" s="20" t="s">
        <v>62</v>
      </c>
      <c r="C1284" s="20" t="s">
        <v>936</v>
      </c>
      <c r="D1284" s="20" t="s">
        <v>38</v>
      </c>
      <c r="E1284" s="20" t="s">
        <v>1345</v>
      </c>
      <c r="F1284" s="22" t="s">
        <v>963</v>
      </c>
      <c r="G1284" s="20" t="s">
        <v>84</v>
      </c>
      <c r="H1284" s="20" t="s">
        <v>35</v>
      </c>
      <c r="I1284" s="20" t="s">
        <v>81</v>
      </c>
      <c r="J1284" s="22" t="s">
        <v>936</v>
      </c>
      <c r="K1284" s="20"/>
      <c r="L1284" s="20"/>
      <c r="M1284" s="20"/>
      <c r="N1284" s="20"/>
      <c r="O1284" s="23"/>
      <c r="P1284" s="23">
        <v>9000000</v>
      </c>
      <c r="Q1284" s="24">
        <v>1</v>
      </c>
      <c r="R1284" s="25">
        <v>45901</v>
      </c>
      <c r="S1284" s="20" t="s">
        <v>83</v>
      </c>
      <c r="T1284" s="26">
        <f t="shared" ref="T1284:T1347" si="22">((P1284*1)+O1284)*Q1284</f>
        <v>9000000</v>
      </c>
      <c r="U1284" s="27" t="s">
        <v>100</v>
      </c>
      <c r="V1284" s="27" t="s">
        <v>100</v>
      </c>
      <c r="W1284"/>
      <c r="X1284"/>
      <c r="Y1284"/>
      <c r="Z1284"/>
      <c r="AA1284"/>
      <c r="AB1284"/>
      <c r="AC1284"/>
      <c r="AD1284"/>
      <c r="AE1284"/>
      <c r="AF1284"/>
      <c r="AG1284"/>
      <c r="AH1284"/>
      <c r="AI1284"/>
      <c r="AJ1284"/>
      <c r="AK1284"/>
      <c r="AL1284"/>
      <c r="AM1284"/>
      <c r="AN1284"/>
      <c r="AO1284"/>
      <c r="AP1284"/>
      <c r="AQ1284"/>
      <c r="AR1284"/>
      <c r="AS1284"/>
      <c r="AT1284"/>
      <c r="AU1284"/>
      <c r="AV1284"/>
      <c r="AW1284"/>
      <c r="AX1284"/>
      <c r="AY1284"/>
      <c r="AZ1284"/>
      <c r="BA1284"/>
      <c r="BB1284"/>
      <c r="BC1284"/>
      <c r="BD1284"/>
      <c r="BE1284"/>
      <c r="BF1284"/>
      <c r="BG1284"/>
      <c r="BH1284"/>
      <c r="BI1284"/>
      <c r="BJ1284"/>
      <c r="BK1284"/>
      <c r="BL1284"/>
      <c r="BM1284"/>
      <c r="BN1284"/>
      <c r="BO1284"/>
      <c r="BP1284"/>
      <c r="BQ1284"/>
      <c r="BR1284"/>
      <c r="BS1284"/>
      <c r="BT1284"/>
      <c r="BU1284"/>
      <c r="BV1284"/>
      <c r="BW1284"/>
      <c r="BX1284"/>
      <c r="BY1284"/>
      <c r="BZ1284"/>
      <c r="CA1284"/>
      <c r="CB1284"/>
      <c r="CC1284"/>
      <c r="CD1284"/>
      <c r="CE1284"/>
      <c r="CF1284"/>
      <c r="CG1284"/>
      <c r="CH1284"/>
      <c r="CI1284"/>
      <c r="CJ1284"/>
      <c r="CK1284"/>
      <c r="CL1284"/>
      <c r="CM1284"/>
      <c r="CN1284"/>
      <c r="CO1284"/>
      <c r="CP1284"/>
      <c r="CQ1284"/>
      <c r="CR1284"/>
      <c r="CS1284"/>
      <c r="CT1284"/>
      <c r="CU1284"/>
      <c r="CV1284"/>
      <c r="CW1284"/>
      <c r="CX1284"/>
      <c r="CY1284"/>
      <c r="CZ1284"/>
      <c r="DA1284"/>
      <c r="DB1284"/>
      <c r="DC1284"/>
      <c r="DD1284"/>
      <c r="DE1284"/>
      <c r="DF1284"/>
      <c r="DG1284"/>
      <c r="DH1284"/>
      <c r="DI1284"/>
      <c r="DJ1284"/>
      <c r="DK1284"/>
      <c r="DL1284"/>
      <c r="DM1284"/>
      <c r="DN1284"/>
      <c r="DO1284"/>
      <c r="DP1284"/>
      <c r="DQ1284"/>
      <c r="DR1284"/>
      <c r="DS1284"/>
      <c r="DT1284"/>
      <c r="DU1284"/>
      <c r="DV1284"/>
      <c r="DW1284"/>
      <c r="DX1284"/>
      <c r="DY1284"/>
      <c r="DZ1284"/>
      <c r="EA1284"/>
      <c r="EB1284"/>
      <c r="EC1284"/>
      <c r="ED1284"/>
      <c r="EE1284"/>
      <c r="EF1284"/>
      <c r="EG1284"/>
      <c r="EH1284"/>
      <c r="EI1284"/>
      <c r="EJ1284"/>
      <c r="EK1284"/>
      <c r="EL1284"/>
      <c r="EM1284"/>
      <c r="EN1284"/>
      <c r="EO1284"/>
      <c r="EP1284"/>
      <c r="EQ1284"/>
      <c r="ER1284"/>
      <c r="ES1284"/>
      <c r="ET1284"/>
      <c r="EU1284"/>
      <c r="EV1284"/>
      <c r="EW1284"/>
      <c r="EX1284"/>
      <c r="EY1284"/>
      <c r="EZ1284"/>
      <c r="FA1284"/>
      <c r="FB1284"/>
      <c r="FC1284"/>
      <c r="FD1284"/>
      <c r="FE1284"/>
      <c r="FF1284"/>
      <c r="FG1284"/>
      <c r="FH1284"/>
      <c r="FI1284"/>
      <c r="FJ1284"/>
      <c r="FK1284"/>
      <c r="FL1284"/>
      <c r="FM1284"/>
      <c r="FN1284"/>
      <c r="FO1284"/>
      <c r="FP1284"/>
      <c r="FQ1284"/>
      <c r="FR1284"/>
      <c r="FS1284"/>
      <c r="FT1284"/>
      <c r="FU1284"/>
      <c r="FV1284"/>
      <c r="FW1284"/>
      <c r="FX1284"/>
      <c r="FY1284"/>
      <c r="FZ1284"/>
      <c r="GA1284"/>
      <c r="GB1284"/>
      <c r="GC1284"/>
      <c r="GD1284"/>
      <c r="GE1284"/>
      <c r="GF1284"/>
      <c r="GG1284"/>
      <c r="GH1284"/>
      <c r="GI1284"/>
      <c r="GJ1284"/>
      <c r="GK1284"/>
      <c r="GL1284"/>
      <c r="GM1284"/>
      <c r="GN1284"/>
      <c r="GO1284"/>
      <c r="GP1284"/>
      <c r="GQ1284"/>
      <c r="GR1284"/>
      <c r="GS1284"/>
      <c r="GT1284"/>
      <c r="GU1284"/>
      <c r="GV1284"/>
      <c r="GW1284"/>
      <c r="GX1284"/>
      <c r="GY1284"/>
      <c r="GZ1284"/>
      <c r="HA1284"/>
      <c r="HB1284"/>
      <c r="HC1284"/>
      <c r="HD1284"/>
      <c r="HE1284"/>
      <c r="HF1284"/>
      <c r="HG1284"/>
      <c r="HH1284"/>
      <c r="HI1284"/>
      <c r="HJ1284"/>
      <c r="HK1284"/>
      <c r="HL1284"/>
      <c r="HM1284"/>
      <c r="HN1284"/>
      <c r="HO1284"/>
      <c r="HP1284"/>
      <c r="HQ1284"/>
      <c r="HR1284"/>
      <c r="HS1284"/>
      <c r="HT1284"/>
      <c r="HU1284"/>
      <c r="HV1284"/>
      <c r="HW1284"/>
      <c r="HX1284"/>
      <c r="HY1284"/>
      <c r="HZ1284"/>
      <c r="IA1284"/>
      <c r="IB1284"/>
      <c r="IC1284"/>
      <c r="ID1284"/>
      <c r="IE1284"/>
      <c r="IF1284"/>
      <c r="IG1284"/>
      <c r="IH1284"/>
      <c r="II1284"/>
      <c r="IJ1284"/>
      <c r="IK1284"/>
      <c r="IL1284"/>
      <c r="IM1284"/>
      <c r="IN1284"/>
      <c r="IO1284"/>
      <c r="IP1284"/>
      <c r="IQ1284"/>
      <c r="IR1284"/>
      <c r="IS1284"/>
      <c r="IT1284"/>
      <c r="IU1284"/>
      <c r="IV1284"/>
      <c r="IW1284"/>
      <c r="IX1284"/>
      <c r="IY1284"/>
      <c r="IZ1284"/>
      <c r="JA1284"/>
      <c r="JB1284"/>
      <c r="JC1284"/>
      <c r="JD1284"/>
      <c r="JE1284"/>
      <c r="JF1284"/>
      <c r="JG1284"/>
      <c r="JH1284"/>
      <c r="JI1284"/>
      <c r="JJ1284"/>
      <c r="JK1284"/>
      <c r="JL1284"/>
      <c r="JM1284"/>
      <c r="JN1284"/>
      <c r="JO1284"/>
      <c r="JP1284"/>
      <c r="JQ1284"/>
      <c r="JR1284"/>
      <c r="JS1284"/>
      <c r="JT1284"/>
      <c r="JU1284"/>
      <c r="JV1284"/>
      <c r="JW1284"/>
      <c r="JX1284"/>
      <c r="JY1284"/>
      <c r="JZ1284"/>
      <c r="KA1284"/>
      <c r="KB1284"/>
      <c r="KC1284"/>
      <c r="KD1284"/>
      <c r="KE1284"/>
      <c r="KF1284"/>
      <c r="KG1284"/>
      <c r="KH1284"/>
      <c r="KI1284"/>
      <c r="KJ1284"/>
      <c r="KK1284"/>
      <c r="KL1284"/>
      <c r="KM1284"/>
      <c r="KN1284"/>
      <c r="KO1284"/>
      <c r="KP1284"/>
      <c r="KQ1284"/>
      <c r="KR1284"/>
      <c r="KS1284"/>
      <c r="KT1284"/>
      <c r="KU1284"/>
      <c r="KV1284"/>
      <c r="KW1284"/>
      <c r="KX1284"/>
      <c r="KY1284"/>
      <c r="KZ1284"/>
      <c r="LA1284"/>
      <c r="LB1284"/>
      <c r="LC1284"/>
      <c r="LD1284"/>
      <c r="LE1284"/>
      <c r="LF1284"/>
      <c r="LG1284"/>
      <c r="LH1284"/>
      <c r="LI1284"/>
      <c r="LJ1284"/>
      <c r="LK1284"/>
      <c r="LL1284"/>
      <c r="LM1284"/>
      <c r="LN1284"/>
      <c r="LO1284"/>
      <c r="LP1284"/>
      <c r="LQ1284"/>
      <c r="LR1284"/>
      <c r="LS1284"/>
      <c r="LT1284"/>
      <c r="LU1284"/>
      <c r="LV1284"/>
      <c r="LW1284"/>
      <c r="LX1284"/>
      <c r="LY1284"/>
      <c r="LZ1284"/>
      <c r="MA1284"/>
      <c r="MB1284"/>
      <c r="MC1284"/>
      <c r="MD1284"/>
      <c r="ME1284"/>
      <c r="MF1284"/>
      <c r="MG1284"/>
      <c r="MH1284"/>
      <c r="MI1284"/>
      <c r="MJ1284"/>
      <c r="MK1284"/>
      <c r="ML1284"/>
      <c r="MM1284"/>
      <c r="MN1284"/>
      <c r="MO1284"/>
      <c r="MP1284"/>
      <c r="MQ1284"/>
      <c r="MR1284"/>
      <c r="MS1284"/>
      <c r="MT1284"/>
      <c r="MU1284"/>
      <c r="MV1284"/>
      <c r="MW1284"/>
      <c r="MX1284"/>
      <c r="MY1284"/>
      <c r="MZ1284"/>
      <c r="NA1284"/>
      <c r="NB1284"/>
      <c r="NC1284"/>
      <c r="ND1284"/>
      <c r="NE1284"/>
      <c r="NF1284"/>
      <c r="NG1284"/>
      <c r="NH1284"/>
      <c r="NI1284"/>
      <c r="NJ1284"/>
      <c r="NK1284"/>
      <c r="NL1284"/>
      <c r="NM1284"/>
      <c r="NN1284"/>
      <c r="NO1284"/>
      <c r="NP1284"/>
      <c r="NQ1284"/>
      <c r="NR1284"/>
      <c r="NS1284"/>
      <c r="NT1284"/>
      <c r="NU1284"/>
      <c r="NV1284"/>
      <c r="NW1284"/>
      <c r="NX1284"/>
      <c r="NY1284"/>
      <c r="NZ1284"/>
      <c r="OA1284"/>
      <c r="OB1284"/>
      <c r="OC1284"/>
      <c r="OD1284"/>
      <c r="OE1284"/>
      <c r="OF1284"/>
      <c r="OG1284"/>
      <c r="OH1284"/>
      <c r="OI1284"/>
      <c r="OJ1284"/>
      <c r="OK1284"/>
      <c r="OL1284"/>
      <c r="OM1284"/>
      <c r="ON1284"/>
      <c r="OO1284"/>
      <c r="OP1284"/>
      <c r="OQ1284"/>
      <c r="OR1284"/>
      <c r="OS1284"/>
      <c r="OT1284"/>
      <c r="OU1284"/>
      <c r="OV1284"/>
      <c r="OW1284"/>
      <c r="OX1284"/>
      <c r="OY1284"/>
      <c r="OZ1284"/>
      <c r="PA1284"/>
      <c r="PB1284"/>
      <c r="PC1284"/>
      <c r="PD1284"/>
      <c r="PE1284"/>
      <c r="PF1284"/>
      <c r="PG1284"/>
      <c r="PH1284"/>
      <c r="PI1284"/>
      <c r="PJ1284"/>
      <c r="PK1284"/>
      <c r="PL1284"/>
      <c r="PM1284"/>
      <c r="PN1284"/>
      <c r="PO1284"/>
      <c r="PP1284"/>
      <c r="PQ1284"/>
      <c r="PR1284"/>
      <c r="PS1284"/>
      <c r="PT1284"/>
      <c r="PU1284"/>
      <c r="PV1284"/>
      <c r="PW1284"/>
      <c r="PX1284"/>
      <c r="PY1284"/>
      <c r="PZ1284"/>
      <c r="QA1284"/>
      <c r="QB1284"/>
      <c r="QC1284"/>
      <c r="QD1284"/>
      <c r="QE1284"/>
      <c r="QF1284"/>
      <c r="QG1284"/>
      <c r="QH1284"/>
      <c r="QI1284"/>
      <c r="QJ1284"/>
      <c r="QK1284"/>
      <c r="QL1284"/>
      <c r="QM1284"/>
      <c r="QN1284"/>
      <c r="QO1284"/>
      <c r="QP1284"/>
      <c r="QQ1284"/>
      <c r="QR1284"/>
      <c r="QS1284"/>
      <c r="QT1284"/>
      <c r="QU1284"/>
      <c r="QV1284"/>
      <c r="QW1284"/>
      <c r="QX1284"/>
      <c r="QY1284"/>
      <c r="QZ1284"/>
      <c r="RA1284"/>
      <c r="RB1284"/>
      <c r="RC1284"/>
      <c r="RD1284"/>
      <c r="RE1284"/>
      <c r="RF1284"/>
      <c r="RG1284"/>
      <c r="RH1284"/>
      <c r="RI1284"/>
      <c r="RJ1284"/>
      <c r="RK1284"/>
      <c r="RL1284"/>
      <c r="RM1284"/>
      <c r="RN1284"/>
      <c r="RO1284"/>
      <c r="RP1284"/>
      <c r="RQ1284"/>
      <c r="RR1284"/>
      <c r="RS1284"/>
      <c r="RT1284"/>
      <c r="RU1284"/>
      <c r="RV1284"/>
      <c r="RW1284"/>
      <c r="RX1284"/>
      <c r="RY1284"/>
      <c r="RZ1284"/>
      <c r="SA1284"/>
      <c r="SB1284"/>
      <c r="SC1284"/>
      <c r="SD1284"/>
      <c r="SE1284"/>
      <c r="SF1284"/>
      <c r="SG1284"/>
      <c r="SH1284"/>
      <c r="SI1284"/>
      <c r="SJ1284"/>
      <c r="SK1284"/>
      <c r="SL1284"/>
      <c r="SM1284"/>
      <c r="SN1284"/>
      <c r="SO1284"/>
      <c r="SP1284"/>
      <c r="SQ1284"/>
      <c r="SR1284"/>
      <c r="SS1284"/>
      <c r="ST1284"/>
      <c r="SU1284"/>
      <c r="SV1284"/>
      <c r="SW1284"/>
      <c r="SX1284"/>
      <c r="SY1284"/>
      <c r="SZ1284"/>
      <c r="TA1284"/>
      <c r="TB1284"/>
    </row>
    <row r="1285" spans="1:524" ht="16.5" customHeight="1" x14ac:dyDescent="0.2">
      <c r="A1285" s="20">
        <v>677</v>
      </c>
      <c r="B1285" s="20" t="s">
        <v>62</v>
      </c>
      <c r="C1285" s="20" t="s">
        <v>936</v>
      </c>
      <c r="D1285" s="20" t="s">
        <v>38</v>
      </c>
      <c r="E1285" s="20" t="s">
        <v>1345</v>
      </c>
      <c r="F1285" s="22" t="s">
        <v>963</v>
      </c>
      <c r="G1285" s="20" t="s">
        <v>84</v>
      </c>
      <c r="H1285" s="20" t="s">
        <v>35</v>
      </c>
      <c r="I1285" s="20" t="s">
        <v>81</v>
      </c>
      <c r="J1285" s="22" t="s">
        <v>936</v>
      </c>
      <c r="K1285" s="20"/>
      <c r="L1285" s="20"/>
      <c r="M1285" s="20"/>
      <c r="N1285" s="20"/>
      <c r="O1285" s="23"/>
      <c r="P1285" s="23">
        <v>9000000</v>
      </c>
      <c r="Q1285" s="24">
        <v>1</v>
      </c>
      <c r="R1285" s="25">
        <v>45931</v>
      </c>
      <c r="S1285" s="20" t="s">
        <v>83</v>
      </c>
      <c r="T1285" s="26">
        <f t="shared" si="22"/>
        <v>9000000</v>
      </c>
      <c r="U1285" s="27" t="s">
        <v>100</v>
      </c>
      <c r="V1285" s="27" t="s">
        <v>100</v>
      </c>
      <c r="W1285"/>
      <c r="X1285"/>
      <c r="Y1285"/>
      <c r="Z1285"/>
      <c r="AA1285"/>
      <c r="AB1285"/>
      <c r="AC1285"/>
      <c r="AD1285"/>
      <c r="AE1285"/>
      <c r="AF1285"/>
      <c r="AG1285"/>
      <c r="AH1285"/>
      <c r="AI1285"/>
      <c r="AJ1285"/>
      <c r="AK1285"/>
      <c r="AL1285"/>
      <c r="AM1285"/>
      <c r="AN1285"/>
      <c r="AO1285"/>
      <c r="AP1285"/>
      <c r="AQ1285"/>
      <c r="AR1285"/>
      <c r="AS1285"/>
      <c r="AT1285"/>
      <c r="AU1285"/>
      <c r="AV1285"/>
      <c r="AW1285"/>
      <c r="AX1285"/>
      <c r="AY1285"/>
      <c r="AZ1285"/>
      <c r="BA1285"/>
      <c r="BB1285"/>
      <c r="BC1285"/>
      <c r="BD1285"/>
      <c r="BE1285"/>
      <c r="BF1285"/>
      <c r="BG1285"/>
      <c r="BH1285"/>
      <c r="BI1285"/>
      <c r="BJ1285"/>
      <c r="BK1285"/>
      <c r="BL1285"/>
      <c r="BM1285"/>
      <c r="BN1285"/>
      <c r="BO1285"/>
      <c r="BP1285"/>
      <c r="BQ1285"/>
      <c r="BR1285"/>
      <c r="BS1285"/>
      <c r="BT1285"/>
      <c r="BU1285"/>
      <c r="BV1285"/>
      <c r="BW1285"/>
      <c r="BX1285"/>
      <c r="BY1285"/>
      <c r="BZ1285"/>
      <c r="CA1285"/>
      <c r="CB1285"/>
      <c r="CC1285"/>
      <c r="CD1285"/>
      <c r="CE1285"/>
      <c r="CF1285"/>
      <c r="CG1285"/>
      <c r="CH1285"/>
      <c r="CI1285"/>
      <c r="CJ1285"/>
      <c r="CK1285"/>
      <c r="CL1285"/>
      <c r="CM1285"/>
      <c r="CN1285"/>
      <c r="CO1285"/>
      <c r="CP1285"/>
      <c r="CQ1285"/>
      <c r="CR1285"/>
      <c r="CS1285"/>
      <c r="CT1285"/>
      <c r="CU1285"/>
      <c r="CV1285"/>
      <c r="CW1285"/>
      <c r="CX1285"/>
      <c r="CY1285"/>
      <c r="CZ1285"/>
      <c r="DA1285"/>
      <c r="DB1285"/>
      <c r="DC1285"/>
      <c r="DD1285"/>
      <c r="DE1285"/>
      <c r="DF1285"/>
      <c r="DG1285"/>
      <c r="DH1285"/>
      <c r="DI1285"/>
      <c r="DJ1285"/>
      <c r="DK1285"/>
      <c r="DL1285"/>
      <c r="DM1285"/>
      <c r="DN1285"/>
      <c r="DO1285"/>
      <c r="DP1285"/>
      <c r="DQ1285"/>
      <c r="DR1285"/>
      <c r="DS1285"/>
      <c r="DT1285"/>
      <c r="DU1285"/>
      <c r="DV1285"/>
      <c r="DW1285"/>
      <c r="DX1285"/>
      <c r="DY1285"/>
      <c r="DZ1285"/>
      <c r="EA1285"/>
      <c r="EB1285"/>
      <c r="EC1285"/>
      <c r="ED1285"/>
      <c r="EE1285"/>
      <c r="EF1285"/>
      <c r="EG1285"/>
      <c r="EH1285"/>
      <c r="EI1285"/>
      <c r="EJ1285"/>
      <c r="EK1285"/>
      <c r="EL1285"/>
      <c r="EM1285"/>
      <c r="EN1285"/>
      <c r="EO1285"/>
      <c r="EP1285"/>
      <c r="EQ1285"/>
      <c r="ER1285"/>
      <c r="ES1285"/>
      <c r="ET1285"/>
      <c r="EU1285"/>
      <c r="EV1285"/>
      <c r="EW1285"/>
      <c r="EX1285"/>
      <c r="EY1285"/>
      <c r="EZ1285"/>
      <c r="FA1285"/>
      <c r="FB1285"/>
      <c r="FC1285"/>
      <c r="FD1285"/>
      <c r="FE1285"/>
      <c r="FF1285"/>
      <c r="FG1285"/>
      <c r="FH1285"/>
      <c r="FI1285"/>
      <c r="FJ1285"/>
      <c r="FK1285"/>
      <c r="FL1285"/>
      <c r="FM1285"/>
      <c r="FN1285"/>
      <c r="FO1285"/>
      <c r="FP1285"/>
      <c r="FQ1285"/>
      <c r="FR1285"/>
      <c r="FS1285"/>
      <c r="FT1285"/>
      <c r="FU1285"/>
      <c r="FV1285"/>
      <c r="FW1285"/>
      <c r="FX1285"/>
      <c r="FY1285"/>
      <c r="FZ1285"/>
      <c r="GA1285"/>
      <c r="GB1285"/>
      <c r="GC1285"/>
      <c r="GD1285"/>
      <c r="GE1285"/>
      <c r="GF1285"/>
      <c r="GG1285"/>
      <c r="GH1285"/>
      <c r="GI1285"/>
      <c r="GJ1285"/>
      <c r="GK1285"/>
      <c r="GL1285"/>
      <c r="GM1285"/>
      <c r="GN1285"/>
      <c r="GO1285"/>
      <c r="GP1285"/>
      <c r="GQ1285"/>
      <c r="GR1285"/>
      <c r="GS1285"/>
      <c r="GT1285"/>
      <c r="GU1285"/>
      <c r="GV1285"/>
      <c r="GW1285"/>
      <c r="GX1285"/>
      <c r="GY1285"/>
      <c r="GZ1285"/>
      <c r="HA1285"/>
      <c r="HB1285"/>
      <c r="HC1285"/>
      <c r="HD1285"/>
      <c r="HE1285"/>
      <c r="HF1285"/>
      <c r="HG1285"/>
      <c r="HH1285"/>
      <c r="HI1285"/>
      <c r="HJ1285"/>
      <c r="HK1285"/>
      <c r="HL1285"/>
      <c r="HM1285"/>
      <c r="HN1285"/>
      <c r="HO1285"/>
      <c r="HP1285"/>
      <c r="HQ1285"/>
      <c r="HR1285"/>
      <c r="HS1285"/>
      <c r="HT1285"/>
      <c r="HU1285"/>
      <c r="HV1285"/>
      <c r="HW1285"/>
      <c r="HX1285"/>
      <c r="HY1285"/>
      <c r="HZ1285"/>
      <c r="IA1285"/>
      <c r="IB1285"/>
      <c r="IC1285"/>
      <c r="ID1285"/>
      <c r="IE1285"/>
      <c r="IF1285"/>
      <c r="IG1285"/>
      <c r="IH1285"/>
      <c r="II1285"/>
      <c r="IJ1285"/>
      <c r="IK1285"/>
      <c r="IL1285"/>
      <c r="IM1285"/>
      <c r="IN1285"/>
      <c r="IO1285"/>
      <c r="IP1285"/>
      <c r="IQ1285"/>
      <c r="IR1285"/>
      <c r="IS1285"/>
      <c r="IT1285"/>
      <c r="IU1285"/>
      <c r="IV1285"/>
      <c r="IW1285"/>
      <c r="IX1285"/>
      <c r="IY1285"/>
      <c r="IZ1285"/>
      <c r="JA1285"/>
      <c r="JB1285"/>
      <c r="JC1285"/>
      <c r="JD1285"/>
      <c r="JE1285"/>
      <c r="JF1285"/>
      <c r="JG1285"/>
      <c r="JH1285"/>
      <c r="JI1285"/>
      <c r="JJ1285"/>
      <c r="JK1285"/>
      <c r="JL1285"/>
      <c r="JM1285"/>
      <c r="JN1285"/>
      <c r="JO1285"/>
      <c r="JP1285"/>
      <c r="JQ1285"/>
      <c r="JR1285"/>
      <c r="JS1285"/>
      <c r="JT1285"/>
      <c r="JU1285"/>
      <c r="JV1285"/>
      <c r="JW1285"/>
      <c r="JX1285"/>
      <c r="JY1285"/>
      <c r="JZ1285"/>
      <c r="KA1285"/>
      <c r="KB1285"/>
      <c r="KC1285"/>
      <c r="KD1285"/>
      <c r="KE1285"/>
      <c r="KF1285"/>
      <c r="KG1285"/>
      <c r="KH1285"/>
      <c r="KI1285"/>
      <c r="KJ1285"/>
      <c r="KK1285"/>
      <c r="KL1285"/>
      <c r="KM1285"/>
      <c r="KN1285"/>
      <c r="KO1285"/>
      <c r="KP1285"/>
      <c r="KQ1285"/>
      <c r="KR1285"/>
      <c r="KS1285"/>
      <c r="KT1285"/>
      <c r="KU1285"/>
      <c r="KV1285"/>
      <c r="KW1285"/>
      <c r="KX1285"/>
      <c r="KY1285"/>
      <c r="KZ1285"/>
      <c r="LA1285"/>
      <c r="LB1285"/>
      <c r="LC1285"/>
      <c r="LD1285"/>
      <c r="LE1285"/>
      <c r="LF1285"/>
      <c r="LG1285"/>
      <c r="LH1285"/>
      <c r="LI1285"/>
      <c r="LJ1285"/>
      <c r="LK1285"/>
      <c r="LL1285"/>
      <c r="LM1285"/>
      <c r="LN1285"/>
      <c r="LO1285"/>
      <c r="LP1285"/>
      <c r="LQ1285"/>
      <c r="LR1285"/>
      <c r="LS1285"/>
      <c r="LT1285"/>
      <c r="LU1285"/>
      <c r="LV1285"/>
      <c r="LW1285"/>
      <c r="LX1285"/>
      <c r="LY1285"/>
      <c r="LZ1285"/>
      <c r="MA1285"/>
      <c r="MB1285"/>
      <c r="MC1285"/>
      <c r="MD1285"/>
      <c r="ME1285"/>
      <c r="MF1285"/>
      <c r="MG1285"/>
      <c r="MH1285"/>
      <c r="MI1285"/>
      <c r="MJ1285"/>
      <c r="MK1285"/>
      <c r="ML1285"/>
      <c r="MM1285"/>
      <c r="MN1285"/>
      <c r="MO1285"/>
      <c r="MP1285"/>
      <c r="MQ1285"/>
      <c r="MR1285"/>
      <c r="MS1285"/>
      <c r="MT1285"/>
      <c r="MU1285"/>
      <c r="MV1285"/>
      <c r="MW1285"/>
      <c r="MX1285"/>
      <c r="MY1285"/>
      <c r="MZ1285"/>
      <c r="NA1285"/>
      <c r="NB1285"/>
      <c r="NC1285"/>
      <c r="ND1285"/>
      <c r="NE1285"/>
      <c r="NF1285"/>
      <c r="NG1285"/>
      <c r="NH1285"/>
      <c r="NI1285"/>
      <c r="NJ1285"/>
      <c r="NK1285"/>
      <c r="NL1285"/>
      <c r="NM1285"/>
      <c r="NN1285"/>
      <c r="NO1285"/>
      <c r="NP1285"/>
      <c r="NQ1285"/>
      <c r="NR1285"/>
      <c r="NS1285"/>
      <c r="NT1285"/>
      <c r="NU1285"/>
      <c r="NV1285"/>
      <c r="NW1285"/>
      <c r="NX1285"/>
      <c r="NY1285"/>
      <c r="NZ1285"/>
      <c r="OA1285"/>
      <c r="OB1285"/>
      <c r="OC1285"/>
      <c r="OD1285"/>
      <c r="OE1285"/>
      <c r="OF1285"/>
      <c r="OG1285"/>
      <c r="OH1285"/>
      <c r="OI1285"/>
      <c r="OJ1285"/>
      <c r="OK1285"/>
      <c r="OL1285"/>
      <c r="OM1285"/>
      <c r="ON1285"/>
      <c r="OO1285"/>
      <c r="OP1285"/>
      <c r="OQ1285"/>
      <c r="OR1285"/>
      <c r="OS1285"/>
      <c r="OT1285"/>
      <c r="OU1285"/>
      <c r="OV1285"/>
      <c r="OW1285"/>
      <c r="OX1285"/>
      <c r="OY1285"/>
      <c r="OZ1285"/>
      <c r="PA1285"/>
      <c r="PB1285"/>
      <c r="PC1285"/>
      <c r="PD1285"/>
      <c r="PE1285"/>
      <c r="PF1285"/>
      <c r="PG1285"/>
      <c r="PH1285"/>
      <c r="PI1285"/>
      <c r="PJ1285"/>
      <c r="PK1285"/>
      <c r="PL1285"/>
      <c r="PM1285"/>
      <c r="PN1285"/>
      <c r="PO1285"/>
      <c r="PP1285"/>
      <c r="PQ1285"/>
      <c r="PR1285"/>
      <c r="PS1285"/>
      <c r="PT1285"/>
      <c r="PU1285"/>
      <c r="PV1285"/>
      <c r="PW1285"/>
      <c r="PX1285"/>
      <c r="PY1285"/>
      <c r="PZ1285"/>
      <c r="QA1285"/>
      <c r="QB1285"/>
      <c r="QC1285"/>
      <c r="QD1285"/>
      <c r="QE1285"/>
      <c r="QF1285"/>
      <c r="QG1285"/>
      <c r="QH1285"/>
      <c r="QI1285"/>
      <c r="QJ1285"/>
      <c r="QK1285"/>
      <c r="QL1285"/>
      <c r="QM1285"/>
      <c r="QN1285"/>
      <c r="QO1285"/>
      <c r="QP1285"/>
      <c r="QQ1285"/>
      <c r="QR1285"/>
      <c r="QS1285"/>
      <c r="QT1285"/>
      <c r="QU1285"/>
      <c r="QV1285"/>
      <c r="QW1285"/>
      <c r="QX1285"/>
      <c r="QY1285"/>
      <c r="QZ1285"/>
      <c r="RA1285"/>
      <c r="RB1285"/>
      <c r="RC1285"/>
      <c r="RD1285"/>
      <c r="RE1285"/>
      <c r="RF1285"/>
      <c r="RG1285"/>
      <c r="RH1285"/>
      <c r="RI1285"/>
      <c r="RJ1285"/>
      <c r="RK1285"/>
      <c r="RL1285"/>
      <c r="RM1285"/>
      <c r="RN1285"/>
      <c r="RO1285"/>
      <c r="RP1285"/>
      <c r="RQ1285"/>
      <c r="RR1285"/>
      <c r="RS1285"/>
      <c r="RT1285"/>
      <c r="RU1285"/>
      <c r="RV1285"/>
      <c r="RW1285"/>
      <c r="RX1285"/>
      <c r="RY1285"/>
      <c r="RZ1285"/>
      <c r="SA1285"/>
      <c r="SB1285"/>
      <c r="SC1285"/>
      <c r="SD1285"/>
      <c r="SE1285"/>
      <c r="SF1285"/>
      <c r="SG1285"/>
      <c r="SH1285"/>
      <c r="SI1285"/>
      <c r="SJ1285"/>
      <c r="SK1285"/>
      <c r="SL1285"/>
      <c r="SM1285"/>
      <c r="SN1285"/>
      <c r="SO1285"/>
      <c r="SP1285"/>
      <c r="SQ1285"/>
      <c r="SR1285"/>
      <c r="SS1285"/>
      <c r="ST1285"/>
      <c r="SU1285"/>
      <c r="SV1285"/>
      <c r="SW1285"/>
      <c r="SX1285"/>
      <c r="SY1285"/>
      <c r="SZ1285"/>
      <c r="TA1285"/>
      <c r="TB1285"/>
    </row>
    <row r="1286" spans="1:524" ht="16.5" customHeight="1" x14ac:dyDescent="0.2">
      <c r="A1286" s="20">
        <v>678</v>
      </c>
      <c r="B1286" s="20" t="s">
        <v>62</v>
      </c>
      <c r="C1286" s="20" t="s">
        <v>936</v>
      </c>
      <c r="D1286" s="20" t="s">
        <v>38</v>
      </c>
      <c r="E1286" s="20" t="s">
        <v>1345</v>
      </c>
      <c r="F1286" s="22" t="s">
        <v>963</v>
      </c>
      <c r="G1286" s="20" t="s">
        <v>84</v>
      </c>
      <c r="H1286" s="20" t="s">
        <v>35</v>
      </c>
      <c r="I1286" s="20" t="s">
        <v>81</v>
      </c>
      <c r="J1286" s="22" t="s">
        <v>936</v>
      </c>
      <c r="K1286" s="20"/>
      <c r="L1286" s="20"/>
      <c r="M1286" s="20"/>
      <c r="N1286" s="20"/>
      <c r="O1286" s="23"/>
      <c r="P1286" s="23">
        <v>9000000</v>
      </c>
      <c r="Q1286" s="24">
        <v>1</v>
      </c>
      <c r="R1286" s="25">
        <v>45962</v>
      </c>
      <c r="S1286" s="20" t="s">
        <v>83</v>
      </c>
      <c r="T1286" s="26">
        <f t="shared" si="22"/>
        <v>9000000</v>
      </c>
      <c r="U1286" s="27" t="s">
        <v>100</v>
      </c>
      <c r="V1286" s="27" t="s">
        <v>100</v>
      </c>
      <c r="W1286"/>
      <c r="X1286"/>
      <c r="Y1286"/>
      <c r="Z1286"/>
      <c r="AA1286"/>
      <c r="AB1286"/>
      <c r="AC1286"/>
      <c r="AD1286"/>
      <c r="AE1286"/>
      <c r="AF1286"/>
      <c r="AG1286"/>
      <c r="AH1286"/>
      <c r="AI1286"/>
      <c r="AJ1286"/>
      <c r="AK1286"/>
      <c r="AL1286"/>
      <c r="AM1286"/>
      <c r="AN1286"/>
      <c r="AO1286"/>
      <c r="AP1286"/>
      <c r="AQ1286"/>
      <c r="AR1286"/>
      <c r="AS1286"/>
      <c r="AT1286"/>
      <c r="AU1286"/>
      <c r="AV1286"/>
      <c r="AW1286"/>
      <c r="AX1286"/>
      <c r="AY1286"/>
      <c r="AZ1286"/>
      <c r="BA1286"/>
      <c r="BB1286"/>
      <c r="BC1286"/>
      <c r="BD1286"/>
      <c r="BE1286"/>
      <c r="BF1286"/>
      <c r="BG1286"/>
      <c r="BH1286"/>
      <c r="BI1286"/>
      <c r="BJ1286"/>
      <c r="BK1286"/>
      <c r="BL1286"/>
      <c r="BM1286"/>
      <c r="BN1286"/>
      <c r="BO1286"/>
      <c r="BP1286"/>
      <c r="BQ1286"/>
      <c r="BR1286"/>
      <c r="BS1286"/>
      <c r="BT1286"/>
      <c r="BU1286"/>
      <c r="BV1286"/>
      <c r="BW1286"/>
      <c r="BX1286"/>
      <c r="BY1286"/>
      <c r="BZ1286"/>
      <c r="CA1286"/>
      <c r="CB1286"/>
      <c r="CC1286"/>
      <c r="CD1286"/>
      <c r="CE1286"/>
      <c r="CF1286"/>
      <c r="CG1286"/>
      <c r="CH1286"/>
      <c r="CI1286"/>
      <c r="CJ1286"/>
      <c r="CK1286"/>
      <c r="CL1286"/>
      <c r="CM1286"/>
      <c r="CN1286"/>
      <c r="CO1286"/>
      <c r="CP1286"/>
      <c r="CQ1286"/>
      <c r="CR1286"/>
      <c r="CS1286"/>
      <c r="CT1286"/>
      <c r="CU1286"/>
      <c r="CV1286"/>
      <c r="CW1286"/>
      <c r="CX1286"/>
      <c r="CY1286"/>
      <c r="CZ1286"/>
      <c r="DA1286"/>
      <c r="DB1286"/>
      <c r="DC1286"/>
      <c r="DD1286"/>
      <c r="DE1286"/>
      <c r="DF1286"/>
      <c r="DG1286"/>
      <c r="DH1286"/>
      <c r="DI1286"/>
      <c r="DJ1286"/>
      <c r="DK1286"/>
      <c r="DL1286"/>
      <c r="DM1286"/>
      <c r="DN1286"/>
      <c r="DO1286"/>
      <c r="DP1286"/>
      <c r="DQ1286"/>
      <c r="DR1286"/>
      <c r="DS1286"/>
      <c r="DT1286"/>
      <c r="DU1286"/>
      <c r="DV1286"/>
      <c r="DW1286"/>
      <c r="DX1286"/>
      <c r="DY1286"/>
      <c r="DZ1286"/>
      <c r="EA1286"/>
      <c r="EB1286"/>
      <c r="EC1286"/>
      <c r="ED1286"/>
      <c r="EE1286"/>
      <c r="EF1286"/>
      <c r="EG1286"/>
      <c r="EH1286"/>
      <c r="EI1286"/>
      <c r="EJ1286"/>
      <c r="EK1286"/>
      <c r="EL1286"/>
      <c r="EM1286"/>
      <c r="EN1286"/>
      <c r="EO1286"/>
      <c r="EP1286"/>
      <c r="EQ1286"/>
      <c r="ER1286"/>
      <c r="ES1286"/>
      <c r="ET1286"/>
      <c r="EU1286"/>
      <c r="EV1286"/>
      <c r="EW1286"/>
      <c r="EX1286"/>
      <c r="EY1286"/>
      <c r="EZ1286"/>
      <c r="FA1286"/>
      <c r="FB1286"/>
      <c r="FC1286"/>
      <c r="FD1286"/>
      <c r="FE1286"/>
      <c r="FF1286"/>
      <c r="FG1286"/>
      <c r="FH1286"/>
      <c r="FI1286"/>
      <c r="FJ1286"/>
      <c r="FK1286"/>
      <c r="FL1286"/>
      <c r="FM1286"/>
      <c r="FN1286"/>
      <c r="FO1286"/>
      <c r="FP1286"/>
      <c r="FQ1286"/>
      <c r="FR1286"/>
      <c r="FS1286"/>
      <c r="FT1286"/>
      <c r="FU1286"/>
      <c r="FV1286"/>
      <c r="FW1286"/>
      <c r="FX1286"/>
      <c r="FY1286"/>
      <c r="FZ1286"/>
      <c r="GA1286"/>
      <c r="GB1286"/>
      <c r="GC1286"/>
      <c r="GD1286"/>
      <c r="GE1286"/>
      <c r="GF1286"/>
      <c r="GG1286"/>
      <c r="GH1286"/>
      <c r="GI1286"/>
      <c r="GJ1286"/>
      <c r="GK1286"/>
      <c r="GL1286"/>
      <c r="GM1286"/>
      <c r="GN1286"/>
      <c r="GO1286"/>
      <c r="GP1286"/>
      <c r="GQ1286"/>
      <c r="GR1286"/>
      <c r="GS1286"/>
      <c r="GT1286"/>
      <c r="GU1286"/>
      <c r="GV1286"/>
      <c r="GW1286"/>
      <c r="GX1286"/>
      <c r="GY1286"/>
      <c r="GZ1286"/>
      <c r="HA1286"/>
      <c r="HB1286"/>
      <c r="HC1286"/>
      <c r="HD1286"/>
      <c r="HE1286"/>
      <c r="HF1286"/>
      <c r="HG1286"/>
      <c r="HH1286"/>
      <c r="HI1286"/>
      <c r="HJ1286"/>
      <c r="HK1286"/>
      <c r="HL1286"/>
      <c r="HM1286"/>
      <c r="HN1286"/>
      <c r="HO1286"/>
      <c r="HP1286"/>
      <c r="HQ1286"/>
      <c r="HR1286"/>
      <c r="HS1286"/>
      <c r="HT1286"/>
      <c r="HU1286"/>
      <c r="HV1286"/>
      <c r="HW1286"/>
      <c r="HX1286"/>
      <c r="HY1286"/>
      <c r="HZ1286"/>
      <c r="IA1286"/>
      <c r="IB1286"/>
      <c r="IC1286"/>
      <c r="ID1286"/>
      <c r="IE1286"/>
      <c r="IF1286"/>
      <c r="IG1286"/>
      <c r="IH1286"/>
      <c r="II1286"/>
      <c r="IJ1286"/>
      <c r="IK1286"/>
      <c r="IL1286"/>
      <c r="IM1286"/>
      <c r="IN1286"/>
      <c r="IO1286"/>
      <c r="IP1286"/>
      <c r="IQ1286"/>
      <c r="IR1286"/>
      <c r="IS1286"/>
      <c r="IT1286"/>
      <c r="IU1286"/>
      <c r="IV1286"/>
      <c r="IW1286"/>
      <c r="IX1286"/>
      <c r="IY1286"/>
      <c r="IZ1286"/>
      <c r="JA1286"/>
      <c r="JB1286"/>
      <c r="JC1286"/>
      <c r="JD1286"/>
      <c r="JE1286"/>
      <c r="JF1286"/>
      <c r="JG1286"/>
      <c r="JH1286"/>
      <c r="JI1286"/>
      <c r="JJ1286"/>
      <c r="JK1286"/>
      <c r="JL1286"/>
      <c r="JM1286"/>
      <c r="JN1286"/>
      <c r="JO1286"/>
      <c r="JP1286"/>
      <c r="JQ1286"/>
      <c r="JR1286"/>
      <c r="JS1286"/>
      <c r="JT1286"/>
      <c r="JU1286"/>
      <c r="JV1286"/>
      <c r="JW1286"/>
      <c r="JX1286"/>
      <c r="JY1286"/>
      <c r="JZ1286"/>
      <c r="KA1286"/>
      <c r="KB1286"/>
      <c r="KC1286"/>
      <c r="KD1286"/>
      <c r="KE1286"/>
      <c r="KF1286"/>
      <c r="KG1286"/>
      <c r="KH1286"/>
      <c r="KI1286"/>
      <c r="KJ1286"/>
      <c r="KK1286"/>
      <c r="KL1286"/>
      <c r="KM1286"/>
      <c r="KN1286"/>
      <c r="KO1286"/>
      <c r="KP1286"/>
      <c r="KQ1286"/>
      <c r="KR1286"/>
      <c r="KS1286"/>
      <c r="KT1286"/>
      <c r="KU1286"/>
      <c r="KV1286"/>
      <c r="KW1286"/>
      <c r="KX1286"/>
      <c r="KY1286"/>
      <c r="KZ1286"/>
      <c r="LA1286"/>
      <c r="LB1286"/>
      <c r="LC1286"/>
      <c r="LD1286"/>
      <c r="LE1286"/>
      <c r="LF1286"/>
      <c r="LG1286"/>
      <c r="LH1286"/>
      <c r="LI1286"/>
      <c r="LJ1286"/>
      <c r="LK1286"/>
      <c r="LL1286"/>
      <c r="LM1286"/>
      <c r="LN1286"/>
      <c r="LO1286"/>
      <c r="LP1286"/>
      <c r="LQ1286"/>
      <c r="LR1286"/>
      <c r="LS1286"/>
      <c r="LT1286"/>
      <c r="LU1286"/>
      <c r="LV1286"/>
      <c r="LW1286"/>
      <c r="LX1286"/>
      <c r="LY1286"/>
      <c r="LZ1286"/>
      <c r="MA1286"/>
      <c r="MB1286"/>
      <c r="MC1286"/>
      <c r="MD1286"/>
      <c r="ME1286"/>
      <c r="MF1286"/>
      <c r="MG1286"/>
      <c r="MH1286"/>
      <c r="MI1286"/>
      <c r="MJ1286"/>
      <c r="MK1286"/>
      <c r="ML1286"/>
      <c r="MM1286"/>
      <c r="MN1286"/>
      <c r="MO1286"/>
      <c r="MP1286"/>
      <c r="MQ1286"/>
      <c r="MR1286"/>
      <c r="MS1286"/>
      <c r="MT1286"/>
      <c r="MU1286"/>
      <c r="MV1286"/>
      <c r="MW1286"/>
      <c r="MX1286"/>
      <c r="MY1286"/>
      <c r="MZ1286"/>
      <c r="NA1286"/>
      <c r="NB1286"/>
      <c r="NC1286"/>
      <c r="ND1286"/>
      <c r="NE1286"/>
      <c r="NF1286"/>
      <c r="NG1286"/>
      <c r="NH1286"/>
      <c r="NI1286"/>
      <c r="NJ1286"/>
      <c r="NK1286"/>
      <c r="NL1286"/>
      <c r="NM1286"/>
      <c r="NN1286"/>
      <c r="NO1286"/>
      <c r="NP1286"/>
      <c r="NQ1286"/>
      <c r="NR1286"/>
      <c r="NS1286"/>
      <c r="NT1286"/>
      <c r="NU1286"/>
      <c r="NV1286"/>
      <c r="NW1286"/>
      <c r="NX1286"/>
      <c r="NY1286"/>
      <c r="NZ1286"/>
      <c r="OA1286"/>
      <c r="OB1286"/>
      <c r="OC1286"/>
      <c r="OD1286"/>
      <c r="OE1286"/>
      <c r="OF1286"/>
      <c r="OG1286"/>
      <c r="OH1286"/>
      <c r="OI1286"/>
      <c r="OJ1286"/>
      <c r="OK1286"/>
      <c r="OL1286"/>
      <c r="OM1286"/>
      <c r="ON1286"/>
      <c r="OO1286"/>
      <c r="OP1286"/>
      <c r="OQ1286"/>
      <c r="OR1286"/>
      <c r="OS1286"/>
      <c r="OT1286"/>
      <c r="OU1286"/>
      <c r="OV1286"/>
      <c r="OW1286"/>
      <c r="OX1286"/>
      <c r="OY1286"/>
      <c r="OZ1286"/>
      <c r="PA1286"/>
      <c r="PB1286"/>
      <c r="PC1286"/>
      <c r="PD1286"/>
      <c r="PE1286"/>
      <c r="PF1286"/>
      <c r="PG1286"/>
      <c r="PH1286"/>
      <c r="PI1286"/>
      <c r="PJ1286"/>
      <c r="PK1286"/>
      <c r="PL1286"/>
      <c r="PM1286"/>
      <c r="PN1286"/>
      <c r="PO1286"/>
      <c r="PP1286"/>
      <c r="PQ1286"/>
      <c r="PR1286"/>
      <c r="PS1286"/>
      <c r="PT1286"/>
      <c r="PU1286"/>
      <c r="PV1286"/>
      <c r="PW1286"/>
      <c r="PX1286"/>
      <c r="PY1286"/>
      <c r="PZ1286"/>
      <c r="QA1286"/>
      <c r="QB1286"/>
      <c r="QC1286"/>
      <c r="QD1286"/>
      <c r="QE1286"/>
      <c r="QF1286"/>
      <c r="QG1286"/>
      <c r="QH1286"/>
      <c r="QI1286"/>
      <c r="QJ1286"/>
      <c r="QK1286"/>
      <c r="QL1286"/>
      <c r="QM1286"/>
      <c r="QN1286"/>
      <c r="QO1286"/>
      <c r="QP1286"/>
      <c r="QQ1286"/>
      <c r="QR1286"/>
      <c r="QS1286"/>
      <c r="QT1286"/>
      <c r="QU1286"/>
      <c r="QV1286"/>
      <c r="QW1286"/>
      <c r="QX1286"/>
      <c r="QY1286"/>
      <c r="QZ1286"/>
      <c r="RA1286"/>
      <c r="RB1286"/>
      <c r="RC1286"/>
      <c r="RD1286"/>
      <c r="RE1286"/>
      <c r="RF1286"/>
      <c r="RG1286"/>
      <c r="RH1286"/>
      <c r="RI1286"/>
      <c r="RJ1286"/>
      <c r="RK1286"/>
      <c r="RL1286"/>
      <c r="RM1286"/>
      <c r="RN1286"/>
      <c r="RO1286"/>
      <c r="RP1286"/>
      <c r="RQ1286"/>
      <c r="RR1286"/>
      <c r="RS1286"/>
      <c r="RT1286"/>
      <c r="RU1286"/>
      <c r="RV1286"/>
      <c r="RW1286"/>
      <c r="RX1286"/>
      <c r="RY1286"/>
      <c r="RZ1286"/>
      <c r="SA1286"/>
      <c r="SB1286"/>
      <c r="SC1286"/>
      <c r="SD1286"/>
      <c r="SE1286"/>
      <c r="SF1286"/>
      <c r="SG1286"/>
      <c r="SH1286"/>
      <c r="SI1286"/>
      <c r="SJ1286"/>
      <c r="SK1286"/>
      <c r="SL1286"/>
      <c r="SM1286"/>
      <c r="SN1286"/>
      <c r="SO1286"/>
      <c r="SP1286"/>
      <c r="SQ1286"/>
      <c r="SR1286"/>
      <c r="SS1286"/>
      <c r="ST1286"/>
      <c r="SU1286"/>
      <c r="SV1286"/>
      <c r="SW1286"/>
      <c r="SX1286"/>
      <c r="SY1286"/>
      <c r="SZ1286"/>
      <c r="TA1286"/>
      <c r="TB1286"/>
    </row>
    <row r="1287" spans="1:524" ht="16.5" customHeight="1" x14ac:dyDescent="0.2">
      <c r="A1287" s="20">
        <v>679</v>
      </c>
      <c r="B1287" s="20" t="s">
        <v>62</v>
      </c>
      <c r="C1287" s="20" t="s">
        <v>936</v>
      </c>
      <c r="D1287" s="20" t="s">
        <v>38</v>
      </c>
      <c r="E1287" s="20" t="s">
        <v>1345</v>
      </c>
      <c r="F1287" s="22" t="s">
        <v>963</v>
      </c>
      <c r="G1287" s="20" t="s">
        <v>84</v>
      </c>
      <c r="H1287" s="20" t="s">
        <v>35</v>
      </c>
      <c r="I1287" s="20" t="s">
        <v>81</v>
      </c>
      <c r="J1287" s="22" t="s">
        <v>936</v>
      </c>
      <c r="K1287" s="20"/>
      <c r="L1287" s="20"/>
      <c r="M1287" s="20"/>
      <c r="N1287" s="20"/>
      <c r="O1287" s="23"/>
      <c r="P1287" s="23">
        <v>9000000</v>
      </c>
      <c r="Q1287" s="24">
        <v>1</v>
      </c>
      <c r="R1287" s="25">
        <v>45992</v>
      </c>
      <c r="S1287" s="20" t="s">
        <v>83</v>
      </c>
      <c r="T1287" s="26">
        <f t="shared" si="22"/>
        <v>9000000</v>
      </c>
      <c r="U1287" s="27" t="s">
        <v>100</v>
      </c>
      <c r="V1287" s="27" t="s">
        <v>100</v>
      </c>
      <c r="W1287"/>
      <c r="X1287"/>
      <c r="Y1287"/>
      <c r="Z1287"/>
      <c r="AA1287"/>
      <c r="AB1287"/>
      <c r="AC1287"/>
      <c r="AD1287"/>
      <c r="AE1287"/>
      <c r="AF1287"/>
      <c r="AG1287"/>
      <c r="AH1287"/>
      <c r="AI1287"/>
      <c r="AJ1287"/>
      <c r="AK1287"/>
      <c r="AL1287"/>
      <c r="AM1287"/>
      <c r="AN1287"/>
      <c r="AO1287"/>
      <c r="AP1287"/>
      <c r="AQ1287"/>
      <c r="AR1287"/>
      <c r="AS1287"/>
      <c r="AT1287"/>
      <c r="AU1287"/>
      <c r="AV1287"/>
      <c r="AW1287"/>
      <c r="AX1287"/>
      <c r="AY1287"/>
      <c r="AZ1287"/>
      <c r="BA1287"/>
      <c r="BB1287"/>
      <c r="BC1287"/>
      <c r="BD1287"/>
      <c r="BE1287"/>
      <c r="BF1287"/>
      <c r="BG1287"/>
      <c r="BH1287"/>
      <c r="BI1287"/>
      <c r="BJ1287"/>
      <c r="BK1287"/>
      <c r="BL1287"/>
      <c r="BM1287"/>
      <c r="BN1287"/>
      <c r="BO1287"/>
      <c r="BP1287"/>
      <c r="BQ1287"/>
      <c r="BR1287"/>
      <c r="BS1287"/>
      <c r="BT1287"/>
      <c r="BU1287"/>
      <c r="BV1287"/>
      <c r="BW1287"/>
      <c r="BX1287"/>
      <c r="BY1287"/>
      <c r="BZ1287"/>
      <c r="CA1287"/>
      <c r="CB1287"/>
      <c r="CC1287"/>
      <c r="CD1287"/>
      <c r="CE1287"/>
      <c r="CF1287"/>
      <c r="CG1287"/>
      <c r="CH1287"/>
      <c r="CI1287"/>
      <c r="CJ1287"/>
      <c r="CK1287"/>
      <c r="CL1287"/>
      <c r="CM1287"/>
      <c r="CN1287"/>
      <c r="CO1287"/>
      <c r="CP1287"/>
      <c r="CQ1287"/>
      <c r="CR1287"/>
      <c r="CS1287"/>
      <c r="CT1287"/>
      <c r="CU1287"/>
      <c r="CV1287"/>
      <c r="CW1287"/>
      <c r="CX1287"/>
      <c r="CY1287"/>
      <c r="CZ1287"/>
      <c r="DA1287"/>
      <c r="DB1287"/>
      <c r="DC1287"/>
      <c r="DD1287"/>
      <c r="DE1287"/>
      <c r="DF1287"/>
      <c r="DG1287"/>
      <c r="DH1287"/>
      <c r="DI1287"/>
      <c r="DJ1287"/>
      <c r="DK1287"/>
      <c r="DL1287"/>
      <c r="DM1287"/>
      <c r="DN1287"/>
      <c r="DO1287"/>
      <c r="DP1287"/>
      <c r="DQ1287"/>
      <c r="DR1287"/>
      <c r="DS1287"/>
      <c r="DT1287"/>
      <c r="DU1287"/>
      <c r="DV1287"/>
      <c r="DW1287"/>
      <c r="DX1287"/>
      <c r="DY1287"/>
      <c r="DZ1287"/>
      <c r="EA1287"/>
      <c r="EB1287"/>
      <c r="EC1287"/>
      <c r="ED1287"/>
      <c r="EE1287"/>
      <c r="EF1287"/>
      <c r="EG1287"/>
      <c r="EH1287"/>
      <c r="EI1287"/>
      <c r="EJ1287"/>
      <c r="EK1287"/>
      <c r="EL1287"/>
      <c r="EM1287"/>
      <c r="EN1287"/>
      <c r="EO1287"/>
      <c r="EP1287"/>
      <c r="EQ1287"/>
      <c r="ER1287"/>
      <c r="ES1287"/>
      <c r="ET1287"/>
      <c r="EU1287"/>
      <c r="EV1287"/>
      <c r="EW1287"/>
      <c r="EX1287"/>
      <c r="EY1287"/>
      <c r="EZ1287"/>
      <c r="FA1287"/>
      <c r="FB1287"/>
      <c r="FC1287"/>
      <c r="FD1287"/>
      <c r="FE1287"/>
      <c r="FF1287"/>
      <c r="FG1287"/>
      <c r="FH1287"/>
      <c r="FI1287"/>
      <c r="FJ1287"/>
      <c r="FK1287"/>
      <c r="FL1287"/>
      <c r="FM1287"/>
      <c r="FN1287"/>
      <c r="FO1287"/>
      <c r="FP1287"/>
      <c r="FQ1287"/>
      <c r="FR1287"/>
      <c r="FS1287"/>
      <c r="FT1287"/>
      <c r="FU1287"/>
      <c r="FV1287"/>
      <c r="FW1287"/>
      <c r="FX1287"/>
      <c r="FY1287"/>
      <c r="FZ1287"/>
      <c r="GA1287"/>
      <c r="GB1287"/>
      <c r="GC1287"/>
      <c r="GD1287"/>
      <c r="GE1287"/>
      <c r="GF1287"/>
      <c r="GG1287"/>
      <c r="GH1287"/>
      <c r="GI1287"/>
      <c r="GJ1287"/>
      <c r="GK1287"/>
      <c r="GL1287"/>
      <c r="GM1287"/>
      <c r="GN1287"/>
      <c r="GO1287"/>
      <c r="GP1287"/>
      <c r="GQ1287"/>
      <c r="GR1287"/>
      <c r="GS1287"/>
      <c r="GT1287"/>
      <c r="GU1287"/>
      <c r="GV1287"/>
      <c r="GW1287"/>
      <c r="GX1287"/>
      <c r="GY1287"/>
      <c r="GZ1287"/>
      <c r="HA1287"/>
      <c r="HB1287"/>
      <c r="HC1287"/>
      <c r="HD1287"/>
      <c r="HE1287"/>
      <c r="HF1287"/>
      <c r="HG1287"/>
      <c r="HH1287"/>
      <c r="HI1287"/>
      <c r="HJ1287"/>
      <c r="HK1287"/>
      <c r="HL1287"/>
      <c r="HM1287"/>
      <c r="HN1287"/>
      <c r="HO1287"/>
      <c r="HP1287"/>
      <c r="HQ1287"/>
      <c r="HR1287"/>
      <c r="HS1287"/>
      <c r="HT1287"/>
      <c r="HU1287"/>
      <c r="HV1287"/>
      <c r="HW1287"/>
      <c r="HX1287"/>
      <c r="HY1287"/>
      <c r="HZ1287"/>
      <c r="IA1287"/>
      <c r="IB1287"/>
      <c r="IC1287"/>
      <c r="ID1287"/>
      <c r="IE1287"/>
      <c r="IF1287"/>
      <c r="IG1287"/>
      <c r="IH1287"/>
      <c r="II1287"/>
      <c r="IJ1287"/>
      <c r="IK1287"/>
      <c r="IL1287"/>
      <c r="IM1287"/>
      <c r="IN1287"/>
      <c r="IO1287"/>
      <c r="IP1287"/>
      <c r="IQ1287"/>
      <c r="IR1287"/>
      <c r="IS1287"/>
      <c r="IT1287"/>
      <c r="IU1287"/>
      <c r="IV1287"/>
      <c r="IW1287"/>
      <c r="IX1287"/>
      <c r="IY1287"/>
      <c r="IZ1287"/>
      <c r="JA1287"/>
      <c r="JB1287"/>
      <c r="JC1287"/>
      <c r="JD1287"/>
      <c r="JE1287"/>
      <c r="JF1287"/>
      <c r="JG1287"/>
      <c r="JH1287"/>
      <c r="JI1287"/>
      <c r="JJ1287"/>
      <c r="JK1287"/>
      <c r="JL1287"/>
      <c r="JM1287"/>
      <c r="JN1287"/>
      <c r="JO1287"/>
      <c r="JP1287"/>
      <c r="JQ1287"/>
      <c r="JR1287"/>
      <c r="JS1287"/>
      <c r="JT1287"/>
      <c r="JU1287"/>
      <c r="JV1287"/>
      <c r="JW1287"/>
      <c r="JX1287"/>
      <c r="JY1287"/>
      <c r="JZ1287"/>
      <c r="KA1287"/>
      <c r="KB1287"/>
      <c r="KC1287"/>
      <c r="KD1287"/>
      <c r="KE1287"/>
      <c r="KF1287"/>
      <c r="KG1287"/>
      <c r="KH1287"/>
      <c r="KI1287"/>
      <c r="KJ1287"/>
      <c r="KK1287"/>
      <c r="KL1287"/>
      <c r="KM1287"/>
      <c r="KN1287"/>
      <c r="KO1287"/>
      <c r="KP1287"/>
      <c r="KQ1287"/>
      <c r="KR1287"/>
      <c r="KS1287"/>
      <c r="KT1287"/>
      <c r="KU1287"/>
      <c r="KV1287"/>
      <c r="KW1287"/>
      <c r="KX1287"/>
      <c r="KY1287"/>
      <c r="KZ1287"/>
      <c r="LA1287"/>
      <c r="LB1287"/>
      <c r="LC1287"/>
      <c r="LD1287"/>
      <c r="LE1287"/>
      <c r="LF1287"/>
      <c r="LG1287"/>
      <c r="LH1287"/>
      <c r="LI1287"/>
      <c r="LJ1287"/>
      <c r="LK1287"/>
      <c r="LL1287"/>
      <c r="LM1287"/>
      <c r="LN1287"/>
      <c r="LO1287"/>
      <c r="LP1287"/>
      <c r="LQ1287"/>
      <c r="LR1287"/>
      <c r="LS1287"/>
      <c r="LT1287"/>
      <c r="LU1287"/>
      <c r="LV1287"/>
      <c r="LW1287"/>
      <c r="LX1287"/>
      <c r="LY1287"/>
      <c r="LZ1287"/>
      <c r="MA1287"/>
      <c r="MB1287"/>
      <c r="MC1287"/>
      <c r="MD1287"/>
      <c r="ME1287"/>
      <c r="MF1287"/>
      <c r="MG1287"/>
      <c r="MH1287"/>
      <c r="MI1287"/>
      <c r="MJ1287"/>
      <c r="MK1287"/>
      <c r="ML1287"/>
      <c r="MM1287"/>
      <c r="MN1287"/>
      <c r="MO1287"/>
      <c r="MP1287"/>
      <c r="MQ1287"/>
      <c r="MR1287"/>
      <c r="MS1287"/>
      <c r="MT1287"/>
      <c r="MU1287"/>
      <c r="MV1287"/>
      <c r="MW1287"/>
      <c r="MX1287"/>
      <c r="MY1287"/>
      <c r="MZ1287"/>
      <c r="NA1287"/>
      <c r="NB1287"/>
      <c r="NC1287"/>
      <c r="ND1287"/>
      <c r="NE1287"/>
      <c r="NF1287"/>
      <c r="NG1287"/>
      <c r="NH1287"/>
      <c r="NI1287"/>
      <c r="NJ1287"/>
      <c r="NK1287"/>
      <c r="NL1287"/>
      <c r="NM1287"/>
      <c r="NN1287"/>
      <c r="NO1287"/>
      <c r="NP1287"/>
      <c r="NQ1287"/>
      <c r="NR1287"/>
      <c r="NS1287"/>
      <c r="NT1287"/>
      <c r="NU1287"/>
      <c r="NV1287"/>
      <c r="NW1287"/>
      <c r="NX1287"/>
      <c r="NY1287"/>
      <c r="NZ1287"/>
      <c r="OA1287"/>
      <c r="OB1287"/>
      <c r="OC1287"/>
      <c r="OD1287"/>
      <c r="OE1287"/>
      <c r="OF1287"/>
      <c r="OG1287"/>
      <c r="OH1287"/>
      <c r="OI1287"/>
      <c r="OJ1287"/>
      <c r="OK1287"/>
      <c r="OL1287"/>
      <c r="OM1287"/>
      <c r="ON1287"/>
      <c r="OO1287"/>
      <c r="OP1287"/>
      <c r="OQ1287"/>
      <c r="OR1287"/>
      <c r="OS1287"/>
      <c r="OT1287"/>
      <c r="OU1287"/>
      <c r="OV1287"/>
      <c r="OW1287"/>
      <c r="OX1287"/>
      <c r="OY1287"/>
      <c r="OZ1287"/>
      <c r="PA1287"/>
      <c r="PB1287"/>
      <c r="PC1287"/>
      <c r="PD1287"/>
      <c r="PE1287"/>
      <c r="PF1287"/>
      <c r="PG1287"/>
      <c r="PH1287"/>
      <c r="PI1287"/>
      <c r="PJ1287"/>
      <c r="PK1287"/>
      <c r="PL1287"/>
      <c r="PM1287"/>
      <c r="PN1287"/>
      <c r="PO1287"/>
      <c r="PP1287"/>
      <c r="PQ1287"/>
      <c r="PR1287"/>
      <c r="PS1287"/>
      <c r="PT1287"/>
      <c r="PU1287"/>
      <c r="PV1287"/>
      <c r="PW1287"/>
      <c r="PX1287"/>
      <c r="PY1287"/>
      <c r="PZ1287"/>
      <c r="QA1287"/>
      <c r="QB1287"/>
      <c r="QC1287"/>
      <c r="QD1287"/>
      <c r="QE1287"/>
      <c r="QF1287"/>
      <c r="QG1287"/>
      <c r="QH1287"/>
      <c r="QI1287"/>
      <c r="QJ1287"/>
      <c r="QK1287"/>
      <c r="QL1287"/>
      <c r="QM1287"/>
      <c r="QN1287"/>
      <c r="QO1287"/>
      <c r="QP1287"/>
      <c r="QQ1287"/>
      <c r="QR1287"/>
      <c r="QS1287"/>
      <c r="QT1287"/>
      <c r="QU1287"/>
      <c r="QV1287"/>
      <c r="QW1287"/>
      <c r="QX1287"/>
      <c r="QY1287"/>
      <c r="QZ1287"/>
      <c r="RA1287"/>
      <c r="RB1287"/>
      <c r="RC1287"/>
      <c r="RD1287"/>
      <c r="RE1287"/>
      <c r="RF1287"/>
      <c r="RG1287"/>
      <c r="RH1287"/>
      <c r="RI1287"/>
      <c r="RJ1287"/>
      <c r="RK1287"/>
      <c r="RL1287"/>
      <c r="RM1287"/>
      <c r="RN1287"/>
      <c r="RO1287"/>
      <c r="RP1287"/>
      <c r="RQ1287"/>
      <c r="RR1287"/>
      <c r="RS1287"/>
      <c r="RT1287"/>
      <c r="RU1287"/>
      <c r="RV1287"/>
      <c r="RW1287"/>
      <c r="RX1287"/>
      <c r="RY1287"/>
      <c r="RZ1287"/>
      <c r="SA1287"/>
      <c r="SB1287"/>
      <c r="SC1287"/>
      <c r="SD1287"/>
      <c r="SE1287"/>
      <c r="SF1287"/>
      <c r="SG1287"/>
      <c r="SH1287"/>
      <c r="SI1287"/>
      <c r="SJ1287"/>
      <c r="SK1287"/>
      <c r="SL1287"/>
      <c r="SM1287"/>
      <c r="SN1287"/>
      <c r="SO1287"/>
      <c r="SP1287"/>
      <c r="SQ1287"/>
      <c r="SR1287"/>
      <c r="SS1287"/>
      <c r="ST1287"/>
      <c r="SU1287"/>
      <c r="SV1287"/>
      <c r="SW1287"/>
      <c r="SX1287"/>
      <c r="SY1287"/>
      <c r="SZ1287"/>
      <c r="TA1287"/>
      <c r="TB1287"/>
    </row>
    <row r="1288" spans="1:524" ht="16.5" customHeight="1" x14ac:dyDescent="0.2">
      <c r="A1288" s="20">
        <v>680</v>
      </c>
      <c r="B1288" s="20" t="s">
        <v>62</v>
      </c>
      <c r="C1288" s="20" t="s">
        <v>915</v>
      </c>
      <c r="D1288" s="20" t="s">
        <v>38</v>
      </c>
      <c r="E1288" s="20" t="s">
        <v>1345</v>
      </c>
      <c r="F1288" s="22" t="s">
        <v>963</v>
      </c>
      <c r="G1288" s="20" t="s">
        <v>84</v>
      </c>
      <c r="H1288" s="20" t="s">
        <v>35</v>
      </c>
      <c r="I1288" s="20" t="s">
        <v>81</v>
      </c>
      <c r="J1288" s="22" t="s">
        <v>915</v>
      </c>
      <c r="K1288" s="20"/>
      <c r="L1288" s="20"/>
      <c r="M1288" s="20"/>
      <c r="N1288" s="20"/>
      <c r="O1288" s="23"/>
      <c r="P1288" s="23">
        <v>1450000</v>
      </c>
      <c r="Q1288" s="24">
        <v>1</v>
      </c>
      <c r="R1288" s="25">
        <v>45658</v>
      </c>
      <c r="S1288" s="20" t="s">
        <v>83</v>
      </c>
      <c r="T1288" s="26">
        <f t="shared" si="22"/>
        <v>1450000</v>
      </c>
      <c r="U1288" s="27" t="s">
        <v>100</v>
      </c>
      <c r="V1288" s="27" t="s">
        <v>100</v>
      </c>
      <c r="W1288"/>
      <c r="X1288"/>
      <c r="Y1288"/>
      <c r="Z1288"/>
      <c r="AA1288"/>
      <c r="AB1288"/>
      <c r="AC1288"/>
      <c r="AD1288"/>
      <c r="AE1288"/>
      <c r="AF1288"/>
      <c r="AG1288"/>
      <c r="AH1288"/>
      <c r="AI1288"/>
      <c r="AJ1288"/>
      <c r="AK1288"/>
      <c r="AL1288"/>
      <c r="AM1288"/>
      <c r="AN1288"/>
      <c r="AO1288"/>
      <c r="AP1288"/>
      <c r="AQ1288"/>
      <c r="AR1288"/>
      <c r="AS1288"/>
      <c r="AT1288"/>
      <c r="AU1288"/>
      <c r="AV1288"/>
      <c r="AW1288"/>
      <c r="AX1288"/>
      <c r="AY1288"/>
      <c r="AZ1288"/>
      <c r="BA1288"/>
      <c r="BB1288"/>
      <c r="BC1288"/>
      <c r="BD1288"/>
      <c r="BE1288"/>
      <c r="BF1288"/>
      <c r="BG1288"/>
      <c r="BH1288"/>
      <c r="BI1288"/>
      <c r="BJ1288"/>
      <c r="BK1288"/>
      <c r="BL1288"/>
      <c r="BM1288"/>
      <c r="BN1288"/>
      <c r="BO1288"/>
      <c r="BP1288"/>
      <c r="BQ1288"/>
      <c r="BR1288"/>
      <c r="BS1288"/>
      <c r="BT1288"/>
      <c r="BU1288"/>
      <c r="BV1288"/>
      <c r="BW1288"/>
      <c r="BX1288"/>
      <c r="BY1288"/>
      <c r="BZ1288"/>
      <c r="CA1288"/>
      <c r="CB1288"/>
      <c r="CC1288"/>
      <c r="CD1288"/>
      <c r="CE1288"/>
      <c r="CF1288"/>
      <c r="CG1288"/>
      <c r="CH1288"/>
      <c r="CI1288"/>
      <c r="CJ1288"/>
      <c r="CK1288"/>
      <c r="CL1288"/>
      <c r="CM1288"/>
      <c r="CN1288"/>
      <c r="CO1288"/>
      <c r="CP1288"/>
      <c r="CQ1288"/>
      <c r="CR1288"/>
      <c r="CS1288"/>
      <c r="CT1288"/>
      <c r="CU1288"/>
      <c r="CV1288"/>
      <c r="CW1288"/>
      <c r="CX1288"/>
      <c r="CY1288"/>
      <c r="CZ1288"/>
      <c r="DA1288"/>
      <c r="DB1288"/>
      <c r="DC1288"/>
      <c r="DD1288"/>
      <c r="DE1288"/>
      <c r="DF1288"/>
      <c r="DG1288"/>
      <c r="DH1288"/>
      <c r="DI1288"/>
      <c r="DJ1288"/>
      <c r="DK1288"/>
      <c r="DL1288"/>
      <c r="DM1288"/>
      <c r="DN1288"/>
      <c r="DO1288"/>
      <c r="DP1288"/>
      <c r="DQ1288"/>
      <c r="DR1288"/>
      <c r="DS1288"/>
      <c r="DT1288"/>
      <c r="DU1288"/>
      <c r="DV1288"/>
      <c r="DW1288"/>
      <c r="DX1288"/>
      <c r="DY1288"/>
      <c r="DZ1288"/>
      <c r="EA1288"/>
      <c r="EB1288"/>
      <c r="EC1288"/>
      <c r="ED1288"/>
      <c r="EE1288"/>
      <c r="EF1288"/>
      <c r="EG1288"/>
      <c r="EH1288"/>
      <c r="EI1288"/>
      <c r="EJ1288"/>
      <c r="EK1288"/>
      <c r="EL1288"/>
      <c r="EM1288"/>
      <c r="EN1288"/>
      <c r="EO1288"/>
      <c r="EP1288"/>
      <c r="EQ1288"/>
      <c r="ER1288"/>
      <c r="ES1288"/>
      <c r="ET1288"/>
      <c r="EU1288"/>
      <c r="EV1288"/>
      <c r="EW1288"/>
      <c r="EX1288"/>
      <c r="EY1288"/>
      <c r="EZ1288"/>
      <c r="FA1288"/>
      <c r="FB1288"/>
      <c r="FC1288"/>
      <c r="FD1288"/>
      <c r="FE1288"/>
      <c r="FF1288"/>
      <c r="FG1288"/>
      <c r="FH1288"/>
      <c r="FI1288"/>
      <c r="FJ1288"/>
      <c r="FK1288"/>
      <c r="FL1288"/>
      <c r="FM1288"/>
      <c r="FN1288"/>
      <c r="FO1288"/>
      <c r="FP1288"/>
      <c r="FQ1288"/>
      <c r="FR1288"/>
      <c r="FS1288"/>
      <c r="FT1288"/>
      <c r="FU1288"/>
      <c r="FV1288"/>
      <c r="FW1288"/>
      <c r="FX1288"/>
      <c r="FY1288"/>
      <c r="FZ1288"/>
      <c r="GA1288"/>
      <c r="GB1288"/>
      <c r="GC1288"/>
      <c r="GD1288"/>
      <c r="GE1288"/>
      <c r="GF1288"/>
      <c r="GG1288"/>
      <c r="GH1288"/>
      <c r="GI1288"/>
      <c r="GJ1288"/>
      <c r="GK1288"/>
      <c r="GL1288"/>
      <c r="GM1288"/>
      <c r="GN1288"/>
      <c r="GO1288"/>
      <c r="GP1288"/>
      <c r="GQ1288"/>
      <c r="GR1288"/>
      <c r="GS1288"/>
      <c r="GT1288"/>
      <c r="GU1288"/>
      <c r="GV1288"/>
      <c r="GW1288"/>
      <c r="GX1288"/>
      <c r="GY1288"/>
      <c r="GZ1288"/>
      <c r="HA1288"/>
      <c r="HB1288"/>
      <c r="HC1288"/>
      <c r="HD1288"/>
      <c r="HE1288"/>
      <c r="HF1288"/>
      <c r="HG1288"/>
      <c r="HH1288"/>
      <c r="HI1288"/>
      <c r="HJ1288"/>
      <c r="HK1288"/>
      <c r="HL1288"/>
      <c r="HM1288"/>
      <c r="HN1288"/>
      <c r="HO1288"/>
      <c r="HP1288"/>
      <c r="HQ1288"/>
      <c r="HR1288"/>
      <c r="HS1288"/>
      <c r="HT1288"/>
      <c r="HU1288"/>
      <c r="HV1288"/>
      <c r="HW1288"/>
      <c r="HX1288"/>
      <c r="HY1288"/>
      <c r="HZ1288"/>
      <c r="IA1288"/>
      <c r="IB1288"/>
      <c r="IC1288"/>
      <c r="ID1288"/>
      <c r="IE1288"/>
      <c r="IF1288"/>
      <c r="IG1288"/>
      <c r="IH1288"/>
      <c r="II1288"/>
      <c r="IJ1288"/>
      <c r="IK1288"/>
      <c r="IL1288"/>
      <c r="IM1288"/>
      <c r="IN1288"/>
      <c r="IO1288"/>
      <c r="IP1288"/>
      <c r="IQ1288"/>
      <c r="IR1288"/>
      <c r="IS1288"/>
      <c r="IT1288"/>
      <c r="IU1288"/>
      <c r="IV1288"/>
      <c r="IW1288"/>
      <c r="IX1288"/>
      <c r="IY1288"/>
      <c r="IZ1288"/>
      <c r="JA1288"/>
      <c r="JB1288"/>
      <c r="JC1288"/>
      <c r="JD1288"/>
      <c r="JE1288"/>
      <c r="JF1288"/>
      <c r="JG1288"/>
      <c r="JH1288"/>
      <c r="JI1288"/>
      <c r="JJ1288"/>
      <c r="JK1288"/>
      <c r="JL1288"/>
      <c r="JM1288"/>
      <c r="JN1288"/>
      <c r="JO1288"/>
      <c r="JP1288"/>
      <c r="JQ1288"/>
      <c r="JR1288"/>
      <c r="JS1288"/>
      <c r="JT1288"/>
      <c r="JU1288"/>
      <c r="JV1288"/>
      <c r="JW1288"/>
      <c r="JX1288"/>
      <c r="JY1288"/>
      <c r="JZ1288"/>
      <c r="KA1288"/>
      <c r="KB1288"/>
      <c r="KC1288"/>
      <c r="KD1288"/>
      <c r="KE1288"/>
      <c r="KF1288"/>
      <c r="KG1288"/>
      <c r="KH1288"/>
      <c r="KI1288"/>
      <c r="KJ1288"/>
      <c r="KK1288"/>
      <c r="KL1288"/>
      <c r="KM1288"/>
      <c r="KN1288"/>
      <c r="KO1288"/>
      <c r="KP1288"/>
      <c r="KQ1288"/>
      <c r="KR1288"/>
      <c r="KS1288"/>
      <c r="KT1288"/>
      <c r="KU1288"/>
      <c r="KV1288"/>
      <c r="KW1288"/>
      <c r="KX1288"/>
      <c r="KY1288"/>
      <c r="KZ1288"/>
      <c r="LA1288"/>
      <c r="LB1288"/>
      <c r="LC1288"/>
      <c r="LD1288"/>
      <c r="LE1288"/>
      <c r="LF1288"/>
      <c r="LG1288"/>
      <c r="LH1288"/>
      <c r="LI1288"/>
      <c r="LJ1288"/>
      <c r="LK1288"/>
      <c r="LL1288"/>
      <c r="LM1288"/>
      <c r="LN1288"/>
      <c r="LO1288"/>
      <c r="LP1288"/>
      <c r="LQ1288"/>
      <c r="LR1288"/>
      <c r="LS1288"/>
      <c r="LT1288"/>
      <c r="LU1288"/>
      <c r="LV1288"/>
      <c r="LW1288"/>
      <c r="LX1288"/>
      <c r="LY1288"/>
      <c r="LZ1288"/>
      <c r="MA1288"/>
      <c r="MB1288"/>
      <c r="MC1288"/>
      <c r="MD1288"/>
      <c r="ME1288"/>
      <c r="MF1288"/>
      <c r="MG1288"/>
      <c r="MH1288"/>
      <c r="MI1288"/>
      <c r="MJ1288"/>
      <c r="MK1288"/>
      <c r="ML1288"/>
      <c r="MM1288"/>
      <c r="MN1288"/>
      <c r="MO1288"/>
      <c r="MP1288"/>
      <c r="MQ1288"/>
      <c r="MR1288"/>
      <c r="MS1288"/>
      <c r="MT1288"/>
      <c r="MU1288"/>
      <c r="MV1288"/>
      <c r="MW1288"/>
      <c r="MX1288"/>
      <c r="MY1288"/>
      <c r="MZ1288"/>
      <c r="NA1288"/>
      <c r="NB1288"/>
      <c r="NC1288"/>
      <c r="ND1288"/>
      <c r="NE1288"/>
      <c r="NF1288"/>
      <c r="NG1288"/>
      <c r="NH1288"/>
      <c r="NI1288"/>
      <c r="NJ1288"/>
      <c r="NK1288"/>
      <c r="NL1288"/>
      <c r="NM1288"/>
      <c r="NN1288"/>
      <c r="NO1288"/>
      <c r="NP1288"/>
      <c r="NQ1288"/>
      <c r="NR1288"/>
      <c r="NS1288"/>
      <c r="NT1288"/>
      <c r="NU1288"/>
      <c r="NV1288"/>
      <c r="NW1288"/>
      <c r="NX1288"/>
      <c r="NY1288"/>
      <c r="NZ1288"/>
      <c r="OA1288"/>
      <c r="OB1288"/>
      <c r="OC1288"/>
      <c r="OD1288"/>
      <c r="OE1288"/>
      <c r="OF1288"/>
      <c r="OG1288"/>
      <c r="OH1288"/>
      <c r="OI1288"/>
      <c r="OJ1288"/>
      <c r="OK1288"/>
      <c r="OL1288"/>
      <c r="OM1288"/>
      <c r="ON1288"/>
      <c r="OO1288"/>
      <c r="OP1288"/>
      <c r="OQ1288"/>
      <c r="OR1288"/>
      <c r="OS1288"/>
      <c r="OT1288"/>
      <c r="OU1288"/>
      <c r="OV1288"/>
      <c r="OW1288"/>
      <c r="OX1288"/>
      <c r="OY1288"/>
      <c r="OZ1288"/>
      <c r="PA1288"/>
      <c r="PB1288"/>
      <c r="PC1288"/>
      <c r="PD1288"/>
      <c r="PE1288"/>
      <c r="PF1288"/>
      <c r="PG1288"/>
      <c r="PH1288"/>
      <c r="PI1288"/>
      <c r="PJ1288"/>
      <c r="PK1288"/>
      <c r="PL1288"/>
      <c r="PM1288"/>
      <c r="PN1288"/>
      <c r="PO1288"/>
      <c r="PP1288"/>
      <c r="PQ1288"/>
      <c r="PR1288"/>
      <c r="PS1288"/>
      <c r="PT1288"/>
      <c r="PU1288"/>
      <c r="PV1288"/>
      <c r="PW1288"/>
      <c r="PX1288"/>
      <c r="PY1288"/>
      <c r="PZ1288"/>
      <c r="QA1288"/>
      <c r="QB1288"/>
      <c r="QC1288"/>
      <c r="QD1288"/>
      <c r="QE1288"/>
      <c r="QF1288"/>
      <c r="QG1288"/>
      <c r="QH1288"/>
      <c r="QI1288"/>
      <c r="QJ1288"/>
      <c r="QK1288"/>
      <c r="QL1288"/>
      <c r="QM1288"/>
      <c r="QN1288"/>
      <c r="QO1288"/>
      <c r="QP1288"/>
      <c r="QQ1288"/>
      <c r="QR1288"/>
      <c r="QS1288"/>
      <c r="QT1288"/>
      <c r="QU1288"/>
      <c r="QV1288"/>
      <c r="QW1288"/>
      <c r="QX1288"/>
      <c r="QY1288"/>
      <c r="QZ1288"/>
      <c r="RA1288"/>
      <c r="RB1288"/>
      <c r="RC1288"/>
      <c r="RD1288"/>
      <c r="RE1288"/>
      <c r="RF1288"/>
      <c r="RG1288"/>
      <c r="RH1288"/>
      <c r="RI1288"/>
      <c r="RJ1288"/>
      <c r="RK1288"/>
      <c r="RL1288"/>
      <c r="RM1288"/>
      <c r="RN1288"/>
      <c r="RO1288"/>
      <c r="RP1288"/>
      <c r="RQ1288"/>
      <c r="RR1288"/>
      <c r="RS1288"/>
      <c r="RT1288"/>
      <c r="RU1288"/>
      <c r="RV1288"/>
      <c r="RW1288"/>
      <c r="RX1288"/>
      <c r="RY1288"/>
      <c r="RZ1288"/>
      <c r="SA1288"/>
      <c r="SB1288"/>
      <c r="SC1288"/>
      <c r="SD1288"/>
      <c r="SE1288"/>
      <c r="SF1288"/>
      <c r="SG1288"/>
      <c r="SH1288"/>
      <c r="SI1288"/>
      <c r="SJ1288"/>
      <c r="SK1288"/>
      <c r="SL1288"/>
      <c r="SM1288"/>
      <c r="SN1288"/>
      <c r="SO1288"/>
      <c r="SP1288"/>
      <c r="SQ1288"/>
      <c r="SR1288"/>
      <c r="SS1288"/>
      <c r="ST1288"/>
      <c r="SU1288"/>
      <c r="SV1288"/>
      <c r="SW1288"/>
      <c r="SX1288"/>
      <c r="SY1288"/>
      <c r="SZ1288"/>
      <c r="TA1288"/>
      <c r="TB1288"/>
    </row>
    <row r="1289" spans="1:524" ht="16.5" customHeight="1" x14ac:dyDescent="0.2">
      <c r="A1289" s="20">
        <v>681</v>
      </c>
      <c r="B1289" s="20" t="s">
        <v>62</v>
      </c>
      <c r="C1289" s="20" t="s">
        <v>915</v>
      </c>
      <c r="D1289" s="20" t="s">
        <v>38</v>
      </c>
      <c r="E1289" s="20" t="s">
        <v>1345</v>
      </c>
      <c r="F1289" s="22" t="s">
        <v>963</v>
      </c>
      <c r="G1289" s="20" t="s">
        <v>84</v>
      </c>
      <c r="H1289" s="20" t="s">
        <v>35</v>
      </c>
      <c r="I1289" s="20" t="s">
        <v>81</v>
      </c>
      <c r="J1289" s="22" t="s">
        <v>915</v>
      </c>
      <c r="K1289" s="20"/>
      <c r="L1289" s="20"/>
      <c r="M1289" s="20"/>
      <c r="N1289" s="20"/>
      <c r="O1289" s="23"/>
      <c r="P1289" s="23">
        <v>1450000</v>
      </c>
      <c r="Q1289" s="24">
        <v>1</v>
      </c>
      <c r="R1289" s="25">
        <v>45689</v>
      </c>
      <c r="S1289" s="20" t="s">
        <v>83</v>
      </c>
      <c r="T1289" s="26">
        <f t="shared" si="22"/>
        <v>1450000</v>
      </c>
      <c r="U1289" s="27" t="s">
        <v>100</v>
      </c>
      <c r="V1289" s="27" t="s">
        <v>100</v>
      </c>
      <c r="W1289"/>
      <c r="X1289"/>
      <c r="Y1289"/>
      <c r="Z1289"/>
      <c r="AA1289"/>
      <c r="AB1289"/>
      <c r="AC1289"/>
      <c r="AD1289"/>
      <c r="AE1289"/>
      <c r="AF1289"/>
      <c r="AG1289"/>
      <c r="AH1289"/>
      <c r="AI1289"/>
      <c r="AJ1289"/>
      <c r="AK1289"/>
      <c r="AL1289"/>
      <c r="AM1289"/>
      <c r="AN1289"/>
      <c r="AO1289"/>
      <c r="AP1289"/>
      <c r="AQ1289"/>
      <c r="AR1289"/>
      <c r="AS1289"/>
      <c r="AT1289"/>
      <c r="AU1289"/>
      <c r="AV1289"/>
      <c r="AW1289"/>
      <c r="AX1289"/>
      <c r="AY1289"/>
      <c r="AZ1289"/>
      <c r="BA1289"/>
      <c r="BB1289"/>
      <c r="BC1289"/>
      <c r="BD1289"/>
      <c r="BE1289"/>
      <c r="BF1289"/>
      <c r="BG1289"/>
      <c r="BH1289"/>
      <c r="BI1289"/>
      <c r="BJ1289"/>
      <c r="BK1289"/>
      <c r="BL1289"/>
      <c r="BM1289"/>
      <c r="BN1289"/>
      <c r="BO1289"/>
      <c r="BP1289"/>
      <c r="BQ1289"/>
      <c r="BR1289"/>
      <c r="BS1289"/>
      <c r="BT1289"/>
      <c r="BU1289"/>
      <c r="BV1289"/>
      <c r="BW1289"/>
      <c r="BX1289"/>
      <c r="BY1289"/>
      <c r="BZ1289"/>
      <c r="CA1289"/>
      <c r="CB1289"/>
      <c r="CC1289"/>
      <c r="CD1289"/>
      <c r="CE1289"/>
      <c r="CF1289"/>
      <c r="CG1289"/>
      <c r="CH1289"/>
      <c r="CI1289"/>
      <c r="CJ1289"/>
      <c r="CK1289"/>
      <c r="CL1289"/>
      <c r="CM1289"/>
      <c r="CN1289"/>
      <c r="CO1289"/>
      <c r="CP1289"/>
      <c r="CQ1289"/>
      <c r="CR1289"/>
      <c r="CS1289"/>
      <c r="CT1289"/>
      <c r="CU1289"/>
      <c r="CV1289"/>
      <c r="CW1289"/>
      <c r="CX1289"/>
      <c r="CY1289"/>
      <c r="CZ1289"/>
      <c r="DA1289"/>
      <c r="DB1289"/>
      <c r="DC1289"/>
      <c r="DD1289"/>
      <c r="DE1289"/>
      <c r="DF1289"/>
      <c r="DG1289"/>
      <c r="DH1289"/>
      <c r="DI1289"/>
      <c r="DJ1289"/>
      <c r="DK1289"/>
      <c r="DL1289"/>
      <c r="DM1289"/>
      <c r="DN1289"/>
      <c r="DO1289"/>
      <c r="DP1289"/>
      <c r="DQ1289"/>
      <c r="DR1289"/>
      <c r="DS1289"/>
      <c r="DT1289"/>
      <c r="DU1289"/>
      <c r="DV1289"/>
      <c r="DW1289"/>
      <c r="DX1289"/>
      <c r="DY1289"/>
      <c r="DZ1289"/>
      <c r="EA1289"/>
      <c r="EB1289"/>
      <c r="EC1289"/>
      <c r="ED1289"/>
      <c r="EE1289"/>
      <c r="EF1289"/>
      <c r="EG1289"/>
      <c r="EH1289"/>
      <c r="EI1289"/>
      <c r="EJ1289"/>
      <c r="EK1289"/>
      <c r="EL1289"/>
      <c r="EM1289"/>
      <c r="EN1289"/>
      <c r="EO1289"/>
      <c r="EP1289"/>
      <c r="EQ1289"/>
      <c r="ER1289"/>
      <c r="ES1289"/>
      <c r="ET1289"/>
      <c r="EU1289"/>
      <c r="EV1289"/>
      <c r="EW1289"/>
      <c r="EX1289"/>
      <c r="EY1289"/>
      <c r="EZ1289"/>
      <c r="FA1289"/>
      <c r="FB1289"/>
      <c r="FC1289"/>
      <c r="FD1289"/>
      <c r="FE1289"/>
      <c r="FF1289"/>
      <c r="FG1289"/>
      <c r="FH1289"/>
      <c r="FI1289"/>
      <c r="FJ1289"/>
      <c r="FK1289"/>
      <c r="FL1289"/>
      <c r="FM1289"/>
      <c r="FN1289"/>
      <c r="FO1289"/>
      <c r="FP1289"/>
      <c r="FQ1289"/>
      <c r="FR1289"/>
      <c r="FS1289"/>
      <c r="FT1289"/>
      <c r="FU1289"/>
      <c r="FV1289"/>
      <c r="FW1289"/>
      <c r="FX1289"/>
      <c r="FY1289"/>
      <c r="FZ1289"/>
      <c r="GA1289"/>
      <c r="GB1289"/>
      <c r="GC1289"/>
      <c r="GD1289"/>
      <c r="GE1289"/>
      <c r="GF1289"/>
      <c r="GG1289"/>
      <c r="GH1289"/>
      <c r="GI1289"/>
      <c r="GJ1289"/>
      <c r="GK1289"/>
      <c r="GL1289"/>
      <c r="GM1289"/>
      <c r="GN1289"/>
      <c r="GO1289"/>
      <c r="GP1289"/>
      <c r="GQ1289"/>
      <c r="GR1289"/>
      <c r="GS1289"/>
      <c r="GT1289"/>
      <c r="GU1289"/>
      <c r="GV1289"/>
      <c r="GW1289"/>
      <c r="GX1289"/>
      <c r="GY1289"/>
      <c r="GZ1289"/>
      <c r="HA1289"/>
      <c r="HB1289"/>
      <c r="HC1289"/>
      <c r="HD1289"/>
      <c r="HE1289"/>
      <c r="HF1289"/>
      <c r="HG1289"/>
      <c r="HH1289"/>
      <c r="HI1289"/>
      <c r="HJ1289"/>
      <c r="HK1289"/>
      <c r="HL1289"/>
      <c r="HM1289"/>
      <c r="HN1289"/>
      <c r="HO1289"/>
      <c r="HP1289"/>
      <c r="HQ1289"/>
      <c r="HR1289"/>
      <c r="HS1289"/>
      <c r="HT1289"/>
      <c r="HU1289"/>
      <c r="HV1289"/>
      <c r="HW1289"/>
      <c r="HX1289"/>
      <c r="HY1289"/>
      <c r="HZ1289"/>
      <c r="IA1289"/>
      <c r="IB1289"/>
      <c r="IC1289"/>
      <c r="ID1289"/>
      <c r="IE1289"/>
      <c r="IF1289"/>
      <c r="IG1289"/>
      <c r="IH1289"/>
      <c r="II1289"/>
      <c r="IJ1289"/>
      <c r="IK1289"/>
      <c r="IL1289"/>
      <c r="IM1289"/>
      <c r="IN1289"/>
      <c r="IO1289"/>
      <c r="IP1289"/>
      <c r="IQ1289"/>
      <c r="IR1289"/>
      <c r="IS1289"/>
      <c r="IT1289"/>
      <c r="IU1289"/>
      <c r="IV1289"/>
      <c r="IW1289"/>
      <c r="IX1289"/>
      <c r="IY1289"/>
      <c r="IZ1289"/>
      <c r="JA1289"/>
      <c r="JB1289"/>
      <c r="JC1289"/>
      <c r="JD1289"/>
      <c r="JE1289"/>
      <c r="JF1289"/>
      <c r="JG1289"/>
      <c r="JH1289"/>
      <c r="JI1289"/>
      <c r="JJ1289"/>
      <c r="JK1289"/>
      <c r="JL1289"/>
      <c r="JM1289"/>
      <c r="JN1289"/>
      <c r="JO1289"/>
      <c r="JP1289"/>
      <c r="JQ1289"/>
      <c r="JR1289"/>
      <c r="JS1289"/>
      <c r="JT1289"/>
      <c r="JU1289"/>
      <c r="JV1289"/>
      <c r="JW1289"/>
      <c r="JX1289"/>
      <c r="JY1289"/>
      <c r="JZ1289"/>
      <c r="KA1289"/>
      <c r="KB1289"/>
      <c r="KC1289"/>
      <c r="KD1289"/>
      <c r="KE1289"/>
      <c r="KF1289"/>
      <c r="KG1289"/>
      <c r="KH1289"/>
      <c r="KI1289"/>
      <c r="KJ1289"/>
      <c r="KK1289"/>
      <c r="KL1289"/>
      <c r="KM1289"/>
      <c r="KN1289"/>
      <c r="KO1289"/>
      <c r="KP1289"/>
      <c r="KQ1289"/>
      <c r="KR1289"/>
      <c r="KS1289"/>
      <c r="KT1289"/>
      <c r="KU1289"/>
      <c r="KV1289"/>
      <c r="KW1289"/>
      <c r="KX1289"/>
      <c r="KY1289"/>
      <c r="KZ1289"/>
      <c r="LA1289"/>
      <c r="LB1289"/>
      <c r="LC1289"/>
      <c r="LD1289"/>
      <c r="LE1289"/>
      <c r="LF1289"/>
      <c r="LG1289"/>
      <c r="LH1289"/>
      <c r="LI1289"/>
      <c r="LJ1289"/>
      <c r="LK1289"/>
      <c r="LL1289"/>
      <c r="LM1289"/>
      <c r="LN1289"/>
      <c r="LO1289"/>
      <c r="LP1289"/>
      <c r="LQ1289"/>
      <c r="LR1289"/>
      <c r="LS1289"/>
      <c r="LT1289"/>
      <c r="LU1289"/>
      <c r="LV1289"/>
      <c r="LW1289"/>
      <c r="LX1289"/>
      <c r="LY1289"/>
      <c r="LZ1289"/>
      <c r="MA1289"/>
      <c r="MB1289"/>
      <c r="MC1289"/>
      <c r="MD1289"/>
      <c r="ME1289"/>
      <c r="MF1289"/>
      <c r="MG1289"/>
      <c r="MH1289"/>
      <c r="MI1289"/>
      <c r="MJ1289"/>
      <c r="MK1289"/>
      <c r="ML1289"/>
      <c r="MM1289"/>
      <c r="MN1289"/>
      <c r="MO1289"/>
      <c r="MP1289"/>
      <c r="MQ1289"/>
      <c r="MR1289"/>
      <c r="MS1289"/>
      <c r="MT1289"/>
      <c r="MU1289"/>
      <c r="MV1289"/>
      <c r="MW1289"/>
      <c r="MX1289"/>
      <c r="MY1289"/>
      <c r="MZ1289"/>
      <c r="NA1289"/>
      <c r="NB1289"/>
      <c r="NC1289"/>
      <c r="ND1289"/>
      <c r="NE1289"/>
      <c r="NF1289"/>
      <c r="NG1289"/>
      <c r="NH1289"/>
      <c r="NI1289"/>
      <c r="NJ1289"/>
      <c r="NK1289"/>
      <c r="NL1289"/>
      <c r="NM1289"/>
      <c r="NN1289"/>
      <c r="NO1289"/>
      <c r="NP1289"/>
      <c r="NQ1289"/>
      <c r="NR1289"/>
      <c r="NS1289"/>
      <c r="NT1289"/>
      <c r="NU1289"/>
      <c r="NV1289"/>
      <c r="NW1289"/>
      <c r="NX1289"/>
      <c r="NY1289"/>
      <c r="NZ1289"/>
      <c r="OA1289"/>
      <c r="OB1289"/>
      <c r="OC1289"/>
      <c r="OD1289"/>
      <c r="OE1289"/>
      <c r="OF1289"/>
      <c r="OG1289"/>
      <c r="OH1289"/>
      <c r="OI1289"/>
      <c r="OJ1289"/>
      <c r="OK1289"/>
      <c r="OL1289"/>
      <c r="OM1289"/>
      <c r="ON1289"/>
      <c r="OO1289"/>
      <c r="OP1289"/>
      <c r="OQ1289"/>
      <c r="OR1289"/>
      <c r="OS1289"/>
      <c r="OT1289"/>
      <c r="OU1289"/>
      <c r="OV1289"/>
      <c r="OW1289"/>
      <c r="OX1289"/>
      <c r="OY1289"/>
      <c r="OZ1289"/>
      <c r="PA1289"/>
      <c r="PB1289"/>
      <c r="PC1289"/>
      <c r="PD1289"/>
      <c r="PE1289"/>
      <c r="PF1289"/>
      <c r="PG1289"/>
      <c r="PH1289"/>
      <c r="PI1289"/>
      <c r="PJ1289"/>
      <c r="PK1289"/>
      <c r="PL1289"/>
      <c r="PM1289"/>
      <c r="PN1289"/>
      <c r="PO1289"/>
      <c r="PP1289"/>
      <c r="PQ1289"/>
      <c r="PR1289"/>
      <c r="PS1289"/>
      <c r="PT1289"/>
      <c r="PU1289"/>
      <c r="PV1289"/>
      <c r="PW1289"/>
      <c r="PX1289"/>
      <c r="PY1289"/>
      <c r="PZ1289"/>
      <c r="QA1289"/>
      <c r="QB1289"/>
      <c r="QC1289"/>
      <c r="QD1289"/>
      <c r="QE1289"/>
      <c r="QF1289"/>
      <c r="QG1289"/>
      <c r="QH1289"/>
      <c r="QI1289"/>
      <c r="QJ1289"/>
      <c r="QK1289"/>
      <c r="QL1289"/>
      <c r="QM1289"/>
      <c r="QN1289"/>
      <c r="QO1289"/>
      <c r="QP1289"/>
      <c r="QQ1289"/>
      <c r="QR1289"/>
      <c r="QS1289"/>
      <c r="QT1289"/>
      <c r="QU1289"/>
      <c r="QV1289"/>
      <c r="QW1289"/>
      <c r="QX1289"/>
      <c r="QY1289"/>
      <c r="QZ1289"/>
      <c r="RA1289"/>
      <c r="RB1289"/>
      <c r="RC1289"/>
      <c r="RD1289"/>
      <c r="RE1289"/>
      <c r="RF1289"/>
      <c r="RG1289"/>
      <c r="RH1289"/>
      <c r="RI1289"/>
      <c r="RJ1289"/>
      <c r="RK1289"/>
      <c r="RL1289"/>
      <c r="RM1289"/>
      <c r="RN1289"/>
      <c r="RO1289"/>
      <c r="RP1289"/>
      <c r="RQ1289"/>
      <c r="RR1289"/>
      <c r="RS1289"/>
      <c r="RT1289"/>
      <c r="RU1289"/>
      <c r="RV1289"/>
      <c r="RW1289"/>
      <c r="RX1289"/>
      <c r="RY1289"/>
      <c r="RZ1289"/>
      <c r="SA1289"/>
      <c r="SB1289"/>
      <c r="SC1289"/>
      <c r="SD1289"/>
      <c r="SE1289"/>
      <c r="SF1289"/>
      <c r="SG1289"/>
      <c r="SH1289"/>
      <c r="SI1289"/>
      <c r="SJ1289"/>
      <c r="SK1289"/>
      <c r="SL1289"/>
      <c r="SM1289"/>
      <c r="SN1289"/>
      <c r="SO1289"/>
      <c r="SP1289"/>
      <c r="SQ1289"/>
      <c r="SR1289"/>
      <c r="SS1289"/>
      <c r="ST1289"/>
      <c r="SU1289"/>
      <c r="SV1289"/>
      <c r="SW1289"/>
      <c r="SX1289"/>
      <c r="SY1289"/>
      <c r="SZ1289"/>
      <c r="TA1289"/>
      <c r="TB1289"/>
    </row>
    <row r="1290" spans="1:524" ht="16.5" customHeight="1" x14ac:dyDescent="0.2">
      <c r="A1290" s="20">
        <v>682</v>
      </c>
      <c r="B1290" s="20" t="s">
        <v>62</v>
      </c>
      <c r="C1290" s="20" t="s">
        <v>915</v>
      </c>
      <c r="D1290" s="20" t="s">
        <v>38</v>
      </c>
      <c r="E1290" s="20" t="s">
        <v>1345</v>
      </c>
      <c r="F1290" s="22" t="s">
        <v>963</v>
      </c>
      <c r="G1290" s="20" t="s">
        <v>84</v>
      </c>
      <c r="H1290" s="20" t="s">
        <v>35</v>
      </c>
      <c r="I1290" s="20" t="s">
        <v>81</v>
      </c>
      <c r="J1290" s="22" t="s">
        <v>915</v>
      </c>
      <c r="K1290" s="20"/>
      <c r="L1290" s="20"/>
      <c r="M1290" s="20"/>
      <c r="N1290" s="20"/>
      <c r="O1290" s="23"/>
      <c r="P1290" s="23">
        <v>1450000</v>
      </c>
      <c r="Q1290" s="24">
        <v>1</v>
      </c>
      <c r="R1290" s="25">
        <v>45717</v>
      </c>
      <c r="S1290" s="20" t="s">
        <v>83</v>
      </c>
      <c r="T1290" s="26">
        <f t="shared" si="22"/>
        <v>1450000</v>
      </c>
      <c r="U1290" s="27" t="s">
        <v>100</v>
      </c>
      <c r="V1290" s="27" t="s">
        <v>100</v>
      </c>
      <c r="W1290" s="29"/>
      <c r="X1290" s="29"/>
      <c r="Y1290" s="29"/>
      <c r="Z1290" s="29"/>
      <c r="AA1290" s="29"/>
      <c r="AB1290" s="29"/>
      <c r="AC1290" s="29"/>
      <c r="AD1290" s="29"/>
      <c r="AE1290" s="29"/>
      <c r="AF1290" s="29"/>
      <c r="AG1290" s="29"/>
      <c r="AH1290" s="29"/>
      <c r="AI1290" s="29"/>
      <c r="AJ1290" s="29"/>
      <c r="AK1290" s="29"/>
      <c r="AL1290" s="29"/>
      <c r="AM1290" s="29"/>
      <c r="AN1290" s="29"/>
      <c r="AO1290" s="29"/>
      <c r="AP1290" s="29"/>
      <c r="AQ1290" s="29"/>
      <c r="AR1290" s="29"/>
      <c r="AS1290" s="29"/>
      <c r="AT1290" s="29"/>
      <c r="AU1290" s="29"/>
      <c r="AV1290" s="29"/>
      <c r="AW1290" s="29"/>
      <c r="AX1290" s="29"/>
      <c r="AY1290" s="29"/>
      <c r="AZ1290" s="29"/>
      <c r="BA1290" s="29"/>
      <c r="BB1290" s="29"/>
      <c r="BC1290" s="29"/>
      <c r="BD1290" s="29"/>
      <c r="BE1290" s="29"/>
      <c r="BF1290" s="29"/>
      <c r="BG1290" s="29"/>
      <c r="BH1290" s="29"/>
      <c r="BI1290" s="29"/>
      <c r="BJ1290" s="29"/>
      <c r="BK1290" s="29"/>
      <c r="BL1290" s="29"/>
      <c r="BM1290" s="29"/>
      <c r="BN1290" s="29"/>
      <c r="BO1290" s="29"/>
      <c r="BP1290" s="29"/>
      <c r="BQ1290" s="29"/>
      <c r="BR1290" s="29"/>
      <c r="BS1290" s="29"/>
      <c r="BT1290" s="29"/>
      <c r="BU1290" s="29"/>
      <c r="BV1290" s="29"/>
      <c r="BW1290" s="29"/>
      <c r="BX1290" s="29"/>
      <c r="BY1290" s="29"/>
      <c r="BZ1290" s="29"/>
      <c r="CA1290" s="29"/>
      <c r="CB1290" s="29"/>
      <c r="CC1290" s="29"/>
      <c r="CD1290" s="29"/>
      <c r="CE1290" s="29"/>
      <c r="CF1290" s="29"/>
      <c r="CG1290" s="29"/>
      <c r="CH1290" s="29"/>
      <c r="CI1290" s="29"/>
      <c r="CJ1290" s="29"/>
      <c r="CK1290" s="29"/>
      <c r="CL1290" s="29"/>
      <c r="CM1290" s="29"/>
      <c r="CN1290" s="29"/>
      <c r="CO1290" s="29"/>
      <c r="CP1290" s="29"/>
      <c r="CQ1290" s="29"/>
      <c r="CR1290" s="29"/>
      <c r="CS1290" s="29"/>
      <c r="CT1290" s="29"/>
      <c r="CU1290" s="29"/>
      <c r="CV1290" s="29"/>
      <c r="CW1290" s="29"/>
      <c r="CX1290" s="29"/>
      <c r="CY1290" s="29"/>
      <c r="CZ1290" s="29"/>
      <c r="DA1290" s="29"/>
      <c r="DB1290" s="29"/>
      <c r="DC1290" s="29"/>
      <c r="DD1290" s="29"/>
      <c r="DE1290" s="29"/>
      <c r="DF1290" s="29"/>
      <c r="DG1290" s="29"/>
      <c r="DH1290" s="29"/>
      <c r="DI1290" s="29"/>
      <c r="DJ1290" s="29"/>
      <c r="DK1290" s="29"/>
      <c r="DL1290" s="29"/>
      <c r="DM1290" s="29"/>
      <c r="DN1290" s="29"/>
      <c r="DO1290" s="29"/>
      <c r="DP1290" s="29"/>
      <c r="DQ1290" s="29"/>
      <c r="DR1290" s="29"/>
      <c r="DS1290" s="29"/>
      <c r="DT1290" s="29"/>
      <c r="DU1290" s="29"/>
      <c r="DV1290" s="29"/>
      <c r="DW1290" s="29"/>
      <c r="DX1290" s="29"/>
      <c r="DY1290" s="29"/>
      <c r="DZ1290" s="29"/>
      <c r="EA1290" s="29"/>
      <c r="EB1290" s="29"/>
      <c r="EC1290" s="29"/>
      <c r="ED1290" s="29"/>
      <c r="EE1290" s="29"/>
      <c r="EF1290" s="29"/>
      <c r="EG1290" s="29"/>
      <c r="EH1290" s="29"/>
      <c r="EI1290" s="29"/>
      <c r="EJ1290" s="29"/>
      <c r="EK1290" s="29"/>
      <c r="EL1290" s="29"/>
      <c r="EM1290" s="29"/>
      <c r="EN1290" s="29"/>
      <c r="EO1290" s="29"/>
      <c r="EP1290" s="29"/>
      <c r="EQ1290" s="29"/>
      <c r="ER1290" s="29"/>
      <c r="ES1290" s="29"/>
      <c r="ET1290" s="29"/>
      <c r="EU1290" s="29"/>
      <c r="EV1290" s="29"/>
      <c r="EW1290" s="29"/>
      <c r="EX1290" s="29"/>
      <c r="EY1290" s="29"/>
      <c r="EZ1290" s="29"/>
      <c r="FA1290" s="29"/>
      <c r="FB1290" s="29"/>
      <c r="FC1290" s="29"/>
      <c r="FD1290" s="29"/>
      <c r="FE1290" s="29"/>
      <c r="FF1290" s="29"/>
      <c r="FG1290" s="29"/>
      <c r="FH1290" s="29"/>
      <c r="FI1290" s="29"/>
      <c r="FJ1290" s="29"/>
      <c r="FK1290" s="29"/>
      <c r="FL1290" s="29"/>
      <c r="FM1290" s="29"/>
      <c r="FN1290" s="29"/>
      <c r="FO1290" s="29"/>
      <c r="FP1290" s="29"/>
      <c r="FQ1290" s="29"/>
      <c r="FR1290" s="29"/>
      <c r="FS1290" s="29"/>
      <c r="FT1290" s="29"/>
      <c r="FU1290" s="29"/>
      <c r="FV1290" s="29"/>
      <c r="FW1290" s="29"/>
      <c r="FX1290" s="29"/>
      <c r="FY1290" s="29"/>
      <c r="FZ1290" s="29"/>
      <c r="GA1290" s="29"/>
      <c r="GB1290" s="29"/>
      <c r="GC1290" s="29"/>
      <c r="GD1290" s="29"/>
      <c r="GE1290" s="29"/>
      <c r="GF1290" s="29"/>
      <c r="GG1290" s="29"/>
      <c r="GH1290" s="29"/>
      <c r="GI1290" s="29"/>
      <c r="GJ1290" s="29"/>
      <c r="GK1290" s="29"/>
      <c r="GL1290" s="29"/>
      <c r="GM1290" s="29"/>
      <c r="GN1290" s="29"/>
      <c r="GO1290" s="29"/>
      <c r="GP1290" s="29"/>
      <c r="GQ1290" s="29"/>
      <c r="GR1290" s="29"/>
      <c r="GS1290" s="29"/>
      <c r="GT1290" s="29"/>
      <c r="GU1290" s="29"/>
      <c r="GV1290" s="29"/>
      <c r="GW1290" s="29"/>
      <c r="GX1290" s="29"/>
      <c r="GY1290" s="29"/>
      <c r="GZ1290" s="29"/>
      <c r="HA1290" s="29"/>
      <c r="HB1290" s="29"/>
      <c r="HC1290" s="29"/>
      <c r="HD1290" s="29"/>
      <c r="HE1290" s="29"/>
      <c r="HF1290" s="29"/>
      <c r="HG1290" s="29"/>
      <c r="HH1290" s="29"/>
      <c r="HI1290" s="29"/>
      <c r="HJ1290" s="29"/>
      <c r="HK1290" s="29"/>
      <c r="HL1290" s="29"/>
      <c r="HM1290" s="29"/>
      <c r="HN1290" s="29"/>
      <c r="HO1290" s="29"/>
      <c r="HP1290" s="29"/>
      <c r="HQ1290" s="29"/>
      <c r="HR1290" s="29"/>
      <c r="HS1290" s="29"/>
      <c r="HT1290" s="29"/>
      <c r="HU1290" s="29"/>
      <c r="HV1290" s="29"/>
      <c r="HW1290" s="29"/>
      <c r="HX1290" s="29"/>
      <c r="HY1290" s="29"/>
      <c r="HZ1290" s="29"/>
      <c r="IA1290" s="29"/>
      <c r="IB1290" s="29"/>
      <c r="IC1290" s="29"/>
      <c r="ID1290" s="29"/>
      <c r="IE1290" s="29"/>
      <c r="IF1290" s="29"/>
      <c r="IG1290" s="29"/>
      <c r="IH1290" s="29"/>
      <c r="II1290" s="29"/>
      <c r="IJ1290" s="29"/>
      <c r="IK1290" s="29"/>
      <c r="IL1290" s="29"/>
      <c r="IM1290" s="29"/>
      <c r="IN1290" s="29"/>
      <c r="IO1290" s="29"/>
      <c r="IP1290" s="29"/>
      <c r="IQ1290" s="29"/>
      <c r="IR1290" s="29"/>
      <c r="IS1290" s="29"/>
      <c r="IT1290" s="29"/>
      <c r="IU1290" s="29"/>
      <c r="IV1290" s="29"/>
      <c r="IW1290" s="29"/>
      <c r="IX1290" s="29"/>
      <c r="IY1290" s="29"/>
      <c r="IZ1290" s="29"/>
      <c r="JA1290" s="29"/>
      <c r="JB1290" s="29"/>
      <c r="JC1290" s="29"/>
      <c r="JD1290" s="29"/>
      <c r="JE1290" s="29"/>
      <c r="JF1290" s="29"/>
      <c r="JG1290" s="29"/>
      <c r="JH1290" s="29"/>
      <c r="JI1290" s="29"/>
      <c r="JJ1290" s="29"/>
      <c r="JK1290" s="29"/>
      <c r="JL1290" s="29"/>
      <c r="JM1290" s="29"/>
      <c r="JN1290" s="29"/>
      <c r="JO1290" s="29"/>
      <c r="JP1290" s="29"/>
      <c r="JQ1290" s="29"/>
      <c r="JR1290" s="29"/>
      <c r="JS1290" s="29"/>
      <c r="JT1290" s="29"/>
      <c r="JU1290" s="29"/>
      <c r="JV1290" s="29"/>
      <c r="JW1290" s="29"/>
      <c r="JX1290" s="29"/>
      <c r="JY1290" s="29"/>
      <c r="JZ1290" s="29"/>
      <c r="KA1290" s="29"/>
      <c r="KB1290" s="29"/>
      <c r="KC1290" s="29"/>
      <c r="KD1290" s="29"/>
      <c r="KE1290" s="29"/>
      <c r="KF1290" s="29"/>
      <c r="KG1290" s="29"/>
      <c r="KH1290" s="29"/>
      <c r="KI1290" s="29"/>
      <c r="KJ1290" s="29"/>
      <c r="KK1290" s="29"/>
      <c r="KL1290" s="29"/>
      <c r="KM1290" s="29"/>
      <c r="KN1290" s="29"/>
      <c r="KO1290" s="29"/>
      <c r="KP1290" s="29"/>
      <c r="KQ1290" s="29"/>
      <c r="KR1290" s="29"/>
      <c r="KS1290" s="29"/>
      <c r="KT1290" s="29"/>
      <c r="KU1290" s="29"/>
      <c r="KV1290" s="29"/>
      <c r="KW1290" s="29"/>
      <c r="KX1290" s="29"/>
      <c r="KY1290" s="29"/>
      <c r="KZ1290" s="29"/>
      <c r="LA1290" s="29"/>
      <c r="LB1290" s="29"/>
      <c r="LC1290" s="29"/>
      <c r="LD1290" s="29"/>
      <c r="LE1290" s="29"/>
      <c r="LF1290" s="29"/>
      <c r="LG1290" s="29"/>
      <c r="LH1290" s="29"/>
      <c r="LI1290" s="29"/>
      <c r="LJ1290" s="29"/>
      <c r="LK1290" s="29"/>
      <c r="LL1290" s="29"/>
      <c r="LM1290" s="29"/>
      <c r="LN1290" s="29"/>
      <c r="LO1290" s="29"/>
      <c r="LP1290" s="29"/>
      <c r="LQ1290" s="29"/>
      <c r="LR1290" s="29"/>
      <c r="LS1290" s="29"/>
      <c r="LT1290" s="29"/>
      <c r="LU1290" s="29"/>
      <c r="LV1290" s="29"/>
      <c r="LW1290" s="29"/>
      <c r="LX1290" s="29"/>
      <c r="LY1290" s="29"/>
      <c r="LZ1290" s="29"/>
      <c r="MA1290" s="29"/>
      <c r="MB1290" s="29"/>
      <c r="MC1290" s="29"/>
      <c r="MD1290" s="29"/>
      <c r="ME1290" s="29"/>
      <c r="MF1290" s="29"/>
      <c r="MG1290" s="29"/>
      <c r="MH1290" s="29"/>
      <c r="MI1290" s="29"/>
      <c r="MJ1290" s="29"/>
      <c r="MK1290" s="29"/>
      <c r="ML1290" s="29"/>
      <c r="MM1290" s="29"/>
      <c r="MN1290" s="29"/>
      <c r="MO1290" s="29"/>
      <c r="MP1290" s="29"/>
      <c r="MQ1290" s="29"/>
      <c r="MR1290" s="29"/>
      <c r="MS1290" s="29"/>
      <c r="MT1290" s="29"/>
      <c r="MU1290" s="29"/>
      <c r="MV1290" s="29"/>
      <c r="MW1290" s="29"/>
      <c r="MX1290" s="29"/>
      <c r="MY1290" s="29"/>
      <c r="MZ1290" s="29"/>
      <c r="NA1290" s="29"/>
      <c r="NB1290" s="29"/>
      <c r="NC1290" s="29"/>
      <c r="ND1290" s="29"/>
      <c r="NE1290" s="29"/>
      <c r="NF1290" s="29"/>
      <c r="NG1290" s="29"/>
      <c r="NH1290" s="29"/>
      <c r="NI1290" s="29"/>
      <c r="NJ1290" s="29"/>
      <c r="NK1290" s="29"/>
      <c r="NL1290" s="29"/>
      <c r="NM1290" s="29"/>
      <c r="NN1290" s="29"/>
      <c r="NO1290" s="29"/>
      <c r="NP1290" s="29"/>
      <c r="NQ1290" s="29"/>
      <c r="NR1290" s="29"/>
      <c r="NS1290" s="29"/>
      <c r="NT1290" s="29"/>
      <c r="NU1290" s="29"/>
      <c r="NV1290" s="29"/>
      <c r="NW1290" s="29"/>
      <c r="NX1290" s="29"/>
      <c r="NY1290" s="29"/>
      <c r="NZ1290" s="29"/>
      <c r="OA1290" s="29"/>
      <c r="OB1290" s="29"/>
      <c r="OC1290" s="29"/>
      <c r="OD1290" s="29"/>
      <c r="OE1290" s="29"/>
      <c r="OF1290" s="29"/>
      <c r="OG1290" s="29"/>
      <c r="OH1290" s="29"/>
      <c r="OI1290" s="29"/>
      <c r="OJ1290" s="29"/>
      <c r="OK1290" s="29"/>
      <c r="OL1290" s="29"/>
      <c r="OM1290" s="29"/>
      <c r="ON1290" s="29"/>
      <c r="OO1290" s="29"/>
      <c r="OP1290" s="29"/>
      <c r="OQ1290" s="29"/>
      <c r="OR1290" s="29"/>
      <c r="OS1290" s="29"/>
      <c r="OT1290" s="29"/>
      <c r="OU1290" s="29"/>
      <c r="OV1290" s="29"/>
      <c r="OW1290" s="29"/>
      <c r="OX1290" s="29"/>
      <c r="OY1290" s="29"/>
      <c r="OZ1290" s="29"/>
      <c r="PA1290" s="29"/>
      <c r="PB1290" s="29"/>
      <c r="PC1290" s="29"/>
      <c r="PD1290" s="29"/>
      <c r="PE1290" s="29"/>
      <c r="PF1290" s="29"/>
      <c r="PG1290" s="29"/>
      <c r="PH1290" s="29"/>
      <c r="PI1290" s="29"/>
      <c r="PJ1290" s="29"/>
      <c r="PK1290" s="29"/>
      <c r="PL1290" s="29"/>
      <c r="PM1290" s="29"/>
      <c r="PN1290" s="29"/>
      <c r="PO1290" s="29"/>
      <c r="PP1290" s="29"/>
      <c r="PQ1290" s="29"/>
      <c r="PR1290" s="29"/>
      <c r="PS1290" s="29"/>
      <c r="PT1290" s="29"/>
      <c r="PU1290" s="29"/>
      <c r="PV1290" s="29"/>
      <c r="PW1290" s="29"/>
      <c r="PX1290" s="29"/>
      <c r="PY1290" s="29"/>
      <c r="PZ1290" s="29"/>
      <c r="QA1290" s="29"/>
      <c r="QB1290" s="29"/>
      <c r="QC1290" s="29"/>
      <c r="QD1290" s="29"/>
      <c r="QE1290" s="29"/>
      <c r="QF1290" s="29"/>
      <c r="QG1290" s="29"/>
      <c r="QH1290" s="29"/>
      <c r="QI1290" s="29"/>
      <c r="QJ1290" s="29"/>
      <c r="QK1290" s="29"/>
      <c r="QL1290" s="29"/>
      <c r="QM1290" s="29"/>
      <c r="QN1290" s="29"/>
      <c r="QO1290" s="29"/>
      <c r="QP1290" s="29"/>
      <c r="QQ1290" s="29"/>
      <c r="QR1290" s="29"/>
      <c r="QS1290" s="29"/>
      <c r="QT1290" s="29"/>
      <c r="QU1290" s="29"/>
      <c r="QV1290" s="29"/>
      <c r="QW1290" s="29"/>
      <c r="QX1290" s="29"/>
      <c r="QY1290" s="29"/>
      <c r="QZ1290" s="29"/>
      <c r="RA1290" s="29"/>
      <c r="RB1290" s="29"/>
      <c r="RC1290" s="29"/>
      <c r="RD1290" s="29"/>
      <c r="RE1290" s="29"/>
      <c r="RF1290" s="29"/>
      <c r="RG1290" s="29"/>
      <c r="RH1290" s="29"/>
      <c r="RI1290" s="29"/>
      <c r="RJ1290" s="29"/>
      <c r="RK1290" s="29"/>
      <c r="RL1290" s="29"/>
      <c r="RM1290" s="29"/>
      <c r="RN1290" s="29"/>
      <c r="RO1290" s="29"/>
      <c r="RP1290" s="29"/>
      <c r="RQ1290" s="29"/>
      <c r="RR1290" s="29"/>
      <c r="RS1290" s="29"/>
      <c r="RT1290" s="29"/>
      <c r="RU1290" s="29"/>
      <c r="RV1290" s="29"/>
      <c r="RW1290" s="29"/>
      <c r="RX1290" s="29"/>
      <c r="RY1290" s="29"/>
      <c r="RZ1290" s="29"/>
      <c r="SA1290" s="29"/>
      <c r="SB1290" s="29"/>
      <c r="SC1290" s="29"/>
      <c r="SD1290" s="29"/>
      <c r="SE1290" s="29"/>
      <c r="SF1290" s="29"/>
      <c r="SG1290" s="29"/>
      <c r="SH1290" s="29"/>
      <c r="SI1290" s="29"/>
      <c r="SJ1290" s="29"/>
      <c r="SK1290" s="29"/>
      <c r="SL1290" s="29"/>
      <c r="SM1290" s="29"/>
      <c r="SN1290" s="29"/>
      <c r="SO1290" s="29"/>
      <c r="SP1290" s="29"/>
      <c r="SQ1290" s="29"/>
      <c r="SR1290" s="29"/>
      <c r="SS1290" s="29"/>
      <c r="ST1290" s="29"/>
      <c r="SU1290" s="29"/>
      <c r="SV1290" s="29"/>
      <c r="SW1290" s="29"/>
      <c r="SX1290" s="29"/>
      <c r="SY1290" s="29"/>
      <c r="SZ1290" s="29"/>
      <c r="TA1290" s="29"/>
      <c r="TB1290" s="29"/>
      <c r="TC1290" s="29"/>
      <c r="TD1290" s="29"/>
    </row>
    <row r="1291" spans="1:524" ht="16.5" customHeight="1" x14ac:dyDescent="0.2">
      <c r="A1291" s="20">
        <v>683</v>
      </c>
      <c r="B1291" s="20" t="s">
        <v>62</v>
      </c>
      <c r="C1291" s="20" t="s">
        <v>915</v>
      </c>
      <c r="D1291" s="20" t="s">
        <v>38</v>
      </c>
      <c r="E1291" s="20" t="s">
        <v>1345</v>
      </c>
      <c r="F1291" s="22" t="s">
        <v>963</v>
      </c>
      <c r="G1291" s="20" t="s">
        <v>84</v>
      </c>
      <c r="H1291" s="20" t="s">
        <v>35</v>
      </c>
      <c r="I1291" s="20" t="s">
        <v>81</v>
      </c>
      <c r="J1291" s="22" t="s">
        <v>915</v>
      </c>
      <c r="K1291" s="20"/>
      <c r="L1291" s="20"/>
      <c r="M1291" s="20"/>
      <c r="N1291" s="20"/>
      <c r="O1291" s="23"/>
      <c r="P1291" s="23">
        <v>1450000</v>
      </c>
      <c r="Q1291" s="24">
        <v>1</v>
      </c>
      <c r="R1291" s="25">
        <v>45748</v>
      </c>
      <c r="S1291" s="20" t="s">
        <v>83</v>
      </c>
      <c r="T1291" s="26">
        <f t="shared" si="22"/>
        <v>1450000</v>
      </c>
      <c r="U1291" s="27" t="s">
        <v>100</v>
      </c>
      <c r="V1291" s="27" t="s">
        <v>100</v>
      </c>
      <c r="W1291" s="29"/>
      <c r="X1291" s="29"/>
      <c r="Y1291" s="29"/>
      <c r="Z1291" s="29"/>
      <c r="AA1291" s="29"/>
      <c r="AB1291" s="29"/>
      <c r="AC1291" s="29"/>
      <c r="AD1291" s="29"/>
      <c r="AE1291" s="29"/>
      <c r="AF1291" s="29"/>
      <c r="AG1291" s="29"/>
      <c r="AH1291" s="29"/>
      <c r="AI1291" s="29"/>
      <c r="AJ1291" s="29"/>
      <c r="AK1291" s="29"/>
      <c r="AL1291" s="29"/>
      <c r="AM1291" s="29"/>
      <c r="AN1291" s="29"/>
      <c r="AO1291" s="29"/>
      <c r="AP1291" s="29"/>
      <c r="AQ1291" s="29"/>
      <c r="AR1291" s="29"/>
      <c r="AS1291" s="29"/>
      <c r="AT1291" s="29"/>
      <c r="AU1291" s="29"/>
      <c r="AV1291" s="29"/>
      <c r="AW1291" s="29"/>
      <c r="AX1291" s="29"/>
      <c r="AY1291" s="29"/>
      <c r="AZ1291" s="29"/>
      <c r="BA1291" s="29"/>
      <c r="BB1291" s="29"/>
      <c r="BC1291" s="29"/>
      <c r="BD1291" s="29"/>
      <c r="BE1291" s="29"/>
      <c r="BF1291" s="29"/>
      <c r="BG1291" s="29"/>
      <c r="BH1291" s="29"/>
      <c r="BI1291" s="29"/>
      <c r="BJ1291" s="29"/>
      <c r="BK1291" s="29"/>
      <c r="BL1291" s="29"/>
      <c r="BM1291" s="29"/>
      <c r="BN1291" s="29"/>
      <c r="BO1291" s="29"/>
      <c r="BP1291" s="29"/>
      <c r="BQ1291" s="29"/>
      <c r="BR1291" s="29"/>
      <c r="BS1291" s="29"/>
      <c r="BT1291" s="29"/>
      <c r="BU1291" s="29"/>
      <c r="BV1291" s="29"/>
      <c r="BW1291" s="29"/>
      <c r="BX1291" s="29"/>
      <c r="BY1291" s="29"/>
      <c r="BZ1291" s="29"/>
      <c r="CA1291" s="29"/>
      <c r="CB1291" s="29"/>
      <c r="CC1291" s="29"/>
      <c r="CD1291" s="29"/>
      <c r="CE1291" s="29"/>
      <c r="CF1291" s="29"/>
      <c r="CG1291" s="29"/>
      <c r="CH1291" s="29"/>
      <c r="CI1291" s="29"/>
      <c r="CJ1291" s="29"/>
      <c r="CK1291" s="29"/>
      <c r="CL1291" s="29"/>
      <c r="CM1291" s="29"/>
      <c r="CN1291" s="29"/>
      <c r="CO1291" s="29"/>
      <c r="CP1291" s="29"/>
      <c r="CQ1291" s="29"/>
      <c r="CR1291" s="29"/>
      <c r="CS1291" s="29"/>
      <c r="CT1291" s="29"/>
      <c r="CU1291" s="29"/>
      <c r="CV1291" s="29"/>
      <c r="CW1291" s="29"/>
      <c r="CX1291" s="29"/>
      <c r="CY1291" s="29"/>
      <c r="CZ1291" s="29"/>
      <c r="DA1291" s="29"/>
      <c r="DB1291" s="29"/>
      <c r="DC1291" s="29"/>
      <c r="DD1291" s="29"/>
      <c r="DE1291" s="29"/>
      <c r="DF1291" s="29"/>
      <c r="DG1291" s="29"/>
      <c r="DH1291" s="29"/>
      <c r="DI1291" s="29"/>
      <c r="DJ1291" s="29"/>
      <c r="DK1291" s="29"/>
      <c r="DL1291" s="29"/>
      <c r="DM1291" s="29"/>
      <c r="DN1291" s="29"/>
      <c r="DO1291" s="29"/>
      <c r="DP1291" s="29"/>
      <c r="DQ1291" s="29"/>
      <c r="DR1291" s="29"/>
      <c r="DS1291" s="29"/>
      <c r="DT1291" s="29"/>
      <c r="DU1291" s="29"/>
      <c r="DV1291" s="29"/>
      <c r="DW1291" s="29"/>
      <c r="DX1291" s="29"/>
      <c r="DY1291" s="29"/>
      <c r="DZ1291" s="29"/>
      <c r="EA1291" s="29"/>
      <c r="EB1291" s="29"/>
      <c r="EC1291" s="29"/>
      <c r="ED1291" s="29"/>
      <c r="EE1291" s="29"/>
      <c r="EF1291" s="29"/>
      <c r="EG1291" s="29"/>
      <c r="EH1291" s="29"/>
      <c r="EI1291" s="29"/>
      <c r="EJ1291" s="29"/>
      <c r="EK1291" s="29"/>
      <c r="EL1291" s="29"/>
      <c r="EM1291" s="29"/>
      <c r="EN1291" s="29"/>
      <c r="EO1291" s="29"/>
      <c r="EP1291" s="29"/>
      <c r="EQ1291" s="29"/>
      <c r="ER1291" s="29"/>
      <c r="ES1291" s="29"/>
      <c r="ET1291" s="29"/>
      <c r="EU1291" s="29"/>
      <c r="EV1291" s="29"/>
      <c r="EW1291" s="29"/>
      <c r="EX1291" s="29"/>
      <c r="EY1291" s="29"/>
      <c r="EZ1291" s="29"/>
      <c r="FA1291" s="29"/>
      <c r="FB1291" s="29"/>
      <c r="FC1291" s="29"/>
      <c r="FD1291" s="29"/>
      <c r="FE1291" s="29"/>
      <c r="FF1291" s="29"/>
      <c r="FG1291" s="29"/>
      <c r="FH1291" s="29"/>
      <c r="FI1291" s="29"/>
      <c r="FJ1291" s="29"/>
      <c r="FK1291" s="29"/>
      <c r="FL1291" s="29"/>
      <c r="FM1291" s="29"/>
      <c r="FN1291" s="29"/>
      <c r="FO1291" s="29"/>
      <c r="FP1291" s="29"/>
      <c r="FQ1291" s="29"/>
      <c r="FR1291" s="29"/>
      <c r="FS1291" s="29"/>
      <c r="FT1291" s="29"/>
      <c r="FU1291" s="29"/>
      <c r="FV1291" s="29"/>
      <c r="FW1291" s="29"/>
      <c r="FX1291" s="29"/>
      <c r="FY1291" s="29"/>
      <c r="FZ1291" s="29"/>
      <c r="GA1291" s="29"/>
      <c r="GB1291" s="29"/>
      <c r="GC1291" s="29"/>
      <c r="GD1291" s="29"/>
      <c r="GE1291" s="29"/>
      <c r="GF1291" s="29"/>
      <c r="GG1291" s="29"/>
      <c r="GH1291" s="29"/>
      <c r="GI1291" s="29"/>
      <c r="GJ1291" s="29"/>
      <c r="GK1291" s="29"/>
      <c r="GL1291" s="29"/>
      <c r="GM1291" s="29"/>
      <c r="GN1291" s="29"/>
      <c r="GO1291" s="29"/>
      <c r="GP1291" s="29"/>
      <c r="GQ1291" s="29"/>
      <c r="GR1291" s="29"/>
      <c r="GS1291" s="29"/>
      <c r="GT1291" s="29"/>
      <c r="GU1291" s="29"/>
      <c r="GV1291" s="29"/>
      <c r="GW1291" s="29"/>
      <c r="GX1291" s="29"/>
      <c r="GY1291" s="29"/>
      <c r="GZ1291" s="29"/>
      <c r="HA1291" s="29"/>
      <c r="HB1291" s="29"/>
      <c r="HC1291" s="29"/>
      <c r="HD1291" s="29"/>
      <c r="HE1291" s="29"/>
      <c r="HF1291" s="29"/>
      <c r="HG1291" s="29"/>
      <c r="HH1291" s="29"/>
      <c r="HI1291" s="29"/>
      <c r="HJ1291" s="29"/>
      <c r="HK1291" s="29"/>
      <c r="HL1291" s="29"/>
      <c r="HM1291" s="29"/>
      <c r="HN1291" s="29"/>
      <c r="HO1291" s="29"/>
      <c r="HP1291" s="29"/>
      <c r="HQ1291" s="29"/>
      <c r="HR1291" s="29"/>
      <c r="HS1291" s="29"/>
      <c r="HT1291" s="29"/>
      <c r="HU1291" s="29"/>
      <c r="HV1291" s="29"/>
      <c r="HW1291" s="29"/>
      <c r="HX1291" s="29"/>
      <c r="HY1291" s="29"/>
      <c r="HZ1291" s="29"/>
      <c r="IA1291" s="29"/>
      <c r="IB1291" s="29"/>
      <c r="IC1291" s="29"/>
      <c r="ID1291" s="29"/>
      <c r="IE1291" s="29"/>
      <c r="IF1291" s="29"/>
      <c r="IG1291" s="29"/>
      <c r="IH1291" s="29"/>
      <c r="II1291" s="29"/>
      <c r="IJ1291" s="29"/>
      <c r="IK1291" s="29"/>
      <c r="IL1291" s="29"/>
      <c r="IM1291" s="29"/>
      <c r="IN1291" s="29"/>
      <c r="IO1291" s="29"/>
      <c r="IP1291" s="29"/>
      <c r="IQ1291" s="29"/>
      <c r="IR1291" s="29"/>
      <c r="IS1291" s="29"/>
      <c r="IT1291" s="29"/>
      <c r="IU1291" s="29"/>
      <c r="IV1291" s="29"/>
      <c r="IW1291" s="29"/>
      <c r="IX1291" s="29"/>
      <c r="IY1291" s="29"/>
      <c r="IZ1291" s="29"/>
      <c r="JA1291" s="29"/>
      <c r="JB1291" s="29"/>
      <c r="JC1291" s="29"/>
      <c r="JD1291" s="29"/>
      <c r="JE1291" s="29"/>
      <c r="JF1291" s="29"/>
      <c r="JG1291" s="29"/>
      <c r="JH1291" s="29"/>
      <c r="JI1291" s="29"/>
      <c r="JJ1291" s="29"/>
      <c r="JK1291" s="29"/>
      <c r="JL1291" s="29"/>
      <c r="JM1291" s="29"/>
      <c r="JN1291" s="29"/>
      <c r="JO1291" s="29"/>
      <c r="JP1291" s="29"/>
      <c r="JQ1291" s="29"/>
      <c r="JR1291" s="29"/>
      <c r="JS1291" s="29"/>
      <c r="JT1291" s="29"/>
      <c r="JU1291" s="29"/>
      <c r="JV1291" s="29"/>
      <c r="JW1291" s="29"/>
      <c r="JX1291" s="29"/>
      <c r="JY1291" s="29"/>
      <c r="JZ1291" s="29"/>
      <c r="KA1291" s="29"/>
      <c r="KB1291" s="29"/>
      <c r="KC1291" s="29"/>
      <c r="KD1291" s="29"/>
      <c r="KE1291" s="29"/>
      <c r="KF1291" s="29"/>
      <c r="KG1291" s="29"/>
      <c r="KH1291" s="29"/>
      <c r="KI1291" s="29"/>
      <c r="KJ1291" s="29"/>
      <c r="KK1291" s="29"/>
      <c r="KL1291" s="29"/>
      <c r="KM1291" s="29"/>
      <c r="KN1291" s="29"/>
      <c r="KO1291" s="29"/>
      <c r="KP1291" s="29"/>
      <c r="KQ1291" s="29"/>
      <c r="KR1291" s="29"/>
      <c r="KS1291" s="29"/>
      <c r="KT1291" s="29"/>
      <c r="KU1291" s="29"/>
      <c r="KV1291" s="29"/>
      <c r="KW1291" s="29"/>
      <c r="KX1291" s="29"/>
      <c r="KY1291" s="29"/>
      <c r="KZ1291" s="29"/>
      <c r="LA1291" s="29"/>
      <c r="LB1291" s="29"/>
      <c r="LC1291" s="29"/>
      <c r="LD1291" s="29"/>
      <c r="LE1291" s="29"/>
      <c r="LF1291" s="29"/>
      <c r="LG1291" s="29"/>
      <c r="LH1291" s="29"/>
      <c r="LI1291" s="29"/>
      <c r="LJ1291" s="29"/>
      <c r="LK1291" s="29"/>
      <c r="LL1291" s="29"/>
      <c r="LM1291" s="29"/>
      <c r="LN1291" s="29"/>
      <c r="LO1291" s="29"/>
      <c r="LP1291" s="29"/>
      <c r="LQ1291" s="29"/>
      <c r="LR1291" s="29"/>
      <c r="LS1291" s="29"/>
      <c r="LT1291" s="29"/>
      <c r="LU1291" s="29"/>
      <c r="LV1291" s="29"/>
      <c r="LW1291" s="29"/>
      <c r="LX1291" s="29"/>
      <c r="LY1291" s="29"/>
      <c r="LZ1291" s="29"/>
      <c r="MA1291" s="29"/>
      <c r="MB1291" s="29"/>
      <c r="MC1291" s="29"/>
      <c r="MD1291" s="29"/>
      <c r="ME1291" s="29"/>
      <c r="MF1291" s="29"/>
      <c r="MG1291" s="29"/>
      <c r="MH1291" s="29"/>
      <c r="MI1291" s="29"/>
      <c r="MJ1291" s="29"/>
      <c r="MK1291" s="29"/>
      <c r="ML1291" s="29"/>
      <c r="MM1291" s="29"/>
      <c r="MN1291" s="29"/>
      <c r="MO1291" s="29"/>
      <c r="MP1291" s="29"/>
      <c r="MQ1291" s="29"/>
      <c r="MR1291" s="29"/>
      <c r="MS1291" s="29"/>
      <c r="MT1291" s="29"/>
      <c r="MU1291" s="29"/>
      <c r="MV1291" s="29"/>
      <c r="MW1291" s="29"/>
      <c r="MX1291" s="29"/>
      <c r="MY1291" s="29"/>
      <c r="MZ1291" s="29"/>
      <c r="NA1291" s="29"/>
      <c r="NB1291" s="29"/>
      <c r="NC1291" s="29"/>
      <c r="ND1291" s="29"/>
      <c r="NE1291" s="29"/>
      <c r="NF1291" s="29"/>
      <c r="NG1291" s="29"/>
      <c r="NH1291" s="29"/>
      <c r="NI1291" s="29"/>
      <c r="NJ1291" s="29"/>
      <c r="NK1291" s="29"/>
      <c r="NL1291" s="29"/>
      <c r="NM1291" s="29"/>
      <c r="NN1291" s="29"/>
      <c r="NO1291" s="29"/>
      <c r="NP1291" s="29"/>
      <c r="NQ1291" s="29"/>
      <c r="NR1291" s="29"/>
      <c r="NS1291" s="29"/>
      <c r="NT1291" s="29"/>
      <c r="NU1291" s="29"/>
      <c r="NV1291" s="29"/>
      <c r="NW1291" s="29"/>
      <c r="NX1291" s="29"/>
      <c r="NY1291" s="29"/>
      <c r="NZ1291" s="29"/>
      <c r="OA1291" s="29"/>
      <c r="OB1291" s="29"/>
      <c r="OC1291" s="29"/>
      <c r="OD1291" s="29"/>
      <c r="OE1291" s="29"/>
      <c r="OF1291" s="29"/>
      <c r="OG1291" s="29"/>
      <c r="OH1291" s="29"/>
      <c r="OI1291" s="29"/>
      <c r="OJ1291" s="29"/>
      <c r="OK1291" s="29"/>
      <c r="OL1291" s="29"/>
      <c r="OM1291" s="29"/>
      <c r="ON1291" s="29"/>
      <c r="OO1291" s="29"/>
      <c r="OP1291" s="29"/>
      <c r="OQ1291" s="29"/>
      <c r="OR1291" s="29"/>
      <c r="OS1291" s="29"/>
      <c r="OT1291" s="29"/>
      <c r="OU1291" s="29"/>
      <c r="OV1291" s="29"/>
      <c r="OW1291" s="29"/>
      <c r="OX1291" s="29"/>
      <c r="OY1291" s="29"/>
      <c r="OZ1291" s="29"/>
      <c r="PA1291" s="29"/>
      <c r="PB1291" s="29"/>
      <c r="PC1291" s="29"/>
      <c r="PD1291" s="29"/>
      <c r="PE1291" s="29"/>
      <c r="PF1291" s="29"/>
      <c r="PG1291" s="29"/>
      <c r="PH1291" s="29"/>
      <c r="PI1291" s="29"/>
      <c r="PJ1291" s="29"/>
      <c r="PK1291" s="29"/>
      <c r="PL1291" s="29"/>
      <c r="PM1291" s="29"/>
      <c r="PN1291" s="29"/>
      <c r="PO1291" s="29"/>
      <c r="PP1291" s="29"/>
      <c r="PQ1291" s="29"/>
      <c r="PR1291" s="29"/>
      <c r="PS1291" s="29"/>
      <c r="PT1291" s="29"/>
      <c r="PU1291" s="29"/>
      <c r="PV1291" s="29"/>
      <c r="PW1291" s="29"/>
      <c r="PX1291" s="29"/>
      <c r="PY1291" s="29"/>
      <c r="PZ1291" s="29"/>
      <c r="QA1291" s="29"/>
      <c r="QB1291" s="29"/>
      <c r="QC1291" s="29"/>
      <c r="QD1291" s="29"/>
      <c r="QE1291" s="29"/>
      <c r="QF1291" s="29"/>
      <c r="QG1291" s="29"/>
      <c r="QH1291" s="29"/>
      <c r="QI1291" s="29"/>
      <c r="QJ1291" s="29"/>
      <c r="QK1291" s="29"/>
      <c r="QL1291" s="29"/>
      <c r="QM1291" s="29"/>
      <c r="QN1291" s="29"/>
      <c r="QO1291" s="29"/>
      <c r="QP1291" s="29"/>
      <c r="QQ1291" s="29"/>
      <c r="QR1291" s="29"/>
      <c r="QS1291" s="29"/>
      <c r="QT1291" s="29"/>
      <c r="QU1291" s="29"/>
      <c r="QV1291" s="29"/>
      <c r="QW1291" s="29"/>
      <c r="QX1291" s="29"/>
      <c r="QY1291" s="29"/>
      <c r="QZ1291" s="29"/>
      <c r="RA1291" s="29"/>
      <c r="RB1291" s="29"/>
      <c r="RC1291" s="29"/>
      <c r="RD1291" s="29"/>
      <c r="RE1291" s="29"/>
      <c r="RF1291" s="29"/>
      <c r="RG1291" s="29"/>
      <c r="RH1291" s="29"/>
      <c r="RI1291" s="29"/>
      <c r="RJ1291" s="29"/>
      <c r="RK1291" s="29"/>
      <c r="RL1291" s="29"/>
      <c r="RM1291" s="29"/>
      <c r="RN1291" s="29"/>
      <c r="RO1291" s="29"/>
      <c r="RP1291" s="29"/>
      <c r="RQ1291" s="29"/>
      <c r="RR1291" s="29"/>
      <c r="RS1291" s="29"/>
      <c r="RT1291" s="29"/>
      <c r="RU1291" s="29"/>
      <c r="RV1291" s="29"/>
      <c r="RW1291" s="29"/>
      <c r="RX1291" s="29"/>
      <c r="RY1291" s="29"/>
      <c r="RZ1291" s="29"/>
      <c r="SA1291" s="29"/>
      <c r="SB1291" s="29"/>
      <c r="SC1291" s="29"/>
      <c r="SD1291" s="29"/>
      <c r="SE1291" s="29"/>
      <c r="SF1291" s="29"/>
      <c r="SG1291" s="29"/>
      <c r="SH1291" s="29"/>
      <c r="SI1291" s="29"/>
      <c r="SJ1291" s="29"/>
      <c r="SK1291" s="29"/>
      <c r="SL1291" s="29"/>
      <c r="SM1291" s="29"/>
      <c r="SN1291" s="29"/>
      <c r="SO1291" s="29"/>
      <c r="SP1291" s="29"/>
      <c r="SQ1291" s="29"/>
      <c r="SR1291" s="29"/>
      <c r="SS1291" s="29"/>
      <c r="ST1291" s="29"/>
      <c r="SU1291" s="29"/>
      <c r="SV1291" s="29"/>
      <c r="SW1291" s="29"/>
      <c r="SX1291" s="29"/>
      <c r="SY1291" s="29"/>
      <c r="SZ1291" s="29"/>
      <c r="TA1291" s="29"/>
      <c r="TB1291" s="29"/>
      <c r="TC1291" s="29"/>
      <c r="TD1291" s="29"/>
    </row>
    <row r="1292" spans="1:524" ht="16.5" customHeight="1" x14ac:dyDescent="0.2">
      <c r="A1292" s="20">
        <v>684</v>
      </c>
      <c r="B1292" s="20" t="s">
        <v>62</v>
      </c>
      <c r="C1292" s="20" t="s">
        <v>915</v>
      </c>
      <c r="D1292" s="20" t="s">
        <v>38</v>
      </c>
      <c r="E1292" s="20" t="s">
        <v>1345</v>
      </c>
      <c r="F1292" s="22" t="s">
        <v>963</v>
      </c>
      <c r="G1292" s="20" t="s">
        <v>84</v>
      </c>
      <c r="H1292" s="20" t="s">
        <v>35</v>
      </c>
      <c r="I1292" s="20" t="s">
        <v>81</v>
      </c>
      <c r="J1292" s="22" t="s">
        <v>915</v>
      </c>
      <c r="K1292" s="20"/>
      <c r="L1292" s="20"/>
      <c r="M1292" s="20"/>
      <c r="N1292" s="20"/>
      <c r="O1292" s="23"/>
      <c r="P1292" s="23">
        <v>1450000</v>
      </c>
      <c r="Q1292" s="24">
        <v>1</v>
      </c>
      <c r="R1292" s="25">
        <v>45778</v>
      </c>
      <c r="S1292" s="20" t="s">
        <v>83</v>
      </c>
      <c r="T1292" s="26">
        <f t="shared" si="22"/>
        <v>1450000</v>
      </c>
      <c r="U1292" s="27" t="s">
        <v>100</v>
      </c>
      <c r="V1292" s="27" t="s">
        <v>100</v>
      </c>
      <c r="W1292" s="29"/>
      <c r="X1292" s="29"/>
      <c r="Y1292" s="29"/>
      <c r="Z1292" s="29"/>
      <c r="AA1292" s="29"/>
      <c r="AB1292" s="29"/>
      <c r="AC1292" s="29"/>
      <c r="AD1292" s="29"/>
      <c r="AE1292" s="29"/>
      <c r="AF1292" s="29"/>
      <c r="AG1292" s="29"/>
      <c r="AH1292" s="29"/>
      <c r="AI1292" s="29"/>
      <c r="AJ1292" s="29"/>
      <c r="AK1292" s="29"/>
      <c r="AL1292" s="29"/>
      <c r="AM1292" s="29"/>
      <c r="AN1292" s="29"/>
      <c r="AO1292" s="29"/>
      <c r="AP1292" s="29"/>
      <c r="AQ1292" s="29"/>
      <c r="AR1292" s="29"/>
      <c r="AS1292" s="29"/>
      <c r="AT1292" s="29"/>
      <c r="AU1292" s="29"/>
      <c r="AV1292" s="29"/>
      <c r="AW1292" s="29"/>
      <c r="AX1292" s="29"/>
      <c r="AY1292" s="29"/>
      <c r="AZ1292" s="29"/>
      <c r="BA1292" s="29"/>
      <c r="BB1292" s="29"/>
      <c r="BC1292" s="29"/>
      <c r="BD1292" s="29"/>
      <c r="BE1292" s="29"/>
      <c r="BF1292" s="29"/>
      <c r="BG1292" s="29"/>
      <c r="BH1292" s="29"/>
      <c r="BI1292" s="29"/>
      <c r="BJ1292" s="29"/>
      <c r="BK1292" s="29"/>
      <c r="BL1292" s="29"/>
      <c r="BM1292" s="29"/>
      <c r="BN1292" s="29"/>
      <c r="BO1292" s="29"/>
      <c r="BP1292" s="29"/>
      <c r="BQ1292" s="29"/>
      <c r="BR1292" s="29"/>
      <c r="BS1292" s="29"/>
      <c r="BT1292" s="29"/>
      <c r="BU1292" s="29"/>
      <c r="BV1292" s="29"/>
      <c r="BW1292" s="29"/>
      <c r="BX1292" s="29"/>
      <c r="BY1292" s="29"/>
      <c r="BZ1292" s="29"/>
      <c r="CA1292" s="29"/>
      <c r="CB1292" s="29"/>
      <c r="CC1292" s="29"/>
      <c r="CD1292" s="29"/>
      <c r="CE1292" s="29"/>
      <c r="CF1292" s="29"/>
      <c r="CG1292" s="29"/>
      <c r="CH1292" s="29"/>
      <c r="CI1292" s="29"/>
      <c r="CJ1292" s="29"/>
      <c r="CK1292" s="29"/>
      <c r="CL1292" s="29"/>
      <c r="CM1292" s="29"/>
      <c r="CN1292" s="29"/>
      <c r="CO1292" s="29"/>
      <c r="CP1292" s="29"/>
      <c r="CQ1292" s="29"/>
      <c r="CR1292" s="29"/>
      <c r="CS1292" s="29"/>
      <c r="CT1292" s="29"/>
      <c r="CU1292" s="29"/>
      <c r="CV1292" s="29"/>
      <c r="CW1292" s="29"/>
      <c r="CX1292" s="29"/>
      <c r="CY1292" s="29"/>
      <c r="CZ1292" s="29"/>
      <c r="DA1292" s="29"/>
      <c r="DB1292" s="29"/>
      <c r="DC1292" s="29"/>
      <c r="DD1292" s="29"/>
      <c r="DE1292" s="29"/>
      <c r="DF1292" s="29"/>
      <c r="DG1292" s="29"/>
      <c r="DH1292" s="29"/>
      <c r="DI1292" s="29"/>
      <c r="DJ1292" s="29"/>
      <c r="DK1292" s="29"/>
      <c r="DL1292" s="29"/>
      <c r="DM1292" s="29"/>
      <c r="DN1292" s="29"/>
      <c r="DO1292" s="29"/>
      <c r="DP1292" s="29"/>
      <c r="DQ1292" s="29"/>
      <c r="DR1292" s="29"/>
      <c r="DS1292" s="29"/>
      <c r="DT1292" s="29"/>
      <c r="DU1292" s="29"/>
      <c r="DV1292" s="29"/>
      <c r="DW1292" s="29"/>
      <c r="DX1292" s="29"/>
      <c r="DY1292" s="29"/>
      <c r="DZ1292" s="29"/>
      <c r="EA1292" s="29"/>
      <c r="EB1292" s="29"/>
      <c r="EC1292" s="29"/>
      <c r="ED1292" s="29"/>
      <c r="EE1292" s="29"/>
      <c r="EF1292" s="29"/>
      <c r="EG1292" s="29"/>
      <c r="EH1292" s="29"/>
      <c r="EI1292" s="29"/>
      <c r="EJ1292" s="29"/>
      <c r="EK1292" s="29"/>
      <c r="EL1292" s="29"/>
      <c r="EM1292" s="29"/>
      <c r="EN1292" s="29"/>
      <c r="EO1292" s="29"/>
      <c r="EP1292" s="29"/>
      <c r="EQ1292" s="29"/>
      <c r="ER1292" s="29"/>
      <c r="ES1292" s="29"/>
      <c r="ET1292" s="29"/>
      <c r="EU1292" s="29"/>
      <c r="EV1292" s="29"/>
      <c r="EW1292" s="29"/>
      <c r="EX1292" s="29"/>
      <c r="EY1292" s="29"/>
      <c r="EZ1292" s="29"/>
      <c r="FA1292" s="29"/>
      <c r="FB1292" s="29"/>
      <c r="FC1292" s="29"/>
      <c r="FD1292" s="29"/>
      <c r="FE1292" s="29"/>
      <c r="FF1292" s="29"/>
      <c r="FG1292" s="29"/>
      <c r="FH1292" s="29"/>
      <c r="FI1292" s="29"/>
      <c r="FJ1292" s="29"/>
      <c r="FK1292" s="29"/>
      <c r="FL1292" s="29"/>
      <c r="FM1292" s="29"/>
      <c r="FN1292" s="29"/>
      <c r="FO1292" s="29"/>
      <c r="FP1292" s="29"/>
      <c r="FQ1292" s="29"/>
      <c r="FR1292" s="29"/>
      <c r="FS1292" s="29"/>
      <c r="FT1292" s="29"/>
      <c r="FU1292" s="29"/>
      <c r="FV1292" s="29"/>
      <c r="FW1292" s="29"/>
      <c r="FX1292" s="29"/>
      <c r="FY1292" s="29"/>
      <c r="FZ1292" s="29"/>
      <c r="GA1292" s="29"/>
      <c r="GB1292" s="29"/>
      <c r="GC1292" s="29"/>
      <c r="GD1292" s="29"/>
      <c r="GE1292" s="29"/>
      <c r="GF1292" s="29"/>
      <c r="GG1292" s="29"/>
      <c r="GH1292" s="29"/>
      <c r="GI1292" s="29"/>
      <c r="GJ1292" s="29"/>
      <c r="GK1292" s="29"/>
      <c r="GL1292" s="29"/>
      <c r="GM1292" s="29"/>
      <c r="GN1292" s="29"/>
      <c r="GO1292" s="29"/>
      <c r="GP1292" s="29"/>
      <c r="GQ1292" s="29"/>
      <c r="GR1292" s="29"/>
      <c r="GS1292" s="29"/>
      <c r="GT1292" s="29"/>
      <c r="GU1292" s="29"/>
      <c r="GV1292" s="29"/>
      <c r="GW1292" s="29"/>
      <c r="GX1292" s="29"/>
      <c r="GY1292" s="29"/>
      <c r="GZ1292" s="29"/>
      <c r="HA1292" s="29"/>
      <c r="HB1292" s="29"/>
      <c r="HC1292" s="29"/>
      <c r="HD1292" s="29"/>
      <c r="HE1292" s="29"/>
      <c r="HF1292" s="29"/>
      <c r="HG1292" s="29"/>
      <c r="HH1292" s="29"/>
      <c r="HI1292" s="29"/>
      <c r="HJ1292" s="29"/>
      <c r="HK1292" s="29"/>
      <c r="HL1292" s="29"/>
      <c r="HM1292" s="29"/>
      <c r="HN1292" s="29"/>
      <c r="HO1292" s="29"/>
      <c r="HP1292" s="29"/>
      <c r="HQ1292" s="29"/>
      <c r="HR1292" s="29"/>
      <c r="HS1292" s="29"/>
      <c r="HT1292" s="29"/>
      <c r="HU1292" s="29"/>
      <c r="HV1292" s="29"/>
      <c r="HW1292" s="29"/>
      <c r="HX1292" s="29"/>
      <c r="HY1292" s="29"/>
      <c r="HZ1292" s="29"/>
      <c r="IA1292" s="29"/>
      <c r="IB1292" s="29"/>
      <c r="IC1292" s="29"/>
      <c r="ID1292" s="29"/>
      <c r="IE1292" s="29"/>
      <c r="IF1292" s="29"/>
      <c r="IG1292" s="29"/>
      <c r="IH1292" s="29"/>
      <c r="II1292" s="29"/>
      <c r="IJ1292" s="29"/>
      <c r="IK1292" s="29"/>
      <c r="IL1292" s="29"/>
      <c r="IM1292" s="29"/>
      <c r="IN1292" s="29"/>
      <c r="IO1292" s="29"/>
      <c r="IP1292" s="29"/>
      <c r="IQ1292" s="29"/>
      <c r="IR1292" s="29"/>
      <c r="IS1292" s="29"/>
      <c r="IT1292" s="29"/>
      <c r="IU1292" s="29"/>
      <c r="IV1292" s="29"/>
      <c r="IW1292" s="29"/>
      <c r="IX1292" s="29"/>
      <c r="IY1292" s="29"/>
      <c r="IZ1292" s="29"/>
      <c r="JA1292" s="29"/>
      <c r="JB1292" s="29"/>
      <c r="JC1292" s="29"/>
      <c r="JD1292" s="29"/>
      <c r="JE1292" s="29"/>
      <c r="JF1292" s="29"/>
      <c r="JG1292" s="29"/>
      <c r="JH1292" s="29"/>
      <c r="JI1292" s="29"/>
      <c r="JJ1292" s="29"/>
      <c r="JK1292" s="29"/>
      <c r="JL1292" s="29"/>
      <c r="JM1292" s="29"/>
      <c r="JN1292" s="29"/>
      <c r="JO1292" s="29"/>
      <c r="JP1292" s="29"/>
      <c r="JQ1292" s="29"/>
      <c r="JR1292" s="29"/>
      <c r="JS1292" s="29"/>
      <c r="JT1292" s="29"/>
      <c r="JU1292" s="29"/>
      <c r="JV1292" s="29"/>
      <c r="JW1292" s="29"/>
      <c r="JX1292" s="29"/>
      <c r="JY1292" s="29"/>
      <c r="JZ1292" s="29"/>
      <c r="KA1292" s="29"/>
      <c r="KB1292" s="29"/>
      <c r="KC1292" s="29"/>
      <c r="KD1292" s="29"/>
      <c r="KE1292" s="29"/>
      <c r="KF1292" s="29"/>
      <c r="KG1292" s="29"/>
      <c r="KH1292" s="29"/>
      <c r="KI1292" s="29"/>
      <c r="KJ1292" s="29"/>
      <c r="KK1292" s="29"/>
      <c r="KL1292" s="29"/>
      <c r="KM1292" s="29"/>
      <c r="KN1292" s="29"/>
      <c r="KO1292" s="29"/>
      <c r="KP1292" s="29"/>
      <c r="KQ1292" s="29"/>
      <c r="KR1292" s="29"/>
      <c r="KS1292" s="29"/>
      <c r="KT1292" s="29"/>
      <c r="KU1292" s="29"/>
      <c r="KV1292" s="29"/>
      <c r="KW1292" s="29"/>
      <c r="KX1292" s="29"/>
      <c r="KY1292" s="29"/>
      <c r="KZ1292" s="29"/>
      <c r="LA1292" s="29"/>
      <c r="LB1292" s="29"/>
      <c r="LC1292" s="29"/>
      <c r="LD1292" s="29"/>
      <c r="LE1292" s="29"/>
      <c r="LF1292" s="29"/>
      <c r="LG1292" s="29"/>
      <c r="LH1292" s="29"/>
      <c r="LI1292" s="29"/>
      <c r="LJ1292" s="29"/>
      <c r="LK1292" s="29"/>
      <c r="LL1292" s="29"/>
      <c r="LM1292" s="29"/>
      <c r="LN1292" s="29"/>
      <c r="LO1292" s="29"/>
      <c r="LP1292" s="29"/>
      <c r="LQ1292" s="29"/>
      <c r="LR1292" s="29"/>
      <c r="LS1292" s="29"/>
      <c r="LT1292" s="29"/>
      <c r="LU1292" s="29"/>
      <c r="LV1292" s="29"/>
      <c r="LW1292" s="29"/>
      <c r="LX1292" s="29"/>
      <c r="LY1292" s="29"/>
      <c r="LZ1292" s="29"/>
      <c r="MA1292" s="29"/>
      <c r="MB1292" s="29"/>
      <c r="MC1292" s="29"/>
      <c r="MD1292" s="29"/>
      <c r="ME1292" s="29"/>
      <c r="MF1292" s="29"/>
      <c r="MG1292" s="29"/>
      <c r="MH1292" s="29"/>
      <c r="MI1292" s="29"/>
      <c r="MJ1292" s="29"/>
      <c r="MK1292" s="29"/>
      <c r="ML1292" s="29"/>
      <c r="MM1292" s="29"/>
      <c r="MN1292" s="29"/>
      <c r="MO1292" s="29"/>
      <c r="MP1292" s="29"/>
      <c r="MQ1292" s="29"/>
      <c r="MR1292" s="29"/>
      <c r="MS1292" s="29"/>
      <c r="MT1292" s="29"/>
      <c r="MU1292" s="29"/>
      <c r="MV1292" s="29"/>
      <c r="MW1292" s="29"/>
      <c r="MX1292" s="29"/>
      <c r="MY1292" s="29"/>
      <c r="MZ1292" s="29"/>
      <c r="NA1292" s="29"/>
      <c r="NB1292" s="29"/>
      <c r="NC1292" s="29"/>
      <c r="ND1292" s="29"/>
      <c r="NE1292" s="29"/>
      <c r="NF1292" s="29"/>
      <c r="NG1292" s="29"/>
      <c r="NH1292" s="29"/>
      <c r="NI1292" s="29"/>
      <c r="NJ1292" s="29"/>
      <c r="NK1292" s="29"/>
      <c r="NL1292" s="29"/>
      <c r="NM1292" s="29"/>
      <c r="NN1292" s="29"/>
      <c r="NO1292" s="29"/>
      <c r="NP1292" s="29"/>
      <c r="NQ1292" s="29"/>
      <c r="NR1292" s="29"/>
      <c r="NS1292" s="29"/>
      <c r="NT1292" s="29"/>
      <c r="NU1292" s="29"/>
      <c r="NV1292" s="29"/>
      <c r="NW1292" s="29"/>
      <c r="NX1292" s="29"/>
      <c r="NY1292" s="29"/>
      <c r="NZ1292" s="29"/>
      <c r="OA1292" s="29"/>
      <c r="OB1292" s="29"/>
      <c r="OC1292" s="29"/>
      <c r="OD1292" s="29"/>
      <c r="OE1292" s="29"/>
      <c r="OF1292" s="29"/>
      <c r="OG1292" s="29"/>
      <c r="OH1292" s="29"/>
      <c r="OI1292" s="29"/>
      <c r="OJ1292" s="29"/>
      <c r="OK1292" s="29"/>
      <c r="OL1292" s="29"/>
      <c r="OM1292" s="29"/>
      <c r="ON1292" s="29"/>
      <c r="OO1292" s="29"/>
      <c r="OP1292" s="29"/>
      <c r="OQ1292" s="29"/>
      <c r="OR1292" s="29"/>
      <c r="OS1292" s="29"/>
      <c r="OT1292" s="29"/>
      <c r="OU1292" s="29"/>
      <c r="OV1292" s="29"/>
      <c r="OW1292" s="29"/>
      <c r="OX1292" s="29"/>
      <c r="OY1292" s="29"/>
      <c r="OZ1292" s="29"/>
      <c r="PA1292" s="29"/>
      <c r="PB1292" s="29"/>
      <c r="PC1292" s="29"/>
      <c r="PD1292" s="29"/>
      <c r="PE1292" s="29"/>
      <c r="PF1292" s="29"/>
      <c r="PG1292" s="29"/>
      <c r="PH1292" s="29"/>
      <c r="PI1292" s="29"/>
      <c r="PJ1292" s="29"/>
      <c r="PK1292" s="29"/>
      <c r="PL1292" s="29"/>
      <c r="PM1292" s="29"/>
      <c r="PN1292" s="29"/>
      <c r="PO1292" s="29"/>
      <c r="PP1292" s="29"/>
      <c r="PQ1292" s="29"/>
      <c r="PR1292" s="29"/>
      <c r="PS1292" s="29"/>
      <c r="PT1292" s="29"/>
      <c r="PU1292" s="29"/>
      <c r="PV1292" s="29"/>
      <c r="PW1292" s="29"/>
      <c r="PX1292" s="29"/>
      <c r="PY1292" s="29"/>
      <c r="PZ1292" s="29"/>
      <c r="QA1292" s="29"/>
      <c r="QB1292" s="29"/>
      <c r="QC1292" s="29"/>
      <c r="QD1292" s="29"/>
      <c r="QE1292" s="29"/>
      <c r="QF1292" s="29"/>
      <c r="QG1292" s="29"/>
      <c r="QH1292" s="29"/>
      <c r="QI1292" s="29"/>
      <c r="QJ1292" s="29"/>
      <c r="QK1292" s="29"/>
      <c r="QL1292" s="29"/>
      <c r="QM1292" s="29"/>
      <c r="QN1292" s="29"/>
      <c r="QO1292" s="29"/>
      <c r="QP1292" s="29"/>
      <c r="QQ1292" s="29"/>
      <c r="QR1292" s="29"/>
      <c r="QS1292" s="29"/>
      <c r="QT1292" s="29"/>
      <c r="QU1292" s="29"/>
      <c r="QV1292" s="29"/>
      <c r="QW1292" s="29"/>
      <c r="QX1292" s="29"/>
      <c r="QY1292" s="29"/>
      <c r="QZ1292" s="29"/>
      <c r="RA1292" s="29"/>
      <c r="RB1292" s="29"/>
      <c r="RC1292" s="29"/>
      <c r="RD1292" s="29"/>
      <c r="RE1292" s="29"/>
      <c r="RF1292" s="29"/>
      <c r="RG1292" s="29"/>
      <c r="RH1292" s="29"/>
      <c r="RI1292" s="29"/>
      <c r="RJ1292" s="29"/>
      <c r="RK1292" s="29"/>
      <c r="RL1292" s="29"/>
      <c r="RM1292" s="29"/>
      <c r="RN1292" s="29"/>
      <c r="RO1292" s="29"/>
      <c r="RP1292" s="29"/>
      <c r="RQ1292" s="29"/>
      <c r="RR1292" s="29"/>
      <c r="RS1292" s="29"/>
      <c r="RT1292" s="29"/>
      <c r="RU1292" s="29"/>
      <c r="RV1292" s="29"/>
      <c r="RW1292" s="29"/>
      <c r="RX1292" s="29"/>
      <c r="RY1292" s="29"/>
      <c r="RZ1292" s="29"/>
      <c r="SA1292" s="29"/>
      <c r="SB1292" s="29"/>
      <c r="SC1292" s="29"/>
      <c r="SD1292" s="29"/>
      <c r="SE1292" s="29"/>
      <c r="SF1292" s="29"/>
      <c r="SG1292" s="29"/>
      <c r="SH1292" s="29"/>
      <c r="SI1292" s="29"/>
      <c r="SJ1292" s="29"/>
      <c r="SK1292" s="29"/>
      <c r="SL1292" s="29"/>
      <c r="SM1292" s="29"/>
      <c r="SN1292" s="29"/>
      <c r="SO1292" s="29"/>
      <c r="SP1292" s="29"/>
      <c r="SQ1292" s="29"/>
      <c r="SR1292" s="29"/>
      <c r="SS1292" s="29"/>
      <c r="ST1292" s="29"/>
      <c r="SU1292" s="29"/>
      <c r="SV1292" s="29"/>
      <c r="SW1292" s="29"/>
      <c r="SX1292" s="29"/>
      <c r="SY1292" s="29"/>
      <c r="SZ1292" s="29"/>
      <c r="TA1292" s="29"/>
      <c r="TB1292" s="29"/>
      <c r="TC1292" s="29"/>
      <c r="TD1292" s="29"/>
    </row>
    <row r="1293" spans="1:524" ht="16.5" customHeight="1" x14ac:dyDescent="0.2">
      <c r="A1293" s="20">
        <v>685</v>
      </c>
      <c r="B1293" s="20" t="s">
        <v>62</v>
      </c>
      <c r="C1293" s="20" t="s">
        <v>915</v>
      </c>
      <c r="D1293" s="20" t="s">
        <v>38</v>
      </c>
      <c r="E1293" s="20" t="s">
        <v>1345</v>
      </c>
      <c r="F1293" s="22" t="s">
        <v>963</v>
      </c>
      <c r="G1293" s="20" t="s">
        <v>84</v>
      </c>
      <c r="H1293" s="20" t="s">
        <v>35</v>
      </c>
      <c r="I1293" s="20" t="s">
        <v>81</v>
      </c>
      <c r="J1293" s="22" t="s">
        <v>915</v>
      </c>
      <c r="K1293" s="20"/>
      <c r="L1293" s="20"/>
      <c r="M1293" s="20"/>
      <c r="N1293" s="20"/>
      <c r="O1293" s="23"/>
      <c r="P1293" s="23">
        <v>1450000</v>
      </c>
      <c r="Q1293" s="24">
        <v>1</v>
      </c>
      <c r="R1293" s="25">
        <v>45809</v>
      </c>
      <c r="S1293" s="20" t="s">
        <v>83</v>
      </c>
      <c r="T1293" s="26">
        <f t="shared" si="22"/>
        <v>1450000</v>
      </c>
      <c r="U1293" s="27" t="s">
        <v>100</v>
      </c>
      <c r="V1293" s="27" t="s">
        <v>100</v>
      </c>
      <c r="W1293" s="29"/>
      <c r="X1293" s="29"/>
      <c r="Y1293" s="29"/>
      <c r="Z1293" s="29"/>
      <c r="AA1293" s="29"/>
      <c r="AB1293" s="29"/>
      <c r="AC1293" s="29"/>
      <c r="AD1293" s="29"/>
      <c r="AE1293" s="29"/>
      <c r="AF1293" s="29"/>
      <c r="AG1293" s="29"/>
      <c r="AH1293" s="29"/>
      <c r="AI1293" s="29"/>
      <c r="AJ1293" s="29"/>
      <c r="AK1293" s="29"/>
      <c r="AL1293" s="29"/>
      <c r="AM1293" s="29"/>
      <c r="AN1293" s="29"/>
      <c r="AO1293" s="29"/>
      <c r="AP1293" s="29"/>
      <c r="AQ1293" s="29"/>
      <c r="AR1293" s="29"/>
      <c r="AS1293" s="29"/>
      <c r="AT1293" s="29"/>
      <c r="AU1293" s="29"/>
      <c r="AV1293" s="29"/>
      <c r="AW1293" s="29"/>
      <c r="AX1293" s="29"/>
      <c r="AY1293" s="29"/>
      <c r="AZ1293" s="29"/>
      <c r="BA1293" s="29"/>
      <c r="BB1293" s="29"/>
      <c r="BC1293" s="29"/>
      <c r="BD1293" s="29"/>
      <c r="BE1293" s="29"/>
      <c r="BF1293" s="29"/>
      <c r="BG1293" s="29"/>
      <c r="BH1293" s="29"/>
      <c r="BI1293" s="29"/>
      <c r="BJ1293" s="29"/>
      <c r="BK1293" s="29"/>
      <c r="BL1293" s="29"/>
      <c r="BM1293" s="29"/>
      <c r="BN1293" s="29"/>
      <c r="BO1293" s="29"/>
      <c r="BP1293" s="29"/>
      <c r="BQ1293" s="29"/>
      <c r="BR1293" s="29"/>
      <c r="BS1293" s="29"/>
      <c r="BT1293" s="29"/>
      <c r="BU1293" s="29"/>
      <c r="BV1293" s="29"/>
      <c r="BW1293" s="29"/>
      <c r="BX1293" s="29"/>
      <c r="BY1293" s="29"/>
      <c r="BZ1293" s="29"/>
      <c r="CA1293" s="29"/>
      <c r="CB1293" s="29"/>
      <c r="CC1293" s="29"/>
      <c r="CD1293" s="29"/>
      <c r="CE1293" s="29"/>
      <c r="CF1293" s="29"/>
      <c r="CG1293" s="29"/>
      <c r="CH1293" s="29"/>
      <c r="CI1293" s="29"/>
      <c r="CJ1293" s="29"/>
      <c r="CK1293" s="29"/>
      <c r="CL1293" s="29"/>
      <c r="CM1293" s="29"/>
      <c r="CN1293" s="29"/>
      <c r="CO1293" s="29"/>
      <c r="CP1293" s="29"/>
      <c r="CQ1293" s="29"/>
      <c r="CR1293" s="29"/>
      <c r="CS1293" s="29"/>
      <c r="CT1293" s="29"/>
      <c r="CU1293" s="29"/>
      <c r="CV1293" s="29"/>
      <c r="CW1293" s="29"/>
      <c r="CX1293" s="29"/>
      <c r="CY1293" s="29"/>
      <c r="CZ1293" s="29"/>
      <c r="DA1293" s="29"/>
      <c r="DB1293" s="29"/>
      <c r="DC1293" s="29"/>
      <c r="DD1293" s="29"/>
      <c r="DE1293" s="29"/>
      <c r="DF1293" s="29"/>
      <c r="DG1293" s="29"/>
      <c r="DH1293" s="29"/>
      <c r="DI1293" s="29"/>
      <c r="DJ1293" s="29"/>
      <c r="DK1293" s="29"/>
      <c r="DL1293" s="29"/>
      <c r="DM1293" s="29"/>
      <c r="DN1293" s="29"/>
      <c r="DO1293" s="29"/>
      <c r="DP1293" s="29"/>
      <c r="DQ1293" s="29"/>
      <c r="DR1293" s="29"/>
      <c r="DS1293" s="29"/>
      <c r="DT1293" s="29"/>
      <c r="DU1293" s="29"/>
      <c r="DV1293" s="29"/>
      <c r="DW1293" s="29"/>
      <c r="DX1293" s="29"/>
      <c r="DY1293" s="29"/>
      <c r="DZ1293" s="29"/>
      <c r="EA1293" s="29"/>
      <c r="EB1293" s="29"/>
      <c r="EC1293" s="29"/>
      <c r="ED1293" s="29"/>
      <c r="EE1293" s="29"/>
      <c r="EF1293" s="29"/>
      <c r="EG1293" s="29"/>
      <c r="EH1293" s="29"/>
      <c r="EI1293" s="29"/>
      <c r="EJ1293" s="29"/>
      <c r="EK1293" s="29"/>
      <c r="EL1293" s="29"/>
      <c r="EM1293" s="29"/>
      <c r="EN1293" s="29"/>
      <c r="EO1293" s="29"/>
      <c r="EP1293" s="29"/>
      <c r="EQ1293" s="29"/>
      <c r="ER1293" s="29"/>
      <c r="ES1293" s="29"/>
      <c r="ET1293" s="29"/>
      <c r="EU1293" s="29"/>
      <c r="EV1293" s="29"/>
      <c r="EW1293" s="29"/>
      <c r="EX1293" s="29"/>
      <c r="EY1293" s="29"/>
      <c r="EZ1293" s="29"/>
      <c r="FA1293" s="29"/>
      <c r="FB1293" s="29"/>
      <c r="FC1293" s="29"/>
      <c r="FD1293" s="29"/>
      <c r="FE1293" s="29"/>
      <c r="FF1293" s="29"/>
      <c r="FG1293" s="29"/>
      <c r="FH1293" s="29"/>
      <c r="FI1293" s="29"/>
      <c r="FJ1293" s="29"/>
      <c r="FK1293" s="29"/>
      <c r="FL1293" s="29"/>
      <c r="FM1293" s="29"/>
      <c r="FN1293" s="29"/>
      <c r="FO1293" s="29"/>
      <c r="FP1293" s="29"/>
      <c r="FQ1293" s="29"/>
      <c r="FR1293" s="29"/>
      <c r="FS1293" s="29"/>
      <c r="FT1293" s="29"/>
      <c r="FU1293" s="29"/>
      <c r="FV1293" s="29"/>
      <c r="FW1293" s="29"/>
      <c r="FX1293" s="29"/>
      <c r="FY1293" s="29"/>
      <c r="FZ1293" s="29"/>
      <c r="GA1293" s="29"/>
      <c r="GB1293" s="29"/>
      <c r="GC1293" s="29"/>
      <c r="GD1293" s="29"/>
      <c r="GE1293" s="29"/>
      <c r="GF1293" s="29"/>
      <c r="GG1293" s="29"/>
      <c r="GH1293" s="29"/>
      <c r="GI1293" s="29"/>
      <c r="GJ1293" s="29"/>
      <c r="GK1293" s="29"/>
      <c r="GL1293" s="29"/>
      <c r="GM1293" s="29"/>
      <c r="GN1293" s="29"/>
      <c r="GO1293" s="29"/>
      <c r="GP1293" s="29"/>
      <c r="GQ1293" s="29"/>
      <c r="GR1293" s="29"/>
      <c r="GS1293" s="29"/>
      <c r="GT1293" s="29"/>
      <c r="GU1293" s="29"/>
      <c r="GV1293" s="29"/>
      <c r="GW1293" s="29"/>
      <c r="GX1293" s="29"/>
      <c r="GY1293" s="29"/>
      <c r="GZ1293" s="29"/>
      <c r="HA1293" s="29"/>
      <c r="HB1293" s="29"/>
      <c r="HC1293" s="29"/>
      <c r="HD1293" s="29"/>
      <c r="HE1293" s="29"/>
      <c r="HF1293" s="29"/>
      <c r="HG1293" s="29"/>
      <c r="HH1293" s="29"/>
      <c r="HI1293" s="29"/>
      <c r="HJ1293" s="29"/>
      <c r="HK1293" s="29"/>
      <c r="HL1293" s="29"/>
      <c r="HM1293" s="29"/>
      <c r="HN1293" s="29"/>
      <c r="HO1293" s="29"/>
      <c r="HP1293" s="29"/>
      <c r="HQ1293" s="29"/>
      <c r="HR1293" s="29"/>
      <c r="HS1293" s="29"/>
      <c r="HT1293" s="29"/>
      <c r="HU1293" s="29"/>
      <c r="HV1293" s="29"/>
      <c r="HW1293" s="29"/>
      <c r="HX1293" s="29"/>
      <c r="HY1293" s="29"/>
      <c r="HZ1293" s="29"/>
      <c r="IA1293" s="29"/>
      <c r="IB1293" s="29"/>
      <c r="IC1293" s="29"/>
      <c r="ID1293" s="29"/>
      <c r="IE1293" s="29"/>
      <c r="IF1293" s="29"/>
      <c r="IG1293" s="29"/>
      <c r="IH1293" s="29"/>
      <c r="II1293" s="29"/>
      <c r="IJ1293" s="29"/>
      <c r="IK1293" s="29"/>
      <c r="IL1293" s="29"/>
      <c r="IM1293" s="29"/>
      <c r="IN1293" s="29"/>
      <c r="IO1293" s="29"/>
      <c r="IP1293" s="29"/>
      <c r="IQ1293" s="29"/>
      <c r="IR1293" s="29"/>
      <c r="IS1293" s="29"/>
      <c r="IT1293" s="29"/>
      <c r="IU1293" s="29"/>
      <c r="IV1293" s="29"/>
      <c r="IW1293" s="29"/>
      <c r="IX1293" s="29"/>
      <c r="IY1293" s="29"/>
      <c r="IZ1293" s="29"/>
      <c r="JA1293" s="29"/>
      <c r="JB1293" s="29"/>
      <c r="JC1293" s="29"/>
      <c r="JD1293" s="29"/>
      <c r="JE1293" s="29"/>
      <c r="JF1293" s="29"/>
      <c r="JG1293" s="29"/>
      <c r="JH1293" s="29"/>
      <c r="JI1293" s="29"/>
      <c r="JJ1293" s="29"/>
      <c r="JK1293" s="29"/>
      <c r="JL1293" s="29"/>
      <c r="JM1293" s="29"/>
      <c r="JN1293" s="29"/>
      <c r="JO1293" s="29"/>
      <c r="JP1293" s="29"/>
      <c r="JQ1293" s="29"/>
      <c r="JR1293" s="29"/>
      <c r="JS1293" s="29"/>
      <c r="JT1293" s="29"/>
      <c r="JU1293" s="29"/>
      <c r="JV1293" s="29"/>
      <c r="JW1293" s="29"/>
      <c r="JX1293" s="29"/>
      <c r="JY1293" s="29"/>
      <c r="JZ1293" s="29"/>
      <c r="KA1293" s="29"/>
      <c r="KB1293" s="29"/>
      <c r="KC1293" s="29"/>
      <c r="KD1293" s="29"/>
      <c r="KE1293" s="29"/>
      <c r="KF1293" s="29"/>
      <c r="KG1293" s="29"/>
      <c r="KH1293" s="29"/>
      <c r="KI1293" s="29"/>
      <c r="KJ1293" s="29"/>
      <c r="KK1293" s="29"/>
      <c r="KL1293" s="29"/>
      <c r="KM1293" s="29"/>
      <c r="KN1293" s="29"/>
      <c r="KO1293" s="29"/>
      <c r="KP1293" s="29"/>
      <c r="KQ1293" s="29"/>
      <c r="KR1293" s="29"/>
      <c r="KS1293" s="29"/>
      <c r="KT1293" s="29"/>
      <c r="KU1293" s="29"/>
      <c r="KV1293" s="29"/>
      <c r="KW1293" s="29"/>
      <c r="KX1293" s="29"/>
      <c r="KY1293" s="29"/>
      <c r="KZ1293" s="29"/>
      <c r="LA1293" s="29"/>
      <c r="LB1293" s="29"/>
      <c r="LC1293" s="29"/>
      <c r="LD1293" s="29"/>
      <c r="LE1293" s="29"/>
      <c r="LF1293" s="29"/>
      <c r="LG1293" s="29"/>
      <c r="LH1293" s="29"/>
      <c r="LI1293" s="29"/>
      <c r="LJ1293" s="29"/>
      <c r="LK1293" s="29"/>
      <c r="LL1293" s="29"/>
      <c r="LM1293" s="29"/>
      <c r="LN1293" s="29"/>
      <c r="LO1293" s="29"/>
      <c r="LP1293" s="29"/>
      <c r="LQ1293" s="29"/>
      <c r="LR1293" s="29"/>
      <c r="LS1293" s="29"/>
      <c r="LT1293" s="29"/>
      <c r="LU1293" s="29"/>
      <c r="LV1293" s="29"/>
      <c r="LW1293" s="29"/>
      <c r="LX1293" s="29"/>
      <c r="LY1293" s="29"/>
      <c r="LZ1293" s="29"/>
      <c r="MA1293" s="29"/>
      <c r="MB1293" s="29"/>
      <c r="MC1293" s="29"/>
      <c r="MD1293" s="29"/>
      <c r="ME1293" s="29"/>
      <c r="MF1293" s="29"/>
      <c r="MG1293" s="29"/>
      <c r="MH1293" s="29"/>
      <c r="MI1293" s="29"/>
      <c r="MJ1293" s="29"/>
      <c r="MK1293" s="29"/>
      <c r="ML1293" s="29"/>
      <c r="MM1293" s="29"/>
      <c r="MN1293" s="29"/>
      <c r="MO1293" s="29"/>
      <c r="MP1293" s="29"/>
      <c r="MQ1293" s="29"/>
      <c r="MR1293" s="29"/>
      <c r="MS1293" s="29"/>
      <c r="MT1293" s="29"/>
      <c r="MU1293" s="29"/>
      <c r="MV1293" s="29"/>
      <c r="MW1293" s="29"/>
      <c r="MX1293" s="29"/>
      <c r="MY1293" s="29"/>
      <c r="MZ1293" s="29"/>
      <c r="NA1293" s="29"/>
      <c r="NB1293" s="29"/>
      <c r="NC1293" s="29"/>
      <c r="ND1293" s="29"/>
      <c r="NE1293" s="29"/>
      <c r="NF1293" s="29"/>
      <c r="NG1293" s="29"/>
      <c r="NH1293" s="29"/>
      <c r="NI1293" s="29"/>
      <c r="NJ1293" s="29"/>
      <c r="NK1293" s="29"/>
      <c r="NL1293" s="29"/>
      <c r="NM1293" s="29"/>
      <c r="NN1293" s="29"/>
      <c r="NO1293" s="29"/>
      <c r="NP1293" s="29"/>
      <c r="NQ1293" s="29"/>
      <c r="NR1293" s="29"/>
      <c r="NS1293" s="29"/>
      <c r="NT1293" s="29"/>
      <c r="NU1293" s="29"/>
      <c r="NV1293" s="29"/>
      <c r="NW1293" s="29"/>
      <c r="NX1293" s="29"/>
      <c r="NY1293" s="29"/>
      <c r="NZ1293" s="29"/>
      <c r="OA1293" s="29"/>
      <c r="OB1293" s="29"/>
      <c r="OC1293" s="29"/>
      <c r="OD1293" s="29"/>
      <c r="OE1293" s="29"/>
      <c r="OF1293" s="29"/>
      <c r="OG1293" s="29"/>
      <c r="OH1293" s="29"/>
      <c r="OI1293" s="29"/>
      <c r="OJ1293" s="29"/>
      <c r="OK1293" s="29"/>
      <c r="OL1293" s="29"/>
      <c r="OM1293" s="29"/>
      <c r="ON1293" s="29"/>
      <c r="OO1293" s="29"/>
      <c r="OP1293" s="29"/>
      <c r="OQ1293" s="29"/>
      <c r="OR1293" s="29"/>
      <c r="OS1293" s="29"/>
      <c r="OT1293" s="29"/>
      <c r="OU1293" s="29"/>
      <c r="OV1293" s="29"/>
      <c r="OW1293" s="29"/>
      <c r="OX1293" s="29"/>
      <c r="OY1293" s="29"/>
      <c r="OZ1293" s="29"/>
      <c r="PA1293" s="29"/>
      <c r="PB1293" s="29"/>
      <c r="PC1293" s="29"/>
      <c r="PD1293" s="29"/>
      <c r="PE1293" s="29"/>
      <c r="PF1293" s="29"/>
      <c r="PG1293" s="29"/>
      <c r="PH1293" s="29"/>
      <c r="PI1293" s="29"/>
      <c r="PJ1293" s="29"/>
      <c r="PK1293" s="29"/>
      <c r="PL1293" s="29"/>
      <c r="PM1293" s="29"/>
      <c r="PN1293" s="29"/>
      <c r="PO1293" s="29"/>
      <c r="PP1293" s="29"/>
      <c r="PQ1293" s="29"/>
      <c r="PR1293" s="29"/>
      <c r="PS1293" s="29"/>
      <c r="PT1293" s="29"/>
      <c r="PU1293" s="29"/>
      <c r="PV1293" s="29"/>
      <c r="PW1293" s="29"/>
      <c r="PX1293" s="29"/>
      <c r="PY1293" s="29"/>
      <c r="PZ1293" s="29"/>
      <c r="QA1293" s="29"/>
      <c r="QB1293" s="29"/>
      <c r="QC1293" s="29"/>
      <c r="QD1293" s="29"/>
      <c r="QE1293" s="29"/>
      <c r="QF1293" s="29"/>
      <c r="QG1293" s="29"/>
      <c r="QH1293" s="29"/>
      <c r="QI1293" s="29"/>
      <c r="QJ1293" s="29"/>
      <c r="QK1293" s="29"/>
      <c r="QL1293" s="29"/>
      <c r="QM1293" s="29"/>
      <c r="QN1293" s="29"/>
      <c r="QO1293" s="29"/>
      <c r="QP1293" s="29"/>
      <c r="QQ1293" s="29"/>
      <c r="QR1293" s="29"/>
      <c r="QS1293" s="29"/>
      <c r="QT1293" s="29"/>
      <c r="QU1293" s="29"/>
      <c r="QV1293" s="29"/>
      <c r="QW1293" s="29"/>
      <c r="QX1293" s="29"/>
      <c r="QY1293" s="29"/>
      <c r="QZ1293" s="29"/>
      <c r="RA1293" s="29"/>
      <c r="RB1293" s="29"/>
      <c r="RC1293" s="29"/>
      <c r="RD1293" s="29"/>
      <c r="RE1293" s="29"/>
      <c r="RF1293" s="29"/>
      <c r="RG1293" s="29"/>
      <c r="RH1293" s="29"/>
      <c r="RI1293" s="29"/>
      <c r="RJ1293" s="29"/>
      <c r="RK1293" s="29"/>
      <c r="RL1293" s="29"/>
      <c r="RM1293" s="29"/>
      <c r="RN1293" s="29"/>
      <c r="RO1293" s="29"/>
      <c r="RP1293" s="29"/>
      <c r="RQ1293" s="29"/>
      <c r="RR1293" s="29"/>
      <c r="RS1293" s="29"/>
      <c r="RT1293" s="29"/>
      <c r="RU1293" s="29"/>
      <c r="RV1293" s="29"/>
      <c r="RW1293" s="29"/>
      <c r="RX1293" s="29"/>
      <c r="RY1293" s="29"/>
      <c r="RZ1293" s="29"/>
      <c r="SA1293" s="29"/>
      <c r="SB1293" s="29"/>
      <c r="SC1293" s="29"/>
      <c r="SD1293" s="29"/>
      <c r="SE1293" s="29"/>
      <c r="SF1293" s="29"/>
      <c r="SG1293" s="29"/>
      <c r="SH1293" s="29"/>
      <c r="SI1293" s="29"/>
      <c r="SJ1293" s="29"/>
      <c r="SK1293" s="29"/>
      <c r="SL1293" s="29"/>
      <c r="SM1293" s="29"/>
      <c r="SN1293" s="29"/>
      <c r="SO1293" s="29"/>
      <c r="SP1293" s="29"/>
      <c r="SQ1293" s="29"/>
      <c r="SR1293" s="29"/>
      <c r="SS1293" s="29"/>
      <c r="ST1293" s="29"/>
      <c r="SU1293" s="29"/>
      <c r="SV1293" s="29"/>
      <c r="SW1293" s="29"/>
      <c r="SX1293" s="29"/>
      <c r="SY1293" s="29"/>
      <c r="SZ1293" s="29"/>
      <c r="TA1293" s="29"/>
      <c r="TB1293" s="29"/>
      <c r="TC1293" s="29"/>
      <c r="TD1293" s="29"/>
    </row>
    <row r="1294" spans="1:524" ht="16.5" customHeight="1" x14ac:dyDescent="0.2">
      <c r="A1294" s="20">
        <v>686</v>
      </c>
      <c r="B1294" s="20" t="s">
        <v>62</v>
      </c>
      <c r="C1294" s="20" t="s">
        <v>915</v>
      </c>
      <c r="D1294" s="20" t="s">
        <v>38</v>
      </c>
      <c r="E1294" s="20" t="s">
        <v>1345</v>
      </c>
      <c r="F1294" s="22" t="s">
        <v>963</v>
      </c>
      <c r="G1294" s="20" t="s">
        <v>84</v>
      </c>
      <c r="H1294" s="20" t="s">
        <v>35</v>
      </c>
      <c r="I1294" s="20" t="s">
        <v>81</v>
      </c>
      <c r="J1294" s="22" t="s">
        <v>915</v>
      </c>
      <c r="K1294" s="20"/>
      <c r="L1294" s="20"/>
      <c r="M1294" s="20"/>
      <c r="N1294" s="20"/>
      <c r="O1294" s="23"/>
      <c r="P1294" s="23">
        <v>1450000</v>
      </c>
      <c r="Q1294" s="24">
        <v>1</v>
      </c>
      <c r="R1294" s="25">
        <v>45839</v>
      </c>
      <c r="S1294" s="20" t="s">
        <v>83</v>
      </c>
      <c r="T1294" s="26">
        <f t="shared" si="22"/>
        <v>1450000</v>
      </c>
      <c r="U1294" s="27" t="s">
        <v>100</v>
      </c>
      <c r="V1294" s="27" t="s">
        <v>100</v>
      </c>
      <c r="W1294" s="29"/>
      <c r="X1294" s="29"/>
      <c r="Y1294" s="29"/>
      <c r="Z1294" s="29"/>
      <c r="AA1294" s="29"/>
      <c r="AB1294" s="29"/>
      <c r="AC1294" s="29"/>
      <c r="AD1294" s="29"/>
      <c r="AE1294" s="29"/>
      <c r="AF1294" s="29"/>
      <c r="AG1294" s="29"/>
      <c r="AH1294" s="29"/>
      <c r="AI1294" s="29"/>
      <c r="AJ1294" s="29"/>
      <c r="AK1294" s="29"/>
      <c r="AL1294" s="29"/>
      <c r="AM1294" s="29"/>
      <c r="AN1294" s="29"/>
      <c r="AO1294" s="29"/>
      <c r="AP1294" s="29"/>
      <c r="AQ1294" s="29"/>
      <c r="AR1294" s="29"/>
      <c r="AS1294" s="29"/>
      <c r="AT1294" s="29"/>
      <c r="AU1294" s="29"/>
      <c r="AV1294" s="29"/>
      <c r="AW1294" s="29"/>
      <c r="AX1294" s="29"/>
      <c r="AY1294" s="29"/>
      <c r="AZ1294" s="29"/>
      <c r="BA1294" s="29"/>
      <c r="BB1294" s="29"/>
      <c r="BC1294" s="29"/>
      <c r="BD1294" s="29"/>
      <c r="BE1294" s="29"/>
      <c r="BF1294" s="29"/>
      <c r="BG1294" s="29"/>
      <c r="BH1294" s="29"/>
      <c r="BI1294" s="29"/>
      <c r="BJ1294" s="29"/>
      <c r="BK1294" s="29"/>
      <c r="BL1294" s="29"/>
      <c r="BM1294" s="29"/>
      <c r="BN1294" s="29"/>
      <c r="BO1294" s="29"/>
      <c r="BP1294" s="29"/>
      <c r="BQ1294" s="29"/>
      <c r="BR1294" s="29"/>
      <c r="BS1294" s="29"/>
      <c r="BT1294" s="29"/>
      <c r="BU1294" s="29"/>
      <c r="BV1294" s="29"/>
      <c r="BW1294" s="29"/>
      <c r="BX1294" s="29"/>
      <c r="BY1294" s="29"/>
      <c r="BZ1294" s="29"/>
      <c r="CA1294" s="29"/>
      <c r="CB1294" s="29"/>
      <c r="CC1294" s="29"/>
      <c r="CD1294" s="29"/>
      <c r="CE1294" s="29"/>
      <c r="CF1294" s="29"/>
      <c r="CG1294" s="29"/>
      <c r="CH1294" s="29"/>
      <c r="CI1294" s="29"/>
      <c r="CJ1294" s="29"/>
      <c r="CK1294" s="29"/>
      <c r="CL1294" s="29"/>
      <c r="CM1294" s="29"/>
      <c r="CN1294" s="29"/>
      <c r="CO1294" s="29"/>
      <c r="CP1294" s="29"/>
      <c r="CQ1294" s="29"/>
      <c r="CR1294" s="29"/>
      <c r="CS1294" s="29"/>
      <c r="CT1294" s="29"/>
      <c r="CU1294" s="29"/>
      <c r="CV1294" s="29"/>
      <c r="CW1294" s="29"/>
      <c r="CX1294" s="29"/>
      <c r="CY1294" s="29"/>
      <c r="CZ1294" s="29"/>
      <c r="DA1294" s="29"/>
      <c r="DB1294" s="29"/>
      <c r="DC1294" s="29"/>
      <c r="DD1294" s="29"/>
      <c r="DE1294" s="29"/>
      <c r="DF1294" s="29"/>
      <c r="DG1294" s="29"/>
      <c r="DH1294" s="29"/>
      <c r="DI1294" s="29"/>
      <c r="DJ1294" s="29"/>
      <c r="DK1294" s="29"/>
      <c r="DL1294" s="29"/>
      <c r="DM1294" s="29"/>
      <c r="DN1294" s="29"/>
      <c r="DO1294" s="29"/>
      <c r="DP1294" s="29"/>
      <c r="DQ1294" s="29"/>
      <c r="DR1294" s="29"/>
      <c r="DS1294" s="29"/>
      <c r="DT1294" s="29"/>
      <c r="DU1294" s="29"/>
      <c r="DV1294" s="29"/>
      <c r="DW1294" s="29"/>
      <c r="DX1294" s="29"/>
      <c r="DY1294" s="29"/>
      <c r="DZ1294" s="29"/>
      <c r="EA1294" s="29"/>
      <c r="EB1294" s="29"/>
      <c r="EC1294" s="29"/>
      <c r="ED1294" s="29"/>
      <c r="EE1294" s="29"/>
      <c r="EF1294" s="29"/>
      <c r="EG1294" s="29"/>
      <c r="EH1294" s="29"/>
      <c r="EI1294" s="29"/>
      <c r="EJ1294" s="29"/>
      <c r="EK1294" s="29"/>
      <c r="EL1294" s="29"/>
      <c r="EM1294" s="29"/>
      <c r="EN1294" s="29"/>
      <c r="EO1294" s="29"/>
      <c r="EP1294" s="29"/>
      <c r="EQ1294" s="29"/>
      <c r="ER1294" s="29"/>
      <c r="ES1294" s="29"/>
      <c r="ET1294" s="29"/>
      <c r="EU1294" s="29"/>
      <c r="EV1294" s="29"/>
      <c r="EW1294" s="29"/>
      <c r="EX1294" s="29"/>
      <c r="EY1294" s="29"/>
      <c r="EZ1294" s="29"/>
      <c r="FA1294" s="29"/>
      <c r="FB1294" s="29"/>
      <c r="FC1294" s="29"/>
      <c r="FD1294" s="29"/>
      <c r="FE1294" s="29"/>
      <c r="FF1294" s="29"/>
      <c r="FG1294" s="29"/>
      <c r="FH1294" s="29"/>
      <c r="FI1294" s="29"/>
      <c r="FJ1294" s="29"/>
      <c r="FK1294" s="29"/>
      <c r="FL1294" s="29"/>
      <c r="FM1294" s="29"/>
      <c r="FN1294" s="29"/>
      <c r="FO1294" s="29"/>
      <c r="FP1294" s="29"/>
      <c r="FQ1294" s="29"/>
      <c r="FR1294" s="29"/>
      <c r="FS1294" s="29"/>
      <c r="FT1294" s="29"/>
      <c r="FU1294" s="29"/>
      <c r="FV1294" s="29"/>
      <c r="FW1294" s="29"/>
      <c r="FX1294" s="29"/>
      <c r="FY1294" s="29"/>
      <c r="FZ1294" s="29"/>
      <c r="GA1294" s="29"/>
      <c r="GB1294" s="29"/>
      <c r="GC1294" s="29"/>
      <c r="GD1294" s="29"/>
      <c r="GE1294" s="29"/>
      <c r="GF1294" s="29"/>
      <c r="GG1294" s="29"/>
      <c r="GH1294" s="29"/>
      <c r="GI1294" s="29"/>
      <c r="GJ1294" s="29"/>
      <c r="GK1294" s="29"/>
      <c r="GL1294" s="29"/>
      <c r="GM1294" s="29"/>
      <c r="GN1294" s="29"/>
      <c r="GO1294" s="29"/>
      <c r="GP1294" s="29"/>
      <c r="GQ1294" s="29"/>
      <c r="GR1294" s="29"/>
      <c r="GS1294" s="29"/>
      <c r="GT1294" s="29"/>
      <c r="GU1294" s="29"/>
      <c r="GV1294" s="29"/>
      <c r="GW1294" s="29"/>
      <c r="GX1294" s="29"/>
      <c r="GY1294" s="29"/>
      <c r="GZ1294" s="29"/>
      <c r="HA1294" s="29"/>
      <c r="HB1294" s="29"/>
      <c r="HC1294" s="29"/>
      <c r="HD1294" s="29"/>
      <c r="HE1294" s="29"/>
      <c r="HF1294" s="29"/>
      <c r="HG1294" s="29"/>
      <c r="HH1294" s="29"/>
      <c r="HI1294" s="29"/>
      <c r="HJ1294" s="29"/>
      <c r="HK1294" s="29"/>
      <c r="HL1294" s="29"/>
      <c r="HM1294" s="29"/>
      <c r="HN1294" s="29"/>
      <c r="HO1294" s="29"/>
      <c r="HP1294" s="29"/>
      <c r="HQ1294" s="29"/>
      <c r="HR1294" s="29"/>
      <c r="HS1294" s="29"/>
      <c r="HT1294" s="29"/>
      <c r="HU1294" s="29"/>
      <c r="HV1294" s="29"/>
      <c r="HW1294" s="29"/>
      <c r="HX1294" s="29"/>
      <c r="HY1294" s="29"/>
      <c r="HZ1294" s="29"/>
      <c r="IA1294" s="29"/>
      <c r="IB1294" s="29"/>
      <c r="IC1294" s="29"/>
      <c r="ID1294" s="29"/>
      <c r="IE1294" s="29"/>
      <c r="IF1294" s="29"/>
      <c r="IG1294" s="29"/>
      <c r="IH1294" s="29"/>
      <c r="II1294" s="29"/>
      <c r="IJ1294" s="29"/>
      <c r="IK1294" s="29"/>
      <c r="IL1294" s="29"/>
      <c r="IM1294" s="29"/>
      <c r="IN1294" s="29"/>
      <c r="IO1294" s="29"/>
      <c r="IP1294" s="29"/>
      <c r="IQ1294" s="29"/>
      <c r="IR1294" s="29"/>
      <c r="IS1294" s="29"/>
      <c r="IT1294" s="29"/>
      <c r="IU1294" s="29"/>
      <c r="IV1294" s="29"/>
      <c r="IW1294" s="29"/>
      <c r="IX1294" s="29"/>
      <c r="IY1294" s="29"/>
      <c r="IZ1294" s="29"/>
      <c r="JA1294" s="29"/>
      <c r="JB1294" s="29"/>
      <c r="JC1294" s="29"/>
      <c r="JD1294" s="29"/>
      <c r="JE1294" s="29"/>
      <c r="JF1294" s="29"/>
      <c r="JG1294" s="29"/>
      <c r="JH1294" s="29"/>
      <c r="JI1294" s="29"/>
      <c r="JJ1294" s="29"/>
      <c r="JK1294" s="29"/>
      <c r="JL1294" s="29"/>
      <c r="JM1294" s="29"/>
      <c r="JN1294" s="29"/>
      <c r="JO1294" s="29"/>
      <c r="JP1294" s="29"/>
      <c r="JQ1294" s="29"/>
      <c r="JR1294" s="29"/>
      <c r="JS1294" s="29"/>
      <c r="JT1294" s="29"/>
      <c r="JU1294" s="29"/>
      <c r="JV1294" s="29"/>
      <c r="JW1294" s="29"/>
      <c r="JX1294" s="29"/>
      <c r="JY1294" s="29"/>
      <c r="JZ1294" s="29"/>
      <c r="KA1294" s="29"/>
      <c r="KB1294" s="29"/>
      <c r="KC1294" s="29"/>
      <c r="KD1294" s="29"/>
      <c r="KE1294" s="29"/>
      <c r="KF1294" s="29"/>
      <c r="KG1294" s="29"/>
      <c r="KH1294" s="29"/>
      <c r="KI1294" s="29"/>
      <c r="KJ1294" s="29"/>
      <c r="KK1294" s="29"/>
      <c r="KL1294" s="29"/>
      <c r="KM1294" s="29"/>
      <c r="KN1294" s="29"/>
      <c r="KO1294" s="29"/>
      <c r="KP1294" s="29"/>
      <c r="KQ1294" s="29"/>
      <c r="KR1294" s="29"/>
      <c r="KS1294" s="29"/>
      <c r="KT1294" s="29"/>
      <c r="KU1294" s="29"/>
      <c r="KV1294" s="29"/>
      <c r="KW1294" s="29"/>
      <c r="KX1294" s="29"/>
      <c r="KY1294" s="29"/>
      <c r="KZ1294" s="29"/>
      <c r="LA1294" s="29"/>
      <c r="LB1294" s="29"/>
      <c r="LC1294" s="29"/>
      <c r="LD1294" s="29"/>
      <c r="LE1294" s="29"/>
      <c r="LF1294" s="29"/>
      <c r="LG1294" s="29"/>
      <c r="LH1294" s="29"/>
      <c r="LI1294" s="29"/>
      <c r="LJ1294" s="29"/>
      <c r="LK1294" s="29"/>
      <c r="LL1294" s="29"/>
      <c r="LM1294" s="29"/>
      <c r="LN1294" s="29"/>
      <c r="LO1294" s="29"/>
      <c r="LP1294" s="29"/>
      <c r="LQ1294" s="29"/>
      <c r="LR1294" s="29"/>
      <c r="LS1294" s="29"/>
      <c r="LT1294" s="29"/>
      <c r="LU1294" s="29"/>
      <c r="LV1294" s="29"/>
      <c r="LW1294" s="29"/>
      <c r="LX1294" s="29"/>
      <c r="LY1294" s="29"/>
      <c r="LZ1294" s="29"/>
      <c r="MA1294" s="29"/>
      <c r="MB1294" s="29"/>
      <c r="MC1294" s="29"/>
      <c r="MD1294" s="29"/>
      <c r="ME1294" s="29"/>
      <c r="MF1294" s="29"/>
      <c r="MG1294" s="29"/>
      <c r="MH1294" s="29"/>
      <c r="MI1294" s="29"/>
      <c r="MJ1294" s="29"/>
      <c r="MK1294" s="29"/>
      <c r="ML1294" s="29"/>
      <c r="MM1294" s="29"/>
      <c r="MN1294" s="29"/>
      <c r="MO1294" s="29"/>
      <c r="MP1294" s="29"/>
      <c r="MQ1294" s="29"/>
      <c r="MR1294" s="29"/>
      <c r="MS1294" s="29"/>
      <c r="MT1294" s="29"/>
      <c r="MU1294" s="29"/>
      <c r="MV1294" s="29"/>
      <c r="MW1294" s="29"/>
      <c r="MX1294" s="29"/>
      <c r="MY1294" s="29"/>
      <c r="MZ1294" s="29"/>
      <c r="NA1294" s="29"/>
      <c r="NB1294" s="29"/>
      <c r="NC1294" s="29"/>
      <c r="ND1294" s="29"/>
      <c r="NE1294" s="29"/>
      <c r="NF1294" s="29"/>
      <c r="NG1294" s="29"/>
      <c r="NH1294" s="29"/>
      <c r="NI1294" s="29"/>
      <c r="NJ1294" s="29"/>
      <c r="NK1294" s="29"/>
      <c r="NL1294" s="29"/>
      <c r="NM1294" s="29"/>
      <c r="NN1294" s="29"/>
      <c r="NO1294" s="29"/>
      <c r="NP1294" s="29"/>
      <c r="NQ1294" s="29"/>
      <c r="NR1294" s="29"/>
      <c r="NS1294" s="29"/>
      <c r="NT1294" s="29"/>
      <c r="NU1294" s="29"/>
      <c r="NV1294" s="29"/>
      <c r="NW1294" s="29"/>
      <c r="NX1294" s="29"/>
      <c r="NY1294" s="29"/>
      <c r="NZ1294" s="29"/>
      <c r="OA1294" s="29"/>
      <c r="OB1294" s="29"/>
      <c r="OC1294" s="29"/>
      <c r="OD1294" s="29"/>
      <c r="OE1294" s="29"/>
      <c r="OF1294" s="29"/>
      <c r="OG1294" s="29"/>
      <c r="OH1294" s="29"/>
      <c r="OI1294" s="29"/>
      <c r="OJ1294" s="29"/>
      <c r="OK1294" s="29"/>
      <c r="OL1294" s="29"/>
      <c r="OM1294" s="29"/>
      <c r="ON1294" s="29"/>
      <c r="OO1294" s="29"/>
      <c r="OP1294" s="29"/>
      <c r="OQ1294" s="29"/>
      <c r="OR1294" s="29"/>
      <c r="OS1294" s="29"/>
      <c r="OT1294" s="29"/>
      <c r="OU1294" s="29"/>
      <c r="OV1294" s="29"/>
      <c r="OW1294" s="29"/>
      <c r="OX1294" s="29"/>
      <c r="OY1294" s="29"/>
      <c r="OZ1294" s="29"/>
      <c r="PA1294" s="29"/>
      <c r="PB1294" s="29"/>
      <c r="PC1294" s="29"/>
      <c r="PD1294" s="29"/>
      <c r="PE1294" s="29"/>
      <c r="PF1294" s="29"/>
      <c r="PG1294" s="29"/>
      <c r="PH1294" s="29"/>
      <c r="PI1294" s="29"/>
      <c r="PJ1294" s="29"/>
      <c r="PK1294" s="29"/>
      <c r="PL1294" s="29"/>
      <c r="PM1294" s="29"/>
      <c r="PN1294" s="29"/>
      <c r="PO1294" s="29"/>
      <c r="PP1294" s="29"/>
      <c r="PQ1294" s="29"/>
      <c r="PR1294" s="29"/>
      <c r="PS1294" s="29"/>
      <c r="PT1294" s="29"/>
      <c r="PU1294" s="29"/>
      <c r="PV1294" s="29"/>
      <c r="PW1294" s="29"/>
      <c r="PX1294" s="29"/>
      <c r="PY1294" s="29"/>
      <c r="PZ1294" s="29"/>
      <c r="QA1294" s="29"/>
      <c r="QB1294" s="29"/>
      <c r="QC1294" s="29"/>
      <c r="QD1294" s="29"/>
      <c r="QE1294" s="29"/>
      <c r="QF1294" s="29"/>
      <c r="QG1294" s="29"/>
      <c r="QH1294" s="29"/>
      <c r="QI1294" s="29"/>
      <c r="QJ1294" s="29"/>
      <c r="QK1294" s="29"/>
      <c r="QL1294" s="29"/>
      <c r="QM1294" s="29"/>
      <c r="QN1294" s="29"/>
      <c r="QO1294" s="29"/>
      <c r="QP1294" s="29"/>
      <c r="QQ1294" s="29"/>
      <c r="QR1294" s="29"/>
      <c r="QS1294" s="29"/>
      <c r="QT1294" s="29"/>
      <c r="QU1294" s="29"/>
      <c r="QV1294" s="29"/>
      <c r="QW1294" s="29"/>
      <c r="QX1294" s="29"/>
      <c r="QY1294" s="29"/>
      <c r="QZ1294" s="29"/>
      <c r="RA1294" s="29"/>
      <c r="RB1294" s="29"/>
      <c r="RC1294" s="29"/>
      <c r="RD1294" s="29"/>
      <c r="RE1294" s="29"/>
      <c r="RF1294" s="29"/>
      <c r="RG1294" s="29"/>
      <c r="RH1294" s="29"/>
      <c r="RI1294" s="29"/>
      <c r="RJ1294" s="29"/>
      <c r="RK1294" s="29"/>
      <c r="RL1294" s="29"/>
      <c r="RM1294" s="29"/>
      <c r="RN1294" s="29"/>
      <c r="RO1294" s="29"/>
      <c r="RP1294" s="29"/>
      <c r="RQ1294" s="29"/>
      <c r="RR1294" s="29"/>
      <c r="RS1294" s="29"/>
      <c r="RT1294" s="29"/>
      <c r="RU1294" s="29"/>
      <c r="RV1294" s="29"/>
      <c r="RW1294" s="29"/>
      <c r="RX1294" s="29"/>
      <c r="RY1294" s="29"/>
      <c r="RZ1294" s="29"/>
      <c r="SA1294" s="29"/>
      <c r="SB1294" s="29"/>
      <c r="SC1294" s="29"/>
      <c r="SD1294" s="29"/>
      <c r="SE1294" s="29"/>
      <c r="SF1294" s="29"/>
      <c r="SG1294" s="29"/>
      <c r="SH1294" s="29"/>
      <c r="SI1294" s="29"/>
      <c r="SJ1294" s="29"/>
      <c r="SK1294" s="29"/>
      <c r="SL1294" s="29"/>
      <c r="SM1294" s="29"/>
      <c r="SN1294" s="29"/>
      <c r="SO1294" s="29"/>
      <c r="SP1294" s="29"/>
      <c r="SQ1294" s="29"/>
      <c r="SR1294" s="29"/>
      <c r="SS1294" s="29"/>
      <c r="ST1294" s="29"/>
      <c r="SU1294" s="29"/>
      <c r="SV1294" s="29"/>
      <c r="SW1294" s="29"/>
      <c r="SX1294" s="29"/>
      <c r="SY1294" s="29"/>
      <c r="SZ1294" s="29"/>
      <c r="TA1294" s="29"/>
      <c r="TB1294" s="29"/>
      <c r="TC1294" s="29"/>
      <c r="TD1294" s="29"/>
    </row>
    <row r="1295" spans="1:524" ht="16.5" customHeight="1" x14ac:dyDescent="0.2">
      <c r="A1295" s="20">
        <v>687</v>
      </c>
      <c r="B1295" s="20" t="s">
        <v>62</v>
      </c>
      <c r="C1295" s="20" t="s">
        <v>915</v>
      </c>
      <c r="D1295" s="20" t="s">
        <v>38</v>
      </c>
      <c r="E1295" s="20" t="s">
        <v>1345</v>
      </c>
      <c r="F1295" s="22" t="s">
        <v>963</v>
      </c>
      <c r="G1295" s="20" t="s">
        <v>84</v>
      </c>
      <c r="H1295" s="20" t="s">
        <v>35</v>
      </c>
      <c r="I1295" s="20" t="s">
        <v>81</v>
      </c>
      <c r="J1295" s="22" t="s">
        <v>915</v>
      </c>
      <c r="K1295" s="20"/>
      <c r="L1295" s="20"/>
      <c r="M1295" s="20"/>
      <c r="N1295" s="20"/>
      <c r="O1295" s="23"/>
      <c r="P1295" s="23">
        <v>1450000</v>
      </c>
      <c r="Q1295" s="24">
        <v>1</v>
      </c>
      <c r="R1295" s="25">
        <v>45870</v>
      </c>
      <c r="S1295" s="20" t="s">
        <v>83</v>
      </c>
      <c r="T1295" s="26">
        <f t="shared" si="22"/>
        <v>1450000</v>
      </c>
      <c r="U1295" s="27" t="s">
        <v>100</v>
      </c>
      <c r="V1295" s="27" t="s">
        <v>100</v>
      </c>
      <c r="W1295" s="29"/>
      <c r="X1295" s="29"/>
      <c r="Y1295" s="29"/>
      <c r="Z1295" s="29"/>
      <c r="AA1295" s="29"/>
      <c r="AB1295" s="29"/>
      <c r="AC1295" s="29"/>
      <c r="AD1295" s="29"/>
      <c r="AE1295" s="29"/>
      <c r="AF1295" s="29"/>
      <c r="AG1295" s="29"/>
      <c r="AH1295" s="29"/>
      <c r="AI1295" s="29"/>
      <c r="AJ1295" s="29"/>
      <c r="AK1295" s="29"/>
      <c r="AL1295" s="29"/>
      <c r="AM1295" s="29"/>
      <c r="AN1295" s="29"/>
      <c r="AO1295" s="29"/>
      <c r="AP1295" s="29"/>
      <c r="AQ1295" s="29"/>
      <c r="AR1295" s="29"/>
      <c r="AS1295" s="29"/>
      <c r="AT1295" s="29"/>
      <c r="AU1295" s="29"/>
      <c r="AV1295" s="29"/>
      <c r="AW1295" s="29"/>
      <c r="AX1295" s="29"/>
      <c r="AY1295" s="29"/>
      <c r="AZ1295" s="29"/>
      <c r="BA1295" s="29"/>
      <c r="BB1295" s="29"/>
      <c r="BC1295" s="29"/>
      <c r="BD1295" s="29"/>
      <c r="BE1295" s="29"/>
      <c r="BF1295" s="29"/>
      <c r="BG1295" s="29"/>
      <c r="BH1295" s="29"/>
      <c r="BI1295" s="29"/>
      <c r="BJ1295" s="29"/>
      <c r="BK1295" s="29"/>
      <c r="BL1295" s="29"/>
      <c r="BM1295" s="29"/>
      <c r="BN1295" s="29"/>
      <c r="BO1295" s="29"/>
      <c r="BP1295" s="29"/>
      <c r="BQ1295" s="29"/>
      <c r="BR1295" s="29"/>
      <c r="BS1295" s="29"/>
      <c r="BT1295" s="29"/>
      <c r="BU1295" s="29"/>
      <c r="BV1295" s="29"/>
      <c r="BW1295" s="29"/>
      <c r="BX1295" s="29"/>
      <c r="BY1295" s="29"/>
      <c r="BZ1295" s="29"/>
      <c r="CA1295" s="29"/>
      <c r="CB1295" s="29"/>
      <c r="CC1295" s="29"/>
      <c r="CD1295" s="29"/>
      <c r="CE1295" s="29"/>
      <c r="CF1295" s="29"/>
      <c r="CG1295" s="29"/>
      <c r="CH1295" s="29"/>
      <c r="CI1295" s="29"/>
      <c r="CJ1295" s="29"/>
      <c r="CK1295" s="29"/>
      <c r="CL1295" s="29"/>
      <c r="CM1295" s="29"/>
      <c r="CN1295" s="29"/>
      <c r="CO1295" s="29"/>
      <c r="CP1295" s="29"/>
      <c r="CQ1295" s="29"/>
      <c r="CR1295" s="29"/>
      <c r="CS1295" s="29"/>
      <c r="CT1295" s="29"/>
      <c r="CU1295" s="29"/>
      <c r="CV1295" s="29"/>
      <c r="CW1295" s="29"/>
      <c r="CX1295" s="29"/>
      <c r="CY1295" s="29"/>
      <c r="CZ1295" s="29"/>
      <c r="DA1295" s="29"/>
      <c r="DB1295" s="29"/>
      <c r="DC1295" s="29"/>
      <c r="DD1295" s="29"/>
      <c r="DE1295" s="29"/>
      <c r="DF1295" s="29"/>
      <c r="DG1295" s="29"/>
      <c r="DH1295" s="29"/>
      <c r="DI1295" s="29"/>
      <c r="DJ1295" s="29"/>
      <c r="DK1295" s="29"/>
      <c r="DL1295" s="29"/>
      <c r="DM1295" s="29"/>
      <c r="DN1295" s="29"/>
      <c r="DO1295" s="29"/>
      <c r="DP1295" s="29"/>
      <c r="DQ1295" s="29"/>
      <c r="DR1295" s="29"/>
      <c r="DS1295" s="29"/>
      <c r="DT1295" s="29"/>
      <c r="DU1295" s="29"/>
      <c r="DV1295" s="29"/>
      <c r="DW1295" s="29"/>
      <c r="DX1295" s="29"/>
      <c r="DY1295" s="29"/>
      <c r="DZ1295" s="29"/>
      <c r="EA1295" s="29"/>
      <c r="EB1295" s="29"/>
      <c r="EC1295" s="29"/>
      <c r="ED1295" s="29"/>
      <c r="EE1295" s="29"/>
      <c r="EF1295" s="29"/>
      <c r="EG1295" s="29"/>
      <c r="EH1295" s="29"/>
      <c r="EI1295" s="29"/>
      <c r="EJ1295" s="29"/>
      <c r="EK1295" s="29"/>
      <c r="EL1295" s="29"/>
      <c r="EM1295" s="29"/>
      <c r="EN1295" s="29"/>
      <c r="EO1295" s="29"/>
      <c r="EP1295" s="29"/>
      <c r="EQ1295" s="29"/>
      <c r="ER1295" s="29"/>
      <c r="ES1295" s="29"/>
      <c r="ET1295" s="29"/>
      <c r="EU1295" s="29"/>
      <c r="EV1295" s="29"/>
      <c r="EW1295" s="29"/>
      <c r="EX1295" s="29"/>
      <c r="EY1295" s="29"/>
      <c r="EZ1295" s="29"/>
      <c r="FA1295" s="29"/>
      <c r="FB1295" s="29"/>
      <c r="FC1295" s="29"/>
      <c r="FD1295" s="29"/>
      <c r="FE1295" s="29"/>
      <c r="FF1295" s="29"/>
      <c r="FG1295" s="29"/>
      <c r="FH1295" s="29"/>
      <c r="FI1295" s="29"/>
      <c r="FJ1295" s="29"/>
      <c r="FK1295" s="29"/>
      <c r="FL1295" s="29"/>
      <c r="FM1295" s="29"/>
      <c r="FN1295" s="29"/>
      <c r="FO1295" s="29"/>
      <c r="FP1295" s="29"/>
      <c r="FQ1295" s="29"/>
      <c r="FR1295" s="29"/>
      <c r="FS1295" s="29"/>
      <c r="FT1295" s="29"/>
      <c r="FU1295" s="29"/>
      <c r="FV1295" s="29"/>
      <c r="FW1295" s="29"/>
      <c r="FX1295" s="29"/>
      <c r="FY1295" s="29"/>
      <c r="FZ1295" s="29"/>
      <c r="GA1295" s="29"/>
      <c r="GB1295" s="29"/>
      <c r="GC1295" s="29"/>
      <c r="GD1295" s="29"/>
      <c r="GE1295" s="29"/>
      <c r="GF1295" s="29"/>
      <c r="GG1295" s="29"/>
      <c r="GH1295" s="29"/>
      <c r="GI1295" s="29"/>
      <c r="GJ1295" s="29"/>
      <c r="GK1295" s="29"/>
      <c r="GL1295" s="29"/>
      <c r="GM1295" s="29"/>
      <c r="GN1295" s="29"/>
      <c r="GO1295" s="29"/>
      <c r="GP1295" s="29"/>
      <c r="GQ1295" s="29"/>
      <c r="GR1295" s="29"/>
      <c r="GS1295" s="29"/>
      <c r="GT1295" s="29"/>
      <c r="GU1295" s="29"/>
      <c r="GV1295" s="29"/>
      <c r="GW1295" s="29"/>
      <c r="GX1295" s="29"/>
      <c r="GY1295" s="29"/>
      <c r="GZ1295" s="29"/>
      <c r="HA1295" s="29"/>
      <c r="HB1295" s="29"/>
      <c r="HC1295" s="29"/>
      <c r="HD1295" s="29"/>
      <c r="HE1295" s="29"/>
      <c r="HF1295" s="29"/>
      <c r="HG1295" s="29"/>
      <c r="HH1295" s="29"/>
      <c r="HI1295" s="29"/>
      <c r="HJ1295" s="29"/>
      <c r="HK1295" s="29"/>
      <c r="HL1295" s="29"/>
      <c r="HM1295" s="29"/>
      <c r="HN1295" s="29"/>
      <c r="HO1295" s="29"/>
      <c r="HP1295" s="29"/>
      <c r="HQ1295" s="29"/>
      <c r="HR1295" s="29"/>
      <c r="HS1295" s="29"/>
      <c r="HT1295" s="29"/>
      <c r="HU1295" s="29"/>
      <c r="HV1295" s="29"/>
      <c r="HW1295" s="29"/>
      <c r="HX1295" s="29"/>
      <c r="HY1295" s="29"/>
      <c r="HZ1295" s="29"/>
      <c r="IA1295" s="29"/>
      <c r="IB1295" s="29"/>
      <c r="IC1295" s="29"/>
      <c r="ID1295" s="29"/>
      <c r="IE1295" s="29"/>
      <c r="IF1295" s="29"/>
      <c r="IG1295" s="29"/>
      <c r="IH1295" s="29"/>
      <c r="II1295" s="29"/>
      <c r="IJ1295" s="29"/>
      <c r="IK1295" s="29"/>
      <c r="IL1295" s="29"/>
      <c r="IM1295" s="29"/>
      <c r="IN1295" s="29"/>
      <c r="IO1295" s="29"/>
      <c r="IP1295" s="29"/>
      <c r="IQ1295" s="29"/>
      <c r="IR1295" s="29"/>
      <c r="IS1295" s="29"/>
      <c r="IT1295" s="29"/>
      <c r="IU1295" s="29"/>
      <c r="IV1295" s="29"/>
      <c r="IW1295" s="29"/>
      <c r="IX1295" s="29"/>
      <c r="IY1295" s="29"/>
      <c r="IZ1295" s="29"/>
      <c r="JA1295" s="29"/>
      <c r="JB1295" s="29"/>
      <c r="JC1295" s="29"/>
      <c r="JD1295" s="29"/>
      <c r="JE1295" s="29"/>
      <c r="JF1295" s="29"/>
      <c r="JG1295" s="29"/>
      <c r="JH1295" s="29"/>
      <c r="JI1295" s="29"/>
      <c r="JJ1295" s="29"/>
      <c r="JK1295" s="29"/>
      <c r="JL1295" s="29"/>
      <c r="JM1295" s="29"/>
      <c r="JN1295" s="29"/>
      <c r="JO1295" s="29"/>
      <c r="JP1295" s="29"/>
      <c r="JQ1295" s="29"/>
      <c r="JR1295" s="29"/>
      <c r="JS1295" s="29"/>
      <c r="JT1295" s="29"/>
      <c r="JU1295" s="29"/>
      <c r="JV1295" s="29"/>
      <c r="JW1295" s="29"/>
      <c r="JX1295" s="29"/>
      <c r="JY1295" s="29"/>
      <c r="JZ1295" s="29"/>
      <c r="KA1295" s="29"/>
      <c r="KB1295" s="29"/>
      <c r="KC1295" s="29"/>
      <c r="KD1295" s="29"/>
      <c r="KE1295" s="29"/>
      <c r="KF1295" s="29"/>
      <c r="KG1295" s="29"/>
      <c r="KH1295" s="29"/>
      <c r="KI1295" s="29"/>
      <c r="KJ1295" s="29"/>
      <c r="KK1295" s="29"/>
      <c r="KL1295" s="29"/>
      <c r="KM1295" s="29"/>
      <c r="KN1295" s="29"/>
      <c r="KO1295" s="29"/>
      <c r="KP1295" s="29"/>
      <c r="KQ1295" s="29"/>
      <c r="KR1295" s="29"/>
      <c r="KS1295" s="29"/>
      <c r="KT1295" s="29"/>
      <c r="KU1295" s="29"/>
      <c r="KV1295" s="29"/>
      <c r="KW1295" s="29"/>
      <c r="KX1295" s="29"/>
      <c r="KY1295" s="29"/>
      <c r="KZ1295" s="29"/>
      <c r="LA1295" s="29"/>
      <c r="LB1295" s="29"/>
      <c r="LC1295" s="29"/>
      <c r="LD1295" s="29"/>
      <c r="LE1295" s="29"/>
      <c r="LF1295" s="29"/>
      <c r="LG1295" s="29"/>
      <c r="LH1295" s="29"/>
      <c r="LI1295" s="29"/>
      <c r="LJ1295" s="29"/>
      <c r="LK1295" s="29"/>
      <c r="LL1295" s="29"/>
      <c r="LM1295" s="29"/>
      <c r="LN1295" s="29"/>
      <c r="LO1295" s="29"/>
      <c r="LP1295" s="29"/>
      <c r="LQ1295" s="29"/>
      <c r="LR1295" s="29"/>
      <c r="LS1295" s="29"/>
      <c r="LT1295" s="29"/>
      <c r="LU1295" s="29"/>
      <c r="LV1295" s="29"/>
      <c r="LW1295" s="29"/>
      <c r="LX1295" s="29"/>
      <c r="LY1295" s="29"/>
      <c r="LZ1295" s="29"/>
      <c r="MA1295" s="29"/>
      <c r="MB1295" s="29"/>
      <c r="MC1295" s="29"/>
      <c r="MD1295" s="29"/>
      <c r="ME1295" s="29"/>
      <c r="MF1295" s="29"/>
      <c r="MG1295" s="29"/>
      <c r="MH1295" s="29"/>
      <c r="MI1295" s="29"/>
      <c r="MJ1295" s="29"/>
      <c r="MK1295" s="29"/>
      <c r="ML1295" s="29"/>
      <c r="MM1295" s="29"/>
      <c r="MN1295" s="29"/>
      <c r="MO1295" s="29"/>
      <c r="MP1295" s="29"/>
      <c r="MQ1295" s="29"/>
      <c r="MR1295" s="29"/>
      <c r="MS1295" s="29"/>
      <c r="MT1295" s="29"/>
      <c r="MU1295" s="29"/>
      <c r="MV1295" s="29"/>
      <c r="MW1295" s="29"/>
      <c r="MX1295" s="29"/>
      <c r="MY1295" s="29"/>
      <c r="MZ1295" s="29"/>
      <c r="NA1295" s="29"/>
      <c r="NB1295" s="29"/>
      <c r="NC1295" s="29"/>
      <c r="ND1295" s="29"/>
      <c r="NE1295" s="29"/>
      <c r="NF1295" s="29"/>
      <c r="NG1295" s="29"/>
      <c r="NH1295" s="29"/>
      <c r="NI1295" s="29"/>
      <c r="NJ1295" s="29"/>
      <c r="NK1295" s="29"/>
      <c r="NL1295" s="29"/>
      <c r="NM1295" s="29"/>
      <c r="NN1295" s="29"/>
      <c r="NO1295" s="29"/>
      <c r="NP1295" s="29"/>
      <c r="NQ1295" s="29"/>
      <c r="NR1295" s="29"/>
      <c r="NS1295" s="29"/>
      <c r="NT1295" s="29"/>
      <c r="NU1295" s="29"/>
      <c r="NV1295" s="29"/>
      <c r="NW1295" s="29"/>
      <c r="NX1295" s="29"/>
      <c r="NY1295" s="29"/>
      <c r="NZ1295" s="29"/>
      <c r="OA1295" s="29"/>
      <c r="OB1295" s="29"/>
      <c r="OC1295" s="29"/>
      <c r="OD1295" s="29"/>
      <c r="OE1295" s="29"/>
      <c r="OF1295" s="29"/>
      <c r="OG1295" s="29"/>
      <c r="OH1295" s="29"/>
      <c r="OI1295" s="29"/>
      <c r="OJ1295" s="29"/>
      <c r="OK1295" s="29"/>
      <c r="OL1295" s="29"/>
      <c r="OM1295" s="29"/>
      <c r="ON1295" s="29"/>
      <c r="OO1295" s="29"/>
      <c r="OP1295" s="29"/>
      <c r="OQ1295" s="29"/>
      <c r="OR1295" s="29"/>
      <c r="OS1295" s="29"/>
      <c r="OT1295" s="29"/>
      <c r="OU1295" s="29"/>
      <c r="OV1295" s="29"/>
      <c r="OW1295" s="29"/>
      <c r="OX1295" s="29"/>
      <c r="OY1295" s="29"/>
      <c r="OZ1295" s="29"/>
      <c r="PA1295" s="29"/>
      <c r="PB1295" s="29"/>
      <c r="PC1295" s="29"/>
      <c r="PD1295" s="29"/>
      <c r="PE1295" s="29"/>
      <c r="PF1295" s="29"/>
      <c r="PG1295" s="29"/>
      <c r="PH1295" s="29"/>
      <c r="PI1295" s="29"/>
      <c r="PJ1295" s="29"/>
      <c r="PK1295" s="29"/>
      <c r="PL1295" s="29"/>
      <c r="PM1295" s="29"/>
      <c r="PN1295" s="29"/>
      <c r="PO1295" s="29"/>
      <c r="PP1295" s="29"/>
      <c r="PQ1295" s="29"/>
      <c r="PR1295" s="29"/>
      <c r="PS1295" s="29"/>
      <c r="PT1295" s="29"/>
      <c r="PU1295" s="29"/>
      <c r="PV1295" s="29"/>
      <c r="PW1295" s="29"/>
      <c r="PX1295" s="29"/>
      <c r="PY1295" s="29"/>
      <c r="PZ1295" s="29"/>
      <c r="QA1295" s="29"/>
      <c r="QB1295" s="29"/>
      <c r="QC1295" s="29"/>
      <c r="QD1295" s="29"/>
      <c r="QE1295" s="29"/>
      <c r="QF1295" s="29"/>
      <c r="QG1295" s="29"/>
      <c r="QH1295" s="29"/>
      <c r="QI1295" s="29"/>
      <c r="QJ1295" s="29"/>
      <c r="QK1295" s="29"/>
      <c r="QL1295" s="29"/>
      <c r="QM1295" s="29"/>
      <c r="QN1295" s="29"/>
      <c r="QO1295" s="29"/>
      <c r="QP1295" s="29"/>
      <c r="QQ1295" s="29"/>
      <c r="QR1295" s="29"/>
      <c r="QS1295" s="29"/>
      <c r="QT1295" s="29"/>
      <c r="QU1295" s="29"/>
      <c r="QV1295" s="29"/>
      <c r="QW1295" s="29"/>
      <c r="QX1295" s="29"/>
      <c r="QY1295" s="29"/>
      <c r="QZ1295" s="29"/>
      <c r="RA1295" s="29"/>
      <c r="RB1295" s="29"/>
      <c r="RC1295" s="29"/>
      <c r="RD1295" s="29"/>
      <c r="RE1295" s="29"/>
      <c r="RF1295" s="29"/>
      <c r="RG1295" s="29"/>
      <c r="RH1295" s="29"/>
      <c r="RI1295" s="29"/>
      <c r="RJ1295" s="29"/>
      <c r="RK1295" s="29"/>
      <c r="RL1295" s="29"/>
      <c r="RM1295" s="29"/>
      <c r="RN1295" s="29"/>
      <c r="RO1295" s="29"/>
      <c r="RP1295" s="29"/>
      <c r="RQ1295" s="29"/>
      <c r="RR1295" s="29"/>
      <c r="RS1295" s="29"/>
      <c r="RT1295" s="29"/>
      <c r="RU1295" s="29"/>
      <c r="RV1295" s="29"/>
      <c r="RW1295" s="29"/>
      <c r="RX1295" s="29"/>
      <c r="RY1295" s="29"/>
      <c r="RZ1295" s="29"/>
      <c r="SA1295" s="29"/>
      <c r="SB1295" s="29"/>
      <c r="SC1295" s="29"/>
      <c r="SD1295" s="29"/>
      <c r="SE1295" s="29"/>
      <c r="SF1295" s="29"/>
      <c r="SG1295" s="29"/>
      <c r="SH1295" s="29"/>
      <c r="SI1295" s="29"/>
      <c r="SJ1295" s="29"/>
      <c r="SK1295" s="29"/>
      <c r="SL1295" s="29"/>
      <c r="SM1295" s="29"/>
      <c r="SN1295" s="29"/>
      <c r="SO1295" s="29"/>
      <c r="SP1295" s="29"/>
      <c r="SQ1295" s="29"/>
      <c r="SR1295" s="29"/>
      <c r="SS1295" s="29"/>
      <c r="ST1295" s="29"/>
      <c r="SU1295" s="29"/>
      <c r="SV1295" s="29"/>
      <c r="SW1295" s="29"/>
      <c r="SX1295" s="29"/>
      <c r="SY1295" s="29"/>
      <c r="SZ1295" s="29"/>
      <c r="TA1295" s="29"/>
      <c r="TB1295" s="29"/>
      <c r="TC1295" s="29"/>
      <c r="TD1295" s="29"/>
    </row>
    <row r="1296" spans="1:524" ht="16.5" customHeight="1" x14ac:dyDescent="0.2">
      <c r="A1296" s="20">
        <v>688</v>
      </c>
      <c r="B1296" s="20" t="s">
        <v>62</v>
      </c>
      <c r="C1296" s="20" t="s">
        <v>915</v>
      </c>
      <c r="D1296" s="20" t="s">
        <v>38</v>
      </c>
      <c r="E1296" s="20" t="s">
        <v>1345</v>
      </c>
      <c r="F1296" s="22" t="s">
        <v>963</v>
      </c>
      <c r="G1296" s="20" t="s">
        <v>84</v>
      </c>
      <c r="H1296" s="20" t="s">
        <v>35</v>
      </c>
      <c r="I1296" s="20" t="s">
        <v>81</v>
      </c>
      <c r="J1296" s="22" t="s">
        <v>915</v>
      </c>
      <c r="K1296" s="20"/>
      <c r="L1296" s="20"/>
      <c r="M1296" s="20"/>
      <c r="N1296" s="20"/>
      <c r="O1296" s="23"/>
      <c r="P1296" s="23">
        <v>1450000</v>
      </c>
      <c r="Q1296" s="24">
        <v>1</v>
      </c>
      <c r="R1296" s="25">
        <v>45901</v>
      </c>
      <c r="S1296" s="20" t="s">
        <v>83</v>
      </c>
      <c r="T1296" s="26">
        <f t="shared" si="22"/>
        <v>1450000</v>
      </c>
      <c r="U1296" s="27" t="s">
        <v>100</v>
      </c>
      <c r="V1296" s="27" t="s">
        <v>100</v>
      </c>
      <c r="W1296" s="29"/>
      <c r="X1296" s="29"/>
      <c r="Y1296" s="29"/>
      <c r="Z1296" s="29"/>
      <c r="AA1296" s="29"/>
      <c r="AB1296" s="29"/>
      <c r="AC1296" s="29"/>
      <c r="AD1296" s="29"/>
      <c r="AE1296" s="29"/>
      <c r="AF1296" s="29"/>
      <c r="AG1296" s="29"/>
      <c r="AH1296" s="29"/>
      <c r="AI1296" s="29"/>
      <c r="AJ1296" s="29"/>
      <c r="AK1296" s="29"/>
      <c r="AL1296" s="29"/>
      <c r="AM1296" s="29"/>
      <c r="AN1296" s="29"/>
      <c r="AO1296" s="29"/>
      <c r="AP1296" s="29"/>
      <c r="AQ1296" s="29"/>
      <c r="AR1296" s="29"/>
      <c r="AS1296" s="29"/>
      <c r="AT1296" s="29"/>
      <c r="AU1296" s="29"/>
      <c r="AV1296" s="29"/>
      <c r="AW1296" s="29"/>
      <c r="AX1296" s="29"/>
      <c r="AY1296" s="29"/>
      <c r="AZ1296" s="29"/>
      <c r="BA1296" s="29"/>
      <c r="BB1296" s="29"/>
      <c r="BC1296" s="29"/>
      <c r="BD1296" s="29"/>
      <c r="BE1296" s="29"/>
      <c r="BF1296" s="29"/>
      <c r="BG1296" s="29"/>
      <c r="BH1296" s="29"/>
      <c r="BI1296" s="29"/>
      <c r="BJ1296" s="29"/>
      <c r="BK1296" s="29"/>
      <c r="BL1296" s="29"/>
      <c r="BM1296" s="29"/>
      <c r="BN1296" s="29"/>
      <c r="BO1296" s="29"/>
      <c r="BP1296" s="29"/>
      <c r="BQ1296" s="29"/>
      <c r="BR1296" s="29"/>
      <c r="BS1296" s="29"/>
      <c r="BT1296" s="29"/>
      <c r="BU1296" s="29"/>
      <c r="BV1296" s="29"/>
      <c r="BW1296" s="29"/>
      <c r="BX1296" s="29"/>
      <c r="BY1296" s="29"/>
      <c r="BZ1296" s="29"/>
      <c r="CA1296" s="29"/>
      <c r="CB1296" s="29"/>
      <c r="CC1296" s="29"/>
      <c r="CD1296" s="29"/>
      <c r="CE1296" s="29"/>
      <c r="CF1296" s="29"/>
      <c r="CG1296" s="29"/>
      <c r="CH1296" s="29"/>
      <c r="CI1296" s="29"/>
      <c r="CJ1296" s="29"/>
      <c r="CK1296" s="29"/>
      <c r="CL1296" s="29"/>
      <c r="CM1296" s="29"/>
      <c r="CN1296" s="29"/>
      <c r="CO1296" s="29"/>
      <c r="CP1296" s="29"/>
      <c r="CQ1296" s="29"/>
      <c r="CR1296" s="29"/>
      <c r="CS1296" s="29"/>
      <c r="CT1296" s="29"/>
      <c r="CU1296" s="29"/>
      <c r="CV1296" s="29"/>
      <c r="CW1296" s="29"/>
      <c r="CX1296" s="29"/>
      <c r="CY1296" s="29"/>
      <c r="CZ1296" s="29"/>
      <c r="DA1296" s="29"/>
      <c r="DB1296" s="29"/>
      <c r="DC1296" s="29"/>
      <c r="DD1296" s="29"/>
      <c r="DE1296" s="29"/>
      <c r="DF1296" s="29"/>
      <c r="DG1296" s="29"/>
      <c r="DH1296" s="29"/>
      <c r="DI1296" s="29"/>
      <c r="DJ1296" s="29"/>
      <c r="DK1296" s="29"/>
      <c r="DL1296" s="29"/>
      <c r="DM1296" s="29"/>
      <c r="DN1296" s="29"/>
      <c r="DO1296" s="29"/>
      <c r="DP1296" s="29"/>
      <c r="DQ1296" s="29"/>
      <c r="DR1296" s="29"/>
      <c r="DS1296" s="29"/>
      <c r="DT1296" s="29"/>
      <c r="DU1296" s="29"/>
      <c r="DV1296" s="29"/>
      <c r="DW1296" s="29"/>
      <c r="DX1296" s="29"/>
      <c r="DY1296" s="29"/>
      <c r="DZ1296" s="29"/>
      <c r="EA1296" s="29"/>
      <c r="EB1296" s="29"/>
      <c r="EC1296" s="29"/>
      <c r="ED1296" s="29"/>
      <c r="EE1296" s="29"/>
      <c r="EF1296" s="29"/>
      <c r="EG1296" s="29"/>
      <c r="EH1296" s="29"/>
      <c r="EI1296" s="29"/>
      <c r="EJ1296" s="29"/>
      <c r="EK1296" s="29"/>
      <c r="EL1296" s="29"/>
      <c r="EM1296" s="29"/>
      <c r="EN1296" s="29"/>
      <c r="EO1296" s="29"/>
      <c r="EP1296" s="29"/>
      <c r="EQ1296" s="29"/>
      <c r="ER1296" s="29"/>
      <c r="ES1296" s="29"/>
      <c r="ET1296" s="29"/>
      <c r="EU1296" s="29"/>
      <c r="EV1296" s="29"/>
      <c r="EW1296" s="29"/>
      <c r="EX1296" s="29"/>
      <c r="EY1296" s="29"/>
      <c r="EZ1296" s="29"/>
      <c r="FA1296" s="29"/>
      <c r="FB1296" s="29"/>
      <c r="FC1296" s="29"/>
      <c r="FD1296" s="29"/>
      <c r="FE1296" s="29"/>
      <c r="FF1296" s="29"/>
      <c r="FG1296" s="29"/>
      <c r="FH1296" s="29"/>
      <c r="FI1296" s="29"/>
      <c r="FJ1296" s="29"/>
      <c r="FK1296" s="29"/>
      <c r="FL1296" s="29"/>
      <c r="FM1296" s="29"/>
      <c r="FN1296" s="29"/>
      <c r="FO1296" s="29"/>
      <c r="FP1296" s="29"/>
      <c r="FQ1296" s="29"/>
      <c r="FR1296" s="29"/>
      <c r="FS1296" s="29"/>
      <c r="FT1296" s="29"/>
      <c r="FU1296" s="29"/>
      <c r="FV1296" s="29"/>
      <c r="FW1296" s="29"/>
      <c r="FX1296" s="29"/>
      <c r="FY1296" s="29"/>
      <c r="FZ1296" s="29"/>
      <c r="GA1296" s="29"/>
      <c r="GB1296" s="29"/>
      <c r="GC1296" s="29"/>
      <c r="GD1296" s="29"/>
      <c r="GE1296" s="29"/>
      <c r="GF1296" s="29"/>
      <c r="GG1296" s="29"/>
      <c r="GH1296" s="29"/>
      <c r="GI1296" s="29"/>
      <c r="GJ1296" s="29"/>
      <c r="GK1296" s="29"/>
      <c r="GL1296" s="29"/>
      <c r="GM1296" s="29"/>
      <c r="GN1296" s="29"/>
      <c r="GO1296" s="29"/>
      <c r="GP1296" s="29"/>
      <c r="GQ1296" s="29"/>
      <c r="GR1296" s="29"/>
      <c r="GS1296" s="29"/>
      <c r="GT1296" s="29"/>
      <c r="GU1296" s="29"/>
      <c r="GV1296" s="29"/>
      <c r="GW1296" s="29"/>
      <c r="GX1296" s="29"/>
      <c r="GY1296" s="29"/>
      <c r="GZ1296" s="29"/>
      <c r="HA1296" s="29"/>
      <c r="HB1296" s="29"/>
      <c r="HC1296" s="29"/>
      <c r="HD1296" s="29"/>
      <c r="HE1296" s="29"/>
      <c r="HF1296" s="29"/>
      <c r="HG1296" s="29"/>
      <c r="HH1296" s="29"/>
      <c r="HI1296" s="29"/>
      <c r="HJ1296" s="29"/>
      <c r="HK1296" s="29"/>
      <c r="HL1296" s="29"/>
      <c r="HM1296" s="29"/>
      <c r="HN1296" s="29"/>
      <c r="HO1296" s="29"/>
      <c r="HP1296" s="29"/>
      <c r="HQ1296" s="29"/>
      <c r="HR1296" s="29"/>
      <c r="HS1296" s="29"/>
      <c r="HT1296" s="29"/>
      <c r="HU1296" s="29"/>
      <c r="HV1296" s="29"/>
      <c r="HW1296" s="29"/>
      <c r="HX1296" s="29"/>
      <c r="HY1296" s="29"/>
      <c r="HZ1296" s="29"/>
      <c r="IA1296" s="29"/>
      <c r="IB1296" s="29"/>
      <c r="IC1296" s="29"/>
      <c r="ID1296" s="29"/>
      <c r="IE1296" s="29"/>
      <c r="IF1296" s="29"/>
      <c r="IG1296" s="29"/>
      <c r="IH1296" s="29"/>
      <c r="II1296" s="29"/>
      <c r="IJ1296" s="29"/>
      <c r="IK1296" s="29"/>
      <c r="IL1296" s="29"/>
      <c r="IM1296" s="29"/>
      <c r="IN1296" s="29"/>
      <c r="IO1296" s="29"/>
      <c r="IP1296" s="29"/>
      <c r="IQ1296" s="29"/>
      <c r="IR1296" s="29"/>
      <c r="IS1296" s="29"/>
      <c r="IT1296" s="29"/>
      <c r="IU1296" s="29"/>
      <c r="IV1296" s="29"/>
      <c r="IW1296" s="29"/>
      <c r="IX1296" s="29"/>
      <c r="IY1296" s="29"/>
      <c r="IZ1296" s="29"/>
      <c r="JA1296" s="29"/>
      <c r="JB1296" s="29"/>
      <c r="JC1296" s="29"/>
      <c r="JD1296" s="29"/>
      <c r="JE1296" s="29"/>
      <c r="JF1296" s="29"/>
      <c r="JG1296" s="29"/>
      <c r="JH1296" s="29"/>
      <c r="JI1296" s="29"/>
      <c r="JJ1296" s="29"/>
      <c r="JK1296" s="29"/>
      <c r="JL1296" s="29"/>
      <c r="JM1296" s="29"/>
      <c r="JN1296" s="29"/>
      <c r="JO1296" s="29"/>
      <c r="JP1296" s="29"/>
      <c r="JQ1296" s="29"/>
      <c r="JR1296" s="29"/>
      <c r="JS1296" s="29"/>
      <c r="JT1296" s="29"/>
      <c r="JU1296" s="29"/>
      <c r="JV1296" s="29"/>
      <c r="JW1296" s="29"/>
      <c r="JX1296" s="29"/>
      <c r="JY1296" s="29"/>
      <c r="JZ1296" s="29"/>
      <c r="KA1296" s="29"/>
      <c r="KB1296" s="29"/>
      <c r="KC1296" s="29"/>
      <c r="KD1296" s="29"/>
      <c r="KE1296" s="29"/>
      <c r="KF1296" s="29"/>
      <c r="KG1296" s="29"/>
      <c r="KH1296" s="29"/>
      <c r="KI1296" s="29"/>
      <c r="KJ1296" s="29"/>
      <c r="KK1296" s="29"/>
      <c r="KL1296" s="29"/>
      <c r="KM1296" s="29"/>
      <c r="KN1296" s="29"/>
      <c r="KO1296" s="29"/>
      <c r="KP1296" s="29"/>
      <c r="KQ1296" s="29"/>
      <c r="KR1296" s="29"/>
      <c r="KS1296" s="29"/>
      <c r="KT1296" s="29"/>
      <c r="KU1296" s="29"/>
      <c r="KV1296" s="29"/>
      <c r="KW1296" s="29"/>
      <c r="KX1296" s="29"/>
      <c r="KY1296" s="29"/>
      <c r="KZ1296" s="29"/>
      <c r="LA1296" s="29"/>
      <c r="LB1296" s="29"/>
      <c r="LC1296" s="29"/>
      <c r="LD1296" s="29"/>
      <c r="LE1296" s="29"/>
      <c r="LF1296" s="29"/>
      <c r="LG1296" s="29"/>
      <c r="LH1296" s="29"/>
      <c r="LI1296" s="29"/>
      <c r="LJ1296" s="29"/>
      <c r="LK1296" s="29"/>
      <c r="LL1296" s="29"/>
      <c r="LM1296" s="29"/>
      <c r="LN1296" s="29"/>
      <c r="LO1296" s="29"/>
      <c r="LP1296" s="29"/>
      <c r="LQ1296" s="29"/>
      <c r="LR1296" s="29"/>
      <c r="LS1296" s="29"/>
      <c r="LT1296" s="29"/>
      <c r="LU1296" s="29"/>
      <c r="LV1296" s="29"/>
      <c r="LW1296" s="29"/>
      <c r="LX1296" s="29"/>
      <c r="LY1296" s="29"/>
      <c r="LZ1296" s="29"/>
      <c r="MA1296" s="29"/>
      <c r="MB1296" s="29"/>
      <c r="MC1296" s="29"/>
      <c r="MD1296" s="29"/>
      <c r="ME1296" s="29"/>
      <c r="MF1296" s="29"/>
      <c r="MG1296" s="29"/>
      <c r="MH1296" s="29"/>
      <c r="MI1296" s="29"/>
      <c r="MJ1296" s="29"/>
      <c r="MK1296" s="29"/>
      <c r="ML1296" s="29"/>
      <c r="MM1296" s="29"/>
      <c r="MN1296" s="29"/>
      <c r="MO1296" s="29"/>
      <c r="MP1296" s="29"/>
      <c r="MQ1296" s="29"/>
      <c r="MR1296" s="29"/>
      <c r="MS1296" s="29"/>
      <c r="MT1296" s="29"/>
      <c r="MU1296" s="29"/>
      <c r="MV1296" s="29"/>
      <c r="MW1296" s="29"/>
      <c r="MX1296" s="29"/>
      <c r="MY1296" s="29"/>
      <c r="MZ1296" s="29"/>
      <c r="NA1296" s="29"/>
      <c r="NB1296" s="29"/>
      <c r="NC1296" s="29"/>
      <c r="ND1296" s="29"/>
      <c r="NE1296" s="29"/>
      <c r="NF1296" s="29"/>
      <c r="NG1296" s="29"/>
      <c r="NH1296" s="29"/>
      <c r="NI1296" s="29"/>
      <c r="NJ1296" s="29"/>
      <c r="NK1296" s="29"/>
      <c r="NL1296" s="29"/>
      <c r="NM1296" s="29"/>
      <c r="NN1296" s="29"/>
      <c r="NO1296" s="29"/>
      <c r="NP1296" s="29"/>
      <c r="NQ1296" s="29"/>
      <c r="NR1296" s="29"/>
      <c r="NS1296" s="29"/>
      <c r="NT1296" s="29"/>
      <c r="NU1296" s="29"/>
      <c r="NV1296" s="29"/>
      <c r="NW1296" s="29"/>
      <c r="NX1296" s="29"/>
      <c r="NY1296" s="29"/>
      <c r="NZ1296" s="29"/>
      <c r="OA1296" s="29"/>
      <c r="OB1296" s="29"/>
      <c r="OC1296" s="29"/>
      <c r="OD1296" s="29"/>
      <c r="OE1296" s="29"/>
      <c r="OF1296" s="29"/>
      <c r="OG1296" s="29"/>
      <c r="OH1296" s="29"/>
      <c r="OI1296" s="29"/>
      <c r="OJ1296" s="29"/>
      <c r="OK1296" s="29"/>
      <c r="OL1296" s="29"/>
      <c r="OM1296" s="29"/>
      <c r="ON1296" s="29"/>
      <c r="OO1296" s="29"/>
      <c r="OP1296" s="29"/>
      <c r="OQ1296" s="29"/>
      <c r="OR1296" s="29"/>
      <c r="OS1296" s="29"/>
      <c r="OT1296" s="29"/>
      <c r="OU1296" s="29"/>
      <c r="OV1296" s="29"/>
      <c r="OW1296" s="29"/>
      <c r="OX1296" s="29"/>
      <c r="OY1296" s="29"/>
      <c r="OZ1296" s="29"/>
      <c r="PA1296" s="29"/>
      <c r="PB1296" s="29"/>
      <c r="PC1296" s="29"/>
      <c r="PD1296" s="29"/>
      <c r="PE1296" s="29"/>
      <c r="PF1296" s="29"/>
      <c r="PG1296" s="29"/>
      <c r="PH1296" s="29"/>
      <c r="PI1296" s="29"/>
      <c r="PJ1296" s="29"/>
      <c r="PK1296" s="29"/>
      <c r="PL1296" s="29"/>
      <c r="PM1296" s="29"/>
      <c r="PN1296" s="29"/>
      <c r="PO1296" s="29"/>
      <c r="PP1296" s="29"/>
      <c r="PQ1296" s="29"/>
      <c r="PR1296" s="29"/>
      <c r="PS1296" s="29"/>
      <c r="PT1296" s="29"/>
      <c r="PU1296" s="29"/>
      <c r="PV1296" s="29"/>
      <c r="PW1296" s="29"/>
      <c r="PX1296" s="29"/>
      <c r="PY1296" s="29"/>
      <c r="PZ1296" s="29"/>
      <c r="QA1296" s="29"/>
      <c r="QB1296" s="29"/>
      <c r="QC1296" s="29"/>
      <c r="QD1296" s="29"/>
      <c r="QE1296" s="29"/>
      <c r="QF1296" s="29"/>
      <c r="QG1296" s="29"/>
      <c r="QH1296" s="29"/>
      <c r="QI1296" s="29"/>
      <c r="QJ1296" s="29"/>
      <c r="QK1296" s="29"/>
      <c r="QL1296" s="29"/>
      <c r="QM1296" s="29"/>
      <c r="QN1296" s="29"/>
      <c r="QO1296" s="29"/>
      <c r="QP1296" s="29"/>
      <c r="QQ1296" s="29"/>
      <c r="QR1296" s="29"/>
      <c r="QS1296" s="29"/>
      <c r="QT1296" s="29"/>
      <c r="QU1296" s="29"/>
      <c r="QV1296" s="29"/>
      <c r="QW1296" s="29"/>
      <c r="QX1296" s="29"/>
      <c r="QY1296" s="29"/>
      <c r="QZ1296" s="29"/>
      <c r="RA1296" s="29"/>
      <c r="RB1296" s="29"/>
      <c r="RC1296" s="29"/>
      <c r="RD1296" s="29"/>
      <c r="RE1296" s="29"/>
      <c r="RF1296" s="29"/>
      <c r="RG1296" s="29"/>
      <c r="RH1296" s="29"/>
      <c r="RI1296" s="29"/>
      <c r="RJ1296" s="29"/>
      <c r="RK1296" s="29"/>
      <c r="RL1296" s="29"/>
      <c r="RM1296" s="29"/>
      <c r="RN1296" s="29"/>
      <c r="RO1296" s="29"/>
      <c r="RP1296" s="29"/>
      <c r="RQ1296" s="29"/>
      <c r="RR1296" s="29"/>
      <c r="RS1296" s="29"/>
      <c r="RT1296" s="29"/>
      <c r="RU1296" s="29"/>
      <c r="RV1296" s="29"/>
      <c r="RW1296" s="29"/>
      <c r="RX1296" s="29"/>
      <c r="RY1296" s="29"/>
      <c r="RZ1296" s="29"/>
      <c r="SA1296" s="29"/>
      <c r="SB1296" s="29"/>
      <c r="SC1296" s="29"/>
      <c r="SD1296" s="29"/>
      <c r="SE1296" s="29"/>
      <c r="SF1296" s="29"/>
      <c r="SG1296" s="29"/>
      <c r="SH1296" s="29"/>
      <c r="SI1296" s="29"/>
      <c r="SJ1296" s="29"/>
      <c r="SK1296" s="29"/>
      <c r="SL1296" s="29"/>
      <c r="SM1296" s="29"/>
      <c r="SN1296" s="29"/>
      <c r="SO1296" s="29"/>
      <c r="SP1296" s="29"/>
      <c r="SQ1296" s="29"/>
      <c r="SR1296" s="29"/>
      <c r="SS1296" s="29"/>
      <c r="ST1296" s="29"/>
      <c r="SU1296" s="29"/>
      <c r="SV1296" s="29"/>
      <c r="SW1296" s="29"/>
      <c r="SX1296" s="29"/>
      <c r="SY1296" s="29"/>
      <c r="SZ1296" s="29"/>
      <c r="TA1296" s="29"/>
      <c r="TB1296" s="29"/>
      <c r="TC1296" s="29"/>
      <c r="TD1296" s="29"/>
    </row>
    <row r="1297" spans="1:524" ht="16.5" customHeight="1" x14ac:dyDescent="0.2">
      <c r="A1297" s="20">
        <v>689</v>
      </c>
      <c r="B1297" s="20" t="s">
        <v>62</v>
      </c>
      <c r="C1297" s="20" t="s">
        <v>915</v>
      </c>
      <c r="D1297" s="20" t="s">
        <v>38</v>
      </c>
      <c r="E1297" s="20" t="s">
        <v>1345</v>
      </c>
      <c r="F1297" s="22" t="s">
        <v>963</v>
      </c>
      <c r="G1297" s="20" t="s">
        <v>84</v>
      </c>
      <c r="H1297" s="20" t="s">
        <v>35</v>
      </c>
      <c r="I1297" s="20" t="s">
        <v>81</v>
      </c>
      <c r="J1297" s="22" t="s">
        <v>915</v>
      </c>
      <c r="K1297" s="20"/>
      <c r="L1297" s="20"/>
      <c r="M1297" s="20"/>
      <c r="N1297" s="20"/>
      <c r="O1297" s="23"/>
      <c r="P1297" s="23">
        <v>1450000</v>
      </c>
      <c r="Q1297" s="24">
        <v>1</v>
      </c>
      <c r="R1297" s="25">
        <v>45931</v>
      </c>
      <c r="S1297" s="20" t="s">
        <v>83</v>
      </c>
      <c r="T1297" s="26">
        <f t="shared" si="22"/>
        <v>1450000</v>
      </c>
      <c r="U1297" s="27" t="s">
        <v>100</v>
      </c>
      <c r="V1297" s="27" t="s">
        <v>100</v>
      </c>
      <c r="W1297" s="29"/>
      <c r="X1297" s="29"/>
      <c r="Y1297" s="29"/>
      <c r="Z1297" s="29"/>
      <c r="AA1297" s="29"/>
      <c r="AB1297" s="29"/>
      <c r="AC1297" s="29"/>
      <c r="AD1297" s="29"/>
      <c r="AE1297" s="29"/>
      <c r="AF1297" s="29"/>
      <c r="AG1297" s="29"/>
      <c r="AH1297" s="29"/>
      <c r="AI1297" s="29"/>
      <c r="AJ1297" s="29"/>
      <c r="AK1297" s="29"/>
      <c r="AL1297" s="29"/>
      <c r="AM1297" s="29"/>
      <c r="AN1297" s="29"/>
      <c r="AO1297" s="29"/>
      <c r="AP1297" s="29"/>
      <c r="AQ1297" s="29"/>
      <c r="AR1297" s="29"/>
      <c r="AS1297" s="29"/>
      <c r="AT1297" s="29"/>
      <c r="AU1297" s="29"/>
      <c r="AV1297" s="29"/>
      <c r="AW1297" s="29"/>
      <c r="AX1297" s="29"/>
      <c r="AY1297" s="29"/>
      <c r="AZ1297" s="29"/>
      <c r="BA1297" s="29"/>
      <c r="BB1297" s="29"/>
      <c r="BC1297" s="29"/>
      <c r="BD1297" s="29"/>
      <c r="BE1297" s="29"/>
      <c r="BF1297" s="29"/>
      <c r="BG1297" s="29"/>
      <c r="BH1297" s="29"/>
      <c r="BI1297" s="29"/>
      <c r="BJ1297" s="29"/>
      <c r="BK1297" s="29"/>
      <c r="BL1297" s="29"/>
      <c r="BM1297" s="29"/>
      <c r="BN1297" s="29"/>
      <c r="BO1297" s="29"/>
      <c r="BP1297" s="29"/>
      <c r="BQ1297" s="29"/>
      <c r="BR1297" s="29"/>
      <c r="BS1297" s="29"/>
      <c r="BT1297" s="29"/>
      <c r="BU1297" s="29"/>
      <c r="BV1297" s="29"/>
      <c r="BW1297" s="29"/>
      <c r="BX1297" s="29"/>
      <c r="BY1297" s="29"/>
      <c r="BZ1297" s="29"/>
      <c r="CA1297" s="29"/>
      <c r="CB1297" s="29"/>
      <c r="CC1297" s="29"/>
      <c r="CD1297" s="29"/>
      <c r="CE1297" s="29"/>
      <c r="CF1297" s="29"/>
      <c r="CG1297" s="29"/>
      <c r="CH1297" s="29"/>
      <c r="CI1297" s="29"/>
      <c r="CJ1297" s="29"/>
      <c r="CK1297" s="29"/>
      <c r="CL1297" s="29"/>
      <c r="CM1297" s="29"/>
      <c r="CN1297" s="29"/>
      <c r="CO1297" s="29"/>
      <c r="CP1297" s="29"/>
      <c r="CQ1297" s="29"/>
      <c r="CR1297" s="29"/>
      <c r="CS1297" s="29"/>
      <c r="CT1297" s="29"/>
      <c r="CU1297" s="29"/>
      <c r="CV1297" s="29"/>
      <c r="CW1297" s="29"/>
      <c r="CX1297" s="29"/>
      <c r="CY1297" s="29"/>
      <c r="CZ1297" s="29"/>
      <c r="DA1297" s="29"/>
      <c r="DB1297" s="29"/>
      <c r="DC1297" s="29"/>
      <c r="DD1297" s="29"/>
      <c r="DE1297" s="29"/>
      <c r="DF1297" s="29"/>
      <c r="DG1297" s="29"/>
      <c r="DH1297" s="29"/>
      <c r="DI1297" s="29"/>
      <c r="DJ1297" s="29"/>
      <c r="DK1297" s="29"/>
      <c r="DL1297" s="29"/>
      <c r="DM1297" s="29"/>
      <c r="DN1297" s="29"/>
      <c r="DO1297" s="29"/>
      <c r="DP1297" s="29"/>
      <c r="DQ1297" s="29"/>
      <c r="DR1297" s="29"/>
      <c r="DS1297" s="29"/>
      <c r="DT1297" s="29"/>
      <c r="DU1297" s="29"/>
      <c r="DV1297" s="29"/>
      <c r="DW1297" s="29"/>
      <c r="DX1297" s="29"/>
      <c r="DY1297" s="29"/>
      <c r="DZ1297" s="29"/>
      <c r="EA1297" s="29"/>
      <c r="EB1297" s="29"/>
      <c r="EC1297" s="29"/>
      <c r="ED1297" s="29"/>
      <c r="EE1297" s="29"/>
      <c r="EF1297" s="29"/>
      <c r="EG1297" s="29"/>
      <c r="EH1297" s="29"/>
      <c r="EI1297" s="29"/>
      <c r="EJ1297" s="29"/>
      <c r="EK1297" s="29"/>
      <c r="EL1297" s="29"/>
      <c r="EM1297" s="29"/>
      <c r="EN1297" s="29"/>
      <c r="EO1297" s="29"/>
      <c r="EP1297" s="29"/>
      <c r="EQ1297" s="29"/>
      <c r="ER1297" s="29"/>
      <c r="ES1297" s="29"/>
      <c r="ET1297" s="29"/>
      <c r="EU1297" s="29"/>
      <c r="EV1297" s="29"/>
      <c r="EW1297" s="29"/>
      <c r="EX1297" s="29"/>
      <c r="EY1297" s="29"/>
      <c r="EZ1297" s="29"/>
      <c r="FA1297" s="29"/>
      <c r="FB1297" s="29"/>
      <c r="FC1297" s="29"/>
      <c r="FD1297" s="29"/>
      <c r="FE1297" s="29"/>
      <c r="FF1297" s="29"/>
      <c r="FG1297" s="29"/>
      <c r="FH1297" s="29"/>
      <c r="FI1297" s="29"/>
      <c r="FJ1297" s="29"/>
      <c r="FK1297" s="29"/>
      <c r="FL1297" s="29"/>
      <c r="FM1297" s="29"/>
      <c r="FN1297" s="29"/>
      <c r="FO1297" s="29"/>
      <c r="FP1297" s="29"/>
      <c r="FQ1297" s="29"/>
      <c r="FR1297" s="29"/>
      <c r="FS1297" s="29"/>
      <c r="FT1297" s="29"/>
      <c r="FU1297" s="29"/>
      <c r="FV1297" s="29"/>
      <c r="FW1297" s="29"/>
      <c r="FX1297" s="29"/>
      <c r="FY1297" s="29"/>
      <c r="FZ1297" s="29"/>
      <c r="GA1297" s="29"/>
      <c r="GB1297" s="29"/>
      <c r="GC1297" s="29"/>
      <c r="GD1297" s="29"/>
      <c r="GE1297" s="29"/>
      <c r="GF1297" s="29"/>
      <c r="GG1297" s="29"/>
      <c r="GH1297" s="29"/>
      <c r="GI1297" s="29"/>
      <c r="GJ1297" s="29"/>
      <c r="GK1297" s="29"/>
      <c r="GL1297" s="29"/>
      <c r="GM1297" s="29"/>
      <c r="GN1297" s="29"/>
      <c r="GO1297" s="29"/>
      <c r="GP1297" s="29"/>
      <c r="GQ1297" s="29"/>
      <c r="GR1297" s="29"/>
      <c r="GS1297" s="29"/>
      <c r="GT1297" s="29"/>
      <c r="GU1297" s="29"/>
      <c r="GV1297" s="29"/>
      <c r="GW1297" s="29"/>
      <c r="GX1297" s="29"/>
      <c r="GY1297" s="29"/>
      <c r="GZ1297" s="29"/>
      <c r="HA1297" s="29"/>
      <c r="HB1297" s="29"/>
      <c r="HC1297" s="29"/>
      <c r="HD1297" s="29"/>
      <c r="HE1297" s="29"/>
      <c r="HF1297" s="29"/>
      <c r="HG1297" s="29"/>
      <c r="HH1297" s="29"/>
      <c r="HI1297" s="29"/>
      <c r="HJ1297" s="29"/>
      <c r="HK1297" s="29"/>
      <c r="HL1297" s="29"/>
      <c r="HM1297" s="29"/>
      <c r="HN1297" s="29"/>
      <c r="HO1297" s="29"/>
      <c r="HP1297" s="29"/>
      <c r="HQ1297" s="29"/>
      <c r="HR1297" s="29"/>
      <c r="HS1297" s="29"/>
      <c r="HT1297" s="29"/>
      <c r="HU1297" s="29"/>
      <c r="HV1297" s="29"/>
      <c r="HW1297" s="29"/>
      <c r="HX1297" s="29"/>
      <c r="HY1297" s="29"/>
      <c r="HZ1297" s="29"/>
      <c r="IA1297" s="29"/>
      <c r="IB1297" s="29"/>
      <c r="IC1297" s="29"/>
      <c r="ID1297" s="29"/>
      <c r="IE1297" s="29"/>
      <c r="IF1297" s="29"/>
      <c r="IG1297" s="29"/>
      <c r="IH1297" s="29"/>
      <c r="II1297" s="29"/>
      <c r="IJ1297" s="29"/>
      <c r="IK1297" s="29"/>
      <c r="IL1297" s="29"/>
      <c r="IM1297" s="29"/>
      <c r="IN1297" s="29"/>
      <c r="IO1297" s="29"/>
      <c r="IP1297" s="29"/>
      <c r="IQ1297" s="29"/>
      <c r="IR1297" s="29"/>
      <c r="IS1297" s="29"/>
      <c r="IT1297" s="29"/>
      <c r="IU1297" s="29"/>
      <c r="IV1297" s="29"/>
      <c r="IW1297" s="29"/>
      <c r="IX1297" s="29"/>
      <c r="IY1297" s="29"/>
      <c r="IZ1297" s="29"/>
      <c r="JA1297" s="29"/>
      <c r="JB1297" s="29"/>
      <c r="JC1297" s="29"/>
      <c r="JD1297" s="29"/>
      <c r="JE1297" s="29"/>
      <c r="JF1297" s="29"/>
      <c r="JG1297" s="29"/>
      <c r="JH1297" s="29"/>
      <c r="JI1297" s="29"/>
      <c r="JJ1297" s="29"/>
      <c r="JK1297" s="29"/>
      <c r="JL1297" s="29"/>
      <c r="JM1297" s="29"/>
      <c r="JN1297" s="29"/>
      <c r="JO1297" s="29"/>
      <c r="JP1297" s="29"/>
      <c r="JQ1297" s="29"/>
      <c r="JR1297" s="29"/>
      <c r="JS1297" s="29"/>
      <c r="JT1297" s="29"/>
      <c r="JU1297" s="29"/>
      <c r="JV1297" s="29"/>
      <c r="JW1297" s="29"/>
      <c r="JX1297" s="29"/>
      <c r="JY1297" s="29"/>
      <c r="JZ1297" s="29"/>
      <c r="KA1297" s="29"/>
      <c r="KB1297" s="29"/>
      <c r="KC1297" s="29"/>
      <c r="KD1297" s="29"/>
      <c r="KE1297" s="29"/>
      <c r="KF1297" s="29"/>
      <c r="KG1297" s="29"/>
      <c r="KH1297" s="29"/>
      <c r="KI1297" s="29"/>
      <c r="KJ1297" s="29"/>
      <c r="KK1297" s="29"/>
      <c r="KL1297" s="29"/>
      <c r="KM1297" s="29"/>
      <c r="KN1297" s="29"/>
      <c r="KO1297" s="29"/>
      <c r="KP1297" s="29"/>
      <c r="KQ1297" s="29"/>
      <c r="KR1297" s="29"/>
      <c r="KS1297" s="29"/>
      <c r="KT1297" s="29"/>
      <c r="KU1297" s="29"/>
      <c r="KV1297" s="29"/>
      <c r="KW1297" s="29"/>
      <c r="KX1297" s="29"/>
      <c r="KY1297" s="29"/>
      <c r="KZ1297" s="29"/>
      <c r="LA1297" s="29"/>
      <c r="LB1297" s="29"/>
      <c r="LC1297" s="29"/>
      <c r="LD1297" s="29"/>
      <c r="LE1297" s="29"/>
      <c r="LF1297" s="29"/>
      <c r="LG1297" s="29"/>
      <c r="LH1297" s="29"/>
      <c r="LI1297" s="29"/>
      <c r="LJ1297" s="29"/>
      <c r="LK1297" s="29"/>
      <c r="LL1297" s="29"/>
      <c r="LM1297" s="29"/>
      <c r="LN1297" s="29"/>
      <c r="LO1297" s="29"/>
      <c r="LP1297" s="29"/>
      <c r="LQ1297" s="29"/>
      <c r="LR1297" s="29"/>
      <c r="LS1297" s="29"/>
      <c r="LT1297" s="29"/>
      <c r="LU1297" s="29"/>
      <c r="LV1297" s="29"/>
      <c r="LW1297" s="29"/>
      <c r="LX1297" s="29"/>
      <c r="LY1297" s="29"/>
      <c r="LZ1297" s="29"/>
      <c r="MA1297" s="29"/>
      <c r="MB1297" s="29"/>
      <c r="MC1297" s="29"/>
      <c r="MD1297" s="29"/>
      <c r="ME1297" s="29"/>
      <c r="MF1297" s="29"/>
      <c r="MG1297" s="29"/>
      <c r="MH1297" s="29"/>
      <c r="MI1297" s="29"/>
      <c r="MJ1297" s="29"/>
      <c r="MK1297" s="29"/>
      <c r="ML1297" s="29"/>
      <c r="MM1297" s="29"/>
      <c r="MN1297" s="29"/>
      <c r="MO1297" s="29"/>
      <c r="MP1297" s="29"/>
      <c r="MQ1297" s="29"/>
      <c r="MR1297" s="29"/>
      <c r="MS1297" s="29"/>
      <c r="MT1297" s="29"/>
      <c r="MU1297" s="29"/>
      <c r="MV1297" s="29"/>
      <c r="MW1297" s="29"/>
      <c r="MX1297" s="29"/>
      <c r="MY1297" s="29"/>
      <c r="MZ1297" s="29"/>
      <c r="NA1297" s="29"/>
      <c r="NB1297" s="29"/>
      <c r="NC1297" s="29"/>
      <c r="ND1297" s="29"/>
      <c r="NE1297" s="29"/>
      <c r="NF1297" s="29"/>
      <c r="NG1297" s="29"/>
      <c r="NH1297" s="29"/>
      <c r="NI1297" s="29"/>
      <c r="NJ1297" s="29"/>
      <c r="NK1297" s="29"/>
      <c r="NL1297" s="29"/>
      <c r="NM1297" s="29"/>
      <c r="NN1297" s="29"/>
      <c r="NO1297" s="29"/>
      <c r="NP1297" s="29"/>
      <c r="NQ1297" s="29"/>
      <c r="NR1297" s="29"/>
      <c r="NS1297" s="29"/>
      <c r="NT1297" s="29"/>
      <c r="NU1297" s="29"/>
      <c r="NV1297" s="29"/>
      <c r="NW1297" s="29"/>
      <c r="NX1297" s="29"/>
      <c r="NY1297" s="29"/>
      <c r="NZ1297" s="29"/>
      <c r="OA1297" s="29"/>
      <c r="OB1297" s="29"/>
      <c r="OC1297" s="29"/>
      <c r="OD1297" s="29"/>
      <c r="OE1297" s="29"/>
      <c r="OF1297" s="29"/>
      <c r="OG1297" s="29"/>
      <c r="OH1297" s="29"/>
      <c r="OI1297" s="29"/>
      <c r="OJ1297" s="29"/>
      <c r="OK1297" s="29"/>
      <c r="OL1297" s="29"/>
      <c r="OM1297" s="29"/>
      <c r="ON1297" s="29"/>
      <c r="OO1297" s="29"/>
      <c r="OP1297" s="29"/>
      <c r="OQ1297" s="29"/>
      <c r="OR1297" s="29"/>
      <c r="OS1297" s="29"/>
      <c r="OT1297" s="29"/>
      <c r="OU1297" s="29"/>
      <c r="OV1297" s="29"/>
      <c r="OW1297" s="29"/>
      <c r="OX1297" s="29"/>
      <c r="OY1297" s="29"/>
      <c r="OZ1297" s="29"/>
      <c r="PA1297" s="29"/>
      <c r="PB1297" s="29"/>
      <c r="PC1297" s="29"/>
      <c r="PD1297" s="29"/>
      <c r="PE1297" s="29"/>
      <c r="PF1297" s="29"/>
      <c r="PG1297" s="29"/>
      <c r="PH1297" s="29"/>
      <c r="PI1297" s="29"/>
      <c r="PJ1297" s="29"/>
      <c r="PK1297" s="29"/>
      <c r="PL1297" s="29"/>
      <c r="PM1297" s="29"/>
      <c r="PN1297" s="29"/>
      <c r="PO1297" s="29"/>
      <c r="PP1297" s="29"/>
      <c r="PQ1297" s="29"/>
      <c r="PR1297" s="29"/>
      <c r="PS1297" s="29"/>
      <c r="PT1297" s="29"/>
      <c r="PU1297" s="29"/>
      <c r="PV1297" s="29"/>
      <c r="PW1297" s="29"/>
      <c r="PX1297" s="29"/>
      <c r="PY1297" s="29"/>
      <c r="PZ1297" s="29"/>
      <c r="QA1297" s="29"/>
      <c r="QB1297" s="29"/>
      <c r="QC1297" s="29"/>
      <c r="QD1297" s="29"/>
      <c r="QE1297" s="29"/>
      <c r="QF1297" s="29"/>
      <c r="QG1297" s="29"/>
      <c r="QH1297" s="29"/>
      <c r="QI1297" s="29"/>
      <c r="QJ1297" s="29"/>
      <c r="QK1297" s="29"/>
      <c r="QL1297" s="29"/>
      <c r="QM1297" s="29"/>
      <c r="QN1297" s="29"/>
      <c r="QO1297" s="29"/>
      <c r="QP1297" s="29"/>
      <c r="QQ1297" s="29"/>
      <c r="QR1297" s="29"/>
      <c r="QS1297" s="29"/>
      <c r="QT1297" s="29"/>
      <c r="QU1297" s="29"/>
      <c r="QV1297" s="29"/>
      <c r="QW1297" s="29"/>
      <c r="QX1297" s="29"/>
      <c r="QY1297" s="29"/>
      <c r="QZ1297" s="29"/>
      <c r="RA1297" s="29"/>
      <c r="RB1297" s="29"/>
      <c r="RC1297" s="29"/>
      <c r="RD1297" s="29"/>
      <c r="RE1297" s="29"/>
      <c r="RF1297" s="29"/>
      <c r="RG1297" s="29"/>
      <c r="RH1297" s="29"/>
      <c r="RI1297" s="29"/>
      <c r="RJ1297" s="29"/>
      <c r="RK1297" s="29"/>
      <c r="RL1297" s="29"/>
      <c r="RM1297" s="29"/>
      <c r="RN1297" s="29"/>
      <c r="RO1297" s="29"/>
      <c r="RP1297" s="29"/>
      <c r="RQ1297" s="29"/>
      <c r="RR1297" s="29"/>
      <c r="RS1297" s="29"/>
      <c r="RT1297" s="29"/>
      <c r="RU1297" s="29"/>
      <c r="RV1297" s="29"/>
      <c r="RW1297" s="29"/>
      <c r="RX1297" s="29"/>
      <c r="RY1297" s="29"/>
      <c r="RZ1297" s="29"/>
      <c r="SA1297" s="29"/>
      <c r="SB1297" s="29"/>
      <c r="SC1297" s="29"/>
      <c r="SD1297" s="29"/>
      <c r="SE1297" s="29"/>
      <c r="SF1297" s="29"/>
      <c r="SG1297" s="29"/>
      <c r="SH1297" s="29"/>
      <c r="SI1297" s="29"/>
      <c r="SJ1297" s="29"/>
      <c r="SK1297" s="29"/>
      <c r="SL1297" s="29"/>
      <c r="SM1297" s="29"/>
      <c r="SN1297" s="29"/>
      <c r="SO1297" s="29"/>
      <c r="SP1297" s="29"/>
      <c r="SQ1297" s="29"/>
      <c r="SR1297" s="29"/>
      <c r="SS1297" s="29"/>
      <c r="ST1297" s="29"/>
      <c r="SU1297" s="29"/>
      <c r="SV1297" s="29"/>
      <c r="SW1297" s="29"/>
      <c r="SX1297" s="29"/>
      <c r="SY1297" s="29"/>
      <c r="SZ1297" s="29"/>
      <c r="TA1297" s="29"/>
      <c r="TB1297" s="29"/>
      <c r="TC1297" s="29"/>
      <c r="TD1297" s="29"/>
    </row>
    <row r="1298" spans="1:524" ht="16.5" customHeight="1" x14ac:dyDescent="0.2">
      <c r="A1298" s="20">
        <v>690</v>
      </c>
      <c r="B1298" s="20" t="s">
        <v>62</v>
      </c>
      <c r="C1298" s="20" t="s">
        <v>915</v>
      </c>
      <c r="D1298" s="20" t="s">
        <v>38</v>
      </c>
      <c r="E1298" s="20" t="s">
        <v>1345</v>
      </c>
      <c r="F1298" s="22" t="s">
        <v>963</v>
      </c>
      <c r="G1298" s="20" t="s">
        <v>84</v>
      </c>
      <c r="H1298" s="20" t="s">
        <v>35</v>
      </c>
      <c r="I1298" s="20" t="s">
        <v>81</v>
      </c>
      <c r="J1298" s="22" t="s">
        <v>915</v>
      </c>
      <c r="K1298" s="20"/>
      <c r="L1298" s="20"/>
      <c r="M1298" s="20"/>
      <c r="N1298" s="20"/>
      <c r="O1298" s="23"/>
      <c r="P1298" s="23">
        <v>1450000</v>
      </c>
      <c r="Q1298" s="24">
        <v>1</v>
      </c>
      <c r="R1298" s="25">
        <v>45962</v>
      </c>
      <c r="S1298" s="20" t="s">
        <v>83</v>
      </c>
      <c r="T1298" s="26">
        <f t="shared" si="22"/>
        <v>1450000</v>
      </c>
      <c r="U1298" s="27" t="s">
        <v>100</v>
      </c>
      <c r="V1298" s="27" t="s">
        <v>100</v>
      </c>
      <c r="W1298" s="29"/>
      <c r="X1298" s="29"/>
      <c r="Y1298" s="29"/>
      <c r="Z1298" s="29"/>
      <c r="AA1298" s="29"/>
      <c r="AB1298" s="29"/>
      <c r="AC1298" s="29"/>
      <c r="AD1298" s="29"/>
      <c r="AE1298" s="29"/>
      <c r="AF1298" s="29"/>
      <c r="AG1298" s="29"/>
      <c r="AH1298" s="29"/>
      <c r="AI1298" s="29"/>
      <c r="AJ1298" s="29"/>
      <c r="AK1298" s="29"/>
      <c r="AL1298" s="29"/>
      <c r="AM1298" s="29"/>
      <c r="AN1298" s="29"/>
      <c r="AO1298" s="29"/>
      <c r="AP1298" s="29"/>
      <c r="AQ1298" s="29"/>
      <c r="AR1298" s="29"/>
      <c r="AS1298" s="29"/>
      <c r="AT1298" s="29"/>
      <c r="AU1298" s="29"/>
      <c r="AV1298" s="29"/>
      <c r="AW1298" s="29"/>
      <c r="AX1298" s="29"/>
      <c r="AY1298" s="29"/>
      <c r="AZ1298" s="29"/>
      <c r="BA1298" s="29"/>
      <c r="BB1298" s="29"/>
      <c r="BC1298" s="29"/>
      <c r="BD1298" s="29"/>
      <c r="BE1298" s="29"/>
      <c r="BF1298" s="29"/>
      <c r="BG1298" s="29"/>
      <c r="BH1298" s="29"/>
      <c r="BI1298" s="29"/>
      <c r="BJ1298" s="29"/>
      <c r="BK1298" s="29"/>
      <c r="BL1298" s="29"/>
      <c r="BM1298" s="29"/>
      <c r="BN1298" s="29"/>
      <c r="BO1298" s="29"/>
      <c r="BP1298" s="29"/>
      <c r="BQ1298" s="29"/>
      <c r="BR1298" s="29"/>
      <c r="BS1298" s="29"/>
      <c r="BT1298" s="29"/>
      <c r="BU1298" s="29"/>
      <c r="BV1298" s="29"/>
      <c r="BW1298" s="29"/>
      <c r="BX1298" s="29"/>
      <c r="BY1298" s="29"/>
      <c r="BZ1298" s="29"/>
      <c r="CA1298" s="29"/>
      <c r="CB1298" s="29"/>
      <c r="CC1298" s="29"/>
      <c r="CD1298" s="29"/>
      <c r="CE1298" s="29"/>
      <c r="CF1298" s="29"/>
      <c r="CG1298" s="29"/>
      <c r="CH1298" s="29"/>
      <c r="CI1298" s="29"/>
      <c r="CJ1298" s="29"/>
      <c r="CK1298" s="29"/>
      <c r="CL1298" s="29"/>
      <c r="CM1298" s="29"/>
      <c r="CN1298" s="29"/>
      <c r="CO1298" s="29"/>
      <c r="CP1298" s="29"/>
      <c r="CQ1298" s="29"/>
      <c r="CR1298" s="29"/>
      <c r="CS1298" s="29"/>
      <c r="CT1298" s="29"/>
      <c r="CU1298" s="29"/>
      <c r="CV1298" s="29"/>
      <c r="CW1298" s="29"/>
      <c r="CX1298" s="29"/>
      <c r="CY1298" s="29"/>
      <c r="CZ1298" s="29"/>
      <c r="DA1298" s="29"/>
      <c r="DB1298" s="29"/>
      <c r="DC1298" s="29"/>
      <c r="DD1298" s="29"/>
      <c r="DE1298" s="29"/>
      <c r="DF1298" s="29"/>
      <c r="DG1298" s="29"/>
      <c r="DH1298" s="29"/>
      <c r="DI1298" s="29"/>
      <c r="DJ1298" s="29"/>
      <c r="DK1298" s="29"/>
      <c r="DL1298" s="29"/>
      <c r="DM1298" s="29"/>
      <c r="DN1298" s="29"/>
      <c r="DO1298" s="29"/>
      <c r="DP1298" s="29"/>
      <c r="DQ1298" s="29"/>
      <c r="DR1298" s="29"/>
      <c r="DS1298" s="29"/>
      <c r="DT1298" s="29"/>
      <c r="DU1298" s="29"/>
      <c r="DV1298" s="29"/>
      <c r="DW1298" s="29"/>
      <c r="DX1298" s="29"/>
      <c r="DY1298" s="29"/>
      <c r="DZ1298" s="29"/>
      <c r="EA1298" s="29"/>
      <c r="EB1298" s="29"/>
      <c r="EC1298" s="29"/>
      <c r="ED1298" s="29"/>
      <c r="EE1298" s="29"/>
      <c r="EF1298" s="29"/>
      <c r="EG1298" s="29"/>
      <c r="EH1298" s="29"/>
      <c r="EI1298" s="29"/>
      <c r="EJ1298" s="29"/>
      <c r="EK1298" s="29"/>
      <c r="EL1298" s="29"/>
      <c r="EM1298" s="29"/>
      <c r="EN1298" s="29"/>
      <c r="EO1298" s="29"/>
      <c r="EP1298" s="29"/>
      <c r="EQ1298" s="29"/>
      <c r="ER1298" s="29"/>
      <c r="ES1298" s="29"/>
      <c r="ET1298" s="29"/>
      <c r="EU1298" s="29"/>
      <c r="EV1298" s="29"/>
      <c r="EW1298" s="29"/>
      <c r="EX1298" s="29"/>
      <c r="EY1298" s="29"/>
      <c r="EZ1298" s="29"/>
      <c r="FA1298" s="29"/>
      <c r="FB1298" s="29"/>
      <c r="FC1298" s="29"/>
      <c r="FD1298" s="29"/>
      <c r="FE1298" s="29"/>
      <c r="FF1298" s="29"/>
      <c r="FG1298" s="29"/>
      <c r="FH1298" s="29"/>
      <c r="FI1298" s="29"/>
      <c r="FJ1298" s="29"/>
      <c r="FK1298" s="29"/>
      <c r="FL1298" s="29"/>
      <c r="FM1298" s="29"/>
      <c r="FN1298" s="29"/>
      <c r="FO1298" s="29"/>
      <c r="FP1298" s="29"/>
      <c r="FQ1298" s="29"/>
      <c r="FR1298" s="29"/>
      <c r="FS1298" s="29"/>
      <c r="FT1298" s="29"/>
      <c r="FU1298" s="29"/>
      <c r="FV1298" s="29"/>
      <c r="FW1298" s="29"/>
      <c r="FX1298" s="29"/>
      <c r="FY1298" s="29"/>
      <c r="FZ1298" s="29"/>
      <c r="GA1298" s="29"/>
      <c r="GB1298" s="29"/>
      <c r="GC1298" s="29"/>
      <c r="GD1298" s="29"/>
      <c r="GE1298" s="29"/>
      <c r="GF1298" s="29"/>
      <c r="GG1298" s="29"/>
      <c r="GH1298" s="29"/>
      <c r="GI1298" s="29"/>
      <c r="GJ1298" s="29"/>
      <c r="GK1298" s="29"/>
      <c r="GL1298" s="29"/>
      <c r="GM1298" s="29"/>
      <c r="GN1298" s="29"/>
      <c r="GO1298" s="29"/>
      <c r="GP1298" s="29"/>
      <c r="GQ1298" s="29"/>
      <c r="GR1298" s="29"/>
      <c r="GS1298" s="29"/>
      <c r="GT1298" s="29"/>
      <c r="GU1298" s="29"/>
      <c r="GV1298" s="29"/>
      <c r="GW1298" s="29"/>
      <c r="GX1298" s="29"/>
      <c r="GY1298" s="29"/>
      <c r="GZ1298" s="29"/>
      <c r="HA1298" s="29"/>
      <c r="HB1298" s="29"/>
      <c r="HC1298" s="29"/>
      <c r="HD1298" s="29"/>
      <c r="HE1298" s="29"/>
      <c r="HF1298" s="29"/>
      <c r="HG1298" s="29"/>
      <c r="HH1298" s="29"/>
      <c r="HI1298" s="29"/>
      <c r="HJ1298" s="29"/>
      <c r="HK1298" s="29"/>
      <c r="HL1298" s="29"/>
      <c r="HM1298" s="29"/>
      <c r="HN1298" s="29"/>
      <c r="HO1298" s="29"/>
      <c r="HP1298" s="29"/>
      <c r="HQ1298" s="29"/>
      <c r="HR1298" s="29"/>
      <c r="HS1298" s="29"/>
      <c r="HT1298" s="29"/>
      <c r="HU1298" s="29"/>
      <c r="HV1298" s="29"/>
      <c r="HW1298" s="29"/>
      <c r="HX1298" s="29"/>
      <c r="HY1298" s="29"/>
      <c r="HZ1298" s="29"/>
      <c r="IA1298" s="29"/>
      <c r="IB1298" s="29"/>
      <c r="IC1298" s="29"/>
      <c r="ID1298" s="29"/>
      <c r="IE1298" s="29"/>
      <c r="IF1298" s="29"/>
      <c r="IG1298" s="29"/>
      <c r="IH1298" s="29"/>
      <c r="II1298" s="29"/>
      <c r="IJ1298" s="29"/>
      <c r="IK1298" s="29"/>
      <c r="IL1298" s="29"/>
      <c r="IM1298" s="29"/>
      <c r="IN1298" s="29"/>
      <c r="IO1298" s="29"/>
      <c r="IP1298" s="29"/>
      <c r="IQ1298" s="29"/>
      <c r="IR1298" s="29"/>
      <c r="IS1298" s="29"/>
      <c r="IT1298" s="29"/>
      <c r="IU1298" s="29"/>
      <c r="IV1298" s="29"/>
      <c r="IW1298" s="29"/>
      <c r="IX1298" s="29"/>
      <c r="IY1298" s="29"/>
      <c r="IZ1298" s="29"/>
      <c r="JA1298" s="29"/>
      <c r="JB1298" s="29"/>
      <c r="JC1298" s="29"/>
      <c r="JD1298" s="29"/>
      <c r="JE1298" s="29"/>
      <c r="JF1298" s="29"/>
      <c r="JG1298" s="29"/>
      <c r="JH1298" s="29"/>
      <c r="JI1298" s="29"/>
      <c r="JJ1298" s="29"/>
      <c r="JK1298" s="29"/>
      <c r="JL1298" s="29"/>
      <c r="JM1298" s="29"/>
      <c r="JN1298" s="29"/>
      <c r="JO1298" s="29"/>
      <c r="JP1298" s="29"/>
      <c r="JQ1298" s="29"/>
      <c r="JR1298" s="29"/>
      <c r="JS1298" s="29"/>
      <c r="JT1298" s="29"/>
      <c r="JU1298" s="29"/>
      <c r="JV1298" s="29"/>
      <c r="JW1298" s="29"/>
      <c r="JX1298" s="29"/>
      <c r="JY1298" s="29"/>
      <c r="JZ1298" s="29"/>
      <c r="KA1298" s="29"/>
      <c r="KB1298" s="29"/>
      <c r="KC1298" s="29"/>
      <c r="KD1298" s="29"/>
      <c r="KE1298" s="29"/>
      <c r="KF1298" s="29"/>
      <c r="KG1298" s="29"/>
      <c r="KH1298" s="29"/>
      <c r="KI1298" s="29"/>
      <c r="KJ1298" s="29"/>
      <c r="KK1298" s="29"/>
      <c r="KL1298" s="29"/>
      <c r="KM1298" s="29"/>
      <c r="KN1298" s="29"/>
      <c r="KO1298" s="29"/>
      <c r="KP1298" s="29"/>
      <c r="KQ1298" s="29"/>
      <c r="KR1298" s="29"/>
      <c r="KS1298" s="29"/>
      <c r="KT1298" s="29"/>
      <c r="KU1298" s="29"/>
      <c r="KV1298" s="29"/>
      <c r="KW1298" s="29"/>
      <c r="KX1298" s="29"/>
      <c r="KY1298" s="29"/>
      <c r="KZ1298" s="29"/>
      <c r="LA1298" s="29"/>
      <c r="LB1298" s="29"/>
      <c r="LC1298" s="29"/>
      <c r="LD1298" s="29"/>
      <c r="LE1298" s="29"/>
      <c r="LF1298" s="29"/>
      <c r="LG1298" s="29"/>
      <c r="LH1298" s="29"/>
      <c r="LI1298" s="29"/>
      <c r="LJ1298" s="29"/>
      <c r="LK1298" s="29"/>
      <c r="LL1298" s="29"/>
      <c r="LM1298" s="29"/>
      <c r="LN1298" s="29"/>
      <c r="LO1298" s="29"/>
      <c r="LP1298" s="29"/>
      <c r="LQ1298" s="29"/>
      <c r="LR1298" s="29"/>
      <c r="LS1298" s="29"/>
      <c r="LT1298" s="29"/>
      <c r="LU1298" s="29"/>
      <c r="LV1298" s="29"/>
      <c r="LW1298" s="29"/>
      <c r="LX1298" s="29"/>
      <c r="LY1298" s="29"/>
      <c r="LZ1298" s="29"/>
      <c r="MA1298" s="29"/>
      <c r="MB1298" s="29"/>
      <c r="MC1298" s="29"/>
      <c r="MD1298" s="29"/>
      <c r="ME1298" s="29"/>
      <c r="MF1298" s="29"/>
      <c r="MG1298" s="29"/>
      <c r="MH1298" s="29"/>
      <c r="MI1298" s="29"/>
      <c r="MJ1298" s="29"/>
      <c r="MK1298" s="29"/>
      <c r="ML1298" s="29"/>
      <c r="MM1298" s="29"/>
      <c r="MN1298" s="29"/>
      <c r="MO1298" s="29"/>
      <c r="MP1298" s="29"/>
      <c r="MQ1298" s="29"/>
      <c r="MR1298" s="29"/>
      <c r="MS1298" s="29"/>
      <c r="MT1298" s="29"/>
      <c r="MU1298" s="29"/>
      <c r="MV1298" s="29"/>
      <c r="MW1298" s="29"/>
      <c r="MX1298" s="29"/>
      <c r="MY1298" s="29"/>
      <c r="MZ1298" s="29"/>
      <c r="NA1298" s="29"/>
      <c r="NB1298" s="29"/>
      <c r="NC1298" s="29"/>
      <c r="ND1298" s="29"/>
      <c r="NE1298" s="29"/>
      <c r="NF1298" s="29"/>
      <c r="NG1298" s="29"/>
      <c r="NH1298" s="29"/>
      <c r="NI1298" s="29"/>
      <c r="NJ1298" s="29"/>
      <c r="NK1298" s="29"/>
      <c r="NL1298" s="29"/>
      <c r="NM1298" s="29"/>
      <c r="NN1298" s="29"/>
      <c r="NO1298" s="29"/>
      <c r="NP1298" s="29"/>
      <c r="NQ1298" s="29"/>
      <c r="NR1298" s="29"/>
      <c r="NS1298" s="29"/>
      <c r="NT1298" s="29"/>
      <c r="NU1298" s="29"/>
      <c r="NV1298" s="29"/>
      <c r="NW1298" s="29"/>
      <c r="NX1298" s="29"/>
      <c r="NY1298" s="29"/>
      <c r="NZ1298" s="29"/>
      <c r="OA1298" s="29"/>
      <c r="OB1298" s="29"/>
      <c r="OC1298" s="29"/>
      <c r="OD1298" s="29"/>
      <c r="OE1298" s="29"/>
      <c r="OF1298" s="29"/>
      <c r="OG1298" s="29"/>
      <c r="OH1298" s="29"/>
      <c r="OI1298" s="29"/>
      <c r="OJ1298" s="29"/>
      <c r="OK1298" s="29"/>
      <c r="OL1298" s="29"/>
      <c r="OM1298" s="29"/>
      <c r="ON1298" s="29"/>
      <c r="OO1298" s="29"/>
      <c r="OP1298" s="29"/>
      <c r="OQ1298" s="29"/>
      <c r="OR1298" s="29"/>
      <c r="OS1298" s="29"/>
      <c r="OT1298" s="29"/>
      <c r="OU1298" s="29"/>
      <c r="OV1298" s="29"/>
      <c r="OW1298" s="29"/>
      <c r="OX1298" s="29"/>
      <c r="OY1298" s="29"/>
      <c r="OZ1298" s="29"/>
      <c r="PA1298" s="29"/>
      <c r="PB1298" s="29"/>
      <c r="PC1298" s="29"/>
      <c r="PD1298" s="29"/>
      <c r="PE1298" s="29"/>
      <c r="PF1298" s="29"/>
      <c r="PG1298" s="29"/>
      <c r="PH1298" s="29"/>
      <c r="PI1298" s="29"/>
      <c r="PJ1298" s="29"/>
      <c r="PK1298" s="29"/>
      <c r="PL1298" s="29"/>
      <c r="PM1298" s="29"/>
      <c r="PN1298" s="29"/>
      <c r="PO1298" s="29"/>
      <c r="PP1298" s="29"/>
      <c r="PQ1298" s="29"/>
      <c r="PR1298" s="29"/>
      <c r="PS1298" s="29"/>
      <c r="PT1298" s="29"/>
      <c r="PU1298" s="29"/>
      <c r="PV1298" s="29"/>
      <c r="PW1298" s="29"/>
      <c r="PX1298" s="29"/>
      <c r="PY1298" s="29"/>
      <c r="PZ1298" s="29"/>
      <c r="QA1298" s="29"/>
      <c r="QB1298" s="29"/>
      <c r="QC1298" s="29"/>
      <c r="QD1298" s="29"/>
      <c r="QE1298" s="29"/>
      <c r="QF1298" s="29"/>
      <c r="QG1298" s="29"/>
      <c r="QH1298" s="29"/>
      <c r="QI1298" s="29"/>
      <c r="QJ1298" s="29"/>
      <c r="QK1298" s="29"/>
      <c r="QL1298" s="29"/>
      <c r="QM1298" s="29"/>
      <c r="QN1298" s="29"/>
      <c r="QO1298" s="29"/>
      <c r="QP1298" s="29"/>
      <c r="QQ1298" s="29"/>
      <c r="QR1298" s="29"/>
      <c r="QS1298" s="29"/>
      <c r="QT1298" s="29"/>
      <c r="QU1298" s="29"/>
      <c r="QV1298" s="29"/>
      <c r="QW1298" s="29"/>
      <c r="QX1298" s="29"/>
      <c r="QY1298" s="29"/>
      <c r="QZ1298" s="29"/>
      <c r="RA1298" s="29"/>
      <c r="RB1298" s="29"/>
      <c r="RC1298" s="29"/>
      <c r="RD1298" s="29"/>
      <c r="RE1298" s="29"/>
      <c r="RF1298" s="29"/>
      <c r="RG1298" s="29"/>
      <c r="RH1298" s="29"/>
      <c r="RI1298" s="29"/>
      <c r="RJ1298" s="29"/>
      <c r="RK1298" s="29"/>
      <c r="RL1298" s="29"/>
      <c r="RM1298" s="29"/>
      <c r="RN1298" s="29"/>
      <c r="RO1298" s="29"/>
      <c r="RP1298" s="29"/>
      <c r="RQ1298" s="29"/>
      <c r="RR1298" s="29"/>
      <c r="RS1298" s="29"/>
      <c r="RT1298" s="29"/>
      <c r="RU1298" s="29"/>
      <c r="RV1298" s="29"/>
      <c r="RW1298" s="29"/>
      <c r="RX1298" s="29"/>
      <c r="RY1298" s="29"/>
      <c r="RZ1298" s="29"/>
      <c r="SA1298" s="29"/>
      <c r="SB1298" s="29"/>
      <c r="SC1298" s="29"/>
      <c r="SD1298" s="29"/>
      <c r="SE1298" s="29"/>
      <c r="SF1298" s="29"/>
      <c r="SG1298" s="29"/>
      <c r="SH1298" s="29"/>
      <c r="SI1298" s="29"/>
      <c r="SJ1298" s="29"/>
      <c r="SK1298" s="29"/>
      <c r="SL1298" s="29"/>
      <c r="SM1298" s="29"/>
      <c r="SN1298" s="29"/>
      <c r="SO1298" s="29"/>
      <c r="SP1298" s="29"/>
      <c r="SQ1298" s="29"/>
      <c r="SR1298" s="29"/>
      <c r="SS1298" s="29"/>
      <c r="ST1298" s="29"/>
      <c r="SU1298" s="29"/>
      <c r="SV1298" s="29"/>
      <c r="SW1298" s="29"/>
      <c r="SX1298" s="29"/>
      <c r="SY1298" s="29"/>
      <c r="SZ1298" s="29"/>
      <c r="TA1298" s="29"/>
      <c r="TB1298" s="29"/>
      <c r="TC1298" s="29"/>
      <c r="TD1298" s="29"/>
    </row>
    <row r="1299" spans="1:524" ht="16.5" customHeight="1" x14ac:dyDescent="0.2">
      <c r="A1299" s="20">
        <v>691</v>
      </c>
      <c r="B1299" s="20" t="s">
        <v>62</v>
      </c>
      <c r="C1299" s="20" t="s">
        <v>915</v>
      </c>
      <c r="D1299" s="20" t="s">
        <v>38</v>
      </c>
      <c r="E1299" s="20" t="s">
        <v>1345</v>
      </c>
      <c r="F1299" s="22" t="s">
        <v>963</v>
      </c>
      <c r="G1299" s="20" t="s">
        <v>84</v>
      </c>
      <c r="H1299" s="20" t="s">
        <v>35</v>
      </c>
      <c r="I1299" s="20" t="s">
        <v>81</v>
      </c>
      <c r="J1299" s="22" t="s">
        <v>915</v>
      </c>
      <c r="K1299" s="20"/>
      <c r="L1299" s="20"/>
      <c r="M1299" s="20"/>
      <c r="N1299" s="20"/>
      <c r="O1299" s="23"/>
      <c r="P1299" s="23">
        <v>1450000</v>
      </c>
      <c r="Q1299" s="24">
        <v>1</v>
      </c>
      <c r="R1299" s="25">
        <v>45992</v>
      </c>
      <c r="S1299" s="20" t="s">
        <v>83</v>
      </c>
      <c r="T1299" s="26">
        <f t="shared" si="22"/>
        <v>1450000</v>
      </c>
      <c r="U1299" s="27" t="s">
        <v>100</v>
      </c>
      <c r="V1299" s="27" t="s">
        <v>100</v>
      </c>
      <c r="W1299" s="29"/>
      <c r="X1299" s="29"/>
      <c r="Y1299" s="29"/>
      <c r="Z1299" s="29"/>
      <c r="AA1299" s="29"/>
      <c r="AB1299" s="29"/>
      <c r="AC1299" s="29"/>
      <c r="AD1299" s="29"/>
      <c r="AE1299" s="29"/>
      <c r="AF1299" s="29"/>
      <c r="AG1299" s="29"/>
      <c r="AH1299" s="29"/>
      <c r="AI1299" s="29"/>
      <c r="AJ1299" s="29"/>
      <c r="AK1299" s="29"/>
      <c r="AL1299" s="29"/>
      <c r="AM1299" s="29"/>
      <c r="AN1299" s="29"/>
      <c r="AO1299" s="29"/>
      <c r="AP1299" s="29"/>
      <c r="AQ1299" s="29"/>
      <c r="AR1299" s="29"/>
      <c r="AS1299" s="29"/>
      <c r="AT1299" s="29"/>
      <c r="AU1299" s="29"/>
      <c r="AV1299" s="29"/>
      <c r="AW1299" s="29"/>
      <c r="AX1299" s="29"/>
      <c r="AY1299" s="29"/>
      <c r="AZ1299" s="29"/>
      <c r="BA1299" s="29"/>
      <c r="BB1299" s="29"/>
      <c r="BC1299" s="29"/>
      <c r="BD1299" s="29"/>
      <c r="BE1299" s="29"/>
      <c r="BF1299" s="29"/>
      <c r="BG1299" s="29"/>
      <c r="BH1299" s="29"/>
      <c r="BI1299" s="29"/>
      <c r="BJ1299" s="29"/>
      <c r="BK1299" s="29"/>
      <c r="BL1299" s="29"/>
      <c r="BM1299" s="29"/>
      <c r="BN1299" s="29"/>
      <c r="BO1299" s="29"/>
      <c r="BP1299" s="29"/>
      <c r="BQ1299" s="29"/>
      <c r="BR1299" s="29"/>
      <c r="BS1299" s="29"/>
      <c r="BT1299" s="29"/>
      <c r="BU1299" s="29"/>
      <c r="BV1299" s="29"/>
      <c r="BW1299" s="29"/>
      <c r="BX1299" s="29"/>
      <c r="BY1299" s="29"/>
      <c r="BZ1299" s="29"/>
      <c r="CA1299" s="29"/>
      <c r="CB1299" s="29"/>
      <c r="CC1299" s="29"/>
      <c r="CD1299" s="29"/>
      <c r="CE1299" s="29"/>
      <c r="CF1299" s="29"/>
      <c r="CG1299" s="29"/>
      <c r="CH1299" s="29"/>
      <c r="CI1299" s="29"/>
      <c r="CJ1299" s="29"/>
      <c r="CK1299" s="29"/>
      <c r="CL1299" s="29"/>
      <c r="CM1299" s="29"/>
      <c r="CN1299" s="29"/>
      <c r="CO1299" s="29"/>
      <c r="CP1299" s="29"/>
      <c r="CQ1299" s="29"/>
      <c r="CR1299" s="29"/>
      <c r="CS1299" s="29"/>
      <c r="CT1299" s="29"/>
      <c r="CU1299" s="29"/>
      <c r="CV1299" s="29"/>
      <c r="CW1299" s="29"/>
      <c r="CX1299" s="29"/>
      <c r="CY1299" s="29"/>
      <c r="CZ1299" s="29"/>
      <c r="DA1299" s="29"/>
      <c r="DB1299" s="29"/>
      <c r="DC1299" s="29"/>
      <c r="DD1299" s="29"/>
      <c r="DE1299" s="29"/>
      <c r="DF1299" s="29"/>
      <c r="DG1299" s="29"/>
      <c r="DH1299" s="29"/>
      <c r="DI1299" s="29"/>
      <c r="DJ1299" s="29"/>
      <c r="DK1299" s="29"/>
      <c r="DL1299" s="29"/>
      <c r="DM1299" s="29"/>
      <c r="DN1299" s="29"/>
      <c r="DO1299" s="29"/>
      <c r="DP1299" s="29"/>
      <c r="DQ1299" s="29"/>
      <c r="DR1299" s="29"/>
      <c r="DS1299" s="29"/>
      <c r="DT1299" s="29"/>
      <c r="DU1299" s="29"/>
      <c r="DV1299" s="29"/>
      <c r="DW1299" s="29"/>
      <c r="DX1299" s="29"/>
      <c r="DY1299" s="29"/>
      <c r="DZ1299" s="29"/>
      <c r="EA1299" s="29"/>
      <c r="EB1299" s="29"/>
      <c r="EC1299" s="29"/>
      <c r="ED1299" s="29"/>
      <c r="EE1299" s="29"/>
      <c r="EF1299" s="29"/>
      <c r="EG1299" s="29"/>
      <c r="EH1299" s="29"/>
      <c r="EI1299" s="29"/>
      <c r="EJ1299" s="29"/>
      <c r="EK1299" s="29"/>
      <c r="EL1299" s="29"/>
      <c r="EM1299" s="29"/>
      <c r="EN1299" s="29"/>
      <c r="EO1299" s="29"/>
      <c r="EP1299" s="29"/>
      <c r="EQ1299" s="29"/>
      <c r="ER1299" s="29"/>
      <c r="ES1299" s="29"/>
      <c r="ET1299" s="29"/>
      <c r="EU1299" s="29"/>
      <c r="EV1299" s="29"/>
      <c r="EW1299" s="29"/>
      <c r="EX1299" s="29"/>
      <c r="EY1299" s="29"/>
      <c r="EZ1299" s="29"/>
      <c r="FA1299" s="29"/>
      <c r="FB1299" s="29"/>
      <c r="FC1299" s="29"/>
      <c r="FD1299" s="29"/>
      <c r="FE1299" s="29"/>
      <c r="FF1299" s="29"/>
      <c r="FG1299" s="29"/>
      <c r="FH1299" s="29"/>
      <c r="FI1299" s="29"/>
      <c r="FJ1299" s="29"/>
      <c r="FK1299" s="29"/>
      <c r="FL1299" s="29"/>
      <c r="FM1299" s="29"/>
      <c r="FN1299" s="29"/>
      <c r="FO1299" s="29"/>
      <c r="FP1299" s="29"/>
      <c r="FQ1299" s="29"/>
      <c r="FR1299" s="29"/>
      <c r="FS1299" s="29"/>
      <c r="FT1299" s="29"/>
      <c r="FU1299" s="29"/>
      <c r="FV1299" s="29"/>
      <c r="FW1299" s="29"/>
      <c r="FX1299" s="29"/>
      <c r="FY1299" s="29"/>
      <c r="FZ1299" s="29"/>
      <c r="GA1299" s="29"/>
      <c r="GB1299" s="29"/>
      <c r="GC1299" s="29"/>
      <c r="GD1299" s="29"/>
      <c r="GE1299" s="29"/>
      <c r="GF1299" s="29"/>
      <c r="GG1299" s="29"/>
      <c r="GH1299" s="29"/>
      <c r="GI1299" s="29"/>
      <c r="GJ1299" s="29"/>
      <c r="GK1299" s="29"/>
      <c r="GL1299" s="29"/>
      <c r="GM1299" s="29"/>
      <c r="GN1299" s="29"/>
      <c r="GO1299" s="29"/>
      <c r="GP1299" s="29"/>
      <c r="GQ1299" s="29"/>
      <c r="GR1299" s="29"/>
      <c r="GS1299" s="29"/>
      <c r="GT1299" s="29"/>
      <c r="GU1299" s="29"/>
      <c r="GV1299" s="29"/>
      <c r="GW1299" s="29"/>
      <c r="GX1299" s="29"/>
      <c r="GY1299" s="29"/>
      <c r="GZ1299" s="29"/>
      <c r="HA1299" s="29"/>
      <c r="HB1299" s="29"/>
      <c r="HC1299" s="29"/>
      <c r="HD1299" s="29"/>
      <c r="HE1299" s="29"/>
      <c r="HF1299" s="29"/>
      <c r="HG1299" s="29"/>
      <c r="HH1299" s="29"/>
      <c r="HI1299" s="29"/>
      <c r="HJ1299" s="29"/>
      <c r="HK1299" s="29"/>
      <c r="HL1299" s="29"/>
      <c r="HM1299" s="29"/>
      <c r="HN1299" s="29"/>
      <c r="HO1299" s="29"/>
      <c r="HP1299" s="29"/>
      <c r="HQ1299" s="29"/>
      <c r="HR1299" s="29"/>
      <c r="HS1299" s="29"/>
      <c r="HT1299" s="29"/>
      <c r="HU1299" s="29"/>
      <c r="HV1299" s="29"/>
      <c r="HW1299" s="29"/>
      <c r="HX1299" s="29"/>
      <c r="HY1299" s="29"/>
      <c r="HZ1299" s="29"/>
      <c r="IA1299" s="29"/>
      <c r="IB1299" s="29"/>
      <c r="IC1299" s="29"/>
      <c r="ID1299" s="29"/>
      <c r="IE1299" s="29"/>
      <c r="IF1299" s="29"/>
      <c r="IG1299" s="29"/>
      <c r="IH1299" s="29"/>
      <c r="II1299" s="29"/>
      <c r="IJ1299" s="29"/>
      <c r="IK1299" s="29"/>
      <c r="IL1299" s="29"/>
      <c r="IM1299" s="29"/>
      <c r="IN1299" s="29"/>
      <c r="IO1299" s="29"/>
      <c r="IP1299" s="29"/>
      <c r="IQ1299" s="29"/>
      <c r="IR1299" s="29"/>
      <c r="IS1299" s="29"/>
      <c r="IT1299" s="29"/>
      <c r="IU1299" s="29"/>
      <c r="IV1299" s="29"/>
      <c r="IW1299" s="29"/>
      <c r="IX1299" s="29"/>
      <c r="IY1299" s="29"/>
      <c r="IZ1299" s="29"/>
      <c r="JA1299" s="29"/>
      <c r="JB1299" s="29"/>
      <c r="JC1299" s="29"/>
      <c r="JD1299" s="29"/>
      <c r="JE1299" s="29"/>
      <c r="JF1299" s="29"/>
      <c r="JG1299" s="29"/>
      <c r="JH1299" s="29"/>
      <c r="JI1299" s="29"/>
      <c r="JJ1299" s="29"/>
      <c r="JK1299" s="29"/>
      <c r="JL1299" s="29"/>
      <c r="JM1299" s="29"/>
      <c r="JN1299" s="29"/>
      <c r="JO1299" s="29"/>
      <c r="JP1299" s="29"/>
      <c r="JQ1299" s="29"/>
      <c r="JR1299" s="29"/>
      <c r="JS1299" s="29"/>
      <c r="JT1299" s="29"/>
      <c r="JU1299" s="29"/>
      <c r="JV1299" s="29"/>
      <c r="JW1299" s="29"/>
      <c r="JX1299" s="29"/>
      <c r="JY1299" s="29"/>
      <c r="JZ1299" s="29"/>
      <c r="KA1299" s="29"/>
      <c r="KB1299" s="29"/>
      <c r="KC1299" s="29"/>
      <c r="KD1299" s="29"/>
      <c r="KE1299" s="29"/>
      <c r="KF1299" s="29"/>
      <c r="KG1299" s="29"/>
      <c r="KH1299" s="29"/>
      <c r="KI1299" s="29"/>
      <c r="KJ1299" s="29"/>
      <c r="KK1299" s="29"/>
      <c r="KL1299" s="29"/>
      <c r="KM1299" s="29"/>
      <c r="KN1299" s="29"/>
      <c r="KO1299" s="29"/>
      <c r="KP1299" s="29"/>
      <c r="KQ1299" s="29"/>
      <c r="KR1299" s="29"/>
      <c r="KS1299" s="29"/>
      <c r="KT1299" s="29"/>
      <c r="KU1299" s="29"/>
      <c r="KV1299" s="29"/>
      <c r="KW1299" s="29"/>
      <c r="KX1299" s="29"/>
      <c r="KY1299" s="29"/>
      <c r="KZ1299" s="29"/>
      <c r="LA1299" s="29"/>
      <c r="LB1299" s="29"/>
      <c r="LC1299" s="29"/>
      <c r="LD1299" s="29"/>
      <c r="LE1299" s="29"/>
      <c r="LF1299" s="29"/>
      <c r="LG1299" s="29"/>
      <c r="LH1299" s="29"/>
      <c r="LI1299" s="29"/>
      <c r="LJ1299" s="29"/>
      <c r="LK1299" s="29"/>
      <c r="LL1299" s="29"/>
      <c r="LM1299" s="29"/>
      <c r="LN1299" s="29"/>
      <c r="LO1299" s="29"/>
      <c r="LP1299" s="29"/>
      <c r="LQ1299" s="29"/>
      <c r="LR1299" s="29"/>
      <c r="LS1299" s="29"/>
      <c r="LT1299" s="29"/>
      <c r="LU1299" s="29"/>
      <c r="LV1299" s="29"/>
      <c r="LW1299" s="29"/>
      <c r="LX1299" s="29"/>
      <c r="LY1299" s="29"/>
      <c r="LZ1299" s="29"/>
      <c r="MA1299" s="29"/>
      <c r="MB1299" s="29"/>
      <c r="MC1299" s="29"/>
      <c r="MD1299" s="29"/>
      <c r="ME1299" s="29"/>
      <c r="MF1299" s="29"/>
      <c r="MG1299" s="29"/>
      <c r="MH1299" s="29"/>
      <c r="MI1299" s="29"/>
      <c r="MJ1299" s="29"/>
      <c r="MK1299" s="29"/>
      <c r="ML1299" s="29"/>
      <c r="MM1299" s="29"/>
      <c r="MN1299" s="29"/>
      <c r="MO1299" s="29"/>
      <c r="MP1299" s="29"/>
      <c r="MQ1299" s="29"/>
      <c r="MR1299" s="29"/>
      <c r="MS1299" s="29"/>
      <c r="MT1299" s="29"/>
      <c r="MU1299" s="29"/>
      <c r="MV1299" s="29"/>
      <c r="MW1299" s="29"/>
      <c r="MX1299" s="29"/>
      <c r="MY1299" s="29"/>
      <c r="MZ1299" s="29"/>
      <c r="NA1299" s="29"/>
      <c r="NB1299" s="29"/>
      <c r="NC1299" s="29"/>
      <c r="ND1299" s="29"/>
      <c r="NE1299" s="29"/>
      <c r="NF1299" s="29"/>
      <c r="NG1299" s="29"/>
      <c r="NH1299" s="29"/>
      <c r="NI1299" s="29"/>
      <c r="NJ1299" s="29"/>
      <c r="NK1299" s="29"/>
      <c r="NL1299" s="29"/>
      <c r="NM1299" s="29"/>
      <c r="NN1299" s="29"/>
      <c r="NO1299" s="29"/>
      <c r="NP1299" s="29"/>
      <c r="NQ1299" s="29"/>
      <c r="NR1299" s="29"/>
      <c r="NS1299" s="29"/>
      <c r="NT1299" s="29"/>
      <c r="NU1299" s="29"/>
      <c r="NV1299" s="29"/>
      <c r="NW1299" s="29"/>
      <c r="NX1299" s="29"/>
      <c r="NY1299" s="29"/>
      <c r="NZ1299" s="29"/>
      <c r="OA1299" s="29"/>
      <c r="OB1299" s="29"/>
      <c r="OC1299" s="29"/>
      <c r="OD1299" s="29"/>
      <c r="OE1299" s="29"/>
      <c r="OF1299" s="29"/>
      <c r="OG1299" s="29"/>
      <c r="OH1299" s="29"/>
      <c r="OI1299" s="29"/>
      <c r="OJ1299" s="29"/>
      <c r="OK1299" s="29"/>
      <c r="OL1299" s="29"/>
      <c r="OM1299" s="29"/>
      <c r="ON1299" s="29"/>
      <c r="OO1299" s="29"/>
      <c r="OP1299" s="29"/>
      <c r="OQ1299" s="29"/>
      <c r="OR1299" s="29"/>
      <c r="OS1299" s="29"/>
      <c r="OT1299" s="29"/>
      <c r="OU1299" s="29"/>
      <c r="OV1299" s="29"/>
      <c r="OW1299" s="29"/>
      <c r="OX1299" s="29"/>
      <c r="OY1299" s="29"/>
      <c r="OZ1299" s="29"/>
      <c r="PA1299" s="29"/>
      <c r="PB1299" s="29"/>
      <c r="PC1299" s="29"/>
      <c r="PD1299" s="29"/>
      <c r="PE1299" s="29"/>
      <c r="PF1299" s="29"/>
      <c r="PG1299" s="29"/>
      <c r="PH1299" s="29"/>
      <c r="PI1299" s="29"/>
      <c r="PJ1299" s="29"/>
      <c r="PK1299" s="29"/>
      <c r="PL1299" s="29"/>
      <c r="PM1299" s="29"/>
      <c r="PN1299" s="29"/>
      <c r="PO1299" s="29"/>
      <c r="PP1299" s="29"/>
      <c r="PQ1299" s="29"/>
      <c r="PR1299" s="29"/>
      <c r="PS1299" s="29"/>
      <c r="PT1299" s="29"/>
      <c r="PU1299" s="29"/>
      <c r="PV1299" s="29"/>
      <c r="PW1299" s="29"/>
      <c r="PX1299" s="29"/>
      <c r="PY1299" s="29"/>
      <c r="PZ1299" s="29"/>
      <c r="QA1299" s="29"/>
      <c r="QB1299" s="29"/>
      <c r="QC1299" s="29"/>
      <c r="QD1299" s="29"/>
      <c r="QE1299" s="29"/>
      <c r="QF1299" s="29"/>
      <c r="QG1299" s="29"/>
      <c r="QH1299" s="29"/>
      <c r="QI1299" s="29"/>
      <c r="QJ1299" s="29"/>
      <c r="QK1299" s="29"/>
      <c r="QL1299" s="29"/>
      <c r="QM1299" s="29"/>
      <c r="QN1299" s="29"/>
      <c r="QO1299" s="29"/>
      <c r="QP1299" s="29"/>
      <c r="QQ1299" s="29"/>
      <c r="QR1299" s="29"/>
      <c r="QS1299" s="29"/>
      <c r="QT1299" s="29"/>
      <c r="QU1299" s="29"/>
      <c r="QV1299" s="29"/>
      <c r="QW1299" s="29"/>
      <c r="QX1299" s="29"/>
      <c r="QY1299" s="29"/>
      <c r="QZ1299" s="29"/>
      <c r="RA1299" s="29"/>
      <c r="RB1299" s="29"/>
      <c r="RC1299" s="29"/>
      <c r="RD1299" s="29"/>
      <c r="RE1299" s="29"/>
      <c r="RF1299" s="29"/>
      <c r="RG1299" s="29"/>
      <c r="RH1299" s="29"/>
      <c r="RI1299" s="29"/>
      <c r="RJ1299" s="29"/>
      <c r="RK1299" s="29"/>
      <c r="RL1299" s="29"/>
      <c r="RM1299" s="29"/>
      <c r="RN1299" s="29"/>
      <c r="RO1299" s="29"/>
      <c r="RP1299" s="29"/>
      <c r="RQ1299" s="29"/>
      <c r="RR1299" s="29"/>
      <c r="RS1299" s="29"/>
      <c r="RT1299" s="29"/>
      <c r="RU1299" s="29"/>
      <c r="RV1299" s="29"/>
      <c r="RW1299" s="29"/>
      <c r="RX1299" s="29"/>
      <c r="RY1299" s="29"/>
      <c r="RZ1299" s="29"/>
      <c r="SA1299" s="29"/>
      <c r="SB1299" s="29"/>
      <c r="SC1299" s="29"/>
      <c r="SD1299" s="29"/>
      <c r="SE1299" s="29"/>
      <c r="SF1299" s="29"/>
      <c r="SG1299" s="29"/>
      <c r="SH1299" s="29"/>
      <c r="SI1299" s="29"/>
      <c r="SJ1299" s="29"/>
      <c r="SK1299" s="29"/>
      <c r="SL1299" s="29"/>
      <c r="SM1299" s="29"/>
      <c r="SN1299" s="29"/>
      <c r="SO1299" s="29"/>
      <c r="SP1299" s="29"/>
      <c r="SQ1299" s="29"/>
      <c r="SR1299" s="29"/>
      <c r="SS1299" s="29"/>
      <c r="ST1299" s="29"/>
      <c r="SU1299" s="29"/>
      <c r="SV1299" s="29"/>
      <c r="SW1299" s="29"/>
      <c r="SX1299" s="29"/>
      <c r="SY1299" s="29"/>
      <c r="SZ1299" s="29"/>
      <c r="TA1299" s="29"/>
      <c r="TB1299" s="29"/>
      <c r="TC1299" s="29"/>
      <c r="TD1299" s="29"/>
    </row>
    <row r="1300" spans="1:524" ht="16.5" customHeight="1" x14ac:dyDescent="0.2">
      <c r="A1300" s="20">
        <v>692</v>
      </c>
      <c r="B1300" s="20" t="s">
        <v>62</v>
      </c>
      <c r="C1300" s="20" t="s">
        <v>915</v>
      </c>
      <c r="D1300" s="20" t="s">
        <v>38</v>
      </c>
      <c r="E1300" s="20" t="s">
        <v>1345</v>
      </c>
      <c r="F1300" s="22" t="s">
        <v>963</v>
      </c>
      <c r="G1300" s="20" t="s">
        <v>84</v>
      </c>
      <c r="H1300" s="20" t="s">
        <v>35</v>
      </c>
      <c r="I1300" s="20" t="s">
        <v>81</v>
      </c>
      <c r="J1300" s="22" t="s">
        <v>915</v>
      </c>
      <c r="K1300" s="20"/>
      <c r="L1300" s="20"/>
      <c r="M1300" s="20"/>
      <c r="N1300" s="20"/>
      <c r="O1300" s="23"/>
      <c r="P1300" s="23">
        <v>1450000</v>
      </c>
      <c r="Q1300" s="24">
        <v>1</v>
      </c>
      <c r="R1300" s="25">
        <v>45658</v>
      </c>
      <c r="S1300" s="20" t="s">
        <v>83</v>
      </c>
      <c r="T1300" s="26">
        <f t="shared" si="22"/>
        <v>1450000</v>
      </c>
      <c r="U1300" s="27" t="s">
        <v>100</v>
      </c>
      <c r="V1300" s="27" t="s">
        <v>100</v>
      </c>
      <c r="W1300" s="29"/>
      <c r="X1300" s="29"/>
      <c r="Y1300" s="29"/>
      <c r="Z1300" s="29"/>
      <c r="AA1300" s="29"/>
      <c r="AB1300" s="29"/>
      <c r="AC1300" s="29"/>
      <c r="AD1300" s="29"/>
      <c r="AE1300" s="29"/>
      <c r="AF1300" s="29"/>
      <c r="AG1300" s="29"/>
      <c r="AH1300" s="29"/>
      <c r="AI1300" s="29"/>
      <c r="AJ1300" s="29"/>
      <c r="AK1300" s="29"/>
      <c r="AL1300" s="29"/>
      <c r="AM1300" s="29"/>
      <c r="AN1300" s="29"/>
      <c r="AO1300" s="29"/>
      <c r="AP1300" s="29"/>
      <c r="AQ1300" s="29"/>
      <c r="AR1300" s="29"/>
      <c r="AS1300" s="29"/>
      <c r="AT1300" s="29"/>
      <c r="AU1300" s="29"/>
      <c r="AV1300" s="29"/>
      <c r="AW1300" s="29"/>
      <c r="AX1300" s="29"/>
      <c r="AY1300" s="29"/>
      <c r="AZ1300" s="29"/>
      <c r="BA1300" s="29"/>
      <c r="BB1300" s="29"/>
      <c r="BC1300" s="29"/>
      <c r="BD1300" s="29"/>
      <c r="BE1300" s="29"/>
      <c r="BF1300" s="29"/>
      <c r="BG1300" s="29"/>
      <c r="BH1300" s="29"/>
      <c r="BI1300" s="29"/>
      <c r="BJ1300" s="29"/>
      <c r="BK1300" s="29"/>
      <c r="BL1300" s="29"/>
      <c r="BM1300" s="29"/>
      <c r="BN1300" s="29"/>
      <c r="BO1300" s="29"/>
      <c r="BP1300" s="29"/>
      <c r="BQ1300" s="29"/>
      <c r="BR1300" s="29"/>
      <c r="BS1300" s="29"/>
      <c r="BT1300" s="29"/>
      <c r="BU1300" s="29"/>
      <c r="BV1300" s="29"/>
      <c r="BW1300" s="29"/>
      <c r="BX1300" s="29"/>
      <c r="BY1300" s="29"/>
      <c r="BZ1300" s="29"/>
      <c r="CA1300" s="29"/>
      <c r="CB1300" s="29"/>
      <c r="CC1300" s="29"/>
      <c r="CD1300" s="29"/>
      <c r="CE1300" s="29"/>
      <c r="CF1300" s="29"/>
      <c r="CG1300" s="29"/>
      <c r="CH1300" s="29"/>
      <c r="CI1300" s="29"/>
      <c r="CJ1300" s="29"/>
      <c r="CK1300" s="29"/>
      <c r="CL1300" s="29"/>
      <c r="CM1300" s="29"/>
      <c r="CN1300" s="29"/>
      <c r="CO1300" s="29"/>
      <c r="CP1300" s="29"/>
      <c r="CQ1300" s="29"/>
      <c r="CR1300" s="29"/>
      <c r="CS1300" s="29"/>
      <c r="CT1300" s="29"/>
      <c r="CU1300" s="29"/>
      <c r="CV1300" s="29"/>
      <c r="CW1300" s="29"/>
      <c r="CX1300" s="29"/>
      <c r="CY1300" s="29"/>
      <c r="CZ1300" s="29"/>
      <c r="DA1300" s="29"/>
      <c r="DB1300" s="29"/>
      <c r="DC1300" s="29"/>
      <c r="DD1300" s="29"/>
      <c r="DE1300" s="29"/>
      <c r="DF1300" s="29"/>
      <c r="DG1300" s="29"/>
      <c r="DH1300" s="29"/>
      <c r="DI1300" s="29"/>
      <c r="DJ1300" s="29"/>
      <c r="DK1300" s="29"/>
      <c r="DL1300" s="29"/>
      <c r="DM1300" s="29"/>
      <c r="DN1300" s="29"/>
      <c r="DO1300" s="29"/>
      <c r="DP1300" s="29"/>
      <c r="DQ1300" s="29"/>
      <c r="DR1300" s="29"/>
      <c r="DS1300" s="29"/>
      <c r="DT1300" s="29"/>
      <c r="DU1300" s="29"/>
      <c r="DV1300" s="29"/>
      <c r="DW1300" s="29"/>
      <c r="DX1300" s="29"/>
      <c r="DY1300" s="29"/>
      <c r="DZ1300" s="29"/>
      <c r="EA1300" s="29"/>
      <c r="EB1300" s="29"/>
      <c r="EC1300" s="29"/>
      <c r="ED1300" s="29"/>
      <c r="EE1300" s="29"/>
      <c r="EF1300" s="29"/>
      <c r="EG1300" s="29"/>
      <c r="EH1300" s="29"/>
      <c r="EI1300" s="29"/>
      <c r="EJ1300" s="29"/>
      <c r="EK1300" s="29"/>
      <c r="EL1300" s="29"/>
      <c r="EM1300" s="29"/>
      <c r="EN1300" s="29"/>
      <c r="EO1300" s="29"/>
      <c r="EP1300" s="29"/>
      <c r="EQ1300" s="29"/>
      <c r="ER1300" s="29"/>
      <c r="ES1300" s="29"/>
      <c r="ET1300" s="29"/>
      <c r="EU1300" s="29"/>
      <c r="EV1300" s="29"/>
      <c r="EW1300" s="29"/>
      <c r="EX1300" s="29"/>
      <c r="EY1300" s="29"/>
      <c r="EZ1300" s="29"/>
      <c r="FA1300" s="29"/>
      <c r="FB1300" s="29"/>
      <c r="FC1300" s="29"/>
      <c r="FD1300" s="29"/>
      <c r="FE1300" s="29"/>
      <c r="FF1300" s="29"/>
      <c r="FG1300" s="29"/>
      <c r="FH1300" s="29"/>
      <c r="FI1300" s="29"/>
      <c r="FJ1300" s="29"/>
      <c r="FK1300" s="29"/>
      <c r="FL1300" s="29"/>
      <c r="FM1300" s="29"/>
      <c r="FN1300" s="29"/>
      <c r="FO1300" s="29"/>
      <c r="FP1300" s="29"/>
      <c r="FQ1300" s="29"/>
      <c r="FR1300" s="29"/>
      <c r="FS1300" s="29"/>
      <c r="FT1300" s="29"/>
      <c r="FU1300" s="29"/>
      <c r="FV1300" s="29"/>
      <c r="FW1300" s="29"/>
      <c r="FX1300" s="29"/>
      <c r="FY1300" s="29"/>
      <c r="FZ1300" s="29"/>
      <c r="GA1300" s="29"/>
      <c r="GB1300" s="29"/>
      <c r="GC1300" s="29"/>
      <c r="GD1300" s="29"/>
      <c r="GE1300" s="29"/>
      <c r="GF1300" s="29"/>
      <c r="GG1300" s="29"/>
      <c r="GH1300" s="29"/>
      <c r="GI1300" s="29"/>
      <c r="GJ1300" s="29"/>
      <c r="GK1300" s="29"/>
      <c r="GL1300" s="29"/>
      <c r="GM1300" s="29"/>
      <c r="GN1300" s="29"/>
      <c r="GO1300" s="29"/>
      <c r="GP1300" s="29"/>
      <c r="GQ1300" s="29"/>
      <c r="GR1300" s="29"/>
      <c r="GS1300" s="29"/>
      <c r="GT1300" s="29"/>
      <c r="GU1300" s="29"/>
      <c r="GV1300" s="29"/>
      <c r="GW1300" s="29"/>
      <c r="GX1300" s="29"/>
      <c r="GY1300" s="29"/>
      <c r="GZ1300" s="29"/>
      <c r="HA1300" s="29"/>
      <c r="HB1300" s="29"/>
      <c r="HC1300" s="29"/>
      <c r="HD1300" s="29"/>
      <c r="HE1300" s="29"/>
      <c r="HF1300" s="29"/>
      <c r="HG1300" s="29"/>
      <c r="HH1300" s="29"/>
      <c r="HI1300" s="29"/>
      <c r="HJ1300" s="29"/>
      <c r="HK1300" s="29"/>
      <c r="HL1300" s="29"/>
      <c r="HM1300" s="29"/>
      <c r="HN1300" s="29"/>
      <c r="HO1300" s="29"/>
      <c r="HP1300" s="29"/>
      <c r="HQ1300" s="29"/>
      <c r="HR1300" s="29"/>
      <c r="HS1300" s="29"/>
      <c r="HT1300" s="29"/>
      <c r="HU1300" s="29"/>
      <c r="HV1300" s="29"/>
      <c r="HW1300" s="29"/>
      <c r="HX1300" s="29"/>
      <c r="HY1300" s="29"/>
      <c r="HZ1300" s="29"/>
      <c r="IA1300" s="29"/>
      <c r="IB1300" s="29"/>
      <c r="IC1300" s="29"/>
      <c r="ID1300" s="29"/>
      <c r="IE1300" s="29"/>
      <c r="IF1300" s="29"/>
      <c r="IG1300" s="29"/>
      <c r="IH1300" s="29"/>
      <c r="II1300" s="29"/>
      <c r="IJ1300" s="29"/>
      <c r="IK1300" s="29"/>
      <c r="IL1300" s="29"/>
      <c r="IM1300" s="29"/>
      <c r="IN1300" s="29"/>
      <c r="IO1300" s="29"/>
      <c r="IP1300" s="29"/>
      <c r="IQ1300" s="29"/>
      <c r="IR1300" s="29"/>
      <c r="IS1300" s="29"/>
      <c r="IT1300" s="29"/>
      <c r="IU1300" s="29"/>
      <c r="IV1300" s="29"/>
      <c r="IW1300" s="29"/>
      <c r="IX1300" s="29"/>
      <c r="IY1300" s="29"/>
      <c r="IZ1300" s="29"/>
      <c r="JA1300" s="29"/>
      <c r="JB1300" s="29"/>
      <c r="JC1300" s="29"/>
      <c r="JD1300" s="29"/>
      <c r="JE1300" s="29"/>
      <c r="JF1300" s="29"/>
      <c r="JG1300" s="29"/>
      <c r="JH1300" s="29"/>
      <c r="JI1300" s="29"/>
      <c r="JJ1300" s="29"/>
      <c r="JK1300" s="29"/>
      <c r="JL1300" s="29"/>
      <c r="JM1300" s="29"/>
      <c r="JN1300" s="29"/>
      <c r="JO1300" s="29"/>
      <c r="JP1300" s="29"/>
      <c r="JQ1300" s="29"/>
      <c r="JR1300" s="29"/>
      <c r="JS1300" s="29"/>
      <c r="JT1300" s="29"/>
      <c r="JU1300" s="29"/>
      <c r="JV1300" s="29"/>
      <c r="JW1300" s="29"/>
      <c r="JX1300" s="29"/>
      <c r="JY1300" s="29"/>
      <c r="JZ1300" s="29"/>
      <c r="KA1300" s="29"/>
      <c r="KB1300" s="29"/>
      <c r="KC1300" s="29"/>
      <c r="KD1300" s="29"/>
      <c r="KE1300" s="29"/>
      <c r="KF1300" s="29"/>
      <c r="KG1300" s="29"/>
      <c r="KH1300" s="29"/>
      <c r="KI1300" s="29"/>
      <c r="KJ1300" s="29"/>
      <c r="KK1300" s="29"/>
      <c r="KL1300" s="29"/>
      <c r="KM1300" s="29"/>
      <c r="KN1300" s="29"/>
      <c r="KO1300" s="29"/>
      <c r="KP1300" s="29"/>
      <c r="KQ1300" s="29"/>
      <c r="KR1300" s="29"/>
      <c r="KS1300" s="29"/>
      <c r="KT1300" s="29"/>
      <c r="KU1300" s="29"/>
      <c r="KV1300" s="29"/>
      <c r="KW1300" s="29"/>
      <c r="KX1300" s="29"/>
      <c r="KY1300" s="29"/>
      <c r="KZ1300" s="29"/>
      <c r="LA1300" s="29"/>
      <c r="LB1300" s="29"/>
      <c r="LC1300" s="29"/>
      <c r="LD1300" s="29"/>
      <c r="LE1300" s="29"/>
      <c r="LF1300" s="29"/>
      <c r="LG1300" s="29"/>
      <c r="LH1300" s="29"/>
      <c r="LI1300" s="29"/>
      <c r="LJ1300" s="29"/>
      <c r="LK1300" s="29"/>
      <c r="LL1300" s="29"/>
      <c r="LM1300" s="29"/>
      <c r="LN1300" s="29"/>
      <c r="LO1300" s="29"/>
      <c r="LP1300" s="29"/>
      <c r="LQ1300" s="29"/>
      <c r="LR1300" s="29"/>
      <c r="LS1300" s="29"/>
      <c r="LT1300" s="29"/>
      <c r="LU1300" s="29"/>
      <c r="LV1300" s="29"/>
      <c r="LW1300" s="29"/>
      <c r="LX1300" s="29"/>
      <c r="LY1300" s="29"/>
      <c r="LZ1300" s="29"/>
      <c r="MA1300" s="29"/>
      <c r="MB1300" s="29"/>
      <c r="MC1300" s="29"/>
      <c r="MD1300" s="29"/>
      <c r="ME1300" s="29"/>
      <c r="MF1300" s="29"/>
      <c r="MG1300" s="29"/>
      <c r="MH1300" s="29"/>
      <c r="MI1300" s="29"/>
      <c r="MJ1300" s="29"/>
      <c r="MK1300" s="29"/>
      <c r="ML1300" s="29"/>
      <c r="MM1300" s="29"/>
      <c r="MN1300" s="29"/>
      <c r="MO1300" s="29"/>
      <c r="MP1300" s="29"/>
      <c r="MQ1300" s="29"/>
      <c r="MR1300" s="29"/>
      <c r="MS1300" s="29"/>
      <c r="MT1300" s="29"/>
      <c r="MU1300" s="29"/>
      <c r="MV1300" s="29"/>
      <c r="MW1300" s="29"/>
      <c r="MX1300" s="29"/>
      <c r="MY1300" s="29"/>
      <c r="MZ1300" s="29"/>
      <c r="NA1300" s="29"/>
      <c r="NB1300" s="29"/>
      <c r="NC1300" s="29"/>
      <c r="ND1300" s="29"/>
      <c r="NE1300" s="29"/>
      <c r="NF1300" s="29"/>
      <c r="NG1300" s="29"/>
      <c r="NH1300" s="29"/>
      <c r="NI1300" s="29"/>
      <c r="NJ1300" s="29"/>
      <c r="NK1300" s="29"/>
      <c r="NL1300" s="29"/>
      <c r="NM1300" s="29"/>
      <c r="NN1300" s="29"/>
      <c r="NO1300" s="29"/>
      <c r="NP1300" s="29"/>
      <c r="NQ1300" s="29"/>
      <c r="NR1300" s="29"/>
      <c r="NS1300" s="29"/>
      <c r="NT1300" s="29"/>
      <c r="NU1300" s="29"/>
      <c r="NV1300" s="29"/>
      <c r="NW1300" s="29"/>
      <c r="NX1300" s="29"/>
      <c r="NY1300" s="29"/>
      <c r="NZ1300" s="29"/>
      <c r="OA1300" s="29"/>
      <c r="OB1300" s="29"/>
      <c r="OC1300" s="29"/>
      <c r="OD1300" s="29"/>
      <c r="OE1300" s="29"/>
      <c r="OF1300" s="29"/>
      <c r="OG1300" s="29"/>
      <c r="OH1300" s="29"/>
      <c r="OI1300" s="29"/>
      <c r="OJ1300" s="29"/>
      <c r="OK1300" s="29"/>
      <c r="OL1300" s="29"/>
      <c r="OM1300" s="29"/>
      <c r="ON1300" s="29"/>
      <c r="OO1300" s="29"/>
      <c r="OP1300" s="29"/>
      <c r="OQ1300" s="29"/>
      <c r="OR1300" s="29"/>
      <c r="OS1300" s="29"/>
      <c r="OT1300" s="29"/>
      <c r="OU1300" s="29"/>
      <c r="OV1300" s="29"/>
      <c r="OW1300" s="29"/>
      <c r="OX1300" s="29"/>
      <c r="OY1300" s="29"/>
      <c r="OZ1300" s="29"/>
      <c r="PA1300" s="29"/>
      <c r="PB1300" s="29"/>
      <c r="PC1300" s="29"/>
      <c r="PD1300" s="29"/>
      <c r="PE1300" s="29"/>
      <c r="PF1300" s="29"/>
      <c r="PG1300" s="29"/>
      <c r="PH1300" s="29"/>
      <c r="PI1300" s="29"/>
      <c r="PJ1300" s="29"/>
      <c r="PK1300" s="29"/>
      <c r="PL1300" s="29"/>
      <c r="PM1300" s="29"/>
      <c r="PN1300" s="29"/>
      <c r="PO1300" s="29"/>
      <c r="PP1300" s="29"/>
      <c r="PQ1300" s="29"/>
      <c r="PR1300" s="29"/>
      <c r="PS1300" s="29"/>
      <c r="PT1300" s="29"/>
      <c r="PU1300" s="29"/>
      <c r="PV1300" s="29"/>
      <c r="PW1300" s="29"/>
      <c r="PX1300" s="29"/>
      <c r="PY1300" s="29"/>
      <c r="PZ1300" s="29"/>
      <c r="QA1300" s="29"/>
      <c r="QB1300" s="29"/>
      <c r="QC1300" s="29"/>
      <c r="QD1300" s="29"/>
      <c r="QE1300" s="29"/>
      <c r="QF1300" s="29"/>
      <c r="QG1300" s="29"/>
      <c r="QH1300" s="29"/>
      <c r="QI1300" s="29"/>
      <c r="QJ1300" s="29"/>
      <c r="QK1300" s="29"/>
      <c r="QL1300" s="29"/>
      <c r="QM1300" s="29"/>
      <c r="QN1300" s="29"/>
      <c r="QO1300" s="29"/>
      <c r="QP1300" s="29"/>
      <c r="QQ1300" s="29"/>
      <c r="QR1300" s="29"/>
      <c r="QS1300" s="29"/>
      <c r="QT1300" s="29"/>
      <c r="QU1300" s="29"/>
      <c r="QV1300" s="29"/>
      <c r="QW1300" s="29"/>
      <c r="QX1300" s="29"/>
      <c r="QY1300" s="29"/>
      <c r="QZ1300" s="29"/>
      <c r="RA1300" s="29"/>
      <c r="RB1300" s="29"/>
      <c r="RC1300" s="29"/>
      <c r="RD1300" s="29"/>
      <c r="RE1300" s="29"/>
      <c r="RF1300" s="29"/>
      <c r="RG1300" s="29"/>
      <c r="RH1300" s="29"/>
      <c r="RI1300" s="29"/>
      <c r="RJ1300" s="29"/>
      <c r="RK1300" s="29"/>
      <c r="RL1300" s="29"/>
      <c r="RM1300" s="29"/>
      <c r="RN1300" s="29"/>
      <c r="RO1300" s="29"/>
      <c r="RP1300" s="29"/>
      <c r="RQ1300" s="29"/>
      <c r="RR1300" s="29"/>
      <c r="RS1300" s="29"/>
      <c r="RT1300" s="29"/>
      <c r="RU1300" s="29"/>
      <c r="RV1300" s="29"/>
      <c r="RW1300" s="29"/>
      <c r="RX1300" s="29"/>
      <c r="RY1300" s="29"/>
      <c r="RZ1300" s="29"/>
      <c r="SA1300" s="29"/>
      <c r="SB1300" s="29"/>
      <c r="SC1300" s="29"/>
      <c r="SD1300" s="29"/>
      <c r="SE1300" s="29"/>
      <c r="SF1300" s="29"/>
      <c r="SG1300" s="29"/>
      <c r="SH1300" s="29"/>
      <c r="SI1300" s="29"/>
      <c r="SJ1300" s="29"/>
      <c r="SK1300" s="29"/>
      <c r="SL1300" s="29"/>
      <c r="SM1300" s="29"/>
      <c r="SN1300" s="29"/>
      <c r="SO1300" s="29"/>
      <c r="SP1300" s="29"/>
      <c r="SQ1300" s="29"/>
      <c r="SR1300" s="29"/>
      <c r="SS1300" s="29"/>
      <c r="ST1300" s="29"/>
      <c r="SU1300" s="29"/>
      <c r="SV1300" s="29"/>
      <c r="SW1300" s="29"/>
      <c r="SX1300" s="29"/>
      <c r="SY1300" s="29"/>
      <c r="SZ1300" s="29"/>
      <c r="TA1300" s="29"/>
      <c r="TB1300" s="29"/>
      <c r="TC1300" s="29"/>
      <c r="TD1300" s="29"/>
    </row>
    <row r="1301" spans="1:524" ht="16.5" customHeight="1" x14ac:dyDescent="0.2">
      <c r="A1301" s="20">
        <v>693</v>
      </c>
      <c r="B1301" s="20" t="s">
        <v>62</v>
      </c>
      <c r="C1301" s="20" t="s">
        <v>915</v>
      </c>
      <c r="D1301" s="20" t="s">
        <v>38</v>
      </c>
      <c r="E1301" s="20" t="s">
        <v>1345</v>
      </c>
      <c r="F1301" s="22" t="s">
        <v>963</v>
      </c>
      <c r="G1301" s="20" t="s">
        <v>84</v>
      </c>
      <c r="H1301" s="20" t="s">
        <v>35</v>
      </c>
      <c r="I1301" s="20" t="s">
        <v>81</v>
      </c>
      <c r="J1301" s="22" t="s">
        <v>915</v>
      </c>
      <c r="K1301" s="20"/>
      <c r="L1301" s="20"/>
      <c r="M1301" s="20"/>
      <c r="N1301" s="20"/>
      <c r="O1301" s="23"/>
      <c r="P1301" s="23">
        <v>1450000</v>
      </c>
      <c r="Q1301" s="24">
        <v>1</v>
      </c>
      <c r="R1301" s="25">
        <v>45689</v>
      </c>
      <c r="S1301" s="20" t="s">
        <v>83</v>
      </c>
      <c r="T1301" s="26">
        <f t="shared" si="22"/>
        <v>1450000</v>
      </c>
      <c r="U1301" s="27" t="s">
        <v>100</v>
      </c>
      <c r="V1301" s="27" t="s">
        <v>100</v>
      </c>
      <c r="W1301" s="29"/>
      <c r="X1301" s="29"/>
      <c r="Y1301" s="29"/>
      <c r="Z1301" s="29"/>
      <c r="AA1301" s="29"/>
      <c r="AB1301" s="29"/>
      <c r="AC1301" s="29"/>
      <c r="AD1301" s="29"/>
      <c r="AE1301" s="29"/>
      <c r="AF1301" s="29"/>
      <c r="AG1301" s="29"/>
      <c r="AH1301" s="29"/>
      <c r="AI1301" s="29"/>
      <c r="AJ1301" s="29"/>
      <c r="AK1301" s="29"/>
      <c r="AL1301" s="29"/>
      <c r="AM1301" s="29"/>
      <c r="AN1301" s="29"/>
      <c r="AO1301" s="29"/>
      <c r="AP1301" s="29"/>
      <c r="AQ1301" s="29"/>
      <c r="AR1301" s="29"/>
      <c r="AS1301" s="29"/>
      <c r="AT1301" s="29"/>
      <c r="AU1301" s="29"/>
      <c r="AV1301" s="29"/>
      <c r="AW1301" s="29"/>
      <c r="AX1301" s="29"/>
      <c r="AY1301" s="29"/>
      <c r="AZ1301" s="29"/>
      <c r="BA1301" s="29"/>
      <c r="BB1301" s="29"/>
      <c r="BC1301" s="29"/>
      <c r="BD1301" s="29"/>
      <c r="BE1301" s="29"/>
      <c r="BF1301" s="29"/>
      <c r="BG1301" s="29"/>
      <c r="BH1301" s="29"/>
      <c r="BI1301" s="29"/>
      <c r="BJ1301" s="29"/>
      <c r="BK1301" s="29"/>
      <c r="BL1301" s="29"/>
      <c r="BM1301" s="29"/>
      <c r="BN1301" s="29"/>
      <c r="BO1301" s="29"/>
      <c r="BP1301" s="29"/>
      <c r="BQ1301" s="29"/>
      <c r="BR1301" s="29"/>
      <c r="BS1301" s="29"/>
      <c r="BT1301" s="29"/>
      <c r="BU1301" s="29"/>
      <c r="BV1301" s="29"/>
      <c r="BW1301" s="29"/>
      <c r="BX1301" s="29"/>
      <c r="BY1301" s="29"/>
      <c r="BZ1301" s="29"/>
      <c r="CA1301" s="29"/>
      <c r="CB1301" s="29"/>
      <c r="CC1301" s="29"/>
      <c r="CD1301" s="29"/>
      <c r="CE1301" s="29"/>
      <c r="CF1301" s="29"/>
      <c r="CG1301" s="29"/>
      <c r="CH1301" s="29"/>
      <c r="CI1301" s="29"/>
      <c r="CJ1301" s="29"/>
      <c r="CK1301" s="29"/>
      <c r="CL1301" s="29"/>
      <c r="CM1301" s="29"/>
      <c r="CN1301" s="29"/>
      <c r="CO1301" s="29"/>
      <c r="CP1301" s="29"/>
      <c r="CQ1301" s="29"/>
      <c r="CR1301" s="29"/>
      <c r="CS1301" s="29"/>
      <c r="CT1301" s="29"/>
      <c r="CU1301" s="29"/>
      <c r="CV1301" s="29"/>
      <c r="CW1301" s="29"/>
      <c r="CX1301" s="29"/>
      <c r="CY1301" s="29"/>
      <c r="CZ1301" s="29"/>
      <c r="DA1301" s="29"/>
      <c r="DB1301" s="29"/>
      <c r="DC1301" s="29"/>
      <c r="DD1301" s="29"/>
      <c r="DE1301" s="29"/>
      <c r="DF1301" s="29"/>
      <c r="DG1301" s="29"/>
      <c r="DH1301" s="29"/>
      <c r="DI1301" s="29"/>
      <c r="DJ1301" s="29"/>
      <c r="DK1301" s="29"/>
      <c r="DL1301" s="29"/>
      <c r="DM1301" s="29"/>
      <c r="DN1301" s="29"/>
      <c r="DO1301" s="29"/>
      <c r="DP1301" s="29"/>
      <c r="DQ1301" s="29"/>
      <c r="DR1301" s="29"/>
      <c r="DS1301" s="29"/>
      <c r="DT1301" s="29"/>
      <c r="DU1301" s="29"/>
      <c r="DV1301" s="29"/>
      <c r="DW1301" s="29"/>
      <c r="DX1301" s="29"/>
      <c r="DY1301" s="29"/>
      <c r="DZ1301" s="29"/>
      <c r="EA1301" s="29"/>
      <c r="EB1301" s="29"/>
      <c r="EC1301" s="29"/>
      <c r="ED1301" s="29"/>
      <c r="EE1301" s="29"/>
      <c r="EF1301" s="29"/>
      <c r="EG1301" s="29"/>
      <c r="EH1301" s="29"/>
      <c r="EI1301" s="29"/>
      <c r="EJ1301" s="29"/>
      <c r="EK1301" s="29"/>
      <c r="EL1301" s="29"/>
      <c r="EM1301" s="29"/>
      <c r="EN1301" s="29"/>
      <c r="EO1301" s="29"/>
      <c r="EP1301" s="29"/>
      <c r="EQ1301" s="29"/>
      <c r="ER1301" s="29"/>
      <c r="ES1301" s="29"/>
      <c r="ET1301" s="29"/>
      <c r="EU1301" s="29"/>
      <c r="EV1301" s="29"/>
      <c r="EW1301" s="29"/>
      <c r="EX1301" s="29"/>
      <c r="EY1301" s="29"/>
      <c r="EZ1301" s="29"/>
      <c r="FA1301" s="29"/>
      <c r="FB1301" s="29"/>
      <c r="FC1301" s="29"/>
      <c r="FD1301" s="29"/>
      <c r="FE1301" s="29"/>
      <c r="FF1301" s="29"/>
      <c r="FG1301" s="29"/>
      <c r="FH1301" s="29"/>
      <c r="FI1301" s="29"/>
      <c r="FJ1301" s="29"/>
      <c r="FK1301" s="29"/>
      <c r="FL1301" s="29"/>
      <c r="FM1301" s="29"/>
      <c r="FN1301" s="29"/>
      <c r="FO1301" s="29"/>
      <c r="FP1301" s="29"/>
      <c r="FQ1301" s="29"/>
      <c r="FR1301" s="29"/>
      <c r="FS1301" s="29"/>
      <c r="FT1301" s="29"/>
      <c r="FU1301" s="29"/>
      <c r="FV1301" s="29"/>
      <c r="FW1301" s="29"/>
      <c r="FX1301" s="29"/>
      <c r="FY1301" s="29"/>
      <c r="FZ1301" s="29"/>
      <c r="GA1301" s="29"/>
      <c r="GB1301" s="29"/>
      <c r="GC1301" s="29"/>
      <c r="GD1301" s="29"/>
      <c r="GE1301" s="29"/>
      <c r="GF1301" s="29"/>
      <c r="GG1301" s="29"/>
      <c r="GH1301" s="29"/>
      <c r="GI1301" s="29"/>
      <c r="GJ1301" s="29"/>
      <c r="GK1301" s="29"/>
      <c r="GL1301" s="29"/>
      <c r="GM1301" s="29"/>
      <c r="GN1301" s="29"/>
      <c r="GO1301" s="29"/>
      <c r="GP1301" s="29"/>
      <c r="GQ1301" s="29"/>
      <c r="GR1301" s="29"/>
      <c r="GS1301" s="29"/>
      <c r="GT1301" s="29"/>
      <c r="GU1301" s="29"/>
      <c r="GV1301" s="29"/>
      <c r="GW1301" s="29"/>
      <c r="GX1301" s="29"/>
      <c r="GY1301" s="29"/>
      <c r="GZ1301" s="29"/>
      <c r="HA1301" s="29"/>
      <c r="HB1301" s="29"/>
      <c r="HC1301" s="29"/>
      <c r="HD1301" s="29"/>
      <c r="HE1301" s="29"/>
      <c r="HF1301" s="29"/>
      <c r="HG1301" s="29"/>
      <c r="HH1301" s="29"/>
      <c r="HI1301" s="29"/>
      <c r="HJ1301" s="29"/>
      <c r="HK1301" s="29"/>
      <c r="HL1301" s="29"/>
      <c r="HM1301" s="29"/>
      <c r="HN1301" s="29"/>
      <c r="HO1301" s="29"/>
      <c r="HP1301" s="29"/>
      <c r="HQ1301" s="29"/>
      <c r="HR1301" s="29"/>
      <c r="HS1301" s="29"/>
      <c r="HT1301" s="29"/>
      <c r="HU1301" s="29"/>
      <c r="HV1301" s="29"/>
      <c r="HW1301" s="29"/>
      <c r="HX1301" s="29"/>
      <c r="HY1301" s="29"/>
      <c r="HZ1301" s="29"/>
      <c r="IA1301" s="29"/>
      <c r="IB1301" s="29"/>
      <c r="IC1301" s="29"/>
      <c r="ID1301" s="29"/>
      <c r="IE1301" s="29"/>
      <c r="IF1301" s="29"/>
      <c r="IG1301" s="29"/>
      <c r="IH1301" s="29"/>
      <c r="II1301" s="29"/>
      <c r="IJ1301" s="29"/>
      <c r="IK1301" s="29"/>
      <c r="IL1301" s="29"/>
      <c r="IM1301" s="29"/>
      <c r="IN1301" s="29"/>
      <c r="IO1301" s="29"/>
      <c r="IP1301" s="29"/>
      <c r="IQ1301" s="29"/>
      <c r="IR1301" s="29"/>
      <c r="IS1301" s="29"/>
      <c r="IT1301" s="29"/>
      <c r="IU1301" s="29"/>
      <c r="IV1301" s="29"/>
      <c r="IW1301" s="29"/>
      <c r="IX1301" s="29"/>
      <c r="IY1301" s="29"/>
      <c r="IZ1301" s="29"/>
      <c r="JA1301" s="29"/>
      <c r="JB1301" s="29"/>
      <c r="JC1301" s="29"/>
      <c r="JD1301" s="29"/>
      <c r="JE1301" s="29"/>
      <c r="JF1301" s="29"/>
      <c r="JG1301" s="29"/>
      <c r="JH1301" s="29"/>
      <c r="JI1301" s="29"/>
      <c r="JJ1301" s="29"/>
      <c r="JK1301" s="29"/>
      <c r="JL1301" s="29"/>
      <c r="JM1301" s="29"/>
      <c r="JN1301" s="29"/>
      <c r="JO1301" s="29"/>
      <c r="JP1301" s="29"/>
      <c r="JQ1301" s="29"/>
      <c r="JR1301" s="29"/>
      <c r="JS1301" s="29"/>
      <c r="JT1301" s="29"/>
      <c r="JU1301" s="29"/>
      <c r="JV1301" s="29"/>
      <c r="JW1301" s="29"/>
      <c r="JX1301" s="29"/>
      <c r="JY1301" s="29"/>
      <c r="JZ1301" s="29"/>
      <c r="KA1301" s="29"/>
      <c r="KB1301" s="29"/>
      <c r="KC1301" s="29"/>
      <c r="KD1301" s="29"/>
      <c r="KE1301" s="29"/>
      <c r="KF1301" s="29"/>
      <c r="KG1301" s="29"/>
      <c r="KH1301" s="29"/>
      <c r="KI1301" s="29"/>
      <c r="KJ1301" s="29"/>
      <c r="KK1301" s="29"/>
      <c r="KL1301" s="29"/>
      <c r="KM1301" s="29"/>
      <c r="KN1301" s="29"/>
      <c r="KO1301" s="29"/>
      <c r="KP1301" s="29"/>
      <c r="KQ1301" s="29"/>
      <c r="KR1301" s="29"/>
      <c r="KS1301" s="29"/>
      <c r="KT1301" s="29"/>
      <c r="KU1301" s="29"/>
      <c r="KV1301" s="29"/>
      <c r="KW1301" s="29"/>
      <c r="KX1301" s="29"/>
      <c r="KY1301" s="29"/>
      <c r="KZ1301" s="29"/>
      <c r="LA1301" s="29"/>
      <c r="LB1301" s="29"/>
      <c r="LC1301" s="29"/>
      <c r="LD1301" s="29"/>
      <c r="LE1301" s="29"/>
      <c r="LF1301" s="29"/>
      <c r="LG1301" s="29"/>
      <c r="LH1301" s="29"/>
      <c r="LI1301" s="29"/>
      <c r="LJ1301" s="29"/>
      <c r="LK1301" s="29"/>
      <c r="LL1301" s="29"/>
      <c r="LM1301" s="29"/>
      <c r="LN1301" s="29"/>
      <c r="LO1301" s="29"/>
      <c r="LP1301" s="29"/>
      <c r="LQ1301" s="29"/>
      <c r="LR1301" s="29"/>
      <c r="LS1301" s="29"/>
      <c r="LT1301" s="29"/>
      <c r="LU1301" s="29"/>
      <c r="LV1301" s="29"/>
      <c r="LW1301" s="29"/>
      <c r="LX1301" s="29"/>
      <c r="LY1301" s="29"/>
      <c r="LZ1301" s="29"/>
      <c r="MA1301" s="29"/>
      <c r="MB1301" s="29"/>
      <c r="MC1301" s="29"/>
      <c r="MD1301" s="29"/>
      <c r="ME1301" s="29"/>
      <c r="MF1301" s="29"/>
      <c r="MG1301" s="29"/>
      <c r="MH1301" s="29"/>
      <c r="MI1301" s="29"/>
      <c r="MJ1301" s="29"/>
      <c r="MK1301" s="29"/>
      <c r="ML1301" s="29"/>
      <c r="MM1301" s="29"/>
      <c r="MN1301" s="29"/>
      <c r="MO1301" s="29"/>
      <c r="MP1301" s="29"/>
      <c r="MQ1301" s="29"/>
      <c r="MR1301" s="29"/>
      <c r="MS1301" s="29"/>
      <c r="MT1301" s="29"/>
      <c r="MU1301" s="29"/>
      <c r="MV1301" s="29"/>
      <c r="MW1301" s="29"/>
      <c r="MX1301" s="29"/>
      <c r="MY1301" s="29"/>
      <c r="MZ1301" s="29"/>
      <c r="NA1301" s="29"/>
      <c r="NB1301" s="29"/>
      <c r="NC1301" s="29"/>
      <c r="ND1301" s="29"/>
      <c r="NE1301" s="29"/>
      <c r="NF1301" s="29"/>
      <c r="NG1301" s="29"/>
      <c r="NH1301" s="29"/>
      <c r="NI1301" s="29"/>
      <c r="NJ1301" s="29"/>
      <c r="NK1301" s="29"/>
      <c r="NL1301" s="29"/>
      <c r="NM1301" s="29"/>
      <c r="NN1301" s="29"/>
      <c r="NO1301" s="29"/>
      <c r="NP1301" s="29"/>
      <c r="NQ1301" s="29"/>
      <c r="NR1301" s="29"/>
      <c r="NS1301" s="29"/>
      <c r="NT1301" s="29"/>
      <c r="NU1301" s="29"/>
      <c r="NV1301" s="29"/>
      <c r="NW1301" s="29"/>
      <c r="NX1301" s="29"/>
      <c r="NY1301" s="29"/>
      <c r="NZ1301" s="29"/>
      <c r="OA1301" s="29"/>
      <c r="OB1301" s="29"/>
      <c r="OC1301" s="29"/>
      <c r="OD1301" s="29"/>
      <c r="OE1301" s="29"/>
      <c r="OF1301" s="29"/>
      <c r="OG1301" s="29"/>
      <c r="OH1301" s="29"/>
      <c r="OI1301" s="29"/>
      <c r="OJ1301" s="29"/>
      <c r="OK1301" s="29"/>
      <c r="OL1301" s="29"/>
      <c r="OM1301" s="29"/>
      <c r="ON1301" s="29"/>
      <c r="OO1301" s="29"/>
      <c r="OP1301" s="29"/>
      <c r="OQ1301" s="29"/>
      <c r="OR1301" s="29"/>
      <c r="OS1301" s="29"/>
      <c r="OT1301" s="29"/>
      <c r="OU1301" s="29"/>
      <c r="OV1301" s="29"/>
      <c r="OW1301" s="29"/>
      <c r="OX1301" s="29"/>
      <c r="OY1301" s="29"/>
      <c r="OZ1301" s="29"/>
      <c r="PA1301" s="29"/>
      <c r="PB1301" s="29"/>
      <c r="PC1301" s="29"/>
      <c r="PD1301" s="29"/>
      <c r="PE1301" s="29"/>
      <c r="PF1301" s="29"/>
      <c r="PG1301" s="29"/>
      <c r="PH1301" s="29"/>
      <c r="PI1301" s="29"/>
      <c r="PJ1301" s="29"/>
      <c r="PK1301" s="29"/>
      <c r="PL1301" s="29"/>
      <c r="PM1301" s="29"/>
      <c r="PN1301" s="29"/>
      <c r="PO1301" s="29"/>
      <c r="PP1301" s="29"/>
      <c r="PQ1301" s="29"/>
      <c r="PR1301" s="29"/>
      <c r="PS1301" s="29"/>
      <c r="PT1301" s="29"/>
      <c r="PU1301" s="29"/>
      <c r="PV1301" s="29"/>
      <c r="PW1301" s="29"/>
      <c r="PX1301" s="29"/>
      <c r="PY1301" s="29"/>
      <c r="PZ1301" s="29"/>
      <c r="QA1301" s="29"/>
      <c r="QB1301" s="29"/>
      <c r="QC1301" s="29"/>
      <c r="QD1301" s="29"/>
      <c r="QE1301" s="29"/>
      <c r="QF1301" s="29"/>
      <c r="QG1301" s="29"/>
      <c r="QH1301" s="29"/>
      <c r="QI1301" s="29"/>
      <c r="QJ1301" s="29"/>
      <c r="QK1301" s="29"/>
      <c r="QL1301" s="29"/>
      <c r="QM1301" s="29"/>
      <c r="QN1301" s="29"/>
      <c r="QO1301" s="29"/>
      <c r="QP1301" s="29"/>
      <c r="QQ1301" s="29"/>
      <c r="QR1301" s="29"/>
      <c r="QS1301" s="29"/>
      <c r="QT1301" s="29"/>
      <c r="QU1301" s="29"/>
      <c r="QV1301" s="29"/>
      <c r="QW1301" s="29"/>
      <c r="QX1301" s="29"/>
      <c r="QY1301" s="29"/>
      <c r="QZ1301" s="29"/>
      <c r="RA1301" s="29"/>
      <c r="RB1301" s="29"/>
      <c r="RC1301" s="29"/>
      <c r="RD1301" s="29"/>
      <c r="RE1301" s="29"/>
      <c r="RF1301" s="29"/>
      <c r="RG1301" s="29"/>
      <c r="RH1301" s="29"/>
      <c r="RI1301" s="29"/>
      <c r="RJ1301" s="29"/>
      <c r="RK1301" s="29"/>
      <c r="RL1301" s="29"/>
      <c r="RM1301" s="29"/>
      <c r="RN1301" s="29"/>
      <c r="RO1301" s="29"/>
      <c r="RP1301" s="29"/>
      <c r="RQ1301" s="29"/>
      <c r="RR1301" s="29"/>
      <c r="RS1301" s="29"/>
      <c r="RT1301" s="29"/>
      <c r="RU1301" s="29"/>
      <c r="RV1301" s="29"/>
      <c r="RW1301" s="29"/>
      <c r="RX1301" s="29"/>
      <c r="RY1301" s="29"/>
      <c r="RZ1301" s="29"/>
      <c r="SA1301" s="29"/>
      <c r="SB1301" s="29"/>
      <c r="SC1301" s="29"/>
      <c r="SD1301" s="29"/>
      <c r="SE1301" s="29"/>
      <c r="SF1301" s="29"/>
      <c r="SG1301" s="29"/>
      <c r="SH1301" s="29"/>
      <c r="SI1301" s="29"/>
      <c r="SJ1301" s="29"/>
      <c r="SK1301" s="29"/>
      <c r="SL1301" s="29"/>
      <c r="SM1301" s="29"/>
      <c r="SN1301" s="29"/>
      <c r="SO1301" s="29"/>
      <c r="SP1301" s="29"/>
      <c r="SQ1301" s="29"/>
      <c r="SR1301" s="29"/>
      <c r="SS1301" s="29"/>
      <c r="ST1301" s="29"/>
      <c r="SU1301" s="29"/>
      <c r="SV1301" s="29"/>
      <c r="SW1301" s="29"/>
      <c r="SX1301" s="29"/>
      <c r="SY1301" s="29"/>
      <c r="SZ1301" s="29"/>
      <c r="TA1301" s="29"/>
      <c r="TB1301" s="29"/>
      <c r="TC1301" s="29"/>
      <c r="TD1301" s="29"/>
    </row>
    <row r="1302" spans="1:524" ht="16.5" customHeight="1" x14ac:dyDescent="0.2">
      <c r="A1302" s="20">
        <v>694</v>
      </c>
      <c r="B1302" s="20" t="s">
        <v>62</v>
      </c>
      <c r="C1302" s="20" t="s">
        <v>915</v>
      </c>
      <c r="D1302" s="20" t="s">
        <v>38</v>
      </c>
      <c r="E1302" s="20" t="s">
        <v>1345</v>
      </c>
      <c r="F1302" s="22" t="s">
        <v>963</v>
      </c>
      <c r="G1302" s="20" t="s">
        <v>84</v>
      </c>
      <c r="H1302" s="20" t="s">
        <v>35</v>
      </c>
      <c r="I1302" s="20" t="s">
        <v>81</v>
      </c>
      <c r="J1302" s="22" t="s">
        <v>915</v>
      </c>
      <c r="K1302" s="20"/>
      <c r="L1302" s="20"/>
      <c r="M1302" s="20"/>
      <c r="N1302" s="20"/>
      <c r="O1302" s="23"/>
      <c r="P1302" s="23">
        <v>1450000</v>
      </c>
      <c r="Q1302" s="24">
        <v>1</v>
      </c>
      <c r="R1302" s="25">
        <v>45717</v>
      </c>
      <c r="S1302" s="20" t="s">
        <v>83</v>
      </c>
      <c r="T1302" s="26">
        <f t="shared" si="22"/>
        <v>1450000</v>
      </c>
      <c r="U1302" s="27" t="s">
        <v>100</v>
      </c>
      <c r="V1302" s="27" t="s">
        <v>100</v>
      </c>
      <c r="W1302" s="29"/>
      <c r="X1302" s="29"/>
      <c r="Y1302" s="29"/>
      <c r="Z1302" s="29"/>
      <c r="AA1302" s="29"/>
      <c r="AB1302" s="29"/>
      <c r="AC1302" s="29"/>
      <c r="AD1302" s="29"/>
      <c r="AE1302" s="29"/>
      <c r="AF1302" s="29"/>
      <c r="AG1302" s="29"/>
      <c r="AH1302" s="29"/>
      <c r="AI1302" s="29"/>
      <c r="AJ1302" s="29"/>
      <c r="AK1302" s="29"/>
      <c r="AL1302" s="29"/>
      <c r="AM1302" s="29"/>
      <c r="AN1302" s="29"/>
      <c r="AO1302" s="29"/>
      <c r="AP1302" s="29"/>
      <c r="AQ1302" s="29"/>
      <c r="AR1302" s="29"/>
      <c r="AS1302" s="29"/>
      <c r="AT1302" s="29"/>
      <c r="AU1302" s="29"/>
      <c r="AV1302" s="29"/>
      <c r="AW1302" s="29"/>
      <c r="AX1302" s="29"/>
      <c r="AY1302" s="29"/>
      <c r="AZ1302" s="29"/>
      <c r="BA1302" s="29"/>
      <c r="BB1302" s="29"/>
      <c r="BC1302" s="29"/>
      <c r="BD1302" s="29"/>
      <c r="BE1302" s="29"/>
      <c r="BF1302" s="29"/>
      <c r="BG1302" s="29"/>
      <c r="BH1302" s="29"/>
      <c r="BI1302" s="29"/>
      <c r="BJ1302" s="29"/>
      <c r="BK1302" s="29"/>
      <c r="BL1302" s="29"/>
      <c r="BM1302" s="29"/>
      <c r="BN1302" s="29"/>
      <c r="BO1302" s="29"/>
      <c r="BP1302" s="29"/>
      <c r="BQ1302" s="29"/>
      <c r="BR1302" s="29"/>
      <c r="BS1302" s="29"/>
      <c r="BT1302" s="29"/>
      <c r="BU1302" s="29"/>
      <c r="BV1302" s="29"/>
      <c r="BW1302" s="29"/>
      <c r="BX1302" s="29"/>
      <c r="BY1302" s="29"/>
      <c r="BZ1302" s="29"/>
      <c r="CA1302" s="29"/>
      <c r="CB1302" s="29"/>
      <c r="CC1302" s="29"/>
      <c r="CD1302" s="29"/>
      <c r="CE1302" s="29"/>
      <c r="CF1302" s="29"/>
      <c r="CG1302" s="29"/>
      <c r="CH1302" s="29"/>
      <c r="CI1302" s="29"/>
      <c r="CJ1302" s="29"/>
      <c r="CK1302" s="29"/>
      <c r="CL1302" s="29"/>
      <c r="CM1302" s="29"/>
      <c r="CN1302" s="29"/>
      <c r="CO1302" s="29"/>
      <c r="CP1302" s="29"/>
      <c r="CQ1302" s="29"/>
      <c r="CR1302" s="29"/>
      <c r="CS1302" s="29"/>
      <c r="CT1302" s="29"/>
      <c r="CU1302" s="29"/>
      <c r="CV1302" s="29"/>
      <c r="CW1302" s="29"/>
      <c r="CX1302" s="29"/>
      <c r="CY1302" s="29"/>
      <c r="CZ1302" s="29"/>
      <c r="DA1302" s="29"/>
      <c r="DB1302" s="29"/>
      <c r="DC1302" s="29"/>
      <c r="DD1302" s="29"/>
      <c r="DE1302" s="29"/>
      <c r="DF1302" s="29"/>
      <c r="DG1302" s="29"/>
      <c r="DH1302" s="29"/>
      <c r="DI1302" s="29"/>
      <c r="DJ1302" s="29"/>
      <c r="DK1302" s="29"/>
      <c r="DL1302" s="29"/>
      <c r="DM1302" s="29"/>
      <c r="DN1302" s="29"/>
      <c r="DO1302" s="29"/>
      <c r="DP1302" s="29"/>
      <c r="DQ1302" s="29"/>
      <c r="DR1302" s="29"/>
      <c r="DS1302" s="29"/>
      <c r="DT1302" s="29"/>
      <c r="DU1302" s="29"/>
      <c r="DV1302" s="29"/>
      <c r="DW1302" s="29"/>
      <c r="DX1302" s="29"/>
      <c r="DY1302" s="29"/>
      <c r="DZ1302" s="29"/>
      <c r="EA1302" s="29"/>
      <c r="EB1302" s="29"/>
      <c r="EC1302" s="29"/>
      <c r="ED1302" s="29"/>
      <c r="EE1302" s="29"/>
      <c r="EF1302" s="29"/>
      <c r="EG1302" s="29"/>
      <c r="EH1302" s="29"/>
      <c r="EI1302" s="29"/>
      <c r="EJ1302" s="29"/>
      <c r="EK1302" s="29"/>
      <c r="EL1302" s="29"/>
      <c r="EM1302" s="29"/>
      <c r="EN1302" s="29"/>
      <c r="EO1302" s="29"/>
      <c r="EP1302" s="29"/>
      <c r="EQ1302" s="29"/>
      <c r="ER1302" s="29"/>
      <c r="ES1302" s="29"/>
      <c r="ET1302" s="29"/>
      <c r="EU1302" s="29"/>
      <c r="EV1302" s="29"/>
      <c r="EW1302" s="29"/>
      <c r="EX1302" s="29"/>
      <c r="EY1302" s="29"/>
      <c r="EZ1302" s="29"/>
      <c r="FA1302" s="29"/>
      <c r="FB1302" s="29"/>
      <c r="FC1302" s="29"/>
      <c r="FD1302" s="29"/>
      <c r="FE1302" s="29"/>
      <c r="FF1302" s="29"/>
      <c r="FG1302" s="29"/>
      <c r="FH1302" s="29"/>
      <c r="FI1302" s="29"/>
      <c r="FJ1302" s="29"/>
      <c r="FK1302" s="29"/>
      <c r="FL1302" s="29"/>
      <c r="FM1302" s="29"/>
      <c r="FN1302" s="29"/>
      <c r="FO1302" s="29"/>
      <c r="FP1302" s="29"/>
      <c r="FQ1302" s="29"/>
      <c r="FR1302" s="29"/>
      <c r="FS1302" s="29"/>
      <c r="FT1302" s="29"/>
      <c r="FU1302" s="29"/>
      <c r="FV1302" s="29"/>
      <c r="FW1302" s="29"/>
      <c r="FX1302" s="29"/>
      <c r="FY1302" s="29"/>
      <c r="FZ1302" s="29"/>
      <c r="GA1302" s="29"/>
      <c r="GB1302" s="29"/>
      <c r="GC1302" s="29"/>
      <c r="GD1302" s="29"/>
      <c r="GE1302" s="29"/>
      <c r="GF1302" s="29"/>
      <c r="GG1302" s="29"/>
      <c r="GH1302" s="29"/>
      <c r="GI1302" s="29"/>
      <c r="GJ1302" s="29"/>
      <c r="GK1302" s="29"/>
      <c r="GL1302" s="29"/>
      <c r="GM1302" s="29"/>
      <c r="GN1302" s="29"/>
      <c r="GO1302" s="29"/>
      <c r="GP1302" s="29"/>
      <c r="GQ1302" s="29"/>
      <c r="GR1302" s="29"/>
      <c r="GS1302" s="29"/>
      <c r="GT1302" s="29"/>
      <c r="GU1302" s="29"/>
      <c r="GV1302" s="29"/>
      <c r="GW1302" s="29"/>
      <c r="GX1302" s="29"/>
      <c r="GY1302" s="29"/>
      <c r="GZ1302" s="29"/>
      <c r="HA1302" s="29"/>
      <c r="HB1302" s="29"/>
      <c r="HC1302" s="29"/>
      <c r="HD1302" s="29"/>
      <c r="HE1302" s="29"/>
      <c r="HF1302" s="29"/>
      <c r="HG1302" s="29"/>
      <c r="HH1302" s="29"/>
      <c r="HI1302" s="29"/>
      <c r="HJ1302" s="29"/>
      <c r="HK1302" s="29"/>
      <c r="HL1302" s="29"/>
      <c r="HM1302" s="29"/>
      <c r="HN1302" s="29"/>
      <c r="HO1302" s="29"/>
      <c r="HP1302" s="29"/>
      <c r="HQ1302" s="29"/>
      <c r="HR1302" s="29"/>
      <c r="HS1302" s="29"/>
      <c r="HT1302" s="29"/>
      <c r="HU1302" s="29"/>
      <c r="HV1302" s="29"/>
      <c r="HW1302" s="29"/>
      <c r="HX1302" s="29"/>
      <c r="HY1302" s="29"/>
      <c r="HZ1302" s="29"/>
      <c r="IA1302" s="29"/>
      <c r="IB1302" s="29"/>
      <c r="IC1302" s="29"/>
      <c r="ID1302" s="29"/>
      <c r="IE1302" s="29"/>
      <c r="IF1302" s="29"/>
      <c r="IG1302" s="29"/>
      <c r="IH1302" s="29"/>
      <c r="II1302" s="29"/>
      <c r="IJ1302" s="29"/>
      <c r="IK1302" s="29"/>
      <c r="IL1302" s="29"/>
      <c r="IM1302" s="29"/>
      <c r="IN1302" s="29"/>
      <c r="IO1302" s="29"/>
      <c r="IP1302" s="29"/>
      <c r="IQ1302" s="29"/>
      <c r="IR1302" s="29"/>
      <c r="IS1302" s="29"/>
      <c r="IT1302" s="29"/>
      <c r="IU1302" s="29"/>
      <c r="IV1302" s="29"/>
      <c r="IW1302" s="29"/>
      <c r="IX1302" s="29"/>
      <c r="IY1302" s="29"/>
      <c r="IZ1302" s="29"/>
      <c r="JA1302" s="29"/>
      <c r="JB1302" s="29"/>
      <c r="JC1302" s="29"/>
      <c r="JD1302" s="29"/>
      <c r="JE1302" s="29"/>
      <c r="JF1302" s="29"/>
      <c r="JG1302" s="29"/>
      <c r="JH1302" s="29"/>
      <c r="JI1302" s="29"/>
      <c r="JJ1302" s="29"/>
      <c r="JK1302" s="29"/>
      <c r="JL1302" s="29"/>
      <c r="JM1302" s="29"/>
      <c r="JN1302" s="29"/>
      <c r="JO1302" s="29"/>
      <c r="JP1302" s="29"/>
      <c r="JQ1302" s="29"/>
      <c r="JR1302" s="29"/>
      <c r="JS1302" s="29"/>
      <c r="JT1302" s="29"/>
      <c r="JU1302" s="29"/>
      <c r="JV1302" s="29"/>
      <c r="JW1302" s="29"/>
      <c r="JX1302" s="29"/>
      <c r="JY1302" s="29"/>
      <c r="JZ1302" s="29"/>
      <c r="KA1302" s="29"/>
      <c r="KB1302" s="29"/>
      <c r="KC1302" s="29"/>
      <c r="KD1302" s="29"/>
      <c r="KE1302" s="29"/>
      <c r="KF1302" s="29"/>
      <c r="KG1302" s="29"/>
      <c r="KH1302" s="29"/>
      <c r="KI1302" s="29"/>
      <c r="KJ1302" s="29"/>
      <c r="KK1302" s="29"/>
      <c r="KL1302" s="29"/>
      <c r="KM1302" s="29"/>
      <c r="KN1302" s="29"/>
      <c r="KO1302" s="29"/>
      <c r="KP1302" s="29"/>
      <c r="KQ1302" s="29"/>
      <c r="KR1302" s="29"/>
      <c r="KS1302" s="29"/>
      <c r="KT1302" s="29"/>
      <c r="KU1302" s="29"/>
      <c r="KV1302" s="29"/>
      <c r="KW1302" s="29"/>
      <c r="KX1302" s="29"/>
      <c r="KY1302" s="29"/>
      <c r="KZ1302" s="29"/>
      <c r="LA1302" s="29"/>
      <c r="LB1302" s="29"/>
      <c r="LC1302" s="29"/>
      <c r="LD1302" s="29"/>
      <c r="LE1302" s="29"/>
      <c r="LF1302" s="29"/>
      <c r="LG1302" s="29"/>
      <c r="LH1302" s="29"/>
      <c r="LI1302" s="29"/>
      <c r="LJ1302" s="29"/>
      <c r="LK1302" s="29"/>
      <c r="LL1302" s="29"/>
      <c r="LM1302" s="29"/>
      <c r="LN1302" s="29"/>
      <c r="LO1302" s="29"/>
      <c r="LP1302" s="29"/>
      <c r="LQ1302" s="29"/>
      <c r="LR1302" s="29"/>
      <c r="LS1302" s="29"/>
      <c r="LT1302" s="29"/>
      <c r="LU1302" s="29"/>
      <c r="LV1302" s="29"/>
      <c r="LW1302" s="29"/>
      <c r="LX1302" s="29"/>
      <c r="LY1302" s="29"/>
      <c r="LZ1302" s="29"/>
      <c r="MA1302" s="29"/>
      <c r="MB1302" s="29"/>
      <c r="MC1302" s="29"/>
      <c r="MD1302" s="29"/>
      <c r="ME1302" s="29"/>
      <c r="MF1302" s="29"/>
      <c r="MG1302" s="29"/>
      <c r="MH1302" s="29"/>
      <c r="MI1302" s="29"/>
      <c r="MJ1302" s="29"/>
      <c r="MK1302" s="29"/>
      <c r="ML1302" s="29"/>
      <c r="MM1302" s="29"/>
      <c r="MN1302" s="29"/>
      <c r="MO1302" s="29"/>
      <c r="MP1302" s="29"/>
      <c r="MQ1302" s="29"/>
      <c r="MR1302" s="29"/>
      <c r="MS1302" s="29"/>
      <c r="MT1302" s="29"/>
      <c r="MU1302" s="29"/>
      <c r="MV1302" s="29"/>
      <c r="MW1302" s="29"/>
      <c r="MX1302" s="29"/>
      <c r="MY1302" s="29"/>
      <c r="MZ1302" s="29"/>
      <c r="NA1302" s="29"/>
      <c r="NB1302" s="29"/>
      <c r="NC1302" s="29"/>
      <c r="ND1302" s="29"/>
      <c r="NE1302" s="29"/>
      <c r="NF1302" s="29"/>
      <c r="NG1302" s="29"/>
      <c r="NH1302" s="29"/>
      <c r="NI1302" s="29"/>
      <c r="NJ1302" s="29"/>
      <c r="NK1302" s="29"/>
      <c r="NL1302" s="29"/>
      <c r="NM1302" s="29"/>
      <c r="NN1302" s="29"/>
      <c r="NO1302" s="29"/>
      <c r="NP1302" s="29"/>
      <c r="NQ1302" s="29"/>
      <c r="NR1302" s="29"/>
      <c r="NS1302" s="29"/>
      <c r="NT1302" s="29"/>
      <c r="NU1302" s="29"/>
      <c r="NV1302" s="29"/>
      <c r="NW1302" s="29"/>
      <c r="NX1302" s="29"/>
      <c r="NY1302" s="29"/>
      <c r="NZ1302" s="29"/>
      <c r="OA1302" s="29"/>
      <c r="OB1302" s="29"/>
      <c r="OC1302" s="29"/>
      <c r="OD1302" s="29"/>
      <c r="OE1302" s="29"/>
      <c r="OF1302" s="29"/>
      <c r="OG1302" s="29"/>
      <c r="OH1302" s="29"/>
      <c r="OI1302" s="29"/>
      <c r="OJ1302" s="29"/>
      <c r="OK1302" s="29"/>
      <c r="OL1302" s="29"/>
      <c r="OM1302" s="29"/>
      <c r="ON1302" s="29"/>
      <c r="OO1302" s="29"/>
      <c r="OP1302" s="29"/>
      <c r="OQ1302" s="29"/>
      <c r="OR1302" s="29"/>
      <c r="OS1302" s="29"/>
      <c r="OT1302" s="29"/>
      <c r="OU1302" s="29"/>
      <c r="OV1302" s="29"/>
      <c r="OW1302" s="29"/>
      <c r="OX1302" s="29"/>
      <c r="OY1302" s="29"/>
      <c r="OZ1302" s="29"/>
      <c r="PA1302" s="29"/>
      <c r="PB1302" s="29"/>
      <c r="PC1302" s="29"/>
      <c r="PD1302" s="29"/>
      <c r="PE1302" s="29"/>
      <c r="PF1302" s="29"/>
      <c r="PG1302" s="29"/>
      <c r="PH1302" s="29"/>
      <c r="PI1302" s="29"/>
      <c r="PJ1302" s="29"/>
      <c r="PK1302" s="29"/>
      <c r="PL1302" s="29"/>
      <c r="PM1302" s="29"/>
      <c r="PN1302" s="29"/>
      <c r="PO1302" s="29"/>
      <c r="PP1302" s="29"/>
      <c r="PQ1302" s="29"/>
      <c r="PR1302" s="29"/>
      <c r="PS1302" s="29"/>
      <c r="PT1302" s="29"/>
      <c r="PU1302" s="29"/>
      <c r="PV1302" s="29"/>
      <c r="PW1302" s="29"/>
      <c r="PX1302" s="29"/>
      <c r="PY1302" s="29"/>
      <c r="PZ1302" s="29"/>
      <c r="QA1302" s="29"/>
      <c r="QB1302" s="29"/>
      <c r="QC1302" s="29"/>
      <c r="QD1302" s="29"/>
      <c r="QE1302" s="29"/>
      <c r="QF1302" s="29"/>
      <c r="QG1302" s="29"/>
      <c r="QH1302" s="29"/>
      <c r="QI1302" s="29"/>
      <c r="QJ1302" s="29"/>
      <c r="QK1302" s="29"/>
      <c r="QL1302" s="29"/>
      <c r="QM1302" s="29"/>
      <c r="QN1302" s="29"/>
      <c r="QO1302" s="29"/>
      <c r="QP1302" s="29"/>
      <c r="QQ1302" s="29"/>
      <c r="QR1302" s="29"/>
      <c r="QS1302" s="29"/>
      <c r="QT1302" s="29"/>
      <c r="QU1302" s="29"/>
      <c r="QV1302" s="29"/>
      <c r="QW1302" s="29"/>
      <c r="QX1302" s="29"/>
      <c r="QY1302" s="29"/>
      <c r="QZ1302" s="29"/>
      <c r="RA1302" s="29"/>
      <c r="RB1302" s="29"/>
      <c r="RC1302" s="29"/>
      <c r="RD1302" s="29"/>
      <c r="RE1302" s="29"/>
      <c r="RF1302" s="29"/>
      <c r="RG1302" s="29"/>
      <c r="RH1302" s="29"/>
      <c r="RI1302" s="29"/>
      <c r="RJ1302" s="29"/>
      <c r="RK1302" s="29"/>
      <c r="RL1302" s="29"/>
      <c r="RM1302" s="29"/>
      <c r="RN1302" s="29"/>
      <c r="RO1302" s="29"/>
      <c r="RP1302" s="29"/>
      <c r="RQ1302" s="29"/>
      <c r="RR1302" s="29"/>
      <c r="RS1302" s="29"/>
      <c r="RT1302" s="29"/>
      <c r="RU1302" s="29"/>
      <c r="RV1302" s="29"/>
      <c r="RW1302" s="29"/>
      <c r="RX1302" s="29"/>
      <c r="RY1302" s="29"/>
      <c r="RZ1302" s="29"/>
      <c r="SA1302" s="29"/>
      <c r="SB1302" s="29"/>
      <c r="SC1302" s="29"/>
      <c r="SD1302" s="29"/>
      <c r="SE1302" s="29"/>
      <c r="SF1302" s="29"/>
      <c r="SG1302" s="29"/>
      <c r="SH1302" s="29"/>
      <c r="SI1302" s="29"/>
      <c r="SJ1302" s="29"/>
      <c r="SK1302" s="29"/>
      <c r="SL1302" s="29"/>
      <c r="SM1302" s="29"/>
      <c r="SN1302" s="29"/>
      <c r="SO1302" s="29"/>
      <c r="SP1302" s="29"/>
      <c r="SQ1302" s="29"/>
      <c r="SR1302" s="29"/>
      <c r="SS1302" s="29"/>
      <c r="ST1302" s="29"/>
      <c r="SU1302" s="29"/>
      <c r="SV1302" s="29"/>
      <c r="SW1302" s="29"/>
      <c r="SX1302" s="29"/>
      <c r="SY1302" s="29"/>
      <c r="SZ1302" s="29"/>
      <c r="TA1302" s="29"/>
      <c r="TB1302" s="29"/>
      <c r="TC1302" s="29"/>
      <c r="TD1302" s="29"/>
    </row>
    <row r="1303" spans="1:524" ht="16.5" customHeight="1" x14ac:dyDescent="0.2">
      <c r="A1303" s="20">
        <v>695</v>
      </c>
      <c r="B1303" s="20" t="s">
        <v>62</v>
      </c>
      <c r="C1303" s="20" t="s">
        <v>915</v>
      </c>
      <c r="D1303" s="20" t="s">
        <v>38</v>
      </c>
      <c r="E1303" s="20" t="s">
        <v>1345</v>
      </c>
      <c r="F1303" s="22" t="s">
        <v>963</v>
      </c>
      <c r="G1303" s="20" t="s">
        <v>84</v>
      </c>
      <c r="H1303" s="20" t="s">
        <v>35</v>
      </c>
      <c r="I1303" s="20" t="s">
        <v>81</v>
      </c>
      <c r="J1303" s="22" t="s">
        <v>915</v>
      </c>
      <c r="K1303" s="20"/>
      <c r="L1303" s="20"/>
      <c r="M1303" s="20"/>
      <c r="N1303" s="20"/>
      <c r="O1303" s="23"/>
      <c r="P1303" s="23">
        <v>1450000</v>
      </c>
      <c r="Q1303" s="24">
        <v>1</v>
      </c>
      <c r="R1303" s="25">
        <v>45748</v>
      </c>
      <c r="S1303" s="20" t="s">
        <v>83</v>
      </c>
      <c r="T1303" s="26">
        <f t="shared" si="22"/>
        <v>1450000</v>
      </c>
      <c r="U1303" s="27" t="s">
        <v>100</v>
      </c>
      <c r="V1303" s="27" t="s">
        <v>100</v>
      </c>
      <c r="W1303" s="29"/>
      <c r="X1303" s="29"/>
      <c r="Y1303" s="29"/>
      <c r="Z1303" s="29"/>
      <c r="AA1303" s="29"/>
      <c r="AB1303" s="29"/>
      <c r="AC1303" s="29"/>
      <c r="AD1303" s="29"/>
      <c r="AE1303" s="29"/>
      <c r="AF1303" s="29"/>
      <c r="AG1303" s="29"/>
      <c r="AH1303" s="29"/>
      <c r="AI1303" s="29"/>
      <c r="AJ1303" s="29"/>
      <c r="AK1303" s="29"/>
      <c r="AL1303" s="29"/>
      <c r="AM1303" s="29"/>
      <c r="AN1303" s="29"/>
      <c r="AO1303" s="29"/>
      <c r="AP1303" s="29"/>
      <c r="AQ1303" s="29"/>
      <c r="AR1303" s="29"/>
      <c r="AS1303" s="29"/>
      <c r="AT1303" s="29"/>
      <c r="AU1303" s="29"/>
      <c r="AV1303" s="29"/>
      <c r="AW1303" s="29"/>
      <c r="AX1303" s="29"/>
      <c r="AY1303" s="29"/>
      <c r="AZ1303" s="29"/>
      <c r="BA1303" s="29"/>
      <c r="BB1303" s="29"/>
      <c r="BC1303" s="29"/>
      <c r="BD1303" s="29"/>
      <c r="BE1303" s="29"/>
      <c r="BF1303" s="29"/>
      <c r="BG1303" s="29"/>
      <c r="BH1303" s="29"/>
      <c r="BI1303" s="29"/>
      <c r="BJ1303" s="29"/>
      <c r="BK1303" s="29"/>
      <c r="BL1303" s="29"/>
      <c r="BM1303" s="29"/>
      <c r="BN1303" s="29"/>
      <c r="BO1303" s="29"/>
      <c r="BP1303" s="29"/>
      <c r="BQ1303" s="29"/>
      <c r="BR1303" s="29"/>
      <c r="BS1303" s="29"/>
      <c r="BT1303" s="29"/>
      <c r="BU1303" s="29"/>
      <c r="BV1303" s="29"/>
      <c r="BW1303" s="29"/>
      <c r="BX1303" s="29"/>
      <c r="BY1303" s="29"/>
      <c r="BZ1303" s="29"/>
      <c r="CA1303" s="29"/>
      <c r="CB1303" s="29"/>
      <c r="CC1303" s="29"/>
      <c r="CD1303" s="29"/>
      <c r="CE1303" s="29"/>
      <c r="CF1303" s="29"/>
      <c r="CG1303" s="29"/>
      <c r="CH1303" s="29"/>
      <c r="CI1303" s="29"/>
      <c r="CJ1303" s="29"/>
      <c r="CK1303" s="29"/>
      <c r="CL1303" s="29"/>
      <c r="CM1303" s="29"/>
      <c r="CN1303" s="29"/>
      <c r="CO1303" s="29"/>
      <c r="CP1303" s="29"/>
      <c r="CQ1303" s="29"/>
      <c r="CR1303" s="29"/>
      <c r="CS1303" s="29"/>
      <c r="CT1303" s="29"/>
      <c r="CU1303" s="29"/>
      <c r="CV1303" s="29"/>
      <c r="CW1303" s="29"/>
      <c r="CX1303" s="29"/>
      <c r="CY1303" s="29"/>
      <c r="CZ1303" s="29"/>
      <c r="DA1303" s="29"/>
      <c r="DB1303" s="29"/>
      <c r="DC1303" s="29"/>
      <c r="DD1303" s="29"/>
      <c r="DE1303" s="29"/>
      <c r="DF1303" s="29"/>
      <c r="DG1303" s="29"/>
      <c r="DH1303" s="29"/>
      <c r="DI1303" s="29"/>
      <c r="DJ1303" s="29"/>
      <c r="DK1303" s="29"/>
      <c r="DL1303" s="29"/>
      <c r="DM1303" s="29"/>
      <c r="DN1303" s="29"/>
      <c r="DO1303" s="29"/>
      <c r="DP1303" s="29"/>
      <c r="DQ1303" s="29"/>
      <c r="DR1303" s="29"/>
      <c r="DS1303" s="29"/>
      <c r="DT1303" s="29"/>
      <c r="DU1303" s="29"/>
      <c r="DV1303" s="29"/>
      <c r="DW1303" s="29"/>
      <c r="DX1303" s="29"/>
      <c r="DY1303" s="29"/>
      <c r="DZ1303" s="29"/>
      <c r="EA1303" s="29"/>
      <c r="EB1303" s="29"/>
      <c r="EC1303" s="29"/>
      <c r="ED1303" s="29"/>
      <c r="EE1303" s="29"/>
      <c r="EF1303" s="29"/>
      <c r="EG1303" s="29"/>
      <c r="EH1303" s="29"/>
      <c r="EI1303" s="29"/>
      <c r="EJ1303" s="29"/>
      <c r="EK1303" s="29"/>
      <c r="EL1303" s="29"/>
      <c r="EM1303" s="29"/>
      <c r="EN1303" s="29"/>
      <c r="EO1303" s="29"/>
      <c r="EP1303" s="29"/>
      <c r="EQ1303" s="29"/>
      <c r="ER1303" s="29"/>
      <c r="ES1303" s="29"/>
      <c r="ET1303" s="29"/>
      <c r="EU1303" s="29"/>
      <c r="EV1303" s="29"/>
      <c r="EW1303" s="29"/>
      <c r="EX1303" s="29"/>
      <c r="EY1303" s="29"/>
      <c r="EZ1303" s="29"/>
      <c r="FA1303" s="29"/>
      <c r="FB1303" s="29"/>
      <c r="FC1303" s="29"/>
      <c r="FD1303" s="29"/>
      <c r="FE1303" s="29"/>
      <c r="FF1303" s="29"/>
      <c r="FG1303" s="29"/>
      <c r="FH1303" s="29"/>
      <c r="FI1303" s="29"/>
      <c r="FJ1303" s="29"/>
      <c r="FK1303" s="29"/>
      <c r="FL1303" s="29"/>
      <c r="FM1303" s="29"/>
      <c r="FN1303" s="29"/>
      <c r="FO1303" s="29"/>
      <c r="FP1303" s="29"/>
      <c r="FQ1303" s="29"/>
      <c r="FR1303" s="29"/>
      <c r="FS1303" s="29"/>
      <c r="FT1303" s="29"/>
      <c r="FU1303" s="29"/>
      <c r="FV1303" s="29"/>
      <c r="FW1303" s="29"/>
      <c r="FX1303" s="29"/>
      <c r="FY1303" s="29"/>
      <c r="FZ1303" s="29"/>
      <c r="GA1303" s="29"/>
      <c r="GB1303" s="29"/>
      <c r="GC1303" s="29"/>
      <c r="GD1303" s="29"/>
      <c r="GE1303" s="29"/>
      <c r="GF1303" s="29"/>
      <c r="GG1303" s="29"/>
      <c r="GH1303" s="29"/>
      <c r="GI1303" s="29"/>
      <c r="GJ1303" s="29"/>
      <c r="GK1303" s="29"/>
      <c r="GL1303" s="29"/>
      <c r="GM1303" s="29"/>
      <c r="GN1303" s="29"/>
      <c r="GO1303" s="29"/>
      <c r="GP1303" s="29"/>
      <c r="GQ1303" s="29"/>
      <c r="GR1303" s="29"/>
      <c r="GS1303" s="29"/>
      <c r="GT1303" s="29"/>
      <c r="GU1303" s="29"/>
      <c r="GV1303" s="29"/>
      <c r="GW1303" s="29"/>
      <c r="GX1303" s="29"/>
      <c r="GY1303" s="29"/>
      <c r="GZ1303" s="29"/>
      <c r="HA1303" s="29"/>
      <c r="HB1303" s="29"/>
      <c r="HC1303" s="29"/>
      <c r="HD1303" s="29"/>
      <c r="HE1303" s="29"/>
      <c r="HF1303" s="29"/>
      <c r="HG1303" s="29"/>
      <c r="HH1303" s="29"/>
      <c r="HI1303" s="29"/>
      <c r="HJ1303" s="29"/>
      <c r="HK1303" s="29"/>
      <c r="HL1303" s="29"/>
      <c r="HM1303" s="29"/>
      <c r="HN1303" s="29"/>
      <c r="HO1303" s="29"/>
      <c r="HP1303" s="29"/>
      <c r="HQ1303" s="29"/>
      <c r="HR1303" s="29"/>
      <c r="HS1303" s="29"/>
      <c r="HT1303" s="29"/>
      <c r="HU1303" s="29"/>
      <c r="HV1303" s="29"/>
      <c r="HW1303" s="29"/>
      <c r="HX1303" s="29"/>
      <c r="HY1303" s="29"/>
      <c r="HZ1303" s="29"/>
      <c r="IA1303" s="29"/>
      <c r="IB1303" s="29"/>
      <c r="IC1303" s="29"/>
      <c r="ID1303" s="29"/>
      <c r="IE1303" s="29"/>
      <c r="IF1303" s="29"/>
      <c r="IG1303" s="29"/>
      <c r="IH1303" s="29"/>
      <c r="II1303" s="29"/>
      <c r="IJ1303" s="29"/>
      <c r="IK1303" s="29"/>
      <c r="IL1303" s="29"/>
      <c r="IM1303" s="29"/>
      <c r="IN1303" s="29"/>
      <c r="IO1303" s="29"/>
      <c r="IP1303" s="29"/>
      <c r="IQ1303" s="29"/>
      <c r="IR1303" s="29"/>
      <c r="IS1303" s="29"/>
      <c r="IT1303" s="29"/>
      <c r="IU1303" s="29"/>
      <c r="IV1303" s="29"/>
      <c r="IW1303" s="29"/>
      <c r="IX1303" s="29"/>
      <c r="IY1303" s="29"/>
      <c r="IZ1303" s="29"/>
      <c r="JA1303" s="29"/>
      <c r="JB1303" s="29"/>
      <c r="JC1303" s="29"/>
      <c r="JD1303" s="29"/>
      <c r="JE1303" s="29"/>
      <c r="JF1303" s="29"/>
      <c r="JG1303" s="29"/>
      <c r="JH1303" s="29"/>
      <c r="JI1303" s="29"/>
      <c r="JJ1303" s="29"/>
      <c r="JK1303" s="29"/>
      <c r="JL1303" s="29"/>
      <c r="JM1303" s="29"/>
      <c r="JN1303" s="29"/>
      <c r="JO1303" s="29"/>
      <c r="JP1303" s="29"/>
      <c r="JQ1303" s="29"/>
      <c r="JR1303" s="29"/>
      <c r="JS1303" s="29"/>
      <c r="JT1303" s="29"/>
      <c r="JU1303" s="29"/>
      <c r="JV1303" s="29"/>
      <c r="JW1303" s="29"/>
      <c r="JX1303" s="29"/>
      <c r="JY1303" s="29"/>
      <c r="JZ1303" s="29"/>
      <c r="KA1303" s="29"/>
      <c r="KB1303" s="29"/>
      <c r="KC1303" s="29"/>
      <c r="KD1303" s="29"/>
      <c r="KE1303" s="29"/>
      <c r="KF1303" s="29"/>
      <c r="KG1303" s="29"/>
      <c r="KH1303" s="29"/>
      <c r="KI1303" s="29"/>
      <c r="KJ1303" s="29"/>
      <c r="KK1303" s="29"/>
      <c r="KL1303" s="29"/>
      <c r="KM1303" s="29"/>
      <c r="KN1303" s="29"/>
      <c r="KO1303" s="29"/>
      <c r="KP1303" s="29"/>
      <c r="KQ1303" s="29"/>
      <c r="KR1303" s="29"/>
      <c r="KS1303" s="29"/>
      <c r="KT1303" s="29"/>
      <c r="KU1303" s="29"/>
      <c r="KV1303" s="29"/>
      <c r="KW1303" s="29"/>
      <c r="KX1303" s="29"/>
      <c r="KY1303" s="29"/>
      <c r="KZ1303" s="29"/>
      <c r="LA1303" s="29"/>
      <c r="LB1303" s="29"/>
      <c r="LC1303" s="29"/>
      <c r="LD1303" s="29"/>
      <c r="LE1303" s="29"/>
      <c r="LF1303" s="29"/>
      <c r="LG1303" s="29"/>
      <c r="LH1303" s="29"/>
      <c r="LI1303" s="29"/>
      <c r="LJ1303" s="29"/>
      <c r="LK1303" s="29"/>
      <c r="LL1303" s="29"/>
      <c r="LM1303" s="29"/>
      <c r="LN1303" s="29"/>
      <c r="LO1303" s="29"/>
      <c r="LP1303" s="29"/>
      <c r="LQ1303" s="29"/>
      <c r="LR1303" s="29"/>
      <c r="LS1303" s="29"/>
      <c r="LT1303" s="29"/>
      <c r="LU1303" s="29"/>
      <c r="LV1303" s="29"/>
      <c r="LW1303" s="29"/>
      <c r="LX1303" s="29"/>
      <c r="LY1303" s="29"/>
      <c r="LZ1303" s="29"/>
      <c r="MA1303" s="29"/>
      <c r="MB1303" s="29"/>
      <c r="MC1303" s="29"/>
      <c r="MD1303" s="29"/>
      <c r="ME1303" s="29"/>
      <c r="MF1303" s="29"/>
      <c r="MG1303" s="29"/>
      <c r="MH1303" s="29"/>
      <c r="MI1303" s="29"/>
      <c r="MJ1303" s="29"/>
      <c r="MK1303" s="29"/>
      <c r="ML1303" s="29"/>
      <c r="MM1303" s="29"/>
      <c r="MN1303" s="29"/>
      <c r="MO1303" s="29"/>
      <c r="MP1303" s="29"/>
      <c r="MQ1303" s="29"/>
      <c r="MR1303" s="29"/>
      <c r="MS1303" s="29"/>
      <c r="MT1303" s="29"/>
      <c r="MU1303" s="29"/>
      <c r="MV1303" s="29"/>
      <c r="MW1303" s="29"/>
      <c r="MX1303" s="29"/>
      <c r="MY1303" s="29"/>
      <c r="MZ1303" s="29"/>
      <c r="NA1303" s="29"/>
      <c r="NB1303" s="29"/>
      <c r="NC1303" s="29"/>
      <c r="ND1303" s="29"/>
      <c r="NE1303" s="29"/>
      <c r="NF1303" s="29"/>
      <c r="NG1303" s="29"/>
      <c r="NH1303" s="29"/>
      <c r="NI1303" s="29"/>
      <c r="NJ1303" s="29"/>
      <c r="NK1303" s="29"/>
      <c r="NL1303" s="29"/>
      <c r="NM1303" s="29"/>
      <c r="NN1303" s="29"/>
      <c r="NO1303" s="29"/>
      <c r="NP1303" s="29"/>
      <c r="NQ1303" s="29"/>
      <c r="NR1303" s="29"/>
      <c r="NS1303" s="29"/>
      <c r="NT1303" s="29"/>
      <c r="NU1303" s="29"/>
      <c r="NV1303" s="29"/>
      <c r="NW1303" s="29"/>
      <c r="NX1303" s="29"/>
      <c r="NY1303" s="29"/>
      <c r="NZ1303" s="29"/>
      <c r="OA1303" s="29"/>
      <c r="OB1303" s="29"/>
      <c r="OC1303" s="29"/>
      <c r="OD1303" s="29"/>
      <c r="OE1303" s="29"/>
      <c r="OF1303" s="29"/>
      <c r="OG1303" s="29"/>
      <c r="OH1303" s="29"/>
      <c r="OI1303" s="29"/>
      <c r="OJ1303" s="29"/>
      <c r="OK1303" s="29"/>
      <c r="OL1303" s="29"/>
      <c r="OM1303" s="29"/>
      <c r="ON1303" s="29"/>
      <c r="OO1303" s="29"/>
      <c r="OP1303" s="29"/>
      <c r="OQ1303" s="29"/>
      <c r="OR1303" s="29"/>
      <c r="OS1303" s="29"/>
      <c r="OT1303" s="29"/>
      <c r="OU1303" s="29"/>
      <c r="OV1303" s="29"/>
      <c r="OW1303" s="29"/>
      <c r="OX1303" s="29"/>
      <c r="OY1303" s="29"/>
      <c r="OZ1303" s="29"/>
      <c r="PA1303" s="29"/>
      <c r="PB1303" s="29"/>
      <c r="PC1303" s="29"/>
      <c r="PD1303" s="29"/>
      <c r="PE1303" s="29"/>
      <c r="PF1303" s="29"/>
      <c r="PG1303" s="29"/>
      <c r="PH1303" s="29"/>
      <c r="PI1303" s="29"/>
      <c r="PJ1303" s="29"/>
      <c r="PK1303" s="29"/>
      <c r="PL1303" s="29"/>
      <c r="PM1303" s="29"/>
      <c r="PN1303" s="29"/>
      <c r="PO1303" s="29"/>
      <c r="PP1303" s="29"/>
      <c r="PQ1303" s="29"/>
      <c r="PR1303" s="29"/>
      <c r="PS1303" s="29"/>
      <c r="PT1303" s="29"/>
      <c r="PU1303" s="29"/>
      <c r="PV1303" s="29"/>
      <c r="PW1303" s="29"/>
      <c r="PX1303" s="29"/>
      <c r="PY1303" s="29"/>
      <c r="PZ1303" s="29"/>
      <c r="QA1303" s="29"/>
      <c r="QB1303" s="29"/>
      <c r="QC1303" s="29"/>
      <c r="QD1303" s="29"/>
      <c r="QE1303" s="29"/>
      <c r="QF1303" s="29"/>
      <c r="QG1303" s="29"/>
      <c r="QH1303" s="29"/>
      <c r="QI1303" s="29"/>
      <c r="QJ1303" s="29"/>
      <c r="QK1303" s="29"/>
      <c r="QL1303" s="29"/>
      <c r="QM1303" s="29"/>
      <c r="QN1303" s="29"/>
      <c r="QO1303" s="29"/>
      <c r="QP1303" s="29"/>
      <c r="QQ1303" s="29"/>
      <c r="QR1303" s="29"/>
      <c r="QS1303" s="29"/>
      <c r="QT1303" s="29"/>
      <c r="QU1303" s="29"/>
      <c r="QV1303" s="29"/>
      <c r="QW1303" s="29"/>
      <c r="QX1303" s="29"/>
      <c r="QY1303" s="29"/>
      <c r="QZ1303" s="29"/>
      <c r="RA1303" s="29"/>
      <c r="RB1303" s="29"/>
      <c r="RC1303" s="29"/>
      <c r="RD1303" s="29"/>
      <c r="RE1303" s="29"/>
      <c r="RF1303" s="29"/>
      <c r="RG1303" s="29"/>
      <c r="RH1303" s="29"/>
      <c r="RI1303" s="29"/>
      <c r="RJ1303" s="29"/>
      <c r="RK1303" s="29"/>
      <c r="RL1303" s="29"/>
      <c r="RM1303" s="29"/>
      <c r="RN1303" s="29"/>
      <c r="RO1303" s="29"/>
      <c r="RP1303" s="29"/>
      <c r="RQ1303" s="29"/>
      <c r="RR1303" s="29"/>
      <c r="RS1303" s="29"/>
      <c r="RT1303" s="29"/>
      <c r="RU1303" s="29"/>
      <c r="RV1303" s="29"/>
      <c r="RW1303" s="29"/>
      <c r="RX1303" s="29"/>
      <c r="RY1303" s="29"/>
      <c r="RZ1303" s="29"/>
      <c r="SA1303" s="29"/>
      <c r="SB1303" s="29"/>
      <c r="SC1303" s="29"/>
      <c r="SD1303" s="29"/>
      <c r="SE1303" s="29"/>
      <c r="SF1303" s="29"/>
      <c r="SG1303" s="29"/>
      <c r="SH1303" s="29"/>
      <c r="SI1303" s="29"/>
      <c r="SJ1303" s="29"/>
      <c r="SK1303" s="29"/>
      <c r="SL1303" s="29"/>
      <c r="SM1303" s="29"/>
      <c r="SN1303" s="29"/>
      <c r="SO1303" s="29"/>
      <c r="SP1303" s="29"/>
      <c r="SQ1303" s="29"/>
      <c r="SR1303" s="29"/>
      <c r="SS1303" s="29"/>
      <c r="ST1303" s="29"/>
      <c r="SU1303" s="29"/>
      <c r="SV1303" s="29"/>
      <c r="SW1303" s="29"/>
      <c r="SX1303" s="29"/>
      <c r="SY1303" s="29"/>
      <c r="SZ1303" s="29"/>
      <c r="TA1303" s="29"/>
      <c r="TB1303" s="29"/>
      <c r="TC1303" s="29"/>
      <c r="TD1303" s="29"/>
    </row>
    <row r="1304" spans="1:524" ht="16.5" customHeight="1" x14ac:dyDescent="0.2">
      <c r="A1304" s="20">
        <v>696</v>
      </c>
      <c r="B1304" s="20" t="s">
        <v>62</v>
      </c>
      <c r="C1304" s="20" t="s">
        <v>915</v>
      </c>
      <c r="D1304" s="20" t="s">
        <v>38</v>
      </c>
      <c r="E1304" s="20" t="s">
        <v>1345</v>
      </c>
      <c r="F1304" s="22" t="s">
        <v>963</v>
      </c>
      <c r="G1304" s="20" t="s">
        <v>84</v>
      </c>
      <c r="H1304" s="20" t="s">
        <v>35</v>
      </c>
      <c r="I1304" s="20" t="s">
        <v>81</v>
      </c>
      <c r="J1304" s="22" t="s">
        <v>915</v>
      </c>
      <c r="K1304" s="20"/>
      <c r="L1304" s="20"/>
      <c r="M1304" s="20"/>
      <c r="N1304" s="20"/>
      <c r="O1304" s="23"/>
      <c r="P1304" s="23">
        <v>1450000</v>
      </c>
      <c r="Q1304" s="24">
        <v>1</v>
      </c>
      <c r="R1304" s="25">
        <v>45778</v>
      </c>
      <c r="S1304" s="20" t="s">
        <v>83</v>
      </c>
      <c r="T1304" s="26">
        <f t="shared" si="22"/>
        <v>1450000</v>
      </c>
      <c r="U1304" s="27" t="s">
        <v>100</v>
      </c>
      <c r="V1304" s="27" t="s">
        <v>100</v>
      </c>
      <c r="W1304" s="29"/>
      <c r="X1304" s="29"/>
      <c r="Y1304" s="29"/>
      <c r="Z1304" s="29"/>
      <c r="AA1304" s="29"/>
      <c r="AB1304" s="29"/>
      <c r="AC1304" s="29"/>
      <c r="AD1304" s="29"/>
      <c r="AE1304" s="29"/>
      <c r="AF1304" s="29"/>
      <c r="AG1304" s="29"/>
      <c r="AH1304" s="29"/>
      <c r="AI1304" s="29"/>
      <c r="AJ1304" s="29"/>
      <c r="AK1304" s="29"/>
      <c r="AL1304" s="29"/>
      <c r="AM1304" s="29"/>
      <c r="AN1304" s="29"/>
      <c r="AO1304" s="29"/>
      <c r="AP1304" s="29"/>
      <c r="AQ1304" s="29"/>
      <c r="AR1304" s="29"/>
      <c r="AS1304" s="29"/>
      <c r="AT1304" s="29"/>
      <c r="AU1304" s="29"/>
      <c r="AV1304" s="29"/>
      <c r="AW1304" s="29"/>
      <c r="AX1304" s="29"/>
      <c r="AY1304" s="29"/>
      <c r="AZ1304" s="29"/>
      <c r="BA1304" s="29"/>
      <c r="BB1304" s="29"/>
      <c r="BC1304" s="29"/>
      <c r="BD1304" s="29"/>
      <c r="BE1304" s="29"/>
      <c r="BF1304" s="29"/>
      <c r="BG1304" s="29"/>
      <c r="BH1304" s="29"/>
      <c r="BI1304" s="29"/>
      <c r="BJ1304" s="29"/>
      <c r="BK1304" s="29"/>
      <c r="BL1304" s="29"/>
      <c r="BM1304" s="29"/>
      <c r="BN1304" s="29"/>
      <c r="BO1304" s="29"/>
      <c r="BP1304" s="29"/>
      <c r="BQ1304" s="29"/>
      <c r="BR1304" s="29"/>
      <c r="BS1304" s="29"/>
      <c r="BT1304" s="29"/>
      <c r="BU1304" s="29"/>
      <c r="BV1304" s="29"/>
      <c r="BW1304" s="29"/>
      <c r="BX1304" s="29"/>
      <c r="BY1304" s="29"/>
      <c r="BZ1304" s="29"/>
      <c r="CA1304" s="29"/>
      <c r="CB1304" s="29"/>
      <c r="CC1304" s="29"/>
      <c r="CD1304" s="29"/>
      <c r="CE1304" s="29"/>
      <c r="CF1304" s="29"/>
      <c r="CG1304" s="29"/>
      <c r="CH1304" s="29"/>
      <c r="CI1304" s="29"/>
      <c r="CJ1304" s="29"/>
      <c r="CK1304" s="29"/>
      <c r="CL1304" s="29"/>
      <c r="CM1304" s="29"/>
      <c r="CN1304" s="29"/>
      <c r="CO1304" s="29"/>
      <c r="CP1304" s="29"/>
      <c r="CQ1304" s="29"/>
      <c r="CR1304" s="29"/>
      <c r="CS1304" s="29"/>
      <c r="CT1304" s="29"/>
      <c r="CU1304" s="29"/>
      <c r="CV1304" s="29"/>
      <c r="CW1304" s="29"/>
      <c r="CX1304" s="29"/>
      <c r="CY1304" s="29"/>
      <c r="CZ1304" s="29"/>
      <c r="DA1304" s="29"/>
      <c r="DB1304" s="29"/>
      <c r="DC1304" s="29"/>
      <c r="DD1304" s="29"/>
      <c r="DE1304" s="29"/>
      <c r="DF1304" s="29"/>
      <c r="DG1304" s="29"/>
      <c r="DH1304" s="29"/>
      <c r="DI1304" s="29"/>
      <c r="DJ1304" s="29"/>
      <c r="DK1304" s="29"/>
      <c r="DL1304" s="29"/>
      <c r="DM1304" s="29"/>
      <c r="DN1304" s="29"/>
      <c r="DO1304" s="29"/>
      <c r="DP1304" s="29"/>
      <c r="DQ1304" s="29"/>
      <c r="DR1304" s="29"/>
      <c r="DS1304" s="29"/>
      <c r="DT1304" s="29"/>
      <c r="DU1304" s="29"/>
      <c r="DV1304" s="29"/>
      <c r="DW1304" s="29"/>
      <c r="DX1304" s="29"/>
      <c r="DY1304" s="29"/>
      <c r="DZ1304" s="29"/>
      <c r="EA1304" s="29"/>
      <c r="EB1304" s="29"/>
      <c r="EC1304" s="29"/>
      <c r="ED1304" s="29"/>
      <c r="EE1304" s="29"/>
      <c r="EF1304" s="29"/>
      <c r="EG1304" s="29"/>
      <c r="EH1304" s="29"/>
      <c r="EI1304" s="29"/>
      <c r="EJ1304" s="29"/>
      <c r="EK1304" s="29"/>
      <c r="EL1304" s="29"/>
      <c r="EM1304" s="29"/>
      <c r="EN1304" s="29"/>
      <c r="EO1304" s="29"/>
      <c r="EP1304" s="29"/>
      <c r="EQ1304" s="29"/>
      <c r="ER1304" s="29"/>
      <c r="ES1304" s="29"/>
      <c r="ET1304" s="29"/>
      <c r="EU1304" s="29"/>
      <c r="EV1304" s="29"/>
      <c r="EW1304" s="29"/>
      <c r="EX1304" s="29"/>
      <c r="EY1304" s="29"/>
      <c r="EZ1304" s="29"/>
      <c r="FA1304" s="29"/>
      <c r="FB1304" s="29"/>
      <c r="FC1304" s="29"/>
      <c r="FD1304" s="29"/>
      <c r="FE1304" s="29"/>
      <c r="FF1304" s="29"/>
      <c r="FG1304" s="29"/>
      <c r="FH1304" s="29"/>
      <c r="FI1304" s="29"/>
      <c r="FJ1304" s="29"/>
      <c r="FK1304" s="29"/>
      <c r="FL1304" s="29"/>
      <c r="FM1304" s="29"/>
      <c r="FN1304" s="29"/>
      <c r="FO1304" s="29"/>
      <c r="FP1304" s="29"/>
      <c r="FQ1304" s="29"/>
      <c r="FR1304" s="29"/>
      <c r="FS1304" s="29"/>
      <c r="FT1304" s="29"/>
      <c r="FU1304" s="29"/>
      <c r="FV1304" s="29"/>
      <c r="FW1304" s="29"/>
      <c r="FX1304" s="29"/>
      <c r="FY1304" s="29"/>
      <c r="FZ1304" s="29"/>
      <c r="GA1304" s="29"/>
      <c r="GB1304" s="29"/>
      <c r="GC1304" s="29"/>
      <c r="GD1304" s="29"/>
      <c r="GE1304" s="29"/>
      <c r="GF1304" s="29"/>
      <c r="GG1304" s="29"/>
      <c r="GH1304" s="29"/>
      <c r="GI1304" s="29"/>
      <c r="GJ1304" s="29"/>
      <c r="GK1304" s="29"/>
      <c r="GL1304" s="29"/>
      <c r="GM1304" s="29"/>
      <c r="GN1304" s="29"/>
      <c r="GO1304" s="29"/>
      <c r="GP1304" s="29"/>
      <c r="GQ1304" s="29"/>
      <c r="GR1304" s="29"/>
      <c r="GS1304" s="29"/>
      <c r="GT1304" s="29"/>
      <c r="GU1304" s="29"/>
      <c r="GV1304" s="29"/>
      <c r="GW1304" s="29"/>
      <c r="GX1304" s="29"/>
      <c r="GY1304" s="29"/>
      <c r="GZ1304" s="29"/>
      <c r="HA1304" s="29"/>
      <c r="HB1304" s="29"/>
      <c r="HC1304" s="29"/>
      <c r="HD1304" s="29"/>
      <c r="HE1304" s="29"/>
      <c r="HF1304" s="29"/>
      <c r="HG1304" s="29"/>
      <c r="HH1304" s="29"/>
      <c r="HI1304" s="29"/>
      <c r="HJ1304" s="29"/>
      <c r="HK1304" s="29"/>
      <c r="HL1304" s="29"/>
      <c r="HM1304" s="29"/>
      <c r="HN1304" s="29"/>
      <c r="HO1304" s="29"/>
      <c r="HP1304" s="29"/>
      <c r="HQ1304" s="29"/>
      <c r="HR1304" s="29"/>
      <c r="HS1304" s="29"/>
      <c r="HT1304" s="29"/>
      <c r="HU1304" s="29"/>
      <c r="HV1304" s="29"/>
      <c r="HW1304" s="29"/>
      <c r="HX1304" s="29"/>
      <c r="HY1304" s="29"/>
      <c r="HZ1304" s="29"/>
      <c r="IA1304" s="29"/>
      <c r="IB1304" s="29"/>
      <c r="IC1304" s="29"/>
      <c r="ID1304" s="29"/>
      <c r="IE1304" s="29"/>
      <c r="IF1304" s="29"/>
      <c r="IG1304" s="29"/>
      <c r="IH1304" s="29"/>
      <c r="II1304" s="29"/>
      <c r="IJ1304" s="29"/>
      <c r="IK1304" s="29"/>
      <c r="IL1304" s="29"/>
      <c r="IM1304" s="29"/>
      <c r="IN1304" s="29"/>
      <c r="IO1304" s="29"/>
      <c r="IP1304" s="29"/>
      <c r="IQ1304" s="29"/>
      <c r="IR1304" s="29"/>
      <c r="IS1304" s="29"/>
      <c r="IT1304" s="29"/>
      <c r="IU1304" s="29"/>
      <c r="IV1304" s="29"/>
      <c r="IW1304" s="29"/>
      <c r="IX1304" s="29"/>
      <c r="IY1304" s="29"/>
      <c r="IZ1304" s="29"/>
      <c r="JA1304" s="29"/>
      <c r="JB1304" s="29"/>
      <c r="JC1304" s="29"/>
      <c r="JD1304" s="29"/>
      <c r="JE1304" s="29"/>
      <c r="JF1304" s="29"/>
      <c r="JG1304" s="29"/>
      <c r="JH1304" s="29"/>
      <c r="JI1304" s="29"/>
      <c r="JJ1304" s="29"/>
      <c r="JK1304" s="29"/>
      <c r="JL1304" s="29"/>
      <c r="JM1304" s="29"/>
      <c r="JN1304" s="29"/>
      <c r="JO1304" s="29"/>
      <c r="JP1304" s="29"/>
      <c r="JQ1304" s="29"/>
      <c r="JR1304" s="29"/>
      <c r="JS1304" s="29"/>
      <c r="JT1304" s="29"/>
      <c r="JU1304" s="29"/>
      <c r="JV1304" s="29"/>
      <c r="JW1304" s="29"/>
      <c r="JX1304" s="29"/>
      <c r="JY1304" s="29"/>
      <c r="JZ1304" s="29"/>
      <c r="KA1304" s="29"/>
      <c r="KB1304" s="29"/>
      <c r="KC1304" s="29"/>
      <c r="KD1304" s="29"/>
      <c r="KE1304" s="29"/>
      <c r="KF1304" s="29"/>
      <c r="KG1304" s="29"/>
      <c r="KH1304" s="29"/>
      <c r="KI1304" s="29"/>
      <c r="KJ1304" s="29"/>
      <c r="KK1304" s="29"/>
      <c r="KL1304" s="29"/>
      <c r="KM1304" s="29"/>
      <c r="KN1304" s="29"/>
      <c r="KO1304" s="29"/>
      <c r="KP1304" s="29"/>
      <c r="KQ1304" s="29"/>
      <c r="KR1304" s="29"/>
      <c r="KS1304" s="29"/>
      <c r="KT1304" s="29"/>
      <c r="KU1304" s="29"/>
      <c r="KV1304" s="29"/>
      <c r="KW1304" s="29"/>
      <c r="KX1304" s="29"/>
      <c r="KY1304" s="29"/>
      <c r="KZ1304" s="29"/>
      <c r="LA1304" s="29"/>
      <c r="LB1304" s="29"/>
      <c r="LC1304" s="29"/>
      <c r="LD1304" s="29"/>
      <c r="LE1304" s="29"/>
      <c r="LF1304" s="29"/>
      <c r="LG1304" s="29"/>
      <c r="LH1304" s="29"/>
      <c r="LI1304" s="29"/>
      <c r="LJ1304" s="29"/>
      <c r="LK1304" s="29"/>
      <c r="LL1304" s="29"/>
      <c r="LM1304" s="29"/>
      <c r="LN1304" s="29"/>
      <c r="LO1304" s="29"/>
      <c r="LP1304" s="29"/>
      <c r="LQ1304" s="29"/>
      <c r="LR1304" s="29"/>
      <c r="LS1304" s="29"/>
      <c r="LT1304" s="29"/>
      <c r="LU1304" s="29"/>
      <c r="LV1304" s="29"/>
      <c r="LW1304" s="29"/>
      <c r="LX1304" s="29"/>
      <c r="LY1304" s="29"/>
      <c r="LZ1304" s="29"/>
      <c r="MA1304" s="29"/>
      <c r="MB1304" s="29"/>
      <c r="MC1304" s="29"/>
      <c r="MD1304" s="29"/>
      <c r="ME1304" s="29"/>
      <c r="MF1304" s="29"/>
      <c r="MG1304" s="29"/>
      <c r="MH1304" s="29"/>
      <c r="MI1304" s="29"/>
      <c r="MJ1304" s="29"/>
      <c r="MK1304" s="29"/>
      <c r="ML1304" s="29"/>
      <c r="MM1304" s="29"/>
      <c r="MN1304" s="29"/>
      <c r="MO1304" s="29"/>
      <c r="MP1304" s="29"/>
      <c r="MQ1304" s="29"/>
      <c r="MR1304" s="29"/>
      <c r="MS1304" s="29"/>
      <c r="MT1304" s="29"/>
      <c r="MU1304" s="29"/>
      <c r="MV1304" s="29"/>
      <c r="MW1304" s="29"/>
      <c r="MX1304" s="29"/>
      <c r="MY1304" s="29"/>
      <c r="MZ1304" s="29"/>
      <c r="NA1304" s="29"/>
      <c r="NB1304" s="29"/>
      <c r="NC1304" s="29"/>
      <c r="ND1304" s="29"/>
      <c r="NE1304" s="29"/>
      <c r="NF1304" s="29"/>
      <c r="NG1304" s="29"/>
      <c r="NH1304" s="29"/>
      <c r="NI1304" s="29"/>
      <c r="NJ1304" s="29"/>
      <c r="NK1304" s="29"/>
      <c r="NL1304" s="29"/>
      <c r="NM1304" s="29"/>
      <c r="NN1304" s="29"/>
      <c r="NO1304" s="29"/>
      <c r="NP1304" s="29"/>
      <c r="NQ1304" s="29"/>
      <c r="NR1304" s="29"/>
      <c r="NS1304" s="29"/>
      <c r="NT1304" s="29"/>
      <c r="NU1304" s="29"/>
      <c r="NV1304" s="29"/>
      <c r="NW1304" s="29"/>
      <c r="NX1304" s="29"/>
      <c r="NY1304" s="29"/>
      <c r="NZ1304" s="29"/>
      <c r="OA1304" s="29"/>
      <c r="OB1304" s="29"/>
      <c r="OC1304" s="29"/>
      <c r="OD1304" s="29"/>
      <c r="OE1304" s="29"/>
      <c r="OF1304" s="29"/>
      <c r="OG1304" s="29"/>
      <c r="OH1304" s="29"/>
      <c r="OI1304" s="29"/>
      <c r="OJ1304" s="29"/>
      <c r="OK1304" s="29"/>
      <c r="OL1304" s="29"/>
      <c r="OM1304" s="29"/>
      <c r="ON1304" s="29"/>
      <c r="OO1304" s="29"/>
      <c r="OP1304" s="29"/>
      <c r="OQ1304" s="29"/>
      <c r="OR1304" s="29"/>
      <c r="OS1304" s="29"/>
      <c r="OT1304" s="29"/>
      <c r="OU1304" s="29"/>
      <c r="OV1304" s="29"/>
      <c r="OW1304" s="29"/>
      <c r="OX1304" s="29"/>
      <c r="OY1304" s="29"/>
      <c r="OZ1304" s="29"/>
      <c r="PA1304" s="29"/>
      <c r="PB1304" s="29"/>
      <c r="PC1304" s="29"/>
      <c r="PD1304" s="29"/>
      <c r="PE1304" s="29"/>
      <c r="PF1304" s="29"/>
      <c r="PG1304" s="29"/>
      <c r="PH1304" s="29"/>
      <c r="PI1304" s="29"/>
      <c r="PJ1304" s="29"/>
      <c r="PK1304" s="29"/>
      <c r="PL1304" s="29"/>
      <c r="PM1304" s="29"/>
      <c r="PN1304" s="29"/>
      <c r="PO1304" s="29"/>
      <c r="PP1304" s="29"/>
      <c r="PQ1304" s="29"/>
      <c r="PR1304" s="29"/>
      <c r="PS1304" s="29"/>
      <c r="PT1304" s="29"/>
      <c r="PU1304" s="29"/>
      <c r="PV1304" s="29"/>
      <c r="PW1304" s="29"/>
      <c r="PX1304" s="29"/>
      <c r="PY1304" s="29"/>
      <c r="PZ1304" s="29"/>
      <c r="QA1304" s="29"/>
      <c r="QB1304" s="29"/>
      <c r="QC1304" s="29"/>
      <c r="QD1304" s="29"/>
      <c r="QE1304" s="29"/>
      <c r="QF1304" s="29"/>
      <c r="QG1304" s="29"/>
      <c r="QH1304" s="29"/>
      <c r="QI1304" s="29"/>
      <c r="QJ1304" s="29"/>
      <c r="QK1304" s="29"/>
      <c r="QL1304" s="29"/>
      <c r="QM1304" s="29"/>
      <c r="QN1304" s="29"/>
      <c r="QO1304" s="29"/>
      <c r="QP1304" s="29"/>
      <c r="QQ1304" s="29"/>
      <c r="QR1304" s="29"/>
      <c r="QS1304" s="29"/>
      <c r="QT1304" s="29"/>
      <c r="QU1304" s="29"/>
      <c r="QV1304" s="29"/>
      <c r="QW1304" s="29"/>
      <c r="QX1304" s="29"/>
      <c r="QY1304" s="29"/>
      <c r="QZ1304" s="29"/>
      <c r="RA1304" s="29"/>
      <c r="RB1304" s="29"/>
      <c r="RC1304" s="29"/>
      <c r="RD1304" s="29"/>
      <c r="RE1304" s="29"/>
      <c r="RF1304" s="29"/>
      <c r="RG1304" s="29"/>
      <c r="RH1304" s="29"/>
      <c r="RI1304" s="29"/>
      <c r="RJ1304" s="29"/>
      <c r="RK1304" s="29"/>
      <c r="RL1304" s="29"/>
      <c r="RM1304" s="29"/>
      <c r="RN1304" s="29"/>
      <c r="RO1304" s="29"/>
      <c r="RP1304" s="29"/>
      <c r="RQ1304" s="29"/>
      <c r="RR1304" s="29"/>
      <c r="RS1304" s="29"/>
      <c r="RT1304" s="29"/>
      <c r="RU1304" s="29"/>
      <c r="RV1304" s="29"/>
      <c r="RW1304" s="29"/>
      <c r="RX1304" s="29"/>
      <c r="RY1304" s="29"/>
      <c r="RZ1304" s="29"/>
      <c r="SA1304" s="29"/>
      <c r="SB1304" s="29"/>
      <c r="SC1304" s="29"/>
      <c r="SD1304" s="29"/>
      <c r="SE1304" s="29"/>
      <c r="SF1304" s="29"/>
      <c r="SG1304" s="29"/>
      <c r="SH1304" s="29"/>
      <c r="SI1304" s="29"/>
      <c r="SJ1304" s="29"/>
      <c r="SK1304" s="29"/>
      <c r="SL1304" s="29"/>
      <c r="SM1304" s="29"/>
      <c r="SN1304" s="29"/>
      <c r="SO1304" s="29"/>
      <c r="SP1304" s="29"/>
      <c r="SQ1304" s="29"/>
      <c r="SR1304" s="29"/>
      <c r="SS1304" s="29"/>
      <c r="ST1304" s="29"/>
      <c r="SU1304" s="29"/>
      <c r="SV1304" s="29"/>
      <c r="SW1304" s="29"/>
      <c r="SX1304" s="29"/>
      <c r="SY1304" s="29"/>
      <c r="SZ1304" s="29"/>
      <c r="TA1304" s="29"/>
      <c r="TB1304" s="29"/>
      <c r="TC1304" s="29"/>
      <c r="TD1304" s="29"/>
    </row>
    <row r="1305" spans="1:524" ht="16.5" customHeight="1" x14ac:dyDescent="0.2">
      <c r="A1305" s="20">
        <v>697</v>
      </c>
      <c r="B1305" s="20" t="s">
        <v>62</v>
      </c>
      <c r="C1305" s="20" t="s">
        <v>915</v>
      </c>
      <c r="D1305" s="20" t="s">
        <v>38</v>
      </c>
      <c r="E1305" s="20" t="s">
        <v>1345</v>
      </c>
      <c r="F1305" s="22" t="s">
        <v>963</v>
      </c>
      <c r="G1305" s="20" t="s">
        <v>84</v>
      </c>
      <c r="H1305" s="20" t="s">
        <v>35</v>
      </c>
      <c r="I1305" s="20" t="s">
        <v>81</v>
      </c>
      <c r="J1305" s="22" t="s">
        <v>915</v>
      </c>
      <c r="K1305" s="20"/>
      <c r="L1305" s="20"/>
      <c r="M1305" s="20"/>
      <c r="N1305" s="20"/>
      <c r="O1305" s="23"/>
      <c r="P1305" s="23">
        <v>1450000</v>
      </c>
      <c r="Q1305" s="24">
        <v>1</v>
      </c>
      <c r="R1305" s="25">
        <v>45809</v>
      </c>
      <c r="S1305" s="20" t="s">
        <v>83</v>
      </c>
      <c r="T1305" s="26">
        <f t="shared" si="22"/>
        <v>1450000</v>
      </c>
      <c r="U1305" s="27" t="s">
        <v>100</v>
      </c>
      <c r="V1305" s="27" t="s">
        <v>100</v>
      </c>
      <c r="W1305" s="29"/>
      <c r="X1305" s="29"/>
      <c r="Y1305" s="29"/>
      <c r="Z1305" s="29"/>
      <c r="AA1305" s="29"/>
      <c r="AB1305" s="29"/>
      <c r="AC1305" s="29"/>
      <c r="AD1305" s="29"/>
      <c r="AE1305" s="29"/>
      <c r="AF1305" s="29"/>
      <c r="AG1305" s="29"/>
      <c r="AH1305" s="29"/>
      <c r="AI1305" s="29"/>
      <c r="AJ1305" s="29"/>
      <c r="AK1305" s="29"/>
      <c r="AL1305" s="29"/>
      <c r="AM1305" s="29"/>
      <c r="AN1305" s="29"/>
      <c r="AO1305" s="29"/>
      <c r="AP1305" s="29"/>
      <c r="AQ1305" s="29"/>
      <c r="AR1305" s="29"/>
      <c r="AS1305" s="29"/>
      <c r="AT1305" s="29"/>
      <c r="AU1305" s="29"/>
      <c r="AV1305" s="29"/>
      <c r="AW1305" s="29"/>
      <c r="AX1305" s="29"/>
      <c r="AY1305" s="29"/>
      <c r="AZ1305" s="29"/>
      <c r="BA1305" s="29"/>
      <c r="BB1305" s="29"/>
      <c r="BC1305" s="29"/>
      <c r="BD1305" s="29"/>
      <c r="BE1305" s="29"/>
      <c r="BF1305" s="29"/>
      <c r="BG1305" s="29"/>
      <c r="BH1305" s="29"/>
      <c r="BI1305" s="29"/>
      <c r="BJ1305" s="29"/>
      <c r="BK1305" s="29"/>
      <c r="BL1305" s="29"/>
      <c r="BM1305" s="29"/>
      <c r="BN1305" s="29"/>
      <c r="BO1305" s="29"/>
      <c r="BP1305" s="29"/>
      <c r="BQ1305" s="29"/>
      <c r="BR1305" s="29"/>
      <c r="BS1305" s="29"/>
      <c r="BT1305" s="29"/>
      <c r="BU1305" s="29"/>
      <c r="BV1305" s="29"/>
      <c r="BW1305" s="29"/>
      <c r="BX1305" s="29"/>
      <c r="BY1305" s="29"/>
      <c r="BZ1305" s="29"/>
      <c r="CA1305" s="29"/>
      <c r="CB1305" s="29"/>
      <c r="CC1305" s="29"/>
      <c r="CD1305" s="29"/>
      <c r="CE1305" s="29"/>
      <c r="CF1305" s="29"/>
      <c r="CG1305" s="29"/>
      <c r="CH1305" s="29"/>
      <c r="CI1305" s="29"/>
      <c r="CJ1305" s="29"/>
      <c r="CK1305" s="29"/>
      <c r="CL1305" s="29"/>
      <c r="CM1305" s="29"/>
      <c r="CN1305" s="29"/>
      <c r="CO1305" s="29"/>
      <c r="CP1305" s="29"/>
      <c r="CQ1305" s="29"/>
      <c r="CR1305" s="29"/>
      <c r="CS1305" s="29"/>
      <c r="CT1305" s="29"/>
      <c r="CU1305" s="29"/>
      <c r="CV1305" s="29"/>
      <c r="CW1305" s="29"/>
      <c r="CX1305" s="29"/>
      <c r="CY1305" s="29"/>
      <c r="CZ1305" s="29"/>
      <c r="DA1305" s="29"/>
      <c r="DB1305" s="29"/>
      <c r="DC1305" s="29"/>
      <c r="DD1305" s="29"/>
      <c r="DE1305" s="29"/>
      <c r="DF1305" s="29"/>
      <c r="DG1305" s="29"/>
      <c r="DH1305" s="29"/>
      <c r="DI1305" s="29"/>
      <c r="DJ1305" s="29"/>
      <c r="DK1305" s="29"/>
      <c r="DL1305" s="29"/>
      <c r="DM1305" s="29"/>
      <c r="DN1305" s="29"/>
      <c r="DO1305" s="29"/>
      <c r="DP1305" s="29"/>
      <c r="DQ1305" s="29"/>
      <c r="DR1305" s="29"/>
      <c r="DS1305" s="29"/>
      <c r="DT1305" s="29"/>
      <c r="DU1305" s="29"/>
      <c r="DV1305" s="29"/>
      <c r="DW1305" s="29"/>
      <c r="DX1305" s="29"/>
      <c r="DY1305" s="29"/>
      <c r="DZ1305" s="29"/>
      <c r="EA1305" s="29"/>
      <c r="EB1305" s="29"/>
      <c r="EC1305" s="29"/>
      <c r="ED1305" s="29"/>
      <c r="EE1305" s="29"/>
      <c r="EF1305" s="29"/>
      <c r="EG1305" s="29"/>
      <c r="EH1305" s="29"/>
      <c r="EI1305" s="29"/>
      <c r="EJ1305" s="29"/>
      <c r="EK1305" s="29"/>
      <c r="EL1305" s="29"/>
      <c r="EM1305" s="29"/>
      <c r="EN1305" s="29"/>
      <c r="EO1305" s="29"/>
      <c r="EP1305" s="29"/>
      <c r="EQ1305" s="29"/>
      <c r="ER1305" s="29"/>
      <c r="ES1305" s="29"/>
      <c r="ET1305" s="29"/>
      <c r="EU1305" s="29"/>
      <c r="EV1305" s="29"/>
      <c r="EW1305" s="29"/>
      <c r="EX1305" s="29"/>
      <c r="EY1305" s="29"/>
      <c r="EZ1305" s="29"/>
      <c r="FA1305" s="29"/>
      <c r="FB1305" s="29"/>
      <c r="FC1305" s="29"/>
      <c r="FD1305" s="29"/>
      <c r="FE1305" s="29"/>
      <c r="FF1305" s="29"/>
      <c r="FG1305" s="29"/>
      <c r="FH1305" s="29"/>
      <c r="FI1305" s="29"/>
      <c r="FJ1305" s="29"/>
      <c r="FK1305" s="29"/>
      <c r="FL1305" s="29"/>
      <c r="FM1305" s="29"/>
      <c r="FN1305" s="29"/>
      <c r="FO1305" s="29"/>
      <c r="FP1305" s="29"/>
      <c r="FQ1305" s="29"/>
      <c r="FR1305" s="29"/>
      <c r="FS1305" s="29"/>
      <c r="FT1305" s="29"/>
      <c r="FU1305" s="29"/>
      <c r="FV1305" s="29"/>
      <c r="FW1305" s="29"/>
      <c r="FX1305" s="29"/>
      <c r="FY1305" s="29"/>
      <c r="FZ1305" s="29"/>
      <c r="GA1305" s="29"/>
      <c r="GB1305" s="29"/>
      <c r="GC1305" s="29"/>
      <c r="GD1305" s="29"/>
      <c r="GE1305" s="29"/>
      <c r="GF1305" s="29"/>
      <c r="GG1305" s="29"/>
      <c r="GH1305" s="29"/>
      <c r="GI1305" s="29"/>
      <c r="GJ1305" s="29"/>
      <c r="GK1305" s="29"/>
      <c r="GL1305" s="29"/>
      <c r="GM1305" s="29"/>
      <c r="GN1305" s="29"/>
      <c r="GO1305" s="29"/>
      <c r="GP1305" s="29"/>
      <c r="GQ1305" s="29"/>
      <c r="GR1305" s="29"/>
      <c r="GS1305" s="29"/>
      <c r="GT1305" s="29"/>
      <c r="GU1305" s="29"/>
      <c r="GV1305" s="29"/>
      <c r="GW1305" s="29"/>
      <c r="GX1305" s="29"/>
      <c r="GY1305" s="29"/>
      <c r="GZ1305" s="29"/>
      <c r="HA1305" s="29"/>
      <c r="HB1305" s="29"/>
      <c r="HC1305" s="29"/>
      <c r="HD1305" s="29"/>
      <c r="HE1305" s="29"/>
      <c r="HF1305" s="29"/>
      <c r="HG1305" s="29"/>
      <c r="HH1305" s="29"/>
      <c r="HI1305" s="29"/>
      <c r="HJ1305" s="29"/>
      <c r="HK1305" s="29"/>
      <c r="HL1305" s="29"/>
      <c r="HM1305" s="29"/>
      <c r="HN1305" s="29"/>
      <c r="HO1305" s="29"/>
      <c r="HP1305" s="29"/>
      <c r="HQ1305" s="29"/>
      <c r="HR1305" s="29"/>
      <c r="HS1305" s="29"/>
      <c r="HT1305" s="29"/>
      <c r="HU1305" s="29"/>
      <c r="HV1305" s="29"/>
      <c r="HW1305" s="29"/>
      <c r="HX1305" s="29"/>
      <c r="HY1305" s="29"/>
      <c r="HZ1305" s="29"/>
      <c r="IA1305" s="29"/>
      <c r="IB1305" s="29"/>
      <c r="IC1305" s="29"/>
      <c r="ID1305" s="29"/>
      <c r="IE1305" s="29"/>
      <c r="IF1305" s="29"/>
      <c r="IG1305" s="29"/>
      <c r="IH1305" s="29"/>
      <c r="II1305" s="29"/>
      <c r="IJ1305" s="29"/>
      <c r="IK1305" s="29"/>
      <c r="IL1305" s="29"/>
      <c r="IM1305" s="29"/>
      <c r="IN1305" s="29"/>
      <c r="IO1305" s="29"/>
      <c r="IP1305" s="29"/>
      <c r="IQ1305" s="29"/>
      <c r="IR1305" s="29"/>
      <c r="IS1305" s="29"/>
      <c r="IT1305" s="29"/>
      <c r="IU1305" s="29"/>
      <c r="IV1305" s="29"/>
      <c r="IW1305" s="29"/>
      <c r="IX1305" s="29"/>
      <c r="IY1305" s="29"/>
      <c r="IZ1305" s="29"/>
      <c r="JA1305" s="29"/>
      <c r="JB1305" s="29"/>
      <c r="JC1305" s="29"/>
      <c r="JD1305" s="29"/>
      <c r="JE1305" s="29"/>
      <c r="JF1305" s="29"/>
      <c r="JG1305" s="29"/>
      <c r="JH1305" s="29"/>
      <c r="JI1305" s="29"/>
      <c r="JJ1305" s="29"/>
      <c r="JK1305" s="29"/>
      <c r="JL1305" s="29"/>
      <c r="JM1305" s="29"/>
      <c r="JN1305" s="29"/>
      <c r="JO1305" s="29"/>
      <c r="JP1305" s="29"/>
      <c r="JQ1305" s="29"/>
      <c r="JR1305" s="29"/>
      <c r="JS1305" s="29"/>
      <c r="JT1305" s="29"/>
      <c r="JU1305" s="29"/>
      <c r="JV1305" s="29"/>
      <c r="JW1305" s="29"/>
      <c r="JX1305" s="29"/>
      <c r="JY1305" s="29"/>
      <c r="JZ1305" s="29"/>
      <c r="KA1305" s="29"/>
      <c r="KB1305" s="29"/>
      <c r="KC1305" s="29"/>
      <c r="KD1305" s="29"/>
      <c r="KE1305" s="29"/>
      <c r="KF1305" s="29"/>
      <c r="KG1305" s="29"/>
      <c r="KH1305" s="29"/>
      <c r="KI1305" s="29"/>
      <c r="KJ1305" s="29"/>
      <c r="KK1305" s="29"/>
      <c r="KL1305" s="29"/>
      <c r="KM1305" s="29"/>
      <c r="KN1305" s="29"/>
      <c r="KO1305" s="29"/>
      <c r="KP1305" s="29"/>
      <c r="KQ1305" s="29"/>
      <c r="KR1305" s="29"/>
      <c r="KS1305" s="29"/>
      <c r="KT1305" s="29"/>
      <c r="KU1305" s="29"/>
      <c r="KV1305" s="29"/>
      <c r="KW1305" s="29"/>
      <c r="KX1305" s="29"/>
      <c r="KY1305" s="29"/>
      <c r="KZ1305" s="29"/>
      <c r="LA1305" s="29"/>
      <c r="LB1305" s="29"/>
      <c r="LC1305" s="29"/>
      <c r="LD1305" s="29"/>
      <c r="LE1305" s="29"/>
      <c r="LF1305" s="29"/>
      <c r="LG1305" s="29"/>
      <c r="LH1305" s="29"/>
      <c r="LI1305" s="29"/>
      <c r="LJ1305" s="29"/>
      <c r="LK1305" s="29"/>
      <c r="LL1305" s="29"/>
      <c r="LM1305" s="29"/>
      <c r="LN1305" s="29"/>
      <c r="LO1305" s="29"/>
      <c r="LP1305" s="29"/>
      <c r="LQ1305" s="29"/>
      <c r="LR1305" s="29"/>
      <c r="LS1305" s="29"/>
      <c r="LT1305" s="29"/>
      <c r="LU1305" s="29"/>
      <c r="LV1305" s="29"/>
      <c r="LW1305" s="29"/>
      <c r="LX1305" s="29"/>
      <c r="LY1305" s="29"/>
      <c r="LZ1305" s="29"/>
      <c r="MA1305" s="29"/>
      <c r="MB1305" s="29"/>
      <c r="MC1305" s="29"/>
      <c r="MD1305" s="29"/>
      <c r="ME1305" s="29"/>
      <c r="MF1305" s="29"/>
      <c r="MG1305" s="29"/>
      <c r="MH1305" s="29"/>
      <c r="MI1305" s="29"/>
      <c r="MJ1305" s="29"/>
      <c r="MK1305" s="29"/>
      <c r="ML1305" s="29"/>
      <c r="MM1305" s="29"/>
      <c r="MN1305" s="29"/>
      <c r="MO1305" s="29"/>
      <c r="MP1305" s="29"/>
      <c r="MQ1305" s="29"/>
      <c r="MR1305" s="29"/>
      <c r="MS1305" s="29"/>
      <c r="MT1305" s="29"/>
      <c r="MU1305" s="29"/>
      <c r="MV1305" s="29"/>
      <c r="MW1305" s="29"/>
      <c r="MX1305" s="29"/>
      <c r="MY1305" s="29"/>
      <c r="MZ1305" s="29"/>
      <c r="NA1305" s="29"/>
      <c r="NB1305" s="29"/>
      <c r="NC1305" s="29"/>
      <c r="ND1305" s="29"/>
      <c r="NE1305" s="29"/>
      <c r="NF1305" s="29"/>
      <c r="NG1305" s="29"/>
      <c r="NH1305" s="29"/>
      <c r="NI1305" s="29"/>
      <c r="NJ1305" s="29"/>
      <c r="NK1305" s="29"/>
      <c r="NL1305" s="29"/>
      <c r="NM1305" s="29"/>
      <c r="NN1305" s="29"/>
      <c r="NO1305" s="29"/>
      <c r="NP1305" s="29"/>
      <c r="NQ1305" s="29"/>
      <c r="NR1305" s="29"/>
      <c r="NS1305" s="29"/>
      <c r="NT1305" s="29"/>
      <c r="NU1305" s="29"/>
      <c r="NV1305" s="29"/>
      <c r="NW1305" s="29"/>
      <c r="NX1305" s="29"/>
      <c r="NY1305" s="29"/>
      <c r="NZ1305" s="29"/>
      <c r="OA1305" s="29"/>
      <c r="OB1305" s="29"/>
      <c r="OC1305" s="29"/>
      <c r="OD1305" s="29"/>
      <c r="OE1305" s="29"/>
      <c r="OF1305" s="29"/>
      <c r="OG1305" s="29"/>
      <c r="OH1305" s="29"/>
      <c r="OI1305" s="29"/>
      <c r="OJ1305" s="29"/>
      <c r="OK1305" s="29"/>
      <c r="OL1305" s="29"/>
      <c r="OM1305" s="29"/>
      <c r="ON1305" s="29"/>
      <c r="OO1305" s="29"/>
      <c r="OP1305" s="29"/>
      <c r="OQ1305" s="29"/>
      <c r="OR1305" s="29"/>
      <c r="OS1305" s="29"/>
      <c r="OT1305" s="29"/>
      <c r="OU1305" s="29"/>
      <c r="OV1305" s="29"/>
      <c r="OW1305" s="29"/>
      <c r="OX1305" s="29"/>
      <c r="OY1305" s="29"/>
      <c r="OZ1305" s="29"/>
      <c r="PA1305" s="29"/>
      <c r="PB1305" s="29"/>
      <c r="PC1305" s="29"/>
      <c r="PD1305" s="29"/>
      <c r="PE1305" s="29"/>
      <c r="PF1305" s="29"/>
      <c r="PG1305" s="29"/>
      <c r="PH1305" s="29"/>
      <c r="PI1305" s="29"/>
      <c r="PJ1305" s="29"/>
      <c r="PK1305" s="29"/>
      <c r="PL1305" s="29"/>
      <c r="PM1305" s="29"/>
      <c r="PN1305" s="29"/>
      <c r="PO1305" s="29"/>
      <c r="PP1305" s="29"/>
      <c r="PQ1305" s="29"/>
      <c r="PR1305" s="29"/>
      <c r="PS1305" s="29"/>
      <c r="PT1305" s="29"/>
      <c r="PU1305" s="29"/>
      <c r="PV1305" s="29"/>
      <c r="PW1305" s="29"/>
      <c r="PX1305" s="29"/>
      <c r="PY1305" s="29"/>
      <c r="PZ1305" s="29"/>
      <c r="QA1305" s="29"/>
      <c r="QB1305" s="29"/>
      <c r="QC1305" s="29"/>
      <c r="QD1305" s="29"/>
      <c r="QE1305" s="29"/>
      <c r="QF1305" s="29"/>
      <c r="QG1305" s="29"/>
      <c r="QH1305" s="29"/>
      <c r="QI1305" s="29"/>
      <c r="QJ1305" s="29"/>
      <c r="QK1305" s="29"/>
      <c r="QL1305" s="29"/>
      <c r="QM1305" s="29"/>
      <c r="QN1305" s="29"/>
      <c r="QO1305" s="29"/>
      <c r="QP1305" s="29"/>
      <c r="QQ1305" s="29"/>
      <c r="QR1305" s="29"/>
      <c r="QS1305" s="29"/>
      <c r="QT1305" s="29"/>
      <c r="QU1305" s="29"/>
      <c r="QV1305" s="29"/>
      <c r="QW1305" s="29"/>
      <c r="QX1305" s="29"/>
      <c r="QY1305" s="29"/>
      <c r="QZ1305" s="29"/>
      <c r="RA1305" s="29"/>
      <c r="RB1305" s="29"/>
      <c r="RC1305" s="29"/>
      <c r="RD1305" s="29"/>
      <c r="RE1305" s="29"/>
      <c r="RF1305" s="29"/>
      <c r="RG1305" s="29"/>
      <c r="RH1305" s="29"/>
      <c r="RI1305" s="29"/>
      <c r="RJ1305" s="29"/>
      <c r="RK1305" s="29"/>
      <c r="RL1305" s="29"/>
      <c r="RM1305" s="29"/>
      <c r="RN1305" s="29"/>
      <c r="RO1305" s="29"/>
      <c r="RP1305" s="29"/>
      <c r="RQ1305" s="29"/>
      <c r="RR1305" s="29"/>
      <c r="RS1305" s="29"/>
      <c r="RT1305" s="29"/>
      <c r="RU1305" s="29"/>
      <c r="RV1305" s="29"/>
      <c r="RW1305" s="29"/>
      <c r="RX1305" s="29"/>
      <c r="RY1305" s="29"/>
      <c r="RZ1305" s="29"/>
      <c r="SA1305" s="29"/>
      <c r="SB1305" s="29"/>
      <c r="SC1305" s="29"/>
      <c r="SD1305" s="29"/>
      <c r="SE1305" s="29"/>
      <c r="SF1305" s="29"/>
      <c r="SG1305" s="29"/>
      <c r="SH1305" s="29"/>
      <c r="SI1305" s="29"/>
      <c r="SJ1305" s="29"/>
      <c r="SK1305" s="29"/>
      <c r="SL1305" s="29"/>
      <c r="SM1305" s="29"/>
      <c r="SN1305" s="29"/>
      <c r="SO1305" s="29"/>
      <c r="SP1305" s="29"/>
      <c r="SQ1305" s="29"/>
      <c r="SR1305" s="29"/>
      <c r="SS1305" s="29"/>
      <c r="ST1305" s="29"/>
      <c r="SU1305" s="29"/>
      <c r="SV1305" s="29"/>
      <c r="SW1305" s="29"/>
      <c r="SX1305" s="29"/>
      <c r="SY1305" s="29"/>
      <c r="SZ1305" s="29"/>
      <c r="TA1305" s="29"/>
      <c r="TB1305" s="29"/>
      <c r="TC1305" s="29"/>
      <c r="TD1305" s="29"/>
    </row>
    <row r="1306" spans="1:524" ht="16.5" customHeight="1" x14ac:dyDescent="0.2">
      <c r="A1306" s="20">
        <v>698</v>
      </c>
      <c r="B1306" s="20" t="s">
        <v>62</v>
      </c>
      <c r="C1306" s="20" t="s">
        <v>915</v>
      </c>
      <c r="D1306" s="20" t="s">
        <v>38</v>
      </c>
      <c r="E1306" s="20" t="s">
        <v>1345</v>
      </c>
      <c r="F1306" s="22" t="s">
        <v>963</v>
      </c>
      <c r="G1306" s="20" t="s">
        <v>84</v>
      </c>
      <c r="H1306" s="20" t="s">
        <v>35</v>
      </c>
      <c r="I1306" s="20" t="s">
        <v>81</v>
      </c>
      <c r="J1306" s="22" t="s">
        <v>915</v>
      </c>
      <c r="K1306" s="20"/>
      <c r="L1306" s="20"/>
      <c r="M1306" s="20"/>
      <c r="N1306" s="20"/>
      <c r="O1306" s="23"/>
      <c r="P1306" s="23">
        <v>1450000</v>
      </c>
      <c r="Q1306" s="24">
        <v>1</v>
      </c>
      <c r="R1306" s="25">
        <v>45839</v>
      </c>
      <c r="S1306" s="20" t="s">
        <v>83</v>
      </c>
      <c r="T1306" s="26">
        <f t="shared" si="22"/>
        <v>1450000</v>
      </c>
      <c r="U1306" s="27" t="s">
        <v>100</v>
      </c>
      <c r="V1306" s="27" t="s">
        <v>100</v>
      </c>
      <c r="W1306" s="29"/>
      <c r="X1306" s="29"/>
      <c r="Y1306" s="29"/>
      <c r="Z1306" s="29"/>
      <c r="AA1306" s="29"/>
      <c r="AB1306" s="29"/>
      <c r="AC1306" s="29"/>
      <c r="AD1306" s="29"/>
      <c r="AE1306" s="29"/>
      <c r="AF1306" s="29"/>
      <c r="AG1306" s="29"/>
      <c r="AH1306" s="29"/>
      <c r="AI1306" s="29"/>
      <c r="AJ1306" s="29"/>
      <c r="AK1306" s="29"/>
      <c r="AL1306" s="29"/>
      <c r="AM1306" s="29"/>
      <c r="AN1306" s="29"/>
      <c r="AO1306" s="29"/>
      <c r="AP1306" s="29"/>
      <c r="AQ1306" s="29"/>
      <c r="AR1306" s="29"/>
      <c r="AS1306" s="29"/>
      <c r="AT1306" s="29"/>
      <c r="AU1306" s="29"/>
      <c r="AV1306" s="29"/>
      <c r="AW1306" s="29"/>
      <c r="AX1306" s="29"/>
      <c r="AY1306" s="29"/>
      <c r="AZ1306" s="29"/>
      <c r="BA1306" s="29"/>
      <c r="BB1306" s="29"/>
      <c r="BC1306" s="29"/>
      <c r="BD1306" s="29"/>
      <c r="BE1306" s="29"/>
      <c r="BF1306" s="29"/>
      <c r="BG1306" s="29"/>
      <c r="BH1306" s="29"/>
      <c r="BI1306" s="29"/>
      <c r="BJ1306" s="29"/>
      <c r="BK1306" s="29"/>
      <c r="BL1306" s="29"/>
      <c r="BM1306" s="29"/>
      <c r="BN1306" s="29"/>
      <c r="BO1306" s="29"/>
      <c r="BP1306" s="29"/>
      <c r="BQ1306" s="29"/>
      <c r="BR1306" s="29"/>
      <c r="BS1306" s="29"/>
      <c r="BT1306" s="29"/>
      <c r="BU1306" s="29"/>
      <c r="BV1306" s="29"/>
      <c r="BW1306" s="29"/>
      <c r="BX1306" s="29"/>
      <c r="BY1306" s="29"/>
      <c r="BZ1306" s="29"/>
      <c r="CA1306" s="29"/>
      <c r="CB1306" s="29"/>
      <c r="CC1306" s="29"/>
      <c r="CD1306" s="29"/>
      <c r="CE1306" s="29"/>
      <c r="CF1306" s="29"/>
      <c r="CG1306" s="29"/>
      <c r="CH1306" s="29"/>
      <c r="CI1306" s="29"/>
      <c r="CJ1306" s="29"/>
      <c r="CK1306" s="29"/>
      <c r="CL1306" s="29"/>
      <c r="CM1306" s="29"/>
      <c r="CN1306" s="29"/>
      <c r="CO1306" s="29"/>
      <c r="CP1306" s="29"/>
      <c r="CQ1306" s="29"/>
      <c r="CR1306" s="29"/>
      <c r="CS1306" s="29"/>
      <c r="CT1306" s="29"/>
      <c r="CU1306" s="29"/>
      <c r="CV1306" s="29"/>
      <c r="CW1306" s="29"/>
      <c r="CX1306" s="29"/>
      <c r="CY1306" s="29"/>
      <c r="CZ1306" s="29"/>
      <c r="DA1306" s="29"/>
      <c r="DB1306" s="29"/>
      <c r="DC1306" s="29"/>
      <c r="DD1306" s="29"/>
      <c r="DE1306" s="29"/>
      <c r="DF1306" s="29"/>
      <c r="DG1306" s="29"/>
      <c r="DH1306" s="29"/>
      <c r="DI1306" s="29"/>
      <c r="DJ1306" s="29"/>
      <c r="DK1306" s="29"/>
      <c r="DL1306" s="29"/>
      <c r="DM1306" s="29"/>
      <c r="DN1306" s="29"/>
      <c r="DO1306" s="29"/>
      <c r="DP1306" s="29"/>
      <c r="DQ1306" s="29"/>
      <c r="DR1306" s="29"/>
      <c r="DS1306" s="29"/>
      <c r="DT1306" s="29"/>
      <c r="DU1306" s="29"/>
      <c r="DV1306" s="29"/>
      <c r="DW1306" s="29"/>
      <c r="DX1306" s="29"/>
      <c r="DY1306" s="29"/>
      <c r="DZ1306" s="29"/>
      <c r="EA1306" s="29"/>
      <c r="EB1306" s="29"/>
      <c r="EC1306" s="29"/>
      <c r="ED1306" s="29"/>
      <c r="EE1306" s="29"/>
      <c r="EF1306" s="29"/>
      <c r="EG1306" s="29"/>
      <c r="EH1306" s="29"/>
      <c r="EI1306" s="29"/>
      <c r="EJ1306" s="29"/>
      <c r="EK1306" s="29"/>
      <c r="EL1306" s="29"/>
      <c r="EM1306" s="29"/>
      <c r="EN1306" s="29"/>
      <c r="EO1306" s="29"/>
      <c r="EP1306" s="29"/>
      <c r="EQ1306" s="29"/>
      <c r="ER1306" s="29"/>
      <c r="ES1306" s="29"/>
      <c r="ET1306" s="29"/>
      <c r="EU1306" s="29"/>
      <c r="EV1306" s="29"/>
      <c r="EW1306" s="29"/>
      <c r="EX1306" s="29"/>
      <c r="EY1306" s="29"/>
      <c r="EZ1306" s="29"/>
      <c r="FA1306" s="29"/>
      <c r="FB1306" s="29"/>
      <c r="FC1306" s="29"/>
      <c r="FD1306" s="29"/>
      <c r="FE1306" s="29"/>
      <c r="FF1306" s="29"/>
      <c r="FG1306" s="29"/>
      <c r="FH1306" s="29"/>
      <c r="FI1306" s="29"/>
      <c r="FJ1306" s="29"/>
      <c r="FK1306" s="29"/>
      <c r="FL1306" s="29"/>
      <c r="FM1306" s="29"/>
      <c r="FN1306" s="29"/>
      <c r="FO1306" s="29"/>
      <c r="FP1306" s="29"/>
      <c r="FQ1306" s="29"/>
      <c r="FR1306" s="29"/>
      <c r="FS1306" s="29"/>
      <c r="FT1306" s="29"/>
      <c r="FU1306" s="29"/>
      <c r="FV1306" s="29"/>
      <c r="FW1306" s="29"/>
      <c r="FX1306" s="29"/>
      <c r="FY1306" s="29"/>
      <c r="FZ1306" s="29"/>
      <c r="GA1306" s="29"/>
      <c r="GB1306" s="29"/>
      <c r="GC1306" s="29"/>
      <c r="GD1306" s="29"/>
      <c r="GE1306" s="29"/>
      <c r="GF1306" s="29"/>
      <c r="GG1306" s="29"/>
      <c r="GH1306" s="29"/>
      <c r="GI1306" s="29"/>
      <c r="GJ1306" s="29"/>
      <c r="GK1306" s="29"/>
      <c r="GL1306" s="29"/>
      <c r="GM1306" s="29"/>
      <c r="GN1306" s="29"/>
      <c r="GO1306" s="29"/>
      <c r="GP1306" s="29"/>
      <c r="GQ1306" s="29"/>
      <c r="GR1306" s="29"/>
      <c r="GS1306" s="29"/>
      <c r="GT1306" s="29"/>
      <c r="GU1306" s="29"/>
      <c r="GV1306" s="29"/>
      <c r="GW1306" s="29"/>
      <c r="GX1306" s="29"/>
      <c r="GY1306" s="29"/>
      <c r="GZ1306" s="29"/>
      <c r="HA1306" s="29"/>
      <c r="HB1306" s="29"/>
      <c r="HC1306" s="29"/>
      <c r="HD1306" s="29"/>
      <c r="HE1306" s="29"/>
      <c r="HF1306" s="29"/>
      <c r="HG1306" s="29"/>
      <c r="HH1306" s="29"/>
      <c r="HI1306" s="29"/>
      <c r="HJ1306" s="29"/>
      <c r="HK1306" s="29"/>
      <c r="HL1306" s="29"/>
      <c r="HM1306" s="29"/>
      <c r="HN1306" s="29"/>
      <c r="HO1306" s="29"/>
      <c r="HP1306" s="29"/>
      <c r="HQ1306" s="29"/>
      <c r="HR1306" s="29"/>
      <c r="HS1306" s="29"/>
      <c r="HT1306" s="29"/>
      <c r="HU1306" s="29"/>
      <c r="HV1306" s="29"/>
      <c r="HW1306" s="29"/>
      <c r="HX1306" s="29"/>
      <c r="HY1306" s="29"/>
      <c r="HZ1306" s="29"/>
      <c r="IA1306" s="29"/>
      <c r="IB1306" s="29"/>
      <c r="IC1306" s="29"/>
      <c r="ID1306" s="29"/>
      <c r="IE1306" s="29"/>
      <c r="IF1306" s="29"/>
      <c r="IG1306" s="29"/>
      <c r="IH1306" s="29"/>
      <c r="II1306" s="29"/>
      <c r="IJ1306" s="29"/>
      <c r="IK1306" s="29"/>
      <c r="IL1306" s="29"/>
      <c r="IM1306" s="29"/>
      <c r="IN1306" s="29"/>
      <c r="IO1306" s="29"/>
      <c r="IP1306" s="29"/>
      <c r="IQ1306" s="29"/>
      <c r="IR1306" s="29"/>
      <c r="IS1306" s="29"/>
      <c r="IT1306" s="29"/>
      <c r="IU1306" s="29"/>
      <c r="IV1306" s="29"/>
      <c r="IW1306" s="29"/>
      <c r="IX1306" s="29"/>
      <c r="IY1306" s="29"/>
      <c r="IZ1306" s="29"/>
      <c r="JA1306" s="29"/>
      <c r="JB1306" s="29"/>
      <c r="JC1306" s="29"/>
      <c r="JD1306" s="29"/>
      <c r="JE1306" s="29"/>
      <c r="JF1306" s="29"/>
      <c r="JG1306" s="29"/>
      <c r="JH1306" s="29"/>
      <c r="JI1306" s="29"/>
      <c r="JJ1306" s="29"/>
      <c r="JK1306" s="29"/>
      <c r="JL1306" s="29"/>
      <c r="JM1306" s="29"/>
      <c r="JN1306" s="29"/>
      <c r="JO1306" s="29"/>
      <c r="JP1306" s="29"/>
      <c r="JQ1306" s="29"/>
      <c r="JR1306" s="29"/>
      <c r="JS1306" s="29"/>
      <c r="JT1306" s="29"/>
      <c r="JU1306" s="29"/>
      <c r="JV1306" s="29"/>
      <c r="JW1306" s="29"/>
      <c r="JX1306" s="29"/>
      <c r="JY1306" s="29"/>
      <c r="JZ1306" s="29"/>
      <c r="KA1306" s="29"/>
      <c r="KB1306" s="29"/>
      <c r="KC1306" s="29"/>
      <c r="KD1306" s="29"/>
      <c r="KE1306" s="29"/>
      <c r="KF1306" s="29"/>
      <c r="KG1306" s="29"/>
      <c r="KH1306" s="29"/>
      <c r="KI1306" s="29"/>
      <c r="KJ1306" s="29"/>
      <c r="KK1306" s="29"/>
      <c r="KL1306" s="29"/>
      <c r="KM1306" s="29"/>
      <c r="KN1306" s="29"/>
      <c r="KO1306" s="29"/>
      <c r="KP1306" s="29"/>
      <c r="KQ1306" s="29"/>
      <c r="KR1306" s="29"/>
      <c r="KS1306" s="29"/>
      <c r="KT1306" s="29"/>
      <c r="KU1306" s="29"/>
      <c r="KV1306" s="29"/>
      <c r="KW1306" s="29"/>
      <c r="KX1306" s="29"/>
      <c r="KY1306" s="29"/>
      <c r="KZ1306" s="29"/>
      <c r="LA1306" s="29"/>
      <c r="LB1306" s="29"/>
      <c r="LC1306" s="29"/>
      <c r="LD1306" s="29"/>
      <c r="LE1306" s="29"/>
      <c r="LF1306" s="29"/>
      <c r="LG1306" s="29"/>
      <c r="LH1306" s="29"/>
      <c r="LI1306" s="29"/>
      <c r="LJ1306" s="29"/>
      <c r="LK1306" s="29"/>
      <c r="LL1306" s="29"/>
      <c r="LM1306" s="29"/>
      <c r="LN1306" s="29"/>
      <c r="LO1306" s="29"/>
      <c r="LP1306" s="29"/>
      <c r="LQ1306" s="29"/>
      <c r="LR1306" s="29"/>
      <c r="LS1306" s="29"/>
      <c r="LT1306" s="29"/>
      <c r="LU1306" s="29"/>
      <c r="LV1306" s="29"/>
      <c r="LW1306" s="29"/>
      <c r="LX1306" s="29"/>
      <c r="LY1306" s="29"/>
      <c r="LZ1306" s="29"/>
      <c r="MA1306" s="29"/>
      <c r="MB1306" s="29"/>
      <c r="MC1306" s="29"/>
      <c r="MD1306" s="29"/>
      <c r="ME1306" s="29"/>
      <c r="MF1306" s="29"/>
      <c r="MG1306" s="29"/>
      <c r="MH1306" s="29"/>
      <c r="MI1306" s="29"/>
      <c r="MJ1306" s="29"/>
      <c r="MK1306" s="29"/>
      <c r="ML1306" s="29"/>
      <c r="MM1306" s="29"/>
      <c r="MN1306" s="29"/>
      <c r="MO1306" s="29"/>
      <c r="MP1306" s="29"/>
      <c r="MQ1306" s="29"/>
      <c r="MR1306" s="29"/>
      <c r="MS1306" s="29"/>
      <c r="MT1306" s="29"/>
      <c r="MU1306" s="29"/>
      <c r="MV1306" s="29"/>
      <c r="MW1306" s="29"/>
      <c r="MX1306" s="29"/>
      <c r="MY1306" s="29"/>
      <c r="MZ1306" s="29"/>
      <c r="NA1306" s="29"/>
      <c r="NB1306" s="29"/>
      <c r="NC1306" s="29"/>
      <c r="ND1306" s="29"/>
      <c r="NE1306" s="29"/>
      <c r="NF1306" s="29"/>
      <c r="NG1306" s="29"/>
      <c r="NH1306" s="29"/>
      <c r="NI1306" s="29"/>
      <c r="NJ1306" s="29"/>
      <c r="NK1306" s="29"/>
      <c r="NL1306" s="29"/>
      <c r="NM1306" s="29"/>
      <c r="NN1306" s="29"/>
      <c r="NO1306" s="29"/>
      <c r="NP1306" s="29"/>
      <c r="NQ1306" s="29"/>
      <c r="NR1306" s="29"/>
      <c r="NS1306" s="29"/>
      <c r="NT1306" s="29"/>
      <c r="NU1306" s="29"/>
      <c r="NV1306" s="29"/>
      <c r="NW1306" s="29"/>
      <c r="NX1306" s="29"/>
      <c r="NY1306" s="29"/>
      <c r="NZ1306" s="29"/>
      <c r="OA1306" s="29"/>
      <c r="OB1306" s="29"/>
      <c r="OC1306" s="29"/>
      <c r="OD1306" s="29"/>
      <c r="OE1306" s="29"/>
      <c r="OF1306" s="29"/>
      <c r="OG1306" s="29"/>
      <c r="OH1306" s="29"/>
      <c r="OI1306" s="29"/>
      <c r="OJ1306" s="29"/>
      <c r="OK1306" s="29"/>
      <c r="OL1306" s="29"/>
      <c r="OM1306" s="29"/>
      <c r="ON1306" s="29"/>
      <c r="OO1306" s="29"/>
      <c r="OP1306" s="29"/>
      <c r="OQ1306" s="29"/>
      <c r="OR1306" s="29"/>
      <c r="OS1306" s="29"/>
      <c r="OT1306" s="29"/>
      <c r="OU1306" s="29"/>
      <c r="OV1306" s="29"/>
      <c r="OW1306" s="29"/>
      <c r="OX1306" s="29"/>
      <c r="OY1306" s="29"/>
      <c r="OZ1306" s="29"/>
      <c r="PA1306" s="29"/>
      <c r="PB1306" s="29"/>
      <c r="PC1306" s="29"/>
      <c r="PD1306" s="29"/>
      <c r="PE1306" s="29"/>
      <c r="PF1306" s="29"/>
      <c r="PG1306" s="29"/>
      <c r="PH1306" s="29"/>
      <c r="PI1306" s="29"/>
      <c r="PJ1306" s="29"/>
      <c r="PK1306" s="29"/>
      <c r="PL1306" s="29"/>
      <c r="PM1306" s="29"/>
      <c r="PN1306" s="29"/>
      <c r="PO1306" s="29"/>
      <c r="PP1306" s="29"/>
      <c r="PQ1306" s="29"/>
      <c r="PR1306" s="29"/>
      <c r="PS1306" s="29"/>
      <c r="PT1306" s="29"/>
      <c r="PU1306" s="29"/>
      <c r="PV1306" s="29"/>
      <c r="PW1306" s="29"/>
      <c r="PX1306" s="29"/>
      <c r="PY1306" s="29"/>
      <c r="PZ1306" s="29"/>
      <c r="QA1306" s="29"/>
      <c r="QB1306" s="29"/>
      <c r="QC1306" s="29"/>
      <c r="QD1306" s="29"/>
      <c r="QE1306" s="29"/>
      <c r="QF1306" s="29"/>
      <c r="QG1306" s="29"/>
      <c r="QH1306" s="29"/>
      <c r="QI1306" s="29"/>
      <c r="QJ1306" s="29"/>
      <c r="QK1306" s="29"/>
      <c r="QL1306" s="29"/>
      <c r="QM1306" s="29"/>
      <c r="QN1306" s="29"/>
      <c r="QO1306" s="29"/>
      <c r="QP1306" s="29"/>
      <c r="QQ1306" s="29"/>
      <c r="QR1306" s="29"/>
      <c r="QS1306" s="29"/>
      <c r="QT1306" s="29"/>
      <c r="QU1306" s="29"/>
      <c r="QV1306" s="29"/>
      <c r="QW1306" s="29"/>
      <c r="QX1306" s="29"/>
      <c r="QY1306" s="29"/>
      <c r="QZ1306" s="29"/>
      <c r="RA1306" s="29"/>
      <c r="RB1306" s="29"/>
      <c r="RC1306" s="29"/>
      <c r="RD1306" s="29"/>
      <c r="RE1306" s="29"/>
      <c r="RF1306" s="29"/>
      <c r="RG1306" s="29"/>
      <c r="RH1306" s="29"/>
      <c r="RI1306" s="29"/>
      <c r="RJ1306" s="29"/>
      <c r="RK1306" s="29"/>
      <c r="RL1306" s="29"/>
      <c r="RM1306" s="29"/>
      <c r="RN1306" s="29"/>
      <c r="RO1306" s="29"/>
      <c r="RP1306" s="29"/>
      <c r="RQ1306" s="29"/>
      <c r="RR1306" s="29"/>
      <c r="RS1306" s="29"/>
      <c r="RT1306" s="29"/>
      <c r="RU1306" s="29"/>
      <c r="RV1306" s="29"/>
      <c r="RW1306" s="29"/>
      <c r="RX1306" s="29"/>
      <c r="RY1306" s="29"/>
      <c r="RZ1306" s="29"/>
      <c r="SA1306" s="29"/>
      <c r="SB1306" s="29"/>
      <c r="SC1306" s="29"/>
      <c r="SD1306" s="29"/>
      <c r="SE1306" s="29"/>
      <c r="SF1306" s="29"/>
      <c r="SG1306" s="29"/>
      <c r="SH1306" s="29"/>
      <c r="SI1306" s="29"/>
      <c r="SJ1306" s="29"/>
      <c r="SK1306" s="29"/>
      <c r="SL1306" s="29"/>
      <c r="SM1306" s="29"/>
      <c r="SN1306" s="29"/>
      <c r="SO1306" s="29"/>
      <c r="SP1306" s="29"/>
      <c r="SQ1306" s="29"/>
      <c r="SR1306" s="29"/>
      <c r="SS1306" s="29"/>
      <c r="ST1306" s="29"/>
      <c r="SU1306" s="29"/>
      <c r="SV1306" s="29"/>
      <c r="SW1306" s="29"/>
      <c r="SX1306" s="29"/>
      <c r="SY1306" s="29"/>
      <c r="SZ1306" s="29"/>
      <c r="TA1306" s="29"/>
      <c r="TB1306" s="29"/>
      <c r="TC1306" s="29"/>
      <c r="TD1306" s="29"/>
    </row>
    <row r="1307" spans="1:524" ht="16.5" customHeight="1" x14ac:dyDescent="0.2">
      <c r="A1307" s="20">
        <v>699</v>
      </c>
      <c r="B1307" s="20" t="s">
        <v>62</v>
      </c>
      <c r="C1307" s="20" t="s">
        <v>915</v>
      </c>
      <c r="D1307" s="20" t="s">
        <v>38</v>
      </c>
      <c r="E1307" s="20" t="s">
        <v>1345</v>
      </c>
      <c r="F1307" s="22" t="s">
        <v>963</v>
      </c>
      <c r="G1307" s="20" t="s">
        <v>84</v>
      </c>
      <c r="H1307" s="20" t="s">
        <v>35</v>
      </c>
      <c r="I1307" s="20" t="s">
        <v>81</v>
      </c>
      <c r="J1307" s="22" t="s">
        <v>915</v>
      </c>
      <c r="K1307" s="20"/>
      <c r="L1307" s="20"/>
      <c r="M1307" s="20"/>
      <c r="N1307" s="20"/>
      <c r="O1307" s="23"/>
      <c r="P1307" s="23">
        <v>1450000</v>
      </c>
      <c r="Q1307" s="24">
        <v>1</v>
      </c>
      <c r="R1307" s="25">
        <v>45870</v>
      </c>
      <c r="S1307" s="20" t="s">
        <v>83</v>
      </c>
      <c r="T1307" s="26">
        <f t="shared" si="22"/>
        <v>1450000</v>
      </c>
      <c r="U1307" s="27" t="s">
        <v>100</v>
      </c>
      <c r="V1307" s="27" t="s">
        <v>100</v>
      </c>
      <c r="W1307" s="29"/>
      <c r="X1307" s="29"/>
      <c r="Y1307" s="29"/>
      <c r="Z1307" s="29"/>
      <c r="AA1307" s="29"/>
      <c r="AB1307" s="29"/>
      <c r="AC1307" s="29"/>
      <c r="AD1307" s="29"/>
      <c r="AE1307" s="29"/>
      <c r="AF1307" s="29"/>
      <c r="AG1307" s="29"/>
      <c r="AH1307" s="29"/>
      <c r="AI1307" s="29"/>
      <c r="AJ1307" s="29"/>
      <c r="AK1307" s="29"/>
      <c r="AL1307" s="29"/>
      <c r="AM1307" s="29"/>
      <c r="AN1307" s="29"/>
      <c r="AO1307" s="29"/>
      <c r="AP1307" s="29"/>
      <c r="AQ1307" s="29"/>
      <c r="AR1307" s="29"/>
      <c r="AS1307" s="29"/>
      <c r="AT1307" s="29"/>
      <c r="AU1307" s="29"/>
      <c r="AV1307" s="29"/>
      <c r="AW1307" s="29"/>
      <c r="AX1307" s="29"/>
      <c r="AY1307" s="29"/>
      <c r="AZ1307" s="29"/>
      <c r="BA1307" s="29"/>
      <c r="BB1307" s="29"/>
      <c r="BC1307" s="29"/>
      <c r="BD1307" s="29"/>
      <c r="BE1307" s="29"/>
      <c r="BF1307" s="29"/>
      <c r="BG1307" s="29"/>
      <c r="BH1307" s="29"/>
      <c r="BI1307" s="29"/>
      <c r="BJ1307" s="29"/>
      <c r="BK1307" s="29"/>
      <c r="BL1307" s="29"/>
      <c r="BM1307" s="29"/>
      <c r="BN1307" s="29"/>
      <c r="BO1307" s="29"/>
      <c r="BP1307" s="29"/>
      <c r="BQ1307" s="29"/>
      <c r="BR1307" s="29"/>
      <c r="BS1307" s="29"/>
      <c r="BT1307" s="29"/>
      <c r="BU1307" s="29"/>
      <c r="BV1307" s="29"/>
      <c r="BW1307" s="29"/>
      <c r="BX1307" s="29"/>
      <c r="BY1307" s="29"/>
      <c r="BZ1307" s="29"/>
      <c r="CA1307" s="29"/>
      <c r="CB1307" s="29"/>
      <c r="CC1307" s="29"/>
      <c r="CD1307" s="29"/>
      <c r="CE1307" s="29"/>
      <c r="CF1307" s="29"/>
      <c r="CG1307" s="29"/>
      <c r="CH1307" s="29"/>
      <c r="CI1307" s="29"/>
      <c r="CJ1307" s="29"/>
      <c r="CK1307" s="29"/>
      <c r="CL1307" s="29"/>
      <c r="CM1307" s="29"/>
      <c r="CN1307" s="29"/>
      <c r="CO1307" s="29"/>
      <c r="CP1307" s="29"/>
      <c r="CQ1307" s="29"/>
      <c r="CR1307" s="29"/>
      <c r="CS1307" s="29"/>
      <c r="CT1307" s="29"/>
      <c r="CU1307" s="29"/>
      <c r="CV1307" s="29"/>
      <c r="CW1307" s="29"/>
      <c r="CX1307" s="29"/>
      <c r="CY1307" s="29"/>
      <c r="CZ1307" s="29"/>
      <c r="DA1307" s="29"/>
      <c r="DB1307" s="29"/>
      <c r="DC1307" s="29"/>
      <c r="DD1307" s="29"/>
      <c r="DE1307" s="29"/>
      <c r="DF1307" s="29"/>
      <c r="DG1307" s="29"/>
      <c r="DH1307" s="29"/>
      <c r="DI1307" s="29"/>
      <c r="DJ1307" s="29"/>
      <c r="DK1307" s="29"/>
      <c r="DL1307" s="29"/>
      <c r="DM1307" s="29"/>
      <c r="DN1307" s="29"/>
      <c r="DO1307" s="29"/>
      <c r="DP1307" s="29"/>
      <c r="DQ1307" s="29"/>
      <c r="DR1307" s="29"/>
      <c r="DS1307" s="29"/>
      <c r="DT1307" s="29"/>
      <c r="DU1307" s="29"/>
      <c r="DV1307" s="29"/>
      <c r="DW1307" s="29"/>
      <c r="DX1307" s="29"/>
      <c r="DY1307" s="29"/>
      <c r="DZ1307" s="29"/>
      <c r="EA1307" s="29"/>
      <c r="EB1307" s="29"/>
      <c r="EC1307" s="29"/>
      <c r="ED1307" s="29"/>
      <c r="EE1307" s="29"/>
      <c r="EF1307" s="29"/>
      <c r="EG1307" s="29"/>
      <c r="EH1307" s="29"/>
      <c r="EI1307" s="29"/>
      <c r="EJ1307" s="29"/>
      <c r="EK1307" s="29"/>
      <c r="EL1307" s="29"/>
      <c r="EM1307" s="29"/>
      <c r="EN1307" s="29"/>
      <c r="EO1307" s="29"/>
      <c r="EP1307" s="29"/>
      <c r="EQ1307" s="29"/>
      <c r="ER1307" s="29"/>
      <c r="ES1307" s="29"/>
      <c r="ET1307" s="29"/>
      <c r="EU1307" s="29"/>
      <c r="EV1307" s="29"/>
      <c r="EW1307" s="29"/>
      <c r="EX1307" s="29"/>
      <c r="EY1307" s="29"/>
      <c r="EZ1307" s="29"/>
      <c r="FA1307" s="29"/>
      <c r="FB1307" s="29"/>
      <c r="FC1307" s="29"/>
      <c r="FD1307" s="29"/>
      <c r="FE1307" s="29"/>
      <c r="FF1307" s="29"/>
      <c r="FG1307" s="29"/>
      <c r="FH1307" s="29"/>
      <c r="FI1307" s="29"/>
      <c r="FJ1307" s="29"/>
      <c r="FK1307" s="29"/>
      <c r="FL1307" s="29"/>
      <c r="FM1307" s="29"/>
      <c r="FN1307" s="29"/>
      <c r="FO1307" s="29"/>
      <c r="FP1307" s="29"/>
      <c r="FQ1307" s="29"/>
      <c r="FR1307" s="29"/>
      <c r="FS1307" s="29"/>
      <c r="FT1307" s="29"/>
      <c r="FU1307" s="29"/>
      <c r="FV1307" s="29"/>
      <c r="FW1307" s="29"/>
      <c r="FX1307" s="29"/>
      <c r="FY1307" s="29"/>
      <c r="FZ1307" s="29"/>
      <c r="GA1307" s="29"/>
      <c r="GB1307" s="29"/>
      <c r="GC1307" s="29"/>
      <c r="GD1307" s="29"/>
      <c r="GE1307" s="29"/>
      <c r="GF1307" s="29"/>
      <c r="GG1307" s="29"/>
      <c r="GH1307" s="29"/>
      <c r="GI1307" s="29"/>
      <c r="GJ1307" s="29"/>
      <c r="GK1307" s="29"/>
      <c r="GL1307" s="29"/>
      <c r="GM1307" s="29"/>
      <c r="GN1307" s="29"/>
      <c r="GO1307" s="29"/>
      <c r="GP1307" s="29"/>
      <c r="GQ1307" s="29"/>
      <c r="GR1307" s="29"/>
      <c r="GS1307" s="29"/>
      <c r="GT1307" s="29"/>
      <c r="GU1307" s="29"/>
      <c r="GV1307" s="29"/>
      <c r="GW1307" s="29"/>
      <c r="GX1307" s="29"/>
      <c r="GY1307" s="29"/>
      <c r="GZ1307" s="29"/>
      <c r="HA1307" s="29"/>
      <c r="HB1307" s="29"/>
      <c r="HC1307" s="29"/>
      <c r="HD1307" s="29"/>
      <c r="HE1307" s="29"/>
      <c r="HF1307" s="29"/>
      <c r="HG1307" s="29"/>
      <c r="HH1307" s="29"/>
      <c r="HI1307" s="29"/>
      <c r="HJ1307" s="29"/>
      <c r="HK1307" s="29"/>
      <c r="HL1307" s="29"/>
      <c r="HM1307" s="29"/>
      <c r="HN1307" s="29"/>
      <c r="HO1307" s="29"/>
      <c r="HP1307" s="29"/>
      <c r="HQ1307" s="29"/>
      <c r="HR1307" s="29"/>
      <c r="HS1307" s="29"/>
      <c r="HT1307" s="29"/>
      <c r="HU1307" s="29"/>
      <c r="HV1307" s="29"/>
      <c r="HW1307" s="29"/>
      <c r="HX1307" s="29"/>
      <c r="HY1307" s="29"/>
      <c r="HZ1307" s="29"/>
      <c r="IA1307" s="29"/>
      <c r="IB1307" s="29"/>
      <c r="IC1307" s="29"/>
      <c r="ID1307" s="29"/>
      <c r="IE1307" s="29"/>
      <c r="IF1307" s="29"/>
      <c r="IG1307" s="29"/>
      <c r="IH1307" s="29"/>
      <c r="II1307" s="29"/>
      <c r="IJ1307" s="29"/>
      <c r="IK1307" s="29"/>
      <c r="IL1307" s="29"/>
      <c r="IM1307" s="29"/>
      <c r="IN1307" s="29"/>
      <c r="IO1307" s="29"/>
      <c r="IP1307" s="29"/>
      <c r="IQ1307" s="29"/>
      <c r="IR1307" s="29"/>
      <c r="IS1307" s="29"/>
      <c r="IT1307" s="29"/>
      <c r="IU1307" s="29"/>
      <c r="IV1307" s="29"/>
      <c r="IW1307" s="29"/>
      <c r="IX1307" s="29"/>
      <c r="IY1307" s="29"/>
      <c r="IZ1307" s="29"/>
      <c r="JA1307" s="29"/>
      <c r="JB1307" s="29"/>
      <c r="JC1307" s="29"/>
      <c r="JD1307" s="29"/>
      <c r="JE1307" s="29"/>
      <c r="JF1307" s="29"/>
      <c r="JG1307" s="29"/>
      <c r="JH1307" s="29"/>
      <c r="JI1307" s="29"/>
      <c r="JJ1307" s="29"/>
      <c r="JK1307" s="29"/>
      <c r="JL1307" s="29"/>
      <c r="JM1307" s="29"/>
      <c r="JN1307" s="29"/>
      <c r="JO1307" s="29"/>
      <c r="JP1307" s="29"/>
      <c r="JQ1307" s="29"/>
      <c r="JR1307" s="29"/>
      <c r="JS1307" s="29"/>
      <c r="JT1307" s="29"/>
      <c r="JU1307" s="29"/>
      <c r="JV1307" s="29"/>
      <c r="JW1307" s="29"/>
      <c r="JX1307" s="29"/>
      <c r="JY1307" s="29"/>
      <c r="JZ1307" s="29"/>
      <c r="KA1307" s="29"/>
      <c r="KB1307" s="29"/>
      <c r="KC1307" s="29"/>
      <c r="KD1307" s="29"/>
      <c r="KE1307" s="29"/>
      <c r="KF1307" s="29"/>
      <c r="KG1307" s="29"/>
      <c r="KH1307" s="29"/>
      <c r="KI1307" s="29"/>
      <c r="KJ1307" s="29"/>
      <c r="KK1307" s="29"/>
      <c r="KL1307" s="29"/>
      <c r="KM1307" s="29"/>
      <c r="KN1307" s="29"/>
      <c r="KO1307" s="29"/>
      <c r="KP1307" s="29"/>
      <c r="KQ1307" s="29"/>
      <c r="KR1307" s="29"/>
      <c r="KS1307" s="29"/>
      <c r="KT1307" s="29"/>
      <c r="KU1307" s="29"/>
      <c r="KV1307" s="29"/>
      <c r="KW1307" s="29"/>
      <c r="KX1307" s="29"/>
      <c r="KY1307" s="29"/>
      <c r="KZ1307" s="29"/>
      <c r="LA1307" s="29"/>
      <c r="LB1307" s="29"/>
      <c r="LC1307" s="29"/>
      <c r="LD1307" s="29"/>
      <c r="LE1307" s="29"/>
      <c r="LF1307" s="29"/>
      <c r="LG1307" s="29"/>
      <c r="LH1307" s="29"/>
      <c r="LI1307" s="29"/>
      <c r="LJ1307" s="29"/>
      <c r="LK1307" s="29"/>
      <c r="LL1307" s="29"/>
      <c r="LM1307" s="29"/>
      <c r="LN1307" s="29"/>
      <c r="LO1307" s="29"/>
      <c r="LP1307" s="29"/>
      <c r="LQ1307" s="29"/>
      <c r="LR1307" s="29"/>
      <c r="LS1307" s="29"/>
      <c r="LT1307" s="29"/>
      <c r="LU1307" s="29"/>
      <c r="LV1307" s="29"/>
      <c r="LW1307" s="29"/>
      <c r="LX1307" s="29"/>
      <c r="LY1307" s="29"/>
      <c r="LZ1307" s="29"/>
      <c r="MA1307" s="29"/>
      <c r="MB1307" s="29"/>
      <c r="MC1307" s="29"/>
      <c r="MD1307" s="29"/>
      <c r="ME1307" s="29"/>
      <c r="MF1307" s="29"/>
      <c r="MG1307" s="29"/>
      <c r="MH1307" s="29"/>
      <c r="MI1307" s="29"/>
      <c r="MJ1307" s="29"/>
      <c r="MK1307" s="29"/>
      <c r="ML1307" s="29"/>
      <c r="MM1307" s="29"/>
      <c r="MN1307" s="29"/>
      <c r="MO1307" s="29"/>
      <c r="MP1307" s="29"/>
      <c r="MQ1307" s="29"/>
      <c r="MR1307" s="29"/>
      <c r="MS1307" s="29"/>
      <c r="MT1307" s="29"/>
      <c r="MU1307" s="29"/>
      <c r="MV1307" s="29"/>
      <c r="MW1307" s="29"/>
      <c r="MX1307" s="29"/>
      <c r="MY1307" s="29"/>
      <c r="MZ1307" s="29"/>
      <c r="NA1307" s="29"/>
      <c r="NB1307" s="29"/>
      <c r="NC1307" s="29"/>
      <c r="ND1307" s="29"/>
      <c r="NE1307" s="29"/>
      <c r="NF1307" s="29"/>
      <c r="NG1307" s="29"/>
      <c r="NH1307" s="29"/>
      <c r="NI1307" s="29"/>
      <c r="NJ1307" s="29"/>
      <c r="NK1307" s="29"/>
      <c r="NL1307" s="29"/>
      <c r="NM1307" s="29"/>
      <c r="NN1307" s="29"/>
      <c r="NO1307" s="29"/>
      <c r="NP1307" s="29"/>
      <c r="NQ1307" s="29"/>
      <c r="NR1307" s="29"/>
      <c r="NS1307" s="29"/>
      <c r="NT1307" s="29"/>
      <c r="NU1307" s="29"/>
      <c r="NV1307" s="29"/>
      <c r="NW1307" s="29"/>
      <c r="NX1307" s="29"/>
      <c r="NY1307" s="29"/>
      <c r="NZ1307" s="29"/>
      <c r="OA1307" s="29"/>
      <c r="OB1307" s="29"/>
      <c r="OC1307" s="29"/>
      <c r="OD1307" s="29"/>
      <c r="OE1307" s="29"/>
      <c r="OF1307" s="29"/>
      <c r="OG1307" s="29"/>
      <c r="OH1307" s="29"/>
      <c r="OI1307" s="29"/>
      <c r="OJ1307" s="29"/>
      <c r="OK1307" s="29"/>
      <c r="OL1307" s="29"/>
      <c r="OM1307" s="29"/>
      <c r="ON1307" s="29"/>
      <c r="OO1307" s="29"/>
      <c r="OP1307" s="29"/>
      <c r="OQ1307" s="29"/>
      <c r="OR1307" s="29"/>
      <c r="OS1307" s="29"/>
      <c r="OT1307" s="29"/>
      <c r="OU1307" s="29"/>
      <c r="OV1307" s="29"/>
      <c r="OW1307" s="29"/>
      <c r="OX1307" s="29"/>
      <c r="OY1307" s="29"/>
      <c r="OZ1307" s="29"/>
      <c r="PA1307" s="29"/>
      <c r="PB1307" s="29"/>
      <c r="PC1307" s="29"/>
      <c r="PD1307" s="29"/>
      <c r="PE1307" s="29"/>
      <c r="PF1307" s="29"/>
      <c r="PG1307" s="29"/>
      <c r="PH1307" s="29"/>
      <c r="PI1307" s="29"/>
      <c r="PJ1307" s="29"/>
      <c r="PK1307" s="29"/>
      <c r="PL1307" s="29"/>
      <c r="PM1307" s="29"/>
      <c r="PN1307" s="29"/>
      <c r="PO1307" s="29"/>
      <c r="PP1307" s="29"/>
      <c r="PQ1307" s="29"/>
      <c r="PR1307" s="29"/>
      <c r="PS1307" s="29"/>
      <c r="PT1307" s="29"/>
      <c r="PU1307" s="29"/>
      <c r="PV1307" s="29"/>
      <c r="PW1307" s="29"/>
      <c r="PX1307" s="29"/>
      <c r="PY1307" s="29"/>
      <c r="PZ1307" s="29"/>
      <c r="QA1307" s="29"/>
      <c r="QB1307" s="29"/>
      <c r="QC1307" s="29"/>
      <c r="QD1307" s="29"/>
      <c r="QE1307" s="29"/>
      <c r="QF1307" s="29"/>
      <c r="QG1307" s="29"/>
      <c r="QH1307" s="29"/>
      <c r="QI1307" s="29"/>
      <c r="QJ1307" s="29"/>
      <c r="QK1307" s="29"/>
      <c r="QL1307" s="29"/>
      <c r="QM1307" s="29"/>
      <c r="QN1307" s="29"/>
      <c r="QO1307" s="29"/>
      <c r="QP1307" s="29"/>
      <c r="QQ1307" s="29"/>
      <c r="QR1307" s="29"/>
      <c r="QS1307" s="29"/>
      <c r="QT1307" s="29"/>
      <c r="QU1307" s="29"/>
      <c r="QV1307" s="29"/>
      <c r="QW1307" s="29"/>
      <c r="QX1307" s="29"/>
      <c r="QY1307" s="29"/>
      <c r="QZ1307" s="29"/>
      <c r="RA1307" s="29"/>
      <c r="RB1307" s="29"/>
      <c r="RC1307" s="29"/>
      <c r="RD1307" s="29"/>
      <c r="RE1307" s="29"/>
      <c r="RF1307" s="29"/>
      <c r="RG1307" s="29"/>
      <c r="RH1307" s="29"/>
      <c r="RI1307" s="29"/>
      <c r="RJ1307" s="29"/>
      <c r="RK1307" s="29"/>
      <c r="RL1307" s="29"/>
      <c r="RM1307" s="29"/>
      <c r="RN1307" s="29"/>
      <c r="RO1307" s="29"/>
      <c r="RP1307" s="29"/>
      <c r="RQ1307" s="29"/>
      <c r="RR1307" s="29"/>
      <c r="RS1307" s="29"/>
      <c r="RT1307" s="29"/>
      <c r="RU1307" s="29"/>
      <c r="RV1307" s="29"/>
      <c r="RW1307" s="29"/>
      <c r="RX1307" s="29"/>
      <c r="RY1307" s="29"/>
      <c r="RZ1307" s="29"/>
      <c r="SA1307" s="29"/>
      <c r="SB1307" s="29"/>
      <c r="SC1307" s="29"/>
      <c r="SD1307" s="29"/>
      <c r="SE1307" s="29"/>
      <c r="SF1307" s="29"/>
      <c r="SG1307" s="29"/>
      <c r="SH1307" s="29"/>
      <c r="SI1307" s="29"/>
      <c r="SJ1307" s="29"/>
      <c r="SK1307" s="29"/>
      <c r="SL1307" s="29"/>
      <c r="SM1307" s="29"/>
      <c r="SN1307" s="29"/>
      <c r="SO1307" s="29"/>
      <c r="SP1307" s="29"/>
      <c r="SQ1307" s="29"/>
      <c r="SR1307" s="29"/>
      <c r="SS1307" s="29"/>
      <c r="ST1307" s="29"/>
      <c r="SU1307" s="29"/>
      <c r="SV1307" s="29"/>
      <c r="SW1307" s="29"/>
      <c r="SX1307" s="29"/>
      <c r="SY1307" s="29"/>
      <c r="SZ1307" s="29"/>
      <c r="TA1307" s="29"/>
      <c r="TB1307" s="29"/>
      <c r="TC1307" s="29"/>
      <c r="TD1307" s="29"/>
    </row>
    <row r="1308" spans="1:524" ht="16.5" customHeight="1" x14ac:dyDescent="0.2">
      <c r="A1308" s="20">
        <v>700</v>
      </c>
      <c r="B1308" s="20" t="s">
        <v>62</v>
      </c>
      <c r="C1308" s="20" t="s">
        <v>915</v>
      </c>
      <c r="D1308" s="20" t="s">
        <v>38</v>
      </c>
      <c r="E1308" s="20" t="s">
        <v>1345</v>
      </c>
      <c r="F1308" s="22" t="s">
        <v>963</v>
      </c>
      <c r="G1308" s="20" t="s">
        <v>84</v>
      </c>
      <c r="H1308" s="20" t="s">
        <v>35</v>
      </c>
      <c r="I1308" s="20" t="s">
        <v>81</v>
      </c>
      <c r="J1308" s="22" t="s">
        <v>915</v>
      </c>
      <c r="K1308" s="20"/>
      <c r="L1308" s="20"/>
      <c r="M1308" s="20"/>
      <c r="N1308" s="20"/>
      <c r="O1308" s="23"/>
      <c r="P1308" s="23">
        <v>1450000</v>
      </c>
      <c r="Q1308" s="24">
        <v>1</v>
      </c>
      <c r="R1308" s="25">
        <v>45901</v>
      </c>
      <c r="S1308" s="20" t="s">
        <v>83</v>
      </c>
      <c r="T1308" s="26">
        <f t="shared" si="22"/>
        <v>1450000</v>
      </c>
      <c r="U1308" s="27" t="s">
        <v>100</v>
      </c>
      <c r="V1308" s="27" t="s">
        <v>100</v>
      </c>
      <c r="W1308" s="69"/>
      <c r="X1308" s="69"/>
      <c r="Y1308" s="69"/>
      <c r="Z1308" s="69"/>
      <c r="AA1308" s="69"/>
      <c r="AB1308" s="69"/>
      <c r="AC1308" s="69"/>
      <c r="AD1308" s="69"/>
      <c r="AE1308" s="69"/>
      <c r="AF1308" s="69"/>
      <c r="AG1308" s="69"/>
      <c r="AH1308" s="69"/>
      <c r="AI1308" s="69"/>
      <c r="AJ1308" s="69"/>
      <c r="AK1308" s="69"/>
      <c r="AL1308" s="69"/>
      <c r="AM1308" s="69"/>
      <c r="AN1308" s="69"/>
      <c r="AO1308" s="69"/>
      <c r="AP1308" s="69"/>
      <c r="AQ1308" s="69"/>
      <c r="AR1308" s="69"/>
      <c r="AS1308" s="69"/>
      <c r="AT1308" s="69"/>
      <c r="AU1308" s="69"/>
      <c r="AV1308" s="69"/>
      <c r="AW1308" s="69"/>
      <c r="AX1308" s="69"/>
      <c r="AY1308" s="69"/>
      <c r="AZ1308" s="69"/>
      <c r="BA1308" s="69"/>
      <c r="BB1308" s="69"/>
      <c r="BC1308" s="69"/>
      <c r="BD1308" s="69"/>
      <c r="BE1308" s="69"/>
      <c r="BF1308" s="69"/>
      <c r="BG1308" s="69"/>
      <c r="BH1308" s="69"/>
      <c r="BI1308" s="69"/>
      <c r="BJ1308" s="69"/>
      <c r="BK1308" s="69"/>
      <c r="BL1308" s="69"/>
      <c r="BM1308" s="69"/>
      <c r="BN1308" s="69"/>
      <c r="BO1308" s="69"/>
      <c r="BP1308" s="69"/>
      <c r="BQ1308" s="69"/>
      <c r="BR1308" s="69"/>
      <c r="BS1308" s="69"/>
      <c r="BT1308" s="69"/>
      <c r="BU1308" s="69"/>
      <c r="BV1308" s="69"/>
      <c r="BW1308" s="69"/>
      <c r="BX1308" s="69"/>
      <c r="BY1308" s="69"/>
      <c r="BZ1308" s="69"/>
      <c r="CA1308" s="69"/>
      <c r="CB1308" s="69"/>
      <c r="CC1308" s="69"/>
      <c r="CD1308" s="69"/>
      <c r="CE1308" s="69"/>
      <c r="CF1308" s="69"/>
      <c r="CG1308" s="69"/>
      <c r="CH1308" s="69"/>
      <c r="CI1308" s="69"/>
      <c r="CJ1308" s="69"/>
      <c r="CK1308" s="69"/>
      <c r="CL1308" s="69"/>
      <c r="CM1308" s="69"/>
      <c r="CN1308" s="69"/>
      <c r="CO1308" s="69"/>
      <c r="CP1308" s="69"/>
      <c r="CQ1308" s="69"/>
      <c r="CR1308" s="69"/>
      <c r="CS1308" s="69"/>
      <c r="CT1308" s="69"/>
      <c r="CU1308" s="69"/>
      <c r="CV1308" s="69"/>
      <c r="CW1308" s="69"/>
      <c r="CX1308" s="69"/>
      <c r="CY1308" s="69"/>
      <c r="CZ1308" s="69"/>
      <c r="DA1308" s="69"/>
      <c r="DB1308" s="69"/>
      <c r="DC1308" s="69"/>
      <c r="DD1308" s="69"/>
      <c r="DE1308" s="69"/>
      <c r="DF1308" s="69"/>
      <c r="DG1308" s="69"/>
      <c r="DH1308" s="69"/>
      <c r="DI1308" s="69"/>
      <c r="DJ1308" s="69"/>
      <c r="DK1308" s="69"/>
      <c r="DL1308" s="69"/>
      <c r="DM1308" s="69"/>
      <c r="DN1308" s="69"/>
      <c r="DO1308" s="69"/>
      <c r="DP1308" s="69"/>
      <c r="DQ1308" s="69"/>
      <c r="DR1308" s="69"/>
      <c r="DS1308" s="69"/>
      <c r="DT1308" s="69"/>
      <c r="DU1308" s="69"/>
      <c r="DV1308" s="69"/>
      <c r="DW1308" s="69"/>
      <c r="DX1308" s="69"/>
      <c r="DY1308" s="69"/>
      <c r="DZ1308" s="69"/>
      <c r="EA1308" s="69"/>
      <c r="EB1308" s="69"/>
      <c r="EC1308" s="69"/>
      <c r="ED1308" s="69"/>
      <c r="EE1308" s="69"/>
      <c r="EF1308" s="69"/>
      <c r="EG1308" s="69"/>
      <c r="EH1308" s="69"/>
      <c r="EI1308" s="69"/>
      <c r="EJ1308" s="69"/>
      <c r="EK1308" s="69"/>
      <c r="EL1308" s="69"/>
      <c r="EM1308" s="69"/>
      <c r="EN1308" s="69"/>
      <c r="EO1308" s="69"/>
      <c r="EP1308" s="69"/>
      <c r="EQ1308" s="69"/>
      <c r="ER1308" s="69"/>
      <c r="ES1308" s="69"/>
      <c r="ET1308" s="69"/>
      <c r="EU1308" s="69"/>
      <c r="EV1308" s="69"/>
      <c r="EW1308" s="69"/>
      <c r="EX1308" s="69"/>
      <c r="EY1308" s="69"/>
      <c r="EZ1308" s="69"/>
      <c r="FA1308" s="69"/>
      <c r="FB1308" s="69"/>
      <c r="FC1308" s="69"/>
      <c r="FD1308" s="69"/>
      <c r="FE1308" s="69"/>
      <c r="FF1308" s="69"/>
      <c r="FG1308" s="69"/>
      <c r="FH1308" s="69"/>
      <c r="FI1308" s="69"/>
      <c r="FJ1308" s="69"/>
      <c r="FK1308" s="69"/>
      <c r="FL1308" s="69"/>
      <c r="FM1308" s="69"/>
      <c r="FN1308" s="69"/>
      <c r="FO1308" s="69"/>
      <c r="FP1308" s="69"/>
      <c r="FQ1308" s="69"/>
      <c r="FR1308" s="69"/>
      <c r="FS1308" s="69"/>
      <c r="FT1308" s="69"/>
      <c r="FU1308" s="69"/>
      <c r="FV1308" s="69"/>
      <c r="FW1308" s="69"/>
      <c r="FX1308" s="69"/>
      <c r="FY1308" s="69"/>
      <c r="FZ1308" s="69"/>
      <c r="GA1308" s="69"/>
      <c r="GB1308" s="69"/>
      <c r="GC1308" s="69"/>
      <c r="GD1308" s="69"/>
      <c r="GE1308" s="69"/>
      <c r="GF1308" s="69"/>
      <c r="GG1308" s="69"/>
      <c r="GH1308" s="69"/>
      <c r="GI1308" s="69"/>
      <c r="GJ1308" s="69"/>
      <c r="GK1308" s="69"/>
      <c r="GL1308" s="69"/>
      <c r="GM1308" s="69"/>
      <c r="GN1308" s="69"/>
      <c r="GO1308" s="69"/>
      <c r="GP1308" s="69"/>
      <c r="GQ1308" s="69"/>
      <c r="GR1308" s="69"/>
      <c r="GS1308" s="69"/>
      <c r="GT1308" s="69"/>
      <c r="GU1308" s="69"/>
      <c r="GV1308" s="69"/>
      <c r="GW1308" s="69"/>
      <c r="GX1308" s="69"/>
      <c r="GY1308" s="69"/>
      <c r="GZ1308" s="69"/>
      <c r="HA1308" s="69"/>
      <c r="HB1308" s="69"/>
      <c r="HC1308" s="69"/>
      <c r="HD1308" s="69"/>
      <c r="HE1308" s="69"/>
      <c r="HF1308" s="69"/>
      <c r="HG1308" s="69"/>
      <c r="HH1308" s="69"/>
      <c r="HI1308" s="69"/>
      <c r="HJ1308" s="69"/>
      <c r="HK1308" s="69"/>
      <c r="HL1308" s="69"/>
      <c r="HM1308" s="69"/>
      <c r="HN1308" s="69"/>
      <c r="HO1308" s="69"/>
      <c r="HP1308" s="69"/>
      <c r="HQ1308" s="69"/>
      <c r="HR1308" s="69"/>
      <c r="HS1308" s="69"/>
      <c r="HT1308" s="69"/>
      <c r="HU1308" s="69"/>
      <c r="HV1308" s="69"/>
      <c r="HW1308" s="69"/>
      <c r="HX1308" s="69"/>
      <c r="HY1308" s="69"/>
      <c r="HZ1308" s="69"/>
      <c r="IA1308" s="69"/>
      <c r="IB1308" s="69"/>
      <c r="IC1308" s="69"/>
      <c r="ID1308" s="69"/>
      <c r="IE1308" s="69"/>
      <c r="IF1308" s="69"/>
      <c r="IG1308" s="69"/>
      <c r="IH1308" s="69"/>
      <c r="II1308" s="69"/>
      <c r="IJ1308" s="69"/>
      <c r="IK1308" s="69"/>
      <c r="IL1308" s="69"/>
      <c r="IM1308" s="69"/>
      <c r="IN1308" s="69"/>
      <c r="IO1308" s="69"/>
      <c r="IP1308" s="69"/>
      <c r="IQ1308" s="69"/>
      <c r="IR1308" s="69"/>
      <c r="IS1308" s="69"/>
      <c r="IT1308" s="69"/>
      <c r="IU1308" s="69"/>
      <c r="IV1308" s="69"/>
      <c r="IW1308" s="69"/>
      <c r="IX1308" s="69"/>
      <c r="IY1308" s="69"/>
      <c r="IZ1308" s="69"/>
      <c r="JA1308" s="69"/>
      <c r="JB1308" s="69"/>
      <c r="JC1308" s="69"/>
      <c r="JD1308" s="69"/>
      <c r="JE1308" s="69"/>
      <c r="JF1308" s="69"/>
      <c r="JG1308" s="69"/>
      <c r="JH1308" s="69"/>
      <c r="JI1308" s="69"/>
      <c r="JJ1308" s="69"/>
      <c r="JK1308" s="69"/>
      <c r="JL1308" s="69"/>
      <c r="JM1308" s="69"/>
      <c r="JN1308" s="69"/>
      <c r="JO1308" s="69"/>
      <c r="JP1308" s="69"/>
      <c r="JQ1308" s="69"/>
      <c r="JR1308" s="69"/>
      <c r="JS1308" s="69"/>
      <c r="JT1308" s="69"/>
      <c r="JU1308" s="69"/>
      <c r="JV1308" s="69"/>
      <c r="JW1308" s="69"/>
      <c r="JX1308" s="69"/>
      <c r="JY1308" s="69"/>
      <c r="JZ1308" s="69"/>
      <c r="KA1308" s="69"/>
      <c r="KB1308" s="69"/>
      <c r="KC1308" s="69"/>
      <c r="KD1308" s="69"/>
      <c r="KE1308" s="69"/>
      <c r="KF1308" s="69"/>
      <c r="KG1308" s="69"/>
      <c r="KH1308" s="69"/>
      <c r="KI1308" s="69"/>
      <c r="KJ1308" s="69"/>
      <c r="KK1308" s="69"/>
      <c r="KL1308" s="69"/>
      <c r="KM1308" s="69"/>
      <c r="KN1308" s="69"/>
      <c r="KO1308" s="69"/>
      <c r="KP1308" s="69"/>
      <c r="KQ1308" s="69"/>
      <c r="KR1308" s="69"/>
      <c r="KS1308" s="69"/>
      <c r="KT1308" s="69"/>
      <c r="KU1308" s="69"/>
      <c r="KV1308" s="69"/>
      <c r="KW1308" s="69"/>
      <c r="KX1308" s="69"/>
      <c r="KY1308" s="69"/>
      <c r="KZ1308" s="69"/>
      <c r="LA1308" s="69"/>
      <c r="LB1308" s="69"/>
      <c r="LC1308" s="69"/>
      <c r="LD1308" s="69"/>
      <c r="LE1308" s="69"/>
      <c r="LF1308" s="69"/>
      <c r="LG1308" s="69"/>
      <c r="LH1308" s="69"/>
      <c r="LI1308" s="69"/>
      <c r="LJ1308" s="69"/>
      <c r="LK1308" s="69"/>
      <c r="LL1308" s="69"/>
      <c r="LM1308" s="69"/>
      <c r="LN1308" s="69"/>
      <c r="LO1308" s="69"/>
      <c r="LP1308" s="69"/>
      <c r="LQ1308" s="69"/>
      <c r="LR1308" s="69"/>
      <c r="LS1308" s="69"/>
      <c r="LT1308" s="69"/>
      <c r="LU1308" s="69"/>
      <c r="LV1308" s="69"/>
      <c r="LW1308" s="69"/>
      <c r="LX1308" s="69"/>
      <c r="LY1308" s="69"/>
      <c r="LZ1308" s="69"/>
      <c r="MA1308" s="69"/>
      <c r="MB1308" s="69"/>
      <c r="MC1308" s="69"/>
      <c r="MD1308" s="69"/>
      <c r="ME1308" s="69"/>
      <c r="MF1308" s="69"/>
      <c r="MG1308" s="69"/>
      <c r="MH1308" s="69"/>
      <c r="MI1308" s="69"/>
      <c r="MJ1308" s="69"/>
      <c r="MK1308" s="69"/>
      <c r="ML1308" s="69"/>
      <c r="MM1308" s="69"/>
      <c r="MN1308" s="69"/>
      <c r="MO1308" s="69"/>
      <c r="MP1308" s="69"/>
      <c r="MQ1308" s="69"/>
      <c r="MR1308" s="69"/>
      <c r="MS1308" s="69"/>
      <c r="MT1308" s="69"/>
      <c r="MU1308" s="69"/>
      <c r="MV1308" s="69"/>
      <c r="MW1308" s="69"/>
      <c r="MX1308" s="69"/>
      <c r="MY1308" s="69"/>
      <c r="MZ1308" s="69"/>
      <c r="NA1308" s="69"/>
      <c r="NB1308" s="69"/>
      <c r="NC1308" s="69"/>
      <c r="ND1308" s="69"/>
      <c r="NE1308" s="69"/>
      <c r="NF1308" s="69"/>
      <c r="NG1308" s="69"/>
      <c r="NH1308" s="69"/>
      <c r="NI1308" s="69"/>
      <c r="NJ1308" s="69"/>
      <c r="NK1308" s="69"/>
      <c r="NL1308" s="69"/>
      <c r="NM1308" s="69"/>
      <c r="NN1308" s="69"/>
      <c r="NO1308" s="69"/>
      <c r="NP1308" s="69"/>
      <c r="NQ1308" s="69"/>
      <c r="NR1308" s="69"/>
      <c r="NS1308" s="69"/>
      <c r="NT1308" s="69"/>
      <c r="NU1308" s="69"/>
      <c r="NV1308" s="69"/>
      <c r="NW1308" s="69"/>
      <c r="NX1308" s="69"/>
      <c r="NY1308" s="69"/>
      <c r="NZ1308" s="69"/>
      <c r="OA1308" s="69"/>
      <c r="OB1308" s="69"/>
      <c r="OC1308" s="69"/>
      <c r="OD1308" s="69"/>
      <c r="OE1308" s="69"/>
      <c r="OF1308" s="69"/>
      <c r="OG1308" s="69"/>
      <c r="OH1308" s="69"/>
      <c r="OI1308" s="69"/>
      <c r="OJ1308" s="69"/>
      <c r="OK1308" s="69"/>
      <c r="OL1308" s="69"/>
      <c r="OM1308" s="69"/>
      <c r="ON1308" s="69"/>
      <c r="OO1308" s="69"/>
      <c r="OP1308" s="69"/>
      <c r="OQ1308" s="69"/>
      <c r="OR1308" s="69"/>
      <c r="OS1308" s="69"/>
      <c r="OT1308" s="69"/>
      <c r="OU1308" s="69"/>
      <c r="OV1308" s="69"/>
      <c r="OW1308" s="69"/>
      <c r="OX1308" s="69"/>
      <c r="OY1308" s="69"/>
      <c r="OZ1308" s="69"/>
      <c r="PA1308" s="69"/>
      <c r="PB1308" s="69"/>
      <c r="PC1308" s="69"/>
      <c r="PD1308" s="69"/>
      <c r="PE1308" s="69"/>
      <c r="PF1308" s="69"/>
      <c r="PG1308" s="69"/>
      <c r="PH1308" s="69"/>
      <c r="PI1308" s="69"/>
      <c r="PJ1308" s="69"/>
      <c r="PK1308" s="69"/>
      <c r="PL1308" s="69"/>
      <c r="PM1308" s="69"/>
      <c r="PN1308" s="69"/>
      <c r="PO1308" s="69"/>
      <c r="PP1308" s="69"/>
      <c r="PQ1308" s="69"/>
      <c r="PR1308" s="69"/>
      <c r="PS1308" s="69"/>
      <c r="PT1308" s="69"/>
      <c r="PU1308" s="69"/>
      <c r="PV1308" s="69"/>
      <c r="PW1308" s="69"/>
      <c r="PX1308" s="69"/>
      <c r="PY1308" s="69"/>
      <c r="PZ1308" s="69"/>
      <c r="QA1308" s="69"/>
      <c r="QB1308" s="69"/>
      <c r="QC1308" s="69"/>
      <c r="QD1308" s="69"/>
      <c r="QE1308" s="69"/>
      <c r="QF1308" s="69"/>
      <c r="QG1308" s="69"/>
      <c r="QH1308" s="69"/>
      <c r="QI1308" s="69"/>
      <c r="QJ1308" s="69"/>
      <c r="QK1308" s="69"/>
      <c r="QL1308" s="69"/>
      <c r="QM1308" s="69"/>
      <c r="QN1308" s="69"/>
      <c r="QO1308" s="69"/>
      <c r="QP1308" s="69"/>
      <c r="QQ1308" s="69"/>
      <c r="QR1308" s="69"/>
      <c r="QS1308" s="69"/>
      <c r="QT1308" s="69"/>
      <c r="QU1308" s="69"/>
      <c r="QV1308" s="69"/>
      <c r="QW1308" s="69"/>
      <c r="QX1308" s="69"/>
      <c r="QY1308" s="69"/>
      <c r="QZ1308" s="69"/>
      <c r="RA1308" s="69"/>
      <c r="RB1308" s="69"/>
      <c r="RC1308" s="69"/>
      <c r="RD1308" s="69"/>
      <c r="RE1308" s="69"/>
      <c r="RF1308" s="69"/>
      <c r="RG1308" s="69"/>
      <c r="RH1308" s="69"/>
      <c r="RI1308" s="69"/>
      <c r="RJ1308" s="69"/>
      <c r="RK1308" s="69"/>
      <c r="RL1308" s="69"/>
      <c r="RM1308" s="69"/>
      <c r="RN1308" s="69"/>
      <c r="RO1308" s="69"/>
      <c r="RP1308" s="69"/>
      <c r="RQ1308" s="69"/>
      <c r="RR1308" s="69"/>
      <c r="RS1308" s="69"/>
      <c r="RT1308" s="69"/>
      <c r="RU1308" s="69"/>
      <c r="RV1308" s="69"/>
      <c r="RW1308" s="69"/>
      <c r="RX1308" s="69"/>
      <c r="RY1308" s="69"/>
      <c r="RZ1308" s="69"/>
      <c r="SA1308" s="69"/>
      <c r="SB1308" s="69"/>
      <c r="SC1308" s="69"/>
      <c r="SD1308" s="69"/>
      <c r="SE1308" s="69"/>
      <c r="SF1308" s="69"/>
      <c r="SG1308" s="69"/>
      <c r="SH1308" s="69"/>
      <c r="SI1308" s="69"/>
      <c r="SJ1308" s="69"/>
      <c r="SK1308" s="69"/>
      <c r="SL1308" s="69"/>
      <c r="SM1308" s="69"/>
      <c r="SN1308" s="69"/>
      <c r="SO1308" s="69"/>
      <c r="SP1308" s="69"/>
      <c r="SQ1308" s="69"/>
      <c r="SR1308" s="69"/>
      <c r="SS1308" s="69"/>
      <c r="ST1308" s="69"/>
      <c r="SU1308" s="69"/>
      <c r="SV1308" s="69"/>
      <c r="SW1308" s="69"/>
      <c r="SX1308" s="69"/>
      <c r="SY1308" s="69"/>
      <c r="SZ1308" s="69"/>
      <c r="TA1308" s="69"/>
      <c r="TB1308" s="69"/>
      <c r="TC1308" s="69"/>
      <c r="TD1308" s="69"/>
    </row>
    <row r="1309" spans="1:524" ht="16.5" customHeight="1" x14ac:dyDescent="0.2">
      <c r="A1309" s="20">
        <v>701</v>
      </c>
      <c r="B1309" s="20" t="s">
        <v>62</v>
      </c>
      <c r="C1309" s="20" t="s">
        <v>915</v>
      </c>
      <c r="D1309" s="20" t="s">
        <v>38</v>
      </c>
      <c r="E1309" s="20" t="s">
        <v>1345</v>
      </c>
      <c r="F1309" s="22" t="s">
        <v>963</v>
      </c>
      <c r="G1309" s="20" t="s">
        <v>84</v>
      </c>
      <c r="H1309" s="20" t="s">
        <v>35</v>
      </c>
      <c r="I1309" s="20" t="s">
        <v>81</v>
      </c>
      <c r="J1309" s="22" t="s">
        <v>915</v>
      </c>
      <c r="K1309" s="20"/>
      <c r="L1309" s="20"/>
      <c r="M1309" s="20"/>
      <c r="N1309" s="20"/>
      <c r="O1309" s="23"/>
      <c r="P1309" s="23">
        <v>1450000</v>
      </c>
      <c r="Q1309" s="24">
        <v>1</v>
      </c>
      <c r="R1309" s="25">
        <v>45931</v>
      </c>
      <c r="S1309" s="20" t="s">
        <v>83</v>
      </c>
      <c r="T1309" s="26">
        <f t="shared" si="22"/>
        <v>1450000</v>
      </c>
      <c r="U1309" s="27" t="s">
        <v>100</v>
      </c>
      <c r="V1309" s="27" t="s">
        <v>100</v>
      </c>
      <c r="W1309" s="29"/>
      <c r="X1309" s="29"/>
      <c r="Y1309" s="29"/>
      <c r="Z1309" s="29"/>
      <c r="AA1309" s="29"/>
      <c r="AB1309" s="29"/>
      <c r="AC1309" s="29"/>
      <c r="AD1309" s="29"/>
      <c r="AE1309" s="29"/>
      <c r="AF1309" s="29"/>
      <c r="AG1309" s="29"/>
      <c r="AH1309" s="29"/>
      <c r="AI1309" s="29"/>
      <c r="AJ1309" s="29"/>
      <c r="AK1309" s="29"/>
      <c r="AL1309" s="29"/>
      <c r="AM1309" s="29"/>
      <c r="AN1309" s="29"/>
      <c r="AO1309" s="29"/>
      <c r="AP1309" s="29"/>
      <c r="AQ1309" s="29"/>
      <c r="AR1309" s="29"/>
      <c r="AS1309" s="29"/>
      <c r="AT1309" s="29"/>
      <c r="AU1309" s="29"/>
      <c r="AV1309" s="29"/>
      <c r="AW1309" s="29"/>
      <c r="AX1309" s="29"/>
      <c r="AY1309" s="29"/>
      <c r="AZ1309" s="29"/>
      <c r="BA1309" s="29"/>
      <c r="BB1309" s="29"/>
      <c r="BC1309" s="29"/>
      <c r="BD1309" s="29"/>
      <c r="BE1309" s="29"/>
      <c r="BF1309" s="29"/>
      <c r="BG1309" s="29"/>
      <c r="BH1309" s="29"/>
      <c r="BI1309" s="29"/>
      <c r="BJ1309" s="29"/>
      <c r="BK1309" s="29"/>
      <c r="BL1309" s="29"/>
      <c r="BM1309" s="29"/>
      <c r="BN1309" s="29"/>
      <c r="BO1309" s="29"/>
      <c r="BP1309" s="29"/>
      <c r="BQ1309" s="29"/>
      <c r="BR1309" s="29"/>
      <c r="BS1309" s="29"/>
      <c r="BT1309" s="29"/>
      <c r="BU1309" s="29"/>
      <c r="BV1309" s="29"/>
      <c r="BW1309" s="29"/>
      <c r="BX1309" s="29"/>
      <c r="BY1309" s="29"/>
      <c r="BZ1309" s="29"/>
      <c r="CA1309" s="29"/>
      <c r="CB1309" s="29"/>
      <c r="CC1309" s="29"/>
      <c r="CD1309" s="29"/>
      <c r="CE1309" s="29"/>
      <c r="CF1309" s="29"/>
      <c r="CG1309" s="29"/>
      <c r="CH1309" s="29"/>
      <c r="CI1309" s="29"/>
      <c r="CJ1309" s="29"/>
      <c r="CK1309" s="29"/>
      <c r="CL1309" s="29"/>
      <c r="CM1309" s="29"/>
      <c r="CN1309" s="29"/>
      <c r="CO1309" s="29"/>
      <c r="CP1309" s="29"/>
      <c r="CQ1309" s="29"/>
      <c r="CR1309" s="29"/>
      <c r="CS1309" s="29"/>
      <c r="CT1309" s="29"/>
      <c r="CU1309" s="29"/>
      <c r="CV1309" s="29"/>
      <c r="CW1309" s="29"/>
      <c r="CX1309" s="29"/>
      <c r="CY1309" s="29"/>
      <c r="CZ1309" s="29"/>
      <c r="DA1309" s="29"/>
      <c r="DB1309" s="29"/>
      <c r="DC1309" s="29"/>
      <c r="DD1309" s="29"/>
      <c r="DE1309" s="29"/>
      <c r="DF1309" s="29"/>
      <c r="DG1309" s="29"/>
      <c r="DH1309" s="29"/>
      <c r="DI1309" s="29"/>
      <c r="DJ1309" s="29"/>
      <c r="DK1309" s="29"/>
      <c r="DL1309" s="29"/>
      <c r="DM1309" s="29"/>
      <c r="DN1309" s="29"/>
      <c r="DO1309" s="29"/>
      <c r="DP1309" s="29"/>
      <c r="DQ1309" s="29"/>
      <c r="DR1309" s="29"/>
      <c r="DS1309" s="29"/>
      <c r="DT1309" s="29"/>
      <c r="DU1309" s="29"/>
      <c r="DV1309" s="29"/>
      <c r="DW1309" s="29"/>
      <c r="DX1309" s="29"/>
      <c r="DY1309" s="29"/>
      <c r="DZ1309" s="29"/>
      <c r="EA1309" s="29"/>
      <c r="EB1309" s="29"/>
      <c r="EC1309" s="29"/>
      <c r="ED1309" s="29"/>
      <c r="EE1309" s="29"/>
      <c r="EF1309" s="29"/>
      <c r="EG1309" s="29"/>
      <c r="EH1309" s="29"/>
      <c r="EI1309" s="29"/>
      <c r="EJ1309" s="29"/>
      <c r="EK1309" s="29"/>
      <c r="EL1309" s="29"/>
      <c r="EM1309" s="29"/>
      <c r="EN1309" s="29"/>
      <c r="EO1309" s="29"/>
      <c r="EP1309" s="29"/>
      <c r="EQ1309" s="29"/>
      <c r="ER1309" s="29"/>
      <c r="ES1309" s="29"/>
      <c r="ET1309" s="29"/>
      <c r="EU1309" s="29"/>
      <c r="EV1309" s="29"/>
      <c r="EW1309" s="29"/>
      <c r="EX1309" s="29"/>
      <c r="EY1309" s="29"/>
      <c r="EZ1309" s="29"/>
      <c r="FA1309" s="29"/>
      <c r="FB1309" s="29"/>
      <c r="FC1309" s="29"/>
      <c r="FD1309" s="29"/>
      <c r="FE1309" s="29"/>
      <c r="FF1309" s="29"/>
      <c r="FG1309" s="29"/>
      <c r="FH1309" s="29"/>
      <c r="FI1309" s="29"/>
      <c r="FJ1309" s="29"/>
      <c r="FK1309" s="29"/>
      <c r="FL1309" s="29"/>
      <c r="FM1309" s="29"/>
      <c r="FN1309" s="29"/>
      <c r="FO1309" s="29"/>
      <c r="FP1309" s="29"/>
      <c r="FQ1309" s="29"/>
      <c r="FR1309" s="29"/>
      <c r="FS1309" s="29"/>
      <c r="FT1309" s="29"/>
      <c r="FU1309" s="29"/>
      <c r="FV1309" s="29"/>
      <c r="FW1309" s="29"/>
      <c r="FX1309" s="29"/>
      <c r="FY1309" s="29"/>
      <c r="FZ1309" s="29"/>
      <c r="GA1309" s="29"/>
      <c r="GB1309" s="29"/>
      <c r="GC1309" s="29"/>
      <c r="GD1309" s="29"/>
      <c r="GE1309" s="29"/>
      <c r="GF1309" s="29"/>
      <c r="GG1309" s="29"/>
      <c r="GH1309" s="29"/>
      <c r="GI1309" s="29"/>
      <c r="GJ1309" s="29"/>
      <c r="GK1309" s="29"/>
      <c r="GL1309" s="29"/>
      <c r="GM1309" s="29"/>
      <c r="GN1309" s="29"/>
      <c r="GO1309" s="29"/>
      <c r="GP1309" s="29"/>
      <c r="GQ1309" s="29"/>
      <c r="GR1309" s="29"/>
      <c r="GS1309" s="29"/>
      <c r="GT1309" s="29"/>
      <c r="GU1309" s="29"/>
      <c r="GV1309" s="29"/>
      <c r="GW1309" s="29"/>
      <c r="GX1309" s="29"/>
      <c r="GY1309" s="29"/>
      <c r="GZ1309" s="29"/>
      <c r="HA1309" s="29"/>
      <c r="HB1309" s="29"/>
      <c r="HC1309" s="29"/>
      <c r="HD1309" s="29"/>
      <c r="HE1309" s="29"/>
      <c r="HF1309" s="29"/>
      <c r="HG1309" s="29"/>
      <c r="HH1309" s="29"/>
      <c r="HI1309" s="29"/>
      <c r="HJ1309" s="29"/>
      <c r="HK1309" s="29"/>
      <c r="HL1309" s="29"/>
      <c r="HM1309" s="29"/>
      <c r="HN1309" s="29"/>
      <c r="HO1309" s="29"/>
      <c r="HP1309" s="29"/>
      <c r="HQ1309" s="29"/>
      <c r="HR1309" s="29"/>
      <c r="HS1309" s="29"/>
      <c r="HT1309" s="29"/>
      <c r="HU1309" s="29"/>
      <c r="HV1309" s="29"/>
      <c r="HW1309" s="29"/>
      <c r="HX1309" s="29"/>
      <c r="HY1309" s="29"/>
      <c r="HZ1309" s="29"/>
      <c r="IA1309" s="29"/>
      <c r="IB1309" s="29"/>
      <c r="IC1309" s="29"/>
      <c r="ID1309" s="29"/>
      <c r="IE1309" s="29"/>
      <c r="IF1309" s="29"/>
      <c r="IG1309" s="29"/>
      <c r="IH1309" s="29"/>
      <c r="II1309" s="29"/>
      <c r="IJ1309" s="29"/>
      <c r="IK1309" s="29"/>
      <c r="IL1309" s="29"/>
      <c r="IM1309" s="29"/>
      <c r="IN1309" s="29"/>
      <c r="IO1309" s="29"/>
      <c r="IP1309" s="29"/>
      <c r="IQ1309" s="29"/>
      <c r="IR1309" s="29"/>
      <c r="IS1309" s="29"/>
      <c r="IT1309" s="29"/>
      <c r="IU1309" s="29"/>
      <c r="IV1309" s="29"/>
      <c r="IW1309" s="29"/>
      <c r="IX1309" s="29"/>
      <c r="IY1309" s="29"/>
      <c r="IZ1309" s="29"/>
      <c r="JA1309" s="29"/>
      <c r="JB1309" s="29"/>
      <c r="JC1309" s="29"/>
      <c r="JD1309" s="29"/>
      <c r="JE1309" s="29"/>
      <c r="JF1309" s="29"/>
      <c r="JG1309" s="29"/>
      <c r="JH1309" s="29"/>
      <c r="JI1309" s="29"/>
      <c r="JJ1309" s="29"/>
      <c r="JK1309" s="29"/>
      <c r="JL1309" s="29"/>
      <c r="JM1309" s="29"/>
      <c r="JN1309" s="29"/>
      <c r="JO1309" s="29"/>
      <c r="JP1309" s="29"/>
      <c r="JQ1309" s="29"/>
      <c r="JR1309" s="29"/>
      <c r="JS1309" s="29"/>
      <c r="JT1309" s="29"/>
      <c r="JU1309" s="29"/>
      <c r="JV1309" s="29"/>
      <c r="JW1309" s="29"/>
      <c r="JX1309" s="29"/>
      <c r="JY1309" s="29"/>
      <c r="JZ1309" s="29"/>
      <c r="KA1309" s="29"/>
      <c r="KB1309" s="29"/>
      <c r="KC1309" s="29"/>
      <c r="KD1309" s="29"/>
      <c r="KE1309" s="29"/>
      <c r="KF1309" s="29"/>
      <c r="KG1309" s="29"/>
      <c r="KH1309" s="29"/>
      <c r="KI1309" s="29"/>
      <c r="KJ1309" s="29"/>
      <c r="KK1309" s="29"/>
      <c r="KL1309" s="29"/>
      <c r="KM1309" s="29"/>
      <c r="KN1309" s="29"/>
      <c r="KO1309" s="29"/>
      <c r="KP1309" s="29"/>
      <c r="KQ1309" s="29"/>
      <c r="KR1309" s="29"/>
      <c r="KS1309" s="29"/>
      <c r="KT1309" s="29"/>
      <c r="KU1309" s="29"/>
      <c r="KV1309" s="29"/>
      <c r="KW1309" s="29"/>
      <c r="KX1309" s="29"/>
      <c r="KY1309" s="29"/>
      <c r="KZ1309" s="29"/>
      <c r="LA1309" s="29"/>
      <c r="LB1309" s="29"/>
      <c r="LC1309" s="29"/>
      <c r="LD1309" s="29"/>
      <c r="LE1309" s="29"/>
      <c r="LF1309" s="29"/>
      <c r="LG1309" s="29"/>
      <c r="LH1309" s="29"/>
      <c r="LI1309" s="29"/>
      <c r="LJ1309" s="29"/>
      <c r="LK1309" s="29"/>
      <c r="LL1309" s="29"/>
      <c r="LM1309" s="29"/>
      <c r="LN1309" s="29"/>
      <c r="LO1309" s="29"/>
      <c r="LP1309" s="29"/>
      <c r="LQ1309" s="29"/>
      <c r="LR1309" s="29"/>
      <c r="LS1309" s="29"/>
      <c r="LT1309" s="29"/>
      <c r="LU1309" s="29"/>
      <c r="LV1309" s="29"/>
      <c r="LW1309" s="29"/>
      <c r="LX1309" s="29"/>
      <c r="LY1309" s="29"/>
      <c r="LZ1309" s="29"/>
      <c r="MA1309" s="29"/>
      <c r="MB1309" s="29"/>
      <c r="MC1309" s="29"/>
      <c r="MD1309" s="29"/>
      <c r="ME1309" s="29"/>
      <c r="MF1309" s="29"/>
      <c r="MG1309" s="29"/>
      <c r="MH1309" s="29"/>
      <c r="MI1309" s="29"/>
      <c r="MJ1309" s="29"/>
      <c r="MK1309" s="29"/>
      <c r="ML1309" s="29"/>
      <c r="MM1309" s="29"/>
      <c r="MN1309" s="29"/>
      <c r="MO1309" s="29"/>
      <c r="MP1309" s="29"/>
      <c r="MQ1309" s="29"/>
      <c r="MR1309" s="29"/>
      <c r="MS1309" s="29"/>
      <c r="MT1309" s="29"/>
      <c r="MU1309" s="29"/>
      <c r="MV1309" s="29"/>
      <c r="MW1309" s="29"/>
      <c r="MX1309" s="29"/>
      <c r="MY1309" s="29"/>
      <c r="MZ1309" s="29"/>
      <c r="NA1309" s="29"/>
      <c r="NB1309" s="29"/>
      <c r="NC1309" s="29"/>
      <c r="ND1309" s="29"/>
      <c r="NE1309" s="29"/>
      <c r="NF1309" s="29"/>
      <c r="NG1309" s="29"/>
      <c r="NH1309" s="29"/>
      <c r="NI1309" s="29"/>
      <c r="NJ1309" s="29"/>
      <c r="NK1309" s="29"/>
      <c r="NL1309" s="29"/>
      <c r="NM1309" s="29"/>
      <c r="NN1309" s="29"/>
      <c r="NO1309" s="29"/>
      <c r="NP1309" s="29"/>
      <c r="NQ1309" s="29"/>
      <c r="NR1309" s="29"/>
      <c r="NS1309" s="29"/>
      <c r="NT1309" s="29"/>
      <c r="NU1309" s="29"/>
      <c r="NV1309" s="29"/>
      <c r="NW1309" s="29"/>
      <c r="NX1309" s="29"/>
      <c r="NY1309" s="29"/>
      <c r="NZ1309" s="29"/>
      <c r="OA1309" s="29"/>
      <c r="OB1309" s="29"/>
      <c r="OC1309" s="29"/>
      <c r="OD1309" s="29"/>
      <c r="OE1309" s="29"/>
      <c r="OF1309" s="29"/>
      <c r="OG1309" s="29"/>
      <c r="OH1309" s="29"/>
      <c r="OI1309" s="29"/>
      <c r="OJ1309" s="29"/>
      <c r="OK1309" s="29"/>
      <c r="OL1309" s="29"/>
      <c r="OM1309" s="29"/>
      <c r="ON1309" s="29"/>
      <c r="OO1309" s="29"/>
      <c r="OP1309" s="29"/>
      <c r="OQ1309" s="29"/>
      <c r="OR1309" s="29"/>
      <c r="OS1309" s="29"/>
      <c r="OT1309" s="29"/>
      <c r="OU1309" s="29"/>
      <c r="OV1309" s="29"/>
      <c r="OW1309" s="29"/>
      <c r="OX1309" s="29"/>
      <c r="OY1309" s="29"/>
      <c r="OZ1309" s="29"/>
      <c r="PA1309" s="29"/>
      <c r="PB1309" s="29"/>
      <c r="PC1309" s="29"/>
      <c r="PD1309" s="29"/>
      <c r="PE1309" s="29"/>
      <c r="PF1309" s="29"/>
      <c r="PG1309" s="29"/>
      <c r="PH1309" s="29"/>
      <c r="PI1309" s="29"/>
      <c r="PJ1309" s="29"/>
      <c r="PK1309" s="29"/>
      <c r="PL1309" s="29"/>
      <c r="PM1309" s="29"/>
      <c r="PN1309" s="29"/>
      <c r="PO1309" s="29"/>
      <c r="PP1309" s="29"/>
      <c r="PQ1309" s="29"/>
      <c r="PR1309" s="29"/>
      <c r="PS1309" s="29"/>
      <c r="PT1309" s="29"/>
      <c r="PU1309" s="29"/>
      <c r="PV1309" s="29"/>
      <c r="PW1309" s="29"/>
      <c r="PX1309" s="29"/>
      <c r="PY1309" s="29"/>
      <c r="PZ1309" s="29"/>
      <c r="QA1309" s="29"/>
      <c r="QB1309" s="29"/>
      <c r="QC1309" s="29"/>
      <c r="QD1309" s="29"/>
      <c r="QE1309" s="29"/>
      <c r="QF1309" s="29"/>
      <c r="QG1309" s="29"/>
      <c r="QH1309" s="29"/>
      <c r="QI1309" s="29"/>
      <c r="QJ1309" s="29"/>
      <c r="QK1309" s="29"/>
      <c r="QL1309" s="29"/>
      <c r="QM1309" s="29"/>
      <c r="QN1309" s="29"/>
      <c r="QO1309" s="29"/>
      <c r="QP1309" s="29"/>
      <c r="QQ1309" s="29"/>
      <c r="QR1309" s="29"/>
      <c r="QS1309" s="29"/>
      <c r="QT1309" s="29"/>
      <c r="QU1309" s="29"/>
      <c r="QV1309" s="29"/>
      <c r="QW1309" s="29"/>
      <c r="QX1309" s="29"/>
      <c r="QY1309" s="29"/>
      <c r="QZ1309" s="29"/>
      <c r="RA1309" s="29"/>
      <c r="RB1309" s="29"/>
      <c r="RC1309" s="29"/>
      <c r="RD1309" s="29"/>
      <c r="RE1309" s="29"/>
      <c r="RF1309" s="29"/>
      <c r="RG1309" s="29"/>
      <c r="RH1309" s="29"/>
      <c r="RI1309" s="29"/>
      <c r="RJ1309" s="29"/>
      <c r="RK1309" s="29"/>
      <c r="RL1309" s="29"/>
      <c r="RM1309" s="29"/>
      <c r="RN1309" s="29"/>
      <c r="RO1309" s="29"/>
      <c r="RP1309" s="29"/>
      <c r="RQ1309" s="29"/>
      <c r="RR1309" s="29"/>
      <c r="RS1309" s="29"/>
      <c r="RT1309" s="29"/>
      <c r="RU1309" s="29"/>
      <c r="RV1309" s="29"/>
      <c r="RW1309" s="29"/>
      <c r="RX1309" s="29"/>
      <c r="RY1309" s="29"/>
      <c r="RZ1309" s="29"/>
      <c r="SA1309" s="29"/>
      <c r="SB1309" s="29"/>
      <c r="SC1309" s="29"/>
      <c r="SD1309" s="29"/>
      <c r="SE1309" s="29"/>
      <c r="SF1309" s="29"/>
      <c r="SG1309" s="29"/>
      <c r="SH1309" s="29"/>
      <c r="SI1309" s="29"/>
      <c r="SJ1309" s="29"/>
      <c r="SK1309" s="29"/>
      <c r="SL1309" s="29"/>
      <c r="SM1309" s="29"/>
      <c r="SN1309" s="29"/>
      <c r="SO1309" s="29"/>
      <c r="SP1309" s="29"/>
      <c r="SQ1309" s="29"/>
      <c r="SR1309" s="29"/>
      <c r="SS1309" s="29"/>
      <c r="ST1309" s="29"/>
      <c r="SU1309" s="29"/>
      <c r="SV1309" s="29"/>
      <c r="SW1309" s="29"/>
      <c r="SX1309" s="29"/>
      <c r="SY1309" s="29"/>
      <c r="SZ1309" s="29"/>
      <c r="TA1309" s="29"/>
      <c r="TB1309" s="29"/>
      <c r="TC1309" s="29"/>
      <c r="TD1309" s="29"/>
    </row>
    <row r="1310" spans="1:524" ht="16.5" customHeight="1" x14ac:dyDescent="0.2">
      <c r="A1310" s="20">
        <v>702</v>
      </c>
      <c r="B1310" s="20" t="s">
        <v>62</v>
      </c>
      <c r="C1310" s="20" t="s">
        <v>915</v>
      </c>
      <c r="D1310" s="20" t="s">
        <v>38</v>
      </c>
      <c r="E1310" s="20" t="s">
        <v>1345</v>
      </c>
      <c r="F1310" s="22" t="s">
        <v>963</v>
      </c>
      <c r="G1310" s="20" t="s">
        <v>84</v>
      </c>
      <c r="H1310" s="20" t="s">
        <v>35</v>
      </c>
      <c r="I1310" s="20" t="s">
        <v>81</v>
      </c>
      <c r="J1310" s="22" t="s">
        <v>915</v>
      </c>
      <c r="K1310" s="20"/>
      <c r="L1310" s="20"/>
      <c r="M1310" s="20"/>
      <c r="N1310" s="20"/>
      <c r="O1310" s="23"/>
      <c r="P1310" s="23">
        <v>1450000</v>
      </c>
      <c r="Q1310" s="24">
        <v>1</v>
      </c>
      <c r="R1310" s="25">
        <v>45962</v>
      </c>
      <c r="S1310" s="20" t="s">
        <v>83</v>
      </c>
      <c r="T1310" s="26">
        <f t="shared" si="22"/>
        <v>1450000</v>
      </c>
      <c r="U1310" s="27" t="s">
        <v>100</v>
      </c>
      <c r="V1310" s="27" t="s">
        <v>100</v>
      </c>
      <c r="W1310" s="29"/>
      <c r="X1310" s="29"/>
      <c r="Y1310" s="29"/>
      <c r="Z1310" s="29"/>
      <c r="AA1310" s="29"/>
      <c r="AB1310" s="29"/>
      <c r="AC1310" s="29"/>
      <c r="AD1310" s="29"/>
      <c r="AE1310" s="29"/>
      <c r="AF1310" s="29"/>
      <c r="AG1310" s="29"/>
      <c r="AH1310" s="29"/>
      <c r="AI1310" s="29"/>
      <c r="AJ1310" s="29"/>
      <c r="AK1310" s="29"/>
      <c r="AL1310" s="29"/>
      <c r="AM1310" s="29"/>
      <c r="AN1310" s="29"/>
      <c r="AO1310" s="29"/>
      <c r="AP1310" s="29"/>
      <c r="AQ1310" s="29"/>
      <c r="AR1310" s="29"/>
      <c r="AS1310" s="29"/>
      <c r="AT1310" s="29"/>
      <c r="AU1310" s="29"/>
      <c r="AV1310" s="29"/>
      <c r="AW1310" s="29"/>
      <c r="AX1310" s="29"/>
      <c r="AY1310" s="29"/>
      <c r="AZ1310" s="29"/>
      <c r="BA1310" s="29"/>
      <c r="BB1310" s="29"/>
      <c r="BC1310" s="29"/>
      <c r="BD1310" s="29"/>
      <c r="BE1310" s="29"/>
      <c r="BF1310" s="29"/>
      <c r="BG1310" s="29"/>
      <c r="BH1310" s="29"/>
      <c r="BI1310" s="29"/>
      <c r="BJ1310" s="29"/>
      <c r="BK1310" s="29"/>
      <c r="BL1310" s="29"/>
      <c r="BM1310" s="29"/>
      <c r="BN1310" s="29"/>
      <c r="BO1310" s="29"/>
      <c r="BP1310" s="29"/>
      <c r="BQ1310" s="29"/>
      <c r="BR1310" s="29"/>
      <c r="BS1310" s="29"/>
      <c r="BT1310" s="29"/>
      <c r="BU1310" s="29"/>
      <c r="BV1310" s="29"/>
      <c r="BW1310" s="29"/>
      <c r="BX1310" s="29"/>
      <c r="BY1310" s="29"/>
      <c r="BZ1310" s="29"/>
      <c r="CA1310" s="29"/>
      <c r="CB1310" s="29"/>
      <c r="CC1310" s="29"/>
      <c r="CD1310" s="29"/>
      <c r="CE1310" s="29"/>
      <c r="CF1310" s="29"/>
      <c r="CG1310" s="29"/>
      <c r="CH1310" s="29"/>
      <c r="CI1310" s="29"/>
      <c r="CJ1310" s="29"/>
      <c r="CK1310" s="29"/>
      <c r="CL1310" s="29"/>
      <c r="CM1310" s="29"/>
      <c r="CN1310" s="29"/>
      <c r="CO1310" s="29"/>
      <c r="CP1310" s="29"/>
      <c r="CQ1310" s="29"/>
      <c r="CR1310" s="29"/>
      <c r="CS1310" s="29"/>
      <c r="CT1310" s="29"/>
      <c r="CU1310" s="29"/>
      <c r="CV1310" s="29"/>
      <c r="CW1310" s="29"/>
      <c r="CX1310" s="29"/>
      <c r="CY1310" s="29"/>
      <c r="CZ1310" s="29"/>
      <c r="DA1310" s="29"/>
      <c r="DB1310" s="29"/>
      <c r="DC1310" s="29"/>
      <c r="DD1310" s="29"/>
      <c r="DE1310" s="29"/>
      <c r="DF1310" s="29"/>
      <c r="DG1310" s="29"/>
      <c r="DH1310" s="29"/>
      <c r="DI1310" s="29"/>
      <c r="DJ1310" s="29"/>
      <c r="DK1310" s="29"/>
      <c r="DL1310" s="29"/>
      <c r="DM1310" s="29"/>
      <c r="DN1310" s="29"/>
      <c r="DO1310" s="29"/>
      <c r="DP1310" s="29"/>
      <c r="DQ1310" s="29"/>
      <c r="DR1310" s="29"/>
      <c r="DS1310" s="29"/>
      <c r="DT1310" s="29"/>
      <c r="DU1310" s="29"/>
      <c r="DV1310" s="29"/>
      <c r="DW1310" s="29"/>
      <c r="DX1310" s="29"/>
      <c r="DY1310" s="29"/>
      <c r="DZ1310" s="29"/>
      <c r="EA1310" s="29"/>
      <c r="EB1310" s="29"/>
      <c r="EC1310" s="29"/>
      <c r="ED1310" s="29"/>
      <c r="EE1310" s="29"/>
      <c r="EF1310" s="29"/>
      <c r="EG1310" s="29"/>
      <c r="EH1310" s="29"/>
      <c r="EI1310" s="29"/>
      <c r="EJ1310" s="29"/>
      <c r="EK1310" s="29"/>
      <c r="EL1310" s="29"/>
      <c r="EM1310" s="29"/>
      <c r="EN1310" s="29"/>
      <c r="EO1310" s="29"/>
      <c r="EP1310" s="29"/>
      <c r="EQ1310" s="29"/>
      <c r="ER1310" s="29"/>
      <c r="ES1310" s="29"/>
      <c r="ET1310" s="29"/>
      <c r="EU1310" s="29"/>
      <c r="EV1310" s="29"/>
      <c r="EW1310" s="29"/>
      <c r="EX1310" s="29"/>
      <c r="EY1310" s="29"/>
      <c r="EZ1310" s="29"/>
      <c r="FA1310" s="29"/>
      <c r="FB1310" s="29"/>
      <c r="FC1310" s="29"/>
      <c r="FD1310" s="29"/>
      <c r="FE1310" s="29"/>
      <c r="FF1310" s="29"/>
      <c r="FG1310" s="29"/>
      <c r="FH1310" s="29"/>
      <c r="FI1310" s="29"/>
      <c r="FJ1310" s="29"/>
      <c r="FK1310" s="29"/>
      <c r="FL1310" s="29"/>
      <c r="FM1310" s="29"/>
      <c r="FN1310" s="29"/>
      <c r="FO1310" s="29"/>
      <c r="FP1310" s="29"/>
      <c r="FQ1310" s="29"/>
      <c r="FR1310" s="29"/>
      <c r="FS1310" s="29"/>
      <c r="FT1310" s="29"/>
      <c r="FU1310" s="29"/>
      <c r="FV1310" s="29"/>
      <c r="FW1310" s="29"/>
      <c r="FX1310" s="29"/>
      <c r="FY1310" s="29"/>
      <c r="FZ1310" s="29"/>
      <c r="GA1310" s="29"/>
      <c r="GB1310" s="29"/>
      <c r="GC1310" s="29"/>
      <c r="GD1310" s="29"/>
      <c r="GE1310" s="29"/>
      <c r="GF1310" s="29"/>
      <c r="GG1310" s="29"/>
      <c r="GH1310" s="29"/>
      <c r="GI1310" s="29"/>
      <c r="GJ1310" s="29"/>
      <c r="GK1310" s="29"/>
      <c r="GL1310" s="29"/>
      <c r="GM1310" s="29"/>
      <c r="GN1310" s="29"/>
      <c r="GO1310" s="29"/>
      <c r="GP1310" s="29"/>
      <c r="GQ1310" s="29"/>
      <c r="GR1310" s="29"/>
      <c r="GS1310" s="29"/>
      <c r="GT1310" s="29"/>
      <c r="GU1310" s="29"/>
      <c r="GV1310" s="29"/>
      <c r="GW1310" s="29"/>
      <c r="GX1310" s="29"/>
      <c r="GY1310" s="29"/>
      <c r="GZ1310" s="29"/>
      <c r="HA1310" s="29"/>
      <c r="HB1310" s="29"/>
      <c r="HC1310" s="29"/>
      <c r="HD1310" s="29"/>
      <c r="HE1310" s="29"/>
      <c r="HF1310" s="29"/>
      <c r="HG1310" s="29"/>
      <c r="HH1310" s="29"/>
      <c r="HI1310" s="29"/>
      <c r="HJ1310" s="29"/>
      <c r="HK1310" s="29"/>
      <c r="HL1310" s="29"/>
      <c r="HM1310" s="29"/>
      <c r="HN1310" s="29"/>
      <c r="HO1310" s="29"/>
      <c r="HP1310" s="29"/>
      <c r="HQ1310" s="29"/>
      <c r="HR1310" s="29"/>
      <c r="HS1310" s="29"/>
      <c r="HT1310" s="29"/>
      <c r="HU1310" s="29"/>
      <c r="HV1310" s="29"/>
      <c r="HW1310" s="29"/>
      <c r="HX1310" s="29"/>
      <c r="HY1310" s="29"/>
      <c r="HZ1310" s="29"/>
      <c r="IA1310" s="29"/>
      <c r="IB1310" s="29"/>
      <c r="IC1310" s="29"/>
      <c r="ID1310" s="29"/>
      <c r="IE1310" s="29"/>
      <c r="IF1310" s="29"/>
      <c r="IG1310" s="29"/>
      <c r="IH1310" s="29"/>
      <c r="II1310" s="29"/>
      <c r="IJ1310" s="29"/>
      <c r="IK1310" s="29"/>
      <c r="IL1310" s="29"/>
      <c r="IM1310" s="29"/>
      <c r="IN1310" s="29"/>
      <c r="IO1310" s="29"/>
      <c r="IP1310" s="29"/>
      <c r="IQ1310" s="29"/>
      <c r="IR1310" s="29"/>
      <c r="IS1310" s="29"/>
      <c r="IT1310" s="29"/>
      <c r="IU1310" s="29"/>
      <c r="IV1310" s="29"/>
      <c r="IW1310" s="29"/>
      <c r="IX1310" s="29"/>
      <c r="IY1310" s="29"/>
      <c r="IZ1310" s="29"/>
      <c r="JA1310" s="29"/>
      <c r="JB1310" s="29"/>
      <c r="JC1310" s="29"/>
      <c r="JD1310" s="29"/>
      <c r="JE1310" s="29"/>
      <c r="JF1310" s="29"/>
      <c r="JG1310" s="29"/>
      <c r="JH1310" s="29"/>
      <c r="JI1310" s="29"/>
      <c r="JJ1310" s="29"/>
      <c r="JK1310" s="29"/>
      <c r="JL1310" s="29"/>
      <c r="JM1310" s="29"/>
      <c r="JN1310" s="29"/>
      <c r="JO1310" s="29"/>
      <c r="JP1310" s="29"/>
      <c r="JQ1310" s="29"/>
      <c r="JR1310" s="29"/>
      <c r="JS1310" s="29"/>
      <c r="JT1310" s="29"/>
      <c r="JU1310" s="29"/>
      <c r="JV1310" s="29"/>
      <c r="JW1310" s="29"/>
      <c r="JX1310" s="29"/>
      <c r="JY1310" s="29"/>
      <c r="JZ1310" s="29"/>
      <c r="KA1310" s="29"/>
      <c r="KB1310" s="29"/>
      <c r="KC1310" s="29"/>
      <c r="KD1310" s="29"/>
      <c r="KE1310" s="29"/>
      <c r="KF1310" s="29"/>
      <c r="KG1310" s="29"/>
      <c r="KH1310" s="29"/>
      <c r="KI1310" s="29"/>
      <c r="KJ1310" s="29"/>
      <c r="KK1310" s="29"/>
      <c r="KL1310" s="29"/>
      <c r="KM1310" s="29"/>
      <c r="KN1310" s="29"/>
      <c r="KO1310" s="29"/>
      <c r="KP1310" s="29"/>
      <c r="KQ1310" s="29"/>
      <c r="KR1310" s="29"/>
      <c r="KS1310" s="29"/>
      <c r="KT1310" s="29"/>
      <c r="KU1310" s="29"/>
      <c r="KV1310" s="29"/>
      <c r="KW1310" s="29"/>
      <c r="KX1310" s="29"/>
      <c r="KY1310" s="29"/>
      <c r="KZ1310" s="29"/>
      <c r="LA1310" s="29"/>
      <c r="LB1310" s="29"/>
      <c r="LC1310" s="29"/>
      <c r="LD1310" s="29"/>
      <c r="LE1310" s="29"/>
      <c r="LF1310" s="29"/>
      <c r="LG1310" s="29"/>
      <c r="LH1310" s="29"/>
      <c r="LI1310" s="29"/>
      <c r="LJ1310" s="29"/>
      <c r="LK1310" s="29"/>
      <c r="LL1310" s="29"/>
      <c r="LM1310" s="29"/>
      <c r="LN1310" s="29"/>
      <c r="LO1310" s="29"/>
      <c r="LP1310" s="29"/>
      <c r="LQ1310" s="29"/>
      <c r="LR1310" s="29"/>
      <c r="LS1310" s="29"/>
      <c r="LT1310" s="29"/>
      <c r="LU1310" s="29"/>
      <c r="LV1310" s="29"/>
      <c r="LW1310" s="29"/>
      <c r="LX1310" s="29"/>
      <c r="LY1310" s="29"/>
      <c r="LZ1310" s="29"/>
      <c r="MA1310" s="29"/>
      <c r="MB1310" s="29"/>
      <c r="MC1310" s="29"/>
      <c r="MD1310" s="29"/>
      <c r="ME1310" s="29"/>
      <c r="MF1310" s="29"/>
      <c r="MG1310" s="29"/>
      <c r="MH1310" s="29"/>
      <c r="MI1310" s="29"/>
      <c r="MJ1310" s="29"/>
      <c r="MK1310" s="29"/>
      <c r="ML1310" s="29"/>
      <c r="MM1310" s="29"/>
      <c r="MN1310" s="29"/>
      <c r="MO1310" s="29"/>
      <c r="MP1310" s="29"/>
      <c r="MQ1310" s="29"/>
      <c r="MR1310" s="29"/>
      <c r="MS1310" s="29"/>
      <c r="MT1310" s="29"/>
      <c r="MU1310" s="29"/>
      <c r="MV1310" s="29"/>
      <c r="MW1310" s="29"/>
      <c r="MX1310" s="29"/>
      <c r="MY1310" s="29"/>
      <c r="MZ1310" s="29"/>
      <c r="NA1310" s="29"/>
      <c r="NB1310" s="29"/>
      <c r="NC1310" s="29"/>
      <c r="ND1310" s="29"/>
      <c r="NE1310" s="29"/>
      <c r="NF1310" s="29"/>
      <c r="NG1310" s="29"/>
      <c r="NH1310" s="29"/>
      <c r="NI1310" s="29"/>
      <c r="NJ1310" s="29"/>
      <c r="NK1310" s="29"/>
      <c r="NL1310" s="29"/>
      <c r="NM1310" s="29"/>
      <c r="NN1310" s="29"/>
      <c r="NO1310" s="29"/>
      <c r="NP1310" s="29"/>
      <c r="NQ1310" s="29"/>
      <c r="NR1310" s="29"/>
      <c r="NS1310" s="29"/>
      <c r="NT1310" s="29"/>
      <c r="NU1310" s="29"/>
      <c r="NV1310" s="29"/>
      <c r="NW1310" s="29"/>
      <c r="NX1310" s="29"/>
      <c r="NY1310" s="29"/>
      <c r="NZ1310" s="29"/>
      <c r="OA1310" s="29"/>
      <c r="OB1310" s="29"/>
      <c r="OC1310" s="29"/>
      <c r="OD1310" s="29"/>
      <c r="OE1310" s="29"/>
      <c r="OF1310" s="29"/>
      <c r="OG1310" s="29"/>
      <c r="OH1310" s="29"/>
      <c r="OI1310" s="29"/>
      <c r="OJ1310" s="29"/>
      <c r="OK1310" s="29"/>
      <c r="OL1310" s="29"/>
      <c r="OM1310" s="29"/>
      <c r="ON1310" s="29"/>
      <c r="OO1310" s="29"/>
      <c r="OP1310" s="29"/>
      <c r="OQ1310" s="29"/>
      <c r="OR1310" s="29"/>
      <c r="OS1310" s="29"/>
      <c r="OT1310" s="29"/>
      <c r="OU1310" s="29"/>
      <c r="OV1310" s="29"/>
      <c r="OW1310" s="29"/>
      <c r="OX1310" s="29"/>
      <c r="OY1310" s="29"/>
      <c r="OZ1310" s="29"/>
      <c r="PA1310" s="29"/>
      <c r="PB1310" s="29"/>
      <c r="PC1310" s="29"/>
      <c r="PD1310" s="29"/>
      <c r="PE1310" s="29"/>
      <c r="PF1310" s="29"/>
      <c r="PG1310" s="29"/>
      <c r="PH1310" s="29"/>
      <c r="PI1310" s="29"/>
      <c r="PJ1310" s="29"/>
      <c r="PK1310" s="29"/>
      <c r="PL1310" s="29"/>
      <c r="PM1310" s="29"/>
      <c r="PN1310" s="29"/>
      <c r="PO1310" s="29"/>
      <c r="PP1310" s="29"/>
      <c r="PQ1310" s="29"/>
      <c r="PR1310" s="29"/>
      <c r="PS1310" s="29"/>
      <c r="PT1310" s="29"/>
      <c r="PU1310" s="29"/>
      <c r="PV1310" s="29"/>
      <c r="PW1310" s="29"/>
      <c r="PX1310" s="29"/>
      <c r="PY1310" s="29"/>
      <c r="PZ1310" s="29"/>
      <c r="QA1310" s="29"/>
      <c r="QB1310" s="29"/>
      <c r="QC1310" s="29"/>
      <c r="QD1310" s="29"/>
      <c r="QE1310" s="29"/>
      <c r="QF1310" s="29"/>
      <c r="QG1310" s="29"/>
      <c r="QH1310" s="29"/>
      <c r="QI1310" s="29"/>
      <c r="QJ1310" s="29"/>
      <c r="QK1310" s="29"/>
      <c r="QL1310" s="29"/>
      <c r="QM1310" s="29"/>
      <c r="QN1310" s="29"/>
      <c r="QO1310" s="29"/>
      <c r="QP1310" s="29"/>
      <c r="QQ1310" s="29"/>
      <c r="QR1310" s="29"/>
      <c r="QS1310" s="29"/>
      <c r="QT1310" s="29"/>
      <c r="QU1310" s="29"/>
      <c r="QV1310" s="29"/>
      <c r="QW1310" s="29"/>
      <c r="QX1310" s="29"/>
      <c r="QY1310" s="29"/>
      <c r="QZ1310" s="29"/>
      <c r="RA1310" s="29"/>
      <c r="RB1310" s="29"/>
      <c r="RC1310" s="29"/>
      <c r="RD1310" s="29"/>
      <c r="RE1310" s="29"/>
      <c r="RF1310" s="29"/>
      <c r="RG1310" s="29"/>
      <c r="RH1310" s="29"/>
      <c r="RI1310" s="29"/>
      <c r="RJ1310" s="29"/>
      <c r="RK1310" s="29"/>
      <c r="RL1310" s="29"/>
      <c r="RM1310" s="29"/>
      <c r="RN1310" s="29"/>
      <c r="RO1310" s="29"/>
      <c r="RP1310" s="29"/>
      <c r="RQ1310" s="29"/>
      <c r="RR1310" s="29"/>
      <c r="RS1310" s="29"/>
      <c r="RT1310" s="29"/>
      <c r="RU1310" s="29"/>
      <c r="RV1310" s="29"/>
      <c r="RW1310" s="29"/>
      <c r="RX1310" s="29"/>
      <c r="RY1310" s="29"/>
      <c r="RZ1310" s="29"/>
      <c r="SA1310" s="29"/>
      <c r="SB1310" s="29"/>
      <c r="SC1310" s="29"/>
      <c r="SD1310" s="29"/>
      <c r="SE1310" s="29"/>
      <c r="SF1310" s="29"/>
      <c r="SG1310" s="29"/>
      <c r="SH1310" s="29"/>
      <c r="SI1310" s="29"/>
      <c r="SJ1310" s="29"/>
      <c r="SK1310" s="29"/>
      <c r="SL1310" s="29"/>
      <c r="SM1310" s="29"/>
      <c r="SN1310" s="29"/>
      <c r="SO1310" s="29"/>
      <c r="SP1310" s="29"/>
      <c r="SQ1310" s="29"/>
      <c r="SR1310" s="29"/>
      <c r="SS1310" s="29"/>
      <c r="ST1310" s="29"/>
      <c r="SU1310" s="29"/>
      <c r="SV1310" s="29"/>
      <c r="SW1310" s="29"/>
      <c r="SX1310" s="29"/>
      <c r="SY1310" s="29"/>
      <c r="SZ1310" s="29"/>
      <c r="TA1310" s="29"/>
      <c r="TB1310" s="29"/>
      <c r="TC1310" s="29"/>
      <c r="TD1310" s="29"/>
    </row>
    <row r="1311" spans="1:524" ht="16.5" customHeight="1" x14ac:dyDescent="0.2">
      <c r="A1311" s="20">
        <v>703</v>
      </c>
      <c r="B1311" s="20" t="s">
        <v>62</v>
      </c>
      <c r="C1311" s="20" t="s">
        <v>915</v>
      </c>
      <c r="D1311" s="20" t="s">
        <v>38</v>
      </c>
      <c r="E1311" s="20" t="s">
        <v>1345</v>
      </c>
      <c r="F1311" s="22" t="s">
        <v>963</v>
      </c>
      <c r="G1311" s="20" t="s">
        <v>84</v>
      </c>
      <c r="H1311" s="20" t="s">
        <v>35</v>
      </c>
      <c r="I1311" s="20" t="s">
        <v>81</v>
      </c>
      <c r="J1311" s="22" t="s">
        <v>915</v>
      </c>
      <c r="K1311" s="20"/>
      <c r="L1311" s="20"/>
      <c r="M1311" s="20"/>
      <c r="N1311" s="20"/>
      <c r="O1311" s="23"/>
      <c r="P1311" s="23">
        <v>1450000</v>
      </c>
      <c r="Q1311" s="24">
        <v>1</v>
      </c>
      <c r="R1311" s="25">
        <v>45992</v>
      </c>
      <c r="S1311" s="20" t="s">
        <v>83</v>
      </c>
      <c r="T1311" s="26">
        <f t="shared" si="22"/>
        <v>1450000</v>
      </c>
      <c r="U1311" s="27" t="s">
        <v>100</v>
      </c>
      <c r="V1311" s="27" t="s">
        <v>100</v>
      </c>
      <c r="W1311" s="29"/>
      <c r="X1311" s="29"/>
      <c r="Y1311" s="29"/>
      <c r="Z1311" s="29"/>
      <c r="AA1311" s="29"/>
      <c r="AB1311" s="29"/>
      <c r="AC1311" s="29"/>
      <c r="AD1311" s="29"/>
      <c r="AE1311" s="29"/>
      <c r="AF1311" s="29"/>
      <c r="AG1311" s="29"/>
      <c r="AH1311" s="29"/>
      <c r="AI1311" s="29"/>
      <c r="AJ1311" s="29"/>
      <c r="AK1311" s="29"/>
      <c r="AL1311" s="29"/>
      <c r="AM1311" s="29"/>
      <c r="AN1311" s="29"/>
      <c r="AO1311" s="29"/>
      <c r="AP1311" s="29"/>
      <c r="AQ1311" s="29"/>
      <c r="AR1311" s="29"/>
      <c r="AS1311" s="29"/>
      <c r="AT1311" s="29"/>
      <c r="AU1311" s="29"/>
      <c r="AV1311" s="29"/>
      <c r="AW1311" s="29"/>
      <c r="AX1311" s="29"/>
      <c r="AY1311" s="29"/>
      <c r="AZ1311" s="29"/>
      <c r="BA1311" s="29"/>
      <c r="BB1311" s="29"/>
      <c r="BC1311" s="29"/>
      <c r="BD1311" s="29"/>
      <c r="BE1311" s="29"/>
      <c r="BF1311" s="29"/>
      <c r="BG1311" s="29"/>
      <c r="BH1311" s="29"/>
      <c r="BI1311" s="29"/>
      <c r="BJ1311" s="29"/>
      <c r="BK1311" s="29"/>
      <c r="BL1311" s="29"/>
      <c r="BM1311" s="29"/>
      <c r="BN1311" s="29"/>
      <c r="BO1311" s="29"/>
      <c r="BP1311" s="29"/>
      <c r="BQ1311" s="29"/>
      <c r="BR1311" s="29"/>
      <c r="BS1311" s="29"/>
      <c r="BT1311" s="29"/>
      <c r="BU1311" s="29"/>
      <c r="BV1311" s="29"/>
      <c r="BW1311" s="29"/>
      <c r="BX1311" s="29"/>
      <c r="BY1311" s="29"/>
      <c r="BZ1311" s="29"/>
      <c r="CA1311" s="29"/>
      <c r="CB1311" s="29"/>
      <c r="CC1311" s="29"/>
      <c r="CD1311" s="29"/>
      <c r="CE1311" s="29"/>
      <c r="CF1311" s="29"/>
      <c r="CG1311" s="29"/>
      <c r="CH1311" s="29"/>
      <c r="CI1311" s="29"/>
      <c r="CJ1311" s="29"/>
      <c r="CK1311" s="29"/>
      <c r="CL1311" s="29"/>
      <c r="CM1311" s="29"/>
      <c r="CN1311" s="29"/>
      <c r="CO1311" s="29"/>
      <c r="CP1311" s="29"/>
      <c r="CQ1311" s="29"/>
      <c r="CR1311" s="29"/>
      <c r="CS1311" s="29"/>
      <c r="CT1311" s="29"/>
      <c r="CU1311" s="29"/>
      <c r="CV1311" s="29"/>
      <c r="CW1311" s="29"/>
      <c r="CX1311" s="29"/>
      <c r="CY1311" s="29"/>
      <c r="CZ1311" s="29"/>
      <c r="DA1311" s="29"/>
      <c r="DB1311" s="29"/>
      <c r="DC1311" s="29"/>
      <c r="DD1311" s="29"/>
      <c r="DE1311" s="29"/>
      <c r="DF1311" s="29"/>
      <c r="DG1311" s="29"/>
      <c r="DH1311" s="29"/>
      <c r="DI1311" s="29"/>
      <c r="DJ1311" s="29"/>
      <c r="DK1311" s="29"/>
      <c r="DL1311" s="29"/>
      <c r="DM1311" s="29"/>
      <c r="DN1311" s="29"/>
      <c r="DO1311" s="29"/>
      <c r="DP1311" s="29"/>
      <c r="DQ1311" s="29"/>
      <c r="DR1311" s="29"/>
      <c r="DS1311" s="29"/>
      <c r="DT1311" s="29"/>
      <c r="DU1311" s="29"/>
      <c r="DV1311" s="29"/>
      <c r="DW1311" s="29"/>
      <c r="DX1311" s="29"/>
      <c r="DY1311" s="29"/>
      <c r="DZ1311" s="29"/>
      <c r="EA1311" s="29"/>
      <c r="EB1311" s="29"/>
      <c r="EC1311" s="29"/>
      <c r="ED1311" s="29"/>
      <c r="EE1311" s="29"/>
      <c r="EF1311" s="29"/>
      <c r="EG1311" s="29"/>
      <c r="EH1311" s="29"/>
      <c r="EI1311" s="29"/>
      <c r="EJ1311" s="29"/>
      <c r="EK1311" s="29"/>
      <c r="EL1311" s="29"/>
      <c r="EM1311" s="29"/>
      <c r="EN1311" s="29"/>
      <c r="EO1311" s="29"/>
      <c r="EP1311" s="29"/>
      <c r="EQ1311" s="29"/>
      <c r="ER1311" s="29"/>
      <c r="ES1311" s="29"/>
      <c r="ET1311" s="29"/>
      <c r="EU1311" s="29"/>
      <c r="EV1311" s="29"/>
      <c r="EW1311" s="29"/>
      <c r="EX1311" s="29"/>
      <c r="EY1311" s="29"/>
      <c r="EZ1311" s="29"/>
      <c r="FA1311" s="29"/>
      <c r="FB1311" s="29"/>
      <c r="FC1311" s="29"/>
      <c r="FD1311" s="29"/>
      <c r="FE1311" s="29"/>
      <c r="FF1311" s="29"/>
      <c r="FG1311" s="29"/>
      <c r="FH1311" s="29"/>
      <c r="FI1311" s="29"/>
      <c r="FJ1311" s="29"/>
      <c r="FK1311" s="29"/>
      <c r="FL1311" s="29"/>
      <c r="FM1311" s="29"/>
      <c r="FN1311" s="29"/>
      <c r="FO1311" s="29"/>
      <c r="FP1311" s="29"/>
      <c r="FQ1311" s="29"/>
      <c r="FR1311" s="29"/>
      <c r="FS1311" s="29"/>
      <c r="FT1311" s="29"/>
      <c r="FU1311" s="29"/>
      <c r="FV1311" s="29"/>
      <c r="FW1311" s="29"/>
      <c r="FX1311" s="29"/>
      <c r="FY1311" s="29"/>
      <c r="FZ1311" s="29"/>
      <c r="GA1311" s="29"/>
      <c r="GB1311" s="29"/>
      <c r="GC1311" s="29"/>
      <c r="GD1311" s="29"/>
      <c r="GE1311" s="29"/>
      <c r="GF1311" s="29"/>
      <c r="GG1311" s="29"/>
      <c r="GH1311" s="29"/>
      <c r="GI1311" s="29"/>
      <c r="GJ1311" s="29"/>
      <c r="GK1311" s="29"/>
      <c r="GL1311" s="29"/>
      <c r="GM1311" s="29"/>
      <c r="GN1311" s="29"/>
      <c r="GO1311" s="29"/>
      <c r="GP1311" s="29"/>
      <c r="GQ1311" s="29"/>
      <c r="GR1311" s="29"/>
      <c r="GS1311" s="29"/>
      <c r="GT1311" s="29"/>
      <c r="GU1311" s="29"/>
      <c r="GV1311" s="29"/>
      <c r="GW1311" s="29"/>
      <c r="GX1311" s="29"/>
      <c r="GY1311" s="29"/>
      <c r="GZ1311" s="29"/>
      <c r="HA1311" s="29"/>
      <c r="HB1311" s="29"/>
      <c r="HC1311" s="29"/>
      <c r="HD1311" s="29"/>
      <c r="HE1311" s="29"/>
      <c r="HF1311" s="29"/>
      <c r="HG1311" s="29"/>
      <c r="HH1311" s="29"/>
      <c r="HI1311" s="29"/>
      <c r="HJ1311" s="29"/>
      <c r="HK1311" s="29"/>
      <c r="HL1311" s="29"/>
      <c r="HM1311" s="29"/>
      <c r="HN1311" s="29"/>
      <c r="HO1311" s="29"/>
      <c r="HP1311" s="29"/>
      <c r="HQ1311" s="29"/>
      <c r="HR1311" s="29"/>
      <c r="HS1311" s="29"/>
      <c r="HT1311" s="29"/>
      <c r="HU1311" s="29"/>
      <c r="HV1311" s="29"/>
      <c r="HW1311" s="29"/>
      <c r="HX1311" s="29"/>
      <c r="HY1311" s="29"/>
      <c r="HZ1311" s="29"/>
      <c r="IA1311" s="29"/>
      <c r="IB1311" s="29"/>
      <c r="IC1311" s="29"/>
      <c r="ID1311" s="29"/>
      <c r="IE1311" s="29"/>
      <c r="IF1311" s="29"/>
      <c r="IG1311" s="29"/>
      <c r="IH1311" s="29"/>
      <c r="II1311" s="29"/>
      <c r="IJ1311" s="29"/>
      <c r="IK1311" s="29"/>
      <c r="IL1311" s="29"/>
      <c r="IM1311" s="29"/>
      <c r="IN1311" s="29"/>
      <c r="IO1311" s="29"/>
      <c r="IP1311" s="29"/>
      <c r="IQ1311" s="29"/>
      <c r="IR1311" s="29"/>
      <c r="IS1311" s="29"/>
      <c r="IT1311" s="29"/>
      <c r="IU1311" s="29"/>
      <c r="IV1311" s="29"/>
      <c r="IW1311" s="29"/>
      <c r="IX1311" s="29"/>
      <c r="IY1311" s="29"/>
      <c r="IZ1311" s="29"/>
      <c r="JA1311" s="29"/>
      <c r="JB1311" s="29"/>
      <c r="JC1311" s="29"/>
      <c r="JD1311" s="29"/>
      <c r="JE1311" s="29"/>
      <c r="JF1311" s="29"/>
      <c r="JG1311" s="29"/>
      <c r="JH1311" s="29"/>
      <c r="JI1311" s="29"/>
      <c r="JJ1311" s="29"/>
      <c r="JK1311" s="29"/>
      <c r="JL1311" s="29"/>
      <c r="JM1311" s="29"/>
      <c r="JN1311" s="29"/>
      <c r="JO1311" s="29"/>
      <c r="JP1311" s="29"/>
      <c r="JQ1311" s="29"/>
      <c r="JR1311" s="29"/>
      <c r="JS1311" s="29"/>
      <c r="JT1311" s="29"/>
      <c r="JU1311" s="29"/>
      <c r="JV1311" s="29"/>
      <c r="JW1311" s="29"/>
      <c r="JX1311" s="29"/>
      <c r="JY1311" s="29"/>
      <c r="JZ1311" s="29"/>
      <c r="KA1311" s="29"/>
      <c r="KB1311" s="29"/>
      <c r="KC1311" s="29"/>
      <c r="KD1311" s="29"/>
      <c r="KE1311" s="29"/>
      <c r="KF1311" s="29"/>
      <c r="KG1311" s="29"/>
      <c r="KH1311" s="29"/>
      <c r="KI1311" s="29"/>
      <c r="KJ1311" s="29"/>
      <c r="KK1311" s="29"/>
      <c r="KL1311" s="29"/>
      <c r="KM1311" s="29"/>
      <c r="KN1311" s="29"/>
      <c r="KO1311" s="29"/>
      <c r="KP1311" s="29"/>
      <c r="KQ1311" s="29"/>
      <c r="KR1311" s="29"/>
      <c r="KS1311" s="29"/>
      <c r="KT1311" s="29"/>
      <c r="KU1311" s="29"/>
      <c r="KV1311" s="29"/>
      <c r="KW1311" s="29"/>
      <c r="KX1311" s="29"/>
      <c r="KY1311" s="29"/>
      <c r="KZ1311" s="29"/>
      <c r="LA1311" s="29"/>
      <c r="LB1311" s="29"/>
      <c r="LC1311" s="29"/>
      <c r="LD1311" s="29"/>
      <c r="LE1311" s="29"/>
      <c r="LF1311" s="29"/>
      <c r="LG1311" s="29"/>
      <c r="LH1311" s="29"/>
      <c r="LI1311" s="29"/>
      <c r="LJ1311" s="29"/>
      <c r="LK1311" s="29"/>
      <c r="LL1311" s="29"/>
      <c r="LM1311" s="29"/>
      <c r="LN1311" s="29"/>
      <c r="LO1311" s="29"/>
      <c r="LP1311" s="29"/>
      <c r="LQ1311" s="29"/>
      <c r="LR1311" s="29"/>
      <c r="LS1311" s="29"/>
      <c r="LT1311" s="29"/>
      <c r="LU1311" s="29"/>
      <c r="LV1311" s="29"/>
      <c r="LW1311" s="29"/>
      <c r="LX1311" s="29"/>
      <c r="LY1311" s="29"/>
      <c r="LZ1311" s="29"/>
      <c r="MA1311" s="29"/>
      <c r="MB1311" s="29"/>
      <c r="MC1311" s="29"/>
      <c r="MD1311" s="29"/>
      <c r="ME1311" s="29"/>
      <c r="MF1311" s="29"/>
      <c r="MG1311" s="29"/>
      <c r="MH1311" s="29"/>
      <c r="MI1311" s="29"/>
      <c r="MJ1311" s="29"/>
      <c r="MK1311" s="29"/>
      <c r="ML1311" s="29"/>
      <c r="MM1311" s="29"/>
      <c r="MN1311" s="29"/>
      <c r="MO1311" s="29"/>
      <c r="MP1311" s="29"/>
      <c r="MQ1311" s="29"/>
      <c r="MR1311" s="29"/>
      <c r="MS1311" s="29"/>
      <c r="MT1311" s="29"/>
      <c r="MU1311" s="29"/>
      <c r="MV1311" s="29"/>
      <c r="MW1311" s="29"/>
      <c r="MX1311" s="29"/>
      <c r="MY1311" s="29"/>
      <c r="MZ1311" s="29"/>
      <c r="NA1311" s="29"/>
      <c r="NB1311" s="29"/>
      <c r="NC1311" s="29"/>
      <c r="ND1311" s="29"/>
      <c r="NE1311" s="29"/>
      <c r="NF1311" s="29"/>
      <c r="NG1311" s="29"/>
      <c r="NH1311" s="29"/>
      <c r="NI1311" s="29"/>
      <c r="NJ1311" s="29"/>
      <c r="NK1311" s="29"/>
      <c r="NL1311" s="29"/>
      <c r="NM1311" s="29"/>
      <c r="NN1311" s="29"/>
      <c r="NO1311" s="29"/>
      <c r="NP1311" s="29"/>
      <c r="NQ1311" s="29"/>
      <c r="NR1311" s="29"/>
      <c r="NS1311" s="29"/>
      <c r="NT1311" s="29"/>
      <c r="NU1311" s="29"/>
      <c r="NV1311" s="29"/>
      <c r="NW1311" s="29"/>
      <c r="NX1311" s="29"/>
      <c r="NY1311" s="29"/>
      <c r="NZ1311" s="29"/>
      <c r="OA1311" s="29"/>
      <c r="OB1311" s="29"/>
      <c r="OC1311" s="29"/>
      <c r="OD1311" s="29"/>
      <c r="OE1311" s="29"/>
      <c r="OF1311" s="29"/>
      <c r="OG1311" s="29"/>
      <c r="OH1311" s="29"/>
      <c r="OI1311" s="29"/>
      <c r="OJ1311" s="29"/>
      <c r="OK1311" s="29"/>
      <c r="OL1311" s="29"/>
      <c r="OM1311" s="29"/>
      <c r="ON1311" s="29"/>
      <c r="OO1311" s="29"/>
      <c r="OP1311" s="29"/>
      <c r="OQ1311" s="29"/>
      <c r="OR1311" s="29"/>
      <c r="OS1311" s="29"/>
      <c r="OT1311" s="29"/>
      <c r="OU1311" s="29"/>
      <c r="OV1311" s="29"/>
      <c r="OW1311" s="29"/>
      <c r="OX1311" s="29"/>
      <c r="OY1311" s="29"/>
      <c r="OZ1311" s="29"/>
      <c r="PA1311" s="29"/>
      <c r="PB1311" s="29"/>
      <c r="PC1311" s="29"/>
      <c r="PD1311" s="29"/>
      <c r="PE1311" s="29"/>
      <c r="PF1311" s="29"/>
      <c r="PG1311" s="29"/>
      <c r="PH1311" s="29"/>
      <c r="PI1311" s="29"/>
      <c r="PJ1311" s="29"/>
      <c r="PK1311" s="29"/>
      <c r="PL1311" s="29"/>
      <c r="PM1311" s="29"/>
      <c r="PN1311" s="29"/>
      <c r="PO1311" s="29"/>
      <c r="PP1311" s="29"/>
      <c r="PQ1311" s="29"/>
      <c r="PR1311" s="29"/>
      <c r="PS1311" s="29"/>
      <c r="PT1311" s="29"/>
      <c r="PU1311" s="29"/>
      <c r="PV1311" s="29"/>
      <c r="PW1311" s="29"/>
      <c r="PX1311" s="29"/>
      <c r="PY1311" s="29"/>
      <c r="PZ1311" s="29"/>
      <c r="QA1311" s="29"/>
      <c r="QB1311" s="29"/>
      <c r="QC1311" s="29"/>
      <c r="QD1311" s="29"/>
      <c r="QE1311" s="29"/>
      <c r="QF1311" s="29"/>
      <c r="QG1311" s="29"/>
      <c r="QH1311" s="29"/>
      <c r="QI1311" s="29"/>
      <c r="QJ1311" s="29"/>
      <c r="QK1311" s="29"/>
      <c r="QL1311" s="29"/>
      <c r="QM1311" s="29"/>
      <c r="QN1311" s="29"/>
      <c r="QO1311" s="29"/>
      <c r="QP1311" s="29"/>
      <c r="QQ1311" s="29"/>
      <c r="QR1311" s="29"/>
      <c r="QS1311" s="29"/>
      <c r="QT1311" s="29"/>
      <c r="QU1311" s="29"/>
      <c r="QV1311" s="29"/>
      <c r="QW1311" s="29"/>
      <c r="QX1311" s="29"/>
      <c r="QY1311" s="29"/>
      <c r="QZ1311" s="29"/>
      <c r="RA1311" s="29"/>
      <c r="RB1311" s="29"/>
      <c r="RC1311" s="29"/>
      <c r="RD1311" s="29"/>
      <c r="RE1311" s="29"/>
      <c r="RF1311" s="29"/>
      <c r="RG1311" s="29"/>
      <c r="RH1311" s="29"/>
      <c r="RI1311" s="29"/>
      <c r="RJ1311" s="29"/>
      <c r="RK1311" s="29"/>
      <c r="RL1311" s="29"/>
      <c r="RM1311" s="29"/>
      <c r="RN1311" s="29"/>
      <c r="RO1311" s="29"/>
      <c r="RP1311" s="29"/>
      <c r="RQ1311" s="29"/>
      <c r="RR1311" s="29"/>
      <c r="RS1311" s="29"/>
      <c r="RT1311" s="29"/>
      <c r="RU1311" s="29"/>
      <c r="RV1311" s="29"/>
      <c r="RW1311" s="29"/>
      <c r="RX1311" s="29"/>
      <c r="RY1311" s="29"/>
      <c r="RZ1311" s="29"/>
      <c r="SA1311" s="29"/>
      <c r="SB1311" s="29"/>
      <c r="SC1311" s="29"/>
      <c r="SD1311" s="29"/>
      <c r="SE1311" s="29"/>
      <c r="SF1311" s="29"/>
      <c r="SG1311" s="29"/>
      <c r="SH1311" s="29"/>
      <c r="SI1311" s="29"/>
      <c r="SJ1311" s="29"/>
      <c r="SK1311" s="29"/>
      <c r="SL1311" s="29"/>
      <c r="SM1311" s="29"/>
      <c r="SN1311" s="29"/>
      <c r="SO1311" s="29"/>
      <c r="SP1311" s="29"/>
      <c r="SQ1311" s="29"/>
      <c r="SR1311" s="29"/>
      <c r="SS1311" s="29"/>
      <c r="ST1311" s="29"/>
      <c r="SU1311" s="29"/>
      <c r="SV1311" s="29"/>
      <c r="SW1311" s="29"/>
      <c r="SX1311" s="29"/>
      <c r="SY1311" s="29"/>
      <c r="SZ1311" s="29"/>
      <c r="TA1311" s="29"/>
      <c r="TB1311" s="29"/>
      <c r="TC1311" s="29"/>
      <c r="TD1311" s="29"/>
    </row>
    <row r="1312" spans="1:524" ht="16.5" customHeight="1" x14ac:dyDescent="0.2">
      <c r="A1312" s="20">
        <v>704</v>
      </c>
      <c r="B1312" s="20" t="s">
        <v>62</v>
      </c>
      <c r="C1312" s="20" t="s">
        <v>915</v>
      </c>
      <c r="D1312" s="20" t="s">
        <v>38</v>
      </c>
      <c r="E1312" s="20" t="s">
        <v>1350</v>
      </c>
      <c r="F1312" s="22" t="s">
        <v>964</v>
      </c>
      <c r="G1312" s="20" t="s">
        <v>37</v>
      </c>
      <c r="H1312" s="20" t="s">
        <v>154</v>
      </c>
      <c r="I1312" s="20" t="s">
        <v>81</v>
      </c>
      <c r="J1312" s="22" t="s">
        <v>915</v>
      </c>
      <c r="K1312" s="20"/>
      <c r="L1312" s="20"/>
      <c r="M1312" s="20"/>
      <c r="N1312" s="20"/>
      <c r="O1312" s="23"/>
      <c r="P1312" s="23">
        <v>2087273</v>
      </c>
      <c r="Q1312" s="24">
        <v>1</v>
      </c>
      <c r="R1312" s="25">
        <v>45658</v>
      </c>
      <c r="S1312" s="20" t="s">
        <v>83</v>
      </c>
      <c r="T1312" s="26">
        <f t="shared" si="22"/>
        <v>2087273</v>
      </c>
      <c r="U1312" s="27" t="s">
        <v>100</v>
      </c>
      <c r="V1312" s="27" t="s">
        <v>100</v>
      </c>
      <c r="W1312" s="29"/>
      <c r="X1312" s="29"/>
      <c r="Y1312" s="29"/>
      <c r="Z1312" s="29"/>
      <c r="AA1312" s="29"/>
      <c r="AB1312" s="29"/>
      <c r="AC1312" s="29"/>
      <c r="AD1312" s="29"/>
      <c r="AE1312" s="29"/>
      <c r="AF1312" s="29"/>
      <c r="AG1312" s="29"/>
      <c r="AH1312" s="29"/>
      <c r="AI1312" s="29"/>
      <c r="AJ1312" s="29"/>
      <c r="AK1312" s="29"/>
      <c r="AL1312" s="29"/>
      <c r="AM1312" s="29"/>
      <c r="AN1312" s="29"/>
      <c r="AO1312" s="29"/>
      <c r="AP1312" s="29"/>
      <c r="AQ1312" s="29"/>
      <c r="AR1312" s="29"/>
      <c r="AS1312" s="29"/>
      <c r="AT1312" s="29"/>
      <c r="AU1312" s="29"/>
      <c r="AV1312" s="29"/>
      <c r="AW1312" s="29"/>
      <c r="AX1312" s="29"/>
      <c r="AY1312" s="29"/>
      <c r="AZ1312" s="29"/>
      <c r="BA1312" s="29"/>
      <c r="BB1312" s="29"/>
      <c r="BC1312" s="29"/>
      <c r="BD1312" s="29"/>
      <c r="BE1312" s="29"/>
      <c r="BF1312" s="29"/>
      <c r="BG1312" s="29"/>
      <c r="BH1312" s="29"/>
      <c r="BI1312" s="29"/>
      <c r="BJ1312" s="29"/>
      <c r="BK1312" s="29"/>
      <c r="BL1312" s="29"/>
      <c r="BM1312" s="29"/>
      <c r="BN1312" s="29"/>
      <c r="BO1312" s="29"/>
      <c r="BP1312" s="29"/>
      <c r="BQ1312" s="29"/>
      <c r="BR1312" s="29"/>
      <c r="BS1312" s="29"/>
      <c r="BT1312" s="29"/>
      <c r="BU1312" s="29"/>
      <c r="BV1312" s="29"/>
      <c r="BW1312" s="29"/>
      <c r="BX1312" s="29"/>
      <c r="BY1312" s="29"/>
      <c r="BZ1312" s="29"/>
      <c r="CA1312" s="29"/>
      <c r="CB1312" s="29"/>
      <c r="CC1312" s="29"/>
      <c r="CD1312" s="29"/>
      <c r="CE1312" s="29"/>
      <c r="CF1312" s="29"/>
      <c r="CG1312" s="29"/>
      <c r="CH1312" s="29"/>
      <c r="CI1312" s="29"/>
      <c r="CJ1312" s="29"/>
      <c r="CK1312" s="29"/>
      <c r="CL1312" s="29"/>
      <c r="CM1312" s="29"/>
      <c r="CN1312" s="29"/>
      <c r="CO1312" s="29"/>
      <c r="CP1312" s="29"/>
      <c r="CQ1312" s="29"/>
      <c r="CR1312" s="29"/>
      <c r="CS1312" s="29"/>
      <c r="CT1312" s="29"/>
      <c r="CU1312" s="29"/>
      <c r="CV1312" s="29"/>
      <c r="CW1312" s="29"/>
      <c r="CX1312" s="29"/>
      <c r="CY1312" s="29"/>
      <c r="CZ1312" s="29"/>
      <c r="DA1312" s="29"/>
      <c r="DB1312" s="29"/>
      <c r="DC1312" s="29"/>
      <c r="DD1312" s="29"/>
      <c r="DE1312" s="29"/>
      <c r="DF1312" s="29"/>
      <c r="DG1312" s="29"/>
      <c r="DH1312" s="29"/>
      <c r="DI1312" s="29"/>
      <c r="DJ1312" s="29"/>
      <c r="DK1312" s="29"/>
      <c r="DL1312" s="29"/>
      <c r="DM1312" s="29"/>
      <c r="DN1312" s="29"/>
      <c r="DO1312" s="29"/>
      <c r="DP1312" s="29"/>
      <c r="DQ1312" s="29"/>
      <c r="DR1312" s="29"/>
      <c r="DS1312" s="29"/>
      <c r="DT1312" s="29"/>
      <c r="DU1312" s="29"/>
      <c r="DV1312" s="29"/>
      <c r="DW1312" s="29"/>
      <c r="DX1312" s="29"/>
      <c r="DY1312" s="29"/>
      <c r="DZ1312" s="29"/>
      <c r="EA1312" s="29"/>
      <c r="EB1312" s="29"/>
      <c r="EC1312" s="29"/>
      <c r="ED1312" s="29"/>
      <c r="EE1312" s="29"/>
      <c r="EF1312" s="29"/>
      <c r="EG1312" s="29"/>
      <c r="EH1312" s="29"/>
      <c r="EI1312" s="29"/>
      <c r="EJ1312" s="29"/>
      <c r="EK1312" s="29"/>
      <c r="EL1312" s="29"/>
      <c r="EM1312" s="29"/>
      <c r="EN1312" s="29"/>
      <c r="EO1312" s="29"/>
      <c r="EP1312" s="29"/>
      <c r="EQ1312" s="29"/>
      <c r="ER1312" s="29"/>
      <c r="ES1312" s="29"/>
      <c r="ET1312" s="29"/>
      <c r="EU1312" s="29"/>
      <c r="EV1312" s="29"/>
      <c r="EW1312" s="29"/>
      <c r="EX1312" s="29"/>
      <c r="EY1312" s="29"/>
      <c r="EZ1312" s="29"/>
      <c r="FA1312" s="29"/>
      <c r="FB1312" s="29"/>
      <c r="FC1312" s="29"/>
      <c r="FD1312" s="29"/>
      <c r="FE1312" s="29"/>
      <c r="FF1312" s="29"/>
      <c r="FG1312" s="29"/>
      <c r="FH1312" s="29"/>
      <c r="FI1312" s="29"/>
      <c r="FJ1312" s="29"/>
      <c r="FK1312" s="29"/>
      <c r="FL1312" s="29"/>
      <c r="FM1312" s="29"/>
      <c r="FN1312" s="29"/>
      <c r="FO1312" s="29"/>
      <c r="FP1312" s="29"/>
      <c r="FQ1312" s="29"/>
      <c r="FR1312" s="29"/>
      <c r="FS1312" s="29"/>
      <c r="FT1312" s="29"/>
      <c r="FU1312" s="29"/>
      <c r="FV1312" s="29"/>
      <c r="FW1312" s="29"/>
      <c r="FX1312" s="29"/>
      <c r="FY1312" s="29"/>
      <c r="FZ1312" s="29"/>
      <c r="GA1312" s="29"/>
      <c r="GB1312" s="29"/>
      <c r="GC1312" s="29"/>
      <c r="GD1312" s="29"/>
      <c r="GE1312" s="29"/>
      <c r="GF1312" s="29"/>
      <c r="GG1312" s="29"/>
      <c r="GH1312" s="29"/>
      <c r="GI1312" s="29"/>
      <c r="GJ1312" s="29"/>
      <c r="GK1312" s="29"/>
      <c r="GL1312" s="29"/>
      <c r="GM1312" s="29"/>
      <c r="GN1312" s="29"/>
      <c r="GO1312" s="29"/>
      <c r="GP1312" s="29"/>
      <c r="GQ1312" s="29"/>
      <c r="GR1312" s="29"/>
      <c r="GS1312" s="29"/>
      <c r="GT1312" s="29"/>
      <c r="GU1312" s="29"/>
      <c r="GV1312" s="29"/>
      <c r="GW1312" s="29"/>
      <c r="GX1312" s="29"/>
      <c r="GY1312" s="29"/>
      <c r="GZ1312" s="29"/>
      <c r="HA1312" s="29"/>
      <c r="HB1312" s="29"/>
      <c r="HC1312" s="29"/>
      <c r="HD1312" s="29"/>
      <c r="HE1312" s="29"/>
      <c r="HF1312" s="29"/>
      <c r="HG1312" s="29"/>
      <c r="HH1312" s="29"/>
      <c r="HI1312" s="29"/>
      <c r="HJ1312" s="29"/>
      <c r="HK1312" s="29"/>
      <c r="HL1312" s="29"/>
      <c r="HM1312" s="29"/>
      <c r="HN1312" s="29"/>
      <c r="HO1312" s="29"/>
      <c r="HP1312" s="29"/>
      <c r="HQ1312" s="29"/>
      <c r="HR1312" s="29"/>
      <c r="HS1312" s="29"/>
      <c r="HT1312" s="29"/>
      <c r="HU1312" s="29"/>
      <c r="HV1312" s="29"/>
      <c r="HW1312" s="29"/>
      <c r="HX1312" s="29"/>
      <c r="HY1312" s="29"/>
      <c r="HZ1312" s="29"/>
      <c r="IA1312" s="29"/>
      <c r="IB1312" s="29"/>
      <c r="IC1312" s="29"/>
      <c r="ID1312" s="29"/>
      <c r="IE1312" s="29"/>
      <c r="IF1312" s="29"/>
      <c r="IG1312" s="29"/>
      <c r="IH1312" s="29"/>
      <c r="II1312" s="29"/>
      <c r="IJ1312" s="29"/>
      <c r="IK1312" s="29"/>
      <c r="IL1312" s="29"/>
      <c r="IM1312" s="29"/>
      <c r="IN1312" s="29"/>
      <c r="IO1312" s="29"/>
      <c r="IP1312" s="29"/>
      <c r="IQ1312" s="29"/>
      <c r="IR1312" s="29"/>
      <c r="IS1312" s="29"/>
      <c r="IT1312" s="29"/>
      <c r="IU1312" s="29"/>
      <c r="IV1312" s="29"/>
      <c r="IW1312" s="29"/>
      <c r="IX1312" s="29"/>
      <c r="IY1312" s="29"/>
      <c r="IZ1312" s="29"/>
      <c r="JA1312" s="29"/>
      <c r="JB1312" s="29"/>
      <c r="JC1312" s="29"/>
      <c r="JD1312" s="29"/>
      <c r="JE1312" s="29"/>
      <c r="JF1312" s="29"/>
      <c r="JG1312" s="29"/>
      <c r="JH1312" s="29"/>
      <c r="JI1312" s="29"/>
      <c r="JJ1312" s="29"/>
      <c r="JK1312" s="29"/>
      <c r="JL1312" s="29"/>
      <c r="JM1312" s="29"/>
      <c r="JN1312" s="29"/>
      <c r="JO1312" s="29"/>
      <c r="JP1312" s="29"/>
      <c r="JQ1312" s="29"/>
      <c r="JR1312" s="29"/>
      <c r="JS1312" s="29"/>
      <c r="JT1312" s="29"/>
      <c r="JU1312" s="29"/>
      <c r="JV1312" s="29"/>
      <c r="JW1312" s="29"/>
      <c r="JX1312" s="29"/>
      <c r="JY1312" s="29"/>
      <c r="JZ1312" s="29"/>
      <c r="KA1312" s="29"/>
      <c r="KB1312" s="29"/>
      <c r="KC1312" s="29"/>
      <c r="KD1312" s="29"/>
      <c r="KE1312" s="29"/>
      <c r="KF1312" s="29"/>
      <c r="KG1312" s="29"/>
      <c r="KH1312" s="29"/>
      <c r="KI1312" s="29"/>
      <c r="KJ1312" s="29"/>
      <c r="KK1312" s="29"/>
      <c r="KL1312" s="29"/>
      <c r="KM1312" s="29"/>
      <c r="KN1312" s="29"/>
      <c r="KO1312" s="29"/>
      <c r="KP1312" s="29"/>
      <c r="KQ1312" s="29"/>
      <c r="KR1312" s="29"/>
      <c r="KS1312" s="29"/>
      <c r="KT1312" s="29"/>
      <c r="KU1312" s="29"/>
      <c r="KV1312" s="29"/>
      <c r="KW1312" s="29"/>
      <c r="KX1312" s="29"/>
      <c r="KY1312" s="29"/>
      <c r="KZ1312" s="29"/>
      <c r="LA1312" s="29"/>
      <c r="LB1312" s="29"/>
      <c r="LC1312" s="29"/>
      <c r="LD1312" s="29"/>
      <c r="LE1312" s="29"/>
      <c r="LF1312" s="29"/>
      <c r="LG1312" s="29"/>
      <c r="LH1312" s="29"/>
      <c r="LI1312" s="29"/>
      <c r="LJ1312" s="29"/>
      <c r="LK1312" s="29"/>
      <c r="LL1312" s="29"/>
      <c r="LM1312" s="29"/>
      <c r="LN1312" s="29"/>
      <c r="LO1312" s="29"/>
      <c r="LP1312" s="29"/>
      <c r="LQ1312" s="29"/>
      <c r="LR1312" s="29"/>
      <c r="LS1312" s="29"/>
      <c r="LT1312" s="29"/>
      <c r="LU1312" s="29"/>
      <c r="LV1312" s="29"/>
      <c r="LW1312" s="29"/>
      <c r="LX1312" s="29"/>
      <c r="LY1312" s="29"/>
      <c r="LZ1312" s="29"/>
      <c r="MA1312" s="29"/>
      <c r="MB1312" s="29"/>
      <c r="MC1312" s="29"/>
      <c r="MD1312" s="29"/>
      <c r="ME1312" s="29"/>
      <c r="MF1312" s="29"/>
      <c r="MG1312" s="29"/>
      <c r="MH1312" s="29"/>
      <c r="MI1312" s="29"/>
      <c r="MJ1312" s="29"/>
      <c r="MK1312" s="29"/>
      <c r="ML1312" s="29"/>
      <c r="MM1312" s="29"/>
      <c r="MN1312" s="29"/>
      <c r="MO1312" s="29"/>
      <c r="MP1312" s="29"/>
      <c r="MQ1312" s="29"/>
      <c r="MR1312" s="29"/>
      <c r="MS1312" s="29"/>
      <c r="MT1312" s="29"/>
      <c r="MU1312" s="29"/>
      <c r="MV1312" s="29"/>
      <c r="MW1312" s="29"/>
      <c r="MX1312" s="29"/>
      <c r="MY1312" s="29"/>
      <c r="MZ1312" s="29"/>
      <c r="NA1312" s="29"/>
      <c r="NB1312" s="29"/>
      <c r="NC1312" s="29"/>
      <c r="ND1312" s="29"/>
      <c r="NE1312" s="29"/>
      <c r="NF1312" s="29"/>
      <c r="NG1312" s="29"/>
      <c r="NH1312" s="29"/>
      <c r="NI1312" s="29"/>
      <c r="NJ1312" s="29"/>
      <c r="NK1312" s="29"/>
      <c r="NL1312" s="29"/>
      <c r="NM1312" s="29"/>
      <c r="NN1312" s="29"/>
      <c r="NO1312" s="29"/>
      <c r="NP1312" s="29"/>
      <c r="NQ1312" s="29"/>
      <c r="NR1312" s="29"/>
      <c r="NS1312" s="29"/>
      <c r="NT1312" s="29"/>
      <c r="NU1312" s="29"/>
      <c r="NV1312" s="29"/>
      <c r="NW1312" s="29"/>
      <c r="NX1312" s="29"/>
      <c r="NY1312" s="29"/>
      <c r="NZ1312" s="29"/>
      <c r="OA1312" s="29"/>
      <c r="OB1312" s="29"/>
      <c r="OC1312" s="29"/>
      <c r="OD1312" s="29"/>
      <c r="OE1312" s="29"/>
      <c r="OF1312" s="29"/>
      <c r="OG1312" s="29"/>
      <c r="OH1312" s="29"/>
      <c r="OI1312" s="29"/>
      <c r="OJ1312" s="29"/>
      <c r="OK1312" s="29"/>
      <c r="OL1312" s="29"/>
      <c r="OM1312" s="29"/>
      <c r="ON1312" s="29"/>
      <c r="OO1312" s="29"/>
      <c r="OP1312" s="29"/>
      <c r="OQ1312" s="29"/>
      <c r="OR1312" s="29"/>
      <c r="OS1312" s="29"/>
      <c r="OT1312" s="29"/>
      <c r="OU1312" s="29"/>
      <c r="OV1312" s="29"/>
      <c r="OW1312" s="29"/>
      <c r="OX1312" s="29"/>
      <c r="OY1312" s="29"/>
      <c r="OZ1312" s="29"/>
      <c r="PA1312" s="29"/>
      <c r="PB1312" s="29"/>
      <c r="PC1312" s="29"/>
      <c r="PD1312" s="29"/>
      <c r="PE1312" s="29"/>
      <c r="PF1312" s="29"/>
      <c r="PG1312" s="29"/>
      <c r="PH1312" s="29"/>
      <c r="PI1312" s="29"/>
      <c r="PJ1312" s="29"/>
      <c r="PK1312" s="29"/>
      <c r="PL1312" s="29"/>
      <c r="PM1312" s="29"/>
      <c r="PN1312" s="29"/>
      <c r="PO1312" s="29"/>
      <c r="PP1312" s="29"/>
      <c r="PQ1312" s="29"/>
      <c r="PR1312" s="29"/>
      <c r="PS1312" s="29"/>
      <c r="PT1312" s="29"/>
      <c r="PU1312" s="29"/>
      <c r="PV1312" s="29"/>
      <c r="PW1312" s="29"/>
      <c r="PX1312" s="29"/>
      <c r="PY1312" s="29"/>
      <c r="PZ1312" s="29"/>
      <c r="QA1312" s="29"/>
      <c r="QB1312" s="29"/>
      <c r="QC1312" s="29"/>
      <c r="QD1312" s="29"/>
      <c r="QE1312" s="29"/>
      <c r="QF1312" s="29"/>
      <c r="QG1312" s="29"/>
      <c r="QH1312" s="29"/>
      <c r="QI1312" s="29"/>
      <c r="QJ1312" s="29"/>
      <c r="QK1312" s="29"/>
      <c r="QL1312" s="29"/>
      <c r="QM1312" s="29"/>
      <c r="QN1312" s="29"/>
      <c r="QO1312" s="29"/>
      <c r="QP1312" s="29"/>
      <c r="QQ1312" s="29"/>
      <c r="QR1312" s="29"/>
      <c r="QS1312" s="29"/>
      <c r="QT1312" s="29"/>
      <c r="QU1312" s="29"/>
      <c r="QV1312" s="29"/>
      <c r="QW1312" s="29"/>
      <c r="QX1312" s="29"/>
      <c r="QY1312" s="29"/>
      <c r="QZ1312" s="29"/>
      <c r="RA1312" s="29"/>
      <c r="RB1312" s="29"/>
      <c r="RC1312" s="29"/>
      <c r="RD1312" s="29"/>
      <c r="RE1312" s="29"/>
      <c r="RF1312" s="29"/>
      <c r="RG1312" s="29"/>
      <c r="RH1312" s="29"/>
      <c r="RI1312" s="29"/>
      <c r="RJ1312" s="29"/>
      <c r="RK1312" s="29"/>
      <c r="RL1312" s="29"/>
      <c r="RM1312" s="29"/>
      <c r="RN1312" s="29"/>
      <c r="RO1312" s="29"/>
      <c r="RP1312" s="29"/>
      <c r="RQ1312" s="29"/>
      <c r="RR1312" s="29"/>
      <c r="RS1312" s="29"/>
      <c r="RT1312" s="29"/>
      <c r="RU1312" s="29"/>
      <c r="RV1312" s="29"/>
      <c r="RW1312" s="29"/>
      <c r="RX1312" s="29"/>
      <c r="RY1312" s="29"/>
      <c r="RZ1312" s="29"/>
      <c r="SA1312" s="29"/>
      <c r="SB1312" s="29"/>
      <c r="SC1312" s="29"/>
      <c r="SD1312" s="29"/>
      <c r="SE1312" s="29"/>
      <c r="SF1312" s="29"/>
      <c r="SG1312" s="29"/>
      <c r="SH1312" s="29"/>
      <c r="SI1312" s="29"/>
      <c r="SJ1312" s="29"/>
      <c r="SK1312" s="29"/>
      <c r="SL1312" s="29"/>
      <c r="SM1312" s="29"/>
      <c r="SN1312" s="29"/>
      <c r="SO1312" s="29"/>
      <c r="SP1312" s="29"/>
      <c r="SQ1312" s="29"/>
      <c r="SR1312" s="29"/>
      <c r="SS1312" s="29"/>
      <c r="ST1312" s="29"/>
      <c r="SU1312" s="29"/>
      <c r="SV1312" s="29"/>
      <c r="SW1312" s="29"/>
      <c r="SX1312" s="29"/>
      <c r="SY1312" s="29"/>
      <c r="SZ1312" s="29"/>
      <c r="TA1312" s="29"/>
      <c r="TB1312" s="29"/>
      <c r="TC1312" s="29"/>
      <c r="TD1312" s="29"/>
    </row>
    <row r="1313" spans="1:524" ht="16.5" customHeight="1" x14ac:dyDescent="0.2">
      <c r="A1313" s="20">
        <v>705</v>
      </c>
      <c r="B1313" s="20" t="s">
        <v>62</v>
      </c>
      <c r="C1313" s="20" t="s">
        <v>915</v>
      </c>
      <c r="D1313" s="20" t="s">
        <v>38</v>
      </c>
      <c r="E1313" s="20" t="s">
        <v>1350</v>
      </c>
      <c r="F1313" s="22" t="s">
        <v>964</v>
      </c>
      <c r="G1313" s="20" t="s">
        <v>37</v>
      </c>
      <c r="H1313" s="20" t="s">
        <v>154</v>
      </c>
      <c r="I1313" s="20" t="s">
        <v>81</v>
      </c>
      <c r="J1313" s="22" t="s">
        <v>915</v>
      </c>
      <c r="K1313" s="20"/>
      <c r="L1313" s="20"/>
      <c r="M1313" s="20"/>
      <c r="N1313" s="20"/>
      <c r="O1313" s="23"/>
      <c r="P1313" s="23">
        <v>2087273</v>
      </c>
      <c r="Q1313" s="24">
        <v>1</v>
      </c>
      <c r="R1313" s="25">
        <v>45689</v>
      </c>
      <c r="S1313" s="20" t="s">
        <v>83</v>
      </c>
      <c r="T1313" s="26">
        <f t="shared" si="22"/>
        <v>2087273</v>
      </c>
      <c r="U1313" s="27" t="s">
        <v>100</v>
      </c>
      <c r="V1313" s="27" t="s">
        <v>100</v>
      </c>
      <c r="W1313" s="29"/>
      <c r="X1313" s="29"/>
      <c r="Y1313" s="29"/>
      <c r="Z1313" s="29"/>
      <c r="AA1313" s="29"/>
      <c r="AB1313" s="29"/>
      <c r="AC1313" s="29"/>
      <c r="AD1313" s="29"/>
      <c r="AE1313" s="29"/>
      <c r="AF1313" s="29"/>
      <c r="AG1313" s="29"/>
      <c r="AH1313" s="29"/>
      <c r="AI1313" s="29"/>
      <c r="AJ1313" s="29"/>
      <c r="AK1313" s="29"/>
      <c r="AL1313" s="29"/>
      <c r="AM1313" s="29"/>
      <c r="AN1313" s="29"/>
      <c r="AO1313" s="29"/>
      <c r="AP1313" s="29"/>
      <c r="AQ1313" s="29"/>
      <c r="AR1313" s="29"/>
      <c r="AS1313" s="29"/>
      <c r="AT1313" s="29"/>
      <c r="AU1313" s="29"/>
      <c r="AV1313" s="29"/>
      <c r="AW1313" s="29"/>
      <c r="AX1313" s="29"/>
      <c r="AY1313" s="29"/>
      <c r="AZ1313" s="29"/>
      <c r="BA1313" s="29"/>
      <c r="BB1313" s="29"/>
      <c r="BC1313" s="29"/>
      <c r="BD1313" s="29"/>
      <c r="BE1313" s="29"/>
      <c r="BF1313" s="29"/>
      <c r="BG1313" s="29"/>
      <c r="BH1313" s="29"/>
      <c r="BI1313" s="29"/>
      <c r="BJ1313" s="29"/>
      <c r="BK1313" s="29"/>
      <c r="BL1313" s="29"/>
      <c r="BM1313" s="29"/>
      <c r="BN1313" s="29"/>
      <c r="BO1313" s="29"/>
      <c r="BP1313" s="29"/>
      <c r="BQ1313" s="29"/>
      <c r="BR1313" s="29"/>
      <c r="BS1313" s="29"/>
      <c r="BT1313" s="29"/>
      <c r="BU1313" s="29"/>
      <c r="BV1313" s="29"/>
      <c r="BW1313" s="29"/>
      <c r="BX1313" s="29"/>
      <c r="BY1313" s="29"/>
      <c r="BZ1313" s="29"/>
      <c r="CA1313" s="29"/>
      <c r="CB1313" s="29"/>
      <c r="CC1313" s="29"/>
      <c r="CD1313" s="29"/>
      <c r="CE1313" s="29"/>
      <c r="CF1313" s="29"/>
      <c r="CG1313" s="29"/>
      <c r="CH1313" s="29"/>
      <c r="CI1313" s="29"/>
      <c r="CJ1313" s="29"/>
      <c r="CK1313" s="29"/>
      <c r="CL1313" s="29"/>
      <c r="CM1313" s="29"/>
      <c r="CN1313" s="29"/>
      <c r="CO1313" s="29"/>
      <c r="CP1313" s="29"/>
      <c r="CQ1313" s="29"/>
      <c r="CR1313" s="29"/>
      <c r="CS1313" s="29"/>
      <c r="CT1313" s="29"/>
      <c r="CU1313" s="29"/>
      <c r="CV1313" s="29"/>
      <c r="CW1313" s="29"/>
      <c r="CX1313" s="29"/>
      <c r="CY1313" s="29"/>
      <c r="CZ1313" s="29"/>
      <c r="DA1313" s="29"/>
      <c r="DB1313" s="29"/>
      <c r="DC1313" s="29"/>
      <c r="DD1313" s="29"/>
      <c r="DE1313" s="29"/>
      <c r="DF1313" s="29"/>
      <c r="DG1313" s="29"/>
      <c r="DH1313" s="29"/>
      <c r="DI1313" s="29"/>
      <c r="DJ1313" s="29"/>
      <c r="DK1313" s="29"/>
      <c r="DL1313" s="29"/>
      <c r="DM1313" s="29"/>
      <c r="DN1313" s="29"/>
      <c r="DO1313" s="29"/>
      <c r="DP1313" s="29"/>
      <c r="DQ1313" s="29"/>
      <c r="DR1313" s="29"/>
      <c r="DS1313" s="29"/>
      <c r="DT1313" s="29"/>
      <c r="DU1313" s="29"/>
      <c r="DV1313" s="29"/>
      <c r="DW1313" s="29"/>
      <c r="DX1313" s="29"/>
      <c r="DY1313" s="29"/>
      <c r="DZ1313" s="29"/>
      <c r="EA1313" s="29"/>
      <c r="EB1313" s="29"/>
      <c r="EC1313" s="29"/>
      <c r="ED1313" s="29"/>
      <c r="EE1313" s="29"/>
      <c r="EF1313" s="29"/>
      <c r="EG1313" s="29"/>
      <c r="EH1313" s="29"/>
      <c r="EI1313" s="29"/>
      <c r="EJ1313" s="29"/>
      <c r="EK1313" s="29"/>
      <c r="EL1313" s="29"/>
      <c r="EM1313" s="29"/>
      <c r="EN1313" s="29"/>
      <c r="EO1313" s="29"/>
      <c r="EP1313" s="29"/>
      <c r="EQ1313" s="29"/>
      <c r="ER1313" s="29"/>
      <c r="ES1313" s="29"/>
      <c r="ET1313" s="29"/>
      <c r="EU1313" s="29"/>
      <c r="EV1313" s="29"/>
      <c r="EW1313" s="29"/>
      <c r="EX1313" s="29"/>
      <c r="EY1313" s="29"/>
      <c r="EZ1313" s="29"/>
      <c r="FA1313" s="29"/>
      <c r="FB1313" s="29"/>
      <c r="FC1313" s="29"/>
      <c r="FD1313" s="29"/>
      <c r="FE1313" s="29"/>
      <c r="FF1313" s="29"/>
      <c r="FG1313" s="29"/>
      <c r="FH1313" s="29"/>
      <c r="FI1313" s="29"/>
      <c r="FJ1313" s="29"/>
      <c r="FK1313" s="29"/>
      <c r="FL1313" s="29"/>
      <c r="FM1313" s="29"/>
      <c r="FN1313" s="29"/>
      <c r="FO1313" s="29"/>
      <c r="FP1313" s="29"/>
      <c r="FQ1313" s="29"/>
      <c r="FR1313" s="29"/>
      <c r="FS1313" s="29"/>
      <c r="FT1313" s="29"/>
      <c r="FU1313" s="29"/>
      <c r="FV1313" s="29"/>
      <c r="FW1313" s="29"/>
      <c r="FX1313" s="29"/>
      <c r="FY1313" s="29"/>
      <c r="FZ1313" s="29"/>
      <c r="GA1313" s="29"/>
      <c r="GB1313" s="29"/>
      <c r="GC1313" s="29"/>
      <c r="GD1313" s="29"/>
      <c r="GE1313" s="29"/>
      <c r="GF1313" s="29"/>
      <c r="GG1313" s="29"/>
      <c r="GH1313" s="29"/>
      <c r="GI1313" s="29"/>
      <c r="GJ1313" s="29"/>
      <c r="GK1313" s="29"/>
      <c r="GL1313" s="29"/>
      <c r="GM1313" s="29"/>
      <c r="GN1313" s="29"/>
      <c r="GO1313" s="29"/>
      <c r="GP1313" s="29"/>
      <c r="GQ1313" s="29"/>
      <c r="GR1313" s="29"/>
      <c r="GS1313" s="29"/>
      <c r="GT1313" s="29"/>
      <c r="GU1313" s="29"/>
      <c r="GV1313" s="29"/>
      <c r="GW1313" s="29"/>
      <c r="GX1313" s="29"/>
      <c r="GY1313" s="29"/>
      <c r="GZ1313" s="29"/>
      <c r="HA1313" s="29"/>
      <c r="HB1313" s="29"/>
      <c r="HC1313" s="29"/>
      <c r="HD1313" s="29"/>
      <c r="HE1313" s="29"/>
      <c r="HF1313" s="29"/>
      <c r="HG1313" s="29"/>
      <c r="HH1313" s="29"/>
      <c r="HI1313" s="29"/>
      <c r="HJ1313" s="29"/>
      <c r="HK1313" s="29"/>
      <c r="HL1313" s="29"/>
      <c r="HM1313" s="29"/>
      <c r="HN1313" s="29"/>
      <c r="HO1313" s="29"/>
      <c r="HP1313" s="29"/>
      <c r="HQ1313" s="29"/>
      <c r="HR1313" s="29"/>
      <c r="HS1313" s="29"/>
      <c r="HT1313" s="29"/>
      <c r="HU1313" s="29"/>
      <c r="HV1313" s="29"/>
      <c r="HW1313" s="29"/>
      <c r="HX1313" s="29"/>
      <c r="HY1313" s="29"/>
      <c r="HZ1313" s="29"/>
      <c r="IA1313" s="29"/>
      <c r="IB1313" s="29"/>
      <c r="IC1313" s="29"/>
      <c r="ID1313" s="29"/>
      <c r="IE1313" s="29"/>
      <c r="IF1313" s="29"/>
      <c r="IG1313" s="29"/>
      <c r="IH1313" s="29"/>
      <c r="II1313" s="29"/>
      <c r="IJ1313" s="29"/>
      <c r="IK1313" s="29"/>
      <c r="IL1313" s="29"/>
      <c r="IM1313" s="29"/>
      <c r="IN1313" s="29"/>
      <c r="IO1313" s="29"/>
      <c r="IP1313" s="29"/>
      <c r="IQ1313" s="29"/>
      <c r="IR1313" s="29"/>
      <c r="IS1313" s="29"/>
      <c r="IT1313" s="29"/>
      <c r="IU1313" s="29"/>
      <c r="IV1313" s="29"/>
      <c r="IW1313" s="29"/>
      <c r="IX1313" s="29"/>
      <c r="IY1313" s="29"/>
      <c r="IZ1313" s="29"/>
      <c r="JA1313" s="29"/>
      <c r="JB1313" s="29"/>
      <c r="JC1313" s="29"/>
      <c r="JD1313" s="29"/>
      <c r="JE1313" s="29"/>
      <c r="JF1313" s="29"/>
      <c r="JG1313" s="29"/>
      <c r="JH1313" s="29"/>
      <c r="JI1313" s="29"/>
      <c r="JJ1313" s="29"/>
      <c r="JK1313" s="29"/>
      <c r="JL1313" s="29"/>
      <c r="JM1313" s="29"/>
      <c r="JN1313" s="29"/>
      <c r="JO1313" s="29"/>
      <c r="JP1313" s="29"/>
      <c r="JQ1313" s="29"/>
      <c r="JR1313" s="29"/>
      <c r="JS1313" s="29"/>
      <c r="JT1313" s="29"/>
      <c r="JU1313" s="29"/>
      <c r="JV1313" s="29"/>
      <c r="JW1313" s="29"/>
      <c r="JX1313" s="29"/>
      <c r="JY1313" s="29"/>
      <c r="JZ1313" s="29"/>
      <c r="KA1313" s="29"/>
      <c r="KB1313" s="29"/>
      <c r="KC1313" s="29"/>
      <c r="KD1313" s="29"/>
      <c r="KE1313" s="29"/>
      <c r="KF1313" s="29"/>
      <c r="KG1313" s="29"/>
      <c r="KH1313" s="29"/>
      <c r="KI1313" s="29"/>
      <c r="KJ1313" s="29"/>
      <c r="KK1313" s="29"/>
      <c r="KL1313" s="29"/>
      <c r="KM1313" s="29"/>
      <c r="KN1313" s="29"/>
      <c r="KO1313" s="29"/>
      <c r="KP1313" s="29"/>
      <c r="KQ1313" s="29"/>
      <c r="KR1313" s="29"/>
      <c r="KS1313" s="29"/>
      <c r="KT1313" s="29"/>
      <c r="KU1313" s="29"/>
      <c r="KV1313" s="29"/>
      <c r="KW1313" s="29"/>
      <c r="KX1313" s="29"/>
      <c r="KY1313" s="29"/>
      <c r="KZ1313" s="29"/>
      <c r="LA1313" s="29"/>
      <c r="LB1313" s="29"/>
      <c r="LC1313" s="29"/>
      <c r="LD1313" s="29"/>
      <c r="LE1313" s="29"/>
      <c r="LF1313" s="29"/>
      <c r="LG1313" s="29"/>
      <c r="LH1313" s="29"/>
      <c r="LI1313" s="29"/>
      <c r="LJ1313" s="29"/>
      <c r="LK1313" s="29"/>
      <c r="LL1313" s="29"/>
      <c r="LM1313" s="29"/>
      <c r="LN1313" s="29"/>
      <c r="LO1313" s="29"/>
      <c r="LP1313" s="29"/>
      <c r="LQ1313" s="29"/>
      <c r="LR1313" s="29"/>
      <c r="LS1313" s="29"/>
      <c r="LT1313" s="29"/>
      <c r="LU1313" s="29"/>
      <c r="LV1313" s="29"/>
      <c r="LW1313" s="29"/>
      <c r="LX1313" s="29"/>
      <c r="LY1313" s="29"/>
      <c r="LZ1313" s="29"/>
      <c r="MA1313" s="29"/>
      <c r="MB1313" s="29"/>
      <c r="MC1313" s="29"/>
      <c r="MD1313" s="29"/>
      <c r="ME1313" s="29"/>
      <c r="MF1313" s="29"/>
      <c r="MG1313" s="29"/>
      <c r="MH1313" s="29"/>
      <c r="MI1313" s="29"/>
      <c r="MJ1313" s="29"/>
      <c r="MK1313" s="29"/>
      <c r="ML1313" s="29"/>
      <c r="MM1313" s="29"/>
      <c r="MN1313" s="29"/>
      <c r="MO1313" s="29"/>
      <c r="MP1313" s="29"/>
      <c r="MQ1313" s="29"/>
      <c r="MR1313" s="29"/>
      <c r="MS1313" s="29"/>
      <c r="MT1313" s="29"/>
      <c r="MU1313" s="29"/>
      <c r="MV1313" s="29"/>
      <c r="MW1313" s="29"/>
      <c r="MX1313" s="29"/>
      <c r="MY1313" s="29"/>
      <c r="MZ1313" s="29"/>
      <c r="NA1313" s="29"/>
      <c r="NB1313" s="29"/>
      <c r="NC1313" s="29"/>
      <c r="ND1313" s="29"/>
      <c r="NE1313" s="29"/>
      <c r="NF1313" s="29"/>
      <c r="NG1313" s="29"/>
      <c r="NH1313" s="29"/>
      <c r="NI1313" s="29"/>
      <c r="NJ1313" s="29"/>
      <c r="NK1313" s="29"/>
      <c r="NL1313" s="29"/>
      <c r="NM1313" s="29"/>
      <c r="NN1313" s="29"/>
      <c r="NO1313" s="29"/>
      <c r="NP1313" s="29"/>
      <c r="NQ1313" s="29"/>
      <c r="NR1313" s="29"/>
      <c r="NS1313" s="29"/>
      <c r="NT1313" s="29"/>
      <c r="NU1313" s="29"/>
      <c r="NV1313" s="29"/>
      <c r="NW1313" s="29"/>
      <c r="NX1313" s="29"/>
      <c r="NY1313" s="29"/>
      <c r="NZ1313" s="29"/>
      <c r="OA1313" s="29"/>
      <c r="OB1313" s="29"/>
      <c r="OC1313" s="29"/>
      <c r="OD1313" s="29"/>
      <c r="OE1313" s="29"/>
      <c r="OF1313" s="29"/>
      <c r="OG1313" s="29"/>
      <c r="OH1313" s="29"/>
      <c r="OI1313" s="29"/>
      <c r="OJ1313" s="29"/>
      <c r="OK1313" s="29"/>
      <c r="OL1313" s="29"/>
      <c r="OM1313" s="29"/>
      <c r="ON1313" s="29"/>
      <c r="OO1313" s="29"/>
      <c r="OP1313" s="29"/>
      <c r="OQ1313" s="29"/>
      <c r="OR1313" s="29"/>
      <c r="OS1313" s="29"/>
      <c r="OT1313" s="29"/>
      <c r="OU1313" s="29"/>
      <c r="OV1313" s="29"/>
      <c r="OW1313" s="29"/>
      <c r="OX1313" s="29"/>
      <c r="OY1313" s="29"/>
      <c r="OZ1313" s="29"/>
      <c r="PA1313" s="29"/>
      <c r="PB1313" s="29"/>
      <c r="PC1313" s="29"/>
      <c r="PD1313" s="29"/>
      <c r="PE1313" s="29"/>
      <c r="PF1313" s="29"/>
      <c r="PG1313" s="29"/>
      <c r="PH1313" s="29"/>
      <c r="PI1313" s="29"/>
      <c r="PJ1313" s="29"/>
      <c r="PK1313" s="29"/>
      <c r="PL1313" s="29"/>
      <c r="PM1313" s="29"/>
      <c r="PN1313" s="29"/>
      <c r="PO1313" s="29"/>
      <c r="PP1313" s="29"/>
      <c r="PQ1313" s="29"/>
      <c r="PR1313" s="29"/>
      <c r="PS1313" s="29"/>
      <c r="PT1313" s="29"/>
      <c r="PU1313" s="29"/>
      <c r="PV1313" s="29"/>
      <c r="PW1313" s="29"/>
      <c r="PX1313" s="29"/>
      <c r="PY1313" s="29"/>
      <c r="PZ1313" s="29"/>
      <c r="QA1313" s="29"/>
      <c r="QB1313" s="29"/>
      <c r="QC1313" s="29"/>
      <c r="QD1313" s="29"/>
      <c r="QE1313" s="29"/>
      <c r="QF1313" s="29"/>
      <c r="QG1313" s="29"/>
      <c r="QH1313" s="29"/>
      <c r="QI1313" s="29"/>
      <c r="QJ1313" s="29"/>
      <c r="QK1313" s="29"/>
      <c r="QL1313" s="29"/>
      <c r="QM1313" s="29"/>
      <c r="QN1313" s="29"/>
      <c r="QO1313" s="29"/>
      <c r="QP1313" s="29"/>
      <c r="QQ1313" s="29"/>
      <c r="QR1313" s="29"/>
      <c r="QS1313" s="29"/>
      <c r="QT1313" s="29"/>
      <c r="QU1313" s="29"/>
      <c r="QV1313" s="29"/>
      <c r="QW1313" s="29"/>
      <c r="QX1313" s="29"/>
      <c r="QY1313" s="29"/>
      <c r="QZ1313" s="29"/>
      <c r="RA1313" s="29"/>
      <c r="RB1313" s="29"/>
      <c r="RC1313" s="29"/>
      <c r="RD1313" s="29"/>
      <c r="RE1313" s="29"/>
      <c r="RF1313" s="29"/>
      <c r="RG1313" s="29"/>
      <c r="RH1313" s="29"/>
      <c r="RI1313" s="29"/>
      <c r="RJ1313" s="29"/>
      <c r="RK1313" s="29"/>
      <c r="RL1313" s="29"/>
      <c r="RM1313" s="29"/>
      <c r="RN1313" s="29"/>
      <c r="RO1313" s="29"/>
      <c r="RP1313" s="29"/>
      <c r="RQ1313" s="29"/>
      <c r="RR1313" s="29"/>
      <c r="RS1313" s="29"/>
      <c r="RT1313" s="29"/>
      <c r="RU1313" s="29"/>
      <c r="RV1313" s="29"/>
      <c r="RW1313" s="29"/>
      <c r="RX1313" s="29"/>
      <c r="RY1313" s="29"/>
      <c r="RZ1313" s="29"/>
      <c r="SA1313" s="29"/>
      <c r="SB1313" s="29"/>
      <c r="SC1313" s="29"/>
      <c r="SD1313" s="29"/>
      <c r="SE1313" s="29"/>
      <c r="SF1313" s="29"/>
      <c r="SG1313" s="29"/>
      <c r="SH1313" s="29"/>
      <c r="SI1313" s="29"/>
      <c r="SJ1313" s="29"/>
      <c r="SK1313" s="29"/>
      <c r="SL1313" s="29"/>
      <c r="SM1313" s="29"/>
      <c r="SN1313" s="29"/>
      <c r="SO1313" s="29"/>
      <c r="SP1313" s="29"/>
      <c r="SQ1313" s="29"/>
      <c r="SR1313" s="29"/>
      <c r="SS1313" s="29"/>
      <c r="ST1313" s="29"/>
      <c r="SU1313" s="29"/>
      <c r="SV1313" s="29"/>
      <c r="SW1313" s="29"/>
      <c r="SX1313" s="29"/>
      <c r="SY1313" s="29"/>
      <c r="SZ1313" s="29"/>
      <c r="TA1313" s="29"/>
      <c r="TB1313" s="29"/>
      <c r="TC1313" s="29"/>
      <c r="TD1313" s="29"/>
    </row>
    <row r="1314" spans="1:524" ht="16.5" customHeight="1" x14ac:dyDescent="0.2">
      <c r="A1314" s="20">
        <v>706</v>
      </c>
      <c r="B1314" s="20" t="s">
        <v>62</v>
      </c>
      <c r="C1314" s="20" t="s">
        <v>915</v>
      </c>
      <c r="D1314" s="20" t="s">
        <v>38</v>
      </c>
      <c r="E1314" s="20" t="s">
        <v>1350</v>
      </c>
      <c r="F1314" s="22" t="s">
        <v>964</v>
      </c>
      <c r="G1314" s="20" t="s">
        <v>37</v>
      </c>
      <c r="H1314" s="20" t="s">
        <v>154</v>
      </c>
      <c r="I1314" s="20" t="s">
        <v>81</v>
      </c>
      <c r="J1314" s="22" t="s">
        <v>915</v>
      </c>
      <c r="K1314" s="20"/>
      <c r="L1314" s="20"/>
      <c r="M1314" s="20"/>
      <c r="N1314" s="20"/>
      <c r="O1314" s="23"/>
      <c r="P1314" s="23">
        <v>2087273</v>
      </c>
      <c r="Q1314" s="24">
        <v>1</v>
      </c>
      <c r="R1314" s="25">
        <v>45717</v>
      </c>
      <c r="S1314" s="20" t="s">
        <v>83</v>
      </c>
      <c r="T1314" s="26">
        <f t="shared" si="22"/>
        <v>2087273</v>
      </c>
      <c r="U1314" s="27" t="s">
        <v>100</v>
      </c>
      <c r="V1314" s="27" t="s">
        <v>100</v>
      </c>
      <c r="W1314" s="29"/>
      <c r="X1314" s="29"/>
      <c r="Y1314" s="29"/>
      <c r="Z1314" s="29"/>
      <c r="AA1314" s="29"/>
      <c r="AB1314" s="29"/>
      <c r="AC1314" s="29"/>
      <c r="AD1314" s="29"/>
      <c r="AE1314" s="29"/>
      <c r="AF1314" s="29"/>
      <c r="AG1314" s="29"/>
      <c r="AH1314" s="29"/>
      <c r="AI1314" s="29"/>
      <c r="AJ1314" s="29"/>
      <c r="AK1314" s="29"/>
      <c r="AL1314" s="29"/>
      <c r="AM1314" s="29"/>
      <c r="AN1314" s="29"/>
      <c r="AO1314" s="29"/>
      <c r="AP1314" s="29"/>
      <c r="AQ1314" s="29"/>
      <c r="AR1314" s="29"/>
      <c r="AS1314" s="29"/>
      <c r="AT1314" s="29"/>
      <c r="AU1314" s="29"/>
      <c r="AV1314" s="29"/>
      <c r="AW1314" s="29"/>
      <c r="AX1314" s="29"/>
      <c r="AY1314" s="29"/>
      <c r="AZ1314" s="29"/>
      <c r="BA1314" s="29"/>
      <c r="BB1314" s="29"/>
      <c r="BC1314" s="29"/>
      <c r="BD1314" s="29"/>
      <c r="BE1314" s="29"/>
      <c r="BF1314" s="29"/>
      <c r="BG1314" s="29"/>
      <c r="BH1314" s="29"/>
      <c r="BI1314" s="29"/>
      <c r="BJ1314" s="29"/>
      <c r="BK1314" s="29"/>
      <c r="BL1314" s="29"/>
      <c r="BM1314" s="29"/>
      <c r="BN1314" s="29"/>
      <c r="BO1314" s="29"/>
      <c r="BP1314" s="29"/>
      <c r="BQ1314" s="29"/>
      <c r="BR1314" s="29"/>
      <c r="BS1314" s="29"/>
      <c r="BT1314" s="29"/>
      <c r="BU1314" s="29"/>
      <c r="BV1314" s="29"/>
      <c r="BW1314" s="29"/>
      <c r="BX1314" s="29"/>
      <c r="BY1314" s="29"/>
      <c r="BZ1314" s="29"/>
      <c r="CA1314" s="29"/>
      <c r="CB1314" s="29"/>
      <c r="CC1314" s="29"/>
      <c r="CD1314" s="29"/>
      <c r="CE1314" s="29"/>
      <c r="CF1314" s="29"/>
      <c r="CG1314" s="29"/>
      <c r="CH1314" s="29"/>
      <c r="CI1314" s="29"/>
      <c r="CJ1314" s="29"/>
      <c r="CK1314" s="29"/>
      <c r="CL1314" s="29"/>
      <c r="CM1314" s="29"/>
      <c r="CN1314" s="29"/>
      <c r="CO1314" s="29"/>
      <c r="CP1314" s="29"/>
      <c r="CQ1314" s="29"/>
      <c r="CR1314" s="29"/>
      <c r="CS1314" s="29"/>
      <c r="CT1314" s="29"/>
      <c r="CU1314" s="29"/>
      <c r="CV1314" s="29"/>
      <c r="CW1314" s="29"/>
      <c r="CX1314" s="29"/>
      <c r="CY1314" s="29"/>
      <c r="CZ1314" s="29"/>
      <c r="DA1314" s="29"/>
      <c r="DB1314" s="29"/>
      <c r="DC1314" s="29"/>
      <c r="DD1314" s="29"/>
      <c r="DE1314" s="29"/>
      <c r="DF1314" s="29"/>
      <c r="DG1314" s="29"/>
      <c r="DH1314" s="29"/>
      <c r="DI1314" s="29"/>
      <c r="DJ1314" s="29"/>
      <c r="DK1314" s="29"/>
      <c r="DL1314" s="29"/>
      <c r="DM1314" s="29"/>
      <c r="DN1314" s="29"/>
      <c r="DO1314" s="29"/>
      <c r="DP1314" s="29"/>
      <c r="DQ1314" s="29"/>
      <c r="DR1314" s="29"/>
      <c r="DS1314" s="29"/>
      <c r="DT1314" s="29"/>
      <c r="DU1314" s="29"/>
      <c r="DV1314" s="29"/>
      <c r="DW1314" s="29"/>
      <c r="DX1314" s="29"/>
      <c r="DY1314" s="29"/>
      <c r="DZ1314" s="29"/>
      <c r="EA1314" s="29"/>
      <c r="EB1314" s="29"/>
      <c r="EC1314" s="29"/>
      <c r="ED1314" s="29"/>
      <c r="EE1314" s="29"/>
      <c r="EF1314" s="29"/>
      <c r="EG1314" s="29"/>
      <c r="EH1314" s="29"/>
      <c r="EI1314" s="29"/>
      <c r="EJ1314" s="29"/>
      <c r="EK1314" s="29"/>
      <c r="EL1314" s="29"/>
      <c r="EM1314" s="29"/>
      <c r="EN1314" s="29"/>
      <c r="EO1314" s="29"/>
      <c r="EP1314" s="29"/>
      <c r="EQ1314" s="29"/>
      <c r="ER1314" s="29"/>
      <c r="ES1314" s="29"/>
      <c r="ET1314" s="29"/>
      <c r="EU1314" s="29"/>
      <c r="EV1314" s="29"/>
      <c r="EW1314" s="29"/>
      <c r="EX1314" s="29"/>
      <c r="EY1314" s="29"/>
      <c r="EZ1314" s="29"/>
      <c r="FA1314" s="29"/>
      <c r="FB1314" s="29"/>
      <c r="FC1314" s="29"/>
      <c r="FD1314" s="29"/>
      <c r="FE1314" s="29"/>
      <c r="FF1314" s="29"/>
      <c r="FG1314" s="29"/>
      <c r="FH1314" s="29"/>
      <c r="FI1314" s="29"/>
      <c r="FJ1314" s="29"/>
      <c r="FK1314" s="29"/>
      <c r="FL1314" s="29"/>
      <c r="FM1314" s="29"/>
      <c r="FN1314" s="29"/>
      <c r="FO1314" s="29"/>
      <c r="FP1314" s="29"/>
      <c r="FQ1314" s="29"/>
      <c r="FR1314" s="29"/>
      <c r="FS1314" s="29"/>
      <c r="FT1314" s="29"/>
      <c r="FU1314" s="29"/>
      <c r="FV1314" s="29"/>
      <c r="FW1314" s="29"/>
      <c r="FX1314" s="29"/>
      <c r="FY1314" s="29"/>
      <c r="FZ1314" s="29"/>
      <c r="GA1314" s="29"/>
      <c r="GB1314" s="29"/>
      <c r="GC1314" s="29"/>
      <c r="GD1314" s="29"/>
      <c r="GE1314" s="29"/>
      <c r="GF1314" s="29"/>
      <c r="GG1314" s="29"/>
      <c r="GH1314" s="29"/>
      <c r="GI1314" s="29"/>
      <c r="GJ1314" s="29"/>
      <c r="GK1314" s="29"/>
      <c r="GL1314" s="29"/>
      <c r="GM1314" s="29"/>
      <c r="GN1314" s="29"/>
      <c r="GO1314" s="29"/>
      <c r="GP1314" s="29"/>
      <c r="GQ1314" s="29"/>
      <c r="GR1314" s="29"/>
      <c r="GS1314" s="29"/>
      <c r="GT1314" s="29"/>
      <c r="GU1314" s="29"/>
      <c r="GV1314" s="29"/>
      <c r="GW1314" s="29"/>
      <c r="GX1314" s="29"/>
      <c r="GY1314" s="29"/>
      <c r="GZ1314" s="29"/>
      <c r="HA1314" s="29"/>
      <c r="HB1314" s="29"/>
      <c r="HC1314" s="29"/>
      <c r="HD1314" s="29"/>
      <c r="HE1314" s="29"/>
      <c r="HF1314" s="29"/>
      <c r="HG1314" s="29"/>
      <c r="HH1314" s="29"/>
      <c r="HI1314" s="29"/>
      <c r="HJ1314" s="29"/>
      <c r="HK1314" s="29"/>
      <c r="HL1314" s="29"/>
      <c r="HM1314" s="29"/>
      <c r="HN1314" s="29"/>
      <c r="HO1314" s="29"/>
      <c r="HP1314" s="29"/>
      <c r="HQ1314" s="29"/>
      <c r="HR1314" s="29"/>
      <c r="HS1314" s="29"/>
      <c r="HT1314" s="29"/>
      <c r="HU1314" s="29"/>
      <c r="HV1314" s="29"/>
      <c r="HW1314" s="29"/>
      <c r="HX1314" s="29"/>
      <c r="HY1314" s="29"/>
      <c r="HZ1314" s="29"/>
      <c r="IA1314" s="29"/>
      <c r="IB1314" s="29"/>
      <c r="IC1314" s="29"/>
      <c r="ID1314" s="29"/>
      <c r="IE1314" s="29"/>
      <c r="IF1314" s="29"/>
      <c r="IG1314" s="29"/>
      <c r="IH1314" s="29"/>
      <c r="II1314" s="29"/>
      <c r="IJ1314" s="29"/>
      <c r="IK1314" s="29"/>
      <c r="IL1314" s="29"/>
      <c r="IM1314" s="29"/>
      <c r="IN1314" s="29"/>
      <c r="IO1314" s="29"/>
      <c r="IP1314" s="29"/>
      <c r="IQ1314" s="29"/>
      <c r="IR1314" s="29"/>
      <c r="IS1314" s="29"/>
      <c r="IT1314" s="29"/>
      <c r="IU1314" s="29"/>
      <c r="IV1314" s="29"/>
      <c r="IW1314" s="29"/>
      <c r="IX1314" s="29"/>
      <c r="IY1314" s="29"/>
      <c r="IZ1314" s="29"/>
      <c r="JA1314" s="29"/>
      <c r="JB1314" s="29"/>
      <c r="JC1314" s="29"/>
      <c r="JD1314" s="29"/>
      <c r="JE1314" s="29"/>
      <c r="JF1314" s="29"/>
      <c r="JG1314" s="29"/>
      <c r="JH1314" s="29"/>
      <c r="JI1314" s="29"/>
      <c r="JJ1314" s="29"/>
      <c r="JK1314" s="29"/>
      <c r="JL1314" s="29"/>
      <c r="JM1314" s="29"/>
      <c r="JN1314" s="29"/>
      <c r="JO1314" s="29"/>
      <c r="JP1314" s="29"/>
      <c r="JQ1314" s="29"/>
      <c r="JR1314" s="29"/>
      <c r="JS1314" s="29"/>
      <c r="JT1314" s="29"/>
      <c r="JU1314" s="29"/>
      <c r="JV1314" s="29"/>
      <c r="JW1314" s="29"/>
      <c r="JX1314" s="29"/>
      <c r="JY1314" s="29"/>
      <c r="JZ1314" s="29"/>
      <c r="KA1314" s="29"/>
      <c r="KB1314" s="29"/>
      <c r="KC1314" s="29"/>
      <c r="KD1314" s="29"/>
      <c r="KE1314" s="29"/>
      <c r="KF1314" s="29"/>
      <c r="KG1314" s="29"/>
      <c r="KH1314" s="29"/>
      <c r="KI1314" s="29"/>
      <c r="KJ1314" s="29"/>
      <c r="KK1314" s="29"/>
      <c r="KL1314" s="29"/>
      <c r="KM1314" s="29"/>
      <c r="KN1314" s="29"/>
      <c r="KO1314" s="29"/>
      <c r="KP1314" s="29"/>
      <c r="KQ1314" s="29"/>
      <c r="KR1314" s="29"/>
      <c r="KS1314" s="29"/>
      <c r="KT1314" s="29"/>
      <c r="KU1314" s="29"/>
      <c r="KV1314" s="29"/>
      <c r="KW1314" s="29"/>
      <c r="KX1314" s="29"/>
      <c r="KY1314" s="29"/>
      <c r="KZ1314" s="29"/>
      <c r="LA1314" s="29"/>
      <c r="LB1314" s="29"/>
      <c r="LC1314" s="29"/>
      <c r="LD1314" s="29"/>
      <c r="LE1314" s="29"/>
      <c r="LF1314" s="29"/>
      <c r="LG1314" s="29"/>
      <c r="LH1314" s="29"/>
      <c r="LI1314" s="29"/>
      <c r="LJ1314" s="29"/>
      <c r="LK1314" s="29"/>
      <c r="LL1314" s="29"/>
      <c r="LM1314" s="29"/>
      <c r="LN1314" s="29"/>
      <c r="LO1314" s="29"/>
      <c r="LP1314" s="29"/>
      <c r="LQ1314" s="29"/>
      <c r="LR1314" s="29"/>
      <c r="LS1314" s="29"/>
      <c r="LT1314" s="29"/>
      <c r="LU1314" s="29"/>
      <c r="LV1314" s="29"/>
      <c r="LW1314" s="29"/>
      <c r="LX1314" s="29"/>
      <c r="LY1314" s="29"/>
      <c r="LZ1314" s="29"/>
      <c r="MA1314" s="29"/>
      <c r="MB1314" s="29"/>
      <c r="MC1314" s="29"/>
      <c r="MD1314" s="29"/>
      <c r="ME1314" s="29"/>
      <c r="MF1314" s="29"/>
      <c r="MG1314" s="29"/>
      <c r="MH1314" s="29"/>
      <c r="MI1314" s="29"/>
      <c r="MJ1314" s="29"/>
      <c r="MK1314" s="29"/>
      <c r="ML1314" s="29"/>
      <c r="MM1314" s="29"/>
      <c r="MN1314" s="29"/>
      <c r="MO1314" s="29"/>
      <c r="MP1314" s="29"/>
      <c r="MQ1314" s="29"/>
      <c r="MR1314" s="29"/>
      <c r="MS1314" s="29"/>
      <c r="MT1314" s="29"/>
      <c r="MU1314" s="29"/>
      <c r="MV1314" s="29"/>
      <c r="MW1314" s="29"/>
      <c r="MX1314" s="29"/>
      <c r="MY1314" s="29"/>
      <c r="MZ1314" s="29"/>
      <c r="NA1314" s="29"/>
      <c r="NB1314" s="29"/>
      <c r="NC1314" s="29"/>
      <c r="ND1314" s="29"/>
      <c r="NE1314" s="29"/>
      <c r="NF1314" s="29"/>
      <c r="NG1314" s="29"/>
      <c r="NH1314" s="29"/>
      <c r="NI1314" s="29"/>
      <c r="NJ1314" s="29"/>
      <c r="NK1314" s="29"/>
      <c r="NL1314" s="29"/>
      <c r="NM1314" s="29"/>
      <c r="NN1314" s="29"/>
      <c r="NO1314" s="29"/>
      <c r="NP1314" s="29"/>
      <c r="NQ1314" s="29"/>
      <c r="NR1314" s="29"/>
      <c r="NS1314" s="29"/>
      <c r="NT1314" s="29"/>
      <c r="NU1314" s="29"/>
      <c r="NV1314" s="29"/>
      <c r="NW1314" s="29"/>
      <c r="NX1314" s="29"/>
      <c r="NY1314" s="29"/>
      <c r="NZ1314" s="29"/>
      <c r="OA1314" s="29"/>
      <c r="OB1314" s="29"/>
      <c r="OC1314" s="29"/>
      <c r="OD1314" s="29"/>
      <c r="OE1314" s="29"/>
      <c r="OF1314" s="29"/>
      <c r="OG1314" s="29"/>
      <c r="OH1314" s="29"/>
      <c r="OI1314" s="29"/>
      <c r="OJ1314" s="29"/>
      <c r="OK1314" s="29"/>
      <c r="OL1314" s="29"/>
      <c r="OM1314" s="29"/>
      <c r="ON1314" s="29"/>
      <c r="OO1314" s="29"/>
      <c r="OP1314" s="29"/>
      <c r="OQ1314" s="29"/>
      <c r="OR1314" s="29"/>
      <c r="OS1314" s="29"/>
      <c r="OT1314" s="29"/>
      <c r="OU1314" s="29"/>
      <c r="OV1314" s="29"/>
      <c r="OW1314" s="29"/>
      <c r="OX1314" s="29"/>
      <c r="OY1314" s="29"/>
      <c r="OZ1314" s="29"/>
      <c r="PA1314" s="29"/>
      <c r="PB1314" s="29"/>
      <c r="PC1314" s="29"/>
      <c r="PD1314" s="29"/>
      <c r="PE1314" s="29"/>
      <c r="PF1314" s="29"/>
      <c r="PG1314" s="29"/>
      <c r="PH1314" s="29"/>
      <c r="PI1314" s="29"/>
      <c r="PJ1314" s="29"/>
      <c r="PK1314" s="29"/>
      <c r="PL1314" s="29"/>
      <c r="PM1314" s="29"/>
      <c r="PN1314" s="29"/>
      <c r="PO1314" s="29"/>
      <c r="PP1314" s="29"/>
      <c r="PQ1314" s="29"/>
      <c r="PR1314" s="29"/>
      <c r="PS1314" s="29"/>
      <c r="PT1314" s="29"/>
      <c r="PU1314" s="29"/>
      <c r="PV1314" s="29"/>
      <c r="PW1314" s="29"/>
      <c r="PX1314" s="29"/>
      <c r="PY1314" s="29"/>
      <c r="PZ1314" s="29"/>
      <c r="QA1314" s="29"/>
      <c r="QB1314" s="29"/>
      <c r="QC1314" s="29"/>
      <c r="QD1314" s="29"/>
      <c r="QE1314" s="29"/>
      <c r="QF1314" s="29"/>
      <c r="QG1314" s="29"/>
      <c r="QH1314" s="29"/>
      <c r="QI1314" s="29"/>
      <c r="QJ1314" s="29"/>
      <c r="QK1314" s="29"/>
      <c r="QL1314" s="29"/>
      <c r="QM1314" s="29"/>
      <c r="QN1314" s="29"/>
      <c r="QO1314" s="29"/>
      <c r="QP1314" s="29"/>
      <c r="QQ1314" s="29"/>
      <c r="QR1314" s="29"/>
      <c r="QS1314" s="29"/>
      <c r="QT1314" s="29"/>
      <c r="QU1314" s="29"/>
      <c r="QV1314" s="29"/>
      <c r="QW1314" s="29"/>
      <c r="QX1314" s="29"/>
      <c r="QY1314" s="29"/>
      <c r="QZ1314" s="29"/>
      <c r="RA1314" s="29"/>
      <c r="RB1314" s="29"/>
      <c r="RC1314" s="29"/>
      <c r="RD1314" s="29"/>
      <c r="RE1314" s="29"/>
      <c r="RF1314" s="29"/>
      <c r="RG1314" s="29"/>
      <c r="RH1314" s="29"/>
      <c r="RI1314" s="29"/>
      <c r="RJ1314" s="29"/>
      <c r="RK1314" s="29"/>
      <c r="RL1314" s="29"/>
      <c r="RM1314" s="29"/>
      <c r="RN1314" s="29"/>
      <c r="RO1314" s="29"/>
      <c r="RP1314" s="29"/>
      <c r="RQ1314" s="29"/>
      <c r="RR1314" s="29"/>
      <c r="RS1314" s="29"/>
      <c r="RT1314" s="29"/>
      <c r="RU1314" s="29"/>
      <c r="RV1314" s="29"/>
      <c r="RW1314" s="29"/>
      <c r="RX1314" s="29"/>
      <c r="RY1314" s="29"/>
      <c r="RZ1314" s="29"/>
      <c r="SA1314" s="29"/>
      <c r="SB1314" s="29"/>
      <c r="SC1314" s="29"/>
      <c r="SD1314" s="29"/>
      <c r="SE1314" s="29"/>
      <c r="SF1314" s="29"/>
      <c r="SG1314" s="29"/>
      <c r="SH1314" s="29"/>
      <c r="SI1314" s="29"/>
      <c r="SJ1314" s="29"/>
      <c r="SK1314" s="29"/>
      <c r="SL1314" s="29"/>
      <c r="SM1314" s="29"/>
      <c r="SN1314" s="29"/>
      <c r="SO1314" s="29"/>
      <c r="SP1314" s="29"/>
      <c r="SQ1314" s="29"/>
      <c r="SR1314" s="29"/>
      <c r="SS1314" s="29"/>
      <c r="ST1314" s="29"/>
      <c r="SU1314" s="29"/>
      <c r="SV1314" s="29"/>
      <c r="SW1314" s="29"/>
      <c r="SX1314" s="29"/>
      <c r="SY1314" s="29"/>
      <c r="SZ1314" s="29"/>
      <c r="TA1314" s="29"/>
      <c r="TB1314" s="29"/>
      <c r="TC1314" s="29"/>
      <c r="TD1314" s="29"/>
    </row>
    <row r="1315" spans="1:524" ht="16.5" customHeight="1" x14ac:dyDescent="0.2">
      <c r="A1315" s="20">
        <v>707</v>
      </c>
      <c r="B1315" s="20" t="s">
        <v>62</v>
      </c>
      <c r="C1315" s="20" t="s">
        <v>915</v>
      </c>
      <c r="D1315" s="20" t="s">
        <v>38</v>
      </c>
      <c r="E1315" s="20" t="s">
        <v>1350</v>
      </c>
      <c r="F1315" s="22" t="s">
        <v>964</v>
      </c>
      <c r="G1315" s="20" t="s">
        <v>37</v>
      </c>
      <c r="H1315" s="20" t="s">
        <v>154</v>
      </c>
      <c r="I1315" s="20" t="s">
        <v>81</v>
      </c>
      <c r="J1315" s="22" t="s">
        <v>915</v>
      </c>
      <c r="K1315" s="20"/>
      <c r="L1315" s="20"/>
      <c r="M1315" s="20"/>
      <c r="N1315" s="20"/>
      <c r="O1315" s="23"/>
      <c r="P1315" s="23">
        <v>2087273</v>
      </c>
      <c r="Q1315" s="24">
        <v>1</v>
      </c>
      <c r="R1315" s="25">
        <v>45748</v>
      </c>
      <c r="S1315" s="20" t="s">
        <v>83</v>
      </c>
      <c r="T1315" s="26">
        <f t="shared" si="22"/>
        <v>2087273</v>
      </c>
      <c r="U1315" s="27" t="s">
        <v>100</v>
      </c>
      <c r="V1315" s="27" t="s">
        <v>100</v>
      </c>
      <c r="W1315" s="29"/>
      <c r="X1315" s="29"/>
      <c r="Y1315" s="29"/>
      <c r="Z1315" s="29"/>
      <c r="AA1315" s="29"/>
      <c r="AB1315" s="29"/>
      <c r="AC1315" s="29"/>
      <c r="AD1315" s="29"/>
      <c r="AE1315" s="29"/>
      <c r="AF1315" s="29"/>
      <c r="AG1315" s="29"/>
      <c r="AH1315" s="29"/>
      <c r="AI1315" s="29"/>
      <c r="AJ1315" s="29"/>
      <c r="AK1315" s="29"/>
      <c r="AL1315" s="29"/>
      <c r="AM1315" s="29"/>
      <c r="AN1315" s="29"/>
      <c r="AO1315" s="29"/>
      <c r="AP1315" s="29"/>
      <c r="AQ1315" s="29"/>
      <c r="AR1315" s="29"/>
      <c r="AS1315" s="29"/>
      <c r="AT1315" s="29"/>
      <c r="AU1315" s="29"/>
      <c r="AV1315" s="29"/>
      <c r="AW1315" s="29"/>
      <c r="AX1315" s="29"/>
      <c r="AY1315" s="29"/>
      <c r="AZ1315" s="29"/>
      <c r="BA1315" s="29"/>
      <c r="BB1315" s="29"/>
      <c r="BC1315" s="29"/>
      <c r="BD1315" s="29"/>
      <c r="BE1315" s="29"/>
      <c r="BF1315" s="29"/>
      <c r="BG1315" s="29"/>
      <c r="BH1315" s="29"/>
      <c r="BI1315" s="29"/>
      <c r="BJ1315" s="29"/>
      <c r="BK1315" s="29"/>
      <c r="BL1315" s="29"/>
      <c r="BM1315" s="29"/>
      <c r="BN1315" s="29"/>
      <c r="BO1315" s="29"/>
      <c r="BP1315" s="29"/>
      <c r="BQ1315" s="29"/>
      <c r="BR1315" s="29"/>
      <c r="BS1315" s="29"/>
      <c r="BT1315" s="29"/>
      <c r="BU1315" s="29"/>
      <c r="BV1315" s="29"/>
      <c r="BW1315" s="29"/>
      <c r="BX1315" s="29"/>
      <c r="BY1315" s="29"/>
      <c r="BZ1315" s="29"/>
      <c r="CA1315" s="29"/>
      <c r="CB1315" s="29"/>
      <c r="CC1315" s="29"/>
      <c r="CD1315" s="29"/>
      <c r="CE1315" s="29"/>
      <c r="CF1315" s="29"/>
      <c r="CG1315" s="29"/>
      <c r="CH1315" s="29"/>
      <c r="CI1315" s="29"/>
      <c r="CJ1315" s="29"/>
      <c r="CK1315" s="29"/>
      <c r="CL1315" s="29"/>
      <c r="CM1315" s="29"/>
      <c r="CN1315" s="29"/>
      <c r="CO1315" s="29"/>
      <c r="CP1315" s="29"/>
      <c r="CQ1315" s="29"/>
      <c r="CR1315" s="29"/>
      <c r="CS1315" s="29"/>
      <c r="CT1315" s="29"/>
      <c r="CU1315" s="29"/>
      <c r="CV1315" s="29"/>
      <c r="CW1315" s="29"/>
      <c r="CX1315" s="29"/>
      <c r="CY1315" s="29"/>
      <c r="CZ1315" s="29"/>
      <c r="DA1315" s="29"/>
      <c r="DB1315" s="29"/>
      <c r="DC1315" s="29"/>
      <c r="DD1315" s="29"/>
      <c r="DE1315" s="29"/>
      <c r="DF1315" s="29"/>
      <c r="DG1315" s="29"/>
      <c r="DH1315" s="29"/>
      <c r="DI1315" s="29"/>
      <c r="DJ1315" s="29"/>
      <c r="DK1315" s="29"/>
      <c r="DL1315" s="29"/>
      <c r="DM1315" s="29"/>
      <c r="DN1315" s="29"/>
      <c r="DO1315" s="29"/>
      <c r="DP1315" s="29"/>
      <c r="DQ1315" s="29"/>
      <c r="DR1315" s="29"/>
      <c r="DS1315" s="29"/>
      <c r="DT1315" s="29"/>
      <c r="DU1315" s="29"/>
      <c r="DV1315" s="29"/>
      <c r="DW1315" s="29"/>
      <c r="DX1315" s="29"/>
      <c r="DY1315" s="29"/>
      <c r="DZ1315" s="29"/>
      <c r="EA1315" s="29"/>
      <c r="EB1315" s="29"/>
      <c r="EC1315" s="29"/>
      <c r="ED1315" s="29"/>
      <c r="EE1315" s="29"/>
      <c r="EF1315" s="29"/>
      <c r="EG1315" s="29"/>
      <c r="EH1315" s="29"/>
      <c r="EI1315" s="29"/>
      <c r="EJ1315" s="29"/>
      <c r="EK1315" s="29"/>
      <c r="EL1315" s="29"/>
      <c r="EM1315" s="29"/>
      <c r="EN1315" s="29"/>
      <c r="EO1315" s="29"/>
      <c r="EP1315" s="29"/>
      <c r="EQ1315" s="29"/>
      <c r="ER1315" s="29"/>
      <c r="ES1315" s="29"/>
      <c r="ET1315" s="29"/>
      <c r="EU1315" s="29"/>
      <c r="EV1315" s="29"/>
      <c r="EW1315" s="29"/>
      <c r="EX1315" s="29"/>
      <c r="EY1315" s="29"/>
      <c r="EZ1315" s="29"/>
      <c r="FA1315" s="29"/>
      <c r="FB1315" s="29"/>
      <c r="FC1315" s="29"/>
      <c r="FD1315" s="29"/>
      <c r="FE1315" s="29"/>
      <c r="FF1315" s="29"/>
      <c r="FG1315" s="29"/>
      <c r="FH1315" s="29"/>
      <c r="FI1315" s="29"/>
      <c r="FJ1315" s="29"/>
      <c r="FK1315" s="29"/>
      <c r="FL1315" s="29"/>
      <c r="FM1315" s="29"/>
      <c r="FN1315" s="29"/>
      <c r="FO1315" s="29"/>
      <c r="FP1315" s="29"/>
      <c r="FQ1315" s="29"/>
      <c r="FR1315" s="29"/>
      <c r="FS1315" s="29"/>
      <c r="FT1315" s="29"/>
      <c r="FU1315" s="29"/>
      <c r="FV1315" s="29"/>
      <c r="FW1315" s="29"/>
      <c r="FX1315" s="29"/>
      <c r="FY1315" s="29"/>
      <c r="FZ1315" s="29"/>
      <c r="GA1315" s="29"/>
      <c r="GB1315" s="29"/>
      <c r="GC1315" s="29"/>
      <c r="GD1315" s="29"/>
      <c r="GE1315" s="29"/>
      <c r="GF1315" s="29"/>
      <c r="GG1315" s="29"/>
      <c r="GH1315" s="29"/>
      <c r="GI1315" s="29"/>
      <c r="GJ1315" s="29"/>
      <c r="GK1315" s="29"/>
      <c r="GL1315" s="29"/>
      <c r="GM1315" s="29"/>
      <c r="GN1315" s="29"/>
      <c r="GO1315" s="29"/>
      <c r="GP1315" s="29"/>
      <c r="GQ1315" s="29"/>
      <c r="GR1315" s="29"/>
      <c r="GS1315" s="29"/>
      <c r="GT1315" s="29"/>
      <c r="GU1315" s="29"/>
      <c r="GV1315" s="29"/>
      <c r="GW1315" s="29"/>
      <c r="GX1315" s="29"/>
      <c r="GY1315" s="29"/>
      <c r="GZ1315" s="29"/>
      <c r="HA1315" s="29"/>
      <c r="HB1315" s="29"/>
      <c r="HC1315" s="29"/>
      <c r="HD1315" s="29"/>
      <c r="HE1315" s="29"/>
      <c r="HF1315" s="29"/>
      <c r="HG1315" s="29"/>
      <c r="HH1315" s="29"/>
      <c r="HI1315" s="29"/>
      <c r="HJ1315" s="29"/>
      <c r="HK1315" s="29"/>
      <c r="HL1315" s="29"/>
      <c r="HM1315" s="29"/>
      <c r="HN1315" s="29"/>
      <c r="HO1315" s="29"/>
      <c r="HP1315" s="29"/>
      <c r="HQ1315" s="29"/>
      <c r="HR1315" s="29"/>
      <c r="HS1315" s="29"/>
      <c r="HT1315" s="29"/>
      <c r="HU1315" s="29"/>
      <c r="HV1315" s="29"/>
      <c r="HW1315" s="29"/>
      <c r="HX1315" s="29"/>
      <c r="HY1315" s="29"/>
      <c r="HZ1315" s="29"/>
      <c r="IA1315" s="29"/>
      <c r="IB1315" s="29"/>
      <c r="IC1315" s="29"/>
      <c r="ID1315" s="29"/>
      <c r="IE1315" s="29"/>
      <c r="IF1315" s="29"/>
      <c r="IG1315" s="29"/>
      <c r="IH1315" s="29"/>
      <c r="II1315" s="29"/>
      <c r="IJ1315" s="29"/>
      <c r="IK1315" s="29"/>
      <c r="IL1315" s="29"/>
      <c r="IM1315" s="29"/>
      <c r="IN1315" s="29"/>
      <c r="IO1315" s="29"/>
      <c r="IP1315" s="29"/>
      <c r="IQ1315" s="29"/>
      <c r="IR1315" s="29"/>
      <c r="IS1315" s="29"/>
      <c r="IT1315" s="29"/>
      <c r="IU1315" s="29"/>
      <c r="IV1315" s="29"/>
      <c r="IW1315" s="29"/>
      <c r="IX1315" s="29"/>
      <c r="IY1315" s="29"/>
      <c r="IZ1315" s="29"/>
      <c r="JA1315" s="29"/>
      <c r="JB1315" s="29"/>
      <c r="JC1315" s="29"/>
      <c r="JD1315" s="29"/>
      <c r="JE1315" s="29"/>
      <c r="JF1315" s="29"/>
      <c r="JG1315" s="29"/>
      <c r="JH1315" s="29"/>
      <c r="JI1315" s="29"/>
      <c r="JJ1315" s="29"/>
      <c r="JK1315" s="29"/>
      <c r="JL1315" s="29"/>
      <c r="JM1315" s="29"/>
      <c r="JN1315" s="29"/>
      <c r="JO1315" s="29"/>
      <c r="JP1315" s="29"/>
      <c r="JQ1315" s="29"/>
      <c r="JR1315" s="29"/>
      <c r="JS1315" s="29"/>
      <c r="JT1315" s="29"/>
      <c r="JU1315" s="29"/>
      <c r="JV1315" s="29"/>
      <c r="JW1315" s="29"/>
      <c r="JX1315" s="29"/>
      <c r="JY1315" s="29"/>
      <c r="JZ1315" s="29"/>
      <c r="KA1315" s="29"/>
      <c r="KB1315" s="29"/>
      <c r="KC1315" s="29"/>
      <c r="KD1315" s="29"/>
      <c r="KE1315" s="29"/>
      <c r="KF1315" s="29"/>
      <c r="KG1315" s="29"/>
      <c r="KH1315" s="29"/>
      <c r="KI1315" s="29"/>
      <c r="KJ1315" s="29"/>
      <c r="KK1315" s="29"/>
      <c r="KL1315" s="29"/>
      <c r="KM1315" s="29"/>
      <c r="KN1315" s="29"/>
      <c r="KO1315" s="29"/>
      <c r="KP1315" s="29"/>
      <c r="KQ1315" s="29"/>
      <c r="KR1315" s="29"/>
      <c r="KS1315" s="29"/>
      <c r="KT1315" s="29"/>
      <c r="KU1315" s="29"/>
      <c r="KV1315" s="29"/>
      <c r="KW1315" s="29"/>
      <c r="KX1315" s="29"/>
      <c r="KY1315" s="29"/>
      <c r="KZ1315" s="29"/>
      <c r="LA1315" s="29"/>
      <c r="LB1315" s="29"/>
      <c r="LC1315" s="29"/>
      <c r="LD1315" s="29"/>
      <c r="LE1315" s="29"/>
      <c r="LF1315" s="29"/>
      <c r="LG1315" s="29"/>
      <c r="LH1315" s="29"/>
      <c r="LI1315" s="29"/>
      <c r="LJ1315" s="29"/>
      <c r="LK1315" s="29"/>
      <c r="LL1315" s="29"/>
      <c r="LM1315" s="29"/>
      <c r="LN1315" s="29"/>
      <c r="LO1315" s="29"/>
      <c r="LP1315" s="29"/>
      <c r="LQ1315" s="29"/>
      <c r="LR1315" s="29"/>
      <c r="LS1315" s="29"/>
      <c r="LT1315" s="29"/>
      <c r="LU1315" s="29"/>
      <c r="LV1315" s="29"/>
      <c r="LW1315" s="29"/>
      <c r="LX1315" s="29"/>
      <c r="LY1315" s="29"/>
      <c r="LZ1315" s="29"/>
      <c r="MA1315" s="29"/>
      <c r="MB1315" s="29"/>
      <c r="MC1315" s="29"/>
      <c r="MD1315" s="29"/>
      <c r="ME1315" s="29"/>
      <c r="MF1315" s="29"/>
      <c r="MG1315" s="29"/>
      <c r="MH1315" s="29"/>
      <c r="MI1315" s="29"/>
      <c r="MJ1315" s="29"/>
      <c r="MK1315" s="29"/>
      <c r="ML1315" s="29"/>
      <c r="MM1315" s="29"/>
      <c r="MN1315" s="29"/>
      <c r="MO1315" s="29"/>
      <c r="MP1315" s="29"/>
      <c r="MQ1315" s="29"/>
      <c r="MR1315" s="29"/>
      <c r="MS1315" s="29"/>
      <c r="MT1315" s="29"/>
      <c r="MU1315" s="29"/>
      <c r="MV1315" s="29"/>
      <c r="MW1315" s="29"/>
      <c r="MX1315" s="29"/>
      <c r="MY1315" s="29"/>
      <c r="MZ1315" s="29"/>
      <c r="NA1315" s="29"/>
      <c r="NB1315" s="29"/>
      <c r="NC1315" s="29"/>
      <c r="ND1315" s="29"/>
      <c r="NE1315" s="29"/>
      <c r="NF1315" s="29"/>
      <c r="NG1315" s="29"/>
      <c r="NH1315" s="29"/>
      <c r="NI1315" s="29"/>
      <c r="NJ1315" s="29"/>
      <c r="NK1315" s="29"/>
      <c r="NL1315" s="29"/>
      <c r="NM1315" s="29"/>
      <c r="NN1315" s="29"/>
      <c r="NO1315" s="29"/>
      <c r="NP1315" s="29"/>
      <c r="NQ1315" s="29"/>
      <c r="NR1315" s="29"/>
      <c r="NS1315" s="29"/>
      <c r="NT1315" s="29"/>
      <c r="NU1315" s="29"/>
      <c r="NV1315" s="29"/>
      <c r="NW1315" s="29"/>
      <c r="NX1315" s="29"/>
      <c r="NY1315" s="29"/>
      <c r="NZ1315" s="29"/>
      <c r="OA1315" s="29"/>
      <c r="OB1315" s="29"/>
      <c r="OC1315" s="29"/>
      <c r="OD1315" s="29"/>
      <c r="OE1315" s="29"/>
      <c r="OF1315" s="29"/>
      <c r="OG1315" s="29"/>
      <c r="OH1315" s="29"/>
      <c r="OI1315" s="29"/>
      <c r="OJ1315" s="29"/>
      <c r="OK1315" s="29"/>
      <c r="OL1315" s="29"/>
      <c r="OM1315" s="29"/>
      <c r="ON1315" s="29"/>
      <c r="OO1315" s="29"/>
      <c r="OP1315" s="29"/>
      <c r="OQ1315" s="29"/>
      <c r="OR1315" s="29"/>
      <c r="OS1315" s="29"/>
      <c r="OT1315" s="29"/>
      <c r="OU1315" s="29"/>
      <c r="OV1315" s="29"/>
      <c r="OW1315" s="29"/>
      <c r="OX1315" s="29"/>
      <c r="OY1315" s="29"/>
      <c r="OZ1315" s="29"/>
      <c r="PA1315" s="29"/>
      <c r="PB1315" s="29"/>
      <c r="PC1315" s="29"/>
      <c r="PD1315" s="29"/>
      <c r="PE1315" s="29"/>
      <c r="PF1315" s="29"/>
      <c r="PG1315" s="29"/>
      <c r="PH1315" s="29"/>
      <c r="PI1315" s="29"/>
      <c r="PJ1315" s="29"/>
      <c r="PK1315" s="29"/>
      <c r="PL1315" s="29"/>
      <c r="PM1315" s="29"/>
      <c r="PN1315" s="29"/>
      <c r="PO1315" s="29"/>
      <c r="PP1315" s="29"/>
      <c r="PQ1315" s="29"/>
      <c r="PR1315" s="29"/>
      <c r="PS1315" s="29"/>
      <c r="PT1315" s="29"/>
      <c r="PU1315" s="29"/>
      <c r="PV1315" s="29"/>
      <c r="PW1315" s="29"/>
      <c r="PX1315" s="29"/>
      <c r="PY1315" s="29"/>
      <c r="PZ1315" s="29"/>
      <c r="QA1315" s="29"/>
      <c r="QB1315" s="29"/>
      <c r="QC1315" s="29"/>
      <c r="QD1315" s="29"/>
      <c r="QE1315" s="29"/>
      <c r="QF1315" s="29"/>
      <c r="QG1315" s="29"/>
      <c r="QH1315" s="29"/>
      <c r="QI1315" s="29"/>
      <c r="QJ1315" s="29"/>
      <c r="QK1315" s="29"/>
      <c r="QL1315" s="29"/>
      <c r="QM1315" s="29"/>
      <c r="QN1315" s="29"/>
      <c r="QO1315" s="29"/>
      <c r="QP1315" s="29"/>
      <c r="QQ1315" s="29"/>
      <c r="QR1315" s="29"/>
      <c r="QS1315" s="29"/>
      <c r="QT1315" s="29"/>
      <c r="QU1315" s="29"/>
      <c r="QV1315" s="29"/>
      <c r="QW1315" s="29"/>
      <c r="QX1315" s="29"/>
      <c r="QY1315" s="29"/>
      <c r="QZ1315" s="29"/>
      <c r="RA1315" s="29"/>
      <c r="RB1315" s="29"/>
      <c r="RC1315" s="29"/>
      <c r="RD1315" s="29"/>
      <c r="RE1315" s="29"/>
      <c r="RF1315" s="29"/>
      <c r="RG1315" s="29"/>
      <c r="RH1315" s="29"/>
      <c r="RI1315" s="29"/>
      <c r="RJ1315" s="29"/>
      <c r="RK1315" s="29"/>
      <c r="RL1315" s="29"/>
      <c r="RM1315" s="29"/>
      <c r="RN1315" s="29"/>
      <c r="RO1315" s="29"/>
      <c r="RP1315" s="29"/>
      <c r="RQ1315" s="29"/>
      <c r="RR1315" s="29"/>
      <c r="RS1315" s="29"/>
      <c r="RT1315" s="29"/>
      <c r="RU1315" s="29"/>
      <c r="RV1315" s="29"/>
      <c r="RW1315" s="29"/>
      <c r="RX1315" s="29"/>
      <c r="RY1315" s="29"/>
      <c r="RZ1315" s="29"/>
      <c r="SA1315" s="29"/>
      <c r="SB1315" s="29"/>
      <c r="SC1315" s="29"/>
      <c r="SD1315" s="29"/>
      <c r="SE1315" s="29"/>
      <c r="SF1315" s="29"/>
      <c r="SG1315" s="29"/>
      <c r="SH1315" s="29"/>
      <c r="SI1315" s="29"/>
      <c r="SJ1315" s="29"/>
      <c r="SK1315" s="29"/>
      <c r="SL1315" s="29"/>
      <c r="SM1315" s="29"/>
      <c r="SN1315" s="29"/>
      <c r="SO1315" s="29"/>
      <c r="SP1315" s="29"/>
      <c r="SQ1315" s="29"/>
      <c r="SR1315" s="29"/>
      <c r="SS1315" s="29"/>
      <c r="ST1315" s="29"/>
      <c r="SU1315" s="29"/>
      <c r="SV1315" s="29"/>
      <c r="SW1315" s="29"/>
      <c r="SX1315" s="29"/>
      <c r="SY1315" s="29"/>
      <c r="SZ1315" s="29"/>
      <c r="TA1315" s="29"/>
      <c r="TB1315" s="29"/>
      <c r="TC1315" s="29"/>
      <c r="TD1315" s="29"/>
    </row>
    <row r="1316" spans="1:524" ht="16.5" customHeight="1" x14ac:dyDescent="0.2">
      <c r="A1316" s="20">
        <v>708</v>
      </c>
      <c r="B1316" s="20" t="s">
        <v>62</v>
      </c>
      <c r="C1316" s="20" t="s">
        <v>915</v>
      </c>
      <c r="D1316" s="20" t="s">
        <v>38</v>
      </c>
      <c r="E1316" s="20" t="s">
        <v>1350</v>
      </c>
      <c r="F1316" s="22" t="s">
        <v>964</v>
      </c>
      <c r="G1316" s="20" t="s">
        <v>37</v>
      </c>
      <c r="H1316" s="20" t="s">
        <v>154</v>
      </c>
      <c r="I1316" s="20" t="s">
        <v>81</v>
      </c>
      <c r="J1316" s="22" t="s">
        <v>915</v>
      </c>
      <c r="K1316" s="20"/>
      <c r="L1316" s="20"/>
      <c r="M1316" s="20"/>
      <c r="N1316" s="20"/>
      <c r="O1316" s="23"/>
      <c r="P1316" s="23">
        <v>2087273</v>
      </c>
      <c r="Q1316" s="24">
        <v>1</v>
      </c>
      <c r="R1316" s="25">
        <v>45778</v>
      </c>
      <c r="S1316" s="20" t="s">
        <v>83</v>
      </c>
      <c r="T1316" s="26">
        <f t="shared" si="22"/>
        <v>2087273</v>
      </c>
      <c r="U1316" s="27" t="s">
        <v>100</v>
      </c>
      <c r="V1316" s="27" t="s">
        <v>100</v>
      </c>
      <c r="W1316" s="29"/>
      <c r="X1316" s="29"/>
      <c r="Y1316" s="29"/>
      <c r="Z1316" s="29"/>
      <c r="AA1316" s="29"/>
      <c r="AB1316" s="29"/>
      <c r="AC1316" s="29"/>
      <c r="AD1316" s="29"/>
      <c r="AE1316" s="29"/>
      <c r="AF1316" s="29"/>
      <c r="AG1316" s="29"/>
      <c r="AH1316" s="29"/>
      <c r="AI1316" s="29"/>
      <c r="AJ1316" s="29"/>
      <c r="AK1316" s="29"/>
      <c r="AL1316" s="29"/>
      <c r="AM1316" s="29"/>
      <c r="AN1316" s="29"/>
      <c r="AO1316" s="29"/>
      <c r="AP1316" s="29"/>
      <c r="AQ1316" s="29"/>
      <c r="AR1316" s="29"/>
      <c r="AS1316" s="29"/>
      <c r="AT1316" s="29"/>
      <c r="AU1316" s="29"/>
      <c r="AV1316" s="29"/>
      <c r="AW1316" s="29"/>
      <c r="AX1316" s="29"/>
      <c r="AY1316" s="29"/>
      <c r="AZ1316" s="29"/>
      <c r="BA1316" s="29"/>
      <c r="BB1316" s="29"/>
      <c r="BC1316" s="29"/>
      <c r="BD1316" s="29"/>
      <c r="BE1316" s="29"/>
      <c r="BF1316" s="29"/>
      <c r="BG1316" s="29"/>
      <c r="BH1316" s="29"/>
      <c r="BI1316" s="29"/>
      <c r="BJ1316" s="29"/>
      <c r="BK1316" s="29"/>
      <c r="BL1316" s="29"/>
      <c r="BM1316" s="29"/>
      <c r="BN1316" s="29"/>
      <c r="BO1316" s="29"/>
      <c r="BP1316" s="29"/>
      <c r="BQ1316" s="29"/>
      <c r="BR1316" s="29"/>
      <c r="BS1316" s="29"/>
      <c r="BT1316" s="29"/>
      <c r="BU1316" s="29"/>
      <c r="BV1316" s="29"/>
      <c r="BW1316" s="29"/>
      <c r="BX1316" s="29"/>
      <c r="BY1316" s="29"/>
      <c r="BZ1316" s="29"/>
      <c r="CA1316" s="29"/>
      <c r="CB1316" s="29"/>
      <c r="CC1316" s="29"/>
      <c r="CD1316" s="29"/>
      <c r="CE1316" s="29"/>
      <c r="CF1316" s="29"/>
      <c r="CG1316" s="29"/>
      <c r="CH1316" s="29"/>
      <c r="CI1316" s="29"/>
      <c r="CJ1316" s="29"/>
      <c r="CK1316" s="29"/>
      <c r="CL1316" s="29"/>
      <c r="CM1316" s="29"/>
      <c r="CN1316" s="29"/>
      <c r="CO1316" s="29"/>
      <c r="CP1316" s="29"/>
      <c r="CQ1316" s="29"/>
      <c r="CR1316" s="29"/>
      <c r="CS1316" s="29"/>
      <c r="CT1316" s="29"/>
      <c r="CU1316" s="29"/>
      <c r="CV1316" s="29"/>
      <c r="CW1316" s="29"/>
      <c r="CX1316" s="29"/>
      <c r="CY1316" s="29"/>
      <c r="CZ1316" s="29"/>
      <c r="DA1316" s="29"/>
      <c r="DB1316" s="29"/>
      <c r="DC1316" s="29"/>
      <c r="DD1316" s="29"/>
      <c r="DE1316" s="29"/>
      <c r="DF1316" s="29"/>
      <c r="DG1316" s="29"/>
      <c r="DH1316" s="29"/>
      <c r="DI1316" s="29"/>
      <c r="DJ1316" s="29"/>
      <c r="DK1316" s="29"/>
      <c r="DL1316" s="29"/>
      <c r="DM1316" s="29"/>
      <c r="DN1316" s="29"/>
      <c r="DO1316" s="29"/>
      <c r="DP1316" s="29"/>
      <c r="DQ1316" s="29"/>
      <c r="DR1316" s="29"/>
      <c r="DS1316" s="29"/>
      <c r="DT1316" s="29"/>
      <c r="DU1316" s="29"/>
      <c r="DV1316" s="29"/>
      <c r="DW1316" s="29"/>
      <c r="DX1316" s="29"/>
      <c r="DY1316" s="29"/>
      <c r="DZ1316" s="29"/>
      <c r="EA1316" s="29"/>
      <c r="EB1316" s="29"/>
      <c r="EC1316" s="29"/>
      <c r="ED1316" s="29"/>
      <c r="EE1316" s="29"/>
      <c r="EF1316" s="29"/>
      <c r="EG1316" s="29"/>
      <c r="EH1316" s="29"/>
      <c r="EI1316" s="29"/>
      <c r="EJ1316" s="29"/>
      <c r="EK1316" s="29"/>
      <c r="EL1316" s="29"/>
      <c r="EM1316" s="29"/>
      <c r="EN1316" s="29"/>
      <c r="EO1316" s="29"/>
      <c r="EP1316" s="29"/>
      <c r="EQ1316" s="29"/>
      <c r="ER1316" s="29"/>
      <c r="ES1316" s="29"/>
      <c r="ET1316" s="29"/>
      <c r="EU1316" s="29"/>
      <c r="EV1316" s="29"/>
      <c r="EW1316" s="29"/>
      <c r="EX1316" s="29"/>
      <c r="EY1316" s="29"/>
      <c r="EZ1316" s="29"/>
      <c r="FA1316" s="29"/>
      <c r="FB1316" s="29"/>
      <c r="FC1316" s="29"/>
      <c r="FD1316" s="29"/>
      <c r="FE1316" s="29"/>
      <c r="FF1316" s="29"/>
      <c r="FG1316" s="29"/>
      <c r="FH1316" s="29"/>
      <c r="FI1316" s="29"/>
      <c r="FJ1316" s="29"/>
      <c r="FK1316" s="29"/>
      <c r="FL1316" s="29"/>
      <c r="FM1316" s="29"/>
      <c r="FN1316" s="29"/>
      <c r="FO1316" s="29"/>
      <c r="FP1316" s="29"/>
      <c r="FQ1316" s="29"/>
      <c r="FR1316" s="29"/>
      <c r="FS1316" s="29"/>
      <c r="FT1316" s="29"/>
      <c r="FU1316" s="29"/>
      <c r="FV1316" s="29"/>
      <c r="FW1316" s="29"/>
      <c r="FX1316" s="29"/>
      <c r="FY1316" s="29"/>
      <c r="FZ1316" s="29"/>
      <c r="GA1316" s="29"/>
      <c r="GB1316" s="29"/>
      <c r="GC1316" s="29"/>
      <c r="GD1316" s="29"/>
      <c r="GE1316" s="29"/>
      <c r="GF1316" s="29"/>
      <c r="GG1316" s="29"/>
      <c r="GH1316" s="29"/>
      <c r="GI1316" s="29"/>
      <c r="GJ1316" s="29"/>
      <c r="GK1316" s="29"/>
      <c r="GL1316" s="29"/>
      <c r="GM1316" s="29"/>
      <c r="GN1316" s="29"/>
      <c r="GO1316" s="29"/>
      <c r="GP1316" s="29"/>
      <c r="GQ1316" s="29"/>
      <c r="GR1316" s="29"/>
      <c r="GS1316" s="29"/>
      <c r="GT1316" s="29"/>
      <c r="GU1316" s="29"/>
      <c r="GV1316" s="29"/>
      <c r="GW1316" s="29"/>
      <c r="GX1316" s="29"/>
      <c r="GY1316" s="29"/>
      <c r="GZ1316" s="29"/>
      <c r="HA1316" s="29"/>
      <c r="HB1316" s="29"/>
      <c r="HC1316" s="29"/>
      <c r="HD1316" s="29"/>
      <c r="HE1316" s="29"/>
      <c r="HF1316" s="29"/>
      <c r="HG1316" s="29"/>
      <c r="HH1316" s="29"/>
      <c r="HI1316" s="29"/>
      <c r="HJ1316" s="29"/>
      <c r="HK1316" s="29"/>
      <c r="HL1316" s="29"/>
      <c r="HM1316" s="29"/>
      <c r="HN1316" s="29"/>
      <c r="HO1316" s="29"/>
      <c r="HP1316" s="29"/>
      <c r="HQ1316" s="29"/>
      <c r="HR1316" s="29"/>
      <c r="HS1316" s="29"/>
      <c r="HT1316" s="29"/>
      <c r="HU1316" s="29"/>
      <c r="HV1316" s="29"/>
      <c r="HW1316" s="29"/>
      <c r="HX1316" s="29"/>
      <c r="HY1316" s="29"/>
      <c r="HZ1316" s="29"/>
      <c r="IA1316" s="29"/>
      <c r="IB1316" s="29"/>
      <c r="IC1316" s="29"/>
      <c r="ID1316" s="29"/>
      <c r="IE1316" s="29"/>
      <c r="IF1316" s="29"/>
      <c r="IG1316" s="29"/>
      <c r="IH1316" s="29"/>
      <c r="II1316" s="29"/>
      <c r="IJ1316" s="29"/>
      <c r="IK1316" s="29"/>
      <c r="IL1316" s="29"/>
      <c r="IM1316" s="29"/>
      <c r="IN1316" s="29"/>
      <c r="IO1316" s="29"/>
      <c r="IP1316" s="29"/>
      <c r="IQ1316" s="29"/>
      <c r="IR1316" s="29"/>
      <c r="IS1316" s="29"/>
      <c r="IT1316" s="29"/>
      <c r="IU1316" s="29"/>
      <c r="IV1316" s="29"/>
      <c r="IW1316" s="29"/>
      <c r="IX1316" s="29"/>
      <c r="IY1316" s="29"/>
      <c r="IZ1316" s="29"/>
      <c r="JA1316" s="29"/>
      <c r="JB1316" s="29"/>
      <c r="JC1316" s="29"/>
      <c r="JD1316" s="29"/>
      <c r="JE1316" s="29"/>
      <c r="JF1316" s="29"/>
      <c r="JG1316" s="29"/>
      <c r="JH1316" s="29"/>
      <c r="JI1316" s="29"/>
      <c r="JJ1316" s="29"/>
      <c r="JK1316" s="29"/>
      <c r="JL1316" s="29"/>
      <c r="JM1316" s="29"/>
      <c r="JN1316" s="29"/>
      <c r="JO1316" s="29"/>
      <c r="JP1316" s="29"/>
      <c r="JQ1316" s="29"/>
      <c r="JR1316" s="29"/>
      <c r="JS1316" s="29"/>
      <c r="JT1316" s="29"/>
      <c r="JU1316" s="29"/>
      <c r="JV1316" s="29"/>
      <c r="JW1316" s="29"/>
      <c r="JX1316" s="29"/>
      <c r="JY1316" s="29"/>
      <c r="JZ1316" s="29"/>
      <c r="KA1316" s="29"/>
      <c r="KB1316" s="29"/>
      <c r="KC1316" s="29"/>
      <c r="KD1316" s="29"/>
      <c r="KE1316" s="29"/>
      <c r="KF1316" s="29"/>
      <c r="KG1316" s="29"/>
      <c r="KH1316" s="29"/>
      <c r="KI1316" s="29"/>
      <c r="KJ1316" s="29"/>
      <c r="KK1316" s="29"/>
      <c r="KL1316" s="29"/>
      <c r="KM1316" s="29"/>
      <c r="KN1316" s="29"/>
      <c r="KO1316" s="29"/>
      <c r="KP1316" s="29"/>
      <c r="KQ1316" s="29"/>
      <c r="KR1316" s="29"/>
      <c r="KS1316" s="29"/>
      <c r="KT1316" s="29"/>
      <c r="KU1316" s="29"/>
      <c r="KV1316" s="29"/>
      <c r="KW1316" s="29"/>
      <c r="KX1316" s="29"/>
      <c r="KY1316" s="29"/>
      <c r="KZ1316" s="29"/>
      <c r="LA1316" s="29"/>
      <c r="LB1316" s="29"/>
      <c r="LC1316" s="29"/>
      <c r="LD1316" s="29"/>
      <c r="LE1316" s="29"/>
      <c r="LF1316" s="29"/>
      <c r="LG1316" s="29"/>
      <c r="LH1316" s="29"/>
      <c r="LI1316" s="29"/>
      <c r="LJ1316" s="29"/>
      <c r="LK1316" s="29"/>
      <c r="LL1316" s="29"/>
      <c r="LM1316" s="29"/>
      <c r="LN1316" s="29"/>
      <c r="LO1316" s="29"/>
      <c r="LP1316" s="29"/>
      <c r="LQ1316" s="29"/>
      <c r="LR1316" s="29"/>
      <c r="LS1316" s="29"/>
      <c r="LT1316" s="29"/>
      <c r="LU1316" s="29"/>
      <c r="LV1316" s="29"/>
      <c r="LW1316" s="29"/>
      <c r="LX1316" s="29"/>
      <c r="LY1316" s="29"/>
      <c r="LZ1316" s="29"/>
      <c r="MA1316" s="29"/>
      <c r="MB1316" s="29"/>
      <c r="MC1316" s="29"/>
      <c r="MD1316" s="29"/>
      <c r="ME1316" s="29"/>
      <c r="MF1316" s="29"/>
      <c r="MG1316" s="29"/>
      <c r="MH1316" s="29"/>
      <c r="MI1316" s="29"/>
      <c r="MJ1316" s="29"/>
      <c r="MK1316" s="29"/>
      <c r="ML1316" s="29"/>
      <c r="MM1316" s="29"/>
      <c r="MN1316" s="29"/>
      <c r="MO1316" s="29"/>
      <c r="MP1316" s="29"/>
      <c r="MQ1316" s="29"/>
      <c r="MR1316" s="29"/>
      <c r="MS1316" s="29"/>
      <c r="MT1316" s="29"/>
      <c r="MU1316" s="29"/>
      <c r="MV1316" s="29"/>
      <c r="MW1316" s="29"/>
      <c r="MX1316" s="29"/>
      <c r="MY1316" s="29"/>
      <c r="MZ1316" s="29"/>
      <c r="NA1316" s="29"/>
      <c r="NB1316" s="29"/>
      <c r="NC1316" s="29"/>
      <c r="ND1316" s="29"/>
      <c r="NE1316" s="29"/>
      <c r="NF1316" s="29"/>
      <c r="NG1316" s="29"/>
      <c r="NH1316" s="29"/>
      <c r="NI1316" s="29"/>
      <c r="NJ1316" s="29"/>
      <c r="NK1316" s="29"/>
      <c r="NL1316" s="29"/>
      <c r="NM1316" s="29"/>
      <c r="NN1316" s="29"/>
      <c r="NO1316" s="29"/>
      <c r="NP1316" s="29"/>
      <c r="NQ1316" s="29"/>
      <c r="NR1316" s="29"/>
      <c r="NS1316" s="29"/>
      <c r="NT1316" s="29"/>
      <c r="NU1316" s="29"/>
      <c r="NV1316" s="29"/>
      <c r="NW1316" s="29"/>
      <c r="NX1316" s="29"/>
      <c r="NY1316" s="29"/>
      <c r="NZ1316" s="29"/>
      <c r="OA1316" s="29"/>
      <c r="OB1316" s="29"/>
      <c r="OC1316" s="29"/>
      <c r="OD1316" s="29"/>
      <c r="OE1316" s="29"/>
      <c r="OF1316" s="29"/>
      <c r="OG1316" s="29"/>
      <c r="OH1316" s="29"/>
      <c r="OI1316" s="29"/>
      <c r="OJ1316" s="29"/>
      <c r="OK1316" s="29"/>
      <c r="OL1316" s="29"/>
      <c r="OM1316" s="29"/>
      <c r="ON1316" s="29"/>
      <c r="OO1316" s="29"/>
      <c r="OP1316" s="29"/>
      <c r="OQ1316" s="29"/>
      <c r="OR1316" s="29"/>
      <c r="OS1316" s="29"/>
      <c r="OT1316" s="29"/>
      <c r="OU1316" s="29"/>
      <c r="OV1316" s="29"/>
      <c r="OW1316" s="29"/>
      <c r="OX1316" s="29"/>
      <c r="OY1316" s="29"/>
      <c r="OZ1316" s="29"/>
      <c r="PA1316" s="29"/>
      <c r="PB1316" s="29"/>
      <c r="PC1316" s="29"/>
      <c r="PD1316" s="29"/>
      <c r="PE1316" s="29"/>
      <c r="PF1316" s="29"/>
      <c r="PG1316" s="29"/>
      <c r="PH1316" s="29"/>
      <c r="PI1316" s="29"/>
      <c r="PJ1316" s="29"/>
      <c r="PK1316" s="29"/>
      <c r="PL1316" s="29"/>
      <c r="PM1316" s="29"/>
      <c r="PN1316" s="29"/>
      <c r="PO1316" s="29"/>
      <c r="PP1316" s="29"/>
      <c r="PQ1316" s="29"/>
      <c r="PR1316" s="29"/>
      <c r="PS1316" s="29"/>
      <c r="PT1316" s="29"/>
      <c r="PU1316" s="29"/>
      <c r="PV1316" s="29"/>
      <c r="PW1316" s="29"/>
      <c r="PX1316" s="29"/>
      <c r="PY1316" s="29"/>
      <c r="PZ1316" s="29"/>
      <c r="QA1316" s="29"/>
      <c r="QB1316" s="29"/>
      <c r="QC1316" s="29"/>
      <c r="QD1316" s="29"/>
      <c r="QE1316" s="29"/>
      <c r="QF1316" s="29"/>
      <c r="QG1316" s="29"/>
      <c r="QH1316" s="29"/>
      <c r="QI1316" s="29"/>
      <c r="QJ1316" s="29"/>
      <c r="QK1316" s="29"/>
      <c r="QL1316" s="29"/>
      <c r="QM1316" s="29"/>
      <c r="QN1316" s="29"/>
      <c r="QO1316" s="29"/>
      <c r="QP1316" s="29"/>
      <c r="QQ1316" s="29"/>
      <c r="QR1316" s="29"/>
      <c r="QS1316" s="29"/>
      <c r="QT1316" s="29"/>
      <c r="QU1316" s="29"/>
      <c r="QV1316" s="29"/>
      <c r="QW1316" s="29"/>
      <c r="QX1316" s="29"/>
      <c r="QY1316" s="29"/>
      <c r="QZ1316" s="29"/>
      <c r="RA1316" s="29"/>
      <c r="RB1316" s="29"/>
      <c r="RC1316" s="29"/>
      <c r="RD1316" s="29"/>
      <c r="RE1316" s="29"/>
      <c r="RF1316" s="29"/>
      <c r="RG1316" s="29"/>
      <c r="RH1316" s="29"/>
      <c r="RI1316" s="29"/>
      <c r="RJ1316" s="29"/>
      <c r="RK1316" s="29"/>
      <c r="RL1316" s="29"/>
      <c r="RM1316" s="29"/>
      <c r="RN1316" s="29"/>
      <c r="RO1316" s="29"/>
      <c r="RP1316" s="29"/>
      <c r="RQ1316" s="29"/>
      <c r="RR1316" s="29"/>
      <c r="RS1316" s="29"/>
      <c r="RT1316" s="29"/>
      <c r="RU1316" s="29"/>
      <c r="RV1316" s="29"/>
      <c r="RW1316" s="29"/>
      <c r="RX1316" s="29"/>
      <c r="RY1316" s="29"/>
      <c r="RZ1316" s="29"/>
      <c r="SA1316" s="29"/>
      <c r="SB1316" s="29"/>
      <c r="SC1316" s="29"/>
      <c r="SD1316" s="29"/>
      <c r="SE1316" s="29"/>
      <c r="SF1316" s="29"/>
      <c r="SG1316" s="29"/>
      <c r="SH1316" s="29"/>
      <c r="SI1316" s="29"/>
      <c r="SJ1316" s="29"/>
      <c r="SK1316" s="29"/>
      <c r="SL1316" s="29"/>
      <c r="SM1316" s="29"/>
      <c r="SN1316" s="29"/>
      <c r="SO1316" s="29"/>
      <c r="SP1316" s="29"/>
      <c r="SQ1316" s="29"/>
      <c r="SR1316" s="29"/>
      <c r="SS1316" s="29"/>
      <c r="ST1316" s="29"/>
      <c r="SU1316" s="29"/>
      <c r="SV1316" s="29"/>
      <c r="SW1316" s="29"/>
      <c r="SX1316" s="29"/>
      <c r="SY1316" s="29"/>
      <c r="SZ1316" s="29"/>
      <c r="TA1316" s="29"/>
      <c r="TB1316" s="29"/>
      <c r="TC1316" s="29"/>
      <c r="TD1316" s="29"/>
    </row>
    <row r="1317" spans="1:524" ht="16.5" customHeight="1" x14ac:dyDescent="0.2">
      <c r="A1317" s="20">
        <v>709</v>
      </c>
      <c r="B1317" s="20" t="s">
        <v>62</v>
      </c>
      <c r="C1317" s="20" t="s">
        <v>915</v>
      </c>
      <c r="D1317" s="20" t="s">
        <v>38</v>
      </c>
      <c r="E1317" s="20" t="s">
        <v>1350</v>
      </c>
      <c r="F1317" s="22" t="s">
        <v>964</v>
      </c>
      <c r="G1317" s="20" t="s">
        <v>37</v>
      </c>
      <c r="H1317" s="20" t="s">
        <v>154</v>
      </c>
      <c r="I1317" s="20" t="s">
        <v>81</v>
      </c>
      <c r="J1317" s="22" t="s">
        <v>915</v>
      </c>
      <c r="K1317" s="20"/>
      <c r="L1317" s="20"/>
      <c r="M1317" s="20"/>
      <c r="N1317" s="20"/>
      <c r="O1317" s="23"/>
      <c r="P1317" s="23">
        <v>2087273</v>
      </c>
      <c r="Q1317" s="24">
        <v>1</v>
      </c>
      <c r="R1317" s="25">
        <v>45809</v>
      </c>
      <c r="S1317" s="20" t="s">
        <v>83</v>
      </c>
      <c r="T1317" s="26">
        <f t="shared" si="22"/>
        <v>2087273</v>
      </c>
      <c r="U1317" s="27" t="s">
        <v>100</v>
      </c>
      <c r="V1317" s="27" t="s">
        <v>100</v>
      </c>
      <c r="W1317" s="29"/>
      <c r="X1317" s="29"/>
      <c r="Y1317" s="29"/>
      <c r="Z1317" s="29"/>
      <c r="AA1317" s="29"/>
      <c r="AB1317" s="29"/>
      <c r="AC1317" s="29"/>
      <c r="AD1317" s="29"/>
      <c r="AE1317" s="29"/>
      <c r="AF1317" s="29"/>
      <c r="AG1317" s="29"/>
      <c r="AH1317" s="29"/>
      <c r="AI1317" s="29"/>
      <c r="AJ1317" s="29"/>
      <c r="AK1317" s="29"/>
      <c r="AL1317" s="29"/>
      <c r="AM1317" s="29"/>
      <c r="AN1317" s="29"/>
      <c r="AO1317" s="29"/>
      <c r="AP1317" s="29"/>
      <c r="AQ1317" s="29"/>
      <c r="AR1317" s="29"/>
      <c r="AS1317" s="29"/>
      <c r="AT1317" s="29"/>
      <c r="AU1317" s="29"/>
      <c r="AV1317" s="29"/>
      <c r="AW1317" s="29"/>
      <c r="AX1317" s="29"/>
      <c r="AY1317" s="29"/>
      <c r="AZ1317" s="29"/>
      <c r="BA1317" s="29"/>
      <c r="BB1317" s="29"/>
      <c r="BC1317" s="29"/>
      <c r="BD1317" s="29"/>
      <c r="BE1317" s="29"/>
      <c r="BF1317" s="29"/>
      <c r="BG1317" s="29"/>
      <c r="BH1317" s="29"/>
      <c r="BI1317" s="29"/>
      <c r="BJ1317" s="29"/>
      <c r="BK1317" s="29"/>
      <c r="BL1317" s="29"/>
      <c r="BM1317" s="29"/>
      <c r="BN1317" s="29"/>
      <c r="BO1317" s="29"/>
      <c r="BP1317" s="29"/>
      <c r="BQ1317" s="29"/>
      <c r="BR1317" s="29"/>
      <c r="BS1317" s="29"/>
      <c r="BT1317" s="29"/>
      <c r="BU1317" s="29"/>
      <c r="BV1317" s="29"/>
      <c r="BW1317" s="29"/>
      <c r="BX1317" s="29"/>
      <c r="BY1317" s="29"/>
      <c r="BZ1317" s="29"/>
      <c r="CA1317" s="29"/>
      <c r="CB1317" s="29"/>
      <c r="CC1317" s="29"/>
      <c r="CD1317" s="29"/>
      <c r="CE1317" s="29"/>
      <c r="CF1317" s="29"/>
      <c r="CG1317" s="29"/>
      <c r="CH1317" s="29"/>
      <c r="CI1317" s="29"/>
      <c r="CJ1317" s="29"/>
      <c r="CK1317" s="29"/>
      <c r="CL1317" s="29"/>
      <c r="CM1317" s="29"/>
      <c r="CN1317" s="29"/>
      <c r="CO1317" s="29"/>
      <c r="CP1317" s="29"/>
      <c r="CQ1317" s="29"/>
      <c r="CR1317" s="29"/>
      <c r="CS1317" s="29"/>
      <c r="CT1317" s="29"/>
      <c r="CU1317" s="29"/>
      <c r="CV1317" s="29"/>
      <c r="CW1317" s="29"/>
      <c r="CX1317" s="29"/>
      <c r="CY1317" s="29"/>
      <c r="CZ1317" s="29"/>
      <c r="DA1317" s="29"/>
      <c r="DB1317" s="29"/>
      <c r="DC1317" s="29"/>
      <c r="DD1317" s="29"/>
      <c r="DE1317" s="29"/>
      <c r="DF1317" s="29"/>
      <c r="DG1317" s="29"/>
      <c r="DH1317" s="29"/>
      <c r="DI1317" s="29"/>
      <c r="DJ1317" s="29"/>
      <c r="DK1317" s="29"/>
      <c r="DL1317" s="29"/>
      <c r="DM1317" s="29"/>
      <c r="DN1317" s="29"/>
      <c r="DO1317" s="29"/>
      <c r="DP1317" s="29"/>
      <c r="DQ1317" s="29"/>
      <c r="DR1317" s="29"/>
      <c r="DS1317" s="29"/>
      <c r="DT1317" s="29"/>
      <c r="DU1317" s="29"/>
      <c r="DV1317" s="29"/>
      <c r="DW1317" s="29"/>
      <c r="DX1317" s="29"/>
      <c r="DY1317" s="29"/>
      <c r="DZ1317" s="29"/>
      <c r="EA1317" s="29"/>
      <c r="EB1317" s="29"/>
      <c r="EC1317" s="29"/>
      <c r="ED1317" s="29"/>
      <c r="EE1317" s="29"/>
      <c r="EF1317" s="29"/>
      <c r="EG1317" s="29"/>
      <c r="EH1317" s="29"/>
      <c r="EI1317" s="29"/>
      <c r="EJ1317" s="29"/>
      <c r="EK1317" s="29"/>
      <c r="EL1317" s="29"/>
      <c r="EM1317" s="29"/>
      <c r="EN1317" s="29"/>
      <c r="EO1317" s="29"/>
      <c r="EP1317" s="29"/>
      <c r="EQ1317" s="29"/>
      <c r="ER1317" s="29"/>
      <c r="ES1317" s="29"/>
      <c r="ET1317" s="29"/>
      <c r="EU1317" s="29"/>
      <c r="EV1317" s="29"/>
      <c r="EW1317" s="29"/>
      <c r="EX1317" s="29"/>
      <c r="EY1317" s="29"/>
      <c r="EZ1317" s="29"/>
      <c r="FA1317" s="29"/>
      <c r="FB1317" s="29"/>
      <c r="FC1317" s="29"/>
      <c r="FD1317" s="29"/>
      <c r="FE1317" s="29"/>
      <c r="FF1317" s="29"/>
      <c r="FG1317" s="29"/>
      <c r="FH1317" s="29"/>
      <c r="FI1317" s="29"/>
      <c r="FJ1317" s="29"/>
      <c r="FK1317" s="29"/>
      <c r="FL1317" s="29"/>
      <c r="FM1317" s="29"/>
      <c r="FN1317" s="29"/>
      <c r="FO1317" s="29"/>
      <c r="FP1317" s="29"/>
      <c r="FQ1317" s="29"/>
      <c r="FR1317" s="29"/>
      <c r="FS1317" s="29"/>
      <c r="FT1317" s="29"/>
      <c r="FU1317" s="29"/>
      <c r="FV1317" s="29"/>
      <c r="FW1317" s="29"/>
      <c r="FX1317" s="29"/>
      <c r="FY1317" s="29"/>
      <c r="FZ1317" s="29"/>
      <c r="GA1317" s="29"/>
      <c r="GB1317" s="29"/>
      <c r="GC1317" s="29"/>
      <c r="GD1317" s="29"/>
      <c r="GE1317" s="29"/>
      <c r="GF1317" s="29"/>
      <c r="GG1317" s="29"/>
      <c r="GH1317" s="29"/>
      <c r="GI1317" s="29"/>
      <c r="GJ1317" s="29"/>
      <c r="GK1317" s="29"/>
      <c r="GL1317" s="29"/>
      <c r="GM1317" s="29"/>
      <c r="GN1317" s="29"/>
      <c r="GO1317" s="29"/>
      <c r="GP1317" s="29"/>
      <c r="GQ1317" s="29"/>
      <c r="GR1317" s="29"/>
      <c r="GS1317" s="29"/>
      <c r="GT1317" s="29"/>
      <c r="GU1317" s="29"/>
      <c r="GV1317" s="29"/>
      <c r="GW1317" s="29"/>
      <c r="GX1317" s="29"/>
      <c r="GY1317" s="29"/>
      <c r="GZ1317" s="29"/>
      <c r="HA1317" s="29"/>
      <c r="HB1317" s="29"/>
      <c r="HC1317" s="29"/>
      <c r="HD1317" s="29"/>
      <c r="HE1317" s="29"/>
      <c r="HF1317" s="29"/>
      <c r="HG1317" s="29"/>
      <c r="HH1317" s="29"/>
      <c r="HI1317" s="29"/>
      <c r="HJ1317" s="29"/>
      <c r="HK1317" s="29"/>
      <c r="HL1317" s="29"/>
      <c r="HM1317" s="29"/>
      <c r="HN1317" s="29"/>
      <c r="HO1317" s="29"/>
      <c r="HP1317" s="29"/>
      <c r="HQ1317" s="29"/>
      <c r="HR1317" s="29"/>
      <c r="HS1317" s="29"/>
      <c r="HT1317" s="29"/>
      <c r="HU1317" s="29"/>
      <c r="HV1317" s="29"/>
      <c r="HW1317" s="29"/>
      <c r="HX1317" s="29"/>
      <c r="HY1317" s="29"/>
      <c r="HZ1317" s="29"/>
      <c r="IA1317" s="29"/>
      <c r="IB1317" s="29"/>
      <c r="IC1317" s="29"/>
      <c r="ID1317" s="29"/>
      <c r="IE1317" s="29"/>
      <c r="IF1317" s="29"/>
      <c r="IG1317" s="29"/>
      <c r="IH1317" s="29"/>
      <c r="II1317" s="29"/>
      <c r="IJ1317" s="29"/>
      <c r="IK1317" s="29"/>
      <c r="IL1317" s="29"/>
      <c r="IM1317" s="29"/>
      <c r="IN1317" s="29"/>
      <c r="IO1317" s="29"/>
      <c r="IP1317" s="29"/>
      <c r="IQ1317" s="29"/>
      <c r="IR1317" s="29"/>
      <c r="IS1317" s="29"/>
      <c r="IT1317" s="29"/>
      <c r="IU1317" s="29"/>
      <c r="IV1317" s="29"/>
      <c r="IW1317" s="29"/>
      <c r="IX1317" s="29"/>
      <c r="IY1317" s="29"/>
      <c r="IZ1317" s="29"/>
      <c r="JA1317" s="29"/>
      <c r="JB1317" s="29"/>
      <c r="JC1317" s="29"/>
      <c r="JD1317" s="29"/>
      <c r="JE1317" s="29"/>
      <c r="JF1317" s="29"/>
      <c r="JG1317" s="29"/>
      <c r="JH1317" s="29"/>
      <c r="JI1317" s="29"/>
      <c r="JJ1317" s="29"/>
      <c r="JK1317" s="29"/>
      <c r="JL1317" s="29"/>
      <c r="JM1317" s="29"/>
      <c r="JN1317" s="29"/>
      <c r="JO1317" s="29"/>
      <c r="JP1317" s="29"/>
      <c r="JQ1317" s="29"/>
      <c r="JR1317" s="29"/>
      <c r="JS1317" s="29"/>
      <c r="JT1317" s="29"/>
      <c r="JU1317" s="29"/>
      <c r="JV1317" s="29"/>
      <c r="JW1317" s="29"/>
      <c r="JX1317" s="29"/>
      <c r="JY1317" s="29"/>
      <c r="JZ1317" s="29"/>
      <c r="KA1317" s="29"/>
      <c r="KB1317" s="29"/>
      <c r="KC1317" s="29"/>
      <c r="KD1317" s="29"/>
      <c r="KE1317" s="29"/>
      <c r="KF1317" s="29"/>
      <c r="KG1317" s="29"/>
      <c r="KH1317" s="29"/>
      <c r="KI1317" s="29"/>
      <c r="KJ1317" s="29"/>
      <c r="KK1317" s="29"/>
      <c r="KL1317" s="29"/>
      <c r="KM1317" s="29"/>
      <c r="KN1317" s="29"/>
      <c r="KO1317" s="29"/>
      <c r="KP1317" s="29"/>
      <c r="KQ1317" s="29"/>
      <c r="KR1317" s="29"/>
      <c r="KS1317" s="29"/>
      <c r="KT1317" s="29"/>
      <c r="KU1317" s="29"/>
      <c r="KV1317" s="29"/>
      <c r="KW1317" s="29"/>
      <c r="KX1317" s="29"/>
      <c r="KY1317" s="29"/>
      <c r="KZ1317" s="29"/>
      <c r="LA1317" s="29"/>
      <c r="LB1317" s="29"/>
      <c r="LC1317" s="29"/>
      <c r="LD1317" s="29"/>
      <c r="LE1317" s="29"/>
      <c r="LF1317" s="29"/>
      <c r="LG1317" s="29"/>
      <c r="LH1317" s="29"/>
      <c r="LI1317" s="29"/>
      <c r="LJ1317" s="29"/>
      <c r="LK1317" s="29"/>
      <c r="LL1317" s="29"/>
      <c r="LM1317" s="29"/>
      <c r="LN1317" s="29"/>
      <c r="LO1317" s="29"/>
      <c r="LP1317" s="29"/>
      <c r="LQ1317" s="29"/>
      <c r="LR1317" s="29"/>
      <c r="LS1317" s="29"/>
      <c r="LT1317" s="29"/>
      <c r="LU1317" s="29"/>
      <c r="LV1317" s="29"/>
      <c r="LW1317" s="29"/>
      <c r="LX1317" s="29"/>
      <c r="LY1317" s="29"/>
      <c r="LZ1317" s="29"/>
      <c r="MA1317" s="29"/>
      <c r="MB1317" s="29"/>
      <c r="MC1317" s="29"/>
      <c r="MD1317" s="29"/>
      <c r="ME1317" s="29"/>
      <c r="MF1317" s="29"/>
      <c r="MG1317" s="29"/>
      <c r="MH1317" s="29"/>
      <c r="MI1317" s="29"/>
      <c r="MJ1317" s="29"/>
      <c r="MK1317" s="29"/>
      <c r="ML1317" s="29"/>
      <c r="MM1317" s="29"/>
      <c r="MN1317" s="29"/>
      <c r="MO1317" s="29"/>
      <c r="MP1317" s="29"/>
      <c r="MQ1317" s="29"/>
      <c r="MR1317" s="29"/>
      <c r="MS1317" s="29"/>
      <c r="MT1317" s="29"/>
      <c r="MU1317" s="29"/>
      <c r="MV1317" s="29"/>
      <c r="MW1317" s="29"/>
      <c r="MX1317" s="29"/>
      <c r="MY1317" s="29"/>
      <c r="MZ1317" s="29"/>
      <c r="NA1317" s="29"/>
      <c r="NB1317" s="29"/>
      <c r="NC1317" s="29"/>
      <c r="ND1317" s="29"/>
      <c r="NE1317" s="29"/>
      <c r="NF1317" s="29"/>
      <c r="NG1317" s="29"/>
      <c r="NH1317" s="29"/>
      <c r="NI1317" s="29"/>
      <c r="NJ1317" s="29"/>
      <c r="NK1317" s="29"/>
      <c r="NL1317" s="29"/>
      <c r="NM1317" s="29"/>
      <c r="NN1317" s="29"/>
      <c r="NO1317" s="29"/>
      <c r="NP1317" s="29"/>
      <c r="NQ1317" s="29"/>
      <c r="NR1317" s="29"/>
      <c r="NS1317" s="29"/>
      <c r="NT1317" s="29"/>
      <c r="NU1317" s="29"/>
      <c r="NV1317" s="29"/>
      <c r="NW1317" s="29"/>
      <c r="NX1317" s="29"/>
      <c r="NY1317" s="29"/>
      <c r="NZ1317" s="29"/>
      <c r="OA1317" s="29"/>
      <c r="OB1317" s="29"/>
      <c r="OC1317" s="29"/>
      <c r="OD1317" s="29"/>
      <c r="OE1317" s="29"/>
      <c r="OF1317" s="29"/>
      <c r="OG1317" s="29"/>
      <c r="OH1317" s="29"/>
      <c r="OI1317" s="29"/>
      <c r="OJ1317" s="29"/>
      <c r="OK1317" s="29"/>
      <c r="OL1317" s="29"/>
      <c r="OM1317" s="29"/>
      <c r="ON1317" s="29"/>
      <c r="OO1317" s="29"/>
      <c r="OP1317" s="29"/>
      <c r="OQ1317" s="29"/>
      <c r="OR1317" s="29"/>
      <c r="OS1317" s="29"/>
      <c r="OT1317" s="29"/>
      <c r="OU1317" s="29"/>
      <c r="OV1317" s="29"/>
      <c r="OW1317" s="29"/>
      <c r="OX1317" s="29"/>
      <c r="OY1317" s="29"/>
      <c r="OZ1317" s="29"/>
      <c r="PA1317" s="29"/>
      <c r="PB1317" s="29"/>
      <c r="PC1317" s="29"/>
      <c r="PD1317" s="29"/>
      <c r="PE1317" s="29"/>
      <c r="PF1317" s="29"/>
      <c r="PG1317" s="29"/>
      <c r="PH1317" s="29"/>
      <c r="PI1317" s="29"/>
      <c r="PJ1317" s="29"/>
      <c r="PK1317" s="29"/>
      <c r="PL1317" s="29"/>
      <c r="PM1317" s="29"/>
      <c r="PN1317" s="29"/>
      <c r="PO1317" s="29"/>
      <c r="PP1317" s="29"/>
      <c r="PQ1317" s="29"/>
      <c r="PR1317" s="29"/>
      <c r="PS1317" s="29"/>
      <c r="PT1317" s="29"/>
      <c r="PU1317" s="29"/>
      <c r="PV1317" s="29"/>
      <c r="PW1317" s="29"/>
      <c r="PX1317" s="29"/>
      <c r="PY1317" s="29"/>
      <c r="PZ1317" s="29"/>
      <c r="QA1317" s="29"/>
      <c r="QB1317" s="29"/>
      <c r="QC1317" s="29"/>
      <c r="QD1317" s="29"/>
      <c r="QE1317" s="29"/>
      <c r="QF1317" s="29"/>
      <c r="QG1317" s="29"/>
      <c r="QH1317" s="29"/>
      <c r="QI1317" s="29"/>
      <c r="QJ1317" s="29"/>
      <c r="QK1317" s="29"/>
      <c r="QL1317" s="29"/>
      <c r="QM1317" s="29"/>
      <c r="QN1317" s="29"/>
      <c r="QO1317" s="29"/>
      <c r="QP1317" s="29"/>
      <c r="QQ1317" s="29"/>
      <c r="QR1317" s="29"/>
      <c r="QS1317" s="29"/>
      <c r="QT1317" s="29"/>
      <c r="QU1317" s="29"/>
      <c r="QV1317" s="29"/>
      <c r="QW1317" s="29"/>
      <c r="QX1317" s="29"/>
      <c r="QY1317" s="29"/>
      <c r="QZ1317" s="29"/>
      <c r="RA1317" s="29"/>
      <c r="RB1317" s="29"/>
      <c r="RC1317" s="29"/>
      <c r="RD1317" s="29"/>
      <c r="RE1317" s="29"/>
      <c r="RF1317" s="29"/>
      <c r="RG1317" s="29"/>
      <c r="RH1317" s="29"/>
      <c r="RI1317" s="29"/>
      <c r="RJ1317" s="29"/>
      <c r="RK1317" s="29"/>
      <c r="RL1317" s="29"/>
      <c r="RM1317" s="29"/>
      <c r="RN1317" s="29"/>
      <c r="RO1317" s="29"/>
      <c r="RP1317" s="29"/>
      <c r="RQ1317" s="29"/>
      <c r="RR1317" s="29"/>
      <c r="RS1317" s="29"/>
      <c r="RT1317" s="29"/>
      <c r="RU1317" s="29"/>
      <c r="RV1317" s="29"/>
      <c r="RW1317" s="29"/>
      <c r="RX1317" s="29"/>
      <c r="RY1317" s="29"/>
      <c r="RZ1317" s="29"/>
      <c r="SA1317" s="29"/>
      <c r="SB1317" s="29"/>
      <c r="SC1317" s="29"/>
      <c r="SD1317" s="29"/>
      <c r="SE1317" s="29"/>
      <c r="SF1317" s="29"/>
      <c r="SG1317" s="29"/>
      <c r="SH1317" s="29"/>
      <c r="SI1317" s="29"/>
      <c r="SJ1317" s="29"/>
      <c r="SK1317" s="29"/>
      <c r="SL1317" s="29"/>
      <c r="SM1317" s="29"/>
      <c r="SN1317" s="29"/>
      <c r="SO1317" s="29"/>
      <c r="SP1317" s="29"/>
      <c r="SQ1317" s="29"/>
      <c r="SR1317" s="29"/>
      <c r="SS1317" s="29"/>
      <c r="ST1317" s="29"/>
      <c r="SU1317" s="29"/>
      <c r="SV1317" s="29"/>
      <c r="SW1317" s="29"/>
      <c r="SX1317" s="29"/>
      <c r="SY1317" s="29"/>
      <c r="SZ1317" s="29"/>
      <c r="TA1317" s="29"/>
      <c r="TB1317" s="29"/>
      <c r="TC1317" s="29"/>
      <c r="TD1317" s="29"/>
    </row>
    <row r="1318" spans="1:524" ht="16.5" customHeight="1" x14ac:dyDescent="0.2">
      <c r="A1318" s="20">
        <v>710</v>
      </c>
      <c r="B1318" s="20" t="s">
        <v>62</v>
      </c>
      <c r="C1318" s="20" t="s">
        <v>915</v>
      </c>
      <c r="D1318" s="20" t="s">
        <v>38</v>
      </c>
      <c r="E1318" s="20" t="s">
        <v>1350</v>
      </c>
      <c r="F1318" s="22" t="s">
        <v>964</v>
      </c>
      <c r="G1318" s="20" t="s">
        <v>37</v>
      </c>
      <c r="H1318" s="20" t="s">
        <v>154</v>
      </c>
      <c r="I1318" s="20" t="s">
        <v>81</v>
      </c>
      <c r="J1318" s="22" t="s">
        <v>915</v>
      </c>
      <c r="K1318" s="20"/>
      <c r="L1318" s="20"/>
      <c r="M1318" s="20"/>
      <c r="N1318" s="20"/>
      <c r="O1318" s="23"/>
      <c r="P1318" s="23">
        <v>2087273</v>
      </c>
      <c r="Q1318" s="24">
        <v>1</v>
      </c>
      <c r="R1318" s="25">
        <v>45839</v>
      </c>
      <c r="S1318" s="20" t="s">
        <v>83</v>
      </c>
      <c r="T1318" s="26">
        <f t="shared" si="22"/>
        <v>2087273</v>
      </c>
      <c r="U1318" s="27" t="s">
        <v>100</v>
      </c>
      <c r="V1318" s="27" t="s">
        <v>100</v>
      </c>
      <c r="W1318" s="29"/>
      <c r="X1318" s="29"/>
      <c r="Y1318" s="29"/>
      <c r="Z1318" s="29"/>
      <c r="AA1318" s="29"/>
      <c r="AB1318" s="29"/>
      <c r="AC1318" s="29"/>
      <c r="AD1318" s="29"/>
      <c r="AE1318" s="29"/>
      <c r="AF1318" s="29"/>
      <c r="AG1318" s="29"/>
      <c r="AH1318" s="29"/>
      <c r="AI1318" s="29"/>
      <c r="AJ1318" s="29"/>
      <c r="AK1318" s="29"/>
      <c r="AL1318" s="29"/>
      <c r="AM1318" s="29"/>
      <c r="AN1318" s="29"/>
      <c r="AO1318" s="29"/>
      <c r="AP1318" s="29"/>
      <c r="AQ1318" s="29"/>
      <c r="AR1318" s="29"/>
      <c r="AS1318" s="29"/>
      <c r="AT1318" s="29"/>
      <c r="AU1318" s="29"/>
      <c r="AV1318" s="29"/>
      <c r="AW1318" s="29"/>
      <c r="AX1318" s="29"/>
      <c r="AY1318" s="29"/>
      <c r="AZ1318" s="29"/>
      <c r="BA1318" s="29"/>
      <c r="BB1318" s="29"/>
      <c r="BC1318" s="29"/>
      <c r="BD1318" s="29"/>
      <c r="BE1318" s="29"/>
      <c r="BF1318" s="29"/>
      <c r="BG1318" s="29"/>
      <c r="BH1318" s="29"/>
      <c r="BI1318" s="29"/>
      <c r="BJ1318" s="29"/>
      <c r="BK1318" s="29"/>
      <c r="BL1318" s="29"/>
      <c r="BM1318" s="29"/>
      <c r="BN1318" s="29"/>
      <c r="BO1318" s="29"/>
      <c r="BP1318" s="29"/>
      <c r="BQ1318" s="29"/>
      <c r="BR1318" s="29"/>
      <c r="BS1318" s="29"/>
      <c r="BT1318" s="29"/>
      <c r="BU1318" s="29"/>
      <c r="BV1318" s="29"/>
      <c r="BW1318" s="29"/>
      <c r="BX1318" s="29"/>
      <c r="BY1318" s="29"/>
      <c r="BZ1318" s="29"/>
      <c r="CA1318" s="29"/>
      <c r="CB1318" s="29"/>
      <c r="CC1318" s="29"/>
      <c r="CD1318" s="29"/>
      <c r="CE1318" s="29"/>
      <c r="CF1318" s="29"/>
      <c r="CG1318" s="29"/>
      <c r="CH1318" s="29"/>
      <c r="CI1318" s="29"/>
      <c r="CJ1318" s="29"/>
      <c r="CK1318" s="29"/>
      <c r="CL1318" s="29"/>
      <c r="CM1318" s="29"/>
      <c r="CN1318" s="29"/>
      <c r="CO1318" s="29"/>
      <c r="CP1318" s="29"/>
      <c r="CQ1318" s="29"/>
      <c r="CR1318" s="29"/>
      <c r="CS1318" s="29"/>
      <c r="CT1318" s="29"/>
      <c r="CU1318" s="29"/>
      <c r="CV1318" s="29"/>
      <c r="CW1318" s="29"/>
      <c r="CX1318" s="29"/>
      <c r="CY1318" s="29"/>
      <c r="CZ1318" s="29"/>
      <c r="DA1318" s="29"/>
      <c r="DB1318" s="29"/>
      <c r="DC1318" s="29"/>
      <c r="DD1318" s="29"/>
      <c r="DE1318" s="29"/>
      <c r="DF1318" s="29"/>
      <c r="DG1318" s="29"/>
      <c r="DH1318" s="29"/>
      <c r="DI1318" s="29"/>
      <c r="DJ1318" s="29"/>
      <c r="DK1318" s="29"/>
      <c r="DL1318" s="29"/>
      <c r="DM1318" s="29"/>
      <c r="DN1318" s="29"/>
      <c r="DO1318" s="29"/>
      <c r="DP1318" s="29"/>
      <c r="DQ1318" s="29"/>
      <c r="DR1318" s="29"/>
      <c r="DS1318" s="29"/>
      <c r="DT1318" s="29"/>
      <c r="DU1318" s="29"/>
      <c r="DV1318" s="29"/>
      <c r="DW1318" s="29"/>
      <c r="DX1318" s="29"/>
      <c r="DY1318" s="29"/>
      <c r="DZ1318" s="29"/>
      <c r="EA1318" s="29"/>
      <c r="EB1318" s="29"/>
      <c r="EC1318" s="29"/>
      <c r="ED1318" s="29"/>
      <c r="EE1318" s="29"/>
      <c r="EF1318" s="29"/>
      <c r="EG1318" s="29"/>
      <c r="EH1318" s="29"/>
      <c r="EI1318" s="29"/>
      <c r="EJ1318" s="29"/>
      <c r="EK1318" s="29"/>
      <c r="EL1318" s="29"/>
      <c r="EM1318" s="29"/>
      <c r="EN1318" s="29"/>
      <c r="EO1318" s="29"/>
      <c r="EP1318" s="29"/>
      <c r="EQ1318" s="29"/>
      <c r="ER1318" s="29"/>
      <c r="ES1318" s="29"/>
      <c r="ET1318" s="29"/>
      <c r="EU1318" s="29"/>
      <c r="EV1318" s="29"/>
      <c r="EW1318" s="29"/>
      <c r="EX1318" s="29"/>
      <c r="EY1318" s="29"/>
      <c r="EZ1318" s="29"/>
      <c r="FA1318" s="29"/>
      <c r="FB1318" s="29"/>
      <c r="FC1318" s="29"/>
      <c r="FD1318" s="29"/>
      <c r="FE1318" s="29"/>
      <c r="FF1318" s="29"/>
      <c r="FG1318" s="29"/>
      <c r="FH1318" s="29"/>
      <c r="FI1318" s="29"/>
      <c r="FJ1318" s="29"/>
      <c r="FK1318" s="29"/>
      <c r="FL1318" s="29"/>
      <c r="FM1318" s="29"/>
      <c r="FN1318" s="29"/>
      <c r="FO1318" s="29"/>
      <c r="FP1318" s="29"/>
      <c r="FQ1318" s="29"/>
      <c r="FR1318" s="29"/>
      <c r="FS1318" s="29"/>
      <c r="FT1318" s="29"/>
      <c r="FU1318" s="29"/>
      <c r="FV1318" s="29"/>
      <c r="FW1318" s="29"/>
      <c r="FX1318" s="29"/>
      <c r="FY1318" s="29"/>
      <c r="FZ1318" s="29"/>
      <c r="GA1318" s="29"/>
      <c r="GB1318" s="29"/>
      <c r="GC1318" s="29"/>
      <c r="GD1318" s="29"/>
      <c r="GE1318" s="29"/>
      <c r="GF1318" s="29"/>
      <c r="GG1318" s="29"/>
      <c r="GH1318" s="29"/>
      <c r="GI1318" s="29"/>
      <c r="GJ1318" s="29"/>
      <c r="GK1318" s="29"/>
      <c r="GL1318" s="29"/>
      <c r="GM1318" s="29"/>
      <c r="GN1318" s="29"/>
      <c r="GO1318" s="29"/>
      <c r="GP1318" s="29"/>
      <c r="GQ1318" s="29"/>
      <c r="GR1318" s="29"/>
      <c r="GS1318" s="29"/>
      <c r="GT1318" s="29"/>
      <c r="GU1318" s="29"/>
      <c r="GV1318" s="29"/>
      <c r="GW1318" s="29"/>
      <c r="GX1318" s="29"/>
      <c r="GY1318" s="29"/>
      <c r="GZ1318" s="29"/>
      <c r="HA1318" s="29"/>
      <c r="HB1318" s="29"/>
      <c r="HC1318" s="29"/>
      <c r="HD1318" s="29"/>
      <c r="HE1318" s="29"/>
      <c r="HF1318" s="29"/>
      <c r="HG1318" s="29"/>
      <c r="HH1318" s="29"/>
      <c r="HI1318" s="29"/>
      <c r="HJ1318" s="29"/>
      <c r="HK1318" s="29"/>
      <c r="HL1318" s="29"/>
      <c r="HM1318" s="29"/>
      <c r="HN1318" s="29"/>
      <c r="HO1318" s="29"/>
      <c r="HP1318" s="29"/>
      <c r="HQ1318" s="29"/>
      <c r="HR1318" s="29"/>
      <c r="HS1318" s="29"/>
      <c r="HT1318" s="29"/>
      <c r="HU1318" s="29"/>
      <c r="HV1318" s="29"/>
      <c r="HW1318" s="29"/>
      <c r="HX1318" s="29"/>
      <c r="HY1318" s="29"/>
      <c r="HZ1318" s="29"/>
      <c r="IA1318" s="29"/>
      <c r="IB1318" s="29"/>
      <c r="IC1318" s="29"/>
      <c r="ID1318" s="29"/>
      <c r="IE1318" s="29"/>
      <c r="IF1318" s="29"/>
      <c r="IG1318" s="29"/>
      <c r="IH1318" s="29"/>
      <c r="II1318" s="29"/>
      <c r="IJ1318" s="29"/>
      <c r="IK1318" s="29"/>
      <c r="IL1318" s="29"/>
      <c r="IM1318" s="29"/>
      <c r="IN1318" s="29"/>
      <c r="IO1318" s="29"/>
      <c r="IP1318" s="29"/>
      <c r="IQ1318" s="29"/>
      <c r="IR1318" s="29"/>
      <c r="IS1318" s="29"/>
      <c r="IT1318" s="29"/>
      <c r="IU1318" s="29"/>
      <c r="IV1318" s="29"/>
      <c r="IW1318" s="29"/>
      <c r="IX1318" s="29"/>
      <c r="IY1318" s="29"/>
      <c r="IZ1318" s="29"/>
      <c r="JA1318" s="29"/>
      <c r="JB1318" s="29"/>
      <c r="JC1318" s="29"/>
      <c r="JD1318" s="29"/>
      <c r="JE1318" s="29"/>
      <c r="JF1318" s="29"/>
      <c r="JG1318" s="29"/>
      <c r="JH1318" s="29"/>
      <c r="JI1318" s="29"/>
      <c r="JJ1318" s="29"/>
      <c r="JK1318" s="29"/>
      <c r="JL1318" s="29"/>
      <c r="JM1318" s="29"/>
      <c r="JN1318" s="29"/>
      <c r="JO1318" s="29"/>
      <c r="JP1318" s="29"/>
      <c r="JQ1318" s="29"/>
      <c r="JR1318" s="29"/>
      <c r="JS1318" s="29"/>
      <c r="JT1318" s="29"/>
      <c r="JU1318" s="29"/>
      <c r="JV1318" s="29"/>
      <c r="JW1318" s="29"/>
      <c r="JX1318" s="29"/>
      <c r="JY1318" s="29"/>
      <c r="JZ1318" s="29"/>
      <c r="KA1318" s="29"/>
      <c r="KB1318" s="29"/>
      <c r="KC1318" s="29"/>
      <c r="KD1318" s="29"/>
      <c r="KE1318" s="29"/>
      <c r="KF1318" s="29"/>
      <c r="KG1318" s="29"/>
      <c r="KH1318" s="29"/>
      <c r="KI1318" s="29"/>
      <c r="KJ1318" s="29"/>
      <c r="KK1318" s="29"/>
      <c r="KL1318" s="29"/>
      <c r="KM1318" s="29"/>
      <c r="KN1318" s="29"/>
      <c r="KO1318" s="29"/>
      <c r="KP1318" s="29"/>
      <c r="KQ1318" s="29"/>
      <c r="KR1318" s="29"/>
      <c r="KS1318" s="29"/>
      <c r="KT1318" s="29"/>
      <c r="KU1318" s="29"/>
      <c r="KV1318" s="29"/>
      <c r="KW1318" s="29"/>
      <c r="KX1318" s="29"/>
      <c r="KY1318" s="29"/>
      <c r="KZ1318" s="29"/>
      <c r="LA1318" s="29"/>
      <c r="LB1318" s="29"/>
      <c r="LC1318" s="29"/>
      <c r="LD1318" s="29"/>
      <c r="LE1318" s="29"/>
      <c r="LF1318" s="29"/>
      <c r="LG1318" s="29"/>
      <c r="LH1318" s="29"/>
      <c r="LI1318" s="29"/>
      <c r="LJ1318" s="29"/>
      <c r="LK1318" s="29"/>
      <c r="LL1318" s="29"/>
      <c r="LM1318" s="29"/>
      <c r="LN1318" s="29"/>
      <c r="LO1318" s="29"/>
      <c r="LP1318" s="29"/>
      <c r="LQ1318" s="29"/>
      <c r="LR1318" s="29"/>
      <c r="LS1318" s="29"/>
      <c r="LT1318" s="29"/>
      <c r="LU1318" s="29"/>
      <c r="LV1318" s="29"/>
      <c r="LW1318" s="29"/>
      <c r="LX1318" s="29"/>
      <c r="LY1318" s="29"/>
      <c r="LZ1318" s="29"/>
      <c r="MA1318" s="29"/>
      <c r="MB1318" s="29"/>
      <c r="MC1318" s="29"/>
      <c r="MD1318" s="29"/>
      <c r="ME1318" s="29"/>
      <c r="MF1318" s="29"/>
      <c r="MG1318" s="29"/>
      <c r="MH1318" s="29"/>
      <c r="MI1318" s="29"/>
      <c r="MJ1318" s="29"/>
      <c r="MK1318" s="29"/>
      <c r="ML1318" s="29"/>
      <c r="MM1318" s="29"/>
      <c r="MN1318" s="29"/>
      <c r="MO1318" s="29"/>
      <c r="MP1318" s="29"/>
      <c r="MQ1318" s="29"/>
      <c r="MR1318" s="29"/>
      <c r="MS1318" s="29"/>
      <c r="MT1318" s="29"/>
      <c r="MU1318" s="29"/>
      <c r="MV1318" s="29"/>
      <c r="MW1318" s="29"/>
      <c r="MX1318" s="29"/>
      <c r="MY1318" s="29"/>
      <c r="MZ1318" s="29"/>
      <c r="NA1318" s="29"/>
      <c r="NB1318" s="29"/>
      <c r="NC1318" s="29"/>
      <c r="ND1318" s="29"/>
      <c r="NE1318" s="29"/>
      <c r="NF1318" s="29"/>
      <c r="NG1318" s="29"/>
      <c r="NH1318" s="29"/>
      <c r="NI1318" s="29"/>
      <c r="NJ1318" s="29"/>
      <c r="NK1318" s="29"/>
      <c r="NL1318" s="29"/>
      <c r="NM1318" s="29"/>
      <c r="NN1318" s="29"/>
      <c r="NO1318" s="29"/>
      <c r="NP1318" s="29"/>
      <c r="NQ1318" s="29"/>
      <c r="NR1318" s="29"/>
      <c r="NS1318" s="29"/>
      <c r="NT1318" s="29"/>
      <c r="NU1318" s="29"/>
      <c r="NV1318" s="29"/>
      <c r="NW1318" s="29"/>
      <c r="NX1318" s="29"/>
      <c r="NY1318" s="29"/>
      <c r="NZ1318" s="29"/>
      <c r="OA1318" s="29"/>
      <c r="OB1318" s="29"/>
      <c r="OC1318" s="29"/>
      <c r="OD1318" s="29"/>
      <c r="OE1318" s="29"/>
      <c r="OF1318" s="29"/>
      <c r="OG1318" s="29"/>
      <c r="OH1318" s="29"/>
      <c r="OI1318" s="29"/>
      <c r="OJ1318" s="29"/>
      <c r="OK1318" s="29"/>
      <c r="OL1318" s="29"/>
      <c r="OM1318" s="29"/>
      <c r="ON1318" s="29"/>
      <c r="OO1318" s="29"/>
      <c r="OP1318" s="29"/>
      <c r="OQ1318" s="29"/>
      <c r="OR1318" s="29"/>
      <c r="OS1318" s="29"/>
      <c r="OT1318" s="29"/>
      <c r="OU1318" s="29"/>
      <c r="OV1318" s="29"/>
      <c r="OW1318" s="29"/>
      <c r="OX1318" s="29"/>
      <c r="OY1318" s="29"/>
      <c r="OZ1318" s="29"/>
      <c r="PA1318" s="29"/>
      <c r="PB1318" s="29"/>
      <c r="PC1318" s="29"/>
      <c r="PD1318" s="29"/>
      <c r="PE1318" s="29"/>
      <c r="PF1318" s="29"/>
      <c r="PG1318" s="29"/>
      <c r="PH1318" s="29"/>
      <c r="PI1318" s="29"/>
      <c r="PJ1318" s="29"/>
      <c r="PK1318" s="29"/>
      <c r="PL1318" s="29"/>
      <c r="PM1318" s="29"/>
      <c r="PN1318" s="29"/>
      <c r="PO1318" s="29"/>
      <c r="PP1318" s="29"/>
      <c r="PQ1318" s="29"/>
      <c r="PR1318" s="29"/>
      <c r="PS1318" s="29"/>
      <c r="PT1318" s="29"/>
      <c r="PU1318" s="29"/>
      <c r="PV1318" s="29"/>
      <c r="PW1318" s="29"/>
      <c r="PX1318" s="29"/>
      <c r="PY1318" s="29"/>
      <c r="PZ1318" s="29"/>
      <c r="QA1318" s="29"/>
      <c r="QB1318" s="29"/>
      <c r="QC1318" s="29"/>
      <c r="QD1318" s="29"/>
      <c r="QE1318" s="29"/>
      <c r="QF1318" s="29"/>
      <c r="QG1318" s="29"/>
      <c r="QH1318" s="29"/>
      <c r="QI1318" s="29"/>
      <c r="QJ1318" s="29"/>
      <c r="QK1318" s="29"/>
      <c r="QL1318" s="29"/>
      <c r="QM1318" s="29"/>
      <c r="QN1318" s="29"/>
      <c r="QO1318" s="29"/>
      <c r="QP1318" s="29"/>
      <c r="QQ1318" s="29"/>
      <c r="QR1318" s="29"/>
      <c r="QS1318" s="29"/>
      <c r="QT1318" s="29"/>
      <c r="QU1318" s="29"/>
      <c r="QV1318" s="29"/>
      <c r="QW1318" s="29"/>
      <c r="QX1318" s="29"/>
      <c r="QY1318" s="29"/>
      <c r="QZ1318" s="29"/>
      <c r="RA1318" s="29"/>
      <c r="RB1318" s="29"/>
      <c r="RC1318" s="29"/>
      <c r="RD1318" s="29"/>
      <c r="RE1318" s="29"/>
      <c r="RF1318" s="29"/>
      <c r="RG1318" s="29"/>
      <c r="RH1318" s="29"/>
      <c r="RI1318" s="29"/>
      <c r="RJ1318" s="29"/>
      <c r="RK1318" s="29"/>
      <c r="RL1318" s="29"/>
      <c r="RM1318" s="29"/>
      <c r="RN1318" s="29"/>
      <c r="RO1318" s="29"/>
      <c r="RP1318" s="29"/>
      <c r="RQ1318" s="29"/>
      <c r="RR1318" s="29"/>
      <c r="RS1318" s="29"/>
      <c r="RT1318" s="29"/>
      <c r="RU1318" s="29"/>
      <c r="RV1318" s="29"/>
      <c r="RW1318" s="29"/>
      <c r="RX1318" s="29"/>
      <c r="RY1318" s="29"/>
      <c r="RZ1318" s="29"/>
      <c r="SA1318" s="29"/>
      <c r="SB1318" s="29"/>
      <c r="SC1318" s="29"/>
      <c r="SD1318" s="29"/>
      <c r="SE1318" s="29"/>
      <c r="SF1318" s="29"/>
      <c r="SG1318" s="29"/>
      <c r="SH1318" s="29"/>
      <c r="SI1318" s="29"/>
      <c r="SJ1318" s="29"/>
      <c r="SK1318" s="29"/>
      <c r="SL1318" s="29"/>
      <c r="SM1318" s="29"/>
      <c r="SN1318" s="29"/>
      <c r="SO1318" s="29"/>
      <c r="SP1318" s="29"/>
      <c r="SQ1318" s="29"/>
      <c r="SR1318" s="29"/>
      <c r="SS1318" s="29"/>
      <c r="ST1318" s="29"/>
      <c r="SU1318" s="29"/>
      <c r="SV1318" s="29"/>
      <c r="SW1318" s="29"/>
      <c r="SX1318" s="29"/>
      <c r="SY1318" s="29"/>
      <c r="SZ1318" s="29"/>
      <c r="TA1318" s="29"/>
      <c r="TB1318" s="29"/>
      <c r="TC1318" s="29"/>
      <c r="TD1318" s="29"/>
    </row>
    <row r="1319" spans="1:524" ht="16.5" customHeight="1" x14ac:dyDescent="0.2">
      <c r="A1319" s="20">
        <v>711</v>
      </c>
      <c r="B1319" s="20" t="s">
        <v>62</v>
      </c>
      <c r="C1319" s="20" t="s">
        <v>915</v>
      </c>
      <c r="D1319" s="20" t="s">
        <v>38</v>
      </c>
      <c r="E1319" s="20" t="s">
        <v>1350</v>
      </c>
      <c r="F1319" s="22" t="s">
        <v>964</v>
      </c>
      <c r="G1319" s="20" t="s">
        <v>37</v>
      </c>
      <c r="H1319" s="20" t="s">
        <v>154</v>
      </c>
      <c r="I1319" s="20" t="s">
        <v>81</v>
      </c>
      <c r="J1319" s="22" t="s">
        <v>915</v>
      </c>
      <c r="K1319" s="20"/>
      <c r="L1319" s="20"/>
      <c r="M1319" s="20"/>
      <c r="N1319" s="20"/>
      <c r="O1319" s="23"/>
      <c r="P1319" s="23">
        <v>2087273</v>
      </c>
      <c r="Q1319" s="24">
        <v>1</v>
      </c>
      <c r="R1319" s="25">
        <v>45870</v>
      </c>
      <c r="S1319" s="20" t="s">
        <v>83</v>
      </c>
      <c r="T1319" s="26">
        <f t="shared" si="22"/>
        <v>2087273</v>
      </c>
      <c r="U1319" s="27" t="s">
        <v>100</v>
      </c>
      <c r="V1319" s="27" t="s">
        <v>100</v>
      </c>
      <c r="W1319" s="29"/>
      <c r="X1319" s="29"/>
      <c r="Y1319" s="29"/>
      <c r="Z1319" s="29"/>
      <c r="AA1319" s="29"/>
      <c r="AB1319" s="29"/>
      <c r="AC1319" s="29"/>
      <c r="AD1319" s="29"/>
      <c r="AE1319" s="29"/>
      <c r="AF1319" s="29"/>
      <c r="AG1319" s="29"/>
      <c r="AH1319" s="29"/>
      <c r="AI1319" s="29"/>
      <c r="AJ1319" s="29"/>
      <c r="AK1319" s="29"/>
      <c r="AL1319" s="29"/>
      <c r="AM1319" s="29"/>
      <c r="AN1319" s="29"/>
      <c r="AO1319" s="29"/>
      <c r="AP1319" s="29"/>
      <c r="AQ1319" s="29"/>
      <c r="AR1319" s="29"/>
      <c r="AS1319" s="29"/>
      <c r="AT1319" s="29"/>
      <c r="AU1319" s="29"/>
      <c r="AV1319" s="29"/>
      <c r="AW1319" s="29"/>
      <c r="AX1319" s="29"/>
      <c r="AY1319" s="29"/>
      <c r="AZ1319" s="29"/>
      <c r="BA1319" s="29"/>
      <c r="BB1319" s="29"/>
      <c r="BC1319" s="29"/>
      <c r="BD1319" s="29"/>
      <c r="BE1319" s="29"/>
      <c r="BF1319" s="29"/>
      <c r="BG1319" s="29"/>
      <c r="BH1319" s="29"/>
      <c r="BI1319" s="29"/>
      <c r="BJ1319" s="29"/>
      <c r="BK1319" s="29"/>
      <c r="BL1319" s="29"/>
      <c r="BM1319" s="29"/>
      <c r="BN1319" s="29"/>
      <c r="BO1319" s="29"/>
      <c r="BP1319" s="29"/>
      <c r="BQ1319" s="29"/>
      <c r="BR1319" s="29"/>
      <c r="BS1319" s="29"/>
      <c r="BT1319" s="29"/>
      <c r="BU1319" s="29"/>
      <c r="BV1319" s="29"/>
      <c r="BW1319" s="29"/>
      <c r="BX1319" s="29"/>
      <c r="BY1319" s="29"/>
      <c r="BZ1319" s="29"/>
      <c r="CA1319" s="29"/>
      <c r="CB1319" s="29"/>
      <c r="CC1319" s="29"/>
      <c r="CD1319" s="29"/>
      <c r="CE1319" s="29"/>
      <c r="CF1319" s="29"/>
      <c r="CG1319" s="29"/>
      <c r="CH1319" s="29"/>
      <c r="CI1319" s="29"/>
      <c r="CJ1319" s="29"/>
      <c r="CK1319" s="29"/>
      <c r="CL1319" s="29"/>
      <c r="CM1319" s="29"/>
      <c r="CN1319" s="29"/>
      <c r="CO1319" s="29"/>
      <c r="CP1319" s="29"/>
      <c r="CQ1319" s="29"/>
      <c r="CR1319" s="29"/>
      <c r="CS1319" s="29"/>
      <c r="CT1319" s="29"/>
      <c r="CU1319" s="29"/>
      <c r="CV1319" s="29"/>
      <c r="CW1319" s="29"/>
      <c r="CX1319" s="29"/>
      <c r="CY1319" s="29"/>
      <c r="CZ1319" s="29"/>
      <c r="DA1319" s="29"/>
      <c r="DB1319" s="29"/>
      <c r="DC1319" s="29"/>
      <c r="DD1319" s="29"/>
      <c r="DE1319" s="29"/>
      <c r="DF1319" s="29"/>
      <c r="DG1319" s="29"/>
      <c r="DH1319" s="29"/>
      <c r="DI1319" s="29"/>
      <c r="DJ1319" s="29"/>
      <c r="DK1319" s="29"/>
      <c r="DL1319" s="29"/>
      <c r="DM1319" s="29"/>
      <c r="DN1319" s="29"/>
      <c r="DO1319" s="29"/>
      <c r="DP1319" s="29"/>
      <c r="DQ1319" s="29"/>
      <c r="DR1319" s="29"/>
      <c r="DS1319" s="29"/>
      <c r="DT1319" s="29"/>
      <c r="DU1319" s="29"/>
      <c r="DV1319" s="29"/>
      <c r="DW1319" s="29"/>
      <c r="DX1319" s="29"/>
      <c r="DY1319" s="29"/>
      <c r="DZ1319" s="29"/>
      <c r="EA1319" s="29"/>
      <c r="EB1319" s="29"/>
      <c r="EC1319" s="29"/>
      <c r="ED1319" s="29"/>
      <c r="EE1319" s="29"/>
      <c r="EF1319" s="29"/>
      <c r="EG1319" s="29"/>
      <c r="EH1319" s="29"/>
      <c r="EI1319" s="29"/>
      <c r="EJ1319" s="29"/>
      <c r="EK1319" s="29"/>
      <c r="EL1319" s="29"/>
      <c r="EM1319" s="29"/>
      <c r="EN1319" s="29"/>
      <c r="EO1319" s="29"/>
      <c r="EP1319" s="29"/>
      <c r="EQ1319" s="29"/>
      <c r="ER1319" s="29"/>
      <c r="ES1319" s="29"/>
      <c r="ET1319" s="29"/>
      <c r="EU1319" s="29"/>
      <c r="EV1319" s="29"/>
      <c r="EW1319" s="29"/>
      <c r="EX1319" s="29"/>
      <c r="EY1319" s="29"/>
      <c r="EZ1319" s="29"/>
      <c r="FA1319" s="29"/>
      <c r="FB1319" s="29"/>
      <c r="FC1319" s="29"/>
      <c r="FD1319" s="29"/>
      <c r="FE1319" s="29"/>
      <c r="FF1319" s="29"/>
      <c r="FG1319" s="29"/>
      <c r="FH1319" s="29"/>
      <c r="FI1319" s="29"/>
      <c r="FJ1319" s="29"/>
      <c r="FK1319" s="29"/>
      <c r="FL1319" s="29"/>
      <c r="FM1319" s="29"/>
      <c r="FN1319" s="29"/>
      <c r="FO1319" s="29"/>
      <c r="FP1319" s="29"/>
      <c r="FQ1319" s="29"/>
      <c r="FR1319" s="29"/>
      <c r="FS1319" s="29"/>
      <c r="FT1319" s="29"/>
      <c r="FU1319" s="29"/>
      <c r="FV1319" s="29"/>
      <c r="FW1319" s="29"/>
      <c r="FX1319" s="29"/>
      <c r="FY1319" s="29"/>
      <c r="FZ1319" s="29"/>
      <c r="GA1319" s="29"/>
      <c r="GB1319" s="29"/>
      <c r="GC1319" s="29"/>
      <c r="GD1319" s="29"/>
      <c r="GE1319" s="29"/>
      <c r="GF1319" s="29"/>
      <c r="GG1319" s="29"/>
      <c r="GH1319" s="29"/>
      <c r="GI1319" s="29"/>
      <c r="GJ1319" s="29"/>
      <c r="GK1319" s="29"/>
      <c r="GL1319" s="29"/>
      <c r="GM1319" s="29"/>
      <c r="GN1319" s="29"/>
      <c r="GO1319" s="29"/>
      <c r="GP1319" s="29"/>
      <c r="GQ1319" s="29"/>
      <c r="GR1319" s="29"/>
      <c r="GS1319" s="29"/>
      <c r="GT1319" s="29"/>
      <c r="GU1319" s="29"/>
      <c r="GV1319" s="29"/>
      <c r="GW1319" s="29"/>
      <c r="GX1319" s="29"/>
      <c r="GY1319" s="29"/>
      <c r="GZ1319" s="29"/>
      <c r="HA1319" s="29"/>
      <c r="HB1319" s="29"/>
      <c r="HC1319" s="29"/>
      <c r="HD1319" s="29"/>
      <c r="HE1319" s="29"/>
      <c r="HF1319" s="29"/>
      <c r="HG1319" s="29"/>
      <c r="HH1319" s="29"/>
      <c r="HI1319" s="29"/>
      <c r="HJ1319" s="29"/>
      <c r="HK1319" s="29"/>
      <c r="HL1319" s="29"/>
      <c r="HM1319" s="29"/>
      <c r="HN1319" s="29"/>
      <c r="HO1319" s="29"/>
      <c r="HP1319" s="29"/>
      <c r="HQ1319" s="29"/>
      <c r="HR1319" s="29"/>
      <c r="HS1319" s="29"/>
      <c r="HT1319" s="29"/>
      <c r="HU1319" s="29"/>
      <c r="HV1319" s="29"/>
      <c r="HW1319" s="29"/>
      <c r="HX1319" s="29"/>
      <c r="HY1319" s="29"/>
      <c r="HZ1319" s="29"/>
      <c r="IA1319" s="29"/>
      <c r="IB1319" s="29"/>
      <c r="IC1319" s="29"/>
      <c r="ID1319" s="29"/>
      <c r="IE1319" s="29"/>
      <c r="IF1319" s="29"/>
      <c r="IG1319" s="29"/>
      <c r="IH1319" s="29"/>
      <c r="II1319" s="29"/>
      <c r="IJ1319" s="29"/>
      <c r="IK1319" s="29"/>
      <c r="IL1319" s="29"/>
      <c r="IM1319" s="29"/>
      <c r="IN1319" s="29"/>
      <c r="IO1319" s="29"/>
      <c r="IP1319" s="29"/>
      <c r="IQ1319" s="29"/>
      <c r="IR1319" s="29"/>
      <c r="IS1319" s="29"/>
      <c r="IT1319" s="29"/>
      <c r="IU1319" s="29"/>
      <c r="IV1319" s="29"/>
      <c r="IW1319" s="29"/>
      <c r="IX1319" s="29"/>
      <c r="IY1319" s="29"/>
      <c r="IZ1319" s="29"/>
      <c r="JA1319" s="29"/>
      <c r="JB1319" s="29"/>
      <c r="JC1319" s="29"/>
      <c r="JD1319" s="29"/>
      <c r="JE1319" s="29"/>
      <c r="JF1319" s="29"/>
      <c r="JG1319" s="29"/>
      <c r="JH1319" s="29"/>
      <c r="JI1319" s="29"/>
      <c r="JJ1319" s="29"/>
      <c r="JK1319" s="29"/>
      <c r="JL1319" s="29"/>
      <c r="JM1319" s="29"/>
      <c r="JN1319" s="29"/>
      <c r="JO1319" s="29"/>
      <c r="JP1319" s="29"/>
      <c r="JQ1319" s="29"/>
      <c r="JR1319" s="29"/>
      <c r="JS1319" s="29"/>
      <c r="JT1319" s="29"/>
      <c r="JU1319" s="29"/>
      <c r="JV1319" s="29"/>
      <c r="JW1319" s="29"/>
      <c r="JX1319" s="29"/>
      <c r="JY1319" s="29"/>
      <c r="JZ1319" s="29"/>
      <c r="KA1319" s="29"/>
      <c r="KB1319" s="29"/>
      <c r="KC1319" s="29"/>
      <c r="KD1319" s="29"/>
      <c r="KE1319" s="29"/>
      <c r="KF1319" s="29"/>
      <c r="KG1319" s="29"/>
      <c r="KH1319" s="29"/>
      <c r="KI1319" s="29"/>
      <c r="KJ1319" s="29"/>
      <c r="KK1319" s="29"/>
      <c r="KL1319" s="29"/>
      <c r="KM1319" s="29"/>
      <c r="KN1319" s="29"/>
      <c r="KO1319" s="29"/>
      <c r="KP1319" s="29"/>
      <c r="KQ1319" s="29"/>
      <c r="KR1319" s="29"/>
      <c r="KS1319" s="29"/>
      <c r="KT1319" s="29"/>
      <c r="KU1319" s="29"/>
      <c r="KV1319" s="29"/>
      <c r="KW1319" s="29"/>
      <c r="KX1319" s="29"/>
      <c r="KY1319" s="29"/>
      <c r="KZ1319" s="29"/>
      <c r="LA1319" s="29"/>
      <c r="LB1319" s="29"/>
      <c r="LC1319" s="29"/>
      <c r="LD1319" s="29"/>
      <c r="LE1319" s="29"/>
      <c r="LF1319" s="29"/>
      <c r="LG1319" s="29"/>
      <c r="LH1319" s="29"/>
      <c r="LI1319" s="29"/>
      <c r="LJ1319" s="29"/>
      <c r="LK1319" s="29"/>
      <c r="LL1319" s="29"/>
      <c r="LM1319" s="29"/>
      <c r="LN1319" s="29"/>
      <c r="LO1319" s="29"/>
      <c r="LP1319" s="29"/>
      <c r="LQ1319" s="29"/>
      <c r="LR1319" s="29"/>
      <c r="LS1319" s="29"/>
      <c r="LT1319" s="29"/>
      <c r="LU1319" s="29"/>
      <c r="LV1319" s="29"/>
      <c r="LW1319" s="29"/>
      <c r="LX1319" s="29"/>
      <c r="LY1319" s="29"/>
      <c r="LZ1319" s="29"/>
      <c r="MA1319" s="29"/>
      <c r="MB1319" s="29"/>
      <c r="MC1319" s="29"/>
      <c r="MD1319" s="29"/>
      <c r="ME1319" s="29"/>
      <c r="MF1319" s="29"/>
      <c r="MG1319" s="29"/>
      <c r="MH1319" s="29"/>
      <c r="MI1319" s="29"/>
      <c r="MJ1319" s="29"/>
      <c r="MK1319" s="29"/>
      <c r="ML1319" s="29"/>
      <c r="MM1319" s="29"/>
      <c r="MN1319" s="29"/>
      <c r="MO1319" s="29"/>
      <c r="MP1319" s="29"/>
      <c r="MQ1319" s="29"/>
      <c r="MR1319" s="29"/>
      <c r="MS1319" s="29"/>
      <c r="MT1319" s="29"/>
      <c r="MU1319" s="29"/>
      <c r="MV1319" s="29"/>
      <c r="MW1319" s="29"/>
      <c r="MX1319" s="29"/>
      <c r="MY1319" s="29"/>
      <c r="MZ1319" s="29"/>
      <c r="NA1319" s="29"/>
      <c r="NB1319" s="29"/>
      <c r="NC1319" s="29"/>
      <c r="ND1319" s="29"/>
      <c r="NE1319" s="29"/>
      <c r="NF1319" s="29"/>
      <c r="NG1319" s="29"/>
      <c r="NH1319" s="29"/>
      <c r="NI1319" s="29"/>
      <c r="NJ1319" s="29"/>
      <c r="NK1319" s="29"/>
      <c r="NL1319" s="29"/>
      <c r="NM1319" s="29"/>
      <c r="NN1319" s="29"/>
      <c r="NO1319" s="29"/>
      <c r="NP1319" s="29"/>
      <c r="NQ1319" s="29"/>
      <c r="NR1319" s="29"/>
      <c r="NS1319" s="29"/>
      <c r="NT1319" s="29"/>
      <c r="NU1319" s="29"/>
      <c r="NV1319" s="29"/>
      <c r="NW1319" s="29"/>
      <c r="NX1319" s="29"/>
      <c r="NY1319" s="29"/>
      <c r="NZ1319" s="29"/>
      <c r="OA1319" s="29"/>
      <c r="OB1319" s="29"/>
      <c r="OC1319" s="29"/>
      <c r="OD1319" s="29"/>
      <c r="OE1319" s="29"/>
      <c r="OF1319" s="29"/>
      <c r="OG1319" s="29"/>
      <c r="OH1319" s="29"/>
      <c r="OI1319" s="29"/>
      <c r="OJ1319" s="29"/>
      <c r="OK1319" s="29"/>
      <c r="OL1319" s="29"/>
      <c r="OM1319" s="29"/>
      <c r="ON1319" s="29"/>
      <c r="OO1319" s="29"/>
      <c r="OP1319" s="29"/>
      <c r="OQ1319" s="29"/>
      <c r="OR1319" s="29"/>
      <c r="OS1319" s="29"/>
      <c r="OT1319" s="29"/>
      <c r="OU1319" s="29"/>
      <c r="OV1319" s="29"/>
      <c r="OW1319" s="29"/>
      <c r="OX1319" s="29"/>
      <c r="OY1319" s="29"/>
      <c r="OZ1319" s="29"/>
      <c r="PA1319" s="29"/>
      <c r="PB1319" s="29"/>
      <c r="PC1319" s="29"/>
      <c r="PD1319" s="29"/>
      <c r="PE1319" s="29"/>
      <c r="PF1319" s="29"/>
      <c r="PG1319" s="29"/>
      <c r="PH1319" s="29"/>
      <c r="PI1319" s="29"/>
      <c r="PJ1319" s="29"/>
      <c r="PK1319" s="29"/>
      <c r="PL1319" s="29"/>
      <c r="PM1319" s="29"/>
      <c r="PN1319" s="29"/>
      <c r="PO1319" s="29"/>
      <c r="PP1319" s="29"/>
      <c r="PQ1319" s="29"/>
      <c r="PR1319" s="29"/>
      <c r="PS1319" s="29"/>
      <c r="PT1319" s="29"/>
      <c r="PU1319" s="29"/>
      <c r="PV1319" s="29"/>
      <c r="PW1319" s="29"/>
      <c r="PX1319" s="29"/>
      <c r="PY1319" s="29"/>
      <c r="PZ1319" s="29"/>
      <c r="QA1319" s="29"/>
      <c r="QB1319" s="29"/>
      <c r="QC1319" s="29"/>
      <c r="QD1319" s="29"/>
      <c r="QE1319" s="29"/>
      <c r="QF1319" s="29"/>
      <c r="QG1319" s="29"/>
      <c r="QH1319" s="29"/>
      <c r="QI1319" s="29"/>
      <c r="QJ1319" s="29"/>
      <c r="QK1319" s="29"/>
      <c r="QL1319" s="29"/>
      <c r="QM1319" s="29"/>
      <c r="QN1319" s="29"/>
      <c r="QO1319" s="29"/>
      <c r="QP1319" s="29"/>
      <c r="QQ1319" s="29"/>
      <c r="QR1319" s="29"/>
      <c r="QS1319" s="29"/>
      <c r="QT1319" s="29"/>
      <c r="QU1319" s="29"/>
      <c r="QV1319" s="29"/>
      <c r="QW1319" s="29"/>
      <c r="QX1319" s="29"/>
      <c r="QY1319" s="29"/>
      <c r="QZ1319" s="29"/>
      <c r="RA1319" s="29"/>
      <c r="RB1319" s="29"/>
      <c r="RC1319" s="29"/>
      <c r="RD1319" s="29"/>
      <c r="RE1319" s="29"/>
      <c r="RF1319" s="29"/>
      <c r="RG1319" s="29"/>
      <c r="RH1319" s="29"/>
      <c r="RI1319" s="29"/>
      <c r="RJ1319" s="29"/>
      <c r="RK1319" s="29"/>
      <c r="RL1319" s="29"/>
      <c r="RM1319" s="29"/>
      <c r="RN1319" s="29"/>
      <c r="RO1319" s="29"/>
      <c r="RP1319" s="29"/>
      <c r="RQ1319" s="29"/>
      <c r="RR1319" s="29"/>
      <c r="RS1319" s="29"/>
      <c r="RT1319" s="29"/>
      <c r="RU1319" s="29"/>
      <c r="RV1319" s="29"/>
      <c r="RW1319" s="29"/>
      <c r="RX1319" s="29"/>
      <c r="RY1319" s="29"/>
      <c r="RZ1319" s="29"/>
      <c r="SA1319" s="29"/>
      <c r="SB1319" s="29"/>
      <c r="SC1319" s="29"/>
      <c r="SD1319" s="29"/>
      <c r="SE1319" s="29"/>
      <c r="SF1319" s="29"/>
      <c r="SG1319" s="29"/>
      <c r="SH1319" s="29"/>
      <c r="SI1319" s="29"/>
      <c r="SJ1319" s="29"/>
      <c r="SK1319" s="29"/>
      <c r="SL1319" s="29"/>
      <c r="SM1319" s="29"/>
      <c r="SN1319" s="29"/>
      <c r="SO1319" s="29"/>
      <c r="SP1319" s="29"/>
      <c r="SQ1319" s="29"/>
      <c r="SR1319" s="29"/>
      <c r="SS1319" s="29"/>
      <c r="ST1319" s="29"/>
      <c r="SU1319" s="29"/>
      <c r="SV1319" s="29"/>
      <c r="SW1319" s="29"/>
      <c r="SX1319" s="29"/>
      <c r="SY1319" s="29"/>
      <c r="SZ1319" s="29"/>
      <c r="TA1319" s="29"/>
      <c r="TB1319" s="29"/>
      <c r="TC1319" s="29"/>
      <c r="TD1319" s="29"/>
    </row>
    <row r="1320" spans="1:524" ht="16.5" customHeight="1" x14ac:dyDescent="0.2">
      <c r="A1320" s="20">
        <v>712</v>
      </c>
      <c r="B1320" s="20" t="s">
        <v>62</v>
      </c>
      <c r="C1320" s="20" t="s">
        <v>915</v>
      </c>
      <c r="D1320" s="20" t="s">
        <v>38</v>
      </c>
      <c r="E1320" s="20" t="s">
        <v>1350</v>
      </c>
      <c r="F1320" s="22" t="s">
        <v>964</v>
      </c>
      <c r="G1320" s="20" t="s">
        <v>37</v>
      </c>
      <c r="H1320" s="20" t="s">
        <v>154</v>
      </c>
      <c r="I1320" s="20" t="s">
        <v>81</v>
      </c>
      <c r="J1320" s="22" t="s">
        <v>915</v>
      </c>
      <c r="K1320" s="20"/>
      <c r="L1320" s="20"/>
      <c r="M1320" s="20"/>
      <c r="N1320" s="20"/>
      <c r="O1320" s="23"/>
      <c r="P1320" s="23">
        <v>2087273</v>
      </c>
      <c r="Q1320" s="24">
        <v>1</v>
      </c>
      <c r="R1320" s="25">
        <v>45901</v>
      </c>
      <c r="S1320" s="20" t="s">
        <v>83</v>
      </c>
      <c r="T1320" s="26">
        <f t="shared" si="22"/>
        <v>2087273</v>
      </c>
      <c r="U1320" s="27" t="s">
        <v>100</v>
      </c>
      <c r="V1320" s="27" t="s">
        <v>100</v>
      </c>
      <c r="W1320"/>
      <c r="X1320"/>
      <c r="Y1320"/>
      <c r="Z1320"/>
      <c r="AA1320"/>
      <c r="AB1320"/>
      <c r="AC1320"/>
      <c r="AD1320"/>
      <c r="AE1320"/>
      <c r="AF1320"/>
      <c r="AG1320"/>
      <c r="AH1320"/>
      <c r="AI1320"/>
      <c r="AJ1320"/>
      <c r="AK1320"/>
      <c r="AL1320"/>
      <c r="AM1320"/>
      <c r="AN1320"/>
      <c r="AO1320"/>
      <c r="AP1320"/>
      <c r="AQ1320"/>
      <c r="AR1320"/>
      <c r="AS1320"/>
      <c r="AT1320"/>
      <c r="AU1320"/>
      <c r="AV1320"/>
      <c r="AW1320"/>
      <c r="AX1320"/>
      <c r="AY1320"/>
      <c r="AZ1320"/>
      <c r="BA1320"/>
      <c r="BB1320"/>
      <c r="BC1320"/>
      <c r="BD1320"/>
      <c r="BE1320"/>
      <c r="BF1320"/>
      <c r="BG1320"/>
      <c r="BH1320"/>
      <c r="BI1320"/>
      <c r="BJ1320"/>
      <c r="BK1320"/>
      <c r="BL1320"/>
      <c r="BM1320"/>
      <c r="BN1320"/>
      <c r="BO1320"/>
      <c r="BP1320"/>
      <c r="BQ1320"/>
      <c r="BR1320"/>
      <c r="BS1320"/>
      <c r="BT1320"/>
      <c r="BU1320"/>
      <c r="BV1320"/>
      <c r="BW1320"/>
      <c r="BX1320"/>
      <c r="BY1320"/>
      <c r="BZ1320"/>
      <c r="CA1320"/>
      <c r="CB1320"/>
      <c r="CC1320"/>
      <c r="CD1320"/>
      <c r="CE1320"/>
      <c r="CF1320"/>
      <c r="CG1320"/>
      <c r="CH1320"/>
      <c r="CI1320"/>
      <c r="CJ1320"/>
      <c r="CK1320"/>
      <c r="CL1320"/>
      <c r="CM1320"/>
      <c r="CN1320"/>
      <c r="CO1320"/>
      <c r="CP1320"/>
      <c r="CQ1320"/>
      <c r="CR1320"/>
      <c r="CS1320"/>
      <c r="CT1320"/>
      <c r="CU1320"/>
      <c r="CV1320"/>
      <c r="CW1320"/>
      <c r="CX1320"/>
      <c r="CY1320"/>
      <c r="CZ1320"/>
      <c r="DA1320"/>
      <c r="DB1320"/>
      <c r="DC1320"/>
      <c r="DD1320"/>
      <c r="DE1320"/>
      <c r="DF1320"/>
      <c r="DG1320"/>
      <c r="DH1320"/>
      <c r="DI1320"/>
      <c r="DJ1320"/>
      <c r="DK1320"/>
      <c r="DL1320"/>
      <c r="DM1320"/>
      <c r="DN1320"/>
      <c r="DO1320"/>
      <c r="DP1320"/>
      <c r="DQ1320"/>
      <c r="DR1320"/>
      <c r="DS1320"/>
      <c r="DT1320"/>
      <c r="DU1320"/>
      <c r="DV1320"/>
      <c r="DW1320"/>
      <c r="DX1320"/>
      <c r="DY1320"/>
      <c r="DZ1320"/>
      <c r="EA1320"/>
      <c r="EB1320"/>
      <c r="EC1320"/>
      <c r="ED1320"/>
      <c r="EE1320"/>
      <c r="EF1320"/>
      <c r="EG1320"/>
      <c r="EH1320"/>
      <c r="EI1320"/>
      <c r="EJ1320"/>
      <c r="EK1320"/>
      <c r="EL1320"/>
      <c r="EM1320"/>
      <c r="EN1320"/>
      <c r="EO1320"/>
      <c r="EP1320"/>
      <c r="EQ1320"/>
      <c r="ER1320"/>
      <c r="ES1320"/>
      <c r="ET1320"/>
      <c r="EU1320"/>
      <c r="EV1320"/>
      <c r="EW1320"/>
      <c r="EX1320"/>
      <c r="EY1320"/>
      <c r="EZ1320"/>
      <c r="FA1320"/>
      <c r="FB1320"/>
      <c r="FC1320"/>
      <c r="FD1320"/>
      <c r="FE1320"/>
      <c r="FF1320"/>
      <c r="FG1320"/>
      <c r="FH1320"/>
      <c r="FI1320"/>
      <c r="FJ1320"/>
      <c r="FK1320"/>
      <c r="FL1320"/>
      <c r="FM1320"/>
      <c r="FN1320"/>
      <c r="FO1320"/>
      <c r="FP1320"/>
      <c r="FQ1320"/>
      <c r="FR1320"/>
      <c r="FS1320"/>
      <c r="FT1320"/>
      <c r="FU1320"/>
      <c r="FV1320"/>
      <c r="FW1320"/>
      <c r="FX1320"/>
      <c r="FY1320"/>
      <c r="FZ1320"/>
      <c r="GA1320"/>
      <c r="GB1320"/>
      <c r="GC1320"/>
      <c r="GD1320"/>
      <c r="GE1320"/>
      <c r="GF1320"/>
      <c r="GG1320"/>
      <c r="GH1320"/>
      <c r="GI1320"/>
      <c r="GJ1320"/>
      <c r="GK1320"/>
      <c r="GL1320"/>
      <c r="GM1320"/>
      <c r="GN1320"/>
      <c r="GO1320"/>
      <c r="GP1320"/>
      <c r="GQ1320"/>
      <c r="GR1320"/>
      <c r="GS1320"/>
      <c r="GT1320"/>
      <c r="GU1320"/>
      <c r="GV1320"/>
      <c r="GW1320"/>
      <c r="GX1320"/>
      <c r="GY1320"/>
      <c r="GZ1320"/>
      <c r="HA1320"/>
      <c r="HB1320"/>
      <c r="HC1320"/>
      <c r="HD1320"/>
      <c r="HE1320"/>
      <c r="HF1320"/>
      <c r="HG1320"/>
      <c r="HH1320"/>
      <c r="HI1320"/>
      <c r="HJ1320"/>
      <c r="HK1320"/>
      <c r="HL1320"/>
      <c r="HM1320"/>
      <c r="HN1320"/>
      <c r="HO1320"/>
      <c r="HP1320"/>
      <c r="HQ1320"/>
      <c r="HR1320"/>
      <c r="HS1320"/>
      <c r="HT1320"/>
      <c r="HU1320"/>
      <c r="HV1320"/>
      <c r="HW1320"/>
      <c r="HX1320"/>
      <c r="HY1320"/>
      <c r="HZ1320"/>
      <c r="IA1320"/>
      <c r="IB1320"/>
      <c r="IC1320"/>
      <c r="ID1320"/>
      <c r="IE1320"/>
      <c r="IF1320"/>
      <c r="IG1320"/>
      <c r="IH1320"/>
      <c r="II1320"/>
      <c r="IJ1320"/>
      <c r="IK1320"/>
      <c r="IL1320"/>
      <c r="IM1320"/>
      <c r="IN1320"/>
      <c r="IO1320"/>
      <c r="IP1320"/>
      <c r="IQ1320"/>
      <c r="IR1320"/>
      <c r="IS1320"/>
      <c r="IT1320"/>
      <c r="IU1320"/>
      <c r="IV1320"/>
      <c r="IW1320"/>
      <c r="IX1320"/>
      <c r="IY1320"/>
      <c r="IZ1320"/>
      <c r="JA1320"/>
      <c r="JB1320"/>
      <c r="JC1320"/>
      <c r="JD1320"/>
      <c r="JE1320"/>
      <c r="JF1320"/>
      <c r="JG1320"/>
      <c r="JH1320"/>
      <c r="JI1320"/>
      <c r="JJ1320"/>
      <c r="JK1320"/>
      <c r="JL1320"/>
      <c r="JM1320"/>
      <c r="JN1320"/>
      <c r="JO1320"/>
      <c r="JP1320"/>
      <c r="JQ1320"/>
      <c r="JR1320"/>
      <c r="JS1320"/>
      <c r="JT1320"/>
      <c r="JU1320"/>
      <c r="JV1320"/>
      <c r="JW1320"/>
      <c r="JX1320"/>
      <c r="JY1320"/>
      <c r="JZ1320"/>
      <c r="KA1320"/>
      <c r="KB1320"/>
      <c r="KC1320"/>
      <c r="KD1320"/>
      <c r="KE1320"/>
      <c r="KF1320"/>
      <c r="KG1320"/>
      <c r="KH1320"/>
      <c r="KI1320"/>
      <c r="KJ1320"/>
      <c r="KK1320"/>
      <c r="KL1320"/>
      <c r="KM1320"/>
      <c r="KN1320"/>
      <c r="KO1320"/>
      <c r="KP1320"/>
      <c r="KQ1320"/>
      <c r="KR1320"/>
      <c r="KS1320"/>
      <c r="KT1320"/>
      <c r="KU1320"/>
      <c r="KV1320"/>
      <c r="KW1320"/>
      <c r="KX1320"/>
      <c r="KY1320"/>
      <c r="KZ1320"/>
      <c r="LA1320"/>
      <c r="LB1320"/>
      <c r="LC1320"/>
      <c r="LD1320"/>
      <c r="LE1320"/>
      <c r="LF1320"/>
      <c r="LG1320"/>
      <c r="LH1320"/>
      <c r="LI1320"/>
      <c r="LJ1320"/>
      <c r="LK1320"/>
      <c r="LL1320"/>
      <c r="LM1320"/>
      <c r="LN1320"/>
      <c r="LO1320"/>
      <c r="LP1320"/>
      <c r="LQ1320"/>
      <c r="LR1320"/>
      <c r="LS1320"/>
      <c r="LT1320"/>
      <c r="LU1320"/>
      <c r="LV1320"/>
      <c r="LW1320"/>
      <c r="LX1320"/>
      <c r="LY1320"/>
      <c r="LZ1320"/>
      <c r="MA1320"/>
      <c r="MB1320"/>
      <c r="MC1320"/>
      <c r="MD1320"/>
      <c r="ME1320"/>
      <c r="MF1320"/>
      <c r="MG1320"/>
      <c r="MH1320"/>
      <c r="MI1320"/>
      <c r="MJ1320"/>
      <c r="MK1320"/>
      <c r="ML1320"/>
      <c r="MM1320"/>
      <c r="MN1320"/>
      <c r="MO1320"/>
      <c r="MP1320"/>
      <c r="MQ1320"/>
      <c r="MR1320"/>
      <c r="MS1320"/>
      <c r="MT1320"/>
      <c r="MU1320"/>
      <c r="MV1320"/>
      <c r="MW1320"/>
      <c r="MX1320"/>
      <c r="MY1320"/>
      <c r="MZ1320"/>
      <c r="NA1320"/>
      <c r="NB1320"/>
      <c r="NC1320"/>
      <c r="ND1320"/>
      <c r="NE1320"/>
      <c r="NF1320"/>
      <c r="NG1320"/>
      <c r="NH1320"/>
      <c r="NI1320"/>
      <c r="NJ1320"/>
      <c r="NK1320"/>
      <c r="NL1320"/>
      <c r="NM1320"/>
      <c r="NN1320"/>
      <c r="NO1320"/>
      <c r="NP1320"/>
      <c r="NQ1320"/>
      <c r="NR1320"/>
      <c r="NS1320"/>
      <c r="NT1320"/>
      <c r="NU1320"/>
      <c r="NV1320"/>
      <c r="NW1320"/>
      <c r="NX1320"/>
      <c r="NY1320"/>
      <c r="NZ1320"/>
      <c r="OA1320"/>
      <c r="OB1320"/>
      <c r="OC1320"/>
      <c r="OD1320"/>
      <c r="OE1320"/>
      <c r="OF1320"/>
      <c r="OG1320"/>
      <c r="OH1320"/>
      <c r="OI1320"/>
      <c r="OJ1320"/>
      <c r="OK1320"/>
      <c r="OL1320"/>
      <c r="OM1320"/>
      <c r="ON1320"/>
      <c r="OO1320"/>
      <c r="OP1320"/>
      <c r="OQ1320"/>
      <c r="OR1320"/>
      <c r="OS1320"/>
      <c r="OT1320"/>
      <c r="OU1320"/>
      <c r="OV1320"/>
      <c r="OW1320"/>
      <c r="OX1320"/>
      <c r="OY1320"/>
      <c r="OZ1320"/>
      <c r="PA1320"/>
      <c r="PB1320"/>
      <c r="PC1320"/>
      <c r="PD1320"/>
      <c r="PE1320"/>
      <c r="PF1320"/>
      <c r="PG1320"/>
      <c r="PH1320"/>
      <c r="PI1320"/>
      <c r="PJ1320"/>
      <c r="PK1320"/>
      <c r="PL1320"/>
      <c r="PM1320"/>
      <c r="PN1320"/>
      <c r="PO1320"/>
      <c r="PP1320"/>
      <c r="PQ1320"/>
      <c r="PR1320"/>
      <c r="PS1320"/>
      <c r="PT1320"/>
      <c r="PU1320"/>
      <c r="PV1320"/>
      <c r="PW1320"/>
      <c r="PX1320"/>
      <c r="PY1320"/>
      <c r="PZ1320"/>
      <c r="QA1320"/>
      <c r="QB1320"/>
      <c r="QC1320"/>
      <c r="QD1320"/>
      <c r="QE1320"/>
      <c r="QF1320"/>
      <c r="QG1320"/>
      <c r="QH1320"/>
      <c r="QI1320"/>
      <c r="QJ1320"/>
      <c r="QK1320"/>
      <c r="QL1320"/>
      <c r="QM1320"/>
      <c r="QN1320"/>
      <c r="QO1320"/>
      <c r="QP1320"/>
      <c r="QQ1320"/>
      <c r="QR1320"/>
      <c r="QS1320"/>
      <c r="QT1320"/>
      <c r="QU1320"/>
      <c r="QV1320"/>
      <c r="QW1320"/>
      <c r="QX1320"/>
      <c r="QY1320"/>
      <c r="QZ1320"/>
      <c r="RA1320"/>
      <c r="RB1320"/>
      <c r="RC1320"/>
      <c r="RD1320"/>
      <c r="RE1320"/>
      <c r="RF1320"/>
      <c r="RG1320"/>
      <c r="RH1320"/>
      <c r="RI1320"/>
      <c r="RJ1320"/>
      <c r="RK1320"/>
      <c r="RL1320"/>
      <c r="RM1320"/>
      <c r="RN1320"/>
      <c r="RO1320"/>
      <c r="RP1320"/>
      <c r="RQ1320"/>
      <c r="RR1320"/>
      <c r="RS1320"/>
      <c r="RT1320"/>
      <c r="RU1320"/>
      <c r="RV1320"/>
      <c r="RW1320"/>
      <c r="RX1320"/>
      <c r="RY1320"/>
      <c r="RZ1320"/>
      <c r="SA1320"/>
      <c r="SB1320"/>
      <c r="SC1320"/>
      <c r="SD1320"/>
      <c r="SE1320"/>
      <c r="SF1320"/>
      <c r="SG1320"/>
      <c r="SH1320"/>
      <c r="SI1320"/>
      <c r="SJ1320"/>
      <c r="SK1320"/>
      <c r="SL1320"/>
      <c r="SM1320"/>
      <c r="SN1320"/>
      <c r="SO1320"/>
      <c r="SP1320"/>
      <c r="SQ1320"/>
      <c r="SR1320"/>
      <c r="SS1320"/>
      <c r="ST1320"/>
      <c r="SU1320"/>
      <c r="SV1320"/>
      <c r="SW1320"/>
      <c r="SX1320"/>
      <c r="SY1320"/>
      <c r="SZ1320"/>
      <c r="TA1320"/>
      <c r="TB1320"/>
      <c r="TC1320"/>
      <c r="TD1320"/>
    </row>
    <row r="1321" spans="1:524" ht="16.5" customHeight="1" x14ac:dyDescent="0.2">
      <c r="A1321" s="20">
        <v>713</v>
      </c>
      <c r="B1321" s="20" t="s">
        <v>62</v>
      </c>
      <c r="C1321" s="20" t="s">
        <v>915</v>
      </c>
      <c r="D1321" s="20" t="s">
        <v>38</v>
      </c>
      <c r="E1321" s="20" t="s">
        <v>1350</v>
      </c>
      <c r="F1321" s="22" t="s">
        <v>964</v>
      </c>
      <c r="G1321" s="20" t="s">
        <v>37</v>
      </c>
      <c r="H1321" s="20" t="s">
        <v>154</v>
      </c>
      <c r="I1321" s="20" t="s">
        <v>81</v>
      </c>
      <c r="J1321" s="22" t="s">
        <v>915</v>
      </c>
      <c r="K1321" s="20"/>
      <c r="L1321" s="20"/>
      <c r="M1321" s="20"/>
      <c r="N1321" s="20"/>
      <c r="O1321" s="23"/>
      <c r="P1321" s="23">
        <v>2087273</v>
      </c>
      <c r="Q1321" s="24">
        <v>1</v>
      </c>
      <c r="R1321" s="25">
        <v>45931</v>
      </c>
      <c r="S1321" s="20" t="s">
        <v>83</v>
      </c>
      <c r="T1321" s="26">
        <f t="shared" si="22"/>
        <v>2087273</v>
      </c>
      <c r="U1321" s="27" t="s">
        <v>100</v>
      </c>
      <c r="V1321" s="27" t="s">
        <v>100</v>
      </c>
      <c r="W1321"/>
      <c r="X1321"/>
      <c r="Y1321"/>
      <c r="Z1321"/>
      <c r="AA1321"/>
      <c r="AB1321"/>
      <c r="AC1321"/>
      <c r="AD1321"/>
      <c r="AE1321"/>
      <c r="AF1321"/>
      <c r="AG1321"/>
      <c r="AH1321"/>
      <c r="AI1321"/>
      <c r="AJ1321"/>
      <c r="AK1321"/>
      <c r="AL1321"/>
      <c r="AM1321"/>
      <c r="AN1321"/>
      <c r="AO1321"/>
      <c r="AP1321"/>
      <c r="AQ1321"/>
      <c r="AR1321"/>
      <c r="AS1321"/>
      <c r="AT1321"/>
      <c r="AU1321"/>
      <c r="AV1321"/>
      <c r="AW1321"/>
      <c r="AX1321"/>
      <c r="AY1321"/>
      <c r="AZ1321"/>
      <c r="BA1321"/>
      <c r="BB1321"/>
      <c r="BC1321"/>
      <c r="BD1321"/>
      <c r="BE1321"/>
      <c r="BF1321"/>
      <c r="BG1321"/>
      <c r="BH1321"/>
      <c r="BI1321"/>
      <c r="BJ1321"/>
      <c r="BK1321"/>
      <c r="BL1321"/>
      <c r="BM1321"/>
      <c r="BN1321"/>
      <c r="BO1321"/>
      <c r="BP1321"/>
      <c r="BQ1321"/>
      <c r="BR1321"/>
      <c r="BS1321"/>
      <c r="BT1321"/>
      <c r="BU1321"/>
      <c r="BV1321"/>
      <c r="BW1321"/>
      <c r="BX1321"/>
      <c r="BY1321"/>
      <c r="BZ1321"/>
      <c r="CA1321"/>
      <c r="CB1321"/>
      <c r="CC1321"/>
      <c r="CD1321"/>
      <c r="CE1321"/>
      <c r="CF1321"/>
      <c r="CG1321"/>
      <c r="CH1321"/>
      <c r="CI1321"/>
      <c r="CJ1321"/>
      <c r="CK1321"/>
      <c r="CL1321"/>
      <c r="CM1321"/>
      <c r="CN1321"/>
      <c r="CO1321"/>
      <c r="CP1321"/>
      <c r="CQ1321"/>
      <c r="CR1321"/>
      <c r="CS1321"/>
      <c r="CT1321"/>
      <c r="CU1321"/>
      <c r="CV1321"/>
      <c r="CW1321"/>
      <c r="CX1321"/>
      <c r="CY1321"/>
      <c r="CZ1321"/>
      <c r="DA1321"/>
      <c r="DB1321"/>
      <c r="DC1321"/>
      <c r="DD1321"/>
      <c r="DE1321"/>
      <c r="DF1321"/>
      <c r="DG1321"/>
      <c r="DH1321"/>
      <c r="DI1321"/>
      <c r="DJ1321"/>
      <c r="DK1321"/>
      <c r="DL1321"/>
      <c r="DM1321"/>
      <c r="DN1321"/>
      <c r="DO1321"/>
      <c r="DP1321"/>
      <c r="DQ1321"/>
      <c r="DR1321"/>
      <c r="DS1321"/>
      <c r="DT1321"/>
      <c r="DU1321"/>
      <c r="DV1321"/>
      <c r="DW1321"/>
      <c r="DX1321"/>
      <c r="DY1321"/>
      <c r="DZ1321"/>
      <c r="EA1321"/>
      <c r="EB1321"/>
      <c r="EC1321"/>
      <c r="ED1321"/>
      <c r="EE1321"/>
      <c r="EF1321"/>
      <c r="EG1321"/>
      <c r="EH1321"/>
      <c r="EI1321"/>
      <c r="EJ1321"/>
      <c r="EK1321"/>
      <c r="EL1321"/>
      <c r="EM1321"/>
      <c r="EN1321"/>
      <c r="EO1321"/>
      <c r="EP1321"/>
      <c r="EQ1321"/>
      <c r="ER1321"/>
      <c r="ES1321"/>
      <c r="ET1321"/>
      <c r="EU1321"/>
      <c r="EV1321"/>
      <c r="EW1321"/>
      <c r="EX1321"/>
      <c r="EY1321"/>
      <c r="EZ1321"/>
      <c r="FA1321"/>
      <c r="FB1321"/>
      <c r="FC1321"/>
      <c r="FD1321"/>
      <c r="FE1321"/>
      <c r="FF1321"/>
      <c r="FG1321"/>
      <c r="FH1321"/>
      <c r="FI1321"/>
      <c r="FJ1321"/>
      <c r="FK1321"/>
      <c r="FL1321"/>
      <c r="FM1321"/>
      <c r="FN1321"/>
      <c r="FO1321"/>
      <c r="FP1321"/>
      <c r="FQ1321"/>
      <c r="FR1321"/>
      <c r="FS1321"/>
      <c r="FT1321"/>
      <c r="FU1321"/>
      <c r="FV1321"/>
      <c r="FW1321"/>
      <c r="FX1321"/>
      <c r="FY1321"/>
      <c r="FZ1321"/>
      <c r="GA1321"/>
      <c r="GB1321"/>
      <c r="GC1321"/>
      <c r="GD1321"/>
      <c r="GE1321"/>
      <c r="GF1321"/>
      <c r="GG1321"/>
      <c r="GH1321"/>
      <c r="GI1321"/>
      <c r="GJ1321"/>
      <c r="GK1321"/>
      <c r="GL1321"/>
      <c r="GM1321"/>
      <c r="GN1321"/>
      <c r="GO1321"/>
      <c r="GP1321"/>
      <c r="GQ1321"/>
      <c r="GR1321"/>
      <c r="GS1321"/>
      <c r="GT1321"/>
      <c r="GU1321"/>
      <c r="GV1321"/>
      <c r="GW1321"/>
      <c r="GX1321"/>
      <c r="GY1321"/>
      <c r="GZ1321"/>
      <c r="HA1321"/>
      <c r="HB1321"/>
      <c r="HC1321"/>
      <c r="HD1321"/>
      <c r="HE1321"/>
      <c r="HF1321"/>
      <c r="HG1321"/>
      <c r="HH1321"/>
      <c r="HI1321"/>
      <c r="HJ1321"/>
      <c r="HK1321"/>
      <c r="HL1321"/>
      <c r="HM1321"/>
      <c r="HN1321"/>
      <c r="HO1321"/>
      <c r="HP1321"/>
      <c r="HQ1321"/>
      <c r="HR1321"/>
      <c r="HS1321"/>
      <c r="HT1321"/>
      <c r="HU1321"/>
      <c r="HV1321"/>
      <c r="HW1321"/>
      <c r="HX1321"/>
      <c r="HY1321"/>
      <c r="HZ1321"/>
      <c r="IA1321"/>
      <c r="IB1321"/>
      <c r="IC1321"/>
      <c r="ID1321"/>
      <c r="IE1321"/>
      <c r="IF1321"/>
      <c r="IG1321"/>
      <c r="IH1321"/>
      <c r="II1321"/>
      <c r="IJ1321"/>
      <c r="IK1321"/>
      <c r="IL1321"/>
      <c r="IM1321"/>
      <c r="IN1321"/>
      <c r="IO1321"/>
      <c r="IP1321"/>
      <c r="IQ1321"/>
      <c r="IR1321"/>
      <c r="IS1321"/>
      <c r="IT1321"/>
      <c r="IU1321"/>
      <c r="IV1321"/>
      <c r="IW1321"/>
      <c r="IX1321"/>
      <c r="IY1321"/>
      <c r="IZ1321"/>
      <c r="JA1321"/>
      <c r="JB1321"/>
      <c r="JC1321"/>
      <c r="JD1321"/>
      <c r="JE1321"/>
      <c r="JF1321"/>
      <c r="JG1321"/>
      <c r="JH1321"/>
      <c r="JI1321"/>
      <c r="JJ1321"/>
      <c r="JK1321"/>
      <c r="JL1321"/>
      <c r="JM1321"/>
      <c r="JN1321"/>
      <c r="JO1321"/>
      <c r="JP1321"/>
      <c r="JQ1321"/>
      <c r="JR1321"/>
      <c r="JS1321"/>
      <c r="JT1321"/>
      <c r="JU1321"/>
      <c r="JV1321"/>
      <c r="JW1321"/>
      <c r="JX1321"/>
      <c r="JY1321"/>
      <c r="JZ1321"/>
      <c r="KA1321"/>
      <c r="KB1321"/>
      <c r="KC1321"/>
      <c r="KD1321"/>
      <c r="KE1321"/>
      <c r="KF1321"/>
      <c r="KG1321"/>
      <c r="KH1321"/>
      <c r="KI1321"/>
      <c r="KJ1321"/>
      <c r="KK1321"/>
      <c r="KL1321"/>
      <c r="KM1321"/>
      <c r="KN1321"/>
      <c r="KO1321"/>
      <c r="KP1321"/>
      <c r="KQ1321"/>
      <c r="KR1321"/>
      <c r="KS1321"/>
      <c r="KT1321"/>
      <c r="KU1321"/>
      <c r="KV1321"/>
      <c r="KW1321"/>
      <c r="KX1321"/>
      <c r="KY1321"/>
      <c r="KZ1321"/>
      <c r="LA1321"/>
      <c r="LB1321"/>
      <c r="LC1321"/>
      <c r="LD1321"/>
      <c r="LE1321"/>
      <c r="LF1321"/>
      <c r="LG1321"/>
      <c r="LH1321"/>
      <c r="LI1321"/>
      <c r="LJ1321"/>
      <c r="LK1321"/>
      <c r="LL1321"/>
      <c r="LM1321"/>
      <c r="LN1321"/>
      <c r="LO1321"/>
      <c r="LP1321"/>
      <c r="LQ1321"/>
      <c r="LR1321"/>
      <c r="LS1321"/>
      <c r="LT1321"/>
      <c r="LU1321"/>
      <c r="LV1321"/>
      <c r="LW1321"/>
      <c r="LX1321"/>
      <c r="LY1321"/>
      <c r="LZ1321"/>
      <c r="MA1321"/>
      <c r="MB1321"/>
      <c r="MC1321"/>
      <c r="MD1321"/>
      <c r="ME1321"/>
      <c r="MF1321"/>
      <c r="MG1321"/>
      <c r="MH1321"/>
      <c r="MI1321"/>
      <c r="MJ1321"/>
      <c r="MK1321"/>
      <c r="ML1321"/>
      <c r="MM1321"/>
      <c r="MN1321"/>
      <c r="MO1321"/>
      <c r="MP1321"/>
      <c r="MQ1321"/>
      <c r="MR1321"/>
      <c r="MS1321"/>
      <c r="MT1321"/>
      <c r="MU1321"/>
      <c r="MV1321"/>
      <c r="MW1321"/>
      <c r="MX1321"/>
      <c r="MY1321"/>
      <c r="MZ1321"/>
      <c r="NA1321"/>
      <c r="NB1321"/>
      <c r="NC1321"/>
      <c r="ND1321"/>
      <c r="NE1321"/>
      <c r="NF1321"/>
      <c r="NG1321"/>
      <c r="NH1321"/>
      <c r="NI1321"/>
      <c r="NJ1321"/>
      <c r="NK1321"/>
      <c r="NL1321"/>
      <c r="NM1321"/>
      <c r="NN1321"/>
      <c r="NO1321"/>
      <c r="NP1321"/>
      <c r="NQ1321"/>
      <c r="NR1321"/>
      <c r="NS1321"/>
      <c r="NT1321"/>
      <c r="NU1321"/>
      <c r="NV1321"/>
      <c r="NW1321"/>
      <c r="NX1321"/>
      <c r="NY1321"/>
      <c r="NZ1321"/>
      <c r="OA1321"/>
      <c r="OB1321"/>
      <c r="OC1321"/>
      <c r="OD1321"/>
      <c r="OE1321"/>
      <c r="OF1321"/>
      <c r="OG1321"/>
      <c r="OH1321"/>
      <c r="OI1321"/>
      <c r="OJ1321"/>
      <c r="OK1321"/>
      <c r="OL1321"/>
      <c r="OM1321"/>
      <c r="ON1321"/>
      <c r="OO1321"/>
      <c r="OP1321"/>
      <c r="OQ1321"/>
      <c r="OR1321"/>
      <c r="OS1321"/>
      <c r="OT1321"/>
      <c r="OU1321"/>
      <c r="OV1321"/>
      <c r="OW1321"/>
      <c r="OX1321"/>
      <c r="OY1321"/>
      <c r="OZ1321"/>
      <c r="PA1321"/>
      <c r="PB1321"/>
      <c r="PC1321"/>
      <c r="PD1321"/>
      <c r="PE1321"/>
      <c r="PF1321"/>
      <c r="PG1321"/>
      <c r="PH1321"/>
      <c r="PI1321"/>
      <c r="PJ1321"/>
      <c r="PK1321"/>
      <c r="PL1321"/>
      <c r="PM1321"/>
      <c r="PN1321"/>
      <c r="PO1321"/>
      <c r="PP1321"/>
      <c r="PQ1321"/>
      <c r="PR1321"/>
      <c r="PS1321"/>
      <c r="PT1321"/>
      <c r="PU1321"/>
      <c r="PV1321"/>
      <c r="PW1321"/>
      <c r="PX1321"/>
      <c r="PY1321"/>
      <c r="PZ1321"/>
      <c r="QA1321"/>
      <c r="QB1321"/>
      <c r="QC1321"/>
      <c r="QD1321"/>
      <c r="QE1321"/>
      <c r="QF1321"/>
      <c r="QG1321"/>
      <c r="QH1321"/>
      <c r="QI1321"/>
      <c r="QJ1321"/>
      <c r="QK1321"/>
      <c r="QL1321"/>
      <c r="QM1321"/>
      <c r="QN1321"/>
      <c r="QO1321"/>
      <c r="QP1321"/>
      <c r="QQ1321"/>
      <c r="QR1321"/>
      <c r="QS1321"/>
      <c r="QT1321"/>
      <c r="QU1321"/>
      <c r="QV1321"/>
      <c r="QW1321"/>
      <c r="QX1321"/>
      <c r="QY1321"/>
      <c r="QZ1321"/>
      <c r="RA1321"/>
      <c r="RB1321"/>
      <c r="RC1321"/>
      <c r="RD1321"/>
      <c r="RE1321"/>
      <c r="RF1321"/>
      <c r="RG1321"/>
      <c r="RH1321"/>
      <c r="RI1321"/>
      <c r="RJ1321"/>
      <c r="RK1321"/>
      <c r="RL1321"/>
      <c r="RM1321"/>
      <c r="RN1321"/>
      <c r="RO1321"/>
      <c r="RP1321"/>
      <c r="RQ1321"/>
      <c r="RR1321"/>
      <c r="RS1321"/>
      <c r="RT1321"/>
      <c r="RU1321"/>
      <c r="RV1321"/>
      <c r="RW1321"/>
      <c r="RX1321"/>
      <c r="RY1321"/>
      <c r="RZ1321"/>
      <c r="SA1321"/>
      <c r="SB1321"/>
      <c r="SC1321"/>
      <c r="SD1321"/>
      <c r="SE1321"/>
      <c r="SF1321"/>
      <c r="SG1321"/>
      <c r="SH1321"/>
      <c r="SI1321"/>
      <c r="SJ1321"/>
      <c r="SK1321"/>
      <c r="SL1321"/>
      <c r="SM1321"/>
      <c r="SN1321"/>
      <c r="SO1321"/>
      <c r="SP1321"/>
      <c r="SQ1321"/>
      <c r="SR1321"/>
      <c r="SS1321"/>
      <c r="ST1321"/>
      <c r="SU1321"/>
      <c r="SV1321"/>
      <c r="SW1321"/>
      <c r="SX1321"/>
      <c r="SY1321"/>
      <c r="SZ1321"/>
      <c r="TA1321"/>
      <c r="TB1321"/>
      <c r="TC1321"/>
      <c r="TD1321"/>
    </row>
    <row r="1322" spans="1:524" ht="16.5" customHeight="1" x14ac:dyDescent="0.2">
      <c r="A1322" s="20">
        <v>714</v>
      </c>
      <c r="B1322" s="20" t="s">
        <v>62</v>
      </c>
      <c r="C1322" s="20" t="s">
        <v>915</v>
      </c>
      <c r="D1322" s="20" t="s">
        <v>38</v>
      </c>
      <c r="E1322" s="20" t="s">
        <v>1350</v>
      </c>
      <c r="F1322" s="22" t="s">
        <v>964</v>
      </c>
      <c r="G1322" s="20" t="s">
        <v>37</v>
      </c>
      <c r="H1322" s="20" t="s">
        <v>154</v>
      </c>
      <c r="I1322" s="20" t="s">
        <v>81</v>
      </c>
      <c r="J1322" s="22" t="s">
        <v>915</v>
      </c>
      <c r="K1322" s="20"/>
      <c r="L1322" s="20"/>
      <c r="M1322" s="20"/>
      <c r="N1322" s="20"/>
      <c r="O1322" s="23"/>
      <c r="P1322" s="23">
        <v>2087273</v>
      </c>
      <c r="Q1322" s="24">
        <v>1</v>
      </c>
      <c r="R1322" s="25">
        <v>45962</v>
      </c>
      <c r="S1322" s="20" t="s">
        <v>83</v>
      </c>
      <c r="T1322" s="26">
        <f t="shared" si="22"/>
        <v>2087273</v>
      </c>
      <c r="U1322" s="27" t="s">
        <v>100</v>
      </c>
      <c r="V1322" s="27" t="s">
        <v>100</v>
      </c>
      <c r="W1322"/>
      <c r="X1322"/>
      <c r="Y1322"/>
      <c r="Z1322"/>
      <c r="AA1322"/>
      <c r="AB1322"/>
      <c r="AC1322"/>
      <c r="AD1322"/>
      <c r="AE1322"/>
      <c r="AF1322"/>
      <c r="AG1322"/>
      <c r="AH1322"/>
      <c r="AI1322"/>
      <c r="AJ1322"/>
      <c r="AK1322"/>
      <c r="AL1322"/>
      <c r="AM1322"/>
      <c r="AN1322"/>
      <c r="AO1322"/>
      <c r="AP1322"/>
      <c r="AQ1322"/>
      <c r="AR1322"/>
      <c r="AS1322"/>
      <c r="AT1322"/>
      <c r="AU1322"/>
      <c r="AV1322"/>
      <c r="AW1322"/>
      <c r="AX1322"/>
      <c r="AY1322"/>
      <c r="AZ1322"/>
      <c r="BA1322"/>
      <c r="BB1322"/>
      <c r="BC1322"/>
      <c r="BD1322"/>
      <c r="BE1322"/>
      <c r="BF1322"/>
      <c r="BG1322"/>
      <c r="BH1322"/>
      <c r="BI1322"/>
      <c r="BJ1322"/>
      <c r="BK1322"/>
      <c r="BL1322"/>
      <c r="BM1322"/>
      <c r="BN1322"/>
      <c r="BO1322"/>
      <c r="BP1322"/>
      <c r="BQ1322"/>
      <c r="BR1322"/>
      <c r="BS1322"/>
      <c r="BT1322"/>
      <c r="BU1322"/>
      <c r="BV1322"/>
      <c r="BW1322"/>
      <c r="BX1322"/>
      <c r="BY1322"/>
      <c r="BZ1322"/>
      <c r="CA1322"/>
      <c r="CB1322"/>
      <c r="CC1322"/>
      <c r="CD1322"/>
      <c r="CE1322"/>
      <c r="CF1322"/>
      <c r="CG1322"/>
      <c r="CH1322"/>
      <c r="CI1322"/>
      <c r="CJ1322"/>
      <c r="CK1322"/>
      <c r="CL1322"/>
      <c r="CM1322"/>
      <c r="CN1322"/>
      <c r="CO1322"/>
      <c r="CP1322"/>
      <c r="CQ1322"/>
      <c r="CR1322"/>
      <c r="CS1322"/>
      <c r="CT1322"/>
      <c r="CU1322"/>
      <c r="CV1322"/>
      <c r="CW1322"/>
      <c r="CX1322"/>
      <c r="CY1322"/>
      <c r="CZ1322"/>
      <c r="DA1322"/>
      <c r="DB1322"/>
      <c r="DC1322"/>
      <c r="DD1322"/>
      <c r="DE1322"/>
      <c r="DF1322"/>
      <c r="DG1322"/>
      <c r="DH1322"/>
      <c r="DI1322"/>
      <c r="DJ1322"/>
      <c r="DK1322"/>
      <c r="DL1322"/>
      <c r="DM1322"/>
      <c r="DN1322"/>
      <c r="DO1322"/>
      <c r="DP1322"/>
      <c r="DQ1322"/>
      <c r="DR1322"/>
      <c r="DS1322"/>
      <c r="DT1322"/>
      <c r="DU1322"/>
      <c r="DV1322"/>
      <c r="DW1322"/>
      <c r="DX1322"/>
      <c r="DY1322"/>
      <c r="DZ1322"/>
      <c r="EA1322"/>
      <c r="EB1322"/>
      <c r="EC1322"/>
      <c r="ED1322"/>
      <c r="EE1322"/>
      <c r="EF1322"/>
      <c r="EG1322"/>
      <c r="EH1322"/>
      <c r="EI1322"/>
      <c r="EJ1322"/>
      <c r="EK1322"/>
      <c r="EL1322"/>
      <c r="EM1322"/>
      <c r="EN1322"/>
      <c r="EO1322"/>
      <c r="EP1322"/>
      <c r="EQ1322"/>
      <c r="ER1322"/>
      <c r="ES1322"/>
      <c r="ET1322"/>
      <c r="EU1322"/>
      <c r="EV1322"/>
      <c r="EW1322"/>
      <c r="EX1322"/>
      <c r="EY1322"/>
      <c r="EZ1322"/>
      <c r="FA1322"/>
      <c r="FB1322"/>
      <c r="FC1322"/>
      <c r="FD1322"/>
      <c r="FE1322"/>
      <c r="FF1322"/>
      <c r="FG1322"/>
      <c r="FH1322"/>
      <c r="FI1322"/>
      <c r="FJ1322"/>
      <c r="FK1322"/>
      <c r="FL1322"/>
      <c r="FM1322"/>
      <c r="FN1322"/>
      <c r="FO1322"/>
      <c r="FP1322"/>
      <c r="FQ1322"/>
      <c r="FR1322"/>
      <c r="FS1322"/>
      <c r="FT1322"/>
      <c r="FU1322"/>
      <c r="FV1322"/>
      <c r="FW1322"/>
      <c r="FX1322"/>
      <c r="FY1322"/>
      <c r="FZ1322"/>
      <c r="GA1322"/>
      <c r="GB1322"/>
      <c r="GC1322"/>
      <c r="GD1322"/>
      <c r="GE1322"/>
      <c r="GF1322"/>
      <c r="GG1322"/>
      <c r="GH1322"/>
      <c r="GI1322"/>
      <c r="GJ1322"/>
      <c r="GK1322"/>
      <c r="GL1322"/>
      <c r="GM1322"/>
      <c r="GN1322"/>
      <c r="GO1322"/>
      <c r="GP1322"/>
      <c r="GQ1322"/>
      <c r="GR1322"/>
      <c r="GS1322"/>
      <c r="GT1322"/>
      <c r="GU1322"/>
      <c r="GV1322"/>
      <c r="GW1322"/>
      <c r="GX1322"/>
      <c r="GY1322"/>
      <c r="GZ1322"/>
      <c r="HA1322"/>
      <c r="HB1322"/>
      <c r="HC1322"/>
      <c r="HD1322"/>
      <c r="HE1322"/>
      <c r="HF1322"/>
      <c r="HG1322"/>
      <c r="HH1322"/>
      <c r="HI1322"/>
      <c r="HJ1322"/>
      <c r="HK1322"/>
      <c r="HL1322"/>
      <c r="HM1322"/>
      <c r="HN1322"/>
      <c r="HO1322"/>
      <c r="HP1322"/>
      <c r="HQ1322"/>
      <c r="HR1322"/>
      <c r="HS1322"/>
      <c r="HT1322"/>
      <c r="HU1322"/>
      <c r="HV1322"/>
      <c r="HW1322"/>
      <c r="HX1322"/>
      <c r="HY1322"/>
      <c r="HZ1322"/>
      <c r="IA1322"/>
      <c r="IB1322"/>
      <c r="IC1322"/>
      <c r="ID1322"/>
      <c r="IE1322"/>
      <c r="IF1322"/>
      <c r="IG1322"/>
      <c r="IH1322"/>
      <c r="II1322"/>
      <c r="IJ1322"/>
      <c r="IK1322"/>
      <c r="IL1322"/>
      <c r="IM1322"/>
      <c r="IN1322"/>
      <c r="IO1322"/>
      <c r="IP1322"/>
      <c r="IQ1322"/>
      <c r="IR1322"/>
      <c r="IS1322"/>
      <c r="IT1322"/>
      <c r="IU1322"/>
      <c r="IV1322"/>
      <c r="IW1322"/>
      <c r="IX1322"/>
      <c r="IY1322"/>
      <c r="IZ1322"/>
      <c r="JA1322"/>
      <c r="JB1322"/>
      <c r="JC1322"/>
      <c r="JD1322"/>
      <c r="JE1322"/>
      <c r="JF1322"/>
      <c r="JG1322"/>
      <c r="JH1322"/>
      <c r="JI1322"/>
      <c r="JJ1322"/>
      <c r="JK1322"/>
      <c r="JL1322"/>
      <c r="JM1322"/>
      <c r="JN1322"/>
      <c r="JO1322"/>
      <c r="JP1322"/>
      <c r="JQ1322"/>
      <c r="JR1322"/>
      <c r="JS1322"/>
      <c r="JT1322"/>
      <c r="JU1322"/>
      <c r="JV1322"/>
      <c r="JW1322"/>
      <c r="JX1322"/>
      <c r="JY1322"/>
      <c r="JZ1322"/>
      <c r="KA1322"/>
      <c r="KB1322"/>
      <c r="KC1322"/>
      <c r="KD1322"/>
      <c r="KE1322"/>
      <c r="KF1322"/>
      <c r="KG1322"/>
      <c r="KH1322"/>
      <c r="KI1322"/>
      <c r="KJ1322"/>
      <c r="KK1322"/>
      <c r="KL1322"/>
      <c r="KM1322"/>
      <c r="KN1322"/>
      <c r="KO1322"/>
      <c r="KP1322"/>
      <c r="KQ1322"/>
      <c r="KR1322"/>
      <c r="KS1322"/>
      <c r="KT1322"/>
      <c r="KU1322"/>
      <c r="KV1322"/>
      <c r="KW1322"/>
      <c r="KX1322"/>
      <c r="KY1322"/>
      <c r="KZ1322"/>
      <c r="LA1322"/>
      <c r="LB1322"/>
      <c r="LC1322"/>
      <c r="LD1322"/>
      <c r="LE1322"/>
      <c r="LF1322"/>
      <c r="LG1322"/>
      <c r="LH1322"/>
      <c r="LI1322"/>
      <c r="LJ1322"/>
      <c r="LK1322"/>
      <c r="LL1322"/>
      <c r="LM1322"/>
      <c r="LN1322"/>
      <c r="LO1322"/>
      <c r="LP1322"/>
      <c r="LQ1322"/>
      <c r="LR1322"/>
      <c r="LS1322"/>
      <c r="LT1322"/>
      <c r="LU1322"/>
      <c r="LV1322"/>
      <c r="LW1322"/>
      <c r="LX1322"/>
      <c r="LY1322"/>
      <c r="LZ1322"/>
      <c r="MA1322"/>
      <c r="MB1322"/>
      <c r="MC1322"/>
      <c r="MD1322"/>
      <c r="ME1322"/>
      <c r="MF1322"/>
      <c r="MG1322"/>
      <c r="MH1322"/>
      <c r="MI1322"/>
      <c r="MJ1322"/>
      <c r="MK1322"/>
      <c r="ML1322"/>
      <c r="MM1322"/>
      <c r="MN1322"/>
      <c r="MO1322"/>
      <c r="MP1322"/>
      <c r="MQ1322"/>
      <c r="MR1322"/>
      <c r="MS1322"/>
      <c r="MT1322"/>
      <c r="MU1322"/>
      <c r="MV1322"/>
      <c r="MW1322"/>
      <c r="MX1322"/>
      <c r="MY1322"/>
      <c r="MZ1322"/>
      <c r="NA1322"/>
      <c r="NB1322"/>
      <c r="NC1322"/>
      <c r="ND1322"/>
      <c r="NE1322"/>
      <c r="NF1322"/>
      <c r="NG1322"/>
      <c r="NH1322"/>
      <c r="NI1322"/>
      <c r="NJ1322"/>
      <c r="NK1322"/>
      <c r="NL1322"/>
      <c r="NM1322"/>
      <c r="NN1322"/>
      <c r="NO1322"/>
      <c r="NP1322"/>
      <c r="NQ1322"/>
      <c r="NR1322"/>
      <c r="NS1322"/>
      <c r="NT1322"/>
      <c r="NU1322"/>
      <c r="NV1322"/>
      <c r="NW1322"/>
      <c r="NX1322"/>
      <c r="NY1322"/>
      <c r="NZ1322"/>
      <c r="OA1322"/>
      <c r="OB1322"/>
      <c r="OC1322"/>
      <c r="OD1322"/>
      <c r="OE1322"/>
      <c r="OF1322"/>
      <c r="OG1322"/>
      <c r="OH1322"/>
      <c r="OI1322"/>
      <c r="OJ1322"/>
      <c r="OK1322"/>
      <c r="OL1322"/>
      <c r="OM1322"/>
      <c r="ON1322"/>
      <c r="OO1322"/>
      <c r="OP1322"/>
      <c r="OQ1322"/>
      <c r="OR1322"/>
      <c r="OS1322"/>
      <c r="OT1322"/>
      <c r="OU1322"/>
      <c r="OV1322"/>
      <c r="OW1322"/>
      <c r="OX1322"/>
      <c r="OY1322"/>
      <c r="OZ1322"/>
      <c r="PA1322"/>
      <c r="PB1322"/>
      <c r="PC1322"/>
      <c r="PD1322"/>
      <c r="PE1322"/>
      <c r="PF1322"/>
      <c r="PG1322"/>
      <c r="PH1322"/>
      <c r="PI1322"/>
      <c r="PJ1322"/>
      <c r="PK1322"/>
      <c r="PL1322"/>
      <c r="PM1322"/>
      <c r="PN1322"/>
      <c r="PO1322"/>
      <c r="PP1322"/>
      <c r="PQ1322"/>
      <c r="PR1322"/>
      <c r="PS1322"/>
      <c r="PT1322"/>
      <c r="PU1322"/>
      <c r="PV1322"/>
      <c r="PW1322"/>
      <c r="PX1322"/>
      <c r="PY1322"/>
      <c r="PZ1322"/>
      <c r="QA1322"/>
      <c r="QB1322"/>
      <c r="QC1322"/>
      <c r="QD1322"/>
      <c r="QE1322"/>
      <c r="QF1322"/>
      <c r="QG1322"/>
      <c r="QH1322"/>
      <c r="QI1322"/>
      <c r="QJ1322"/>
      <c r="QK1322"/>
      <c r="QL1322"/>
      <c r="QM1322"/>
      <c r="QN1322"/>
      <c r="QO1322"/>
      <c r="QP1322"/>
      <c r="QQ1322"/>
      <c r="QR1322"/>
      <c r="QS1322"/>
      <c r="QT1322"/>
      <c r="QU1322"/>
      <c r="QV1322"/>
      <c r="QW1322"/>
      <c r="QX1322"/>
      <c r="QY1322"/>
      <c r="QZ1322"/>
      <c r="RA1322"/>
      <c r="RB1322"/>
      <c r="RC1322"/>
      <c r="RD1322"/>
      <c r="RE1322"/>
      <c r="RF1322"/>
      <c r="RG1322"/>
      <c r="RH1322"/>
      <c r="RI1322"/>
      <c r="RJ1322"/>
      <c r="RK1322"/>
      <c r="RL1322"/>
      <c r="RM1322"/>
      <c r="RN1322"/>
      <c r="RO1322"/>
      <c r="RP1322"/>
      <c r="RQ1322"/>
      <c r="RR1322"/>
      <c r="RS1322"/>
      <c r="RT1322"/>
      <c r="RU1322"/>
      <c r="RV1322"/>
      <c r="RW1322"/>
      <c r="RX1322"/>
      <c r="RY1322"/>
      <c r="RZ1322"/>
      <c r="SA1322"/>
      <c r="SB1322"/>
      <c r="SC1322"/>
      <c r="SD1322"/>
      <c r="SE1322"/>
      <c r="SF1322"/>
      <c r="SG1322"/>
      <c r="SH1322"/>
      <c r="SI1322"/>
      <c r="SJ1322"/>
      <c r="SK1322"/>
      <c r="SL1322"/>
      <c r="SM1322"/>
      <c r="SN1322"/>
      <c r="SO1322"/>
      <c r="SP1322"/>
      <c r="SQ1322"/>
      <c r="SR1322"/>
      <c r="SS1322"/>
      <c r="ST1322"/>
      <c r="SU1322"/>
      <c r="SV1322"/>
      <c r="SW1322"/>
      <c r="SX1322"/>
      <c r="SY1322"/>
      <c r="SZ1322"/>
      <c r="TA1322"/>
      <c r="TB1322"/>
      <c r="TC1322"/>
      <c r="TD1322"/>
    </row>
    <row r="1323" spans="1:524" ht="16.5" customHeight="1" x14ac:dyDescent="0.2">
      <c r="A1323" s="20">
        <v>715</v>
      </c>
      <c r="B1323" s="20" t="s">
        <v>62</v>
      </c>
      <c r="C1323" s="20" t="s">
        <v>915</v>
      </c>
      <c r="D1323" s="20" t="s">
        <v>38</v>
      </c>
      <c r="E1323" s="20" t="s">
        <v>1350</v>
      </c>
      <c r="F1323" s="22" t="s">
        <v>964</v>
      </c>
      <c r="G1323" s="20" t="s">
        <v>37</v>
      </c>
      <c r="H1323" s="20" t="s">
        <v>154</v>
      </c>
      <c r="I1323" s="20" t="s">
        <v>81</v>
      </c>
      <c r="J1323" s="22" t="s">
        <v>915</v>
      </c>
      <c r="K1323" s="20"/>
      <c r="L1323" s="20"/>
      <c r="M1323" s="20"/>
      <c r="N1323" s="20"/>
      <c r="O1323" s="23"/>
      <c r="P1323" s="23">
        <v>2087273</v>
      </c>
      <c r="Q1323" s="24">
        <v>1</v>
      </c>
      <c r="R1323" s="25">
        <v>45992</v>
      </c>
      <c r="S1323" s="20" t="s">
        <v>83</v>
      </c>
      <c r="T1323" s="26">
        <f t="shared" si="22"/>
        <v>2087273</v>
      </c>
      <c r="U1323" s="27" t="s">
        <v>100</v>
      </c>
      <c r="V1323" s="27" t="s">
        <v>100</v>
      </c>
      <c r="W1323"/>
      <c r="X1323"/>
      <c r="Y1323"/>
      <c r="Z1323"/>
      <c r="AA1323"/>
      <c r="AB1323"/>
      <c r="AC1323"/>
      <c r="AD1323"/>
      <c r="AE1323"/>
      <c r="AF1323"/>
      <c r="AG1323"/>
      <c r="AH1323"/>
      <c r="AI1323"/>
      <c r="AJ1323"/>
      <c r="AK1323"/>
      <c r="AL1323"/>
      <c r="AM1323"/>
      <c r="AN1323"/>
      <c r="AO1323"/>
      <c r="AP1323"/>
      <c r="AQ1323"/>
      <c r="AR1323"/>
      <c r="AS1323"/>
      <c r="AT1323"/>
      <c r="AU1323"/>
      <c r="AV1323"/>
      <c r="AW1323"/>
      <c r="AX1323"/>
      <c r="AY1323"/>
      <c r="AZ1323"/>
      <c r="BA1323"/>
      <c r="BB1323"/>
      <c r="BC1323"/>
      <c r="BD1323"/>
      <c r="BE1323"/>
      <c r="BF1323"/>
      <c r="BG1323"/>
      <c r="BH1323"/>
      <c r="BI1323"/>
      <c r="BJ1323"/>
      <c r="BK1323"/>
      <c r="BL1323"/>
      <c r="BM1323"/>
      <c r="BN1323"/>
      <c r="BO1323"/>
      <c r="BP1323"/>
      <c r="BQ1323"/>
      <c r="BR1323"/>
      <c r="BS1323"/>
      <c r="BT1323"/>
      <c r="BU1323"/>
      <c r="BV1323"/>
      <c r="BW1323"/>
      <c r="BX1323"/>
      <c r="BY1323"/>
      <c r="BZ1323"/>
      <c r="CA1323"/>
      <c r="CB1323"/>
      <c r="CC1323"/>
      <c r="CD1323"/>
      <c r="CE1323"/>
      <c r="CF1323"/>
      <c r="CG1323"/>
      <c r="CH1323"/>
      <c r="CI1323"/>
      <c r="CJ1323"/>
      <c r="CK1323"/>
      <c r="CL1323"/>
      <c r="CM1323"/>
      <c r="CN1323"/>
      <c r="CO1323"/>
      <c r="CP1323"/>
      <c r="CQ1323"/>
      <c r="CR1323"/>
      <c r="CS1323"/>
      <c r="CT1323"/>
      <c r="CU1323"/>
      <c r="CV1323"/>
      <c r="CW1323"/>
      <c r="CX1323"/>
      <c r="CY1323"/>
      <c r="CZ1323"/>
      <c r="DA1323"/>
      <c r="DB1323"/>
      <c r="DC1323"/>
      <c r="DD1323"/>
      <c r="DE1323"/>
      <c r="DF1323"/>
      <c r="DG1323"/>
      <c r="DH1323"/>
      <c r="DI1323"/>
      <c r="DJ1323"/>
      <c r="DK1323"/>
      <c r="DL1323"/>
      <c r="DM1323"/>
      <c r="DN1323"/>
      <c r="DO1323"/>
      <c r="DP1323"/>
      <c r="DQ1323"/>
      <c r="DR1323"/>
      <c r="DS1323"/>
      <c r="DT1323"/>
      <c r="DU1323"/>
      <c r="DV1323"/>
      <c r="DW1323"/>
      <c r="DX1323"/>
      <c r="DY1323"/>
      <c r="DZ1323"/>
      <c r="EA1323"/>
      <c r="EB1323"/>
      <c r="EC1323"/>
      <c r="ED1323"/>
      <c r="EE1323"/>
      <c r="EF1323"/>
      <c r="EG1323"/>
      <c r="EH1323"/>
      <c r="EI1323"/>
      <c r="EJ1323"/>
      <c r="EK1323"/>
      <c r="EL1323"/>
      <c r="EM1323"/>
      <c r="EN1323"/>
      <c r="EO1323"/>
      <c r="EP1323"/>
      <c r="EQ1323"/>
      <c r="ER1323"/>
      <c r="ES1323"/>
      <c r="ET1323"/>
      <c r="EU1323"/>
      <c r="EV1323"/>
      <c r="EW1323"/>
      <c r="EX1323"/>
      <c r="EY1323"/>
      <c r="EZ1323"/>
      <c r="FA1323"/>
      <c r="FB1323"/>
      <c r="FC1323"/>
      <c r="FD1323"/>
      <c r="FE1323"/>
      <c r="FF1323"/>
      <c r="FG1323"/>
      <c r="FH1323"/>
      <c r="FI1323"/>
      <c r="FJ1323"/>
      <c r="FK1323"/>
      <c r="FL1323"/>
      <c r="FM1323"/>
      <c r="FN1323"/>
      <c r="FO1323"/>
      <c r="FP1323"/>
      <c r="FQ1323"/>
      <c r="FR1323"/>
      <c r="FS1323"/>
      <c r="FT1323"/>
      <c r="FU1323"/>
      <c r="FV1323"/>
      <c r="FW1323"/>
      <c r="FX1323"/>
      <c r="FY1323"/>
      <c r="FZ1323"/>
      <c r="GA1323"/>
      <c r="GB1323"/>
      <c r="GC1323"/>
      <c r="GD1323"/>
      <c r="GE1323"/>
      <c r="GF1323"/>
      <c r="GG1323"/>
      <c r="GH1323"/>
      <c r="GI1323"/>
      <c r="GJ1323"/>
      <c r="GK1323"/>
      <c r="GL1323"/>
      <c r="GM1323"/>
      <c r="GN1323"/>
      <c r="GO1323"/>
      <c r="GP1323"/>
      <c r="GQ1323"/>
      <c r="GR1323"/>
      <c r="GS1323"/>
      <c r="GT1323"/>
      <c r="GU1323"/>
      <c r="GV1323"/>
      <c r="GW1323"/>
      <c r="GX1323"/>
      <c r="GY1323"/>
      <c r="GZ1323"/>
      <c r="HA1323"/>
      <c r="HB1323"/>
      <c r="HC1323"/>
      <c r="HD1323"/>
      <c r="HE1323"/>
      <c r="HF1323"/>
      <c r="HG1323"/>
      <c r="HH1323"/>
      <c r="HI1323"/>
      <c r="HJ1323"/>
      <c r="HK1323"/>
      <c r="HL1323"/>
      <c r="HM1323"/>
      <c r="HN1323"/>
      <c r="HO1323"/>
      <c r="HP1323"/>
      <c r="HQ1323"/>
      <c r="HR1323"/>
      <c r="HS1323"/>
      <c r="HT1323"/>
      <c r="HU1323"/>
      <c r="HV1323"/>
      <c r="HW1323"/>
      <c r="HX1323"/>
      <c r="HY1323"/>
      <c r="HZ1323"/>
      <c r="IA1323"/>
      <c r="IB1323"/>
      <c r="IC1323"/>
      <c r="ID1323"/>
      <c r="IE1323"/>
      <c r="IF1323"/>
      <c r="IG1323"/>
      <c r="IH1323"/>
      <c r="II1323"/>
      <c r="IJ1323"/>
      <c r="IK1323"/>
      <c r="IL1323"/>
      <c r="IM1323"/>
      <c r="IN1323"/>
      <c r="IO1323"/>
      <c r="IP1323"/>
      <c r="IQ1323"/>
      <c r="IR1323"/>
      <c r="IS1323"/>
      <c r="IT1323"/>
      <c r="IU1323"/>
      <c r="IV1323"/>
      <c r="IW1323"/>
      <c r="IX1323"/>
      <c r="IY1323"/>
      <c r="IZ1323"/>
      <c r="JA1323"/>
      <c r="JB1323"/>
      <c r="JC1323"/>
      <c r="JD1323"/>
      <c r="JE1323"/>
      <c r="JF1323"/>
      <c r="JG1323"/>
      <c r="JH1323"/>
      <c r="JI1323"/>
      <c r="JJ1323"/>
      <c r="JK1323"/>
      <c r="JL1323"/>
      <c r="JM1323"/>
      <c r="JN1323"/>
      <c r="JO1323"/>
      <c r="JP1323"/>
      <c r="JQ1323"/>
      <c r="JR1323"/>
      <c r="JS1323"/>
      <c r="JT1323"/>
      <c r="JU1323"/>
      <c r="JV1323"/>
      <c r="JW1323"/>
      <c r="JX1323"/>
      <c r="JY1323"/>
      <c r="JZ1323"/>
      <c r="KA1323"/>
      <c r="KB1323"/>
      <c r="KC1323"/>
      <c r="KD1323"/>
      <c r="KE1323"/>
      <c r="KF1323"/>
      <c r="KG1323"/>
      <c r="KH1323"/>
      <c r="KI1323"/>
      <c r="KJ1323"/>
      <c r="KK1323"/>
      <c r="KL1323"/>
      <c r="KM1323"/>
      <c r="KN1323"/>
      <c r="KO1323"/>
      <c r="KP1323"/>
      <c r="KQ1323"/>
      <c r="KR1323"/>
      <c r="KS1323"/>
      <c r="KT1323"/>
      <c r="KU1323"/>
      <c r="KV1323"/>
      <c r="KW1323"/>
      <c r="KX1323"/>
      <c r="KY1323"/>
      <c r="KZ1323"/>
      <c r="LA1323"/>
      <c r="LB1323"/>
      <c r="LC1323"/>
      <c r="LD1323"/>
      <c r="LE1323"/>
      <c r="LF1323"/>
      <c r="LG1323"/>
      <c r="LH1323"/>
      <c r="LI1323"/>
      <c r="LJ1323"/>
      <c r="LK1323"/>
      <c r="LL1323"/>
      <c r="LM1323"/>
      <c r="LN1323"/>
      <c r="LO1323"/>
      <c r="LP1323"/>
      <c r="LQ1323"/>
      <c r="LR1323"/>
      <c r="LS1323"/>
      <c r="LT1323"/>
      <c r="LU1323"/>
      <c r="LV1323"/>
      <c r="LW1323"/>
      <c r="LX1323"/>
      <c r="LY1323"/>
      <c r="LZ1323"/>
      <c r="MA1323"/>
      <c r="MB1323"/>
      <c r="MC1323"/>
      <c r="MD1323"/>
      <c r="ME1323"/>
      <c r="MF1323"/>
      <c r="MG1323"/>
      <c r="MH1323"/>
      <c r="MI1323"/>
      <c r="MJ1323"/>
      <c r="MK1323"/>
      <c r="ML1323"/>
      <c r="MM1323"/>
      <c r="MN1323"/>
      <c r="MO1323"/>
      <c r="MP1323"/>
      <c r="MQ1323"/>
      <c r="MR1323"/>
      <c r="MS1323"/>
      <c r="MT1323"/>
      <c r="MU1323"/>
      <c r="MV1323"/>
      <c r="MW1323"/>
      <c r="MX1323"/>
      <c r="MY1323"/>
      <c r="MZ1323"/>
      <c r="NA1323"/>
      <c r="NB1323"/>
      <c r="NC1323"/>
      <c r="ND1323"/>
      <c r="NE1323"/>
      <c r="NF1323"/>
      <c r="NG1323"/>
      <c r="NH1323"/>
      <c r="NI1323"/>
      <c r="NJ1323"/>
      <c r="NK1323"/>
      <c r="NL1323"/>
      <c r="NM1323"/>
      <c r="NN1323"/>
      <c r="NO1323"/>
      <c r="NP1323"/>
      <c r="NQ1323"/>
      <c r="NR1323"/>
      <c r="NS1323"/>
      <c r="NT1323"/>
      <c r="NU1323"/>
      <c r="NV1323"/>
      <c r="NW1323"/>
      <c r="NX1323"/>
      <c r="NY1323"/>
      <c r="NZ1323"/>
      <c r="OA1323"/>
      <c r="OB1323"/>
      <c r="OC1323"/>
      <c r="OD1323"/>
      <c r="OE1323"/>
      <c r="OF1323"/>
      <c r="OG1323"/>
      <c r="OH1323"/>
      <c r="OI1323"/>
      <c r="OJ1323"/>
      <c r="OK1323"/>
      <c r="OL1323"/>
      <c r="OM1323"/>
      <c r="ON1323"/>
      <c r="OO1323"/>
      <c r="OP1323"/>
      <c r="OQ1323"/>
      <c r="OR1323"/>
      <c r="OS1323"/>
      <c r="OT1323"/>
      <c r="OU1323"/>
      <c r="OV1323"/>
      <c r="OW1323"/>
      <c r="OX1323"/>
      <c r="OY1323"/>
      <c r="OZ1323"/>
      <c r="PA1323"/>
      <c r="PB1323"/>
      <c r="PC1323"/>
      <c r="PD1323"/>
      <c r="PE1323"/>
      <c r="PF1323"/>
      <c r="PG1323"/>
      <c r="PH1323"/>
      <c r="PI1323"/>
      <c r="PJ1323"/>
      <c r="PK1323"/>
      <c r="PL1323"/>
      <c r="PM1323"/>
      <c r="PN1323"/>
      <c r="PO1323"/>
      <c r="PP1323"/>
      <c r="PQ1323"/>
      <c r="PR1323"/>
      <c r="PS1323"/>
      <c r="PT1323"/>
      <c r="PU1323"/>
      <c r="PV1323"/>
      <c r="PW1323"/>
      <c r="PX1323"/>
      <c r="PY1323"/>
      <c r="PZ1323"/>
      <c r="QA1323"/>
      <c r="QB1323"/>
      <c r="QC1323"/>
      <c r="QD1323"/>
      <c r="QE1323"/>
      <c r="QF1323"/>
      <c r="QG1323"/>
      <c r="QH1323"/>
      <c r="QI1323"/>
      <c r="QJ1323"/>
      <c r="QK1323"/>
      <c r="QL1323"/>
      <c r="QM1323"/>
      <c r="QN1323"/>
      <c r="QO1323"/>
      <c r="QP1323"/>
      <c r="QQ1323"/>
      <c r="QR1323"/>
      <c r="QS1323"/>
      <c r="QT1323"/>
      <c r="QU1323"/>
      <c r="QV1323"/>
      <c r="QW1323"/>
      <c r="QX1323"/>
      <c r="QY1323"/>
      <c r="QZ1323"/>
      <c r="RA1323"/>
      <c r="RB1323"/>
      <c r="RC1323"/>
      <c r="RD1323"/>
      <c r="RE1323"/>
      <c r="RF1323"/>
      <c r="RG1323"/>
      <c r="RH1323"/>
      <c r="RI1323"/>
      <c r="RJ1323"/>
      <c r="RK1323"/>
      <c r="RL1323"/>
      <c r="RM1323"/>
      <c r="RN1323"/>
      <c r="RO1323"/>
      <c r="RP1323"/>
      <c r="RQ1323"/>
      <c r="RR1323"/>
      <c r="RS1323"/>
      <c r="RT1323"/>
      <c r="RU1323"/>
      <c r="RV1323"/>
      <c r="RW1323"/>
      <c r="RX1323"/>
      <c r="RY1323"/>
      <c r="RZ1323"/>
      <c r="SA1323"/>
      <c r="SB1323"/>
      <c r="SC1323"/>
      <c r="SD1323"/>
      <c r="SE1323"/>
      <c r="SF1323"/>
      <c r="SG1323"/>
      <c r="SH1323"/>
      <c r="SI1323"/>
      <c r="SJ1323"/>
      <c r="SK1323"/>
      <c r="SL1323"/>
      <c r="SM1323"/>
      <c r="SN1323"/>
      <c r="SO1323"/>
      <c r="SP1323"/>
      <c r="SQ1323"/>
      <c r="SR1323"/>
      <c r="SS1323"/>
      <c r="ST1323"/>
      <c r="SU1323"/>
      <c r="SV1323"/>
      <c r="SW1323"/>
      <c r="SX1323"/>
      <c r="SY1323"/>
      <c r="SZ1323"/>
      <c r="TA1323"/>
      <c r="TB1323"/>
      <c r="TC1323"/>
      <c r="TD1323"/>
    </row>
    <row r="1324" spans="1:524" ht="16.5" customHeight="1" x14ac:dyDescent="0.2">
      <c r="A1324" s="20">
        <v>716</v>
      </c>
      <c r="B1324" s="20" t="s">
        <v>62</v>
      </c>
      <c r="C1324" s="20" t="s">
        <v>915</v>
      </c>
      <c r="D1324" s="20" t="s">
        <v>38</v>
      </c>
      <c r="E1324" s="20" t="s">
        <v>1345</v>
      </c>
      <c r="F1324" s="22" t="s">
        <v>965</v>
      </c>
      <c r="G1324" s="20" t="s">
        <v>84</v>
      </c>
      <c r="H1324" s="20" t="s">
        <v>35</v>
      </c>
      <c r="I1324" s="20" t="s">
        <v>81</v>
      </c>
      <c r="J1324" s="22" t="s">
        <v>915</v>
      </c>
      <c r="K1324" s="20"/>
      <c r="L1324" s="20"/>
      <c r="M1324" s="20"/>
      <c r="N1324" s="20"/>
      <c r="O1324" s="23"/>
      <c r="P1324" s="23">
        <v>1448700</v>
      </c>
      <c r="Q1324" s="24">
        <v>1</v>
      </c>
      <c r="R1324" s="25">
        <v>45658</v>
      </c>
      <c r="S1324" s="20" t="s">
        <v>83</v>
      </c>
      <c r="T1324" s="26">
        <f t="shared" si="22"/>
        <v>1448700</v>
      </c>
      <c r="U1324" s="27" t="s">
        <v>100</v>
      </c>
      <c r="V1324" s="27" t="s">
        <v>100</v>
      </c>
      <c r="W1324"/>
      <c r="X1324"/>
      <c r="Y1324"/>
      <c r="Z1324"/>
      <c r="AA1324"/>
      <c r="AB1324"/>
      <c r="AC1324"/>
      <c r="AD1324"/>
      <c r="AE1324"/>
      <c r="AF1324"/>
      <c r="AG1324"/>
      <c r="AH1324"/>
      <c r="AI1324"/>
      <c r="AJ1324"/>
      <c r="AK1324"/>
      <c r="AL1324"/>
      <c r="AM1324"/>
      <c r="AN1324"/>
      <c r="AO1324"/>
      <c r="AP1324"/>
      <c r="AQ1324"/>
      <c r="AR1324"/>
      <c r="AS1324"/>
      <c r="AT1324"/>
      <c r="AU1324"/>
      <c r="AV1324"/>
      <c r="AW1324"/>
      <c r="AX1324"/>
      <c r="AY1324"/>
      <c r="AZ1324"/>
      <c r="BA1324"/>
      <c r="BB1324"/>
      <c r="BC1324"/>
      <c r="BD1324"/>
      <c r="BE1324"/>
      <c r="BF1324"/>
      <c r="BG1324"/>
      <c r="BH1324"/>
      <c r="BI1324"/>
      <c r="BJ1324"/>
      <c r="BK1324"/>
      <c r="BL1324"/>
      <c r="BM1324"/>
      <c r="BN1324"/>
      <c r="BO1324"/>
      <c r="BP1324"/>
      <c r="BQ1324"/>
      <c r="BR1324"/>
      <c r="BS1324"/>
      <c r="BT1324"/>
      <c r="BU1324"/>
      <c r="BV1324"/>
      <c r="BW1324"/>
      <c r="BX1324"/>
      <c r="BY1324"/>
      <c r="BZ1324"/>
      <c r="CA1324"/>
      <c r="CB1324"/>
      <c r="CC1324"/>
      <c r="CD1324"/>
      <c r="CE1324"/>
      <c r="CF1324"/>
      <c r="CG1324"/>
      <c r="CH1324"/>
      <c r="CI1324"/>
      <c r="CJ1324"/>
      <c r="CK1324"/>
      <c r="CL1324"/>
      <c r="CM1324"/>
      <c r="CN1324"/>
      <c r="CO1324"/>
      <c r="CP1324"/>
      <c r="CQ1324"/>
      <c r="CR1324"/>
      <c r="CS1324"/>
      <c r="CT1324"/>
      <c r="CU1324"/>
      <c r="CV1324"/>
      <c r="CW1324"/>
      <c r="CX1324"/>
      <c r="CY1324"/>
      <c r="CZ1324"/>
      <c r="DA1324"/>
      <c r="DB1324"/>
      <c r="DC1324"/>
      <c r="DD1324"/>
      <c r="DE1324"/>
      <c r="DF1324"/>
      <c r="DG1324"/>
      <c r="DH1324"/>
      <c r="DI1324"/>
      <c r="DJ1324"/>
      <c r="DK1324"/>
      <c r="DL1324"/>
      <c r="DM1324"/>
      <c r="DN1324"/>
      <c r="DO1324"/>
      <c r="DP1324"/>
      <c r="DQ1324"/>
      <c r="DR1324"/>
      <c r="DS1324"/>
      <c r="DT1324"/>
      <c r="DU1324"/>
      <c r="DV1324"/>
      <c r="DW1324"/>
      <c r="DX1324"/>
      <c r="DY1324"/>
      <c r="DZ1324"/>
      <c r="EA1324"/>
      <c r="EB1324"/>
      <c r="EC1324"/>
      <c r="ED1324"/>
      <c r="EE1324"/>
      <c r="EF1324"/>
      <c r="EG1324"/>
      <c r="EH1324"/>
      <c r="EI1324"/>
      <c r="EJ1324"/>
      <c r="EK1324"/>
      <c r="EL1324"/>
      <c r="EM1324"/>
      <c r="EN1324"/>
      <c r="EO1324"/>
      <c r="EP1324"/>
      <c r="EQ1324"/>
      <c r="ER1324"/>
      <c r="ES1324"/>
      <c r="ET1324"/>
      <c r="EU1324"/>
      <c r="EV1324"/>
      <c r="EW1324"/>
      <c r="EX1324"/>
      <c r="EY1324"/>
      <c r="EZ1324"/>
      <c r="FA1324"/>
      <c r="FB1324"/>
      <c r="FC1324"/>
      <c r="FD1324"/>
      <c r="FE1324"/>
      <c r="FF1324"/>
      <c r="FG1324"/>
      <c r="FH1324"/>
      <c r="FI1324"/>
      <c r="FJ1324"/>
      <c r="FK1324"/>
      <c r="FL1324"/>
      <c r="FM1324"/>
      <c r="FN1324"/>
      <c r="FO1324"/>
      <c r="FP1324"/>
      <c r="FQ1324"/>
      <c r="FR1324"/>
      <c r="FS1324"/>
      <c r="FT1324"/>
      <c r="FU1324"/>
      <c r="FV1324"/>
      <c r="FW1324"/>
      <c r="FX1324"/>
      <c r="FY1324"/>
      <c r="FZ1324"/>
      <c r="GA1324"/>
      <c r="GB1324"/>
      <c r="GC1324"/>
      <c r="GD1324"/>
      <c r="GE1324"/>
      <c r="GF1324"/>
      <c r="GG1324"/>
      <c r="GH1324"/>
      <c r="GI1324"/>
      <c r="GJ1324"/>
      <c r="GK1324"/>
      <c r="GL1324"/>
      <c r="GM1324"/>
      <c r="GN1324"/>
      <c r="GO1324"/>
      <c r="GP1324"/>
      <c r="GQ1324"/>
      <c r="GR1324"/>
      <c r="GS1324"/>
      <c r="GT1324"/>
      <c r="GU1324"/>
      <c r="GV1324"/>
      <c r="GW1324"/>
      <c r="GX1324"/>
      <c r="GY1324"/>
      <c r="GZ1324"/>
      <c r="HA1324"/>
      <c r="HB1324"/>
      <c r="HC1324"/>
      <c r="HD1324"/>
      <c r="HE1324"/>
      <c r="HF1324"/>
      <c r="HG1324"/>
      <c r="HH1324"/>
      <c r="HI1324"/>
      <c r="HJ1324"/>
      <c r="HK1324"/>
      <c r="HL1324"/>
      <c r="HM1324"/>
      <c r="HN1324"/>
      <c r="HO1324"/>
      <c r="HP1324"/>
      <c r="HQ1324"/>
      <c r="HR1324"/>
      <c r="HS1324"/>
      <c r="HT1324"/>
      <c r="HU1324"/>
      <c r="HV1324"/>
      <c r="HW1324"/>
      <c r="HX1324"/>
      <c r="HY1324"/>
      <c r="HZ1324"/>
      <c r="IA1324"/>
      <c r="IB1324"/>
      <c r="IC1324"/>
      <c r="ID1324"/>
      <c r="IE1324"/>
      <c r="IF1324"/>
      <c r="IG1324"/>
      <c r="IH1324"/>
      <c r="II1324"/>
      <c r="IJ1324"/>
      <c r="IK1324"/>
      <c r="IL1324"/>
      <c r="IM1324"/>
      <c r="IN1324"/>
      <c r="IO1324"/>
      <c r="IP1324"/>
      <c r="IQ1324"/>
      <c r="IR1324"/>
      <c r="IS1324"/>
      <c r="IT1324"/>
      <c r="IU1324"/>
      <c r="IV1324"/>
      <c r="IW1324"/>
      <c r="IX1324"/>
      <c r="IY1324"/>
      <c r="IZ1324"/>
      <c r="JA1324"/>
      <c r="JB1324"/>
      <c r="JC1324"/>
      <c r="JD1324"/>
      <c r="JE1324"/>
      <c r="JF1324"/>
      <c r="JG1324"/>
      <c r="JH1324"/>
      <c r="JI1324"/>
      <c r="JJ1324"/>
      <c r="JK1324"/>
      <c r="JL1324"/>
      <c r="JM1324"/>
      <c r="JN1324"/>
      <c r="JO1324"/>
      <c r="JP1324"/>
      <c r="JQ1324"/>
      <c r="JR1324"/>
      <c r="JS1324"/>
      <c r="JT1324"/>
      <c r="JU1324"/>
      <c r="JV1324"/>
      <c r="JW1324"/>
      <c r="JX1324"/>
      <c r="JY1324"/>
      <c r="JZ1324"/>
      <c r="KA1324"/>
      <c r="KB1324"/>
      <c r="KC1324"/>
      <c r="KD1324"/>
      <c r="KE1324"/>
      <c r="KF1324"/>
      <c r="KG1324"/>
      <c r="KH1324"/>
      <c r="KI1324"/>
      <c r="KJ1324"/>
      <c r="KK1324"/>
      <c r="KL1324"/>
      <c r="KM1324"/>
      <c r="KN1324"/>
      <c r="KO1324"/>
      <c r="KP1324"/>
      <c r="KQ1324"/>
      <c r="KR1324"/>
      <c r="KS1324"/>
      <c r="KT1324"/>
      <c r="KU1324"/>
      <c r="KV1324"/>
      <c r="KW1324"/>
      <c r="KX1324"/>
      <c r="KY1324"/>
      <c r="KZ1324"/>
      <c r="LA1324"/>
      <c r="LB1324"/>
      <c r="LC1324"/>
      <c r="LD1324"/>
      <c r="LE1324"/>
      <c r="LF1324"/>
      <c r="LG1324"/>
      <c r="LH1324"/>
      <c r="LI1324"/>
      <c r="LJ1324"/>
      <c r="LK1324"/>
      <c r="LL1324"/>
      <c r="LM1324"/>
      <c r="LN1324"/>
      <c r="LO1324"/>
      <c r="LP1324"/>
      <c r="LQ1324"/>
      <c r="LR1324"/>
      <c r="LS1324"/>
      <c r="LT1324"/>
      <c r="LU1324"/>
      <c r="LV1324"/>
      <c r="LW1324"/>
      <c r="LX1324"/>
      <c r="LY1324"/>
      <c r="LZ1324"/>
      <c r="MA1324"/>
      <c r="MB1324"/>
      <c r="MC1324"/>
      <c r="MD1324"/>
      <c r="ME1324"/>
      <c r="MF1324"/>
      <c r="MG1324"/>
      <c r="MH1324"/>
      <c r="MI1324"/>
      <c r="MJ1324"/>
      <c r="MK1324"/>
      <c r="ML1324"/>
      <c r="MM1324"/>
      <c r="MN1324"/>
      <c r="MO1324"/>
      <c r="MP1324"/>
      <c r="MQ1324"/>
      <c r="MR1324"/>
      <c r="MS1324"/>
      <c r="MT1324"/>
      <c r="MU1324"/>
      <c r="MV1324"/>
      <c r="MW1324"/>
      <c r="MX1324"/>
      <c r="MY1324"/>
      <c r="MZ1324"/>
      <c r="NA1324"/>
      <c r="NB1324"/>
      <c r="NC1324"/>
      <c r="ND1324"/>
      <c r="NE1324"/>
      <c r="NF1324"/>
      <c r="NG1324"/>
      <c r="NH1324"/>
      <c r="NI1324"/>
      <c r="NJ1324"/>
      <c r="NK1324"/>
      <c r="NL1324"/>
      <c r="NM1324"/>
      <c r="NN1324"/>
      <c r="NO1324"/>
      <c r="NP1324"/>
      <c r="NQ1324"/>
      <c r="NR1324"/>
      <c r="NS1324"/>
      <c r="NT1324"/>
      <c r="NU1324"/>
      <c r="NV1324"/>
      <c r="NW1324"/>
      <c r="NX1324"/>
      <c r="NY1324"/>
      <c r="NZ1324"/>
      <c r="OA1324"/>
      <c r="OB1324"/>
      <c r="OC1324"/>
      <c r="OD1324"/>
      <c r="OE1324"/>
      <c r="OF1324"/>
      <c r="OG1324"/>
      <c r="OH1324"/>
      <c r="OI1324"/>
      <c r="OJ1324"/>
      <c r="OK1324"/>
      <c r="OL1324"/>
      <c r="OM1324"/>
      <c r="ON1324"/>
      <c r="OO1324"/>
      <c r="OP1324"/>
      <c r="OQ1324"/>
      <c r="OR1324"/>
      <c r="OS1324"/>
      <c r="OT1324"/>
      <c r="OU1324"/>
      <c r="OV1324"/>
      <c r="OW1324"/>
      <c r="OX1324"/>
      <c r="OY1324"/>
      <c r="OZ1324"/>
      <c r="PA1324"/>
      <c r="PB1324"/>
      <c r="PC1324"/>
      <c r="PD1324"/>
      <c r="PE1324"/>
      <c r="PF1324"/>
      <c r="PG1324"/>
      <c r="PH1324"/>
      <c r="PI1324"/>
      <c r="PJ1324"/>
      <c r="PK1324"/>
      <c r="PL1324"/>
      <c r="PM1324"/>
      <c r="PN1324"/>
      <c r="PO1324"/>
      <c r="PP1324"/>
      <c r="PQ1324"/>
      <c r="PR1324"/>
      <c r="PS1324"/>
      <c r="PT1324"/>
      <c r="PU1324"/>
      <c r="PV1324"/>
      <c r="PW1324"/>
      <c r="PX1324"/>
      <c r="PY1324"/>
      <c r="PZ1324"/>
      <c r="QA1324"/>
      <c r="QB1324"/>
      <c r="QC1324"/>
      <c r="QD1324"/>
      <c r="QE1324"/>
      <c r="QF1324"/>
      <c r="QG1324"/>
      <c r="QH1324"/>
      <c r="QI1324"/>
      <c r="QJ1324"/>
      <c r="QK1324"/>
      <c r="QL1324"/>
      <c r="QM1324"/>
      <c r="QN1324"/>
      <c r="QO1324"/>
      <c r="QP1324"/>
      <c r="QQ1324"/>
      <c r="QR1324"/>
      <c r="QS1324"/>
      <c r="QT1324"/>
      <c r="QU1324"/>
      <c r="QV1324"/>
      <c r="QW1324"/>
      <c r="QX1324"/>
      <c r="QY1324"/>
      <c r="QZ1324"/>
      <c r="RA1324"/>
      <c r="RB1324"/>
      <c r="RC1324"/>
      <c r="RD1324"/>
      <c r="RE1324"/>
      <c r="RF1324"/>
      <c r="RG1324"/>
      <c r="RH1324"/>
      <c r="RI1324"/>
      <c r="RJ1324"/>
      <c r="RK1324"/>
      <c r="RL1324"/>
      <c r="RM1324"/>
      <c r="RN1324"/>
      <c r="RO1324"/>
      <c r="RP1324"/>
      <c r="RQ1324"/>
      <c r="RR1324"/>
      <c r="RS1324"/>
      <c r="RT1324"/>
      <c r="RU1324"/>
      <c r="RV1324"/>
      <c r="RW1324"/>
      <c r="RX1324"/>
      <c r="RY1324"/>
      <c r="RZ1324"/>
      <c r="SA1324"/>
      <c r="SB1324"/>
      <c r="SC1324"/>
      <c r="SD1324"/>
      <c r="SE1324"/>
      <c r="SF1324"/>
      <c r="SG1324"/>
      <c r="SH1324"/>
      <c r="SI1324"/>
      <c r="SJ1324"/>
      <c r="SK1324"/>
      <c r="SL1324"/>
      <c r="SM1324"/>
      <c r="SN1324"/>
      <c r="SO1324"/>
      <c r="SP1324"/>
      <c r="SQ1324"/>
      <c r="SR1324"/>
      <c r="SS1324"/>
      <c r="ST1324"/>
      <c r="SU1324"/>
      <c r="SV1324"/>
      <c r="SW1324"/>
      <c r="SX1324"/>
      <c r="SY1324"/>
      <c r="SZ1324"/>
      <c r="TA1324"/>
      <c r="TB1324"/>
      <c r="TC1324"/>
      <c r="TD1324"/>
    </row>
    <row r="1325" spans="1:524" ht="16.5" customHeight="1" x14ac:dyDescent="0.2">
      <c r="A1325" s="20">
        <v>717</v>
      </c>
      <c r="B1325" s="20" t="s">
        <v>62</v>
      </c>
      <c r="C1325" s="20" t="s">
        <v>915</v>
      </c>
      <c r="D1325" s="20" t="s">
        <v>38</v>
      </c>
      <c r="E1325" s="20" t="s">
        <v>1345</v>
      </c>
      <c r="F1325" s="22" t="s">
        <v>965</v>
      </c>
      <c r="G1325" s="20" t="s">
        <v>84</v>
      </c>
      <c r="H1325" s="20" t="s">
        <v>35</v>
      </c>
      <c r="I1325" s="20" t="s">
        <v>81</v>
      </c>
      <c r="J1325" s="22" t="s">
        <v>915</v>
      </c>
      <c r="K1325" s="20"/>
      <c r="L1325" s="20"/>
      <c r="M1325" s="20"/>
      <c r="N1325" s="20"/>
      <c r="O1325" s="23"/>
      <c r="P1325" s="23">
        <v>1448700</v>
      </c>
      <c r="Q1325" s="24">
        <v>1</v>
      </c>
      <c r="R1325" s="25">
        <v>45689</v>
      </c>
      <c r="S1325" s="20" t="s">
        <v>83</v>
      </c>
      <c r="T1325" s="26">
        <f t="shared" si="22"/>
        <v>1448700</v>
      </c>
      <c r="U1325" s="27" t="s">
        <v>100</v>
      </c>
      <c r="V1325" s="27" t="s">
        <v>100</v>
      </c>
      <c r="W1325"/>
      <c r="X1325"/>
      <c r="Y1325"/>
      <c r="Z1325"/>
      <c r="AA1325"/>
      <c r="AB1325"/>
      <c r="AC1325"/>
      <c r="AD1325"/>
      <c r="AE1325"/>
      <c r="AF1325"/>
      <c r="AG1325"/>
      <c r="AH1325"/>
      <c r="AI1325"/>
      <c r="AJ1325"/>
      <c r="AK1325"/>
      <c r="AL1325"/>
      <c r="AM1325"/>
      <c r="AN1325"/>
      <c r="AO1325"/>
      <c r="AP1325"/>
      <c r="AQ1325"/>
      <c r="AR1325"/>
      <c r="AS1325"/>
      <c r="AT1325"/>
      <c r="AU1325"/>
      <c r="AV1325"/>
      <c r="AW1325"/>
      <c r="AX1325"/>
      <c r="AY1325"/>
      <c r="AZ1325"/>
      <c r="BA1325"/>
      <c r="BB1325"/>
      <c r="BC1325"/>
      <c r="BD1325"/>
      <c r="BE1325"/>
      <c r="BF1325"/>
      <c r="BG1325"/>
      <c r="BH1325"/>
      <c r="BI1325"/>
      <c r="BJ1325"/>
      <c r="BK1325"/>
      <c r="BL1325"/>
      <c r="BM1325"/>
      <c r="BN1325"/>
      <c r="BO1325"/>
      <c r="BP1325"/>
      <c r="BQ1325"/>
      <c r="BR1325"/>
      <c r="BS1325"/>
      <c r="BT1325"/>
      <c r="BU1325"/>
      <c r="BV1325"/>
      <c r="BW1325"/>
      <c r="BX1325"/>
      <c r="BY1325"/>
      <c r="BZ1325"/>
      <c r="CA1325"/>
      <c r="CB1325"/>
      <c r="CC1325"/>
      <c r="CD1325"/>
      <c r="CE1325"/>
      <c r="CF1325"/>
      <c r="CG1325"/>
      <c r="CH1325"/>
      <c r="CI1325"/>
      <c r="CJ1325"/>
      <c r="CK1325"/>
      <c r="CL1325"/>
      <c r="CM1325"/>
      <c r="CN1325"/>
      <c r="CO1325"/>
      <c r="CP1325"/>
      <c r="CQ1325"/>
      <c r="CR1325"/>
      <c r="CS1325"/>
      <c r="CT1325"/>
      <c r="CU1325"/>
      <c r="CV1325"/>
      <c r="CW1325"/>
      <c r="CX1325"/>
      <c r="CY1325"/>
      <c r="CZ1325"/>
      <c r="DA1325"/>
      <c r="DB1325"/>
      <c r="DC1325"/>
      <c r="DD1325"/>
      <c r="DE1325"/>
      <c r="DF1325"/>
      <c r="DG1325"/>
      <c r="DH1325"/>
      <c r="DI1325"/>
      <c r="DJ1325"/>
      <c r="DK1325"/>
      <c r="DL1325"/>
      <c r="DM1325"/>
      <c r="DN1325"/>
      <c r="DO1325"/>
      <c r="DP1325"/>
      <c r="DQ1325"/>
      <c r="DR1325"/>
      <c r="DS1325"/>
      <c r="DT1325"/>
      <c r="DU1325"/>
      <c r="DV1325"/>
      <c r="DW1325"/>
      <c r="DX1325"/>
      <c r="DY1325"/>
      <c r="DZ1325"/>
      <c r="EA1325"/>
      <c r="EB1325"/>
      <c r="EC1325"/>
      <c r="ED1325"/>
      <c r="EE1325"/>
      <c r="EF1325"/>
      <c r="EG1325"/>
      <c r="EH1325"/>
      <c r="EI1325"/>
      <c r="EJ1325"/>
      <c r="EK1325"/>
      <c r="EL1325"/>
      <c r="EM1325"/>
      <c r="EN1325"/>
      <c r="EO1325"/>
      <c r="EP1325"/>
      <c r="EQ1325"/>
      <c r="ER1325"/>
      <c r="ES1325"/>
      <c r="ET1325"/>
      <c r="EU1325"/>
      <c r="EV1325"/>
      <c r="EW1325"/>
      <c r="EX1325"/>
      <c r="EY1325"/>
      <c r="EZ1325"/>
      <c r="FA1325"/>
      <c r="FB1325"/>
      <c r="FC1325"/>
      <c r="FD1325"/>
      <c r="FE1325"/>
      <c r="FF1325"/>
      <c r="FG1325"/>
      <c r="FH1325"/>
      <c r="FI1325"/>
      <c r="FJ1325"/>
      <c r="FK1325"/>
      <c r="FL1325"/>
      <c r="FM1325"/>
      <c r="FN1325"/>
      <c r="FO1325"/>
      <c r="FP1325"/>
      <c r="FQ1325"/>
      <c r="FR1325"/>
      <c r="FS1325"/>
      <c r="FT1325"/>
      <c r="FU1325"/>
      <c r="FV1325"/>
      <c r="FW1325"/>
      <c r="FX1325"/>
      <c r="FY1325"/>
      <c r="FZ1325"/>
      <c r="GA1325"/>
      <c r="GB1325"/>
      <c r="GC1325"/>
      <c r="GD1325"/>
      <c r="GE1325"/>
      <c r="GF1325"/>
      <c r="GG1325"/>
      <c r="GH1325"/>
      <c r="GI1325"/>
      <c r="GJ1325"/>
      <c r="GK1325"/>
      <c r="GL1325"/>
      <c r="GM1325"/>
      <c r="GN1325"/>
      <c r="GO1325"/>
      <c r="GP1325"/>
      <c r="GQ1325"/>
      <c r="GR1325"/>
      <c r="GS1325"/>
      <c r="GT1325"/>
      <c r="GU1325"/>
      <c r="GV1325"/>
      <c r="GW1325"/>
      <c r="GX1325"/>
      <c r="GY1325"/>
      <c r="GZ1325"/>
      <c r="HA1325"/>
      <c r="HB1325"/>
      <c r="HC1325"/>
      <c r="HD1325"/>
      <c r="HE1325"/>
      <c r="HF1325"/>
      <c r="HG1325"/>
      <c r="HH1325"/>
      <c r="HI1325"/>
      <c r="HJ1325"/>
      <c r="HK1325"/>
      <c r="HL1325"/>
      <c r="HM1325"/>
      <c r="HN1325"/>
      <c r="HO1325"/>
      <c r="HP1325"/>
      <c r="HQ1325"/>
      <c r="HR1325"/>
      <c r="HS1325"/>
      <c r="HT1325"/>
      <c r="HU1325"/>
      <c r="HV1325"/>
      <c r="HW1325"/>
      <c r="HX1325"/>
      <c r="HY1325"/>
      <c r="HZ1325"/>
      <c r="IA1325"/>
      <c r="IB1325"/>
      <c r="IC1325"/>
      <c r="ID1325"/>
      <c r="IE1325"/>
      <c r="IF1325"/>
      <c r="IG1325"/>
      <c r="IH1325"/>
      <c r="II1325"/>
      <c r="IJ1325"/>
      <c r="IK1325"/>
      <c r="IL1325"/>
      <c r="IM1325"/>
      <c r="IN1325"/>
      <c r="IO1325"/>
      <c r="IP1325"/>
      <c r="IQ1325"/>
      <c r="IR1325"/>
      <c r="IS1325"/>
      <c r="IT1325"/>
      <c r="IU1325"/>
      <c r="IV1325"/>
      <c r="IW1325"/>
      <c r="IX1325"/>
      <c r="IY1325"/>
      <c r="IZ1325"/>
      <c r="JA1325"/>
      <c r="JB1325"/>
      <c r="JC1325"/>
      <c r="JD1325"/>
      <c r="JE1325"/>
      <c r="JF1325"/>
      <c r="JG1325"/>
      <c r="JH1325"/>
      <c r="JI1325"/>
      <c r="JJ1325"/>
      <c r="JK1325"/>
      <c r="JL1325"/>
      <c r="JM1325"/>
      <c r="JN1325"/>
      <c r="JO1325"/>
      <c r="JP1325"/>
      <c r="JQ1325"/>
      <c r="JR1325"/>
      <c r="JS1325"/>
      <c r="JT1325"/>
      <c r="JU1325"/>
      <c r="JV1325"/>
      <c r="JW1325"/>
      <c r="JX1325"/>
      <c r="JY1325"/>
      <c r="JZ1325"/>
      <c r="KA1325"/>
      <c r="KB1325"/>
      <c r="KC1325"/>
      <c r="KD1325"/>
      <c r="KE1325"/>
      <c r="KF1325"/>
      <c r="KG1325"/>
      <c r="KH1325"/>
      <c r="KI1325"/>
      <c r="KJ1325"/>
      <c r="KK1325"/>
      <c r="KL1325"/>
      <c r="KM1325"/>
      <c r="KN1325"/>
      <c r="KO1325"/>
      <c r="KP1325"/>
      <c r="KQ1325"/>
      <c r="KR1325"/>
      <c r="KS1325"/>
      <c r="KT1325"/>
      <c r="KU1325"/>
      <c r="KV1325"/>
      <c r="KW1325"/>
      <c r="KX1325"/>
      <c r="KY1325"/>
      <c r="KZ1325"/>
      <c r="LA1325"/>
      <c r="LB1325"/>
      <c r="LC1325"/>
      <c r="LD1325"/>
      <c r="LE1325"/>
      <c r="LF1325"/>
      <c r="LG1325"/>
      <c r="LH1325"/>
      <c r="LI1325"/>
      <c r="LJ1325"/>
      <c r="LK1325"/>
      <c r="LL1325"/>
      <c r="LM1325"/>
      <c r="LN1325"/>
      <c r="LO1325"/>
      <c r="LP1325"/>
      <c r="LQ1325"/>
      <c r="LR1325"/>
      <c r="LS1325"/>
      <c r="LT1325"/>
      <c r="LU1325"/>
      <c r="LV1325"/>
      <c r="LW1325"/>
      <c r="LX1325"/>
      <c r="LY1325"/>
      <c r="LZ1325"/>
      <c r="MA1325"/>
      <c r="MB1325"/>
      <c r="MC1325"/>
      <c r="MD1325"/>
      <c r="ME1325"/>
      <c r="MF1325"/>
      <c r="MG1325"/>
      <c r="MH1325"/>
      <c r="MI1325"/>
      <c r="MJ1325"/>
      <c r="MK1325"/>
      <c r="ML1325"/>
      <c r="MM1325"/>
      <c r="MN1325"/>
      <c r="MO1325"/>
      <c r="MP1325"/>
      <c r="MQ1325"/>
      <c r="MR1325"/>
      <c r="MS1325"/>
      <c r="MT1325"/>
      <c r="MU1325"/>
      <c r="MV1325"/>
      <c r="MW1325"/>
      <c r="MX1325"/>
      <c r="MY1325"/>
      <c r="MZ1325"/>
      <c r="NA1325"/>
      <c r="NB1325"/>
      <c r="NC1325"/>
      <c r="ND1325"/>
      <c r="NE1325"/>
      <c r="NF1325"/>
      <c r="NG1325"/>
      <c r="NH1325"/>
      <c r="NI1325"/>
      <c r="NJ1325"/>
      <c r="NK1325"/>
      <c r="NL1325"/>
      <c r="NM1325"/>
      <c r="NN1325"/>
      <c r="NO1325"/>
      <c r="NP1325"/>
      <c r="NQ1325"/>
      <c r="NR1325"/>
      <c r="NS1325"/>
      <c r="NT1325"/>
      <c r="NU1325"/>
      <c r="NV1325"/>
      <c r="NW1325"/>
      <c r="NX1325"/>
      <c r="NY1325"/>
      <c r="NZ1325"/>
      <c r="OA1325"/>
      <c r="OB1325"/>
      <c r="OC1325"/>
      <c r="OD1325"/>
      <c r="OE1325"/>
      <c r="OF1325"/>
      <c r="OG1325"/>
      <c r="OH1325"/>
      <c r="OI1325"/>
      <c r="OJ1325"/>
      <c r="OK1325"/>
      <c r="OL1325"/>
      <c r="OM1325"/>
      <c r="ON1325"/>
      <c r="OO1325"/>
      <c r="OP1325"/>
      <c r="OQ1325"/>
      <c r="OR1325"/>
      <c r="OS1325"/>
      <c r="OT1325"/>
      <c r="OU1325"/>
      <c r="OV1325"/>
      <c r="OW1325"/>
      <c r="OX1325"/>
      <c r="OY1325"/>
      <c r="OZ1325"/>
      <c r="PA1325"/>
      <c r="PB1325"/>
      <c r="PC1325"/>
      <c r="PD1325"/>
      <c r="PE1325"/>
      <c r="PF1325"/>
      <c r="PG1325"/>
      <c r="PH1325"/>
      <c r="PI1325"/>
      <c r="PJ1325"/>
      <c r="PK1325"/>
      <c r="PL1325"/>
      <c r="PM1325"/>
      <c r="PN1325"/>
      <c r="PO1325"/>
      <c r="PP1325"/>
      <c r="PQ1325"/>
      <c r="PR1325"/>
      <c r="PS1325"/>
      <c r="PT1325"/>
      <c r="PU1325"/>
      <c r="PV1325"/>
      <c r="PW1325"/>
      <c r="PX1325"/>
      <c r="PY1325"/>
      <c r="PZ1325"/>
      <c r="QA1325"/>
      <c r="QB1325"/>
      <c r="QC1325"/>
      <c r="QD1325"/>
      <c r="QE1325"/>
      <c r="QF1325"/>
      <c r="QG1325"/>
      <c r="QH1325"/>
      <c r="QI1325"/>
      <c r="QJ1325"/>
      <c r="QK1325"/>
      <c r="QL1325"/>
      <c r="QM1325"/>
      <c r="QN1325"/>
      <c r="QO1325"/>
      <c r="QP1325"/>
      <c r="QQ1325"/>
      <c r="QR1325"/>
      <c r="QS1325"/>
      <c r="QT1325"/>
      <c r="QU1325"/>
      <c r="QV1325"/>
      <c r="QW1325"/>
      <c r="QX1325"/>
      <c r="QY1325"/>
      <c r="QZ1325"/>
      <c r="RA1325"/>
      <c r="RB1325"/>
      <c r="RC1325"/>
      <c r="RD1325"/>
      <c r="RE1325"/>
      <c r="RF1325"/>
      <c r="RG1325"/>
      <c r="RH1325"/>
      <c r="RI1325"/>
      <c r="RJ1325"/>
      <c r="RK1325"/>
      <c r="RL1325"/>
      <c r="RM1325"/>
      <c r="RN1325"/>
      <c r="RO1325"/>
      <c r="RP1325"/>
      <c r="RQ1325"/>
      <c r="RR1325"/>
      <c r="RS1325"/>
      <c r="RT1325"/>
      <c r="RU1325"/>
      <c r="RV1325"/>
      <c r="RW1325"/>
      <c r="RX1325"/>
      <c r="RY1325"/>
      <c r="RZ1325"/>
      <c r="SA1325"/>
      <c r="SB1325"/>
      <c r="SC1325"/>
      <c r="SD1325"/>
      <c r="SE1325"/>
      <c r="SF1325"/>
      <c r="SG1325"/>
      <c r="SH1325"/>
      <c r="SI1325"/>
      <c r="SJ1325"/>
      <c r="SK1325"/>
      <c r="SL1325"/>
      <c r="SM1325"/>
      <c r="SN1325"/>
      <c r="SO1325"/>
      <c r="SP1325"/>
      <c r="SQ1325"/>
      <c r="SR1325"/>
      <c r="SS1325"/>
      <c r="ST1325"/>
      <c r="SU1325"/>
      <c r="SV1325"/>
      <c r="SW1325"/>
      <c r="SX1325"/>
      <c r="SY1325"/>
      <c r="SZ1325"/>
      <c r="TA1325"/>
      <c r="TB1325"/>
      <c r="TC1325"/>
      <c r="TD1325"/>
    </row>
    <row r="1326" spans="1:524" ht="16.5" customHeight="1" x14ac:dyDescent="0.2">
      <c r="A1326" s="20">
        <v>718</v>
      </c>
      <c r="B1326" s="20" t="s">
        <v>62</v>
      </c>
      <c r="C1326" s="20" t="s">
        <v>915</v>
      </c>
      <c r="D1326" s="20" t="s">
        <v>38</v>
      </c>
      <c r="E1326" s="20" t="s">
        <v>1345</v>
      </c>
      <c r="F1326" s="22" t="s">
        <v>965</v>
      </c>
      <c r="G1326" s="20" t="s">
        <v>84</v>
      </c>
      <c r="H1326" s="20" t="s">
        <v>35</v>
      </c>
      <c r="I1326" s="20" t="s">
        <v>81</v>
      </c>
      <c r="J1326" s="22" t="s">
        <v>915</v>
      </c>
      <c r="K1326" s="20"/>
      <c r="L1326" s="20"/>
      <c r="M1326" s="20"/>
      <c r="N1326" s="20"/>
      <c r="O1326" s="23"/>
      <c r="P1326" s="23">
        <v>1448700</v>
      </c>
      <c r="Q1326" s="24">
        <v>1</v>
      </c>
      <c r="R1326" s="25">
        <v>45717</v>
      </c>
      <c r="S1326" s="20" t="s">
        <v>83</v>
      </c>
      <c r="T1326" s="26">
        <f t="shared" si="22"/>
        <v>1448700</v>
      </c>
      <c r="U1326" s="27" t="s">
        <v>100</v>
      </c>
      <c r="V1326" s="27" t="s">
        <v>100</v>
      </c>
      <c r="W1326"/>
      <c r="X1326"/>
      <c r="Y1326"/>
      <c r="Z1326"/>
      <c r="AA1326"/>
      <c r="AB1326"/>
      <c r="AC1326"/>
      <c r="AD1326"/>
      <c r="AE1326"/>
      <c r="AF1326"/>
      <c r="AG1326"/>
      <c r="AH1326"/>
      <c r="AI1326"/>
      <c r="AJ1326"/>
      <c r="AK1326"/>
      <c r="AL1326"/>
      <c r="AM1326"/>
      <c r="AN1326"/>
      <c r="AO1326"/>
      <c r="AP1326"/>
      <c r="AQ1326"/>
      <c r="AR1326"/>
      <c r="AS1326"/>
      <c r="AT1326"/>
      <c r="AU1326"/>
      <c r="AV1326"/>
      <c r="AW1326"/>
      <c r="AX1326"/>
      <c r="AY1326"/>
      <c r="AZ1326"/>
      <c r="BA1326"/>
      <c r="BB1326"/>
      <c r="BC1326"/>
      <c r="BD1326"/>
      <c r="BE1326"/>
      <c r="BF1326"/>
      <c r="BG1326"/>
      <c r="BH1326"/>
      <c r="BI1326"/>
      <c r="BJ1326"/>
      <c r="BK1326"/>
      <c r="BL1326"/>
      <c r="BM1326"/>
      <c r="BN1326"/>
      <c r="BO1326"/>
      <c r="BP1326"/>
      <c r="BQ1326"/>
      <c r="BR1326"/>
      <c r="BS1326"/>
      <c r="BT1326"/>
      <c r="BU1326"/>
      <c r="BV1326"/>
      <c r="BW1326"/>
      <c r="BX1326"/>
      <c r="BY1326"/>
      <c r="BZ1326"/>
      <c r="CA1326"/>
      <c r="CB1326"/>
      <c r="CC1326"/>
      <c r="CD1326"/>
      <c r="CE1326"/>
      <c r="CF1326"/>
      <c r="CG1326"/>
      <c r="CH1326"/>
      <c r="CI1326"/>
      <c r="CJ1326"/>
      <c r="CK1326"/>
      <c r="CL1326"/>
      <c r="CM1326"/>
      <c r="CN1326"/>
      <c r="CO1326"/>
      <c r="CP1326"/>
      <c r="CQ1326"/>
      <c r="CR1326"/>
      <c r="CS1326"/>
      <c r="CT1326"/>
      <c r="CU1326"/>
      <c r="CV1326"/>
      <c r="CW1326"/>
      <c r="CX1326"/>
      <c r="CY1326"/>
      <c r="CZ1326"/>
      <c r="DA1326"/>
      <c r="DB1326"/>
      <c r="DC1326"/>
      <c r="DD1326"/>
      <c r="DE1326"/>
      <c r="DF1326"/>
      <c r="DG1326"/>
      <c r="DH1326"/>
      <c r="DI1326"/>
      <c r="DJ1326"/>
      <c r="DK1326"/>
      <c r="DL1326"/>
      <c r="DM1326"/>
      <c r="DN1326"/>
      <c r="DO1326"/>
      <c r="DP1326"/>
      <c r="DQ1326"/>
      <c r="DR1326"/>
      <c r="DS1326"/>
      <c r="DT1326"/>
      <c r="DU1326"/>
      <c r="DV1326"/>
      <c r="DW1326"/>
      <c r="DX1326"/>
      <c r="DY1326"/>
      <c r="DZ1326"/>
      <c r="EA1326"/>
      <c r="EB1326"/>
      <c r="EC1326"/>
      <c r="ED1326"/>
      <c r="EE1326"/>
      <c r="EF1326"/>
      <c r="EG1326"/>
      <c r="EH1326"/>
      <c r="EI1326"/>
      <c r="EJ1326"/>
      <c r="EK1326"/>
      <c r="EL1326"/>
      <c r="EM1326"/>
      <c r="EN1326"/>
      <c r="EO1326"/>
      <c r="EP1326"/>
      <c r="EQ1326"/>
      <c r="ER1326"/>
      <c r="ES1326"/>
      <c r="ET1326"/>
      <c r="EU1326"/>
      <c r="EV1326"/>
      <c r="EW1326"/>
      <c r="EX1326"/>
      <c r="EY1326"/>
      <c r="EZ1326"/>
      <c r="FA1326"/>
      <c r="FB1326"/>
      <c r="FC1326"/>
      <c r="FD1326"/>
      <c r="FE1326"/>
      <c r="FF1326"/>
      <c r="FG1326"/>
      <c r="FH1326"/>
      <c r="FI1326"/>
      <c r="FJ1326"/>
      <c r="FK1326"/>
      <c r="FL1326"/>
      <c r="FM1326"/>
      <c r="FN1326"/>
      <c r="FO1326"/>
      <c r="FP1326"/>
      <c r="FQ1326"/>
      <c r="FR1326"/>
      <c r="FS1326"/>
      <c r="FT1326"/>
      <c r="FU1326"/>
      <c r="FV1326"/>
      <c r="FW1326"/>
      <c r="FX1326"/>
      <c r="FY1326"/>
      <c r="FZ1326"/>
      <c r="GA1326"/>
      <c r="GB1326"/>
      <c r="GC1326"/>
      <c r="GD1326"/>
      <c r="GE1326"/>
      <c r="GF1326"/>
      <c r="GG1326"/>
      <c r="GH1326"/>
      <c r="GI1326"/>
      <c r="GJ1326"/>
      <c r="GK1326"/>
      <c r="GL1326"/>
      <c r="GM1326"/>
      <c r="GN1326"/>
      <c r="GO1326"/>
      <c r="GP1326"/>
      <c r="GQ1326"/>
      <c r="GR1326"/>
      <c r="GS1326"/>
      <c r="GT1326"/>
      <c r="GU1326"/>
      <c r="GV1326"/>
      <c r="GW1326"/>
      <c r="GX1326"/>
      <c r="GY1326"/>
      <c r="GZ1326"/>
      <c r="HA1326"/>
      <c r="HB1326"/>
      <c r="HC1326"/>
      <c r="HD1326"/>
      <c r="HE1326"/>
      <c r="HF1326"/>
      <c r="HG1326"/>
      <c r="HH1326"/>
      <c r="HI1326"/>
      <c r="HJ1326"/>
      <c r="HK1326"/>
      <c r="HL1326"/>
      <c r="HM1326"/>
      <c r="HN1326"/>
      <c r="HO1326"/>
      <c r="HP1326"/>
      <c r="HQ1326"/>
      <c r="HR1326"/>
      <c r="HS1326"/>
      <c r="HT1326"/>
      <c r="HU1326"/>
      <c r="HV1326"/>
      <c r="HW1326"/>
      <c r="HX1326"/>
      <c r="HY1326"/>
      <c r="HZ1326"/>
      <c r="IA1326"/>
      <c r="IB1326"/>
      <c r="IC1326"/>
      <c r="ID1326"/>
      <c r="IE1326"/>
      <c r="IF1326"/>
      <c r="IG1326"/>
      <c r="IH1326"/>
      <c r="II1326"/>
      <c r="IJ1326"/>
      <c r="IK1326"/>
      <c r="IL1326"/>
      <c r="IM1326"/>
      <c r="IN1326"/>
      <c r="IO1326"/>
      <c r="IP1326"/>
      <c r="IQ1326"/>
      <c r="IR1326"/>
      <c r="IS1326"/>
      <c r="IT1326"/>
      <c r="IU1326"/>
      <c r="IV1326"/>
      <c r="IW1326"/>
      <c r="IX1326"/>
      <c r="IY1326"/>
      <c r="IZ1326"/>
      <c r="JA1326"/>
      <c r="JB1326"/>
      <c r="JC1326"/>
      <c r="JD1326"/>
      <c r="JE1326"/>
      <c r="JF1326"/>
      <c r="JG1326"/>
      <c r="JH1326"/>
      <c r="JI1326"/>
      <c r="JJ1326"/>
      <c r="JK1326"/>
      <c r="JL1326"/>
      <c r="JM1326"/>
      <c r="JN1326"/>
      <c r="JO1326"/>
      <c r="JP1326"/>
      <c r="JQ1326"/>
      <c r="JR1326"/>
      <c r="JS1326"/>
      <c r="JT1326"/>
      <c r="JU1326"/>
      <c r="JV1326"/>
      <c r="JW1326"/>
      <c r="JX1326"/>
      <c r="JY1326"/>
      <c r="JZ1326"/>
      <c r="KA1326"/>
      <c r="KB1326"/>
      <c r="KC1326"/>
      <c r="KD1326"/>
      <c r="KE1326"/>
      <c r="KF1326"/>
      <c r="KG1326"/>
      <c r="KH1326"/>
      <c r="KI1326"/>
      <c r="KJ1326"/>
      <c r="KK1326"/>
      <c r="KL1326"/>
      <c r="KM1326"/>
      <c r="KN1326"/>
      <c r="KO1326"/>
      <c r="KP1326"/>
      <c r="KQ1326"/>
      <c r="KR1326"/>
      <c r="KS1326"/>
      <c r="KT1326"/>
      <c r="KU1326"/>
      <c r="KV1326"/>
      <c r="KW1326"/>
      <c r="KX1326"/>
      <c r="KY1326"/>
      <c r="KZ1326"/>
      <c r="LA1326"/>
      <c r="LB1326"/>
      <c r="LC1326"/>
      <c r="LD1326"/>
      <c r="LE1326"/>
      <c r="LF1326"/>
      <c r="LG1326"/>
      <c r="LH1326"/>
      <c r="LI1326"/>
      <c r="LJ1326"/>
      <c r="LK1326"/>
      <c r="LL1326"/>
      <c r="LM1326"/>
      <c r="LN1326"/>
      <c r="LO1326"/>
      <c r="LP1326"/>
      <c r="LQ1326"/>
      <c r="LR1326"/>
      <c r="LS1326"/>
      <c r="LT1326"/>
      <c r="LU1326"/>
      <c r="LV1326"/>
      <c r="LW1326"/>
      <c r="LX1326"/>
      <c r="LY1326"/>
      <c r="LZ1326"/>
      <c r="MA1326"/>
      <c r="MB1326"/>
      <c r="MC1326"/>
      <c r="MD1326"/>
      <c r="ME1326"/>
      <c r="MF1326"/>
      <c r="MG1326"/>
      <c r="MH1326"/>
      <c r="MI1326"/>
      <c r="MJ1326"/>
      <c r="MK1326"/>
      <c r="ML1326"/>
      <c r="MM1326"/>
      <c r="MN1326"/>
      <c r="MO1326"/>
      <c r="MP1326"/>
      <c r="MQ1326"/>
      <c r="MR1326"/>
      <c r="MS1326"/>
      <c r="MT1326"/>
      <c r="MU1326"/>
      <c r="MV1326"/>
      <c r="MW1326"/>
      <c r="MX1326"/>
      <c r="MY1326"/>
      <c r="MZ1326"/>
      <c r="NA1326"/>
      <c r="NB1326"/>
      <c r="NC1326"/>
      <c r="ND1326"/>
      <c r="NE1326"/>
      <c r="NF1326"/>
      <c r="NG1326"/>
      <c r="NH1326"/>
      <c r="NI1326"/>
      <c r="NJ1326"/>
      <c r="NK1326"/>
      <c r="NL1326"/>
      <c r="NM1326"/>
      <c r="NN1326"/>
      <c r="NO1326"/>
      <c r="NP1326"/>
      <c r="NQ1326"/>
      <c r="NR1326"/>
      <c r="NS1326"/>
      <c r="NT1326"/>
      <c r="NU1326"/>
      <c r="NV1326"/>
      <c r="NW1326"/>
      <c r="NX1326"/>
      <c r="NY1326"/>
      <c r="NZ1326"/>
      <c r="OA1326"/>
      <c r="OB1326"/>
      <c r="OC1326"/>
      <c r="OD1326"/>
      <c r="OE1326"/>
      <c r="OF1326"/>
      <c r="OG1326"/>
      <c r="OH1326"/>
      <c r="OI1326"/>
      <c r="OJ1326"/>
      <c r="OK1326"/>
      <c r="OL1326"/>
      <c r="OM1326"/>
      <c r="ON1326"/>
      <c r="OO1326"/>
      <c r="OP1326"/>
      <c r="OQ1326"/>
      <c r="OR1326"/>
      <c r="OS1326"/>
      <c r="OT1326"/>
      <c r="OU1326"/>
      <c r="OV1326"/>
      <c r="OW1326"/>
      <c r="OX1326"/>
      <c r="OY1326"/>
      <c r="OZ1326"/>
      <c r="PA1326"/>
      <c r="PB1326"/>
      <c r="PC1326"/>
      <c r="PD1326"/>
      <c r="PE1326"/>
      <c r="PF1326"/>
      <c r="PG1326"/>
      <c r="PH1326"/>
      <c r="PI1326"/>
      <c r="PJ1326"/>
      <c r="PK1326"/>
      <c r="PL1326"/>
      <c r="PM1326"/>
      <c r="PN1326"/>
      <c r="PO1326"/>
      <c r="PP1326"/>
      <c r="PQ1326"/>
      <c r="PR1326"/>
      <c r="PS1326"/>
      <c r="PT1326"/>
      <c r="PU1326"/>
      <c r="PV1326"/>
      <c r="PW1326"/>
      <c r="PX1326"/>
      <c r="PY1326"/>
      <c r="PZ1326"/>
      <c r="QA1326"/>
      <c r="QB1326"/>
      <c r="QC1326"/>
      <c r="QD1326"/>
      <c r="QE1326"/>
      <c r="QF1326"/>
      <c r="QG1326"/>
      <c r="QH1326"/>
      <c r="QI1326"/>
      <c r="QJ1326"/>
      <c r="QK1326"/>
      <c r="QL1326"/>
      <c r="QM1326"/>
      <c r="QN1326"/>
      <c r="QO1326"/>
      <c r="QP1326"/>
      <c r="QQ1326"/>
      <c r="QR1326"/>
      <c r="QS1326"/>
      <c r="QT1326"/>
      <c r="QU1326"/>
      <c r="QV1326"/>
      <c r="QW1326"/>
      <c r="QX1326"/>
      <c r="QY1326"/>
      <c r="QZ1326"/>
      <c r="RA1326"/>
      <c r="RB1326"/>
      <c r="RC1326"/>
      <c r="RD1326"/>
      <c r="RE1326"/>
      <c r="RF1326"/>
      <c r="RG1326"/>
      <c r="RH1326"/>
      <c r="RI1326"/>
      <c r="RJ1326"/>
      <c r="RK1326"/>
      <c r="RL1326"/>
      <c r="RM1326"/>
      <c r="RN1326"/>
      <c r="RO1326"/>
      <c r="RP1326"/>
      <c r="RQ1326"/>
      <c r="RR1326"/>
      <c r="RS1326"/>
      <c r="RT1326"/>
      <c r="RU1326"/>
      <c r="RV1326"/>
      <c r="RW1326"/>
      <c r="RX1326"/>
      <c r="RY1326"/>
      <c r="RZ1326"/>
      <c r="SA1326"/>
      <c r="SB1326"/>
      <c r="SC1326"/>
      <c r="SD1326"/>
      <c r="SE1326"/>
      <c r="SF1326"/>
      <c r="SG1326"/>
      <c r="SH1326"/>
      <c r="SI1326"/>
      <c r="SJ1326"/>
      <c r="SK1326"/>
      <c r="SL1326"/>
      <c r="SM1326"/>
      <c r="SN1326"/>
      <c r="SO1326"/>
      <c r="SP1326"/>
      <c r="SQ1326"/>
      <c r="SR1326"/>
      <c r="SS1326"/>
      <c r="ST1326"/>
      <c r="SU1326"/>
      <c r="SV1326"/>
      <c r="SW1326"/>
      <c r="SX1326"/>
      <c r="SY1326"/>
      <c r="SZ1326"/>
      <c r="TA1326"/>
      <c r="TB1326"/>
      <c r="TC1326"/>
      <c r="TD1326"/>
    </row>
    <row r="1327" spans="1:524" ht="16.5" customHeight="1" x14ac:dyDescent="0.2">
      <c r="A1327" s="20">
        <v>719</v>
      </c>
      <c r="B1327" s="20" t="s">
        <v>62</v>
      </c>
      <c r="C1327" s="20" t="s">
        <v>915</v>
      </c>
      <c r="D1327" s="20" t="s">
        <v>38</v>
      </c>
      <c r="E1327" s="20" t="s">
        <v>1345</v>
      </c>
      <c r="F1327" s="22" t="s">
        <v>965</v>
      </c>
      <c r="G1327" s="20" t="s">
        <v>84</v>
      </c>
      <c r="H1327" s="20" t="s">
        <v>35</v>
      </c>
      <c r="I1327" s="20" t="s">
        <v>81</v>
      </c>
      <c r="J1327" s="22" t="s">
        <v>915</v>
      </c>
      <c r="K1327" s="20"/>
      <c r="L1327" s="20"/>
      <c r="M1327" s="20"/>
      <c r="N1327" s="20"/>
      <c r="O1327" s="23"/>
      <c r="P1327" s="23">
        <v>1448700</v>
      </c>
      <c r="Q1327" s="24">
        <v>1</v>
      </c>
      <c r="R1327" s="25">
        <v>45748</v>
      </c>
      <c r="S1327" s="20" t="s">
        <v>83</v>
      </c>
      <c r="T1327" s="26">
        <f t="shared" si="22"/>
        <v>1448700</v>
      </c>
      <c r="U1327" s="27" t="s">
        <v>100</v>
      </c>
      <c r="V1327" s="27" t="s">
        <v>100</v>
      </c>
      <c r="W1327"/>
      <c r="X1327"/>
      <c r="Y1327"/>
      <c r="Z1327"/>
      <c r="AA1327"/>
      <c r="AB1327"/>
      <c r="AC1327"/>
      <c r="AD1327"/>
      <c r="AE1327"/>
      <c r="AF1327"/>
      <c r="AG1327"/>
      <c r="AH1327"/>
      <c r="AI1327"/>
      <c r="AJ1327"/>
      <c r="AK1327"/>
      <c r="AL1327"/>
      <c r="AM1327"/>
      <c r="AN1327"/>
      <c r="AO1327"/>
      <c r="AP1327"/>
      <c r="AQ1327"/>
      <c r="AR1327"/>
      <c r="AS1327"/>
      <c r="AT1327"/>
      <c r="AU1327"/>
      <c r="AV1327"/>
      <c r="AW1327"/>
      <c r="AX1327"/>
      <c r="AY1327"/>
      <c r="AZ1327"/>
      <c r="BA1327"/>
      <c r="BB1327"/>
      <c r="BC1327"/>
      <c r="BD1327"/>
      <c r="BE1327"/>
      <c r="BF1327"/>
      <c r="BG1327"/>
      <c r="BH1327"/>
      <c r="BI1327"/>
      <c r="BJ1327"/>
      <c r="BK1327"/>
      <c r="BL1327"/>
      <c r="BM1327"/>
      <c r="BN1327"/>
      <c r="BO1327"/>
      <c r="BP1327"/>
      <c r="BQ1327"/>
      <c r="BR1327"/>
      <c r="BS1327"/>
      <c r="BT1327"/>
      <c r="BU1327"/>
      <c r="BV1327"/>
      <c r="BW1327"/>
      <c r="BX1327"/>
      <c r="BY1327"/>
      <c r="BZ1327"/>
      <c r="CA1327"/>
      <c r="CB1327"/>
      <c r="CC1327"/>
      <c r="CD1327"/>
      <c r="CE1327"/>
      <c r="CF1327"/>
      <c r="CG1327"/>
      <c r="CH1327"/>
      <c r="CI1327"/>
      <c r="CJ1327"/>
      <c r="CK1327"/>
      <c r="CL1327"/>
      <c r="CM1327"/>
      <c r="CN1327"/>
      <c r="CO1327"/>
      <c r="CP1327"/>
      <c r="CQ1327"/>
      <c r="CR1327"/>
      <c r="CS1327"/>
      <c r="CT1327"/>
      <c r="CU1327"/>
      <c r="CV1327"/>
      <c r="CW1327"/>
      <c r="CX1327"/>
      <c r="CY1327"/>
      <c r="CZ1327"/>
      <c r="DA1327"/>
      <c r="DB1327"/>
      <c r="DC1327"/>
      <c r="DD1327"/>
      <c r="DE1327"/>
      <c r="DF1327"/>
      <c r="DG1327"/>
      <c r="DH1327"/>
      <c r="DI1327"/>
      <c r="DJ1327"/>
      <c r="DK1327"/>
      <c r="DL1327"/>
      <c r="DM1327"/>
      <c r="DN1327"/>
      <c r="DO1327"/>
      <c r="DP1327"/>
      <c r="DQ1327"/>
      <c r="DR1327"/>
      <c r="DS1327"/>
      <c r="DT1327"/>
      <c r="DU1327"/>
      <c r="DV1327"/>
      <c r="DW1327"/>
      <c r="DX1327"/>
      <c r="DY1327"/>
      <c r="DZ1327"/>
      <c r="EA1327"/>
      <c r="EB1327"/>
      <c r="EC1327"/>
      <c r="ED1327"/>
      <c r="EE1327"/>
      <c r="EF1327"/>
      <c r="EG1327"/>
      <c r="EH1327"/>
      <c r="EI1327"/>
      <c r="EJ1327"/>
      <c r="EK1327"/>
      <c r="EL1327"/>
      <c r="EM1327"/>
      <c r="EN1327"/>
      <c r="EO1327"/>
      <c r="EP1327"/>
      <c r="EQ1327"/>
      <c r="ER1327"/>
      <c r="ES1327"/>
      <c r="ET1327"/>
      <c r="EU1327"/>
      <c r="EV1327"/>
      <c r="EW1327"/>
      <c r="EX1327"/>
      <c r="EY1327"/>
      <c r="EZ1327"/>
      <c r="FA1327"/>
      <c r="FB1327"/>
      <c r="FC1327"/>
      <c r="FD1327"/>
      <c r="FE1327"/>
      <c r="FF1327"/>
      <c r="FG1327"/>
      <c r="FH1327"/>
      <c r="FI1327"/>
      <c r="FJ1327"/>
      <c r="FK1327"/>
      <c r="FL1327"/>
      <c r="FM1327"/>
      <c r="FN1327"/>
      <c r="FO1327"/>
      <c r="FP1327"/>
      <c r="FQ1327"/>
      <c r="FR1327"/>
      <c r="FS1327"/>
      <c r="FT1327"/>
      <c r="FU1327"/>
      <c r="FV1327"/>
      <c r="FW1327"/>
      <c r="FX1327"/>
      <c r="FY1327"/>
      <c r="FZ1327"/>
      <c r="GA1327"/>
      <c r="GB1327"/>
      <c r="GC1327"/>
      <c r="GD1327"/>
      <c r="GE1327"/>
      <c r="GF1327"/>
      <c r="GG1327"/>
      <c r="GH1327"/>
      <c r="GI1327"/>
      <c r="GJ1327"/>
      <c r="GK1327"/>
      <c r="GL1327"/>
      <c r="GM1327"/>
      <c r="GN1327"/>
      <c r="GO1327"/>
      <c r="GP1327"/>
      <c r="GQ1327"/>
      <c r="GR1327"/>
      <c r="GS1327"/>
      <c r="GT1327"/>
      <c r="GU1327"/>
      <c r="GV1327"/>
      <c r="GW1327"/>
      <c r="GX1327"/>
      <c r="GY1327"/>
      <c r="GZ1327"/>
      <c r="HA1327"/>
      <c r="HB1327"/>
      <c r="HC1327"/>
      <c r="HD1327"/>
      <c r="HE1327"/>
      <c r="HF1327"/>
      <c r="HG1327"/>
      <c r="HH1327"/>
      <c r="HI1327"/>
      <c r="HJ1327"/>
      <c r="HK1327"/>
      <c r="HL1327"/>
      <c r="HM1327"/>
      <c r="HN1327"/>
      <c r="HO1327"/>
      <c r="HP1327"/>
      <c r="HQ1327"/>
      <c r="HR1327"/>
      <c r="HS1327"/>
      <c r="HT1327"/>
      <c r="HU1327"/>
      <c r="HV1327"/>
      <c r="HW1327"/>
      <c r="HX1327"/>
      <c r="HY1327"/>
      <c r="HZ1327"/>
      <c r="IA1327"/>
      <c r="IB1327"/>
      <c r="IC1327"/>
      <c r="ID1327"/>
      <c r="IE1327"/>
      <c r="IF1327"/>
      <c r="IG1327"/>
      <c r="IH1327"/>
      <c r="II1327"/>
      <c r="IJ1327"/>
      <c r="IK1327"/>
      <c r="IL1327"/>
      <c r="IM1327"/>
      <c r="IN1327"/>
      <c r="IO1327"/>
      <c r="IP1327"/>
      <c r="IQ1327"/>
      <c r="IR1327"/>
      <c r="IS1327"/>
      <c r="IT1327"/>
      <c r="IU1327"/>
      <c r="IV1327"/>
      <c r="IW1327"/>
      <c r="IX1327"/>
      <c r="IY1327"/>
      <c r="IZ1327"/>
      <c r="JA1327"/>
      <c r="JB1327"/>
      <c r="JC1327"/>
      <c r="JD1327"/>
      <c r="JE1327"/>
      <c r="JF1327"/>
      <c r="JG1327"/>
      <c r="JH1327"/>
      <c r="JI1327"/>
      <c r="JJ1327"/>
      <c r="JK1327"/>
      <c r="JL1327"/>
      <c r="JM1327"/>
      <c r="JN1327"/>
      <c r="JO1327"/>
      <c r="JP1327"/>
      <c r="JQ1327"/>
      <c r="JR1327"/>
      <c r="JS1327"/>
      <c r="JT1327"/>
      <c r="JU1327"/>
      <c r="JV1327"/>
      <c r="JW1327"/>
      <c r="JX1327"/>
      <c r="JY1327"/>
      <c r="JZ1327"/>
      <c r="KA1327"/>
      <c r="KB1327"/>
      <c r="KC1327"/>
      <c r="KD1327"/>
      <c r="KE1327"/>
      <c r="KF1327"/>
      <c r="KG1327"/>
      <c r="KH1327"/>
      <c r="KI1327"/>
      <c r="KJ1327"/>
      <c r="KK1327"/>
      <c r="KL1327"/>
      <c r="KM1327"/>
      <c r="KN1327"/>
      <c r="KO1327"/>
      <c r="KP1327"/>
      <c r="KQ1327"/>
      <c r="KR1327"/>
      <c r="KS1327"/>
      <c r="KT1327"/>
      <c r="KU1327"/>
      <c r="KV1327"/>
      <c r="KW1327"/>
      <c r="KX1327"/>
      <c r="KY1327"/>
      <c r="KZ1327"/>
      <c r="LA1327"/>
      <c r="LB1327"/>
      <c r="LC1327"/>
      <c r="LD1327"/>
      <c r="LE1327"/>
      <c r="LF1327"/>
      <c r="LG1327"/>
      <c r="LH1327"/>
      <c r="LI1327"/>
      <c r="LJ1327"/>
      <c r="LK1327"/>
      <c r="LL1327"/>
      <c r="LM1327"/>
      <c r="LN1327"/>
      <c r="LO1327"/>
      <c r="LP1327"/>
      <c r="LQ1327"/>
      <c r="LR1327"/>
      <c r="LS1327"/>
      <c r="LT1327"/>
      <c r="LU1327"/>
      <c r="LV1327"/>
      <c r="LW1327"/>
      <c r="LX1327"/>
      <c r="LY1327"/>
      <c r="LZ1327"/>
      <c r="MA1327"/>
      <c r="MB1327"/>
      <c r="MC1327"/>
      <c r="MD1327"/>
      <c r="ME1327"/>
      <c r="MF1327"/>
      <c r="MG1327"/>
      <c r="MH1327"/>
      <c r="MI1327"/>
      <c r="MJ1327"/>
      <c r="MK1327"/>
      <c r="ML1327"/>
      <c r="MM1327"/>
      <c r="MN1327"/>
      <c r="MO1327"/>
      <c r="MP1327"/>
      <c r="MQ1327"/>
      <c r="MR1327"/>
      <c r="MS1327"/>
      <c r="MT1327"/>
      <c r="MU1327"/>
      <c r="MV1327"/>
      <c r="MW1327"/>
      <c r="MX1327"/>
      <c r="MY1327"/>
      <c r="MZ1327"/>
      <c r="NA1327"/>
      <c r="NB1327"/>
      <c r="NC1327"/>
      <c r="ND1327"/>
      <c r="NE1327"/>
      <c r="NF1327"/>
      <c r="NG1327"/>
      <c r="NH1327"/>
      <c r="NI1327"/>
      <c r="NJ1327"/>
      <c r="NK1327"/>
      <c r="NL1327"/>
      <c r="NM1327"/>
      <c r="NN1327"/>
      <c r="NO1327"/>
      <c r="NP1327"/>
      <c r="NQ1327"/>
      <c r="NR1327"/>
      <c r="NS1327"/>
      <c r="NT1327"/>
      <c r="NU1327"/>
      <c r="NV1327"/>
      <c r="NW1327"/>
      <c r="NX1327"/>
      <c r="NY1327"/>
      <c r="NZ1327"/>
      <c r="OA1327"/>
      <c r="OB1327"/>
      <c r="OC1327"/>
      <c r="OD1327"/>
      <c r="OE1327"/>
      <c r="OF1327"/>
      <c r="OG1327"/>
      <c r="OH1327"/>
      <c r="OI1327"/>
      <c r="OJ1327"/>
      <c r="OK1327"/>
      <c r="OL1327"/>
      <c r="OM1327"/>
      <c r="ON1327"/>
      <c r="OO1327"/>
      <c r="OP1327"/>
      <c r="OQ1327"/>
      <c r="OR1327"/>
      <c r="OS1327"/>
      <c r="OT1327"/>
      <c r="OU1327"/>
      <c r="OV1327"/>
      <c r="OW1327"/>
      <c r="OX1327"/>
      <c r="OY1327"/>
      <c r="OZ1327"/>
      <c r="PA1327"/>
      <c r="PB1327"/>
      <c r="PC1327"/>
      <c r="PD1327"/>
      <c r="PE1327"/>
      <c r="PF1327"/>
      <c r="PG1327"/>
      <c r="PH1327"/>
      <c r="PI1327"/>
      <c r="PJ1327"/>
      <c r="PK1327"/>
      <c r="PL1327"/>
      <c r="PM1327"/>
      <c r="PN1327"/>
      <c r="PO1327"/>
      <c r="PP1327"/>
      <c r="PQ1327"/>
      <c r="PR1327"/>
      <c r="PS1327"/>
      <c r="PT1327"/>
      <c r="PU1327"/>
      <c r="PV1327"/>
      <c r="PW1327"/>
      <c r="PX1327"/>
      <c r="PY1327"/>
      <c r="PZ1327"/>
      <c r="QA1327"/>
      <c r="QB1327"/>
      <c r="QC1327"/>
      <c r="QD1327"/>
      <c r="QE1327"/>
      <c r="QF1327"/>
      <c r="QG1327"/>
      <c r="QH1327"/>
      <c r="QI1327"/>
      <c r="QJ1327"/>
      <c r="QK1327"/>
      <c r="QL1327"/>
      <c r="QM1327"/>
      <c r="QN1327"/>
      <c r="QO1327"/>
      <c r="QP1327"/>
      <c r="QQ1327"/>
      <c r="QR1327"/>
      <c r="QS1327"/>
      <c r="QT1327"/>
      <c r="QU1327"/>
      <c r="QV1327"/>
      <c r="QW1327"/>
      <c r="QX1327"/>
      <c r="QY1327"/>
      <c r="QZ1327"/>
      <c r="RA1327"/>
      <c r="RB1327"/>
      <c r="RC1327"/>
      <c r="RD1327"/>
      <c r="RE1327"/>
      <c r="RF1327"/>
      <c r="RG1327"/>
      <c r="RH1327"/>
      <c r="RI1327"/>
      <c r="RJ1327"/>
      <c r="RK1327"/>
      <c r="RL1327"/>
      <c r="RM1327"/>
      <c r="RN1327"/>
      <c r="RO1327"/>
      <c r="RP1327"/>
      <c r="RQ1327"/>
      <c r="RR1327"/>
      <c r="RS1327"/>
      <c r="RT1327"/>
      <c r="RU1327"/>
      <c r="RV1327"/>
      <c r="RW1327"/>
      <c r="RX1327"/>
      <c r="RY1327"/>
      <c r="RZ1327"/>
      <c r="SA1327"/>
      <c r="SB1327"/>
      <c r="SC1327"/>
      <c r="SD1327"/>
      <c r="SE1327"/>
      <c r="SF1327"/>
      <c r="SG1327"/>
      <c r="SH1327"/>
      <c r="SI1327"/>
      <c r="SJ1327"/>
      <c r="SK1327"/>
      <c r="SL1327"/>
      <c r="SM1327"/>
      <c r="SN1327"/>
      <c r="SO1327"/>
      <c r="SP1327"/>
      <c r="SQ1327"/>
      <c r="SR1327"/>
      <c r="SS1327"/>
      <c r="ST1327"/>
      <c r="SU1327"/>
      <c r="SV1327"/>
      <c r="SW1327"/>
      <c r="SX1327"/>
      <c r="SY1327"/>
      <c r="SZ1327"/>
      <c r="TA1327"/>
      <c r="TB1327"/>
      <c r="TC1327"/>
      <c r="TD1327"/>
    </row>
    <row r="1328" spans="1:524" ht="16.5" customHeight="1" x14ac:dyDescent="0.2">
      <c r="A1328" s="20">
        <v>720</v>
      </c>
      <c r="B1328" s="20" t="s">
        <v>62</v>
      </c>
      <c r="C1328" s="20" t="s">
        <v>915</v>
      </c>
      <c r="D1328" s="20" t="s">
        <v>38</v>
      </c>
      <c r="E1328" s="20" t="s">
        <v>1345</v>
      </c>
      <c r="F1328" s="22" t="s">
        <v>965</v>
      </c>
      <c r="G1328" s="20" t="s">
        <v>84</v>
      </c>
      <c r="H1328" s="20" t="s">
        <v>35</v>
      </c>
      <c r="I1328" s="20" t="s">
        <v>81</v>
      </c>
      <c r="J1328" s="22" t="s">
        <v>915</v>
      </c>
      <c r="K1328" s="20"/>
      <c r="L1328" s="20"/>
      <c r="M1328" s="20"/>
      <c r="N1328" s="20"/>
      <c r="O1328" s="23"/>
      <c r="P1328" s="23">
        <v>1448700</v>
      </c>
      <c r="Q1328" s="24">
        <v>1</v>
      </c>
      <c r="R1328" s="25">
        <v>45778</v>
      </c>
      <c r="S1328" s="20" t="s">
        <v>83</v>
      </c>
      <c r="T1328" s="26">
        <f t="shared" si="22"/>
        <v>1448700</v>
      </c>
      <c r="U1328" s="27" t="s">
        <v>100</v>
      </c>
      <c r="V1328" s="27" t="s">
        <v>100</v>
      </c>
      <c r="W1328"/>
      <c r="X1328"/>
      <c r="Y1328"/>
      <c r="Z1328"/>
      <c r="AA1328"/>
      <c r="AB1328"/>
      <c r="AC1328"/>
      <c r="AD1328"/>
      <c r="AE1328"/>
      <c r="AF1328"/>
      <c r="AG1328"/>
      <c r="AH1328"/>
      <c r="AI1328"/>
      <c r="AJ1328"/>
      <c r="AK1328"/>
      <c r="AL1328"/>
      <c r="AM1328"/>
      <c r="AN1328"/>
      <c r="AO1328"/>
      <c r="AP1328"/>
      <c r="AQ1328"/>
      <c r="AR1328"/>
      <c r="AS1328"/>
      <c r="AT1328"/>
      <c r="AU1328"/>
      <c r="AV1328"/>
      <c r="AW1328"/>
      <c r="AX1328"/>
      <c r="AY1328"/>
      <c r="AZ1328"/>
      <c r="BA1328"/>
      <c r="BB1328"/>
      <c r="BC1328"/>
      <c r="BD1328"/>
      <c r="BE1328"/>
      <c r="BF1328"/>
      <c r="BG1328"/>
      <c r="BH1328"/>
      <c r="BI1328"/>
      <c r="BJ1328"/>
      <c r="BK1328"/>
      <c r="BL1328"/>
      <c r="BM1328"/>
      <c r="BN1328"/>
      <c r="BO1328"/>
      <c r="BP1328"/>
      <c r="BQ1328"/>
      <c r="BR1328"/>
      <c r="BS1328"/>
      <c r="BT1328"/>
      <c r="BU1328"/>
      <c r="BV1328"/>
      <c r="BW1328"/>
      <c r="BX1328"/>
      <c r="BY1328"/>
      <c r="BZ1328"/>
      <c r="CA1328"/>
      <c r="CB1328"/>
      <c r="CC1328"/>
      <c r="CD1328"/>
      <c r="CE1328"/>
      <c r="CF1328"/>
      <c r="CG1328"/>
      <c r="CH1328"/>
      <c r="CI1328"/>
      <c r="CJ1328"/>
      <c r="CK1328"/>
      <c r="CL1328"/>
      <c r="CM1328"/>
      <c r="CN1328"/>
      <c r="CO1328"/>
      <c r="CP1328"/>
      <c r="CQ1328"/>
      <c r="CR1328"/>
      <c r="CS1328"/>
      <c r="CT1328"/>
      <c r="CU1328"/>
      <c r="CV1328"/>
      <c r="CW1328"/>
      <c r="CX1328"/>
      <c r="CY1328"/>
      <c r="CZ1328"/>
      <c r="DA1328"/>
      <c r="DB1328"/>
      <c r="DC1328"/>
      <c r="DD1328"/>
      <c r="DE1328"/>
      <c r="DF1328"/>
      <c r="DG1328"/>
      <c r="DH1328"/>
      <c r="DI1328"/>
      <c r="DJ1328"/>
      <c r="DK1328"/>
      <c r="DL1328"/>
      <c r="DM1328"/>
      <c r="DN1328"/>
      <c r="DO1328"/>
      <c r="DP1328"/>
      <c r="DQ1328"/>
      <c r="DR1328"/>
      <c r="DS1328"/>
      <c r="DT1328"/>
      <c r="DU1328"/>
      <c r="DV1328"/>
      <c r="DW1328"/>
      <c r="DX1328"/>
      <c r="DY1328"/>
      <c r="DZ1328"/>
      <c r="EA1328"/>
      <c r="EB1328"/>
      <c r="EC1328"/>
      <c r="ED1328"/>
      <c r="EE1328"/>
      <c r="EF1328"/>
      <c r="EG1328"/>
      <c r="EH1328"/>
      <c r="EI1328"/>
      <c r="EJ1328"/>
      <c r="EK1328"/>
      <c r="EL1328"/>
      <c r="EM1328"/>
      <c r="EN1328"/>
      <c r="EO1328"/>
      <c r="EP1328"/>
      <c r="EQ1328"/>
      <c r="ER1328"/>
      <c r="ES1328"/>
      <c r="ET1328"/>
      <c r="EU1328"/>
      <c r="EV1328"/>
      <c r="EW1328"/>
      <c r="EX1328"/>
      <c r="EY1328"/>
      <c r="EZ1328"/>
      <c r="FA1328"/>
      <c r="FB1328"/>
      <c r="FC1328"/>
      <c r="FD1328"/>
      <c r="FE1328"/>
      <c r="FF1328"/>
      <c r="FG1328"/>
      <c r="FH1328"/>
      <c r="FI1328"/>
      <c r="FJ1328"/>
      <c r="FK1328"/>
      <c r="FL1328"/>
      <c r="FM1328"/>
      <c r="FN1328"/>
      <c r="FO1328"/>
      <c r="FP1328"/>
      <c r="FQ1328"/>
      <c r="FR1328"/>
      <c r="FS1328"/>
      <c r="FT1328"/>
      <c r="FU1328"/>
      <c r="FV1328"/>
      <c r="FW1328"/>
      <c r="FX1328"/>
      <c r="FY1328"/>
      <c r="FZ1328"/>
      <c r="GA1328"/>
      <c r="GB1328"/>
      <c r="GC1328"/>
      <c r="GD1328"/>
      <c r="GE1328"/>
      <c r="GF1328"/>
      <c r="GG1328"/>
      <c r="GH1328"/>
      <c r="GI1328"/>
      <c r="GJ1328"/>
      <c r="GK1328"/>
      <c r="GL1328"/>
      <c r="GM1328"/>
      <c r="GN1328"/>
      <c r="GO1328"/>
      <c r="GP1328"/>
      <c r="GQ1328"/>
      <c r="GR1328"/>
      <c r="GS1328"/>
      <c r="GT1328"/>
      <c r="GU1328"/>
      <c r="GV1328"/>
      <c r="GW1328"/>
      <c r="GX1328"/>
      <c r="GY1328"/>
      <c r="GZ1328"/>
      <c r="HA1328"/>
      <c r="HB1328"/>
      <c r="HC1328"/>
      <c r="HD1328"/>
      <c r="HE1328"/>
      <c r="HF1328"/>
      <c r="HG1328"/>
      <c r="HH1328"/>
      <c r="HI1328"/>
      <c r="HJ1328"/>
      <c r="HK1328"/>
      <c r="HL1328"/>
      <c r="HM1328"/>
      <c r="HN1328"/>
      <c r="HO1328"/>
      <c r="HP1328"/>
      <c r="HQ1328"/>
      <c r="HR1328"/>
      <c r="HS1328"/>
      <c r="HT1328"/>
      <c r="HU1328"/>
      <c r="HV1328"/>
      <c r="HW1328"/>
      <c r="HX1328"/>
      <c r="HY1328"/>
      <c r="HZ1328"/>
      <c r="IA1328"/>
      <c r="IB1328"/>
      <c r="IC1328"/>
      <c r="ID1328"/>
      <c r="IE1328"/>
      <c r="IF1328"/>
      <c r="IG1328"/>
      <c r="IH1328"/>
      <c r="II1328"/>
      <c r="IJ1328"/>
      <c r="IK1328"/>
      <c r="IL1328"/>
      <c r="IM1328"/>
      <c r="IN1328"/>
      <c r="IO1328"/>
      <c r="IP1328"/>
      <c r="IQ1328"/>
      <c r="IR1328"/>
      <c r="IS1328"/>
      <c r="IT1328"/>
      <c r="IU1328"/>
      <c r="IV1328"/>
      <c r="IW1328"/>
      <c r="IX1328"/>
      <c r="IY1328"/>
      <c r="IZ1328"/>
      <c r="JA1328"/>
      <c r="JB1328"/>
      <c r="JC1328"/>
      <c r="JD1328"/>
      <c r="JE1328"/>
      <c r="JF1328"/>
      <c r="JG1328"/>
      <c r="JH1328"/>
      <c r="JI1328"/>
      <c r="JJ1328"/>
      <c r="JK1328"/>
      <c r="JL1328"/>
      <c r="JM1328"/>
      <c r="JN1328"/>
      <c r="JO1328"/>
      <c r="JP1328"/>
      <c r="JQ1328"/>
      <c r="JR1328"/>
      <c r="JS1328"/>
      <c r="JT1328"/>
      <c r="JU1328"/>
      <c r="JV1328"/>
      <c r="JW1328"/>
      <c r="JX1328"/>
      <c r="JY1328"/>
      <c r="JZ1328"/>
      <c r="KA1328"/>
      <c r="KB1328"/>
      <c r="KC1328"/>
      <c r="KD1328"/>
      <c r="KE1328"/>
      <c r="KF1328"/>
      <c r="KG1328"/>
      <c r="KH1328"/>
      <c r="KI1328"/>
      <c r="KJ1328"/>
      <c r="KK1328"/>
      <c r="KL1328"/>
      <c r="KM1328"/>
      <c r="KN1328"/>
      <c r="KO1328"/>
      <c r="KP1328"/>
      <c r="KQ1328"/>
      <c r="KR1328"/>
      <c r="KS1328"/>
      <c r="KT1328"/>
      <c r="KU1328"/>
      <c r="KV1328"/>
      <c r="KW1328"/>
      <c r="KX1328"/>
      <c r="KY1328"/>
      <c r="KZ1328"/>
      <c r="LA1328"/>
      <c r="LB1328"/>
      <c r="LC1328"/>
      <c r="LD1328"/>
      <c r="LE1328"/>
      <c r="LF1328"/>
      <c r="LG1328"/>
      <c r="LH1328"/>
      <c r="LI1328"/>
      <c r="LJ1328"/>
      <c r="LK1328"/>
      <c r="LL1328"/>
      <c r="LM1328"/>
      <c r="LN1328"/>
      <c r="LO1328"/>
      <c r="LP1328"/>
      <c r="LQ1328"/>
      <c r="LR1328"/>
      <c r="LS1328"/>
      <c r="LT1328"/>
      <c r="LU1328"/>
      <c r="LV1328"/>
      <c r="LW1328"/>
      <c r="LX1328"/>
      <c r="LY1328"/>
      <c r="LZ1328"/>
      <c r="MA1328"/>
      <c r="MB1328"/>
      <c r="MC1328"/>
      <c r="MD1328"/>
      <c r="ME1328"/>
      <c r="MF1328"/>
      <c r="MG1328"/>
      <c r="MH1328"/>
      <c r="MI1328"/>
      <c r="MJ1328"/>
      <c r="MK1328"/>
      <c r="ML1328"/>
      <c r="MM1328"/>
      <c r="MN1328"/>
      <c r="MO1328"/>
      <c r="MP1328"/>
      <c r="MQ1328"/>
      <c r="MR1328"/>
      <c r="MS1328"/>
      <c r="MT1328"/>
      <c r="MU1328"/>
      <c r="MV1328"/>
      <c r="MW1328"/>
      <c r="MX1328"/>
      <c r="MY1328"/>
      <c r="MZ1328"/>
      <c r="NA1328"/>
      <c r="NB1328"/>
      <c r="NC1328"/>
      <c r="ND1328"/>
      <c r="NE1328"/>
      <c r="NF1328"/>
      <c r="NG1328"/>
      <c r="NH1328"/>
      <c r="NI1328"/>
      <c r="NJ1328"/>
      <c r="NK1328"/>
      <c r="NL1328"/>
      <c r="NM1328"/>
      <c r="NN1328"/>
      <c r="NO1328"/>
      <c r="NP1328"/>
      <c r="NQ1328"/>
      <c r="NR1328"/>
      <c r="NS1328"/>
      <c r="NT1328"/>
      <c r="NU1328"/>
      <c r="NV1328"/>
      <c r="NW1328"/>
      <c r="NX1328"/>
      <c r="NY1328"/>
      <c r="NZ1328"/>
      <c r="OA1328"/>
      <c r="OB1328"/>
      <c r="OC1328"/>
      <c r="OD1328"/>
      <c r="OE1328"/>
      <c r="OF1328"/>
      <c r="OG1328"/>
      <c r="OH1328"/>
      <c r="OI1328"/>
      <c r="OJ1328"/>
      <c r="OK1328"/>
      <c r="OL1328"/>
      <c r="OM1328"/>
      <c r="ON1328"/>
      <c r="OO1328"/>
      <c r="OP1328"/>
      <c r="OQ1328"/>
      <c r="OR1328"/>
      <c r="OS1328"/>
      <c r="OT1328"/>
      <c r="OU1328"/>
      <c r="OV1328"/>
      <c r="OW1328"/>
      <c r="OX1328"/>
      <c r="OY1328"/>
      <c r="OZ1328"/>
      <c r="PA1328"/>
      <c r="PB1328"/>
      <c r="PC1328"/>
      <c r="PD1328"/>
      <c r="PE1328"/>
      <c r="PF1328"/>
      <c r="PG1328"/>
      <c r="PH1328"/>
      <c r="PI1328"/>
      <c r="PJ1328"/>
      <c r="PK1328"/>
      <c r="PL1328"/>
      <c r="PM1328"/>
      <c r="PN1328"/>
      <c r="PO1328"/>
      <c r="PP1328"/>
      <c r="PQ1328"/>
      <c r="PR1328"/>
      <c r="PS1328"/>
      <c r="PT1328"/>
      <c r="PU1328"/>
      <c r="PV1328"/>
      <c r="PW1328"/>
      <c r="PX1328"/>
      <c r="PY1328"/>
      <c r="PZ1328"/>
      <c r="QA1328"/>
      <c r="QB1328"/>
      <c r="QC1328"/>
      <c r="QD1328"/>
      <c r="QE1328"/>
      <c r="QF1328"/>
      <c r="QG1328"/>
      <c r="QH1328"/>
      <c r="QI1328"/>
      <c r="QJ1328"/>
      <c r="QK1328"/>
      <c r="QL1328"/>
      <c r="QM1328"/>
      <c r="QN1328"/>
      <c r="QO1328"/>
      <c r="QP1328"/>
      <c r="QQ1328"/>
      <c r="QR1328"/>
      <c r="QS1328"/>
      <c r="QT1328"/>
      <c r="QU1328"/>
      <c r="QV1328"/>
      <c r="QW1328"/>
      <c r="QX1328"/>
      <c r="QY1328"/>
      <c r="QZ1328"/>
      <c r="RA1328"/>
      <c r="RB1328"/>
      <c r="RC1328"/>
      <c r="RD1328"/>
      <c r="RE1328"/>
      <c r="RF1328"/>
      <c r="RG1328"/>
      <c r="RH1328"/>
      <c r="RI1328"/>
      <c r="RJ1328"/>
      <c r="RK1328"/>
      <c r="RL1328"/>
      <c r="RM1328"/>
      <c r="RN1328"/>
      <c r="RO1328"/>
      <c r="RP1328"/>
      <c r="RQ1328"/>
      <c r="RR1328"/>
      <c r="RS1328"/>
      <c r="RT1328"/>
      <c r="RU1328"/>
      <c r="RV1328"/>
      <c r="RW1328"/>
      <c r="RX1328"/>
      <c r="RY1328"/>
      <c r="RZ1328"/>
      <c r="SA1328"/>
      <c r="SB1328"/>
      <c r="SC1328"/>
      <c r="SD1328"/>
      <c r="SE1328"/>
      <c r="SF1328"/>
      <c r="SG1328"/>
      <c r="SH1328"/>
      <c r="SI1328"/>
      <c r="SJ1328"/>
      <c r="SK1328"/>
      <c r="SL1328"/>
      <c r="SM1328"/>
      <c r="SN1328"/>
      <c r="SO1328"/>
      <c r="SP1328"/>
      <c r="SQ1328"/>
      <c r="SR1328"/>
      <c r="SS1328"/>
      <c r="ST1328"/>
      <c r="SU1328"/>
      <c r="SV1328"/>
      <c r="SW1328"/>
      <c r="SX1328"/>
      <c r="SY1328"/>
      <c r="SZ1328"/>
      <c r="TA1328"/>
      <c r="TB1328"/>
      <c r="TC1328"/>
      <c r="TD1328"/>
    </row>
    <row r="1329" spans="1:524" ht="16.5" customHeight="1" x14ac:dyDescent="0.2">
      <c r="A1329" s="20">
        <v>721</v>
      </c>
      <c r="B1329" s="20" t="s">
        <v>62</v>
      </c>
      <c r="C1329" s="20" t="s">
        <v>915</v>
      </c>
      <c r="D1329" s="20" t="s">
        <v>38</v>
      </c>
      <c r="E1329" s="20" t="s">
        <v>1345</v>
      </c>
      <c r="F1329" s="22" t="s">
        <v>965</v>
      </c>
      <c r="G1329" s="20" t="s">
        <v>84</v>
      </c>
      <c r="H1329" s="20" t="s">
        <v>35</v>
      </c>
      <c r="I1329" s="20" t="s">
        <v>81</v>
      </c>
      <c r="J1329" s="22" t="s">
        <v>915</v>
      </c>
      <c r="K1329" s="20"/>
      <c r="L1329" s="20"/>
      <c r="M1329" s="20"/>
      <c r="N1329" s="20"/>
      <c r="O1329" s="23"/>
      <c r="P1329" s="23">
        <v>1448700</v>
      </c>
      <c r="Q1329" s="24">
        <v>1</v>
      </c>
      <c r="R1329" s="25">
        <v>45809</v>
      </c>
      <c r="S1329" s="20" t="s">
        <v>83</v>
      </c>
      <c r="T1329" s="26">
        <f t="shared" si="22"/>
        <v>1448700</v>
      </c>
      <c r="U1329" s="27" t="s">
        <v>100</v>
      </c>
      <c r="V1329" s="27" t="s">
        <v>100</v>
      </c>
      <c r="W1329"/>
      <c r="X1329"/>
      <c r="Y1329"/>
      <c r="Z1329"/>
      <c r="AA1329"/>
      <c r="AB1329"/>
      <c r="AC1329"/>
      <c r="AD1329"/>
      <c r="AE1329"/>
      <c r="AF1329"/>
      <c r="AG1329"/>
      <c r="AH1329"/>
      <c r="AI1329"/>
      <c r="AJ1329"/>
      <c r="AK1329"/>
      <c r="AL1329"/>
      <c r="AM1329"/>
      <c r="AN1329"/>
      <c r="AO1329"/>
      <c r="AP1329"/>
      <c r="AQ1329"/>
      <c r="AR1329"/>
      <c r="AS1329"/>
      <c r="AT1329"/>
      <c r="AU1329"/>
      <c r="AV1329"/>
      <c r="AW1329"/>
      <c r="AX1329"/>
      <c r="AY1329"/>
      <c r="AZ1329"/>
      <c r="BA1329"/>
      <c r="BB1329"/>
      <c r="BC1329"/>
      <c r="BD1329"/>
      <c r="BE1329"/>
      <c r="BF1329"/>
      <c r="BG1329"/>
      <c r="BH1329"/>
      <c r="BI1329"/>
      <c r="BJ1329"/>
      <c r="BK1329"/>
      <c r="BL1329"/>
      <c r="BM1329"/>
      <c r="BN1329"/>
      <c r="BO1329"/>
      <c r="BP1329"/>
      <c r="BQ1329"/>
      <c r="BR1329"/>
      <c r="BS1329"/>
      <c r="BT1329"/>
      <c r="BU1329"/>
      <c r="BV1329"/>
      <c r="BW1329"/>
      <c r="BX1329"/>
      <c r="BY1329"/>
      <c r="BZ1329"/>
      <c r="CA1329"/>
      <c r="CB1329"/>
      <c r="CC1329"/>
      <c r="CD1329"/>
      <c r="CE1329"/>
      <c r="CF1329"/>
      <c r="CG1329"/>
      <c r="CH1329"/>
      <c r="CI1329"/>
      <c r="CJ1329"/>
      <c r="CK1329"/>
      <c r="CL1329"/>
      <c r="CM1329"/>
      <c r="CN1329"/>
      <c r="CO1329"/>
      <c r="CP1329"/>
      <c r="CQ1329"/>
      <c r="CR1329"/>
      <c r="CS1329"/>
      <c r="CT1329"/>
      <c r="CU1329"/>
      <c r="CV1329"/>
      <c r="CW1329"/>
      <c r="CX1329"/>
      <c r="CY1329"/>
      <c r="CZ1329"/>
      <c r="DA1329"/>
      <c r="DB1329"/>
      <c r="DC1329"/>
      <c r="DD1329"/>
      <c r="DE1329"/>
      <c r="DF1329"/>
      <c r="DG1329"/>
      <c r="DH1329"/>
      <c r="DI1329"/>
      <c r="DJ1329"/>
      <c r="DK1329"/>
      <c r="DL1329"/>
      <c r="DM1329"/>
      <c r="DN1329"/>
      <c r="DO1329"/>
      <c r="DP1329"/>
      <c r="DQ1329"/>
      <c r="DR1329"/>
      <c r="DS1329"/>
      <c r="DT1329"/>
      <c r="DU1329"/>
      <c r="DV1329"/>
      <c r="DW1329"/>
      <c r="DX1329"/>
      <c r="DY1329"/>
      <c r="DZ1329"/>
      <c r="EA1329"/>
      <c r="EB1329"/>
      <c r="EC1329"/>
      <c r="ED1329"/>
      <c r="EE1329"/>
      <c r="EF1329"/>
      <c r="EG1329"/>
      <c r="EH1329"/>
      <c r="EI1329"/>
      <c r="EJ1329"/>
      <c r="EK1329"/>
      <c r="EL1329"/>
      <c r="EM1329"/>
      <c r="EN1329"/>
      <c r="EO1329"/>
      <c r="EP1329"/>
      <c r="EQ1329"/>
      <c r="ER1329"/>
      <c r="ES1329"/>
      <c r="ET1329"/>
      <c r="EU1329"/>
      <c r="EV1329"/>
      <c r="EW1329"/>
      <c r="EX1329"/>
      <c r="EY1329"/>
      <c r="EZ1329"/>
      <c r="FA1329"/>
      <c r="FB1329"/>
      <c r="FC1329"/>
      <c r="FD1329"/>
      <c r="FE1329"/>
      <c r="FF1329"/>
      <c r="FG1329"/>
      <c r="FH1329"/>
      <c r="FI1329"/>
      <c r="FJ1329"/>
      <c r="FK1329"/>
      <c r="FL1329"/>
      <c r="FM1329"/>
      <c r="FN1329"/>
      <c r="FO1329"/>
      <c r="FP1329"/>
      <c r="FQ1329"/>
      <c r="FR1329"/>
      <c r="FS1329"/>
      <c r="FT1329"/>
      <c r="FU1329"/>
      <c r="FV1329"/>
      <c r="FW1329"/>
      <c r="FX1329"/>
      <c r="FY1329"/>
      <c r="FZ1329"/>
      <c r="GA1329"/>
      <c r="GB1329"/>
      <c r="GC1329"/>
      <c r="GD1329"/>
      <c r="GE1329"/>
      <c r="GF1329"/>
      <c r="GG1329"/>
      <c r="GH1329"/>
      <c r="GI1329"/>
      <c r="GJ1329"/>
      <c r="GK1329"/>
      <c r="GL1329"/>
      <c r="GM1329"/>
      <c r="GN1329"/>
      <c r="GO1329"/>
      <c r="GP1329"/>
      <c r="GQ1329"/>
      <c r="GR1329"/>
      <c r="GS1329"/>
      <c r="GT1329"/>
      <c r="GU1329"/>
      <c r="GV1329"/>
      <c r="GW1329"/>
      <c r="GX1329"/>
      <c r="GY1329"/>
      <c r="GZ1329"/>
      <c r="HA1329"/>
      <c r="HB1329"/>
      <c r="HC1329"/>
      <c r="HD1329"/>
      <c r="HE1329"/>
      <c r="HF1329"/>
      <c r="HG1329"/>
      <c r="HH1329"/>
      <c r="HI1329"/>
      <c r="HJ1329"/>
      <c r="HK1329"/>
      <c r="HL1329"/>
      <c r="HM1329"/>
      <c r="HN1329"/>
      <c r="HO1329"/>
      <c r="HP1329"/>
      <c r="HQ1329"/>
      <c r="HR1329"/>
      <c r="HS1329"/>
      <c r="HT1329"/>
      <c r="HU1329"/>
      <c r="HV1329"/>
      <c r="HW1329"/>
      <c r="HX1329"/>
      <c r="HY1329"/>
      <c r="HZ1329"/>
      <c r="IA1329"/>
      <c r="IB1329"/>
      <c r="IC1329"/>
      <c r="ID1329"/>
      <c r="IE1329"/>
      <c r="IF1329"/>
      <c r="IG1329"/>
      <c r="IH1329"/>
      <c r="II1329"/>
      <c r="IJ1329"/>
      <c r="IK1329"/>
      <c r="IL1329"/>
      <c r="IM1329"/>
      <c r="IN1329"/>
      <c r="IO1329"/>
      <c r="IP1329"/>
      <c r="IQ1329"/>
      <c r="IR1329"/>
      <c r="IS1329"/>
      <c r="IT1329"/>
      <c r="IU1329"/>
      <c r="IV1329"/>
      <c r="IW1329"/>
      <c r="IX1329"/>
      <c r="IY1329"/>
      <c r="IZ1329"/>
      <c r="JA1329"/>
      <c r="JB1329"/>
      <c r="JC1329"/>
      <c r="JD1329"/>
      <c r="JE1329"/>
      <c r="JF1329"/>
      <c r="JG1329"/>
      <c r="JH1329"/>
      <c r="JI1329"/>
      <c r="JJ1329"/>
      <c r="JK1329"/>
      <c r="JL1329"/>
      <c r="JM1329"/>
      <c r="JN1329"/>
      <c r="JO1329"/>
      <c r="JP1329"/>
      <c r="JQ1329"/>
      <c r="JR1329"/>
      <c r="JS1329"/>
      <c r="JT1329"/>
      <c r="JU1329"/>
      <c r="JV1329"/>
      <c r="JW1329"/>
      <c r="JX1329"/>
      <c r="JY1329"/>
      <c r="JZ1329"/>
      <c r="KA1329"/>
      <c r="KB1329"/>
      <c r="KC1329"/>
      <c r="KD1329"/>
      <c r="KE1329"/>
      <c r="KF1329"/>
      <c r="KG1329"/>
      <c r="KH1329"/>
      <c r="KI1329"/>
      <c r="KJ1329"/>
      <c r="KK1329"/>
      <c r="KL1329"/>
      <c r="KM1329"/>
      <c r="KN1329"/>
      <c r="KO1329"/>
      <c r="KP1329"/>
      <c r="KQ1329"/>
      <c r="KR1329"/>
      <c r="KS1329"/>
      <c r="KT1329"/>
      <c r="KU1329"/>
      <c r="KV1329"/>
      <c r="KW1329"/>
      <c r="KX1329"/>
      <c r="KY1329"/>
      <c r="KZ1329"/>
      <c r="LA1329"/>
      <c r="LB1329"/>
      <c r="LC1329"/>
      <c r="LD1329"/>
      <c r="LE1329"/>
      <c r="LF1329"/>
      <c r="LG1329"/>
      <c r="LH1329"/>
      <c r="LI1329"/>
      <c r="LJ1329"/>
      <c r="LK1329"/>
      <c r="LL1329"/>
      <c r="LM1329"/>
      <c r="LN1329"/>
      <c r="LO1329"/>
      <c r="LP1329"/>
      <c r="LQ1329"/>
      <c r="LR1329"/>
      <c r="LS1329"/>
      <c r="LT1329"/>
      <c r="LU1329"/>
      <c r="LV1329"/>
      <c r="LW1329"/>
      <c r="LX1329"/>
      <c r="LY1329"/>
      <c r="LZ1329"/>
      <c r="MA1329"/>
      <c r="MB1329"/>
      <c r="MC1329"/>
      <c r="MD1329"/>
      <c r="ME1329"/>
      <c r="MF1329"/>
      <c r="MG1329"/>
      <c r="MH1329"/>
      <c r="MI1329"/>
      <c r="MJ1329"/>
      <c r="MK1329"/>
      <c r="ML1329"/>
      <c r="MM1329"/>
      <c r="MN1329"/>
      <c r="MO1329"/>
      <c r="MP1329"/>
      <c r="MQ1329"/>
      <c r="MR1329"/>
      <c r="MS1329"/>
      <c r="MT1329"/>
      <c r="MU1329"/>
      <c r="MV1329"/>
      <c r="MW1329"/>
      <c r="MX1329"/>
      <c r="MY1329"/>
      <c r="MZ1329"/>
      <c r="NA1329"/>
      <c r="NB1329"/>
      <c r="NC1329"/>
      <c r="ND1329"/>
      <c r="NE1329"/>
      <c r="NF1329"/>
      <c r="NG1329"/>
      <c r="NH1329"/>
      <c r="NI1329"/>
      <c r="NJ1329"/>
      <c r="NK1329"/>
      <c r="NL1329"/>
      <c r="NM1329"/>
      <c r="NN1329"/>
      <c r="NO1329"/>
      <c r="NP1329"/>
      <c r="NQ1329"/>
      <c r="NR1329"/>
      <c r="NS1329"/>
      <c r="NT1329"/>
      <c r="NU1329"/>
      <c r="NV1329"/>
      <c r="NW1329"/>
      <c r="NX1329"/>
      <c r="NY1329"/>
      <c r="NZ1329"/>
      <c r="OA1329"/>
      <c r="OB1329"/>
      <c r="OC1329"/>
      <c r="OD1329"/>
      <c r="OE1329"/>
      <c r="OF1329"/>
      <c r="OG1329"/>
      <c r="OH1329"/>
      <c r="OI1329"/>
      <c r="OJ1329"/>
      <c r="OK1329"/>
      <c r="OL1329"/>
      <c r="OM1329"/>
      <c r="ON1329"/>
      <c r="OO1329"/>
      <c r="OP1329"/>
      <c r="OQ1329"/>
      <c r="OR1329"/>
      <c r="OS1329"/>
      <c r="OT1329"/>
      <c r="OU1329"/>
      <c r="OV1329"/>
      <c r="OW1329"/>
      <c r="OX1329"/>
      <c r="OY1329"/>
      <c r="OZ1329"/>
      <c r="PA1329"/>
      <c r="PB1329"/>
      <c r="PC1329"/>
      <c r="PD1329"/>
      <c r="PE1329"/>
      <c r="PF1329"/>
      <c r="PG1329"/>
      <c r="PH1329"/>
      <c r="PI1329"/>
      <c r="PJ1329"/>
      <c r="PK1329"/>
      <c r="PL1329"/>
      <c r="PM1329"/>
      <c r="PN1329"/>
      <c r="PO1329"/>
      <c r="PP1329"/>
      <c r="PQ1329"/>
      <c r="PR1329"/>
      <c r="PS1329"/>
      <c r="PT1329"/>
      <c r="PU1329"/>
      <c r="PV1329"/>
      <c r="PW1329"/>
      <c r="PX1329"/>
      <c r="PY1329"/>
      <c r="PZ1329"/>
      <c r="QA1329"/>
      <c r="QB1329"/>
      <c r="QC1329"/>
      <c r="QD1329"/>
      <c r="QE1329"/>
      <c r="QF1329"/>
      <c r="QG1329"/>
      <c r="QH1329"/>
      <c r="QI1329"/>
      <c r="QJ1329"/>
      <c r="QK1329"/>
      <c r="QL1329"/>
      <c r="QM1329"/>
      <c r="QN1329"/>
      <c r="QO1329"/>
      <c r="QP1329"/>
      <c r="QQ1329"/>
      <c r="QR1329"/>
      <c r="QS1329"/>
      <c r="QT1329"/>
      <c r="QU1329"/>
      <c r="QV1329"/>
      <c r="QW1329"/>
      <c r="QX1329"/>
      <c r="QY1329"/>
      <c r="QZ1329"/>
      <c r="RA1329"/>
      <c r="RB1329"/>
      <c r="RC1329"/>
      <c r="RD1329"/>
      <c r="RE1329"/>
      <c r="RF1329"/>
      <c r="RG1329"/>
      <c r="RH1329"/>
      <c r="RI1329"/>
      <c r="RJ1329"/>
      <c r="RK1329"/>
      <c r="RL1329"/>
      <c r="RM1329"/>
      <c r="RN1329"/>
      <c r="RO1329"/>
      <c r="RP1329"/>
      <c r="RQ1329"/>
      <c r="RR1329"/>
      <c r="RS1329"/>
      <c r="RT1329"/>
      <c r="RU1329"/>
      <c r="RV1329"/>
      <c r="RW1329"/>
      <c r="RX1329"/>
      <c r="RY1329"/>
      <c r="RZ1329"/>
      <c r="SA1329"/>
      <c r="SB1329"/>
      <c r="SC1329"/>
      <c r="SD1329"/>
      <c r="SE1329"/>
      <c r="SF1329"/>
      <c r="SG1329"/>
      <c r="SH1329"/>
      <c r="SI1329"/>
      <c r="SJ1329"/>
      <c r="SK1329"/>
      <c r="SL1329"/>
      <c r="SM1329"/>
      <c r="SN1329"/>
      <c r="SO1329"/>
      <c r="SP1329"/>
      <c r="SQ1329"/>
      <c r="SR1329"/>
      <c r="SS1329"/>
      <c r="ST1329"/>
      <c r="SU1329"/>
      <c r="SV1329"/>
      <c r="SW1329"/>
      <c r="SX1329"/>
      <c r="SY1329"/>
      <c r="SZ1329"/>
      <c r="TA1329"/>
      <c r="TB1329"/>
      <c r="TC1329"/>
      <c r="TD1329"/>
    </row>
    <row r="1330" spans="1:524" ht="16.5" customHeight="1" x14ac:dyDescent="0.2">
      <c r="A1330" s="20">
        <v>722</v>
      </c>
      <c r="B1330" s="20" t="s">
        <v>62</v>
      </c>
      <c r="C1330" s="20" t="s">
        <v>915</v>
      </c>
      <c r="D1330" s="20" t="s">
        <v>38</v>
      </c>
      <c r="E1330" s="20" t="s">
        <v>1345</v>
      </c>
      <c r="F1330" s="22" t="s">
        <v>965</v>
      </c>
      <c r="G1330" s="20" t="s">
        <v>84</v>
      </c>
      <c r="H1330" s="20" t="s">
        <v>35</v>
      </c>
      <c r="I1330" s="20" t="s">
        <v>81</v>
      </c>
      <c r="J1330" s="22" t="s">
        <v>915</v>
      </c>
      <c r="K1330" s="20"/>
      <c r="L1330" s="20"/>
      <c r="M1330" s="20"/>
      <c r="N1330" s="20"/>
      <c r="O1330" s="23"/>
      <c r="P1330" s="23">
        <v>1448700</v>
      </c>
      <c r="Q1330" s="24">
        <v>1</v>
      </c>
      <c r="R1330" s="25">
        <v>45839</v>
      </c>
      <c r="S1330" s="20" t="s">
        <v>83</v>
      </c>
      <c r="T1330" s="26">
        <f t="shared" si="22"/>
        <v>1448700</v>
      </c>
      <c r="U1330" s="27" t="s">
        <v>100</v>
      </c>
      <c r="V1330" s="27" t="s">
        <v>100</v>
      </c>
      <c r="W1330"/>
      <c r="X1330"/>
      <c r="Y1330"/>
      <c r="Z1330"/>
      <c r="AA1330"/>
      <c r="AB1330"/>
      <c r="AC1330"/>
      <c r="AD1330"/>
      <c r="AE1330"/>
      <c r="AF1330"/>
      <c r="AG1330"/>
      <c r="AH1330"/>
      <c r="AI1330"/>
      <c r="AJ1330"/>
      <c r="AK1330"/>
      <c r="AL1330"/>
      <c r="AM1330"/>
      <c r="AN1330"/>
      <c r="AO1330"/>
      <c r="AP1330"/>
      <c r="AQ1330"/>
      <c r="AR1330"/>
      <c r="AS1330"/>
      <c r="AT1330"/>
      <c r="AU1330"/>
      <c r="AV1330"/>
      <c r="AW1330"/>
      <c r="AX1330"/>
      <c r="AY1330"/>
      <c r="AZ1330"/>
      <c r="BA1330"/>
      <c r="BB1330"/>
      <c r="BC1330"/>
      <c r="BD1330"/>
      <c r="BE1330"/>
      <c r="BF1330"/>
      <c r="BG1330"/>
      <c r="BH1330"/>
      <c r="BI1330"/>
      <c r="BJ1330"/>
      <c r="BK1330"/>
      <c r="BL1330"/>
      <c r="BM1330"/>
      <c r="BN1330"/>
      <c r="BO1330"/>
      <c r="BP1330"/>
      <c r="BQ1330"/>
      <c r="BR1330"/>
      <c r="BS1330"/>
      <c r="BT1330"/>
      <c r="BU1330"/>
      <c r="BV1330"/>
      <c r="BW1330"/>
      <c r="BX1330"/>
      <c r="BY1330"/>
      <c r="BZ1330"/>
      <c r="CA1330"/>
      <c r="CB1330"/>
      <c r="CC1330"/>
      <c r="CD1330"/>
      <c r="CE1330"/>
      <c r="CF1330"/>
      <c r="CG1330"/>
      <c r="CH1330"/>
      <c r="CI1330"/>
      <c r="CJ1330"/>
      <c r="CK1330"/>
      <c r="CL1330"/>
      <c r="CM1330"/>
      <c r="CN1330"/>
      <c r="CO1330"/>
      <c r="CP1330"/>
      <c r="CQ1330"/>
      <c r="CR1330"/>
      <c r="CS1330"/>
      <c r="CT1330"/>
      <c r="CU1330"/>
      <c r="CV1330"/>
      <c r="CW1330"/>
      <c r="CX1330"/>
      <c r="CY1330"/>
      <c r="CZ1330"/>
      <c r="DA1330"/>
      <c r="DB1330"/>
      <c r="DC1330"/>
      <c r="DD1330"/>
      <c r="DE1330"/>
      <c r="DF1330"/>
      <c r="DG1330"/>
      <c r="DH1330"/>
      <c r="DI1330"/>
      <c r="DJ1330"/>
      <c r="DK1330"/>
      <c r="DL1330"/>
      <c r="DM1330"/>
      <c r="DN1330"/>
      <c r="DO1330"/>
      <c r="DP1330"/>
      <c r="DQ1330"/>
      <c r="DR1330"/>
      <c r="DS1330"/>
      <c r="DT1330"/>
      <c r="DU1330"/>
      <c r="DV1330"/>
      <c r="DW1330"/>
      <c r="DX1330"/>
      <c r="DY1330"/>
      <c r="DZ1330"/>
      <c r="EA1330"/>
      <c r="EB1330"/>
      <c r="EC1330"/>
      <c r="ED1330"/>
      <c r="EE1330"/>
      <c r="EF1330"/>
      <c r="EG1330"/>
      <c r="EH1330"/>
      <c r="EI1330"/>
      <c r="EJ1330"/>
      <c r="EK1330"/>
      <c r="EL1330"/>
      <c r="EM1330"/>
      <c r="EN1330"/>
      <c r="EO1330"/>
      <c r="EP1330"/>
      <c r="EQ1330"/>
      <c r="ER1330"/>
      <c r="ES1330"/>
      <c r="ET1330"/>
      <c r="EU1330"/>
      <c r="EV1330"/>
      <c r="EW1330"/>
      <c r="EX1330"/>
      <c r="EY1330"/>
      <c r="EZ1330"/>
      <c r="FA1330"/>
      <c r="FB1330"/>
      <c r="FC1330"/>
      <c r="FD1330"/>
      <c r="FE1330"/>
      <c r="FF1330"/>
      <c r="FG1330"/>
      <c r="FH1330"/>
      <c r="FI1330"/>
      <c r="FJ1330"/>
      <c r="FK1330"/>
      <c r="FL1330"/>
      <c r="FM1330"/>
      <c r="FN1330"/>
      <c r="FO1330"/>
      <c r="FP1330"/>
      <c r="FQ1330"/>
      <c r="FR1330"/>
      <c r="FS1330"/>
      <c r="FT1330"/>
      <c r="FU1330"/>
      <c r="FV1330"/>
      <c r="FW1330"/>
      <c r="FX1330"/>
      <c r="FY1330"/>
      <c r="FZ1330"/>
      <c r="GA1330"/>
      <c r="GB1330"/>
      <c r="GC1330"/>
      <c r="GD1330"/>
      <c r="GE1330"/>
      <c r="GF1330"/>
      <c r="GG1330"/>
      <c r="GH1330"/>
      <c r="GI1330"/>
      <c r="GJ1330"/>
      <c r="GK1330"/>
      <c r="GL1330"/>
      <c r="GM1330"/>
      <c r="GN1330"/>
      <c r="GO1330"/>
      <c r="GP1330"/>
      <c r="GQ1330"/>
      <c r="GR1330"/>
      <c r="GS1330"/>
      <c r="GT1330"/>
      <c r="GU1330"/>
      <c r="GV1330"/>
      <c r="GW1330"/>
      <c r="GX1330"/>
      <c r="GY1330"/>
      <c r="GZ1330"/>
      <c r="HA1330"/>
      <c r="HB1330"/>
      <c r="HC1330"/>
      <c r="HD1330"/>
      <c r="HE1330"/>
      <c r="HF1330"/>
      <c r="HG1330"/>
      <c r="HH1330"/>
      <c r="HI1330"/>
      <c r="HJ1330"/>
      <c r="HK1330"/>
      <c r="HL1330"/>
      <c r="HM1330"/>
      <c r="HN1330"/>
      <c r="HO1330"/>
      <c r="HP1330"/>
      <c r="HQ1330"/>
      <c r="HR1330"/>
      <c r="HS1330"/>
      <c r="HT1330"/>
      <c r="HU1330"/>
      <c r="HV1330"/>
      <c r="HW1330"/>
      <c r="HX1330"/>
      <c r="HY1330"/>
      <c r="HZ1330"/>
      <c r="IA1330"/>
      <c r="IB1330"/>
      <c r="IC1330"/>
      <c r="ID1330"/>
      <c r="IE1330"/>
      <c r="IF1330"/>
      <c r="IG1330"/>
      <c r="IH1330"/>
      <c r="II1330"/>
      <c r="IJ1330"/>
      <c r="IK1330"/>
      <c r="IL1330"/>
      <c r="IM1330"/>
      <c r="IN1330"/>
      <c r="IO1330"/>
      <c r="IP1330"/>
      <c r="IQ1330"/>
      <c r="IR1330"/>
      <c r="IS1330"/>
      <c r="IT1330"/>
      <c r="IU1330"/>
      <c r="IV1330"/>
      <c r="IW1330"/>
      <c r="IX1330"/>
      <c r="IY1330"/>
      <c r="IZ1330"/>
      <c r="JA1330"/>
      <c r="JB1330"/>
      <c r="JC1330"/>
      <c r="JD1330"/>
      <c r="JE1330"/>
      <c r="JF1330"/>
      <c r="JG1330"/>
      <c r="JH1330"/>
      <c r="JI1330"/>
      <c r="JJ1330"/>
      <c r="JK1330"/>
      <c r="JL1330"/>
      <c r="JM1330"/>
      <c r="JN1330"/>
      <c r="JO1330"/>
      <c r="JP1330"/>
      <c r="JQ1330"/>
      <c r="JR1330"/>
      <c r="JS1330"/>
      <c r="JT1330"/>
      <c r="JU1330"/>
      <c r="JV1330"/>
      <c r="JW1330"/>
      <c r="JX1330"/>
      <c r="JY1330"/>
      <c r="JZ1330"/>
      <c r="KA1330"/>
      <c r="KB1330"/>
      <c r="KC1330"/>
      <c r="KD1330"/>
      <c r="KE1330"/>
      <c r="KF1330"/>
      <c r="KG1330"/>
      <c r="KH1330"/>
      <c r="KI1330"/>
      <c r="KJ1330"/>
      <c r="KK1330"/>
      <c r="KL1330"/>
      <c r="KM1330"/>
      <c r="KN1330"/>
      <c r="KO1330"/>
      <c r="KP1330"/>
      <c r="KQ1330"/>
      <c r="KR1330"/>
      <c r="KS1330"/>
      <c r="KT1330"/>
      <c r="KU1330"/>
      <c r="KV1330"/>
      <c r="KW1330"/>
      <c r="KX1330"/>
      <c r="KY1330"/>
      <c r="KZ1330"/>
      <c r="LA1330"/>
      <c r="LB1330"/>
      <c r="LC1330"/>
      <c r="LD1330"/>
      <c r="LE1330"/>
      <c r="LF1330"/>
      <c r="LG1330"/>
      <c r="LH1330"/>
      <c r="LI1330"/>
      <c r="LJ1330"/>
      <c r="LK1330"/>
      <c r="LL1330"/>
      <c r="LM1330"/>
      <c r="LN1330"/>
      <c r="LO1330"/>
      <c r="LP1330"/>
      <c r="LQ1330"/>
      <c r="LR1330"/>
      <c r="LS1330"/>
      <c r="LT1330"/>
      <c r="LU1330"/>
      <c r="LV1330"/>
      <c r="LW1330"/>
      <c r="LX1330"/>
      <c r="LY1330"/>
      <c r="LZ1330"/>
      <c r="MA1330"/>
      <c r="MB1330"/>
      <c r="MC1330"/>
      <c r="MD1330"/>
      <c r="ME1330"/>
      <c r="MF1330"/>
      <c r="MG1330"/>
      <c r="MH1330"/>
      <c r="MI1330"/>
      <c r="MJ1330"/>
      <c r="MK1330"/>
      <c r="ML1330"/>
      <c r="MM1330"/>
      <c r="MN1330"/>
      <c r="MO1330"/>
      <c r="MP1330"/>
      <c r="MQ1330"/>
      <c r="MR1330"/>
      <c r="MS1330"/>
      <c r="MT1330"/>
      <c r="MU1330"/>
      <c r="MV1330"/>
      <c r="MW1330"/>
      <c r="MX1330"/>
      <c r="MY1330"/>
      <c r="MZ1330"/>
      <c r="NA1330"/>
      <c r="NB1330"/>
      <c r="NC1330"/>
      <c r="ND1330"/>
      <c r="NE1330"/>
      <c r="NF1330"/>
      <c r="NG1330"/>
      <c r="NH1330"/>
      <c r="NI1330"/>
      <c r="NJ1330"/>
      <c r="NK1330"/>
      <c r="NL1330"/>
      <c r="NM1330"/>
      <c r="NN1330"/>
      <c r="NO1330"/>
      <c r="NP1330"/>
      <c r="NQ1330"/>
      <c r="NR1330"/>
      <c r="NS1330"/>
      <c r="NT1330"/>
      <c r="NU1330"/>
      <c r="NV1330"/>
      <c r="NW1330"/>
      <c r="NX1330"/>
      <c r="NY1330"/>
      <c r="NZ1330"/>
      <c r="OA1330"/>
      <c r="OB1330"/>
      <c r="OC1330"/>
      <c r="OD1330"/>
      <c r="OE1330"/>
      <c r="OF1330"/>
      <c r="OG1330"/>
      <c r="OH1330"/>
      <c r="OI1330"/>
      <c r="OJ1330"/>
      <c r="OK1330"/>
      <c r="OL1330"/>
      <c r="OM1330"/>
      <c r="ON1330"/>
      <c r="OO1330"/>
      <c r="OP1330"/>
      <c r="OQ1330"/>
      <c r="OR1330"/>
      <c r="OS1330"/>
      <c r="OT1330"/>
      <c r="OU1330"/>
      <c r="OV1330"/>
      <c r="OW1330"/>
      <c r="OX1330"/>
      <c r="OY1330"/>
      <c r="OZ1330"/>
      <c r="PA1330"/>
      <c r="PB1330"/>
      <c r="PC1330"/>
      <c r="PD1330"/>
      <c r="PE1330"/>
      <c r="PF1330"/>
      <c r="PG1330"/>
      <c r="PH1330"/>
      <c r="PI1330"/>
      <c r="PJ1330"/>
      <c r="PK1330"/>
      <c r="PL1330"/>
      <c r="PM1330"/>
      <c r="PN1330"/>
      <c r="PO1330"/>
      <c r="PP1330"/>
      <c r="PQ1330"/>
      <c r="PR1330"/>
      <c r="PS1330"/>
      <c r="PT1330"/>
      <c r="PU1330"/>
      <c r="PV1330"/>
      <c r="PW1330"/>
      <c r="PX1330"/>
      <c r="PY1330"/>
      <c r="PZ1330"/>
      <c r="QA1330"/>
      <c r="QB1330"/>
      <c r="QC1330"/>
      <c r="QD1330"/>
      <c r="QE1330"/>
      <c r="QF1330"/>
      <c r="QG1330"/>
      <c r="QH1330"/>
      <c r="QI1330"/>
      <c r="QJ1330"/>
      <c r="QK1330"/>
      <c r="QL1330"/>
      <c r="QM1330"/>
      <c r="QN1330"/>
      <c r="QO1330"/>
      <c r="QP1330"/>
      <c r="QQ1330"/>
      <c r="QR1330"/>
      <c r="QS1330"/>
      <c r="QT1330"/>
      <c r="QU1330"/>
      <c r="QV1330"/>
      <c r="QW1330"/>
      <c r="QX1330"/>
      <c r="QY1330"/>
      <c r="QZ1330"/>
      <c r="RA1330"/>
      <c r="RB1330"/>
      <c r="RC1330"/>
      <c r="RD1330"/>
      <c r="RE1330"/>
      <c r="RF1330"/>
      <c r="RG1330"/>
      <c r="RH1330"/>
      <c r="RI1330"/>
      <c r="RJ1330"/>
      <c r="RK1330"/>
      <c r="RL1330"/>
      <c r="RM1330"/>
      <c r="RN1330"/>
      <c r="RO1330"/>
      <c r="RP1330"/>
      <c r="RQ1330"/>
      <c r="RR1330"/>
      <c r="RS1330"/>
      <c r="RT1330"/>
      <c r="RU1330"/>
      <c r="RV1330"/>
      <c r="RW1330"/>
      <c r="RX1330"/>
      <c r="RY1330"/>
      <c r="RZ1330"/>
      <c r="SA1330"/>
      <c r="SB1330"/>
      <c r="SC1330"/>
      <c r="SD1330"/>
      <c r="SE1330"/>
      <c r="SF1330"/>
      <c r="SG1330"/>
      <c r="SH1330"/>
      <c r="SI1330"/>
      <c r="SJ1330"/>
      <c r="SK1330"/>
      <c r="SL1330"/>
      <c r="SM1330"/>
      <c r="SN1330"/>
      <c r="SO1330"/>
      <c r="SP1330"/>
      <c r="SQ1330"/>
      <c r="SR1330"/>
      <c r="SS1330"/>
      <c r="ST1330"/>
      <c r="SU1330"/>
      <c r="SV1330"/>
      <c r="SW1330"/>
      <c r="SX1330"/>
      <c r="SY1330"/>
      <c r="SZ1330"/>
      <c r="TA1330"/>
      <c r="TB1330"/>
      <c r="TC1330"/>
      <c r="TD1330"/>
    </row>
    <row r="1331" spans="1:524" ht="16.5" customHeight="1" x14ac:dyDescent="0.2">
      <c r="A1331" s="20">
        <v>723</v>
      </c>
      <c r="B1331" s="20" t="s">
        <v>62</v>
      </c>
      <c r="C1331" s="20" t="s">
        <v>915</v>
      </c>
      <c r="D1331" s="20" t="s">
        <v>38</v>
      </c>
      <c r="E1331" s="20" t="s">
        <v>1345</v>
      </c>
      <c r="F1331" s="22" t="s">
        <v>965</v>
      </c>
      <c r="G1331" s="20" t="s">
        <v>84</v>
      </c>
      <c r="H1331" s="20" t="s">
        <v>35</v>
      </c>
      <c r="I1331" s="20" t="s">
        <v>81</v>
      </c>
      <c r="J1331" s="22" t="s">
        <v>915</v>
      </c>
      <c r="K1331" s="20"/>
      <c r="L1331" s="20"/>
      <c r="M1331" s="20"/>
      <c r="N1331" s="20"/>
      <c r="O1331" s="23"/>
      <c r="P1331" s="23">
        <v>1448700</v>
      </c>
      <c r="Q1331" s="24">
        <v>1</v>
      </c>
      <c r="R1331" s="25">
        <v>45870</v>
      </c>
      <c r="S1331" s="20" t="s">
        <v>83</v>
      </c>
      <c r="T1331" s="26">
        <f t="shared" si="22"/>
        <v>1448700</v>
      </c>
      <c r="U1331" s="27" t="s">
        <v>100</v>
      </c>
      <c r="V1331" s="27" t="s">
        <v>100</v>
      </c>
      <c r="W1331"/>
      <c r="X1331"/>
      <c r="Y1331"/>
      <c r="Z1331"/>
      <c r="AA1331"/>
      <c r="AB1331"/>
      <c r="AC1331"/>
      <c r="AD1331"/>
      <c r="AE1331"/>
      <c r="AF1331"/>
      <c r="AG1331"/>
      <c r="AH1331"/>
      <c r="AI1331"/>
      <c r="AJ1331"/>
      <c r="AK1331"/>
      <c r="AL1331"/>
      <c r="AM1331"/>
      <c r="AN1331"/>
      <c r="AO1331"/>
      <c r="AP1331"/>
      <c r="AQ1331"/>
      <c r="AR1331"/>
      <c r="AS1331"/>
      <c r="AT1331"/>
      <c r="AU1331"/>
      <c r="AV1331"/>
      <c r="AW1331"/>
      <c r="AX1331"/>
      <c r="AY1331"/>
      <c r="AZ1331"/>
      <c r="BA1331"/>
      <c r="BB1331"/>
      <c r="BC1331"/>
      <c r="BD1331"/>
      <c r="BE1331"/>
      <c r="BF1331"/>
      <c r="BG1331"/>
      <c r="BH1331"/>
      <c r="BI1331"/>
      <c r="BJ1331"/>
      <c r="BK1331"/>
      <c r="BL1331"/>
      <c r="BM1331"/>
      <c r="BN1331"/>
      <c r="BO1331"/>
      <c r="BP1331"/>
      <c r="BQ1331"/>
      <c r="BR1331"/>
      <c r="BS1331"/>
      <c r="BT1331"/>
      <c r="BU1331"/>
      <c r="BV1331"/>
      <c r="BW1331"/>
      <c r="BX1331"/>
      <c r="BY1331"/>
      <c r="BZ1331"/>
      <c r="CA1331"/>
      <c r="CB1331"/>
      <c r="CC1331"/>
      <c r="CD1331"/>
      <c r="CE1331"/>
      <c r="CF1331"/>
      <c r="CG1331"/>
      <c r="CH1331"/>
      <c r="CI1331"/>
      <c r="CJ1331"/>
      <c r="CK1331"/>
      <c r="CL1331"/>
      <c r="CM1331"/>
      <c r="CN1331"/>
      <c r="CO1331"/>
      <c r="CP1331"/>
      <c r="CQ1331"/>
      <c r="CR1331"/>
      <c r="CS1331"/>
      <c r="CT1331"/>
      <c r="CU1331"/>
      <c r="CV1331"/>
      <c r="CW1331"/>
      <c r="CX1331"/>
      <c r="CY1331"/>
      <c r="CZ1331"/>
      <c r="DA1331"/>
      <c r="DB1331"/>
      <c r="DC1331"/>
      <c r="DD1331"/>
      <c r="DE1331"/>
      <c r="DF1331"/>
      <c r="DG1331"/>
      <c r="DH1331"/>
      <c r="DI1331"/>
      <c r="DJ1331"/>
      <c r="DK1331"/>
      <c r="DL1331"/>
      <c r="DM1331"/>
      <c r="DN1331"/>
      <c r="DO1331"/>
      <c r="DP1331"/>
      <c r="DQ1331"/>
      <c r="DR1331"/>
      <c r="DS1331"/>
      <c r="DT1331"/>
      <c r="DU1331"/>
      <c r="DV1331"/>
      <c r="DW1331"/>
      <c r="DX1331"/>
      <c r="DY1331"/>
      <c r="DZ1331"/>
      <c r="EA1331"/>
      <c r="EB1331"/>
      <c r="EC1331"/>
      <c r="ED1331"/>
      <c r="EE1331"/>
      <c r="EF1331"/>
      <c r="EG1331"/>
      <c r="EH1331"/>
      <c r="EI1331"/>
      <c r="EJ1331"/>
      <c r="EK1331"/>
      <c r="EL1331"/>
      <c r="EM1331"/>
      <c r="EN1331"/>
      <c r="EO1331"/>
      <c r="EP1331"/>
      <c r="EQ1331"/>
      <c r="ER1331"/>
      <c r="ES1331"/>
      <c r="ET1331"/>
      <c r="EU1331"/>
      <c r="EV1331"/>
      <c r="EW1331"/>
      <c r="EX1331"/>
      <c r="EY1331"/>
      <c r="EZ1331"/>
      <c r="FA1331"/>
      <c r="FB1331"/>
      <c r="FC1331"/>
      <c r="FD1331"/>
      <c r="FE1331"/>
      <c r="FF1331"/>
      <c r="FG1331"/>
      <c r="FH1331"/>
      <c r="FI1331"/>
      <c r="FJ1331"/>
      <c r="FK1331"/>
      <c r="FL1331"/>
      <c r="FM1331"/>
      <c r="FN1331"/>
      <c r="FO1331"/>
      <c r="FP1331"/>
      <c r="FQ1331"/>
      <c r="FR1331"/>
      <c r="FS1331"/>
      <c r="FT1331"/>
      <c r="FU1331"/>
      <c r="FV1331"/>
      <c r="FW1331"/>
      <c r="FX1331"/>
      <c r="FY1331"/>
      <c r="FZ1331"/>
      <c r="GA1331"/>
      <c r="GB1331"/>
      <c r="GC1331"/>
      <c r="GD1331"/>
      <c r="GE1331"/>
      <c r="GF1331"/>
      <c r="GG1331"/>
      <c r="GH1331"/>
      <c r="GI1331"/>
      <c r="GJ1331"/>
      <c r="GK1331"/>
      <c r="GL1331"/>
      <c r="GM1331"/>
      <c r="GN1331"/>
      <c r="GO1331"/>
      <c r="GP1331"/>
      <c r="GQ1331"/>
      <c r="GR1331"/>
      <c r="GS1331"/>
      <c r="GT1331"/>
      <c r="GU1331"/>
      <c r="GV1331"/>
      <c r="GW1331"/>
      <c r="GX1331"/>
      <c r="GY1331"/>
      <c r="GZ1331"/>
      <c r="HA1331"/>
      <c r="HB1331"/>
      <c r="HC1331"/>
      <c r="HD1331"/>
      <c r="HE1331"/>
      <c r="HF1331"/>
      <c r="HG1331"/>
      <c r="HH1331"/>
      <c r="HI1331"/>
      <c r="HJ1331"/>
      <c r="HK1331"/>
      <c r="HL1331"/>
      <c r="HM1331"/>
      <c r="HN1331"/>
      <c r="HO1331"/>
      <c r="HP1331"/>
      <c r="HQ1331"/>
      <c r="HR1331"/>
      <c r="HS1331"/>
      <c r="HT1331"/>
      <c r="HU1331"/>
      <c r="HV1331"/>
      <c r="HW1331"/>
      <c r="HX1331"/>
      <c r="HY1331"/>
      <c r="HZ1331"/>
      <c r="IA1331"/>
      <c r="IB1331"/>
      <c r="IC1331"/>
      <c r="ID1331"/>
      <c r="IE1331"/>
      <c r="IF1331"/>
      <c r="IG1331"/>
      <c r="IH1331"/>
      <c r="II1331"/>
      <c r="IJ1331"/>
      <c r="IK1331"/>
      <c r="IL1331"/>
      <c r="IM1331"/>
      <c r="IN1331"/>
      <c r="IO1331"/>
      <c r="IP1331"/>
      <c r="IQ1331"/>
      <c r="IR1331"/>
      <c r="IS1331"/>
      <c r="IT1331"/>
      <c r="IU1331"/>
      <c r="IV1331"/>
      <c r="IW1331"/>
      <c r="IX1331"/>
      <c r="IY1331"/>
      <c r="IZ1331"/>
      <c r="JA1331"/>
      <c r="JB1331"/>
      <c r="JC1331"/>
      <c r="JD1331"/>
      <c r="JE1331"/>
      <c r="JF1331"/>
      <c r="JG1331"/>
      <c r="JH1331"/>
      <c r="JI1331"/>
      <c r="JJ1331"/>
      <c r="JK1331"/>
      <c r="JL1331"/>
      <c r="JM1331"/>
      <c r="JN1331"/>
      <c r="JO1331"/>
      <c r="JP1331"/>
      <c r="JQ1331"/>
      <c r="JR1331"/>
      <c r="JS1331"/>
      <c r="JT1331"/>
      <c r="JU1331"/>
      <c r="JV1331"/>
      <c r="JW1331"/>
      <c r="JX1331"/>
      <c r="JY1331"/>
      <c r="JZ1331"/>
      <c r="KA1331"/>
      <c r="KB1331"/>
      <c r="KC1331"/>
      <c r="KD1331"/>
      <c r="KE1331"/>
      <c r="KF1331"/>
      <c r="KG1331"/>
      <c r="KH1331"/>
      <c r="KI1331"/>
      <c r="KJ1331"/>
      <c r="KK1331"/>
      <c r="KL1331"/>
      <c r="KM1331"/>
      <c r="KN1331"/>
      <c r="KO1331"/>
      <c r="KP1331"/>
      <c r="KQ1331"/>
      <c r="KR1331"/>
      <c r="KS1331"/>
      <c r="KT1331"/>
      <c r="KU1331"/>
      <c r="KV1331"/>
      <c r="KW1331"/>
      <c r="KX1331"/>
      <c r="KY1331"/>
      <c r="KZ1331"/>
      <c r="LA1331"/>
      <c r="LB1331"/>
      <c r="LC1331"/>
      <c r="LD1331"/>
      <c r="LE1331"/>
      <c r="LF1331"/>
      <c r="LG1331"/>
      <c r="LH1331"/>
      <c r="LI1331"/>
      <c r="LJ1331"/>
      <c r="LK1331"/>
      <c r="LL1331"/>
      <c r="LM1331"/>
      <c r="LN1331"/>
      <c r="LO1331"/>
      <c r="LP1331"/>
      <c r="LQ1331"/>
      <c r="LR1331"/>
      <c r="LS1331"/>
      <c r="LT1331"/>
      <c r="LU1331"/>
      <c r="LV1331"/>
      <c r="LW1331"/>
      <c r="LX1331"/>
      <c r="LY1331"/>
      <c r="LZ1331"/>
      <c r="MA1331"/>
      <c r="MB1331"/>
      <c r="MC1331"/>
      <c r="MD1331"/>
      <c r="ME1331"/>
      <c r="MF1331"/>
      <c r="MG1331"/>
      <c r="MH1331"/>
      <c r="MI1331"/>
      <c r="MJ1331"/>
      <c r="MK1331"/>
      <c r="ML1331"/>
      <c r="MM1331"/>
      <c r="MN1331"/>
      <c r="MO1331"/>
      <c r="MP1331"/>
      <c r="MQ1331"/>
      <c r="MR1331"/>
      <c r="MS1331"/>
      <c r="MT1331"/>
      <c r="MU1331"/>
      <c r="MV1331"/>
      <c r="MW1331"/>
      <c r="MX1331"/>
      <c r="MY1331"/>
      <c r="MZ1331"/>
      <c r="NA1331"/>
      <c r="NB1331"/>
      <c r="NC1331"/>
      <c r="ND1331"/>
      <c r="NE1331"/>
      <c r="NF1331"/>
      <c r="NG1331"/>
      <c r="NH1331"/>
      <c r="NI1331"/>
      <c r="NJ1331"/>
      <c r="NK1331"/>
      <c r="NL1331"/>
      <c r="NM1331"/>
      <c r="NN1331"/>
      <c r="NO1331"/>
      <c r="NP1331"/>
      <c r="NQ1331"/>
      <c r="NR1331"/>
      <c r="NS1331"/>
      <c r="NT1331"/>
      <c r="NU1331"/>
      <c r="NV1331"/>
      <c r="NW1331"/>
      <c r="NX1331"/>
      <c r="NY1331"/>
      <c r="NZ1331"/>
      <c r="OA1331"/>
      <c r="OB1331"/>
      <c r="OC1331"/>
      <c r="OD1331"/>
      <c r="OE1331"/>
      <c r="OF1331"/>
      <c r="OG1331"/>
      <c r="OH1331"/>
      <c r="OI1331"/>
      <c r="OJ1331"/>
      <c r="OK1331"/>
      <c r="OL1331"/>
      <c r="OM1331"/>
      <c r="ON1331"/>
      <c r="OO1331"/>
      <c r="OP1331"/>
      <c r="OQ1331"/>
      <c r="OR1331"/>
      <c r="OS1331"/>
      <c r="OT1331"/>
      <c r="OU1331"/>
      <c r="OV1331"/>
      <c r="OW1331"/>
      <c r="OX1331"/>
      <c r="OY1331"/>
      <c r="OZ1331"/>
      <c r="PA1331"/>
      <c r="PB1331"/>
      <c r="PC1331"/>
      <c r="PD1331"/>
      <c r="PE1331"/>
      <c r="PF1331"/>
      <c r="PG1331"/>
      <c r="PH1331"/>
      <c r="PI1331"/>
      <c r="PJ1331"/>
      <c r="PK1331"/>
      <c r="PL1331"/>
      <c r="PM1331"/>
      <c r="PN1331"/>
      <c r="PO1331"/>
      <c r="PP1331"/>
      <c r="PQ1331"/>
      <c r="PR1331"/>
      <c r="PS1331"/>
      <c r="PT1331"/>
      <c r="PU1331"/>
      <c r="PV1331"/>
      <c r="PW1331"/>
      <c r="PX1331"/>
      <c r="PY1331"/>
      <c r="PZ1331"/>
      <c r="QA1331"/>
      <c r="QB1331"/>
      <c r="QC1331"/>
      <c r="QD1331"/>
      <c r="QE1331"/>
      <c r="QF1331"/>
      <c r="QG1331"/>
      <c r="QH1331"/>
      <c r="QI1331"/>
      <c r="QJ1331"/>
      <c r="QK1331"/>
      <c r="QL1331"/>
      <c r="QM1331"/>
      <c r="QN1331"/>
      <c r="QO1331"/>
      <c r="QP1331"/>
      <c r="QQ1331"/>
      <c r="QR1331"/>
      <c r="QS1331"/>
      <c r="QT1331"/>
      <c r="QU1331"/>
      <c r="QV1331"/>
      <c r="QW1331"/>
      <c r="QX1331"/>
      <c r="QY1331"/>
      <c r="QZ1331"/>
      <c r="RA1331"/>
      <c r="RB1331"/>
      <c r="RC1331"/>
      <c r="RD1331"/>
      <c r="RE1331"/>
      <c r="RF1331"/>
      <c r="RG1331"/>
      <c r="RH1331"/>
      <c r="RI1331"/>
      <c r="RJ1331"/>
      <c r="RK1331"/>
      <c r="RL1331"/>
      <c r="RM1331"/>
      <c r="RN1331"/>
      <c r="RO1331"/>
      <c r="RP1331"/>
      <c r="RQ1331"/>
      <c r="RR1331"/>
      <c r="RS1331"/>
      <c r="RT1331"/>
      <c r="RU1331"/>
      <c r="RV1331"/>
      <c r="RW1331"/>
      <c r="RX1331"/>
      <c r="RY1331"/>
      <c r="RZ1331"/>
      <c r="SA1331"/>
      <c r="SB1331"/>
      <c r="SC1331"/>
      <c r="SD1331"/>
      <c r="SE1331"/>
      <c r="SF1331"/>
      <c r="SG1331"/>
      <c r="SH1331"/>
      <c r="SI1331"/>
      <c r="SJ1331"/>
      <c r="SK1331"/>
      <c r="SL1331"/>
      <c r="SM1331"/>
      <c r="SN1331"/>
      <c r="SO1331"/>
      <c r="SP1331"/>
      <c r="SQ1331"/>
      <c r="SR1331"/>
      <c r="SS1331"/>
      <c r="ST1331"/>
      <c r="SU1331"/>
      <c r="SV1331"/>
      <c r="SW1331"/>
      <c r="SX1331"/>
      <c r="SY1331"/>
      <c r="SZ1331"/>
      <c r="TA1331"/>
      <c r="TB1331"/>
      <c r="TC1331"/>
      <c r="TD1331"/>
    </row>
    <row r="1332" spans="1:524" ht="16.5" customHeight="1" x14ac:dyDescent="0.2">
      <c r="A1332" s="20">
        <v>724</v>
      </c>
      <c r="B1332" s="20" t="s">
        <v>62</v>
      </c>
      <c r="C1332" s="20" t="s">
        <v>915</v>
      </c>
      <c r="D1332" s="20" t="s">
        <v>38</v>
      </c>
      <c r="E1332" s="20" t="s">
        <v>1345</v>
      </c>
      <c r="F1332" s="22" t="s">
        <v>965</v>
      </c>
      <c r="G1332" s="20" t="s">
        <v>84</v>
      </c>
      <c r="H1332" s="20" t="s">
        <v>35</v>
      </c>
      <c r="I1332" s="20" t="s">
        <v>81</v>
      </c>
      <c r="J1332" s="22" t="s">
        <v>915</v>
      </c>
      <c r="K1332" s="20"/>
      <c r="L1332" s="20"/>
      <c r="M1332" s="20"/>
      <c r="N1332" s="20"/>
      <c r="O1332" s="23"/>
      <c r="P1332" s="23">
        <v>1448700</v>
      </c>
      <c r="Q1332" s="24">
        <v>1</v>
      </c>
      <c r="R1332" s="25">
        <v>45901</v>
      </c>
      <c r="S1332" s="20" t="s">
        <v>83</v>
      </c>
      <c r="T1332" s="26">
        <f t="shared" si="22"/>
        <v>1448700</v>
      </c>
      <c r="U1332" s="27" t="s">
        <v>100</v>
      </c>
      <c r="V1332" s="27" t="s">
        <v>100</v>
      </c>
      <c r="W1332"/>
      <c r="X1332"/>
      <c r="Y1332"/>
      <c r="Z1332"/>
      <c r="AA1332"/>
      <c r="AB1332"/>
      <c r="AC1332"/>
      <c r="AD1332"/>
      <c r="AE1332"/>
      <c r="AF1332"/>
      <c r="AG1332"/>
      <c r="AH1332"/>
      <c r="AI1332"/>
      <c r="AJ1332"/>
      <c r="AK1332"/>
      <c r="AL1332"/>
      <c r="AM1332"/>
      <c r="AN1332"/>
      <c r="AO1332"/>
      <c r="AP1332"/>
      <c r="AQ1332"/>
      <c r="AR1332"/>
      <c r="AS1332"/>
      <c r="AT1332"/>
      <c r="AU1332"/>
      <c r="AV1332"/>
      <c r="AW1332"/>
      <c r="AX1332"/>
      <c r="AY1332"/>
      <c r="AZ1332"/>
      <c r="BA1332"/>
      <c r="BB1332"/>
      <c r="BC1332"/>
      <c r="BD1332"/>
      <c r="BE1332"/>
      <c r="BF1332"/>
      <c r="BG1332"/>
      <c r="BH1332"/>
      <c r="BI1332"/>
      <c r="BJ1332"/>
      <c r="BK1332"/>
      <c r="BL1332"/>
      <c r="BM1332"/>
      <c r="BN1332"/>
      <c r="BO1332"/>
      <c r="BP1332"/>
      <c r="BQ1332"/>
      <c r="BR1332"/>
      <c r="BS1332"/>
      <c r="BT1332"/>
      <c r="BU1332"/>
      <c r="BV1332"/>
      <c r="BW1332"/>
      <c r="BX1332"/>
      <c r="BY1332"/>
      <c r="BZ1332"/>
      <c r="CA1332"/>
      <c r="CB1332"/>
      <c r="CC1332"/>
      <c r="CD1332"/>
      <c r="CE1332"/>
      <c r="CF1332"/>
      <c r="CG1332"/>
      <c r="CH1332"/>
      <c r="CI1332"/>
      <c r="CJ1332"/>
      <c r="CK1332"/>
      <c r="CL1332"/>
      <c r="CM1332"/>
      <c r="CN1332"/>
      <c r="CO1332"/>
      <c r="CP1332"/>
      <c r="CQ1332"/>
      <c r="CR1332"/>
      <c r="CS1332"/>
      <c r="CT1332"/>
      <c r="CU1332"/>
      <c r="CV1332"/>
      <c r="CW1332"/>
      <c r="CX1332"/>
      <c r="CY1332"/>
      <c r="CZ1332"/>
      <c r="DA1332"/>
      <c r="DB1332"/>
      <c r="DC1332"/>
      <c r="DD1332"/>
      <c r="DE1332"/>
      <c r="DF1332"/>
      <c r="DG1332"/>
      <c r="DH1332"/>
      <c r="DI1332"/>
      <c r="DJ1332"/>
      <c r="DK1332"/>
      <c r="DL1332"/>
      <c r="DM1332"/>
      <c r="DN1332"/>
      <c r="DO1332"/>
      <c r="DP1332"/>
      <c r="DQ1332"/>
      <c r="DR1332"/>
      <c r="DS1332"/>
      <c r="DT1332"/>
      <c r="DU1332"/>
      <c r="DV1332"/>
      <c r="DW1332"/>
      <c r="DX1332"/>
      <c r="DY1332"/>
      <c r="DZ1332"/>
      <c r="EA1332"/>
      <c r="EB1332"/>
      <c r="EC1332"/>
      <c r="ED1332"/>
      <c r="EE1332"/>
      <c r="EF1332"/>
      <c r="EG1332"/>
      <c r="EH1332"/>
      <c r="EI1332"/>
      <c r="EJ1332"/>
      <c r="EK1332"/>
      <c r="EL1332"/>
      <c r="EM1332"/>
      <c r="EN1332"/>
      <c r="EO1332"/>
      <c r="EP1332"/>
      <c r="EQ1332"/>
      <c r="ER1332"/>
      <c r="ES1332"/>
      <c r="ET1332"/>
      <c r="EU1332"/>
      <c r="EV1332"/>
      <c r="EW1332"/>
      <c r="EX1332"/>
      <c r="EY1332"/>
      <c r="EZ1332"/>
      <c r="FA1332"/>
      <c r="FB1332"/>
      <c r="FC1332"/>
      <c r="FD1332"/>
      <c r="FE1332"/>
      <c r="FF1332"/>
      <c r="FG1332"/>
      <c r="FH1332"/>
      <c r="FI1332"/>
      <c r="FJ1332"/>
      <c r="FK1332"/>
      <c r="FL1332"/>
      <c r="FM1332"/>
      <c r="FN1332"/>
      <c r="FO1332"/>
      <c r="FP1332"/>
      <c r="FQ1332"/>
      <c r="FR1332"/>
      <c r="FS1332"/>
      <c r="FT1332"/>
      <c r="FU1332"/>
      <c r="FV1332"/>
      <c r="FW1332"/>
      <c r="FX1332"/>
      <c r="FY1332"/>
      <c r="FZ1332"/>
      <c r="GA1332"/>
      <c r="GB1332"/>
      <c r="GC1332"/>
      <c r="GD1332"/>
      <c r="GE1332"/>
      <c r="GF1332"/>
      <c r="GG1332"/>
      <c r="GH1332"/>
      <c r="GI1332"/>
      <c r="GJ1332"/>
      <c r="GK1332"/>
      <c r="GL1332"/>
      <c r="GM1332"/>
      <c r="GN1332"/>
      <c r="GO1332"/>
      <c r="GP1332"/>
      <c r="GQ1332"/>
      <c r="GR1332"/>
      <c r="GS1332"/>
      <c r="GT1332"/>
      <c r="GU1332"/>
      <c r="GV1332"/>
      <c r="GW1332"/>
      <c r="GX1332"/>
      <c r="GY1332"/>
      <c r="GZ1332"/>
      <c r="HA1332"/>
      <c r="HB1332"/>
      <c r="HC1332"/>
      <c r="HD1332"/>
      <c r="HE1332"/>
      <c r="HF1332"/>
      <c r="HG1332"/>
      <c r="HH1332"/>
      <c r="HI1332"/>
      <c r="HJ1332"/>
      <c r="HK1332"/>
      <c r="HL1332"/>
      <c r="HM1332"/>
      <c r="HN1332"/>
      <c r="HO1332"/>
      <c r="HP1332"/>
      <c r="HQ1332"/>
      <c r="HR1332"/>
      <c r="HS1332"/>
      <c r="HT1332"/>
      <c r="HU1332"/>
      <c r="HV1332"/>
      <c r="HW1332"/>
      <c r="HX1332"/>
      <c r="HY1332"/>
      <c r="HZ1332"/>
      <c r="IA1332"/>
      <c r="IB1332"/>
      <c r="IC1332"/>
      <c r="ID1332"/>
      <c r="IE1332"/>
      <c r="IF1332"/>
      <c r="IG1332"/>
      <c r="IH1332"/>
      <c r="II1332"/>
      <c r="IJ1332"/>
      <c r="IK1332"/>
      <c r="IL1332"/>
      <c r="IM1332"/>
      <c r="IN1332"/>
      <c r="IO1332"/>
      <c r="IP1332"/>
      <c r="IQ1332"/>
      <c r="IR1332"/>
      <c r="IS1332"/>
      <c r="IT1332"/>
      <c r="IU1332"/>
      <c r="IV1332"/>
      <c r="IW1332"/>
      <c r="IX1332"/>
      <c r="IY1332"/>
      <c r="IZ1332"/>
      <c r="JA1332"/>
      <c r="JB1332"/>
      <c r="JC1332"/>
      <c r="JD1332"/>
      <c r="JE1332"/>
      <c r="JF1332"/>
      <c r="JG1332"/>
      <c r="JH1332"/>
      <c r="JI1332"/>
      <c r="JJ1332"/>
      <c r="JK1332"/>
      <c r="JL1332"/>
      <c r="JM1332"/>
      <c r="JN1332"/>
      <c r="JO1332"/>
      <c r="JP1332"/>
      <c r="JQ1332"/>
      <c r="JR1332"/>
      <c r="JS1332"/>
      <c r="JT1332"/>
      <c r="JU1332"/>
      <c r="JV1332"/>
      <c r="JW1332"/>
      <c r="JX1332"/>
      <c r="JY1332"/>
      <c r="JZ1332"/>
      <c r="KA1332"/>
      <c r="KB1332"/>
      <c r="KC1332"/>
      <c r="KD1332"/>
      <c r="KE1332"/>
      <c r="KF1332"/>
      <c r="KG1332"/>
      <c r="KH1332"/>
      <c r="KI1332"/>
      <c r="KJ1332"/>
      <c r="KK1332"/>
      <c r="KL1332"/>
      <c r="KM1332"/>
      <c r="KN1332"/>
      <c r="KO1332"/>
      <c r="KP1332"/>
      <c r="KQ1332"/>
      <c r="KR1332"/>
      <c r="KS1332"/>
      <c r="KT1332"/>
      <c r="KU1332"/>
      <c r="KV1332"/>
      <c r="KW1332"/>
      <c r="KX1332"/>
      <c r="KY1332"/>
      <c r="KZ1332"/>
      <c r="LA1332"/>
      <c r="LB1332"/>
      <c r="LC1332"/>
      <c r="LD1332"/>
      <c r="LE1332"/>
      <c r="LF1332"/>
      <c r="LG1332"/>
      <c r="LH1332"/>
      <c r="LI1332"/>
      <c r="LJ1332"/>
      <c r="LK1332"/>
      <c r="LL1332"/>
      <c r="LM1332"/>
      <c r="LN1332"/>
      <c r="LO1332"/>
      <c r="LP1332"/>
      <c r="LQ1332"/>
      <c r="LR1332"/>
      <c r="LS1332"/>
      <c r="LT1332"/>
      <c r="LU1332"/>
      <c r="LV1332"/>
      <c r="LW1332"/>
      <c r="LX1332"/>
      <c r="LY1332"/>
      <c r="LZ1332"/>
      <c r="MA1332"/>
      <c r="MB1332"/>
      <c r="MC1332"/>
      <c r="MD1332"/>
      <c r="ME1332"/>
      <c r="MF1332"/>
      <c r="MG1332"/>
      <c r="MH1332"/>
      <c r="MI1332"/>
      <c r="MJ1332"/>
      <c r="MK1332"/>
      <c r="ML1332"/>
      <c r="MM1332"/>
      <c r="MN1332"/>
      <c r="MO1332"/>
      <c r="MP1332"/>
      <c r="MQ1332"/>
      <c r="MR1332"/>
      <c r="MS1332"/>
      <c r="MT1332"/>
      <c r="MU1332"/>
      <c r="MV1332"/>
      <c r="MW1332"/>
      <c r="MX1332"/>
      <c r="MY1332"/>
      <c r="MZ1332"/>
      <c r="NA1332"/>
      <c r="NB1332"/>
      <c r="NC1332"/>
      <c r="ND1332"/>
      <c r="NE1332"/>
      <c r="NF1332"/>
      <c r="NG1332"/>
      <c r="NH1332"/>
      <c r="NI1332"/>
      <c r="NJ1332"/>
      <c r="NK1332"/>
      <c r="NL1332"/>
      <c r="NM1332"/>
      <c r="NN1332"/>
      <c r="NO1332"/>
      <c r="NP1332"/>
      <c r="NQ1332"/>
      <c r="NR1332"/>
      <c r="NS1332"/>
      <c r="NT1332"/>
      <c r="NU1332"/>
      <c r="NV1332"/>
      <c r="NW1332"/>
      <c r="NX1332"/>
      <c r="NY1332"/>
      <c r="NZ1332"/>
      <c r="OA1332"/>
      <c r="OB1332"/>
      <c r="OC1332"/>
      <c r="OD1332"/>
      <c r="OE1332"/>
      <c r="OF1332"/>
      <c r="OG1332"/>
      <c r="OH1332"/>
      <c r="OI1332"/>
      <c r="OJ1332"/>
      <c r="OK1332"/>
      <c r="OL1332"/>
      <c r="OM1332"/>
      <c r="ON1332"/>
      <c r="OO1332"/>
      <c r="OP1332"/>
      <c r="OQ1332"/>
      <c r="OR1332"/>
      <c r="OS1332"/>
      <c r="OT1332"/>
      <c r="OU1332"/>
      <c r="OV1332"/>
      <c r="OW1332"/>
      <c r="OX1332"/>
      <c r="OY1332"/>
      <c r="OZ1332"/>
      <c r="PA1332"/>
      <c r="PB1332"/>
      <c r="PC1332"/>
      <c r="PD1332"/>
      <c r="PE1332"/>
      <c r="PF1332"/>
      <c r="PG1332"/>
      <c r="PH1332"/>
      <c r="PI1332"/>
      <c r="PJ1332"/>
      <c r="PK1332"/>
      <c r="PL1332"/>
      <c r="PM1332"/>
      <c r="PN1332"/>
      <c r="PO1332"/>
      <c r="PP1332"/>
      <c r="PQ1332"/>
      <c r="PR1332"/>
      <c r="PS1332"/>
      <c r="PT1332"/>
      <c r="PU1332"/>
      <c r="PV1332"/>
      <c r="PW1332"/>
      <c r="PX1332"/>
      <c r="PY1332"/>
      <c r="PZ1332"/>
      <c r="QA1332"/>
      <c r="QB1332"/>
      <c r="QC1332"/>
      <c r="QD1332"/>
      <c r="QE1332"/>
      <c r="QF1332"/>
      <c r="QG1332"/>
      <c r="QH1332"/>
      <c r="QI1332"/>
      <c r="QJ1332"/>
      <c r="QK1332"/>
      <c r="QL1332"/>
      <c r="QM1332"/>
      <c r="QN1332"/>
      <c r="QO1332"/>
      <c r="QP1332"/>
      <c r="QQ1332"/>
      <c r="QR1332"/>
      <c r="QS1332"/>
      <c r="QT1332"/>
      <c r="QU1332"/>
      <c r="QV1332"/>
      <c r="QW1332"/>
      <c r="QX1332"/>
      <c r="QY1332"/>
      <c r="QZ1332"/>
      <c r="RA1332"/>
      <c r="RB1332"/>
      <c r="RC1332"/>
      <c r="RD1332"/>
      <c r="RE1332"/>
      <c r="RF1332"/>
      <c r="RG1332"/>
      <c r="RH1332"/>
      <c r="RI1332"/>
      <c r="RJ1332"/>
      <c r="RK1332"/>
      <c r="RL1332"/>
      <c r="RM1332"/>
      <c r="RN1332"/>
      <c r="RO1332"/>
      <c r="RP1332"/>
      <c r="RQ1332"/>
      <c r="RR1332"/>
      <c r="RS1332"/>
      <c r="RT1332"/>
      <c r="RU1332"/>
      <c r="RV1332"/>
      <c r="RW1332"/>
      <c r="RX1332"/>
      <c r="RY1332"/>
      <c r="RZ1332"/>
      <c r="SA1332"/>
      <c r="SB1332"/>
      <c r="SC1332"/>
      <c r="SD1332"/>
      <c r="SE1332"/>
      <c r="SF1332"/>
      <c r="SG1332"/>
      <c r="SH1332"/>
      <c r="SI1332"/>
      <c r="SJ1332"/>
      <c r="SK1332"/>
      <c r="SL1332"/>
      <c r="SM1332"/>
      <c r="SN1332"/>
      <c r="SO1332"/>
      <c r="SP1332"/>
      <c r="SQ1332"/>
      <c r="SR1332"/>
      <c r="SS1332"/>
      <c r="ST1332"/>
      <c r="SU1332"/>
      <c r="SV1332"/>
      <c r="SW1332"/>
      <c r="SX1332"/>
      <c r="SY1332"/>
      <c r="SZ1332"/>
      <c r="TA1332"/>
      <c r="TB1332"/>
      <c r="TC1332"/>
      <c r="TD1332"/>
    </row>
    <row r="1333" spans="1:524" ht="16.5" customHeight="1" x14ac:dyDescent="0.2">
      <c r="A1333" s="20">
        <v>725</v>
      </c>
      <c r="B1333" s="20" t="s">
        <v>62</v>
      </c>
      <c r="C1333" s="20" t="s">
        <v>915</v>
      </c>
      <c r="D1333" s="20" t="s">
        <v>38</v>
      </c>
      <c r="E1333" s="20" t="s">
        <v>1345</v>
      </c>
      <c r="F1333" s="22" t="s">
        <v>965</v>
      </c>
      <c r="G1333" s="20" t="s">
        <v>84</v>
      </c>
      <c r="H1333" s="20" t="s">
        <v>35</v>
      </c>
      <c r="I1333" s="20" t="s">
        <v>81</v>
      </c>
      <c r="J1333" s="22" t="s">
        <v>915</v>
      </c>
      <c r="K1333" s="20"/>
      <c r="L1333" s="20"/>
      <c r="M1333" s="20"/>
      <c r="N1333" s="20"/>
      <c r="O1333" s="23"/>
      <c r="P1333" s="23">
        <v>1448700</v>
      </c>
      <c r="Q1333" s="24">
        <v>1</v>
      </c>
      <c r="R1333" s="25">
        <v>45931</v>
      </c>
      <c r="S1333" s="20" t="s">
        <v>83</v>
      </c>
      <c r="T1333" s="26">
        <f t="shared" si="22"/>
        <v>1448700</v>
      </c>
      <c r="U1333" s="27" t="s">
        <v>100</v>
      </c>
      <c r="V1333" s="27" t="s">
        <v>100</v>
      </c>
      <c r="W1333"/>
      <c r="X1333"/>
      <c r="Y1333"/>
      <c r="Z1333"/>
      <c r="AA1333"/>
      <c r="AB1333"/>
      <c r="AC1333"/>
      <c r="AD1333"/>
      <c r="AE1333"/>
      <c r="AF1333"/>
      <c r="AG1333"/>
      <c r="AH1333"/>
      <c r="AI1333"/>
      <c r="AJ1333"/>
      <c r="AK1333"/>
      <c r="AL1333"/>
      <c r="AM1333"/>
      <c r="AN1333"/>
      <c r="AO1333"/>
      <c r="AP1333"/>
      <c r="AQ1333"/>
      <c r="AR1333"/>
      <c r="AS1333"/>
      <c r="AT1333"/>
      <c r="AU1333"/>
      <c r="AV1333"/>
      <c r="AW1333"/>
      <c r="AX1333"/>
      <c r="AY1333"/>
      <c r="AZ1333"/>
      <c r="BA1333"/>
      <c r="BB1333"/>
      <c r="BC1333"/>
      <c r="BD1333"/>
      <c r="BE1333"/>
      <c r="BF1333"/>
      <c r="BG1333"/>
      <c r="BH1333"/>
      <c r="BI1333"/>
      <c r="BJ1333"/>
      <c r="BK1333"/>
      <c r="BL1333"/>
      <c r="BM1333"/>
      <c r="BN1333"/>
      <c r="BO1333"/>
      <c r="BP1333"/>
      <c r="BQ1333"/>
      <c r="BR1333"/>
      <c r="BS1333"/>
      <c r="BT1333"/>
      <c r="BU1333"/>
      <c r="BV1333"/>
      <c r="BW1333"/>
      <c r="BX1333"/>
      <c r="BY1333"/>
      <c r="BZ1333"/>
      <c r="CA1333"/>
      <c r="CB1333"/>
      <c r="CC1333"/>
      <c r="CD1333"/>
      <c r="CE1333"/>
      <c r="CF1333"/>
      <c r="CG1333"/>
      <c r="CH1333"/>
      <c r="CI1333"/>
      <c r="CJ1333"/>
      <c r="CK1333"/>
      <c r="CL1333"/>
      <c r="CM1333"/>
      <c r="CN1333"/>
      <c r="CO1333"/>
      <c r="CP1333"/>
      <c r="CQ1333"/>
      <c r="CR1333"/>
      <c r="CS1333"/>
      <c r="CT1333"/>
      <c r="CU1333"/>
      <c r="CV1333"/>
      <c r="CW1333"/>
      <c r="CX1333"/>
      <c r="CY1333"/>
      <c r="CZ1333"/>
      <c r="DA1333"/>
      <c r="DB1333"/>
      <c r="DC1333"/>
      <c r="DD1333"/>
      <c r="DE1333"/>
      <c r="DF1333"/>
      <c r="DG1333"/>
      <c r="DH1333"/>
      <c r="DI1333"/>
      <c r="DJ1333"/>
      <c r="DK1333"/>
      <c r="DL1333"/>
      <c r="DM1333"/>
      <c r="DN1333"/>
      <c r="DO1333"/>
      <c r="DP1333"/>
      <c r="DQ1333"/>
      <c r="DR1333"/>
      <c r="DS1333"/>
      <c r="DT1333"/>
      <c r="DU1333"/>
      <c r="DV1333"/>
      <c r="DW1333"/>
      <c r="DX1333"/>
      <c r="DY1333"/>
      <c r="DZ1333"/>
      <c r="EA1333"/>
      <c r="EB1333"/>
      <c r="EC1333"/>
      <c r="ED1333"/>
      <c r="EE1333"/>
      <c r="EF1333"/>
      <c r="EG1333"/>
      <c r="EH1333"/>
      <c r="EI1333"/>
      <c r="EJ1333"/>
      <c r="EK1333"/>
      <c r="EL1333"/>
      <c r="EM1333"/>
      <c r="EN1333"/>
      <c r="EO1333"/>
      <c r="EP1333"/>
      <c r="EQ1333"/>
      <c r="ER1333"/>
      <c r="ES1333"/>
      <c r="ET1333"/>
      <c r="EU1333"/>
      <c r="EV1333"/>
      <c r="EW1333"/>
      <c r="EX1333"/>
      <c r="EY1333"/>
      <c r="EZ1333"/>
      <c r="FA1333"/>
      <c r="FB1333"/>
      <c r="FC1333"/>
      <c r="FD1333"/>
      <c r="FE1333"/>
      <c r="FF1333"/>
      <c r="FG1333"/>
      <c r="FH1333"/>
      <c r="FI1333"/>
      <c r="FJ1333"/>
      <c r="FK1333"/>
      <c r="FL1333"/>
      <c r="FM1333"/>
      <c r="FN1333"/>
      <c r="FO1333"/>
      <c r="FP1333"/>
      <c r="FQ1333"/>
      <c r="FR1333"/>
      <c r="FS1333"/>
      <c r="FT1333"/>
      <c r="FU1333"/>
      <c r="FV1333"/>
      <c r="FW1333"/>
      <c r="FX1333"/>
      <c r="FY1333"/>
      <c r="FZ1333"/>
      <c r="GA1333"/>
      <c r="GB1333"/>
      <c r="GC1333"/>
      <c r="GD1333"/>
      <c r="GE1333"/>
      <c r="GF1333"/>
      <c r="GG1333"/>
      <c r="GH1333"/>
      <c r="GI1333"/>
      <c r="GJ1333"/>
      <c r="GK1333"/>
      <c r="GL1333"/>
      <c r="GM1333"/>
      <c r="GN1333"/>
      <c r="GO1333"/>
      <c r="GP1333"/>
      <c r="GQ1333"/>
      <c r="GR1333"/>
      <c r="GS1333"/>
      <c r="GT1333"/>
      <c r="GU1333"/>
      <c r="GV1333"/>
      <c r="GW1333"/>
      <c r="GX1333"/>
      <c r="GY1333"/>
      <c r="GZ1333"/>
      <c r="HA1333"/>
      <c r="HB1333"/>
      <c r="HC1333"/>
      <c r="HD1333"/>
      <c r="HE1333"/>
      <c r="HF1333"/>
      <c r="HG1333"/>
      <c r="HH1333"/>
      <c r="HI1333"/>
      <c r="HJ1333"/>
      <c r="HK1333"/>
      <c r="HL1333"/>
      <c r="HM1333"/>
      <c r="HN1333"/>
      <c r="HO1333"/>
      <c r="HP1333"/>
      <c r="HQ1333"/>
      <c r="HR1333"/>
      <c r="HS1333"/>
      <c r="HT1333"/>
      <c r="HU1333"/>
      <c r="HV1333"/>
      <c r="HW1333"/>
      <c r="HX1333"/>
      <c r="HY1333"/>
      <c r="HZ1333"/>
      <c r="IA1333"/>
      <c r="IB1333"/>
      <c r="IC1333"/>
      <c r="ID1333"/>
      <c r="IE1333"/>
      <c r="IF1333"/>
      <c r="IG1333"/>
      <c r="IH1333"/>
      <c r="II1333"/>
      <c r="IJ1333"/>
      <c r="IK1333"/>
      <c r="IL1333"/>
      <c r="IM1333"/>
      <c r="IN1333"/>
      <c r="IO1333"/>
      <c r="IP1333"/>
      <c r="IQ1333"/>
      <c r="IR1333"/>
      <c r="IS1333"/>
      <c r="IT1333"/>
      <c r="IU1333"/>
      <c r="IV1333"/>
      <c r="IW1333"/>
      <c r="IX1333"/>
      <c r="IY1333"/>
      <c r="IZ1333"/>
      <c r="JA1333"/>
      <c r="JB1333"/>
      <c r="JC1333"/>
      <c r="JD1333"/>
      <c r="JE1333"/>
      <c r="JF1333"/>
      <c r="JG1333"/>
      <c r="JH1333"/>
      <c r="JI1333"/>
      <c r="JJ1333"/>
      <c r="JK1333"/>
      <c r="JL1333"/>
      <c r="JM1333"/>
      <c r="JN1333"/>
      <c r="JO1333"/>
      <c r="JP1333"/>
      <c r="JQ1333"/>
      <c r="JR1333"/>
      <c r="JS1333"/>
      <c r="JT1333"/>
      <c r="JU1333"/>
      <c r="JV1333"/>
      <c r="JW1333"/>
      <c r="JX1333"/>
      <c r="JY1333"/>
      <c r="JZ1333"/>
      <c r="KA1333"/>
      <c r="KB1333"/>
      <c r="KC1333"/>
      <c r="KD1333"/>
      <c r="KE1333"/>
      <c r="KF1333"/>
      <c r="KG1333"/>
      <c r="KH1333"/>
      <c r="KI1333"/>
      <c r="KJ1333"/>
      <c r="KK1333"/>
      <c r="KL1333"/>
      <c r="KM1333"/>
      <c r="KN1333"/>
      <c r="KO1333"/>
      <c r="KP1333"/>
      <c r="KQ1333"/>
      <c r="KR1333"/>
      <c r="KS1333"/>
      <c r="KT1333"/>
      <c r="KU1333"/>
      <c r="KV1333"/>
      <c r="KW1333"/>
      <c r="KX1333"/>
      <c r="KY1333"/>
      <c r="KZ1333"/>
      <c r="LA1333"/>
      <c r="LB1333"/>
      <c r="LC1333"/>
      <c r="LD1333"/>
      <c r="LE1333"/>
      <c r="LF1333"/>
      <c r="LG1333"/>
      <c r="LH1333"/>
      <c r="LI1333"/>
      <c r="LJ1333"/>
      <c r="LK1333"/>
      <c r="LL1333"/>
      <c r="LM1333"/>
      <c r="LN1333"/>
      <c r="LO1333"/>
      <c r="LP1333"/>
      <c r="LQ1333"/>
      <c r="LR1333"/>
      <c r="LS1333"/>
      <c r="LT1333"/>
      <c r="LU1333"/>
      <c r="LV1333"/>
      <c r="LW1333"/>
      <c r="LX1333"/>
      <c r="LY1333"/>
      <c r="LZ1333"/>
      <c r="MA1333"/>
      <c r="MB1333"/>
      <c r="MC1333"/>
      <c r="MD1333"/>
      <c r="ME1333"/>
      <c r="MF1333"/>
      <c r="MG1333"/>
      <c r="MH1333"/>
      <c r="MI1333"/>
      <c r="MJ1333"/>
      <c r="MK1333"/>
      <c r="ML1333"/>
      <c r="MM1333"/>
      <c r="MN1333"/>
      <c r="MO1333"/>
      <c r="MP1333"/>
      <c r="MQ1333"/>
      <c r="MR1333"/>
      <c r="MS1333"/>
      <c r="MT1333"/>
      <c r="MU1333"/>
      <c r="MV1333"/>
      <c r="MW1333"/>
      <c r="MX1333"/>
      <c r="MY1333"/>
      <c r="MZ1333"/>
      <c r="NA1333"/>
      <c r="NB1333"/>
      <c r="NC1333"/>
      <c r="ND1333"/>
      <c r="NE1333"/>
      <c r="NF1333"/>
      <c r="NG1333"/>
      <c r="NH1333"/>
      <c r="NI1333"/>
      <c r="NJ1333"/>
      <c r="NK1333"/>
      <c r="NL1333"/>
      <c r="NM1333"/>
      <c r="NN1333"/>
      <c r="NO1333"/>
      <c r="NP1333"/>
      <c r="NQ1333"/>
      <c r="NR1333"/>
      <c r="NS1333"/>
      <c r="NT1333"/>
      <c r="NU1333"/>
      <c r="NV1333"/>
      <c r="NW1333"/>
      <c r="NX1333"/>
      <c r="NY1333"/>
      <c r="NZ1333"/>
      <c r="OA1333"/>
      <c r="OB1333"/>
      <c r="OC1333"/>
      <c r="OD1333"/>
      <c r="OE1333"/>
      <c r="OF1333"/>
      <c r="OG1333"/>
      <c r="OH1333"/>
      <c r="OI1333"/>
      <c r="OJ1333"/>
      <c r="OK1333"/>
      <c r="OL1333"/>
      <c r="OM1333"/>
      <c r="ON1333"/>
      <c r="OO1333"/>
      <c r="OP1333"/>
      <c r="OQ1333"/>
      <c r="OR1333"/>
      <c r="OS1333"/>
      <c r="OT1333"/>
      <c r="OU1333"/>
      <c r="OV1333"/>
      <c r="OW1333"/>
      <c r="OX1333"/>
      <c r="OY1333"/>
      <c r="OZ1333"/>
      <c r="PA1333"/>
      <c r="PB1333"/>
      <c r="PC1333"/>
      <c r="PD1333"/>
      <c r="PE1333"/>
      <c r="PF1333"/>
      <c r="PG1333"/>
      <c r="PH1333"/>
      <c r="PI1333"/>
      <c r="PJ1333"/>
      <c r="PK1333"/>
      <c r="PL1333"/>
      <c r="PM1333"/>
      <c r="PN1333"/>
      <c r="PO1333"/>
      <c r="PP1333"/>
      <c r="PQ1333"/>
      <c r="PR1333"/>
      <c r="PS1333"/>
      <c r="PT1333"/>
      <c r="PU1333"/>
      <c r="PV1333"/>
      <c r="PW1333"/>
      <c r="PX1333"/>
      <c r="PY1333"/>
      <c r="PZ1333"/>
      <c r="QA1333"/>
      <c r="QB1333"/>
      <c r="QC1333"/>
      <c r="QD1333"/>
      <c r="QE1333"/>
      <c r="QF1333"/>
      <c r="QG1333"/>
      <c r="QH1333"/>
      <c r="QI1333"/>
      <c r="QJ1333"/>
      <c r="QK1333"/>
      <c r="QL1333"/>
      <c r="QM1333"/>
      <c r="QN1333"/>
      <c r="QO1333"/>
      <c r="QP1333"/>
      <c r="QQ1333"/>
      <c r="QR1333"/>
      <c r="QS1333"/>
      <c r="QT1333"/>
      <c r="QU1333"/>
      <c r="QV1333"/>
      <c r="QW1333"/>
      <c r="QX1333"/>
      <c r="QY1333"/>
      <c r="QZ1333"/>
      <c r="RA1333"/>
      <c r="RB1333"/>
      <c r="RC1333"/>
      <c r="RD1333"/>
      <c r="RE1333"/>
      <c r="RF1333"/>
      <c r="RG1333"/>
      <c r="RH1333"/>
      <c r="RI1333"/>
      <c r="RJ1333"/>
      <c r="RK1333"/>
      <c r="RL1333"/>
      <c r="RM1333"/>
      <c r="RN1333"/>
      <c r="RO1333"/>
      <c r="RP1333"/>
      <c r="RQ1333"/>
      <c r="RR1333"/>
      <c r="RS1333"/>
      <c r="RT1333"/>
      <c r="RU1333"/>
      <c r="RV1333"/>
      <c r="RW1333"/>
      <c r="RX1333"/>
      <c r="RY1333"/>
      <c r="RZ1333"/>
      <c r="SA1333"/>
      <c r="SB1333"/>
      <c r="SC1333"/>
      <c r="SD1333"/>
      <c r="SE1333"/>
      <c r="SF1333"/>
      <c r="SG1333"/>
      <c r="SH1333"/>
      <c r="SI1333"/>
      <c r="SJ1333"/>
      <c r="SK1333"/>
      <c r="SL1333"/>
      <c r="SM1333"/>
      <c r="SN1333"/>
      <c r="SO1333"/>
      <c r="SP1333"/>
      <c r="SQ1333"/>
      <c r="SR1333"/>
      <c r="SS1333"/>
      <c r="ST1333"/>
      <c r="SU1333"/>
      <c r="SV1333"/>
      <c r="SW1333"/>
      <c r="SX1333"/>
      <c r="SY1333"/>
      <c r="SZ1333"/>
      <c r="TA1333"/>
      <c r="TB1333"/>
      <c r="TC1333"/>
      <c r="TD1333"/>
    </row>
    <row r="1334" spans="1:524" ht="16.5" customHeight="1" x14ac:dyDescent="0.2">
      <c r="A1334" s="20">
        <v>726</v>
      </c>
      <c r="B1334" s="20" t="s">
        <v>62</v>
      </c>
      <c r="C1334" s="20" t="s">
        <v>915</v>
      </c>
      <c r="D1334" s="20" t="s">
        <v>38</v>
      </c>
      <c r="E1334" s="20" t="s">
        <v>1345</v>
      </c>
      <c r="F1334" s="22" t="s">
        <v>965</v>
      </c>
      <c r="G1334" s="20" t="s">
        <v>84</v>
      </c>
      <c r="H1334" s="20" t="s">
        <v>35</v>
      </c>
      <c r="I1334" s="20" t="s">
        <v>81</v>
      </c>
      <c r="J1334" s="22" t="s">
        <v>915</v>
      </c>
      <c r="K1334" s="20"/>
      <c r="L1334" s="20"/>
      <c r="M1334" s="20"/>
      <c r="N1334" s="20"/>
      <c r="O1334" s="23"/>
      <c r="P1334" s="23">
        <v>1448700</v>
      </c>
      <c r="Q1334" s="24">
        <v>1</v>
      </c>
      <c r="R1334" s="25">
        <v>45962</v>
      </c>
      <c r="S1334" s="20" t="s">
        <v>83</v>
      </c>
      <c r="T1334" s="26">
        <f t="shared" si="22"/>
        <v>1448700</v>
      </c>
      <c r="U1334" s="27" t="s">
        <v>100</v>
      </c>
      <c r="V1334" s="27" t="s">
        <v>100</v>
      </c>
      <c r="W1334"/>
      <c r="X1334"/>
      <c r="Y1334"/>
      <c r="Z1334"/>
      <c r="AA1334"/>
      <c r="AB1334"/>
      <c r="AC1334"/>
      <c r="AD1334"/>
      <c r="AE1334"/>
      <c r="AF1334"/>
      <c r="AG1334"/>
      <c r="AH1334"/>
      <c r="AI1334"/>
      <c r="AJ1334"/>
      <c r="AK1334"/>
      <c r="AL1334"/>
      <c r="AM1334"/>
      <c r="AN1334"/>
      <c r="AO1334"/>
      <c r="AP1334"/>
      <c r="AQ1334"/>
      <c r="AR1334"/>
      <c r="AS1334"/>
      <c r="AT1334"/>
      <c r="AU1334"/>
      <c r="AV1334"/>
      <c r="AW1334"/>
      <c r="AX1334"/>
      <c r="AY1334"/>
      <c r="AZ1334"/>
      <c r="BA1334"/>
      <c r="BB1334"/>
      <c r="BC1334"/>
      <c r="BD1334"/>
      <c r="BE1334"/>
      <c r="BF1334"/>
      <c r="BG1334"/>
      <c r="BH1334"/>
      <c r="BI1334"/>
      <c r="BJ1334"/>
      <c r="BK1334"/>
      <c r="BL1334"/>
      <c r="BM1334"/>
      <c r="BN1334"/>
      <c r="BO1334"/>
      <c r="BP1334"/>
      <c r="BQ1334"/>
      <c r="BR1334"/>
      <c r="BS1334"/>
      <c r="BT1334"/>
      <c r="BU1334"/>
      <c r="BV1334"/>
      <c r="BW1334"/>
      <c r="BX1334"/>
      <c r="BY1334"/>
      <c r="BZ1334"/>
      <c r="CA1334"/>
      <c r="CB1334"/>
      <c r="CC1334"/>
      <c r="CD1334"/>
      <c r="CE1334"/>
      <c r="CF1334"/>
      <c r="CG1334"/>
      <c r="CH1334"/>
      <c r="CI1334"/>
      <c r="CJ1334"/>
      <c r="CK1334"/>
      <c r="CL1334"/>
      <c r="CM1334"/>
      <c r="CN1334"/>
      <c r="CO1334"/>
      <c r="CP1334"/>
      <c r="CQ1334"/>
      <c r="CR1334"/>
      <c r="CS1334"/>
      <c r="CT1334"/>
      <c r="CU1334"/>
      <c r="CV1334"/>
      <c r="CW1334"/>
      <c r="CX1334"/>
      <c r="CY1334"/>
      <c r="CZ1334"/>
      <c r="DA1334"/>
      <c r="DB1334"/>
      <c r="DC1334"/>
      <c r="DD1334"/>
      <c r="DE1334"/>
      <c r="DF1334"/>
      <c r="DG1334"/>
      <c r="DH1334"/>
      <c r="DI1334"/>
      <c r="DJ1334"/>
      <c r="DK1334"/>
      <c r="DL1334"/>
      <c r="DM1334"/>
      <c r="DN1334"/>
      <c r="DO1334"/>
      <c r="DP1334"/>
      <c r="DQ1334"/>
      <c r="DR1334"/>
      <c r="DS1334"/>
      <c r="DT1334"/>
      <c r="DU1334"/>
      <c r="DV1334"/>
      <c r="DW1334"/>
      <c r="DX1334"/>
      <c r="DY1334"/>
      <c r="DZ1334"/>
      <c r="EA1334"/>
      <c r="EB1334"/>
      <c r="EC1334"/>
      <c r="ED1334"/>
      <c r="EE1334"/>
      <c r="EF1334"/>
      <c r="EG1334"/>
      <c r="EH1334"/>
      <c r="EI1334"/>
      <c r="EJ1334"/>
      <c r="EK1334"/>
      <c r="EL1334"/>
      <c r="EM1334"/>
      <c r="EN1334"/>
      <c r="EO1334"/>
      <c r="EP1334"/>
      <c r="EQ1334"/>
      <c r="ER1334"/>
      <c r="ES1334"/>
      <c r="ET1334"/>
      <c r="EU1334"/>
      <c r="EV1334"/>
      <c r="EW1334"/>
      <c r="EX1334"/>
      <c r="EY1334"/>
      <c r="EZ1334"/>
      <c r="FA1334"/>
      <c r="FB1334"/>
      <c r="FC1334"/>
      <c r="FD1334"/>
      <c r="FE1334"/>
      <c r="FF1334"/>
      <c r="FG1334"/>
      <c r="FH1334"/>
      <c r="FI1334"/>
      <c r="FJ1334"/>
      <c r="FK1334"/>
      <c r="FL1334"/>
      <c r="FM1334"/>
      <c r="FN1334"/>
      <c r="FO1334"/>
      <c r="FP1334"/>
      <c r="FQ1334"/>
      <c r="FR1334"/>
      <c r="FS1334"/>
      <c r="FT1334"/>
      <c r="FU1334"/>
      <c r="FV1334"/>
      <c r="FW1334"/>
      <c r="FX1334"/>
      <c r="FY1334"/>
      <c r="FZ1334"/>
      <c r="GA1334"/>
      <c r="GB1334"/>
      <c r="GC1334"/>
      <c r="GD1334"/>
      <c r="GE1334"/>
      <c r="GF1334"/>
      <c r="GG1334"/>
      <c r="GH1334"/>
      <c r="GI1334"/>
      <c r="GJ1334"/>
      <c r="GK1334"/>
      <c r="GL1334"/>
      <c r="GM1334"/>
      <c r="GN1334"/>
      <c r="GO1334"/>
      <c r="GP1334"/>
      <c r="GQ1334"/>
      <c r="GR1334"/>
      <c r="GS1334"/>
      <c r="GT1334"/>
      <c r="GU1334"/>
      <c r="GV1334"/>
      <c r="GW1334"/>
      <c r="GX1334"/>
      <c r="GY1334"/>
      <c r="GZ1334"/>
      <c r="HA1334"/>
      <c r="HB1334"/>
      <c r="HC1334"/>
      <c r="HD1334"/>
      <c r="HE1334"/>
      <c r="HF1334"/>
      <c r="HG1334"/>
      <c r="HH1334"/>
      <c r="HI1334"/>
      <c r="HJ1334"/>
      <c r="HK1334"/>
      <c r="HL1334"/>
      <c r="HM1334"/>
      <c r="HN1334"/>
      <c r="HO1334"/>
      <c r="HP1334"/>
      <c r="HQ1334"/>
      <c r="HR1334"/>
      <c r="HS1334"/>
      <c r="HT1334"/>
      <c r="HU1334"/>
      <c r="HV1334"/>
      <c r="HW1334"/>
      <c r="HX1334"/>
      <c r="HY1334"/>
      <c r="HZ1334"/>
      <c r="IA1334"/>
      <c r="IB1334"/>
      <c r="IC1334"/>
      <c r="ID1334"/>
      <c r="IE1334"/>
      <c r="IF1334"/>
      <c r="IG1334"/>
      <c r="IH1334"/>
      <c r="II1334"/>
      <c r="IJ1334"/>
      <c r="IK1334"/>
      <c r="IL1334"/>
      <c r="IM1334"/>
      <c r="IN1334"/>
      <c r="IO1334"/>
      <c r="IP1334"/>
      <c r="IQ1334"/>
      <c r="IR1334"/>
      <c r="IS1334"/>
      <c r="IT1334"/>
      <c r="IU1334"/>
      <c r="IV1334"/>
      <c r="IW1334"/>
      <c r="IX1334"/>
      <c r="IY1334"/>
      <c r="IZ1334"/>
      <c r="JA1334"/>
      <c r="JB1334"/>
      <c r="JC1334"/>
      <c r="JD1334"/>
      <c r="JE1334"/>
      <c r="JF1334"/>
      <c r="JG1334"/>
      <c r="JH1334"/>
      <c r="JI1334"/>
      <c r="JJ1334"/>
      <c r="JK1334"/>
      <c r="JL1334"/>
      <c r="JM1334"/>
      <c r="JN1334"/>
      <c r="JO1334"/>
      <c r="JP1334"/>
      <c r="JQ1334"/>
      <c r="JR1334"/>
      <c r="JS1334"/>
      <c r="JT1334"/>
      <c r="JU1334"/>
      <c r="JV1334"/>
      <c r="JW1334"/>
      <c r="JX1334"/>
      <c r="JY1334"/>
      <c r="JZ1334"/>
      <c r="KA1334"/>
      <c r="KB1334"/>
      <c r="KC1334"/>
      <c r="KD1334"/>
      <c r="KE1334"/>
      <c r="KF1334"/>
      <c r="KG1334"/>
      <c r="KH1334"/>
      <c r="KI1334"/>
      <c r="KJ1334"/>
      <c r="KK1334"/>
      <c r="KL1334"/>
      <c r="KM1334"/>
      <c r="KN1334"/>
      <c r="KO1334"/>
      <c r="KP1334"/>
      <c r="KQ1334"/>
      <c r="KR1334"/>
      <c r="KS1334"/>
      <c r="KT1334"/>
      <c r="KU1334"/>
      <c r="KV1334"/>
      <c r="KW1334"/>
      <c r="KX1334"/>
      <c r="KY1334"/>
      <c r="KZ1334"/>
      <c r="LA1334"/>
      <c r="LB1334"/>
      <c r="LC1334"/>
      <c r="LD1334"/>
      <c r="LE1334"/>
      <c r="LF1334"/>
      <c r="LG1334"/>
      <c r="LH1334"/>
      <c r="LI1334"/>
      <c r="LJ1334"/>
      <c r="LK1334"/>
      <c r="LL1334"/>
      <c r="LM1334"/>
      <c r="LN1334"/>
      <c r="LO1334"/>
      <c r="LP1334"/>
      <c r="LQ1334"/>
      <c r="LR1334"/>
      <c r="LS1334"/>
      <c r="LT1334"/>
      <c r="LU1334"/>
      <c r="LV1334"/>
      <c r="LW1334"/>
      <c r="LX1334"/>
      <c r="LY1334"/>
      <c r="LZ1334"/>
      <c r="MA1334"/>
      <c r="MB1334"/>
      <c r="MC1334"/>
      <c r="MD1334"/>
      <c r="ME1334"/>
      <c r="MF1334"/>
      <c r="MG1334"/>
      <c r="MH1334"/>
      <c r="MI1334"/>
      <c r="MJ1334"/>
      <c r="MK1334"/>
      <c r="ML1334"/>
      <c r="MM1334"/>
      <c r="MN1334"/>
      <c r="MO1334"/>
      <c r="MP1334"/>
      <c r="MQ1334"/>
      <c r="MR1334"/>
      <c r="MS1334"/>
      <c r="MT1334"/>
      <c r="MU1334"/>
      <c r="MV1334"/>
      <c r="MW1334"/>
      <c r="MX1334"/>
      <c r="MY1334"/>
      <c r="MZ1334"/>
      <c r="NA1334"/>
      <c r="NB1334"/>
      <c r="NC1334"/>
      <c r="ND1334"/>
      <c r="NE1334"/>
      <c r="NF1334"/>
      <c r="NG1334"/>
      <c r="NH1334"/>
      <c r="NI1334"/>
      <c r="NJ1334"/>
      <c r="NK1334"/>
      <c r="NL1334"/>
      <c r="NM1334"/>
      <c r="NN1334"/>
      <c r="NO1334"/>
      <c r="NP1334"/>
      <c r="NQ1334"/>
      <c r="NR1334"/>
      <c r="NS1334"/>
      <c r="NT1334"/>
      <c r="NU1334"/>
      <c r="NV1334"/>
      <c r="NW1334"/>
      <c r="NX1334"/>
      <c r="NY1334"/>
      <c r="NZ1334"/>
      <c r="OA1334"/>
      <c r="OB1334"/>
      <c r="OC1334"/>
      <c r="OD1334"/>
      <c r="OE1334"/>
      <c r="OF1334"/>
      <c r="OG1334"/>
      <c r="OH1334"/>
      <c r="OI1334"/>
      <c r="OJ1334"/>
      <c r="OK1334"/>
      <c r="OL1334"/>
      <c r="OM1334"/>
      <c r="ON1334"/>
      <c r="OO1334"/>
      <c r="OP1334"/>
      <c r="OQ1334"/>
      <c r="OR1334"/>
      <c r="OS1334"/>
      <c r="OT1334"/>
      <c r="OU1334"/>
      <c r="OV1334"/>
      <c r="OW1334"/>
      <c r="OX1334"/>
      <c r="OY1334"/>
      <c r="OZ1334"/>
      <c r="PA1334"/>
      <c r="PB1334"/>
      <c r="PC1334"/>
      <c r="PD1334"/>
      <c r="PE1334"/>
      <c r="PF1334"/>
      <c r="PG1334"/>
      <c r="PH1334"/>
      <c r="PI1334"/>
      <c r="PJ1334"/>
      <c r="PK1334"/>
      <c r="PL1334"/>
      <c r="PM1334"/>
      <c r="PN1334"/>
      <c r="PO1334"/>
      <c r="PP1334"/>
      <c r="PQ1334"/>
      <c r="PR1334"/>
      <c r="PS1334"/>
      <c r="PT1334"/>
      <c r="PU1334"/>
      <c r="PV1334"/>
      <c r="PW1334"/>
      <c r="PX1334"/>
      <c r="PY1334"/>
      <c r="PZ1334"/>
      <c r="QA1334"/>
      <c r="QB1334"/>
      <c r="QC1334"/>
      <c r="QD1334"/>
      <c r="QE1334"/>
      <c r="QF1334"/>
      <c r="QG1334"/>
      <c r="QH1334"/>
      <c r="QI1334"/>
      <c r="QJ1334"/>
      <c r="QK1334"/>
      <c r="QL1334"/>
      <c r="QM1334"/>
      <c r="QN1334"/>
      <c r="QO1334"/>
      <c r="QP1334"/>
      <c r="QQ1334"/>
      <c r="QR1334"/>
      <c r="QS1334"/>
      <c r="QT1334"/>
      <c r="QU1334"/>
      <c r="QV1334"/>
      <c r="QW1334"/>
      <c r="QX1334"/>
      <c r="QY1334"/>
      <c r="QZ1334"/>
      <c r="RA1334"/>
      <c r="RB1334"/>
      <c r="RC1334"/>
      <c r="RD1334"/>
      <c r="RE1334"/>
      <c r="RF1334"/>
      <c r="RG1334"/>
      <c r="RH1334"/>
      <c r="RI1334"/>
      <c r="RJ1334"/>
      <c r="RK1334"/>
      <c r="RL1334"/>
      <c r="RM1334"/>
      <c r="RN1334"/>
      <c r="RO1334"/>
      <c r="RP1334"/>
      <c r="RQ1334"/>
      <c r="RR1334"/>
      <c r="RS1334"/>
      <c r="RT1334"/>
      <c r="RU1334"/>
      <c r="RV1334"/>
      <c r="RW1334"/>
      <c r="RX1334"/>
      <c r="RY1334"/>
      <c r="RZ1334"/>
      <c r="SA1334"/>
      <c r="SB1334"/>
      <c r="SC1334"/>
      <c r="SD1334"/>
      <c r="SE1334"/>
      <c r="SF1334"/>
      <c r="SG1334"/>
      <c r="SH1334"/>
      <c r="SI1334"/>
      <c r="SJ1334"/>
      <c r="SK1334"/>
      <c r="SL1334"/>
      <c r="SM1334"/>
      <c r="SN1334"/>
      <c r="SO1334"/>
      <c r="SP1334"/>
      <c r="SQ1334"/>
      <c r="SR1334"/>
      <c r="SS1334"/>
      <c r="ST1334"/>
      <c r="SU1334"/>
      <c r="SV1334"/>
      <c r="SW1334"/>
      <c r="SX1334"/>
      <c r="SY1334"/>
      <c r="SZ1334"/>
      <c r="TA1334"/>
      <c r="TB1334"/>
      <c r="TC1334"/>
      <c r="TD1334"/>
    </row>
    <row r="1335" spans="1:524" ht="16.5" customHeight="1" x14ac:dyDescent="0.2">
      <c r="A1335" s="20">
        <v>727</v>
      </c>
      <c r="B1335" s="20" t="s">
        <v>62</v>
      </c>
      <c r="C1335" s="20" t="s">
        <v>915</v>
      </c>
      <c r="D1335" s="20" t="s">
        <v>38</v>
      </c>
      <c r="E1335" s="20" t="s">
        <v>1345</v>
      </c>
      <c r="F1335" s="22" t="s">
        <v>965</v>
      </c>
      <c r="G1335" s="20" t="s">
        <v>84</v>
      </c>
      <c r="H1335" s="20" t="s">
        <v>35</v>
      </c>
      <c r="I1335" s="20" t="s">
        <v>81</v>
      </c>
      <c r="J1335" s="22" t="s">
        <v>915</v>
      </c>
      <c r="K1335" s="20"/>
      <c r="L1335" s="20"/>
      <c r="M1335" s="20"/>
      <c r="N1335" s="20"/>
      <c r="O1335" s="23"/>
      <c r="P1335" s="23">
        <v>1448700</v>
      </c>
      <c r="Q1335" s="24">
        <v>1</v>
      </c>
      <c r="R1335" s="25">
        <v>45992</v>
      </c>
      <c r="S1335" s="20" t="s">
        <v>83</v>
      </c>
      <c r="T1335" s="26">
        <f t="shared" si="22"/>
        <v>1448700</v>
      </c>
      <c r="U1335" s="27" t="s">
        <v>100</v>
      </c>
      <c r="V1335" s="27" t="s">
        <v>100</v>
      </c>
      <c r="W1335"/>
      <c r="X1335"/>
      <c r="Y1335"/>
      <c r="Z1335"/>
      <c r="AA1335"/>
      <c r="AB1335"/>
      <c r="AC1335"/>
      <c r="AD1335"/>
      <c r="AE1335"/>
      <c r="AF1335"/>
      <c r="AG1335"/>
      <c r="AH1335"/>
      <c r="AI1335"/>
      <c r="AJ1335"/>
      <c r="AK1335"/>
      <c r="AL1335"/>
      <c r="AM1335"/>
      <c r="AN1335"/>
      <c r="AO1335"/>
      <c r="AP1335"/>
      <c r="AQ1335"/>
      <c r="AR1335"/>
      <c r="AS1335"/>
      <c r="AT1335"/>
      <c r="AU1335"/>
      <c r="AV1335"/>
      <c r="AW1335"/>
      <c r="AX1335"/>
      <c r="AY1335"/>
      <c r="AZ1335"/>
      <c r="BA1335"/>
      <c r="BB1335"/>
      <c r="BC1335"/>
      <c r="BD1335"/>
      <c r="BE1335"/>
      <c r="BF1335"/>
      <c r="BG1335"/>
      <c r="BH1335"/>
      <c r="BI1335"/>
      <c r="BJ1335"/>
      <c r="BK1335"/>
      <c r="BL1335"/>
      <c r="BM1335"/>
      <c r="BN1335"/>
      <c r="BO1335"/>
      <c r="BP1335"/>
      <c r="BQ1335"/>
      <c r="BR1335"/>
      <c r="BS1335"/>
      <c r="BT1335"/>
      <c r="BU1335"/>
      <c r="BV1335"/>
      <c r="BW1335"/>
      <c r="BX1335"/>
      <c r="BY1335"/>
      <c r="BZ1335"/>
      <c r="CA1335"/>
      <c r="CB1335"/>
      <c r="CC1335"/>
      <c r="CD1335"/>
      <c r="CE1335"/>
      <c r="CF1335"/>
      <c r="CG1335"/>
      <c r="CH1335"/>
      <c r="CI1335"/>
      <c r="CJ1335"/>
      <c r="CK1335"/>
      <c r="CL1335"/>
      <c r="CM1335"/>
      <c r="CN1335"/>
      <c r="CO1335"/>
      <c r="CP1335"/>
      <c r="CQ1335"/>
      <c r="CR1335"/>
      <c r="CS1335"/>
      <c r="CT1335"/>
      <c r="CU1335"/>
      <c r="CV1335"/>
      <c r="CW1335"/>
      <c r="CX1335"/>
      <c r="CY1335"/>
      <c r="CZ1335"/>
      <c r="DA1335"/>
      <c r="DB1335"/>
      <c r="DC1335"/>
      <c r="DD1335"/>
      <c r="DE1335"/>
      <c r="DF1335"/>
      <c r="DG1335"/>
      <c r="DH1335"/>
      <c r="DI1335"/>
      <c r="DJ1335"/>
      <c r="DK1335"/>
      <c r="DL1335"/>
      <c r="DM1335"/>
      <c r="DN1335"/>
      <c r="DO1335"/>
      <c r="DP1335"/>
      <c r="DQ1335"/>
      <c r="DR1335"/>
      <c r="DS1335"/>
      <c r="DT1335"/>
      <c r="DU1335"/>
      <c r="DV1335"/>
      <c r="DW1335"/>
      <c r="DX1335"/>
      <c r="DY1335"/>
      <c r="DZ1335"/>
      <c r="EA1335"/>
      <c r="EB1335"/>
      <c r="EC1335"/>
      <c r="ED1335"/>
      <c r="EE1335"/>
      <c r="EF1335"/>
      <c r="EG1335"/>
      <c r="EH1335"/>
      <c r="EI1335"/>
      <c r="EJ1335"/>
      <c r="EK1335"/>
      <c r="EL1335"/>
      <c r="EM1335"/>
      <c r="EN1335"/>
      <c r="EO1335"/>
      <c r="EP1335"/>
      <c r="EQ1335"/>
      <c r="ER1335"/>
      <c r="ES1335"/>
      <c r="ET1335"/>
      <c r="EU1335"/>
      <c r="EV1335"/>
      <c r="EW1335"/>
      <c r="EX1335"/>
      <c r="EY1335"/>
      <c r="EZ1335"/>
      <c r="FA1335"/>
      <c r="FB1335"/>
      <c r="FC1335"/>
      <c r="FD1335"/>
      <c r="FE1335"/>
      <c r="FF1335"/>
      <c r="FG1335"/>
      <c r="FH1335"/>
      <c r="FI1335"/>
      <c r="FJ1335"/>
      <c r="FK1335"/>
      <c r="FL1335"/>
      <c r="FM1335"/>
      <c r="FN1335"/>
      <c r="FO1335"/>
      <c r="FP1335"/>
      <c r="FQ1335"/>
      <c r="FR1335"/>
      <c r="FS1335"/>
      <c r="FT1335"/>
      <c r="FU1335"/>
      <c r="FV1335"/>
      <c r="FW1335"/>
      <c r="FX1335"/>
      <c r="FY1335"/>
      <c r="FZ1335"/>
      <c r="GA1335"/>
      <c r="GB1335"/>
      <c r="GC1335"/>
      <c r="GD1335"/>
      <c r="GE1335"/>
      <c r="GF1335"/>
      <c r="GG1335"/>
      <c r="GH1335"/>
      <c r="GI1335"/>
      <c r="GJ1335"/>
      <c r="GK1335"/>
      <c r="GL1335"/>
      <c r="GM1335"/>
      <c r="GN1335"/>
      <c r="GO1335"/>
      <c r="GP1335"/>
      <c r="GQ1335"/>
      <c r="GR1335"/>
      <c r="GS1335"/>
      <c r="GT1335"/>
      <c r="GU1335"/>
      <c r="GV1335"/>
      <c r="GW1335"/>
      <c r="GX1335"/>
      <c r="GY1335"/>
      <c r="GZ1335"/>
      <c r="HA1335"/>
      <c r="HB1335"/>
      <c r="HC1335"/>
      <c r="HD1335"/>
      <c r="HE1335"/>
      <c r="HF1335"/>
      <c r="HG1335"/>
      <c r="HH1335"/>
      <c r="HI1335"/>
      <c r="HJ1335"/>
      <c r="HK1335"/>
      <c r="HL1335"/>
      <c r="HM1335"/>
      <c r="HN1335"/>
      <c r="HO1335"/>
      <c r="HP1335"/>
      <c r="HQ1335"/>
      <c r="HR1335"/>
      <c r="HS1335"/>
      <c r="HT1335"/>
      <c r="HU1335"/>
      <c r="HV1335"/>
      <c r="HW1335"/>
      <c r="HX1335"/>
      <c r="HY1335"/>
      <c r="HZ1335"/>
      <c r="IA1335"/>
      <c r="IB1335"/>
      <c r="IC1335"/>
      <c r="ID1335"/>
      <c r="IE1335"/>
      <c r="IF1335"/>
      <c r="IG1335"/>
      <c r="IH1335"/>
      <c r="II1335"/>
      <c r="IJ1335"/>
      <c r="IK1335"/>
      <c r="IL1335"/>
      <c r="IM1335"/>
      <c r="IN1335"/>
      <c r="IO1335"/>
      <c r="IP1335"/>
      <c r="IQ1335"/>
      <c r="IR1335"/>
      <c r="IS1335"/>
      <c r="IT1335"/>
      <c r="IU1335"/>
      <c r="IV1335"/>
      <c r="IW1335"/>
      <c r="IX1335"/>
      <c r="IY1335"/>
      <c r="IZ1335"/>
      <c r="JA1335"/>
      <c r="JB1335"/>
      <c r="JC1335"/>
      <c r="JD1335"/>
      <c r="JE1335"/>
      <c r="JF1335"/>
      <c r="JG1335"/>
      <c r="JH1335"/>
      <c r="JI1335"/>
      <c r="JJ1335"/>
      <c r="JK1335"/>
      <c r="JL1335"/>
      <c r="JM1335"/>
      <c r="JN1335"/>
      <c r="JO1335"/>
      <c r="JP1335"/>
      <c r="JQ1335"/>
      <c r="JR1335"/>
      <c r="JS1335"/>
      <c r="JT1335"/>
      <c r="JU1335"/>
      <c r="JV1335"/>
      <c r="JW1335"/>
      <c r="JX1335"/>
      <c r="JY1335"/>
      <c r="JZ1335"/>
      <c r="KA1335"/>
      <c r="KB1335"/>
      <c r="KC1335"/>
      <c r="KD1335"/>
      <c r="KE1335"/>
      <c r="KF1335"/>
      <c r="KG1335"/>
      <c r="KH1335"/>
      <c r="KI1335"/>
      <c r="KJ1335"/>
      <c r="KK1335"/>
      <c r="KL1335"/>
      <c r="KM1335"/>
      <c r="KN1335"/>
      <c r="KO1335"/>
      <c r="KP1335"/>
      <c r="KQ1335"/>
      <c r="KR1335"/>
      <c r="KS1335"/>
      <c r="KT1335"/>
      <c r="KU1335"/>
      <c r="KV1335"/>
      <c r="KW1335"/>
      <c r="KX1335"/>
      <c r="KY1335"/>
      <c r="KZ1335"/>
      <c r="LA1335"/>
      <c r="LB1335"/>
      <c r="LC1335"/>
      <c r="LD1335"/>
      <c r="LE1335"/>
      <c r="LF1335"/>
      <c r="LG1335"/>
      <c r="LH1335"/>
      <c r="LI1335"/>
      <c r="LJ1335"/>
      <c r="LK1335"/>
      <c r="LL1335"/>
      <c r="LM1335"/>
      <c r="LN1335"/>
      <c r="LO1335"/>
      <c r="LP1335"/>
      <c r="LQ1335"/>
      <c r="LR1335"/>
      <c r="LS1335"/>
      <c r="LT1335"/>
      <c r="LU1335"/>
      <c r="LV1335"/>
      <c r="LW1335"/>
      <c r="LX1335"/>
      <c r="LY1335"/>
      <c r="LZ1335"/>
      <c r="MA1335"/>
      <c r="MB1335"/>
      <c r="MC1335"/>
      <c r="MD1335"/>
      <c r="ME1335"/>
      <c r="MF1335"/>
      <c r="MG1335"/>
      <c r="MH1335"/>
      <c r="MI1335"/>
      <c r="MJ1335"/>
      <c r="MK1335"/>
      <c r="ML1335"/>
      <c r="MM1335"/>
      <c r="MN1335"/>
      <c r="MO1335"/>
      <c r="MP1335"/>
      <c r="MQ1335"/>
      <c r="MR1335"/>
      <c r="MS1335"/>
      <c r="MT1335"/>
      <c r="MU1335"/>
      <c r="MV1335"/>
      <c r="MW1335"/>
      <c r="MX1335"/>
      <c r="MY1335"/>
      <c r="MZ1335"/>
      <c r="NA1335"/>
      <c r="NB1335"/>
      <c r="NC1335"/>
      <c r="ND1335"/>
      <c r="NE1335"/>
      <c r="NF1335"/>
      <c r="NG1335"/>
      <c r="NH1335"/>
      <c r="NI1335"/>
      <c r="NJ1335"/>
      <c r="NK1335"/>
      <c r="NL1335"/>
      <c r="NM1335"/>
      <c r="NN1335"/>
      <c r="NO1335"/>
      <c r="NP1335"/>
      <c r="NQ1335"/>
      <c r="NR1335"/>
      <c r="NS1335"/>
      <c r="NT1335"/>
      <c r="NU1335"/>
      <c r="NV1335"/>
      <c r="NW1335"/>
      <c r="NX1335"/>
      <c r="NY1335"/>
      <c r="NZ1335"/>
      <c r="OA1335"/>
      <c r="OB1335"/>
      <c r="OC1335"/>
      <c r="OD1335"/>
      <c r="OE1335"/>
      <c r="OF1335"/>
      <c r="OG1335"/>
      <c r="OH1335"/>
      <c r="OI1335"/>
      <c r="OJ1335"/>
      <c r="OK1335"/>
      <c r="OL1335"/>
      <c r="OM1335"/>
      <c r="ON1335"/>
      <c r="OO1335"/>
      <c r="OP1335"/>
      <c r="OQ1335"/>
      <c r="OR1335"/>
      <c r="OS1335"/>
      <c r="OT1335"/>
      <c r="OU1335"/>
      <c r="OV1335"/>
      <c r="OW1335"/>
      <c r="OX1335"/>
      <c r="OY1335"/>
      <c r="OZ1335"/>
      <c r="PA1335"/>
      <c r="PB1335"/>
      <c r="PC1335"/>
      <c r="PD1335"/>
      <c r="PE1335"/>
      <c r="PF1335"/>
      <c r="PG1335"/>
      <c r="PH1335"/>
      <c r="PI1335"/>
      <c r="PJ1335"/>
      <c r="PK1335"/>
      <c r="PL1335"/>
      <c r="PM1335"/>
      <c r="PN1335"/>
      <c r="PO1335"/>
      <c r="PP1335"/>
      <c r="PQ1335"/>
      <c r="PR1335"/>
      <c r="PS1335"/>
      <c r="PT1335"/>
      <c r="PU1335"/>
      <c r="PV1335"/>
      <c r="PW1335"/>
      <c r="PX1335"/>
      <c r="PY1335"/>
      <c r="PZ1335"/>
      <c r="QA1335"/>
      <c r="QB1335"/>
      <c r="QC1335"/>
      <c r="QD1335"/>
      <c r="QE1335"/>
      <c r="QF1335"/>
      <c r="QG1335"/>
      <c r="QH1335"/>
      <c r="QI1335"/>
      <c r="QJ1335"/>
      <c r="QK1335"/>
      <c r="QL1335"/>
      <c r="QM1335"/>
      <c r="QN1335"/>
      <c r="QO1335"/>
      <c r="QP1335"/>
      <c r="QQ1335"/>
      <c r="QR1335"/>
      <c r="QS1335"/>
      <c r="QT1335"/>
      <c r="QU1335"/>
      <c r="QV1335"/>
      <c r="QW1335"/>
      <c r="QX1335"/>
      <c r="QY1335"/>
      <c r="QZ1335"/>
      <c r="RA1335"/>
      <c r="RB1335"/>
      <c r="RC1335"/>
      <c r="RD1335"/>
      <c r="RE1335"/>
      <c r="RF1335"/>
      <c r="RG1335"/>
      <c r="RH1335"/>
      <c r="RI1335"/>
      <c r="RJ1335"/>
      <c r="RK1335"/>
      <c r="RL1335"/>
      <c r="RM1335"/>
      <c r="RN1335"/>
      <c r="RO1335"/>
      <c r="RP1335"/>
      <c r="RQ1335"/>
      <c r="RR1335"/>
      <c r="RS1335"/>
      <c r="RT1335"/>
      <c r="RU1335"/>
      <c r="RV1335"/>
      <c r="RW1335"/>
      <c r="RX1335"/>
      <c r="RY1335"/>
      <c r="RZ1335"/>
      <c r="SA1335"/>
      <c r="SB1335"/>
      <c r="SC1335"/>
      <c r="SD1335"/>
      <c r="SE1335"/>
      <c r="SF1335"/>
      <c r="SG1335"/>
      <c r="SH1335"/>
      <c r="SI1335"/>
      <c r="SJ1335"/>
      <c r="SK1335"/>
      <c r="SL1335"/>
      <c r="SM1335"/>
      <c r="SN1335"/>
      <c r="SO1335"/>
      <c r="SP1335"/>
      <c r="SQ1335"/>
      <c r="SR1335"/>
      <c r="SS1335"/>
      <c r="ST1335"/>
      <c r="SU1335"/>
      <c r="SV1335"/>
      <c r="SW1335"/>
      <c r="SX1335"/>
      <c r="SY1335"/>
      <c r="SZ1335"/>
      <c r="TA1335"/>
      <c r="TB1335"/>
      <c r="TC1335"/>
      <c r="TD1335"/>
    </row>
    <row r="1336" spans="1:524" ht="16.5" customHeight="1" x14ac:dyDescent="0.2">
      <c r="A1336" s="20">
        <v>728</v>
      </c>
      <c r="B1336" s="20" t="s">
        <v>62</v>
      </c>
      <c r="C1336" s="20" t="s">
        <v>936</v>
      </c>
      <c r="D1336" s="20" t="s">
        <v>38</v>
      </c>
      <c r="E1336" s="8" t="s">
        <v>1353</v>
      </c>
      <c r="F1336" s="22" t="s">
        <v>966</v>
      </c>
      <c r="G1336" s="20" t="s">
        <v>25</v>
      </c>
      <c r="H1336" s="20" t="s">
        <v>154</v>
      </c>
      <c r="I1336" s="20" t="s">
        <v>81</v>
      </c>
      <c r="J1336" s="22" t="s">
        <v>936</v>
      </c>
      <c r="K1336" s="20"/>
      <c r="L1336" s="20"/>
      <c r="M1336" s="20"/>
      <c r="N1336" s="20"/>
      <c r="O1336" s="23"/>
      <c r="P1336" s="23">
        <v>5050000</v>
      </c>
      <c r="Q1336" s="24">
        <v>1</v>
      </c>
      <c r="R1336" s="25">
        <v>45658</v>
      </c>
      <c r="S1336" s="20" t="s">
        <v>83</v>
      </c>
      <c r="T1336" s="26">
        <f t="shared" si="22"/>
        <v>5050000</v>
      </c>
      <c r="U1336" s="27" t="s">
        <v>100</v>
      </c>
      <c r="V1336" s="27" t="s">
        <v>100</v>
      </c>
      <c r="W1336"/>
      <c r="X1336"/>
      <c r="Y1336"/>
      <c r="Z1336"/>
      <c r="AA1336"/>
      <c r="AB1336"/>
      <c r="AC1336"/>
      <c r="AD1336"/>
      <c r="AE1336"/>
      <c r="AF1336"/>
      <c r="AG1336"/>
      <c r="AH1336"/>
      <c r="AI1336"/>
      <c r="AJ1336"/>
      <c r="AK1336"/>
      <c r="AL1336"/>
      <c r="AM1336"/>
      <c r="AN1336"/>
      <c r="AO1336"/>
      <c r="AP1336"/>
      <c r="AQ1336"/>
      <c r="AR1336"/>
      <c r="AS1336"/>
      <c r="AT1336"/>
      <c r="AU1336"/>
      <c r="AV1336"/>
      <c r="AW1336"/>
      <c r="AX1336"/>
      <c r="AY1336"/>
      <c r="AZ1336"/>
      <c r="BA1336"/>
      <c r="BB1336"/>
      <c r="BC1336"/>
      <c r="BD1336"/>
      <c r="BE1336"/>
      <c r="BF1336"/>
      <c r="BG1336"/>
      <c r="BH1336"/>
      <c r="BI1336"/>
      <c r="BJ1336"/>
      <c r="BK1336"/>
      <c r="BL1336"/>
      <c r="BM1336"/>
      <c r="BN1336"/>
      <c r="BO1336"/>
      <c r="BP1336"/>
      <c r="BQ1336"/>
      <c r="BR1336"/>
      <c r="BS1336"/>
      <c r="BT1336"/>
      <c r="BU1336"/>
      <c r="BV1336"/>
      <c r="BW1336"/>
      <c r="BX1336"/>
      <c r="BY1336"/>
      <c r="BZ1336"/>
      <c r="CA1336"/>
      <c r="CB1336"/>
      <c r="CC1336"/>
      <c r="CD1336"/>
      <c r="CE1336"/>
      <c r="CF1336"/>
      <c r="CG1336"/>
      <c r="CH1336"/>
      <c r="CI1336"/>
      <c r="CJ1336"/>
      <c r="CK1336"/>
      <c r="CL1336"/>
      <c r="CM1336"/>
      <c r="CN1336"/>
      <c r="CO1336"/>
      <c r="CP1336"/>
      <c r="CQ1336"/>
      <c r="CR1336"/>
      <c r="CS1336"/>
      <c r="CT1336"/>
      <c r="CU1336"/>
      <c r="CV1336"/>
      <c r="CW1336"/>
      <c r="CX1336"/>
      <c r="CY1336"/>
      <c r="CZ1336"/>
      <c r="DA1336"/>
      <c r="DB1336"/>
      <c r="DC1336"/>
      <c r="DD1336"/>
      <c r="DE1336"/>
      <c r="DF1336"/>
      <c r="DG1336"/>
      <c r="DH1336"/>
      <c r="DI1336"/>
      <c r="DJ1336"/>
      <c r="DK1336"/>
      <c r="DL1336"/>
      <c r="DM1336"/>
      <c r="DN1336"/>
      <c r="DO1336"/>
      <c r="DP1336"/>
      <c r="DQ1336"/>
      <c r="DR1336"/>
      <c r="DS1336"/>
      <c r="DT1336"/>
      <c r="DU1336"/>
      <c r="DV1336"/>
      <c r="DW1336"/>
      <c r="DX1336"/>
      <c r="DY1336"/>
      <c r="DZ1336"/>
      <c r="EA1336"/>
      <c r="EB1336"/>
      <c r="EC1336"/>
      <c r="ED1336"/>
      <c r="EE1336"/>
      <c r="EF1336"/>
      <c r="EG1336"/>
      <c r="EH1336"/>
      <c r="EI1336"/>
      <c r="EJ1336"/>
      <c r="EK1336"/>
      <c r="EL1336"/>
      <c r="EM1336"/>
      <c r="EN1336"/>
      <c r="EO1336"/>
      <c r="EP1336"/>
      <c r="EQ1336"/>
      <c r="ER1336"/>
      <c r="ES1336"/>
      <c r="ET1336"/>
      <c r="EU1336"/>
      <c r="EV1336"/>
      <c r="EW1336"/>
      <c r="EX1336"/>
      <c r="EY1336"/>
      <c r="EZ1336"/>
      <c r="FA1336"/>
      <c r="FB1336"/>
      <c r="FC1336"/>
      <c r="FD1336"/>
      <c r="FE1336"/>
      <c r="FF1336"/>
      <c r="FG1336"/>
      <c r="FH1336"/>
      <c r="FI1336"/>
      <c r="FJ1336"/>
      <c r="FK1336"/>
      <c r="FL1336"/>
      <c r="FM1336"/>
      <c r="FN1336"/>
      <c r="FO1336"/>
      <c r="FP1336"/>
      <c r="FQ1336"/>
      <c r="FR1336"/>
      <c r="FS1336"/>
      <c r="FT1336"/>
      <c r="FU1336"/>
      <c r="FV1336"/>
      <c r="FW1336"/>
      <c r="FX1336"/>
      <c r="FY1336"/>
      <c r="FZ1336"/>
      <c r="GA1336"/>
      <c r="GB1336"/>
      <c r="GC1336"/>
      <c r="GD1336"/>
      <c r="GE1336"/>
      <c r="GF1336"/>
      <c r="GG1336"/>
      <c r="GH1336"/>
      <c r="GI1336"/>
      <c r="GJ1336"/>
      <c r="GK1336"/>
      <c r="GL1336"/>
      <c r="GM1336"/>
      <c r="GN1336"/>
      <c r="GO1336"/>
      <c r="GP1336"/>
      <c r="GQ1336"/>
      <c r="GR1336"/>
      <c r="GS1336"/>
      <c r="GT1336"/>
      <c r="GU1336"/>
      <c r="GV1336"/>
      <c r="GW1336"/>
      <c r="GX1336"/>
      <c r="GY1336"/>
      <c r="GZ1336"/>
      <c r="HA1336"/>
      <c r="HB1336"/>
      <c r="HC1336"/>
      <c r="HD1336"/>
      <c r="HE1336"/>
      <c r="HF1336"/>
      <c r="HG1336"/>
      <c r="HH1336"/>
      <c r="HI1336"/>
      <c r="HJ1336"/>
      <c r="HK1336"/>
      <c r="HL1336"/>
      <c r="HM1336"/>
      <c r="HN1336"/>
      <c r="HO1336"/>
      <c r="HP1336"/>
      <c r="HQ1336"/>
      <c r="HR1336"/>
      <c r="HS1336"/>
      <c r="HT1336"/>
      <c r="HU1336"/>
      <c r="HV1336"/>
      <c r="HW1336"/>
      <c r="HX1336"/>
      <c r="HY1336"/>
      <c r="HZ1336"/>
      <c r="IA1336"/>
      <c r="IB1336"/>
      <c r="IC1336"/>
      <c r="ID1336"/>
      <c r="IE1336"/>
      <c r="IF1336"/>
      <c r="IG1336"/>
      <c r="IH1336"/>
      <c r="II1336"/>
      <c r="IJ1336"/>
      <c r="IK1336"/>
      <c r="IL1336"/>
      <c r="IM1336"/>
      <c r="IN1336"/>
      <c r="IO1336"/>
      <c r="IP1336"/>
      <c r="IQ1336"/>
      <c r="IR1336"/>
      <c r="IS1336"/>
      <c r="IT1336"/>
      <c r="IU1336"/>
      <c r="IV1336"/>
      <c r="IW1336"/>
      <c r="IX1336"/>
      <c r="IY1336"/>
      <c r="IZ1336"/>
      <c r="JA1336"/>
      <c r="JB1336"/>
      <c r="JC1336"/>
      <c r="JD1336"/>
      <c r="JE1336"/>
      <c r="JF1336"/>
      <c r="JG1336"/>
      <c r="JH1336"/>
      <c r="JI1336"/>
      <c r="JJ1336"/>
      <c r="JK1336"/>
      <c r="JL1336"/>
      <c r="JM1336"/>
      <c r="JN1336"/>
      <c r="JO1336"/>
      <c r="JP1336"/>
      <c r="JQ1336"/>
      <c r="JR1336"/>
      <c r="JS1336"/>
      <c r="JT1336"/>
      <c r="JU1336"/>
      <c r="JV1336"/>
      <c r="JW1336"/>
      <c r="JX1336"/>
      <c r="JY1336"/>
      <c r="JZ1336"/>
      <c r="KA1336"/>
      <c r="KB1336"/>
      <c r="KC1336"/>
      <c r="KD1336"/>
      <c r="KE1336"/>
      <c r="KF1336"/>
      <c r="KG1336"/>
      <c r="KH1336"/>
      <c r="KI1336"/>
      <c r="KJ1336"/>
      <c r="KK1336"/>
      <c r="KL1336"/>
      <c r="KM1336"/>
      <c r="KN1336"/>
      <c r="KO1336"/>
      <c r="KP1336"/>
      <c r="KQ1336"/>
      <c r="KR1336"/>
      <c r="KS1336"/>
      <c r="KT1336"/>
      <c r="KU1336"/>
      <c r="KV1336"/>
      <c r="KW1336"/>
      <c r="KX1336"/>
      <c r="KY1336"/>
      <c r="KZ1336"/>
      <c r="LA1336"/>
      <c r="LB1336"/>
      <c r="LC1336"/>
      <c r="LD1336"/>
      <c r="LE1336"/>
      <c r="LF1336"/>
      <c r="LG1336"/>
      <c r="LH1336"/>
      <c r="LI1336"/>
      <c r="LJ1336"/>
      <c r="LK1336"/>
      <c r="LL1336"/>
      <c r="LM1336"/>
      <c r="LN1336"/>
      <c r="LO1336"/>
      <c r="LP1336"/>
      <c r="LQ1336"/>
      <c r="LR1336"/>
      <c r="LS1336"/>
      <c r="LT1336"/>
      <c r="LU1336"/>
      <c r="LV1336"/>
      <c r="LW1336"/>
      <c r="LX1336"/>
      <c r="LY1336"/>
      <c r="LZ1336"/>
      <c r="MA1336"/>
      <c r="MB1336"/>
      <c r="MC1336"/>
      <c r="MD1336"/>
      <c r="ME1336"/>
      <c r="MF1336"/>
      <c r="MG1336"/>
      <c r="MH1336"/>
      <c r="MI1336"/>
      <c r="MJ1336"/>
      <c r="MK1336"/>
      <c r="ML1336"/>
      <c r="MM1336"/>
      <c r="MN1336"/>
      <c r="MO1336"/>
      <c r="MP1336"/>
      <c r="MQ1336"/>
      <c r="MR1336"/>
      <c r="MS1336"/>
      <c r="MT1336"/>
      <c r="MU1336"/>
      <c r="MV1336"/>
      <c r="MW1336"/>
      <c r="MX1336"/>
      <c r="MY1336"/>
      <c r="MZ1336"/>
      <c r="NA1336"/>
      <c r="NB1336"/>
      <c r="NC1336"/>
      <c r="ND1336"/>
      <c r="NE1336"/>
      <c r="NF1336"/>
      <c r="NG1336"/>
      <c r="NH1336"/>
      <c r="NI1336"/>
      <c r="NJ1336"/>
      <c r="NK1336"/>
      <c r="NL1336"/>
      <c r="NM1336"/>
      <c r="NN1336"/>
      <c r="NO1336"/>
      <c r="NP1336"/>
      <c r="NQ1336"/>
      <c r="NR1336"/>
      <c r="NS1336"/>
      <c r="NT1336"/>
      <c r="NU1336"/>
      <c r="NV1336"/>
      <c r="NW1336"/>
      <c r="NX1336"/>
      <c r="NY1336"/>
      <c r="NZ1336"/>
      <c r="OA1336"/>
      <c r="OB1336"/>
      <c r="OC1336"/>
      <c r="OD1336"/>
      <c r="OE1336"/>
      <c r="OF1336"/>
      <c r="OG1336"/>
      <c r="OH1336"/>
      <c r="OI1336"/>
      <c r="OJ1336"/>
      <c r="OK1336"/>
      <c r="OL1336"/>
      <c r="OM1336"/>
      <c r="ON1336"/>
      <c r="OO1336"/>
      <c r="OP1336"/>
      <c r="OQ1336"/>
      <c r="OR1336"/>
      <c r="OS1336"/>
      <c r="OT1336"/>
      <c r="OU1336"/>
      <c r="OV1336"/>
      <c r="OW1336"/>
      <c r="OX1336"/>
      <c r="OY1336"/>
      <c r="OZ1336"/>
      <c r="PA1336"/>
      <c r="PB1336"/>
      <c r="PC1336"/>
      <c r="PD1336"/>
      <c r="PE1336"/>
      <c r="PF1336"/>
      <c r="PG1336"/>
      <c r="PH1336"/>
      <c r="PI1336"/>
      <c r="PJ1336"/>
      <c r="PK1336"/>
      <c r="PL1336"/>
      <c r="PM1336"/>
      <c r="PN1336"/>
      <c r="PO1336"/>
      <c r="PP1336"/>
      <c r="PQ1336"/>
      <c r="PR1336"/>
      <c r="PS1336"/>
      <c r="PT1336"/>
      <c r="PU1336"/>
      <c r="PV1336"/>
      <c r="PW1336"/>
      <c r="PX1336"/>
      <c r="PY1336"/>
      <c r="PZ1336"/>
      <c r="QA1336"/>
      <c r="QB1336"/>
      <c r="QC1336"/>
      <c r="QD1336"/>
      <c r="QE1336"/>
      <c r="QF1336"/>
      <c r="QG1336"/>
      <c r="QH1336"/>
      <c r="QI1336"/>
      <c r="QJ1336"/>
      <c r="QK1336"/>
      <c r="QL1336"/>
      <c r="QM1336"/>
      <c r="QN1336"/>
      <c r="QO1336"/>
      <c r="QP1336"/>
      <c r="QQ1336"/>
      <c r="QR1336"/>
      <c r="QS1336"/>
      <c r="QT1336"/>
      <c r="QU1336"/>
      <c r="QV1336"/>
      <c r="QW1336"/>
      <c r="QX1336"/>
      <c r="QY1336"/>
      <c r="QZ1336"/>
      <c r="RA1336"/>
      <c r="RB1336"/>
      <c r="RC1336"/>
      <c r="RD1336"/>
      <c r="RE1336"/>
      <c r="RF1336"/>
      <c r="RG1336"/>
      <c r="RH1336"/>
      <c r="RI1336"/>
      <c r="RJ1336"/>
      <c r="RK1336"/>
      <c r="RL1336"/>
      <c r="RM1336"/>
      <c r="RN1336"/>
      <c r="RO1336"/>
      <c r="RP1336"/>
      <c r="RQ1336"/>
      <c r="RR1336"/>
      <c r="RS1336"/>
      <c r="RT1336"/>
      <c r="RU1336"/>
      <c r="RV1336"/>
      <c r="RW1336"/>
      <c r="RX1336"/>
      <c r="RY1336"/>
      <c r="RZ1336"/>
      <c r="SA1336"/>
      <c r="SB1336"/>
      <c r="SC1336"/>
      <c r="SD1336"/>
      <c r="SE1336"/>
      <c r="SF1336"/>
      <c r="SG1336"/>
      <c r="SH1336"/>
      <c r="SI1336"/>
      <c r="SJ1336"/>
      <c r="SK1336"/>
      <c r="SL1336"/>
      <c r="SM1336"/>
      <c r="SN1336"/>
      <c r="SO1336"/>
      <c r="SP1336"/>
      <c r="SQ1336"/>
      <c r="SR1336"/>
      <c r="SS1336"/>
      <c r="ST1336"/>
      <c r="SU1336"/>
      <c r="SV1336"/>
      <c r="SW1336"/>
      <c r="SX1336"/>
      <c r="SY1336"/>
      <c r="SZ1336"/>
      <c r="TA1336"/>
      <c r="TB1336"/>
      <c r="TC1336"/>
      <c r="TD1336"/>
    </row>
    <row r="1337" spans="1:524" ht="16.5" customHeight="1" x14ac:dyDescent="0.2">
      <c r="A1337" s="20">
        <v>729</v>
      </c>
      <c r="B1337" s="20" t="s">
        <v>62</v>
      </c>
      <c r="C1337" s="20" t="s">
        <v>936</v>
      </c>
      <c r="D1337" s="20" t="s">
        <v>38</v>
      </c>
      <c r="E1337" s="8" t="s">
        <v>1353</v>
      </c>
      <c r="F1337" s="22" t="s">
        <v>966</v>
      </c>
      <c r="G1337" s="20" t="s">
        <v>25</v>
      </c>
      <c r="H1337" s="20" t="s">
        <v>154</v>
      </c>
      <c r="I1337" s="20" t="s">
        <v>81</v>
      </c>
      <c r="J1337" s="22" t="s">
        <v>936</v>
      </c>
      <c r="K1337" s="20"/>
      <c r="L1337" s="20"/>
      <c r="M1337" s="20"/>
      <c r="N1337" s="20"/>
      <c r="O1337" s="23"/>
      <c r="P1337" s="23">
        <v>5050000</v>
      </c>
      <c r="Q1337" s="24">
        <v>1</v>
      </c>
      <c r="R1337" s="25">
        <v>45689</v>
      </c>
      <c r="S1337" s="20" t="s">
        <v>83</v>
      </c>
      <c r="T1337" s="26">
        <f t="shared" si="22"/>
        <v>5050000</v>
      </c>
      <c r="U1337" s="27" t="s">
        <v>100</v>
      </c>
      <c r="V1337" s="27" t="s">
        <v>100</v>
      </c>
      <c r="W1337"/>
      <c r="X1337"/>
      <c r="Y1337"/>
      <c r="Z1337"/>
      <c r="AA1337"/>
      <c r="AB1337"/>
      <c r="AC1337"/>
      <c r="AD1337"/>
      <c r="AE1337"/>
      <c r="AF1337"/>
      <c r="AG1337"/>
      <c r="AH1337"/>
      <c r="AI1337"/>
      <c r="AJ1337"/>
      <c r="AK1337"/>
      <c r="AL1337"/>
      <c r="AM1337"/>
      <c r="AN1337"/>
      <c r="AO1337"/>
      <c r="AP1337"/>
      <c r="AQ1337"/>
      <c r="AR1337"/>
      <c r="AS1337"/>
      <c r="AT1337"/>
      <c r="AU1337"/>
      <c r="AV1337"/>
      <c r="AW1337"/>
      <c r="AX1337"/>
      <c r="AY1337"/>
      <c r="AZ1337"/>
      <c r="BA1337"/>
      <c r="BB1337"/>
      <c r="BC1337"/>
      <c r="BD1337"/>
      <c r="BE1337"/>
      <c r="BF1337"/>
      <c r="BG1337"/>
      <c r="BH1337"/>
      <c r="BI1337"/>
      <c r="BJ1337"/>
      <c r="BK1337"/>
      <c r="BL1337"/>
      <c r="BM1337"/>
      <c r="BN1337"/>
      <c r="BO1337"/>
      <c r="BP1337"/>
      <c r="BQ1337"/>
      <c r="BR1337"/>
      <c r="BS1337"/>
      <c r="BT1337"/>
      <c r="BU1337"/>
      <c r="BV1337"/>
      <c r="BW1337"/>
      <c r="BX1337"/>
      <c r="BY1337"/>
      <c r="BZ1337"/>
      <c r="CA1337"/>
      <c r="CB1337"/>
      <c r="CC1337"/>
      <c r="CD1337"/>
      <c r="CE1337"/>
      <c r="CF1337"/>
      <c r="CG1337"/>
      <c r="CH1337"/>
      <c r="CI1337"/>
      <c r="CJ1337"/>
      <c r="CK1337"/>
      <c r="CL1337"/>
      <c r="CM1337"/>
      <c r="CN1337"/>
      <c r="CO1337"/>
      <c r="CP1337"/>
      <c r="CQ1337"/>
      <c r="CR1337"/>
      <c r="CS1337"/>
      <c r="CT1337"/>
      <c r="CU1337"/>
      <c r="CV1337"/>
      <c r="CW1337"/>
      <c r="CX1337"/>
      <c r="CY1337"/>
      <c r="CZ1337"/>
      <c r="DA1337"/>
      <c r="DB1337"/>
      <c r="DC1337"/>
      <c r="DD1337"/>
      <c r="DE1337"/>
      <c r="DF1337"/>
      <c r="DG1337"/>
      <c r="DH1337"/>
      <c r="DI1337"/>
      <c r="DJ1337"/>
      <c r="DK1337"/>
      <c r="DL1337"/>
      <c r="DM1337"/>
      <c r="DN1337"/>
      <c r="DO1337"/>
      <c r="DP1337"/>
      <c r="DQ1337"/>
      <c r="DR1337"/>
      <c r="DS1337"/>
      <c r="DT1337"/>
      <c r="DU1337"/>
      <c r="DV1337"/>
      <c r="DW1337"/>
      <c r="DX1337"/>
      <c r="DY1337"/>
      <c r="DZ1337"/>
      <c r="EA1337"/>
      <c r="EB1337"/>
      <c r="EC1337"/>
      <c r="ED1337"/>
      <c r="EE1337"/>
      <c r="EF1337"/>
      <c r="EG1337"/>
      <c r="EH1337"/>
      <c r="EI1337"/>
      <c r="EJ1337"/>
      <c r="EK1337"/>
      <c r="EL1337"/>
      <c r="EM1337"/>
      <c r="EN1337"/>
      <c r="EO1337"/>
      <c r="EP1337"/>
      <c r="EQ1337"/>
      <c r="ER1337"/>
      <c r="ES1337"/>
      <c r="ET1337"/>
      <c r="EU1337"/>
      <c r="EV1337"/>
      <c r="EW1337"/>
      <c r="EX1337"/>
      <c r="EY1337"/>
      <c r="EZ1337"/>
      <c r="FA1337"/>
      <c r="FB1337"/>
      <c r="FC1337"/>
      <c r="FD1337"/>
      <c r="FE1337"/>
      <c r="FF1337"/>
      <c r="FG1337"/>
      <c r="FH1337"/>
      <c r="FI1337"/>
      <c r="FJ1337"/>
      <c r="FK1337"/>
      <c r="FL1337"/>
      <c r="FM1337"/>
      <c r="FN1337"/>
      <c r="FO1337"/>
      <c r="FP1337"/>
      <c r="FQ1337"/>
      <c r="FR1337"/>
      <c r="FS1337"/>
      <c r="FT1337"/>
      <c r="FU1337"/>
      <c r="FV1337"/>
      <c r="FW1337"/>
      <c r="FX1337"/>
      <c r="FY1337"/>
      <c r="FZ1337"/>
      <c r="GA1337"/>
      <c r="GB1337"/>
      <c r="GC1337"/>
      <c r="GD1337"/>
      <c r="GE1337"/>
      <c r="GF1337"/>
      <c r="GG1337"/>
      <c r="GH1337"/>
      <c r="GI1337"/>
      <c r="GJ1337"/>
      <c r="GK1337"/>
      <c r="GL1337"/>
      <c r="GM1337"/>
      <c r="GN1337"/>
      <c r="GO1337"/>
      <c r="GP1337"/>
      <c r="GQ1337"/>
      <c r="GR1337"/>
      <c r="GS1337"/>
      <c r="GT1337"/>
      <c r="GU1337"/>
      <c r="GV1337"/>
      <c r="GW1337"/>
      <c r="GX1337"/>
      <c r="GY1337"/>
      <c r="GZ1337"/>
      <c r="HA1337"/>
      <c r="HB1337"/>
      <c r="HC1337"/>
      <c r="HD1337"/>
      <c r="HE1337"/>
      <c r="HF1337"/>
      <c r="HG1337"/>
      <c r="HH1337"/>
      <c r="HI1337"/>
      <c r="HJ1337"/>
      <c r="HK1337"/>
      <c r="HL1337"/>
      <c r="HM1337"/>
      <c r="HN1337"/>
      <c r="HO1337"/>
      <c r="HP1337"/>
      <c r="HQ1337"/>
      <c r="HR1337"/>
      <c r="HS1337"/>
      <c r="HT1337"/>
      <c r="HU1337"/>
      <c r="HV1337"/>
      <c r="HW1337"/>
      <c r="HX1337"/>
      <c r="HY1337"/>
      <c r="HZ1337"/>
      <c r="IA1337"/>
      <c r="IB1337"/>
      <c r="IC1337"/>
      <c r="ID1337"/>
      <c r="IE1337"/>
      <c r="IF1337"/>
      <c r="IG1337"/>
      <c r="IH1337"/>
      <c r="II1337"/>
      <c r="IJ1337"/>
      <c r="IK1337"/>
      <c r="IL1337"/>
      <c r="IM1337"/>
      <c r="IN1337"/>
      <c r="IO1337"/>
      <c r="IP1337"/>
      <c r="IQ1337"/>
      <c r="IR1337"/>
      <c r="IS1337"/>
      <c r="IT1337"/>
      <c r="IU1337"/>
      <c r="IV1337"/>
      <c r="IW1337"/>
      <c r="IX1337"/>
      <c r="IY1337"/>
      <c r="IZ1337"/>
      <c r="JA1337"/>
      <c r="JB1337"/>
      <c r="JC1337"/>
      <c r="JD1337"/>
      <c r="JE1337"/>
      <c r="JF1337"/>
      <c r="JG1337"/>
      <c r="JH1337"/>
      <c r="JI1337"/>
      <c r="JJ1337"/>
      <c r="JK1337"/>
      <c r="JL1337"/>
      <c r="JM1337"/>
      <c r="JN1337"/>
      <c r="JO1337"/>
      <c r="JP1337"/>
      <c r="JQ1337"/>
      <c r="JR1337"/>
      <c r="JS1337"/>
      <c r="JT1337"/>
      <c r="JU1337"/>
      <c r="JV1337"/>
      <c r="JW1337"/>
      <c r="JX1337"/>
      <c r="JY1337"/>
      <c r="JZ1337"/>
      <c r="KA1337"/>
      <c r="KB1337"/>
      <c r="KC1337"/>
      <c r="KD1337"/>
      <c r="KE1337"/>
      <c r="KF1337"/>
      <c r="KG1337"/>
      <c r="KH1337"/>
      <c r="KI1337"/>
      <c r="KJ1337"/>
      <c r="KK1337"/>
      <c r="KL1337"/>
      <c r="KM1337"/>
      <c r="KN1337"/>
      <c r="KO1337"/>
      <c r="KP1337"/>
      <c r="KQ1337"/>
      <c r="KR1337"/>
      <c r="KS1337"/>
      <c r="KT1337"/>
      <c r="KU1337"/>
      <c r="KV1337"/>
      <c r="KW1337"/>
      <c r="KX1337"/>
      <c r="KY1337"/>
      <c r="KZ1337"/>
      <c r="LA1337"/>
      <c r="LB1337"/>
      <c r="LC1337"/>
      <c r="LD1337"/>
      <c r="LE1337"/>
      <c r="LF1337"/>
      <c r="LG1337"/>
      <c r="LH1337"/>
      <c r="LI1337"/>
      <c r="LJ1337"/>
      <c r="LK1337"/>
      <c r="LL1337"/>
      <c r="LM1337"/>
      <c r="LN1337"/>
      <c r="LO1337"/>
      <c r="LP1337"/>
      <c r="LQ1337"/>
      <c r="LR1337"/>
      <c r="LS1337"/>
      <c r="LT1337"/>
      <c r="LU1337"/>
      <c r="LV1337"/>
      <c r="LW1337"/>
      <c r="LX1337"/>
      <c r="LY1337"/>
      <c r="LZ1337"/>
      <c r="MA1337"/>
      <c r="MB1337"/>
      <c r="MC1337"/>
      <c r="MD1337"/>
      <c r="ME1337"/>
      <c r="MF1337"/>
      <c r="MG1337"/>
      <c r="MH1337"/>
      <c r="MI1337"/>
      <c r="MJ1337"/>
      <c r="MK1337"/>
      <c r="ML1337"/>
      <c r="MM1337"/>
      <c r="MN1337"/>
      <c r="MO1337"/>
      <c r="MP1337"/>
      <c r="MQ1337"/>
      <c r="MR1337"/>
      <c r="MS1337"/>
      <c r="MT1337"/>
      <c r="MU1337"/>
      <c r="MV1337"/>
      <c r="MW1337"/>
      <c r="MX1337"/>
      <c r="MY1337"/>
      <c r="MZ1337"/>
      <c r="NA1337"/>
      <c r="NB1337"/>
      <c r="NC1337"/>
      <c r="ND1337"/>
      <c r="NE1337"/>
      <c r="NF1337"/>
      <c r="NG1337"/>
      <c r="NH1337"/>
      <c r="NI1337"/>
      <c r="NJ1337"/>
      <c r="NK1337"/>
      <c r="NL1337"/>
      <c r="NM1337"/>
      <c r="NN1337"/>
      <c r="NO1337"/>
      <c r="NP1337"/>
      <c r="NQ1337"/>
      <c r="NR1337"/>
      <c r="NS1337"/>
      <c r="NT1337"/>
      <c r="NU1337"/>
      <c r="NV1337"/>
      <c r="NW1337"/>
      <c r="NX1337"/>
      <c r="NY1337"/>
      <c r="NZ1337"/>
      <c r="OA1337"/>
      <c r="OB1337"/>
      <c r="OC1337"/>
      <c r="OD1337"/>
      <c r="OE1337"/>
      <c r="OF1337"/>
      <c r="OG1337"/>
      <c r="OH1337"/>
      <c r="OI1337"/>
      <c r="OJ1337"/>
      <c r="OK1337"/>
      <c r="OL1337"/>
      <c r="OM1337"/>
      <c r="ON1337"/>
      <c r="OO1337"/>
      <c r="OP1337"/>
      <c r="OQ1337"/>
      <c r="OR1337"/>
      <c r="OS1337"/>
      <c r="OT1337"/>
      <c r="OU1337"/>
      <c r="OV1337"/>
      <c r="OW1337"/>
      <c r="OX1337"/>
      <c r="OY1337"/>
      <c r="OZ1337"/>
      <c r="PA1337"/>
      <c r="PB1337"/>
      <c r="PC1337"/>
      <c r="PD1337"/>
      <c r="PE1337"/>
      <c r="PF1337"/>
      <c r="PG1337"/>
      <c r="PH1337"/>
      <c r="PI1337"/>
      <c r="PJ1337"/>
      <c r="PK1337"/>
      <c r="PL1337"/>
      <c r="PM1337"/>
      <c r="PN1337"/>
      <c r="PO1337"/>
      <c r="PP1337"/>
      <c r="PQ1337"/>
      <c r="PR1337"/>
      <c r="PS1337"/>
      <c r="PT1337"/>
      <c r="PU1337"/>
      <c r="PV1337"/>
      <c r="PW1337"/>
      <c r="PX1337"/>
      <c r="PY1337"/>
      <c r="PZ1337"/>
      <c r="QA1337"/>
      <c r="QB1337"/>
      <c r="QC1337"/>
      <c r="QD1337"/>
      <c r="QE1337"/>
      <c r="QF1337"/>
      <c r="QG1337"/>
      <c r="QH1337"/>
      <c r="QI1337"/>
      <c r="QJ1337"/>
      <c r="QK1337"/>
      <c r="QL1337"/>
      <c r="QM1337"/>
      <c r="QN1337"/>
      <c r="QO1337"/>
      <c r="QP1337"/>
      <c r="QQ1337"/>
      <c r="QR1337"/>
      <c r="QS1337"/>
      <c r="QT1337"/>
      <c r="QU1337"/>
      <c r="QV1337"/>
      <c r="QW1337"/>
      <c r="QX1337"/>
      <c r="QY1337"/>
      <c r="QZ1337"/>
      <c r="RA1337"/>
      <c r="RB1337"/>
      <c r="RC1337"/>
      <c r="RD1337"/>
      <c r="RE1337"/>
      <c r="RF1337"/>
      <c r="RG1337"/>
      <c r="RH1337"/>
      <c r="RI1337"/>
      <c r="RJ1337"/>
      <c r="RK1337"/>
      <c r="RL1337"/>
      <c r="RM1337"/>
      <c r="RN1337"/>
      <c r="RO1337"/>
      <c r="RP1337"/>
      <c r="RQ1337"/>
      <c r="RR1337"/>
      <c r="RS1337"/>
      <c r="RT1337"/>
      <c r="RU1337"/>
      <c r="RV1337"/>
      <c r="RW1337"/>
      <c r="RX1337"/>
      <c r="RY1337"/>
      <c r="RZ1337"/>
      <c r="SA1337"/>
      <c r="SB1337"/>
      <c r="SC1337"/>
      <c r="SD1337"/>
      <c r="SE1337"/>
      <c r="SF1337"/>
      <c r="SG1337"/>
      <c r="SH1337"/>
      <c r="SI1337"/>
      <c r="SJ1337"/>
      <c r="SK1337"/>
      <c r="SL1337"/>
      <c r="SM1337"/>
      <c r="SN1337"/>
      <c r="SO1337"/>
      <c r="SP1337"/>
      <c r="SQ1337"/>
      <c r="SR1337"/>
      <c r="SS1337"/>
      <c r="ST1337"/>
      <c r="SU1337"/>
      <c r="SV1337"/>
      <c r="SW1337"/>
      <c r="SX1337"/>
      <c r="SY1337"/>
      <c r="SZ1337"/>
      <c r="TA1337"/>
      <c r="TB1337"/>
      <c r="TC1337"/>
      <c r="TD1337"/>
    </row>
    <row r="1338" spans="1:524" ht="16.5" customHeight="1" x14ac:dyDescent="0.2">
      <c r="A1338" s="20">
        <v>730</v>
      </c>
      <c r="B1338" s="20" t="s">
        <v>62</v>
      </c>
      <c r="C1338" s="20" t="s">
        <v>936</v>
      </c>
      <c r="D1338" s="20" t="s">
        <v>38</v>
      </c>
      <c r="E1338" s="8" t="s">
        <v>1353</v>
      </c>
      <c r="F1338" s="22" t="s">
        <v>966</v>
      </c>
      <c r="G1338" s="20" t="s">
        <v>25</v>
      </c>
      <c r="H1338" s="20" t="s">
        <v>154</v>
      </c>
      <c r="I1338" s="20" t="s">
        <v>81</v>
      </c>
      <c r="J1338" s="22" t="s">
        <v>936</v>
      </c>
      <c r="K1338" s="20"/>
      <c r="L1338" s="20"/>
      <c r="M1338" s="20"/>
      <c r="N1338" s="20"/>
      <c r="O1338" s="23"/>
      <c r="P1338" s="23">
        <v>5050000</v>
      </c>
      <c r="Q1338" s="24">
        <v>1</v>
      </c>
      <c r="R1338" s="25">
        <v>45717</v>
      </c>
      <c r="S1338" s="20" t="s">
        <v>83</v>
      </c>
      <c r="T1338" s="26">
        <f t="shared" si="22"/>
        <v>5050000</v>
      </c>
      <c r="U1338" s="27" t="s">
        <v>100</v>
      </c>
      <c r="V1338" s="27" t="s">
        <v>100</v>
      </c>
      <c r="W1338"/>
      <c r="X1338"/>
      <c r="Y1338"/>
      <c r="Z1338"/>
      <c r="AA1338"/>
      <c r="AB1338"/>
      <c r="AC1338"/>
      <c r="AD1338"/>
      <c r="AE1338"/>
      <c r="AF1338"/>
      <c r="AG1338"/>
      <c r="AH1338"/>
      <c r="AI1338"/>
      <c r="AJ1338"/>
      <c r="AK1338"/>
      <c r="AL1338"/>
      <c r="AM1338"/>
      <c r="AN1338"/>
      <c r="AO1338"/>
      <c r="AP1338"/>
      <c r="AQ1338"/>
      <c r="AR1338"/>
      <c r="AS1338"/>
      <c r="AT1338"/>
      <c r="AU1338"/>
      <c r="AV1338"/>
      <c r="AW1338"/>
      <c r="AX1338"/>
      <c r="AY1338"/>
      <c r="AZ1338"/>
      <c r="BA1338"/>
      <c r="BB1338"/>
      <c r="BC1338"/>
      <c r="BD1338"/>
      <c r="BE1338"/>
      <c r="BF1338"/>
      <c r="BG1338"/>
      <c r="BH1338"/>
      <c r="BI1338"/>
      <c r="BJ1338"/>
      <c r="BK1338"/>
      <c r="BL1338"/>
      <c r="BM1338"/>
      <c r="BN1338"/>
      <c r="BO1338"/>
      <c r="BP1338"/>
      <c r="BQ1338"/>
      <c r="BR1338"/>
      <c r="BS1338"/>
      <c r="BT1338"/>
      <c r="BU1338"/>
      <c r="BV1338"/>
      <c r="BW1338"/>
      <c r="BX1338"/>
      <c r="BY1338"/>
      <c r="BZ1338"/>
      <c r="CA1338"/>
      <c r="CB1338"/>
      <c r="CC1338"/>
      <c r="CD1338"/>
      <c r="CE1338"/>
      <c r="CF1338"/>
      <c r="CG1338"/>
      <c r="CH1338"/>
      <c r="CI1338"/>
      <c r="CJ1338"/>
      <c r="CK1338"/>
      <c r="CL1338"/>
      <c r="CM1338"/>
      <c r="CN1338"/>
      <c r="CO1338"/>
      <c r="CP1338"/>
      <c r="CQ1338"/>
      <c r="CR1338"/>
      <c r="CS1338"/>
      <c r="CT1338"/>
      <c r="CU1338"/>
      <c r="CV1338"/>
      <c r="CW1338"/>
      <c r="CX1338"/>
      <c r="CY1338"/>
      <c r="CZ1338"/>
      <c r="DA1338"/>
      <c r="DB1338"/>
      <c r="DC1338"/>
      <c r="DD1338"/>
      <c r="DE1338"/>
      <c r="DF1338"/>
      <c r="DG1338"/>
      <c r="DH1338"/>
      <c r="DI1338"/>
      <c r="DJ1338"/>
      <c r="DK1338"/>
      <c r="DL1338"/>
      <c r="DM1338"/>
      <c r="DN1338"/>
      <c r="DO1338"/>
      <c r="DP1338"/>
      <c r="DQ1338"/>
      <c r="DR1338"/>
      <c r="DS1338"/>
      <c r="DT1338"/>
      <c r="DU1338"/>
      <c r="DV1338"/>
      <c r="DW1338"/>
      <c r="DX1338"/>
      <c r="DY1338"/>
      <c r="DZ1338"/>
      <c r="EA1338"/>
      <c r="EB1338"/>
      <c r="EC1338"/>
      <c r="ED1338"/>
      <c r="EE1338"/>
      <c r="EF1338"/>
      <c r="EG1338"/>
      <c r="EH1338"/>
      <c r="EI1338"/>
      <c r="EJ1338"/>
      <c r="EK1338"/>
      <c r="EL1338"/>
      <c r="EM1338"/>
      <c r="EN1338"/>
      <c r="EO1338"/>
      <c r="EP1338"/>
      <c r="EQ1338"/>
      <c r="ER1338"/>
      <c r="ES1338"/>
      <c r="ET1338"/>
      <c r="EU1338"/>
      <c r="EV1338"/>
      <c r="EW1338"/>
      <c r="EX1338"/>
      <c r="EY1338"/>
      <c r="EZ1338"/>
      <c r="FA1338"/>
      <c r="FB1338"/>
      <c r="FC1338"/>
      <c r="FD1338"/>
      <c r="FE1338"/>
      <c r="FF1338"/>
      <c r="FG1338"/>
      <c r="FH1338"/>
      <c r="FI1338"/>
      <c r="FJ1338"/>
      <c r="FK1338"/>
      <c r="FL1338"/>
      <c r="FM1338"/>
      <c r="FN1338"/>
      <c r="FO1338"/>
      <c r="FP1338"/>
      <c r="FQ1338"/>
      <c r="FR1338"/>
      <c r="FS1338"/>
      <c r="FT1338"/>
      <c r="FU1338"/>
      <c r="FV1338"/>
      <c r="FW1338"/>
      <c r="FX1338"/>
      <c r="FY1338"/>
      <c r="FZ1338"/>
      <c r="GA1338"/>
      <c r="GB1338"/>
      <c r="GC1338"/>
      <c r="GD1338"/>
      <c r="GE1338"/>
      <c r="GF1338"/>
      <c r="GG1338"/>
      <c r="GH1338"/>
      <c r="GI1338"/>
      <c r="GJ1338"/>
      <c r="GK1338"/>
      <c r="GL1338"/>
      <c r="GM1338"/>
      <c r="GN1338"/>
      <c r="GO1338"/>
      <c r="GP1338"/>
      <c r="GQ1338"/>
      <c r="GR1338"/>
      <c r="GS1338"/>
      <c r="GT1338"/>
      <c r="GU1338"/>
      <c r="GV1338"/>
      <c r="GW1338"/>
      <c r="GX1338"/>
      <c r="GY1338"/>
      <c r="GZ1338"/>
      <c r="HA1338"/>
      <c r="HB1338"/>
      <c r="HC1338"/>
      <c r="HD1338"/>
      <c r="HE1338"/>
      <c r="HF1338"/>
      <c r="HG1338"/>
      <c r="HH1338"/>
      <c r="HI1338"/>
      <c r="HJ1338"/>
      <c r="HK1338"/>
      <c r="HL1338"/>
      <c r="HM1338"/>
      <c r="HN1338"/>
      <c r="HO1338"/>
      <c r="HP1338"/>
      <c r="HQ1338"/>
      <c r="HR1338"/>
      <c r="HS1338"/>
      <c r="HT1338"/>
      <c r="HU1338"/>
      <c r="HV1338"/>
      <c r="HW1338"/>
      <c r="HX1338"/>
      <c r="HY1338"/>
      <c r="HZ1338"/>
      <c r="IA1338"/>
      <c r="IB1338"/>
      <c r="IC1338"/>
      <c r="ID1338"/>
      <c r="IE1338"/>
      <c r="IF1338"/>
      <c r="IG1338"/>
      <c r="IH1338"/>
      <c r="II1338"/>
      <c r="IJ1338"/>
      <c r="IK1338"/>
      <c r="IL1338"/>
      <c r="IM1338"/>
      <c r="IN1338"/>
      <c r="IO1338"/>
      <c r="IP1338"/>
      <c r="IQ1338"/>
      <c r="IR1338"/>
      <c r="IS1338"/>
      <c r="IT1338"/>
      <c r="IU1338"/>
      <c r="IV1338"/>
      <c r="IW1338"/>
      <c r="IX1338"/>
      <c r="IY1338"/>
      <c r="IZ1338"/>
      <c r="JA1338"/>
      <c r="JB1338"/>
      <c r="JC1338"/>
      <c r="JD1338"/>
      <c r="JE1338"/>
      <c r="JF1338"/>
      <c r="JG1338"/>
      <c r="JH1338"/>
      <c r="JI1338"/>
      <c r="JJ1338"/>
      <c r="JK1338"/>
      <c r="JL1338"/>
      <c r="JM1338"/>
      <c r="JN1338"/>
      <c r="JO1338"/>
      <c r="JP1338"/>
      <c r="JQ1338"/>
      <c r="JR1338"/>
      <c r="JS1338"/>
      <c r="JT1338"/>
      <c r="JU1338"/>
      <c r="JV1338"/>
      <c r="JW1338"/>
      <c r="JX1338"/>
      <c r="JY1338"/>
      <c r="JZ1338"/>
      <c r="KA1338"/>
      <c r="KB1338"/>
      <c r="KC1338"/>
      <c r="KD1338"/>
      <c r="KE1338"/>
      <c r="KF1338"/>
      <c r="KG1338"/>
      <c r="KH1338"/>
      <c r="KI1338"/>
      <c r="KJ1338"/>
      <c r="KK1338"/>
      <c r="KL1338"/>
      <c r="KM1338"/>
      <c r="KN1338"/>
      <c r="KO1338"/>
      <c r="KP1338"/>
      <c r="KQ1338"/>
      <c r="KR1338"/>
      <c r="KS1338"/>
      <c r="KT1338"/>
      <c r="KU1338"/>
      <c r="KV1338"/>
      <c r="KW1338"/>
      <c r="KX1338"/>
      <c r="KY1338"/>
      <c r="KZ1338"/>
      <c r="LA1338"/>
      <c r="LB1338"/>
      <c r="LC1338"/>
      <c r="LD1338"/>
      <c r="LE1338"/>
      <c r="LF1338"/>
      <c r="LG1338"/>
      <c r="LH1338"/>
      <c r="LI1338"/>
      <c r="LJ1338"/>
      <c r="LK1338"/>
      <c r="LL1338"/>
      <c r="LM1338"/>
      <c r="LN1338"/>
      <c r="LO1338"/>
      <c r="LP1338"/>
      <c r="LQ1338"/>
      <c r="LR1338"/>
      <c r="LS1338"/>
      <c r="LT1338"/>
      <c r="LU1338"/>
      <c r="LV1338"/>
      <c r="LW1338"/>
      <c r="LX1338"/>
      <c r="LY1338"/>
      <c r="LZ1338"/>
      <c r="MA1338"/>
      <c r="MB1338"/>
      <c r="MC1338"/>
      <c r="MD1338"/>
      <c r="ME1338"/>
      <c r="MF1338"/>
      <c r="MG1338"/>
      <c r="MH1338"/>
      <c r="MI1338"/>
      <c r="MJ1338"/>
      <c r="MK1338"/>
      <c r="ML1338"/>
      <c r="MM1338"/>
      <c r="MN1338"/>
      <c r="MO1338"/>
      <c r="MP1338"/>
      <c r="MQ1338"/>
      <c r="MR1338"/>
      <c r="MS1338"/>
      <c r="MT1338"/>
      <c r="MU1338"/>
      <c r="MV1338"/>
      <c r="MW1338"/>
      <c r="MX1338"/>
      <c r="MY1338"/>
      <c r="MZ1338"/>
      <c r="NA1338"/>
      <c r="NB1338"/>
      <c r="NC1338"/>
      <c r="ND1338"/>
      <c r="NE1338"/>
      <c r="NF1338"/>
      <c r="NG1338"/>
      <c r="NH1338"/>
      <c r="NI1338"/>
      <c r="NJ1338"/>
      <c r="NK1338"/>
      <c r="NL1338"/>
      <c r="NM1338"/>
      <c r="NN1338"/>
      <c r="NO1338"/>
      <c r="NP1338"/>
      <c r="NQ1338"/>
      <c r="NR1338"/>
      <c r="NS1338"/>
      <c r="NT1338"/>
      <c r="NU1338"/>
      <c r="NV1338"/>
      <c r="NW1338"/>
      <c r="NX1338"/>
      <c r="NY1338"/>
      <c r="NZ1338"/>
      <c r="OA1338"/>
      <c r="OB1338"/>
      <c r="OC1338"/>
      <c r="OD1338"/>
      <c r="OE1338"/>
      <c r="OF1338"/>
      <c r="OG1338"/>
      <c r="OH1338"/>
      <c r="OI1338"/>
      <c r="OJ1338"/>
      <c r="OK1338"/>
      <c r="OL1338"/>
      <c r="OM1338"/>
      <c r="ON1338"/>
      <c r="OO1338"/>
      <c r="OP1338"/>
      <c r="OQ1338"/>
      <c r="OR1338"/>
      <c r="OS1338"/>
      <c r="OT1338"/>
      <c r="OU1338"/>
      <c r="OV1338"/>
      <c r="OW1338"/>
      <c r="OX1338"/>
      <c r="OY1338"/>
      <c r="OZ1338"/>
      <c r="PA1338"/>
      <c r="PB1338"/>
      <c r="PC1338"/>
      <c r="PD1338"/>
      <c r="PE1338"/>
      <c r="PF1338"/>
      <c r="PG1338"/>
      <c r="PH1338"/>
      <c r="PI1338"/>
      <c r="PJ1338"/>
      <c r="PK1338"/>
      <c r="PL1338"/>
      <c r="PM1338"/>
      <c r="PN1338"/>
      <c r="PO1338"/>
      <c r="PP1338"/>
      <c r="PQ1338"/>
      <c r="PR1338"/>
      <c r="PS1338"/>
      <c r="PT1338"/>
      <c r="PU1338"/>
      <c r="PV1338"/>
      <c r="PW1338"/>
      <c r="PX1338"/>
      <c r="PY1338"/>
      <c r="PZ1338"/>
      <c r="QA1338"/>
      <c r="QB1338"/>
      <c r="QC1338"/>
      <c r="QD1338"/>
      <c r="QE1338"/>
      <c r="QF1338"/>
      <c r="QG1338"/>
      <c r="QH1338"/>
      <c r="QI1338"/>
      <c r="QJ1338"/>
      <c r="QK1338"/>
      <c r="QL1338"/>
      <c r="QM1338"/>
      <c r="QN1338"/>
      <c r="QO1338"/>
      <c r="QP1338"/>
      <c r="QQ1338"/>
      <c r="QR1338"/>
      <c r="QS1338"/>
      <c r="QT1338"/>
      <c r="QU1338"/>
      <c r="QV1338"/>
      <c r="QW1338"/>
      <c r="QX1338"/>
      <c r="QY1338"/>
      <c r="QZ1338"/>
      <c r="RA1338"/>
      <c r="RB1338"/>
      <c r="RC1338"/>
      <c r="RD1338"/>
      <c r="RE1338"/>
      <c r="RF1338"/>
      <c r="RG1338"/>
      <c r="RH1338"/>
      <c r="RI1338"/>
      <c r="RJ1338"/>
      <c r="RK1338"/>
      <c r="RL1338"/>
      <c r="RM1338"/>
      <c r="RN1338"/>
      <c r="RO1338"/>
      <c r="RP1338"/>
      <c r="RQ1338"/>
      <c r="RR1338"/>
      <c r="RS1338"/>
      <c r="RT1338"/>
      <c r="RU1338"/>
      <c r="RV1338"/>
      <c r="RW1338"/>
      <c r="RX1338"/>
      <c r="RY1338"/>
      <c r="RZ1338"/>
      <c r="SA1338"/>
      <c r="SB1338"/>
      <c r="SC1338"/>
      <c r="SD1338"/>
      <c r="SE1338"/>
      <c r="SF1338"/>
      <c r="SG1338"/>
      <c r="SH1338"/>
      <c r="SI1338"/>
      <c r="SJ1338"/>
      <c r="SK1338"/>
      <c r="SL1338"/>
      <c r="SM1338"/>
      <c r="SN1338"/>
      <c r="SO1338"/>
      <c r="SP1338"/>
      <c r="SQ1338"/>
      <c r="SR1338"/>
      <c r="SS1338"/>
      <c r="ST1338"/>
      <c r="SU1338"/>
      <c r="SV1338"/>
      <c r="SW1338"/>
      <c r="SX1338"/>
      <c r="SY1338"/>
      <c r="SZ1338"/>
      <c r="TA1338"/>
      <c r="TB1338"/>
      <c r="TC1338"/>
      <c r="TD1338"/>
    </row>
    <row r="1339" spans="1:524" ht="16.5" customHeight="1" x14ac:dyDescent="0.2">
      <c r="A1339" s="20">
        <v>731</v>
      </c>
      <c r="B1339" s="20" t="s">
        <v>62</v>
      </c>
      <c r="C1339" s="20" t="s">
        <v>936</v>
      </c>
      <c r="D1339" s="20" t="s">
        <v>38</v>
      </c>
      <c r="E1339" s="8" t="s">
        <v>1353</v>
      </c>
      <c r="F1339" s="22" t="s">
        <v>966</v>
      </c>
      <c r="G1339" s="20" t="s">
        <v>25</v>
      </c>
      <c r="H1339" s="20" t="s">
        <v>154</v>
      </c>
      <c r="I1339" s="20" t="s">
        <v>81</v>
      </c>
      <c r="J1339" s="22" t="s">
        <v>936</v>
      </c>
      <c r="K1339" s="20"/>
      <c r="L1339" s="20"/>
      <c r="M1339" s="20"/>
      <c r="N1339" s="20"/>
      <c r="O1339" s="23"/>
      <c r="P1339" s="23">
        <v>5050000</v>
      </c>
      <c r="Q1339" s="24">
        <v>1</v>
      </c>
      <c r="R1339" s="25">
        <v>45748</v>
      </c>
      <c r="S1339" s="20" t="s">
        <v>83</v>
      </c>
      <c r="T1339" s="26">
        <f t="shared" si="22"/>
        <v>5050000</v>
      </c>
      <c r="U1339" s="27" t="s">
        <v>100</v>
      </c>
      <c r="V1339" s="27" t="s">
        <v>100</v>
      </c>
      <c r="W1339"/>
      <c r="X1339"/>
      <c r="Y1339"/>
      <c r="Z1339"/>
      <c r="AA1339"/>
      <c r="AB1339"/>
      <c r="AC1339"/>
      <c r="AD1339"/>
      <c r="AE1339"/>
      <c r="AF1339"/>
      <c r="AG1339"/>
      <c r="AH1339"/>
      <c r="AI1339"/>
      <c r="AJ1339"/>
      <c r="AK1339"/>
      <c r="AL1339"/>
      <c r="AM1339"/>
      <c r="AN1339"/>
      <c r="AO1339"/>
      <c r="AP1339"/>
      <c r="AQ1339"/>
      <c r="AR1339"/>
      <c r="AS1339"/>
      <c r="AT1339"/>
      <c r="AU1339"/>
      <c r="AV1339"/>
      <c r="AW1339"/>
      <c r="AX1339"/>
      <c r="AY1339"/>
      <c r="AZ1339"/>
      <c r="BA1339"/>
      <c r="BB1339"/>
      <c r="BC1339"/>
      <c r="BD1339"/>
      <c r="BE1339"/>
      <c r="BF1339"/>
      <c r="BG1339"/>
      <c r="BH1339"/>
      <c r="BI1339"/>
      <c r="BJ1339"/>
      <c r="BK1339"/>
      <c r="BL1339"/>
      <c r="BM1339"/>
      <c r="BN1339"/>
      <c r="BO1339"/>
      <c r="BP1339"/>
      <c r="BQ1339"/>
      <c r="BR1339"/>
      <c r="BS1339"/>
      <c r="BT1339"/>
      <c r="BU1339"/>
      <c r="BV1339"/>
      <c r="BW1339"/>
      <c r="BX1339"/>
      <c r="BY1339"/>
      <c r="BZ1339"/>
      <c r="CA1339"/>
      <c r="CB1339"/>
      <c r="CC1339"/>
      <c r="CD1339"/>
      <c r="CE1339"/>
      <c r="CF1339"/>
      <c r="CG1339"/>
      <c r="CH1339"/>
      <c r="CI1339"/>
      <c r="CJ1339"/>
      <c r="CK1339"/>
      <c r="CL1339"/>
      <c r="CM1339"/>
      <c r="CN1339"/>
      <c r="CO1339"/>
      <c r="CP1339"/>
      <c r="CQ1339"/>
      <c r="CR1339"/>
      <c r="CS1339"/>
      <c r="CT1339"/>
      <c r="CU1339"/>
      <c r="CV1339"/>
      <c r="CW1339"/>
      <c r="CX1339"/>
      <c r="CY1339"/>
      <c r="CZ1339"/>
      <c r="DA1339"/>
      <c r="DB1339"/>
      <c r="DC1339"/>
      <c r="DD1339"/>
      <c r="DE1339"/>
      <c r="DF1339"/>
      <c r="DG1339"/>
      <c r="DH1339"/>
      <c r="DI1339"/>
      <c r="DJ1339"/>
      <c r="DK1339"/>
      <c r="DL1339"/>
      <c r="DM1339"/>
      <c r="DN1339"/>
      <c r="DO1339"/>
      <c r="DP1339"/>
      <c r="DQ1339"/>
      <c r="DR1339"/>
      <c r="DS1339"/>
      <c r="DT1339"/>
      <c r="DU1339"/>
      <c r="DV1339"/>
      <c r="DW1339"/>
      <c r="DX1339"/>
      <c r="DY1339"/>
      <c r="DZ1339"/>
      <c r="EA1339"/>
      <c r="EB1339"/>
      <c r="EC1339"/>
      <c r="ED1339"/>
      <c r="EE1339"/>
      <c r="EF1339"/>
      <c r="EG1339"/>
      <c r="EH1339"/>
      <c r="EI1339"/>
      <c r="EJ1339"/>
      <c r="EK1339"/>
      <c r="EL1339"/>
      <c r="EM1339"/>
      <c r="EN1339"/>
      <c r="EO1339"/>
      <c r="EP1339"/>
      <c r="EQ1339"/>
      <c r="ER1339"/>
      <c r="ES1339"/>
      <c r="ET1339"/>
      <c r="EU1339"/>
      <c r="EV1339"/>
      <c r="EW1339"/>
      <c r="EX1339"/>
      <c r="EY1339"/>
      <c r="EZ1339"/>
      <c r="FA1339"/>
      <c r="FB1339"/>
      <c r="FC1339"/>
      <c r="FD1339"/>
      <c r="FE1339"/>
      <c r="FF1339"/>
      <c r="FG1339"/>
      <c r="FH1339"/>
      <c r="FI1339"/>
      <c r="FJ1339"/>
      <c r="FK1339"/>
      <c r="FL1339"/>
      <c r="FM1339"/>
      <c r="FN1339"/>
      <c r="FO1339"/>
      <c r="FP1339"/>
      <c r="FQ1339"/>
      <c r="FR1339"/>
      <c r="FS1339"/>
      <c r="FT1339"/>
      <c r="FU1339"/>
      <c r="FV1339"/>
      <c r="FW1339"/>
      <c r="FX1339"/>
      <c r="FY1339"/>
      <c r="FZ1339"/>
      <c r="GA1339"/>
      <c r="GB1339"/>
      <c r="GC1339"/>
      <c r="GD1339"/>
      <c r="GE1339"/>
      <c r="GF1339"/>
      <c r="GG1339"/>
      <c r="GH1339"/>
      <c r="GI1339"/>
      <c r="GJ1339"/>
      <c r="GK1339"/>
      <c r="GL1339"/>
      <c r="GM1339"/>
      <c r="GN1339"/>
      <c r="GO1339"/>
      <c r="GP1339"/>
      <c r="GQ1339"/>
      <c r="GR1339"/>
      <c r="GS1339"/>
      <c r="GT1339"/>
      <c r="GU1339"/>
      <c r="GV1339"/>
      <c r="GW1339"/>
      <c r="GX1339"/>
      <c r="GY1339"/>
      <c r="GZ1339"/>
      <c r="HA1339"/>
      <c r="HB1339"/>
      <c r="HC1339"/>
      <c r="HD1339"/>
      <c r="HE1339"/>
      <c r="HF1339"/>
      <c r="HG1339"/>
      <c r="HH1339"/>
      <c r="HI1339"/>
      <c r="HJ1339"/>
      <c r="HK1339"/>
      <c r="HL1339"/>
      <c r="HM1339"/>
      <c r="HN1339"/>
      <c r="HO1339"/>
      <c r="HP1339"/>
      <c r="HQ1339"/>
      <c r="HR1339"/>
      <c r="HS1339"/>
      <c r="HT1339"/>
      <c r="HU1339"/>
      <c r="HV1339"/>
      <c r="HW1339"/>
      <c r="HX1339"/>
      <c r="HY1339"/>
      <c r="HZ1339"/>
      <c r="IA1339"/>
      <c r="IB1339"/>
      <c r="IC1339"/>
      <c r="ID1339"/>
      <c r="IE1339"/>
      <c r="IF1339"/>
      <c r="IG1339"/>
      <c r="IH1339"/>
      <c r="II1339"/>
      <c r="IJ1339"/>
      <c r="IK1339"/>
      <c r="IL1339"/>
      <c r="IM1339"/>
      <c r="IN1339"/>
      <c r="IO1339"/>
      <c r="IP1339"/>
      <c r="IQ1339"/>
      <c r="IR1339"/>
      <c r="IS1339"/>
      <c r="IT1339"/>
      <c r="IU1339"/>
      <c r="IV1339"/>
      <c r="IW1339"/>
      <c r="IX1339"/>
      <c r="IY1339"/>
      <c r="IZ1339"/>
      <c r="JA1339"/>
      <c r="JB1339"/>
      <c r="JC1339"/>
      <c r="JD1339"/>
      <c r="JE1339"/>
      <c r="JF1339"/>
      <c r="JG1339"/>
      <c r="JH1339"/>
      <c r="JI1339"/>
      <c r="JJ1339"/>
      <c r="JK1339"/>
      <c r="JL1339"/>
      <c r="JM1339"/>
      <c r="JN1339"/>
      <c r="JO1339"/>
      <c r="JP1339"/>
      <c r="JQ1339"/>
      <c r="JR1339"/>
      <c r="JS1339"/>
      <c r="JT1339"/>
      <c r="JU1339"/>
      <c r="JV1339"/>
      <c r="JW1339"/>
      <c r="JX1339"/>
      <c r="JY1339"/>
      <c r="JZ1339"/>
      <c r="KA1339"/>
      <c r="KB1339"/>
      <c r="KC1339"/>
      <c r="KD1339"/>
      <c r="KE1339"/>
      <c r="KF1339"/>
      <c r="KG1339"/>
      <c r="KH1339"/>
      <c r="KI1339"/>
      <c r="KJ1339"/>
      <c r="KK1339"/>
      <c r="KL1339"/>
      <c r="KM1339"/>
      <c r="KN1339"/>
      <c r="KO1339"/>
      <c r="KP1339"/>
      <c r="KQ1339"/>
      <c r="KR1339"/>
      <c r="KS1339"/>
      <c r="KT1339"/>
      <c r="KU1339"/>
      <c r="KV1339"/>
      <c r="KW1339"/>
      <c r="KX1339"/>
      <c r="KY1339"/>
      <c r="KZ1339"/>
      <c r="LA1339"/>
      <c r="LB1339"/>
      <c r="LC1339"/>
      <c r="LD1339"/>
      <c r="LE1339"/>
      <c r="LF1339"/>
      <c r="LG1339"/>
      <c r="LH1339"/>
      <c r="LI1339"/>
      <c r="LJ1339"/>
      <c r="LK1339"/>
      <c r="LL1339"/>
      <c r="LM1339"/>
      <c r="LN1339"/>
      <c r="LO1339"/>
      <c r="LP1339"/>
      <c r="LQ1339"/>
      <c r="LR1339"/>
      <c r="LS1339"/>
      <c r="LT1339"/>
      <c r="LU1339"/>
      <c r="LV1339"/>
      <c r="LW1339"/>
      <c r="LX1339"/>
      <c r="LY1339"/>
      <c r="LZ1339"/>
      <c r="MA1339"/>
      <c r="MB1339"/>
      <c r="MC1339"/>
      <c r="MD1339"/>
      <c r="ME1339"/>
      <c r="MF1339"/>
      <c r="MG1339"/>
      <c r="MH1339"/>
      <c r="MI1339"/>
      <c r="MJ1339"/>
      <c r="MK1339"/>
      <c r="ML1339"/>
      <c r="MM1339"/>
      <c r="MN1339"/>
      <c r="MO1339"/>
      <c r="MP1339"/>
      <c r="MQ1339"/>
      <c r="MR1339"/>
      <c r="MS1339"/>
      <c r="MT1339"/>
      <c r="MU1339"/>
      <c r="MV1339"/>
      <c r="MW1339"/>
      <c r="MX1339"/>
      <c r="MY1339"/>
      <c r="MZ1339"/>
      <c r="NA1339"/>
      <c r="NB1339"/>
      <c r="NC1339"/>
      <c r="ND1339"/>
      <c r="NE1339"/>
      <c r="NF1339"/>
      <c r="NG1339"/>
      <c r="NH1339"/>
      <c r="NI1339"/>
      <c r="NJ1339"/>
      <c r="NK1339"/>
      <c r="NL1339"/>
      <c r="NM1339"/>
      <c r="NN1339"/>
      <c r="NO1339"/>
      <c r="NP1339"/>
      <c r="NQ1339"/>
      <c r="NR1339"/>
      <c r="NS1339"/>
      <c r="NT1339"/>
      <c r="NU1339"/>
      <c r="NV1339"/>
      <c r="NW1339"/>
      <c r="NX1339"/>
      <c r="NY1339"/>
      <c r="NZ1339"/>
      <c r="OA1339"/>
      <c r="OB1339"/>
      <c r="OC1339"/>
      <c r="OD1339"/>
      <c r="OE1339"/>
      <c r="OF1339"/>
      <c r="OG1339"/>
      <c r="OH1339"/>
      <c r="OI1339"/>
      <c r="OJ1339"/>
      <c r="OK1339"/>
      <c r="OL1339"/>
      <c r="OM1339"/>
      <c r="ON1339"/>
      <c r="OO1339"/>
      <c r="OP1339"/>
      <c r="OQ1339"/>
      <c r="OR1339"/>
      <c r="OS1339"/>
      <c r="OT1339"/>
      <c r="OU1339"/>
      <c r="OV1339"/>
      <c r="OW1339"/>
      <c r="OX1339"/>
      <c r="OY1339"/>
      <c r="OZ1339"/>
      <c r="PA1339"/>
      <c r="PB1339"/>
      <c r="PC1339"/>
      <c r="PD1339"/>
      <c r="PE1339"/>
      <c r="PF1339"/>
      <c r="PG1339"/>
      <c r="PH1339"/>
      <c r="PI1339"/>
      <c r="PJ1339"/>
      <c r="PK1339"/>
      <c r="PL1339"/>
      <c r="PM1339"/>
      <c r="PN1339"/>
      <c r="PO1339"/>
      <c r="PP1339"/>
      <c r="PQ1339"/>
      <c r="PR1339"/>
      <c r="PS1339"/>
      <c r="PT1339"/>
      <c r="PU1339"/>
      <c r="PV1339"/>
      <c r="PW1339"/>
      <c r="PX1339"/>
      <c r="PY1339"/>
      <c r="PZ1339"/>
      <c r="QA1339"/>
      <c r="QB1339"/>
      <c r="QC1339"/>
      <c r="QD1339"/>
      <c r="QE1339"/>
      <c r="QF1339"/>
      <c r="QG1339"/>
      <c r="QH1339"/>
      <c r="QI1339"/>
      <c r="QJ1339"/>
      <c r="QK1339"/>
      <c r="QL1339"/>
      <c r="QM1339"/>
      <c r="QN1339"/>
      <c r="QO1339"/>
      <c r="QP1339"/>
      <c r="QQ1339"/>
      <c r="QR1339"/>
      <c r="QS1339"/>
      <c r="QT1339"/>
      <c r="QU1339"/>
      <c r="QV1339"/>
      <c r="QW1339"/>
      <c r="QX1339"/>
      <c r="QY1339"/>
      <c r="QZ1339"/>
      <c r="RA1339"/>
      <c r="RB1339"/>
      <c r="RC1339"/>
      <c r="RD1339"/>
      <c r="RE1339"/>
      <c r="RF1339"/>
      <c r="RG1339"/>
      <c r="RH1339"/>
      <c r="RI1339"/>
      <c r="RJ1339"/>
      <c r="RK1339"/>
      <c r="RL1339"/>
      <c r="RM1339"/>
      <c r="RN1339"/>
      <c r="RO1339"/>
      <c r="RP1339"/>
      <c r="RQ1339"/>
      <c r="RR1339"/>
      <c r="RS1339"/>
      <c r="RT1339"/>
      <c r="RU1339"/>
      <c r="RV1339"/>
      <c r="RW1339"/>
      <c r="RX1339"/>
      <c r="RY1339"/>
      <c r="RZ1339"/>
      <c r="SA1339"/>
      <c r="SB1339"/>
      <c r="SC1339"/>
      <c r="SD1339"/>
      <c r="SE1339"/>
      <c r="SF1339"/>
      <c r="SG1339"/>
      <c r="SH1339"/>
      <c r="SI1339"/>
      <c r="SJ1339"/>
      <c r="SK1339"/>
      <c r="SL1339"/>
      <c r="SM1339"/>
      <c r="SN1339"/>
      <c r="SO1339"/>
      <c r="SP1339"/>
      <c r="SQ1339"/>
      <c r="SR1339"/>
      <c r="SS1339"/>
      <c r="ST1339"/>
      <c r="SU1339"/>
      <c r="SV1339"/>
      <c r="SW1339"/>
      <c r="SX1339"/>
      <c r="SY1339"/>
      <c r="SZ1339"/>
      <c r="TA1339"/>
      <c r="TB1339"/>
      <c r="TC1339"/>
      <c r="TD1339"/>
    </row>
    <row r="1340" spans="1:524" ht="16.5" customHeight="1" x14ac:dyDescent="0.2">
      <c r="A1340" s="20">
        <v>732</v>
      </c>
      <c r="B1340" s="20" t="s">
        <v>62</v>
      </c>
      <c r="C1340" s="20" t="s">
        <v>936</v>
      </c>
      <c r="D1340" s="20" t="s">
        <v>38</v>
      </c>
      <c r="E1340" s="8" t="s">
        <v>1353</v>
      </c>
      <c r="F1340" s="22" t="s">
        <v>966</v>
      </c>
      <c r="G1340" s="20" t="s">
        <v>25</v>
      </c>
      <c r="H1340" s="20" t="s">
        <v>154</v>
      </c>
      <c r="I1340" s="20" t="s">
        <v>81</v>
      </c>
      <c r="J1340" s="22" t="s">
        <v>936</v>
      </c>
      <c r="K1340" s="20"/>
      <c r="L1340" s="20"/>
      <c r="M1340" s="20"/>
      <c r="N1340" s="20"/>
      <c r="O1340" s="23"/>
      <c r="P1340" s="23">
        <v>5050000</v>
      </c>
      <c r="Q1340" s="24">
        <v>1</v>
      </c>
      <c r="R1340" s="25">
        <v>45778</v>
      </c>
      <c r="S1340" s="20" t="s">
        <v>83</v>
      </c>
      <c r="T1340" s="26">
        <f t="shared" si="22"/>
        <v>5050000</v>
      </c>
      <c r="U1340" s="27" t="s">
        <v>100</v>
      </c>
      <c r="V1340" s="27" t="s">
        <v>100</v>
      </c>
      <c r="W1340"/>
      <c r="X1340"/>
      <c r="Y1340"/>
      <c r="Z1340"/>
      <c r="AA1340"/>
      <c r="AB1340"/>
      <c r="AC1340"/>
      <c r="AD1340"/>
      <c r="AE1340"/>
      <c r="AF1340"/>
      <c r="AG1340"/>
      <c r="AH1340"/>
      <c r="AI1340"/>
      <c r="AJ1340"/>
      <c r="AK1340"/>
      <c r="AL1340"/>
      <c r="AM1340"/>
      <c r="AN1340"/>
      <c r="AO1340"/>
      <c r="AP1340"/>
      <c r="AQ1340"/>
      <c r="AR1340"/>
      <c r="AS1340"/>
      <c r="AT1340"/>
      <c r="AU1340"/>
      <c r="AV1340"/>
      <c r="AW1340"/>
      <c r="AX1340"/>
      <c r="AY1340"/>
      <c r="AZ1340"/>
      <c r="BA1340"/>
      <c r="BB1340"/>
      <c r="BC1340"/>
      <c r="BD1340"/>
      <c r="BE1340"/>
      <c r="BF1340"/>
      <c r="BG1340"/>
      <c r="BH1340"/>
      <c r="BI1340"/>
      <c r="BJ1340"/>
      <c r="BK1340"/>
      <c r="BL1340"/>
      <c r="BM1340"/>
      <c r="BN1340"/>
      <c r="BO1340"/>
      <c r="BP1340"/>
      <c r="BQ1340"/>
      <c r="BR1340"/>
      <c r="BS1340"/>
      <c r="BT1340"/>
      <c r="BU1340"/>
      <c r="BV1340"/>
      <c r="BW1340"/>
      <c r="BX1340"/>
      <c r="BY1340"/>
      <c r="BZ1340"/>
      <c r="CA1340"/>
      <c r="CB1340"/>
      <c r="CC1340"/>
      <c r="CD1340"/>
      <c r="CE1340"/>
      <c r="CF1340"/>
      <c r="CG1340"/>
      <c r="CH1340"/>
      <c r="CI1340"/>
      <c r="CJ1340"/>
      <c r="CK1340"/>
      <c r="CL1340"/>
      <c r="CM1340"/>
      <c r="CN1340"/>
      <c r="CO1340"/>
      <c r="CP1340"/>
      <c r="CQ1340"/>
      <c r="CR1340"/>
      <c r="CS1340"/>
      <c r="CT1340"/>
      <c r="CU1340"/>
      <c r="CV1340"/>
      <c r="CW1340"/>
      <c r="CX1340"/>
      <c r="CY1340"/>
      <c r="CZ1340"/>
      <c r="DA1340"/>
      <c r="DB1340"/>
      <c r="DC1340"/>
      <c r="DD1340"/>
      <c r="DE1340"/>
      <c r="DF1340"/>
      <c r="DG1340"/>
      <c r="DH1340"/>
      <c r="DI1340"/>
      <c r="DJ1340"/>
      <c r="DK1340"/>
      <c r="DL1340"/>
      <c r="DM1340"/>
      <c r="DN1340"/>
      <c r="DO1340"/>
      <c r="DP1340"/>
      <c r="DQ1340"/>
      <c r="DR1340"/>
      <c r="DS1340"/>
      <c r="DT1340"/>
      <c r="DU1340"/>
      <c r="DV1340"/>
      <c r="DW1340"/>
      <c r="DX1340"/>
      <c r="DY1340"/>
      <c r="DZ1340"/>
      <c r="EA1340"/>
      <c r="EB1340"/>
      <c r="EC1340"/>
      <c r="ED1340"/>
      <c r="EE1340"/>
      <c r="EF1340"/>
      <c r="EG1340"/>
      <c r="EH1340"/>
      <c r="EI1340"/>
      <c r="EJ1340"/>
      <c r="EK1340"/>
      <c r="EL1340"/>
      <c r="EM1340"/>
      <c r="EN1340"/>
      <c r="EO1340"/>
      <c r="EP1340"/>
      <c r="EQ1340"/>
      <c r="ER1340"/>
      <c r="ES1340"/>
      <c r="ET1340"/>
      <c r="EU1340"/>
      <c r="EV1340"/>
      <c r="EW1340"/>
      <c r="EX1340"/>
      <c r="EY1340"/>
      <c r="EZ1340"/>
      <c r="FA1340"/>
      <c r="FB1340"/>
      <c r="FC1340"/>
      <c r="FD1340"/>
      <c r="FE1340"/>
      <c r="FF1340"/>
      <c r="FG1340"/>
      <c r="FH1340"/>
      <c r="FI1340"/>
      <c r="FJ1340"/>
      <c r="FK1340"/>
      <c r="FL1340"/>
      <c r="FM1340"/>
      <c r="FN1340"/>
      <c r="FO1340"/>
      <c r="FP1340"/>
      <c r="FQ1340"/>
      <c r="FR1340"/>
      <c r="FS1340"/>
      <c r="FT1340"/>
      <c r="FU1340"/>
      <c r="FV1340"/>
      <c r="FW1340"/>
      <c r="FX1340"/>
      <c r="FY1340"/>
      <c r="FZ1340"/>
      <c r="GA1340"/>
      <c r="GB1340"/>
      <c r="GC1340"/>
      <c r="GD1340"/>
      <c r="GE1340"/>
      <c r="GF1340"/>
      <c r="GG1340"/>
      <c r="GH1340"/>
      <c r="GI1340"/>
      <c r="GJ1340"/>
      <c r="GK1340"/>
      <c r="GL1340"/>
      <c r="GM1340"/>
      <c r="GN1340"/>
      <c r="GO1340"/>
      <c r="GP1340"/>
      <c r="GQ1340"/>
      <c r="GR1340"/>
      <c r="GS1340"/>
      <c r="GT1340"/>
      <c r="GU1340"/>
      <c r="GV1340"/>
      <c r="GW1340"/>
      <c r="GX1340"/>
      <c r="GY1340"/>
      <c r="GZ1340"/>
      <c r="HA1340"/>
      <c r="HB1340"/>
      <c r="HC1340"/>
      <c r="HD1340"/>
      <c r="HE1340"/>
      <c r="HF1340"/>
      <c r="HG1340"/>
      <c r="HH1340"/>
      <c r="HI1340"/>
      <c r="HJ1340"/>
      <c r="HK1340"/>
      <c r="HL1340"/>
      <c r="HM1340"/>
      <c r="HN1340"/>
      <c r="HO1340"/>
      <c r="HP1340"/>
      <c r="HQ1340"/>
      <c r="HR1340"/>
      <c r="HS1340"/>
      <c r="HT1340"/>
      <c r="HU1340"/>
      <c r="HV1340"/>
      <c r="HW1340"/>
      <c r="HX1340"/>
      <c r="HY1340"/>
      <c r="HZ1340"/>
      <c r="IA1340"/>
      <c r="IB1340"/>
      <c r="IC1340"/>
      <c r="ID1340"/>
      <c r="IE1340"/>
      <c r="IF1340"/>
      <c r="IG1340"/>
      <c r="IH1340"/>
      <c r="II1340"/>
      <c r="IJ1340"/>
      <c r="IK1340"/>
      <c r="IL1340"/>
      <c r="IM1340"/>
      <c r="IN1340"/>
      <c r="IO1340"/>
      <c r="IP1340"/>
      <c r="IQ1340"/>
      <c r="IR1340"/>
      <c r="IS1340"/>
      <c r="IT1340"/>
      <c r="IU1340"/>
      <c r="IV1340"/>
      <c r="IW1340"/>
      <c r="IX1340"/>
      <c r="IY1340"/>
      <c r="IZ1340"/>
      <c r="JA1340"/>
      <c r="JB1340"/>
      <c r="JC1340"/>
      <c r="JD1340"/>
      <c r="JE1340"/>
      <c r="JF1340"/>
      <c r="JG1340"/>
      <c r="JH1340"/>
      <c r="JI1340"/>
      <c r="JJ1340"/>
      <c r="JK1340"/>
      <c r="JL1340"/>
      <c r="JM1340"/>
      <c r="JN1340"/>
      <c r="JO1340"/>
      <c r="JP1340"/>
      <c r="JQ1340"/>
      <c r="JR1340"/>
      <c r="JS1340"/>
      <c r="JT1340"/>
      <c r="JU1340"/>
      <c r="JV1340"/>
      <c r="JW1340"/>
      <c r="JX1340"/>
      <c r="JY1340"/>
      <c r="JZ1340"/>
      <c r="KA1340"/>
      <c r="KB1340"/>
      <c r="KC1340"/>
      <c r="KD1340"/>
      <c r="KE1340"/>
      <c r="KF1340"/>
      <c r="KG1340"/>
      <c r="KH1340"/>
      <c r="KI1340"/>
      <c r="KJ1340"/>
      <c r="KK1340"/>
      <c r="KL1340"/>
      <c r="KM1340"/>
      <c r="KN1340"/>
      <c r="KO1340"/>
      <c r="KP1340"/>
      <c r="KQ1340"/>
      <c r="KR1340"/>
      <c r="KS1340"/>
      <c r="KT1340"/>
      <c r="KU1340"/>
      <c r="KV1340"/>
      <c r="KW1340"/>
      <c r="KX1340"/>
      <c r="KY1340"/>
      <c r="KZ1340"/>
      <c r="LA1340"/>
      <c r="LB1340"/>
      <c r="LC1340"/>
      <c r="LD1340"/>
      <c r="LE1340"/>
      <c r="LF1340"/>
      <c r="LG1340"/>
      <c r="LH1340"/>
      <c r="LI1340"/>
      <c r="LJ1340"/>
      <c r="LK1340"/>
      <c r="LL1340"/>
      <c r="LM1340"/>
      <c r="LN1340"/>
      <c r="LO1340"/>
      <c r="LP1340"/>
      <c r="LQ1340"/>
      <c r="LR1340"/>
      <c r="LS1340"/>
      <c r="LT1340"/>
      <c r="LU1340"/>
      <c r="LV1340"/>
      <c r="LW1340"/>
      <c r="LX1340"/>
      <c r="LY1340"/>
      <c r="LZ1340"/>
      <c r="MA1340"/>
      <c r="MB1340"/>
      <c r="MC1340"/>
      <c r="MD1340"/>
      <c r="ME1340"/>
      <c r="MF1340"/>
      <c r="MG1340"/>
      <c r="MH1340"/>
      <c r="MI1340"/>
      <c r="MJ1340"/>
      <c r="MK1340"/>
      <c r="ML1340"/>
      <c r="MM1340"/>
      <c r="MN1340"/>
      <c r="MO1340"/>
      <c r="MP1340"/>
      <c r="MQ1340"/>
      <c r="MR1340"/>
      <c r="MS1340"/>
      <c r="MT1340"/>
      <c r="MU1340"/>
      <c r="MV1340"/>
      <c r="MW1340"/>
      <c r="MX1340"/>
      <c r="MY1340"/>
      <c r="MZ1340"/>
      <c r="NA1340"/>
      <c r="NB1340"/>
      <c r="NC1340"/>
      <c r="ND1340"/>
      <c r="NE1340"/>
      <c r="NF1340"/>
      <c r="NG1340"/>
      <c r="NH1340"/>
      <c r="NI1340"/>
      <c r="NJ1340"/>
      <c r="NK1340"/>
      <c r="NL1340"/>
      <c r="NM1340"/>
      <c r="NN1340"/>
      <c r="NO1340"/>
      <c r="NP1340"/>
      <c r="NQ1340"/>
      <c r="NR1340"/>
      <c r="NS1340"/>
      <c r="NT1340"/>
      <c r="NU1340"/>
      <c r="NV1340"/>
      <c r="NW1340"/>
      <c r="NX1340"/>
      <c r="NY1340"/>
      <c r="NZ1340"/>
      <c r="OA1340"/>
      <c r="OB1340"/>
      <c r="OC1340"/>
      <c r="OD1340"/>
      <c r="OE1340"/>
      <c r="OF1340"/>
      <c r="OG1340"/>
      <c r="OH1340"/>
      <c r="OI1340"/>
      <c r="OJ1340"/>
      <c r="OK1340"/>
      <c r="OL1340"/>
      <c r="OM1340"/>
      <c r="ON1340"/>
      <c r="OO1340"/>
      <c r="OP1340"/>
      <c r="OQ1340"/>
      <c r="OR1340"/>
      <c r="OS1340"/>
      <c r="OT1340"/>
      <c r="OU1340"/>
      <c r="OV1340"/>
      <c r="OW1340"/>
      <c r="OX1340"/>
      <c r="OY1340"/>
      <c r="OZ1340"/>
      <c r="PA1340"/>
      <c r="PB1340"/>
      <c r="PC1340"/>
      <c r="PD1340"/>
      <c r="PE1340"/>
      <c r="PF1340"/>
      <c r="PG1340"/>
      <c r="PH1340"/>
      <c r="PI1340"/>
      <c r="PJ1340"/>
      <c r="PK1340"/>
      <c r="PL1340"/>
      <c r="PM1340"/>
      <c r="PN1340"/>
      <c r="PO1340"/>
      <c r="PP1340"/>
      <c r="PQ1340"/>
      <c r="PR1340"/>
      <c r="PS1340"/>
      <c r="PT1340"/>
      <c r="PU1340"/>
      <c r="PV1340"/>
      <c r="PW1340"/>
      <c r="PX1340"/>
      <c r="PY1340"/>
      <c r="PZ1340"/>
      <c r="QA1340"/>
      <c r="QB1340"/>
      <c r="QC1340"/>
      <c r="QD1340"/>
      <c r="QE1340"/>
      <c r="QF1340"/>
      <c r="QG1340"/>
      <c r="QH1340"/>
      <c r="QI1340"/>
      <c r="QJ1340"/>
      <c r="QK1340"/>
      <c r="QL1340"/>
      <c r="QM1340"/>
      <c r="QN1340"/>
      <c r="QO1340"/>
      <c r="QP1340"/>
      <c r="QQ1340"/>
      <c r="QR1340"/>
      <c r="QS1340"/>
      <c r="QT1340"/>
      <c r="QU1340"/>
      <c r="QV1340"/>
      <c r="QW1340"/>
      <c r="QX1340"/>
      <c r="QY1340"/>
      <c r="QZ1340"/>
      <c r="RA1340"/>
      <c r="RB1340"/>
      <c r="RC1340"/>
      <c r="RD1340"/>
      <c r="RE1340"/>
      <c r="RF1340"/>
      <c r="RG1340"/>
      <c r="RH1340"/>
      <c r="RI1340"/>
      <c r="RJ1340"/>
      <c r="RK1340"/>
      <c r="RL1340"/>
      <c r="RM1340"/>
      <c r="RN1340"/>
      <c r="RO1340"/>
      <c r="RP1340"/>
      <c r="RQ1340"/>
      <c r="RR1340"/>
      <c r="RS1340"/>
      <c r="RT1340"/>
      <c r="RU1340"/>
      <c r="RV1340"/>
      <c r="RW1340"/>
      <c r="RX1340"/>
      <c r="RY1340"/>
      <c r="RZ1340"/>
      <c r="SA1340"/>
      <c r="SB1340"/>
      <c r="SC1340"/>
      <c r="SD1340"/>
      <c r="SE1340"/>
      <c r="SF1340"/>
      <c r="SG1340"/>
      <c r="SH1340"/>
      <c r="SI1340"/>
      <c r="SJ1340"/>
      <c r="SK1340"/>
      <c r="SL1340"/>
      <c r="SM1340"/>
      <c r="SN1340"/>
      <c r="SO1340"/>
      <c r="SP1340"/>
      <c r="SQ1340"/>
      <c r="SR1340"/>
      <c r="SS1340"/>
      <c r="ST1340"/>
      <c r="SU1340"/>
      <c r="SV1340"/>
      <c r="SW1340"/>
      <c r="SX1340"/>
      <c r="SY1340"/>
      <c r="SZ1340"/>
      <c r="TA1340"/>
      <c r="TB1340"/>
      <c r="TC1340"/>
      <c r="TD1340"/>
    </row>
    <row r="1341" spans="1:524" ht="16.5" customHeight="1" x14ac:dyDescent="0.2">
      <c r="A1341" s="20">
        <v>733</v>
      </c>
      <c r="B1341" s="20" t="s">
        <v>62</v>
      </c>
      <c r="C1341" s="20" t="s">
        <v>936</v>
      </c>
      <c r="D1341" s="20" t="s">
        <v>38</v>
      </c>
      <c r="E1341" s="8" t="s">
        <v>1353</v>
      </c>
      <c r="F1341" s="22" t="s">
        <v>966</v>
      </c>
      <c r="G1341" s="20" t="s">
        <v>25</v>
      </c>
      <c r="H1341" s="20" t="s">
        <v>154</v>
      </c>
      <c r="I1341" s="20" t="s">
        <v>81</v>
      </c>
      <c r="J1341" s="22" t="s">
        <v>936</v>
      </c>
      <c r="K1341" s="20"/>
      <c r="L1341" s="20"/>
      <c r="M1341" s="20"/>
      <c r="N1341" s="20"/>
      <c r="O1341" s="23"/>
      <c r="P1341" s="23">
        <v>5050000</v>
      </c>
      <c r="Q1341" s="24">
        <v>1</v>
      </c>
      <c r="R1341" s="25">
        <v>45809</v>
      </c>
      <c r="S1341" s="20" t="s">
        <v>83</v>
      </c>
      <c r="T1341" s="26">
        <f t="shared" si="22"/>
        <v>5050000</v>
      </c>
      <c r="U1341" s="27" t="s">
        <v>100</v>
      </c>
      <c r="V1341" s="27" t="s">
        <v>100</v>
      </c>
      <c r="W1341"/>
      <c r="X1341"/>
      <c r="Y1341"/>
      <c r="Z1341"/>
      <c r="AA1341"/>
      <c r="AB1341"/>
      <c r="AC1341"/>
      <c r="AD1341"/>
      <c r="AE1341"/>
      <c r="AF1341"/>
      <c r="AG1341"/>
      <c r="AH1341"/>
      <c r="AI1341"/>
      <c r="AJ1341"/>
      <c r="AK1341"/>
      <c r="AL1341"/>
      <c r="AM1341"/>
      <c r="AN1341"/>
      <c r="AO1341"/>
      <c r="AP1341"/>
      <c r="AQ1341"/>
      <c r="AR1341"/>
      <c r="AS1341"/>
      <c r="AT1341"/>
      <c r="AU1341"/>
      <c r="AV1341"/>
      <c r="AW1341"/>
      <c r="AX1341"/>
      <c r="AY1341"/>
      <c r="AZ1341"/>
      <c r="BA1341"/>
      <c r="BB1341"/>
      <c r="BC1341"/>
      <c r="BD1341"/>
      <c r="BE1341"/>
      <c r="BF1341"/>
      <c r="BG1341"/>
      <c r="BH1341"/>
      <c r="BI1341"/>
      <c r="BJ1341"/>
      <c r="BK1341"/>
      <c r="BL1341"/>
      <c r="BM1341"/>
      <c r="BN1341"/>
      <c r="BO1341"/>
      <c r="BP1341"/>
      <c r="BQ1341"/>
      <c r="BR1341"/>
      <c r="BS1341"/>
      <c r="BT1341"/>
      <c r="BU1341"/>
      <c r="BV1341"/>
      <c r="BW1341"/>
      <c r="BX1341"/>
      <c r="BY1341"/>
      <c r="BZ1341"/>
      <c r="CA1341"/>
      <c r="CB1341"/>
      <c r="CC1341"/>
      <c r="CD1341"/>
      <c r="CE1341"/>
      <c r="CF1341"/>
      <c r="CG1341"/>
      <c r="CH1341"/>
      <c r="CI1341"/>
      <c r="CJ1341"/>
      <c r="CK1341"/>
      <c r="CL1341"/>
      <c r="CM1341"/>
      <c r="CN1341"/>
      <c r="CO1341"/>
      <c r="CP1341"/>
      <c r="CQ1341"/>
      <c r="CR1341"/>
      <c r="CS1341"/>
      <c r="CT1341"/>
      <c r="CU1341"/>
      <c r="CV1341"/>
      <c r="CW1341"/>
      <c r="CX1341"/>
      <c r="CY1341"/>
      <c r="CZ1341"/>
      <c r="DA1341"/>
      <c r="DB1341"/>
      <c r="DC1341"/>
      <c r="DD1341"/>
      <c r="DE1341"/>
      <c r="DF1341"/>
      <c r="DG1341"/>
      <c r="DH1341"/>
      <c r="DI1341"/>
      <c r="DJ1341"/>
      <c r="DK1341"/>
      <c r="DL1341"/>
      <c r="DM1341"/>
      <c r="DN1341"/>
      <c r="DO1341"/>
      <c r="DP1341"/>
      <c r="DQ1341"/>
      <c r="DR1341"/>
      <c r="DS1341"/>
      <c r="DT1341"/>
      <c r="DU1341"/>
      <c r="DV1341"/>
      <c r="DW1341"/>
      <c r="DX1341"/>
      <c r="DY1341"/>
      <c r="DZ1341"/>
      <c r="EA1341"/>
      <c r="EB1341"/>
      <c r="EC1341"/>
      <c r="ED1341"/>
      <c r="EE1341"/>
      <c r="EF1341"/>
      <c r="EG1341"/>
      <c r="EH1341"/>
      <c r="EI1341"/>
      <c r="EJ1341"/>
      <c r="EK1341"/>
      <c r="EL1341"/>
      <c r="EM1341"/>
      <c r="EN1341"/>
      <c r="EO1341"/>
      <c r="EP1341"/>
      <c r="EQ1341"/>
      <c r="ER1341"/>
      <c r="ES1341"/>
      <c r="ET1341"/>
      <c r="EU1341"/>
      <c r="EV1341"/>
      <c r="EW1341"/>
      <c r="EX1341"/>
      <c r="EY1341"/>
      <c r="EZ1341"/>
      <c r="FA1341"/>
      <c r="FB1341"/>
      <c r="FC1341"/>
      <c r="FD1341"/>
      <c r="FE1341"/>
      <c r="FF1341"/>
      <c r="FG1341"/>
      <c r="FH1341"/>
      <c r="FI1341"/>
      <c r="FJ1341"/>
      <c r="FK1341"/>
      <c r="FL1341"/>
      <c r="FM1341"/>
      <c r="FN1341"/>
      <c r="FO1341"/>
      <c r="FP1341"/>
      <c r="FQ1341"/>
      <c r="FR1341"/>
      <c r="FS1341"/>
      <c r="FT1341"/>
      <c r="FU1341"/>
      <c r="FV1341"/>
      <c r="FW1341"/>
      <c r="FX1341"/>
      <c r="FY1341"/>
      <c r="FZ1341"/>
      <c r="GA1341"/>
      <c r="GB1341"/>
      <c r="GC1341"/>
      <c r="GD1341"/>
      <c r="GE1341"/>
      <c r="GF1341"/>
      <c r="GG1341"/>
      <c r="GH1341"/>
      <c r="GI1341"/>
      <c r="GJ1341"/>
      <c r="GK1341"/>
      <c r="GL1341"/>
      <c r="GM1341"/>
      <c r="GN1341"/>
      <c r="GO1341"/>
      <c r="GP1341"/>
      <c r="GQ1341"/>
      <c r="GR1341"/>
      <c r="GS1341"/>
      <c r="GT1341"/>
      <c r="GU1341"/>
      <c r="GV1341"/>
      <c r="GW1341"/>
      <c r="GX1341"/>
      <c r="GY1341"/>
      <c r="GZ1341"/>
      <c r="HA1341"/>
      <c r="HB1341"/>
      <c r="HC1341"/>
      <c r="HD1341"/>
      <c r="HE1341"/>
      <c r="HF1341"/>
      <c r="HG1341"/>
      <c r="HH1341"/>
      <c r="HI1341"/>
      <c r="HJ1341"/>
      <c r="HK1341"/>
      <c r="HL1341"/>
      <c r="HM1341"/>
      <c r="HN1341"/>
      <c r="HO1341"/>
      <c r="HP1341"/>
      <c r="HQ1341"/>
      <c r="HR1341"/>
      <c r="HS1341"/>
      <c r="HT1341"/>
      <c r="HU1341"/>
      <c r="HV1341"/>
      <c r="HW1341"/>
      <c r="HX1341"/>
      <c r="HY1341"/>
      <c r="HZ1341"/>
      <c r="IA1341"/>
      <c r="IB1341"/>
      <c r="IC1341"/>
      <c r="ID1341"/>
      <c r="IE1341"/>
      <c r="IF1341"/>
      <c r="IG1341"/>
      <c r="IH1341"/>
      <c r="II1341"/>
      <c r="IJ1341"/>
      <c r="IK1341"/>
      <c r="IL1341"/>
      <c r="IM1341"/>
      <c r="IN1341"/>
      <c r="IO1341"/>
      <c r="IP1341"/>
      <c r="IQ1341"/>
      <c r="IR1341"/>
      <c r="IS1341"/>
      <c r="IT1341"/>
      <c r="IU1341"/>
      <c r="IV1341"/>
      <c r="IW1341"/>
      <c r="IX1341"/>
      <c r="IY1341"/>
      <c r="IZ1341"/>
      <c r="JA1341"/>
      <c r="JB1341"/>
      <c r="JC1341"/>
      <c r="JD1341"/>
      <c r="JE1341"/>
      <c r="JF1341"/>
      <c r="JG1341"/>
      <c r="JH1341"/>
      <c r="JI1341"/>
      <c r="JJ1341"/>
      <c r="JK1341"/>
      <c r="JL1341"/>
      <c r="JM1341"/>
      <c r="JN1341"/>
      <c r="JO1341"/>
      <c r="JP1341"/>
      <c r="JQ1341"/>
      <c r="JR1341"/>
      <c r="JS1341"/>
      <c r="JT1341"/>
      <c r="JU1341"/>
      <c r="JV1341"/>
      <c r="JW1341"/>
      <c r="JX1341"/>
      <c r="JY1341"/>
      <c r="JZ1341"/>
      <c r="KA1341"/>
      <c r="KB1341"/>
      <c r="KC1341"/>
      <c r="KD1341"/>
      <c r="KE1341"/>
      <c r="KF1341"/>
      <c r="KG1341"/>
      <c r="KH1341"/>
      <c r="KI1341"/>
      <c r="KJ1341"/>
      <c r="KK1341"/>
      <c r="KL1341"/>
      <c r="KM1341"/>
      <c r="KN1341"/>
      <c r="KO1341"/>
      <c r="KP1341"/>
      <c r="KQ1341"/>
      <c r="KR1341"/>
      <c r="KS1341"/>
      <c r="KT1341"/>
      <c r="KU1341"/>
      <c r="KV1341"/>
      <c r="KW1341"/>
      <c r="KX1341"/>
      <c r="KY1341"/>
      <c r="KZ1341"/>
      <c r="LA1341"/>
      <c r="LB1341"/>
      <c r="LC1341"/>
      <c r="LD1341"/>
      <c r="LE1341"/>
      <c r="LF1341"/>
      <c r="LG1341"/>
      <c r="LH1341"/>
      <c r="LI1341"/>
      <c r="LJ1341"/>
      <c r="LK1341"/>
      <c r="LL1341"/>
      <c r="LM1341"/>
      <c r="LN1341"/>
      <c r="LO1341"/>
      <c r="LP1341"/>
      <c r="LQ1341"/>
      <c r="LR1341"/>
      <c r="LS1341"/>
      <c r="LT1341"/>
      <c r="LU1341"/>
      <c r="LV1341"/>
      <c r="LW1341"/>
      <c r="LX1341"/>
      <c r="LY1341"/>
      <c r="LZ1341"/>
      <c r="MA1341"/>
      <c r="MB1341"/>
      <c r="MC1341"/>
      <c r="MD1341"/>
      <c r="ME1341"/>
      <c r="MF1341"/>
      <c r="MG1341"/>
      <c r="MH1341"/>
      <c r="MI1341"/>
      <c r="MJ1341"/>
      <c r="MK1341"/>
      <c r="ML1341"/>
      <c r="MM1341"/>
      <c r="MN1341"/>
      <c r="MO1341"/>
      <c r="MP1341"/>
      <c r="MQ1341"/>
      <c r="MR1341"/>
      <c r="MS1341"/>
      <c r="MT1341"/>
      <c r="MU1341"/>
      <c r="MV1341"/>
      <c r="MW1341"/>
      <c r="MX1341"/>
      <c r="MY1341"/>
      <c r="MZ1341"/>
      <c r="NA1341"/>
      <c r="NB1341"/>
      <c r="NC1341"/>
      <c r="ND1341"/>
      <c r="NE1341"/>
      <c r="NF1341"/>
      <c r="NG1341"/>
      <c r="NH1341"/>
      <c r="NI1341"/>
      <c r="NJ1341"/>
      <c r="NK1341"/>
      <c r="NL1341"/>
      <c r="NM1341"/>
      <c r="NN1341"/>
      <c r="NO1341"/>
      <c r="NP1341"/>
      <c r="NQ1341"/>
      <c r="NR1341"/>
      <c r="NS1341"/>
      <c r="NT1341"/>
      <c r="NU1341"/>
      <c r="NV1341"/>
      <c r="NW1341"/>
      <c r="NX1341"/>
      <c r="NY1341"/>
      <c r="NZ1341"/>
      <c r="OA1341"/>
      <c r="OB1341"/>
      <c r="OC1341"/>
      <c r="OD1341"/>
      <c r="OE1341"/>
      <c r="OF1341"/>
      <c r="OG1341"/>
      <c r="OH1341"/>
      <c r="OI1341"/>
      <c r="OJ1341"/>
      <c r="OK1341"/>
      <c r="OL1341"/>
      <c r="OM1341"/>
      <c r="ON1341"/>
      <c r="OO1341"/>
      <c r="OP1341"/>
      <c r="OQ1341"/>
      <c r="OR1341"/>
      <c r="OS1341"/>
      <c r="OT1341"/>
      <c r="OU1341"/>
      <c r="OV1341"/>
      <c r="OW1341"/>
      <c r="OX1341"/>
      <c r="OY1341"/>
      <c r="OZ1341"/>
      <c r="PA1341"/>
      <c r="PB1341"/>
      <c r="PC1341"/>
      <c r="PD1341"/>
      <c r="PE1341"/>
      <c r="PF1341"/>
      <c r="PG1341"/>
      <c r="PH1341"/>
      <c r="PI1341"/>
      <c r="PJ1341"/>
      <c r="PK1341"/>
      <c r="PL1341"/>
      <c r="PM1341"/>
      <c r="PN1341"/>
      <c r="PO1341"/>
      <c r="PP1341"/>
      <c r="PQ1341"/>
      <c r="PR1341"/>
      <c r="PS1341"/>
      <c r="PT1341"/>
      <c r="PU1341"/>
      <c r="PV1341"/>
      <c r="PW1341"/>
      <c r="PX1341"/>
      <c r="PY1341"/>
      <c r="PZ1341"/>
      <c r="QA1341"/>
      <c r="QB1341"/>
      <c r="QC1341"/>
      <c r="QD1341"/>
      <c r="QE1341"/>
      <c r="QF1341"/>
      <c r="QG1341"/>
      <c r="QH1341"/>
      <c r="QI1341"/>
      <c r="QJ1341"/>
      <c r="QK1341"/>
      <c r="QL1341"/>
      <c r="QM1341"/>
      <c r="QN1341"/>
      <c r="QO1341"/>
      <c r="QP1341"/>
      <c r="QQ1341"/>
      <c r="QR1341"/>
      <c r="QS1341"/>
      <c r="QT1341"/>
      <c r="QU1341"/>
      <c r="QV1341"/>
      <c r="QW1341"/>
      <c r="QX1341"/>
      <c r="QY1341"/>
      <c r="QZ1341"/>
      <c r="RA1341"/>
      <c r="RB1341"/>
      <c r="RC1341"/>
      <c r="RD1341"/>
      <c r="RE1341"/>
      <c r="RF1341"/>
      <c r="RG1341"/>
      <c r="RH1341"/>
      <c r="RI1341"/>
      <c r="RJ1341"/>
      <c r="RK1341"/>
      <c r="RL1341"/>
      <c r="RM1341"/>
      <c r="RN1341"/>
      <c r="RO1341"/>
      <c r="RP1341"/>
      <c r="RQ1341"/>
      <c r="RR1341"/>
      <c r="RS1341"/>
      <c r="RT1341"/>
      <c r="RU1341"/>
      <c r="RV1341"/>
      <c r="RW1341"/>
      <c r="RX1341"/>
      <c r="RY1341"/>
      <c r="RZ1341"/>
      <c r="SA1341"/>
      <c r="SB1341"/>
      <c r="SC1341"/>
      <c r="SD1341"/>
      <c r="SE1341"/>
      <c r="SF1341"/>
      <c r="SG1341"/>
      <c r="SH1341"/>
      <c r="SI1341"/>
      <c r="SJ1341"/>
      <c r="SK1341"/>
      <c r="SL1341"/>
      <c r="SM1341"/>
      <c r="SN1341"/>
      <c r="SO1341"/>
      <c r="SP1341"/>
      <c r="SQ1341"/>
      <c r="SR1341"/>
      <c r="SS1341"/>
      <c r="ST1341"/>
      <c r="SU1341"/>
      <c r="SV1341"/>
      <c r="SW1341"/>
      <c r="SX1341"/>
      <c r="SY1341"/>
      <c r="SZ1341"/>
      <c r="TA1341"/>
      <c r="TB1341"/>
      <c r="TC1341"/>
      <c r="TD1341"/>
    </row>
    <row r="1342" spans="1:524" ht="16.5" customHeight="1" x14ac:dyDescent="0.2">
      <c r="A1342" s="20">
        <v>734</v>
      </c>
      <c r="B1342" s="20" t="s">
        <v>62</v>
      </c>
      <c r="C1342" s="20" t="s">
        <v>936</v>
      </c>
      <c r="D1342" s="20" t="s">
        <v>38</v>
      </c>
      <c r="E1342" s="8" t="s">
        <v>1353</v>
      </c>
      <c r="F1342" s="22" t="s">
        <v>966</v>
      </c>
      <c r="G1342" s="20" t="s">
        <v>25</v>
      </c>
      <c r="H1342" s="20" t="s">
        <v>154</v>
      </c>
      <c r="I1342" s="20" t="s">
        <v>81</v>
      </c>
      <c r="J1342" s="22" t="s">
        <v>936</v>
      </c>
      <c r="K1342" s="20"/>
      <c r="L1342" s="20"/>
      <c r="M1342" s="20"/>
      <c r="N1342" s="20"/>
      <c r="O1342" s="23"/>
      <c r="P1342" s="23">
        <v>5050000</v>
      </c>
      <c r="Q1342" s="24">
        <v>1</v>
      </c>
      <c r="R1342" s="25">
        <v>45839</v>
      </c>
      <c r="S1342" s="20" t="s">
        <v>83</v>
      </c>
      <c r="T1342" s="26">
        <f t="shared" si="22"/>
        <v>5050000</v>
      </c>
      <c r="U1342" s="27" t="s">
        <v>100</v>
      </c>
      <c r="V1342" s="27" t="s">
        <v>100</v>
      </c>
      <c r="W1342"/>
      <c r="X1342"/>
      <c r="Y1342"/>
      <c r="Z1342"/>
      <c r="AA1342"/>
      <c r="AB1342"/>
      <c r="AC1342"/>
      <c r="AD1342"/>
      <c r="AE1342"/>
      <c r="AF1342"/>
      <c r="AG1342"/>
      <c r="AH1342"/>
      <c r="AI1342"/>
      <c r="AJ1342"/>
      <c r="AK1342"/>
      <c r="AL1342"/>
      <c r="AM1342"/>
      <c r="AN1342"/>
      <c r="AO1342"/>
      <c r="AP1342"/>
      <c r="AQ1342"/>
      <c r="AR1342"/>
      <c r="AS1342"/>
      <c r="AT1342"/>
      <c r="AU1342"/>
      <c r="AV1342"/>
      <c r="AW1342"/>
      <c r="AX1342"/>
      <c r="AY1342"/>
      <c r="AZ1342"/>
      <c r="BA1342"/>
      <c r="BB1342"/>
      <c r="BC1342"/>
      <c r="BD1342"/>
      <c r="BE1342"/>
      <c r="BF1342"/>
      <c r="BG1342"/>
      <c r="BH1342"/>
      <c r="BI1342"/>
      <c r="BJ1342"/>
      <c r="BK1342"/>
      <c r="BL1342"/>
      <c r="BM1342"/>
      <c r="BN1342"/>
      <c r="BO1342"/>
      <c r="BP1342"/>
      <c r="BQ1342"/>
      <c r="BR1342"/>
      <c r="BS1342"/>
      <c r="BT1342"/>
      <c r="BU1342"/>
      <c r="BV1342"/>
      <c r="BW1342"/>
      <c r="BX1342"/>
      <c r="BY1342"/>
      <c r="BZ1342"/>
      <c r="CA1342"/>
      <c r="CB1342"/>
      <c r="CC1342"/>
      <c r="CD1342"/>
      <c r="CE1342"/>
      <c r="CF1342"/>
      <c r="CG1342"/>
      <c r="CH1342"/>
      <c r="CI1342"/>
      <c r="CJ1342"/>
      <c r="CK1342"/>
      <c r="CL1342"/>
      <c r="CM1342"/>
      <c r="CN1342"/>
      <c r="CO1342"/>
      <c r="CP1342"/>
      <c r="CQ1342"/>
      <c r="CR1342"/>
      <c r="CS1342"/>
      <c r="CT1342"/>
      <c r="CU1342"/>
      <c r="CV1342"/>
      <c r="CW1342"/>
      <c r="CX1342"/>
      <c r="CY1342"/>
      <c r="CZ1342"/>
      <c r="DA1342"/>
      <c r="DB1342"/>
      <c r="DC1342"/>
      <c r="DD1342"/>
      <c r="DE1342"/>
      <c r="DF1342"/>
      <c r="DG1342"/>
      <c r="DH1342"/>
      <c r="DI1342"/>
      <c r="DJ1342"/>
      <c r="DK1342"/>
      <c r="DL1342"/>
      <c r="DM1342"/>
      <c r="DN1342"/>
      <c r="DO1342"/>
      <c r="DP1342"/>
      <c r="DQ1342"/>
      <c r="DR1342"/>
      <c r="DS1342"/>
      <c r="DT1342"/>
      <c r="DU1342"/>
      <c r="DV1342"/>
      <c r="DW1342"/>
      <c r="DX1342"/>
      <c r="DY1342"/>
      <c r="DZ1342"/>
      <c r="EA1342"/>
      <c r="EB1342"/>
      <c r="EC1342"/>
      <c r="ED1342"/>
      <c r="EE1342"/>
      <c r="EF1342"/>
      <c r="EG1342"/>
      <c r="EH1342"/>
      <c r="EI1342"/>
      <c r="EJ1342"/>
      <c r="EK1342"/>
      <c r="EL1342"/>
      <c r="EM1342"/>
      <c r="EN1342"/>
      <c r="EO1342"/>
      <c r="EP1342"/>
      <c r="EQ1342"/>
      <c r="ER1342"/>
      <c r="ES1342"/>
      <c r="ET1342"/>
      <c r="EU1342"/>
      <c r="EV1342"/>
      <c r="EW1342"/>
      <c r="EX1342"/>
      <c r="EY1342"/>
      <c r="EZ1342"/>
      <c r="FA1342"/>
      <c r="FB1342"/>
      <c r="FC1342"/>
      <c r="FD1342"/>
      <c r="FE1342"/>
      <c r="FF1342"/>
      <c r="FG1342"/>
      <c r="FH1342"/>
      <c r="FI1342"/>
      <c r="FJ1342"/>
      <c r="FK1342"/>
      <c r="FL1342"/>
      <c r="FM1342"/>
      <c r="FN1342"/>
      <c r="FO1342"/>
      <c r="FP1342"/>
      <c r="FQ1342"/>
      <c r="FR1342"/>
      <c r="FS1342"/>
      <c r="FT1342"/>
      <c r="FU1342"/>
      <c r="FV1342"/>
      <c r="FW1342"/>
      <c r="FX1342"/>
      <c r="FY1342"/>
      <c r="FZ1342"/>
      <c r="GA1342"/>
      <c r="GB1342"/>
      <c r="GC1342"/>
      <c r="GD1342"/>
      <c r="GE1342"/>
      <c r="GF1342"/>
      <c r="GG1342"/>
      <c r="GH1342"/>
      <c r="GI1342"/>
      <c r="GJ1342"/>
      <c r="GK1342"/>
      <c r="GL1342"/>
      <c r="GM1342"/>
      <c r="GN1342"/>
      <c r="GO1342"/>
      <c r="GP1342"/>
      <c r="GQ1342"/>
      <c r="GR1342"/>
      <c r="GS1342"/>
      <c r="GT1342"/>
      <c r="GU1342"/>
      <c r="GV1342"/>
      <c r="GW1342"/>
      <c r="GX1342"/>
      <c r="GY1342"/>
      <c r="GZ1342"/>
      <c r="HA1342"/>
      <c r="HB1342"/>
      <c r="HC1342"/>
      <c r="HD1342"/>
      <c r="HE1342"/>
      <c r="HF1342"/>
      <c r="HG1342"/>
      <c r="HH1342"/>
      <c r="HI1342"/>
      <c r="HJ1342"/>
      <c r="HK1342"/>
      <c r="HL1342"/>
      <c r="HM1342"/>
      <c r="HN1342"/>
      <c r="HO1342"/>
      <c r="HP1342"/>
      <c r="HQ1342"/>
      <c r="HR1342"/>
      <c r="HS1342"/>
      <c r="HT1342"/>
      <c r="HU1342"/>
      <c r="HV1342"/>
      <c r="HW1342"/>
      <c r="HX1342"/>
      <c r="HY1342"/>
      <c r="HZ1342"/>
      <c r="IA1342"/>
      <c r="IB1342"/>
      <c r="IC1342"/>
      <c r="ID1342"/>
      <c r="IE1342"/>
      <c r="IF1342"/>
      <c r="IG1342"/>
      <c r="IH1342"/>
      <c r="II1342"/>
      <c r="IJ1342"/>
      <c r="IK1342"/>
      <c r="IL1342"/>
      <c r="IM1342"/>
      <c r="IN1342"/>
      <c r="IO1342"/>
      <c r="IP1342"/>
      <c r="IQ1342"/>
      <c r="IR1342"/>
      <c r="IS1342"/>
      <c r="IT1342"/>
      <c r="IU1342"/>
      <c r="IV1342"/>
      <c r="IW1342"/>
      <c r="IX1342"/>
      <c r="IY1342"/>
      <c r="IZ1342"/>
      <c r="JA1342"/>
      <c r="JB1342"/>
      <c r="JC1342"/>
      <c r="JD1342"/>
      <c r="JE1342"/>
      <c r="JF1342"/>
      <c r="JG1342"/>
      <c r="JH1342"/>
      <c r="JI1342"/>
      <c r="JJ1342"/>
      <c r="JK1342"/>
      <c r="JL1342"/>
      <c r="JM1342"/>
      <c r="JN1342"/>
      <c r="JO1342"/>
      <c r="JP1342"/>
      <c r="JQ1342"/>
      <c r="JR1342"/>
      <c r="JS1342"/>
      <c r="JT1342"/>
      <c r="JU1342"/>
      <c r="JV1342"/>
      <c r="JW1342"/>
      <c r="JX1342"/>
      <c r="JY1342"/>
      <c r="JZ1342"/>
      <c r="KA1342"/>
      <c r="KB1342"/>
      <c r="KC1342"/>
      <c r="KD1342"/>
      <c r="KE1342"/>
      <c r="KF1342"/>
      <c r="KG1342"/>
      <c r="KH1342"/>
      <c r="KI1342"/>
      <c r="KJ1342"/>
      <c r="KK1342"/>
      <c r="KL1342"/>
      <c r="KM1342"/>
      <c r="KN1342"/>
      <c r="KO1342"/>
      <c r="KP1342"/>
      <c r="KQ1342"/>
      <c r="KR1342"/>
      <c r="KS1342"/>
      <c r="KT1342"/>
      <c r="KU1342"/>
      <c r="KV1342"/>
      <c r="KW1342"/>
      <c r="KX1342"/>
      <c r="KY1342"/>
      <c r="KZ1342"/>
      <c r="LA1342"/>
      <c r="LB1342"/>
      <c r="LC1342"/>
      <c r="LD1342"/>
      <c r="LE1342"/>
      <c r="LF1342"/>
      <c r="LG1342"/>
      <c r="LH1342"/>
      <c r="LI1342"/>
      <c r="LJ1342"/>
      <c r="LK1342"/>
      <c r="LL1342"/>
      <c r="LM1342"/>
      <c r="LN1342"/>
      <c r="LO1342"/>
      <c r="LP1342"/>
      <c r="LQ1342"/>
      <c r="LR1342"/>
      <c r="LS1342"/>
      <c r="LT1342"/>
      <c r="LU1342"/>
      <c r="LV1342"/>
      <c r="LW1342"/>
      <c r="LX1342"/>
      <c r="LY1342"/>
      <c r="LZ1342"/>
      <c r="MA1342"/>
      <c r="MB1342"/>
      <c r="MC1342"/>
      <c r="MD1342"/>
      <c r="ME1342"/>
      <c r="MF1342"/>
      <c r="MG1342"/>
      <c r="MH1342"/>
      <c r="MI1342"/>
      <c r="MJ1342"/>
      <c r="MK1342"/>
      <c r="ML1342"/>
      <c r="MM1342"/>
      <c r="MN1342"/>
      <c r="MO1342"/>
      <c r="MP1342"/>
      <c r="MQ1342"/>
      <c r="MR1342"/>
      <c r="MS1342"/>
      <c r="MT1342"/>
      <c r="MU1342"/>
      <c r="MV1342"/>
      <c r="MW1342"/>
      <c r="MX1342"/>
      <c r="MY1342"/>
      <c r="MZ1342"/>
      <c r="NA1342"/>
      <c r="NB1342"/>
      <c r="NC1342"/>
      <c r="ND1342"/>
      <c r="NE1342"/>
      <c r="NF1342"/>
      <c r="NG1342"/>
      <c r="NH1342"/>
      <c r="NI1342"/>
      <c r="NJ1342"/>
      <c r="NK1342"/>
      <c r="NL1342"/>
      <c r="NM1342"/>
      <c r="NN1342"/>
      <c r="NO1342"/>
      <c r="NP1342"/>
      <c r="NQ1342"/>
      <c r="NR1342"/>
      <c r="NS1342"/>
      <c r="NT1342"/>
      <c r="NU1342"/>
      <c r="NV1342"/>
      <c r="NW1342"/>
      <c r="NX1342"/>
      <c r="NY1342"/>
      <c r="NZ1342"/>
      <c r="OA1342"/>
      <c r="OB1342"/>
      <c r="OC1342"/>
      <c r="OD1342"/>
      <c r="OE1342"/>
      <c r="OF1342"/>
      <c r="OG1342"/>
      <c r="OH1342"/>
      <c r="OI1342"/>
      <c r="OJ1342"/>
      <c r="OK1342"/>
      <c r="OL1342"/>
      <c r="OM1342"/>
      <c r="ON1342"/>
      <c r="OO1342"/>
      <c r="OP1342"/>
      <c r="OQ1342"/>
      <c r="OR1342"/>
      <c r="OS1342"/>
      <c r="OT1342"/>
      <c r="OU1342"/>
      <c r="OV1342"/>
      <c r="OW1342"/>
      <c r="OX1342"/>
      <c r="OY1342"/>
      <c r="OZ1342"/>
      <c r="PA1342"/>
      <c r="PB1342"/>
      <c r="PC1342"/>
      <c r="PD1342"/>
      <c r="PE1342"/>
      <c r="PF1342"/>
      <c r="PG1342"/>
      <c r="PH1342"/>
      <c r="PI1342"/>
      <c r="PJ1342"/>
      <c r="PK1342"/>
      <c r="PL1342"/>
      <c r="PM1342"/>
      <c r="PN1342"/>
      <c r="PO1342"/>
      <c r="PP1342"/>
      <c r="PQ1342"/>
      <c r="PR1342"/>
      <c r="PS1342"/>
      <c r="PT1342"/>
      <c r="PU1342"/>
      <c r="PV1342"/>
      <c r="PW1342"/>
      <c r="PX1342"/>
      <c r="PY1342"/>
      <c r="PZ1342"/>
      <c r="QA1342"/>
      <c r="QB1342"/>
      <c r="QC1342"/>
      <c r="QD1342"/>
      <c r="QE1342"/>
      <c r="QF1342"/>
      <c r="QG1342"/>
      <c r="QH1342"/>
      <c r="QI1342"/>
      <c r="QJ1342"/>
      <c r="QK1342"/>
      <c r="QL1342"/>
      <c r="QM1342"/>
      <c r="QN1342"/>
      <c r="QO1342"/>
      <c r="QP1342"/>
      <c r="QQ1342"/>
      <c r="QR1342"/>
      <c r="QS1342"/>
      <c r="QT1342"/>
      <c r="QU1342"/>
      <c r="QV1342"/>
      <c r="QW1342"/>
      <c r="QX1342"/>
      <c r="QY1342"/>
      <c r="QZ1342"/>
      <c r="RA1342"/>
      <c r="RB1342"/>
      <c r="RC1342"/>
      <c r="RD1342"/>
      <c r="RE1342"/>
      <c r="RF1342"/>
      <c r="RG1342"/>
      <c r="RH1342"/>
      <c r="RI1342"/>
      <c r="RJ1342"/>
      <c r="RK1342"/>
      <c r="RL1342"/>
      <c r="RM1342"/>
      <c r="RN1342"/>
      <c r="RO1342"/>
      <c r="RP1342"/>
      <c r="RQ1342"/>
      <c r="RR1342"/>
      <c r="RS1342"/>
      <c r="RT1342"/>
      <c r="RU1342"/>
      <c r="RV1342"/>
      <c r="RW1342"/>
      <c r="RX1342"/>
      <c r="RY1342"/>
      <c r="RZ1342"/>
      <c r="SA1342"/>
      <c r="SB1342"/>
      <c r="SC1342"/>
      <c r="SD1342"/>
      <c r="SE1342"/>
      <c r="SF1342"/>
      <c r="SG1342"/>
      <c r="SH1342"/>
      <c r="SI1342"/>
      <c r="SJ1342"/>
      <c r="SK1342"/>
      <c r="SL1342"/>
      <c r="SM1342"/>
      <c r="SN1342"/>
      <c r="SO1342"/>
      <c r="SP1342"/>
      <c r="SQ1342"/>
      <c r="SR1342"/>
      <c r="SS1342"/>
      <c r="ST1342"/>
      <c r="SU1342"/>
      <c r="SV1342"/>
      <c r="SW1342"/>
      <c r="SX1342"/>
      <c r="SY1342"/>
      <c r="SZ1342"/>
      <c r="TA1342"/>
      <c r="TB1342"/>
      <c r="TC1342"/>
      <c r="TD1342"/>
    </row>
    <row r="1343" spans="1:524" ht="16.5" customHeight="1" x14ac:dyDescent="0.2">
      <c r="A1343" s="20">
        <v>735</v>
      </c>
      <c r="B1343" s="20" t="s">
        <v>62</v>
      </c>
      <c r="C1343" s="20" t="s">
        <v>936</v>
      </c>
      <c r="D1343" s="20" t="s">
        <v>38</v>
      </c>
      <c r="E1343" s="8" t="s">
        <v>1353</v>
      </c>
      <c r="F1343" s="22" t="s">
        <v>966</v>
      </c>
      <c r="G1343" s="20" t="s">
        <v>25</v>
      </c>
      <c r="H1343" s="20" t="s">
        <v>154</v>
      </c>
      <c r="I1343" s="20" t="s">
        <v>81</v>
      </c>
      <c r="J1343" s="22" t="s">
        <v>936</v>
      </c>
      <c r="K1343" s="20"/>
      <c r="L1343" s="20"/>
      <c r="M1343" s="20"/>
      <c r="N1343" s="20"/>
      <c r="O1343" s="23"/>
      <c r="P1343" s="23">
        <v>5050000</v>
      </c>
      <c r="Q1343" s="24">
        <v>1</v>
      </c>
      <c r="R1343" s="25">
        <v>45870</v>
      </c>
      <c r="S1343" s="20" t="s">
        <v>83</v>
      </c>
      <c r="T1343" s="26">
        <f t="shared" si="22"/>
        <v>5050000</v>
      </c>
      <c r="U1343" s="27" t="s">
        <v>100</v>
      </c>
      <c r="V1343" s="27" t="s">
        <v>100</v>
      </c>
      <c r="W1343"/>
      <c r="X1343"/>
      <c r="Y1343"/>
      <c r="Z1343"/>
      <c r="AA1343"/>
      <c r="AB1343"/>
      <c r="AC1343"/>
      <c r="AD1343"/>
      <c r="AE1343"/>
      <c r="AF1343"/>
      <c r="AG1343"/>
      <c r="AH1343"/>
      <c r="AI1343"/>
      <c r="AJ1343"/>
      <c r="AK1343"/>
      <c r="AL1343"/>
      <c r="AM1343"/>
      <c r="AN1343"/>
      <c r="AO1343"/>
      <c r="AP1343"/>
      <c r="AQ1343"/>
      <c r="AR1343"/>
      <c r="AS1343"/>
      <c r="AT1343"/>
      <c r="AU1343"/>
      <c r="AV1343"/>
      <c r="AW1343"/>
      <c r="AX1343"/>
      <c r="AY1343"/>
      <c r="AZ1343"/>
      <c r="BA1343"/>
      <c r="BB1343"/>
      <c r="BC1343"/>
      <c r="BD1343"/>
      <c r="BE1343"/>
      <c r="BF1343"/>
      <c r="BG1343"/>
      <c r="BH1343"/>
      <c r="BI1343"/>
      <c r="BJ1343"/>
      <c r="BK1343"/>
      <c r="BL1343"/>
      <c r="BM1343"/>
      <c r="BN1343"/>
      <c r="BO1343"/>
      <c r="BP1343"/>
      <c r="BQ1343"/>
      <c r="BR1343"/>
      <c r="BS1343"/>
      <c r="BT1343"/>
      <c r="BU1343"/>
      <c r="BV1343"/>
      <c r="BW1343"/>
      <c r="BX1343"/>
      <c r="BY1343"/>
      <c r="BZ1343"/>
      <c r="CA1343"/>
      <c r="CB1343"/>
      <c r="CC1343"/>
      <c r="CD1343"/>
      <c r="CE1343"/>
      <c r="CF1343"/>
      <c r="CG1343"/>
      <c r="CH1343"/>
      <c r="CI1343"/>
      <c r="CJ1343"/>
      <c r="CK1343"/>
      <c r="CL1343"/>
      <c r="CM1343"/>
      <c r="CN1343"/>
      <c r="CO1343"/>
      <c r="CP1343"/>
      <c r="CQ1343"/>
      <c r="CR1343"/>
      <c r="CS1343"/>
      <c r="CT1343"/>
      <c r="CU1343"/>
      <c r="CV1343"/>
      <c r="CW1343"/>
      <c r="CX1343"/>
      <c r="CY1343"/>
      <c r="CZ1343"/>
      <c r="DA1343"/>
      <c r="DB1343"/>
      <c r="DC1343"/>
      <c r="DD1343"/>
      <c r="DE1343"/>
      <c r="DF1343"/>
      <c r="DG1343"/>
      <c r="DH1343"/>
      <c r="DI1343"/>
      <c r="DJ1343"/>
      <c r="DK1343"/>
      <c r="DL1343"/>
      <c r="DM1343"/>
      <c r="DN1343"/>
      <c r="DO1343"/>
      <c r="DP1343"/>
      <c r="DQ1343"/>
      <c r="DR1343"/>
      <c r="DS1343"/>
      <c r="DT1343"/>
      <c r="DU1343"/>
      <c r="DV1343"/>
      <c r="DW1343"/>
      <c r="DX1343"/>
      <c r="DY1343"/>
      <c r="DZ1343"/>
      <c r="EA1343"/>
      <c r="EB1343"/>
      <c r="EC1343"/>
      <c r="ED1343"/>
      <c r="EE1343"/>
      <c r="EF1343"/>
      <c r="EG1343"/>
      <c r="EH1343"/>
      <c r="EI1343"/>
      <c r="EJ1343"/>
      <c r="EK1343"/>
      <c r="EL1343"/>
      <c r="EM1343"/>
      <c r="EN1343"/>
      <c r="EO1343"/>
      <c r="EP1343"/>
      <c r="EQ1343"/>
      <c r="ER1343"/>
      <c r="ES1343"/>
      <c r="ET1343"/>
      <c r="EU1343"/>
      <c r="EV1343"/>
      <c r="EW1343"/>
      <c r="EX1343"/>
      <c r="EY1343"/>
      <c r="EZ1343"/>
      <c r="FA1343"/>
      <c r="FB1343"/>
      <c r="FC1343"/>
      <c r="FD1343"/>
      <c r="FE1343"/>
      <c r="FF1343"/>
      <c r="FG1343"/>
      <c r="FH1343"/>
      <c r="FI1343"/>
      <c r="FJ1343"/>
      <c r="FK1343"/>
      <c r="FL1343"/>
      <c r="FM1343"/>
      <c r="FN1343"/>
      <c r="FO1343"/>
      <c r="FP1343"/>
      <c r="FQ1343"/>
      <c r="FR1343"/>
      <c r="FS1343"/>
      <c r="FT1343"/>
      <c r="FU1343"/>
      <c r="FV1343"/>
      <c r="FW1343"/>
      <c r="FX1343"/>
      <c r="FY1343"/>
      <c r="FZ1343"/>
      <c r="GA1343"/>
      <c r="GB1343"/>
      <c r="GC1343"/>
      <c r="GD1343"/>
      <c r="GE1343"/>
      <c r="GF1343"/>
      <c r="GG1343"/>
      <c r="GH1343"/>
      <c r="GI1343"/>
      <c r="GJ1343"/>
      <c r="GK1343"/>
      <c r="GL1343"/>
      <c r="GM1343"/>
      <c r="GN1343"/>
      <c r="GO1343"/>
      <c r="GP1343"/>
      <c r="GQ1343"/>
      <c r="GR1343"/>
      <c r="GS1343"/>
      <c r="GT1343"/>
      <c r="GU1343"/>
      <c r="GV1343"/>
      <c r="GW1343"/>
      <c r="GX1343"/>
      <c r="GY1343"/>
      <c r="GZ1343"/>
      <c r="HA1343"/>
      <c r="HB1343"/>
      <c r="HC1343"/>
      <c r="HD1343"/>
      <c r="HE1343"/>
      <c r="HF1343"/>
      <c r="HG1343"/>
      <c r="HH1343"/>
      <c r="HI1343"/>
      <c r="HJ1343"/>
      <c r="HK1343"/>
      <c r="HL1343"/>
      <c r="HM1343"/>
      <c r="HN1343"/>
      <c r="HO1343"/>
      <c r="HP1343"/>
      <c r="HQ1343"/>
      <c r="HR1343"/>
      <c r="HS1343"/>
      <c r="HT1343"/>
      <c r="HU1343"/>
      <c r="HV1343"/>
      <c r="HW1343"/>
      <c r="HX1343"/>
      <c r="HY1343"/>
      <c r="HZ1343"/>
      <c r="IA1343"/>
      <c r="IB1343"/>
      <c r="IC1343"/>
      <c r="ID1343"/>
      <c r="IE1343"/>
      <c r="IF1343"/>
      <c r="IG1343"/>
      <c r="IH1343"/>
      <c r="II1343"/>
      <c r="IJ1343"/>
      <c r="IK1343"/>
      <c r="IL1343"/>
      <c r="IM1343"/>
      <c r="IN1343"/>
      <c r="IO1343"/>
      <c r="IP1343"/>
      <c r="IQ1343"/>
      <c r="IR1343"/>
      <c r="IS1343"/>
      <c r="IT1343"/>
      <c r="IU1343"/>
      <c r="IV1343"/>
      <c r="IW1343"/>
      <c r="IX1343"/>
      <c r="IY1343"/>
      <c r="IZ1343"/>
      <c r="JA1343"/>
      <c r="JB1343"/>
      <c r="JC1343"/>
      <c r="JD1343"/>
      <c r="JE1343"/>
      <c r="JF1343"/>
      <c r="JG1343"/>
      <c r="JH1343"/>
      <c r="JI1343"/>
      <c r="JJ1343"/>
      <c r="JK1343"/>
      <c r="JL1343"/>
      <c r="JM1343"/>
      <c r="JN1343"/>
      <c r="JO1343"/>
      <c r="JP1343"/>
      <c r="JQ1343"/>
      <c r="JR1343"/>
      <c r="JS1343"/>
      <c r="JT1343"/>
      <c r="JU1343"/>
      <c r="JV1343"/>
      <c r="JW1343"/>
      <c r="JX1343"/>
      <c r="JY1343"/>
      <c r="JZ1343"/>
      <c r="KA1343"/>
      <c r="KB1343"/>
      <c r="KC1343"/>
      <c r="KD1343"/>
      <c r="KE1343"/>
      <c r="KF1343"/>
      <c r="KG1343"/>
      <c r="KH1343"/>
      <c r="KI1343"/>
      <c r="KJ1343"/>
      <c r="KK1343"/>
      <c r="KL1343"/>
      <c r="KM1343"/>
      <c r="KN1343"/>
      <c r="KO1343"/>
      <c r="KP1343"/>
      <c r="KQ1343"/>
      <c r="KR1343"/>
      <c r="KS1343"/>
      <c r="KT1343"/>
      <c r="KU1343"/>
      <c r="KV1343"/>
      <c r="KW1343"/>
      <c r="KX1343"/>
      <c r="KY1343"/>
      <c r="KZ1343"/>
      <c r="LA1343"/>
      <c r="LB1343"/>
      <c r="LC1343"/>
      <c r="LD1343"/>
      <c r="LE1343"/>
      <c r="LF1343"/>
      <c r="LG1343"/>
      <c r="LH1343"/>
      <c r="LI1343"/>
      <c r="LJ1343"/>
      <c r="LK1343"/>
      <c r="LL1343"/>
      <c r="LM1343"/>
      <c r="LN1343"/>
      <c r="LO1343"/>
      <c r="LP1343"/>
      <c r="LQ1343"/>
      <c r="LR1343"/>
      <c r="LS1343"/>
      <c r="LT1343"/>
      <c r="LU1343"/>
      <c r="LV1343"/>
      <c r="LW1343"/>
      <c r="LX1343"/>
      <c r="LY1343"/>
      <c r="LZ1343"/>
      <c r="MA1343"/>
      <c r="MB1343"/>
      <c r="MC1343"/>
      <c r="MD1343"/>
      <c r="ME1343"/>
      <c r="MF1343"/>
      <c r="MG1343"/>
      <c r="MH1343"/>
      <c r="MI1343"/>
      <c r="MJ1343"/>
      <c r="MK1343"/>
      <c r="ML1343"/>
      <c r="MM1343"/>
      <c r="MN1343"/>
      <c r="MO1343"/>
      <c r="MP1343"/>
      <c r="MQ1343"/>
      <c r="MR1343"/>
      <c r="MS1343"/>
      <c r="MT1343"/>
      <c r="MU1343"/>
      <c r="MV1343"/>
      <c r="MW1343"/>
      <c r="MX1343"/>
      <c r="MY1343"/>
      <c r="MZ1343"/>
      <c r="NA1343"/>
      <c r="NB1343"/>
      <c r="NC1343"/>
      <c r="ND1343"/>
      <c r="NE1343"/>
      <c r="NF1343"/>
      <c r="NG1343"/>
      <c r="NH1343"/>
      <c r="NI1343"/>
      <c r="NJ1343"/>
      <c r="NK1343"/>
      <c r="NL1343"/>
      <c r="NM1343"/>
      <c r="NN1343"/>
      <c r="NO1343"/>
      <c r="NP1343"/>
      <c r="NQ1343"/>
      <c r="NR1343"/>
      <c r="NS1343"/>
      <c r="NT1343"/>
      <c r="NU1343"/>
      <c r="NV1343"/>
      <c r="NW1343"/>
      <c r="NX1343"/>
      <c r="NY1343"/>
      <c r="NZ1343"/>
      <c r="OA1343"/>
      <c r="OB1343"/>
      <c r="OC1343"/>
      <c r="OD1343"/>
      <c r="OE1343"/>
      <c r="OF1343"/>
      <c r="OG1343"/>
      <c r="OH1343"/>
      <c r="OI1343"/>
      <c r="OJ1343"/>
      <c r="OK1343"/>
      <c r="OL1343"/>
      <c r="OM1343"/>
      <c r="ON1343"/>
      <c r="OO1343"/>
      <c r="OP1343"/>
      <c r="OQ1343"/>
      <c r="OR1343"/>
      <c r="OS1343"/>
      <c r="OT1343"/>
      <c r="OU1343"/>
      <c r="OV1343"/>
      <c r="OW1343"/>
      <c r="OX1343"/>
      <c r="OY1343"/>
      <c r="OZ1343"/>
      <c r="PA1343"/>
      <c r="PB1343"/>
      <c r="PC1343"/>
      <c r="PD1343"/>
      <c r="PE1343"/>
      <c r="PF1343"/>
      <c r="PG1343"/>
      <c r="PH1343"/>
      <c r="PI1343"/>
      <c r="PJ1343"/>
      <c r="PK1343"/>
      <c r="PL1343"/>
      <c r="PM1343"/>
      <c r="PN1343"/>
      <c r="PO1343"/>
      <c r="PP1343"/>
      <c r="PQ1343"/>
      <c r="PR1343"/>
      <c r="PS1343"/>
      <c r="PT1343"/>
      <c r="PU1343"/>
      <c r="PV1343"/>
      <c r="PW1343"/>
      <c r="PX1343"/>
      <c r="PY1343"/>
      <c r="PZ1343"/>
      <c r="QA1343"/>
      <c r="QB1343"/>
      <c r="QC1343"/>
      <c r="QD1343"/>
      <c r="QE1343"/>
      <c r="QF1343"/>
      <c r="QG1343"/>
      <c r="QH1343"/>
      <c r="QI1343"/>
      <c r="QJ1343"/>
      <c r="QK1343"/>
      <c r="QL1343"/>
      <c r="QM1343"/>
      <c r="QN1343"/>
      <c r="QO1343"/>
      <c r="QP1343"/>
      <c r="QQ1343"/>
      <c r="QR1343"/>
      <c r="QS1343"/>
      <c r="QT1343"/>
      <c r="QU1343"/>
      <c r="QV1343"/>
      <c r="QW1343"/>
      <c r="QX1343"/>
      <c r="QY1343"/>
      <c r="QZ1343"/>
      <c r="RA1343"/>
      <c r="RB1343"/>
      <c r="RC1343"/>
      <c r="RD1343"/>
      <c r="RE1343"/>
      <c r="RF1343"/>
      <c r="RG1343"/>
      <c r="RH1343"/>
      <c r="RI1343"/>
      <c r="RJ1343"/>
      <c r="RK1343"/>
      <c r="RL1343"/>
      <c r="RM1343"/>
      <c r="RN1343"/>
      <c r="RO1343"/>
      <c r="RP1343"/>
      <c r="RQ1343"/>
      <c r="RR1343"/>
      <c r="RS1343"/>
      <c r="RT1343"/>
      <c r="RU1343"/>
      <c r="RV1343"/>
      <c r="RW1343"/>
      <c r="RX1343"/>
      <c r="RY1343"/>
      <c r="RZ1343"/>
      <c r="SA1343"/>
      <c r="SB1343"/>
      <c r="SC1343"/>
      <c r="SD1343"/>
      <c r="SE1343"/>
      <c r="SF1343"/>
      <c r="SG1343"/>
      <c r="SH1343"/>
      <c r="SI1343"/>
      <c r="SJ1343"/>
      <c r="SK1343"/>
      <c r="SL1343"/>
      <c r="SM1343"/>
      <c r="SN1343"/>
      <c r="SO1343"/>
      <c r="SP1343"/>
      <c r="SQ1343"/>
      <c r="SR1343"/>
      <c r="SS1343"/>
      <c r="ST1343"/>
      <c r="SU1343"/>
      <c r="SV1343"/>
      <c r="SW1343"/>
      <c r="SX1343"/>
      <c r="SY1343"/>
      <c r="SZ1343"/>
      <c r="TA1343"/>
      <c r="TB1343"/>
      <c r="TC1343"/>
      <c r="TD1343"/>
    </row>
    <row r="1344" spans="1:524" ht="16.5" customHeight="1" x14ac:dyDescent="0.2">
      <c r="A1344" s="20">
        <v>736</v>
      </c>
      <c r="B1344" s="20" t="s">
        <v>62</v>
      </c>
      <c r="C1344" s="20" t="s">
        <v>936</v>
      </c>
      <c r="D1344" s="20" t="s">
        <v>38</v>
      </c>
      <c r="E1344" s="8" t="s">
        <v>1353</v>
      </c>
      <c r="F1344" s="22" t="s">
        <v>966</v>
      </c>
      <c r="G1344" s="20" t="s">
        <v>25</v>
      </c>
      <c r="H1344" s="20" t="s">
        <v>154</v>
      </c>
      <c r="I1344" s="20" t="s">
        <v>81</v>
      </c>
      <c r="J1344" s="22" t="s">
        <v>936</v>
      </c>
      <c r="K1344" s="20"/>
      <c r="L1344" s="20"/>
      <c r="M1344" s="20"/>
      <c r="N1344" s="20"/>
      <c r="O1344" s="23"/>
      <c r="P1344" s="23">
        <v>5050000</v>
      </c>
      <c r="Q1344" s="24">
        <v>1</v>
      </c>
      <c r="R1344" s="25">
        <v>45901</v>
      </c>
      <c r="S1344" s="20" t="s">
        <v>83</v>
      </c>
      <c r="T1344" s="26">
        <f t="shared" si="22"/>
        <v>5050000</v>
      </c>
      <c r="U1344" s="27" t="s">
        <v>100</v>
      </c>
      <c r="V1344" s="27" t="s">
        <v>100</v>
      </c>
      <c r="W1344"/>
      <c r="X1344"/>
      <c r="Y1344"/>
      <c r="Z1344"/>
      <c r="AA1344"/>
      <c r="AB1344"/>
      <c r="AC1344"/>
      <c r="AD1344"/>
      <c r="AE1344"/>
      <c r="AF1344"/>
      <c r="AG1344"/>
      <c r="AH1344"/>
      <c r="AI1344"/>
      <c r="AJ1344"/>
      <c r="AK1344"/>
      <c r="AL1344"/>
      <c r="AM1344"/>
      <c r="AN1344"/>
      <c r="AO1344"/>
      <c r="AP1344"/>
      <c r="AQ1344"/>
      <c r="AR1344"/>
      <c r="AS1344"/>
      <c r="AT1344"/>
      <c r="AU1344"/>
      <c r="AV1344"/>
      <c r="AW1344"/>
      <c r="AX1344"/>
      <c r="AY1344"/>
      <c r="AZ1344"/>
      <c r="BA1344"/>
      <c r="BB1344"/>
      <c r="BC1344"/>
      <c r="BD1344"/>
      <c r="BE1344"/>
      <c r="BF1344"/>
      <c r="BG1344"/>
      <c r="BH1344"/>
      <c r="BI1344"/>
      <c r="BJ1344"/>
      <c r="BK1344"/>
      <c r="BL1344"/>
      <c r="BM1344"/>
      <c r="BN1344"/>
      <c r="BO1344"/>
      <c r="BP1344"/>
      <c r="BQ1344"/>
      <c r="BR1344"/>
      <c r="BS1344"/>
      <c r="BT1344"/>
      <c r="BU1344"/>
      <c r="BV1344"/>
      <c r="BW1344"/>
      <c r="BX1344"/>
      <c r="BY1344"/>
      <c r="BZ1344"/>
      <c r="CA1344"/>
      <c r="CB1344"/>
      <c r="CC1344"/>
      <c r="CD1344"/>
      <c r="CE1344"/>
      <c r="CF1344"/>
      <c r="CG1344"/>
      <c r="CH1344"/>
      <c r="CI1344"/>
      <c r="CJ1344"/>
      <c r="CK1344"/>
      <c r="CL1344"/>
      <c r="CM1344"/>
      <c r="CN1344"/>
      <c r="CO1344"/>
      <c r="CP1344"/>
      <c r="CQ1344"/>
      <c r="CR1344"/>
      <c r="CS1344"/>
      <c r="CT1344"/>
      <c r="CU1344"/>
      <c r="CV1344"/>
      <c r="CW1344"/>
      <c r="CX1344"/>
      <c r="CY1344"/>
      <c r="CZ1344"/>
      <c r="DA1344"/>
      <c r="DB1344"/>
      <c r="DC1344"/>
      <c r="DD1344"/>
      <c r="DE1344"/>
      <c r="DF1344"/>
      <c r="DG1344"/>
      <c r="DH1344"/>
      <c r="DI1344"/>
      <c r="DJ1344"/>
      <c r="DK1344"/>
      <c r="DL1344"/>
      <c r="DM1344"/>
      <c r="DN1344"/>
      <c r="DO1344"/>
      <c r="DP1344"/>
      <c r="DQ1344"/>
      <c r="DR1344"/>
      <c r="DS1344"/>
      <c r="DT1344"/>
      <c r="DU1344"/>
      <c r="DV1344"/>
      <c r="DW1344"/>
      <c r="DX1344"/>
      <c r="DY1344"/>
      <c r="DZ1344"/>
      <c r="EA1344"/>
      <c r="EB1344"/>
      <c r="EC1344"/>
      <c r="ED1344"/>
      <c r="EE1344"/>
      <c r="EF1344"/>
      <c r="EG1344"/>
      <c r="EH1344"/>
      <c r="EI1344"/>
      <c r="EJ1344"/>
      <c r="EK1344"/>
      <c r="EL1344"/>
      <c r="EM1344"/>
      <c r="EN1344"/>
      <c r="EO1344"/>
      <c r="EP1344"/>
      <c r="EQ1344"/>
      <c r="ER1344"/>
      <c r="ES1344"/>
      <c r="ET1344"/>
      <c r="EU1344"/>
      <c r="EV1344"/>
      <c r="EW1344"/>
      <c r="EX1344"/>
      <c r="EY1344"/>
      <c r="EZ1344"/>
      <c r="FA1344"/>
      <c r="FB1344"/>
      <c r="FC1344"/>
      <c r="FD1344"/>
      <c r="FE1344"/>
      <c r="FF1344"/>
      <c r="FG1344"/>
      <c r="FH1344"/>
      <c r="FI1344"/>
      <c r="FJ1344"/>
      <c r="FK1344"/>
      <c r="FL1344"/>
      <c r="FM1344"/>
      <c r="FN1344"/>
      <c r="FO1344"/>
      <c r="FP1344"/>
      <c r="FQ1344"/>
      <c r="FR1344"/>
      <c r="FS1344"/>
      <c r="FT1344"/>
      <c r="FU1344"/>
      <c r="FV1344"/>
      <c r="FW1344"/>
      <c r="FX1344"/>
      <c r="FY1344"/>
      <c r="FZ1344"/>
      <c r="GA1344"/>
      <c r="GB1344"/>
      <c r="GC1344"/>
      <c r="GD1344"/>
      <c r="GE1344"/>
      <c r="GF1344"/>
      <c r="GG1344"/>
      <c r="GH1344"/>
      <c r="GI1344"/>
      <c r="GJ1344"/>
      <c r="GK1344"/>
      <c r="GL1344"/>
      <c r="GM1344"/>
      <c r="GN1344"/>
      <c r="GO1344"/>
      <c r="GP1344"/>
      <c r="GQ1344"/>
      <c r="GR1344"/>
      <c r="GS1344"/>
      <c r="GT1344"/>
      <c r="GU1344"/>
      <c r="GV1344"/>
      <c r="GW1344"/>
      <c r="GX1344"/>
      <c r="GY1344"/>
      <c r="GZ1344"/>
      <c r="HA1344"/>
      <c r="HB1344"/>
      <c r="HC1344"/>
      <c r="HD1344"/>
      <c r="HE1344"/>
      <c r="HF1344"/>
      <c r="HG1344"/>
      <c r="HH1344"/>
      <c r="HI1344"/>
      <c r="HJ1344"/>
      <c r="HK1344"/>
      <c r="HL1344"/>
      <c r="HM1344"/>
      <c r="HN1344"/>
      <c r="HO1344"/>
      <c r="HP1344"/>
      <c r="HQ1344"/>
      <c r="HR1344"/>
      <c r="HS1344"/>
      <c r="HT1344"/>
      <c r="HU1344"/>
      <c r="HV1344"/>
      <c r="HW1344"/>
      <c r="HX1344"/>
      <c r="HY1344"/>
      <c r="HZ1344"/>
      <c r="IA1344"/>
      <c r="IB1344"/>
      <c r="IC1344"/>
      <c r="ID1344"/>
      <c r="IE1344"/>
      <c r="IF1344"/>
      <c r="IG1344"/>
      <c r="IH1344"/>
      <c r="II1344"/>
      <c r="IJ1344"/>
      <c r="IK1344"/>
      <c r="IL1344"/>
      <c r="IM1344"/>
      <c r="IN1344"/>
      <c r="IO1344"/>
      <c r="IP1344"/>
      <c r="IQ1344"/>
      <c r="IR1344"/>
      <c r="IS1344"/>
      <c r="IT1344"/>
      <c r="IU1344"/>
      <c r="IV1344"/>
      <c r="IW1344"/>
      <c r="IX1344"/>
      <c r="IY1344"/>
      <c r="IZ1344"/>
      <c r="JA1344"/>
      <c r="JB1344"/>
      <c r="JC1344"/>
      <c r="JD1344"/>
      <c r="JE1344"/>
      <c r="JF1344"/>
      <c r="JG1344"/>
      <c r="JH1344"/>
      <c r="JI1344"/>
      <c r="JJ1344"/>
      <c r="JK1344"/>
      <c r="JL1344"/>
      <c r="JM1344"/>
      <c r="JN1344"/>
      <c r="JO1344"/>
      <c r="JP1344"/>
      <c r="JQ1344"/>
      <c r="JR1344"/>
      <c r="JS1344"/>
      <c r="JT1344"/>
      <c r="JU1344"/>
      <c r="JV1344"/>
      <c r="JW1344"/>
      <c r="JX1344"/>
      <c r="JY1344"/>
      <c r="JZ1344"/>
      <c r="KA1344"/>
      <c r="KB1344"/>
      <c r="KC1344"/>
      <c r="KD1344"/>
      <c r="KE1344"/>
      <c r="KF1344"/>
      <c r="KG1344"/>
      <c r="KH1344"/>
      <c r="KI1344"/>
      <c r="KJ1344"/>
      <c r="KK1344"/>
      <c r="KL1344"/>
      <c r="KM1344"/>
      <c r="KN1344"/>
      <c r="KO1344"/>
      <c r="KP1344"/>
      <c r="KQ1344"/>
      <c r="KR1344"/>
      <c r="KS1344"/>
      <c r="KT1344"/>
      <c r="KU1344"/>
      <c r="KV1344"/>
      <c r="KW1344"/>
      <c r="KX1344"/>
      <c r="KY1344"/>
      <c r="KZ1344"/>
      <c r="LA1344"/>
      <c r="LB1344"/>
      <c r="LC1344"/>
      <c r="LD1344"/>
      <c r="LE1344"/>
      <c r="LF1344"/>
      <c r="LG1344"/>
      <c r="LH1344"/>
      <c r="LI1344"/>
      <c r="LJ1344"/>
      <c r="LK1344"/>
      <c r="LL1344"/>
      <c r="LM1344"/>
      <c r="LN1344"/>
      <c r="LO1344"/>
      <c r="LP1344"/>
      <c r="LQ1344"/>
      <c r="LR1344"/>
      <c r="LS1344"/>
      <c r="LT1344"/>
      <c r="LU1344"/>
      <c r="LV1344"/>
      <c r="LW1344"/>
      <c r="LX1344"/>
      <c r="LY1344"/>
      <c r="LZ1344"/>
      <c r="MA1344"/>
      <c r="MB1344"/>
      <c r="MC1344"/>
      <c r="MD1344"/>
      <c r="ME1344"/>
      <c r="MF1344"/>
      <c r="MG1344"/>
      <c r="MH1344"/>
      <c r="MI1344"/>
      <c r="MJ1344"/>
      <c r="MK1344"/>
      <c r="ML1344"/>
      <c r="MM1344"/>
      <c r="MN1344"/>
      <c r="MO1344"/>
      <c r="MP1344"/>
      <c r="MQ1344"/>
      <c r="MR1344"/>
      <c r="MS1344"/>
      <c r="MT1344"/>
      <c r="MU1344"/>
      <c r="MV1344"/>
      <c r="MW1344"/>
      <c r="MX1344"/>
      <c r="MY1344"/>
      <c r="MZ1344"/>
      <c r="NA1344"/>
      <c r="NB1344"/>
      <c r="NC1344"/>
      <c r="ND1344"/>
      <c r="NE1344"/>
      <c r="NF1344"/>
      <c r="NG1344"/>
      <c r="NH1344"/>
      <c r="NI1344"/>
      <c r="NJ1344"/>
      <c r="NK1344"/>
      <c r="NL1344"/>
      <c r="NM1344"/>
      <c r="NN1344"/>
      <c r="NO1344"/>
      <c r="NP1344"/>
      <c r="NQ1344"/>
      <c r="NR1344"/>
      <c r="NS1344"/>
      <c r="NT1344"/>
      <c r="NU1344"/>
      <c r="NV1344"/>
      <c r="NW1344"/>
      <c r="NX1344"/>
      <c r="NY1344"/>
      <c r="NZ1344"/>
      <c r="OA1344"/>
      <c r="OB1344"/>
      <c r="OC1344"/>
      <c r="OD1344"/>
      <c r="OE1344"/>
      <c r="OF1344"/>
      <c r="OG1344"/>
      <c r="OH1344"/>
      <c r="OI1344"/>
      <c r="OJ1344"/>
      <c r="OK1344"/>
      <c r="OL1344"/>
      <c r="OM1344"/>
      <c r="ON1344"/>
      <c r="OO1344"/>
      <c r="OP1344"/>
      <c r="OQ1344"/>
      <c r="OR1344"/>
      <c r="OS1344"/>
      <c r="OT1344"/>
      <c r="OU1344"/>
      <c r="OV1344"/>
      <c r="OW1344"/>
      <c r="OX1344"/>
      <c r="OY1344"/>
      <c r="OZ1344"/>
      <c r="PA1344"/>
      <c r="PB1344"/>
      <c r="PC1344"/>
      <c r="PD1344"/>
      <c r="PE1344"/>
      <c r="PF1344"/>
      <c r="PG1344"/>
      <c r="PH1344"/>
      <c r="PI1344"/>
      <c r="PJ1344"/>
      <c r="PK1344"/>
      <c r="PL1344"/>
      <c r="PM1344"/>
      <c r="PN1344"/>
      <c r="PO1344"/>
      <c r="PP1344"/>
      <c r="PQ1344"/>
      <c r="PR1344"/>
      <c r="PS1344"/>
      <c r="PT1344"/>
      <c r="PU1344"/>
      <c r="PV1344"/>
      <c r="PW1344"/>
      <c r="PX1344"/>
      <c r="PY1344"/>
      <c r="PZ1344"/>
      <c r="QA1344"/>
      <c r="QB1344"/>
      <c r="QC1344"/>
      <c r="QD1344"/>
      <c r="QE1344"/>
      <c r="QF1344"/>
      <c r="QG1344"/>
      <c r="QH1344"/>
      <c r="QI1344"/>
      <c r="QJ1344"/>
      <c r="QK1344"/>
      <c r="QL1344"/>
      <c r="QM1344"/>
      <c r="QN1344"/>
      <c r="QO1344"/>
      <c r="QP1344"/>
      <c r="QQ1344"/>
      <c r="QR1344"/>
      <c r="QS1344"/>
      <c r="QT1344"/>
      <c r="QU1344"/>
      <c r="QV1344"/>
      <c r="QW1344"/>
      <c r="QX1344"/>
      <c r="QY1344"/>
      <c r="QZ1344"/>
      <c r="RA1344"/>
      <c r="RB1344"/>
      <c r="RC1344"/>
      <c r="RD1344"/>
      <c r="RE1344"/>
      <c r="RF1344"/>
      <c r="RG1344"/>
      <c r="RH1344"/>
      <c r="RI1344"/>
      <c r="RJ1344"/>
      <c r="RK1344"/>
      <c r="RL1344"/>
      <c r="RM1344"/>
      <c r="RN1344"/>
      <c r="RO1344"/>
      <c r="RP1344"/>
      <c r="RQ1344"/>
      <c r="RR1344"/>
      <c r="RS1344"/>
      <c r="RT1344"/>
      <c r="RU1344"/>
      <c r="RV1344"/>
      <c r="RW1344"/>
      <c r="RX1344"/>
      <c r="RY1344"/>
      <c r="RZ1344"/>
      <c r="SA1344"/>
      <c r="SB1344"/>
      <c r="SC1344"/>
      <c r="SD1344"/>
      <c r="SE1344"/>
      <c r="SF1344"/>
      <c r="SG1344"/>
      <c r="SH1344"/>
      <c r="SI1344"/>
      <c r="SJ1344"/>
      <c r="SK1344"/>
      <c r="SL1344"/>
      <c r="SM1344"/>
      <c r="SN1344"/>
      <c r="SO1344"/>
      <c r="SP1344"/>
      <c r="SQ1344"/>
      <c r="SR1344"/>
      <c r="SS1344"/>
      <c r="ST1344"/>
      <c r="SU1344"/>
      <c r="SV1344"/>
      <c r="SW1344"/>
      <c r="SX1344"/>
      <c r="SY1344"/>
      <c r="SZ1344"/>
      <c r="TA1344"/>
      <c r="TB1344"/>
      <c r="TC1344"/>
      <c r="TD1344"/>
    </row>
    <row r="1345" spans="1:524" ht="16.5" customHeight="1" x14ac:dyDescent="0.2">
      <c r="A1345" s="20">
        <v>737</v>
      </c>
      <c r="B1345" s="20" t="s">
        <v>62</v>
      </c>
      <c r="C1345" s="20" t="s">
        <v>936</v>
      </c>
      <c r="D1345" s="20" t="s">
        <v>38</v>
      </c>
      <c r="E1345" s="8" t="s">
        <v>1353</v>
      </c>
      <c r="F1345" s="22" t="s">
        <v>966</v>
      </c>
      <c r="G1345" s="20" t="s">
        <v>25</v>
      </c>
      <c r="H1345" s="20" t="s">
        <v>154</v>
      </c>
      <c r="I1345" s="20" t="s">
        <v>81</v>
      </c>
      <c r="J1345" s="22" t="s">
        <v>936</v>
      </c>
      <c r="K1345" s="20"/>
      <c r="L1345" s="20"/>
      <c r="M1345" s="20"/>
      <c r="N1345" s="20"/>
      <c r="O1345" s="23"/>
      <c r="P1345" s="23">
        <v>5050000</v>
      </c>
      <c r="Q1345" s="24">
        <v>1</v>
      </c>
      <c r="R1345" s="25">
        <v>45931</v>
      </c>
      <c r="S1345" s="20" t="s">
        <v>83</v>
      </c>
      <c r="T1345" s="26">
        <f t="shared" si="22"/>
        <v>5050000</v>
      </c>
      <c r="U1345" s="27" t="s">
        <v>100</v>
      </c>
      <c r="V1345" s="27" t="s">
        <v>100</v>
      </c>
      <c r="W1345"/>
      <c r="X1345"/>
      <c r="Y1345"/>
      <c r="Z1345"/>
      <c r="AA1345"/>
      <c r="AB1345"/>
      <c r="AC1345"/>
      <c r="AD1345"/>
      <c r="AE1345"/>
      <c r="AF1345"/>
      <c r="AG1345"/>
      <c r="AH1345"/>
      <c r="AI1345"/>
      <c r="AJ1345"/>
      <c r="AK1345"/>
      <c r="AL1345"/>
      <c r="AM1345"/>
      <c r="AN1345"/>
      <c r="AO1345"/>
      <c r="AP1345"/>
      <c r="AQ1345"/>
      <c r="AR1345"/>
      <c r="AS1345"/>
      <c r="AT1345"/>
      <c r="AU1345"/>
      <c r="AV1345"/>
      <c r="AW1345"/>
      <c r="AX1345"/>
      <c r="AY1345"/>
      <c r="AZ1345"/>
      <c r="BA1345"/>
      <c r="BB1345"/>
      <c r="BC1345"/>
      <c r="BD1345"/>
      <c r="BE1345"/>
      <c r="BF1345"/>
      <c r="BG1345"/>
      <c r="BH1345"/>
      <c r="BI1345"/>
      <c r="BJ1345"/>
      <c r="BK1345"/>
      <c r="BL1345"/>
      <c r="BM1345"/>
      <c r="BN1345"/>
      <c r="BO1345"/>
      <c r="BP1345"/>
      <c r="BQ1345"/>
      <c r="BR1345"/>
      <c r="BS1345"/>
      <c r="BT1345"/>
      <c r="BU1345"/>
      <c r="BV1345"/>
      <c r="BW1345"/>
      <c r="BX1345"/>
      <c r="BY1345"/>
      <c r="BZ1345"/>
      <c r="CA1345"/>
      <c r="CB1345"/>
      <c r="CC1345"/>
      <c r="CD1345"/>
      <c r="CE1345"/>
      <c r="CF1345"/>
      <c r="CG1345"/>
      <c r="CH1345"/>
      <c r="CI1345"/>
      <c r="CJ1345"/>
      <c r="CK1345"/>
      <c r="CL1345"/>
      <c r="CM1345"/>
      <c r="CN1345"/>
      <c r="CO1345"/>
      <c r="CP1345"/>
      <c r="CQ1345"/>
      <c r="CR1345"/>
      <c r="CS1345"/>
      <c r="CT1345"/>
      <c r="CU1345"/>
      <c r="CV1345"/>
      <c r="CW1345"/>
      <c r="CX1345"/>
      <c r="CY1345"/>
      <c r="CZ1345"/>
      <c r="DA1345"/>
      <c r="DB1345"/>
      <c r="DC1345"/>
      <c r="DD1345"/>
      <c r="DE1345"/>
      <c r="DF1345"/>
      <c r="DG1345"/>
      <c r="DH1345"/>
      <c r="DI1345"/>
      <c r="DJ1345"/>
      <c r="DK1345"/>
      <c r="DL1345"/>
      <c r="DM1345"/>
      <c r="DN1345"/>
      <c r="DO1345"/>
      <c r="DP1345"/>
      <c r="DQ1345"/>
      <c r="DR1345"/>
      <c r="DS1345"/>
      <c r="DT1345"/>
      <c r="DU1345"/>
      <c r="DV1345"/>
      <c r="DW1345"/>
      <c r="DX1345"/>
      <c r="DY1345"/>
      <c r="DZ1345"/>
      <c r="EA1345"/>
      <c r="EB1345"/>
      <c r="EC1345"/>
      <c r="ED1345"/>
      <c r="EE1345"/>
      <c r="EF1345"/>
      <c r="EG1345"/>
      <c r="EH1345"/>
      <c r="EI1345"/>
      <c r="EJ1345"/>
      <c r="EK1345"/>
      <c r="EL1345"/>
      <c r="EM1345"/>
      <c r="EN1345"/>
      <c r="EO1345"/>
      <c r="EP1345"/>
      <c r="EQ1345"/>
      <c r="ER1345"/>
      <c r="ES1345"/>
      <c r="ET1345"/>
      <c r="EU1345"/>
      <c r="EV1345"/>
      <c r="EW1345"/>
      <c r="EX1345"/>
      <c r="EY1345"/>
      <c r="EZ1345"/>
      <c r="FA1345"/>
      <c r="FB1345"/>
      <c r="FC1345"/>
      <c r="FD1345"/>
      <c r="FE1345"/>
      <c r="FF1345"/>
      <c r="FG1345"/>
      <c r="FH1345"/>
      <c r="FI1345"/>
      <c r="FJ1345"/>
      <c r="FK1345"/>
      <c r="FL1345"/>
      <c r="FM1345"/>
      <c r="FN1345"/>
      <c r="FO1345"/>
      <c r="FP1345"/>
      <c r="FQ1345"/>
      <c r="FR1345"/>
      <c r="FS1345"/>
      <c r="FT1345"/>
      <c r="FU1345"/>
      <c r="FV1345"/>
      <c r="FW1345"/>
      <c r="FX1345"/>
      <c r="FY1345"/>
      <c r="FZ1345"/>
      <c r="GA1345"/>
      <c r="GB1345"/>
      <c r="GC1345"/>
      <c r="GD1345"/>
      <c r="GE1345"/>
      <c r="GF1345"/>
      <c r="GG1345"/>
      <c r="GH1345"/>
      <c r="GI1345"/>
      <c r="GJ1345"/>
      <c r="GK1345"/>
      <c r="GL1345"/>
      <c r="GM1345"/>
      <c r="GN1345"/>
      <c r="GO1345"/>
      <c r="GP1345"/>
      <c r="GQ1345"/>
      <c r="GR1345"/>
      <c r="GS1345"/>
      <c r="GT1345"/>
      <c r="GU1345"/>
      <c r="GV1345"/>
      <c r="GW1345"/>
      <c r="GX1345"/>
      <c r="GY1345"/>
      <c r="GZ1345"/>
      <c r="HA1345"/>
      <c r="HB1345"/>
      <c r="HC1345"/>
      <c r="HD1345"/>
      <c r="HE1345"/>
      <c r="HF1345"/>
      <c r="HG1345"/>
      <c r="HH1345"/>
      <c r="HI1345"/>
      <c r="HJ1345"/>
      <c r="HK1345"/>
      <c r="HL1345"/>
      <c r="HM1345"/>
      <c r="HN1345"/>
      <c r="HO1345"/>
      <c r="HP1345"/>
      <c r="HQ1345"/>
      <c r="HR1345"/>
      <c r="HS1345"/>
      <c r="HT1345"/>
      <c r="HU1345"/>
      <c r="HV1345"/>
      <c r="HW1345"/>
      <c r="HX1345"/>
      <c r="HY1345"/>
      <c r="HZ1345"/>
      <c r="IA1345"/>
      <c r="IB1345"/>
      <c r="IC1345"/>
      <c r="ID1345"/>
      <c r="IE1345"/>
      <c r="IF1345"/>
      <c r="IG1345"/>
      <c r="IH1345"/>
      <c r="II1345"/>
      <c r="IJ1345"/>
      <c r="IK1345"/>
      <c r="IL1345"/>
      <c r="IM1345"/>
      <c r="IN1345"/>
      <c r="IO1345"/>
      <c r="IP1345"/>
      <c r="IQ1345"/>
      <c r="IR1345"/>
      <c r="IS1345"/>
      <c r="IT1345"/>
      <c r="IU1345"/>
      <c r="IV1345"/>
      <c r="IW1345"/>
      <c r="IX1345"/>
      <c r="IY1345"/>
      <c r="IZ1345"/>
      <c r="JA1345"/>
      <c r="JB1345"/>
      <c r="JC1345"/>
      <c r="JD1345"/>
      <c r="JE1345"/>
      <c r="JF1345"/>
      <c r="JG1345"/>
      <c r="JH1345"/>
      <c r="JI1345"/>
      <c r="JJ1345"/>
      <c r="JK1345"/>
      <c r="JL1345"/>
      <c r="JM1345"/>
      <c r="JN1345"/>
      <c r="JO1345"/>
      <c r="JP1345"/>
      <c r="JQ1345"/>
      <c r="JR1345"/>
      <c r="JS1345"/>
      <c r="JT1345"/>
      <c r="JU1345"/>
      <c r="JV1345"/>
      <c r="JW1345"/>
      <c r="JX1345"/>
      <c r="JY1345"/>
      <c r="JZ1345"/>
      <c r="KA1345"/>
      <c r="KB1345"/>
      <c r="KC1345"/>
      <c r="KD1345"/>
      <c r="KE1345"/>
      <c r="KF1345"/>
      <c r="KG1345"/>
      <c r="KH1345"/>
      <c r="KI1345"/>
      <c r="KJ1345"/>
      <c r="KK1345"/>
      <c r="KL1345"/>
      <c r="KM1345"/>
      <c r="KN1345"/>
      <c r="KO1345"/>
      <c r="KP1345"/>
      <c r="KQ1345"/>
      <c r="KR1345"/>
      <c r="KS1345"/>
      <c r="KT1345"/>
      <c r="KU1345"/>
      <c r="KV1345"/>
      <c r="KW1345"/>
      <c r="KX1345"/>
      <c r="KY1345"/>
      <c r="KZ1345"/>
      <c r="LA1345"/>
      <c r="LB1345"/>
      <c r="LC1345"/>
      <c r="LD1345"/>
      <c r="LE1345"/>
      <c r="LF1345"/>
      <c r="LG1345"/>
      <c r="LH1345"/>
      <c r="LI1345"/>
      <c r="LJ1345"/>
      <c r="LK1345"/>
      <c r="LL1345"/>
      <c r="LM1345"/>
      <c r="LN1345"/>
      <c r="LO1345"/>
      <c r="LP1345"/>
      <c r="LQ1345"/>
      <c r="LR1345"/>
      <c r="LS1345"/>
      <c r="LT1345"/>
      <c r="LU1345"/>
      <c r="LV1345"/>
      <c r="LW1345"/>
      <c r="LX1345"/>
      <c r="LY1345"/>
      <c r="LZ1345"/>
      <c r="MA1345"/>
      <c r="MB1345"/>
      <c r="MC1345"/>
      <c r="MD1345"/>
      <c r="ME1345"/>
      <c r="MF1345"/>
      <c r="MG1345"/>
      <c r="MH1345"/>
      <c r="MI1345"/>
      <c r="MJ1345"/>
      <c r="MK1345"/>
      <c r="ML1345"/>
      <c r="MM1345"/>
      <c r="MN1345"/>
      <c r="MO1345"/>
      <c r="MP1345"/>
      <c r="MQ1345"/>
      <c r="MR1345"/>
      <c r="MS1345"/>
      <c r="MT1345"/>
      <c r="MU1345"/>
      <c r="MV1345"/>
      <c r="MW1345"/>
      <c r="MX1345"/>
      <c r="MY1345"/>
      <c r="MZ1345"/>
      <c r="NA1345"/>
      <c r="NB1345"/>
      <c r="NC1345"/>
      <c r="ND1345"/>
      <c r="NE1345"/>
      <c r="NF1345"/>
      <c r="NG1345"/>
      <c r="NH1345"/>
      <c r="NI1345"/>
      <c r="NJ1345"/>
      <c r="NK1345"/>
      <c r="NL1345"/>
      <c r="NM1345"/>
      <c r="NN1345"/>
      <c r="NO1345"/>
      <c r="NP1345"/>
      <c r="NQ1345"/>
      <c r="NR1345"/>
      <c r="NS1345"/>
      <c r="NT1345"/>
      <c r="NU1345"/>
      <c r="NV1345"/>
      <c r="NW1345"/>
      <c r="NX1345"/>
      <c r="NY1345"/>
      <c r="NZ1345"/>
      <c r="OA1345"/>
      <c r="OB1345"/>
      <c r="OC1345"/>
      <c r="OD1345"/>
      <c r="OE1345"/>
      <c r="OF1345"/>
      <c r="OG1345"/>
      <c r="OH1345"/>
      <c r="OI1345"/>
      <c r="OJ1345"/>
      <c r="OK1345"/>
      <c r="OL1345"/>
      <c r="OM1345"/>
      <c r="ON1345"/>
      <c r="OO1345"/>
      <c r="OP1345"/>
      <c r="OQ1345"/>
      <c r="OR1345"/>
      <c r="OS1345"/>
      <c r="OT1345"/>
      <c r="OU1345"/>
      <c r="OV1345"/>
      <c r="OW1345"/>
      <c r="OX1345"/>
      <c r="OY1345"/>
      <c r="OZ1345"/>
      <c r="PA1345"/>
      <c r="PB1345"/>
      <c r="PC1345"/>
      <c r="PD1345"/>
      <c r="PE1345"/>
      <c r="PF1345"/>
      <c r="PG1345"/>
      <c r="PH1345"/>
      <c r="PI1345"/>
      <c r="PJ1345"/>
      <c r="PK1345"/>
      <c r="PL1345"/>
      <c r="PM1345"/>
      <c r="PN1345"/>
      <c r="PO1345"/>
      <c r="PP1345"/>
      <c r="PQ1345"/>
      <c r="PR1345"/>
      <c r="PS1345"/>
      <c r="PT1345"/>
      <c r="PU1345"/>
      <c r="PV1345"/>
      <c r="PW1345"/>
      <c r="PX1345"/>
      <c r="PY1345"/>
      <c r="PZ1345"/>
      <c r="QA1345"/>
      <c r="QB1345"/>
      <c r="QC1345"/>
      <c r="QD1345"/>
      <c r="QE1345"/>
      <c r="QF1345"/>
      <c r="QG1345"/>
      <c r="QH1345"/>
      <c r="QI1345"/>
      <c r="QJ1345"/>
      <c r="QK1345"/>
      <c r="QL1345"/>
      <c r="QM1345"/>
      <c r="QN1345"/>
      <c r="QO1345"/>
      <c r="QP1345"/>
      <c r="QQ1345"/>
      <c r="QR1345"/>
      <c r="QS1345"/>
      <c r="QT1345"/>
      <c r="QU1345"/>
      <c r="QV1345"/>
      <c r="QW1345"/>
      <c r="QX1345"/>
      <c r="QY1345"/>
      <c r="QZ1345"/>
      <c r="RA1345"/>
      <c r="RB1345"/>
      <c r="RC1345"/>
      <c r="RD1345"/>
      <c r="RE1345"/>
      <c r="RF1345"/>
      <c r="RG1345"/>
      <c r="RH1345"/>
      <c r="RI1345"/>
      <c r="RJ1345"/>
      <c r="RK1345"/>
      <c r="RL1345"/>
      <c r="RM1345"/>
      <c r="RN1345"/>
      <c r="RO1345"/>
      <c r="RP1345"/>
      <c r="RQ1345"/>
      <c r="RR1345"/>
      <c r="RS1345"/>
      <c r="RT1345"/>
      <c r="RU1345"/>
      <c r="RV1345"/>
      <c r="RW1345"/>
      <c r="RX1345"/>
      <c r="RY1345"/>
      <c r="RZ1345"/>
      <c r="SA1345"/>
      <c r="SB1345"/>
      <c r="SC1345"/>
      <c r="SD1345"/>
      <c r="SE1345"/>
      <c r="SF1345"/>
      <c r="SG1345"/>
      <c r="SH1345"/>
      <c r="SI1345"/>
      <c r="SJ1345"/>
      <c r="SK1345"/>
      <c r="SL1345"/>
      <c r="SM1345"/>
      <c r="SN1345"/>
      <c r="SO1345"/>
      <c r="SP1345"/>
      <c r="SQ1345"/>
      <c r="SR1345"/>
      <c r="SS1345"/>
      <c r="ST1345"/>
      <c r="SU1345"/>
      <c r="SV1345"/>
      <c r="SW1345"/>
      <c r="SX1345"/>
      <c r="SY1345"/>
      <c r="SZ1345"/>
      <c r="TA1345"/>
      <c r="TB1345"/>
      <c r="TC1345"/>
      <c r="TD1345"/>
    </row>
    <row r="1346" spans="1:524" ht="16.5" customHeight="1" x14ac:dyDescent="0.2">
      <c r="A1346" s="20">
        <v>738</v>
      </c>
      <c r="B1346" s="20" t="s">
        <v>62</v>
      </c>
      <c r="C1346" s="20" t="s">
        <v>936</v>
      </c>
      <c r="D1346" s="20" t="s">
        <v>38</v>
      </c>
      <c r="E1346" s="8" t="s">
        <v>1353</v>
      </c>
      <c r="F1346" s="22" t="s">
        <v>966</v>
      </c>
      <c r="G1346" s="20" t="s">
        <v>25</v>
      </c>
      <c r="H1346" s="20" t="s">
        <v>154</v>
      </c>
      <c r="I1346" s="20" t="s">
        <v>81</v>
      </c>
      <c r="J1346" s="22" t="s">
        <v>936</v>
      </c>
      <c r="K1346" s="20"/>
      <c r="L1346" s="20"/>
      <c r="M1346" s="20"/>
      <c r="N1346" s="20"/>
      <c r="O1346" s="23"/>
      <c r="P1346" s="23">
        <v>5050000</v>
      </c>
      <c r="Q1346" s="24">
        <v>1</v>
      </c>
      <c r="R1346" s="25">
        <v>45962</v>
      </c>
      <c r="S1346" s="20" t="s">
        <v>83</v>
      </c>
      <c r="T1346" s="26">
        <f t="shared" si="22"/>
        <v>5050000</v>
      </c>
      <c r="U1346" s="27" t="s">
        <v>100</v>
      </c>
      <c r="V1346" s="27" t="s">
        <v>100</v>
      </c>
      <c r="W1346"/>
      <c r="X1346"/>
      <c r="Y1346"/>
      <c r="Z1346"/>
      <c r="AA1346"/>
      <c r="AB1346"/>
      <c r="AC1346"/>
      <c r="AD1346"/>
      <c r="AE1346"/>
      <c r="AF1346"/>
      <c r="AG1346"/>
      <c r="AH1346"/>
      <c r="AI1346"/>
      <c r="AJ1346"/>
      <c r="AK1346"/>
      <c r="AL1346"/>
      <c r="AM1346"/>
      <c r="AN1346"/>
      <c r="AO1346"/>
      <c r="AP1346"/>
      <c r="AQ1346"/>
      <c r="AR1346"/>
      <c r="AS1346"/>
      <c r="AT1346"/>
      <c r="AU1346"/>
      <c r="AV1346"/>
      <c r="AW1346"/>
      <c r="AX1346"/>
      <c r="AY1346"/>
      <c r="AZ1346"/>
      <c r="BA1346"/>
      <c r="BB1346"/>
      <c r="BC1346"/>
      <c r="BD1346"/>
      <c r="BE1346"/>
      <c r="BF1346"/>
      <c r="BG1346"/>
      <c r="BH1346"/>
      <c r="BI1346"/>
      <c r="BJ1346"/>
      <c r="BK1346"/>
      <c r="BL1346"/>
      <c r="BM1346"/>
      <c r="BN1346"/>
      <c r="BO1346"/>
      <c r="BP1346"/>
      <c r="BQ1346"/>
      <c r="BR1346"/>
      <c r="BS1346"/>
      <c r="BT1346"/>
      <c r="BU1346"/>
      <c r="BV1346"/>
      <c r="BW1346"/>
      <c r="BX1346"/>
      <c r="BY1346"/>
      <c r="BZ1346"/>
      <c r="CA1346"/>
      <c r="CB1346"/>
      <c r="CC1346"/>
      <c r="CD1346"/>
      <c r="CE1346"/>
      <c r="CF1346"/>
      <c r="CG1346"/>
      <c r="CH1346"/>
      <c r="CI1346"/>
      <c r="CJ1346"/>
      <c r="CK1346"/>
      <c r="CL1346"/>
      <c r="CM1346"/>
      <c r="CN1346"/>
      <c r="CO1346"/>
      <c r="CP1346"/>
      <c r="CQ1346"/>
      <c r="CR1346"/>
      <c r="CS1346"/>
      <c r="CT1346"/>
      <c r="CU1346"/>
      <c r="CV1346"/>
      <c r="CW1346"/>
      <c r="CX1346"/>
      <c r="CY1346"/>
      <c r="CZ1346"/>
      <c r="DA1346"/>
      <c r="DB1346"/>
      <c r="DC1346"/>
      <c r="DD1346"/>
      <c r="DE1346"/>
      <c r="DF1346"/>
      <c r="DG1346"/>
      <c r="DH1346"/>
      <c r="DI1346"/>
      <c r="DJ1346"/>
      <c r="DK1346"/>
      <c r="DL1346"/>
      <c r="DM1346"/>
      <c r="DN1346"/>
      <c r="DO1346"/>
      <c r="DP1346"/>
      <c r="DQ1346"/>
      <c r="DR1346"/>
      <c r="DS1346"/>
      <c r="DT1346"/>
      <c r="DU1346"/>
      <c r="DV1346"/>
      <c r="DW1346"/>
      <c r="DX1346"/>
      <c r="DY1346"/>
      <c r="DZ1346"/>
      <c r="EA1346"/>
      <c r="EB1346"/>
      <c r="EC1346"/>
      <c r="ED1346"/>
      <c r="EE1346"/>
      <c r="EF1346"/>
      <c r="EG1346"/>
      <c r="EH1346"/>
      <c r="EI1346"/>
      <c r="EJ1346"/>
      <c r="EK1346"/>
      <c r="EL1346"/>
      <c r="EM1346"/>
      <c r="EN1346"/>
      <c r="EO1346"/>
      <c r="EP1346"/>
      <c r="EQ1346"/>
      <c r="ER1346"/>
      <c r="ES1346"/>
      <c r="ET1346"/>
      <c r="EU1346"/>
      <c r="EV1346"/>
      <c r="EW1346"/>
      <c r="EX1346"/>
      <c r="EY1346"/>
      <c r="EZ1346"/>
      <c r="FA1346"/>
      <c r="FB1346"/>
      <c r="FC1346"/>
      <c r="FD1346"/>
      <c r="FE1346"/>
      <c r="FF1346"/>
      <c r="FG1346"/>
      <c r="FH1346"/>
      <c r="FI1346"/>
      <c r="FJ1346"/>
      <c r="FK1346"/>
      <c r="FL1346"/>
      <c r="FM1346"/>
      <c r="FN1346"/>
      <c r="FO1346"/>
      <c r="FP1346"/>
      <c r="FQ1346"/>
      <c r="FR1346"/>
      <c r="FS1346"/>
      <c r="FT1346"/>
      <c r="FU1346"/>
      <c r="FV1346"/>
      <c r="FW1346"/>
      <c r="FX1346"/>
      <c r="FY1346"/>
      <c r="FZ1346"/>
      <c r="GA1346"/>
      <c r="GB1346"/>
      <c r="GC1346"/>
      <c r="GD1346"/>
      <c r="GE1346"/>
      <c r="GF1346"/>
      <c r="GG1346"/>
      <c r="GH1346"/>
      <c r="GI1346"/>
      <c r="GJ1346"/>
      <c r="GK1346"/>
      <c r="GL1346"/>
      <c r="GM1346"/>
      <c r="GN1346"/>
      <c r="GO1346"/>
      <c r="GP1346"/>
      <c r="GQ1346"/>
      <c r="GR1346"/>
      <c r="GS1346"/>
      <c r="GT1346"/>
      <c r="GU1346"/>
      <c r="GV1346"/>
      <c r="GW1346"/>
      <c r="GX1346"/>
      <c r="GY1346"/>
      <c r="GZ1346"/>
      <c r="HA1346"/>
      <c r="HB1346"/>
      <c r="HC1346"/>
      <c r="HD1346"/>
      <c r="HE1346"/>
      <c r="HF1346"/>
      <c r="HG1346"/>
      <c r="HH1346"/>
      <c r="HI1346"/>
      <c r="HJ1346"/>
      <c r="HK1346"/>
      <c r="HL1346"/>
      <c r="HM1346"/>
      <c r="HN1346"/>
      <c r="HO1346"/>
      <c r="HP1346"/>
      <c r="HQ1346"/>
      <c r="HR1346"/>
      <c r="HS1346"/>
      <c r="HT1346"/>
      <c r="HU1346"/>
      <c r="HV1346"/>
      <c r="HW1346"/>
      <c r="HX1346"/>
      <c r="HY1346"/>
      <c r="HZ1346"/>
      <c r="IA1346"/>
      <c r="IB1346"/>
      <c r="IC1346"/>
      <c r="ID1346"/>
      <c r="IE1346"/>
      <c r="IF1346"/>
      <c r="IG1346"/>
      <c r="IH1346"/>
      <c r="II1346"/>
      <c r="IJ1346"/>
      <c r="IK1346"/>
      <c r="IL1346"/>
      <c r="IM1346"/>
      <c r="IN1346"/>
      <c r="IO1346"/>
      <c r="IP1346"/>
      <c r="IQ1346"/>
      <c r="IR1346"/>
      <c r="IS1346"/>
      <c r="IT1346"/>
      <c r="IU1346"/>
      <c r="IV1346"/>
      <c r="IW1346"/>
      <c r="IX1346"/>
      <c r="IY1346"/>
      <c r="IZ1346"/>
      <c r="JA1346"/>
      <c r="JB1346"/>
      <c r="JC1346"/>
      <c r="JD1346"/>
      <c r="JE1346"/>
      <c r="JF1346"/>
      <c r="JG1346"/>
      <c r="JH1346"/>
      <c r="JI1346"/>
      <c r="JJ1346"/>
      <c r="JK1346"/>
      <c r="JL1346"/>
      <c r="JM1346"/>
      <c r="JN1346"/>
      <c r="JO1346"/>
      <c r="JP1346"/>
      <c r="JQ1346"/>
      <c r="JR1346"/>
      <c r="JS1346"/>
      <c r="JT1346"/>
      <c r="JU1346"/>
      <c r="JV1346"/>
      <c r="JW1346"/>
      <c r="JX1346"/>
      <c r="JY1346"/>
      <c r="JZ1346"/>
      <c r="KA1346"/>
      <c r="KB1346"/>
      <c r="KC1346"/>
      <c r="KD1346"/>
      <c r="KE1346"/>
      <c r="KF1346"/>
      <c r="KG1346"/>
      <c r="KH1346"/>
      <c r="KI1346"/>
      <c r="KJ1346"/>
      <c r="KK1346"/>
      <c r="KL1346"/>
      <c r="KM1346"/>
      <c r="KN1346"/>
      <c r="KO1346"/>
      <c r="KP1346"/>
      <c r="KQ1346"/>
      <c r="KR1346"/>
      <c r="KS1346"/>
      <c r="KT1346"/>
      <c r="KU1346"/>
      <c r="KV1346"/>
      <c r="KW1346"/>
      <c r="KX1346"/>
      <c r="KY1346"/>
      <c r="KZ1346"/>
      <c r="LA1346"/>
      <c r="LB1346"/>
      <c r="LC1346"/>
      <c r="LD1346"/>
      <c r="LE1346"/>
      <c r="LF1346"/>
      <c r="LG1346"/>
      <c r="LH1346"/>
      <c r="LI1346"/>
      <c r="LJ1346"/>
      <c r="LK1346"/>
      <c r="LL1346"/>
      <c r="LM1346"/>
      <c r="LN1346"/>
      <c r="LO1346"/>
      <c r="LP1346"/>
      <c r="LQ1346"/>
      <c r="LR1346"/>
      <c r="LS1346"/>
      <c r="LT1346"/>
      <c r="LU1346"/>
      <c r="LV1346"/>
      <c r="LW1346"/>
      <c r="LX1346"/>
      <c r="LY1346"/>
      <c r="LZ1346"/>
      <c r="MA1346"/>
      <c r="MB1346"/>
      <c r="MC1346"/>
      <c r="MD1346"/>
      <c r="ME1346"/>
      <c r="MF1346"/>
      <c r="MG1346"/>
      <c r="MH1346"/>
      <c r="MI1346"/>
      <c r="MJ1346"/>
      <c r="MK1346"/>
      <c r="ML1346"/>
      <c r="MM1346"/>
      <c r="MN1346"/>
      <c r="MO1346"/>
      <c r="MP1346"/>
      <c r="MQ1346"/>
      <c r="MR1346"/>
      <c r="MS1346"/>
      <c r="MT1346"/>
      <c r="MU1346"/>
      <c r="MV1346"/>
      <c r="MW1346"/>
      <c r="MX1346"/>
      <c r="MY1346"/>
      <c r="MZ1346"/>
      <c r="NA1346"/>
      <c r="NB1346"/>
      <c r="NC1346"/>
      <c r="ND1346"/>
      <c r="NE1346"/>
      <c r="NF1346"/>
      <c r="NG1346"/>
      <c r="NH1346"/>
      <c r="NI1346"/>
      <c r="NJ1346"/>
      <c r="NK1346"/>
      <c r="NL1346"/>
      <c r="NM1346"/>
      <c r="NN1346"/>
      <c r="NO1346"/>
      <c r="NP1346"/>
      <c r="NQ1346"/>
      <c r="NR1346"/>
      <c r="NS1346"/>
      <c r="NT1346"/>
      <c r="NU1346"/>
      <c r="NV1346"/>
      <c r="NW1346"/>
      <c r="NX1346"/>
      <c r="NY1346"/>
      <c r="NZ1346"/>
      <c r="OA1346"/>
      <c r="OB1346"/>
      <c r="OC1346"/>
      <c r="OD1346"/>
      <c r="OE1346"/>
      <c r="OF1346"/>
      <c r="OG1346"/>
      <c r="OH1346"/>
      <c r="OI1346"/>
      <c r="OJ1346"/>
      <c r="OK1346"/>
      <c r="OL1346"/>
      <c r="OM1346"/>
      <c r="ON1346"/>
      <c r="OO1346"/>
      <c r="OP1346"/>
      <c r="OQ1346"/>
      <c r="OR1346"/>
      <c r="OS1346"/>
      <c r="OT1346"/>
      <c r="OU1346"/>
      <c r="OV1346"/>
      <c r="OW1346"/>
      <c r="OX1346"/>
      <c r="OY1346"/>
      <c r="OZ1346"/>
      <c r="PA1346"/>
      <c r="PB1346"/>
      <c r="PC1346"/>
      <c r="PD1346"/>
      <c r="PE1346"/>
      <c r="PF1346"/>
      <c r="PG1346"/>
      <c r="PH1346"/>
      <c r="PI1346"/>
      <c r="PJ1346"/>
      <c r="PK1346"/>
      <c r="PL1346"/>
      <c r="PM1346"/>
      <c r="PN1346"/>
      <c r="PO1346"/>
      <c r="PP1346"/>
      <c r="PQ1346"/>
      <c r="PR1346"/>
      <c r="PS1346"/>
      <c r="PT1346"/>
      <c r="PU1346"/>
      <c r="PV1346"/>
      <c r="PW1346"/>
      <c r="PX1346"/>
      <c r="PY1346"/>
      <c r="PZ1346"/>
      <c r="QA1346"/>
      <c r="QB1346"/>
      <c r="QC1346"/>
      <c r="QD1346"/>
      <c r="QE1346"/>
      <c r="QF1346"/>
      <c r="QG1346"/>
      <c r="QH1346"/>
      <c r="QI1346"/>
      <c r="QJ1346"/>
      <c r="QK1346"/>
      <c r="QL1346"/>
      <c r="QM1346"/>
      <c r="QN1346"/>
      <c r="QO1346"/>
      <c r="QP1346"/>
      <c r="QQ1346"/>
      <c r="QR1346"/>
      <c r="QS1346"/>
      <c r="QT1346"/>
      <c r="QU1346"/>
      <c r="QV1346"/>
      <c r="QW1346"/>
      <c r="QX1346"/>
      <c r="QY1346"/>
      <c r="QZ1346"/>
      <c r="RA1346"/>
      <c r="RB1346"/>
      <c r="RC1346"/>
      <c r="RD1346"/>
      <c r="RE1346"/>
      <c r="RF1346"/>
      <c r="RG1346"/>
      <c r="RH1346"/>
      <c r="RI1346"/>
      <c r="RJ1346"/>
      <c r="RK1346"/>
      <c r="RL1346"/>
      <c r="RM1346"/>
      <c r="RN1346"/>
      <c r="RO1346"/>
      <c r="RP1346"/>
      <c r="RQ1346"/>
      <c r="RR1346"/>
      <c r="RS1346"/>
      <c r="RT1346"/>
      <c r="RU1346"/>
      <c r="RV1346"/>
      <c r="RW1346"/>
      <c r="RX1346"/>
      <c r="RY1346"/>
      <c r="RZ1346"/>
      <c r="SA1346"/>
      <c r="SB1346"/>
      <c r="SC1346"/>
      <c r="SD1346"/>
      <c r="SE1346"/>
      <c r="SF1346"/>
      <c r="SG1346"/>
      <c r="SH1346"/>
      <c r="SI1346"/>
      <c r="SJ1346"/>
      <c r="SK1346"/>
      <c r="SL1346"/>
      <c r="SM1346"/>
      <c r="SN1346"/>
      <c r="SO1346"/>
      <c r="SP1346"/>
      <c r="SQ1346"/>
      <c r="SR1346"/>
      <c r="SS1346"/>
      <c r="ST1346"/>
      <c r="SU1346"/>
      <c r="SV1346"/>
      <c r="SW1346"/>
      <c r="SX1346"/>
      <c r="SY1346"/>
      <c r="SZ1346"/>
      <c r="TA1346"/>
      <c r="TB1346"/>
      <c r="TC1346"/>
      <c r="TD1346"/>
    </row>
    <row r="1347" spans="1:524" ht="16.5" customHeight="1" x14ac:dyDescent="0.2">
      <c r="A1347" s="20">
        <v>739</v>
      </c>
      <c r="B1347" s="20" t="s">
        <v>62</v>
      </c>
      <c r="C1347" s="20" t="s">
        <v>936</v>
      </c>
      <c r="D1347" s="20" t="s">
        <v>38</v>
      </c>
      <c r="E1347" s="8" t="s">
        <v>1353</v>
      </c>
      <c r="F1347" s="22" t="s">
        <v>966</v>
      </c>
      <c r="G1347" s="20" t="s">
        <v>25</v>
      </c>
      <c r="H1347" s="20" t="s">
        <v>154</v>
      </c>
      <c r="I1347" s="20" t="s">
        <v>81</v>
      </c>
      <c r="J1347" s="22" t="s">
        <v>936</v>
      </c>
      <c r="K1347" s="20"/>
      <c r="L1347" s="20"/>
      <c r="M1347" s="20"/>
      <c r="N1347" s="20"/>
      <c r="O1347" s="23"/>
      <c r="P1347" s="23">
        <v>5050000</v>
      </c>
      <c r="Q1347" s="24">
        <v>1</v>
      </c>
      <c r="R1347" s="25">
        <v>45992</v>
      </c>
      <c r="S1347" s="20" t="s">
        <v>83</v>
      </c>
      <c r="T1347" s="26">
        <f t="shared" si="22"/>
        <v>5050000</v>
      </c>
      <c r="U1347" s="27" t="s">
        <v>100</v>
      </c>
      <c r="V1347" s="27" t="s">
        <v>100</v>
      </c>
      <c r="W1347"/>
      <c r="X1347"/>
      <c r="Y1347"/>
      <c r="Z1347"/>
      <c r="AA1347"/>
      <c r="AB1347"/>
      <c r="AC1347"/>
      <c r="AD1347"/>
      <c r="AE1347"/>
      <c r="AF1347"/>
      <c r="AG1347"/>
      <c r="AH1347"/>
      <c r="AI1347"/>
      <c r="AJ1347"/>
      <c r="AK1347"/>
      <c r="AL1347"/>
      <c r="AM1347"/>
      <c r="AN1347"/>
      <c r="AO1347"/>
      <c r="AP1347"/>
      <c r="AQ1347"/>
      <c r="AR1347"/>
      <c r="AS1347"/>
      <c r="AT1347"/>
      <c r="AU1347"/>
      <c r="AV1347"/>
      <c r="AW1347"/>
      <c r="AX1347"/>
      <c r="AY1347"/>
      <c r="AZ1347"/>
      <c r="BA1347"/>
      <c r="BB1347"/>
      <c r="BC1347"/>
      <c r="BD1347"/>
      <c r="BE1347"/>
      <c r="BF1347"/>
      <c r="BG1347"/>
      <c r="BH1347"/>
      <c r="BI1347"/>
      <c r="BJ1347"/>
      <c r="BK1347"/>
      <c r="BL1347"/>
      <c r="BM1347"/>
      <c r="BN1347"/>
      <c r="BO1347"/>
      <c r="BP1347"/>
      <c r="BQ1347"/>
      <c r="BR1347"/>
      <c r="BS1347"/>
      <c r="BT1347"/>
      <c r="BU1347"/>
      <c r="BV1347"/>
      <c r="BW1347"/>
      <c r="BX1347"/>
      <c r="BY1347"/>
      <c r="BZ1347"/>
      <c r="CA1347"/>
      <c r="CB1347"/>
      <c r="CC1347"/>
      <c r="CD1347"/>
      <c r="CE1347"/>
      <c r="CF1347"/>
      <c r="CG1347"/>
      <c r="CH1347"/>
      <c r="CI1347"/>
      <c r="CJ1347"/>
      <c r="CK1347"/>
      <c r="CL1347"/>
      <c r="CM1347"/>
      <c r="CN1347"/>
      <c r="CO1347"/>
      <c r="CP1347"/>
      <c r="CQ1347"/>
      <c r="CR1347"/>
      <c r="CS1347"/>
      <c r="CT1347"/>
      <c r="CU1347"/>
      <c r="CV1347"/>
      <c r="CW1347"/>
      <c r="CX1347"/>
      <c r="CY1347"/>
      <c r="CZ1347"/>
      <c r="DA1347"/>
      <c r="DB1347"/>
      <c r="DC1347"/>
      <c r="DD1347"/>
      <c r="DE1347"/>
      <c r="DF1347"/>
      <c r="DG1347"/>
      <c r="DH1347"/>
      <c r="DI1347"/>
      <c r="DJ1347"/>
      <c r="DK1347"/>
      <c r="DL1347"/>
      <c r="DM1347"/>
      <c r="DN1347"/>
      <c r="DO1347"/>
      <c r="DP1347"/>
      <c r="DQ1347"/>
      <c r="DR1347"/>
      <c r="DS1347"/>
      <c r="DT1347"/>
      <c r="DU1347"/>
      <c r="DV1347"/>
      <c r="DW1347"/>
      <c r="DX1347"/>
      <c r="DY1347"/>
      <c r="DZ1347"/>
      <c r="EA1347"/>
      <c r="EB1347"/>
      <c r="EC1347"/>
      <c r="ED1347"/>
      <c r="EE1347"/>
      <c r="EF1347"/>
      <c r="EG1347"/>
      <c r="EH1347"/>
      <c r="EI1347"/>
      <c r="EJ1347"/>
      <c r="EK1347"/>
      <c r="EL1347"/>
      <c r="EM1347"/>
      <c r="EN1347"/>
      <c r="EO1347"/>
      <c r="EP1347"/>
      <c r="EQ1347"/>
      <c r="ER1347"/>
      <c r="ES1347"/>
      <c r="ET1347"/>
      <c r="EU1347"/>
      <c r="EV1347"/>
      <c r="EW1347"/>
      <c r="EX1347"/>
      <c r="EY1347"/>
      <c r="EZ1347"/>
      <c r="FA1347"/>
      <c r="FB1347"/>
      <c r="FC1347"/>
      <c r="FD1347"/>
      <c r="FE1347"/>
      <c r="FF1347"/>
      <c r="FG1347"/>
      <c r="FH1347"/>
      <c r="FI1347"/>
      <c r="FJ1347"/>
      <c r="FK1347"/>
      <c r="FL1347"/>
      <c r="FM1347"/>
      <c r="FN1347"/>
      <c r="FO1347"/>
      <c r="FP1347"/>
      <c r="FQ1347"/>
      <c r="FR1347"/>
      <c r="FS1347"/>
      <c r="FT1347"/>
      <c r="FU1347"/>
      <c r="FV1347"/>
      <c r="FW1347"/>
      <c r="FX1347"/>
      <c r="FY1347"/>
      <c r="FZ1347"/>
      <c r="GA1347"/>
      <c r="GB1347"/>
      <c r="GC1347"/>
      <c r="GD1347"/>
      <c r="GE1347"/>
      <c r="GF1347"/>
      <c r="GG1347"/>
      <c r="GH1347"/>
      <c r="GI1347"/>
      <c r="GJ1347"/>
      <c r="GK1347"/>
      <c r="GL1347"/>
      <c r="GM1347"/>
      <c r="GN1347"/>
      <c r="GO1347"/>
      <c r="GP1347"/>
      <c r="GQ1347"/>
      <c r="GR1347"/>
      <c r="GS1347"/>
      <c r="GT1347"/>
      <c r="GU1347"/>
      <c r="GV1347"/>
      <c r="GW1347"/>
      <c r="GX1347"/>
      <c r="GY1347"/>
      <c r="GZ1347"/>
      <c r="HA1347"/>
      <c r="HB1347"/>
      <c r="HC1347"/>
      <c r="HD1347"/>
      <c r="HE1347"/>
      <c r="HF1347"/>
      <c r="HG1347"/>
      <c r="HH1347"/>
      <c r="HI1347"/>
      <c r="HJ1347"/>
      <c r="HK1347"/>
      <c r="HL1347"/>
      <c r="HM1347"/>
      <c r="HN1347"/>
      <c r="HO1347"/>
      <c r="HP1347"/>
      <c r="HQ1347"/>
      <c r="HR1347"/>
      <c r="HS1347"/>
      <c r="HT1347"/>
      <c r="HU1347"/>
      <c r="HV1347"/>
      <c r="HW1347"/>
      <c r="HX1347"/>
      <c r="HY1347"/>
      <c r="HZ1347"/>
      <c r="IA1347"/>
      <c r="IB1347"/>
      <c r="IC1347"/>
      <c r="ID1347"/>
      <c r="IE1347"/>
      <c r="IF1347"/>
      <c r="IG1347"/>
      <c r="IH1347"/>
      <c r="II1347"/>
      <c r="IJ1347"/>
      <c r="IK1347"/>
      <c r="IL1347"/>
      <c r="IM1347"/>
      <c r="IN1347"/>
      <c r="IO1347"/>
      <c r="IP1347"/>
      <c r="IQ1347"/>
      <c r="IR1347"/>
      <c r="IS1347"/>
      <c r="IT1347"/>
      <c r="IU1347"/>
      <c r="IV1347"/>
      <c r="IW1347"/>
      <c r="IX1347"/>
      <c r="IY1347"/>
      <c r="IZ1347"/>
      <c r="JA1347"/>
      <c r="JB1347"/>
      <c r="JC1347"/>
      <c r="JD1347"/>
      <c r="JE1347"/>
      <c r="JF1347"/>
      <c r="JG1347"/>
      <c r="JH1347"/>
      <c r="JI1347"/>
      <c r="JJ1347"/>
      <c r="JK1347"/>
      <c r="JL1347"/>
      <c r="JM1347"/>
      <c r="JN1347"/>
      <c r="JO1347"/>
      <c r="JP1347"/>
      <c r="JQ1347"/>
      <c r="JR1347"/>
      <c r="JS1347"/>
      <c r="JT1347"/>
      <c r="JU1347"/>
      <c r="JV1347"/>
      <c r="JW1347"/>
      <c r="JX1347"/>
      <c r="JY1347"/>
      <c r="JZ1347"/>
      <c r="KA1347"/>
      <c r="KB1347"/>
      <c r="KC1347"/>
      <c r="KD1347"/>
      <c r="KE1347"/>
      <c r="KF1347"/>
      <c r="KG1347"/>
      <c r="KH1347"/>
      <c r="KI1347"/>
      <c r="KJ1347"/>
      <c r="KK1347"/>
      <c r="KL1347"/>
      <c r="KM1347"/>
      <c r="KN1347"/>
      <c r="KO1347"/>
      <c r="KP1347"/>
      <c r="KQ1347"/>
      <c r="KR1347"/>
      <c r="KS1347"/>
      <c r="KT1347"/>
      <c r="KU1347"/>
      <c r="KV1347"/>
      <c r="KW1347"/>
      <c r="KX1347"/>
      <c r="KY1347"/>
      <c r="KZ1347"/>
      <c r="LA1347"/>
      <c r="LB1347"/>
      <c r="LC1347"/>
      <c r="LD1347"/>
      <c r="LE1347"/>
      <c r="LF1347"/>
      <c r="LG1347"/>
      <c r="LH1347"/>
      <c r="LI1347"/>
      <c r="LJ1347"/>
      <c r="LK1347"/>
      <c r="LL1347"/>
      <c r="LM1347"/>
      <c r="LN1347"/>
      <c r="LO1347"/>
      <c r="LP1347"/>
      <c r="LQ1347"/>
      <c r="LR1347"/>
      <c r="LS1347"/>
      <c r="LT1347"/>
      <c r="LU1347"/>
      <c r="LV1347"/>
      <c r="LW1347"/>
      <c r="LX1347"/>
      <c r="LY1347"/>
      <c r="LZ1347"/>
      <c r="MA1347"/>
      <c r="MB1347"/>
      <c r="MC1347"/>
      <c r="MD1347"/>
      <c r="ME1347"/>
      <c r="MF1347"/>
      <c r="MG1347"/>
      <c r="MH1347"/>
      <c r="MI1347"/>
      <c r="MJ1347"/>
      <c r="MK1347"/>
      <c r="ML1347"/>
      <c r="MM1347"/>
      <c r="MN1347"/>
      <c r="MO1347"/>
      <c r="MP1347"/>
      <c r="MQ1347"/>
      <c r="MR1347"/>
      <c r="MS1347"/>
      <c r="MT1347"/>
      <c r="MU1347"/>
      <c r="MV1347"/>
      <c r="MW1347"/>
      <c r="MX1347"/>
      <c r="MY1347"/>
      <c r="MZ1347"/>
      <c r="NA1347"/>
      <c r="NB1347"/>
      <c r="NC1347"/>
      <c r="ND1347"/>
      <c r="NE1347"/>
      <c r="NF1347"/>
      <c r="NG1347"/>
      <c r="NH1347"/>
      <c r="NI1347"/>
      <c r="NJ1347"/>
      <c r="NK1347"/>
      <c r="NL1347"/>
      <c r="NM1347"/>
      <c r="NN1347"/>
      <c r="NO1347"/>
      <c r="NP1347"/>
      <c r="NQ1347"/>
      <c r="NR1347"/>
      <c r="NS1347"/>
      <c r="NT1347"/>
      <c r="NU1347"/>
      <c r="NV1347"/>
      <c r="NW1347"/>
      <c r="NX1347"/>
      <c r="NY1347"/>
      <c r="NZ1347"/>
      <c r="OA1347"/>
      <c r="OB1347"/>
      <c r="OC1347"/>
      <c r="OD1347"/>
      <c r="OE1347"/>
      <c r="OF1347"/>
      <c r="OG1347"/>
      <c r="OH1347"/>
      <c r="OI1347"/>
      <c r="OJ1347"/>
      <c r="OK1347"/>
      <c r="OL1347"/>
      <c r="OM1347"/>
      <c r="ON1347"/>
      <c r="OO1347"/>
      <c r="OP1347"/>
      <c r="OQ1347"/>
      <c r="OR1347"/>
      <c r="OS1347"/>
      <c r="OT1347"/>
      <c r="OU1347"/>
      <c r="OV1347"/>
      <c r="OW1347"/>
      <c r="OX1347"/>
      <c r="OY1347"/>
      <c r="OZ1347"/>
      <c r="PA1347"/>
      <c r="PB1347"/>
      <c r="PC1347"/>
      <c r="PD1347"/>
      <c r="PE1347"/>
      <c r="PF1347"/>
      <c r="PG1347"/>
      <c r="PH1347"/>
      <c r="PI1347"/>
      <c r="PJ1347"/>
      <c r="PK1347"/>
      <c r="PL1347"/>
      <c r="PM1347"/>
      <c r="PN1347"/>
      <c r="PO1347"/>
      <c r="PP1347"/>
      <c r="PQ1347"/>
      <c r="PR1347"/>
      <c r="PS1347"/>
      <c r="PT1347"/>
      <c r="PU1347"/>
      <c r="PV1347"/>
      <c r="PW1347"/>
      <c r="PX1347"/>
      <c r="PY1347"/>
      <c r="PZ1347"/>
      <c r="QA1347"/>
      <c r="QB1347"/>
      <c r="QC1347"/>
      <c r="QD1347"/>
      <c r="QE1347"/>
      <c r="QF1347"/>
      <c r="QG1347"/>
      <c r="QH1347"/>
      <c r="QI1347"/>
      <c r="QJ1347"/>
      <c r="QK1347"/>
      <c r="QL1347"/>
      <c r="QM1347"/>
      <c r="QN1347"/>
      <c r="QO1347"/>
      <c r="QP1347"/>
      <c r="QQ1347"/>
      <c r="QR1347"/>
      <c r="QS1347"/>
      <c r="QT1347"/>
      <c r="QU1347"/>
      <c r="QV1347"/>
      <c r="QW1347"/>
      <c r="QX1347"/>
      <c r="QY1347"/>
      <c r="QZ1347"/>
      <c r="RA1347"/>
      <c r="RB1347"/>
      <c r="RC1347"/>
      <c r="RD1347"/>
      <c r="RE1347"/>
      <c r="RF1347"/>
      <c r="RG1347"/>
      <c r="RH1347"/>
      <c r="RI1347"/>
      <c r="RJ1347"/>
      <c r="RK1347"/>
      <c r="RL1347"/>
      <c r="RM1347"/>
      <c r="RN1347"/>
      <c r="RO1347"/>
      <c r="RP1347"/>
      <c r="RQ1347"/>
      <c r="RR1347"/>
      <c r="RS1347"/>
      <c r="RT1347"/>
      <c r="RU1347"/>
      <c r="RV1347"/>
      <c r="RW1347"/>
      <c r="RX1347"/>
      <c r="RY1347"/>
      <c r="RZ1347"/>
      <c r="SA1347"/>
      <c r="SB1347"/>
      <c r="SC1347"/>
      <c r="SD1347"/>
      <c r="SE1347"/>
      <c r="SF1347"/>
      <c r="SG1347"/>
      <c r="SH1347"/>
      <c r="SI1347"/>
      <c r="SJ1347"/>
      <c r="SK1347"/>
      <c r="SL1347"/>
      <c r="SM1347"/>
      <c r="SN1347"/>
      <c r="SO1347"/>
      <c r="SP1347"/>
      <c r="SQ1347"/>
      <c r="SR1347"/>
      <c r="SS1347"/>
      <c r="ST1347"/>
      <c r="SU1347"/>
      <c r="SV1347"/>
      <c r="SW1347"/>
      <c r="SX1347"/>
      <c r="SY1347"/>
      <c r="SZ1347"/>
      <c r="TA1347"/>
      <c r="TB1347"/>
      <c r="TC1347"/>
      <c r="TD1347"/>
    </row>
    <row r="1348" spans="1:524" ht="16.5" customHeight="1" x14ac:dyDescent="0.2">
      <c r="A1348" s="20">
        <v>740</v>
      </c>
      <c r="B1348" s="20" t="s">
        <v>62</v>
      </c>
      <c r="C1348" s="20" t="s">
        <v>915</v>
      </c>
      <c r="D1348" s="20" t="s">
        <v>38</v>
      </c>
      <c r="E1348" s="20" t="s">
        <v>1345</v>
      </c>
      <c r="F1348" s="22" t="s">
        <v>967</v>
      </c>
      <c r="G1348" s="20" t="s">
        <v>42</v>
      </c>
      <c r="H1348" s="20" t="s">
        <v>35</v>
      </c>
      <c r="I1348" s="20" t="s">
        <v>81</v>
      </c>
      <c r="J1348" s="22" t="s">
        <v>915</v>
      </c>
      <c r="K1348" s="20"/>
      <c r="L1348" s="20"/>
      <c r="M1348" s="20"/>
      <c r="N1348" s="20"/>
      <c r="O1348" s="23"/>
      <c r="P1348" s="23">
        <v>3000000</v>
      </c>
      <c r="Q1348" s="24">
        <v>1</v>
      </c>
      <c r="R1348" s="25">
        <v>45658</v>
      </c>
      <c r="S1348" s="20" t="s">
        <v>83</v>
      </c>
      <c r="T1348" s="26">
        <f t="shared" ref="T1348:T1411" si="23">((P1348*1)+O1348)*Q1348</f>
        <v>3000000</v>
      </c>
      <c r="U1348" s="27" t="s">
        <v>100</v>
      </c>
      <c r="V1348" s="27" t="s">
        <v>100</v>
      </c>
      <c r="W1348"/>
      <c r="X1348"/>
      <c r="Y1348"/>
      <c r="Z1348"/>
      <c r="AA1348"/>
      <c r="AB1348"/>
      <c r="AC1348"/>
      <c r="AD1348"/>
      <c r="AE1348"/>
      <c r="AF1348"/>
      <c r="AG1348"/>
      <c r="AH1348"/>
      <c r="AI1348"/>
      <c r="AJ1348"/>
      <c r="AK1348"/>
      <c r="AL1348"/>
      <c r="AM1348"/>
      <c r="AN1348"/>
      <c r="AO1348"/>
      <c r="AP1348"/>
      <c r="AQ1348"/>
      <c r="AR1348"/>
      <c r="AS1348"/>
      <c r="AT1348"/>
      <c r="AU1348"/>
      <c r="AV1348"/>
      <c r="AW1348"/>
      <c r="AX1348"/>
      <c r="AY1348"/>
      <c r="AZ1348"/>
      <c r="BA1348"/>
      <c r="BB1348"/>
      <c r="BC1348"/>
      <c r="BD1348"/>
      <c r="BE1348"/>
      <c r="BF1348"/>
      <c r="BG1348"/>
      <c r="BH1348"/>
      <c r="BI1348"/>
      <c r="BJ1348"/>
      <c r="BK1348"/>
      <c r="BL1348"/>
      <c r="BM1348"/>
      <c r="BN1348"/>
      <c r="BO1348"/>
      <c r="BP1348"/>
      <c r="BQ1348"/>
      <c r="BR1348"/>
      <c r="BS1348"/>
      <c r="BT1348"/>
      <c r="BU1348"/>
      <c r="BV1348"/>
      <c r="BW1348"/>
      <c r="BX1348"/>
      <c r="BY1348"/>
      <c r="BZ1348"/>
      <c r="CA1348"/>
      <c r="CB1348"/>
      <c r="CC1348"/>
      <c r="CD1348"/>
      <c r="CE1348"/>
      <c r="CF1348"/>
      <c r="CG1348"/>
      <c r="CH1348"/>
      <c r="CI1348"/>
      <c r="CJ1348"/>
      <c r="CK1348"/>
      <c r="CL1348"/>
      <c r="CM1348"/>
      <c r="CN1348"/>
      <c r="CO1348"/>
      <c r="CP1348"/>
      <c r="CQ1348"/>
      <c r="CR1348"/>
      <c r="CS1348"/>
      <c r="CT1348"/>
      <c r="CU1348"/>
      <c r="CV1348"/>
      <c r="CW1348"/>
      <c r="CX1348"/>
      <c r="CY1348"/>
      <c r="CZ1348"/>
      <c r="DA1348"/>
      <c r="DB1348"/>
      <c r="DC1348"/>
      <c r="DD1348"/>
      <c r="DE1348"/>
      <c r="DF1348"/>
      <c r="DG1348"/>
      <c r="DH1348"/>
      <c r="DI1348"/>
      <c r="DJ1348"/>
      <c r="DK1348"/>
      <c r="DL1348"/>
      <c r="DM1348"/>
      <c r="DN1348"/>
      <c r="DO1348"/>
      <c r="DP1348"/>
      <c r="DQ1348"/>
      <c r="DR1348"/>
      <c r="DS1348"/>
      <c r="DT1348"/>
      <c r="DU1348"/>
      <c r="DV1348"/>
      <c r="DW1348"/>
      <c r="DX1348"/>
      <c r="DY1348"/>
      <c r="DZ1348"/>
      <c r="EA1348"/>
      <c r="EB1348"/>
      <c r="EC1348"/>
      <c r="ED1348"/>
      <c r="EE1348"/>
      <c r="EF1348"/>
      <c r="EG1348"/>
      <c r="EH1348"/>
      <c r="EI1348"/>
      <c r="EJ1348"/>
      <c r="EK1348"/>
      <c r="EL1348"/>
      <c r="EM1348"/>
      <c r="EN1348"/>
      <c r="EO1348"/>
      <c r="EP1348"/>
      <c r="EQ1348"/>
      <c r="ER1348"/>
      <c r="ES1348"/>
      <c r="ET1348"/>
      <c r="EU1348"/>
      <c r="EV1348"/>
      <c r="EW1348"/>
      <c r="EX1348"/>
      <c r="EY1348"/>
      <c r="EZ1348"/>
      <c r="FA1348"/>
      <c r="FB1348"/>
      <c r="FC1348"/>
      <c r="FD1348"/>
      <c r="FE1348"/>
      <c r="FF1348"/>
      <c r="FG1348"/>
      <c r="FH1348"/>
      <c r="FI1348"/>
      <c r="FJ1348"/>
      <c r="FK1348"/>
      <c r="FL1348"/>
      <c r="FM1348"/>
      <c r="FN1348"/>
      <c r="FO1348"/>
      <c r="FP1348"/>
      <c r="FQ1348"/>
      <c r="FR1348"/>
      <c r="FS1348"/>
      <c r="FT1348"/>
      <c r="FU1348"/>
      <c r="FV1348"/>
      <c r="FW1348"/>
      <c r="FX1348"/>
      <c r="FY1348"/>
      <c r="FZ1348"/>
      <c r="GA1348"/>
      <c r="GB1348"/>
      <c r="GC1348"/>
      <c r="GD1348"/>
      <c r="GE1348"/>
      <c r="GF1348"/>
      <c r="GG1348"/>
      <c r="GH1348"/>
      <c r="GI1348"/>
      <c r="GJ1348"/>
      <c r="GK1348"/>
      <c r="GL1348"/>
      <c r="GM1348"/>
      <c r="GN1348"/>
      <c r="GO1348"/>
      <c r="GP1348"/>
      <c r="GQ1348"/>
      <c r="GR1348"/>
      <c r="GS1348"/>
      <c r="GT1348"/>
      <c r="GU1348"/>
      <c r="GV1348"/>
      <c r="GW1348"/>
      <c r="GX1348"/>
      <c r="GY1348"/>
      <c r="GZ1348"/>
      <c r="HA1348"/>
      <c r="HB1348"/>
      <c r="HC1348"/>
      <c r="HD1348"/>
      <c r="HE1348"/>
      <c r="HF1348"/>
      <c r="HG1348"/>
      <c r="HH1348"/>
      <c r="HI1348"/>
      <c r="HJ1348"/>
      <c r="HK1348"/>
      <c r="HL1348"/>
      <c r="HM1348"/>
      <c r="HN1348"/>
      <c r="HO1348"/>
      <c r="HP1348"/>
      <c r="HQ1348"/>
      <c r="HR1348"/>
      <c r="HS1348"/>
      <c r="HT1348"/>
      <c r="HU1348"/>
      <c r="HV1348"/>
      <c r="HW1348"/>
      <c r="HX1348"/>
      <c r="HY1348"/>
      <c r="HZ1348"/>
      <c r="IA1348"/>
      <c r="IB1348"/>
      <c r="IC1348"/>
      <c r="ID1348"/>
      <c r="IE1348"/>
      <c r="IF1348"/>
      <c r="IG1348"/>
      <c r="IH1348"/>
      <c r="II1348"/>
      <c r="IJ1348"/>
      <c r="IK1348"/>
      <c r="IL1348"/>
      <c r="IM1348"/>
      <c r="IN1348"/>
      <c r="IO1348"/>
      <c r="IP1348"/>
      <c r="IQ1348"/>
      <c r="IR1348"/>
      <c r="IS1348"/>
      <c r="IT1348"/>
      <c r="IU1348"/>
      <c r="IV1348"/>
      <c r="IW1348"/>
      <c r="IX1348"/>
      <c r="IY1348"/>
      <c r="IZ1348"/>
      <c r="JA1348"/>
      <c r="JB1348"/>
      <c r="JC1348"/>
      <c r="JD1348"/>
      <c r="JE1348"/>
      <c r="JF1348"/>
      <c r="JG1348"/>
      <c r="JH1348"/>
      <c r="JI1348"/>
      <c r="JJ1348"/>
      <c r="JK1348"/>
      <c r="JL1348"/>
      <c r="JM1348"/>
      <c r="JN1348"/>
      <c r="JO1348"/>
      <c r="JP1348"/>
      <c r="JQ1348"/>
      <c r="JR1348"/>
      <c r="JS1348"/>
      <c r="JT1348"/>
      <c r="JU1348"/>
      <c r="JV1348"/>
      <c r="JW1348"/>
      <c r="JX1348"/>
      <c r="JY1348"/>
      <c r="JZ1348"/>
      <c r="KA1348"/>
      <c r="KB1348"/>
      <c r="KC1348"/>
      <c r="KD1348"/>
      <c r="KE1348"/>
      <c r="KF1348"/>
      <c r="KG1348"/>
      <c r="KH1348"/>
      <c r="KI1348"/>
      <c r="KJ1348"/>
      <c r="KK1348"/>
      <c r="KL1348"/>
      <c r="KM1348"/>
      <c r="KN1348"/>
      <c r="KO1348"/>
      <c r="KP1348"/>
      <c r="KQ1348"/>
      <c r="KR1348"/>
      <c r="KS1348"/>
      <c r="KT1348"/>
      <c r="KU1348"/>
      <c r="KV1348"/>
      <c r="KW1348"/>
      <c r="KX1348"/>
      <c r="KY1348"/>
      <c r="KZ1348"/>
      <c r="LA1348"/>
      <c r="LB1348"/>
      <c r="LC1348"/>
      <c r="LD1348"/>
      <c r="LE1348"/>
      <c r="LF1348"/>
      <c r="LG1348"/>
      <c r="LH1348"/>
      <c r="LI1348"/>
      <c r="LJ1348"/>
      <c r="LK1348"/>
      <c r="LL1348"/>
      <c r="LM1348"/>
      <c r="LN1348"/>
      <c r="LO1348"/>
      <c r="LP1348"/>
      <c r="LQ1348"/>
      <c r="LR1348"/>
      <c r="LS1348"/>
      <c r="LT1348"/>
      <c r="LU1348"/>
      <c r="LV1348"/>
      <c r="LW1348"/>
      <c r="LX1348"/>
      <c r="LY1348"/>
      <c r="LZ1348"/>
      <c r="MA1348"/>
      <c r="MB1348"/>
      <c r="MC1348"/>
      <c r="MD1348"/>
      <c r="ME1348"/>
      <c r="MF1348"/>
      <c r="MG1348"/>
      <c r="MH1348"/>
      <c r="MI1348"/>
      <c r="MJ1348"/>
      <c r="MK1348"/>
      <c r="ML1348"/>
      <c r="MM1348"/>
      <c r="MN1348"/>
      <c r="MO1348"/>
      <c r="MP1348"/>
      <c r="MQ1348"/>
      <c r="MR1348"/>
      <c r="MS1348"/>
      <c r="MT1348"/>
      <c r="MU1348"/>
      <c r="MV1348"/>
      <c r="MW1348"/>
      <c r="MX1348"/>
      <c r="MY1348"/>
      <c r="MZ1348"/>
      <c r="NA1348"/>
      <c r="NB1348"/>
      <c r="NC1348"/>
      <c r="ND1348"/>
      <c r="NE1348"/>
      <c r="NF1348"/>
      <c r="NG1348"/>
      <c r="NH1348"/>
      <c r="NI1348"/>
      <c r="NJ1348"/>
      <c r="NK1348"/>
      <c r="NL1348"/>
      <c r="NM1348"/>
      <c r="NN1348"/>
      <c r="NO1348"/>
      <c r="NP1348"/>
      <c r="NQ1348"/>
      <c r="NR1348"/>
      <c r="NS1348"/>
      <c r="NT1348"/>
      <c r="NU1348"/>
      <c r="NV1348"/>
      <c r="NW1348"/>
      <c r="NX1348"/>
      <c r="NY1348"/>
      <c r="NZ1348"/>
      <c r="OA1348"/>
      <c r="OB1348"/>
      <c r="OC1348"/>
      <c r="OD1348"/>
      <c r="OE1348"/>
      <c r="OF1348"/>
      <c r="OG1348"/>
      <c r="OH1348"/>
      <c r="OI1348"/>
      <c r="OJ1348"/>
      <c r="OK1348"/>
      <c r="OL1348"/>
      <c r="OM1348"/>
      <c r="ON1348"/>
      <c r="OO1348"/>
      <c r="OP1348"/>
      <c r="OQ1348"/>
      <c r="OR1348"/>
      <c r="OS1348"/>
      <c r="OT1348"/>
      <c r="OU1348"/>
      <c r="OV1348"/>
      <c r="OW1348"/>
      <c r="OX1348"/>
      <c r="OY1348"/>
      <c r="OZ1348"/>
      <c r="PA1348"/>
      <c r="PB1348"/>
      <c r="PC1348"/>
      <c r="PD1348"/>
      <c r="PE1348"/>
      <c r="PF1348"/>
      <c r="PG1348"/>
      <c r="PH1348"/>
      <c r="PI1348"/>
      <c r="PJ1348"/>
      <c r="PK1348"/>
      <c r="PL1348"/>
      <c r="PM1348"/>
      <c r="PN1348"/>
      <c r="PO1348"/>
      <c r="PP1348"/>
      <c r="PQ1348"/>
      <c r="PR1348"/>
      <c r="PS1348"/>
      <c r="PT1348"/>
      <c r="PU1348"/>
      <c r="PV1348"/>
      <c r="PW1348"/>
      <c r="PX1348"/>
      <c r="PY1348"/>
      <c r="PZ1348"/>
      <c r="QA1348"/>
      <c r="QB1348"/>
      <c r="QC1348"/>
      <c r="QD1348"/>
      <c r="QE1348"/>
      <c r="QF1348"/>
      <c r="QG1348"/>
      <c r="QH1348"/>
      <c r="QI1348"/>
      <c r="QJ1348"/>
      <c r="QK1348"/>
      <c r="QL1348"/>
      <c r="QM1348"/>
      <c r="QN1348"/>
      <c r="QO1348"/>
      <c r="QP1348"/>
      <c r="QQ1348"/>
      <c r="QR1348"/>
      <c r="QS1348"/>
      <c r="QT1348"/>
      <c r="QU1348"/>
      <c r="QV1348"/>
      <c r="QW1348"/>
      <c r="QX1348"/>
      <c r="QY1348"/>
      <c r="QZ1348"/>
      <c r="RA1348"/>
      <c r="RB1348"/>
      <c r="RC1348"/>
      <c r="RD1348"/>
      <c r="RE1348"/>
      <c r="RF1348"/>
      <c r="RG1348"/>
      <c r="RH1348"/>
      <c r="RI1348"/>
      <c r="RJ1348"/>
      <c r="RK1348"/>
      <c r="RL1348"/>
      <c r="RM1348"/>
      <c r="RN1348"/>
      <c r="RO1348"/>
      <c r="RP1348"/>
      <c r="RQ1348"/>
      <c r="RR1348"/>
      <c r="RS1348"/>
      <c r="RT1348"/>
      <c r="RU1348"/>
      <c r="RV1348"/>
      <c r="RW1348"/>
      <c r="RX1348"/>
      <c r="RY1348"/>
      <c r="RZ1348"/>
      <c r="SA1348"/>
      <c r="SB1348"/>
      <c r="SC1348"/>
      <c r="SD1348"/>
      <c r="SE1348"/>
      <c r="SF1348"/>
      <c r="SG1348"/>
      <c r="SH1348"/>
      <c r="SI1348"/>
      <c r="SJ1348"/>
      <c r="SK1348"/>
      <c r="SL1348"/>
      <c r="SM1348"/>
      <c r="SN1348"/>
      <c r="SO1348"/>
      <c r="SP1348"/>
      <c r="SQ1348"/>
      <c r="SR1348"/>
      <c r="SS1348"/>
      <c r="ST1348"/>
      <c r="SU1348"/>
      <c r="SV1348"/>
      <c r="SW1348"/>
      <c r="SX1348"/>
      <c r="SY1348"/>
      <c r="SZ1348"/>
      <c r="TA1348"/>
      <c r="TB1348"/>
      <c r="TC1348"/>
      <c r="TD1348"/>
    </row>
    <row r="1349" spans="1:524" ht="16.5" customHeight="1" x14ac:dyDescent="0.2">
      <c r="A1349" s="20">
        <v>741</v>
      </c>
      <c r="B1349" s="20" t="s">
        <v>62</v>
      </c>
      <c r="C1349" s="20" t="s">
        <v>915</v>
      </c>
      <c r="D1349" s="20" t="s">
        <v>38</v>
      </c>
      <c r="E1349" s="20" t="s">
        <v>1345</v>
      </c>
      <c r="F1349" s="22" t="s">
        <v>967</v>
      </c>
      <c r="G1349" s="20" t="s">
        <v>42</v>
      </c>
      <c r="H1349" s="20" t="s">
        <v>35</v>
      </c>
      <c r="I1349" s="20" t="s">
        <v>81</v>
      </c>
      <c r="J1349" s="22" t="s">
        <v>915</v>
      </c>
      <c r="K1349" s="20"/>
      <c r="L1349" s="20"/>
      <c r="M1349" s="20"/>
      <c r="N1349" s="20"/>
      <c r="O1349" s="23"/>
      <c r="P1349" s="23">
        <v>3000000</v>
      </c>
      <c r="Q1349" s="24">
        <v>1</v>
      </c>
      <c r="R1349" s="25">
        <v>45689</v>
      </c>
      <c r="S1349" s="20" t="s">
        <v>83</v>
      </c>
      <c r="T1349" s="26">
        <f t="shared" si="23"/>
        <v>3000000</v>
      </c>
      <c r="U1349" s="27" t="s">
        <v>100</v>
      </c>
      <c r="V1349" s="27" t="s">
        <v>100</v>
      </c>
      <c r="W1349"/>
      <c r="X1349"/>
      <c r="Y1349"/>
      <c r="Z1349"/>
      <c r="AA1349"/>
      <c r="AB1349"/>
      <c r="AC1349"/>
      <c r="AD1349"/>
      <c r="AE1349"/>
      <c r="AF1349"/>
      <c r="AG1349"/>
      <c r="AH1349"/>
      <c r="AI1349"/>
      <c r="AJ1349"/>
      <c r="AK1349"/>
      <c r="AL1349"/>
      <c r="AM1349"/>
      <c r="AN1349"/>
      <c r="AO1349"/>
      <c r="AP1349"/>
      <c r="AQ1349"/>
      <c r="AR1349"/>
      <c r="AS1349"/>
      <c r="AT1349"/>
      <c r="AU1349"/>
      <c r="AV1349"/>
      <c r="AW1349"/>
      <c r="AX1349"/>
      <c r="AY1349"/>
      <c r="AZ1349"/>
      <c r="BA1349"/>
      <c r="BB1349"/>
      <c r="BC1349"/>
      <c r="BD1349"/>
      <c r="BE1349"/>
      <c r="BF1349"/>
      <c r="BG1349"/>
      <c r="BH1349"/>
      <c r="BI1349"/>
      <c r="BJ1349"/>
      <c r="BK1349"/>
      <c r="BL1349"/>
      <c r="BM1349"/>
      <c r="BN1349"/>
      <c r="BO1349"/>
      <c r="BP1349"/>
      <c r="BQ1349"/>
      <c r="BR1349"/>
      <c r="BS1349"/>
      <c r="BT1349"/>
      <c r="BU1349"/>
      <c r="BV1349"/>
      <c r="BW1349"/>
      <c r="BX1349"/>
      <c r="BY1349"/>
      <c r="BZ1349"/>
      <c r="CA1349"/>
      <c r="CB1349"/>
      <c r="CC1349"/>
      <c r="CD1349"/>
      <c r="CE1349"/>
      <c r="CF1349"/>
      <c r="CG1349"/>
      <c r="CH1349"/>
      <c r="CI1349"/>
      <c r="CJ1349"/>
      <c r="CK1349"/>
      <c r="CL1349"/>
      <c r="CM1349"/>
      <c r="CN1349"/>
      <c r="CO1349"/>
      <c r="CP1349"/>
      <c r="CQ1349"/>
      <c r="CR1349"/>
      <c r="CS1349"/>
      <c r="CT1349"/>
      <c r="CU1349"/>
      <c r="CV1349"/>
      <c r="CW1349"/>
      <c r="CX1349"/>
      <c r="CY1349"/>
      <c r="CZ1349"/>
      <c r="DA1349"/>
      <c r="DB1349"/>
      <c r="DC1349"/>
      <c r="DD1349"/>
      <c r="DE1349"/>
      <c r="DF1349"/>
      <c r="DG1349"/>
      <c r="DH1349"/>
      <c r="DI1349"/>
      <c r="DJ1349"/>
      <c r="DK1349"/>
      <c r="DL1349"/>
      <c r="DM1349"/>
      <c r="DN1349"/>
      <c r="DO1349"/>
      <c r="DP1349"/>
      <c r="DQ1349"/>
      <c r="DR1349"/>
      <c r="DS1349"/>
      <c r="DT1349"/>
      <c r="DU1349"/>
      <c r="DV1349"/>
      <c r="DW1349"/>
      <c r="DX1349"/>
      <c r="DY1349"/>
      <c r="DZ1349"/>
      <c r="EA1349"/>
      <c r="EB1349"/>
      <c r="EC1349"/>
      <c r="ED1349"/>
      <c r="EE1349"/>
      <c r="EF1349"/>
      <c r="EG1349"/>
      <c r="EH1349"/>
      <c r="EI1349"/>
      <c r="EJ1349"/>
      <c r="EK1349"/>
      <c r="EL1349"/>
      <c r="EM1349"/>
      <c r="EN1349"/>
      <c r="EO1349"/>
      <c r="EP1349"/>
      <c r="EQ1349"/>
      <c r="ER1349"/>
      <c r="ES1349"/>
      <c r="ET1349"/>
      <c r="EU1349"/>
      <c r="EV1349"/>
      <c r="EW1349"/>
      <c r="EX1349"/>
      <c r="EY1349"/>
      <c r="EZ1349"/>
      <c r="FA1349"/>
      <c r="FB1349"/>
      <c r="FC1349"/>
      <c r="FD1349"/>
      <c r="FE1349"/>
      <c r="FF1349"/>
      <c r="FG1349"/>
      <c r="FH1349"/>
      <c r="FI1349"/>
      <c r="FJ1349"/>
      <c r="FK1349"/>
      <c r="FL1349"/>
      <c r="FM1349"/>
      <c r="FN1349"/>
      <c r="FO1349"/>
      <c r="FP1349"/>
      <c r="FQ1349"/>
      <c r="FR1349"/>
      <c r="FS1349"/>
      <c r="FT1349"/>
      <c r="FU1349"/>
      <c r="FV1349"/>
      <c r="FW1349"/>
      <c r="FX1349"/>
      <c r="FY1349"/>
      <c r="FZ1349"/>
      <c r="GA1349"/>
      <c r="GB1349"/>
      <c r="GC1349"/>
      <c r="GD1349"/>
      <c r="GE1349"/>
      <c r="GF1349"/>
      <c r="GG1349"/>
      <c r="GH1349"/>
      <c r="GI1349"/>
      <c r="GJ1349"/>
      <c r="GK1349"/>
      <c r="GL1349"/>
      <c r="GM1349"/>
      <c r="GN1349"/>
      <c r="GO1349"/>
      <c r="GP1349"/>
      <c r="GQ1349"/>
      <c r="GR1349"/>
      <c r="GS1349"/>
      <c r="GT1349"/>
      <c r="GU1349"/>
      <c r="GV1349"/>
      <c r="GW1349"/>
      <c r="GX1349"/>
      <c r="GY1349"/>
      <c r="GZ1349"/>
      <c r="HA1349"/>
      <c r="HB1349"/>
      <c r="HC1349"/>
      <c r="HD1349"/>
      <c r="HE1349"/>
      <c r="HF1349"/>
      <c r="HG1349"/>
      <c r="HH1349"/>
      <c r="HI1349"/>
      <c r="HJ1349"/>
      <c r="HK1349"/>
      <c r="HL1349"/>
      <c r="HM1349"/>
      <c r="HN1349"/>
      <c r="HO1349"/>
      <c r="HP1349"/>
      <c r="HQ1349"/>
      <c r="HR1349"/>
      <c r="HS1349"/>
      <c r="HT1349"/>
      <c r="HU1349"/>
      <c r="HV1349"/>
      <c r="HW1349"/>
      <c r="HX1349"/>
      <c r="HY1349"/>
      <c r="HZ1349"/>
      <c r="IA1349"/>
      <c r="IB1349"/>
      <c r="IC1349"/>
      <c r="ID1349"/>
      <c r="IE1349"/>
      <c r="IF1349"/>
      <c r="IG1349"/>
      <c r="IH1349"/>
      <c r="II1349"/>
      <c r="IJ1349"/>
      <c r="IK1349"/>
      <c r="IL1349"/>
      <c r="IM1349"/>
      <c r="IN1349"/>
      <c r="IO1349"/>
      <c r="IP1349"/>
      <c r="IQ1349"/>
      <c r="IR1349"/>
      <c r="IS1349"/>
      <c r="IT1349"/>
      <c r="IU1349"/>
      <c r="IV1349"/>
      <c r="IW1349"/>
      <c r="IX1349"/>
      <c r="IY1349"/>
      <c r="IZ1349"/>
      <c r="JA1349"/>
      <c r="JB1349"/>
      <c r="JC1349"/>
      <c r="JD1349"/>
      <c r="JE1349"/>
      <c r="JF1349"/>
      <c r="JG1349"/>
      <c r="JH1349"/>
      <c r="JI1349"/>
      <c r="JJ1349"/>
      <c r="JK1349"/>
      <c r="JL1349"/>
      <c r="JM1349"/>
      <c r="JN1349"/>
      <c r="JO1349"/>
      <c r="JP1349"/>
      <c r="JQ1349"/>
      <c r="JR1349"/>
      <c r="JS1349"/>
      <c r="JT1349"/>
      <c r="JU1349"/>
      <c r="JV1349"/>
      <c r="JW1349"/>
      <c r="JX1349"/>
      <c r="JY1349"/>
      <c r="JZ1349"/>
      <c r="KA1349"/>
      <c r="KB1349"/>
      <c r="KC1349"/>
      <c r="KD1349"/>
      <c r="KE1349"/>
      <c r="KF1349"/>
      <c r="KG1349"/>
      <c r="KH1349"/>
      <c r="KI1349"/>
      <c r="KJ1349"/>
      <c r="KK1349"/>
      <c r="KL1349"/>
      <c r="KM1349"/>
      <c r="KN1349"/>
      <c r="KO1349"/>
      <c r="KP1349"/>
      <c r="KQ1349"/>
      <c r="KR1349"/>
      <c r="KS1349"/>
      <c r="KT1349"/>
      <c r="KU1349"/>
      <c r="KV1349"/>
      <c r="KW1349"/>
      <c r="KX1349"/>
      <c r="KY1349"/>
      <c r="KZ1349"/>
      <c r="LA1349"/>
      <c r="LB1349"/>
      <c r="LC1349"/>
      <c r="LD1349"/>
      <c r="LE1349"/>
      <c r="LF1349"/>
      <c r="LG1349"/>
      <c r="LH1349"/>
      <c r="LI1349"/>
      <c r="LJ1349"/>
      <c r="LK1349"/>
      <c r="LL1349"/>
      <c r="LM1349"/>
      <c r="LN1349"/>
      <c r="LO1349"/>
      <c r="LP1349"/>
      <c r="LQ1349"/>
      <c r="LR1349"/>
      <c r="LS1349"/>
      <c r="LT1349"/>
      <c r="LU1349"/>
      <c r="LV1349"/>
      <c r="LW1349"/>
      <c r="LX1349"/>
      <c r="LY1349"/>
      <c r="LZ1349"/>
      <c r="MA1349"/>
      <c r="MB1349"/>
      <c r="MC1349"/>
      <c r="MD1349"/>
      <c r="ME1349"/>
      <c r="MF1349"/>
      <c r="MG1349"/>
      <c r="MH1349"/>
      <c r="MI1349"/>
      <c r="MJ1349"/>
      <c r="MK1349"/>
      <c r="ML1349"/>
      <c r="MM1349"/>
      <c r="MN1349"/>
      <c r="MO1349"/>
      <c r="MP1349"/>
      <c r="MQ1349"/>
      <c r="MR1349"/>
      <c r="MS1349"/>
      <c r="MT1349"/>
      <c r="MU1349"/>
      <c r="MV1349"/>
      <c r="MW1349"/>
      <c r="MX1349"/>
      <c r="MY1349"/>
      <c r="MZ1349"/>
      <c r="NA1349"/>
      <c r="NB1349"/>
      <c r="NC1349"/>
      <c r="ND1349"/>
      <c r="NE1349"/>
      <c r="NF1349"/>
      <c r="NG1349"/>
      <c r="NH1349"/>
      <c r="NI1349"/>
      <c r="NJ1349"/>
      <c r="NK1349"/>
      <c r="NL1349"/>
      <c r="NM1349"/>
      <c r="NN1349"/>
      <c r="NO1349"/>
      <c r="NP1349"/>
      <c r="NQ1349"/>
      <c r="NR1349"/>
      <c r="NS1349"/>
      <c r="NT1349"/>
      <c r="NU1349"/>
      <c r="NV1349"/>
      <c r="NW1349"/>
      <c r="NX1349"/>
      <c r="NY1349"/>
      <c r="NZ1349"/>
      <c r="OA1349"/>
      <c r="OB1349"/>
      <c r="OC1349"/>
      <c r="OD1349"/>
      <c r="OE1349"/>
      <c r="OF1349"/>
      <c r="OG1349"/>
      <c r="OH1349"/>
      <c r="OI1349"/>
      <c r="OJ1349"/>
      <c r="OK1349"/>
      <c r="OL1349"/>
      <c r="OM1349"/>
      <c r="ON1349"/>
      <c r="OO1349"/>
      <c r="OP1349"/>
      <c r="OQ1349"/>
      <c r="OR1349"/>
      <c r="OS1349"/>
      <c r="OT1349"/>
      <c r="OU1349"/>
      <c r="OV1349"/>
      <c r="OW1349"/>
      <c r="OX1349"/>
      <c r="OY1349"/>
      <c r="OZ1349"/>
      <c r="PA1349"/>
      <c r="PB1349"/>
      <c r="PC1349"/>
      <c r="PD1349"/>
      <c r="PE1349"/>
      <c r="PF1349"/>
      <c r="PG1349"/>
      <c r="PH1349"/>
      <c r="PI1349"/>
      <c r="PJ1349"/>
      <c r="PK1349"/>
      <c r="PL1349"/>
      <c r="PM1349"/>
      <c r="PN1349"/>
      <c r="PO1349"/>
      <c r="PP1349"/>
      <c r="PQ1349"/>
      <c r="PR1349"/>
      <c r="PS1349"/>
      <c r="PT1349"/>
      <c r="PU1349"/>
      <c r="PV1349"/>
      <c r="PW1349"/>
      <c r="PX1349"/>
      <c r="PY1349"/>
      <c r="PZ1349"/>
      <c r="QA1349"/>
      <c r="QB1349"/>
      <c r="QC1349"/>
      <c r="QD1349"/>
      <c r="QE1349"/>
      <c r="QF1349"/>
      <c r="QG1349"/>
      <c r="QH1349"/>
      <c r="QI1349"/>
      <c r="QJ1349"/>
      <c r="QK1349"/>
      <c r="QL1349"/>
      <c r="QM1349"/>
      <c r="QN1349"/>
      <c r="QO1349"/>
      <c r="QP1349"/>
      <c r="QQ1349"/>
      <c r="QR1349"/>
      <c r="QS1349"/>
      <c r="QT1349"/>
      <c r="QU1349"/>
      <c r="QV1349"/>
      <c r="QW1349"/>
      <c r="QX1349"/>
      <c r="QY1349"/>
      <c r="QZ1349"/>
      <c r="RA1349"/>
      <c r="RB1349"/>
      <c r="RC1349"/>
      <c r="RD1349"/>
      <c r="RE1349"/>
      <c r="RF1349"/>
      <c r="RG1349"/>
      <c r="RH1349"/>
      <c r="RI1349"/>
      <c r="RJ1349"/>
      <c r="RK1349"/>
      <c r="RL1349"/>
      <c r="RM1349"/>
      <c r="RN1349"/>
      <c r="RO1349"/>
      <c r="RP1349"/>
      <c r="RQ1349"/>
      <c r="RR1349"/>
      <c r="RS1349"/>
      <c r="RT1349"/>
      <c r="RU1349"/>
      <c r="RV1349"/>
      <c r="RW1349"/>
      <c r="RX1349"/>
      <c r="RY1349"/>
      <c r="RZ1349"/>
      <c r="SA1349"/>
      <c r="SB1349"/>
      <c r="SC1349"/>
      <c r="SD1349"/>
      <c r="SE1349"/>
      <c r="SF1349"/>
      <c r="SG1349"/>
      <c r="SH1349"/>
      <c r="SI1349"/>
      <c r="SJ1349"/>
      <c r="SK1349"/>
      <c r="SL1349"/>
      <c r="SM1349"/>
      <c r="SN1349"/>
      <c r="SO1349"/>
      <c r="SP1349"/>
      <c r="SQ1349"/>
      <c r="SR1349"/>
      <c r="SS1349"/>
      <c r="ST1349"/>
      <c r="SU1349"/>
      <c r="SV1349"/>
      <c r="SW1349"/>
      <c r="SX1349"/>
      <c r="SY1349"/>
      <c r="SZ1349"/>
      <c r="TA1349"/>
      <c r="TB1349"/>
      <c r="TC1349"/>
      <c r="TD1349"/>
    </row>
    <row r="1350" spans="1:524" ht="16.5" customHeight="1" x14ac:dyDescent="0.2">
      <c r="A1350" s="20">
        <v>742</v>
      </c>
      <c r="B1350" s="20" t="s">
        <v>62</v>
      </c>
      <c r="C1350" s="20" t="s">
        <v>915</v>
      </c>
      <c r="D1350" s="20" t="s">
        <v>38</v>
      </c>
      <c r="E1350" s="20" t="s">
        <v>1345</v>
      </c>
      <c r="F1350" s="22" t="s">
        <v>967</v>
      </c>
      <c r="G1350" s="20" t="s">
        <v>42</v>
      </c>
      <c r="H1350" s="20" t="s">
        <v>35</v>
      </c>
      <c r="I1350" s="20" t="s">
        <v>81</v>
      </c>
      <c r="J1350" s="22" t="s">
        <v>915</v>
      </c>
      <c r="K1350" s="20"/>
      <c r="L1350" s="20"/>
      <c r="M1350" s="20"/>
      <c r="N1350" s="20"/>
      <c r="O1350" s="23"/>
      <c r="P1350" s="23">
        <v>3000000</v>
      </c>
      <c r="Q1350" s="24">
        <v>1</v>
      </c>
      <c r="R1350" s="25">
        <v>45717</v>
      </c>
      <c r="S1350" s="20" t="s">
        <v>83</v>
      </c>
      <c r="T1350" s="26">
        <f t="shared" si="23"/>
        <v>3000000</v>
      </c>
      <c r="U1350" s="27" t="s">
        <v>100</v>
      </c>
      <c r="V1350" s="27" t="s">
        <v>100</v>
      </c>
      <c r="W1350"/>
      <c r="X1350"/>
      <c r="Y1350"/>
      <c r="Z1350"/>
      <c r="AA1350"/>
      <c r="AB1350"/>
      <c r="AC1350"/>
      <c r="AD1350"/>
      <c r="AE1350"/>
      <c r="AF1350"/>
      <c r="AG1350"/>
      <c r="AH1350"/>
      <c r="AI1350"/>
      <c r="AJ1350"/>
      <c r="AK1350"/>
      <c r="AL1350"/>
      <c r="AM1350"/>
      <c r="AN1350"/>
      <c r="AO1350"/>
      <c r="AP1350"/>
      <c r="AQ1350"/>
      <c r="AR1350"/>
      <c r="AS1350"/>
      <c r="AT1350"/>
      <c r="AU1350"/>
      <c r="AV1350"/>
      <c r="AW1350"/>
      <c r="AX1350"/>
      <c r="AY1350"/>
      <c r="AZ1350"/>
      <c r="BA1350"/>
      <c r="BB1350"/>
      <c r="BC1350"/>
      <c r="BD1350"/>
      <c r="BE1350"/>
      <c r="BF1350"/>
      <c r="BG1350"/>
      <c r="BH1350"/>
      <c r="BI1350"/>
      <c r="BJ1350"/>
      <c r="BK1350"/>
      <c r="BL1350"/>
      <c r="BM1350"/>
      <c r="BN1350"/>
      <c r="BO1350"/>
      <c r="BP1350"/>
      <c r="BQ1350"/>
      <c r="BR1350"/>
      <c r="BS1350"/>
      <c r="BT1350"/>
      <c r="BU1350"/>
      <c r="BV1350"/>
      <c r="BW1350"/>
      <c r="BX1350"/>
      <c r="BY1350"/>
      <c r="BZ1350"/>
      <c r="CA1350"/>
      <c r="CB1350"/>
      <c r="CC1350"/>
      <c r="CD1350"/>
      <c r="CE1350"/>
      <c r="CF1350"/>
      <c r="CG1350"/>
      <c r="CH1350"/>
      <c r="CI1350"/>
      <c r="CJ1350"/>
      <c r="CK1350"/>
      <c r="CL1350"/>
      <c r="CM1350"/>
      <c r="CN1350"/>
      <c r="CO1350"/>
      <c r="CP1350"/>
      <c r="CQ1350"/>
      <c r="CR1350"/>
      <c r="CS1350"/>
      <c r="CT1350"/>
      <c r="CU1350"/>
      <c r="CV1350"/>
      <c r="CW1350"/>
      <c r="CX1350"/>
      <c r="CY1350"/>
      <c r="CZ1350"/>
      <c r="DA1350"/>
      <c r="DB1350"/>
      <c r="DC1350"/>
      <c r="DD1350"/>
      <c r="DE1350"/>
      <c r="DF1350"/>
      <c r="DG1350"/>
      <c r="DH1350"/>
      <c r="DI1350"/>
      <c r="DJ1350"/>
      <c r="DK1350"/>
      <c r="DL1350"/>
      <c r="DM1350"/>
      <c r="DN1350"/>
      <c r="DO1350"/>
      <c r="DP1350"/>
      <c r="DQ1350"/>
      <c r="DR1350"/>
      <c r="DS1350"/>
      <c r="DT1350"/>
      <c r="DU1350"/>
      <c r="DV1350"/>
      <c r="DW1350"/>
      <c r="DX1350"/>
      <c r="DY1350"/>
      <c r="DZ1350"/>
      <c r="EA1350"/>
      <c r="EB1350"/>
      <c r="EC1350"/>
      <c r="ED1350"/>
      <c r="EE1350"/>
      <c r="EF1350"/>
      <c r="EG1350"/>
      <c r="EH1350"/>
      <c r="EI1350"/>
      <c r="EJ1350"/>
      <c r="EK1350"/>
      <c r="EL1350"/>
      <c r="EM1350"/>
      <c r="EN1350"/>
      <c r="EO1350"/>
      <c r="EP1350"/>
      <c r="EQ1350"/>
      <c r="ER1350"/>
      <c r="ES1350"/>
      <c r="ET1350"/>
      <c r="EU1350"/>
      <c r="EV1350"/>
      <c r="EW1350"/>
      <c r="EX1350"/>
      <c r="EY1350"/>
      <c r="EZ1350"/>
      <c r="FA1350"/>
      <c r="FB1350"/>
      <c r="FC1350"/>
      <c r="FD1350"/>
      <c r="FE1350"/>
      <c r="FF1350"/>
      <c r="FG1350"/>
      <c r="FH1350"/>
      <c r="FI1350"/>
      <c r="FJ1350"/>
      <c r="FK1350"/>
      <c r="FL1350"/>
      <c r="FM1350"/>
      <c r="FN1350"/>
      <c r="FO1350"/>
      <c r="FP1350"/>
      <c r="FQ1350"/>
      <c r="FR1350"/>
      <c r="FS1350"/>
      <c r="FT1350"/>
      <c r="FU1350"/>
      <c r="FV1350"/>
      <c r="FW1350"/>
      <c r="FX1350"/>
      <c r="FY1350"/>
      <c r="FZ1350"/>
      <c r="GA1350"/>
      <c r="GB1350"/>
      <c r="GC1350"/>
      <c r="GD1350"/>
      <c r="GE1350"/>
      <c r="GF1350"/>
      <c r="GG1350"/>
      <c r="GH1350"/>
      <c r="GI1350"/>
      <c r="GJ1350"/>
      <c r="GK1350"/>
      <c r="GL1350"/>
      <c r="GM1350"/>
      <c r="GN1350"/>
      <c r="GO1350"/>
      <c r="GP1350"/>
      <c r="GQ1350"/>
      <c r="GR1350"/>
      <c r="GS1350"/>
      <c r="GT1350"/>
      <c r="GU1350"/>
      <c r="GV1350"/>
      <c r="GW1350"/>
      <c r="GX1350"/>
      <c r="GY1350"/>
      <c r="GZ1350"/>
      <c r="HA1350"/>
      <c r="HB1350"/>
      <c r="HC1350"/>
      <c r="HD1350"/>
      <c r="HE1350"/>
      <c r="HF1350"/>
      <c r="HG1350"/>
      <c r="HH1350"/>
      <c r="HI1350"/>
      <c r="HJ1350"/>
      <c r="HK1350"/>
      <c r="HL1350"/>
      <c r="HM1350"/>
      <c r="HN1350"/>
      <c r="HO1350"/>
      <c r="HP1350"/>
      <c r="HQ1350"/>
      <c r="HR1350"/>
      <c r="HS1350"/>
      <c r="HT1350"/>
      <c r="HU1350"/>
      <c r="HV1350"/>
      <c r="HW1350"/>
      <c r="HX1350"/>
      <c r="HY1350"/>
      <c r="HZ1350"/>
      <c r="IA1350"/>
      <c r="IB1350"/>
      <c r="IC1350"/>
      <c r="ID1350"/>
      <c r="IE1350"/>
      <c r="IF1350"/>
      <c r="IG1350"/>
      <c r="IH1350"/>
      <c r="II1350"/>
      <c r="IJ1350"/>
      <c r="IK1350"/>
      <c r="IL1350"/>
      <c r="IM1350"/>
      <c r="IN1350"/>
      <c r="IO1350"/>
      <c r="IP1350"/>
      <c r="IQ1350"/>
      <c r="IR1350"/>
      <c r="IS1350"/>
      <c r="IT1350"/>
      <c r="IU1350"/>
      <c r="IV1350"/>
      <c r="IW1350"/>
      <c r="IX1350"/>
      <c r="IY1350"/>
      <c r="IZ1350"/>
      <c r="JA1350"/>
      <c r="JB1350"/>
      <c r="JC1350"/>
      <c r="JD1350"/>
      <c r="JE1350"/>
      <c r="JF1350"/>
      <c r="JG1350"/>
      <c r="JH1350"/>
      <c r="JI1350"/>
      <c r="JJ1350"/>
      <c r="JK1350"/>
      <c r="JL1350"/>
      <c r="JM1350"/>
      <c r="JN1350"/>
      <c r="JO1350"/>
      <c r="JP1350"/>
      <c r="JQ1350"/>
      <c r="JR1350"/>
      <c r="JS1350"/>
      <c r="JT1350"/>
      <c r="JU1350"/>
      <c r="JV1350"/>
      <c r="JW1350"/>
      <c r="JX1350"/>
      <c r="JY1350"/>
      <c r="JZ1350"/>
      <c r="KA1350"/>
      <c r="KB1350"/>
      <c r="KC1350"/>
      <c r="KD1350"/>
      <c r="KE1350"/>
      <c r="KF1350"/>
      <c r="KG1350"/>
      <c r="KH1350"/>
      <c r="KI1350"/>
      <c r="KJ1350"/>
      <c r="KK1350"/>
      <c r="KL1350"/>
      <c r="KM1350"/>
      <c r="KN1350"/>
      <c r="KO1350"/>
      <c r="KP1350"/>
      <c r="KQ1350"/>
      <c r="KR1350"/>
      <c r="KS1350"/>
      <c r="KT1350"/>
      <c r="KU1350"/>
      <c r="KV1350"/>
      <c r="KW1350"/>
      <c r="KX1350"/>
      <c r="KY1350"/>
      <c r="KZ1350"/>
      <c r="LA1350"/>
      <c r="LB1350"/>
      <c r="LC1350"/>
      <c r="LD1350"/>
      <c r="LE1350"/>
      <c r="LF1350"/>
      <c r="LG1350"/>
      <c r="LH1350"/>
      <c r="LI1350"/>
      <c r="LJ1350"/>
      <c r="LK1350"/>
      <c r="LL1350"/>
      <c r="LM1350"/>
      <c r="LN1350"/>
      <c r="LO1350"/>
      <c r="LP1350"/>
      <c r="LQ1350"/>
      <c r="LR1350"/>
      <c r="LS1350"/>
      <c r="LT1350"/>
      <c r="LU1350"/>
      <c r="LV1350"/>
      <c r="LW1350"/>
      <c r="LX1350"/>
      <c r="LY1350"/>
      <c r="LZ1350"/>
      <c r="MA1350"/>
      <c r="MB1350"/>
      <c r="MC1350"/>
      <c r="MD1350"/>
      <c r="ME1350"/>
      <c r="MF1350"/>
      <c r="MG1350"/>
      <c r="MH1350"/>
      <c r="MI1350"/>
      <c r="MJ1350"/>
      <c r="MK1350"/>
      <c r="ML1350"/>
      <c r="MM1350"/>
      <c r="MN1350"/>
      <c r="MO1350"/>
      <c r="MP1350"/>
      <c r="MQ1350"/>
      <c r="MR1350"/>
      <c r="MS1350"/>
      <c r="MT1350"/>
      <c r="MU1350"/>
      <c r="MV1350"/>
      <c r="MW1350"/>
      <c r="MX1350"/>
      <c r="MY1350"/>
      <c r="MZ1350"/>
      <c r="NA1350"/>
      <c r="NB1350"/>
      <c r="NC1350"/>
      <c r="ND1350"/>
      <c r="NE1350"/>
      <c r="NF1350"/>
      <c r="NG1350"/>
      <c r="NH1350"/>
      <c r="NI1350"/>
      <c r="NJ1350"/>
      <c r="NK1350"/>
      <c r="NL1350"/>
      <c r="NM1350"/>
      <c r="NN1350"/>
      <c r="NO1350"/>
      <c r="NP1350"/>
      <c r="NQ1350"/>
      <c r="NR1350"/>
      <c r="NS1350"/>
      <c r="NT1350"/>
      <c r="NU1350"/>
      <c r="NV1350"/>
      <c r="NW1350"/>
      <c r="NX1350"/>
      <c r="NY1350"/>
      <c r="NZ1350"/>
      <c r="OA1350"/>
      <c r="OB1350"/>
      <c r="OC1350"/>
      <c r="OD1350"/>
      <c r="OE1350"/>
      <c r="OF1350"/>
      <c r="OG1350"/>
      <c r="OH1350"/>
      <c r="OI1350"/>
      <c r="OJ1350"/>
      <c r="OK1350"/>
      <c r="OL1350"/>
      <c r="OM1350"/>
      <c r="ON1350"/>
      <c r="OO1350"/>
      <c r="OP1350"/>
      <c r="OQ1350"/>
      <c r="OR1350"/>
      <c r="OS1350"/>
      <c r="OT1350"/>
      <c r="OU1350"/>
      <c r="OV1350"/>
      <c r="OW1350"/>
      <c r="OX1350"/>
      <c r="OY1350"/>
      <c r="OZ1350"/>
      <c r="PA1350"/>
      <c r="PB1350"/>
      <c r="PC1350"/>
      <c r="PD1350"/>
      <c r="PE1350"/>
      <c r="PF1350"/>
      <c r="PG1350"/>
      <c r="PH1350"/>
      <c r="PI1350"/>
      <c r="PJ1350"/>
      <c r="PK1350"/>
      <c r="PL1350"/>
      <c r="PM1350"/>
      <c r="PN1350"/>
      <c r="PO1350"/>
      <c r="PP1350"/>
      <c r="PQ1350"/>
      <c r="PR1350"/>
      <c r="PS1350"/>
      <c r="PT1350"/>
      <c r="PU1350"/>
      <c r="PV1350"/>
      <c r="PW1350"/>
      <c r="PX1350"/>
      <c r="PY1350"/>
      <c r="PZ1350"/>
      <c r="QA1350"/>
      <c r="QB1350"/>
      <c r="QC1350"/>
      <c r="QD1350"/>
      <c r="QE1350"/>
      <c r="QF1350"/>
      <c r="QG1350"/>
      <c r="QH1350"/>
      <c r="QI1350"/>
      <c r="QJ1350"/>
      <c r="QK1350"/>
      <c r="QL1350"/>
      <c r="QM1350"/>
      <c r="QN1350"/>
      <c r="QO1350"/>
      <c r="QP1350"/>
      <c r="QQ1350"/>
      <c r="QR1350"/>
      <c r="QS1350"/>
      <c r="QT1350"/>
      <c r="QU1350"/>
      <c r="QV1350"/>
      <c r="QW1350"/>
      <c r="QX1350"/>
      <c r="QY1350"/>
      <c r="QZ1350"/>
      <c r="RA1350"/>
      <c r="RB1350"/>
      <c r="RC1350"/>
      <c r="RD1350"/>
      <c r="RE1350"/>
      <c r="RF1350"/>
      <c r="RG1350"/>
      <c r="RH1350"/>
      <c r="RI1350"/>
      <c r="RJ1350"/>
      <c r="RK1350"/>
      <c r="RL1350"/>
      <c r="RM1350"/>
      <c r="RN1350"/>
      <c r="RO1350"/>
      <c r="RP1350"/>
      <c r="RQ1350"/>
      <c r="RR1350"/>
      <c r="RS1350"/>
      <c r="RT1350"/>
      <c r="RU1350"/>
      <c r="RV1350"/>
      <c r="RW1350"/>
      <c r="RX1350"/>
      <c r="RY1350"/>
      <c r="RZ1350"/>
      <c r="SA1350"/>
      <c r="SB1350"/>
      <c r="SC1350"/>
      <c r="SD1350"/>
      <c r="SE1350"/>
      <c r="SF1350"/>
      <c r="SG1350"/>
      <c r="SH1350"/>
      <c r="SI1350"/>
      <c r="SJ1350"/>
      <c r="SK1350"/>
      <c r="SL1350"/>
      <c r="SM1350"/>
      <c r="SN1350"/>
      <c r="SO1350"/>
      <c r="SP1350"/>
      <c r="SQ1350"/>
      <c r="SR1350"/>
      <c r="SS1350"/>
      <c r="ST1350"/>
      <c r="SU1350"/>
      <c r="SV1350"/>
      <c r="SW1350"/>
      <c r="SX1350"/>
      <c r="SY1350"/>
      <c r="SZ1350"/>
      <c r="TA1350"/>
      <c r="TB1350"/>
      <c r="TC1350"/>
      <c r="TD1350"/>
    </row>
    <row r="1351" spans="1:524" ht="16.5" customHeight="1" x14ac:dyDescent="0.2">
      <c r="A1351" s="20">
        <v>743</v>
      </c>
      <c r="B1351" s="20" t="s">
        <v>62</v>
      </c>
      <c r="C1351" s="20" t="s">
        <v>915</v>
      </c>
      <c r="D1351" s="20" t="s">
        <v>38</v>
      </c>
      <c r="E1351" s="20" t="s">
        <v>1345</v>
      </c>
      <c r="F1351" s="22" t="s">
        <v>967</v>
      </c>
      <c r="G1351" s="20" t="s">
        <v>42</v>
      </c>
      <c r="H1351" s="20" t="s">
        <v>35</v>
      </c>
      <c r="I1351" s="20" t="s">
        <v>81</v>
      </c>
      <c r="J1351" s="22" t="s">
        <v>915</v>
      </c>
      <c r="K1351" s="20"/>
      <c r="L1351" s="20"/>
      <c r="M1351" s="20"/>
      <c r="N1351" s="20"/>
      <c r="O1351" s="23"/>
      <c r="P1351" s="23">
        <v>3000000</v>
      </c>
      <c r="Q1351" s="24">
        <v>1</v>
      </c>
      <c r="R1351" s="25">
        <v>45748</v>
      </c>
      <c r="S1351" s="20" t="s">
        <v>83</v>
      </c>
      <c r="T1351" s="26">
        <f t="shared" si="23"/>
        <v>3000000</v>
      </c>
      <c r="U1351" s="27" t="s">
        <v>100</v>
      </c>
      <c r="V1351" s="27" t="s">
        <v>100</v>
      </c>
      <c r="W1351"/>
      <c r="X1351"/>
      <c r="Y1351"/>
      <c r="Z1351"/>
      <c r="AA1351"/>
      <c r="AB1351"/>
      <c r="AC1351"/>
      <c r="AD1351"/>
      <c r="AE1351"/>
      <c r="AF1351"/>
      <c r="AG1351"/>
      <c r="AH1351"/>
      <c r="AI1351"/>
      <c r="AJ1351"/>
      <c r="AK1351"/>
      <c r="AL1351"/>
      <c r="AM1351"/>
      <c r="AN1351"/>
      <c r="AO1351"/>
      <c r="AP1351"/>
      <c r="AQ1351"/>
      <c r="AR1351"/>
      <c r="AS1351"/>
      <c r="AT1351"/>
      <c r="AU1351"/>
      <c r="AV1351"/>
      <c r="AW1351"/>
      <c r="AX1351"/>
      <c r="AY1351"/>
      <c r="AZ1351"/>
      <c r="BA1351"/>
      <c r="BB1351"/>
      <c r="BC1351"/>
      <c r="BD1351"/>
      <c r="BE1351"/>
      <c r="BF1351"/>
      <c r="BG1351"/>
      <c r="BH1351"/>
      <c r="BI1351"/>
      <c r="BJ1351"/>
      <c r="BK1351"/>
      <c r="BL1351"/>
      <c r="BM1351"/>
      <c r="BN1351"/>
      <c r="BO1351"/>
      <c r="BP1351"/>
      <c r="BQ1351"/>
      <c r="BR1351"/>
      <c r="BS1351"/>
      <c r="BT1351"/>
      <c r="BU1351"/>
      <c r="BV1351"/>
      <c r="BW1351"/>
      <c r="BX1351"/>
      <c r="BY1351"/>
      <c r="BZ1351"/>
      <c r="CA1351"/>
      <c r="CB1351"/>
      <c r="CC1351"/>
      <c r="CD1351"/>
      <c r="CE1351"/>
      <c r="CF1351"/>
      <c r="CG1351"/>
      <c r="CH1351"/>
      <c r="CI1351"/>
      <c r="CJ1351"/>
      <c r="CK1351"/>
      <c r="CL1351"/>
      <c r="CM1351"/>
      <c r="CN1351"/>
      <c r="CO1351"/>
      <c r="CP1351"/>
      <c r="CQ1351"/>
      <c r="CR1351"/>
      <c r="CS1351"/>
      <c r="CT1351"/>
      <c r="CU1351"/>
      <c r="CV1351"/>
      <c r="CW1351"/>
      <c r="CX1351"/>
      <c r="CY1351"/>
      <c r="CZ1351"/>
      <c r="DA1351"/>
      <c r="DB1351"/>
      <c r="DC1351"/>
      <c r="DD1351"/>
      <c r="DE1351"/>
      <c r="DF1351"/>
      <c r="DG1351"/>
      <c r="DH1351"/>
      <c r="DI1351"/>
      <c r="DJ1351"/>
      <c r="DK1351"/>
      <c r="DL1351"/>
      <c r="DM1351"/>
      <c r="DN1351"/>
      <c r="DO1351"/>
      <c r="DP1351"/>
      <c r="DQ1351"/>
      <c r="DR1351"/>
      <c r="DS1351"/>
      <c r="DT1351"/>
      <c r="DU1351"/>
      <c r="DV1351"/>
      <c r="DW1351"/>
      <c r="DX1351"/>
      <c r="DY1351"/>
      <c r="DZ1351"/>
      <c r="EA1351"/>
      <c r="EB1351"/>
      <c r="EC1351"/>
      <c r="ED1351"/>
      <c r="EE1351"/>
      <c r="EF1351"/>
      <c r="EG1351"/>
      <c r="EH1351"/>
      <c r="EI1351"/>
      <c r="EJ1351"/>
      <c r="EK1351"/>
      <c r="EL1351"/>
      <c r="EM1351"/>
      <c r="EN1351"/>
      <c r="EO1351"/>
      <c r="EP1351"/>
      <c r="EQ1351"/>
      <c r="ER1351"/>
      <c r="ES1351"/>
      <c r="ET1351"/>
      <c r="EU1351"/>
      <c r="EV1351"/>
      <c r="EW1351"/>
      <c r="EX1351"/>
      <c r="EY1351"/>
      <c r="EZ1351"/>
      <c r="FA1351"/>
      <c r="FB1351"/>
      <c r="FC1351"/>
      <c r="FD1351"/>
      <c r="FE1351"/>
      <c r="FF1351"/>
      <c r="FG1351"/>
      <c r="FH1351"/>
      <c r="FI1351"/>
      <c r="FJ1351"/>
      <c r="FK1351"/>
      <c r="FL1351"/>
      <c r="FM1351"/>
      <c r="FN1351"/>
      <c r="FO1351"/>
      <c r="FP1351"/>
      <c r="FQ1351"/>
      <c r="FR1351"/>
      <c r="FS1351"/>
      <c r="FT1351"/>
      <c r="FU1351"/>
      <c r="FV1351"/>
      <c r="FW1351"/>
      <c r="FX1351"/>
      <c r="FY1351"/>
      <c r="FZ1351"/>
      <c r="GA1351"/>
      <c r="GB1351"/>
      <c r="GC1351"/>
      <c r="GD1351"/>
      <c r="GE1351"/>
      <c r="GF1351"/>
      <c r="GG1351"/>
      <c r="GH1351"/>
      <c r="GI1351"/>
      <c r="GJ1351"/>
      <c r="GK1351"/>
      <c r="GL1351"/>
      <c r="GM1351"/>
      <c r="GN1351"/>
      <c r="GO1351"/>
      <c r="GP1351"/>
      <c r="GQ1351"/>
      <c r="GR1351"/>
      <c r="GS1351"/>
      <c r="GT1351"/>
      <c r="GU1351"/>
      <c r="GV1351"/>
      <c r="GW1351"/>
      <c r="GX1351"/>
      <c r="GY1351"/>
      <c r="GZ1351"/>
      <c r="HA1351"/>
      <c r="HB1351"/>
      <c r="HC1351"/>
      <c r="HD1351"/>
      <c r="HE1351"/>
      <c r="HF1351"/>
      <c r="HG1351"/>
      <c r="HH1351"/>
      <c r="HI1351"/>
      <c r="HJ1351"/>
      <c r="HK1351"/>
      <c r="HL1351"/>
      <c r="HM1351"/>
      <c r="HN1351"/>
      <c r="HO1351"/>
      <c r="HP1351"/>
      <c r="HQ1351"/>
      <c r="HR1351"/>
      <c r="HS1351"/>
      <c r="HT1351"/>
      <c r="HU1351"/>
      <c r="HV1351"/>
      <c r="HW1351"/>
      <c r="HX1351"/>
      <c r="HY1351"/>
      <c r="HZ1351"/>
      <c r="IA1351"/>
      <c r="IB1351"/>
      <c r="IC1351"/>
      <c r="ID1351"/>
      <c r="IE1351"/>
      <c r="IF1351"/>
      <c r="IG1351"/>
      <c r="IH1351"/>
      <c r="II1351"/>
      <c r="IJ1351"/>
      <c r="IK1351"/>
      <c r="IL1351"/>
      <c r="IM1351"/>
      <c r="IN1351"/>
      <c r="IO1351"/>
      <c r="IP1351"/>
      <c r="IQ1351"/>
      <c r="IR1351"/>
      <c r="IS1351"/>
      <c r="IT1351"/>
      <c r="IU1351"/>
      <c r="IV1351"/>
      <c r="IW1351"/>
      <c r="IX1351"/>
      <c r="IY1351"/>
      <c r="IZ1351"/>
      <c r="JA1351"/>
      <c r="JB1351"/>
      <c r="JC1351"/>
      <c r="JD1351"/>
      <c r="JE1351"/>
      <c r="JF1351"/>
      <c r="JG1351"/>
      <c r="JH1351"/>
      <c r="JI1351"/>
      <c r="JJ1351"/>
      <c r="JK1351"/>
      <c r="JL1351"/>
      <c r="JM1351"/>
      <c r="JN1351"/>
      <c r="JO1351"/>
      <c r="JP1351"/>
      <c r="JQ1351"/>
      <c r="JR1351"/>
      <c r="JS1351"/>
      <c r="JT1351"/>
      <c r="JU1351"/>
      <c r="JV1351"/>
      <c r="JW1351"/>
      <c r="JX1351"/>
      <c r="JY1351"/>
      <c r="JZ1351"/>
      <c r="KA1351"/>
      <c r="KB1351"/>
      <c r="KC1351"/>
      <c r="KD1351"/>
      <c r="KE1351"/>
      <c r="KF1351"/>
      <c r="KG1351"/>
      <c r="KH1351"/>
      <c r="KI1351"/>
      <c r="KJ1351"/>
      <c r="KK1351"/>
      <c r="KL1351"/>
      <c r="KM1351"/>
      <c r="KN1351"/>
      <c r="KO1351"/>
      <c r="KP1351"/>
      <c r="KQ1351"/>
      <c r="KR1351"/>
      <c r="KS1351"/>
      <c r="KT1351"/>
      <c r="KU1351"/>
      <c r="KV1351"/>
      <c r="KW1351"/>
      <c r="KX1351"/>
      <c r="KY1351"/>
      <c r="KZ1351"/>
      <c r="LA1351"/>
      <c r="LB1351"/>
      <c r="LC1351"/>
      <c r="LD1351"/>
      <c r="LE1351"/>
      <c r="LF1351"/>
      <c r="LG1351"/>
      <c r="LH1351"/>
      <c r="LI1351"/>
      <c r="LJ1351"/>
      <c r="LK1351"/>
      <c r="LL1351"/>
      <c r="LM1351"/>
      <c r="LN1351"/>
      <c r="LO1351"/>
      <c r="LP1351"/>
      <c r="LQ1351"/>
      <c r="LR1351"/>
      <c r="LS1351"/>
      <c r="LT1351"/>
      <c r="LU1351"/>
      <c r="LV1351"/>
      <c r="LW1351"/>
      <c r="LX1351"/>
      <c r="LY1351"/>
      <c r="LZ1351"/>
      <c r="MA1351"/>
      <c r="MB1351"/>
      <c r="MC1351"/>
      <c r="MD1351"/>
      <c r="ME1351"/>
      <c r="MF1351"/>
      <c r="MG1351"/>
      <c r="MH1351"/>
      <c r="MI1351"/>
      <c r="MJ1351"/>
      <c r="MK1351"/>
      <c r="ML1351"/>
      <c r="MM1351"/>
      <c r="MN1351"/>
      <c r="MO1351"/>
      <c r="MP1351"/>
      <c r="MQ1351"/>
      <c r="MR1351"/>
      <c r="MS1351"/>
      <c r="MT1351"/>
      <c r="MU1351"/>
      <c r="MV1351"/>
      <c r="MW1351"/>
      <c r="MX1351"/>
      <c r="MY1351"/>
      <c r="MZ1351"/>
      <c r="NA1351"/>
      <c r="NB1351"/>
      <c r="NC1351"/>
      <c r="ND1351"/>
      <c r="NE1351"/>
      <c r="NF1351"/>
      <c r="NG1351"/>
      <c r="NH1351"/>
      <c r="NI1351"/>
      <c r="NJ1351"/>
      <c r="NK1351"/>
      <c r="NL1351"/>
      <c r="NM1351"/>
      <c r="NN1351"/>
      <c r="NO1351"/>
      <c r="NP1351"/>
      <c r="NQ1351"/>
      <c r="NR1351"/>
      <c r="NS1351"/>
      <c r="NT1351"/>
      <c r="NU1351"/>
      <c r="NV1351"/>
      <c r="NW1351"/>
      <c r="NX1351"/>
      <c r="NY1351"/>
      <c r="NZ1351"/>
      <c r="OA1351"/>
      <c r="OB1351"/>
      <c r="OC1351"/>
      <c r="OD1351"/>
      <c r="OE1351"/>
      <c r="OF1351"/>
      <c r="OG1351"/>
      <c r="OH1351"/>
      <c r="OI1351"/>
      <c r="OJ1351"/>
      <c r="OK1351"/>
      <c r="OL1351"/>
      <c r="OM1351"/>
      <c r="ON1351"/>
      <c r="OO1351"/>
      <c r="OP1351"/>
      <c r="OQ1351"/>
      <c r="OR1351"/>
      <c r="OS1351"/>
      <c r="OT1351"/>
      <c r="OU1351"/>
      <c r="OV1351"/>
      <c r="OW1351"/>
      <c r="OX1351"/>
      <c r="OY1351"/>
      <c r="OZ1351"/>
      <c r="PA1351"/>
      <c r="PB1351"/>
      <c r="PC1351"/>
      <c r="PD1351"/>
      <c r="PE1351"/>
      <c r="PF1351"/>
      <c r="PG1351"/>
      <c r="PH1351"/>
      <c r="PI1351"/>
      <c r="PJ1351"/>
      <c r="PK1351"/>
      <c r="PL1351"/>
      <c r="PM1351"/>
      <c r="PN1351"/>
      <c r="PO1351"/>
      <c r="PP1351"/>
      <c r="PQ1351"/>
      <c r="PR1351"/>
      <c r="PS1351"/>
      <c r="PT1351"/>
      <c r="PU1351"/>
      <c r="PV1351"/>
      <c r="PW1351"/>
      <c r="PX1351"/>
      <c r="PY1351"/>
      <c r="PZ1351"/>
      <c r="QA1351"/>
      <c r="QB1351"/>
      <c r="QC1351"/>
      <c r="QD1351"/>
      <c r="QE1351"/>
      <c r="QF1351"/>
      <c r="QG1351"/>
      <c r="QH1351"/>
      <c r="QI1351"/>
      <c r="QJ1351"/>
      <c r="QK1351"/>
      <c r="QL1351"/>
      <c r="QM1351"/>
      <c r="QN1351"/>
      <c r="QO1351"/>
      <c r="QP1351"/>
      <c r="QQ1351"/>
      <c r="QR1351"/>
      <c r="QS1351"/>
      <c r="QT1351"/>
      <c r="QU1351"/>
      <c r="QV1351"/>
      <c r="QW1351"/>
      <c r="QX1351"/>
      <c r="QY1351"/>
      <c r="QZ1351"/>
      <c r="RA1351"/>
      <c r="RB1351"/>
      <c r="RC1351"/>
      <c r="RD1351"/>
      <c r="RE1351"/>
      <c r="RF1351"/>
      <c r="RG1351"/>
      <c r="RH1351"/>
      <c r="RI1351"/>
      <c r="RJ1351"/>
      <c r="RK1351"/>
      <c r="RL1351"/>
      <c r="RM1351"/>
      <c r="RN1351"/>
      <c r="RO1351"/>
      <c r="RP1351"/>
      <c r="RQ1351"/>
      <c r="RR1351"/>
      <c r="RS1351"/>
      <c r="RT1351"/>
      <c r="RU1351"/>
      <c r="RV1351"/>
      <c r="RW1351"/>
      <c r="RX1351"/>
      <c r="RY1351"/>
      <c r="RZ1351"/>
      <c r="SA1351"/>
      <c r="SB1351"/>
      <c r="SC1351"/>
      <c r="SD1351"/>
      <c r="SE1351"/>
      <c r="SF1351"/>
      <c r="SG1351"/>
      <c r="SH1351"/>
      <c r="SI1351"/>
      <c r="SJ1351"/>
      <c r="SK1351"/>
      <c r="SL1351"/>
      <c r="SM1351"/>
      <c r="SN1351"/>
      <c r="SO1351"/>
      <c r="SP1351"/>
      <c r="SQ1351"/>
      <c r="SR1351"/>
      <c r="SS1351"/>
      <c r="ST1351"/>
      <c r="SU1351"/>
      <c r="SV1351"/>
      <c r="SW1351"/>
      <c r="SX1351"/>
      <c r="SY1351"/>
      <c r="SZ1351"/>
      <c r="TA1351"/>
      <c r="TB1351"/>
      <c r="TC1351"/>
      <c r="TD1351"/>
    </row>
    <row r="1352" spans="1:524" ht="16.5" customHeight="1" x14ac:dyDescent="0.2">
      <c r="A1352" s="20">
        <v>744</v>
      </c>
      <c r="B1352" s="20" t="s">
        <v>62</v>
      </c>
      <c r="C1352" s="20" t="s">
        <v>915</v>
      </c>
      <c r="D1352" s="20" t="s">
        <v>38</v>
      </c>
      <c r="E1352" s="20" t="s">
        <v>1345</v>
      </c>
      <c r="F1352" s="22" t="s">
        <v>967</v>
      </c>
      <c r="G1352" s="20" t="s">
        <v>42</v>
      </c>
      <c r="H1352" s="20" t="s">
        <v>35</v>
      </c>
      <c r="I1352" s="20" t="s">
        <v>81</v>
      </c>
      <c r="J1352" s="22" t="s">
        <v>915</v>
      </c>
      <c r="K1352" s="20"/>
      <c r="L1352" s="20"/>
      <c r="M1352" s="20"/>
      <c r="N1352" s="20"/>
      <c r="O1352" s="23"/>
      <c r="P1352" s="23">
        <v>3000000</v>
      </c>
      <c r="Q1352" s="24">
        <v>1</v>
      </c>
      <c r="R1352" s="25">
        <v>45778</v>
      </c>
      <c r="S1352" s="20" t="s">
        <v>83</v>
      </c>
      <c r="T1352" s="26">
        <f t="shared" si="23"/>
        <v>3000000</v>
      </c>
      <c r="U1352" s="27" t="s">
        <v>100</v>
      </c>
      <c r="V1352" s="27" t="s">
        <v>100</v>
      </c>
      <c r="W1352"/>
      <c r="X1352"/>
      <c r="Y1352"/>
      <c r="Z1352"/>
      <c r="AA1352"/>
      <c r="AB1352"/>
      <c r="AC1352"/>
      <c r="AD1352"/>
      <c r="AE1352"/>
      <c r="AF1352"/>
      <c r="AG1352"/>
      <c r="AH1352"/>
      <c r="AI1352"/>
      <c r="AJ1352"/>
      <c r="AK1352"/>
      <c r="AL1352"/>
      <c r="AM1352"/>
      <c r="AN1352"/>
      <c r="AO1352"/>
      <c r="AP1352"/>
      <c r="AQ1352"/>
      <c r="AR1352"/>
      <c r="AS1352"/>
      <c r="AT1352"/>
      <c r="AU1352"/>
      <c r="AV1352"/>
      <c r="AW1352"/>
      <c r="AX1352"/>
      <c r="AY1352"/>
      <c r="AZ1352"/>
      <c r="BA1352"/>
      <c r="BB1352"/>
      <c r="BC1352"/>
      <c r="BD1352"/>
      <c r="BE1352"/>
      <c r="BF1352"/>
      <c r="BG1352"/>
      <c r="BH1352"/>
      <c r="BI1352"/>
      <c r="BJ1352"/>
      <c r="BK1352"/>
      <c r="BL1352"/>
      <c r="BM1352"/>
      <c r="BN1352"/>
      <c r="BO1352"/>
      <c r="BP1352"/>
      <c r="BQ1352"/>
      <c r="BR1352"/>
      <c r="BS1352"/>
      <c r="BT1352"/>
      <c r="BU1352"/>
      <c r="BV1352"/>
      <c r="BW1352"/>
      <c r="BX1352"/>
      <c r="BY1352"/>
      <c r="BZ1352"/>
      <c r="CA1352"/>
      <c r="CB1352"/>
      <c r="CC1352"/>
      <c r="CD1352"/>
      <c r="CE1352"/>
      <c r="CF1352"/>
      <c r="CG1352"/>
      <c r="CH1352"/>
      <c r="CI1352"/>
      <c r="CJ1352"/>
      <c r="CK1352"/>
      <c r="CL1352"/>
      <c r="CM1352"/>
      <c r="CN1352"/>
      <c r="CO1352"/>
      <c r="CP1352"/>
      <c r="CQ1352"/>
      <c r="CR1352"/>
      <c r="CS1352"/>
      <c r="CT1352"/>
      <c r="CU1352"/>
      <c r="CV1352"/>
      <c r="CW1352"/>
      <c r="CX1352"/>
      <c r="CY1352"/>
      <c r="CZ1352"/>
      <c r="DA1352"/>
      <c r="DB1352"/>
      <c r="DC1352"/>
      <c r="DD1352"/>
      <c r="DE1352"/>
      <c r="DF1352"/>
      <c r="DG1352"/>
      <c r="DH1352"/>
      <c r="DI1352"/>
      <c r="DJ1352"/>
      <c r="DK1352"/>
      <c r="DL1352"/>
      <c r="DM1352"/>
      <c r="DN1352"/>
      <c r="DO1352"/>
      <c r="DP1352"/>
      <c r="DQ1352"/>
      <c r="DR1352"/>
      <c r="DS1352"/>
      <c r="DT1352"/>
      <c r="DU1352"/>
      <c r="DV1352"/>
      <c r="DW1352"/>
      <c r="DX1352"/>
      <c r="DY1352"/>
      <c r="DZ1352"/>
      <c r="EA1352"/>
      <c r="EB1352"/>
      <c r="EC1352"/>
      <c r="ED1352"/>
      <c r="EE1352"/>
      <c r="EF1352"/>
      <c r="EG1352"/>
      <c r="EH1352"/>
      <c r="EI1352"/>
      <c r="EJ1352"/>
      <c r="EK1352"/>
      <c r="EL1352"/>
      <c r="EM1352"/>
      <c r="EN1352"/>
      <c r="EO1352"/>
      <c r="EP1352"/>
      <c r="EQ1352"/>
      <c r="ER1352"/>
      <c r="ES1352"/>
      <c r="ET1352"/>
      <c r="EU1352"/>
      <c r="EV1352"/>
      <c r="EW1352"/>
      <c r="EX1352"/>
      <c r="EY1352"/>
      <c r="EZ1352"/>
      <c r="FA1352"/>
      <c r="FB1352"/>
      <c r="FC1352"/>
      <c r="FD1352"/>
      <c r="FE1352"/>
      <c r="FF1352"/>
      <c r="FG1352"/>
      <c r="FH1352"/>
      <c r="FI1352"/>
      <c r="FJ1352"/>
      <c r="FK1352"/>
      <c r="FL1352"/>
      <c r="FM1352"/>
      <c r="FN1352"/>
      <c r="FO1352"/>
      <c r="FP1352"/>
      <c r="FQ1352"/>
      <c r="FR1352"/>
      <c r="FS1352"/>
      <c r="FT1352"/>
      <c r="FU1352"/>
      <c r="FV1352"/>
      <c r="FW1352"/>
      <c r="FX1352"/>
      <c r="FY1352"/>
      <c r="FZ1352"/>
      <c r="GA1352"/>
      <c r="GB1352"/>
      <c r="GC1352"/>
      <c r="GD1352"/>
      <c r="GE1352"/>
      <c r="GF1352"/>
      <c r="GG1352"/>
      <c r="GH1352"/>
      <c r="GI1352"/>
      <c r="GJ1352"/>
      <c r="GK1352"/>
      <c r="GL1352"/>
      <c r="GM1352"/>
      <c r="GN1352"/>
      <c r="GO1352"/>
      <c r="GP1352"/>
      <c r="GQ1352"/>
      <c r="GR1352"/>
      <c r="GS1352"/>
      <c r="GT1352"/>
      <c r="GU1352"/>
      <c r="GV1352"/>
      <c r="GW1352"/>
      <c r="GX1352"/>
      <c r="GY1352"/>
      <c r="GZ1352"/>
      <c r="HA1352"/>
      <c r="HB1352"/>
      <c r="HC1352"/>
      <c r="HD1352"/>
      <c r="HE1352"/>
      <c r="HF1352"/>
      <c r="HG1352"/>
      <c r="HH1352"/>
      <c r="HI1352"/>
      <c r="HJ1352"/>
      <c r="HK1352"/>
      <c r="HL1352"/>
      <c r="HM1352"/>
      <c r="HN1352"/>
      <c r="HO1352"/>
      <c r="HP1352"/>
      <c r="HQ1352"/>
      <c r="HR1352"/>
      <c r="HS1352"/>
      <c r="HT1352"/>
      <c r="HU1352"/>
      <c r="HV1352"/>
      <c r="HW1352"/>
      <c r="HX1352"/>
      <c r="HY1352"/>
      <c r="HZ1352"/>
      <c r="IA1352"/>
      <c r="IB1352"/>
      <c r="IC1352"/>
      <c r="ID1352"/>
      <c r="IE1352"/>
      <c r="IF1352"/>
      <c r="IG1352"/>
      <c r="IH1352"/>
      <c r="II1352"/>
      <c r="IJ1352"/>
      <c r="IK1352"/>
      <c r="IL1352"/>
      <c r="IM1352"/>
      <c r="IN1352"/>
      <c r="IO1352"/>
      <c r="IP1352"/>
      <c r="IQ1352"/>
      <c r="IR1352"/>
      <c r="IS1352"/>
      <c r="IT1352"/>
      <c r="IU1352"/>
      <c r="IV1352"/>
      <c r="IW1352"/>
      <c r="IX1352"/>
      <c r="IY1352"/>
      <c r="IZ1352"/>
      <c r="JA1352"/>
      <c r="JB1352"/>
      <c r="JC1352"/>
      <c r="JD1352"/>
      <c r="JE1352"/>
      <c r="JF1352"/>
      <c r="JG1352"/>
      <c r="JH1352"/>
      <c r="JI1352"/>
      <c r="JJ1352"/>
      <c r="JK1352"/>
      <c r="JL1352"/>
      <c r="JM1352"/>
      <c r="JN1352"/>
      <c r="JO1352"/>
      <c r="JP1352"/>
      <c r="JQ1352"/>
      <c r="JR1352"/>
      <c r="JS1352"/>
      <c r="JT1352"/>
      <c r="JU1352"/>
      <c r="JV1352"/>
      <c r="JW1352"/>
      <c r="JX1352"/>
      <c r="JY1352"/>
      <c r="JZ1352"/>
      <c r="KA1352"/>
      <c r="KB1352"/>
      <c r="KC1352"/>
      <c r="KD1352"/>
      <c r="KE1352"/>
      <c r="KF1352"/>
      <c r="KG1352"/>
      <c r="KH1352"/>
      <c r="KI1352"/>
      <c r="KJ1352"/>
      <c r="KK1352"/>
      <c r="KL1352"/>
      <c r="KM1352"/>
      <c r="KN1352"/>
      <c r="KO1352"/>
      <c r="KP1352"/>
      <c r="KQ1352"/>
      <c r="KR1352"/>
      <c r="KS1352"/>
      <c r="KT1352"/>
      <c r="KU1352"/>
      <c r="KV1352"/>
      <c r="KW1352"/>
      <c r="KX1352"/>
      <c r="KY1352"/>
      <c r="KZ1352"/>
      <c r="LA1352"/>
      <c r="LB1352"/>
      <c r="LC1352"/>
      <c r="LD1352"/>
      <c r="LE1352"/>
      <c r="LF1352"/>
      <c r="LG1352"/>
      <c r="LH1352"/>
      <c r="LI1352"/>
      <c r="LJ1352"/>
      <c r="LK1352"/>
      <c r="LL1352"/>
      <c r="LM1352"/>
      <c r="LN1352"/>
      <c r="LO1352"/>
      <c r="LP1352"/>
      <c r="LQ1352"/>
      <c r="LR1352"/>
      <c r="LS1352"/>
      <c r="LT1352"/>
      <c r="LU1352"/>
      <c r="LV1352"/>
      <c r="LW1352"/>
      <c r="LX1352"/>
      <c r="LY1352"/>
      <c r="LZ1352"/>
      <c r="MA1352"/>
      <c r="MB1352"/>
      <c r="MC1352"/>
      <c r="MD1352"/>
      <c r="ME1352"/>
      <c r="MF1352"/>
      <c r="MG1352"/>
      <c r="MH1352"/>
      <c r="MI1352"/>
      <c r="MJ1352"/>
      <c r="MK1352"/>
      <c r="ML1352"/>
      <c r="MM1352"/>
      <c r="MN1352"/>
      <c r="MO1352"/>
      <c r="MP1352"/>
      <c r="MQ1352"/>
      <c r="MR1352"/>
      <c r="MS1352"/>
      <c r="MT1352"/>
      <c r="MU1352"/>
      <c r="MV1352"/>
      <c r="MW1352"/>
      <c r="MX1352"/>
      <c r="MY1352"/>
      <c r="MZ1352"/>
      <c r="NA1352"/>
      <c r="NB1352"/>
      <c r="NC1352"/>
      <c r="ND1352"/>
      <c r="NE1352"/>
      <c r="NF1352"/>
      <c r="NG1352"/>
      <c r="NH1352"/>
      <c r="NI1352"/>
      <c r="NJ1352"/>
      <c r="NK1352"/>
      <c r="NL1352"/>
      <c r="NM1352"/>
      <c r="NN1352"/>
      <c r="NO1352"/>
      <c r="NP1352"/>
      <c r="NQ1352"/>
      <c r="NR1352"/>
      <c r="NS1352"/>
      <c r="NT1352"/>
      <c r="NU1352"/>
      <c r="NV1352"/>
      <c r="NW1352"/>
      <c r="NX1352"/>
      <c r="NY1352"/>
      <c r="NZ1352"/>
      <c r="OA1352"/>
      <c r="OB1352"/>
      <c r="OC1352"/>
      <c r="OD1352"/>
      <c r="OE1352"/>
      <c r="OF1352"/>
      <c r="OG1352"/>
      <c r="OH1352"/>
      <c r="OI1352"/>
      <c r="OJ1352"/>
      <c r="OK1352"/>
      <c r="OL1352"/>
      <c r="OM1352"/>
      <c r="ON1352"/>
      <c r="OO1352"/>
      <c r="OP1352"/>
      <c r="OQ1352"/>
      <c r="OR1352"/>
      <c r="OS1352"/>
      <c r="OT1352"/>
      <c r="OU1352"/>
      <c r="OV1352"/>
      <c r="OW1352"/>
      <c r="OX1352"/>
      <c r="OY1352"/>
      <c r="OZ1352"/>
      <c r="PA1352"/>
      <c r="PB1352"/>
      <c r="PC1352"/>
      <c r="PD1352"/>
      <c r="PE1352"/>
      <c r="PF1352"/>
      <c r="PG1352"/>
      <c r="PH1352"/>
      <c r="PI1352"/>
      <c r="PJ1352"/>
      <c r="PK1352"/>
      <c r="PL1352"/>
      <c r="PM1352"/>
      <c r="PN1352"/>
      <c r="PO1352"/>
      <c r="PP1352"/>
      <c r="PQ1352"/>
      <c r="PR1352"/>
      <c r="PS1352"/>
      <c r="PT1352"/>
      <c r="PU1352"/>
      <c r="PV1352"/>
      <c r="PW1352"/>
      <c r="PX1352"/>
      <c r="PY1352"/>
      <c r="PZ1352"/>
      <c r="QA1352"/>
      <c r="QB1352"/>
      <c r="QC1352"/>
      <c r="QD1352"/>
      <c r="QE1352"/>
      <c r="QF1352"/>
      <c r="QG1352"/>
      <c r="QH1352"/>
      <c r="QI1352"/>
      <c r="QJ1352"/>
      <c r="QK1352"/>
      <c r="QL1352"/>
      <c r="QM1352"/>
      <c r="QN1352"/>
      <c r="QO1352"/>
      <c r="QP1352"/>
      <c r="QQ1352"/>
      <c r="QR1352"/>
      <c r="QS1352"/>
      <c r="QT1352"/>
      <c r="QU1352"/>
      <c r="QV1352"/>
      <c r="QW1352"/>
      <c r="QX1352"/>
      <c r="QY1352"/>
      <c r="QZ1352"/>
      <c r="RA1352"/>
      <c r="RB1352"/>
      <c r="RC1352"/>
      <c r="RD1352"/>
      <c r="RE1352"/>
      <c r="RF1352"/>
      <c r="RG1352"/>
      <c r="RH1352"/>
      <c r="RI1352"/>
      <c r="RJ1352"/>
      <c r="RK1352"/>
      <c r="RL1352"/>
      <c r="RM1352"/>
      <c r="RN1352"/>
      <c r="RO1352"/>
      <c r="RP1352"/>
      <c r="RQ1352"/>
      <c r="RR1352"/>
      <c r="RS1352"/>
      <c r="RT1352"/>
      <c r="RU1352"/>
      <c r="RV1352"/>
      <c r="RW1352"/>
      <c r="RX1352"/>
      <c r="RY1352"/>
      <c r="RZ1352"/>
      <c r="SA1352"/>
      <c r="SB1352"/>
      <c r="SC1352"/>
      <c r="SD1352"/>
      <c r="SE1352"/>
      <c r="SF1352"/>
      <c r="SG1352"/>
      <c r="SH1352"/>
      <c r="SI1352"/>
      <c r="SJ1352"/>
      <c r="SK1352"/>
      <c r="SL1352"/>
      <c r="SM1352"/>
      <c r="SN1352"/>
      <c r="SO1352"/>
      <c r="SP1352"/>
      <c r="SQ1352"/>
      <c r="SR1352"/>
      <c r="SS1352"/>
      <c r="ST1352"/>
      <c r="SU1352"/>
      <c r="SV1352"/>
      <c r="SW1352"/>
      <c r="SX1352"/>
      <c r="SY1352"/>
      <c r="SZ1352"/>
      <c r="TA1352"/>
      <c r="TB1352"/>
      <c r="TC1352"/>
      <c r="TD1352"/>
    </row>
    <row r="1353" spans="1:524" ht="16.5" customHeight="1" x14ac:dyDescent="0.2">
      <c r="A1353" s="20">
        <v>745</v>
      </c>
      <c r="B1353" s="20" t="s">
        <v>62</v>
      </c>
      <c r="C1353" s="20" t="s">
        <v>915</v>
      </c>
      <c r="D1353" s="20" t="s">
        <v>38</v>
      </c>
      <c r="E1353" s="20" t="s">
        <v>1345</v>
      </c>
      <c r="F1353" s="22" t="s">
        <v>967</v>
      </c>
      <c r="G1353" s="20" t="s">
        <v>42</v>
      </c>
      <c r="H1353" s="20" t="s">
        <v>35</v>
      </c>
      <c r="I1353" s="20" t="s">
        <v>81</v>
      </c>
      <c r="J1353" s="22" t="s">
        <v>915</v>
      </c>
      <c r="K1353" s="20"/>
      <c r="L1353" s="20"/>
      <c r="M1353" s="20"/>
      <c r="N1353" s="20"/>
      <c r="O1353" s="23"/>
      <c r="P1353" s="23">
        <v>3000000</v>
      </c>
      <c r="Q1353" s="24">
        <v>1</v>
      </c>
      <c r="R1353" s="25">
        <v>45809</v>
      </c>
      <c r="S1353" s="20" t="s">
        <v>83</v>
      </c>
      <c r="T1353" s="26">
        <f t="shared" si="23"/>
        <v>3000000</v>
      </c>
      <c r="U1353" s="27" t="s">
        <v>100</v>
      </c>
      <c r="V1353" s="27" t="s">
        <v>100</v>
      </c>
      <c r="W1353"/>
      <c r="X1353"/>
      <c r="Y1353"/>
      <c r="Z1353"/>
      <c r="AA1353"/>
      <c r="AB1353"/>
      <c r="AC1353"/>
      <c r="AD1353"/>
      <c r="AE1353"/>
      <c r="AF1353"/>
      <c r="AG1353"/>
      <c r="AH1353"/>
      <c r="AI1353"/>
      <c r="AJ1353"/>
      <c r="AK1353"/>
      <c r="AL1353"/>
      <c r="AM1353"/>
      <c r="AN1353"/>
      <c r="AO1353"/>
      <c r="AP1353"/>
      <c r="AQ1353"/>
      <c r="AR1353"/>
      <c r="AS1353"/>
      <c r="AT1353"/>
      <c r="AU1353"/>
      <c r="AV1353"/>
      <c r="AW1353"/>
      <c r="AX1353"/>
      <c r="AY1353"/>
      <c r="AZ1353"/>
      <c r="BA1353"/>
      <c r="BB1353"/>
      <c r="BC1353"/>
      <c r="BD1353"/>
      <c r="BE1353"/>
      <c r="BF1353"/>
      <c r="BG1353"/>
      <c r="BH1353"/>
      <c r="BI1353"/>
      <c r="BJ1353"/>
      <c r="BK1353"/>
      <c r="BL1353"/>
      <c r="BM1353"/>
      <c r="BN1353"/>
      <c r="BO1353"/>
      <c r="BP1353"/>
      <c r="BQ1353"/>
      <c r="BR1353"/>
      <c r="BS1353"/>
      <c r="BT1353"/>
      <c r="BU1353"/>
      <c r="BV1353"/>
      <c r="BW1353"/>
      <c r="BX1353"/>
      <c r="BY1353"/>
      <c r="BZ1353"/>
      <c r="CA1353"/>
      <c r="CB1353"/>
      <c r="CC1353"/>
      <c r="CD1353"/>
      <c r="CE1353"/>
      <c r="CF1353"/>
      <c r="CG1353"/>
      <c r="CH1353"/>
      <c r="CI1353"/>
      <c r="CJ1353"/>
      <c r="CK1353"/>
      <c r="CL1353"/>
      <c r="CM1353"/>
      <c r="CN1353"/>
      <c r="CO1353"/>
      <c r="CP1353"/>
      <c r="CQ1353"/>
      <c r="CR1353"/>
      <c r="CS1353"/>
      <c r="CT1353"/>
      <c r="CU1353"/>
      <c r="CV1353"/>
      <c r="CW1353"/>
      <c r="CX1353"/>
      <c r="CY1353"/>
      <c r="CZ1353"/>
      <c r="DA1353"/>
      <c r="DB1353"/>
      <c r="DC1353"/>
      <c r="DD1353"/>
      <c r="DE1353"/>
      <c r="DF1353"/>
      <c r="DG1353"/>
      <c r="DH1353"/>
      <c r="DI1353"/>
      <c r="DJ1353"/>
      <c r="DK1353"/>
      <c r="DL1353"/>
      <c r="DM1353"/>
      <c r="DN1353"/>
      <c r="DO1353"/>
      <c r="DP1353"/>
      <c r="DQ1353"/>
      <c r="DR1353"/>
      <c r="DS1353"/>
      <c r="DT1353"/>
      <c r="DU1353"/>
      <c r="DV1353"/>
      <c r="DW1353"/>
      <c r="DX1353"/>
      <c r="DY1353"/>
      <c r="DZ1353"/>
      <c r="EA1353"/>
      <c r="EB1353"/>
      <c r="EC1353"/>
      <c r="ED1353"/>
      <c r="EE1353"/>
      <c r="EF1353"/>
      <c r="EG1353"/>
      <c r="EH1353"/>
      <c r="EI1353"/>
      <c r="EJ1353"/>
      <c r="EK1353"/>
      <c r="EL1353"/>
      <c r="EM1353"/>
      <c r="EN1353"/>
      <c r="EO1353"/>
      <c r="EP1353"/>
      <c r="EQ1353"/>
      <c r="ER1353"/>
      <c r="ES1353"/>
      <c r="ET1353"/>
      <c r="EU1353"/>
      <c r="EV1353"/>
      <c r="EW1353"/>
      <c r="EX1353"/>
      <c r="EY1353"/>
      <c r="EZ1353"/>
      <c r="FA1353"/>
      <c r="FB1353"/>
      <c r="FC1353"/>
      <c r="FD1353"/>
      <c r="FE1353"/>
      <c r="FF1353"/>
      <c r="FG1353"/>
      <c r="FH1353"/>
      <c r="FI1353"/>
      <c r="FJ1353"/>
      <c r="FK1353"/>
      <c r="FL1353"/>
      <c r="FM1353"/>
      <c r="FN1353"/>
      <c r="FO1353"/>
      <c r="FP1353"/>
      <c r="FQ1353"/>
      <c r="FR1353"/>
      <c r="FS1353"/>
      <c r="FT1353"/>
      <c r="FU1353"/>
      <c r="FV1353"/>
      <c r="FW1353"/>
      <c r="FX1353"/>
      <c r="FY1353"/>
      <c r="FZ1353"/>
      <c r="GA1353"/>
      <c r="GB1353"/>
      <c r="GC1353"/>
      <c r="GD1353"/>
      <c r="GE1353"/>
      <c r="GF1353"/>
      <c r="GG1353"/>
      <c r="GH1353"/>
      <c r="GI1353"/>
      <c r="GJ1353"/>
      <c r="GK1353"/>
      <c r="GL1353"/>
      <c r="GM1353"/>
      <c r="GN1353"/>
      <c r="GO1353"/>
      <c r="GP1353"/>
      <c r="GQ1353"/>
      <c r="GR1353"/>
      <c r="GS1353"/>
      <c r="GT1353"/>
      <c r="GU1353"/>
      <c r="GV1353"/>
      <c r="GW1353"/>
      <c r="GX1353"/>
      <c r="GY1353"/>
      <c r="GZ1353"/>
      <c r="HA1353"/>
      <c r="HB1353"/>
      <c r="HC1353"/>
      <c r="HD1353"/>
      <c r="HE1353"/>
      <c r="HF1353"/>
      <c r="HG1353"/>
      <c r="HH1353"/>
      <c r="HI1353"/>
      <c r="HJ1353"/>
      <c r="HK1353"/>
      <c r="HL1353"/>
      <c r="HM1353"/>
      <c r="HN1353"/>
      <c r="HO1353"/>
      <c r="HP1353"/>
      <c r="HQ1353"/>
      <c r="HR1353"/>
      <c r="HS1353"/>
      <c r="HT1353"/>
      <c r="HU1353"/>
      <c r="HV1353"/>
      <c r="HW1353"/>
      <c r="HX1353"/>
      <c r="HY1353"/>
      <c r="HZ1353"/>
      <c r="IA1353"/>
      <c r="IB1353"/>
      <c r="IC1353"/>
      <c r="ID1353"/>
      <c r="IE1353"/>
      <c r="IF1353"/>
      <c r="IG1353"/>
      <c r="IH1353"/>
      <c r="II1353"/>
      <c r="IJ1353"/>
      <c r="IK1353"/>
      <c r="IL1353"/>
      <c r="IM1353"/>
      <c r="IN1353"/>
      <c r="IO1353"/>
      <c r="IP1353"/>
      <c r="IQ1353"/>
      <c r="IR1353"/>
      <c r="IS1353"/>
      <c r="IT1353"/>
      <c r="IU1353"/>
      <c r="IV1353"/>
      <c r="IW1353"/>
      <c r="IX1353"/>
      <c r="IY1353"/>
      <c r="IZ1353"/>
      <c r="JA1353"/>
      <c r="JB1353"/>
      <c r="JC1353"/>
      <c r="JD1353"/>
      <c r="JE1353"/>
      <c r="JF1353"/>
      <c r="JG1353"/>
      <c r="JH1353"/>
      <c r="JI1353"/>
      <c r="JJ1353"/>
      <c r="JK1353"/>
      <c r="JL1353"/>
      <c r="JM1353"/>
      <c r="JN1353"/>
      <c r="JO1353"/>
      <c r="JP1353"/>
      <c r="JQ1353"/>
      <c r="JR1353"/>
      <c r="JS1353"/>
      <c r="JT1353"/>
      <c r="JU1353"/>
      <c r="JV1353"/>
      <c r="JW1353"/>
      <c r="JX1353"/>
      <c r="JY1353"/>
      <c r="JZ1353"/>
      <c r="KA1353"/>
      <c r="KB1353"/>
      <c r="KC1353"/>
      <c r="KD1353"/>
      <c r="KE1353"/>
      <c r="KF1353"/>
      <c r="KG1353"/>
      <c r="KH1353"/>
      <c r="KI1353"/>
      <c r="KJ1353"/>
      <c r="KK1353"/>
      <c r="KL1353"/>
      <c r="KM1353"/>
      <c r="KN1353"/>
      <c r="KO1353"/>
      <c r="KP1353"/>
      <c r="KQ1353"/>
      <c r="KR1353"/>
      <c r="KS1353"/>
      <c r="KT1353"/>
      <c r="KU1353"/>
      <c r="KV1353"/>
      <c r="KW1353"/>
      <c r="KX1353"/>
      <c r="KY1353"/>
      <c r="KZ1353"/>
      <c r="LA1353"/>
      <c r="LB1353"/>
      <c r="LC1353"/>
      <c r="LD1353"/>
      <c r="LE1353"/>
      <c r="LF1353"/>
      <c r="LG1353"/>
      <c r="LH1353"/>
      <c r="LI1353"/>
      <c r="LJ1353"/>
      <c r="LK1353"/>
      <c r="LL1353"/>
      <c r="LM1353"/>
      <c r="LN1353"/>
      <c r="LO1353"/>
      <c r="LP1353"/>
      <c r="LQ1353"/>
      <c r="LR1353"/>
      <c r="LS1353"/>
      <c r="LT1353"/>
      <c r="LU1353"/>
      <c r="LV1353"/>
      <c r="LW1353"/>
      <c r="LX1353"/>
      <c r="LY1353"/>
      <c r="LZ1353"/>
      <c r="MA1353"/>
      <c r="MB1353"/>
      <c r="MC1353"/>
      <c r="MD1353"/>
      <c r="ME1353"/>
      <c r="MF1353"/>
      <c r="MG1353"/>
      <c r="MH1353"/>
      <c r="MI1353"/>
      <c r="MJ1353"/>
      <c r="MK1353"/>
      <c r="ML1353"/>
      <c r="MM1353"/>
      <c r="MN1353"/>
      <c r="MO1353"/>
      <c r="MP1353"/>
      <c r="MQ1353"/>
      <c r="MR1353"/>
      <c r="MS1353"/>
      <c r="MT1353"/>
      <c r="MU1353"/>
      <c r="MV1353"/>
      <c r="MW1353"/>
      <c r="MX1353"/>
      <c r="MY1353"/>
      <c r="MZ1353"/>
      <c r="NA1353"/>
      <c r="NB1353"/>
      <c r="NC1353"/>
      <c r="ND1353"/>
      <c r="NE1353"/>
      <c r="NF1353"/>
      <c r="NG1353"/>
      <c r="NH1353"/>
      <c r="NI1353"/>
      <c r="NJ1353"/>
      <c r="NK1353"/>
      <c r="NL1353"/>
      <c r="NM1353"/>
      <c r="NN1353"/>
      <c r="NO1353"/>
      <c r="NP1353"/>
      <c r="NQ1353"/>
      <c r="NR1353"/>
      <c r="NS1353"/>
      <c r="NT1353"/>
      <c r="NU1353"/>
      <c r="NV1353"/>
      <c r="NW1353"/>
      <c r="NX1353"/>
      <c r="NY1353"/>
      <c r="NZ1353"/>
      <c r="OA1353"/>
      <c r="OB1353"/>
      <c r="OC1353"/>
      <c r="OD1353"/>
      <c r="OE1353"/>
      <c r="OF1353"/>
      <c r="OG1353"/>
      <c r="OH1353"/>
      <c r="OI1353"/>
      <c r="OJ1353"/>
      <c r="OK1353"/>
      <c r="OL1353"/>
      <c r="OM1353"/>
      <c r="ON1353"/>
      <c r="OO1353"/>
      <c r="OP1353"/>
      <c r="OQ1353"/>
      <c r="OR1353"/>
      <c r="OS1353"/>
      <c r="OT1353"/>
      <c r="OU1353"/>
      <c r="OV1353"/>
      <c r="OW1353"/>
      <c r="OX1353"/>
      <c r="OY1353"/>
      <c r="OZ1353"/>
      <c r="PA1353"/>
      <c r="PB1353"/>
      <c r="PC1353"/>
      <c r="PD1353"/>
      <c r="PE1353"/>
      <c r="PF1353"/>
      <c r="PG1353"/>
      <c r="PH1353"/>
      <c r="PI1353"/>
      <c r="PJ1353"/>
      <c r="PK1353"/>
      <c r="PL1353"/>
      <c r="PM1353"/>
      <c r="PN1353"/>
      <c r="PO1353"/>
      <c r="PP1353"/>
      <c r="PQ1353"/>
      <c r="PR1353"/>
      <c r="PS1353"/>
      <c r="PT1353"/>
      <c r="PU1353"/>
      <c r="PV1353"/>
      <c r="PW1353"/>
      <c r="PX1353"/>
      <c r="PY1353"/>
      <c r="PZ1353"/>
      <c r="QA1353"/>
      <c r="QB1353"/>
      <c r="QC1353"/>
      <c r="QD1353"/>
      <c r="QE1353"/>
      <c r="QF1353"/>
      <c r="QG1353"/>
      <c r="QH1353"/>
      <c r="QI1353"/>
      <c r="QJ1353"/>
      <c r="QK1353"/>
      <c r="QL1353"/>
      <c r="QM1353"/>
      <c r="QN1353"/>
      <c r="QO1353"/>
      <c r="QP1353"/>
      <c r="QQ1353"/>
      <c r="QR1353"/>
      <c r="QS1353"/>
      <c r="QT1353"/>
      <c r="QU1353"/>
      <c r="QV1353"/>
      <c r="QW1353"/>
      <c r="QX1353"/>
      <c r="QY1353"/>
      <c r="QZ1353"/>
      <c r="RA1353"/>
      <c r="RB1353"/>
      <c r="RC1353"/>
      <c r="RD1353"/>
      <c r="RE1353"/>
      <c r="RF1353"/>
      <c r="RG1353"/>
      <c r="RH1353"/>
      <c r="RI1353"/>
      <c r="RJ1353"/>
      <c r="RK1353"/>
      <c r="RL1353"/>
      <c r="RM1353"/>
      <c r="RN1353"/>
      <c r="RO1353"/>
      <c r="RP1353"/>
      <c r="RQ1353"/>
      <c r="RR1353"/>
      <c r="RS1353"/>
      <c r="RT1353"/>
      <c r="RU1353"/>
      <c r="RV1353"/>
      <c r="RW1353"/>
      <c r="RX1353"/>
      <c r="RY1353"/>
      <c r="RZ1353"/>
      <c r="SA1353"/>
      <c r="SB1353"/>
      <c r="SC1353"/>
      <c r="SD1353"/>
      <c r="SE1353"/>
      <c r="SF1353"/>
      <c r="SG1353"/>
      <c r="SH1353"/>
      <c r="SI1353"/>
      <c r="SJ1353"/>
      <c r="SK1353"/>
      <c r="SL1353"/>
      <c r="SM1353"/>
      <c r="SN1353"/>
      <c r="SO1353"/>
      <c r="SP1353"/>
      <c r="SQ1353"/>
      <c r="SR1353"/>
      <c r="SS1353"/>
      <c r="ST1353"/>
      <c r="SU1353"/>
      <c r="SV1353"/>
      <c r="SW1353"/>
      <c r="SX1353"/>
      <c r="SY1353"/>
      <c r="SZ1353"/>
      <c r="TA1353"/>
      <c r="TB1353"/>
      <c r="TC1353"/>
      <c r="TD1353"/>
    </row>
    <row r="1354" spans="1:524" ht="16.5" customHeight="1" x14ac:dyDescent="0.2">
      <c r="A1354" s="20">
        <v>746</v>
      </c>
      <c r="B1354" s="20" t="s">
        <v>62</v>
      </c>
      <c r="C1354" s="20" t="s">
        <v>915</v>
      </c>
      <c r="D1354" s="20" t="s">
        <v>38</v>
      </c>
      <c r="E1354" s="20" t="s">
        <v>1345</v>
      </c>
      <c r="F1354" s="22" t="s">
        <v>967</v>
      </c>
      <c r="G1354" s="20" t="s">
        <v>42</v>
      </c>
      <c r="H1354" s="20" t="s">
        <v>35</v>
      </c>
      <c r="I1354" s="20" t="s">
        <v>81</v>
      </c>
      <c r="J1354" s="22" t="s">
        <v>915</v>
      </c>
      <c r="K1354" s="20"/>
      <c r="L1354" s="20"/>
      <c r="M1354" s="20"/>
      <c r="N1354" s="20"/>
      <c r="O1354" s="23"/>
      <c r="P1354" s="23">
        <v>3000000</v>
      </c>
      <c r="Q1354" s="24">
        <v>1</v>
      </c>
      <c r="R1354" s="25">
        <v>45839</v>
      </c>
      <c r="S1354" s="20" t="s">
        <v>83</v>
      </c>
      <c r="T1354" s="26">
        <f t="shared" si="23"/>
        <v>3000000</v>
      </c>
      <c r="U1354" s="27" t="s">
        <v>100</v>
      </c>
      <c r="V1354" s="27" t="s">
        <v>100</v>
      </c>
      <c r="W1354"/>
      <c r="X1354"/>
      <c r="Y1354"/>
      <c r="Z1354"/>
      <c r="AA1354"/>
      <c r="AB1354"/>
      <c r="AC1354"/>
      <c r="AD1354"/>
      <c r="AE1354"/>
      <c r="AF1354"/>
      <c r="AG1354"/>
      <c r="AH1354"/>
      <c r="AI1354"/>
      <c r="AJ1354"/>
      <c r="AK1354"/>
      <c r="AL1354"/>
      <c r="AM1354"/>
      <c r="AN1354"/>
      <c r="AO1354"/>
      <c r="AP1354"/>
      <c r="AQ1354"/>
      <c r="AR1354"/>
      <c r="AS1354"/>
      <c r="AT1354"/>
      <c r="AU1354"/>
      <c r="AV1354"/>
      <c r="AW1354"/>
      <c r="AX1354"/>
      <c r="AY1354"/>
      <c r="AZ1354"/>
      <c r="BA1354"/>
      <c r="BB1354"/>
      <c r="BC1354"/>
      <c r="BD1354"/>
      <c r="BE1354"/>
      <c r="BF1354"/>
      <c r="BG1354"/>
      <c r="BH1354"/>
      <c r="BI1354"/>
      <c r="BJ1354"/>
      <c r="BK1354"/>
      <c r="BL1354"/>
      <c r="BM1354"/>
      <c r="BN1354"/>
      <c r="BO1354"/>
      <c r="BP1354"/>
      <c r="BQ1354"/>
      <c r="BR1354"/>
      <c r="BS1354"/>
      <c r="BT1354"/>
      <c r="BU1354"/>
      <c r="BV1354"/>
      <c r="BW1354"/>
      <c r="BX1354"/>
      <c r="BY1354"/>
      <c r="BZ1354"/>
      <c r="CA1354"/>
      <c r="CB1354"/>
      <c r="CC1354"/>
      <c r="CD1354"/>
      <c r="CE1354"/>
      <c r="CF1354"/>
      <c r="CG1354"/>
      <c r="CH1354"/>
      <c r="CI1354"/>
      <c r="CJ1354"/>
      <c r="CK1354"/>
      <c r="CL1354"/>
      <c r="CM1354"/>
      <c r="CN1354"/>
      <c r="CO1354"/>
      <c r="CP1354"/>
      <c r="CQ1354"/>
      <c r="CR1354"/>
      <c r="CS1354"/>
      <c r="CT1354"/>
      <c r="CU1354"/>
      <c r="CV1354"/>
      <c r="CW1354"/>
      <c r="CX1354"/>
      <c r="CY1354"/>
      <c r="CZ1354"/>
      <c r="DA1354"/>
      <c r="DB1354"/>
      <c r="DC1354"/>
      <c r="DD1354"/>
      <c r="DE1354"/>
      <c r="DF1354"/>
      <c r="DG1354"/>
      <c r="DH1354"/>
      <c r="DI1354"/>
      <c r="DJ1354"/>
      <c r="DK1354"/>
      <c r="DL1354"/>
      <c r="DM1354"/>
      <c r="DN1354"/>
      <c r="DO1354"/>
      <c r="DP1354"/>
      <c r="DQ1354"/>
      <c r="DR1354"/>
      <c r="DS1354"/>
      <c r="DT1354"/>
      <c r="DU1354"/>
      <c r="DV1354"/>
      <c r="DW1354"/>
      <c r="DX1354"/>
      <c r="DY1354"/>
      <c r="DZ1354"/>
      <c r="EA1354"/>
      <c r="EB1354"/>
      <c r="EC1354"/>
      <c r="ED1354"/>
      <c r="EE1354"/>
      <c r="EF1354"/>
      <c r="EG1354"/>
      <c r="EH1354"/>
      <c r="EI1354"/>
      <c r="EJ1354"/>
      <c r="EK1354"/>
      <c r="EL1354"/>
      <c r="EM1354"/>
      <c r="EN1354"/>
      <c r="EO1354"/>
      <c r="EP1354"/>
      <c r="EQ1354"/>
      <c r="ER1354"/>
      <c r="ES1354"/>
      <c r="ET1354"/>
      <c r="EU1354"/>
      <c r="EV1354"/>
      <c r="EW1354"/>
      <c r="EX1354"/>
      <c r="EY1354"/>
      <c r="EZ1354"/>
      <c r="FA1354"/>
      <c r="FB1354"/>
      <c r="FC1354"/>
      <c r="FD1354"/>
      <c r="FE1354"/>
      <c r="FF1354"/>
      <c r="FG1354"/>
      <c r="FH1354"/>
      <c r="FI1354"/>
      <c r="FJ1354"/>
      <c r="FK1354"/>
      <c r="FL1354"/>
      <c r="FM1354"/>
      <c r="FN1354"/>
      <c r="FO1354"/>
      <c r="FP1354"/>
      <c r="FQ1354"/>
      <c r="FR1354"/>
      <c r="FS1354"/>
      <c r="FT1354"/>
      <c r="FU1354"/>
      <c r="FV1354"/>
      <c r="FW1354"/>
      <c r="FX1354"/>
      <c r="FY1354"/>
      <c r="FZ1354"/>
      <c r="GA1354"/>
      <c r="GB1354"/>
      <c r="GC1354"/>
      <c r="GD1354"/>
      <c r="GE1354"/>
      <c r="GF1354"/>
      <c r="GG1354"/>
      <c r="GH1354"/>
      <c r="GI1354"/>
      <c r="GJ1354"/>
      <c r="GK1354"/>
      <c r="GL1354"/>
      <c r="GM1354"/>
      <c r="GN1354"/>
      <c r="GO1354"/>
      <c r="GP1354"/>
      <c r="GQ1354"/>
      <c r="GR1354"/>
      <c r="GS1354"/>
      <c r="GT1354"/>
      <c r="GU1354"/>
      <c r="GV1354"/>
      <c r="GW1354"/>
      <c r="GX1354"/>
      <c r="GY1354"/>
      <c r="GZ1354"/>
      <c r="HA1354"/>
      <c r="HB1354"/>
      <c r="HC1354"/>
      <c r="HD1354"/>
      <c r="HE1354"/>
      <c r="HF1354"/>
      <c r="HG1354"/>
      <c r="HH1354"/>
      <c r="HI1354"/>
      <c r="HJ1354"/>
      <c r="HK1354"/>
      <c r="HL1354"/>
      <c r="HM1354"/>
      <c r="HN1354"/>
      <c r="HO1354"/>
      <c r="HP1354"/>
      <c r="HQ1354"/>
      <c r="HR1354"/>
      <c r="HS1354"/>
      <c r="HT1354"/>
      <c r="HU1354"/>
      <c r="HV1354"/>
      <c r="HW1354"/>
      <c r="HX1354"/>
      <c r="HY1354"/>
      <c r="HZ1354"/>
      <c r="IA1354"/>
      <c r="IB1354"/>
      <c r="IC1354"/>
      <c r="ID1354"/>
      <c r="IE1354"/>
      <c r="IF1354"/>
      <c r="IG1354"/>
      <c r="IH1354"/>
      <c r="II1354"/>
      <c r="IJ1354"/>
      <c r="IK1354"/>
      <c r="IL1354"/>
      <c r="IM1354"/>
      <c r="IN1354"/>
      <c r="IO1354"/>
      <c r="IP1354"/>
      <c r="IQ1354"/>
      <c r="IR1354"/>
      <c r="IS1354"/>
      <c r="IT1354"/>
      <c r="IU1354"/>
      <c r="IV1354"/>
      <c r="IW1354"/>
      <c r="IX1354"/>
      <c r="IY1354"/>
      <c r="IZ1354"/>
      <c r="JA1354"/>
      <c r="JB1354"/>
      <c r="JC1354"/>
      <c r="JD1354"/>
      <c r="JE1354"/>
      <c r="JF1354"/>
      <c r="JG1354"/>
      <c r="JH1354"/>
      <c r="JI1354"/>
      <c r="JJ1354"/>
      <c r="JK1354"/>
      <c r="JL1354"/>
      <c r="JM1354"/>
      <c r="JN1354"/>
      <c r="JO1354"/>
      <c r="JP1354"/>
      <c r="JQ1354"/>
      <c r="JR1354"/>
      <c r="JS1354"/>
      <c r="JT1354"/>
      <c r="JU1354"/>
      <c r="JV1354"/>
      <c r="JW1354"/>
      <c r="JX1354"/>
      <c r="JY1354"/>
      <c r="JZ1354"/>
      <c r="KA1354"/>
      <c r="KB1354"/>
      <c r="KC1354"/>
      <c r="KD1354"/>
      <c r="KE1354"/>
      <c r="KF1354"/>
      <c r="KG1354"/>
      <c r="KH1354"/>
      <c r="KI1354"/>
      <c r="KJ1354"/>
      <c r="KK1354"/>
      <c r="KL1354"/>
      <c r="KM1354"/>
      <c r="KN1354"/>
      <c r="KO1354"/>
      <c r="KP1354"/>
      <c r="KQ1354"/>
      <c r="KR1354"/>
      <c r="KS1354"/>
      <c r="KT1354"/>
      <c r="KU1354"/>
      <c r="KV1354"/>
      <c r="KW1354"/>
      <c r="KX1354"/>
      <c r="KY1354"/>
      <c r="KZ1354"/>
      <c r="LA1354"/>
      <c r="LB1354"/>
      <c r="LC1354"/>
      <c r="LD1354"/>
      <c r="LE1354"/>
      <c r="LF1354"/>
      <c r="LG1354"/>
      <c r="LH1354"/>
      <c r="LI1354"/>
      <c r="LJ1354"/>
      <c r="LK1354"/>
      <c r="LL1354"/>
      <c r="LM1354"/>
      <c r="LN1354"/>
      <c r="LO1354"/>
      <c r="LP1354"/>
      <c r="LQ1354"/>
      <c r="LR1354"/>
      <c r="LS1354"/>
      <c r="LT1354"/>
      <c r="LU1354"/>
      <c r="LV1354"/>
      <c r="LW1354"/>
      <c r="LX1354"/>
      <c r="LY1354"/>
      <c r="LZ1354"/>
      <c r="MA1354"/>
      <c r="MB1354"/>
      <c r="MC1354"/>
      <c r="MD1354"/>
      <c r="ME1354"/>
      <c r="MF1354"/>
      <c r="MG1354"/>
      <c r="MH1354"/>
      <c r="MI1354"/>
      <c r="MJ1354"/>
      <c r="MK1354"/>
      <c r="ML1354"/>
      <c r="MM1354"/>
      <c r="MN1354"/>
      <c r="MO1354"/>
      <c r="MP1354"/>
      <c r="MQ1354"/>
      <c r="MR1354"/>
      <c r="MS1354"/>
      <c r="MT1354"/>
      <c r="MU1354"/>
      <c r="MV1354"/>
      <c r="MW1354"/>
      <c r="MX1354"/>
      <c r="MY1354"/>
      <c r="MZ1354"/>
      <c r="NA1354"/>
      <c r="NB1354"/>
      <c r="NC1354"/>
      <c r="ND1354"/>
      <c r="NE1354"/>
      <c r="NF1354"/>
      <c r="NG1354"/>
      <c r="NH1354"/>
      <c r="NI1354"/>
      <c r="NJ1354"/>
      <c r="NK1354"/>
      <c r="NL1354"/>
      <c r="NM1354"/>
      <c r="NN1354"/>
      <c r="NO1354"/>
      <c r="NP1354"/>
      <c r="NQ1354"/>
      <c r="NR1354"/>
      <c r="NS1354"/>
      <c r="NT1354"/>
      <c r="NU1354"/>
      <c r="NV1354"/>
      <c r="NW1354"/>
      <c r="NX1354"/>
      <c r="NY1354"/>
      <c r="NZ1354"/>
      <c r="OA1354"/>
      <c r="OB1354"/>
      <c r="OC1354"/>
      <c r="OD1354"/>
      <c r="OE1354"/>
      <c r="OF1354"/>
      <c r="OG1354"/>
      <c r="OH1354"/>
      <c r="OI1354"/>
      <c r="OJ1354"/>
      <c r="OK1354"/>
      <c r="OL1354"/>
      <c r="OM1354"/>
      <c r="ON1354"/>
      <c r="OO1354"/>
      <c r="OP1354"/>
      <c r="OQ1354"/>
      <c r="OR1354"/>
      <c r="OS1354"/>
      <c r="OT1354"/>
      <c r="OU1354"/>
      <c r="OV1354"/>
      <c r="OW1354"/>
      <c r="OX1354"/>
      <c r="OY1354"/>
      <c r="OZ1354"/>
      <c r="PA1354"/>
      <c r="PB1354"/>
      <c r="PC1354"/>
      <c r="PD1354"/>
      <c r="PE1354"/>
      <c r="PF1354"/>
      <c r="PG1354"/>
      <c r="PH1354"/>
      <c r="PI1354"/>
      <c r="PJ1354"/>
      <c r="PK1354"/>
      <c r="PL1354"/>
      <c r="PM1354"/>
      <c r="PN1354"/>
      <c r="PO1354"/>
      <c r="PP1354"/>
      <c r="PQ1354"/>
      <c r="PR1354"/>
      <c r="PS1354"/>
      <c r="PT1354"/>
      <c r="PU1354"/>
      <c r="PV1354"/>
      <c r="PW1354"/>
      <c r="PX1354"/>
      <c r="PY1354"/>
      <c r="PZ1354"/>
      <c r="QA1354"/>
      <c r="QB1354"/>
      <c r="QC1354"/>
      <c r="QD1354"/>
      <c r="QE1354"/>
      <c r="QF1354"/>
      <c r="QG1354"/>
      <c r="QH1354"/>
      <c r="QI1354"/>
      <c r="QJ1354"/>
      <c r="QK1354"/>
      <c r="QL1354"/>
      <c r="QM1354"/>
      <c r="QN1354"/>
      <c r="QO1354"/>
      <c r="QP1354"/>
      <c r="QQ1354"/>
      <c r="QR1354"/>
      <c r="QS1354"/>
      <c r="QT1354"/>
      <c r="QU1354"/>
      <c r="QV1354"/>
      <c r="QW1354"/>
      <c r="QX1354"/>
      <c r="QY1354"/>
      <c r="QZ1354"/>
      <c r="RA1354"/>
      <c r="RB1354"/>
      <c r="RC1354"/>
      <c r="RD1354"/>
      <c r="RE1354"/>
      <c r="RF1354"/>
      <c r="RG1354"/>
      <c r="RH1354"/>
      <c r="RI1354"/>
      <c r="RJ1354"/>
      <c r="RK1354"/>
      <c r="RL1354"/>
      <c r="RM1354"/>
      <c r="RN1354"/>
      <c r="RO1354"/>
      <c r="RP1354"/>
      <c r="RQ1354"/>
      <c r="RR1354"/>
      <c r="RS1354"/>
      <c r="RT1354"/>
      <c r="RU1354"/>
      <c r="RV1354"/>
      <c r="RW1354"/>
      <c r="RX1354"/>
      <c r="RY1354"/>
      <c r="RZ1354"/>
      <c r="SA1354"/>
      <c r="SB1354"/>
      <c r="SC1354"/>
      <c r="SD1354"/>
      <c r="SE1354"/>
      <c r="SF1354"/>
      <c r="SG1354"/>
      <c r="SH1354"/>
      <c r="SI1354"/>
      <c r="SJ1354"/>
      <c r="SK1354"/>
      <c r="SL1354"/>
      <c r="SM1354"/>
      <c r="SN1354"/>
      <c r="SO1354"/>
      <c r="SP1354"/>
      <c r="SQ1354"/>
      <c r="SR1354"/>
      <c r="SS1354"/>
      <c r="ST1354"/>
      <c r="SU1354"/>
      <c r="SV1354"/>
      <c r="SW1354"/>
      <c r="SX1354"/>
      <c r="SY1354"/>
      <c r="SZ1354"/>
      <c r="TA1354"/>
      <c r="TB1354"/>
      <c r="TC1354"/>
      <c r="TD1354"/>
    </row>
    <row r="1355" spans="1:524" ht="16.5" customHeight="1" x14ac:dyDescent="0.2">
      <c r="A1355" s="20">
        <v>747</v>
      </c>
      <c r="B1355" s="20" t="s">
        <v>62</v>
      </c>
      <c r="C1355" s="20" t="s">
        <v>915</v>
      </c>
      <c r="D1355" s="20" t="s">
        <v>38</v>
      </c>
      <c r="E1355" s="20" t="s">
        <v>1345</v>
      </c>
      <c r="F1355" s="22" t="s">
        <v>967</v>
      </c>
      <c r="G1355" s="20" t="s">
        <v>42</v>
      </c>
      <c r="H1355" s="20" t="s">
        <v>35</v>
      </c>
      <c r="I1355" s="20" t="s">
        <v>81</v>
      </c>
      <c r="J1355" s="22" t="s">
        <v>915</v>
      </c>
      <c r="K1355" s="20"/>
      <c r="L1355" s="20"/>
      <c r="M1355" s="20"/>
      <c r="N1355" s="20"/>
      <c r="O1355" s="23"/>
      <c r="P1355" s="23">
        <v>3000000</v>
      </c>
      <c r="Q1355" s="24">
        <v>1</v>
      </c>
      <c r="R1355" s="25">
        <v>45870</v>
      </c>
      <c r="S1355" s="20" t="s">
        <v>83</v>
      </c>
      <c r="T1355" s="26">
        <f t="shared" si="23"/>
        <v>3000000</v>
      </c>
      <c r="U1355" s="27" t="s">
        <v>100</v>
      </c>
      <c r="V1355" s="27" t="s">
        <v>100</v>
      </c>
      <c r="W1355"/>
      <c r="X1355"/>
      <c r="Y1355"/>
      <c r="Z1355"/>
      <c r="AA1355"/>
      <c r="AB1355"/>
      <c r="AC1355"/>
      <c r="AD1355"/>
      <c r="AE1355"/>
      <c r="AF1355"/>
      <c r="AG1355"/>
      <c r="AH1355"/>
      <c r="AI1355"/>
      <c r="AJ1355"/>
      <c r="AK1355"/>
      <c r="AL1355"/>
      <c r="AM1355"/>
      <c r="AN1355"/>
      <c r="AO1355"/>
      <c r="AP1355"/>
      <c r="AQ1355"/>
      <c r="AR1355"/>
      <c r="AS1355"/>
      <c r="AT1355"/>
      <c r="AU1355"/>
      <c r="AV1355"/>
      <c r="AW1355"/>
      <c r="AX1355"/>
      <c r="AY1355"/>
      <c r="AZ1355"/>
      <c r="BA1355"/>
      <c r="BB1355"/>
      <c r="BC1355"/>
      <c r="BD1355"/>
      <c r="BE1355"/>
      <c r="BF1355"/>
      <c r="BG1355"/>
      <c r="BH1355"/>
      <c r="BI1355"/>
      <c r="BJ1355"/>
      <c r="BK1355"/>
      <c r="BL1355"/>
      <c r="BM1355"/>
      <c r="BN1355"/>
      <c r="BO1355"/>
      <c r="BP1355"/>
      <c r="BQ1355"/>
      <c r="BR1355"/>
      <c r="BS1355"/>
      <c r="BT1355"/>
      <c r="BU1355"/>
      <c r="BV1355"/>
      <c r="BW1355"/>
      <c r="BX1355"/>
      <c r="BY1355"/>
      <c r="BZ1355"/>
      <c r="CA1355"/>
      <c r="CB1355"/>
      <c r="CC1355"/>
      <c r="CD1355"/>
      <c r="CE1355"/>
      <c r="CF1355"/>
      <c r="CG1355"/>
      <c r="CH1355"/>
      <c r="CI1355"/>
      <c r="CJ1355"/>
      <c r="CK1355"/>
      <c r="CL1355"/>
      <c r="CM1355"/>
      <c r="CN1355"/>
      <c r="CO1355"/>
      <c r="CP1355"/>
      <c r="CQ1355"/>
      <c r="CR1355"/>
      <c r="CS1355"/>
      <c r="CT1355"/>
      <c r="CU1355"/>
      <c r="CV1355"/>
      <c r="CW1355"/>
      <c r="CX1355"/>
      <c r="CY1355"/>
      <c r="CZ1355"/>
      <c r="DA1355"/>
      <c r="DB1355"/>
      <c r="DC1355"/>
      <c r="DD1355"/>
      <c r="DE1355"/>
      <c r="DF1355"/>
      <c r="DG1355"/>
      <c r="DH1355"/>
      <c r="DI1355"/>
      <c r="DJ1355"/>
      <c r="DK1355"/>
      <c r="DL1355"/>
      <c r="DM1355"/>
      <c r="DN1355"/>
      <c r="DO1355"/>
      <c r="DP1355"/>
      <c r="DQ1355"/>
      <c r="DR1355"/>
      <c r="DS1355"/>
      <c r="DT1355"/>
      <c r="DU1355"/>
      <c r="DV1355"/>
      <c r="DW1355"/>
      <c r="DX1355"/>
      <c r="DY1355"/>
      <c r="DZ1355"/>
      <c r="EA1355"/>
      <c r="EB1355"/>
      <c r="EC1355"/>
      <c r="ED1355"/>
      <c r="EE1355"/>
      <c r="EF1355"/>
      <c r="EG1355"/>
      <c r="EH1355"/>
      <c r="EI1355"/>
      <c r="EJ1355"/>
      <c r="EK1355"/>
      <c r="EL1355"/>
      <c r="EM1355"/>
      <c r="EN1355"/>
      <c r="EO1355"/>
      <c r="EP1355"/>
      <c r="EQ1355"/>
      <c r="ER1355"/>
      <c r="ES1355"/>
      <c r="ET1355"/>
      <c r="EU1355"/>
      <c r="EV1355"/>
      <c r="EW1355"/>
      <c r="EX1355"/>
      <c r="EY1355"/>
      <c r="EZ1355"/>
      <c r="FA1355"/>
      <c r="FB1355"/>
      <c r="FC1355"/>
      <c r="FD1355"/>
      <c r="FE1355"/>
      <c r="FF1355"/>
      <c r="FG1355"/>
      <c r="FH1355"/>
      <c r="FI1355"/>
      <c r="FJ1355"/>
      <c r="FK1355"/>
      <c r="FL1355"/>
      <c r="FM1355"/>
      <c r="FN1355"/>
      <c r="FO1355"/>
      <c r="FP1355"/>
      <c r="FQ1355"/>
      <c r="FR1355"/>
      <c r="FS1355"/>
      <c r="FT1355"/>
      <c r="FU1355"/>
      <c r="FV1355"/>
      <c r="FW1355"/>
      <c r="FX1355"/>
      <c r="FY1355"/>
      <c r="FZ1355"/>
      <c r="GA1355"/>
      <c r="GB1355"/>
      <c r="GC1355"/>
      <c r="GD1355"/>
      <c r="GE1355"/>
      <c r="GF1355"/>
      <c r="GG1355"/>
      <c r="GH1355"/>
      <c r="GI1355"/>
      <c r="GJ1355"/>
      <c r="GK1355"/>
      <c r="GL1355"/>
      <c r="GM1355"/>
      <c r="GN1355"/>
      <c r="GO1355"/>
      <c r="GP1355"/>
      <c r="GQ1355"/>
      <c r="GR1355"/>
      <c r="GS1355"/>
      <c r="GT1355"/>
      <c r="GU1355"/>
      <c r="GV1355"/>
      <c r="GW1355"/>
      <c r="GX1355"/>
      <c r="GY1355"/>
      <c r="GZ1355"/>
      <c r="HA1355"/>
      <c r="HB1355"/>
      <c r="HC1355"/>
      <c r="HD1355"/>
      <c r="HE1355"/>
      <c r="HF1355"/>
      <c r="HG1355"/>
      <c r="HH1355"/>
      <c r="HI1355"/>
      <c r="HJ1355"/>
      <c r="HK1355"/>
      <c r="HL1355"/>
      <c r="HM1355"/>
      <c r="HN1355"/>
      <c r="HO1355"/>
      <c r="HP1355"/>
      <c r="HQ1355"/>
      <c r="HR1355"/>
      <c r="HS1355"/>
      <c r="HT1355"/>
      <c r="HU1355"/>
      <c r="HV1355"/>
      <c r="HW1355"/>
      <c r="HX1355"/>
      <c r="HY1355"/>
      <c r="HZ1355"/>
      <c r="IA1355"/>
      <c r="IB1355"/>
      <c r="IC1355"/>
      <c r="ID1355"/>
      <c r="IE1355"/>
      <c r="IF1355"/>
      <c r="IG1355"/>
      <c r="IH1355"/>
      <c r="II1355"/>
      <c r="IJ1355"/>
      <c r="IK1355"/>
      <c r="IL1355"/>
      <c r="IM1355"/>
      <c r="IN1355"/>
      <c r="IO1355"/>
      <c r="IP1355"/>
      <c r="IQ1355"/>
      <c r="IR1355"/>
      <c r="IS1355"/>
      <c r="IT1355"/>
      <c r="IU1355"/>
      <c r="IV1355"/>
      <c r="IW1355"/>
      <c r="IX1355"/>
      <c r="IY1355"/>
      <c r="IZ1355"/>
      <c r="JA1355"/>
      <c r="JB1355"/>
      <c r="JC1355"/>
      <c r="JD1355"/>
      <c r="JE1355"/>
      <c r="JF1355"/>
      <c r="JG1355"/>
      <c r="JH1355"/>
      <c r="JI1355"/>
      <c r="JJ1355"/>
      <c r="JK1355"/>
      <c r="JL1355"/>
      <c r="JM1355"/>
      <c r="JN1355"/>
      <c r="JO1355"/>
      <c r="JP1355"/>
      <c r="JQ1355"/>
      <c r="JR1355"/>
      <c r="JS1355"/>
      <c r="JT1355"/>
      <c r="JU1355"/>
      <c r="JV1355"/>
      <c r="JW1355"/>
      <c r="JX1355"/>
      <c r="JY1355"/>
      <c r="JZ1355"/>
      <c r="KA1355"/>
      <c r="KB1355"/>
      <c r="KC1355"/>
      <c r="KD1355"/>
      <c r="KE1355"/>
      <c r="KF1355"/>
      <c r="KG1355"/>
      <c r="KH1355"/>
      <c r="KI1355"/>
      <c r="KJ1355"/>
      <c r="KK1355"/>
      <c r="KL1355"/>
      <c r="KM1355"/>
      <c r="KN1355"/>
      <c r="KO1355"/>
      <c r="KP1355"/>
      <c r="KQ1355"/>
      <c r="KR1355"/>
      <c r="KS1355"/>
      <c r="KT1355"/>
      <c r="KU1355"/>
      <c r="KV1355"/>
      <c r="KW1355"/>
      <c r="KX1355"/>
      <c r="KY1355"/>
      <c r="KZ1355"/>
      <c r="LA1355"/>
      <c r="LB1355"/>
      <c r="LC1355"/>
      <c r="LD1355"/>
      <c r="LE1355"/>
      <c r="LF1355"/>
      <c r="LG1355"/>
      <c r="LH1355"/>
      <c r="LI1355"/>
      <c r="LJ1355"/>
      <c r="LK1355"/>
      <c r="LL1355"/>
      <c r="LM1355"/>
      <c r="LN1355"/>
      <c r="LO1355"/>
      <c r="LP1355"/>
      <c r="LQ1355"/>
      <c r="LR1355"/>
      <c r="LS1355"/>
      <c r="LT1355"/>
      <c r="LU1355"/>
      <c r="LV1355"/>
      <c r="LW1355"/>
      <c r="LX1355"/>
      <c r="LY1355"/>
      <c r="LZ1355"/>
      <c r="MA1355"/>
      <c r="MB1355"/>
      <c r="MC1355"/>
      <c r="MD1355"/>
      <c r="ME1355"/>
      <c r="MF1355"/>
      <c r="MG1355"/>
      <c r="MH1355"/>
      <c r="MI1355"/>
      <c r="MJ1355"/>
      <c r="MK1355"/>
      <c r="ML1355"/>
      <c r="MM1355"/>
      <c r="MN1355"/>
      <c r="MO1355"/>
      <c r="MP1355"/>
      <c r="MQ1355"/>
      <c r="MR1355"/>
      <c r="MS1355"/>
      <c r="MT1355"/>
      <c r="MU1355"/>
      <c r="MV1355"/>
      <c r="MW1355"/>
      <c r="MX1355"/>
      <c r="MY1355"/>
      <c r="MZ1355"/>
      <c r="NA1355"/>
      <c r="NB1355"/>
      <c r="NC1355"/>
      <c r="ND1355"/>
      <c r="NE1355"/>
      <c r="NF1355"/>
      <c r="NG1355"/>
      <c r="NH1355"/>
      <c r="NI1355"/>
      <c r="NJ1355"/>
      <c r="NK1355"/>
      <c r="NL1355"/>
      <c r="NM1355"/>
      <c r="NN1355"/>
      <c r="NO1355"/>
      <c r="NP1355"/>
      <c r="NQ1355"/>
      <c r="NR1355"/>
      <c r="NS1355"/>
      <c r="NT1355"/>
      <c r="NU1355"/>
      <c r="NV1355"/>
      <c r="NW1355"/>
      <c r="NX1355"/>
      <c r="NY1355"/>
      <c r="NZ1355"/>
      <c r="OA1355"/>
      <c r="OB1355"/>
      <c r="OC1355"/>
      <c r="OD1355"/>
      <c r="OE1355"/>
      <c r="OF1355"/>
      <c r="OG1355"/>
      <c r="OH1355"/>
      <c r="OI1355"/>
      <c r="OJ1355"/>
      <c r="OK1355"/>
      <c r="OL1355"/>
      <c r="OM1355"/>
      <c r="ON1355"/>
      <c r="OO1355"/>
      <c r="OP1355"/>
      <c r="OQ1355"/>
      <c r="OR1355"/>
      <c r="OS1355"/>
      <c r="OT1355"/>
      <c r="OU1355"/>
      <c r="OV1355"/>
      <c r="OW1355"/>
      <c r="OX1355"/>
      <c r="OY1355"/>
      <c r="OZ1355"/>
      <c r="PA1355"/>
      <c r="PB1355"/>
      <c r="PC1355"/>
      <c r="PD1355"/>
      <c r="PE1355"/>
      <c r="PF1355"/>
      <c r="PG1355"/>
      <c r="PH1355"/>
      <c r="PI1355"/>
      <c r="PJ1355"/>
      <c r="PK1355"/>
      <c r="PL1355"/>
      <c r="PM1355"/>
      <c r="PN1355"/>
      <c r="PO1355"/>
      <c r="PP1355"/>
      <c r="PQ1355"/>
      <c r="PR1355"/>
      <c r="PS1355"/>
      <c r="PT1355"/>
      <c r="PU1355"/>
      <c r="PV1355"/>
      <c r="PW1355"/>
      <c r="PX1355"/>
      <c r="PY1355"/>
      <c r="PZ1355"/>
      <c r="QA1355"/>
      <c r="QB1355"/>
      <c r="QC1355"/>
      <c r="QD1355"/>
      <c r="QE1355"/>
      <c r="QF1355"/>
      <c r="QG1355"/>
      <c r="QH1355"/>
      <c r="QI1355"/>
      <c r="QJ1355"/>
      <c r="QK1355"/>
      <c r="QL1355"/>
      <c r="QM1355"/>
      <c r="QN1355"/>
      <c r="QO1355"/>
      <c r="QP1355"/>
      <c r="QQ1355"/>
      <c r="QR1355"/>
      <c r="QS1355"/>
      <c r="QT1355"/>
      <c r="QU1355"/>
      <c r="QV1355"/>
      <c r="QW1355"/>
      <c r="QX1355"/>
      <c r="QY1355"/>
      <c r="QZ1355"/>
      <c r="RA1355"/>
      <c r="RB1355"/>
      <c r="RC1355"/>
      <c r="RD1355"/>
      <c r="RE1355"/>
      <c r="RF1355"/>
      <c r="RG1355"/>
      <c r="RH1355"/>
      <c r="RI1355"/>
      <c r="RJ1355"/>
      <c r="RK1355"/>
      <c r="RL1355"/>
      <c r="RM1355"/>
      <c r="RN1355"/>
      <c r="RO1355"/>
      <c r="RP1355"/>
      <c r="RQ1355"/>
      <c r="RR1355"/>
      <c r="RS1355"/>
      <c r="RT1355"/>
      <c r="RU1355"/>
      <c r="RV1355"/>
      <c r="RW1355"/>
      <c r="RX1355"/>
      <c r="RY1355"/>
      <c r="RZ1355"/>
      <c r="SA1355"/>
      <c r="SB1355"/>
      <c r="SC1355"/>
      <c r="SD1355"/>
      <c r="SE1355"/>
      <c r="SF1355"/>
      <c r="SG1355"/>
      <c r="SH1355"/>
      <c r="SI1355"/>
      <c r="SJ1355"/>
      <c r="SK1355"/>
      <c r="SL1355"/>
      <c r="SM1355"/>
      <c r="SN1355"/>
      <c r="SO1355"/>
      <c r="SP1355"/>
      <c r="SQ1355"/>
      <c r="SR1355"/>
      <c r="SS1355"/>
      <c r="ST1355"/>
      <c r="SU1355"/>
      <c r="SV1355"/>
      <c r="SW1355"/>
      <c r="SX1355"/>
      <c r="SY1355"/>
      <c r="SZ1355"/>
      <c r="TA1355"/>
      <c r="TB1355"/>
      <c r="TC1355"/>
      <c r="TD1355"/>
    </row>
    <row r="1356" spans="1:524" ht="16.5" customHeight="1" x14ac:dyDescent="0.2">
      <c r="A1356" s="20">
        <v>748</v>
      </c>
      <c r="B1356" s="20" t="s">
        <v>62</v>
      </c>
      <c r="C1356" s="20" t="s">
        <v>915</v>
      </c>
      <c r="D1356" s="20" t="s">
        <v>38</v>
      </c>
      <c r="E1356" s="20" t="s">
        <v>1345</v>
      </c>
      <c r="F1356" s="22" t="s">
        <v>967</v>
      </c>
      <c r="G1356" s="20" t="s">
        <v>42</v>
      </c>
      <c r="H1356" s="20" t="s">
        <v>35</v>
      </c>
      <c r="I1356" s="20" t="s">
        <v>81</v>
      </c>
      <c r="J1356" s="22" t="s">
        <v>915</v>
      </c>
      <c r="K1356" s="20"/>
      <c r="L1356" s="20"/>
      <c r="M1356" s="20"/>
      <c r="N1356" s="20"/>
      <c r="O1356" s="23"/>
      <c r="P1356" s="23">
        <v>3000000</v>
      </c>
      <c r="Q1356" s="24">
        <v>1</v>
      </c>
      <c r="R1356" s="25">
        <v>45901</v>
      </c>
      <c r="S1356" s="20" t="s">
        <v>83</v>
      </c>
      <c r="T1356" s="26">
        <f t="shared" si="23"/>
        <v>3000000</v>
      </c>
      <c r="U1356" s="27" t="s">
        <v>100</v>
      </c>
      <c r="V1356" s="27" t="s">
        <v>100</v>
      </c>
      <c r="W1356"/>
      <c r="X1356"/>
      <c r="Y1356"/>
      <c r="Z1356"/>
      <c r="AA1356"/>
      <c r="AB1356"/>
      <c r="AC1356"/>
      <c r="AD1356"/>
      <c r="AE1356"/>
      <c r="AF1356"/>
      <c r="AG1356"/>
      <c r="AH1356"/>
      <c r="AI1356"/>
      <c r="AJ1356"/>
      <c r="AK1356"/>
      <c r="AL1356"/>
      <c r="AM1356"/>
      <c r="AN1356"/>
      <c r="AO1356"/>
      <c r="AP1356"/>
      <c r="AQ1356"/>
      <c r="AR1356"/>
      <c r="AS1356"/>
      <c r="AT1356"/>
      <c r="AU1356"/>
      <c r="AV1356"/>
      <c r="AW1356"/>
      <c r="AX1356"/>
      <c r="AY1356"/>
      <c r="AZ1356"/>
      <c r="BA1356"/>
      <c r="BB1356"/>
      <c r="BC1356"/>
      <c r="BD1356"/>
      <c r="BE1356"/>
      <c r="BF1356"/>
      <c r="BG1356"/>
      <c r="BH1356"/>
      <c r="BI1356"/>
      <c r="BJ1356"/>
      <c r="BK1356"/>
      <c r="BL1356"/>
      <c r="BM1356"/>
      <c r="BN1356"/>
      <c r="BO1356"/>
      <c r="BP1356"/>
      <c r="BQ1356"/>
      <c r="BR1356"/>
      <c r="BS1356"/>
      <c r="BT1356"/>
      <c r="BU1356"/>
      <c r="BV1356"/>
      <c r="BW1356"/>
      <c r="BX1356"/>
      <c r="BY1356"/>
      <c r="BZ1356"/>
      <c r="CA1356"/>
      <c r="CB1356"/>
      <c r="CC1356"/>
      <c r="CD1356"/>
      <c r="CE1356"/>
      <c r="CF1356"/>
      <c r="CG1356"/>
      <c r="CH1356"/>
      <c r="CI1356"/>
      <c r="CJ1356"/>
      <c r="CK1356"/>
      <c r="CL1356"/>
      <c r="CM1356"/>
      <c r="CN1356"/>
      <c r="CO1356"/>
      <c r="CP1356"/>
      <c r="CQ1356"/>
      <c r="CR1356"/>
      <c r="CS1356"/>
      <c r="CT1356"/>
      <c r="CU1356"/>
      <c r="CV1356"/>
      <c r="CW1356"/>
      <c r="CX1356"/>
      <c r="CY1356"/>
      <c r="CZ1356"/>
      <c r="DA1356"/>
      <c r="DB1356"/>
      <c r="DC1356"/>
      <c r="DD1356"/>
      <c r="DE1356"/>
      <c r="DF1356"/>
      <c r="DG1356"/>
      <c r="DH1356"/>
      <c r="DI1356"/>
      <c r="DJ1356"/>
      <c r="DK1356"/>
      <c r="DL1356"/>
      <c r="DM1356"/>
      <c r="DN1356"/>
      <c r="DO1356"/>
      <c r="DP1356"/>
      <c r="DQ1356"/>
      <c r="DR1356"/>
      <c r="DS1356"/>
      <c r="DT1356"/>
      <c r="DU1356"/>
      <c r="DV1356"/>
      <c r="DW1356"/>
      <c r="DX1356"/>
      <c r="DY1356"/>
      <c r="DZ1356"/>
      <c r="EA1356"/>
      <c r="EB1356"/>
      <c r="EC1356"/>
      <c r="ED1356"/>
      <c r="EE1356"/>
      <c r="EF1356"/>
      <c r="EG1356"/>
      <c r="EH1356"/>
      <c r="EI1356"/>
      <c r="EJ1356"/>
      <c r="EK1356"/>
      <c r="EL1356"/>
      <c r="EM1356"/>
      <c r="EN1356"/>
      <c r="EO1356"/>
      <c r="EP1356"/>
      <c r="EQ1356"/>
      <c r="ER1356"/>
      <c r="ES1356"/>
      <c r="ET1356"/>
      <c r="EU1356"/>
      <c r="EV1356"/>
      <c r="EW1356"/>
      <c r="EX1356"/>
      <c r="EY1356"/>
      <c r="EZ1356"/>
      <c r="FA1356"/>
      <c r="FB1356"/>
      <c r="FC1356"/>
      <c r="FD1356"/>
      <c r="FE1356"/>
      <c r="FF1356"/>
      <c r="FG1356"/>
      <c r="FH1356"/>
      <c r="FI1356"/>
      <c r="FJ1356"/>
      <c r="FK1356"/>
      <c r="FL1356"/>
      <c r="FM1356"/>
      <c r="FN1356"/>
      <c r="FO1356"/>
      <c r="FP1356"/>
      <c r="FQ1356"/>
      <c r="FR1356"/>
      <c r="FS1356"/>
      <c r="FT1356"/>
      <c r="FU1356"/>
      <c r="FV1356"/>
      <c r="FW1356"/>
      <c r="FX1356"/>
      <c r="FY1356"/>
      <c r="FZ1356"/>
      <c r="GA1356"/>
      <c r="GB1356"/>
      <c r="GC1356"/>
      <c r="GD1356"/>
      <c r="GE1356"/>
      <c r="GF1356"/>
      <c r="GG1356"/>
      <c r="GH1356"/>
      <c r="GI1356"/>
      <c r="GJ1356"/>
      <c r="GK1356"/>
      <c r="GL1356"/>
      <c r="GM1356"/>
      <c r="GN1356"/>
      <c r="GO1356"/>
      <c r="GP1356"/>
      <c r="GQ1356"/>
      <c r="GR1356"/>
      <c r="GS1356"/>
      <c r="GT1356"/>
      <c r="GU1356"/>
      <c r="GV1356"/>
      <c r="GW1356"/>
      <c r="GX1356"/>
      <c r="GY1356"/>
      <c r="GZ1356"/>
      <c r="HA1356"/>
      <c r="HB1356"/>
      <c r="HC1356"/>
      <c r="HD1356"/>
      <c r="HE1356"/>
      <c r="HF1356"/>
      <c r="HG1356"/>
      <c r="HH1356"/>
      <c r="HI1356"/>
      <c r="HJ1356"/>
      <c r="HK1356"/>
      <c r="HL1356"/>
      <c r="HM1356"/>
      <c r="HN1356"/>
      <c r="HO1356"/>
      <c r="HP1356"/>
      <c r="HQ1356"/>
      <c r="HR1356"/>
      <c r="HS1356"/>
      <c r="HT1356"/>
      <c r="HU1356"/>
      <c r="HV1356"/>
      <c r="HW1356"/>
      <c r="HX1356"/>
      <c r="HY1356"/>
      <c r="HZ1356"/>
      <c r="IA1356"/>
      <c r="IB1356"/>
      <c r="IC1356"/>
      <c r="ID1356"/>
      <c r="IE1356"/>
      <c r="IF1356"/>
      <c r="IG1356"/>
      <c r="IH1356"/>
      <c r="II1356"/>
      <c r="IJ1356"/>
      <c r="IK1356"/>
      <c r="IL1356"/>
      <c r="IM1356"/>
      <c r="IN1356"/>
      <c r="IO1356"/>
      <c r="IP1356"/>
      <c r="IQ1356"/>
      <c r="IR1356"/>
      <c r="IS1356"/>
      <c r="IT1356"/>
      <c r="IU1356"/>
      <c r="IV1356"/>
      <c r="IW1356"/>
      <c r="IX1356"/>
      <c r="IY1356"/>
      <c r="IZ1356"/>
      <c r="JA1356"/>
      <c r="JB1356"/>
      <c r="JC1356"/>
      <c r="JD1356"/>
      <c r="JE1356"/>
      <c r="JF1356"/>
      <c r="JG1356"/>
      <c r="JH1356"/>
      <c r="JI1356"/>
      <c r="JJ1356"/>
      <c r="JK1356"/>
      <c r="JL1356"/>
      <c r="JM1356"/>
      <c r="JN1356"/>
      <c r="JO1356"/>
      <c r="JP1356"/>
      <c r="JQ1356"/>
      <c r="JR1356"/>
      <c r="JS1356"/>
      <c r="JT1356"/>
      <c r="JU1356"/>
      <c r="JV1356"/>
      <c r="JW1356"/>
      <c r="JX1356"/>
      <c r="JY1356"/>
      <c r="JZ1356"/>
      <c r="KA1356"/>
      <c r="KB1356"/>
      <c r="KC1356"/>
      <c r="KD1356"/>
      <c r="KE1356"/>
      <c r="KF1356"/>
      <c r="KG1356"/>
      <c r="KH1356"/>
      <c r="KI1356"/>
      <c r="KJ1356"/>
      <c r="KK1356"/>
      <c r="KL1356"/>
      <c r="KM1356"/>
      <c r="KN1356"/>
      <c r="KO1356"/>
      <c r="KP1356"/>
      <c r="KQ1356"/>
      <c r="KR1356"/>
      <c r="KS1356"/>
      <c r="KT1356"/>
      <c r="KU1356"/>
      <c r="KV1356"/>
      <c r="KW1356"/>
      <c r="KX1356"/>
      <c r="KY1356"/>
      <c r="KZ1356"/>
      <c r="LA1356"/>
      <c r="LB1356"/>
      <c r="LC1356"/>
      <c r="LD1356"/>
      <c r="LE1356"/>
      <c r="LF1356"/>
      <c r="LG1356"/>
      <c r="LH1356"/>
      <c r="LI1356"/>
      <c r="LJ1356"/>
      <c r="LK1356"/>
      <c r="LL1356"/>
      <c r="LM1356"/>
      <c r="LN1356"/>
      <c r="LO1356"/>
      <c r="LP1356"/>
      <c r="LQ1356"/>
      <c r="LR1356"/>
      <c r="LS1356"/>
      <c r="LT1356"/>
      <c r="LU1356"/>
      <c r="LV1356"/>
      <c r="LW1356"/>
      <c r="LX1356"/>
      <c r="LY1356"/>
      <c r="LZ1356"/>
      <c r="MA1356"/>
      <c r="MB1356"/>
      <c r="MC1356"/>
      <c r="MD1356"/>
      <c r="ME1356"/>
      <c r="MF1356"/>
      <c r="MG1356"/>
      <c r="MH1356"/>
      <c r="MI1356"/>
      <c r="MJ1356"/>
      <c r="MK1356"/>
      <c r="ML1356"/>
      <c r="MM1356"/>
      <c r="MN1356"/>
      <c r="MO1356"/>
      <c r="MP1356"/>
      <c r="MQ1356"/>
      <c r="MR1356"/>
      <c r="MS1356"/>
      <c r="MT1356"/>
      <c r="MU1356"/>
      <c r="MV1356"/>
      <c r="MW1356"/>
      <c r="MX1356"/>
      <c r="MY1356"/>
      <c r="MZ1356"/>
      <c r="NA1356"/>
      <c r="NB1356"/>
      <c r="NC1356"/>
      <c r="ND1356"/>
      <c r="NE1356"/>
      <c r="NF1356"/>
      <c r="NG1356"/>
      <c r="NH1356"/>
      <c r="NI1356"/>
      <c r="NJ1356"/>
      <c r="NK1356"/>
      <c r="NL1356"/>
      <c r="NM1356"/>
      <c r="NN1356"/>
      <c r="NO1356"/>
      <c r="NP1356"/>
      <c r="NQ1356"/>
      <c r="NR1356"/>
      <c r="NS1356"/>
      <c r="NT1356"/>
      <c r="NU1356"/>
      <c r="NV1356"/>
      <c r="NW1356"/>
      <c r="NX1356"/>
      <c r="NY1356"/>
      <c r="NZ1356"/>
      <c r="OA1356"/>
      <c r="OB1356"/>
      <c r="OC1356"/>
      <c r="OD1356"/>
      <c r="OE1356"/>
      <c r="OF1356"/>
      <c r="OG1356"/>
      <c r="OH1356"/>
      <c r="OI1356"/>
      <c r="OJ1356"/>
      <c r="OK1356"/>
      <c r="OL1356"/>
      <c r="OM1356"/>
      <c r="ON1356"/>
      <c r="OO1356"/>
      <c r="OP1356"/>
      <c r="OQ1356"/>
      <c r="OR1356"/>
      <c r="OS1356"/>
      <c r="OT1356"/>
      <c r="OU1356"/>
      <c r="OV1356"/>
      <c r="OW1356"/>
      <c r="OX1356"/>
      <c r="OY1356"/>
      <c r="OZ1356"/>
      <c r="PA1356"/>
      <c r="PB1356"/>
      <c r="PC1356"/>
      <c r="PD1356"/>
      <c r="PE1356"/>
      <c r="PF1356"/>
      <c r="PG1356"/>
      <c r="PH1356"/>
      <c r="PI1356"/>
      <c r="PJ1356"/>
      <c r="PK1356"/>
      <c r="PL1356"/>
      <c r="PM1356"/>
      <c r="PN1356"/>
      <c r="PO1356"/>
      <c r="PP1356"/>
      <c r="PQ1356"/>
      <c r="PR1356"/>
      <c r="PS1356"/>
      <c r="PT1356"/>
      <c r="PU1356"/>
      <c r="PV1356"/>
      <c r="PW1356"/>
      <c r="PX1356"/>
      <c r="PY1356"/>
      <c r="PZ1356"/>
      <c r="QA1356"/>
      <c r="QB1356"/>
      <c r="QC1356"/>
      <c r="QD1356"/>
      <c r="QE1356"/>
      <c r="QF1356"/>
      <c r="QG1356"/>
      <c r="QH1356"/>
      <c r="QI1356"/>
      <c r="QJ1356"/>
      <c r="QK1356"/>
      <c r="QL1356"/>
      <c r="QM1356"/>
      <c r="QN1356"/>
      <c r="QO1356"/>
      <c r="QP1356"/>
      <c r="QQ1356"/>
      <c r="QR1356"/>
      <c r="QS1356"/>
      <c r="QT1356"/>
      <c r="QU1356"/>
      <c r="QV1356"/>
      <c r="QW1356"/>
      <c r="QX1356"/>
      <c r="QY1356"/>
      <c r="QZ1356"/>
      <c r="RA1356"/>
      <c r="RB1356"/>
      <c r="RC1356"/>
      <c r="RD1356"/>
      <c r="RE1356"/>
      <c r="RF1356"/>
      <c r="RG1356"/>
      <c r="RH1356"/>
      <c r="RI1356"/>
      <c r="RJ1356"/>
      <c r="RK1356"/>
      <c r="RL1356"/>
      <c r="RM1356"/>
      <c r="RN1356"/>
      <c r="RO1356"/>
      <c r="RP1356"/>
      <c r="RQ1356"/>
      <c r="RR1356"/>
      <c r="RS1356"/>
      <c r="RT1356"/>
      <c r="RU1356"/>
      <c r="RV1356"/>
      <c r="RW1356"/>
      <c r="RX1356"/>
      <c r="RY1356"/>
      <c r="RZ1356"/>
      <c r="SA1356"/>
      <c r="SB1356"/>
      <c r="SC1356"/>
      <c r="SD1356"/>
      <c r="SE1356"/>
      <c r="SF1356"/>
      <c r="SG1356"/>
      <c r="SH1356"/>
      <c r="SI1356"/>
      <c r="SJ1356"/>
      <c r="SK1356"/>
      <c r="SL1356"/>
      <c r="SM1356"/>
      <c r="SN1356"/>
      <c r="SO1356"/>
      <c r="SP1356"/>
      <c r="SQ1356"/>
      <c r="SR1356"/>
      <c r="SS1356"/>
      <c r="ST1356"/>
      <c r="SU1356"/>
      <c r="SV1356"/>
      <c r="SW1356"/>
      <c r="SX1356"/>
      <c r="SY1356"/>
      <c r="SZ1356"/>
      <c r="TA1356"/>
      <c r="TB1356"/>
      <c r="TC1356"/>
      <c r="TD1356"/>
    </row>
    <row r="1357" spans="1:524" ht="16.5" customHeight="1" x14ac:dyDescent="0.2">
      <c r="A1357" s="20">
        <v>749</v>
      </c>
      <c r="B1357" s="20" t="s">
        <v>62</v>
      </c>
      <c r="C1357" s="20" t="s">
        <v>915</v>
      </c>
      <c r="D1357" s="20" t="s">
        <v>38</v>
      </c>
      <c r="E1357" s="20" t="s">
        <v>1345</v>
      </c>
      <c r="F1357" s="22" t="s">
        <v>967</v>
      </c>
      <c r="G1357" s="20" t="s">
        <v>42</v>
      </c>
      <c r="H1357" s="20" t="s">
        <v>35</v>
      </c>
      <c r="I1357" s="20" t="s">
        <v>81</v>
      </c>
      <c r="J1357" s="22" t="s">
        <v>915</v>
      </c>
      <c r="K1357" s="20"/>
      <c r="L1357" s="20"/>
      <c r="M1357" s="20"/>
      <c r="N1357" s="20"/>
      <c r="O1357" s="23"/>
      <c r="P1357" s="23">
        <v>3000000</v>
      </c>
      <c r="Q1357" s="24">
        <v>1</v>
      </c>
      <c r="R1357" s="25">
        <v>45931</v>
      </c>
      <c r="S1357" s="20" t="s">
        <v>83</v>
      </c>
      <c r="T1357" s="26">
        <f t="shared" si="23"/>
        <v>3000000</v>
      </c>
      <c r="U1357" s="27" t="s">
        <v>100</v>
      </c>
      <c r="V1357" s="27" t="s">
        <v>100</v>
      </c>
      <c r="W1357"/>
      <c r="X1357"/>
      <c r="Y1357"/>
      <c r="Z1357"/>
      <c r="AA1357"/>
      <c r="AB1357"/>
      <c r="AC1357"/>
      <c r="AD1357"/>
      <c r="AE1357"/>
      <c r="AF1357"/>
      <c r="AG1357"/>
      <c r="AH1357"/>
      <c r="AI1357"/>
      <c r="AJ1357"/>
      <c r="AK1357"/>
      <c r="AL1357"/>
      <c r="AM1357"/>
      <c r="AN1357"/>
      <c r="AO1357"/>
      <c r="AP1357"/>
      <c r="AQ1357"/>
      <c r="AR1357"/>
      <c r="AS1357"/>
      <c r="AT1357"/>
      <c r="AU1357"/>
      <c r="AV1357"/>
      <c r="AW1357"/>
      <c r="AX1357"/>
      <c r="AY1357"/>
      <c r="AZ1357"/>
      <c r="BA1357"/>
      <c r="BB1357"/>
      <c r="BC1357"/>
      <c r="BD1357"/>
      <c r="BE1357"/>
      <c r="BF1357"/>
      <c r="BG1357"/>
      <c r="BH1357"/>
      <c r="BI1357"/>
      <c r="BJ1357"/>
      <c r="BK1357"/>
      <c r="BL1357"/>
      <c r="BM1357"/>
      <c r="BN1357"/>
      <c r="BO1357"/>
      <c r="BP1357"/>
      <c r="BQ1357"/>
      <c r="BR1357"/>
      <c r="BS1357"/>
      <c r="BT1357"/>
      <c r="BU1357"/>
      <c r="BV1357"/>
      <c r="BW1357"/>
      <c r="BX1357"/>
      <c r="BY1357"/>
      <c r="BZ1357"/>
      <c r="CA1357"/>
      <c r="CB1357"/>
      <c r="CC1357"/>
      <c r="CD1357"/>
      <c r="CE1357"/>
      <c r="CF1357"/>
      <c r="CG1357"/>
      <c r="CH1357"/>
      <c r="CI1357"/>
      <c r="CJ1357"/>
      <c r="CK1357"/>
      <c r="CL1357"/>
      <c r="CM1357"/>
      <c r="CN1357"/>
      <c r="CO1357"/>
      <c r="CP1357"/>
      <c r="CQ1357"/>
      <c r="CR1357"/>
      <c r="CS1357"/>
      <c r="CT1357"/>
      <c r="CU1357"/>
      <c r="CV1357"/>
      <c r="CW1357"/>
      <c r="CX1357"/>
      <c r="CY1357"/>
      <c r="CZ1357"/>
      <c r="DA1357"/>
      <c r="DB1357"/>
      <c r="DC1357"/>
      <c r="DD1357"/>
      <c r="DE1357"/>
      <c r="DF1357"/>
      <c r="DG1357"/>
      <c r="DH1357"/>
      <c r="DI1357"/>
      <c r="DJ1357"/>
      <c r="DK1357"/>
      <c r="DL1357"/>
      <c r="DM1357"/>
      <c r="DN1357"/>
      <c r="DO1357"/>
      <c r="DP1357"/>
      <c r="DQ1357"/>
      <c r="DR1357"/>
      <c r="DS1357"/>
      <c r="DT1357"/>
      <c r="DU1357"/>
      <c r="DV1357"/>
      <c r="DW1357"/>
      <c r="DX1357"/>
      <c r="DY1357"/>
      <c r="DZ1357"/>
      <c r="EA1357"/>
      <c r="EB1357"/>
      <c r="EC1357"/>
      <c r="ED1357"/>
      <c r="EE1357"/>
      <c r="EF1357"/>
      <c r="EG1357"/>
      <c r="EH1357"/>
      <c r="EI1357"/>
      <c r="EJ1357"/>
      <c r="EK1357"/>
      <c r="EL1357"/>
      <c r="EM1357"/>
      <c r="EN1357"/>
      <c r="EO1357"/>
      <c r="EP1357"/>
      <c r="EQ1357"/>
      <c r="ER1357"/>
      <c r="ES1357"/>
      <c r="ET1357"/>
      <c r="EU1357"/>
      <c r="EV1357"/>
      <c r="EW1357"/>
      <c r="EX1357"/>
      <c r="EY1357"/>
      <c r="EZ1357"/>
      <c r="FA1357"/>
      <c r="FB1357"/>
      <c r="FC1357"/>
      <c r="FD1357"/>
      <c r="FE1357"/>
      <c r="FF1357"/>
      <c r="FG1357"/>
      <c r="FH1357"/>
      <c r="FI1357"/>
      <c r="FJ1357"/>
      <c r="FK1357"/>
      <c r="FL1357"/>
      <c r="FM1357"/>
      <c r="FN1357"/>
      <c r="FO1357"/>
      <c r="FP1357"/>
      <c r="FQ1357"/>
      <c r="FR1357"/>
      <c r="FS1357"/>
      <c r="FT1357"/>
      <c r="FU1357"/>
      <c r="FV1357"/>
      <c r="FW1357"/>
      <c r="FX1357"/>
      <c r="FY1357"/>
      <c r="FZ1357"/>
      <c r="GA1357"/>
      <c r="GB1357"/>
      <c r="GC1357"/>
      <c r="GD1357"/>
      <c r="GE1357"/>
      <c r="GF1357"/>
      <c r="GG1357"/>
      <c r="GH1357"/>
      <c r="GI1357"/>
      <c r="GJ1357"/>
      <c r="GK1357"/>
      <c r="GL1357"/>
      <c r="GM1357"/>
      <c r="GN1357"/>
      <c r="GO1357"/>
      <c r="GP1357"/>
      <c r="GQ1357"/>
      <c r="GR1357"/>
      <c r="GS1357"/>
      <c r="GT1357"/>
      <c r="GU1357"/>
      <c r="GV1357"/>
      <c r="GW1357"/>
      <c r="GX1357"/>
      <c r="GY1357"/>
      <c r="GZ1357"/>
      <c r="HA1357"/>
      <c r="HB1357"/>
      <c r="HC1357"/>
      <c r="HD1357"/>
      <c r="HE1357"/>
      <c r="HF1357"/>
      <c r="HG1357"/>
      <c r="HH1357"/>
      <c r="HI1357"/>
      <c r="HJ1357"/>
      <c r="HK1357"/>
      <c r="HL1357"/>
      <c r="HM1357"/>
      <c r="HN1357"/>
      <c r="HO1357"/>
      <c r="HP1357"/>
      <c r="HQ1357"/>
      <c r="HR1357"/>
      <c r="HS1357"/>
      <c r="HT1357"/>
      <c r="HU1357"/>
      <c r="HV1357"/>
      <c r="HW1357"/>
      <c r="HX1357"/>
      <c r="HY1357"/>
      <c r="HZ1357"/>
      <c r="IA1357"/>
      <c r="IB1357"/>
      <c r="IC1357"/>
      <c r="ID1357"/>
      <c r="IE1357"/>
      <c r="IF1357"/>
      <c r="IG1357"/>
      <c r="IH1357"/>
      <c r="II1357"/>
      <c r="IJ1357"/>
      <c r="IK1357"/>
      <c r="IL1357"/>
      <c r="IM1357"/>
      <c r="IN1357"/>
      <c r="IO1357"/>
      <c r="IP1357"/>
      <c r="IQ1357"/>
      <c r="IR1357"/>
      <c r="IS1357"/>
      <c r="IT1357"/>
      <c r="IU1357"/>
      <c r="IV1357"/>
      <c r="IW1357"/>
      <c r="IX1357"/>
      <c r="IY1357"/>
      <c r="IZ1357"/>
      <c r="JA1357"/>
      <c r="JB1357"/>
      <c r="JC1357"/>
      <c r="JD1357"/>
      <c r="JE1357"/>
      <c r="JF1357"/>
      <c r="JG1357"/>
      <c r="JH1357"/>
      <c r="JI1357"/>
      <c r="JJ1357"/>
      <c r="JK1357"/>
      <c r="JL1357"/>
      <c r="JM1357"/>
      <c r="JN1357"/>
      <c r="JO1357"/>
      <c r="JP1357"/>
      <c r="JQ1357"/>
      <c r="JR1357"/>
      <c r="JS1357"/>
      <c r="JT1357"/>
      <c r="JU1357"/>
      <c r="JV1357"/>
      <c r="JW1357"/>
      <c r="JX1357"/>
      <c r="JY1357"/>
      <c r="JZ1357"/>
      <c r="KA1357"/>
      <c r="KB1357"/>
      <c r="KC1357"/>
      <c r="KD1357"/>
      <c r="KE1357"/>
      <c r="KF1357"/>
      <c r="KG1357"/>
      <c r="KH1357"/>
      <c r="KI1357"/>
      <c r="KJ1357"/>
      <c r="KK1357"/>
      <c r="KL1357"/>
      <c r="KM1357"/>
      <c r="KN1357"/>
      <c r="KO1357"/>
      <c r="KP1357"/>
      <c r="KQ1357"/>
      <c r="KR1357"/>
      <c r="KS1357"/>
      <c r="KT1357"/>
      <c r="KU1357"/>
      <c r="KV1357"/>
      <c r="KW1357"/>
      <c r="KX1357"/>
      <c r="KY1357"/>
      <c r="KZ1357"/>
      <c r="LA1357"/>
      <c r="LB1357"/>
      <c r="LC1357"/>
      <c r="LD1357"/>
      <c r="LE1357"/>
      <c r="LF1357"/>
      <c r="LG1357"/>
      <c r="LH1357"/>
      <c r="LI1357"/>
      <c r="LJ1357"/>
      <c r="LK1357"/>
      <c r="LL1357"/>
      <c r="LM1357"/>
      <c r="LN1357"/>
      <c r="LO1357"/>
      <c r="LP1357"/>
      <c r="LQ1357"/>
      <c r="LR1357"/>
      <c r="LS1357"/>
      <c r="LT1357"/>
      <c r="LU1357"/>
      <c r="LV1357"/>
      <c r="LW1357"/>
      <c r="LX1357"/>
      <c r="LY1357"/>
      <c r="LZ1357"/>
      <c r="MA1357"/>
      <c r="MB1357"/>
      <c r="MC1357"/>
      <c r="MD1357"/>
      <c r="ME1357"/>
      <c r="MF1357"/>
      <c r="MG1357"/>
      <c r="MH1357"/>
      <c r="MI1357"/>
      <c r="MJ1357"/>
      <c r="MK1357"/>
      <c r="ML1357"/>
      <c r="MM1357"/>
      <c r="MN1357"/>
      <c r="MO1357"/>
      <c r="MP1357"/>
      <c r="MQ1357"/>
      <c r="MR1357"/>
      <c r="MS1357"/>
      <c r="MT1357"/>
      <c r="MU1357"/>
      <c r="MV1357"/>
      <c r="MW1357"/>
      <c r="MX1357"/>
      <c r="MY1357"/>
      <c r="MZ1357"/>
      <c r="NA1357"/>
      <c r="NB1357"/>
      <c r="NC1357"/>
      <c r="ND1357"/>
      <c r="NE1357"/>
      <c r="NF1357"/>
      <c r="NG1357"/>
      <c r="NH1357"/>
      <c r="NI1357"/>
      <c r="NJ1357"/>
      <c r="NK1357"/>
      <c r="NL1357"/>
      <c r="NM1357"/>
      <c r="NN1357"/>
      <c r="NO1357"/>
      <c r="NP1357"/>
      <c r="NQ1357"/>
      <c r="NR1357"/>
      <c r="NS1357"/>
      <c r="NT1357"/>
      <c r="NU1357"/>
      <c r="NV1357"/>
      <c r="NW1357"/>
      <c r="NX1357"/>
      <c r="NY1357"/>
      <c r="NZ1357"/>
      <c r="OA1357"/>
      <c r="OB1357"/>
      <c r="OC1357"/>
      <c r="OD1357"/>
      <c r="OE1357"/>
      <c r="OF1357"/>
      <c r="OG1357"/>
      <c r="OH1357"/>
      <c r="OI1357"/>
      <c r="OJ1357"/>
      <c r="OK1357"/>
      <c r="OL1357"/>
      <c r="OM1357"/>
      <c r="ON1357"/>
      <c r="OO1357"/>
      <c r="OP1357"/>
      <c r="OQ1357"/>
      <c r="OR1357"/>
      <c r="OS1357"/>
      <c r="OT1357"/>
      <c r="OU1357"/>
      <c r="OV1357"/>
      <c r="OW1357"/>
      <c r="OX1357"/>
      <c r="OY1357"/>
      <c r="OZ1357"/>
      <c r="PA1357"/>
      <c r="PB1357"/>
      <c r="PC1357"/>
      <c r="PD1357"/>
      <c r="PE1357"/>
      <c r="PF1357"/>
      <c r="PG1357"/>
      <c r="PH1357"/>
      <c r="PI1357"/>
      <c r="PJ1357"/>
      <c r="PK1357"/>
      <c r="PL1357"/>
      <c r="PM1357"/>
      <c r="PN1357"/>
      <c r="PO1357"/>
      <c r="PP1357"/>
      <c r="PQ1357"/>
      <c r="PR1357"/>
      <c r="PS1357"/>
      <c r="PT1357"/>
      <c r="PU1357"/>
      <c r="PV1357"/>
      <c r="PW1357"/>
      <c r="PX1357"/>
      <c r="PY1357"/>
      <c r="PZ1357"/>
      <c r="QA1357"/>
      <c r="QB1357"/>
      <c r="QC1357"/>
      <c r="QD1357"/>
      <c r="QE1357"/>
      <c r="QF1357"/>
      <c r="QG1357"/>
      <c r="QH1357"/>
      <c r="QI1357"/>
      <c r="QJ1357"/>
      <c r="QK1357"/>
      <c r="QL1357"/>
      <c r="QM1357"/>
      <c r="QN1357"/>
      <c r="QO1357"/>
      <c r="QP1357"/>
      <c r="QQ1357"/>
      <c r="QR1357"/>
      <c r="QS1357"/>
      <c r="QT1357"/>
      <c r="QU1357"/>
      <c r="QV1357"/>
      <c r="QW1357"/>
      <c r="QX1357"/>
      <c r="QY1357"/>
      <c r="QZ1357"/>
      <c r="RA1357"/>
      <c r="RB1357"/>
      <c r="RC1357"/>
      <c r="RD1357"/>
      <c r="RE1357"/>
      <c r="RF1357"/>
      <c r="RG1357"/>
      <c r="RH1357"/>
      <c r="RI1357"/>
      <c r="RJ1357"/>
      <c r="RK1357"/>
      <c r="RL1357"/>
      <c r="RM1357"/>
      <c r="RN1357"/>
      <c r="RO1357"/>
      <c r="RP1357"/>
      <c r="RQ1357"/>
      <c r="RR1357"/>
      <c r="RS1357"/>
      <c r="RT1357"/>
      <c r="RU1357"/>
      <c r="RV1357"/>
      <c r="RW1357"/>
      <c r="RX1357"/>
      <c r="RY1357"/>
      <c r="RZ1357"/>
      <c r="SA1357"/>
      <c r="SB1357"/>
      <c r="SC1357"/>
      <c r="SD1357"/>
      <c r="SE1357"/>
      <c r="SF1357"/>
      <c r="SG1357"/>
      <c r="SH1357"/>
      <c r="SI1357"/>
      <c r="SJ1357"/>
      <c r="SK1357"/>
      <c r="SL1357"/>
      <c r="SM1357"/>
      <c r="SN1357"/>
      <c r="SO1357"/>
      <c r="SP1357"/>
      <c r="SQ1357"/>
      <c r="SR1357"/>
      <c r="SS1357"/>
      <c r="ST1357"/>
      <c r="SU1357"/>
      <c r="SV1357"/>
      <c r="SW1357"/>
      <c r="SX1357"/>
      <c r="SY1357"/>
      <c r="SZ1357"/>
      <c r="TA1357"/>
      <c r="TB1357"/>
      <c r="TC1357"/>
      <c r="TD1357"/>
    </row>
    <row r="1358" spans="1:524" ht="16.5" customHeight="1" x14ac:dyDescent="0.2">
      <c r="A1358" s="20">
        <v>750</v>
      </c>
      <c r="B1358" s="20" t="s">
        <v>62</v>
      </c>
      <c r="C1358" s="20" t="s">
        <v>915</v>
      </c>
      <c r="D1358" s="20" t="s">
        <v>38</v>
      </c>
      <c r="E1358" s="20" t="s">
        <v>1345</v>
      </c>
      <c r="F1358" s="22" t="s">
        <v>967</v>
      </c>
      <c r="G1358" s="20" t="s">
        <v>42</v>
      </c>
      <c r="H1358" s="20" t="s">
        <v>35</v>
      </c>
      <c r="I1358" s="20" t="s">
        <v>81</v>
      </c>
      <c r="J1358" s="22" t="s">
        <v>915</v>
      </c>
      <c r="K1358" s="20"/>
      <c r="L1358" s="20"/>
      <c r="M1358" s="20"/>
      <c r="N1358" s="20"/>
      <c r="O1358" s="23"/>
      <c r="P1358" s="23">
        <v>3000000</v>
      </c>
      <c r="Q1358" s="24">
        <v>1</v>
      </c>
      <c r="R1358" s="25">
        <v>45962</v>
      </c>
      <c r="S1358" s="20" t="s">
        <v>83</v>
      </c>
      <c r="T1358" s="26">
        <f t="shared" si="23"/>
        <v>3000000</v>
      </c>
      <c r="U1358" s="27" t="s">
        <v>100</v>
      </c>
      <c r="V1358" s="27" t="s">
        <v>100</v>
      </c>
      <c r="W1358"/>
      <c r="X1358"/>
      <c r="Y1358"/>
      <c r="Z1358"/>
      <c r="AA1358"/>
      <c r="AB1358"/>
      <c r="AC1358"/>
      <c r="AD1358"/>
      <c r="AE1358"/>
      <c r="AF1358"/>
      <c r="AG1358"/>
      <c r="AH1358"/>
      <c r="AI1358"/>
      <c r="AJ1358"/>
      <c r="AK1358"/>
      <c r="AL1358"/>
      <c r="AM1358"/>
      <c r="AN1358"/>
      <c r="AO1358"/>
      <c r="AP1358"/>
      <c r="AQ1358"/>
      <c r="AR1358"/>
      <c r="AS1358"/>
      <c r="AT1358"/>
      <c r="AU1358"/>
      <c r="AV1358"/>
      <c r="AW1358"/>
      <c r="AX1358"/>
      <c r="AY1358"/>
      <c r="AZ1358"/>
      <c r="BA1358"/>
      <c r="BB1358"/>
      <c r="BC1358"/>
      <c r="BD1358"/>
      <c r="BE1358"/>
      <c r="BF1358"/>
      <c r="BG1358"/>
      <c r="BH1358"/>
      <c r="BI1358"/>
      <c r="BJ1358"/>
      <c r="BK1358"/>
      <c r="BL1358"/>
      <c r="BM1358"/>
      <c r="BN1358"/>
      <c r="BO1358"/>
      <c r="BP1358"/>
      <c r="BQ1358"/>
      <c r="BR1358"/>
      <c r="BS1358"/>
      <c r="BT1358"/>
      <c r="BU1358"/>
      <c r="BV1358"/>
      <c r="BW1358"/>
      <c r="BX1358"/>
      <c r="BY1358"/>
      <c r="BZ1358"/>
      <c r="CA1358"/>
      <c r="CB1358"/>
      <c r="CC1358"/>
      <c r="CD1358"/>
      <c r="CE1358"/>
      <c r="CF1358"/>
      <c r="CG1358"/>
      <c r="CH1358"/>
      <c r="CI1358"/>
      <c r="CJ1358"/>
      <c r="CK1358"/>
      <c r="CL1358"/>
      <c r="CM1358"/>
      <c r="CN1358"/>
      <c r="CO1358"/>
      <c r="CP1358"/>
      <c r="CQ1358"/>
      <c r="CR1358"/>
      <c r="CS1358"/>
      <c r="CT1358"/>
      <c r="CU1358"/>
      <c r="CV1358"/>
      <c r="CW1358"/>
      <c r="CX1358"/>
      <c r="CY1358"/>
      <c r="CZ1358"/>
      <c r="DA1358"/>
      <c r="DB1358"/>
      <c r="DC1358"/>
      <c r="DD1358"/>
      <c r="DE1358"/>
      <c r="DF1358"/>
      <c r="DG1358"/>
      <c r="DH1358"/>
      <c r="DI1358"/>
      <c r="DJ1358"/>
      <c r="DK1358"/>
      <c r="DL1358"/>
      <c r="DM1358"/>
      <c r="DN1358"/>
      <c r="DO1358"/>
      <c r="DP1358"/>
      <c r="DQ1358"/>
      <c r="DR1358"/>
      <c r="DS1358"/>
      <c r="DT1358"/>
      <c r="DU1358"/>
      <c r="DV1358"/>
      <c r="DW1358"/>
      <c r="DX1358"/>
      <c r="DY1358"/>
      <c r="DZ1358"/>
      <c r="EA1358"/>
      <c r="EB1358"/>
      <c r="EC1358"/>
      <c r="ED1358"/>
      <c r="EE1358"/>
      <c r="EF1358"/>
      <c r="EG1358"/>
      <c r="EH1358"/>
      <c r="EI1358"/>
      <c r="EJ1358"/>
      <c r="EK1358"/>
      <c r="EL1358"/>
      <c r="EM1358"/>
      <c r="EN1358"/>
      <c r="EO1358"/>
      <c r="EP1358"/>
      <c r="EQ1358"/>
      <c r="ER1358"/>
      <c r="ES1358"/>
      <c r="ET1358"/>
      <c r="EU1358"/>
      <c r="EV1358"/>
      <c r="EW1358"/>
      <c r="EX1358"/>
      <c r="EY1358"/>
      <c r="EZ1358"/>
      <c r="FA1358"/>
      <c r="FB1358"/>
      <c r="FC1358"/>
      <c r="FD1358"/>
      <c r="FE1358"/>
      <c r="FF1358"/>
      <c r="FG1358"/>
      <c r="FH1358"/>
      <c r="FI1358"/>
      <c r="FJ1358"/>
      <c r="FK1358"/>
      <c r="FL1358"/>
      <c r="FM1358"/>
      <c r="FN1358"/>
      <c r="FO1358"/>
      <c r="FP1358"/>
      <c r="FQ1358"/>
      <c r="FR1358"/>
      <c r="FS1358"/>
      <c r="FT1358"/>
      <c r="FU1358"/>
      <c r="FV1358"/>
      <c r="FW1358"/>
      <c r="FX1358"/>
      <c r="FY1358"/>
      <c r="FZ1358"/>
      <c r="GA1358"/>
      <c r="GB1358"/>
      <c r="GC1358"/>
      <c r="GD1358"/>
      <c r="GE1358"/>
      <c r="GF1358"/>
      <c r="GG1358"/>
      <c r="GH1358"/>
      <c r="GI1358"/>
      <c r="GJ1358"/>
      <c r="GK1358"/>
      <c r="GL1358"/>
      <c r="GM1358"/>
      <c r="GN1358"/>
      <c r="GO1358"/>
      <c r="GP1358"/>
      <c r="GQ1358"/>
      <c r="GR1358"/>
      <c r="GS1358"/>
      <c r="GT1358"/>
      <c r="GU1358"/>
      <c r="GV1358"/>
      <c r="GW1358"/>
      <c r="GX1358"/>
      <c r="GY1358"/>
      <c r="GZ1358"/>
      <c r="HA1358"/>
      <c r="HB1358"/>
      <c r="HC1358"/>
      <c r="HD1358"/>
      <c r="HE1358"/>
      <c r="HF1358"/>
      <c r="HG1358"/>
      <c r="HH1358"/>
      <c r="HI1358"/>
      <c r="HJ1358"/>
      <c r="HK1358"/>
      <c r="HL1358"/>
      <c r="HM1358"/>
      <c r="HN1358"/>
      <c r="HO1358"/>
      <c r="HP1358"/>
      <c r="HQ1358"/>
      <c r="HR1358"/>
      <c r="HS1358"/>
      <c r="HT1358"/>
      <c r="HU1358"/>
      <c r="HV1358"/>
      <c r="HW1358"/>
      <c r="HX1358"/>
      <c r="HY1358"/>
      <c r="HZ1358"/>
      <c r="IA1358"/>
      <c r="IB1358"/>
      <c r="IC1358"/>
      <c r="ID1358"/>
      <c r="IE1358"/>
      <c r="IF1358"/>
      <c r="IG1358"/>
      <c r="IH1358"/>
      <c r="II1358"/>
      <c r="IJ1358"/>
      <c r="IK1358"/>
      <c r="IL1358"/>
      <c r="IM1358"/>
      <c r="IN1358"/>
      <c r="IO1358"/>
      <c r="IP1358"/>
      <c r="IQ1358"/>
      <c r="IR1358"/>
      <c r="IS1358"/>
      <c r="IT1358"/>
      <c r="IU1358"/>
      <c r="IV1358"/>
      <c r="IW1358"/>
      <c r="IX1358"/>
      <c r="IY1358"/>
      <c r="IZ1358"/>
      <c r="JA1358"/>
      <c r="JB1358"/>
      <c r="JC1358"/>
      <c r="JD1358"/>
      <c r="JE1358"/>
      <c r="JF1358"/>
      <c r="JG1358"/>
      <c r="JH1358"/>
      <c r="JI1358"/>
      <c r="JJ1358"/>
      <c r="JK1358"/>
      <c r="JL1358"/>
      <c r="JM1358"/>
      <c r="JN1358"/>
      <c r="JO1358"/>
      <c r="JP1358"/>
      <c r="JQ1358"/>
      <c r="JR1358"/>
      <c r="JS1358"/>
      <c r="JT1358"/>
      <c r="JU1358"/>
      <c r="JV1358"/>
      <c r="JW1358"/>
      <c r="JX1358"/>
      <c r="JY1358"/>
      <c r="JZ1358"/>
      <c r="KA1358"/>
      <c r="KB1358"/>
      <c r="KC1358"/>
      <c r="KD1358"/>
      <c r="KE1358"/>
      <c r="KF1358"/>
      <c r="KG1358"/>
      <c r="KH1358"/>
      <c r="KI1358"/>
      <c r="KJ1358"/>
      <c r="KK1358"/>
      <c r="KL1358"/>
      <c r="KM1358"/>
      <c r="KN1358"/>
      <c r="KO1358"/>
      <c r="KP1358"/>
      <c r="KQ1358"/>
      <c r="KR1358"/>
      <c r="KS1358"/>
      <c r="KT1358"/>
      <c r="KU1358"/>
      <c r="KV1358"/>
      <c r="KW1358"/>
      <c r="KX1358"/>
      <c r="KY1358"/>
      <c r="KZ1358"/>
      <c r="LA1358"/>
      <c r="LB1358"/>
      <c r="LC1358"/>
      <c r="LD1358"/>
      <c r="LE1358"/>
      <c r="LF1358"/>
      <c r="LG1358"/>
      <c r="LH1358"/>
      <c r="LI1358"/>
      <c r="LJ1358"/>
      <c r="LK1358"/>
      <c r="LL1358"/>
      <c r="LM1358"/>
      <c r="LN1358"/>
      <c r="LO1358"/>
      <c r="LP1358"/>
      <c r="LQ1358"/>
      <c r="LR1358"/>
      <c r="LS1358"/>
      <c r="LT1358"/>
      <c r="LU1358"/>
      <c r="LV1358"/>
      <c r="LW1358"/>
      <c r="LX1358"/>
      <c r="LY1358"/>
      <c r="LZ1358"/>
      <c r="MA1358"/>
      <c r="MB1358"/>
      <c r="MC1358"/>
      <c r="MD1358"/>
      <c r="ME1358"/>
      <c r="MF1358"/>
      <c r="MG1358"/>
      <c r="MH1358"/>
      <c r="MI1358"/>
      <c r="MJ1358"/>
      <c r="MK1358"/>
      <c r="ML1358"/>
      <c r="MM1358"/>
      <c r="MN1358"/>
      <c r="MO1358"/>
      <c r="MP1358"/>
      <c r="MQ1358"/>
      <c r="MR1358"/>
      <c r="MS1358"/>
      <c r="MT1358"/>
      <c r="MU1358"/>
      <c r="MV1358"/>
      <c r="MW1358"/>
      <c r="MX1358"/>
      <c r="MY1358"/>
      <c r="MZ1358"/>
      <c r="NA1358"/>
      <c r="NB1358"/>
      <c r="NC1358"/>
      <c r="ND1358"/>
      <c r="NE1358"/>
      <c r="NF1358"/>
      <c r="NG1358"/>
      <c r="NH1358"/>
      <c r="NI1358"/>
      <c r="NJ1358"/>
      <c r="NK1358"/>
      <c r="NL1358"/>
      <c r="NM1358"/>
      <c r="NN1358"/>
      <c r="NO1358"/>
      <c r="NP1358"/>
      <c r="NQ1358"/>
      <c r="NR1358"/>
      <c r="NS1358"/>
      <c r="NT1358"/>
      <c r="NU1358"/>
      <c r="NV1358"/>
      <c r="NW1358"/>
      <c r="NX1358"/>
      <c r="NY1358"/>
      <c r="NZ1358"/>
      <c r="OA1358"/>
      <c r="OB1358"/>
      <c r="OC1358"/>
      <c r="OD1358"/>
      <c r="OE1358"/>
      <c r="OF1358"/>
      <c r="OG1358"/>
      <c r="OH1358"/>
      <c r="OI1358"/>
      <c r="OJ1358"/>
      <c r="OK1358"/>
      <c r="OL1358"/>
      <c r="OM1358"/>
      <c r="ON1358"/>
      <c r="OO1358"/>
      <c r="OP1358"/>
      <c r="OQ1358"/>
      <c r="OR1358"/>
      <c r="OS1358"/>
      <c r="OT1358"/>
      <c r="OU1358"/>
      <c r="OV1358"/>
      <c r="OW1358"/>
      <c r="OX1358"/>
      <c r="OY1358"/>
      <c r="OZ1358"/>
      <c r="PA1358"/>
      <c r="PB1358"/>
      <c r="PC1358"/>
      <c r="PD1358"/>
      <c r="PE1358"/>
      <c r="PF1358"/>
      <c r="PG1358"/>
      <c r="PH1358"/>
      <c r="PI1358"/>
      <c r="PJ1358"/>
      <c r="PK1358"/>
      <c r="PL1358"/>
      <c r="PM1358"/>
      <c r="PN1358"/>
      <c r="PO1358"/>
      <c r="PP1358"/>
      <c r="PQ1358"/>
      <c r="PR1358"/>
      <c r="PS1358"/>
      <c r="PT1358"/>
      <c r="PU1358"/>
      <c r="PV1358"/>
      <c r="PW1358"/>
      <c r="PX1358"/>
      <c r="PY1358"/>
      <c r="PZ1358"/>
      <c r="QA1358"/>
      <c r="QB1358"/>
      <c r="QC1358"/>
      <c r="QD1358"/>
      <c r="QE1358"/>
      <c r="QF1358"/>
      <c r="QG1358"/>
      <c r="QH1358"/>
      <c r="QI1358"/>
      <c r="QJ1358"/>
      <c r="QK1358"/>
      <c r="QL1358"/>
      <c r="QM1358"/>
      <c r="QN1358"/>
      <c r="QO1358"/>
      <c r="QP1358"/>
      <c r="QQ1358"/>
      <c r="QR1358"/>
      <c r="QS1358"/>
      <c r="QT1358"/>
      <c r="QU1358"/>
      <c r="QV1358"/>
      <c r="QW1358"/>
      <c r="QX1358"/>
      <c r="QY1358"/>
      <c r="QZ1358"/>
      <c r="RA1358"/>
      <c r="RB1358"/>
      <c r="RC1358"/>
      <c r="RD1358"/>
      <c r="RE1358"/>
      <c r="RF1358"/>
      <c r="RG1358"/>
      <c r="RH1358"/>
      <c r="RI1358"/>
      <c r="RJ1358"/>
      <c r="RK1358"/>
      <c r="RL1358"/>
      <c r="RM1358"/>
      <c r="RN1358"/>
      <c r="RO1358"/>
      <c r="RP1358"/>
      <c r="RQ1358"/>
      <c r="RR1358"/>
      <c r="RS1358"/>
      <c r="RT1358"/>
      <c r="RU1358"/>
      <c r="RV1358"/>
      <c r="RW1358"/>
      <c r="RX1358"/>
      <c r="RY1358"/>
      <c r="RZ1358"/>
      <c r="SA1358"/>
      <c r="SB1358"/>
      <c r="SC1358"/>
      <c r="SD1358"/>
      <c r="SE1358"/>
      <c r="SF1358"/>
      <c r="SG1358"/>
      <c r="SH1358"/>
      <c r="SI1358"/>
      <c r="SJ1358"/>
      <c r="SK1358"/>
      <c r="SL1358"/>
      <c r="SM1358"/>
      <c r="SN1358"/>
      <c r="SO1358"/>
      <c r="SP1358"/>
      <c r="SQ1358"/>
      <c r="SR1358"/>
      <c r="SS1358"/>
      <c r="ST1358"/>
      <c r="SU1358"/>
      <c r="SV1358"/>
      <c r="SW1358"/>
      <c r="SX1358"/>
      <c r="SY1358"/>
      <c r="SZ1358"/>
      <c r="TA1358"/>
      <c r="TB1358"/>
      <c r="TC1358"/>
      <c r="TD1358"/>
    </row>
    <row r="1359" spans="1:524" ht="16.5" customHeight="1" x14ac:dyDescent="0.2">
      <c r="A1359" s="20">
        <v>751</v>
      </c>
      <c r="B1359" s="20" t="s">
        <v>62</v>
      </c>
      <c r="C1359" s="20" t="s">
        <v>915</v>
      </c>
      <c r="D1359" s="20" t="s">
        <v>38</v>
      </c>
      <c r="E1359" s="20" t="s">
        <v>1345</v>
      </c>
      <c r="F1359" s="22" t="s">
        <v>967</v>
      </c>
      <c r="G1359" s="20" t="s">
        <v>42</v>
      </c>
      <c r="H1359" s="20" t="s">
        <v>35</v>
      </c>
      <c r="I1359" s="20" t="s">
        <v>81</v>
      </c>
      <c r="J1359" s="22" t="s">
        <v>915</v>
      </c>
      <c r="K1359" s="20"/>
      <c r="L1359" s="20"/>
      <c r="M1359" s="20"/>
      <c r="N1359" s="20"/>
      <c r="O1359" s="23"/>
      <c r="P1359" s="23">
        <v>3000000</v>
      </c>
      <c r="Q1359" s="24">
        <v>1</v>
      </c>
      <c r="R1359" s="25">
        <v>45992</v>
      </c>
      <c r="S1359" s="20" t="s">
        <v>83</v>
      </c>
      <c r="T1359" s="26">
        <f t="shared" si="23"/>
        <v>3000000</v>
      </c>
      <c r="U1359" s="27" t="s">
        <v>100</v>
      </c>
      <c r="V1359" s="27" t="s">
        <v>100</v>
      </c>
      <c r="W1359"/>
      <c r="X1359"/>
      <c r="Y1359"/>
      <c r="Z1359"/>
      <c r="AA1359"/>
      <c r="AB1359"/>
      <c r="AC1359"/>
      <c r="AD1359"/>
      <c r="AE1359"/>
      <c r="AF1359"/>
      <c r="AG1359"/>
      <c r="AH1359"/>
      <c r="AI1359"/>
      <c r="AJ1359"/>
      <c r="AK1359"/>
      <c r="AL1359"/>
      <c r="AM1359"/>
      <c r="AN1359"/>
      <c r="AO1359"/>
      <c r="AP1359"/>
      <c r="AQ1359"/>
      <c r="AR1359"/>
      <c r="AS1359"/>
      <c r="AT1359"/>
      <c r="AU1359"/>
      <c r="AV1359"/>
      <c r="AW1359"/>
      <c r="AX1359"/>
      <c r="AY1359"/>
      <c r="AZ1359"/>
      <c r="BA1359"/>
      <c r="BB1359"/>
      <c r="BC1359"/>
      <c r="BD1359"/>
      <c r="BE1359"/>
      <c r="BF1359"/>
      <c r="BG1359"/>
      <c r="BH1359"/>
      <c r="BI1359"/>
      <c r="BJ1359"/>
      <c r="BK1359"/>
      <c r="BL1359"/>
      <c r="BM1359"/>
      <c r="BN1359"/>
      <c r="BO1359"/>
      <c r="BP1359"/>
      <c r="BQ1359"/>
      <c r="BR1359"/>
      <c r="BS1359"/>
      <c r="BT1359"/>
      <c r="BU1359"/>
      <c r="BV1359"/>
      <c r="BW1359"/>
      <c r="BX1359"/>
      <c r="BY1359"/>
      <c r="BZ1359"/>
      <c r="CA1359"/>
      <c r="CB1359"/>
      <c r="CC1359"/>
      <c r="CD1359"/>
      <c r="CE1359"/>
      <c r="CF1359"/>
      <c r="CG1359"/>
      <c r="CH1359"/>
      <c r="CI1359"/>
      <c r="CJ1359"/>
      <c r="CK1359"/>
      <c r="CL1359"/>
      <c r="CM1359"/>
      <c r="CN1359"/>
      <c r="CO1359"/>
      <c r="CP1359"/>
      <c r="CQ1359"/>
      <c r="CR1359"/>
      <c r="CS1359"/>
      <c r="CT1359"/>
      <c r="CU1359"/>
      <c r="CV1359"/>
      <c r="CW1359"/>
      <c r="CX1359"/>
      <c r="CY1359"/>
      <c r="CZ1359"/>
      <c r="DA1359"/>
      <c r="DB1359"/>
      <c r="DC1359"/>
      <c r="DD1359"/>
      <c r="DE1359"/>
      <c r="DF1359"/>
      <c r="DG1359"/>
      <c r="DH1359"/>
      <c r="DI1359"/>
      <c r="DJ1359"/>
      <c r="DK1359"/>
      <c r="DL1359"/>
      <c r="DM1359"/>
      <c r="DN1359"/>
      <c r="DO1359"/>
      <c r="DP1359"/>
      <c r="DQ1359"/>
      <c r="DR1359"/>
      <c r="DS1359"/>
      <c r="DT1359"/>
      <c r="DU1359"/>
      <c r="DV1359"/>
      <c r="DW1359"/>
      <c r="DX1359"/>
      <c r="DY1359"/>
      <c r="DZ1359"/>
      <c r="EA1359"/>
      <c r="EB1359"/>
      <c r="EC1359"/>
      <c r="ED1359"/>
      <c r="EE1359"/>
      <c r="EF1359"/>
      <c r="EG1359"/>
      <c r="EH1359"/>
      <c r="EI1359"/>
      <c r="EJ1359"/>
      <c r="EK1359"/>
      <c r="EL1359"/>
      <c r="EM1359"/>
      <c r="EN1359"/>
      <c r="EO1359"/>
      <c r="EP1359"/>
      <c r="EQ1359"/>
      <c r="ER1359"/>
      <c r="ES1359"/>
      <c r="ET1359"/>
      <c r="EU1359"/>
      <c r="EV1359"/>
      <c r="EW1359"/>
      <c r="EX1359"/>
      <c r="EY1359"/>
      <c r="EZ1359"/>
      <c r="FA1359"/>
      <c r="FB1359"/>
      <c r="FC1359"/>
      <c r="FD1359"/>
      <c r="FE1359"/>
      <c r="FF1359"/>
      <c r="FG1359"/>
      <c r="FH1359"/>
      <c r="FI1359"/>
      <c r="FJ1359"/>
      <c r="FK1359"/>
      <c r="FL1359"/>
      <c r="FM1359"/>
      <c r="FN1359"/>
      <c r="FO1359"/>
      <c r="FP1359"/>
      <c r="FQ1359"/>
      <c r="FR1359"/>
      <c r="FS1359"/>
      <c r="FT1359"/>
      <c r="FU1359"/>
      <c r="FV1359"/>
      <c r="FW1359"/>
      <c r="FX1359"/>
      <c r="FY1359"/>
      <c r="FZ1359"/>
      <c r="GA1359"/>
      <c r="GB1359"/>
      <c r="GC1359"/>
      <c r="GD1359"/>
      <c r="GE1359"/>
      <c r="GF1359"/>
      <c r="GG1359"/>
      <c r="GH1359"/>
      <c r="GI1359"/>
      <c r="GJ1359"/>
      <c r="GK1359"/>
      <c r="GL1359"/>
      <c r="GM1359"/>
      <c r="GN1359"/>
      <c r="GO1359"/>
      <c r="GP1359"/>
      <c r="GQ1359"/>
      <c r="GR1359"/>
      <c r="GS1359"/>
      <c r="GT1359"/>
      <c r="GU1359"/>
      <c r="GV1359"/>
      <c r="GW1359"/>
      <c r="GX1359"/>
      <c r="GY1359"/>
      <c r="GZ1359"/>
      <c r="HA1359"/>
      <c r="HB1359"/>
      <c r="HC1359"/>
      <c r="HD1359"/>
      <c r="HE1359"/>
      <c r="HF1359"/>
      <c r="HG1359"/>
      <c r="HH1359"/>
      <c r="HI1359"/>
      <c r="HJ1359"/>
      <c r="HK1359"/>
      <c r="HL1359"/>
      <c r="HM1359"/>
      <c r="HN1359"/>
      <c r="HO1359"/>
      <c r="HP1359"/>
      <c r="HQ1359"/>
      <c r="HR1359"/>
      <c r="HS1359"/>
      <c r="HT1359"/>
      <c r="HU1359"/>
      <c r="HV1359"/>
      <c r="HW1359"/>
      <c r="HX1359"/>
      <c r="HY1359"/>
      <c r="HZ1359"/>
      <c r="IA1359"/>
      <c r="IB1359"/>
      <c r="IC1359"/>
      <c r="ID1359"/>
      <c r="IE1359"/>
      <c r="IF1359"/>
      <c r="IG1359"/>
      <c r="IH1359"/>
      <c r="II1359"/>
      <c r="IJ1359"/>
      <c r="IK1359"/>
      <c r="IL1359"/>
      <c r="IM1359"/>
      <c r="IN1359"/>
      <c r="IO1359"/>
      <c r="IP1359"/>
      <c r="IQ1359"/>
      <c r="IR1359"/>
      <c r="IS1359"/>
      <c r="IT1359"/>
      <c r="IU1359"/>
      <c r="IV1359"/>
      <c r="IW1359"/>
      <c r="IX1359"/>
      <c r="IY1359"/>
      <c r="IZ1359"/>
      <c r="JA1359"/>
      <c r="JB1359"/>
      <c r="JC1359"/>
      <c r="JD1359"/>
      <c r="JE1359"/>
      <c r="JF1359"/>
      <c r="JG1359"/>
      <c r="JH1359"/>
      <c r="JI1359"/>
      <c r="JJ1359"/>
      <c r="JK1359"/>
      <c r="JL1359"/>
      <c r="JM1359"/>
      <c r="JN1359"/>
      <c r="JO1359"/>
      <c r="JP1359"/>
      <c r="JQ1359"/>
      <c r="JR1359"/>
      <c r="JS1359"/>
      <c r="JT1359"/>
      <c r="JU1359"/>
      <c r="JV1359"/>
      <c r="JW1359"/>
      <c r="JX1359"/>
      <c r="JY1359"/>
      <c r="JZ1359"/>
      <c r="KA1359"/>
      <c r="KB1359"/>
      <c r="KC1359"/>
      <c r="KD1359"/>
      <c r="KE1359"/>
      <c r="KF1359"/>
      <c r="KG1359"/>
      <c r="KH1359"/>
      <c r="KI1359"/>
      <c r="KJ1359"/>
      <c r="KK1359"/>
      <c r="KL1359"/>
      <c r="KM1359"/>
      <c r="KN1359"/>
      <c r="KO1359"/>
      <c r="KP1359"/>
      <c r="KQ1359"/>
      <c r="KR1359"/>
      <c r="KS1359"/>
      <c r="KT1359"/>
      <c r="KU1359"/>
      <c r="KV1359"/>
      <c r="KW1359"/>
      <c r="KX1359"/>
      <c r="KY1359"/>
      <c r="KZ1359"/>
      <c r="LA1359"/>
      <c r="LB1359"/>
      <c r="LC1359"/>
      <c r="LD1359"/>
      <c r="LE1359"/>
      <c r="LF1359"/>
      <c r="LG1359"/>
      <c r="LH1359"/>
      <c r="LI1359"/>
      <c r="LJ1359"/>
      <c r="LK1359"/>
      <c r="LL1359"/>
      <c r="LM1359"/>
      <c r="LN1359"/>
      <c r="LO1359"/>
      <c r="LP1359"/>
      <c r="LQ1359"/>
      <c r="LR1359"/>
      <c r="LS1359"/>
      <c r="LT1359"/>
      <c r="LU1359"/>
      <c r="LV1359"/>
      <c r="LW1359"/>
      <c r="LX1359"/>
      <c r="LY1359"/>
      <c r="LZ1359"/>
      <c r="MA1359"/>
      <c r="MB1359"/>
      <c r="MC1359"/>
      <c r="MD1359"/>
      <c r="ME1359"/>
      <c r="MF1359"/>
      <c r="MG1359"/>
      <c r="MH1359"/>
      <c r="MI1359"/>
      <c r="MJ1359"/>
      <c r="MK1359"/>
      <c r="ML1359"/>
      <c r="MM1359"/>
      <c r="MN1359"/>
      <c r="MO1359"/>
      <c r="MP1359"/>
      <c r="MQ1359"/>
      <c r="MR1359"/>
      <c r="MS1359"/>
      <c r="MT1359"/>
      <c r="MU1359"/>
      <c r="MV1359"/>
      <c r="MW1359"/>
      <c r="MX1359"/>
      <c r="MY1359"/>
      <c r="MZ1359"/>
      <c r="NA1359"/>
      <c r="NB1359"/>
      <c r="NC1359"/>
      <c r="ND1359"/>
      <c r="NE1359"/>
      <c r="NF1359"/>
      <c r="NG1359"/>
      <c r="NH1359"/>
      <c r="NI1359"/>
      <c r="NJ1359"/>
      <c r="NK1359"/>
      <c r="NL1359"/>
      <c r="NM1359"/>
      <c r="NN1359"/>
      <c r="NO1359"/>
      <c r="NP1359"/>
      <c r="NQ1359"/>
      <c r="NR1359"/>
      <c r="NS1359"/>
      <c r="NT1359"/>
      <c r="NU1359"/>
      <c r="NV1359"/>
      <c r="NW1359"/>
      <c r="NX1359"/>
      <c r="NY1359"/>
      <c r="NZ1359"/>
      <c r="OA1359"/>
      <c r="OB1359"/>
      <c r="OC1359"/>
      <c r="OD1359"/>
      <c r="OE1359"/>
      <c r="OF1359"/>
      <c r="OG1359"/>
      <c r="OH1359"/>
      <c r="OI1359"/>
      <c r="OJ1359"/>
      <c r="OK1359"/>
      <c r="OL1359"/>
      <c r="OM1359"/>
      <c r="ON1359"/>
      <c r="OO1359"/>
      <c r="OP1359"/>
      <c r="OQ1359"/>
      <c r="OR1359"/>
      <c r="OS1359"/>
      <c r="OT1359"/>
      <c r="OU1359"/>
      <c r="OV1359"/>
      <c r="OW1359"/>
      <c r="OX1359"/>
      <c r="OY1359"/>
      <c r="OZ1359"/>
      <c r="PA1359"/>
      <c r="PB1359"/>
      <c r="PC1359"/>
      <c r="PD1359"/>
      <c r="PE1359"/>
      <c r="PF1359"/>
      <c r="PG1359"/>
      <c r="PH1359"/>
      <c r="PI1359"/>
      <c r="PJ1359"/>
      <c r="PK1359"/>
      <c r="PL1359"/>
      <c r="PM1359"/>
      <c r="PN1359"/>
      <c r="PO1359"/>
      <c r="PP1359"/>
      <c r="PQ1359"/>
      <c r="PR1359"/>
      <c r="PS1359"/>
      <c r="PT1359"/>
      <c r="PU1359"/>
      <c r="PV1359"/>
      <c r="PW1359"/>
      <c r="PX1359"/>
      <c r="PY1359"/>
      <c r="PZ1359"/>
      <c r="QA1359"/>
      <c r="QB1359"/>
      <c r="QC1359"/>
      <c r="QD1359"/>
      <c r="QE1359"/>
      <c r="QF1359"/>
      <c r="QG1359"/>
      <c r="QH1359"/>
      <c r="QI1359"/>
      <c r="QJ1359"/>
      <c r="QK1359"/>
      <c r="QL1359"/>
      <c r="QM1359"/>
      <c r="QN1359"/>
      <c r="QO1359"/>
      <c r="QP1359"/>
      <c r="QQ1359"/>
      <c r="QR1359"/>
      <c r="QS1359"/>
      <c r="QT1359"/>
      <c r="QU1359"/>
      <c r="QV1359"/>
      <c r="QW1359"/>
      <c r="QX1359"/>
      <c r="QY1359"/>
      <c r="QZ1359"/>
      <c r="RA1359"/>
      <c r="RB1359"/>
      <c r="RC1359"/>
      <c r="RD1359"/>
      <c r="RE1359"/>
      <c r="RF1359"/>
      <c r="RG1359"/>
      <c r="RH1359"/>
      <c r="RI1359"/>
      <c r="RJ1359"/>
      <c r="RK1359"/>
      <c r="RL1359"/>
      <c r="RM1359"/>
      <c r="RN1359"/>
      <c r="RO1359"/>
      <c r="RP1359"/>
      <c r="RQ1359"/>
      <c r="RR1359"/>
      <c r="RS1359"/>
      <c r="RT1359"/>
      <c r="RU1359"/>
      <c r="RV1359"/>
      <c r="RW1359"/>
      <c r="RX1359"/>
      <c r="RY1359"/>
      <c r="RZ1359"/>
      <c r="SA1359"/>
      <c r="SB1359"/>
      <c r="SC1359"/>
      <c r="SD1359"/>
      <c r="SE1359"/>
      <c r="SF1359"/>
      <c r="SG1359"/>
      <c r="SH1359"/>
      <c r="SI1359"/>
      <c r="SJ1359"/>
      <c r="SK1359"/>
      <c r="SL1359"/>
      <c r="SM1359"/>
      <c r="SN1359"/>
      <c r="SO1359"/>
      <c r="SP1359"/>
      <c r="SQ1359"/>
      <c r="SR1359"/>
      <c r="SS1359"/>
      <c r="ST1359"/>
      <c r="SU1359"/>
      <c r="SV1359"/>
      <c r="SW1359"/>
      <c r="SX1359"/>
      <c r="SY1359"/>
      <c r="SZ1359"/>
      <c r="TA1359"/>
      <c r="TB1359"/>
      <c r="TC1359"/>
      <c r="TD1359"/>
    </row>
    <row r="1360" spans="1:524" ht="16.5" customHeight="1" x14ac:dyDescent="0.2">
      <c r="A1360" s="20">
        <v>752</v>
      </c>
      <c r="B1360" s="20" t="s">
        <v>62</v>
      </c>
      <c r="C1360" s="20" t="s">
        <v>915</v>
      </c>
      <c r="D1360" s="20" t="s">
        <v>38</v>
      </c>
      <c r="E1360" s="20" t="s">
        <v>1345</v>
      </c>
      <c r="F1360" s="22" t="s">
        <v>968</v>
      </c>
      <c r="G1360" s="20" t="s">
        <v>84</v>
      </c>
      <c r="H1360" s="20" t="s">
        <v>35</v>
      </c>
      <c r="I1360" s="20" t="s">
        <v>81</v>
      </c>
      <c r="J1360" s="22" t="s">
        <v>915</v>
      </c>
      <c r="K1360" s="20"/>
      <c r="L1360" s="20"/>
      <c r="M1360" s="20"/>
      <c r="N1360" s="20"/>
      <c r="O1360" s="23"/>
      <c r="P1360" s="23">
        <v>1500000</v>
      </c>
      <c r="Q1360" s="24">
        <v>1</v>
      </c>
      <c r="R1360" s="25">
        <v>45658</v>
      </c>
      <c r="S1360" s="20" t="s">
        <v>83</v>
      </c>
      <c r="T1360" s="26">
        <f t="shared" si="23"/>
        <v>1500000</v>
      </c>
      <c r="U1360" s="27" t="s">
        <v>100</v>
      </c>
      <c r="V1360" s="27" t="s">
        <v>100</v>
      </c>
      <c r="W1360"/>
      <c r="X1360"/>
      <c r="Y1360"/>
      <c r="Z1360"/>
      <c r="AA1360"/>
      <c r="AB1360"/>
      <c r="AC1360"/>
      <c r="AD1360"/>
      <c r="AE1360"/>
      <c r="AF1360"/>
      <c r="AG1360"/>
      <c r="AH1360"/>
      <c r="AI1360"/>
      <c r="AJ1360"/>
      <c r="AK1360"/>
      <c r="AL1360"/>
      <c r="AM1360"/>
      <c r="AN1360"/>
      <c r="AO1360"/>
      <c r="AP1360"/>
      <c r="AQ1360"/>
      <c r="AR1360"/>
      <c r="AS1360"/>
      <c r="AT1360"/>
      <c r="AU1360"/>
      <c r="AV1360"/>
      <c r="AW1360"/>
      <c r="AX1360"/>
      <c r="AY1360"/>
      <c r="AZ1360"/>
      <c r="BA1360"/>
      <c r="BB1360"/>
      <c r="BC1360"/>
      <c r="BD1360"/>
      <c r="BE1360"/>
      <c r="BF1360"/>
      <c r="BG1360"/>
      <c r="BH1360"/>
      <c r="BI1360"/>
      <c r="BJ1360"/>
      <c r="BK1360"/>
      <c r="BL1360"/>
      <c r="BM1360"/>
      <c r="BN1360"/>
      <c r="BO1360"/>
      <c r="BP1360"/>
      <c r="BQ1360"/>
      <c r="BR1360"/>
      <c r="BS1360"/>
      <c r="BT1360"/>
      <c r="BU1360"/>
      <c r="BV1360"/>
      <c r="BW1360"/>
      <c r="BX1360"/>
      <c r="BY1360"/>
      <c r="BZ1360"/>
      <c r="CA1360"/>
      <c r="CB1360"/>
      <c r="CC1360"/>
      <c r="CD1360"/>
      <c r="CE1360"/>
      <c r="CF1360"/>
      <c r="CG1360"/>
      <c r="CH1360"/>
      <c r="CI1360"/>
      <c r="CJ1360"/>
      <c r="CK1360"/>
      <c r="CL1360"/>
      <c r="CM1360"/>
      <c r="CN1360"/>
      <c r="CO1360"/>
      <c r="CP1360"/>
      <c r="CQ1360"/>
      <c r="CR1360"/>
      <c r="CS1360"/>
      <c r="CT1360"/>
      <c r="CU1360"/>
      <c r="CV1360"/>
      <c r="CW1360"/>
      <c r="CX1360"/>
      <c r="CY1360"/>
      <c r="CZ1360"/>
      <c r="DA1360"/>
      <c r="DB1360"/>
      <c r="DC1360"/>
      <c r="DD1360"/>
      <c r="DE1360"/>
      <c r="DF1360"/>
      <c r="DG1360"/>
      <c r="DH1360"/>
      <c r="DI1360"/>
      <c r="DJ1360"/>
      <c r="DK1360"/>
      <c r="DL1360"/>
      <c r="DM1360"/>
      <c r="DN1360"/>
      <c r="DO1360"/>
      <c r="DP1360"/>
      <c r="DQ1360"/>
      <c r="DR1360"/>
      <c r="DS1360"/>
      <c r="DT1360"/>
      <c r="DU1360"/>
      <c r="DV1360"/>
      <c r="DW1360"/>
      <c r="DX1360"/>
      <c r="DY1360"/>
      <c r="DZ1360"/>
      <c r="EA1360"/>
      <c r="EB1360"/>
      <c r="EC1360"/>
      <c r="ED1360"/>
      <c r="EE1360"/>
      <c r="EF1360"/>
      <c r="EG1360"/>
      <c r="EH1360"/>
      <c r="EI1360"/>
      <c r="EJ1360"/>
      <c r="EK1360"/>
      <c r="EL1360"/>
      <c r="EM1360"/>
      <c r="EN1360"/>
      <c r="EO1360"/>
      <c r="EP1360"/>
      <c r="EQ1360"/>
      <c r="ER1360"/>
      <c r="ES1360"/>
      <c r="ET1360"/>
      <c r="EU1360"/>
      <c r="EV1360"/>
      <c r="EW1360"/>
      <c r="EX1360"/>
      <c r="EY1360"/>
      <c r="EZ1360"/>
      <c r="FA1360"/>
      <c r="FB1360"/>
      <c r="FC1360"/>
      <c r="FD1360"/>
      <c r="FE1360"/>
      <c r="FF1360"/>
      <c r="FG1360"/>
      <c r="FH1360"/>
      <c r="FI1360"/>
      <c r="FJ1360"/>
      <c r="FK1360"/>
      <c r="FL1360"/>
      <c r="FM1360"/>
      <c r="FN1360"/>
      <c r="FO1360"/>
      <c r="FP1360"/>
      <c r="FQ1360"/>
      <c r="FR1360"/>
      <c r="FS1360"/>
      <c r="FT1360"/>
      <c r="FU1360"/>
      <c r="FV1360"/>
      <c r="FW1360"/>
      <c r="FX1360"/>
      <c r="FY1360"/>
      <c r="FZ1360"/>
      <c r="GA1360"/>
      <c r="GB1360"/>
      <c r="GC1360"/>
      <c r="GD1360"/>
      <c r="GE1360"/>
      <c r="GF1360"/>
      <c r="GG1360"/>
      <c r="GH1360"/>
      <c r="GI1360"/>
      <c r="GJ1360"/>
      <c r="GK1360"/>
      <c r="GL1360"/>
      <c r="GM1360"/>
      <c r="GN1360"/>
      <c r="GO1360"/>
      <c r="GP1360"/>
      <c r="GQ1360"/>
      <c r="GR1360"/>
      <c r="GS1360"/>
      <c r="GT1360"/>
      <c r="GU1360"/>
      <c r="GV1360"/>
      <c r="GW1360"/>
      <c r="GX1360"/>
      <c r="GY1360"/>
      <c r="GZ1360"/>
      <c r="HA1360"/>
      <c r="HB1360"/>
      <c r="HC1360"/>
      <c r="HD1360"/>
      <c r="HE1360"/>
      <c r="HF1360"/>
      <c r="HG1360"/>
      <c r="HH1360"/>
      <c r="HI1360"/>
      <c r="HJ1360"/>
      <c r="HK1360"/>
      <c r="HL1360"/>
      <c r="HM1360"/>
      <c r="HN1360"/>
      <c r="HO1360"/>
      <c r="HP1360"/>
      <c r="HQ1360"/>
      <c r="HR1360"/>
      <c r="HS1360"/>
      <c r="HT1360"/>
      <c r="HU1360"/>
      <c r="HV1360"/>
      <c r="HW1360"/>
      <c r="HX1360"/>
      <c r="HY1360"/>
      <c r="HZ1360"/>
      <c r="IA1360"/>
      <c r="IB1360"/>
      <c r="IC1360"/>
      <c r="ID1360"/>
      <c r="IE1360"/>
      <c r="IF1360"/>
      <c r="IG1360"/>
      <c r="IH1360"/>
      <c r="II1360"/>
      <c r="IJ1360"/>
      <c r="IK1360"/>
      <c r="IL1360"/>
      <c r="IM1360"/>
      <c r="IN1360"/>
      <c r="IO1360"/>
      <c r="IP1360"/>
      <c r="IQ1360"/>
      <c r="IR1360"/>
      <c r="IS1360"/>
      <c r="IT1360"/>
      <c r="IU1360"/>
      <c r="IV1360"/>
      <c r="IW1360"/>
      <c r="IX1360"/>
      <c r="IY1360"/>
      <c r="IZ1360"/>
      <c r="JA1360"/>
      <c r="JB1360"/>
      <c r="JC1360"/>
      <c r="JD1360"/>
      <c r="JE1360"/>
      <c r="JF1360"/>
      <c r="JG1360"/>
      <c r="JH1360"/>
      <c r="JI1360"/>
      <c r="JJ1360"/>
      <c r="JK1360"/>
      <c r="JL1360"/>
      <c r="JM1360"/>
      <c r="JN1360"/>
      <c r="JO1360"/>
      <c r="JP1360"/>
      <c r="JQ1360"/>
      <c r="JR1360"/>
      <c r="JS1360"/>
      <c r="JT1360"/>
      <c r="JU1360"/>
      <c r="JV1360"/>
      <c r="JW1360"/>
      <c r="JX1360"/>
      <c r="JY1360"/>
      <c r="JZ1360"/>
      <c r="KA1360"/>
      <c r="KB1360"/>
      <c r="KC1360"/>
      <c r="KD1360"/>
      <c r="KE1360"/>
      <c r="KF1360"/>
      <c r="KG1360"/>
      <c r="KH1360"/>
      <c r="KI1360"/>
      <c r="KJ1360"/>
      <c r="KK1360"/>
      <c r="KL1360"/>
      <c r="KM1360"/>
      <c r="KN1360"/>
      <c r="KO1360"/>
      <c r="KP1360"/>
      <c r="KQ1360"/>
      <c r="KR1360"/>
      <c r="KS1360"/>
      <c r="KT1360"/>
      <c r="KU1360"/>
      <c r="KV1360"/>
      <c r="KW1360"/>
      <c r="KX1360"/>
      <c r="KY1360"/>
      <c r="KZ1360"/>
      <c r="LA1360"/>
      <c r="LB1360"/>
      <c r="LC1360"/>
      <c r="LD1360"/>
      <c r="LE1360"/>
      <c r="LF1360"/>
      <c r="LG1360"/>
      <c r="LH1360"/>
      <c r="LI1360"/>
      <c r="LJ1360"/>
      <c r="LK1360"/>
      <c r="LL1360"/>
      <c r="LM1360"/>
      <c r="LN1360"/>
      <c r="LO1360"/>
      <c r="LP1360"/>
      <c r="LQ1360"/>
      <c r="LR1360"/>
      <c r="LS1360"/>
      <c r="LT1360"/>
      <c r="LU1360"/>
      <c r="LV1360"/>
      <c r="LW1360"/>
      <c r="LX1360"/>
      <c r="LY1360"/>
      <c r="LZ1360"/>
      <c r="MA1360"/>
      <c r="MB1360"/>
      <c r="MC1360"/>
      <c r="MD1360"/>
      <c r="ME1360"/>
      <c r="MF1360"/>
      <c r="MG1360"/>
      <c r="MH1360"/>
      <c r="MI1360"/>
      <c r="MJ1360"/>
      <c r="MK1360"/>
      <c r="ML1360"/>
      <c r="MM1360"/>
      <c r="MN1360"/>
      <c r="MO1360"/>
      <c r="MP1360"/>
      <c r="MQ1360"/>
      <c r="MR1360"/>
      <c r="MS1360"/>
      <c r="MT1360"/>
      <c r="MU1360"/>
      <c r="MV1360"/>
      <c r="MW1360"/>
      <c r="MX1360"/>
      <c r="MY1360"/>
      <c r="MZ1360"/>
      <c r="NA1360"/>
      <c r="NB1360"/>
      <c r="NC1360"/>
      <c r="ND1360"/>
      <c r="NE1360"/>
      <c r="NF1360"/>
      <c r="NG1360"/>
      <c r="NH1360"/>
      <c r="NI1360"/>
      <c r="NJ1360"/>
      <c r="NK1360"/>
      <c r="NL1360"/>
      <c r="NM1360"/>
      <c r="NN1360"/>
      <c r="NO1360"/>
      <c r="NP1360"/>
      <c r="NQ1360"/>
      <c r="NR1360"/>
      <c r="NS1360"/>
      <c r="NT1360"/>
      <c r="NU1360"/>
      <c r="NV1360"/>
      <c r="NW1360"/>
      <c r="NX1360"/>
      <c r="NY1360"/>
      <c r="NZ1360"/>
      <c r="OA1360"/>
      <c r="OB1360"/>
      <c r="OC1360"/>
      <c r="OD1360"/>
      <c r="OE1360"/>
      <c r="OF1360"/>
      <c r="OG1360"/>
      <c r="OH1360"/>
      <c r="OI1360"/>
      <c r="OJ1360"/>
      <c r="OK1360"/>
      <c r="OL1360"/>
      <c r="OM1360"/>
      <c r="ON1360"/>
      <c r="OO1360"/>
      <c r="OP1360"/>
      <c r="OQ1360"/>
      <c r="OR1360"/>
      <c r="OS1360"/>
      <c r="OT1360"/>
      <c r="OU1360"/>
      <c r="OV1360"/>
      <c r="OW1360"/>
      <c r="OX1360"/>
      <c r="OY1360"/>
      <c r="OZ1360"/>
      <c r="PA1360"/>
      <c r="PB1360"/>
      <c r="PC1360"/>
      <c r="PD1360"/>
      <c r="PE1360"/>
      <c r="PF1360"/>
      <c r="PG1360"/>
      <c r="PH1360"/>
      <c r="PI1360"/>
      <c r="PJ1360"/>
      <c r="PK1360"/>
      <c r="PL1360"/>
      <c r="PM1360"/>
      <c r="PN1360"/>
      <c r="PO1360"/>
      <c r="PP1360"/>
      <c r="PQ1360"/>
      <c r="PR1360"/>
      <c r="PS1360"/>
      <c r="PT1360"/>
      <c r="PU1360"/>
      <c r="PV1360"/>
      <c r="PW1360"/>
      <c r="PX1360"/>
      <c r="PY1360"/>
      <c r="PZ1360"/>
      <c r="QA1360"/>
      <c r="QB1360"/>
      <c r="QC1360"/>
      <c r="QD1360"/>
      <c r="QE1360"/>
      <c r="QF1360"/>
      <c r="QG1360"/>
      <c r="QH1360"/>
      <c r="QI1360"/>
      <c r="QJ1360"/>
      <c r="QK1360"/>
      <c r="QL1360"/>
      <c r="QM1360"/>
      <c r="QN1360"/>
      <c r="QO1360"/>
      <c r="QP1360"/>
      <c r="QQ1360"/>
      <c r="QR1360"/>
      <c r="QS1360"/>
      <c r="QT1360"/>
      <c r="QU1360"/>
      <c r="QV1360"/>
      <c r="QW1360"/>
      <c r="QX1360"/>
      <c r="QY1360"/>
      <c r="QZ1360"/>
      <c r="RA1360"/>
      <c r="RB1360"/>
      <c r="RC1360"/>
      <c r="RD1360"/>
      <c r="RE1360"/>
      <c r="RF1360"/>
      <c r="RG1360"/>
      <c r="RH1360"/>
      <c r="RI1360"/>
      <c r="RJ1360"/>
      <c r="RK1360"/>
      <c r="RL1360"/>
      <c r="RM1360"/>
      <c r="RN1360"/>
      <c r="RO1360"/>
      <c r="RP1360"/>
      <c r="RQ1360"/>
      <c r="RR1360"/>
      <c r="RS1360"/>
      <c r="RT1360"/>
      <c r="RU1360"/>
      <c r="RV1360"/>
      <c r="RW1360"/>
      <c r="RX1360"/>
      <c r="RY1360"/>
      <c r="RZ1360"/>
      <c r="SA1360"/>
      <c r="SB1360"/>
      <c r="SC1360"/>
      <c r="SD1360"/>
      <c r="SE1360"/>
      <c r="SF1360"/>
      <c r="SG1360"/>
      <c r="SH1360"/>
      <c r="SI1360"/>
      <c r="SJ1360"/>
      <c r="SK1360"/>
      <c r="SL1360"/>
      <c r="SM1360"/>
      <c r="SN1360"/>
      <c r="SO1360"/>
      <c r="SP1360"/>
      <c r="SQ1360"/>
      <c r="SR1360"/>
      <c r="SS1360"/>
      <c r="ST1360"/>
      <c r="SU1360"/>
      <c r="SV1360"/>
      <c r="SW1360"/>
      <c r="SX1360"/>
      <c r="SY1360"/>
      <c r="SZ1360"/>
      <c r="TA1360"/>
      <c r="TB1360"/>
      <c r="TC1360"/>
      <c r="TD1360"/>
    </row>
    <row r="1361" spans="1:520" ht="16.5" customHeight="1" x14ac:dyDescent="0.2">
      <c r="A1361" s="20">
        <v>753</v>
      </c>
      <c r="B1361" s="20" t="s">
        <v>62</v>
      </c>
      <c r="C1361" s="20" t="s">
        <v>915</v>
      </c>
      <c r="D1361" s="20" t="s">
        <v>38</v>
      </c>
      <c r="E1361" s="20" t="s">
        <v>1345</v>
      </c>
      <c r="F1361" s="22" t="s">
        <v>968</v>
      </c>
      <c r="G1361" s="20" t="s">
        <v>84</v>
      </c>
      <c r="H1361" s="20" t="s">
        <v>35</v>
      </c>
      <c r="I1361" s="20" t="s">
        <v>81</v>
      </c>
      <c r="J1361" s="22" t="s">
        <v>915</v>
      </c>
      <c r="K1361" s="20"/>
      <c r="L1361" s="20"/>
      <c r="M1361" s="20"/>
      <c r="N1361" s="20"/>
      <c r="O1361" s="23"/>
      <c r="P1361" s="23">
        <v>1500000</v>
      </c>
      <c r="Q1361" s="24">
        <v>1</v>
      </c>
      <c r="R1361" s="25">
        <v>45689</v>
      </c>
      <c r="S1361" s="20" t="s">
        <v>83</v>
      </c>
      <c r="T1361" s="26">
        <f t="shared" si="23"/>
        <v>1500000</v>
      </c>
      <c r="U1361" s="27" t="s">
        <v>100</v>
      </c>
      <c r="V1361" s="27" t="s">
        <v>100</v>
      </c>
      <c r="W1361" s="70"/>
      <c r="X1361" s="70"/>
      <c r="Y1361" s="70"/>
      <c r="Z1361" s="70"/>
      <c r="AA1361" s="70"/>
      <c r="AB1361" s="70"/>
      <c r="AC1361" s="70"/>
      <c r="AD1361" s="70"/>
      <c r="AE1361" s="70"/>
      <c r="AF1361" s="70"/>
      <c r="AG1361" s="70"/>
      <c r="AH1361" s="70"/>
      <c r="AI1361" s="70"/>
      <c r="AJ1361" s="70"/>
      <c r="AK1361" s="70"/>
      <c r="AL1361" s="70"/>
      <c r="AM1361" s="70"/>
      <c r="AN1361" s="70"/>
      <c r="AO1361" s="70"/>
      <c r="AP1361" s="70"/>
      <c r="AQ1361" s="70"/>
      <c r="AR1361" s="70"/>
      <c r="AS1361" s="70"/>
      <c r="AT1361" s="70"/>
      <c r="AU1361" s="70"/>
      <c r="AV1361" s="70"/>
      <c r="AW1361" s="70"/>
      <c r="AX1361" s="70"/>
      <c r="AY1361" s="70"/>
      <c r="AZ1361" s="70"/>
      <c r="BA1361" s="70"/>
      <c r="BB1361" s="70"/>
      <c r="BC1361" s="70"/>
      <c r="BD1361" s="70"/>
      <c r="BE1361" s="70"/>
      <c r="BF1361" s="70"/>
      <c r="BG1361" s="70"/>
      <c r="BH1361" s="70"/>
      <c r="BI1361" s="70"/>
      <c r="BJ1361" s="70"/>
      <c r="BK1361" s="70"/>
      <c r="BL1361" s="70"/>
      <c r="BM1361" s="70"/>
      <c r="BN1361" s="70"/>
      <c r="BO1361" s="70"/>
      <c r="BP1361" s="70"/>
      <c r="BQ1361" s="70"/>
      <c r="BR1361" s="70"/>
      <c r="BS1361" s="70"/>
      <c r="BT1361" s="70"/>
      <c r="BU1361" s="70"/>
      <c r="BV1361" s="70"/>
      <c r="BW1361" s="70"/>
      <c r="BX1361" s="70"/>
      <c r="BY1361" s="70"/>
      <c r="BZ1361" s="70"/>
      <c r="CA1361" s="70"/>
      <c r="CB1361" s="70"/>
      <c r="CC1361" s="70"/>
      <c r="CD1361" s="70"/>
      <c r="CE1361" s="70"/>
      <c r="CF1361" s="70"/>
      <c r="CG1361" s="70"/>
      <c r="CH1361" s="70"/>
      <c r="CI1361" s="70"/>
      <c r="CJ1361" s="70"/>
      <c r="CK1361" s="70"/>
      <c r="CL1361" s="70"/>
      <c r="CM1361" s="70"/>
      <c r="CN1361" s="70"/>
      <c r="CO1361" s="70"/>
      <c r="CP1361" s="70"/>
      <c r="CQ1361" s="70"/>
      <c r="CR1361" s="70"/>
      <c r="CS1361" s="70"/>
      <c r="CT1361" s="70"/>
      <c r="CU1361" s="70"/>
      <c r="CV1361" s="70"/>
      <c r="CW1361" s="70"/>
      <c r="CX1361" s="70"/>
      <c r="CY1361" s="70"/>
      <c r="CZ1361" s="70"/>
      <c r="DA1361" s="70"/>
      <c r="DB1361" s="70"/>
      <c r="DC1361" s="70"/>
      <c r="DD1361" s="70"/>
      <c r="DE1361" s="70"/>
      <c r="DF1361" s="70"/>
      <c r="DG1361" s="70"/>
      <c r="DH1361" s="70"/>
      <c r="DI1361" s="70"/>
      <c r="DJ1361" s="70"/>
      <c r="DK1361" s="70"/>
      <c r="DL1361" s="70"/>
      <c r="DM1361" s="70"/>
      <c r="DN1361" s="70"/>
      <c r="DO1361" s="70"/>
      <c r="DP1361" s="70"/>
      <c r="DQ1361" s="70"/>
      <c r="DR1361" s="70"/>
      <c r="DS1361" s="70"/>
      <c r="DT1361" s="70"/>
      <c r="DU1361" s="70"/>
      <c r="DV1361" s="70"/>
      <c r="DW1361" s="70"/>
      <c r="DX1361" s="70"/>
      <c r="DY1361" s="70"/>
      <c r="DZ1361" s="70"/>
      <c r="EA1361" s="70"/>
      <c r="EB1361" s="70"/>
      <c r="EC1361" s="70"/>
      <c r="ED1361" s="70"/>
      <c r="EE1361" s="70"/>
      <c r="EF1361" s="70"/>
      <c r="EG1361" s="70"/>
      <c r="EH1361" s="70"/>
      <c r="EI1361" s="70"/>
      <c r="EJ1361" s="70"/>
      <c r="EK1361" s="70"/>
      <c r="EL1361" s="70"/>
      <c r="EM1361" s="70"/>
      <c r="EN1361" s="70"/>
      <c r="EO1361" s="70"/>
      <c r="EP1361" s="70"/>
      <c r="EQ1361" s="70"/>
      <c r="ER1361" s="70"/>
      <c r="ES1361" s="70"/>
      <c r="ET1361" s="70"/>
      <c r="EU1361" s="70"/>
      <c r="EV1361" s="70"/>
      <c r="EW1361" s="70"/>
      <c r="EX1361" s="70"/>
      <c r="EY1361" s="70"/>
      <c r="EZ1361" s="70"/>
      <c r="FA1361" s="70"/>
      <c r="FB1361" s="70"/>
      <c r="FC1361" s="70"/>
      <c r="FD1361" s="70"/>
      <c r="FE1361" s="70"/>
      <c r="FF1361" s="70"/>
      <c r="FG1361" s="70"/>
      <c r="FH1361" s="70"/>
      <c r="FI1361" s="70"/>
      <c r="FJ1361" s="70"/>
      <c r="FK1361" s="70"/>
      <c r="FL1361" s="70"/>
      <c r="FM1361" s="70"/>
      <c r="FN1361" s="70"/>
      <c r="FO1361" s="70"/>
      <c r="FP1361" s="70"/>
      <c r="FQ1361" s="70"/>
      <c r="FR1361" s="70"/>
      <c r="FS1361" s="70"/>
      <c r="FT1361" s="70"/>
      <c r="FU1361" s="70"/>
      <c r="FV1361" s="70"/>
      <c r="FW1361" s="70"/>
      <c r="FX1361" s="70"/>
      <c r="FY1361" s="70"/>
      <c r="FZ1361" s="70"/>
      <c r="GA1361" s="70"/>
      <c r="GB1361" s="70"/>
      <c r="GC1361" s="70"/>
      <c r="GD1361" s="70"/>
      <c r="GE1361" s="70"/>
      <c r="GF1361" s="70"/>
      <c r="GG1361" s="70"/>
      <c r="GH1361" s="70"/>
      <c r="GI1361" s="70"/>
      <c r="GJ1361" s="70"/>
      <c r="GK1361" s="70"/>
      <c r="GL1361" s="70"/>
      <c r="GM1361" s="70"/>
      <c r="GN1361" s="70"/>
      <c r="GO1361" s="70"/>
      <c r="GP1361" s="70"/>
      <c r="GQ1361" s="70"/>
      <c r="GR1361" s="70"/>
      <c r="GS1361" s="70"/>
      <c r="GT1361" s="70"/>
      <c r="GU1361" s="70"/>
      <c r="GV1361" s="70"/>
      <c r="GW1361" s="70"/>
      <c r="GX1361" s="70"/>
      <c r="GY1361" s="70"/>
      <c r="GZ1361" s="70"/>
      <c r="HA1361" s="70"/>
      <c r="HB1361" s="70"/>
      <c r="HC1361" s="70"/>
      <c r="HD1361" s="70"/>
      <c r="HE1361" s="70"/>
      <c r="HF1361" s="70"/>
      <c r="HG1361" s="70"/>
      <c r="HH1361" s="70"/>
      <c r="HI1361" s="70"/>
      <c r="HJ1361" s="70"/>
      <c r="HK1361" s="70"/>
      <c r="HL1361" s="70"/>
      <c r="HM1361" s="70"/>
      <c r="HN1361" s="70"/>
      <c r="HO1361" s="70"/>
      <c r="HP1361" s="70"/>
      <c r="HQ1361" s="70"/>
      <c r="HR1361" s="70"/>
      <c r="HS1361" s="70"/>
      <c r="HT1361" s="70"/>
      <c r="HU1361" s="70"/>
      <c r="HV1361" s="70"/>
      <c r="HW1361" s="70"/>
      <c r="HX1361" s="70"/>
      <c r="HY1361" s="70"/>
      <c r="HZ1361" s="70"/>
      <c r="IA1361" s="70"/>
      <c r="IB1361" s="70"/>
      <c r="IC1361" s="70"/>
      <c r="ID1361" s="70"/>
      <c r="IE1361" s="70"/>
      <c r="IF1361" s="70"/>
      <c r="IG1361" s="70"/>
      <c r="IH1361" s="70"/>
      <c r="II1361" s="70"/>
      <c r="IJ1361" s="70"/>
      <c r="IK1361" s="70"/>
      <c r="IL1361" s="70"/>
      <c r="IM1361" s="70"/>
      <c r="IN1361" s="70"/>
      <c r="IO1361" s="70"/>
      <c r="IP1361" s="70"/>
      <c r="IQ1361" s="70"/>
      <c r="IR1361" s="70"/>
      <c r="IS1361" s="70"/>
      <c r="IT1361" s="70"/>
      <c r="IU1361" s="70"/>
      <c r="IV1361" s="70"/>
      <c r="IW1361" s="70"/>
      <c r="IX1361" s="70"/>
      <c r="IY1361" s="70"/>
      <c r="IZ1361" s="70"/>
      <c r="JA1361" s="70"/>
      <c r="JB1361" s="70"/>
      <c r="JC1361" s="70"/>
      <c r="JD1361" s="70"/>
      <c r="JE1361" s="70"/>
      <c r="JF1361" s="70"/>
      <c r="JG1361" s="70"/>
      <c r="JH1361" s="70"/>
      <c r="JI1361" s="70"/>
      <c r="JJ1361" s="70"/>
      <c r="JK1361" s="70"/>
      <c r="JL1361" s="70"/>
      <c r="JM1361" s="70"/>
      <c r="JN1361" s="70"/>
      <c r="JO1361" s="70"/>
      <c r="JP1361" s="70"/>
      <c r="JQ1361" s="70"/>
      <c r="JR1361" s="70"/>
      <c r="JS1361" s="70"/>
      <c r="JT1361" s="70"/>
      <c r="JU1361" s="70"/>
      <c r="JV1361" s="70"/>
      <c r="JW1361" s="70"/>
      <c r="JX1361" s="70"/>
      <c r="JY1361" s="70"/>
      <c r="JZ1361" s="70"/>
      <c r="KA1361" s="70"/>
      <c r="KB1361" s="70"/>
      <c r="KC1361" s="70"/>
      <c r="KD1361" s="70"/>
      <c r="KE1361" s="70"/>
      <c r="KF1361" s="70"/>
      <c r="KG1361" s="70"/>
      <c r="KH1361" s="70"/>
      <c r="KI1361" s="70"/>
      <c r="KJ1361" s="70"/>
      <c r="KK1361" s="70"/>
      <c r="KL1361" s="70"/>
      <c r="KM1361" s="70"/>
      <c r="KN1361" s="70"/>
      <c r="KO1361" s="70"/>
      <c r="KP1361" s="70"/>
      <c r="KQ1361" s="70"/>
      <c r="KR1361" s="70"/>
      <c r="KS1361" s="70"/>
      <c r="KT1361" s="70"/>
      <c r="KU1361" s="70"/>
      <c r="KV1361" s="70"/>
      <c r="KW1361" s="70"/>
      <c r="KX1361" s="70"/>
      <c r="KY1361" s="70"/>
      <c r="KZ1361" s="70"/>
      <c r="LA1361" s="70"/>
      <c r="LB1361" s="70"/>
      <c r="LC1361" s="70"/>
      <c r="LD1361" s="70"/>
      <c r="LE1361" s="70"/>
      <c r="LF1361" s="70"/>
      <c r="LG1361" s="70"/>
      <c r="LH1361" s="70"/>
      <c r="LI1361" s="70"/>
      <c r="LJ1361" s="70"/>
      <c r="LK1361" s="70"/>
      <c r="LL1361" s="70"/>
      <c r="LM1361" s="70"/>
      <c r="LN1361" s="70"/>
      <c r="LO1361" s="70"/>
      <c r="LP1361" s="70"/>
      <c r="LQ1361" s="70"/>
      <c r="LR1361" s="70"/>
      <c r="LS1361" s="70"/>
      <c r="LT1361" s="70"/>
      <c r="LU1361" s="70"/>
      <c r="LV1361" s="70"/>
      <c r="LW1361" s="70"/>
      <c r="LX1361" s="70"/>
      <c r="LY1361" s="70"/>
      <c r="LZ1361" s="70"/>
      <c r="MA1361" s="70"/>
      <c r="MB1361" s="70"/>
      <c r="MC1361" s="70"/>
      <c r="MD1361" s="70"/>
      <c r="ME1361" s="70"/>
      <c r="MF1361" s="70"/>
      <c r="MG1361" s="70"/>
      <c r="MH1361" s="70"/>
      <c r="MI1361" s="70"/>
      <c r="MJ1361" s="70"/>
      <c r="MK1361" s="70"/>
      <c r="ML1361" s="70"/>
      <c r="MM1361" s="70"/>
      <c r="MN1361" s="70"/>
      <c r="MO1361" s="70"/>
      <c r="MP1361" s="70"/>
      <c r="MQ1361" s="70"/>
      <c r="MR1361" s="70"/>
      <c r="MS1361" s="70"/>
      <c r="MT1361" s="70"/>
      <c r="MU1361" s="70"/>
      <c r="MV1361" s="70"/>
      <c r="MW1361" s="70"/>
      <c r="MX1361" s="70"/>
      <c r="MY1361" s="70"/>
      <c r="MZ1361" s="70"/>
      <c r="NA1361" s="70"/>
      <c r="NB1361" s="70"/>
      <c r="NC1361" s="70"/>
      <c r="ND1361" s="70"/>
      <c r="NE1361" s="70"/>
      <c r="NF1361" s="70"/>
      <c r="NG1361" s="70"/>
      <c r="NH1361" s="70"/>
      <c r="NI1361" s="70"/>
      <c r="NJ1361" s="70"/>
      <c r="NK1361" s="70"/>
      <c r="NL1361" s="70"/>
      <c r="NM1361" s="70"/>
      <c r="NN1361" s="70"/>
      <c r="NO1361" s="70"/>
      <c r="NP1361" s="70"/>
      <c r="NQ1361" s="70"/>
      <c r="NR1361" s="70"/>
      <c r="NS1361" s="70"/>
      <c r="NT1361" s="70"/>
      <c r="NU1361" s="70"/>
      <c r="NV1361" s="70"/>
      <c r="NW1361" s="70"/>
      <c r="NX1361" s="70"/>
      <c r="NY1361" s="70"/>
      <c r="NZ1361" s="70"/>
      <c r="OA1361" s="70"/>
      <c r="OB1361" s="70"/>
      <c r="OC1361" s="70"/>
      <c r="OD1361" s="70"/>
      <c r="OE1361" s="70"/>
      <c r="OF1361" s="70"/>
      <c r="OG1361" s="70"/>
      <c r="OH1361" s="70"/>
      <c r="OI1361" s="70"/>
      <c r="OJ1361" s="70"/>
      <c r="OK1361" s="70"/>
      <c r="OL1361" s="70"/>
      <c r="OM1361" s="70"/>
      <c r="ON1361" s="70"/>
      <c r="OO1361" s="70"/>
      <c r="OP1361" s="70"/>
      <c r="OQ1361" s="70"/>
      <c r="OR1361" s="70"/>
      <c r="OS1361" s="70"/>
      <c r="OT1361" s="70"/>
      <c r="OU1361" s="70"/>
      <c r="OV1361" s="70"/>
      <c r="OW1361" s="70"/>
      <c r="OX1361" s="70"/>
      <c r="OY1361" s="70"/>
      <c r="OZ1361" s="70"/>
      <c r="PA1361" s="70"/>
      <c r="PB1361" s="70"/>
      <c r="PC1361" s="70"/>
      <c r="PD1361" s="70"/>
      <c r="PE1361" s="70"/>
      <c r="PF1361" s="70"/>
      <c r="PG1361" s="70"/>
      <c r="PH1361" s="70"/>
      <c r="PI1361" s="70"/>
      <c r="PJ1361" s="70"/>
      <c r="PK1361" s="70"/>
      <c r="PL1361" s="70"/>
      <c r="PM1361" s="70"/>
      <c r="PN1361" s="70"/>
      <c r="PO1361" s="70"/>
      <c r="PP1361" s="70"/>
      <c r="PQ1361" s="70"/>
      <c r="PR1361" s="70"/>
      <c r="PS1361" s="70"/>
      <c r="PT1361" s="70"/>
      <c r="PU1361" s="70"/>
      <c r="PV1361" s="70"/>
      <c r="PW1361" s="70"/>
      <c r="PX1361" s="70"/>
      <c r="PY1361" s="70"/>
      <c r="PZ1361" s="70"/>
      <c r="QA1361" s="70"/>
      <c r="QB1361" s="70"/>
      <c r="QC1361" s="70"/>
      <c r="QD1361" s="70"/>
      <c r="QE1361" s="70"/>
      <c r="QF1361" s="70"/>
      <c r="QG1361" s="70"/>
      <c r="QH1361" s="70"/>
      <c r="QI1361" s="70"/>
      <c r="QJ1361" s="70"/>
      <c r="QK1361" s="70"/>
      <c r="QL1361" s="70"/>
      <c r="QM1361" s="70"/>
      <c r="QN1361" s="70"/>
      <c r="QO1361" s="70"/>
      <c r="QP1361" s="70"/>
      <c r="QQ1361" s="70"/>
      <c r="QR1361" s="70"/>
      <c r="QS1361" s="70"/>
      <c r="QT1361" s="70"/>
      <c r="QU1361" s="70"/>
      <c r="QV1361" s="70"/>
      <c r="QW1361" s="70"/>
      <c r="QX1361" s="70"/>
      <c r="QY1361" s="70"/>
      <c r="QZ1361" s="70"/>
      <c r="RA1361" s="70"/>
      <c r="RB1361" s="70"/>
      <c r="RC1361" s="70"/>
      <c r="RD1361" s="70"/>
      <c r="RE1361" s="70"/>
      <c r="RF1361" s="70"/>
      <c r="RG1361" s="70"/>
      <c r="RH1361" s="70"/>
      <c r="RI1361" s="70"/>
      <c r="RJ1361" s="70"/>
      <c r="RK1361" s="70"/>
      <c r="RL1361" s="70"/>
      <c r="RM1361" s="70"/>
      <c r="RN1361" s="70"/>
      <c r="RO1361" s="70"/>
      <c r="RP1361" s="70"/>
      <c r="RQ1361" s="70"/>
      <c r="RR1361" s="70"/>
      <c r="RS1361" s="70"/>
      <c r="RT1361" s="70"/>
      <c r="RU1361" s="70"/>
      <c r="RV1361" s="70"/>
      <c r="RW1361" s="70"/>
      <c r="RX1361" s="70"/>
      <c r="RY1361" s="70"/>
      <c r="RZ1361" s="70"/>
      <c r="SA1361" s="70"/>
      <c r="SB1361" s="70"/>
      <c r="SC1361" s="70"/>
      <c r="SD1361" s="70"/>
      <c r="SE1361" s="70"/>
      <c r="SF1361" s="70"/>
      <c r="SG1361" s="70"/>
      <c r="SH1361" s="70"/>
      <c r="SI1361" s="70"/>
      <c r="SJ1361" s="70"/>
      <c r="SK1361" s="70"/>
      <c r="SL1361" s="70"/>
      <c r="SM1361" s="70"/>
      <c r="SN1361" s="70"/>
      <c r="SO1361" s="70"/>
      <c r="SP1361" s="70"/>
      <c r="SQ1361" s="70"/>
      <c r="SR1361" s="70"/>
      <c r="SS1361" s="70"/>
      <c r="ST1361" s="70"/>
      <c r="SU1361" s="70"/>
      <c r="SV1361" s="70"/>
      <c r="SW1361" s="70"/>
      <c r="SX1361" s="70"/>
      <c r="SY1361" s="70"/>
      <c r="SZ1361" s="70"/>
    </row>
    <row r="1362" spans="1:520" ht="16.5" customHeight="1" x14ac:dyDescent="0.2">
      <c r="A1362" s="20">
        <v>754</v>
      </c>
      <c r="B1362" s="20" t="s">
        <v>62</v>
      </c>
      <c r="C1362" s="20" t="s">
        <v>915</v>
      </c>
      <c r="D1362" s="20" t="s">
        <v>38</v>
      </c>
      <c r="E1362" s="20" t="s">
        <v>1345</v>
      </c>
      <c r="F1362" s="22" t="s">
        <v>968</v>
      </c>
      <c r="G1362" s="20" t="s">
        <v>84</v>
      </c>
      <c r="H1362" s="20" t="s">
        <v>35</v>
      </c>
      <c r="I1362" s="20" t="s">
        <v>81</v>
      </c>
      <c r="J1362" s="22" t="s">
        <v>915</v>
      </c>
      <c r="K1362" s="20"/>
      <c r="L1362" s="20"/>
      <c r="M1362" s="20"/>
      <c r="N1362" s="20"/>
      <c r="O1362" s="23"/>
      <c r="P1362" s="23">
        <v>1500000</v>
      </c>
      <c r="Q1362" s="24">
        <v>1</v>
      </c>
      <c r="R1362" s="25">
        <v>45717</v>
      </c>
      <c r="S1362" s="20" t="s">
        <v>83</v>
      </c>
      <c r="T1362" s="26">
        <f t="shared" si="23"/>
        <v>1500000</v>
      </c>
      <c r="U1362" s="27" t="s">
        <v>100</v>
      </c>
      <c r="V1362" s="27" t="s">
        <v>100</v>
      </c>
      <c r="W1362" s="70"/>
      <c r="X1362" s="70"/>
      <c r="Y1362" s="70"/>
      <c r="Z1362" s="70"/>
      <c r="AA1362" s="70"/>
      <c r="AB1362" s="70"/>
      <c r="AC1362" s="70"/>
      <c r="AD1362" s="70"/>
      <c r="AE1362" s="70"/>
      <c r="AF1362" s="70"/>
      <c r="AG1362" s="70"/>
      <c r="AH1362" s="70"/>
      <c r="AI1362" s="70"/>
      <c r="AJ1362" s="70"/>
      <c r="AK1362" s="70"/>
      <c r="AL1362" s="70"/>
      <c r="AM1362" s="70"/>
      <c r="AN1362" s="70"/>
      <c r="AO1362" s="70"/>
      <c r="AP1362" s="70"/>
      <c r="AQ1362" s="70"/>
      <c r="AR1362" s="70"/>
      <c r="AS1362" s="70"/>
      <c r="AT1362" s="70"/>
      <c r="AU1362" s="70"/>
      <c r="AV1362" s="70"/>
      <c r="AW1362" s="70"/>
      <c r="AX1362" s="70"/>
      <c r="AY1362" s="70"/>
      <c r="AZ1362" s="70"/>
      <c r="BA1362" s="70"/>
      <c r="BB1362" s="70"/>
      <c r="BC1362" s="70"/>
      <c r="BD1362" s="70"/>
      <c r="BE1362" s="70"/>
      <c r="BF1362" s="70"/>
      <c r="BG1362" s="70"/>
      <c r="BH1362" s="70"/>
      <c r="BI1362" s="70"/>
      <c r="BJ1362" s="70"/>
      <c r="BK1362" s="70"/>
      <c r="BL1362" s="70"/>
      <c r="BM1362" s="70"/>
      <c r="BN1362" s="70"/>
      <c r="BO1362" s="70"/>
      <c r="BP1362" s="70"/>
      <c r="BQ1362" s="70"/>
      <c r="BR1362" s="70"/>
      <c r="BS1362" s="70"/>
      <c r="BT1362" s="70"/>
      <c r="BU1362" s="70"/>
      <c r="BV1362" s="70"/>
      <c r="BW1362" s="70"/>
      <c r="BX1362" s="70"/>
      <c r="BY1362" s="70"/>
      <c r="BZ1362" s="70"/>
      <c r="CA1362" s="70"/>
      <c r="CB1362" s="70"/>
      <c r="CC1362" s="70"/>
      <c r="CD1362" s="70"/>
      <c r="CE1362" s="70"/>
      <c r="CF1362" s="70"/>
      <c r="CG1362" s="70"/>
      <c r="CH1362" s="70"/>
      <c r="CI1362" s="70"/>
      <c r="CJ1362" s="70"/>
      <c r="CK1362" s="70"/>
      <c r="CL1362" s="70"/>
      <c r="CM1362" s="70"/>
      <c r="CN1362" s="70"/>
      <c r="CO1362" s="70"/>
      <c r="CP1362" s="70"/>
      <c r="CQ1362" s="70"/>
      <c r="CR1362" s="70"/>
      <c r="CS1362" s="70"/>
      <c r="CT1362" s="70"/>
      <c r="CU1362" s="70"/>
      <c r="CV1362" s="70"/>
      <c r="CW1362" s="70"/>
      <c r="CX1362" s="70"/>
      <c r="CY1362" s="70"/>
      <c r="CZ1362" s="70"/>
      <c r="DA1362" s="70"/>
      <c r="DB1362" s="70"/>
      <c r="DC1362" s="70"/>
      <c r="DD1362" s="70"/>
      <c r="DE1362" s="70"/>
      <c r="DF1362" s="70"/>
      <c r="DG1362" s="70"/>
      <c r="DH1362" s="70"/>
      <c r="DI1362" s="70"/>
      <c r="DJ1362" s="70"/>
      <c r="DK1362" s="70"/>
      <c r="DL1362" s="70"/>
      <c r="DM1362" s="70"/>
      <c r="DN1362" s="70"/>
      <c r="DO1362" s="70"/>
      <c r="DP1362" s="70"/>
      <c r="DQ1362" s="70"/>
      <c r="DR1362" s="70"/>
      <c r="DS1362" s="70"/>
      <c r="DT1362" s="70"/>
      <c r="DU1362" s="70"/>
      <c r="DV1362" s="70"/>
      <c r="DW1362" s="70"/>
      <c r="DX1362" s="70"/>
      <c r="DY1362" s="70"/>
      <c r="DZ1362" s="70"/>
      <c r="EA1362" s="70"/>
      <c r="EB1362" s="70"/>
      <c r="EC1362" s="70"/>
      <c r="ED1362" s="70"/>
      <c r="EE1362" s="70"/>
      <c r="EF1362" s="70"/>
      <c r="EG1362" s="70"/>
      <c r="EH1362" s="70"/>
      <c r="EI1362" s="70"/>
      <c r="EJ1362" s="70"/>
      <c r="EK1362" s="70"/>
      <c r="EL1362" s="70"/>
      <c r="EM1362" s="70"/>
      <c r="EN1362" s="70"/>
      <c r="EO1362" s="70"/>
      <c r="EP1362" s="70"/>
      <c r="EQ1362" s="70"/>
      <c r="ER1362" s="70"/>
      <c r="ES1362" s="70"/>
      <c r="ET1362" s="70"/>
      <c r="EU1362" s="70"/>
      <c r="EV1362" s="70"/>
      <c r="EW1362" s="70"/>
      <c r="EX1362" s="70"/>
      <c r="EY1362" s="70"/>
      <c r="EZ1362" s="70"/>
      <c r="FA1362" s="70"/>
      <c r="FB1362" s="70"/>
      <c r="FC1362" s="70"/>
      <c r="FD1362" s="70"/>
      <c r="FE1362" s="70"/>
      <c r="FF1362" s="70"/>
      <c r="FG1362" s="70"/>
      <c r="FH1362" s="70"/>
      <c r="FI1362" s="70"/>
      <c r="FJ1362" s="70"/>
      <c r="FK1362" s="70"/>
      <c r="FL1362" s="70"/>
      <c r="FM1362" s="70"/>
      <c r="FN1362" s="70"/>
      <c r="FO1362" s="70"/>
      <c r="FP1362" s="70"/>
      <c r="FQ1362" s="70"/>
      <c r="FR1362" s="70"/>
      <c r="FS1362" s="70"/>
      <c r="FT1362" s="70"/>
      <c r="FU1362" s="70"/>
      <c r="FV1362" s="70"/>
      <c r="FW1362" s="70"/>
      <c r="FX1362" s="70"/>
      <c r="FY1362" s="70"/>
      <c r="FZ1362" s="70"/>
      <c r="GA1362" s="70"/>
      <c r="GB1362" s="70"/>
      <c r="GC1362" s="70"/>
      <c r="GD1362" s="70"/>
      <c r="GE1362" s="70"/>
      <c r="GF1362" s="70"/>
      <c r="GG1362" s="70"/>
      <c r="GH1362" s="70"/>
      <c r="GI1362" s="70"/>
      <c r="GJ1362" s="70"/>
      <c r="GK1362" s="70"/>
      <c r="GL1362" s="70"/>
      <c r="GM1362" s="70"/>
      <c r="GN1362" s="70"/>
      <c r="GO1362" s="70"/>
      <c r="GP1362" s="70"/>
      <c r="GQ1362" s="70"/>
      <c r="GR1362" s="70"/>
      <c r="GS1362" s="70"/>
      <c r="GT1362" s="70"/>
      <c r="GU1362" s="70"/>
      <c r="GV1362" s="70"/>
      <c r="GW1362" s="70"/>
      <c r="GX1362" s="70"/>
      <c r="GY1362" s="70"/>
      <c r="GZ1362" s="70"/>
      <c r="HA1362" s="70"/>
      <c r="HB1362" s="70"/>
      <c r="HC1362" s="70"/>
      <c r="HD1362" s="70"/>
      <c r="HE1362" s="70"/>
      <c r="HF1362" s="70"/>
      <c r="HG1362" s="70"/>
      <c r="HH1362" s="70"/>
      <c r="HI1362" s="70"/>
      <c r="HJ1362" s="70"/>
      <c r="HK1362" s="70"/>
      <c r="HL1362" s="70"/>
      <c r="HM1362" s="70"/>
      <c r="HN1362" s="70"/>
      <c r="HO1362" s="70"/>
      <c r="HP1362" s="70"/>
      <c r="HQ1362" s="70"/>
      <c r="HR1362" s="70"/>
      <c r="HS1362" s="70"/>
      <c r="HT1362" s="70"/>
      <c r="HU1362" s="70"/>
      <c r="HV1362" s="70"/>
      <c r="HW1362" s="70"/>
      <c r="HX1362" s="70"/>
      <c r="HY1362" s="70"/>
      <c r="HZ1362" s="70"/>
      <c r="IA1362" s="70"/>
      <c r="IB1362" s="70"/>
      <c r="IC1362" s="70"/>
      <c r="ID1362" s="70"/>
      <c r="IE1362" s="70"/>
      <c r="IF1362" s="70"/>
      <c r="IG1362" s="70"/>
      <c r="IH1362" s="70"/>
      <c r="II1362" s="70"/>
      <c r="IJ1362" s="70"/>
      <c r="IK1362" s="70"/>
      <c r="IL1362" s="70"/>
      <c r="IM1362" s="70"/>
      <c r="IN1362" s="70"/>
      <c r="IO1362" s="70"/>
      <c r="IP1362" s="70"/>
      <c r="IQ1362" s="70"/>
      <c r="IR1362" s="70"/>
      <c r="IS1362" s="70"/>
      <c r="IT1362" s="70"/>
      <c r="IU1362" s="70"/>
      <c r="IV1362" s="70"/>
      <c r="IW1362" s="70"/>
      <c r="IX1362" s="70"/>
      <c r="IY1362" s="70"/>
      <c r="IZ1362" s="70"/>
      <c r="JA1362" s="70"/>
      <c r="JB1362" s="70"/>
      <c r="JC1362" s="70"/>
      <c r="JD1362" s="70"/>
      <c r="JE1362" s="70"/>
      <c r="JF1362" s="70"/>
      <c r="JG1362" s="70"/>
      <c r="JH1362" s="70"/>
      <c r="JI1362" s="70"/>
      <c r="JJ1362" s="70"/>
      <c r="JK1362" s="70"/>
      <c r="JL1362" s="70"/>
      <c r="JM1362" s="70"/>
      <c r="JN1362" s="70"/>
      <c r="JO1362" s="70"/>
      <c r="JP1362" s="70"/>
      <c r="JQ1362" s="70"/>
      <c r="JR1362" s="70"/>
      <c r="JS1362" s="70"/>
      <c r="JT1362" s="70"/>
      <c r="JU1362" s="70"/>
      <c r="JV1362" s="70"/>
      <c r="JW1362" s="70"/>
      <c r="JX1362" s="70"/>
      <c r="JY1362" s="70"/>
      <c r="JZ1362" s="70"/>
      <c r="KA1362" s="70"/>
      <c r="KB1362" s="70"/>
      <c r="KC1362" s="70"/>
      <c r="KD1362" s="70"/>
      <c r="KE1362" s="70"/>
      <c r="KF1362" s="70"/>
      <c r="KG1362" s="70"/>
      <c r="KH1362" s="70"/>
      <c r="KI1362" s="70"/>
      <c r="KJ1362" s="70"/>
      <c r="KK1362" s="70"/>
      <c r="KL1362" s="70"/>
      <c r="KM1362" s="70"/>
      <c r="KN1362" s="70"/>
      <c r="KO1362" s="70"/>
      <c r="KP1362" s="70"/>
      <c r="KQ1362" s="70"/>
      <c r="KR1362" s="70"/>
      <c r="KS1362" s="70"/>
      <c r="KT1362" s="70"/>
      <c r="KU1362" s="70"/>
      <c r="KV1362" s="70"/>
      <c r="KW1362" s="70"/>
      <c r="KX1362" s="70"/>
      <c r="KY1362" s="70"/>
      <c r="KZ1362" s="70"/>
      <c r="LA1362" s="70"/>
      <c r="LB1362" s="70"/>
      <c r="LC1362" s="70"/>
      <c r="LD1362" s="70"/>
      <c r="LE1362" s="70"/>
      <c r="LF1362" s="70"/>
      <c r="LG1362" s="70"/>
      <c r="LH1362" s="70"/>
      <c r="LI1362" s="70"/>
      <c r="LJ1362" s="70"/>
      <c r="LK1362" s="70"/>
      <c r="LL1362" s="70"/>
      <c r="LM1362" s="70"/>
      <c r="LN1362" s="70"/>
      <c r="LO1362" s="70"/>
      <c r="LP1362" s="70"/>
      <c r="LQ1362" s="70"/>
      <c r="LR1362" s="70"/>
      <c r="LS1362" s="70"/>
      <c r="LT1362" s="70"/>
      <c r="LU1362" s="70"/>
      <c r="LV1362" s="70"/>
      <c r="LW1362" s="70"/>
      <c r="LX1362" s="70"/>
      <c r="LY1362" s="70"/>
      <c r="LZ1362" s="70"/>
      <c r="MA1362" s="70"/>
      <c r="MB1362" s="70"/>
      <c r="MC1362" s="70"/>
      <c r="MD1362" s="70"/>
      <c r="ME1362" s="70"/>
      <c r="MF1362" s="70"/>
      <c r="MG1362" s="70"/>
      <c r="MH1362" s="70"/>
      <c r="MI1362" s="70"/>
      <c r="MJ1362" s="70"/>
      <c r="MK1362" s="70"/>
      <c r="ML1362" s="70"/>
      <c r="MM1362" s="70"/>
      <c r="MN1362" s="70"/>
      <c r="MO1362" s="70"/>
      <c r="MP1362" s="70"/>
      <c r="MQ1362" s="70"/>
      <c r="MR1362" s="70"/>
      <c r="MS1362" s="70"/>
      <c r="MT1362" s="70"/>
      <c r="MU1362" s="70"/>
      <c r="MV1362" s="70"/>
      <c r="MW1362" s="70"/>
      <c r="MX1362" s="70"/>
      <c r="MY1362" s="70"/>
      <c r="MZ1362" s="70"/>
      <c r="NA1362" s="70"/>
      <c r="NB1362" s="70"/>
      <c r="NC1362" s="70"/>
      <c r="ND1362" s="70"/>
      <c r="NE1362" s="70"/>
      <c r="NF1362" s="70"/>
      <c r="NG1362" s="70"/>
      <c r="NH1362" s="70"/>
      <c r="NI1362" s="70"/>
      <c r="NJ1362" s="70"/>
      <c r="NK1362" s="70"/>
      <c r="NL1362" s="70"/>
      <c r="NM1362" s="70"/>
      <c r="NN1362" s="70"/>
      <c r="NO1362" s="70"/>
      <c r="NP1362" s="70"/>
      <c r="NQ1362" s="70"/>
      <c r="NR1362" s="70"/>
      <c r="NS1362" s="70"/>
      <c r="NT1362" s="70"/>
      <c r="NU1362" s="70"/>
      <c r="NV1362" s="70"/>
      <c r="NW1362" s="70"/>
      <c r="NX1362" s="70"/>
      <c r="NY1362" s="70"/>
      <c r="NZ1362" s="70"/>
      <c r="OA1362" s="70"/>
      <c r="OB1362" s="70"/>
      <c r="OC1362" s="70"/>
      <c r="OD1362" s="70"/>
      <c r="OE1362" s="70"/>
      <c r="OF1362" s="70"/>
      <c r="OG1362" s="70"/>
      <c r="OH1362" s="70"/>
      <c r="OI1362" s="70"/>
      <c r="OJ1362" s="70"/>
      <c r="OK1362" s="70"/>
      <c r="OL1362" s="70"/>
      <c r="OM1362" s="70"/>
      <c r="ON1362" s="70"/>
      <c r="OO1362" s="70"/>
      <c r="OP1362" s="70"/>
      <c r="OQ1362" s="70"/>
      <c r="OR1362" s="70"/>
      <c r="OS1362" s="70"/>
      <c r="OT1362" s="70"/>
      <c r="OU1362" s="70"/>
      <c r="OV1362" s="70"/>
      <c r="OW1362" s="70"/>
      <c r="OX1362" s="70"/>
      <c r="OY1362" s="70"/>
      <c r="OZ1362" s="70"/>
      <c r="PA1362" s="70"/>
      <c r="PB1362" s="70"/>
      <c r="PC1362" s="70"/>
      <c r="PD1362" s="70"/>
      <c r="PE1362" s="70"/>
      <c r="PF1362" s="70"/>
      <c r="PG1362" s="70"/>
      <c r="PH1362" s="70"/>
      <c r="PI1362" s="70"/>
      <c r="PJ1362" s="70"/>
      <c r="PK1362" s="70"/>
      <c r="PL1362" s="70"/>
      <c r="PM1362" s="70"/>
      <c r="PN1362" s="70"/>
      <c r="PO1362" s="70"/>
      <c r="PP1362" s="70"/>
      <c r="PQ1362" s="70"/>
      <c r="PR1362" s="70"/>
      <c r="PS1362" s="70"/>
      <c r="PT1362" s="70"/>
      <c r="PU1362" s="70"/>
      <c r="PV1362" s="70"/>
      <c r="PW1362" s="70"/>
      <c r="PX1362" s="70"/>
      <c r="PY1362" s="70"/>
      <c r="PZ1362" s="70"/>
      <c r="QA1362" s="70"/>
      <c r="QB1362" s="70"/>
      <c r="QC1362" s="70"/>
      <c r="QD1362" s="70"/>
      <c r="QE1362" s="70"/>
      <c r="QF1362" s="70"/>
      <c r="QG1362" s="70"/>
      <c r="QH1362" s="70"/>
      <c r="QI1362" s="70"/>
      <c r="QJ1362" s="70"/>
      <c r="QK1362" s="70"/>
      <c r="QL1362" s="70"/>
      <c r="QM1362" s="70"/>
      <c r="QN1362" s="70"/>
      <c r="QO1362" s="70"/>
      <c r="QP1362" s="70"/>
      <c r="QQ1362" s="70"/>
      <c r="QR1362" s="70"/>
      <c r="QS1362" s="70"/>
      <c r="QT1362" s="70"/>
      <c r="QU1362" s="70"/>
      <c r="QV1362" s="70"/>
      <c r="QW1362" s="70"/>
      <c r="QX1362" s="70"/>
      <c r="QY1362" s="70"/>
      <c r="QZ1362" s="70"/>
      <c r="RA1362" s="70"/>
      <c r="RB1362" s="70"/>
      <c r="RC1362" s="70"/>
      <c r="RD1362" s="70"/>
      <c r="RE1362" s="70"/>
      <c r="RF1362" s="70"/>
      <c r="RG1362" s="70"/>
      <c r="RH1362" s="70"/>
      <c r="RI1362" s="70"/>
      <c r="RJ1362" s="70"/>
      <c r="RK1362" s="70"/>
      <c r="RL1362" s="70"/>
      <c r="RM1362" s="70"/>
      <c r="RN1362" s="70"/>
      <c r="RO1362" s="70"/>
      <c r="RP1362" s="70"/>
      <c r="RQ1362" s="70"/>
      <c r="RR1362" s="70"/>
      <c r="RS1362" s="70"/>
      <c r="RT1362" s="70"/>
      <c r="RU1362" s="70"/>
      <c r="RV1362" s="70"/>
      <c r="RW1362" s="70"/>
      <c r="RX1362" s="70"/>
      <c r="RY1362" s="70"/>
      <c r="RZ1362" s="70"/>
      <c r="SA1362" s="70"/>
      <c r="SB1362" s="70"/>
      <c r="SC1362" s="70"/>
      <c r="SD1362" s="70"/>
      <c r="SE1362" s="70"/>
      <c r="SF1362" s="70"/>
      <c r="SG1362" s="70"/>
      <c r="SH1362" s="70"/>
      <c r="SI1362" s="70"/>
      <c r="SJ1362" s="70"/>
      <c r="SK1362" s="70"/>
      <c r="SL1362" s="70"/>
      <c r="SM1362" s="70"/>
      <c r="SN1362" s="70"/>
      <c r="SO1362" s="70"/>
      <c r="SP1362" s="70"/>
      <c r="SQ1362" s="70"/>
      <c r="SR1362" s="70"/>
      <c r="SS1362" s="70"/>
      <c r="ST1362" s="70"/>
      <c r="SU1362" s="70"/>
      <c r="SV1362" s="70"/>
      <c r="SW1362" s="70"/>
      <c r="SX1362" s="70"/>
      <c r="SY1362" s="70"/>
      <c r="SZ1362" s="70"/>
    </row>
    <row r="1363" spans="1:520" ht="16.5" customHeight="1" x14ac:dyDescent="0.2">
      <c r="A1363" s="20">
        <v>755</v>
      </c>
      <c r="B1363" s="20" t="s">
        <v>62</v>
      </c>
      <c r="C1363" s="20" t="s">
        <v>915</v>
      </c>
      <c r="D1363" s="20" t="s">
        <v>38</v>
      </c>
      <c r="E1363" s="20" t="s">
        <v>1345</v>
      </c>
      <c r="F1363" s="22" t="s">
        <v>968</v>
      </c>
      <c r="G1363" s="20" t="s">
        <v>84</v>
      </c>
      <c r="H1363" s="20" t="s">
        <v>35</v>
      </c>
      <c r="I1363" s="20" t="s">
        <v>81</v>
      </c>
      <c r="J1363" s="22" t="s">
        <v>915</v>
      </c>
      <c r="K1363" s="20"/>
      <c r="L1363" s="20"/>
      <c r="M1363" s="20"/>
      <c r="N1363" s="20"/>
      <c r="O1363" s="23"/>
      <c r="P1363" s="23">
        <v>1500000</v>
      </c>
      <c r="Q1363" s="24">
        <v>1</v>
      </c>
      <c r="R1363" s="25">
        <v>45748</v>
      </c>
      <c r="S1363" s="20" t="s">
        <v>83</v>
      </c>
      <c r="T1363" s="26">
        <f t="shared" si="23"/>
        <v>1500000</v>
      </c>
      <c r="U1363" s="27" t="s">
        <v>100</v>
      </c>
      <c r="V1363" s="27" t="s">
        <v>100</v>
      </c>
      <c r="W1363" s="70"/>
      <c r="X1363" s="70"/>
      <c r="Y1363" s="70"/>
      <c r="Z1363" s="70"/>
      <c r="AA1363" s="70"/>
      <c r="AB1363" s="70"/>
      <c r="AC1363" s="70"/>
      <c r="AD1363" s="70"/>
      <c r="AE1363" s="70"/>
      <c r="AF1363" s="70"/>
      <c r="AG1363" s="70"/>
      <c r="AH1363" s="70"/>
      <c r="AI1363" s="70"/>
      <c r="AJ1363" s="70"/>
      <c r="AK1363" s="70"/>
      <c r="AL1363" s="70"/>
      <c r="AM1363" s="70"/>
      <c r="AN1363" s="70"/>
      <c r="AO1363" s="70"/>
      <c r="AP1363" s="70"/>
      <c r="AQ1363" s="70"/>
      <c r="AR1363" s="70"/>
      <c r="AS1363" s="70"/>
      <c r="AT1363" s="70"/>
      <c r="AU1363" s="70"/>
      <c r="AV1363" s="70"/>
      <c r="AW1363" s="70"/>
      <c r="AX1363" s="70"/>
      <c r="AY1363" s="70"/>
      <c r="AZ1363" s="70"/>
      <c r="BA1363" s="70"/>
      <c r="BB1363" s="70"/>
      <c r="BC1363" s="70"/>
      <c r="BD1363" s="70"/>
      <c r="BE1363" s="70"/>
      <c r="BF1363" s="70"/>
      <c r="BG1363" s="70"/>
      <c r="BH1363" s="70"/>
      <c r="BI1363" s="70"/>
      <c r="BJ1363" s="70"/>
      <c r="BK1363" s="70"/>
      <c r="BL1363" s="70"/>
      <c r="BM1363" s="70"/>
      <c r="BN1363" s="70"/>
      <c r="BO1363" s="70"/>
      <c r="BP1363" s="70"/>
      <c r="BQ1363" s="70"/>
      <c r="BR1363" s="70"/>
      <c r="BS1363" s="70"/>
      <c r="BT1363" s="70"/>
      <c r="BU1363" s="70"/>
      <c r="BV1363" s="70"/>
      <c r="BW1363" s="70"/>
      <c r="BX1363" s="70"/>
      <c r="BY1363" s="70"/>
      <c r="BZ1363" s="70"/>
      <c r="CA1363" s="70"/>
      <c r="CB1363" s="70"/>
      <c r="CC1363" s="70"/>
      <c r="CD1363" s="70"/>
      <c r="CE1363" s="70"/>
      <c r="CF1363" s="70"/>
      <c r="CG1363" s="70"/>
      <c r="CH1363" s="70"/>
      <c r="CI1363" s="70"/>
      <c r="CJ1363" s="70"/>
      <c r="CK1363" s="70"/>
      <c r="CL1363" s="70"/>
      <c r="CM1363" s="70"/>
      <c r="CN1363" s="70"/>
      <c r="CO1363" s="70"/>
      <c r="CP1363" s="70"/>
      <c r="CQ1363" s="70"/>
      <c r="CR1363" s="70"/>
      <c r="CS1363" s="70"/>
      <c r="CT1363" s="70"/>
      <c r="CU1363" s="70"/>
      <c r="CV1363" s="70"/>
      <c r="CW1363" s="70"/>
      <c r="CX1363" s="70"/>
      <c r="CY1363" s="70"/>
      <c r="CZ1363" s="70"/>
      <c r="DA1363" s="70"/>
      <c r="DB1363" s="70"/>
      <c r="DC1363" s="70"/>
      <c r="DD1363" s="70"/>
      <c r="DE1363" s="70"/>
      <c r="DF1363" s="70"/>
      <c r="DG1363" s="70"/>
      <c r="DH1363" s="70"/>
      <c r="DI1363" s="70"/>
      <c r="DJ1363" s="70"/>
      <c r="DK1363" s="70"/>
      <c r="DL1363" s="70"/>
      <c r="DM1363" s="70"/>
      <c r="DN1363" s="70"/>
      <c r="DO1363" s="70"/>
      <c r="DP1363" s="70"/>
      <c r="DQ1363" s="70"/>
      <c r="DR1363" s="70"/>
      <c r="DS1363" s="70"/>
      <c r="DT1363" s="70"/>
      <c r="DU1363" s="70"/>
      <c r="DV1363" s="70"/>
      <c r="DW1363" s="70"/>
      <c r="DX1363" s="70"/>
      <c r="DY1363" s="70"/>
      <c r="DZ1363" s="70"/>
      <c r="EA1363" s="70"/>
      <c r="EB1363" s="70"/>
      <c r="EC1363" s="70"/>
      <c r="ED1363" s="70"/>
      <c r="EE1363" s="70"/>
      <c r="EF1363" s="70"/>
      <c r="EG1363" s="70"/>
      <c r="EH1363" s="70"/>
      <c r="EI1363" s="70"/>
      <c r="EJ1363" s="70"/>
      <c r="EK1363" s="70"/>
      <c r="EL1363" s="70"/>
      <c r="EM1363" s="70"/>
      <c r="EN1363" s="70"/>
      <c r="EO1363" s="70"/>
      <c r="EP1363" s="70"/>
      <c r="EQ1363" s="70"/>
      <c r="ER1363" s="70"/>
      <c r="ES1363" s="70"/>
      <c r="ET1363" s="70"/>
      <c r="EU1363" s="70"/>
      <c r="EV1363" s="70"/>
      <c r="EW1363" s="70"/>
      <c r="EX1363" s="70"/>
      <c r="EY1363" s="70"/>
      <c r="EZ1363" s="70"/>
      <c r="FA1363" s="70"/>
      <c r="FB1363" s="70"/>
      <c r="FC1363" s="70"/>
      <c r="FD1363" s="70"/>
      <c r="FE1363" s="70"/>
      <c r="FF1363" s="70"/>
      <c r="FG1363" s="70"/>
      <c r="FH1363" s="70"/>
      <c r="FI1363" s="70"/>
      <c r="FJ1363" s="70"/>
      <c r="FK1363" s="70"/>
      <c r="FL1363" s="70"/>
      <c r="FM1363" s="70"/>
      <c r="FN1363" s="70"/>
      <c r="FO1363" s="70"/>
      <c r="FP1363" s="70"/>
      <c r="FQ1363" s="70"/>
      <c r="FR1363" s="70"/>
      <c r="FS1363" s="70"/>
      <c r="FT1363" s="70"/>
      <c r="FU1363" s="70"/>
      <c r="FV1363" s="70"/>
      <c r="FW1363" s="70"/>
      <c r="FX1363" s="70"/>
      <c r="FY1363" s="70"/>
      <c r="FZ1363" s="70"/>
      <c r="GA1363" s="70"/>
      <c r="GB1363" s="70"/>
      <c r="GC1363" s="70"/>
      <c r="GD1363" s="70"/>
      <c r="GE1363" s="70"/>
      <c r="GF1363" s="70"/>
      <c r="GG1363" s="70"/>
      <c r="GH1363" s="70"/>
      <c r="GI1363" s="70"/>
      <c r="GJ1363" s="70"/>
      <c r="GK1363" s="70"/>
      <c r="GL1363" s="70"/>
      <c r="GM1363" s="70"/>
      <c r="GN1363" s="70"/>
      <c r="GO1363" s="70"/>
      <c r="GP1363" s="70"/>
      <c r="GQ1363" s="70"/>
      <c r="GR1363" s="70"/>
      <c r="GS1363" s="70"/>
      <c r="GT1363" s="70"/>
      <c r="GU1363" s="70"/>
      <c r="GV1363" s="70"/>
      <c r="GW1363" s="70"/>
      <c r="GX1363" s="70"/>
      <c r="GY1363" s="70"/>
      <c r="GZ1363" s="70"/>
      <c r="HA1363" s="70"/>
      <c r="HB1363" s="70"/>
      <c r="HC1363" s="70"/>
      <c r="HD1363" s="70"/>
      <c r="HE1363" s="70"/>
      <c r="HF1363" s="70"/>
      <c r="HG1363" s="70"/>
      <c r="HH1363" s="70"/>
      <c r="HI1363" s="70"/>
      <c r="HJ1363" s="70"/>
      <c r="HK1363" s="70"/>
      <c r="HL1363" s="70"/>
      <c r="HM1363" s="70"/>
      <c r="HN1363" s="70"/>
      <c r="HO1363" s="70"/>
      <c r="HP1363" s="70"/>
      <c r="HQ1363" s="70"/>
      <c r="HR1363" s="70"/>
      <c r="HS1363" s="70"/>
      <c r="HT1363" s="70"/>
      <c r="HU1363" s="70"/>
      <c r="HV1363" s="70"/>
      <c r="HW1363" s="70"/>
      <c r="HX1363" s="70"/>
      <c r="HY1363" s="70"/>
      <c r="HZ1363" s="70"/>
      <c r="IA1363" s="70"/>
      <c r="IB1363" s="70"/>
      <c r="IC1363" s="70"/>
      <c r="ID1363" s="70"/>
      <c r="IE1363" s="70"/>
      <c r="IF1363" s="70"/>
      <c r="IG1363" s="70"/>
      <c r="IH1363" s="70"/>
      <c r="II1363" s="70"/>
      <c r="IJ1363" s="70"/>
      <c r="IK1363" s="70"/>
      <c r="IL1363" s="70"/>
      <c r="IM1363" s="70"/>
      <c r="IN1363" s="70"/>
      <c r="IO1363" s="70"/>
      <c r="IP1363" s="70"/>
      <c r="IQ1363" s="70"/>
      <c r="IR1363" s="70"/>
      <c r="IS1363" s="70"/>
      <c r="IT1363" s="70"/>
      <c r="IU1363" s="70"/>
      <c r="IV1363" s="70"/>
      <c r="IW1363" s="70"/>
      <c r="IX1363" s="70"/>
      <c r="IY1363" s="70"/>
      <c r="IZ1363" s="70"/>
      <c r="JA1363" s="70"/>
      <c r="JB1363" s="70"/>
      <c r="JC1363" s="70"/>
      <c r="JD1363" s="70"/>
      <c r="JE1363" s="70"/>
      <c r="JF1363" s="70"/>
      <c r="JG1363" s="70"/>
      <c r="JH1363" s="70"/>
      <c r="JI1363" s="70"/>
      <c r="JJ1363" s="70"/>
      <c r="JK1363" s="70"/>
      <c r="JL1363" s="70"/>
      <c r="JM1363" s="70"/>
      <c r="JN1363" s="70"/>
      <c r="JO1363" s="70"/>
      <c r="JP1363" s="70"/>
      <c r="JQ1363" s="70"/>
      <c r="JR1363" s="70"/>
      <c r="JS1363" s="70"/>
      <c r="JT1363" s="70"/>
      <c r="JU1363" s="70"/>
      <c r="JV1363" s="70"/>
      <c r="JW1363" s="70"/>
      <c r="JX1363" s="70"/>
      <c r="JY1363" s="70"/>
      <c r="JZ1363" s="70"/>
      <c r="KA1363" s="70"/>
      <c r="KB1363" s="70"/>
      <c r="KC1363" s="70"/>
      <c r="KD1363" s="70"/>
      <c r="KE1363" s="70"/>
      <c r="KF1363" s="70"/>
      <c r="KG1363" s="70"/>
      <c r="KH1363" s="70"/>
      <c r="KI1363" s="70"/>
      <c r="KJ1363" s="70"/>
      <c r="KK1363" s="70"/>
      <c r="KL1363" s="70"/>
      <c r="KM1363" s="70"/>
      <c r="KN1363" s="70"/>
      <c r="KO1363" s="70"/>
      <c r="KP1363" s="70"/>
      <c r="KQ1363" s="70"/>
      <c r="KR1363" s="70"/>
      <c r="KS1363" s="70"/>
      <c r="KT1363" s="70"/>
      <c r="KU1363" s="70"/>
      <c r="KV1363" s="70"/>
      <c r="KW1363" s="70"/>
      <c r="KX1363" s="70"/>
      <c r="KY1363" s="70"/>
      <c r="KZ1363" s="70"/>
      <c r="LA1363" s="70"/>
      <c r="LB1363" s="70"/>
      <c r="LC1363" s="70"/>
      <c r="LD1363" s="70"/>
      <c r="LE1363" s="70"/>
      <c r="LF1363" s="70"/>
      <c r="LG1363" s="70"/>
      <c r="LH1363" s="70"/>
      <c r="LI1363" s="70"/>
      <c r="LJ1363" s="70"/>
      <c r="LK1363" s="70"/>
      <c r="LL1363" s="70"/>
      <c r="LM1363" s="70"/>
      <c r="LN1363" s="70"/>
      <c r="LO1363" s="70"/>
      <c r="LP1363" s="70"/>
      <c r="LQ1363" s="70"/>
      <c r="LR1363" s="70"/>
      <c r="LS1363" s="70"/>
      <c r="LT1363" s="70"/>
      <c r="LU1363" s="70"/>
      <c r="LV1363" s="70"/>
      <c r="LW1363" s="70"/>
      <c r="LX1363" s="70"/>
      <c r="LY1363" s="70"/>
      <c r="LZ1363" s="70"/>
      <c r="MA1363" s="70"/>
      <c r="MB1363" s="70"/>
      <c r="MC1363" s="70"/>
      <c r="MD1363" s="70"/>
      <c r="ME1363" s="70"/>
      <c r="MF1363" s="70"/>
      <c r="MG1363" s="70"/>
      <c r="MH1363" s="70"/>
      <c r="MI1363" s="70"/>
      <c r="MJ1363" s="70"/>
      <c r="MK1363" s="70"/>
      <c r="ML1363" s="70"/>
      <c r="MM1363" s="70"/>
      <c r="MN1363" s="70"/>
      <c r="MO1363" s="70"/>
      <c r="MP1363" s="70"/>
      <c r="MQ1363" s="70"/>
      <c r="MR1363" s="70"/>
      <c r="MS1363" s="70"/>
      <c r="MT1363" s="70"/>
      <c r="MU1363" s="70"/>
      <c r="MV1363" s="70"/>
      <c r="MW1363" s="70"/>
      <c r="MX1363" s="70"/>
      <c r="MY1363" s="70"/>
      <c r="MZ1363" s="70"/>
      <c r="NA1363" s="70"/>
      <c r="NB1363" s="70"/>
      <c r="NC1363" s="70"/>
      <c r="ND1363" s="70"/>
      <c r="NE1363" s="70"/>
      <c r="NF1363" s="70"/>
      <c r="NG1363" s="70"/>
      <c r="NH1363" s="70"/>
      <c r="NI1363" s="70"/>
      <c r="NJ1363" s="70"/>
      <c r="NK1363" s="70"/>
      <c r="NL1363" s="70"/>
      <c r="NM1363" s="70"/>
      <c r="NN1363" s="70"/>
      <c r="NO1363" s="70"/>
      <c r="NP1363" s="70"/>
      <c r="NQ1363" s="70"/>
      <c r="NR1363" s="70"/>
      <c r="NS1363" s="70"/>
      <c r="NT1363" s="70"/>
      <c r="NU1363" s="70"/>
      <c r="NV1363" s="70"/>
      <c r="NW1363" s="70"/>
      <c r="NX1363" s="70"/>
      <c r="NY1363" s="70"/>
      <c r="NZ1363" s="70"/>
      <c r="OA1363" s="70"/>
      <c r="OB1363" s="70"/>
      <c r="OC1363" s="70"/>
      <c r="OD1363" s="70"/>
      <c r="OE1363" s="70"/>
      <c r="OF1363" s="70"/>
      <c r="OG1363" s="70"/>
      <c r="OH1363" s="70"/>
      <c r="OI1363" s="70"/>
      <c r="OJ1363" s="70"/>
      <c r="OK1363" s="70"/>
      <c r="OL1363" s="70"/>
      <c r="OM1363" s="70"/>
      <c r="ON1363" s="70"/>
      <c r="OO1363" s="70"/>
      <c r="OP1363" s="70"/>
      <c r="OQ1363" s="70"/>
      <c r="OR1363" s="70"/>
      <c r="OS1363" s="70"/>
      <c r="OT1363" s="70"/>
      <c r="OU1363" s="70"/>
      <c r="OV1363" s="70"/>
      <c r="OW1363" s="70"/>
      <c r="OX1363" s="70"/>
      <c r="OY1363" s="70"/>
      <c r="OZ1363" s="70"/>
      <c r="PA1363" s="70"/>
      <c r="PB1363" s="70"/>
      <c r="PC1363" s="70"/>
      <c r="PD1363" s="70"/>
      <c r="PE1363" s="70"/>
      <c r="PF1363" s="70"/>
      <c r="PG1363" s="70"/>
      <c r="PH1363" s="70"/>
      <c r="PI1363" s="70"/>
      <c r="PJ1363" s="70"/>
      <c r="PK1363" s="70"/>
      <c r="PL1363" s="70"/>
      <c r="PM1363" s="70"/>
      <c r="PN1363" s="70"/>
      <c r="PO1363" s="70"/>
      <c r="PP1363" s="70"/>
      <c r="PQ1363" s="70"/>
      <c r="PR1363" s="70"/>
      <c r="PS1363" s="70"/>
      <c r="PT1363" s="70"/>
      <c r="PU1363" s="70"/>
      <c r="PV1363" s="70"/>
      <c r="PW1363" s="70"/>
      <c r="PX1363" s="70"/>
      <c r="PY1363" s="70"/>
      <c r="PZ1363" s="70"/>
      <c r="QA1363" s="70"/>
      <c r="QB1363" s="70"/>
      <c r="QC1363" s="70"/>
      <c r="QD1363" s="70"/>
      <c r="QE1363" s="70"/>
      <c r="QF1363" s="70"/>
      <c r="QG1363" s="70"/>
      <c r="QH1363" s="70"/>
      <c r="QI1363" s="70"/>
      <c r="QJ1363" s="70"/>
      <c r="QK1363" s="70"/>
      <c r="QL1363" s="70"/>
      <c r="QM1363" s="70"/>
      <c r="QN1363" s="70"/>
      <c r="QO1363" s="70"/>
      <c r="QP1363" s="70"/>
      <c r="QQ1363" s="70"/>
      <c r="QR1363" s="70"/>
      <c r="QS1363" s="70"/>
      <c r="QT1363" s="70"/>
      <c r="QU1363" s="70"/>
      <c r="QV1363" s="70"/>
      <c r="QW1363" s="70"/>
      <c r="QX1363" s="70"/>
      <c r="QY1363" s="70"/>
      <c r="QZ1363" s="70"/>
      <c r="RA1363" s="70"/>
      <c r="RB1363" s="70"/>
      <c r="RC1363" s="70"/>
      <c r="RD1363" s="70"/>
      <c r="RE1363" s="70"/>
      <c r="RF1363" s="70"/>
      <c r="RG1363" s="70"/>
      <c r="RH1363" s="70"/>
      <c r="RI1363" s="70"/>
      <c r="RJ1363" s="70"/>
      <c r="RK1363" s="70"/>
      <c r="RL1363" s="70"/>
      <c r="RM1363" s="70"/>
      <c r="RN1363" s="70"/>
      <c r="RO1363" s="70"/>
      <c r="RP1363" s="70"/>
      <c r="RQ1363" s="70"/>
      <c r="RR1363" s="70"/>
      <c r="RS1363" s="70"/>
      <c r="RT1363" s="70"/>
      <c r="RU1363" s="70"/>
      <c r="RV1363" s="70"/>
      <c r="RW1363" s="70"/>
      <c r="RX1363" s="70"/>
      <c r="RY1363" s="70"/>
      <c r="RZ1363" s="70"/>
      <c r="SA1363" s="70"/>
      <c r="SB1363" s="70"/>
      <c r="SC1363" s="70"/>
      <c r="SD1363" s="70"/>
      <c r="SE1363" s="70"/>
      <c r="SF1363" s="70"/>
      <c r="SG1363" s="70"/>
      <c r="SH1363" s="70"/>
      <c r="SI1363" s="70"/>
      <c r="SJ1363" s="70"/>
      <c r="SK1363" s="70"/>
      <c r="SL1363" s="70"/>
      <c r="SM1363" s="70"/>
      <c r="SN1363" s="70"/>
      <c r="SO1363" s="70"/>
      <c r="SP1363" s="70"/>
      <c r="SQ1363" s="70"/>
      <c r="SR1363" s="70"/>
      <c r="SS1363" s="70"/>
      <c r="ST1363" s="70"/>
      <c r="SU1363" s="70"/>
      <c r="SV1363" s="70"/>
      <c r="SW1363" s="70"/>
      <c r="SX1363" s="70"/>
      <c r="SY1363" s="70"/>
      <c r="SZ1363" s="70"/>
    </row>
    <row r="1364" spans="1:520" ht="16.5" customHeight="1" x14ac:dyDescent="0.2">
      <c r="A1364" s="20">
        <v>756</v>
      </c>
      <c r="B1364" s="20" t="s">
        <v>62</v>
      </c>
      <c r="C1364" s="20" t="s">
        <v>915</v>
      </c>
      <c r="D1364" s="20" t="s">
        <v>38</v>
      </c>
      <c r="E1364" s="20" t="s">
        <v>1345</v>
      </c>
      <c r="F1364" s="22" t="s">
        <v>968</v>
      </c>
      <c r="G1364" s="20" t="s">
        <v>84</v>
      </c>
      <c r="H1364" s="20" t="s">
        <v>35</v>
      </c>
      <c r="I1364" s="20" t="s">
        <v>81</v>
      </c>
      <c r="J1364" s="22" t="s">
        <v>915</v>
      </c>
      <c r="K1364" s="20"/>
      <c r="L1364" s="20"/>
      <c r="M1364" s="20"/>
      <c r="N1364" s="20"/>
      <c r="O1364" s="23"/>
      <c r="P1364" s="23">
        <v>1500000</v>
      </c>
      <c r="Q1364" s="24">
        <v>1</v>
      </c>
      <c r="R1364" s="25">
        <v>45778</v>
      </c>
      <c r="S1364" s="20" t="s">
        <v>83</v>
      </c>
      <c r="T1364" s="26">
        <f t="shared" si="23"/>
        <v>1500000</v>
      </c>
      <c r="U1364" s="27" t="s">
        <v>100</v>
      </c>
      <c r="V1364" s="27" t="s">
        <v>100</v>
      </c>
      <c r="W1364" s="70"/>
      <c r="X1364" s="70"/>
      <c r="Y1364" s="70"/>
      <c r="Z1364" s="70"/>
      <c r="AA1364" s="70"/>
      <c r="AB1364" s="70"/>
      <c r="AC1364" s="70"/>
      <c r="AD1364" s="70"/>
      <c r="AE1364" s="70"/>
      <c r="AF1364" s="70"/>
      <c r="AG1364" s="70"/>
      <c r="AH1364" s="70"/>
      <c r="AI1364" s="70"/>
      <c r="AJ1364" s="70"/>
      <c r="AK1364" s="70"/>
      <c r="AL1364" s="70"/>
      <c r="AM1364" s="70"/>
      <c r="AN1364" s="70"/>
      <c r="AO1364" s="70"/>
      <c r="AP1364" s="70"/>
      <c r="AQ1364" s="70"/>
      <c r="AR1364" s="70"/>
      <c r="AS1364" s="70"/>
      <c r="AT1364" s="70"/>
      <c r="AU1364" s="70"/>
      <c r="AV1364" s="70"/>
      <c r="AW1364" s="70"/>
      <c r="AX1364" s="70"/>
      <c r="AY1364" s="70"/>
      <c r="AZ1364" s="70"/>
      <c r="BA1364" s="70"/>
      <c r="BB1364" s="70"/>
      <c r="BC1364" s="70"/>
      <c r="BD1364" s="70"/>
      <c r="BE1364" s="70"/>
      <c r="BF1364" s="70"/>
      <c r="BG1364" s="70"/>
      <c r="BH1364" s="70"/>
      <c r="BI1364" s="70"/>
      <c r="BJ1364" s="70"/>
      <c r="BK1364" s="70"/>
      <c r="BL1364" s="70"/>
      <c r="BM1364" s="70"/>
      <c r="BN1364" s="70"/>
      <c r="BO1364" s="70"/>
      <c r="BP1364" s="70"/>
      <c r="BQ1364" s="70"/>
      <c r="BR1364" s="70"/>
      <c r="BS1364" s="70"/>
      <c r="BT1364" s="70"/>
      <c r="BU1364" s="70"/>
      <c r="BV1364" s="70"/>
      <c r="BW1364" s="70"/>
      <c r="BX1364" s="70"/>
      <c r="BY1364" s="70"/>
      <c r="BZ1364" s="70"/>
      <c r="CA1364" s="70"/>
      <c r="CB1364" s="70"/>
      <c r="CC1364" s="70"/>
      <c r="CD1364" s="70"/>
      <c r="CE1364" s="70"/>
      <c r="CF1364" s="70"/>
      <c r="CG1364" s="70"/>
      <c r="CH1364" s="70"/>
      <c r="CI1364" s="70"/>
      <c r="CJ1364" s="70"/>
      <c r="CK1364" s="70"/>
      <c r="CL1364" s="70"/>
      <c r="CM1364" s="70"/>
      <c r="CN1364" s="70"/>
      <c r="CO1364" s="70"/>
      <c r="CP1364" s="70"/>
      <c r="CQ1364" s="70"/>
      <c r="CR1364" s="70"/>
      <c r="CS1364" s="70"/>
      <c r="CT1364" s="70"/>
      <c r="CU1364" s="70"/>
      <c r="CV1364" s="70"/>
      <c r="CW1364" s="70"/>
      <c r="CX1364" s="70"/>
      <c r="CY1364" s="70"/>
      <c r="CZ1364" s="70"/>
      <c r="DA1364" s="70"/>
      <c r="DB1364" s="70"/>
      <c r="DC1364" s="70"/>
      <c r="DD1364" s="70"/>
      <c r="DE1364" s="70"/>
      <c r="DF1364" s="70"/>
      <c r="DG1364" s="70"/>
      <c r="DH1364" s="70"/>
      <c r="DI1364" s="70"/>
      <c r="DJ1364" s="70"/>
      <c r="DK1364" s="70"/>
      <c r="DL1364" s="70"/>
      <c r="DM1364" s="70"/>
      <c r="DN1364" s="70"/>
      <c r="DO1364" s="70"/>
      <c r="DP1364" s="70"/>
      <c r="DQ1364" s="70"/>
      <c r="DR1364" s="70"/>
      <c r="DS1364" s="70"/>
      <c r="DT1364" s="70"/>
      <c r="DU1364" s="70"/>
      <c r="DV1364" s="70"/>
      <c r="DW1364" s="70"/>
      <c r="DX1364" s="70"/>
      <c r="DY1364" s="70"/>
      <c r="DZ1364" s="70"/>
      <c r="EA1364" s="70"/>
      <c r="EB1364" s="70"/>
      <c r="EC1364" s="70"/>
      <c r="ED1364" s="70"/>
      <c r="EE1364" s="70"/>
      <c r="EF1364" s="70"/>
      <c r="EG1364" s="70"/>
      <c r="EH1364" s="70"/>
      <c r="EI1364" s="70"/>
      <c r="EJ1364" s="70"/>
      <c r="EK1364" s="70"/>
      <c r="EL1364" s="70"/>
      <c r="EM1364" s="70"/>
      <c r="EN1364" s="70"/>
      <c r="EO1364" s="70"/>
      <c r="EP1364" s="70"/>
      <c r="EQ1364" s="70"/>
      <c r="ER1364" s="70"/>
      <c r="ES1364" s="70"/>
      <c r="ET1364" s="70"/>
      <c r="EU1364" s="70"/>
      <c r="EV1364" s="70"/>
      <c r="EW1364" s="70"/>
      <c r="EX1364" s="70"/>
      <c r="EY1364" s="70"/>
      <c r="EZ1364" s="70"/>
      <c r="FA1364" s="70"/>
      <c r="FB1364" s="70"/>
      <c r="FC1364" s="70"/>
      <c r="FD1364" s="70"/>
      <c r="FE1364" s="70"/>
      <c r="FF1364" s="70"/>
      <c r="FG1364" s="70"/>
      <c r="FH1364" s="70"/>
      <c r="FI1364" s="70"/>
      <c r="FJ1364" s="70"/>
      <c r="FK1364" s="70"/>
      <c r="FL1364" s="70"/>
      <c r="FM1364" s="70"/>
      <c r="FN1364" s="70"/>
      <c r="FO1364" s="70"/>
      <c r="FP1364" s="70"/>
      <c r="FQ1364" s="70"/>
      <c r="FR1364" s="70"/>
      <c r="FS1364" s="70"/>
      <c r="FT1364" s="70"/>
      <c r="FU1364" s="70"/>
      <c r="FV1364" s="70"/>
      <c r="FW1364" s="70"/>
      <c r="FX1364" s="70"/>
      <c r="FY1364" s="70"/>
      <c r="FZ1364" s="70"/>
      <c r="GA1364" s="70"/>
      <c r="GB1364" s="70"/>
      <c r="GC1364" s="70"/>
      <c r="GD1364" s="70"/>
      <c r="GE1364" s="70"/>
      <c r="GF1364" s="70"/>
      <c r="GG1364" s="70"/>
      <c r="GH1364" s="70"/>
      <c r="GI1364" s="70"/>
      <c r="GJ1364" s="70"/>
      <c r="GK1364" s="70"/>
      <c r="GL1364" s="70"/>
      <c r="GM1364" s="70"/>
      <c r="GN1364" s="70"/>
      <c r="GO1364" s="70"/>
      <c r="GP1364" s="70"/>
      <c r="GQ1364" s="70"/>
      <c r="GR1364" s="70"/>
      <c r="GS1364" s="70"/>
      <c r="GT1364" s="70"/>
      <c r="GU1364" s="70"/>
      <c r="GV1364" s="70"/>
      <c r="GW1364" s="70"/>
      <c r="GX1364" s="70"/>
      <c r="GY1364" s="70"/>
      <c r="GZ1364" s="70"/>
      <c r="HA1364" s="70"/>
      <c r="HB1364" s="70"/>
      <c r="HC1364" s="70"/>
      <c r="HD1364" s="70"/>
      <c r="HE1364" s="70"/>
      <c r="HF1364" s="70"/>
      <c r="HG1364" s="70"/>
      <c r="HH1364" s="70"/>
      <c r="HI1364" s="70"/>
      <c r="HJ1364" s="70"/>
      <c r="HK1364" s="70"/>
      <c r="HL1364" s="70"/>
      <c r="HM1364" s="70"/>
      <c r="HN1364" s="70"/>
      <c r="HO1364" s="70"/>
      <c r="HP1364" s="70"/>
      <c r="HQ1364" s="70"/>
      <c r="HR1364" s="70"/>
      <c r="HS1364" s="70"/>
      <c r="HT1364" s="70"/>
      <c r="HU1364" s="70"/>
      <c r="HV1364" s="70"/>
      <c r="HW1364" s="70"/>
      <c r="HX1364" s="70"/>
      <c r="HY1364" s="70"/>
      <c r="HZ1364" s="70"/>
      <c r="IA1364" s="70"/>
      <c r="IB1364" s="70"/>
      <c r="IC1364" s="70"/>
      <c r="ID1364" s="70"/>
      <c r="IE1364" s="70"/>
      <c r="IF1364" s="70"/>
      <c r="IG1364" s="70"/>
      <c r="IH1364" s="70"/>
      <c r="II1364" s="70"/>
      <c r="IJ1364" s="70"/>
      <c r="IK1364" s="70"/>
      <c r="IL1364" s="70"/>
      <c r="IM1364" s="70"/>
      <c r="IN1364" s="70"/>
      <c r="IO1364" s="70"/>
      <c r="IP1364" s="70"/>
      <c r="IQ1364" s="70"/>
      <c r="IR1364" s="70"/>
      <c r="IS1364" s="70"/>
      <c r="IT1364" s="70"/>
      <c r="IU1364" s="70"/>
      <c r="IV1364" s="70"/>
      <c r="IW1364" s="70"/>
      <c r="IX1364" s="70"/>
      <c r="IY1364" s="70"/>
      <c r="IZ1364" s="70"/>
      <c r="JA1364" s="70"/>
      <c r="JB1364" s="70"/>
      <c r="JC1364" s="70"/>
      <c r="JD1364" s="70"/>
      <c r="JE1364" s="70"/>
      <c r="JF1364" s="70"/>
      <c r="JG1364" s="70"/>
      <c r="JH1364" s="70"/>
      <c r="JI1364" s="70"/>
      <c r="JJ1364" s="70"/>
      <c r="JK1364" s="70"/>
      <c r="JL1364" s="70"/>
      <c r="JM1364" s="70"/>
      <c r="JN1364" s="70"/>
      <c r="JO1364" s="70"/>
      <c r="JP1364" s="70"/>
      <c r="JQ1364" s="70"/>
      <c r="JR1364" s="70"/>
      <c r="JS1364" s="70"/>
      <c r="JT1364" s="70"/>
      <c r="JU1364" s="70"/>
      <c r="JV1364" s="70"/>
      <c r="JW1364" s="70"/>
      <c r="JX1364" s="70"/>
      <c r="JY1364" s="70"/>
      <c r="JZ1364" s="70"/>
      <c r="KA1364" s="70"/>
      <c r="KB1364" s="70"/>
      <c r="KC1364" s="70"/>
      <c r="KD1364" s="70"/>
      <c r="KE1364" s="70"/>
      <c r="KF1364" s="70"/>
      <c r="KG1364" s="70"/>
      <c r="KH1364" s="70"/>
      <c r="KI1364" s="70"/>
      <c r="KJ1364" s="70"/>
      <c r="KK1364" s="70"/>
      <c r="KL1364" s="70"/>
      <c r="KM1364" s="70"/>
      <c r="KN1364" s="70"/>
      <c r="KO1364" s="70"/>
      <c r="KP1364" s="70"/>
      <c r="KQ1364" s="70"/>
      <c r="KR1364" s="70"/>
      <c r="KS1364" s="70"/>
      <c r="KT1364" s="70"/>
      <c r="KU1364" s="70"/>
      <c r="KV1364" s="70"/>
      <c r="KW1364" s="70"/>
      <c r="KX1364" s="70"/>
      <c r="KY1364" s="70"/>
      <c r="KZ1364" s="70"/>
      <c r="LA1364" s="70"/>
      <c r="LB1364" s="70"/>
      <c r="LC1364" s="70"/>
      <c r="LD1364" s="70"/>
      <c r="LE1364" s="70"/>
      <c r="LF1364" s="70"/>
      <c r="LG1364" s="70"/>
      <c r="LH1364" s="70"/>
      <c r="LI1364" s="70"/>
      <c r="LJ1364" s="70"/>
      <c r="LK1364" s="70"/>
      <c r="LL1364" s="70"/>
      <c r="LM1364" s="70"/>
      <c r="LN1364" s="70"/>
      <c r="LO1364" s="70"/>
      <c r="LP1364" s="70"/>
      <c r="LQ1364" s="70"/>
      <c r="LR1364" s="70"/>
      <c r="LS1364" s="70"/>
      <c r="LT1364" s="70"/>
      <c r="LU1364" s="70"/>
      <c r="LV1364" s="70"/>
      <c r="LW1364" s="70"/>
      <c r="LX1364" s="70"/>
      <c r="LY1364" s="70"/>
      <c r="LZ1364" s="70"/>
      <c r="MA1364" s="70"/>
      <c r="MB1364" s="70"/>
      <c r="MC1364" s="70"/>
      <c r="MD1364" s="70"/>
      <c r="ME1364" s="70"/>
      <c r="MF1364" s="70"/>
      <c r="MG1364" s="70"/>
      <c r="MH1364" s="70"/>
      <c r="MI1364" s="70"/>
      <c r="MJ1364" s="70"/>
      <c r="MK1364" s="70"/>
      <c r="ML1364" s="70"/>
      <c r="MM1364" s="70"/>
      <c r="MN1364" s="70"/>
      <c r="MO1364" s="70"/>
      <c r="MP1364" s="70"/>
      <c r="MQ1364" s="70"/>
      <c r="MR1364" s="70"/>
      <c r="MS1364" s="70"/>
      <c r="MT1364" s="70"/>
      <c r="MU1364" s="70"/>
      <c r="MV1364" s="70"/>
      <c r="MW1364" s="70"/>
      <c r="MX1364" s="70"/>
      <c r="MY1364" s="70"/>
      <c r="MZ1364" s="70"/>
      <c r="NA1364" s="70"/>
      <c r="NB1364" s="70"/>
      <c r="NC1364" s="70"/>
      <c r="ND1364" s="70"/>
      <c r="NE1364" s="70"/>
      <c r="NF1364" s="70"/>
      <c r="NG1364" s="70"/>
      <c r="NH1364" s="70"/>
      <c r="NI1364" s="70"/>
      <c r="NJ1364" s="70"/>
      <c r="NK1364" s="70"/>
      <c r="NL1364" s="70"/>
      <c r="NM1364" s="70"/>
      <c r="NN1364" s="70"/>
      <c r="NO1364" s="70"/>
      <c r="NP1364" s="70"/>
      <c r="NQ1364" s="70"/>
      <c r="NR1364" s="70"/>
      <c r="NS1364" s="70"/>
      <c r="NT1364" s="70"/>
      <c r="NU1364" s="70"/>
      <c r="NV1364" s="70"/>
      <c r="NW1364" s="70"/>
      <c r="NX1364" s="70"/>
      <c r="NY1364" s="70"/>
      <c r="NZ1364" s="70"/>
      <c r="OA1364" s="70"/>
      <c r="OB1364" s="70"/>
      <c r="OC1364" s="70"/>
      <c r="OD1364" s="70"/>
      <c r="OE1364" s="70"/>
      <c r="OF1364" s="70"/>
      <c r="OG1364" s="70"/>
      <c r="OH1364" s="70"/>
      <c r="OI1364" s="70"/>
      <c r="OJ1364" s="70"/>
      <c r="OK1364" s="70"/>
      <c r="OL1364" s="70"/>
      <c r="OM1364" s="70"/>
      <c r="ON1364" s="70"/>
      <c r="OO1364" s="70"/>
      <c r="OP1364" s="70"/>
      <c r="OQ1364" s="70"/>
      <c r="OR1364" s="70"/>
      <c r="OS1364" s="70"/>
      <c r="OT1364" s="70"/>
      <c r="OU1364" s="70"/>
      <c r="OV1364" s="70"/>
      <c r="OW1364" s="70"/>
      <c r="OX1364" s="70"/>
      <c r="OY1364" s="70"/>
      <c r="OZ1364" s="70"/>
      <c r="PA1364" s="70"/>
      <c r="PB1364" s="70"/>
      <c r="PC1364" s="70"/>
      <c r="PD1364" s="70"/>
      <c r="PE1364" s="70"/>
      <c r="PF1364" s="70"/>
      <c r="PG1364" s="70"/>
      <c r="PH1364" s="70"/>
      <c r="PI1364" s="70"/>
      <c r="PJ1364" s="70"/>
      <c r="PK1364" s="70"/>
      <c r="PL1364" s="70"/>
      <c r="PM1364" s="70"/>
      <c r="PN1364" s="70"/>
      <c r="PO1364" s="70"/>
      <c r="PP1364" s="70"/>
      <c r="PQ1364" s="70"/>
      <c r="PR1364" s="70"/>
      <c r="PS1364" s="70"/>
      <c r="PT1364" s="70"/>
      <c r="PU1364" s="70"/>
      <c r="PV1364" s="70"/>
      <c r="PW1364" s="70"/>
      <c r="PX1364" s="70"/>
      <c r="PY1364" s="70"/>
      <c r="PZ1364" s="70"/>
      <c r="QA1364" s="70"/>
      <c r="QB1364" s="70"/>
      <c r="QC1364" s="70"/>
      <c r="QD1364" s="70"/>
      <c r="QE1364" s="70"/>
      <c r="QF1364" s="70"/>
      <c r="QG1364" s="70"/>
      <c r="QH1364" s="70"/>
      <c r="QI1364" s="70"/>
      <c r="QJ1364" s="70"/>
      <c r="QK1364" s="70"/>
      <c r="QL1364" s="70"/>
      <c r="QM1364" s="70"/>
      <c r="QN1364" s="70"/>
      <c r="QO1364" s="70"/>
      <c r="QP1364" s="70"/>
      <c r="QQ1364" s="70"/>
      <c r="QR1364" s="70"/>
      <c r="QS1364" s="70"/>
      <c r="QT1364" s="70"/>
      <c r="QU1364" s="70"/>
      <c r="QV1364" s="70"/>
      <c r="QW1364" s="70"/>
      <c r="QX1364" s="70"/>
      <c r="QY1364" s="70"/>
      <c r="QZ1364" s="70"/>
      <c r="RA1364" s="70"/>
      <c r="RB1364" s="70"/>
      <c r="RC1364" s="70"/>
      <c r="RD1364" s="70"/>
      <c r="RE1364" s="70"/>
      <c r="RF1364" s="70"/>
      <c r="RG1364" s="70"/>
      <c r="RH1364" s="70"/>
      <c r="RI1364" s="70"/>
      <c r="RJ1364" s="70"/>
      <c r="RK1364" s="70"/>
      <c r="RL1364" s="70"/>
      <c r="RM1364" s="70"/>
      <c r="RN1364" s="70"/>
      <c r="RO1364" s="70"/>
      <c r="RP1364" s="70"/>
      <c r="RQ1364" s="70"/>
      <c r="RR1364" s="70"/>
      <c r="RS1364" s="70"/>
      <c r="RT1364" s="70"/>
      <c r="RU1364" s="70"/>
      <c r="RV1364" s="70"/>
      <c r="RW1364" s="70"/>
      <c r="RX1364" s="70"/>
      <c r="RY1364" s="70"/>
      <c r="RZ1364" s="70"/>
      <c r="SA1364" s="70"/>
      <c r="SB1364" s="70"/>
      <c r="SC1364" s="70"/>
      <c r="SD1364" s="70"/>
      <c r="SE1364" s="70"/>
      <c r="SF1364" s="70"/>
      <c r="SG1364" s="70"/>
      <c r="SH1364" s="70"/>
      <c r="SI1364" s="70"/>
      <c r="SJ1364" s="70"/>
      <c r="SK1364" s="70"/>
      <c r="SL1364" s="70"/>
      <c r="SM1364" s="70"/>
      <c r="SN1364" s="70"/>
      <c r="SO1364" s="70"/>
      <c r="SP1364" s="70"/>
      <c r="SQ1364" s="70"/>
      <c r="SR1364" s="70"/>
      <c r="SS1364" s="70"/>
      <c r="ST1364" s="70"/>
      <c r="SU1364" s="70"/>
      <c r="SV1364" s="70"/>
      <c r="SW1364" s="70"/>
      <c r="SX1364" s="70"/>
      <c r="SY1364" s="70"/>
      <c r="SZ1364" s="70"/>
    </row>
    <row r="1365" spans="1:520" ht="16.5" customHeight="1" x14ac:dyDescent="0.2">
      <c r="A1365" s="20">
        <v>757</v>
      </c>
      <c r="B1365" s="20" t="s">
        <v>62</v>
      </c>
      <c r="C1365" s="20" t="s">
        <v>915</v>
      </c>
      <c r="D1365" s="20" t="s">
        <v>38</v>
      </c>
      <c r="E1365" s="20" t="s">
        <v>1345</v>
      </c>
      <c r="F1365" s="22" t="s">
        <v>968</v>
      </c>
      <c r="G1365" s="20" t="s">
        <v>84</v>
      </c>
      <c r="H1365" s="20" t="s">
        <v>35</v>
      </c>
      <c r="I1365" s="20" t="s">
        <v>81</v>
      </c>
      <c r="J1365" s="22" t="s">
        <v>915</v>
      </c>
      <c r="K1365" s="20"/>
      <c r="L1365" s="20"/>
      <c r="M1365" s="20"/>
      <c r="N1365" s="20"/>
      <c r="O1365" s="23"/>
      <c r="P1365" s="23">
        <v>1500000</v>
      </c>
      <c r="Q1365" s="24">
        <v>1</v>
      </c>
      <c r="R1365" s="25">
        <v>45809</v>
      </c>
      <c r="S1365" s="20" t="s">
        <v>83</v>
      </c>
      <c r="T1365" s="26">
        <f t="shared" si="23"/>
        <v>1500000</v>
      </c>
      <c r="U1365" s="27" t="s">
        <v>100</v>
      </c>
      <c r="V1365" s="27" t="s">
        <v>100</v>
      </c>
      <c r="W1365" s="70"/>
      <c r="X1365" s="70"/>
      <c r="Y1365" s="70"/>
      <c r="Z1365" s="70"/>
      <c r="AA1365" s="70"/>
      <c r="AB1365" s="70"/>
      <c r="AC1365" s="70"/>
      <c r="AD1365" s="70"/>
      <c r="AE1365" s="70"/>
      <c r="AF1365" s="70"/>
      <c r="AG1365" s="70"/>
      <c r="AH1365" s="70"/>
      <c r="AI1365" s="70"/>
      <c r="AJ1365" s="70"/>
      <c r="AK1365" s="70"/>
      <c r="AL1365" s="70"/>
      <c r="AM1365" s="70"/>
      <c r="AN1365" s="70"/>
      <c r="AO1365" s="70"/>
      <c r="AP1365" s="70"/>
      <c r="AQ1365" s="70"/>
      <c r="AR1365" s="70"/>
      <c r="AS1365" s="70"/>
      <c r="AT1365" s="70"/>
      <c r="AU1365" s="70"/>
      <c r="AV1365" s="70"/>
      <c r="AW1365" s="70"/>
      <c r="AX1365" s="70"/>
      <c r="AY1365" s="70"/>
      <c r="AZ1365" s="70"/>
      <c r="BA1365" s="70"/>
      <c r="BB1365" s="70"/>
      <c r="BC1365" s="70"/>
      <c r="BD1365" s="70"/>
      <c r="BE1365" s="70"/>
      <c r="BF1365" s="70"/>
      <c r="BG1365" s="70"/>
      <c r="BH1365" s="70"/>
      <c r="BI1365" s="70"/>
      <c r="BJ1365" s="70"/>
      <c r="BK1365" s="70"/>
      <c r="BL1365" s="70"/>
      <c r="BM1365" s="70"/>
      <c r="BN1365" s="70"/>
      <c r="BO1365" s="70"/>
      <c r="BP1365" s="70"/>
      <c r="BQ1365" s="70"/>
      <c r="BR1365" s="70"/>
      <c r="BS1365" s="70"/>
      <c r="BT1365" s="70"/>
      <c r="BU1365" s="70"/>
      <c r="BV1365" s="70"/>
      <c r="BW1365" s="70"/>
      <c r="BX1365" s="70"/>
      <c r="BY1365" s="70"/>
      <c r="BZ1365" s="70"/>
      <c r="CA1365" s="70"/>
      <c r="CB1365" s="70"/>
      <c r="CC1365" s="70"/>
      <c r="CD1365" s="70"/>
      <c r="CE1365" s="70"/>
      <c r="CF1365" s="70"/>
      <c r="CG1365" s="70"/>
      <c r="CH1365" s="70"/>
      <c r="CI1365" s="70"/>
      <c r="CJ1365" s="70"/>
      <c r="CK1365" s="70"/>
      <c r="CL1365" s="70"/>
      <c r="CM1365" s="70"/>
      <c r="CN1365" s="70"/>
      <c r="CO1365" s="70"/>
      <c r="CP1365" s="70"/>
      <c r="CQ1365" s="70"/>
      <c r="CR1365" s="70"/>
      <c r="CS1365" s="70"/>
      <c r="CT1365" s="70"/>
      <c r="CU1365" s="70"/>
      <c r="CV1365" s="70"/>
      <c r="CW1365" s="70"/>
      <c r="CX1365" s="70"/>
      <c r="CY1365" s="70"/>
      <c r="CZ1365" s="70"/>
      <c r="DA1365" s="70"/>
      <c r="DB1365" s="70"/>
      <c r="DC1365" s="70"/>
      <c r="DD1365" s="70"/>
      <c r="DE1365" s="70"/>
      <c r="DF1365" s="70"/>
      <c r="DG1365" s="70"/>
      <c r="DH1365" s="70"/>
      <c r="DI1365" s="70"/>
      <c r="DJ1365" s="70"/>
      <c r="DK1365" s="70"/>
      <c r="DL1365" s="70"/>
      <c r="DM1365" s="70"/>
      <c r="DN1365" s="70"/>
      <c r="DO1365" s="70"/>
      <c r="DP1365" s="70"/>
      <c r="DQ1365" s="70"/>
      <c r="DR1365" s="70"/>
      <c r="DS1365" s="70"/>
      <c r="DT1365" s="70"/>
      <c r="DU1365" s="70"/>
      <c r="DV1365" s="70"/>
      <c r="DW1365" s="70"/>
      <c r="DX1365" s="70"/>
      <c r="DY1365" s="70"/>
      <c r="DZ1365" s="70"/>
      <c r="EA1365" s="70"/>
      <c r="EB1365" s="70"/>
      <c r="EC1365" s="70"/>
      <c r="ED1365" s="70"/>
      <c r="EE1365" s="70"/>
      <c r="EF1365" s="70"/>
      <c r="EG1365" s="70"/>
      <c r="EH1365" s="70"/>
      <c r="EI1365" s="70"/>
      <c r="EJ1365" s="70"/>
      <c r="EK1365" s="70"/>
      <c r="EL1365" s="70"/>
      <c r="EM1365" s="70"/>
      <c r="EN1365" s="70"/>
      <c r="EO1365" s="70"/>
      <c r="EP1365" s="70"/>
      <c r="EQ1365" s="70"/>
      <c r="ER1365" s="70"/>
      <c r="ES1365" s="70"/>
      <c r="ET1365" s="70"/>
      <c r="EU1365" s="70"/>
      <c r="EV1365" s="70"/>
      <c r="EW1365" s="70"/>
      <c r="EX1365" s="70"/>
      <c r="EY1365" s="70"/>
      <c r="EZ1365" s="70"/>
      <c r="FA1365" s="70"/>
      <c r="FB1365" s="70"/>
      <c r="FC1365" s="70"/>
      <c r="FD1365" s="70"/>
      <c r="FE1365" s="70"/>
      <c r="FF1365" s="70"/>
      <c r="FG1365" s="70"/>
      <c r="FH1365" s="70"/>
      <c r="FI1365" s="70"/>
      <c r="FJ1365" s="70"/>
      <c r="FK1365" s="70"/>
      <c r="FL1365" s="70"/>
      <c r="FM1365" s="70"/>
      <c r="FN1365" s="70"/>
      <c r="FO1365" s="70"/>
      <c r="FP1365" s="70"/>
      <c r="FQ1365" s="70"/>
      <c r="FR1365" s="70"/>
      <c r="FS1365" s="70"/>
      <c r="FT1365" s="70"/>
      <c r="FU1365" s="70"/>
      <c r="FV1365" s="70"/>
      <c r="FW1365" s="70"/>
      <c r="FX1365" s="70"/>
      <c r="FY1365" s="70"/>
      <c r="FZ1365" s="70"/>
      <c r="GA1365" s="70"/>
      <c r="GB1365" s="70"/>
      <c r="GC1365" s="70"/>
      <c r="GD1365" s="70"/>
      <c r="GE1365" s="70"/>
      <c r="GF1365" s="70"/>
      <c r="GG1365" s="70"/>
      <c r="GH1365" s="70"/>
      <c r="GI1365" s="70"/>
      <c r="GJ1365" s="70"/>
      <c r="GK1365" s="70"/>
      <c r="GL1365" s="70"/>
      <c r="GM1365" s="70"/>
      <c r="GN1365" s="70"/>
      <c r="GO1365" s="70"/>
      <c r="GP1365" s="70"/>
      <c r="GQ1365" s="70"/>
      <c r="GR1365" s="70"/>
      <c r="GS1365" s="70"/>
      <c r="GT1365" s="70"/>
      <c r="GU1365" s="70"/>
      <c r="GV1365" s="70"/>
      <c r="GW1365" s="70"/>
      <c r="GX1365" s="70"/>
      <c r="GY1365" s="70"/>
      <c r="GZ1365" s="70"/>
      <c r="HA1365" s="70"/>
      <c r="HB1365" s="70"/>
      <c r="HC1365" s="70"/>
      <c r="HD1365" s="70"/>
      <c r="HE1365" s="70"/>
      <c r="HF1365" s="70"/>
      <c r="HG1365" s="70"/>
      <c r="HH1365" s="70"/>
      <c r="HI1365" s="70"/>
      <c r="HJ1365" s="70"/>
      <c r="HK1365" s="70"/>
      <c r="HL1365" s="70"/>
      <c r="HM1365" s="70"/>
      <c r="HN1365" s="70"/>
      <c r="HO1365" s="70"/>
      <c r="HP1365" s="70"/>
      <c r="HQ1365" s="70"/>
      <c r="HR1365" s="70"/>
      <c r="HS1365" s="70"/>
      <c r="HT1365" s="70"/>
      <c r="HU1365" s="70"/>
      <c r="HV1365" s="70"/>
      <c r="HW1365" s="70"/>
      <c r="HX1365" s="70"/>
      <c r="HY1365" s="70"/>
      <c r="HZ1365" s="70"/>
      <c r="IA1365" s="70"/>
      <c r="IB1365" s="70"/>
      <c r="IC1365" s="70"/>
      <c r="ID1365" s="70"/>
      <c r="IE1365" s="70"/>
      <c r="IF1365" s="70"/>
      <c r="IG1365" s="70"/>
      <c r="IH1365" s="70"/>
      <c r="II1365" s="70"/>
      <c r="IJ1365" s="70"/>
      <c r="IK1365" s="70"/>
      <c r="IL1365" s="70"/>
      <c r="IM1365" s="70"/>
      <c r="IN1365" s="70"/>
      <c r="IO1365" s="70"/>
      <c r="IP1365" s="70"/>
      <c r="IQ1365" s="70"/>
      <c r="IR1365" s="70"/>
      <c r="IS1365" s="70"/>
      <c r="IT1365" s="70"/>
      <c r="IU1365" s="70"/>
      <c r="IV1365" s="70"/>
      <c r="IW1365" s="70"/>
      <c r="IX1365" s="70"/>
      <c r="IY1365" s="70"/>
      <c r="IZ1365" s="70"/>
      <c r="JA1365" s="70"/>
      <c r="JB1365" s="70"/>
      <c r="JC1365" s="70"/>
      <c r="JD1365" s="70"/>
      <c r="JE1365" s="70"/>
      <c r="JF1365" s="70"/>
      <c r="JG1365" s="70"/>
      <c r="JH1365" s="70"/>
      <c r="JI1365" s="70"/>
      <c r="JJ1365" s="70"/>
      <c r="JK1365" s="70"/>
      <c r="JL1365" s="70"/>
      <c r="JM1365" s="70"/>
      <c r="JN1365" s="70"/>
      <c r="JO1365" s="70"/>
      <c r="JP1365" s="70"/>
      <c r="JQ1365" s="70"/>
      <c r="JR1365" s="70"/>
      <c r="JS1365" s="70"/>
      <c r="JT1365" s="70"/>
      <c r="JU1365" s="70"/>
      <c r="JV1365" s="70"/>
      <c r="JW1365" s="70"/>
      <c r="JX1365" s="70"/>
      <c r="JY1365" s="70"/>
      <c r="JZ1365" s="70"/>
      <c r="KA1365" s="70"/>
      <c r="KB1365" s="70"/>
      <c r="KC1365" s="70"/>
      <c r="KD1365" s="70"/>
      <c r="KE1365" s="70"/>
      <c r="KF1365" s="70"/>
      <c r="KG1365" s="70"/>
      <c r="KH1365" s="70"/>
      <c r="KI1365" s="70"/>
      <c r="KJ1365" s="70"/>
      <c r="KK1365" s="70"/>
      <c r="KL1365" s="70"/>
      <c r="KM1365" s="70"/>
      <c r="KN1365" s="70"/>
      <c r="KO1365" s="70"/>
      <c r="KP1365" s="70"/>
      <c r="KQ1365" s="70"/>
      <c r="KR1365" s="70"/>
      <c r="KS1365" s="70"/>
      <c r="KT1365" s="70"/>
      <c r="KU1365" s="70"/>
      <c r="KV1365" s="70"/>
      <c r="KW1365" s="70"/>
      <c r="KX1365" s="70"/>
      <c r="KY1365" s="70"/>
      <c r="KZ1365" s="70"/>
      <c r="LA1365" s="70"/>
      <c r="LB1365" s="70"/>
      <c r="LC1365" s="70"/>
      <c r="LD1365" s="70"/>
      <c r="LE1365" s="70"/>
      <c r="LF1365" s="70"/>
      <c r="LG1365" s="70"/>
      <c r="LH1365" s="70"/>
      <c r="LI1365" s="70"/>
      <c r="LJ1365" s="70"/>
      <c r="LK1365" s="70"/>
      <c r="LL1365" s="70"/>
      <c r="LM1365" s="70"/>
      <c r="LN1365" s="70"/>
      <c r="LO1365" s="70"/>
      <c r="LP1365" s="70"/>
      <c r="LQ1365" s="70"/>
      <c r="LR1365" s="70"/>
      <c r="LS1365" s="70"/>
      <c r="LT1365" s="70"/>
      <c r="LU1365" s="70"/>
      <c r="LV1365" s="70"/>
      <c r="LW1365" s="70"/>
      <c r="LX1365" s="70"/>
      <c r="LY1365" s="70"/>
      <c r="LZ1365" s="70"/>
      <c r="MA1365" s="70"/>
      <c r="MB1365" s="70"/>
      <c r="MC1365" s="70"/>
      <c r="MD1365" s="70"/>
      <c r="ME1365" s="70"/>
      <c r="MF1365" s="70"/>
      <c r="MG1365" s="70"/>
      <c r="MH1365" s="70"/>
      <c r="MI1365" s="70"/>
      <c r="MJ1365" s="70"/>
      <c r="MK1365" s="70"/>
      <c r="ML1365" s="70"/>
      <c r="MM1365" s="70"/>
      <c r="MN1365" s="70"/>
      <c r="MO1365" s="70"/>
      <c r="MP1365" s="70"/>
      <c r="MQ1365" s="70"/>
      <c r="MR1365" s="70"/>
      <c r="MS1365" s="70"/>
      <c r="MT1365" s="70"/>
      <c r="MU1365" s="70"/>
      <c r="MV1365" s="70"/>
      <c r="MW1365" s="70"/>
      <c r="MX1365" s="70"/>
      <c r="MY1365" s="70"/>
      <c r="MZ1365" s="70"/>
      <c r="NA1365" s="70"/>
      <c r="NB1365" s="70"/>
      <c r="NC1365" s="70"/>
      <c r="ND1365" s="70"/>
      <c r="NE1365" s="70"/>
      <c r="NF1365" s="70"/>
      <c r="NG1365" s="70"/>
      <c r="NH1365" s="70"/>
      <c r="NI1365" s="70"/>
      <c r="NJ1365" s="70"/>
      <c r="NK1365" s="70"/>
      <c r="NL1365" s="70"/>
      <c r="NM1365" s="70"/>
      <c r="NN1365" s="70"/>
      <c r="NO1365" s="70"/>
      <c r="NP1365" s="70"/>
      <c r="NQ1365" s="70"/>
      <c r="NR1365" s="70"/>
      <c r="NS1365" s="70"/>
      <c r="NT1365" s="70"/>
      <c r="NU1365" s="70"/>
      <c r="NV1365" s="70"/>
      <c r="NW1365" s="70"/>
      <c r="NX1365" s="70"/>
      <c r="NY1365" s="70"/>
      <c r="NZ1365" s="70"/>
      <c r="OA1365" s="70"/>
      <c r="OB1365" s="70"/>
      <c r="OC1365" s="70"/>
      <c r="OD1365" s="70"/>
      <c r="OE1365" s="70"/>
      <c r="OF1365" s="70"/>
      <c r="OG1365" s="70"/>
      <c r="OH1365" s="70"/>
      <c r="OI1365" s="70"/>
      <c r="OJ1365" s="70"/>
      <c r="OK1365" s="70"/>
      <c r="OL1365" s="70"/>
      <c r="OM1365" s="70"/>
      <c r="ON1365" s="70"/>
      <c r="OO1365" s="70"/>
      <c r="OP1365" s="70"/>
      <c r="OQ1365" s="70"/>
      <c r="OR1365" s="70"/>
      <c r="OS1365" s="70"/>
      <c r="OT1365" s="70"/>
      <c r="OU1365" s="70"/>
      <c r="OV1365" s="70"/>
      <c r="OW1365" s="70"/>
      <c r="OX1365" s="70"/>
      <c r="OY1365" s="70"/>
      <c r="OZ1365" s="70"/>
      <c r="PA1365" s="70"/>
      <c r="PB1365" s="70"/>
      <c r="PC1365" s="70"/>
      <c r="PD1365" s="70"/>
      <c r="PE1365" s="70"/>
      <c r="PF1365" s="70"/>
      <c r="PG1365" s="70"/>
      <c r="PH1365" s="70"/>
      <c r="PI1365" s="70"/>
      <c r="PJ1365" s="70"/>
      <c r="PK1365" s="70"/>
      <c r="PL1365" s="70"/>
      <c r="PM1365" s="70"/>
      <c r="PN1365" s="70"/>
      <c r="PO1365" s="70"/>
      <c r="PP1365" s="70"/>
      <c r="PQ1365" s="70"/>
      <c r="PR1365" s="70"/>
      <c r="PS1365" s="70"/>
      <c r="PT1365" s="70"/>
      <c r="PU1365" s="70"/>
      <c r="PV1365" s="70"/>
      <c r="PW1365" s="70"/>
      <c r="PX1365" s="70"/>
      <c r="PY1365" s="70"/>
      <c r="PZ1365" s="70"/>
      <c r="QA1365" s="70"/>
      <c r="QB1365" s="70"/>
      <c r="QC1365" s="70"/>
      <c r="QD1365" s="70"/>
      <c r="QE1365" s="70"/>
      <c r="QF1365" s="70"/>
      <c r="QG1365" s="70"/>
      <c r="QH1365" s="70"/>
      <c r="QI1365" s="70"/>
      <c r="QJ1365" s="70"/>
      <c r="QK1365" s="70"/>
      <c r="QL1365" s="70"/>
      <c r="QM1365" s="70"/>
      <c r="QN1365" s="70"/>
      <c r="QO1365" s="70"/>
      <c r="QP1365" s="70"/>
      <c r="QQ1365" s="70"/>
      <c r="QR1365" s="70"/>
      <c r="QS1365" s="70"/>
      <c r="QT1365" s="70"/>
      <c r="QU1365" s="70"/>
      <c r="QV1365" s="70"/>
      <c r="QW1365" s="70"/>
      <c r="QX1365" s="70"/>
      <c r="QY1365" s="70"/>
      <c r="QZ1365" s="70"/>
      <c r="RA1365" s="70"/>
      <c r="RB1365" s="70"/>
      <c r="RC1365" s="70"/>
      <c r="RD1365" s="70"/>
      <c r="RE1365" s="70"/>
      <c r="RF1365" s="70"/>
      <c r="RG1365" s="70"/>
      <c r="RH1365" s="70"/>
      <c r="RI1365" s="70"/>
      <c r="RJ1365" s="70"/>
      <c r="RK1365" s="70"/>
      <c r="RL1365" s="70"/>
      <c r="RM1365" s="70"/>
      <c r="RN1365" s="70"/>
      <c r="RO1365" s="70"/>
      <c r="RP1365" s="70"/>
      <c r="RQ1365" s="70"/>
      <c r="RR1365" s="70"/>
      <c r="RS1365" s="70"/>
      <c r="RT1365" s="70"/>
      <c r="RU1365" s="70"/>
      <c r="RV1365" s="70"/>
      <c r="RW1365" s="70"/>
      <c r="RX1365" s="70"/>
      <c r="RY1365" s="70"/>
      <c r="RZ1365" s="70"/>
      <c r="SA1365" s="70"/>
      <c r="SB1365" s="70"/>
      <c r="SC1365" s="70"/>
      <c r="SD1365" s="70"/>
      <c r="SE1365" s="70"/>
      <c r="SF1365" s="70"/>
      <c r="SG1365" s="70"/>
      <c r="SH1365" s="70"/>
      <c r="SI1365" s="70"/>
      <c r="SJ1365" s="70"/>
      <c r="SK1365" s="70"/>
      <c r="SL1365" s="70"/>
      <c r="SM1365" s="70"/>
      <c r="SN1365" s="70"/>
      <c r="SO1365" s="70"/>
      <c r="SP1365" s="70"/>
      <c r="SQ1365" s="70"/>
      <c r="SR1365" s="70"/>
      <c r="SS1365" s="70"/>
      <c r="ST1365" s="70"/>
      <c r="SU1365" s="70"/>
      <c r="SV1365" s="70"/>
      <c r="SW1365" s="70"/>
      <c r="SX1365" s="70"/>
      <c r="SY1365" s="70"/>
      <c r="SZ1365" s="70"/>
    </row>
    <row r="1366" spans="1:520" ht="16.5" customHeight="1" x14ac:dyDescent="0.2">
      <c r="A1366" s="20">
        <v>758</v>
      </c>
      <c r="B1366" s="20" t="s">
        <v>62</v>
      </c>
      <c r="C1366" s="20" t="s">
        <v>915</v>
      </c>
      <c r="D1366" s="20" t="s">
        <v>38</v>
      </c>
      <c r="E1366" s="20" t="s">
        <v>1345</v>
      </c>
      <c r="F1366" s="22" t="s">
        <v>968</v>
      </c>
      <c r="G1366" s="20" t="s">
        <v>84</v>
      </c>
      <c r="H1366" s="20" t="s">
        <v>35</v>
      </c>
      <c r="I1366" s="20" t="s">
        <v>81</v>
      </c>
      <c r="J1366" s="22" t="s">
        <v>915</v>
      </c>
      <c r="K1366" s="20"/>
      <c r="L1366" s="20"/>
      <c r="M1366" s="20"/>
      <c r="N1366" s="20"/>
      <c r="O1366" s="23"/>
      <c r="P1366" s="23">
        <v>1500000</v>
      </c>
      <c r="Q1366" s="24">
        <v>1</v>
      </c>
      <c r="R1366" s="25">
        <v>45839</v>
      </c>
      <c r="S1366" s="20" t="s">
        <v>83</v>
      </c>
      <c r="T1366" s="26">
        <f t="shared" si="23"/>
        <v>1500000</v>
      </c>
      <c r="U1366" s="27" t="s">
        <v>100</v>
      </c>
      <c r="V1366" s="27" t="s">
        <v>100</v>
      </c>
      <c r="W1366" s="70"/>
      <c r="X1366" s="70"/>
      <c r="Y1366" s="70"/>
      <c r="Z1366" s="70"/>
      <c r="AA1366" s="70"/>
      <c r="AB1366" s="70"/>
      <c r="AC1366" s="70"/>
      <c r="AD1366" s="70"/>
      <c r="AE1366" s="70"/>
      <c r="AF1366" s="70"/>
      <c r="AG1366" s="70"/>
      <c r="AH1366" s="70"/>
      <c r="AI1366" s="70"/>
      <c r="AJ1366" s="70"/>
      <c r="AK1366" s="70"/>
      <c r="AL1366" s="70"/>
      <c r="AM1366" s="70"/>
      <c r="AN1366" s="70"/>
      <c r="AO1366" s="70"/>
      <c r="AP1366" s="70"/>
      <c r="AQ1366" s="70"/>
      <c r="AR1366" s="70"/>
      <c r="AS1366" s="70"/>
      <c r="AT1366" s="70"/>
      <c r="AU1366" s="70"/>
      <c r="AV1366" s="70"/>
      <c r="AW1366" s="70"/>
      <c r="AX1366" s="70"/>
      <c r="AY1366" s="70"/>
      <c r="AZ1366" s="70"/>
      <c r="BA1366" s="70"/>
      <c r="BB1366" s="70"/>
      <c r="BC1366" s="70"/>
      <c r="BD1366" s="70"/>
      <c r="BE1366" s="70"/>
      <c r="BF1366" s="70"/>
      <c r="BG1366" s="70"/>
      <c r="BH1366" s="70"/>
      <c r="BI1366" s="70"/>
      <c r="BJ1366" s="70"/>
      <c r="BK1366" s="70"/>
      <c r="BL1366" s="70"/>
      <c r="BM1366" s="70"/>
      <c r="BN1366" s="70"/>
      <c r="BO1366" s="70"/>
      <c r="BP1366" s="70"/>
      <c r="BQ1366" s="70"/>
      <c r="BR1366" s="70"/>
      <c r="BS1366" s="70"/>
      <c r="BT1366" s="70"/>
      <c r="BU1366" s="70"/>
      <c r="BV1366" s="70"/>
      <c r="BW1366" s="70"/>
      <c r="BX1366" s="70"/>
      <c r="BY1366" s="70"/>
      <c r="BZ1366" s="70"/>
      <c r="CA1366" s="70"/>
      <c r="CB1366" s="70"/>
      <c r="CC1366" s="70"/>
      <c r="CD1366" s="70"/>
      <c r="CE1366" s="70"/>
      <c r="CF1366" s="70"/>
      <c r="CG1366" s="70"/>
      <c r="CH1366" s="70"/>
      <c r="CI1366" s="70"/>
      <c r="CJ1366" s="70"/>
      <c r="CK1366" s="70"/>
      <c r="CL1366" s="70"/>
      <c r="CM1366" s="70"/>
      <c r="CN1366" s="70"/>
      <c r="CO1366" s="70"/>
      <c r="CP1366" s="70"/>
      <c r="CQ1366" s="70"/>
      <c r="CR1366" s="70"/>
      <c r="CS1366" s="70"/>
      <c r="CT1366" s="70"/>
      <c r="CU1366" s="70"/>
      <c r="CV1366" s="70"/>
      <c r="CW1366" s="70"/>
      <c r="CX1366" s="70"/>
      <c r="CY1366" s="70"/>
      <c r="CZ1366" s="70"/>
      <c r="DA1366" s="70"/>
      <c r="DB1366" s="70"/>
      <c r="DC1366" s="70"/>
      <c r="DD1366" s="70"/>
      <c r="DE1366" s="70"/>
      <c r="DF1366" s="70"/>
      <c r="DG1366" s="70"/>
      <c r="DH1366" s="70"/>
      <c r="DI1366" s="70"/>
      <c r="DJ1366" s="70"/>
      <c r="DK1366" s="70"/>
      <c r="DL1366" s="70"/>
      <c r="DM1366" s="70"/>
      <c r="DN1366" s="70"/>
      <c r="DO1366" s="70"/>
      <c r="DP1366" s="70"/>
      <c r="DQ1366" s="70"/>
      <c r="DR1366" s="70"/>
      <c r="DS1366" s="70"/>
      <c r="DT1366" s="70"/>
      <c r="DU1366" s="70"/>
      <c r="DV1366" s="70"/>
      <c r="DW1366" s="70"/>
      <c r="DX1366" s="70"/>
      <c r="DY1366" s="70"/>
      <c r="DZ1366" s="70"/>
      <c r="EA1366" s="70"/>
      <c r="EB1366" s="70"/>
      <c r="EC1366" s="70"/>
      <c r="ED1366" s="70"/>
      <c r="EE1366" s="70"/>
      <c r="EF1366" s="70"/>
      <c r="EG1366" s="70"/>
      <c r="EH1366" s="70"/>
      <c r="EI1366" s="70"/>
      <c r="EJ1366" s="70"/>
      <c r="EK1366" s="70"/>
      <c r="EL1366" s="70"/>
      <c r="EM1366" s="70"/>
      <c r="EN1366" s="70"/>
      <c r="EO1366" s="70"/>
      <c r="EP1366" s="70"/>
      <c r="EQ1366" s="70"/>
      <c r="ER1366" s="70"/>
      <c r="ES1366" s="70"/>
      <c r="ET1366" s="70"/>
      <c r="EU1366" s="70"/>
      <c r="EV1366" s="70"/>
      <c r="EW1366" s="70"/>
      <c r="EX1366" s="70"/>
      <c r="EY1366" s="70"/>
      <c r="EZ1366" s="70"/>
      <c r="FA1366" s="70"/>
      <c r="FB1366" s="70"/>
      <c r="FC1366" s="70"/>
      <c r="FD1366" s="70"/>
      <c r="FE1366" s="70"/>
      <c r="FF1366" s="70"/>
      <c r="FG1366" s="70"/>
      <c r="FH1366" s="70"/>
      <c r="FI1366" s="70"/>
      <c r="FJ1366" s="70"/>
      <c r="FK1366" s="70"/>
      <c r="FL1366" s="70"/>
      <c r="FM1366" s="70"/>
      <c r="FN1366" s="70"/>
      <c r="FO1366" s="70"/>
      <c r="FP1366" s="70"/>
      <c r="FQ1366" s="70"/>
      <c r="FR1366" s="70"/>
      <c r="FS1366" s="70"/>
      <c r="FT1366" s="70"/>
      <c r="FU1366" s="70"/>
      <c r="FV1366" s="70"/>
      <c r="FW1366" s="70"/>
      <c r="FX1366" s="70"/>
      <c r="FY1366" s="70"/>
      <c r="FZ1366" s="70"/>
      <c r="GA1366" s="70"/>
      <c r="GB1366" s="70"/>
      <c r="GC1366" s="70"/>
      <c r="GD1366" s="70"/>
      <c r="GE1366" s="70"/>
      <c r="GF1366" s="70"/>
      <c r="GG1366" s="70"/>
      <c r="GH1366" s="70"/>
      <c r="GI1366" s="70"/>
      <c r="GJ1366" s="70"/>
      <c r="GK1366" s="70"/>
      <c r="GL1366" s="70"/>
      <c r="GM1366" s="70"/>
      <c r="GN1366" s="70"/>
      <c r="GO1366" s="70"/>
      <c r="GP1366" s="70"/>
      <c r="GQ1366" s="70"/>
      <c r="GR1366" s="70"/>
      <c r="GS1366" s="70"/>
      <c r="GT1366" s="70"/>
      <c r="GU1366" s="70"/>
      <c r="GV1366" s="70"/>
      <c r="GW1366" s="70"/>
      <c r="GX1366" s="70"/>
      <c r="GY1366" s="70"/>
      <c r="GZ1366" s="70"/>
      <c r="HA1366" s="70"/>
      <c r="HB1366" s="70"/>
      <c r="HC1366" s="70"/>
      <c r="HD1366" s="70"/>
      <c r="HE1366" s="70"/>
      <c r="HF1366" s="70"/>
      <c r="HG1366" s="70"/>
      <c r="HH1366" s="70"/>
      <c r="HI1366" s="70"/>
      <c r="HJ1366" s="70"/>
      <c r="HK1366" s="70"/>
      <c r="HL1366" s="70"/>
      <c r="HM1366" s="70"/>
      <c r="HN1366" s="70"/>
      <c r="HO1366" s="70"/>
      <c r="HP1366" s="70"/>
      <c r="HQ1366" s="70"/>
      <c r="HR1366" s="70"/>
      <c r="HS1366" s="70"/>
      <c r="HT1366" s="70"/>
      <c r="HU1366" s="70"/>
      <c r="HV1366" s="70"/>
      <c r="HW1366" s="70"/>
      <c r="HX1366" s="70"/>
      <c r="HY1366" s="70"/>
      <c r="HZ1366" s="70"/>
      <c r="IA1366" s="70"/>
      <c r="IB1366" s="70"/>
      <c r="IC1366" s="70"/>
      <c r="ID1366" s="70"/>
      <c r="IE1366" s="70"/>
      <c r="IF1366" s="70"/>
      <c r="IG1366" s="70"/>
      <c r="IH1366" s="70"/>
      <c r="II1366" s="70"/>
      <c r="IJ1366" s="70"/>
      <c r="IK1366" s="70"/>
      <c r="IL1366" s="70"/>
      <c r="IM1366" s="70"/>
      <c r="IN1366" s="70"/>
      <c r="IO1366" s="70"/>
      <c r="IP1366" s="70"/>
      <c r="IQ1366" s="70"/>
      <c r="IR1366" s="70"/>
      <c r="IS1366" s="70"/>
      <c r="IT1366" s="70"/>
      <c r="IU1366" s="70"/>
      <c r="IV1366" s="70"/>
      <c r="IW1366" s="70"/>
      <c r="IX1366" s="70"/>
      <c r="IY1366" s="70"/>
      <c r="IZ1366" s="70"/>
      <c r="JA1366" s="70"/>
      <c r="JB1366" s="70"/>
      <c r="JC1366" s="70"/>
      <c r="JD1366" s="70"/>
      <c r="JE1366" s="70"/>
      <c r="JF1366" s="70"/>
      <c r="JG1366" s="70"/>
      <c r="JH1366" s="70"/>
      <c r="JI1366" s="70"/>
      <c r="JJ1366" s="70"/>
      <c r="JK1366" s="70"/>
      <c r="JL1366" s="70"/>
      <c r="JM1366" s="70"/>
      <c r="JN1366" s="70"/>
      <c r="JO1366" s="70"/>
      <c r="JP1366" s="70"/>
      <c r="JQ1366" s="70"/>
      <c r="JR1366" s="70"/>
      <c r="JS1366" s="70"/>
      <c r="JT1366" s="70"/>
      <c r="JU1366" s="70"/>
      <c r="JV1366" s="70"/>
      <c r="JW1366" s="70"/>
      <c r="JX1366" s="70"/>
      <c r="JY1366" s="70"/>
      <c r="JZ1366" s="70"/>
      <c r="KA1366" s="70"/>
      <c r="KB1366" s="70"/>
      <c r="KC1366" s="70"/>
      <c r="KD1366" s="70"/>
      <c r="KE1366" s="70"/>
      <c r="KF1366" s="70"/>
      <c r="KG1366" s="70"/>
      <c r="KH1366" s="70"/>
      <c r="KI1366" s="70"/>
      <c r="KJ1366" s="70"/>
      <c r="KK1366" s="70"/>
      <c r="KL1366" s="70"/>
      <c r="KM1366" s="70"/>
      <c r="KN1366" s="70"/>
      <c r="KO1366" s="70"/>
      <c r="KP1366" s="70"/>
      <c r="KQ1366" s="70"/>
      <c r="KR1366" s="70"/>
      <c r="KS1366" s="70"/>
      <c r="KT1366" s="70"/>
      <c r="KU1366" s="70"/>
      <c r="KV1366" s="70"/>
      <c r="KW1366" s="70"/>
      <c r="KX1366" s="70"/>
      <c r="KY1366" s="70"/>
      <c r="KZ1366" s="70"/>
      <c r="LA1366" s="70"/>
      <c r="LB1366" s="70"/>
      <c r="LC1366" s="70"/>
      <c r="LD1366" s="70"/>
      <c r="LE1366" s="70"/>
      <c r="LF1366" s="70"/>
      <c r="LG1366" s="70"/>
      <c r="LH1366" s="70"/>
      <c r="LI1366" s="70"/>
      <c r="LJ1366" s="70"/>
      <c r="LK1366" s="70"/>
      <c r="LL1366" s="70"/>
      <c r="LM1366" s="70"/>
      <c r="LN1366" s="70"/>
      <c r="LO1366" s="70"/>
      <c r="LP1366" s="70"/>
      <c r="LQ1366" s="70"/>
      <c r="LR1366" s="70"/>
      <c r="LS1366" s="70"/>
      <c r="LT1366" s="70"/>
      <c r="LU1366" s="70"/>
      <c r="LV1366" s="70"/>
      <c r="LW1366" s="70"/>
      <c r="LX1366" s="70"/>
      <c r="LY1366" s="70"/>
      <c r="LZ1366" s="70"/>
      <c r="MA1366" s="70"/>
      <c r="MB1366" s="70"/>
      <c r="MC1366" s="70"/>
      <c r="MD1366" s="70"/>
      <c r="ME1366" s="70"/>
      <c r="MF1366" s="70"/>
      <c r="MG1366" s="70"/>
      <c r="MH1366" s="70"/>
      <c r="MI1366" s="70"/>
      <c r="MJ1366" s="70"/>
      <c r="MK1366" s="70"/>
      <c r="ML1366" s="70"/>
      <c r="MM1366" s="70"/>
      <c r="MN1366" s="70"/>
      <c r="MO1366" s="70"/>
      <c r="MP1366" s="70"/>
      <c r="MQ1366" s="70"/>
      <c r="MR1366" s="70"/>
      <c r="MS1366" s="70"/>
      <c r="MT1366" s="70"/>
      <c r="MU1366" s="70"/>
      <c r="MV1366" s="70"/>
      <c r="MW1366" s="70"/>
      <c r="MX1366" s="70"/>
      <c r="MY1366" s="70"/>
      <c r="MZ1366" s="70"/>
      <c r="NA1366" s="70"/>
      <c r="NB1366" s="70"/>
      <c r="NC1366" s="70"/>
      <c r="ND1366" s="70"/>
      <c r="NE1366" s="70"/>
      <c r="NF1366" s="70"/>
      <c r="NG1366" s="70"/>
      <c r="NH1366" s="70"/>
      <c r="NI1366" s="70"/>
      <c r="NJ1366" s="70"/>
      <c r="NK1366" s="70"/>
      <c r="NL1366" s="70"/>
      <c r="NM1366" s="70"/>
      <c r="NN1366" s="70"/>
      <c r="NO1366" s="70"/>
      <c r="NP1366" s="70"/>
      <c r="NQ1366" s="70"/>
      <c r="NR1366" s="70"/>
      <c r="NS1366" s="70"/>
      <c r="NT1366" s="70"/>
      <c r="NU1366" s="70"/>
      <c r="NV1366" s="70"/>
      <c r="NW1366" s="70"/>
      <c r="NX1366" s="70"/>
      <c r="NY1366" s="70"/>
      <c r="NZ1366" s="70"/>
      <c r="OA1366" s="70"/>
      <c r="OB1366" s="70"/>
      <c r="OC1366" s="70"/>
      <c r="OD1366" s="70"/>
      <c r="OE1366" s="70"/>
      <c r="OF1366" s="70"/>
      <c r="OG1366" s="70"/>
      <c r="OH1366" s="70"/>
      <c r="OI1366" s="70"/>
      <c r="OJ1366" s="70"/>
      <c r="OK1366" s="70"/>
      <c r="OL1366" s="70"/>
      <c r="OM1366" s="70"/>
      <c r="ON1366" s="70"/>
      <c r="OO1366" s="70"/>
      <c r="OP1366" s="70"/>
      <c r="OQ1366" s="70"/>
      <c r="OR1366" s="70"/>
      <c r="OS1366" s="70"/>
      <c r="OT1366" s="70"/>
      <c r="OU1366" s="70"/>
      <c r="OV1366" s="70"/>
      <c r="OW1366" s="70"/>
      <c r="OX1366" s="70"/>
      <c r="OY1366" s="70"/>
      <c r="OZ1366" s="70"/>
      <c r="PA1366" s="70"/>
      <c r="PB1366" s="70"/>
      <c r="PC1366" s="70"/>
      <c r="PD1366" s="70"/>
      <c r="PE1366" s="70"/>
      <c r="PF1366" s="70"/>
      <c r="PG1366" s="70"/>
      <c r="PH1366" s="70"/>
      <c r="PI1366" s="70"/>
      <c r="PJ1366" s="70"/>
      <c r="PK1366" s="70"/>
      <c r="PL1366" s="70"/>
      <c r="PM1366" s="70"/>
      <c r="PN1366" s="70"/>
      <c r="PO1366" s="70"/>
      <c r="PP1366" s="70"/>
      <c r="PQ1366" s="70"/>
      <c r="PR1366" s="70"/>
      <c r="PS1366" s="70"/>
      <c r="PT1366" s="70"/>
      <c r="PU1366" s="70"/>
      <c r="PV1366" s="70"/>
      <c r="PW1366" s="70"/>
      <c r="PX1366" s="70"/>
      <c r="PY1366" s="70"/>
      <c r="PZ1366" s="70"/>
      <c r="QA1366" s="70"/>
      <c r="QB1366" s="70"/>
      <c r="QC1366" s="70"/>
      <c r="QD1366" s="70"/>
      <c r="QE1366" s="70"/>
      <c r="QF1366" s="70"/>
      <c r="QG1366" s="70"/>
      <c r="QH1366" s="70"/>
      <c r="QI1366" s="70"/>
      <c r="QJ1366" s="70"/>
      <c r="QK1366" s="70"/>
      <c r="QL1366" s="70"/>
      <c r="QM1366" s="70"/>
      <c r="QN1366" s="70"/>
      <c r="QO1366" s="70"/>
      <c r="QP1366" s="70"/>
      <c r="QQ1366" s="70"/>
      <c r="QR1366" s="70"/>
      <c r="QS1366" s="70"/>
      <c r="QT1366" s="70"/>
      <c r="QU1366" s="70"/>
      <c r="QV1366" s="70"/>
      <c r="QW1366" s="70"/>
      <c r="QX1366" s="70"/>
      <c r="QY1366" s="70"/>
      <c r="QZ1366" s="70"/>
      <c r="RA1366" s="70"/>
      <c r="RB1366" s="70"/>
      <c r="RC1366" s="70"/>
      <c r="RD1366" s="70"/>
      <c r="RE1366" s="70"/>
      <c r="RF1366" s="70"/>
      <c r="RG1366" s="70"/>
      <c r="RH1366" s="70"/>
      <c r="RI1366" s="70"/>
      <c r="RJ1366" s="70"/>
      <c r="RK1366" s="70"/>
      <c r="RL1366" s="70"/>
      <c r="RM1366" s="70"/>
      <c r="RN1366" s="70"/>
      <c r="RO1366" s="70"/>
      <c r="RP1366" s="70"/>
      <c r="RQ1366" s="70"/>
      <c r="RR1366" s="70"/>
      <c r="RS1366" s="70"/>
      <c r="RT1366" s="70"/>
      <c r="RU1366" s="70"/>
      <c r="RV1366" s="70"/>
      <c r="RW1366" s="70"/>
      <c r="RX1366" s="70"/>
      <c r="RY1366" s="70"/>
      <c r="RZ1366" s="70"/>
      <c r="SA1366" s="70"/>
      <c r="SB1366" s="70"/>
      <c r="SC1366" s="70"/>
      <c r="SD1366" s="70"/>
      <c r="SE1366" s="70"/>
      <c r="SF1366" s="70"/>
      <c r="SG1366" s="70"/>
      <c r="SH1366" s="70"/>
      <c r="SI1366" s="70"/>
      <c r="SJ1366" s="70"/>
      <c r="SK1366" s="70"/>
      <c r="SL1366" s="70"/>
      <c r="SM1366" s="70"/>
      <c r="SN1366" s="70"/>
      <c r="SO1366" s="70"/>
      <c r="SP1366" s="70"/>
      <c r="SQ1366" s="70"/>
      <c r="SR1366" s="70"/>
      <c r="SS1366" s="70"/>
      <c r="ST1366" s="70"/>
      <c r="SU1366" s="70"/>
      <c r="SV1366" s="70"/>
      <c r="SW1366" s="70"/>
      <c r="SX1366" s="70"/>
      <c r="SY1366" s="70"/>
      <c r="SZ1366" s="70"/>
    </row>
    <row r="1367" spans="1:520" ht="16.5" customHeight="1" x14ac:dyDescent="0.2">
      <c r="A1367" s="20">
        <v>759</v>
      </c>
      <c r="B1367" s="20" t="s">
        <v>62</v>
      </c>
      <c r="C1367" s="20" t="s">
        <v>915</v>
      </c>
      <c r="D1367" s="20" t="s">
        <v>38</v>
      </c>
      <c r="E1367" s="20" t="s">
        <v>1345</v>
      </c>
      <c r="F1367" s="22" t="s">
        <v>968</v>
      </c>
      <c r="G1367" s="20" t="s">
        <v>84</v>
      </c>
      <c r="H1367" s="20" t="s">
        <v>35</v>
      </c>
      <c r="I1367" s="20" t="s">
        <v>81</v>
      </c>
      <c r="J1367" s="22" t="s">
        <v>915</v>
      </c>
      <c r="K1367" s="20"/>
      <c r="L1367" s="20"/>
      <c r="M1367" s="20"/>
      <c r="N1367" s="20"/>
      <c r="O1367" s="23"/>
      <c r="P1367" s="23">
        <v>1500000</v>
      </c>
      <c r="Q1367" s="24">
        <v>1</v>
      </c>
      <c r="R1367" s="25">
        <v>45870</v>
      </c>
      <c r="S1367" s="20" t="s">
        <v>83</v>
      </c>
      <c r="T1367" s="26">
        <f t="shared" si="23"/>
        <v>1500000</v>
      </c>
      <c r="U1367" s="27" t="s">
        <v>100</v>
      </c>
      <c r="V1367" s="27" t="s">
        <v>100</v>
      </c>
      <c r="W1367" s="70"/>
      <c r="X1367" s="70"/>
      <c r="Y1367" s="70"/>
      <c r="Z1367" s="70"/>
      <c r="AA1367" s="70"/>
      <c r="AB1367" s="70"/>
      <c r="AC1367" s="70"/>
      <c r="AD1367" s="70"/>
      <c r="AE1367" s="70"/>
      <c r="AF1367" s="70"/>
      <c r="AG1367" s="70"/>
      <c r="AH1367" s="70"/>
      <c r="AI1367" s="70"/>
      <c r="AJ1367" s="70"/>
      <c r="AK1367" s="70"/>
      <c r="AL1367" s="70"/>
      <c r="AM1367" s="70"/>
      <c r="AN1367" s="70"/>
      <c r="AO1367" s="70"/>
      <c r="AP1367" s="70"/>
      <c r="AQ1367" s="70"/>
      <c r="AR1367" s="70"/>
      <c r="AS1367" s="70"/>
      <c r="AT1367" s="70"/>
      <c r="AU1367" s="70"/>
      <c r="AV1367" s="70"/>
      <c r="AW1367" s="70"/>
      <c r="AX1367" s="70"/>
      <c r="AY1367" s="70"/>
      <c r="AZ1367" s="70"/>
      <c r="BA1367" s="70"/>
      <c r="BB1367" s="70"/>
      <c r="BC1367" s="70"/>
      <c r="BD1367" s="70"/>
      <c r="BE1367" s="70"/>
      <c r="BF1367" s="70"/>
      <c r="BG1367" s="70"/>
      <c r="BH1367" s="70"/>
      <c r="BI1367" s="70"/>
      <c r="BJ1367" s="70"/>
      <c r="BK1367" s="70"/>
      <c r="BL1367" s="70"/>
      <c r="BM1367" s="70"/>
      <c r="BN1367" s="70"/>
      <c r="BO1367" s="70"/>
      <c r="BP1367" s="70"/>
      <c r="BQ1367" s="70"/>
      <c r="BR1367" s="70"/>
      <c r="BS1367" s="70"/>
      <c r="BT1367" s="70"/>
      <c r="BU1367" s="70"/>
      <c r="BV1367" s="70"/>
      <c r="BW1367" s="70"/>
      <c r="BX1367" s="70"/>
      <c r="BY1367" s="70"/>
      <c r="BZ1367" s="70"/>
      <c r="CA1367" s="70"/>
      <c r="CB1367" s="70"/>
      <c r="CC1367" s="70"/>
      <c r="CD1367" s="70"/>
      <c r="CE1367" s="70"/>
      <c r="CF1367" s="70"/>
      <c r="CG1367" s="70"/>
      <c r="CH1367" s="70"/>
      <c r="CI1367" s="70"/>
      <c r="CJ1367" s="70"/>
      <c r="CK1367" s="70"/>
      <c r="CL1367" s="70"/>
      <c r="CM1367" s="70"/>
      <c r="CN1367" s="70"/>
      <c r="CO1367" s="70"/>
      <c r="CP1367" s="70"/>
      <c r="CQ1367" s="70"/>
      <c r="CR1367" s="70"/>
      <c r="CS1367" s="70"/>
      <c r="CT1367" s="70"/>
      <c r="CU1367" s="70"/>
      <c r="CV1367" s="70"/>
      <c r="CW1367" s="70"/>
      <c r="CX1367" s="70"/>
      <c r="CY1367" s="70"/>
      <c r="CZ1367" s="70"/>
      <c r="DA1367" s="70"/>
      <c r="DB1367" s="70"/>
      <c r="DC1367" s="70"/>
      <c r="DD1367" s="70"/>
      <c r="DE1367" s="70"/>
      <c r="DF1367" s="70"/>
      <c r="DG1367" s="70"/>
      <c r="DH1367" s="70"/>
      <c r="DI1367" s="70"/>
      <c r="DJ1367" s="70"/>
      <c r="DK1367" s="70"/>
      <c r="DL1367" s="70"/>
      <c r="DM1367" s="70"/>
      <c r="DN1367" s="70"/>
      <c r="DO1367" s="70"/>
      <c r="DP1367" s="70"/>
      <c r="DQ1367" s="70"/>
      <c r="DR1367" s="70"/>
      <c r="DS1367" s="70"/>
      <c r="DT1367" s="70"/>
      <c r="DU1367" s="70"/>
      <c r="DV1367" s="70"/>
      <c r="DW1367" s="70"/>
      <c r="DX1367" s="70"/>
      <c r="DY1367" s="70"/>
      <c r="DZ1367" s="70"/>
      <c r="EA1367" s="70"/>
      <c r="EB1367" s="70"/>
      <c r="EC1367" s="70"/>
      <c r="ED1367" s="70"/>
      <c r="EE1367" s="70"/>
      <c r="EF1367" s="70"/>
      <c r="EG1367" s="70"/>
      <c r="EH1367" s="70"/>
      <c r="EI1367" s="70"/>
      <c r="EJ1367" s="70"/>
      <c r="EK1367" s="70"/>
      <c r="EL1367" s="70"/>
      <c r="EM1367" s="70"/>
      <c r="EN1367" s="70"/>
      <c r="EO1367" s="70"/>
      <c r="EP1367" s="70"/>
      <c r="EQ1367" s="70"/>
      <c r="ER1367" s="70"/>
      <c r="ES1367" s="70"/>
      <c r="ET1367" s="70"/>
      <c r="EU1367" s="70"/>
      <c r="EV1367" s="70"/>
      <c r="EW1367" s="70"/>
      <c r="EX1367" s="70"/>
      <c r="EY1367" s="70"/>
      <c r="EZ1367" s="70"/>
      <c r="FA1367" s="70"/>
      <c r="FB1367" s="70"/>
      <c r="FC1367" s="70"/>
      <c r="FD1367" s="70"/>
      <c r="FE1367" s="70"/>
      <c r="FF1367" s="70"/>
      <c r="FG1367" s="70"/>
      <c r="FH1367" s="70"/>
      <c r="FI1367" s="70"/>
      <c r="FJ1367" s="70"/>
      <c r="FK1367" s="70"/>
      <c r="FL1367" s="70"/>
      <c r="FM1367" s="70"/>
      <c r="FN1367" s="70"/>
      <c r="FO1367" s="70"/>
      <c r="FP1367" s="70"/>
      <c r="FQ1367" s="70"/>
      <c r="FR1367" s="70"/>
      <c r="FS1367" s="70"/>
      <c r="FT1367" s="70"/>
      <c r="FU1367" s="70"/>
      <c r="FV1367" s="70"/>
      <c r="FW1367" s="70"/>
      <c r="FX1367" s="70"/>
      <c r="FY1367" s="70"/>
      <c r="FZ1367" s="70"/>
      <c r="GA1367" s="70"/>
      <c r="GB1367" s="70"/>
      <c r="GC1367" s="70"/>
      <c r="GD1367" s="70"/>
      <c r="GE1367" s="70"/>
      <c r="GF1367" s="70"/>
      <c r="GG1367" s="70"/>
      <c r="GH1367" s="70"/>
      <c r="GI1367" s="70"/>
      <c r="GJ1367" s="70"/>
      <c r="GK1367" s="70"/>
      <c r="GL1367" s="70"/>
      <c r="GM1367" s="70"/>
      <c r="GN1367" s="70"/>
      <c r="GO1367" s="70"/>
      <c r="GP1367" s="70"/>
      <c r="GQ1367" s="70"/>
      <c r="GR1367" s="70"/>
      <c r="GS1367" s="70"/>
      <c r="GT1367" s="70"/>
      <c r="GU1367" s="70"/>
      <c r="GV1367" s="70"/>
      <c r="GW1367" s="70"/>
      <c r="GX1367" s="70"/>
      <c r="GY1367" s="70"/>
      <c r="GZ1367" s="70"/>
      <c r="HA1367" s="70"/>
      <c r="HB1367" s="70"/>
      <c r="HC1367" s="70"/>
      <c r="HD1367" s="70"/>
      <c r="HE1367" s="70"/>
      <c r="HF1367" s="70"/>
      <c r="HG1367" s="70"/>
      <c r="HH1367" s="70"/>
      <c r="HI1367" s="70"/>
      <c r="HJ1367" s="70"/>
      <c r="HK1367" s="70"/>
      <c r="HL1367" s="70"/>
      <c r="HM1367" s="70"/>
      <c r="HN1367" s="70"/>
      <c r="HO1367" s="70"/>
      <c r="HP1367" s="70"/>
      <c r="HQ1367" s="70"/>
      <c r="HR1367" s="70"/>
      <c r="HS1367" s="70"/>
      <c r="HT1367" s="70"/>
      <c r="HU1367" s="70"/>
      <c r="HV1367" s="70"/>
      <c r="HW1367" s="70"/>
      <c r="HX1367" s="70"/>
      <c r="HY1367" s="70"/>
      <c r="HZ1367" s="70"/>
      <c r="IA1367" s="70"/>
      <c r="IB1367" s="70"/>
      <c r="IC1367" s="70"/>
      <c r="ID1367" s="70"/>
      <c r="IE1367" s="70"/>
      <c r="IF1367" s="70"/>
      <c r="IG1367" s="70"/>
      <c r="IH1367" s="70"/>
      <c r="II1367" s="70"/>
      <c r="IJ1367" s="70"/>
      <c r="IK1367" s="70"/>
      <c r="IL1367" s="70"/>
      <c r="IM1367" s="70"/>
      <c r="IN1367" s="70"/>
      <c r="IO1367" s="70"/>
      <c r="IP1367" s="70"/>
      <c r="IQ1367" s="70"/>
      <c r="IR1367" s="70"/>
      <c r="IS1367" s="70"/>
      <c r="IT1367" s="70"/>
      <c r="IU1367" s="70"/>
      <c r="IV1367" s="70"/>
      <c r="IW1367" s="70"/>
      <c r="IX1367" s="70"/>
      <c r="IY1367" s="70"/>
      <c r="IZ1367" s="70"/>
      <c r="JA1367" s="70"/>
      <c r="JB1367" s="70"/>
      <c r="JC1367" s="70"/>
      <c r="JD1367" s="70"/>
      <c r="JE1367" s="70"/>
      <c r="JF1367" s="70"/>
      <c r="JG1367" s="70"/>
      <c r="JH1367" s="70"/>
      <c r="JI1367" s="70"/>
      <c r="JJ1367" s="70"/>
      <c r="JK1367" s="70"/>
      <c r="JL1367" s="70"/>
      <c r="JM1367" s="70"/>
      <c r="JN1367" s="70"/>
      <c r="JO1367" s="70"/>
      <c r="JP1367" s="70"/>
      <c r="JQ1367" s="70"/>
      <c r="JR1367" s="70"/>
      <c r="JS1367" s="70"/>
      <c r="JT1367" s="70"/>
      <c r="JU1367" s="70"/>
      <c r="JV1367" s="70"/>
      <c r="JW1367" s="70"/>
      <c r="JX1367" s="70"/>
      <c r="JY1367" s="70"/>
      <c r="JZ1367" s="70"/>
      <c r="KA1367" s="70"/>
      <c r="KB1367" s="70"/>
      <c r="KC1367" s="70"/>
      <c r="KD1367" s="70"/>
      <c r="KE1367" s="70"/>
      <c r="KF1367" s="70"/>
      <c r="KG1367" s="70"/>
      <c r="KH1367" s="70"/>
      <c r="KI1367" s="70"/>
      <c r="KJ1367" s="70"/>
      <c r="KK1367" s="70"/>
      <c r="KL1367" s="70"/>
      <c r="KM1367" s="70"/>
      <c r="KN1367" s="70"/>
      <c r="KO1367" s="70"/>
      <c r="KP1367" s="70"/>
      <c r="KQ1367" s="70"/>
      <c r="KR1367" s="70"/>
      <c r="KS1367" s="70"/>
      <c r="KT1367" s="70"/>
      <c r="KU1367" s="70"/>
      <c r="KV1367" s="70"/>
      <c r="KW1367" s="70"/>
      <c r="KX1367" s="70"/>
      <c r="KY1367" s="70"/>
      <c r="KZ1367" s="70"/>
      <c r="LA1367" s="70"/>
      <c r="LB1367" s="70"/>
      <c r="LC1367" s="70"/>
      <c r="LD1367" s="70"/>
      <c r="LE1367" s="70"/>
      <c r="LF1367" s="70"/>
      <c r="LG1367" s="70"/>
      <c r="LH1367" s="70"/>
      <c r="LI1367" s="70"/>
      <c r="LJ1367" s="70"/>
      <c r="LK1367" s="70"/>
      <c r="LL1367" s="70"/>
      <c r="LM1367" s="70"/>
      <c r="LN1367" s="70"/>
      <c r="LO1367" s="70"/>
      <c r="LP1367" s="70"/>
      <c r="LQ1367" s="70"/>
      <c r="LR1367" s="70"/>
      <c r="LS1367" s="70"/>
      <c r="LT1367" s="70"/>
      <c r="LU1367" s="70"/>
      <c r="LV1367" s="70"/>
      <c r="LW1367" s="70"/>
      <c r="LX1367" s="70"/>
      <c r="LY1367" s="70"/>
      <c r="LZ1367" s="70"/>
      <c r="MA1367" s="70"/>
      <c r="MB1367" s="70"/>
      <c r="MC1367" s="70"/>
      <c r="MD1367" s="70"/>
      <c r="ME1367" s="70"/>
      <c r="MF1367" s="70"/>
      <c r="MG1367" s="70"/>
      <c r="MH1367" s="70"/>
      <c r="MI1367" s="70"/>
      <c r="MJ1367" s="70"/>
      <c r="MK1367" s="70"/>
      <c r="ML1367" s="70"/>
      <c r="MM1367" s="70"/>
      <c r="MN1367" s="70"/>
      <c r="MO1367" s="70"/>
      <c r="MP1367" s="70"/>
      <c r="MQ1367" s="70"/>
      <c r="MR1367" s="70"/>
      <c r="MS1367" s="70"/>
      <c r="MT1367" s="70"/>
      <c r="MU1367" s="70"/>
      <c r="MV1367" s="70"/>
      <c r="MW1367" s="70"/>
      <c r="MX1367" s="70"/>
      <c r="MY1367" s="70"/>
      <c r="MZ1367" s="70"/>
      <c r="NA1367" s="70"/>
      <c r="NB1367" s="70"/>
      <c r="NC1367" s="70"/>
      <c r="ND1367" s="70"/>
      <c r="NE1367" s="70"/>
      <c r="NF1367" s="70"/>
      <c r="NG1367" s="70"/>
      <c r="NH1367" s="70"/>
      <c r="NI1367" s="70"/>
      <c r="NJ1367" s="70"/>
      <c r="NK1367" s="70"/>
      <c r="NL1367" s="70"/>
      <c r="NM1367" s="70"/>
      <c r="NN1367" s="70"/>
      <c r="NO1367" s="70"/>
      <c r="NP1367" s="70"/>
      <c r="NQ1367" s="70"/>
      <c r="NR1367" s="70"/>
      <c r="NS1367" s="70"/>
      <c r="NT1367" s="70"/>
      <c r="NU1367" s="70"/>
      <c r="NV1367" s="70"/>
      <c r="NW1367" s="70"/>
      <c r="NX1367" s="70"/>
      <c r="NY1367" s="70"/>
      <c r="NZ1367" s="70"/>
      <c r="OA1367" s="70"/>
      <c r="OB1367" s="70"/>
      <c r="OC1367" s="70"/>
      <c r="OD1367" s="70"/>
      <c r="OE1367" s="70"/>
      <c r="OF1367" s="70"/>
      <c r="OG1367" s="70"/>
      <c r="OH1367" s="70"/>
      <c r="OI1367" s="70"/>
      <c r="OJ1367" s="70"/>
      <c r="OK1367" s="70"/>
      <c r="OL1367" s="70"/>
      <c r="OM1367" s="70"/>
      <c r="ON1367" s="70"/>
      <c r="OO1367" s="70"/>
      <c r="OP1367" s="70"/>
      <c r="OQ1367" s="70"/>
      <c r="OR1367" s="70"/>
      <c r="OS1367" s="70"/>
      <c r="OT1367" s="70"/>
      <c r="OU1367" s="70"/>
      <c r="OV1367" s="70"/>
      <c r="OW1367" s="70"/>
      <c r="OX1367" s="70"/>
      <c r="OY1367" s="70"/>
      <c r="OZ1367" s="70"/>
      <c r="PA1367" s="70"/>
      <c r="PB1367" s="70"/>
      <c r="PC1367" s="70"/>
      <c r="PD1367" s="70"/>
      <c r="PE1367" s="70"/>
      <c r="PF1367" s="70"/>
      <c r="PG1367" s="70"/>
      <c r="PH1367" s="70"/>
      <c r="PI1367" s="70"/>
      <c r="PJ1367" s="70"/>
      <c r="PK1367" s="70"/>
      <c r="PL1367" s="70"/>
      <c r="PM1367" s="70"/>
      <c r="PN1367" s="70"/>
      <c r="PO1367" s="70"/>
      <c r="PP1367" s="70"/>
      <c r="PQ1367" s="70"/>
      <c r="PR1367" s="70"/>
      <c r="PS1367" s="70"/>
      <c r="PT1367" s="70"/>
      <c r="PU1367" s="70"/>
      <c r="PV1367" s="70"/>
      <c r="PW1367" s="70"/>
      <c r="PX1367" s="70"/>
      <c r="PY1367" s="70"/>
      <c r="PZ1367" s="70"/>
      <c r="QA1367" s="70"/>
      <c r="QB1367" s="70"/>
      <c r="QC1367" s="70"/>
      <c r="QD1367" s="70"/>
      <c r="QE1367" s="70"/>
      <c r="QF1367" s="70"/>
      <c r="QG1367" s="70"/>
      <c r="QH1367" s="70"/>
      <c r="QI1367" s="70"/>
      <c r="QJ1367" s="70"/>
      <c r="QK1367" s="70"/>
      <c r="QL1367" s="70"/>
      <c r="QM1367" s="70"/>
      <c r="QN1367" s="70"/>
      <c r="QO1367" s="70"/>
      <c r="QP1367" s="70"/>
      <c r="QQ1367" s="70"/>
      <c r="QR1367" s="70"/>
      <c r="QS1367" s="70"/>
      <c r="QT1367" s="70"/>
      <c r="QU1367" s="70"/>
      <c r="QV1367" s="70"/>
      <c r="QW1367" s="70"/>
      <c r="QX1367" s="70"/>
      <c r="QY1367" s="70"/>
      <c r="QZ1367" s="70"/>
      <c r="RA1367" s="70"/>
      <c r="RB1367" s="70"/>
      <c r="RC1367" s="70"/>
      <c r="RD1367" s="70"/>
      <c r="RE1367" s="70"/>
      <c r="RF1367" s="70"/>
      <c r="RG1367" s="70"/>
      <c r="RH1367" s="70"/>
      <c r="RI1367" s="70"/>
      <c r="RJ1367" s="70"/>
      <c r="RK1367" s="70"/>
      <c r="RL1367" s="70"/>
      <c r="RM1367" s="70"/>
      <c r="RN1367" s="70"/>
      <c r="RO1367" s="70"/>
      <c r="RP1367" s="70"/>
      <c r="RQ1367" s="70"/>
      <c r="RR1367" s="70"/>
      <c r="RS1367" s="70"/>
      <c r="RT1367" s="70"/>
      <c r="RU1367" s="70"/>
      <c r="RV1367" s="70"/>
      <c r="RW1367" s="70"/>
      <c r="RX1367" s="70"/>
      <c r="RY1367" s="70"/>
      <c r="RZ1367" s="70"/>
      <c r="SA1367" s="70"/>
      <c r="SB1367" s="70"/>
      <c r="SC1367" s="70"/>
      <c r="SD1367" s="70"/>
      <c r="SE1367" s="70"/>
      <c r="SF1367" s="70"/>
      <c r="SG1367" s="70"/>
      <c r="SH1367" s="70"/>
      <c r="SI1367" s="70"/>
      <c r="SJ1367" s="70"/>
      <c r="SK1367" s="70"/>
      <c r="SL1367" s="70"/>
      <c r="SM1367" s="70"/>
      <c r="SN1367" s="70"/>
      <c r="SO1367" s="70"/>
      <c r="SP1367" s="70"/>
      <c r="SQ1367" s="70"/>
      <c r="SR1367" s="70"/>
      <c r="SS1367" s="70"/>
      <c r="ST1367" s="70"/>
      <c r="SU1367" s="70"/>
      <c r="SV1367" s="70"/>
      <c r="SW1367" s="70"/>
      <c r="SX1367" s="70"/>
      <c r="SY1367" s="70"/>
      <c r="SZ1367" s="70"/>
    </row>
    <row r="1368" spans="1:520" ht="16.5" customHeight="1" x14ac:dyDescent="0.2">
      <c r="A1368" s="20">
        <v>760</v>
      </c>
      <c r="B1368" s="20" t="s">
        <v>62</v>
      </c>
      <c r="C1368" s="20" t="s">
        <v>915</v>
      </c>
      <c r="D1368" s="20" t="s">
        <v>38</v>
      </c>
      <c r="E1368" s="20" t="s">
        <v>1345</v>
      </c>
      <c r="F1368" s="22" t="s">
        <v>968</v>
      </c>
      <c r="G1368" s="20" t="s">
        <v>84</v>
      </c>
      <c r="H1368" s="20" t="s">
        <v>35</v>
      </c>
      <c r="I1368" s="20" t="s">
        <v>81</v>
      </c>
      <c r="J1368" s="22" t="s">
        <v>915</v>
      </c>
      <c r="K1368" s="20"/>
      <c r="L1368" s="20"/>
      <c r="M1368" s="20"/>
      <c r="N1368" s="20"/>
      <c r="O1368" s="23"/>
      <c r="P1368" s="23">
        <v>1500000</v>
      </c>
      <c r="Q1368" s="24">
        <v>1</v>
      </c>
      <c r="R1368" s="25">
        <v>45901</v>
      </c>
      <c r="S1368" s="20" t="s">
        <v>83</v>
      </c>
      <c r="T1368" s="26">
        <f t="shared" si="23"/>
        <v>1500000</v>
      </c>
      <c r="U1368" s="27" t="s">
        <v>100</v>
      </c>
      <c r="V1368" s="27" t="s">
        <v>100</v>
      </c>
      <c r="W1368" s="70"/>
      <c r="X1368" s="70"/>
      <c r="Y1368" s="70"/>
      <c r="Z1368" s="70"/>
      <c r="AA1368" s="70"/>
      <c r="AB1368" s="70"/>
      <c r="AC1368" s="70"/>
      <c r="AD1368" s="70"/>
      <c r="AE1368" s="70"/>
      <c r="AF1368" s="70"/>
      <c r="AG1368" s="70"/>
      <c r="AH1368" s="70"/>
      <c r="AI1368" s="70"/>
      <c r="AJ1368" s="70"/>
      <c r="AK1368" s="70"/>
      <c r="AL1368" s="70"/>
      <c r="AM1368" s="70"/>
      <c r="AN1368" s="70"/>
      <c r="AO1368" s="70"/>
      <c r="AP1368" s="70"/>
      <c r="AQ1368" s="70"/>
      <c r="AR1368" s="70"/>
      <c r="AS1368" s="70"/>
      <c r="AT1368" s="70"/>
      <c r="AU1368" s="70"/>
      <c r="AV1368" s="70"/>
      <c r="AW1368" s="70"/>
      <c r="AX1368" s="70"/>
      <c r="AY1368" s="70"/>
      <c r="AZ1368" s="70"/>
      <c r="BA1368" s="70"/>
      <c r="BB1368" s="70"/>
      <c r="BC1368" s="70"/>
      <c r="BD1368" s="70"/>
      <c r="BE1368" s="70"/>
      <c r="BF1368" s="70"/>
      <c r="BG1368" s="70"/>
      <c r="BH1368" s="70"/>
      <c r="BI1368" s="70"/>
      <c r="BJ1368" s="70"/>
      <c r="BK1368" s="70"/>
      <c r="BL1368" s="70"/>
      <c r="BM1368" s="70"/>
      <c r="BN1368" s="70"/>
      <c r="BO1368" s="70"/>
      <c r="BP1368" s="70"/>
      <c r="BQ1368" s="70"/>
      <c r="BR1368" s="70"/>
      <c r="BS1368" s="70"/>
      <c r="BT1368" s="70"/>
      <c r="BU1368" s="70"/>
      <c r="BV1368" s="70"/>
      <c r="BW1368" s="70"/>
      <c r="BX1368" s="70"/>
      <c r="BY1368" s="70"/>
      <c r="BZ1368" s="70"/>
      <c r="CA1368" s="70"/>
      <c r="CB1368" s="70"/>
      <c r="CC1368" s="70"/>
      <c r="CD1368" s="70"/>
      <c r="CE1368" s="70"/>
      <c r="CF1368" s="70"/>
      <c r="CG1368" s="70"/>
      <c r="CH1368" s="70"/>
      <c r="CI1368" s="70"/>
      <c r="CJ1368" s="70"/>
      <c r="CK1368" s="70"/>
      <c r="CL1368" s="70"/>
      <c r="CM1368" s="70"/>
      <c r="CN1368" s="70"/>
      <c r="CO1368" s="70"/>
      <c r="CP1368" s="70"/>
      <c r="CQ1368" s="70"/>
      <c r="CR1368" s="70"/>
      <c r="CS1368" s="70"/>
      <c r="CT1368" s="70"/>
      <c r="CU1368" s="70"/>
      <c r="CV1368" s="70"/>
      <c r="CW1368" s="70"/>
      <c r="CX1368" s="70"/>
      <c r="CY1368" s="70"/>
      <c r="CZ1368" s="70"/>
      <c r="DA1368" s="70"/>
      <c r="DB1368" s="70"/>
      <c r="DC1368" s="70"/>
      <c r="DD1368" s="70"/>
      <c r="DE1368" s="70"/>
      <c r="DF1368" s="70"/>
      <c r="DG1368" s="70"/>
      <c r="DH1368" s="70"/>
      <c r="DI1368" s="70"/>
      <c r="DJ1368" s="70"/>
      <c r="DK1368" s="70"/>
      <c r="DL1368" s="70"/>
      <c r="DM1368" s="70"/>
      <c r="DN1368" s="70"/>
      <c r="DO1368" s="70"/>
      <c r="DP1368" s="70"/>
      <c r="DQ1368" s="70"/>
      <c r="DR1368" s="70"/>
      <c r="DS1368" s="70"/>
      <c r="DT1368" s="70"/>
      <c r="DU1368" s="70"/>
      <c r="DV1368" s="70"/>
      <c r="DW1368" s="70"/>
      <c r="DX1368" s="70"/>
      <c r="DY1368" s="70"/>
      <c r="DZ1368" s="70"/>
      <c r="EA1368" s="70"/>
      <c r="EB1368" s="70"/>
      <c r="EC1368" s="70"/>
      <c r="ED1368" s="70"/>
      <c r="EE1368" s="70"/>
      <c r="EF1368" s="70"/>
      <c r="EG1368" s="70"/>
      <c r="EH1368" s="70"/>
      <c r="EI1368" s="70"/>
      <c r="EJ1368" s="70"/>
      <c r="EK1368" s="70"/>
      <c r="EL1368" s="70"/>
      <c r="EM1368" s="70"/>
      <c r="EN1368" s="70"/>
      <c r="EO1368" s="70"/>
      <c r="EP1368" s="70"/>
      <c r="EQ1368" s="70"/>
      <c r="ER1368" s="70"/>
      <c r="ES1368" s="70"/>
      <c r="ET1368" s="70"/>
      <c r="EU1368" s="70"/>
      <c r="EV1368" s="70"/>
      <c r="EW1368" s="70"/>
      <c r="EX1368" s="70"/>
      <c r="EY1368" s="70"/>
      <c r="EZ1368" s="70"/>
      <c r="FA1368" s="70"/>
      <c r="FB1368" s="70"/>
      <c r="FC1368" s="70"/>
      <c r="FD1368" s="70"/>
      <c r="FE1368" s="70"/>
      <c r="FF1368" s="70"/>
      <c r="FG1368" s="70"/>
      <c r="FH1368" s="70"/>
      <c r="FI1368" s="70"/>
      <c r="FJ1368" s="70"/>
      <c r="FK1368" s="70"/>
      <c r="FL1368" s="70"/>
      <c r="FM1368" s="70"/>
      <c r="FN1368" s="70"/>
      <c r="FO1368" s="70"/>
      <c r="FP1368" s="70"/>
      <c r="FQ1368" s="70"/>
      <c r="FR1368" s="70"/>
      <c r="FS1368" s="70"/>
      <c r="FT1368" s="70"/>
      <c r="FU1368" s="70"/>
      <c r="FV1368" s="70"/>
      <c r="FW1368" s="70"/>
      <c r="FX1368" s="70"/>
      <c r="FY1368" s="70"/>
      <c r="FZ1368" s="70"/>
      <c r="GA1368" s="70"/>
      <c r="GB1368" s="70"/>
      <c r="GC1368" s="70"/>
      <c r="GD1368" s="70"/>
      <c r="GE1368" s="70"/>
      <c r="GF1368" s="70"/>
      <c r="GG1368" s="70"/>
      <c r="GH1368" s="70"/>
      <c r="GI1368" s="70"/>
      <c r="GJ1368" s="70"/>
      <c r="GK1368" s="70"/>
      <c r="GL1368" s="70"/>
      <c r="GM1368" s="70"/>
      <c r="GN1368" s="70"/>
      <c r="GO1368" s="70"/>
      <c r="GP1368" s="70"/>
      <c r="GQ1368" s="70"/>
      <c r="GR1368" s="70"/>
      <c r="GS1368" s="70"/>
      <c r="GT1368" s="70"/>
      <c r="GU1368" s="70"/>
      <c r="GV1368" s="70"/>
      <c r="GW1368" s="70"/>
      <c r="GX1368" s="70"/>
      <c r="GY1368" s="70"/>
      <c r="GZ1368" s="70"/>
      <c r="HA1368" s="70"/>
      <c r="HB1368" s="70"/>
      <c r="HC1368" s="70"/>
      <c r="HD1368" s="70"/>
      <c r="HE1368" s="70"/>
      <c r="HF1368" s="70"/>
      <c r="HG1368" s="70"/>
      <c r="HH1368" s="70"/>
      <c r="HI1368" s="70"/>
      <c r="HJ1368" s="70"/>
      <c r="HK1368" s="70"/>
      <c r="HL1368" s="70"/>
      <c r="HM1368" s="70"/>
      <c r="HN1368" s="70"/>
      <c r="HO1368" s="70"/>
      <c r="HP1368" s="70"/>
      <c r="HQ1368" s="70"/>
      <c r="HR1368" s="70"/>
      <c r="HS1368" s="70"/>
      <c r="HT1368" s="70"/>
      <c r="HU1368" s="70"/>
      <c r="HV1368" s="70"/>
      <c r="HW1368" s="70"/>
      <c r="HX1368" s="70"/>
      <c r="HY1368" s="70"/>
      <c r="HZ1368" s="70"/>
      <c r="IA1368" s="70"/>
      <c r="IB1368" s="70"/>
      <c r="IC1368" s="70"/>
      <c r="ID1368" s="70"/>
      <c r="IE1368" s="70"/>
      <c r="IF1368" s="70"/>
      <c r="IG1368" s="70"/>
      <c r="IH1368" s="70"/>
      <c r="II1368" s="70"/>
      <c r="IJ1368" s="70"/>
      <c r="IK1368" s="70"/>
      <c r="IL1368" s="70"/>
      <c r="IM1368" s="70"/>
      <c r="IN1368" s="70"/>
      <c r="IO1368" s="70"/>
      <c r="IP1368" s="70"/>
      <c r="IQ1368" s="70"/>
      <c r="IR1368" s="70"/>
      <c r="IS1368" s="70"/>
      <c r="IT1368" s="70"/>
      <c r="IU1368" s="70"/>
      <c r="IV1368" s="70"/>
      <c r="IW1368" s="70"/>
      <c r="IX1368" s="70"/>
      <c r="IY1368" s="70"/>
      <c r="IZ1368" s="70"/>
      <c r="JA1368" s="70"/>
      <c r="JB1368" s="70"/>
      <c r="JC1368" s="70"/>
      <c r="JD1368" s="70"/>
      <c r="JE1368" s="70"/>
      <c r="JF1368" s="70"/>
      <c r="JG1368" s="70"/>
      <c r="JH1368" s="70"/>
      <c r="JI1368" s="70"/>
      <c r="JJ1368" s="70"/>
      <c r="JK1368" s="70"/>
      <c r="JL1368" s="70"/>
      <c r="JM1368" s="70"/>
      <c r="JN1368" s="70"/>
      <c r="JO1368" s="70"/>
      <c r="JP1368" s="70"/>
      <c r="JQ1368" s="70"/>
      <c r="JR1368" s="70"/>
      <c r="JS1368" s="70"/>
      <c r="JT1368" s="70"/>
      <c r="JU1368" s="70"/>
      <c r="JV1368" s="70"/>
      <c r="JW1368" s="70"/>
      <c r="JX1368" s="70"/>
      <c r="JY1368" s="70"/>
      <c r="JZ1368" s="70"/>
      <c r="KA1368" s="70"/>
      <c r="KB1368" s="70"/>
      <c r="KC1368" s="70"/>
      <c r="KD1368" s="70"/>
      <c r="KE1368" s="70"/>
      <c r="KF1368" s="70"/>
      <c r="KG1368" s="70"/>
      <c r="KH1368" s="70"/>
      <c r="KI1368" s="70"/>
      <c r="KJ1368" s="70"/>
      <c r="KK1368" s="70"/>
      <c r="KL1368" s="70"/>
      <c r="KM1368" s="70"/>
      <c r="KN1368" s="70"/>
      <c r="KO1368" s="70"/>
      <c r="KP1368" s="70"/>
      <c r="KQ1368" s="70"/>
      <c r="KR1368" s="70"/>
      <c r="KS1368" s="70"/>
      <c r="KT1368" s="70"/>
      <c r="KU1368" s="70"/>
      <c r="KV1368" s="70"/>
      <c r="KW1368" s="70"/>
      <c r="KX1368" s="70"/>
      <c r="KY1368" s="70"/>
      <c r="KZ1368" s="70"/>
      <c r="LA1368" s="70"/>
      <c r="LB1368" s="70"/>
      <c r="LC1368" s="70"/>
      <c r="LD1368" s="70"/>
      <c r="LE1368" s="70"/>
      <c r="LF1368" s="70"/>
      <c r="LG1368" s="70"/>
      <c r="LH1368" s="70"/>
      <c r="LI1368" s="70"/>
      <c r="LJ1368" s="70"/>
      <c r="LK1368" s="70"/>
      <c r="LL1368" s="70"/>
      <c r="LM1368" s="70"/>
      <c r="LN1368" s="70"/>
      <c r="LO1368" s="70"/>
      <c r="LP1368" s="70"/>
      <c r="LQ1368" s="70"/>
      <c r="LR1368" s="70"/>
      <c r="LS1368" s="70"/>
      <c r="LT1368" s="70"/>
      <c r="LU1368" s="70"/>
      <c r="LV1368" s="70"/>
      <c r="LW1368" s="70"/>
      <c r="LX1368" s="70"/>
      <c r="LY1368" s="70"/>
      <c r="LZ1368" s="70"/>
      <c r="MA1368" s="70"/>
      <c r="MB1368" s="70"/>
      <c r="MC1368" s="70"/>
      <c r="MD1368" s="70"/>
      <c r="ME1368" s="70"/>
      <c r="MF1368" s="70"/>
      <c r="MG1368" s="70"/>
      <c r="MH1368" s="70"/>
      <c r="MI1368" s="70"/>
      <c r="MJ1368" s="70"/>
      <c r="MK1368" s="70"/>
      <c r="ML1368" s="70"/>
      <c r="MM1368" s="70"/>
      <c r="MN1368" s="70"/>
      <c r="MO1368" s="70"/>
      <c r="MP1368" s="70"/>
      <c r="MQ1368" s="70"/>
      <c r="MR1368" s="70"/>
      <c r="MS1368" s="70"/>
      <c r="MT1368" s="70"/>
      <c r="MU1368" s="70"/>
      <c r="MV1368" s="70"/>
      <c r="MW1368" s="70"/>
      <c r="MX1368" s="70"/>
      <c r="MY1368" s="70"/>
      <c r="MZ1368" s="70"/>
      <c r="NA1368" s="70"/>
      <c r="NB1368" s="70"/>
      <c r="NC1368" s="70"/>
      <c r="ND1368" s="70"/>
      <c r="NE1368" s="70"/>
      <c r="NF1368" s="70"/>
      <c r="NG1368" s="70"/>
      <c r="NH1368" s="70"/>
      <c r="NI1368" s="70"/>
      <c r="NJ1368" s="70"/>
      <c r="NK1368" s="70"/>
      <c r="NL1368" s="70"/>
      <c r="NM1368" s="70"/>
      <c r="NN1368" s="70"/>
      <c r="NO1368" s="70"/>
      <c r="NP1368" s="70"/>
      <c r="NQ1368" s="70"/>
      <c r="NR1368" s="70"/>
      <c r="NS1368" s="70"/>
      <c r="NT1368" s="70"/>
      <c r="NU1368" s="70"/>
      <c r="NV1368" s="70"/>
      <c r="NW1368" s="70"/>
      <c r="NX1368" s="70"/>
      <c r="NY1368" s="70"/>
      <c r="NZ1368" s="70"/>
      <c r="OA1368" s="70"/>
      <c r="OB1368" s="70"/>
      <c r="OC1368" s="70"/>
      <c r="OD1368" s="70"/>
      <c r="OE1368" s="70"/>
      <c r="OF1368" s="70"/>
      <c r="OG1368" s="70"/>
      <c r="OH1368" s="70"/>
      <c r="OI1368" s="70"/>
      <c r="OJ1368" s="70"/>
      <c r="OK1368" s="70"/>
      <c r="OL1368" s="70"/>
      <c r="OM1368" s="70"/>
      <c r="ON1368" s="70"/>
      <c r="OO1368" s="70"/>
      <c r="OP1368" s="70"/>
      <c r="OQ1368" s="70"/>
      <c r="OR1368" s="70"/>
      <c r="OS1368" s="70"/>
      <c r="OT1368" s="70"/>
      <c r="OU1368" s="70"/>
      <c r="OV1368" s="70"/>
      <c r="OW1368" s="70"/>
      <c r="OX1368" s="70"/>
      <c r="OY1368" s="70"/>
      <c r="OZ1368" s="70"/>
      <c r="PA1368" s="70"/>
      <c r="PB1368" s="70"/>
      <c r="PC1368" s="70"/>
      <c r="PD1368" s="70"/>
      <c r="PE1368" s="70"/>
      <c r="PF1368" s="70"/>
      <c r="PG1368" s="70"/>
      <c r="PH1368" s="70"/>
      <c r="PI1368" s="70"/>
      <c r="PJ1368" s="70"/>
      <c r="PK1368" s="70"/>
      <c r="PL1368" s="70"/>
      <c r="PM1368" s="70"/>
      <c r="PN1368" s="70"/>
      <c r="PO1368" s="70"/>
      <c r="PP1368" s="70"/>
      <c r="PQ1368" s="70"/>
      <c r="PR1368" s="70"/>
      <c r="PS1368" s="70"/>
      <c r="PT1368" s="70"/>
      <c r="PU1368" s="70"/>
      <c r="PV1368" s="70"/>
      <c r="PW1368" s="70"/>
      <c r="PX1368" s="70"/>
      <c r="PY1368" s="70"/>
      <c r="PZ1368" s="70"/>
      <c r="QA1368" s="70"/>
      <c r="QB1368" s="70"/>
      <c r="QC1368" s="70"/>
      <c r="QD1368" s="70"/>
      <c r="QE1368" s="70"/>
      <c r="QF1368" s="70"/>
      <c r="QG1368" s="70"/>
      <c r="QH1368" s="70"/>
      <c r="QI1368" s="70"/>
      <c r="QJ1368" s="70"/>
      <c r="QK1368" s="70"/>
      <c r="QL1368" s="70"/>
      <c r="QM1368" s="70"/>
      <c r="QN1368" s="70"/>
      <c r="QO1368" s="70"/>
      <c r="QP1368" s="70"/>
      <c r="QQ1368" s="70"/>
      <c r="QR1368" s="70"/>
      <c r="QS1368" s="70"/>
      <c r="QT1368" s="70"/>
      <c r="QU1368" s="70"/>
      <c r="QV1368" s="70"/>
      <c r="QW1368" s="70"/>
      <c r="QX1368" s="70"/>
      <c r="QY1368" s="70"/>
      <c r="QZ1368" s="70"/>
      <c r="RA1368" s="70"/>
      <c r="RB1368" s="70"/>
      <c r="RC1368" s="70"/>
      <c r="RD1368" s="70"/>
      <c r="RE1368" s="70"/>
      <c r="RF1368" s="70"/>
      <c r="RG1368" s="70"/>
      <c r="RH1368" s="70"/>
      <c r="RI1368" s="70"/>
      <c r="RJ1368" s="70"/>
      <c r="RK1368" s="70"/>
      <c r="RL1368" s="70"/>
      <c r="RM1368" s="70"/>
      <c r="RN1368" s="70"/>
      <c r="RO1368" s="70"/>
      <c r="RP1368" s="70"/>
      <c r="RQ1368" s="70"/>
      <c r="RR1368" s="70"/>
      <c r="RS1368" s="70"/>
      <c r="RT1368" s="70"/>
      <c r="RU1368" s="70"/>
      <c r="RV1368" s="70"/>
      <c r="RW1368" s="70"/>
      <c r="RX1368" s="70"/>
      <c r="RY1368" s="70"/>
      <c r="RZ1368" s="70"/>
      <c r="SA1368" s="70"/>
      <c r="SB1368" s="70"/>
      <c r="SC1368" s="70"/>
      <c r="SD1368" s="70"/>
      <c r="SE1368" s="70"/>
      <c r="SF1368" s="70"/>
      <c r="SG1368" s="70"/>
      <c r="SH1368" s="70"/>
      <c r="SI1368" s="70"/>
      <c r="SJ1368" s="70"/>
      <c r="SK1368" s="70"/>
      <c r="SL1368" s="70"/>
      <c r="SM1368" s="70"/>
      <c r="SN1368" s="70"/>
      <c r="SO1368" s="70"/>
      <c r="SP1368" s="70"/>
      <c r="SQ1368" s="70"/>
      <c r="SR1368" s="70"/>
      <c r="SS1368" s="70"/>
      <c r="ST1368" s="70"/>
      <c r="SU1368" s="70"/>
      <c r="SV1368" s="70"/>
      <c r="SW1368" s="70"/>
      <c r="SX1368" s="70"/>
      <c r="SY1368" s="70"/>
      <c r="SZ1368" s="70"/>
    </row>
    <row r="1369" spans="1:520" ht="16.5" customHeight="1" x14ac:dyDescent="0.2">
      <c r="A1369" s="20">
        <v>761</v>
      </c>
      <c r="B1369" s="20" t="s">
        <v>62</v>
      </c>
      <c r="C1369" s="20" t="s">
        <v>915</v>
      </c>
      <c r="D1369" s="20" t="s">
        <v>38</v>
      </c>
      <c r="E1369" s="20" t="s">
        <v>1345</v>
      </c>
      <c r="F1369" s="22" t="s">
        <v>968</v>
      </c>
      <c r="G1369" s="20" t="s">
        <v>84</v>
      </c>
      <c r="H1369" s="20" t="s">
        <v>35</v>
      </c>
      <c r="I1369" s="20" t="s">
        <v>81</v>
      </c>
      <c r="J1369" s="22" t="s">
        <v>915</v>
      </c>
      <c r="K1369" s="20"/>
      <c r="L1369" s="20"/>
      <c r="M1369" s="20"/>
      <c r="N1369" s="20"/>
      <c r="O1369" s="23"/>
      <c r="P1369" s="23">
        <v>1500000</v>
      </c>
      <c r="Q1369" s="24">
        <v>1</v>
      </c>
      <c r="R1369" s="25">
        <v>45931</v>
      </c>
      <c r="S1369" s="20" t="s">
        <v>83</v>
      </c>
      <c r="T1369" s="26">
        <f t="shared" si="23"/>
        <v>1500000</v>
      </c>
      <c r="U1369" s="27" t="s">
        <v>100</v>
      </c>
      <c r="V1369" s="27" t="s">
        <v>100</v>
      </c>
      <c r="W1369" s="70"/>
      <c r="X1369" s="70"/>
      <c r="Y1369" s="70"/>
      <c r="Z1369" s="70"/>
      <c r="AA1369" s="70"/>
      <c r="AB1369" s="70"/>
      <c r="AC1369" s="70"/>
      <c r="AD1369" s="70"/>
      <c r="AE1369" s="70"/>
      <c r="AF1369" s="70"/>
      <c r="AG1369" s="70"/>
      <c r="AH1369" s="70"/>
      <c r="AI1369" s="70"/>
      <c r="AJ1369" s="70"/>
      <c r="AK1369" s="70"/>
      <c r="AL1369" s="70"/>
      <c r="AM1369" s="70"/>
      <c r="AN1369" s="70"/>
      <c r="AO1369" s="70"/>
      <c r="AP1369" s="70"/>
      <c r="AQ1369" s="70"/>
      <c r="AR1369" s="70"/>
      <c r="AS1369" s="70"/>
      <c r="AT1369" s="70"/>
      <c r="AU1369" s="70"/>
      <c r="AV1369" s="70"/>
      <c r="AW1369" s="70"/>
      <c r="AX1369" s="70"/>
      <c r="AY1369" s="70"/>
      <c r="AZ1369" s="70"/>
      <c r="BA1369" s="70"/>
      <c r="BB1369" s="70"/>
      <c r="BC1369" s="70"/>
      <c r="BD1369" s="70"/>
      <c r="BE1369" s="70"/>
      <c r="BF1369" s="70"/>
      <c r="BG1369" s="70"/>
      <c r="BH1369" s="70"/>
      <c r="BI1369" s="70"/>
      <c r="BJ1369" s="70"/>
      <c r="BK1369" s="70"/>
      <c r="BL1369" s="70"/>
      <c r="BM1369" s="70"/>
      <c r="BN1369" s="70"/>
      <c r="BO1369" s="70"/>
      <c r="BP1369" s="70"/>
      <c r="BQ1369" s="70"/>
      <c r="BR1369" s="70"/>
      <c r="BS1369" s="70"/>
      <c r="BT1369" s="70"/>
      <c r="BU1369" s="70"/>
      <c r="BV1369" s="70"/>
      <c r="BW1369" s="70"/>
      <c r="BX1369" s="70"/>
      <c r="BY1369" s="70"/>
      <c r="BZ1369" s="70"/>
      <c r="CA1369" s="70"/>
      <c r="CB1369" s="70"/>
      <c r="CC1369" s="70"/>
      <c r="CD1369" s="70"/>
      <c r="CE1369" s="70"/>
      <c r="CF1369" s="70"/>
      <c r="CG1369" s="70"/>
      <c r="CH1369" s="70"/>
      <c r="CI1369" s="70"/>
      <c r="CJ1369" s="70"/>
      <c r="CK1369" s="70"/>
      <c r="CL1369" s="70"/>
      <c r="CM1369" s="70"/>
      <c r="CN1369" s="70"/>
      <c r="CO1369" s="70"/>
      <c r="CP1369" s="70"/>
      <c r="CQ1369" s="70"/>
      <c r="CR1369" s="70"/>
      <c r="CS1369" s="70"/>
      <c r="CT1369" s="70"/>
      <c r="CU1369" s="70"/>
      <c r="CV1369" s="70"/>
      <c r="CW1369" s="70"/>
      <c r="CX1369" s="70"/>
      <c r="CY1369" s="70"/>
      <c r="CZ1369" s="70"/>
      <c r="DA1369" s="70"/>
      <c r="DB1369" s="70"/>
      <c r="DC1369" s="70"/>
      <c r="DD1369" s="70"/>
      <c r="DE1369" s="70"/>
      <c r="DF1369" s="70"/>
      <c r="DG1369" s="70"/>
      <c r="DH1369" s="70"/>
      <c r="DI1369" s="70"/>
      <c r="DJ1369" s="70"/>
      <c r="DK1369" s="70"/>
      <c r="DL1369" s="70"/>
      <c r="DM1369" s="70"/>
      <c r="DN1369" s="70"/>
      <c r="DO1369" s="70"/>
      <c r="DP1369" s="70"/>
      <c r="DQ1369" s="70"/>
      <c r="DR1369" s="70"/>
      <c r="DS1369" s="70"/>
      <c r="DT1369" s="70"/>
      <c r="DU1369" s="70"/>
      <c r="DV1369" s="70"/>
      <c r="DW1369" s="70"/>
      <c r="DX1369" s="70"/>
      <c r="DY1369" s="70"/>
      <c r="DZ1369" s="70"/>
      <c r="EA1369" s="70"/>
      <c r="EB1369" s="70"/>
      <c r="EC1369" s="70"/>
      <c r="ED1369" s="70"/>
      <c r="EE1369" s="70"/>
      <c r="EF1369" s="70"/>
      <c r="EG1369" s="70"/>
      <c r="EH1369" s="70"/>
      <c r="EI1369" s="70"/>
      <c r="EJ1369" s="70"/>
      <c r="EK1369" s="70"/>
      <c r="EL1369" s="70"/>
      <c r="EM1369" s="70"/>
      <c r="EN1369" s="70"/>
      <c r="EO1369" s="70"/>
      <c r="EP1369" s="70"/>
      <c r="EQ1369" s="70"/>
      <c r="ER1369" s="70"/>
      <c r="ES1369" s="70"/>
      <c r="ET1369" s="70"/>
      <c r="EU1369" s="70"/>
      <c r="EV1369" s="70"/>
      <c r="EW1369" s="70"/>
      <c r="EX1369" s="70"/>
      <c r="EY1369" s="70"/>
      <c r="EZ1369" s="70"/>
      <c r="FA1369" s="70"/>
      <c r="FB1369" s="70"/>
      <c r="FC1369" s="70"/>
      <c r="FD1369" s="70"/>
      <c r="FE1369" s="70"/>
      <c r="FF1369" s="70"/>
      <c r="FG1369" s="70"/>
      <c r="FH1369" s="70"/>
      <c r="FI1369" s="70"/>
      <c r="FJ1369" s="70"/>
      <c r="FK1369" s="70"/>
      <c r="FL1369" s="70"/>
      <c r="FM1369" s="70"/>
      <c r="FN1369" s="70"/>
      <c r="FO1369" s="70"/>
      <c r="FP1369" s="70"/>
      <c r="FQ1369" s="70"/>
      <c r="FR1369" s="70"/>
      <c r="FS1369" s="70"/>
      <c r="FT1369" s="70"/>
      <c r="FU1369" s="70"/>
      <c r="FV1369" s="70"/>
      <c r="FW1369" s="70"/>
      <c r="FX1369" s="70"/>
      <c r="FY1369" s="70"/>
      <c r="FZ1369" s="70"/>
      <c r="GA1369" s="70"/>
      <c r="GB1369" s="70"/>
      <c r="GC1369" s="70"/>
      <c r="GD1369" s="70"/>
      <c r="GE1369" s="70"/>
      <c r="GF1369" s="70"/>
      <c r="GG1369" s="70"/>
      <c r="GH1369" s="70"/>
      <c r="GI1369" s="70"/>
      <c r="GJ1369" s="70"/>
      <c r="GK1369" s="70"/>
      <c r="GL1369" s="70"/>
      <c r="GM1369" s="70"/>
      <c r="GN1369" s="70"/>
      <c r="GO1369" s="70"/>
      <c r="GP1369" s="70"/>
      <c r="GQ1369" s="70"/>
      <c r="GR1369" s="70"/>
      <c r="GS1369" s="70"/>
      <c r="GT1369" s="70"/>
      <c r="GU1369" s="70"/>
      <c r="GV1369" s="70"/>
      <c r="GW1369" s="70"/>
      <c r="GX1369" s="70"/>
      <c r="GY1369" s="70"/>
      <c r="GZ1369" s="70"/>
      <c r="HA1369" s="70"/>
      <c r="HB1369" s="70"/>
      <c r="HC1369" s="70"/>
      <c r="HD1369" s="70"/>
      <c r="HE1369" s="70"/>
      <c r="HF1369" s="70"/>
      <c r="HG1369" s="70"/>
      <c r="HH1369" s="70"/>
      <c r="HI1369" s="70"/>
      <c r="HJ1369" s="70"/>
      <c r="HK1369" s="70"/>
      <c r="HL1369" s="70"/>
      <c r="HM1369" s="70"/>
      <c r="HN1369" s="70"/>
      <c r="HO1369" s="70"/>
      <c r="HP1369" s="70"/>
      <c r="HQ1369" s="70"/>
      <c r="HR1369" s="70"/>
      <c r="HS1369" s="70"/>
      <c r="HT1369" s="70"/>
      <c r="HU1369" s="70"/>
      <c r="HV1369" s="70"/>
      <c r="HW1369" s="70"/>
      <c r="HX1369" s="70"/>
      <c r="HY1369" s="70"/>
      <c r="HZ1369" s="70"/>
      <c r="IA1369" s="70"/>
      <c r="IB1369" s="70"/>
      <c r="IC1369" s="70"/>
      <c r="ID1369" s="70"/>
      <c r="IE1369" s="70"/>
      <c r="IF1369" s="70"/>
      <c r="IG1369" s="70"/>
      <c r="IH1369" s="70"/>
      <c r="II1369" s="70"/>
      <c r="IJ1369" s="70"/>
      <c r="IK1369" s="70"/>
      <c r="IL1369" s="70"/>
      <c r="IM1369" s="70"/>
      <c r="IN1369" s="70"/>
      <c r="IO1369" s="70"/>
      <c r="IP1369" s="70"/>
      <c r="IQ1369" s="70"/>
      <c r="IR1369" s="70"/>
      <c r="IS1369" s="70"/>
      <c r="IT1369" s="70"/>
      <c r="IU1369" s="70"/>
      <c r="IV1369" s="70"/>
      <c r="IW1369" s="70"/>
      <c r="IX1369" s="70"/>
      <c r="IY1369" s="70"/>
      <c r="IZ1369" s="70"/>
      <c r="JA1369" s="70"/>
      <c r="JB1369" s="70"/>
      <c r="JC1369" s="70"/>
      <c r="JD1369" s="70"/>
      <c r="JE1369" s="70"/>
      <c r="JF1369" s="70"/>
      <c r="JG1369" s="70"/>
      <c r="JH1369" s="70"/>
      <c r="JI1369" s="70"/>
      <c r="JJ1369" s="70"/>
      <c r="JK1369" s="70"/>
      <c r="JL1369" s="70"/>
      <c r="JM1369" s="70"/>
      <c r="JN1369" s="70"/>
      <c r="JO1369" s="70"/>
      <c r="JP1369" s="70"/>
      <c r="JQ1369" s="70"/>
      <c r="JR1369" s="70"/>
      <c r="JS1369" s="70"/>
      <c r="JT1369" s="70"/>
      <c r="JU1369" s="70"/>
      <c r="JV1369" s="70"/>
      <c r="JW1369" s="70"/>
      <c r="JX1369" s="70"/>
      <c r="JY1369" s="70"/>
      <c r="JZ1369" s="70"/>
      <c r="KA1369" s="70"/>
      <c r="KB1369" s="70"/>
      <c r="KC1369" s="70"/>
      <c r="KD1369" s="70"/>
      <c r="KE1369" s="70"/>
      <c r="KF1369" s="70"/>
      <c r="KG1369" s="70"/>
      <c r="KH1369" s="70"/>
      <c r="KI1369" s="70"/>
      <c r="KJ1369" s="70"/>
      <c r="KK1369" s="70"/>
      <c r="KL1369" s="70"/>
      <c r="KM1369" s="70"/>
      <c r="KN1369" s="70"/>
      <c r="KO1369" s="70"/>
      <c r="KP1369" s="70"/>
      <c r="KQ1369" s="70"/>
      <c r="KR1369" s="70"/>
      <c r="KS1369" s="70"/>
      <c r="KT1369" s="70"/>
      <c r="KU1369" s="70"/>
      <c r="KV1369" s="70"/>
      <c r="KW1369" s="70"/>
      <c r="KX1369" s="70"/>
      <c r="KY1369" s="70"/>
      <c r="KZ1369" s="70"/>
      <c r="LA1369" s="70"/>
      <c r="LB1369" s="70"/>
      <c r="LC1369" s="70"/>
      <c r="LD1369" s="70"/>
      <c r="LE1369" s="70"/>
      <c r="LF1369" s="70"/>
      <c r="LG1369" s="70"/>
      <c r="LH1369" s="70"/>
      <c r="LI1369" s="70"/>
      <c r="LJ1369" s="70"/>
      <c r="LK1369" s="70"/>
      <c r="LL1369" s="70"/>
      <c r="LM1369" s="70"/>
      <c r="LN1369" s="70"/>
      <c r="LO1369" s="70"/>
      <c r="LP1369" s="70"/>
      <c r="LQ1369" s="70"/>
      <c r="LR1369" s="70"/>
      <c r="LS1369" s="70"/>
      <c r="LT1369" s="70"/>
      <c r="LU1369" s="70"/>
      <c r="LV1369" s="70"/>
      <c r="LW1369" s="70"/>
      <c r="LX1369" s="70"/>
      <c r="LY1369" s="70"/>
      <c r="LZ1369" s="70"/>
      <c r="MA1369" s="70"/>
      <c r="MB1369" s="70"/>
      <c r="MC1369" s="70"/>
      <c r="MD1369" s="70"/>
      <c r="ME1369" s="70"/>
      <c r="MF1369" s="70"/>
      <c r="MG1369" s="70"/>
      <c r="MH1369" s="70"/>
      <c r="MI1369" s="70"/>
      <c r="MJ1369" s="70"/>
      <c r="MK1369" s="70"/>
      <c r="ML1369" s="70"/>
      <c r="MM1369" s="70"/>
      <c r="MN1369" s="70"/>
      <c r="MO1369" s="70"/>
      <c r="MP1369" s="70"/>
      <c r="MQ1369" s="70"/>
      <c r="MR1369" s="70"/>
      <c r="MS1369" s="70"/>
      <c r="MT1369" s="70"/>
      <c r="MU1369" s="70"/>
      <c r="MV1369" s="70"/>
      <c r="MW1369" s="70"/>
      <c r="MX1369" s="70"/>
      <c r="MY1369" s="70"/>
      <c r="MZ1369" s="70"/>
      <c r="NA1369" s="70"/>
      <c r="NB1369" s="70"/>
      <c r="NC1369" s="70"/>
      <c r="ND1369" s="70"/>
      <c r="NE1369" s="70"/>
      <c r="NF1369" s="70"/>
      <c r="NG1369" s="70"/>
      <c r="NH1369" s="70"/>
      <c r="NI1369" s="70"/>
      <c r="NJ1369" s="70"/>
      <c r="NK1369" s="70"/>
      <c r="NL1369" s="70"/>
      <c r="NM1369" s="70"/>
      <c r="NN1369" s="70"/>
      <c r="NO1369" s="70"/>
      <c r="NP1369" s="70"/>
      <c r="NQ1369" s="70"/>
      <c r="NR1369" s="70"/>
      <c r="NS1369" s="70"/>
      <c r="NT1369" s="70"/>
      <c r="NU1369" s="70"/>
      <c r="NV1369" s="70"/>
      <c r="NW1369" s="70"/>
      <c r="NX1369" s="70"/>
      <c r="NY1369" s="70"/>
      <c r="NZ1369" s="70"/>
      <c r="OA1369" s="70"/>
      <c r="OB1369" s="70"/>
      <c r="OC1369" s="70"/>
      <c r="OD1369" s="70"/>
      <c r="OE1369" s="70"/>
      <c r="OF1369" s="70"/>
      <c r="OG1369" s="70"/>
      <c r="OH1369" s="70"/>
      <c r="OI1369" s="70"/>
      <c r="OJ1369" s="70"/>
      <c r="OK1369" s="70"/>
      <c r="OL1369" s="70"/>
      <c r="OM1369" s="70"/>
      <c r="ON1369" s="70"/>
      <c r="OO1369" s="70"/>
      <c r="OP1369" s="70"/>
      <c r="OQ1369" s="70"/>
      <c r="OR1369" s="70"/>
      <c r="OS1369" s="70"/>
      <c r="OT1369" s="70"/>
      <c r="OU1369" s="70"/>
      <c r="OV1369" s="70"/>
      <c r="OW1369" s="70"/>
      <c r="OX1369" s="70"/>
      <c r="OY1369" s="70"/>
      <c r="OZ1369" s="70"/>
      <c r="PA1369" s="70"/>
      <c r="PB1369" s="70"/>
      <c r="PC1369" s="70"/>
      <c r="PD1369" s="70"/>
      <c r="PE1369" s="70"/>
      <c r="PF1369" s="70"/>
      <c r="PG1369" s="70"/>
      <c r="PH1369" s="70"/>
      <c r="PI1369" s="70"/>
      <c r="PJ1369" s="70"/>
      <c r="PK1369" s="70"/>
      <c r="PL1369" s="70"/>
      <c r="PM1369" s="70"/>
      <c r="PN1369" s="70"/>
      <c r="PO1369" s="70"/>
      <c r="PP1369" s="70"/>
      <c r="PQ1369" s="70"/>
      <c r="PR1369" s="70"/>
      <c r="PS1369" s="70"/>
      <c r="PT1369" s="70"/>
      <c r="PU1369" s="70"/>
      <c r="PV1369" s="70"/>
      <c r="PW1369" s="70"/>
      <c r="PX1369" s="70"/>
      <c r="PY1369" s="70"/>
      <c r="PZ1369" s="70"/>
      <c r="QA1369" s="70"/>
      <c r="QB1369" s="70"/>
      <c r="QC1369" s="70"/>
      <c r="QD1369" s="70"/>
      <c r="QE1369" s="70"/>
      <c r="QF1369" s="70"/>
      <c r="QG1369" s="70"/>
      <c r="QH1369" s="70"/>
      <c r="QI1369" s="70"/>
      <c r="QJ1369" s="70"/>
      <c r="QK1369" s="70"/>
      <c r="QL1369" s="70"/>
      <c r="QM1369" s="70"/>
      <c r="QN1369" s="70"/>
      <c r="QO1369" s="70"/>
      <c r="QP1369" s="70"/>
      <c r="QQ1369" s="70"/>
      <c r="QR1369" s="70"/>
      <c r="QS1369" s="70"/>
      <c r="QT1369" s="70"/>
      <c r="QU1369" s="70"/>
      <c r="QV1369" s="70"/>
      <c r="QW1369" s="70"/>
      <c r="QX1369" s="70"/>
      <c r="QY1369" s="70"/>
      <c r="QZ1369" s="70"/>
      <c r="RA1369" s="70"/>
      <c r="RB1369" s="70"/>
      <c r="RC1369" s="70"/>
      <c r="RD1369" s="70"/>
      <c r="RE1369" s="70"/>
      <c r="RF1369" s="70"/>
      <c r="RG1369" s="70"/>
      <c r="RH1369" s="70"/>
      <c r="RI1369" s="70"/>
      <c r="RJ1369" s="70"/>
      <c r="RK1369" s="70"/>
      <c r="RL1369" s="70"/>
      <c r="RM1369" s="70"/>
      <c r="RN1369" s="70"/>
      <c r="RO1369" s="70"/>
      <c r="RP1369" s="70"/>
      <c r="RQ1369" s="70"/>
      <c r="RR1369" s="70"/>
      <c r="RS1369" s="70"/>
      <c r="RT1369" s="70"/>
      <c r="RU1369" s="70"/>
      <c r="RV1369" s="70"/>
      <c r="RW1369" s="70"/>
      <c r="RX1369" s="70"/>
      <c r="RY1369" s="70"/>
      <c r="RZ1369" s="70"/>
      <c r="SA1369" s="70"/>
      <c r="SB1369" s="70"/>
      <c r="SC1369" s="70"/>
      <c r="SD1369" s="70"/>
      <c r="SE1369" s="70"/>
      <c r="SF1369" s="70"/>
      <c r="SG1369" s="70"/>
      <c r="SH1369" s="70"/>
      <c r="SI1369" s="70"/>
      <c r="SJ1369" s="70"/>
      <c r="SK1369" s="70"/>
      <c r="SL1369" s="70"/>
      <c r="SM1369" s="70"/>
      <c r="SN1369" s="70"/>
      <c r="SO1369" s="70"/>
      <c r="SP1369" s="70"/>
      <c r="SQ1369" s="70"/>
      <c r="SR1369" s="70"/>
      <c r="SS1369" s="70"/>
      <c r="ST1369" s="70"/>
      <c r="SU1369" s="70"/>
      <c r="SV1369" s="70"/>
      <c r="SW1369" s="70"/>
      <c r="SX1369" s="70"/>
      <c r="SY1369" s="70"/>
      <c r="SZ1369" s="70"/>
    </row>
    <row r="1370" spans="1:520" ht="16.5" customHeight="1" x14ac:dyDescent="0.2">
      <c r="A1370" s="20">
        <v>762</v>
      </c>
      <c r="B1370" s="20" t="s">
        <v>62</v>
      </c>
      <c r="C1370" s="20" t="s">
        <v>915</v>
      </c>
      <c r="D1370" s="20" t="s">
        <v>38</v>
      </c>
      <c r="E1370" s="20" t="s">
        <v>1345</v>
      </c>
      <c r="F1370" s="22" t="s">
        <v>968</v>
      </c>
      <c r="G1370" s="20" t="s">
        <v>84</v>
      </c>
      <c r="H1370" s="20" t="s">
        <v>35</v>
      </c>
      <c r="I1370" s="20" t="s">
        <v>81</v>
      </c>
      <c r="J1370" s="22" t="s">
        <v>915</v>
      </c>
      <c r="K1370" s="20"/>
      <c r="L1370" s="20"/>
      <c r="M1370" s="20"/>
      <c r="N1370" s="20"/>
      <c r="O1370" s="23"/>
      <c r="P1370" s="23">
        <v>1500000</v>
      </c>
      <c r="Q1370" s="24">
        <v>1</v>
      </c>
      <c r="R1370" s="25">
        <v>45962</v>
      </c>
      <c r="S1370" s="20" t="s">
        <v>83</v>
      </c>
      <c r="T1370" s="26">
        <f t="shared" si="23"/>
        <v>1500000</v>
      </c>
      <c r="U1370" s="27" t="s">
        <v>100</v>
      </c>
      <c r="V1370" s="27" t="s">
        <v>100</v>
      </c>
      <c r="W1370" s="70"/>
      <c r="X1370" s="70"/>
      <c r="Y1370" s="70"/>
      <c r="Z1370" s="70"/>
      <c r="AA1370" s="70"/>
      <c r="AB1370" s="70"/>
      <c r="AC1370" s="70"/>
      <c r="AD1370" s="70"/>
      <c r="AE1370" s="70"/>
      <c r="AF1370" s="70"/>
      <c r="AG1370" s="70"/>
      <c r="AH1370" s="70"/>
      <c r="AI1370" s="70"/>
      <c r="AJ1370" s="70"/>
      <c r="AK1370" s="70"/>
      <c r="AL1370" s="70"/>
      <c r="AM1370" s="70"/>
      <c r="AN1370" s="70"/>
      <c r="AO1370" s="70"/>
      <c r="AP1370" s="70"/>
      <c r="AQ1370" s="70"/>
      <c r="AR1370" s="70"/>
      <c r="AS1370" s="70"/>
      <c r="AT1370" s="70"/>
      <c r="AU1370" s="70"/>
      <c r="AV1370" s="70"/>
      <c r="AW1370" s="70"/>
      <c r="AX1370" s="70"/>
      <c r="AY1370" s="70"/>
      <c r="AZ1370" s="70"/>
      <c r="BA1370" s="70"/>
      <c r="BB1370" s="70"/>
      <c r="BC1370" s="70"/>
      <c r="BD1370" s="70"/>
      <c r="BE1370" s="70"/>
      <c r="BF1370" s="70"/>
      <c r="BG1370" s="70"/>
      <c r="BH1370" s="70"/>
      <c r="BI1370" s="70"/>
      <c r="BJ1370" s="70"/>
      <c r="BK1370" s="70"/>
      <c r="BL1370" s="70"/>
      <c r="BM1370" s="70"/>
      <c r="BN1370" s="70"/>
      <c r="BO1370" s="70"/>
      <c r="BP1370" s="70"/>
      <c r="BQ1370" s="70"/>
      <c r="BR1370" s="70"/>
      <c r="BS1370" s="70"/>
      <c r="BT1370" s="70"/>
      <c r="BU1370" s="70"/>
      <c r="BV1370" s="70"/>
      <c r="BW1370" s="70"/>
      <c r="BX1370" s="70"/>
      <c r="BY1370" s="70"/>
      <c r="BZ1370" s="70"/>
      <c r="CA1370" s="70"/>
      <c r="CB1370" s="70"/>
      <c r="CC1370" s="70"/>
      <c r="CD1370" s="70"/>
      <c r="CE1370" s="70"/>
      <c r="CF1370" s="70"/>
      <c r="CG1370" s="70"/>
      <c r="CH1370" s="70"/>
      <c r="CI1370" s="70"/>
      <c r="CJ1370" s="70"/>
      <c r="CK1370" s="70"/>
      <c r="CL1370" s="70"/>
      <c r="CM1370" s="70"/>
      <c r="CN1370" s="70"/>
      <c r="CO1370" s="70"/>
      <c r="CP1370" s="70"/>
      <c r="CQ1370" s="70"/>
      <c r="CR1370" s="70"/>
      <c r="CS1370" s="70"/>
      <c r="CT1370" s="70"/>
      <c r="CU1370" s="70"/>
      <c r="CV1370" s="70"/>
      <c r="CW1370" s="70"/>
      <c r="CX1370" s="70"/>
      <c r="CY1370" s="70"/>
      <c r="CZ1370" s="70"/>
      <c r="DA1370" s="70"/>
      <c r="DB1370" s="70"/>
      <c r="DC1370" s="70"/>
      <c r="DD1370" s="70"/>
      <c r="DE1370" s="70"/>
      <c r="DF1370" s="70"/>
      <c r="DG1370" s="70"/>
      <c r="DH1370" s="70"/>
      <c r="DI1370" s="70"/>
      <c r="DJ1370" s="70"/>
      <c r="DK1370" s="70"/>
      <c r="DL1370" s="70"/>
      <c r="DM1370" s="70"/>
      <c r="DN1370" s="70"/>
      <c r="DO1370" s="70"/>
      <c r="DP1370" s="70"/>
      <c r="DQ1370" s="70"/>
      <c r="DR1370" s="70"/>
      <c r="DS1370" s="70"/>
      <c r="DT1370" s="70"/>
      <c r="DU1370" s="70"/>
      <c r="DV1370" s="70"/>
      <c r="DW1370" s="70"/>
      <c r="DX1370" s="70"/>
      <c r="DY1370" s="70"/>
      <c r="DZ1370" s="70"/>
      <c r="EA1370" s="70"/>
      <c r="EB1370" s="70"/>
      <c r="EC1370" s="70"/>
      <c r="ED1370" s="70"/>
      <c r="EE1370" s="70"/>
      <c r="EF1370" s="70"/>
      <c r="EG1370" s="70"/>
      <c r="EH1370" s="70"/>
      <c r="EI1370" s="70"/>
      <c r="EJ1370" s="70"/>
      <c r="EK1370" s="70"/>
      <c r="EL1370" s="70"/>
      <c r="EM1370" s="70"/>
      <c r="EN1370" s="70"/>
      <c r="EO1370" s="70"/>
      <c r="EP1370" s="70"/>
      <c r="EQ1370" s="70"/>
      <c r="ER1370" s="70"/>
      <c r="ES1370" s="70"/>
      <c r="ET1370" s="70"/>
      <c r="EU1370" s="70"/>
      <c r="EV1370" s="70"/>
      <c r="EW1370" s="70"/>
      <c r="EX1370" s="70"/>
      <c r="EY1370" s="70"/>
      <c r="EZ1370" s="70"/>
      <c r="FA1370" s="70"/>
      <c r="FB1370" s="70"/>
      <c r="FC1370" s="70"/>
      <c r="FD1370" s="70"/>
      <c r="FE1370" s="70"/>
      <c r="FF1370" s="70"/>
      <c r="FG1370" s="70"/>
      <c r="FH1370" s="70"/>
      <c r="FI1370" s="70"/>
      <c r="FJ1370" s="70"/>
      <c r="FK1370" s="70"/>
      <c r="FL1370" s="70"/>
      <c r="FM1370" s="70"/>
      <c r="FN1370" s="70"/>
      <c r="FO1370" s="70"/>
      <c r="FP1370" s="70"/>
      <c r="FQ1370" s="70"/>
      <c r="FR1370" s="70"/>
      <c r="FS1370" s="70"/>
      <c r="FT1370" s="70"/>
      <c r="FU1370" s="70"/>
      <c r="FV1370" s="70"/>
      <c r="FW1370" s="70"/>
      <c r="FX1370" s="70"/>
      <c r="FY1370" s="70"/>
      <c r="FZ1370" s="70"/>
      <c r="GA1370" s="70"/>
      <c r="GB1370" s="70"/>
      <c r="GC1370" s="70"/>
      <c r="GD1370" s="70"/>
      <c r="GE1370" s="70"/>
      <c r="GF1370" s="70"/>
      <c r="GG1370" s="70"/>
      <c r="GH1370" s="70"/>
      <c r="GI1370" s="70"/>
      <c r="GJ1370" s="70"/>
      <c r="GK1370" s="70"/>
      <c r="GL1370" s="70"/>
      <c r="GM1370" s="70"/>
      <c r="GN1370" s="70"/>
      <c r="GO1370" s="70"/>
      <c r="GP1370" s="70"/>
      <c r="GQ1370" s="70"/>
      <c r="GR1370" s="70"/>
      <c r="GS1370" s="70"/>
      <c r="GT1370" s="70"/>
      <c r="GU1370" s="70"/>
      <c r="GV1370" s="70"/>
      <c r="GW1370" s="70"/>
      <c r="GX1370" s="70"/>
      <c r="GY1370" s="70"/>
      <c r="GZ1370" s="70"/>
      <c r="HA1370" s="70"/>
      <c r="HB1370" s="70"/>
      <c r="HC1370" s="70"/>
      <c r="HD1370" s="70"/>
      <c r="HE1370" s="70"/>
      <c r="HF1370" s="70"/>
      <c r="HG1370" s="70"/>
      <c r="HH1370" s="70"/>
      <c r="HI1370" s="70"/>
      <c r="HJ1370" s="70"/>
      <c r="HK1370" s="70"/>
      <c r="HL1370" s="70"/>
      <c r="HM1370" s="70"/>
      <c r="HN1370" s="70"/>
      <c r="HO1370" s="70"/>
      <c r="HP1370" s="70"/>
      <c r="HQ1370" s="70"/>
      <c r="HR1370" s="70"/>
      <c r="HS1370" s="70"/>
      <c r="HT1370" s="70"/>
      <c r="HU1370" s="70"/>
      <c r="HV1370" s="70"/>
      <c r="HW1370" s="70"/>
      <c r="HX1370" s="70"/>
      <c r="HY1370" s="70"/>
      <c r="HZ1370" s="70"/>
      <c r="IA1370" s="70"/>
      <c r="IB1370" s="70"/>
      <c r="IC1370" s="70"/>
      <c r="ID1370" s="70"/>
      <c r="IE1370" s="70"/>
      <c r="IF1370" s="70"/>
      <c r="IG1370" s="70"/>
      <c r="IH1370" s="70"/>
      <c r="II1370" s="70"/>
      <c r="IJ1370" s="70"/>
      <c r="IK1370" s="70"/>
      <c r="IL1370" s="70"/>
      <c r="IM1370" s="70"/>
      <c r="IN1370" s="70"/>
      <c r="IO1370" s="70"/>
      <c r="IP1370" s="70"/>
      <c r="IQ1370" s="70"/>
      <c r="IR1370" s="70"/>
      <c r="IS1370" s="70"/>
      <c r="IT1370" s="70"/>
      <c r="IU1370" s="70"/>
      <c r="IV1370" s="70"/>
      <c r="IW1370" s="70"/>
      <c r="IX1370" s="70"/>
      <c r="IY1370" s="70"/>
      <c r="IZ1370" s="70"/>
      <c r="JA1370" s="70"/>
      <c r="JB1370" s="70"/>
      <c r="JC1370" s="70"/>
      <c r="JD1370" s="70"/>
      <c r="JE1370" s="70"/>
      <c r="JF1370" s="70"/>
      <c r="JG1370" s="70"/>
      <c r="JH1370" s="70"/>
      <c r="JI1370" s="70"/>
      <c r="JJ1370" s="70"/>
      <c r="JK1370" s="70"/>
      <c r="JL1370" s="70"/>
      <c r="JM1370" s="70"/>
      <c r="JN1370" s="70"/>
      <c r="JO1370" s="70"/>
      <c r="JP1370" s="70"/>
      <c r="JQ1370" s="70"/>
      <c r="JR1370" s="70"/>
      <c r="JS1370" s="70"/>
      <c r="JT1370" s="70"/>
      <c r="JU1370" s="70"/>
      <c r="JV1370" s="70"/>
      <c r="JW1370" s="70"/>
      <c r="JX1370" s="70"/>
      <c r="JY1370" s="70"/>
      <c r="JZ1370" s="70"/>
      <c r="KA1370" s="70"/>
      <c r="KB1370" s="70"/>
      <c r="KC1370" s="70"/>
      <c r="KD1370" s="70"/>
      <c r="KE1370" s="70"/>
      <c r="KF1370" s="70"/>
      <c r="KG1370" s="70"/>
      <c r="KH1370" s="70"/>
      <c r="KI1370" s="70"/>
      <c r="KJ1370" s="70"/>
      <c r="KK1370" s="70"/>
      <c r="KL1370" s="70"/>
      <c r="KM1370" s="70"/>
      <c r="KN1370" s="70"/>
      <c r="KO1370" s="70"/>
      <c r="KP1370" s="70"/>
      <c r="KQ1370" s="70"/>
      <c r="KR1370" s="70"/>
      <c r="KS1370" s="70"/>
      <c r="KT1370" s="70"/>
      <c r="KU1370" s="70"/>
      <c r="KV1370" s="70"/>
      <c r="KW1370" s="70"/>
      <c r="KX1370" s="70"/>
      <c r="KY1370" s="70"/>
      <c r="KZ1370" s="70"/>
      <c r="LA1370" s="70"/>
      <c r="LB1370" s="70"/>
      <c r="LC1370" s="70"/>
      <c r="LD1370" s="70"/>
      <c r="LE1370" s="70"/>
      <c r="LF1370" s="70"/>
      <c r="LG1370" s="70"/>
      <c r="LH1370" s="70"/>
      <c r="LI1370" s="70"/>
      <c r="LJ1370" s="70"/>
      <c r="LK1370" s="70"/>
      <c r="LL1370" s="70"/>
      <c r="LM1370" s="70"/>
      <c r="LN1370" s="70"/>
      <c r="LO1370" s="70"/>
      <c r="LP1370" s="70"/>
      <c r="LQ1370" s="70"/>
      <c r="LR1370" s="70"/>
      <c r="LS1370" s="70"/>
      <c r="LT1370" s="70"/>
      <c r="LU1370" s="70"/>
      <c r="LV1370" s="70"/>
      <c r="LW1370" s="70"/>
      <c r="LX1370" s="70"/>
      <c r="LY1370" s="70"/>
      <c r="LZ1370" s="70"/>
      <c r="MA1370" s="70"/>
      <c r="MB1370" s="70"/>
      <c r="MC1370" s="70"/>
      <c r="MD1370" s="70"/>
      <c r="ME1370" s="70"/>
      <c r="MF1370" s="70"/>
      <c r="MG1370" s="70"/>
      <c r="MH1370" s="70"/>
      <c r="MI1370" s="70"/>
      <c r="MJ1370" s="70"/>
      <c r="MK1370" s="70"/>
      <c r="ML1370" s="70"/>
      <c r="MM1370" s="70"/>
      <c r="MN1370" s="70"/>
      <c r="MO1370" s="70"/>
      <c r="MP1370" s="70"/>
      <c r="MQ1370" s="70"/>
      <c r="MR1370" s="70"/>
      <c r="MS1370" s="70"/>
      <c r="MT1370" s="70"/>
      <c r="MU1370" s="70"/>
      <c r="MV1370" s="70"/>
      <c r="MW1370" s="70"/>
      <c r="MX1370" s="70"/>
      <c r="MY1370" s="70"/>
      <c r="MZ1370" s="70"/>
      <c r="NA1370" s="70"/>
      <c r="NB1370" s="70"/>
      <c r="NC1370" s="70"/>
      <c r="ND1370" s="70"/>
      <c r="NE1370" s="70"/>
      <c r="NF1370" s="70"/>
      <c r="NG1370" s="70"/>
      <c r="NH1370" s="70"/>
      <c r="NI1370" s="70"/>
      <c r="NJ1370" s="70"/>
      <c r="NK1370" s="70"/>
      <c r="NL1370" s="70"/>
      <c r="NM1370" s="70"/>
      <c r="NN1370" s="70"/>
      <c r="NO1370" s="70"/>
      <c r="NP1370" s="70"/>
      <c r="NQ1370" s="70"/>
      <c r="NR1370" s="70"/>
      <c r="NS1370" s="70"/>
      <c r="NT1370" s="70"/>
      <c r="NU1370" s="70"/>
      <c r="NV1370" s="70"/>
      <c r="NW1370" s="70"/>
      <c r="NX1370" s="70"/>
      <c r="NY1370" s="70"/>
      <c r="NZ1370" s="70"/>
      <c r="OA1370" s="70"/>
      <c r="OB1370" s="70"/>
      <c r="OC1370" s="70"/>
      <c r="OD1370" s="70"/>
      <c r="OE1370" s="70"/>
      <c r="OF1370" s="70"/>
      <c r="OG1370" s="70"/>
      <c r="OH1370" s="70"/>
      <c r="OI1370" s="70"/>
      <c r="OJ1370" s="70"/>
      <c r="OK1370" s="70"/>
      <c r="OL1370" s="70"/>
      <c r="OM1370" s="70"/>
      <c r="ON1370" s="70"/>
      <c r="OO1370" s="70"/>
      <c r="OP1370" s="70"/>
      <c r="OQ1370" s="70"/>
      <c r="OR1370" s="70"/>
      <c r="OS1370" s="70"/>
      <c r="OT1370" s="70"/>
      <c r="OU1370" s="70"/>
      <c r="OV1370" s="70"/>
      <c r="OW1370" s="70"/>
      <c r="OX1370" s="70"/>
      <c r="OY1370" s="70"/>
      <c r="OZ1370" s="70"/>
      <c r="PA1370" s="70"/>
      <c r="PB1370" s="70"/>
      <c r="PC1370" s="70"/>
      <c r="PD1370" s="70"/>
      <c r="PE1370" s="70"/>
      <c r="PF1370" s="70"/>
      <c r="PG1370" s="70"/>
      <c r="PH1370" s="70"/>
      <c r="PI1370" s="70"/>
      <c r="PJ1370" s="70"/>
      <c r="PK1370" s="70"/>
      <c r="PL1370" s="70"/>
      <c r="PM1370" s="70"/>
      <c r="PN1370" s="70"/>
      <c r="PO1370" s="70"/>
      <c r="PP1370" s="70"/>
      <c r="PQ1370" s="70"/>
      <c r="PR1370" s="70"/>
      <c r="PS1370" s="70"/>
      <c r="PT1370" s="70"/>
      <c r="PU1370" s="70"/>
      <c r="PV1370" s="70"/>
      <c r="PW1370" s="70"/>
      <c r="PX1370" s="70"/>
      <c r="PY1370" s="70"/>
      <c r="PZ1370" s="70"/>
      <c r="QA1370" s="70"/>
      <c r="QB1370" s="70"/>
      <c r="QC1370" s="70"/>
      <c r="QD1370" s="70"/>
      <c r="QE1370" s="70"/>
      <c r="QF1370" s="70"/>
      <c r="QG1370" s="70"/>
      <c r="QH1370" s="70"/>
      <c r="QI1370" s="70"/>
      <c r="QJ1370" s="70"/>
      <c r="QK1370" s="70"/>
      <c r="QL1370" s="70"/>
      <c r="QM1370" s="70"/>
      <c r="QN1370" s="70"/>
      <c r="QO1370" s="70"/>
      <c r="QP1370" s="70"/>
      <c r="QQ1370" s="70"/>
      <c r="QR1370" s="70"/>
      <c r="QS1370" s="70"/>
      <c r="QT1370" s="70"/>
      <c r="QU1370" s="70"/>
      <c r="QV1370" s="70"/>
      <c r="QW1370" s="70"/>
      <c r="QX1370" s="70"/>
      <c r="QY1370" s="70"/>
      <c r="QZ1370" s="70"/>
      <c r="RA1370" s="70"/>
      <c r="RB1370" s="70"/>
      <c r="RC1370" s="70"/>
      <c r="RD1370" s="70"/>
      <c r="RE1370" s="70"/>
      <c r="RF1370" s="70"/>
      <c r="RG1370" s="70"/>
      <c r="RH1370" s="70"/>
      <c r="RI1370" s="70"/>
      <c r="RJ1370" s="70"/>
      <c r="RK1370" s="70"/>
      <c r="RL1370" s="70"/>
      <c r="RM1370" s="70"/>
      <c r="RN1370" s="70"/>
      <c r="RO1370" s="70"/>
      <c r="RP1370" s="70"/>
      <c r="RQ1370" s="70"/>
      <c r="RR1370" s="70"/>
      <c r="RS1370" s="70"/>
      <c r="RT1370" s="70"/>
      <c r="RU1370" s="70"/>
      <c r="RV1370" s="70"/>
      <c r="RW1370" s="70"/>
      <c r="RX1370" s="70"/>
      <c r="RY1370" s="70"/>
      <c r="RZ1370" s="70"/>
      <c r="SA1370" s="70"/>
      <c r="SB1370" s="70"/>
      <c r="SC1370" s="70"/>
      <c r="SD1370" s="70"/>
      <c r="SE1370" s="70"/>
      <c r="SF1370" s="70"/>
      <c r="SG1370" s="70"/>
      <c r="SH1370" s="70"/>
      <c r="SI1370" s="70"/>
      <c r="SJ1370" s="70"/>
      <c r="SK1370" s="70"/>
      <c r="SL1370" s="70"/>
      <c r="SM1370" s="70"/>
      <c r="SN1370" s="70"/>
      <c r="SO1370" s="70"/>
      <c r="SP1370" s="70"/>
      <c r="SQ1370" s="70"/>
      <c r="SR1370" s="70"/>
      <c r="SS1370" s="70"/>
      <c r="ST1370" s="70"/>
      <c r="SU1370" s="70"/>
      <c r="SV1370" s="70"/>
      <c r="SW1370" s="70"/>
      <c r="SX1370" s="70"/>
      <c r="SY1370" s="70"/>
      <c r="SZ1370" s="70"/>
    </row>
    <row r="1371" spans="1:520" ht="16.5" customHeight="1" x14ac:dyDescent="0.2">
      <c r="A1371" s="20">
        <v>763</v>
      </c>
      <c r="B1371" s="20" t="s">
        <v>62</v>
      </c>
      <c r="C1371" s="20" t="s">
        <v>915</v>
      </c>
      <c r="D1371" s="20" t="s">
        <v>38</v>
      </c>
      <c r="E1371" s="20" t="s">
        <v>1345</v>
      </c>
      <c r="F1371" s="22" t="s">
        <v>968</v>
      </c>
      <c r="G1371" s="20" t="s">
        <v>84</v>
      </c>
      <c r="H1371" s="20" t="s">
        <v>35</v>
      </c>
      <c r="I1371" s="20" t="s">
        <v>81</v>
      </c>
      <c r="J1371" s="22" t="s">
        <v>915</v>
      </c>
      <c r="K1371" s="20"/>
      <c r="L1371" s="20"/>
      <c r="M1371" s="20"/>
      <c r="N1371" s="20"/>
      <c r="O1371" s="23"/>
      <c r="P1371" s="23">
        <v>1500000</v>
      </c>
      <c r="Q1371" s="24">
        <v>1</v>
      </c>
      <c r="R1371" s="25">
        <v>45992</v>
      </c>
      <c r="S1371" s="20" t="s">
        <v>83</v>
      </c>
      <c r="T1371" s="26">
        <f t="shared" si="23"/>
        <v>1500000</v>
      </c>
      <c r="U1371" s="27" t="s">
        <v>100</v>
      </c>
      <c r="V1371" s="27" t="s">
        <v>100</v>
      </c>
      <c r="W1371" s="70"/>
      <c r="X1371" s="70"/>
      <c r="Y1371" s="70"/>
      <c r="Z1371" s="70"/>
      <c r="AA1371" s="70"/>
      <c r="AB1371" s="70"/>
      <c r="AC1371" s="70"/>
      <c r="AD1371" s="70"/>
      <c r="AE1371" s="70"/>
      <c r="AF1371" s="70"/>
      <c r="AG1371" s="70"/>
      <c r="AH1371" s="70"/>
      <c r="AI1371" s="70"/>
      <c r="AJ1371" s="70"/>
      <c r="AK1371" s="70"/>
      <c r="AL1371" s="70"/>
      <c r="AM1371" s="70"/>
      <c r="AN1371" s="70"/>
      <c r="AO1371" s="70"/>
      <c r="AP1371" s="70"/>
      <c r="AQ1371" s="70"/>
      <c r="AR1371" s="70"/>
      <c r="AS1371" s="70"/>
      <c r="AT1371" s="70"/>
      <c r="AU1371" s="70"/>
      <c r="AV1371" s="70"/>
      <c r="AW1371" s="70"/>
      <c r="AX1371" s="70"/>
      <c r="AY1371" s="70"/>
      <c r="AZ1371" s="70"/>
      <c r="BA1371" s="70"/>
      <c r="BB1371" s="70"/>
      <c r="BC1371" s="70"/>
      <c r="BD1371" s="70"/>
      <c r="BE1371" s="70"/>
      <c r="BF1371" s="70"/>
      <c r="BG1371" s="70"/>
      <c r="BH1371" s="70"/>
      <c r="BI1371" s="70"/>
      <c r="BJ1371" s="70"/>
      <c r="BK1371" s="70"/>
      <c r="BL1371" s="70"/>
      <c r="BM1371" s="70"/>
      <c r="BN1371" s="70"/>
      <c r="BO1371" s="70"/>
      <c r="BP1371" s="70"/>
      <c r="BQ1371" s="70"/>
      <c r="BR1371" s="70"/>
      <c r="BS1371" s="70"/>
      <c r="BT1371" s="70"/>
      <c r="BU1371" s="70"/>
      <c r="BV1371" s="70"/>
      <c r="BW1371" s="70"/>
      <c r="BX1371" s="70"/>
      <c r="BY1371" s="70"/>
      <c r="BZ1371" s="70"/>
      <c r="CA1371" s="70"/>
      <c r="CB1371" s="70"/>
      <c r="CC1371" s="70"/>
      <c r="CD1371" s="70"/>
      <c r="CE1371" s="70"/>
      <c r="CF1371" s="70"/>
      <c r="CG1371" s="70"/>
      <c r="CH1371" s="70"/>
      <c r="CI1371" s="70"/>
      <c r="CJ1371" s="70"/>
      <c r="CK1371" s="70"/>
      <c r="CL1371" s="70"/>
      <c r="CM1371" s="70"/>
      <c r="CN1371" s="70"/>
      <c r="CO1371" s="70"/>
      <c r="CP1371" s="70"/>
      <c r="CQ1371" s="70"/>
      <c r="CR1371" s="70"/>
      <c r="CS1371" s="70"/>
      <c r="CT1371" s="70"/>
      <c r="CU1371" s="70"/>
      <c r="CV1371" s="70"/>
      <c r="CW1371" s="70"/>
      <c r="CX1371" s="70"/>
      <c r="CY1371" s="70"/>
      <c r="CZ1371" s="70"/>
      <c r="DA1371" s="70"/>
      <c r="DB1371" s="70"/>
      <c r="DC1371" s="70"/>
      <c r="DD1371" s="70"/>
      <c r="DE1371" s="70"/>
      <c r="DF1371" s="70"/>
      <c r="DG1371" s="70"/>
      <c r="DH1371" s="70"/>
      <c r="DI1371" s="70"/>
      <c r="DJ1371" s="70"/>
      <c r="DK1371" s="70"/>
      <c r="DL1371" s="70"/>
      <c r="DM1371" s="70"/>
      <c r="DN1371" s="70"/>
      <c r="DO1371" s="70"/>
      <c r="DP1371" s="70"/>
      <c r="DQ1371" s="70"/>
      <c r="DR1371" s="70"/>
      <c r="DS1371" s="70"/>
      <c r="DT1371" s="70"/>
      <c r="DU1371" s="70"/>
      <c r="DV1371" s="70"/>
      <c r="DW1371" s="70"/>
      <c r="DX1371" s="70"/>
      <c r="DY1371" s="70"/>
      <c r="DZ1371" s="70"/>
      <c r="EA1371" s="70"/>
      <c r="EB1371" s="70"/>
      <c r="EC1371" s="70"/>
      <c r="ED1371" s="70"/>
      <c r="EE1371" s="70"/>
      <c r="EF1371" s="70"/>
      <c r="EG1371" s="70"/>
      <c r="EH1371" s="70"/>
      <c r="EI1371" s="70"/>
      <c r="EJ1371" s="70"/>
      <c r="EK1371" s="70"/>
      <c r="EL1371" s="70"/>
      <c r="EM1371" s="70"/>
      <c r="EN1371" s="70"/>
      <c r="EO1371" s="70"/>
      <c r="EP1371" s="70"/>
      <c r="EQ1371" s="70"/>
      <c r="ER1371" s="70"/>
      <c r="ES1371" s="70"/>
      <c r="ET1371" s="70"/>
      <c r="EU1371" s="70"/>
      <c r="EV1371" s="70"/>
      <c r="EW1371" s="70"/>
      <c r="EX1371" s="70"/>
      <c r="EY1371" s="70"/>
      <c r="EZ1371" s="70"/>
      <c r="FA1371" s="70"/>
      <c r="FB1371" s="70"/>
      <c r="FC1371" s="70"/>
      <c r="FD1371" s="70"/>
      <c r="FE1371" s="70"/>
      <c r="FF1371" s="70"/>
      <c r="FG1371" s="70"/>
      <c r="FH1371" s="70"/>
      <c r="FI1371" s="70"/>
      <c r="FJ1371" s="70"/>
      <c r="FK1371" s="70"/>
      <c r="FL1371" s="70"/>
      <c r="FM1371" s="70"/>
      <c r="FN1371" s="70"/>
      <c r="FO1371" s="70"/>
      <c r="FP1371" s="70"/>
      <c r="FQ1371" s="70"/>
      <c r="FR1371" s="70"/>
      <c r="FS1371" s="70"/>
      <c r="FT1371" s="70"/>
      <c r="FU1371" s="70"/>
      <c r="FV1371" s="70"/>
      <c r="FW1371" s="70"/>
      <c r="FX1371" s="70"/>
      <c r="FY1371" s="70"/>
      <c r="FZ1371" s="70"/>
      <c r="GA1371" s="70"/>
      <c r="GB1371" s="70"/>
      <c r="GC1371" s="70"/>
      <c r="GD1371" s="70"/>
      <c r="GE1371" s="70"/>
      <c r="GF1371" s="70"/>
      <c r="GG1371" s="70"/>
      <c r="GH1371" s="70"/>
      <c r="GI1371" s="70"/>
      <c r="GJ1371" s="70"/>
      <c r="GK1371" s="70"/>
      <c r="GL1371" s="70"/>
      <c r="GM1371" s="70"/>
      <c r="GN1371" s="70"/>
      <c r="GO1371" s="70"/>
      <c r="GP1371" s="70"/>
      <c r="GQ1371" s="70"/>
      <c r="GR1371" s="70"/>
      <c r="GS1371" s="70"/>
      <c r="GT1371" s="70"/>
      <c r="GU1371" s="70"/>
      <c r="GV1371" s="70"/>
      <c r="GW1371" s="70"/>
      <c r="GX1371" s="70"/>
      <c r="GY1371" s="70"/>
      <c r="GZ1371" s="70"/>
      <c r="HA1371" s="70"/>
      <c r="HB1371" s="70"/>
      <c r="HC1371" s="70"/>
      <c r="HD1371" s="70"/>
      <c r="HE1371" s="70"/>
      <c r="HF1371" s="70"/>
      <c r="HG1371" s="70"/>
      <c r="HH1371" s="70"/>
      <c r="HI1371" s="70"/>
      <c r="HJ1371" s="70"/>
      <c r="HK1371" s="70"/>
      <c r="HL1371" s="70"/>
      <c r="HM1371" s="70"/>
      <c r="HN1371" s="70"/>
      <c r="HO1371" s="70"/>
      <c r="HP1371" s="70"/>
      <c r="HQ1371" s="70"/>
      <c r="HR1371" s="70"/>
      <c r="HS1371" s="70"/>
      <c r="HT1371" s="70"/>
      <c r="HU1371" s="70"/>
      <c r="HV1371" s="70"/>
      <c r="HW1371" s="70"/>
      <c r="HX1371" s="70"/>
      <c r="HY1371" s="70"/>
      <c r="HZ1371" s="70"/>
      <c r="IA1371" s="70"/>
      <c r="IB1371" s="70"/>
      <c r="IC1371" s="70"/>
      <c r="ID1371" s="70"/>
      <c r="IE1371" s="70"/>
      <c r="IF1371" s="70"/>
      <c r="IG1371" s="70"/>
      <c r="IH1371" s="70"/>
      <c r="II1371" s="70"/>
      <c r="IJ1371" s="70"/>
      <c r="IK1371" s="70"/>
      <c r="IL1371" s="70"/>
      <c r="IM1371" s="70"/>
      <c r="IN1371" s="70"/>
      <c r="IO1371" s="70"/>
      <c r="IP1371" s="70"/>
      <c r="IQ1371" s="70"/>
      <c r="IR1371" s="70"/>
      <c r="IS1371" s="70"/>
      <c r="IT1371" s="70"/>
      <c r="IU1371" s="70"/>
      <c r="IV1371" s="70"/>
      <c r="IW1371" s="70"/>
      <c r="IX1371" s="70"/>
      <c r="IY1371" s="70"/>
      <c r="IZ1371" s="70"/>
      <c r="JA1371" s="70"/>
      <c r="JB1371" s="70"/>
      <c r="JC1371" s="70"/>
      <c r="JD1371" s="70"/>
      <c r="JE1371" s="70"/>
      <c r="JF1371" s="70"/>
      <c r="JG1371" s="70"/>
      <c r="JH1371" s="70"/>
      <c r="JI1371" s="70"/>
      <c r="JJ1371" s="70"/>
      <c r="JK1371" s="70"/>
      <c r="JL1371" s="70"/>
      <c r="JM1371" s="70"/>
      <c r="JN1371" s="70"/>
      <c r="JO1371" s="70"/>
      <c r="JP1371" s="70"/>
      <c r="JQ1371" s="70"/>
      <c r="JR1371" s="70"/>
      <c r="JS1371" s="70"/>
      <c r="JT1371" s="70"/>
      <c r="JU1371" s="70"/>
      <c r="JV1371" s="70"/>
      <c r="JW1371" s="70"/>
      <c r="JX1371" s="70"/>
      <c r="JY1371" s="70"/>
      <c r="JZ1371" s="70"/>
      <c r="KA1371" s="70"/>
      <c r="KB1371" s="70"/>
      <c r="KC1371" s="70"/>
      <c r="KD1371" s="70"/>
      <c r="KE1371" s="70"/>
      <c r="KF1371" s="70"/>
      <c r="KG1371" s="70"/>
      <c r="KH1371" s="70"/>
      <c r="KI1371" s="70"/>
      <c r="KJ1371" s="70"/>
      <c r="KK1371" s="70"/>
      <c r="KL1371" s="70"/>
      <c r="KM1371" s="70"/>
      <c r="KN1371" s="70"/>
      <c r="KO1371" s="70"/>
      <c r="KP1371" s="70"/>
      <c r="KQ1371" s="70"/>
      <c r="KR1371" s="70"/>
      <c r="KS1371" s="70"/>
      <c r="KT1371" s="70"/>
      <c r="KU1371" s="70"/>
      <c r="KV1371" s="70"/>
      <c r="KW1371" s="70"/>
      <c r="KX1371" s="70"/>
      <c r="KY1371" s="70"/>
      <c r="KZ1371" s="70"/>
      <c r="LA1371" s="70"/>
      <c r="LB1371" s="70"/>
      <c r="LC1371" s="70"/>
      <c r="LD1371" s="70"/>
      <c r="LE1371" s="70"/>
      <c r="LF1371" s="70"/>
      <c r="LG1371" s="70"/>
      <c r="LH1371" s="70"/>
      <c r="LI1371" s="70"/>
      <c r="LJ1371" s="70"/>
      <c r="LK1371" s="70"/>
      <c r="LL1371" s="70"/>
      <c r="LM1371" s="70"/>
      <c r="LN1371" s="70"/>
      <c r="LO1371" s="70"/>
      <c r="LP1371" s="70"/>
      <c r="LQ1371" s="70"/>
      <c r="LR1371" s="70"/>
      <c r="LS1371" s="70"/>
      <c r="LT1371" s="70"/>
      <c r="LU1371" s="70"/>
      <c r="LV1371" s="70"/>
      <c r="LW1371" s="70"/>
      <c r="LX1371" s="70"/>
      <c r="LY1371" s="70"/>
      <c r="LZ1371" s="70"/>
      <c r="MA1371" s="70"/>
      <c r="MB1371" s="70"/>
      <c r="MC1371" s="70"/>
      <c r="MD1371" s="70"/>
      <c r="ME1371" s="70"/>
      <c r="MF1371" s="70"/>
      <c r="MG1371" s="70"/>
      <c r="MH1371" s="70"/>
      <c r="MI1371" s="70"/>
      <c r="MJ1371" s="70"/>
      <c r="MK1371" s="70"/>
      <c r="ML1371" s="70"/>
      <c r="MM1371" s="70"/>
      <c r="MN1371" s="70"/>
      <c r="MO1371" s="70"/>
      <c r="MP1371" s="70"/>
      <c r="MQ1371" s="70"/>
      <c r="MR1371" s="70"/>
      <c r="MS1371" s="70"/>
      <c r="MT1371" s="70"/>
      <c r="MU1371" s="70"/>
      <c r="MV1371" s="70"/>
      <c r="MW1371" s="70"/>
      <c r="MX1371" s="70"/>
      <c r="MY1371" s="70"/>
      <c r="MZ1371" s="70"/>
      <c r="NA1371" s="70"/>
      <c r="NB1371" s="70"/>
      <c r="NC1371" s="70"/>
      <c r="ND1371" s="70"/>
      <c r="NE1371" s="70"/>
      <c r="NF1371" s="70"/>
      <c r="NG1371" s="70"/>
      <c r="NH1371" s="70"/>
      <c r="NI1371" s="70"/>
      <c r="NJ1371" s="70"/>
      <c r="NK1371" s="70"/>
      <c r="NL1371" s="70"/>
      <c r="NM1371" s="70"/>
      <c r="NN1371" s="70"/>
      <c r="NO1371" s="70"/>
      <c r="NP1371" s="70"/>
      <c r="NQ1371" s="70"/>
      <c r="NR1371" s="70"/>
      <c r="NS1371" s="70"/>
      <c r="NT1371" s="70"/>
      <c r="NU1371" s="70"/>
      <c r="NV1371" s="70"/>
      <c r="NW1371" s="70"/>
      <c r="NX1371" s="70"/>
      <c r="NY1371" s="70"/>
      <c r="NZ1371" s="70"/>
      <c r="OA1371" s="70"/>
      <c r="OB1371" s="70"/>
      <c r="OC1371" s="70"/>
      <c r="OD1371" s="70"/>
      <c r="OE1371" s="70"/>
      <c r="OF1371" s="70"/>
      <c r="OG1371" s="70"/>
      <c r="OH1371" s="70"/>
      <c r="OI1371" s="70"/>
      <c r="OJ1371" s="70"/>
      <c r="OK1371" s="70"/>
      <c r="OL1371" s="70"/>
      <c r="OM1371" s="70"/>
      <c r="ON1371" s="70"/>
      <c r="OO1371" s="70"/>
      <c r="OP1371" s="70"/>
      <c r="OQ1371" s="70"/>
      <c r="OR1371" s="70"/>
      <c r="OS1371" s="70"/>
      <c r="OT1371" s="70"/>
      <c r="OU1371" s="70"/>
      <c r="OV1371" s="70"/>
      <c r="OW1371" s="70"/>
      <c r="OX1371" s="70"/>
      <c r="OY1371" s="70"/>
      <c r="OZ1371" s="70"/>
      <c r="PA1371" s="70"/>
      <c r="PB1371" s="70"/>
      <c r="PC1371" s="70"/>
      <c r="PD1371" s="70"/>
      <c r="PE1371" s="70"/>
      <c r="PF1371" s="70"/>
      <c r="PG1371" s="70"/>
      <c r="PH1371" s="70"/>
      <c r="PI1371" s="70"/>
      <c r="PJ1371" s="70"/>
      <c r="PK1371" s="70"/>
      <c r="PL1371" s="70"/>
      <c r="PM1371" s="70"/>
      <c r="PN1371" s="70"/>
      <c r="PO1371" s="70"/>
      <c r="PP1371" s="70"/>
      <c r="PQ1371" s="70"/>
      <c r="PR1371" s="70"/>
      <c r="PS1371" s="70"/>
      <c r="PT1371" s="70"/>
      <c r="PU1371" s="70"/>
      <c r="PV1371" s="70"/>
      <c r="PW1371" s="70"/>
      <c r="PX1371" s="70"/>
      <c r="PY1371" s="70"/>
      <c r="PZ1371" s="70"/>
      <c r="QA1371" s="70"/>
      <c r="QB1371" s="70"/>
      <c r="QC1371" s="70"/>
      <c r="QD1371" s="70"/>
      <c r="QE1371" s="70"/>
      <c r="QF1371" s="70"/>
      <c r="QG1371" s="70"/>
      <c r="QH1371" s="70"/>
      <c r="QI1371" s="70"/>
      <c r="QJ1371" s="70"/>
      <c r="QK1371" s="70"/>
      <c r="QL1371" s="70"/>
      <c r="QM1371" s="70"/>
      <c r="QN1371" s="70"/>
      <c r="QO1371" s="70"/>
      <c r="QP1371" s="70"/>
      <c r="QQ1371" s="70"/>
      <c r="QR1371" s="70"/>
      <c r="QS1371" s="70"/>
      <c r="QT1371" s="70"/>
      <c r="QU1371" s="70"/>
      <c r="QV1371" s="70"/>
      <c r="QW1371" s="70"/>
      <c r="QX1371" s="70"/>
      <c r="QY1371" s="70"/>
      <c r="QZ1371" s="70"/>
      <c r="RA1371" s="70"/>
      <c r="RB1371" s="70"/>
      <c r="RC1371" s="70"/>
      <c r="RD1371" s="70"/>
      <c r="RE1371" s="70"/>
      <c r="RF1371" s="70"/>
      <c r="RG1371" s="70"/>
      <c r="RH1371" s="70"/>
      <c r="RI1371" s="70"/>
      <c r="RJ1371" s="70"/>
      <c r="RK1371" s="70"/>
      <c r="RL1371" s="70"/>
      <c r="RM1371" s="70"/>
      <c r="RN1371" s="70"/>
      <c r="RO1371" s="70"/>
      <c r="RP1371" s="70"/>
      <c r="RQ1371" s="70"/>
      <c r="RR1371" s="70"/>
      <c r="RS1371" s="70"/>
      <c r="RT1371" s="70"/>
      <c r="RU1371" s="70"/>
      <c r="RV1371" s="70"/>
      <c r="RW1371" s="70"/>
      <c r="RX1371" s="70"/>
      <c r="RY1371" s="70"/>
      <c r="RZ1371" s="70"/>
      <c r="SA1371" s="70"/>
      <c r="SB1371" s="70"/>
      <c r="SC1371" s="70"/>
      <c r="SD1371" s="70"/>
      <c r="SE1371" s="70"/>
      <c r="SF1371" s="70"/>
      <c r="SG1371" s="70"/>
      <c r="SH1371" s="70"/>
      <c r="SI1371" s="70"/>
      <c r="SJ1371" s="70"/>
      <c r="SK1371" s="70"/>
      <c r="SL1371" s="70"/>
      <c r="SM1371" s="70"/>
      <c r="SN1371" s="70"/>
      <c r="SO1371" s="70"/>
      <c r="SP1371" s="70"/>
      <c r="SQ1371" s="70"/>
      <c r="SR1371" s="70"/>
      <c r="SS1371" s="70"/>
      <c r="ST1371" s="70"/>
      <c r="SU1371" s="70"/>
      <c r="SV1371" s="70"/>
      <c r="SW1371" s="70"/>
      <c r="SX1371" s="70"/>
      <c r="SY1371" s="70"/>
      <c r="SZ1371" s="70"/>
    </row>
    <row r="1372" spans="1:520" ht="16.5" customHeight="1" x14ac:dyDescent="0.2">
      <c r="A1372" s="20">
        <v>764</v>
      </c>
      <c r="B1372" s="20" t="s">
        <v>62</v>
      </c>
      <c r="C1372" s="20" t="s">
        <v>936</v>
      </c>
      <c r="D1372" s="20" t="s">
        <v>38</v>
      </c>
      <c r="E1372" s="20" t="s">
        <v>1352</v>
      </c>
      <c r="F1372" s="22" t="s">
        <v>969</v>
      </c>
      <c r="G1372" s="20" t="s">
        <v>37</v>
      </c>
      <c r="H1372" s="20" t="s">
        <v>154</v>
      </c>
      <c r="I1372" s="20" t="s">
        <v>81</v>
      </c>
      <c r="J1372" s="22" t="s">
        <v>936</v>
      </c>
      <c r="K1372" s="20"/>
      <c r="L1372" s="20"/>
      <c r="M1372" s="20"/>
      <c r="N1372" s="20"/>
      <c r="O1372" s="23"/>
      <c r="P1372" s="23">
        <v>15900000</v>
      </c>
      <c r="Q1372" s="24">
        <v>1</v>
      </c>
      <c r="R1372" s="25">
        <v>45658</v>
      </c>
      <c r="S1372" s="20" t="s">
        <v>83</v>
      </c>
      <c r="T1372" s="26">
        <f t="shared" si="23"/>
        <v>15900000</v>
      </c>
      <c r="U1372" s="27" t="s">
        <v>100</v>
      </c>
      <c r="V1372" s="27" t="s">
        <v>100</v>
      </c>
      <c r="W1372" s="70"/>
      <c r="X1372" s="70"/>
      <c r="Y1372" s="70"/>
      <c r="Z1372" s="70"/>
      <c r="AA1372" s="70"/>
      <c r="AB1372" s="70"/>
      <c r="AC1372" s="70"/>
      <c r="AD1372" s="70"/>
      <c r="AE1372" s="70"/>
      <c r="AF1372" s="70"/>
      <c r="AG1372" s="70"/>
      <c r="AH1372" s="70"/>
      <c r="AI1372" s="70"/>
      <c r="AJ1372" s="70"/>
      <c r="AK1372" s="70"/>
      <c r="AL1372" s="70"/>
      <c r="AM1372" s="70"/>
      <c r="AN1372" s="70"/>
      <c r="AO1372" s="70"/>
      <c r="AP1372" s="70"/>
      <c r="AQ1372" s="70"/>
      <c r="AR1372" s="70"/>
      <c r="AS1372" s="70"/>
      <c r="AT1372" s="70"/>
      <c r="AU1372" s="70"/>
      <c r="AV1372" s="70"/>
      <c r="AW1372" s="70"/>
      <c r="AX1372" s="70"/>
      <c r="AY1372" s="70"/>
      <c r="AZ1372" s="70"/>
      <c r="BA1372" s="70"/>
      <c r="BB1372" s="70"/>
      <c r="BC1372" s="70"/>
      <c r="BD1372" s="70"/>
      <c r="BE1372" s="70"/>
      <c r="BF1372" s="70"/>
      <c r="BG1372" s="70"/>
      <c r="BH1372" s="70"/>
      <c r="BI1372" s="70"/>
      <c r="BJ1372" s="70"/>
      <c r="BK1372" s="70"/>
      <c r="BL1372" s="70"/>
      <c r="BM1372" s="70"/>
      <c r="BN1372" s="70"/>
      <c r="BO1372" s="70"/>
      <c r="BP1372" s="70"/>
      <c r="BQ1372" s="70"/>
      <c r="BR1372" s="70"/>
      <c r="BS1372" s="70"/>
      <c r="BT1372" s="70"/>
      <c r="BU1372" s="70"/>
      <c r="BV1372" s="70"/>
      <c r="BW1372" s="70"/>
      <c r="BX1372" s="70"/>
      <c r="BY1372" s="70"/>
      <c r="BZ1372" s="70"/>
      <c r="CA1372" s="70"/>
      <c r="CB1372" s="70"/>
      <c r="CC1372" s="70"/>
      <c r="CD1372" s="70"/>
      <c r="CE1372" s="70"/>
      <c r="CF1372" s="70"/>
      <c r="CG1372" s="70"/>
      <c r="CH1372" s="70"/>
      <c r="CI1372" s="70"/>
      <c r="CJ1372" s="70"/>
      <c r="CK1372" s="70"/>
      <c r="CL1372" s="70"/>
      <c r="CM1372" s="70"/>
      <c r="CN1372" s="70"/>
      <c r="CO1372" s="70"/>
      <c r="CP1372" s="70"/>
      <c r="CQ1372" s="70"/>
      <c r="CR1372" s="70"/>
      <c r="CS1372" s="70"/>
      <c r="CT1372" s="70"/>
      <c r="CU1372" s="70"/>
      <c r="CV1372" s="70"/>
      <c r="CW1372" s="70"/>
      <c r="CX1372" s="70"/>
      <c r="CY1372" s="70"/>
      <c r="CZ1372" s="70"/>
      <c r="DA1372" s="70"/>
      <c r="DB1372" s="70"/>
      <c r="DC1372" s="70"/>
      <c r="DD1372" s="70"/>
      <c r="DE1372" s="70"/>
      <c r="DF1372" s="70"/>
      <c r="DG1372" s="70"/>
      <c r="DH1372" s="70"/>
      <c r="DI1372" s="70"/>
      <c r="DJ1372" s="70"/>
      <c r="DK1372" s="70"/>
      <c r="DL1372" s="70"/>
      <c r="DM1372" s="70"/>
      <c r="DN1372" s="70"/>
      <c r="DO1372" s="70"/>
      <c r="DP1372" s="70"/>
      <c r="DQ1372" s="70"/>
      <c r="DR1372" s="70"/>
      <c r="DS1372" s="70"/>
      <c r="DT1372" s="70"/>
      <c r="DU1372" s="70"/>
      <c r="DV1372" s="70"/>
      <c r="DW1372" s="70"/>
      <c r="DX1372" s="70"/>
      <c r="DY1372" s="70"/>
      <c r="DZ1372" s="70"/>
      <c r="EA1372" s="70"/>
      <c r="EB1372" s="70"/>
      <c r="EC1372" s="70"/>
      <c r="ED1372" s="70"/>
      <c r="EE1372" s="70"/>
      <c r="EF1372" s="70"/>
      <c r="EG1372" s="70"/>
      <c r="EH1372" s="70"/>
      <c r="EI1372" s="70"/>
      <c r="EJ1372" s="70"/>
      <c r="EK1372" s="70"/>
      <c r="EL1372" s="70"/>
      <c r="EM1372" s="70"/>
      <c r="EN1372" s="70"/>
      <c r="EO1372" s="70"/>
      <c r="EP1372" s="70"/>
      <c r="EQ1372" s="70"/>
      <c r="ER1372" s="70"/>
      <c r="ES1372" s="70"/>
      <c r="ET1372" s="70"/>
      <c r="EU1372" s="70"/>
      <c r="EV1372" s="70"/>
      <c r="EW1372" s="70"/>
      <c r="EX1372" s="70"/>
      <c r="EY1372" s="70"/>
      <c r="EZ1372" s="70"/>
      <c r="FA1372" s="70"/>
      <c r="FB1372" s="70"/>
      <c r="FC1372" s="70"/>
      <c r="FD1372" s="70"/>
      <c r="FE1372" s="70"/>
      <c r="FF1372" s="70"/>
      <c r="FG1372" s="70"/>
      <c r="FH1372" s="70"/>
      <c r="FI1372" s="70"/>
      <c r="FJ1372" s="70"/>
      <c r="FK1372" s="70"/>
      <c r="FL1372" s="70"/>
      <c r="FM1372" s="70"/>
      <c r="FN1372" s="70"/>
      <c r="FO1372" s="70"/>
      <c r="FP1372" s="70"/>
      <c r="FQ1372" s="70"/>
      <c r="FR1372" s="70"/>
      <c r="FS1372" s="70"/>
      <c r="FT1372" s="70"/>
      <c r="FU1372" s="70"/>
      <c r="FV1372" s="70"/>
      <c r="FW1372" s="70"/>
      <c r="FX1372" s="70"/>
      <c r="FY1372" s="70"/>
      <c r="FZ1372" s="70"/>
      <c r="GA1372" s="70"/>
      <c r="GB1372" s="70"/>
      <c r="GC1372" s="70"/>
      <c r="GD1372" s="70"/>
      <c r="GE1372" s="70"/>
      <c r="GF1372" s="70"/>
      <c r="GG1372" s="70"/>
      <c r="GH1372" s="70"/>
      <c r="GI1372" s="70"/>
      <c r="GJ1372" s="70"/>
      <c r="GK1372" s="70"/>
      <c r="GL1372" s="70"/>
      <c r="GM1372" s="70"/>
      <c r="GN1372" s="70"/>
      <c r="GO1372" s="70"/>
      <c r="GP1372" s="70"/>
      <c r="GQ1372" s="70"/>
      <c r="GR1372" s="70"/>
      <c r="GS1372" s="70"/>
      <c r="GT1372" s="70"/>
      <c r="GU1372" s="70"/>
      <c r="GV1372" s="70"/>
      <c r="GW1372" s="70"/>
      <c r="GX1372" s="70"/>
      <c r="GY1372" s="70"/>
      <c r="GZ1372" s="70"/>
      <c r="HA1372" s="70"/>
      <c r="HB1372" s="70"/>
      <c r="HC1372" s="70"/>
      <c r="HD1372" s="70"/>
      <c r="HE1372" s="70"/>
      <c r="HF1372" s="70"/>
      <c r="HG1372" s="70"/>
      <c r="HH1372" s="70"/>
      <c r="HI1372" s="70"/>
      <c r="HJ1372" s="70"/>
      <c r="HK1372" s="70"/>
      <c r="HL1372" s="70"/>
      <c r="HM1372" s="70"/>
      <c r="HN1372" s="70"/>
      <c r="HO1372" s="70"/>
      <c r="HP1372" s="70"/>
      <c r="HQ1372" s="70"/>
      <c r="HR1372" s="70"/>
      <c r="HS1372" s="70"/>
      <c r="HT1372" s="70"/>
      <c r="HU1372" s="70"/>
      <c r="HV1372" s="70"/>
      <c r="HW1372" s="70"/>
      <c r="HX1372" s="70"/>
      <c r="HY1372" s="70"/>
      <c r="HZ1372" s="70"/>
      <c r="IA1372" s="70"/>
      <c r="IB1372" s="70"/>
      <c r="IC1372" s="70"/>
      <c r="ID1372" s="70"/>
      <c r="IE1372" s="70"/>
      <c r="IF1372" s="70"/>
      <c r="IG1372" s="70"/>
      <c r="IH1372" s="70"/>
      <c r="II1372" s="70"/>
      <c r="IJ1372" s="70"/>
      <c r="IK1372" s="70"/>
      <c r="IL1372" s="70"/>
      <c r="IM1372" s="70"/>
      <c r="IN1372" s="70"/>
      <c r="IO1372" s="70"/>
      <c r="IP1372" s="70"/>
      <c r="IQ1372" s="70"/>
      <c r="IR1372" s="70"/>
      <c r="IS1372" s="70"/>
      <c r="IT1372" s="70"/>
      <c r="IU1372" s="70"/>
      <c r="IV1372" s="70"/>
      <c r="IW1372" s="70"/>
      <c r="IX1372" s="70"/>
      <c r="IY1372" s="70"/>
      <c r="IZ1372" s="70"/>
      <c r="JA1372" s="70"/>
      <c r="JB1372" s="70"/>
      <c r="JC1372" s="70"/>
      <c r="JD1372" s="70"/>
      <c r="JE1372" s="70"/>
      <c r="JF1372" s="70"/>
      <c r="JG1372" s="70"/>
      <c r="JH1372" s="70"/>
      <c r="JI1372" s="70"/>
      <c r="JJ1372" s="70"/>
      <c r="JK1372" s="70"/>
      <c r="JL1372" s="70"/>
      <c r="JM1372" s="70"/>
      <c r="JN1372" s="70"/>
      <c r="JO1372" s="70"/>
      <c r="JP1372" s="70"/>
      <c r="JQ1372" s="70"/>
      <c r="JR1372" s="70"/>
      <c r="JS1372" s="70"/>
      <c r="JT1372" s="70"/>
      <c r="JU1372" s="70"/>
      <c r="JV1372" s="70"/>
      <c r="JW1372" s="70"/>
      <c r="JX1372" s="70"/>
      <c r="JY1372" s="70"/>
      <c r="JZ1372" s="70"/>
      <c r="KA1372" s="70"/>
      <c r="KB1372" s="70"/>
      <c r="KC1372" s="70"/>
      <c r="KD1372" s="70"/>
      <c r="KE1372" s="70"/>
      <c r="KF1372" s="70"/>
      <c r="KG1372" s="70"/>
      <c r="KH1372" s="70"/>
      <c r="KI1372" s="70"/>
      <c r="KJ1372" s="70"/>
      <c r="KK1372" s="70"/>
      <c r="KL1372" s="70"/>
      <c r="KM1372" s="70"/>
      <c r="KN1372" s="70"/>
      <c r="KO1372" s="70"/>
      <c r="KP1372" s="70"/>
      <c r="KQ1372" s="70"/>
      <c r="KR1372" s="70"/>
      <c r="KS1372" s="70"/>
      <c r="KT1372" s="70"/>
      <c r="KU1372" s="70"/>
      <c r="KV1372" s="70"/>
      <c r="KW1372" s="70"/>
      <c r="KX1372" s="70"/>
      <c r="KY1372" s="70"/>
      <c r="KZ1372" s="70"/>
      <c r="LA1372" s="70"/>
      <c r="LB1372" s="70"/>
      <c r="LC1372" s="70"/>
      <c r="LD1372" s="70"/>
      <c r="LE1372" s="70"/>
      <c r="LF1372" s="70"/>
      <c r="LG1372" s="70"/>
      <c r="LH1372" s="70"/>
      <c r="LI1372" s="70"/>
      <c r="LJ1372" s="70"/>
      <c r="LK1372" s="70"/>
      <c r="LL1372" s="70"/>
      <c r="LM1372" s="70"/>
      <c r="LN1372" s="70"/>
      <c r="LO1372" s="70"/>
      <c r="LP1372" s="70"/>
      <c r="LQ1372" s="70"/>
      <c r="LR1372" s="70"/>
      <c r="LS1372" s="70"/>
      <c r="LT1372" s="70"/>
      <c r="LU1372" s="70"/>
      <c r="LV1372" s="70"/>
      <c r="LW1372" s="70"/>
      <c r="LX1372" s="70"/>
      <c r="LY1372" s="70"/>
      <c r="LZ1372" s="70"/>
      <c r="MA1372" s="70"/>
      <c r="MB1372" s="70"/>
      <c r="MC1372" s="70"/>
      <c r="MD1372" s="70"/>
      <c r="ME1372" s="70"/>
      <c r="MF1372" s="70"/>
      <c r="MG1372" s="70"/>
      <c r="MH1372" s="70"/>
      <c r="MI1372" s="70"/>
      <c r="MJ1372" s="70"/>
      <c r="MK1372" s="70"/>
      <c r="ML1372" s="70"/>
      <c r="MM1372" s="70"/>
      <c r="MN1372" s="70"/>
      <c r="MO1372" s="70"/>
      <c r="MP1372" s="70"/>
      <c r="MQ1372" s="70"/>
      <c r="MR1372" s="70"/>
      <c r="MS1372" s="70"/>
      <c r="MT1372" s="70"/>
      <c r="MU1372" s="70"/>
      <c r="MV1372" s="70"/>
      <c r="MW1372" s="70"/>
      <c r="MX1372" s="70"/>
      <c r="MY1372" s="70"/>
      <c r="MZ1372" s="70"/>
      <c r="NA1372" s="70"/>
      <c r="NB1372" s="70"/>
      <c r="NC1372" s="70"/>
      <c r="ND1372" s="70"/>
      <c r="NE1372" s="70"/>
      <c r="NF1372" s="70"/>
      <c r="NG1372" s="70"/>
      <c r="NH1372" s="70"/>
      <c r="NI1372" s="70"/>
      <c r="NJ1372" s="70"/>
      <c r="NK1372" s="70"/>
      <c r="NL1372" s="70"/>
      <c r="NM1372" s="70"/>
      <c r="NN1372" s="70"/>
      <c r="NO1372" s="70"/>
      <c r="NP1372" s="70"/>
      <c r="NQ1372" s="70"/>
      <c r="NR1372" s="70"/>
      <c r="NS1372" s="70"/>
      <c r="NT1372" s="70"/>
      <c r="NU1372" s="70"/>
      <c r="NV1372" s="70"/>
      <c r="NW1372" s="70"/>
      <c r="NX1372" s="70"/>
      <c r="NY1372" s="70"/>
      <c r="NZ1372" s="70"/>
      <c r="OA1372" s="70"/>
      <c r="OB1372" s="70"/>
      <c r="OC1372" s="70"/>
      <c r="OD1372" s="70"/>
      <c r="OE1372" s="70"/>
      <c r="OF1372" s="70"/>
      <c r="OG1372" s="70"/>
      <c r="OH1372" s="70"/>
      <c r="OI1372" s="70"/>
      <c r="OJ1372" s="70"/>
      <c r="OK1372" s="70"/>
      <c r="OL1372" s="70"/>
      <c r="OM1372" s="70"/>
      <c r="ON1372" s="70"/>
      <c r="OO1372" s="70"/>
      <c r="OP1372" s="70"/>
      <c r="OQ1372" s="70"/>
      <c r="OR1372" s="70"/>
      <c r="OS1372" s="70"/>
      <c r="OT1372" s="70"/>
      <c r="OU1372" s="70"/>
      <c r="OV1372" s="70"/>
      <c r="OW1372" s="70"/>
      <c r="OX1372" s="70"/>
      <c r="OY1372" s="70"/>
      <c r="OZ1372" s="70"/>
      <c r="PA1372" s="70"/>
      <c r="PB1372" s="70"/>
      <c r="PC1372" s="70"/>
      <c r="PD1372" s="70"/>
      <c r="PE1372" s="70"/>
      <c r="PF1372" s="70"/>
      <c r="PG1372" s="70"/>
      <c r="PH1372" s="70"/>
      <c r="PI1372" s="70"/>
      <c r="PJ1372" s="70"/>
      <c r="PK1372" s="70"/>
      <c r="PL1372" s="70"/>
      <c r="PM1372" s="70"/>
      <c r="PN1372" s="70"/>
      <c r="PO1372" s="70"/>
      <c r="PP1372" s="70"/>
      <c r="PQ1372" s="70"/>
      <c r="PR1372" s="70"/>
      <c r="PS1372" s="70"/>
      <c r="PT1372" s="70"/>
      <c r="PU1372" s="70"/>
      <c r="PV1372" s="70"/>
      <c r="PW1372" s="70"/>
      <c r="PX1372" s="70"/>
      <c r="PY1372" s="70"/>
      <c r="PZ1372" s="70"/>
      <c r="QA1372" s="70"/>
      <c r="QB1372" s="70"/>
      <c r="QC1372" s="70"/>
      <c r="QD1372" s="70"/>
      <c r="QE1372" s="70"/>
      <c r="QF1372" s="70"/>
      <c r="QG1372" s="70"/>
      <c r="QH1372" s="70"/>
      <c r="QI1372" s="70"/>
      <c r="QJ1372" s="70"/>
      <c r="QK1372" s="70"/>
      <c r="QL1372" s="70"/>
      <c r="QM1372" s="70"/>
      <c r="QN1372" s="70"/>
      <c r="QO1372" s="70"/>
      <c r="QP1372" s="70"/>
      <c r="QQ1372" s="70"/>
      <c r="QR1372" s="70"/>
      <c r="QS1372" s="70"/>
      <c r="QT1372" s="70"/>
      <c r="QU1372" s="70"/>
      <c r="QV1372" s="70"/>
      <c r="QW1372" s="70"/>
      <c r="QX1372" s="70"/>
      <c r="QY1372" s="70"/>
      <c r="QZ1372" s="70"/>
      <c r="RA1372" s="70"/>
      <c r="RB1372" s="70"/>
      <c r="RC1372" s="70"/>
      <c r="RD1372" s="70"/>
      <c r="RE1372" s="70"/>
      <c r="RF1372" s="70"/>
      <c r="RG1372" s="70"/>
      <c r="RH1372" s="70"/>
      <c r="RI1372" s="70"/>
      <c r="RJ1372" s="70"/>
      <c r="RK1372" s="70"/>
      <c r="RL1372" s="70"/>
      <c r="RM1372" s="70"/>
      <c r="RN1372" s="70"/>
      <c r="RO1372" s="70"/>
      <c r="RP1372" s="70"/>
      <c r="RQ1372" s="70"/>
      <c r="RR1372" s="70"/>
      <c r="RS1372" s="70"/>
      <c r="RT1372" s="70"/>
      <c r="RU1372" s="70"/>
      <c r="RV1372" s="70"/>
      <c r="RW1372" s="70"/>
      <c r="RX1372" s="70"/>
      <c r="RY1372" s="70"/>
      <c r="RZ1372" s="70"/>
      <c r="SA1372" s="70"/>
      <c r="SB1372" s="70"/>
      <c r="SC1372" s="70"/>
      <c r="SD1372" s="70"/>
      <c r="SE1372" s="70"/>
      <c r="SF1372" s="70"/>
      <c r="SG1372" s="70"/>
      <c r="SH1372" s="70"/>
      <c r="SI1372" s="70"/>
      <c r="SJ1372" s="70"/>
      <c r="SK1372" s="70"/>
      <c r="SL1372" s="70"/>
      <c r="SM1372" s="70"/>
      <c r="SN1372" s="70"/>
      <c r="SO1372" s="70"/>
      <c r="SP1372" s="70"/>
      <c r="SQ1372" s="70"/>
      <c r="SR1372" s="70"/>
      <c r="SS1372" s="70"/>
      <c r="ST1372" s="70"/>
      <c r="SU1372" s="70"/>
      <c r="SV1372" s="70"/>
      <c r="SW1372" s="70"/>
      <c r="SX1372" s="70"/>
      <c r="SY1372" s="70"/>
      <c r="SZ1372" s="70"/>
    </row>
    <row r="1373" spans="1:520" ht="16.5" customHeight="1" x14ac:dyDescent="0.2">
      <c r="A1373" s="20">
        <v>765</v>
      </c>
      <c r="B1373" s="20" t="s">
        <v>62</v>
      </c>
      <c r="C1373" s="20" t="s">
        <v>936</v>
      </c>
      <c r="D1373" s="20" t="s">
        <v>38</v>
      </c>
      <c r="E1373" s="20" t="s">
        <v>1352</v>
      </c>
      <c r="F1373" s="22" t="s">
        <v>969</v>
      </c>
      <c r="G1373" s="20" t="s">
        <v>37</v>
      </c>
      <c r="H1373" s="20" t="s">
        <v>154</v>
      </c>
      <c r="I1373" s="20" t="s">
        <v>81</v>
      </c>
      <c r="J1373" s="22" t="s">
        <v>936</v>
      </c>
      <c r="K1373" s="20"/>
      <c r="L1373" s="20"/>
      <c r="M1373" s="20"/>
      <c r="N1373" s="20"/>
      <c r="O1373" s="23"/>
      <c r="P1373" s="23">
        <v>15900000</v>
      </c>
      <c r="Q1373" s="24">
        <v>1</v>
      </c>
      <c r="R1373" s="25">
        <v>45689</v>
      </c>
      <c r="S1373" s="20" t="s">
        <v>83</v>
      </c>
      <c r="T1373" s="26">
        <f t="shared" si="23"/>
        <v>15900000</v>
      </c>
      <c r="U1373" s="27" t="s">
        <v>100</v>
      </c>
      <c r="V1373" s="27" t="s">
        <v>100</v>
      </c>
      <c r="W1373" s="70"/>
      <c r="X1373" s="70"/>
      <c r="Y1373" s="70"/>
      <c r="Z1373" s="70"/>
      <c r="AA1373" s="70"/>
      <c r="AB1373" s="70"/>
      <c r="AC1373" s="70"/>
      <c r="AD1373" s="70"/>
      <c r="AE1373" s="70"/>
      <c r="AF1373" s="70"/>
      <c r="AG1373" s="70"/>
      <c r="AH1373" s="70"/>
      <c r="AI1373" s="70"/>
      <c r="AJ1373" s="70"/>
      <c r="AK1373" s="70"/>
      <c r="AL1373" s="70"/>
      <c r="AM1373" s="70"/>
      <c r="AN1373" s="70"/>
      <c r="AO1373" s="70"/>
      <c r="AP1373" s="70"/>
      <c r="AQ1373" s="70"/>
      <c r="AR1373" s="70"/>
      <c r="AS1373" s="70"/>
      <c r="AT1373" s="70"/>
      <c r="AU1373" s="70"/>
      <c r="AV1373" s="70"/>
      <c r="AW1373" s="70"/>
      <c r="AX1373" s="70"/>
      <c r="AY1373" s="70"/>
      <c r="AZ1373" s="70"/>
      <c r="BA1373" s="70"/>
      <c r="BB1373" s="70"/>
      <c r="BC1373" s="70"/>
      <c r="BD1373" s="70"/>
      <c r="BE1373" s="70"/>
      <c r="BF1373" s="70"/>
      <c r="BG1373" s="70"/>
      <c r="BH1373" s="70"/>
      <c r="BI1373" s="70"/>
      <c r="BJ1373" s="70"/>
      <c r="BK1373" s="70"/>
      <c r="BL1373" s="70"/>
      <c r="BM1373" s="70"/>
      <c r="BN1373" s="70"/>
      <c r="BO1373" s="70"/>
      <c r="BP1373" s="70"/>
      <c r="BQ1373" s="70"/>
      <c r="BR1373" s="70"/>
      <c r="BS1373" s="70"/>
      <c r="BT1373" s="70"/>
      <c r="BU1373" s="70"/>
      <c r="BV1373" s="70"/>
      <c r="BW1373" s="70"/>
      <c r="BX1373" s="70"/>
      <c r="BY1373" s="70"/>
      <c r="BZ1373" s="70"/>
      <c r="CA1373" s="70"/>
      <c r="CB1373" s="70"/>
      <c r="CC1373" s="70"/>
      <c r="CD1373" s="70"/>
      <c r="CE1373" s="70"/>
      <c r="CF1373" s="70"/>
      <c r="CG1373" s="70"/>
      <c r="CH1373" s="70"/>
      <c r="CI1373" s="70"/>
      <c r="CJ1373" s="70"/>
      <c r="CK1373" s="70"/>
      <c r="CL1373" s="70"/>
      <c r="CM1373" s="70"/>
      <c r="CN1373" s="70"/>
      <c r="CO1373" s="70"/>
      <c r="CP1373" s="70"/>
      <c r="CQ1373" s="70"/>
      <c r="CR1373" s="70"/>
      <c r="CS1373" s="70"/>
      <c r="CT1373" s="70"/>
      <c r="CU1373" s="70"/>
      <c r="CV1373" s="70"/>
      <c r="CW1373" s="70"/>
      <c r="CX1373" s="70"/>
      <c r="CY1373" s="70"/>
      <c r="CZ1373" s="70"/>
      <c r="DA1373" s="70"/>
      <c r="DB1373" s="70"/>
      <c r="DC1373" s="70"/>
      <c r="DD1373" s="70"/>
      <c r="DE1373" s="70"/>
      <c r="DF1373" s="70"/>
      <c r="DG1373" s="70"/>
      <c r="DH1373" s="70"/>
      <c r="DI1373" s="70"/>
      <c r="DJ1373" s="70"/>
      <c r="DK1373" s="70"/>
      <c r="DL1373" s="70"/>
      <c r="DM1373" s="70"/>
      <c r="DN1373" s="70"/>
      <c r="DO1373" s="70"/>
      <c r="DP1373" s="70"/>
      <c r="DQ1373" s="70"/>
      <c r="DR1373" s="70"/>
      <c r="DS1373" s="70"/>
      <c r="DT1373" s="70"/>
      <c r="DU1373" s="70"/>
      <c r="DV1373" s="70"/>
      <c r="DW1373" s="70"/>
      <c r="DX1373" s="70"/>
      <c r="DY1373" s="70"/>
      <c r="DZ1373" s="70"/>
      <c r="EA1373" s="70"/>
      <c r="EB1373" s="70"/>
      <c r="EC1373" s="70"/>
      <c r="ED1373" s="70"/>
      <c r="EE1373" s="70"/>
      <c r="EF1373" s="70"/>
      <c r="EG1373" s="70"/>
      <c r="EH1373" s="70"/>
      <c r="EI1373" s="70"/>
      <c r="EJ1373" s="70"/>
      <c r="EK1373" s="70"/>
      <c r="EL1373" s="70"/>
      <c r="EM1373" s="70"/>
      <c r="EN1373" s="70"/>
      <c r="EO1373" s="70"/>
      <c r="EP1373" s="70"/>
      <c r="EQ1373" s="70"/>
      <c r="ER1373" s="70"/>
      <c r="ES1373" s="70"/>
      <c r="ET1373" s="70"/>
      <c r="EU1373" s="70"/>
      <c r="EV1373" s="70"/>
      <c r="EW1373" s="70"/>
      <c r="EX1373" s="70"/>
      <c r="EY1373" s="70"/>
      <c r="EZ1373" s="70"/>
      <c r="FA1373" s="70"/>
      <c r="FB1373" s="70"/>
      <c r="FC1373" s="70"/>
      <c r="FD1373" s="70"/>
      <c r="FE1373" s="70"/>
      <c r="FF1373" s="70"/>
      <c r="FG1373" s="70"/>
      <c r="FH1373" s="70"/>
      <c r="FI1373" s="70"/>
      <c r="FJ1373" s="70"/>
      <c r="FK1373" s="70"/>
      <c r="FL1373" s="70"/>
      <c r="FM1373" s="70"/>
      <c r="FN1373" s="70"/>
      <c r="FO1373" s="70"/>
      <c r="FP1373" s="70"/>
      <c r="FQ1373" s="70"/>
      <c r="FR1373" s="70"/>
      <c r="FS1373" s="70"/>
      <c r="FT1373" s="70"/>
      <c r="FU1373" s="70"/>
      <c r="FV1373" s="70"/>
      <c r="FW1373" s="70"/>
      <c r="FX1373" s="70"/>
      <c r="FY1373" s="70"/>
      <c r="FZ1373" s="70"/>
      <c r="GA1373" s="70"/>
      <c r="GB1373" s="70"/>
      <c r="GC1373" s="70"/>
      <c r="GD1373" s="70"/>
      <c r="GE1373" s="70"/>
      <c r="GF1373" s="70"/>
      <c r="GG1373" s="70"/>
      <c r="GH1373" s="70"/>
      <c r="GI1373" s="70"/>
      <c r="GJ1373" s="70"/>
      <c r="GK1373" s="70"/>
      <c r="GL1373" s="70"/>
      <c r="GM1373" s="70"/>
      <c r="GN1373" s="70"/>
      <c r="GO1373" s="70"/>
      <c r="GP1373" s="70"/>
      <c r="GQ1373" s="70"/>
      <c r="GR1373" s="70"/>
      <c r="GS1373" s="70"/>
      <c r="GT1373" s="70"/>
      <c r="GU1373" s="70"/>
      <c r="GV1373" s="70"/>
      <c r="GW1373" s="70"/>
      <c r="GX1373" s="70"/>
      <c r="GY1373" s="70"/>
      <c r="GZ1373" s="70"/>
      <c r="HA1373" s="70"/>
      <c r="HB1373" s="70"/>
      <c r="HC1373" s="70"/>
      <c r="HD1373" s="70"/>
      <c r="HE1373" s="70"/>
      <c r="HF1373" s="70"/>
      <c r="HG1373" s="70"/>
      <c r="HH1373" s="70"/>
      <c r="HI1373" s="70"/>
      <c r="HJ1373" s="70"/>
      <c r="HK1373" s="70"/>
      <c r="HL1373" s="70"/>
      <c r="HM1373" s="70"/>
      <c r="HN1373" s="70"/>
      <c r="HO1373" s="70"/>
      <c r="HP1373" s="70"/>
      <c r="HQ1373" s="70"/>
      <c r="HR1373" s="70"/>
      <c r="HS1373" s="70"/>
      <c r="HT1373" s="70"/>
      <c r="HU1373" s="70"/>
      <c r="HV1373" s="70"/>
      <c r="HW1373" s="70"/>
      <c r="HX1373" s="70"/>
      <c r="HY1373" s="70"/>
      <c r="HZ1373" s="70"/>
      <c r="IA1373" s="70"/>
      <c r="IB1373" s="70"/>
      <c r="IC1373" s="70"/>
      <c r="ID1373" s="70"/>
      <c r="IE1373" s="70"/>
      <c r="IF1373" s="70"/>
      <c r="IG1373" s="70"/>
      <c r="IH1373" s="70"/>
      <c r="II1373" s="70"/>
      <c r="IJ1373" s="70"/>
      <c r="IK1373" s="70"/>
      <c r="IL1373" s="70"/>
      <c r="IM1373" s="70"/>
      <c r="IN1373" s="70"/>
      <c r="IO1373" s="70"/>
      <c r="IP1373" s="70"/>
      <c r="IQ1373" s="70"/>
      <c r="IR1373" s="70"/>
      <c r="IS1373" s="70"/>
      <c r="IT1373" s="70"/>
      <c r="IU1373" s="70"/>
      <c r="IV1373" s="70"/>
      <c r="IW1373" s="70"/>
      <c r="IX1373" s="70"/>
      <c r="IY1373" s="70"/>
      <c r="IZ1373" s="70"/>
      <c r="JA1373" s="70"/>
      <c r="JB1373" s="70"/>
      <c r="JC1373" s="70"/>
      <c r="JD1373" s="70"/>
      <c r="JE1373" s="70"/>
      <c r="JF1373" s="70"/>
      <c r="JG1373" s="70"/>
      <c r="JH1373" s="70"/>
      <c r="JI1373" s="70"/>
      <c r="JJ1373" s="70"/>
      <c r="JK1373" s="70"/>
      <c r="JL1373" s="70"/>
      <c r="JM1373" s="70"/>
      <c r="JN1373" s="70"/>
      <c r="JO1373" s="70"/>
      <c r="JP1373" s="70"/>
      <c r="JQ1373" s="70"/>
      <c r="JR1373" s="70"/>
      <c r="JS1373" s="70"/>
      <c r="JT1373" s="70"/>
      <c r="JU1373" s="70"/>
      <c r="JV1373" s="70"/>
      <c r="JW1373" s="70"/>
      <c r="JX1373" s="70"/>
      <c r="JY1373" s="70"/>
      <c r="JZ1373" s="70"/>
      <c r="KA1373" s="70"/>
      <c r="KB1373" s="70"/>
      <c r="KC1373" s="70"/>
      <c r="KD1373" s="70"/>
      <c r="KE1373" s="70"/>
      <c r="KF1373" s="70"/>
      <c r="KG1373" s="70"/>
      <c r="KH1373" s="70"/>
      <c r="KI1373" s="70"/>
      <c r="KJ1373" s="70"/>
      <c r="KK1373" s="70"/>
      <c r="KL1373" s="70"/>
      <c r="KM1373" s="70"/>
      <c r="KN1373" s="70"/>
      <c r="KO1373" s="70"/>
      <c r="KP1373" s="70"/>
      <c r="KQ1373" s="70"/>
      <c r="KR1373" s="70"/>
      <c r="KS1373" s="70"/>
      <c r="KT1373" s="70"/>
      <c r="KU1373" s="70"/>
      <c r="KV1373" s="70"/>
      <c r="KW1373" s="70"/>
      <c r="KX1373" s="70"/>
      <c r="KY1373" s="70"/>
      <c r="KZ1373" s="70"/>
      <c r="LA1373" s="70"/>
      <c r="LB1373" s="70"/>
      <c r="LC1373" s="70"/>
      <c r="LD1373" s="70"/>
      <c r="LE1373" s="70"/>
      <c r="LF1373" s="70"/>
      <c r="LG1373" s="70"/>
      <c r="LH1373" s="70"/>
      <c r="LI1373" s="70"/>
      <c r="LJ1373" s="70"/>
      <c r="LK1373" s="70"/>
      <c r="LL1373" s="70"/>
      <c r="LM1373" s="70"/>
      <c r="LN1373" s="70"/>
      <c r="LO1373" s="70"/>
      <c r="LP1373" s="70"/>
      <c r="LQ1373" s="70"/>
      <c r="LR1373" s="70"/>
      <c r="LS1373" s="70"/>
      <c r="LT1373" s="70"/>
      <c r="LU1373" s="70"/>
      <c r="LV1373" s="70"/>
      <c r="LW1373" s="70"/>
      <c r="LX1373" s="70"/>
      <c r="LY1373" s="70"/>
      <c r="LZ1373" s="70"/>
      <c r="MA1373" s="70"/>
      <c r="MB1373" s="70"/>
      <c r="MC1373" s="70"/>
      <c r="MD1373" s="70"/>
      <c r="ME1373" s="70"/>
      <c r="MF1373" s="70"/>
      <c r="MG1373" s="70"/>
      <c r="MH1373" s="70"/>
      <c r="MI1373" s="70"/>
      <c r="MJ1373" s="70"/>
      <c r="MK1373" s="70"/>
      <c r="ML1373" s="70"/>
      <c r="MM1373" s="70"/>
      <c r="MN1373" s="70"/>
      <c r="MO1373" s="70"/>
      <c r="MP1373" s="70"/>
      <c r="MQ1373" s="70"/>
      <c r="MR1373" s="70"/>
      <c r="MS1373" s="70"/>
      <c r="MT1373" s="70"/>
      <c r="MU1373" s="70"/>
      <c r="MV1373" s="70"/>
      <c r="MW1373" s="70"/>
      <c r="MX1373" s="70"/>
      <c r="MY1373" s="70"/>
      <c r="MZ1373" s="70"/>
      <c r="NA1373" s="70"/>
      <c r="NB1373" s="70"/>
      <c r="NC1373" s="70"/>
      <c r="ND1373" s="70"/>
      <c r="NE1373" s="70"/>
      <c r="NF1373" s="70"/>
      <c r="NG1373" s="70"/>
      <c r="NH1373" s="70"/>
      <c r="NI1373" s="70"/>
      <c r="NJ1373" s="70"/>
      <c r="NK1373" s="70"/>
      <c r="NL1373" s="70"/>
      <c r="NM1373" s="70"/>
      <c r="NN1373" s="70"/>
      <c r="NO1373" s="70"/>
      <c r="NP1373" s="70"/>
      <c r="NQ1373" s="70"/>
      <c r="NR1373" s="70"/>
      <c r="NS1373" s="70"/>
      <c r="NT1373" s="70"/>
      <c r="NU1373" s="70"/>
      <c r="NV1373" s="70"/>
      <c r="NW1373" s="70"/>
      <c r="NX1373" s="70"/>
      <c r="NY1373" s="70"/>
      <c r="NZ1373" s="70"/>
      <c r="OA1373" s="70"/>
      <c r="OB1373" s="70"/>
      <c r="OC1373" s="70"/>
      <c r="OD1373" s="70"/>
      <c r="OE1373" s="70"/>
      <c r="OF1373" s="70"/>
      <c r="OG1373" s="70"/>
      <c r="OH1373" s="70"/>
      <c r="OI1373" s="70"/>
      <c r="OJ1373" s="70"/>
      <c r="OK1373" s="70"/>
      <c r="OL1373" s="70"/>
      <c r="OM1373" s="70"/>
      <c r="ON1373" s="70"/>
      <c r="OO1373" s="70"/>
      <c r="OP1373" s="70"/>
      <c r="OQ1373" s="70"/>
      <c r="OR1373" s="70"/>
      <c r="OS1373" s="70"/>
      <c r="OT1373" s="70"/>
      <c r="OU1373" s="70"/>
      <c r="OV1373" s="70"/>
      <c r="OW1373" s="70"/>
      <c r="OX1373" s="70"/>
      <c r="OY1373" s="70"/>
      <c r="OZ1373" s="70"/>
      <c r="PA1373" s="70"/>
      <c r="PB1373" s="70"/>
      <c r="PC1373" s="70"/>
      <c r="PD1373" s="70"/>
      <c r="PE1373" s="70"/>
      <c r="PF1373" s="70"/>
      <c r="PG1373" s="70"/>
      <c r="PH1373" s="70"/>
      <c r="PI1373" s="70"/>
      <c r="PJ1373" s="70"/>
      <c r="PK1373" s="70"/>
      <c r="PL1373" s="70"/>
      <c r="PM1373" s="70"/>
      <c r="PN1373" s="70"/>
      <c r="PO1373" s="70"/>
      <c r="PP1373" s="70"/>
      <c r="PQ1373" s="70"/>
      <c r="PR1373" s="70"/>
      <c r="PS1373" s="70"/>
      <c r="PT1373" s="70"/>
      <c r="PU1373" s="70"/>
      <c r="PV1373" s="70"/>
      <c r="PW1373" s="70"/>
      <c r="PX1373" s="70"/>
      <c r="PY1373" s="70"/>
      <c r="PZ1373" s="70"/>
      <c r="QA1373" s="70"/>
      <c r="QB1373" s="70"/>
      <c r="QC1373" s="70"/>
      <c r="QD1373" s="70"/>
      <c r="QE1373" s="70"/>
      <c r="QF1373" s="70"/>
      <c r="QG1373" s="70"/>
      <c r="QH1373" s="70"/>
      <c r="QI1373" s="70"/>
      <c r="QJ1373" s="70"/>
      <c r="QK1373" s="70"/>
      <c r="QL1373" s="70"/>
      <c r="QM1373" s="70"/>
      <c r="QN1373" s="70"/>
      <c r="QO1373" s="70"/>
      <c r="QP1373" s="70"/>
      <c r="QQ1373" s="70"/>
      <c r="QR1373" s="70"/>
      <c r="QS1373" s="70"/>
      <c r="QT1373" s="70"/>
      <c r="QU1373" s="70"/>
      <c r="QV1373" s="70"/>
      <c r="QW1373" s="70"/>
      <c r="QX1373" s="70"/>
      <c r="QY1373" s="70"/>
      <c r="QZ1373" s="70"/>
      <c r="RA1373" s="70"/>
      <c r="RB1373" s="70"/>
      <c r="RC1373" s="70"/>
      <c r="RD1373" s="70"/>
      <c r="RE1373" s="70"/>
      <c r="RF1373" s="70"/>
      <c r="RG1373" s="70"/>
      <c r="RH1373" s="70"/>
      <c r="RI1373" s="70"/>
      <c r="RJ1373" s="70"/>
      <c r="RK1373" s="70"/>
      <c r="RL1373" s="70"/>
      <c r="RM1373" s="70"/>
      <c r="RN1373" s="70"/>
      <c r="RO1373" s="70"/>
      <c r="RP1373" s="70"/>
      <c r="RQ1373" s="70"/>
      <c r="RR1373" s="70"/>
      <c r="RS1373" s="70"/>
      <c r="RT1373" s="70"/>
      <c r="RU1373" s="70"/>
      <c r="RV1373" s="70"/>
      <c r="RW1373" s="70"/>
      <c r="RX1373" s="70"/>
      <c r="RY1373" s="70"/>
      <c r="RZ1373" s="70"/>
      <c r="SA1373" s="70"/>
      <c r="SB1373" s="70"/>
      <c r="SC1373" s="70"/>
      <c r="SD1373" s="70"/>
      <c r="SE1373" s="70"/>
      <c r="SF1373" s="70"/>
      <c r="SG1373" s="70"/>
      <c r="SH1373" s="70"/>
      <c r="SI1373" s="70"/>
      <c r="SJ1373" s="70"/>
      <c r="SK1373" s="70"/>
      <c r="SL1373" s="70"/>
      <c r="SM1373" s="70"/>
      <c r="SN1373" s="70"/>
      <c r="SO1373" s="70"/>
      <c r="SP1373" s="70"/>
      <c r="SQ1373" s="70"/>
      <c r="SR1373" s="70"/>
      <c r="SS1373" s="70"/>
      <c r="ST1373" s="70"/>
      <c r="SU1373" s="70"/>
      <c r="SV1373" s="70"/>
      <c r="SW1373" s="70"/>
      <c r="SX1373" s="70"/>
      <c r="SY1373" s="70"/>
      <c r="SZ1373" s="70"/>
    </row>
    <row r="1374" spans="1:520" ht="16.5" customHeight="1" x14ac:dyDescent="0.2">
      <c r="A1374" s="20">
        <v>766</v>
      </c>
      <c r="B1374" s="20" t="s">
        <v>62</v>
      </c>
      <c r="C1374" s="20" t="s">
        <v>936</v>
      </c>
      <c r="D1374" s="20" t="s">
        <v>38</v>
      </c>
      <c r="E1374" s="20" t="s">
        <v>1352</v>
      </c>
      <c r="F1374" s="22" t="s">
        <v>969</v>
      </c>
      <c r="G1374" s="20" t="s">
        <v>37</v>
      </c>
      <c r="H1374" s="20" t="s">
        <v>154</v>
      </c>
      <c r="I1374" s="20" t="s">
        <v>81</v>
      </c>
      <c r="J1374" s="22" t="s">
        <v>936</v>
      </c>
      <c r="K1374" s="20"/>
      <c r="L1374" s="20"/>
      <c r="M1374" s="20"/>
      <c r="N1374" s="20"/>
      <c r="O1374" s="23"/>
      <c r="P1374" s="23">
        <v>15900000</v>
      </c>
      <c r="Q1374" s="24">
        <v>1</v>
      </c>
      <c r="R1374" s="25">
        <v>45717</v>
      </c>
      <c r="S1374" s="20" t="s">
        <v>83</v>
      </c>
      <c r="T1374" s="26">
        <f t="shared" si="23"/>
        <v>15900000</v>
      </c>
      <c r="U1374" s="27" t="s">
        <v>100</v>
      </c>
      <c r="V1374" s="27" t="s">
        <v>100</v>
      </c>
      <c r="W1374" s="70"/>
      <c r="X1374" s="70"/>
      <c r="Y1374" s="70"/>
      <c r="Z1374" s="70"/>
      <c r="AA1374" s="70"/>
      <c r="AB1374" s="70"/>
      <c r="AC1374" s="70"/>
      <c r="AD1374" s="70"/>
      <c r="AE1374" s="70"/>
      <c r="AF1374" s="70"/>
      <c r="AG1374" s="70"/>
      <c r="AH1374" s="70"/>
      <c r="AI1374" s="70"/>
      <c r="AJ1374" s="70"/>
      <c r="AK1374" s="70"/>
      <c r="AL1374" s="70"/>
      <c r="AM1374" s="70"/>
      <c r="AN1374" s="70"/>
      <c r="AO1374" s="70"/>
      <c r="AP1374" s="70"/>
      <c r="AQ1374" s="70"/>
      <c r="AR1374" s="70"/>
      <c r="AS1374" s="70"/>
      <c r="AT1374" s="70"/>
      <c r="AU1374" s="70"/>
      <c r="AV1374" s="70"/>
      <c r="AW1374" s="70"/>
      <c r="AX1374" s="70"/>
      <c r="AY1374" s="70"/>
      <c r="AZ1374" s="70"/>
      <c r="BA1374" s="70"/>
      <c r="BB1374" s="70"/>
      <c r="BC1374" s="70"/>
      <c r="BD1374" s="70"/>
      <c r="BE1374" s="70"/>
      <c r="BF1374" s="70"/>
      <c r="BG1374" s="70"/>
      <c r="BH1374" s="70"/>
      <c r="BI1374" s="70"/>
      <c r="BJ1374" s="70"/>
      <c r="BK1374" s="70"/>
      <c r="BL1374" s="70"/>
      <c r="BM1374" s="70"/>
      <c r="BN1374" s="70"/>
      <c r="BO1374" s="70"/>
      <c r="BP1374" s="70"/>
      <c r="BQ1374" s="70"/>
      <c r="BR1374" s="70"/>
      <c r="BS1374" s="70"/>
      <c r="BT1374" s="70"/>
      <c r="BU1374" s="70"/>
      <c r="BV1374" s="70"/>
      <c r="BW1374" s="70"/>
      <c r="BX1374" s="70"/>
      <c r="BY1374" s="70"/>
      <c r="BZ1374" s="70"/>
      <c r="CA1374" s="70"/>
      <c r="CB1374" s="70"/>
      <c r="CC1374" s="70"/>
      <c r="CD1374" s="70"/>
      <c r="CE1374" s="70"/>
      <c r="CF1374" s="70"/>
      <c r="CG1374" s="70"/>
      <c r="CH1374" s="70"/>
      <c r="CI1374" s="70"/>
      <c r="CJ1374" s="70"/>
      <c r="CK1374" s="70"/>
      <c r="CL1374" s="70"/>
      <c r="CM1374" s="70"/>
      <c r="CN1374" s="70"/>
      <c r="CO1374" s="70"/>
      <c r="CP1374" s="70"/>
      <c r="CQ1374" s="70"/>
      <c r="CR1374" s="70"/>
      <c r="CS1374" s="70"/>
      <c r="CT1374" s="70"/>
      <c r="CU1374" s="70"/>
      <c r="CV1374" s="70"/>
      <c r="CW1374" s="70"/>
      <c r="CX1374" s="70"/>
      <c r="CY1374" s="70"/>
      <c r="CZ1374" s="70"/>
      <c r="DA1374" s="70"/>
      <c r="DB1374" s="70"/>
      <c r="DC1374" s="70"/>
      <c r="DD1374" s="70"/>
      <c r="DE1374" s="70"/>
      <c r="DF1374" s="70"/>
      <c r="DG1374" s="70"/>
      <c r="DH1374" s="70"/>
      <c r="DI1374" s="70"/>
      <c r="DJ1374" s="70"/>
      <c r="DK1374" s="70"/>
      <c r="DL1374" s="70"/>
      <c r="DM1374" s="70"/>
      <c r="DN1374" s="70"/>
      <c r="DO1374" s="70"/>
      <c r="DP1374" s="70"/>
      <c r="DQ1374" s="70"/>
      <c r="DR1374" s="70"/>
      <c r="DS1374" s="70"/>
      <c r="DT1374" s="70"/>
      <c r="DU1374" s="70"/>
      <c r="DV1374" s="70"/>
      <c r="DW1374" s="70"/>
      <c r="DX1374" s="70"/>
      <c r="DY1374" s="70"/>
      <c r="DZ1374" s="70"/>
      <c r="EA1374" s="70"/>
      <c r="EB1374" s="70"/>
      <c r="EC1374" s="70"/>
      <c r="ED1374" s="70"/>
      <c r="EE1374" s="70"/>
      <c r="EF1374" s="70"/>
      <c r="EG1374" s="70"/>
      <c r="EH1374" s="70"/>
      <c r="EI1374" s="70"/>
      <c r="EJ1374" s="70"/>
      <c r="EK1374" s="70"/>
      <c r="EL1374" s="70"/>
      <c r="EM1374" s="70"/>
      <c r="EN1374" s="70"/>
      <c r="EO1374" s="70"/>
      <c r="EP1374" s="70"/>
      <c r="EQ1374" s="70"/>
      <c r="ER1374" s="70"/>
      <c r="ES1374" s="70"/>
      <c r="ET1374" s="70"/>
      <c r="EU1374" s="70"/>
      <c r="EV1374" s="70"/>
      <c r="EW1374" s="70"/>
      <c r="EX1374" s="70"/>
      <c r="EY1374" s="70"/>
      <c r="EZ1374" s="70"/>
      <c r="FA1374" s="70"/>
      <c r="FB1374" s="70"/>
      <c r="FC1374" s="70"/>
      <c r="FD1374" s="70"/>
      <c r="FE1374" s="70"/>
      <c r="FF1374" s="70"/>
      <c r="FG1374" s="70"/>
      <c r="FH1374" s="70"/>
      <c r="FI1374" s="70"/>
      <c r="FJ1374" s="70"/>
      <c r="FK1374" s="70"/>
      <c r="FL1374" s="70"/>
      <c r="FM1374" s="70"/>
      <c r="FN1374" s="70"/>
      <c r="FO1374" s="70"/>
      <c r="FP1374" s="70"/>
      <c r="FQ1374" s="70"/>
      <c r="FR1374" s="70"/>
      <c r="FS1374" s="70"/>
      <c r="FT1374" s="70"/>
      <c r="FU1374" s="70"/>
      <c r="FV1374" s="70"/>
      <c r="FW1374" s="70"/>
      <c r="FX1374" s="70"/>
      <c r="FY1374" s="70"/>
      <c r="FZ1374" s="70"/>
      <c r="GA1374" s="70"/>
      <c r="GB1374" s="70"/>
      <c r="GC1374" s="70"/>
      <c r="GD1374" s="70"/>
      <c r="GE1374" s="70"/>
      <c r="GF1374" s="70"/>
      <c r="GG1374" s="70"/>
      <c r="GH1374" s="70"/>
      <c r="GI1374" s="70"/>
      <c r="GJ1374" s="70"/>
      <c r="GK1374" s="70"/>
      <c r="GL1374" s="70"/>
      <c r="GM1374" s="70"/>
      <c r="GN1374" s="70"/>
      <c r="GO1374" s="70"/>
      <c r="GP1374" s="70"/>
      <c r="GQ1374" s="70"/>
      <c r="GR1374" s="70"/>
      <c r="GS1374" s="70"/>
      <c r="GT1374" s="70"/>
      <c r="GU1374" s="70"/>
      <c r="GV1374" s="70"/>
      <c r="GW1374" s="70"/>
      <c r="GX1374" s="70"/>
      <c r="GY1374" s="70"/>
      <c r="GZ1374" s="70"/>
      <c r="HA1374" s="70"/>
      <c r="HB1374" s="70"/>
      <c r="HC1374" s="70"/>
      <c r="HD1374" s="70"/>
      <c r="HE1374" s="70"/>
      <c r="HF1374" s="70"/>
      <c r="HG1374" s="70"/>
      <c r="HH1374" s="70"/>
      <c r="HI1374" s="70"/>
      <c r="HJ1374" s="70"/>
      <c r="HK1374" s="70"/>
      <c r="HL1374" s="70"/>
      <c r="HM1374" s="70"/>
      <c r="HN1374" s="70"/>
      <c r="HO1374" s="70"/>
      <c r="HP1374" s="70"/>
      <c r="HQ1374" s="70"/>
      <c r="HR1374" s="70"/>
      <c r="HS1374" s="70"/>
      <c r="HT1374" s="70"/>
      <c r="HU1374" s="70"/>
      <c r="HV1374" s="70"/>
      <c r="HW1374" s="70"/>
      <c r="HX1374" s="70"/>
      <c r="HY1374" s="70"/>
      <c r="HZ1374" s="70"/>
      <c r="IA1374" s="70"/>
      <c r="IB1374" s="70"/>
      <c r="IC1374" s="70"/>
      <c r="ID1374" s="70"/>
      <c r="IE1374" s="70"/>
      <c r="IF1374" s="70"/>
      <c r="IG1374" s="70"/>
      <c r="IH1374" s="70"/>
      <c r="II1374" s="70"/>
      <c r="IJ1374" s="70"/>
      <c r="IK1374" s="70"/>
      <c r="IL1374" s="70"/>
      <c r="IM1374" s="70"/>
      <c r="IN1374" s="70"/>
      <c r="IO1374" s="70"/>
      <c r="IP1374" s="70"/>
      <c r="IQ1374" s="70"/>
      <c r="IR1374" s="70"/>
      <c r="IS1374" s="70"/>
      <c r="IT1374" s="70"/>
      <c r="IU1374" s="70"/>
      <c r="IV1374" s="70"/>
      <c r="IW1374" s="70"/>
      <c r="IX1374" s="70"/>
      <c r="IY1374" s="70"/>
      <c r="IZ1374" s="70"/>
      <c r="JA1374" s="70"/>
      <c r="JB1374" s="70"/>
      <c r="JC1374" s="70"/>
      <c r="JD1374" s="70"/>
      <c r="JE1374" s="70"/>
      <c r="JF1374" s="70"/>
      <c r="JG1374" s="70"/>
      <c r="JH1374" s="70"/>
      <c r="JI1374" s="70"/>
      <c r="JJ1374" s="70"/>
      <c r="JK1374" s="70"/>
      <c r="JL1374" s="70"/>
      <c r="JM1374" s="70"/>
      <c r="JN1374" s="70"/>
      <c r="JO1374" s="70"/>
      <c r="JP1374" s="70"/>
      <c r="JQ1374" s="70"/>
      <c r="JR1374" s="70"/>
      <c r="JS1374" s="70"/>
      <c r="JT1374" s="70"/>
      <c r="JU1374" s="70"/>
      <c r="JV1374" s="70"/>
      <c r="JW1374" s="70"/>
      <c r="JX1374" s="70"/>
      <c r="JY1374" s="70"/>
      <c r="JZ1374" s="70"/>
      <c r="KA1374" s="70"/>
      <c r="KB1374" s="70"/>
      <c r="KC1374" s="70"/>
      <c r="KD1374" s="70"/>
      <c r="KE1374" s="70"/>
      <c r="KF1374" s="70"/>
      <c r="KG1374" s="70"/>
      <c r="KH1374" s="70"/>
      <c r="KI1374" s="70"/>
      <c r="KJ1374" s="70"/>
      <c r="KK1374" s="70"/>
      <c r="KL1374" s="70"/>
      <c r="KM1374" s="70"/>
      <c r="KN1374" s="70"/>
      <c r="KO1374" s="70"/>
      <c r="KP1374" s="70"/>
      <c r="KQ1374" s="70"/>
      <c r="KR1374" s="70"/>
      <c r="KS1374" s="70"/>
      <c r="KT1374" s="70"/>
      <c r="KU1374" s="70"/>
      <c r="KV1374" s="70"/>
      <c r="KW1374" s="70"/>
      <c r="KX1374" s="70"/>
      <c r="KY1374" s="70"/>
      <c r="KZ1374" s="70"/>
      <c r="LA1374" s="70"/>
      <c r="LB1374" s="70"/>
      <c r="LC1374" s="70"/>
      <c r="LD1374" s="70"/>
      <c r="LE1374" s="70"/>
      <c r="LF1374" s="70"/>
      <c r="LG1374" s="70"/>
      <c r="LH1374" s="70"/>
      <c r="LI1374" s="70"/>
      <c r="LJ1374" s="70"/>
      <c r="LK1374" s="70"/>
      <c r="LL1374" s="70"/>
      <c r="LM1374" s="70"/>
      <c r="LN1374" s="70"/>
      <c r="LO1374" s="70"/>
      <c r="LP1374" s="70"/>
      <c r="LQ1374" s="70"/>
      <c r="LR1374" s="70"/>
      <c r="LS1374" s="70"/>
      <c r="LT1374" s="70"/>
      <c r="LU1374" s="70"/>
      <c r="LV1374" s="70"/>
      <c r="LW1374" s="70"/>
      <c r="LX1374" s="70"/>
      <c r="LY1374" s="70"/>
      <c r="LZ1374" s="70"/>
      <c r="MA1374" s="70"/>
      <c r="MB1374" s="70"/>
      <c r="MC1374" s="70"/>
      <c r="MD1374" s="70"/>
      <c r="ME1374" s="70"/>
      <c r="MF1374" s="70"/>
      <c r="MG1374" s="70"/>
      <c r="MH1374" s="70"/>
      <c r="MI1374" s="70"/>
      <c r="MJ1374" s="70"/>
      <c r="MK1374" s="70"/>
      <c r="ML1374" s="70"/>
      <c r="MM1374" s="70"/>
      <c r="MN1374" s="70"/>
      <c r="MO1374" s="70"/>
      <c r="MP1374" s="70"/>
      <c r="MQ1374" s="70"/>
      <c r="MR1374" s="70"/>
      <c r="MS1374" s="70"/>
      <c r="MT1374" s="70"/>
      <c r="MU1374" s="70"/>
      <c r="MV1374" s="70"/>
      <c r="MW1374" s="70"/>
      <c r="MX1374" s="70"/>
      <c r="MY1374" s="70"/>
      <c r="MZ1374" s="70"/>
      <c r="NA1374" s="70"/>
      <c r="NB1374" s="70"/>
      <c r="NC1374" s="70"/>
      <c r="ND1374" s="70"/>
      <c r="NE1374" s="70"/>
      <c r="NF1374" s="70"/>
      <c r="NG1374" s="70"/>
      <c r="NH1374" s="70"/>
      <c r="NI1374" s="70"/>
      <c r="NJ1374" s="70"/>
      <c r="NK1374" s="70"/>
      <c r="NL1374" s="70"/>
      <c r="NM1374" s="70"/>
      <c r="NN1374" s="70"/>
      <c r="NO1374" s="70"/>
      <c r="NP1374" s="70"/>
      <c r="NQ1374" s="70"/>
      <c r="NR1374" s="70"/>
      <c r="NS1374" s="70"/>
      <c r="NT1374" s="70"/>
      <c r="NU1374" s="70"/>
      <c r="NV1374" s="70"/>
      <c r="NW1374" s="70"/>
      <c r="NX1374" s="70"/>
      <c r="NY1374" s="70"/>
      <c r="NZ1374" s="70"/>
      <c r="OA1374" s="70"/>
      <c r="OB1374" s="70"/>
      <c r="OC1374" s="70"/>
      <c r="OD1374" s="70"/>
      <c r="OE1374" s="70"/>
      <c r="OF1374" s="70"/>
      <c r="OG1374" s="70"/>
      <c r="OH1374" s="70"/>
      <c r="OI1374" s="70"/>
      <c r="OJ1374" s="70"/>
      <c r="OK1374" s="70"/>
      <c r="OL1374" s="70"/>
      <c r="OM1374" s="70"/>
      <c r="ON1374" s="70"/>
      <c r="OO1374" s="70"/>
      <c r="OP1374" s="70"/>
      <c r="OQ1374" s="70"/>
      <c r="OR1374" s="70"/>
      <c r="OS1374" s="70"/>
      <c r="OT1374" s="70"/>
      <c r="OU1374" s="70"/>
      <c r="OV1374" s="70"/>
      <c r="OW1374" s="70"/>
      <c r="OX1374" s="70"/>
      <c r="OY1374" s="70"/>
      <c r="OZ1374" s="70"/>
      <c r="PA1374" s="70"/>
      <c r="PB1374" s="70"/>
      <c r="PC1374" s="70"/>
      <c r="PD1374" s="70"/>
      <c r="PE1374" s="70"/>
      <c r="PF1374" s="70"/>
      <c r="PG1374" s="70"/>
      <c r="PH1374" s="70"/>
      <c r="PI1374" s="70"/>
      <c r="PJ1374" s="70"/>
      <c r="PK1374" s="70"/>
      <c r="PL1374" s="70"/>
      <c r="PM1374" s="70"/>
      <c r="PN1374" s="70"/>
      <c r="PO1374" s="70"/>
      <c r="PP1374" s="70"/>
      <c r="PQ1374" s="70"/>
      <c r="PR1374" s="70"/>
      <c r="PS1374" s="70"/>
      <c r="PT1374" s="70"/>
      <c r="PU1374" s="70"/>
      <c r="PV1374" s="70"/>
      <c r="PW1374" s="70"/>
      <c r="PX1374" s="70"/>
      <c r="PY1374" s="70"/>
      <c r="PZ1374" s="70"/>
      <c r="QA1374" s="70"/>
      <c r="QB1374" s="70"/>
      <c r="QC1374" s="70"/>
      <c r="QD1374" s="70"/>
      <c r="QE1374" s="70"/>
      <c r="QF1374" s="70"/>
      <c r="QG1374" s="70"/>
      <c r="QH1374" s="70"/>
      <c r="QI1374" s="70"/>
      <c r="QJ1374" s="70"/>
      <c r="QK1374" s="70"/>
      <c r="QL1374" s="70"/>
      <c r="QM1374" s="70"/>
      <c r="QN1374" s="70"/>
      <c r="QO1374" s="70"/>
      <c r="QP1374" s="70"/>
      <c r="QQ1374" s="70"/>
      <c r="QR1374" s="70"/>
      <c r="QS1374" s="70"/>
      <c r="QT1374" s="70"/>
      <c r="QU1374" s="70"/>
      <c r="QV1374" s="70"/>
      <c r="QW1374" s="70"/>
      <c r="QX1374" s="70"/>
      <c r="QY1374" s="70"/>
      <c r="QZ1374" s="70"/>
      <c r="RA1374" s="70"/>
      <c r="RB1374" s="70"/>
      <c r="RC1374" s="70"/>
      <c r="RD1374" s="70"/>
      <c r="RE1374" s="70"/>
      <c r="RF1374" s="70"/>
      <c r="RG1374" s="70"/>
      <c r="RH1374" s="70"/>
      <c r="RI1374" s="70"/>
      <c r="RJ1374" s="70"/>
      <c r="RK1374" s="70"/>
      <c r="RL1374" s="70"/>
      <c r="RM1374" s="70"/>
      <c r="RN1374" s="70"/>
      <c r="RO1374" s="70"/>
      <c r="RP1374" s="70"/>
      <c r="RQ1374" s="70"/>
      <c r="RR1374" s="70"/>
      <c r="RS1374" s="70"/>
      <c r="RT1374" s="70"/>
      <c r="RU1374" s="70"/>
      <c r="RV1374" s="70"/>
      <c r="RW1374" s="70"/>
      <c r="RX1374" s="70"/>
      <c r="RY1374" s="70"/>
      <c r="RZ1374" s="70"/>
      <c r="SA1374" s="70"/>
      <c r="SB1374" s="70"/>
      <c r="SC1374" s="70"/>
      <c r="SD1374" s="70"/>
      <c r="SE1374" s="70"/>
      <c r="SF1374" s="70"/>
      <c r="SG1374" s="70"/>
      <c r="SH1374" s="70"/>
      <c r="SI1374" s="70"/>
      <c r="SJ1374" s="70"/>
      <c r="SK1374" s="70"/>
      <c r="SL1374" s="70"/>
      <c r="SM1374" s="70"/>
      <c r="SN1374" s="70"/>
      <c r="SO1374" s="70"/>
      <c r="SP1374" s="70"/>
      <c r="SQ1374" s="70"/>
      <c r="SR1374" s="70"/>
      <c r="SS1374" s="70"/>
      <c r="ST1374" s="70"/>
      <c r="SU1374" s="70"/>
      <c r="SV1374" s="70"/>
      <c r="SW1374" s="70"/>
      <c r="SX1374" s="70"/>
      <c r="SY1374" s="70"/>
      <c r="SZ1374" s="70"/>
    </row>
    <row r="1375" spans="1:520" ht="16.5" customHeight="1" x14ac:dyDescent="0.2">
      <c r="A1375" s="20">
        <v>767</v>
      </c>
      <c r="B1375" s="20" t="s">
        <v>62</v>
      </c>
      <c r="C1375" s="20" t="s">
        <v>936</v>
      </c>
      <c r="D1375" s="20" t="s">
        <v>38</v>
      </c>
      <c r="E1375" s="20" t="s">
        <v>1352</v>
      </c>
      <c r="F1375" s="22" t="s">
        <v>969</v>
      </c>
      <c r="G1375" s="20" t="s">
        <v>37</v>
      </c>
      <c r="H1375" s="20" t="s">
        <v>154</v>
      </c>
      <c r="I1375" s="20" t="s">
        <v>81</v>
      </c>
      <c r="J1375" s="22" t="s">
        <v>936</v>
      </c>
      <c r="K1375" s="20"/>
      <c r="L1375" s="20"/>
      <c r="M1375" s="20"/>
      <c r="N1375" s="20"/>
      <c r="O1375" s="23"/>
      <c r="P1375" s="23">
        <v>15900000</v>
      </c>
      <c r="Q1375" s="24">
        <v>1</v>
      </c>
      <c r="R1375" s="25">
        <v>45748</v>
      </c>
      <c r="S1375" s="20" t="s">
        <v>83</v>
      </c>
      <c r="T1375" s="26">
        <f t="shared" si="23"/>
        <v>15900000</v>
      </c>
      <c r="U1375" s="27" t="s">
        <v>100</v>
      </c>
      <c r="V1375" s="27" t="s">
        <v>100</v>
      </c>
      <c r="W1375" s="70"/>
      <c r="X1375" s="70"/>
      <c r="Y1375" s="70"/>
      <c r="Z1375" s="70"/>
      <c r="AA1375" s="70"/>
      <c r="AB1375" s="70"/>
      <c r="AC1375" s="70"/>
      <c r="AD1375" s="70"/>
      <c r="AE1375" s="70"/>
      <c r="AF1375" s="70"/>
      <c r="AG1375" s="70"/>
      <c r="AH1375" s="70"/>
      <c r="AI1375" s="70"/>
      <c r="AJ1375" s="70"/>
      <c r="AK1375" s="70"/>
      <c r="AL1375" s="70"/>
      <c r="AM1375" s="70"/>
      <c r="AN1375" s="70"/>
      <c r="AO1375" s="70"/>
      <c r="AP1375" s="70"/>
      <c r="AQ1375" s="70"/>
      <c r="AR1375" s="70"/>
      <c r="AS1375" s="70"/>
      <c r="AT1375" s="70"/>
      <c r="AU1375" s="70"/>
      <c r="AV1375" s="70"/>
      <c r="AW1375" s="70"/>
      <c r="AX1375" s="70"/>
      <c r="AY1375" s="70"/>
      <c r="AZ1375" s="70"/>
      <c r="BA1375" s="70"/>
      <c r="BB1375" s="70"/>
      <c r="BC1375" s="70"/>
      <c r="BD1375" s="70"/>
      <c r="BE1375" s="70"/>
      <c r="BF1375" s="70"/>
      <c r="BG1375" s="70"/>
      <c r="BH1375" s="70"/>
      <c r="BI1375" s="70"/>
      <c r="BJ1375" s="70"/>
      <c r="BK1375" s="70"/>
      <c r="BL1375" s="70"/>
      <c r="BM1375" s="70"/>
      <c r="BN1375" s="70"/>
      <c r="BO1375" s="70"/>
      <c r="BP1375" s="70"/>
      <c r="BQ1375" s="70"/>
      <c r="BR1375" s="70"/>
      <c r="BS1375" s="70"/>
      <c r="BT1375" s="70"/>
      <c r="BU1375" s="70"/>
      <c r="BV1375" s="70"/>
      <c r="BW1375" s="70"/>
      <c r="BX1375" s="70"/>
      <c r="BY1375" s="70"/>
      <c r="BZ1375" s="70"/>
      <c r="CA1375" s="70"/>
      <c r="CB1375" s="70"/>
      <c r="CC1375" s="70"/>
      <c r="CD1375" s="70"/>
      <c r="CE1375" s="70"/>
      <c r="CF1375" s="70"/>
      <c r="CG1375" s="70"/>
      <c r="CH1375" s="70"/>
      <c r="CI1375" s="70"/>
      <c r="CJ1375" s="70"/>
      <c r="CK1375" s="70"/>
      <c r="CL1375" s="70"/>
      <c r="CM1375" s="70"/>
      <c r="CN1375" s="70"/>
      <c r="CO1375" s="70"/>
      <c r="CP1375" s="70"/>
      <c r="CQ1375" s="70"/>
      <c r="CR1375" s="70"/>
      <c r="CS1375" s="70"/>
      <c r="CT1375" s="70"/>
      <c r="CU1375" s="70"/>
      <c r="CV1375" s="70"/>
      <c r="CW1375" s="70"/>
      <c r="CX1375" s="70"/>
      <c r="CY1375" s="70"/>
      <c r="CZ1375" s="70"/>
      <c r="DA1375" s="70"/>
      <c r="DB1375" s="70"/>
      <c r="DC1375" s="70"/>
      <c r="DD1375" s="70"/>
      <c r="DE1375" s="70"/>
      <c r="DF1375" s="70"/>
      <c r="DG1375" s="70"/>
      <c r="DH1375" s="70"/>
      <c r="DI1375" s="70"/>
      <c r="DJ1375" s="70"/>
      <c r="DK1375" s="70"/>
      <c r="DL1375" s="70"/>
      <c r="DM1375" s="70"/>
      <c r="DN1375" s="70"/>
      <c r="DO1375" s="70"/>
      <c r="DP1375" s="70"/>
      <c r="DQ1375" s="70"/>
      <c r="DR1375" s="70"/>
      <c r="DS1375" s="70"/>
      <c r="DT1375" s="70"/>
      <c r="DU1375" s="70"/>
      <c r="DV1375" s="70"/>
      <c r="DW1375" s="70"/>
      <c r="DX1375" s="70"/>
      <c r="DY1375" s="70"/>
      <c r="DZ1375" s="70"/>
      <c r="EA1375" s="70"/>
      <c r="EB1375" s="70"/>
      <c r="EC1375" s="70"/>
      <c r="ED1375" s="70"/>
      <c r="EE1375" s="70"/>
      <c r="EF1375" s="70"/>
      <c r="EG1375" s="70"/>
      <c r="EH1375" s="70"/>
      <c r="EI1375" s="70"/>
      <c r="EJ1375" s="70"/>
      <c r="EK1375" s="70"/>
      <c r="EL1375" s="70"/>
      <c r="EM1375" s="70"/>
      <c r="EN1375" s="70"/>
      <c r="EO1375" s="70"/>
      <c r="EP1375" s="70"/>
      <c r="EQ1375" s="70"/>
      <c r="ER1375" s="70"/>
      <c r="ES1375" s="70"/>
      <c r="ET1375" s="70"/>
      <c r="EU1375" s="70"/>
      <c r="EV1375" s="70"/>
      <c r="EW1375" s="70"/>
      <c r="EX1375" s="70"/>
      <c r="EY1375" s="70"/>
      <c r="EZ1375" s="70"/>
      <c r="FA1375" s="70"/>
      <c r="FB1375" s="70"/>
      <c r="FC1375" s="70"/>
      <c r="FD1375" s="70"/>
      <c r="FE1375" s="70"/>
      <c r="FF1375" s="70"/>
      <c r="FG1375" s="70"/>
      <c r="FH1375" s="70"/>
      <c r="FI1375" s="70"/>
      <c r="FJ1375" s="70"/>
      <c r="FK1375" s="70"/>
      <c r="FL1375" s="70"/>
      <c r="FM1375" s="70"/>
      <c r="FN1375" s="70"/>
      <c r="FO1375" s="70"/>
      <c r="FP1375" s="70"/>
      <c r="FQ1375" s="70"/>
      <c r="FR1375" s="70"/>
      <c r="FS1375" s="70"/>
      <c r="FT1375" s="70"/>
      <c r="FU1375" s="70"/>
      <c r="FV1375" s="70"/>
      <c r="FW1375" s="70"/>
      <c r="FX1375" s="70"/>
      <c r="FY1375" s="70"/>
      <c r="FZ1375" s="70"/>
      <c r="GA1375" s="70"/>
      <c r="GB1375" s="70"/>
      <c r="GC1375" s="70"/>
      <c r="GD1375" s="70"/>
      <c r="GE1375" s="70"/>
      <c r="GF1375" s="70"/>
      <c r="GG1375" s="70"/>
      <c r="GH1375" s="70"/>
      <c r="GI1375" s="70"/>
      <c r="GJ1375" s="70"/>
      <c r="GK1375" s="70"/>
      <c r="GL1375" s="70"/>
      <c r="GM1375" s="70"/>
      <c r="GN1375" s="70"/>
      <c r="GO1375" s="70"/>
      <c r="GP1375" s="70"/>
      <c r="GQ1375" s="70"/>
      <c r="GR1375" s="70"/>
      <c r="GS1375" s="70"/>
      <c r="GT1375" s="70"/>
      <c r="GU1375" s="70"/>
      <c r="GV1375" s="70"/>
      <c r="GW1375" s="70"/>
      <c r="GX1375" s="70"/>
      <c r="GY1375" s="70"/>
      <c r="GZ1375" s="70"/>
      <c r="HA1375" s="70"/>
      <c r="HB1375" s="70"/>
      <c r="HC1375" s="70"/>
      <c r="HD1375" s="70"/>
      <c r="HE1375" s="70"/>
      <c r="HF1375" s="70"/>
      <c r="HG1375" s="70"/>
      <c r="HH1375" s="70"/>
      <c r="HI1375" s="70"/>
      <c r="HJ1375" s="70"/>
      <c r="HK1375" s="70"/>
      <c r="HL1375" s="70"/>
      <c r="HM1375" s="70"/>
      <c r="HN1375" s="70"/>
      <c r="HO1375" s="70"/>
      <c r="HP1375" s="70"/>
      <c r="HQ1375" s="70"/>
      <c r="HR1375" s="70"/>
      <c r="HS1375" s="70"/>
      <c r="HT1375" s="70"/>
      <c r="HU1375" s="70"/>
      <c r="HV1375" s="70"/>
      <c r="HW1375" s="70"/>
      <c r="HX1375" s="70"/>
      <c r="HY1375" s="70"/>
      <c r="HZ1375" s="70"/>
      <c r="IA1375" s="70"/>
      <c r="IB1375" s="70"/>
      <c r="IC1375" s="70"/>
      <c r="ID1375" s="70"/>
      <c r="IE1375" s="70"/>
      <c r="IF1375" s="70"/>
      <c r="IG1375" s="70"/>
      <c r="IH1375" s="70"/>
      <c r="II1375" s="70"/>
      <c r="IJ1375" s="70"/>
      <c r="IK1375" s="70"/>
      <c r="IL1375" s="70"/>
      <c r="IM1375" s="70"/>
      <c r="IN1375" s="70"/>
      <c r="IO1375" s="70"/>
      <c r="IP1375" s="70"/>
      <c r="IQ1375" s="70"/>
      <c r="IR1375" s="70"/>
      <c r="IS1375" s="70"/>
      <c r="IT1375" s="70"/>
      <c r="IU1375" s="70"/>
      <c r="IV1375" s="70"/>
      <c r="IW1375" s="70"/>
      <c r="IX1375" s="70"/>
      <c r="IY1375" s="70"/>
      <c r="IZ1375" s="70"/>
      <c r="JA1375" s="70"/>
      <c r="JB1375" s="70"/>
      <c r="JC1375" s="70"/>
      <c r="JD1375" s="70"/>
      <c r="JE1375" s="70"/>
      <c r="JF1375" s="70"/>
      <c r="JG1375" s="70"/>
      <c r="JH1375" s="70"/>
      <c r="JI1375" s="70"/>
      <c r="JJ1375" s="70"/>
      <c r="JK1375" s="70"/>
      <c r="JL1375" s="70"/>
      <c r="JM1375" s="70"/>
      <c r="JN1375" s="70"/>
      <c r="JO1375" s="70"/>
      <c r="JP1375" s="70"/>
      <c r="JQ1375" s="70"/>
      <c r="JR1375" s="70"/>
      <c r="JS1375" s="70"/>
      <c r="JT1375" s="70"/>
      <c r="JU1375" s="70"/>
      <c r="JV1375" s="70"/>
      <c r="JW1375" s="70"/>
      <c r="JX1375" s="70"/>
      <c r="JY1375" s="70"/>
      <c r="JZ1375" s="70"/>
      <c r="KA1375" s="70"/>
      <c r="KB1375" s="70"/>
      <c r="KC1375" s="70"/>
      <c r="KD1375" s="70"/>
      <c r="KE1375" s="70"/>
      <c r="KF1375" s="70"/>
      <c r="KG1375" s="70"/>
      <c r="KH1375" s="70"/>
      <c r="KI1375" s="70"/>
      <c r="KJ1375" s="70"/>
      <c r="KK1375" s="70"/>
      <c r="KL1375" s="70"/>
      <c r="KM1375" s="70"/>
      <c r="KN1375" s="70"/>
      <c r="KO1375" s="70"/>
      <c r="KP1375" s="70"/>
      <c r="KQ1375" s="70"/>
      <c r="KR1375" s="70"/>
      <c r="KS1375" s="70"/>
      <c r="KT1375" s="70"/>
      <c r="KU1375" s="70"/>
      <c r="KV1375" s="70"/>
      <c r="KW1375" s="70"/>
      <c r="KX1375" s="70"/>
      <c r="KY1375" s="70"/>
      <c r="KZ1375" s="70"/>
      <c r="LA1375" s="70"/>
      <c r="LB1375" s="70"/>
      <c r="LC1375" s="70"/>
      <c r="LD1375" s="70"/>
      <c r="LE1375" s="70"/>
      <c r="LF1375" s="70"/>
      <c r="LG1375" s="70"/>
      <c r="LH1375" s="70"/>
      <c r="LI1375" s="70"/>
      <c r="LJ1375" s="70"/>
      <c r="LK1375" s="70"/>
      <c r="LL1375" s="70"/>
      <c r="LM1375" s="70"/>
      <c r="LN1375" s="70"/>
      <c r="LO1375" s="70"/>
      <c r="LP1375" s="70"/>
      <c r="LQ1375" s="70"/>
      <c r="LR1375" s="70"/>
      <c r="LS1375" s="70"/>
      <c r="LT1375" s="70"/>
      <c r="LU1375" s="70"/>
      <c r="LV1375" s="70"/>
      <c r="LW1375" s="70"/>
      <c r="LX1375" s="70"/>
      <c r="LY1375" s="70"/>
      <c r="LZ1375" s="70"/>
      <c r="MA1375" s="70"/>
      <c r="MB1375" s="70"/>
      <c r="MC1375" s="70"/>
      <c r="MD1375" s="70"/>
      <c r="ME1375" s="70"/>
      <c r="MF1375" s="70"/>
      <c r="MG1375" s="70"/>
      <c r="MH1375" s="70"/>
      <c r="MI1375" s="70"/>
      <c r="MJ1375" s="70"/>
      <c r="MK1375" s="70"/>
      <c r="ML1375" s="70"/>
      <c r="MM1375" s="70"/>
      <c r="MN1375" s="70"/>
      <c r="MO1375" s="70"/>
      <c r="MP1375" s="70"/>
      <c r="MQ1375" s="70"/>
      <c r="MR1375" s="70"/>
      <c r="MS1375" s="70"/>
      <c r="MT1375" s="70"/>
      <c r="MU1375" s="70"/>
      <c r="MV1375" s="70"/>
      <c r="MW1375" s="70"/>
      <c r="MX1375" s="70"/>
      <c r="MY1375" s="70"/>
      <c r="MZ1375" s="70"/>
      <c r="NA1375" s="70"/>
      <c r="NB1375" s="70"/>
      <c r="NC1375" s="70"/>
      <c r="ND1375" s="70"/>
      <c r="NE1375" s="70"/>
      <c r="NF1375" s="70"/>
      <c r="NG1375" s="70"/>
      <c r="NH1375" s="70"/>
      <c r="NI1375" s="70"/>
      <c r="NJ1375" s="70"/>
      <c r="NK1375" s="70"/>
      <c r="NL1375" s="70"/>
      <c r="NM1375" s="70"/>
      <c r="NN1375" s="70"/>
      <c r="NO1375" s="70"/>
      <c r="NP1375" s="70"/>
      <c r="NQ1375" s="70"/>
      <c r="NR1375" s="70"/>
      <c r="NS1375" s="70"/>
      <c r="NT1375" s="70"/>
      <c r="NU1375" s="70"/>
      <c r="NV1375" s="70"/>
      <c r="NW1375" s="70"/>
      <c r="NX1375" s="70"/>
      <c r="NY1375" s="70"/>
      <c r="NZ1375" s="70"/>
      <c r="OA1375" s="70"/>
      <c r="OB1375" s="70"/>
      <c r="OC1375" s="70"/>
      <c r="OD1375" s="70"/>
      <c r="OE1375" s="70"/>
      <c r="OF1375" s="70"/>
      <c r="OG1375" s="70"/>
      <c r="OH1375" s="70"/>
      <c r="OI1375" s="70"/>
      <c r="OJ1375" s="70"/>
      <c r="OK1375" s="70"/>
      <c r="OL1375" s="70"/>
      <c r="OM1375" s="70"/>
      <c r="ON1375" s="70"/>
      <c r="OO1375" s="70"/>
      <c r="OP1375" s="70"/>
      <c r="OQ1375" s="70"/>
      <c r="OR1375" s="70"/>
      <c r="OS1375" s="70"/>
      <c r="OT1375" s="70"/>
      <c r="OU1375" s="70"/>
      <c r="OV1375" s="70"/>
      <c r="OW1375" s="70"/>
      <c r="OX1375" s="70"/>
      <c r="OY1375" s="70"/>
      <c r="OZ1375" s="70"/>
      <c r="PA1375" s="70"/>
      <c r="PB1375" s="70"/>
      <c r="PC1375" s="70"/>
      <c r="PD1375" s="70"/>
      <c r="PE1375" s="70"/>
      <c r="PF1375" s="70"/>
      <c r="PG1375" s="70"/>
      <c r="PH1375" s="70"/>
      <c r="PI1375" s="70"/>
      <c r="PJ1375" s="70"/>
      <c r="PK1375" s="70"/>
      <c r="PL1375" s="70"/>
      <c r="PM1375" s="70"/>
      <c r="PN1375" s="70"/>
      <c r="PO1375" s="70"/>
      <c r="PP1375" s="70"/>
      <c r="PQ1375" s="70"/>
      <c r="PR1375" s="70"/>
      <c r="PS1375" s="70"/>
      <c r="PT1375" s="70"/>
      <c r="PU1375" s="70"/>
      <c r="PV1375" s="70"/>
      <c r="PW1375" s="70"/>
      <c r="PX1375" s="70"/>
      <c r="PY1375" s="70"/>
      <c r="PZ1375" s="70"/>
      <c r="QA1375" s="70"/>
      <c r="QB1375" s="70"/>
      <c r="QC1375" s="70"/>
      <c r="QD1375" s="70"/>
      <c r="QE1375" s="70"/>
      <c r="QF1375" s="70"/>
      <c r="QG1375" s="70"/>
      <c r="QH1375" s="70"/>
      <c r="QI1375" s="70"/>
      <c r="QJ1375" s="70"/>
      <c r="QK1375" s="70"/>
      <c r="QL1375" s="70"/>
      <c r="QM1375" s="70"/>
      <c r="QN1375" s="70"/>
      <c r="QO1375" s="70"/>
      <c r="QP1375" s="70"/>
      <c r="QQ1375" s="70"/>
      <c r="QR1375" s="70"/>
      <c r="QS1375" s="70"/>
      <c r="QT1375" s="70"/>
      <c r="QU1375" s="70"/>
      <c r="QV1375" s="70"/>
      <c r="QW1375" s="70"/>
      <c r="QX1375" s="70"/>
      <c r="QY1375" s="70"/>
      <c r="QZ1375" s="70"/>
      <c r="RA1375" s="70"/>
      <c r="RB1375" s="70"/>
      <c r="RC1375" s="70"/>
      <c r="RD1375" s="70"/>
      <c r="RE1375" s="70"/>
      <c r="RF1375" s="70"/>
      <c r="RG1375" s="70"/>
      <c r="RH1375" s="70"/>
      <c r="RI1375" s="70"/>
      <c r="RJ1375" s="70"/>
      <c r="RK1375" s="70"/>
      <c r="RL1375" s="70"/>
      <c r="RM1375" s="70"/>
      <c r="RN1375" s="70"/>
      <c r="RO1375" s="70"/>
      <c r="RP1375" s="70"/>
      <c r="RQ1375" s="70"/>
      <c r="RR1375" s="70"/>
      <c r="RS1375" s="70"/>
      <c r="RT1375" s="70"/>
      <c r="RU1375" s="70"/>
      <c r="RV1375" s="70"/>
      <c r="RW1375" s="70"/>
      <c r="RX1375" s="70"/>
      <c r="RY1375" s="70"/>
      <c r="RZ1375" s="70"/>
      <c r="SA1375" s="70"/>
      <c r="SB1375" s="70"/>
      <c r="SC1375" s="70"/>
      <c r="SD1375" s="70"/>
      <c r="SE1375" s="70"/>
      <c r="SF1375" s="70"/>
      <c r="SG1375" s="70"/>
      <c r="SH1375" s="70"/>
      <c r="SI1375" s="70"/>
      <c r="SJ1375" s="70"/>
      <c r="SK1375" s="70"/>
      <c r="SL1375" s="70"/>
      <c r="SM1375" s="70"/>
      <c r="SN1375" s="70"/>
      <c r="SO1375" s="70"/>
      <c r="SP1375" s="70"/>
      <c r="SQ1375" s="70"/>
      <c r="SR1375" s="70"/>
      <c r="SS1375" s="70"/>
      <c r="ST1375" s="70"/>
      <c r="SU1375" s="70"/>
      <c r="SV1375" s="70"/>
      <c r="SW1375" s="70"/>
      <c r="SX1375" s="70"/>
      <c r="SY1375" s="70"/>
      <c r="SZ1375" s="70"/>
    </row>
    <row r="1376" spans="1:520" ht="16.5" customHeight="1" x14ac:dyDescent="0.2">
      <c r="A1376" s="20">
        <v>768</v>
      </c>
      <c r="B1376" s="20" t="s">
        <v>62</v>
      </c>
      <c r="C1376" s="20" t="s">
        <v>936</v>
      </c>
      <c r="D1376" s="20" t="s">
        <v>38</v>
      </c>
      <c r="E1376" s="20" t="s">
        <v>1352</v>
      </c>
      <c r="F1376" s="22" t="s">
        <v>969</v>
      </c>
      <c r="G1376" s="20" t="s">
        <v>37</v>
      </c>
      <c r="H1376" s="20" t="s">
        <v>154</v>
      </c>
      <c r="I1376" s="20" t="s">
        <v>81</v>
      </c>
      <c r="J1376" s="22" t="s">
        <v>936</v>
      </c>
      <c r="K1376" s="20"/>
      <c r="L1376" s="20"/>
      <c r="M1376" s="20"/>
      <c r="N1376" s="20"/>
      <c r="O1376" s="23"/>
      <c r="P1376" s="23">
        <v>15900000</v>
      </c>
      <c r="Q1376" s="24">
        <v>1</v>
      </c>
      <c r="R1376" s="25">
        <v>45778</v>
      </c>
      <c r="S1376" s="20" t="s">
        <v>83</v>
      </c>
      <c r="T1376" s="26">
        <f t="shared" si="23"/>
        <v>15900000</v>
      </c>
      <c r="U1376" s="27" t="s">
        <v>100</v>
      </c>
      <c r="V1376" s="27" t="s">
        <v>100</v>
      </c>
      <c r="W1376" s="70"/>
      <c r="X1376" s="70"/>
      <c r="Y1376" s="70"/>
      <c r="Z1376" s="70"/>
      <c r="AA1376" s="70"/>
      <c r="AB1376" s="70"/>
      <c r="AC1376" s="70"/>
      <c r="AD1376" s="70"/>
      <c r="AE1376" s="70"/>
      <c r="AF1376" s="70"/>
      <c r="AG1376" s="70"/>
      <c r="AH1376" s="70"/>
      <c r="AI1376" s="70"/>
      <c r="AJ1376" s="70"/>
      <c r="AK1376" s="70"/>
      <c r="AL1376" s="70"/>
      <c r="AM1376" s="70"/>
      <c r="AN1376" s="70"/>
      <c r="AO1376" s="70"/>
      <c r="AP1376" s="70"/>
      <c r="AQ1376" s="70"/>
      <c r="AR1376" s="70"/>
      <c r="AS1376" s="70"/>
      <c r="AT1376" s="70"/>
      <c r="AU1376" s="70"/>
      <c r="AV1376" s="70"/>
      <c r="AW1376" s="70"/>
      <c r="AX1376" s="70"/>
      <c r="AY1376" s="70"/>
      <c r="AZ1376" s="70"/>
      <c r="BA1376" s="70"/>
      <c r="BB1376" s="70"/>
      <c r="BC1376" s="70"/>
      <c r="BD1376" s="70"/>
      <c r="BE1376" s="70"/>
      <c r="BF1376" s="70"/>
      <c r="BG1376" s="70"/>
      <c r="BH1376" s="70"/>
      <c r="BI1376" s="70"/>
      <c r="BJ1376" s="70"/>
      <c r="BK1376" s="70"/>
      <c r="BL1376" s="70"/>
      <c r="BM1376" s="70"/>
      <c r="BN1376" s="70"/>
      <c r="BO1376" s="70"/>
      <c r="BP1376" s="70"/>
      <c r="BQ1376" s="70"/>
      <c r="BR1376" s="70"/>
      <c r="BS1376" s="70"/>
      <c r="BT1376" s="70"/>
      <c r="BU1376" s="70"/>
      <c r="BV1376" s="70"/>
      <c r="BW1376" s="70"/>
      <c r="BX1376" s="70"/>
      <c r="BY1376" s="70"/>
      <c r="BZ1376" s="70"/>
      <c r="CA1376" s="70"/>
      <c r="CB1376" s="70"/>
      <c r="CC1376" s="70"/>
      <c r="CD1376" s="70"/>
      <c r="CE1376" s="70"/>
      <c r="CF1376" s="70"/>
      <c r="CG1376" s="70"/>
      <c r="CH1376" s="70"/>
      <c r="CI1376" s="70"/>
      <c r="CJ1376" s="70"/>
      <c r="CK1376" s="70"/>
      <c r="CL1376" s="70"/>
      <c r="CM1376" s="70"/>
      <c r="CN1376" s="70"/>
      <c r="CO1376" s="70"/>
      <c r="CP1376" s="70"/>
      <c r="CQ1376" s="70"/>
      <c r="CR1376" s="70"/>
      <c r="CS1376" s="70"/>
      <c r="CT1376" s="70"/>
      <c r="CU1376" s="70"/>
      <c r="CV1376" s="70"/>
      <c r="CW1376" s="70"/>
      <c r="CX1376" s="70"/>
      <c r="CY1376" s="70"/>
      <c r="CZ1376" s="70"/>
      <c r="DA1376" s="70"/>
      <c r="DB1376" s="70"/>
      <c r="DC1376" s="70"/>
      <c r="DD1376" s="70"/>
      <c r="DE1376" s="70"/>
      <c r="DF1376" s="70"/>
      <c r="DG1376" s="70"/>
      <c r="DH1376" s="70"/>
      <c r="DI1376" s="70"/>
      <c r="DJ1376" s="70"/>
      <c r="DK1376" s="70"/>
      <c r="DL1376" s="70"/>
      <c r="DM1376" s="70"/>
      <c r="DN1376" s="70"/>
      <c r="DO1376" s="70"/>
      <c r="DP1376" s="70"/>
      <c r="DQ1376" s="70"/>
      <c r="DR1376" s="70"/>
      <c r="DS1376" s="70"/>
      <c r="DT1376" s="70"/>
      <c r="DU1376" s="70"/>
      <c r="DV1376" s="70"/>
      <c r="DW1376" s="70"/>
      <c r="DX1376" s="70"/>
      <c r="DY1376" s="70"/>
      <c r="DZ1376" s="70"/>
      <c r="EA1376" s="70"/>
      <c r="EB1376" s="70"/>
      <c r="EC1376" s="70"/>
      <c r="ED1376" s="70"/>
      <c r="EE1376" s="70"/>
      <c r="EF1376" s="70"/>
      <c r="EG1376" s="70"/>
      <c r="EH1376" s="70"/>
      <c r="EI1376" s="70"/>
      <c r="EJ1376" s="70"/>
      <c r="EK1376" s="70"/>
      <c r="EL1376" s="70"/>
      <c r="EM1376" s="70"/>
      <c r="EN1376" s="70"/>
      <c r="EO1376" s="70"/>
      <c r="EP1376" s="70"/>
      <c r="EQ1376" s="70"/>
      <c r="ER1376" s="70"/>
      <c r="ES1376" s="70"/>
      <c r="ET1376" s="70"/>
      <c r="EU1376" s="70"/>
      <c r="EV1376" s="70"/>
      <c r="EW1376" s="70"/>
      <c r="EX1376" s="70"/>
      <c r="EY1376" s="70"/>
      <c r="EZ1376" s="70"/>
      <c r="FA1376" s="70"/>
      <c r="FB1376" s="70"/>
      <c r="FC1376" s="70"/>
      <c r="FD1376" s="70"/>
      <c r="FE1376" s="70"/>
      <c r="FF1376" s="70"/>
      <c r="FG1376" s="70"/>
      <c r="FH1376" s="70"/>
      <c r="FI1376" s="70"/>
      <c r="FJ1376" s="70"/>
      <c r="FK1376" s="70"/>
      <c r="FL1376" s="70"/>
      <c r="FM1376" s="70"/>
      <c r="FN1376" s="70"/>
      <c r="FO1376" s="70"/>
      <c r="FP1376" s="70"/>
      <c r="FQ1376" s="70"/>
      <c r="FR1376" s="70"/>
      <c r="FS1376" s="70"/>
      <c r="FT1376" s="70"/>
      <c r="FU1376" s="70"/>
      <c r="FV1376" s="70"/>
      <c r="FW1376" s="70"/>
      <c r="FX1376" s="70"/>
      <c r="FY1376" s="70"/>
      <c r="FZ1376" s="70"/>
      <c r="GA1376" s="70"/>
      <c r="GB1376" s="70"/>
      <c r="GC1376" s="70"/>
      <c r="GD1376" s="70"/>
      <c r="GE1376" s="70"/>
      <c r="GF1376" s="70"/>
      <c r="GG1376" s="70"/>
      <c r="GH1376" s="70"/>
      <c r="GI1376" s="70"/>
      <c r="GJ1376" s="70"/>
      <c r="GK1376" s="70"/>
      <c r="GL1376" s="70"/>
      <c r="GM1376" s="70"/>
      <c r="GN1376" s="70"/>
      <c r="GO1376" s="70"/>
      <c r="GP1376" s="70"/>
      <c r="GQ1376" s="70"/>
      <c r="GR1376" s="70"/>
      <c r="GS1376" s="70"/>
      <c r="GT1376" s="70"/>
      <c r="GU1376" s="70"/>
      <c r="GV1376" s="70"/>
      <c r="GW1376" s="70"/>
      <c r="GX1376" s="70"/>
      <c r="GY1376" s="70"/>
      <c r="GZ1376" s="70"/>
      <c r="HA1376" s="70"/>
      <c r="HB1376" s="70"/>
      <c r="HC1376" s="70"/>
      <c r="HD1376" s="70"/>
      <c r="HE1376" s="70"/>
      <c r="HF1376" s="70"/>
      <c r="HG1376" s="70"/>
      <c r="HH1376" s="70"/>
      <c r="HI1376" s="70"/>
      <c r="HJ1376" s="70"/>
      <c r="HK1376" s="70"/>
      <c r="HL1376" s="70"/>
      <c r="HM1376" s="70"/>
      <c r="HN1376" s="70"/>
      <c r="HO1376" s="70"/>
      <c r="HP1376" s="70"/>
      <c r="HQ1376" s="70"/>
      <c r="HR1376" s="70"/>
      <c r="HS1376" s="70"/>
      <c r="HT1376" s="70"/>
      <c r="HU1376" s="70"/>
      <c r="HV1376" s="70"/>
      <c r="HW1376" s="70"/>
      <c r="HX1376" s="70"/>
      <c r="HY1376" s="70"/>
      <c r="HZ1376" s="70"/>
      <c r="IA1376" s="70"/>
      <c r="IB1376" s="70"/>
      <c r="IC1376" s="70"/>
      <c r="ID1376" s="70"/>
      <c r="IE1376" s="70"/>
      <c r="IF1376" s="70"/>
      <c r="IG1376" s="70"/>
      <c r="IH1376" s="70"/>
      <c r="II1376" s="70"/>
      <c r="IJ1376" s="70"/>
      <c r="IK1376" s="70"/>
      <c r="IL1376" s="70"/>
      <c r="IM1376" s="70"/>
      <c r="IN1376" s="70"/>
      <c r="IO1376" s="70"/>
      <c r="IP1376" s="70"/>
      <c r="IQ1376" s="70"/>
      <c r="IR1376" s="70"/>
      <c r="IS1376" s="70"/>
      <c r="IT1376" s="70"/>
      <c r="IU1376" s="70"/>
      <c r="IV1376" s="70"/>
      <c r="IW1376" s="70"/>
      <c r="IX1376" s="70"/>
      <c r="IY1376" s="70"/>
      <c r="IZ1376" s="70"/>
      <c r="JA1376" s="70"/>
      <c r="JB1376" s="70"/>
      <c r="JC1376" s="70"/>
      <c r="JD1376" s="70"/>
      <c r="JE1376" s="70"/>
      <c r="JF1376" s="70"/>
      <c r="JG1376" s="70"/>
      <c r="JH1376" s="70"/>
      <c r="JI1376" s="70"/>
      <c r="JJ1376" s="70"/>
      <c r="JK1376" s="70"/>
      <c r="JL1376" s="70"/>
      <c r="JM1376" s="70"/>
      <c r="JN1376" s="70"/>
      <c r="JO1376" s="70"/>
      <c r="JP1376" s="70"/>
      <c r="JQ1376" s="70"/>
      <c r="JR1376" s="70"/>
      <c r="JS1376" s="70"/>
      <c r="JT1376" s="70"/>
      <c r="JU1376" s="70"/>
      <c r="JV1376" s="70"/>
      <c r="JW1376" s="70"/>
      <c r="JX1376" s="70"/>
      <c r="JY1376" s="70"/>
      <c r="JZ1376" s="70"/>
      <c r="KA1376" s="70"/>
      <c r="KB1376" s="70"/>
      <c r="KC1376" s="70"/>
      <c r="KD1376" s="70"/>
      <c r="KE1376" s="70"/>
      <c r="KF1376" s="70"/>
      <c r="KG1376" s="70"/>
      <c r="KH1376" s="70"/>
      <c r="KI1376" s="70"/>
      <c r="KJ1376" s="70"/>
      <c r="KK1376" s="70"/>
      <c r="KL1376" s="70"/>
      <c r="KM1376" s="70"/>
      <c r="KN1376" s="70"/>
      <c r="KO1376" s="70"/>
      <c r="KP1376" s="70"/>
      <c r="KQ1376" s="70"/>
      <c r="KR1376" s="70"/>
      <c r="KS1376" s="70"/>
      <c r="KT1376" s="70"/>
      <c r="KU1376" s="70"/>
      <c r="KV1376" s="70"/>
      <c r="KW1376" s="70"/>
      <c r="KX1376" s="70"/>
      <c r="KY1376" s="70"/>
      <c r="KZ1376" s="70"/>
      <c r="LA1376" s="70"/>
      <c r="LB1376" s="70"/>
      <c r="LC1376" s="70"/>
      <c r="LD1376" s="70"/>
      <c r="LE1376" s="70"/>
      <c r="LF1376" s="70"/>
      <c r="LG1376" s="70"/>
      <c r="LH1376" s="70"/>
      <c r="LI1376" s="70"/>
      <c r="LJ1376" s="70"/>
      <c r="LK1376" s="70"/>
      <c r="LL1376" s="70"/>
      <c r="LM1376" s="70"/>
      <c r="LN1376" s="70"/>
      <c r="LO1376" s="70"/>
      <c r="LP1376" s="70"/>
      <c r="LQ1376" s="70"/>
      <c r="LR1376" s="70"/>
      <c r="LS1376" s="70"/>
      <c r="LT1376" s="70"/>
      <c r="LU1376" s="70"/>
      <c r="LV1376" s="70"/>
      <c r="LW1376" s="70"/>
      <c r="LX1376" s="70"/>
      <c r="LY1376" s="70"/>
      <c r="LZ1376" s="70"/>
      <c r="MA1376" s="70"/>
      <c r="MB1376" s="70"/>
      <c r="MC1376" s="70"/>
      <c r="MD1376" s="70"/>
      <c r="ME1376" s="70"/>
      <c r="MF1376" s="70"/>
      <c r="MG1376" s="70"/>
      <c r="MH1376" s="70"/>
      <c r="MI1376" s="70"/>
      <c r="MJ1376" s="70"/>
      <c r="MK1376" s="70"/>
      <c r="ML1376" s="70"/>
      <c r="MM1376" s="70"/>
      <c r="MN1376" s="70"/>
      <c r="MO1376" s="70"/>
      <c r="MP1376" s="70"/>
      <c r="MQ1376" s="70"/>
      <c r="MR1376" s="70"/>
      <c r="MS1376" s="70"/>
      <c r="MT1376" s="70"/>
      <c r="MU1376" s="70"/>
      <c r="MV1376" s="70"/>
      <c r="MW1376" s="70"/>
      <c r="MX1376" s="70"/>
      <c r="MY1376" s="70"/>
      <c r="MZ1376" s="70"/>
      <c r="NA1376" s="70"/>
      <c r="NB1376" s="70"/>
      <c r="NC1376" s="70"/>
      <c r="ND1376" s="70"/>
      <c r="NE1376" s="70"/>
      <c r="NF1376" s="70"/>
      <c r="NG1376" s="70"/>
      <c r="NH1376" s="70"/>
      <c r="NI1376" s="70"/>
      <c r="NJ1376" s="70"/>
      <c r="NK1376" s="70"/>
      <c r="NL1376" s="70"/>
      <c r="NM1376" s="70"/>
      <c r="NN1376" s="70"/>
      <c r="NO1376" s="70"/>
      <c r="NP1376" s="70"/>
      <c r="NQ1376" s="70"/>
      <c r="NR1376" s="70"/>
      <c r="NS1376" s="70"/>
      <c r="NT1376" s="70"/>
      <c r="NU1376" s="70"/>
      <c r="NV1376" s="70"/>
      <c r="NW1376" s="70"/>
      <c r="NX1376" s="70"/>
      <c r="NY1376" s="70"/>
      <c r="NZ1376" s="70"/>
      <c r="OA1376" s="70"/>
      <c r="OB1376" s="70"/>
      <c r="OC1376" s="70"/>
      <c r="OD1376" s="70"/>
      <c r="OE1376" s="70"/>
      <c r="OF1376" s="70"/>
      <c r="OG1376" s="70"/>
      <c r="OH1376" s="70"/>
      <c r="OI1376" s="70"/>
      <c r="OJ1376" s="70"/>
      <c r="OK1376" s="70"/>
      <c r="OL1376" s="70"/>
      <c r="OM1376" s="70"/>
      <c r="ON1376" s="70"/>
      <c r="OO1376" s="70"/>
      <c r="OP1376" s="70"/>
      <c r="OQ1376" s="70"/>
      <c r="OR1376" s="70"/>
      <c r="OS1376" s="70"/>
      <c r="OT1376" s="70"/>
      <c r="OU1376" s="70"/>
      <c r="OV1376" s="70"/>
      <c r="OW1376" s="70"/>
      <c r="OX1376" s="70"/>
      <c r="OY1376" s="70"/>
      <c r="OZ1376" s="70"/>
      <c r="PA1376" s="70"/>
      <c r="PB1376" s="70"/>
      <c r="PC1376" s="70"/>
      <c r="PD1376" s="70"/>
      <c r="PE1376" s="70"/>
      <c r="PF1376" s="70"/>
      <c r="PG1376" s="70"/>
      <c r="PH1376" s="70"/>
      <c r="PI1376" s="70"/>
      <c r="PJ1376" s="70"/>
      <c r="PK1376" s="70"/>
      <c r="PL1376" s="70"/>
      <c r="PM1376" s="70"/>
      <c r="PN1376" s="70"/>
      <c r="PO1376" s="70"/>
      <c r="PP1376" s="70"/>
      <c r="PQ1376" s="70"/>
      <c r="PR1376" s="70"/>
      <c r="PS1376" s="70"/>
      <c r="PT1376" s="70"/>
      <c r="PU1376" s="70"/>
      <c r="PV1376" s="70"/>
      <c r="PW1376" s="70"/>
      <c r="PX1376" s="70"/>
      <c r="PY1376" s="70"/>
      <c r="PZ1376" s="70"/>
      <c r="QA1376" s="70"/>
      <c r="QB1376" s="70"/>
      <c r="QC1376" s="70"/>
      <c r="QD1376" s="70"/>
      <c r="QE1376" s="70"/>
      <c r="QF1376" s="70"/>
      <c r="QG1376" s="70"/>
      <c r="QH1376" s="70"/>
      <c r="QI1376" s="70"/>
      <c r="QJ1376" s="70"/>
      <c r="QK1376" s="70"/>
      <c r="QL1376" s="70"/>
      <c r="QM1376" s="70"/>
      <c r="QN1376" s="70"/>
      <c r="QO1376" s="70"/>
      <c r="QP1376" s="70"/>
      <c r="QQ1376" s="70"/>
      <c r="QR1376" s="70"/>
      <c r="QS1376" s="70"/>
      <c r="QT1376" s="70"/>
      <c r="QU1376" s="70"/>
      <c r="QV1376" s="70"/>
      <c r="QW1376" s="70"/>
      <c r="QX1376" s="70"/>
      <c r="QY1376" s="70"/>
      <c r="QZ1376" s="70"/>
      <c r="RA1376" s="70"/>
      <c r="RB1376" s="70"/>
      <c r="RC1376" s="70"/>
      <c r="RD1376" s="70"/>
      <c r="RE1376" s="70"/>
      <c r="RF1376" s="70"/>
      <c r="RG1376" s="70"/>
      <c r="RH1376" s="70"/>
      <c r="RI1376" s="70"/>
      <c r="RJ1376" s="70"/>
      <c r="RK1376" s="70"/>
      <c r="RL1376" s="70"/>
      <c r="RM1376" s="70"/>
      <c r="RN1376" s="70"/>
      <c r="RO1376" s="70"/>
      <c r="RP1376" s="70"/>
      <c r="RQ1376" s="70"/>
      <c r="RR1376" s="70"/>
      <c r="RS1376" s="70"/>
      <c r="RT1376" s="70"/>
      <c r="RU1376" s="70"/>
      <c r="RV1376" s="70"/>
      <c r="RW1376" s="70"/>
      <c r="RX1376" s="70"/>
      <c r="RY1376" s="70"/>
      <c r="RZ1376" s="70"/>
      <c r="SA1376" s="70"/>
      <c r="SB1376" s="70"/>
      <c r="SC1376" s="70"/>
      <c r="SD1376" s="70"/>
      <c r="SE1376" s="70"/>
      <c r="SF1376" s="70"/>
      <c r="SG1376" s="70"/>
      <c r="SH1376" s="70"/>
      <c r="SI1376" s="70"/>
      <c r="SJ1376" s="70"/>
      <c r="SK1376" s="70"/>
      <c r="SL1376" s="70"/>
      <c r="SM1376" s="70"/>
      <c r="SN1376" s="70"/>
      <c r="SO1376" s="70"/>
      <c r="SP1376" s="70"/>
      <c r="SQ1376" s="70"/>
      <c r="SR1376" s="70"/>
      <c r="SS1376" s="70"/>
      <c r="ST1376" s="70"/>
      <c r="SU1376" s="70"/>
      <c r="SV1376" s="70"/>
      <c r="SW1376" s="70"/>
      <c r="SX1376" s="70"/>
      <c r="SY1376" s="70"/>
      <c r="SZ1376" s="70"/>
    </row>
    <row r="1377" spans="1:520" ht="16.5" customHeight="1" x14ac:dyDescent="0.2">
      <c r="A1377" s="20">
        <v>769</v>
      </c>
      <c r="B1377" s="20" t="s">
        <v>62</v>
      </c>
      <c r="C1377" s="20" t="s">
        <v>936</v>
      </c>
      <c r="D1377" s="20" t="s">
        <v>38</v>
      </c>
      <c r="E1377" s="20" t="s">
        <v>1352</v>
      </c>
      <c r="F1377" s="22" t="s">
        <v>969</v>
      </c>
      <c r="G1377" s="20" t="s">
        <v>37</v>
      </c>
      <c r="H1377" s="20" t="s">
        <v>154</v>
      </c>
      <c r="I1377" s="20" t="s">
        <v>81</v>
      </c>
      <c r="J1377" s="22" t="s">
        <v>936</v>
      </c>
      <c r="K1377" s="20"/>
      <c r="L1377" s="20"/>
      <c r="M1377" s="20"/>
      <c r="N1377" s="20"/>
      <c r="O1377" s="23"/>
      <c r="P1377" s="23">
        <v>15900000</v>
      </c>
      <c r="Q1377" s="24">
        <v>1</v>
      </c>
      <c r="R1377" s="25">
        <v>45809</v>
      </c>
      <c r="S1377" s="20" t="s">
        <v>83</v>
      </c>
      <c r="T1377" s="26">
        <f t="shared" si="23"/>
        <v>15900000</v>
      </c>
      <c r="U1377" s="27" t="s">
        <v>100</v>
      </c>
      <c r="V1377" s="27" t="s">
        <v>100</v>
      </c>
      <c r="W1377" s="70"/>
      <c r="X1377" s="70"/>
      <c r="Y1377" s="70"/>
      <c r="Z1377" s="70"/>
      <c r="AA1377" s="70"/>
      <c r="AB1377" s="70"/>
      <c r="AC1377" s="70"/>
      <c r="AD1377" s="70"/>
      <c r="AE1377" s="70"/>
      <c r="AF1377" s="70"/>
      <c r="AG1377" s="70"/>
      <c r="AH1377" s="70"/>
      <c r="AI1377" s="70"/>
      <c r="AJ1377" s="70"/>
      <c r="AK1377" s="70"/>
      <c r="AL1377" s="70"/>
      <c r="AM1377" s="70"/>
      <c r="AN1377" s="70"/>
      <c r="AO1377" s="70"/>
      <c r="AP1377" s="70"/>
      <c r="AQ1377" s="70"/>
      <c r="AR1377" s="70"/>
      <c r="AS1377" s="70"/>
      <c r="AT1377" s="70"/>
      <c r="AU1377" s="70"/>
      <c r="AV1377" s="70"/>
      <c r="AW1377" s="70"/>
      <c r="AX1377" s="70"/>
      <c r="AY1377" s="70"/>
      <c r="AZ1377" s="70"/>
      <c r="BA1377" s="70"/>
      <c r="BB1377" s="70"/>
      <c r="BC1377" s="70"/>
      <c r="BD1377" s="70"/>
      <c r="BE1377" s="70"/>
      <c r="BF1377" s="70"/>
      <c r="BG1377" s="70"/>
      <c r="BH1377" s="70"/>
      <c r="BI1377" s="70"/>
      <c r="BJ1377" s="70"/>
      <c r="BK1377" s="70"/>
      <c r="BL1377" s="70"/>
      <c r="BM1377" s="70"/>
      <c r="BN1377" s="70"/>
      <c r="BO1377" s="70"/>
      <c r="BP1377" s="70"/>
      <c r="BQ1377" s="70"/>
      <c r="BR1377" s="70"/>
      <c r="BS1377" s="70"/>
      <c r="BT1377" s="70"/>
      <c r="BU1377" s="70"/>
      <c r="BV1377" s="70"/>
      <c r="BW1377" s="70"/>
      <c r="BX1377" s="70"/>
      <c r="BY1377" s="70"/>
      <c r="BZ1377" s="70"/>
      <c r="CA1377" s="70"/>
      <c r="CB1377" s="70"/>
      <c r="CC1377" s="70"/>
      <c r="CD1377" s="70"/>
      <c r="CE1377" s="70"/>
      <c r="CF1377" s="70"/>
      <c r="CG1377" s="70"/>
      <c r="CH1377" s="70"/>
      <c r="CI1377" s="70"/>
      <c r="CJ1377" s="70"/>
      <c r="CK1377" s="70"/>
      <c r="CL1377" s="70"/>
      <c r="CM1377" s="70"/>
      <c r="CN1377" s="70"/>
      <c r="CO1377" s="70"/>
      <c r="CP1377" s="70"/>
      <c r="CQ1377" s="70"/>
      <c r="CR1377" s="70"/>
      <c r="CS1377" s="70"/>
      <c r="CT1377" s="70"/>
      <c r="CU1377" s="70"/>
      <c r="CV1377" s="70"/>
      <c r="CW1377" s="70"/>
      <c r="CX1377" s="70"/>
      <c r="CY1377" s="70"/>
      <c r="CZ1377" s="70"/>
      <c r="DA1377" s="70"/>
      <c r="DB1377" s="70"/>
      <c r="DC1377" s="70"/>
      <c r="DD1377" s="70"/>
      <c r="DE1377" s="70"/>
      <c r="DF1377" s="70"/>
      <c r="DG1377" s="70"/>
      <c r="DH1377" s="70"/>
      <c r="DI1377" s="70"/>
      <c r="DJ1377" s="70"/>
      <c r="DK1377" s="70"/>
      <c r="DL1377" s="70"/>
      <c r="DM1377" s="70"/>
      <c r="DN1377" s="70"/>
      <c r="DO1377" s="70"/>
      <c r="DP1377" s="70"/>
      <c r="DQ1377" s="70"/>
      <c r="DR1377" s="70"/>
      <c r="DS1377" s="70"/>
      <c r="DT1377" s="70"/>
      <c r="DU1377" s="70"/>
      <c r="DV1377" s="70"/>
      <c r="DW1377" s="70"/>
      <c r="DX1377" s="70"/>
      <c r="DY1377" s="70"/>
      <c r="DZ1377" s="70"/>
      <c r="EA1377" s="70"/>
      <c r="EB1377" s="70"/>
      <c r="EC1377" s="70"/>
      <c r="ED1377" s="70"/>
      <c r="EE1377" s="70"/>
      <c r="EF1377" s="70"/>
      <c r="EG1377" s="70"/>
      <c r="EH1377" s="70"/>
      <c r="EI1377" s="70"/>
      <c r="EJ1377" s="70"/>
      <c r="EK1377" s="70"/>
      <c r="EL1377" s="70"/>
      <c r="EM1377" s="70"/>
      <c r="EN1377" s="70"/>
      <c r="EO1377" s="70"/>
      <c r="EP1377" s="70"/>
      <c r="EQ1377" s="70"/>
      <c r="ER1377" s="70"/>
      <c r="ES1377" s="70"/>
      <c r="ET1377" s="70"/>
      <c r="EU1377" s="70"/>
      <c r="EV1377" s="70"/>
      <c r="EW1377" s="70"/>
      <c r="EX1377" s="70"/>
      <c r="EY1377" s="70"/>
      <c r="EZ1377" s="70"/>
      <c r="FA1377" s="70"/>
      <c r="FB1377" s="70"/>
      <c r="FC1377" s="70"/>
      <c r="FD1377" s="70"/>
      <c r="FE1377" s="70"/>
      <c r="FF1377" s="70"/>
      <c r="FG1377" s="70"/>
      <c r="FH1377" s="70"/>
      <c r="FI1377" s="70"/>
      <c r="FJ1377" s="70"/>
      <c r="FK1377" s="70"/>
      <c r="FL1377" s="70"/>
      <c r="FM1377" s="70"/>
      <c r="FN1377" s="70"/>
      <c r="FO1377" s="70"/>
      <c r="FP1377" s="70"/>
      <c r="FQ1377" s="70"/>
      <c r="FR1377" s="70"/>
      <c r="FS1377" s="70"/>
      <c r="FT1377" s="70"/>
      <c r="FU1377" s="70"/>
      <c r="FV1377" s="70"/>
      <c r="FW1377" s="70"/>
      <c r="FX1377" s="70"/>
      <c r="FY1377" s="70"/>
      <c r="FZ1377" s="70"/>
      <c r="GA1377" s="70"/>
      <c r="GB1377" s="70"/>
      <c r="GC1377" s="70"/>
      <c r="GD1377" s="70"/>
      <c r="GE1377" s="70"/>
      <c r="GF1377" s="70"/>
      <c r="GG1377" s="70"/>
      <c r="GH1377" s="70"/>
      <c r="GI1377" s="70"/>
      <c r="GJ1377" s="70"/>
      <c r="GK1377" s="70"/>
      <c r="GL1377" s="70"/>
      <c r="GM1377" s="70"/>
      <c r="GN1377" s="70"/>
      <c r="GO1377" s="70"/>
      <c r="GP1377" s="70"/>
      <c r="GQ1377" s="70"/>
      <c r="GR1377" s="70"/>
      <c r="GS1377" s="70"/>
      <c r="GT1377" s="70"/>
      <c r="GU1377" s="70"/>
      <c r="GV1377" s="70"/>
      <c r="GW1377" s="70"/>
      <c r="GX1377" s="70"/>
      <c r="GY1377" s="70"/>
      <c r="GZ1377" s="70"/>
      <c r="HA1377" s="70"/>
      <c r="HB1377" s="70"/>
      <c r="HC1377" s="70"/>
      <c r="HD1377" s="70"/>
      <c r="HE1377" s="70"/>
      <c r="HF1377" s="70"/>
      <c r="HG1377" s="70"/>
      <c r="HH1377" s="70"/>
      <c r="HI1377" s="70"/>
      <c r="HJ1377" s="70"/>
      <c r="HK1377" s="70"/>
      <c r="HL1377" s="70"/>
      <c r="HM1377" s="70"/>
      <c r="HN1377" s="70"/>
      <c r="HO1377" s="70"/>
      <c r="HP1377" s="70"/>
      <c r="HQ1377" s="70"/>
      <c r="HR1377" s="70"/>
      <c r="HS1377" s="70"/>
      <c r="HT1377" s="70"/>
      <c r="HU1377" s="70"/>
      <c r="HV1377" s="70"/>
      <c r="HW1377" s="70"/>
      <c r="HX1377" s="70"/>
      <c r="HY1377" s="70"/>
      <c r="HZ1377" s="70"/>
      <c r="IA1377" s="70"/>
      <c r="IB1377" s="70"/>
      <c r="IC1377" s="70"/>
      <c r="ID1377" s="70"/>
      <c r="IE1377" s="70"/>
      <c r="IF1377" s="70"/>
      <c r="IG1377" s="70"/>
      <c r="IH1377" s="70"/>
      <c r="II1377" s="70"/>
      <c r="IJ1377" s="70"/>
      <c r="IK1377" s="70"/>
      <c r="IL1377" s="70"/>
      <c r="IM1377" s="70"/>
      <c r="IN1377" s="70"/>
      <c r="IO1377" s="70"/>
      <c r="IP1377" s="70"/>
      <c r="IQ1377" s="70"/>
      <c r="IR1377" s="70"/>
      <c r="IS1377" s="70"/>
      <c r="IT1377" s="70"/>
      <c r="IU1377" s="70"/>
      <c r="IV1377" s="70"/>
      <c r="IW1377" s="70"/>
      <c r="IX1377" s="70"/>
      <c r="IY1377" s="70"/>
      <c r="IZ1377" s="70"/>
      <c r="JA1377" s="70"/>
      <c r="JB1377" s="70"/>
      <c r="JC1377" s="70"/>
      <c r="JD1377" s="70"/>
      <c r="JE1377" s="70"/>
      <c r="JF1377" s="70"/>
      <c r="JG1377" s="70"/>
      <c r="JH1377" s="70"/>
      <c r="JI1377" s="70"/>
      <c r="JJ1377" s="70"/>
      <c r="JK1377" s="70"/>
      <c r="JL1377" s="70"/>
      <c r="JM1377" s="70"/>
      <c r="JN1377" s="70"/>
      <c r="JO1377" s="70"/>
      <c r="JP1377" s="70"/>
      <c r="JQ1377" s="70"/>
      <c r="JR1377" s="70"/>
      <c r="JS1377" s="70"/>
      <c r="JT1377" s="70"/>
      <c r="JU1377" s="70"/>
      <c r="JV1377" s="70"/>
      <c r="JW1377" s="70"/>
      <c r="JX1377" s="70"/>
      <c r="JY1377" s="70"/>
      <c r="JZ1377" s="70"/>
      <c r="KA1377" s="70"/>
      <c r="KB1377" s="70"/>
      <c r="KC1377" s="70"/>
      <c r="KD1377" s="70"/>
      <c r="KE1377" s="70"/>
      <c r="KF1377" s="70"/>
      <c r="KG1377" s="70"/>
      <c r="KH1377" s="70"/>
      <c r="KI1377" s="70"/>
      <c r="KJ1377" s="70"/>
      <c r="KK1377" s="70"/>
      <c r="KL1377" s="70"/>
      <c r="KM1377" s="70"/>
      <c r="KN1377" s="70"/>
      <c r="KO1377" s="70"/>
      <c r="KP1377" s="70"/>
      <c r="KQ1377" s="70"/>
      <c r="KR1377" s="70"/>
      <c r="KS1377" s="70"/>
      <c r="KT1377" s="70"/>
      <c r="KU1377" s="70"/>
      <c r="KV1377" s="70"/>
      <c r="KW1377" s="70"/>
      <c r="KX1377" s="70"/>
      <c r="KY1377" s="70"/>
      <c r="KZ1377" s="70"/>
      <c r="LA1377" s="70"/>
      <c r="LB1377" s="70"/>
      <c r="LC1377" s="70"/>
      <c r="LD1377" s="70"/>
      <c r="LE1377" s="70"/>
      <c r="LF1377" s="70"/>
      <c r="LG1377" s="70"/>
      <c r="LH1377" s="70"/>
      <c r="LI1377" s="70"/>
      <c r="LJ1377" s="70"/>
      <c r="LK1377" s="70"/>
      <c r="LL1377" s="70"/>
      <c r="LM1377" s="70"/>
      <c r="LN1377" s="70"/>
      <c r="LO1377" s="70"/>
      <c r="LP1377" s="70"/>
      <c r="LQ1377" s="70"/>
      <c r="LR1377" s="70"/>
      <c r="LS1377" s="70"/>
      <c r="LT1377" s="70"/>
      <c r="LU1377" s="70"/>
      <c r="LV1377" s="70"/>
      <c r="LW1377" s="70"/>
      <c r="LX1377" s="70"/>
      <c r="LY1377" s="70"/>
      <c r="LZ1377" s="70"/>
      <c r="MA1377" s="70"/>
      <c r="MB1377" s="70"/>
      <c r="MC1377" s="70"/>
      <c r="MD1377" s="70"/>
      <c r="ME1377" s="70"/>
      <c r="MF1377" s="70"/>
      <c r="MG1377" s="70"/>
      <c r="MH1377" s="70"/>
      <c r="MI1377" s="70"/>
      <c r="MJ1377" s="70"/>
      <c r="MK1377" s="70"/>
      <c r="ML1377" s="70"/>
      <c r="MM1377" s="70"/>
      <c r="MN1377" s="70"/>
      <c r="MO1377" s="70"/>
      <c r="MP1377" s="70"/>
      <c r="MQ1377" s="70"/>
      <c r="MR1377" s="70"/>
      <c r="MS1377" s="70"/>
      <c r="MT1377" s="70"/>
      <c r="MU1377" s="70"/>
      <c r="MV1377" s="70"/>
      <c r="MW1377" s="70"/>
      <c r="MX1377" s="70"/>
      <c r="MY1377" s="70"/>
      <c r="MZ1377" s="70"/>
      <c r="NA1377" s="70"/>
      <c r="NB1377" s="70"/>
      <c r="NC1377" s="70"/>
      <c r="ND1377" s="70"/>
      <c r="NE1377" s="70"/>
      <c r="NF1377" s="70"/>
      <c r="NG1377" s="70"/>
      <c r="NH1377" s="70"/>
      <c r="NI1377" s="70"/>
      <c r="NJ1377" s="70"/>
      <c r="NK1377" s="70"/>
      <c r="NL1377" s="70"/>
      <c r="NM1377" s="70"/>
      <c r="NN1377" s="70"/>
      <c r="NO1377" s="70"/>
      <c r="NP1377" s="70"/>
      <c r="NQ1377" s="70"/>
      <c r="NR1377" s="70"/>
      <c r="NS1377" s="70"/>
      <c r="NT1377" s="70"/>
      <c r="NU1377" s="70"/>
      <c r="NV1377" s="70"/>
      <c r="NW1377" s="70"/>
      <c r="NX1377" s="70"/>
      <c r="NY1377" s="70"/>
      <c r="NZ1377" s="70"/>
      <c r="OA1377" s="70"/>
      <c r="OB1377" s="70"/>
      <c r="OC1377" s="70"/>
      <c r="OD1377" s="70"/>
      <c r="OE1377" s="70"/>
      <c r="OF1377" s="70"/>
      <c r="OG1377" s="70"/>
      <c r="OH1377" s="70"/>
      <c r="OI1377" s="70"/>
      <c r="OJ1377" s="70"/>
      <c r="OK1377" s="70"/>
      <c r="OL1377" s="70"/>
      <c r="OM1377" s="70"/>
      <c r="ON1377" s="70"/>
      <c r="OO1377" s="70"/>
      <c r="OP1377" s="70"/>
      <c r="OQ1377" s="70"/>
      <c r="OR1377" s="70"/>
      <c r="OS1377" s="70"/>
      <c r="OT1377" s="70"/>
      <c r="OU1377" s="70"/>
      <c r="OV1377" s="70"/>
      <c r="OW1377" s="70"/>
      <c r="OX1377" s="70"/>
      <c r="OY1377" s="70"/>
      <c r="OZ1377" s="70"/>
      <c r="PA1377" s="70"/>
      <c r="PB1377" s="70"/>
      <c r="PC1377" s="70"/>
      <c r="PD1377" s="70"/>
      <c r="PE1377" s="70"/>
      <c r="PF1377" s="70"/>
      <c r="PG1377" s="70"/>
      <c r="PH1377" s="70"/>
      <c r="PI1377" s="70"/>
      <c r="PJ1377" s="70"/>
      <c r="PK1377" s="70"/>
      <c r="PL1377" s="70"/>
      <c r="PM1377" s="70"/>
      <c r="PN1377" s="70"/>
      <c r="PO1377" s="70"/>
      <c r="PP1377" s="70"/>
      <c r="PQ1377" s="70"/>
      <c r="PR1377" s="70"/>
      <c r="PS1377" s="70"/>
      <c r="PT1377" s="70"/>
      <c r="PU1377" s="70"/>
      <c r="PV1377" s="70"/>
      <c r="PW1377" s="70"/>
      <c r="PX1377" s="70"/>
      <c r="PY1377" s="70"/>
      <c r="PZ1377" s="70"/>
      <c r="QA1377" s="70"/>
      <c r="QB1377" s="70"/>
      <c r="QC1377" s="70"/>
      <c r="QD1377" s="70"/>
      <c r="QE1377" s="70"/>
      <c r="QF1377" s="70"/>
      <c r="QG1377" s="70"/>
      <c r="QH1377" s="70"/>
      <c r="QI1377" s="70"/>
      <c r="QJ1377" s="70"/>
      <c r="QK1377" s="70"/>
      <c r="QL1377" s="70"/>
      <c r="QM1377" s="70"/>
      <c r="QN1377" s="70"/>
      <c r="QO1377" s="70"/>
      <c r="QP1377" s="70"/>
      <c r="QQ1377" s="70"/>
      <c r="QR1377" s="70"/>
      <c r="QS1377" s="70"/>
      <c r="QT1377" s="70"/>
      <c r="QU1377" s="70"/>
      <c r="QV1377" s="70"/>
      <c r="QW1377" s="70"/>
      <c r="QX1377" s="70"/>
      <c r="QY1377" s="70"/>
      <c r="QZ1377" s="70"/>
      <c r="RA1377" s="70"/>
      <c r="RB1377" s="70"/>
      <c r="RC1377" s="70"/>
      <c r="RD1377" s="70"/>
      <c r="RE1377" s="70"/>
      <c r="RF1377" s="70"/>
      <c r="RG1377" s="70"/>
      <c r="RH1377" s="70"/>
      <c r="RI1377" s="70"/>
      <c r="RJ1377" s="70"/>
      <c r="RK1377" s="70"/>
      <c r="RL1377" s="70"/>
      <c r="RM1377" s="70"/>
      <c r="RN1377" s="70"/>
      <c r="RO1377" s="70"/>
      <c r="RP1377" s="70"/>
      <c r="RQ1377" s="70"/>
      <c r="RR1377" s="70"/>
      <c r="RS1377" s="70"/>
      <c r="RT1377" s="70"/>
      <c r="RU1377" s="70"/>
      <c r="RV1377" s="70"/>
      <c r="RW1377" s="70"/>
      <c r="RX1377" s="70"/>
      <c r="RY1377" s="70"/>
      <c r="RZ1377" s="70"/>
      <c r="SA1377" s="70"/>
      <c r="SB1377" s="70"/>
      <c r="SC1377" s="70"/>
      <c r="SD1377" s="70"/>
      <c r="SE1377" s="70"/>
      <c r="SF1377" s="70"/>
      <c r="SG1377" s="70"/>
      <c r="SH1377" s="70"/>
      <c r="SI1377" s="70"/>
      <c r="SJ1377" s="70"/>
      <c r="SK1377" s="70"/>
      <c r="SL1377" s="70"/>
      <c r="SM1377" s="70"/>
      <c r="SN1377" s="70"/>
      <c r="SO1377" s="70"/>
      <c r="SP1377" s="70"/>
      <c r="SQ1377" s="70"/>
      <c r="SR1377" s="70"/>
      <c r="SS1377" s="70"/>
      <c r="ST1377" s="70"/>
      <c r="SU1377" s="70"/>
      <c r="SV1377" s="70"/>
      <c r="SW1377" s="70"/>
      <c r="SX1377" s="70"/>
      <c r="SY1377" s="70"/>
      <c r="SZ1377" s="70"/>
    </row>
    <row r="1378" spans="1:520" ht="16.5" customHeight="1" x14ac:dyDescent="0.2">
      <c r="A1378" s="20">
        <v>770</v>
      </c>
      <c r="B1378" s="20" t="s">
        <v>62</v>
      </c>
      <c r="C1378" s="20" t="s">
        <v>936</v>
      </c>
      <c r="D1378" s="20" t="s">
        <v>38</v>
      </c>
      <c r="E1378" s="20" t="s">
        <v>1352</v>
      </c>
      <c r="F1378" s="22" t="s">
        <v>969</v>
      </c>
      <c r="G1378" s="20" t="s">
        <v>37</v>
      </c>
      <c r="H1378" s="20" t="s">
        <v>154</v>
      </c>
      <c r="I1378" s="20" t="s">
        <v>81</v>
      </c>
      <c r="J1378" s="22" t="s">
        <v>936</v>
      </c>
      <c r="K1378" s="20"/>
      <c r="L1378" s="20"/>
      <c r="M1378" s="20"/>
      <c r="N1378" s="20"/>
      <c r="O1378" s="23"/>
      <c r="P1378" s="23">
        <v>15900000</v>
      </c>
      <c r="Q1378" s="24">
        <v>1</v>
      </c>
      <c r="R1378" s="25">
        <v>45839</v>
      </c>
      <c r="S1378" s="20" t="s">
        <v>83</v>
      </c>
      <c r="T1378" s="26">
        <f t="shared" si="23"/>
        <v>15900000</v>
      </c>
      <c r="U1378" s="27" t="s">
        <v>100</v>
      </c>
      <c r="V1378" s="27" t="s">
        <v>100</v>
      </c>
      <c r="W1378" s="70"/>
      <c r="X1378" s="70"/>
      <c r="Y1378" s="70"/>
      <c r="Z1378" s="70"/>
      <c r="AA1378" s="70"/>
      <c r="AB1378" s="70"/>
      <c r="AC1378" s="70"/>
      <c r="AD1378" s="70"/>
      <c r="AE1378" s="70"/>
      <c r="AF1378" s="70"/>
      <c r="AG1378" s="70"/>
      <c r="AH1378" s="70"/>
      <c r="AI1378" s="70"/>
      <c r="AJ1378" s="70"/>
      <c r="AK1378" s="70"/>
      <c r="AL1378" s="70"/>
      <c r="AM1378" s="70"/>
      <c r="AN1378" s="70"/>
      <c r="AO1378" s="70"/>
      <c r="AP1378" s="70"/>
      <c r="AQ1378" s="70"/>
      <c r="AR1378" s="70"/>
      <c r="AS1378" s="70"/>
      <c r="AT1378" s="70"/>
      <c r="AU1378" s="70"/>
      <c r="AV1378" s="70"/>
      <c r="AW1378" s="70"/>
      <c r="AX1378" s="70"/>
      <c r="AY1378" s="70"/>
      <c r="AZ1378" s="70"/>
      <c r="BA1378" s="70"/>
      <c r="BB1378" s="70"/>
      <c r="BC1378" s="70"/>
      <c r="BD1378" s="70"/>
      <c r="BE1378" s="70"/>
      <c r="BF1378" s="70"/>
      <c r="BG1378" s="70"/>
      <c r="BH1378" s="70"/>
      <c r="BI1378" s="70"/>
      <c r="BJ1378" s="70"/>
      <c r="BK1378" s="70"/>
      <c r="BL1378" s="70"/>
      <c r="BM1378" s="70"/>
      <c r="BN1378" s="70"/>
      <c r="BO1378" s="70"/>
      <c r="BP1378" s="70"/>
      <c r="BQ1378" s="70"/>
      <c r="BR1378" s="70"/>
      <c r="BS1378" s="70"/>
      <c r="BT1378" s="70"/>
      <c r="BU1378" s="70"/>
      <c r="BV1378" s="70"/>
      <c r="BW1378" s="70"/>
      <c r="BX1378" s="70"/>
      <c r="BY1378" s="70"/>
      <c r="BZ1378" s="70"/>
      <c r="CA1378" s="70"/>
      <c r="CB1378" s="70"/>
      <c r="CC1378" s="70"/>
      <c r="CD1378" s="70"/>
      <c r="CE1378" s="70"/>
      <c r="CF1378" s="70"/>
      <c r="CG1378" s="70"/>
      <c r="CH1378" s="70"/>
      <c r="CI1378" s="70"/>
      <c r="CJ1378" s="70"/>
      <c r="CK1378" s="70"/>
      <c r="CL1378" s="70"/>
      <c r="CM1378" s="70"/>
      <c r="CN1378" s="70"/>
      <c r="CO1378" s="70"/>
      <c r="CP1378" s="70"/>
      <c r="CQ1378" s="70"/>
      <c r="CR1378" s="70"/>
      <c r="CS1378" s="70"/>
      <c r="CT1378" s="70"/>
      <c r="CU1378" s="70"/>
      <c r="CV1378" s="70"/>
      <c r="CW1378" s="70"/>
      <c r="CX1378" s="70"/>
      <c r="CY1378" s="70"/>
      <c r="CZ1378" s="70"/>
      <c r="DA1378" s="70"/>
      <c r="DB1378" s="70"/>
      <c r="DC1378" s="70"/>
      <c r="DD1378" s="70"/>
      <c r="DE1378" s="70"/>
      <c r="DF1378" s="70"/>
      <c r="DG1378" s="70"/>
      <c r="DH1378" s="70"/>
      <c r="DI1378" s="70"/>
      <c r="DJ1378" s="70"/>
      <c r="DK1378" s="70"/>
      <c r="DL1378" s="70"/>
      <c r="DM1378" s="70"/>
      <c r="DN1378" s="70"/>
      <c r="DO1378" s="70"/>
      <c r="DP1378" s="70"/>
      <c r="DQ1378" s="70"/>
      <c r="DR1378" s="70"/>
      <c r="DS1378" s="70"/>
      <c r="DT1378" s="70"/>
      <c r="DU1378" s="70"/>
      <c r="DV1378" s="70"/>
      <c r="DW1378" s="70"/>
      <c r="DX1378" s="70"/>
      <c r="DY1378" s="70"/>
      <c r="DZ1378" s="70"/>
      <c r="EA1378" s="70"/>
      <c r="EB1378" s="70"/>
      <c r="EC1378" s="70"/>
      <c r="ED1378" s="70"/>
      <c r="EE1378" s="70"/>
      <c r="EF1378" s="70"/>
      <c r="EG1378" s="70"/>
      <c r="EH1378" s="70"/>
      <c r="EI1378" s="70"/>
      <c r="EJ1378" s="70"/>
      <c r="EK1378" s="70"/>
      <c r="EL1378" s="70"/>
      <c r="EM1378" s="70"/>
      <c r="EN1378" s="70"/>
      <c r="EO1378" s="70"/>
      <c r="EP1378" s="70"/>
      <c r="EQ1378" s="70"/>
      <c r="ER1378" s="70"/>
      <c r="ES1378" s="70"/>
      <c r="ET1378" s="70"/>
      <c r="EU1378" s="70"/>
      <c r="EV1378" s="70"/>
      <c r="EW1378" s="70"/>
      <c r="EX1378" s="70"/>
      <c r="EY1378" s="70"/>
      <c r="EZ1378" s="70"/>
      <c r="FA1378" s="70"/>
      <c r="FB1378" s="70"/>
      <c r="FC1378" s="70"/>
      <c r="FD1378" s="70"/>
      <c r="FE1378" s="70"/>
      <c r="FF1378" s="70"/>
      <c r="FG1378" s="70"/>
      <c r="FH1378" s="70"/>
      <c r="FI1378" s="70"/>
      <c r="FJ1378" s="70"/>
      <c r="FK1378" s="70"/>
      <c r="FL1378" s="70"/>
      <c r="FM1378" s="70"/>
      <c r="FN1378" s="70"/>
      <c r="FO1378" s="70"/>
      <c r="FP1378" s="70"/>
      <c r="FQ1378" s="70"/>
      <c r="FR1378" s="70"/>
      <c r="FS1378" s="70"/>
      <c r="FT1378" s="70"/>
      <c r="FU1378" s="70"/>
      <c r="FV1378" s="70"/>
      <c r="FW1378" s="70"/>
      <c r="FX1378" s="70"/>
      <c r="FY1378" s="70"/>
      <c r="FZ1378" s="70"/>
      <c r="GA1378" s="70"/>
      <c r="GB1378" s="70"/>
      <c r="GC1378" s="70"/>
      <c r="GD1378" s="70"/>
      <c r="GE1378" s="70"/>
      <c r="GF1378" s="70"/>
      <c r="GG1378" s="70"/>
      <c r="GH1378" s="70"/>
      <c r="GI1378" s="70"/>
      <c r="GJ1378" s="70"/>
      <c r="GK1378" s="70"/>
      <c r="GL1378" s="70"/>
      <c r="GM1378" s="70"/>
      <c r="GN1378" s="70"/>
      <c r="GO1378" s="70"/>
      <c r="GP1378" s="70"/>
      <c r="GQ1378" s="70"/>
      <c r="GR1378" s="70"/>
      <c r="GS1378" s="70"/>
      <c r="GT1378" s="70"/>
      <c r="GU1378" s="70"/>
      <c r="GV1378" s="70"/>
      <c r="GW1378" s="70"/>
      <c r="GX1378" s="70"/>
      <c r="GY1378" s="70"/>
      <c r="GZ1378" s="70"/>
      <c r="HA1378" s="70"/>
      <c r="HB1378" s="70"/>
      <c r="HC1378" s="70"/>
      <c r="HD1378" s="70"/>
      <c r="HE1378" s="70"/>
      <c r="HF1378" s="70"/>
      <c r="HG1378" s="70"/>
      <c r="HH1378" s="70"/>
      <c r="HI1378" s="70"/>
      <c r="HJ1378" s="70"/>
      <c r="HK1378" s="70"/>
      <c r="HL1378" s="70"/>
      <c r="HM1378" s="70"/>
      <c r="HN1378" s="70"/>
      <c r="HO1378" s="70"/>
      <c r="HP1378" s="70"/>
      <c r="HQ1378" s="70"/>
      <c r="HR1378" s="70"/>
      <c r="HS1378" s="70"/>
      <c r="HT1378" s="70"/>
      <c r="HU1378" s="70"/>
      <c r="HV1378" s="70"/>
      <c r="HW1378" s="70"/>
      <c r="HX1378" s="70"/>
      <c r="HY1378" s="70"/>
      <c r="HZ1378" s="70"/>
      <c r="IA1378" s="70"/>
      <c r="IB1378" s="70"/>
      <c r="IC1378" s="70"/>
      <c r="ID1378" s="70"/>
      <c r="IE1378" s="70"/>
      <c r="IF1378" s="70"/>
      <c r="IG1378" s="70"/>
      <c r="IH1378" s="70"/>
      <c r="II1378" s="70"/>
      <c r="IJ1378" s="70"/>
      <c r="IK1378" s="70"/>
      <c r="IL1378" s="70"/>
      <c r="IM1378" s="70"/>
      <c r="IN1378" s="70"/>
      <c r="IO1378" s="70"/>
      <c r="IP1378" s="70"/>
      <c r="IQ1378" s="70"/>
      <c r="IR1378" s="70"/>
      <c r="IS1378" s="70"/>
      <c r="IT1378" s="70"/>
      <c r="IU1378" s="70"/>
      <c r="IV1378" s="70"/>
      <c r="IW1378" s="70"/>
      <c r="IX1378" s="70"/>
      <c r="IY1378" s="70"/>
      <c r="IZ1378" s="70"/>
      <c r="JA1378" s="70"/>
      <c r="JB1378" s="70"/>
      <c r="JC1378" s="70"/>
      <c r="JD1378" s="70"/>
      <c r="JE1378" s="70"/>
      <c r="JF1378" s="70"/>
      <c r="JG1378" s="70"/>
      <c r="JH1378" s="70"/>
      <c r="JI1378" s="70"/>
      <c r="JJ1378" s="70"/>
      <c r="JK1378" s="70"/>
      <c r="JL1378" s="70"/>
      <c r="JM1378" s="70"/>
      <c r="JN1378" s="70"/>
      <c r="JO1378" s="70"/>
      <c r="JP1378" s="70"/>
      <c r="JQ1378" s="70"/>
      <c r="JR1378" s="70"/>
      <c r="JS1378" s="70"/>
      <c r="JT1378" s="70"/>
      <c r="JU1378" s="70"/>
      <c r="JV1378" s="70"/>
      <c r="JW1378" s="70"/>
      <c r="JX1378" s="70"/>
      <c r="JY1378" s="70"/>
      <c r="JZ1378" s="70"/>
      <c r="KA1378" s="70"/>
      <c r="KB1378" s="70"/>
      <c r="KC1378" s="70"/>
      <c r="KD1378" s="70"/>
      <c r="KE1378" s="70"/>
      <c r="KF1378" s="70"/>
      <c r="KG1378" s="70"/>
      <c r="KH1378" s="70"/>
      <c r="KI1378" s="70"/>
      <c r="KJ1378" s="70"/>
      <c r="KK1378" s="70"/>
      <c r="KL1378" s="70"/>
      <c r="KM1378" s="70"/>
      <c r="KN1378" s="70"/>
      <c r="KO1378" s="70"/>
      <c r="KP1378" s="70"/>
      <c r="KQ1378" s="70"/>
      <c r="KR1378" s="70"/>
      <c r="KS1378" s="70"/>
      <c r="KT1378" s="70"/>
      <c r="KU1378" s="70"/>
      <c r="KV1378" s="70"/>
      <c r="KW1378" s="70"/>
      <c r="KX1378" s="70"/>
      <c r="KY1378" s="70"/>
      <c r="KZ1378" s="70"/>
      <c r="LA1378" s="70"/>
      <c r="LB1378" s="70"/>
      <c r="LC1378" s="70"/>
      <c r="LD1378" s="70"/>
      <c r="LE1378" s="70"/>
      <c r="LF1378" s="70"/>
      <c r="LG1378" s="70"/>
      <c r="LH1378" s="70"/>
      <c r="LI1378" s="70"/>
      <c r="LJ1378" s="70"/>
      <c r="LK1378" s="70"/>
      <c r="LL1378" s="70"/>
      <c r="LM1378" s="70"/>
      <c r="LN1378" s="70"/>
      <c r="LO1378" s="70"/>
      <c r="LP1378" s="70"/>
      <c r="LQ1378" s="70"/>
      <c r="LR1378" s="70"/>
      <c r="LS1378" s="70"/>
      <c r="LT1378" s="70"/>
      <c r="LU1378" s="70"/>
      <c r="LV1378" s="70"/>
      <c r="LW1378" s="70"/>
      <c r="LX1378" s="70"/>
      <c r="LY1378" s="70"/>
      <c r="LZ1378" s="70"/>
      <c r="MA1378" s="70"/>
      <c r="MB1378" s="70"/>
      <c r="MC1378" s="70"/>
      <c r="MD1378" s="70"/>
      <c r="ME1378" s="70"/>
      <c r="MF1378" s="70"/>
      <c r="MG1378" s="70"/>
      <c r="MH1378" s="70"/>
      <c r="MI1378" s="70"/>
      <c r="MJ1378" s="70"/>
      <c r="MK1378" s="70"/>
      <c r="ML1378" s="70"/>
      <c r="MM1378" s="70"/>
      <c r="MN1378" s="70"/>
      <c r="MO1378" s="70"/>
      <c r="MP1378" s="70"/>
      <c r="MQ1378" s="70"/>
      <c r="MR1378" s="70"/>
      <c r="MS1378" s="70"/>
      <c r="MT1378" s="70"/>
      <c r="MU1378" s="70"/>
      <c r="MV1378" s="70"/>
      <c r="MW1378" s="70"/>
      <c r="MX1378" s="70"/>
      <c r="MY1378" s="70"/>
      <c r="MZ1378" s="70"/>
      <c r="NA1378" s="70"/>
      <c r="NB1378" s="70"/>
      <c r="NC1378" s="70"/>
      <c r="ND1378" s="70"/>
      <c r="NE1378" s="70"/>
      <c r="NF1378" s="70"/>
      <c r="NG1378" s="70"/>
      <c r="NH1378" s="70"/>
      <c r="NI1378" s="70"/>
      <c r="NJ1378" s="70"/>
      <c r="NK1378" s="70"/>
      <c r="NL1378" s="70"/>
      <c r="NM1378" s="70"/>
      <c r="NN1378" s="70"/>
      <c r="NO1378" s="70"/>
      <c r="NP1378" s="70"/>
      <c r="NQ1378" s="70"/>
      <c r="NR1378" s="70"/>
      <c r="NS1378" s="70"/>
      <c r="NT1378" s="70"/>
      <c r="NU1378" s="70"/>
      <c r="NV1378" s="70"/>
      <c r="NW1378" s="70"/>
      <c r="NX1378" s="70"/>
      <c r="NY1378" s="70"/>
      <c r="NZ1378" s="70"/>
      <c r="OA1378" s="70"/>
      <c r="OB1378" s="70"/>
      <c r="OC1378" s="70"/>
      <c r="OD1378" s="70"/>
      <c r="OE1378" s="70"/>
      <c r="OF1378" s="70"/>
      <c r="OG1378" s="70"/>
      <c r="OH1378" s="70"/>
      <c r="OI1378" s="70"/>
      <c r="OJ1378" s="70"/>
      <c r="OK1378" s="70"/>
      <c r="OL1378" s="70"/>
      <c r="OM1378" s="70"/>
      <c r="ON1378" s="70"/>
      <c r="OO1378" s="70"/>
      <c r="OP1378" s="70"/>
      <c r="OQ1378" s="70"/>
      <c r="OR1378" s="70"/>
      <c r="OS1378" s="70"/>
      <c r="OT1378" s="70"/>
      <c r="OU1378" s="70"/>
      <c r="OV1378" s="70"/>
      <c r="OW1378" s="70"/>
      <c r="OX1378" s="70"/>
      <c r="OY1378" s="70"/>
      <c r="OZ1378" s="70"/>
      <c r="PA1378" s="70"/>
      <c r="PB1378" s="70"/>
      <c r="PC1378" s="70"/>
      <c r="PD1378" s="70"/>
      <c r="PE1378" s="70"/>
      <c r="PF1378" s="70"/>
      <c r="PG1378" s="70"/>
      <c r="PH1378" s="70"/>
      <c r="PI1378" s="70"/>
      <c r="PJ1378" s="70"/>
      <c r="PK1378" s="70"/>
      <c r="PL1378" s="70"/>
      <c r="PM1378" s="70"/>
      <c r="PN1378" s="70"/>
      <c r="PO1378" s="70"/>
      <c r="PP1378" s="70"/>
      <c r="PQ1378" s="70"/>
      <c r="PR1378" s="70"/>
      <c r="PS1378" s="70"/>
      <c r="PT1378" s="70"/>
      <c r="PU1378" s="70"/>
      <c r="PV1378" s="70"/>
      <c r="PW1378" s="70"/>
      <c r="PX1378" s="70"/>
      <c r="PY1378" s="70"/>
      <c r="PZ1378" s="70"/>
      <c r="QA1378" s="70"/>
      <c r="QB1378" s="70"/>
      <c r="QC1378" s="70"/>
      <c r="QD1378" s="70"/>
      <c r="QE1378" s="70"/>
      <c r="QF1378" s="70"/>
      <c r="QG1378" s="70"/>
      <c r="QH1378" s="70"/>
      <c r="QI1378" s="70"/>
      <c r="QJ1378" s="70"/>
      <c r="QK1378" s="70"/>
      <c r="QL1378" s="70"/>
      <c r="QM1378" s="70"/>
      <c r="QN1378" s="70"/>
      <c r="QO1378" s="70"/>
      <c r="QP1378" s="70"/>
      <c r="QQ1378" s="70"/>
      <c r="QR1378" s="70"/>
      <c r="QS1378" s="70"/>
      <c r="QT1378" s="70"/>
      <c r="QU1378" s="70"/>
      <c r="QV1378" s="70"/>
      <c r="QW1378" s="70"/>
      <c r="QX1378" s="70"/>
      <c r="QY1378" s="70"/>
      <c r="QZ1378" s="70"/>
      <c r="RA1378" s="70"/>
      <c r="RB1378" s="70"/>
      <c r="RC1378" s="70"/>
      <c r="RD1378" s="70"/>
      <c r="RE1378" s="70"/>
      <c r="RF1378" s="70"/>
      <c r="RG1378" s="70"/>
      <c r="RH1378" s="70"/>
      <c r="RI1378" s="70"/>
      <c r="RJ1378" s="70"/>
      <c r="RK1378" s="70"/>
      <c r="RL1378" s="70"/>
      <c r="RM1378" s="70"/>
      <c r="RN1378" s="70"/>
      <c r="RO1378" s="70"/>
      <c r="RP1378" s="70"/>
      <c r="RQ1378" s="70"/>
      <c r="RR1378" s="70"/>
      <c r="RS1378" s="70"/>
      <c r="RT1378" s="70"/>
      <c r="RU1378" s="70"/>
      <c r="RV1378" s="70"/>
      <c r="RW1378" s="70"/>
      <c r="RX1378" s="70"/>
      <c r="RY1378" s="70"/>
      <c r="RZ1378" s="70"/>
      <c r="SA1378" s="70"/>
      <c r="SB1378" s="70"/>
      <c r="SC1378" s="70"/>
      <c r="SD1378" s="70"/>
      <c r="SE1378" s="70"/>
      <c r="SF1378" s="70"/>
      <c r="SG1378" s="70"/>
      <c r="SH1378" s="70"/>
      <c r="SI1378" s="70"/>
      <c r="SJ1378" s="70"/>
      <c r="SK1378" s="70"/>
      <c r="SL1378" s="70"/>
      <c r="SM1378" s="70"/>
      <c r="SN1378" s="70"/>
      <c r="SO1378" s="70"/>
      <c r="SP1378" s="70"/>
      <c r="SQ1378" s="70"/>
      <c r="SR1378" s="70"/>
      <c r="SS1378" s="70"/>
      <c r="ST1378" s="70"/>
      <c r="SU1378" s="70"/>
      <c r="SV1378" s="70"/>
      <c r="SW1378" s="70"/>
      <c r="SX1378" s="70"/>
      <c r="SY1378" s="70"/>
      <c r="SZ1378" s="70"/>
    </row>
    <row r="1379" spans="1:520" ht="16.5" customHeight="1" x14ac:dyDescent="0.2">
      <c r="A1379" s="20">
        <v>771</v>
      </c>
      <c r="B1379" s="20" t="s">
        <v>62</v>
      </c>
      <c r="C1379" s="20" t="s">
        <v>936</v>
      </c>
      <c r="D1379" s="20" t="s">
        <v>38</v>
      </c>
      <c r="E1379" s="20" t="s">
        <v>1352</v>
      </c>
      <c r="F1379" s="22" t="s">
        <v>969</v>
      </c>
      <c r="G1379" s="20" t="s">
        <v>37</v>
      </c>
      <c r="H1379" s="20" t="s">
        <v>154</v>
      </c>
      <c r="I1379" s="20" t="s">
        <v>81</v>
      </c>
      <c r="J1379" s="22" t="s">
        <v>936</v>
      </c>
      <c r="K1379" s="20"/>
      <c r="L1379" s="20"/>
      <c r="M1379" s="20"/>
      <c r="N1379" s="20"/>
      <c r="O1379" s="23"/>
      <c r="P1379" s="23">
        <v>15900000</v>
      </c>
      <c r="Q1379" s="24">
        <v>1</v>
      </c>
      <c r="R1379" s="25">
        <v>45870</v>
      </c>
      <c r="S1379" s="20" t="s">
        <v>83</v>
      </c>
      <c r="T1379" s="26">
        <f t="shared" si="23"/>
        <v>15900000</v>
      </c>
      <c r="U1379" s="27" t="s">
        <v>100</v>
      </c>
      <c r="V1379" s="27" t="s">
        <v>100</v>
      </c>
      <c r="W1379" s="70"/>
      <c r="X1379" s="70"/>
      <c r="Y1379" s="70"/>
      <c r="Z1379" s="70"/>
      <c r="AA1379" s="70"/>
      <c r="AB1379" s="70"/>
      <c r="AC1379" s="70"/>
      <c r="AD1379" s="70"/>
      <c r="AE1379" s="70"/>
      <c r="AF1379" s="70"/>
      <c r="AG1379" s="70"/>
      <c r="AH1379" s="70"/>
      <c r="AI1379" s="70"/>
      <c r="AJ1379" s="70"/>
      <c r="AK1379" s="70"/>
      <c r="AL1379" s="70"/>
      <c r="AM1379" s="70"/>
      <c r="AN1379" s="70"/>
      <c r="AO1379" s="70"/>
      <c r="AP1379" s="70"/>
      <c r="AQ1379" s="70"/>
      <c r="AR1379" s="70"/>
      <c r="AS1379" s="70"/>
      <c r="AT1379" s="70"/>
      <c r="AU1379" s="70"/>
      <c r="AV1379" s="70"/>
      <c r="AW1379" s="70"/>
      <c r="AX1379" s="70"/>
      <c r="AY1379" s="70"/>
      <c r="AZ1379" s="70"/>
      <c r="BA1379" s="70"/>
      <c r="BB1379" s="70"/>
      <c r="BC1379" s="70"/>
      <c r="BD1379" s="70"/>
      <c r="BE1379" s="70"/>
      <c r="BF1379" s="70"/>
      <c r="BG1379" s="70"/>
      <c r="BH1379" s="70"/>
      <c r="BI1379" s="70"/>
      <c r="BJ1379" s="70"/>
      <c r="BK1379" s="70"/>
      <c r="BL1379" s="70"/>
      <c r="BM1379" s="70"/>
      <c r="BN1379" s="70"/>
      <c r="BO1379" s="70"/>
      <c r="BP1379" s="70"/>
      <c r="BQ1379" s="70"/>
      <c r="BR1379" s="70"/>
      <c r="BS1379" s="70"/>
      <c r="BT1379" s="70"/>
      <c r="BU1379" s="70"/>
      <c r="BV1379" s="70"/>
      <c r="BW1379" s="70"/>
      <c r="BX1379" s="70"/>
      <c r="BY1379" s="70"/>
      <c r="BZ1379" s="70"/>
      <c r="CA1379" s="70"/>
      <c r="CB1379" s="70"/>
      <c r="CC1379" s="70"/>
      <c r="CD1379" s="70"/>
      <c r="CE1379" s="70"/>
      <c r="CF1379" s="70"/>
      <c r="CG1379" s="70"/>
      <c r="CH1379" s="70"/>
      <c r="CI1379" s="70"/>
      <c r="CJ1379" s="70"/>
      <c r="CK1379" s="70"/>
      <c r="CL1379" s="70"/>
      <c r="CM1379" s="70"/>
      <c r="CN1379" s="70"/>
      <c r="CO1379" s="70"/>
      <c r="CP1379" s="70"/>
      <c r="CQ1379" s="70"/>
      <c r="CR1379" s="70"/>
      <c r="CS1379" s="70"/>
      <c r="CT1379" s="70"/>
      <c r="CU1379" s="70"/>
      <c r="CV1379" s="70"/>
      <c r="CW1379" s="70"/>
      <c r="CX1379" s="70"/>
      <c r="CY1379" s="70"/>
      <c r="CZ1379" s="70"/>
      <c r="DA1379" s="70"/>
      <c r="DB1379" s="70"/>
      <c r="DC1379" s="70"/>
      <c r="DD1379" s="70"/>
      <c r="DE1379" s="70"/>
      <c r="DF1379" s="70"/>
      <c r="DG1379" s="70"/>
      <c r="DH1379" s="70"/>
      <c r="DI1379" s="70"/>
      <c r="DJ1379" s="70"/>
      <c r="DK1379" s="70"/>
      <c r="DL1379" s="70"/>
      <c r="DM1379" s="70"/>
      <c r="DN1379" s="70"/>
      <c r="DO1379" s="70"/>
      <c r="DP1379" s="70"/>
      <c r="DQ1379" s="70"/>
      <c r="DR1379" s="70"/>
      <c r="DS1379" s="70"/>
      <c r="DT1379" s="70"/>
      <c r="DU1379" s="70"/>
      <c r="DV1379" s="70"/>
      <c r="DW1379" s="70"/>
      <c r="DX1379" s="70"/>
      <c r="DY1379" s="70"/>
      <c r="DZ1379" s="70"/>
      <c r="EA1379" s="70"/>
      <c r="EB1379" s="70"/>
      <c r="EC1379" s="70"/>
      <c r="ED1379" s="70"/>
      <c r="EE1379" s="70"/>
      <c r="EF1379" s="70"/>
      <c r="EG1379" s="70"/>
      <c r="EH1379" s="70"/>
      <c r="EI1379" s="70"/>
      <c r="EJ1379" s="70"/>
      <c r="EK1379" s="70"/>
      <c r="EL1379" s="70"/>
      <c r="EM1379" s="70"/>
      <c r="EN1379" s="70"/>
      <c r="EO1379" s="70"/>
      <c r="EP1379" s="70"/>
      <c r="EQ1379" s="70"/>
      <c r="ER1379" s="70"/>
      <c r="ES1379" s="70"/>
      <c r="ET1379" s="70"/>
      <c r="EU1379" s="70"/>
      <c r="EV1379" s="70"/>
      <c r="EW1379" s="70"/>
      <c r="EX1379" s="70"/>
      <c r="EY1379" s="70"/>
      <c r="EZ1379" s="70"/>
      <c r="FA1379" s="70"/>
      <c r="FB1379" s="70"/>
      <c r="FC1379" s="70"/>
      <c r="FD1379" s="70"/>
      <c r="FE1379" s="70"/>
      <c r="FF1379" s="70"/>
      <c r="FG1379" s="70"/>
      <c r="FH1379" s="70"/>
      <c r="FI1379" s="70"/>
      <c r="FJ1379" s="70"/>
      <c r="FK1379" s="70"/>
      <c r="FL1379" s="70"/>
      <c r="FM1379" s="70"/>
      <c r="FN1379" s="70"/>
      <c r="FO1379" s="70"/>
      <c r="FP1379" s="70"/>
      <c r="FQ1379" s="70"/>
      <c r="FR1379" s="70"/>
      <c r="FS1379" s="70"/>
      <c r="FT1379" s="70"/>
      <c r="FU1379" s="70"/>
      <c r="FV1379" s="70"/>
      <c r="FW1379" s="70"/>
      <c r="FX1379" s="70"/>
      <c r="FY1379" s="70"/>
      <c r="FZ1379" s="70"/>
      <c r="GA1379" s="70"/>
      <c r="GB1379" s="70"/>
      <c r="GC1379" s="70"/>
      <c r="GD1379" s="70"/>
      <c r="GE1379" s="70"/>
      <c r="GF1379" s="70"/>
      <c r="GG1379" s="70"/>
      <c r="GH1379" s="70"/>
      <c r="GI1379" s="70"/>
      <c r="GJ1379" s="70"/>
      <c r="GK1379" s="70"/>
      <c r="GL1379" s="70"/>
      <c r="GM1379" s="70"/>
      <c r="GN1379" s="70"/>
      <c r="GO1379" s="70"/>
      <c r="GP1379" s="70"/>
      <c r="GQ1379" s="70"/>
      <c r="GR1379" s="70"/>
      <c r="GS1379" s="70"/>
      <c r="GT1379" s="70"/>
      <c r="GU1379" s="70"/>
      <c r="GV1379" s="70"/>
      <c r="GW1379" s="70"/>
      <c r="GX1379" s="70"/>
      <c r="GY1379" s="70"/>
      <c r="GZ1379" s="70"/>
      <c r="HA1379" s="70"/>
      <c r="HB1379" s="70"/>
      <c r="HC1379" s="70"/>
      <c r="HD1379" s="70"/>
      <c r="HE1379" s="70"/>
      <c r="HF1379" s="70"/>
      <c r="HG1379" s="70"/>
      <c r="HH1379" s="70"/>
      <c r="HI1379" s="70"/>
      <c r="HJ1379" s="70"/>
      <c r="HK1379" s="70"/>
      <c r="HL1379" s="70"/>
      <c r="HM1379" s="70"/>
      <c r="HN1379" s="70"/>
      <c r="HO1379" s="70"/>
      <c r="HP1379" s="70"/>
      <c r="HQ1379" s="70"/>
      <c r="HR1379" s="70"/>
      <c r="HS1379" s="70"/>
      <c r="HT1379" s="70"/>
      <c r="HU1379" s="70"/>
      <c r="HV1379" s="70"/>
      <c r="HW1379" s="70"/>
      <c r="HX1379" s="70"/>
      <c r="HY1379" s="70"/>
      <c r="HZ1379" s="70"/>
      <c r="IA1379" s="70"/>
      <c r="IB1379" s="70"/>
      <c r="IC1379" s="70"/>
      <c r="ID1379" s="70"/>
      <c r="IE1379" s="70"/>
      <c r="IF1379" s="70"/>
      <c r="IG1379" s="70"/>
      <c r="IH1379" s="70"/>
      <c r="II1379" s="70"/>
      <c r="IJ1379" s="70"/>
      <c r="IK1379" s="70"/>
      <c r="IL1379" s="70"/>
      <c r="IM1379" s="70"/>
      <c r="IN1379" s="70"/>
      <c r="IO1379" s="70"/>
      <c r="IP1379" s="70"/>
      <c r="IQ1379" s="70"/>
      <c r="IR1379" s="70"/>
      <c r="IS1379" s="70"/>
      <c r="IT1379" s="70"/>
      <c r="IU1379" s="70"/>
      <c r="IV1379" s="70"/>
      <c r="IW1379" s="70"/>
      <c r="IX1379" s="70"/>
      <c r="IY1379" s="70"/>
      <c r="IZ1379" s="70"/>
      <c r="JA1379" s="70"/>
      <c r="JB1379" s="70"/>
      <c r="JC1379" s="70"/>
      <c r="JD1379" s="70"/>
      <c r="JE1379" s="70"/>
      <c r="JF1379" s="70"/>
      <c r="JG1379" s="70"/>
      <c r="JH1379" s="70"/>
      <c r="JI1379" s="70"/>
      <c r="JJ1379" s="70"/>
      <c r="JK1379" s="70"/>
      <c r="JL1379" s="70"/>
      <c r="JM1379" s="70"/>
      <c r="JN1379" s="70"/>
      <c r="JO1379" s="70"/>
      <c r="JP1379" s="70"/>
      <c r="JQ1379" s="70"/>
      <c r="JR1379" s="70"/>
      <c r="JS1379" s="70"/>
      <c r="JT1379" s="70"/>
      <c r="JU1379" s="70"/>
      <c r="JV1379" s="70"/>
      <c r="JW1379" s="70"/>
      <c r="JX1379" s="70"/>
      <c r="JY1379" s="70"/>
      <c r="JZ1379" s="70"/>
      <c r="KA1379" s="70"/>
      <c r="KB1379" s="70"/>
      <c r="KC1379" s="70"/>
      <c r="KD1379" s="70"/>
      <c r="KE1379" s="70"/>
      <c r="KF1379" s="70"/>
      <c r="KG1379" s="70"/>
      <c r="KH1379" s="70"/>
      <c r="KI1379" s="70"/>
      <c r="KJ1379" s="70"/>
      <c r="KK1379" s="70"/>
      <c r="KL1379" s="70"/>
      <c r="KM1379" s="70"/>
      <c r="KN1379" s="70"/>
      <c r="KO1379" s="70"/>
      <c r="KP1379" s="70"/>
      <c r="KQ1379" s="70"/>
      <c r="KR1379" s="70"/>
      <c r="KS1379" s="70"/>
      <c r="KT1379" s="70"/>
      <c r="KU1379" s="70"/>
      <c r="KV1379" s="70"/>
      <c r="KW1379" s="70"/>
      <c r="KX1379" s="70"/>
      <c r="KY1379" s="70"/>
      <c r="KZ1379" s="70"/>
      <c r="LA1379" s="70"/>
      <c r="LB1379" s="70"/>
      <c r="LC1379" s="70"/>
      <c r="LD1379" s="70"/>
      <c r="LE1379" s="70"/>
      <c r="LF1379" s="70"/>
      <c r="LG1379" s="70"/>
      <c r="LH1379" s="70"/>
      <c r="LI1379" s="70"/>
      <c r="LJ1379" s="70"/>
      <c r="LK1379" s="70"/>
      <c r="LL1379" s="70"/>
      <c r="LM1379" s="70"/>
      <c r="LN1379" s="70"/>
      <c r="LO1379" s="70"/>
      <c r="LP1379" s="70"/>
      <c r="LQ1379" s="70"/>
      <c r="LR1379" s="70"/>
      <c r="LS1379" s="70"/>
      <c r="LT1379" s="70"/>
      <c r="LU1379" s="70"/>
      <c r="LV1379" s="70"/>
      <c r="LW1379" s="70"/>
      <c r="LX1379" s="70"/>
      <c r="LY1379" s="70"/>
      <c r="LZ1379" s="70"/>
      <c r="MA1379" s="70"/>
      <c r="MB1379" s="70"/>
      <c r="MC1379" s="70"/>
      <c r="MD1379" s="70"/>
      <c r="ME1379" s="70"/>
      <c r="MF1379" s="70"/>
      <c r="MG1379" s="70"/>
      <c r="MH1379" s="70"/>
      <c r="MI1379" s="70"/>
      <c r="MJ1379" s="70"/>
      <c r="MK1379" s="70"/>
      <c r="ML1379" s="70"/>
      <c r="MM1379" s="70"/>
      <c r="MN1379" s="70"/>
      <c r="MO1379" s="70"/>
      <c r="MP1379" s="70"/>
      <c r="MQ1379" s="70"/>
      <c r="MR1379" s="70"/>
      <c r="MS1379" s="70"/>
      <c r="MT1379" s="70"/>
      <c r="MU1379" s="70"/>
      <c r="MV1379" s="70"/>
      <c r="MW1379" s="70"/>
      <c r="MX1379" s="70"/>
      <c r="MY1379" s="70"/>
      <c r="MZ1379" s="70"/>
      <c r="NA1379" s="70"/>
      <c r="NB1379" s="70"/>
      <c r="NC1379" s="70"/>
      <c r="ND1379" s="70"/>
      <c r="NE1379" s="70"/>
      <c r="NF1379" s="70"/>
      <c r="NG1379" s="70"/>
      <c r="NH1379" s="70"/>
      <c r="NI1379" s="70"/>
      <c r="NJ1379" s="70"/>
      <c r="NK1379" s="70"/>
      <c r="NL1379" s="70"/>
      <c r="NM1379" s="70"/>
      <c r="NN1379" s="70"/>
      <c r="NO1379" s="70"/>
      <c r="NP1379" s="70"/>
      <c r="NQ1379" s="70"/>
      <c r="NR1379" s="70"/>
      <c r="NS1379" s="70"/>
      <c r="NT1379" s="70"/>
      <c r="NU1379" s="70"/>
      <c r="NV1379" s="70"/>
      <c r="NW1379" s="70"/>
      <c r="NX1379" s="70"/>
      <c r="NY1379" s="70"/>
      <c r="NZ1379" s="70"/>
      <c r="OA1379" s="70"/>
      <c r="OB1379" s="70"/>
      <c r="OC1379" s="70"/>
      <c r="OD1379" s="70"/>
      <c r="OE1379" s="70"/>
      <c r="OF1379" s="70"/>
      <c r="OG1379" s="70"/>
      <c r="OH1379" s="70"/>
      <c r="OI1379" s="70"/>
      <c r="OJ1379" s="70"/>
      <c r="OK1379" s="70"/>
      <c r="OL1379" s="70"/>
      <c r="OM1379" s="70"/>
      <c r="ON1379" s="70"/>
      <c r="OO1379" s="70"/>
      <c r="OP1379" s="70"/>
      <c r="OQ1379" s="70"/>
      <c r="OR1379" s="70"/>
      <c r="OS1379" s="70"/>
      <c r="OT1379" s="70"/>
      <c r="OU1379" s="70"/>
      <c r="OV1379" s="70"/>
      <c r="OW1379" s="70"/>
      <c r="OX1379" s="70"/>
      <c r="OY1379" s="70"/>
      <c r="OZ1379" s="70"/>
      <c r="PA1379" s="70"/>
      <c r="PB1379" s="70"/>
      <c r="PC1379" s="70"/>
      <c r="PD1379" s="70"/>
      <c r="PE1379" s="70"/>
      <c r="PF1379" s="70"/>
      <c r="PG1379" s="70"/>
      <c r="PH1379" s="70"/>
      <c r="PI1379" s="70"/>
      <c r="PJ1379" s="70"/>
      <c r="PK1379" s="70"/>
      <c r="PL1379" s="70"/>
      <c r="PM1379" s="70"/>
      <c r="PN1379" s="70"/>
      <c r="PO1379" s="70"/>
      <c r="PP1379" s="70"/>
      <c r="PQ1379" s="70"/>
      <c r="PR1379" s="70"/>
      <c r="PS1379" s="70"/>
      <c r="PT1379" s="70"/>
      <c r="PU1379" s="70"/>
      <c r="PV1379" s="70"/>
      <c r="PW1379" s="70"/>
      <c r="PX1379" s="70"/>
      <c r="PY1379" s="70"/>
      <c r="PZ1379" s="70"/>
      <c r="QA1379" s="70"/>
      <c r="QB1379" s="70"/>
      <c r="QC1379" s="70"/>
      <c r="QD1379" s="70"/>
      <c r="QE1379" s="70"/>
      <c r="QF1379" s="70"/>
      <c r="QG1379" s="70"/>
      <c r="QH1379" s="70"/>
      <c r="QI1379" s="70"/>
      <c r="QJ1379" s="70"/>
      <c r="QK1379" s="70"/>
      <c r="QL1379" s="70"/>
      <c r="QM1379" s="70"/>
      <c r="QN1379" s="70"/>
      <c r="QO1379" s="70"/>
      <c r="QP1379" s="70"/>
      <c r="QQ1379" s="70"/>
      <c r="QR1379" s="70"/>
      <c r="QS1379" s="70"/>
      <c r="QT1379" s="70"/>
      <c r="QU1379" s="70"/>
      <c r="QV1379" s="70"/>
      <c r="QW1379" s="70"/>
      <c r="QX1379" s="70"/>
      <c r="QY1379" s="70"/>
      <c r="QZ1379" s="70"/>
      <c r="RA1379" s="70"/>
      <c r="RB1379" s="70"/>
      <c r="RC1379" s="70"/>
      <c r="RD1379" s="70"/>
      <c r="RE1379" s="70"/>
      <c r="RF1379" s="70"/>
      <c r="RG1379" s="70"/>
      <c r="RH1379" s="70"/>
      <c r="RI1379" s="70"/>
      <c r="RJ1379" s="70"/>
      <c r="RK1379" s="70"/>
      <c r="RL1379" s="70"/>
      <c r="RM1379" s="70"/>
      <c r="RN1379" s="70"/>
      <c r="RO1379" s="70"/>
      <c r="RP1379" s="70"/>
      <c r="RQ1379" s="70"/>
      <c r="RR1379" s="70"/>
      <c r="RS1379" s="70"/>
      <c r="RT1379" s="70"/>
      <c r="RU1379" s="70"/>
      <c r="RV1379" s="70"/>
      <c r="RW1379" s="70"/>
      <c r="RX1379" s="70"/>
      <c r="RY1379" s="70"/>
      <c r="RZ1379" s="70"/>
      <c r="SA1379" s="70"/>
      <c r="SB1379" s="70"/>
      <c r="SC1379" s="70"/>
      <c r="SD1379" s="70"/>
      <c r="SE1379" s="70"/>
      <c r="SF1379" s="70"/>
      <c r="SG1379" s="70"/>
      <c r="SH1379" s="70"/>
      <c r="SI1379" s="70"/>
      <c r="SJ1379" s="70"/>
      <c r="SK1379" s="70"/>
      <c r="SL1379" s="70"/>
      <c r="SM1379" s="70"/>
      <c r="SN1379" s="70"/>
      <c r="SO1379" s="70"/>
      <c r="SP1379" s="70"/>
      <c r="SQ1379" s="70"/>
      <c r="SR1379" s="70"/>
      <c r="SS1379" s="70"/>
      <c r="ST1379" s="70"/>
      <c r="SU1379" s="70"/>
      <c r="SV1379" s="70"/>
      <c r="SW1379" s="70"/>
      <c r="SX1379" s="70"/>
      <c r="SY1379" s="70"/>
      <c r="SZ1379" s="70"/>
    </row>
    <row r="1380" spans="1:520" ht="16.5" customHeight="1" x14ac:dyDescent="0.2">
      <c r="A1380" s="20">
        <v>772</v>
      </c>
      <c r="B1380" s="20" t="s">
        <v>62</v>
      </c>
      <c r="C1380" s="20" t="s">
        <v>936</v>
      </c>
      <c r="D1380" s="20" t="s">
        <v>38</v>
      </c>
      <c r="E1380" s="20" t="s">
        <v>1352</v>
      </c>
      <c r="F1380" s="22" t="s">
        <v>969</v>
      </c>
      <c r="G1380" s="20" t="s">
        <v>37</v>
      </c>
      <c r="H1380" s="20" t="s">
        <v>154</v>
      </c>
      <c r="I1380" s="20" t="s">
        <v>81</v>
      </c>
      <c r="J1380" s="22" t="s">
        <v>936</v>
      </c>
      <c r="K1380" s="20"/>
      <c r="L1380" s="20"/>
      <c r="M1380" s="20"/>
      <c r="N1380" s="20"/>
      <c r="O1380" s="23"/>
      <c r="P1380" s="23">
        <v>15900000</v>
      </c>
      <c r="Q1380" s="24">
        <v>1</v>
      </c>
      <c r="R1380" s="25">
        <v>45901</v>
      </c>
      <c r="S1380" s="20" t="s">
        <v>83</v>
      </c>
      <c r="T1380" s="26">
        <f t="shared" si="23"/>
        <v>15900000</v>
      </c>
      <c r="U1380" s="27" t="s">
        <v>100</v>
      </c>
      <c r="V1380" s="27" t="s">
        <v>100</v>
      </c>
      <c r="W1380" s="70"/>
      <c r="X1380" s="70"/>
      <c r="Y1380" s="70"/>
      <c r="Z1380" s="70"/>
      <c r="AA1380" s="70"/>
      <c r="AB1380" s="70"/>
      <c r="AC1380" s="70"/>
      <c r="AD1380" s="70"/>
      <c r="AE1380" s="70"/>
      <c r="AF1380" s="70"/>
      <c r="AG1380" s="70"/>
      <c r="AH1380" s="70"/>
      <c r="AI1380" s="70"/>
      <c r="AJ1380" s="70"/>
      <c r="AK1380" s="70"/>
      <c r="AL1380" s="70"/>
      <c r="AM1380" s="70"/>
      <c r="AN1380" s="70"/>
      <c r="AO1380" s="70"/>
      <c r="AP1380" s="70"/>
      <c r="AQ1380" s="70"/>
      <c r="AR1380" s="70"/>
      <c r="AS1380" s="70"/>
      <c r="AT1380" s="70"/>
      <c r="AU1380" s="70"/>
      <c r="AV1380" s="70"/>
      <c r="AW1380" s="70"/>
      <c r="AX1380" s="70"/>
      <c r="AY1380" s="70"/>
      <c r="AZ1380" s="70"/>
      <c r="BA1380" s="70"/>
      <c r="BB1380" s="70"/>
      <c r="BC1380" s="70"/>
      <c r="BD1380" s="70"/>
      <c r="BE1380" s="70"/>
      <c r="BF1380" s="70"/>
      <c r="BG1380" s="70"/>
      <c r="BH1380" s="70"/>
      <c r="BI1380" s="70"/>
      <c r="BJ1380" s="70"/>
      <c r="BK1380" s="70"/>
      <c r="BL1380" s="70"/>
      <c r="BM1380" s="70"/>
      <c r="BN1380" s="70"/>
      <c r="BO1380" s="70"/>
      <c r="BP1380" s="70"/>
      <c r="BQ1380" s="70"/>
      <c r="BR1380" s="70"/>
      <c r="BS1380" s="70"/>
      <c r="BT1380" s="70"/>
      <c r="BU1380" s="70"/>
      <c r="BV1380" s="70"/>
      <c r="BW1380" s="70"/>
      <c r="BX1380" s="70"/>
      <c r="BY1380" s="70"/>
      <c r="BZ1380" s="70"/>
      <c r="CA1380" s="70"/>
      <c r="CB1380" s="70"/>
      <c r="CC1380" s="70"/>
      <c r="CD1380" s="70"/>
      <c r="CE1380" s="70"/>
      <c r="CF1380" s="70"/>
      <c r="CG1380" s="70"/>
      <c r="CH1380" s="70"/>
      <c r="CI1380" s="70"/>
      <c r="CJ1380" s="70"/>
      <c r="CK1380" s="70"/>
      <c r="CL1380" s="70"/>
      <c r="CM1380" s="70"/>
      <c r="CN1380" s="70"/>
      <c r="CO1380" s="70"/>
      <c r="CP1380" s="70"/>
      <c r="CQ1380" s="70"/>
      <c r="CR1380" s="70"/>
      <c r="CS1380" s="70"/>
      <c r="CT1380" s="70"/>
      <c r="CU1380" s="70"/>
      <c r="CV1380" s="70"/>
      <c r="CW1380" s="70"/>
      <c r="CX1380" s="70"/>
      <c r="CY1380" s="70"/>
      <c r="CZ1380" s="70"/>
      <c r="DA1380" s="70"/>
      <c r="DB1380" s="70"/>
      <c r="DC1380" s="70"/>
      <c r="DD1380" s="70"/>
      <c r="DE1380" s="70"/>
      <c r="DF1380" s="70"/>
      <c r="DG1380" s="70"/>
      <c r="DH1380" s="70"/>
      <c r="DI1380" s="70"/>
      <c r="DJ1380" s="70"/>
      <c r="DK1380" s="70"/>
      <c r="DL1380" s="70"/>
      <c r="DM1380" s="70"/>
      <c r="DN1380" s="70"/>
      <c r="DO1380" s="70"/>
      <c r="DP1380" s="70"/>
      <c r="DQ1380" s="70"/>
      <c r="DR1380" s="70"/>
      <c r="DS1380" s="70"/>
      <c r="DT1380" s="70"/>
      <c r="DU1380" s="70"/>
      <c r="DV1380" s="70"/>
      <c r="DW1380" s="70"/>
      <c r="DX1380" s="70"/>
      <c r="DY1380" s="70"/>
      <c r="DZ1380" s="70"/>
      <c r="EA1380" s="70"/>
      <c r="EB1380" s="70"/>
      <c r="EC1380" s="70"/>
      <c r="ED1380" s="70"/>
      <c r="EE1380" s="70"/>
      <c r="EF1380" s="70"/>
      <c r="EG1380" s="70"/>
      <c r="EH1380" s="70"/>
      <c r="EI1380" s="70"/>
      <c r="EJ1380" s="70"/>
      <c r="EK1380" s="70"/>
      <c r="EL1380" s="70"/>
      <c r="EM1380" s="70"/>
      <c r="EN1380" s="70"/>
      <c r="EO1380" s="70"/>
      <c r="EP1380" s="70"/>
      <c r="EQ1380" s="70"/>
      <c r="ER1380" s="70"/>
      <c r="ES1380" s="70"/>
      <c r="ET1380" s="70"/>
      <c r="EU1380" s="70"/>
      <c r="EV1380" s="70"/>
      <c r="EW1380" s="70"/>
      <c r="EX1380" s="70"/>
      <c r="EY1380" s="70"/>
      <c r="EZ1380" s="70"/>
      <c r="FA1380" s="70"/>
      <c r="FB1380" s="70"/>
      <c r="FC1380" s="70"/>
      <c r="FD1380" s="70"/>
      <c r="FE1380" s="70"/>
      <c r="FF1380" s="70"/>
      <c r="FG1380" s="70"/>
      <c r="FH1380" s="70"/>
      <c r="FI1380" s="70"/>
      <c r="FJ1380" s="70"/>
      <c r="FK1380" s="70"/>
      <c r="FL1380" s="70"/>
      <c r="FM1380" s="70"/>
      <c r="FN1380" s="70"/>
      <c r="FO1380" s="70"/>
      <c r="FP1380" s="70"/>
      <c r="FQ1380" s="70"/>
      <c r="FR1380" s="70"/>
      <c r="FS1380" s="70"/>
      <c r="FT1380" s="70"/>
      <c r="FU1380" s="70"/>
      <c r="FV1380" s="70"/>
      <c r="FW1380" s="70"/>
      <c r="FX1380" s="70"/>
      <c r="FY1380" s="70"/>
      <c r="FZ1380" s="70"/>
      <c r="GA1380" s="70"/>
      <c r="GB1380" s="70"/>
      <c r="GC1380" s="70"/>
      <c r="GD1380" s="70"/>
      <c r="GE1380" s="70"/>
      <c r="GF1380" s="70"/>
      <c r="GG1380" s="70"/>
      <c r="GH1380" s="70"/>
      <c r="GI1380" s="70"/>
      <c r="GJ1380" s="70"/>
      <c r="GK1380" s="70"/>
      <c r="GL1380" s="70"/>
      <c r="GM1380" s="70"/>
      <c r="GN1380" s="70"/>
      <c r="GO1380" s="70"/>
      <c r="GP1380" s="70"/>
      <c r="GQ1380" s="70"/>
      <c r="GR1380" s="70"/>
      <c r="GS1380" s="70"/>
      <c r="GT1380" s="70"/>
      <c r="GU1380" s="70"/>
      <c r="GV1380" s="70"/>
      <c r="GW1380" s="70"/>
      <c r="GX1380" s="70"/>
      <c r="GY1380" s="70"/>
      <c r="GZ1380" s="70"/>
      <c r="HA1380" s="70"/>
      <c r="HB1380" s="70"/>
      <c r="HC1380" s="70"/>
      <c r="HD1380" s="70"/>
      <c r="HE1380" s="70"/>
      <c r="HF1380" s="70"/>
      <c r="HG1380" s="70"/>
      <c r="HH1380" s="70"/>
      <c r="HI1380" s="70"/>
      <c r="HJ1380" s="70"/>
      <c r="HK1380" s="70"/>
      <c r="HL1380" s="70"/>
      <c r="HM1380" s="70"/>
      <c r="HN1380" s="70"/>
      <c r="HO1380" s="70"/>
      <c r="HP1380" s="70"/>
      <c r="HQ1380" s="70"/>
      <c r="HR1380" s="70"/>
      <c r="HS1380" s="70"/>
      <c r="HT1380" s="70"/>
      <c r="HU1380" s="70"/>
      <c r="HV1380" s="70"/>
      <c r="HW1380" s="70"/>
      <c r="HX1380" s="70"/>
      <c r="HY1380" s="70"/>
      <c r="HZ1380" s="70"/>
      <c r="IA1380" s="70"/>
      <c r="IB1380" s="70"/>
      <c r="IC1380" s="70"/>
      <c r="ID1380" s="70"/>
      <c r="IE1380" s="70"/>
      <c r="IF1380" s="70"/>
      <c r="IG1380" s="70"/>
      <c r="IH1380" s="70"/>
      <c r="II1380" s="70"/>
      <c r="IJ1380" s="70"/>
      <c r="IK1380" s="70"/>
      <c r="IL1380" s="70"/>
      <c r="IM1380" s="70"/>
      <c r="IN1380" s="70"/>
      <c r="IO1380" s="70"/>
      <c r="IP1380" s="70"/>
      <c r="IQ1380" s="70"/>
      <c r="IR1380" s="70"/>
      <c r="IS1380" s="70"/>
      <c r="IT1380" s="70"/>
      <c r="IU1380" s="70"/>
      <c r="IV1380" s="70"/>
      <c r="IW1380" s="70"/>
      <c r="IX1380" s="70"/>
      <c r="IY1380" s="70"/>
      <c r="IZ1380" s="70"/>
      <c r="JA1380" s="70"/>
      <c r="JB1380" s="70"/>
      <c r="JC1380" s="70"/>
      <c r="JD1380" s="70"/>
      <c r="JE1380" s="70"/>
      <c r="JF1380" s="70"/>
      <c r="JG1380" s="70"/>
      <c r="JH1380" s="70"/>
      <c r="JI1380" s="70"/>
      <c r="JJ1380" s="70"/>
      <c r="JK1380" s="70"/>
      <c r="JL1380" s="70"/>
      <c r="JM1380" s="70"/>
      <c r="JN1380" s="70"/>
      <c r="JO1380" s="70"/>
      <c r="JP1380" s="70"/>
      <c r="JQ1380" s="70"/>
      <c r="JR1380" s="70"/>
      <c r="JS1380" s="70"/>
      <c r="JT1380" s="70"/>
      <c r="JU1380" s="70"/>
      <c r="JV1380" s="70"/>
      <c r="JW1380" s="70"/>
      <c r="JX1380" s="70"/>
      <c r="JY1380" s="70"/>
      <c r="JZ1380" s="70"/>
      <c r="KA1380" s="70"/>
      <c r="KB1380" s="70"/>
      <c r="KC1380" s="70"/>
      <c r="KD1380" s="70"/>
      <c r="KE1380" s="70"/>
      <c r="KF1380" s="70"/>
      <c r="KG1380" s="70"/>
      <c r="KH1380" s="70"/>
      <c r="KI1380" s="70"/>
      <c r="KJ1380" s="70"/>
      <c r="KK1380" s="70"/>
      <c r="KL1380" s="70"/>
      <c r="KM1380" s="70"/>
      <c r="KN1380" s="70"/>
      <c r="KO1380" s="70"/>
      <c r="KP1380" s="70"/>
      <c r="KQ1380" s="70"/>
      <c r="KR1380" s="70"/>
      <c r="KS1380" s="70"/>
      <c r="KT1380" s="70"/>
      <c r="KU1380" s="70"/>
      <c r="KV1380" s="70"/>
      <c r="KW1380" s="70"/>
      <c r="KX1380" s="70"/>
      <c r="KY1380" s="70"/>
      <c r="KZ1380" s="70"/>
      <c r="LA1380" s="70"/>
      <c r="LB1380" s="70"/>
      <c r="LC1380" s="70"/>
      <c r="LD1380" s="70"/>
      <c r="LE1380" s="70"/>
      <c r="LF1380" s="70"/>
      <c r="LG1380" s="70"/>
      <c r="LH1380" s="70"/>
      <c r="LI1380" s="70"/>
      <c r="LJ1380" s="70"/>
      <c r="LK1380" s="70"/>
      <c r="LL1380" s="70"/>
      <c r="LM1380" s="70"/>
      <c r="LN1380" s="70"/>
      <c r="LO1380" s="70"/>
      <c r="LP1380" s="70"/>
      <c r="LQ1380" s="70"/>
      <c r="LR1380" s="70"/>
      <c r="LS1380" s="70"/>
      <c r="LT1380" s="70"/>
      <c r="LU1380" s="70"/>
      <c r="LV1380" s="70"/>
      <c r="LW1380" s="70"/>
      <c r="LX1380" s="70"/>
      <c r="LY1380" s="70"/>
      <c r="LZ1380" s="70"/>
      <c r="MA1380" s="70"/>
      <c r="MB1380" s="70"/>
      <c r="MC1380" s="70"/>
      <c r="MD1380" s="70"/>
      <c r="ME1380" s="70"/>
      <c r="MF1380" s="70"/>
      <c r="MG1380" s="70"/>
      <c r="MH1380" s="70"/>
      <c r="MI1380" s="70"/>
      <c r="MJ1380" s="70"/>
      <c r="MK1380" s="70"/>
      <c r="ML1380" s="70"/>
      <c r="MM1380" s="70"/>
      <c r="MN1380" s="70"/>
      <c r="MO1380" s="70"/>
      <c r="MP1380" s="70"/>
      <c r="MQ1380" s="70"/>
      <c r="MR1380" s="70"/>
      <c r="MS1380" s="70"/>
      <c r="MT1380" s="70"/>
      <c r="MU1380" s="70"/>
      <c r="MV1380" s="70"/>
      <c r="MW1380" s="70"/>
      <c r="MX1380" s="70"/>
      <c r="MY1380" s="70"/>
      <c r="MZ1380" s="70"/>
      <c r="NA1380" s="70"/>
      <c r="NB1380" s="70"/>
      <c r="NC1380" s="70"/>
      <c r="ND1380" s="70"/>
      <c r="NE1380" s="70"/>
      <c r="NF1380" s="70"/>
      <c r="NG1380" s="70"/>
      <c r="NH1380" s="70"/>
      <c r="NI1380" s="70"/>
      <c r="NJ1380" s="70"/>
      <c r="NK1380" s="70"/>
      <c r="NL1380" s="70"/>
      <c r="NM1380" s="70"/>
      <c r="NN1380" s="70"/>
      <c r="NO1380" s="70"/>
      <c r="NP1380" s="70"/>
      <c r="NQ1380" s="70"/>
      <c r="NR1380" s="70"/>
      <c r="NS1380" s="70"/>
      <c r="NT1380" s="70"/>
      <c r="NU1380" s="70"/>
      <c r="NV1380" s="70"/>
      <c r="NW1380" s="70"/>
      <c r="NX1380" s="70"/>
      <c r="NY1380" s="70"/>
      <c r="NZ1380" s="70"/>
      <c r="OA1380" s="70"/>
      <c r="OB1380" s="70"/>
      <c r="OC1380" s="70"/>
      <c r="OD1380" s="70"/>
      <c r="OE1380" s="70"/>
      <c r="OF1380" s="70"/>
      <c r="OG1380" s="70"/>
      <c r="OH1380" s="70"/>
      <c r="OI1380" s="70"/>
      <c r="OJ1380" s="70"/>
      <c r="OK1380" s="70"/>
      <c r="OL1380" s="70"/>
      <c r="OM1380" s="70"/>
      <c r="ON1380" s="70"/>
      <c r="OO1380" s="70"/>
      <c r="OP1380" s="70"/>
      <c r="OQ1380" s="70"/>
      <c r="OR1380" s="70"/>
      <c r="OS1380" s="70"/>
      <c r="OT1380" s="70"/>
      <c r="OU1380" s="70"/>
      <c r="OV1380" s="70"/>
      <c r="OW1380" s="70"/>
      <c r="OX1380" s="70"/>
      <c r="OY1380" s="70"/>
      <c r="OZ1380" s="70"/>
      <c r="PA1380" s="70"/>
      <c r="PB1380" s="70"/>
      <c r="PC1380" s="70"/>
      <c r="PD1380" s="70"/>
      <c r="PE1380" s="70"/>
      <c r="PF1380" s="70"/>
      <c r="PG1380" s="70"/>
      <c r="PH1380" s="70"/>
      <c r="PI1380" s="70"/>
      <c r="PJ1380" s="70"/>
      <c r="PK1380" s="70"/>
      <c r="PL1380" s="70"/>
      <c r="PM1380" s="70"/>
      <c r="PN1380" s="70"/>
      <c r="PO1380" s="70"/>
      <c r="PP1380" s="70"/>
      <c r="PQ1380" s="70"/>
      <c r="PR1380" s="70"/>
      <c r="PS1380" s="70"/>
      <c r="PT1380" s="70"/>
      <c r="PU1380" s="70"/>
      <c r="PV1380" s="70"/>
      <c r="PW1380" s="70"/>
      <c r="PX1380" s="70"/>
      <c r="PY1380" s="70"/>
      <c r="PZ1380" s="70"/>
      <c r="QA1380" s="70"/>
      <c r="QB1380" s="70"/>
      <c r="QC1380" s="70"/>
      <c r="QD1380" s="70"/>
      <c r="QE1380" s="70"/>
      <c r="QF1380" s="70"/>
      <c r="QG1380" s="70"/>
      <c r="QH1380" s="70"/>
      <c r="QI1380" s="70"/>
      <c r="QJ1380" s="70"/>
      <c r="QK1380" s="70"/>
      <c r="QL1380" s="70"/>
      <c r="QM1380" s="70"/>
      <c r="QN1380" s="70"/>
      <c r="QO1380" s="70"/>
      <c r="QP1380" s="70"/>
      <c r="QQ1380" s="70"/>
      <c r="QR1380" s="70"/>
      <c r="QS1380" s="70"/>
      <c r="QT1380" s="70"/>
      <c r="QU1380" s="70"/>
      <c r="QV1380" s="70"/>
      <c r="QW1380" s="70"/>
      <c r="QX1380" s="70"/>
      <c r="QY1380" s="70"/>
      <c r="QZ1380" s="70"/>
      <c r="RA1380" s="70"/>
      <c r="RB1380" s="70"/>
      <c r="RC1380" s="70"/>
      <c r="RD1380" s="70"/>
      <c r="RE1380" s="70"/>
      <c r="RF1380" s="70"/>
      <c r="RG1380" s="70"/>
      <c r="RH1380" s="70"/>
      <c r="RI1380" s="70"/>
      <c r="RJ1380" s="70"/>
      <c r="RK1380" s="70"/>
      <c r="RL1380" s="70"/>
      <c r="RM1380" s="70"/>
      <c r="RN1380" s="70"/>
      <c r="RO1380" s="70"/>
      <c r="RP1380" s="70"/>
      <c r="RQ1380" s="70"/>
      <c r="RR1380" s="70"/>
      <c r="RS1380" s="70"/>
      <c r="RT1380" s="70"/>
      <c r="RU1380" s="70"/>
      <c r="RV1380" s="70"/>
      <c r="RW1380" s="70"/>
      <c r="RX1380" s="70"/>
      <c r="RY1380" s="70"/>
      <c r="RZ1380" s="70"/>
      <c r="SA1380" s="70"/>
      <c r="SB1380" s="70"/>
      <c r="SC1380" s="70"/>
      <c r="SD1380" s="70"/>
      <c r="SE1380" s="70"/>
      <c r="SF1380" s="70"/>
      <c r="SG1380" s="70"/>
      <c r="SH1380" s="70"/>
      <c r="SI1380" s="70"/>
      <c r="SJ1380" s="70"/>
      <c r="SK1380" s="70"/>
      <c r="SL1380" s="70"/>
      <c r="SM1380" s="70"/>
      <c r="SN1380" s="70"/>
      <c r="SO1380" s="70"/>
      <c r="SP1380" s="70"/>
      <c r="SQ1380" s="70"/>
      <c r="SR1380" s="70"/>
      <c r="SS1380" s="70"/>
      <c r="ST1380" s="70"/>
      <c r="SU1380" s="70"/>
      <c r="SV1380" s="70"/>
      <c r="SW1380" s="70"/>
      <c r="SX1380" s="70"/>
      <c r="SY1380" s="70"/>
      <c r="SZ1380" s="70"/>
    </row>
    <row r="1381" spans="1:520" ht="16.5" customHeight="1" x14ac:dyDescent="0.2">
      <c r="A1381" s="20">
        <v>773</v>
      </c>
      <c r="B1381" s="20" t="s">
        <v>62</v>
      </c>
      <c r="C1381" s="20" t="s">
        <v>936</v>
      </c>
      <c r="D1381" s="20" t="s">
        <v>38</v>
      </c>
      <c r="E1381" s="20" t="s">
        <v>1352</v>
      </c>
      <c r="F1381" s="22" t="s">
        <v>969</v>
      </c>
      <c r="G1381" s="20" t="s">
        <v>37</v>
      </c>
      <c r="H1381" s="20" t="s">
        <v>154</v>
      </c>
      <c r="I1381" s="20" t="s">
        <v>81</v>
      </c>
      <c r="J1381" s="22" t="s">
        <v>936</v>
      </c>
      <c r="K1381" s="20"/>
      <c r="L1381" s="20"/>
      <c r="M1381" s="20"/>
      <c r="N1381" s="20"/>
      <c r="O1381" s="23"/>
      <c r="P1381" s="23">
        <v>15900000</v>
      </c>
      <c r="Q1381" s="24">
        <v>1</v>
      </c>
      <c r="R1381" s="25">
        <v>45931</v>
      </c>
      <c r="S1381" s="20" t="s">
        <v>83</v>
      </c>
      <c r="T1381" s="26">
        <f t="shared" si="23"/>
        <v>15900000</v>
      </c>
      <c r="U1381" s="27" t="s">
        <v>100</v>
      </c>
      <c r="V1381" s="27" t="s">
        <v>100</v>
      </c>
      <c r="W1381" s="70"/>
      <c r="X1381" s="70"/>
      <c r="Y1381" s="70"/>
      <c r="Z1381" s="70"/>
      <c r="AA1381" s="70"/>
      <c r="AB1381" s="70"/>
      <c r="AC1381" s="70"/>
      <c r="AD1381" s="70"/>
      <c r="AE1381" s="70"/>
      <c r="AF1381" s="70"/>
      <c r="AG1381" s="70"/>
      <c r="AH1381" s="70"/>
      <c r="AI1381" s="70"/>
      <c r="AJ1381" s="70"/>
      <c r="AK1381" s="70"/>
      <c r="AL1381" s="70"/>
      <c r="AM1381" s="70"/>
      <c r="AN1381" s="70"/>
      <c r="AO1381" s="70"/>
      <c r="AP1381" s="70"/>
      <c r="AQ1381" s="70"/>
      <c r="AR1381" s="70"/>
      <c r="AS1381" s="70"/>
      <c r="AT1381" s="70"/>
      <c r="AU1381" s="70"/>
      <c r="AV1381" s="70"/>
      <c r="AW1381" s="70"/>
      <c r="AX1381" s="70"/>
      <c r="AY1381" s="70"/>
      <c r="AZ1381" s="70"/>
      <c r="BA1381" s="70"/>
      <c r="BB1381" s="70"/>
      <c r="BC1381" s="70"/>
      <c r="BD1381" s="70"/>
      <c r="BE1381" s="70"/>
      <c r="BF1381" s="70"/>
      <c r="BG1381" s="70"/>
      <c r="BH1381" s="70"/>
      <c r="BI1381" s="70"/>
      <c r="BJ1381" s="70"/>
      <c r="BK1381" s="70"/>
      <c r="BL1381" s="70"/>
      <c r="BM1381" s="70"/>
      <c r="BN1381" s="70"/>
      <c r="BO1381" s="70"/>
      <c r="BP1381" s="70"/>
      <c r="BQ1381" s="70"/>
      <c r="BR1381" s="70"/>
      <c r="BS1381" s="70"/>
      <c r="BT1381" s="70"/>
      <c r="BU1381" s="70"/>
      <c r="BV1381" s="70"/>
      <c r="BW1381" s="70"/>
      <c r="BX1381" s="70"/>
      <c r="BY1381" s="70"/>
      <c r="BZ1381" s="70"/>
      <c r="CA1381" s="70"/>
      <c r="CB1381" s="70"/>
      <c r="CC1381" s="70"/>
      <c r="CD1381" s="70"/>
      <c r="CE1381" s="70"/>
      <c r="CF1381" s="70"/>
      <c r="CG1381" s="70"/>
      <c r="CH1381" s="70"/>
      <c r="CI1381" s="70"/>
      <c r="CJ1381" s="70"/>
      <c r="CK1381" s="70"/>
      <c r="CL1381" s="70"/>
      <c r="CM1381" s="70"/>
      <c r="CN1381" s="70"/>
      <c r="CO1381" s="70"/>
      <c r="CP1381" s="70"/>
      <c r="CQ1381" s="70"/>
      <c r="CR1381" s="70"/>
      <c r="CS1381" s="70"/>
      <c r="CT1381" s="70"/>
      <c r="CU1381" s="70"/>
      <c r="CV1381" s="70"/>
      <c r="CW1381" s="70"/>
      <c r="CX1381" s="70"/>
      <c r="CY1381" s="70"/>
      <c r="CZ1381" s="70"/>
      <c r="DA1381" s="70"/>
      <c r="DB1381" s="70"/>
      <c r="DC1381" s="70"/>
      <c r="DD1381" s="70"/>
      <c r="DE1381" s="70"/>
      <c r="DF1381" s="70"/>
      <c r="DG1381" s="70"/>
      <c r="DH1381" s="70"/>
      <c r="DI1381" s="70"/>
      <c r="DJ1381" s="70"/>
      <c r="DK1381" s="70"/>
      <c r="DL1381" s="70"/>
      <c r="DM1381" s="70"/>
      <c r="DN1381" s="70"/>
      <c r="DO1381" s="70"/>
      <c r="DP1381" s="70"/>
      <c r="DQ1381" s="70"/>
      <c r="DR1381" s="70"/>
      <c r="DS1381" s="70"/>
      <c r="DT1381" s="70"/>
      <c r="DU1381" s="70"/>
      <c r="DV1381" s="70"/>
      <c r="DW1381" s="70"/>
      <c r="DX1381" s="70"/>
      <c r="DY1381" s="70"/>
      <c r="DZ1381" s="70"/>
      <c r="EA1381" s="70"/>
      <c r="EB1381" s="70"/>
      <c r="EC1381" s="70"/>
      <c r="ED1381" s="70"/>
      <c r="EE1381" s="70"/>
      <c r="EF1381" s="70"/>
      <c r="EG1381" s="70"/>
      <c r="EH1381" s="70"/>
      <c r="EI1381" s="70"/>
      <c r="EJ1381" s="70"/>
      <c r="EK1381" s="70"/>
      <c r="EL1381" s="70"/>
      <c r="EM1381" s="70"/>
      <c r="EN1381" s="70"/>
      <c r="EO1381" s="70"/>
      <c r="EP1381" s="70"/>
      <c r="EQ1381" s="70"/>
      <c r="ER1381" s="70"/>
      <c r="ES1381" s="70"/>
      <c r="ET1381" s="70"/>
      <c r="EU1381" s="70"/>
      <c r="EV1381" s="70"/>
      <c r="EW1381" s="70"/>
      <c r="EX1381" s="70"/>
      <c r="EY1381" s="70"/>
      <c r="EZ1381" s="70"/>
      <c r="FA1381" s="70"/>
      <c r="FB1381" s="70"/>
      <c r="FC1381" s="70"/>
      <c r="FD1381" s="70"/>
      <c r="FE1381" s="70"/>
      <c r="FF1381" s="70"/>
      <c r="FG1381" s="70"/>
      <c r="FH1381" s="70"/>
      <c r="FI1381" s="70"/>
      <c r="FJ1381" s="70"/>
      <c r="FK1381" s="70"/>
      <c r="FL1381" s="70"/>
      <c r="FM1381" s="70"/>
      <c r="FN1381" s="70"/>
      <c r="FO1381" s="70"/>
      <c r="FP1381" s="70"/>
      <c r="FQ1381" s="70"/>
      <c r="FR1381" s="70"/>
      <c r="FS1381" s="70"/>
      <c r="FT1381" s="70"/>
      <c r="FU1381" s="70"/>
      <c r="FV1381" s="70"/>
      <c r="FW1381" s="70"/>
      <c r="FX1381" s="70"/>
      <c r="FY1381" s="70"/>
      <c r="FZ1381" s="70"/>
      <c r="GA1381" s="70"/>
      <c r="GB1381" s="70"/>
      <c r="GC1381" s="70"/>
      <c r="GD1381" s="70"/>
      <c r="GE1381" s="70"/>
      <c r="GF1381" s="70"/>
      <c r="GG1381" s="70"/>
      <c r="GH1381" s="70"/>
      <c r="GI1381" s="70"/>
      <c r="GJ1381" s="70"/>
      <c r="GK1381" s="70"/>
      <c r="GL1381" s="70"/>
      <c r="GM1381" s="70"/>
      <c r="GN1381" s="70"/>
      <c r="GO1381" s="70"/>
      <c r="GP1381" s="70"/>
      <c r="GQ1381" s="70"/>
      <c r="GR1381" s="70"/>
      <c r="GS1381" s="70"/>
      <c r="GT1381" s="70"/>
      <c r="GU1381" s="70"/>
      <c r="GV1381" s="70"/>
      <c r="GW1381" s="70"/>
      <c r="GX1381" s="70"/>
      <c r="GY1381" s="70"/>
      <c r="GZ1381" s="70"/>
      <c r="HA1381" s="70"/>
      <c r="HB1381" s="70"/>
      <c r="HC1381" s="70"/>
      <c r="HD1381" s="70"/>
      <c r="HE1381" s="70"/>
      <c r="HF1381" s="70"/>
      <c r="HG1381" s="70"/>
      <c r="HH1381" s="70"/>
      <c r="HI1381" s="70"/>
      <c r="HJ1381" s="70"/>
      <c r="HK1381" s="70"/>
      <c r="HL1381" s="70"/>
      <c r="HM1381" s="70"/>
      <c r="HN1381" s="70"/>
      <c r="HO1381" s="70"/>
      <c r="HP1381" s="70"/>
      <c r="HQ1381" s="70"/>
      <c r="HR1381" s="70"/>
      <c r="HS1381" s="70"/>
      <c r="HT1381" s="70"/>
      <c r="HU1381" s="70"/>
      <c r="HV1381" s="70"/>
      <c r="HW1381" s="70"/>
      <c r="HX1381" s="70"/>
      <c r="HY1381" s="70"/>
      <c r="HZ1381" s="70"/>
      <c r="IA1381" s="70"/>
      <c r="IB1381" s="70"/>
      <c r="IC1381" s="70"/>
      <c r="ID1381" s="70"/>
      <c r="IE1381" s="70"/>
      <c r="IF1381" s="70"/>
      <c r="IG1381" s="70"/>
      <c r="IH1381" s="70"/>
      <c r="II1381" s="70"/>
      <c r="IJ1381" s="70"/>
      <c r="IK1381" s="70"/>
      <c r="IL1381" s="70"/>
      <c r="IM1381" s="70"/>
      <c r="IN1381" s="70"/>
      <c r="IO1381" s="70"/>
      <c r="IP1381" s="70"/>
      <c r="IQ1381" s="70"/>
      <c r="IR1381" s="70"/>
      <c r="IS1381" s="70"/>
      <c r="IT1381" s="70"/>
      <c r="IU1381" s="70"/>
      <c r="IV1381" s="70"/>
      <c r="IW1381" s="70"/>
      <c r="IX1381" s="70"/>
      <c r="IY1381" s="70"/>
      <c r="IZ1381" s="70"/>
      <c r="JA1381" s="70"/>
      <c r="JB1381" s="70"/>
      <c r="JC1381" s="70"/>
      <c r="JD1381" s="70"/>
      <c r="JE1381" s="70"/>
      <c r="JF1381" s="70"/>
      <c r="JG1381" s="70"/>
      <c r="JH1381" s="70"/>
      <c r="JI1381" s="70"/>
      <c r="JJ1381" s="70"/>
      <c r="JK1381" s="70"/>
      <c r="JL1381" s="70"/>
      <c r="JM1381" s="70"/>
      <c r="JN1381" s="70"/>
      <c r="JO1381" s="70"/>
      <c r="JP1381" s="70"/>
      <c r="JQ1381" s="70"/>
      <c r="JR1381" s="70"/>
      <c r="JS1381" s="70"/>
      <c r="JT1381" s="70"/>
      <c r="JU1381" s="70"/>
      <c r="JV1381" s="70"/>
      <c r="JW1381" s="70"/>
      <c r="JX1381" s="70"/>
      <c r="JY1381" s="70"/>
      <c r="JZ1381" s="70"/>
      <c r="KA1381" s="70"/>
      <c r="KB1381" s="70"/>
      <c r="KC1381" s="70"/>
      <c r="KD1381" s="70"/>
      <c r="KE1381" s="70"/>
      <c r="KF1381" s="70"/>
      <c r="KG1381" s="70"/>
      <c r="KH1381" s="70"/>
      <c r="KI1381" s="70"/>
      <c r="KJ1381" s="70"/>
      <c r="KK1381" s="70"/>
      <c r="KL1381" s="70"/>
      <c r="KM1381" s="70"/>
      <c r="KN1381" s="70"/>
      <c r="KO1381" s="70"/>
      <c r="KP1381" s="70"/>
      <c r="KQ1381" s="70"/>
      <c r="KR1381" s="70"/>
      <c r="KS1381" s="70"/>
      <c r="KT1381" s="70"/>
      <c r="KU1381" s="70"/>
      <c r="KV1381" s="70"/>
      <c r="KW1381" s="70"/>
      <c r="KX1381" s="70"/>
      <c r="KY1381" s="70"/>
      <c r="KZ1381" s="70"/>
      <c r="LA1381" s="70"/>
      <c r="LB1381" s="70"/>
      <c r="LC1381" s="70"/>
      <c r="LD1381" s="70"/>
      <c r="LE1381" s="70"/>
      <c r="LF1381" s="70"/>
      <c r="LG1381" s="70"/>
      <c r="LH1381" s="70"/>
      <c r="LI1381" s="70"/>
      <c r="LJ1381" s="70"/>
      <c r="LK1381" s="70"/>
      <c r="LL1381" s="70"/>
      <c r="LM1381" s="70"/>
      <c r="LN1381" s="70"/>
      <c r="LO1381" s="70"/>
      <c r="LP1381" s="70"/>
      <c r="LQ1381" s="70"/>
      <c r="LR1381" s="70"/>
      <c r="LS1381" s="70"/>
      <c r="LT1381" s="70"/>
      <c r="LU1381" s="70"/>
      <c r="LV1381" s="70"/>
      <c r="LW1381" s="70"/>
      <c r="LX1381" s="70"/>
      <c r="LY1381" s="70"/>
      <c r="LZ1381" s="70"/>
      <c r="MA1381" s="70"/>
      <c r="MB1381" s="70"/>
      <c r="MC1381" s="70"/>
      <c r="MD1381" s="70"/>
      <c r="ME1381" s="70"/>
      <c r="MF1381" s="70"/>
      <c r="MG1381" s="70"/>
      <c r="MH1381" s="70"/>
      <c r="MI1381" s="70"/>
      <c r="MJ1381" s="70"/>
      <c r="MK1381" s="70"/>
      <c r="ML1381" s="70"/>
      <c r="MM1381" s="70"/>
      <c r="MN1381" s="70"/>
      <c r="MO1381" s="70"/>
      <c r="MP1381" s="70"/>
      <c r="MQ1381" s="70"/>
      <c r="MR1381" s="70"/>
      <c r="MS1381" s="70"/>
      <c r="MT1381" s="70"/>
      <c r="MU1381" s="70"/>
      <c r="MV1381" s="70"/>
      <c r="MW1381" s="70"/>
      <c r="MX1381" s="70"/>
      <c r="MY1381" s="70"/>
      <c r="MZ1381" s="70"/>
      <c r="NA1381" s="70"/>
      <c r="NB1381" s="70"/>
      <c r="NC1381" s="70"/>
      <c r="ND1381" s="70"/>
      <c r="NE1381" s="70"/>
      <c r="NF1381" s="70"/>
      <c r="NG1381" s="70"/>
      <c r="NH1381" s="70"/>
      <c r="NI1381" s="70"/>
      <c r="NJ1381" s="70"/>
      <c r="NK1381" s="70"/>
      <c r="NL1381" s="70"/>
      <c r="NM1381" s="70"/>
      <c r="NN1381" s="70"/>
      <c r="NO1381" s="70"/>
      <c r="NP1381" s="70"/>
      <c r="NQ1381" s="70"/>
      <c r="NR1381" s="70"/>
      <c r="NS1381" s="70"/>
      <c r="NT1381" s="70"/>
      <c r="NU1381" s="70"/>
      <c r="NV1381" s="70"/>
      <c r="NW1381" s="70"/>
      <c r="NX1381" s="70"/>
      <c r="NY1381" s="70"/>
      <c r="NZ1381" s="70"/>
      <c r="OA1381" s="70"/>
      <c r="OB1381" s="70"/>
      <c r="OC1381" s="70"/>
      <c r="OD1381" s="70"/>
      <c r="OE1381" s="70"/>
      <c r="OF1381" s="70"/>
      <c r="OG1381" s="70"/>
      <c r="OH1381" s="70"/>
      <c r="OI1381" s="70"/>
      <c r="OJ1381" s="70"/>
      <c r="OK1381" s="70"/>
      <c r="OL1381" s="70"/>
      <c r="OM1381" s="70"/>
      <c r="ON1381" s="70"/>
      <c r="OO1381" s="70"/>
      <c r="OP1381" s="70"/>
      <c r="OQ1381" s="70"/>
      <c r="OR1381" s="70"/>
      <c r="OS1381" s="70"/>
      <c r="OT1381" s="70"/>
      <c r="OU1381" s="70"/>
      <c r="OV1381" s="70"/>
      <c r="OW1381" s="70"/>
      <c r="OX1381" s="70"/>
      <c r="OY1381" s="70"/>
      <c r="OZ1381" s="70"/>
      <c r="PA1381" s="70"/>
      <c r="PB1381" s="70"/>
      <c r="PC1381" s="70"/>
      <c r="PD1381" s="70"/>
      <c r="PE1381" s="70"/>
      <c r="PF1381" s="70"/>
      <c r="PG1381" s="70"/>
      <c r="PH1381" s="70"/>
      <c r="PI1381" s="70"/>
      <c r="PJ1381" s="70"/>
      <c r="PK1381" s="70"/>
      <c r="PL1381" s="70"/>
      <c r="PM1381" s="70"/>
      <c r="PN1381" s="70"/>
      <c r="PO1381" s="70"/>
      <c r="PP1381" s="70"/>
      <c r="PQ1381" s="70"/>
      <c r="PR1381" s="70"/>
      <c r="PS1381" s="70"/>
      <c r="PT1381" s="70"/>
      <c r="PU1381" s="70"/>
      <c r="PV1381" s="70"/>
      <c r="PW1381" s="70"/>
      <c r="PX1381" s="70"/>
      <c r="PY1381" s="70"/>
      <c r="PZ1381" s="70"/>
      <c r="QA1381" s="70"/>
      <c r="QB1381" s="70"/>
      <c r="QC1381" s="70"/>
      <c r="QD1381" s="70"/>
      <c r="QE1381" s="70"/>
      <c r="QF1381" s="70"/>
      <c r="QG1381" s="70"/>
      <c r="QH1381" s="70"/>
      <c r="QI1381" s="70"/>
      <c r="QJ1381" s="70"/>
      <c r="QK1381" s="70"/>
      <c r="QL1381" s="70"/>
      <c r="QM1381" s="70"/>
      <c r="QN1381" s="70"/>
      <c r="QO1381" s="70"/>
      <c r="QP1381" s="70"/>
      <c r="QQ1381" s="70"/>
      <c r="QR1381" s="70"/>
      <c r="QS1381" s="70"/>
      <c r="QT1381" s="70"/>
      <c r="QU1381" s="70"/>
      <c r="QV1381" s="70"/>
      <c r="QW1381" s="70"/>
      <c r="QX1381" s="70"/>
      <c r="QY1381" s="70"/>
      <c r="QZ1381" s="70"/>
      <c r="RA1381" s="70"/>
      <c r="RB1381" s="70"/>
      <c r="RC1381" s="70"/>
      <c r="RD1381" s="70"/>
      <c r="RE1381" s="70"/>
      <c r="RF1381" s="70"/>
      <c r="RG1381" s="70"/>
      <c r="RH1381" s="70"/>
      <c r="RI1381" s="70"/>
      <c r="RJ1381" s="70"/>
      <c r="RK1381" s="70"/>
      <c r="RL1381" s="70"/>
      <c r="RM1381" s="70"/>
      <c r="RN1381" s="70"/>
      <c r="RO1381" s="70"/>
      <c r="RP1381" s="70"/>
      <c r="RQ1381" s="70"/>
      <c r="RR1381" s="70"/>
      <c r="RS1381" s="70"/>
      <c r="RT1381" s="70"/>
      <c r="RU1381" s="70"/>
      <c r="RV1381" s="70"/>
      <c r="RW1381" s="70"/>
      <c r="RX1381" s="70"/>
      <c r="RY1381" s="70"/>
      <c r="RZ1381" s="70"/>
      <c r="SA1381" s="70"/>
      <c r="SB1381" s="70"/>
      <c r="SC1381" s="70"/>
      <c r="SD1381" s="70"/>
      <c r="SE1381" s="70"/>
      <c r="SF1381" s="70"/>
      <c r="SG1381" s="70"/>
      <c r="SH1381" s="70"/>
      <c r="SI1381" s="70"/>
      <c r="SJ1381" s="70"/>
      <c r="SK1381" s="70"/>
      <c r="SL1381" s="70"/>
      <c r="SM1381" s="70"/>
      <c r="SN1381" s="70"/>
      <c r="SO1381" s="70"/>
      <c r="SP1381" s="70"/>
      <c r="SQ1381" s="70"/>
      <c r="SR1381" s="70"/>
      <c r="SS1381" s="70"/>
      <c r="ST1381" s="70"/>
      <c r="SU1381" s="70"/>
      <c r="SV1381" s="70"/>
      <c r="SW1381" s="70"/>
      <c r="SX1381" s="70"/>
      <c r="SY1381" s="70"/>
      <c r="SZ1381" s="70"/>
    </row>
    <row r="1382" spans="1:520" ht="16.5" customHeight="1" x14ac:dyDescent="0.2">
      <c r="A1382" s="20">
        <v>774</v>
      </c>
      <c r="B1382" s="20" t="s">
        <v>62</v>
      </c>
      <c r="C1382" s="20" t="s">
        <v>936</v>
      </c>
      <c r="D1382" s="20" t="s">
        <v>38</v>
      </c>
      <c r="E1382" s="20" t="s">
        <v>1352</v>
      </c>
      <c r="F1382" s="22" t="s">
        <v>969</v>
      </c>
      <c r="G1382" s="20" t="s">
        <v>37</v>
      </c>
      <c r="H1382" s="20" t="s">
        <v>154</v>
      </c>
      <c r="I1382" s="20" t="s">
        <v>81</v>
      </c>
      <c r="J1382" s="22" t="s">
        <v>936</v>
      </c>
      <c r="K1382" s="20"/>
      <c r="L1382" s="20"/>
      <c r="M1382" s="20"/>
      <c r="N1382" s="20"/>
      <c r="O1382" s="23"/>
      <c r="P1382" s="23">
        <v>15900000</v>
      </c>
      <c r="Q1382" s="24">
        <v>1</v>
      </c>
      <c r="R1382" s="25">
        <v>45962</v>
      </c>
      <c r="S1382" s="20" t="s">
        <v>83</v>
      </c>
      <c r="T1382" s="26">
        <f t="shared" si="23"/>
        <v>15900000</v>
      </c>
      <c r="U1382" s="27" t="s">
        <v>100</v>
      </c>
      <c r="V1382" s="27" t="s">
        <v>100</v>
      </c>
      <c r="W1382" s="70"/>
      <c r="X1382" s="70"/>
      <c r="Y1382" s="70"/>
      <c r="Z1382" s="70"/>
      <c r="AA1382" s="70"/>
      <c r="AB1382" s="70"/>
      <c r="AC1382" s="70"/>
      <c r="AD1382" s="70"/>
      <c r="AE1382" s="70"/>
      <c r="AF1382" s="70"/>
      <c r="AG1382" s="70"/>
      <c r="AH1382" s="70"/>
      <c r="AI1382" s="70"/>
      <c r="AJ1382" s="70"/>
      <c r="AK1382" s="70"/>
      <c r="AL1382" s="70"/>
      <c r="AM1382" s="70"/>
      <c r="AN1382" s="70"/>
      <c r="AO1382" s="70"/>
      <c r="AP1382" s="70"/>
      <c r="AQ1382" s="70"/>
      <c r="AR1382" s="70"/>
      <c r="AS1382" s="70"/>
      <c r="AT1382" s="70"/>
      <c r="AU1382" s="70"/>
      <c r="AV1382" s="70"/>
      <c r="AW1382" s="70"/>
      <c r="AX1382" s="70"/>
      <c r="AY1382" s="70"/>
      <c r="AZ1382" s="70"/>
      <c r="BA1382" s="70"/>
      <c r="BB1382" s="70"/>
      <c r="BC1382" s="70"/>
      <c r="BD1382" s="70"/>
      <c r="BE1382" s="70"/>
      <c r="BF1382" s="70"/>
      <c r="BG1382" s="70"/>
      <c r="BH1382" s="70"/>
      <c r="BI1382" s="70"/>
      <c r="BJ1382" s="70"/>
      <c r="BK1382" s="70"/>
      <c r="BL1382" s="70"/>
      <c r="BM1382" s="70"/>
      <c r="BN1382" s="70"/>
      <c r="BO1382" s="70"/>
      <c r="BP1382" s="70"/>
      <c r="BQ1382" s="70"/>
      <c r="BR1382" s="70"/>
      <c r="BS1382" s="70"/>
      <c r="BT1382" s="70"/>
      <c r="BU1382" s="70"/>
      <c r="BV1382" s="70"/>
      <c r="BW1382" s="70"/>
      <c r="BX1382" s="70"/>
      <c r="BY1382" s="70"/>
      <c r="BZ1382" s="70"/>
      <c r="CA1382" s="70"/>
      <c r="CB1382" s="70"/>
      <c r="CC1382" s="70"/>
      <c r="CD1382" s="70"/>
      <c r="CE1382" s="70"/>
      <c r="CF1382" s="70"/>
      <c r="CG1382" s="70"/>
      <c r="CH1382" s="70"/>
      <c r="CI1382" s="70"/>
      <c r="CJ1382" s="70"/>
      <c r="CK1382" s="70"/>
      <c r="CL1382" s="70"/>
      <c r="CM1382" s="70"/>
      <c r="CN1382" s="70"/>
      <c r="CO1382" s="70"/>
      <c r="CP1382" s="70"/>
      <c r="CQ1382" s="70"/>
      <c r="CR1382" s="70"/>
      <c r="CS1382" s="70"/>
      <c r="CT1382" s="70"/>
      <c r="CU1382" s="70"/>
      <c r="CV1382" s="70"/>
      <c r="CW1382" s="70"/>
      <c r="CX1382" s="70"/>
      <c r="CY1382" s="70"/>
      <c r="CZ1382" s="70"/>
      <c r="DA1382" s="70"/>
      <c r="DB1382" s="70"/>
      <c r="DC1382" s="70"/>
      <c r="DD1382" s="70"/>
      <c r="DE1382" s="70"/>
      <c r="DF1382" s="70"/>
      <c r="DG1382" s="70"/>
      <c r="DH1382" s="70"/>
      <c r="DI1382" s="70"/>
      <c r="DJ1382" s="70"/>
      <c r="DK1382" s="70"/>
      <c r="DL1382" s="70"/>
      <c r="DM1382" s="70"/>
      <c r="DN1382" s="70"/>
      <c r="DO1382" s="70"/>
      <c r="DP1382" s="70"/>
      <c r="DQ1382" s="70"/>
      <c r="DR1382" s="70"/>
      <c r="DS1382" s="70"/>
      <c r="DT1382" s="70"/>
      <c r="DU1382" s="70"/>
      <c r="DV1382" s="70"/>
      <c r="DW1382" s="70"/>
      <c r="DX1382" s="70"/>
      <c r="DY1382" s="70"/>
      <c r="DZ1382" s="70"/>
      <c r="EA1382" s="70"/>
      <c r="EB1382" s="70"/>
      <c r="EC1382" s="70"/>
      <c r="ED1382" s="70"/>
      <c r="EE1382" s="70"/>
      <c r="EF1382" s="70"/>
      <c r="EG1382" s="70"/>
      <c r="EH1382" s="70"/>
      <c r="EI1382" s="70"/>
      <c r="EJ1382" s="70"/>
      <c r="EK1382" s="70"/>
      <c r="EL1382" s="70"/>
      <c r="EM1382" s="70"/>
      <c r="EN1382" s="70"/>
      <c r="EO1382" s="70"/>
      <c r="EP1382" s="70"/>
      <c r="EQ1382" s="70"/>
      <c r="ER1382" s="70"/>
      <c r="ES1382" s="70"/>
      <c r="ET1382" s="70"/>
      <c r="EU1382" s="70"/>
      <c r="EV1382" s="70"/>
      <c r="EW1382" s="70"/>
      <c r="EX1382" s="70"/>
      <c r="EY1382" s="70"/>
      <c r="EZ1382" s="70"/>
      <c r="FA1382" s="70"/>
      <c r="FB1382" s="70"/>
      <c r="FC1382" s="70"/>
      <c r="FD1382" s="70"/>
      <c r="FE1382" s="70"/>
      <c r="FF1382" s="70"/>
      <c r="FG1382" s="70"/>
      <c r="FH1382" s="70"/>
      <c r="FI1382" s="70"/>
      <c r="FJ1382" s="70"/>
      <c r="FK1382" s="70"/>
      <c r="FL1382" s="70"/>
      <c r="FM1382" s="70"/>
      <c r="FN1382" s="70"/>
      <c r="FO1382" s="70"/>
      <c r="FP1382" s="70"/>
      <c r="FQ1382" s="70"/>
      <c r="FR1382" s="70"/>
      <c r="FS1382" s="70"/>
      <c r="FT1382" s="70"/>
      <c r="FU1382" s="70"/>
      <c r="FV1382" s="70"/>
      <c r="FW1382" s="70"/>
      <c r="FX1382" s="70"/>
      <c r="FY1382" s="70"/>
      <c r="FZ1382" s="70"/>
      <c r="GA1382" s="70"/>
      <c r="GB1382" s="70"/>
      <c r="GC1382" s="70"/>
      <c r="GD1382" s="70"/>
      <c r="GE1382" s="70"/>
      <c r="GF1382" s="70"/>
      <c r="GG1382" s="70"/>
      <c r="GH1382" s="70"/>
      <c r="GI1382" s="70"/>
      <c r="GJ1382" s="70"/>
      <c r="GK1382" s="70"/>
      <c r="GL1382" s="70"/>
      <c r="GM1382" s="70"/>
      <c r="GN1382" s="70"/>
      <c r="GO1382" s="70"/>
      <c r="GP1382" s="70"/>
      <c r="GQ1382" s="70"/>
      <c r="GR1382" s="70"/>
      <c r="GS1382" s="70"/>
      <c r="GT1382" s="70"/>
      <c r="GU1382" s="70"/>
      <c r="GV1382" s="70"/>
      <c r="GW1382" s="70"/>
      <c r="GX1382" s="70"/>
      <c r="GY1382" s="70"/>
      <c r="GZ1382" s="70"/>
      <c r="HA1382" s="70"/>
      <c r="HB1382" s="70"/>
      <c r="HC1382" s="70"/>
      <c r="HD1382" s="70"/>
      <c r="HE1382" s="70"/>
      <c r="HF1382" s="70"/>
      <c r="HG1382" s="70"/>
      <c r="HH1382" s="70"/>
      <c r="HI1382" s="70"/>
      <c r="HJ1382" s="70"/>
      <c r="HK1382" s="70"/>
      <c r="HL1382" s="70"/>
      <c r="HM1382" s="70"/>
      <c r="HN1382" s="70"/>
      <c r="HO1382" s="70"/>
      <c r="HP1382" s="70"/>
      <c r="HQ1382" s="70"/>
      <c r="HR1382" s="70"/>
      <c r="HS1382" s="70"/>
      <c r="HT1382" s="70"/>
      <c r="HU1382" s="70"/>
      <c r="HV1382" s="70"/>
      <c r="HW1382" s="70"/>
      <c r="HX1382" s="70"/>
      <c r="HY1382" s="70"/>
      <c r="HZ1382" s="70"/>
      <c r="IA1382" s="70"/>
      <c r="IB1382" s="70"/>
      <c r="IC1382" s="70"/>
      <c r="ID1382" s="70"/>
      <c r="IE1382" s="70"/>
      <c r="IF1382" s="70"/>
      <c r="IG1382" s="70"/>
      <c r="IH1382" s="70"/>
      <c r="II1382" s="70"/>
      <c r="IJ1382" s="70"/>
      <c r="IK1382" s="70"/>
      <c r="IL1382" s="70"/>
      <c r="IM1382" s="70"/>
      <c r="IN1382" s="70"/>
      <c r="IO1382" s="70"/>
      <c r="IP1382" s="70"/>
      <c r="IQ1382" s="70"/>
      <c r="IR1382" s="70"/>
      <c r="IS1382" s="70"/>
      <c r="IT1382" s="70"/>
      <c r="IU1382" s="70"/>
      <c r="IV1382" s="70"/>
      <c r="IW1382" s="70"/>
      <c r="IX1382" s="70"/>
      <c r="IY1382" s="70"/>
      <c r="IZ1382" s="70"/>
      <c r="JA1382" s="70"/>
      <c r="JB1382" s="70"/>
      <c r="JC1382" s="70"/>
      <c r="JD1382" s="70"/>
      <c r="JE1382" s="70"/>
      <c r="JF1382" s="70"/>
      <c r="JG1382" s="70"/>
      <c r="JH1382" s="70"/>
      <c r="JI1382" s="70"/>
      <c r="JJ1382" s="70"/>
      <c r="JK1382" s="70"/>
      <c r="JL1382" s="70"/>
      <c r="JM1382" s="70"/>
      <c r="JN1382" s="70"/>
      <c r="JO1382" s="70"/>
      <c r="JP1382" s="70"/>
      <c r="JQ1382" s="70"/>
      <c r="JR1382" s="70"/>
      <c r="JS1382" s="70"/>
      <c r="JT1382" s="70"/>
      <c r="JU1382" s="70"/>
      <c r="JV1382" s="70"/>
      <c r="JW1382" s="70"/>
      <c r="JX1382" s="70"/>
      <c r="JY1382" s="70"/>
      <c r="JZ1382" s="70"/>
      <c r="KA1382" s="70"/>
      <c r="KB1382" s="70"/>
      <c r="KC1382" s="70"/>
      <c r="KD1382" s="70"/>
      <c r="KE1382" s="70"/>
      <c r="KF1382" s="70"/>
      <c r="KG1382" s="70"/>
      <c r="KH1382" s="70"/>
      <c r="KI1382" s="70"/>
      <c r="KJ1382" s="70"/>
      <c r="KK1382" s="70"/>
      <c r="KL1382" s="70"/>
      <c r="KM1382" s="70"/>
      <c r="KN1382" s="70"/>
      <c r="KO1382" s="70"/>
      <c r="KP1382" s="70"/>
      <c r="KQ1382" s="70"/>
      <c r="KR1382" s="70"/>
      <c r="KS1382" s="70"/>
      <c r="KT1382" s="70"/>
      <c r="KU1382" s="70"/>
      <c r="KV1382" s="70"/>
      <c r="KW1382" s="70"/>
      <c r="KX1382" s="70"/>
      <c r="KY1382" s="70"/>
      <c r="KZ1382" s="70"/>
      <c r="LA1382" s="70"/>
      <c r="LB1382" s="70"/>
      <c r="LC1382" s="70"/>
      <c r="LD1382" s="70"/>
      <c r="LE1382" s="70"/>
      <c r="LF1382" s="70"/>
      <c r="LG1382" s="70"/>
      <c r="LH1382" s="70"/>
      <c r="LI1382" s="70"/>
      <c r="LJ1382" s="70"/>
      <c r="LK1382" s="70"/>
      <c r="LL1382" s="70"/>
      <c r="LM1382" s="70"/>
      <c r="LN1382" s="70"/>
      <c r="LO1382" s="70"/>
      <c r="LP1382" s="70"/>
      <c r="LQ1382" s="70"/>
      <c r="LR1382" s="70"/>
      <c r="LS1382" s="70"/>
      <c r="LT1382" s="70"/>
      <c r="LU1382" s="70"/>
      <c r="LV1382" s="70"/>
      <c r="LW1382" s="70"/>
      <c r="LX1382" s="70"/>
      <c r="LY1382" s="70"/>
      <c r="LZ1382" s="70"/>
      <c r="MA1382" s="70"/>
      <c r="MB1382" s="70"/>
      <c r="MC1382" s="70"/>
      <c r="MD1382" s="70"/>
      <c r="ME1382" s="70"/>
      <c r="MF1382" s="70"/>
      <c r="MG1382" s="70"/>
      <c r="MH1382" s="70"/>
      <c r="MI1382" s="70"/>
      <c r="MJ1382" s="70"/>
      <c r="MK1382" s="70"/>
      <c r="ML1382" s="70"/>
      <c r="MM1382" s="70"/>
      <c r="MN1382" s="70"/>
      <c r="MO1382" s="70"/>
      <c r="MP1382" s="70"/>
      <c r="MQ1382" s="70"/>
      <c r="MR1382" s="70"/>
      <c r="MS1382" s="70"/>
      <c r="MT1382" s="70"/>
      <c r="MU1382" s="70"/>
      <c r="MV1382" s="70"/>
      <c r="MW1382" s="70"/>
      <c r="MX1382" s="70"/>
      <c r="MY1382" s="70"/>
      <c r="MZ1382" s="70"/>
      <c r="NA1382" s="70"/>
      <c r="NB1382" s="70"/>
      <c r="NC1382" s="70"/>
      <c r="ND1382" s="70"/>
      <c r="NE1382" s="70"/>
      <c r="NF1382" s="70"/>
      <c r="NG1382" s="70"/>
      <c r="NH1382" s="70"/>
      <c r="NI1382" s="70"/>
      <c r="NJ1382" s="70"/>
      <c r="NK1382" s="70"/>
      <c r="NL1382" s="70"/>
      <c r="NM1382" s="70"/>
      <c r="NN1382" s="70"/>
      <c r="NO1382" s="70"/>
      <c r="NP1382" s="70"/>
      <c r="NQ1382" s="70"/>
      <c r="NR1382" s="70"/>
      <c r="NS1382" s="70"/>
      <c r="NT1382" s="70"/>
      <c r="NU1382" s="70"/>
      <c r="NV1382" s="70"/>
      <c r="NW1382" s="70"/>
      <c r="NX1382" s="70"/>
      <c r="NY1382" s="70"/>
      <c r="NZ1382" s="70"/>
      <c r="OA1382" s="70"/>
      <c r="OB1382" s="70"/>
      <c r="OC1382" s="70"/>
      <c r="OD1382" s="70"/>
      <c r="OE1382" s="70"/>
      <c r="OF1382" s="70"/>
      <c r="OG1382" s="70"/>
      <c r="OH1382" s="70"/>
      <c r="OI1382" s="70"/>
      <c r="OJ1382" s="70"/>
      <c r="OK1382" s="70"/>
      <c r="OL1382" s="70"/>
      <c r="OM1382" s="70"/>
      <c r="ON1382" s="70"/>
      <c r="OO1382" s="70"/>
      <c r="OP1382" s="70"/>
      <c r="OQ1382" s="70"/>
      <c r="OR1382" s="70"/>
      <c r="OS1382" s="70"/>
      <c r="OT1382" s="70"/>
      <c r="OU1382" s="70"/>
      <c r="OV1382" s="70"/>
      <c r="OW1382" s="70"/>
      <c r="OX1382" s="70"/>
      <c r="OY1382" s="70"/>
      <c r="OZ1382" s="70"/>
      <c r="PA1382" s="70"/>
      <c r="PB1382" s="70"/>
      <c r="PC1382" s="70"/>
      <c r="PD1382" s="70"/>
      <c r="PE1382" s="70"/>
      <c r="PF1382" s="70"/>
      <c r="PG1382" s="70"/>
      <c r="PH1382" s="70"/>
      <c r="PI1382" s="70"/>
      <c r="PJ1382" s="70"/>
      <c r="PK1382" s="70"/>
      <c r="PL1382" s="70"/>
      <c r="PM1382" s="70"/>
      <c r="PN1382" s="70"/>
      <c r="PO1382" s="70"/>
      <c r="PP1382" s="70"/>
      <c r="PQ1382" s="70"/>
      <c r="PR1382" s="70"/>
      <c r="PS1382" s="70"/>
      <c r="PT1382" s="70"/>
      <c r="PU1382" s="70"/>
      <c r="PV1382" s="70"/>
      <c r="PW1382" s="70"/>
      <c r="PX1382" s="70"/>
      <c r="PY1382" s="70"/>
      <c r="PZ1382" s="70"/>
      <c r="QA1382" s="70"/>
      <c r="QB1382" s="70"/>
      <c r="QC1382" s="70"/>
      <c r="QD1382" s="70"/>
      <c r="QE1382" s="70"/>
      <c r="QF1382" s="70"/>
      <c r="QG1382" s="70"/>
      <c r="QH1382" s="70"/>
      <c r="QI1382" s="70"/>
      <c r="QJ1382" s="70"/>
      <c r="QK1382" s="70"/>
      <c r="QL1382" s="70"/>
      <c r="QM1382" s="70"/>
      <c r="QN1382" s="70"/>
      <c r="QO1382" s="70"/>
      <c r="QP1382" s="70"/>
      <c r="QQ1382" s="70"/>
      <c r="QR1382" s="70"/>
      <c r="QS1382" s="70"/>
      <c r="QT1382" s="70"/>
      <c r="QU1382" s="70"/>
      <c r="QV1382" s="70"/>
      <c r="QW1382" s="70"/>
      <c r="QX1382" s="70"/>
      <c r="QY1382" s="70"/>
      <c r="QZ1382" s="70"/>
      <c r="RA1382" s="70"/>
      <c r="RB1382" s="70"/>
      <c r="RC1382" s="70"/>
      <c r="RD1382" s="70"/>
      <c r="RE1382" s="70"/>
      <c r="RF1382" s="70"/>
      <c r="RG1382" s="70"/>
      <c r="RH1382" s="70"/>
      <c r="RI1382" s="70"/>
      <c r="RJ1382" s="70"/>
      <c r="RK1382" s="70"/>
      <c r="RL1382" s="70"/>
      <c r="RM1382" s="70"/>
      <c r="RN1382" s="70"/>
      <c r="RO1382" s="70"/>
      <c r="RP1382" s="70"/>
      <c r="RQ1382" s="70"/>
      <c r="RR1382" s="70"/>
      <c r="RS1382" s="70"/>
      <c r="RT1382" s="70"/>
      <c r="RU1382" s="70"/>
      <c r="RV1382" s="70"/>
      <c r="RW1382" s="70"/>
      <c r="RX1382" s="70"/>
      <c r="RY1382" s="70"/>
      <c r="RZ1382" s="70"/>
      <c r="SA1382" s="70"/>
      <c r="SB1382" s="70"/>
      <c r="SC1382" s="70"/>
      <c r="SD1382" s="70"/>
      <c r="SE1382" s="70"/>
      <c r="SF1382" s="70"/>
      <c r="SG1382" s="70"/>
      <c r="SH1382" s="70"/>
      <c r="SI1382" s="70"/>
      <c r="SJ1382" s="70"/>
      <c r="SK1382" s="70"/>
      <c r="SL1382" s="70"/>
      <c r="SM1382" s="70"/>
      <c r="SN1382" s="70"/>
      <c r="SO1382" s="70"/>
      <c r="SP1382" s="70"/>
      <c r="SQ1382" s="70"/>
      <c r="SR1382" s="70"/>
      <c r="SS1382" s="70"/>
      <c r="ST1382" s="70"/>
      <c r="SU1382" s="70"/>
      <c r="SV1382" s="70"/>
      <c r="SW1382" s="70"/>
      <c r="SX1382" s="70"/>
      <c r="SY1382" s="70"/>
      <c r="SZ1382" s="70"/>
    </row>
    <row r="1383" spans="1:520" ht="16.5" customHeight="1" x14ac:dyDescent="0.2">
      <c r="A1383" s="20">
        <v>775</v>
      </c>
      <c r="B1383" s="20" t="s">
        <v>62</v>
      </c>
      <c r="C1383" s="20" t="s">
        <v>936</v>
      </c>
      <c r="D1383" s="20" t="s">
        <v>38</v>
      </c>
      <c r="E1383" s="20" t="s">
        <v>1352</v>
      </c>
      <c r="F1383" s="22" t="s">
        <v>969</v>
      </c>
      <c r="G1383" s="20" t="s">
        <v>37</v>
      </c>
      <c r="H1383" s="20" t="s">
        <v>154</v>
      </c>
      <c r="I1383" s="20" t="s">
        <v>81</v>
      </c>
      <c r="J1383" s="22" t="s">
        <v>936</v>
      </c>
      <c r="K1383" s="20"/>
      <c r="L1383" s="20"/>
      <c r="M1383" s="20"/>
      <c r="N1383" s="20"/>
      <c r="O1383" s="23"/>
      <c r="P1383" s="23">
        <v>15900000</v>
      </c>
      <c r="Q1383" s="24">
        <v>1</v>
      </c>
      <c r="R1383" s="25">
        <v>45992</v>
      </c>
      <c r="S1383" s="20" t="s">
        <v>83</v>
      </c>
      <c r="T1383" s="26">
        <f t="shared" si="23"/>
        <v>15900000</v>
      </c>
      <c r="U1383" s="27" t="s">
        <v>100</v>
      </c>
      <c r="V1383" s="27" t="s">
        <v>100</v>
      </c>
      <c r="W1383" s="70"/>
      <c r="X1383" s="70"/>
      <c r="Y1383" s="70"/>
      <c r="Z1383" s="70"/>
      <c r="AA1383" s="70"/>
      <c r="AB1383" s="70"/>
      <c r="AC1383" s="70"/>
      <c r="AD1383" s="70"/>
      <c r="AE1383" s="70"/>
      <c r="AF1383" s="70"/>
      <c r="AG1383" s="70"/>
      <c r="AH1383" s="70"/>
      <c r="AI1383" s="70"/>
      <c r="AJ1383" s="70"/>
      <c r="AK1383" s="70"/>
      <c r="AL1383" s="70"/>
      <c r="AM1383" s="70"/>
      <c r="AN1383" s="70"/>
      <c r="AO1383" s="70"/>
      <c r="AP1383" s="70"/>
      <c r="AQ1383" s="70"/>
      <c r="AR1383" s="70"/>
      <c r="AS1383" s="70"/>
      <c r="AT1383" s="70"/>
      <c r="AU1383" s="70"/>
      <c r="AV1383" s="70"/>
      <c r="AW1383" s="70"/>
      <c r="AX1383" s="70"/>
      <c r="AY1383" s="70"/>
      <c r="AZ1383" s="70"/>
      <c r="BA1383" s="70"/>
      <c r="BB1383" s="70"/>
      <c r="BC1383" s="70"/>
      <c r="BD1383" s="70"/>
      <c r="BE1383" s="70"/>
      <c r="BF1383" s="70"/>
      <c r="BG1383" s="70"/>
      <c r="BH1383" s="70"/>
      <c r="BI1383" s="70"/>
      <c r="BJ1383" s="70"/>
      <c r="BK1383" s="70"/>
      <c r="BL1383" s="70"/>
      <c r="BM1383" s="70"/>
      <c r="BN1383" s="70"/>
      <c r="BO1383" s="70"/>
      <c r="BP1383" s="70"/>
      <c r="BQ1383" s="70"/>
      <c r="BR1383" s="70"/>
      <c r="BS1383" s="70"/>
      <c r="BT1383" s="70"/>
      <c r="BU1383" s="70"/>
      <c r="BV1383" s="70"/>
      <c r="BW1383" s="70"/>
      <c r="BX1383" s="70"/>
      <c r="BY1383" s="70"/>
      <c r="BZ1383" s="70"/>
      <c r="CA1383" s="70"/>
      <c r="CB1383" s="70"/>
      <c r="CC1383" s="70"/>
      <c r="CD1383" s="70"/>
      <c r="CE1383" s="70"/>
      <c r="CF1383" s="70"/>
      <c r="CG1383" s="70"/>
      <c r="CH1383" s="70"/>
      <c r="CI1383" s="70"/>
      <c r="CJ1383" s="70"/>
      <c r="CK1383" s="70"/>
      <c r="CL1383" s="70"/>
      <c r="CM1383" s="70"/>
      <c r="CN1383" s="70"/>
      <c r="CO1383" s="70"/>
      <c r="CP1383" s="70"/>
      <c r="CQ1383" s="70"/>
      <c r="CR1383" s="70"/>
      <c r="CS1383" s="70"/>
      <c r="CT1383" s="70"/>
      <c r="CU1383" s="70"/>
      <c r="CV1383" s="70"/>
      <c r="CW1383" s="70"/>
      <c r="CX1383" s="70"/>
      <c r="CY1383" s="70"/>
      <c r="CZ1383" s="70"/>
      <c r="DA1383" s="70"/>
      <c r="DB1383" s="70"/>
      <c r="DC1383" s="70"/>
      <c r="DD1383" s="70"/>
      <c r="DE1383" s="70"/>
      <c r="DF1383" s="70"/>
      <c r="DG1383" s="70"/>
      <c r="DH1383" s="70"/>
      <c r="DI1383" s="70"/>
      <c r="DJ1383" s="70"/>
      <c r="DK1383" s="70"/>
      <c r="DL1383" s="70"/>
      <c r="DM1383" s="70"/>
      <c r="DN1383" s="70"/>
      <c r="DO1383" s="70"/>
      <c r="DP1383" s="70"/>
      <c r="DQ1383" s="70"/>
      <c r="DR1383" s="70"/>
      <c r="DS1383" s="70"/>
      <c r="DT1383" s="70"/>
      <c r="DU1383" s="70"/>
      <c r="DV1383" s="70"/>
      <c r="DW1383" s="70"/>
      <c r="DX1383" s="70"/>
      <c r="DY1383" s="70"/>
      <c r="DZ1383" s="70"/>
      <c r="EA1383" s="70"/>
      <c r="EB1383" s="70"/>
      <c r="EC1383" s="70"/>
      <c r="ED1383" s="70"/>
      <c r="EE1383" s="70"/>
      <c r="EF1383" s="70"/>
      <c r="EG1383" s="70"/>
      <c r="EH1383" s="70"/>
      <c r="EI1383" s="70"/>
      <c r="EJ1383" s="70"/>
      <c r="EK1383" s="70"/>
      <c r="EL1383" s="70"/>
      <c r="EM1383" s="70"/>
      <c r="EN1383" s="70"/>
      <c r="EO1383" s="70"/>
      <c r="EP1383" s="70"/>
      <c r="EQ1383" s="70"/>
      <c r="ER1383" s="70"/>
      <c r="ES1383" s="70"/>
      <c r="ET1383" s="70"/>
      <c r="EU1383" s="70"/>
      <c r="EV1383" s="70"/>
      <c r="EW1383" s="70"/>
      <c r="EX1383" s="70"/>
      <c r="EY1383" s="70"/>
      <c r="EZ1383" s="70"/>
      <c r="FA1383" s="70"/>
      <c r="FB1383" s="70"/>
      <c r="FC1383" s="70"/>
      <c r="FD1383" s="70"/>
      <c r="FE1383" s="70"/>
      <c r="FF1383" s="70"/>
      <c r="FG1383" s="70"/>
      <c r="FH1383" s="70"/>
      <c r="FI1383" s="70"/>
      <c r="FJ1383" s="70"/>
      <c r="FK1383" s="70"/>
      <c r="FL1383" s="70"/>
      <c r="FM1383" s="70"/>
      <c r="FN1383" s="70"/>
      <c r="FO1383" s="70"/>
      <c r="FP1383" s="70"/>
      <c r="FQ1383" s="70"/>
      <c r="FR1383" s="70"/>
      <c r="FS1383" s="70"/>
      <c r="FT1383" s="70"/>
      <c r="FU1383" s="70"/>
      <c r="FV1383" s="70"/>
      <c r="FW1383" s="70"/>
      <c r="FX1383" s="70"/>
      <c r="FY1383" s="70"/>
      <c r="FZ1383" s="70"/>
      <c r="GA1383" s="70"/>
      <c r="GB1383" s="70"/>
      <c r="GC1383" s="70"/>
      <c r="GD1383" s="70"/>
      <c r="GE1383" s="70"/>
      <c r="GF1383" s="70"/>
      <c r="GG1383" s="70"/>
      <c r="GH1383" s="70"/>
      <c r="GI1383" s="70"/>
      <c r="GJ1383" s="70"/>
      <c r="GK1383" s="70"/>
      <c r="GL1383" s="70"/>
      <c r="GM1383" s="70"/>
      <c r="GN1383" s="70"/>
      <c r="GO1383" s="70"/>
      <c r="GP1383" s="70"/>
      <c r="GQ1383" s="70"/>
      <c r="GR1383" s="70"/>
      <c r="GS1383" s="70"/>
      <c r="GT1383" s="70"/>
      <c r="GU1383" s="70"/>
      <c r="GV1383" s="70"/>
      <c r="GW1383" s="70"/>
      <c r="GX1383" s="70"/>
      <c r="GY1383" s="70"/>
      <c r="GZ1383" s="70"/>
      <c r="HA1383" s="70"/>
      <c r="HB1383" s="70"/>
      <c r="HC1383" s="70"/>
      <c r="HD1383" s="70"/>
      <c r="HE1383" s="70"/>
      <c r="HF1383" s="70"/>
      <c r="HG1383" s="70"/>
      <c r="HH1383" s="70"/>
      <c r="HI1383" s="70"/>
      <c r="HJ1383" s="70"/>
      <c r="HK1383" s="70"/>
      <c r="HL1383" s="70"/>
      <c r="HM1383" s="70"/>
      <c r="HN1383" s="70"/>
      <c r="HO1383" s="70"/>
      <c r="HP1383" s="70"/>
      <c r="HQ1383" s="70"/>
      <c r="HR1383" s="70"/>
      <c r="HS1383" s="70"/>
      <c r="HT1383" s="70"/>
      <c r="HU1383" s="70"/>
      <c r="HV1383" s="70"/>
      <c r="HW1383" s="70"/>
      <c r="HX1383" s="70"/>
      <c r="HY1383" s="70"/>
      <c r="HZ1383" s="70"/>
      <c r="IA1383" s="70"/>
      <c r="IB1383" s="70"/>
      <c r="IC1383" s="70"/>
      <c r="ID1383" s="70"/>
      <c r="IE1383" s="70"/>
      <c r="IF1383" s="70"/>
      <c r="IG1383" s="70"/>
      <c r="IH1383" s="70"/>
      <c r="II1383" s="70"/>
      <c r="IJ1383" s="70"/>
      <c r="IK1383" s="70"/>
      <c r="IL1383" s="70"/>
      <c r="IM1383" s="70"/>
      <c r="IN1383" s="70"/>
      <c r="IO1383" s="70"/>
      <c r="IP1383" s="70"/>
      <c r="IQ1383" s="70"/>
      <c r="IR1383" s="70"/>
      <c r="IS1383" s="70"/>
      <c r="IT1383" s="70"/>
      <c r="IU1383" s="70"/>
      <c r="IV1383" s="70"/>
      <c r="IW1383" s="70"/>
      <c r="IX1383" s="70"/>
      <c r="IY1383" s="70"/>
      <c r="IZ1383" s="70"/>
      <c r="JA1383" s="70"/>
      <c r="JB1383" s="70"/>
      <c r="JC1383" s="70"/>
      <c r="JD1383" s="70"/>
      <c r="JE1383" s="70"/>
      <c r="JF1383" s="70"/>
      <c r="JG1383" s="70"/>
      <c r="JH1383" s="70"/>
      <c r="JI1383" s="70"/>
      <c r="JJ1383" s="70"/>
      <c r="JK1383" s="70"/>
      <c r="JL1383" s="70"/>
      <c r="JM1383" s="70"/>
      <c r="JN1383" s="70"/>
      <c r="JO1383" s="70"/>
      <c r="JP1383" s="70"/>
      <c r="JQ1383" s="70"/>
      <c r="JR1383" s="70"/>
      <c r="JS1383" s="70"/>
      <c r="JT1383" s="70"/>
      <c r="JU1383" s="70"/>
      <c r="JV1383" s="70"/>
      <c r="JW1383" s="70"/>
      <c r="JX1383" s="70"/>
      <c r="JY1383" s="70"/>
      <c r="JZ1383" s="70"/>
      <c r="KA1383" s="70"/>
      <c r="KB1383" s="70"/>
      <c r="KC1383" s="70"/>
      <c r="KD1383" s="70"/>
      <c r="KE1383" s="70"/>
      <c r="KF1383" s="70"/>
      <c r="KG1383" s="70"/>
      <c r="KH1383" s="70"/>
      <c r="KI1383" s="70"/>
      <c r="KJ1383" s="70"/>
      <c r="KK1383" s="70"/>
      <c r="KL1383" s="70"/>
      <c r="KM1383" s="70"/>
      <c r="KN1383" s="70"/>
      <c r="KO1383" s="70"/>
      <c r="KP1383" s="70"/>
      <c r="KQ1383" s="70"/>
      <c r="KR1383" s="70"/>
      <c r="KS1383" s="70"/>
      <c r="KT1383" s="70"/>
      <c r="KU1383" s="70"/>
      <c r="KV1383" s="70"/>
      <c r="KW1383" s="70"/>
      <c r="KX1383" s="70"/>
      <c r="KY1383" s="70"/>
      <c r="KZ1383" s="70"/>
      <c r="LA1383" s="70"/>
      <c r="LB1383" s="70"/>
      <c r="LC1383" s="70"/>
      <c r="LD1383" s="70"/>
      <c r="LE1383" s="70"/>
      <c r="LF1383" s="70"/>
      <c r="LG1383" s="70"/>
      <c r="LH1383" s="70"/>
      <c r="LI1383" s="70"/>
      <c r="LJ1383" s="70"/>
      <c r="LK1383" s="70"/>
      <c r="LL1383" s="70"/>
      <c r="LM1383" s="70"/>
      <c r="LN1383" s="70"/>
      <c r="LO1383" s="70"/>
      <c r="LP1383" s="70"/>
      <c r="LQ1383" s="70"/>
      <c r="LR1383" s="70"/>
      <c r="LS1383" s="70"/>
      <c r="LT1383" s="70"/>
      <c r="LU1383" s="70"/>
      <c r="LV1383" s="70"/>
      <c r="LW1383" s="70"/>
      <c r="LX1383" s="70"/>
      <c r="LY1383" s="70"/>
      <c r="LZ1383" s="70"/>
      <c r="MA1383" s="70"/>
      <c r="MB1383" s="70"/>
      <c r="MC1383" s="70"/>
      <c r="MD1383" s="70"/>
      <c r="ME1383" s="70"/>
      <c r="MF1383" s="70"/>
      <c r="MG1383" s="70"/>
      <c r="MH1383" s="70"/>
      <c r="MI1383" s="70"/>
      <c r="MJ1383" s="70"/>
      <c r="MK1383" s="70"/>
      <c r="ML1383" s="70"/>
      <c r="MM1383" s="70"/>
      <c r="MN1383" s="70"/>
      <c r="MO1383" s="70"/>
      <c r="MP1383" s="70"/>
      <c r="MQ1383" s="70"/>
      <c r="MR1383" s="70"/>
      <c r="MS1383" s="70"/>
      <c r="MT1383" s="70"/>
      <c r="MU1383" s="70"/>
      <c r="MV1383" s="70"/>
      <c r="MW1383" s="70"/>
      <c r="MX1383" s="70"/>
      <c r="MY1383" s="70"/>
      <c r="MZ1383" s="70"/>
      <c r="NA1383" s="70"/>
      <c r="NB1383" s="70"/>
      <c r="NC1383" s="70"/>
      <c r="ND1383" s="70"/>
      <c r="NE1383" s="70"/>
      <c r="NF1383" s="70"/>
      <c r="NG1383" s="70"/>
      <c r="NH1383" s="70"/>
      <c r="NI1383" s="70"/>
      <c r="NJ1383" s="70"/>
      <c r="NK1383" s="70"/>
      <c r="NL1383" s="70"/>
      <c r="NM1383" s="70"/>
      <c r="NN1383" s="70"/>
      <c r="NO1383" s="70"/>
      <c r="NP1383" s="70"/>
      <c r="NQ1383" s="70"/>
      <c r="NR1383" s="70"/>
      <c r="NS1383" s="70"/>
      <c r="NT1383" s="70"/>
      <c r="NU1383" s="70"/>
      <c r="NV1383" s="70"/>
      <c r="NW1383" s="70"/>
      <c r="NX1383" s="70"/>
      <c r="NY1383" s="70"/>
      <c r="NZ1383" s="70"/>
      <c r="OA1383" s="70"/>
      <c r="OB1383" s="70"/>
      <c r="OC1383" s="70"/>
      <c r="OD1383" s="70"/>
      <c r="OE1383" s="70"/>
      <c r="OF1383" s="70"/>
      <c r="OG1383" s="70"/>
      <c r="OH1383" s="70"/>
      <c r="OI1383" s="70"/>
      <c r="OJ1383" s="70"/>
      <c r="OK1383" s="70"/>
      <c r="OL1383" s="70"/>
      <c r="OM1383" s="70"/>
      <c r="ON1383" s="70"/>
      <c r="OO1383" s="70"/>
      <c r="OP1383" s="70"/>
      <c r="OQ1383" s="70"/>
      <c r="OR1383" s="70"/>
      <c r="OS1383" s="70"/>
      <c r="OT1383" s="70"/>
      <c r="OU1383" s="70"/>
      <c r="OV1383" s="70"/>
      <c r="OW1383" s="70"/>
      <c r="OX1383" s="70"/>
      <c r="OY1383" s="70"/>
      <c r="OZ1383" s="70"/>
      <c r="PA1383" s="70"/>
      <c r="PB1383" s="70"/>
      <c r="PC1383" s="70"/>
      <c r="PD1383" s="70"/>
      <c r="PE1383" s="70"/>
      <c r="PF1383" s="70"/>
      <c r="PG1383" s="70"/>
      <c r="PH1383" s="70"/>
      <c r="PI1383" s="70"/>
      <c r="PJ1383" s="70"/>
      <c r="PK1383" s="70"/>
      <c r="PL1383" s="70"/>
      <c r="PM1383" s="70"/>
      <c r="PN1383" s="70"/>
      <c r="PO1383" s="70"/>
      <c r="PP1383" s="70"/>
      <c r="PQ1383" s="70"/>
      <c r="PR1383" s="70"/>
      <c r="PS1383" s="70"/>
      <c r="PT1383" s="70"/>
      <c r="PU1383" s="70"/>
      <c r="PV1383" s="70"/>
      <c r="PW1383" s="70"/>
      <c r="PX1383" s="70"/>
      <c r="PY1383" s="70"/>
      <c r="PZ1383" s="70"/>
      <c r="QA1383" s="70"/>
      <c r="QB1383" s="70"/>
      <c r="QC1383" s="70"/>
      <c r="QD1383" s="70"/>
      <c r="QE1383" s="70"/>
      <c r="QF1383" s="70"/>
      <c r="QG1383" s="70"/>
      <c r="QH1383" s="70"/>
      <c r="QI1383" s="70"/>
      <c r="QJ1383" s="70"/>
      <c r="QK1383" s="70"/>
      <c r="QL1383" s="70"/>
      <c r="QM1383" s="70"/>
      <c r="QN1383" s="70"/>
      <c r="QO1383" s="70"/>
      <c r="QP1383" s="70"/>
      <c r="QQ1383" s="70"/>
      <c r="QR1383" s="70"/>
      <c r="QS1383" s="70"/>
      <c r="QT1383" s="70"/>
      <c r="QU1383" s="70"/>
      <c r="QV1383" s="70"/>
      <c r="QW1383" s="70"/>
      <c r="QX1383" s="70"/>
      <c r="QY1383" s="70"/>
      <c r="QZ1383" s="70"/>
      <c r="RA1383" s="70"/>
      <c r="RB1383" s="70"/>
      <c r="RC1383" s="70"/>
      <c r="RD1383" s="70"/>
      <c r="RE1383" s="70"/>
      <c r="RF1383" s="70"/>
      <c r="RG1383" s="70"/>
      <c r="RH1383" s="70"/>
      <c r="RI1383" s="70"/>
      <c r="RJ1383" s="70"/>
      <c r="RK1383" s="70"/>
      <c r="RL1383" s="70"/>
      <c r="RM1383" s="70"/>
      <c r="RN1383" s="70"/>
      <c r="RO1383" s="70"/>
      <c r="RP1383" s="70"/>
      <c r="RQ1383" s="70"/>
      <c r="RR1383" s="70"/>
      <c r="RS1383" s="70"/>
      <c r="RT1383" s="70"/>
      <c r="RU1383" s="70"/>
      <c r="RV1383" s="70"/>
      <c r="RW1383" s="70"/>
      <c r="RX1383" s="70"/>
      <c r="RY1383" s="70"/>
      <c r="RZ1383" s="70"/>
      <c r="SA1383" s="70"/>
      <c r="SB1383" s="70"/>
      <c r="SC1383" s="70"/>
      <c r="SD1383" s="70"/>
      <c r="SE1383" s="70"/>
      <c r="SF1383" s="70"/>
      <c r="SG1383" s="70"/>
      <c r="SH1383" s="70"/>
      <c r="SI1383" s="70"/>
      <c r="SJ1383" s="70"/>
      <c r="SK1383" s="70"/>
      <c r="SL1383" s="70"/>
      <c r="SM1383" s="70"/>
      <c r="SN1383" s="70"/>
      <c r="SO1383" s="70"/>
      <c r="SP1383" s="70"/>
      <c r="SQ1383" s="70"/>
      <c r="SR1383" s="70"/>
      <c r="SS1383" s="70"/>
      <c r="ST1383" s="70"/>
      <c r="SU1383" s="70"/>
      <c r="SV1383" s="70"/>
      <c r="SW1383" s="70"/>
      <c r="SX1383" s="70"/>
      <c r="SY1383" s="70"/>
      <c r="SZ1383" s="70"/>
    </row>
    <row r="1384" spans="1:520" ht="16.5" customHeight="1" x14ac:dyDescent="0.2">
      <c r="A1384" s="20">
        <v>776</v>
      </c>
      <c r="B1384" s="20" t="s">
        <v>62</v>
      </c>
      <c r="C1384" s="20" t="s">
        <v>936</v>
      </c>
      <c r="D1384" s="20" t="s">
        <v>38</v>
      </c>
      <c r="E1384" s="20" t="s">
        <v>1345</v>
      </c>
      <c r="F1384" s="22" t="s">
        <v>970</v>
      </c>
      <c r="G1384" s="20" t="s">
        <v>84</v>
      </c>
      <c r="H1384" s="20" t="s">
        <v>35</v>
      </c>
      <c r="I1384" s="20" t="s">
        <v>81</v>
      </c>
      <c r="J1384" s="22" t="s">
        <v>936</v>
      </c>
      <c r="K1384" s="20"/>
      <c r="L1384" s="20"/>
      <c r="M1384" s="20"/>
      <c r="N1384" s="20"/>
      <c r="O1384" s="23"/>
      <c r="P1384" s="23">
        <v>3154000</v>
      </c>
      <c r="Q1384" s="24">
        <v>1</v>
      </c>
      <c r="R1384" s="25">
        <v>45658</v>
      </c>
      <c r="S1384" s="20" t="s">
        <v>83</v>
      </c>
      <c r="T1384" s="26">
        <f t="shared" si="23"/>
        <v>3154000</v>
      </c>
      <c r="U1384" s="27" t="s">
        <v>100</v>
      </c>
      <c r="V1384" s="27" t="s">
        <v>100</v>
      </c>
      <c r="W1384" s="70"/>
      <c r="X1384" s="70"/>
      <c r="Y1384" s="70"/>
      <c r="Z1384" s="70"/>
      <c r="AA1384" s="70"/>
      <c r="AB1384" s="70"/>
      <c r="AC1384" s="70"/>
      <c r="AD1384" s="70"/>
      <c r="AE1384" s="70"/>
      <c r="AF1384" s="70"/>
      <c r="AG1384" s="70"/>
      <c r="AH1384" s="70"/>
      <c r="AI1384" s="70"/>
      <c r="AJ1384" s="70"/>
      <c r="AK1384" s="70"/>
      <c r="AL1384" s="70"/>
      <c r="AM1384" s="70"/>
      <c r="AN1384" s="70"/>
      <c r="AO1384" s="70"/>
      <c r="AP1384" s="70"/>
      <c r="AQ1384" s="70"/>
      <c r="AR1384" s="70"/>
      <c r="AS1384" s="70"/>
      <c r="AT1384" s="70"/>
      <c r="AU1384" s="70"/>
      <c r="AV1384" s="70"/>
      <c r="AW1384" s="70"/>
      <c r="AX1384" s="70"/>
      <c r="AY1384" s="70"/>
      <c r="AZ1384" s="70"/>
      <c r="BA1384" s="70"/>
      <c r="BB1384" s="70"/>
      <c r="BC1384" s="70"/>
      <c r="BD1384" s="70"/>
      <c r="BE1384" s="70"/>
      <c r="BF1384" s="70"/>
      <c r="BG1384" s="70"/>
      <c r="BH1384" s="70"/>
      <c r="BI1384" s="70"/>
      <c r="BJ1384" s="70"/>
      <c r="BK1384" s="70"/>
      <c r="BL1384" s="70"/>
      <c r="BM1384" s="70"/>
      <c r="BN1384" s="70"/>
      <c r="BO1384" s="70"/>
      <c r="BP1384" s="70"/>
      <c r="BQ1384" s="70"/>
      <c r="BR1384" s="70"/>
      <c r="BS1384" s="70"/>
      <c r="BT1384" s="70"/>
      <c r="BU1384" s="70"/>
      <c r="BV1384" s="70"/>
      <c r="BW1384" s="70"/>
      <c r="BX1384" s="70"/>
      <c r="BY1384" s="70"/>
      <c r="BZ1384" s="70"/>
      <c r="CA1384" s="70"/>
      <c r="CB1384" s="70"/>
      <c r="CC1384" s="70"/>
      <c r="CD1384" s="70"/>
      <c r="CE1384" s="70"/>
      <c r="CF1384" s="70"/>
      <c r="CG1384" s="70"/>
      <c r="CH1384" s="70"/>
      <c r="CI1384" s="70"/>
      <c r="CJ1384" s="70"/>
      <c r="CK1384" s="70"/>
      <c r="CL1384" s="70"/>
      <c r="CM1384" s="70"/>
      <c r="CN1384" s="70"/>
      <c r="CO1384" s="70"/>
      <c r="CP1384" s="70"/>
      <c r="CQ1384" s="70"/>
      <c r="CR1384" s="70"/>
      <c r="CS1384" s="70"/>
      <c r="CT1384" s="70"/>
      <c r="CU1384" s="70"/>
      <c r="CV1384" s="70"/>
      <c r="CW1384" s="70"/>
      <c r="CX1384" s="70"/>
      <c r="CY1384" s="70"/>
      <c r="CZ1384" s="70"/>
      <c r="DA1384" s="70"/>
      <c r="DB1384" s="70"/>
      <c r="DC1384" s="70"/>
      <c r="DD1384" s="70"/>
      <c r="DE1384" s="70"/>
      <c r="DF1384" s="70"/>
      <c r="DG1384" s="70"/>
      <c r="DH1384" s="70"/>
      <c r="DI1384" s="70"/>
      <c r="DJ1384" s="70"/>
      <c r="DK1384" s="70"/>
      <c r="DL1384" s="70"/>
      <c r="DM1384" s="70"/>
      <c r="DN1384" s="70"/>
      <c r="DO1384" s="70"/>
      <c r="DP1384" s="70"/>
      <c r="DQ1384" s="70"/>
      <c r="DR1384" s="70"/>
      <c r="DS1384" s="70"/>
      <c r="DT1384" s="70"/>
      <c r="DU1384" s="70"/>
      <c r="DV1384" s="70"/>
      <c r="DW1384" s="70"/>
      <c r="DX1384" s="70"/>
      <c r="DY1384" s="70"/>
      <c r="DZ1384" s="70"/>
      <c r="EA1384" s="70"/>
      <c r="EB1384" s="70"/>
      <c r="EC1384" s="70"/>
      <c r="ED1384" s="70"/>
      <c r="EE1384" s="70"/>
      <c r="EF1384" s="70"/>
      <c r="EG1384" s="70"/>
      <c r="EH1384" s="70"/>
      <c r="EI1384" s="70"/>
      <c r="EJ1384" s="70"/>
      <c r="EK1384" s="70"/>
      <c r="EL1384" s="70"/>
      <c r="EM1384" s="70"/>
      <c r="EN1384" s="70"/>
      <c r="EO1384" s="70"/>
      <c r="EP1384" s="70"/>
      <c r="EQ1384" s="70"/>
      <c r="ER1384" s="70"/>
      <c r="ES1384" s="70"/>
      <c r="ET1384" s="70"/>
      <c r="EU1384" s="70"/>
      <c r="EV1384" s="70"/>
      <c r="EW1384" s="70"/>
      <c r="EX1384" s="70"/>
      <c r="EY1384" s="70"/>
      <c r="EZ1384" s="70"/>
      <c r="FA1384" s="70"/>
      <c r="FB1384" s="70"/>
      <c r="FC1384" s="70"/>
      <c r="FD1384" s="70"/>
      <c r="FE1384" s="70"/>
      <c r="FF1384" s="70"/>
      <c r="FG1384" s="70"/>
      <c r="FH1384" s="70"/>
      <c r="FI1384" s="70"/>
      <c r="FJ1384" s="70"/>
      <c r="FK1384" s="70"/>
      <c r="FL1384" s="70"/>
      <c r="FM1384" s="70"/>
      <c r="FN1384" s="70"/>
      <c r="FO1384" s="70"/>
      <c r="FP1384" s="70"/>
      <c r="FQ1384" s="70"/>
      <c r="FR1384" s="70"/>
      <c r="FS1384" s="70"/>
      <c r="FT1384" s="70"/>
      <c r="FU1384" s="70"/>
      <c r="FV1384" s="70"/>
      <c r="FW1384" s="70"/>
      <c r="FX1384" s="70"/>
      <c r="FY1384" s="70"/>
      <c r="FZ1384" s="70"/>
      <c r="GA1384" s="70"/>
      <c r="GB1384" s="70"/>
      <c r="GC1384" s="70"/>
      <c r="GD1384" s="70"/>
      <c r="GE1384" s="70"/>
      <c r="GF1384" s="70"/>
      <c r="GG1384" s="70"/>
      <c r="GH1384" s="70"/>
      <c r="GI1384" s="70"/>
      <c r="GJ1384" s="70"/>
      <c r="GK1384" s="70"/>
      <c r="GL1384" s="70"/>
      <c r="GM1384" s="70"/>
      <c r="GN1384" s="70"/>
      <c r="GO1384" s="70"/>
      <c r="GP1384" s="70"/>
      <c r="GQ1384" s="70"/>
      <c r="GR1384" s="70"/>
      <c r="GS1384" s="70"/>
      <c r="GT1384" s="70"/>
      <c r="GU1384" s="70"/>
      <c r="GV1384" s="70"/>
      <c r="GW1384" s="70"/>
      <c r="GX1384" s="70"/>
      <c r="GY1384" s="70"/>
      <c r="GZ1384" s="70"/>
      <c r="HA1384" s="70"/>
      <c r="HB1384" s="70"/>
      <c r="HC1384" s="70"/>
      <c r="HD1384" s="70"/>
      <c r="HE1384" s="70"/>
      <c r="HF1384" s="70"/>
      <c r="HG1384" s="70"/>
      <c r="HH1384" s="70"/>
      <c r="HI1384" s="70"/>
      <c r="HJ1384" s="70"/>
      <c r="HK1384" s="70"/>
      <c r="HL1384" s="70"/>
      <c r="HM1384" s="70"/>
      <c r="HN1384" s="70"/>
      <c r="HO1384" s="70"/>
      <c r="HP1384" s="70"/>
      <c r="HQ1384" s="70"/>
      <c r="HR1384" s="70"/>
      <c r="HS1384" s="70"/>
      <c r="HT1384" s="70"/>
      <c r="HU1384" s="70"/>
      <c r="HV1384" s="70"/>
      <c r="HW1384" s="70"/>
      <c r="HX1384" s="70"/>
      <c r="HY1384" s="70"/>
      <c r="HZ1384" s="70"/>
      <c r="IA1384" s="70"/>
      <c r="IB1384" s="70"/>
      <c r="IC1384" s="70"/>
      <c r="ID1384" s="70"/>
      <c r="IE1384" s="70"/>
      <c r="IF1384" s="70"/>
      <c r="IG1384" s="70"/>
      <c r="IH1384" s="70"/>
      <c r="II1384" s="70"/>
      <c r="IJ1384" s="70"/>
      <c r="IK1384" s="70"/>
      <c r="IL1384" s="70"/>
      <c r="IM1384" s="70"/>
      <c r="IN1384" s="70"/>
      <c r="IO1384" s="70"/>
      <c r="IP1384" s="70"/>
      <c r="IQ1384" s="70"/>
      <c r="IR1384" s="70"/>
      <c r="IS1384" s="70"/>
      <c r="IT1384" s="70"/>
      <c r="IU1384" s="70"/>
      <c r="IV1384" s="70"/>
      <c r="IW1384" s="70"/>
      <c r="IX1384" s="70"/>
      <c r="IY1384" s="70"/>
      <c r="IZ1384" s="70"/>
      <c r="JA1384" s="70"/>
      <c r="JB1384" s="70"/>
      <c r="JC1384" s="70"/>
      <c r="JD1384" s="70"/>
      <c r="JE1384" s="70"/>
      <c r="JF1384" s="70"/>
      <c r="JG1384" s="70"/>
      <c r="JH1384" s="70"/>
      <c r="JI1384" s="70"/>
      <c r="JJ1384" s="70"/>
      <c r="JK1384" s="70"/>
      <c r="JL1384" s="70"/>
      <c r="JM1384" s="70"/>
      <c r="JN1384" s="70"/>
      <c r="JO1384" s="70"/>
      <c r="JP1384" s="70"/>
      <c r="JQ1384" s="70"/>
      <c r="JR1384" s="70"/>
      <c r="JS1384" s="70"/>
      <c r="JT1384" s="70"/>
      <c r="JU1384" s="70"/>
      <c r="JV1384" s="70"/>
      <c r="JW1384" s="70"/>
      <c r="JX1384" s="70"/>
      <c r="JY1384" s="70"/>
      <c r="JZ1384" s="70"/>
      <c r="KA1384" s="70"/>
      <c r="KB1384" s="70"/>
      <c r="KC1384" s="70"/>
      <c r="KD1384" s="70"/>
      <c r="KE1384" s="70"/>
      <c r="KF1384" s="70"/>
      <c r="KG1384" s="70"/>
      <c r="KH1384" s="70"/>
      <c r="KI1384" s="70"/>
      <c r="KJ1384" s="70"/>
      <c r="KK1384" s="70"/>
      <c r="KL1384" s="70"/>
      <c r="KM1384" s="70"/>
      <c r="KN1384" s="70"/>
      <c r="KO1384" s="70"/>
      <c r="KP1384" s="70"/>
      <c r="KQ1384" s="70"/>
      <c r="KR1384" s="70"/>
      <c r="KS1384" s="70"/>
      <c r="KT1384" s="70"/>
      <c r="KU1384" s="70"/>
      <c r="KV1384" s="70"/>
      <c r="KW1384" s="70"/>
      <c r="KX1384" s="70"/>
      <c r="KY1384" s="70"/>
      <c r="KZ1384" s="70"/>
      <c r="LA1384" s="70"/>
      <c r="LB1384" s="70"/>
      <c r="LC1384" s="70"/>
      <c r="LD1384" s="70"/>
      <c r="LE1384" s="70"/>
      <c r="LF1384" s="70"/>
      <c r="LG1384" s="70"/>
      <c r="LH1384" s="70"/>
      <c r="LI1384" s="70"/>
      <c r="LJ1384" s="70"/>
      <c r="LK1384" s="70"/>
      <c r="LL1384" s="70"/>
      <c r="LM1384" s="70"/>
      <c r="LN1384" s="70"/>
      <c r="LO1384" s="70"/>
      <c r="LP1384" s="70"/>
      <c r="LQ1384" s="70"/>
      <c r="LR1384" s="70"/>
      <c r="LS1384" s="70"/>
      <c r="LT1384" s="70"/>
      <c r="LU1384" s="70"/>
      <c r="LV1384" s="70"/>
      <c r="LW1384" s="70"/>
      <c r="LX1384" s="70"/>
      <c r="LY1384" s="70"/>
      <c r="LZ1384" s="70"/>
      <c r="MA1384" s="70"/>
      <c r="MB1384" s="70"/>
      <c r="MC1384" s="70"/>
      <c r="MD1384" s="70"/>
      <c r="ME1384" s="70"/>
      <c r="MF1384" s="70"/>
      <c r="MG1384" s="70"/>
      <c r="MH1384" s="70"/>
      <c r="MI1384" s="70"/>
      <c r="MJ1384" s="70"/>
      <c r="MK1384" s="70"/>
      <c r="ML1384" s="70"/>
      <c r="MM1384" s="70"/>
      <c r="MN1384" s="70"/>
      <c r="MO1384" s="70"/>
      <c r="MP1384" s="70"/>
      <c r="MQ1384" s="70"/>
      <c r="MR1384" s="70"/>
      <c r="MS1384" s="70"/>
      <c r="MT1384" s="70"/>
      <c r="MU1384" s="70"/>
      <c r="MV1384" s="70"/>
      <c r="MW1384" s="70"/>
      <c r="MX1384" s="70"/>
      <c r="MY1384" s="70"/>
      <c r="MZ1384" s="70"/>
      <c r="NA1384" s="70"/>
      <c r="NB1384" s="70"/>
      <c r="NC1384" s="70"/>
      <c r="ND1384" s="70"/>
      <c r="NE1384" s="70"/>
      <c r="NF1384" s="70"/>
      <c r="NG1384" s="70"/>
      <c r="NH1384" s="70"/>
      <c r="NI1384" s="70"/>
      <c r="NJ1384" s="70"/>
      <c r="NK1384" s="70"/>
      <c r="NL1384" s="70"/>
      <c r="NM1384" s="70"/>
      <c r="NN1384" s="70"/>
      <c r="NO1384" s="70"/>
      <c r="NP1384" s="70"/>
      <c r="NQ1384" s="70"/>
      <c r="NR1384" s="70"/>
      <c r="NS1384" s="70"/>
      <c r="NT1384" s="70"/>
      <c r="NU1384" s="70"/>
      <c r="NV1384" s="70"/>
      <c r="NW1384" s="70"/>
      <c r="NX1384" s="70"/>
      <c r="NY1384" s="70"/>
      <c r="NZ1384" s="70"/>
      <c r="OA1384" s="70"/>
      <c r="OB1384" s="70"/>
      <c r="OC1384" s="70"/>
      <c r="OD1384" s="70"/>
      <c r="OE1384" s="70"/>
      <c r="OF1384" s="70"/>
      <c r="OG1384" s="70"/>
      <c r="OH1384" s="70"/>
      <c r="OI1384" s="70"/>
      <c r="OJ1384" s="70"/>
      <c r="OK1384" s="70"/>
      <c r="OL1384" s="70"/>
      <c r="OM1384" s="70"/>
      <c r="ON1384" s="70"/>
      <c r="OO1384" s="70"/>
      <c r="OP1384" s="70"/>
      <c r="OQ1384" s="70"/>
      <c r="OR1384" s="70"/>
      <c r="OS1384" s="70"/>
      <c r="OT1384" s="70"/>
      <c r="OU1384" s="70"/>
      <c r="OV1384" s="70"/>
      <c r="OW1384" s="70"/>
      <c r="OX1384" s="70"/>
      <c r="OY1384" s="70"/>
      <c r="OZ1384" s="70"/>
      <c r="PA1384" s="70"/>
      <c r="PB1384" s="70"/>
      <c r="PC1384" s="70"/>
      <c r="PD1384" s="70"/>
      <c r="PE1384" s="70"/>
      <c r="PF1384" s="70"/>
      <c r="PG1384" s="70"/>
      <c r="PH1384" s="70"/>
      <c r="PI1384" s="70"/>
      <c r="PJ1384" s="70"/>
      <c r="PK1384" s="70"/>
      <c r="PL1384" s="70"/>
      <c r="PM1384" s="70"/>
      <c r="PN1384" s="70"/>
      <c r="PO1384" s="70"/>
      <c r="PP1384" s="70"/>
      <c r="PQ1384" s="70"/>
      <c r="PR1384" s="70"/>
      <c r="PS1384" s="70"/>
      <c r="PT1384" s="70"/>
      <c r="PU1384" s="70"/>
      <c r="PV1384" s="70"/>
      <c r="PW1384" s="70"/>
      <c r="PX1384" s="70"/>
      <c r="PY1384" s="70"/>
      <c r="PZ1384" s="70"/>
      <c r="QA1384" s="70"/>
      <c r="QB1384" s="70"/>
      <c r="QC1384" s="70"/>
      <c r="QD1384" s="70"/>
      <c r="QE1384" s="70"/>
      <c r="QF1384" s="70"/>
      <c r="QG1384" s="70"/>
      <c r="QH1384" s="70"/>
      <c r="QI1384" s="70"/>
      <c r="QJ1384" s="70"/>
      <c r="QK1384" s="70"/>
      <c r="QL1384" s="70"/>
      <c r="QM1384" s="70"/>
      <c r="QN1384" s="70"/>
      <c r="QO1384" s="70"/>
      <c r="QP1384" s="70"/>
      <c r="QQ1384" s="70"/>
      <c r="QR1384" s="70"/>
      <c r="QS1384" s="70"/>
      <c r="QT1384" s="70"/>
      <c r="QU1384" s="70"/>
      <c r="QV1384" s="70"/>
      <c r="QW1384" s="70"/>
      <c r="QX1384" s="70"/>
      <c r="QY1384" s="70"/>
      <c r="QZ1384" s="70"/>
      <c r="RA1384" s="70"/>
      <c r="RB1384" s="70"/>
      <c r="RC1384" s="70"/>
      <c r="RD1384" s="70"/>
      <c r="RE1384" s="70"/>
      <c r="RF1384" s="70"/>
      <c r="RG1384" s="70"/>
      <c r="RH1384" s="70"/>
      <c r="RI1384" s="70"/>
      <c r="RJ1384" s="70"/>
      <c r="RK1384" s="70"/>
      <c r="RL1384" s="70"/>
      <c r="RM1384" s="70"/>
      <c r="RN1384" s="70"/>
      <c r="RO1384" s="70"/>
      <c r="RP1384" s="70"/>
      <c r="RQ1384" s="70"/>
      <c r="RR1384" s="70"/>
      <c r="RS1384" s="70"/>
      <c r="RT1384" s="70"/>
      <c r="RU1384" s="70"/>
      <c r="RV1384" s="70"/>
      <c r="RW1384" s="70"/>
      <c r="RX1384" s="70"/>
      <c r="RY1384" s="70"/>
      <c r="RZ1384" s="70"/>
      <c r="SA1384" s="70"/>
      <c r="SB1384" s="70"/>
      <c r="SC1384" s="70"/>
      <c r="SD1384" s="70"/>
      <c r="SE1384" s="70"/>
      <c r="SF1384" s="70"/>
      <c r="SG1384" s="70"/>
      <c r="SH1384" s="70"/>
      <c r="SI1384" s="70"/>
      <c r="SJ1384" s="70"/>
      <c r="SK1384" s="70"/>
      <c r="SL1384" s="70"/>
      <c r="SM1384" s="70"/>
      <c r="SN1384" s="70"/>
      <c r="SO1384" s="70"/>
      <c r="SP1384" s="70"/>
      <c r="SQ1384" s="70"/>
      <c r="SR1384" s="70"/>
      <c r="SS1384" s="70"/>
      <c r="ST1384" s="70"/>
      <c r="SU1384" s="70"/>
      <c r="SV1384" s="70"/>
      <c r="SW1384" s="70"/>
      <c r="SX1384" s="70"/>
      <c r="SY1384" s="70"/>
      <c r="SZ1384" s="70"/>
    </row>
    <row r="1385" spans="1:520" ht="16.5" customHeight="1" x14ac:dyDescent="0.2">
      <c r="A1385" s="20">
        <v>777</v>
      </c>
      <c r="B1385" s="20" t="s">
        <v>62</v>
      </c>
      <c r="C1385" s="20" t="s">
        <v>936</v>
      </c>
      <c r="D1385" s="20" t="s">
        <v>38</v>
      </c>
      <c r="E1385" s="20" t="s">
        <v>1345</v>
      </c>
      <c r="F1385" s="22" t="s">
        <v>970</v>
      </c>
      <c r="G1385" s="20" t="s">
        <v>84</v>
      </c>
      <c r="H1385" s="20" t="s">
        <v>35</v>
      </c>
      <c r="I1385" s="20" t="s">
        <v>81</v>
      </c>
      <c r="J1385" s="22" t="s">
        <v>936</v>
      </c>
      <c r="K1385" s="20"/>
      <c r="L1385" s="20"/>
      <c r="M1385" s="20"/>
      <c r="N1385" s="20"/>
      <c r="O1385" s="23"/>
      <c r="P1385" s="23">
        <v>3154000</v>
      </c>
      <c r="Q1385" s="24">
        <v>1</v>
      </c>
      <c r="R1385" s="25">
        <v>45689</v>
      </c>
      <c r="S1385" s="20" t="s">
        <v>83</v>
      </c>
      <c r="T1385" s="26">
        <f t="shared" si="23"/>
        <v>3154000</v>
      </c>
      <c r="U1385" s="27" t="s">
        <v>100</v>
      </c>
      <c r="V1385" s="27" t="s">
        <v>100</v>
      </c>
      <c r="W1385" s="70"/>
      <c r="X1385" s="70"/>
      <c r="Y1385" s="70"/>
      <c r="Z1385" s="70"/>
      <c r="AA1385" s="70"/>
      <c r="AB1385" s="70"/>
      <c r="AC1385" s="70"/>
      <c r="AD1385" s="70"/>
      <c r="AE1385" s="70"/>
      <c r="AF1385" s="70"/>
      <c r="AG1385" s="70"/>
      <c r="AH1385" s="70"/>
      <c r="AI1385" s="70"/>
      <c r="AJ1385" s="70"/>
      <c r="AK1385" s="70"/>
      <c r="AL1385" s="70"/>
      <c r="AM1385" s="70"/>
      <c r="AN1385" s="70"/>
      <c r="AO1385" s="70"/>
      <c r="AP1385" s="70"/>
      <c r="AQ1385" s="70"/>
      <c r="AR1385" s="70"/>
      <c r="AS1385" s="70"/>
      <c r="AT1385" s="70"/>
      <c r="AU1385" s="70"/>
      <c r="AV1385" s="70"/>
      <c r="AW1385" s="70"/>
      <c r="AX1385" s="70"/>
      <c r="AY1385" s="70"/>
      <c r="AZ1385" s="70"/>
      <c r="BA1385" s="70"/>
      <c r="BB1385" s="70"/>
      <c r="BC1385" s="70"/>
      <c r="BD1385" s="70"/>
      <c r="BE1385" s="70"/>
      <c r="BF1385" s="70"/>
      <c r="BG1385" s="70"/>
      <c r="BH1385" s="70"/>
      <c r="BI1385" s="70"/>
      <c r="BJ1385" s="70"/>
      <c r="BK1385" s="70"/>
      <c r="BL1385" s="70"/>
      <c r="BM1385" s="70"/>
      <c r="BN1385" s="70"/>
      <c r="BO1385" s="70"/>
      <c r="BP1385" s="70"/>
      <c r="BQ1385" s="70"/>
      <c r="BR1385" s="70"/>
      <c r="BS1385" s="70"/>
      <c r="BT1385" s="70"/>
      <c r="BU1385" s="70"/>
      <c r="BV1385" s="70"/>
      <c r="BW1385" s="70"/>
      <c r="BX1385" s="70"/>
      <c r="BY1385" s="70"/>
      <c r="BZ1385" s="70"/>
      <c r="CA1385" s="70"/>
      <c r="CB1385" s="70"/>
      <c r="CC1385" s="70"/>
      <c r="CD1385" s="70"/>
      <c r="CE1385" s="70"/>
      <c r="CF1385" s="70"/>
      <c r="CG1385" s="70"/>
      <c r="CH1385" s="70"/>
      <c r="CI1385" s="70"/>
      <c r="CJ1385" s="70"/>
      <c r="CK1385" s="70"/>
      <c r="CL1385" s="70"/>
      <c r="CM1385" s="70"/>
      <c r="CN1385" s="70"/>
      <c r="CO1385" s="70"/>
      <c r="CP1385" s="70"/>
      <c r="CQ1385" s="70"/>
      <c r="CR1385" s="70"/>
      <c r="CS1385" s="70"/>
      <c r="CT1385" s="70"/>
      <c r="CU1385" s="70"/>
      <c r="CV1385" s="70"/>
      <c r="CW1385" s="70"/>
      <c r="CX1385" s="70"/>
      <c r="CY1385" s="70"/>
      <c r="CZ1385" s="70"/>
      <c r="DA1385" s="70"/>
      <c r="DB1385" s="70"/>
      <c r="DC1385" s="70"/>
      <c r="DD1385" s="70"/>
      <c r="DE1385" s="70"/>
      <c r="DF1385" s="70"/>
      <c r="DG1385" s="70"/>
      <c r="DH1385" s="70"/>
      <c r="DI1385" s="70"/>
      <c r="DJ1385" s="70"/>
      <c r="DK1385" s="70"/>
      <c r="DL1385" s="70"/>
      <c r="DM1385" s="70"/>
      <c r="DN1385" s="70"/>
      <c r="DO1385" s="70"/>
      <c r="DP1385" s="70"/>
      <c r="DQ1385" s="70"/>
      <c r="DR1385" s="70"/>
      <c r="DS1385" s="70"/>
      <c r="DT1385" s="70"/>
      <c r="DU1385" s="70"/>
      <c r="DV1385" s="70"/>
      <c r="DW1385" s="70"/>
      <c r="DX1385" s="70"/>
      <c r="DY1385" s="70"/>
      <c r="DZ1385" s="70"/>
      <c r="EA1385" s="70"/>
      <c r="EB1385" s="70"/>
      <c r="EC1385" s="70"/>
      <c r="ED1385" s="70"/>
      <c r="EE1385" s="70"/>
      <c r="EF1385" s="70"/>
      <c r="EG1385" s="70"/>
      <c r="EH1385" s="70"/>
      <c r="EI1385" s="70"/>
      <c r="EJ1385" s="70"/>
      <c r="EK1385" s="70"/>
      <c r="EL1385" s="70"/>
      <c r="EM1385" s="70"/>
      <c r="EN1385" s="70"/>
      <c r="EO1385" s="70"/>
      <c r="EP1385" s="70"/>
      <c r="EQ1385" s="70"/>
      <c r="ER1385" s="70"/>
      <c r="ES1385" s="70"/>
      <c r="ET1385" s="70"/>
      <c r="EU1385" s="70"/>
      <c r="EV1385" s="70"/>
      <c r="EW1385" s="70"/>
      <c r="EX1385" s="70"/>
      <c r="EY1385" s="70"/>
      <c r="EZ1385" s="70"/>
      <c r="FA1385" s="70"/>
      <c r="FB1385" s="70"/>
      <c r="FC1385" s="70"/>
      <c r="FD1385" s="70"/>
      <c r="FE1385" s="70"/>
      <c r="FF1385" s="70"/>
      <c r="FG1385" s="70"/>
      <c r="FH1385" s="70"/>
      <c r="FI1385" s="70"/>
      <c r="FJ1385" s="70"/>
      <c r="FK1385" s="70"/>
      <c r="FL1385" s="70"/>
      <c r="FM1385" s="70"/>
      <c r="FN1385" s="70"/>
      <c r="FO1385" s="70"/>
      <c r="FP1385" s="70"/>
      <c r="FQ1385" s="70"/>
      <c r="FR1385" s="70"/>
      <c r="FS1385" s="70"/>
      <c r="FT1385" s="70"/>
      <c r="FU1385" s="70"/>
      <c r="FV1385" s="70"/>
      <c r="FW1385" s="70"/>
      <c r="FX1385" s="70"/>
      <c r="FY1385" s="70"/>
      <c r="FZ1385" s="70"/>
      <c r="GA1385" s="70"/>
      <c r="GB1385" s="70"/>
      <c r="GC1385" s="70"/>
      <c r="GD1385" s="70"/>
      <c r="GE1385" s="70"/>
      <c r="GF1385" s="70"/>
      <c r="GG1385" s="70"/>
      <c r="GH1385" s="70"/>
      <c r="GI1385" s="70"/>
      <c r="GJ1385" s="70"/>
      <c r="GK1385" s="70"/>
      <c r="GL1385" s="70"/>
      <c r="GM1385" s="70"/>
      <c r="GN1385" s="70"/>
      <c r="GO1385" s="70"/>
      <c r="GP1385" s="70"/>
      <c r="GQ1385" s="70"/>
      <c r="GR1385" s="70"/>
      <c r="GS1385" s="70"/>
      <c r="GT1385" s="70"/>
      <c r="GU1385" s="70"/>
      <c r="GV1385" s="70"/>
      <c r="GW1385" s="70"/>
      <c r="GX1385" s="70"/>
      <c r="GY1385" s="70"/>
      <c r="GZ1385" s="70"/>
      <c r="HA1385" s="70"/>
      <c r="HB1385" s="70"/>
      <c r="HC1385" s="70"/>
      <c r="HD1385" s="70"/>
      <c r="HE1385" s="70"/>
      <c r="HF1385" s="70"/>
      <c r="HG1385" s="70"/>
      <c r="HH1385" s="70"/>
      <c r="HI1385" s="70"/>
      <c r="HJ1385" s="70"/>
      <c r="HK1385" s="70"/>
      <c r="HL1385" s="70"/>
      <c r="HM1385" s="70"/>
      <c r="HN1385" s="70"/>
      <c r="HO1385" s="70"/>
      <c r="HP1385" s="70"/>
      <c r="HQ1385" s="70"/>
      <c r="HR1385" s="70"/>
      <c r="HS1385" s="70"/>
      <c r="HT1385" s="70"/>
      <c r="HU1385" s="70"/>
      <c r="HV1385" s="70"/>
      <c r="HW1385" s="70"/>
      <c r="HX1385" s="70"/>
      <c r="HY1385" s="70"/>
      <c r="HZ1385" s="70"/>
      <c r="IA1385" s="70"/>
      <c r="IB1385" s="70"/>
      <c r="IC1385" s="70"/>
      <c r="ID1385" s="70"/>
      <c r="IE1385" s="70"/>
      <c r="IF1385" s="70"/>
      <c r="IG1385" s="70"/>
      <c r="IH1385" s="70"/>
      <c r="II1385" s="70"/>
      <c r="IJ1385" s="70"/>
      <c r="IK1385" s="70"/>
      <c r="IL1385" s="70"/>
      <c r="IM1385" s="70"/>
      <c r="IN1385" s="70"/>
      <c r="IO1385" s="70"/>
      <c r="IP1385" s="70"/>
      <c r="IQ1385" s="70"/>
      <c r="IR1385" s="70"/>
      <c r="IS1385" s="70"/>
      <c r="IT1385" s="70"/>
      <c r="IU1385" s="70"/>
      <c r="IV1385" s="70"/>
      <c r="IW1385" s="70"/>
      <c r="IX1385" s="70"/>
      <c r="IY1385" s="70"/>
      <c r="IZ1385" s="70"/>
      <c r="JA1385" s="70"/>
      <c r="JB1385" s="70"/>
      <c r="JC1385" s="70"/>
      <c r="JD1385" s="70"/>
      <c r="JE1385" s="70"/>
      <c r="JF1385" s="70"/>
      <c r="JG1385" s="70"/>
      <c r="JH1385" s="70"/>
      <c r="JI1385" s="70"/>
      <c r="JJ1385" s="70"/>
      <c r="JK1385" s="70"/>
      <c r="JL1385" s="70"/>
      <c r="JM1385" s="70"/>
      <c r="JN1385" s="70"/>
      <c r="JO1385" s="70"/>
      <c r="JP1385" s="70"/>
      <c r="JQ1385" s="70"/>
      <c r="JR1385" s="70"/>
      <c r="JS1385" s="70"/>
      <c r="JT1385" s="70"/>
      <c r="JU1385" s="70"/>
      <c r="JV1385" s="70"/>
      <c r="JW1385" s="70"/>
      <c r="JX1385" s="70"/>
      <c r="JY1385" s="70"/>
      <c r="JZ1385" s="70"/>
      <c r="KA1385" s="70"/>
      <c r="KB1385" s="70"/>
      <c r="KC1385" s="70"/>
      <c r="KD1385" s="70"/>
      <c r="KE1385" s="70"/>
      <c r="KF1385" s="70"/>
      <c r="KG1385" s="70"/>
      <c r="KH1385" s="70"/>
      <c r="KI1385" s="70"/>
      <c r="KJ1385" s="70"/>
      <c r="KK1385" s="70"/>
      <c r="KL1385" s="70"/>
      <c r="KM1385" s="70"/>
      <c r="KN1385" s="70"/>
      <c r="KO1385" s="70"/>
      <c r="KP1385" s="70"/>
      <c r="KQ1385" s="70"/>
      <c r="KR1385" s="70"/>
      <c r="KS1385" s="70"/>
      <c r="KT1385" s="70"/>
      <c r="KU1385" s="70"/>
      <c r="KV1385" s="70"/>
      <c r="KW1385" s="70"/>
      <c r="KX1385" s="70"/>
      <c r="KY1385" s="70"/>
      <c r="KZ1385" s="70"/>
      <c r="LA1385" s="70"/>
      <c r="LB1385" s="70"/>
      <c r="LC1385" s="70"/>
      <c r="LD1385" s="70"/>
      <c r="LE1385" s="70"/>
      <c r="LF1385" s="70"/>
      <c r="LG1385" s="70"/>
      <c r="LH1385" s="70"/>
      <c r="LI1385" s="70"/>
      <c r="LJ1385" s="70"/>
      <c r="LK1385" s="70"/>
      <c r="LL1385" s="70"/>
      <c r="LM1385" s="70"/>
      <c r="LN1385" s="70"/>
      <c r="LO1385" s="70"/>
      <c r="LP1385" s="70"/>
      <c r="LQ1385" s="70"/>
      <c r="LR1385" s="70"/>
      <c r="LS1385" s="70"/>
      <c r="LT1385" s="70"/>
      <c r="LU1385" s="70"/>
      <c r="LV1385" s="70"/>
      <c r="LW1385" s="70"/>
      <c r="LX1385" s="70"/>
      <c r="LY1385" s="70"/>
      <c r="LZ1385" s="70"/>
      <c r="MA1385" s="70"/>
      <c r="MB1385" s="70"/>
      <c r="MC1385" s="70"/>
      <c r="MD1385" s="70"/>
      <c r="ME1385" s="70"/>
      <c r="MF1385" s="70"/>
      <c r="MG1385" s="70"/>
      <c r="MH1385" s="70"/>
      <c r="MI1385" s="70"/>
      <c r="MJ1385" s="70"/>
      <c r="MK1385" s="70"/>
      <c r="ML1385" s="70"/>
      <c r="MM1385" s="70"/>
      <c r="MN1385" s="70"/>
      <c r="MO1385" s="70"/>
      <c r="MP1385" s="70"/>
      <c r="MQ1385" s="70"/>
      <c r="MR1385" s="70"/>
      <c r="MS1385" s="70"/>
      <c r="MT1385" s="70"/>
      <c r="MU1385" s="70"/>
      <c r="MV1385" s="70"/>
      <c r="MW1385" s="70"/>
      <c r="MX1385" s="70"/>
      <c r="MY1385" s="70"/>
      <c r="MZ1385" s="70"/>
      <c r="NA1385" s="70"/>
      <c r="NB1385" s="70"/>
      <c r="NC1385" s="70"/>
      <c r="ND1385" s="70"/>
      <c r="NE1385" s="70"/>
      <c r="NF1385" s="70"/>
      <c r="NG1385" s="70"/>
      <c r="NH1385" s="70"/>
      <c r="NI1385" s="70"/>
      <c r="NJ1385" s="70"/>
      <c r="NK1385" s="70"/>
      <c r="NL1385" s="70"/>
      <c r="NM1385" s="70"/>
      <c r="NN1385" s="70"/>
      <c r="NO1385" s="70"/>
      <c r="NP1385" s="70"/>
      <c r="NQ1385" s="70"/>
      <c r="NR1385" s="70"/>
      <c r="NS1385" s="70"/>
      <c r="NT1385" s="70"/>
      <c r="NU1385" s="70"/>
      <c r="NV1385" s="70"/>
      <c r="NW1385" s="70"/>
      <c r="NX1385" s="70"/>
      <c r="NY1385" s="70"/>
      <c r="NZ1385" s="70"/>
      <c r="OA1385" s="70"/>
      <c r="OB1385" s="70"/>
      <c r="OC1385" s="70"/>
      <c r="OD1385" s="70"/>
      <c r="OE1385" s="70"/>
      <c r="OF1385" s="70"/>
      <c r="OG1385" s="70"/>
      <c r="OH1385" s="70"/>
      <c r="OI1385" s="70"/>
      <c r="OJ1385" s="70"/>
      <c r="OK1385" s="70"/>
      <c r="OL1385" s="70"/>
      <c r="OM1385" s="70"/>
      <c r="ON1385" s="70"/>
      <c r="OO1385" s="70"/>
      <c r="OP1385" s="70"/>
      <c r="OQ1385" s="70"/>
      <c r="OR1385" s="70"/>
      <c r="OS1385" s="70"/>
      <c r="OT1385" s="70"/>
      <c r="OU1385" s="70"/>
      <c r="OV1385" s="70"/>
      <c r="OW1385" s="70"/>
      <c r="OX1385" s="70"/>
      <c r="OY1385" s="70"/>
      <c r="OZ1385" s="70"/>
      <c r="PA1385" s="70"/>
      <c r="PB1385" s="70"/>
      <c r="PC1385" s="70"/>
      <c r="PD1385" s="70"/>
      <c r="PE1385" s="70"/>
      <c r="PF1385" s="70"/>
      <c r="PG1385" s="70"/>
      <c r="PH1385" s="70"/>
      <c r="PI1385" s="70"/>
      <c r="PJ1385" s="70"/>
      <c r="PK1385" s="70"/>
      <c r="PL1385" s="70"/>
      <c r="PM1385" s="70"/>
      <c r="PN1385" s="70"/>
      <c r="PO1385" s="70"/>
      <c r="PP1385" s="70"/>
      <c r="PQ1385" s="70"/>
      <c r="PR1385" s="70"/>
      <c r="PS1385" s="70"/>
      <c r="PT1385" s="70"/>
      <c r="PU1385" s="70"/>
      <c r="PV1385" s="70"/>
      <c r="PW1385" s="70"/>
      <c r="PX1385" s="70"/>
      <c r="PY1385" s="70"/>
      <c r="PZ1385" s="70"/>
      <c r="QA1385" s="70"/>
      <c r="QB1385" s="70"/>
      <c r="QC1385" s="70"/>
      <c r="QD1385" s="70"/>
      <c r="QE1385" s="70"/>
      <c r="QF1385" s="70"/>
      <c r="QG1385" s="70"/>
      <c r="QH1385" s="70"/>
      <c r="QI1385" s="70"/>
      <c r="QJ1385" s="70"/>
      <c r="QK1385" s="70"/>
      <c r="QL1385" s="70"/>
      <c r="QM1385" s="70"/>
      <c r="QN1385" s="70"/>
      <c r="QO1385" s="70"/>
      <c r="QP1385" s="70"/>
      <c r="QQ1385" s="70"/>
      <c r="QR1385" s="70"/>
      <c r="QS1385" s="70"/>
      <c r="QT1385" s="70"/>
      <c r="QU1385" s="70"/>
      <c r="QV1385" s="70"/>
      <c r="QW1385" s="70"/>
      <c r="QX1385" s="70"/>
      <c r="QY1385" s="70"/>
      <c r="QZ1385" s="70"/>
      <c r="RA1385" s="70"/>
      <c r="RB1385" s="70"/>
      <c r="RC1385" s="70"/>
      <c r="RD1385" s="70"/>
      <c r="RE1385" s="70"/>
      <c r="RF1385" s="70"/>
      <c r="RG1385" s="70"/>
      <c r="RH1385" s="70"/>
      <c r="RI1385" s="70"/>
      <c r="RJ1385" s="70"/>
      <c r="RK1385" s="70"/>
      <c r="RL1385" s="70"/>
      <c r="RM1385" s="70"/>
      <c r="RN1385" s="70"/>
      <c r="RO1385" s="70"/>
      <c r="RP1385" s="70"/>
      <c r="RQ1385" s="70"/>
      <c r="RR1385" s="70"/>
      <c r="RS1385" s="70"/>
      <c r="RT1385" s="70"/>
      <c r="RU1385" s="70"/>
      <c r="RV1385" s="70"/>
      <c r="RW1385" s="70"/>
      <c r="RX1385" s="70"/>
      <c r="RY1385" s="70"/>
      <c r="RZ1385" s="70"/>
      <c r="SA1385" s="70"/>
      <c r="SB1385" s="70"/>
      <c r="SC1385" s="70"/>
      <c r="SD1385" s="70"/>
      <c r="SE1385" s="70"/>
      <c r="SF1385" s="70"/>
      <c r="SG1385" s="70"/>
      <c r="SH1385" s="70"/>
      <c r="SI1385" s="70"/>
      <c r="SJ1385" s="70"/>
      <c r="SK1385" s="70"/>
      <c r="SL1385" s="70"/>
      <c r="SM1385" s="70"/>
      <c r="SN1385" s="70"/>
      <c r="SO1385" s="70"/>
      <c r="SP1385" s="70"/>
      <c r="SQ1385" s="70"/>
      <c r="SR1385" s="70"/>
      <c r="SS1385" s="70"/>
      <c r="ST1385" s="70"/>
      <c r="SU1385" s="70"/>
      <c r="SV1385" s="70"/>
      <c r="SW1385" s="70"/>
      <c r="SX1385" s="70"/>
      <c r="SY1385" s="70"/>
      <c r="SZ1385" s="70"/>
    </row>
    <row r="1386" spans="1:520" ht="16.5" customHeight="1" x14ac:dyDescent="0.2">
      <c r="A1386" s="20">
        <v>778</v>
      </c>
      <c r="B1386" s="20" t="s">
        <v>62</v>
      </c>
      <c r="C1386" s="20" t="s">
        <v>936</v>
      </c>
      <c r="D1386" s="20" t="s">
        <v>38</v>
      </c>
      <c r="E1386" s="20" t="s">
        <v>1345</v>
      </c>
      <c r="F1386" s="22" t="s">
        <v>970</v>
      </c>
      <c r="G1386" s="20" t="s">
        <v>84</v>
      </c>
      <c r="H1386" s="20" t="s">
        <v>35</v>
      </c>
      <c r="I1386" s="20" t="s">
        <v>81</v>
      </c>
      <c r="J1386" s="22" t="s">
        <v>936</v>
      </c>
      <c r="K1386" s="20"/>
      <c r="L1386" s="20"/>
      <c r="M1386" s="20"/>
      <c r="N1386" s="20"/>
      <c r="O1386" s="23"/>
      <c r="P1386" s="23">
        <v>3154000</v>
      </c>
      <c r="Q1386" s="24">
        <v>1</v>
      </c>
      <c r="R1386" s="25">
        <v>45717</v>
      </c>
      <c r="S1386" s="20" t="s">
        <v>83</v>
      </c>
      <c r="T1386" s="26">
        <f t="shared" si="23"/>
        <v>3154000</v>
      </c>
      <c r="U1386" s="27" t="s">
        <v>100</v>
      </c>
      <c r="V1386" s="27" t="s">
        <v>100</v>
      </c>
      <c r="W1386" s="70"/>
      <c r="X1386" s="70"/>
      <c r="Y1386" s="70"/>
      <c r="Z1386" s="70"/>
      <c r="AA1386" s="70"/>
      <c r="AB1386" s="70"/>
      <c r="AC1386" s="70"/>
      <c r="AD1386" s="70"/>
      <c r="AE1386" s="70"/>
      <c r="AF1386" s="70"/>
      <c r="AG1386" s="70"/>
      <c r="AH1386" s="70"/>
      <c r="AI1386" s="70"/>
      <c r="AJ1386" s="70"/>
      <c r="AK1386" s="70"/>
      <c r="AL1386" s="70"/>
      <c r="AM1386" s="70"/>
      <c r="AN1386" s="70"/>
      <c r="AO1386" s="70"/>
      <c r="AP1386" s="70"/>
      <c r="AQ1386" s="70"/>
      <c r="AR1386" s="70"/>
      <c r="AS1386" s="70"/>
      <c r="AT1386" s="70"/>
      <c r="AU1386" s="70"/>
      <c r="AV1386" s="70"/>
      <c r="AW1386" s="70"/>
      <c r="AX1386" s="70"/>
      <c r="AY1386" s="70"/>
      <c r="AZ1386" s="70"/>
      <c r="BA1386" s="70"/>
      <c r="BB1386" s="70"/>
      <c r="BC1386" s="70"/>
      <c r="BD1386" s="70"/>
      <c r="BE1386" s="70"/>
      <c r="BF1386" s="70"/>
      <c r="BG1386" s="70"/>
      <c r="BH1386" s="70"/>
      <c r="BI1386" s="70"/>
      <c r="BJ1386" s="70"/>
      <c r="BK1386" s="70"/>
      <c r="BL1386" s="70"/>
      <c r="BM1386" s="70"/>
      <c r="BN1386" s="70"/>
      <c r="BO1386" s="70"/>
      <c r="BP1386" s="70"/>
      <c r="BQ1386" s="70"/>
      <c r="BR1386" s="70"/>
      <c r="BS1386" s="70"/>
      <c r="BT1386" s="70"/>
      <c r="BU1386" s="70"/>
      <c r="BV1386" s="70"/>
      <c r="BW1386" s="70"/>
      <c r="BX1386" s="70"/>
      <c r="BY1386" s="70"/>
      <c r="BZ1386" s="70"/>
      <c r="CA1386" s="70"/>
      <c r="CB1386" s="70"/>
      <c r="CC1386" s="70"/>
      <c r="CD1386" s="70"/>
      <c r="CE1386" s="70"/>
      <c r="CF1386" s="70"/>
      <c r="CG1386" s="70"/>
      <c r="CH1386" s="70"/>
      <c r="CI1386" s="70"/>
      <c r="CJ1386" s="70"/>
      <c r="CK1386" s="70"/>
      <c r="CL1386" s="70"/>
      <c r="CM1386" s="70"/>
      <c r="CN1386" s="70"/>
      <c r="CO1386" s="70"/>
      <c r="CP1386" s="70"/>
      <c r="CQ1386" s="70"/>
      <c r="CR1386" s="70"/>
      <c r="CS1386" s="70"/>
      <c r="CT1386" s="70"/>
      <c r="CU1386" s="70"/>
      <c r="CV1386" s="70"/>
      <c r="CW1386" s="70"/>
      <c r="CX1386" s="70"/>
      <c r="CY1386" s="70"/>
      <c r="CZ1386" s="70"/>
      <c r="DA1386" s="70"/>
      <c r="DB1386" s="70"/>
      <c r="DC1386" s="70"/>
      <c r="DD1386" s="70"/>
      <c r="DE1386" s="70"/>
      <c r="DF1386" s="70"/>
      <c r="DG1386" s="70"/>
      <c r="DH1386" s="70"/>
      <c r="DI1386" s="70"/>
      <c r="DJ1386" s="70"/>
      <c r="DK1386" s="70"/>
      <c r="DL1386" s="70"/>
      <c r="DM1386" s="70"/>
      <c r="DN1386" s="70"/>
      <c r="DO1386" s="70"/>
      <c r="DP1386" s="70"/>
      <c r="DQ1386" s="70"/>
      <c r="DR1386" s="70"/>
      <c r="DS1386" s="70"/>
      <c r="DT1386" s="70"/>
      <c r="DU1386" s="70"/>
      <c r="DV1386" s="70"/>
      <c r="DW1386" s="70"/>
      <c r="DX1386" s="70"/>
      <c r="DY1386" s="70"/>
      <c r="DZ1386" s="70"/>
      <c r="EA1386" s="70"/>
      <c r="EB1386" s="70"/>
      <c r="EC1386" s="70"/>
      <c r="ED1386" s="70"/>
      <c r="EE1386" s="70"/>
      <c r="EF1386" s="70"/>
      <c r="EG1386" s="70"/>
      <c r="EH1386" s="70"/>
      <c r="EI1386" s="70"/>
      <c r="EJ1386" s="70"/>
      <c r="EK1386" s="70"/>
      <c r="EL1386" s="70"/>
      <c r="EM1386" s="70"/>
      <c r="EN1386" s="70"/>
      <c r="EO1386" s="70"/>
      <c r="EP1386" s="70"/>
      <c r="EQ1386" s="70"/>
      <c r="ER1386" s="70"/>
      <c r="ES1386" s="70"/>
      <c r="ET1386" s="70"/>
      <c r="EU1386" s="70"/>
      <c r="EV1386" s="70"/>
      <c r="EW1386" s="70"/>
      <c r="EX1386" s="70"/>
      <c r="EY1386" s="70"/>
      <c r="EZ1386" s="70"/>
      <c r="FA1386" s="70"/>
      <c r="FB1386" s="70"/>
      <c r="FC1386" s="70"/>
      <c r="FD1386" s="70"/>
      <c r="FE1386" s="70"/>
      <c r="FF1386" s="70"/>
      <c r="FG1386" s="70"/>
      <c r="FH1386" s="70"/>
      <c r="FI1386" s="70"/>
      <c r="FJ1386" s="70"/>
      <c r="FK1386" s="70"/>
      <c r="FL1386" s="70"/>
      <c r="FM1386" s="70"/>
      <c r="FN1386" s="70"/>
      <c r="FO1386" s="70"/>
      <c r="FP1386" s="70"/>
      <c r="FQ1386" s="70"/>
      <c r="FR1386" s="70"/>
      <c r="FS1386" s="70"/>
      <c r="FT1386" s="70"/>
      <c r="FU1386" s="70"/>
      <c r="FV1386" s="70"/>
      <c r="FW1386" s="70"/>
      <c r="FX1386" s="70"/>
      <c r="FY1386" s="70"/>
      <c r="FZ1386" s="70"/>
      <c r="GA1386" s="70"/>
      <c r="GB1386" s="70"/>
      <c r="GC1386" s="70"/>
      <c r="GD1386" s="70"/>
      <c r="GE1386" s="70"/>
      <c r="GF1386" s="70"/>
      <c r="GG1386" s="70"/>
      <c r="GH1386" s="70"/>
      <c r="GI1386" s="70"/>
      <c r="GJ1386" s="70"/>
      <c r="GK1386" s="70"/>
      <c r="GL1386" s="70"/>
      <c r="GM1386" s="70"/>
      <c r="GN1386" s="70"/>
      <c r="GO1386" s="70"/>
      <c r="GP1386" s="70"/>
      <c r="GQ1386" s="70"/>
      <c r="GR1386" s="70"/>
      <c r="GS1386" s="70"/>
      <c r="GT1386" s="70"/>
      <c r="GU1386" s="70"/>
      <c r="GV1386" s="70"/>
      <c r="GW1386" s="70"/>
      <c r="GX1386" s="70"/>
      <c r="GY1386" s="70"/>
      <c r="GZ1386" s="70"/>
      <c r="HA1386" s="70"/>
      <c r="HB1386" s="70"/>
      <c r="HC1386" s="70"/>
      <c r="HD1386" s="70"/>
      <c r="HE1386" s="70"/>
      <c r="HF1386" s="70"/>
      <c r="HG1386" s="70"/>
      <c r="HH1386" s="70"/>
      <c r="HI1386" s="70"/>
      <c r="HJ1386" s="70"/>
      <c r="HK1386" s="70"/>
      <c r="HL1386" s="70"/>
      <c r="HM1386" s="70"/>
      <c r="HN1386" s="70"/>
      <c r="HO1386" s="70"/>
      <c r="HP1386" s="70"/>
      <c r="HQ1386" s="70"/>
      <c r="HR1386" s="70"/>
      <c r="HS1386" s="70"/>
      <c r="HT1386" s="70"/>
      <c r="HU1386" s="70"/>
      <c r="HV1386" s="70"/>
      <c r="HW1386" s="70"/>
      <c r="HX1386" s="70"/>
      <c r="HY1386" s="70"/>
      <c r="HZ1386" s="70"/>
      <c r="IA1386" s="70"/>
      <c r="IB1386" s="70"/>
      <c r="IC1386" s="70"/>
      <c r="ID1386" s="70"/>
      <c r="IE1386" s="70"/>
      <c r="IF1386" s="70"/>
      <c r="IG1386" s="70"/>
      <c r="IH1386" s="70"/>
      <c r="II1386" s="70"/>
      <c r="IJ1386" s="70"/>
      <c r="IK1386" s="70"/>
      <c r="IL1386" s="70"/>
      <c r="IM1386" s="70"/>
      <c r="IN1386" s="70"/>
      <c r="IO1386" s="70"/>
      <c r="IP1386" s="70"/>
      <c r="IQ1386" s="70"/>
      <c r="IR1386" s="70"/>
      <c r="IS1386" s="70"/>
      <c r="IT1386" s="70"/>
      <c r="IU1386" s="70"/>
      <c r="IV1386" s="70"/>
      <c r="IW1386" s="70"/>
      <c r="IX1386" s="70"/>
      <c r="IY1386" s="70"/>
      <c r="IZ1386" s="70"/>
      <c r="JA1386" s="70"/>
      <c r="JB1386" s="70"/>
      <c r="JC1386" s="70"/>
      <c r="JD1386" s="70"/>
      <c r="JE1386" s="70"/>
      <c r="JF1386" s="70"/>
      <c r="JG1386" s="70"/>
      <c r="JH1386" s="70"/>
      <c r="JI1386" s="70"/>
      <c r="JJ1386" s="70"/>
      <c r="JK1386" s="70"/>
      <c r="JL1386" s="70"/>
      <c r="JM1386" s="70"/>
      <c r="JN1386" s="70"/>
      <c r="JO1386" s="70"/>
      <c r="JP1386" s="70"/>
      <c r="JQ1386" s="70"/>
      <c r="JR1386" s="70"/>
      <c r="JS1386" s="70"/>
      <c r="JT1386" s="70"/>
      <c r="JU1386" s="70"/>
      <c r="JV1386" s="70"/>
      <c r="JW1386" s="70"/>
      <c r="JX1386" s="70"/>
      <c r="JY1386" s="70"/>
      <c r="JZ1386" s="70"/>
      <c r="KA1386" s="70"/>
      <c r="KB1386" s="70"/>
      <c r="KC1386" s="70"/>
      <c r="KD1386" s="70"/>
      <c r="KE1386" s="70"/>
      <c r="KF1386" s="70"/>
      <c r="KG1386" s="70"/>
      <c r="KH1386" s="70"/>
      <c r="KI1386" s="70"/>
      <c r="KJ1386" s="70"/>
      <c r="KK1386" s="70"/>
      <c r="KL1386" s="70"/>
      <c r="KM1386" s="70"/>
      <c r="KN1386" s="70"/>
      <c r="KO1386" s="70"/>
      <c r="KP1386" s="70"/>
      <c r="KQ1386" s="70"/>
      <c r="KR1386" s="70"/>
      <c r="KS1386" s="70"/>
      <c r="KT1386" s="70"/>
      <c r="KU1386" s="70"/>
      <c r="KV1386" s="70"/>
      <c r="KW1386" s="70"/>
      <c r="KX1386" s="70"/>
      <c r="KY1386" s="70"/>
      <c r="KZ1386" s="70"/>
      <c r="LA1386" s="70"/>
      <c r="LB1386" s="70"/>
      <c r="LC1386" s="70"/>
      <c r="LD1386" s="70"/>
      <c r="LE1386" s="70"/>
      <c r="LF1386" s="70"/>
      <c r="LG1386" s="70"/>
      <c r="LH1386" s="70"/>
      <c r="LI1386" s="70"/>
      <c r="LJ1386" s="70"/>
      <c r="LK1386" s="70"/>
      <c r="LL1386" s="70"/>
      <c r="LM1386" s="70"/>
      <c r="LN1386" s="70"/>
      <c r="LO1386" s="70"/>
      <c r="LP1386" s="70"/>
      <c r="LQ1386" s="70"/>
      <c r="LR1386" s="70"/>
      <c r="LS1386" s="70"/>
      <c r="LT1386" s="70"/>
      <c r="LU1386" s="70"/>
      <c r="LV1386" s="70"/>
      <c r="LW1386" s="70"/>
      <c r="LX1386" s="70"/>
      <c r="LY1386" s="70"/>
      <c r="LZ1386" s="70"/>
      <c r="MA1386" s="70"/>
      <c r="MB1386" s="70"/>
      <c r="MC1386" s="70"/>
      <c r="MD1386" s="70"/>
      <c r="ME1386" s="70"/>
      <c r="MF1386" s="70"/>
      <c r="MG1386" s="70"/>
      <c r="MH1386" s="70"/>
      <c r="MI1386" s="70"/>
      <c r="MJ1386" s="70"/>
      <c r="MK1386" s="70"/>
      <c r="ML1386" s="70"/>
      <c r="MM1386" s="70"/>
      <c r="MN1386" s="70"/>
      <c r="MO1386" s="70"/>
      <c r="MP1386" s="70"/>
      <c r="MQ1386" s="70"/>
      <c r="MR1386" s="70"/>
      <c r="MS1386" s="70"/>
      <c r="MT1386" s="70"/>
      <c r="MU1386" s="70"/>
      <c r="MV1386" s="70"/>
      <c r="MW1386" s="70"/>
      <c r="MX1386" s="70"/>
      <c r="MY1386" s="70"/>
      <c r="MZ1386" s="70"/>
      <c r="NA1386" s="70"/>
      <c r="NB1386" s="70"/>
      <c r="NC1386" s="70"/>
      <c r="ND1386" s="70"/>
      <c r="NE1386" s="70"/>
      <c r="NF1386" s="70"/>
      <c r="NG1386" s="70"/>
      <c r="NH1386" s="70"/>
      <c r="NI1386" s="70"/>
      <c r="NJ1386" s="70"/>
      <c r="NK1386" s="70"/>
      <c r="NL1386" s="70"/>
      <c r="NM1386" s="70"/>
      <c r="NN1386" s="70"/>
      <c r="NO1386" s="70"/>
      <c r="NP1386" s="70"/>
      <c r="NQ1386" s="70"/>
      <c r="NR1386" s="70"/>
      <c r="NS1386" s="70"/>
      <c r="NT1386" s="70"/>
      <c r="NU1386" s="70"/>
      <c r="NV1386" s="70"/>
      <c r="NW1386" s="70"/>
      <c r="NX1386" s="70"/>
      <c r="NY1386" s="70"/>
      <c r="NZ1386" s="70"/>
      <c r="OA1386" s="70"/>
      <c r="OB1386" s="70"/>
      <c r="OC1386" s="70"/>
      <c r="OD1386" s="70"/>
      <c r="OE1386" s="70"/>
      <c r="OF1386" s="70"/>
      <c r="OG1386" s="70"/>
      <c r="OH1386" s="70"/>
      <c r="OI1386" s="70"/>
      <c r="OJ1386" s="70"/>
      <c r="OK1386" s="70"/>
      <c r="OL1386" s="70"/>
      <c r="OM1386" s="70"/>
      <c r="ON1386" s="70"/>
      <c r="OO1386" s="70"/>
      <c r="OP1386" s="70"/>
      <c r="OQ1386" s="70"/>
      <c r="OR1386" s="70"/>
      <c r="OS1386" s="70"/>
      <c r="OT1386" s="70"/>
      <c r="OU1386" s="70"/>
      <c r="OV1386" s="70"/>
      <c r="OW1386" s="70"/>
      <c r="OX1386" s="70"/>
      <c r="OY1386" s="70"/>
      <c r="OZ1386" s="70"/>
      <c r="PA1386" s="70"/>
      <c r="PB1386" s="70"/>
      <c r="PC1386" s="70"/>
      <c r="PD1386" s="70"/>
      <c r="PE1386" s="70"/>
      <c r="PF1386" s="70"/>
      <c r="PG1386" s="70"/>
      <c r="PH1386" s="70"/>
      <c r="PI1386" s="70"/>
      <c r="PJ1386" s="70"/>
      <c r="PK1386" s="70"/>
      <c r="PL1386" s="70"/>
      <c r="PM1386" s="70"/>
      <c r="PN1386" s="70"/>
      <c r="PO1386" s="70"/>
      <c r="PP1386" s="70"/>
      <c r="PQ1386" s="70"/>
      <c r="PR1386" s="70"/>
      <c r="PS1386" s="70"/>
      <c r="PT1386" s="70"/>
      <c r="PU1386" s="70"/>
      <c r="PV1386" s="70"/>
      <c r="PW1386" s="70"/>
      <c r="PX1386" s="70"/>
      <c r="PY1386" s="70"/>
      <c r="PZ1386" s="70"/>
      <c r="QA1386" s="70"/>
      <c r="QB1386" s="70"/>
      <c r="QC1386" s="70"/>
      <c r="QD1386" s="70"/>
      <c r="QE1386" s="70"/>
      <c r="QF1386" s="70"/>
      <c r="QG1386" s="70"/>
      <c r="QH1386" s="70"/>
      <c r="QI1386" s="70"/>
      <c r="QJ1386" s="70"/>
      <c r="QK1386" s="70"/>
      <c r="QL1386" s="70"/>
      <c r="QM1386" s="70"/>
      <c r="QN1386" s="70"/>
      <c r="QO1386" s="70"/>
      <c r="QP1386" s="70"/>
      <c r="QQ1386" s="70"/>
      <c r="QR1386" s="70"/>
      <c r="QS1386" s="70"/>
      <c r="QT1386" s="70"/>
      <c r="QU1386" s="70"/>
      <c r="QV1386" s="70"/>
      <c r="QW1386" s="70"/>
      <c r="QX1386" s="70"/>
      <c r="QY1386" s="70"/>
      <c r="QZ1386" s="70"/>
      <c r="RA1386" s="70"/>
      <c r="RB1386" s="70"/>
      <c r="RC1386" s="70"/>
      <c r="RD1386" s="70"/>
      <c r="RE1386" s="70"/>
      <c r="RF1386" s="70"/>
      <c r="RG1386" s="70"/>
      <c r="RH1386" s="70"/>
      <c r="RI1386" s="70"/>
      <c r="RJ1386" s="70"/>
      <c r="RK1386" s="70"/>
      <c r="RL1386" s="70"/>
      <c r="RM1386" s="70"/>
      <c r="RN1386" s="70"/>
      <c r="RO1386" s="70"/>
      <c r="RP1386" s="70"/>
      <c r="RQ1386" s="70"/>
      <c r="RR1386" s="70"/>
      <c r="RS1386" s="70"/>
      <c r="RT1386" s="70"/>
      <c r="RU1386" s="70"/>
      <c r="RV1386" s="70"/>
      <c r="RW1386" s="70"/>
      <c r="RX1386" s="70"/>
      <c r="RY1386" s="70"/>
      <c r="RZ1386" s="70"/>
      <c r="SA1386" s="70"/>
      <c r="SB1386" s="70"/>
      <c r="SC1386" s="70"/>
      <c r="SD1386" s="70"/>
      <c r="SE1386" s="70"/>
      <c r="SF1386" s="70"/>
      <c r="SG1386" s="70"/>
      <c r="SH1386" s="70"/>
      <c r="SI1386" s="70"/>
      <c r="SJ1386" s="70"/>
      <c r="SK1386" s="70"/>
      <c r="SL1386" s="70"/>
      <c r="SM1386" s="70"/>
      <c r="SN1386" s="70"/>
      <c r="SO1386" s="70"/>
      <c r="SP1386" s="70"/>
      <c r="SQ1386" s="70"/>
      <c r="SR1386" s="70"/>
      <c r="SS1386" s="70"/>
      <c r="ST1386" s="70"/>
      <c r="SU1386" s="70"/>
      <c r="SV1386" s="70"/>
      <c r="SW1386" s="70"/>
      <c r="SX1386" s="70"/>
      <c r="SY1386" s="70"/>
      <c r="SZ1386" s="70"/>
    </row>
    <row r="1387" spans="1:520" ht="16.5" customHeight="1" x14ac:dyDescent="0.2">
      <c r="A1387" s="20">
        <v>779</v>
      </c>
      <c r="B1387" s="20" t="s">
        <v>62</v>
      </c>
      <c r="C1387" s="20" t="s">
        <v>936</v>
      </c>
      <c r="D1387" s="20" t="s">
        <v>38</v>
      </c>
      <c r="E1387" s="20" t="s">
        <v>1345</v>
      </c>
      <c r="F1387" s="22" t="s">
        <v>970</v>
      </c>
      <c r="G1387" s="20" t="s">
        <v>84</v>
      </c>
      <c r="H1387" s="20" t="s">
        <v>35</v>
      </c>
      <c r="I1387" s="20" t="s">
        <v>81</v>
      </c>
      <c r="J1387" s="22" t="s">
        <v>936</v>
      </c>
      <c r="K1387" s="20"/>
      <c r="L1387" s="20"/>
      <c r="M1387" s="20"/>
      <c r="N1387" s="20"/>
      <c r="O1387" s="23"/>
      <c r="P1387" s="23">
        <v>3154000</v>
      </c>
      <c r="Q1387" s="24">
        <v>1</v>
      </c>
      <c r="R1387" s="25">
        <v>45748</v>
      </c>
      <c r="S1387" s="20" t="s">
        <v>83</v>
      </c>
      <c r="T1387" s="26">
        <f t="shared" si="23"/>
        <v>3154000</v>
      </c>
      <c r="U1387" s="27" t="s">
        <v>100</v>
      </c>
      <c r="V1387" s="27" t="s">
        <v>100</v>
      </c>
      <c r="W1387" s="70"/>
      <c r="X1387" s="70"/>
      <c r="Y1387" s="70"/>
      <c r="Z1387" s="70"/>
      <c r="AA1387" s="70"/>
      <c r="AB1387" s="70"/>
      <c r="AC1387" s="70"/>
      <c r="AD1387" s="70"/>
      <c r="AE1387" s="70"/>
      <c r="AF1387" s="70"/>
      <c r="AG1387" s="70"/>
      <c r="AH1387" s="70"/>
      <c r="AI1387" s="70"/>
      <c r="AJ1387" s="70"/>
      <c r="AK1387" s="70"/>
      <c r="AL1387" s="70"/>
      <c r="AM1387" s="70"/>
      <c r="AN1387" s="70"/>
      <c r="AO1387" s="70"/>
      <c r="AP1387" s="70"/>
      <c r="AQ1387" s="70"/>
      <c r="AR1387" s="70"/>
      <c r="AS1387" s="70"/>
      <c r="AT1387" s="70"/>
      <c r="AU1387" s="70"/>
      <c r="AV1387" s="70"/>
      <c r="AW1387" s="70"/>
      <c r="AX1387" s="70"/>
      <c r="AY1387" s="70"/>
      <c r="AZ1387" s="70"/>
      <c r="BA1387" s="70"/>
      <c r="BB1387" s="70"/>
      <c r="BC1387" s="70"/>
      <c r="BD1387" s="70"/>
      <c r="BE1387" s="70"/>
      <c r="BF1387" s="70"/>
      <c r="BG1387" s="70"/>
      <c r="BH1387" s="70"/>
      <c r="BI1387" s="70"/>
      <c r="BJ1387" s="70"/>
      <c r="BK1387" s="70"/>
      <c r="BL1387" s="70"/>
      <c r="BM1387" s="70"/>
      <c r="BN1387" s="70"/>
      <c r="BO1387" s="70"/>
      <c r="BP1387" s="70"/>
      <c r="BQ1387" s="70"/>
      <c r="BR1387" s="70"/>
      <c r="BS1387" s="70"/>
      <c r="BT1387" s="70"/>
      <c r="BU1387" s="70"/>
      <c r="BV1387" s="70"/>
      <c r="BW1387" s="70"/>
      <c r="BX1387" s="70"/>
      <c r="BY1387" s="70"/>
      <c r="BZ1387" s="70"/>
      <c r="CA1387" s="70"/>
      <c r="CB1387" s="70"/>
      <c r="CC1387" s="70"/>
      <c r="CD1387" s="70"/>
      <c r="CE1387" s="70"/>
      <c r="CF1387" s="70"/>
      <c r="CG1387" s="70"/>
      <c r="CH1387" s="70"/>
      <c r="CI1387" s="70"/>
      <c r="CJ1387" s="70"/>
      <c r="CK1387" s="70"/>
      <c r="CL1387" s="70"/>
      <c r="CM1387" s="70"/>
      <c r="CN1387" s="70"/>
      <c r="CO1387" s="70"/>
      <c r="CP1387" s="70"/>
      <c r="CQ1387" s="70"/>
      <c r="CR1387" s="70"/>
      <c r="CS1387" s="70"/>
      <c r="CT1387" s="70"/>
      <c r="CU1387" s="70"/>
      <c r="CV1387" s="70"/>
      <c r="CW1387" s="70"/>
      <c r="CX1387" s="70"/>
      <c r="CY1387" s="70"/>
      <c r="CZ1387" s="70"/>
      <c r="DA1387" s="70"/>
      <c r="DB1387" s="70"/>
      <c r="DC1387" s="70"/>
      <c r="DD1387" s="70"/>
      <c r="DE1387" s="70"/>
      <c r="DF1387" s="70"/>
      <c r="DG1387" s="70"/>
      <c r="DH1387" s="70"/>
      <c r="DI1387" s="70"/>
      <c r="DJ1387" s="70"/>
      <c r="DK1387" s="70"/>
      <c r="DL1387" s="70"/>
      <c r="DM1387" s="70"/>
      <c r="DN1387" s="70"/>
      <c r="DO1387" s="70"/>
      <c r="DP1387" s="70"/>
      <c r="DQ1387" s="70"/>
      <c r="DR1387" s="70"/>
      <c r="DS1387" s="70"/>
      <c r="DT1387" s="70"/>
      <c r="DU1387" s="70"/>
      <c r="DV1387" s="70"/>
      <c r="DW1387" s="70"/>
      <c r="DX1387" s="70"/>
      <c r="DY1387" s="70"/>
      <c r="DZ1387" s="70"/>
      <c r="EA1387" s="70"/>
      <c r="EB1387" s="70"/>
      <c r="EC1387" s="70"/>
      <c r="ED1387" s="70"/>
      <c r="EE1387" s="70"/>
      <c r="EF1387" s="70"/>
      <c r="EG1387" s="70"/>
      <c r="EH1387" s="70"/>
      <c r="EI1387" s="70"/>
      <c r="EJ1387" s="70"/>
      <c r="EK1387" s="70"/>
      <c r="EL1387" s="70"/>
      <c r="EM1387" s="70"/>
      <c r="EN1387" s="70"/>
      <c r="EO1387" s="70"/>
      <c r="EP1387" s="70"/>
      <c r="EQ1387" s="70"/>
      <c r="ER1387" s="70"/>
      <c r="ES1387" s="70"/>
      <c r="ET1387" s="70"/>
      <c r="EU1387" s="70"/>
      <c r="EV1387" s="70"/>
      <c r="EW1387" s="70"/>
      <c r="EX1387" s="70"/>
      <c r="EY1387" s="70"/>
      <c r="EZ1387" s="70"/>
      <c r="FA1387" s="70"/>
      <c r="FB1387" s="70"/>
      <c r="FC1387" s="70"/>
      <c r="FD1387" s="70"/>
      <c r="FE1387" s="70"/>
      <c r="FF1387" s="70"/>
      <c r="FG1387" s="70"/>
      <c r="FH1387" s="70"/>
      <c r="FI1387" s="70"/>
      <c r="FJ1387" s="70"/>
      <c r="FK1387" s="70"/>
      <c r="FL1387" s="70"/>
      <c r="FM1387" s="70"/>
      <c r="FN1387" s="70"/>
      <c r="FO1387" s="70"/>
      <c r="FP1387" s="70"/>
      <c r="FQ1387" s="70"/>
      <c r="FR1387" s="70"/>
      <c r="FS1387" s="70"/>
      <c r="FT1387" s="70"/>
      <c r="FU1387" s="70"/>
      <c r="FV1387" s="70"/>
      <c r="FW1387" s="70"/>
      <c r="FX1387" s="70"/>
      <c r="FY1387" s="70"/>
      <c r="FZ1387" s="70"/>
      <c r="GA1387" s="70"/>
      <c r="GB1387" s="70"/>
      <c r="GC1387" s="70"/>
      <c r="GD1387" s="70"/>
      <c r="GE1387" s="70"/>
      <c r="GF1387" s="70"/>
      <c r="GG1387" s="70"/>
      <c r="GH1387" s="70"/>
      <c r="GI1387" s="70"/>
      <c r="GJ1387" s="70"/>
      <c r="GK1387" s="70"/>
      <c r="GL1387" s="70"/>
      <c r="GM1387" s="70"/>
      <c r="GN1387" s="70"/>
      <c r="GO1387" s="70"/>
      <c r="GP1387" s="70"/>
      <c r="GQ1387" s="70"/>
      <c r="GR1387" s="70"/>
      <c r="GS1387" s="70"/>
      <c r="GT1387" s="70"/>
      <c r="GU1387" s="70"/>
      <c r="GV1387" s="70"/>
      <c r="GW1387" s="70"/>
      <c r="GX1387" s="70"/>
      <c r="GY1387" s="70"/>
      <c r="GZ1387" s="70"/>
      <c r="HA1387" s="70"/>
      <c r="HB1387" s="70"/>
      <c r="HC1387" s="70"/>
      <c r="HD1387" s="70"/>
      <c r="HE1387" s="70"/>
      <c r="HF1387" s="70"/>
      <c r="HG1387" s="70"/>
      <c r="HH1387" s="70"/>
      <c r="HI1387" s="70"/>
      <c r="HJ1387" s="70"/>
      <c r="HK1387" s="70"/>
      <c r="HL1387" s="70"/>
      <c r="HM1387" s="70"/>
      <c r="HN1387" s="70"/>
      <c r="HO1387" s="70"/>
      <c r="HP1387" s="70"/>
      <c r="HQ1387" s="70"/>
      <c r="HR1387" s="70"/>
      <c r="HS1387" s="70"/>
      <c r="HT1387" s="70"/>
      <c r="HU1387" s="70"/>
      <c r="HV1387" s="70"/>
      <c r="HW1387" s="70"/>
      <c r="HX1387" s="70"/>
      <c r="HY1387" s="70"/>
      <c r="HZ1387" s="70"/>
      <c r="IA1387" s="70"/>
      <c r="IB1387" s="70"/>
      <c r="IC1387" s="70"/>
      <c r="ID1387" s="70"/>
      <c r="IE1387" s="70"/>
      <c r="IF1387" s="70"/>
      <c r="IG1387" s="70"/>
      <c r="IH1387" s="70"/>
      <c r="II1387" s="70"/>
      <c r="IJ1387" s="70"/>
      <c r="IK1387" s="70"/>
      <c r="IL1387" s="70"/>
      <c r="IM1387" s="70"/>
      <c r="IN1387" s="70"/>
      <c r="IO1387" s="70"/>
      <c r="IP1387" s="70"/>
      <c r="IQ1387" s="70"/>
      <c r="IR1387" s="70"/>
      <c r="IS1387" s="70"/>
      <c r="IT1387" s="70"/>
      <c r="IU1387" s="70"/>
      <c r="IV1387" s="70"/>
      <c r="IW1387" s="70"/>
      <c r="IX1387" s="70"/>
      <c r="IY1387" s="70"/>
      <c r="IZ1387" s="70"/>
      <c r="JA1387" s="70"/>
      <c r="JB1387" s="70"/>
      <c r="JC1387" s="70"/>
      <c r="JD1387" s="70"/>
      <c r="JE1387" s="70"/>
      <c r="JF1387" s="70"/>
      <c r="JG1387" s="70"/>
      <c r="JH1387" s="70"/>
      <c r="JI1387" s="70"/>
      <c r="JJ1387" s="70"/>
      <c r="JK1387" s="70"/>
      <c r="JL1387" s="70"/>
      <c r="JM1387" s="70"/>
      <c r="JN1387" s="70"/>
      <c r="JO1387" s="70"/>
      <c r="JP1387" s="70"/>
      <c r="JQ1387" s="70"/>
      <c r="JR1387" s="70"/>
      <c r="JS1387" s="70"/>
      <c r="JT1387" s="70"/>
      <c r="JU1387" s="70"/>
      <c r="JV1387" s="70"/>
      <c r="JW1387" s="70"/>
      <c r="JX1387" s="70"/>
      <c r="JY1387" s="70"/>
      <c r="JZ1387" s="70"/>
      <c r="KA1387" s="70"/>
      <c r="KB1387" s="70"/>
      <c r="KC1387" s="70"/>
      <c r="KD1387" s="70"/>
      <c r="KE1387" s="70"/>
      <c r="KF1387" s="70"/>
      <c r="KG1387" s="70"/>
      <c r="KH1387" s="70"/>
      <c r="KI1387" s="70"/>
      <c r="KJ1387" s="70"/>
      <c r="KK1387" s="70"/>
      <c r="KL1387" s="70"/>
      <c r="KM1387" s="70"/>
      <c r="KN1387" s="70"/>
      <c r="KO1387" s="70"/>
      <c r="KP1387" s="70"/>
      <c r="KQ1387" s="70"/>
      <c r="KR1387" s="70"/>
      <c r="KS1387" s="70"/>
      <c r="KT1387" s="70"/>
      <c r="KU1387" s="70"/>
      <c r="KV1387" s="70"/>
      <c r="KW1387" s="70"/>
      <c r="KX1387" s="70"/>
      <c r="KY1387" s="70"/>
      <c r="KZ1387" s="70"/>
      <c r="LA1387" s="70"/>
      <c r="LB1387" s="70"/>
      <c r="LC1387" s="70"/>
      <c r="LD1387" s="70"/>
      <c r="LE1387" s="70"/>
      <c r="LF1387" s="70"/>
      <c r="LG1387" s="70"/>
      <c r="LH1387" s="70"/>
      <c r="LI1387" s="70"/>
      <c r="LJ1387" s="70"/>
      <c r="LK1387" s="70"/>
      <c r="LL1387" s="70"/>
      <c r="LM1387" s="70"/>
      <c r="LN1387" s="70"/>
      <c r="LO1387" s="70"/>
      <c r="LP1387" s="70"/>
      <c r="LQ1387" s="70"/>
      <c r="LR1387" s="70"/>
      <c r="LS1387" s="70"/>
      <c r="LT1387" s="70"/>
      <c r="LU1387" s="70"/>
      <c r="LV1387" s="70"/>
      <c r="LW1387" s="70"/>
      <c r="LX1387" s="70"/>
      <c r="LY1387" s="70"/>
      <c r="LZ1387" s="70"/>
      <c r="MA1387" s="70"/>
      <c r="MB1387" s="70"/>
      <c r="MC1387" s="70"/>
      <c r="MD1387" s="70"/>
      <c r="ME1387" s="70"/>
      <c r="MF1387" s="70"/>
      <c r="MG1387" s="70"/>
      <c r="MH1387" s="70"/>
      <c r="MI1387" s="70"/>
      <c r="MJ1387" s="70"/>
      <c r="MK1387" s="70"/>
      <c r="ML1387" s="70"/>
      <c r="MM1387" s="70"/>
      <c r="MN1387" s="70"/>
      <c r="MO1387" s="70"/>
      <c r="MP1387" s="70"/>
      <c r="MQ1387" s="70"/>
      <c r="MR1387" s="70"/>
      <c r="MS1387" s="70"/>
      <c r="MT1387" s="70"/>
      <c r="MU1387" s="70"/>
      <c r="MV1387" s="70"/>
      <c r="MW1387" s="70"/>
      <c r="MX1387" s="70"/>
      <c r="MY1387" s="70"/>
      <c r="MZ1387" s="70"/>
      <c r="NA1387" s="70"/>
      <c r="NB1387" s="70"/>
      <c r="NC1387" s="70"/>
      <c r="ND1387" s="70"/>
      <c r="NE1387" s="70"/>
      <c r="NF1387" s="70"/>
      <c r="NG1387" s="70"/>
      <c r="NH1387" s="70"/>
      <c r="NI1387" s="70"/>
      <c r="NJ1387" s="70"/>
      <c r="NK1387" s="70"/>
      <c r="NL1387" s="70"/>
      <c r="NM1387" s="70"/>
      <c r="NN1387" s="70"/>
      <c r="NO1387" s="70"/>
      <c r="NP1387" s="70"/>
      <c r="NQ1387" s="70"/>
      <c r="NR1387" s="70"/>
      <c r="NS1387" s="70"/>
      <c r="NT1387" s="70"/>
      <c r="NU1387" s="70"/>
      <c r="NV1387" s="70"/>
      <c r="NW1387" s="70"/>
      <c r="NX1387" s="70"/>
      <c r="NY1387" s="70"/>
      <c r="NZ1387" s="70"/>
      <c r="OA1387" s="70"/>
      <c r="OB1387" s="70"/>
      <c r="OC1387" s="70"/>
      <c r="OD1387" s="70"/>
      <c r="OE1387" s="70"/>
      <c r="OF1387" s="70"/>
      <c r="OG1387" s="70"/>
      <c r="OH1387" s="70"/>
      <c r="OI1387" s="70"/>
      <c r="OJ1387" s="70"/>
      <c r="OK1387" s="70"/>
      <c r="OL1387" s="70"/>
      <c r="OM1387" s="70"/>
      <c r="ON1387" s="70"/>
      <c r="OO1387" s="70"/>
      <c r="OP1387" s="70"/>
      <c r="OQ1387" s="70"/>
      <c r="OR1387" s="70"/>
      <c r="OS1387" s="70"/>
      <c r="OT1387" s="70"/>
      <c r="OU1387" s="70"/>
      <c r="OV1387" s="70"/>
      <c r="OW1387" s="70"/>
      <c r="OX1387" s="70"/>
      <c r="OY1387" s="70"/>
      <c r="OZ1387" s="70"/>
      <c r="PA1387" s="70"/>
      <c r="PB1387" s="70"/>
      <c r="PC1387" s="70"/>
      <c r="PD1387" s="70"/>
      <c r="PE1387" s="70"/>
      <c r="PF1387" s="70"/>
      <c r="PG1387" s="70"/>
      <c r="PH1387" s="70"/>
      <c r="PI1387" s="70"/>
      <c r="PJ1387" s="70"/>
      <c r="PK1387" s="70"/>
      <c r="PL1387" s="70"/>
      <c r="PM1387" s="70"/>
      <c r="PN1387" s="70"/>
      <c r="PO1387" s="70"/>
      <c r="PP1387" s="70"/>
      <c r="PQ1387" s="70"/>
      <c r="PR1387" s="70"/>
      <c r="PS1387" s="70"/>
      <c r="PT1387" s="70"/>
      <c r="PU1387" s="70"/>
      <c r="PV1387" s="70"/>
      <c r="PW1387" s="70"/>
      <c r="PX1387" s="70"/>
      <c r="PY1387" s="70"/>
      <c r="PZ1387" s="70"/>
      <c r="QA1387" s="70"/>
      <c r="QB1387" s="70"/>
      <c r="QC1387" s="70"/>
      <c r="QD1387" s="70"/>
      <c r="QE1387" s="70"/>
      <c r="QF1387" s="70"/>
      <c r="QG1387" s="70"/>
      <c r="QH1387" s="70"/>
      <c r="QI1387" s="70"/>
      <c r="QJ1387" s="70"/>
      <c r="QK1387" s="70"/>
      <c r="QL1387" s="70"/>
      <c r="QM1387" s="70"/>
      <c r="QN1387" s="70"/>
      <c r="QO1387" s="70"/>
      <c r="QP1387" s="70"/>
      <c r="QQ1387" s="70"/>
      <c r="QR1387" s="70"/>
      <c r="QS1387" s="70"/>
      <c r="QT1387" s="70"/>
      <c r="QU1387" s="70"/>
      <c r="QV1387" s="70"/>
      <c r="QW1387" s="70"/>
      <c r="QX1387" s="70"/>
      <c r="QY1387" s="70"/>
      <c r="QZ1387" s="70"/>
      <c r="RA1387" s="70"/>
      <c r="RB1387" s="70"/>
      <c r="RC1387" s="70"/>
      <c r="RD1387" s="70"/>
      <c r="RE1387" s="70"/>
      <c r="RF1387" s="70"/>
      <c r="RG1387" s="70"/>
      <c r="RH1387" s="70"/>
      <c r="RI1387" s="70"/>
      <c r="RJ1387" s="70"/>
      <c r="RK1387" s="70"/>
      <c r="RL1387" s="70"/>
      <c r="RM1387" s="70"/>
      <c r="RN1387" s="70"/>
      <c r="RO1387" s="70"/>
      <c r="RP1387" s="70"/>
      <c r="RQ1387" s="70"/>
      <c r="RR1387" s="70"/>
      <c r="RS1387" s="70"/>
      <c r="RT1387" s="70"/>
      <c r="RU1387" s="70"/>
      <c r="RV1387" s="70"/>
      <c r="RW1387" s="70"/>
      <c r="RX1387" s="70"/>
      <c r="RY1387" s="70"/>
      <c r="RZ1387" s="70"/>
      <c r="SA1387" s="70"/>
      <c r="SB1387" s="70"/>
      <c r="SC1387" s="70"/>
      <c r="SD1387" s="70"/>
      <c r="SE1387" s="70"/>
      <c r="SF1387" s="70"/>
      <c r="SG1387" s="70"/>
      <c r="SH1387" s="70"/>
      <c r="SI1387" s="70"/>
      <c r="SJ1387" s="70"/>
      <c r="SK1387" s="70"/>
      <c r="SL1387" s="70"/>
      <c r="SM1387" s="70"/>
      <c r="SN1387" s="70"/>
      <c r="SO1387" s="70"/>
      <c r="SP1387" s="70"/>
      <c r="SQ1387" s="70"/>
      <c r="SR1387" s="70"/>
      <c r="SS1387" s="70"/>
      <c r="ST1387" s="70"/>
      <c r="SU1387" s="70"/>
      <c r="SV1387" s="70"/>
      <c r="SW1387" s="70"/>
      <c r="SX1387" s="70"/>
      <c r="SY1387" s="70"/>
      <c r="SZ1387" s="70"/>
    </row>
    <row r="1388" spans="1:520" ht="16.5" customHeight="1" x14ac:dyDescent="0.2">
      <c r="A1388" s="20">
        <v>780</v>
      </c>
      <c r="B1388" s="20" t="s">
        <v>62</v>
      </c>
      <c r="C1388" s="20" t="s">
        <v>936</v>
      </c>
      <c r="D1388" s="20" t="s">
        <v>38</v>
      </c>
      <c r="E1388" s="20" t="s">
        <v>1345</v>
      </c>
      <c r="F1388" s="22" t="s">
        <v>970</v>
      </c>
      <c r="G1388" s="20" t="s">
        <v>84</v>
      </c>
      <c r="H1388" s="20" t="s">
        <v>35</v>
      </c>
      <c r="I1388" s="20" t="s">
        <v>81</v>
      </c>
      <c r="J1388" s="22" t="s">
        <v>936</v>
      </c>
      <c r="K1388" s="20"/>
      <c r="L1388" s="20"/>
      <c r="M1388" s="20"/>
      <c r="N1388" s="20"/>
      <c r="O1388" s="23"/>
      <c r="P1388" s="23">
        <v>3154000</v>
      </c>
      <c r="Q1388" s="24">
        <v>1</v>
      </c>
      <c r="R1388" s="25">
        <v>45778</v>
      </c>
      <c r="S1388" s="20" t="s">
        <v>83</v>
      </c>
      <c r="T1388" s="26">
        <f t="shared" si="23"/>
        <v>3154000</v>
      </c>
      <c r="U1388" s="27" t="s">
        <v>100</v>
      </c>
      <c r="V1388" s="27" t="s">
        <v>100</v>
      </c>
      <c r="W1388" s="70"/>
      <c r="X1388" s="70"/>
      <c r="Y1388" s="70"/>
      <c r="Z1388" s="70"/>
      <c r="AA1388" s="70"/>
      <c r="AB1388" s="70"/>
      <c r="AC1388" s="70"/>
      <c r="AD1388" s="70"/>
      <c r="AE1388" s="70"/>
      <c r="AF1388" s="70"/>
      <c r="AG1388" s="70"/>
      <c r="AH1388" s="70"/>
      <c r="AI1388" s="70"/>
      <c r="AJ1388" s="70"/>
      <c r="AK1388" s="70"/>
      <c r="AL1388" s="70"/>
      <c r="AM1388" s="70"/>
      <c r="AN1388" s="70"/>
      <c r="AO1388" s="70"/>
      <c r="AP1388" s="70"/>
      <c r="AQ1388" s="70"/>
      <c r="AR1388" s="70"/>
      <c r="AS1388" s="70"/>
      <c r="AT1388" s="70"/>
      <c r="AU1388" s="70"/>
      <c r="AV1388" s="70"/>
      <c r="AW1388" s="70"/>
      <c r="AX1388" s="70"/>
      <c r="AY1388" s="70"/>
      <c r="AZ1388" s="70"/>
      <c r="BA1388" s="70"/>
      <c r="BB1388" s="70"/>
      <c r="BC1388" s="70"/>
      <c r="BD1388" s="70"/>
      <c r="BE1388" s="70"/>
      <c r="BF1388" s="70"/>
      <c r="BG1388" s="70"/>
      <c r="BH1388" s="70"/>
      <c r="BI1388" s="70"/>
      <c r="BJ1388" s="70"/>
      <c r="BK1388" s="70"/>
      <c r="BL1388" s="70"/>
      <c r="BM1388" s="70"/>
      <c r="BN1388" s="70"/>
      <c r="BO1388" s="70"/>
      <c r="BP1388" s="70"/>
      <c r="BQ1388" s="70"/>
      <c r="BR1388" s="70"/>
      <c r="BS1388" s="70"/>
      <c r="BT1388" s="70"/>
      <c r="BU1388" s="70"/>
      <c r="BV1388" s="70"/>
      <c r="BW1388" s="70"/>
      <c r="BX1388" s="70"/>
      <c r="BY1388" s="70"/>
      <c r="BZ1388" s="70"/>
      <c r="CA1388" s="70"/>
      <c r="CB1388" s="70"/>
      <c r="CC1388" s="70"/>
      <c r="CD1388" s="70"/>
      <c r="CE1388" s="70"/>
      <c r="CF1388" s="70"/>
      <c r="CG1388" s="70"/>
      <c r="CH1388" s="70"/>
      <c r="CI1388" s="70"/>
      <c r="CJ1388" s="70"/>
      <c r="CK1388" s="70"/>
      <c r="CL1388" s="70"/>
      <c r="CM1388" s="70"/>
      <c r="CN1388" s="70"/>
      <c r="CO1388" s="70"/>
      <c r="CP1388" s="70"/>
      <c r="CQ1388" s="70"/>
      <c r="CR1388" s="70"/>
      <c r="CS1388" s="70"/>
      <c r="CT1388" s="70"/>
      <c r="CU1388" s="70"/>
      <c r="CV1388" s="70"/>
      <c r="CW1388" s="70"/>
      <c r="CX1388" s="70"/>
      <c r="CY1388" s="70"/>
      <c r="CZ1388" s="70"/>
      <c r="DA1388" s="70"/>
      <c r="DB1388" s="70"/>
      <c r="DC1388" s="70"/>
      <c r="DD1388" s="70"/>
      <c r="DE1388" s="70"/>
      <c r="DF1388" s="70"/>
      <c r="DG1388" s="70"/>
      <c r="DH1388" s="70"/>
      <c r="DI1388" s="70"/>
      <c r="DJ1388" s="70"/>
      <c r="DK1388" s="70"/>
      <c r="DL1388" s="70"/>
      <c r="DM1388" s="70"/>
      <c r="DN1388" s="70"/>
      <c r="DO1388" s="70"/>
      <c r="DP1388" s="70"/>
      <c r="DQ1388" s="70"/>
      <c r="DR1388" s="70"/>
      <c r="DS1388" s="70"/>
      <c r="DT1388" s="70"/>
      <c r="DU1388" s="70"/>
      <c r="DV1388" s="70"/>
      <c r="DW1388" s="70"/>
      <c r="DX1388" s="70"/>
      <c r="DY1388" s="70"/>
      <c r="DZ1388" s="70"/>
      <c r="EA1388" s="70"/>
      <c r="EB1388" s="70"/>
      <c r="EC1388" s="70"/>
      <c r="ED1388" s="70"/>
      <c r="EE1388" s="70"/>
      <c r="EF1388" s="70"/>
      <c r="EG1388" s="70"/>
      <c r="EH1388" s="70"/>
      <c r="EI1388" s="70"/>
      <c r="EJ1388" s="70"/>
      <c r="EK1388" s="70"/>
      <c r="EL1388" s="70"/>
      <c r="EM1388" s="70"/>
      <c r="EN1388" s="70"/>
      <c r="EO1388" s="70"/>
      <c r="EP1388" s="70"/>
      <c r="EQ1388" s="70"/>
      <c r="ER1388" s="70"/>
      <c r="ES1388" s="70"/>
      <c r="ET1388" s="70"/>
      <c r="EU1388" s="70"/>
      <c r="EV1388" s="70"/>
      <c r="EW1388" s="70"/>
      <c r="EX1388" s="70"/>
      <c r="EY1388" s="70"/>
      <c r="EZ1388" s="70"/>
      <c r="FA1388" s="70"/>
      <c r="FB1388" s="70"/>
      <c r="FC1388" s="70"/>
      <c r="FD1388" s="70"/>
      <c r="FE1388" s="70"/>
      <c r="FF1388" s="70"/>
      <c r="FG1388" s="70"/>
      <c r="FH1388" s="70"/>
      <c r="FI1388" s="70"/>
      <c r="FJ1388" s="70"/>
      <c r="FK1388" s="70"/>
      <c r="FL1388" s="70"/>
      <c r="FM1388" s="70"/>
      <c r="FN1388" s="70"/>
      <c r="FO1388" s="70"/>
      <c r="FP1388" s="70"/>
      <c r="FQ1388" s="70"/>
      <c r="FR1388" s="70"/>
      <c r="FS1388" s="70"/>
      <c r="FT1388" s="70"/>
      <c r="FU1388" s="70"/>
      <c r="FV1388" s="70"/>
      <c r="FW1388" s="70"/>
      <c r="FX1388" s="70"/>
      <c r="FY1388" s="70"/>
      <c r="FZ1388" s="70"/>
      <c r="GA1388" s="70"/>
      <c r="GB1388" s="70"/>
      <c r="GC1388" s="70"/>
      <c r="GD1388" s="70"/>
      <c r="GE1388" s="70"/>
      <c r="GF1388" s="70"/>
      <c r="GG1388" s="70"/>
      <c r="GH1388" s="70"/>
      <c r="GI1388" s="70"/>
      <c r="GJ1388" s="70"/>
      <c r="GK1388" s="70"/>
      <c r="GL1388" s="70"/>
      <c r="GM1388" s="70"/>
      <c r="GN1388" s="70"/>
      <c r="GO1388" s="70"/>
      <c r="GP1388" s="70"/>
      <c r="GQ1388" s="70"/>
      <c r="GR1388" s="70"/>
      <c r="GS1388" s="70"/>
      <c r="GT1388" s="70"/>
      <c r="GU1388" s="70"/>
      <c r="GV1388" s="70"/>
      <c r="GW1388" s="70"/>
      <c r="GX1388" s="70"/>
      <c r="GY1388" s="70"/>
      <c r="GZ1388" s="70"/>
      <c r="HA1388" s="70"/>
      <c r="HB1388" s="70"/>
      <c r="HC1388" s="70"/>
      <c r="HD1388" s="70"/>
      <c r="HE1388" s="70"/>
      <c r="HF1388" s="70"/>
      <c r="HG1388" s="70"/>
      <c r="HH1388" s="70"/>
      <c r="HI1388" s="70"/>
      <c r="HJ1388" s="70"/>
      <c r="HK1388" s="70"/>
      <c r="HL1388" s="70"/>
      <c r="HM1388" s="70"/>
      <c r="HN1388" s="70"/>
      <c r="HO1388" s="70"/>
      <c r="HP1388" s="70"/>
      <c r="HQ1388" s="70"/>
      <c r="HR1388" s="70"/>
      <c r="HS1388" s="70"/>
      <c r="HT1388" s="70"/>
      <c r="HU1388" s="70"/>
      <c r="HV1388" s="70"/>
      <c r="HW1388" s="70"/>
      <c r="HX1388" s="70"/>
      <c r="HY1388" s="70"/>
      <c r="HZ1388" s="70"/>
      <c r="IA1388" s="70"/>
      <c r="IB1388" s="70"/>
      <c r="IC1388" s="70"/>
      <c r="ID1388" s="70"/>
      <c r="IE1388" s="70"/>
      <c r="IF1388" s="70"/>
      <c r="IG1388" s="70"/>
      <c r="IH1388" s="70"/>
      <c r="II1388" s="70"/>
      <c r="IJ1388" s="70"/>
      <c r="IK1388" s="70"/>
      <c r="IL1388" s="70"/>
      <c r="IM1388" s="70"/>
      <c r="IN1388" s="70"/>
      <c r="IO1388" s="70"/>
      <c r="IP1388" s="70"/>
      <c r="IQ1388" s="70"/>
      <c r="IR1388" s="70"/>
      <c r="IS1388" s="70"/>
      <c r="IT1388" s="70"/>
      <c r="IU1388" s="70"/>
      <c r="IV1388" s="70"/>
      <c r="IW1388" s="70"/>
      <c r="IX1388" s="70"/>
      <c r="IY1388" s="70"/>
      <c r="IZ1388" s="70"/>
      <c r="JA1388" s="70"/>
      <c r="JB1388" s="70"/>
      <c r="JC1388" s="70"/>
      <c r="JD1388" s="70"/>
      <c r="JE1388" s="70"/>
      <c r="JF1388" s="70"/>
      <c r="JG1388" s="70"/>
      <c r="JH1388" s="70"/>
      <c r="JI1388" s="70"/>
      <c r="JJ1388" s="70"/>
      <c r="JK1388" s="70"/>
      <c r="JL1388" s="70"/>
      <c r="JM1388" s="70"/>
      <c r="JN1388" s="70"/>
      <c r="JO1388" s="70"/>
      <c r="JP1388" s="70"/>
      <c r="JQ1388" s="70"/>
      <c r="JR1388" s="70"/>
      <c r="JS1388" s="70"/>
      <c r="JT1388" s="70"/>
      <c r="JU1388" s="70"/>
      <c r="JV1388" s="70"/>
      <c r="JW1388" s="70"/>
      <c r="JX1388" s="70"/>
      <c r="JY1388" s="70"/>
      <c r="JZ1388" s="70"/>
      <c r="KA1388" s="70"/>
      <c r="KB1388" s="70"/>
      <c r="KC1388" s="70"/>
      <c r="KD1388" s="70"/>
      <c r="KE1388" s="70"/>
      <c r="KF1388" s="70"/>
      <c r="KG1388" s="70"/>
      <c r="KH1388" s="70"/>
      <c r="KI1388" s="70"/>
      <c r="KJ1388" s="70"/>
      <c r="KK1388" s="70"/>
      <c r="KL1388" s="70"/>
      <c r="KM1388" s="70"/>
      <c r="KN1388" s="70"/>
      <c r="KO1388" s="70"/>
      <c r="KP1388" s="70"/>
      <c r="KQ1388" s="70"/>
      <c r="KR1388" s="70"/>
      <c r="KS1388" s="70"/>
      <c r="KT1388" s="70"/>
      <c r="KU1388" s="70"/>
      <c r="KV1388" s="70"/>
      <c r="KW1388" s="70"/>
      <c r="KX1388" s="70"/>
      <c r="KY1388" s="70"/>
      <c r="KZ1388" s="70"/>
      <c r="LA1388" s="70"/>
      <c r="LB1388" s="70"/>
      <c r="LC1388" s="70"/>
      <c r="LD1388" s="70"/>
      <c r="LE1388" s="70"/>
      <c r="LF1388" s="70"/>
      <c r="LG1388" s="70"/>
      <c r="LH1388" s="70"/>
      <c r="LI1388" s="70"/>
      <c r="LJ1388" s="70"/>
      <c r="LK1388" s="70"/>
      <c r="LL1388" s="70"/>
      <c r="LM1388" s="70"/>
      <c r="LN1388" s="70"/>
      <c r="LO1388" s="70"/>
      <c r="LP1388" s="70"/>
      <c r="LQ1388" s="70"/>
      <c r="LR1388" s="70"/>
      <c r="LS1388" s="70"/>
      <c r="LT1388" s="70"/>
      <c r="LU1388" s="70"/>
      <c r="LV1388" s="70"/>
      <c r="LW1388" s="70"/>
      <c r="LX1388" s="70"/>
      <c r="LY1388" s="70"/>
      <c r="LZ1388" s="70"/>
      <c r="MA1388" s="70"/>
      <c r="MB1388" s="70"/>
      <c r="MC1388" s="70"/>
      <c r="MD1388" s="70"/>
      <c r="ME1388" s="70"/>
      <c r="MF1388" s="70"/>
      <c r="MG1388" s="70"/>
      <c r="MH1388" s="70"/>
      <c r="MI1388" s="70"/>
      <c r="MJ1388" s="70"/>
      <c r="MK1388" s="70"/>
      <c r="ML1388" s="70"/>
      <c r="MM1388" s="70"/>
      <c r="MN1388" s="70"/>
      <c r="MO1388" s="70"/>
      <c r="MP1388" s="70"/>
      <c r="MQ1388" s="70"/>
      <c r="MR1388" s="70"/>
      <c r="MS1388" s="70"/>
      <c r="MT1388" s="70"/>
      <c r="MU1388" s="70"/>
      <c r="MV1388" s="70"/>
      <c r="MW1388" s="70"/>
      <c r="MX1388" s="70"/>
      <c r="MY1388" s="70"/>
      <c r="MZ1388" s="70"/>
      <c r="NA1388" s="70"/>
      <c r="NB1388" s="70"/>
      <c r="NC1388" s="70"/>
      <c r="ND1388" s="70"/>
      <c r="NE1388" s="70"/>
      <c r="NF1388" s="70"/>
      <c r="NG1388" s="70"/>
      <c r="NH1388" s="70"/>
      <c r="NI1388" s="70"/>
      <c r="NJ1388" s="70"/>
      <c r="NK1388" s="70"/>
      <c r="NL1388" s="70"/>
      <c r="NM1388" s="70"/>
      <c r="NN1388" s="70"/>
      <c r="NO1388" s="70"/>
      <c r="NP1388" s="70"/>
      <c r="NQ1388" s="70"/>
      <c r="NR1388" s="70"/>
      <c r="NS1388" s="70"/>
      <c r="NT1388" s="70"/>
      <c r="NU1388" s="70"/>
      <c r="NV1388" s="70"/>
      <c r="NW1388" s="70"/>
      <c r="NX1388" s="70"/>
      <c r="NY1388" s="70"/>
      <c r="NZ1388" s="70"/>
      <c r="OA1388" s="70"/>
      <c r="OB1388" s="70"/>
      <c r="OC1388" s="70"/>
      <c r="OD1388" s="70"/>
      <c r="OE1388" s="70"/>
      <c r="OF1388" s="70"/>
      <c r="OG1388" s="70"/>
      <c r="OH1388" s="70"/>
      <c r="OI1388" s="70"/>
      <c r="OJ1388" s="70"/>
      <c r="OK1388" s="70"/>
      <c r="OL1388" s="70"/>
      <c r="OM1388" s="70"/>
      <c r="ON1388" s="70"/>
      <c r="OO1388" s="70"/>
      <c r="OP1388" s="70"/>
      <c r="OQ1388" s="70"/>
      <c r="OR1388" s="70"/>
      <c r="OS1388" s="70"/>
      <c r="OT1388" s="70"/>
      <c r="OU1388" s="70"/>
      <c r="OV1388" s="70"/>
      <c r="OW1388" s="70"/>
      <c r="OX1388" s="70"/>
      <c r="OY1388" s="70"/>
      <c r="OZ1388" s="70"/>
      <c r="PA1388" s="70"/>
      <c r="PB1388" s="70"/>
      <c r="PC1388" s="70"/>
      <c r="PD1388" s="70"/>
      <c r="PE1388" s="70"/>
      <c r="PF1388" s="70"/>
      <c r="PG1388" s="70"/>
      <c r="PH1388" s="70"/>
      <c r="PI1388" s="70"/>
      <c r="PJ1388" s="70"/>
      <c r="PK1388" s="70"/>
      <c r="PL1388" s="70"/>
      <c r="PM1388" s="70"/>
      <c r="PN1388" s="70"/>
      <c r="PO1388" s="70"/>
      <c r="PP1388" s="70"/>
      <c r="PQ1388" s="70"/>
      <c r="PR1388" s="70"/>
      <c r="PS1388" s="70"/>
      <c r="PT1388" s="70"/>
      <c r="PU1388" s="70"/>
      <c r="PV1388" s="70"/>
      <c r="PW1388" s="70"/>
      <c r="PX1388" s="70"/>
      <c r="PY1388" s="70"/>
      <c r="PZ1388" s="70"/>
      <c r="QA1388" s="70"/>
      <c r="QB1388" s="70"/>
      <c r="QC1388" s="70"/>
      <c r="QD1388" s="70"/>
      <c r="QE1388" s="70"/>
      <c r="QF1388" s="70"/>
      <c r="QG1388" s="70"/>
      <c r="QH1388" s="70"/>
      <c r="QI1388" s="70"/>
      <c r="QJ1388" s="70"/>
      <c r="QK1388" s="70"/>
      <c r="QL1388" s="70"/>
      <c r="QM1388" s="70"/>
      <c r="QN1388" s="70"/>
      <c r="QO1388" s="70"/>
      <c r="QP1388" s="70"/>
      <c r="QQ1388" s="70"/>
      <c r="QR1388" s="70"/>
      <c r="QS1388" s="70"/>
      <c r="QT1388" s="70"/>
      <c r="QU1388" s="70"/>
      <c r="QV1388" s="70"/>
      <c r="QW1388" s="70"/>
      <c r="QX1388" s="70"/>
      <c r="QY1388" s="70"/>
      <c r="QZ1388" s="70"/>
      <c r="RA1388" s="70"/>
      <c r="RB1388" s="70"/>
      <c r="RC1388" s="70"/>
      <c r="RD1388" s="70"/>
      <c r="RE1388" s="70"/>
      <c r="RF1388" s="70"/>
      <c r="RG1388" s="70"/>
      <c r="RH1388" s="70"/>
      <c r="RI1388" s="70"/>
      <c r="RJ1388" s="70"/>
      <c r="RK1388" s="70"/>
      <c r="RL1388" s="70"/>
      <c r="RM1388" s="70"/>
      <c r="RN1388" s="70"/>
      <c r="RO1388" s="70"/>
      <c r="RP1388" s="70"/>
      <c r="RQ1388" s="70"/>
      <c r="RR1388" s="70"/>
      <c r="RS1388" s="70"/>
      <c r="RT1388" s="70"/>
      <c r="RU1388" s="70"/>
      <c r="RV1388" s="70"/>
      <c r="RW1388" s="70"/>
      <c r="RX1388" s="70"/>
      <c r="RY1388" s="70"/>
      <c r="RZ1388" s="70"/>
      <c r="SA1388" s="70"/>
      <c r="SB1388" s="70"/>
      <c r="SC1388" s="70"/>
      <c r="SD1388" s="70"/>
      <c r="SE1388" s="70"/>
      <c r="SF1388" s="70"/>
      <c r="SG1388" s="70"/>
      <c r="SH1388" s="70"/>
      <c r="SI1388" s="70"/>
      <c r="SJ1388" s="70"/>
      <c r="SK1388" s="70"/>
      <c r="SL1388" s="70"/>
      <c r="SM1388" s="70"/>
      <c r="SN1388" s="70"/>
      <c r="SO1388" s="70"/>
      <c r="SP1388" s="70"/>
      <c r="SQ1388" s="70"/>
      <c r="SR1388" s="70"/>
      <c r="SS1388" s="70"/>
      <c r="ST1388" s="70"/>
      <c r="SU1388" s="70"/>
      <c r="SV1388" s="70"/>
      <c r="SW1388" s="70"/>
      <c r="SX1388" s="70"/>
      <c r="SY1388" s="70"/>
      <c r="SZ1388" s="70"/>
    </row>
    <row r="1389" spans="1:520" ht="16.5" customHeight="1" x14ac:dyDescent="0.2">
      <c r="A1389" s="20">
        <v>781</v>
      </c>
      <c r="B1389" s="20" t="s">
        <v>62</v>
      </c>
      <c r="C1389" s="20" t="s">
        <v>936</v>
      </c>
      <c r="D1389" s="20" t="s">
        <v>38</v>
      </c>
      <c r="E1389" s="20" t="s">
        <v>1345</v>
      </c>
      <c r="F1389" s="22" t="s">
        <v>970</v>
      </c>
      <c r="G1389" s="20" t="s">
        <v>84</v>
      </c>
      <c r="H1389" s="20" t="s">
        <v>35</v>
      </c>
      <c r="I1389" s="20" t="s">
        <v>81</v>
      </c>
      <c r="J1389" s="22" t="s">
        <v>936</v>
      </c>
      <c r="K1389" s="20"/>
      <c r="L1389" s="20"/>
      <c r="M1389" s="20"/>
      <c r="N1389" s="20"/>
      <c r="O1389" s="23"/>
      <c r="P1389" s="23">
        <v>3154000</v>
      </c>
      <c r="Q1389" s="24">
        <v>1</v>
      </c>
      <c r="R1389" s="25">
        <v>45809</v>
      </c>
      <c r="S1389" s="20" t="s">
        <v>83</v>
      </c>
      <c r="T1389" s="26">
        <f t="shared" si="23"/>
        <v>3154000</v>
      </c>
      <c r="U1389" s="27" t="s">
        <v>100</v>
      </c>
      <c r="V1389" s="27" t="s">
        <v>100</v>
      </c>
      <c r="W1389" s="70"/>
      <c r="X1389" s="70"/>
      <c r="Y1389" s="70"/>
      <c r="Z1389" s="70"/>
      <c r="AA1389" s="70"/>
      <c r="AB1389" s="70"/>
      <c r="AC1389" s="70"/>
      <c r="AD1389" s="70"/>
      <c r="AE1389" s="70"/>
      <c r="AF1389" s="70"/>
      <c r="AG1389" s="70"/>
      <c r="AH1389" s="70"/>
      <c r="AI1389" s="70"/>
      <c r="AJ1389" s="70"/>
      <c r="AK1389" s="70"/>
      <c r="AL1389" s="70"/>
      <c r="AM1389" s="70"/>
      <c r="AN1389" s="70"/>
      <c r="AO1389" s="70"/>
      <c r="AP1389" s="70"/>
      <c r="AQ1389" s="70"/>
      <c r="AR1389" s="70"/>
      <c r="AS1389" s="70"/>
      <c r="AT1389" s="70"/>
      <c r="AU1389" s="70"/>
      <c r="AV1389" s="70"/>
      <c r="AW1389" s="70"/>
      <c r="AX1389" s="70"/>
      <c r="AY1389" s="70"/>
      <c r="AZ1389" s="70"/>
      <c r="BA1389" s="70"/>
      <c r="BB1389" s="70"/>
      <c r="BC1389" s="70"/>
      <c r="BD1389" s="70"/>
      <c r="BE1389" s="70"/>
      <c r="BF1389" s="70"/>
      <c r="BG1389" s="70"/>
      <c r="BH1389" s="70"/>
      <c r="BI1389" s="70"/>
      <c r="BJ1389" s="70"/>
      <c r="BK1389" s="70"/>
      <c r="BL1389" s="70"/>
      <c r="BM1389" s="70"/>
      <c r="BN1389" s="70"/>
      <c r="BO1389" s="70"/>
      <c r="BP1389" s="70"/>
      <c r="BQ1389" s="70"/>
      <c r="BR1389" s="70"/>
      <c r="BS1389" s="70"/>
      <c r="BT1389" s="70"/>
      <c r="BU1389" s="70"/>
      <c r="BV1389" s="70"/>
      <c r="BW1389" s="70"/>
      <c r="BX1389" s="70"/>
      <c r="BY1389" s="70"/>
      <c r="BZ1389" s="70"/>
      <c r="CA1389" s="70"/>
      <c r="CB1389" s="70"/>
      <c r="CC1389" s="70"/>
      <c r="CD1389" s="70"/>
      <c r="CE1389" s="70"/>
      <c r="CF1389" s="70"/>
      <c r="CG1389" s="70"/>
      <c r="CH1389" s="70"/>
      <c r="CI1389" s="70"/>
      <c r="CJ1389" s="70"/>
      <c r="CK1389" s="70"/>
      <c r="CL1389" s="70"/>
      <c r="CM1389" s="70"/>
      <c r="CN1389" s="70"/>
      <c r="CO1389" s="70"/>
      <c r="CP1389" s="70"/>
      <c r="CQ1389" s="70"/>
      <c r="CR1389" s="70"/>
      <c r="CS1389" s="70"/>
      <c r="CT1389" s="70"/>
      <c r="CU1389" s="70"/>
      <c r="CV1389" s="70"/>
      <c r="CW1389" s="70"/>
      <c r="CX1389" s="70"/>
      <c r="CY1389" s="70"/>
      <c r="CZ1389" s="70"/>
      <c r="DA1389" s="70"/>
      <c r="DB1389" s="70"/>
      <c r="DC1389" s="70"/>
      <c r="DD1389" s="70"/>
      <c r="DE1389" s="70"/>
      <c r="DF1389" s="70"/>
      <c r="DG1389" s="70"/>
      <c r="DH1389" s="70"/>
      <c r="DI1389" s="70"/>
      <c r="DJ1389" s="70"/>
      <c r="DK1389" s="70"/>
      <c r="DL1389" s="70"/>
      <c r="DM1389" s="70"/>
      <c r="DN1389" s="70"/>
      <c r="DO1389" s="70"/>
      <c r="DP1389" s="70"/>
      <c r="DQ1389" s="70"/>
      <c r="DR1389" s="70"/>
      <c r="DS1389" s="70"/>
      <c r="DT1389" s="70"/>
      <c r="DU1389" s="70"/>
      <c r="DV1389" s="70"/>
      <c r="DW1389" s="70"/>
      <c r="DX1389" s="70"/>
      <c r="DY1389" s="70"/>
      <c r="DZ1389" s="70"/>
      <c r="EA1389" s="70"/>
      <c r="EB1389" s="70"/>
      <c r="EC1389" s="70"/>
      <c r="ED1389" s="70"/>
      <c r="EE1389" s="70"/>
      <c r="EF1389" s="70"/>
      <c r="EG1389" s="70"/>
      <c r="EH1389" s="70"/>
      <c r="EI1389" s="70"/>
      <c r="EJ1389" s="70"/>
      <c r="EK1389" s="70"/>
      <c r="EL1389" s="70"/>
      <c r="EM1389" s="70"/>
      <c r="EN1389" s="70"/>
      <c r="EO1389" s="70"/>
      <c r="EP1389" s="70"/>
      <c r="EQ1389" s="70"/>
      <c r="ER1389" s="70"/>
      <c r="ES1389" s="70"/>
      <c r="ET1389" s="70"/>
      <c r="EU1389" s="70"/>
      <c r="EV1389" s="70"/>
      <c r="EW1389" s="70"/>
      <c r="EX1389" s="70"/>
      <c r="EY1389" s="70"/>
      <c r="EZ1389" s="70"/>
      <c r="FA1389" s="70"/>
      <c r="FB1389" s="70"/>
      <c r="FC1389" s="70"/>
      <c r="FD1389" s="70"/>
      <c r="FE1389" s="70"/>
      <c r="FF1389" s="70"/>
      <c r="FG1389" s="70"/>
      <c r="FH1389" s="70"/>
      <c r="FI1389" s="70"/>
      <c r="FJ1389" s="70"/>
      <c r="FK1389" s="70"/>
      <c r="FL1389" s="70"/>
      <c r="FM1389" s="70"/>
      <c r="FN1389" s="70"/>
      <c r="FO1389" s="70"/>
      <c r="FP1389" s="70"/>
      <c r="FQ1389" s="70"/>
      <c r="FR1389" s="70"/>
      <c r="FS1389" s="70"/>
      <c r="FT1389" s="70"/>
      <c r="FU1389" s="70"/>
      <c r="FV1389" s="70"/>
      <c r="FW1389" s="70"/>
      <c r="FX1389" s="70"/>
      <c r="FY1389" s="70"/>
      <c r="FZ1389" s="70"/>
      <c r="GA1389" s="70"/>
      <c r="GB1389" s="70"/>
      <c r="GC1389" s="70"/>
      <c r="GD1389" s="70"/>
      <c r="GE1389" s="70"/>
      <c r="GF1389" s="70"/>
      <c r="GG1389" s="70"/>
      <c r="GH1389" s="70"/>
      <c r="GI1389" s="70"/>
      <c r="GJ1389" s="70"/>
      <c r="GK1389" s="70"/>
      <c r="GL1389" s="70"/>
      <c r="GM1389" s="70"/>
      <c r="GN1389" s="70"/>
      <c r="GO1389" s="70"/>
      <c r="GP1389" s="70"/>
      <c r="GQ1389" s="70"/>
      <c r="GR1389" s="70"/>
      <c r="GS1389" s="70"/>
      <c r="GT1389" s="70"/>
      <c r="GU1389" s="70"/>
      <c r="GV1389" s="70"/>
      <c r="GW1389" s="70"/>
      <c r="GX1389" s="70"/>
      <c r="GY1389" s="70"/>
      <c r="GZ1389" s="70"/>
      <c r="HA1389" s="70"/>
      <c r="HB1389" s="70"/>
      <c r="HC1389" s="70"/>
      <c r="HD1389" s="70"/>
      <c r="HE1389" s="70"/>
      <c r="HF1389" s="70"/>
      <c r="HG1389" s="70"/>
      <c r="HH1389" s="70"/>
      <c r="HI1389" s="70"/>
      <c r="HJ1389" s="70"/>
      <c r="HK1389" s="70"/>
      <c r="HL1389" s="70"/>
      <c r="HM1389" s="70"/>
      <c r="HN1389" s="70"/>
      <c r="HO1389" s="70"/>
      <c r="HP1389" s="70"/>
      <c r="HQ1389" s="70"/>
      <c r="HR1389" s="70"/>
      <c r="HS1389" s="70"/>
      <c r="HT1389" s="70"/>
      <c r="HU1389" s="70"/>
      <c r="HV1389" s="70"/>
      <c r="HW1389" s="70"/>
      <c r="HX1389" s="70"/>
      <c r="HY1389" s="70"/>
      <c r="HZ1389" s="70"/>
      <c r="IA1389" s="70"/>
      <c r="IB1389" s="70"/>
      <c r="IC1389" s="70"/>
      <c r="ID1389" s="70"/>
      <c r="IE1389" s="70"/>
      <c r="IF1389" s="70"/>
      <c r="IG1389" s="70"/>
      <c r="IH1389" s="70"/>
      <c r="II1389" s="70"/>
      <c r="IJ1389" s="70"/>
      <c r="IK1389" s="70"/>
      <c r="IL1389" s="70"/>
      <c r="IM1389" s="70"/>
      <c r="IN1389" s="70"/>
      <c r="IO1389" s="70"/>
      <c r="IP1389" s="70"/>
      <c r="IQ1389" s="70"/>
      <c r="IR1389" s="70"/>
      <c r="IS1389" s="70"/>
      <c r="IT1389" s="70"/>
      <c r="IU1389" s="70"/>
      <c r="IV1389" s="70"/>
      <c r="IW1389" s="70"/>
      <c r="IX1389" s="70"/>
      <c r="IY1389" s="70"/>
      <c r="IZ1389" s="70"/>
      <c r="JA1389" s="70"/>
      <c r="JB1389" s="70"/>
      <c r="JC1389" s="70"/>
      <c r="JD1389" s="70"/>
      <c r="JE1389" s="70"/>
      <c r="JF1389" s="70"/>
      <c r="JG1389" s="70"/>
      <c r="JH1389" s="70"/>
      <c r="JI1389" s="70"/>
      <c r="JJ1389" s="70"/>
      <c r="JK1389" s="70"/>
      <c r="JL1389" s="70"/>
      <c r="JM1389" s="70"/>
      <c r="JN1389" s="70"/>
      <c r="JO1389" s="70"/>
      <c r="JP1389" s="70"/>
      <c r="JQ1389" s="70"/>
      <c r="JR1389" s="70"/>
      <c r="JS1389" s="70"/>
      <c r="JT1389" s="70"/>
      <c r="JU1389" s="70"/>
      <c r="JV1389" s="70"/>
      <c r="JW1389" s="70"/>
      <c r="JX1389" s="70"/>
      <c r="JY1389" s="70"/>
      <c r="JZ1389" s="70"/>
      <c r="KA1389" s="70"/>
      <c r="KB1389" s="70"/>
      <c r="KC1389" s="70"/>
      <c r="KD1389" s="70"/>
      <c r="KE1389" s="70"/>
      <c r="KF1389" s="70"/>
      <c r="KG1389" s="70"/>
      <c r="KH1389" s="70"/>
      <c r="KI1389" s="70"/>
      <c r="KJ1389" s="70"/>
      <c r="KK1389" s="70"/>
      <c r="KL1389" s="70"/>
      <c r="KM1389" s="70"/>
      <c r="KN1389" s="70"/>
      <c r="KO1389" s="70"/>
      <c r="KP1389" s="70"/>
      <c r="KQ1389" s="70"/>
      <c r="KR1389" s="70"/>
      <c r="KS1389" s="70"/>
      <c r="KT1389" s="70"/>
      <c r="KU1389" s="70"/>
      <c r="KV1389" s="70"/>
      <c r="KW1389" s="70"/>
      <c r="KX1389" s="70"/>
      <c r="KY1389" s="70"/>
      <c r="KZ1389" s="70"/>
      <c r="LA1389" s="70"/>
      <c r="LB1389" s="70"/>
      <c r="LC1389" s="70"/>
      <c r="LD1389" s="70"/>
      <c r="LE1389" s="70"/>
      <c r="LF1389" s="70"/>
      <c r="LG1389" s="70"/>
      <c r="LH1389" s="70"/>
      <c r="LI1389" s="70"/>
      <c r="LJ1389" s="70"/>
      <c r="LK1389" s="70"/>
      <c r="LL1389" s="70"/>
      <c r="LM1389" s="70"/>
      <c r="LN1389" s="70"/>
      <c r="LO1389" s="70"/>
      <c r="LP1389" s="70"/>
      <c r="LQ1389" s="70"/>
      <c r="LR1389" s="70"/>
      <c r="LS1389" s="70"/>
      <c r="LT1389" s="70"/>
      <c r="LU1389" s="70"/>
      <c r="LV1389" s="70"/>
      <c r="LW1389" s="70"/>
      <c r="LX1389" s="70"/>
      <c r="LY1389" s="70"/>
      <c r="LZ1389" s="70"/>
      <c r="MA1389" s="70"/>
      <c r="MB1389" s="70"/>
      <c r="MC1389" s="70"/>
      <c r="MD1389" s="70"/>
      <c r="ME1389" s="70"/>
      <c r="MF1389" s="70"/>
      <c r="MG1389" s="70"/>
      <c r="MH1389" s="70"/>
      <c r="MI1389" s="70"/>
      <c r="MJ1389" s="70"/>
      <c r="MK1389" s="70"/>
      <c r="ML1389" s="70"/>
      <c r="MM1389" s="70"/>
      <c r="MN1389" s="70"/>
      <c r="MO1389" s="70"/>
      <c r="MP1389" s="70"/>
      <c r="MQ1389" s="70"/>
      <c r="MR1389" s="70"/>
      <c r="MS1389" s="70"/>
      <c r="MT1389" s="70"/>
      <c r="MU1389" s="70"/>
      <c r="MV1389" s="70"/>
      <c r="MW1389" s="70"/>
      <c r="MX1389" s="70"/>
      <c r="MY1389" s="70"/>
      <c r="MZ1389" s="70"/>
      <c r="NA1389" s="70"/>
      <c r="NB1389" s="70"/>
      <c r="NC1389" s="70"/>
      <c r="ND1389" s="70"/>
      <c r="NE1389" s="70"/>
      <c r="NF1389" s="70"/>
      <c r="NG1389" s="70"/>
      <c r="NH1389" s="70"/>
      <c r="NI1389" s="70"/>
      <c r="NJ1389" s="70"/>
      <c r="NK1389" s="70"/>
      <c r="NL1389" s="70"/>
      <c r="NM1389" s="70"/>
      <c r="NN1389" s="70"/>
      <c r="NO1389" s="70"/>
      <c r="NP1389" s="70"/>
      <c r="NQ1389" s="70"/>
      <c r="NR1389" s="70"/>
      <c r="NS1389" s="70"/>
      <c r="NT1389" s="70"/>
      <c r="NU1389" s="70"/>
      <c r="NV1389" s="70"/>
      <c r="NW1389" s="70"/>
      <c r="NX1389" s="70"/>
      <c r="NY1389" s="70"/>
      <c r="NZ1389" s="70"/>
      <c r="OA1389" s="70"/>
      <c r="OB1389" s="70"/>
      <c r="OC1389" s="70"/>
      <c r="OD1389" s="70"/>
      <c r="OE1389" s="70"/>
      <c r="OF1389" s="70"/>
      <c r="OG1389" s="70"/>
      <c r="OH1389" s="70"/>
      <c r="OI1389" s="70"/>
      <c r="OJ1389" s="70"/>
      <c r="OK1389" s="70"/>
      <c r="OL1389" s="70"/>
      <c r="OM1389" s="70"/>
      <c r="ON1389" s="70"/>
      <c r="OO1389" s="70"/>
      <c r="OP1389" s="70"/>
      <c r="OQ1389" s="70"/>
      <c r="OR1389" s="70"/>
      <c r="OS1389" s="70"/>
      <c r="OT1389" s="70"/>
      <c r="OU1389" s="70"/>
      <c r="OV1389" s="70"/>
      <c r="OW1389" s="70"/>
      <c r="OX1389" s="70"/>
      <c r="OY1389" s="70"/>
      <c r="OZ1389" s="70"/>
      <c r="PA1389" s="70"/>
      <c r="PB1389" s="70"/>
      <c r="PC1389" s="70"/>
      <c r="PD1389" s="70"/>
      <c r="PE1389" s="70"/>
      <c r="PF1389" s="70"/>
      <c r="PG1389" s="70"/>
      <c r="PH1389" s="70"/>
      <c r="PI1389" s="70"/>
      <c r="PJ1389" s="70"/>
      <c r="PK1389" s="70"/>
      <c r="PL1389" s="70"/>
      <c r="PM1389" s="70"/>
      <c r="PN1389" s="70"/>
      <c r="PO1389" s="70"/>
      <c r="PP1389" s="70"/>
      <c r="PQ1389" s="70"/>
      <c r="PR1389" s="70"/>
      <c r="PS1389" s="70"/>
      <c r="PT1389" s="70"/>
      <c r="PU1389" s="70"/>
      <c r="PV1389" s="70"/>
      <c r="PW1389" s="70"/>
      <c r="PX1389" s="70"/>
      <c r="PY1389" s="70"/>
      <c r="PZ1389" s="70"/>
      <c r="QA1389" s="70"/>
      <c r="QB1389" s="70"/>
      <c r="QC1389" s="70"/>
      <c r="QD1389" s="70"/>
      <c r="QE1389" s="70"/>
      <c r="QF1389" s="70"/>
      <c r="QG1389" s="70"/>
      <c r="QH1389" s="70"/>
      <c r="QI1389" s="70"/>
      <c r="QJ1389" s="70"/>
      <c r="QK1389" s="70"/>
      <c r="QL1389" s="70"/>
      <c r="QM1389" s="70"/>
      <c r="QN1389" s="70"/>
      <c r="QO1389" s="70"/>
      <c r="QP1389" s="70"/>
      <c r="QQ1389" s="70"/>
      <c r="QR1389" s="70"/>
      <c r="QS1389" s="70"/>
      <c r="QT1389" s="70"/>
      <c r="QU1389" s="70"/>
      <c r="QV1389" s="70"/>
      <c r="QW1389" s="70"/>
      <c r="QX1389" s="70"/>
      <c r="QY1389" s="70"/>
      <c r="QZ1389" s="70"/>
      <c r="RA1389" s="70"/>
      <c r="RB1389" s="70"/>
      <c r="RC1389" s="70"/>
      <c r="RD1389" s="70"/>
      <c r="RE1389" s="70"/>
      <c r="RF1389" s="70"/>
      <c r="RG1389" s="70"/>
      <c r="RH1389" s="70"/>
      <c r="RI1389" s="70"/>
      <c r="RJ1389" s="70"/>
      <c r="RK1389" s="70"/>
      <c r="RL1389" s="70"/>
      <c r="RM1389" s="70"/>
      <c r="RN1389" s="70"/>
      <c r="RO1389" s="70"/>
      <c r="RP1389" s="70"/>
      <c r="RQ1389" s="70"/>
      <c r="RR1389" s="70"/>
      <c r="RS1389" s="70"/>
      <c r="RT1389" s="70"/>
      <c r="RU1389" s="70"/>
      <c r="RV1389" s="70"/>
      <c r="RW1389" s="70"/>
      <c r="RX1389" s="70"/>
      <c r="RY1389" s="70"/>
      <c r="RZ1389" s="70"/>
      <c r="SA1389" s="70"/>
      <c r="SB1389" s="70"/>
      <c r="SC1389" s="70"/>
      <c r="SD1389" s="70"/>
      <c r="SE1389" s="70"/>
      <c r="SF1389" s="70"/>
      <c r="SG1389" s="70"/>
      <c r="SH1389" s="70"/>
      <c r="SI1389" s="70"/>
      <c r="SJ1389" s="70"/>
      <c r="SK1389" s="70"/>
      <c r="SL1389" s="70"/>
      <c r="SM1389" s="70"/>
      <c r="SN1389" s="70"/>
      <c r="SO1389" s="70"/>
      <c r="SP1389" s="70"/>
      <c r="SQ1389" s="70"/>
      <c r="SR1389" s="70"/>
      <c r="SS1389" s="70"/>
      <c r="ST1389" s="70"/>
      <c r="SU1389" s="70"/>
      <c r="SV1389" s="70"/>
      <c r="SW1389" s="70"/>
      <c r="SX1389" s="70"/>
      <c r="SY1389" s="70"/>
      <c r="SZ1389" s="70"/>
    </row>
    <row r="1390" spans="1:520" ht="16.5" customHeight="1" x14ac:dyDescent="0.2">
      <c r="A1390" s="20">
        <v>782</v>
      </c>
      <c r="B1390" s="20" t="s">
        <v>62</v>
      </c>
      <c r="C1390" s="20" t="s">
        <v>936</v>
      </c>
      <c r="D1390" s="20" t="s">
        <v>38</v>
      </c>
      <c r="E1390" s="20" t="s">
        <v>1345</v>
      </c>
      <c r="F1390" s="22" t="s">
        <v>970</v>
      </c>
      <c r="G1390" s="20" t="s">
        <v>84</v>
      </c>
      <c r="H1390" s="20" t="s">
        <v>35</v>
      </c>
      <c r="I1390" s="20" t="s">
        <v>81</v>
      </c>
      <c r="J1390" s="22" t="s">
        <v>936</v>
      </c>
      <c r="K1390" s="20"/>
      <c r="L1390" s="20"/>
      <c r="M1390" s="20"/>
      <c r="N1390" s="20"/>
      <c r="O1390" s="23"/>
      <c r="P1390" s="23">
        <v>3154000</v>
      </c>
      <c r="Q1390" s="24">
        <v>1</v>
      </c>
      <c r="R1390" s="25">
        <v>45839</v>
      </c>
      <c r="S1390" s="20" t="s">
        <v>83</v>
      </c>
      <c r="T1390" s="26">
        <f t="shared" si="23"/>
        <v>3154000</v>
      </c>
      <c r="U1390" s="27" t="s">
        <v>100</v>
      </c>
      <c r="V1390" s="27" t="s">
        <v>100</v>
      </c>
      <c r="W1390" s="70"/>
      <c r="X1390" s="70"/>
      <c r="Y1390" s="70"/>
      <c r="Z1390" s="70"/>
      <c r="AA1390" s="70"/>
      <c r="AB1390" s="70"/>
      <c r="AC1390" s="70"/>
      <c r="AD1390" s="70"/>
      <c r="AE1390" s="70"/>
      <c r="AF1390" s="70"/>
      <c r="AG1390" s="70"/>
      <c r="AH1390" s="70"/>
      <c r="AI1390" s="70"/>
      <c r="AJ1390" s="70"/>
      <c r="AK1390" s="70"/>
      <c r="AL1390" s="70"/>
      <c r="AM1390" s="70"/>
      <c r="AN1390" s="70"/>
      <c r="AO1390" s="70"/>
      <c r="AP1390" s="70"/>
      <c r="AQ1390" s="70"/>
      <c r="AR1390" s="70"/>
      <c r="AS1390" s="70"/>
      <c r="AT1390" s="70"/>
      <c r="AU1390" s="70"/>
      <c r="AV1390" s="70"/>
      <c r="AW1390" s="70"/>
      <c r="AX1390" s="70"/>
      <c r="AY1390" s="70"/>
      <c r="AZ1390" s="70"/>
      <c r="BA1390" s="70"/>
      <c r="BB1390" s="70"/>
      <c r="BC1390" s="70"/>
      <c r="BD1390" s="70"/>
      <c r="BE1390" s="70"/>
      <c r="BF1390" s="70"/>
      <c r="BG1390" s="70"/>
      <c r="BH1390" s="70"/>
      <c r="BI1390" s="70"/>
      <c r="BJ1390" s="70"/>
      <c r="BK1390" s="70"/>
      <c r="BL1390" s="70"/>
      <c r="BM1390" s="70"/>
      <c r="BN1390" s="70"/>
      <c r="BO1390" s="70"/>
      <c r="BP1390" s="70"/>
      <c r="BQ1390" s="70"/>
      <c r="BR1390" s="70"/>
      <c r="BS1390" s="70"/>
      <c r="BT1390" s="70"/>
      <c r="BU1390" s="70"/>
      <c r="BV1390" s="70"/>
      <c r="BW1390" s="70"/>
      <c r="BX1390" s="70"/>
      <c r="BY1390" s="70"/>
      <c r="BZ1390" s="70"/>
      <c r="CA1390" s="70"/>
      <c r="CB1390" s="70"/>
      <c r="CC1390" s="70"/>
      <c r="CD1390" s="70"/>
      <c r="CE1390" s="70"/>
      <c r="CF1390" s="70"/>
      <c r="CG1390" s="70"/>
      <c r="CH1390" s="70"/>
      <c r="CI1390" s="70"/>
      <c r="CJ1390" s="70"/>
      <c r="CK1390" s="70"/>
      <c r="CL1390" s="70"/>
      <c r="CM1390" s="70"/>
      <c r="CN1390" s="70"/>
      <c r="CO1390" s="70"/>
      <c r="CP1390" s="70"/>
      <c r="CQ1390" s="70"/>
      <c r="CR1390" s="70"/>
      <c r="CS1390" s="70"/>
      <c r="CT1390" s="70"/>
      <c r="CU1390" s="70"/>
      <c r="CV1390" s="70"/>
      <c r="CW1390" s="70"/>
      <c r="CX1390" s="70"/>
      <c r="CY1390" s="70"/>
      <c r="CZ1390" s="70"/>
      <c r="DA1390" s="70"/>
      <c r="DB1390" s="70"/>
      <c r="DC1390" s="70"/>
      <c r="DD1390" s="70"/>
      <c r="DE1390" s="70"/>
      <c r="DF1390" s="70"/>
      <c r="DG1390" s="70"/>
      <c r="DH1390" s="70"/>
      <c r="DI1390" s="70"/>
      <c r="DJ1390" s="70"/>
      <c r="DK1390" s="70"/>
      <c r="DL1390" s="70"/>
      <c r="DM1390" s="70"/>
      <c r="DN1390" s="70"/>
      <c r="DO1390" s="70"/>
      <c r="DP1390" s="70"/>
      <c r="DQ1390" s="70"/>
      <c r="DR1390" s="70"/>
      <c r="DS1390" s="70"/>
      <c r="DT1390" s="70"/>
      <c r="DU1390" s="70"/>
      <c r="DV1390" s="70"/>
      <c r="DW1390" s="70"/>
      <c r="DX1390" s="70"/>
      <c r="DY1390" s="70"/>
      <c r="DZ1390" s="70"/>
      <c r="EA1390" s="70"/>
      <c r="EB1390" s="70"/>
      <c r="EC1390" s="70"/>
      <c r="ED1390" s="70"/>
      <c r="EE1390" s="70"/>
      <c r="EF1390" s="70"/>
      <c r="EG1390" s="70"/>
      <c r="EH1390" s="70"/>
      <c r="EI1390" s="70"/>
      <c r="EJ1390" s="70"/>
      <c r="EK1390" s="70"/>
      <c r="EL1390" s="70"/>
      <c r="EM1390" s="70"/>
      <c r="EN1390" s="70"/>
      <c r="EO1390" s="70"/>
      <c r="EP1390" s="70"/>
      <c r="EQ1390" s="70"/>
      <c r="ER1390" s="70"/>
      <c r="ES1390" s="70"/>
      <c r="ET1390" s="70"/>
      <c r="EU1390" s="70"/>
      <c r="EV1390" s="70"/>
      <c r="EW1390" s="70"/>
      <c r="EX1390" s="70"/>
      <c r="EY1390" s="70"/>
      <c r="EZ1390" s="70"/>
      <c r="FA1390" s="70"/>
      <c r="FB1390" s="70"/>
      <c r="FC1390" s="70"/>
      <c r="FD1390" s="70"/>
      <c r="FE1390" s="70"/>
      <c r="FF1390" s="70"/>
      <c r="FG1390" s="70"/>
      <c r="FH1390" s="70"/>
      <c r="FI1390" s="70"/>
      <c r="FJ1390" s="70"/>
      <c r="FK1390" s="70"/>
      <c r="FL1390" s="70"/>
      <c r="FM1390" s="70"/>
      <c r="FN1390" s="70"/>
      <c r="FO1390" s="70"/>
      <c r="FP1390" s="70"/>
      <c r="FQ1390" s="70"/>
      <c r="FR1390" s="70"/>
      <c r="FS1390" s="70"/>
      <c r="FT1390" s="70"/>
      <c r="FU1390" s="70"/>
      <c r="FV1390" s="70"/>
      <c r="FW1390" s="70"/>
      <c r="FX1390" s="70"/>
      <c r="FY1390" s="70"/>
      <c r="FZ1390" s="70"/>
      <c r="GA1390" s="70"/>
      <c r="GB1390" s="70"/>
      <c r="GC1390" s="70"/>
      <c r="GD1390" s="70"/>
      <c r="GE1390" s="70"/>
      <c r="GF1390" s="70"/>
      <c r="GG1390" s="70"/>
      <c r="GH1390" s="70"/>
      <c r="GI1390" s="70"/>
      <c r="GJ1390" s="70"/>
      <c r="GK1390" s="70"/>
      <c r="GL1390" s="70"/>
      <c r="GM1390" s="70"/>
      <c r="GN1390" s="70"/>
      <c r="GO1390" s="70"/>
      <c r="GP1390" s="70"/>
      <c r="GQ1390" s="70"/>
      <c r="GR1390" s="70"/>
      <c r="GS1390" s="70"/>
      <c r="GT1390" s="70"/>
      <c r="GU1390" s="70"/>
      <c r="GV1390" s="70"/>
      <c r="GW1390" s="70"/>
      <c r="GX1390" s="70"/>
      <c r="GY1390" s="70"/>
      <c r="GZ1390" s="70"/>
      <c r="HA1390" s="70"/>
      <c r="HB1390" s="70"/>
      <c r="HC1390" s="70"/>
      <c r="HD1390" s="70"/>
      <c r="HE1390" s="70"/>
      <c r="HF1390" s="70"/>
      <c r="HG1390" s="70"/>
      <c r="HH1390" s="70"/>
      <c r="HI1390" s="70"/>
      <c r="HJ1390" s="70"/>
      <c r="HK1390" s="70"/>
      <c r="HL1390" s="70"/>
      <c r="HM1390" s="70"/>
      <c r="HN1390" s="70"/>
      <c r="HO1390" s="70"/>
      <c r="HP1390" s="70"/>
      <c r="HQ1390" s="70"/>
      <c r="HR1390" s="70"/>
      <c r="HS1390" s="70"/>
      <c r="HT1390" s="70"/>
      <c r="HU1390" s="70"/>
      <c r="HV1390" s="70"/>
      <c r="HW1390" s="70"/>
      <c r="HX1390" s="70"/>
      <c r="HY1390" s="70"/>
      <c r="HZ1390" s="70"/>
      <c r="IA1390" s="70"/>
      <c r="IB1390" s="70"/>
      <c r="IC1390" s="70"/>
      <c r="ID1390" s="70"/>
      <c r="IE1390" s="70"/>
      <c r="IF1390" s="70"/>
      <c r="IG1390" s="70"/>
      <c r="IH1390" s="70"/>
      <c r="II1390" s="70"/>
      <c r="IJ1390" s="70"/>
      <c r="IK1390" s="70"/>
      <c r="IL1390" s="70"/>
      <c r="IM1390" s="70"/>
      <c r="IN1390" s="70"/>
      <c r="IO1390" s="70"/>
      <c r="IP1390" s="70"/>
      <c r="IQ1390" s="70"/>
      <c r="IR1390" s="70"/>
      <c r="IS1390" s="70"/>
      <c r="IT1390" s="70"/>
      <c r="IU1390" s="70"/>
      <c r="IV1390" s="70"/>
      <c r="IW1390" s="70"/>
      <c r="IX1390" s="70"/>
      <c r="IY1390" s="70"/>
      <c r="IZ1390" s="70"/>
      <c r="JA1390" s="70"/>
      <c r="JB1390" s="70"/>
      <c r="JC1390" s="70"/>
      <c r="JD1390" s="70"/>
      <c r="JE1390" s="70"/>
      <c r="JF1390" s="70"/>
      <c r="JG1390" s="70"/>
      <c r="JH1390" s="70"/>
      <c r="JI1390" s="70"/>
      <c r="JJ1390" s="70"/>
      <c r="JK1390" s="70"/>
      <c r="JL1390" s="70"/>
      <c r="JM1390" s="70"/>
      <c r="JN1390" s="70"/>
      <c r="JO1390" s="70"/>
      <c r="JP1390" s="70"/>
      <c r="JQ1390" s="70"/>
      <c r="JR1390" s="70"/>
      <c r="JS1390" s="70"/>
      <c r="JT1390" s="70"/>
      <c r="JU1390" s="70"/>
      <c r="JV1390" s="70"/>
      <c r="JW1390" s="70"/>
      <c r="JX1390" s="70"/>
      <c r="JY1390" s="70"/>
      <c r="JZ1390" s="70"/>
      <c r="KA1390" s="70"/>
      <c r="KB1390" s="70"/>
      <c r="KC1390" s="70"/>
      <c r="KD1390" s="70"/>
      <c r="KE1390" s="70"/>
      <c r="KF1390" s="70"/>
      <c r="KG1390" s="70"/>
      <c r="KH1390" s="70"/>
      <c r="KI1390" s="70"/>
      <c r="KJ1390" s="70"/>
      <c r="KK1390" s="70"/>
      <c r="KL1390" s="70"/>
      <c r="KM1390" s="70"/>
      <c r="KN1390" s="70"/>
      <c r="KO1390" s="70"/>
      <c r="KP1390" s="70"/>
      <c r="KQ1390" s="70"/>
      <c r="KR1390" s="70"/>
      <c r="KS1390" s="70"/>
      <c r="KT1390" s="70"/>
      <c r="KU1390" s="70"/>
      <c r="KV1390" s="70"/>
      <c r="KW1390" s="70"/>
      <c r="KX1390" s="70"/>
      <c r="KY1390" s="70"/>
      <c r="KZ1390" s="70"/>
      <c r="LA1390" s="70"/>
      <c r="LB1390" s="70"/>
      <c r="LC1390" s="70"/>
      <c r="LD1390" s="70"/>
      <c r="LE1390" s="70"/>
      <c r="LF1390" s="70"/>
      <c r="LG1390" s="70"/>
      <c r="LH1390" s="70"/>
      <c r="LI1390" s="70"/>
      <c r="LJ1390" s="70"/>
      <c r="LK1390" s="70"/>
      <c r="LL1390" s="70"/>
      <c r="LM1390" s="70"/>
      <c r="LN1390" s="70"/>
      <c r="LO1390" s="70"/>
      <c r="LP1390" s="70"/>
      <c r="LQ1390" s="70"/>
      <c r="LR1390" s="70"/>
      <c r="LS1390" s="70"/>
      <c r="LT1390" s="70"/>
      <c r="LU1390" s="70"/>
      <c r="LV1390" s="70"/>
      <c r="LW1390" s="70"/>
      <c r="LX1390" s="70"/>
      <c r="LY1390" s="70"/>
      <c r="LZ1390" s="70"/>
      <c r="MA1390" s="70"/>
      <c r="MB1390" s="70"/>
      <c r="MC1390" s="70"/>
      <c r="MD1390" s="70"/>
      <c r="ME1390" s="70"/>
      <c r="MF1390" s="70"/>
      <c r="MG1390" s="70"/>
      <c r="MH1390" s="70"/>
      <c r="MI1390" s="70"/>
      <c r="MJ1390" s="70"/>
      <c r="MK1390" s="70"/>
      <c r="ML1390" s="70"/>
      <c r="MM1390" s="70"/>
      <c r="MN1390" s="70"/>
      <c r="MO1390" s="70"/>
      <c r="MP1390" s="70"/>
      <c r="MQ1390" s="70"/>
      <c r="MR1390" s="70"/>
      <c r="MS1390" s="70"/>
      <c r="MT1390" s="70"/>
      <c r="MU1390" s="70"/>
      <c r="MV1390" s="70"/>
      <c r="MW1390" s="70"/>
      <c r="MX1390" s="70"/>
      <c r="MY1390" s="70"/>
      <c r="MZ1390" s="70"/>
      <c r="NA1390" s="70"/>
      <c r="NB1390" s="70"/>
      <c r="NC1390" s="70"/>
      <c r="ND1390" s="70"/>
      <c r="NE1390" s="70"/>
      <c r="NF1390" s="70"/>
      <c r="NG1390" s="70"/>
      <c r="NH1390" s="70"/>
      <c r="NI1390" s="70"/>
      <c r="NJ1390" s="70"/>
      <c r="NK1390" s="70"/>
      <c r="NL1390" s="70"/>
      <c r="NM1390" s="70"/>
      <c r="NN1390" s="70"/>
      <c r="NO1390" s="70"/>
      <c r="NP1390" s="70"/>
      <c r="NQ1390" s="70"/>
      <c r="NR1390" s="70"/>
      <c r="NS1390" s="70"/>
      <c r="NT1390" s="70"/>
      <c r="NU1390" s="70"/>
      <c r="NV1390" s="70"/>
      <c r="NW1390" s="70"/>
      <c r="NX1390" s="70"/>
      <c r="NY1390" s="70"/>
      <c r="NZ1390" s="70"/>
      <c r="OA1390" s="70"/>
      <c r="OB1390" s="70"/>
      <c r="OC1390" s="70"/>
      <c r="OD1390" s="70"/>
      <c r="OE1390" s="70"/>
      <c r="OF1390" s="70"/>
      <c r="OG1390" s="70"/>
      <c r="OH1390" s="70"/>
      <c r="OI1390" s="70"/>
      <c r="OJ1390" s="70"/>
      <c r="OK1390" s="70"/>
      <c r="OL1390" s="70"/>
      <c r="OM1390" s="70"/>
      <c r="ON1390" s="70"/>
      <c r="OO1390" s="70"/>
      <c r="OP1390" s="70"/>
      <c r="OQ1390" s="70"/>
      <c r="OR1390" s="70"/>
      <c r="OS1390" s="70"/>
      <c r="OT1390" s="70"/>
      <c r="OU1390" s="70"/>
      <c r="OV1390" s="70"/>
      <c r="OW1390" s="70"/>
      <c r="OX1390" s="70"/>
      <c r="OY1390" s="70"/>
      <c r="OZ1390" s="70"/>
      <c r="PA1390" s="70"/>
      <c r="PB1390" s="70"/>
      <c r="PC1390" s="70"/>
      <c r="PD1390" s="70"/>
      <c r="PE1390" s="70"/>
      <c r="PF1390" s="70"/>
      <c r="PG1390" s="70"/>
      <c r="PH1390" s="70"/>
      <c r="PI1390" s="70"/>
      <c r="PJ1390" s="70"/>
      <c r="PK1390" s="70"/>
      <c r="PL1390" s="70"/>
      <c r="PM1390" s="70"/>
      <c r="PN1390" s="70"/>
      <c r="PO1390" s="70"/>
      <c r="PP1390" s="70"/>
      <c r="PQ1390" s="70"/>
      <c r="PR1390" s="70"/>
      <c r="PS1390" s="70"/>
      <c r="PT1390" s="70"/>
      <c r="PU1390" s="70"/>
      <c r="PV1390" s="70"/>
      <c r="PW1390" s="70"/>
      <c r="PX1390" s="70"/>
      <c r="PY1390" s="70"/>
      <c r="PZ1390" s="70"/>
      <c r="QA1390" s="70"/>
      <c r="QB1390" s="70"/>
      <c r="QC1390" s="70"/>
      <c r="QD1390" s="70"/>
      <c r="QE1390" s="70"/>
      <c r="QF1390" s="70"/>
      <c r="QG1390" s="70"/>
      <c r="QH1390" s="70"/>
      <c r="QI1390" s="70"/>
      <c r="QJ1390" s="70"/>
      <c r="QK1390" s="70"/>
      <c r="QL1390" s="70"/>
      <c r="QM1390" s="70"/>
      <c r="QN1390" s="70"/>
      <c r="QO1390" s="70"/>
      <c r="QP1390" s="70"/>
      <c r="QQ1390" s="70"/>
      <c r="QR1390" s="70"/>
      <c r="QS1390" s="70"/>
      <c r="QT1390" s="70"/>
      <c r="QU1390" s="70"/>
      <c r="QV1390" s="70"/>
      <c r="QW1390" s="70"/>
      <c r="QX1390" s="70"/>
      <c r="QY1390" s="70"/>
      <c r="QZ1390" s="70"/>
      <c r="RA1390" s="70"/>
      <c r="RB1390" s="70"/>
      <c r="RC1390" s="70"/>
      <c r="RD1390" s="70"/>
      <c r="RE1390" s="70"/>
      <c r="RF1390" s="70"/>
      <c r="RG1390" s="70"/>
      <c r="RH1390" s="70"/>
      <c r="RI1390" s="70"/>
      <c r="RJ1390" s="70"/>
      <c r="RK1390" s="70"/>
      <c r="RL1390" s="70"/>
      <c r="RM1390" s="70"/>
      <c r="RN1390" s="70"/>
      <c r="RO1390" s="70"/>
      <c r="RP1390" s="70"/>
      <c r="RQ1390" s="70"/>
      <c r="RR1390" s="70"/>
      <c r="RS1390" s="70"/>
      <c r="RT1390" s="70"/>
      <c r="RU1390" s="70"/>
      <c r="RV1390" s="70"/>
      <c r="RW1390" s="70"/>
      <c r="RX1390" s="70"/>
      <c r="RY1390" s="70"/>
      <c r="RZ1390" s="70"/>
      <c r="SA1390" s="70"/>
      <c r="SB1390" s="70"/>
      <c r="SC1390" s="70"/>
      <c r="SD1390" s="70"/>
      <c r="SE1390" s="70"/>
      <c r="SF1390" s="70"/>
      <c r="SG1390" s="70"/>
      <c r="SH1390" s="70"/>
      <c r="SI1390" s="70"/>
      <c r="SJ1390" s="70"/>
      <c r="SK1390" s="70"/>
      <c r="SL1390" s="70"/>
      <c r="SM1390" s="70"/>
      <c r="SN1390" s="70"/>
      <c r="SO1390" s="70"/>
      <c r="SP1390" s="70"/>
      <c r="SQ1390" s="70"/>
      <c r="SR1390" s="70"/>
      <c r="SS1390" s="70"/>
      <c r="ST1390" s="70"/>
      <c r="SU1390" s="70"/>
      <c r="SV1390" s="70"/>
      <c r="SW1390" s="70"/>
      <c r="SX1390" s="70"/>
      <c r="SY1390" s="70"/>
      <c r="SZ1390" s="70"/>
    </row>
    <row r="1391" spans="1:520" ht="16.5" customHeight="1" x14ac:dyDescent="0.2">
      <c r="A1391" s="20">
        <v>783</v>
      </c>
      <c r="B1391" s="20" t="s">
        <v>62</v>
      </c>
      <c r="C1391" s="20" t="s">
        <v>936</v>
      </c>
      <c r="D1391" s="20" t="s">
        <v>38</v>
      </c>
      <c r="E1391" s="20" t="s">
        <v>1345</v>
      </c>
      <c r="F1391" s="22" t="s">
        <v>970</v>
      </c>
      <c r="G1391" s="20" t="s">
        <v>84</v>
      </c>
      <c r="H1391" s="20" t="s">
        <v>35</v>
      </c>
      <c r="I1391" s="20" t="s">
        <v>81</v>
      </c>
      <c r="J1391" s="22" t="s">
        <v>936</v>
      </c>
      <c r="K1391" s="20"/>
      <c r="L1391" s="20"/>
      <c r="M1391" s="20"/>
      <c r="N1391" s="20"/>
      <c r="O1391" s="23"/>
      <c r="P1391" s="23">
        <v>3154000</v>
      </c>
      <c r="Q1391" s="24">
        <v>1</v>
      </c>
      <c r="R1391" s="25">
        <v>45870</v>
      </c>
      <c r="S1391" s="20" t="s">
        <v>83</v>
      </c>
      <c r="T1391" s="26">
        <f t="shared" si="23"/>
        <v>3154000</v>
      </c>
      <c r="U1391" s="27" t="s">
        <v>100</v>
      </c>
      <c r="V1391" s="27" t="s">
        <v>100</v>
      </c>
      <c r="W1391" s="70"/>
      <c r="X1391" s="70"/>
      <c r="Y1391" s="70"/>
      <c r="Z1391" s="70"/>
      <c r="AA1391" s="70"/>
      <c r="AB1391" s="70"/>
      <c r="AC1391" s="70"/>
      <c r="AD1391" s="70"/>
      <c r="AE1391" s="70"/>
      <c r="AF1391" s="70"/>
      <c r="AG1391" s="70"/>
      <c r="AH1391" s="70"/>
      <c r="AI1391" s="70"/>
      <c r="AJ1391" s="70"/>
      <c r="AK1391" s="70"/>
      <c r="AL1391" s="70"/>
      <c r="AM1391" s="70"/>
      <c r="AN1391" s="70"/>
      <c r="AO1391" s="70"/>
      <c r="AP1391" s="70"/>
      <c r="AQ1391" s="70"/>
      <c r="AR1391" s="70"/>
      <c r="AS1391" s="70"/>
      <c r="AT1391" s="70"/>
      <c r="AU1391" s="70"/>
      <c r="AV1391" s="70"/>
      <c r="AW1391" s="70"/>
      <c r="AX1391" s="70"/>
      <c r="AY1391" s="70"/>
      <c r="AZ1391" s="70"/>
      <c r="BA1391" s="70"/>
      <c r="BB1391" s="70"/>
      <c r="BC1391" s="70"/>
      <c r="BD1391" s="70"/>
      <c r="BE1391" s="70"/>
      <c r="BF1391" s="70"/>
      <c r="BG1391" s="70"/>
      <c r="BH1391" s="70"/>
      <c r="BI1391" s="70"/>
      <c r="BJ1391" s="70"/>
      <c r="BK1391" s="70"/>
      <c r="BL1391" s="70"/>
      <c r="BM1391" s="70"/>
      <c r="BN1391" s="70"/>
      <c r="BO1391" s="70"/>
      <c r="BP1391" s="70"/>
      <c r="BQ1391" s="70"/>
      <c r="BR1391" s="70"/>
      <c r="BS1391" s="70"/>
      <c r="BT1391" s="70"/>
      <c r="BU1391" s="70"/>
      <c r="BV1391" s="70"/>
      <c r="BW1391" s="70"/>
      <c r="BX1391" s="70"/>
      <c r="BY1391" s="70"/>
      <c r="BZ1391" s="70"/>
      <c r="CA1391" s="70"/>
      <c r="CB1391" s="70"/>
      <c r="CC1391" s="70"/>
      <c r="CD1391" s="70"/>
      <c r="CE1391" s="70"/>
      <c r="CF1391" s="70"/>
      <c r="CG1391" s="70"/>
      <c r="CH1391" s="70"/>
      <c r="CI1391" s="70"/>
      <c r="CJ1391" s="70"/>
      <c r="CK1391" s="70"/>
      <c r="CL1391" s="70"/>
      <c r="CM1391" s="70"/>
      <c r="CN1391" s="70"/>
      <c r="CO1391" s="70"/>
      <c r="CP1391" s="70"/>
      <c r="CQ1391" s="70"/>
      <c r="CR1391" s="70"/>
      <c r="CS1391" s="70"/>
      <c r="CT1391" s="70"/>
      <c r="CU1391" s="70"/>
      <c r="CV1391" s="70"/>
      <c r="CW1391" s="70"/>
      <c r="CX1391" s="70"/>
      <c r="CY1391" s="70"/>
      <c r="CZ1391" s="70"/>
      <c r="DA1391" s="70"/>
      <c r="DB1391" s="70"/>
      <c r="DC1391" s="70"/>
      <c r="DD1391" s="70"/>
      <c r="DE1391" s="70"/>
      <c r="DF1391" s="70"/>
      <c r="DG1391" s="70"/>
      <c r="DH1391" s="70"/>
      <c r="DI1391" s="70"/>
      <c r="DJ1391" s="70"/>
      <c r="DK1391" s="70"/>
      <c r="DL1391" s="70"/>
      <c r="DM1391" s="70"/>
      <c r="DN1391" s="70"/>
      <c r="DO1391" s="70"/>
      <c r="DP1391" s="70"/>
      <c r="DQ1391" s="70"/>
      <c r="DR1391" s="70"/>
      <c r="DS1391" s="70"/>
      <c r="DT1391" s="70"/>
      <c r="DU1391" s="70"/>
      <c r="DV1391" s="70"/>
      <c r="DW1391" s="70"/>
      <c r="DX1391" s="70"/>
      <c r="DY1391" s="70"/>
      <c r="DZ1391" s="70"/>
      <c r="EA1391" s="70"/>
      <c r="EB1391" s="70"/>
      <c r="EC1391" s="70"/>
      <c r="ED1391" s="70"/>
      <c r="EE1391" s="70"/>
      <c r="EF1391" s="70"/>
      <c r="EG1391" s="70"/>
      <c r="EH1391" s="70"/>
      <c r="EI1391" s="70"/>
      <c r="EJ1391" s="70"/>
      <c r="EK1391" s="70"/>
      <c r="EL1391" s="70"/>
      <c r="EM1391" s="70"/>
      <c r="EN1391" s="70"/>
      <c r="EO1391" s="70"/>
      <c r="EP1391" s="70"/>
      <c r="EQ1391" s="70"/>
      <c r="ER1391" s="70"/>
      <c r="ES1391" s="70"/>
      <c r="ET1391" s="70"/>
      <c r="EU1391" s="70"/>
      <c r="EV1391" s="70"/>
      <c r="EW1391" s="70"/>
      <c r="EX1391" s="70"/>
      <c r="EY1391" s="70"/>
      <c r="EZ1391" s="70"/>
      <c r="FA1391" s="70"/>
      <c r="FB1391" s="70"/>
      <c r="FC1391" s="70"/>
      <c r="FD1391" s="70"/>
      <c r="FE1391" s="70"/>
      <c r="FF1391" s="70"/>
      <c r="FG1391" s="70"/>
      <c r="FH1391" s="70"/>
      <c r="FI1391" s="70"/>
      <c r="FJ1391" s="70"/>
      <c r="FK1391" s="70"/>
      <c r="FL1391" s="70"/>
      <c r="FM1391" s="70"/>
      <c r="FN1391" s="70"/>
      <c r="FO1391" s="70"/>
      <c r="FP1391" s="70"/>
      <c r="FQ1391" s="70"/>
      <c r="FR1391" s="70"/>
      <c r="FS1391" s="70"/>
      <c r="FT1391" s="70"/>
      <c r="FU1391" s="70"/>
      <c r="FV1391" s="70"/>
      <c r="FW1391" s="70"/>
      <c r="FX1391" s="70"/>
      <c r="FY1391" s="70"/>
      <c r="FZ1391" s="70"/>
      <c r="GA1391" s="70"/>
      <c r="GB1391" s="70"/>
      <c r="GC1391" s="70"/>
      <c r="GD1391" s="70"/>
      <c r="GE1391" s="70"/>
      <c r="GF1391" s="70"/>
      <c r="GG1391" s="70"/>
      <c r="GH1391" s="70"/>
      <c r="GI1391" s="70"/>
      <c r="GJ1391" s="70"/>
      <c r="GK1391" s="70"/>
      <c r="GL1391" s="70"/>
      <c r="GM1391" s="70"/>
      <c r="GN1391" s="70"/>
      <c r="GO1391" s="70"/>
      <c r="GP1391" s="70"/>
      <c r="GQ1391" s="70"/>
      <c r="GR1391" s="70"/>
      <c r="GS1391" s="70"/>
      <c r="GT1391" s="70"/>
      <c r="GU1391" s="70"/>
      <c r="GV1391" s="70"/>
      <c r="GW1391" s="70"/>
      <c r="GX1391" s="70"/>
      <c r="GY1391" s="70"/>
      <c r="GZ1391" s="70"/>
      <c r="HA1391" s="70"/>
      <c r="HB1391" s="70"/>
      <c r="HC1391" s="70"/>
      <c r="HD1391" s="70"/>
      <c r="HE1391" s="70"/>
      <c r="HF1391" s="70"/>
      <c r="HG1391" s="70"/>
      <c r="HH1391" s="70"/>
      <c r="HI1391" s="70"/>
      <c r="HJ1391" s="70"/>
      <c r="HK1391" s="70"/>
      <c r="HL1391" s="70"/>
      <c r="HM1391" s="70"/>
      <c r="HN1391" s="70"/>
      <c r="HO1391" s="70"/>
      <c r="HP1391" s="70"/>
      <c r="HQ1391" s="70"/>
      <c r="HR1391" s="70"/>
      <c r="HS1391" s="70"/>
      <c r="HT1391" s="70"/>
      <c r="HU1391" s="70"/>
      <c r="HV1391" s="70"/>
      <c r="HW1391" s="70"/>
      <c r="HX1391" s="70"/>
      <c r="HY1391" s="70"/>
      <c r="HZ1391" s="70"/>
      <c r="IA1391" s="70"/>
      <c r="IB1391" s="70"/>
      <c r="IC1391" s="70"/>
      <c r="ID1391" s="70"/>
      <c r="IE1391" s="70"/>
      <c r="IF1391" s="70"/>
      <c r="IG1391" s="70"/>
      <c r="IH1391" s="70"/>
      <c r="II1391" s="70"/>
      <c r="IJ1391" s="70"/>
      <c r="IK1391" s="70"/>
      <c r="IL1391" s="70"/>
      <c r="IM1391" s="70"/>
      <c r="IN1391" s="70"/>
      <c r="IO1391" s="70"/>
      <c r="IP1391" s="70"/>
      <c r="IQ1391" s="70"/>
      <c r="IR1391" s="70"/>
      <c r="IS1391" s="70"/>
      <c r="IT1391" s="70"/>
      <c r="IU1391" s="70"/>
      <c r="IV1391" s="70"/>
      <c r="IW1391" s="70"/>
      <c r="IX1391" s="70"/>
      <c r="IY1391" s="70"/>
      <c r="IZ1391" s="70"/>
      <c r="JA1391" s="70"/>
      <c r="JB1391" s="70"/>
      <c r="JC1391" s="70"/>
      <c r="JD1391" s="70"/>
      <c r="JE1391" s="70"/>
      <c r="JF1391" s="70"/>
      <c r="JG1391" s="70"/>
      <c r="JH1391" s="70"/>
      <c r="JI1391" s="70"/>
      <c r="JJ1391" s="70"/>
      <c r="JK1391" s="70"/>
      <c r="JL1391" s="70"/>
      <c r="JM1391" s="70"/>
      <c r="JN1391" s="70"/>
      <c r="JO1391" s="70"/>
      <c r="JP1391" s="70"/>
      <c r="JQ1391" s="70"/>
      <c r="JR1391" s="70"/>
      <c r="JS1391" s="70"/>
      <c r="JT1391" s="70"/>
      <c r="JU1391" s="70"/>
      <c r="JV1391" s="70"/>
      <c r="JW1391" s="70"/>
      <c r="JX1391" s="70"/>
      <c r="JY1391" s="70"/>
      <c r="JZ1391" s="70"/>
      <c r="KA1391" s="70"/>
      <c r="KB1391" s="70"/>
      <c r="KC1391" s="70"/>
      <c r="KD1391" s="70"/>
      <c r="KE1391" s="70"/>
      <c r="KF1391" s="70"/>
      <c r="KG1391" s="70"/>
      <c r="KH1391" s="70"/>
      <c r="KI1391" s="70"/>
      <c r="KJ1391" s="70"/>
      <c r="KK1391" s="70"/>
      <c r="KL1391" s="70"/>
      <c r="KM1391" s="70"/>
      <c r="KN1391" s="70"/>
      <c r="KO1391" s="70"/>
      <c r="KP1391" s="70"/>
      <c r="KQ1391" s="70"/>
      <c r="KR1391" s="70"/>
      <c r="KS1391" s="70"/>
      <c r="KT1391" s="70"/>
      <c r="KU1391" s="70"/>
      <c r="KV1391" s="70"/>
      <c r="KW1391" s="70"/>
      <c r="KX1391" s="70"/>
      <c r="KY1391" s="70"/>
      <c r="KZ1391" s="70"/>
      <c r="LA1391" s="70"/>
      <c r="LB1391" s="70"/>
      <c r="LC1391" s="70"/>
      <c r="LD1391" s="70"/>
      <c r="LE1391" s="70"/>
      <c r="LF1391" s="70"/>
      <c r="LG1391" s="70"/>
      <c r="LH1391" s="70"/>
      <c r="LI1391" s="70"/>
      <c r="LJ1391" s="70"/>
      <c r="LK1391" s="70"/>
      <c r="LL1391" s="70"/>
      <c r="LM1391" s="70"/>
      <c r="LN1391" s="70"/>
      <c r="LO1391" s="70"/>
      <c r="LP1391" s="70"/>
      <c r="LQ1391" s="70"/>
      <c r="LR1391" s="70"/>
      <c r="LS1391" s="70"/>
      <c r="LT1391" s="70"/>
      <c r="LU1391" s="70"/>
      <c r="LV1391" s="70"/>
      <c r="LW1391" s="70"/>
      <c r="LX1391" s="70"/>
      <c r="LY1391" s="70"/>
      <c r="LZ1391" s="70"/>
      <c r="MA1391" s="70"/>
      <c r="MB1391" s="70"/>
      <c r="MC1391" s="70"/>
      <c r="MD1391" s="70"/>
      <c r="ME1391" s="70"/>
      <c r="MF1391" s="70"/>
      <c r="MG1391" s="70"/>
      <c r="MH1391" s="70"/>
      <c r="MI1391" s="70"/>
      <c r="MJ1391" s="70"/>
      <c r="MK1391" s="70"/>
      <c r="ML1391" s="70"/>
      <c r="MM1391" s="70"/>
      <c r="MN1391" s="70"/>
      <c r="MO1391" s="70"/>
      <c r="MP1391" s="70"/>
      <c r="MQ1391" s="70"/>
      <c r="MR1391" s="70"/>
      <c r="MS1391" s="70"/>
      <c r="MT1391" s="70"/>
      <c r="MU1391" s="70"/>
      <c r="MV1391" s="70"/>
      <c r="MW1391" s="70"/>
      <c r="MX1391" s="70"/>
      <c r="MY1391" s="70"/>
      <c r="MZ1391" s="70"/>
      <c r="NA1391" s="70"/>
      <c r="NB1391" s="70"/>
      <c r="NC1391" s="70"/>
      <c r="ND1391" s="70"/>
      <c r="NE1391" s="70"/>
      <c r="NF1391" s="70"/>
      <c r="NG1391" s="70"/>
      <c r="NH1391" s="70"/>
      <c r="NI1391" s="70"/>
      <c r="NJ1391" s="70"/>
      <c r="NK1391" s="70"/>
      <c r="NL1391" s="70"/>
      <c r="NM1391" s="70"/>
      <c r="NN1391" s="70"/>
      <c r="NO1391" s="70"/>
      <c r="NP1391" s="70"/>
      <c r="NQ1391" s="70"/>
      <c r="NR1391" s="70"/>
      <c r="NS1391" s="70"/>
      <c r="NT1391" s="70"/>
      <c r="NU1391" s="70"/>
      <c r="NV1391" s="70"/>
      <c r="NW1391" s="70"/>
      <c r="NX1391" s="70"/>
      <c r="NY1391" s="70"/>
      <c r="NZ1391" s="70"/>
      <c r="OA1391" s="70"/>
      <c r="OB1391" s="70"/>
      <c r="OC1391" s="70"/>
      <c r="OD1391" s="70"/>
      <c r="OE1391" s="70"/>
      <c r="OF1391" s="70"/>
      <c r="OG1391" s="70"/>
      <c r="OH1391" s="70"/>
      <c r="OI1391" s="70"/>
      <c r="OJ1391" s="70"/>
      <c r="OK1391" s="70"/>
      <c r="OL1391" s="70"/>
      <c r="OM1391" s="70"/>
      <c r="ON1391" s="70"/>
      <c r="OO1391" s="70"/>
      <c r="OP1391" s="70"/>
      <c r="OQ1391" s="70"/>
      <c r="OR1391" s="70"/>
      <c r="OS1391" s="70"/>
      <c r="OT1391" s="70"/>
      <c r="OU1391" s="70"/>
      <c r="OV1391" s="70"/>
      <c r="OW1391" s="70"/>
      <c r="OX1391" s="70"/>
      <c r="OY1391" s="70"/>
      <c r="OZ1391" s="70"/>
      <c r="PA1391" s="70"/>
      <c r="PB1391" s="70"/>
      <c r="PC1391" s="70"/>
      <c r="PD1391" s="70"/>
      <c r="PE1391" s="70"/>
      <c r="PF1391" s="70"/>
      <c r="PG1391" s="70"/>
      <c r="PH1391" s="70"/>
      <c r="PI1391" s="70"/>
      <c r="PJ1391" s="70"/>
      <c r="PK1391" s="70"/>
      <c r="PL1391" s="70"/>
      <c r="PM1391" s="70"/>
      <c r="PN1391" s="70"/>
      <c r="PO1391" s="70"/>
      <c r="PP1391" s="70"/>
      <c r="PQ1391" s="70"/>
      <c r="PR1391" s="70"/>
      <c r="PS1391" s="70"/>
      <c r="PT1391" s="70"/>
      <c r="PU1391" s="70"/>
      <c r="PV1391" s="70"/>
      <c r="PW1391" s="70"/>
      <c r="PX1391" s="70"/>
      <c r="PY1391" s="70"/>
      <c r="PZ1391" s="70"/>
      <c r="QA1391" s="70"/>
      <c r="QB1391" s="70"/>
      <c r="QC1391" s="70"/>
      <c r="QD1391" s="70"/>
      <c r="QE1391" s="70"/>
      <c r="QF1391" s="70"/>
      <c r="QG1391" s="70"/>
      <c r="QH1391" s="70"/>
      <c r="QI1391" s="70"/>
      <c r="QJ1391" s="70"/>
      <c r="QK1391" s="70"/>
      <c r="QL1391" s="70"/>
      <c r="QM1391" s="70"/>
      <c r="QN1391" s="70"/>
      <c r="QO1391" s="70"/>
      <c r="QP1391" s="70"/>
      <c r="QQ1391" s="70"/>
      <c r="QR1391" s="70"/>
      <c r="QS1391" s="70"/>
      <c r="QT1391" s="70"/>
      <c r="QU1391" s="70"/>
      <c r="QV1391" s="70"/>
      <c r="QW1391" s="70"/>
      <c r="QX1391" s="70"/>
      <c r="QY1391" s="70"/>
      <c r="QZ1391" s="70"/>
      <c r="RA1391" s="70"/>
      <c r="RB1391" s="70"/>
      <c r="RC1391" s="70"/>
      <c r="RD1391" s="70"/>
      <c r="RE1391" s="70"/>
      <c r="RF1391" s="70"/>
      <c r="RG1391" s="70"/>
      <c r="RH1391" s="70"/>
      <c r="RI1391" s="70"/>
      <c r="RJ1391" s="70"/>
      <c r="RK1391" s="70"/>
      <c r="RL1391" s="70"/>
      <c r="RM1391" s="70"/>
      <c r="RN1391" s="70"/>
      <c r="RO1391" s="70"/>
      <c r="RP1391" s="70"/>
      <c r="RQ1391" s="70"/>
      <c r="RR1391" s="70"/>
      <c r="RS1391" s="70"/>
      <c r="RT1391" s="70"/>
      <c r="RU1391" s="70"/>
      <c r="RV1391" s="70"/>
      <c r="RW1391" s="70"/>
      <c r="RX1391" s="70"/>
      <c r="RY1391" s="70"/>
      <c r="RZ1391" s="70"/>
      <c r="SA1391" s="70"/>
      <c r="SB1391" s="70"/>
      <c r="SC1391" s="70"/>
      <c r="SD1391" s="70"/>
      <c r="SE1391" s="70"/>
      <c r="SF1391" s="70"/>
      <c r="SG1391" s="70"/>
      <c r="SH1391" s="70"/>
      <c r="SI1391" s="70"/>
      <c r="SJ1391" s="70"/>
      <c r="SK1391" s="70"/>
      <c r="SL1391" s="70"/>
      <c r="SM1391" s="70"/>
      <c r="SN1391" s="70"/>
      <c r="SO1391" s="70"/>
      <c r="SP1391" s="70"/>
      <c r="SQ1391" s="70"/>
      <c r="SR1391" s="70"/>
      <c r="SS1391" s="70"/>
      <c r="ST1391" s="70"/>
      <c r="SU1391" s="70"/>
      <c r="SV1391" s="70"/>
      <c r="SW1391" s="70"/>
      <c r="SX1391" s="70"/>
      <c r="SY1391" s="70"/>
      <c r="SZ1391" s="70"/>
    </row>
    <row r="1392" spans="1:520" ht="16.5" customHeight="1" x14ac:dyDescent="0.2">
      <c r="A1392" s="20">
        <v>784</v>
      </c>
      <c r="B1392" s="20" t="s">
        <v>62</v>
      </c>
      <c r="C1392" s="20" t="s">
        <v>936</v>
      </c>
      <c r="D1392" s="20" t="s">
        <v>38</v>
      </c>
      <c r="E1392" s="20" t="s">
        <v>1345</v>
      </c>
      <c r="F1392" s="22" t="s">
        <v>970</v>
      </c>
      <c r="G1392" s="20" t="s">
        <v>84</v>
      </c>
      <c r="H1392" s="20" t="s">
        <v>35</v>
      </c>
      <c r="I1392" s="20" t="s">
        <v>81</v>
      </c>
      <c r="J1392" s="22" t="s">
        <v>936</v>
      </c>
      <c r="K1392" s="20"/>
      <c r="L1392" s="20"/>
      <c r="M1392" s="20"/>
      <c r="N1392" s="20"/>
      <c r="O1392" s="23"/>
      <c r="P1392" s="23">
        <v>3154000</v>
      </c>
      <c r="Q1392" s="24">
        <v>1</v>
      </c>
      <c r="R1392" s="25">
        <v>45901</v>
      </c>
      <c r="S1392" s="20" t="s">
        <v>83</v>
      </c>
      <c r="T1392" s="26">
        <f t="shared" si="23"/>
        <v>3154000</v>
      </c>
      <c r="U1392" s="27" t="s">
        <v>100</v>
      </c>
      <c r="V1392" s="27" t="s">
        <v>100</v>
      </c>
      <c r="W1392" s="70"/>
      <c r="X1392" s="70"/>
      <c r="Y1392" s="70"/>
      <c r="Z1392" s="70"/>
      <c r="AA1392" s="70"/>
      <c r="AB1392" s="70"/>
      <c r="AC1392" s="70"/>
      <c r="AD1392" s="70"/>
      <c r="AE1392" s="70"/>
      <c r="AF1392" s="70"/>
      <c r="AG1392" s="70"/>
      <c r="AH1392" s="70"/>
      <c r="AI1392" s="70"/>
      <c r="AJ1392" s="70"/>
      <c r="AK1392" s="70"/>
      <c r="AL1392" s="70"/>
      <c r="AM1392" s="70"/>
      <c r="AN1392" s="70"/>
      <c r="AO1392" s="70"/>
      <c r="AP1392" s="70"/>
      <c r="AQ1392" s="70"/>
      <c r="AR1392" s="70"/>
      <c r="AS1392" s="70"/>
      <c r="AT1392" s="70"/>
      <c r="AU1392" s="70"/>
      <c r="AV1392" s="70"/>
      <c r="AW1392" s="70"/>
      <c r="AX1392" s="70"/>
      <c r="AY1392" s="70"/>
      <c r="AZ1392" s="70"/>
      <c r="BA1392" s="70"/>
      <c r="BB1392" s="70"/>
      <c r="BC1392" s="70"/>
      <c r="BD1392" s="70"/>
      <c r="BE1392" s="70"/>
      <c r="BF1392" s="70"/>
      <c r="BG1392" s="70"/>
      <c r="BH1392" s="70"/>
      <c r="BI1392" s="70"/>
      <c r="BJ1392" s="70"/>
      <c r="BK1392" s="70"/>
      <c r="BL1392" s="70"/>
      <c r="BM1392" s="70"/>
      <c r="BN1392" s="70"/>
      <c r="BO1392" s="70"/>
      <c r="BP1392" s="70"/>
      <c r="BQ1392" s="70"/>
      <c r="BR1392" s="70"/>
      <c r="BS1392" s="70"/>
      <c r="BT1392" s="70"/>
      <c r="BU1392" s="70"/>
      <c r="BV1392" s="70"/>
      <c r="BW1392" s="70"/>
      <c r="BX1392" s="70"/>
      <c r="BY1392" s="70"/>
      <c r="BZ1392" s="70"/>
      <c r="CA1392" s="70"/>
      <c r="CB1392" s="70"/>
      <c r="CC1392" s="70"/>
      <c r="CD1392" s="70"/>
      <c r="CE1392" s="70"/>
      <c r="CF1392" s="70"/>
      <c r="CG1392" s="70"/>
      <c r="CH1392" s="70"/>
      <c r="CI1392" s="70"/>
      <c r="CJ1392" s="70"/>
      <c r="CK1392" s="70"/>
      <c r="CL1392" s="70"/>
      <c r="CM1392" s="70"/>
      <c r="CN1392" s="70"/>
      <c r="CO1392" s="70"/>
      <c r="CP1392" s="70"/>
      <c r="CQ1392" s="70"/>
      <c r="CR1392" s="70"/>
      <c r="CS1392" s="70"/>
      <c r="CT1392" s="70"/>
      <c r="CU1392" s="70"/>
      <c r="CV1392" s="70"/>
      <c r="CW1392" s="70"/>
      <c r="CX1392" s="70"/>
      <c r="CY1392" s="70"/>
      <c r="CZ1392" s="70"/>
      <c r="DA1392" s="70"/>
      <c r="DB1392" s="70"/>
      <c r="DC1392" s="70"/>
      <c r="DD1392" s="70"/>
      <c r="DE1392" s="70"/>
      <c r="DF1392" s="70"/>
      <c r="DG1392" s="70"/>
      <c r="DH1392" s="70"/>
      <c r="DI1392" s="70"/>
      <c r="DJ1392" s="70"/>
      <c r="DK1392" s="70"/>
      <c r="DL1392" s="70"/>
      <c r="DM1392" s="70"/>
      <c r="DN1392" s="70"/>
      <c r="DO1392" s="70"/>
      <c r="DP1392" s="70"/>
      <c r="DQ1392" s="70"/>
      <c r="DR1392" s="70"/>
      <c r="DS1392" s="70"/>
      <c r="DT1392" s="70"/>
      <c r="DU1392" s="70"/>
      <c r="DV1392" s="70"/>
      <c r="DW1392" s="70"/>
      <c r="DX1392" s="70"/>
      <c r="DY1392" s="70"/>
      <c r="DZ1392" s="70"/>
      <c r="EA1392" s="70"/>
      <c r="EB1392" s="70"/>
      <c r="EC1392" s="70"/>
      <c r="ED1392" s="70"/>
      <c r="EE1392" s="70"/>
      <c r="EF1392" s="70"/>
      <c r="EG1392" s="70"/>
      <c r="EH1392" s="70"/>
      <c r="EI1392" s="70"/>
      <c r="EJ1392" s="70"/>
      <c r="EK1392" s="70"/>
      <c r="EL1392" s="70"/>
      <c r="EM1392" s="70"/>
      <c r="EN1392" s="70"/>
      <c r="EO1392" s="70"/>
      <c r="EP1392" s="70"/>
      <c r="EQ1392" s="70"/>
      <c r="ER1392" s="70"/>
      <c r="ES1392" s="70"/>
      <c r="ET1392" s="70"/>
      <c r="EU1392" s="70"/>
      <c r="EV1392" s="70"/>
      <c r="EW1392" s="70"/>
      <c r="EX1392" s="70"/>
      <c r="EY1392" s="70"/>
      <c r="EZ1392" s="70"/>
      <c r="FA1392" s="70"/>
      <c r="FB1392" s="70"/>
      <c r="FC1392" s="70"/>
      <c r="FD1392" s="70"/>
      <c r="FE1392" s="70"/>
      <c r="FF1392" s="70"/>
      <c r="FG1392" s="70"/>
      <c r="FH1392" s="70"/>
      <c r="FI1392" s="70"/>
      <c r="FJ1392" s="70"/>
      <c r="FK1392" s="70"/>
      <c r="FL1392" s="70"/>
      <c r="FM1392" s="70"/>
      <c r="FN1392" s="70"/>
      <c r="FO1392" s="70"/>
      <c r="FP1392" s="70"/>
      <c r="FQ1392" s="70"/>
      <c r="FR1392" s="70"/>
      <c r="FS1392" s="70"/>
      <c r="FT1392" s="70"/>
      <c r="FU1392" s="70"/>
      <c r="FV1392" s="70"/>
      <c r="FW1392" s="70"/>
      <c r="FX1392" s="70"/>
      <c r="FY1392" s="70"/>
      <c r="FZ1392" s="70"/>
      <c r="GA1392" s="70"/>
      <c r="GB1392" s="70"/>
      <c r="GC1392" s="70"/>
      <c r="GD1392" s="70"/>
      <c r="GE1392" s="70"/>
      <c r="GF1392" s="70"/>
      <c r="GG1392" s="70"/>
      <c r="GH1392" s="70"/>
      <c r="GI1392" s="70"/>
      <c r="GJ1392" s="70"/>
      <c r="GK1392" s="70"/>
      <c r="GL1392" s="70"/>
      <c r="GM1392" s="70"/>
      <c r="GN1392" s="70"/>
      <c r="GO1392" s="70"/>
      <c r="GP1392" s="70"/>
      <c r="GQ1392" s="70"/>
      <c r="GR1392" s="70"/>
      <c r="GS1392" s="70"/>
      <c r="GT1392" s="70"/>
      <c r="GU1392" s="70"/>
      <c r="GV1392" s="70"/>
      <c r="GW1392" s="70"/>
      <c r="GX1392" s="70"/>
      <c r="GY1392" s="70"/>
      <c r="GZ1392" s="70"/>
      <c r="HA1392" s="70"/>
      <c r="HB1392" s="70"/>
      <c r="HC1392" s="70"/>
      <c r="HD1392" s="70"/>
      <c r="HE1392" s="70"/>
      <c r="HF1392" s="70"/>
      <c r="HG1392" s="70"/>
      <c r="HH1392" s="70"/>
      <c r="HI1392" s="70"/>
      <c r="HJ1392" s="70"/>
      <c r="HK1392" s="70"/>
      <c r="HL1392" s="70"/>
      <c r="HM1392" s="70"/>
      <c r="HN1392" s="70"/>
      <c r="HO1392" s="70"/>
      <c r="HP1392" s="70"/>
      <c r="HQ1392" s="70"/>
      <c r="HR1392" s="70"/>
      <c r="HS1392" s="70"/>
      <c r="HT1392" s="70"/>
      <c r="HU1392" s="70"/>
      <c r="HV1392" s="70"/>
      <c r="HW1392" s="70"/>
      <c r="HX1392" s="70"/>
      <c r="HY1392" s="70"/>
      <c r="HZ1392" s="70"/>
      <c r="IA1392" s="70"/>
      <c r="IB1392" s="70"/>
      <c r="IC1392" s="70"/>
      <c r="ID1392" s="70"/>
      <c r="IE1392" s="70"/>
      <c r="IF1392" s="70"/>
      <c r="IG1392" s="70"/>
      <c r="IH1392" s="70"/>
      <c r="II1392" s="70"/>
      <c r="IJ1392" s="70"/>
      <c r="IK1392" s="70"/>
      <c r="IL1392" s="70"/>
      <c r="IM1392" s="70"/>
      <c r="IN1392" s="70"/>
      <c r="IO1392" s="70"/>
      <c r="IP1392" s="70"/>
      <c r="IQ1392" s="70"/>
      <c r="IR1392" s="70"/>
      <c r="IS1392" s="70"/>
      <c r="IT1392" s="70"/>
      <c r="IU1392" s="70"/>
      <c r="IV1392" s="70"/>
      <c r="IW1392" s="70"/>
      <c r="IX1392" s="70"/>
      <c r="IY1392" s="70"/>
      <c r="IZ1392" s="70"/>
      <c r="JA1392" s="70"/>
      <c r="JB1392" s="70"/>
      <c r="JC1392" s="70"/>
      <c r="JD1392" s="70"/>
      <c r="JE1392" s="70"/>
      <c r="JF1392" s="70"/>
      <c r="JG1392" s="70"/>
      <c r="JH1392" s="70"/>
      <c r="JI1392" s="70"/>
      <c r="JJ1392" s="70"/>
      <c r="JK1392" s="70"/>
      <c r="JL1392" s="70"/>
      <c r="JM1392" s="70"/>
      <c r="JN1392" s="70"/>
      <c r="JO1392" s="70"/>
      <c r="JP1392" s="70"/>
      <c r="JQ1392" s="70"/>
      <c r="JR1392" s="70"/>
      <c r="JS1392" s="70"/>
      <c r="JT1392" s="70"/>
      <c r="JU1392" s="70"/>
      <c r="JV1392" s="70"/>
      <c r="JW1392" s="70"/>
      <c r="JX1392" s="70"/>
      <c r="JY1392" s="70"/>
      <c r="JZ1392" s="70"/>
      <c r="KA1392" s="70"/>
      <c r="KB1392" s="70"/>
      <c r="KC1392" s="70"/>
      <c r="KD1392" s="70"/>
      <c r="KE1392" s="70"/>
      <c r="KF1392" s="70"/>
      <c r="KG1392" s="70"/>
      <c r="KH1392" s="70"/>
      <c r="KI1392" s="70"/>
      <c r="KJ1392" s="70"/>
      <c r="KK1392" s="70"/>
      <c r="KL1392" s="70"/>
      <c r="KM1392" s="70"/>
      <c r="KN1392" s="70"/>
      <c r="KO1392" s="70"/>
      <c r="KP1392" s="70"/>
      <c r="KQ1392" s="70"/>
      <c r="KR1392" s="70"/>
      <c r="KS1392" s="70"/>
      <c r="KT1392" s="70"/>
      <c r="KU1392" s="70"/>
      <c r="KV1392" s="70"/>
      <c r="KW1392" s="70"/>
      <c r="KX1392" s="70"/>
      <c r="KY1392" s="70"/>
      <c r="KZ1392" s="70"/>
      <c r="LA1392" s="70"/>
      <c r="LB1392" s="70"/>
      <c r="LC1392" s="70"/>
      <c r="LD1392" s="70"/>
      <c r="LE1392" s="70"/>
      <c r="LF1392" s="70"/>
      <c r="LG1392" s="70"/>
      <c r="LH1392" s="70"/>
      <c r="LI1392" s="70"/>
      <c r="LJ1392" s="70"/>
      <c r="LK1392" s="70"/>
      <c r="LL1392" s="70"/>
      <c r="LM1392" s="70"/>
      <c r="LN1392" s="70"/>
      <c r="LO1392" s="70"/>
      <c r="LP1392" s="70"/>
      <c r="LQ1392" s="70"/>
      <c r="LR1392" s="70"/>
      <c r="LS1392" s="70"/>
      <c r="LT1392" s="70"/>
      <c r="LU1392" s="70"/>
      <c r="LV1392" s="70"/>
      <c r="LW1392" s="70"/>
      <c r="LX1392" s="70"/>
      <c r="LY1392" s="70"/>
      <c r="LZ1392" s="70"/>
      <c r="MA1392" s="70"/>
      <c r="MB1392" s="70"/>
      <c r="MC1392" s="70"/>
      <c r="MD1392" s="70"/>
      <c r="ME1392" s="70"/>
      <c r="MF1392" s="70"/>
      <c r="MG1392" s="70"/>
      <c r="MH1392" s="70"/>
      <c r="MI1392" s="70"/>
      <c r="MJ1392" s="70"/>
      <c r="MK1392" s="70"/>
      <c r="ML1392" s="70"/>
      <c r="MM1392" s="70"/>
      <c r="MN1392" s="70"/>
      <c r="MO1392" s="70"/>
      <c r="MP1392" s="70"/>
      <c r="MQ1392" s="70"/>
      <c r="MR1392" s="70"/>
      <c r="MS1392" s="70"/>
      <c r="MT1392" s="70"/>
      <c r="MU1392" s="70"/>
      <c r="MV1392" s="70"/>
      <c r="MW1392" s="70"/>
      <c r="MX1392" s="70"/>
      <c r="MY1392" s="70"/>
      <c r="MZ1392" s="70"/>
      <c r="NA1392" s="70"/>
      <c r="NB1392" s="70"/>
      <c r="NC1392" s="70"/>
      <c r="ND1392" s="70"/>
      <c r="NE1392" s="70"/>
      <c r="NF1392" s="70"/>
      <c r="NG1392" s="70"/>
      <c r="NH1392" s="70"/>
      <c r="NI1392" s="70"/>
      <c r="NJ1392" s="70"/>
      <c r="NK1392" s="70"/>
      <c r="NL1392" s="70"/>
      <c r="NM1392" s="70"/>
      <c r="NN1392" s="70"/>
      <c r="NO1392" s="70"/>
      <c r="NP1392" s="70"/>
      <c r="NQ1392" s="70"/>
      <c r="NR1392" s="70"/>
      <c r="NS1392" s="70"/>
      <c r="NT1392" s="70"/>
      <c r="NU1392" s="70"/>
      <c r="NV1392" s="70"/>
      <c r="NW1392" s="70"/>
      <c r="NX1392" s="70"/>
      <c r="NY1392" s="70"/>
      <c r="NZ1392" s="70"/>
      <c r="OA1392" s="70"/>
      <c r="OB1392" s="70"/>
      <c r="OC1392" s="70"/>
      <c r="OD1392" s="70"/>
      <c r="OE1392" s="70"/>
      <c r="OF1392" s="70"/>
      <c r="OG1392" s="70"/>
      <c r="OH1392" s="70"/>
      <c r="OI1392" s="70"/>
      <c r="OJ1392" s="70"/>
      <c r="OK1392" s="70"/>
      <c r="OL1392" s="70"/>
      <c r="OM1392" s="70"/>
      <c r="ON1392" s="70"/>
      <c r="OO1392" s="70"/>
      <c r="OP1392" s="70"/>
      <c r="OQ1392" s="70"/>
      <c r="OR1392" s="70"/>
      <c r="OS1392" s="70"/>
      <c r="OT1392" s="70"/>
      <c r="OU1392" s="70"/>
      <c r="OV1392" s="70"/>
      <c r="OW1392" s="70"/>
      <c r="OX1392" s="70"/>
      <c r="OY1392" s="70"/>
      <c r="OZ1392" s="70"/>
      <c r="PA1392" s="70"/>
      <c r="PB1392" s="70"/>
      <c r="PC1392" s="70"/>
      <c r="PD1392" s="70"/>
      <c r="PE1392" s="70"/>
      <c r="PF1392" s="70"/>
      <c r="PG1392" s="70"/>
      <c r="PH1392" s="70"/>
      <c r="PI1392" s="70"/>
      <c r="PJ1392" s="70"/>
      <c r="PK1392" s="70"/>
      <c r="PL1392" s="70"/>
      <c r="PM1392" s="70"/>
      <c r="PN1392" s="70"/>
      <c r="PO1392" s="70"/>
      <c r="PP1392" s="70"/>
      <c r="PQ1392" s="70"/>
      <c r="PR1392" s="70"/>
      <c r="PS1392" s="70"/>
      <c r="PT1392" s="70"/>
      <c r="PU1392" s="70"/>
      <c r="PV1392" s="70"/>
      <c r="PW1392" s="70"/>
      <c r="PX1392" s="70"/>
      <c r="PY1392" s="70"/>
      <c r="PZ1392" s="70"/>
      <c r="QA1392" s="70"/>
      <c r="QB1392" s="70"/>
      <c r="QC1392" s="70"/>
      <c r="QD1392" s="70"/>
      <c r="QE1392" s="70"/>
      <c r="QF1392" s="70"/>
      <c r="QG1392" s="70"/>
      <c r="QH1392" s="70"/>
      <c r="QI1392" s="70"/>
      <c r="QJ1392" s="70"/>
      <c r="QK1392" s="70"/>
      <c r="QL1392" s="70"/>
      <c r="QM1392" s="70"/>
      <c r="QN1392" s="70"/>
      <c r="QO1392" s="70"/>
      <c r="QP1392" s="70"/>
      <c r="QQ1392" s="70"/>
      <c r="QR1392" s="70"/>
      <c r="QS1392" s="70"/>
      <c r="QT1392" s="70"/>
      <c r="QU1392" s="70"/>
      <c r="QV1392" s="70"/>
      <c r="QW1392" s="70"/>
      <c r="QX1392" s="70"/>
      <c r="QY1392" s="70"/>
      <c r="QZ1392" s="70"/>
      <c r="RA1392" s="70"/>
      <c r="RB1392" s="70"/>
      <c r="RC1392" s="70"/>
      <c r="RD1392" s="70"/>
      <c r="RE1392" s="70"/>
      <c r="RF1392" s="70"/>
      <c r="RG1392" s="70"/>
      <c r="RH1392" s="70"/>
      <c r="RI1392" s="70"/>
      <c r="RJ1392" s="70"/>
      <c r="RK1392" s="70"/>
      <c r="RL1392" s="70"/>
      <c r="RM1392" s="70"/>
      <c r="RN1392" s="70"/>
      <c r="RO1392" s="70"/>
      <c r="RP1392" s="70"/>
      <c r="RQ1392" s="70"/>
      <c r="RR1392" s="70"/>
      <c r="RS1392" s="70"/>
      <c r="RT1392" s="70"/>
      <c r="RU1392" s="70"/>
      <c r="RV1392" s="70"/>
      <c r="RW1392" s="70"/>
      <c r="RX1392" s="70"/>
      <c r="RY1392" s="70"/>
      <c r="RZ1392" s="70"/>
      <c r="SA1392" s="70"/>
      <c r="SB1392" s="70"/>
      <c r="SC1392" s="70"/>
      <c r="SD1392" s="70"/>
      <c r="SE1392" s="70"/>
      <c r="SF1392" s="70"/>
      <c r="SG1392" s="70"/>
      <c r="SH1392" s="70"/>
      <c r="SI1392" s="70"/>
      <c r="SJ1392" s="70"/>
      <c r="SK1392" s="70"/>
      <c r="SL1392" s="70"/>
      <c r="SM1392" s="70"/>
      <c r="SN1392" s="70"/>
      <c r="SO1392" s="70"/>
      <c r="SP1392" s="70"/>
      <c r="SQ1392" s="70"/>
      <c r="SR1392" s="70"/>
      <c r="SS1392" s="70"/>
      <c r="ST1392" s="70"/>
      <c r="SU1392" s="70"/>
      <c r="SV1392" s="70"/>
      <c r="SW1392" s="70"/>
      <c r="SX1392" s="70"/>
      <c r="SY1392" s="70"/>
      <c r="SZ1392" s="70"/>
    </row>
    <row r="1393" spans="1:520" ht="16.5" customHeight="1" x14ac:dyDescent="0.2">
      <c r="A1393" s="20">
        <v>785</v>
      </c>
      <c r="B1393" s="20" t="s">
        <v>62</v>
      </c>
      <c r="C1393" s="20" t="s">
        <v>936</v>
      </c>
      <c r="D1393" s="20" t="s">
        <v>38</v>
      </c>
      <c r="E1393" s="20" t="s">
        <v>1345</v>
      </c>
      <c r="F1393" s="22" t="s">
        <v>970</v>
      </c>
      <c r="G1393" s="20" t="s">
        <v>84</v>
      </c>
      <c r="H1393" s="20" t="s">
        <v>35</v>
      </c>
      <c r="I1393" s="20" t="s">
        <v>81</v>
      </c>
      <c r="J1393" s="22" t="s">
        <v>936</v>
      </c>
      <c r="K1393" s="20"/>
      <c r="L1393" s="20"/>
      <c r="M1393" s="20"/>
      <c r="N1393" s="20"/>
      <c r="O1393" s="23"/>
      <c r="P1393" s="23">
        <v>3154000</v>
      </c>
      <c r="Q1393" s="24">
        <v>1</v>
      </c>
      <c r="R1393" s="25">
        <v>45931</v>
      </c>
      <c r="S1393" s="20" t="s">
        <v>83</v>
      </c>
      <c r="T1393" s="26">
        <f t="shared" si="23"/>
        <v>3154000</v>
      </c>
      <c r="U1393" s="27" t="s">
        <v>100</v>
      </c>
      <c r="V1393" s="27" t="s">
        <v>100</v>
      </c>
      <c r="W1393" s="70"/>
      <c r="X1393" s="70"/>
      <c r="Y1393" s="70"/>
      <c r="Z1393" s="70"/>
      <c r="AA1393" s="70"/>
      <c r="AB1393" s="70"/>
      <c r="AC1393" s="70"/>
      <c r="AD1393" s="70"/>
      <c r="AE1393" s="70"/>
      <c r="AF1393" s="70"/>
      <c r="AG1393" s="70"/>
      <c r="AH1393" s="70"/>
      <c r="AI1393" s="70"/>
      <c r="AJ1393" s="70"/>
      <c r="AK1393" s="70"/>
      <c r="AL1393" s="70"/>
      <c r="AM1393" s="70"/>
      <c r="AN1393" s="70"/>
      <c r="AO1393" s="70"/>
      <c r="AP1393" s="70"/>
      <c r="AQ1393" s="70"/>
      <c r="AR1393" s="70"/>
      <c r="AS1393" s="70"/>
      <c r="AT1393" s="70"/>
      <c r="AU1393" s="70"/>
      <c r="AV1393" s="70"/>
      <c r="AW1393" s="70"/>
      <c r="AX1393" s="70"/>
      <c r="AY1393" s="70"/>
      <c r="AZ1393" s="70"/>
      <c r="BA1393" s="70"/>
      <c r="BB1393" s="70"/>
      <c r="BC1393" s="70"/>
      <c r="BD1393" s="70"/>
      <c r="BE1393" s="70"/>
      <c r="BF1393" s="70"/>
      <c r="BG1393" s="70"/>
      <c r="BH1393" s="70"/>
      <c r="BI1393" s="70"/>
      <c r="BJ1393" s="70"/>
      <c r="BK1393" s="70"/>
      <c r="BL1393" s="70"/>
      <c r="BM1393" s="70"/>
      <c r="BN1393" s="70"/>
      <c r="BO1393" s="70"/>
      <c r="BP1393" s="70"/>
      <c r="BQ1393" s="70"/>
      <c r="BR1393" s="70"/>
      <c r="BS1393" s="70"/>
      <c r="BT1393" s="70"/>
      <c r="BU1393" s="70"/>
      <c r="BV1393" s="70"/>
      <c r="BW1393" s="70"/>
      <c r="BX1393" s="70"/>
      <c r="BY1393" s="70"/>
      <c r="BZ1393" s="70"/>
      <c r="CA1393" s="70"/>
      <c r="CB1393" s="70"/>
      <c r="CC1393" s="70"/>
      <c r="CD1393" s="70"/>
      <c r="CE1393" s="70"/>
      <c r="CF1393" s="70"/>
      <c r="CG1393" s="70"/>
      <c r="CH1393" s="70"/>
      <c r="CI1393" s="70"/>
      <c r="CJ1393" s="70"/>
      <c r="CK1393" s="70"/>
      <c r="CL1393" s="70"/>
      <c r="CM1393" s="70"/>
      <c r="CN1393" s="70"/>
      <c r="CO1393" s="70"/>
      <c r="CP1393" s="70"/>
      <c r="CQ1393" s="70"/>
      <c r="CR1393" s="70"/>
      <c r="CS1393" s="70"/>
      <c r="CT1393" s="70"/>
      <c r="CU1393" s="70"/>
      <c r="CV1393" s="70"/>
      <c r="CW1393" s="70"/>
      <c r="CX1393" s="70"/>
      <c r="CY1393" s="70"/>
      <c r="CZ1393" s="70"/>
      <c r="DA1393" s="70"/>
      <c r="DB1393" s="70"/>
      <c r="DC1393" s="70"/>
      <c r="DD1393" s="70"/>
      <c r="DE1393" s="70"/>
      <c r="DF1393" s="70"/>
      <c r="DG1393" s="70"/>
      <c r="DH1393" s="70"/>
      <c r="DI1393" s="70"/>
      <c r="DJ1393" s="70"/>
      <c r="DK1393" s="70"/>
      <c r="DL1393" s="70"/>
      <c r="DM1393" s="70"/>
      <c r="DN1393" s="70"/>
      <c r="DO1393" s="70"/>
      <c r="DP1393" s="70"/>
      <c r="DQ1393" s="70"/>
      <c r="DR1393" s="70"/>
      <c r="DS1393" s="70"/>
      <c r="DT1393" s="70"/>
      <c r="DU1393" s="70"/>
      <c r="DV1393" s="70"/>
      <c r="DW1393" s="70"/>
      <c r="DX1393" s="70"/>
      <c r="DY1393" s="70"/>
      <c r="DZ1393" s="70"/>
      <c r="EA1393" s="70"/>
      <c r="EB1393" s="70"/>
      <c r="EC1393" s="70"/>
      <c r="ED1393" s="70"/>
      <c r="EE1393" s="70"/>
      <c r="EF1393" s="70"/>
      <c r="EG1393" s="70"/>
      <c r="EH1393" s="70"/>
      <c r="EI1393" s="70"/>
      <c r="EJ1393" s="70"/>
      <c r="EK1393" s="70"/>
      <c r="EL1393" s="70"/>
      <c r="EM1393" s="70"/>
      <c r="EN1393" s="70"/>
      <c r="EO1393" s="70"/>
      <c r="EP1393" s="70"/>
      <c r="EQ1393" s="70"/>
      <c r="ER1393" s="70"/>
      <c r="ES1393" s="70"/>
      <c r="ET1393" s="70"/>
      <c r="EU1393" s="70"/>
      <c r="EV1393" s="70"/>
      <c r="EW1393" s="70"/>
      <c r="EX1393" s="70"/>
      <c r="EY1393" s="70"/>
      <c r="EZ1393" s="70"/>
      <c r="FA1393" s="70"/>
      <c r="FB1393" s="70"/>
      <c r="FC1393" s="70"/>
      <c r="FD1393" s="70"/>
      <c r="FE1393" s="70"/>
      <c r="FF1393" s="70"/>
      <c r="FG1393" s="70"/>
      <c r="FH1393" s="70"/>
      <c r="FI1393" s="70"/>
      <c r="FJ1393" s="70"/>
      <c r="FK1393" s="70"/>
      <c r="FL1393" s="70"/>
      <c r="FM1393" s="70"/>
      <c r="FN1393" s="70"/>
      <c r="FO1393" s="70"/>
      <c r="FP1393" s="70"/>
      <c r="FQ1393" s="70"/>
      <c r="FR1393" s="70"/>
      <c r="FS1393" s="70"/>
      <c r="FT1393" s="70"/>
      <c r="FU1393" s="70"/>
      <c r="FV1393" s="70"/>
      <c r="FW1393" s="70"/>
      <c r="FX1393" s="70"/>
      <c r="FY1393" s="70"/>
      <c r="FZ1393" s="70"/>
      <c r="GA1393" s="70"/>
      <c r="GB1393" s="70"/>
      <c r="GC1393" s="70"/>
      <c r="GD1393" s="70"/>
      <c r="GE1393" s="70"/>
      <c r="GF1393" s="70"/>
      <c r="GG1393" s="70"/>
      <c r="GH1393" s="70"/>
      <c r="GI1393" s="70"/>
      <c r="GJ1393" s="70"/>
      <c r="GK1393" s="70"/>
      <c r="GL1393" s="70"/>
      <c r="GM1393" s="70"/>
      <c r="GN1393" s="70"/>
      <c r="GO1393" s="70"/>
      <c r="GP1393" s="70"/>
      <c r="GQ1393" s="70"/>
      <c r="GR1393" s="70"/>
      <c r="GS1393" s="70"/>
      <c r="GT1393" s="70"/>
      <c r="GU1393" s="70"/>
      <c r="GV1393" s="70"/>
      <c r="GW1393" s="70"/>
      <c r="GX1393" s="70"/>
      <c r="GY1393" s="70"/>
      <c r="GZ1393" s="70"/>
      <c r="HA1393" s="70"/>
      <c r="HB1393" s="70"/>
      <c r="HC1393" s="70"/>
      <c r="HD1393" s="70"/>
      <c r="HE1393" s="70"/>
      <c r="HF1393" s="70"/>
      <c r="HG1393" s="70"/>
      <c r="HH1393" s="70"/>
      <c r="HI1393" s="70"/>
      <c r="HJ1393" s="70"/>
      <c r="HK1393" s="70"/>
      <c r="HL1393" s="70"/>
      <c r="HM1393" s="70"/>
      <c r="HN1393" s="70"/>
      <c r="HO1393" s="70"/>
      <c r="HP1393" s="70"/>
      <c r="HQ1393" s="70"/>
      <c r="HR1393" s="70"/>
      <c r="HS1393" s="70"/>
      <c r="HT1393" s="70"/>
      <c r="HU1393" s="70"/>
      <c r="HV1393" s="70"/>
      <c r="HW1393" s="70"/>
      <c r="HX1393" s="70"/>
      <c r="HY1393" s="70"/>
      <c r="HZ1393" s="70"/>
      <c r="IA1393" s="70"/>
      <c r="IB1393" s="70"/>
      <c r="IC1393" s="70"/>
      <c r="ID1393" s="70"/>
      <c r="IE1393" s="70"/>
      <c r="IF1393" s="70"/>
      <c r="IG1393" s="70"/>
      <c r="IH1393" s="70"/>
      <c r="II1393" s="70"/>
      <c r="IJ1393" s="70"/>
      <c r="IK1393" s="70"/>
      <c r="IL1393" s="70"/>
      <c r="IM1393" s="70"/>
      <c r="IN1393" s="70"/>
      <c r="IO1393" s="70"/>
      <c r="IP1393" s="70"/>
      <c r="IQ1393" s="70"/>
      <c r="IR1393" s="70"/>
      <c r="IS1393" s="70"/>
      <c r="IT1393" s="70"/>
      <c r="IU1393" s="70"/>
      <c r="IV1393" s="70"/>
      <c r="IW1393" s="70"/>
      <c r="IX1393" s="70"/>
      <c r="IY1393" s="70"/>
      <c r="IZ1393" s="70"/>
      <c r="JA1393" s="70"/>
      <c r="JB1393" s="70"/>
      <c r="JC1393" s="70"/>
      <c r="JD1393" s="70"/>
      <c r="JE1393" s="70"/>
      <c r="JF1393" s="70"/>
      <c r="JG1393" s="70"/>
      <c r="JH1393" s="70"/>
      <c r="JI1393" s="70"/>
      <c r="JJ1393" s="70"/>
      <c r="JK1393" s="70"/>
      <c r="JL1393" s="70"/>
      <c r="JM1393" s="70"/>
      <c r="JN1393" s="70"/>
      <c r="JO1393" s="70"/>
      <c r="JP1393" s="70"/>
      <c r="JQ1393" s="70"/>
      <c r="JR1393" s="70"/>
      <c r="JS1393" s="70"/>
      <c r="JT1393" s="70"/>
      <c r="JU1393" s="70"/>
      <c r="JV1393" s="70"/>
      <c r="JW1393" s="70"/>
      <c r="JX1393" s="70"/>
      <c r="JY1393" s="70"/>
      <c r="JZ1393" s="70"/>
      <c r="KA1393" s="70"/>
      <c r="KB1393" s="70"/>
      <c r="KC1393" s="70"/>
      <c r="KD1393" s="70"/>
      <c r="KE1393" s="70"/>
      <c r="KF1393" s="70"/>
      <c r="KG1393" s="70"/>
      <c r="KH1393" s="70"/>
      <c r="KI1393" s="70"/>
      <c r="KJ1393" s="70"/>
      <c r="KK1393" s="70"/>
      <c r="KL1393" s="70"/>
      <c r="KM1393" s="70"/>
      <c r="KN1393" s="70"/>
      <c r="KO1393" s="70"/>
      <c r="KP1393" s="70"/>
      <c r="KQ1393" s="70"/>
      <c r="KR1393" s="70"/>
      <c r="KS1393" s="70"/>
      <c r="KT1393" s="70"/>
      <c r="KU1393" s="70"/>
      <c r="KV1393" s="70"/>
      <c r="KW1393" s="70"/>
      <c r="KX1393" s="70"/>
      <c r="KY1393" s="70"/>
      <c r="KZ1393" s="70"/>
      <c r="LA1393" s="70"/>
      <c r="LB1393" s="70"/>
      <c r="LC1393" s="70"/>
      <c r="LD1393" s="70"/>
      <c r="LE1393" s="70"/>
      <c r="LF1393" s="70"/>
      <c r="LG1393" s="70"/>
      <c r="LH1393" s="70"/>
      <c r="LI1393" s="70"/>
      <c r="LJ1393" s="70"/>
      <c r="LK1393" s="70"/>
      <c r="LL1393" s="70"/>
      <c r="LM1393" s="70"/>
      <c r="LN1393" s="70"/>
      <c r="LO1393" s="70"/>
      <c r="LP1393" s="70"/>
      <c r="LQ1393" s="70"/>
      <c r="LR1393" s="70"/>
      <c r="LS1393" s="70"/>
      <c r="LT1393" s="70"/>
      <c r="LU1393" s="70"/>
      <c r="LV1393" s="70"/>
      <c r="LW1393" s="70"/>
      <c r="LX1393" s="70"/>
      <c r="LY1393" s="70"/>
      <c r="LZ1393" s="70"/>
      <c r="MA1393" s="70"/>
      <c r="MB1393" s="70"/>
      <c r="MC1393" s="70"/>
      <c r="MD1393" s="70"/>
      <c r="ME1393" s="70"/>
      <c r="MF1393" s="70"/>
      <c r="MG1393" s="70"/>
      <c r="MH1393" s="70"/>
      <c r="MI1393" s="70"/>
      <c r="MJ1393" s="70"/>
      <c r="MK1393" s="70"/>
      <c r="ML1393" s="70"/>
      <c r="MM1393" s="70"/>
      <c r="MN1393" s="70"/>
      <c r="MO1393" s="70"/>
      <c r="MP1393" s="70"/>
      <c r="MQ1393" s="70"/>
      <c r="MR1393" s="70"/>
      <c r="MS1393" s="70"/>
      <c r="MT1393" s="70"/>
      <c r="MU1393" s="70"/>
      <c r="MV1393" s="70"/>
      <c r="MW1393" s="70"/>
      <c r="MX1393" s="70"/>
      <c r="MY1393" s="70"/>
      <c r="MZ1393" s="70"/>
      <c r="NA1393" s="70"/>
      <c r="NB1393" s="70"/>
      <c r="NC1393" s="70"/>
      <c r="ND1393" s="70"/>
      <c r="NE1393" s="70"/>
      <c r="NF1393" s="70"/>
      <c r="NG1393" s="70"/>
      <c r="NH1393" s="70"/>
      <c r="NI1393" s="70"/>
      <c r="NJ1393" s="70"/>
      <c r="NK1393" s="70"/>
      <c r="NL1393" s="70"/>
      <c r="NM1393" s="70"/>
      <c r="NN1393" s="70"/>
      <c r="NO1393" s="70"/>
      <c r="NP1393" s="70"/>
      <c r="NQ1393" s="70"/>
      <c r="NR1393" s="70"/>
      <c r="NS1393" s="70"/>
      <c r="NT1393" s="70"/>
      <c r="NU1393" s="70"/>
      <c r="NV1393" s="70"/>
      <c r="NW1393" s="70"/>
      <c r="NX1393" s="70"/>
      <c r="NY1393" s="70"/>
      <c r="NZ1393" s="70"/>
      <c r="OA1393" s="70"/>
      <c r="OB1393" s="70"/>
      <c r="OC1393" s="70"/>
      <c r="OD1393" s="70"/>
      <c r="OE1393" s="70"/>
      <c r="OF1393" s="70"/>
      <c r="OG1393" s="70"/>
      <c r="OH1393" s="70"/>
      <c r="OI1393" s="70"/>
      <c r="OJ1393" s="70"/>
      <c r="OK1393" s="70"/>
      <c r="OL1393" s="70"/>
      <c r="OM1393" s="70"/>
      <c r="ON1393" s="70"/>
      <c r="OO1393" s="70"/>
      <c r="OP1393" s="70"/>
      <c r="OQ1393" s="70"/>
      <c r="OR1393" s="70"/>
      <c r="OS1393" s="70"/>
      <c r="OT1393" s="70"/>
      <c r="OU1393" s="70"/>
      <c r="OV1393" s="70"/>
      <c r="OW1393" s="70"/>
      <c r="OX1393" s="70"/>
      <c r="OY1393" s="70"/>
      <c r="OZ1393" s="70"/>
      <c r="PA1393" s="70"/>
      <c r="PB1393" s="70"/>
      <c r="PC1393" s="70"/>
      <c r="PD1393" s="70"/>
      <c r="PE1393" s="70"/>
      <c r="PF1393" s="70"/>
      <c r="PG1393" s="70"/>
      <c r="PH1393" s="70"/>
      <c r="PI1393" s="70"/>
      <c r="PJ1393" s="70"/>
      <c r="PK1393" s="70"/>
      <c r="PL1393" s="70"/>
      <c r="PM1393" s="70"/>
      <c r="PN1393" s="70"/>
      <c r="PO1393" s="70"/>
      <c r="PP1393" s="70"/>
      <c r="PQ1393" s="70"/>
      <c r="PR1393" s="70"/>
      <c r="PS1393" s="70"/>
      <c r="PT1393" s="70"/>
      <c r="PU1393" s="70"/>
      <c r="PV1393" s="70"/>
      <c r="PW1393" s="70"/>
      <c r="PX1393" s="70"/>
      <c r="PY1393" s="70"/>
      <c r="PZ1393" s="70"/>
      <c r="QA1393" s="70"/>
      <c r="QB1393" s="70"/>
      <c r="QC1393" s="70"/>
      <c r="QD1393" s="70"/>
      <c r="QE1393" s="70"/>
      <c r="QF1393" s="70"/>
      <c r="QG1393" s="70"/>
      <c r="QH1393" s="70"/>
      <c r="QI1393" s="70"/>
      <c r="QJ1393" s="70"/>
      <c r="QK1393" s="70"/>
      <c r="QL1393" s="70"/>
      <c r="QM1393" s="70"/>
      <c r="QN1393" s="70"/>
      <c r="QO1393" s="70"/>
      <c r="QP1393" s="70"/>
      <c r="QQ1393" s="70"/>
      <c r="QR1393" s="70"/>
      <c r="QS1393" s="70"/>
      <c r="QT1393" s="70"/>
      <c r="QU1393" s="70"/>
      <c r="QV1393" s="70"/>
      <c r="QW1393" s="70"/>
      <c r="QX1393" s="70"/>
      <c r="QY1393" s="70"/>
      <c r="QZ1393" s="70"/>
      <c r="RA1393" s="70"/>
      <c r="RB1393" s="70"/>
      <c r="RC1393" s="70"/>
      <c r="RD1393" s="70"/>
      <c r="RE1393" s="70"/>
      <c r="RF1393" s="70"/>
      <c r="RG1393" s="70"/>
      <c r="RH1393" s="70"/>
      <c r="RI1393" s="70"/>
      <c r="RJ1393" s="70"/>
      <c r="RK1393" s="70"/>
      <c r="RL1393" s="70"/>
      <c r="RM1393" s="70"/>
      <c r="RN1393" s="70"/>
      <c r="RO1393" s="70"/>
      <c r="RP1393" s="70"/>
      <c r="RQ1393" s="70"/>
      <c r="RR1393" s="70"/>
      <c r="RS1393" s="70"/>
      <c r="RT1393" s="70"/>
      <c r="RU1393" s="70"/>
      <c r="RV1393" s="70"/>
      <c r="RW1393" s="70"/>
      <c r="RX1393" s="70"/>
      <c r="RY1393" s="70"/>
      <c r="RZ1393" s="70"/>
      <c r="SA1393" s="70"/>
      <c r="SB1393" s="70"/>
      <c r="SC1393" s="70"/>
      <c r="SD1393" s="70"/>
      <c r="SE1393" s="70"/>
      <c r="SF1393" s="70"/>
      <c r="SG1393" s="70"/>
      <c r="SH1393" s="70"/>
      <c r="SI1393" s="70"/>
      <c r="SJ1393" s="70"/>
      <c r="SK1393" s="70"/>
      <c r="SL1393" s="70"/>
      <c r="SM1393" s="70"/>
      <c r="SN1393" s="70"/>
      <c r="SO1393" s="70"/>
      <c r="SP1393" s="70"/>
      <c r="SQ1393" s="70"/>
      <c r="SR1393" s="70"/>
      <c r="SS1393" s="70"/>
      <c r="ST1393" s="70"/>
      <c r="SU1393" s="70"/>
      <c r="SV1393" s="70"/>
      <c r="SW1393" s="70"/>
      <c r="SX1393" s="70"/>
      <c r="SY1393" s="70"/>
      <c r="SZ1393" s="70"/>
    </row>
    <row r="1394" spans="1:520" ht="16.5" customHeight="1" x14ac:dyDescent="0.2">
      <c r="A1394" s="20">
        <v>786</v>
      </c>
      <c r="B1394" s="20" t="s">
        <v>62</v>
      </c>
      <c r="C1394" s="20" t="s">
        <v>936</v>
      </c>
      <c r="D1394" s="20" t="s">
        <v>38</v>
      </c>
      <c r="E1394" s="20" t="s">
        <v>1345</v>
      </c>
      <c r="F1394" s="22" t="s">
        <v>970</v>
      </c>
      <c r="G1394" s="20" t="s">
        <v>84</v>
      </c>
      <c r="H1394" s="20" t="s">
        <v>35</v>
      </c>
      <c r="I1394" s="20" t="s">
        <v>81</v>
      </c>
      <c r="J1394" s="22" t="s">
        <v>936</v>
      </c>
      <c r="K1394" s="20"/>
      <c r="L1394" s="20"/>
      <c r="M1394" s="20"/>
      <c r="N1394" s="20"/>
      <c r="O1394" s="23"/>
      <c r="P1394" s="23">
        <v>3154000</v>
      </c>
      <c r="Q1394" s="24">
        <v>1</v>
      </c>
      <c r="R1394" s="25">
        <v>45962</v>
      </c>
      <c r="S1394" s="20" t="s">
        <v>83</v>
      </c>
      <c r="T1394" s="26">
        <f t="shared" si="23"/>
        <v>3154000</v>
      </c>
      <c r="U1394" s="27" t="s">
        <v>100</v>
      </c>
      <c r="V1394" s="27" t="s">
        <v>100</v>
      </c>
      <c r="W1394" s="70"/>
      <c r="X1394" s="70"/>
      <c r="Y1394" s="70"/>
      <c r="Z1394" s="70"/>
      <c r="AA1394" s="70"/>
      <c r="AB1394" s="70"/>
      <c r="AC1394" s="70"/>
      <c r="AD1394" s="70"/>
      <c r="AE1394" s="70"/>
      <c r="AF1394" s="70"/>
      <c r="AG1394" s="70"/>
      <c r="AH1394" s="70"/>
      <c r="AI1394" s="70"/>
      <c r="AJ1394" s="70"/>
      <c r="AK1394" s="70"/>
      <c r="AL1394" s="70"/>
      <c r="AM1394" s="70"/>
      <c r="AN1394" s="70"/>
      <c r="AO1394" s="70"/>
      <c r="AP1394" s="70"/>
      <c r="AQ1394" s="70"/>
      <c r="AR1394" s="70"/>
      <c r="AS1394" s="70"/>
      <c r="AT1394" s="70"/>
      <c r="AU1394" s="70"/>
      <c r="AV1394" s="70"/>
      <c r="AW1394" s="70"/>
      <c r="AX1394" s="70"/>
      <c r="AY1394" s="70"/>
      <c r="AZ1394" s="70"/>
      <c r="BA1394" s="70"/>
      <c r="BB1394" s="70"/>
      <c r="BC1394" s="70"/>
      <c r="BD1394" s="70"/>
      <c r="BE1394" s="70"/>
      <c r="BF1394" s="70"/>
      <c r="BG1394" s="70"/>
      <c r="BH1394" s="70"/>
      <c r="BI1394" s="70"/>
      <c r="BJ1394" s="70"/>
      <c r="BK1394" s="70"/>
      <c r="BL1394" s="70"/>
      <c r="BM1394" s="70"/>
      <c r="BN1394" s="70"/>
      <c r="BO1394" s="70"/>
      <c r="BP1394" s="70"/>
      <c r="BQ1394" s="70"/>
      <c r="BR1394" s="70"/>
      <c r="BS1394" s="70"/>
      <c r="BT1394" s="70"/>
      <c r="BU1394" s="70"/>
      <c r="BV1394" s="70"/>
      <c r="BW1394" s="70"/>
      <c r="BX1394" s="70"/>
      <c r="BY1394" s="70"/>
      <c r="BZ1394" s="70"/>
      <c r="CA1394" s="70"/>
      <c r="CB1394" s="70"/>
      <c r="CC1394" s="70"/>
      <c r="CD1394" s="70"/>
      <c r="CE1394" s="70"/>
      <c r="CF1394" s="70"/>
      <c r="CG1394" s="70"/>
      <c r="CH1394" s="70"/>
      <c r="CI1394" s="70"/>
      <c r="CJ1394" s="70"/>
      <c r="CK1394" s="70"/>
      <c r="CL1394" s="70"/>
      <c r="CM1394" s="70"/>
      <c r="CN1394" s="70"/>
      <c r="CO1394" s="70"/>
      <c r="CP1394" s="70"/>
      <c r="CQ1394" s="70"/>
      <c r="CR1394" s="70"/>
      <c r="CS1394" s="70"/>
      <c r="CT1394" s="70"/>
      <c r="CU1394" s="70"/>
      <c r="CV1394" s="70"/>
      <c r="CW1394" s="70"/>
      <c r="CX1394" s="70"/>
      <c r="CY1394" s="70"/>
      <c r="CZ1394" s="70"/>
      <c r="DA1394" s="70"/>
      <c r="DB1394" s="70"/>
      <c r="DC1394" s="70"/>
      <c r="DD1394" s="70"/>
      <c r="DE1394" s="70"/>
      <c r="DF1394" s="70"/>
      <c r="DG1394" s="70"/>
      <c r="DH1394" s="70"/>
      <c r="DI1394" s="70"/>
      <c r="DJ1394" s="70"/>
      <c r="DK1394" s="70"/>
      <c r="DL1394" s="70"/>
      <c r="DM1394" s="70"/>
      <c r="DN1394" s="70"/>
      <c r="DO1394" s="70"/>
      <c r="DP1394" s="70"/>
      <c r="DQ1394" s="70"/>
      <c r="DR1394" s="70"/>
      <c r="DS1394" s="70"/>
      <c r="DT1394" s="70"/>
      <c r="DU1394" s="70"/>
      <c r="DV1394" s="70"/>
      <c r="DW1394" s="70"/>
      <c r="DX1394" s="70"/>
      <c r="DY1394" s="70"/>
      <c r="DZ1394" s="70"/>
      <c r="EA1394" s="70"/>
      <c r="EB1394" s="70"/>
      <c r="EC1394" s="70"/>
      <c r="ED1394" s="70"/>
      <c r="EE1394" s="70"/>
      <c r="EF1394" s="70"/>
      <c r="EG1394" s="70"/>
      <c r="EH1394" s="70"/>
      <c r="EI1394" s="70"/>
      <c r="EJ1394" s="70"/>
      <c r="EK1394" s="70"/>
      <c r="EL1394" s="70"/>
      <c r="EM1394" s="70"/>
      <c r="EN1394" s="70"/>
      <c r="EO1394" s="70"/>
      <c r="EP1394" s="70"/>
      <c r="EQ1394" s="70"/>
      <c r="ER1394" s="70"/>
      <c r="ES1394" s="70"/>
      <c r="ET1394" s="70"/>
      <c r="EU1394" s="70"/>
      <c r="EV1394" s="70"/>
      <c r="EW1394" s="70"/>
      <c r="EX1394" s="70"/>
      <c r="EY1394" s="70"/>
      <c r="EZ1394" s="70"/>
      <c r="FA1394" s="70"/>
      <c r="FB1394" s="70"/>
      <c r="FC1394" s="70"/>
      <c r="FD1394" s="70"/>
      <c r="FE1394" s="70"/>
      <c r="FF1394" s="70"/>
      <c r="FG1394" s="70"/>
      <c r="FH1394" s="70"/>
      <c r="FI1394" s="70"/>
      <c r="FJ1394" s="70"/>
      <c r="FK1394" s="70"/>
      <c r="FL1394" s="70"/>
      <c r="FM1394" s="70"/>
      <c r="FN1394" s="70"/>
      <c r="FO1394" s="70"/>
      <c r="FP1394" s="70"/>
      <c r="FQ1394" s="70"/>
      <c r="FR1394" s="70"/>
      <c r="FS1394" s="70"/>
      <c r="FT1394" s="70"/>
      <c r="FU1394" s="70"/>
      <c r="FV1394" s="70"/>
      <c r="FW1394" s="70"/>
      <c r="FX1394" s="70"/>
      <c r="FY1394" s="70"/>
      <c r="FZ1394" s="70"/>
      <c r="GA1394" s="70"/>
      <c r="GB1394" s="70"/>
      <c r="GC1394" s="70"/>
      <c r="GD1394" s="70"/>
      <c r="GE1394" s="70"/>
      <c r="GF1394" s="70"/>
      <c r="GG1394" s="70"/>
      <c r="GH1394" s="70"/>
      <c r="GI1394" s="70"/>
      <c r="GJ1394" s="70"/>
      <c r="GK1394" s="70"/>
      <c r="GL1394" s="70"/>
      <c r="GM1394" s="70"/>
      <c r="GN1394" s="70"/>
      <c r="GO1394" s="70"/>
      <c r="GP1394" s="70"/>
      <c r="GQ1394" s="70"/>
      <c r="GR1394" s="70"/>
      <c r="GS1394" s="70"/>
      <c r="GT1394" s="70"/>
      <c r="GU1394" s="70"/>
      <c r="GV1394" s="70"/>
      <c r="GW1394" s="70"/>
      <c r="GX1394" s="70"/>
      <c r="GY1394" s="70"/>
      <c r="GZ1394" s="70"/>
      <c r="HA1394" s="70"/>
      <c r="HB1394" s="70"/>
      <c r="HC1394" s="70"/>
      <c r="HD1394" s="70"/>
      <c r="HE1394" s="70"/>
      <c r="HF1394" s="70"/>
      <c r="HG1394" s="70"/>
      <c r="HH1394" s="70"/>
      <c r="HI1394" s="70"/>
      <c r="HJ1394" s="70"/>
      <c r="HK1394" s="70"/>
      <c r="HL1394" s="70"/>
      <c r="HM1394" s="70"/>
      <c r="HN1394" s="70"/>
      <c r="HO1394" s="70"/>
      <c r="HP1394" s="70"/>
      <c r="HQ1394" s="70"/>
      <c r="HR1394" s="70"/>
      <c r="HS1394" s="70"/>
      <c r="HT1394" s="70"/>
      <c r="HU1394" s="70"/>
      <c r="HV1394" s="70"/>
      <c r="HW1394" s="70"/>
      <c r="HX1394" s="70"/>
      <c r="HY1394" s="70"/>
      <c r="HZ1394" s="70"/>
      <c r="IA1394" s="70"/>
      <c r="IB1394" s="70"/>
      <c r="IC1394" s="70"/>
      <c r="ID1394" s="70"/>
      <c r="IE1394" s="70"/>
      <c r="IF1394" s="70"/>
      <c r="IG1394" s="70"/>
      <c r="IH1394" s="70"/>
      <c r="II1394" s="70"/>
      <c r="IJ1394" s="70"/>
      <c r="IK1394" s="70"/>
      <c r="IL1394" s="70"/>
      <c r="IM1394" s="70"/>
      <c r="IN1394" s="70"/>
      <c r="IO1394" s="70"/>
      <c r="IP1394" s="70"/>
      <c r="IQ1394" s="70"/>
      <c r="IR1394" s="70"/>
      <c r="IS1394" s="70"/>
      <c r="IT1394" s="70"/>
      <c r="IU1394" s="70"/>
      <c r="IV1394" s="70"/>
      <c r="IW1394" s="70"/>
      <c r="IX1394" s="70"/>
      <c r="IY1394" s="70"/>
      <c r="IZ1394" s="70"/>
      <c r="JA1394" s="70"/>
      <c r="JB1394" s="70"/>
      <c r="JC1394" s="70"/>
      <c r="JD1394" s="70"/>
      <c r="JE1394" s="70"/>
      <c r="JF1394" s="70"/>
      <c r="JG1394" s="70"/>
      <c r="JH1394" s="70"/>
      <c r="JI1394" s="70"/>
      <c r="JJ1394" s="70"/>
      <c r="JK1394" s="70"/>
      <c r="JL1394" s="70"/>
      <c r="JM1394" s="70"/>
      <c r="JN1394" s="70"/>
      <c r="JO1394" s="70"/>
      <c r="JP1394" s="70"/>
      <c r="JQ1394" s="70"/>
      <c r="JR1394" s="70"/>
      <c r="JS1394" s="70"/>
      <c r="JT1394" s="70"/>
      <c r="JU1394" s="70"/>
      <c r="JV1394" s="70"/>
      <c r="JW1394" s="70"/>
      <c r="JX1394" s="70"/>
      <c r="JY1394" s="70"/>
      <c r="JZ1394" s="70"/>
      <c r="KA1394" s="70"/>
      <c r="KB1394" s="70"/>
      <c r="KC1394" s="70"/>
      <c r="KD1394" s="70"/>
      <c r="KE1394" s="70"/>
      <c r="KF1394" s="70"/>
      <c r="KG1394" s="70"/>
      <c r="KH1394" s="70"/>
      <c r="KI1394" s="70"/>
      <c r="KJ1394" s="70"/>
      <c r="KK1394" s="70"/>
      <c r="KL1394" s="70"/>
      <c r="KM1394" s="70"/>
      <c r="KN1394" s="70"/>
      <c r="KO1394" s="70"/>
      <c r="KP1394" s="70"/>
      <c r="KQ1394" s="70"/>
      <c r="KR1394" s="70"/>
      <c r="KS1394" s="70"/>
      <c r="KT1394" s="70"/>
      <c r="KU1394" s="70"/>
      <c r="KV1394" s="70"/>
      <c r="KW1394" s="70"/>
      <c r="KX1394" s="70"/>
      <c r="KY1394" s="70"/>
      <c r="KZ1394" s="70"/>
      <c r="LA1394" s="70"/>
      <c r="LB1394" s="70"/>
      <c r="LC1394" s="70"/>
      <c r="LD1394" s="70"/>
      <c r="LE1394" s="70"/>
      <c r="LF1394" s="70"/>
      <c r="LG1394" s="70"/>
      <c r="LH1394" s="70"/>
      <c r="LI1394" s="70"/>
      <c r="LJ1394" s="70"/>
      <c r="LK1394" s="70"/>
      <c r="LL1394" s="70"/>
      <c r="LM1394" s="70"/>
      <c r="LN1394" s="70"/>
      <c r="LO1394" s="70"/>
      <c r="LP1394" s="70"/>
      <c r="LQ1394" s="70"/>
      <c r="LR1394" s="70"/>
      <c r="LS1394" s="70"/>
      <c r="LT1394" s="70"/>
      <c r="LU1394" s="70"/>
      <c r="LV1394" s="70"/>
      <c r="LW1394" s="70"/>
      <c r="LX1394" s="70"/>
      <c r="LY1394" s="70"/>
      <c r="LZ1394" s="70"/>
      <c r="MA1394" s="70"/>
      <c r="MB1394" s="70"/>
      <c r="MC1394" s="70"/>
      <c r="MD1394" s="70"/>
      <c r="ME1394" s="70"/>
      <c r="MF1394" s="70"/>
      <c r="MG1394" s="70"/>
      <c r="MH1394" s="70"/>
      <c r="MI1394" s="70"/>
      <c r="MJ1394" s="70"/>
      <c r="MK1394" s="70"/>
      <c r="ML1394" s="70"/>
      <c r="MM1394" s="70"/>
      <c r="MN1394" s="70"/>
      <c r="MO1394" s="70"/>
      <c r="MP1394" s="70"/>
      <c r="MQ1394" s="70"/>
      <c r="MR1394" s="70"/>
      <c r="MS1394" s="70"/>
      <c r="MT1394" s="70"/>
      <c r="MU1394" s="70"/>
      <c r="MV1394" s="70"/>
      <c r="MW1394" s="70"/>
      <c r="MX1394" s="70"/>
      <c r="MY1394" s="70"/>
      <c r="MZ1394" s="70"/>
      <c r="NA1394" s="70"/>
      <c r="NB1394" s="70"/>
      <c r="NC1394" s="70"/>
      <c r="ND1394" s="70"/>
      <c r="NE1394" s="70"/>
      <c r="NF1394" s="70"/>
      <c r="NG1394" s="70"/>
      <c r="NH1394" s="70"/>
      <c r="NI1394" s="70"/>
      <c r="NJ1394" s="70"/>
      <c r="NK1394" s="70"/>
      <c r="NL1394" s="70"/>
      <c r="NM1394" s="70"/>
      <c r="NN1394" s="70"/>
      <c r="NO1394" s="70"/>
      <c r="NP1394" s="70"/>
      <c r="NQ1394" s="70"/>
      <c r="NR1394" s="70"/>
      <c r="NS1394" s="70"/>
      <c r="NT1394" s="70"/>
      <c r="NU1394" s="70"/>
      <c r="NV1394" s="70"/>
      <c r="NW1394" s="70"/>
      <c r="NX1394" s="70"/>
      <c r="NY1394" s="70"/>
      <c r="NZ1394" s="70"/>
      <c r="OA1394" s="70"/>
      <c r="OB1394" s="70"/>
      <c r="OC1394" s="70"/>
      <c r="OD1394" s="70"/>
      <c r="OE1394" s="70"/>
      <c r="OF1394" s="70"/>
      <c r="OG1394" s="70"/>
      <c r="OH1394" s="70"/>
      <c r="OI1394" s="70"/>
      <c r="OJ1394" s="70"/>
      <c r="OK1394" s="70"/>
      <c r="OL1394" s="70"/>
      <c r="OM1394" s="70"/>
      <c r="ON1394" s="70"/>
      <c r="OO1394" s="70"/>
      <c r="OP1394" s="70"/>
      <c r="OQ1394" s="70"/>
      <c r="OR1394" s="70"/>
      <c r="OS1394" s="70"/>
      <c r="OT1394" s="70"/>
      <c r="OU1394" s="70"/>
      <c r="OV1394" s="70"/>
      <c r="OW1394" s="70"/>
      <c r="OX1394" s="70"/>
      <c r="OY1394" s="70"/>
      <c r="OZ1394" s="70"/>
      <c r="PA1394" s="70"/>
      <c r="PB1394" s="70"/>
      <c r="PC1394" s="70"/>
      <c r="PD1394" s="70"/>
      <c r="PE1394" s="70"/>
      <c r="PF1394" s="70"/>
      <c r="PG1394" s="70"/>
      <c r="PH1394" s="70"/>
      <c r="PI1394" s="70"/>
      <c r="PJ1394" s="70"/>
      <c r="PK1394" s="70"/>
      <c r="PL1394" s="70"/>
      <c r="PM1394" s="70"/>
      <c r="PN1394" s="70"/>
      <c r="PO1394" s="70"/>
      <c r="PP1394" s="70"/>
      <c r="PQ1394" s="70"/>
      <c r="PR1394" s="70"/>
      <c r="PS1394" s="70"/>
      <c r="PT1394" s="70"/>
      <c r="PU1394" s="70"/>
      <c r="PV1394" s="70"/>
      <c r="PW1394" s="70"/>
      <c r="PX1394" s="70"/>
      <c r="PY1394" s="70"/>
      <c r="PZ1394" s="70"/>
      <c r="QA1394" s="70"/>
      <c r="QB1394" s="70"/>
      <c r="QC1394" s="70"/>
      <c r="QD1394" s="70"/>
      <c r="QE1394" s="70"/>
      <c r="QF1394" s="70"/>
      <c r="QG1394" s="70"/>
      <c r="QH1394" s="70"/>
      <c r="QI1394" s="70"/>
      <c r="QJ1394" s="70"/>
      <c r="QK1394" s="70"/>
      <c r="QL1394" s="70"/>
      <c r="QM1394" s="70"/>
      <c r="QN1394" s="70"/>
      <c r="QO1394" s="70"/>
      <c r="QP1394" s="70"/>
      <c r="QQ1394" s="70"/>
      <c r="QR1394" s="70"/>
      <c r="QS1394" s="70"/>
      <c r="QT1394" s="70"/>
      <c r="QU1394" s="70"/>
      <c r="QV1394" s="70"/>
      <c r="QW1394" s="70"/>
      <c r="QX1394" s="70"/>
      <c r="QY1394" s="70"/>
      <c r="QZ1394" s="70"/>
      <c r="RA1394" s="70"/>
      <c r="RB1394" s="70"/>
      <c r="RC1394" s="70"/>
      <c r="RD1394" s="70"/>
      <c r="RE1394" s="70"/>
      <c r="RF1394" s="70"/>
      <c r="RG1394" s="70"/>
      <c r="RH1394" s="70"/>
      <c r="RI1394" s="70"/>
      <c r="RJ1394" s="70"/>
      <c r="RK1394" s="70"/>
      <c r="RL1394" s="70"/>
      <c r="RM1394" s="70"/>
      <c r="RN1394" s="70"/>
      <c r="RO1394" s="70"/>
      <c r="RP1394" s="70"/>
      <c r="RQ1394" s="70"/>
      <c r="RR1394" s="70"/>
      <c r="RS1394" s="70"/>
      <c r="RT1394" s="70"/>
      <c r="RU1394" s="70"/>
      <c r="RV1394" s="70"/>
      <c r="RW1394" s="70"/>
      <c r="RX1394" s="70"/>
      <c r="RY1394" s="70"/>
      <c r="RZ1394" s="70"/>
      <c r="SA1394" s="70"/>
      <c r="SB1394" s="70"/>
      <c r="SC1394" s="70"/>
      <c r="SD1394" s="70"/>
      <c r="SE1394" s="70"/>
      <c r="SF1394" s="70"/>
      <c r="SG1394" s="70"/>
      <c r="SH1394" s="70"/>
      <c r="SI1394" s="70"/>
      <c r="SJ1394" s="70"/>
      <c r="SK1394" s="70"/>
      <c r="SL1394" s="70"/>
      <c r="SM1394" s="70"/>
      <c r="SN1394" s="70"/>
      <c r="SO1394" s="70"/>
      <c r="SP1394" s="70"/>
      <c r="SQ1394" s="70"/>
      <c r="SR1394" s="70"/>
      <c r="SS1394" s="70"/>
      <c r="ST1394" s="70"/>
      <c r="SU1394" s="70"/>
      <c r="SV1394" s="70"/>
      <c r="SW1394" s="70"/>
      <c r="SX1394" s="70"/>
      <c r="SY1394" s="70"/>
      <c r="SZ1394" s="70"/>
    </row>
    <row r="1395" spans="1:520" ht="16.5" customHeight="1" x14ac:dyDescent="0.2">
      <c r="A1395" s="20">
        <v>787</v>
      </c>
      <c r="B1395" s="20" t="s">
        <v>62</v>
      </c>
      <c r="C1395" s="20" t="s">
        <v>936</v>
      </c>
      <c r="D1395" s="20" t="s">
        <v>38</v>
      </c>
      <c r="E1395" s="20" t="s">
        <v>1345</v>
      </c>
      <c r="F1395" s="22" t="s">
        <v>970</v>
      </c>
      <c r="G1395" s="20" t="s">
        <v>84</v>
      </c>
      <c r="H1395" s="20" t="s">
        <v>35</v>
      </c>
      <c r="I1395" s="20" t="s">
        <v>81</v>
      </c>
      <c r="J1395" s="22" t="s">
        <v>936</v>
      </c>
      <c r="K1395" s="20"/>
      <c r="L1395" s="20"/>
      <c r="M1395" s="20"/>
      <c r="N1395" s="20"/>
      <c r="O1395" s="23"/>
      <c r="P1395" s="23">
        <v>3154000</v>
      </c>
      <c r="Q1395" s="24">
        <v>1</v>
      </c>
      <c r="R1395" s="25">
        <v>45992</v>
      </c>
      <c r="S1395" s="20" t="s">
        <v>83</v>
      </c>
      <c r="T1395" s="26">
        <f t="shared" si="23"/>
        <v>3154000</v>
      </c>
      <c r="U1395" s="27" t="s">
        <v>100</v>
      </c>
      <c r="V1395" s="27" t="s">
        <v>100</v>
      </c>
      <c r="W1395" s="70"/>
      <c r="X1395" s="70"/>
      <c r="Y1395" s="70"/>
      <c r="Z1395" s="70"/>
      <c r="AA1395" s="70"/>
      <c r="AB1395" s="70"/>
      <c r="AC1395" s="70"/>
      <c r="AD1395" s="70"/>
      <c r="AE1395" s="70"/>
      <c r="AF1395" s="70"/>
      <c r="AG1395" s="70"/>
      <c r="AH1395" s="70"/>
      <c r="AI1395" s="70"/>
      <c r="AJ1395" s="70"/>
      <c r="AK1395" s="70"/>
      <c r="AL1395" s="70"/>
      <c r="AM1395" s="70"/>
      <c r="AN1395" s="70"/>
      <c r="AO1395" s="70"/>
      <c r="AP1395" s="70"/>
      <c r="AQ1395" s="70"/>
      <c r="AR1395" s="70"/>
      <c r="AS1395" s="70"/>
      <c r="AT1395" s="70"/>
      <c r="AU1395" s="70"/>
      <c r="AV1395" s="70"/>
      <c r="AW1395" s="70"/>
      <c r="AX1395" s="70"/>
      <c r="AY1395" s="70"/>
      <c r="AZ1395" s="70"/>
      <c r="BA1395" s="70"/>
      <c r="BB1395" s="70"/>
      <c r="BC1395" s="70"/>
      <c r="BD1395" s="70"/>
      <c r="BE1395" s="70"/>
      <c r="BF1395" s="70"/>
      <c r="BG1395" s="70"/>
      <c r="BH1395" s="70"/>
      <c r="BI1395" s="70"/>
      <c r="BJ1395" s="70"/>
      <c r="BK1395" s="70"/>
      <c r="BL1395" s="70"/>
      <c r="BM1395" s="70"/>
      <c r="BN1395" s="70"/>
      <c r="BO1395" s="70"/>
      <c r="BP1395" s="70"/>
      <c r="BQ1395" s="70"/>
      <c r="BR1395" s="70"/>
      <c r="BS1395" s="70"/>
      <c r="BT1395" s="70"/>
      <c r="BU1395" s="70"/>
      <c r="BV1395" s="70"/>
      <c r="BW1395" s="70"/>
      <c r="BX1395" s="70"/>
      <c r="BY1395" s="70"/>
      <c r="BZ1395" s="70"/>
      <c r="CA1395" s="70"/>
      <c r="CB1395" s="70"/>
      <c r="CC1395" s="70"/>
      <c r="CD1395" s="70"/>
      <c r="CE1395" s="70"/>
      <c r="CF1395" s="70"/>
      <c r="CG1395" s="70"/>
      <c r="CH1395" s="70"/>
      <c r="CI1395" s="70"/>
      <c r="CJ1395" s="70"/>
      <c r="CK1395" s="70"/>
      <c r="CL1395" s="70"/>
      <c r="CM1395" s="70"/>
      <c r="CN1395" s="70"/>
      <c r="CO1395" s="70"/>
      <c r="CP1395" s="70"/>
      <c r="CQ1395" s="70"/>
      <c r="CR1395" s="70"/>
      <c r="CS1395" s="70"/>
      <c r="CT1395" s="70"/>
      <c r="CU1395" s="70"/>
      <c r="CV1395" s="70"/>
      <c r="CW1395" s="70"/>
      <c r="CX1395" s="70"/>
      <c r="CY1395" s="70"/>
      <c r="CZ1395" s="70"/>
      <c r="DA1395" s="70"/>
      <c r="DB1395" s="70"/>
      <c r="DC1395" s="70"/>
      <c r="DD1395" s="70"/>
      <c r="DE1395" s="70"/>
      <c r="DF1395" s="70"/>
      <c r="DG1395" s="70"/>
      <c r="DH1395" s="70"/>
      <c r="DI1395" s="70"/>
      <c r="DJ1395" s="70"/>
      <c r="DK1395" s="70"/>
      <c r="DL1395" s="70"/>
      <c r="DM1395" s="70"/>
      <c r="DN1395" s="70"/>
      <c r="DO1395" s="70"/>
      <c r="DP1395" s="70"/>
      <c r="DQ1395" s="70"/>
      <c r="DR1395" s="70"/>
      <c r="DS1395" s="70"/>
      <c r="DT1395" s="70"/>
      <c r="DU1395" s="70"/>
      <c r="DV1395" s="70"/>
      <c r="DW1395" s="70"/>
      <c r="DX1395" s="70"/>
      <c r="DY1395" s="70"/>
      <c r="DZ1395" s="70"/>
      <c r="EA1395" s="70"/>
      <c r="EB1395" s="70"/>
      <c r="EC1395" s="70"/>
      <c r="ED1395" s="70"/>
      <c r="EE1395" s="70"/>
      <c r="EF1395" s="70"/>
      <c r="EG1395" s="70"/>
      <c r="EH1395" s="70"/>
      <c r="EI1395" s="70"/>
      <c r="EJ1395" s="70"/>
      <c r="EK1395" s="70"/>
      <c r="EL1395" s="70"/>
      <c r="EM1395" s="70"/>
      <c r="EN1395" s="70"/>
      <c r="EO1395" s="70"/>
      <c r="EP1395" s="70"/>
      <c r="EQ1395" s="70"/>
      <c r="ER1395" s="70"/>
      <c r="ES1395" s="70"/>
      <c r="ET1395" s="70"/>
      <c r="EU1395" s="70"/>
      <c r="EV1395" s="70"/>
      <c r="EW1395" s="70"/>
      <c r="EX1395" s="70"/>
      <c r="EY1395" s="70"/>
      <c r="EZ1395" s="70"/>
      <c r="FA1395" s="70"/>
      <c r="FB1395" s="70"/>
      <c r="FC1395" s="70"/>
      <c r="FD1395" s="70"/>
      <c r="FE1395" s="70"/>
      <c r="FF1395" s="70"/>
      <c r="FG1395" s="70"/>
      <c r="FH1395" s="70"/>
      <c r="FI1395" s="70"/>
      <c r="FJ1395" s="70"/>
      <c r="FK1395" s="70"/>
      <c r="FL1395" s="70"/>
      <c r="FM1395" s="70"/>
      <c r="FN1395" s="70"/>
      <c r="FO1395" s="70"/>
      <c r="FP1395" s="70"/>
      <c r="FQ1395" s="70"/>
      <c r="FR1395" s="70"/>
      <c r="FS1395" s="70"/>
      <c r="FT1395" s="70"/>
      <c r="FU1395" s="70"/>
      <c r="FV1395" s="70"/>
      <c r="FW1395" s="70"/>
      <c r="FX1395" s="70"/>
      <c r="FY1395" s="70"/>
      <c r="FZ1395" s="70"/>
      <c r="GA1395" s="70"/>
      <c r="GB1395" s="70"/>
      <c r="GC1395" s="70"/>
      <c r="GD1395" s="70"/>
      <c r="GE1395" s="70"/>
      <c r="GF1395" s="70"/>
      <c r="GG1395" s="70"/>
      <c r="GH1395" s="70"/>
      <c r="GI1395" s="70"/>
      <c r="GJ1395" s="70"/>
      <c r="GK1395" s="70"/>
      <c r="GL1395" s="70"/>
      <c r="GM1395" s="70"/>
      <c r="GN1395" s="70"/>
      <c r="GO1395" s="70"/>
      <c r="GP1395" s="70"/>
      <c r="GQ1395" s="70"/>
      <c r="GR1395" s="70"/>
      <c r="GS1395" s="70"/>
      <c r="GT1395" s="70"/>
      <c r="GU1395" s="70"/>
      <c r="GV1395" s="70"/>
      <c r="GW1395" s="70"/>
      <c r="GX1395" s="70"/>
      <c r="GY1395" s="70"/>
      <c r="GZ1395" s="70"/>
      <c r="HA1395" s="70"/>
      <c r="HB1395" s="70"/>
      <c r="HC1395" s="70"/>
      <c r="HD1395" s="70"/>
      <c r="HE1395" s="70"/>
      <c r="HF1395" s="70"/>
      <c r="HG1395" s="70"/>
      <c r="HH1395" s="70"/>
      <c r="HI1395" s="70"/>
      <c r="HJ1395" s="70"/>
      <c r="HK1395" s="70"/>
      <c r="HL1395" s="70"/>
      <c r="HM1395" s="70"/>
      <c r="HN1395" s="70"/>
      <c r="HO1395" s="70"/>
      <c r="HP1395" s="70"/>
      <c r="HQ1395" s="70"/>
      <c r="HR1395" s="70"/>
      <c r="HS1395" s="70"/>
      <c r="HT1395" s="70"/>
      <c r="HU1395" s="70"/>
      <c r="HV1395" s="70"/>
      <c r="HW1395" s="70"/>
      <c r="HX1395" s="70"/>
      <c r="HY1395" s="70"/>
      <c r="HZ1395" s="70"/>
      <c r="IA1395" s="70"/>
      <c r="IB1395" s="70"/>
      <c r="IC1395" s="70"/>
      <c r="ID1395" s="70"/>
      <c r="IE1395" s="70"/>
      <c r="IF1395" s="70"/>
      <c r="IG1395" s="70"/>
      <c r="IH1395" s="70"/>
      <c r="II1395" s="70"/>
      <c r="IJ1395" s="70"/>
      <c r="IK1395" s="70"/>
      <c r="IL1395" s="70"/>
      <c r="IM1395" s="70"/>
      <c r="IN1395" s="70"/>
      <c r="IO1395" s="70"/>
      <c r="IP1395" s="70"/>
      <c r="IQ1395" s="70"/>
      <c r="IR1395" s="70"/>
      <c r="IS1395" s="70"/>
      <c r="IT1395" s="70"/>
      <c r="IU1395" s="70"/>
      <c r="IV1395" s="70"/>
      <c r="IW1395" s="70"/>
      <c r="IX1395" s="70"/>
      <c r="IY1395" s="70"/>
      <c r="IZ1395" s="70"/>
      <c r="JA1395" s="70"/>
      <c r="JB1395" s="70"/>
      <c r="JC1395" s="70"/>
      <c r="JD1395" s="70"/>
      <c r="JE1395" s="70"/>
      <c r="JF1395" s="70"/>
      <c r="JG1395" s="70"/>
      <c r="JH1395" s="70"/>
      <c r="JI1395" s="70"/>
      <c r="JJ1395" s="70"/>
      <c r="JK1395" s="70"/>
      <c r="JL1395" s="70"/>
      <c r="JM1395" s="70"/>
      <c r="JN1395" s="70"/>
      <c r="JO1395" s="70"/>
      <c r="JP1395" s="70"/>
      <c r="JQ1395" s="70"/>
      <c r="JR1395" s="70"/>
      <c r="JS1395" s="70"/>
      <c r="JT1395" s="70"/>
      <c r="JU1395" s="70"/>
      <c r="JV1395" s="70"/>
      <c r="JW1395" s="70"/>
      <c r="JX1395" s="70"/>
      <c r="JY1395" s="70"/>
      <c r="JZ1395" s="70"/>
      <c r="KA1395" s="70"/>
      <c r="KB1395" s="70"/>
      <c r="KC1395" s="70"/>
      <c r="KD1395" s="70"/>
      <c r="KE1395" s="70"/>
      <c r="KF1395" s="70"/>
      <c r="KG1395" s="70"/>
      <c r="KH1395" s="70"/>
      <c r="KI1395" s="70"/>
      <c r="KJ1395" s="70"/>
      <c r="KK1395" s="70"/>
      <c r="KL1395" s="70"/>
      <c r="KM1395" s="70"/>
      <c r="KN1395" s="70"/>
      <c r="KO1395" s="70"/>
      <c r="KP1395" s="70"/>
      <c r="KQ1395" s="70"/>
      <c r="KR1395" s="70"/>
      <c r="KS1395" s="70"/>
      <c r="KT1395" s="70"/>
      <c r="KU1395" s="70"/>
      <c r="KV1395" s="70"/>
      <c r="KW1395" s="70"/>
      <c r="KX1395" s="70"/>
      <c r="KY1395" s="70"/>
      <c r="KZ1395" s="70"/>
      <c r="LA1395" s="70"/>
      <c r="LB1395" s="70"/>
      <c r="LC1395" s="70"/>
      <c r="LD1395" s="70"/>
      <c r="LE1395" s="70"/>
      <c r="LF1395" s="70"/>
      <c r="LG1395" s="70"/>
      <c r="LH1395" s="70"/>
      <c r="LI1395" s="70"/>
      <c r="LJ1395" s="70"/>
      <c r="LK1395" s="70"/>
      <c r="LL1395" s="70"/>
      <c r="LM1395" s="70"/>
      <c r="LN1395" s="70"/>
      <c r="LO1395" s="70"/>
      <c r="LP1395" s="70"/>
      <c r="LQ1395" s="70"/>
      <c r="LR1395" s="70"/>
      <c r="LS1395" s="70"/>
      <c r="LT1395" s="70"/>
      <c r="LU1395" s="70"/>
      <c r="LV1395" s="70"/>
      <c r="LW1395" s="70"/>
      <c r="LX1395" s="70"/>
      <c r="LY1395" s="70"/>
      <c r="LZ1395" s="70"/>
      <c r="MA1395" s="70"/>
      <c r="MB1395" s="70"/>
      <c r="MC1395" s="70"/>
      <c r="MD1395" s="70"/>
      <c r="ME1395" s="70"/>
      <c r="MF1395" s="70"/>
      <c r="MG1395" s="70"/>
      <c r="MH1395" s="70"/>
      <c r="MI1395" s="70"/>
      <c r="MJ1395" s="70"/>
      <c r="MK1395" s="70"/>
      <c r="ML1395" s="70"/>
      <c r="MM1395" s="70"/>
      <c r="MN1395" s="70"/>
      <c r="MO1395" s="70"/>
      <c r="MP1395" s="70"/>
      <c r="MQ1395" s="70"/>
      <c r="MR1395" s="70"/>
      <c r="MS1395" s="70"/>
      <c r="MT1395" s="70"/>
      <c r="MU1395" s="70"/>
      <c r="MV1395" s="70"/>
      <c r="MW1395" s="70"/>
      <c r="MX1395" s="70"/>
      <c r="MY1395" s="70"/>
      <c r="MZ1395" s="70"/>
      <c r="NA1395" s="70"/>
      <c r="NB1395" s="70"/>
      <c r="NC1395" s="70"/>
      <c r="ND1395" s="70"/>
      <c r="NE1395" s="70"/>
      <c r="NF1395" s="70"/>
      <c r="NG1395" s="70"/>
      <c r="NH1395" s="70"/>
      <c r="NI1395" s="70"/>
      <c r="NJ1395" s="70"/>
      <c r="NK1395" s="70"/>
      <c r="NL1395" s="70"/>
      <c r="NM1395" s="70"/>
      <c r="NN1395" s="70"/>
      <c r="NO1395" s="70"/>
      <c r="NP1395" s="70"/>
      <c r="NQ1395" s="70"/>
      <c r="NR1395" s="70"/>
      <c r="NS1395" s="70"/>
      <c r="NT1395" s="70"/>
      <c r="NU1395" s="70"/>
      <c r="NV1395" s="70"/>
      <c r="NW1395" s="70"/>
      <c r="NX1395" s="70"/>
      <c r="NY1395" s="70"/>
      <c r="NZ1395" s="70"/>
      <c r="OA1395" s="70"/>
      <c r="OB1395" s="70"/>
      <c r="OC1395" s="70"/>
      <c r="OD1395" s="70"/>
      <c r="OE1395" s="70"/>
      <c r="OF1395" s="70"/>
      <c r="OG1395" s="70"/>
      <c r="OH1395" s="70"/>
      <c r="OI1395" s="70"/>
      <c r="OJ1395" s="70"/>
      <c r="OK1395" s="70"/>
      <c r="OL1395" s="70"/>
      <c r="OM1395" s="70"/>
      <c r="ON1395" s="70"/>
      <c r="OO1395" s="70"/>
      <c r="OP1395" s="70"/>
      <c r="OQ1395" s="70"/>
      <c r="OR1395" s="70"/>
      <c r="OS1395" s="70"/>
      <c r="OT1395" s="70"/>
      <c r="OU1395" s="70"/>
      <c r="OV1395" s="70"/>
      <c r="OW1395" s="70"/>
      <c r="OX1395" s="70"/>
      <c r="OY1395" s="70"/>
      <c r="OZ1395" s="70"/>
      <c r="PA1395" s="70"/>
      <c r="PB1395" s="70"/>
      <c r="PC1395" s="70"/>
      <c r="PD1395" s="70"/>
      <c r="PE1395" s="70"/>
      <c r="PF1395" s="70"/>
      <c r="PG1395" s="70"/>
      <c r="PH1395" s="70"/>
      <c r="PI1395" s="70"/>
      <c r="PJ1395" s="70"/>
      <c r="PK1395" s="70"/>
      <c r="PL1395" s="70"/>
      <c r="PM1395" s="70"/>
      <c r="PN1395" s="70"/>
      <c r="PO1395" s="70"/>
      <c r="PP1395" s="70"/>
      <c r="PQ1395" s="70"/>
      <c r="PR1395" s="70"/>
      <c r="PS1395" s="70"/>
      <c r="PT1395" s="70"/>
      <c r="PU1395" s="70"/>
      <c r="PV1395" s="70"/>
      <c r="PW1395" s="70"/>
      <c r="PX1395" s="70"/>
      <c r="PY1395" s="70"/>
      <c r="PZ1395" s="70"/>
      <c r="QA1395" s="70"/>
      <c r="QB1395" s="70"/>
      <c r="QC1395" s="70"/>
      <c r="QD1395" s="70"/>
      <c r="QE1395" s="70"/>
      <c r="QF1395" s="70"/>
      <c r="QG1395" s="70"/>
      <c r="QH1395" s="70"/>
      <c r="QI1395" s="70"/>
      <c r="QJ1395" s="70"/>
      <c r="QK1395" s="70"/>
      <c r="QL1395" s="70"/>
      <c r="QM1395" s="70"/>
      <c r="QN1395" s="70"/>
      <c r="QO1395" s="70"/>
      <c r="QP1395" s="70"/>
      <c r="QQ1395" s="70"/>
      <c r="QR1395" s="70"/>
      <c r="QS1395" s="70"/>
      <c r="QT1395" s="70"/>
      <c r="QU1395" s="70"/>
      <c r="QV1395" s="70"/>
      <c r="QW1395" s="70"/>
      <c r="QX1395" s="70"/>
      <c r="QY1395" s="70"/>
      <c r="QZ1395" s="70"/>
      <c r="RA1395" s="70"/>
      <c r="RB1395" s="70"/>
      <c r="RC1395" s="70"/>
      <c r="RD1395" s="70"/>
      <c r="RE1395" s="70"/>
      <c r="RF1395" s="70"/>
      <c r="RG1395" s="70"/>
      <c r="RH1395" s="70"/>
      <c r="RI1395" s="70"/>
      <c r="RJ1395" s="70"/>
      <c r="RK1395" s="70"/>
      <c r="RL1395" s="70"/>
      <c r="RM1395" s="70"/>
      <c r="RN1395" s="70"/>
      <c r="RO1395" s="70"/>
      <c r="RP1395" s="70"/>
      <c r="RQ1395" s="70"/>
      <c r="RR1395" s="70"/>
      <c r="RS1395" s="70"/>
      <c r="RT1395" s="70"/>
      <c r="RU1395" s="70"/>
      <c r="RV1395" s="70"/>
      <c r="RW1395" s="70"/>
      <c r="RX1395" s="70"/>
      <c r="RY1395" s="70"/>
      <c r="RZ1395" s="70"/>
      <c r="SA1395" s="70"/>
      <c r="SB1395" s="70"/>
      <c r="SC1395" s="70"/>
      <c r="SD1395" s="70"/>
      <c r="SE1395" s="70"/>
      <c r="SF1395" s="70"/>
      <c r="SG1395" s="70"/>
      <c r="SH1395" s="70"/>
      <c r="SI1395" s="70"/>
      <c r="SJ1395" s="70"/>
      <c r="SK1395" s="70"/>
      <c r="SL1395" s="70"/>
      <c r="SM1395" s="70"/>
      <c r="SN1395" s="70"/>
      <c r="SO1395" s="70"/>
      <c r="SP1395" s="70"/>
      <c r="SQ1395" s="70"/>
      <c r="SR1395" s="70"/>
      <c r="SS1395" s="70"/>
      <c r="ST1395" s="70"/>
      <c r="SU1395" s="70"/>
      <c r="SV1395" s="70"/>
      <c r="SW1395" s="70"/>
      <c r="SX1395" s="70"/>
      <c r="SY1395" s="70"/>
      <c r="SZ1395" s="70"/>
    </row>
    <row r="1396" spans="1:520" ht="16.5" customHeight="1" x14ac:dyDescent="0.2">
      <c r="A1396" s="20">
        <v>788</v>
      </c>
      <c r="B1396" s="20" t="s">
        <v>62</v>
      </c>
      <c r="C1396" s="20" t="s">
        <v>915</v>
      </c>
      <c r="D1396" s="20" t="s">
        <v>38</v>
      </c>
      <c r="E1396" s="20" t="s">
        <v>1345</v>
      </c>
      <c r="F1396" s="22" t="s">
        <v>970</v>
      </c>
      <c r="G1396" s="20" t="s">
        <v>84</v>
      </c>
      <c r="H1396" s="20" t="s">
        <v>35</v>
      </c>
      <c r="I1396" s="20" t="s">
        <v>81</v>
      </c>
      <c r="J1396" s="22" t="s">
        <v>915</v>
      </c>
      <c r="K1396" s="20"/>
      <c r="L1396" s="20"/>
      <c r="M1396" s="20"/>
      <c r="N1396" s="20"/>
      <c r="O1396" s="23"/>
      <c r="P1396" s="23">
        <v>1500000</v>
      </c>
      <c r="Q1396" s="24">
        <v>1</v>
      </c>
      <c r="R1396" s="25">
        <v>45658</v>
      </c>
      <c r="S1396" s="20" t="s">
        <v>83</v>
      </c>
      <c r="T1396" s="26">
        <f t="shared" si="23"/>
        <v>1500000</v>
      </c>
      <c r="U1396" s="27" t="s">
        <v>100</v>
      </c>
      <c r="V1396" s="27" t="s">
        <v>100</v>
      </c>
      <c r="W1396" s="70"/>
      <c r="X1396" s="70"/>
      <c r="Y1396" s="70"/>
      <c r="Z1396" s="70"/>
      <c r="AA1396" s="70"/>
      <c r="AB1396" s="70"/>
      <c r="AC1396" s="70"/>
      <c r="AD1396" s="70"/>
      <c r="AE1396" s="70"/>
      <c r="AF1396" s="70"/>
      <c r="AG1396" s="70"/>
      <c r="AH1396" s="70"/>
      <c r="AI1396" s="70"/>
      <c r="AJ1396" s="70"/>
      <c r="AK1396" s="70"/>
      <c r="AL1396" s="70"/>
      <c r="AM1396" s="70"/>
      <c r="AN1396" s="70"/>
      <c r="AO1396" s="70"/>
      <c r="AP1396" s="70"/>
      <c r="AQ1396" s="70"/>
      <c r="AR1396" s="70"/>
      <c r="AS1396" s="70"/>
      <c r="AT1396" s="70"/>
      <c r="AU1396" s="70"/>
      <c r="AV1396" s="70"/>
      <c r="AW1396" s="70"/>
      <c r="AX1396" s="70"/>
      <c r="AY1396" s="70"/>
      <c r="AZ1396" s="70"/>
      <c r="BA1396" s="70"/>
      <c r="BB1396" s="70"/>
      <c r="BC1396" s="70"/>
      <c r="BD1396" s="70"/>
      <c r="BE1396" s="70"/>
      <c r="BF1396" s="70"/>
      <c r="BG1396" s="70"/>
      <c r="BH1396" s="70"/>
      <c r="BI1396" s="70"/>
      <c r="BJ1396" s="70"/>
      <c r="BK1396" s="70"/>
      <c r="BL1396" s="70"/>
      <c r="BM1396" s="70"/>
      <c r="BN1396" s="70"/>
      <c r="BO1396" s="70"/>
      <c r="BP1396" s="70"/>
      <c r="BQ1396" s="70"/>
      <c r="BR1396" s="70"/>
      <c r="BS1396" s="70"/>
      <c r="BT1396" s="70"/>
      <c r="BU1396" s="70"/>
      <c r="BV1396" s="70"/>
      <c r="BW1396" s="70"/>
      <c r="BX1396" s="70"/>
      <c r="BY1396" s="70"/>
      <c r="BZ1396" s="70"/>
      <c r="CA1396" s="70"/>
      <c r="CB1396" s="70"/>
      <c r="CC1396" s="70"/>
      <c r="CD1396" s="70"/>
      <c r="CE1396" s="70"/>
      <c r="CF1396" s="70"/>
      <c r="CG1396" s="70"/>
      <c r="CH1396" s="70"/>
      <c r="CI1396" s="70"/>
      <c r="CJ1396" s="70"/>
      <c r="CK1396" s="70"/>
      <c r="CL1396" s="70"/>
      <c r="CM1396" s="70"/>
      <c r="CN1396" s="70"/>
      <c r="CO1396" s="70"/>
      <c r="CP1396" s="70"/>
      <c r="CQ1396" s="70"/>
      <c r="CR1396" s="70"/>
      <c r="CS1396" s="70"/>
      <c r="CT1396" s="70"/>
      <c r="CU1396" s="70"/>
      <c r="CV1396" s="70"/>
      <c r="CW1396" s="70"/>
      <c r="CX1396" s="70"/>
      <c r="CY1396" s="70"/>
      <c r="CZ1396" s="70"/>
      <c r="DA1396" s="70"/>
      <c r="DB1396" s="70"/>
      <c r="DC1396" s="70"/>
      <c r="DD1396" s="70"/>
      <c r="DE1396" s="70"/>
      <c r="DF1396" s="70"/>
      <c r="DG1396" s="70"/>
      <c r="DH1396" s="70"/>
      <c r="DI1396" s="70"/>
      <c r="DJ1396" s="70"/>
      <c r="DK1396" s="70"/>
      <c r="DL1396" s="70"/>
      <c r="DM1396" s="70"/>
      <c r="DN1396" s="70"/>
      <c r="DO1396" s="70"/>
      <c r="DP1396" s="70"/>
      <c r="DQ1396" s="70"/>
      <c r="DR1396" s="70"/>
      <c r="DS1396" s="70"/>
      <c r="DT1396" s="70"/>
      <c r="DU1396" s="70"/>
      <c r="DV1396" s="70"/>
      <c r="DW1396" s="70"/>
      <c r="DX1396" s="70"/>
      <c r="DY1396" s="70"/>
      <c r="DZ1396" s="70"/>
      <c r="EA1396" s="70"/>
      <c r="EB1396" s="70"/>
      <c r="EC1396" s="70"/>
      <c r="ED1396" s="70"/>
      <c r="EE1396" s="70"/>
      <c r="EF1396" s="70"/>
      <c r="EG1396" s="70"/>
      <c r="EH1396" s="70"/>
      <c r="EI1396" s="70"/>
      <c r="EJ1396" s="70"/>
      <c r="EK1396" s="70"/>
      <c r="EL1396" s="70"/>
      <c r="EM1396" s="70"/>
      <c r="EN1396" s="70"/>
      <c r="EO1396" s="70"/>
      <c r="EP1396" s="70"/>
      <c r="EQ1396" s="70"/>
      <c r="ER1396" s="70"/>
      <c r="ES1396" s="70"/>
      <c r="ET1396" s="70"/>
      <c r="EU1396" s="70"/>
      <c r="EV1396" s="70"/>
      <c r="EW1396" s="70"/>
      <c r="EX1396" s="70"/>
      <c r="EY1396" s="70"/>
      <c r="EZ1396" s="70"/>
      <c r="FA1396" s="70"/>
      <c r="FB1396" s="70"/>
      <c r="FC1396" s="70"/>
      <c r="FD1396" s="70"/>
      <c r="FE1396" s="70"/>
      <c r="FF1396" s="70"/>
      <c r="FG1396" s="70"/>
      <c r="FH1396" s="70"/>
      <c r="FI1396" s="70"/>
      <c r="FJ1396" s="70"/>
      <c r="FK1396" s="70"/>
      <c r="FL1396" s="70"/>
      <c r="FM1396" s="70"/>
      <c r="FN1396" s="70"/>
      <c r="FO1396" s="70"/>
      <c r="FP1396" s="70"/>
      <c r="FQ1396" s="70"/>
      <c r="FR1396" s="70"/>
      <c r="FS1396" s="70"/>
      <c r="FT1396" s="70"/>
      <c r="FU1396" s="70"/>
      <c r="FV1396" s="70"/>
      <c r="FW1396" s="70"/>
      <c r="FX1396" s="70"/>
      <c r="FY1396" s="70"/>
      <c r="FZ1396" s="70"/>
      <c r="GA1396" s="70"/>
      <c r="GB1396" s="70"/>
      <c r="GC1396" s="70"/>
      <c r="GD1396" s="70"/>
      <c r="GE1396" s="70"/>
      <c r="GF1396" s="70"/>
      <c r="GG1396" s="70"/>
      <c r="GH1396" s="70"/>
      <c r="GI1396" s="70"/>
      <c r="GJ1396" s="70"/>
      <c r="GK1396" s="70"/>
      <c r="GL1396" s="70"/>
      <c r="GM1396" s="70"/>
      <c r="GN1396" s="70"/>
      <c r="GO1396" s="70"/>
      <c r="GP1396" s="70"/>
      <c r="GQ1396" s="70"/>
      <c r="GR1396" s="70"/>
      <c r="GS1396" s="70"/>
      <c r="GT1396" s="70"/>
      <c r="GU1396" s="70"/>
      <c r="GV1396" s="70"/>
      <c r="GW1396" s="70"/>
      <c r="GX1396" s="70"/>
      <c r="GY1396" s="70"/>
      <c r="GZ1396" s="70"/>
      <c r="HA1396" s="70"/>
      <c r="HB1396" s="70"/>
      <c r="HC1396" s="70"/>
      <c r="HD1396" s="70"/>
      <c r="HE1396" s="70"/>
      <c r="HF1396" s="70"/>
      <c r="HG1396" s="70"/>
      <c r="HH1396" s="70"/>
      <c r="HI1396" s="70"/>
      <c r="HJ1396" s="70"/>
      <c r="HK1396" s="70"/>
      <c r="HL1396" s="70"/>
      <c r="HM1396" s="70"/>
      <c r="HN1396" s="70"/>
      <c r="HO1396" s="70"/>
      <c r="HP1396" s="70"/>
      <c r="HQ1396" s="70"/>
      <c r="HR1396" s="70"/>
      <c r="HS1396" s="70"/>
      <c r="HT1396" s="70"/>
      <c r="HU1396" s="70"/>
      <c r="HV1396" s="70"/>
      <c r="HW1396" s="70"/>
      <c r="HX1396" s="70"/>
      <c r="HY1396" s="70"/>
      <c r="HZ1396" s="70"/>
      <c r="IA1396" s="70"/>
      <c r="IB1396" s="70"/>
      <c r="IC1396" s="70"/>
      <c r="ID1396" s="70"/>
      <c r="IE1396" s="70"/>
      <c r="IF1396" s="70"/>
      <c r="IG1396" s="70"/>
      <c r="IH1396" s="70"/>
      <c r="II1396" s="70"/>
      <c r="IJ1396" s="70"/>
      <c r="IK1396" s="70"/>
      <c r="IL1396" s="70"/>
      <c r="IM1396" s="70"/>
      <c r="IN1396" s="70"/>
      <c r="IO1396" s="70"/>
      <c r="IP1396" s="70"/>
      <c r="IQ1396" s="70"/>
      <c r="IR1396" s="70"/>
      <c r="IS1396" s="70"/>
      <c r="IT1396" s="70"/>
      <c r="IU1396" s="70"/>
      <c r="IV1396" s="70"/>
      <c r="IW1396" s="70"/>
      <c r="IX1396" s="70"/>
      <c r="IY1396" s="70"/>
      <c r="IZ1396" s="70"/>
      <c r="JA1396" s="70"/>
      <c r="JB1396" s="70"/>
      <c r="JC1396" s="70"/>
      <c r="JD1396" s="70"/>
      <c r="JE1396" s="70"/>
      <c r="JF1396" s="70"/>
      <c r="JG1396" s="70"/>
      <c r="JH1396" s="70"/>
      <c r="JI1396" s="70"/>
      <c r="JJ1396" s="70"/>
      <c r="JK1396" s="70"/>
      <c r="JL1396" s="70"/>
      <c r="JM1396" s="70"/>
      <c r="JN1396" s="70"/>
      <c r="JO1396" s="70"/>
      <c r="JP1396" s="70"/>
      <c r="JQ1396" s="70"/>
      <c r="JR1396" s="70"/>
      <c r="JS1396" s="70"/>
      <c r="JT1396" s="70"/>
      <c r="JU1396" s="70"/>
      <c r="JV1396" s="70"/>
      <c r="JW1396" s="70"/>
      <c r="JX1396" s="70"/>
      <c r="JY1396" s="70"/>
      <c r="JZ1396" s="70"/>
      <c r="KA1396" s="70"/>
      <c r="KB1396" s="70"/>
      <c r="KC1396" s="70"/>
      <c r="KD1396" s="70"/>
      <c r="KE1396" s="70"/>
      <c r="KF1396" s="70"/>
      <c r="KG1396" s="70"/>
      <c r="KH1396" s="70"/>
      <c r="KI1396" s="70"/>
      <c r="KJ1396" s="70"/>
      <c r="KK1396" s="70"/>
      <c r="KL1396" s="70"/>
      <c r="KM1396" s="70"/>
      <c r="KN1396" s="70"/>
      <c r="KO1396" s="70"/>
      <c r="KP1396" s="70"/>
      <c r="KQ1396" s="70"/>
      <c r="KR1396" s="70"/>
      <c r="KS1396" s="70"/>
      <c r="KT1396" s="70"/>
      <c r="KU1396" s="70"/>
      <c r="KV1396" s="70"/>
      <c r="KW1396" s="70"/>
      <c r="KX1396" s="70"/>
      <c r="KY1396" s="70"/>
      <c r="KZ1396" s="70"/>
      <c r="LA1396" s="70"/>
      <c r="LB1396" s="70"/>
      <c r="LC1396" s="70"/>
      <c r="LD1396" s="70"/>
      <c r="LE1396" s="70"/>
      <c r="LF1396" s="70"/>
      <c r="LG1396" s="70"/>
      <c r="LH1396" s="70"/>
      <c r="LI1396" s="70"/>
      <c r="LJ1396" s="70"/>
      <c r="LK1396" s="70"/>
      <c r="LL1396" s="70"/>
      <c r="LM1396" s="70"/>
      <c r="LN1396" s="70"/>
      <c r="LO1396" s="70"/>
      <c r="LP1396" s="70"/>
      <c r="LQ1396" s="70"/>
      <c r="LR1396" s="70"/>
      <c r="LS1396" s="70"/>
      <c r="LT1396" s="70"/>
      <c r="LU1396" s="70"/>
      <c r="LV1396" s="70"/>
      <c r="LW1396" s="70"/>
      <c r="LX1396" s="70"/>
      <c r="LY1396" s="70"/>
      <c r="LZ1396" s="70"/>
      <c r="MA1396" s="70"/>
      <c r="MB1396" s="70"/>
      <c r="MC1396" s="70"/>
      <c r="MD1396" s="70"/>
      <c r="ME1396" s="70"/>
      <c r="MF1396" s="70"/>
      <c r="MG1396" s="70"/>
      <c r="MH1396" s="70"/>
      <c r="MI1396" s="70"/>
      <c r="MJ1396" s="70"/>
      <c r="MK1396" s="70"/>
      <c r="ML1396" s="70"/>
      <c r="MM1396" s="70"/>
      <c r="MN1396" s="70"/>
      <c r="MO1396" s="70"/>
      <c r="MP1396" s="70"/>
      <c r="MQ1396" s="70"/>
      <c r="MR1396" s="70"/>
      <c r="MS1396" s="70"/>
      <c r="MT1396" s="70"/>
      <c r="MU1396" s="70"/>
      <c r="MV1396" s="70"/>
      <c r="MW1396" s="70"/>
      <c r="MX1396" s="70"/>
      <c r="MY1396" s="70"/>
      <c r="MZ1396" s="70"/>
      <c r="NA1396" s="70"/>
      <c r="NB1396" s="70"/>
      <c r="NC1396" s="70"/>
      <c r="ND1396" s="70"/>
      <c r="NE1396" s="70"/>
      <c r="NF1396" s="70"/>
      <c r="NG1396" s="70"/>
      <c r="NH1396" s="70"/>
      <c r="NI1396" s="70"/>
      <c r="NJ1396" s="70"/>
      <c r="NK1396" s="70"/>
      <c r="NL1396" s="70"/>
      <c r="NM1396" s="70"/>
      <c r="NN1396" s="70"/>
      <c r="NO1396" s="70"/>
      <c r="NP1396" s="70"/>
      <c r="NQ1396" s="70"/>
      <c r="NR1396" s="70"/>
      <c r="NS1396" s="70"/>
      <c r="NT1396" s="70"/>
      <c r="NU1396" s="70"/>
      <c r="NV1396" s="70"/>
      <c r="NW1396" s="70"/>
      <c r="NX1396" s="70"/>
      <c r="NY1396" s="70"/>
      <c r="NZ1396" s="70"/>
      <c r="OA1396" s="70"/>
      <c r="OB1396" s="70"/>
      <c r="OC1396" s="70"/>
      <c r="OD1396" s="70"/>
      <c r="OE1396" s="70"/>
      <c r="OF1396" s="70"/>
      <c r="OG1396" s="70"/>
      <c r="OH1396" s="70"/>
      <c r="OI1396" s="70"/>
      <c r="OJ1396" s="70"/>
      <c r="OK1396" s="70"/>
      <c r="OL1396" s="70"/>
      <c r="OM1396" s="70"/>
      <c r="ON1396" s="70"/>
      <c r="OO1396" s="70"/>
      <c r="OP1396" s="70"/>
      <c r="OQ1396" s="70"/>
      <c r="OR1396" s="70"/>
      <c r="OS1396" s="70"/>
      <c r="OT1396" s="70"/>
      <c r="OU1396" s="70"/>
      <c r="OV1396" s="70"/>
      <c r="OW1396" s="70"/>
      <c r="OX1396" s="70"/>
      <c r="OY1396" s="70"/>
      <c r="OZ1396" s="70"/>
      <c r="PA1396" s="70"/>
      <c r="PB1396" s="70"/>
      <c r="PC1396" s="70"/>
      <c r="PD1396" s="70"/>
      <c r="PE1396" s="70"/>
      <c r="PF1396" s="70"/>
      <c r="PG1396" s="70"/>
      <c r="PH1396" s="70"/>
      <c r="PI1396" s="70"/>
      <c r="PJ1396" s="70"/>
      <c r="PK1396" s="70"/>
      <c r="PL1396" s="70"/>
      <c r="PM1396" s="70"/>
      <c r="PN1396" s="70"/>
      <c r="PO1396" s="70"/>
      <c r="PP1396" s="70"/>
      <c r="PQ1396" s="70"/>
      <c r="PR1396" s="70"/>
      <c r="PS1396" s="70"/>
      <c r="PT1396" s="70"/>
      <c r="PU1396" s="70"/>
      <c r="PV1396" s="70"/>
      <c r="PW1396" s="70"/>
      <c r="PX1396" s="70"/>
      <c r="PY1396" s="70"/>
      <c r="PZ1396" s="70"/>
      <c r="QA1396" s="70"/>
      <c r="QB1396" s="70"/>
      <c r="QC1396" s="70"/>
      <c r="QD1396" s="70"/>
      <c r="QE1396" s="70"/>
      <c r="QF1396" s="70"/>
      <c r="QG1396" s="70"/>
      <c r="QH1396" s="70"/>
      <c r="QI1396" s="70"/>
      <c r="QJ1396" s="70"/>
      <c r="QK1396" s="70"/>
      <c r="QL1396" s="70"/>
      <c r="QM1396" s="70"/>
      <c r="QN1396" s="70"/>
      <c r="QO1396" s="70"/>
      <c r="QP1396" s="70"/>
      <c r="QQ1396" s="70"/>
      <c r="QR1396" s="70"/>
      <c r="QS1396" s="70"/>
      <c r="QT1396" s="70"/>
      <c r="QU1396" s="70"/>
      <c r="QV1396" s="70"/>
      <c r="QW1396" s="70"/>
      <c r="QX1396" s="70"/>
      <c r="QY1396" s="70"/>
      <c r="QZ1396" s="70"/>
      <c r="RA1396" s="70"/>
      <c r="RB1396" s="70"/>
      <c r="RC1396" s="70"/>
      <c r="RD1396" s="70"/>
      <c r="RE1396" s="70"/>
      <c r="RF1396" s="70"/>
      <c r="RG1396" s="70"/>
      <c r="RH1396" s="70"/>
      <c r="RI1396" s="70"/>
      <c r="RJ1396" s="70"/>
      <c r="RK1396" s="70"/>
      <c r="RL1396" s="70"/>
      <c r="RM1396" s="70"/>
      <c r="RN1396" s="70"/>
      <c r="RO1396" s="70"/>
      <c r="RP1396" s="70"/>
      <c r="RQ1396" s="70"/>
      <c r="RR1396" s="70"/>
      <c r="RS1396" s="70"/>
      <c r="RT1396" s="70"/>
      <c r="RU1396" s="70"/>
      <c r="RV1396" s="70"/>
      <c r="RW1396" s="70"/>
      <c r="RX1396" s="70"/>
      <c r="RY1396" s="70"/>
      <c r="RZ1396" s="70"/>
      <c r="SA1396" s="70"/>
      <c r="SB1396" s="70"/>
      <c r="SC1396" s="70"/>
      <c r="SD1396" s="70"/>
      <c r="SE1396" s="70"/>
      <c r="SF1396" s="70"/>
      <c r="SG1396" s="70"/>
      <c r="SH1396" s="70"/>
      <c r="SI1396" s="70"/>
      <c r="SJ1396" s="70"/>
      <c r="SK1396" s="70"/>
      <c r="SL1396" s="70"/>
      <c r="SM1396" s="70"/>
      <c r="SN1396" s="70"/>
      <c r="SO1396" s="70"/>
      <c r="SP1396" s="70"/>
      <c r="SQ1396" s="70"/>
      <c r="SR1396" s="70"/>
      <c r="SS1396" s="70"/>
      <c r="ST1396" s="70"/>
      <c r="SU1396" s="70"/>
      <c r="SV1396" s="70"/>
      <c r="SW1396" s="70"/>
      <c r="SX1396" s="70"/>
      <c r="SY1396" s="70"/>
      <c r="SZ1396" s="70"/>
    </row>
    <row r="1397" spans="1:520" ht="16.5" customHeight="1" x14ac:dyDescent="0.2">
      <c r="A1397" s="20">
        <v>789</v>
      </c>
      <c r="B1397" s="20" t="s">
        <v>62</v>
      </c>
      <c r="C1397" s="20" t="s">
        <v>915</v>
      </c>
      <c r="D1397" s="20" t="s">
        <v>38</v>
      </c>
      <c r="E1397" s="20" t="s">
        <v>1345</v>
      </c>
      <c r="F1397" s="22" t="s">
        <v>970</v>
      </c>
      <c r="G1397" s="20" t="s">
        <v>84</v>
      </c>
      <c r="H1397" s="20" t="s">
        <v>35</v>
      </c>
      <c r="I1397" s="20" t="s">
        <v>81</v>
      </c>
      <c r="J1397" s="22" t="s">
        <v>915</v>
      </c>
      <c r="K1397" s="20"/>
      <c r="L1397" s="20"/>
      <c r="M1397" s="20"/>
      <c r="N1397" s="20"/>
      <c r="O1397" s="23"/>
      <c r="P1397" s="23">
        <v>1500000</v>
      </c>
      <c r="Q1397" s="24">
        <v>1</v>
      </c>
      <c r="R1397" s="25">
        <v>45689</v>
      </c>
      <c r="S1397" s="20" t="s">
        <v>83</v>
      </c>
      <c r="T1397" s="26">
        <f t="shared" si="23"/>
        <v>1500000</v>
      </c>
      <c r="U1397" s="27" t="s">
        <v>100</v>
      </c>
      <c r="V1397" s="27" t="s">
        <v>100</v>
      </c>
      <c r="W1397" s="70"/>
      <c r="X1397" s="70"/>
      <c r="Y1397" s="70"/>
      <c r="Z1397" s="70"/>
      <c r="AA1397" s="70"/>
      <c r="AB1397" s="70"/>
      <c r="AC1397" s="70"/>
      <c r="AD1397" s="70"/>
      <c r="AE1397" s="70"/>
      <c r="AF1397" s="70"/>
      <c r="AG1397" s="70"/>
      <c r="AH1397" s="70"/>
      <c r="AI1397" s="70"/>
      <c r="AJ1397" s="70"/>
      <c r="AK1397" s="70"/>
      <c r="AL1397" s="70"/>
      <c r="AM1397" s="70"/>
      <c r="AN1397" s="70"/>
      <c r="AO1397" s="70"/>
      <c r="AP1397" s="70"/>
      <c r="AQ1397" s="70"/>
      <c r="AR1397" s="70"/>
      <c r="AS1397" s="70"/>
      <c r="AT1397" s="70"/>
      <c r="AU1397" s="70"/>
      <c r="AV1397" s="70"/>
      <c r="AW1397" s="70"/>
      <c r="AX1397" s="70"/>
      <c r="AY1397" s="70"/>
      <c r="AZ1397" s="70"/>
      <c r="BA1397" s="70"/>
      <c r="BB1397" s="70"/>
      <c r="BC1397" s="70"/>
      <c r="BD1397" s="70"/>
      <c r="BE1397" s="70"/>
      <c r="BF1397" s="70"/>
      <c r="BG1397" s="70"/>
      <c r="BH1397" s="70"/>
      <c r="BI1397" s="70"/>
      <c r="BJ1397" s="70"/>
      <c r="BK1397" s="70"/>
      <c r="BL1397" s="70"/>
      <c r="BM1397" s="70"/>
      <c r="BN1397" s="70"/>
      <c r="BO1397" s="70"/>
      <c r="BP1397" s="70"/>
      <c r="BQ1397" s="70"/>
      <c r="BR1397" s="70"/>
      <c r="BS1397" s="70"/>
      <c r="BT1397" s="70"/>
      <c r="BU1397" s="70"/>
      <c r="BV1397" s="70"/>
      <c r="BW1397" s="70"/>
      <c r="BX1397" s="70"/>
      <c r="BY1397" s="70"/>
      <c r="BZ1397" s="70"/>
      <c r="CA1397" s="70"/>
      <c r="CB1397" s="70"/>
      <c r="CC1397" s="70"/>
      <c r="CD1397" s="70"/>
      <c r="CE1397" s="70"/>
      <c r="CF1397" s="70"/>
      <c r="CG1397" s="70"/>
      <c r="CH1397" s="70"/>
      <c r="CI1397" s="70"/>
      <c r="CJ1397" s="70"/>
      <c r="CK1397" s="70"/>
      <c r="CL1397" s="70"/>
      <c r="CM1397" s="70"/>
      <c r="CN1397" s="70"/>
      <c r="CO1397" s="70"/>
      <c r="CP1397" s="70"/>
      <c r="CQ1397" s="70"/>
      <c r="CR1397" s="70"/>
      <c r="CS1397" s="70"/>
      <c r="CT1397" s="70"/>
      <c r="CU1397" s="70"/>
      <c r="CV1397" s="70"/>
      <c r="CW1397" s="70"/>
      <c r="CX1397" s="70"/>
      <c r="CY1397" s="70"/>
      <c r="CZ1397" s="70"/>
      <c r="DA1397" s="70"/>
      <c r="DB1397" s="70"/>
      <c r="DC1397" s="70"/>
      <c r="DD1397" s="70"/>
      <c r="DE1397" s="70"/>
      <c r="DF1397" s="70"/>
      <c r="DG1397" s="70"/>
      <c r="DH1397" s="70"/>
      <c r="DI1397" s="70"/>
      <c r="DJ1397" s="70"/>
      <c r="DK1397" s="70"/>
      <c r="DL1397" s="70"/>
      <c r="DM1397" s="70"/>
      <c r="DN1397" s="70"/>
      <c r="DO1397" s="70"/>
      <c r="DP1397" s="70"/>
      <c r="DQ1397" s="70"/>
      <c r="DR1397" s="70"/>
      <c r="DS1397" s="70"/>
      <c r="DT1397" s="70"/>
      <c r="DU1397" s="70"/>
      <c r="DV1397" s="70"/>
      <c r="DW1397" s="70"/>
      <c r="DX1397" s="70"/>
      <c r="DY1397" s="70"/>
      <c r="DZ1397" s="70"/>
      <c r="EA1397" s="70"/>
      <c r="EB1397" s="70"/>
      <c r="EC1397" s="70"/>
      <c r="ED1397" s="70"/>
      <c r="EE1397" s="70"/>
      <c r="EF1397" s="70"/>
      <c r="EG1397" s="70"/>
      <c r="EH1397" s="70"/>
      <c r="EI1397" s="70"/>
      <c r="EJ1397" s="70"/>
      <c r="EK1397" s="70"/>
      <c r="EL1397" s="70"/>
      <c r="EM1397" s="70"/>
      <c r="EN1397" s="70"/>
      <c r="EO1397" s="70"/>
      <c r="EP1397" s="70"/>
      <c r="EQ1397" s="70"/>
      <c r="ER1397" s="70"/>
      <c r="ES1397" s="70"/>
      <c r="ET1397" s="70"/>
      <c r="EU1397" s="70"/>
      <c r="EV1397" s="70"/>
      <c r="EW1397" s="70"/>
      <c r="EX1397" s="70"/>
      <c r="EY1397" s="70"/>
      <c r="EZ1397" s="70"/>
      <c r="FA1397" s="70"/>
      <c r="FB1397" s="70"/>
      <c r="FC1397" s="70"/>
      <c r="FD1397" s="70"/>
      <c r="FE1397" s="70"/>
      <c r="FF1397" s="70"/>
      <c r="FG1397" s="70"/>
      <c r="FH1397" s="70"/>
      <c r="FI1397" s="70"/>
      <c r="FJ1397" s="70"/>
      <c r="FK1397" s="70"/>
      <c r="FL1397" s="70"/>
      <c r="FM1397" s="70"/>
      <c r="FN1397" s="70"/>
      <c r="FO1397" s="70"/>
      <c r="FP1397" s="70"/>
      <c r="FQ1397" s="70"/>
      <c r="FR1397" s="70"/>
      <c r="FS1397" s="70"/>
      <c r="FT1397" s="70"/>
      <c r="FU1397" s="70"/>
      <c r="FV1397" s="70"/>
      <c r="FW1397" s="70"/>
      <c r="FX1397" s="70"/>
      <c r="FY1397" s="70"/>
      <c r="FZ1397" s="70"/>
      <c r="GA1397" s="70"/>
      <c r="GB1397" s="70"/>
      <c r="GC1397" s="70"/>
      <c r="GD1397" s="70"/>
      <c r="GE1397" s="70"/>
      <c r="GF1397" s="70"/>
      <c r="GG1397" s="70"/>
      <c r="GH1397" s="70"/>
      <c r="GI1397" s="70"/>
      <c r="GJ1397" s="70"/>
      <c r="GK1397" s="70"/>
      <c r="GL1397" s="70"/>
      <c r="GM1397" s="70"/>
      <c r="GN1397" s="70"/>
      <c r="GO1397" s="70"/>
      <c r="GP1397" s="70"/>
      <c r="GQ1397" s="70"/>
      <c r="GR1397" s="70"/>
      <c r="GS1397" s="70"/>
      <c r="GT1397" s="70"/>
      <c r="GU1397" s="70"/>
      <c r="GV1397" s="70"/>
      <c r="GW1397" s="70"/>
      <c r="GX1397" s="70"/>
      <c r="GY1397" s="70"/>
      <c r="GZ1397" s="70"/>
      <c r="HA1397" s="70"/>
      <c r="HB1397" s="70"/>
      <c r="HC1397" s="70"/>
      <c r="HD1397" s="70"/>
      <c r="HE1397" s="70"/>
      <c r="HF1397" s="70"/>
      <c r="HG1397" s="70"/>
      <c r="HH1397" s="70"/>
      <c r="HI1397" s="70"/>
      <c r="HJ1397" s="70"/>
      <c r="HK1397" s="70"/>
      <c r="HL1397" s="70"/>
      <c r="HM1397" s="70"/>
      <c r="HN1397" s="70"/>
      <c r="HO1397" s="70"/>
      <c r="HP1397" s="70"/>
      <c r="HQ1397" s="70"/>
      <c r="HR1397" s="70"/>
      <c r="HS1397" s="70"/>
      <c r="HT1397" s="70"/>
      <c r="HU1397" s="70"/>
      <c r="HV1397" s="70"/>
      <c r="HW1397" s="70"/>
      <c r="HX1397" s="70"/>
      <c r="HY1397" s="70"/>
      <c r="HZ1397" s="70"/>
      <c r="IA1397" s="70"/>
      <c r="IB1397" s="70"/>
      <c r="IC1397" s="70"/>
      <c r="ID1397" s="70"/>
      <c r="IE1397" s="70"/>
      <c r="IF1397" s="70"/>
      <c r="IG1397" s="70"/>
      <c r="IH1397" s="70"/>
      <c r="II1397" s="70"/>
      <c r="IJ1397" s="70"/>
      <c r="IK1397" s="70"/>
      <c r="IL1397" s="70"/>
      <c r="IM1397" s="70"/>
      <c r="IN1397" s="70"/>
      <c r="IO1397" s="70"/>
      <c r="IP1397" s="70"/>
      <c r="IQ1397" s="70"/>
      <c r="IR1397" s="70"/>
      <c r="IS1397" s="70"/>
      <c r="IT1397" s="70"/>
      <c r="IU1397" s="70"/>
      <c r="IV1397" s="70"/>
      <c r="IW1397" s="70"/>
      <c r="IX1397" s="70"/>
      <c r="IY1397" s="70"/>
      <c r="IZ1397" s="70"/>
      <c r="JA1397" s="70"/>
      <c r="JB1397" s="70"/>
      <c r="JC1397" s="70"/>
      <c r="JD1397" s="70"/>
      <c r="JE1397" s="70"/>
      <c r="JF1397" s="70"/>
      <c r="JG1397" s="70"/>
      <c r="JH1397" s="70"/>
      <c r="JI1397" s="70"/>
      <c r="JJ1397" s="70"/>
      <c r="JK1397" s="70"/>
      <c r="JL1397" s="70"/>
      <c r="JM1397" s="70"/>
      <c r="JN1397" s="70"/>
      <c r="JO1397" s="70"/>
      <c r="JP1397" s="70"/>
      <c r="JQ1397" s="70"/>
      <c r="JR1397" s="70"/>
      <c r="JS1397" s="70"/>
      <c r="JT1397" s="70"/>
      <c r="JU1397" s="70"/>
      <c r="JV1397" s="70"/>
      <c r="JW1397" s="70"/>
      <c r="JX1397" s="70"/>
      <c r="JY1397" s="70"/>
      <c r="JZ1397" s="70"/>
      <c r="KA1397" s="70"/>
      <c r="KB1397" s="70"/>
      <c r="KC1397" s="70"/>
      <c r="KD1397" s="70"/>
      <c r="KE1397" s="70"/>
      <c r="KF1397" s="70"/>
      <c r="KG1397" s="70"/>
      <c r="KH1397" s="70"/>
      <c r="KI1397" s="70"/>
      <c r="KJ1397" s="70"/>
      <c r="KK1397" s="70"/>
      <c r="KL1397" s="70"/>
      <c r="KM1397" s="70"/>
      <c r="KN1397" s="70"/>
      <c r="KO1397" s="70"/>
      <c r="KP1397" s="70"/>
      <c r="KQ1397" s="70"/>
      <c r="KR1397" s="70"/>
      <c r="KS1397" s="70"/>
      <c r="KT1397" s="70"/>
      <c r="KU1397" s="70"/>
      <c r="KV1397" s="70"/>
      <c r="KW1397" s="70"/>
      <c r="KX1397" s="70"/>
      <c r="KY1397" s="70"/>
      <c r="KZ1397" s="70"/>
      <c r="LA1397" s="70"/>
      <c r="LB1397" s="70"/>
      <c r="LC1397" s="70"/>
      <c r="LD1397" s="70"/>
      <c r="LE1397" s="70"/>
      <c r="LF1397" s="70"/>
      <c r="LG1397" s="70"/>
      <c r="LH1397" s="70"/>
      <c r="LI1397" s="70"/>
      <c r="LJ1397" s="70"/>
      <c r="LK1397" s="70"/>
      <c r="LL1397" s="70"/>
      <c r="LM1397" s="70"/>
      <c r="LN1397" s="70"/>
      <c r="LO1397" s="70"/>
      <c r="LP1397" s="70"/>
      <c r="LQ1397" s="70"/>
      <c r="LR1397" s="70"/>
      <c r="LS1397" s="70"/>
      <c r="LT1397" s="70"/>
      <c r="LU1397" s="70"/>
      <c r="LV1397" s="70"/>
      <c r="LW1397" s="70"/>
      <c r="LX1397" s="70"/>
      <c r="LY1397" s="70"/>
      <c r="LZ1397" s="70"/>
      <c r="MA1397" s="70"/>
      <c r="MB1397" s="70"/>
      <c r="MC1397" s="70"/>
      <c r="MD1397" s="70"/>
      <c r="ME1397" s="70"/>
      <c r="MF1397" s="70"/>
      <c r="MG1397" s="70"/>
      <c r="MH1397" s="70"/>
      <c r="MI1397" s="70"/>
      <c r="MJ1397" s="70"/>
      <c r="MK1397" s="70"/>
      <c r="ML1397" s="70"/>
      <c r="MM1397" s="70"/>
      <c r="MN1397" s="70"/>
      <c r="MO1397" s="70"/>
      <c r="MP1397" s="70"/>
      <c r="MQ1397" s="70"/>
      <c r="MR1397" s="70"/>
      <c r="MS1397" s="70"/>
      <c r="MT1397" s="70"/>
      <c r="MU1397" s="70"/>
      <c r="MV1397" s="70"/>
      <c r="MW1397" s="70"/>
      <c r="MX1397" s="70"/>
      <c r="MY1397" s="70"/>
      <c r="MZ1397" s="70"/>
      <c r="NA1397" s="70"/>
      <c r="NB1397" s="70"/>
      <c r="NC1397" s="70"/>
      <c r="ND1397" s="70"/>
      <c r="NE1397" s="70"/>
      <c r="NF1397" s="70"/>
      <c r="NG1397" s="70"/>
      <c r="NH1397" s="70"/>
      <c r="NI1397" s="70"/>
      <c r="NJ1397" s="70"/>
      <c r="NK1397" s="70"/>
      <c r="NL1397" s="70"/>
      <c r="NM1397" s="70"/>
      <c r="NN1397" s="70"/>
      <c r="NO1397" s="70"/>
      <c r="NP1397" s="70"/>
      <c r="NQ1397" s="70"/>
      <c r="NR1397" s="70"/>
      <c r="NS1397" s="70"/>
      <c r="NT1397" s="70"/>
      <c r="NU1397" s="70"/>
      <c r="NV1397" s="70"/>
      <c r="NW1397" s="70"/>
      <c r="NX1397" s="70"/>
      <c r="NY1397" s="70"/>
      <c r="NZ1397" s="70"/>
      <c r="OA1397" s="70"/>
      <c r="OB1397" s="70"/>
      <c r="OC1397" s="70"/>
      <c r="OD1397" s="70"/>
      <c r="OE1397" s="70"/>
      <c r="OF1397" s="70"/>
      <c r="OG1397" s="70"/>
      <c r="OH1397" s="70"/>
      <c r="OI1397" s="70"/>
      <c r="OJ1397" s="70"/>
      <c r="OK1397" s="70"/>
      <c r="OL1397" s="70"/>
      <c r="OM1397" s="70"/>
      <c r="ON1397" s="70"/>
      <c r="OO1397" s="70"/>
      <c r="OP1397" s="70"/>
      <c r="OQ1397" s="70"/>
      <c r="OR1397" s="70"/>
      <c r="OS1397" s="70"/>
      <c r="OT1397" s="70"/>
      <c r="OU1397" s="70"/>
      <c r="OV1397" s="70"/>
      <c r="OW1397" s="70"/>
      <c r="OX1397" s="70"/>
      <c r="OY1397" s="70"/>
      <c r="OZ1397" s="70"/>
      <c r="PA1397" s="70"/>
      <c r="PB1397" s="70"/>
      <c r="PC1397" s="70"/>
      <c r="PD1397" s="70"/>
      <c r="PE1397" s="70"/>
      <c r="PF1397" s="70"/>
      <c r="PG1397" s="70"/>
      <c r="PH1397" s="70"/>
      <c r="PI1397" s="70"/>
      <c r="PJ1397" s="70"/>
      <c r="PK1397" s="70"/>
      <c r="PL1397" s="70"/>
      <c r="PM1397" s="70"/>
      <c r="PN1397" s="70"/>
      <c r="PO1397" s="70"/>
      <c r="PP1397" s="70"/>
      <c r="PQ1397" s="70"/>
      <c r="PR1397" s="70"/>
      <c r="PS1397" s="70"/>
      <c r="PT1397" s="70"/>
      <c r="PU1397" s="70"/>
      <c r="PV1397" s="70"/>
      <c r="PW1397" s="70"/>
      <c r="PX1397" s="70"/>
      <c r="PY1397" s="70"/>
      <c r="PZ1397" s="70"/>
      <c r="QA1397" s="70"/>
      <c r="QB1397" s="70"/>
      <c r="QC1397" s="70"/>
      <c r="QD1397" s="70"/>
      <c r="QE1397" s="70"/>
      <c r="QF1397" s="70"/>
      <c r="QG1397" s="70"/>
      <c r="QH1397" s="70"/>
      <c r="QI1397" s="70"/>
      <c r="QJ1397" s="70"/>
      <c r="QK1397" s="70"/>
      <c r="QL1397" s="70"/>
      <c r="QM1397" s="70"/>
      <c r="QN1397" s="70"/>
      <c r="QO1397" s="70"/>
      <c r="QP1397" s="70"/>
      <c r="QQ1397" s="70"/>
      <c r="QR1397" s="70"/>
      <c r="QS1397" s="70"/>
      <c r="QT1397" s="70"/>
      <c r="QU1397" s="70"/>
      <c r="QV1397" s="70"/>
      <c r="QW1397" s="70"/>
      <c r="QX1397" s="70"/>
      <c r="QY1397" s="70"/>
      <c r="QZ1397" s="70"/>
      <c r="RA1397" s="70"/>
      <c r="RB1397" s="70"/>
      <c r="RC1397" s="70"/>
      <c r="RD1397" s="70"/>
      <c r="RE1397" s="70"/>
      <c r="RF1397" s="70"/>
      <c r="RG1397" s="70"/>
      <c r="RH1397" s="70"/>
      <c r="RI1397" s="70"/>
      <c r="RJ1397" s="70"/>
      <c r="RK1397" s="70"/>
      <c r="RL1397" s="70"/>
      <c r="RM1397" s="70"/>
      <c r="RN1397" s="70"/>
      <c r="RO1397" s="70"/>
      <c r="RP1397" s="70"/>
      <c r="RQ1397" s="70"/>
      <c r="RR1397" s="70"/>
      <c r="RS1397" s="70"/>
      <c r="RT1397" s="70"/>
      <c r="RU1397" s="70"/>
      <c r="RV1397" s="70"/>
      <c r="RW1397" s="70"/>
      <c r="RX1397" s="70"/>
      <c r="RY1397" s="70"/>
      <c r="RZ1397" s="70"/>
      <c r="SA1397" s="70"/>
      <c r="SB1397" s="70"/>
      <c r="SC1397" s="70"/>
      <c r="SD1397" s="70"/>
      <c r="SE1397" s="70"/>
      <c r="SF1397" s="70"/>
      <c r="SG1397" s="70"/>
      <c r="SH1397" s="70"/>
      <c r="SI1397" s="70"/>
      <c r="SJ1397" s="70"/>
      <c r="SK1397" s="70"/>
      <c r="SL1397" s="70"/>
      <c r="SM1397" s="70"/>
      <c r="SN1397" s="70"/>
      <c r="SO1397" s="70"/>
      <c r="SP1397" s="70"/>
      <c r="SQ1397" s="70"/>
      <c r="SR1397" s="70"/>
      <c r="SS1397" s="70"/>
      <c r="ST1397" s="70"/>
      <c r="SU1397" s="70"/>
      <c r="SV1397" s="70"/>
      <c r="SW1397" s="70"/>
      <c r="SX1397" s="70"/>
      <c r="SY1397" s="70"/>
      <c r="SZ1397" s="70"/>
    </row>
    <row r="1398" spans="1:520" ht="16.5" customHeight="1" x14ac:dyDescent="0.2">
      <c r="A1398" s="20">
        <v>790</v>
      </c>
      <c r="B1398" s="20" t="s">
        <v>62</v>
      </c>
      <c r="C1398" s="20" t="s">
        <v>915</v>
      </c>
      <c r="D1398" s="20" t="s">
        <v>38</v>
      </c>
      <c r="E1398" s="20" t="s">
        <v>1345</v>
      </c>
      <c r="F1398" s="22" t="s">
        <v>970</v>
      </c>
      <c r="G1398" s="20" t="s">
        <v>84</v>
      </c>
      <c r="H1398" s="20" t="s">
        <v>35</v>
      </c>
      <c r="I1398" s="20" t="s">
        <v>81</v>
      </c>
      <c r="J1398" s="22" t="s">
        <v>915</v>
      </c>
      <c r="K1398" s="20"/>
      <c r="L1398" s="20"/>
      <c r="M1398" s="20"/>
      <c r="N1398" s="20"/>
      <c r="O1398" s="23"/>
      <c r="P1398" s="23">
        <v>1500000</v>
      </c>
      <c r="Q1398" s="24">
        <v>1</v>
      </c>
      <c r="R1398" s="25">
        <v>45717</v>
      </c>
      <c r="S1398" s="20" t="s">
        <v>83</v>
      </c>
      <c r="T1398" s="26">
        <f t="shared" si="23"/>
        <v>1500000</v>
      </c>
      <c r="U1398" s="27" t="s">
        <v>100</v>
      </c>
      <c r="V1398" s="27" t="s">
        <v>100</v>
      </c>
      <c r="W1398" s="70"/>
      <c r="X1398" s="70"/>
      <c r="Y1398" s="70"/>
      <c r="Z1398" s="70"/>
      <c r="AA1398" s="70"/>
      <c r="AB1398" s="70"/>
      <c r="AC1398" s="70"/>
      <c r="AD1398" s="70"/>
      <c r="AE1398" s="70"/>
      <c r="AF1398" s="70"/>
      <c r="AG1398" s="70"/>
      <c r="AH1398" s="70"/>
      <c r="AI1398" s="70"/>
      <c r="AJ1398" s="70"/>
      <c r="AK1398" s="70"/>
      <c r="AL1398" s="70"/>
      <c r="AM1398" s="70"/>
      <c r="AN1398" s="70"/>
      <c r="AO1398" s="70"/>
      <c r="AP1398" s="70"/>
      <c r="AQ1398" s="70"/>
      <c r="AR1398" s="70"/>
      <c r="AS1398" s="70"/>
      <c r="AT1398" s="70"/>
      <c r="AU1398" s="70"/>
      <c r="AV1398" s="70"/>
      <c r="AW1398" s="70"/>
      <c r="AX1398" s="70"/>
      <c r="AY1398" s="70"/>
      <c r="AZ1398" s="70"/>
      <c r="BA1398" s="70"/>
      <c r="BB1398" s="70"/>
      <c r="BC1398" s="70"/>
      <c r="BD1398" s="70"/>
      <c r="BE1398" s="70"/>
      <c r="BF1398" s="70"/>
      <c r="BG1398" s="70"/>
      <c r="BH1398" s="70"/>
      <c r="BI1398" s="70"/>
      <c r="BJ1398" s="70"/>
      <c r="BK1398" s="70"/>
      <c r="BL1398" s="70"/>
      <c r="BM1398" s="70"/>
      <c r="BN1398" s="70"/>
      <c r="BO1398" s="70"/>
      <c r="BP1398" s="70"/>
      <c r="BQ1398" s="70"/>
      <c r="BR1398" s="70"/>
      <c r="BS1398" s="70"/>
      <c r="BT1398" s="70"/>
      <c r="BU1398" s="70"/>
      <c r="BV1398" s="70"/>
      <c r="BW1398" s="70"/>
      <c r="BX1398" s="70"/>
      <c r="BY1398" s="70"/>
      <c r="BZ1398" s="70"/>
      <c r="CA1398" s="70"/>
      <c r="CB1398" s="70"/>
      <c r="CC1398" s="70"/>
      <c r="CD1398" s="70"/>
      <c r="CE1398" s="70"/>
      <c r="CF1398" s="70"/>
      <c r="CG1398" s="70"/>
      <c r="CH1398" s="70"/>
      <c r="CI1398" s="70"/>
      <c r="CJ1398" s="70"/>
      <c r="CK1398" s="70"/>
      <c r="CL1398" s="70"/>
      <c r="CM1398" s="70"/>
      <c r="CN1398" s="70"/>
      <c r="CO1398" s="70"/>
      <c r="CP1398" s="70"/>
      <c r="CQ1398" s="70"/>
      <c r="CR1398" s="70"/>
      <c r="CS1398" s="70"/>
      <c r="CT1398" s="70"/>
      <c r="CU1398" s="70"/>
      <c r="CV1398" s="70"/>
      <c r="CW1398" s="70"/>
      <c r="CX1398" s="70"/>
      <c r="CY1398" s="70"/>
      <c r="CZ1398" s="70"/>
      <c r="DA1398" s="70"/>
      <c r="DB1398" s="70"/>
      <c r="DC1398" s="70"/>
      <c r="DD1398" s="70"/>
      <c r="DE1398" s="70"/>
      <c r="DF1398" s="70"/>
      <c r="DG1398" s="70"/>
      <c r="DH1398" s="70"/>
      <c r="DI1398" s="70"/>
      <c r="DJ1398" s="70"/>
      <c r="DK1398" s="70"/>
      <c r="DL1398" s="70"/>
      <c r="DM1398" s="70"/>
      <c r="DN1398" s="70"/>
      <c r="DO1398" s="70"/>
      <c r="DP1398" s="70"/>
      <c r="DQ1398" s="70"/>
      <c r="DR1398" s="70"/>
      <c r="DS1398" s="70"/>
      <c r="DT1398" s="70"/>
      <c r="DU1398" s="70"/>
      <c r="DV1398" s="70"/>
      <c r="DW1398" s="70"/>
      <c r="DX1398" s="70"/>
      <c r="DY1398" s="70"/>
      <c r="DZ1398" s="70"/>
      <c r="EA1398" s="70"/>
      <c r="EB1398" s="70"/>
      <c r="EC1398" s="70"/>
      <c r="ED1398" s="70"/>
      <c r="EE1398" s="70"/>
      <c r="EF1398" s="70"/>
      <c r="EG1398" s="70"/>
      <c r="EH1398" s="70"/>
      <c r="EI1398" s="70"/>
      <c r="EJ1398" s="70"/>
      <c r="EK1398" s="70"/>
      <c r="EL1398" s="70"/>
      <c r="EM1398" s="70"/>
      <c r="EN1398" s="70"/>
      <c r="EO1398" s="70"/>
      <c r="EP1398" s="70"/>
      <c r="EQ1398" s="70"/>
      <c r="ER1398" s="70"/>
      <c r="ES1398" s="70"/>
      <c r="ET1398" s="70"/>
      <c r="EU1398" s="70"/>
      <c r="EV1398" s="70"/>
      <c r="EW1398" s="70"/>
      <c r="EX1398" s="70"/>
      <c r="EY1398" s="70"/>
      <c r="EZ1398" s="70"/>
      <c r="FA1398" s="70"/>
      <c r="FB1398" s="70"/>
      <c r="FC1398" s="70"/>
      <c r="FD1398" s="70"/>
      <c r="FE1398" s="70"/>
      <c r="FF1398" s="70"/>
      <c r="FG1398" s="70"/>
      <c r="FH1398" s="70"/>
      <c r="FI1398" s="70"/>
      <c r="FJ1398" s="70"/>
      <c r="FK1398" s="70"/>
      <c r="FL1398" s="70"/>
      <c r="FM1398" s="70"/>
      <c r="FN1398" s="70"/>
      <c r="FO1398" s="70"/>
      <c r="FP1398" s="70"/>
      <c r="FQ1398" s="70"/>
      <c r="FR1398" s="70"/>
      <c r="FS1398" s="70"/>
      <c r="FT1398" s="70"/>
      <c r="FU1398" s="70"/>
      <c r="FV1398" s="70"/>
      <c r="FW1398" s="70"/>
      <c r="FX1398" s="70"/>
      <c r="FY1398" s="70"/>
      <c r="FZ1398" s="70"/>
      <c r="GA1398" s="70"/>
      <c r="GB1398" s="70"/>
      <c r="GC1398" s="70"/>
      <c r="GD1398" s="70"/>
      <c r="GE1398" s="70"/>
      <c r="GF1398" s="70"/>
      <c r="GG1398" s="70"/>
      <c r="GH1398" s="70"/>
      <c r="GI1398" s="70"/>
      <c r="GJ1398" s="70"/>
      <c r="GK1398" s="70"/>
      <c r="GL1398" s="70"/>
      <c r="GM1398" s="70"/>
      <c r="GN1398" s="70"/>
      <c r="GO1398" s="70"/>
      <c r="GP1398" s="70"/>
      <c r="GQ1398" s="70"/>
      <c r="GR1398" s="70"/>
      <c r="GS1398" s="70"/>
      <c r="GT1398" s="70"/>
      <c r="GU1398" s="70"/>
      <c r="GV1398" s="70"/>
      <c r="GW1398" s="70"/>
      <c r="GX1398" s="70"/>
      <c r="GY1398" s="70"/>
      <c r="GZ1398" s="70"/>
      <c r="HA1398" s="70"/>
      <c r="HB1398" s="70"/>
      <c r="HC1398" s="70"/>
      <c r="HD1398" s="70"/>
      <c r="HE1398" s="70"/>
      <c r="HF1398" s="70"/>
      <c r="HG1398" s="70"/>
      <c r="HH1398" s="70"/>
      <c r="HI1398" s="70"/>
      <c r="HJ1398" s="70"/>
      <c r="HK1398" s="70"/>
      <c r="HL1398" s="70"/>
      <c r="HM1398" s="70"/>
      <c r="HN1398" s="70"/>
      <c r="HO1398" s="70"/>
      <c r="HP1398" s="70"/>
      <c r="HQ1398" s="70"/>
      <c r="HR1398" s="70"/>
      <c r="HS1398" s="70"/>
      <c r="HT1398" s="70"/>
      <c r="HU1398" s="70"/>
      <c r="HV1398" s="70"/>
      <c r="HW1398" s="70"/>
      <c r="HX1398" s="70"/>
      <c r="HY1398" s="70"/>
      <c r="HZ1398" s="70"/>
      <c r="IA1398" s="70"/>
      <c r="IB1398" s="70"/>
      <c r="IC1398" s="70"/>
      <c r="ID1398" s="70"/>
      <c r="IE1398" s="70"/>
      <c r="IF1398" s="70"/>
      <c r="IG1398" s="70"/>
      <c r="IH1398" s="70"/>
      <c r="II1398" s="70"/>
      <c r="IJ1398" s="70"/>
      <c r="IK1398" s="70"/>
      <c r="IL1398" s="70"/>
      <c r="IM1398" s="70"/>
      <c r="IN1398" s="70"/>
      <c r="IO1398" s="70"/>
      <c r="IP1398" s="70"/>
      <c r="IQ1398" s="70"/>
      <c r="IR1398" s="70"/>
      <c r="IS1398" s="70"/>
      <c r="IT1398" s="70"/>
      <c r="IU1398" s="70"/>
      <c r="IV1398" s="70"/>
      <c r="IW1398" s="70"/>
      <c r="IX1398" s="70"/>
      <c r="IY1398" s="70"/>
      <c r="IZ1398" s="70"/>
      <c r="JA1398" s="70"/>
      <c r="JB1398" s="70"/>
      <c r="JC1398" s="70"/>
      <c r="JD1398" s="70"/>
      <c r="JE1398" s="70"/>
      <c r="JF1398" s="70"/>
      <c r="JG1398" s="70"/>
      <c r="JH1398" s="70"/>
      <c r="JI1398" s="70"/>
      <c r="JJ1398" s="70"/>
      <c r="JK1398" s="70"/>
      <c r="JL1398" s="70"/>
      <c r="JM1398" s="70"/>
      <c r="JN1398" s="70"/>
      <c r="JO1398" s="70"/>
      <c r="JP1398" s="70"/>
      <c r="JQ1398" s="70"/>
      <c r="JR1398" s="70"/>
      <c r="JS1398" s="70"/>
      <c r="JT1398" s="70"/>
      <c r="JU1398" s="70"/>
      <c r="JV1398" s="70"/>
      <c r="JW1398" s="70"/>
      <c r="JX1398" s="70"/>
      <c r="JY1398" s="70"/>
      <c r="JZ1398" s="70"/>
      <c r="KA1398" s="70"/>
      <c r="KB1398" s="70"/>
      <c r="KC1398" s="70"/>
      <c r="KD1398" s="70"/>
      <c r="KE1398" s="70"/>
      <c r="KF1398" s="70"/>
      <c r="KG1398" s="70"/>
      <c r="KH1398" s="70"/>
      <c r="KI1398" s="70"/>
      <c r="KJ1398" s="70"/>
      <c r="KK1398" s="70"/>
      <c r="KL1398" s="70"/>
      <c r="KM1398" s="70"/>
      <c r="KN1398" s="70"/>
      <c r="KO1398" s="70"/>
      <c r="KP1398" s="70"/>
      <c r="KQ1398" s="70"/>
      <c r="KR1398" s="70"/>
      <c r="KS1398" s="70"/>
      <c r="KT1398" s="70"/>
      <c r="KU1398" s="70"/>
      <c r="KV1398" s="70"/>
      <c r="KW1398" s="70"/>
      <c r="KX1398" s="70"/>
      <c r="KY1398" s="70"/>
      <c r="KZ1398" s="70"/>
      <c r="LA1398" s="70"/>
      <c r="LB1398" s="70"/>
      <c r="LC1398" s="70"/>
      <c r="LD1398" s="70"/>
      <c r="LE1398" s="70"/>
      <c r="LF1398" s="70"/>
      <c r="LG1398" s="70"/>
      <c r="LH1398" s="70"/>
      <c r="LI1398" s="70"/>
      <c r="LJ1398" s="70"/>
      <c r="LK1398" s="70"/>
      <c r="LL1398" s="70"/>
      <c r="LM1398" s="70"/>
      <c r="LN1398" s="70"/>
      <c r="LO1398" s="70"/>
      <c r="LP1398" s="70"/>
      <c r="LQ1398" s="70"/>
      <c r="LR1398" s="70"/>
      <c r="LS1398" s="70"/>
      <c r="LT1398" s="70"/>
      <c r="LU1398" s="70"/>
      <c r="LV1398" s="70"/>
      <c r="LW1398" s="70"/>
      <c r="LX1398" s="70"/>
      <c r="LY1398" s="70"/>
      <c r="LZ1398" s="70"/>
      <c r="MA1398" s="70"/>
      <c r="MB1398" s="70"/>
      <c r="MC1398" s="70"/>
      <c r="MD1398" s="70"/>
      <c r="ME1398" s="70"/>
      <c r="MF1398" s="70"/>
      <c r="MG1398" s="70"/>
      <c r="MH1398" s="70"/>
      <c r="MI1398" s="70"/>
      <c r="MJ1398" s="70"/>
      <c r="MK1398" s="70"/>
      <c r="ML1398" s="70"/>
      <c r="MM1398" s="70"/>
      <c r="MN1398" s="70"/>
      <c r="MO1398" s="70"/>
      <c r="MP1398" s="70"/>
      <c r="MQ1398" s="70"/>
      <c r="MR1398" s="70"/>
      <c r="MS1398" s="70"/>
      <c r="MT1398" s="70"/>
      <c r="MU1398" s="70"/>
      <c r="MV1398" s="70"/>
      <c r="MW1398" s="70"/>
      <c r="MX1398" s="70"/>
      <c r="MY1398" s="70"/>
      <c r="MZ1398" s="70"/>
      <c r="NA1398" s="70"/>
      <c r="NB1398" s="70"/>
      <c r="NC1398" s="70"/>
      <c r="ND1398" s="70"/>
      <c r="NE1398" s="70"/>
      <c r="NF1398" s="70"/>
      <c r="NG1398" s="70"/>
      <c r="NH1398" s="70"/>
      <c r="NI1398" s="70"/>
      <c r="NJ1398" s="70"/>
      <c r="NK1398" s="70"/>
      <c r="NL1398" s="70"/>
      <c r="NM1398" s="70"/>
      <c r="NN1398" s="70"/>
      <c r="NO1398" s="70"/>
      <c r="NP1398" s="70"/>
      <c r="NQ1398" s="70"/>
      <c r="NR1398" s="70"/>
      <c r="NS1398" s="70"/>
      <c r="NT1398" s="70"/>
      <c r="NU1398" s="70"/>
      <c r="NV1398" s="70"/>
      <c r="NW1398" s="70"/>
      <c r="NX1398" s="70"/>
      <c r="NY1398" s="70"/>
      <c r="NZ1398" s="70"/>
      <c r="OA1398" s="70"/>
      <c r="OB1398" s="70"/>
      <c r="OC1398" s="70"/>
      <c r="OD1398" s="70"/>
      <c r="OE1398" s="70"/>
      <c r="OF1398" s="70"/>
      <c r="OG1398" s="70"/>
      <c r="OH1398" s="70"/>
      <c r="OI1398" s="70"/>
      <c r="OJ1398" s="70"/>
      <c r="OK1398" s="70"/>
      <c r="OL1398" s="70"/>
      <c r="OM1398" s="70"/>
      <c r="ON1398" s="70"/>
      <c r="OO1398" s="70"/>
      <c r="OP1398" s="70"/>
      <c r="OQ1398" s="70"/>
      <c r="OR1398" s="70"/>
      <c r="OS1398" s="70"/>
      <c r="OT1398" s="70"/>
      <c r="OU1398" s="70"/>
      <c r="OV1398" s="70"/>
      <c r="OW1398" s="70"/>
      <c r="OX1398" s="70"/>
      <c r="OY1398" s="70"/>
      <c r="OZ1398" s="70"/>
      <c r="PA1398" s="70"/>
      <c r="PB1398" s="70"/>
      <c r="PC1398" s="70"/>
      <c r="PD1398" s="70"/>
      <c r="PE1398" s="70"/>
      <c r="PF1398" s="70"/>
      <c r="PG1398" s="70"/>
      <c r="PH1398" s="70"/>
      <c r="PI1398" s="70"/>
      <c r="PJ1398" s="70"/>
      <c r="PK1398" s="70"/>
      <c r="PL1398" s="70"/>
      <c r="PM1398" s="70"/>
      <c r="PN1398" s="70"/>
      <c r="PO1398" s="70"/>
      <c r="PP1398" s="70"/>
      <c r="PQ1398" s="70"/>
      <c r="PR1398" s="70"/>
      <c r="PS1398" s="70"/>
      <c r="PT1398" s="70"/>
      <c r="PU1398" s="70"/>
      <c r="PV1398" s="70"/>
      <c r="PW1398" s="70"/>
      <c r="PX1398" s="70"/>
      <c r="PY1398" s="70"/>
      <c r="PZ1398" s="70"/>
      <c r="QA1398" s="70"/>
      <c r="QB1398" s="70"/>
      <c r="QC1398" s="70"/>
      <c r="QD1398" s="70"/>
      <c r="QE1398" s="70"/>
      <c r="QF1398" s="70"/>
      <c r="QG1398" s="70"/>
      <c r="QH1398" s="70"/>
      <c r="QI1398" s="70"/>
      <c r="QJ1398" s="70"/>
      <c r="QK1398" s="70"/>
      <c r="QL1398" s="70"/>
      <c r="QM1398" s="70"/>
      <c r="QN1398" s="70"/>
      <c r="QO1398" s="70"/>
      <c r="QP1398" s="70"/>
      <c r="QQ1398" s="70"/>
      <c r="QR1398" s="70"/>
      <c r="QS1398" s="70"/>
      <c r="QT1398" s="70"/>
      <c r="QU1398" s="70"/>
      <c r="QV1398" s="70"/>
      <c r="QW1398" s="70"/>
      <c r="QX1398" s="70"/>
      <c r="QY1398" s="70"/>
      <c r="QZ1398" s="70"/>
      <c r="RA1398" s="70"/>
      <c r="RB1398" s="70"/>
      <c r="RC1398" s="70"/>
      <c r="RD1398" s="70"/>
      <c r="RE1398" s="70"/>
      <c r="RF1398" s="70"/>
      <c r="RG1398" s="70"/>
      <c r="RH1398" s="70"/>
      <c r="RI1398" s="70"/>
      <c r="RJ1398" s="70"/>
      <c r="RK1398" s="70"/>
      <c r="RL1398" s="70"/>
      <c r="RM1398" s="70"/>
      <c r="RN1398" s="70"/>
      <c r="RO1398" s="70"/>
      <c r="RP1398" s="70"/>
      <c r="RQ1398" s="70"/>
      <c r="RR1398" s="70"/>
      <c r="RS1398" s="70"/>
      <c r="RT1398" s="70"/>
      <c r="RU1398" s="70"/>
      <c r="RV1398" s="70"/>
      <c r="RW1398" s="70"/>
      <c r="RX1398" s="70"/>
      <c r="RY1398" s="70"/>
      <c r="RZ1398" s="70"/>
      <c r="SA1398" s="70"/>
      <c r="SB1398" s="70"/>
      <c r="SC1398" s="70"/>
      <c r="SD1398" s="70"/>
      <c r="SE1398" s="70"/>
      <c r="SF1398" s="70"/>
      <c r="SG1398" s="70"/>
      <c r="SH1398" s="70"/>
      <c r="SI1398" s="70"/>
      <c r="SJ1398" s="70"/>
      <c r="SK1398" s="70"/>
      <c r="SL1398" s="70"/>
      <c r="SM1398" s="70"/>
      <c r="SN1398" s="70"/>
      <c r="SO1398" s="70"/>
      <c r="SP1398" s="70"/>
      <c r="SQ1398" s="70"/>
      <c r="SR1398" s="70"/>
      <c r="SS1398" s="70"/>
      <c r="ST1398" s="70"/>
      <c r="SU1398" s="70"/>
      <c r="SV1398" s="70"/>
      <c r="SW1398" s="70"/>
      <c r="SX1398" s="70"/>
      <c r="SY1398" s="70"/>
      <c r="SZ1398" s="70"/>
    </row>
    <row r="1399" spans="1:520" ht="16.5" customHeight="1" x14ac:dyDescent="0.2">
      <c r="A1399" s="20">
        <v>791</v>
      </c>
      <c r="B1399" s="20" t="s">
        <v>62</v>
      </c>
      <c r="C1399" s="20" t="s">
        <v>915</v>
      </c>
      <c r="D1399" s="20" t="s">
        <v>38</v>
      </c>
      <c r="E1399" s="20" t="s">
        <v>1345</v>
      </c>
      <c r="F1399" s="22" t="s">
        <v>970</v>
      </c>
      <c r="G1399" s="20" t="s">
        <v>84</v>
      </c>
      <c r="H1399" s="20" t="s">
        <v>35</v>
      </c>
      <c r="I1399" s="20" t="s">
        <v>81</v>
      </c>
      <c r="J1399" s="22" t="s">
        <v>915</v>
      </c>
      <c r="K1399" s="20"/>
      <c r="L1399" s="20"/>
      <c r="M1399" s="20"/>
      <c r="N1399" s="20"/>
      <c r="O1399" s="23"/>
      <c r="P1399" s="23">
        <v>1500000</v>
      </c>
      <c r="Q1399" s="24">
        <v>1</v>
      </c>
      <c r="R1399" s="25">
        <v>45748</v>
      </c>
      <c r="S1399" s="20" t="s">
        <v>83</v>
      </c>
      <c r="T1399" s="26">
        <f t="shared" si="23"/>
        <v>1500000</v>
      </c>
      <c r="U1399" s="27" t="s">
        <v>100</v>
      </c>
      <c r="V1399" s="27" t="s">
        <v>100</v>
      </c>
      <c r="W1399" s="70"/>
      <c r="X1399" s="70"/>
      <c r="Y1399" s="70"/>
      <c r="Z1399" s="70"/>
      <c r="AA1399" s="70"/>
      <c r="AB1399" s="70"/>
      <c r="AC1399" s="70"/>
      <c r="AD1399" s="70"/>
      <c r="AE1399" s="70"/>
      <c r="AF1399" s="70"/>
      <c r="AG1399" s="70"/>
      <c r="AH1399" s="70"/>
      <c r="AI1399" s="70"/>
      <c r="AJ1399" s="70"/>
      <c r="AK1399" s="70"/>
      <c r="AL1399" s="70"/>
      <c r="AM1399" s="70"/>
      <c r="AN1399" s="70"/>
      <c r="AO1399" s="70"/>
      <c r="AP1399" s="70"/>
      <c r="AQ1399" s="70"/>
      <c r="AR1399" s="70"/>
      <c r="AS1399" s="70"/>
      <c r="AT1399" s="70"/>
      <c r="AU1399" s="70"/>
      <c r="AV1399" s="70"/>
      <c r="AW1399" s="70"/>
      <c r="AX1399" s="70"/>
      <c r="AY1399" s="70"/>
      <c r="AZ1399" s="70"/>
      <c r="BA1399" s="70"/>
      <c r="BB1399" s="70"/>
      <c r="BC1399" s="70"/>
      <c r="BD1399" s="70"/>
      <c r="BE1399" s="70"/>
      <c r="BF1399" s="70"/>
      <c r="BG1399" s="70"/>
      <c r="BH1399" s="70"/>
      <c r="BI1399" s="70"/>
      <c r="BJ1399" s="70"/>
      <c r="BK1399" s="70"/>
      <c r="BL1399" s="70"/>
      <c r="BM1399" s="70"/>
      <c r="BN1399" s="70"/>
      <c r="BO1399" s="70"/>
      <c r="BP1399" s="70"/>
      <c r="BQ1399" s="70"/>
      <c r="BR1399" s="70"/>
      <c r="BS1399" s="70"/>
      <c r="BT1399" s="70"/>
      <c r="BU1399" s="70"/>
      <c r="BV1399" s="70"/>
      <c r="BW1399" s="70"/>
      <c r="BX1399" s="70"/>
      <c r="BY1399" s="70"/>
      <c r="BZ1399" s="70"/>
      <c r="CA1399" s="70"/>
      <c r="CB1399" s="70"/>
      <c r="CC1399" s="70"/>
      <c r="CD1399" s="70"/>
      <c r="CE1399" s="70"/>
      <c r="CF1399" s="70"/>
      <c r="CG1399" s="70"/>
      <c r="CH1399" s="70"/>
      <c r="CI1399" s="70"/>
      <c r="CJ1399" s="70"/>
      <c r="CK1399" s="70"/>
      <c r="CL1399" s="70"/>
      <c r="CM1399" s="70"/>
      <c r="CN1399" s="70"/>
      <c r="CO1399" s="70"/>
      <c r="CP1399" s="70"/>
      <c r="CQ1399" s="70"/>
      <c r="CR1399" s="70"/>
      <c r="CS1399" s="70"/>
      <c r="CT1399" s="70"/>
      <c r="CU1399" s="70"/>
      <c r="CV1399" s="70"/>
      <c r="CW1399" s="70"/>
      <c r="CX1399" s="70"/>
      <c r="CY1399" s="70"/>
      <c r="CZ1399" s="70"/>
      <c r="DA1399" s="70"/>
      <c r="DB1399" s="70"/>
      <c r="DC1399" s="70"/>
      <c r="DD1399" s="70"/>
      <c r="DE1399" s="70"/>
      <c r="DF1399" s="70"/>
      <c r="DG1399" s="70"/>
      <c r="DH1399" s="70"/>
      <c r="DI1399" s="70"/>
      <c r="DJ1399" s="70"/>
      <c r="DK1399" s="70"/>
      <c r="DL1399" s="70"/>
      <c r="DM1399" s="70"/>
      <c r="DN1399" s="70"/>
      <c r="DO1399" s="70"/>
      <c r="DP1399" s="70"/>
      <c r="DQ1399" s="70"/>
      <c r="DR1399" s="70"/>
      <c r="DS1399" s="70"/>
      <c r="DT1399" s="70"/>
      <c r="DU1399" s="70"/>
      <c r="DV1399" s="70"/>
      <c r="DW1399" s="70"/>
      <c r="DX1399" s="70"/>
      <c r="DY1399" s="70"/>
      <c r="DZ1399" s="70"/>
      <c r="EA1399" s="70"/>
      <c r="EB1399" s="70"/>
      <c r="EC1399" s="70"/>
      <c r="ED1399" s="70"/>
      <c r="EE1399" s="70"/>
      <c r="EF1399" s="70"/>
      <c r="EG1399" s="70"/>
      <c r="EH1399" s="70"/>
      <c r="EI1399" s="70"/>
      <c r="EJ1399" s="70"/>
      <c r="EK1399" s="70"/>
      <c r="EL1399" s="70"/>
      <c r="EM1399" s="70"/>
      <c r="EN1399" s="70"/>
      <c r="EO1399" s="70"/>
      <c r="EP1399" s="70"/>
      <c r="EQ1399" s="70"/>
      <c r="ER1399" s="70"/>
      <c r="ES1399" s="70"/>
      <c r="ET1399" s="70"/>
      <c r="EU1399" s="70"/>
      <c r="EV1399" s="70"/>
      <c r="EW1399" s="70"/>
      <c r="EX1399" s="70"/>
      <c r="EY1399" s="70"/>
      <c r="EZ1399" s="70"/>
      <c r="FA1399" s="70"/>
      <c r="FB1399" s="70"/>
      <c r="FC1399" s="70"/>
      <c r="FD1399" s="70"/>
      <c r="FE1399" s="70"/>
      <c r="FF1399" s="70"/>
      <c r="FG1399" s="70"/>
      <c r="FH1399" s="70"/>
      <c r="FI1399" s="70"/>
      <c r="FJ1399" s="70"/>
      <c r="FK1399" s="70"/>
      <c r="FL1399" s="70"/>
      <c r="FM1399" s="70"/>
      <c r="FN1399" s="70"/>
      <c r="FO1399" s="70"/>
      <c r="FP1399" s="70"/>
      <c r="FQ1399" s="70"/>
      <c r="FR1399" s="70"/>
      <c r="FS1399" s="70"/>
      <c r="FT1399" s="70"/>
      <c r="FU1399" s="70"/>
      <c r="FV1399" s="70"/>
      <c r="FW1399" s="70"/>
      <c r="FX1399" s="70"/>
      <c r="FY1399" s="70"/>
      <c r="FZ1399" s="70"/>
      <c r="GA1399" s="70"/>
      <c r="GB1399" s="70"/>
      <c r="GC1399" s="70"/>
      <c r="GD1399" s="70"/>
      <c r="GE1399" s="70"/>
      <c r="GF1399" s="70"/>
      <c r="GG1399" s="70"/>
      <c r="GH1399" s="70"/>
      <c r="GI1399" s="70"/>
      <c r="GJ1399" s="70"/>
      <c r="GK1399" s="70"/>
      <c r="GL1399" s="70"/>
      <c r="GM1399" s="70"/>
      <c r="GN1399" s="70"/>
      <c r="GO1399" s="70"/>
      <c r="GP1399" s="70"/>
      <c r="GQ1399" s="70"/>
      <c r="GR1399" s="70"/>
      <c r="GS1399" s="70"/>
      <c r="GT1399" s="70"/>
      <c r="GU1399" s="70"/>
      <c r="GV1399" s="70"/>
      <c r="GW1399" s="70"/>
      <c r="GX1399" s="70"/>
      <c r="GY1399" s="70"/>
      <c r="GZ1399" s="70"/>
      <c r="HA1399" s="70"/>
      <c r="HB1399" s="70"/>
      <c r="HC1399" s="70"/>
      <c r="HD1399" s="70"/>
      <c r="HE1399" s="70"/>
      <c r="HF1399" s="70"/>
      <c r="HG1399" s="70"/>
      <c r="HH1399" s="70"/>
      <c r="HI1399" s="70"/>
      <c r="HJ1399" s="70"/>
      <c r="HK1399" s="70"/>
      <c r="HL1399" s="70"/>
      <c r="HM1399" s="70"/>
      <c r="HN1399" s="70"/>
      <c r="HO1399" s="70"/>
      <c r="HP1399" s="70"/>
      <c r="HQ1399" s="70"/>
      <c r="HR1399" s="70"/>
      <c r="HS1399" s="70"/>
      <c r="HT1399" s="70"/>
      <c r="HU1399" s="70"/>
      <c r="HV1399" s="70"/>
      <c r="HW1399" s="70"/>
      <c r="HX1399" s="70"/>
      <c r="HY1399" s="70"/>
      <c r="HZ1399" s="70"/>
      <c r="IA1399" s="70"/>
      <c r="IB1399" s="70"/>
      <c r="IC1399" s="70"/>
      <c r="ID1399" s="70"/>
      <c r="IE1399" s="70"/>
      <c r="IF1399" s="70"/>
      <c r="IG1399" s="70"/>
      <c r="IH1399" s="70"/>
      <c r="II1399" s="70"/>
      <c r="IJ1399" s="70"/>
      <c r="IK1399" s="70"/>
      <c r="IL1399" s="70"/>
      <c r="IM1399" s="70"/>
      <c r="IN1399" s="70"/>
      <c r="IO1399" s="70"/>
      <c r="IP1399" s="70"/>
      <c r="IQ1399" s="70"/>
      <c r="IR1399" s="70"/>
      <c r="IS1399" s="70"/>
      <c r="IT1399" s="70"/>
      <c r="IU1399" s="70"/>
      <c r="IV1399" s="70"/>
      <c r="IW1399" s="70"/>
      <c r="IX1399" s="70"/>
      <c r="IY1399" s="70"/>
      <c r="IZ1399" s="70"/>
      <c r="JA1399" s="70"/>
      <c r="JB1399" s="70"/>
      <c r="JC1399" s="70"/>
      <c r="JD1399" s="70"/>
      <c r="JE1399" s="70"/>
      <c r="JF1399" s="70"/>
      <c r="JG1399" s="70"/>
      <c r="JH1399" s="70"/>
      <c r="JI1399" s="70"/>
      <c r="JJ1399" s="70"/>
      <c r="JK1399" s="70"/>
      <c r="JL1399" s="70"/>
      <c r="JM1399" s="70"/>
      <c r="JN1399" s="70"/>
      <c r="JO1399" s="70"/>
      <c r="JP1399" s="70"/>
      <c r="JQ1399" s="70"/>
      <c r="JR1399" s="70"/>
      <c r="JS1399" s="70"/>
      <c r="JT1399" s="70"/>
      <c r="JU1399" s="70"/>
      <c r="JV1399" s="70"/>
      <c r="JW1399" s="70"/>
      <c r="JX1399" s="70"/>
      <c r="JY1399" s="70"/>
      <c r="JZ1399" s="70"/>
      <c r="KA1399" s="70"/>
      <c r="KB1399" s="70"/>
      <c r="KC1399" s="70"/>
      <c r="KD1399" s="70"/>
      <c r="KE1399" s="70"/>
      <c r="KF1399" s="70"/>
      <c r="KG1399" s="70"/>
      <c r="KH1399" s="70"/>
      <c r="KI1399" s="70"/>
      <c r="KJ1399" s="70"/>
      <c r="KK1399" s="70"/>
      <c r="KL1399" s="70"/>
      <c r="KM1399" s="70"/>
      <c r="KN1399" s="70"/>
      <c r="KO1399" s="70"/>
      <c r="KP1399" s="70"/>
      <c r="KQ1399" s="70"/>
      <c r="KR1399" s="70"/>
      <c r="KS1399" s="70"/>
      <c r="KT1399" s="70"/>
      <c r="KU1399" s="70"/>
      <c r="KV1399" s="70"/>
      <c r="KW1399" s="70"/>
      <c r="KX1399" s="70"/>
      <c r="KY1399" s="70"/>
      <c r="KZ1399" s="70"/>
      <c r="LA1399" s="70"/>
      <c r="LB1399" s="70"/>
      <c r="LC1399" s="70"/>
      <c r="LD1399" s="70"/>
      <c r="LE1399" s="70"/>
      <c r="LF1399" s="70"/>
      <c r="LG1399" s="70"/>
      <c r="LH1399" s="70"/>
      <c r="LI1399" s="70"/>
      <c r="LJ1399" s="70"/>
      <c r="LK1399" s="70"/>
      <c r="LL1399" s="70"/>
      <c r="LM1399" s="70"/>
      <c r="LN1399" s="70"/>
      <c r="LO1399" s="70"/>
      <c r="LP1399" s="70"/>
      <c r="LQ1399" s="70"/>
      <c r="LR1399" s="70"/>
      <c r="LS1399" s="70"/>
      <c r="LT1399" s="70"/>
      <c r="LU1399" s="70"/>
      <c r="LV1399" s="70"/>
      <c r="LW1399" s="70"/>
      <c r="LX1399" s="70"/>
      <c r="LY1399" s="70"/>
      <c r="LZ1399" s="70"/>
      <c r="MA1399" s="70"/>
      <c r="MB1399" s="70"/>
      <c r="MC1399" s="70"/>
      <c r="MD1399" s="70"/>
      <c r="ME1399" s="70"/>
      <c r="MF1399" s="70"/>
      <c r="MG1399" s="70"/>
      <c r="MH1399" s="70"/>
      <c r="MI1399" s="70"/>
      <c r="MJ1399" s="70"/>
      <c r="MK1399" s="70"/>
      <c r="ML1399" s="70"/>
      <c r="MM1399" s="70"/>
      <c r="MN1399" s="70"/>
      <c r="MO1399" s="70"/>
      <c r="MP1399" s="70"/>
      <c r="MQ1399" s="70"/>
      <c r="MR1399" s="70"/>
      <c r="MS1399" s="70"/>
      <c r="MT1399" s="70"/>
      <c r="MU1399" s="70"/>
      <c r="MV1399" s="70"/>
      <c r="MW1399" s="70"/>
      <c r="MX1399" s="70"/>
      <c r="MY1399" s="70"/>
      <c r="MZ1399" s="70"/>
      <c r="NA1399" s="70"/>
      <c r="NB1399" s="70"/>
      <c r="NC1399" s="70"/>
      <c r="ND1399" s="70"/>
      <c r="NE1399" s="70"/>
      <c r="NF1399" s="70"/>
      <c r="NG1399" s="70"/>
      <c r="NH1399" s="70"/>
      <c r="NI1399" s="70"/>
      <c r="NJ1399" s="70"/>
      <c r="NK1399" s="70"/>
      <c r="NL1399" s="70"/>
      <c r="NM1399" s="70"/>
      <c r="NN1399" s="70"/>
      <c r="NO1399" s="70"/>
      <c r="NP1399" s="70"/>
      <c r="NQ1399" s="70"/>
      <c r="NR1399" s="70"/>
      <c r="NS1399" s="70"/>
      <c r="NT1399" s="70"/>
      <c r="NU1399" s="70"/>
      <c r="NV1399" s="70"/>
      <c r="NW1399" s="70"/>
      <c r="NX1399" s="70"/>
      <c r="NY1399" s="70"/>
      <c r="NZ1399" s="70"/>
      <c r="OA1399" s="70"/>
      <c r="OB1399" s="70"/>
      <c r="OC1399" s="70"/>
      <c r="OD1399" s="70"/>
      <c r="OE1399" s="70"/>
      <c r="OF1399" s="70"/>
      <c r="OG1399" s="70"/>
      <c r="OH1399" s="70"/>
      <c r="OI1399" s="70"/>
      <c r="OJ1399" s="70"/>
      <c r="OK1399" s="70"/>
      <c r="OL1399" s="70"/>
      <c r="OM1399" s="70"/>
      <c r="ON1399" s="70"/>
      <c r="OO1399" s="70"/>
      <c r="OP1399" s="70"/>
      <c r="OQ1399" s="70"/>
      <c r="OR1399" s="70"/>
      <c r="OS1399" s="70"/>
      <c r="OT1399" s="70"/>
      <c r="OU1399" s="70"/>
      <c r="OV1399" s="70"/>
      <c r="OW1399" s="70"/>
      <c r="OX1399" s="70"/>
      <c r="OY1399" s="70"/>
      <c r="OZ1399" s="70"/>
      <c r="PA1399" s="70"/>
      <c r="PB1399" s="70"/>
      <c r="PC1399" s="70"/>
      <c r="PD1399" s="70"/>
      <c r="PE1399" s="70"/>
      <c r="PF1399" s="70"/>
      <c r="PG1399" s="70"/>
      <c r="PH1399" s="70"/>
      <c r="PI1399" s="70"/>
      <c r="PJ1399" s="70"/>
      <c r="PK1399" s="70"/>
      <c r="PL1399" s="70"/>
      <c r="PM1399" s="70"/>
      <c r="PN1399" s="70"/>
      <c r="PO1399" s="70"/>
      <c r="PP1399" s="70"/>
      <c r="PQ1399" s="70"/>
      <c r="PR1399" s="70"/>
      <c r="PS1399" s="70"/>
      <c r="PT1399" s="70"/>
      <c r="PU1399" s="70"/>
      <c r="PV1399" s="70"/>
      <c r="PW1399" s="70"/>
      <c r="PX1399" s="70"/>
      <c r="PY1399" s="70"/>
      <c r="PZ1399" s="70"/>
      <c r="QA1399" s="70"/>
      <c r="QB1399" s="70"/>
      <c r="QC1399" s="70"/>
      <c r="QD1399" s="70"/>
      <c r="QE1399" s="70"/>
      <c r="QF1399" s="70"/>
      <c r="QG1399" s="70"/>
      <c r="QH1399" s="70"/>
      <c r="QI1399" s="70"/>
      <c r="QJ1399" s="70"/>
      <c r="QK1399" s="70"/>
      <c r="QL1399" s="70"/>
      <c r="QM1399" s="70"/>
      <c r="QN1399" s="70"/>
      <c r="QO1399" s="70"/>
      <c r="QP1399" s="70"/>
      <c r="QQ1399" s="70"/>
      <c r="QR1399" s="70"/>
      <c r="QS1399" s="70"/>
      <c r="QT1399" s="70"/>
      <c r="QU1399" s="70"/>
      <c r="QV1399" s="70"/>
      <c r="QW1399" s="70"/>
      <c r="QX1399" s="70"/>
      <c r="QY1399" s="70"/>
      <c r="QZ1399" s="70"/>
      <c r="RA1399" s="70"/>
      <c r="RB1399" s="70"/>
      <c r="RC1399" s="70"/>
      <c r="RD1399" s="70"/>
      <c r="RE1399" s="70"/>
      <c r="RF1399" s="70"/>
      <c r="RG1399" s="70"/>
      <c r="RH1399" s="70"/>
      <c r="RI1399" s="70"/>
      <c r="RJ1399" s="70"/>
      <c r="RK1399" s="70"/>
      <c r="RL1399" s="70"/>
      <c r="RM1399" s="70"/>
      <c r="RN1399" s="70"/>
      <c r="RO1399" s="70"/>
      <c r="RP1399" s="70"/>
      <c r="RQ1399" s="70"/>
      <c r="RR1399" s="70"/>
      <c r="RS1399" s="70"/>
      <c r="RT1399" s="70"/>
      <c r="RU1399" s="70"/>
      <c r="RV1399" s="70"/>
      <c r="RW1399" s="70"/>
      <c r="RX1399" s="70"/>
      <c r="RY1399" s="70"/>
      <c r="RZ1399" s="70"/>
      <c r="SA1399" s="70"/>
      <c r="SB1399" s="70"/>
      <c r="SC1399" s="70"/>
      <c r="SD1399" s="70"/>
      <c r="SE1399" s="70"/>
      <c r="SF1399" s="70"/>
      <c r="SG1399" s="70"/>
      <c r="SH1399" s="70"/>
      <c r="SI1399" s="70"/>
      <c r="SJ1399" s="70"/>
      <c r="SK1399" s="70"/>
      <c r="SL1399" s="70"/>
      <c r="SM1399" s="70"/>
      <c r="SN1399" s="70"/>
      <c r="SO1399" s="70"/>
      <c r="SP1399" s="70"/>
      <c r="SQ1399" s="70"/>
      <c r="SR1399" s="70"/>
      <c r="SS1399" s="70"/>
      <c r="ST1399" s="70"/>
      <c r="SU1399" s="70"/>
      <c r="SV1399" s="70"/>
      <c r="SW1399" s="70"/>
      <c r="SX1399" s="70"/>
      <c r="SY1399" s="70"/>
      <c r="SZ1399" s="70"/>
    </row>
    <row r="1400" spans="1:520" ht="16.5" customHeight="1" x14ac:dyDescent="0.2">
      <c r="A1400" s="20">
        <v>792</v>
      </c>
      <c r="B1400" s="20" t="s">
        <v>62</v>
      </c>
      <c r="C1400" s="20" t="s">
        <v>915</v>
      </c>
      <c r="D1400" s="20" t="s">
        <v>38</v>
      </c>
      <c r="E1400" s="20" t="s">
        <v>1345</v>
      </c>
      <c r="F1400" s="22" t="s">
        <v>970</v>
      </c>
      <c r="G1400" s="20" t="s">
        <v>84</v>
      </c>
      <c r="H1400" s="20" t="s">
        <v>35</v>
      </c>
      <c r="I1400" s="20" t="s">
        <v>81</v>
      </c>
      <c r="J1400" s="22" t="s">
        <v>915</v>
      </c>
      <c r="K1400" s="20"/>
      <c r="L1400" s="20"/>
      <c r="M1400" s="20"/>
      <c r="N1400" s="20"/>
      <c r="O1400" s="23"/>
      <c r="P1400" s="23">
        <v>1500000</v>
      </c>
      <c r="Q1400" s="24">
        <v>1</v>
      </c>
      <c r="R1400" s="25">
        <v>45778</v>
      </c>
      <c r="S1400" s="20" t="s">
        <v>83</v>
      </c>
      <c r="T1400" s="26">
        <f t="shared" si="23"/>
        <v>1500000</v>
      </c>
      <c r="U1400" s="27" t="s">
        <v>100</v>
      </c>
      <c r="V1400" s="27" t="s">
        <v>100</v>
      </c>
      <c r="W1400" s="70"/>
      <c r="X1400" s="70"/>
      <c r="Y1400" s="70"/>
      <c r="Z1400" s="70"/>
      <c r="AA1400" s="70"/>
      <c r="AB1400" s="70"/>
      <c r="AC1400" s="70"/>
      <c r="AD1400" s="70"/>
      <c r="AE1400" s="70"/>
      <c r="AF1400" s="70"/>
      <c r="AG1400" s="70"/>
      <c r="AH1400" s="70"/>
      <c r="AI1400" s="70"/>
      <c r="AJ1400" s="70"/>
      <c r="AK1400" s="70"/>
      <c r="AL1400" s="70"/>
      <c r="AM1400" s="70"/>
      <c r="AN1400" s="70"/>
      <c r="AO1400" s="70"/>
      <c r="AP1400" s="70"/>
      <c r="AQ1400" s="70"/>
      <c r="AR1400" s="70"/>
      <c r="AS1400" s="70"/>
      <c r="AT1400" s="70"/>
      <c r="AU1400" s="70"/>
      <c r="AV1400" s="70"/>
      <c r="AW1400" s="70"/>
      <c r="AX1400" s="70"/>
      <c r="AY1400" s="70"/>
      <c r="AZ1400" s="70"/>
      <c r="BA1400" s="70"/>
      <c r="BB1400" s="70"/>
      <c r="BC1400" s="70"/>
      <c r="BD1400" s="70"/>
      <c r="BE1400" s="70"/>
      <c r="BF1400" s="70"/>
      <c r="BG1400" s="70"/>
      <c r="BH1400" s="70"/>
      <c r="BI1400" s="70"/>
      <c r="BJ1400" s="70"/>
      <c r="BK1400" s="70"/>
      <c r="BL1400" s="70"/>
      <c r="BM1400" s="70"/>
      <c r="BN1400" s="70"/>
      <c r="BO1400" s="70"/>
      <c r="BP1400" s="70"/>
      <c r="BQ1400" s="70"/>
      <c r="BR1400" s="70"/>
      <c r="BS1400" s="70"/>
      <c r="BT1400" s="70"/>
      <c r="BU1400" s="70"/>
      <c r="BV1400" s="70"/>
      <c r="BW1400" s="70"/>
      <c r="BX1400" s="70"/>
      <c r="BY1400" s="70"/>
      <c r="BZ1400" s="70"/>
      <c r="CA1400" s="70"/>
      <c r="CB1400" s="70"/>
      <c r="CC1400" s="70"/>
      <c r="CD1400" s="70"/>
      <c r="CE1400" s="70"/>
      <c r="CF1400" s="70"/>
      <c r="CG1400" s="70"/>
      <c r="CH1400" s="70"/>
      <c r="CI1400" s="70"/>
      <c r="CJ1400" s="70"/>
      <c r="CK1400" s="70"/>
      <c r="CL1400" s="70"/>
      <c r="CM1400" s="70"/>
      <c r="CN1400" s="70"/>
      <c r="CO1400" s="70"/>
      <c r="CP1400" s="70"/>
      <c r="CQ1400" s="70"/>
      <c r="CR1400" s="70"/>
      <c r="CS1400" s="70"/>
      <c r="CT1400" s="70"/>
      <c r="CU1400" s="70"/>
      <c r="CV1400" s="70"/>
      <c r="CW1400" s="70"/>
      <c r="CX1400" s="70"/>
      <c r="CY1400" s="70"/>
      <c r="CZ1400" s="70"/>
      <c r="DA1400" s="70"/>
      <c r="DB1400" s="70"/>
      <c r="DC1400" s="70"/>
      <c r="DD1400" s="70"/>
      <c r="DE1400" s="70"/>
      <c r="DF1400" s="70"/>
      <c r="DG1400" s="70"/>
      <c r="DH1400" s="70"/>
      <c r="DI1400" s="70"/>
      <c r="DJ1400" s="70"/>
      <c r="DK1400" s="70"/>
      <c r="DL1400" s="70"/>
      <c r="DM1400" s="70"/>
      <c r="DN1400" s="70"/>
      <c r="DO1400" s="70"/>
      <c r="DP1400" s="70"/>
      <c r="DQ1400" s="70"/>
      <c r="DR1400" s="70"/>
      <c r="DS1400" s="70"/>
      <c r="DT1400" s="70"/>
      <c r="DU1400" s="70"/>
      <c r="DV1400" s="70"/>
      <c r="DW1400" s="70"/>
      <c r="DX1400" s="70"/>
      <c r="DY1400" s="70"/>
      <c r="DZ1400" s="70"/>
      <c r="EA1400" s="70"/>
      <c r="EB1400" s="70"/>
      <c r="EC1400" s="70"/>
      <c r="ED1400" s="70"/>
      <c r="EE1400" s="70"/>
      <c r="EF1400" s="70"/>
      <c r="EG1400" s="70"/>
      <c r="EH1400" s="70"/>
      <c r="EI1400" s="70"/>
      <c r="EJ1400" s="70"/>
      <c r="EK1400" s="70"/>
      <c r="EL1400" s="70"/>
      <c r="EM1400" s="70"/>
      <c r="EN1400" s="70"/>
      <c r="EO1400" s="70"/>
      <c r="EP1400" s="70"/>
      <c r="EQ1400" s="70"/>
      <c r="ER1400" s="70"/>
      <c r="ES1400" s="70"/>
      <c r="ET1400" s="70"/>
      <c r="EU1400" s="70"/>
      <c r="EV1400" s="70"/>
      <c r="EW1400" s="70"/>
      <c r="EX1400" s="70"/>
      <c r="EY1400" s="70"/>
      <c r="EZ1400" s="70"/>
      <c r="FA1400" s="70"/>
      <c r="FB1400" s="70"/>
      <c r="FC1400" s="70"/>
      <c r="FD1400" s="70"/>
      <c r="FE1400" s="70"/>
      <c r="FF1400" s="70"/>
      <c r="FG1400" s="70"/>
      <c r="FH1400" s="70"/>
      <c r="FI1400" s="70"/>
      <c r="FJ1400" s="70"/>
      <c r="FK1400" s="70"/>
      <c r="FL1400" s="70"/>
      <c r="FM1400" s="70"/>
      <c r="FN1400" s="70"/>
      <c r="FO1400" s="70"/>
      <c r="FP1400" s="70"/>
      <c r="FQ1400" s="70"/>
      <c r="FR1400" s="70"/>
      <c r="FS1400" s="70"/>
      <c r="FT1400" s="70"/>
      <c r="FU1400" s="70"/>
      <c r="FV1400" s="70"/>
      <c r="FW1400" s="70"/>
      <c r="FX1400" s="70"/>
      <c r="FY1400" s="70"/>
      <c r="FZ1400" s="70"/>
      <c r="GA1400" s="70"/>
      <c r="GB1400" s="70"/>
      <c r="GC1400" s="70"/>
      <c r="GD1400" s="70"/>
      <c r="GE1400" s="70"/>
      <c r="GF1400" s="70"/>
      <c r="GG1400" s="70"/>
      <c r="GH1400" s="70"/>
      <c r="GI1400" s="70"/>
      <c r="GJ1400" s="70"/>
      <c r="GK1400" s="70"/>
      <c r="GL1400" s="70"/>
      <c r="GM1400" s="70"/>
      <c r="GN1400" s="70"/>
      <c r="GO1400" s="70"/>
      <c r="GP1400" s="70"/>
      <c r="GQ1400" s="70"/>
      <c r="GR1400" s="70"/>
      <c r="GS1400" s="70"/>
      <c r="GT1400" s="70"/>
      <c r="GU1400" s="70"/>
      <c r="GV1400" s="70"/>
      <c r="GW1400" s="70"/>
      <c r="GX1400" s="70"/>
      <c r="GY1400" s="70"/>
      <c r="GZ1400" s="70"/>
      <c r="HA1400" s="70"/>
      <c r="HB1400" s="70"/>
      <c r="HC1400" s="70"/>
      <c r="HD1400" s="70"/>
      <c r="HE1400" s="70"/>
      <c r="HF1400" s="70"/>
      <c r="HG1400" s="70"/>
      <c r="HH1400" s="70"/>
      <c r="HI1400" s="70"/>
      <c r="HJ1400" s="70"/>
      <c r="HK1400" s="70"/>
      <c r="HL1400" s="70"/>
      <c r="HM1400" s="70"/>
      <c r="HN1400" s="70"/>
      <c r="HO1400" s="70"/>
      <c r="HP1400" s="70"/>
      <c r="HQ1400" s="70"/>
      <c r="HR1400" s="70"/>
      <c r="HS1400" s="70"/>
      <c r="HT1400" s="70"/>
      <c r="HU1400" s="70"/>
      <c r="HV1400" s="70"/>
      <c r="HW1400" s="70"/>
      <c r="HX1400" s="70"/>
      <c r="HY1400" s="70"/>
      <c r="HZ1400" s="70"/>
      <c r="IA1400" s="70"/>
      <c r="IB1400" s="70"/>
      <c r="IC1400" s="70"/>
      <c r="ID1400" s="70"/>
      <c r="IE1400" s="70"/>
      <c r="IF1400" s="70"/>
      <c r="IG1400" s="70"/>
      <c r="IH1400" s="70"/>
      <c r="II1400" s="70"/>
      <c r="IJ1400" s="70"/>
      <c r="IK1400" s="70"/>
      <c r="IL1400" s="70"/>
      <c r="IM1400" s="70"/>
      <c r="IN1400" s="70"/>
      <c r="IO1400" s="70"/>
      <c r="IP1400" s="70"/>
      <c r="IQ1400" s="70"/>
      <c r="IR1400" s="70"/>
      <c r="IS1400" s="70"/>
      <c r="IT1400" s="70"/>
      <c r="IU1400" s="70"/>
      <c r="IV1400" s="70"/>
      <c r="IW1400" s="70"/>
      <c r="IX1400" s="70"/>
      <c r="IY1400" s="70"/>
      <c r="IZ1400" s="70"/>
      <c r="JA1400" s="70"/>
      <c r="JB1400" s="70"/>
      <c r="JC1400" s="70"/>
      <c r="JD1400" s="70"/>
      <c r="JE1400" s="70"/>
      <c r="JF1400" s="70"/>
      <c r="JG1400" s="70"/>
      <c r="JH1400" s="70"/>
      <c r="JI1400" s="70"/>
      <c r="JJ1400" s="70"/>
      <c r="JK1400" s="70"/>
      <c r="JL1400" s="70"/>
      <c r="JM1400" s="70"/>
      <c r="JN1400" s="70"/>
      <c r="JO1400" s="70"/>
      <c r="JP1400" s="70"/>
      <c r="JQ1400" s="70"/>
      <c r="JR1400" s="70"/>
      <c r="JS1400" s="70"/>
      <c r="JT1400" s="70"/>
      <c r="JU1400" s="70"/>
      <c r="JV1400" s="70"/>
      <c r="JW1400" s="70"/>
      <c r="JX1400" s="70"/>
      <c r="JY1400" s="70"/>
      <c r="JZ1400" s="70"/>
      <c r="KA1400" s="70"/>
      <c r="KB1400" s="70"/>
      <c r="KC1400" s="70"/>
      <c r="KD1400" s="70"/>
      <c r="KE1400" s="70"/>
      <c r="KF1400" s="70"/>
      <c r="KG1400" s="70"/>
      <c r="KH1400" s="70"/>
      <c r="KI1400" s="70"/>
      <c r="KJ1400" s="70"/>
      <c r="KK1400" s="70"/>
      <c r="KL1400" s="70"/>
      <c r="KM1400" s="70"/>
      <c r="KN1400" s="70"/>
      <c r="KO1400" s="70"/>
      <c r="KP1400" s="70"/>
      <c r="KQ1400" s="70"/>
      <c r="KR1400" s="70"/>
      <c r="KS1400" s="70"/>
      <c r="KT1400" s="70"/>
      <c r="KU1400" s="70"/>
      <c r="KV1400" s="70"/>
      <c r="KW1400" s="70"/>
      <c r="KX1400" s="70"/>
      <c r="KY1400" s="70"/>
      <c r="KZ1400" s="70"/>
      <c r="LA1400" s="70"/>
      <c r="LB1400" s="70"/>
      <c r="LC1400" s="70"/>
      <c r="LD1400" s="70"/>
      <c r="LE1400" s="70"/>
      <c r="LF1400" s="70"/>
      <c r="LG1400" s="70"/>
      <c r="LH1400" s="70"/>
      <c r="LI1400" s="70"/>
      <c r="LJ1400" s="70"/>
      <c r="LK1400" s="70"/>
      <c r="LL1400" s="70"/>
      <c r="LM1400" s="70"/>
      <c r="LN1400" s="70"/>
      <c r="LO1400" s="70"/>
      <c r="LP1400" s="70"/>
      <c r="LQ1400" s="70"/>
      <c r="LR1400" s="70"/>
      <c r="LS1400" s="70"/>
      <c r="LT1400" s="70"/>
      <c r="LU1400" s="70"/>
      <c r="LV1400" s="70"/>
      <c r="LW1400" s="70"/>
      <c r="LX1400" s="70"/>
      <c r="LY1400" s="70"/>
      <c r="LZ1400" s="70"/>
      <c r="MA1400" s="70"/>
      <c r="MB1400" s="70"/>
      <c r="MC1400" s="70"/>
      <c r="MD1400" s="70"/>
      <c r="ME1400" s="70"/>
      <c r="MF1400" s="70"/>
      <c r="MG1400" s="70"/>
      <c r="MH1400" s="70"/>
      <c r="MI1400" s="70"/>
      <c r="MJ1400" s="70"/>
      <c r="MK1400" s="70"/>
      <c r="ML1400" s="70"/>
      <c r="MM1400" s="70"/>
      <c r="MN1400" s="70"/>
      <c r="MO1400" s="70"/>
      <c r="MP1400" s="70"/>
      <c r="MQ1400" s="70"/>
      <c r="MR1400" s="70"/>
      <c r="MS1400" s="70"/>
      <c r="MT1400" s="70"/>
      <c r="MU1400" s="70"/>
      <c r="MV1400" s="70"/>
      <c r="MW1400" s="70"/>
      <c r="MX1400" s="70"/>
      <c r="MY1400" s="70"/>
      <c r="MZ1400" s="70"/>
      <c r="NA1400" s="70"/>
      <c r="NB1400" s="70"/>
      <c r="NC1400" s="70"/>
      <c r="ND1400" s="70"/>
      <c r="NE1400" s="70"/>
      <c r="NF1400" s="70"/>
      <c r="NG1400" s="70"/>
      <c r="NH1400" s="70"/>
      <c r="NI1400" s="70"/>
      <c r="NJ1400" s="70"/>
      <c r="NK1400" s="70"/>
      <c r="NL1400" s="70"/>
      <c r="NM1400" s="70"/>
      <c r="NN1400" s="70"/>
      <c r="NO1400" s="70"/>
      <c r="NP1400" s="70"/>
      <c r="NQ1400" s="70"/>
      <c r="NR1400" s="70"/>
      <c r="NS1400" s="70"/>
      <c r="NT1400" s="70"/>
      <c r="NU1400" s="70"/>
      <c r="NV1400" s="70"/>
      <c r="NW1400" s="70"/>
      <c r="NX1400" s="70"/>
      <c r="NY1400" s="70"/>
      <c r="NZ1400" s="70"/>
      <c r="OA1400" s="70"/>
      <c r="OB1400" s="70"/>
      <c r="OC1400" s="70"/>
      <c r="OD1400" s="70"/>
      <c r="OE1400" s="70"/>
      <c r="OF1400" s="70"/>
      <c r="OG1400" s="70"/>
      <c r="OH1400" s="70"/>
      <c r="OI1400" s="70"/>
      <c r="OJ1400" s="70"/>
      <c r="OK1400" s="70"/>
      <c r="OL1400" s="70"/>
      <c r="OM1400" s="70"/>
      <c r="ON1400" s="70"/>
      <c r="OO1400" s="70"/>
      <c r="OP1400" s="70"/>
      <c r="OQ1400" s="70"/>
      <c r="OR1400" s="70"/>
      <c r="OS1400" s="70"/>
      <c r="OT1400" s="70"/>
      <c r="OU1400" s="70"/>
      <c r="OV1400" s="70"/>
      <c r="OW1400" s="70"/>
      <c r="OX1400" s="70"/>
      <c r="OY1400" s="70"/>
      <c r="OZ1400" s="70"/>
      <c r="PA1400" s="70"/>
      <c r="PB1400" s="70"/>
      <c r="PC1400" s="70"/>
      <c r="PD1400" s="70"/>
      <c r="PE1400" s="70"/>
      <c r="PF1400" s="70"/>
      <c r="PG1400" s="70"/>
      <c r="PH1400" s="70"/>
      <c r="PI1400" s="70"/>
      <c r="PJ1400" s="70"/>
      <c r="PK1400" s="70"/>
      <c r="PL1400" s="70"/>
      <c r="PM1400" s="70"/>
      <c r="PN1400" s="70"/>
      <c r="PO1400" s="70"/>
      <c r="PP1400" s="70"/>
      <c r="PQ1400" s="70"/>
      <c r="PR1400" s="70"/>
      <c r="PS1400" s="70"/>
      <c r="PT1400" s="70"/>
      <c r="PU1400" s="70"/>
      <c r="PV1400" s="70"/>
      <c r="PW1400" s="70"/>
      <c r="PX1400" s="70"/>
      <c r="PY1400" s="70"/>
      <c r="PZ1400" s="70"/>
      <c r="QA1400" s="70"/>
      <c r="QB1400" s="70"/>
      <c r="QC1400" s="70"/>
      <c r="QD1400" s="70"/>
      <c r="QE1400" s="70"/>
      <c r="QF1400" s="70"/>
      <c r="QG1400" s="70"/>
      <c r="QH1400" s="70"/>
      <c r="QI1400" s="70"/>
      <c r="QJ1400" s="70"/>
      <c r="QK1400" s="70"/>
      <c r="QL1400" s="70"/>
      <c r="QM1400" s="70"/>
      <c r="QN1400" s="70"/>
      <c r="QO1400" s="70"/>
      <c r="QP1400" s="70"/>
      <c r="QQ1400" s="70"/>
      <c r="QR1400" s="70"/>
      <c r="QS1400" s="70"/>
      <c r="QT1400" s="70"/>
      <c r="QU1400" s="70"/>
      <c r="QV1400" s="70"/>
      <c r="QW1400" s="70"/>
      <c r="QX1400" s="70"/>
      <c r="QY1400" s="70"/>
      <c r="QZ1400" s="70"/>
      <c r="RA1400" s="70"/>
      <c r="RB1400" s="70"/>
      <c r="RC1400" s="70"/>
      <c r="RD1400" s="70"/>
      <c r="RE1400" s="70"/>
      <c r="RF1400" s="70"/>
      <c r="RG1400" s="70"/>
      <c r="RH1400" s="70"/>
      <c r="RI1400" s="70"/>
      <c r="RJ1400" s="70"/>
      <c r="RK1400" s="70"/>
      <c r="RL1400" s="70"/>
      <c r="RM1400" s="70"/>
      <c r="RN1400" s="70"/>
      <c r="RO1400" s="70"/>
      <c r="RP1400" s="70"/>
      <c r="RQ1400" s="70"/>
      <c r="RR1400" s="70"/>
      <c r="RS1400" s="70"/>
      <c r="RT1400" s="70"/>
      <c r="RU1400" s="70"/>
      <c r="RV1400" s="70"/>
      <c r="RW1400" s="70"/>
      <c r="RX1400" s="70"/>
      <c r="RY1400" s="70"/>
      <c r="RZ1400" s="70"/>
      <c r="SA1400" s="70"/>
      <c r="SB1400" s="70"/>
      <c r="SC1400" s="70"/>
      <c r="SD1400" s="70"/>
      <c r="SE1400" s="70"/>
      <c r="SF1400" s="70"/>
      <c r="SG1400" s="70"/>
      <c r="SH1400" s="70"/>
      <c r="SI1400" s="70"/>
      <c r="SJ1400" s="70"/>
      <c r="SK1400" s="70"/>
      <c r="SL1400" s="70"/>
      <c r="SM1400" s="70"/>
      <c r="SN1400" s="70"/>
      <c r="SO1400" s="70"/>
      <c r="SP1400" s="70"/>
      <c r="SQ1400" s="70"/>
      <c r="SR1400" s="70"/>
      <c r="SS1400" s="70"/>
      <c r="ST1400" s="70"/>
      <c r="SU1400" s="70"/>
      <c r="SV1400" s="70"/>
      <c r="SW1400" s="70"/>
      <c r="SX1400" s="70"/>
      <c r="SY1400" s="70"/>
      <c r="SZ1400" s="70"/>
    </row>
    <row r="1401" spans="1:520" ht="16.5" customHeight="1" x14ac:dyDescent="0.2">
      <c r="A1401" s="20">
        <v>793</v>
      </c>
      <c r="B1401" s="20" t="s">
        <v>62</v>
      </c>
      <c r="C1401" s="20" t="s">
        <v>915</v>
      </c>
      <c r="D1401" s="20" t="s">
        <v>38</v>
      </c>
      <c r="E1401" s="20" t="s">
        <v>1345</v>
      </c>
      <c r="F1401" s="22" t="s">
        <v>970</v>
      </c>
      <c r="G1401" s="20" t="s">
        <v>84</v>
      </c>
      <c r="H1401" s="20" t="s">
        <v>35</v>
      </c>
      <c r="I1401" s="20" t="s">
        <v>81</v>
      </c>
      <c r="J1401" s="22" t="s">
        <v>915</v>
      </c>
      <c r="K1401" s="20"/>
      <c r="L1401" s="20"/>
      <c r="M1401" s="20"/>
      <c r="N1401" s="20"/>
      <c r="O1401" s="23"/>
      <c r="P1401" s="23">
        <v>1500000</v>
      </c>
      <c r="Q1401" s="24">
        <v>1</v>
      </c>
      <c r="R1401" s="25">
        <v>45809</v>
      </c>
      <c r="S1401" s="20" t="s">
        <v>83</v>
      </c>
      <c r="T1401" s="26">
        <f t="shared" si="23"/>
        <v>1500000</v>
      </c>
      <c r="U1401" s="27" t="s">
        <v>100</v>
      </c>
      <c r="V1401" s="27" t="s">
        <v>100</v>
      </c>
      <c r="W1401" s="70"/>
      <c r="X1401" s="70"/>
      <c r="Y1401" s="70"/>
      <c r="Z1401" s="70"/>
      <c r="AA1401" s="70"/>
      <c r="AB1401" s="70"/>
      <c r="AC1401" s="70"/>
      <c r="AD1401" s="70"/>
      <c r="AE1401" s="70"/>
      <c r="AF1401" s="70"/>
      <c r="AG1401" s="70"/>
      <c r="AH1401" s="70"/>
      <c r="AI1401" s="70"/>
      <c r="AJ1401" s="70"/>
      <c r="AK1401" s="70"/>
      <c r="AL1401" s="70"/>
      <c r="AM1401" s="70"/>
      <c r="AN1401" s="70"/>
      <c r="AO1401" s="70"/>
      <c r="AP1401" s="70"/>
      <c r="AQ1401" s="70"/>
      <c r="AR1401" s="70"/>
      <c r="AS1401" s="70"/>
      <c r="AT1401" s="70"/>
      <c r="AU1401" s="70"/>
      <c r="AV1401" s="70"/>
      <c r="AW1401" s="70"/>
      <c r="AX1401" s="70"/>
      <c r="AY1401" s="70"/>
      <c r="AZ1401" s="70"/>
      <c r="BA1401" s="70"/>
      <c r="BB1401" s="70"/>
      <c r="BC1401" s="70"/>
      <c r="BD1401" s="70"/>
      <c r="BE1401" s="70"/>
      <c r="BF1401" s="70"/>
      <c r="BG1401" s="70"/>
      <c r="BH1401" s="70"/>
      <c r="BI1401" s="70"/>
      <c r="BJ1401" s="70"/>
      <c r="BK1401" s="70"/>
      <c r="BL1401" s="70"/>
      <c r="BM1401" s="70"/>
      <c r="BN1401" s="70"/>
      <c r="BO1401" s="70"/>
      <c r="BP1401" s="70"/>
      <c r="BQ1401" s="70"/>
      <c r="BR1401" s="70"/>
      <c r="BS1401" s="70"/>
      <c r="BT1401" s="70"/>
      <c r="BU1401" s="70"/>
      <c r="BV1401" s="70"/>
      <c r="BW1401" s="70"/>
      <c r="BX1401" s="70"/>
      <c r="BY1401" s="70"/>
      <c r="BZ1401" s="70"/>
      <c r="CA1401" s="70"/>
      <c r="CB1401" s="70"/>
      <c r="CC1401" s="70"/>
      <c r="CD1401" s="70"/>
      <c r="CE1401" s="70"/>
      <c r="CF1401" s="70"/>
      <c r="CG1401" s="70"/>
      <c r="CH1401" s="70"/>
      <c r="CI1401" s="70"/>
      <c r="CJ1401" s="70"/>
      <c r="CK1401" s="70"/>
      <c r="CL1401" s="70"/>
      <c r="CM1401" s="70"/>
      <c r="CN1401" s="70"/>
      <c r="CO1401" s="70"/>
      <c r="CP1401" s="70"/>
      <c r="CQ1401" s="70"/>
      <c r="CR1401" s="70"/>
      <c r="CS1401" s="70"/>
      <c r="CT1401" s="70"/>
      <c r="CU1401" s="70"/>
      <c r="CV1401" s="70"/>
      <c r="CW1401" s="70"/>
      <c r="CX1401" s="70"/>
      <c r="CY1401" s="70"/>
      <c r="CZ1401" s="70"/>
      <c r="DA1401" s="70"/>
      <c r="DB1401" s="70"/>
      <c r="DC1401" s="70"/>
      <c r="DD1401" s="70"/>
      <c r="DE1401" s="70"/>
      <c r="DF1401" s="70"/>
      <c r="DG1401" s="70"/>
      <c r="DH1401" s="70"/>
      <c r="DI1401" s="70"/>
      <c r="DJ1401" s="70"/>
      <c r="DK1401" s="70"/>
      <c r="DL1401" s="70"/>
      <c r="DM1401" s="70"/>
      <c r="DN1401" s="70"/>
      <c r="DO1401" s="70"/>
      <c r="DP1401" s="70"/>
      <c r="DQ1401" s="70"/>
      <c r="DR1401" s="70"/>
      <c r="DS1401" s="70"/>
      <c r="DT1401" s="70"/>
      <c r="DU1401" s="70"/>
      <c r="DV1401" s="70"/>
      <c r="DW1401" s="70"/>
      <c r="DX1401" s="70"/>
      <c r="DY1401" s="70"/>
      <c r="DZ1401" s="70"/>
      <c r="EA1401" s="70"/>
      <c r="EB1401" s="70"/>
      <c r="EC1401" s="70"/>
      <c r="ED1401" s="70"/>
      <c r="EE1401" s="70"/>
      <c r="EF1401" s="70"/>
      <c r="EG1401" s="70"/>
      <c r="EH1401" s="70"/>
      <c r="EI1401" s="70"/>
      <c r="EJ1401" s="70"/>
      <c r="EK1401" s="70"/>
      <c r="EL1401" s="70"/>
      <c r="EM1401" s="70"/>
      <c r="EN1401" s="70"/>
      <c r="EO1401" s="70"/>
      <c r="EP1401" s="70"/>
      <c r="EQ1401" s="70"/>
      <c r="ER1401" s="70"/>
      <c r="ES1401" s="70"/>
      <c r="ET1401" s="70"/>
      <c r="EU1401" s="70"/>
      <c r="EV1401" s="70"/>
      <c r="EW1401" s="70"/>
      <c r="EX1401" s="70"/>
      <c r="EY1401" s="70"/>
      <c r="EZ1401" s="70"/>
      <c r="FA1401" s="70"/>
      <c r="FB1401" s="70"/>
      <c r="FC1401" s="70"/>
      <c r="FD1401" s="70"/>
      <c r="FE1401" s="70"/>
      <c r="FF1401" s="70"/>
      <c r="FG1401" s="70"/>
      <c r="FH1401" s="70"/>
      <c r="FI1401" s="70"/>
      <c r="FJ1401" s="70"/>
      <c r="FK1401" s="70"/>
      <c r="FL1401" s="70"/>
      <c r="FM1401" s="70"/>
      <c r="FN1401" s="70"/>
      <c r="FO1401" s="70"/>
      <c r="FP1401" s="70"/>
      <c r="FQ1401" s="70"/>
      <c r="FR1401" s="70"/>
      <c r="FS1401" s="70"/>
      <c r="FT1401" s="70"/>
      <c r="FU1401" s="70"/>
      <c r="FV1401" s="70"/>
      <c r="FW1401" s="70"/>
      <c r="FX1401" s="70"/>
      <c r="FY1401" s="70"/>
      <c r="FZ1401" s="70"/>
      <c r="GA1401" s="70"/>
      <c r="GB1401" s="70"/>
      <c r="GC1401" s="70"/>
      <c r="GD1401" s="70"/>
      <c r="GE1401" s="70"/>
      <c r="GF1401" s="70"/>
      <c r="GG1401" s="70"/>
      <c r="GH1401" s="70"/>
      <c r="GI1401" s="70"/>
      <c r="GJ1401" s="70"/>
      <c r="GK1401" s="70"/>
      <c r="GL1401" s="70"/>
      <c r="GM1401" s="70"/>
      <c r="GN1401" s="70"/>
      <c r="GO1401" s="70"/>
      <c r="GP1401" s="70"/>
      <c r="GQ1401" s="70"/>
      <c r="GR1401" s="70"/>
      <c r="GS1401" s="70"/>
      <c r="GT1401" s="70"/>
      <c r="GU1401" s="70"/>
      <c r="GV1401" s="70"/>
      <c r="GW1401" s="70"/>
      <c r="GX1401" s="70"/>
      <c r="GY1401" s="70"/>
      <c r="GZ1401" s="70"/>
      <c r="HA1401" s="70"/>
      <c r="HB1401" s="70"/>
      <c r="HC1401" s="70"/>
      <c r="HD1401" s="70"/>
      <c r="HE1401" s="70"/>
      <c r="HF1401" s="70"/>
      <c r="HG1401" s="70"/>
      <c r="HH1401" s="70"/>
      <c r="HI1401" s="70"/>
      <c r="HJ1401" s="70"/>
      <c r="HK1401" s="70"/>
      <c r="HL1401" s="70"/>
      <c r="HM1401" s="70"/>
      <c r="HN1401" s="70"/>
      <c r="HO1401" s="70"/>
      <c r="HP1401" s="70"/>
      <c r="HQ1401" s="70"/>
      <c r="HR1401" s="70"/>
      <c r="HS1401" s="70"/>
      <c r="HT1401" s="70"/>
      <c r="HU1401" s="70"/>
      <c r="HV1401" s="70"/>
      <c r="HW1401" s="70"/>
      <c r="HX1401" s="70"/>
      <c r="HY1401" s="70"/>
      <c r="HZ1401" s="70"/>
      <c r="IA1401" s="70"/>
      <c r="IB1401" s="70"/>
      <c r="IC1401" s="70"/>
      <c r="ID1401" s="70"/>
      <c r="IE1401" s="70"/>
      <c r="IF1401" s="70"/>
      <c r="IG1401" s="70"/>
      <c r="IH1401" s="70"/>
      <c r="II1401" s="70"/>
      <c r="IJ1401" s="70"/>
      <c r="IK1401" s="70"/>
      <c r="IL1401" s="70"/>
      <c r="IM1401" s="70"/>
      <c r="IN1401" s="70"/>
      <c r="IO1401" s="70"/>
      <c r="IP1401" s="70"/>
      <c r="IQ1401" s="70"/>
      <c r="IR1401" s="70"/>
      <c r="IS1401" s="70"/>
      <c r="IT1401" s="70"/>
      <c r="IU1401" s="70"/>
      <c r="IV1401" s="70"/>
      <c r="IW1401" s="70"/>
      <c r="IX1401" s="70"/>
      <c r="IY1401" s="70"/>
      <c r="IZ1401" s="70"/>
      <c r="JA1401" s="70"/>
      <c r="JB1401" s="70"/>
      <c r="JC1401" s="70"/>
      <c r="JD1401" s="70"/>
      <c r="JE1401" s="70"/>
      <c r="JF1401" s="70"/>
      <c r="JG1401" s="70"/>
      <c r="JH1401" s="70"/>
      <c r="JI1401" s="70"/>
      <c r="JJ1401" s="70"/>
      <c r="JK1401" s="70"/>
      <c r="JL1401" s="70"/>
      <c r="JM1401" s="70"/>
      <c r="JN1401" s="70"/>
      <c r="JO1401" s="70"/>
      <c r="JP1401" s="70"/>
      <c r="JQ1401" s="70"/>
      <c r="JR1401" s="70"/>
      <c r="JS1401" s="70"/>
      <c r="JT1401" s="70"/>
      <c r="JU1401" s="70"/>
      <c r="JV1401" s="70"/>
      <c r="JW1401" s="70"/>
      <c r="JX1401" s="70"/>
      <c r="JY1401" s="70"/>
      <c r="JZ1401" s="70"/>
      <c r="KA1401" s="70"/>
      <c r="KB1401" s="70"/>
      <c r="KC1401" s="70"/>
      <c r="KD1401" s="70"/>
      <c r="KE1401" s="70"/>
      <c r="KF1401" s="70"/>
      <c r="KG1401" s="70"/>
      <c r="KH1401" s="70"/>
      <c r="KI1401" s="70"/>
      <c r="KJ1401" s="70"/>
      <c r="KK1401" s="70"/>
      <c r="KL1401" s="70"/>
      <c r="KM1401" s="70"/>
      <c r="KN1401" s="70"/>
      <c r="KO1401" s="70"/>
      <c r="KP1401" s="70"/>
      <c r="KQ1401" s="70"/>
      <c r="KR1401" s="70"/>
      <c r="KS1401" s="70"/>
      <c r="KT1401" s="70"/>
      <c r="KU1401" s="70"/>
      <c r="KV1401" s="70"/>
      <c r="KW1401" s="70"/>
      <c r="KX1401" s="70"/>
      <c r="KY1401" s="70"/>
      <c r="KZ1401" s="70"/>
      <c r="LA1401" s="70"/>
      <c r="LB1401" s="70"/>
      <c r="LC1401" s="70"/>
      <c r="LD1401" s="70"/>
      <c r="LE1401" s="70"/>
      <c r="LF1401" s="70"/>
      <c r="LG1401" s="70"/>
      <c r="LH1401" s="70"/>
      <c r="LI1401" s="70"/>
      <c r="LJ1401" s="70"/>
      <c r="LK1401" s="70"/>
      <c r="LL1401" s="70"/>
      <c r="LM1401" s="70"/>
      <c r="LN1401" s="70"/>
      <c r="LO1401" s="70"/>
      <c r="LP1401" s="70"/>
      <c r="LQ1401" s="70"/>
      <c r="LR1401" s="70"/>
      <c r="LS1401" s="70"/>
      <c r="LT1401" s="70"/>
      <c r="LU1401" s="70"/>
      <c r="LV1401" s="70"/>
      <c r="LW1401" s="70"/>
      <c r="LX1401" s="70"/>
      <c r="LY1401" s="70"/>
      <c r="LZ1401" s="70"/>
      <c r="MA1401" s="70"/>
      <c r="MB1401" s="70"/>
      <c r="MC1401" s="70"/>
      <c r="MD1401" s="70"/>
      <c r="ME1401" s="70"/>
      <c r="MF1401" s="70"/>
      <c r="MG1401" s="70"/>
      <c r="MH1401" s="70"/>
      <c r="MI1401" s="70"/>
      <c r="MJ1401" s="70"/>
      <c r="MK1401" s="70"/>
      <c r="ML1401" s="70"/>
      <c r="MM1401" s="70"/>
      <c r="MN1401" s="70"/>
      <c r="MO1401" s="70"/>
      <c r="MP1401" s="70"/>
      <c r="MQ1401" s="70"/>
      <c r="MR1401" s="70"/>
      <c r="MS1401" s="70"/>
      <c r="MT1401" s="70"/>
      <c r="MU1401" s="70"/>
      <c r="MV1401" s="70"/>
      <c r="MW1401" s="70"/>
      <c r="MX1401" s="70"/>
      <c r="MY1401" s="70"/>
      <c r="MZ1401" s="70"/>
      <c r="NA1401" s="70"/>
      <c r="NB1401" s="70"/>
      <c r="NC1401" s="70"/>
      <c r="ND1401" s="70"/>
      <c r="NE1401" s="70"/>
      <c r="NF1401" s="70"/>
      <c r="NG1401" s="70"/>
      <c r="NH1401" s="70"/>
      <c r="NI1401" s="70"/>
      <c r="NJ1401" s="70"/>
      <c r="NK1401" s="70"/>
      <c r="NL1401" s="70"/>
      <c r="NM1401" s="70"/>
      <c r="NN1401" s="70"/>
      <c r="NO1401" s="70"/>
      <c r="NP1401" s="70"/>
      <c r="NQ1401" s="70"/>
      <c r="NR1401" s="70"/>
      <c r="NS1401" s="70"/>
      <c r="NT1401" s="70"/>
      <c r="NU1401" s="70"/>
      <c r="NV1401" s="70"/>
      <c r="NW1401" s="70"/>
      <c r="NX1401" s="70"/>
      <c r="NY1401" s="70"/>
      <c r="NZ1401" s="70"/>
      <c r="OA1401" s="70"/>
      <c r="OB1401" s="70"/>
      <c r="OC1401" s="70"/>
      <c r="OD1401" s="70"/>
      <c r="OE1401" s="70"/>
      <c r="OF1401" s="70"/>
      <c r="OG1401" s="70"/>
      <c r="OH1401" s="70"/>
      <c r="OI1401" s="70"/>
      <c r="OJ1401" s="70"/>
      <c r="OK1401" s="70"/>
      <c r="OL1401" s="70"/>
      <c r="OM1401" s="70"/>
      <c r="ON1401" s="70"/>
      <c r="OO1401" s="70"/>
      <c r="OP1401" s="70"/>
      <c r="OQ1401" s="70"/>
      <c r="OR1401" s="70"/>
      <c r="OS1401" s="70"/>
      <c r="OT1401" s="70"/>
      <c r="OU1401" s="70"/>
      <c r="OV1401" s="70"/>
      <c r="OW1401" s="70"/>
      <c r="OX1401" s="70"/>
      <c r="OY1401" s="70"/>
      <c r="OZ1401" s="70"/>
      <c r="PA1401" s="70"/>
      <c r="PB1401" s="70"/>
      <c r="PC1401" s="70"/>
      <c r="PD1401" s="70"/>
      <c r="PE1401" s="70"/>
      <c r="PF1401" s="70"/>
      <c r="PG1401" s="70"/>
      <c r="PH1401" s="70"/>
      <c r="PI1401" s="70"/>
      <c r="PJ1401" s="70"/>
      <c r="PK1401" s="70"/>
      <c r="PL1401" s="70"/>
      <c r="PM1401" s="70"/>
      <c r="PN1401" s="70"/>
      <c r="PO1401" s="70"/>
      <c r="PP1401" s="70"/>
      <c r="PQ1401" s="70"/>
      <c r="PR1401" s="70"/>
      <c r="PS1401" s="70"/>
      <c r="PT1401" s="70"/>
      <c r="PU1401" s="70"/>
      <c r="PV1401" s="70"/>
      <c r="PW1401" s="70"/>
      <c r="PX1401" s="70"/>
      <c r="PY1401" s="70"/>
      <c r="PZ1401" s="70"/>
      <c r="QA1401" s="70"/>
      <c r="QB1401" s="70"/>
      <c r="QC1401" s="70"/>
      <c r="QD1401" s="70"/>
      <c r="QE1401" s="70"/>
      <c r="QF1401" s="70"/>
      <c r="QG1401" s="70"/>
      <c r="QH1401" s="70"/>
      <c r="QI1401" s="70"/>
      <c r="QJ1401" s="70"/>
      <c r="QK1401" s="70"/>
      <c r="QL1401" s="70"/>
      <c r="QM1401" s="70"/>
      <c r="QN1401" s="70"/>
      <c r="QO1401" s="70"/>
      <c r="QP1401" s="70"/>
      <c r="QQ1401" s="70"/>
      <c r="QR1401" s="70"/>
      <c r="QS1401" s="70"/>
      <c r="QT1401" s="70"/>
      <c r="QU1401" s="70"/>
      <c r="QV1401" s="70"/>
      <c r="QW1401" s="70"/>
      <c r="QX1401" s="70"/>
      <c r="QY1401" s="70"/>
      <c r="QZ1401" s="70"/>
      <c r="RA1401" s="70"/>
      <c r="RB1401" s="70"/>
      <c r="RC1401" s="70"/>
      <c r="RD1401" s="70"/>
      <c r="RE1401" s="70"/>
      <c r="RF1401" s="70"/>
      <c r="RG1401" s="70"/>
      <c r="RH1401" s="70"/>
      <c r="RI1401" s="70"/>
      <c r="RJ1401" s="70"/>
      <c r="RK1401" s="70"/>
      <c r="RL1401" s="70"/>
      <c r="RM1401" s="70"/>
      <c r="RN1401" s="70"/>
      <c r="RO1401" s="70"/>
      <c r="RP1401" s="70"/>
      <c r="RQ1401" s="70"/>
      <c r="RR1401" s="70"/>
      <c r="RS1401" s="70"/>
      <c r="RT1401" s="70"/>
      <c r="RU1401" s="70"/>
      <c r="RV1401" s="70"/>
      <c r="RW1401" s="70"/>
      <c r="RX1401" s="70"/>
      <c r="RY1401" s="70"/>
      <c r="RZ1401" s="70"/>
      <c r="SA1401" s="70"/>
      <c r="SB1401" s="70"/>
      <c r="SC1401" s="70"/>
      <c r="SD1401" s="70"/>
      <c r="SE1401" s="70"/>
      <c r="SF1401" s="70"/>
      <c r="SG1401" s="70"/>
      <c r="SH1401" s="70"/>
      <c r="SI1401" s="70"/>
      <c r="SJ1401" s="70"/>
      <c r="SK1401" s="70"/>
      <c r="SL1401" s="70"/>
      <c r="SM1401" s="70"/>
      <c r="SN1401" s="70"/>
      <c r="SO1401" s="70"/>
      <c r="SP1401" s="70"/>
      <c r="SQ1401" s="70"/>
      <c r="SR1401" s="70"/>
      <c r="SS1401" s="70"/>
      <c r="ST1401" s="70"/>
      <c r="SU1401" s="70"/>
      <c r="SV1401" s="70"/>
      <c r="SW1401" s="70"/>
      <c r="SX1401" s="70"/>
      <c r="SY1401" s="70"/>
      <c r="SZ1401" s="70"/>
    </row>
    <row r="1402" spans="1:520" ht="16.5" customHeight="1" x14ac:dyDescent="0.2">
      <c r="A1402" s="20">
        <v>794</v>
      </c>
      <c r="B1402" s="20" t="s">
        <v>62</v>
      </c>
      <c r="C1402" s="20" t="s">
        <v>915</v>
      </c>
      <c r="D1402" s="20" t="s">
        <v>38</v>
      </c>
      <c r="E1402" s="20" t="s">
        <v>1345</v>
      </c>
      <c r="F1402" s="22" t="s">
        <v>970</v>
      </c>
      <c r="G1402" s="20" t="s">
        <v>84</v>
      </c>
      <c r="H1402" s="20" t="s">
        <v>35</v>
      </c>
      <c r="I1402" s="20" t="s">
        <v>81</v>
      </c>
      <c r="J1402" s="22" t="s">
        <v>915</v>
      </c>
      <c r="K1402" s="20"/>
      <c r="L1402" s="20"/>
      <c r="M1402" s="20"/>
      <c r="N1402" s="20"/>
      <c r="O1402" s="23"/>
      <c r="P1402" s="23">
        <v>1500000</v>
      </c>
      <c r="Q1402" s="24">
        <v>1</v>
      </c>
      <c r="R1402" s="25">
        <v>45839</v>
      </c>
      <c r="S1402" s="20" t="s">
        <v>83</v>
      </c>
      <c r="T1402" s="26">
        <f t="shared" si="23"/>
        <v>1500000</v>
      </c>
      <c r="U1402" s="27" t="s">
        <v>100</v>
      </c>
      <c r="V1402" s="27" t="s">
        <v>100</v>
      </c>
      <c r="W1402" s="70"/>
      <c r="X1402" s="70"/>
      <c r="Y1402" s="70"/>
      <c r="Z1402" s="70"/>
      <c r="AA1402" s="70"/>
      <c r="AB1402" s="70"/>
      <c r="AC1402" s="70"/>
      <c r="AD1402" s="70"/>
      <c r="AE1402" s="70"/>
      <c r="AF1402" s="70"/>
      <c r="AG1402" s="70"/>
      <c r="AH1402" s="70"/>
      <c r="AI1402" s="70"/>
      <c r="AJ1402" s="70"/>
      <c r="AK1402" s="70"/>
      <c r="AL1402" s="70"/>
      <c r="AM1402" s="70"/>
      <c r="AN1402" s="70"/>
      <c r="AO1402" s="70"/>
      <c r="AP1402" s="70"/>
      <c r="AQ1402" s="70"/>
      <c r="AR1402" s="70"/>
      <c r="AS1402" s="70"/>
      <c r="AT1402" s="70"/>
      <c r="AU1402" s="70"/>
      <c r="AV1402" s="70"/>
      <c r="AW1402" s="70"/>
      <c r="AX1402" s="70"/>
      <c r="AY1402" s="70"/>
      <c r="AZ1402" s="70"/>
      <c r="BA1402" s="70"/>
      <c r="BB1402" s="70"/>
      <c r="BC1402" s="70"/>
      <c r="BD1402" s="70"/>
      <c r="BE1402" s="70"/>
      <c r="BF1402" s="70"/>
      <c r="BG1402" s="70"/>
      <c r="BH1402" s="70"/>
      <c r="BI1402" s="70"/>
      <c r="BJ1402" s="70"/>
      <c r="BK1402" s="70"/>
      <c r="BL1402" s="70"/>
      <c r="BM1402" s="70"/>
      <c r="BN1402" s="70"/>
      <c r="BO1402" s="70"/>
      <c r="BP1402" s="70"/>
      <c r="BQ1402" s="70"/>
      <c r="BR1402" s="70"/>
      <c r="BS1402" s="70"/>
      <c r="BT1402" s="70"/>
      <c r="BU1402" s="70"/>
      <c r="BV1402" s="70"/>
      <c r="BW1402" s="70"/>
      <c r="BX1402" s="70"/>
      <c r="BY1402" s="70"/>
      <c r="BZ1402" s="70"/>
      <c r="CA1402" s="70"/>
      <c r="CB1402" s="70"/>
      <c r="CC1402" s="70"/>
      <c r="CD1402" s="70"/>
      <c r="CE1402" s="70"/>
      <c r="CF1402" s="70"/>
      <c r="CG1402" s="70"/>
      <c r="CH1402" s="70"/>
      <c r="CI1402" s="70"/>
      <c r="CJ1402" s="70"/>
      <c r="CK1402" s="70"/>
      <c r="CL1402" s="70"/>
      <c r="CM1402" s="70"/>
      <c r="CN1402" s="70"/>
      <c r="CO1402" s="70"/>
      <c r="CP1402" s="70"/>
      <c r="CQ1402" s="70"/>
      <c r="CR1402" s="70"/>
      <c r="CS1402" s="70"/>
      <c r="CT1402" s="70"/>
      <c r="CU1402" s="70"/>
      <c r="CV1402" s="70"/>
      <c r="CW1402" s="70"/>
      <c r="CX1402" s="70"/>
      <c r="CY1402" s="70"/>
      <c r="CZ1402" s="70"/>
      <c r="DA1402" s="70"/>
      <c r="DB1402" s="70"/>
      <c r="DC1402" s="70"/>
      <c r="DD1402" s="70"/>
      <c r="DE1402" s="70"/>
      <c r="DF1402" s="70"/>
      <c r="DG1402" s="70"/>
      <c r="DH1402" s="70"/>
      <c r="DI1402" s="70"/>
      <c r="DJ1402" s="70"/>
      <c r="DK1402" s="70"/>
      <c r="DL1402" s="70"/>
      <c r="DM1402" s="70"/>
      <c r="DN1402" s="70"/>
      <c r="DO1402" s="70"/>
      <c r="DP1402" s="70"/>
      <c r="DQ1402" s="70"/>
      <c r="DR1402" s="70"/>
      <c r="DS1402" s="70"/>
      <c r="DT1402" s="70"/>
      <c r="DU1402" s="70"/>
      <c r="DV1402" s="70"/>
      <c r="DW1402" s="70"/>
      <c r="DX1402" s="70"/>
      <c r="DY1402" s="70"/>
      <c r="DZ1402" s="70"/>
      <c r="EA1402" s="70"/>
      <c r="EB1402" s="70"/>
      <c r="EC1402" s="70"/>
      <c r="ED1402" s="70"/>
      <c r="EE1402" s="70"/>
      <c r="EF1402" s="70"/>
      <c r="EG1402" s="70"/>
      <c r="EH1402" s="70"/>
      <c r="EI1402" s="70"/>
      <c r="EJ1402" s="70"/>
      <c r="EK1402" s="70"/>
      <c r="EL1402" s="70"/>
      <c r="EM1402" s="70"/>
      <c r="EN1402" s="70"/>
      <c r="EO1402" s="70"/>
      <c r="EP1402" s="70"/>
      <c r="EQ1402" s="70"/>
      <c r="ER1402" s="70"/>
      <c r="ES1402" s="70"/>
      <c r="ET1402" s="70"/>
      <c r="EU1402" s="70"/>
      <c r="EV1402" s="70"/>
      <c r="EW1402" s="70"/>
      <c r="EX1402" s="70"/>
      <c r="EY1402" s="70"/>
      <c r="EZ1402" s="70"/>
      <c r="FA1402" s="70"/>
      <c r="FB1402" s="70"/>
      <c r="FC1402" s="70"/>
      <c r="FD1402" s="70"/>
      <c r="FE1402" s="70"/>
      <c r="FF1402" s="70"/>
      <c r="FG1402" s="70"/>
      <c r="FH1402" s="70"/>
      <c r="FI1402" s="70"/>
      <c r="FJ1402" s="70"/>
      <c r="FK1402" s="70"/>
      <c r="FL1402" s="70"/>
      <c r="FM1402" s="70"/>
      <c r="FN1402" s="70"/>
      <c r="FO1402" s="70"/>
      <c r="FP1402" s="70"/>
      <c r="FQ1402" s="70"/>
      <c r="FR1402" s="70"/>
      <c r="FS1402" s="70"/>
      <c r="FT1402" s="70"/>
      <c r="FU1402" s="70"/>
      <c r="FV1402" s="70"/>
      <c r="FW1402" s="70"/>
      <c r="FX1402" s="70"/>
      <c r="FY1402" s="70"/>
      <c r="FZ1402" s="70"/>
      <c r="GA1402" s="70"/>
      <c r="GB1402" s="70"/>
      <c r="GC1402" s="70"/>
      <c r="GD1402" s="70"/>
      <c r="GE1402" s="70"/>
      <c r="GF1402" s="70"/>
      <c r="GG1402" s="70"/>
      <c r="GH1402" s="70"/>
      <c r="GI1402" s="70"/>
      <c r="GJ1402" s="70"/>
      <c r="GK1402" s="70"/>
      <c r="GL1402" s="70"/>
      <c r="GM1402" s="70"/>
      <c r="GN1402" s="70"/>
      <c r="GO1402" s="70"/>
      <c r="GP1402" s="70"/>
      <c r="GQ1402" s="70"/>
      <c r="GR1402" s="70"/>
      <c r="GS1402" s="70"/>
      <c r="GT1402" s="70"/>
      <c r="GU1402" s="70"/>
      <c r="GV1402" s="70"/>
      <c r="GW1402" s="70"/>
      <c r="GX1402" s="70"/>
      <c r="GY1402" s="70"/>
      <c r="GZ1402" s="70"/>
      <c r="HA1402" s="70"/>
      <c r="HB1402" s="70"/>
      <c r="HC1402" s="70"/>
      <c r="HD1402" s="70"/>
      <c r="HE1402" s="70"/>
      <c r="HF1402" s="70"/>
      <c r="HG1402" s="70"/>
      <c r="HH1402" s="70"/>
      <c r="HI1402" s="70"/>
      <c r="HJ1402" s="70"/>
      <c r="HK1402" s="70"/>
      <c r="HL1402" s="70"/>
      <c r="HM1402" s="70"/>
      <c r="HN1402" s="70"/>
      <c r="HO1402" s="70"/>
      <c r="HP1402" s="70"/>
      <c r="HQ1402" s="70"/>
      <c r="HR1402" s="70"/>
      <c r="HS1402" s="70"/>
      <c r="HT1402" s="70"/>
      <c r="HU1402" s="70"/>
      <c r="HV1402" s="70"/>
      <c r="HW1402" s="70"/>
      <c r="HX1402" s="70"/>
      <c r="HY1402" s="70"/>
      <c r="HZ1402" s="70"/>
      <c r="IA1402" s="70"/>
      <c r="IB1402" s="70"/>
      <c r="IC1402" s="70"/>
      <c r="ID1402" s="70"/>
      <c r="IE1402" s="70"/>
      <c r="IF1402" s="70"/>
      <c r="IG1402" s="70"/>
      <c r="IH1402" s="70"/>
      <c r="II1402" s="70"/>
      <c r="IJ1402" s="70"/>
      <c r="IK1402" s="70"/>
      <c r="IL1402" s="70"/>
      <c r="IM1402" s="70"/>
      <c r="IN1402" s="70"/>
      <c r="IO1402" s="70"/>
      <c r="IP1402" s="70"/>
      <c r="IQ1402" s="70"/>
      <c r="IR1402" s="70"/>
      <c r="IS1402" s="70"/>
      <c r="IT1402" s="70"/>
      <c r="IU1402" s="70"/>
      <c r="IV1402" s="70"/>
      <c r="IW1402" s="70"/>
      <c r="IX1402" s="70"/>
      <c r="IY1402" s="70"/>
      <c r="IZ1402" s="70"/>
      <c r="JA1402" s="70"/>
      <c r="JB1402" s="70"/>
      <c r="JC1402" s="70"/>
      <c r="JD1402" s="70"/>
      <c r="JE1402" s="70"/>
      <c r="JF1402" s="70"/>
      <c r="JG1402" s="70"/>
      <c r="JH1402" s="70"/>
      <c r="JI1402" s="70"/>
      <c r="JJ1402" s="70"/>
      <c r="JK1402" s="70"/>
      <c r="JL1402" s="70"/>
      <c r="JM1402" s="70"/>
      <c r="JN1402" s="70"/>
      <c r="JO1402" s="70"/>
      <c r="JP1402" s="70"/>
      <c r="JQ1402" s="70"/>
      <c r="JR1402" s="70"/>
      <c r="JS1402" s="70"/>
      <c r="JT1402" s="70"/>
      <c r="JU1402" s="70"/>
      <c r="JV1402" s="70"/>
      <c r="JW1402" s="70"/>
      <c r="JX1402" s="70"/>
      <c r="JY1402" s="70"/>
      <c r="JZ1402" s="70"/>
      <c r="KA1402" s="70"/>
      <c r="KB1402" s="70"/>
      <c r="KC1402" s="70"/>
      <c r="KD1402" s="70"/>
      <c r="KE1402" s="70"/>
      <c r="KF1402" s="70"/>
      <c r="KG1402" s="70"/>
      <c r="KH1402" s="70"/>
      <c r="KI1402" s="70"/>
      <c r="KJ1402" s="70"/>
      <c r="KK1402" s="70"/>
      <c r="KL1402" s="70"/>
      <c r="KM1402" s="70"/>
      <c r="KN1402" s="70"/>
      <c r="KO1402" s="70"/>
      <c r="KP1402" s="70"/>
      <c r="KQ1402" s="70"/>
      <c r="KR1402" s="70"/>
      <c r="KS1402" s="70"/>
      <c r="KT1402" s="70"/>
      <c r="KU1402" s="70"/>
      <c r="KV1402" s="70"/>
      <c r="KW1402" s="70"/>
      <c r="KX1402" s="70"/>
      <c r="KY1402" s="70"/>
      <c r="KZ1402" s="70"/>
      <c r="LA1402" s="70"/>
      <c r="LB1402" s="70"/>
      <c r="LC1402" s="70"/>
      <c r="LD1402" s="70"/>
      <c r="LE1402" s="70"/>
      <c r="LF1402" s="70"/>
      <c r="LG1402" s="70"/>
      <c r="LH1402" s="70"/>
      <c r="LI1402" s="70"/>
      <c r="LJ1402" s="70"/>
      <c r="LK1402" s="70"/>
      <c r="LL1402" s="70"/>
      <c r="LM1402" s="70"/>
      <c r="LN1402" s="70"/>
      <c r="LO1402" s="70"/>
      <c r="LP1402" s="70"/>
      <c r="LQ1402" s="70"/>
      <c r="LR1402" s="70"/>
      <c r="LS1402" s="70"/>
      <c r="LT1402" s="70"/>
      <c r="LU1402" s="70"/>
      <c r="LV1402" s="70"/>
      <c r="LW1402" s="70"/>
      <c r="LX1402" s="70"/>
      <c r="LY1402" s="70"/>
      <c r="LZ1402" s="70"/>
      <c r="MA1402" s="70"/>
      <c r="MB1402" s="70"/>
      <c r="MC1402" s="70"/>
      <c r="MD1402" s="70"/>
      <c r="ME1402" s="70"/>
      <c r="MF1402" s="70"/>
      <c r="MG1402" s="70"/>
      <c r="MH1402" s="70"/>
      <c r="MI1402" s="70"/>
      <c r="MJ1402" s="70"/>
      <c r="MK1402" s="70"/>
      <c r="ML1402" s="70"/>
      <c r="MM1402" s="70"/>
      <c r="MN1402" s="70"/>
      <c r="MO1402" s="70"/>
      <c r="MP1402" s="70"/>
      <c r="MQ1402" s="70"/>
      <c r="MR1402" s="70"/>
      <c r="MS1402" s="70"/>
      <c r="MT1402" s="70"/>
      <c r="MU1402" s="70"/>
      <c r="MV1402" s="70"/>
      <c r="MW1402" s="70"/>
      <c r="MX1402" s="70"/>
      <c r="MY1402" s="70"/>
      <c r="MZ1402" s="70"/>
      <c r="NA1402" s="70"/>
      <c r="NB1402" s="70"/>
      <c r="NC1402" s="70"/>
      <c r="ND1402" s="70"/>
      <c r="NE1402" s="70"/>
      <c r="NF1402" s="70"/>
      <c r="NG1402" s="70"/>
      <c r="NH1402" s="70"/>
      <c r="NI1402" s="70"/>
      <c r="NJ1402" s="70"/>
      <c r="NK1402" s="70"/>
      <c r="NL1402" s="70"/>
      <c r="NM1402" s="70"/>
      <c r="NN1402" s="70"/>
      <c r="NO1402" s="70"/>
      <c r="NP1402" s="70"/>
      <c r="NQ1402" s="70"/>
      <c r="NR1402" s="70"/>
      <c r="NS1402" s="70"/>
      <c r="NT1402" s="70"/>
      <c r="NU1402" s="70"/>
      <c r="NV1402" s="70"/>
      <c r="NW1402" s="70"/>
      <c r="NX1402" s="70"/>
      <c r="NY1402" s="70"/>
      <c r="NZ1402" s="70"/>
      <c r="OA1402" s="70"/>
      <c r="OB1402" s="70"/>
      <c r="OC1402" s="70"/>
      <c r="OD1402" s="70"/>
      <c r="OE1402" s="70"/>
      <c r="OF1402" s="70"/>
      <c r="OG1402" s="70"/>
      <c r="OH1402" s="70"/>
      <c r="OI1402" s="70"/>
      <c r="OJ1402" s="70"/>
      <c r="OK1402" s="70"/>
      <c r="OL1402" s="70"/>
      <c r="OM1402" s="70"/>
      <c r="ON1402" s="70"/>
      <c r="OO1402" s="70"/>
      <c r="OP1402" s="70"/>
      <c r="OQ1402" s="70"/>
      <c r="OR1402" s="70"/>
      <c r="OS1402" s="70"/>
      <c r="OT1402" s="70"/>
      <c r="OU1402" s="70"/>
      <c r="OV1402" s="70"/>
      <c r="OW1402" s="70"/>
      <c r="OX1402" s="70"/>
      <c r="OY1402" s="70"/>
      <c r="OZ1402" s="70"/>
      <c r="PA1402" s="70"/>
      <c r="PB1402" s="70"/>
      <c r="PC1402" s="70"/>
      <c r="PD1402" s="70"/>
      <c r="PE1402" s="70"/>
      <c r="PF1402" s="70"/>
      <c r="PG1402" s="70"/>
      <c r="PH1402" s="70"/>
      <c r="PI1402" s="70"/>
      <c r="PJ1402" s="70"/>
      <c r="PK1402" s="70"/>
      <c r="PL1402" s="70"/>
      <c r="PM1402" s="70"/>
      <c r="PN1402" s="70"/>
      <c r="PO1402" s="70"/>
      <c r="PP1402" s="70"/>
      <c r="PQ1402" s="70"/>
      <c r="PR1402" s="70"/>
      <c r="PS1402" s="70"/>
      <c r="PT1402" s="70"/>
      <c r="PU1402" s="70"/>
      <c r="PV1402" s="70"/>
      <c r="PW1402" s="70"/>
      <c r="PX1402" s="70"/>
      <c r="PY1402" s="70"/>
      <c r="PZ1402" s="70"/>
      <c r="QA1402" s="70"/>
      <c r="QB1402" s="70"/>
      <c r="QC1402" s="70"/>
      <c r="QD1402" s="70"/>
      <c r="QE1402" s="70"/>
      <c r="QF1402" s="70"/>
      <c r="QG1402" s="70"/>
      <c r="QH1402" s="70"/>
      <c r="QI1402" s="70"/>
      <c r="QJ1402" s="70"/>
      <c r="QK1402" s="70"/>
      <c r="QL1402" s="70"/>
      <c r="QM1402" s="70"/>
      <c r="QN1402" s="70"/>
      <c r="QO1402" s="70"/>
      <c r="QP1402" s="70"/>
      <c r="QQ1402" s="70"/>
      <c r="QR1402" s="70"/>
      <c r="QS1402" s="70"/>
      <c r="QT1402" s="70"/>
      <c r="QU1402" s="70"/>
      <c r="QV1402" s="70"/>
      <c r="QW1402" s="70"/>
      <c r="QX1402" s="70"/>
      <c r="QY1402" s="70"/>
      <c r="QZ1402" s="70"/>
      <c r="RA1402" s="70"/>
      <c r="RB1402" s="70"/>
      <c r="RC1402" s="70"/>
      <c r="RD1402" s="70"/>
      <c r="RE1402" s="70"/>
      <c r="RF1402" s="70"/>
      <c r="RG1402" s="70"/>
      <c r="RH1402" s="70"/>
      <c r="RI1402" s="70"/>
      <c r="RJ1402" s="70"/>
      <c r="RK1402" s="70"/>
      <c r="RL1402" s="70"/>
      <c r="RM1402" s="70"/>
      <c r="RN1402" s="70"/>
      <c r="RO1402" s="70"/>
      <c r="RP1402" s="70"/>
      <c r="RQ1402" s="70"/>
      <c r="RR1402" s="70"/>
      <c r="RS1402" s="70"/>
      <c r="RT1402" s="70"/>
      <c r="RU1402" s="70"/>
      <c r="RV1402" s="70"/>
      <c r="RW1402" s="70"/>
      <c r="RX1402" s="70"/>
      <c r="RY1402" s="70"/>
      <c r="RZ1402" s="70"/>
      <c r="SA1402" s="70"/>
      <c r="SB1402" s="70"/>
      <c r="SC1402" s="70"/>
      <c r="SD1402" s="70"/>
      <c r="SE1402" s="70"/>
      <c r="SF1402" s="70"/>
      <c r="SG1402" s="70"/>
      <c r="SH1402" s="70"/>
      <c r="SI1402" s="70"/>
      <c r="SJ1402" s="70"/>
      <c r="SK1402" s="70"/>
      <c r="SL1402" s="70"/>
      <c r="SM1402" s="70"/>
      <c r="SN1402" s="70"/>
      <c r="SO1402" s="70"/>
      <c r="SP1402" s="70"/>
      <c r="SQ1402" s="70"/>
      <c r="SR1402" s="70"/>
      <c r="SS1402" s="70"/>
      <c r="ST1402" s="70"/>
      <c r="SU1402" s="70"/>
      <c r="SV1402" s="70"/>
      <c r="SW1402" s="70"/>
      <c r="SX1402" s="70"/>
      <c r="SY1402" s="70"/>
      <c r="SZ1402" s="70"/>
    </row>
    <row r="1403" spans="1:520" ht="16.5" customHeight="1" x14ac:dyDescent="0.2">
      <c r="A1403" s="20">
        <v>795</v>
      </c>
      <c r="B1403" s="20" t="s">
        <v>62</v>
      </c>
      <c r="C1403" s="20" t="s">
        <v>915</v>
      </c>
      <c r="D1403" s="20" t="s">
        <v>38</v>
      </c>
      <c r="E1403" s="20" t="s">
        <v>1345</v>
      </c>
      <c r="F1403" s="22" t="s">
        <v>970</v>
      </c>
      <c r="G1403" s="20" t="s">
        <v>84</v>
      </c>
      <c r="H1403" s="20" t="s">
        <v>35</v>
      </c>
      <c r="I1403" s="20" t="s">
        <v>81</v>
      </c>
      <c r="J1403" s="22" t="s">
        <v>915</v>
      </c>
      <c r="K1403" s="20"/>
      <c r="L1403" s="20"/>
      <c r="M1403" s="20"/>
      <c r="N1403" s="20"/>
      <c r="O1403" s="23"/>
      <c r="P1403" s="23">
        <v>1500000</v>
      </c>
      <c r="Q1403" s="24">
        <v>1</v>
      </c>
      <c r="R1403" s="25">
        <v>45870</v>
      </c>
      <c r="S1403" s="20" t="s">
        <v>83</v>
      </c>
      <c r="T1403" s="26">
        <f t="shared" si="23"/>
        <v>1500000</v>
      </c>
      <c r="U1403" s="27" t="s">
        <v>100</v>
      </c>
      <c r="V1403" s="27" t="s">
        <v>100</v>
      </c>
      <c r="W1403" s="70"/>
      <c r="X1403" s="70"/>
      <c r="Y1403" s="70"/>
      <c r="Z1403" s="70"/>
      <c r="AA1403" s="70"/>
      <c r="AB1403" s="70"/>
      <c r="AC1403" s="70"/>
      <c r="AD1403" s="70"/>
      <c r="AE1403" s="70"/>
      <c r="AF1403" s="70"/>
      <c r="AG1403" s="70"/>
      <c r="AH1403" s="70"/>
      <c r="AI1403" s="70"/>
      <c r="AJ1403" s="70"/>
      <c r="AK1403" s="70"/>
      <c r="AL1403" s="70"/>
      <c r="AM1403" s="70"/>
      <c r="AN1403" s="70"/>
      <c r="AO1403" s="70"/>
      <c r="AP1403" s="70"/>
      <c r="AQ1403" s="70"/>
      <c r="AR1403" s="70"/>
      <c r="AS1403" s="70"/>
      <c r="AT1403" s="70"/>
      <c r="AU1403" s="70"/>
      <c r="AV1403" s="70"/>
      <c r="AW1403" s="70"/>
      <c r="AX1403" s="70"/>
      <c r="AY1403" s="70"/>
      <c r="AZ1403" s="70"/>
      <c r="BA1403" s="70"/>
      <c r="BB1403" s="70"/>
      <c r="BC1403" s="70"/>
      <c r="BD1403" s="70"/>
      <c r="BE1403" s="70"/>
      <c r="BF1403" s="70"/>
      <c r="BG1403" s="70"/>
      <c r="BH1403" s="70"/>
      <c r="BI1403" s="70"/>
      <c r="BJ1403" s="70"/>
      <c r="BK1403" s="70"/>
      <c r="BL1403" s="70"/>
      <c r="BM1403" s="70"/>
      <c r="BN1403" s="70"/>
      <c r="BO1403" s="70"/>
      <c r="BP1403" s="70"/>
      <c r="BQ1403" s="70"/>
      <c r="BR1403" s="70"/>
      <c r="BS1403" s="70"/>
      <c r="BT1403" s="70"/>
      <c r="BU1403" s="70"/>
      <c r="BV1403" s="70"/>
      <c r="BW1403" s="70"/>
      <c r="BX1403" s="70"/>
      <c r="BY1403" s="70"/>
      <c r="BZ1403" s="70"/>
      <c r="CA1403" s="70"/>
      <c r="CB1403" s="70"/>
      <c r="CC1403" s="70"/>
      <c r="CD1403" s="70"/>
      <c r="CE1403" s="70"/>
      <c r="CF1403" s="70"/>
      <c r="CG1403" s="70"/>
      <c r="CH1403" s="70"/>
      <c r="CI1403" s="70"/>
      <c r="CJ1403" s="70"/>
      <c r="CK1403" s="70"/>
      <c r="CL1403" s="70"/>
      <c r="CM1403" s="70"/>
      <c r="CN1403" s="70"/>
      <c r="CO1403" s="70"/>
      <c r="CP1403" s="70"/>
      <c r="CQ1403" s="70"/>
      <c r="CR1403" s="70"/>
      <c r="CS1403" s="70"/>
      <c r="CT1403" s="70"/>
      <c r="CU1403" s="70"/>
      <c r="CV1403" s="70"/>
      <c r="CW1403" s="70"/>
      <c r="CX1403" s="70"/>
      <c r="CY1403" s="70"/>
      <c r="CZ1403" s="70"/>
      <c r="DA1403" s="70"/>
      <c r="DB1403" s="70"/>
      <c r="DC1403" s="70"/>
      <c r="DD1403" s="70"/>
      <c r="DE1403" s="70"/>
      <c r="DF1403" s="70"/>
      <c r="DG1403" s="70"/>
      <c r="DH1403" s="70"/>
      <c r="DI1403" s="70"/>
      <c r="DJ1403" s="70"/>
      <c r="DK1403" s="70"/>
      <c r="DL1403" s="70"/>
      <c r="DM1403" s="70"/>
      <c r="DN1403" s="70"/>
      <c r="DO1403" s="70"/>
      <c r="DP1403" s="70"/>
      <c r="DQ1403" s="70"/>
      <c r="DR1403" s="70"/>
      <c r="DS1403" s="70"/>
      <c r="DT1403" s="70"/>
      <c r="DU1403" s="70"/>
      <c r="DV1403" s="70"/>
      <c r="DW1403" s="70"/>
      <c r="DX1403" s="70"/>
      <c r="DY1403" s="70"/>
      <c r="DZ1403" s="70"/>
      <c r="EA1403" s="70"/>
      <c r="EB1403" s="70"/>
      <c r="EC1403" s="70"/>
      <c r="ED1403" s="70"/>
      <c r="EE1403" s="70"/>
      <c r="EF1403" s="70"/>
      <c r="EG1403" s="70"/>
      <c r="EH1403" s="70"/>
      <c r="EI1403" s="70"/>
      <c r="EJ1403" s="70"/>
      <c r="EK1403" s="70"/>
      <c r="EL1403" s="70"/>
      <c r="EM1403" s="70"/>
      <c r="EN1403" s="70"/>
      <c r="EO1403" s="70"/>
      <c r="EP1403" s="70"/>
      <c r="EQ1403" s="70"/>
      <c r="ER1403" s="70"/>
      <c r="ES1403" s="70"/>
      <c r="ET1403" s="70"/>
      <c r="EU1403" s="70"/>
      <c r="EV1403" s="70"/>
      <c r="EW1403" s="70"/>
      <c r="EX1403" s="70"/>
      <c r="EY1403" s="70"/>
      <c r="EZ1403" s="70"/>
      <c r="FA1403" s="70"/>
      <c r="FB1403" s="70"/>
      <c r="FC1403" s="70"/>
      <c r="FD1403" s="70"/>
      <c r="FE1403" s="70"/>
      <c r="FF1403" s="70"/>
      <c r="FG1403" s="70"/>
      <c r="FH1403" s="70"/>
      <c r="FI1403" s="70"/>
      <c r="FJ1403" s="70"/>
      <c r="FK1403" s="70"/>
      <c r="FL1403" s="70"/>
      <c r="FM1403" s="70"/>
      <c r="FN1403" s="70"/>
      <c r="FO1403" s="70"/>
      <c r="FP1403" s="70"/>
      <c r="FQ1403" s="70"/>
      <c r="FR1403" s="70"/>
      <c r="FS1403" s="70"/>
      <c r="FT1403" s="70"/>
      <c r="FU1403" s="70"/>
      <c r="FV1403" s="70"/>
      <c r="FW1403" s="70"/>
      <c r="FX1403" s="70"/>
      <c r="FY1403" s="70"/>
      <c r="FZ1403" s="70"/>
      <c r="GA1403" s="70"/>
      <c r="GB1403" s="70"/>
      <c r="GC1403" s="70"/>
      <c r="GD1403" s="70"/>
      <c r="GE1403" s="70"/>
      <c r="GF1403" s="70"/>
      <c r="GG1403" s="70"/>
      <c r="GH1403" s="70"/>
      <c r="GI1403" s="70"/>
      <c r="GJ1403" s="70"/>
      <c r="GK1403" s="70"/>
      <c r="GL1403" s="70"/>
      <c r="GM1403" s="70"/>
      <c r="GN1403" s="70"/>
      <c r="GO1403" s="70"/>
      <c r="GP1403" s="70"/>
      <c r="GQ1403" s="70"/>
      <c r="GR1403" s="70"/>
      <c r="GS1403" s="70"/>
      <c r="GT1403" s="70"/>
      <c r="GU1403" s="70"/>
      <c r="GV1403" s="70"/>
      <c r="GW1403" s="70"/>
      <c r="GX1403" s="70"/>
      <c r="GY1403" s="70"/>
      <c r="GZ1403" s="70"/>
      <c r="HA1403" s="70"/>
      <c r="HB1403" s="70"/>
      <c r="HC1403" s="70"/>
      <c r="HD1403" s="70"/>
      <c r="HE1403" s="70"/>
      <c r="HF1403" s="70"/>
      <c r="HG1403" s="70"/>
      <c r="HH1403" s="70"/>
      <c r="HI1403" s="70"/>
      <c r="HJ1403" s="70"/>
      <c r="HK1403" s="70"/>
      <c r="HL1403" s="70"/>
      <c r="HM1403" s="70"/>
      <c r="HN1403" s="70"/>
      <c r="HO1403" s="70"/>
      <c r="HP1403" s="70"/>
      <c r="HQ1403" s="70"/>
      <c r="HR1403" s="70"/>
      <c r="HS1403" s="70"/>
      <c r="HT1403" s="70"/>
      <c r="HU1403" s="70"/>
      <c r="HV1403" s="70"/>
      <c r="HW1403" s="70"/>
      <c r="HX1403" s="70"/>
      <c r="HY1403" s="70"/>
      <c r="HZ1403" s="70"/>
      <c r="IA1403" s="70"/>
      <c r="IB1403" s="70"/>
      <c r="IC1403" s="70"/>
      <c r="ID1403" s="70"/>
      <c r="IE1403" s="70"/>
      <c r="IF1403" s="70"/>
      <c r="IG1403" s="70"/>
      <c r="IH1403" s="70"/>
      <c r="II1403" s="70"/>
      <c r="IJ1403" s="70"/>
      <c r="IK1403" s="70"/>
      <c r="IL1403" s="70"/>
      <c r="IM1403" s="70"/>
      <c r="IN1403" s="70"/>
      <c r="IO1403" s="70"/>
      <c r="IP1403" s="70"/>
      <c r="IQ1403" s="70"/>
      <c r="IR1403" s="70"/>
      <c r="IS1403" s="70"/>
      <c r="IT1403" s="70"/>
      <c r="IU1403" s="70"/>
      <c r="IV1403" s="70"/>
      <c r="IW1403" s="70"/>
      <c r="IX1403" s="70"/>
      <c r="IY1403" s="70"/>
      <c r="IZ1403" s="70"/>
      <c r="JA1403" s="70"/>
      <c r="JB1403" s="70"/>
      <c r="JC1403" s="70"/>
      <c r="JD1403" s="70"/>
      <c r="JE1403" s="70"/>
      <c r="JF1403" s="70"/>
      <c r="JG1403" s="70"/>
      <c r="JH1403" s="70"/>
      <c r="JI1403" s="70"/>
      <c r="JJ1403" s="70"/>
      <c r="JK1403" s="70"/>
      <c r="JL1403" s="70"/>
      <c r="JM1403" s="70"/>
      <c r="JN1403" s="70"/>
      <c r="JO1403" s="70"/>
      <c r="JP1403" s="70"/>
      <c r="JQ1403" s="70"/>
      <c r="JR1403" s="70"/>
      <c r="JS1403" s="70"/>
      <c r="JT1403" s="70"/>
      <c r="JU1403" s="70"/>
      <c r="JV1403" s="70"/>
      <c r="JW1403" s="70"/>
      <c r="JX1403" s="70"/>
      <c r="JY1403" s="70"/>
      <c r="JZ1403" s="70"/>
      <c r="KA1403" s="70"/>
      <c r="KB1403" s="70"/>
      <c r="KC1403" s="70"/>
      <c r="KD1403" s="70"/>
      <c r="KE1403" s="70"/>
      <c r="KF1403" s="70"/>
      <c r="KG1403" s="70"/>
      <c r="KH1403" s="70"/>
      <c r="KI1403" s="70"/>
      <c r="KJ1403" s="70"/>
      <c r="KK1403" s="70"/>
      <c r="KL1403" s="70"/>
      <c r="KM1403" s="70"/>
      <c r="KN1403" s="70"/>
      <c r="KO1403" s="70"/>
      <c r="KP1403" s="70"/>
      <c r="KQ1403" s="70"/>
      <c r="KR1403" s="70"/>
      <c r="KS1403" s="70"/>
      <c r="KT1403" s="70"/>
      <c r="KU1403" s="70"/>
      <c r="KV1403" s="70"/>
      <c r="KW1403" s="70"/>
      <c r="KX1403" s="70"/>
      <c r="KY1403" s="70"/>
      <c r="KZ1403" s="70"/>
      <c r="LA1403" s="70"/>
      <c r="LB1403" s="70"/>
      <c r="LC1403" s="70"/>
      <c r="LD1403" s="70"/>
      <c r="LE1403" s="70"/>
      <c r="LF1403" s="70"/>
      <c r="LG1403" s="70"/>
      <c r="LH1403" s="70"/>
      <c r="LI1403" s="70"/>
      <c r="LJ1403" s="70"/>
      <c r="LK1403" s="70"/>
      <c r="LL1403" s="70"/>
      <c r="LM1403" s="70"/>
      <c r="LN1403" s="70"/>
      <c r="LO1403" s="70"/>
      <c r="LP1403" s="70"/>
      <c r="LQ1403" s="70"/>
      <c r="LR1403" s="70"/>
      <c r="LS1403" s="70"/>
      <c r="LT1403" s="70"/>
      <c r="LU1403" s="70"/>
      <c r="LV1403" s="70"/>
      <c r="LW1403" s="70"/>
      <c r="LX1403" s="70"/>
      <c r="LY1403" s="70"/>
      <c r="LZ1403" s="70"/>
      <c r="MA1403" s="70"/>
      <c r="MB1403" s="70"/>
      <c r="MC1403" s="70"/>
      <c r="MD1403" s="70"/>
      <c r="ME1403" s="70"/>
      <c r="MF1403" s="70"/>
      <c r="MG1403" s="70"/>
      <c r="MH1403" s="70"/>
      <c r="MI1403" s="70"/>
      <c r="MJ1403" s="70"/>
      <c r="MK1403" s="70"/>
      <c r="ML1403" s="70"/>
      <c r="MM1403" s="70"/>
      <c r="MN1403" s="70"/>
      <c r="MO1403" s="70"/>
      <c r="MP1403" s="70"/>
      <c r="MQ1403" s="70"/>
      <c r="MR1403" s="70"/>
      <c r="MS1403" s="70"/>
      <c r="MT1403" s="70"/>
      <c r="MU1403" s="70"/>
      <c r="MV1403" s="70"/>
      <c r="MW1403" s="70"/>
      <c r="MX1403" s="70"/>
      <c r="MY1403" s="70"/>
      <c r="MZ1403" s="70"/>
      <c r="NA1403" s="70"/>
      <c r="NB1403" s="70"/>
      <c r="NC1403" s="70"/>
      <c r="ND1403" s="70"/>
      <c r="NE1403" s="70"/>
      <c r="NF1403" s="70"/>
      <c r="NG1403" s="70"/>
      <c r="NH1403" s="70"/>
      <c r="NI1403" s="70"/>
      <c r="NJ1403" s="70"/>
      <c r="NK1403" s="70"/>
      <c r="NL1403" s="70"/>
      <c r="NM1403" s="70"/>
      <c r="NN1403" s="70"/>
      <c r="NO1403" s="70"/>
      <c r="NP1403" s="70"/>
      <c r="NQ1403" s="70"/>
      <c r="NR1403" s="70"/>
      <c r="NS1403" s="70"/>
      <c r="NT1403" s="70"/>
      <c r="NU1403" s="70"/>
      <c r="NV1403" s="70"/>
      <c r="NW1403" s="70"/>
      <c r="NX1403" s="70"/>
      <c r="NY1403" s="70"/>
      <c r="NZ1403" s="70"/>
      <c r="OA1403" s="70"/>
      <c r="OB1403" s="70"/>
      <c r="OC1403" s="70"/>
      <c r="OD1403" s="70"/>
      <c r="OE1403" s="70"/>
      <c r="OF1403" s="70"/>
      <c r="OG1403" s="70"/>
      <c r="OH1403" s="70"/>
      <c r="OI1403" s="70"/>
      <c r="OJ1403" s="70"/>
      <c r="OK1403" s="70"/>
      <c r="OL1403" s="70"/>
      <c r="OM1403" s="70"/>
      <c r="ON1403" s="70"/>
      <c r="OO1403" s="70"/>
      <c r="OP1403" s="70"/>
      <c r="OQ1403" s="70"/>
      <c r="OR1403" s="70"/>
      <c r="OS1403" s="70"/>
      <c r="OT1403" s="70"/>
      <c r="OU1403" s="70"/>
      <c r="OV1403" s="70"/>
      <c r="OW1403" s="70"/>
      <c r="OX1403" s="70"/>
      <c r="OY1403" s="70"/>
      <c r="OZ1403" s="70"/>
      <c r="PA1403" s="70"/>
      <c r="PB1403" s="70"/>
      <c r="PC1403" s="70"/>
      <c r="PD1403" s="70"/>
      <c r="PE1403" s="70"/>
      <c r="PF1403" s="70"/>
      <c r="PG1403" s="70"/>
      <c r="PH1403" s="70"/>
      <c r="PI1403" s="70"/>
      <c r="PJ1403" s="70"/>
      <c r="PK1403" s="70"/>
      <c r="PL1403" s="70"/>
      <c r="PM1403" s="70"/>
      <c r="PN1403" s="70"/>
      <c r="PO1403" s="70"/>
      <c r="PP1403" s="70"/>
      <c r="PQ1403" s="70"/>
      <c r="PR1403" s="70"/>
      <c r="PS1403" s="70"/>
      <c r="PT1403" s="70"/>
      <c r="PU1403" s="70"/>
      <c r="PV1403" s="70"/>
      <c r="PW1403" s="70"/>
      <c r="PX1403" s="70"/>
      <c r="PY1403" s="70"/>
      <c r="PZ1403" s="70"/>
      <c r="QA1403" s="70"/>
      <c r="QB1403" s="70"/>
      <c r="QC1403" s="70"/>
      <c r="QD1403" s="70"/>
      <c r="QE1403" s="70"/>
      <c r="QF1403" s="70"/>
      <c r="QG1403" s="70"/>
      <c r="QH1403" s="70"/>
      <c r="QI1403" s="70"/>
      <c r="QJ1403" s="70"/>
      <c r="QK1403" s="70"/>
      <c r="QL1403" s="70"/>
      <c r="QM1403" s="70"/>
      <c r="QN1403" s="70"/>
      <c r="QO1403" s="70"/>
      <c r="QP1403" s="70"/>
      <c r="QQ1403" s="70"/>
      <c r="QR1403" s="70"/>
      <c r="QS1403" s="70"/>
      <c r="QT1403" s="70"/>
      <c r="QU1403" s="70"/>
      <c r="QV1403" s="70"/>
      <c r="QW1403" s="70"/>
      <c r="QX1403" s="70"/>
      <c r="QY1403" s="70"/>
      <c r="QZ1403" s="70"/>
      <c r="RA1403" s="70"/>
      <c r="RB1403" s="70"/>
      <c r="RC1403" s="70"/>
      <c r="RD1403" s="70"/>
      <c r="RE1403" s="70"/>
      <c r="RF1403" s="70"/>
      <c r="RG1403" s="70"/>
      <c r="RH1403" s="70"/>
      <c r="RI1403" s="70"/>
      <c r="RJ1403" s="70"/>
      <c r="RK1403" s="70"/>
      <c r="RL1403" s="70"/>
      <c r="RM1403" s="70"/>
      <c r="RN1403" s="70"/>
      <c r="RO1403" s="70"/>
      <c r="RP1403" s="70"/>
      <c r="RQ1403" s="70"/>
      <c r="RR1403" s="70"/>
      <c r="RS1403" s="70"/>
      <c r="RT1403" s="70"/>
      <c r="RU1403" s="70"/>
      <c r="RV1403" s="70"/>
      <c r="RW1403" s="70"/>
      <c r="RX1403" s="70"/>
      <c r="RY1403" s="70"/>
      <c r="RZ1403" s="70"/>
      <c r="SA1403" s="70"/>
      <c r="SB1403" s="70"/>
      <c r="SC1403" s="70"/>
      <c r="SD1403" s="70"/>
      <c r="SE1403" s="70"/>
      <c r="SF1403" s="70"/>
      <c r="SG1403" s="70"/>
      <c r="SH1403" s="70"/>
      <c r="SI1403" s="70"/>
      <c r="SJ1403" s="70"/>
      <c r="SK1403" s="70"/>
      <c r="SL1403" s="70"/>
      <c r="SM1403" s="70"/>
      <c r="SN1403" s="70"/>
      <c r="SO1403" s="70"/>
      <c r="SP1403" s="70"/>
      <c r="SQ1403" s="70"/>
      <c r="SR1403" s="70"/>
      <c r="SS1403" s="70"/>
      <c r="ST1403" s="70"/>
      <c r="SU1403" s="70"/>
      <c r="SV1403" s="70"/>
      <c r="SW1403" s="70"/>
      <c r="SX1403" s="70"/>
      <c r="SY1403" s="70"/>
      <c r="SZ1403" s="70"/>
    </row>
    <row r="1404" spans="1:520" ht="16.5" customHeight="1" x14ac:dyDescent="0.2">
      <c r="A1404" s="20">
        <v>796</v>
      </c>
      <c r="B1404" s="20" t="s">
        <v>62</v>
      </c>
      <c r="C1404" s="20" t="s">
        <v>915</v>
      </c>
      <c r="D1404" s="20" t="s">
        <v>38</v>
      </c>
      <c r="E1404" s="20" t="s">
        <v>1345</v>
      </c>
      <c r="F1404" s="22" t="s">
        <v>970</v>
      </c>
      <c r="G1404" s="20" t="s">
        <v>84</v>
      </c>
      <c r="H1404" s="20" t="s">
        <v>35</v>
      </c>
      <c r="I1404" s="20" t="s">
        <v>81</v>
      </c>
      <c r="J1404" s="22" t="s">
        <v>915</v>
      </c>
      <c r="K1404" s="20"/>
      <c r="L1404" s="20"/>
      <c r="M1404" s="20"/>
      <c r="N1404" s="20"/>
      <c r="O1404" s="23"/>
      <c r="P1404" s="23">
        <v>1500000</v>
      </c>
      <c r="Q1404" s="24">
        <v>1</v>
      </c>
      <c r="R1404" s="25">
        <v>45901</v>
      </c>
      <c r="S1404" s="20" t="s">
        <v>83</v>
      </c>
      <c r="T1404" s="26">
        <f t="shared" si="23"/>
        <v>1500000</v>
      </c>
      <c r="U1404" s="27" t="s">
        <v>100</v>
      </c>
      <c r="V1404" s="27" t="s">
        <v>100</v>
      </c>
      <c r="W1404" s="70"/>
      <c r="X1404" s="70"/>
      <c r="Y1404" s="70"/>
      <c r="Z1404" s="70"/>
      <c r="AA1404" s="70"/>
      <c r="AB1404" s="70"/>
      <c r="AC1404" s="70"/>
      <c r="AD1404" s="70"/>
      <c r="AE1404" s="70"/>
      <c r="AF1404" s="70"/>
      <c r="AG1404" s="70"/>
      <c r="AH1404" s="70"/>
      <c r="AI1404" s="70"/>
      <c r="AJ1404" s="70"/>
      <c r="AK1404" s="70"/>
      <c r="AL1404" s="70"/>
      <c r="AM1404" s="70"/>
      <c r="AN1404" s="70"/>
      <c r="AO1404" s="70"/>
      <c r="AP1404" s="70"/>
      <c r="AQ1404" s="70"/>
      <c r="AR1404" s="70"/>
      <c r="AS1404" s="70"/>
      <c r="AT1404" s="70"/>
      <c r="AU1404" s="70"/>
      <c r="AV1404" s="70"/>
      <c r="AW1404" s="70"/>
      <c r="AX1404" s="70"/>
      <c r="AY1404" s="70"/>
      <c r="AZ1404" s="70"/>
      <c r="BA1404" s="70"/>
      <c r="BB1404" s="70"/>
      <c r="BC1404" s="70"/>
      <c r="BD1404" s="70"/>
      <c r="BE1404" s="70"/>
      <c r="BF1404" s="70"/>
      <c r="BG1404" s="70"/>
      <c r="BH1404" s="70"/>
      <c r="BI1404" s="70"/>
      <c r="BJ1404" s="70"/>
      <c r="BK1404" s="70"/>
      <c r="BL1404" s="70"/>
      <c r="BM1404" s="70"/>
      <c r="BN1404" s="70"/>
      <c r="BO1404" s="70"/>
      <c r="BP1404" s="70"/>
      <c r="BQ1404" s="70"/>
      <c r="BR1404" s="70"/>
      <c r="BS1404" s="70"/>
      <c r="BT1404" s="70"/>
      <c r="BU1404" s="70"/>
      <c r="BV1404" s="70"/>
      <c r="BW1404" s="70"/>
      <c r="BX1404" s="70"/>
      <c r="BY1404" s="70"/>
      <c r="BZ1404" s="70"/>
      <c r="CA1404" s="70"/>
      <c r="CB1404" s="70"/>
      <c r="CC1404" s="70"/>
      <c r="CD1404" s="70"/>
      <c r="CE1404" s="70"/>
      <c r="CF1404" s="70"/>
      <c r="CG1404" s="70"/>
      <c r="CH1404" s="70"/>
      <c r="CI1404" s="70"/>
      <c r="CJ1404" s="70"/>
      <c r="CK1404" s="70"/>
      <c r="CL1404" s="70"/>
      <c r="CM1404" s="70"/>
      <c r="CN1404" s="70"/>
      <c r="CO1404" s="70"/>
      <c r="CP1404" s="70"/>
      <c r="CQ1404" s="70"/>
      <c r="CR1404" s="70"/>
      <c r="CS1404" s="70"/>
      <c r="CT1404" s="70"/>
      <c r="CU1404" s="70"/>
      <c r="CV1404" s="70"/>
      <c r="CW1404" s="70"/>
      <c r="CX1404" s="70"/>
      <c r="CY1404" s="70"/>
      <c r="CZ1404" s="70"/>
      <c r="DA1404" s="70"/>
      <c r="DB1404" s="70"/>
      <c r="DC1404" s="70"/>
      <c r="DD1404" s="70"/>
      <c r="DE1404" s="70"/>
      <c r="DF1404" s="70"/>
      <c r="DG1404" s="70"/>
      <c r="DH1404" s="70"/>
      <c r="DI1404" s="70"/>
      <c r="DJ1404" s="70"/>
      <c r="DK1404" s="70"/>
      <c r="DL1404" s="70"/>
      <c r="DM1404" s="70"/>
      <c r="DN1404" s="70"/>
      <c r="DO1404" s="70"/>
      <c r="DP1404" s="70"/>
      <c r="DQ1404" s="70"/>
      <c r="DR1404" s="70"/>
      <c r="DS1404" s="70"/>
      <c r="DT1404" s="70"/>
      <c r="DU1404" s="70"/>
      <c r="DV1404" s="70"/>
      <c r="DW1404" s="70"/>
      <c r="DX1404" s="70"/>
      <c r="DY1404" s="70"/>
      <c r="DZ1404" s="70"/>
      <c r="EA1404" s="70"/>
      <c r="EB1404" s="70"/>
      <c r="EC1404" s="70"/>
      <c r="ED1404" s="70"/>
      <c r="EE1404" s="70"/>
      <c r="EF1404" s="70"/>
      <c r="EG1404" s="70"/>
      <c r="EH1404" s="70"/>
      <c r="EI1404" s="70"/>
      <c r="EJ1404" s="70"/>
      <c r="EK1404" s="70"/>
      <c r="EL1404" s="70"/>
      <c r="EM1404" s="70"/>
      <c r="EN1404" s="70"/>
      <c r="EO1404" s="70"/>
      <c r="EP1404" s="70"/>
      <c r="EQ1404" s="70"/>
      <c r="ER1404" s="70"/>
      <c r="ES1404" s="70"/>
      <c r="ET1404" s="70"/>
      <c r="EU1404" s="70"/>
      <c r="EV1404" s="70"/>
      <c r="EW1404" s="70"/>
      <c r="EX1404" s="70"/>
      <c r="EY1404" s="70"/>
      <c r="EZ1404" s="70"/>
      <c r="FA1404" s="70"/>
      <c r="FB1404" s="70"/>
      <c r="FC1404" s="70"/>
      <c r="FD1404" s="70"/>
      <c r="FE1404" s="70"/>
      <c r="FF1404" s="70"/>
      <c r="FG1404" s="70"/>
      <c r="FH1404" s="70"/>
      <c r="FI1404" s="70"/>
      <c r="FJ1404" s="70"/>
      <c r="FK1404" s="70"/>
      <c r="FL1404" s="70"/>
      <c r="FM1404" s="70"/>
      <c r="FN1404" s="70"/>
      <c r="FO1404" s="70"/>
      <c r="FP1404" s="70"/>
      <c r="FQ1404" s="70"/>
      <c r="FR1404" s="70"/>
      <c r="FS1404" s="70"/>
      <c r="FT1404" s="70"/>
      <c r="FU1404" s="70"/>
      <c r="FV1404" s="70"/>
      <c r="FW1404" s="70"/>
      <c r="FX1404" s="70"/>
      <c r="FY1404" s="70"/>
      <c r="FZ1404" s="70"/>
      <c r="GA1404" s="70"/>
      <c r="GB1404" s="70"/>
      <c r="GC1404" s="70"/>
      <c r="GD1404" s="70"/>
      <c r="GE1404" s="70"/>
      <c r="GF1404" s="70"/>
      <c r="GG1404" s="70"/>
      <c r="GH1404" s="70"/>
      <c r="GI1404" s="70"/>
      <c r="GJ1404" s="70"/>
      <c r="GK1404" s="70"/>
      <c r="GL1404" s="70"/>
      <c r="GM1404" s="70"/>
      <c r="GN1404" s="70"/>
      <c r="GO1404" s="70"/>
      <c r="GP1404" s="70"/>
      <c r="GQ1404" s="70"/>
      <c r="GR1404" s="70"/>
      <c r="GS1404" s="70"/>
      <c r="GT1404" s="70"/>
      <c r="GU1404" s="70"/>
      <c r="GV1404" s="70"/>
      <c r="GW1404" s="70"/>
      <c r="GX1404" s="70"/>
      <c r="GY1404" s="70"/>
      <c r="GZ1404" s="70"/>
      <c r="HA1404" s="70"/>
      <c r="HB1404" s="70"/>
      <c r="HC1404" s="70"/>
      <c r="HD1404" s="70"/>
      <c r="HE1404" s="70"/>
      <c r="HF1404" s="70"/>
      <c r="HG1404" s="70"/>
      <c r="HH1404" s="70"/>
      <c r="HI1404" s="70"/>
      <c r="HJ1404" s="70"/>
      <c r="HK1404" s="70"/>
      <c r="HL1404" s="70"/>
      <c r="HM1404" s="70"/>
      <c r="HN1404" s="70"/>
      <c r="HO1404" s="70"/>
      <c r="HP1404" s="70"/>
      <c r="HQ1404" s="70"/>
      <c r="HR1404" s="70"/>
      <c r="HS1404" s="70"/>
      <c r="HT1404" s="70"/>
      <c r="HU1404" s="70"/>
      <c r="HV1404" s="70"/>
      <c r="HW1404" s="70"/>
      <c r="HX1404" s="70"/>
      <c r="HY1404" s="70"/>
      <c r="HZ1404" s="70"/>
      <c r="IA1404" s="70"/>
      <c r="IB1404" s="70"/>
      <c r="IC1404" s="70"/>
      <c r="ID1404" s="70"/>
      <c r="IE1404" s="70"/>
      <c r="IF1404" s="70"/>
      <c r="IG1404" s="70"/>
      <c r="IH1404" s="70"/>
      <c r="II1404" s="70"/>
      <c r="IJ1404" s="70"/>
      <c r="IK1404" s="70"/>
      <c r="IL1404" s="70"/>
      <c r="IM1404" s="70"/>
      <c r="IN1404" s="70"/>
      <c r="IO1404" s="70"/>
      <c r="IP1404" s="70"/>
      <c r="IQ1404" s="70"/>
      <c r="IR1404" s="70"/>
      <c r="IS1404" s="70"/>
      <c r="IT1404" s="70"/>
      <c r="IU1404" s="70"/>
      <c r="IV1404" s="70"/>
      <c r="IW1404" s="70"/>
      <c r="IX1404" s="70"/>
      <c r="IY1404" s="70"/>
      <c r="IZ1404" s="70"/>
      <c r="JA1404" s="70"/>
      <c r="JB1404" s="70"/>
      <c r="JC1404" s="70"/>
      <c r="JD1404" s="70"/>
      <c r="JE1404" s="70"/>
      <c r="JF1404" s="70"/>
      <c r="JG1404" s="70"/>
      <c r="JH1404" s="70"/>
      <c r="JI1404" s="70"/>
      <c r="JJ1404" s="70"/>
      <c r="JK1404" s="70"/>
      <c r="JL1404" s="70"/>
      <c r="JM1404" s="70"/>
      <c r="JN1404" s="70"/>
      <c r="JO1404" s="70"/>
      <c r="JP1404" s="70"/>
      <c r="JQ1404" s="70"/>
      <c r="JR1404" s="70"/>
      <c r="JS1404" s="70"/>
      <c r="JT1404" s="70"/>
      <c r="JU1404" s="70"/>
      <c r="JV1404" s="70"/>
      <c r="JW1404" s="70"/>
      <c r="JX1404" s="70"/>
      <c r="JY1404" s="70"/>
      <c r="JZ1404" s="70"/>
      <c r="KA1404" s="70"/>
      <c r="KB1404" s="70"/>
      <c r="KC1404" s="70"/>
      <c r="KD1404" s="70"/>
      <c r="KE1404" s="70"/>
      <c r="KF1404" s="70"/>
      <c r="KG1404" s="70"/>
      <c r="KH1404" s="70"/>
      <c r="KI1404" s="70"/>
      <c r="KJ1404" s="70"/>
      <c r="KK1404" s="70"/>
      <c r="KL1404" s="70"/>
      <c r="KM1404" s="70"/>
      <c r="KN1404" s="70"/>
      <c r="KO1404" s="70"/>
      <c r="KP1404" s="70"/>
      <c r="KQ1404" s="70"/>
      <c r="KR1404" s="70"/>
      <c r="KS1404" s="70"/>
      <c r="KT1404" s="70"/>
      <c r="KU1404" s="70"/>
      <c r="KV1404" s="70"/>
      <c r="KW1404" s="70"/>
      <c r="KX1404" s="70"/>
      <c r="KY1404" s="70"/>
      <c r="KZ1404" s="70"/>
      <c r="LA1404" s="70"/>
      <c r="LB1404" s="70"/>
      <c r="LC1404" s="70"/>
      <c r="LD1404" s="70"/>
      <c r="LE1404" s="70"/>
      <c r="LF1404" s="70"/>
      <c r="LG1404" s="70"/>
      <c r="LH1404" s="70"/>
      <c r="LI1404" s="70"/>
      <c r="LJ1404" s="70"/>
      <c r="LK1404" s="70"/>
      <c r="LL1404" s="70"/>
      <c r="LM1404" s="70"/>
      <c r="LN1404" s="70"/>
      <c r="LO1404" s="70"/>
      <c r="LP1404" s="70"/>
      <c r="LQ1404" s="70"/>
      <c r="LR1404" s="70"/>
      <c r="LS1404" s="70"/>
      <c r="LT1404" s="70"/>
      <c r="LU1404" s="70"/>
      <c r="LV1404" s="70"/>
      <c r="LW1404" s="70"/>
      <c r="LX1404" s="70"/>
      <c r="LY1404" s="70"/>
      <c r="LZ1404" s="70"/>
      <c r="MA1404" s="70"/>
      <c r="MB1404" s="70"/>
      <c r="MC1404" s="70"/>
      <c r="MD1404" s="70"/>
      <c r="ME1404" s="70"/>
      <c r="MF1404" s="70"/>
      <c r="MG1404" s="70"/>
      <c r="MH1404" s="70"/>
      <c r="MI1404" s="70"/>
      <c r="MJ1404" s="70"/>
      <c r="MK1404" s="70"/>
      <c r="ML1404" s="70"/>
      <c r="MM1404" s="70"/>
      <c r="MN1404" s="70"/>
      <c r="MO1404" s="70"/>
      <c r="MP1404" s="70"/>
      <c r="MQ1404" s="70"/>
      <c r="MR1404" s="70"/>
      <c r="MS1404" s="70"/>
      <c r="MT1404" s="70"/>
      <c r="MU1404" s="70"/>
      <c r="MV1404" s="70"/>
      <c r="MW1404" s="70"/>
      <c r="MX1404" s="70"/>
      <c r="MY1404" s="70"/>
      <c r="MZ1404" s="70"/>
      <c r="NA1404" s="70"/>
      <c r="NB1404" s="70"/>
      <c r="NC1404" s="70"/>
      <c r="ND1404" s="70"/>
      <c r="NE1404" s="70"/>
      <c r="NF1404" s="70"/>
      <c r="NG1404" s="70"/>
      <c r="NH1404" s="70"/>
      <c r="NI1404" s="70"/>
      <c r="NJ1404" s="70"/>
      <c r="NK1404" s="70"/>
      <c r="NL1404" s="70"/>
      <c r="NM1404" s="70"/>
      <c r="NN1404" s="70"/>
      <c r="NO1404" s="70"/>
      <c r="NP1404" s="70"/>
      <c r="NQ1404" s="70"/>
      <c r="NR1404" s="70"/>
      <c r="NS1404" s="70"/>
      <c r="NT1404" s="70"/>
      <c r="NU1404" s="70"/>
      <c r="NV1404" s="70"/>
      <c r="NW1404" s="70"/>
      <c r="NX1404" s="70"/>
      <c r="NY1404" s="70"/>
      <c r="NZ1404" s="70"/>
      <c r="OA1404" s="70"/>
      <c r="OB1404" s="70"/>
      <c r="OC1404" s="70"/>
      <c r="OD1404" s="70"/>
      <c r="OE1404" s="70"/>
      <c r="OF1404" s="70"/>
      <c r="OG1404" s="70"/>
      <c r="OH1404" s="70"/>
      <c r="OI1404" s="70"/>
      <c r="OJ1404" s="70"/>
      <c r="OK1404" s="70"/>
      <c r="OL1404" s="70"/>
      <c r="OM1404" s="70"/>
      <c r="ON1404" s="70"/>
      <c r="OO1404" s="70"/>
      <c r="OP1404" s="70"/>
      <c r="OQ1404" s="70"/>
      <c r="OR1404" s="70"/>
      <c r="OS1404" s="70"/>
      <c r="OT1404" s="70"/>
      <c r="OU1404" s="70"/>
      <c r="OV1404" s="70"/>
      <c r="OW1404" s="70"/>
      <c r="OX1404" s="70"/>
      <c r="OY1404" s="70"/>
      <c r="OZ1404" s="70"/>
      <c r="PA1404" s="70"/>
      <c r="PB1404" s="70"/>
      <c r="PC1404" s="70"/>
      <c r="PD1404" s="70"/>
      <c r="PE1404" s="70"/>
      <c r="PF1404" s="70"/>
      <c r="PG1404" s="70"/>
      <c r="PH1404" s="70"/>
      <c r="PI1404" s="70"/>
      <c r="PJ1404" s="70"/>
      <c r="PK1404" s="70"/>
      <c r="PL1404" s="70"/>
      <c r="PM1404" s="70"/>
      <c r="PN1404" s="70"/>
      <c r="PO1404" s="70"/>
      <c r="PP1404" s="70"/>
      <c r="PQ1404" s="70"/>
      <c r="PR1404" s="70"/>
      <c r="PS1404" s="70"/>
      <c r="PT1404" s="70"/>
      <c r="PU1404" s="70"/>
      <c r="PV1404" s="70"/>
      <c r="PW1404" s="70"/>
      <c r="PX1404" s="70"/>
      <c r="PY1404" s="70"/>
      <c r="PZ1404" s="70"/>
      <c r="QA1404" s="70"/>
      <c r="QB1404" s="70"/>
      <c r="QC1404" s="70"/>
      <c r="QD1404" s="70"/>
      <c r="QE1404" s="70"/>
      <c r="QF1404" s="70"/>
      <c r="QG1404" s="70"/>
      <c r="QH1404" s="70"/>
      <c r="QI1404" s="70"/>
      <c r="QJ1404" s="70"/>
      <c r="QK1404" s="70"/>
      <c r="QL1404" s="70"/>
      <c r="QM1404" s="70"/>
      <c r="QN1404" s="70"/>
      <c r="QO1404" s="70"/>
      <c r="QP1404" s="70"/>
      <c r="QQ1404" s="70"/>
      <c r="QR1404" s="70"/>
      <c r="QS1404" s="70"/>
      <c r="QT1404" s="70"/>
      <c r="QU1404" s="70"/>
      <c r="QV1404" s="70"/>
      <c r="QW1404" s="70"/>
      <c r="QX1404" s="70"/>
      <c r="QY1404" s="70"/>
      <c r="QZ1404" s="70"/>
      <c r="RA1404" s="70"/>
      <c r="RB1404" s="70"/>
      <c r="RC1404" s="70"/>
      <c r="RD1404" s="70"/>
      <c r="RE1404" s="70"/>
      <c r="RF1404" s="70"/>
      <c r="RG1404" s="70"/>
      <c r="RH1404" s="70"/>
      <c r="RI1404" s="70"/>
      <c r="RJ1404" s="70"/>
      <c r="RK1404" s="70"/>
      <c r="RL1404" s="70"/>
      <c r="RM1404" s="70"/>
      <c r="RN1404" s="70"/>
      <c r="RO1404" s="70"/>
      <c r="RP1404" s="70"/>
      <c r="RQ1404" s="70"/>
      <c r="RR1404" s="70"/>
      <c r="RS1404" s="70"/>
      <c r="RT1404" s="70"/>
      <c r="RU1404" s="70"/>
      <c r="RV1404" s="70"/>
      <c r="RW1404" s="70"/>
      <c r="RX1404" s="70"/>
      <c r="RY1404" s="70"/>
      <c r="RZ1404" s="70"/>
      <c r="SA1404" s="70"/>
      <c r="SB1404" s="70"/>
      <c r="SC1404" s="70"/>
      <c r="SD1404" s="70"/>
      <c r="SE1404" s="70"/>
      <c r="SF1404" s="70"/>
      <c r="SG1404" s="70"/>
      <c r="SH1404" s="70"/>
      <c r="SI1404" s="70"/>
      <c r="SJ1404" s="70"/>
      <c r="SK1404" s="70"/>
      <c r="SL1404" s="70"/>
      <c r="SM1404" s="70"/>
      <c r="SN1404" s="70"/>
      <c r="SO1404" s="70"/>
      <c r="SP1404" s="70"/>
      <c r="SQ1404" s="70"/>
      <c r="SR1404" s="70"/>
      <c r="SS1404" s="70"/>
      <c r="ST1404" s="70"/>
      <c r="SU1404" s="70"/>
      <c r="SV1404" s="70"/>
      <c r="SW1404" s="70"/>
      <c r="SX1404" s="70"/>
      <c r="SY1404" s="70"/>
      <c r="SZ1404" s="70"/>
    </row>
    <row r="1405" spans="1:520" ht="16.5" customHeight="1" x14ac:dyDescent="0.2">
      <c r="A1405" s="20">
        <v>797</v>
      </c>
      <c r="B1405" s="20" t="s">
        <v>62</v>
      </c>
      <c r="C1405" s="20" t="s">
        <v>915</v>
      </c>
      <c r="D1405" s="20" t="s">
        <v>38</v>
      </c>
      <c r="E1405" s="20" t="s">
        <v>1345</v>
      </c>
      <c r="F1405" s="22" t="s">
        <v>970</v>
      </c>
      <c r="G1405" s="20" t="s">
        <v>84</v>
      </c>
      <c r="H1405" s="20" t="s">
        <v>35</v>
      </c>
      <c r="I1405" s="20" t="s">
        <v>81</v>
      </c>
      <c r="J1405" s="22" t="s">
        <v>915</v>
      </c>
      <c r="K1405" s="20"/>
      <c r="L1405" s="20"/>
      <c r="M1405" s="20"/>
      <c r="N1405" s="20"/>
      <c r="O1405" s="23"/>
      <c r="P1405" s="23">
        <v>1500000</v>
      </c>
      <c r="Q1405" s="24">
        <v>1</v>
      </c>
      <c r="R1405" s="25">
        <v>45931</v>
      </c>
      <c r="S1405" s="20" t="s">
        <v>83</v>
      </c>
      <c r="T1405" s="26">
        <f t="shared" si="23"/>
        <v>1500000</v>
      </c>
      <c r="U1405" s="27" t="s">
        <v>100</v>
      </c>
      <c r="V1405" s="27" t="s">
        <v>100</v>
      </c>
      <c r="W1405" s="70"/>
      <c r="X1405" s="70"/>
      <c r="Y1405" s="70"/>
      <c r="Z1405" s="70"/>
      <c r="AA1405" s="70"/>
      <c r="AB1405" s="70"/>
      <c r="AC1405" s="70"/>
      <c r="AD1405" s="70"/>
      <c r="AE1405" s="70"/>
      <c r="AF1405" s="70"/>
      <c r="AG1405" s="70"/>
      <c r="AH1405" s="70"/>
      <c r="AI1405" s="70"/>
      <c r="AJ1405" s="70"/>
      <c r="AK1405" s="70"/>
      <c r="AL1405" s="70"/>
      <c r="AM1405" s="70"/>
      <c r="AN1405" s="70"/>
      <c r="AO1405" s="70"/>
      <c r="AP1405" s="70"/>
      <c r="AQ1405" s="70"/>
      <c r="AR1405" s="70"/>
      <c r="AS1405" s="70"/>
      <c r="AT1405" s="70"/>
      <c r="AU1405" s="70"/>
      <c r="AV1405" s="70"/>
      <c r="AW1405" s="70"/>
      <c r="AX1405" s="70"/>
      <c r="AY1405" s="70"/>
      <c r="AZ1405" s="70"/>
      <c r="BA1405" s="70"/>
      <c r="BB1405" s="70"/>
      <c r="BC1405" s="70"/>
      <c r="BD1405" s="70"/>
      <c r="BE1405" s="70"/>
      <c r="BF1405" s="70"/>
      <c r="BG1405" s="70"/>
      <c r="BH1405" s="70"/>
      <c r="BI1405" s="70"/>
      <c r="BJ1405" s="70"/>
      <c r="BK1405" s="70"/>
      <c r="BL1405" s="70"/>
      <c r="BM1405" s="70"/>
      <c r="BN1405" s="70"/>
      <c r="BO1405" s="70"/>
      <c r="BP1405" s="70"/>
      <c r="BQ1405" s="70"/>
      <c r="BR1405" s="70"/>
      <c r="BS1405" s="70"/>
      <c r="BT1405" s="70"/>
      <c r="BU1405" s="70"/>
      <c r="BV1405" s="70"/>
      <c r="BW1405" s="70"/>
      <c r="BX1405" s="70"/>
      <c r="BY1405" s="70"/>
      <c r="BZ1405" s="70"/>
      <c r="CA1405" s="70"/>
      <c r="CB1405" s="70"/>
      <c r="CC1405" s="70"/>
      <c r="CD1405" s="70"/>
      <c r="CE1405" s="70"/>
      <c r="CF1405" s="70"/>
      <c r="CG1405" s="70"/>
      <c r="CH1405" s="70"/>
      <c r="CI1405" s="70"/>
      <c r="CJ1405" s="70"/>
      <c r="CK1405" s="70"/>
      <c r="CL1405" s="70"/>
      <c r="CM1405" s="70"/>
      <c r="CN1405" s="70"/>
      <c r="CO1405" s="70"/>
      <c r="CP1405" s="70"/>
      <c r="CQ1405" s="70"/>
      <c r="CR1405" s="70"/>
      <c r="CS1405" s="70"/>
      <c r="CT1405" s="70"/>
      <c r="CU1405" s="70"/>
      <c r="CV1405" s="70"/>
      <c r="CW1405" s="70"/>
      <c r="CX1405" s="70"/>
      <c r="CY1405" s="70"/>
      <c r="CZ1405" s="70"/>
      <c r="DA1405" s="70"/>
      <c r="DB1405" s="70"/>
      <c r="DC1405" s="70"/>
      <c r="DD1405" s="70"/>
      <c r="DE1405" s="70"/>
      <c r="DF1405" s="70"/>
      <c r="DG1405" s="70"/>
      <c r="DH1405" s="70"/>
      <c r="DI1405" s="70"/>
      <c r="DJ1405" s="70"/>
      <c r="DK1405" s="70"/>
      <c r="DL1405" s="70"/>
      <c r="DM1405" s="70"/>
      <c r="DN1405" s="70"/>
      <c r="DO1405" s="70"/>
      <c r="DP1405" s="70"/>
      <c r="DQ1405" s="70"/>
      <c r="DR1405" s="70"/>
      <c r="DS1405" s="70"/>
      <c r="DT1405" s="70"/>
      <c r="DU1405" s="70"/>
      <c r="DV1405" s="70"/>
      <c r="DW1405" s="70"/>
      <c r="DX1405" s="70"/>
      <c r="DY1405" s="70"/>
      <c r="DZ1405" s="70"/>
      <c r="EA1405" s="70"/>
      <c r="EB1405" s="70"/>
      <c r="EC1405" s="70"/>
      <c r="ED1405" s="70"/>
      <c r="EE1405" s="70"/>
      <c r="EF1405" s="70"/>
      <c r="EG1405" s="70"/>
      <c r="EH1405" s="70"/>
      <c r="EI1405" s="70"/>
      <c r="EJ1405" s="70"/>
      <c r="EK1405" s="70"/>
      <c r="EL1405" s="70"/>
      <c r="EM1405" s="70"/>
      <c r="EN1405" s="70"/>
      <c r="EO1405" s="70"/>
      <c r="EP1405" s="70"/>
      <c r="EQ1405" s="70"/>
      <c r="ER1405" s="70"/>
      <c r="ES1405" s="70"/>
      <c r="ET1405" s="70"/>
      <c r="EU1405" s="70"/>
      <c r="EV1405" s="70"/>
      <c r="EW1405" s="70"/>
      <c r="EX1405" s="70"/>
      <c r="EY1405" s="70"/>
      <c r="EZ1405" s="70"/>
      <c r="FA1405" s="70"/>
      <c r="FB1405" s="70"/>
      <c r="FC1405" s="70"/>
      <c r="FD1405" s="70"/>
      <c r="FE1405" s="70"/>
      <c r="FF1405" s="70"/>
      <c r="FG1405" s="70"/>
      <c r="FH1405" s="70"/>
      <c r="FI1405" s="70"/>
      <c r="FJ1405" s="70"/>
      <c r="FK1405" s="70"/>
      <c r="FL1405" s="70"/>
      <c r="FM1405" s="70"/>
      <c r="FN1405" s="70"/>
      <c r="FO1405" s="70"/>
      <c r="FP1405" s="70"/>
      <c r="FQ1405" s="70"/>
      <c r="FR1405" s="70"/>
      <c r="FS1405" s="70"/>
      <c r="FT1405" s="70"/>
      <c r="FU1405" s="70"/>
      <c r="FV1405" s="70"/>
      <c r="FW1405" s="70"/>
      <c r="FX1405" s="70"/>
      <c r="FY1405" s="70"/>
      <c r="FZ1405" s="70"/>
      <c r="GA1405" s="70"/>
      <c r="GB1405" s="70"/>
      <c r="GC1405" s="70"/>
      <c r="GD1405" s="70"/>
      <c r="GE1405" s="70"/>
      <c r="GF1405" s="70"/>
      <c r="GG1405" s="70"/>
      <c r="GH1405" s="70"/>
      <c r="GI1405" s="70"/>
      <c r="GJ1405" s="70"/>
      <c r="GK1405" s="70"/>
      <c r="GL1405" s="70"/>
      <c r="GM1405" s="70"/>
      <c r="GN1405" s="70"/>
      <c r="GO1405" s="70"/>
      <c r="GP1405" s="70"/>
      <c r="GQ1405" s="70"/>
      <c r="GR1405" s="70"/>
      <c r="GS1405" s="70"/>
      <c r="GT1405" s="70"/>
      <c r="GU1405" s="70"/>
      <c r="GV1405" s="70"/>
      <c r="GW1405" s="70"/>
      <c r="GX1405" s="70"/>
      <c r="GY1405" s="70"/>
      <c r="GZ1405" s="70"/>
      <c r="HA1405" s="70"/>
      <c r="HB1405" s="70"/>
      <c r="HC1405" s="70"/>
      <c r="HD1405" s="70"/>
      <c r="HE1405" s="70"/>
      <c r="HF1405" s="70"/>
      <c r="HG1405" s="70"/>
      <c r="HH1405" s="70"/>
      <c r="HI1405" s="70"/>
      <c r="HJ1405" s="70"/>
      <c r="HK1405" s="70"/>
      <c r="HL1405" s="70"/>
      <c r="HM1405" s="70"/>
      <c r="HN1405" s="70"/>
      <c r="HO1405" s="70"/>
      <c r="HP1405" s="70"/>
      <c r="HQ1405" s="70"/>
      <c r="HR1405" s="70"/>
      <c r="HS1405" s="70"/>
      <c r="HT1405" s="70"/>
      <c r="HU1405" s="70"/>
      <c r="HV1405" s="70"/>
      <c r="HW1405" s="70"/>
      <c r="HX1405" s="70"/>
      <c r="HY1405" s="70"/>
      <c r="HZ1405" s="70"/>
      <c r="IA1405" s="70"/>
      <c r="IB1405" s="70"/>
      <c r="IC1405" s="70"/>
      <c r="ID1405" s="70"/>
      <c r="IE1405" s="70"/>
      <c r="IF1405" s="70"/>
      <c r="IG1405" s="70"/>
      <c r="IH1405" s="70"/>
      <c r="II1405" s="70"/>
      <c r="IJ1405" s="70"/>
      <c r="IK1405" s="70"/>
      <c r="IL1405" s="70"/>
      <c r="IM1405" s="70"/>
      <c r="IN1405" s="70"/>
      <c r="IO1405" s="70"/>
      <c r="IP1405" s="70"/>
      <c r="IQ1405" s="70"/>
      <c r="IR1405" s="70"/>
      <c r="IS1405" s="70"/>
      <c r="IT1405" s="70"/>
      <c r="IU1405" s="70"/>
      <c r="IV1405" s="70"/>
      <c r="IW1405" s="70"/>
      <c r="IX1405" s="70"/>
      <c r="IY1405" s="70"/>
      <c r="IZ1405" s="70"/>
      <c r="JA1405" s="70"/>
      <c r="JB1405" s="70"/>
      <c r="JC1405" s="70"/>
      <c r="JD1405" s="70"/>
      <c r="JE1405" s="70"/>
      <c r="JF1405" s="70"/>
      <c r="JG1405" s="70"/>
      <c r="JH1405" s="70"/>
      <c r="JI1405" s="70"/>
      <c r="JJ1405" s="70"/>
      <c r="JK1405" s="70"/>
      <c r="JL1405" s="70"/>
      <c r="JM1405" s="70"/>
      <c r="JN1405" s="70"/>
      <c r="JO1405" s="70"/>
      <c r="JP1405" s="70"/>
      <c r="JQ1405" s="70"/>
      <c r="JR1405" s="70"/>
      <c r="JS1405" s="70"/>
      <c r="JT1405" s="70"/>
      <c r="JU1405" s="70"/>
      <c r="JV1405" s="70"/>
      <c r="JW1405" s="70"/>
      <c r="JX1405" s="70"/>
      <c r="JY1405" s="70"/>
      <c r="JZ1405" s="70"/>
      <c r="KA1405" s="70"/>
      <c r="KB1405" s="70"/>
      <c r="KC1405" s="70"/>
      <c r="KD1405" s="70"/>
      <c r="KE1405" s="70"/>
      <c r="KF1405" s="70"/>
      <c r="KG1405" s="70"/>
      <c r="KH1405" s="70"/>
      <c r="KI1405" s="70"/>
      <c r="KJ1405" s="70"/>
      <c r="KK1405" s="70"/>
      <c r="KL1405" s="70"/>
      <c r="KM1405" s="70"/>
      <c r="KN1405" s="70"/>
      <c r="KO1405" s="70"/>
      <c r="KP1405" s="70"/>
      <c r="KQ1405" s="70"/>
      <c r="KR1405" s="70"/>
      <c r="KS1405" s="70"/>
      <c r="KT1405" s="70"/>
      <c r="KU1405" s="70"/>
      <c r="KV1405" s="70"/>
      <c r="KW1405" s="70"/>
      <c r="KX1405" s="70"/>
      <c r="KY1405" s="70"/>
      <c r="KZ1405" s="70"/>
      <c r="LA1405" s="70"/>
      <c r="LB1405" s="70"/>
      <c r="LC1405" s="70"/>
      <c r="LD1405" s="70"/>
      <c r="LE1405" s="70"/>
      <c r="LF1405" s="70"/>
      <c r="LG1405" s="70"/>
      <c r="LH1405" s="70"/>
      <c r="LI1405" s="70"/>
      <c r="LJ1405" s="70"/>
      <c r="LK1405" s="70"/>
      <c r="LL1405" s="70"/>
      <c r="LM1405" s="70"/>
      <c r="LN1405" s="70"/>
      <c r="LO1405" s="70"/>
      <c r="LP1405" s="70"/>
      <c r="LQ1405" s="70"/>
      <c r="LR1405" s="70"/>
      <c r="LS1405" s="70"/>
      <c r="LT1405" s="70"/>
      <c r="LU1405" s="70"/>
      <c r="LV1405" s="70"/>
      <c r="LW1405" s="70"/>
      <c r="LX1405" s="70"/>
      <c r="LY1405" s="70"/>
      <c r="LZ1405" s="70"/>
      <c r="MA1405" s="70"/>
      <c r="MB1405" s="70"/>
      <c r="MC1405" s="70"/>
      <c r="MD1405" s="70"/>
      <c r="ME1405" s="70"/>
      <c r="MF1405" s="70"/>
      <c r="MG1405" s="70"/>
      <c r="MH1405" s="70"/>
      <c r="MI1405" s="70"/>
      <c r="MJ1405" s="70"/>
      <c r="MK1405" s="70"/>
      <c r="ML1405" s="70"/>
      <c r="MM1405" s="70"/>
      <c r="MN1405" s="70"/>
      <c r="MO1405" s="70"/>
      <c r="MP1405" s="70"/>
      <c r="MQ1405" s="70"/>
      <c r="MR1405" s="70"/>
      <c r="MS1405" s="70"/>
      <c r="MT1405" s="70"/>
      <c r="MU1405" s="70"/>
      <c r="MV1405" s="70"/>
      <c r="MW1405" s="70"/>
      <c r="MX1405" s="70"/>
      <c r="MY1405" s="70"/>
      <c r="MZ1405" s="70"/>
      <c r="NA1405" s="70"/>
      <c r="NB1405" s="70"/>
      <c r="NC1405" s="70"/>
      <c r="ND1405" s="70"/>
      <c r="NE1405" s="70"/>
      <c r="NF1405" s="70"/>
      <c r="NG1405" s="70"/>
      <c r="NH1405" s="70"/>
      <c r="NI1405" s="70"/>
      <c r="NJ1405" s="70"/>
      <c r="NK1405" s="70"/>
      <c r="NL1405" s="70"/>
      <c r="NM1405" s="70"/>
      <c r="NN1405" s="70"/>
      <c r="NO1405" s="70"/>
      <c r="NP1405" s="70"/>
      <c r="NQ1405" s="70"/>
      <c r="NR1405" s="70"/>
      <c r="NS1405" s="70"/>
      <c r="NT1405" s="70"/>
      <c r="NU1405" s="70"/>
      <c r="NV1405" s="70"/>
      <c r="NW1405" s="70"/>
      <c r="NX1405" s="70"/>
      <c r="NY1405" s="70"/>
      <c r="NZ1405" s="70"/>
      <c r="OA1405" s="70"/>
      <c r="OB1405" s="70"/>
      <c r="OC1405" s="70"/>
      <c r="OD1405" s="70"/>
      <c r="OE1405" s="70"/>
      <c r="OF1405" s="70"/>
      <c r="OG1405" s="70"/>
      <c r="OH1405" s="70"/>
      <c r="OI1405" s="70"/>
      <c r="OJ1405" s="70"/>
      <c r="OK1405" s="70"/>
      <c r="OL1405" s="70"/>
      <c r="OM1405" s="70"/>
      <c r="ON1405" s="70"/>
      <c r="OO1405" s="70"/>
      <c r="OP1405" s="70"/>
      <c r="OQ1405" s="70"/>
      <c r="OR1405" s="70"/>
      <c r="OS1405" s="70"/>
      <c r="OT1405" s="70"/>
      <c r="OU1405" s="70"/>
      <c r="OV1405" s="70"/>
      <c r="OW1405" s="70"/>
      <c r="OX1405" s="70"/>
      <c r="OY1405" s="70"/>
      <c r="OZ1405" s="70"/>
      <c r="PA1405" s="70"/>
      <c r="PB1405" s="70"/>
      <c r="PC1405" s="70"/>
      <c r="PD1405" s="70"/>
      <c r="PE1405" s="70"/>
      <c r="PF1405" s="70"/>
      <c r="PG1405" s="70"/>
      <c r="PH1405" s="70"/>
      <c r="PI1405" s="70"/>
      <c r="PJ1405" s="70"/>
      <c r="PK1405" s="70"/>
      <c r="PL1405" s="70"/>
      <c r="PM1405" s="70"/>
      <c r="PN1405" s="70"/>
      <c r="PO1405" s="70"/>
      <c r="PP1405" s="70"/>
      <c r="PQ1405" s="70"/>
      <c r="PR1405" s="70"/>
      <c r="PS1405" s="70"/>
      <c r="PT1405" s="70"/>
      <c r="PU1405" s="70"/>
      <c r="PV1405" s="70"/>
      <c r="PW1405" s="70"/>
      <c r="PX1405" s="70"/>
      <c r="PY1405" s="70"/>
      <c r="PZ1405" s="70"/>
      <c r="QA1405" s="70"/>
      <c r="QB1405" s="70"/>
      <c r="QC1405" s="70"/>
      <c r="QD1405" s="70"/>
      <c r="QE1405" s="70"/>
      <c r="QF1405" s="70"/>
      <c r="QG1405" s="70"/>
      <c r="QH1405" s="70"/>
      <c r="QI1405" s="70"/>
      <c r="QJ1405" s="70"/>
      <c r="QK1405" s="70"/>
      <c r="QL1405" s="70"/>
      <c r="QM1405" s="70"/>
      <c r="QN1405" s="70"/>
      <c r="QO1405" s="70"/>
      <c r="QP1405" s="70"/>
      <c r="QQ1405" s="70"/>
      <c r="QR1405" s="70"/>
      <c r="QS1405" s="70"/>
      <c r="QT1405" s="70"/>
      <c r="QU1405" s="70"/>
      <c r="QV1405" s="70"/>
      <c r="QW1405" s="70"/>
      <c r="QX1405" s="70"/>
      <c r="QY1405" s="70"/>
      <c r="QZ1405" s="70"/>
      <c r="RA1405" s="70"/>
      <c r="RB1405" s="70"/>
      <c r="RC1405" s="70"/>
      <c r="RD1405" s="70"/>
      <c r="RE1405" s="70"/>
      <c r="RF1405" s="70"/>
      <c r="RG1405" s="70"/>
      <c r="RH1405" s="70"/>
      <c r="RI1405" s="70"/>
      <c r="RJ1405" s="70"/>
      <c r="RK1405" s="70"/>
      <c r="RL1405" s="70"/>
      <c r="RM1405" s="70"/>
      <c r="RN1405" s="70"/>
      <c r="RO1405" s="70"/>
      <c r="RP1405" s="70"/>
      <c r="RQ1405" s="70"/>
      <c r="RR1405" s="70"/>
      <c r="RS1405" s="70"/>
      <c r="RT1405" s="70"/>
      <c r="RU1405" s="70"/>
      <c r="RV1405" s="70"/>
      <c r="RW1405" s="70"/>
      <c r="RX1405" s="70"/>
      <c r="RY1405" s="70"/>
      <c r="RZ1405" s="70"/>
      <c r="SA1405" s="70"/>
      <c r="SB1405" s="70"/>
      <c r="SC1405" s="70"/>
      <c r="SD1405" s="70"/>
      <c r="SE1405" s="70"/>
      <c r="SF1405" s="70"/>
      <c r="SG1405" s="70"/>
      <c r="SH1405" s="70"/>
      <c r="SI1405" s="70"/>
      <c r="SJ1405" s="70"/>
      <c r="SK1405" s="70"/>
      <c r="SL1405" s="70"/>
      <c r="SM1405" s="70"/>
      <c r="SN1405" s="70"/>
      <c r="SO1405" s="70"/>
      <c r="SP1405" s="70"/>
      <c r="SQ1405" s="70"/>
      <c r="SR1405" s="70"/>
      <c r="SS1405" s="70"/>
      <c r="ST1405" s="70"/>
      <c r="SU1405" s="70"/>
      <c r="SV1405" s="70"/>
      <c r="SW1405" s="70"/>
      <c r="SX1405" s="70"/>
      <c r="SY1405" s="70"/>
      <c r="SZ1405" s="70"/>
    </row>
    <row r="1406" spans="1:520" ht="16.5" customHeight="1" x14ac:dyDescent="0.2">
      <c r="A1406" s="20">
        <v>798</v>
      </c>
      <c r="B1406" s="20" t="s">
        <v>62</v>
      </c>
      <c r="C1406" s="20" t="s">
        <v>915</v>
      </c>
      <c r="D1406" s="20" t="s">
        <v>38</v>
      </c>
      <c r="E1406" s="20" t="s">
        <v>1345</v>
      </c>
      <c r="F1406" s="22" t="s">
        <v>970</v>
      </c>
      <c r="G1406" s="20" t="s">
        <v>84</v>
      </c>
      <c r="H1406" s="20" t="s">
        <v>35</v>
      </c>
      <c r="I1406" s="20" t="s">
        <v>81</v>
      </c>
      <c r="J1406" s="22" t="s">
        <v>915</v>
      </c>
      <c r="K1406" s="20"/>
      <c r="L1406" s="20"/>
      <c r="M1406" s="20"/>
      <c r="N1406" s="20"/>
      <c r="O1406" s="23"/>
      <c r="P1406" s="23">
        <v>1500000</v>
      </c>
      <c r="Q1406" s="24">
        <v>1</v>
      </c>
      <c r="R1406" s="25">
        <v>45962</v>
      </c>
      <c r="S1406" s="20" t="s">
        <v>83</v>
      </c>
      <c r="T1406" s="26">
        <f t="shared" si="23"/>
        <v>1500000</v>
      </c>
      <c r="U1406" s="27" t="s">
        <v>100</v>
      </c>
      <c r="V1406" s="27" t="s">
        <v>100</v>
      </c>
      <c r="W1406" s="70"/>
      <c r="X1406" s="70"/>
      <c r="Y1406" s="70"/>
      <c r="Z1406" s="70"/>
      <c r="AA1406" s="70"/>
      <c r="AB1406" s="70"/>
      <c r="AC1406" s="70"/>
      <c r="AD1406" s="70"/>
      <c r="AE1406" s="70"/>
      <c r="AF1406" s="70"/>
      <c r="AG1406" s="70"/>
      <c r="AH1406" s="70"/>
      <c r="AI1406" s="70"/>
      <c r="AJ1406" s="70"/>
      <c r="AK1406" s="70"/>
      <c r="AL1406" s="70"/>
      <c r="AM1406" s="70"/>
      <c r="AN1406" s="70"/>
      <c r="AO1406" s="70"/>
      <c r="AP1406" s="70"/>
      <c r="AQ1406" s="70"/>
      <c r="AR1406" s="70"/>
      <c r="AS1406" s="70"/>
      <c r="AT1406" s="70"/>
      <c r="AU1406" s="70"/>
      <c r="AV1406" s="70"/>
      <c r="AW1406" s="70"/>
      <c r="AX1406" s="70"/>
      <c r="AY1406" s="70"/>
      <c r="AZ1406" s="70"/>
      <c r="BA1406" s="70"/>
      <c r="BB1406" s="70"/>
      <c r="BC1406" s="70"/>
      <c r="BD1406" s="70"/>
      <c r="BE1406" s="70"/>
      <c r="BF1406" s="70"/>
      <c r="BG1406" s="70"/>
      <c r="BH1406" s="70"/>
      <c r="BI1406" s="70"/>
      <c r="BJ1406" s="70"/>
      <c r="BK1406" s="70"/>
      <c r="BL1406" s="70"/>
      <c r="BM1406" s="70"/>
      <c r="BN1406" s="70"/>
      <c r="BO1406" s="70"/>
      <c r="BP1406" s="70"/>
      <c r="BQ1406" s="70"/>
      <c r="BR1406" s="70"/>
      <c r="BS1406" s="70"/>
      <c r="BT1406" s="70"/>
      <c r="BU1406" s="70"/>
      <c r="BV1406" s="70"/>
      <c r="BW1406" s="70"/>
      <c r="BX1406" s="70"/>
      <c r="BY1406" s="70"/>
      <c r="BZ1406" s="70"/>
      <c r="CA1406" s="70"/>
      <c r="CB1406" s="70"/>
      <c r="CC1406" s="70"/>
      <c r="CD1406" s="70"/>
      <c r="CE1406" s="70"/>
      <c r="CF1406" s="70"/>
      <c r="CG1406" s="70"/>
      <c r="CH1406" s="70"/>
      <c r="CI1406" s="70"/>
      <c r="CJ1406" s="70"/>
      <c r="CK1406" s="70"/>
      <c r="CL1406" s="70"/>
      <c r="CM1406" s="70"/>
      <c r="CN1406" s="70"/>
      <c r="CO1406" s="70"/>
      <c r="CP1406" s="70"/>
      <c r="CQ1406" s="70"/>
      <c r="CR1406" s="70"/>
      <c r="CS1406" s="70"/>
      <c r="CT1406" s="70"/>
      <c r="CU1406" s="70"/>
      <c r="CV1406" s="70"/>
      <c r="CW1406" s="70"/>
      <c r="CX1406" s="70"/>
      <c r="CY1406" s="70"/>
      <c r="CZ1406" s="70"/>
      <c r="DA1406" s="70"/>
      <c r="DB1406" s="70"/>
      <c r="DC1406" s="70"/>
      <c r="DD1406" s="70"/>
      <c r="DE1406" s="70"/>
      <c r="DF1406" s="70"/>
      <c r="DG1406" s="70"/>
      <c r="DH1406" s="70"/>
      <c r="DI1406" s="70"/>
      <c r="DJ1406" s="70"/>
      <c r="DK1406" s="70"/>
      <c r="DL1406" s="70"/>
      <c r="DM1406" s="70"/>
      <c r="DN1406" s="70"/>
      <c r="DO1406" s="70"/>
      <c r="DP1406" s="70"/>
      <c r="DQ1406" s="70"/>
      <c r="DR1406" s="70"/>
      <c r="DS1406" s="70"/>
      <c r="DT1406" s="70"/>
      <c r="DU1406" s="70"/>
      <c r="DV1406" s="70"/>
      <c r="DW1406" s="70"/>
      <c r="DX1406" s="70"/>
      <c r="DY1406" s="70"/>
      <c r="DZ1406" s="70"/>
      <c r="EA1406" s="70"/>
      <c r="EB1406" s="70"/>
      <c r="EC1406" s="70"/>
      <c r="ED1406" s="70"/>
      <c r="EE1406" s="70"/>
      <c r="EF1406" s="70"/>
      <c r="EG1406" s="70"/>
      <c r="EH1406" s="70"/>
      <c r="EI1406" s="70"/>
      <c r="EJ1406" s="70"/>
      <c r="EK1406" s="70"/>
      <c r="EL1406" s="70"/>
      <c r="EM1406" s="70"/>
      <c r="EN1406" s="70"/>
      <c r="EO1406" s="70"/>
      <c r="EP1406" s="70"/>
      <c r="EQ1406" s="70"/>
      <c r="ER1406" s="70"/>
      <c r="ES1406" s="70"/>
      <c r="ET1406" s="70"/>
      <c r="EU1406" s="70"/>
      <c r="EV1406" s="70"/>
      <c r="EW1406" s="70"/>
      <c r="EX1406" s="70"/>
      <c r="EY1406" s="70"/>
      <c r="EZ1406" s="70"/>
      <c r="FA1406" s="70"/>
      <c r="FB1406" s="70"/>
      <c r="FC1406" s="70"/>
      <c r="FD1406" s="70"/>
      <c r="FE1406" s="70"/>
      <c r="FF1406" s="70"/>
      <c r="FG1406" s="70"/>
      <c r="FH1406" s="70"/>
      <c r="FI1406" s="70"/>
      <c r="FJ1406" s="70"/>
      <c r="FK1406" s="70"/>
      <c r="FL1406" s="70"/>
      <c r="FM1406" s="70"/>
      <c r="FN1406" s="70"/>
      <c r="FO1406" s="70"/>
      <c r="FP1406" s="70"/>
      <c r="FQ1406" s="70"/>
      <c r="FR1406" s="70"/>
      <c r="FS1406" s="70"/>
      <c r="FT1406" s="70"/>
      <c r="FU1406" s="70"/>
      <c r="FV1406" s="70"/>
      <c r="FW1406" s="70"/>
      <c r="FX1406" s="70"/>
      <c r="FY1406" s="70"/>
      <c r="FZ1406" s="70"/>
      <c r="GA1406" s="70"/>
      <c r="GB1406" s="70"/>
      <c r="GC1406" s="70"/>
      <c r="GD1406" s="70"/>
      <c r="GE1406" s="70"/>
      <c r="GF1406" s="70"/>
      <c r="GG1406" s="70"/>
      <c r="GH1406" s="70"/>
      <c r="GI1406" s="70"/>
      <c r="GJ1406" s="70"/>
      <c r="GK1406" s="70"/>
      <c r="GL1406" s="70"/>
      <c r="GM1406" s="70"/>
      <c r="GN1406" s="70"/>
      <c r="GO1406" s="70"/>
      <c r="GP1406" s="70"/>
      <c r="GQ1406" s="70"/>
      <c r="GR1406" s="70"/>
      <c r="GS1406" s="70"/>
      <c r="GT1406" s="70"/>
      <c r="GU1406" s="70"/>
      <c r="GV1406" s="70"/>
      <c r="GW1406" s="70"/>
      <c r="GX1406" s="70"/>
      <c r="GY1406" s="70"/>
      <c r="GZ1406" s="70"/>
      <c r="HA1406" s="70"/>
      <c r="HB1406" s="70"/>
      <c r="HC1406" s="70"/>
      <c r="HD1406" s="70"/>
      <c r="HE1406" s="70"/>
      <c r="HF1406" s="70"/>
      <c r="HG1406" s="70"/>
      <c r="HH1406" s="70"/>
      <c r="HI1406" s="70"/>
      <c r="HJ1406" s="70"/>
      <c r="HK1406" s="70"/>
      <c r="HL1406" s="70"/>
      <c r="HM1406" s="70"/>
      <c r="HN1406" s="70"/>
      <c r="HO1406" s="70"/>
      <c r="HP1406" s="70"/>
      <c r="HQ1406" s="70"/>
      <c r="HR1406" s="70"/>
      <c r="HS1406" s="70"/>
      <c r="HT1406" s="70"/>
      <c r="HU1406" s="70"/>
      <c r="HV1406" s="70"/>
      <c r="HW1406" s="70"/>
      <c r="HX1406" s="70"/>
      <c r="HY1406" s="70"/>
      <c r="HZ1406" s="70"/>
      <c r="IA1406" s="70"/>
      <c r="IB1406" s="70"/>
      <c r="IC1406" s="70"/>
      <c r="ID1406" s="70"/>
      <c r="IE1406" s="70"/>
      <c r="IF1406" s="70"/>
      <c r="IG1406" s="70"/>
      <c r="IH1406" s="70"/>
      <c r="II1406" s="70"/>
      <c r="IJ1406" s="70"/>
      <c r="IK1406" s="70"/>
      <c r="IL1406" s="70"/>
      <c r="IM1406" s="70"/>
      <c r="IN1406" s="70"/>
      <c r="IO1406" s="70"/>
      <c r="IP1406" s="70"/>
      <c r="IQ1406" s="70"/>
      <c r="IR1406" s="70"/>
      <c r="IS1406" s="70"/>
      <c r="IT1406" s="70"/>
      <c r="IU1406" s="70"/>
      <c r="IV1406" s="70"/>
      <c r="IW1406" s="70"/>
      <c r="IX1406" s="70"/>
      <c r="IY1406" s="70"/>
      <c r="IZ1406" s="70"/>
      <c r="JA1406" s="70"/>
      <c r="JB1406" s="70"/>
      <c r="JC1406" s="70"/>
      <c r="JD1406" s="70"/>
      <c r="JE1406" s="70"/>
      <c r="JF1406" s="70"/>
      <c r="JG1406" s="70"/>
      <c r="JH1406" s="70"/>
      <c r="JI1406" s="70"/>
      <c r="JJ1406" s="70"/>
      <c r="JK1406" s="70"/>
      <c r="JL1406" s="70"/>
      <c r="JM1406" s="70"/>
      <c r="JN1406" s="70"/>
      <c r="JO1406" s="70"/>
      <c r="JP1406" s="70"/>
      <c r="JQ1406" s="70"/>
      <c r="JR1406" s="70"/>
      <c r="JS1406" s="70"/>
      <c r="JT1406" s="70"/>
      <c r="JU1406" s="70"/>
      <c r="JV1406" s="70"/>
      <c r="JW1406" s="70"/>
      <c r="JX1406" s="70"/>
      <c r="JY1406" s="70"/>
      <c r="JZ1406" s="70"/>
      <c r="KA1406" s="70"/>
      <c r="KB1406" s="70"/>
      <c r="KC1406" s="70"/>
      <c r="KD1406" s="70"/>
      <c r="KE1406" s="70"/>
      <c r="KF1406" s="70"/>
      <c r="KG1406" s="70"/>
      <c r="KH1406" s="70"/>
      <c r="KI1406" s="70"/>
      <c r="KJ1406" s="70"/>
      <c r="KK1406" s="70"/>
      <c r="KL1406" s="70"/>
      <c r="KM1406" s="70"/>
      <c r="KN1406" s="70"/>
      <c r="KO1406" s="70"/>
      <c r="KP1406" s="70"/>
      <c r="KQ1406" s="70"/>
      <c r="KR1406" s="70"/>
      <c r="KS1406" s="70"/>
      <c r="KT1406" s="70"/>
      <c r="KU1406" s="70"/>
      <c r="KV1406" s="70"/>
      <c r="KW1406" s="70"/>
      <c r="KX1406" s="70"/>
      <c r="KY1406" s="70"/>
      <c r="KZ1406" s="70"/>
      <c r="LA1406" s="70"/>
      <c r="LB1406" s="70"/>
      <c r="LC1406" s="70"/>
      <c r="LD1406" s="70"/>
      <c r="LE1406" s="70"/>
      <c r="LF1406" s="70"/>
      <c r="LG1406" s="70"/>
      <c r="LH1406" s="70"/>
      <c r="LI1406" s="70"/>
      <c r="LJ1406" s="70"/>
      <c r="LK1406" s="70"/>
      <c r="LL1406" s="70"/>
      <c r="LM1406" s="70"/>
      <c r="LN1406" s="70"/>
      <c r="LO1406" s="70"/>
      <c r="LP1406" s="70"/>
      <c r="LQ1406" s="70"/>
      <c r="LR1406" s="70"/>
      <c r="LS1406" s="70"/>
      <c r="LT1406" s="70"/>
      <c r="LU1406" s="70"/>
      <c r="LV1406" s="70"/>
      <c r="LW1406" s="70"/>
      <c r="LX1406" s="70"/>
      <c r="LY1406" s="70"/>
      <c r="LZ1406" s="70"/>
      <c r="MA1406" s="70"/>
      <c r="MB1406" s="70"/>
      <c r="MC1406" s="70"/>
      <c r="MD1406" s="70"/>
      <c r="ME1406" s="70"/>
      <c r="MF1406" s="70"/>
      <c r="MG1406" s="70"/>
      <c r="MH1406" s="70"/>
      <c r="MI1406" s="70"/>
      <c r="MJ1406" s="70"/>
      <c r="MK1406" s="70"/>
      <c r="ML1406" s="70"/>
      <c r="MM1406" s="70"/>
      <c r="MN1406" s="70"/>
      <c r="MO1406" s="70"/>
      <c r="MP1406" s="70"/>
      <c r="MQ1406" s="70"/>
      <c r="MR1406" s="70"/>
      <c r="MS1406" s="70"/>
      <c r="MT1406" s="70"/>
      <c r="MU1406" s="70"/>
      <c r="MV1406" s="70"/>
      <c r="MW1406" s="70"/>
      <c r="MX1406" s="70"/>
      <c r="MY1406" s="70"/>
      <c r="MZ1406" s="70"/>
      <c r="NA1406" s="70"/>
      <c r="NB1406" s="70"/>
      <c r="NC1406" s="70"/>
      <c r="ND1406" s="70"/>
      <c r="NE1406" s="70"/>
      <c r="NF1406" s="70"/>
      <c r="NG1406" s="70"/>
      <c r="NH1406" s="70"/>
      <c r="NI1406" s="70"/>
      <c r="NJ1406" s="70"/>
      <c r="NK1406" s="70"/>
      <c r="NL1406" s="70"/>
      <c r="NM1406" s="70"/>
      <c r="NN1406" s="70"/>
      <c r="NO1406" s="70"/>
      <c r="NP1406" s="70"/>
      <c r="NQ1406" s="70"/>
      <c r="NR1406" s="70"/>
      <c r="NS1406" s="70"/>
      <c r="NT1406" s="70"/>
      <c r="NU1406" s="70"/>
      <c r="NV1406" s="70"/>
      <c r="NW1406" s="70"/>
      <c r="NX1406" s="70"/>
      <c r="NY1406" s="70"/>
      <c r="NZ1406" s="70"/>
      <c r="OA1406" s="70"/>
      <c r="OB1406" s="70"/>
      <c r="OC1406" s="70"/>
      <c r="OD1406" s="70"/>
      <c r="OE1406" s="70"/>
      <c r="OF1406" s="70"/>
      <c r="OG1406" s="70"/>
      <c r="OH1406" s="70"/>
      <c r="OI1406" s="70"/>
      <c r="OJ1406" s="70"/>
      <c r="OK1406" s="70"/>
      <c r="OL1406" s="70"/>
      <c r="OM1406" s="70"/>
      <c r="ON1406" s="70"/>
      <c r="OO1406" s="70"/>
      <c r="OP1406" s="70"/>
      <c r="OQ1406" s="70"/>
      <c r="OR1406" s="70"/>
      <c r="OS1406" s="70"/>
      <c r="OT1406" s="70"/>
      <c r="OU1406" s="70"/>
      <c r="OV1406" s="70"/>
      <c r="OW1406" s="70"/>
      <c r="OX1406" s="70"/>
      <c r="OY1406" s="70"/>
      <c r="OZ1406" s="70"/>
      <c r="PA1406" s="70"/>
      <c r="PB1406" s="70"/>
      <c r="PC1406" s="70"/>
      <c r="PD1406" s="70"/>
      <c r="PE1406" s="70"/>
      <c r="PF1406" s="70"/>
      <c r="PG1406" s="70"/>
      <c r="PH1406" s="70"/>
      <c r="PI1406" s="70"/>
      <c r="PJ1406" s="70"/>
      <c r="PK1406" s="70"/>
      <c r="PL1406" s="70"/>
      <c r="PM1406" s="70"/>
      <c r="PN1406" s="70"/>
      <c r="PO1406" s="70"/>
      <c r="PP1406" s="70"/>
      <c r="PQ1406" s="70"/>
      <c r="PR1406" s="70"/>
      <c r="PS1406" s="70"/>
      <c r="PT1406" s="70"/>
      <c r="PU1406" s="70"/>
      <c r="PV1406" s="70"/>
      <c r="PW1406" s="70"/>
      <c r="PX1406" s="70"/>
      <c r="PY1406" s="70"/>
      <c r="PZ1406" s="70"/>
      <c r="QA1406" s="70"/>
      <c r="QB1406" s="70"/>
      <c r="QC1406" s="70"/>
      <c r="QD1406" s="70"/>
      <c r="QE1406" s="70"/>
      <c r="QF1406" s="70"/>
      <c r="QG1406" s="70"/>
      <c r="QH1406" s="70"/>
      <c r="QI1406" s="70"/>
      <c r="QJ1406" s="70"/>
      <c r="QK1406" s="70"/>
      <c r="QL1406" s="70"/>
      <c r="QM1406" s="70"/>
      <c r="QN1406" s="70"/>
      <c r="QO1406" s="70"/>
      <c r="QP1406" s="70"/>
      <c r="QQ1406" s="70"/>
      <c r="QR1406" s="70"/>
      <c r="QS1406" s="70"/>
      <c r="QT1406" s="70"/>
      <c r="QU1406" s="70"/>
      <c r="QV1406" s="70"/>
      <c r="QW1406" s="70"/>
      <c r="QX1406" s="70"/>
      <c r="QY1406" s="70"/>
      <c r="QZ1406" s="70"/>
      <c r="RA1406" s="70"/>
      <c r="RB1406" s="70"/>
      <c r="RC1406" s="70"/>
      <c r="RD1406" s="70"/>
      <c r="RE1406" s="70"/>
      <c r="RF1406" s="70"/>
      <c r="RG1406" s="70"/>
      <c r="RH1406" s="70"/>
      <c r="RI1406" s="70"/>
      <c r="RJ1406" s="70"/>
      <c r="RK1406" s="70"/>
      <c r="RL1406" s="70"/>
      <c r="RM1406" s="70"/>
      <c r="RN1406" s="70"/>
      <c r="RO1406" s="70"/>
      <c r="RP1406" s="70"/>
      <c r="RQ1406" s="70"/>
      <c r="RR1406" s="70"/>
      <c r="RS1406" s="70"/>
      <c r="RT1406" s="70"/>
      <c r="RU1406" s="70"/>
      <c r="RV1406" s="70"/>
      <c r="RW1406" s="70"/>
      <c r="RX1406" s="70"/>
      <c r="RY1406" s="70"/>
      <c r="RZ1406" s="70"/>
      <c r="SA1406" s="70"/>
      <c r="SB1406" s="70"/>
      <c r="SC1406" s="70"/>
      <c r="SD1406" s="70"/>
      <c r="SE1406" s="70"/>
      <c r="SF1406" s="70"/>
      <c r="SG1406" s="70"/>
      <c r="SH1406" s="70"/>
      <c r="SI1406" s="70"/>
      <c r="SJ1406" s="70"/>
      <c r="SK1406" s="70"/>
      <c r="SL1406" s="70"/>
      <c r="SM1406" s="70"/>
      <c r="SN1406" s="70"/>
      <c r="SO1406" s="70"/>
      <c r="SP1406" s="70"/>
      <c r="SQ1406" s="70"/>
      <c r="SR1406" s="70"/>
      <c r="SS1406" s="70"/>
      <c r="ST1406" s="70"/>
      <c r="SU1406" s="70"/>
      <c r="SV1406" s="70"/>
      <c r="SW1406" s="70"/>
      <c r="SX1406" s="70"/>
      <c r="SY1406" s="70"/>
      <c r="SZ1406" s="70"/>
    </row>
    <row r="1407" spans="1:520" ht="16.5" customHeight="1" x14ac:dyDescent="0.2">
      <c r="A1407" s="20">
        <v>799</v>
      </c>
      <c r="B1407" s="20" t="s">
        <v>62</v>
      </c>
      <c r="C1407" s="20" t="s">
        <v>915</v>
      </c>
      <c r="D1407" s="20" t="s">
        <v>38</v>
      </c>
      <c r="E1407" s="20" t="s">
        <v>1345</v>
      </c>
      <c r="F1407" s="22" t="s">
        <v>970</v>
      </c>
      <c r="G1407" s="20" t="s">
        <v>84</v>
      </c>
      <c r="H1407" s="20" t="s">
        <v>35</v>
      </c>
      <c r="I1407" s="20" t="s">
        <v>81</v>
      </c>
      <c r="J1407" s="22" t="s">
        <v>915</v>
      </c>
      <c r="K1407" s="20"/>
      <c r="L1407" s="20"/>
      <c r="M1407" s="20"/>
      <c r="N1407" s="20"/>
      <c r="O1407" s="23"/>
      <c r="P1407" s="23">
        <v>1500000</v>
      </c>
      <c r="Q1407" s="24">
        <v>1</v>
      </c>
      <c r="R1407" s="25">
        <v>45992</v>
      </c>
      <c r="S1407" s="20" t="s">
        <v>83</v>
      </c>
      <c r="T1407" s="26">
        <f t="shared" si="23"/>
        <v>1500000</v>
      </c>
      <c r="U1407" s="27" t="s">
        <v>100</v>
      </c>
      <c r="V1407" s="27" t="s">
        <v>100</v>
      </c>
      <c r="W1407" s="70"/>
      <c r="X1407" s="70"/>
      <c r="Y1407" s="70"/>
      <c r="Z1407" s="70"/>
      <c r="AA1407" s="70"/>
      <c r="AB1407" s="70"/>
      <c r="AC1407" s="70"/>
      <c r="AD1407" s="70"/>
      <c r="AE1407" s="70"/>
      <c r="AF1407" s="70"/>
      <c r="AG1407" s="70"/>
      <c r="AH1407" s="70"/>
      <c r="AI1407" s="70"/>
      <c r="AJ1407" s="70"/>
      <c r="AK1407" s="70"/>
      <c r="AL1407" s="70"/>
      <c r="AM1407" s="70"/>
      <c r="AN1407" s="70"/>
      <c r="AO1407" s="70"/>
      <c r="AP1407" s="70"/>
      <c r="AQ1407" s="70"/>
      <c r="AR1407" s="70"/>
      <c r="AS1407" s="70"/>
      <c r="AT1407" s="70"/>
      <c r="AU1407" s="70"/>
      <c r="AV1407" s="70"/>
      <c r="AW1407" s="70"/>
      <c r="AX1407" s="70"/>
      <c r="AY1407" s="70"/>
      <c r="AZ1407" s="70"/>
      <c r="BA1407" s="70"/>
      <c r="BB1407" s="70"/>
      <c r="BC1407" s="70"/>
      <c r="BD1407" s="70"/>
      <c r="BE1407" s="70"/>
      <c r="BF1407" s="70"/>
      <c r="BG1407" s="70"/>
      <c r="BH1407" s="70"/>
      <c r="BI1407" s="70"/>
      <c r="BJ1407" s="70"/>
      <c r="BK1407" s="70"/>
      <c r="BL1407" s="70"/>
      <c r="BM1407" s="70"/>
      <c r="BN1407" s="70"/>
      <c r="BO1407" s="70"/>
      <c r="BP1407" s="70"/>
      <c r="BQ1407" s="70"/>
      <c r="BR1407" s="70"/>
      <c r="BS1407" s="70"/>
      <c r="BT1407" s="70"/>
      <c r="BU1407" s="70"/>
      <c r="BV1407" s="70"/>
      <c r="BW1407" s="70"/>
      <c r="BX1407" s="70"/>
      <c r="BY1407" s="70"/>
      <c r="BZ1407" s="70"/>
      <c r="CA1407" s="70"/>
      <c r="CB1407" s="70"/>
      <c r="CC1407" s="70"/>
      <c r="CD1407" s="70"/>
      <c r="CE1407" s="70"/>
      <c r="CF1407" s="70"/>
      <c r="CG1407" s="70"/>
      <c r="CH1407" s="70"/>
      <c r="CI1407" s="70"/>
      <c r="CJ1407" s="70"/>
      <c r="CK1407" s="70"/>
      <c r="CL1407" s="70"/>
      <c r="CM1407" s="70"/>
      <c r="CN1407" s="70"/>
      <c r="CO1407" s="70"/>
      <c r="CP1407" s="70"/>
      <c r="CQ1407" s="70"/>
      <c r="CR1407" s="70"/>
      <c r="CS1407" s="70"/>
      <c r="CT1407" s="70"/>
      <c r="CU1407" s="70"/>
      <c r="CV1407" s="70"/>
      <c r="CW1407" s="70"/>
      <c r="CX1407" s="70"/>
      <c r="CY1407" s="70"/>
      <c r="CZ1407" s="70"/>
      <c r="DA1407" s="70"/>
      <c r="DB1407" s="70"/>
      <c r="DC1407" s="70"/>
      <c r="DD1407" s="70"/>
      <c r="DE1407" s="70"/>
      <c r="DF1407" s="70"/>
      <c r="DG1407" s="70"/>
      <c r="DH1407" s="70"/>
      <c r="DI1407" s="70"/>
      <c r="DJ1407" s="70"/>
      <c r="DK1407" s="70"/>
      <c r="DL1407" s="70"/>
      <c r="DM1407" s="70"/>
      <c r="DN1407" s="70"/>
      <c r="DO1407" s="70"/>
      <c r="DP1407" s="70"/>
      <c r="DQ1407" s="70"/>
      <c r="DR1407" s="70"/>
      <c r="DS1407" s="70"/>
      <c r="DT1407" s="70"/>
      <c r="DU1407" s="70"/>
      <c r="DV1407" s="70"/>
      <c r="DW1407" s="70"/>
      <c r="DX1407" s="70"/>
      <c r="DY1407" s="70"/>
      <c r="DZ1407" s="70"/>
      <c r="EA1407" s="70"/>
      <c r="EB1407" s="70"/>
      <c r="EC1407" s="70"/>
      <c r="ED1407" s="70"/>
      <c r="EE1407" s="70"/>
      <c r="EF1407" s="70"/>
      <c r="EG1407" s="70"/>
      <c r="EH1407" s="70"/>
      <c r="EI1407" s="70"/>
      <c r="EJ1407" s="70"/>
      <c r="EK1407" s="70"/>
      <c r="EL1407" s="70"/>
      <c r="EM1407" s="70"/>
      <c r="EN1407" s="70"/>
      <c r="EO1407" s="70"/>
      <c r="EP1407" s="70"/>
      <c r="EQ1407" s="70"/>
      <c r="ER1407" s="70"/>
      <c r="ES1407" s="70"/>
      <c r="ET1407" s="70"/>
      <c r="EU1407" s="70"/>
      <c r="EV1407" s="70"/>
      <c r="EW1407" s="70"/>
      <c r="EX1407" s="70"/>
      <c r="EY1407" s="70"/>
      <c r="EZ1407" s="70"/>
      <c r="FA1407" s="70"/>
      <c r="FB1407" s="70"/>
      <c r="FC1407" s="70"/>
      <c r="FD1407" s="70"/>
      <c r="FE1407" s="70"/>
      <c r="FF1407" s="70"/>
      <c r="FG1407" s="70"/>
      <c r="FH1407" s="70"/>
      <c r="FI1407" s="70"/>
      <c r="FJ1407" s="70"/>
      <c r="FK1407" s="70"/>
      <c r="FL1407" s="70"/>
      <c r="FM1407" s="70"/>
      <c r="FN1407" s="70"/>
      <c r="FO1407" s="70"/>
      <c r="FP1407" s="70"/>
      <c r="FQ1407" s="70"/>
      <c r="FR1407" s="70"/>
      <c r="FS1407" s="70"/>
      <c r="FT1407" s="70"/>
      <c r="FU1407" s="70"/>
      <c r="FV1407" s="70"/>
      <c r="FW1407" s="70"/>
      <c r="FX1407" s="70"/>
      <c r="FY1407" s="70"/>
      <c r="FZ1407" s="70"/>
      <c r="GA1407" s="70"/>
      <c r="GB1407" s="70"/>
      <c r="GC1407" s="70"/>
      <c r="GD1407" s="70"/>
      <c r="GE1407" s="70"/>
      <c r="GF1407" s="70"/>
      <c r="GG1407" s="70"/>
      <c r="GH1407" s="70"/>
      <c r="GI1407" s="70"/>
      <c r="GJ1407" s="70"/>
      <c r="GK1407" s="70"/>
      <c r="GL1407" s="70"/>
      <c r="GM1407" s="70"/>
      <c r="GN1407" s="70"/>
      <c r="GO1407" s="70"/>
      <c r="GP1407" s="70"/>
      <c r="GQ1407" s="70"/>
      <c r="GR1407" s="70"/>
      <c r="GS1407" s="70"/>
      <c r="GT1407" s="70"/>
      <c r="GU1407" s="70"/>
      <c r="GV1407" s="70"/>
      <c r="GW1407" s="70"/>
      <c r="GX1407" s="70"/>
      <c r="GY1407" s="70"/>
      <c r="GZ1407" s="70"/>
      <c r="HA1407" s="70"/>
      <c r="HB1407" s="70"/>
      <c r="HC1407" s="70"/>
      <c r="HD1407" s="70"/>
      <c r="HE1407" s="70"/>
      <c r="HF1407" s="70"/>
      <c r="HG1407" s="70"/>
      <c r="HH1407" s="70"/>
      <c r="HI1407" s="70"/>
      <c r="HJ1407" s="70"/>
      <c r="HK1407" s="70"/>
      <c r="HL1407" s="70"/>
      <c r="HM1407" s="70"/>
      <c r="HN1407" s="70"/>
      <c r="HO1407" s="70"/>
      <c r="HP1407" s="70"/>
      <c r="HQ1407" s="70"/>
      <c r="HR1407" s="70"/>
      <c r="HS1407" s="70"/>
      <c r="HT1407" s="70"/>
      <c r="HU1407" s="70"/>
      <c r="HV1407" s="70"/>
      <c r="HW1407" s="70"/>
      <c r="HX1407" s="70"/>
      <c r="HY1407" s="70"/>
      <c r="HZ1407" s="70"/>
      <c r="IA1407" s="70"/>
      <c r="IB1407" s="70"/>
      <c r="IC1407" s="70"/>
      <c r="ID1407" s="70"/>
      <c r="IE1407" s="70"/>
      <c r="IF1407" s="70"/>
      <c r="IG1407" s="70"/>
      <c r="IH1407" s="70"/>
      <c r="II1407" s="70"/>
      <c r="IJ1407" s="70"/>
      <c r="IK1407" s="70"/>
      <c r="IL1407" s="70"/>
      <c r="IM1407" s="70"/>
      <c r="IN1407" s="70"/>
      <c r="IO1407" s="70"/>
      <c r="IP1407" s="70"/>
      <c r="IQ1407" s="70"/>
      <c r="IR1407" s="70"/>
      <c r="IS1407" s="70"/>
      <c r="IT1407" s="70"/>
      <c r="IU1407" s="70"/>
      <c r="IV1407" s="70"/>
      <c r="IW1407" s="70"/>
      <c r="IX1407" s="70"/>
      <c r="IY1407" s="70"/>
      <c r="IZ1407" s="70"/>
      <c r="JA1407" s="70"/>
      <c r="JB1407" s="70"/>
      <c r="JC1407" s="70"/>
      <c r="JD1407" s="70"/>
      <c r="JE1407" s="70"/>
      <c r="JF1407" s="70"/>
      <c r="JG1407" s="70"/>
      <c r="JH1407" s="70"/>
      <c r="JI1407" s="70"/>
      <c r="JJ1407" s="70"/>
      <c r="JK1407" s="70"/>
      <c r="JL1407" s="70"/>
      <c r="JM1407" s="70"/>
      <c r="JN1407" s="70"/>
      <c r="JO1407" s="70"/>
      <c r="JP1407" s="70"/>
      <c r="JQ1407" s="70"/>
      <c r="JR1407" s="70"/>
      <c r="JS1407" s="70"/>
      <c r="JT1407" s="70"/>
      <c r="JU1407" s="70"/>
      <c r="JV1407" s="70"/>
      <c r="JW1407" s="70"/>
      <c r="JX1407" s="70"/>
      <c r="JY1407" s="70"/>
      <c r="JZ1407" s="70"/>
      <c r="KA1407" s="70"/>
      <c r="KB1407" s="70"/>
      <c r="KC1407" s="70"/>
      <c r="KD1407" s="70"/>
      <c r="KE1407" s="70"/>
      <c r="KF1407" s="70"/>
      <c r="KG1407" s="70"/>
      <c r="KH1407" s="70"/>
      <c r="KI1407" s="70"/>
      <c r="KJ1407" s="70"/>
      <c r="KK1407" s="70"/>
      <c r="KL1407" s="70"/>
      <c r="KM1407" s="70"/>
      <c r="KN1407" s="70"/>
      <c r="KO1407" s="70"/>
      <c r="KP1407" s="70"/>
      <c r="KQ1407" s="70"/>
      <c r="KR1407" s="70"/>
      <c r="KS1407" s="70"/>
      <c r="KT1407" s="70"/>
      <c r="KU1407" s="70"/>
      <c r="KV1407" s="70"/>
      <c r="KW1407" s="70"/>
      <c r="KX1407" s="70"/>
      <c r="KY1407" s="70"/>
      <c r="KZ1407" s="70"/>
      <c r="LA1407" s="70"/>
      <c r="LB1407" s="70"/>
      <c r="LC1407" s="70"/>
      <c r="LD1407" s="70"/>
      <c r="LE1407" s="70"/>
      <c r="LF1407" s="70"/>
      <c r="LG1407" s="70"/>
      <c r="LH1407" s="70"/>
      <c r="LI1407" s="70"/>
      <c r="LJ1407" s="70"/>
      <c r="LK1407" s="70"/>
      <c r="LL1407" s="70"/>
      <c r="LM1407" s="70"/>
      <c r="LN1407" s="70"/>
      <c r="LO1407" s="70"/>
      <c r="LP1407" s="70"/>
      <c r="LQ1407" s="70"/>
      <c r="LR1407" s="70"/>
      <c r="LS1407" s="70"/>
      <c r="LT1407" s="70"/>
      <c r="LU1407" s="70"/>
      <c r="LV1407" s="70"/>
      <c r="LW1407" s="70"/>
      <c r="LX1407" s="70"/>
      <c r="LY1407" s="70"/>
      <c r="LZ1407" s="70"/>
      <c r="MA1407" s="70"/>
      <c r="MB1407" s="70"/>
      <c r="MC1407" s="70"/>
      <c r="MD1407" s="70"/>
      <c r="ME1407" s="70"/>
      <c r="MF1407" s="70"/>
      <c r="MG1407" s="70"/>
      <c r="MH1407" s="70"/>
      <c r="MI1407" s="70"/>
      <c r="MJ1407" s="70"/>
      <c r="MK1407" s="70"/>
      <c r="ML1407" s="70"/>
      <c r="MM1407" s="70"/>
      <c r="MN1407" s="70"/>
      <c r="MO1407" s="70"/>
      <c r="MP1407" s="70"/>
      <c r="MQ1407" s="70"/>
      <c r="MR1407" s="70"/>
      <c r="MS1407" s="70"/>
      <c r="MT1407" s="70"/>
      <c r="MU1407" s="70"/>
      <c r="MV1407" s="70"/>
      <c r="MW1407" s="70"/>
      <c r="MX1407" s="70"/>
      <c r="MY1407" s="70"/>
      <c r="MZ1407" s="70"/>
      <c r="NA1407" s="70"/>
      <c r="NB1407" s="70"/>
      <c r="NC1407" s="70"/>
      <c r="ND1407" s="70"/>
      <c r="NE1407" s="70"/>
      <c r="NF1407" s="70"/>
      <c r="NG1407" s="70"/>
      <c r="NH1407" s="70"/>
      <c r="NI1407" s="70"/>
      <c r="NJ1407" s="70"/>
      <c r="NK1407" s="70"/>
      <c r="NL1407" s="70"/>
      <c r="NM1407" s="70"/>
      <c r="NN1407" s="70"/>
      <c r="NO1407" s="70"/>
      <c r="NP1407" s="70"/>
      <c r="NQ1407" s="70"/>
      <c r="NR1407" s="70"/>
      <c r="NS1407" s="70"/>
      <c r="NT1407" s="70"/>
      <c r="NU1407" s="70"/>
      <c r="NV1407" s="70"/>
      <c r="NW1407" s="70"/>
      <c r="NX1407" s="70"/>
      <c r="NY1407" s="70"/>
      <c r="NZ1407" s="70"/>
      <c r="OA1407" s="70"/>
      <c r="OB1407" s="70"/>
      <c r="OC1407" s="70"/>
      <c r="OD1407" s="70"/>
      <c r="OE1407" s="70"/>
      <c r="OF1407" s="70"/>
      <c r="OG1407" s="70"/>
      <c r="OH1407" s="70"/>
      <c r="OI1407" s="70"/>
      <c r="OJ1407" s="70"/>
      <c r="OK1407" s="70"/>
      <c r="OL1407" s="70"/>
      <c r="OM1407" s="70"/>
      <c r="ON1407" s="70"/>
      <c r="OO1407" s="70"/>
      <c r="OP1407" s="70"/>
      <c r="OQ1407" s="70"/>
      <c r="OR1407" s="70"/>
      <c r="OS1407" s="70"/>
      <c r="OT1407" s="70"/>
      <c r="OU1407" s="70"/>
      <c r="OV1407" s="70"/>
      <c r="OW1407" s="70"/>
      <c r="OX1407" s="70"/>
      <c r="OY1407" s="70"/>
      <c r="OZ1407" s="70"/>
      <c r="PA1407" s="70"/>
      <c r="PB1407" s="70"/>
      <c r="PC1407" s="70"/>
      <c r="PD1407" s="70"/>
      <c r="PE1407" s="70"/>
      <c r="PF1407" s="70"/>
      <c r="PG1407" s="70"/>
      <c r="PH1407" s="70"/>
      <c r="PI1407" s="70"/>
      <c r="PJ1407" s="70"/>
      <c r="PK1407" s="70"/>
      <c r="PL1407" s="70"/>
      <c r="PM1407" s="70"/>
      <c r="PN1407" s="70"/>
      <c r="PO1407" s="70"/>
      <c r="PP1407" s="70"/>
      <c r="PQ1407" s="70"/>
      <c r="PR1407" s="70"/>
      <c r="PS1407" s="70"/>
      <c r="PT1407" s="70"/>
      <c r="PU1407" s="70"/>
      <c r="PV1407" s="70"/>
      <c r="PW1407" s="70"/>
      <c r="PX1407" s="70"/>
      <c r="PY1407" s="70"/>
      <c r="PZ1407" s="70"/>
      <c r="QA1407" s="70"/>
      <c r="QB1407" s="70"/>
      <c r="QC1407" s="70"/>
      <c r="QD1407" s="70"/>
      <c r="QE1407" s="70"/>
      <c r="QF1407" s="70"/>
      <c r="QG1407" s="70"/>
      <c r="QH1407" s="70"/>
      <c r="QI1407" s="70"/>
      <c r="QJ1407" s="70"/>
      <c r="QK1407" s="70"/>
      <c r="QL1407" s="70"/>
      <c r="QM1407" s="70"/>
      <c r="QN1407" s="70"/>
      <c r="QO1407" s="70"/>
      <c r="QP1407" s="70"/>
      <c r="QQ1407" s="70"/>
      <c r="QR1407" s="70"/>
      <c r="QS1407" s="70"/>
      <c r="QT1407" s="70"/>
      <c r="QU1407" s="70"/>
      <c r="QV1407" s="70"/>
      <c r="QW1407" s="70"/>
      <c r="QX1407" s="70"/>
      <c r="QY1407" s="70"/>
      <c r="QZ1407" s="70"/>
      <c r="RA1407" s="70"/>
      <c r="RB1407" s="70"/>
      <c r="RC1407" s="70"/>
      <c r="RD1407" s="70"/>
      <c r="RE1407" s="70"/>
      <c r="RF1407" s="70"/>
      <c r="RG1407" s="70"/>
      <c r="RH1407" s="70"/>
      <c r="RI1407" s="70"/>
      <c r="RJ1407" s="70"/>
      <c r="RK1407" s="70"/>
      <c r="RL1407" s="70"/>
      <c r="RM1407" s="70"/>
      <c r="RN1407" s="70"/>
      <c r="RO1407" s="70"/>
      <c r="RP1407" s="70"/>
      <c r="RQ1407" s="70"/>
      <c r="RR1407" s="70"/>
      <c r="RS1407" s="70"/>
      <c r="RT1407" s="70"/>
      <c r="RU1407" s="70"/>
      <c r="RV1407" s="70"/>
      <c r="RW1407" s="70"/>
      <c r="RX1407" s="70"/>
      <c r="RY1407" s="70"/>
      <c r="RZ1407" s="70"/>
      <c r="SA1407" s="70"/>
      <c r="SB1407" s="70"/>
      <c r="SC1407" s="70"/>
      <c r="SD1407" s="70"/>
      <c r="SE1407" s="70"/>
      <c r="SF1407" s="70"/>
      <c r="SG1407" s="70"/>
      <c r="SH1407" s="70"/>
      <c r="SI1407" s="70"/>
      <c r="SJ1407" s="70"/>
      <c r="SK1407" s="70"/>
      <c r="SL1407" s="70"/>
      <c r="SM1407" s="70"/>
      <c r="SN1407" s="70"/>
      <c r="SO1407" s="70"/>
      <c r="SP1407" s="70"/>
      <c r="SQ1407" s="70"/>
      <c r="SR1407" s="70"/>
      <c r="SS1407" s="70"/>
      <c r="ST1407" s="70"/>
      <c r="SU1407" s="70"/>
      <c r="SV1407" s="70"/>
      <c r="SW1407" s="70"/>
      <c r="SX1407" s="70"/>
      <c r="SY1407" s="70"/>
      <c r="SZ1407" s="70"/>
    </row>
    <row r="1408" spans="1:520" ht="16.5" customHeight="1" x14ac:dyDescent="0.2">
      <c r="A1408" s="20">
        <v>800</v>
      </c>
      <c r="B1408" s="20" t="s">
        <v>62</v>
      </c>
      <c r="C1408" s="20" t="s">
        <v>915</v>
      </c>
      <c r="D1408" s="20" t="s">
        <v>38</v>
      </c>
      <c r="E1408" s="20" t="s">
        <v>1345</v>
      </c>
      <c r="F1408" s="22" t="s">
        <v>971</v>
      </c>
      <c r="G1408" s="20" t="s">
        <v>84</v>
      </c>
      <c r="H1408" s="20" t="s">
        <v>35</v>
      </c>
      <c r="I1408" s="20" t="s">
        <v>81</v>
      </c>
      <c r="J1408" s="22" t="s">
        <v>915</v>
      </c>
      <c r="K1408" s="20"/>
      <c r="L1408" s="20"/>
      <c r="M1408" s="20"/>
      <c r="N1408" s="20"/>
      <c r="O1408" s="23"/>
      <c r="P1408" s="23">
        <v>1448700</v>
      </c>
      <c r="Q1408" s="24">
        <v>1</v>
      </c>
      <c r="R1408" s="25">
        <v>45658</v>
      </c>
      <c r="S1408" s="20" t="s">
        <v>83</v>
      </c>
      <c r="T1408" s="26">
        <f t="shared" si="23"/>
        <v>1448700</v>
      </c>
      <c r="U1408" s="27" t="s">
        <v>100</v>
      </c>
      <c r="V1408" s="27" t="s">
        <v>100</v>
      </c>
      <c r="W1408" s="70"/>
      <c r="X1408" s="70"/>
      <c r="Y1408" s="70"/>
      <c r="Z1408" s="70"/>
      <c r="AA1408" s="70"/>
      <c r="AB1408" s="70"/>
      <c r="AC1408" s="70"/>
      <c r="AD1408" s="70"/>
      <c r="AE1408" s="70"/>
      <c r="AF1408" s="70"/>
      <c r="AG1408" s="70"/>
      <c r="AH1408" s="70"/>
      <c r="AI1408" s="70"/>
      <c r="AJ1408" s="70"/>
      <c r="AK1408" s="70"/>
      <c r="AL1408" s="70"/>
      <c r="AM1408" s="70"/>
      <c r="AN1408" s="70"/>
      <c r="AO1408" s="70"/>
      <c r="AP1408" s="70"/>
      <c r="AQ1408" s="70"/>
      <c r="AR1408" s="70"/>
      <c r="AS1408" s="70"/>
      <c r="AT1408" s="70"/>
      <c r="AU1408" s="70"/>
      <c r="AV1408" s="70"/>
      <c r="AW1408" s="70"/>
      <c r="AX1408" s="70"/>
      <c r="AY1408" s="70"/>
      <c r="AZ1408" s="70"/>
      <c r="BA1408" s="70"/>
      <c r="BB1408" s="70"/>
      <c r="BC1408" s="70"/>
      <c r="BD1408" s="70"/>
      <c r="BE1408" s="70"/>
      <c r="BF1408" s="70"/>
      <c r="BG1408" s="70"/>
      <c r="BH1408" s="70"/>
      <c r="BI1408" s="70"/>
      <c r="BJ1408" s="70"/>
      <c r="BK1408" s="70"/>
      <c r="BL1408" s="70"/>
      <c r="BM1408" s="70"/>
      <c r="BN1408" s="70"/>
      <c r="BO1408" s="70"/>
      <c r="BP1408" s="70"/>
      <c r="BQ1408" s="70"/>
      <c r="BR1408" s="70"/>
      <c r="BS1408" s="70"/>
      <c r="BT1408" s="70"/>
      <c r="BU1408" s="70"/>
      <c r="BV1408" s="70"/>
      <c r="BW1408" s="70"/>
      <c r="BX1408" s="70"/>
      <c r="BY1408" s="70"/>
      <c r="BZ1408" s="70"/>
      <c r="CA1408" s="70"/>
      <c r="CB1408" s="70"/>
      <c r="CC1408" s="70"/>
      <c r="CD1408" s="70"/>
      <c r="CE1408" s="70"/>
      <c r="CF1408" s="70"/>
      <c r="CG1408" s="70"/>
      <c r="CH1408" s="70"/>
      <c r="CI1408" s="70"/>
      <c r="CJ1408" s="70"/>
      <c r="CK1408" s="70"/>
      <c r="CL1408" s="70"/>
      <c r="CM1408" s="70"/>
      <c r="CN1408" s="70"/>
      <c r="CO1408" s="70"/>
      <c r="CP1408" s="70"/>
      <c r="CQ1408" s="70"/>
      <c r="CR1408" s="70"/>
      <c r="CS1408" s="70"/>
      <c r="CT1408" s="70"/>
      <c r="CU1408" s="70"/>
      <c r="CV1408" s="70"/>
      <c r="CW1408" s="70"/>
      <c r="CX1408" s="70"/>
      <c r="CY1408" s="70"/>
      <c r="CZ1408" s="70"/>
      <c r="DA1408" s="70"/>
      <c r="DB1408" s="70"/>
      <c r="DC1408" s="70"/>
      <c r="DD1408" s="70"/>
      <c r="DE1408" s="70"/>
      <c r="DF1408" s="70"/>
      <c r="DG1408" s="70"/>
      <c r="DH1408" s="70"/>
      <c r="DI1408" s="70"/>
      <c r="DJ1408" s="70"/>
      <c r="DK1408" s="70"/>
      <c r="DL1408" s="70"/>
      <c r="DM1408" s="70"/>
      <c r="DN1408" s="70"/>
      <c r="DO1408" s="70"/>
      <c r="DP1408" s="70"/>
      <c r="DQ1408" s="70"/>
      <c r="DR1408" s="70"/>
      <c r="DS1408" s="70"/>
      <c r="DT1408" s="70"/>
      <c r="DU1408" s="70"/>
      <c r="DV1408" s="70"/>
      <c r="DW1408" s="70"/>
      <c r="DX1408" s="70"/>
      <c r="DY1408" s="70"/>
      <c r="DZ1408" s="70"/>
      <c r="EA1408" s="70"/>
      <c r="EB1408" s="70"/>
      <c r="EC1408" s="70"/>
      <c r="ED1408" s="70"/>
      <c r="EE1408" s="70"/>
      <c r="EF1408" s="70"/>
      <c r="EG1408" s="70"/>
      <c r="EH1408" s="70"/>
      <c r="EI1408" s="70"/>
      <c r="EJ1408" s="70"/>
      <c r="EK1408" s="70"/>
      <c r="EL1408" s="70"/>
      <c r="EM1408" s="70"/>
      <c r="EN1408" s="70"/>
      <c r="EO1408" s="70"/>
      <c r="EP1408" s="70"/>
      <c r="EQ1408" s="70"/>
      <c r="ER1408" s="70"/>
      <c r="ES1408" s="70"/>
      <c r="ET1408" s="70"/>
      <c r="EU1408" s="70"/>
      <c r="EV1408" s="70"/>
      <c r="EW1408" s="70"/>
      <c r="EX1408" s="70"/>
      <c r="EY1408" s="70"/>
      <c r="EZ1408" s="70"/>
      <c r="FA1408" s="70"/>
      <c r="FB1408" s="70"/>
      <c r="FC1408" s="70"/>
      <c r="FD1408" s="70"/>
      <c r="FE1408" s="70"/>
      <c r="FF1408" s="70"/>
      <c r="FG1408" s="70"/>
      <c r="FH1408" s="70"/>
      <c r="FI1408" s="70"/>
      <c r="FJ1408" s="70"/>
      <c r="FK1408" s="70"/>
      <c r="FL1408" s="70"/>
      <c r="FM1408" s="70"/>
      <c r="FN1408" s="70"/>
      <c r="FO1408" s="70"/>
      <c r="FP1408" s="70"/>
      <c r="FQ1408" s="70"/>
      <c r="FR1408" s="70"/>
      <c r="FS1408" s="70"/>
      <c r="FT1408" s="70"/>
      <c r="FU1408" s="70"/>
      <c r="FV1408" s="70"/>
      <c r="FW1408" s="70"/>
      <c r="FX1408" s="70"/>
      <c r="FY1408" s="70"/>
      <c r="FZ1408" s="70"/>
      <c r="GA1408" s="70"/>
      <c r="GB1408" s="70"/>
      <c r="GC1408" s="70"/>
      <c r="GD1408" s="70"/>
      <c r="GE1408" s="70"/>
      <c r="GF1408" s="70"/>
      <c r="GG1408" s="70"/>
      <c r="GH1408" s="70"/>
      <c r="GI1408" s="70"/>
      <c r="GJ1408" s="70"/>
      <c r="GK1408" s="70"/>
      <c r="GL1408" s="70"/>
      <c r="GM1408" s="70"/>
      <c r="GN1408" s="70"/>
      <c r="GO1408" s="70"/>
      <c r="GP1408" s="70"/>
      <c r="GQ1408" s="70"/>
      <c r="GR1408" s="70"/>
      <c r="GS1408" s="70"/>
      <c r="GT1408" s="70"/>
      <c r="GU1408" s="70"/>
      <c r="GV1408" s="70"/>
      <c r="GW1408" s="70"/>
      <c r="GX1408" s="70"/>
      <c r="GY1408" s="70"/>
      <c r="GZ1408" s="70"/>
      <c r="HA1408" s="70"/>
      <c r="HB1408" s="70"/>
      <c r="HC1408" s="70"/>
      <c r="HD1408" s="70"/>
      <c r="HE1408" s="70"/>
      <c r="HF1408" s="70"/>
      <c r="HG1408" s="70"/>
      <c r="HH1408" s="70"/>
      <c r="HI1408" s="70"/>
      <c r="HJ1408" s="70"/>
      <c r="HK1408" s="70"/>
      <c r="HL1408" s="70"/>
      <c r="HM1408" s="70"/>
      <c r="HN1408" s="70"/>
      <c r="HO1408" s="70"/>
      <c r="HP1408" s="70"/>
      <c r="HQ1408" s="70"/>
      <c r="HR1408" s="70"/>
      <c r="HS1408" s="70"/>
      <c r="HT1408" s="70"/>
      <c r="HU1408" s="70"/>
      <c r="HV1408" s="70"/>
      <c r="HW1408" s="70"/>
      <c r="HX1408" s="70"/>
      <c r="HY1408" s="70"/>
      <c r="HZ1408" s="70"/>
      <c r="IA1408" s="70"/>
      <c r="IB1408" s="70"/>
      <c r="IC1408" s="70"/>
      <c r="ID1408" s="70"/>
      <c r="IE1408" s="70"/>
      <c r="IF1408" s="70"/>
      <c r="IG1408" s="70"/>
      <c r="IH1408" s="70"/>
      <c r="II1408" s="70"/>
      <c r="IJ1408" s="70"/>
      <c r="IK1408" s="70"/>
      <c r="IL1408" s="70"/>
      <c r="IM1408" s="70"/>
      <c r="IN1408" s="70"/>
      <c r="IO1408" s="70"/>
      <c r="IP1408" s="70"/>
      <c r="IQ1408" s="70"/>
      <c r="IR1408" s="70"/>
      <c r="IS1408" s="70"/>
      <c r="IT1408" s="70"/>
      <c r="IU1408" s="70"/>
      <c r="IV1408" s="70"/>
      <c r="IW1408" s="70"/>
      <c r="IX1408" s="70"/>
      <c r="IY1408" s="70"/>
      <c r="IZ1408" s="70"/>
      <c r="JA1408" s="70"/>
      <c r="JB1408" s="70"/>
      <c r="JC1408" s="70"/>
      <c r="JD1408" s="70"/>
      <c r="JE1408" s="70"/>
      <c r="JF1408" s="70"/>
      <c r="JG1408" s="70"/>
      <c r="JH1408" s="70"/>
      <c r="JI1408" s="70"/>
      <c r="JJ1408" s="70"/>
      <c r="JK1408" s="70"/>
      <c r="JL1408" s="70"/>
      <c r="JM1408" s="70"/>
      <c r="JN1408" s="70"/>
      <c r="JO1408" s="70"/>
      <c r="JP1408" s="70"/>
      <c r="JQ1408" s="70"/>
      <c r="JR1408" s="70"/>
      <c r="JS1408" s="70"/>
      <c r="JT1408" s="70"/>
      <c r="JU1408" s="70"/>
      <c r="JV1408" s="70"/>
      <c r="JW1408" s="70"/>
      <c r="JX1408" s="70"/>
      <c r="JY1408" s="70"/>
      <c r="JZ1408" s="70"/>
      <c r="KA1408" s="70"/>
      <c r="KB1408" s="70"/>
      <c r="KC1408" s="70"/>
      <c r="KD1408" s="70"/>
      <c r="KE1408" s="70"/>
      <c r="KF1408" s="70"/>
      <c r="KG1408" s="70"/>
      <c r="KH1408" s="70"/>
      <c r="KI1408" s="70"/>
      <c r="KJ1408" s="70"/>
      <c r="KK1408" s="70"/>
      <c r="KL1408" s="70"/>
      <c r="KM1408" s="70"/>
      <c r="KN1408" s="70"/>
      <c r="KO1408" s="70"/>
      <c r="KP1408" s="70"/>
      <c r="KQ1408" s="70"/>
      <c r="KR1408" s="70"/>
      <c r="KS1408" s="70"/>
      <c r="KT1408" s="70"/>
      <c r="KU1408" s="70"/>
      <c r="KV1408" s="70"/>
      <c r="KW1408" s="70"/>
      <c r="KX1408" s="70"/>
      <c r="KY1408" s="70"/>
      <c r="KZ1408" s="70"/>
      <c r="LA1408" s="70"/>
      <c r="LB1408" s="70"/>
      <c r="LC1408" s="70"/>
      <c r="LD1408" s="70"/>
      <c r="LE1408" s="70"/>
      <c r="LF1408" s="70"/>
      <c r="LG1408" s="70"/>
      <c r="LH1408" s="70"/>
      <c r="LI1408" s="70"/>
      <c r="LJ1408" s="70"/>
      <c r="LK1408" s="70"/>
      <c r="LL1408" s="70"/>
      <c r="LM1408" s="70"/>
      <c r="LN1408" s="70"/>
      <c r="LO1408" s="70"/>
      <c r="LP1408" s="70"/>
      <c r="LQ1408" s="70"/>
      <c r="LR1408" s="70"/>
      <c r="LS1408" s="70"/>
      <c r="LT1408" s="70"/>
      <c r="LU1408" s="70"/>
      <c r="LV1408" s="70"/>
      <c r="LW1408" s="70"/>
      <c r="LX1408" s="70"/>
      <c r="LY1408" s="70"/>
      <c r="LZ1408" s="70"/>
      <c r="MA1408" s="70"/>
      <c r="MB1408" s="70"/>
      <c r="MC1408" s="70"/>
      <c r="MD1408" s="70"/>
      <c r="ME1408" s="70"/>
      <c r="MF1408" s="70"/>
      <c r="MG1408" s="70"/>
      <c r="MH1408" s="70"/>
      <c r="MI1408" s="70"/>
      <c r="MJ1408" s="70"/>
      <c r="MK1408" s="70"/>
      <c r="ML1408" s="70"/>
      <c r="MM1408" s="70"/>
      <c r="MN1408" s="70"/>
      <c r="MO1408" s="70"/>
      <c r="MP1408" s="70"/>
      <c r="MQ1408" s="70"/>
      <c r="MR1408" s="70"/>
      <c r="MS1408" s="70"/>
      <c r="MT1408" s="70"/>
      <c r="MU1408" s="70"/>
      <c r="MV1408" s="70"/>
      <c r="MW1408" s="70"/>
      <c r="MX1408" s="70"/>
      <c r="MY1408" s="70"/>
      <c r="MZ1408" s="70"/>
      <c r="NA1408" s="70"/>
      <c r="NB1408" s="70"/>
      <c r="NC1408" s="70"/>
      <c r="ND1408" s="70"/>
      <c r="NE1408" s="70"/>
      <c r="NF1408" s="70"/>
      <c r="NG1408" s="70"/>
      <c r="NH1408" s="70"/>
      <c r="NI1408" s="70"/>
      <c r="NJ1408" s="70"/>
      <c r="NK1408" s="70"/>
      <c r="NL1408" s="70"/>
      <c r="NM1408" s="70"/>
      <c r="NN1408" s="70"/>
      <c r="NO1408" s="70"/>
      <c r="NP1408" s="70"/>
      <c r="NQ1408" s="70"/>
      <c r="NR1408" s="70"/>
      <c r="NS1408" s="70"/>
      <c r="NT1408" s="70"/>
      <c r="NU1408" s="70"/>
      <c r="NV1408" s="70"/>
      <c r="NW1408" s="70"/>
      <c r="NX1408" s="70"/>
      <c r="NY1408" s="70"/>
      <c r="NZ1408" s="70"/>
      <c r="OA1408" s="70"/>
      <c r="OB1408" s="70"/>
      <c r="OC1408" s="70"/>
      <c r="OD1408" s="70"/>
      <c r="OE1408" s="70"/>
      <c r="OF1408" s="70"/>
      <c r="OG1408" s="70"/>
      <c r="OH1408" s="70"/>
      <c r="OI1408" s="70"/>
      <c r="OJ1408" s="70"/>
      <c r="OK1408" s="70"/>
      <c r="OL1408" s="70"/>
      <c r="OM1408" s="70"/>
      <c r="ON1408" s="70"/>
      <c r="OO1408" s="70"/>
      <c r="OP1408" s="70"/>
      <c r="OQ1408" s="70"/>
      <c r="OR1408" s="70"/>
      <c r="OS1408" s="70"/>
      <c r="OT1408" s="70"/>
      <c r="OU1408" s="70"/>
      <c r="OV1408" s="70"/>
      <c r="OW1408" s="70"/>
      <c r="OX1408" s="70"/>
      <c r="OY1408" s="70"/>
      <c r="OZ1408" s="70"/>
      <c r="PA1408" s="70"/>
      <c r="PB1408" s="70"/>
      <c r="PC1408" s="70"/>
      <c r="PD1408" s="70"/>
      <c r="PE1408" s="70"/>
      <c r="PF1408" s="70"/>
      <c r="PG1408" s="70"/>
      <c r="PH1408" s="70"/>
      <c r="PI1408" s="70"/>
      <c r="PJ1408" s="70"/>
      <c r="PK1408" s="70"/>
      <c r="PL1408" s="70"/>
      <c r="PM1408" s="70"/>
      <c r="PN1408" s="70"/>
      <c r="PO1408" s="70"/>
      <c r="PP1408" s="70"/>
      <c r="PQ1408" s="70"/>
      <c r="PR1408" s="70"/>
      <c r="PS1408" s="70"/>
      <c r="PT1408" s="70"/>
      <c r="PU1408" s="70"/>
      <c r="PV1408" s="70"/>
      <c r="PW1408" s="70"/>
      <c r="PX1408" s="70"/>
      <c r="PY1408" s="70"/>
      <c r="PZ1408" s="70"/>
      <c r="QA1408" s="70"/>
      <c r="QB1408" s="70"/>
      <c r="QC1408" s="70"/>
      <c r="QD1408" s="70"/>
      <c r="QE1408" s="70"/>
      <c r="QF1408" s="70"/>
      <c r="QG1408" s="70"/>
      <c r="QH1408" s="70"/>
      <c r="QI1408" s="70"/>
      <c r="QJ1408" s="70"/>
      <c r="QK1408" s="70"/>
      <c r="QL1408" s="70"/>
      <c r="QM1408" s="70"/>
      <c r="QN1408" s="70"/>
      <c r="QO1408" s="70"/>
      <c r="QP1408" s="70"/>
      <c r="QQ1408" s="70"/>
      <c r="QR1408" s="70"/>
      <c r="QS1408" s="70"/>
      <c r="QT1408" s="70"/>
      <c r="QU1408" s="70"/>
      <c r="QV1408" s="70"/>
      <c r="QW1408" s="70"/>
      <c r="QX1408" s="70"/>
      <c r="QY1408" s="70"/>
      <c r="QZ1408" s="70"/>
      <c r="RA1408" s="70"/>
      <c r="RB1408" s="70"/>
      <c r="RC1408" s="70"/>
      <c r="RD1408" s="70"/>
      <c r="RE1408" s="70"/>
      <c r="RF1408" s="70"/>
      <c r="RG1408" s="70"/>
      <c r="RH1408" s="70"/>
      <c r="RI1408" s="70"/>
      <c r="RJ1408" s="70"/>
      <c r="RK1408" s="70"/>
      <c r="RL1408" s="70"/>
      <c r="RM1408" s="70"/>
      <c r="RN1408" s="70"/>
      <c r="RO1408" s="70"/>
      <c r="RP1408" s="70"/>
      <c r="RQ1408" s="70"/>
      <c r="RR1408" s="70"/>
      <c r="RS1408" s="70"/>
      <c r="RT1408" s="70"/>
      <c r="RU1408" s="70"/>
      <c r="RV1408" s="70"/>
      <c r="RW1408" s="70"/>
      <c r="RX1408" s="70"/>
      <c r="RY1408" s="70"/>
      <c r="RZ1408" s="70"/>
      <c r="SA1408" s="70"/>
      <c r="SB1408" s="70"/>
      <c r="SC1408" s="70"/>
      <c r="SD1408" s="70"/>
      <c r="SE1408" s="70"/>
      <c r="SF1408" s="70"/>
      <c r="SG1408" s="70"/>
      <c r="SH1408" s="70"/>
      <c r="SI1408" s="70"/>
      <c r="SJ1408" s="70"/>
      <c r="SK1408" s="70"/>
      <c r="SL1408" s="70"/>
      <c r="SM1408" s="70"/>
      <c r="SN1408" s="70"/>
      <c r="SO1408" s="70"/>
      <c r="SP1408" s="70"/>
      <c r="SQ1408" s="70"/>
      <c r="SR1408" s="70"/>
      <c r="SS1408" s="70"/>
      <c r="ST1408" s="70"/>
      <c r="SU1408" s="70"/>
      <c r="SV1408" s="70"/>
      <c r="SW1408" s="70"/>
      <c r="SX1408" s="70"/>
      <c r="SY1408" s="70"/>
      <c r="SZ1408" s="70"/>
    </row>
    <row r="1409" spans="1:520" ht="16.5" customHeight="1" x14ac:dyDescent="0.2">
      <c r="A1409" s="20">
        <v>801</v>
      </c>
      <c r="B1409" s="20" t="s">
        <v>62</v>
      </c>
      <c r="C1409" s="20" t="s">
        <v>915</v>
      </c>
      <c r="D1409" s="20" t="s">
        <v>38</v>
      </c>
      <c r="E1409" s="20" t="s">
        <v>1345</v>
      </c>
      <c r="F1409" s="22" t="s">
        <v>971</v>
      </c>
      <c r="G1409" s="20" t="s">
        <v>84</v>
      </c>
      <c r="H1409" s="20" t="s">
        <v>35</v>
      </c>
      <c r="I1409" s="20" t="s">
        <v>81</v>
      </c>
      <c r="J1409" s="22" t="s">
        <v>915</v>
      </c>
      <c r="K1409" s="20"/>
      <c r="L1409" s="20"/>
      <c r="M1409" s="20"/>
      <c r="N1409" s="20"/>
      <c r="O1409" s="23"/>
      <c r="P1409" s="23">
        <v>1448700</v>
      </c>
      <c r="Q1409" s="24">
        <v>1</v>
      </c>
      <c r="R1409" s="25">
        <v>45689</v>
      </c>
      <c r="S1409" s="20" t="s">
        <v>83</v>
      </c>
      <c r="T1409" s="26">
        <f t="shared" si="23"/>
        <v>1448700</v>
      </c>
      <c r="U1409" s="27" t="s">
        <v>100</v>
      </c>
      <c r="V1409" s="27" t="s">
        <v>100</v>
      </c>
      <c r="W1409" s="70"/>
      <c r="X1409" s="70"/>
      <c r="Y1409" s="70"/>
      <c r="Z1409" s="70"/>
      <c r="AA1409" s="70"/>
      <c r="AB1409" s="70"/>
      <c r="AC1409" s="70"/>
      <c r="AD1409" s="70"/>
      <c r="AE1409" s="70"/>
      <c r="AF1409" s="70"/>
      <c r="AG1409" s="70"/>
      <c r="AH1409" s="70"/>
      <c r="AI1409" s="70"/>
      <c r="AJ1409" s="70"/>
      <c r="AK1409" s="70"/>
      <c r="AL1409" s="70"/>
      <c r="AM1409" s="70"/>
      <c r="AN1409" s="70"/>
      <c r="AO1409" s="70"/>
      <c r="AP1409" s="70"/>
      <c r="AQ1409" s="70"/>
      <c r="AR1409" s="70"/>
      <c r="AS1409" s="70"/>
      <c r="AT1409" s="70"/>
      <c r="AU1409" s="70"/>
      <c r="AV1409" s="70"/>
      <c r="AW1409" s="70"/>
      <c r="AX1409" s="70"/>
      <c r="AY1409" s="70"/>
      <c r="AZ1409" s="70"/>
      <c r="BA1409" s="70"/>
      <c r="BB1409" s="70"/>
      <c r="BC1409" s="70"/>
      <c r="BD1409" s="70"/>
      <c r="BE1409" s="70"/>
      <c r="BF1409" s="70"/>
      <c r="BG1409" s="70"/>
      <c r="BH1409" s="70"/>
      <c r="BI1409" s="70"/>
      <c r="BJ1409" s="70"/>
      <c r="BK1409" s="70"/>
      <c r="BL1409" s="70"/>
      <c r="BM1409" s="70"/>
      <c r="BN1409" s="70"/>
      <c r="BO1409" s="70"/>
      <c r="BP1409" s="70"/>
      <c r="BQ1409" s="70"/>
      <c r="BR1409" s="70"/>
      <c r="BS1409" s="70"/>
      <c r="BT1409" s="70"/>
      <c r="BU1409" s="70"/>
      <c r="BV1409" s="70"/>
      <c r="BW1409" s="70"/>
      <c r="BX1409" s="70"/>
      <c r="BY1409" s="70"/>
      <c r="BZ1409" s="70"/>
      <c r="CA1409" s="70"/>
      <c r="CB1409" s="70"/>
      <c r="CC1409" s="70"/>
      <c r="CD1409" s="70"/>
      <c r="CE1409" s="70"/>
      <c r="CF1409" s="70"/>
      <c r="CG1409" s="70"/>
      <c r="CH1409" s="70"/>
      <c r="CI1409" s="70"/>
      <c r="CJ1409" s="70"/>
      <c r="CK1409" s="70"/>
      <c r="CL1409" s="70"/>
      <c r="CM1409" s="70"/>
      <c r="CN1409" s="70"/>
      <c r="CO1409" s="70"/>
      <c r="CP1409" s="70"/>
      <c r="CQ1409" s="70"/>
      <c r="CR1409" s="70"/>
      <c r="CS1409" s="70"/>
      <c r="CT1409" s="70"/>
      <c r="CU1409" s="70"/>
      <c r="CV1409" s="70"/>
      <c r="CW1409" s="70"/>
      <c r="CX1409" s="70"/>
      <c r="CY1409" s="70"/>
      <c r="CZ1409" s="70"/>
      <c r="DA1409" s="70"/>
      <c r="DB1409" s="70"/>
      <c r="DC1409" s="70"/>
      <c r="DD1409" s="70"/>
      <c r="DE1409" s="70"/>
      <c r="DF1409" s="70"/>
      <c r="DG1409" s="70"/>
      <c r="DH1409" s="70"/>
      <c r="DI1409" s="70"/>
      <c r="DJ1409" s="70"/>
      <c r="DK1409" s="70"/>
      <c r="DL1409" s="70"/>
      <c r="DM1409" s="70"/>
      <c r="DN1409" s="70"/>
      <c r="DO1409" s="70"/>
      <c r="DP1409" s="70"/>
      <c r="DQ1409" s="70"/>
      <c r="DR1409" s="70"/>
      <c r="DS1409" s="70"/>
      <c r="DT1409" s="70"/>
      <c r="DU1409" s="70"/>
      <c r="DV1409" s="70"/>
      <c r="DW1409" s="70"/>
      <c r="DX1409" s="70"/>
      <c r="DY1409" s="70"/>
      <c r="DZ1409" s="70"/>
      <c r="EA1409" s="70"/>
      <c r="EB1409" s="70"/>
      <c r="EC1409" s="70"/>
      <c r="ED1409" s="70"/>
      <c r="EE1409" s="70"/>
      <c r="EF1409" s="70"/>
      <c r="EG1409" s="70"/>
      <c r="EH1409" s="70"/>
      <c r="EI1409" s="70"/>
      <c r="EJ1409" s="70"/>
      <c r="EK1409" s="70"/>
      <c r="EL1409" s="70"/>
      <c r="EM1409" s="70"/>
      <c r="EN1409" s="70"/>
      <c r="EO1409" s="70"/>
      <c r="EP1409" s="70"/>
      <c r="EQ1409" s="70"/>
      <c r="ER1409" s="70"/>
      <c r="ES1409" s="70"/>
      <c r="ET1409" s="70"/>
      <c r="EU1409" s="70"/>
      <c r="EV1409" s="70"/>
      <c r="EW1409" s="70"/>
      <c r="EX1409" s="70"/>
      <c r="EY1409" s="70"/>
      <c r="EZ1409" s="70"/>
      <c r="FA1409" s="70"/>
      <c r="FB1409" s="70"/>
      <c r="FC1409" s="70"/>
      <c r="FD1409" s="70"/>
      <c r="FE1409" s="70"/>
      <c r="FF1409" s="70"/>
      <c r="FG1409" s="70"/>
      <c r="FH1409" s="70"/>
      <c r="FI1409" s="70"/>
      <c r="FJ1409" s="70"/>
      <c r="FK1409" s="70"/>
      <c r="FL1409" s="70"/>
      <c r="FM1409" s="70"/>
      <c r="FN1409" s="70"/>
      <c r="FO1409" s="70"/>
      <c r="FP1409" s="70"/>
      <c r="FQ1409" s="70"/>
      <c r="FR1409" s="70"/>
      <c r="FS1409" s="70"/>
      <c r="FT1409" s="70"/>
      <c r="FU1409" s="70"/>
      <c r="FV1409" s="70"/>
      <c r="FW1409" s="70"/>
      <c r="FX1409" s="70"/>
      <c r="FY1409" s="70"/>
      <c r="FZ1409" s="70"/>
      <c r="GA1409" s="70"/>
      <c r="GB1409" s="70"/>
      <c r="GC1409" s="70"/>
      <c r="GD1409" s="70"/>
      <c r="GE1409" s="70"/>
      <c r="GF1409" s="70"/>
      <c r="GG1409" s="70"/>
      <c r="GH1409" s="70"/>
      <c r="GI1409" s="70"/>
      <c r="GJ1409" s="70"/>
      <c r="GK1409" s="70"/>
      <c r="GL1409" s="70"/>
      <c r="GM1409" s="70"/>
      <c r="GN1409" s="70"/>
      <c r="GO1409" s="70"/>
      <c r="GP1409" s="70"/>
      <c r="GQ1409" s="70"/>
      <c r="GR1409" s="70"/>
      <c r="GS1409" s="70"/>
      <c r="GT1409" s="70"/>
      <c r="GU1409" s="70"/>
      <c r="GV1409" s="70"/>
      <c r="GW1409" s="70"/>
      <c r="GX1409" s="70"/>
      <c r="GY1409" s="70"/>
      <c r="GZ1409" s="70"/>
      <c r="HA1409" s="70"/>
      <c r="HB1409" s="70"/>
      <c r="HC1409" s="70"/>
      <c r="HD1409" s="70"/>
      <c r="HE1409" s="70"/>
      <c r="HF1409" s="70"/>
      <c r="HG1409" s="70"/>
      <c r="HH1409" s="70"/>
      <c r="HI1409" s="70"/>
      <c r="HJ1409" s="70"/>
      <c r="HK1409" s="70"/>
      <c r="HL1409" s="70"/>
      <c r="HM1409" s="70"/>
      <c r="HN1409" s="70"/>
      <c r="HO1409" s="70"/>
      <c r="HP1409" s="70"/>
      <c r="HQ1409" s="70"/>
      <c r="HR1409" s="70"/>
      <c r="HS1409" s="70"/>
      <c r="HT1409" s="70"/>
      <c r="HU1409" s="70"/>
      <c r="HV1409" s="70"/>
      <c r="HW1409" s="70"/>
      <c r="HX1409" s="70"/>
      <c r="HY1409" s="70"/>
      <c r="HZ1409" s="70"/>
      <c r="IA1409" s="70"/>
      <c r="IB1409" s="70"/>
      <c r="IC1409" s="70"/>
      <c r="ID1409" s="70"/>
      <c r="IE1409" s="70"/>
      <c r="IF1409" s="70"/>
      <c r="IG1409" s="70"/>
      <c r="IH1409" s="70"/>
      <c r="II1409" s="70"/>
      <c r="IJ1409" s="70"/>
      <c r="IK1409" s="70"/>
      <c r="IL1409" s="70"/>
      <c r="IM1409" s="70"/>
      <c r="IN1409" s="70"/>
      <c r="IO1409" s="70"/>
      <c r="IP1409" s="70"/>
      <c r="IQ1409" s="70"/>
      <c r="IR1409" s="70"/>
      <c r="IS1409" s="70"/>
      <c r="IT1409" s="70"/>
      <c r="IU1409" s="70"/>
      <c r="IV1409" s="70"/>
      <c r="IW1409" s="70"/>
      <c r="IX1409" s="70"/>
      <c r="IY1409" s="70"/>
      <c r="IZ1409" s="70"/>
      <c r="JA1409" s="70"/>
      <c r="JB1409" s="70"/>
      <c r="JC1409" s="70"/>
      <c r="JD1409" s="70"/>
      <c r="JE1409" s="70"/>
      <c r="JF1409" s="70"/>
      <c r="JG1409" s="70"/>
      <c r="JH1409" s="70"/>
      <c r="JI1409" s="70"/>
      <c r="JJ1409" s="70"/>
      <c r="JK1409" s="70"/>
      <c r="JL1409" s="70"/>
      <c r="JM1409" s="70"/>
      <c r="JN1409" s="70"/>
      <c r="JO1409" s="70"/>
      <c r="JP1409" s="70"/>
      <c r="JQ1409" s="70"/>
      <c r="JR1409" s="70"/>
      <c r="JS1409" s="70"/>
      <c r="JT1409" s="70"/>
      <c r="JU1409" s="70"/>
      <c r="JV1409" s="70"/>
      <c r="JW1409" s="70"/>
      <c r="JX1409" s="70"/>
      <c r="JY1409" s="70"/>
      <c r="JZ1409" s="70"/>
      <c r="KA1409" s="70"/>
      <c r="KB1409" s="70"/>
      <c r="KC1409" s="70"/>
      <c r="KD1409" s="70"/>
      <c r="KE1409" s="70"/>
      <c r="KF1409" s="70"/>
      <c r="KG1409" s="70"/>
      <c r="KH1409" s="70"/>
      <c r="KI1409" s="70"/>
      <c r="KJ1409" s="70"/>
      <c r="KK1409" s="70"/>
      <c r="KL1409" s="70"/>
      <c r="KM1409" s="70"/>
      <c r="KN1409" s="70"/>
      <c r="KO1409" s="70"/>
      <c r="KP1409" s="70"/>
      <c r="KQ1409" s="70"/>
      <c r="KR1409" s="70"/>
      <c r="KS1409" s="70"/>
      <c r="KT1409" s="70"/>
      <c r="KU1409" s="70"/>
      <c r="KV1409" s="70"/>
      <c r="KW1409" s="70"/>
      <c r="KX1409" s="70"/>
      <c r="KY1409" s="70"/>
      <c r="KZ1409" s="70"/>
      <c r="LA1409" s="70"/>
      <c r="LB1409" s="70"/>
      <c r="LC1409" s="70"/>
      <c r="LD1409" s="70"/>
      <c r="LE1409" s="70"/>
      <c r="LF1409" s="70"/>
      <c r="LG1409" s="70"/>
      <c r="LH1409" s="70"/>
      <c r="LI1409" s="70"/>
      <c r="LJ1409" s="70"/>
      <c r="LK1409" s="70"/>
      <c r="LL1409" s="70"/>
      <c r="LM1409" s="70"/>
      <c r="LN1409" s="70"/>
      <c r="LO1409" s="70"/>
      <c r="LP1409" s="70"/>
      <c r="LQ1409" s="70"/>
      <c r="LR1409" s="70"/>
      <c r="LS1409" s="70"/>
      <c r="LT1409" s="70"/>
      <c r="LU1409" s="70"/>
      <c r="LV1409" s="70"/>
      <c r="LW1409" s="70"/>
      <c r="LX1409" s="70"/>
      <c r="LY1409" s="70"/>
      <c r="LZ1409" s="70"/>
      <c r="MA1409" s="70"/>
      <c r="MB1409" s="70"/>
      <c r="MC1409" s="70"/>
      <c r="MD1409" s="70"/>
      <c r="ME1409" s="70"/>
      <c r="MF1409" s="70"/>
      <c r="MG1409" s="70"/>
      <c r="MH1409" s="70"/>
      <c r="MI1409" s="70"/>
      <c r="MJ1409" s="70"/>
      <c r="MK1409" s="70"/>
      <c r="ML1409" s="70"/>
      <c r="MM1409" s="70"/>
      <c r="MN1409" s="70"/>
      <c r="MO1409" s="70"/>
      <c r="MP1409" s="70"/>
      <c r="MQ1409" s="70"/>
      <c r="MR1409" s="70"/>
      <c r="MS1409" s="70"/>
      <c r="MT1409" s="70"/>
      <c r="MU1409" s="70"/>
      <c r="MV1409" s="70"/>
      <c r="MW1409" s="70"/>
      <c r="MX1409" s="70"/>
      <c r="MY1409" s="70"/>
      <c r="MZ1409" s="70"/>
      <c r="NA1409" s="70"/>
      <c r="NB1409" s="70"/>
      <c r="NC1409" s="70"/>
      <c r="ND1409" s="70"/>
      <c r="NE1409" s="70"/>
      <c r="NF1409" s="70"/>
      <c r="NG1409" s="70"/>
      <c r="NH1409" s="70"/>
      <c r="NI1409" s="70"/>
      <c r="NJ1409" s="70"/>
      <c r="NK1409" s="70"/>
      <c r="NL1409" s="70"/>
      <c r="NM1409" s="70"/>
      <c r="NN1409" s="70"/>
      <c r="NO1409" s="70"/>
      <c r="NP1409" s="70"/>
      <c r="NQ1409" s="70"/>
      <c r="NR1409" s="70"/>
      <c r="NS1409" s="70"/>
      <c r="NT1409" s="70"/>
      <c r="NU1409" s="70"/>
      <c r="NV1409" s="70"/>
      <c r="NW1409" s="70"/>
      <c r="NX1409" s="70"/>
      <c r="NY1409" s="70"/>
      <c r="NZ1409" s="70"/>
      <c r="OA1409" s="70"/>
      <c r="OB1409" s="70"/>
      <c r="OC1409" s="70"/>
      <c r="OD1409" s="70"/>
      <c r="OE1409" s="70"/>
      <c r="OF1409" s="70"/>
      <c r="OG1409" s="70"/>
      <c r="OH1409" s="70"/>
      <c r="OI1409" s="70"/>
      <c r="OJ1409" s="70"/>
      <c r="OK1409" s="70"/>
      <c r="OL1409" s="70"/>
      <c r="OM1409" s="70"/>
      <c r="ON1409" s="70"/>
      <c r="OO1409" s="70"/>
      <c r="OP1409" s="70"/>
      <c r="OQ1409" s="70"/>
      <c r="OR1409" s="70"/>
      <c r="OS1409" s="70"/>
      <c r="OT1409" s="70"/>
      <c r="OU1409" s="70"/>
      <c r="OV1409" s="70"/>
      <c r="OW1409" s="70"/>
      <c r="OX1409" s="70"/>
      <c r="OY1409" s="70"/>
      <c r="OZ1409" s="70"/>
      <c r="PA1409" s="70"/>
      <c r="PB1409" s="70"/>
      <c r="PC1409" s="70"/>
      <c r="PD1409" s="70"/>
      <c r="PE1409" s="70"/>
      <c r="PF1409" s="70"/>
      <c r="PG1409" s="70"/>
      <c r="PH1409" s="70"/>
      <c r="PI1409" s="70"/>
      <c r="PJ1409" s="70"/>
      <c r="PK1409" s="70"/>
      <c r="PL1409" s="70"/>
      <c r="PM1409" s="70"/>
      <c r="PN1409" s="70"/>
      <c r="PO1409" s="70"/>
      <c r="PP1409" s="70"/>
      <c r="PQ1409" s="70"/>
      <c r="PR1409" s="70"/>
      <c r="PS1409" s="70"/>
      <c r="PT1409" s="70"/>
      <c r="PU1409" s="70"/>
      <c r="PV1409" s="70"/>
      <c r="PW1409" s="70"/>
      <c r="PX1409" s="70"/>
      <c r="PY1409" s="70"/>
      <c r="PZ1409" s="70"/>
      <c r="QA1409" s="70"/>
      <c r="QB1409" s="70"/>
      <c r="QC1409" s="70"/>
      <c r="QD1409" s="70"/>
      <c r="QE1409" s="70"/>
      <c r="QF1409" s="70"/>
      <c r="QG1409" s="70"/>
      <c r="QH1409" s="70"/>
      <c r="QI1409" s="70"/>
      <c r="QJ1409" s="70"/>
      <c r="QK1409" s="70"/>
      <c r="QL1409" s="70"/>
      <c r="QM1409" s="70"/>
      <c r="QN1409" s="70"/>
      <c r="QO1409" s="70"/>
      <c r="QP1409" s="70"/>
      <c r="QQ1409" s="70"/>
      <c r="QR1409" s="70"/>
      <c r="QS1409" s="70"/>
      <c r="QT1409" s="70"/>
      <c r="QU1409" s="70"/>
      <c r="QV1409" s="70"/>
      <c r="QW1409" s="70"/>
      <c r="QX1409" s="70"/>
      <c r="QY1409" s="70"/>
      <c r="QZ1409" s="70"/>
      <c r="RA1409" s="70"/>
      <c r="RB1409" s="70"/>
      <c r="RC1409" s="70"/>
      <c r="RD1409" s="70"/>
      <c r="RE1409" s="70"/>
      <c r="RF1409" s="70"/>
      <c r="RG1409" s="70"/>
      <c r="RH1409" s="70"/>
      <c r="RI1409" s="70"/>
      <c r="RJ1409" s="70"/>
      <c r="RK1409" s="70"/>
      <c r="RL1409" s="70"/>
      <c r="RM1409" s="70"/>
      <c r="RN1409" s="70"/>
      <c r="RO1409" s="70"/>
      <c r="RP1409" s="70"/>
      <c r="RQ1409" s="70"/>
      <c r="RR1409" s="70"/>
      <c r="RS1409" s="70"/>
      <c r="RT1409" s="70"/>
      <c r="RU1409" s="70"/>
      <c r="RV1409" s="70"/>
      <c r="RW1409" s="70"/>
      <c r="RX1409" s="70"/>
      <c r="RY1409" s="70"/>
      <c r="RZ1409" s="70"/>
      <c r="SA1409" s="70"/>
      <c r="SB1409" s="70"/>
      <c r="SC1409" s="70"/>
      <c r="SD1409" s="70"/>
      <c r="SE1409" s="70"/>
      <c r="SF1409" s="70"/>
      <c r="SG1409" s="70"/>
      <c r="SH1409" s="70"/>
      <c r="SI1409" s="70"/>
      <c r="SJ1409" s="70"/>
      <c r="SK1409" s="70"/>
      <c r="SL1409" s="70"/>
      <c r="SM1409" s="70"/>
      <c r="SN1409" s="70"/>
      <c r="SO1409" s="70"/>
      <c r="SP1409" s="70"/>
      <c r="SQ1409" s="70"/>
      <c r="SR1409" s="70"/>
      <c r="SS1409" s="70"/>
      <c r="ST1409" s="70"/>
      <c r="SU1409" s="70"/>
      <c r="SV1409" s="70"/>
      <c r="SW1409" s="70"/>
      <c r="SX1409" s="70"/>
      <c r="SY1409" s="70"/>
      <c r="SZ1409" s="70"/>
    </row>
    <row r="1410" spans="1:520" ht="16.5" customHeight="1" x14ac:dyDescent="0.2">
      <c r="A1410" s="20">
        <v>802</v>
      </c>
      <c r="B1410" s="20" t="s">
        <v>62</v>
      </c>
      <c r="C1410" s="20" t="s">
        <v>915</v>
      </c>
      <c r="D1410" s="20" t="s">
        <v>38</v>
      </c>
      <c r="E1410" s="20" t="s">
        <v>1345</v>
      </c>
      <c r="F1410" s="22" t="s">
        <v>971</v>
      </c>
      <c r="G1410" s="20" t="s">
        <v>84</v>
      </c>
      <c r="H1410" s="20" t="s">
        <v>35</v>
      </c>
      <c r="I1410" s="20" t="s">
        <v>81</v>
      </c>
      <c r="J1410" s="22" t="s">
        <v>915</v>
      </c>
      <c r="K1410" s="20"/>
      <c r="L1410" s="20"/>
      <c r="M1410" s="20"/>
      <c r="N1410" s="20"/>
      <c r="O1410" s="23"/>
      <c r="P1410" s="23">
        <v>1448700</v>
      </c>
      <c r="Q1410" s="24">
        <v>1</v>
      </c>
      <c r="R1410" s="25">
        <v>45717</v>
      </c>
      <c r="S1410" s="20" t="s">
        <v>83</v>
      </c>
      <c r="T1410" s="26">
        <f t="shared" si="23"/>
        <v>1448700</v>
      </c>
      <c r="U1410" s="27" t="s">
        <v>100</v>
      </c>
      <c r="V1410" s="27" t="s">
        <v>100</v>
      </c>
      <c r="W1410" s="70"/>
      <c r="X1410" s="70"/>
      <c r="Y1410" s="70"/>
      <c r="Z1410" s="70"/>
      <c r="AA1410" s="70"/>
      <c r="AB1410" s="70"/>
      <c r="AC1410" s="70"/>
      <c r="AD1410" s="70"/>
      <c r="AE1410" s="70"/>
      <c r="AF1410" s="70"/>
      <c r="AG1410" s="70"/>
      <c r="AH1410" s="70"/>
      <c r="AI1410" s="70"/>
      <c r="AJ1410" s="70"/>
      <c r="AK1410" s="70"/>
      <c r="AL1410" s="70"/>
      <c r="AM1410" s="70"/>
      <c r="AN1410" s="70"/>
      <c r="AO1410" s="70"/>
      <c r="AP1410" s="70"/>
      <c r="AQ1410" s="70"/>
      <c r="AR1410" s="70"/>
      <c r="AS1410" s="70"/>
      <c r="AT1410" s="70"/>
      <c r="AU1410" s="70"/>
      <c r="AV1410" s="70"/>
      <c r="AW1410" s="70"/>
      <c r="AX1410" s="70"/>
      <c r="AY1410" s="70"/>
      <c r="AZ1410" s="70"/>
      <c r="BA1410" s="70"/>
      <c r="BB1410" s="70"/>
      <c r="BC1410" s="70"/>
      <c r="BD1410" s="70"/>
      <c r="BE1410" s="70"/>
      <c r="BF1410" s="70"/>
      <c r="BG1410" s="70"/>
      <c r="BH1410" s="70"/>
      <c r="BI1410" s="70"/>
      <c r="BJ1410" s="70"/>
      <c r="BK1410" s="70"/>
      <c r="BL1410" s="70"/>
      <c r="BM1410" s="70"/>
      <c r="BN1410" s="70"/>
      <c r="BO1410" s="70"/>
      <c r="BP1410" s="70"/>
      <c r="BQ1410" s="70"/>
      <c r="BR1410" s="70"/>
      <c r="BS1410" s="70"/>
      <c r="BT1410" s="70"/>
      <c r="BU1410" s="70"/>
      <c r="BV1410" s="70"/>
      <c r="BW1410" s="70"/>
      <c r="BX1410" s="70"/>
      <c r="BY1410" s="70"/>
      <c r="BZ1410" s="70"/>
      <c r="CA1410" s="70"/>
      <c r="CB1410" s="70"/>
      <c r="CC1410" s="70"/>
      <c r="CD1410" s="70"/>
      <c r="CE1410" s="70"/>
      <c r="CF1410" s="70"/>
      <c r="CG1410" s="70"/>
      <c r="CH1410" s="70"/>
      <c r="CI1410" s="70"/>
      <c r="CJ1410" s="70"/>
      <c r="CK1410" s="70"/>
      <c r="CL1410" s="70"/>
      <c r="CM1410" s="70"/>
      <c r="CN1410" s="70"/>
      <c r="CO1410" s="70"/>
      <c r="CP1410" s="70"/>
      <c r="CQ1410" s="70"/>
      <c r="CR1410" s="70"/>
      <c r="CS1410" s="70"/>
      <c r="CT1410" s="70"/>
      <c r="CU1410" s="70"/>
      <c r="CV1410" s="70"/>
      <c r="CW1410" s="70"/>
      <c r="CX1410" s="70"/>
      <c r="CY1410" s="70"/>
      <c r="CZ1410" s="70"/>
      <c r="DA1410" s="70"/>
      <c r="DB1410" s="70"/>
      <c r="DC1410" s="70"/>
      <c r="DD1410" s="70"/>
      <c r="DE1410" s="70"/>
      <c r="DF1410" s="70"/>
      <c r="DG1410" s="70"/>
      <c r="DH1410" s="70"/>
      <c r="DI1410" s="70"/>
      <c r="DJ1410" s="70"/>
      <c r="DK1410" s="70"/>
      <c r="DL1410" s="70"/>
      <c r="DM1410" s="70"/>
      <c r="DN1410" s="70"/>
      <c r="DO1410" s="70"/>
      <c r="DP1410" s="70"/>
      <c r="DQ1410" s="70"/>
      <c r="DR1410" s="70"/>
      <c r="DS1410" s="70"/>
      <c r="DT1410" s="70"/>
      <c r="DU1410" s="70"/>
      <c r="DV1410" s="70"/>
      <c r="DW1410" s="70"/>
      <c r="DX1410" s="70"/>
      <c r="DY1410" s="70"/>
      <c r="DZ1410" s="70"/>
      <c r="EA1410" s="70"/>
      <c r="EB1410" s="70"/>
      <c r="EC1410" s="70"/>
      <c r="ED1410" s="70"/>
      <c r="EE1410" s="70"/>
      <c r="EF1410" s="70"/>
      <c r="EG1410" s="70"/>
      <c r="EH1410" s="70"/>
      <c r="EI1410" s="70"/>
      <c r="EJ1410" s="70"/>
      <c r="EK1410" s="70"/>
      <c r="EL1410" s="70"/>
      <c r="EM1410" s="70"/>
      <c r="EN1410" s="70"/>
      <c r="EO1410" s="70"/>
      <c r="EP1410" s="70"/>
      <c r="EQ1410" s="70"/>
      <c r="ER1410" s="70"/>
      <c r="ES1410" s="70"/>
      <c r="ET1410" s="70"/>
      <c r="EU1410" s="70"/>
      <c r="EV1410" s="70"/>
      <c r="EW1410" s="70"/>
      <c r="EX1410" s="70"/>
      <c r="EY1410" s="70"/>
      <c r="EZ1410" s="70"/>
      <c r="FA1410" s="70"/>
      <c r="FB1410" s="70"/>
      <c r="FC1410" s="70"/>
      <c r="FD1410" s="70"/>
      <c r="FE1410" s="70"/>
      <c r="FF1410" s="70"/>
      <c r="FG1410" s="70"/>
      <c r="FH1410" s="70"/>
      <c r="FI1410" s="70"/>
      <c r="FJ1410" s="70"/>
      <c r="FK1410" s="70"/>
      <c r="FL1410" s="70"/>
      <c r="FM1410" s="70"/>
      <c r="FN1410" s="70"/>
      <c r="FO1410" s="70"/>
      <c r="FP1410" s="70"/>
      <c r="FQ1410" s="70"/>
      <c r="FR1410" s="70"/>
      <c r="FS1410" s="70"/>
      <c r="FT1410" s="70"/>
      <c r="FU1410" s="70"/>
      <c r="FV1410" s="70"/>
      <c r="FW1410" s="70"/>
      <c r="FX1410" s="70"/>
      <c r="FY1410" s="70"/>
      <c r="FZ1410" s="70"/>
      <c r="GA1410" s="70"/>
      <c r="GB1410" s="70"/>
      <c r="GC1410" s="70"/>
      <c r="GD1410" s="70"/>
      <c r="GE1410" s="70"/>
      <c r="GF1410" s="70"/>
      <c r="GG1410" s="70"/>
      <c r="GH1410" s="70"/>
      <c r="GI1410" s="70"/>
      <c r="GJ1410" s="70"/>
      <c r="GK1410" s="70"/>
      <c r="GL1410" s="70"/>
      <c r="GM1410" s="70"/>
      <c r="GN1410" s="70"/>
      <c r="GO1410" s="70"/>
      <c r="GP1410" s="70"/>
      <c r="GQ1410" s="70"/>
      <c r="GR1410" s="70"/>
      <c r="GS1410" s="70"/>
      <c r="GT1410" s="70"/>
      <c r="GU1410" s="70"/>
      <c r="GV1410" s="70"/>
      <c r="GW1410" s="70"/>
      <c r="GX1410" s="70"/>
      <c r="GY1410" s="70"/>
      <c r="GZ1410" s="70"/>
      <c r="HA1410" s="70"/>
      <c r="HB1410" s="70"/>
      <c r="HC1410" s="70"/>
      <c r="HD1410" s="70"/>
      <c r="HE1410" s="70"/>
      <c r="HF1410" s="70"/>
      <c r="HG1410" s="70"/>
      <c r="HH1410" s="70"/>
      <c r="HI1410" s="70"/>
      <c r="HJ1410" s="70"/>
      <c r="HK1410" s="70"/>
      <c r="HL1410" s="70"/>
      <c r="HM1410" s="70"/>
      <c r="HN1410" s="70"/>
      <c r="HO1410" s="70"/>
      <c r="HP1410" s="70"/>
      <c r="HQ1410" s="70"/>
      <c r="HR1410" s="70"/>
      <c r="HS1410" s="70"/>
      <c r="HT1410" s="70"/>
      <c r="HU1410" s="70"/>
      <c r="HV1410" s="70"/>
      <c r="HW1410" s="70"/>
      <c r="HX1410" s="70"/>
      <c r="HY1410" s="70"/>
      <c r="HZ1410" s="70"/>
      <c r="IA1410" s="70"/>
      <c r="IB1410" s="70"/>
      <c r="IC1410" s="70"/>
      <c r="ID1410" s="70"/>
      <c r="IE1410" s="70"/>
      <c r="IF1410" s="70"/>
      <c r="IG1410" s="70"/>
      <c r="IH1410" s="70"/>
      <c r="II1410" s="70"/>
      <c r="IJ1410" s="70"/>
      <c r="IK1410" s="70"/>
      <c r="IL1410" s="70"/>
      <c r="IM1410" s="70"/>
      <c r="IN1410" s="70"/>
      <c r="IO1410" s="70"/>
      <c r="IP1410" s="70"/>
      <c r="IQ1410" s="70"/>
      <c r="IR1410" s="70"/>
      <c r="IS1410" s="70"/>
      <c r="IT1410" s="70"/>
      <c r="IU1410" s="70"/>
      <c r="IV1410" s="70"/>
      <c r="IW1410" s="70"/>
      <c r="IX1410" s="70"/>
      <c r="IY1410" s="70"/>
      <c r="IZ1410" s="70"/>
      <c r="JA1410" s="70"/>
      <c r="JB1410" s="70"/>
      <c r="JC1410" s="70"/>
      <c r="JD1410" s="70"/>
      <c r="JE1410" s="70"/>
      <c r="JF1410" s="70"/>
      <c r="JG1410" s="70"/>
      <c r="JH1410" s="70"/>
      <c r="JI1410" s="70"/>
      <c r="JJ1410" s="70"/>
      <c r="JK1410" s="70"/>
      <c r="JL1410" s="70"/>
      <c r="JM1410" s="70"/>
      <c r="JN1410" s="70"/>
      <c r="JO1410" s="70"/>
      <c r="JP1410" s="70"/>
      <c r="JQ1410" s="70"/>
      <c r="JR1410" s="70"/>
      <c r="JS1410" s="70"/>
      <c r="JT1410" s="70"/>
      <c r="JU1410" s="70"/>
      <c r="JV1410" s="70"/>
      <c r="JW1410" s="70"/>
      <c r="JX1410" s="70"/>
      <c r="JY1410" s="70"/>
      <c r="JZ1410" s="70"/>
      <c r="KA1410" s="70"/>
      <c r="KB1410" s="70"/>
      <c r="KC1410" s="70"/>
      <c r="KD1410" s="70"/>
      <c r="KE1410" s="70"/>
      <c r="KF1410" s="70"/>
      <c r="KG1410" s="70"/>
      <c r="KH1410" s="70"/>
      <c r="KI1410" s="70"/>
      <c r="KJ1410" s="70"/>
      <c r="KK1410" s="70"/>
      <c r="KL1410" s="70"/>
      <c r="KM1410" s="70"/>
      <c r="KN1410" s="70"/>
      <c r="KO1410" s="70"/>
      <c r="KP1410" s="70"/>
      <c r="KQ1410" s="70"/>
      <c r="KR1410" s="70"/>
      <c r="KS1410" s="70"/>
      <c r="KT1410" s="70"/>
      <c r="KU1410" s="70"/>
      <c r="KV1410" s="70"/>
      <c r="KW1410" s="70"/>
      <c r="KX1410" s="70"/>
      <c r="KY1410" s="70"/>
      <c r="KZ1410" s="70"/>
      <c r="LA1410" s="70"/>
      <c r="LB1410" s="70"/>
      <c r="LC1410" s="70"/>
      <c r="LD1410" s="70"/>
      <c r="LE1410" s="70"/>
      <c r="LF1410" s="70"/>
      <c r="LG1410" s="70"/>
      <c r="LH1410" s="70"/>
      <c r="LI1410" s="70"/>
      <c r="LJ1410" s="70"/>
      <c r="LK1410" s="70"/>
      <c r="LL1410" s="70"/>
      <c r="LM1410" s="70"/>
      <c r="LN1410" s="70"/>
      <c r="LO1410" s="70"/>
      <c r="LP1410" s="70"/>
      <c r="LQ1410" s="70"/>
      <c r="LR1410" s="70"/>
      <c r="LS1410" s="70"/>
      <c r="LT1410" s="70"/>
      <c r="LU1410" s="70"/>
      <c r="LV1410" s="70"/>
      <c r="LW1410" s="70"/>
      <c r="LX1410" s="70"/>
      <c r="LY1410" s="70"/>
      <c r="LZ1410" s="70"/>
      <c r="MA1410" s="70"/>
      <c r="MB1410" s="70"/>
      <c r="MC1410" s="70"/>
      <c r="MD1410" s="70"/>
      <c r="ME1410" s="70"/>
      <c r="MF1410" s="70"/>
      <c r="MG1410" s="70"/>
      <c r="MH1410" s="70"/>
      <c r="MI1410" s="70"/>
      <c r="MJ1410" s="70"/>
      <c r="MK1410" s="70"/>
      <c r="ML1410" s="70"/>
      <c r="MM1410" s="70"/>
      <c r="MN1410" s="70"/>
      <c r="MO1410" s="70"/>
      <c r="MP1410" s="70"/>
      <c r="MQ1410" s="70"/>
      <c r="MR1410" s="70"/>
      <c r="MS1410" s="70"/>
      <c r="MT1410" s="70"/>
      <c r="MU1410" s="70"/>
      <c r="MV1410" s="70"/>
      <c r="MW1410" s="70"/>
      <c r="MX1410" s="70"/>
      <c r="MY1410" s="70"/>
      <c r="MZ1410" s="70"/>
      <c r="NA1410" s="70"/>
      <c r="NB1410" s="70"/>
      <c r="NC1410" s="70"/>
      <c r="ND1410" s="70"/>
      <c r="NE1410" s="70"/>
      <c r="NF1410" s="70"/>
      <c r="NG1410" s="70"/>
      <c r="NH1410" s="70"/>
      <c r="NI1410" s="70"/>
      <c r="NJ1410" s="70"/>
      <c r="NK1410" s="70"/>
      <c r="NL1410" s="70"/>
      <c r="NM1410" s="70"/>
      <c r="NN1410" s="70"/>
      <c r="NO1410" s="70"/>
      <c r="NP1410" s="70"/>
      <c r="NQ1410" s="70"/>
      <c r="NR1410" s="70"/>
      <c r="NS1410" s="70"/>
      <c r="NT1410" s="70"/>
      <c r="NU1410" s="70"/>
      <c r="NV1410" s="70"/>
      <c r="NW1410" s="70"/>
      <c r="NX1410" s="70"/>
      <c r="NY1410" s="70"/>
      <c r="NZ1410" s="70"/>
      <c r="OA1410" s="70"/>
      <c r="OB1410" s="70"/>
      <c r="OC1410" s="70"/>
      <c r="OD1410" s="70"/>
      <c r="OE1410" s="70"/>
      <c r="OF1410" s="70"/>
      <c r="OG1410" s="70"/>
      <c r="OH1410" s="70"/>
      <c r="OI1410" s="70"/>
      <c r="OJ1410" s="70"/>
      <c r="OK1410" s="70"/>
      <c r="OL1410" s="70"/>
      <c r="OM1410" s="70"/>
      <c r="ON1410" s="70"/>
      <c r="OO1410" s="70"/>
      <c r="OP1410" s="70"/>
      <c r="OQ1410" s="70"/>
      <c r="OR1410" s="70"/>
      <c r="OS1410" s="70"/>
      <c r="OT1410" s="70"/>
      <c r="OU1410" s="70"/>
      <c r="OV1410" s="70"/>
      <c r="OW1410" s="70"/>
      <c r="OX1410" s="70"/>
      <c r="OY1410" s="70"/>
      <c r="OZ1410" s="70"/>
      <c r="PA1410" s="70"/>
      <c r="PB1410" s="70"/>
      <c r="PC1410" s="70"/>
      <c r="PD1410" s="70"/>
      <c r="PE1410" s="70"/>
      <c r="PF1410" s="70"/>
      <c r="PG1410" s="70"/>
      <c r="PH1410" s="70"/>
      <c r="PI1410" s="70"/>
      <c r="PJ1410" s="70"/>
      <c r="PK1410" s="70"/>
      <c r="PL1410" s="70"/>
      <c r="PM1410" s="70"/>
      <c r="PN1410" s="70"/>
      <c r="PO1410" s="70"/>
      <c r="PP1410" s="70"/>
      <c r="PQ1410" s="70"/>
      <c r="PR1410" s="70"/>
      <c r="PS1410" s="70"/>
      <c r="PT1410" s="70"/>
      <c r="PU1410" s="70"/>
      <c r="PV1410" s="70"/>
      <c r="PW1410" s="70"/>
      <c r="PX1410" s="70"/>
      <c r="PY1410" s="70"/>
      <c r="PZ1410" s="70"/>
      <c r="QA1410" s="70"/>
      <c r="QB1410" s="70"/>
      <c r="QC1410" s="70"/>
      <c r="QD1410" s="70"/>
      <c r="QE1410" s="70"/>
      <c r="QF1410" s="70"/>
      <c r="QG1410" s="70"/>
      <c r="QH1410" s="70"/>
      <c r="QI1410" s="70"/>
      <c r="QJ1410" s="70"/>
      <c r="QK1410" s="70"/>
      <c r="QL1410" s="70"/>
      <c r="QM1410" s="70"/>
      <c r="QN1410" s="70"/>
      <c r="QO1410" s="70"/>
      <c r="QP1410" s="70"/>
      <c r="QQ1410" s="70"/>
      <c r="QR1410" s="70"/>
      <c r="QS1410" s="70"/>
      <c r="QT1410" s="70"/>
      <c r="QU1410" s="70"/>
      <c r="QV1410" s="70"/>
      <c r="QW1410" s="70"/>
      <c r="QX1410" s="70"/>
      <c r="QY1410" s="70"/>
      <c r="QZ1410" s="70"/>
      <c r="RA1410" s="70"/>
      <c r="RB1410" s="70"/>
      <c r="RC1410" s="70"/>
      <c r="RD1410" s="70"/>
      <c r="RE1410" s="70"/>
      <c r="RF1410" s="70"/>
      <c r="RG1410" s="70"/>
      <c r="RH1410" s="70"/>
      <c r="RI1410" s="70"/>
      <c r="RJ1410" s="70"/>
      <c r="RK1410" s="70"/>
      <c r="RL1410" s="70"/>
      <c r="RM1410" s="70"/>
      <c r="RN1410" s="70"/>
      <c r="RO1410" s="70"/>
      <c r="RP1410" s="70"/>
      <c r="RQ1410" s="70"/>
      <c r="RR1410" s="70"/>
      <c r="RS1410" s="70"/>
      <c r="RT1410" s="70"/>
      <c r="RU1410" s="70"/>
      <c r="RV1410" s="70"/>
      <c r="RW1410" s="70"/>
      <c r="RX1410" s="70"/>
      <c r="RY1410" s="70"/>
      <c r="RZ1410" s="70"/>
      <c r="SA1410" s="70"/>
      <c r="SB1410" s="70"/>
      <c r="SC1410" s="70"/>
      <c r="SD1410" s="70"/>
      <c r="SE1410" s="70"/>
      <c r="SF1410" s="70"/>
      <c r="SG1410" s="70"/>
      <c r="SH1410" s="70"/>
      <c r="SI1410" s="70"/>
      <c r="SJ1410" s="70"/>
      <c r="SK1410" s="70"/>
      <c r="SL1410" s="70"/>
      <c r="SM1410" s="70"/>
      <c r="SN1410" s="70"/>
      <c r="SO1410" s="70"/>
      <c r="SP1410" s="70"/>
      <c r="SQ1410" s="70"/>
      <c r="SR1410" s="70"/>
      <c r="SS1410" s="70"/>
      <c r="ST1410" s="70"/>
      <c r="SU1410" s="70"/>
      <c r="SV1410" s="70"/>
      <c r="SW1410" s="70"/>
      <c r="SX1410" s="70"/>
      <c r="SY1410" s="70"/>
      <c r="SZ1410" s="70"/>
    </row>
    <row r="1411" spans="1:520" ht="16.5" customHeight="1" x14ac:dyDescent="0.2">
      <c r="A1411" s="20">
        <v>803</v>
      </c>
      <c r="B1411" s="20" t="s">
        <v>62</v>
      </c>
      <c r="C1411" s="20" t="s">
        <v>915</v>
      </c>
      <c r="D1411" s="20" t="s">
        <v>38</v>
      </c>
      <c r="E1411" s="20" t="s">
        <v>1345</v>
      </c>
      <c r="F1411" s="22" t="s">
        <v>971</v>
      </c>
      <c r="G1411" s="20" t="s">
        <v>84</v>
      </c>
      <c r="H1411" s="20" t="s">
        <v>35</v>
      </c>
      <c r="I1411" s="20" t="s">
        <v>81</v>
      </c>
      <c r="J1411" s="22" t="s">
        <v>915</v>
      </c>
      <c r="K1411" s="20"/>
      <c r="L1411" s="20"/>
      <c r="M1411" s="20"/>
      <c r="N1411" s="20"/>
      <c r="O1411" s="23"/>
      <c r="P1411" s="23">
        <v>1448700</v>
      </c>
      <c r="Q1411" s="24">
        <v>1</v>
      </c>
      <c r="R1411" s="25">
        <v>45748</v>
      </c>
      <c r="S1411" s="20" t="s">
        <v>83</v>
      </c>
      <c r="T1411" s="26">
        <f t="shared" si="23"/>
        <v>1448700</v>
      </c>
      <c r="U1411" s="27" t="s">
        <v>100</v>
      </c>
      <c r="V1411" s="27" t="s">
        <v>100</v>
      </c>
      <c r="W1411" s="70"/>
      <c r="X1411" s="70"/>
      <c r="Y1411" s="70"/>
      <c r="Z1411" s="70"/>
      <c r="AA1411" s="70"/>
      <c r="AB1411" s="70"/>
      <c r="AC1411" s="70"/>
      <c r="AD1411" s="70"/>
      <c r="AE1411" s="70"/>
      <c r="AF1411" s="70"/>
      <c r="AG1411" s="70"/>
      <c r="AH1411" s="70"/>
      <c r="AI1411" s="70"/>
      <c r="AJ1411" s="70"/>
      <c r="AK1411" s="70"/>
      <c r="AL1411" s="70"/>
      <c r="AM1411" s="70"/>
      <c r="AN1411" s="70"/>
      <c r="AO1411" s="70"/>
      <c r="AP1411" s="70"/>
      <c r="AQ1411" s="70"/>
      <c r="AR1411" s="70"/>
      <c r="AS1411" s="70"/>
      <c r="AT1411" s="70"/>
      <c r="AU1411" s="70"/>
      <c r="AV1411" s="70"/>
      <c r="AW1411" s="70"/>
      <c r="AX1411" s="70"/>
      <c r="AY1411" s="70"/>
      <c r="AZ1411" s="70"/>
      <c r="BA1411" s="70"/>
      <c r="BB1411" s="70"/>
      <c r="BC1411" s="70"/>
      <c r="BD1411" s="70"/>
      <c r="BE1411" s="70"/>
      <c r="BF1411" s="70"/>
      <c r="BG1411" s="70"/>
      <c r="BH1411" s="70"/>
      <c r="BI1411" s="70"/>
      <c r="BJ1411" s="70"/>
      <c r="BK1411" s="70"/>
      <c r="BL1411" s="70"/>
      <c r="BM1411" s="70"/>
      <c r="BN1411" s="70"/>
      <c r="BO1411" s="70"/>
      <c r="BP1411" s="70"/>
      <c r="BQ1411" s="70"/>
      <c r="BR1411" s="70"/>
      <c r="BS1411" s="70"/>
      <c r="BT1411" s="70"/>
      <c r="BU1411" s="70"/>
      <c r="BV1411" s="70"/>
      <c r="BW1411" s="70"/>
      <c r="BX1411" s="70"/>
      <c r="BY1411" s="70"/>
      <c r="BZ1411" s="70"/>
      <c r="CA1411" s="70"/>
      <c r="CB1411" s="70"/>
      <c r="CC1411" s="70"/>
      <c r="CD1411" s="70"/>
      <c r="CE1411" s="70"/>
      <c r="CF1411" s="70"/>
      <c r="CG1411" s="70"/>
      <c r="CH1411" s="70"/>
      <c r="CI1411" s="70"/>
      <c r="CJ1411" s="70"/>
      <c r="CK1411" s="70"/>
      <c r="CL1411" s="70"/>
      <c r="CM1411" s="70"/>
      <c r="CN1411" s="70"/>
      <c r="CO1411" s="70"/>
      <c r="CP1411" s="70"/>
      <c r="CQ1411" s="70"/>
      <c r="CR1411" s="70"/>
      <c r="CS1411" s="70"/>
      <c r="CT1411" s="70"/>
      <c r="CU1411" s="70"/>
      <c r="CV1411" s="70"/>
      <c r="CW1411" s="70"/>
      <c r="CX1411" s="70"/>
      <c r="CY1411" s="70"/>
      <c r="CZ1411" s="70"/>
      <c r="DA1411" s="70"/>
      <c r="DB1411" s="70"/>
      <c r="DC1411" s="70"/>
      <c r="DD1411" s="70"/>
      <c r="DE1411" s="70"/>
      <c r="DF1411" s="70"/>
      <c r="DG1411" s="70"/>
      <c r="DH1411" s="70"/>
      <c r="DI1411" s="70"/>
      <c r="DJ1411" s="70"/>
      <c r="DK1411" s="70"/>
      <c r="DL1411" s="70"/>
      <c r="DM1411" s="70"/>
      <c r="DN1411" s="70"/>
      <c r="DO1411" s="70"/>
      <c r="DP1411" s="70"/>
      <c r="DQ1411" s="70"/>
      <c r="DR1411" s="70"/>
      <c r="DS1411" s="70"/>
      <c r="DT1411" s="70"/>
      <c r="DU1411" s="70"/>
      <c r="DV1411" s="70"/>
      <c r="DW1411" s="70"/>
      <c r="DX1411" s="70"/>
      <c r="DY1411" s="70"/>
      <c r="DZ1411" s="70"/>
      <c r="EA1411" s="70"/>
      <c r="EB1411" s="70"/>
      <c r="EC1411" s="70"/>
      <c r="ED1411" s="70"/>
      <c r="EE1411" s="70"/>
      <c r="EF1411" s="70"/>
      <c r="EG1411" s="70"/>
      <c r="EH1411" s="70"/>
      <c r="EI1411" s="70"/>
      <c r="EJ1411" s="70"/>
      <c r="EK1411" s="70"/>
      <c r="EL1411" s="70"/>
      <c r="EM1411" s="70"/>
      <c r="EN1411" s="70"/>
      <c r="EO1411" s="70"/>
      <c r="EP1411" s="70"/>
      <c r="EQ1411" s="70"/>
      <c r="ER1411" s="70"/>
      <c r="ES1411" s="70"/>
      <c r="ET1411" s="70"/>
      <c r="EU1411" s="70"/>
      <c r="EV1411" s="70"/>
      <c r="EW1411" s="70"/>
      <c r="EX1411" s="70"/>
      <c r="EY1411" s="70"/>
      <c r="EZ1411" s="70"/>
      <c r="FA1411" s="70"/>
      <c r="FB1411" s="70"/>
      <c r="FC1411" s="70"/>
      <c r="FD1411" s="70"/>
      <c r="FE1411" s="70"/>
      <c r="FF1411" s="70"/>
      <c r="FG1411" s="70"/>
      <c r="FH1411" s="70"/>
      <c r="FI1411" s="70"/>
      <c r="FJ1411" s="70"/>
      <c r="FK1411" s="70"/>
      <c r="FL1411" s="70"/>
      <c r="FM1411" s="70"/>
      <c r="FN1411" s="70"/>
      <c r="FO1411" s="70"/>
      <c r="FP1411" s="70"/>
      <c r="FQ1411" s="70"/>
      <c r="FR1411" s="70"/>
      <c r="FS1411" s="70"/>
      <c r="FT1411" s="70"/>
      <c r="FU1411" s="70"/>
      <c r="FV1411" s="70"/>
      <c r="FW1411" s="70"/>
      <c r="FX1411" s="70"/>
      <c r="FY1411" s="70"/>
      <c r="FZ1411" s="70"/>
      <c r="GA1411" s="70"/>
      <c r="GB1411" s="70"/>
      <c r="GC1411" s="70"/>
      <c r="GD1411" s="70"/>
      <c r="GE1411" s="70"/>
      <c r="GF1411" s="70"/>
      <c r="GG1411" s="70"/>
      <c r="GH1411" s="70"/>
      <c r="GI1411" s="70"/>
      <c r="GJ1411" s="70"/>
      <c r="GK1411" s="70"/>
      <c r="GL1411" s="70"/>
      <c r="GM1411" s="70"/>
      <c r="GN1411" s="70"/>
      <c r="GO1411" s="70"/>
      <c r="GP1411" s="70"/>
      <c r="GQ1411" s="70"/>
      <c r="GR1411" s="70"/>
      <c r="GS1411" s="70"/>
      <c r="GT1411" s="70"/>
      <c r="GU1411" s="70"/>
      <c r="GV1411" s="70"/>
      <c r="GW1411" s="70"/>
      <c r="GX1411" s="70"/>
      <c r="GY1411" s="70"/>
      <c r="GZ1411" s="70"/>
      <c r="HA1411" s="70"/>
      <c r="HB1411" s="70"/>
      <c r="HC1411" s="70"/>
      <c r="HD1411" s="70"/>
      <c r="HE1411" s="70"/>
      <c r="HF1411" s="70"/>
      <c r="HG1411" s="70"/>
      <c r="HH1411" s="70"/>
      <c r="HI1411" s="70"/>
      <c r="HJ1411" s="70"/>
      <c r="HK1411" s="70"/>
      <c r="HL1411" s="70"/>
      <c r="HM1411" s="70"/>
      <c r="HN1411" s="70"/>
      <c r="HO1411" s="70"/>
      <c r="HP1411" s="70"/>
      <c r="HQ1411" s="70"/>
      <c r="HR1411" s="70"/>
      <c r="HS1411" s="70"/>
      <c r="HT1411" s="70"/>
      <c r="HU1411" s="70"/>
      <c r="HV1411" s="70"/>
      <c r="HW1411" s="70"/>
      <c r="HX1411" s="70"/>
      <c r="HY1411" s="70"/>
      <c r="HZ1411" s="70"/>
      <c r="IA1411" s="70"/>
      <c r="IB1411" s="70"/>
      <c r="IC1411" s="70"/>
      <c r="ID1411" s="70"/>
      <c r="IE1411" s="70"/>
      <c r="IF1411" s="70"/>
      <c r="IG1411" s="70"/>
      <c r="IH1411" s="70"/>
      <c r="II1411" s="70"/>
      <c r="IJ1411" s="70"/>
      <c r="IK1411" s="70"/>
      <c r="IL1411" s="70"/>
      <c r="IM1411" s="70"/>
      <c r="IN1411" s="70"/>
      <c r="IO1411" s="70"/>
      <c r="IP1411" s="70"/>
      <c r="IQ1411" s="70"/>
      <c r="IR1411" s="70"/>
      <c r="IS1411" s="70"/>
      <c r="IT1411" s="70"/>
      <c r="IU1411" s="70"/>
      <c r="IV1411" s="70"/>
      <c r="IW1411" s="70"/>
      <c r="IX1411" s="70"/>
      <c r="IY1411" s="70"/>
      <c r="IZ1411" s="70"/>
      <c r="JA1411" s="70"/>
      <c r="JB1411" s="70"/>
      <c r="JC1411" s="70"/>
      <c r="JD1411" s="70"/>
      <c r="JE1411" s="70"/>
      <c r="JF1411" s="70"/>
      <c r="JG1411" s="70"/>
      <c r="JH1411" s="70"/>
      <c r="JI1411" s="70"/>
      <c r="JJ1411" s="70"/>
      <c r="JK1411" s="70"/>
      <c r="JL1411" s="70"/>
      <c r="JM1411" s="70"/>
      <c r="JN1411" s="70"/>
      <c r="JO1411" s="70"/>
      <c r="JP1411" s="70"/>
      <c r="JQ1411" s="70"/>
      <c r="JR1411" s="70"/>
      <c r="JS1411" s="70"/>
      <c r="JT1411" s="70"/>
      <c r="JU1411" s="70"/>
      <c r="JV1411" s="70"/>
      <c r="JW1411" s="70"/>
      <c r="JX1411" s="70"/>
      <c r="JY1411" s="70"/>
      <c r="JZ1411" s="70"/>
      <c r="KA1411" s="70"/>
      <c r="KB1411" s="70"/>
      <c r="KC1411" s="70"/>
      <c r="KD1411" s="70"/>
      <c r="KE1411" s="70"/>
      <c r="KF1411" s="70"/>
      <c r="KG1411" s="70"/>
      <c r="KH1411" s="70"/>
      <c r="KI1411" s="70"/>
      <c r="KJ1411" s="70"/>
      <c r="KK1411" s="70"/>
      <c r="KL1411" s="70"/>
      <c r="KM1411" s="70"/>
      <c r="KN1411" s="70"/>
      <c r="KO1411" s="70"/>
      <c r="KP1411" s="70"/>
      <c r="KQ1411" s="70"/>
      <c r="KR1411" s="70"/>
      <c r="KS1411" s="70"/>
      <c r="KT1411" s="70"/>
      <c r="KU1411" s="70"/>
      <c r="KV1411" s="70"/>
      <c r="KW1411" s="70"/>
      <c r="KX1411" s="70"/>
      <c r="KY1411" s="70"/>
      <c r="KZ1411" s="70"/>
      <c r="LA1411" s="70"/>
      <c r="LB1411" s="70"/>
      <c r="LC1411" s="70"/>
      <c r="LD1411" s="70"/>
      <c r="LE1411" s="70"/>
      <c r="LF1411" s="70"/>
      <c r="LG1411" s="70"/>
      <c r="LH1411" s="70"/>
      <c r="LI1411" s="70"/>
      <c r="LJ1411" s="70"/>
      <c r="LK1411" s="70"/>
      <c r="LL1411" s="70"/>
      <c r="LM1411" s="70"/>
      <c r="LN1411" s="70"/>
      <c r="LO1411" s="70"/>
      <c r="LP1411" s="70"/>
      <c r="LQ1411" s="70"/>
      <c r="LR1411" s="70"/>
      <c r="LS1411" s="70"/>
      <c r="LT1411" s="70"/>
      <c r="LU1411" s="70"/>
      <c r="LV1411" s="70"/>
      <c r="LW1411" s="70"/>
      <c r="LX1411" s="70"/>
      <c r="LY1411" s="70"/>
      <c r="LZ1411" s="70"/>
      <c r="MA1411" s="70"/>
      <c r="MB1411" s="70"/>
      <c r="MC1411" s="70"/>
      <c r="MD1411" s="70"/>
      <c r="ME1411" s="70"/>
      <c r="MF1411" s="70"/>
      <c r="MG1411" s="70"/>
      <c r="MH1411" s="70"/>
      <c r="MI1411" s="70"/>
      <c r="MJ1411" s="70"/>
      <c r="MK1411" s="70"/>
      <c r="ML1411" s="70"/>
      <c r="MM1411" s="70"/>
      <c r="MN1411" s="70"/>
      <c r="MO1411" s="70"/>
      <c r="MP1411" s="70"/>
      <c r="MQ1411" s="70"/>
      <c r="MR1411" s="70"/>
      <c r="MS1411" s="70"/>
      <c r="MT1411" s="70"/>
      <c r="MU1411" s="70"/>
      <c r="MV1411" s="70"/>
      <c r="MW1411" s="70"/>
      <c r="MX1411" s="70"/>
      <c r="MY1411" s="70"/>
      <c r="MZ1411" s="70"/>
      <c r="NA1411" s="70"/>
      <c r="NB1411" s="70"/>
      <c r="NC1411" s="70"/>
      <c r="ND1411" s="70"/>
      <c r="NE1411" s="70"/>
      <c r="NF1411" s="70"/>
      <c r="NG1411" s="70"/>
      <c r="NH1411" s="70"/>
      <c r="NI1411" s="70"/>
      <c r="NJ1411" s="70"/>
      <c r="NK1411" s="70"/>
      <c r="NL1411" s="70"/>
      <c r="NM1411" s="70"/>
      <c r="NN1411" s="70"/>
      <c r="NO1411" s="70"/>
      <c r="NP1411" s="70"/>
      <c r="NQ1411" s="70"/>
      <c r="NR1411" s="70"/>
      <c r="NS1411" s="70"/>
      <c r="NT1411" s="70"/>
      <c r="NU1411" s="70"/>
      <c r="NV1411" s="70"/>
      <c r="NW1411" s="70"/>
      <c r="NX1411" s="70"/>
      <c r="NY1411" s="70"/>
      <c r="NZ1411" s="70"/>
      <c r="OA1411" s="70"/>
      <c r="OB1411" s="70"/>
      <c r="OC1411" s="70"/>
      <c r="OD1411" s="70"/>
      <c r="OE1411" s="70"/>
      <c r="OF1411" s="70"/>
      <c r="OG1411" s="70"/>
      <c r="OH1411" s="70"/>
      <c r="OI1411" s="70"/>
      <c r="OJ1411" s="70"/>
      <c r="OK1411" s="70"/>
      <c r="OL1411" s="70"/>
      <c r="OM1411" s="70"/>
      <c r="ON1411" s="70"/>
      <c r="OO1411" s="70"/>
      <c r="OP1411" s="70"/>
      <c r="OQ1411" s="70"/>
      <c r="OR1411" s="70"/>
      <c r="OS1411" s="70"/>
      <c r="OT1411" s="70"/>
      <c r="OU1411" s="70"/>
      <c r="OV1411" s="70"/>
      <c r="OW1411" s="70"/>
      <c r="OX1411" s="70"/>
      <c r="OY1411" s="70"/>
      <c r="OZ1411" s="70"/>
      <c r="PA1411" s="70"/>
      <c r="PB1411" s="70"/>
      <c r="PC1411" s="70"/>
      <c r="PD1411" s="70"/>
      <c r="PE1411" s="70"/>
      <c r="PF1411" s="70"/>
      <c r="PG1411" s="70"/>
      <c r="PH1411" s="70"/>
      <c r="PI1411" s="70"/>
      <c r="PJ1411" s="70"/>
      <c r="PK1411" s="70"/>
      <c r="PL1411" s="70"/>
      <c r="PM1411" s="70"/>
      <c r="PN1411" s="70"/>
      <c r="PO1411" s="70"/>
      <c r="PP1411" s="70"/>
      <c r="PQ1411" s="70"/>
      <c r="PR1411" s="70"/>
      <c r="PS1411" s="70"/>
      <c r="PT1411" s="70"/>
      <c r="PU1411" s="70"/>
      <c r="PV1411" s="70"/>
      <c r="PW1411" s="70"/>
      <c r="PX1411" s="70"/>
      <c r="PY1411" s="70"/>
      <c r="PZ1411" s="70"/>
      <c r="QA1411" s="70"/>
      <c r="QB1411" s="70"/>
      <c r="QC1411" s="70"/>
      <c r="QD1411" s="70"/>
      <c r="QE1411" s="70"/>
      <c r="QF1411" s="70"/>
      <c r="QG1411" s="70"/>
      <c r="QH1411" s="70"/>
      <c r="QI1411" s="70"/>
      <c r="QJ1411" s="70"/>
      <c r="QK1411" s="70"/>
      <c r="QL1411" s="70"/>
      <c r="QM1411" s="70"/>
      <c r="QN1411" s="70"/>
      <c r="QO1411" s="70"/>
      <c r="QP1411" s="70"/>
      <c r="QQ1411" s="70"/>
      <c r="QR1411" s="70"/>
      <c r="QS1411" s="70"/>
      <c r="QT1411" s="70"/>
      <c r="QU1411" s="70"/>
      <c r="QV1411" s="70"/>
      <c r="QW1411" s="70"/>
      <c r="QX1411" s="70"/>
      <c r="QY1411" s="70"/>
      <c r="QZ1411" s="70"/>
      <c r="RA1411" s="70"/>
      <c r="RB1411" s="70"/>
      <c r="RC1411" s="70"/>
      <c r="RD1411" s="70"/>
      <c r="RE1411" s="70"/>
      <c r="RF1411" s="70"/>
      <c r="RG1411" s="70"/>
      <c r="RH1411" s="70"/>
      <c r="RI1411" s="70"/>
      <c r="RJ1411" s="70"/>
      <c r="RK1411" s="70"/>
      <c r="RL1411" s="70"/>
      <c r="RM1411" s="70"/>
      <c r="RN1411" s="70"/>
      <c r="RO1411" s="70"/>
      <c r="RP1411" s="70"/>
      <c r="RQ1411" s="70"/>
      <c r="RR1411" s="70"/>
      <c r="RS1411" s="70"/>
      <c r="RT1411" s="70"/>
      <c r="RU1411" s="70"/>
      <c r="RV1411" s="70"/>
      <c r="RW1411" s="70"/>
      <c r="RX1411" s="70"/>
      <c r="RY1411" s="70"/>
      <c r="RZ1411" s="70"/>
      <c r="SA1411" s="70"/>
      <c r="SB1411" s="70"/>
      <c r="SC1411" s="70"/>
      <c r="SD1411" s="70"/>
      <c r="SE1411" s="70"/>
      <c r="SF1411" s="70"/>
      <c r="SG1411" s="70"/>
      <c r="SH1411" s="70"/>
      <c r="SI1411" s="70"/>
      <c r="SJ1411" s="70"/>
      <c r="SK1411" s="70"/>
      <c r="SL1411" s="70"/>
      <c r="SM1411" s="70"/>
      <c r="SN1411" s="70"/>
      <c r="SO1411" s="70"/>
      <c r="SP1411" s="70"/>
      <c r="SQ1411" s="70"/>
      <c r="SR1411" s="70"/>
      <c r="SS1411" s="70"/>
      <c r="ST1411" s="70"/>
      <c r="SU1411" s="70"/>
      <c r="SV1411" s="70"/>
      <c r="SW1411" s="70"/>
      <c r="SX1411" s="70"/>
      <c r="SY1411" s="70"/>
      <c r="SZ1411" s="70"/>
    </row>
    <row r="1412" spans="1:520" ht="16.5" customHeight="1" x14ac:dyDescent="0.2">
      <c r="A1412" s="20">
        <v>804</v>
      </c>
      <c r="B1412" s="20" t="s">
        <v>62</v>
      </c>
      <c r="C1412" s="20" t="s">
        <v>915</v>
      </c>
      <c r="D1412" s="20" t="s">
        <v>38</v>
      </c>
      <c r="E1412" s="20" t="s">
        <v>1345</v>
      </c>
      <c r="F1412" s="22" t="s">
        <v>971</v>
      </c>
      <c r="G1412" s="20" t="s">
        <v>84</v>
      </c>
      <c r="H1412" s="20" t="s">
        <v>35</v>
      </c>
      <c r="I1412" s="20" t="s">
        <v>81</v>
      </c>
      <c r="J1412" s="22" t="s">
        <v>915</v>
      </c>
      <c r="K1412" s="20"/>
      <c r="L1412" s="20"/>
      <c r="M1412" s="20"/>
      <c r="N1412" s="20"/>
      <c r="O1412" s="23"/>
      <c r="P1412" s="23">
        <v>1448700</v>
      </c>
      <c r="Q1412" s="24">
        <v>1</v>
      </c>
      <c r="R1412" s="25">
        <v>45778</v>
      </c>
      <c r="S1412" s="20" t="s">
        <v>83</v>
      </c>
      <c r="T1412" s="26">
        <f t="shared" ref="T1412:T1479" si="24">((P1412*1)+O1412)*Q1412</f>
        <v>1448700</v>
      </c>
      <c r="U1412" s="27" t="s">
        <v>100</v>
      </c>
      <c r="V1412" s="27" t="s">
        <v>100</v>
      </c>
      <c r="W1412" s="70"/>
      <c r="X1412" s="70"/>
      <c r="Y1412" s="70"/>
      <c r="Z1412" s="70"/>
      <c r="AA1412" s="70"/>
      <c r="AB1412" s="70"/>
      <c r="AC1412" s="70"/>
      <c r="AD1412" s="70"/>
      <c r="AE1412" s="70"/>
      <c r="AF1412" s="70"/>
      <c r="AG1412" s="70"/>
      <c r="AH1412" s="70"/>
      <c r="AI1412" s="70"/>
      <c r="AJ1412" s="70"/>
      <c r="AK1412" s="70"/>
      <c r="AL1412" s="70"/>
      <c r="AM1412" s="70"/>
      <c r="AN1412" s="70"/>
      <c r="AO1412" s="70"/>
      <c r="AP1412" s="70"/>
      <c r="AQ1412" s="70"/>
      <c r="AR1412" s="70"/>
      <c r="AS1412" s="70"/>
      <c r="AT1412" s="70"/>
      <c r="AU1412" s="70"/>
      <c r="AV1412" s="70"/>
      <c r="AW1412" s="70"/>
      <c r="AX1412" s="70"/>
      <c r="AY1412" s="70"/>
      <c r="AZ1412" s="70"/>
      <c r="BA1412" s="70"/>
      <c r="BB1412" s="70"/>
      <c r="BC1412" s="70"/>
      <c r="BD1412" s="70"/>
      <c r="BE1412" s="70"/>
      <c r="BF1412" s="70"/>
      <c r="BG1412" s="70"/>
      <c r="BH1412" s="70"/>
      <c r="BI1412" s="70"/>
      <c r="BJ1412" s="70"/>
      <c r="BK1412" s="70"/>
      <c r="BL1412" s="70"/>
      <c r="BM1412" s="70"/>
      <c r="BN1412" s="70"/>
      <c r="BO1412" s="70"/>
      <c r="BP1412" s="70"/>
      <c r="BQ1412" s="70"/>
      <c r="BR1412" s="70"/>
      <c r="BS1412" s="70"/>
      <c r="BT1412" s="70"/>
      <c r="BU1412" s="70"/>
      <c r="BV1412" s="70"/>
      <c r="BW1412" s="70"/>
      <c r="BX1412" s="70"/>
      <c r="BY1412" s="70"/>
      <c r="BZ1412" s="70"/>
      <c r="CA1412" s="70"/>
      <c r="CB1412" s="70"/>
      <c r="CC1412" s="70"/>
      <c r="CD1412" s="70"/>
      <c r="CE1412" s="70"/>
      <c r="CF1412" s="70"/>
      <c r="CG1412" s="70"/>
      <c r="CH1412" s="70"/>
      <c r="CI1412" s="70"/>
      <c r="CJ1412" s="70"/>
      <c r="CK1412" s="70"/>
      <c r="CL1412" s="70"/>
      <c r="CM1412" s="70"/>
      <c r="CN1412" s="70"/>
      <c r="CO1412" s="70"/>
      <c r="CP1412" s="70"/>
      <c r="CQ1412" s="70"/>
      <c r="CR1412" s="70"/>
      <c r="CS1412" s="70"/>
      <c r="CT1412" s="70"/>
      <c r="CU1412" s="70"/>
      <c r="CV1412" s="70"/>
      <c r="CW1412" s="70"/>
      <c r="CX1412" s="70"/>
      <c r="CY1412" s="70"/>
      <c r="CZ1412" s="70"/>
      <c r="DA1412" s="70"/>
      <c r="DB1412" s="70"/>
      <c r="DC1412" s="70"/>
      <c r="DD1412" s="70"/>
      <c r="DE1412" s="70"/>
      <c r="DF1412" s="70"/>
      <c r="DG1412" s="70"/>
      <c r="DH1412" s="70"/>
      <c r="DI1412" s="70"/>
      <c r="DJ1412" s="70"/>
      <c r="DK1412" s="70"/>
      <c r="DL1412" s="70"/>
      <c r="DM1412" s="70"/>
      <c r="DN1412" s="70"/>
      <c r="DO1412" s="70"/>
      <c r="DP1412" s="70"/>
      <c r="DQ1412" s="70"/>
      <c r="DR1412" s="70"/>
      <c r="DS1412" s="70"/>
      <c r="DT1412" s="70"/>
      <c r="DU1412" s="70"/>
      <c r="DV1412" s="70"/>
      <c r="DW1412" s="70"/>
      <c r="DX1412" s="70"/>
      <c r="DY1412" s="70"/>
      <c r="DZ1412" s="70"/>
      <c r="EA1412" s="70"/>
      <c r="EB1412" s="70"/>
      <c r="EC1412" s="70"/>
      <c r="ED1412" s="70"/>
      <c r="EE1412" s="70"/>
      <c r="EF1412" s="70"/>
      <c r="EG1412" s="70"/>
      <c r="EH1412" s="70"/>
      <c r="EI1412" s="70"/>
      <c r="EJ1412" s="70"/>
      <c r="EK1412" s="70"/>
      <c r="EL1412" s="70"/>
      <c r="EM1412" s="70"/>
      <c r="EN1412" s="70"/>
      <c r="EO1412" s="70"/>
      <c r="EP1412" s="70"/>
      <c r="EQ1412" s="70"/>
      <c r="ER1412" s="70"/>
      <c r="ES1412" s="70"/>
      <c r="ET1412" s="70"/>
      <c r="EU1412" s="70"/>
      <c r="EV1412" s="70"/>
      <c r="EW1412" s="70"/>
      <c r="EX1412" s="70"/>
      <c r="EY1412" s="70"/>
      <c r="EZ1412" s="70"/>
      <c r="FA1412" s="70"/>
      <c r="FB1412" s="70"/>
      <c r="FC1412" s="70"/>
      <c r="FD1412" s="70"/>
      <c r="FE1412" s="70"/>
      <c r="FF1412" s="70"/>
      <c r="FG1412" s="70"/>
      <c r="FH1412" s="70"/>
      <c r="FI1412" s="70"/>
      <c r="FJ1412" s="70"/>
      <c r="FK1412" s="70"/>
      <c r="FL1412" s="70"/>
      <c r="FM1412" s="70"/>
      <c r="FN1412" s="70"/>
      <c r="FO1412" s="70"/>
      <c r="FP1412" s="70"/>
      <c r="FQ1412" s="70"/>
      <c r="FR1412" s="70"/>
      <c r="FS1412" s="70"/>
      <c r="FT1412" s="70"/>
      <c r="FU1412" s="70"/>
      <c r="FV1412" s="70"/>
      <c r="FW1412" s="70"/>
      <c r="FX1412" s="70"/>
      <c r="FY1412" s="70"/>
      <c r="FZ1412" s="70"/>
      <c r="GA1412" s="70"/>
      <c r="GB1412" s="70"/>
      <c r="GC1412" s="70"/>
      <c r="GD1412" s="70"/>
      <c r="GE1412" s="70"/>
      <c r="GF1412" s="70"/>
      <c r="GG1412" s="70"/>
      <c r="GH1412" s="70"/>
      <c r="GI1412" s="70"/>
      <c r="GJ1412" s="70"/>
      <c r="GK1412" s="70"/>
      <c r="GL1412" s="70"/>
      <c r="GM1412" s="70"/>
      <c r="GN1412" s="70"/>
      <c r="GO1412" s="70"/>
      <c r="GP1412" s="70"/>
      <c r="GQ1412" s="70"/>
      <c r="GR1412" s="70"/>
      <c r="GS1412" s="70"/>
      <c r="GT1412" s="70"/>
      <c r="GU1412" s="70"/>
      <c r="GV1412" s="70"/>
      <c r="GW1412" s="70"/>
      <c r="GX1412" s="70"/>
      <c r="GY1412" s="70"/>
      <c r="GZ1412" s="70"/>
      <c r="HA1412" s="70"/>
      <c r="HB1412" s="70"/>
      <c r="HC1412" s="70"/>
      <c r="HD1412" s="70"/>
      <c r="HE1412" s="70"/>
      <c r="HF1412" s="70"/>
      <c r="HG1412" s="70"/>
      <c r="HH1412" s="70"/>
      <c r="HI1412" s="70"/>
      <c r="HJ1412" s="70"/>
      <c r="HK1412" s="70"/>
      <c r="HL1412" s="70"/>
      <c r="HM1412" s="70"/>
      <c r="HN1412" s="70"/>
      <c r="HO1412" s="70"/>
      <c r="HP1412" s="70"/>
      <c r="HQ1412" s="70"/>
      <c r="HR1412" s="70"/>
      <c r="HS1412" s="70"/>
      <c r="HT1412" s="70"/>
      <c r="HU1412" s="70"/>
      <c r="HV1412" s="70"/>
      <c r="HW1412" s="70"/>
      <c r="HX1412" s="70"/>
      <c r="HY1412" s="70"/>
      <c r="HZ1412" s="70"/>
      <c r="IA1412" s="70"/>
      <c r="IB1412" s="70"/>
      <c r="IC1412" s="70"/>
      <c r="ID1412" s="70"/>
      <c r="IE1412" s="70"/>
      <c r="IF1412" s="70"/>
      <c r="IG1412" s="70"/>
      <c r="IH1412" s="70"/>
      <c r="II1412" s="70"/>
      <c r="IJ1412" s="70"/>
      <c r="IK1412" s="70"/>
      <c r="IL1412" s="70"/>
      <c r="IM1412" s="70"/>
      <c r="IN1412" s="70"/>
      <c r="IO1412" s="70"/>
      <c r="IP1412" s="70"/>
      <c r="IQ1412" s="70"/>
      <c r="IR1412" s="70"/>
      <c r="IS1412" s="70"/>
      <c r="IT1412" s="70"/>
      <c r="IU1412" s="70"/>
      <c r="IV1412" s="70"/>
      <c r="IW1412" s="70"/>
      <c r="IX1412" s="70"/>
      <c r="IY1412" s="70"/>
      <c r="IZ1412" s="70"/>
      <c r="JA1412" s="70"/>
      <c r="JB1412" s="70"/>
      <c r="JC1412" s="70"/>
      <c r="JD1412" s="70"/>
      <c r="JE1412" s="70"/>
      <c r="JF1412" s="70"/>
      <c r="JG1412" s="70"/>
      <c r="JH1412" s="70"/>
      <c r="JI1412" s="70"/>
      <c r="JJ1412" s="70"/>
      <c r="JK1412" s="70"/>
      <c r="JL1412" s="70"/>
      <c r="JM1412" s="70"/>
      <c r="JN1412" s="70"/>
      <c r="JO1412" s="70"/>
      <c r="JP1412" s="70"/>
      <c r="JQ1412" s="70"/>
      <c r="JR1412" s="70"/>
      <c r="JS1412" s="70"/>
      <c r="JT1412" s="70"/>
      <c r="JU1412" s="70"/>
      <c r="JV1412" s="70"/>
      <c r="JW1412" s="70"/>
      <c r="JX1412" s="70"/>
      <c r="JY1412" s="70"/>
      <c r="JZ1412" s="70"/>
      <c r="KA1412" s="70"/>
      <c r="KB1412" s="70"/>
      <c r="KC1412" s="70"/>
      <c r="KD1412" s="70"/>
      <c r="KE1412" s="70"/>
      <c r="KF1412" s="70"/>
      <c r="KG1412" s="70"/>
      <c r="KH1412" s="70"/>
      <c r="KI1412" s="70"/>
      <c r="KJ1412" s="70"/>
      <c r="KK1412" s="70"/>
      <c r="KL1412" s="70"/>
      <c r="KM1412" s="70"/>
      <c r="KN1412" s="70"/>
      <c r="KO1412" s="70"/>
      <c r="KP1412" s="70"/>
      <c r="KQ1412" s="70"/>
      <c r="KR1412" s="70"/>
      <c r="KS1412" s="70"/>
      <c r="KT1412" s="70"/>
      <c r="KU1412" s="70"/>
      <c r="KV1412" s="70"/>
      <c r="KW1412" s="70"/>
      <c r="KX1412" s="70"/>
      <c r="KY1412" s="70"/>
      <c r="KZ1412" s="70"/>
      <c r="LA1412" s="70"/>
      <c r="LB1412" s="70"/>
      <c r="LC1412" s="70"/>
      <c r="LD1412" s="70"/>
      <c r="LE1412" s="70"/>
      <c r="LF1412" s="70"/>
      <c r="LG1412" s="70"/>
      <c r="LH1412" s="70"/>
      <c r="LI1412" s="70"/>
      <c r="LJ1412" s="70"/>
      <c r="LK1412" s="70"/>
      <c r="LL1412" s="70"/>
      <c r="LM1412" s="70"/>
      <c r="LN1412" s="70"/>
      <c r="LO1412" s="70"/>
      <c r="LP1412" s="70"/>
      <c r="LQ1412" s="70"/>
      <c r="LR1412" s="70"/>
      <c r="LS1412" s="70"/>
      <c r="LT1412" s="70"/>
      <c r="LU1412" s="70"/>
      <c r="LV1412" s="70"/>
      <c r="LW1412" s="70"/>
      <c r="LX1412" s="70"/>
      <c r="LY1412" s="70"/>
      <c r="LZ1412" s="70"/>
      <c r="MA1412" s="70"/>
      <c r="MB1412" s="70"/>
      <c r="MC1412" s="70"/>
      <c r="MD1412" s="70"/>
      <c r="ME1412" s="70"/>
      <c r="MF1412" s="70"/>
      <c r="MG1412" s="70"/>
      <c r="MH1412" s="70"/>
      <c r="MI1412" s="70"/>
      <c r="MJ1412" s="70"/>
      <c r="MK1412" s="70"/>
      <c r="ML1412" s="70"/>
      <c r="MM1412" s="70"/>
      <c r="MN1412" s="70"/>
      <c r="MO1412" s="70"/>
      <c r="MP1412" s="70"/>
      <c r="MQ1412" s="70"/>
      <c r="MR1412" s="70"/>
      <c r="MS1412" s="70"/>
      <c r="MT1412" s="70"/>
      <c r="MU1412" s="70"/>
      <c r="MV1412" s="70"/>
      <c r="MW1412" s="70"/>
      <c r="MX1412" s="70"/>
      <c r="MY1412" s="70"/>
      <c r="MZ1412" s="70"/>
      <c r="NA1412" s="70"/>
      <c r="NB1412" s="70"/>
      <c r="NC1412" s="70"/>
      <c r="ND1412" s="70"/>
      <c r="NE1412" s="70"/>
      <c r="NF1412" s="70"/>
      <c r="NG1412" s="70"/>
      <c r="NH1412" s="70"/>
      <c r="NI1412" s="70"/>
      <c r="NJ1412" s="70"/>
      <c r="NK1412" s="70"/>
      <c r="NL1412" s="70"/>
      <c r="NM1412" s="70"/>
      <c r="NN1412" s="70"/>
      <c r="NO1412" s="70"/>
      <c r="NP1412" s="70"/>
      <c r="NQ1412" s="70"/>
      <c r="NR1412" s="70"/>
      <c r="NS1412" s="70"/>
      <c r="NT1412" s="70"/>
      <c r="NU1412" s="70"/>
      <c r="NV1412" s="70"/>
      <c r="NW1412" s="70"/>
      <c r="NX1412" s="70"/>
      <c r="NY1412" s="70"/>
      <c r="NZ1412" s="70"/>
      <c r="OA1412" s="70"/>
      <c r="OB1412" s="70"/>
      <c r="OC1412" s="70"/>
      <c r="OD1412" s="70"/>
      <c r="OE1412" s="70"/>
      <c r="OF1412" s="70"/>
      <c r="OG1412" s="70"/>
      <c r="OH1412" s="70"/>
      <c r="OI1412" s="70"/>
      <c r="OJ1412" s="70"/>
      <c r="OK1412" s="70"/>
      <c r="OL1412" s="70"/>
      <c r="OM1412" s="70"/>
      <c r="ON1412" s="70"/>
      <c r="OO1412" s="70"/>
      <c r="OP1412" s="70"/>
      <c r="OQ1412" s="70"/>
      <c r="OR1412" s="70"/>
      <c r="OS1412" s="70"/>
      <c r="OT1412" s="70"/>
      <c r="OU1412" s="70"/>
      <c r="OV1412" s="70"/>
      <c r="OW1412" s="70"/>
      <c r="OX1412" s="70"/>
      <c r="OY1412" s="70"/>
      <c r="OZ1412" s="70"/>
      <c r="PA1412" s="70"/>
      <c r="PB1412" s="70"/>
      <c r="PC1412" s="70"/>
      <c r="PD1412" s="70"/>
      <c r="PE1412" s="70"/>
      <c r="PF1412" s="70"/>
      <c r="PG1412" s="70"/>
      <c r="PH1412" s="70"/>
      <c r="PI1412" s="70"/>
      <c r="PJ1412" s="70"/>
      <c r="PK1412" s="70"/>
      <c r="PL1412" s="70"/>
      <c r="PM1412" s="70"/>
      <c r="PN1412" s="70"/>
      <c r="PO1412" s="70"/>
      <c r="PP1412" s="70"/>
      <c r="PQ1412" s="70"/>
      <c r="PR1412" s="70"/>
      <c r="PS1412" s="70"/>
      <c r="PT1412" s="70"/>
      <c r="PU1412" s="70"/>
      <c r="PV1412" s="70"/>
      <c r="PW1412" s="70"/>
      <c r="PX1412" s="70"/>
      <c r="PY1412" s="70"/>
      <c r="PZ1412" s="70"/>
      <c r="QA1412" s="70"/>
      <c r="QB1412" s="70"/>
      <c r="QC1412" s="70"/>
      <c r="QD1412" s="70"/>
      <c r="QE1412" s="70"/>
      <c r="QF1412" s="70"/>
      <c r="QG1412" s="70"/>
      <c r="QH1412" s="70"/>
      <c r="QI1412" s="70"/>
      <c r="QJ1412" s="70"/>
      <c r="QK1412" s="70"/>
      <c r="QL1412" s="70"/>
      <c r="QM1412" s="70"/>
      <c r="QN1412" s="70"/>
      <c r="QO1412" s="70"/>
      <c r="QP1412" s="70"/>
      <c r="QQ1412" s="70"/>
      <c r="QR1412" s="70"/>
      <c r="QS1412" s="70"/>
      <c r="QT1412" s="70"/>
      <c r="QU1412" s="70"/>
      <c r="QV1412" s="70"/>
      <c r="QW1412" s="70"/>
      <c r="QX1412" s="70"/>
      <c r="QY1412" s="70"/>
      <c r="QZ1412" s="70"/>
      <c r="RA1412" s="70"/>
      <c r="RB1412" s="70"/>
      <c r="RC1412" s="70"/>
      <c r="RD1412" s="70"/>
      <c r="RE1412" s="70"/>
      <c r="RF1412" s="70"/>
      <c r="RG1412" s="70"/>
      <c r="RH1412" s="70"/>
      <c r="RI1412" s="70"/>
      <c r="RJ1412" s="70"/>
      <c r="RK1412" s="70"/>
      <c r="RL1412" s="70"/>
      <c r="RM1412" s="70"/>
      <c r="RN1412" s="70"/>
      <c r="RO1412" s="70"/>
      <c r="RP1412" s="70"/>
      <c r="RQ1412" s="70"/>
      <c r="RR1412" s="70"/>
      <c r="RS1412" s="70"/>
      <c r="RT1412" s="70"/>
      <c r="RU1412" s="70"/>
      <c r="RV1412" s="70"/>
      <c r="RW1412" s="70"/>
      <c r="RX1412" s="70"/>
      <c r="RY1412" s="70"/>
      <c r="RZ1412" s="70"/>
      <c r="SA1412" s="70"/>
      <c r="SB1412" s="70"/>
      <c r="SC1412" s="70"/>
      <c r="SD1412" s="70"/>
      <c r="SE1412" s="70"/>
      <c r="SF1412" s="70"/>
      <c r="SG1412" s="70"/>
      <c r="SH1412" s="70"/>
      <c r="SI1412" s="70"/>
      <c r="SJ1412" s="70"/>
      <c r="SK1412" s="70"/>
      <c r="SL1412" s="70"/>
      <c r="SM1412" s="70"/>
      <c r="SN1412" s="70"/>
      <c r="SO1412" s="70"/>
      <c r="SP1412" s="70"/>
      <c r="SQ1412" s="70"/>
      <c r="SR1412" s="70"/>
      <c r="SS1412" s="70"/>
      <c r="ST1412" s="70"/>
      <c r="SU1412" s="70"/>
      <c r="SV1412" s="70"/>
      <c r="SW1412" s="70"/>
      <c r="SX1412" s="70"/>
      <c r="SY1412" s="70"/>
      <c r="SZ1412" s="70"/>
    </row>
    <row r="1413" spans="1:520" ht="16.5" customHeight="1" x14ac:dyDescent="0.2">
      <c r="A1413" s="20">
        <v>805</v>
      </c>
      <c r="B1413" s="20" t="s">
        <v>62</v>
      </c>
      <c r="C1413" s="20" t="s">
        <v>915</v>
      </c>
      <c r="D1413" s="20" t="s">
        <v>38</v>
      </c>
      <c r="E1413" s="20" t="s">
        <v>1345</v>
      </c>
      <c r="F1413" s="22" t="s">
        <v>971</v>
      </c>
      <c r="G1413" s="20" t="s">
        <v>84</v>
      </c>
      <c r="H1413" s="20" t="s">
        <v>35</v>
      </c>
      <c r="I1413" s="20" t="s">
        <v>81</v>
      </c>
      <c r="J1413" s="22" t="s">
        <v>915</v>
      </c>
      <c r="K1413" s="20"/>
      <c r="L1413" s="20"/>
      <c r="M1413" s="20"/>
      <c r="N1413" s="20"/>
      <c r="O1413" s="23"/>
      <c r="P1413" s="23">
        <v>1448700</v>
      </c>
      <c r="Q1413" s="24">
        <v>1</v>
      </c>
      <c r="R1413" s="25">
        <v>45809</v>
      </c>
      <c r="S1413" s="20" t="s">
        <v>83</v>
      </c>
      <c r="T1413" s="26">
        <f t="shared" si="24"/>
        <v>1448700</v>
      </c>
      <c r="U1413" s="27" t="s">
        <v>100</v>
      </c>
      <c r="V1413" s="27" t="s">
        <v>100</v>
      </c>
      <c r="W1413" s="70"/>
      <c r="X1413" s="70"/>
      <c r="Y1413" s="70"/>
      <c r="Z1413" s="70"/>
      <c r="AA1413" s="70"/>
      <c r="AB1413" s="70"/>
      <c r="AC1413" s="70"/>
      <c r="AD1413" s="70"/>
      <c r="AE1413" s="70"/>
      <c r="AF1413" s="70"/>
      <c r="AG1413" s="70"/>
      <c r="AH1413" s="70"/>
      <c r="AI1413" s="70"/>
      <c r="AJ1413" s="70"/>
      <c r="AK1413" s="70"/>
      <c r="AL1413" s="70"/>
      <c r="AM1413" s="70"/>
      <c r="AN1413" s="70"/>
      <c r="AO1413" s="70"/>
      <c r="AP1413" s="70"/>
      <c r="AQ1413" s="70"/>
      <c r="AR1413" s="70"/>
      <c r="AS1413" s="70"/>
      <c r="AT1413" s="70"/>
      <c r="AU1413" s="70"/>
      <c r="AV1413" s="70"/>
      <c r="AW1413" s="70"/>
      <c r="AX1413" s="70"/>
      <c r="AY1413" s="70"/>
      <c r="AZ1413" s="70"/>
      <c r="BA1413" s="70"/>
      <c r="BB1413" s="70"/>
      <c r="BC1413" s="70"/>
      <c r="BD1413" s="70"/>
      <c r="BE1413" s="70"/>
      <c r="BF1413" s="70"/>
      <c r="BG1413" s="70"/>
      <c r="BH1413" s="70"/>
      <c r="BI1413" s="70"/>
      <c r="BJ1413" s="70"/>
      <c r="BK1413" s="70"/>
      <c r="BL1413" s="70"/>
      <c r="BM1413" s="70"/>
      <c r="BN1413" s="70"/>
      <c r="BO1413" s="70"/>
      <c r="BP1413" s="70"/>
      <c r="BQ1413" s="70"/>
      <c r="BR1413" s="70"/>
      <c r="BS1413" s="70"/>
      <c r="BT1413" s="70"/>
      <c r="BU1413" s="70"/>
      <c r="BV1413" s="70"/>
      <c r="BW1413" s="70"/>
      <c r="BX1413" s="70"/>
      <c r="BY1413" s="70"/>
      <c r="BZ1413" s="70"/>
      <c r="CA1413" s="70"/>
      <c r="CB1413" s="70"/>
      <c r="CC1413" s="70"/>
      <c r="CD1413" s="70"/>
      <c r="CE1413" s="70"/>
      <c r="CF1413" s="70"/>
      <c r="CG1413" s="70"/>
      <c r="CH1413" s="70"/>
      <c r="CI1413" s="70"/>
      <c r="CJ1413" s="70"/>
      <c r="CK1413" s="70"/>
      <c r="CL1413" s="70"/>
      <c r="CM1413" s="70"/>
      <c r="CN1413" s="70"/>
      <c r="CO1413" s="70"/>
      <c r="CP1413" s="70"/>
      <c r="CQ1413" s="70"/>
      <c r="CR1413" s="70"/>
      <c r="CS1413" s="70"/>
      <c r="CT1413" s="70"/>
      <c r="CU1413" s="70"/>
      <c r="CV1413" s="70"/>
      <c r="CW1413" s="70"/>
      <c r="CX1413" s="70"/>
      <c r="CY1413" s="70"/>
      <c r="CZ1413" s="70"/>
      <c r="DA1413" s="70"/>
      <c r="DB1413" s="70"/>
      <c r="DC1413" s="70"/>
      <c r="DD1413" s="70"/>
      <c r="DE1413" s="70"/>
      <c r="DF1413" s="70"/>
      <c r="DG1413" s="70"/>
      <c r="DH1413" s="70"/>
      <c r="DI1413" s="70"/>
      <c r="DJ1413" s="70"/>
      <c r="DK1413" s="70"/>
      <c r="DL1413" s="70"/>
      <c r="DM1413" s="70"/>
      <c r="DN1413" s="70"/>
      <c r="DO1413" s="70"/>
      <c r="DP1413" s="70"/>
      <c r="DQ1413" s="70"/>
      <c r="DR1413" s="70"/>
      <c r="DS1413" s="70"/>
      <c r="DT1413" s="70"/>
      <c r="DU1413" s="70"/>
      <c r="DV1413" s="70"/>
      <c r="DW1413" s="70"/>
      <c r="DX1413" s="70"/>
      <c r="DY1413" s="70"/>
      <c r="DZ1413" s="70"/>
      <c r="EA1413" s="70"/>
      <c r="EB1413" s="70"/>
      <c r="EC1413" s="70"/>
      <c r="ED1413" s="70"/>
      <c r="EE1413" s="70"/>
      <c r="EF1413" s="70"/>
      <c r="EG1413" s="70"/>
      <c r="EH1413" s="70"/>
      <c r="EI1413" s="70"/>
      <c r="EJ1413" s="70"/>
      <c r="EK1413" s="70"/>
      <c r="EL1413" s="70"/>
      <c r="EM1413" s="70"/>
      <c r="EN1413" s="70"/>
      <c r="EO1413" s="70"/>
      <c r="EP1413" s="70"/>
      <c r="EQ1413" s="70"/>
      <c r="ER1413" s="70"/>
      <c r="ES1413" s="70"/>
      <c r="ET1413" s="70"/>
      <c r="EU1413" s="70"/>
      <c r="EV1413" s="70"/>
      <c r="EW1413" s="70"/>
      <c r="EX1413" s="70"/>
      <c r="EY1413" s="70"/>
      <c r="EZ1413" s="70"/>
      <c r="FA1413" s="70"/>
      <c r="FB1413" s="70"/>
      <c r="FC1413" s="70"/>
      <c r="FD1413" s="70"/>
      <c r="FE1413" s="70"/>
      <c r="FF1413" s="70"/>
      <c r="FG1413" s="70"/>
      <c r="FH1413" s="70"/>
      <c r="FI1413" s="70"/>
      <c r="FJ1413" s="70"/>
      <c r="FK1413" s="70"/>
      <c r="FL1413" s="70"/>
      <c r="FM1413" s="70"/>
      <c r="FN1413" s="70"/>
      <c r="FO1413" s="70"/>
      <c r="FP1413" s="70"/>
      <c r="FQ1413" s="70"/>
      <c r="FR1413" s="70"/>
      <c r="FS1413" s="70"/>
      <c r="FT1413" s="70"/>
      <c r="FU1413" s="70"/>
      <c r="FV1413" s="70"/>
      <c r="FW1413" s="70"/>
      <c r="FX1413" s="70"/>
      <c r="FY1413" s="70"/>
      <c r="FZ1413" s="70"/>
      <c r="GA1413" s="70"/>
      <c r="GB1413" s="70"/>
      <c r="GC1413" s="70"/>
      <c r="GD1413" s="70"/>
      <c r="GE1413" s="70"/>
      <c r="GF1413" s="70"/>
      <c r="GG1413" s="70"/>
      <c r="GH1413" s="70"/>
      <c r="GI1413" s="70"/>
      <c r="GJ1413" s="70"/>
      <c r="GK1413" s="70"/>
      <c r="GL1413" s="70"/>
      <c r="GM1413" s="70"/>
      <c r="GN1413" s="70"/>
      <c r="GO1413" s="70"/>
      <c r="GP1413" s="70"/>
      <c r="GQ1413" s="70"/>
      <c r="GR1413" s="70"/>
      <c r="GS1413" s="70"/>
      <c r="GT1413" s="70"/>
      <c r="GU1413" s="70"/>
      <c r="GV1413" s="70"/>
      <c r="GW1413" s="70"/>
      <c r="GX1413" s="70"/>
      <c r="GY1413" s="70"/>
      <c r="GZ1413" s="70"/>
      <c r="HA1413" s="70"/>
      <c r="HB1413" s="70"/>
      <c r="HC1413" s="70"/>
      <c r="HD1413" s="70"/>
      <c r="HE1413" s="70"/>
      <c r="HF1413" s="70"/>
      <c r="HG1413" s="70"/>
      <c r="HH1413" s="70"/>
      <c r="HI1413" s="70"/>
      <c r="HJ1413" s="70"/>
      <c r="HK1413" s="70"/>
      <c r="HL1413" s="70"/>
      <c r="HM1413" s="70"/>
      <c r="HN1413" s="70"/>
      <c r="HO1413" s="70"/>
      <c r="HP1413" s="70"/>
      <c r="HQ1413" s="70"/>
      <c r="HR1413" s="70"/>
      <c r="HS1413" s="70"/>
      <c r="HT1413" s="70"/>
      <c r="HU1413" s="70"/>
      <c r="HV1413" s="70"/>
      <c r="HW1413" s="70"/>
      <c r="HX1413" s="70"/>
      <c r="HY1413" s="70"/>
      <c r="HZ1413" s="70"/>
      <c r="IA1413" s="70"/>
      <c r="IB1413" s="70"/>
      <c r="IC1413" s="70"/>
      <c r="ID1413" s="70"/>
      <c r="IE1413" s="70"/>
      <c r="IF1413" s="70"/>
      <c r="IG1413" s="70"/>
      <c r="IH1413" s="70"/>
      <c r="II1413" s="70"/>
      <c r="IJ1413" s="70"/>
      <c r="IK1413" s="70"/>
      <c r="IL1413" s="70"/>
      <c r="IM1413" s="70"/>
      <c r="IN1413" s="70"/>
      <c r="IO1413" s="70"/>
      <c r="IP1413" s="70"/>
      <c r="IQ1413" s="70"/>
      <c r="IR1413" s="70"/>
      <c r="IS1413" s="70"/>
      <c r="IT1413" s="70"/>
      <c r="IU1413" s="70"/>
      <c r="IV1413" s="70"/>
      <c r="IW1413" s="70"/>
      <c r="IX1413" s="70"/>
      <c r="IY1413" s="70"/>
      <c r="IZ1413" s="70"/>
      <c r="JA1413" s="70"/>
      <c r="JB1413" s="70"/>
      <c r="JC1413" s="70"/>
      <c r="JD1413" s="70"/>
      <c r="JE1413" s="70"/>
      <c r="JF1413" s="70"/>
      <c r="JG1413" s="70"/>
      <c r="JH1413" s="70"/>
      <c r="JI1413" s="70"/>
      <c r="JJ1413" s="70"/>
      <c r="JK1413" s="70"/>
      <c r="JL1413" s="70"/>
      <c r="JM1413" s="70"/>
      <c r="JN1413" s="70"/>
      <c r="JO1413" s="70"/>
      <c r="JP1413" s="70"/>
      <c r="JQ1413" s="70"/>
      <c r="JR1413" s="70"/>
      <c r="JS1413" s="70"/>
      <c r="JT1413" s="70"/>
      <c r="JU1413" s="70"/>
      <c r="JV1413" s="70"/>
      <c r="JW1413" s="70"/>
      <c r="JX1413" s="70"/>
      <c r="JY1413" s="70"/>
      <c r="JZ1413" s="70"/>
      <c r="KA1413" s="70"/>
      <c r="KB1413" s="70"/>
      <c r="KC1413" s="70"/>
      <c r="KD1413" s="70"/>
      <c r="KE1413" s="70"/>
      <c r="KF1413" s="70"/>
      <c r="KG1413" s="70"/>
      <c r="KH1413" s="70"/>
      <c r="KI1413" s="70"/>
      <c r="KJ1413" s="70"/>
      <c r="KK1413" s="70"/>
      <c r="KL1413" s="70"/>
      <c r="KM1413" s="70"/>
      <c r="KN1413" s="70"/>
      <c r="KO1413" s="70"/>
      <c r="KP1413" s="70"/>
      <c r="KQ1413" s="70"/>
      <c r="KR1413" s="70"/>
      <c r="KS1413" s="70"/>
      <c r="KT1413" s="70"/>
      <c r="KU1413" s="70"/>
      <c r="KV1413" s="70"/>
      <c r="KW1413" s="70"/>
      <c r="KX1413" s="70"/>
      <c r="KY1413" s="70"/>
      <c r="KZ1413" s="70"/>
      <c r="LA1413" s="70"/>
      <c r="LB1413" s="70"/>
      <c r="LC1413" s="70"/>
      <c r="LD1413" s="70"/>
      <c r="LE1413" s="70"/>
      <c r="LF1413" s="70"/>
      <c r="LG1413" s="70"/>
      <c r="LH1413" s="70"/>
      <c r="LI1413" s="70"/>
      <c r="LJ1413" s="70"/>
      <c r="LK1413" s="70"/>
      <c r="LL1413" s="70"/>
      <c r="LM1413" s="70"/>
      <c r="LN1413" s="70"/>
      <c r="LO1413" s="70"/>
      <c r="LP1413" s="70"/>
      <c r="LQ1413" s="70"/>
      <c r="LR1413" s="70"/>
      <c r="LS1413" s="70"/>
      <c r="LT1413" s="70"/>
      <c r="LU1413" s="70"/>
      <c r="LV1413" s="70"/>
      <c r="LW1413" s="70"/>
      <c r="LX1413" s="70"/>
      <c r="LY1413" s="70"/>
      <c r="LZ1413" s="70"/>
      <c r="MA1413" s="70"/>
      <c r="MB1413" s="70"/>
      <c r="MC1413" s="70"/>
      <c r="MD1413" s="70"/>
      <c r="ME1413" s="70"/>
      <c r="MF1413" s="70"/>
      <c r="MG1413" s="70"/>
      <c r="MH1413" s="70"/>
      <c r="MI1413" s="70"/>
      <c r="MJ1413" s="70"/>
      <c r="MK1413" s="70"/>
      <c r="ML1413" s="70"/>
      <c r="MM1413" s="70"/>
      <c r="MN1413" s="70"/>
      <c r="MO1413" s="70"/>
      <c r="MP1413" s="70"/>
      <c r="MQ1413" s="70"/>
      <c r="MR1413" s="70"/>
      <c r="MS1413" s="70"/>
      <c r="MT1413" s="70"/>
      <c r="MU1413" s="70"/>
      <c r="MV1413" s="70"/>
      <c r="MW1413" s="70"/>
      <c r="MX1413" s="70"/>
      <c r="MY1413" s="70"/>
      <c r="MZ1413" s="70"/>
      <c r="NA1413" s="70"/>
      <c r="NB1413" s="70"/>
      <c r="NC1413" s="70"/>
      <c r="ND1413" s="70"/>
      <c r="NE1413" s="70"/>
      <c r="NF1413" s="70"/>
      <c r="NG1413" s="70"/>
      <c r="NH1413" s="70"/>
      <c r="NI1413" s="70"/>
      <c r="NJ1413" s="70"/>
      <c r="NK1413" s="70"/>
      <c r="NL1413" s="70"/>
      <c r="NM1413" s="70"/>
      <c r="NN1413" s="70"/>
      <c r="NO1413" s="70"/>
      <c r="NP1413" s="70"/>
      <c r="NQ1413" s="70"/>
      <c r="NR1413" s="70"/>
      <c r="NS1413" s="70"/>
      <c r="NT1413" s="70"/>
      <c r="NU1413" s="70"/>
      <c r="NV1413" s="70"/>
      <c r="NW1413" s="70"/>
      <c r="NX1413" s="70"/>
      <c r="NY1413" s="70"/>
      <c r="NZ1413" s="70"/>
      <c r="OA1413" s="70"/>
      <c r="OB1413" s="70"/>
      <c r="OC1413" s="70"/>
      <c r="OD1413" s="70"/>
      <c r="OE1413" s="70"/>
      <c r="OF1413" s="70"/>
      <c r="OG1413" s="70"/>
      <c r="OH1413" s="70"/>
      <c r="OI1413" s="70"/>
      <c r="OJ1413" s="70"/>
      <c r="OK1413" s="70"/>
      <c r="OL1413" s="70"/>
      <c r="OM1413" s="70"/>
      <c r="ON1413" s="70"/>
      <c r="OO1413" s="70"/>
      <c r="OP1413" s="70"/>
      <c r="OQ1413" s="70"/>
      <c r="OR1413" s="70"/>
      <c r="OS1413" s="70"/>
      <c r="OT1413" s="70"/>
      <c r="OU1413" s="70"/>
      <c r="OV1413" s="70"/>
      <c r="OW1413" s="70"/>
      <c r="OX1413" s="70"/>
      <c r="OY1413" s="70"/>
      <c r="OZ1413" s="70"/>
      <c r="PA1413" s="70"/>
      <c r="PB1413" s="70"/>
      <c r="PC1413" s="70"/>
      <c r="PD1413" s="70"/>
      <c r="PE1413" s="70"/>
      <c r="PF1413" s="70"/>
      <c r="PG1413" s="70"/>
      <c r="PH1413" s="70"/>
      <c r="PI1413" s="70"/>
      <c r="PJ1413" s="70"/>
      <c r="PK1413" s="70"/>
      <c r="PL1413" s="70"/>
      <c r="PM1413" s="70"/>
      <c r="PN1413" s="70"/>
      <c r="PO1413" s="70"/>
      <c r="PP1413" s="70"/>
      <c r="PQ1413" s="70"/>
      <c r="PR1413" s="70"/>
      <c r="PS1413" s="70"/>
      <c r="PT1413" s="70"/>
      <c r="PU1413" s="70"/>
      <c r="PV1413" s="70"/>
      <c r="PW1413" s="70"/>
      <c r="PX1413" s="70"/>
      <c r="PY1413" s="70"/>
      <c r="PZ1413" s="70"/>
      <c r="QA1413" s="70"/>
      <c r="QB1413" s="70"/>
      <c r="QC1413" s="70"/>
      <c r="QD1413" s="70"/>
      <c r="QE1413" s="70"/>
      <c r="QF1413" s="70"/>
      <c r="QG1413" s="70"/>
      <c r="QH1413" s="70"/>
      <c r="QI1413" s="70"/>
      <c r="QJ1413" s="70"/>
      <c r="QK1413" s="70"/>
      <c r="QL1413" s="70"/>
      <c r="QM1413" s="70"/>
      <c r="QN1413" s="70"/>
      <c r="QO1413" s="70"/>
      <c r="QP1413" s="70"/>
      <c r="QQ1413" s="70"/>
      <c r="QR1413" s="70"/>
      <c r="QS1413" s="70"/>
      <c r="QT1413" s="70"/>
      <c r="QU1413" s="70"/>
      <c r="QV1413" s="70"/>
      <c r="QW1413" s="70"/>
      <c r="QX1413" s="70"/>
      <c r="QY1413" s="70"/>
      <c r="QZ1413" s="70"/>
      <c r="RA1413" s="70"/>
      <c r="RB1413" s="70"/>
      <c r="RC1413" s="70"/>
      <c r="RD1413" s="70"/>
      <c r="RE1413" s="70"/>
      <c r="RF1413" s="70"/>
      <c r="RG1413" s="70"/>
      <c r="RH1413" s="70"/>
      <c r="RI1413" s="70"/>
      <c r="RJ1413" s="70"/>
      <c r="RK1413" s="70"/>
      <c r="RL1413" s="70"/>
      <c r="RM1413" s="70"/>
      <c r="RN1413" s="70"/>
      <c r="RO1413" s="70"/>
      <c r="RP1413" s="70"/>
      <c r="RQ1413" s="70"/>
      <c r="RR1413" s="70"/>
      <c r="RS1413" s="70"/>
      <c r="RT1413" s="70"/>
      <c r="RU1413" s="70"/>
      <c r="RV1413" s="70"/>
      <c r="RW1413" s="70"/>
      <c r="RX1413" s="70"/>
      <c r="RY1413" s="70"/>
      <c r="RZ1413" s="70"/>
      <c r="SA1413" s="70"/>
      <c r="SB1413" s="70"/>
      <c r="SC1413" s="70"/>
      <c r="SD1413" s="70"/>
      <c r="SE1413" s="70"/>
      <c r="SF1413" s="70"/>
      <c r="SG1413" s="70"/>
      <c r="SH1413" s="70"/>
      <c r="SI1413" s="70"/>
      <c r="SJ1413" s="70"/>
      <c r="SK1413" s="70"/>
      <c r="SL1413" s="70"/>
      <c r="SM1413" s="70"/>
      <c r="SN1413" s="70"/>
      <c r="SO1413" s="70"/>
      <c r="SP1413" s="70"/>
      <c r="SQ1413" s="70"/>
      <c r="SR1413" s="70"/>
      <c r="SS1413" s="70"/>
      <c r="ST1413" s="70"/>
      <c r="SU1413" s="70"/>
      <c r="SV1413" s="70"/>
      <c r="SW1413" s="70"/>
      <c r="SX1413" s="70"/>
      <c r="SY1413" s="70"/>
      <c r="SZ1413" s="70"/>
    </row>
    <row r="1414" spans="1:520" ht="16.5" customHeight="1" x14ac:dyDescent="0.2">
      <c r="A1414" s="20">
        <v>806</v>
      </c>
      <c r="B1414" s="20" t="s">
        <v>62</v>
      </c>
      <c r="C1414" s="20" t="s">
        <v>915</v>
      </c>
      <c r="D1414" s="20" t="s">
        <v>38</v>
      </c>
      <c r="E1414" s="20" t="s">
        <v>1345</v>
      </c>
      <c r="F1414" s="22" t="s">
        <v>971</v>
      </c>
      <c r="G1414" s="20" t="s">
        <v>84</v>
      </c>
      <c r="H1414" s="20" t="s">
        <v>35</v>
      </c>
      <c r="I1414" s="20" t="s">
        <v>81</v>
      </c>
      <c r="J1414" s="22" t="s">
        <v>915</v>
      </c>
      <c r="K1414" s="20"/>
      <c r="L1414" s="20"/>
      <c r="M1414" s="20"/>
      <c r="N1414" s="20"/>
      <c r="O1414" s="23"/>
      <c r="P1414" s="23">
        <v>1448700</v>
      </c>
      <c r="Q1414" s="24">
        <v>1</v>
      </c>
      <c r="R1414" s="25">
        <v>45839</v>
      </c>
      <c r="S1414" s="20" t="s">
        <v>83</v>
      </c>
      <c r="T1414" s="26">
        <f t="shared" si="24"/>
        <v>1448700</v>
      </c>
      <c r="U1414" s="27" t="s">
        <v>100</v>
      </c>
      <c r="V1414" s="27" t="s">
        <v>100</v>
      </c>
      <c r="W1414" s="70"/>
      <c r="X1414" s="70"/>
      <c r="Y1414" s="70"/>
      <c r="Z1414" s="70"/>
      <c r="AA1414" s="70"/>
      <c r="AB1414" s="70"/>
      <c r="AC1414" s="70"/>
      <c r="AD1414" s="70"/>
      <c r="AE1414" s="70"/>
      <c r="AF1414" s="70"/>
      <c r="AG1414" s="70"/>
      <c r="AH1414" s="70"/>
      <c r="AI1414" s="70"/>
      <c r="AJ1414" s="70"/>
      <c r="AK1414" s="70"/>
      <c r="AL1414" s="70"/>
      <c r="AM1414" s="70"/>
      <c r="AN1414" s="70"/>
      <c r="AO1414" s="70"/>
      <c r="AP1414" s="70"/>
      <c r="AQ1414" s="70"/>
      <c r="AR1414" s="70"/>
      <c r="AS1414" s="70"/>
      <c r="AT1414" s="70"/>
      <c r="AU1414" s="70"/>
      <c r="AV1414" s="70"/>
      <c r="AW1414" s="70"/>
      <c r="AX1414" s="70"/>
      <c r="AY1414" s="70"/>
      <c r="AZ1414" s="70"/>
      <c r="BA1414" s="70"/>
      <c r="BB1414" s="70"/>
      <c r="BC1414" s="70"/>
      <c r="BD1414" s="70"/>
      <c r="BE1414" s="70"/>
      <c r="BF1414" s="70"/>
      <c r="BG1414" s="70"/>
      <c r="BH1414" s="70"/>
      <c r="BI1414" s="70"/>
      <c r="BJ1414" s="70"/>
      <c r="BK1414" s="70"/>
      <c r="BL1414" s="70"/>
      <c r="BM1414" s="70"/>
      <c r="BN1414" s="70"/>
      <c r="BO1414" s="70"/>
      <c r="BP1414" s="70"/>
      <c r="BQ1414" s="70"/>
      <c r="BR1414" s="70"/>
      <c r="BS1414" s="70"/>
      <c r="BT1414" s="70"/>
      <c r="BU1414" s="70"/>
      <c r="BV1414" s="70"/>
      <c r="BW1414" s="70"/>
      <c r="BX1414" s="70"/>
      <c r="BY1414" s="70"/>
      <c r="BZ1414" s="70"/>
      <c r="CA1414" s="70"/>
      <c r="CB1414" s="70"/>
      <c r="CC1414" s="70"/>
      <c r="CD1414" s="70"/>
      <c r="CE1414" s="70"/>
      <c r="CF1414" s="70"/>
      <c r="CG1414" s="70"/>
      <c r="CH1414" s="70"/>
      <c r="CI1414" s="70"/>
      <c r="CJ1414" s="70"/>
      <c r="CK1414" s="70"/>
      <c r="CL1414" s="70"/>
      <c r="CM1414" s="70"/>
      <c r="CN1414" s="70"/>
      <c r="CO1414" s="70"/>
      <c r="CP1414" s="70"/>
      <c r="CQ1414" s="70"/>
      <c r="CR1414" s="70"/>
      <c r="CS1414" s="70"/>
      <c r="CT1414" s="70"/>
      <c r="CU1414" s="70"/>
      <c r="CV1414" s="70"/>
      <c r="CW1414" s="70"/>
      <c r="CX1414" s="70"/>
      <c r="CY1414" s="70"/>
      <c r="CZ1414" s="70"/>
      <c r="DA1414" s="70"/>
      <c r="DB1414" s="70"/>
      <c r="DC1414" s="70"/>
      <c r="DD1414" s="70"/>
      <c r="DE1414" s="70"/>
      <c r="DF1414" s="70"/>
      <c r="DG1414" s="70"/>
      <c r="DH1414" s="70"/>
      <c r="DI1414" s="70"/>
      <c r="DJ1414" s="70"/>
      <c r="DK1414" s="70"/>
      <c r="DL1414" s="70"/>
      <c r="DM1414" s="70"/>
      <c r="DN1414" s="70"/>
      <c r="DO1414" s="70"/>
      <c r="DP1414" s="70"/>
      <c r="DQ1414" s="70"/>
      <c r="DR1414" s="70"/>
      <c r="DS1414" s="70"/>
      <c r="DT1414" s="70"/>
      <c r="DU1414" s="70"/>
      <c r="DV1414" s="70"/>
      <c r="DW1414" s="70"/>
      <c r="DX1414" s="70"/>
      <c r="DY1414" s="70"/>
      <c r="DZ1414" s="70"/>
      <c r="EA1414" s="70"/>
      <c r="EB1414" s="70"/>
      <c r="EC1414" s="70"/>
      <c r="ED1414" s="70"/>
      <c r="EE1414" s="70"/>
      <c r="EF1414" s="70"/>
      <c r="EG1414" s="70"/>
      <c r="EH1414" s="70"/>
      <c r="EI1414" s="70"/>
      <c r="EJ1414" s="70"/>
      <c r="EK1414" s="70"/>
      <c r="EL1414" s="70"/>
      <c r="EM1414" s="70"/>
      <c r="EN1414" s="70"/>
      <c r="EO1414" s="70"/>
      <c r="EP1414" s="70"/>
      <c r="EQ1414" s="70"/>
      <c r="ER1414" s="70"/>
      <c r="ES1414" s="70"/>
      <c r="ET1414" s="70"/>
      <c r="EU1414" s="70"/>
      <c r="EV1414" s="70"/>
      <c r="EW1414" s="70"/>
      <c r="EX1414" s="70"/>
      <c r="EY1414" s="70"/>
      <c r="EZ1414" s="70"/>
      <c r="FA1414" s="70"/>
      <c r="FB1414" s="70"/>
      <c r="FC1414" s="70"/>
      <c r="FD1414" s="70"/>
      <c r="FE1414" s="70"/>
      <c r="FF1414" s="70"/>
      <c r="FG1414" s="70"/>
      <c r="FH1414" s="70"/>
      <c r="FI1414" s="70"/>
      <c r="FJ1414" s="70"/>
      <c r="FK1414" s="70"/>
      <c r="FL1414" s="70"/>
      <c r="FM1414" s="70"/>
      <c r="FN1414" s="70"/>
      <c r="FO1414" s="70"/>
      <c r="FP1414" s="70"/>
      <c r="FQ1414" s="70"/>
      <c r="FR1414" s="70"/>
      <c r="FS1414" s="70"/>
      <c r="FT1414" s="70"/>
      <c r="FU1414" s="70"/>
      <c r="FV1414" s="70"/>
      <c r="FW1414" s="70"/>
      <c r="FX1414" s="70"/>
      <c r="FY1414" s="70"/>
      <c r="FZ1414" s="70"/>
      <c r="GA1414" s="70"/>
      <c r="GB1414" s="70"/>
      <c r="GC1414" s="70"/>
      <c r="GD1414" s="70"/>
      <c r="GE1414" s="70"/>
      <c r="GF1414" s="70"/>
      <c r="GG1414" s="70"/>
      <c r="GH1414" s="70"/>
      <c r="GI1414" s="70"/>
      <c r="GJ1414" s="70"/>
      <c r="GK1414" s="70"/>
      <c r="GL1414" s="70"/>
      <c r="GM1414" s="70"/>
      <c r="GN1414" s="70"/>
      <c r="GO1414" s="70"/>
      <c r="GP1414" s="70"/>
      <c r="GQ1414" s="70"/>
      <c r="GR1414" s="70"/>
      <c r="GS1414" s="70"/>
      <c r="GT1414" s="70"/>
      <c r="GU1414" s="70"/>
      <c r="GV1414" s="70"/>
      <c r="GW1414" s="70"/>
      <c r="GX1414" s="70"/>
      <c r="GY1414" s="70"/>
      <c r="GZ1414" s="70"/>
      <c r="HA1414" s="70"/>
      <c r="HB1414" s="70"/>
      <c r="HC1414" s="70"/>
      <c r="HD1414" s="70"/>
      <c r="HE1414" s="70"/>
      <c r="HF1414" s="70"/>
      <c r="HG1414" s="70"/>
      <c r="HH1414" s="70"/>
      <c r="HI1414" s="70"/>
      <c r="HJ1414" s="70"/>
      <c r="HK1414" s="70"/>
      <c r="HL1414" s="70"/>
      <c r="HM1414" s="70"/>
      <c r="HN1414" s="70"/>
      <c r="HO1414" s="70"/>
      <c r="HP1414" s="70"/>
      <c r="HQ1414" s="70"/>
      <c r="HR1414" s="70"/>
      <c r="HS1414" s="70"/>
      <c r="HT1414" s="70"/>
      <c r="HU1414" s="70"/>
      <c r="HV1414" s="70"/>
      <c r="HW1414" s="70"/>
      <c r="HX1414" s="70"/>
      <c r="HY1414" s="70"/>
      <c r="HZ1414" s="70"/>
      <c r="IA1414" s="70"/>
      <c r="IB1414" s="70"/>
      <c r="IC1414" s="70"/>
      <c r="ID1414" s="70"/>
      <c r="IE1414" s="70"/>
      <c r="IF1414" s="70"/>
      <c r="IG1414" s="70"/>
      <c r="IH1414" s="70"/>
      <c r="II1414" s="70"/>
      <c r="IJ1414" s="70"/>
      <c r="IK1414" s="70"/>
      <c r="IL1414" s="70"/>
      <c r="IM1414" s="70"/>
      <c r="IN1414" s="70"/>
      <c r="IO1414" s="70"/>
      <c r="IP1414" s="70"/>
      <c r="IQ1414" s="70"/>
      <c r="IR1414" s="70"/>
      <c r="IS1414" s="70"/>
      <c r="IT1414" s="70"/>
      <c r="IU1414" s="70"/>
      <c r="IV1414" s="70"/>
      <c r="IW1414" s="70"/>
      <c r="IX1414" s="70"/>
      <c r="IY1414" s="70"/>
      <c r="IZ1414" s="70"/>
      <c r="JA1414" s="70"/>
      <c r="JB1414" s="70"/>
      <c r="JC1414" s="70"/>
      <c r="JD1414" s="70"/>
      <c r="JE1414" s="70"/>
      <c r="JF1414" s="70"/>
      <c r="JG1414" s="70"/>
      <c r="JH1414" s="70"/>
      <c r="JI1414" s="70"/>
      <c r="JJ1414" s="70"/>
      <c r="JK1414" s="70"/>
      <c r="JL1414" s="70"/>
      <c r="JM1414" s="70"/>
      <c r="JN1414" s="70"/>
      <c r="JO1414" s="70"/>
      <c r="JP1414" s="70"/>
      <c r="JQ1414" s="70"/>
      <c r="JR1414" s="70"/>
      <c r="JS1414" s="70"/>
      <c r="JT1414" s="70"/>
      <c r="JU1414" s="70"/>
      <c r="JV1414" s="70"/>
      <c r="JW1414" s="70"/>
      <c r="JX1414" s="70"/>
      <c r="JY1414" s="70"/>
      <c r="JZ1414" s="70"/>
      <c r="KA1414" s="70"/>
      <c r="KB1414" s="70"/>
      <c r="KC1414" s="70"/>
      <c r="KD1414" s="70"/>
      <c r="KE1414" s="70"/>
      <c r="KF1414" s="70"/>
      <c r="KG1414" s="70"/>
      <c r="KH1414" s="70"/>
      <c r="KI1414" s="70"/>
      <c r="KJ1414" s="70"/>
      <c r="KK1414" s="70"/>
      <c r="KL1414" s="70"/>
      <c r="KM1414" s="70"/>
      <c r="KN1414" s="70"/>
      <c r="KO1414" s="70"/>
      <c r="KP1414" s="70"/>
      <c r="KQ1414" s="70"/>
      <c r="KR1414" s="70"/>
      <c r="KS1414" s="70"/>
      <c r="KT1414" s="70"/>
      <c r="KU1414" s="70"/>
      <c r="KV1414" s="70"/>
      <c r="KW1414" s="70"/>
      <c r="KX1414" s="70"/>
      <c r="KY1414" s="70"/>
      <c r="KZ1414" s="70"/>
      <c r="LA1414" s="70"/>
      <c r="LB1414" s="70"/>
      <c r="LC1414" s="70"/>
      <c r="LD1414" s="70"/>
      <c r="LE1414" s="70"/>
      <c r="LF1414" s="70"/>
      <c r="LG1414" s="70"/>
      <c r="LH1414" s="70"/>
      <c r="LI1414" s="70"/>
      <c r="LJ1414" s="70"/>
      <c r="LK1414" s="70"/>
      <c r="LL1414" s="70"/>
      <c r="LM1414" s="70"/>
      <c r="LN1414" s="70"/>
      <c r="LO1414" s="70"/>
      <c r="LP1414" s="70"/>
      <c r="LQ1414" s="70"/>
      <c r="LR1414" s="70"/>
      <c r="LS1414" s="70"/>
      <c r="LT1414" s="70"/>
      <c r="LU1414" s="70"/>
      <c r="LV1414" s="70"/>
      <c r="LW1414" s="70"/>
      <c r="LX1414" s="70"/>
      <c r="LY1414" s="70"/>
      <c r="LZ1414" s="70"/>
      <c r="MA1414" s="70"/>
      <c r="MB1414" s="70"/>
      <c r="MC1414" s="70"/>
      <c r="MD1414" s="70"/>
      <c r="ME1414" s="70"/>
      <c r="MF1414" s="70"/>
      <c r="MG1414" s="70"/>
      <c r="MH1414" s="70"/>
      <c r="MI1414" s="70"/>
      <c r="MJ1414" s="70"/>
      <c r="MK1414" s="70"/>
      <c r="ML1414" s="70"/>
      <c r="MM1414" s="70"/>
      <c r="MN1414" s="70"/>
      <c r="MO1414" s="70"/>
      <c r="MP1414" s="70"/>
      <c r="MQ1414" s="70"/>
      <c r="MR1414" s="70"/>
      <c r="MS1414" s="70"/>
      <c r="MT1414" s="70"/>
      <c r="MU1414" s="70"/>
      <c r="MV1414" s="70"/>
      <c r="MW1414" s="70"/>
      <c r="MX1414" s="70"/>
      <c r="MY1414" s="70"/>
      <c r="MZ1414" s="70"/>
      <c r="NA1414" s="70"/>
      <c r="NB1414" s="70"/>
      <c r="NC1414" s="70"/>
      <c r="ND1414" s="70"/>
      <c r="NE1414" s="70"/>
      <c r="NF1414" s="70"/>
      <c r="NG1414" s="70"/>
      <c r="NH1414" s="70"/>
      <c r="NI1414" s="70"/>
      <c r="NJ1414" s="70"/>
      <c r="NK1414" s="70"/>
      <c r="NL1414" s="70"/>
      <c r="NM1414" s="70"/>
      <c r="NN1414" s="70"/>
      <c r="NO1414" s="70"/>
      <c r="NP1414" s="70"/>
      <c r="NQ1414" s="70"/>
      <c r="NR1414" s="70"/>
      <c r="NS1414" s="70"/>
      <c r="NT1414" s="70"/>
      <c r="NU1414" s="70"/>
      <c r="NV1414" s="70"/>
      <c r="NW1414" s="70"/>
      <c r="NX1414" s="70"/>
      <c r="NY1414" s="70"/>
      <c r="NZ1414" s="70"/>
      <c r="OA1414" s="70"/>
      <c r="OB1414" s="70"/>
      <c r="OC1414" s="70"/>
      <c r="OD1414" s="70"/>
      <c r="OE1414" s="70"/>
      <c r="OF1414" s="70"/>
      <c r="OG1414" s="70"/>
      <c r="OH1414" s="70"/>
      <c r="OI1414" s="70"/>
      <c r="OJ1414" s="70"/>
      <c r="OK1414" s="70"/>
      <c r="OL1414" s="70"/>
      <c r="OM1414" s="70"/>
      <c r="ON1414" s="70"/>
      <c r="OO1414" s="70"/>
      <c r="OP1414" s="70"/>
      <c r="OQ1414" s="70"/>
      <c r="OR1414" s="70"/>
      <c r="OS1414" s="70"/>
      <c r="OT1414" s="70"/>
      <c r="OU1414" s="70"/>
      <c r="OV1414" s="70"/>
      <c r="OW1414" s="70"/>
      <c r="OX1414" s="70"/>
      <c r="OY1414" s="70"/>
      <c r="OZ1414" s="70"/>
      <c r="PA1414" s="70"/>
      <c r="PB1414" s="70"/>
      <c r="PC1414" s="70"/>
      <c r="PD1414" s="70"/>
      <c r="PE1414" s="70"/>
      <c r="PF1414" s="70"/>
      <c r="PG1414" s="70"/>
      <c r="PH1414" s="70"/>
      <c r="PI1414" s="70"/>
      <c r="PJ1414" s="70"/>
      <c r="PK1414" s="70"/>
      <c r="PL1414" s="70"/>
      <c r="PM1414" s="70"/>
      <c r="PN1414" s="70"/>
      <c r="PO1414" s="70"/>
      <c r="PP1414" s="70"/>
      <c r="PQ1414" s="70"/>
      <c r="PR1414" s="70"/>
      <c r="PS1414" s="70"/>
      <c r="PT1414" s="70"/>
      <c r="PU1414" s="70"/>
      <c r="PV1414" s="70"/>
      <c r="PW1414" s="70"/>
      <c r="PX1414" s="70"/>
      <c r="PY1414" s="70"/>
      <c r="PZ1414" s="70"/>
      <c r="QA1414" s="70"/>
      <c r="QB1414" s="70"/>
      <c r="QC1414" s="70"/>
      <c r="QD1414" s="70"/>
      <c r="QE1414" s="70"/>
      <c r="QF1414" s="70"/>
      <c r="QG1414" s="70"/>
      <c r="QH1414" s="70"/>
      <c r="QI1414" s="70"/>
      <c r="QJ1414" s="70"/>
      <c r="QK1414" s="70"/>
      <c r="QL1414" s="70"/>
      <c r="QM1414" s="70"/>
      <c r="QN1414" s="70"/>
      <c r="QO1414" s="70"/>
      <c r="QP1414" s="70"/>
      <c r="QQ1414" s="70"/>
      <c r="QR1414" s="70"/>
      <c r="QS1414" s="70"/>
      <c r="QT1414" s="70"/>
      <c r="QU1414" s="70"/>
      <c r="QV1414" s="70"/>
      <c r="QW1414" s="70"/>
      <c r="QX1414" s="70"/>
      <c r="QY1414" s="70"/>
      <c r="QZ1414" s="70"/>
      <c r="RA1414" s="70"/>
      <c r="RB1414" s="70"/>
      <c r="RC1414" s="70"/>
      <c r="RD1414" s="70"/>
      <c r="RE1414" s="70"/>
      <c r="RF1414" s="70"/>
      <c r="RG1414" s="70"/>
      <c r="RH1414" s="70"/>
      <c r="RI1414" s="70"/>
      <c r="RJ1414" s="70"/>
      <c r="RK1414" s="70"/>
      <c r="RL1414" s="70"/>
      <c r="RM1414" s="70"/>
      <c r="RN1414" s="70"/>
      <c r="RO1414" s="70"/>
      <c r="RP1414" s="70"/>
      <c r="RQ1414" s="70"/>
      <c r="RR1414" s="70"/>
      <c r="RS1414" s="70"/>
      <c r="RT1414" s="70"/>
      <c r="RU1414" s="70"/>
      <c r="RV1414" s="70"/>
      <c r="RW1414" s="70"/>
      <c r="RX1414" s="70"/>
      <c r="RY1414" s="70"/>
      <c r="RZ1414" s="70"/>
      <c r="SA1414" s="70"/>
      <c r="SB1414" s="70"/>
      <c r="SC1414" s="70"/>
      <c r="SD1414" s="70"/>
      <c r="SE1414" s="70"/>
      <c r="SF1414" s="70"/>
      <c r="SG1414" s="70"/>
      <c r="SH1414" s="70"/>
      <c r="SI1414" s="70"/>
      <c r="SJ1414" s="70"/>
      <c r="SK1414" s="70"/>
      <c r="SL1414" s="70"/>
      <c r="SM1414" s="70"/>
      <c r="SN1414" s="70"/>
      <c r="SO1414" s="70"/>
      <c r="SP1414" s="70"/>
      <c r="SQ1414" s="70"/>
      <c r="SR1414" s="70"/>
      <c r="SS1414" s="70"/>
      <c r="ST1414" s="70"/>
      <c r="SU1414" s="70"/>
      <c r="SV1414" s="70"/>
      <c r="SW1414" s="70"/>
      <c r="SX1414" s="70"/>
      <c r="SY1414" s="70"/>
      <c r="SZ1414" s="70"/>
    </row>
    <row r="1415" spans="1:520" ht="16.5" customHeight="1" x14ac:dyDescent="0.2">
      <c r="A1415" s="20">
        <v>807</v>
      </c>
      <c r="B1415" s="20" t="s">
        <v>62</v>
      </c>
      <c r="C1415" s="20" t="s">
        <v>915</v>
      </c>
      <c r="D1415" s="20" t="s">
        <v>38</v>
      </c>
      <c r="E1415" s="20" t="s">
        <v>1345</v>
      </c>
      <c r="F1415" s="22" t="s">
        <v>971</v>
      </c>
      <c r="G1415" s="20" t="s">
        <v>84</v>
      </c>
      <c r="H1415" s="20" t="s">
        <v>35</v>
      </c>
      <c r="I1415" s="20" t="s">
        <v>81</v>
      </c>
      <c r="J1415" s="22" t="s">
        <v>915</v>
      </c>
      <c r="K1415" s="20"/>
      <c r="L1415" s="20"/>
      <c r="M1415" s="20"/>
      <c r="N1415" s="20"/>
      <c r="O1415" s="23"/>
      <c r="P1415" s="23">
        <v>1448700</v>
      </c>
      <c r="Q1415" s="24">
        <v>1</v>
      </c>
      <c r="R1415" s="25">
        <v>45870</v>
      </c>
      <c r="S1415" s="20" t="s">
        <v>83</v>
      </c>
      <c r="T1415" s="26">
        <f t="shared" si="24"/>
        <v>1448700</v>
      </c>
      <c r="U1415" s="27" t="s">
        <v>100</v>
      </c>
      <c r="V1415" s="27" t="s">
        <v>100</v>
      </c>
      <c r="W1415" s="70"/>
      <c r="X1415" s="70"/>
      <c r="Y1415" s="70"/>
      <c r="Z1415" s="70"/>
      <c r="AA1415" s="70"/>
      <c r="AB1415" s="70"/>
      <c r="AC1415" s="70"/>
      <c r="AD1415" s="70"/>
      <c r="AE1415" s="70"/>
      <c r="AF1415" s="70"/>
      <c r="AG1415" s="70"/>
      <c r="AH1415" s="70"/>
      <c r="AI1415" s="70"/>
      <c r="AJ1415" s="70"/>
      <c r="AK1415" s="70"/>
      <c r="AL1415" s="70"/>
      <c r="AM1415" s="70"/>
      <c r="AN1415" s="70"/>
      <c r="AO1415" s="70"/>
      <c r="AP1415" s="70"/>
      <c r="AQ1415" s="70"/>
      <c r="AR1415" s="70"/>
      <c r="AS1415" s="70"/>
      <c r="AT1415" s="70"/>
      <c r="AU1415" s="70"/>
      <c r="AV1415" s="70"/>
      <c r="AW1415" s="70"/>
      <c r="AX1415" s="70"/>
      <c r="AY1415" s="70"/>
      <c r="AZ1415" s="70"/>
      <c r="BA1415" s="70"/>
      <c r="BB1415" s="70"/>
      <c r="BC1415" s="70"/>
      <c r="BD1415" s="70"/>
      <c r="BE1415" s="70"/>
      <c r="BF1415" s="70"/>
      <c r="BG1415" s="70"/>
      <c r="BH1415" s="70"/>
      <c r="BI1415" s="70"/>
      <c r="BJ1415" s="70"/>
      <c r="BK1415" s="70"/>
      <c r="BL1415" s="70"/>
      <c r="BM1415" s="70"/>
      <c r="BN1415" s="70"/>
      <c r="BO1415" s="70"/>
      <c r="BP1415" s="70"/>
      <c r="BQ1415" s="70"/>
      <c r="BR1415" s="70"/>
      <c r="BS1415" s="70"/>
      <c r="BT1415" s="70"/>
      <c r="BU1415" s="70"/>
      <c r="BV1415" s="70"/>
      <c r="BW1415" s="70"/>
      <c r="BX1415" s="70"/>
      <c r="BY1415" s="70"/>
      <c r="BZ1415" s="70"/>
      <c r="CA1415" s="70"/>
      <c r="CB1415" s="70"/>
      <c r="CC1415" s="70"/>
      <c r="CD1415" s="70"/>
      <c r="CE1415" s="70"/>
      <c r="CF1415" s="70"/>
      <c r="CG1415" s="70"/>
      <c r="CH1415" s="70"/>
      <c r="CI1415" s="70"/>
      <c r="CJ1415" s="70"/>
      <c r="CK1415" s="70"/>
      <c r="CL1415" s="70"/>
      <c r="CM1415" s="70"/>
      <c r="CN1415" s="70"/>
      <c r="CO1415" s="70"/>
      <c r="CP1415" s="70"/>
      <c r="CQ1415" s="70"/>
      <c r="CR1415" s="70"/>
      <c r="CS1415" s="70"/>
      <c r="CT1415" s="70"/>
      <c r="CU1415" s="70"/>
      <c r="CV1415" s="70"/>
      <c r="CW1415" s="70"/>
      <c r="CX1415" s="70"/>
      <c r="CY1415" s="70"/>
      <c r="CZ1415" s="70"/>
      <c r="DA1415" s="70"/>
      <c r="DB1415" s="70"/>
      <c r="DC1415" s="70"/>
      <c r="DD1415" s="70"/>
      <c r="DE1415" s="70"/>
      <c r="DF1415" s="70"/>
      <c r="DG1415" s="70"/>
      <c r="DH1415" s="70"/>
      <c r="DI1415" s="70"/>
      <c r="DJ1415" s="70"/>
      <c r="DK1415" s="70"/>
      <c r="DL1415" s="70"/>
      <c r="DM1415" s="70"/>
      <c r="DN1415" s="70"/>
      <c r="DO1415" s="70"/>
      <c r="DP1415" s="70"/>
      <c r="DQ1415" s="70"/>
      <c r="DR1415" s="70"/>
      <c r="DS1415" s="70"/>
      <c r="DT1415" s="70"/>
      <c r="DU1415" s="70"/>
      <c r="DV1415" s="70"/>
      <c r="DW1415" s="70"/>
      <c r="DX1415" s="70"/>
      <c r="DY1415" s="70"/>
      <c r="DZ1415" s="70"/>
      <c r="EA1415" s="70"/>
      <c r="EB1415" s="70"/>
      <c r="EC1415" s="70"/>
      <c r="ED1415" s="70"/>
      <c r="EE1415" s="70"/>
      <c r="EF1415" s="70"/>
      <c r="EG1415" s="70"/>
      <c r="EH1415" s="70"/>
      <c r="EI1415" s="70"/>
      <c r="EJ1415" s="70"/>
      <c r="EK1415" s="70"/>
      <c r="EL1415" s="70"/>
      <c r="EM1415" s="70"/>
      <c r="EN1415" s="70"/>
      <c r="EO1415" s="70"/>
      <c r="EP1415" s="70"/>
      <c r="EQ1415" s="70"/>
      <c r="ER1415" s="70"/>
      <c r="ES1415" s="70"/>
      <c r="ET1415" s="70"/>
      <c r="EU1415" s="70"/>
      <c r="EV1415" s="70"/>
      <c r="EW1415" s="70"/>
      <c r="EX1415" s="70"/>
      <c r="EY1415" s="70"/>
      <c r="EZ1415" s="70"/>
      <c r="FA1415" s="70"/>
      <c r="FB1415" s="70"/>
      <c r="FC1415" s="70"/>
      <c r="FD1415" s="70"/>
      <c r="FE1415" s="70"/>
      <c r="FF1415" s="70"/>
      <c r="FG1415" s="70"/>
      <c r="FH1415" s="70"/>
      <c r="FI1415" s="70"/>
      <c r="FJ1415" s="70"/>
      <c r="FK1415" s="70"/>
      <c r="FL1415" s="70"/>
      <c r="FM1415" s="70"/>
      <c r="FN1415" s="70"/>
      <c r="FO1415" s="70"/>
      <c r="FP1415" s="70"/>
      <c r="FQ1415" s="70"/>
      <c r="FR1415" s="70"/>
      <c r="FS1415" s="70"/>
      <c r="FT1415" s="70"/>
      <c r="FU1415" s="70"/>
      <c r="FV1415" s="70"/>
      <c r="FW1415" s="70"/>
      <c r="FX1415" s="70"/>
      <c r="FY1415" s="70"/>
      <c r="FZ1415" s="70"/>
      <c r="GA1415" s="70"/>
      <c r="GB1415" s="70"/>
      <c r="GC1415" s="70"/>
      <c r="GD1415" s="70"/>
      <c r="GE1415" s="70"/>
      <c r="GF1415" s="70"/>
      <c r="GG1415" s="70"/>
      <c r="GH1415" s="70"/>
      <c r="GI1415" s="70"/>
      <c r="GJ1415" s="70"/>
      <c r="GK1415" s="70"/>
      <c r="GL1415" s="70"/>
      <c r="GM1415" s="70"/>
      <c r="GN1415" s="70"/>
      <c r="GO1415" s="70"/>
      <c r="GP1415" s="70"/>
      <c r="GQ1415" s="70"/>
      <c r="GR1415" s="70"/>
      <c r="GS1415" s="70"/>
      <c r="GT1415" s="70"/>
      <c r="GU1415" s="70"/>
      <c r="GV1415" s="70"/>
      <c r="GW1415" s="70"/>
      <c r="GX1415" s="70"/>
      <c r="GY1415" s="70"/>
      <c r="GZ1415" s="70"/>
      <c r="HA1415" s="70"/>
      <c r="HB1415" s="70"/>
      <c r="HC1415" s="70"/>
      <c r="HD1415" s="70"/>
      <c r="HE1415" s="70"/>
      <c r="HF1415" s="70"/>
      <c r="HG1415" s="70"/>
      <c r="HH1415" s="70"/>
      <c r="HI1415" s="70"/>
      <c r="HJ1415" s="70"/>
      <c r="HK1415" s="70"/>
      <c r="HL1415" s="70"/>
      <c r="HM1415" s="70"/>
      <c r="HN1415" s="70"/>
      <c r="HO1415" s="70"/>
      <c r="HP1415" s="70"/>
      <c r="HQ1415" s="70"/>
      <c r="HR1415" s="70"/>
      <c r="HS1415" s="70"/>
      <c r="HT1415" s="70"/>
      <c r="HU1415" s="70"/>
      <c r="HV1415" s="70"/>
      <c r="HW1415" s="70"/>
      <c r="HX1415" s="70"/>
      <c r="HY1415" s="70"/>
      <c r="HZ1415" s="70"/>
      <c r="IA1415" s="70"/>
      <c r="IB1415" s="70"/>
      <c r="IC1415" s="70"/>
      <c r="ID1415" s="70"/>
      <c r="IE1415" s="70"/>
      <c r="IF1415" s="70"/>
      <c r="IG1415" s="70"/>
      <c r="IH1415" s="70"/>
      <c r="II1415" s="70"/>
      <c r="IJ1415" s="70"/>
      <c r="IK1415" s="70"/>
      <c r="IL1415" s="70"/>
      <c r="IM1415" s="70"/>
      <c r="IN1415" s="70"/>
      <c r="IO1415" s="70"/>
      <c r="IP1415" s="70"/>
      <c r="IQ1415" s="70"/>
      <c r="IR1415" s="70"/>
      <c r="IS1415" s="70"/>
      <c r="IT1415" s="70"/>
      <c r="IU1415" s="70"/>
      <c r="IV1415" s="70"/>
      <c r="IW1415" s="70"/>
      <c r="IX1415" s="70"/>
      <c r="IY1415" s="70"/>
      <c r="IZ1415" s="70"/>
      <c r="JA1415" s="70"/>
      <c r="JB1415" s="70"/>
      <c r="JC1415" s="70"/>
      <c r="JD1415" s="70"/>
      <c r="JE1415" s="70"/>
      <c r="JF1415" s="70"/>
      <c r="JG1415" s="70"/>
      <c r="JH1415" s="70"/>
      <c r="JI1415" s="70"/>
      <c r="JJ1415" s="70"/>
      <c r="JK1415" s="70"/>
      <c r="JL1415" s="70"/>
      <c r="JM1415" s="70"/>
      <c r="JN1415" s="70"/>
      <c r="JO1415" s="70"/>
      <c r="JP1415" s="70"/>
      <c r="JQ1415" s="70"/>
      <c r="JR1415" s="70"/>
      <c r="JS1415" s="70"/>
      <c r="JT1415" s="70"/>
      <c r="JU1415" s="70"/>
      <c r="JV1415" s="70"/>
      <c r="JW1415" s="70"/>
      <c r="JX1415" s="70"/>
      <c r="JY1415" s="70"/>
      <c r="JZ1415" s="70"/>
      <c r="KA1415" s="70"/>
      <c r="KB1415" s="70"/>
      <c r="KC1415" s="70"/>
      <c r="KD1415" s="70"/>
      <c r="KE1415" s="70"/>
      <c r="KF1415" s="70"/>
      <c r="KG1415" s="70"/>
      <c r="KH1415" s="70"/>
      <c r="KI1415" s="70"/>
      <c r="KJ1415" s="70"/>
      <c r="KK1415" s="70"/>
      <c r="KL1415" s="70"/>
      <c r="KM1415" s="70"/>
      <c r="KN1415" s="70"/>
      <c r="KO1415" s="70"/>
      <c r="KP1415" s="70"/>
      <c r="KQ1415" s="70"/>
      <c r="KR1415" s="70"/>
      <c r="KS1415" s="70"/>
      <c r="KT1415" s="70"/>
      <c r="KU1415" s="70"/>
      <c r="KV1415" s="70"/>
      <c r="KW1415" s="70"/>
      <c r="KX1415" s="70"/>
      <c r="KY1415" s="70"/>
      <c r="KZ1415" s="70"/>
      <c r="LA1415" s="70"/>
      <c r="LB1415" s="70"/>
      <c r="LC1415" s="70"/>
      <c r="LD1415" s="70"/>
      <c r="LE1415" s="70"/>
      <c r="LF1415" s="70"/>
      <c r="LG1415" s="70"/>
      <c r="LH1415" s="70"/>
      <c r="LI1415" s="70"/>
      <c r="LJ1415" s="70"/>
      <c r="LK1415" s="70"/>
      <c r="LL1415" s="70"/>
      <c r="LM1415" s="70"/>
      <c r="LN1415" s="70"/>
      <c r="LO1415" s="70"/>
      <c r="LP1415" s="70"/>
      <c r="LQ1415" s="70"/>
      <c r="LR1415" s="70"/>
      <c r="LS1415" s="70"/>
      <c r="LT1415" s="70"/>
      <c r="LU1415" s="70"/>
      <c r="LV1415" s="70"/>
      <c r="LW1415" s="70"/>
      <c r="LX1415" s="70"/>
      <c r="LY1415" s="70"/>
      <c r="LZ1415" s="70"/>
      <c r="MA1415" s="70"/>
      <c r="MB1415" s="70"/>
      <c r="MC1415" s="70"/>
      <c r="MD1415" s="70"/>
      <c r="ME1415" s="70"/>
      <c r="MF1415" s="70"/>
      <c r="MG1415" s="70"/>
      <c r="MH1415" s="70"/>
      <c r="MI1415" s="70"/>
      <c r="MJ1415" s="70"/>
      <c r="MK1415" s="70"/>
      <c r="ML1415" s="70"/>
      <c r="MM1415" s="70"/>
      <c r="MN1415" s="70"/>
      <c r="MO1415" s="70"/>
      <c r="MP1415" s="70"/>
      <c r="MQ1415" s="70"/>
      <c r="MR1415" s="70"/>
      <c r="MS1415" s="70"/>
      <c r="MT1415" s="70"/>
      <c r="MU1415" s="70"/>
      <c r="MV1415" s="70"/>
      <c r="MW1415" s="70"/>
      <c r="MX1415" s="70"/>
      <c r="MY1415" s="70"/>
      <c r="MZ1415" s="70"/>
      <c r="NA1415" s="70"/>
      <c r="NB1415" s="70"/>
      <c r="NC1415" s="70"/>
      <c r="ND1415" s="70"/>
      <c r="NE1415" s="70"/>
      <c r="NF1415" s="70"/>
      <c r="NG1415" s="70"/>
      <c r="NH1415" s="70"/>
      <c r="NI1415" s="70"/>
      <c r="NJ1415" s="70"/>
      <c r="NK1415" s="70"/>
      <c r="NL1415" s="70"/>
      <c r="NM1415" s="70"/>
      <c r="NN1415" s="70"/>
      <c r="NO1415" s="70"/>
      <c r="NP1415" s="70"/>
      <c r="NQ1415" s="70"/>
      <c r="NR1415" s="70"/>
      <c r="NS1415" s="70"/>
      <c r="NT1415" s="70"/>
      <c r="NU1415" s="70"/>
      <c r="NV1415" s="70"/>
      <c r="NW1415" s="70"/>
      <c r="NX1415" s="70"/>
      <c r="NY1415" s="70"/>
      <c r="NZ1415" s="70"/>
      <c r="OA1415" s="70"/>
      <c r="OB1415" s="70"/>
      <c r="OC1415" s="70"/>
      <c r="OD1415" s="70"/>
      <c r="OE1415" s="70"/>
      <c r="OF1415" s="70"/>
      <c r="OG1415" s="70"/>
      <c r="OH1415" s="70"/>
      <c r="OI1415" s="70"/>
      <c r="OJ1415" s="70"/>
      <c r="OK1415" s="70"/>
      <c r="OL1415" s="70"/>
      <c r="OM1415" s="70"/>
      <c r="ON1415" s="70"/>
      <c r="OO1415" s="70"/>
      <c r="OP1415" s="70"/>
      <c r="OQ1415" s="70"/>
      <c r="OR1415" s="70"/>
      <c r="OS1415" s="70"/>
      <c r="OT1415" s="70"/>
      <c r="OU1415" s="70"/>
      <c r="OV1415" s="70"/>
      <c r="OW1415" s="70"/>
      <c r="OX1415" s="70"/>
      <c r="OY1415" s="70"/>
      <c r="OZ1415" s="70"/>
      <c r="PA1415" s="70"/>
      <c r="PB1415" s="70"/>
      <c r="PC1415" s="70"/>
      <c r="PD1415" s="70"/>
      <c r="PE1415" s="70"/>
      <c r="PF1415" s="70"/>
      <c r="PG1415" s="70"/>
      <c r="PH1415" s="70"/>
      <c r="PI1415" s="70"/>
      <c r="PJ1415" s="70"/>
      <c r="PK1415" s="70"/>
      <c r="PL1415" s="70"/>
      <c r="PM1415" s="70"/>
      <c r="PN1415" s="70"/>
      <c r="PO1415" s="70"/>
      <c r="PP1415" s="70"/>
      <c r="PQ1415" s="70"/>
      <c r="PR1415" s="70"/>
      <c r="PS1415" s="70"/>
      <c r="PT1415" s="70"/>
      <c r="PU1415" s="70"/>
      <c r="PV1415" s="70"/>
      <c r="PW1415" s="70"/>
      <c r="PX1415" s="70"/>
      <c r="PY1415" s="70"/>
      <c r="PZ1415" s="70"/>
      <c r="QA1415" s="70"/>
      <c r="QB1415" s="70"/>
      <c r="QC1415" s="70"/>
      <c r="QD1415" s="70"/>
      <c r="QE1415" s="70"/>
      <c r="QF1415" s="70"/>
      <c r="QG1415" s="70"/>
      <c r="QH1415" s="70"/>
      <c r="QI1415" s="70"/>
      <c r="QJ1415" s="70"/>
      <c r="QK1415" s="70"/>
      <c r="QL1415" s="70"/>
      <c r="QM1415" s="70"/>
      <c r="QN1415" s="70"/>
      <c r="QO1415" s="70"/>
      <c r="QP1415" s="70"/>
      <c r="QQ1415" s="70"/>
      <c r="QR1415" s="70"/>
      <c r="QS1415" s="70"/>
      <c r="QT1415" s="70"/>
      <c r="QU1415" s="70"/>
      <c r="QV1415" s="70"/>
      <c r="QW1415" s="70"/>
      <c r="QX1415" s="70"/>
      <c r="QY1415" s="70"/>
      <c r="QZ1415" s="70"/>
      <c r="RA1415" s="70"/>
      <c r="RB1415" s="70"/>
      <c r="RC1415" s="70"/>
      <c r="RD1415" s="70"/>
      <c r="RE1415" s="70"/>
      <c r="RF1415" s="70"/>
      <c r="RG1415" s="70"/>
      <c r="RH1415" s="70"/>
      <c r="RI1415" s="70"/>
      <c r="RJ1415" s="70"/>
      <c r="RK1415" s="70"/>
      <c r="RL1415" s="70"/>
      <c r="RM1415" s="70"/>
      <c r="RN1415" s="70"/>
      <c r="RO1415" s="70"/>
      <c r="RP1415" s="70"/>
      <c r="RQ1415" s="70"/>
      <c r="RR1415" s="70"/>
      <c r="RS1415" s="70"/>
      <c r="RT1415" s="70"/>
      <c r="RU1415" s="70"/>
      <c r="RV1415" s="70"/>
      <c r="RW1415" s="70"/>
      <c r="RX1415" s="70"/>
      <c r="RY1415" s="70"/>
      <c r="RZ1415" s="70"/>
      <c r="SA1415" s="70"/>
      <c r="SB1415" s="70"/>
      <c r="SC1415" s="70"/>
      <c r="SD1415" s="70"/>
      <c r="SE1415" s="70"/>
      <c r="SF1415" s="70"/>
      <c r="SG1415" s="70"/>
      <c r="SH1415" s="70"/>
      <c r="SI1415" s="70"/>
      <c r="SJ1415" s="70"/>
      <c r="SK1415" s="70"/>
      <c r="SL1415" s="70"/>
      <c r="SM1415" s="70"/>
      <c r="SN1415" s="70"/>
      <c r="SO1415" s="70"/>
      <c r="SP1415" s="70"/>
      <c r="SQ1415" s="70"/>
      <c r="SR1415" s="70"/>
      <c r="SS1415" s="70"/>
      <c r="ST1415" s="70"/>
      <c r="SU1415" s="70"/>
      <c r="SV1415" s="70"/>
      <c r="SW1415" s="70"/>
      <c r="SX1415" s="70"/>
      <c r="SY1415" s="70"/>
      <c r="SZ1415" s="70"/>
    </row>
    <row r="1416" spans="1:520" ht="16.5" customHeight="1" x14ac:dyDescent="0.2">
      <c r="A1416" s="20">
        <v>808</v>
      </c>
      <c r="B1416" s="20" t="s">
        <v>62</v>
      </c>
      <c r="C1416" s="20" t="s">
        <v>915</v>
      </c>
      <c r="D1416" s="20" t="s">
        <v>38</v>
      </c>
      <c r="E1416" s="20" t="s">
        <v>1345</v>
      </c>
      <c r="F1416" s="22" t="s">
        <v>971</v>
      </c>
      <c r="G1416" s="20" t="s">
        <v>84</v>
      </c>
      <c r="H1416" s="20" t="s">
        <v>35</v>
      </c>
      <c r="I1416" s="20" t="s">
        <v>81</v>
      </c>
      <c r="J1416" s="22" t="s">
        <v>915</v>
      </c>
      <c r="K1416" s="20"/>
      <c r="L1416" s="20"/>
      <c r="M1416" s="20"/>
      <c r="N1416" s="20"/>
      <c r="O1416" s="23"/>
      <c r="P1416" s="23">
        <v>1448700</v>
      </c>
      <c r="Q1416" s="24">
        <v>1</v>
      </c>
      <c r="R1416" s="25">
        <v>45901</v>
      </c>
      <c r="S1416" s="20" t="s">
        <v>83</v>
      </c>
      <c r="T1416" s="26">
        <f t="shared" si="24"/>
        <v>1448700</v>
      </c>
      <c r="U1416" s="27" t="s">
        <v>100</v>
      </c>
      <c r="V1416" s="27" t="s">
        <v>100</v>
      </c>
      <c r="W1416" s="70"/>
      <c r="X1416" s="70"/>
      <c r="Y1416" s="70"/>
      <c r="Z1416" s="70"/>
      <c r="AA1416" s="70"/>
      <c r="AB1416" s="70"/>
      <c r="AC1416" s="70"/>
      <c r="AD1416" s="70"/>
      <c r="AE1416" s="70"/>
      <c r="AF1416" s="70"/>
      <c r="AG1416" s="70"/>
      <c r="AH1416" s="70"/>
      <c r="AI1416" s="70"/>
      <c r="AJ1416" s="70"/>
      <c r="AK1416" s="70"/>
      <c r="AL1416" s="70"/>
      <c r="AM1416" s="70"/>
      <c r="AN1416" s="70"/>
      <c r="AO1416" s="70"/>
      <c r="AP1416" s="70"/>
      <c r="AQ1416" s="70"/>
      <c r="AR1416" s="70"/>
      <c r="AS1416" s="70"/>
      <c r="AT1416" s="70"/>
      <c r="AU1416" s="70"/>
      <c r="AV1416" s="70"/>
      <c r="AW1416" s="70"/>
      <c r="AX1416" s="70"/>
      <c r="AY1416" s="70"/>
      <c r="AZ1416" s="70"/>
      <c r="BA1416" s="70"/>
      <c r="BB1416" s="70"/>
      <c r="BC1416" s="70"/>
      <c r="BD1416" s="70"/>
      <c r="BE1416" s="70"/>
      <c r="BF1416" s="70"/>
      <c r="BG1416" s="70"/>
      <c r="BH1416" s="70"/>
      <c r="BI1416" s="70"/>
      <c r="BJ1416" s="70"/>
      <c r="BK1416" s="70"/>
      <c r="BL1416" s="70"/>
      <c r="BM1416" s="70"/>
      <c r="BN1416" s="70"/>
      <c r="BO1416" s="70"/>
      <c r="BP1416" s="70"/>
      <c r="BQ1416" s="70"/>
      <c r="BR1416" s="70"/>
      <c r="BS1416" s="70"/>
      <c r="BT1416" s="70"/>
      <c r="BU1416" s="70"/>
      <c r="BV1416" s="70"/>
      <c r="BW1416" s="70"/>
      <c r="BX1416" s="70"/>
      <c r="BY1416" s="70"/>
      <c r="BZ1416" s="70"/>
      <c r="CA1416" s="70"/>
      <c r="CB1416" s="70"/>
      <c r="CC1416" s="70"/>
      <c r="CD1416" s="70"/>
      <c r="CE1416" s="70"/>
      <c r="CF1416" s="70"/>
      <c r="CG1416" s="70"/>
      <c r="CH1416" s="70"/>
      <c r="CI1416" s="70"/>
      <c r="CJ1416" s="70"/>
      <c r="CK1416" s="70"/>
      <c r="CL1416" s="70"/>
      <c r="CM1416" s="70"/>
      <c r="CN1416" s="70"/>
      <c r="CO1416" s="70"/>
      <c r="CP1416" s="70"/>
      <c r="CQ1416" s="70"/>
      <c r="CR1416" s="70"/>
      <c r="CS1416" s="70"/>
      <c r="CT1416" s="70"/>
      <c r="CU1416" s="70"/>
      <c r="CV1416" s="70"/>
      <c r="CW1416" s="70"/>
      <c r="CX1416" s="70"/>
      <c r="CY1416" s="70"/>
      <c r="CZ1416" s="70"/>
      <c r="DA1416" s="70"/>
      <c r="DB1416" s="70"/>
      <c r="DC1416" s="70"/>
      <c r="DD1416" s="70"/>
      <c r="DE1416" s="70"/>
      <c r="DF1416" s="70"/>
      <c r="DG1416" s="70"/>
      <c r="DH1416" s="70"/>
      <c r="DI1416" s="70"/>
      <c r="DJ1416" s="70"/>
      <c r="DK1416" s="70"/>
      <c r="DL1416" s="70"/>
      <c r="DM1416" s="70"/>
      <c r="DN1416" s="70"/>
      <c r="DO1416" s="70"/>
      <c r="DP1416" s="70"/>
      <c r="DQ1416" s="70"/>
      <c r="DR1416" s="70"/>
      <c r="DS1416" s="70"/>
      <c r="DT1416" s="70"/>
      <c r="DU1416" s="70"/>
      <c r="DV1416" s="70"/>
      <c r="DW1416" s="70"/>
      <c r="DX1416" s="70"/>
      <c r="DY1416" s="70"/>
      <c r="DZ1416" s="70"/>
      <c r="EA1416" s="70"/>
      <c r="EB1416" s="70"/>
      <c r="EC1416" s="70"/>
      <c r="ED1416" s="70"/>
      <c r="EE1416" s="70"/>
      <c r="EF1416" s="70"/>
      <c r="EG1416" s="70"/>
      <c r="EH1416" s="70"/>
      <c r="EI1416" s="70"/>
      <c r="EJ1416" s="70"/>
      <c r="EK1416" s="70"/>
      <c r="EL1416" s="70"/>
      <c r="EM1416" s="70"/>
      <c r="EN1416" s="70"/>
      <c r="EO1416" s="70"/>
      <c r="EP1416" s="70"/>
      <c r="EQ1416" s="70"/>
      <c r="ER1416" s="70"/>
      <c r="ES1416" s="70"/>
      <c r="ET1416" s="70"/>
      <c r="EU1416" s="70"/>
      <c r="EV1416" s="70"/>
      <c r="EW1416" s="70"/>
      <c r="EX1416" s="70"/>
      <c r="EY1416" s="70"/>
      <c r="EZ1416" s="70"/>
      <c r="FA1416" s="70"/>
      <c r="FB1416" s="70"/>
      <c r="FC1416" s="70"/>
      <c r="FD1416" s="70"/>
      <c r="FE1416" s="70"/>
      <c r="FF1416" s="70"/>
      <c r="FG1416" s="70"/>
      <c r="FH1416" s="70"/>
      <c r="FI1416" s="70"/>
      <c r="FJ1416" s="70"/>
      <c r="FK1416" s="70"/>
      <c r="FL1416" s="70"/>
      <c r="FM1416" s="70"/>
      <c r="FN1416" s="70"/>
      <c r="FO1416" s="70"/>
      <c r="FP1416" s="70"/>
      <c r="FQ1416" s="70"/>
      <c r="FR1416" s="70"/>
      <c r="FS1416" s="70"/>
      <c r="FT1416" s="70"/>
      <c r="FU1416" s="70"/>
      <c r="FV1416" s="70"/>
      <c r="FW1416" s="70"/>
      <c r="FX1416" s="70"/>
      <c r="FY1416" s="70"/>
      <c r="FZ1416" s="70"/>
      <c r="GA1416" s="70"/>
      <c r="GB1416" s="70"/>
      <c r="GC1416" s="70"/>
      <c r="GD1416" s="70"/>
      <c r="GE1416" s="70"/>
      <c r="GF1416" s="70"/>
      <c r="GG1416" s="70"/>
      <c r="GH1416" s="70"/>
      <c r="GI1416" s="70"/>
      <c r="GJ1416" s="70"/>
      <c r="GK1416" s="70"/>
      <c r="GL1416" s="70"/>
      <c r="GM1416" s="70"/>
      <c r="GN1416" s="70"/>
      <c r="GO1416" s="70"/>
      <c r="GP1416" s="70"/>
      <c r="GQ1416" s="70"/>
      <c r="GR1416" s="70"/>
      <c r="GS1416" s="70"/>
      <c r="GT1416" s="70"/>
      <c r="GU1416" s="70"/>
      <c r="GV1416" s="70"/>
      <c r="GW1416" s="70"/>
      <c r="GX1416" s="70"/>
      <c r="GY1416" s="70"/>
      <c r="GZ1416" s="70"/>
      <c r="HA1416" s="70"/>
      <c r="HB1416" s="70"/>
      <c r="HC1416" s="70"/>
      <c r="HD1416" s="70"/>
      <c r="HE1416" s="70"/>
      <c r="HF1416" s="70"/>
      <c r="HG1416" s="70"/>
      <c r="HH1416" s="70"/>
      <c r="HI1416" s="70"/>
      <c r="HJ1416" s="70"/>
      <c r="HK1416" s="70"/>
      <c r="HL1416" s="70"/>
      <c r="HM1416" s="70"/>
      <c r="HN1416" s="70"/>
      <c r="HO1416" s="70"/>
      <c r="HP1416" s="70"/>
      <c r="HQ1416" s="70"/>
      <c r="HR1416" s="70"/>
      <c r="HS1416" s="70"/>
      <c r="HT1416" s="70"/>
      <c r="HU1416" s="70"/>
      <c r="HV1416" s="70"/>
      <c r="HW1416" s="70"/>
      <c r="HX1416" s="70"/>
      <c r="HY1416" s="70"/>
      <c r="HZ1416" s="70"/>
      <c r="IA1416" s="70"/>
      <c r="IB1416" s="70"/>
      <c r="IC1416" s="70"/>
      <c r="ID1416" s="70"/>
      <c r="IE1416" s="70"/>
      <c r="IF1416" s="70"/>
      <c r="IG1416" s="70"/>
      <c r="IH1416" s="70"/>
      <c r="II1416" s="70"/>
      <c r="IJ1416" s="70"/>
      <c r="IK1416" s="70"/>
      <c r="IL1416" s="70"/>
      <c r="IM1416" s="70"/>
      <c r="IN1416" s="70"/>
      <c r="IO1416" s="70"/>
      <c r="IP1416" s="70"/>
      <c r="IQ1416" s="70"/>
      <c r="IR1416" s="70"/>
      <c r="IS1416" s="70"/>
      <c r="IT1416" s="70"/>
      <c r="IU1416" s="70"/>
      <c r="IV1416" s="70"/>
      <c r="IW1416" s="70"/>
      <c r="IX1416" s="70"/>
      <c r="IY1416" s="70"/>
      <c r="IZ1416" s="70"/>
      <c r="JA1416" s="70"/>
      <c r="JB1416" s="70"/>
      <c r="JC1416" s="70"/>
      <c r="JD1416" s="70"/>
      <c r="JE1416" s="70"/>
      <c r="JF1416" s="70"/>
      <c r="JG1416" s="70"/>
      <c r="JH1416" s="70"/>
      <c r="JI1416" s="70"/>
      <c r="JJ1416" s="70"/>
      <c r="JK1416" s="70"/>
      <c r="JL1416" s="70"/>
      <c r="JM1416" s="70"/>
      <c r="JN1416" s="70"/>
      <c r="JO1416" s="70"/>
      <c r="JP1416" s="70"/>
      <c r="JQ1416" s="70"/>
      <c r="JR1416" s="70"/>
      <c r="JS1416" s="70"/>
      <c r="JT1416" s="70"/>
      <c r="JU1416" s="70"/>
      <c r="JV1416" s="70"/>
      <c r="JW1416" s="70"/>
      <c r="JX1416" s="70"/>
      <c r="JY1416" s="70"/>
      <c r="JZ1416" s="70"/>
      <c r="KA1416" s="70"/>
      <c r="KB1416" s="70"/>
      <c r="KC1416" s="70"/>
      <c r="KD1416" s="70"/>
      <c r="KE1416" s="70"/>
      <c r="KF1416" s="70"/>
      <c r="KG1416" s="70"/>
      <c r="KH1416" s="70"/>
      <c r="KI1416" s="70"/>
      <c r="KJ1416" s="70"/>
      <c r="KK1416" s="70"/>
      <c r="KL1416" s="70"/>
      <c r="KM1416" s="70"/>
      <c r="KN1416" s="70"/>
      <c r="KO1416" s="70"/>
      <c r="KP1416" s="70"/>
      <c r="KQ1416" s="70"/>
      <c r="KR1416" s="70"/>
      <c r="KS1416" s="70"/>
      <c r="KT1416" s="70"/>
      <c r="KU1416" s="70"/>
      <c r="KV1416" s="70"/>
      <c r="KW1416" s="70"/>
      <c r="KX1416" s="70"/>
      <c r="KY1416" s="70"/>
      <c r="KZ1416" s="70"/>
      <c r="LA1416" s="70"/>
      <c r="LB1416" s="70"/>
      <c r="LC1416" s="70"/>
      <c r="LD1416" s="70"/>
      <c r="LE1416" s="70"/>
      <c r="LF1416" s="70"/>
      <c r="LG1416" s="70"/>
      <c r="LH1416" s="70"/>
      <c r="LI1416" s="70"/>
      <c r="LJ1416" s="70"/>
      <c r="LK1416" s="70"/>
      <c r="LL1416" s="70"/>
      <c r="LM1416" s="70"/>
      <c r="LN1416" s="70"/>
      <c r="LO1416" s="70"/>
      <c r="LP1416" s="70"/>
      <c r="LQ1416" s="70"/>
      <c r="LR1416" s="70"/>
      <c r="LS1416" s="70"/>
      <c r="LT1416" s="70"/>
      <c r="LU1416" s="70"/>
      <c r="LV1416" s="70"/>
      <c r="LW1416" s="70"/>
      <c r="LX1416" s="70"/>
      <c r="LY1416" s="70"/>
      <c r="LZ1416" s="70"/>
      <c r="MA1416" s="70"/>
      <c r="MB1416" s="70"/>
      <c r="MC1416" s="70"/>
      <c r="MD1416" s="70"/>
      <c r="ME1416" s="70"/>
      <c r="MF1416" s="70"/>
      <c r="MG1416" s="70"/>
      <c r="MH1416" s="70"/>
      <c r="MI1416" s="70"/>
      <c r="MJ1416" s="70"/>
      <c r="MK1416" s="70"/>
      <c r="ML1416" s="70"/>
      <c r="MM1416" s="70"/>
      <c r="MN1416" s="70"/>
      <c r="MO1416" s="70"/>
      <c r="MP1416" s="70"/>
      <c r="MQ1416" s="70"/>
      <c r="MR1416" s="70"/>
      <c r="MS1416" s="70"/>
      <c r="MT1416" s="70"/>
      <c r="MU1416" s="70"/>
      <c r="MV1416" s="70"/>
      <c r="MW1416" s="70"/>
      <c r="MX1416" s="70"/>
      <c r="MY1416" s="70"/>
      <c r="MZ1416" s="70"/>
      <c r="NA1416" s="70"/>
      <c r="NB1416" s="70"/>
      <c r="NC1416" s="70"/>
      <c r="ND1416" s="70"/>
      <c r="NE1416" s="70"/>
      <c r="NF1416" s="70"/>
      <c r="NG1416" s="70"/>
      <c r="NH1416" s="70"/>
      <c r="NI1416" s="70"/>
      <c r="NJ1416" s="70"/>
      <c r="NK1416" s="70"/>
      <c r="NL1416" s="70"/>
      <c r="NM1416" s="70"/>
      <c r="NN1416" s="70"/>
      <c r="NO1416" s="70"/>
      <c r="NP1416" s="70"/>
      <c r="NQ1416" s="70"/>
      <c r="NR1416" s="70"/>
      <c r="NS1416" s="70"/>
      <c r="NT1416" s="70"/>
      <c r="NU1416" s="70"/>
      <c r="NV1416" s="70"/>
      <c r="NW1416" s="70"/>
      <c r="NX1416" s="70"/>
      <c r="NY1416" s="70"/>
      <c r="NZ1416" s="70"/>
      <c r="OA1416" s="70"/>
      <c r="OB1416" s="70"/>
      <c r="OC1416" s="70"/>
      <c r="OD1416" s="70"/>
      <c r="OE1416" s="70"/>
      <c r="OF1416" s="70"/>
      <c r="OG1416" s="70"/>
      <c r="OH1416" s="70"/>
      <c r="OI1416" s="70"/>
      <c r="OJ1416" s="70"/>
      <c r="OK1416" s="70"/>
      <c r="OL1416" s="70"/>
      <c r="OM1416" s="70"/>
      <c r="ON1416" s="70"/>
      <c r="OO1416" s="70"/>
      <c r="OP1416" s="70"/>
      <c r="OQ1416" s="70"/>
      <c r="OR1416" s="70"/>
      <c r="OS1416" s="70"/>
      <c r="OT1416" s="70"/>
      <c r="OU1416" s="70"/>
      <c r="OV1416" s="70"/>
      <c r="OW1416" s="70"/>
      <c r="OX1416" s="70"/>
      <c r="OY1416" s="70"/>
      <c r="OZ1416" s="70"/>
      <c r="PA1416" s="70"/>
      <c r="PB1416" s="70"/>
      <c r="PC1416" s="70"/>
      <c r="PD1416" s="70"/>
      <c r="PE1416" s="70"/>
      <c r="PF1416" s="70"/>
      <c r="PG1416" s="70"/>
      <c r="PH1416" s="70"/>
      <c r="PI1416" s="70"/>
      <c r="PJ1416" s="70"/>
      <c r="PK1416" s="70"/>
      <c r="PL1416" s="70"/>
      <c r="PM1416" s="70"/>
      <c r="PN1416" s="70"/>
      <c r="PO1416" s="70"/>
      <c r="PP1416" s="70"/>
      <c r="PQ1416" s="70"/>
      <c r="PR1416" s="70"/>
      <c r="PS1416" s="70"/>
      <c r="PT1416" s="70"/>
      <c r="PU1416" s="70"/>
      <c r="PV1416" s="70"/>
      <c r="PW1416" s="70"/>
      <c r="PX1416" s="70"/>
      <c r="PY1416" s="70"/>
      <c r="PZ1416" s="70"/>
      <c r="QA1416" s="70"/>
      <c r="QB1416" s="70"/>
      <c r="QC1416" s="70"/>
      <c r="QD1416" s="70"/>
      <c r="QE1416" s="70"/>
      <c r="QF1416" s="70"/>
      <c r="QG1416" s="70"/>
      <c r="QH1416" s="70"/>
      <c r="QI1416" s="70"/>
      <c r="QJ1416" s="70"/>
      <c r="QK1416" s="70"/>
      <c r="QL1416" s="70"/>
      <c r="QM1416" s="70"/>
      <c r="QN1416" s="70"/>
      <c r="QO1416" s="70"/>
      <c r="QP1416" s="70"/>
      <c r="QQ1416" s="70"/>
      <c r="QR1416" s="70"/>
      <c r="QS1416" s="70"/>
      <c r="QT1416" s="70"/>
      <c r="QU1416" s="70"/>
      <c r="QV1416" s="70"/>
      <c r="QW1416" s="70"/>
      <c r="QX1416" s="70"/>
      <c r="QY1416" s="70"/>
      <c r="QZ1416" s="70"/>
      <c r="RA1416" s="70"/>
      <c r="RB1416" s="70"/>
      <c r="RC1416" s="70"/>
      <c r="RD1416" s="70"/>
      <c r="RE1416" s="70"/>
      <c r="RF1416" s="70"/>
      <c r="RG1416" s="70"/>
      <c r="RH1416" s="70"/>
      <c r="RI1416" s="70"/>
      <c r="RJ1416" s="70"/>
      <c r="RK1416" s="70"/>
      <c r="RL1416" s="70"/>
      <c r="RM1416" s="70"/>
      <c r="RN1416" s="70"/>
      <c r="RO1416" s="70"/>
      <c r="RP1416" s="70"/>
      <c r="RQ1416" s="70"/>
      <c r="RR1416" s="70"/>
      <c r="RS1416" s="70"/>
      <c r="RT1416" s="70"/>
      <c r="RU1416" s="70"/>
      <c r="RV1416" s="70"/>
      <c r="RW1416" s="70"/>
      <c r="RX1416" s="70"/>
      <c r="RY1416" s="70"/>
      <c r="RZ1416" s="70"/>
      <c r="SA1416" s="70"/>
      <c r="SB1416" s="70"/>
      <c r="SC1416" s="70"/>
      <c r="SD1416" s="70"/>
      <c r="SE1416" s="70"/>
      <c r="SF1416" s="70"/>
      <c r="SG1416" s="70"/>
      <c r="SH1416" s="70"/>
      <c r="SI1416" s="70"/>
      <c r="SJ1416" s="70"/>
      <c r="SK1416" s="70"/>
      <c r="SL1416" s="70"/>
      <c r="SM1416" s="70"/>
      <c r="SN1416" s="70"/>
      <c r="SO1416" s="70"/>
      <c r="SP1416" s="70"/>
      <c r="SQ1416" s="70"/>
      <c r="SR1416" s="70"/>
      <c r="SS1416" s="70"/>
      <c r="ST1416" s="70"/>
      <c r="SU1416" s="70"/>
      <c r="SV1416" s="70"/>
      <c r="SW1416" s="70"/>
      <c r="SX1416" s="70"/>
      <c r="SY1416" s="70"/>
      <c r="SZ1416" s="70"/>
    </row>
    <row r="1417" spans="1:520" ht="16.5" customHeight="1" x14ac:dyDescent="0.2">
      <c r="A1417" s="20">
        <v>809</v>
      </c>
      <c r="B1417" s="20" t="s">
        <v>62</v>
      </c>
      <c r="C1417" s="20" t="s">
        <v>915</v>
      </c>
      <c r="D1417" s="20" t="s">
        <v>38</v>
      </c>
      <c r="E1417" s="20" t="s">
        <v>1345</v>
      </c>
      <c r="F1417" s="22" t="s">
        <v>971</v>
      </c>
      <c r="G1417" s="20" t="s">
        <v>84</v>
      </c>
      <c r="H1417" s="20" t="s">
        <v>35</v>
      </c>
      <c r="I1417" s="20" t="s">
        <v>81</v>
      </c>
      <c r="J1417" s="22" t="s">
        <v>915</v>
      </c>
      <c r="K1417" s="20"/>
      <c r="L1417" s="20"/>
      <c r="M1417" s="20"/>
      <c r="N1417" s="20"/>
      <c r="O1417" s="23"/>
      <c r="P1417" s="23">
        <v>1448700</v>
      </c>
      <c r="Q1417" s="24">
        <v>1</v>
      </c>
      <c r="R1417" s="25">
        <v>45931</v>
      </c>
      <c r="S1417" s="20" t="s">
        <v>83</v>
      </c>
      <c r="T1417" s="26">
        <f t="shared" si="24"/>
        <v>1448700</v>
      </c>
      <c r="U1417" s="27" t="s">
        <v>100</v>
      </c>
      <c r="V1417" s="27" t="s">
        <v>100</v>
      </c>
      <c r="W1417" s="70"/>
      <c r="X1417" s="70"/>
      <c r="Y1417" s="70"/>
      <c r="Z1417" s="70"/>
      <c r="AA1417" s="70"/>
      <c r="AB1417" s="70"/>
      <c r="AC1417" s="70"/>
      <c r="AD1417" s="70"/>
      <c r="AE1417" s="70"/>
      <c r="AF1417" s="70"/>
      <c r="AG1417" s="70"/>
      <c r="AH1417" s="70"/>
      <c r="AI1417" s="70"/>
      <c r="AJ1417" s="70"/>
      <c r="AK1417" s="70"/>
      <c r="AL1417" s="70"/>
      <c r="AM1417" s="70"/>
      <c r="AN1417" s="70"/>
      <c r="AO1417" s="70"/>
      <c r="AP1417" s="70"/>
      <c r="AQ1417" s="70"/>
      <c r="AR1417" s="70"/>
      <c r="AS1417" s="70"/>
      <c r="AT1417" s="70"/>
      <c r="AU1417" s="70"/>
      <c r="AV1417" s="70"/>
      <c r="AW1417" s="70"/>
      <c r="AX1417" s="70"/>
      <c r="AY1417" s="70"/>
      <c r="AZ1417" s="70"/>
      <c r="BA1417" s="70"/>
      <c r="BB1417" s="70"/>
      <c r="BC1417" s="70"/>
      <c r="BD1417" s="70"/>
      <c r="BE1417" s="70"/>
      <c r="BF1417" s="70"/>
      <c r="BG1417" s="70"/>
      <c r="BH1417" s="70"/>
      <c r="BI1417" s="70"/>
      <c r="BJ1417" s="70"/>
      <c r="BK1417" s="70"/>
      <c r="BL1417" s="70"/>
      <c r="BM1417" s="70"/>
      <c r="BN1417" s="70"/>
      <c r="BO1417" s="70"/>
      <c r="BP1417" s="70"/>
      <c r="BQ1417" s="70"/>
      <c r="BR1417" s="70"/>
      <c r="BS1417" s="70"/>
      <c r="BT1417" s="70"/>
      <c r="BU1417" s="70"/>
      <c r="BV1417" s="70"/>
      <c r="BW1417" s="70"/>
      <c r="BX1417" s="70"/>
      <c r="BY1417" s="70"/>
      <c r="BZ1417" s="70"/>
      <c r="CA1417" s="70"/>
      <c r="CB1417" s="70"/>
      <c r="CC1417" s="70"/>
      <c r="CD1417" s="70"/>
      <c r="CE1417" s="70"/>
      <c r="CF1417" s="70"/>
      <c r="CG1417" s="70"/>
      <c r="CH1417" s="70"/>
      <c r="CI1417" s="70"/>
      <c r="CJ1417" s="70"/>
      <c r="CK1417" s="70"/>
      <c r="CL1417" s="70"/>
      <c r="CM1417" s="70"/>
      <c r="CN1417" s="70"/>
      <c r="CO1417" s="70"/>
      <c r="CP1417" s="70"/>
      <c r="CQ1417" s="70"/>
      <c r="CR1417" s="70"/>
      <c r="CS1417" s="70"/>
      <c r="CT1417" s="70"/>
      <c r="CU1417" s="70"/>
      <c r="CV1417" s="70"/>
      <c r="CW1417" s="70"/>
      <c r="CX1417" s="70"/>
      <c r="CY1417" s="70"/>
      <c r="CZ1417" s="70"/>
      <c r="DA1417" s="70"/>
      <c r="DB1417" s="70"/>
      <c r="DC1417" s="70"/>
      <c r="DD1417" s="70"/>
      <c r="DE1417" s="70"/>
      <c r="DF1417" s="70"/>
      <c r="DG1417" s="70"/>
      <c r="DH1417" s="70"/>
      <c r="DI1417" s="70"/>
      <c r="DJ1417" s="70"/>
      <c r="DK1417" s="70"/>
      <c r="DL1417" s="70"/>
      <c r="DM1417" s="70"/>
      <c r="DN1417" s="70"/>
      <c r="DO1417" s="70"/>
      <c r="DP1417" s="70"/>
      <c r="DQ1417" s="70"/>
      <c r="DR1417" s="70"/>
      <c r="DS1417" s="70"/>
      <c r="DT1417" s="70"/>
      <c r="DU1417" s="70"/>
      <c r="DV1417" s="70"/>
      <c r="DW1417" s="70"/>
      <c r="DX1417" s="70"/>
      <c r="DY1417" s="70"/>
      <c r="DZ1417" s="70"/>
      <c r="EA1417" s="70"/>
      <c r="EB1417" s="70"/>
      <c r="EC1417" s="70"/>
      <c r="ED1417" s="70"/>
      <c r="EE1417" s="70"/>
      <c r="EF1417" s="70"/>
      <c r="EG1417" s="70"/>
      <c r="EH1417" s="70"/>
      <c r="EI1417" s="70"/>
      <c r="EJ1417" s="70"/>
      <c r="EK1417" s="70"/>
      <c r="EL1417" s="70"/>
      <c r="EM1417" s="70"/>
      <c r="EN1417" s="70"/>
      <c r="EO1417" s="70"/>
      <c r="EP1417" s="70"/>
      <c r="EQ1417" s="70"/>
      <c r="ER1417" s="70"/>
      <c r="ES1417" s="70"/>
      <c r="ET1417" s="70"/>
      <c r="EU1417" s="70"/>
      <c r="EV1417" s="70"/>
      <c r="EW1417" s="70"/>
      <c r="EX1417" s="70"/>
      <c r="EY1417" s="70"/>
      <c r="EZ1417" s="70"/>
      <c r="FA1417" s="70"/>
      <c r="FB1417" s="70"/>
      <c r="FC1417" s="70"/>
      <c r="FD1417" s="70"/>
      <c r="FE1417" s="70"/>
      <c r="FF1417" s="70"/>
      <c r="FG1417" s="70"/>
      <c r="FH1417" s="70"/>
      <c r="FI1417" s="70"/>
      <c r="FJ1417" s="70"/>
      <c r="FK1417" s="70"/>
      <c r="FL1417" s="70"/>
      <c r="FM1417" s="70"/>
      <c r="FN1417" s="70"/>
      <c r="FO1417" s="70"/>
      <c r="FP1417" s="70"/>
      <c r="FQ1417" s="70"/>
      <c r="FR1417" s="70"/>
      <c r="FS1417" s="70"/>
      <c r="FT1417" s="70"/>
      <c r="FU1417" s="70"/>
      <c r="FV1417" s="70"/>
      <c r="FW1417" s="70"/>
      <c r="FX1417" s="70"/>
      <c r="FY1417" s="70"/>
      <c r="FZ1417" s="70"/>
      <c r="GA1417" s="70"/>
      <c r="GB1417" s="70"/>
      <c r="GC1417" s="70"/>
      <c r="GD1417" s="70"/>
      <c r="GE1417" s="70"/>
      <c r="GF1417" s="70"/>
      <c r="GG1417" s="70"/>
      <c r="GH1417" s="70"/>
      <c r="GI1417" s="70"/>
      <c r="GJ1417" s="70"/>
      <c r="GK1417" s="70"/>
      <c r="GL1417" s="70"/>
      <c r="GM1417" s="70"/>
      <c r="GN1417" s="70"/>
      <c r="GO1417" s="70"/>
      <c r="GP1417" s="70"/>
      <c r="GQ1417" s="70"/>
      <c r="GR1417" s="70"/>
      <c r="GS1417" s="70"/>
      <c r="GT1417" s="70"/>
      <c r="GU1417" s="70"/>
      <c r="GV1417" s="70"/>
      <c r="GW1417" s="70"/>
      <c r="GX1417" s="70"/>
      <c r="GY1417" s="70"/>
      <c r="GZ1417" s="70"/>
      <c r="HA1417" s="70"/>
      <c r="HB1417" s="70"/>
      <c r="HC1417" s="70"/>
      <c r="HD1417" s="70"/>
      <c r="HE1417" s="70"/>
      <c r="HF1417" s="70"/>
      <c r="HG1417" s="70"/>
      <c r="HH1417" s="70"/>
      <c r="HI1417" s="70"/>
      <c r="HJ1417" s="70"/>
      <c r="HK1417" s="70"/>
      <c r="HL1417" s="70"/>
      <c r="HM1417" s="70"/>
      <c r="HN1417" s="70"/>
      <c r="HO1417" s="70"/>
      <c r="HP1417" s="70"/>
      <c r="HQ1417" s="70"/>
      <c r="HR1417" s="70"/>
      <c r="HS1417" s="70"/>
      <c r="HT1417" s="70"/>
      <c r="HU1417" s="70"/>
      <c r="HV1417" s="70"/>
      <c r="HW1417" s="70"/>
      <c r="HX1417" s="70"/>
      <c r="HY1417" s="70"/>
      <c r="HZ1417" s="70"/>
      <c r="IA1417" s="70"/>
      <c r="IB1417" s="70"/>
      <c r="IC1417" s="70"/>
      <c r="ID1417" s="70"/>
      <c r="IE1417" s="70"/>
      <c r="IF1417" s="70"/>
      <c r="IG1417" s="70"/>
      <c r="IH1417" s="70"/>
      <c r="II1417" s="70"/>
      <c r="IJ1417" s="70"/>
      <c r="IK1417" s="70"/>
      <c r="IL1417" s="70"/>
      <c r="IM1417" s="70"/>
      <c r="IN1417" s="70"/>
      <c r="IO1417" s="70"/>
      <c r="IP1417" s="70"/>
      <c r="IQ1417" s="70"/>
      <c r="IR1417" s="70"/>
      <c r="IS1417" s="70"/>
      <c r="IT1417" s="70"/>
      <c r="IU1417" s="70"/>
      <c r="IV1417" s="70"/>
      <c r="IW1417" s="70"/>
      <c r="IX1417" s="70"/>
      <c r="IY1417" s="70"/>
      <c r="IZ1417" s="70"/>
      <c r="JA1417" s="70"/>
      <c r="JB1417" s="70"/>
      <c r="JC1417" s="70"/>
      <c r="JD1417" s="70"/>
      <c r="JE1417" s="70"/>
      <c r="JF1417" s="70"/>
      <c r="JG1417" s="70"/>
      <c r="JH1417" s="70"/>
      <c r="JI1417" s="70"/>
      <c r="JJ1417" s="70"/>
      <c r="JK1417" s="70"/>
      <c r="JL1417" s="70"/>
      <c r="JM1417" s="70"/>
      <c r="JN1417" s="70"/>
      <c r="JO1417" s="70"/>
      <c r="JP1417" s="70"/>
      <c r="JQ1417" s="70"/>
      <c r="JR1417" s="70"/>
      <c r="JS1417" s="70"/>
      <c r="JT1417" s="70"/>
      <c r="JU1417" s="70"/>
      <c r="JV1417" s="70"/>
      <c r="JW1417" s="70"/>
      <c r="JX1417" s="70"/>
      <c r="JY1417" s="70"/>
      <c r="JZ1417" s="70"/>
      <c r="KA1417" s="70"/>
      <c r="KB1417" s="70"/>
      <c r="KC1417" s="70"/>
      <c r="KD1417" s="70"/>
      <c r="KE1417" s="70"/>
      <c r="KF1417" s="70"/>
      <c r="KG1417" s="70"/>
      <c r="KH1417" s="70"/>
      <c r="KI1417" s="70"/>
      <c r="KJ1417" s="70"/>
      <c r="KK1417" s="70"/>
      <c r="KL1417" s="70"/>
      <c r="KM1417" s="70"/>
      <c r="KN1417" s="70"/>
      <c r="KO1417" s="70"/>
      <c r="KP1417" s="70"/>
      <c r="KQ1417" s="70"/>
      <c r="KR1417" s="70"/>
      <c r="KS1417" s="70"/>
      <c r="KT1417" s="70"/>
      <c r="KU1417" s="70"/>
      <c r="KV1417" s="70"/>
      <c r="KW1417" s="70"/>
      <c r="KX1417" s="70"/>
      <c r="KY1417" s="70"/>
      <c r="KZ1417" s="70"/>
      <c r="LA1417" s="70"/>
      <c r="LB1417" s="70"/>
      <c r="LC1417" s="70"/>
      <c r="LD1417" s="70"/>
      <c r="LE1417" s="70"/>
      <c r="LF1417" s="70"/>
      <c r="LG1417" s="70"/>
      <c r="LH1417" s="70"/>
      <c r="LI1417" s="70"/>
      <c r="LJ1417" s="70"/>
      <c r="LK1417" s="70"/>
      <c r="LL1417" s="70"/>
      <c r="LM1417" s="70"/>
      <c r="LN1417" s="70"/>
      <c r="LO1417" s="70"/>
      <c r="LP1417" s="70"/>
      <c r="LQ1417" s="70"/>
      <c r="LR1417" s="70"/>
      <c r="LS1417" s="70"/>
      <c r="LT1417" s="70"/>
      <c r="LU1417" s="70"/>
      <c r="LV1417" s="70"/>
      <c r="LW1417" s="70"/>
      <c r="LX1417" s="70"/>
      <c r="LY1417" s="70"/>
      <c r="LZ1417" s="70"/>
      <c r="MA1417" s="70"/>
      <c r="MB1417" s="70"/>
      <c r="MC1417" s="70"/>
      <c r="MD1417" s="70"/>
      <c r="ME1417" s="70"/>
      <c r="MF1417" s="70"/>
      <c r="MG1417" s="70"/>
      <c r="MH1417" s="70"/>
      <c r="MI1417" s="70"/>
      <c r="MJ1417" s="70"/>
      <c r="MK1417" s="70"/>
      <c r="ML1417" s="70"/>
      <c r="MM1417" s="70"/>
      <c r="MN1417" s="70"/>
      <c r="MO1417" s="70"/>
      <c r="MP1417" s="70"/>
      <c r="MQ1417" s="70"/>
      <c r="MR1417" s="70"/>
      <c r="MS1417" s="70"/>
      <c r="MT1417" s="70"/>
      <c r="MU1417" s="70"/>
      <c r="MV1417" s="70"/>
      <c r="MW1417" s="70"/>
      <c r="MX1417" s="70"/>
      <c r="MY1417" s="70"/>
      <c r="MZ1417" s="70"/>
      <c r="NA1417" s="70"/>
      <c r="NB1417" s="70"/>
      <c r="NC1417" s="70"/>
      <c r="ND1417" s="70"/>
      <c r="NE1417" s="70"/>
      <c r="NF1417" s="70"/>
      <c r="NG1417" s="70"/>
      <c r="NH1417" s="70"/>
      <c r="NI1417" s="70"/>
      <c r="NJ1417" s="70"/>
      <c r="NK1417" s="70"/>
      <c r="NL1417" s="70"/>
      <c r="NM1417" s="70"/>
      <c r="NN1417" s="70"/>
      <c r="NO1417" s="70"/>
      <c r="NP1417" s="70"/>
      <c r="NQ1417" s="70"/>
      <c r="NR1417" s="70"/>
      <c r="NS1417" s="70"/>
      <c r="NT1417" s="70"/>
      <c r="NU1417" s="70"/>
      <c r="NV1417" s="70"/>
      <c r="NW1417" s="70"/>
      <c r="NX1417" s="70"/>
      <c r="NY1417" s="70"/>
      <c r="NZ1417" s="70"/>
      <c r="OA1417" s="70"/>
      <c r="OB1417" s="70"/>
      <c r="OC1417" s="70"/>
      <c r="OD1417" s="70"/>
      <c r="OE1417" s="70"/>
      <c r="OF1417" s="70"/>
      <c r="OG1417" s="70"/>
      <c r="OH1417" s="70"/>
      <c r="OI1417" s="70"/>
      <c r="OJ1417" s="70"/>
      <c r="OK1417" s="70"/>
      <c r="OL1417" s="70"/>
      <c r="OM1417" s="70"/>
      <c r="ON1417" s="70"/>
      <c r="OO1417" s="70"/>
      <c r="OP1417" s="70"/>
      <c r="OQ1417" s="70"/>
      <c r="OR1417" s="70"/>
      <c r="OS1417" s="70"/>
      <c r="OT1417" s="70"/>
      <c r="OU1417" s="70"/>
      <c r="OV1417" s="70"/>
      <c r="OW1417" s="70"/>
      <c r="OX1417" s="70"/>
      <c r="OY1417" s="70"/>
      <c r="OZ1417" s="70"/>
      <c r="PA1417" s="70"/>
      <c r="PB1417" s="70"/>
      <c r="PC1417" s="70"/>
      <c r="PD1417" s="70"/>
      <c r="PE1417" s="70"/>
      <c r="PF1417" s="70"/>
      <c r="PG1417" s="70"/>
      <c r="PH1417" s="70"/>
      <c r="PI1417" s="70"/>
      <c r="PJ1417" s="70"/>
      <c r="PK1417" s="70"/>
      <c r="PL1417" s="70"/>
      <c r="PM1417" s="70"/>
      <c r="PN1417" s="70"/>
      <c r="PO1417" s="70"/>
      <c r="PP1417" s="70"/>
      <c r="PQ1417" s="70"/>
      <c r="PR1417" s="70"/>
      <c r="PS1417" s="70"/>
      <c r="PT1417" s="70"/>
      <c r="PU1417" s="70"/>
      <c r="PV1417" s="70"/>
      <c r="PW1417" s="70"/>
      <c r="PX1417" s="70"/>
      <c r="PY1417" s="70"/>
      <c r="PZ1417" s="70"/>
      <c r="QA1417" s="70"/>
      <c r="QB1417" s="70"/>
      <c r="QC1417" s="70"/>
      <c r="QD1417" s="70"/>
      <c r="QE1417" s="70"/>
      <c r="QF1417" s="70"/>
      <c r="QG1417" s="70"/>
      <c r="QH1417" s="70"/>
      <c r="QI1417" s="70"/>
      <c r="QJ1417" s="70"/>
      <c r="QK1417" s="70"/>
      <c r="QL1417" s="70"/>
      <c r="QM1417" s="70"/>
      <c r="QN1417" s="70"/>
      <c r="QO1417" s="70"/>
      <c r="QP1417" s="70"/>
      <c r="QQ1417" s="70"/>
      <c r="QR1417" s="70"/>
      <c r="QS1417" s="70"/>
      <c r="QT1417" s="70"/>
      <c r="QU1417" s="70"/>
      <c r="QV1417" s="70"/>
      <c r="QW1417" s="70"/>
      <c r="QX1417" s="70"/>
      <c r="QY1417" s="70"/>
      <c r="QZ1417" s="70"/>
      <c r="RA1417" s="70"/>
      <c r="RB1417" s="70"/>
      <c r="RC1417" s="70"/>
      <c r="RD1417" s="70"/>
      <c r="RE1417" s="70"/>
      <c r="RF1417" s="70"/>
      <c r="RG1417" s="70"/>
      <c r="RH1417" s="70"/>
      <c r="RI1417" s="70"/>
      <c r="RJ1417" s="70"/>
      <c r="RK1417" s="70"/>
      <c r="RL1417" s="70"/>
      <c r="RM1417" s="70"/>
      <c r="RN1417" s="70"/>
      <c r="RO1417" s="70"/>
      <c r="RP1417" s="70"/>
      <c r="RQ1417" s="70"/>
      <c r="RR1417" s="70"/>
      <c r="RS1417" s="70"/>
      <c r="RT1417" s="70"/>
      <c r="RU1417" s="70"/>
      <c r="RV1417" s="70"/>
      <c r="RW1417" s="70"/>
      <c r="RX1417" s="70"/>
      <c r="RY1417" s="70"/>
      <c r="RZ1417" s="70"/>
      <c r="SA1417" s="70"/>
      <c r="SB1417" s="70"/>
      <c r="SC1417" s="70"/>
      <c r="SD1417" s="70"/>
      <c r="SE1417" s="70"/>
      <c r="SF1417" s="70"/>
      <c r="SG1417" s="70"/>
      <c r="SH1417" s="70"/>
      <c r="SI1417" s="70"/>
      <c r="SJ1417" s="70"/>
      <c r="SK1417" s="70"/>
      <c r="SL1417" s="70"/>
      <c r="SM1417" s="70"/>
      <c r="SN1417" s="70"/>
      <c r="SO1417" s="70"/>
      <c r="SP1417" s="70"/>
      <c r="SQ1417" s="70"/>
      <c r="SR1417" s="70"/>
      <c r="SS1417" s="70"/>
      <c r="ST1417" s="70"/>
      <c r="SU1417" s="70"/>
      <c r="SV1417" s="70"/>
      <c r="SW1417" s="70"/>
      <c r="SX1417" s="70"/>
      <c r="SY1417" s="70"/>
      <c r="SZ1417" s="70"/>
    </row>
    <row r="1418" spans="1:520" ht="16.5" customHeight="1" x14ac:dyDescent="0.2">
      <c r="A1418" s="20">
        <v>810</v>
      </c>
      <c r="B1418" s="20" t="s">
        <v>62</v>
      </c>
      <c r="C1418" s="20" t="s">
        <v>915</v>
      </c>
      <c r="D1418" s="20" t="s">
        <v>38</v>
      </c>
      <c r="E1418" s="20" t="s">
        <v>1345</v>
      </c>
      <c r="F1418" s="22" t="s">
        <v>971</v>
      </c>
      <c r="G1418" s="20" t="s">
        <v>84</v>
      </c>
      <c r="H1418" s="20" t="s">
        <v>35</v>
      </c>
      <c r="I1418" s="20" t="s">
        <v>81</v>
      </c>
      <c r="J1418" s="22" t="s">
        <v>915</v>
      </c>
      <c r="K1418" s="20"/>
      <c r="L1418" s="20"/>
      <c r="M1418" s="20"/>
      <c r="N1418" s="20"/>
      <c r="O1418" s="23"/>
      <c r="P1418" s="23">
        <v>1448700</v>
      </c>
      <c r="Q1418" s="24">
        <v>1</v>
      </c>
      <c r="R1418" s="25">
        <v>45962</v>
      </c>
      <c r="S1418" s="20" t="s">
        <v>83</v>
      </c>
      <c r="T1418" s="26">
        <f t="shared" si="24"/>
        <v>1448700</v>
      </c>
      <c r="U1418" s="27" t="s">
        <v>100</v>
      </c>
      <c r="V1418" s="27" t="s">
        <v>100</v>
      </c>
      <c r="W1418" s="70"/>
      <c r="X1418" s="70"/>
      <c r="Y1418" s="70"/>
      <c r="Z1418" s="70"/>
      <c r="AA1418" s="70"/>
      <c r="AB1418" s="70"/>
      <c r="AC1418" s="70"/>
      <c r="AD1418" s="70"/>
      <c r="AE1418" s="70"/>
      <c r="AF1418" s="70"/>
      <c r="AG1418" s="70"/>
      <c r="AH1418" s="70"/>
      <c r="AI1418" s="70"/>
      <c r="AJ1418" s="70"/>
      <c r="AK1418" s="70"/>
      <c r="AL1418" s="70"/>
      <c r="AM1418" s="70"/>
      <c r="AN1418" s="70"/>
      <c r="AO1418" s="70"/>
      <c r="AP1418" s="70"/>
      <c r="AQ1418" s="70"/>
      <c r="AR1418" s="70"/>
      <c r="AS1418" s="70"/>
      <c r="AT1418" s="70"/>
      <c r="AU1418" s="70"/>
      <c r="AV1418" s="70"/>
      <c r="AW1418" s="70"/>
      <c r="AX1418" s="70"/>
      <c r="AY1418" s="70"/>
      <c r="AZ1418" s="70"/>
      <c r="BA1418" s="70"/>
      <c r="BB1418" s="70"/>
      <c r="BC1418" s="70"/>
      <c r="BD1418" s="70"/>
      <c r="BE1418" s="70"/>
      <c r="BF1418" s="70"/>
      <c r="BG1418" s="70"/>
      <c r="BH1418" s="70"/>
      <c r="BI1418" s="70"/>
      <c r="BJ1418" s="70"/>
      <c r="BK1418" s="70"/>
      <c r="BL1418" s="70"/>
      <c r="BM1418" s="70"/>
      <c r="BN1418" s="70"/>
      <c r="BO1418" s="70"/>
      <c r="BP1418" s="70"/>
      <c r="BQ1418" s="70"/>
      <c r="BR1418" s="70"/>
      <c r="BS1418" s="70"/>
      <c r="BT1418" s="70"/>
      <c r="BU1418" s="70"/>
      <c r="BV1418" s="70"/>
      <c r="BW1418" s="70"/>
      <c r="BX1418" s="70"/>
      <c r="BY1418" s="70"/>
      <c r="BZ1418" s="70"/>
      <c r="CA1418" s="70"/>
      <c r="CB1418" s="70"/>
      <c r="CC1418" s="70"/>
      <c r="CD1418" s="70"/>
      <c r="CE1418" s="70"/>
      <c r="CF1418" s="70"/>
      <c r="CG1418" s="70"/>
      <c r="CH1418" s="70"/>
      <c r="CI1418" s="70"/>
      <c r="CJ1418" s="70"/>
      <c r="CK1418" s="70"/>
      <c r="CL1418" s="70"/>
      <c r="CM1418" s="70"/>
      <c r="CN1418" s="70"/>
      <c r="CO1418" s="70"/>
      <c r="CP1418" s="70"/>
      <c r="CQ1418" s="70"/>
      <c r="CR1418" s="70"/>
      <c r="CS1418" s="70"/>
      <c r="CT1418" s="70"/>
      <c r="CU1418" s="70"/>
      <c r="CV1418" s="70"/>
      <c r="CW1418" s="70"/>
      <c r="CX1418" s="70"/>
      <c r="CY1418" s="70"/>
      <c r="CZ1418" s="70"/>
      <c r="DA1418" s="70"/>
      <c r="DB1418" s="70"/>
      <c r="DC1418" s="70"/>
      <c r="DD1418" s="70"/>
      <c r="DE1418" s="70"/>
      <c r="DF1418" s="70"/>
      <c r="DG1418" s="70"/>
      <c r="DH1418" s="70"/>
      <c r="DI1418" s="70"/>
      <c r="DJ1418" s="70"/>
      <c r="DK1418" s="70"/>
      <c r="DL1418" s="70"/>
      <c r="DM1418" s="70"/>
      <c r="DN1418" s="70"/>
      <c r="DO1418" s="70"/>
      <c r="DP1418" s="70"/>
      <c r="DQ1418" s="70"/>
      <c r="DR1418" s="70"/>
      <c r="DS1418" s="70"/>
      <c r="DT1418" s="70"/>
      <c r="DU1418" s="70"/>
      <c r="DV1418" s="70"/>
      <c r="DW1418" s="70"/>
      <c r="DX1418" s="70"/>
      <c r="DY1418" s="70"/>
      <c r="DZ1418" s="70"/>
      <c r="EA1418" s="70"/>
      <c r="EB1418" s="70"/>
      <c r="EC1418" s="70"/>
      <c r="ED1418" s="70"/>
      <c r="EE1418" s="70"/>
      <c r="EF1418" s="70"/>
      <c r="EG1418" s="70"/>
      <c r="EH1418" s="70"/>
      <c r="EI1418" s="70"/>
      <c r="EJ1418" s="70"/>
      <c r="EK1418" s="70"/>
      <c r="EL1418" s="70"/>
      <c r="EM1418" s="70"/>
      <c r="EN1418" s="70"/>
      <c r="EO1418" s="70"/>
      <c r="EP1418" s="70"/>
      <c r="EQ1418" s="70"/>
      <c r="ER1418" s="70"/>
      <c r="ES1418" s="70"/>
      <c r="ET1418" s="70"/>
      <c r="EU1418" s="70"/>
      <c r="EV1418" s="70"/>
      <c r="EW1418" s="70"/>
      <c r="EX1418" s="70"/>
      <c r="EY1418" s="70"/>
      <c r="EZ1418" s="70"/>
      <c r="FA1418" s="70"/>
      <c r="FB1418" s="70"/>
      <c r="FC1418" s="70"/>
      <c r="FD1418" s="70"/>
      <c r="FE1418" s="70"/>
      <c r="FF1418" s="70"/>
      <c r="FG1418" s="70"/>
      <c r="FH1418" s="70"/>
      <c r="FI1418" s="70"/>
      <c r="FJ1418" s="70"/>
      <c r="FK1418" s="70"/>
      <c r="FL1418" s="70"/>
      <c r="FM1418" s="70"/>
      <c r="FN1418" s="70"/>
      <c r="FO1418" s="70"/>
      <c r="FP1418" s="70"/>
      <c r="FQ1418" s="70"/>
      <c r="FR1418" s="70"/>
      <c r="FS1418" s="70"/>
      <c r="FT1418" s="70"/>
      <c r="FU1418" s="70"/>
      <c r="FV1418" s="70"/>
      <c r="FW1418" s="70"/>
      <c r="FX1418" s="70"/>
      <c r="FY1418" s="70"/>
      <c r="FZ1418" s="70"/>
      <c r="GA1418" s="70"/>
      <c r="GB1418" s="70"/>
      <c r="GC1418" s="70"/>
      <c r="GD1418" s="70"/>
      <c r="GE1418" s="70"/>
      <c r="GF1418" s="70"/>
      <c r="GG1418" s="70"/>
      <c r="GH1418" s="70"/>
      <c r="GI1418" s="70"/>
      <c r="GJ1418" s="70"/>
      <c r="GK1418" s="70"/>
      <c r="GL1418" s="70"/>
      <c r="GM1418" s="70"/>
      <c r="GN1418" s="70"/>
      <c r="GO1418" s="70"/>
      <c r="GP1418" s="70"/>
      <c r="GQ1418" s="70"/>
      <c r="GR1418" s="70"/>
      <c r="GS1418" s="70"/>
      <c r="GT1418" s="70"/>
      <c r="GU1418" s="70"/>
      <c r="GV1418" s="70"/>
      <c r="GW1418" s="70"/>
      <c r="GX1418" s="70"/>
      <c r="GY1418" s="70"/>
      <c r="GZ1418" s="70"/>
      <c r="HA1418" s="70"/>
      <c r="HB1418" s="70"/>
      <c r="HC1418" s="70"/>
      <c r="HD1418" s="70"/>
      <c r="HE1418" s="70"/>
      <c r="HF1418" s="70"/>
      <c r="HG1418" s="70"/>
      <c r="HH1418" s="70"/>
      <c r="HI1418" s="70"/>
      <c r="HJ1418" s="70"/>
      <c r="HK1418" s="70"/>
      <c r="HL1418" s="70"/>
      <c r="HM1418" s="70"/>
      <c r="HN1418" s="70"/>
      <c r="HO1418" s="70"/>
      <c r="HP1418" s="70"/>
      <c r="HQ1418" s="70"/>
      <c r="HR1418" s="70"/>
      <c r="HS1418" s="70"/>
      <c r="HT1418" s="70"/>
      <c r="HU1418" s="70"/>
      <c r="HV1418" s="70"/>
      <c r="HW1418" s="70"/>
      <c r="HX1418" s="70"/>
      <c r="HY1418" s="70"/>
      <c r="HZ1418" s="70"/>
      <c r="IA1418" s="70"/>
      <c r="IB1418" s="70"/>
      <c r="IC1418" s="70"/>
      <c r="ID1418" s="70"/>
      <c r="IE1418" s="70"/>
      <c r="IF1418" s="70"/>
      <c r="IG1418" s="70"/>
      <c r="IH1418" s="70"/>
      <c r="II1418" s="70"/>
      <c r="IJ1418" s="70"/>
      <c r="IK1418" s="70"/>
      <c r="IL1418" s="70"/>
      <c r="IM1418" s="70"/>
      <c r="IN1418" s="70"/>
      <c r="IO1418" s="70"/>
      <c r="IP1418" s="70"/>
      <c r="IQ1418" s="70"/>
      <c r="IR1418" s="70"/>
      <c r="IS1418" s="70"/>
      <c r="IT1418" s="70"/>
      <c r="IU1418" s="70"/>
      <c r="IV1418" s="70"/>
      <c r="IW1418" s="70"/>
      <c r="IX1418" s="70"/>
      <c r="IY1418" s="70"/>
      <c r="IZ1418" s="70"/>
      <c r="JA1418" s="70"/>
      <c r="JB1418" s="70"/>
      <c r="JC1418" s="70"/>
      <c r="JD1418" s="70"/>
      <c r="JE1418" s="70"/>
      <c r="JF1418" s="70"/>
      <c r="JG1418" s="70"/>
      <c r="JH1418" s="70"/>
      <c r="JI1418" s="70"/>
      <c r="JJ1418" s="70"/>
      <c r="JK1418" s="70"/>
      <c r="JL1418" s="70"/>
      <c r="JM1418" s="70"/>
      <c r="JN1418" s="70"/>
      <c r="JO1418" s="70"/>
      <c r="JP1418" s="70"/>
      <c r="JQ1418" s="70"/>
      <c r="JR1418" s="70"/>
      <c r="JS1418" s="70"/>
      <c r="JT1418" s="70"/>
      <c r="JU1418" s="70"/>
      <c r="JV1418" s="70"/>
      <c r="JW1418" s="70"/>
      <c r="JX1418" s="70"/>
      <c r="JY1418" s="70"/>
      <c r="JZ1418" s="70"/>
      <c r="KA1418" s="70"/>
      <c r="KB1418" s="70"/>
      <c r="KC1418" s="70"/>
      <c r="KD1418" s="70"/>
      <c r="KE1418" s="70"/>
      <c r="KF1418" s="70"/>
      <c r="KG1418" s="70"/>
      <c r="KH1418" s="70"/>
      <c r="KI1418" s="70"/>
      <c r="KJ1418" s="70"/>
      <c r="KK1418" s="70"/>
      <c r="KL1418" s="70"/>
      <c r="KM1418" s="70"/>
      <c r="KN1418" s="70"/>
      <c r="KO1418" s="70"/>
      <c r="KP1418" s="70"/>
      <c r="KQ1418" s="70"/>
      <c r="KR1418" s="70"/>
      <c r="KS1418" s="70"/>
      <c r="KT1418" s="70"/>
      <c r="KU1418" s="70"/>
      <c r="KV1418" s="70"/>
      <c r="KW1418" s="70"/>
      <c r="KX1418" s="70"/>
      <c r="KY1418" s="70"/>
      <c r="KZ1418" s="70"/>
      <c r="LA1418" s="70"/>
      <c r="LB1418" s="70"/>
      <c r="LC1418" s="70"/>
      <c r="LD1418" s="70"/>
      <c r="LE1418" s="70"/>
      <c r="LF1418" s="70"/>
      <c r="LG1418" s="70"/>
      <c r="LH1418" s="70"/>
      <c r="LI1418" s="70"/>
      <c r="LJ1418" s="70"/>
      <c r="LK1418" s="70"/>
      <c r="LL1418" s="70"/>
      <c r="LM1418" s="70"/>
      <c r="LN1418" s="70"/>
      <c r="LO1418" s="70"/>
      <c r="LP1418" s="70"/>
      <c r="LQ1418" s="70"/>
      <c r="LR1418" s="70"/>
      <c r="LS1418" s="70"/>
      <c r="LT1418" s="70"/>
      <c r="LU1418" s="70"/>
      <c r="LV1418" s="70"/>
      <c r="LW1418" s="70"/>
      <c r="LX1418" s="70"/>
      <c r="LY1418" s="70"/>
      <c r="LZ1418" s="70"/>
      <c r="MA1418" s="70"/>
      <c r="MB1418" s="70"/>
      <c r="MC1418" s="70"/>
      <c r="MD1418" s="70"/>
      <c r="ME1418" s="70"/>
      <c r="MF1418" s="70"/>
      <c r="MG1418" s="70"/>
      <c r="MH1418" s="70"/>
      <c r="MI1418" s="70"/>
      <c r="MJ1418" s="70"/>
      <c r="MK1418" s="70"/>
      <c r="ML1418" s="70"/>
      <c r="MM1418" s="70"/>
      <c r="MN1418" s="70"/>
      <c r="MO1418" s="70"/>
      <c r="MP1418" s="70"/>
      <c r="MQ1418" s="70"/>
      <c r="MR1418" s="70"/>
      <c r="MS1418" s="70"/>
      <c r="MT1418" s="70"/>
      <c r="MU1418" s="70"/>
      <c r="MV1418" s="70"/>
      <c r="MW1418" s="70"/>
      <c r="MX1418" s="70"/>
      <c r="MY1418" s="70"/>
      <c r="MZ1418" s="70"/>
      <c r="NA1418" s="70"/>
      <c r="NB1418" s="70"/>
      <c r="NC1418" s="70"/>
      <c r="ND1418" s="70"/>
      <c r="NE1418" s="70"/>
      <c r="NF1418" s="70"/>
      <c r="NG1418" s="70"/>
      <c r="NH1418" s="70"/>
      <c r="NI1418" s="70"/>
      <c r="NJ1418" s="70"/>
      <c r="NK1418" s="70"/>
      <c r="NL1418" s="70"/>
      <c r="NM1418" s="70"/>
      <c r="NN1418" s="70"/>
      <c r="NO1418" s="70"/>
      <c r="NP1418" s="70"/>
      <c r="NQ1418" s="70"/>
      <c r="NR1418" s="70"/>
      <c r="NS1418" s="70"/>
      <c r="NT1418" s="70"/>
      <c r="NU1418" s="70"/>
      <c r="NV1418" s="70"/>
      <c r="NW1418" s="70"/>
      <c r="NX1418" s="70"/>
      <c r="NY1418" s="70"/>
      <c r="NZ1418" s="70"/>
      <c r="OA1418" s="70"/>
      <c r="OB1418" s="70"/>
      <c r="OC1418" s="70"/>
      <c r="OD1418" s="70"/>
      <c r="OE1418" s="70"/>
      <c r="OF1418" s="70"/>
      <c r="OG1418" s="70"/>
      <c r="OH1418" s="70"/>
      <c r="OI1418" s="70"/>
      <c r="OJ1418" s="70"/>
      <c r="OK1418" s="70"/>
      <c r="OL1418" s="70"/>
      <c r="OM1418" s="70"/>
      <c r="ON1418" s="70"/>
      <c r="OO1418" s="70"/>
      <c r="OP1418" s="70"/>
      <c r="OQ1418" s="70"/>
      <c r="OR1418" s="70"/>
      <c r="OS1418" s="70"/>
      <c r="OT1418" s="70"/>
      <c r="OU1418" s="70"/>
      <c r="OV1418" s="70"/>
      <c r="OW1418" s="70"/>
      <c r="OX1418" s="70"/>
      <c r="OY1418" s="70"/>
      <c r="OZ1418" s="70"/>
      <c r="PA1418" s="70"/>
      <c r="PB1418" s="70"/>
      <c r="PC1418" s="70"/>
      <c r="PD1418" s="70"/>
      <c r="PE1418" s="70"/>
      <c r="PF1418" s="70"/>
      <c r="PG1418" s="70"/>
      <c r="PH1418" s="70"/>
      <c r="PI1418" s="70"/>
      <c r="PJ1418" s="70"/>
      <c r="PK1418" s="70"/>
      <c r="PL1418" s="70"/>
      <c r="PM1418" s="70"/>
      <c r="PN1418" s="70"/>
      <c r="PO1418" s="70"/>
      <c r="PP1418" s="70"/>
      <c r="PQ1418" s="70"/>
      <c r="PR1418" s="70"/>
      <c r="PS1418" s="70"/>
      <c r="PT1418" s="70"/>
      <c r="PU1418" s="70"/>
      <c r="PV1418" s="70"/>
      <c r="PW1418" s="70"/>
      <c r="PX1418" s="70"/>
      <c r="PY1418" s="70"/>
      <c r="PZ1418" s="70"/>
      <c r="QA1418" s="70"/>
      <c r="QB1418" s="70"/>
      <c r="QC1418" s="70"/>
      <c r="QD1418" s="70"/>
      <c r="QE1418" s="70"/>
      <c r="QF1418" s="70"/>
      <c r="QG1418" s="70"/>
      <c r="QH1418" s="70"/>
      <c r="QI1418" s="70"/>
      <c r="QJ1418" s="70"/>
      <c r="QK1418" s="70"/>
      <c r="QL1418" s="70"/>
      <c r="QM1418" s="70"/>
      <c r="QN1418" s="70"/>
      <c r="QO1418" s="70"/>
      <c r="QP1418" s="70"/>
      <c r="QQ1418" s="70"/>
      <c r="QR1418" s="70"/>
      <c r="QS1418" s="70"/>
      <c r="QT1418" s="70"/>
      <c r="QU1418" s="70"/>
      <c r="QV1418" s="70"/>
      <c r="QW1418" s="70"/>
      <c r="QX1418" s="70"/>
      <c r="QY1418" s="70"/>
      <c r="QZ1418" s="70"/>
      <c r="RA1418" s="70"/>
      <c r="RB1418" s="70"/>
      <c r="RC1418" s="70"/>
      <c r="RD1418" s="70"/>
      <c r="RE1418" s="70"/>
      <c r="RF1418" s="70"/>
      <c r="RG1418" s="70"/>
      <c r="RH1418" s="70"/>
      <c r="RI1418" s="70"/>
      <c r="RJ1418" s="70"/>
      <c r="RK1418" s="70"/>
      <c r="RL1418" s="70"/>
      <c r="RM1418" s="70"/>
      <c r="RN1418" s="70"/>
      <c r="RO1418" s="70"/>
      <c r="RP1418" s="70"/>
      <c r="RQ1418" s="70"/>
      <c r="RR1418" s="70"/>
      <c r="RS1418" s="70"/>
      <c r="RT1418" s="70"/>
      <c r="RU1418" s="70"/>
      <c r="RV1418" s="70"/>
      <c r="RW1418" s="70"/>
      <c r="RX1418" s="70"/>
      <c r="RY1418" s="70"/>
      <c r="RZ1418" s="70"/>
      <c r="SA1418" s="70"/>
      <c r="SB1418" s="70"/>
      <c r="SC1418" s="70"/>
      <c r="SD1418" s="70"/>
      <c r="SE1418" s="70"/>
      <c r="SF1418" s="70"/>
      <c r="SG1418" s="70"/>
      <c r="SH1418" s="70"/>
      <c r="SI1418" s="70"/>
      <c r="SJ1418" s="70"/>
      <c r="SK1418" s="70"/>
      <c r="SL1418" s="70"/>
      <c r="SM1418" s="70"/>
      <c r="SN1418" s="70"/>
      <c r="SO1418" s="70"/>
      <c r="SP1418" s="70"/>
      <c r="SQ1418" s="70"/>
      <c r="SR1418" s="70"/>
      <c r="SS1418" s="70"/>
      <c r="ST1418" s="70"/>
      <c r="SU1418" s="70"/>
      <c r="SV1418" s="70"/>
      <c r="SW1418" s="70"/>
      <c r="SX1418" s="70"/>
      <c r="SY1418" s="70"/>
      <c r="SZ1418" s="70"/>
    </row>
    <row r="1419" spans="1:520" ht="16.5" customHeight="1" x14ac:dyDescent="0.2">
      <c r="A1419" s="20">
        <v>811</v>
      </c>
      <c r="B1419" s="20" t="s">
        <v>62</v>
      </c>
      <c r="C1419" s="20" t="s">
        <v>915</v>
      </c>
      <c r="D1419" s="20" t="s">
        <v>38</v>
      </c>
      <c r="E1419" s="20" t="s">
        <v>1345</v>
      </c>
      <c r="F1419" s="22" t="s">
        <v>971</v>
      </c>
      <c r="G1419" s="20" t="s">
        <v>84</v>
      </c>
      <c r="H1419" s="20" t="s">
        <v>35</v>
      </c>
      <c r="I1419" s="20" t="s">
        <v>81</v>
      </c>
      <c r="J1419" s="22" t="s">
        <v>915</v>
      </c>
      <c r="K1419" s="20"/>
      <c r="L1419" s="20"/>
      <c r="M1419" s="20"/>
      <c r="N1419" s="20"/>
      <c r="O1419" s="23"/>
      <c r="P1419" s="23">
        <v>1448700</v>
      </c>
      <c r="Q1419" s="24">
        <v>1</v>
      </c>
      <c r="R1419" s="25">
        <v>45992</v>
      </c>
      <c r="S1419" s="20" t="s">
        <v>83</v>
      </c>
      <c r="T1419" s="26">
        <f t="shared" si="24"/>
        <v>1448700</v>
      </c>
      <c r="U1419" s="27" t="s">
        <v>100</v>
      </c>
      <c r="V1419" s="27" t="s">
        <v>100</v>
      </c>
      <c r="W1419" s="70"/>
      <c r="X1419" s="70"/>
      <c r="Y1419" s="70"/>
      <c r="Z1419" s="70"/>
      <c r="AA1419" s="70"/>
      <c r="AB1419" s="70"/>
      <c r="AC1419" s="70"/>
      <c r="AD1419" s="70"/>
      <c r="AE1419" s="70"/>
      <c r="AF1419" s="70"/>
      <c r="AG1419" s="70"/>
      <c r="AH1419" s="70"/>
      <c r="AI1419" s="70"/>
      <c r="AJ1419" s="70"/>
      <c r="AK1419" s="70"/>
      <c r="AL1419" s="70"/>
      <c r="AM1419" s="70"/>
      <c r="AN1419" s="70"/>
      <c r="AO1419" s="70"/>
      <c r="AP1419" s="70"/>
      <c r="AQ1419" s="70"/>
      <c r="AR1419" s="70"/>
      <c r="AS1419" s="70"/>
      <c r="AT1419" s="70"/>
      <c r="AU1419" s="70"/>
      <c r="AV1419" s="70"/>
      <c r="AW1419" s="70"/>
      <c r="AX1419" s="70"/>
      <c r="AY1419" s="70"/>
      <c r="AZ1419" s="70"/>
      <c r="BA1419" s="70"/>
      <c r="BB1419" s="70"/>
      <c r="BC1419" s="70"/>
      <c r="BD1419" s="70"/>
      <c r="BE1419" s="70"/>
      <c r="BF1419" s="70"/>
      <c r="BG1419" s="70"/>
      <c r="BH1419" s="70"/>
      <c r="BI1419" s="70"/>
      <c r="BJ1419" s="70"/>
      <c r="BK1419" s="70"/>
      <c r="BL1419" s="70"/>
      <c r="BM1419" s="70"/>
      <c r="BN1419" s="70"/>
      <c r="BO1419" s="70"/>
      <c r="BP1419" s="70"/>
      <c r="BQ1419" s="70"/>
      <c r="BR1419" s="70"/>
      <c r="BS1419" s="70"/>
      <c r="BT1419" s="70"/>
      <c r="BU1419" s="70"/>
      <c r="BV1419" s="70"/>
      <c r="BW1419" s="70"/>
      <c r="BX1419" s="70"/>
      <c r="BY1419" s="70"/>
      <c r="BZ1419" s="70"/>
      <c r="CA1419" s="70"/>
      <c r="CB1419" s="70"/>
      <c r="CC1419" s="70"/>
      <c r="CD1419" s="70"/>
      <c r="CE1419" s="70"/>
      <c r="CF1419" s="70"/>
      <c r="CG1419" s="70"/>
      <c r="CH1419" s="70"/>
      <c r="CI1419" s="70"/>
      <c r="CJ1419" s="70"/>
      <c r="CK1419" s="70"/>
      <c r="CL1419" s="70"/>
      <c r="CM1419" s="70"/>
      <c r="CN1419" s="70"/>
      <c r="CO1419" s="70"/>
      <c r="CP1419" s="70"/>
      <c r="CQ1419" s="70"/>
      <c r="CR1419" s="70"/>
      <c r="CS1419" s="70"/>
      <c r="CT1419" s="70"/>
      <c r="CU1419" s="70"/>
      <c r="CV1419" s="70"/>
      <c r="CW1419" s="70"/>
      <c r="CX1419" s="70"/>
      <c r="CY1419" s="70"/>
      <c r="CZ1419" s="70"/>
      <c r="DA1419" s="70"/>
      <c r="DB1419" s="70"/>
      <c r="DC1419" s="70"/>
      <c r="DD1419" s="70"/>
      <c r="DE1419" s="70"/>
      <c r="DF1419" s="70"/>
      <c r="DG1419" s="70"/>
      <c r="DH1419" s="70"/>
      <c r="DI1419" s="70"/>
      <c r="DJ1419" s="70"/>
      <c r="DK1419" s="70"/>
      <c r="DL1419" s="70"/>
      <c r="DM1419" s="70"/>
      <c r="DN1419" s="70"/>
      <c r="DO1419" s="70"/>
      <c r="DP1419" s="70"/>
      <c r="DQ1419" s="70"/>
      <c r="DR1419" s="70"/>
      <c r="DS1419" s="70"/>
      <c r="DT1419" s="70"/>
      <c r="DU1419" s="70"/>
      <c r="DV1419" s="70"/>
      <c r="DW1419" s="70"/>
      <c r="DX1419" s="70"/>
      <c r="DY1419" s="70"/>
      <c r="DZ1419" s="70"/>
      <c r="EA1419" s="70"/>
      <c r="EB1419" s="70"/>
      <c r="EC1419" s="70"/>
      <c r="ED1419" s="70"/>
      <c r="EE1419" s="70"/>
      <c r="EF1419" s="70"/>
      <c r="EG1419" s="70"/>
      <c r="EH1419" s="70"/>
      <c r="EI1419" s="70"/>
      <c r="EJ1419" s="70"/>
      <c r="EK1419" s="70"/>
      <c r="EL1419" s="70"/>
      <c r="EM1419" s="70"/>
      <c r="EN1419" s="70"/>
      <c r="EO1419" s="70"/>
      <c r="EP1419" s="70"/>
      <c r="EQ1419" s="70"/>
      <c r="ER1419" s="70"/>
      <c r="ES1419" s="70"/>
      <c r="ET1419" s="70"/>
      <c r="EU1419" s="70"/>
      <c r="EV1419" s="70"/>
      <c r="EW1419" s="70"/>
      <c r="EX1419" s="70"/>
      <c r="EY1419" s="70"/>
      <c r="EZ1419" s="70"/>
      <c r="FA1419" s="70"/>
      <c r="FB1419" s="70"/>
      <c r="FC1419" s="70"/>
      <c r="FD1419" s="70"/>
      <c r="FE1419" s="70"/>
      <c r="FF1419" s="70"/>
      <c r="FG1419" s="70"/>
      <c r="FH1419" s="70"/>
      <c r="FI1419" s="70"/>
      <c r="FJ1419" s="70"/>
      <c r="FK1419" s="70"/>
      <c r="FL1419" s="70"/>
      <c r="FM1419" s="70"/>
      <c r="FN1419" s="70"/>
      <c r="FO1419" s="70"/>
      <c r="FP1419" s="70"/>
      <c r="FQ1419" s="70"/>
      <c r="FR1419" s="70"/>
      <c r="FS1419" s="70"/>
      <c r="FT1419" s="70"/>
      <c r="FU1419" s="70"/>
      <c r="FV1419" s="70"/>
      <c r="FW1419" s="70"/>
      <c r="FX1419" s="70"/>
      <c r="FY1419" s="70"/>
      <c r="FZ1419" s="70"/>
      <c r="GA1419" s="70"/>
      <c r="GB1419" s="70"/>
      <c r="GC1419" s="70"/>
      <c r="GD1419" s="70"/>
      <c r="GE1419" s="70"/>
      <c r="GF1419" s="70"/>
      <c r="GG1419" s="70"/>
      <c r="GH1419" s="70"/>
      <c r="GI1419" s="70"/>
      <c r="GJ1419" s="70"/>
      <c r="GK1419" s="70"/>
      <c r="GL1419" s="70"/>
      <c r="GM1419" s="70"/>
      <c r="GN1419" s="70"/>
      <c r="GO1419" s="70"/>
      <c r="GP1419" s="70"/>
      <c r="GQ1419" s="70"/>
      <c r="GR1419" s="70"/>
      <c r="GS1419" s="70"/>
      <c r="GT1419" s="70"/>
      <c r="GU1419" s="70"/>
      <c r="GV1419" s="70"/>
      <c r="GW1419" s="70"/>
      <c r="GX1419" s="70"/>
      <c r="GY1419" s="70"/>
      <c r="GZ1419" s="70"/>
      <c r="HA1419" s="70"/>
      <c r="HB1419" s="70"/>
      <c r="HC1419" s="70"/>
      <c r="HD1419" s="70"/>
      <c r="HE1419" s="70"/>
      <c r="HF1419" s="70"/>
      <c r="HG1419" s="70"/>
      <c r="HH1419" s="70"/>
      <c r="HI1419" s="70"/>
      <c r="HJ1419" s="70"/>
      <c r="HK1419" s="70"/>
      <c r="HL1419" s="70"/>
      <c r="HM1419" s="70"/>
      <c r="HN1419" s="70"/>
      <c r="HO1419" s="70"/>
      <c r="HP1419" s="70"/>
      <c r="HQ1419" s="70"/>
      <c r="HR1419" s="70"/>
      <c r="HS1419" s="70"/>
      <c r="HT1419" s="70"/>
      <c r="HU1419" s="70"/>
      <c r="HV1419" s="70"/>
      <c r="HW1419" s="70"/>
      <c r="HX1419" s="70"/>
      <c r="HY1419" s="70"/>
      <c r="HZ1419" s="70"/>
      <c r="IA1419" s="70"/>
      <c r="IB1419" s="70"/>
      <c r="IC1419" s="70"/>
      <c r="ID1419" s="70"/>
      <c r="IE1419" s="70"/>
      <c r="IF1419" s="70"/>
      <c r="IG1419" s="70"/>
      <c r="IH1419" s="70"/>
      <c r="II1419" s="70"/>
      <c r="IJ1419" s="70"/>
      <c r="IK1419" s="70"/>
      <c r="IL1419" s="70"/>
      <c r="IM1419" s="70"/>
      <c r="IN1419" s="70"/>
      <c r="IO1419" s="70"/>
      <c r="IP1419" s="70"/>
      <c r="IQ1419" s="70"/>
      <c r="IR1419" s="70"/>
      <c r="IS1419" s="70"/>
      <c r="IT1419" s="70"/>
      <c r="IU1419" s="70"/>
      <c r="IV1419" s="70"/>
      <c r="IW1419" s="70"/>
      <c r="IX1419" s="70"/>
      <c r="IY1419" s="70"/>
      <c r="IZ1419" s="70"/>
      <c r="JA1419" s="70"/>
      <c r="JB1419" s="70"/>
      <c r="JC1419" s="70"/>
      <c r="JD1419" s="70"/>
      <c r="JE1419" s="70"/>
      <c r="JF1419" s="70"/>
      <c r="JG1419" s="70"/>
      <c r="JH1419" s="70"/>
      <c r="JI1419" s="70"/>
      <c r="JJ1419" s="70"/>
      <c r="JK1419" s="70"/>
      <c r="JL1419" s="70"/>
      <c r="JM1419" s="70"/>
      <c r="JN1419" s="70"/>
      <c r="JO1419" s="70"/>
      <c r="JP1419" s="70"/>
      <c r="JQ1419" s="70"/>
      <c r="JR1419" s="70"/>
      <c r="JS1419" s="70"/>
      <c r="JT1419" s="70"/>
      <c r="JU1419" s="70"/>
      <c r="JV1419" s="70"/>
      <c r="JW1419" s="70"/>
      <c r="JX1419" s="70"/>
      <c r="JY1419" s="70"/>
      <c r="JZ1419" s="70"/>
      <c r="KA1419" s="70"/>
      <c r="KB1419" s="70"/>
      <c r="KC1419" s="70"/>
      <c r="KD1419" s="70"/>
      <c r="KE1419" s="70"/>
      <c r="KF1419" s="70"/>
      <c r="KG1419" s="70"/>
      <c r="KH1419" s="70"/>
      <c r="KI1419" s="70"/>
      <c r="KJ1419" s="70"/>
      <c r="KK1419" s="70"/>
      <c r="KL1419" s="70"/>
      <c r="KM1419" s="70"/>
      <c r="KN1419" s="70"/>
      <c r="KO1419" s="70"/>
      <c r="KP1419" s="70"/>
      <c r="KQ1419" s="70"/>
      <c r="KR1419" s="70"/>
      <c r="KS1419" s="70"/>
      <c r="KT1419" s="70"/>
      <c r="KU1419" s="70"/>
      <c r="KV1419" s="70"/>
      <c r="KW1419" s="70"/>
      <c r="KX1419" s="70"/>
      <c r="KY1419" s="70"/>
      <c r="KZ1419" s="70"/>
      <c r="LA1419" s="70"/>
      <c r="LB1419" s="70"/>
      <c r="LC1419" s="70"/>
      <c r="LD1419" s="70"/>
      <c r="LE1419" s="70"/>
      <c r="LF1419" s="70"/>
      <c r="LG1419" s="70"/>
      <c r="LH1419" s="70"/>
      <c r="LI1419" s="70"/>
      <c r="LJ1419" s="70"/>
      <c r="LK1419" s="70"/>
      <c r="LL1419" s="70"/>
      <c r="LM1419" s="70"/>
      <c r="LN1419" s="70"/>
      <c r="LO1419" s="70"/>
      <c r="LP1419" s="70"/>
      <c r="LQ1419" s="70"/>
      <c r="LR1419" s="70"/>
      <c r="LS1419" s="70"/>
      <c r="LT1419" s="70"/>
      <c r="LU1419" s="70"/>
      <c r="LV1419" s="70"/>
      <c r="LW1419" s="70"/>
      <c r="LX1419" s="70"/>
      <c r="LY1419" s="70"/>
      <c r="LZ1419" s="70"/>
      <c r="MA1419" s="70"/>
      <c r="MB1419" s="70"/>
      <c r="MC1419" s="70"/>
      <c r="MD1419" s="70"/>
      <c r="ME1419" s="70"/>
      <c r="MF1419" s="70"/>
      <c r="MG1419" s="70"/>
      <c r="MH1419" s="70"/>
      <c r="MI1419" s="70"/>
      <c r="MJ1419" s="70"/>
      <c r="MK1419" s="70"/>
      <c r="ML1419" s="70"/>
      <c r="MM1419" s="70"/>
      <c r="MN1419" s="70"/>
      <c r="MO1419" s="70"/>
      <c r="MP1419" s="70"/>
      <c r="MQ1419" s="70"/>
      <c r="MR1419" s="70"/>
      <c r="MS1419" s="70"/>
      <c r="MT1419" s="70"/>
      <c r="MU1419" s="70"/>
      <c r="MV1419" s="70"/>
      <c r="MW1419" s="70"/>
      <c r="MX1419" s="70"/>
      <c r="MY1419" s="70"/>
      <c r="MZ1419" s="70"/>
      <c r="NA1419" s="70"/>
      <c r="NB1419" s="70"/>
      <c r="NC1419" s="70"/>
      <c r="ND1419" s="70"/>
      <c r="NE1419" s="70"/>
      <c r="NF1419" s="70"/>
      <c r="NG1419" s="70"/>
      <c r="NH1419" s="70"/>
      <c r="NI1419" s="70"/>
      <c r="NJ1419" s="70"/>
      <c r="NK1419" s="70"/>
      <c r="NL1419" s="70"/>
      <c r="NM1419" s="70"/>
      <c r="NN1419" s="70"/>
      <c r="NO1419" s="70"/>
      <c r="NP1419" s="70"/>
      <c r="NQ1419" s="70"/>
      <c r="NR1419" s="70"/>
      <c r="NS1419" s="70"/>
      <c r="NT1419" s="70"/>
      <c r="NU1419" s="70"/>
      <c r="NV1419" s="70"/>
      <c r="NW1419" s="70"/>
      <c r="NX1419" s="70"/>
      <c r="NY1419" s="70"/>
      <c r="NZ1419" s="70"/>
      <c r="OA1419" s="70"/>
      <c r="OB1419" s="70"/>
      <c r="OC1419" s="70"/>
      <c r="OD1419" s="70"/>
      <c r="OE1419" s="70"/>
      <c r="OF1419" s="70"/>
      <c r="OG1419" s="70"/>
      <c r="OH1419" s="70"/>
      <c r="OI1419" s="70"/>
      <c r="OJ1419" s="70"/>
      <c r="OK1419" s="70"/>
      <c r="OL1419" s="70"/>
      <c r="OM1419" s="70"/>
      <c r="ON1419" s="70"/>
      <c r="OO1419" s="70"/>
      <c r="OP1419" s="70"/>
      <c r="OQ1419" s="70"/>
      <c r="OR1419" s="70"/>
      <c r="OS1419" s="70"/>
      <c r="OT1419" s="70"/>
      <c r="OU1419" s="70"/>
      <c r="OV1419" s="70"/>
      <c r="OW1419" s="70"/>
      <c r="OX1419" s="70"/>
      <c r="OY1419" s="70"/>
      <c r="OZ1419" s="70"/>
      <c r="PA1419" s="70"/>
      <c r="PB1419" s="70"/>
      <c r="PC1419" s="70"/>
      <c r="PD1419" s="70"/>
      <c r="PE1419" s="70"/>
      <c r="PF1419" s="70"/>
      <c r="PG1419" s="70"/>
      <c r="PH1419" s="70"/>
      <c r="PI1419" s="70"/>
      <c r="PJ1419" s="70"/>
      <c r="PK1419" s="70"/>
      <c r="PL1419" s="70"/>
      <c r="PM1419" s="70"/>
      <c r="PN1419" s="70"/>
      <c r="PO1419" s="70"/>
      <c r="PP1419" s="70"/>
      <c r="PQ1419" s="70"/>
      <c r="PR1419" s="70"/>
      <c r="PS1419" s="70"/>
      <c r="PT1419" s="70"/>
      <c r="PU1419" s="70"/>
      <c r="PV1419" s="70"/>
      <c r="PW1419" s="70"/>
      <c r="PX1419" s="70"/>
      <c r="PY1419" s="70"/>
      <c r="PZ1419" s="70"/>
      <c r="QA1419" s="70"/>
      <c r="QB1419" s="70"/>
      <c r="QC1419" s="70"/>
      <c r="QD1419" s="70"/>
      <c r="QE1419" s="70"/>
      <c r="QF1419" s="70"/>
      <c r="QG1419" s="70"/>
      <c r="QH1419" s="70"/>
      <c r="QI1419" s="70"/>
      <c r="QJ1419" s="70"/>
      <c r="QK1419" s="70"/>
      <c r="QL1419" s="70"/>
      <c r="QM1419" s="70"/>
      <c r="QN1419" s="70"/>
      <c r="QO1419" s="70"/>
      <c r="QP1419" s="70"/>
      <c r="QQ1419" s="70"/>
      <c r="QR1419" s="70"/>
      <c r="QS1419" s="70"/>
      <c r="QT1419" s="70"/>
      <c r="QU1419" s="70"/>
      <c r="QV1419" s="70"/>
      <c r="QW1419" s="70"/>
      <c r="QX1419" s="70"/>
      <c r="QY1419" s="70"/>
      <c r="QZ1419" s="70"/>
      <c r="RA1419" s="70"/>
      <c r="RB1419" s="70"/>
      <c r="RC1419" s="70"/>
      <c r="RD1419" s="70"/>
      <c r="RE1419" s="70"/>
      <c r="RF1419" s="70"/>
      <c r="RG1419" s="70"/>
      <c r="RH1419" s="70"/>
      <c r="RI1419" s="70"/>
      <c r="RJ1419" s="70"/>
      <c r="RK1419" s="70"/>
      <c r="RL1419" s="70"/>
      <c r="RM1419" s="70"/>
      <c r="RN1419" s="70"/>
      <c r="RO1419" s="70"/>
      <c r="RP1419" s="70"/>
      <c r="RQ1419" s="70"/>
      <c r="RR1419" s="70"/>
      <c r="RS1419" s="70"/>
      <c r="RT1419" s="70"/>
      <c r="RU1419" s="70"/>
      <c r="RV1419" s="70"/>
      <c r="RW1419" s="70"/>
      <c r="RX1419" s="70"/>
      <c r="RY1419" s="70"/>
      <c r="RZ1419" s="70"/>
      <c r="SA1419" s="70"/>
      <c r="SB1419" s="70"/>
      <c r="SC1419" s="70"/>
      <c r="SD1419" s="70"/>
      <c r="SE1419" s="70"/>
      <c r="SF1419" s="70"/>
      <c r="SG1419" s="70"/>
      <c r="SH1419" s="70"/>
      <c r="SI1419" s="70"/>
      <c r="SJ1419" s="70"/>
      <c r="SK1419" s="70"/>
      <c r="SL1419" s="70"/>
      <c r="SM1419" s="70"/>
      <c r="SN1419" s="70"/>
      <c r="SO1419" s="70"/>
      <c r="SP1419" s="70"/>
      <c r="SQ1419" s="70"/>
      <c r="SR1419" s="70"/>
      <c r="SS1419" s="70"/>
      <c r="ST1419" s="70"/>
      <c r="SU1419" s="70"/>
      <c r="SV1419" s="70"/>
      <c r="SW1419" s="70"/>
      <c r="SX1419" s="70"/>
      <c r="SY1419" s="70"/>
      <c r="SZ1419" s="70"/>
    </row>
    <row r="1420" spans="1:520" ht="16.5" customHeight="1" x14ac:dyDescent="0.2">
      <c r="A1420" s="20">
        <v>812</v>
      </c>
      <c r="B1420" s="20" t="s">
        <v>62</v>
      </c>
      <c r="C1420" s="20" t="s">
        <v>63</v>
      </c>
      <c r="D1420" s="20" t="s">
        <v>30</v>
      </c>
      <c r="E1420" s="20" t="s">
        <v>1345</v>
      </c>
      <c r="F1420" s="22" t="s">
        <v>972</v>
      </c>
      <c r="G1420" s="20" t="s">
        <v>42</v>
      </c>
      <c r="H1420" s="20" t="s">
        <v>35</v>
      </c>
      <c r="I1420" s="20" t="s">
        <v>81</v>
      </c>
      <c r="J1420" s="22" t="s">
        <v>63</v>
      </c>
      <c r="K1420" s="20"/>
      <c r="L1420" s="20"/>
      <c r="M1420" s="20"/>
      <c r="N1420" s="20"/>
      <c r="O1420" s="23"/>
      <c r="P1420" s="23">
        <v>11320600</v>
      </c>
      <c r="Q1420" s="24">
        <v>1</v>
      </c>
      <c r="R1420" s="25">
        <v>45658</v>
      </c>
      <c r="S1420" s="20" t="s">
        <v>83</v>
      </c>
      <c r="T1420" s="26">
        <f t="shared" si="24"/>
        <v>11320600</v>
      </c>
      <c r="U1420" s="27" t="s">
        <v>100</v>
      </c>
      <c r="V1420" s="27" t="s">
        <v>100</v>
      </c>
      <c r="W1420" s="70"/>
      <c r="X1420" s="70"/>
      <c r="Y1420" s="70"/>
      <c r="Z1420" s="70"/>
      <c r="AA1420" s="70"/>
      <c r="AB1420" s="70"/>
      <c r="AC1420" s="70"/>
      <c r="AD1420" s="70"/>
      <c r="AE1420" s="70"/>
      <c r="AF1420" s="70"/>
      <c r="AG1420" s="70"/>
      <c r="AH1420" s="70"/>
      <c r="AI1420" s="70"/>
      <c r="AJ1420" s="70"/>
      <c r="AK1420" s="70"/>
      <c r="AL1420" s="70"/>
      <c r="AM1420" s="70"/>
      <c r="AN1420" s="70"/>
      <c r="AO1420" s="70"/>
      <c r="AP1420" s="70"/>
      <c r="AQ1420" s="70"/>
      <c r="AR1420" s="70"/>
      <c r="AS1420" s="70"/>
      <c r="AT1420" s="70"/>
      <c r="AU1420" s="70"/>
      <c r="AV1420" s="70"/>
      <c r="AW1420" s="70"/>
      <c r="AX1420" s="70"/>
      <c r="AY1420" s="70"/>
      <c r="AZ1420" s="70"/>
      <c r="BA1420" s="70"/>
      <c r="BB1420" s="70"/>
      <c r="BC1420" s="70"/>
      <c r="BD1420" s="70"/>
      <c r="BE1420" s="70"/>
      <c r="BF1420" s="70"/>
      <c r="BG1420" s="70"/>
      <c r="BH1420" s="70"/>
      <c r="BI1420" s="70"/>
      <c r="BJ1420" s="70"/>
      <c r="BK1420" s="70"/>
      <c r="BL1420" s="70"/>
      <c r="BM1420" s="70"/>
      <c r="BN1420" s="70"/>
      <c r="BO1420" s="70"/>
      <c r="BP1420" s="70"/>
      <c r="BQ1420" s="70"/>
      <c r="BR1420" s="70"/>
      <c r="BS1420" s="70"/>
      <c r="BT1420" s="70"/>
      <c r="BU1420" s="70"/>
      <c r="BV1420" s="70"/>
      <c r="BW1420" s="70"/>
      <c r="BX1420" s="70"/>
      <c r="BY1420" s="70"/>
      <c r="BZ1420" s="70"/>
      <c r="CA1420" s="70"/>
      <c r="CB1420" s="70"/>
      <c r="CC1420" s="70"/>
      <c r="CD1420" s="70"/>
      <c r="CE1420" s="70"/>
      <c r="CF1420" s="70"/>
      <c r="CG1420" s="70"/>
      <c r="CH1420" s="70"/>
      <c r="CI1420" s="70"/>
      <c r="CJ1420" s="70"/>
      <c r="CK1420" s="70"/>
      <c r="CL1420" s="70"/>
      <c r="CM1420" s="70"/>
      <c r="CN1420" s="70"/>
      <c r="CO1420" s="70"/>
      <c r="CP1420" s="70"/>
      <c r="CQ1420" s="70"/>
      <c r="CR1420" s="70"/>
      <c r="CS1420" s="70"/>
      <c r="CT1420" s="70"/>
      <c r="CU1420" s="70"/>
      <c r="CV1420" s="70"/>
      <c r="CW1420" s="70"/>
      <c r="CX1420" s="70"/>
      <c r="CY1420" s="70"/>
      <c r="CZ1420" s="70"/>
      <c r="DA1420" s="70"/>
      <c r="DB1420" s="70"/>
      <c r="DC1420" s="70"/>
      <c r="DD1420" s="70"/>
      <c r="DE1420" s="70"/>
      <c r="DF1420" s="70"/>
      <c r="DG1420" s="70"/>
      <c r="DH1420" s="70"/>
      <c r="DI1420" s="70"/>
      <c r="DJ1420" s="70"/>
      <c r="DK1420" s="70"/>
      <c r="DL1420" s="70"/>
      <c r="DM1420" s="70"/>
      <c r="DN1420" s="70"/>
      <c r="DO1420" s="70"/>
      <c r="DP1420" s="70"/>
      <c r="DQ1420" s="70"/>
      <c r="DR1420" s="70"/>
      <c r="DS1420" s="70"/>
      <c r="DT1420" s="70"/>
      <c r="DU1420" s="70"/>
      <c r="DV1420" s="70"/>
      <c r="DW1420" s="70"/>
      <c r="DX1420" s="70"/>
      <c r="DY1420" s="70"/>
      <c r="DZ1420" s="70"/>
      <c r="EA1420" s="70"/>
      <c r="EB1420" s="70"/>
      <c r="EC1420" s="70"/>
      <c r="ED1420" s="70"/>
      <c r="EE1420" s="70"/>
      <c r="EF1420" s="70"/>
      <c r="EG1420" s="70"/>
      <c r="EH1420" s="70"/>
      <c r="EI1420" s="70"/>
      <c r="EJ1420" s="70"/>
      <c r="EK1420" s="70"/>
      <c r="EL1420" s="70"/>
      <c r="EM1420" s="70"/>
      <c r="EN1420" s="70"/>
      <c r="EO1420" s="70"/>
      <c r="EP1420" s="70"/>
      <c r="EQ1420" s="70"/>
      <c r="ER1420" s="70"/>
      <c r="ES1420" s="70"/>
      <c r="ET1420" s="70"/>
      <c r="EU1420" s="70"/>
      <c r="EV1420" s="70"/>
      <c r="EW1420" s="70"/>
      <c r="EX1420" s="70"/>
      <c r="EY1420" s="70"/>
      <c r="EZ1420" s="70"/>
      <c r="FA1420" s="70"/>
      <c r="FB1420" s="70"/>
      <c r="FC1420" s="70"/>
      <c r="FD1420" s="70"/>
      <c r="FE1420" s="70"/>
      <c r="FF1420" s="70"/>
      <c r="FG1420" s="70"/>
      <c r="FH1420" s="70"/>
      <c r="FI1420" s="70"/>
      <c r="FJ1420" s="70"/>
      <c r="FK1420" s="70"/>
      <c r="FL1420" s="70"/>
      <c r="FM1420" s="70"/>
      <c r="FN1420" s="70"/>
      <c r="FO1420" s="70"/>
      <c r="FP1420" s="70"/>
      <c r="FQ1420" s="70"/>
      <c r="FR1420" s="70"/>
      <c r="FS1420" s="70"/>
      <c r="FT1420" s="70"/>
      <c r="FU1420" s="70"/>
      <c r="FV1420" s="70"/>
      <c r="FW1420" s="70"/>
      <c r="FX1420" s="70"/>
      <c r="FY1420" s="70"/>
      <c r="FZ1420" s="70"/>
      <c r="GA1420" s="70"/>
      <c r="GB1420" s="70"/>
      <c r="GC1420" s="70"/>
      <c r="GD1420" s="70"/>
      <c r="GE1420" s="70"/>
      <c r="GF1420" s="70"/>
      <c r="GG1420" s="70"/>
      <c r="GH1420" s="70"/>
      <c r="GI1420" s="70"/>
      <c r="GJ1420" s="70"/>
      <c r="GK1420" s="70"/>
      <c r="GL1420" s="70"/>
      <c r="GM1420" s="70"/>
      <c r="GN1420" s="70"/>
      <c r="GO1420" s="70"/>
      <c r="GP1420" s="70"/>
      <c r="GQ1420" s="70"/>
      <c r="GR1420" s="70"/>
      <c r="GS1420" s="70"/>
      <c r="GT1420" s="70"/>
      <c r="GU1420" s="70"/>
      <c r="GV1420" s="70"/>
      <c r="GW1420" s="70"/>
      <c r="GX1420" s="70"/>
      <c r="GY1420" s="70"/>
      <c r="GZ1420" s="70"/>
      <c r="HA1420" s="70"/>
      <c r="HB1420" s="70"/>
      <c r="HC1420" s="70"/>
      <c r="HD1420" s="70"/>
      <c r="HE1420" s="70"/>
      <c r="HF1420" s="70"/>
      <c r="HG1420" s="70"/>
      <c r="HH1420" s="70"/>
      <c r="HI1420" s="70"/>
      <c r="HJ1420" s="70"/>
      <c r="HK1420" s="70"/>
      <c r="HL1420" s="70"/>
      <c r="HM1420" s="70"/>
      <c r="HN1420" s="70"/>
      <c r="HO1420" s="70"/>
      <c r="HP1420" s="70"/>
      <c r="HQ1420" s="70"/>
      <c r="HR1420" s="70"/>
      <c r="HS1420" s="70"/>
      <c r="HT1420" s="70"/>
      <c r="HU1420" s="70"/>
      <c r="HV1420" s="70"/>
      <c r="HW1420" s="70"/>
      <c r="HX1420" s="70"/>
      <c r="HY1420" s="70"/>
      <c r="HZ1420" s="70"/>
      <c r="IA1420" s="70"/>
      <c r="IB1420" s="70"/>
      <c r="IC1420" s="70"/>
      <c r="ID1420" s="70"/>
      <c r="IE1420" s="70"/>
      <c r="IF1420" s="70"/>
      <c r="IG1420" s="70"/>
      <c r="IH1420" s="70"/>
      <c r="II1420" s="70"/>
      <c r="IJ1420" s="70"/>
      <c r="IK1420" s="70"/>
      <c r="IL1420" s="70"/>
      <c r="IM1420" s="70"/>
      <c r="IN1420" s="70"/>
      <c r="IO1420" s="70"/>
      <c r="IP1420" s="70"/>
      <c r="IQ1420" s="70"/>
      <c r="IR1420" s="70"/>
      <c r="IS1420" s="70"/>
      <c r="IT1420" s="70"/>
      <c r="IU1420" s="70"/>
      <c r="IV1420" s="70"/>
      <c r="IW1420" s="70"/>
      <c r="IX1420" s="70"/>
      <c r="IY1420" s="70"/>
      <c r="IZ1420" s="70"/>
      <c r="JA1420" s="70"/>
      <c r="JB1420" s="70"/>
      <c r="JC1420" s="70"/>
      <c r="JD1420" s="70"/>
      <c r="JE1420" s="70"/>
      <c r="JF1420" s="70"/>
      <c r="JG1420" s="70"/>
      <c r="JH1420" s="70"/>
      <c r="JI1420" s="70"/>
      <c r="JJ1420" s="70"/>
      <c r="JK1420" s="70"/>
      <c r="JL1420" s="70"/>
      <c r="JM1420" s="70"/>
      <c r="JN1420" s="70"/>
      <c r="JO1420" s="70"/>
      <c r="JP1420" s="70"/>
      <c r="JQ1420" s="70"/>
      <c r="JR1420" s="70"/>
      <c r="JS1420" s="70"/>
      <c r="JT1420" s="70"/>
      <c r="JU1420" s="70"/>
      <c r="JV1420" s="70"/>
      <c r="JW1420" s="70"/>
      <c r="JX1420" s="70"/>
      <c r="JY1420" s="70"/>
      <c r="JZ1420" s="70"/>
      <c r="KA1420" s="70"/>
      <c r="KB1420" s="70"/>
      <c r="KC1420" s="70"/>
      <c r="KD1420" s="70"/>
      <c r="KE1420" s="70"/>
      <c r="KF1420" s="70"/>
      <c r="KG1420" s="70"/>
      <c r="KH1420" s="70"/>
      <c r="KI1420" s="70"/>
      <c r="KJ1420" s="70"/>
      <c r="KK1420" s="70"/>
      <c r="KL1420" s="70"/>
      <c r="KM1420" s="70"/>
      <c r="KN1420" s="70"/>
      <c r="KO1420" s="70"/>
      <c r="KP1420" s="70"/>
      <c r="KQ1420" s="70"/>
      <c r="KR1420" s="70"/>
      <c r="KS1420" s="70"/>
      <c r="KT1420" s="70"/>
      <c r="KU1420" s="70"/>
      <c r="KV1420" s="70"/>
      <c r="KW1420" s="70"/>
      <c r="KX1420" s="70"/>
      <c r="KY1420" s="70"/>
      <c r="KZ1420" s="70"/>
      <c r="LA1420" s="70"/>
      <c r="LB1420" s="70"/>
      <c r="LC1420" s="70"/>
      <c r="LD1420" s="70"/>
      <c r="LE1420" s="70"/>
      <c r="LF1420" s="70"/>
      <c r="LG1420" s="70"/>
      <c r="LH1420" s="70"/>
      <c r="LI1420" s="70"/>
      <c r="LJ1420" s="70"/>
      <c r="LK1420" s="70"/>
      <c r="LL1420" s="70"/>
      <c r="LM1420" s="70"/>
      <c r="LN1420" s="70"/>
      <c r="LO1420" s="70"/>
      <c r="LP1420" s="70"/>
      <c r="LQ1420" s="70"/>
      <c r="LR1420" s="70"/>
      <c r="LS1420" s="70"/>
      <c r="LT1420" s="70"/>
      <c r="LU1420" s="70"/>
      <c r="LV1420" s="70"/>
      <c r="LW1420" s="70"/>
      <c r="LX1420" s="70"/>
      <c r="LY1420" s="70"/>
      <c r="LZ1420" s="70"/>
      <c r="MA1420" s="70"/>
      <c r="MB1420" s="70"/>
      <c r="MC1420" s="70"/>
      <c r="MD1420" s="70"/>
      <c r="ME1420" s="70"/>
      <c r="MF1420" s="70"/>
      <c r="MG1420" s="70"/>
      <c r="MH1420" s="70"/>
      <c r="MI1420" s="70"/>
      <c r="MJ1420" s="70"/>
      <c r="MK1420" s="70"/>
      <c r="ML1420" s="70"/>
      <c r="MM1420" s="70"/>
      <c r="MN1420" s="70"/>
      <c r="MO1420" s="70"/>
      <c r="MP1420" s="70"/>
      <c r="MQ1420" s="70"/>
      <c r="MR1420" s="70"/>
      <c r="MS1420" s="70"/>
      <c r="MT1420" s="70"/>
      <c r="MU1420" s="70"/>
      <c r="MV1420" s="70"/>
      <c r="MW1420" s="70"/>
      <c r="MX1420" s="70"/>
      <c r="MY1420" s="70"/>
      <c r="MZ1420" s="70"/>
      <c r="NA1420" s="70"/>
      <c r="NB1420" s="70"/>
      <c r="NC1420" s="70"/>
      <c r="ND1420" s="70"/>
      <c r="NE1420" s="70"/>
      <c r="NF1420" s="70"/>
      <c r="NG1420" s="70"/>
      <c r="NH1420" s="70"/>
      <c r="NI1420" s="70"/>
      <c r="NJ1420" s="70"/>
      <c r="NK1420" s="70"/>
      <c r="NL1420" s="70"/>
      <c r="NM1420" s="70"/>
      <c r="NN1420" s="70"/>
      <c r="NO1420" s="70"/>
      <c r="NP1420" s="70"/>
      <c r="NQ1420" s="70"/>
      <c r="NR1420" s="70"/>
      <c r="NS1420" s="70"/>
      <c r="NT1420" s="70"/>
      <c r="NU1420" s="70"/>
      <c r="NV1420" s="70"/>
      <c r="NW1420" s="70"/>
      <c r="NX1420" s="70"/>
      <c r="NY1420" s="70"/>
      <c r="NZ1420" s="70"/>
      <c r="OA1420" s="70"/>
      <c r="OB1420" s="70"/>
      <c r="OC1420" s="70"/>
      <c r="OD1420" s="70"/>
      <c r="OE1420" s="70"/>
      <c r="OF1420" s="70"/>
      <c r="OG1420" s="70"/>
      <c r="OH1420" s="70"/>
      <c r="OI1420" s="70"/>
      <c r="OJ1420" s="70"/>
      <c r="OK1420" s="70"/>
      <c r="OL1420" s="70"/>
      <c r="OM1420" s="70"/>
      <c r="ON1420" s="70"/>
      <c r="OO1420" s="70"/>
      <c r="OP1420" s="70"/>
      <c r="OQ1420" s="70"/>
      <c r="OR1420" s="70"/>
      <c r="OS1420" s="70"/>
      <c r="OT1420" s="70"/>
      <c r="OU1420" s="70"/>
      <c r="OV1420" s="70"/>
      <c r="OW1420" s="70"/>
      <c r="OX1420" s="70"/>
      <c r="OY1420" s="70"/>
      <c r="OZ1420" s="70"/>
      <c r="PA1420" s="70"/>
      <c r="PB1420" s="70"/>
      <c r="PC1420" s="70"/>
      <c r="PD1420" s="70"/>
      <c r="PE1420" s="70"/>
      <c r="PF1420" s="70"/>
      <c r="PG1420" s="70"/>
      <c r="PH1420" s="70"/>
      <c r="PI1420" s="70"/>
      <c r="PJ1420" s="70"/>
      <c r="PK1420" s="70"/>
      <c r="PL1420" s="70"/>
      <c r="PM1420" s="70"/>
      <c r="PN1420" s="70"/>
      <c r="PO1420" s="70"/>
      <c r="PP1420" s="70"/>
      <c r="PQ1420" s="70"/>
      <c r="PR1420" s="70"/>
      <c r="PS1420" s="70"/>
      <c r="PT1420" s="70"/>
      <c r="PU1420" s="70"/>
      <c r="PV1420" s="70"/>
      <c r="PW1420" s="70"/>
      <c r="PX1420" s="70"/>
      <c r="PY1420" s="70"/>
      <c r="PZ1420" s="70"/>
      <c r="QA1420" s="70"/>
      <c r="QB1420" s="70"/>
      <c r="QC1420" s="70"/>
      <c r="QD1420" s="70"/>
      <c r="QE1420" s="70"/>
      <c r="QF1420" s="70"/>
      <c r="QG1420" s="70"/>
      <c r="QH1420" s="70"/>
      <c r="QI1420" s="70"/>
      <c r="QJ1420" s="70"/>
      <c r="QK1420" s="70"/>
      <c r="QL1420" s="70"/>
      <c r="QM1420" s="70"/>
      <c r="QN1420" s="70"/>
      <c r="QO1420" s="70"/>
      <c r="QP1420" s="70"/>
      <c r="QQ1420" s="70"/>
      <c r="QR1420" s="70"/>
      <c r="QS1420" s="70"/>
      <c r="QT1420" s="70"/>
      <c r="QU1420" s="70"/>
      <c r="QV1420" s="70"/>
      <c r="QW1420" s="70"/>
      <c r="QX1420" s="70"/>
      <c r="QY1420" s="70"/>
      <c r="QZ1420" s="70"/>
      <c r="RA1420" s="70"/>
      <c r="RB1420" s="70"/>
      <c r="RC1420" s="70"/>
      <c r="RD1420" s="70"/>
      <c r="RE1420" s="70"/>
      <c r="RF1420" s="70"/>
      <c r="RG1420" s="70"/>
      <c r="RH1420" s="70"/>
      <c r="RI1420" s="70"/>
      <c r="RJ1420" s="70"/>
      <c r="RK1420" s="70"/>
      <c r="RL1420" s="70"/>
      <c r="RM1420" s="70"/>
      <c r="RN1420" s="70"/>
      <c r="RO1420" s="70"/>
      <c r="RP1420" s="70"/>
      <c r="RQ1420" s="70"/>
      <c r="RR1420" s="70"/>
      <c r="RS1420" s="70"/>
      <c r="RT1420" s="70"/>
      <c r="RU1420" s="70"/>
      <c r="RV1420" s="70"/>
      <c r="RW1420" s="70"/>
      <c r="RX1420" s="70"/>
      <c r="RY1420" s="70"/>
      <c r="RZ1420" s="70"/>
      <c r="SA1420" s="70"/>
      <c r="SB1420" s="70"/>
      <c r="SC1420" s="70"/>
      <c r="SD1420" s="70"/>
      <c r="SE1420" s="70"/>
      <c r="SF1420" s="70"/>
      <c r="SG1420" s="70"/>
      <c r="SH1420" s="70"/>
      <c r="SI1420" s="70"/>
      <c r="SJ1420" s="70"/>
      <c r="SK1420" s="70"/>
      <c r="SL1420" s="70"/>
      <c r="SM1420" s="70"/>
      <c r="SN1420" s="70"/>
      <c r="SO1420" s="70"/>
      <c r="SP1420" s="70"/>
      <c r="SQ1420" s="70"/>
      <c r="SR1420" s="70"/>
      <c r="SS1420" s="70"/>
      <c r="ST1420" s="70"/>
      <c r="SU1420" s="70"/>
      <c r="SV1420" s="70"/>
      <c r="SW1420" s="70"/>
      <c r="SX1420" s="70"/>
      <c r="SY1420" s="70"/>
      <c r="SZ1420" s="70"/>
    </row>
    <row r="1421" spans="1:520" ht="16.5" customHeight="1" x14ac:dyDescent="0.2">
      <c r="A1421" s="20">
        <v>813</v>
      </c>
      <c r="B1421" s="20" t="s">
        <v>62</v>
      </c>
      <c r="C1421" s="20" t="s">
        <v>63</v>
      </c>
      <c r="D1421" s="20" t="s">
        <v>30</v>
      </c>
      <c r="E1421" s="20" t="s">
        <v>1345</v>
      </c>
      <c r="F1421" s="22" t="s">
        <v>972</v>
      </c>
      <c r="G1421" s="20" t="s">
        <v>42</v>
      </c>
      <c r="H1421" s="20" t="s">
        <v>35</v>
      </c>
      <c r="I1421" s="20" t="s">
        <v>81</v>
      </c>
      <c r="J1421" s="22" t="s">
        <v>63</v>
      </c>
      <c r="K1421" s="20"/>
      <c r="L1421" s="20"/>
      <c r="M1421" s="20"/>
      <c r="N1421" s="20"/>
      <c r="O1421" s="23"/>
      <c r="P1421" s="23">
        <v>11320600</v>
      </c>
      <c r="Q1421" s="24">
        <v>1</v>
      </c>
      <c r="R1421" s="25">
        <v>45689</v>
      </c>
      <c r="S1421" s="20" t="s">
        <v>83</v>
      </c>
      <c r="T1421" s="26">
        <f t="shared" si="24"/>
        <v>11320600</v>
      </c>
      <c r="U1421" s="27" t="s">
        <v>100</v>
      </c>
      <c r="V1421" s="27" t="s">
        <v>100</v>
      </c>
      <c r="W1421" s="70"/>
      <c r="X1421" s="70"/>
      <c r="Y1421" s="70"/>
      <c r="Z1421" s="70"/>
      <c r="AA1421" s="70"/>
      <c r="AB1421" s="70"/>
      <c r="AC1421" s="70"/>
      <c r="AD1421" s="70"/>
      <c r="AE1421" s="70"/>
      <c r="AF1421" s="70"/>
      <c r="AG1421" s="70"/>
      <c r="AH1421" s="70"/>
      <c r="AI1421" s="70"/>
      <c r="AJ1421" s="70"/>
      <c r="AK1421" s="70"/>
      <c r="AL1421" s="70"/>
      <c r="AM1421" s="70"/>
      <c r="AN1421" s="70"/>
      <c r="AO1421" s="70"/>
      <c r="AP1421" s="70"/>
      <c r="AQ1421" s="70"/>
      <c r="AR1421" s="70"/>
      <c r="AS1421" s="70"/>
      <c r="AT1421" s="70"/>
      <c r="AU1421" s="70"/>
      <c r="AV1421" s="70"/>
      <c r="AW1421" s="70"/>
      <c r="AX1421" s="70"/>
      <c r="AY1421" s="70"/>
      <c r="AZ1421" s="70"/>
      <c r="BA1421" s="70"/>
      <c r="BB1421" s="70"/>
      <c r="BC1421" s="70"/>
      <c r="BD1421" s="70"/>
      <c r="BE1421" s="70"/>
      <c r="BF1421" s="70"/>
      <c r="BG1421" s="70"/>
      <c r="BH1421" s="70"/>
      <c r="BI1421" s="70"/>
      <c r="BJ1421" s="70"/>
      <c r="BK1421" s="70"/>
      <c r="BL1421" s="70"/>
      <c r="BM1421" s="70"/>
      <c r="BN1421" s="70"/>
      <c r="BO1421" s="70"/>
      <c r="BP1421" s="70"/>
      <c r="BQ1421" s="70"/>
      <c r="BR1421" s="70"/>
      <c r="BS1421" s="70"/>
      <c r="BT1421" s="70"/>
      <c r="BU1421" s="70"/>
      <c r="BV1421" s="70"/>
      <c r="BW1421" s="70"/>
      <c r="BX1421" s="70"/>
      <c r="BY1421" s="70"/>
      <c r="BZ1421" s="70"/>
      <c r="CA1421" s="70"/>
      <c r="CB1421" s="70"/>
      <c r="CC1421" s="70"/>
      <c r="CD1421" s="70"/>
      <c r="CE1421" s="70"/>
      <c r="CF1421" s="70"/>
      <c r="CG1421" s="70"/>
      <c r="CH1421" s="70"/>
      <c r="CI1421" s="70"/>
      <c r="CJ1421" s="70"/>
      <c r="CK1421" s="70"/>
      <c r="CL1421" s="70"/>
      <c r="CM1421" s="70"/>
      <c r="CN1421" s="70"/>
      <c r="CO1421" s="70"/>
      <c r="CP1421" s="70"/>
      <c r="CQ1421" s="70"/>
      <c r="CR1421" s="70"/>
      <c r="CS1421" s="70"/>
      <c r="CT1421" s="70"/>
      <c r="CU1421" s="70"/>
      <c r="CV1421" s="70"/>
      <c r="CW1421" s="70"/>
      <c r="CX1421" s="70"/>
      <c r="CY1421" s="70"/>
      <c r="CZ1421" s="70"/>
      <c r="DA1421" s="70"/>
      <c r="DB1421" s="70"/>
      <c r="DC1421" s="70"/>
      <c r="DD1421" s="70"/>
      <c r="DE1421" s="70"/>
      <c r="DF1421" s="70"/>
      <c r="DG1421" s="70"/>
      <c r="DH1421" s="70"/>
      <c r="DI1421" s="70"/>
      <c r="DJ1421" s="70"/>
      <c r="DK1421" s="70"/>
      <c r="DL1421" s="70"/>
      <c r="DM1421" s="70"/>
      <c r="DN1421" s="70"/>
      <c r="DO1421" s="70"/>
      <c r="DP1421" s="70"/>
      <c r="DQ1421" s="70"/>
      <c r="DR1421" s="70"/>
      <c r="DS1421" s="70"/>
      <c r="DT1421" s="70"/>
      <c r="DU1421" s="70"/>
      <c r="DV1421" s="70"/>
      <c r="DW1421" s="70"/>
      <c r="DX1421" s="70"/>
      <c r="DY1421" s="70"/>
      <c r="DZ1421" s="70"/>
      <c r="EA1421" s="70"/>
      <c r="EB1421" s="70"/>
      <c r="EC1421" s="70"/>
      <c r="ED1421" s="70"/>
      <c r="EE1421" s="70"/>
      <c r="EF1421" s="70"/>
      <c r="EG1421" s="70"/>
      <c r="EH1421" s="70"/>
      <c r="EI1421" s="70"/>
      <c r="EJ1421" s="70"/>
      <c r="EK1421" s="70"/>
      <c r="EL1421" s="70"/>
      <c r="EM1421" s="70"/>
      <c r="EN1421" s="70"/>
      <c r="EO1421" s="70"/>
      <c r="EP1421" s="70"/>
      <c r="EQ1421" s="70"/>
      <c r="ER1421" s="70"/>
      <c r="ES1421" s="70"/>
      <c r="ET1421" s="70"/>
      <c r="EU1421" s="70"/>
      <c r="EV1421" s="70"/>
      <c r="EW1421" s="70"/>
      <c r="EX1421" s="70"/>
      <c r="EY1421" s="70"/>
      <c r="EZ1421" s="70"/>
      <c r="FA1421" s="70"/>
      <c r="FB1421" s="70"/>
      <c r="FC1421" s="70"/>
      <c r="FD1421" s="70"/>
      <c r="FE1421" s="70"/>
      <c r="FF1421" s="70"/>
      <c r="FG1421" s="70"/>
      <c r="FH1421" s="70"/>
      <c r="FI1421" s="70"/>
      <c r="FJ1421" s="70"/>
      <c r="FK1421" s="70"/>
      <c r="FL1421" s="70"/>
      <c r="FM1421" s="70"/>
      <c r="FN1421" s="70"/>
      <c r="FO1421" s="70"/>
      <c r="FP1421" s="70"/>
      <c r="FQ1421" s="70"/>
      <c r="FR1421" s="70"/>
      <c r="FS1421" s="70"/>
      <c r="FT1421" s="70"/>
      <c r="FU1421" s="70"/>
      <c r="FV1421" s="70"/>
      <c r="FW1421" s="70"/>
      <c r="FX1421" s="70"/>
      <c r="FY1421" s="70"/>
      <c r="FZ1421" s="70"/>
      <c r="GA1421" s="70"/>
      <c r="GB1421" s="70"/>
      <c r="GC1421" s="70"/>
      <c r="GD1421" s="70"/>
      <c r="GE1421" s="70"/>
      <c r="GF1421" s="70"/>
      <c r="GG1421" s="70"/>
      <c r="GH1421" s="70"/>
      <c r="GI1421" s="70"/>
      <c r="GJ1421" s="70"/>
      <c r="GK1421" s="70"/>
      <c r="GL1421" s="70"/>
      <c r="GM1421" s="70"/>
      <c r="GN1421" s="70"/>
      <c r="GO1421" s="70"/>
      <c r="GP1421" s="70"/>
      <c r="GQ1421" s="70"/>
      <c r="GR1421" s="70"/>
      <c r="GS1421" s="70"/>
      <c r="GT1421" s="70"/>
      <c r="GU1421" s="70"/>
      <c r="GV1421" s="70"/>
      <c r="GW1421" s="70"/>
      <c r="GX1421" s="70"/>
      <c r="GY1421" s="70"/>
      <c r="GZ1421" s="70"/>
      <c r="HA1421" s="70"/>
      <c r="HB1421" s="70"/>
      <c r="HC1421" s="70"/>
      <c r="HD1421" s="70"/>
      <c r="HE1421" s="70"/>
      <c r="HF1421" s="70"/>
      <c r="HG1421" s="70"/>
      <c r="HH1421" s="70"/>
      <c r="HI1421" s="70"/>
      <c r="HJ1421" s="70"/>
      <c r="HK1421" s="70"/>
      <c r="HL1421" s="70"/>
      <c r="HM1421" s="70"/>
      <c r="HN1421" s="70"/>
      <c r="HO1421" s="70"/>
      <c r="HP1421" s="70"/>
      <c r="HQ1421" s="70"/>
      <c r="HR1421" s="70"/>
      <c r="HS1421" s="70"/>
      <c r="HT1421" s="70"/>
      <c r="HU1421" s="70"/>
      <c r="HV1421" s="70"/>
      <c r="HW1421" s="70"/>
      <c r="HX1421" s="70"/>
      <c r="HY1421" s="70"/>
      <c r="HZ1421" s="70"/>
      <c r="IA1421" s="70"/>
      <c r="IB1421" s="70"/>
      <c r="IC1421" s="70"/>
      <c r="ID1421" s="70"/>
      <c r="IE1421" s="70"/>
      <c r="IF1421" s="70"/>
      <c r="IG1421" s="70"/>
      <c r="IH1421" s="70"/>
      <c r="II1421" s="70"/>
      <c r="IJ1421" s="70"/>
      <c r="IK1421" s="70"/>
      <c r="IL1421" s="70"/>
      <c r="IM1421" s="70"/>
      <c r="IN1421" s="70"/>
      <c r="IO1421" s="70"/>
      <c r="IP1421" s="70"/>
      <c r="IQ1421" s="70"/>
      <c r="IR1421" s="70"/>
      <c r="IS1421" s="70"/>
      <c r="IT1421" s="70"/>
      <c r="IU1421" s="70"/>
      <c r="IV1421" s="70"/>
      <c r="IW1421" s="70"/>
      <c r="IX1421" s="70"/>
      <c r="IY1421" s="70"/>
      <c r="IZ1421" s="70"/>
      <c r="JA1421" s="70"/>
      <c r="JB1421" s="70"/>
      <c r="JC1421" s="70"/>
      <c r="JD1421" s="70"/>
      <c r="JE1421" s="70"/>
      <c r="JF1421" s="70"/>
      <c r="JG1421" s="70"/>
      <c r="JH1421" s="70"/>
      <c r="JI1421" s="70"/>
      <c r="JJ1421" s="70"/>
      <c r="JK1421" s="70"/>
      <c r="JL1421" s="70"/>
      <c r="JM1421" s="70"/>
      <c r="JN1421" s="70"/>
      <c r="JO1421" s="70"/>
      <c r="JP1421" s="70"/>
      <c r="JQ1421" s="70"/>
      <c r="JR1421" s="70"/>
      <c r="JS1421" s="70"/>
      <c r="JT1421" s="70"/>
      <c r="JU1421" s="70"/>
      <c r="JV1421" s="70"/>
      <c r="JW1421" s="70"/>
      <c r="JX1421" s="70"/>
      <c r="JY1421" s="70"/>
      <c r="JZ1421" s="70"/>
      <c r="KA1421" s="70"/>
      <c r="KB1421" s="70"/>
      <c r="KC1421" s="70"/>
      <c r="KD1421" s="70"/>
      <c r="KE1421" s="70"/>
      <c r="KF1421" s="70"/>
      <c r="KG1421" s="70"/>
      <c r="KH1421" s="70"/>
      <c r="KI1421" s="70"/>
      <c r="KJ1421" s="70"/>
      <c r="KK1421" s="70"/>
      <c r="KL1421" s="70"/>
      <c r="KM1421" s="70"/>
      <c r="KN1421" s="70"/>
      <c r="KO1421" s="70"/>
      <c r="KP1421" s="70"/>
      <c r="KQ1421" s="70"/>
      <c r="KR1421" s="70"/>
      <c r="KS1421" s="70"/>
      <c r="KT1421" s="70"/>
      <c r="KU1421" s="70"/>
      <c r="KV1421" s="70"/>
      <c r="KW1421" s="70"/>
      <c r="KX1421" s="70"/>
      <c r="KY1421" s="70"/>
      <c r="KZ1421" s="70"/>
      <c r="LA1421" s="70"/>
      <c r="LB1421" s="70"/>
      <c r="LC1421" s="70"/>
      <c r="LD1421" s="70"/>
      <c r="LE1421" s="70"/>
      <c r="LF1421" s="70"/>
      <c r="LG1421" s="70"/>
      <c r="LH1421" s="70"/>
      <c r="LI1421" s="70"/>
      <c r="LJ1421" s="70"/>
      <c r="LK1421" s="70"/>
      <c r="LL1421" s="70"/>
      <c r="LM1421" s="70"/>
      <c r="LN1421" s="70"/>
      <c r="LO1421" s="70"/>
      <c r="LP1421" s="70"/>
      <c r="LQ1421" s="70"/>
      <c r="LR1421" s="70"/>
      <c r="LS1421" s="70"/>
      <c r="LT1421" s="70"/>
      <c r="LU1421" s="70"/>
      <c r="LV1421" s="70"/>
      <c r="LW1421" s="70"/>
      <c r="LX1421" s="70"/>
      <c r="LY1421" s="70"/>
      <c r="LZ1421" s="70"/>
      <c r="MA1421" s="70"/>
      <c r="MB1421" s="70"/>
      <c r="MC1421" s="70"/>
      <c r="MD1421" s="70"/>
      <c r="ME1421" s="70"/>
      <c r="MF1421" s="70"/>
      <c r="MG1421" s="70"/>
      <c r="MH1421" s="70"/>
      <c r="MI1421" s="70"/>
      <c r="MJ1421" s="70"/>
      <c r="MK1421" s="70"/>
      <c r="ML1421" s="70"/>
      <c r="MM1421" s="70"/>
      <c r="MN1421" s="70"/>
      <c r="MO1421" s="70"/>
      <c r="MP1421" s="70"/>
      <c r="MQ1421" s="70"/>
      <c r="MR1421" s="70"/>
      <c r="MS1421" s="70"/>
      <c r="MT1421" s="70"/>
      <c r="MU1421" s="70"/>
      <c r="MV1421" s="70"/>
      <c r="MW1421" s="70"/>
      <c r="MX1421" s="70"/>
      <c r="MY1421" s="70"/>
      <c r="MZ1421" s="70"/>
      <c r="NA1421" s="70"/>
      <c r="NB1421" s="70"/>
      <c r="NC1421" s="70"/>
      <c r="ND1421" s="70"/>
      <c r="NE1421" s="70"/>
      <c r="NF1421" s="70"/>
      <c r="NG1421" s="70"/>
      <c r="NH1421" s="70"/>
      <c r="NI1421" s="70"/>
      <c r="NJ1421" s="70"/>
      <c r="NK1421" s="70"/>
      <c r="NL1421" s="70"/>
      <c r="NM1421" s="70"/>
      <c r="NN1421" s="70"/>
      <c r="NO1421" s="70"/>
      <c r="NP1421" s="70"/>
      <c r="NQ1421" s="70"/>
      <c r="NR1421" s="70"/>
      <c r="NS1421" s="70"/>
      <c r="NT1421" s="70"/>
      <c r="NU1421" s="70"/>
      <c r="NV1421" s="70"/>
      <c r="NW1421" s="70"/>
      <c r="NX1421" s="70"/>
      <c r="NY1421" s="70"/>
      <c r="NZ1421" s="70"/>
      <c r="OA1421" s="70"/>
      <c r="OB1421" s="70"/>
      <c r="OC1421" s="70"/>
      <c r="OD1421" s="70"/>
      <c r="OE1421" s="70"/>
      <c r="OF1421" s="70"/>
      <c r="OG1421" s="70"/>
      <c r="OH1421" s="70"/>
      <c r="OI1421" s="70"/>
      <c r="OJ1421" s="70"/>
      <c r="OK1421" s="70"/>
      <c r="OL1421" s="70"/>
      <c r="OM1421" s="70"/>
      <c r="ON1421" s="70"/>
      <c r="OO1421" s="70"/>
      <c r="OP1421" s="70"/>
      <c r="OQ1421" s="70"/>
      <c r="OR1421" s="70"/>
      <c r="OS1421" s="70"/>
      <c r="OT1421" s="70"/>
      <c r="OU1421" s="70"/>
      <c r="OV1421" s="70"/>
      <c r="OW1421" s="70"/>
      <c r="OX1421" s="70"/>
      <c r="OY1421" s="70"/>
      <c r="OZ1421" s="70"/>
      <c r="PA1421" s="70"/>
      <c r="PB1421" s="70"/>
      <c r="PC1421" s="70"/>
      <c r="PD1421" s="70"/>
      <c r="PE1421" s="70"/>
      <c r="PF1421" s="70"/>
      <c r="PG1421" s="70"/>
      <c r="PH1421" s="70"/>
      <c r="PI1421" s="70"/>
      <c r="PJ1421" s="70"/>
      <c r="PK1421" s="70"/>
      <c r="PL1421" s="70"/>
      <c r="PM1421" s="70"/>
      <c r="PN1421" s="70"/>
      <c r="PO1421" s="70"/>
      <c r="PP1421" s="70"/>
      <c r="PQ1421" s="70"/>
      <c r="PR1421" s="70"/>
      <c r="PS1421" s="70"/>
      <c r="PT1421" s="70"/>
      <c r="PU1421" s="70"/>
      <c r="PV1421" s="70"/>
      <c r="PW1421" s="70"/>
      <c r="PX1421" s="70"/>
      <c r="PY1421" s="70"/>
      <c r="PZ1421" s="70"/>
      <c r="QA1421" s="70"/>
      <c r="QB1421" s="70"/>
      <c r="QC1421" s="70"/>
      <c r="QD1421" s="70"/>
      <c r="QE1421" s="70"/>
      <c r="QF1421" s="70"/>
      <c r="QG1421" s="70"/>
      <c r="QH1421" s="70"/>
      <c r="QI1421" s="70"/>
      <c r="QJ1421" s="70"/>
      <c r="QK1421" s="70"/>
      <c r="QL1421" s="70"/>
      <c r="QM1421" s="70"/>
      <c r="QN1421" s="70"/>
      <c r="QO1421" s="70"/>
      <c r="QP1421" s="70"/>
      <c r="QQ1421" s="70"/>
      <c r="QR1421" s="70"/>
      <c r="QS1421" s="70"/>
      <c r="QT1421" s="70"/>
      <c r="QU1421" s="70"/>
      <c r="QV1421" s="70"/>
      <c r="QW1421" s="70"/>
      <c r="QX1421" s="70"/>
      <c r="QY1421" s="70"/>
      <c r="QZ1421" s="70"/>
      <c r="RA1421" s="70"/>
      <c r="RB1421" s="70"/>
      <c r="RC1421" s="70"/>
      <c r="RD1421" s="70"/>
      <c r="RE1421" s="70"/>
      <c r="RF1421" s="70"/>
      <c r="RG1421" s="70"/>
      <c r="RH1421" s="70"/>
      <c r="RI1421" s="70"/>
      <c r="RJ1421" s="70"/>
      <c r="RK1421" s="70"/>
      <c r="RL1421" s="70"/>
      <c r="RM1421" s="70"/>
      <c r="RN1421" s="70"/>
      <c r="RO1421" s="70"/>
      <c r="RP1421" s="70"/>
      <c r="RQ1421" s="70"/>
      <c r="RR1421" s="70"/>
      <c r="RS1421" s="70"/>
      <c r="RT1421" s="70"/>
      <c r="RU1421" s="70"/>
      <c r="RV1421" s="70"/>
      <c r="RW1421" s="70"/>
      <c r="RX1421" s="70"/>
      <c r="RY1421" s="70"/>
      <c r="RZ1421" s="70"/>
      <c r="SA1421" s="70"/>
      <c r="SB1421" s="70"/>
      <c r="SC1421" s="70"/>
      <c r="SD1421" s="70"/>
      <c r="SE1421" s="70"/>
      <c r="SF1421" s="70"/>
      <c r="SG1421" s="70"/>
      <c r="SH1421" s="70"/>
      <c r="SI1421" s="70"/>
      <c r="SJ1421" s="70"/>
      <c r="SK1421" s="70"/>
      <c r="SL1421" s="70"/>
      <c r="SM1421" s="70"/>
      <c r="SN1421" s="70"/>
      <c r="SO1421" s="70"/>
      <c r="SP1421" s="70"/>
      <c r="SQ1421" s="70"/>
      <c r="SR1421" s="70"/>
      <c r="SS1421" s="70"/>
      <c r="ST1421" s="70"/>
      <c r="SU1421" s="70"/>
      <c r="SV1421" s="70"/>
      <c r="SW1421" s="70"/>
      <c r="SX1421" s="70"/>
      <c r="SY1421" s="70"/>
      <c r="SZ1421" s="70"/>
    </row>
    <row r="1422" spans="1:520" ht="16.5" customHeight="1" x14ac:dyDescent="0.2">
      <c r="A1422" s="20">
        <v>814</v>
      </c>
      <c r="B1422" s="20" t="s">
        <v>62</v>
      </c>
      <c r="C1422" s="20" t="s">
        <v>63</v>
      </c>
      <c r="D1422" s="20" t="s">
        <v>30</v>
      </c>
      <c r="E1422" s="20" t="s">
        <v>1345</v>
      </c>
      <c r="F1422" s="22" t="s">
        <v>972</v>
      </c>
      <c r="G1422" s="20" t="s">
        <v>42</v>
      </c>
      <c r="H1422" s="20" t="s">
        <v>35</v>
      </c>
      <c r="I1422" s="20" t="s">
        <v>81</v>
      </c>
      <c r="J1422" s="22" t="s">
        <v>63</v>
      </c>
      <c r="K1422" s="20"/>
      <c r="L1422" s="20"/>
      <c r="M1422" s="20"/>
      <c r="N1422" s="20"/>
      <c r="O1422" s="23"/>
      <c r="P1422" s="23">
        <v>11320600</v>
      </c>
      <c r="Q1422" s="24">
        <v>1</v>
      </c>
      <c r="R1422" s="25">
        <v>45717</v>
      </c>
      <c r="S1422" s="20" t="s">
        <v>83</v>
      </c>
      <c r="T1422" s="26">
        <f t="shared" si="24"/>
        <v>11320600</v>
      </c>
      <c r="U1422" s="27" t="s">
        <v>100</v>
      </c>
      <c r="V1422" s="27" t="s">
        <v>100</v>
      </c>
      <c r="W1422" s="70"/>
      <c r="X1422" s="70"/>
      <c r="Y1422" s="70"/>
      <c r="Z1422" s="70"/>
      <c r="AA1422" s="70"/>
      <c r="AB1422" s="70"/>
      <c r="AC1422" s="70"/>
      <c r="AD1422" s="70"/>
      <c r="AE1422" s="70"/>
      <c r="AF1422" s="70"/>
      <c r="AG1422" s="70"/>
      <c r="AH1422" s="70"/>
      <c r="AI1422" s="70"/>
      <c r="AJ1422" s="70"/>
      <c r="AK1422" s="70"/>
      <c r="AL1422" s="70"/>
      <c r="AM1422" s="70"/>
      <c r="AN1422" s="70"/>
      <c r="AO1422" s="70"/>
      <c r="AP1422" s="70"/>
      <c r="AQ1422" s="70"/>
      <c r="AR1422" s="70"/>
      <c r="AS1422" s="70"/>
      <c r="AT1422" s="70"/>
      <c r="AU1422" s="70"/>
      <c r="AV1422" s="70"/>
      <c r="AW1422" s="70"/>
      <c r="AX1422" s="70"/>
      <c r="AY1422" s="70"/>
      <c r="AZ1422" s="70"/>
      <c r="BA1422" s="70"/>
      <c r="BB1422" s="70"/>
      <c r="BC1422" s="70"/>
      <c r="BD1422" s="70"/>
      <c r="BE1422" s="70"/>
      <c r="BF1422" s="70"/>
      <c r="BG1422" s="70"/>
      <c r="BH1422" s="70"/>
      <c r="BI1422" s="70"/>
      <c r="BJ1422" s="70"/>
      <c r="BK1422" s="70"/>
      <c r="BL1422" s="70"/>
      <c r="BM1422" s="70"/>
      <c r="BN1422" s="70"/>
      <c r="BO1422" s="70"/>
      <c r="BP1422" s="70"/>
      <c r="BQ1422" s="70"/>
      <c r="BR1422" s="70"/>
      <c r="BS1422" s="70"/>
      <c r="BT1422" s="70"/>
      <c r="BU1422" s="70"/>
      <c r="BV1422" s="70"/>
      <c r="BW1422" s="70"/>
      <c r="BX1422" s="70"/>
      <c r="BY1422" s="70"/>
      <c r="BZ1422" s="70"/>
      <c r="CA1422" s="70"/>
      <c r="CB1422" s="70"/>
      <c r="CC1422" s="70"/>
      <c r="CD1422" s="70"/>
      <c r="CE1422" s="70"/>
      <c r="CF1422" s="70"/>
      <c r="CG1422" s="70"/>
      <c r="CH1422" s="70"/>
      <c r="CI1422" s="70"/>
      <c r="CJ1422" s="70"/>
      <c r="CK1422" s="70"/>
      <c r="CL1422" s="70"/>
      <c r="CM1422" s="70"/>
      <c r="CN1422" s="70"/>
      <c r="CO1422" s="70"/>
      <c r="CP1422" s="70"/>
      <c r="CQ1422" s="70"/>
      <c r="CR1422" s="70"/>
      <c r="CS1422" s="70"/>
      <c r="CT1422" s="70"/>
      <c r="CU1422" s="70"/>
      <c r="CV1422" s="70"/>
      <c r="CW1422" s="70"/>
      <c r="CX1422" s="70"/>
      <c r="CY1422" s="70"/>
      <c r="CZ1422" s="70"/>
      <c r="DA1422" s="70"/>
      <c r="DB1422" s="70"/>
      <c r="DC1422" s="70"/>
      <c r="DD1422" s="70"/>
      <c r="DE1422" s="70"/>
      <c r="DF1422" s="70"/>
      <c r="DG1422" s="70"/>
      <c r="DH1422" s="70"/>
      <c r="DI1422" s="70"/>
      <c r="DJ1422" s="70"/>
      <c r="DK1422" s="70"/>
      <c r="DL1422" s="70"/>
      <c r="DM1422" s="70"/>
      <c r="DN1422" s="70"/>
      <c r="DO1422" s="70"/>
      <c r="DP1422" s="70"/>
      <c r="DQ1422" s="70"/>
      <c r="DR1422" s="70"/>
      <c r="DS1422" s="70"/>
      <c r="DT1422" s="70"/>
      <c r="DU1422" s="70"/>
      <c r="DV1422" s="70"/>
      <c r="DW1422" s="70"/>
      <c r="DX1422" s="70"/>
      <c r="DY1422" s="70"/>
      <c r="DZ1422" s="70"/>
      <c r="EA1422" s="70"/>
      <c r="EB1422" s="70"/>
      <c r="EC1422" s="70"/>
      <c r="ED1422" s="70"/>
      <c r="EE1422" s="70"/>
      <c r="EF1422" s="70"/>
      <c r="EG1422" s="70"/>
      <c r="EH1422" s="70"/>
      <c r="EI1422" s="70"/>
      <c r="EJ1422" s="70"/>
      <c r="EK1422" s="70"/>
      <c r="EL1422" s="70"/>
      <c r="EM1422" s="70"/>
      <c r="EN1422" s="70"/>
      <c r="EO1422" s="70"/>
      <c r="EP1422" s="70"/>
      <c r="EQ1422" s="70"/>
      <c r="ER1422" s="70"/>
      <c r="ES1422" s="70"/>
      <c r="ET1422" s="70"/>
      <c r="EU1422" s="70"/>
      <c r="EV1422" s="70"/>
      <c r="EW1422" s="70"/>
      <c r="EX1422" s="70"/>
      <c r="EY1422" s="70"/>
      <c r="EZ1422" s="70"/>
      <c r="FA1422" s="70"/>
      <c r="FB1422" s="70"/>
      <c r="FC1422" s="70"/>
      <c r="FD1422" s="70"/>
      <c r="FE1422" s="70"/>
      <c r="FF1422" s="70"/>
      <c r="FG1422" s="70"/>
      <c r="FH1422" s="70"/>
      <c r="FI1422" s="70"/>
      <c r="FJ1422" s="70"/>
      <c r="FK1422" s="70"/>
      <c r="FL1422" s="70"/>
      <c r="FM1422" s="70"/>
      <c r="FN1422" s="70"/>
      <c r="FO1422" s="70"/>
      <c r="FP1422" s="70"/>
      <c r="FQ1422" s="70"/>
      <c r="FR1422" s="70"/>
      <c r="FS1422" s="70"/>
      <c r="FT1422" s="70"/>
      <c r="FU1422" s="70"/>
      <c r="FV1422" s="70"/>
      <c r="FW1422" s="70"/>
      <c r="FX1422" s="70"/>
      <c r="FY1422" s="70"/>
      <c r="FZ1422" s="70"/>
      <c r="GA1422" s="70"/>
      <c r="GB1422" s="70"/>
      <c r="GC1422" s="70"/>
      <c r="GD1422" s="70"/>
      <c r="GE1422" s="70"/>
      <c r="GF1422" s="70"/>
      <c r="GG1422" s="70"/>
      <c r="GH1422" s="70"/>
      <c r="GI1422" s="70"/>
      <c r="GJ1422" s="70"/>
      <c r="GK1422" s="70"/>
      <c r="GL1422" s="70"/>
      <c r="GM1422" s="70"/>
      <c r="GN1422" s="70"/>
      <c r="GO1422" s="70"/>
      <c r="GP1422" s="70"/>
      <c r="GQ1422" s="70"/>
      <c r="GR1422" s="70"/>
      <c r="GS1422" s="70"/>
      <c r="GT1422" s="70"/>
      <c r="GU1422" s="70"/>
      <c r="GV1422" s="70"/>
      <c r="GW1422" s="70"/>
      <c r="GX1422" s="70"/>
      <c r="GY1422" s="70"/>
      <c r="GZ1422" s="70"/>
      <c r="HA1422" s="70"/>
      <c r="HB1422" s="70"/>
      <c r="HC1422" s="70"/>
      <c r="HD1422" s="70"/>
      <c r="HE1422" s="70"/>
      <c r="HF1422" s="70"/>
      <c r="HG1422" s="70"/>
      <c r="HH1422" s="70"/>
      <c r="HI1422" s="70"/>
      <c r="HJ1422" s="70"/>
      <c r="HK1422" s="70"/>
      <c r="HL1422" s="70"/>
      <c r="HM1422" s="70"/>
      <c r="HN1422" s="70"/>
      <c r="HO1422" s="70"/>
      <c r="HP1422" s="70"/>
      <c r="HQ1422" s="70"/>
      <c r="HR1422" s="70"/>
      <c r="HS1422" s="70"/>
      <c r="HT1422" s="70"/>
      <c r="HU1422" s="70"/>
      <c r="HV1422" s="70"/>
      <c r="HW1422" s="70"/>
      <c r="HX1422" s="70"/>
      <c r="HY1422" s="70"/>
      <c r="HZ1422" s="70"/>
      <c r="IA1422" s="70"/>
      <c r="IB1422" s="70"/>
      <c r="IC1422" s="70"/>
      <c r="ID1422" s="70"/>
      <c r="IE1422" s="70"/>
      <c r="IF1422" s="70"/>
      <c r="IG1422" s="70"/>
      <c r="IH1422" s="70"/>
      <c r="II1422" s="70"/>
      <c r="IJ1422" s="70"/>
      <c r="IK1422" s="70"/>
      <c r="IL1422" s="70"/>
      <c r="IM1422" s="70"/>
      <c r="IN1422" s="70"/>
      <c r="IO1422" s="70"/>
      <c r="IP1422" s="70"/>
      <c r="IQ1422" s="70"/>
      <c r="IR1422" s="70"/>
      <c r="IS1422" s="70"/>
      <c r="IT1422" s="70"/>
      <c r="IU1422" s="70"/>
      <c r="IV1422" s="70"/>
      <c r="IW1422" s="70"/>
      <c r="IX1422" s="70"/>
      <c r="IY1422" s="70"/>
      <c r="IZ1422" s="70"/>
      <c r="JA1422" s="70"/>
      <c r="JB1422" s="70"/>
      <c r="JC1422" s="70"/>
      <c r="JD1422" s="70"/>
      <c r="JE1422" s="70"/>
      <c r="JF1422" s="70"/>
      <c r="JG1422" s="70"/>
      <c r="JH1422" s="70"/>
      <c r="JI1422" s="70"/>
      <c r="JJ1422" s="70"/>
      <c r="JK1422" s="70"/>
      <c r="JL1422" s="70"/>
      <c r="JM1422" s="70"/>
      <c r="JN1422" s="70"/>
      <c r="JO1422" s="70"/>
      <c r="JP1422" s="70"/>
      <c r="JQ1422" s="70"/>
      <c r="JR1422" s="70"/>
      <c r="JS1422" s="70"/>
      <c r="JT1422" s="70"/>
      <c r="JU1422" s="70"/>
      <c r="JV1422" s="70"/>
      <c r="JW1422" s="70"/>
      <c r="JX1422" s="70"/>
      <c r="JY1422" s="70"/>
      <c r="JZ1422" s="70"/>
      <c r="KA1422" s="70"/>
      <c r="KB1422" s="70"/>
      <c r="KC1422" s="70"/>
      <c r="KD1422" s="70"/>
      <c r="KE1422" s="70"/>
      <c r="KF1422" s="70"/>
      <c r="KG1422" s="70"/>
      <c r="KH1422" s="70"/>
      <c r="KI1422" s="70"/>
      <c r="KJ1422" s="70"/>
      <c r="KK1422" s="70"/>
      <c r="KL1422" s="70"/>
      <c r="KM1422" s="70"/>
      <c r="KN1422" s="70"/>
      <c r="KO1422" s="70"/>
      <c r="KP1422" s="70"/>
      <c r="KQ1422" s="70"/>
      <c r="KR1422" s="70"/>
      <c r="KS1422" s="70"/>
      <c r="KT1422" s="70"/>
      <c r="KU1422" s="70"/>
      <c r="KV1422" s="70"/>
      <c r="KW1422" s="70"/>
      <c r="KX1422" s="70"/>
      <c r="KY1422" s="70"/>
      <c r="KZ1422" s="70"/>
      <c r="LA1422" s="70"/>
      <c r="LB1422" s="70"/>
      <c r="LC1422" s="70"/>
      <c r="LD1422" s="70"/>
      <c r="LE1422" s="70"/>
      <c r="LF1422" s="70"/>
      <c r="LG1422" s="70"/>
      <c r="LH1422" s="70"/>
      <c r="LI1422" s="70"/>
      <c r="LJ1422" s="70"/>
      <c r="LK1422" s="70"/>
      <c r="LL1422" s="70"/>
      <c r="LM1422" s="70"/>
      <c r="LN1422" s="70"/>
      <c r="LO1422" s="70"/>
      <c r="LP1422" s="70"/>
      <c r="LQ1422" s="70"/>
      <c r="LR1422" s="70"/>
      <c r="LS1422" s="70"/>
      <c r="LT1422" s="70"/>
      <c r="LU1422" s="70"/>
      <c r="LV1422" s="70"/>
      <c r="LW1422" s="70"/>
      <c r="LX1422" s="70"/>
      <c r="LY1422" s="70"/>
      <c r="LZ1422" s="70"/>
      <c r="MA1422" s="70"/>
      <c r="MB1422" s="70"/>
      <c r="MC1422" s="70"/>
      <c r="MD1422" s="70"/>
      <c r="ME1422" s="70"/>
      <c r="MF1422" s="70"/>
      <c r="MG1422" s="70"/>
      <c r="MH1422" s="70"/>
      <c r="MI1422" s="70"/>
      <c r="MJ1422" s="70"/>
      <c r="MK1422" s="70"/>
      <c r="ML1422" s="70"/>
      <c r="MM1422" s="70"/>
      <c r="MN1422" s="70"/>
      <c r="MO1422" s="70"/>
      <c r="MP1422" s="70"/>
      <c r="MQ1422" s="70"/>
      <c r="MR1422" s="70"/>
      <c r="MS1422" s="70"/>
      <c r="MT1422" s="70"/>
      <c r="MU1422" s="70"/>
      <c r="MV1422" s="70"/>
      <c r="MW1422" s="70"/>
      <c r="MX1422" s="70"/>
      <c r="MY1422" s="70"/>
      <c r="MZ1422" s="70"/>
      <c r="NA1422" s="70"/>
      <c r="NB1422" s="70"/>
      <c r="NC1422" s="70"/>
      <c r="ND1422" s="70"/>
      <c r="NE1422" s="70"/>
      <c r="NF1422" s="70"/>
      <c r="NG1422" s="70"/>
      <c r="NH1422" s="70"/>
      <c r="NI1422" s="70"/>
      <c r="NJ1422" s="70"/>
      <c r="NK1422" s="70"/>
      <c r="NL1422" s="70"/>
      <c r="NM1422" s="70"/>
      <c r="NN1422" s="70"/>
      <c r="NO1422" s="70"/>
      <c r="NP1422" s="70"/>
      <c r="NQ1422" s="70"/>
      <c r="NR1422" s="70"/>
      <c r="NS1422" s="70"/>
      <c r="NT1422" s="70"/>
      <c r="NU1422" s="70"/>
      <c r="NV1422" s="70"/>
      <c r="NW1422" s="70"/>
      <c r="NX1422" s="70"/>
      <c r="NY1422" s="70"/>
      <c r="NZ1422" s="70"/>
      <c r="OA1422" s="70"/>
      <c r="OB1422" s="70"/>
      <c r="OC1422" s="70"/>
      <c r="OD1422" s="70"/>
      <c r="OE1422" s="70"/>
      <c r="OF1422" s="70"/>
      <c r="OG1422" s="70"/>
      <c r="OH1422" s="70"/>
      <c r="OI1422" s="70"/>
      <c r="OJ1422" s="70"/>
      <c r="OK1422" s="70"/>
      <c r="OL1422" s="70"/>
      <c r="OM1422" s="70"/>
      <c r="ON1422" s="70"/>
      <c r="OO1422" s="70"/>
      <c r="OP1422" s="70"/>
      <c r="OQ1422" s="70"/>
      <c r="OR1422" s="70"/>
      <c r="OS1422" s="70"/>
      <c r="OT1422" s="70"/>
      <c r="OU1422" s="70"/>
      <c r="OV1422" s="70"/>
      <c r="OW1422" s="70"/>
      <c r="OX1422" s="70"/>
      <c r="OY1422" s="70"/>
      <c r="OZ1422" s="70"/>
      <c r="PA1422" s="70"/>
      <c r="PB1422" s="70"/>
      <c r="PC1422" s="70"/>
      <c r="PD1422" s="70"/>
      <c r="PE1422" s="70"/>
      <c r="PF1422" s="70"/>
      <c r="PG1422" s="70"/>
      <c r="PH1422" s="70"/>
      <c r="PI1422" s="70"/>
      <c r="PJ1422" s="70"/>
      <c r="PK1422" s="70"/>
      <c r="PL1422" s="70"/>
      <c r="PM1422" s="70"/>
      <c r="PN1422" s="70"/>
      <c r="PO1422" s="70"/>
      <c r="PP1422" s="70"/>
      <c r="PQ1422" s="70"/>
      <c r="PR1422" s="70"/>
      <c r="PS1422" s="70"/>
      <c r="PT1422" s="70"/>
      <c r="PU1422" s="70"/>
      <c r="PV1422" s="70"/>
      <c r="PW1422" s="70"/>
      <c r="PX1422" s="70"/>
      <c r="PY1422" s="70"/>
      <c r="PZ1422" s="70"/>
      <c r="QA1422" s="70"/>
      <c r="QB1422" s="70"/>
      <c r="QC1422" s="70"/>
      <c r="QD1422" s="70"/>
      <c r="QE1422" s="70"/>
      <c r="QF1422" s="70"/>
      <c r="QG1422" s="70"/>
      <c r="QH1422" s="70"/>
      <c r="QI1422" s="70"/>
      <c r="QJ1422" s="70"/>
      <c r="QK1422" s="70"/>
      <c r="QL1422" s="70"/>
      <c r="QM1422" s="70"/>
      <c r="QN1422" s="70"/>
      <c r="QO1422" s="70"/>
      <c r="QP1422" s="70"/>
      <c r="QQ1422" s="70"/>
      <c r="QR1422" s="70"/>
      <c r="QS1422" s="70"/>
      <c r="QT1422" s="70"/>
      <c r="QU1422" s="70"/>
      <c r="QV1422" s="70"/>
      <c r="QW1422" s="70"/>
      <c r="QX1422" s="70"/>
      <c r="QY1422" s="70"/>
      <c r="QZ1422" s="70"/>
      <c r="RA1422" s="70"/>
      <c r="RB1422" s="70"/>
      <c r="RC1422" s="70"/>
      <c r="RD1422" s="70"/>
      <c r="RE1422" s="70"/>
      <c r="RF1422" s="70"/>
      <c r="RG1422" s="70"/>
      <c r="RH1422" s="70"/>
      <c r="RI1422" s="70"/>
      <c r="RJ1422" s="70"/>
      <c r="RK1422" s="70"/>
      <c r="RL1422" s="70"/>
      <c r="RM1422" s="70"/>
      <c r="RN1422" s="70"/>
      <c r="RO1422" s="70"/>
      <c r="RP1422" s="70"/>
      <c r="RQ1422" s="70"/>
      <c r="RR1422" s="70"/>
      <c r="RS1422" s="70"/>
      <c r="RT1422" s="70"/>
      <c r="RU1422" s="70"/>
      <c r="RV1422" s="70"/>
      <c r="RW1422" s="70"/>
      <c r="RX1422" s="70"/>
      <c r="RY1422" s="70"/>
      <c r="RZ1422" s="70"/>
      <c r="SA1422" s="70"/>
      <c r="SB1422" s="70"/>
      <c r="SC1422" s="70"/>
      <c r="SD1422" s="70"/>
      <c r="SE1422" s="70"/>
      <c r="SF1422" s="70"/>
      <c r="SG1422" s="70"/>
      <c r="SH1422" s="70"/>
      <c r="SI1422" s="70"/>
      <c r="SJ1422" s="70"/>
      <c r="SK1422" s="70"/>
      <c r="SL1422" s="70"/>
      <c r="SM1422" s="70"/>
      <c r="SN1422" s="70"/>
      <c r="SO1422" s="70"/>
      <c r="SP1422" s="70"/>
      <c r="SQ1422" s="70"/>
      <c r="SR1422" s="70"/>
      <c r="SS1422" s="70"/>
      <c r="ST1422" s="70"/>
      <c r="SU1422" s="70"/>
      <c r="SV1422" s="70"/>
      <c r="SW1422" s="70"/>
      <c r="SX1422" s="70"/>
      <c r="SY1422" s="70"/>
      <c r="SZ1422" s="70"/>
    </row>
    <row r="1423" spans="1:520" ht="16.5" customHeight="1" x14ac:dyDescent="0.2">
      <c r="A1423" s="20">
        <v>815</v>
      </c>
      <c r="B1423" s="20" t="s">
        <v>62</v>
      </c>
      <c r="C1423" s="20" t="s">
        <v>63</v>
      </c>
      <c r="D1423" s="20" t="s">
        <v>30</v>
      </c>
      <c r="E1423" s="20" t="s">
        <v>1345</v>
      </c>
      <c r="F1423" s="22" t="s">
        <v>972</v>
      </c>
      <c r="G1423" s="20" t="s">
        <v>42</v>
      </c>
      <c r="H1423" s="20" t="s">
        <v>35</v>
      </c>
      <c r="I1423" s="20" t="s">
        <v>81</v>
      </c>
      <c r="J1423" s="22" t="s">
        <v>63</v>
      </c>
      <c r="K1423" s="20"/>
      <c r="L1423" s="20"/>
      <c r="M1423" s="20"/>
      <c r="N1423" s="20"/>
      <c r="O1423" s="23"/>
      <c r="P1423" s="23">
        <v>11320600</v>
      </c>
      <c r="Q1423" s="24">
        <v>1</v>
      </c>
      <c r="R1423" s="25">
        <v>45748</v>
      </c>
      <c r="S1423" s="20" t="s">
        <v>83</v>
      </c>
      <c r="T1423" s="26">
        <f t="shared" si="24"/>
        <v>11320600</v>
      </c>
      <c r="U1423" s="27" t="s">
        <v>100</v>
      </c>
      <c r="V1423" s="27" t="s">
        <v>100</v>
      </c>
      <c r="W1423" s="70"/>
      <c r="X1423" s="70"/>
      <c r="Y1423" s="70"/>
      <c r="Z1423" s="70"/>
      <c r="AA1423" s="70"/>
      <c r="AB1423" s="70"/>
      <c r="AC1423" s="70"/>
      <c r="AD1423" s="70"/>
      <c r="AE1423" s="70"/>
      <c r="AF1423" s="70"/>
      <c r="AG1423" s="70"/>
      <c r="AH1423" s="70"/>
      <c r="AI1423" s="70"/>
      <c r="AJ1423" s="70"/>
      <c r="AK1423" s="70"/>
      <c r="AL1423" s="70"/>
      <c r="AM1423" s="70"/>
      <c r="AN1423" s="70"/>
      <c r="AO1423" s="70"/>
      <c r="AP1423" s="70"/>
      <c r="AQ1423" s="70"/>
      <c r="AR1423" s="70"/>
      <c r="AS1423" s="70"/>
      <c r="AT1423" s="70"/>
      <c r="AU1423" s="70"/>
      <c r="AV1423" s="70"/>
      <c r="AW1423" s="70"/>
      <c r="AX1423" s="70"/>
      <c r="AY1423" s="70"/>
      <c r="AZ1423" s="70"/>
      <c r="BA1423" s="70"/>
      <c r="BB1423" s="70"/>
      <c r="BC1423" s="70"/>
      <c r="BD1423" s="70"/>
      <c r="BE1423" s="70"/>
      <c r="BF1423" s="70"/>
      <c r="BG1423" s="70"/>
      <c r="BH1423" s="70"/>
      <c r="BI1423" s="70"/>
      <c r="BJ1423" s="70"/>
      <c r="BK1423" s="70"/>
      <c r="BL1423" s="70"/>
      <c r="BM1423" s="70"/>
      <c r="BN1423" s="70"/>
      <c r="BO1423" s="70"/>
      <c r="BP1423" s="70"/>
      <c r="BQ1423" s="70"/>
      <c r="BR1423" s="70"/>
      <c r="BS1423" s="70"/>
      <c r="BT1423" s="70"/>
      <c r="BU1423" s="70"/>
      <c r="BV1423" s="70"/>
      <c r="BW1423" s="70"/>
      <c r="BX1423" s="70"/>
      <c r="BY1423" s="70"/>
      <c r="BZ1423" s="70"/>
      <c r="CA1423" s="70"/>
      <c r="CB1423" s="70"/>
      <c r="CC1423" s="70"/>
      <c r="CD1423" s="70"/>
      <c r="CE1423" s="70"/>
      <c r="CF1423" s="70"/>
      <c r="CG1423" s="70"/>
      <c r="CH1423" s="70"/>
      <c r="CI1423" s="70"/>
      <c r="CJ1423" s="70"/>
      <c r="CK1423" s="70"/>
      <c r="CL1423" s="70"/>
      <c r="CM1423" s="70"/>
      <c r="CN1423" s="70"/>
      <c r="CO1423" s="70"/>
      <c r="CP1423" s="70"/>
      <c r="CQ1423" s="70"/>
      <c r="CR1423" s="70"/>
      <c r="CS1423" s="70"/>
      <c r="CT1423" s="70"/>
      <c r="CU1423" s="70"/>
      <c r="CV1423" s="70"/>
      <c r="CW1423" s="70"/>
      <c r="CX1423" s="70"/>
      <c r="CY1423" s="70"/>
      <c r="CZ1423" s="70"/>
      <c r="DA1423" s="70"/>
      <c r="DB1423" s="70"/>
      <c r="DC1423" s="70"/>
      <c r="DD1423" s="70"/>
      <c r="DE1423" s="70"/>
      <c r="DF1423" s="70"/>
      <c r="DG1423" s="70"/>
      <c r="DH1423" s="70"/>
      <c r="DI1423" s="70"/>
      <c r="DJ1423" s="70"/>
      <c r="DK1423" s="70"/>
      <c r="DL1423" s="70"/>
      <c r="DM1423" s="70"/>
      <c r="DN1423" s="70"/>
      <c r="DO1423" s="70"/>
      <c r="DP1423" s="70"/>
      <c r="DQ1423" s="70"/>
      <c r="DR1423" s="70"/>
      <c r="DS1423" s="70"/>
      <c r="DT1423" s="70"/>
      <c r="DU1423" s="70"/>
      <c r="DV1423" s="70"/>
      <c r="DW1423" s="70"/>
      <c r="DX1423" s="70"/>
      <c r="DY1423" s="70"/>
      <c r="DZ1423" s="70"/>
      <c r="EA1423" s="70"/>
      <c r="EB1423" s="70"/>
      <c r="EC1423" s="70"/>
      <c r="ED1423" s="70"/>
      <c r="EE1423" s="70"/>
      <c r="EF1423" s="70"/>
      <c r="EG1423" s="70"/>
      <c r="EH1423" s="70"/>
      <c r="EI1423" s="70"/>
      <c r="EJ1423" s="70"/>
      <c r="EK1423" s="70"/>
      <c r="EL1423" s="70"/>
      <c r="EM1423" s="70"/>
      <c r="EN1423" s="70"/>
      <c r="EO1423" s="70"/>
      <c r="EP1423" s="70"/>
      <c r="EQ1423" s="70"/>
      <c r="ER1423" s="70"/>
      <c r="ES1423" s="70"/>
      <c r="ET1423" s="70"/>
      <c r="EU1423" s="70"/>
      <c r="EV1423" s="70"/>
      <c r="EW1423" s="70"/>
      <c r="EX1423" s="70"/>
      <c r="EY1423" s="70"/>
      <c r="EZ1423" s="70"/>
      <c r="FA1423" s="70"/>
      <c r="FB1423" s="70"/>
      <c r="FC1423" s="70"/>
      <c r="FD1423" s="70"/>
      <c r="FE1423" s="70"/>
      <c r="FF1423" s="70"/>
      <c r="FG1423" s="70"/>
      <c r="FH1423" s="70"/>
      <c r="FI1423" s="70"/>
      <c r="FJ1423" s="70"/>
      <c r="FK1423" s="70"/>
      <c r="FL1423" s="70"/>
      <c r="FM1423" s="70"/>
      <c r="FN1423" s="70"/>
      <c r="FO1423" s="70"/>
      <c r="FP1423" s="70"/>
      <c r="FQ1423" s="70"/>
      <c r="FR1423" s="70"/>
      <c r="FS1423" s="70"/>
      <c r="FT1423" s="70"/>
      <c r="FU1423" s="70"/>
      <c r="FV1423" s="70"/>
      <c r="FW1423" s="70"/>
      <c r="FX1423" s="70"/>
      <c r="FY1423" s="70"/>
      <c r="FZ1423" s="70"/>
      <c r="GA1423" s="70"/>
      <c r="GB1423" s="70"/>
      <c r="GC1423" s="70"/>
      <c r="GD1423" s="70"/>
      <c r="GE1423" s="70"/>
      <c r="GF1423" s="70"/>
      <c r="GG1423" s="70"/>
      <c r="GH1423" s="70"/>
      <c r="GI1423" s="70"/>
      <c r="GJ1423" s="70"/>
      <c r="GK1423" s="70"/>
      <c r="GL1423" s="70"/>
      <c r="GM1423" s="70"/>
      <c r="GN1423" s="70"/>
      <c r="GO1423" s="70"/>
      <c r="GP1423" s="70"/>
      <c r="GQ1423" s="70"/>
      <c r="GR1423" s="70"/>
      <c r="GS1423" s="70"/>
      <c r="GT1423" s="70"/>
      <c r="GU1423" s="70"/>
      <c r="GV1423" s="70"/>
      <c r="GW1423" s="70"/>
      <c r="GX1423" s="70"/>
      <c r="GY1423" s="70"/>
      <c r="GZ1423" s="70"/>
      <c r="HA1423" s="70"/>
      <c r="HB1423" s="70"/>
      <c r="HC1423" s="70"/>
      <c r="HD1423" s="70"/>
      <c r="HE1423" s="70"/>
      <c r="HF1423" s="70"/>
      <c r="HG1423" s="70"/>
      <c r="HH1423" s="70"/>
      <c r="HI1423" s="70"/>
      <c r="HJ1423" s="70"/>
      <c r="HK1423" s="70"/>
      <c r="HL1423" s="70"/>
      <c r="HM1423" s="70"/>
      <c r="HN1423" s="70"/>
      <c r="HO1423" s="70"/>
      <c r="HP1423" s="70"/>
      <c r="HQ1423" s="70"/>
      <c r="HR1423" s="70"/>
      <c r="HS1423" s="70"/>
      <c r="HT1423" s="70"/>
      <c r="HU1423" s="70"/>
      <c r="HV1423" s="70"/>
      <c r="HW1423" s="70"/>
      <c r="HX1423" s="70"/>
      <c r="HY1423" s="70"/>
      <c r="HZ1423" s="70"/>
      <c r="IA1423" s="70"/>
      <c r="IB1423" s="70"/>
      <c r="IC1423" s="70"/>
      <c r="ID1423" s="70"/>
      <c r="IE1423" s="70"/>
      <c r="IF1423" s="70"/>
      <c r="IG1423" s="70"/>
      <c r="IH1423" s="70"/>
      <c r="II1423" s="70"/>
      <c r="IJ1423" s="70"/>
      <c r="IK1423" s="70"/>
      <c r="IL1423" s="70"/>
      <c r="IM1423" s="70"/>
      <c r="IN1423" s="70"/>
      <c r="IO1423" s="70"/>
      <c r="IP1423" s="70"/>
      <c r="IQ1423" s="70"/>
      <c r="IR1423" s="70"/>
      <c r="IS1423" s="70"/>
      <c r="IT1423" s="70"/>
      <c r="IU1423" s="70"/>
      <c r="IV1423" s="70"/>
      <c r="IW1423" s="70"/>
      <c r="IX1423" s="70"/>
      <c r="IY1423" s="70"/>
      <c r="IZ1423" s="70"/>
      <c r="JA1423" s="70"/>
      <c r="JB1423" s="70"/>
      <c r="JC1423" s="70"/>
      <c r="JD1423" s="70"/>
      <c r="JE1423" s="70"/>
      <c r="JF1423" s="70"/>
      <c r="JG1423" s="70"/>
      <c r="JH1423" s="70"/>
      <c r="JI1423" s="70"/>
      <c r="JJ1423" s="70"/>
      <c r="JK1423" s="70"/>
      <c r="JL1423" s="70"/>
      <c r="JM1423" s="70"/>
      <c r="JN1423" s="70"/>
      <c r="JO1423" s="70"/>
      <c r="JP1423" s="70"/>
      <c r="JQ1423" s="70"/>
      <c r="JR1423" s="70"/>
      <c r="JS1423" s="70"/>
      <c r="JT1423" s="70"/>
      <c r="JU1423" s="70"/>
      <c r="JV1423" s="70"/>
      <c r="JW1423" s="70"/>
      <c r="JX1423" s="70"/>
      <c r="JY1423" s="70"/>
      <c r="JZ1423" s="70"/>
      <c r="KA1423" s="70"/>
      <c r="KB1423" s="70"/>
      <c r="KC1423" s="70"/>
      <c r="KD1423" s="70"/>
      <c r="KE1423" s="70"/>
      <c r="KF1423" s="70"/>
      <c r="KG1423" s="70"/>
      <c r="KH1423" s="70"/>
      <c r="KI1423" s="70"/>
      <c r="KJ1423" s="70"/>
      <c r="KK1423" s="70"/>
      <c r="KL1423" s="70"/>
      <c r="KM1423" s="70"/>
      <c r="KN1423" s="70"/>
      <c r="KO1423" s="70"/>
      <c r="KP1423" s="70"/>
      <c r="KQ1423" s="70"/>
      <c r="KR1423" s="70"/>
      <c r="KS1423" s="70"/>
      <c r="KT1423" s="70"/>
      <c r="KU1423" s="70"/>
      <c r="KV1423" s="70"/>
      <c r="KW1423" s="70"/>
      <c r="KX1423" s="70"/>
      <c r="KY1423" s="70"/>
      <c r="KZ1423" s="70"/>
      <c r="LA1423" s="70"/>
      <c r="LB1423" s="70"/>
      <c r="LC1423" s="70"/>
      <c r="LD1423" s="70"/>
      <c r="LE1423" s="70"/>
      <c r="LF1423" s="70"/>
      <c r="LG1423" s="70"/>
      <c r="LH1423" s="70"/>
      <c r="LI1423" s="70"/>
      <c r="LJ1423" s="70"/>
      <c r="LK1423" s="70"/>
      <c r="LL1423" s="70"/>
      <c r="LM1423" s="70"/>
      <c r="LN1423" s="70"/>
      <c r="LO1423" s="70"/>
      <c r="LP1423" s="70"/>
      <c r="LQ1423" s="70"/>
      <c r="LR1423" s="70"/>
      <c r="LS1423" s="70"/>
      <c r="LT1423" s="70"/>
      <c r="LU1423" s="70"/>
      <c r="LV1423" s="70"/>
      <c r="LW1423" s="70"/>
      <c r="LX1423" s="70"/>
      <c r="LY1423" s="70"/>
      <c r="LZ1423" s="70"/>
      <c r="MA1423" s="70"/>
      <c r="MB1423" s="70"/>
      <c r="MC1423" s="70"/>
      <c r="MD1423" s="70"/>
      <c r="ME1423" s="70"/>
      <c r="MF1423" s="70"/>
      <c r="MG1423" s="70"/>
      <c r="MH1423" s="70"/>
      <c r="MI1423" s="70"/>
      <c r="MJ1423" s="70"/>
      <c r="MK1423" s="70"/>
      <c r="ML1423" s="70"/>
      <c r="MM1423" s="70"/>
      <c r="MN1423" s="70"/>
      <c r="MO1423" s="70"/>
      <c r="MP1423" s="70"/>
      <c r="MQ1423" s="70"/>
      <c r="MR1423" s="70"/>
      <c r="MS1423" s="70"/>
      <c r="MT1423" s="70"/>
      <c r="MU1423" s="70"/>
      <c r="MV1423" s="70"/>
      <c r="MW1423" s="70"/>
      <c r="MX1423" s="70"/>
      <c r="MY1423" s="70"/>
      <c r="MZ1423" s="70"/>
      <c r="NA1423" s="70"/>
      <c r="NB1423" s="70"/>
      <c r="NC1423" s="70"/>
      <c r="ND1423" s="70"/>
      <c r="NE1423" s="70"/>
      <c r="NF1423" s="70"/>
      <c r="NG1423" s="70"/>
      <c r="NH1423" s="70"/>
      <c r="NI1423" s="70"/>
      <c r="NJ1423" s="70"/>
      <c r="NK1423" s="70"/>
      <c r="NL1423" s="70"/>
      <c r="NM1423" s="70"/>
      <c r="NN1423" s="70"/>
      <c r="NO1423" s="70"/>
      <c r="NP1423" s="70"/>
      <c r="NQ1423" s="70"/>
      <c r="NR1423" s="70"/>
      <c r="NS1423" s="70"/>
      <c r="NT1423" s="70"/>
      <c r="NU1423" s="70"/>
      <c r="NV1423" s="70"/>
      <c r="NW1423" s="70"/>
      <c r="NX1423" s="70"/>
      <c r="NY1423" s="70"/>
      <c r="NZ1423" s="70"/>
      <c r="OA1423" s="70"/>
      <c r="OB1423" s="70"/>
      <c r="OC1423" s="70"/>
      <c r="OD1423" s="70"/>
      <c r="OE1423" s="70"/>
      <c r="OF1423" s="70"/>
      <c r="OG1423" s="70"/>
      <c r="OH1423" s="70"/>
      <c r="OI1423" s="70"/>
      <c r="OJ1423" s="70"/>
      <c r="OK1423" s="70"/>
      <c r="OL1423" s="70"/>
      <c r="OM1423" s="70"/>
      <c r="ON1423" s="70"/>
      <c r="OO1423" s="70"/>
      <c r="OP1423" s="70"/>
      <c r="OQ1423" s="70"/>
      <c r="OR1423" s="70"/>
      <c r="OS1423" s="70"/>
      <c r="OT1423" s="70"/>
      <c r="OU1423" s="70"/>
      <c r="OV1423" s="70"/>
      <c r="OW1423" s="70"/>
      <c r="OX1423" s="70"/>
      <c r="OY1423" s="70"/>
      <c r="OZ1423" s="70"/>
      <c r="PA1423" s="70"/>
      <c r="PB1423" s="70"/>
      <c r="PC1423" s="70"/>
      <c r="PD1423" s="70"/>
      <c r="PE1423" s="70"/>
      <c r="PF1423" s="70"/>
      <c r="PG1423" s="70"/>
      <c r="PH1423" s="70"/>
      <c r="PI1423" s="70"/>
      <c r="PJ1423" s="70"/>
      <c r="PK1423" s="70"/>
      <c r="PL1423" s="70"/>
      <c r="PM1423" s="70"/>
      <c r="PN1423" s="70"/>
      <c r="PO1423" s="70"/>
      <c r="PP1423" s="70"/>
      <c r="PQ1423" s="70"/>
      <c r="PR1423" s="70"/>
      <c r="PS1423" s="70"/>
      <c r="PT1423" s="70"/>
      <c r="PU1423" s="70"/>
      <c r="PV1423" s="70"/>
      <c r="PW1423" s="70"/>
      <c r="PX1423" s="70"/>
      <c r="PY1423" s="70"/>
      <c r="PZ1423" s="70"/>
      <c r="QA1423" s="70"/>
      <c r="QB1423" s="70"/>
      <c r="QC1423" s="70"/>
      <c r="QD1423" s="70"/>
      <c r="QE1423" s="70"/>
      <c r="QF1423" s="70"/>
      <c r="QG1423" s="70"/>
      <c r="QH1423" s="70"/>
      <c r="QI1423" s="70"/>
      <c r="QJ1423" s="70"/>
      <c r="QK1423" s="70"/>
      <c r="QL1423" s="70"/>
      <c r="QM1423" s="70"/>
      <c r="QN1423" s="70"/>
      <c r="QO1423" s="70"/>
      <c r="QP1423" s="70"/>
      <c r="QQ1423" s="70"/>
      <c r="QR1423" s="70"/>
      <c r="QS1423" s="70"/>
      <c r="QT1423" s="70"/>
      <c r="QU1423" s="70"/>
      <c r="QV1423" s="70"/>
      <c r="QW1423" s="70"/>
      <c r="QX1423" s="70"/>
      <c r="QY1423" s="70"/>
      <c r="QZ1423" s="70"/>
      <c r="RA1423" s="70"/>
      <c r="RB1423" s="70"/>
      <c r="RC1423" s="70"/>
      <c r="RD1423" s="70"/>
      <c r="RE1423" s="70"/>
      <c r="RF1423" s="70"/>
      <c r="RG1423" s="70"/>
      <c r="RH1423" s="70"/>
      <c r="RI1423" s="70"/>
      <c r="RJ1423" s="70"/>
      <c r="RK1423" s="70"/>
      <c r="RL1423" s="70"/>
      <c r="RM1423" s="70"/>
      <c r="RN1423" s="70"/>
      <c r="RO1423" s="70"/>
      <c r="RP1423" s="70"/>
      <c r="RQ1423" s="70"/>
      <c r="RR1423" s="70"/>
      <c r="RS1423" s="70"/>
      <c r="RT1423" s="70"/>
      <c r="RU1423" s="70"/>
      <c r="RV1423" s="70"/>
      <c r="RW1423" s="70"/>
      <c r="RX1423" s="70"/>
      <c r="RY1423" s="70"/>
      <c r="RZ1423" s="70"/>
      <c r="SA1423" s="70"/>
      <c r="SB1423" s="70"/>
      <c r="SC1423" s="70"/>
      <c r="SD1423" s="70"/>
      <c r="SE1423" s="70"/>
      <c r="SF1423" s="70"/>
      <c r="SG1423" s="70"/>
      <c r="SH1423" s="70"/>
      <c r="SI1423" s="70"/>
      <c r="SJ1423" s="70"/>
      <c r="SK1423" s="70"/>
      <c r="SL1423" s="70"/>
      <c r="SM1423" s="70"/>
      <c r="SN1423" s="70"/>
      <c r="SO1423" s="70"/>
      <c r="SP1423" s="70"/>
      <c r="SQ1423" s="70"/>
      <c r="SR1423" s="70"/>
      <c r="SS1423" s="70"/>
      <c r="ST1423" s="70"/>
      <c r="SU1423" s="70"/>
      <c r="SV1423" s="70"/>
      <c r="SW1423" s="70"/>
      <c r="SX1423" s="70"/>
      <c r="SY1423" s="70"/>
      <c r="SZ1423" s="70"/>
    </row>
    <row r="1424" spans="1:520" ht="16.5" customHeight="1" x14ac:dyDescent="0.2">
      <c r="A1424" s="20">
        <v>816</v>
      </c>
      <c r="B1424" s="20" t="s">
        <v>62</v>
      </c>
      <c r="C1424" s="20" t="s">
        <v>63</v>
      </c>
      <c r="D1424" s="20" t="s">
        <v>30</v>
      </c>
      <c r="E1424" s="20" t="s">
        <v>1345</v>
      </c>
      <c r="F1424" s="22" t="s">
        <v>972</v>
      </c>
      <c r="G1424" s="20" t="s">
        <v>42</v>
      </c>
      <c r="H1424" s="20" t="s">
        <v>35</v>
      </c>
      <c r="I1424" s="20" t="s">
        <v>81</v>
      </c>
      <c r="J1424" s="22" t="s">
        <v>63</v>
      </c>
      <c r="K1424" s="20"/>
      <c r="L1424" s="20"/>
      <c r="M1424" s="20"/>
      <c r="N1424" s="20"/>
      <c r="O1424" s="23"/>
      <c r="P1424" s="23">
        <v>11320600</v>
      </c>
      <c r="Q1424" s="24">
        <v>1</v>
      </c>
      <c r="R1424" s="25">
        <v>45778</v>
      </c>
      <c r="S1424" s="20" t="s">
        <v>83</v>
      </c>
      <c r="T1424" s="26">
        <f t="shared" si="24"/>
        <v>11320600</v>
      </c>
      <c r="U1424" s="27" t="s">
        <v>100</v>
      </c>
      <c r="V1424" s="27" t="s">
        <v>100</v>
      </c>
      <c r="W1424" s="70"/>
      <c r="X1424" s="70"/>
      <c r="Y1424" s="70"/>
      <c r="Z1424" s="70"/>
      <c r="AA1424" s="70"/>
      <c r="AB1424" s="70"/>
      <c r="AC1424" s="70"/>
      <c r="AD1424" s="70"/>
      <c r="AE1424" s="70"/>
      <c r="AF1424" s="70"/>
      <c r="AG1424" s="70"/>
      <c r="AH1424" s="70"/>
      <c r="AI1424" s="70"/>
      <c r="AJ1424" s="70"/>
      <c r="AK1424" s="70"/>
      <c r="AL1424" s="70"/>
      <c r="AM1424" s="70"/>
      <c r="AN1424" s="70"/>
      <c r="AO1424" s="70"/>
      <c r="AP1424" s="70"/>
      <c r="AQ1424" s="70"/>
      <c r="AR1424" s="70"/>
      <c r="AS1424" s="70"/>
      <c r="AT1424" s="70"/>
      <c r="AU1424" s="70"/>
      <c r="AV1424" s="70"/>
      <c r="AW1424" s="70"/>
      <c r="AX1424" s="70"/>
      <c r="AY1424" s="70"/>
      <c r="AZ1424" s="70"/>
      <c r="BA1424" s="70"/>
      <c r="BB1424" s="70"/>
      <c r="BC1424" s="70"/>
      <c r="BD1424" s="70"/>
      <c r="BE1424" s="70"/>
      <c r="BF1424" s="70"/>
      <c r="BG1424" s="70"/>
      <c r="BH1424" s="70"/>
      <c r="BI1424" s="70"/>
      <c r="BJ1424" s="70"/>
      <c r="BK1424" s="70"/>
      <c r="BL1424" s="70"/>
      <c r="BM1424" s="70"/>
      <c r="BN1424" s="70"/>
      <c r="BO1424" s="70"/>
      <c r="BP1424" s="70"/>
      <c r="BQ1424" s="70"/>
      <c r="BR1424" s="70"/>
      <c r="BS1424" s="70"/>
      <c r="BT1424" s="70"/>
      <c r="BU1424" s="70"/>
      <c r="BV1424" s="70"/>
      <c r="BW1424" s="70"/>
      <c r="BX1424" s="70"/>
      <c r="BY1424" s="70"/>
      <c r="BZ1424" s="70"/>
      <c r="CA1424" s="70"/>
      <c r="CB1424" s="70"/>
      <c r="CC1424" s="70"/>
      <c r="CD1424" s="70"/>
      <c r="CE1424" s="70"/>
      <c r="CF1424" s="70"/>
      <c r="CG1424" s="70"/>
      <c r="CH1424" s="70"/>
      <c r="CI1424" s="70"/>
      <c r="CJ1424" s="70"/>
      <c r="CK1424" s="70"/>
      <c r="CL1424" s="70"/>
      <c r="CM1424" s="70"/>
      <c r="CN1424" s="70"/>
      <c r="CO1424" s="70"/>
      <c r="CP1424" s="70"/>
      <c r="CQ1424" s="70"/>
      <c r="CR1424" s="70"/>
      <c r="CS1424" s="70"/>
      <c r="CT1424" s="70"/>
      <c r="CU1424" s="70"/>
      <c r="CV1424" s="70"/>
      <c r="CW1424" s="70"/>
      <c r="CX1424" s="70"/>
      <c r="CY1424" s="70"/>
      <c r="CZ1424" s="70"/>
      <c r="DA1424" s="70"/>
      <c r="DB1424" s="70"/>
      <c r="DC1424" s="70"/>
      <c r="DD1424" s="70"/>
      <c r="DE1424" s="70"/>
      <c r="DF1424" s="70"/>
      <c r="DG1424" s="70"/>
      <c r="DH1424" s="70"/>
      <c r="DI1424" s="70"/>
      <c r="DJ1424" s="70"/>
      <c r="DK1424" s="70"/>
      <c r="DL1424" s="70"/>
      <c r="DM1424" s="70"/>
      <c r="DN1424" s="70"/>
      <c r="DO1424" s="70"/>
      <c r="DP1424" s="70"/>
      <c r="DQ1424" s="70"/>
      <c r="DR1424" s="70"/>
      <c r="DS1424" s="70"/>
      <c r="DT1424" s="70"/>
      <c r="DU1424" s="70"/>
      <c r="DV1424" s="70"/>
      <c r="DW1424" s="70"/>
      <c r="DX1424" s="70"/>
      <c r="DY1424" s="70"/>
      <c r="DZ1424" s="70"/>
      <c r="EA1424" s="70"/>
      <c r="EB1424" s="70"/>
      <c r="EC1424" s="70"/>
      <c r="ED1424" s="70"/>
      <c r="EE1424" s="70"/>
      <c r="EF1424" s="70"/>
      <c r="EG1424" s="70"/>
      <c r="EH1424" s="70"/>
      <c r="EI1424" s="70"/>
      <c r="EJ1424" s="70"/>
      <c r="EK1424" s="70"/>
      <c r="EL1424" s="70"/>
      <c r="EM1424" s="70"/>
      <c r="EN1424" s="70"/>
      <c r="EO1424" s="70"/>
      <c r="EP1424" s="70"/>
      <c r="EQ1424" s="70"/>
      <c r="ER1424" s="70"/>
      <c r="ES1424" s="70"/>
      <c r="ET1424" s="70"/>
      <c r="EU1424" s="70"/>
      <c r="EV1424" s="70"/>
      <c r="EW1424" s="70"/>
      <c r="EX1424" s="70"/>
      <c r="EY1424" s="70"/>
      <c r="EZ1424" s="70"/>
      <c r="FA1424" s="70"/>
      <c r="FB1424" s="70"/>
      <c r="FC1424" s="70"/>
      <c r="FD1424" s="70"/>
      <c r="FE1424" s="70"/>
      <c r="FF1424" s="70"/>
      <c r="FG1424" s="70"/>
      <c r="FH1424" s="70"/>
      <c r="FI1424" s="70"/>
      <c r="FJ1424" s="70"/>
      <c r="FK1424" s="70"/>
      <c r="FL1424" s="70"/>
      <c r="FM1424" s="70"/>
      <c r="FN1424" s="70"/>
      <c r="FO1424" s="70"/>
      <c r="FP1424" s="70"/>
      <c r="FQ1424" s="70"/>
      <c r="FR1424" s="70"/>
      <c r="FS1424" s="70"/>
      <c r="FT1424" s="70"/>
      <c r="FU1424" s="70"/>
      <c r="FV1424" s="70"/>
      <c r="FW1424" s="70"/>
      <c r="FX1424" s="70"/>
      <c r="FY1424" s="70"/>
      <c r="FZ1424" s="70"/>
      <c r="GA1424" s="70"/>
      <c r="GB1424" s="70"/>
      <c r="GC1424" s="70"/>
      <c r="GD1424" s="70"/>
      <c r="GE1424" s="70"/>
      <c r="GF1424" s="70"/>
      <c r="GG1424" s="70"/>
      <c r="GH1424" s="70"/>
      <c r="GI1424" s="70"/>
      <c r="GJ1424" s="70"/>
      <c r="GK1424" s="70"/>
      <c r="GL1424" s="70"/>
      <c r="GM1424" s="70"/>
      <c r="GN1424" s="70"/>
      <c r="GO1424" s="70"/>
      <c r="GP1424" s="70"/>
      <c r="GQ1424" s="70"/>
      <c r="GR1424" s="70"/>
      <c r="GS1424" s="70"/>
      <c r="GT1424" s="70"/>
      <c r="GU1424" s="70"/>
      <c r="GV1424" s="70"/>
      <c r="GW1424" s="70"/>
      <c r="GX1424" s="70"/>
      <c r="GY1424" s="70"/>
      <c r="GZ1424" s="70"/>
      <c r="HA1424" s="70"/>
      <c r="HB1424" s="70"/>
      <c r="HC1424" s="70"/>
      <c r="HD1424" s="70"/>
      <c r="HE1424" s="70"/>
      <c r="HF1424" s="70"/>
      <c r="HG1424" s="70"/>
      <c r="HH1424" s="70"/>
      <c r="HI1424" s="70"/>
      <c r="HJ1424" s="70"/>
      <c r="HK1424" s="70"/>
      <c r="HL1424" s="70"/>
      <c r="HM1424" s="70"/>
      <c r="HN1424" s="70"/>
      <c r="HO1424" s="70"/>
      <c r="HP1424" s="70"/>
      <c r="HQ1424" s="70"/>
      <c r="HR1424" s="70"/>
      <c r="HS1424" s="70"/>
      <c r="HT1424" s="70"/>
      <c r="HU1424" s="70"/>
      <c r="HV1424" s="70"/>
      <c r="HW1424" s="70"/>
      <c r="HX1424" s="70"/>
      <c r="HY1424" s="70"/>
      <c r="HZ1424" s="70"/>
      <c r="IA1424" s="70"/>
      <c r="IB1424" s="70"/>
      <c r="IC1424" s="70"/>
      <c r="ID1424" s="70"/>
      <c r="IE1424" s="70"/>
      <c r="IF1424" s="70"/>
      <c r="IG1424" s="70"/>
      <c r="IH1424" s="70"/>
      <c r="II1424" s="70"/>
      <c r="IJ1424" s="70"/>
      <c r="IK1424" s="70"/>
      <c r="IL1424" s="70"/>
      <c r="IM1424" s="70"/>
      <c r="IN1424" s="70"/>
      <c r="IO1424" s="70"/>
      <c r="IP1424" s="70"/>
      <c r="IQ1424" s="70"/>
      <c r="IR1424" s="70"/>
      <c r="IS1424" s="70"/>
      <c r="IT1424" s="70"/>
      <c r="IU1424" s="70"/>
      <c r="IV1424" s="70"/>
      <c r="IW1424" s="70"/>
      <c r="IX1424" s="70"/>
      <c r="IY1424" s="70"/>
      <c r="IZ1424" s="70"/>
      <c r="JA1424" s="70"/>
      <c r="JB1424" s="70"/>
      <c r="JC1424" s="70"/>
      <c r="JD1424" s="70"/>
      <c r="JE1424" s="70"/>
      <c r="JF1424" s="70"/>
      <c r="JG1424" s="70"/>
      <c r="JH1424" s="70"/>
      <c r="JI1424" s="70"/>
      <c r="JJ1424" s="70"/>
      <c r="JK1424" s="70"/>
      <c r="JL1424" s="70"/>
      <c r="JM1424" s="70"/>
      <c r="JN1424" s="70"/>
      <c r="JO1424" s="70"/>
      <c r="JP1424" s="70"/>
      <c r="JQ1424" s="70"/>
      <c r="JR1424" s="70"/>
      <c r="JS1424" s="70"/>
      <c r="JT1424" s="70"/>
      <c r="JU1424" s="70"/>
      <c r="JV1424" s="70"/>
      <c r="JW1424" s="70"/>
      <c r="JX1424" s="70"/>
      <c r="JY1424" s="70"/>
      <c r="JZ1424" s="70"/>
      <c r="KA1424" s="70"/>
      <c r="KB1424" s="70"/>
      <c r="KC1424" s="70"/>
      <c r="KD1424" s="70"/>
      <c r="KE1424" s="70"/>
      <c r="KF1424" s="70"/>
      <c r="KG1424" s="70"/>
      <c r="KH1424" s="70"/>
      <c r="KI1424" s="70"/>
      <c r="KJ1424" s="70"/>
      <c r="KK1424" s="70"/>
      <c r="KL1424" s="70"/>
      <c r="KM1424" s="70"/>
      <c r="KN1424" s="70"/>
      <c r="KO1424" s="70"/>
      <c r="KP1424" s="70"/>
      <c r="KQ1424" s="70"/>
      <c r="KR1424" s="70"/>
      <c r="KS1424" s="70"/>
      <c r="KT1424" s="70"/>
      <c r="KU1424" s="70"/>
      <c r="KV1424" s="70"/>
      <c r="KW1424" s="70"/>
      <c r="KX1424" s="70"/>
      <c r="KY1424" s="70"/>
      <c r="KZ1424" s="70"/>
      <c r="LA1424" s="70"/>
      <c r="LB1424" s="70"/>
      <c r="LC1424" s="70"/>
      <c r="LD1424" s="70"/>
      <c r="LE1424" s="70"/>
      <c r="LF1424" s="70"/>
      <c r="LG1424" s="70"/>
      <c r="LH1424" s="70"/>
      <c r="LI1424" s="70"/>
      <c r="LJ1424" s="70"/>
      <c r="LK1424" s="70"/>
      <c r="LL1424" s="70"/>
      <c r="LM1424" s="70"/>
      <c r="LN1424" s="70"/>
      <c r="LO1424" s="70"/>
      <c r="LP1424" s="70"/>
      <c r="LQ1424" s="70"/>
      <c r="LR1424" s="70"/>
      <c r="LS1424" s="70"/>
      <c r="LT1424" s="70"/>
      <c r="LU1424" s="70"/>
      <c r="LV1424" s="70"/>
      <c r="LW1424" s="70"/>
      <c r="LX1424" s="70"/>
      <c r="LY1424" s="70"/>
      <c r="LZ1424" s="70"/>
      <c r="MA1424" s="70"/>
      <c r="MB1424" s="70"/>
      <c r="MC1424" s="70"/>
      <c r="MD1424" s="70"/>
      <c r="ME1424" s="70"/>
      <c r="MF1424" s="70"/>
      <c r="MG1424" s="70"/>
      <c r="MH1424" s="70"/>
      <c r="MI1424" s="70"/>
      <c r="MJ1424" s="70"/>
      <c r="MK1424" s="70"/>
      <c r="ML1424" s="70"/>
      <c r="MM1424" s="70"/>
      <c r="MN1424" s="70"/>
      <c r="MO1424" s="70"/>
      <c r="MP1424" s="70"/>
      <c r="MQ1424" s="70"/>
      <c r="MR1424" s="70"/>
      <c r="MS1424" s="70"/>
      <c r="MT1424" s="70"/>
      <c r="MU1424" s="70"/>
      <c r="MV1424" s="70"/>
      <c r="MW1424" s="70"/>
      <c r="MX1424" s="70"/>
      <c r="MY1424" s="70"/>
      <c r="MZ1424" s="70"/>
      <c r="NA1424" s="70"/>
      <c r="NB1424" s="70"/>
      <c r="NC1424" s="70"/>
      <c r="ND1424" s="70"/>
      <c r="NE1424" s="70"/>
      <c r="NF1424" s="70"/>
      <c r="NG1424" s="70"/>
      <c r="NH1424" s="70"/>
      <c r="NI1424" s="70"/>
      <c r="NJ1424" s="70"/>
      <c r="NK1424" s="70"/>
      <c r="NL1424" s="70"/>
      <c r="NM1424" s="70"/>
      <c r="NN1424" s="70"/>
      <c r="NO1424" s="70"/>
      <c r="NP1424" s="70"/>
      <c r="NQ1424" s="70"/>
      <c r="NR1424" s="70"/>
      <c r="NS1424" s="70"/>
      <c r="NT1424" s="70"/>
      <c r="NU1424" s="70"/>
      <c r="NV1424" s="70"/>
      <c r="NW1424" s="70"/>
      <c r="NX1424" s="70"/>
      <c r="NY1424" s="70"/>
      <c r="NZ1424" s="70"/>
      <c r="OA1424" s="70"/>
      <c r="OB1424" s="70"/>
      <c r="OC1424" s="70"/>
      <c r="OD1424" s="70"/>
      <c r="OE1424" s="70"/>
      <c r="OF1424" s="70"/>
      <c r="OG1424" s="70"/>
      <c r="OH1424" s="70"/>
      <c r="OI1424" s="70"/>
      <c r="OJ1424" s="70"/>
      <c r="OK1424" s="70"/>
      <c r="OL1424" s="70"/>
      <c r="OM1424" s="70"/>
      <c r="ON1424" s="70"/>
      <c r="OO1424" s="70"/>
      <c r="OP1424" s="70"/>
      <c r="OQ1424" s="70"/>
      <c r="OR1424" s="70"/>
      <c r="OS1424" s="70"/>
      <c r="OT1424" s="70"/>
      <c r="OU1424" s="70"/>
      <c r="OV1424" s="70"/>
      <c r="OW1424" s="70"/>
      <c r="OX1424" s="70"/>
      <c r="OY1424" s="70"/>
      <c r="OZ1424" s="70"/>
      <c r="PA1424" s="70"/>
      <c r="PB1424" s="70"/>
      <c r="PC1424" s="70"/>
      <c r="PD1424" s="70"/>
      <c r="PE1424" s="70"/>
      <c r="PF1424" s="70"/>
      <c r="PG1424" s="70"/>
      <c r="PH1424" s="70"/>
      <c r="PI1424" s="70"/>
      <c r="PJ1424" s="70"/>
      <c r="PK1424" s="70"/>
      <c r="PL1424" s="70"/>
      <c r="PM1424" s="70"/>
      <c r="PN1424" s="70"/>
      <c r="PO1424" s="70"/>
      <c r="PP1424" s="70"/>
      <c r="PQ1424" s="70"/>
      <c r="PR1424" s="70"/>
      <c r="PS1424" s="70"/>
      <c r="PT1424" s="70"/>
      <c r="PU1424" s="70"/>
      <c r="PV1424" s="70"/>
      <c r="PW1424" s="70"/>
      <c r="PX1424" s="70"/>
      <c r="PY1424" s="70"/>
      <c r="PZ1424" s="70"/>
      <c r="QA1424" s="70"/>
      <c r="QB1424" s="70"/>
      <c r="QC1424" s="70"/>
      <c r="QD1424" s="70"/>
      <c r="QE1424" s="70"/>
      <c r="QF1424" s="70"/>
      <c r="QG1424" s="70"/>
      <c r="QH1424" s="70"/>
      <c r="QI1424" s="70"/>
      <c r="QJ1424" s="70"/>
      <c r="QK1424" s="70"/>
      <c r="QL1424" s="70"/>
      <c r="QM1424" s="70"/>
      <c r="QN1424" s="70"/>
      <c r="QO1424" s="70"/>
      <c r="QP1424" s="70"/>
      <c r="QQ1424" s="70"/>
      <c r="QR1424" s="70"/>
      <c r="QS1424" s="70"/>
      <c r="QT1424" s="70"/>
      <c r="QU1424" s="70"/>
      <c r="QV1424" s="70"/>
      <c r="QW1424" s="70"/>
      <c r="QX1424" s="70"/>
      <c r="QY1424" s="70"/>
      <c r="QZ1424" s="70"/>
      <c r="RA1424" s="70"/>
      <c r="RB1424" s="70"/>
      <c r="RC1424" s="70"/>
      <c r="RD1424" s="70"/>
      <c r="RE1424" s="70"/>
      <c r="RF1424" s="70"/>
      <c r="RG1424" s="70"/>
      <c r="RH1424" s="70"/>
      <c r="RI1424" s="70"/>
      <c r="RJ1424" s="70"/>
      <c r="RK1424" s="70"/>
      <c r="RL1424" s="70"/>
      <c r="RM1424" s="70"/>
      <c r="RN1424" s="70"/>
      <c r="RO1424" s="70"/>
      <c r="RP1424" s="70"/>
      <c r="RQ1424" s="70"/>
      <c r="RR1424" s="70"/>
      <c r="RS1424" s="70"/>
      <c r="RT1424" s="70"/>
      <c r="RU1424" s="70"/>
      <c r="RV1424" s="70"/>
      <c r="RW1424" s="70"/>
      <c r="RX1424" s="70"/>
      <c r="RY1424" s="70"/>
      <c r="RZ1424" s="70"/>
      <c r="SA1424" s="70"/>
      <c r="SB1424" s="70"/>
      <c r="SC1424" s="70"/>
      <c r="SD1424" s="70"/>
      <c r="SE1424" s="70"/>
      <c r="SF1424" s="70"/>
      <c r="SG1424" s="70"/>
      <c r="SH1424" s="70"/>
      <c r="SI1424" s="70"/>
      <c r="SJ1424" s="70"/>
      <c r="SK1424" s="70"/>
      <c r="SL1424" s="70"/>
      <c r="SM1424" s="70"/>
      <c r="SN1424" s="70"/>
      <c r="SO1424" s="70"/>
      <c r="SP1424" s="70"/>
      <c r="SQ1424" s="70"/>
      <c r="SR1424" s="70"/>
      <c r="SS1424" s="70"/>
      <c r="ST1424" s="70"/>
      <c r="SU1424" s="70"/>
      <c r="SV1424" s="70"/>
      <c r="SW1424" s="70"/>
      <c r="SX1424" s="70"/>
      <c r="SY1424" s="70"/>
      <c r="SZ1424" s="70"/>
    </row>
    <row r="1425" spans="1:520" ht="16.5" customHeight="1" x14ac:dyDescent="0.2">
      <c r="A1425" s="20">
        <v>817</v>
      </c>
      <c r="B1425" s="20" t="s">
        <v>62</v>
      </c>
      <c r="C1425" s="20" t="s">
        <v>63</v>
      </c>
      <c r="D1425" s="20" t="s">
        <v>30</v>
      </c>
      <c r="E1425" s="20" t="s">
        <v>1345</v>
      </c>
      <c r="F1425" s="22" t="s">
        <v>972</v>
      </c>
      <c r="G1425" s="20" t="s">
        <v>42</v>
      </c>
      <c r="H1425" s="20" t="s">
        <v>35</v>
      </c>
      <c r="I1425" s="20" t="s">
        <v>81</v>
      </c>
      <c r="J1425" s="22" t="s">
        <v>63</v>
      </c>
      <c r="K1425" s="20"/>
      <c r="L1425" s="20"/>
      <c r="M1425" s="20"/>
      <c r="N1425" s="20"/>
      <c r="O1425" s="23"/>
      <c r="P1425" s="23">
        <v>11320600</v>
      </c>
      <c r="Q1425" s="24">
        <v>1</v>
      </c>
      <c r="R1425" s="25">
        <v>45809</v>
      </c>
      <c r="S1425" s="20" t="s">
        <v>83</v>
      </c>
      <c r="T1425" s="26">
        <f t="shared" si="24"/>
        <v>11320600</v>
      </c>
      <c r="U1425" s="27" t="s">
        <v>100</v>
      </c>
      <c r="V1425" s="27" t="s">
        <v>100</v>
      </c>
      <c r="W1425" s="70"/>
      <c r="X1425" s="70"/>
      <c r="Y1425" s="70"/>
      <c r="Z1425" s="70"/>
      <c r="AA1425" s="70"/>
      <c r="AB1425" s="70"/>
      <c r="AC1425" s="70"/>
      <c r="AD1425" s="70"/>
      <c r="AE1425" s="70"/>
      <c r="AF1425" s="70"/>
      <c r="AG1425" s="70"/>
      <c r="AH1425" s="70"/>
      <c r="AI1425" s="70"/>
      <c r="AJ1425" s="70"/>
      <c r="AK1425" s="70"/>
      <c r="AL1425" s="70"/>
      <c r="AM1425" s="70"/>
      <c r="AN1425" s="70"/>
      <c r="AO1425" s="70"/>
      <c r="AP1425" s="70"/>
      <c r="AQ1425" s="70"/>
      <c r="AR1425" s="70"/>
      <c r="AS1425" s="70"/>
      <c r="AT1425" s="70"/>
      <c r="AU1425" s="70"/>
      <c r="AV1425" s="70"/>
      <c r="AW1425" s="70"/>
      <c r="AX1425" s="70"/>
      <c r="AY1425" s="70"/>
      <c r="AZ1425" s="70"/>
      <c r="BA1425" s="70"/>
      <c r="BB1425" s="70"/>
      <c r="BC1425" s="70"/>
      <c r="BD1425" s="70"/>
      <c r="BE1425" s="70"/>
      <c r="BF1425" s="70"/>
      <c r="BG1425" s="70"/>
      <c r="BH1425" s="70"/>
      <c r="BI1425" s="70"/>
      <c r="BJ1425" s="70"/>
      <c r="BK1425" s="70"/>
      <c r="BL1425" s="70"/>
      <c r="BM1425" s="70"/>
      <c r="BN1425" s="70"/>
      <c r="BO1425" s="70"/>
      <c r="BP1425" s="70"/>
      <c r="BQ1425" s="70"/>
      <c r="BR1425" s="70"/>
      <c r="BS1425" s="70"/>
      <c r="BT1425" s="70"/>
      <c r="BU1425" s="70"/>
      <c r="BV1425" s="70"/>
      <c r="BW1425" s="70"/>
      <c r="BX1425" s="70"/>
      <c r="BY1425" s="70"/>
      <c r="BZ1425" s="70"/>
      <c r="CA1425" s="70"/>
      <c r="CB1425" s="70"/>
      <c r="CC1425" s="70"/>
      <c r="CD1425" s="70"/>
      <c r="CE1425" s="70"/>
      <c r="CF1425" s="70"/>
      <c r="CG1425" s="70"/>
      <c r="CH1425" s="70"/>
      <c r="CI1425" s="70"/>
      <c r="CJ1425" s="70"/>
      <c r="CK1425" s="70"/>
      <c r="CL1425" s="70"/>
      <c r="CM1425" s="70"/>
      <c r="CN1425" s="70"/>
      <c r="CO1425" s="70"/>
      <c r="CP1425" s="70"/>
      <c r="CQ1425" s="70"/>
      <c r="CR1425" s="70"/>
      <c r="CS1425" s="70"/>
      <c r="CT1425" s="70"/>
      <c r="CU1425" s="70"/>
      <c r="CV1425" s="70"/>
      <c r="CW1425" s="70"/>
      <c r="CX1425" s="70"/>
      <c r="CY1425" s="70"/>
      <c r="CZ1425" s="70"/>
      <c r="DA1425" s="70"/>
      <c r="DB1425" s="70"/>
      <c r="DC1425" s="70"/>
      <c r="DD1425" s="70"/>
      <c r="DE1425" s="70"/>
      <c r="DF1425" s="70"/>
      <c r="DG1425" s="70"/>
      <c r="DH1425" s="70"/>
      <c r="DI1425" s="70"/>
      <c r="DJ1425" s="70"/>
      <c r="DK1425" s="70"/>
      <c r="DL1425" s="70"/>
      <c r="DM1425" s="70"/>
      <c r="DN1425" s="70"/>
      <c r="DO1425" s="70"/>
      <c r="DP1425" s="70"/>
      <c r="DQ1425" s="70"/>
      <c r="DR1425" s="70"/>
      <c r="DS1425" s="70"/>
      <c r="DT1425" s="70"/>
      <c r="DU1425" s="70"/>
      <c r="DV1425" s="70"/>
      <c r="DW1425" s="70"/>
      <c r="DX1425" s="70"/>
      <c r="DY1425" s="70"/>
      <c r="DZ1425" s="70"/>
      <c r="EA1425" s="70"/>
      <c r="EB1425" s="70"/>
      <c r="EC1425" s="70"/>
      <c r="ED1425" s="70"/>
      <c r="EE1425" s="70"/>
      <c r="EF1425" s="70"/>
      <c r="EG1425" s="70"/>
      <c r="EH1425" s="70"/>
      <c r="EI1425" s="70"/>
      <c r="EJ1425" s="70"/>
      <c r="EK1425" s="70"/>
      <c r="EL1425" s="70"/>
      <c r="EM1425" s="70"/>
      <c r="EN1425" s="70"/>
      <c r="EO1425" s="70"/>
      <c r="EP1425" s="70"/>
      <c r="EQ1425" s="70"/>
      <c r="ER1425" s="70"/>
      <c r="ES1425" s="70"/>
      <c r="ET1425" s="70"/>
      <c r="EU1425" s="70"/>
      <c r="EV1425" s="70"/>
      <c r="EW1425" s="70"/>
      <c r="EX1425" s="70"/>
      <c r="EY1425" s="70"/>
      <c r="EZ1425" s="70"/>
      <c r="FA1425" s="70"/>
      <c r="FB1425" s="70"/>
      <c r="FC1425" s="70"/>
      <c r="FD1425" s="70"/>
      <c r="FE1425" s="70"/>
      <c r="FF1425" s="70"/>
      <c r="FG1425" s="70"/>
      <c r="FH1425" s="70"/>
      <c r="FI1425" s="70"/>
      <c r="FJ1425" s="70"/>
      <c r="FK1425" s="70"/>
      <c r="FL1425" s="70"/>
      <c r="FM1425" s="70"/>
      <c r="FN1425" s="70"/>
      <c r="FO1425" s="70"/>
      <c r="FP1425" s="70"/>
      <c r="FQ1425" s="70"/>
      <c r="FR1425" s="70"/>
      <c r="FS1425" s="70"/>
      <c r="FT1425" s="70"/>
      <c r="FU1425" s="70"/>
      <c r="FV1425" s="70"/>
      <c r="FW1425" s="70"/>
      <c r="FX1425" s="70"/>
      <c r="FY1425" s="70"/>
      <c r="FZ1425" s="70"/>
      <c r="GA1425" s="70"/>
      <c r="GB1425" s="70"/>
      <c r="GC1425" s="70"/>
      <c r="GD1425" s="70"/>
      <c r="GE1425" s="70"/>
      <c r="GF1425" s="70"/>
      <c r="GG1425" s="70"/>
      <c r="GH1425" s="70"/>
      <c r="GI1425" s="70"/>
      <c r="GJ1425" s="70"/>
      <c r="GK1425" s="70"/>
      <c r="GL1425" s="70"/>
      <c r="GM1425" s="70"/>
      <c r="GN1425" s="70"/>
      <c r="GO1425" s="70"/>
      <c r="GP1425" s="70"/>
      <c r="GQ1425" s="70"/>
      <c r="GR1425" s="70"/>
      <c r="GS1425" s="70"/>
      <c r="GT1425" s="70"/>
      <c r="GU1425" s="70"/>
      <c r="GV1425" s="70"/>
      <c r="GW1425" s="70"/>
      <c r="GX1425" s="70"/>
      <c r="GY1425" s="70"/>
      <c r="GZ1425" s="70"/>
      <c r="HA1425" s="70"/>
      <c r="HB1425" s="70"/>
      <c r="HC1425" s="70"/>
      <c r="HD1425" s="70"/>
      <c r="HE1425" s="70"/>
      <c r="HF1425" s="70"/>
      <c r="HG1425" s="70"/>
      <c r="HH1425" s="70"/>
      <c r="HI1425" s="70"/>
      <c r="HJ1425" s="70"/>
      <c r="HK1425" s="70"/>
      <c r="HL1425" s="70"/>
      <c r="HM1425" s="70"/>
      <c r="HN1425" s="70"/>
      <c r="HO1425" s="70"/>
      <c r="HP1425" s="70"/>
      <c r="HQ1425" s="70"/>
      <c r="HR1425" s="70"/>
      <c r="HS1425" s="70"/>
      <c r="HT1425" s="70"/>
      <c r="HU1425" s="70"/>
      <c r="HV1425" s="70"/>
      <c r="HW1425" s="70"/>
      <c r="HX1425" s="70"/>
      <c r="HY1425" s="70"/>
      <c r="HZ1425" s="70"/>
      <c r="IA1425" s="70"/>
      <c r="IB1425" s="70"/>
      <c r="IC1425" s="70"/>
      <c r="ID1425" s="70"/>
      <c r="IE1425" s="70"/>
      <c r="IF1425" s="70"/>
      <c r="IG1425" s="70"/>
      <c r="IH1425" s="70"/>
      <c r="II1425" s="70"/>
      <c r="IJ1425" s="70"/>
      <c r="IK1425" s="70"/>
      <c r="IL1425" s="70"/>
      <c r="IM1425" s="70"/>
      <c r="IN1425" s="70"/>
      <c r="IO1425" s="70"/>
      <c r="IP1425" s="70"/>
      <c r="IQ1425" s="70"/>
      <c r="IR1425" s="70"/>
      <c r="IS1425" s="70"/>
      <c r="IT1425" s="70"/>
      <c r="IU1425" s="70"/>
      <c r="IV1425" s="70"/>
      <c r="IW1425" s="70"/>
      <c r="IX1425" s="70"/>
      <c r="IY1425" s="70"/>
      <c r="IZ1425" s="70"/>
      <c r="JA1425" s="70"/>
      <c r="JB1425" s="70"/>
      <c r="JC1425" s="70"/>
      <c r="JD1425" s="70"/>
      <c r="JE1425" s="70"/>
      <c r="JF1425" s="70"/>
      <c r="JG1425" s="70"/>
      <c r="JH1425" s="70"/>
      <c r="JI1425" s="70"/>
      <c r="JJ1425" s="70"/>
      <c r="JK1425" s="70"/>
      <c r="JL1425" s="70"/>
      <c r="JM1425" s="70"/>
      <c r="JN1425" s="70"/>
      <c r="JO1425" s="70"/>
      <c r="JP1425" s="70"/>
      <c r="JQ1425" s="70"/>
      <c r="JR1425" s="70"/>
      <c r="JS1425" s="70"/>
      <c r="JT1425" s="70"/>
      <c r="JU1425" s="70"/>
      <c r="JV1425" s="70"/>
      <c r="JW1425" s="70"/>
      <c r="JX1425" s="70"/>
      <c r="JY1425" s="70"/>
      <c r="JZ1425" s="70"/>
      <c r="KA1425" s="70"/>
      <c r="KB1425" s="70"/>
      <c r="KC1425" s="70"/>
      <c r="KD1425" s="70"/>
      <c r="KE1425" s="70"/>
      <c r="KF1425" s="70"/>
      <c r="KG1425" s="70"/>
      <c r="KH1425" s="70"/>
      <c r="KI1425" s="70"/>
      <c r="KJ1425" s="70"/>
      <c r="KK1425" s="70"/>
      <c r="KL1425" s="70"/>
      <c r="KM1425" s="70"/>
      <c r="KN1425" s="70"/>
      <c r="KO1425" s="70"/>
      <c r="KP1425" s="70"/>
      <c r="KQ1425" s="70"/>
      <c r="KR1425" s="70"/>
      <c r="KS1425" s="70"/>
      <c r="KT1425" s="70"/>
      <c r="KU1425" s="70"/>
      <c r="KV1425" s="70"/>
      <c r="KW1425" s="70"/>
      <c r="KX1425" s="70"/>
      <c r="KY1425" s="70"/>
      <c r="KZ1425" s="70"/>
      <c r="LA1425" s="70"/>
      <c r="LB1425" s="70"/>
      <c r="LC1425" s="70"/>
      <c r="LD1425" s="70"/>
      <c r="LE1425" s="70"/>
      <c r="LF1425" s="70"/>
      <c r="LG1425" s="70"/>
      <c r="LH1425" s="70"/>
      <c r="LI1425" s="70"/>
      <c r="LJ1425" s="70"/>
      <c r="LK1425" s="70"/>
      <c r="LL1425" s="70"/>
      <c r="LM1425" s="70"/>
      <c r="LN1425" s="70"/>
      <c r="LO1425" s="70"/>
      <c r="LP1425" s="70"/>
      <c r="LQ1425" s="70"/>
      <c r="LR1425" s="70"/>
      <c r="LS1425" s="70"/>
      <c r="LT1425" s="70"/>
      <c r="LU1425" s="70"/>
      <c r="LV1425" s="70"/>
      <c r="LW1425" s="70"/>
      <c r="LX1425" s="70"/>
      <c r="LY1425" s="70"/>
      <c r="LZ1425" s="70"/>
      <c r="MA1425" s="70"/>
      <c r="MB1425" s="70"/>
      <c r="MC1425" s="70"/>
      <c r="MD1425" s="70"/>
      <c r="ME1425" s="70"/>
      <c r="MF1425" s="70"/>
      <c r="MG1425" s="70"/>
      <c r="MH1425" s="70"/>
      <c r="MI1425" s="70"/>
      <c r="MJ1425" s="70"/>
      <c r="MK1425" s="70"/>
      <c r="ML1425" s="70"/>
      <c r="MM1425" s="70"/>
      <c r="MN1425" s="70"/>
      <c r="MO1425" s="70"/>
      <c r="MP1425" s="70"/>
      <c r="MQ1425" s="70"/>
      <c r="MR1425" s="70"/>
      <c r="MS1425" s="70"/>
      <c r="MT1425" s="70"/>
      <c r="MU1425" s="70"/>
      <c r="MV1425" s="70"/>
      <c r="MW1425" s="70"/>
      <c r="MX1425" s="70"/>
      <c r="MY1425" s="70"/>
      <c r="MZ1425" s="70"/>
      <c r="NA1425" s="70"/>
      <c r="NB1425" s="70"/>
      <c r="NC1425" s="70"/>
      <c r="ND1425" s="70"/>
      <c r="NE1425" s="70"/>
      <c r="NF1425" s="70"/>
      <c r="NG1425" s="70"/>
      <c r="NH1425" s="70"/>
      <c r="NI1425" s="70"/>
      <c r="NJ1425" s="70"/>
      <c r="NK1425" s="70"/>
      <c r="NL1425" s="70"/>
      <c r="NM1425" s="70"/>
      <c r="NN1425" s="70"/>
      <c r="NO1425" s="70"/>
      <c r="NP1425" s="70"/>
      <c r="NQ1425" s="70"/>
      <c r="NR1425" s="70"/>
      <c r="NS1425" s="70"/>
      <c r="NT1425" s="70"/>
      <c r="NU1425" s="70"/>
      <c r="NV1425" s="70"/>
      <c r="NW1425" s="70"/>
      <c r="NX1425" s="70"/>
      <c r="NY1425" s="70"/>
      <c r="NZ1425" s="70"/>
      <c r="OA1425" s="70"/>
      <c r="OB1425" s="70"/>
      <c r="OC1425" s="70"/>
      <c r="OD1425" s="70"/>
      <c r="OE1425" s="70"/>
      <c r="OF1425" s="70"/>
      <c r="OG1425" s="70"/>
      <c r="OH1425" s="70"/>
      <c r="OI1425" s="70"/>
      <c r="OJ1425" s="70"/>
      <c r="OK1425" s="70"/>
      <c r="OL1425" s="70"/>
      <c r="OM1425" s="70"/>
      <c r="ON1425" s="70"/>
      <c r="OO1425" s="70"/>
      <c r="OP1425" s="70"/>
      <c r="OQ1425" s="70"/>
      <c r="OR1425" s="70"/>
      <c r="OS1425" s="70"/>
      <c r="OT1425" s="70"/>
      <c r="OU1425" s="70"/>
      <c r="OV1425" s="70"/>
      <c r="OW1425" s="70"/>
      <c r="OX1425" s="70"/>
      <c r="OY1425" s="70"/>
      <c r="OZ1425" s="70"/>
      <c r="PA1425" s="70"/>
      <c r="PB1425" s="70"/>
      <c r="PC1425" s="70"/>
      <c r="PD1425" s="70"/>
      <c r="PE1425" s="70"/>
      <c r="PF1425" s="70"/>
      <c r="PG1425" s="70"/>
      <c r="PH1425" s="70"/>
      <c r="PI1425" s="70"/>
      <c r="PJ1425" s="70"/>
      <c r="PK1425" s="70"/>
      <c r="PL1425" s="70"/>
      <c r="PM1425" s="70"/>
      <c r="PN1425" s="70"/>
      <c r="PO1425" s="70"/>
      <c r="PP1425" s="70"/>
      <c r="PQ1425" s="70"/>
      <c r="PR1425" s="70"/>
      <c r="PS1425" s="70"/>
      <c r="PT1425" s="70"/>
      <c r="PU1425" s="70"/>
      <c r="PV1425" s="70"/>
      <c r="PW1425" s="70"/>
      <c r="PX1425" s="70"/>
      <c r="PY1425" s="70"/>
      <c r="PZ1425" s="70"/>
      <c r="QA1425" s="70"/>
      <c r="QB1425" s="70"/>
      <c r="QC1425" s="70"/>
      <c r="QD1425" s="70"/>
      <c r="QE1425" s="70"/>
      <c r="QF1425" s="70"/>
      <c r="QG1425" s="70"/>
      <c r="QH1425" s="70"/>
      <c r="QI1425" s="70"/>
      <c r="QJ1425" s="70"/>
      <c r="QK1425" s="70"/>
      <c r="QL1425" s="70"/>
      <c r="QM1425" s="70"/>
      <c r="QN1425" s="70"/>
      <c r="QO1425" s="70"/>
      <c r="QP1425" s="70"/>
      <c r="QQ1425" s="70"/>
      <c r="QR1425" s="70"/>
      <c r="QS1425" s="70"/>
      <c r="QT1425" s="70"/>
      <c r="QU1425" s="70"/>
      <c r="QV1425" s="70"/>
      <c r="QW1425" s="70"/>
      <c r="QX1425" s="70"/>
      <c r="QY1425" s="70"/>
      <c r="QZ1425" s="70"/>
      <c r="RA1425" s="70"/>
      <c r="RB1425" s="70"/>
      <c r="RC1425" s="70"/>
      <c r="RD1425" s="70"/>
      <c r="RE1425" s="70"/>
      <c r="RF1425" s="70"/>
      <c r="RG1425" s="70"/>
      <c r="RH1425" s="70"/>
      <c r="RI1425" s="70"/>
      <c r="RJ1425" s="70"/>
      <c r="RK1425" s="70"/>
      <c r="RL1425" s="70"/>
      <c r="RM1425" s="70"/>
      <c r="RN1425" s="70"/>
      <c r="RO1425" s="70"/>
      <c r="RP1425" s="70"/>
      <c r="RQ1425" s="70"/>
      <c r="RR1425" s="70"/>
      <c r="RS1425" s="70"/>
      <c r="RT1425" s="70"/>
      <c r="RU1425" s="70"/>
      <c r="RV1425" s="70"/>
      <c r="RW1425" s="70"/>
      <c r="RX1425" s="70"/>
      <c r="RY1425" s="70"/>
      <c r="RZ1425" s="70"/>
      <c r="SA1425" s="70"/>
      <c r="SB1425" s="70"/>
      <c r="SC1425" s="70"/>
      <c r="SD1425" s="70"/>
      <c r="SE1425" s="70"/>
      <c r="SF1425" s="70"/>
      <c r="SG1425" s="70"/>
      <c r="SH1425" s="70"/>
      <c r="SI1425" s="70"/>
      <c r="SJ1425" s="70"/>
      <c r="SK1425" s="70"/>
      <c r="SL1425" s="70"/>
      <c r="SM1425" s="70"/>
      <c r="SN1425" s="70"/>
      <c r="SO1425" s="70"/>
      <c r="SP1425" s="70"/>
      <c r="SQ1425" s="70"/>
      <c r="SR1425" s="70"/>
      <c r="SS1425" s="70"/>
      <c r="ST1425" s="70"/>
      <c r="SU1425" s="70"/>
      <c r="SV1425" s="70"/>
      <c r="SW1425" s="70"/>
      <c r="SX1425" s="70"/>
      <c r="SY1425" s="70"/>
      <c r="SZ1425" s="70"/>
    </row>
    <row r="1426" spans="1:520" ht="16.5" customHeight="1" x14ac:dyDescent="0.2">
      <c r="A1426" s="20">
        <v>818</v>
      </c>
      <c r="B1426" s="20" t="s">
        <v>62</v>
      </c>
      <c r="C1426" s="20" t="s">
        <v>63</v>
      </c>
      <c r="D1426" s="20" t="s">
        <v>30</v>
      </c>
      <c r="E1426" s="20" t="s">
        <v>1345</v>
      </c>
      <c r="F1426" s="22" t="s">
        <v>972</v>
      </c>
      <c r="G1426" s="20" t="s">
        <v>42</v>
      </c>
      <c r="H1426" s="20" t="s">
        <v>35</v>
      </c>
      <c r="I1426" s="20" t="s">
        <v>81</v>
      </c>
      <c r="J1426" s="22" t="s">
        <v>63</v>
      </c>
      <c r="K1426" s="20"/>
      <c r="L1426" s="20"/>
      <c r="M1426" s="20"/>
      <c r="N1426" s="20"/>
      <c r="O1426" s="23"/>
      <c r="P1426" s="23">
        <v>11320600</v>
      </c>
      <c r="Q1426" s="24">
        <v>1</v>
      </c>
      <c r="R1426" s="25">
        <v>45839</v>
      </c>
      <c r="S1426" s="20" t="s">
        <v>83</v>
      </c>
      <c r="T1426" s="26">
        <f t="shared" si="24"/>
        <v>11320600</v>
      </c>
      <c r="U1426" s="27" t="s">
        <v>100</v>
      </c>
      <c r="V1426" s="27" t="s">
        <v>100</v>
      </c>
      <c r="W1426" s="70"/>
      <c r="X1426" s="70"/>
      <c r="Y1426" s="70"/>
      <c r="Z1426" s="70"/>
      <c r="AA1426" s="70"/>
      <c r="AB1426" s="70"/>
      <c r="AC1426" s="70"/>
      <c r="AD1426" s="70"/>
      <c r="AE1426" s="70"/>
      <c r="AF1426" s="70"/>
      <c r="AG1426" s="70"/>
      <c r="AH1426" s="70"/>
      <c r="AI1426" s="70"/>
      <c r="AJ1426" s="70"/>
      <c r="AK1426" s="70"/>
      <c r="AL1426" s="70"/>
      <c r="AM1426" s="70"/>
      <c r="AN1426" s="70"/>
      <c r="AO1426" s="70"/>
      <c r="AP1426" s="70"/>
      <c r="AQ1426" s="70"/>
      <c r="AR1426" s="70"/>
      <c r="AS1426" s="70"/>
      <c r="AT1426" s="70"/>
      <c r="AU1426" s="70"/>
      <c r="AV1426" s="70"/>
      <c r="AW1426" s="70"/>
      <c r="AX1426" s="70"/>
      <c r="AY1426" s="70"/>
      <c r="AZ1426" s="70"/>
      <c r="BA1426" s="70"/>
      <c r="BB1426" s="70"/>
      <c r="BC1426" s="70"/>
      <c r="BD1426" s="70"/>
      <c r="BE1426" s="70"/>
      <c r="BF1426" s="70"/>
      <c r="BG1426" s="70"/>
      <c r="BH1426" s="70"/>
      <c r="BI1426" s="70"/>
      <c r="BJ1426" s="70"/>
      <c r="BK1426" s="70"/>
      <c r="BL1426" s="70"/>
      <c r="BM1426" s="70"/>
      <c r="BN1426" s="70"/>
      <c r="BO1426" s="70"/>
      <c r="BP1426" s="70"/>
      <c r="BQ1426" s="70"/>
      <c r="BR1426" s="70"/>
      <c r="BS1426" s="70"/>
      <c r="BT1426" s="70"/>
      <c r="BU1426" s="70"/>
      <c r="BV1426" s="70"/>
      <c r="BW1426" s="70"/>
      <c r="BX1426" s="70"/>
      <c r="BY1426" s="70"/>
      <c r="BZ1426" s="70"/>
      <c r="CA1426" s="70"/>
      <c r="CB1426" s="70"/>
      <c r="CC1426" s="70"/>
      <c r="CD1426" s="70"/>
      <c r="CE1426" s="70"/>
      <c r="CF1426" s="70"/>
      <c r="CG1426" s="70"/>
      <c r="CH1426" s="70"/>
      <c r="CI1426" s="70"/>
      <c r="CJ1426" s="70"/>
      <c r="CK1426" s="70"/>
      <c r="CL1426" s="70"/>
      <c r="CM1426" s="70"/>
      <c r="CN1426" s="70"/>
      <c r="CO1426" s="70"/>
      <c r="CP1426" s="70"/>
      <c r="CQ1426" s="70"/>
      <c r="CR1426" s="70"/>
      <c r="CS1426" s="70"/>
      <c r="CT1426" s="70"/>
      <c r="CU1426" s="70"/>
      <c r="CV1426" s="70"/>
      <c r="CW1426" s="70"/>
      <c r="CX1426" s="70"/>
      <c r="CY1426" s="70"/>
      <c r="CZ1426" s="70"/>
      <c r="DA1426" s="70"/>
      <c r="DB1426" s="70"/>
      <c r="DC1426" s="70"/>
      <c r="DD1426" s="70"/>
      <c r="DE1426" s="70"/>
      <c r="DF1426" s="70"/>
      <c r="DG1426" s="70"/>
      <c r="DH1426" s="70"/>
      <c r="DI1426" s="70"/>
      <c r="DJ1426" s="70"/>
      <c r="DK1426" s="70"/>
      <c r="DL1426" s="70"/>
      <c r="DM1426" s="70"/>
      <c r="DN1426" s="70"/>
      <c r="DO1426" s="70"/>
      <c r="DP1426" s="70"/>
      <c r="DQ1426" s="70"/>
      <c r="DR1426" s="70"/>
      <c r="DS1426" s="70"/>
      <c r="DT1426" s="70"/>
      <c r="DU1426" s="70"/>
      <c r="DV1426" s="70"/>
      <c r="DW1426" s="70"/>
      <c r="DX1426" s="70"/>
      <c r="DY1426" s="70"/>
      <c r="DZ1426" s="70"/>
      <c r="EA1426" s="70"/>
      <c r="EB1426" s="70"/>
      <c r="EC1426" s="70"/>
      <c r="ED1426" s="70"/>
      <c r="EE1426" s="70"/>
      <c r="EF1426" s="70"/>
      <c r="EG1426" s="70"/>
      <c r="EH1426" s="70"/>
      <c r="EI1426" s="70"/>
      <c r="EJ1426" s="70"/>
      <c r="EK1426" s="70"/>
      <c r="EL1426" s="70"/>
      <c r="EM1426" s="70"/>
      <c r="EN1426" s="70"/>
      <c r="EO1426" s="70"/>
      <c r="EP1426" s="70"/>
      <c r="EQ1426" s="70"/>
      <c r="ER1426" s="70"/>
      <c r="ES1426" s="70"/>
      <c r="ET1426" s="70"/>
      <c r="EU1426" s="70"/>
      <c r="EV1426" s="70"/>
      <c r="EW1426" s="70"/>
      <c r="EX1426" s="70"/>
      <c r="EY1426" s="70"/>
      <c r="EZ1426" s="70"/>
      <c r="FA1426" s="70"/>
      <c r="FB1426" s="70"/>
      <c r="FC1426" s="70"/>
      <c r="FD1426" s="70"/>
      <c r="FE1426" s="70"/>
      <c r="FF1426" s="70"/>
      <c r="FG1426" s="70"/>
      <c r="FH1426" s="70"/>
      <c r="FI1426" s="70"/>
      <c r="FJ1426" s="70"/>
      <c r="FK1426" s="70"/>
      <c r="FL1426" s="70"/>
      <c r="FM1426" s="70"/>
      <c r="FN1426" s="70"/>
      <c r="FO1426" s="70"/>
      <c r="FP1426" s="70"/>
      <c r="FQ1426" s="70"/>
      <c r="FR1426" s="70"/>
      <c r="FS1426" s="70"/>
      <c r="FT1426" s="70"/>
      <c r="FU1426" s="70"/>
      <c r="FV1426" s="70"/>
      <c r="FW1426" s="70"/>
      <c r="FX1426" s="70"/>
      <c r="FY1426" s="70"/>
      <c r="FZ1426" s="70"/>
      <c r="GA1426" s="70"/>
      <c r="GB1426" s="70"/>
      <c r="GC1426" s="70"/>
      <c r="GD1426" s="70"/>
      <c r="GE1426" s="70"/>
      <c r="GF1426" s="70"/>
      <c r="GG1426" s="70"/>
      <c r="GH1426" s="70"/>
      <c r="GI1426" s="70"/>
      <c r="GJ1426" s="70"/>
      <c r="GK1426" s="70"/>
      <c r="GL1426" s="70"/>
      <c r="GM1426" s="70"/>
      <c r="GN1426" s="70"/>
      <c r="GO1426" s="70"/>
      <c r="GP1426" s="70"/>
      <c r="GQ1426" s="70"/>
      <c r="GR1426" s="70"/>
      <c r="GS1426" s="70"/>
      <c r="GT1426" s="70"/>
      <c r="GU1426" s="70"/>
      <c r="GV1426" s="70"/>
      <c r="GW1426" s="70"/>
      <c r="GX1426" s="70"/>
      <c r="GY1426" s="70"/>
      <c r="GZ1426" s="70"/>
      <c r="HA1426" s="70"/>
      <c r="HB1426" s="70"/>
      <c r="HC1426" s="70"/>
      <c r="HD1426" s="70"/>
      <c r="HE1426" s="70"/>
      <c r="HF1426" s="70"/>
      <c r="HG1426" s="70"/>
      <c r="HH1426" s="70"/>
      <c r="HI1426" s="70"/>
      <c r="HJ1426" s="70"/>
      <c r="HK1426" s="70"/>
      <c r="HL1426" s="70"/>
      <c r="HM1426" s="70"/>
      <c r="HN1426" s="70"/>
      <c r="HO1426" s="70"/>
      <c r="HP1426" s="70"/>
      <c r="HQ1426" s="70"/>
      <c r="HR1426" s="70"/>
      <c r="HS1426" s="70"/>
      <c r="HT1426" s="70"/>
      <c r="HU1426" s="70"/>
      <c r="HV1426" s="70"/>
      <c r="HW1426" s="70"/>
      <c r="HX1426" s="70"/>
      <c r="HY1426" s="70"/>
      <c r="HZ1426" s="70"/>
      <c r="IA1426" s="70"/>
      <c r="IB1426" s="70"/>
      <c r="IC1426" s="70"/>
      <c r="ID1426" s="70"/>
      <c r="IE1426" s="70"/>
      <c r="IF1426" s="70"/>
      <c r="IG1426" s="70"/>
      <c r="IH1426" s="70"/>
      <c r="II1426" s="70"/>
      <c r="IJ1426" s="70"/>
      <c r="IK1426" s="70"/>
      <c r="IL1426" s="70"/>
      <c r="IM1426" s="70"/>
      <c r="IN1426" s="70"/>
      <c r="IO1426" s="70"/>
      <c r="IP1426" s="70"/>
      <c r="IQ1426" s="70"/>
      <c r="IR1426" s="70"/>
      <c r="IS1426" s="70"/>
      <c r="IT1426" s="70"/>
      <c r="IU1426" s="70"/>
      <c r="IV1426" s="70"/>
      <c r="IW1426" s="70"/>
      <c r="IX1426" s="70"/>
      <c r="IY1426" s="70"/>
      <c r="IZ1426" s="70"/>
      <c r="JA1426" s="70"/>
      <c r="JB1426" s="70"/>
      <c r="JC1426" s="70"/>
      <c r="JD1426" s="70"/>
      <c r="JE1426" s="70"/>
      <c r="JF1426" s="70"/>
      <c r="JG1426" s="70"/>
      <c r="JH1426" s="70"/>
      <c r="JI1426" s="70"/>
      <c r="JJ1426" s="70"/>
      <c r="JK1426" s="70"/>
      <c r="JL1426" s="70"/>
      <c r="JM1426" s="70"/>
      <c r="JN1426" s="70"/>
      <c r="JO1426" s="70"/>
      <c r="JP1426" s="70"/>
      <c r="JQ1426" s="70"/>
      <c r="JR1426" s="70"/>
      <c r="JS1426" s="70"/>
      <c r="JT1426" s="70"/>
      <c r="JU1426" s="70"/>
      <c r="JV1426" s="70"/>
      <c r="JW1426" s="70"/>
      <c r="JX1426" s="70"/>
      <c r="JY1426" s="70"/>
      <c r="JZ1426" s="70"/>
      <c r="KA1426" s="70"/>
      <c r="KB1426" s="70"/>
      <c r="KC1426" s="70"/>
      <c r="KD1426" s="70"/>
      <c r="KE1426" s="70"/>
      <c r="KF1426" s="70"/>
      <c r="KG1426" s="70"/>
      <c r="KH1426" s="70"/>
      <c r="KI1426" s="70"/>
      <c r="KJ1426" s="70"/>
      <c r="KK1426" s="70"/>
      <c r="KL1426" s="70"/>
      <c r="KM1426" s="70"/>
      <c r="KN1426" s="70"/>
      <c r="KO1426" s="70"/>
      <c r="KP1426" s="70"/>
      <c r="KQ1426" s="70"/>
      <c r="KR1426" s="70"/>
      <c r="KS1426" s="70"/>
      <c r="KT1426" s="70"/>
      <c r="KU1426" s="70"/>
      <c r="KV1426" s="70"/>
      <c r="KW1426" s="70"/>
      <c r="KX1426" s="70"/>
      <c r="KY1426" s="70"/>
      <c r="KZ1426" s="70"/>
      <c r="LA1426" s="70"/>
      <c r="LB1426" s="70"/>
      <c r="LC1426" s="70"/>
      <c r="LD1426" s="70"/>
      <c r="LE1426" s="70"/>
      <c r="LF1426" s="70"/>
      <c r="LG1426" s="70"/>
      <c r="LH1426" s="70"/>
      <c r="LI1426" s="70"/>
      <c r="LJ1426" s="70"/>
      <c r="LK1426" s="70"/>
      <c r="LL1426" s="70"/>
      <c r="LM1426" s="70"/>
      <c r="LN1426" s="70"/>
      <c r="LO1426" s="70"/>
      <c r="LP1426" s="70"/>
      <c r="LQ1426" s="70"/>
      <c r="LR1426" s="70"/>
      <c r="LS1426" s="70"/>
      <c r="LT1426" s="70"/>
      <c r="LU1426" s="70"/>
      <c r="LV1426" s="70"/>
      <c r="LW1426" s="70"/>
      <c r="LX1426" s="70"/>
      <c r="LY1426" s="70"/>
      <c r="LZ1426" s="70"/>
      <c r="MA1426" s="70"/>
      <c r="MB1426" s="70"/>
      <c r="MC1426" s="70"/>
      <c r="MD1426" s="70"/>
      <c r="ME1426" s="70"/>
      <c r="MF1426" s="70"/>
      <c r="MG1426" s="70"/>
      <c r="MH1426" s="70"/>
      <c r="MI1426" s="70"/>
      <c r="MJ1426" s="70"/>
      <c r="MK1426" s="70"/>
      <c r="ML1426" s="70"/>
      <c r="MM1426" s="70"/>
      <c r="MN1426" s="70"/>
      <c r="MO1426" s="70"/>
      <c r="MP1426" s="70"/>
      <c r="MQ1426" s="70"/>
      <c r="MR1426" s="70"/>
      <c r="MS1426" s="70"/>
      <c r="MT1426" s="70"/>
      <c r="MU1426" s="70"/>
      <c r="MV1426" s="70"/>
      <c r="MW1426" s="70"/>
      <c r="MX1426" s="70"/>
      <c r="MY1426" s="70"/>
      <c r="MZ1426" s="70"/>
      <c r="NA1426" s="70"/>
      <c r="NB1426" s="70"/>
      <c r="NC1426" s="70"/>
      <c r="ND1426" s="70"/>
      <c r="NE1426" s="70"/>
      <c r="NF1426" s="70"/>
      <c r="NG1426" s="70"/>
      <c r="NH1426" s="70"/>
      <c r="NI1426" s="70"/>
      <c r="NJ1426" s="70"/>
      <c r="NK1426" s="70"/>
      <c r="NL1426" s="70"/>
      <c r="NM1426" s="70"/>
      <c r="NN1426" s="70"/>
      <c r="NO1426" s="70"/>
      <c r="NP1426" s="70"/>
      <c r="NQ1426" s="70"/>
      <c r="NR1426" s="70"/>
      <c r="NS1426" s="70"/>
      <c r="NT1426" s="70"/>
      <c r="NU1426" s="70"/>
      <c r="NV1426" s="70"/>
      <c r="NW1426" s="70"/>
      <c r="NX1426" s="70"/>
      <c r="NY1426" s="70"/>
      <c r="NZ1426" s="70"/>
      <c r="OA1426" s="70"/>
      <c r="OB1426" s="70"/>
      <c r="OC1426" s="70"/>
      <c r="OD1426" s="70"/>
      <c r="OE1426" s="70"/>
      <c r="OF1426" s="70"/>
      <c r="OG1426" s="70"/>
      <c r="OH1426" s="70"/>
      <c r="OI1426" s="70"/>
      <c r="OJ1426" s="70"/>
      <c r="OK1426" s="70"/>
      <c r="OL1426" s="70"/>
      <c r="OM1426" s="70"/>
      <c r="ON1426" s="70"/>
      <c r="OO1426" s="70"/>
      <c r="OP1426" s="70"/>
      <c r="OQ1426" s="70"/>
      <c r="OR1426" s="70"/>
      <c r="OS1426" s="70"/>
      <c r="OT1426" s="70"/>
      <c r="OU1426" s="70"/>
      <c r="OV1426" s="70"/>
      <c r="OW1426" s="70"/>
      <c r="OX1426" s="70"/>
      <c r="OY1426" s="70"/>
      <c r="OZ1426" s="70"/>
      <c r="PA1426" s="70"/>
      <c r="PB1426" s="70"/>
      <c r="PC1426" s="70"/>
      <c r="PD1426" s="70"/>
      <c r="PE1426" s="70"/>
      <c r="PF1426" s="70"/>
      <c r="PG1426" s="70"/>
      <c r="PH1426" s="70"/>
      <c r="PI1426" s="70"/>
      <c r="PJ1426" s="70"/>
      <c r="PK1426" s="70"/>
      <c r="PL1426" s="70"/>
      <c r="PM1426" s="70"/>
      <c r="PN1426" s="70"/>
      <c r="PO1426" s="70"/>
      <c r="PP1426" s="70"/>
      <c r="PQ1426" s="70"/>
      <c r="PR1426" s="70"/>
      <c r="PS1426" s="70"/>
      <c r="PT1426" s="70"/>
      <c r="PU1426" s="70"/>
      <c r="PV1426" s="70"/>
      <c r="PW1426" s="70"/>
      <c r="PX1426" s="70"/>
      <c r="PY1426" s="70"/>
      <c r="PZ1426" s="70"/>
      <c r="QA1426" s="70"/>
      <c r="QB1426" s="70"/>
      <c r="QC1426" s="70"/>
      <c r="QD1426" s="70"/>
      <c r="QE1426" s="70"/>
      <c r="QF1426" s="70"/>
      <c r="QG1426" s="70"/>
      <c r="QH1426" s="70"/>
      <c r="QI1426" s="70"/>
      <c r="QJ1426" s="70"/>
      <c r="QK1426" s="70"/>
      <c r="QL1426" s="70"/>
      <c r="QM1426" s="70"/>
      <c r="QN1426" s="70"/>
      <c r="QO1426" s="70"/>
      <c r="QP1426" s="70"/>
      <c r="QQ1426" s="70"/>
      <c r="QR1426" s="70"/>
      <c r="QS1426" s="70"/>
      <c r="QT1426" s="70"/>
      <c r="QU1426" s="70"/>
      <c r="QV1426" s="70"/>
      <c r="QW1426" s="70"/>
      <c r="QX1426" s="70"/>
      <c r="QY1426" s="70"/>
      <c r="QZ1426" s="70"/>
      <c r="RA1426" s="70"/>
      <c r="RB1426" s="70"/>
      <c r="RC1426" s="70"/>
      <c r="RD1426" s="70"/>
      <c r="RE1426" s="70"/>
      <c r="RF1426" s="70"/>
      <c r="RG1426" s="70"/>
      <c r="RH1426" s="70"/>
      <c r="RI1426" s="70"/>
      <c r="RJ1426" s="70"/>
      <c r="RK1426" s="70"/>
      <c r="RL1426" s="70"/>
      <c r="RM1426" s="70"/>
      <c r="RN1426" s="70"/>
      <c r="RO1426" s="70"/>
      <c r="RP1426" s="70"/>
      <c r="RQ1426" s="70"/>
      <c r="RR1426" s="70"/>
      <c r="RS1426" s="70"/>
      <c r="RT1426" s="70"/>
      <c r="RU1426" s="70"/>
      <c r="RV1426" s="70"/>
      <c r="RW1426" s="70"/>
      <c r="RX1426" s="70"/>
      <c r="RY1426" s="70"/>
      <c r="RZ1426" s="70"/>
      <c r="SA1426" s="70"/>
      <c r="SB1426" s="70"/>
      <c r="SC1426" s="70"/>
      <c r="SD1426" s="70"/>
      <c r="SE1426" s="70"/>
      <c r="SF1426" s="70"/>
      <c r="SG1426" s="70"/>
      <c r="SH1426" s="70"/>
      <c r="SI1426" s="70"/>
      <c r="SJ1426" s="70"/>
      <c r="SK1426" s="70"/>
      <c r="SL1426" s="70"/>
      <c r="SM1426" s="70"/>
      <c r="SN1426" s="70"/>
      <c r="SO1426" s="70"/>
      <c r="SP1426" s="70"/>
      <c r="SQ1426" s="70"/>
      <c r="SR1426" s="70"/>
      <c r="SS1426" s="70"/>
      <c r="ST1426" s="70"/>
      <c r="SU1426" s="70"/>
      <c r="SV1426" s="70"/>
      <c r="SW1426" s="70"/>
      <c r="SX1426" s="70"/>
      <c r="SY1426" s="70"/>
      <c r="SZ1426" s="70"/>
    </row>
    <row r="1427" spans="1:520" ht="16.5" customHeight="1" x14ac:dyDescent="0.2">
      <c r="A1427" s="20">
        <v>819</v>
      </c>
      <c r="B1427" s="20" t="s">
        <v>62</v>
      </c>
      <c r="C1427" s="20" t="s">
        <v>63</v>
      </c>
      <c r="D1427" s="20" t="s">
        <v>30</v>
      </c>
      <c r="E1427" s="20" t="s">
        <v>1345</v>
      </c>
      <c r="F1427" s="22" t="s">
        <v>972</v>
      </c>
      <c r="G1427" s="20" t="s">
        <v>42</v>
      </c>
      <c r="H1427" s="20" t="s">
        <v>35</v>
      </c>
      <c r="I1427" s="20" t="s">
        <v>81</v>
      </c>
      <c r="J1427" s="22" t="s">
        <v>63</v>
      </c>
      <c r="K1427" s="20"/>
      <c r="L1427" s="20"/>
      <c r="M1427" s="20"/>
      <c r="N1427" s="20"/>
      <c r="O1427" s="23"/>
      <c r="P1427" s="23">
        <v>11320600</v>
      </c>
      <c r="Q1427" s="24">
        <v>1</v>
      </c>
      <c r="R1427" s="25">
        <v>45870</v>
      </c>
      <c r="S1427" s="20" t="s">
        <v>83</v>
      </c>
      <c r="T1427" s="26">
        <f t="shared" si="24"/>
        <v>11320600</v>
      </c>
      <c r="U1427" s="27" t="s">
        <v>100</v>
      </c>
      <c r="V1427" s="27" t="s">
        <v>100</v>
      </c>
      <c r="W1427" s="70"/>
      <c r="X1427" s="70"/>
      <c r="Y1427" s="70"/>
      <c r="Z1427" s="70"/>
      <c r="AA1427" s="70"/>
      <c r="AB1427" s="70"/>
      <c r="AC1427" s="70"/>
      <c r="AD1427" s="70"/>
      <c r="AE1427" s="70"/>
      <c r="AF1427" s="70"/>
      <c r="AG1427" s="70"/>
      <c r="AH1427" s="70"/>
      <c r="AI1427" s="70"/>
      <c r="AJ1427" s="70"/>
      <c r="AK1427" s="70"/>
      <c r="AL1427" s="70"/>
      <c r="AM1427" s="70"/>
      <c r="AN1427" s="70"/>
      <c r="AO1427" s="70"/>
      <c r="AP1427" s="70"/>
      <c r="AQ1427" s="70"/>
      <c r="AR1427" s="70"/>
      <c r="AS1427" s="70"/>
      <c r="AT1427" s="70"/>
      <c r="AU1427" s="70"/>
      <c r="AV1427" s="70"/>
      <c r="AW1427" s="70"/>
      <c r="AX1427" s="70"/>
      <c r="AY1427" s="70"/>
      <c r="AZ1427" s="70"/>
      <c r="BA1427" s="70"/>
      <c r="BB1427" s="70"/>
      <c r="BC1427" s="70"/>
      <c r="BD1427" s="70"/>
      <c r="BE1427" s="70"/>
      <c r="BF1427" s="70"/>
      <c r="BG1427" s="70"/>
      <c r="BH1427" s="70"/>
      <c r="BI1427" s="70"/>
      <c r="BJ1427" s="70"/>
      <c r="BK1427" s="70"/>
      <c r="BL1427" s="70"/>
      <c r="BM1427" s="70"/>
      <c r="BN1427" s="70"/>
      <c r="BO1427" s="70"/>
      <c r="BP1427" s="70"/>
      <c r="BQ1427" s="70"/>
      <c r="BR1427" s="70"/>
      <c r="BS1427" s="70"/>
      <c r="BT1427" s="70"/>
      <c r="BU1427" s="70"/>
      <c r="BV1427" s="70"/>
      <c r="BW1427" s="70"/>
      <c r="BX1427" s="70"/>
      <c r="BY1427" s="70"/>
      <c r="BZ1427" s="70"/>
      <c r="CA1427" s="70"/>
      <c r="CB1427" s="70"/>
      <c r="CC1427" s="70"/>
      <c r="CD1427" s="70"/>
      <c r="CE1427" s="70"/>
      <c r="CF1427" s="70"/>
      <c r="CG1427" s="70"/>
      <c r="CH1427" s="70"/>
      <c r="CI1427" s="70"/>
      <c r="CJ1427" s="70"/>
      <c r="CK1427" s="70"/>
      <c r="CL1427" s="70"/>
      <c r="CM1427" s="70"/>
      <c r="CN1427" s="70"/>
      <c r="CO1427" s="70"/>
      <c r="CP1427" s="70"/>
      <c r="CQ1427" s="70"/>
      <c r="CR1427" s="70"/>
      <c r="CS1427" s="70"/>
      <c r="CT1427" s="70"/>
      <c r="CU1427" s="70"/>
      <c r="CV1427" s="70"/>
      <c r="CW1427" s="70"/>
      <c r="CX1427" s="70"/>
      <c r="CY1427" s="70"/>
      <c r="CZ1427" s="70"/>
      <c r="DA1427" s="70"/>
      <c r="DB1427" s="70"/>
      <c r="DC1427" s="70"/>
      <c r="DD1427" s="70"/>
      <c r="DE1427" s="70"/>
      <c r="DF1427" s="70"/>
      <c r="DG1427" s="70"/>
      <c r="DH1427" s="70"/>
      <c r="DI1427" s="70"/>
      <c r="DJ1427" s="70"/>
      <c r="DK1427" s="70"/>
      <c r="DL1427" s="70"/>
      <c r="DM1427" s="70"/>
      <c r="DN1427" s="70"/>
      <c r="DO1427" s="70"/>
      <c r="DP1427" s="70"/>
      <c r="DQ1427" s="70"/>
      <c r="DR1427" s="70"/>
      <c r="DS1427" s="70"/>
      <c r="DT1427" s="70"/>
      <c r="DU1427" s="70"/>
      <c r="DV1427" s="70"/>
      <c r="DW1427" s="70"/>
      <c r="DX1427" s="70"/>
      <c r="DY1427" s="70"/>
      <c r="DZ1427" s="70"/>
      <c r="EA1427" s="70"/>
      <c r="EB1427" s="70"/>
      <c r="EC1427" s="70"/>
      <c r="ED1427" s="70"/>
      <c r="EE1427" s="70"/>
      <c r="EF1427" s="70"/>
      <c r="EG1427" s="70"/>
      <c r="EH1427" s="70"/>
      <c r="EI1427" s="70"/>
      <c r="EJ1427" s="70"/>
      <c r="EK1427" s="70"/>
      <c r="EL1427" s="70"/>
      <c r="EM1427" s="70"/>
      <c r="EN1427" s="70"/>
      <c r="EO1427" s="70"/>
      <c r="EP1427" s="70"/>
      <c r="EQ1427" s="70"/>
      <c r="ER1427" s="70"/>
      <c r="ES1427" s="70"/>
      <c r="ET1427" s="70"/>
      <c r="EU1427" s="70"/>
      <c r="EV1427" s="70"/>
      <c r="EW1427" s="70"/>
      <c r="EX1427" s="70"/>
      <c r="EY1427" s="70"/>
      <c r="EZ1427" s="70"/>
      <c r="FA1427" s="70"/>
      <c r="FB1427" s="70"/>
      <c r="FC1427" s="70"/>
      <c r="FD1427" s="70"/>
      <c r="FE1427" s="70"/>
      <c r="FF1427" s="70"/>
      <c r="FG1427" s="70"/>
      <c r="FH1427" s="70"/>
      <c r="FI1427" s="70"/>
      <c r="FJ1427" s="70"/>
      <c r="FK1427" s="70"/>
      <c r="FL1427" s="70"/>
      <c r="FM1427" s="70"/>
      <c r="FN1427" s="70"/>
      <c r="FO1427" s="70"/>
      <c r="FP1427" s="70"/>
      <c r="FQ1427" s="70"/>
      <c r="FR1427" s="70"/>
      <c r="FS1427" s="70"/>
      <c r="FT1427" s="70"/>
      <c r="FU1427" s="70"/>
      <c r="FV1427" s="70"/>
      <c r="FW1427" s="70"/>
      <c r="FX1427" s="70"/>
      <c r="FY1427" s="70"/>
      <c r="FZ1427" s="70"/>
      <c r="GA1427" s="70"/>
      <c r="GB1427" s="70"/>
      <c r="GC1427" s="70"/>
      <c r="GD1427" s="70"/>
      <c r="GE1427" s="70"/>
      <c r="GF1427" s="70"/>
      <c r="GG1427" s="70"/>
      <c r="GH1427" s="70"/>
      <c r="GI1427" s="70"/>
      <c r="GJ1427" s="70"/>
      <c r="GK1427" s="70"/>
      <c r="GL1427" s="70"/>
      <c r="GM1427" s="70"/>
      <c r="GN1427" s="70"/>
      <c r="GO1427" s="70"/>
      <c r="GP1427" s="70"/>
      <c r="GQ1427" s="70"/>
      <c r="GR1427" s="70"/>
      <c r="GS1427" s="70"/>
      <c r="GT1427" s="70"/>
      <c r="GU1427" s="70"/>
      <c r="GV1427" s="70"/>
      <c r="GW1427" s="70"/>
      <c r="GX1427" s="70"/>
      <c r="GY1427" s="70"/>
      <c r="GZ1427" s="70"/>
      <c r="HA1427" s="70"/>
      <c r="HB1427" s="70"/>
      <c r="HC1427" s="70"/>
      <c r="HD1427" s="70"/>
      <c r="HE1427" s="70"/>
      <c r="HF1427" s="70"/>
      <c r="HG1427" s="70"/>
      <c r="HH1427" s="70"/>
      <c r="HI1427" s="70"/>
      <c r="HJ1427" s="70"/>
      <c r="HK1427" s="70"/>
      <c r="HL1427" s="70"/>
      <c r="HM1427" s="70"/>
      <c r="HN1427" s="70"/>
      <c r="HO1427" s="70"/>
      <c r="HP1427" s="70"/>
      <c r="HQ1427" s="70"/>
      <c r="HR1427" s="70"/>
      <c r="HS1427" s="70"/>
      <c r="HT1427" s="70"/>
      <c r="HU1427" s="70"/>
      <c r="HV1427" s="70"/>
      <c r="HW1427" s="70"/>
      <c r="HX1427" s="70"/>
      <c r="HY1427" s="70"/>
      <c r="HZ1427" s="70"/>
      <c r="IA1427" s="70"/>
      <c r="IB1427" s="70"/>
      <c r="IC1427" s="70"/>
      <c r="ID1427" s="70"/>
      <c r="IE1427" s="70"/>
      <c r="IF1427" s="70"/>
      <c r="IG1427" s="70"/>
      <c r="IH1427" s="70"/>
      <c r="II1427" s="70"/>
      <c r="IJ1427" s="70"/>
      <c r="IK1427" s="70"/>
      <c r="IL1427" s="70"/>
      <c r="IM1427" s="70"/>
      <c r="IN1427" s="70"/>
      <c r="IO1427" s="70"/>
      <c r="IP1427" s="70"/>
      <c r="IQ1427" s="70"/>
      <c r="IR1427" s="70"/>
      <c r="IS1427" s="70"/>
      <c r="IT1427" s="70"/>
      <c r="IU1427" s="70"/>
      <c r="IV1427" s="70"/>
      <c r="IW1427" s="70"/>
      <c r="IX1427" s="70"/>
      <c r="IY1427" s="70"/>
      <c r="IZ1427" s="70"/>
      <c r="JA1427" s="70"/>
      <c r="JB1427" s="70"/>
      <c r="JC1427" s="70"/>
      <c r="JD1427" s="70"/>
      <c r="JE1427" s="70"/>
      <c r="JF1427" s="70"/>
      <c r="JG1427" s="70"/>
      <c r="JH1427" s="70"/>
      <c r="JI1427" s="70"/>
      <c r="JJ1427" s="70"/>
      <c r="JK1427" s="70"/>
      <c r="JL1427" s="70"/>
      <c r="JM1427" s="70"/>
      <c r="JN1427" s="70"/>
      <c r="JO1427" s="70"/>
      <c r="JP1427" s="70"/>
      <c r="JQ1427" s="70"/>
      <c r="JR1427" s="70"/>
      <c r="JS1427" s="70"/>
      <c r="JT1427" s="70"/>
      <c r="JU1427" s="70"/>
      <c r="JV1427" s="70"/>
      <c r="JW1427" s="70"/>
      <c r="JX1427" s="70"/>
      <c r="JY1427" s="70"/>
      <c r="JZ1427" s="70"/>
      <c r="KA1427" s="70"/>
      <c r="KB1427" s="70"/>
      <c r="KC1427" s="70"/>
      <c r="KD1427" s="70"/>
      <c r="KE1427" s="70"/>
      <c r="KF1427" s="70"/>
      <c r="KG1427" s="70"/>
      <c r="KH1427" s="70"/>
      <c r="KI1427" s="70"/>
      <c r="KJ1427" s="70"/>
      <c r="KK1427" s="70"/>
      <c r="KL1427" s="70"/>
      <c r="KM1427" s="70"/>
      <c r="KN1427" s="70"/>
      <c r="KO1427" s="70"/>
      <c r="KP1427" s="70"/>
      <c r="KQ1427" s="70"/>
      <c r="KR1427" s="70"/>
      <c r="KS1427" s="70"/>
      <c r="KT1427" s="70"/>
      <c r="KU1427" s="70"/>
      <c r="KV1427" s="70"/>
      <c r="KW1427" s="70"/>
      <c r="KX1427" s="70"/>
      <c r="KY1427" s="70"/>
      <c r="KZ1427" s="70"/>
      <c r="LA1427" s="70"/>
      <c r="LB1427" s="70"/>
      <c r="LC1427" s="70"/>
      <c r="LD1427" s="70"/>
      <c r="LE1427" s="70"/>
      <c r="LF1427" s="70"/>
      <c r="LG1427" s="70"/>
      <c r="LH1427" s="70"/>
      <c r="LI1427" s="70"/>
      <c r="LJ1427" s="70"/>
      <c r="LK1427" s="70"/>
      <c r="LL1427" s="70"/>
      <c r="LM1427" s="70"/>
      <c r="LN1427" s="70"/>
      <c r="LO1427" s="70"/>
      <c r="LP1427" s="70"/>
      <c r="LQ1427" s="70"/>
      <c r="LR1427" s="70"/>
      <c r="LS1427" s="70"/>
      <c r="LT1427" s="70"/>
      <c r="LU1427" s="70"/>
      <c r="LV1427" s="70"/>
      <c r="LW1427" s="70"/>
      <c r="LX1427" s="70"/>
      <c r="LY1427" s="70"/>
      <c r="LZ1427" s="70"/>
      <c r="MA1427" s="70"/>
      <c r="MB1427" s="70"/>
      <c r="MC1427" s="70"/>
      <c r="MD1427" s="70"/>
      <c r="ME1427" s="70"/>
      <c r="MF1427" s="70"/>
      <c r="MG1427" s="70"/>
      <c r="MH1427" s="70"/>
      <c r="MI1427" s="70"/>
      <c r="MJ1427" s="70"/>
      <c r="MK1427" s="70"/>
      <c r="ML1427" s="70"/>
      <c r="MM1427" s="70"/>
      <c r="MN1427" s="70"/>
      <c r="MO1427" s="70"/>
      <c r="MP1427" s="70"/>
      <c r="MQ1427" s="70"/>
      <c r="MR1427" s="70"/>
      <c r="MS1427" s="70"/>
      <c r="MT1427" s="70"/>
      <c r="MU1427" s="70"/>
      <c r="MV1427" s="70"/>
      <c r="MW1427" s="70"/>
      <c r="MX1427" s="70"/>
      <c r="MY1427" s="70"/>
      <c r="MZ1427" s="70"/>
      <c r="NA1427" s="70"/>
      <c r="NB1427" s="70"/>
      <c r="NC1427" s="70"/>
      <c r="ND1427" s="70"/>
      <c r="NE1427" s="70"/>
      <c r="NF1427" s="70"/>
      <c r="NG1427" s="70"/>
      <c r="NH1427" s="70"/>
      <c r="NI1427" s="70"/>
      <c r="NJ1427" s="70"/>
      <c r="NK1427" s="70"/>
      <c r="NL1427" s="70"/>
      <c r="NM1427" s="70"/>
      <c r="NN1427" s="70"/>
      <c r="NO1427" s="70"/>
      <c r="NP1427" s="70"/>
      <c r="NQ1427" s="70"/>
      <c r="NR1427" s="70"/>
      <c r="NS1427" s="70"/>
      <c r="NT1427" s="70"/>
      <c r="NU1427" s="70"/>
      <c r="NV1427" s="70"/>
      <c r="NW1427" s="70"/>
      <c r="NX1427" s="70"/>
      <c r="NY1427" s="70"/>
      <c r="NZ1427" s="70"/>
      <c r="OA1427" s="70"/>
      <c r="OB1427" s="70"/>
      <c r="OC1427" s="70"/>
      <c r="OD1427" s="70"/>
      <c r="OE1427" s="70"/>
      <c r="OF1427" s="70"/>
      <c r="OG1427" s="70"/>
      <c r="OH1427" s="70"/>
      <c r="OI1427" s="70"/>
      <c r="OJ1427" s="70"/>
      <c r="OK1427" s="70"/>
      <c r="OL1427" s="70"/>
      <c r="OM1427" s="70"/>
      <c r="ON1427" s="70"/>
      <c r="OO1427" s="70"/>
      <c r="OP1427" s="70"/>
      <c r="OQ1427" s="70"/>
      <c r="OR1427" s="70"/>
      <c r="OS1427" s="70"/>
      <c r="OT1427" s="70"/>
      <c r="OU1427" s="70"/>
      <c r="OV1427" s="70"/>
      <c r="OW1427" s="70"/>
      <c r="OX1427" s="70"/>
      <c r="OY1427" s="70"/>
      <c r="OZ1427" s="70"/>
      <c r="PA1427" s="70"/>
      <c r="PB1427" s="70"/>
      <c r="PC1427" s="70"/>
      <c r="PD1427" s="70"/>
      <c r="PE1427" s="70"/>
      <c r="PF1427" s="70"/>
      <c r="PG1427" s="70"/>
      <c r="PH1427" s="70"/>
      <c r="PI1427" s="70"/>
      <c r="PJ1427" s="70"/>
      <c r="PK1427" s="70"/>
      <c r="PL1427" s="70"/>
      <c r="PM1427" s="70"/>
      <c r="PN1427" s="70"/>
      <c r="PO1427" s="70"/>
      <c r="PP1427" s="70"/>
      <c r="PQ1427" s="70"/>
      <c r="PR1427" s="70"/>
      <c r="PS1427" s="70"/>
      <c r="PT1427" s="70"/>
      <c r="PU1427" s="70"/>
      <c r="PV1427" s="70"/>
      <c r="PW1427" s="70"/>
      <c r="PX1427" s="70"/>
      <c r="PY1427" s="70"/>
      <c r="PZ1427" s="70"/>
      <c r="QA1427" s="70"/>
      <c r="QB1427" s="70"/>
      <c r="QC1427" s="70"/>
      <c r="QD1427" s="70"/>
      <c r="QE1427" s="70"/>
      <c r="QF1427" s="70"/>
      <c r="QG1427" s="70"/>
      <c r="QH1427" s="70"/>
      <c r="QI1427" s="70"/>
      <c r="QJ1427" s="70"/>
      <c r="QK1427" s="70"/>
      <c r="QL1427" s="70"/>
      <c r="QM1427" s="70"/>
      <c r="QN1427" s="70"/>
      <c r="QO1427" s="70"/>
      <c r="QP1427" s="70"/>
      <c r="QQ1427" s="70"/>
      <c r="QR1427" s="70"/>
      <c r="QS1427" s="70"/>
      <c r="QT1427" s="70"/>
      <c r="QU1427" s="70"/>
      <c r="QV1427" s="70"/>
      <c r="QW1427" s="70"/>
      <c r="QX1427" s="70"/>
      <c r="QY1427" s="70"/>
      <c r="QZ1427" s="70"/>
      <c r="RA1427" s="70"/>
      <c r="RB1427" s="70"/>
      <c r="RC1427" s="70"/>
      <c r="RD1427" s="70"/>
      <c r="RE1427" s="70"/>
      <c r="RF1427" s="70"/>
      <c r="RG1427" s="70"/>
      <c r="RH1427" s="70"/>
      <c r="RI1427" s="70"/>
      <c r="RJ1427" s="70"/>
      <c r="RK1427" s="70"/>
      <c r="RL1427" s="70"/>
      <c r="RM1427" s="70"/>
      <c r="RN1427" s="70"/>
      <c r="RO1427" s="70"/>
      <c r="RP1427" s="70"/>
      <c r="RQ1427" s="70"/>
      <c r="RR1427" s="70"/>
      <c r="RS1427" s="70"/>
      <c r="RT1427" s="70"/>
      <c r="RU1427" s="70"/>
      <c r="RV1427" s="70"/>
      <c r="RW1427" s="70"/>
      <c r="RX1427" s="70"/>
      <c r="RY1427" s="70"/>
      <c r="RZ1427" s="70"/>
      <c r="SA1427" s="70"/>
      <c r="SB1427" s="70"/>
      <c r="SC1427" s="70"/>
      <c r="SD1427" s="70"/>
      <c r="SE1427" s="70"/>
      <c r="SF1427" s="70"/>
      <c r="SG1427" s="70"/>
      <c r="SH1427" s="70"/>
      <c r="SI1427" s="70"/>
      <c r="SJ1427" s="70"/>
      <c r="SK1427" s="70"/>
      <c r="SL1427" s="70"/>
      <c r="SM1427" s="70"/>
      <c r="SN1427" s="70"/>
      <c r="SO1427" s="70"/>
      <c r="SP1427" s="70"/>
      <c r="SQ1427" s="70"/>
      <c r="SR1427" s="70"/>
      <c r="SS1427" s="70"/>
      <c r="ST1427" s="70"/>
      <c r="SU1427" s="70"/>
      <c r="SV1427" s="70"/>
      <c r="SW1427" s="70"/>
      <c r="SX1427" s="70"/>
      <c r="SY1427" s="70"/>
      <c r="SZ1427" s="70"/>
    </row>
    <row r="1428" spans="1:520" ht="16.5" customHeight="1" x14ac:dyDescent="0.2">
      <c r="A1428" s="20">
        <v>820</v>
      </c>
      <c r="B1428" s="20" t="s">
        <v>62</v>
      </c>
      <c r="C1428" s="20" t="s">
        <v>63</v>
      </c>
      <c r="D1428" s="20" t="s">
        <v>30</v>
      </c>
      <c r="E1428" s="20" t="s">
        <v>1345</v>
      </c>
      <c r="F1428" s="22" t="s">
        <v>972</v>
      </c>
      <c r="G1428" s="20" t="s">
        <v>42</v>
      </c>
      <c r="H1428" s="20" t="s">
        <v>35</v>
      </c>
      <c r="I1428" s="20" t="s">
        <v>81</v>
      </c>
      <c r="J1428" s="22" t="s">
        <v>63</v>
      </c>
      <c r="K1428" s="20"/>
      <c r="L1428" s="20"/>
      <c r="M1428" s="20"/>
      <c r="N1428" s="20"/>
      <c r="O1428" s="23"/>
      <c r="P1428" s="23">
        <v>11320600</v>
      </c>
      <c r="Q1428" s="24">
        <v>1</v>
      </c>
      <c r="R1428" s="25">
        <v>45901</v>
      </c>
      <c r="S1428" s="20" t="s">
        <v>83</v>
      </c>
      <c r="T1428" s="26">
        <f t="shared" si="24"/>
        <v>11320600</v>
      </c>
      <c r="U1428" s="27" t="s">
        <v>100</v>
      </c>
      <c r="V1428" s="27" t="s">
        <v>100</v>
      </c>
      <c r="W1428" s="70"/>
      <c r="X1428" s="70"/>
      <c r="Y1428" s="70"/>
      <c r="Z1428" s="70"/>
      <c r="AA1428" s="70"/>
      <c r="AB1428" s="70"/>
      <c r="AC1428" s="70"/>
      <c r="AD1428" s="70"/>
      <c r="AE1428" s="70"/>
      <c r="AF1428" s="70"/>
      <c r="AG1428" s="70"/>
      <c r="AH1428" s="70"/>
      <c r="AI1428" s="70"/>
      <c r="AJ1428" s="70"/>
      <c r="AK1428" s="70"/>
      <c r="AL1428" s="70"/>
      <c r="AM1428" s="70"/>
      <c r="AN1428" s="70"/>
      <c r="AO1428" s="70"/>
      <c r="AP1428" s="70"/>
      <c r="AQ1428" s="70"/>
      <c r="AR1428" s="70"/>
      <c r="AS1428" s="70"/>
      <c r="AT1428" s="70"/>
      <c r="AU1428" s="70"/>
      <c r="AV1428" s="70"/>
      <c r="AW1428" s="70"/>
      <c r="AX1428" s="70"/>
      <c r="AY1428" s="70"/>
      <c r="AZ1428" s="70"/>
      <c r="BA1428" s="70"/>
      <c r="BB1428" s="70"/>
      <c r="BC1428" s="70"/>
      <c r="BD1428" s="70"/>
      <c r="BE1428" s="70"/>
      <c r="BF1428" s="70"/>
      <c r="BG1428" s="70"/>
      <c r="BH1428" s="70"/>
      <c r="BI1428" s="70"/>
      <c r="BJ1428" s="70"/>
      <c r="BK1428" s="70"/>
      <c r="BL1428" s="70"/>
      <c r="BM1428" s="70"/>
      <c r="BN1428" s="70"/>
      <c r="BO1428" s="70"/>
      <c r="BP1428" s="70"/>
      <c r="BQ1428" s="70"/>
      <c r="BR1428" s="70"/>
      <c r="BS1428" s="70"/>
      <c r="BT1428" s="70"/>
      <c r="BU1428" s="70"/>
      <c r="BV1428" s="70"/>
      <c r="BW1428" s="70"/>
      <c r="BX1428" s="70"/>
      <c r="BY1428" s="70"/>
      <c r="BZ1428" s="70"/>
      <c r="CA1428" s="70"/>
      <c r="CB1428" s="70"/>
      <c r="CC1428" s="70"/>
      <c r="CD1428" s="70"/>
      <c r="CE1428" s="70"/>
      <c r="CF1428" s="70"/>
      <c r="CG1428" s="70"/>
      <c r="CH1428" s="70"/>
      <c r="CI1428" s="70"/>
      <c r="CJ1428" s="70"/>
      <c r="CK1428" s="70"/>
      <c r="CL1428" s="70"/>
      <c r="CM1428" s="70"/>
      <c r="CN1428" s="70"/>
      <c r="CO1428" s="70"/>
      <c r="CP1428" s="70"/>
      <c r="CQ1428" s="70"/>
      <c r="CR1428" s="70"/>
      <c r="CS1428" s="70"/>
      <c r="CT1428" s="70"/>
      <c r="CU1428" s="70"/>
      <c r="CV1428" s="70"/>
      <c r="CW1428" s="70"/>
      <c r="CX1428" s="70"/>
      <c r="CY1428" s="70"/>
      <c r="CZ1428" s="70"/>
      <c r="DA1428" s="70"/>
      <c r="DB1428" s="70"/>
      <c r="DC1428" s="70"/>
      <c r="DD1428" s="70"/>
      <c r="DE1428" s="70"/>
      <c r="DF1428" s="70"/>
      <c r="DG1428" s="70"/>
      <c r="DH1428" s="70"/>
      <c r="DI1428" s="70"/>
      <c r="DJ1428" s="70"/>
      <c r="DK1428" s="70"/>
      <c r="DL1428" s="70"/>
      <c r="DM1428" s="70"/>
      <c r="DN1428" s="70"/>
      <c r="DO1428" s="70"/>
      <c r="DP1428" s="70"/>
      <c r="DQ1428" s="70"/>
      <c r="DR1428" s="70"/>
      <c r="DS1428" s="70"/>
      <c r="DT1428" s="70"/>
      <c r="DU1428" s="70"/>
      <c r="DV1428" s="70"/>
      <c r="DW1428" s="70"/>
      <c r="DX1428" s="70"/>
      <c r="DY1428" s="70"/>
      <c r="DZ1428" s="70"/>
      <c r="EA1428" s="70"/>
      <c r="EB1428" s="70"/>
      <c r="EC1428" s="70"/>
      <c r="ED1428" s="70"/>
      <c r="EE1428" s="70"/>
      <c r="EF1428" s="70"/>
      <c r="EG1428" s="70"/>
      <c r="EH1428" s="70"/>
      <c r="EI1428" s="70"/>
      <c r="EJ1428" s="70"/>
      <c r="EK1428" s="70"/>
      <c r="EL1428" s="70"/>
      <c r="EM1428" s="70"/>
      <c r="EN1428" s="70"/>
      <c r="EO1428" s="70"/>
      <c r="EP1428" s="70"/>
      <c r="EQ1428" s="70"/>
      <c r="ER1428" s="70"/>
      <c r="ES1428" s="70"/>
      <c r="ET1428" s="70"/>
      <c r="EU1428" s="70"/>
      <c r="EV1428" s="70"/>
      <c r="EW1428" s="70"/>
      <c r="EX1428" s="70"/>
      <c r="EY1428" s="70"/>
      <c r="EZ1428" s="70"/>
      <c r="FA1428" s="70"/>
      <c r="FB1428" s="70"/>
      <c r="FC1428" s="70"/>
      <c r="FD1428" s="70"/>
      <c r="FE1428" s="70"/>
      <c r="FF1428" s="70"/>
      <c r="FG1428" s="70"/>
      <c r="FH1428" s="70"/>
      <c r="FI1428" s="70"/>
      <c r="FJ1428" s="70"/>
      <c r="FK1428" s="70"/>
      <c r="FL1428" s="70"/>
      <c r="FM1428" s="70"/>
      <c r="FN1428" s="70"/>
      <c r="FO1428" s="70"/>
      <c r="FP1428" s="70"/>
      <c r="FQ1428" s="70"/>
      <c r="FR1428" s="70"/>
      <c r="FS1428" s="70"/>
      <c r="FT1428" s="70"/>
      <c r="FU1428" s="70"/>
      <c r="FV1428" s="70"/>
      <c r="FW1428" s="70"/>
      <c r="FX1428" s="70"/>
      <c r="FY1428" s="70"/>
      <c r="FZ1428" s="70"/>
      <c r="GA1428" s="70"/>
      <c r="GB1428" s="70"/>
      <c r="GC1428" s="70"/>
      <c r="GD1428" s="70"/>
      <c r="GE1428" s="70"/>
      <c r="GF1428" s="70"/>
      <c r="GG1428" s="70"/>
      <c r="GH1428" s="70"/>
      <c r="GI1428" s="70"/>
      <c r="GJ1428" s="70"/>
      <c r="GK1428" s="70"/>
      <c r="GL1428" s="70"/>
      <c r="GM1428" s="70"/>
      <c r="GN1428" s="70"/>
      <c r="GO1428" s="70"/>
      <c r="GP1428" s="70"/>
      <c r="GQ1428" s="70"/>
      <c r="GR1428" s="70"/>
      <c r="GS1428" s="70"/>
      <c r="GT1428" s="70"/>
      <c r="GU1428" s="70"/>
      <c r="GV1428" s="70"/>
      <c r="GW1428" s="70"/>
      <c r="GX1428" s="70"/>
      <c r="GY1428" s="70"/>
      <c r="GZ1428" s="70"/>
      <c r="HA1428" s="70"/>
      <c r="HB1428" s="70"/>
      <c r="HC1428" s="70"/>
      <c r="HD1428" s="70"/>
      <c r="HE1428" s="70"/>
      <c r="HF1428" s="70"/>
      <c r="HG1428" s="70"/>
      <c r="HH1428" s="70"/>
      <c r="HI1428" s="70"/>
      <c r="HJ1428" s="70"/>
      <c r="HK1428" s="70"/>
      <c r="HL1428" s="70"/>
      <c r="HM1428" s="70"/>
      <c r="HN1428" s="70"/>
      <c r="HO1428" s="70"/>
      <c r="HP1428" s="70"/>
      <c r="HQ1428" s="70"/>
      <c r="HR1428" s="70"/>
      <c r="HS1428" s="70"/>
      <c r="HT1428" s="70"/>
      <c r="HU1428" s="70"/>
      <c r="HV1428" s="70"/>
      <c r="HW1428" s="70"/>
      <c r="HX1428" s="70"/>
      <c r="HY1428" s="70"/>
      <c r="HZ1428" s="70"/>
      <c r="IA1428" s="70"/>
      <c r="IB1428" s="70"/>
      <c r="IC1428" s="70"/>
      <c r="ID1428" s="70"/>
      <c r="IE1428" s="70"/>
      <c r="IF1428" s="70"/>
      <c r="IG1428" s="70"/>
      <c r="IH1428" s="70"/>
      <c r="II1428" s="70"/>
      <c r="IJ1428" s="70"/>
      <c r="IK1428" s="70"/>
      <c r="IL1428" s="70"/>
      <c r="IM1428" s="70"/>
      <c r="IN1428" s="70"/>
      <c r="IO1428" s="70"/>
      <c r="IP1428" s="70"/>
      <c r="IQ1428" s="70"/>
      <c r="IR1428" s="70"/>
      <c r="IS1428" s="70"/>
      <c r="IT1428" s="70"/>
      <c r="IU1428" s="70"/>
      <c r="IV1428" s="70"/>
      <c r="IW1428" s="70"/>
      <c r="IX1428" s="70"/>
      <c r="IY1428" s="70"/>
      <c r="IZ1428" s="70"/>
      <c r="JA1428" s="70"/>
      <c r="JB1428" s="70"/>
      <c r="JC1428" s="70"/>
      <c r="JD1428" s="70"/>
      <c r="JE1428" s="70"/>
      <c r="JF1428" s="70"/>
      <c r="JG1428" s="70"/>
      <c r="JH1428" s="70"/>
      <c r="JI1428" s="70"/>
      <c r="JJ1428" s="70"/>
      <c r="JK1428" s="70"/>
      <c r="JL1428" s="70"/>
      <c r="JM1428" s="70"/>
      <c r="JN1428" s="70"/>
      <c r="JO1428" s="70"/>
      <c r="JP1428" s="70"/>
      <c r="JQ1428" s="70"/>
      <c r="JR1428" s="70"/>
      <c r="JS1428" s="70"/>
      <c r="JT1428" s="70"/>
      <c r="JU1428" s="70"/>
      <c r="JV1428" s="70"/>
      <c r="JW1428" s="70"/>
      <c r="JX1428" s="70"/>
      <c r="JY1428" s="70"/>
      <c r="JZ1428" s="70"/>
      <c r="KA1428" s="70"/>
      <c r="KB1428" s="70"/>
      <c r="KC1428" s="70"/>
      <c r="KD1428" s="70"/>
      <c r="KE1428" s="70"/>
      <c r="KF1428" s="70"/>
      <c r="KG1428" s="70"/>
      <c r="KH1428" s="70"/>
      <c r="KI1428" s="70"/>
      <c r="KJ1428" s="70"/>
      <c r="KK1428" s="70"/>
      <c r="KL1428" s="70"/>
      <c r="KM1428" s="70"/>
      <c r="KN1428" s="70"/>
      <c r="KO1428" s="70"/>
      <c r="KP1428" s="70"/>
      <c r="KQ1428" s="70"/>
      <c r="KR1428" s="70"/>
      <c r="KS1428" s="70"/>
      <c r="KT1428" s="70"/>
      <c r="KU1428" s="70"/>
      <c r="KV1428" s="70"/>
      <c r="KW1428" s="70"/>
      <c r="KX1428" s="70"/>
      <c r="KY1428" s="70"/>
      <c r="KZ1428" s="70"/>
      <c r="LA1428" s="70"/>
      <c r="LB1428" s="70"/>
      <c r="LC1428" s="70"/>
      <c r="LD1428" s="70"/>
      <c r="LE1428" s="70"/>
      <c r="LF1428" s="70"/>
      <c r="LG1428" s="70"/>
      <c r="LH1428" s="70"/>
      <c r="LI1428" s="70"/>
      <c r="LJ1428" s="70"/>
      <c r="LK1428" s="70"/>
      <c r="LL1428" s="70"/>
      <c r="LM1428" s="70"/>
      <c r="LN1428" s="70"/>
      <c r="LO1428" s="70"/>
      <c r="LP1428" s="70"/>
      <c r="LQ1428" s="70"/>
      <c r="LR1428" s="70"/>
      <c r="LS1428" s="70"/>
      <c r="LT1428" s="70"/>
      <c r="LU1428" s="70"/>
      <c r="LV1428" s="70"/>
      <c r="LW1428" s="70"/>
      <c r="LX1428" s="70"/>
      <c r="LY1428" s="70"/>
      <c r="LZ1428" s="70"/>
      <c r="MA1428" s="70"/>
      <c r="MB1428" s="70"/>
      <c r="MC1428" s="70"/>
      <c r="MD1428" s="70"/>
      <c r="ME1428" s="70"/>
      <c r="MF1428" s="70"/>
      <c r="MG1428" s="70"/>
      <c r="MH1428" s="70"/>
      <c r="MI1428" s="70"/>
      <c r="MJ1428" s="70"/>
      <c r="MK1428" s="70"/>
      <c r="ML1428" s="70"/>
      <c r="MM1428" s="70"/>
      <c r="MN1428" s="70"/>
      <c r="MO1428" s="70"/>
      <c r="MP1428" s="70"/>
      <c r="MQ1428" s="70"/>
      <c r="MR1428" s="70"/>
      <c r="MS1428" s="70"/>
      <c r="MT1428" s="70"/>
      <c r="MU1428" s="70"/>
      <c r="MV1428" s="70"/>
      <c r="MW1428" s="70"/>
      <c r="MX1428" s="70"/>
      <c r="MY1428" s="70"/>
      <c r="MZ1428" s="70"/>
      <c r="NA1428" s="70"/>
      <c r="NB1428" s="70"/>
      <c r="NC1428" s="70"/>
      <c r="ND1428" s="70"/>
      <c r="NE1428" s="70"/>
      <c r="NF1428" s="70"/>
      <c r="NG1428" s="70"/>
      <c r="NH1428" s="70"/>
      <c r="NI1428" s="70"/>
      <c r="NJ1428" s="70"/>
      <c r="NK1428" s="70"/>
      <c r="NL1428" s="70"/>
      <c r="NM1428" s="70"/>
      <c r="NN1428" s="70"/>
      <c r="NO1428" s="70"/>
      <c r="NP1428" s="70"/>
      <c r="NQ1428" s="70"/>
      <c r="NR1428" s="70"/>
      <c r="NS1428" s="70"/>
      <c r="NT1428" s="70"/>
      <c r="NU1428" s="70"/>
      <c r="NV1428" s="70"/>
      <c r="NW1428" s="70"/>
      <c r="NX1428" s="70"/>
      <c r="NY1428" s="70"/>
      <c r="NZ1428" s="70"/>
      <c r="OA1428" s="70"/>
      <c r="OB1428" s="70"/>
      <c r="OC1428" s="70"/>
      <c r="OD1428" s="70"/>
      <c r="OE1428" s="70"/>
      <c r="OF1428" s="70"/>
      <c r="OG1428" s="70"/>
      <c r="OH1428" s="70"/>
      <c r="OI1428" s="70"/>
      <c r="OJ1428" s="70"/>
      <c r="OK1428" s="70"/>
      <c r="OL1428" s="70"/>
      <c r="OM1428" s="70"/>
      <c r="ON1428" s="70"/>
      <c r="OO1428" s="70"/>
      <c r="OP1428" s="70"/>
      <c r="OQ1428" s="70"/>
      <c r="OR1428" s="70"/>
      <c r="OS1428" s="70"/>
      <c r="OT1428" s="70"/>
      <c r="OU1428" s="70"/>
      <c r="OV1428" s="70"/>
      <c r="OW1428" s="70"/>
      <c r="OX1428" s="70"/>
      <c r="OY1428" s="70"/>
      <c r="OZ1428" s="70"/>
      <c r="PA1428" s="70"/>
      <c r="PB1428" s="70"/>
      <c r="PC1428" s="70"/>
      <c r="PD1428" s="70"/>
      <c r="PE1428" s="70"/>
      <c r="PF1428" s="70"/>
      <c r="PG1428" s="70"/>
      <c r="PH1428" s="70"/>
      <c r="PI1428" s="70"/>
      <c r="PJ1428" s="70"/>
      <c r="PK1428" s="70"/>
      <c r="PL1428" s="70"/>
      <c r="PM1428" s="70"/>
      <c r="PN1428" s="70"/>
      <c r="PO1428" s="70"/>
      <c r="PP1428" s="70"/>
      <c r="PQ1428" s="70"/>
      <c r="PR1428" s="70"/>
      <c r="PS1428" s="70"/>
      <c r="PT1428" s="70"/>
      <c r="PU1428" s="70"/>
      <c r="PV1428" s="70"/>
      <c r="PW1428" s="70"/>
      <c r="PX1428" s="70"/>
      <c r="PY1428" s="70"/>
      <c r="PZ1428" s="70"/>
      <c r="QA1428" s="70"/>
      <c r="QB1428" s="70"/>
      <c r="QC1428" s="70"/>
      <c r="QD1428" s="70"/>
      <c r="QE1428" s="70"/>
      <c r="QF1428" s="70"/>
      <c r="QG1428" s="70"/>
      <c r="QH1428" s="70"/>
      <c r="QI1428" s="70"/>
      <c r="QJ1428" s="70"/>
      <c r="QK1428" s="70"/>
      <c r="QL1428" s="70"/>
      <c r="QM1428" s="70"/>
      <c r="QN1428" s="70"/>
      <c r="QO1428" s="70"/>
      <c r="QP1428" s="70"/>
      <c r="QQ1428" s="70"/>
      <c r="QR1428" s="70"/>
      <c r="QS1428" s="70"/>
      <c r="QT1428" s="70"/>
      <c r="QU1428" s="70"/>
      <c r="QV1428" s="70"/>
      <c r="QW1428" s="70"/>
      <c r="QX1428" s="70"/>
      <c r="QY1428" s="70"/>
      <c r="QZ1428" s="70"/>
      <c r="RA1428" s="70"/>
      <c r="RB1428" s="70"/>
      <c r="RC1428" s="70"/>
      <c r="RD1428" s="70"/>
      <c r="RE1428" s="70"/>
      <c r="RF1428" s="70"/>
      <c r="RG1428" s="70"/>
      <c r="RH1428" s="70"/>
      <c r="RI1428" s="70"/>
      <c r="RJ1428" s="70"/>
      <c r="RK1428" s="70"/>
      <c r="RL1428" s="70"/>
      <c r="RM1428" s="70"/>
      <c r="RN1428" s="70"/>
      <c r="RO1428" s="70"/>
      <c r="RP1428" s="70"/>
      <c r="RQ1428" s="70"/>
      <c r="RR1428" s="70"/>
      <c r="RS1428" s="70"/>
      <c r="RT1428" s="70"/>
      <c r="RU1428" s="70"/>
      <c r="RV1428" s="70"/>
      <c r="RW1428" s="70"/>
      <c r="RX1428" s="70"/>
      <c r="RY1428" s="70"/>
      <c r="RZ1428" s="70"/>
      <c r="SA1428" s="70"/>
      <c r="SB1428" s="70"/>
      <c r="SC1428" s="70"/>
      <c r="SD1428" s="70"/>
      <c r="SE1428" s="70"/>
      <c r="SF1428" s="70"/>
      <c r="SG1428" s="70"/>
      <c r="SH1428" s="70"/>
      <c r="SI1428" s="70"/>
      <c r="SJ1428" s="70"/>
      <c r="SK1428" s="70"/>
      <c r="SL1428" s="70"/>
      <c r="SM1428" s="70"/>
      <c r="SN1428" s="70"/>
      <c r="SO1428" s="70"/>
      <c r="SP1428" s="70"/>
      <c r="SQ1428" s="70"/>
      <c r="SR1428" s="70"/>
      <c r="SS1428" s="70"/>
      <c r="ST1428" s="70"/>
      <c r="SU1428" s="70"/>
      <c r="SV1428" s="70"/>
      <c r="SW1428" s="70"/>
      <c r="SX1428" s="70"/>
      <c r="SY1428" s="70"/>
      <c r="SZ1428" s="70"/>
    </row>
    <row r="1429" spans="1:520" ht="16.5" customHeight="1" x14ac:dyDescent="0.2">
      <c r="A1429" s="20">
        <v>821</v>
      </c>
      <c r="B1429" s="20" t="s">
        <v>62</v>
      </c>
      <c r="C1429" s="20" t="s">
        <v>63</v>
      </c>
      <c r="D1429" s="20" t="s">
        <v>30</v>
      </c>
      <c r="E1429" s="20" t="s">
        <v>1345</v>
      </c>
      <c r="F1429" s="22" t="s">
        <v>972</v>
      </c>
      <c r="G1429" s="20" t="s">
        <v>42</v>
      </c>
      <c r="H1429" s="20" t="s">
        <v>35</v>
      </c>
      <c r="I1429" s="20" t="s">
        <v>81</v>
      </c>
      <c r="J1429" s="22" t="s">
        <v>63</v>
      </c>
      <c r="K1429" s="20"/>
      <c r="L1429" s="20"/>
      <c r="M1429" s="20"/>
      <c r="N1429" s="20"/>
      <c r="O1429" s="23"/>
      <c r="P1429" s="23">
        <v>11320600</v>
      </c>
      <c r="Q1429" s="24">
        <v>1</v>
      </c>
      <c r="R1429" s="25">
        <v>45931</v>
      </c>
      <c r="S1429" s="20" t="s">
        <v>83</v>
      </c>
      <c r="T1429" s="26">
        <f t="shared" si="24"/>
        <v>11320600</v>
      </c>
      <c r="U1429" s="27" t="s">
        <v>100</v>
      </c>
      <c r="V1429" s="27" t="s">
        <v>100</v>
      </c>
      <c r="W1429" s="70"/>
      <c r="X1429" s="70"/>
      <c r="Y1429" s="70"/>
      <c r="Z1429" s="70"/>
      <c r="AA1429" s="70"/>
      <c r="AB1429" s="70"/>
      <c r="AC1429" s="70"/>
      <c r="AD1429" s="70"/>
      <c r="AE1429" s="70"/>
      <c r="AF1429" s="70"/>
      <c r="AG1429" s="70"/>
      <c r="AH1429" s="70"/>
      <c r="AI1429" s="70"/>
      <c r="AJ1429" s="70"/>
      <c r="AK1429" s="70"/>
      <c r="AL1429" s="70"/>
      <c r="AM1429" s="70"/>
      <c r="AN1429" s="70"/>
      <c r="AO1429" s="70"/>
      <c r="AP1429" s="70"/>
      <c r="AQ1429" s="70"/>
      <c r="AR1429" s="70"/>
      <c r="AS1429" s="70"/>
      <c r="AT1429" s="70"/>
      <c r="AU1429" s="70"/>
      <c r="AV1429" s="70"/>
      <c r="AW1429" s="70"/>
      <c r="AX1429" s="70"/>
      <c r="AY1429" s="70"/>
      <c r="AZ1429" s="70"/>
      <c r="BA1429" s="70"/>
      <c r="BB1429" s="70"/>
      <c r="BC1429" s="70"/>
      <c r="BD1429" s="70"/>
      <c r="BE1429" s="70"/>
      <c r="BF1429" s="70"/>
      <c r="BG1429" s="70"/>
      <c r="BH1429" s="70"/>
      <c r="BI1429" s="70"/>
      <c r="BJ1429" s="70"/>
      <c r="BK1429" s="70"/>
      <c r="BL1429" s="70"/>
      <c r="BM1429" s="70"/>
      <c r="BN1429" s="70"/>
      <c r="BO1429" s="70"/>
      <c r="BP1429" s="70"/>
      <c r="BQ1429" s="70"/>
      <c r="BR1429" s="70"/>
      <c r="BS1429" s="70"/>
      <c r="BT1429" s="70"/>
      <c r="BU1429" s="70"/>
      <c r="BV1429" s="70"/>
      <c r="BW1429" s="70"/>
      <c r="BX1429" s="70"/>
      <c r="BY1429" s="70"/>
      <c r="BZ1429" s="70"/>
      <c r="CA1429" s="70"/>
      <c r="CB1429" s="70"/>
      <c r="CC1429" s="70"/>
      <c r="CD1429" s="70"/>
      <c r="CE1429" s="70"/>
      <c r="CF1429" s="70"/>
      <c r="CG1429" s="70"/>
      <c r="CH1429" s="70"/>
      <c r="CI1429" s="70"/>
      <c r="CJ1429" s="70"/>
      <c r="CK1429" s="70"/>
      <c r="CL1429" s="70"/>
      <c r="CM1429" s="70"/>
      <c r="CN1429" s="70"/>
      <c r="CO1429" s="70"/>
      <c r="CP1429" s="70"/>
      <c r="CQ1429" s="70"/>
      <c r="CR1429" s="70"/>
      <c r="CS1429" s="70"/>
      <c r="CT1429" s="70"/>
      <c r="CU1429" s="70"/>
      <c r="CV1429" s="70"/>
      <c r="CW1429" s="70"/>
      <c r="CX1429" s="70"/>
      <c r="CY1429" s="70"/>
      <c r="CZ1429" s="70"/>
      <c r="DA1429" s="70"/>
      <c r="DB1429" s="70"/>
      <c r="DC1429" s="70"/>
      <c r="DD1429" s="70"/>
      <c r="DE1429" s="70"/>
      <c r="DF1429" s="70"/>
      <c r="DG1429" s="70"/>
      <c r="DH1429" s="70"/>
      <c r="DI1429" s="70"/>
      <c r="DJ1429" s="70"/>
      <c r="DK1429" s="70"/>
      <c r="DL1429" s="70"/>
      <c r="DM1429" s="70"/>
      <c r="DN1429" s="70"/>
      <c r="DO1429" s="70"/>
      <c r="DP1429" s="70"/>
      <c r="DQ1429" s="70"/>
      <c r="DR1429" s="70"/>
      <c r="DS1429" s="70"/>
      <c r="DT1429" s="70"/>
      <c r="DU1429" s="70"/>
      <c r="DV1429" s="70"/>
      <c r="DW1429" s="70"/>
      <c r="DX1429" s="70"/>
      <c r="DY1429" s="70"/>
      <c r="DZ1429" s="70"/>
      <c r="EA1429" s="70"/>
      <c r="EB1429" s="70"/>
      <c r="EC1429" s="70"/>
      <c r="ED1429" s="70"/>
      <c r="EE1429" s="70"/>
      <c r="EF1429" s="70"/>
      <c r="EG1429" s="70"/>
      <c r="EH1429" s="70"/>
      <c r="EI1429" s="70"/>
      <c r="EJ1429" s="70"/>
      <c r="EK1429" s="70"/>
      <c r="EL1429" s="70"/>
      <c r="EM1429" s="70"/>
      <c r="EN1429" s="70"/>
      <c r="EO1429" s="70"/>
      <c r="EP1429" s="70"/>
      <c r="EQ1429" s="70"/>
      <c r="ER1429" s="70"/>
      <c r="ES1429" s="70"/>
      <c r="ET1429" s="70"/>
      <c r="EU1429" s="70"/>
      <c r="EV1429" s="70"/>
      <c r="EW1429" s="70"/>
      <c r="EX1429" s="70"/>
      <c r="EY1429" s="70"/>
      <c r="EZ1429" s="70"/>
      <c r="FA1429" s="70"/>
      <c r="FB1429" s="70"/>
      <c r="FC1429" s="70"/>
      <c r="FD1429" s="70"/>
      <c r="FE1429" s="70"/>
      <c r="FF1429" s="70"/>
      <c r="FG1429" s="70"/>
      <c r="FH1429" s="70"/>
      <c r="FI1429" s="70"/>
      <c r="FJ1429" s="70"/>
      <c r="FK1429" s="70"/>
      <c r="FL1429" s="70"/>
      <c r="FM1429" s="70"/>
      <c r="FN1429" s="70"/>
      <c r="FO1429" s="70"/>
      <c r="FP1429" s="70"/>
      <c r="FQ1429" s="70"/>
      <c r="FR1429" s="70"/>
      <c r="FS1429" s="70"/>
      <c r="FT1429" s="70"/>
      <c r="FU1429" s="70"/>
      <c r="FV1429" s="70"/>
      <c r="FW1429" s="70"/>
      <c r="FX1429" s="70"/>
      <c r="FY1429" s="70"/>
      <c r="FZ1429" s="70"/>
      <c r="GA1429" s="70"/>
      <c r="GB1429" s="70"/>
      <c r="GC1429" s="70"/>
      <c r="GD1429" s="70"/>
      <c r="GE1429" s="70"/>
      <c r="GF1429" s="70"/>
      <c r="GG1429" s="70"/>
      <c r="GH1429" s="70"/>
      <c r="GI1429" s="70"/>
      <c r="GJ1429" s="70"/>
      <c r="GK1429" s="70"/>
      <c r="GL1429" s="70"/>
      <c r="GM1429" s="70"/>
      <c r="GN1429" s="70"/>
      <c r="GO1429" s="70"/>
      <c r="GP1429" s="70"/>
      <c r="GQ1429" s="70"/>
      <c r="GR1429" s="70"/>
      <c r="GS1429" s="70"/>
      <c r="GT1429" s="70"/>
      <c r="GU1429" s="70"/>
      <c r="GV1429" s="70"/>
      <c r="GW1429" s="70"/>
      <c r="GX1429" s="70"/>
      <c r="GY1429" s="70"/>
      <c r="GZ1429" s="70"/>
      <c r="HA1429" s="70"/>
      <c r="HB1429" s="70"/>
      <c r="HC1429" s="70"/>
      <c r="HD1429" s="70"/>
      <c r="HE1429" s="70"/>
      <c r="HF1429" s="70"/>
      <c r="HG1429" s="70"/>
      <c r="HH1429" s="70"/>
      <c r="HI1429" s="70"/>
      <c r="HJ1429" s="70"/>
      <c r="HK1429" s="70"/>
      <c r="HL1429" s="70"/>
      <c r="HM1429" s="70"/>
      <c r="HN1429" s="70"/>
      <c r="HO1429" s="70"/>
      <c r="HP1429" s="70"/>
      <c r="HQ1429" s="70"/>
      <c r="HR1429" s="70"/>
      <c r="HS1429" s="70"/>
      <c r="HT1429" s="70"/>
      <c r="HU1429" s="70"/>
      <c r="HV1429" s="70"/>
      <c r="HW1429" s="70"/>
      <c r="HX1429" s="70"/>
      <c r="HY1429" s="70"/>
      <c r="HZ1429" s="70"/>
      <c r="IA1429" s="70"/>
      <c r="IB1429" s="70"/>
      <c r="IC1429" s="70"/>
      <c r="ID1429" s="70"/>
      <c r="IE1429" s="70"/>
      <c r="IF1429" s="70"/>
      <c r="IG1429" s="70"/>
      <c r="IH1429" s="70"/>
      <c r="II1429" s="70"/>
      <c r="IJ1429" s="70"/>
      <c r="IK1429" s="70"/>
      <c r="IL1429" s="70"/>
      <c r="IM1429" s="70"/>
      <c r="IN1429" s="70"/>
      <c r="IO1429" s="70"/>
      <c r="IP1429" s="70"/>
      <c r="IQ1429" s="70"/>
      <c r="IR1429" s="70"/>
      <c r="IS1429" s="70"/>
      <c r="IT1429" s="70"/>
      <c r="IU1429" s="70"/>
      <c r="IV1429" s="70"/>
      <c r="IW1429" s="70"/>
      <c r="IX1429" s="70"/>
      <c r="IY1429" s="70"/>
      <c r="IZ1429" s="70"/>
      <c r="JA1429" s="70"/>
      <c r="JB1429" s="70"/>
      <c r="JC1429" s="70"/>
      <c r="JD1429" s="70"/>
      <c r="JE1429" s="70"/>
      <c r="JF1429" s="70"/>
      <c r="JG1429" s="70"/>
      <c r="JH1429" s="70"/>
      <c r="JI1429" s="70"/>
      <c r="JJ1429" s="70"/>
      <c r="JK1429" s="70"/>
      <c r="JL1429" s="70"/>
      <c r="JM1429" s="70"/>
      <c r="JN1429" s="70"/>
      <c r="JO1429" s="70"/>
      <c r="JP1429" s="70"/>
      <c r="JQ1429" s="70"/>
      <c r="JR1429" s="70"/>
      <c r="JS1429" s="70"/>
      <c r="JT1429" s="70"/>
      <c r="JU1429" s="70"/>
      <c r="JV1429" s="70"/>
      <c r="JW1429" s="70"/>
      <c r="JX1429" s="70"/>
      <c r="JY1429" s="70"/>
      <c r="JZ1429" s="70"/>
      <c r="KA1429" s="70"/>
      <c r="KB1429" s="70"/>
      <c r="KC1429" s="70"/>
      <c r="KD1429" s="70"/>
      <c r="KE1429" s="70"/>
      <c r="KF1429" s="70"/>
      <c r="KG1429" s="70"/>
      <c r="KH1429" s="70"/>
      <c r="KI1429" s="70"/>
      <c r="KJ1429" s="70"/>
      <c r="KK1429" s="70"/>
      <c r="KL1429" s="70"/>
      <c r="KM1429" s="70"/>
      <c r="KN1429" s="70"/>
      <c r="KO1429" s="70"/>
      <c r="KP1429" s="70"/>
      <c r="KQ1429" s="70"/>
      <c r="KR1429" s="70"/>
      <c r="KS1429" s="70"/>
      <c r="KT1429" s="70"/>
      <c r="KU1429" s="70"/>
      <c r="KV1429" s="70"/>
      <c r="KW1429" s="70"/>
      <c r="KX1429" s="70"/>
      <c r="KY1429" s="70"/>
      <c r="KZ1429" s="70"/>
      <c r="LA1429" s="70"/>
      <c r="LB1429" s="70"/>
      <c r="LC1429" s="70"/>
      <c r="LD1429" s="70"/>
      <c r="LE1429" s="70"/>
      <c r="LF1429" s="70"/>
      <c r="LG1429" s="70"/>
      <c r="LH1429" s="70"/>
      <c r="LI1429" s="70"/>
      <c r="LJ1429" s="70"/>
      <c r="LK1429" s="70"/>
      <c r="LL1429" s="70"/>
      <c r="LM1429" s="70"/>
      <c r="LN1429" s="70"/>
      <c r="LO1429" s="70"/>
      <c r="LP1429" s="70"/>
      <c r="LQ1429" s="70"/>
      <c r="LR1429" s="70"/>
      <c r="LS1429" s="70"/>
      <c r="LT1429" s="70"/>
      <c r="LU1429" s="70"/>
      <c r="LV1429" s="70"/>
      <c r="LW1429" s="70"/>
      <c r="LX1429" s="70"/>
      <c r="LY1429" s="70"/>
      <c r="LZ1429" s="70"/>
      <c r="MA1429" s="70"/>
      <c r="MB1429" s="70"/>
      <c r="MC1429" s="70"/>
      <c r="MD1429" s="70"/>
      <c r="ME1429" s="70"/>
      <c r="MF1429" s="70"/>
      <c r="MG1429" s="70"/>
      <c r="MH1429" s="70"/>
      <c r="MI1429" s="70"/>
      <c r="MJ1429" s="70"/>
      <c r="MK1429" s="70"/>
      <c r="ML1429" s="70"/>
      <c r="MM1429" s="70"/>
      <c r="MN1429" s="70"/>
      <c r="MO1429" s="70"/>
      <c r="MP1429" s="70"/>
      <c r="MQ1429" s="70"/>
      <c r="MR1429" s="70"/>
      <c r="MS1429" s="70"/>
      <c r="MT1429" s="70"/>
      <c r="MU1429" s="70"/>
      <c r="MV1429" s="70"/>
      <c r="MW1429" s="70"/>
      <c r="MX1429" s="70"/>
      <c r="MY1429" s="70"/>
      <c r="MZ1429" s="70"/>
      <c r="NA1429" s="70"/>
      <c r="NB1429" s="70"/>
      <c r="NC1429" s="70"/>
      <c r="ND1429" s="70"/>
      <c r="NE1429" s="70"/>
      <c r="NF1429" s="70"/>
      <c r="NG1429" s="70"/>
      <c r="NH1429" s="70"/>
      <c r="NI1429" s="70"/>
      <c r="NJ1429" s="70"/>
      <c r="NK1429" s="70"/>
      <c r="NL1429" s="70"/>
      <c r="NM1429" s="70"/>
      <c r="NN1429" s="70"/>
      <c r="NO1429" s="70"/>
      <c r="NP1429" s="70"/>
      <c r="NQ1429" s="70"/>
      <c r="NR1429" s="70"/>
      <c r="NS1429" s="70"/>
      <c r="NT1429" s="70"/>
      <c r="NU1429" s="70"/>
      <c r="NV1429" s="70"/>
      <c r="NW1429" s="70"/>
      <c r="NX1429" s="70"/>
      <c r="NY1429" s="70"/>
      <c r="NZ1429" s="70"/>
      <c r="OA1429" s="70"/>
      <c r="OB1429" s="70"/>
      <c r="OC1429" s="70"/>
      <c r="OD1429" s="70"/>
      <c r="OE1429" s="70"/>
      <c r="OF1429" s="70"/>
      <c r="OG1429" s="70"/>
      <c r="OH1429" s="70"/>
      <c r="OI1429" s="70"/>
      <c r="OJ1429" s="70"/>
      <c r="OK1429" s="70"/>
      <c r="OL1429" s="70"/>
      <c r="OM1429" s="70"/>
      <c r="ON1429" s="70"/>
      <c r="OO1429" s="70"/>
      <c r="OP1429" s="70"/>
      <c r="OQ1429" s="70"/>
      <c r="OR1429" s="70"/>
      <c r="OS1429" s="70"/>
      <c r="OT1429" s="70"/>
      <c r="OU1429" s="70"/>
      <c r="OV1429" s="70"/>
      <c r="OW1429" s="70"/>
      <c r="OX1429" s="70"/>
      <c r="OY1429" s="70"/>
      <c r="OZ1429" s="70"/>
      <c r="PA1429" s="70"/>
      <c r="PB1429" s="70"/>
      <c r="PC1429" s="70"/>
      <c r="PD1429" s="70"/>
      <c r="PE1429" s="70"/>
      <c r="PF1429" s="70"/>
      <c r="PG1429" s="70"/>
      <c r="PH1429" s="70"/>
      <c r="PI1429" s="70"/>
      <c r="PJ1429" s="70"/>
      <c r="PK1429" s="70"/>
      <c r="PL1429" s="70"/>
      <c r="PM1429" s="70"/>
      <c r="PN1429" s="70"/>
      <c r="PO1429" s="70"/>
      <c r="PP1429" s="70"/>
      <c r="PQ1429" s="70"/>
      <c r="PR1429" s="70"/>
      <c r="PS1429" s="70"/>
      <c r="PT1429" s="70"/>
      <c r="PU1429" s="70"/>
      <c r="PV1429" s="70"/>
      <c r="PW1429" s="70"/>
      <c r="PX1429" s="70"/>
      <c r="PY1429" s="70"/>
      <c r="PZ1429" s="70"/>
      <c r="QA1429" s="70"/>
      <c r="QB1429" s="70"/>
      <c r="QC1429" s="70"/>
      <c r="QD1429" s="70"/>
      <c r="QE1429" s="70"/>
      <c r="QF1429" s="70"/>
      <c r="QG1429" s="70"/>
      <c r="QH1429" s="70"/>
      <c r="QI1429" s="70"/>
      <c r="QJ1429" s="70"/>
      <c r="QK1429" s="70"/>
      <c r="QL1429" s="70"/>
      <c r="QM1429" s="70"/>
      <c r="QN1429" s="70"/>
      <c r="QO1429" s="70"/>
      <c r="QP1429" s="70"/>
      <c r="QQ1429" s="70"/>
      <c r="QR1429" s="70"/>
      <c r="QS1429" s="70"/>
      <c r="QT1429" s="70"/>
      <c r="QU1429" s="70"/>
      <c r="QV1429" s="70"/>
      <c r="QW1429" s="70"/>
      <c r="QX1429" s="70"/>
      <c r="QY1429" s="70"/>
      <c r="QZ1429" s="70"/>
      <c r="RA1429" s="70"/>
      <c r="RB1429" s="70"/>
      <c r="RC1429" s="70"/>
      <c r="RD1429" s="70"/>
      <c r="RE1429" s="70"/>
      <c r="RF1429" s="70"/>
      <c r="RG1429" s="70"/>
      <c r="RH1429" s="70"/>
      <c r="RI1429" s="70"/>
      <c r="RJ1429" s="70"/>
      <c r="RK1429" s="70"/>
      <c r="RL1429" s="70"/>
      <c r="RM1429" s="70"/>
      <c r="RN1429" s="70"/>
      <c r="RO1429" s="70"/>
      <c r="RP1429" s="70"/>
      <c r="RQ1429" s="70"/>
      <c r="RR1429" s="70"/>
      <c r="RS1429" s="70"/>
      <c r="RT1429" s="70"/>
      <c r="RU1429" s="70"/>
      <c r="RV1429" s="70"/>
      <c r="RW1429" s="70"/>
      <c r="RX1429" s="70"/>
      <c r="RY1429" s="70"/>
      <c r="RZ1429" s="70"/>
      <c r="SA1429" s="70"/>
      <c r="SB1429" s="70"/>
      <c r="SC1429" s="70"/>
      <c r="SD1429" s="70"/>
      <c r="SE1429" s="70"/>
      <c r="SF1429" s="70"/>
      <c r="SG1429" s="70"/>
      <c r="SH1429" s="70"/>
      <c r="SI1429" s="70"/>
      <c r="SJ1429" s="70"/>
      <c r="SK1429" s="70"/>
      <c r="SL1429" s="70"/>
      <c r="SM1429" s="70"/>
      <c r="SN1429" s="70"/>
      <c r="SO1429" s="70"/>
      <c r="SP1429" s="70"/>
      <c r="SQ1429" s="70"/>
      <c r="SR1429" s="70"/>
      <c r="SS1429" s="70"/>
      <c r="ST1429" s="70"/>
      <c r="SU1429" s="70"/>
      <c r="SV1429" s="70"/>
      <c r="SW1429" s="70"/>
      <c r="SX1429" s="70"/>
      <c r="SY1429" s="70"/>
      <c r="SZ1429" s="70"/>
    </row>
    <row r="1430" spans="1:520" ht="16.5" customHeight="1" x14ac:dyDescent="0.2">
      <c r="A1430" s="20">
        <v>822</v>
      </c>
      <c r="B1430" s="20" t="s">
        <v>62</v>
      </c>
      <c r="C1430" s="20" t="s">
        <v>63</v>
      </c>
      <c r="D1430" s="20" t="s">
        <v>30</v>
      </c>
      <c r="E1430" s="20" t="s">
        <v>1345</v>
      </c>
      <c r="F1430" s="22" t="s">
        <v>972</v>
      </c>
      <c r="G1430" s="20" t="s">
        <v>42</v>
      </c>
      <c r="H1430" s="20" t="s">
        <v>35</v>
      </c>
      <c r="I1430" s="20" t="s">
        <v>81</v>
      </c>
      <c r="J1430" s="22" t="s">
        <v>63</v>
      </c>
      <c r="K1430" s="20"/>
      <c r="L1430" s="20"/>
      <c r="M1430" s="20"/>
      <c r="N1430" s="20"/>
      <c r="O1430" s="23"/>
      <c r="P1430" s="23">
        <v>11320600</v>
      </c>
      <c r="Q1430" s="24">
        <v>1</v>
      </c>
      <c r="R1430" s="25">
        <v>45962</v>
      </c>
      <c r="S1430" s="20" t="s">
        <v>83</v>
      </c>
      <c r="T1430" s="26">
        <f t="shared" si="24"/>
        <v>11320600</v>
      </c>
      <c r="U1430" s="27" t="s">
        <v>100</v>
      </c>
      <c r="V1430" s="27" t="s">
        <v>100</v>
      </c>
      <c r="W1430" s="70"/>
      <c r="X1430" s="70"/>
      <c r="Y1430" s="70"/>
      <c r="Z1430" s="70"/>
      <c r="AA1430" s="70"/>
      <c r="AB1430" s="70"/>
      <c r="AC1430" s="70"/>
      <c r="AD1430" s="70"/>
      <c r="AE1430" s="70"/>
      <c r="AF1430" s="70"/>
      <c r="AG1430" s="70"/>
      <c r="AH1430" s="70"/>
      <c r="AI1430" s="70"/>
      <c r="AJ1430" s="70"/>
      <c r="AK1430" s="70"/>
      <c r="AL1430" s="70"/>
      <c r="AM1430" s="70"/>
      <c r="AN1430" s="70"/>
      <c r="AO1430" s="70"/>
      <c r="AP1430" s="70"/>
      <c r="AQ1430" s="70"/>
      <c r="AR1430" s="70"/>
      <c r="AS1430" s="70"/>
      <c r="AT1430" s="70"/>
      <c r="AU1430" s="70"/>
      <c r="AV1430" s="70"/>
      <c r="AW1430" s="70"/>
      <c r="AX1430" s="70"/>
      <c r="AY1430" s="70"/>
      <c r="AZ1430" s="70"/>
      <c r="BA1430" s="70"/>
      <c r="BB1430" s="70"/>
      <c r="BC1430" s="70"/>
      <c r="BD1430" s="70"/>
      <c r="BE1430" s="70"/>
      <c r="BF1430" s="70"/>
      <c r="BG1430" s="70"/>
      <c r="BH1430" s="70"/>
      <c r="BI1430" s="70"/>
      <c r="BJ1430" s="70"/>
      <c r="BK1430" s="70"/>
      <c r="BL1430" s="70"/>
      <c r="BM1430" s="70"/>
      <c r="BN1430" s="70"/>
      <c r="BO1430" s="70"/>
      <c r="BP1430" s="70"/>
      <c r="BQ1430" s="70"/>
      <c r="BR1430" s="70"/>
      <c r="BS1430" s="70"/>
      <c r="BT1430" s="70"/>
      <c r="BU1430" s="70"/>
      <c r="BV1430" s="70"/>
      <c r="BW1430" s="70"/>
      <c r="BX1430" s="70"/>
      <c r="BY1430" s="70"/>
      <c r="BZ1430" s="70"/>
      <c r="CA1430" s="70"/>
      <c r="CB1430" s="70"/>
      <c r="CC1430" s="70"/>
      <c r="CD1430" s="70"/>
      <c r="CE1430" s="70"/>
      <c r="CF1430" s="70"/>
      <c r="CG1430" s="70"/>
      <c r="CH1430" s="70"/>
      <c r="CI1430" s="70"/>
      <c r="CJ1430" s="70"/>
      <c r="CK1430" s="70"/>
      <c r="CL1430" s="70"/>
      <c r="CM1430" s="70"/>
      <c r="CN1430" s="70"/>
      <c r="CO1430" s="70"/>
      <c r="CP1430" s="70"/>
      <c r="CQ1430" s="70"/>
      <c r="CR1430" s="70"/>
      <c r="CS1430" s="70"/>
      <c r="CT1430" s="70"/>
      <c r="CU1430" s="70"/>
      <c r="CV1430" s="70"/>
      <c r="CW1430" s="70"/>
      <c r="CX1430" s="70"/>
      <c r="CY1430" s="70"/>
      <c r="CZ1430" s="70"/>
      <c r="DA1430" s="70"/>
      <c r="DB1430" s="70"/>
      <c r="DC1430" s="70"/>
      <c r="DD1430" s="70"/>
      <c r="DE1430" s="70"/>
      <c r="DF1430" s="70"/>
      <c r="DG1430" s="70"/>
      <c r="DH1430" s="70"/>
      <c r="DI1430" s="70"/>
      <c r="DJ1430" s="70"/>
      <c r="DK1430" s="70"/>
      <c r="DL1430" s="70"/>
      <c r="DM1430" s="70"/>
      <c r="DN1430" s="70"/>
      <c r="DO1430" s="70"/>
      <c r="DP1430" s="70"/>
      <c r="DQ1430" s="70"/>
      <c r="DR1430" s="70"/>
      <c r="DS1430" s="70"/>
      <c r="DT1430" s="70"/>
      <c r="DU1430" s="70"/>
      <c r="DV1430" s="70"/>
      <c r="DW1430" s="70"/>
      <c r="DX1430" s="70"/>
      <c r="DY1430" s="70"/>
      <c r="DZ1430" s="70"/>
      <c r="EA1430" s="70"/>
      <c r="EB1430" s="70"/>
      <c r="EC1430" s="70"/>
      <c r="ED1430" s="70"/>
      <c r="EE1430" s="70"/>
      <c r="EF1430" s="70"/>
      <c r="EG1430" s="70"/>
      <c r="EH1430" s="70"/>
      <c r="EI1430" s="70"/>
      <c r="EJ1430" s="70"/>
      <c r="EK1430" s="70"/>
      <c r="EL1430" s="70"/>
      <c r="EM1430" s="70"/>
      <c r="EN1430" s="70"/>
      <c r="EO1430" s="70"/>
      <c r="EP1430" s="70"/>
      <c r="EQ1430" s="70"/>
      <c r="ER1430" s="70"/>
      <c r="ES1430" s="70"/>
      <c r="ET1430" s="70"/>
      <c r="EU1430" s="70"/>
      <c r="EV1430" s="70"/>
      <c r="EW1430" s="70"/>
      <c r="EX1430" s="70"/>
      <c r="EY1430" s="70"/>
      <c r="EZ1430" s="70"/>
      <c r="FA1430" s="70"/>
      <c r="FB1430" s="70"/>
      <c r="FC1430" s="70"/>
      <c r="FD1430" s="70"/>
      <c r="FE1430" s="70"/>
      <c r="FF1430" s="70"/>
      <c r="FG1430" s="70"/>
      <c r="FH1430" s="70"/>
      <c r="FI1430" s="70"/>
      <c r="FJ1430" s="70"/>
      <c r="FK1430" s="70"/>
      <c r="FL1430" s="70"/>
      <c r="FM1430" s="70"/>
      <c r="FN1430" s="70"/>
      <c r="FO1430" s="70"/>
      <c r="FP1430" s="70"/>
      <c r="FQ1430" s="70"/>
      <c r="FR1430" s="70"/>
      <c r="FS1430" s="70"/>
      <c r="FT1430" s="70"/>
      <c r="FU1430" s="70"/>
      <c r="FV1430" s="70"/>
      <c r="FW1430" s="70"/>
      <c r="FX1430" s="70"/>
      <c r="FY1430" s="70"/>
      <c r="FZ1430" s="70"/>
      <c r="GA1430" s="70"/>
      <c r="GB1430" s="70"/>
      <c r="GC1430" s="70"/>
      <c r="GD1430" s="70"/>
      <c r="GE1430" s="70"/>
      <c r="GF1430" s="70"/>
      <c r="GG1430" s="70"/>
      <c r="GH1430" s="70"/>
      <c r="GI1430" s="70"/>
      <c r="GJ1430" s="70"/>
      <c r="GK1430" s="70"/>
      <c r="GL1430" s="70"/>
      <c r="GM1430" s="70"/>
      <c r="GN1430" s="70"/>
      <c r="GO1430" s="70"/>
      <c r="GP1430" s="70"/>
      <c r="GQ1430" s="70"/>
      <c r="GR1430" s="70"/>
      <c r="GS1430" s="70"/>
      <c r="GT1430" s="70"/>
      <c r="GU1430" s="70"/>
      <c r="GV1430" s="70"/>
      <c r="GW1430" s="70"/>
      <c r="GX1430" s="70"/>
      <c r="GY1430" s="70"/>
      <c r="GZ1430" s="70"/>
      <c r="HA1430" s="70"/>
      <c r="HB1430" s="70"/>
      <c r="HC1430" s="70"/>
      <c r="HD1430" s="70"/>
      <c r="HE1430" s="70"/>
      <c r="HF1430" s="70"/>
      <c r="HG1430" s="70"/>
      <c r="HH1430" s="70"/>
      <c r="HI1430" s="70"/>
      <c r="HJ1430" s="70"/>
      <c r="HK1430" s="70"/>
      <c r="HL1430" s="70"/>
      <c r="HM1430" s="70"/>
      <c r="HN1430" s="70"/>
      <c r="HO1430" s="70"/>
      <c r="HP1430" s="70"/>
      <c r="HQ1430" s="70"/>
      <c r="HR1430" s="70"/>
      <c r="HS1430" s="70"/>
      <c r="HT1430" s="70"/>
      <c r="HU1430" s="70"/>
      <c r="HV1430" s="70"/>
      <c r="HW1430" s="70"/>
      <c r="HX1430" s="70"/>
      <c r="HY1430" s="70"/>
      <c r="HZ1430" s="70"/>
      <c r="IA1430" s="70"/>
      <c r="IB1430" s="70"/>
      <c r="IC1430" s="70"/>
      <c r="ID1430" s="70"/>
      <c r="IE1430" s="70"/>
      <c r="IF1430" s="70"/>
      <c r="IG1430" s="70"/>
      <c r="IH1430" s="70"/>
      <c r="II1430" s="70"/>
      <c r="IJ1430" s="70"/>
      <c r="IK1430" s="70"/>
      <c r="IL1430" s="70"/>
      <c r="IM1430" s="70"/>
      <c r="IN1430" s="70"/>
      <c r="IO1430" s="70"/>
      <c r="IP1430" s="70"/>
      <c r="IQ1430" s="70"/>
      <c r="IR1430" s="70"/>
      <c r="IS1430" s="70"/>
      <c r="IT1430" s="70"/>
      <c r="IU1430" s="70"/>
      <c r="IV1430" s="70"/>
      <c r="IW1430" s="70"/>
      <c r="IX1430" s="70"/>
      <c r="IY1430" s="70"/>
      <c r="IZ1430" s="70"/>
      <c r="JA1430" s="70"/>
      <c r="JB1430" s="70"/>
      <c r="JC1430" s="70"/>
      <c r="JD1430" s="70"/>
      <c r="JE1430" s="70"/>
      <c r="JF1430" s="70"/>
      <c r="JG1430" s="70"/>
      <c r="JH1430" s="70"/>
      <c r="JI1430" s="70"/>
      <c r="JJ1430" s="70"/>
      <c r="JK1430" s="70"/>
      <c r="JL1430" s="70"/>
      <c r="JM1430" s="70"/>
      <c r="JN1430" s="70"/>
      <c r="JO1430" s="70"/>
      <c r="JP1430" s="70"/>
      <c r="JQ1430" s="70"/>
      <c r="JR1430" s="70"/>
      <c r="JS1430" s="70"/>
      <c r="JT1430" s="70"/>
      <c r="JU1430" s="70"/>
      <c r="JV1430" s="70"/>
      <c r="JW1430" s="70"/>
      <c r="JX1430" s="70"/>
      <c r="JY1430" s="70"/>
      <c r="JZ1430" s="70"/>
      <c r="KA1430" s="70"/>
      <c r="KB1430" s="70"/>
      <c r="KC1430" s="70"/>
      <c r="KD1430" s="70"/>
      <c r="KE1430" s="70"/>
      <c r="KF1430" s="70"/>
      <c r="KG1430" s="70"/>
      <c r="KH1430" s="70"/>
      <c r="KI1430" s="70"/>
      <c r="KJ1430" s="70"/>
      <c r="KK1430" s="70"/>
      <c r="KL1430" s="70"/>
      <c r="KM1430" s="70"/>
      <c r="KN1430" s="70"/>
      <c r="KO1430" s="70"/>
      <c r="KP1430" s="70"/>
      <c r="KQ1430" s="70"/>
      <c r="KR1430" s="70"/>
      <c r="KS1430" s="70"/>
      <c r="KT1430" s="70"/>
      <c r="KU1430" s="70"/>
      <c r="KV1430" s="70"/>
      <c r="KW1430" s="70"/>
      <c r="KX1430" s="70"/>
      <c r="KY1430" s="70"/>
      <c r="KZ1430" s="70"/>
      <c r="LA1430" s="70"/>
      <c r="LB1430" s="70"/>
      <c r="LC1430" s="70"/>
      <c r="LD1430" s="70"/>
      <c r="LE1430" s="70"/>
      <c r="LF1430" s="70"/>
      <c r="LG1430" s="70"/>
      <c r="LH1430" s="70"/>
      <c r="LI1430" s="70"/>
      <c r="LJ1430" s="70"/>
      <c r="LK1430" s="70"/>
      <c r="LL1430" s="70"/>
      <c r="LM1430" s="70"/>
      <c r="LN1430" s="70"/>
      <c r="LO1430" s="70"/>
      <c r="LP1430" s="70"/>
      <c r="LQ1430" s="70"/>
      <c r="LR1430" s="70"/>
      <c r="LS1430" s="70"/>
      <c r="LT1430" s="70"/>
      <c r="LU1430" s="70"/>
      <c r="LV1430" s="70"/>
      <c r="LW1430" s="70"/>
      <c r="LX1430" s="70"/>
      <c r="LY1430" s="70"/>
      <c r="LZ1430" s="70"/>
      <c r="MA1430" s="70"/>
      <c r="MB1430" s="70"/>
      <c r="MC1430" s="70"/>
      <c r="MD1430" s="70"/>
      <c r="ME1430" s="70"/>
      <c r="MF1430" s="70"/>
      <c r="MG1430" s="70"/>
      <c r="MH1430" s="70"/>
      <c r="MI1430" s="70"/>
      <c r="MJ1430" s="70"/>
      <c r="MK1430" s="70"/>
      <c r="ML1430" s="70"/>
      <c r="MM1430" s="70"/>
      <c r="MN1430" s="70"/>
      <c r="MO1430" s="70"/>
      <c r="MP1430" s="70"/>
      <c r="MQ1430" s="70"/>
      <c r="MR1430" s="70"/>
      <c r="MS1430" s="70"/>
      <c r="MT1430" s="70"/>
      <c r="MU1430" s="70"/>
      <c r="MV1430" s="70"/>
      <c r="MW1430" s="70"/>
      <c r="MX1430" s="70"/>
      <c r="MY1430" s="70"/>
      <c r="MZ1430" s="70"/>
      <c r="NA1430" s="70"/>
      <c r="NB1430" s="70"/>
      <c r="NC1430" s="70"/>
      <c r="ND1430" s="70"/>
      <c r="NE1430" s="70"/>
      <c r="NF1430" s="70"/>
      <c r="NG1430" s="70"/>
      <c r="NH1430" s="70"/>
      <c r="NI1430" s="70"/>
      <c r="NJ1430" s="70"/>
      <c r="NK1430" s="70"/>
      <c r="NL1430" s="70"/>
      <c r="NM1430" s="70"/>
      <c r="NN1430" s="70"/>
      <c r="NO1430" s="70"/>
      <c r="NP1430" s="70"/>
      <c r="NQ1430" s="70"/>
      <c r="NR1430" s="70"/>
      <c r="NS1430" s="70"/>
      <c r="NT1430" s="70"/>
      <c r="NU1430" s="70"/>
      <c r="NV1430" s="70"/>
      <c r="NW1430" s="70"/>
      <c r="NX1430" s="70"/>
      <c r="NY1430" s="70"/>
      <c r="NZ1430" s="70"/>
      <c r="OA1430" s="70"/>
      <c r="OB1430" s="70"/>
      <c r="OC1430" s="70"/>
      <c r="OD1430" s="70"/>
      <c r="OE1430" s="70"/>
      <c r="OF1430" s="70"/>
      <c r="OG1430" s="70"/>
      <c r="OH1430" s="70"/>
      <c r="OI1430" s="70"/>
      <c r="OJ1430" s="70"/>
      <c r="OK1430" s="70"/>
      <c r="OL1430" s="70"/>
      <c r="OM1430" s="70"/>
      <c r="ON1430" s="70"/>
      <c r="OO1430" s="70"/>
      <c r="OP1430" s="70"/>
      <c r="OQ1430" s="70"/>
      <c r="OR1430" s="70"/>
      <c r="OS1430" s="70"/>
      <c r="OT1430" s="70"/>
      <c r="OU1430" s="70"/>
      <c r="OV1430" s="70"/>
      <c r="OW1430" s="70"/>
      <c r="OX1430" s="70"/>
      <c r="OY1430" s="70"/>
      <c r="OZ1430" s="70"/>
      <c r="PA1430" s="70"/>
      <c r="PB1430" s="70"/>
      <c r="PC1430" s="70"/>
      <c r="PD1430" s="70"/>
      <c r="PE1430" s="70"/>
      <c r="PF1430" s="70"/>
      <c r="PG1430" s="70"/>
      <c r="PH1430" s="70"/>
      <c r="PI1430" s="70"/>
      <c r="PJ1430" s="70"/>
      <c r="PK1430" s="70"/>
      <c r="PL1430" s="70"/>
      <c r="PM1430" s="70"/>
      <c r="PN1430" s="70"/>
      <c r="PO1430" s="70"/>
      <c r="PP1430" s="70"/>
      <c r="PQ1430" s="70"/>
      <c r="PR1430" s="70"/>
      <c r="PS1430" s="70"/>
      <c r="PT1430" s="70"/>
      <c r="PU1430" s="70"/>
      <c r="PV1430" s="70"/>
      <c r="PW1430" s="70"/>
      <c r="PX1430" s="70"/>
      <c r="PY1430" s="70"/>
      <c r="PZ1430" s="70"/>
      <c r="QA1430" s="70"/>
      <c r="QB1430" s="70"/>
      <c r="QC1430" s="70"/>
      <c r="QD1430" s="70"/>
      <c r="QE1430" s="70"/>
      <c r="QF1430" s="70"/>
      <c r="QG1430" s="70"/>
      <c r="QH1430" s="70"/>
      <c r="QI1430" s="70"/>
      <c r="QJ1430" s="70"/>
      <c r="QK1430" s="70"/>
      <c r="QL1430" s="70"/>
      <c r="QM1430" s="70"/>
      <c r="QN1430" s="70"/>
      <c r="QO1430" s="70"/>
      <c r="QP1430" s="70"/>
      <c r="QQ1430" s="70"/>
      <c r="QR1430" s="70"/>
      <c r="QS1430" s="70"/>
      <c r="QT1430" s="70"/>
      <c r="QU1430" s="70"/>
      <c r="QV1430" s="70"/>
      <c r="QW1430" s="70"/>
      <c r="QX1430" s="70"/>
      <c r="QY1430" s="70"/>
      <c r="QZ1430" s="70"/>
      <c r="RA1430" s="70"/>
      <c r="RB1430" s="70"/>
      <c r="RC1430" s="70"/>
      <c r="RD1430" s="70"/>
      <c r="RE1430" s="70"/>
      <c r="RF1430" s="70"/>
      <c r="RG1430" s="70"/>
      <c r="RH1430" s="70"/>
      <c r="RI1430" s="70"/>
      <c r="RJ1430" s="70"/>
      <c r="RK1430" s="70"/>
      <c r="RL1430" s="70"/>
      <c r="RM1430" s="70"/>
      <c r="RN1430" s="70"/>
      <c r="RO1430" s="70"/>
      <c r="RP1430" s="70"/>
      <c r="RQ1430" s="70"/>
      <c r="RR1430" s="70"/>
      <c r="RS1430" s="70"/>
      <c r="RT1430" s="70"/>
      <c r="RU1430" s="70"/>
      <c r="RV1430" s="70"/>
      <c r="RW1430" s="70"/>
      <c r="RX1430" s="70"/>
      <c r="RY1430" s="70"/>
      <c r="RZ1430" s="70"/>
      <c r="SA1430" s="70"/>
      <c r="SB1430" s="70"/>
      <c r="SC1430" s="70"/>
      <c r="SD1430" s="70"/>
      <c r="SE1430" s="70"/>
      <c r="SF1430" s="70"/>
      <c r="SG1430" s="70"/>
      <c r="SH1430" s="70"/>
      <c r="SI1430" s="70"/>
      <c r="SJ1430" s="70"/>
      <c r="SK1430" s="70"/>
      <c r="SL1430" s="70"/>
      <c r="SM1430" s="70"/>
      <c r="SN1430" s="70"/>
      <c r="SO1430" s="70"/>
      <c r="SP1430" s="70"/>
      <c r="SQ1430" s="70"/>
      <c r="SR1430" s="70"/>
      <c r="SS1430" s="70"/>
      <c r="ST1430" s="70"/>
      <c r="SU1430" s="70"/>
      <c r="SV1430" s="70"/>
      <c r="SW1430" s="70"/>
      <c r="SX1430" s="70"/>
      <c r="SY1430" s="70"/>
      <c r="SZ1430" s="70"/>
    </row>
    <row r="1431" spans="1:520" ht="16.5" customHeight="1" x14ac:dyDescent="0.2">
      <c r="A1431" s="20">
        <v>823</v>
      </c>
      <c r="B1431" s="20" t="s">
        <v>62</v>
      </c>
      <c r="C1431" s="20" t="s">
        <v>63</v>
      </c>
      <c r="D1431" s="20" t="s">
        <v>30</v>
      </c>
      <c r="E1431" s="20" t="s">
        <v>1345</v>
      </c>
      <c r="F1431" s="22" t="s">
        <v>972</v>
      </c>
      <c r="G1431" s="20" t="s">
        <v>42</v>
      </c>
      <c r="H1431" s="20" t="s">
        <v>35</v>
      </c>
      <c r="I1431" s="20" t="s">
        <v>81</v>
      </c>
      <c r="J1431" s="22" t="s">
        <v>63</v>
      </c>
      <c r="K1431" s="20"/>
      <c r="L1431" s="20"/>
      <c r="M1431" s="20"/>
      <c r="N1431" s="20"/>
      <c r="O1431" s="23"/>
      <c r="P1431" s="23">
        <v>11320600</v>
      </c>
      <c r="Q1431" s="24">
        <v>1</v>
      </c>
      <c r="R1431" s="25">
        <v>45992</v>
      </c>
      <c r="S1431" s="20" t="s">
        <v>83</v>
      </c>
      <c r="T1431" s="26">
        <f t="shared" si="24"/>
        <v>11320600</v>
      </c>
      <c r="U1431" s="27" t="s">
        <v>100</v>
      </c>
      <c r="V1431" s="27" t="s">
        <v>100</v>
      </c>
      <c r="W1431" s="70"/>
      <c r="X1431" s="70"/>
      <c r="Y1431" s="70"/>
      <c r="Z1431" s="70"/>
      <c r="AA1431" s="70"/>
      <c r="AB1431" s="70"/>
      <c r="AC1431" s="70"/>
      <c r="AD1431" s="70"/>
      <c r="AE1431" s="70"/>
      <c r="AF1431" s="70"/>
      <c r="AG1431" s="70"/>
      <c r="AH1431" s="70"/>
      <c r="AI1431" s="70"/>
      <c r="AJ1431" s="70"/>
      <c r="AK1431" s="70"/>
      <c r="AL1431" s="70"/>
      <c r="AM1431" s="70"/>
      <c r="AN1431" s="70"/>
      <c r="AO1431" s="70"/>
      <c r="AP1431" s="70"/>
      <c r="AQ1431" s="70"/>
      <c r="AR1431" s="70"/>
      <c r="AS1431" s="70"/>
      <c r="AT1431" s="70"/>
      <c r="AU1431" s="70"/>
      <c r="AV1431" s="70"/>
      <c r="AW1431" s="70"/>
      <c r="AX1431" s="70"/>
      <c r="AY1431" s="70"/>
      <c r="AZ1431" s="70"/>
      <c r="BA1431" s="70"/>
      <c r="BB1431" s="70"/>
      <c r="BC1431" s="70"/>
      <c r="BD1431" s="70"/>
      <c r="BE1431" s="70"/>
      <c r="BF1431" s="70"/>
      <c r="BG1431" s="70"/>
      <c r="BH1431" s="70"/>
      <c r="BI1431" s="70"/>
      <c r="BJ1431" s="70"/>
      <c r="BK1431" s="70"/>
      <c r="BL1431" s="70"/>
      <c r="BM1431" s="70"/>
      <c r="BN1431" s="70"/>
      <c r="BO1431" s="70"/>
      <c r="BP1431" s="70"/>
      <c r="BQ1431" s="70"/>
      <c r="BR1431" s="70"/>
      <c r="BS1431" s="70"/>
      <c r="BT1431" s="70"/>
      <c r="BU1431" s="70"/>
      <c r="BV1431" s="70"/>
      <c r="BW1431" s="70"/>
      <c r="BX1431" s="70"/>
      <c r="BY1431" s="70"/>
      <c r="BZ1431" s="70"/>
      <c r="CA1431" s="70"/>
      <c r="CB1431" s="70"/>
      <c r="CC1431" s="70"/>
      <c r="CD1431" s="70"/>
      <c r="CE1431" s="70"/>
      <c r="CF1431" s="70"/>
      <c r="CG1431" s="70"/>
      <c r="CH1431" s="70"/>
      <c r="CI1431" s="70"/>
      <c r="CJ1431" s="70"/>
      <c r="CK1431" s="70"/>
      <c r="CL1431" s="70"/>
      <c r="CM1431" s="70"/>
      <c r="CN1431" s="70"/>
      <c r="CO1431" s="70"/>
      <c r="CP1431" s="70"/>
      <c r="CQ1431" s="70"/>
      <c r="CR1431" s="70"/>
      <c r="CS1431" s="70"/>
      <c r="CT1431" s="70"/>
      <c r="CU1431" s="70"/>
      <c r="CV1431" s="70"/>
      <c r="CW1431" s="70"/>
      <c r="CX1431" s="70"/>
      <c r="CY1431" s="70"/>
      <c r="CZ1431" s="70"/>
      <c r="DA1431" s="70"/>
      <c r="DB1431" s="70"/>
      <c r="DC1431" s="70"/>
      <c r="DD1431" s="70"/>
      <c r="DE1431" s="70"/>
      <c r="DF1431" s="70"/>
      <c r="DG1431" s="70"/>
      <c r="DH1431" s="70"/>
      <c r="DI1431" s="70"/>
      <c r="DJ1431" s="70"/>
      <c r="DK1431" s="70"/>
      <c r="DL1431" s="70"/>
      <c r="DM1431" s="70"/>
      <c r="DN1431" s="70"/>
      <c r="DO1431" s="70"/>
      <c r="DP1431" s="70"/>
      <c r="DQ1431" s="70"/>
      <c r="DR1431" s="70"/>
      <c r="DS1431" s="70"/>
      <c r="DT1431" s="70"/>
      <c r="DU1431" s="70"/>
      <c r="DV1431" s="70"/>
      <c r="DW1431" s="70"/>
      <c r="DX1431" s="70"/>
      <c r="DY1431" s="70"/>
      <c r="DZ1431" s="70"/>
      <c r="EA1431" s="70"/>
      <c r="EB1431" s="70"/>
      <c r="EC1431" s="70"/>
      <c r="ED1431" s="70"/>
      <c r="EE1431" s="70"/>
      <c r="EF1431" s="70"/>
      <c r="EG1431" s="70"/>
      <c r="EH1431" s="70"/>
      <c r="EI1431" s="70"/>
      <c r="EJ1431" s="70"/>
      <c r="EK1431" s="70"/>
      <c r="EL1431" s="70"/>
      <c r="EM1431" s="70"/>
      <c r="EN1431" s="70"/>
      <c r="EO1431" s="70"/>
      <c r="EP1431" s="70"/>
      <c r="EQ1431" s="70"/>
      <c r="ER1431" s="70"/>
      <c r="ES1431" s="70"/>
      <c r="ET1431" s="70"/>
      <c r="EU1431" s="70"/>
      <c r="EV1431" s="70"/>
      <c r="EW1431" s="70"/>
      <c r="EX1431" s="70"/>
      <c r="EY1431" s="70"/>
      <c r="EZ1431" s="70"/>
      <c r="FA1431" s="70"/>
      <c r="FB1431" s="70"/>
      <c r="FC1431" s="70"/>
      <c r="FD1431" s="70"/>
      <c r="FE1431" s="70"/>
      <c r="FF1431" s="70"/>
      <c r="FG1431" s="70"/>
      <c r="FH1431" s="70"/>
      <c r="FI1431" s="70"/>
      <c r="FJ1431" s="70"/>
      <c r="FK1431" s="70"/>
      <c r="FL1431" s="70"/>
      <c r="FM1431" s="70"/>
      <c r="FN1431" s="70"/>
      <c r="FO1431" s="70"/>
      <c r="FP1431" s="70"/>
      <c r="FQ1431" s="70"/>
      <c r="FR1431" s="70"/>
      <c r="FS1431" s="70"/>
      <c r="FT1431" s="70"/>
      <c r="FU1431" s="70"/>
      <c r="FV1431" s="70"/>
      <c r="FW1431" s="70"/>
      <c r="FX1431" s="70"/>
      <c r="FY1431" s="70"/>
      <c r="FZ1431" s="70"/>
      <c r="GA1431" s="70"/>
      <c r="GB1431" s="70"/>
      <c r="GC1431" s="70"/>
      <c r="GD1431" s="70"/>
      <c r="GE1431" s="70"/>
      <c r="GF1431" s="70"/>
      <c r="GG1431" s="70"/>
      <c r="GH1431" s="70"/>
      <c r="GI1431" s="70"/>
      <c r="GJ1431" s="70"/>
      <c r="GK1431" s="70"/>
      <c r="GL1431" s="70"/>
      <c r="GM1431" s="70"/>
      <c r="GN1431" s="70"/>
      <c r="GO1431" s="70"/>
      <c r="GP1431" s="70"/>
      <c r="GQ1431" s="70"/>
      <c r="GR1431" s="70"/>
      <c r="GS1431" s="70"/>
      <c r="GT1431" s="70"/>
      <c r="GU1431" s="70"/>
      <c r="GV1431" s="70"/>
      <c r="GW1431" s="70"/>
      <c r="GX1431" s="70"/>
      <c r="GY1431" s="70"/>
      <c r="GZ1431" s="70"/>
      <c r="HA1431" s="70"/>
      <c r="HB1431" s="70"/>
      <c r="HC1431" s="70"/>
      <c r="HD1431" s="70"/>
      <c r="HE1431" s="70"/>
      <c r="HF1431" s="70"/>
      <c r="HG1431" s="70"/>
      <c r="HH1431" s="70"/>
      <c r="HI1431" s="70"/>
      <c r="HJ1431" s="70"/>
      <c r="HK1431" s="70"/>
      <c r="HL1431" s="70"/>
      <c r="HM1431" s="70"/>
      <c r="HN1431" s="70"/>
      <c r="HO1431" s="70"/>
      <c r="HP1431" s="70"/>
      <c r="HQ1431" s="70"/>
      <c r="HR1431" s="70"/>
      <c r="HS1431" s="70"/>
      <c r="HT1431" s="70"/>
      <c r="HU1431" s="70"/>
      <c r="HV1431" s="70"/>
      <c r="HW1431" s="70"/>
      <c r="HX1431" s="70"/>
      <c r="HY1431" s="70"/>
      <c r="HZ1431" s="70"/>
      <c r="IA1431" s="70"/>
      <c r="IB1431" s="70"/>
      <c r="IC1431" s="70"/>
      <c r="ID1431" s="70"/>
      <c r="IE1431" s="70"/>
      <c r="IF1431" s="70"/>
      <c r="IG1431" s="70"/>
      <c r="IH1431" s="70"/>
      <c r="II1431" s="70"/>
      <c r="IJ1431" s="70"/>
      <c r="IK1431" s="70"/>
      <c r="IL1431" s="70"/>
      <c r="IM1431" s="70"/>
      <c r="IN1431" s="70"/>
      <c r="IO1431" s="70"/>
      <c r="IP1431" s="70"/>
      <c r="IQ1431" s="70"/>
      <c r="IR1431" s="70"/>
      <c r="IS1431" s="70"/>
      <c r="IT1431" s="70"/>
      <c r="IU1431" s="70"/>
      <c r="IV1431" s="70"/>
      <c r="IW1431" s="70"/>
      <c r="IX1431" s="70"/>
      <c r="IY1431" s="70"/>
      <c r="IZ1431" s="70"/>
      <c r="JA1431" s="70"/>
      <c r="JB1431" s="70"/>
      <c r="JC1431" s="70"/>
      <c r="JD1431" s="70"/>
      <c r="JE1431" s="70"/>
      <c r="JF1431" s="70"/>
      <c r="JG1431" s="70"/>
      <c r="JH1431" s="70"/>
      <c r="JI1431" s="70"/>
      <c r="JJ1431" s="70"/>
      <c r="JK1431" s="70"/>
      <c r="JL1431" s="70"/>
      <c r="JM1431" s="70"/>
      <c r="JN1431" s="70"/>
      <c r="JO1431" s="70"/>
      <c r="JP1431" s="70"/>
      <c r="JQ1431" s="70"/>
      <c r="JR1431" s="70"/>
      <c r="JS1431" s="70"/>
      <c r="JT1431" s="70"/>
      <c r="JU1431" s="70"/>
      <c r="JV1431" s="70"/>
      <c r="JW1431" s="70"/>
      <c r="JX1431" s="70"/>
      <c r="JY1431" s="70"/>
      <c r="JZ1431" s="70"/>
      <c r="KA1431" s="70"/>
      <c r="KB1431" s="70"/>
      <c r="KC1431" s="70"/>
      <c r="KD1431" s="70"/>
      <c r="KE1431" s="70"/>
      <c r="KF1431" s="70"/>
      <c r="KG1431" s="70"/>
      <c r="KH1431" s="70"/>
      <c r="KI1431" s="70"/>
      <c r="KJ1431" s="70"/>
      <c r="KK1431" s="70"/>
      <c r="KL1431" s="70"/>
      <c r="KM1431" s="70"/>
      <c r="KN1431" s="70"/>
      <c r="KO1431" s="70"/>
      <c r="KP1431" s="70"/>
      <c r="KQ1431" s="70"/>
      <c r="KR1431" s="70"/>
      <c r="KS1431" s="70"/>
      <c r="KT1431" s="70"/>
      <c r="KU1431" s="70"/>
      <c r="KV1431" s="70"/>
      <c r="KW1431" s="70"/>
      <c r="KX1431" s="70"/>
      <c r="KY1431" s="70"/>
      <c r="KZ1431" s="70"/>
      <c r="LA1431" s="70"/>
      <c r="LB1431" s="70"/>
      <c r="LC1431" s="70"/>
      <c r="LD1431" s="70"/>
      <c r="LE1431" s="70"/>
      <c r="LF1431" s="70"/>
      <c r="LG1431" s="70"/>
      <c r="LH1431" s="70"/>
      <c r="LI1431" s="70"/>
      <c r="LJ1431" s="70"/>
      <c r="LK1431" s="70"/>
      <c r="LL1431" s="70"/>
      <c r="LM1431" s="70"/>
      <c r="LN1431" s="70"/>
      <c r="LO1431" s="70"/>
      <c r="LP1431" s="70"/>
      <c r="LQ1431" s="70"/>
      <c r="LR1431" s="70"/>
      <c r="LS1431" s="70"/>
      <c r="LT1431" s="70"/>
      <c r="LU1431" s="70"/>
      <c r="LV1431" s="70"/>
      <c r="LW1431" s="70"/>
      <c r="LX1431" s="70"/>
      <c r="LY1431" s="70"/>
      <c r="LZ1431" s="70"/>
      <c r="MA1431" s="70"/>
      <c r="MB1431" s="70"/>
      <c r="MC1431" s="70"/>
      <c r="MD1431" s="70"/>
      <c r="ME1431" s="70"/>
      <c r="MF1431" s="70"/>
      <c r="MG1431" s="70"/>
      <c r="MH1431" s="70"/>
      <c r="MI1431" s="70"/>
      <c r="MJ1431" s="70"/>
      <c r="MK1431" s="70"/>
      <c r="ML1431" s="70"/>
      <c r="MM1431" s="70"/>
      <c r="MN1431" s="70"/>
      <c r="MO1431" s="70"/>
      <c r="MP1431" s="70"/>
      <c r="MQ1431" s="70"/>
      <c r="MR1431" s="70"/>
      <c r="MS1431" s="70"/>
      <c r="MT1431" s="70"/>
      <c r="MU1431" s="70"/>
      <c r="MV1431" s="70"/>
      <c r="MW1431" s="70"/>
      <c r="MX1431" s="70"/>
      <c r="MY1431" s="70"/>
      <c r="MZ1431" s="70"/>
      <c r="NA1431" s="70"/>
      <c r="NB1431" s="70"/>
      <c r="NC1431" s="70"/>
      <c r="ND1431" s="70"/>
      <c r="NE1431" s="70"/>
      <c r="NF1431" s="70"/>
      <c r="NG1431" s="70"/>
      <c r="NH1431" s="70"/>
      <c r="NI1431" s="70"/>
      <c r="NJ1431" s="70"/>
      <c r="NK1431" s="70"/>
      <c r="NL1431" s="70"/>
      <c r="NM1431" s="70"/>
      <c r="NN1431" s="70"/>
      <c r="NO1431" s="70"/>
      <c r="NP1431" s="70"/>
      <c r="NQ1431" s="70"/>
      <c r="NR1431" s="70"/>
      <c r="NS1431" s="70"/>
      <c r="NT1431" s="70"/>
      <c r="NU1431" s="70"/>
      <c r="NV1431" s="70"/>
      <c r="NW1431" s="70"/>
      <c r="NX1431" s="70"/>
      <c r="NY1431" s="70"/>
      <c r="NZ1431" s="70"/>
      <c r="OA1431" s="70"/>
      <c r="OB1431" s="70"/>
      <c r="OC1431" s="70"/>
      <c r="OD1431" s="70"/>
      <c r="OE1431" s="70"/>
      <c r="OF1431" s="70"/>
      <c r="OG1431" s="70"/>
      <c r="OH1431" s="70"/>
      <c r="OI1431" s="70"/>
      <c r="OJ1431" s="70"/>
      <c r="OK1431" s="70"/>
      <c r="OL1431" s="70"/>
      <c r="OM1431" s="70"/>
      <c r="ON1431" s="70"/>
      <c r="OO1431" s="70"/>
      <c r="OP1431" s="70"/>
      <c r="OQ1431" s="70"/>
      <c r="OR1431" s="70"/>
      <c r="OS1431" s="70"/>
      <c r="OT1431" s="70"/>
      <c r="OU1431" s="70"/>
      <c r="OV1431" s="70"/>
      <c r="OW1431" s="70"/>
      <c r="OX1431" s="70"/>
      <c r="OY1431" s="70"/>
      <c r="OZ1431" s="70"/>
      <c r="PA1431" s="70"/>
      <c r="PB1431" s="70"/>
      <c r="PC1431" s="70"/>
      <c r="PD1431" s="70"/>
      <c r="PE1431" s="70"/>
      <c r="PF1431" s="70"/>
      <c r="PG1431" s="70"/>
      <c r="PH1431" s="70"/>
      <c r="PI1431" s="70"/>
      <c r="PJ1431" s="70"/>
      <c r="PK1431" s="70"/>
      <c r="PL1431" s="70"/>
      <c r="PM1431" s="70"/>
      <c r="PN1431" s="70"/>
      <c r="PO1431" s="70"/>
      <c r="PP1431" s="70"/>
      <c r="PQ1431" s="70"/>
      <c r="PR1431" s="70"/>
      <c r="PS1431" s="70"/>
      <c r="PT1431" s="70"/>
      <c r="PU1431" s="70"/>
      <c r="PV1431" s="70"/>
      <c r="PW1431" s="70"/>
      <c r="PX1431" s="70"/>
      <c r="PY1431" s="70"/>
      <c r="PZ1431" s="70"/>
      <c r="QA1431" s="70"/>
      <c r="QB1431" s="70"/>
      <c r="QC1431" s="70"/>
      <c r="QD1431" s="70"/>
      <c r="QE1431" s="70"/>
      <c r="QF1431" s="70"/>
      <c r="QG1431" s="70"/>
      <c r="QH1431" s="70"/>
      <c r="QI1431" s="70"/>
      <c r="QJ1431" s="70"/>
      <c r="QK1431" s="70"/>
      <c r="QL1431" s="70"/>
      <c r="QM1431" s="70"/>
      <c r="QN1431" s="70"/>
      <c r="QO1431" s="70"/>
      <c r="QP1431" s="70"/>
      <c r="QQ1431" s="70"/>
      <c r="QR1431" s="70"/>
      <c r="QS1431" s="70"/>
      <c r="QT1431" s="70"/>
      <c r="QU1431" s="70"/>
      <c r="QV1431" s="70"/>
      <c r="QW1431" s="70"/>
      <c r="QX1431" s="70"/>
      <c r="QY1431" s="70"/>
      <c r="QZ1431" s="70"/>
      <c r="RA1431" s="70"/>
      <c r="RB1431" s="70"/>
      <c r="RC1431" s="70"/>
      <c r="RD1431" s="70"/>
      <c r="RE1431" s="70"/>
      <c r="RF1431" s="70"/>
      <c r="RG1431" s="70"/>
      <c r="RH1431" s="70"/>
      <c r="RI1431" s="70"/>
      <c r="RJ1431" s="70"/>
      <c r="RK1431" s="70"/>
      <c r="RL1431" s="70"/>
      <c r="RM1431" s="70"/>
      <c r="RN1431" s="70"/>
      <c r="RO1431" s="70"/>
      <c r="RP1431" s="70"/>
      <c r="RQ1431" s="70"/>
      <c r="RR1431" s="70"/>
      <c r="RS1431" s="70"/>
      <c r="RT1431" s="70"/>
      <c r="RU1431" s="70"/>
      <c r="RV1431" s="70"/>
      <c r="RW1431" s="70"/>
      <c r="RX1431" s="70"/>
      <c r="RY1431" s="70"/>
      <c r="RZ1431" s="70"/>
      <c r="SA1431" s="70"/>
      <c r="SB1431" s="70"/>
      <c r="SC1431" s="70"/>
      <c r="SD1431" s="70"/>
      <c r="SE1431" s="70"/>
      <c r="SF1431" s="70"/>
      <c r="SG1431" s="70"/>
      <c r="SH1431" s="70"/>
      <c r="SI1431" s="70"/>
      <c r="SJ1431" s="70"/>
      <c r="SK1431" s="70"/>
      <c r="SL1431" s="70"/>
      <c r="SM1431" s="70"/>
      <c r="SN1431" s="70"/>
      <c r="SO1431" s="70"/>
      <c r="SP1431" s="70"/>
      <c r="SQ1431" s="70"/>
      <c r="SR1431" s="70"/>
      <c r="SS1431" s="70"/>
      <c r="ST1431" s="70"/>
      <c r="SU1431" s="70"/>
      <c r="SV1431" s="70"/>
      <c r="SW1431" s="70"/>
      <c r="SX1431" s="70"/>
      <c r="SY1431" s="70"/>
      <c r="SZ1431" s="70"/>
    </row>
    <row r="1432" spans="1:520" ht="16.5" customHeight="1" x14ac:dyDescent="0.2">
      <c r="A1432" s="20">
        <v>824</v>
      </c>
      <c r="B1432" s="20" t="s">
        <v>62</v>
      </c>
      <c r="C1432" s="20" t="s">
        <v>915</v>
      </c>
      <c r="D1432" s="20" t="s">
        <v>38</v>
      </c>
      <c r="E1432" s="20" t="s">
        <v>1340</v>
      </c>
      <c r="F1432" s="22" t="s">
        <v>939</v>
      </c>
      <c r="G1432" s="20" t="s">
        <v>25</v>
      </c>
      <c r="H1432" s="20" t="s">
        <v>26</v>
      </c>
      <c r="I1432" s="20" t="s">
        <v>81</v>
      </c>
      <c r="J1432" s="22" t="s">
        <v>915</v>
      </c>
      <c r="K1432" s="20"/>
      <c r="L1432" s="20"/>
      <c r="M1432" s="20"/>
      <c r="N1432" s="20"/>
      <c r="O1432" s="23"/>
      <c r="P1432" s="23">
        <v>1448700</v>
      </c>
      <c r="Q1432" s="24">
        <v>1</v>
      </c>
      <c r="R1432" s="25">
        <v>45658</v>
      </c>
      <c r="S1432" s="20" t="s">
        <v>83</v>
      </c>
      <c r="T1432" s="26">
        <f t="shared" si="24"/>
        <v>1448700</v>
      </c>
      <c r="U1432" s="27" t="s">
        <v>100</v>
      </c>
      <c r="V1432" s="27" t="s">
        <v>100</v>
      </c>
      <c r="W1432" s="70"/>
      <c r="X1432" s="70"/>
      <c r="Y1432" s="70"/>
      <c r="Z1432" s="70"/>
      <c r="AA1432" s="70"/>
      <c r="AB1432" s="70"/>
      <c r="AC1432" s="70"/>
      <c r="AD1432" s="70"/>
      <c r="AE1432" s="70"/>
      <c r="AF1432" s="70"/>
      <c r="AG1432" s="70"/>
      <c r="AH1432" s="70"/>
      <c r="AI1432" s="70"/>
      <c r="AJ1432" s="70"/>
      <c r="AK1432" s="70"/>
      <c r="AL1432" s="70"/>
      <c r="AM1432" s="70"/>
      <c r="AN1432" s="70"/>
      <c r="AO1432" s="70"/>
      <c r="AP1432" s="70"/>
      <c r="AQ1432" s="70"/>
      <c r="AR1432" s="70"/>
      <c r="AS1432" s="70"/>
      <c r="AT1432" s="70"/>
      <c r="AU1432" s="70"/>
      <c r="AV1432" s="70"/>
      <c r="AW1432" s="70"/>
      <c r="AX1432" s="70"/>
      <c r="AY1432" s="70"/>
      <c r="AZ1432" s="70"/>
      <c r="BA1432" s="70"/>
      <c r="BB1432" s="70"/>
      <c r="BC1432" s="70"/>
      <c r="BD1432" s="70"/>
      <c r="BE1432" s="70"/>
      <c r="BF1432" s="70"/>
      <c r="BG1432" s="70"/>
      <c r="BH1432" s="70"/>
      <c r="BI1432" s="70"/>
      <c r="BJ1432" s="70"/>
      <c r="BK1432" s="70"/>
      <c r="BL1432" s="70"/>
      <c r="BM1432" s="70"/>
      <c r="BN1432" s="70"/>
      <c r="BO1432" s="70"/>
      <c r="BP1432" s="70"/>
      <c r="BQ1432" s="70"/>
      <c r="BR1432" s="70"/>
      <c r="BS1432" s="70"/>
      <c r="BT1432" s="70"/>
      <c r="BU1432" s="70"/>
      <c r="BV1432" s="70"/>
      <c r="BW1432" s="70"/>
      <c r="BX1432" s="70"/>
      <c r="BY1432" s="70"/>
      <c r="BZ1432" s="70"/>
      <c r="CA1432" s="70"/>
      <c r="CB1432" s="70"/>
      <c r="CC1432" s="70"/>
      <c r="CD1432" s="70"/>
      <c r="CE1432" s="70"/>
      <c r="CF1432" s="70"/>
      <c r="CG1432" s="70"/>
      <c r="CH1432" s="70"/>
      <c r="CI1432" s="70"/>
      <c r="CJ1432" s="70"/>
      <c r="CK1432" s="70"/>
      <c r="CL1432" s="70"/>
      <c r="CM1432" s="70"/>
      <c r="CN1432" s="70"/>
      <c r="CO1432" s="70"/>
      <c r="CP1432" s="70"/>
      <c r="CQ1432" s="70"/>
      <c r="CR1432" s="70"/>
      <c r="CS1432" s="70"/>
      <c r="CT1432" s="70"/>
      <c r="CU1432" s="70"/>
      <c r="CV1432" s="70"/>
      <c r="CW1432" s="70"/>
      <c r="CX1432" s="70"/>
      <c r="CY1432" s="70"/>
      <c r="CZ1432" s="70"/>
      <c r="DA1432" s="70"/>
      <c r="DB1432" s="70"/>
      <c r="DC1432" s="70"/>
      <c r="DD1432" s="70"/>
      <c r="DE1432" s="70"/>
      <c r="DF1432" s="70"/>
      <c r="DG1432" s="70"/>
      <c r="DH1432" s="70"/>
      <c r="DI1432" s="70"/>
      <c r="DJ1432" s="70"/>
      <c r="DK1432" s="70"/>
      <c r="DL1432" s="70"/>
      <c r="DM1432" s="70"/>
      <c r="DN1432" s="70"/>
      <c r="DO1432" s="70"/>
      <c r="DP1432" s="70"/>
      <c r="DQ1432" s="70"/>
      <c r="DR1432" s="70"/>
      <c r="DS1432" s="70"/>
      <c r="DT1432" s="70"/>
      <c r="DU1432" s="70"/>
      <c r="DV1432" s="70"/>
      <c r="DW1432" s="70"/>
      <c r="DX1432" s="70"/>
      <c r="DY1432" s="70"/>
      <c r="DZ1432" s="70"/>
      <c r="EA1432" s="70"/>
      <c r="EB1432" s="70"/>
      <c r="EC1432" s="70"/>
      <c r="ED1432" s="70"/>
      <c r="EE1432" s="70"/>
      <c r="EF1432" s="70"/>
      <c r="EG1432" s="70"/>
      <c r="EH1432" s="70"/>
      <c r="EI1432" s="70"/>
      <c r="EJ1432" s="70"/>
      <c r="EK1432" s="70"/>
      <c r="EL1432" s="70"/>
      <c r="EM1432" s="70"/>
      <c r="EN1432" s="70"/>
      <c r="EO1432" s="70"/>
      <c r="EP1432" s="70"/>
      <c r="EQ1432" s="70"/>
      <c r="ER1432" s="70"/>
      <c r="ES1432" s="70"/>
      <c r="ET1432" s="70"/>
      <c r="EU1432" s="70"/>
      <c r="EV1432" s="70"/>
      <c r="EW1432" s="70"/>
      <c r="EX1432" s="70"/>
      <c r="EY1432" s="70"/>
      <c r="EZ1432" s="70"/>
      <c r="FA1432" s="70"/>
      <c r="FB1432" s="70"/>
      <c r="FC1432" s="70"/>
      <c r="FD1432" s="70"/>
      <c r="FE1432" s="70"/>
      <c r="FF1432" s="70"/>
      <c r="FG1432" s="70"/>
      <c r="FH1432" s="70"/>
      <c r="FI1432" s="70"/>
      <c r="FJ1432" s="70"/>
      <c r="FK1432" s="70"/>
      <c r="FL1432" s="70"/>
      <c r="FM1432" s="70"/>
      <c r="FN1432" s="70"/>
      <c r="FO1432" s="70"/>
      <c r="FP1432" s="70"/>
      <c r="FQ1432" s="70"/>
      <c r="FR1432" s="70"/>
      <c r="FS1432" s="70"/>
      <c r="FT1432" s="70"/>
      <c r="FU1432" s="70"/>
      <c r="FV1432" s="70"/>
      <c r="FW1432" s="70"/>
      <c r="FX1432" s="70"/>
      <c r="FY1432" s="70"/>
      <c r="FZ1432" s="70"/>
      <c r="GA1432" s="70"/>
      <c r="GB1432" s="70"/>
      <c r="GC1432" s="70"/>
      <c r="GD1432" s="70"/>
      <c r="GE1432" s="70"/>
      <c r="GF1432" s="70"/>
      <c r="GG1432" s="70"/>
      <c r="GH1432" s="70"/>
      <c r="GI1432" s="70"/>
      <c r="GJ1432" s="70"/>
      <c r="GK1432" s="70"/>
      <c r="GL1432" s="70"/>
      <c r="GM1432" s="70"/>
      <c r="GN1432" s="70"/>
      <c r="GO1432" s="70"/>
      <c r="GP1432" s="70"/>
      <c r="GQ1432" s="70"/>
      <c r="GR1432" s="70"/>
      <c r="GS1432" s="70"/>
      <c r="GT1432" s="70"/>
      <c r="GU1432" s="70"/>
      <c r="GV1432" s="70"/>
      <c r="GW1432" s="70"/>
      <c r="GX1432" s="70"/>
      <c r="GY1432" s="70"/>
      <c r="GZ1432" s="70"/>
      <c r="HA1432" s="70"/>
      <c r="HB1432" s="70"/>
      <c r="HC1432" s="70"/>
      <c r="HD1432" s="70"/>
      <c r="HE1432" s="70"/>
      <c r="HF1432" s="70"/>
      <c r="HG1432" s="70"/>
      <c r="HH1432" s="70"/>
      <c r="HI1432" s="70"/>
      <c r="HJ1432" s="70"/>
      <c r="HK1432" s="70"/>
      <c r="HL1432" s="70"/>
      <c r="HM1432" s="70"/>
      <c r="HN1432" s="70"/>
      <c r="HO1432" s="70"/>
      <c r="HP1432" s="70"/>
      <c r="HQ1432" s="70"/>
      <c r="HR1432" s="70"/>
      <c r="HS1432" s="70"/>
      <c r="HT1432" s="70"/>
      <c r="HU1432" s="70"/>
      <c r="HV1432" s="70"/>
      <c r="HW1432" s="70"/>
      <c r="HX1432" s="70"/>
      <c r="HY1432" s="70"/>
      <c r="HZ1432" s="70"/>
      <c r="IA1432" s="70"/>
      <c r="IB1432" s="70"/>
      <c r="IC1432" s="70"/>
      <c r="ID1432" s="70"/>
      <c r="IE1432" s="70"/>
      <c r="IF1432" s="70"/>
      <c r="IG1432" s="70"/>
      <c r="IH1432" s="70"/>
      <c r="II1432" s="70"/>
      <c r="IJ1432" s="70"/>
      <c r="IK1432" s="70"/>
      <c r="IL1432" s="70"/>
      <c r="IM1432" s="70"/>
      <c r="IN1432" s="70"/>
      <c r="IO1432" s="70"/>
      <c r="IP1432" s="70"/>
      <c r="IQ1432" s="70"/>
      <c r="IR1432" s="70"/>
      <c r="IS1432" s="70"/>
      <c r="IT1432" s="70"/>
      <c r="IU1432" s="70"/>
      <c r="IV1432" s="70"/>
      <c r="IW1432" s="70"/>
      <c r="IX1432" s="70"/>
      <c r="IY1432" s="70"/>
      <c r="IZ1432" s="70"/>
      <c r="JA1432" s="70"/>
      <c r="JB1432" s="70"/>
      <c r="JC1432" s="70"/>
      <c r="JD1432" s="70"/>
      <c r="JE1432" s="70"/>
      <c r="JF1432" s="70"/>
      <c r="JG1432" s="70"/>
      <c r="JH1432" s="70"/>
      <c r="JI1432" s="70"/>
      <c r="JJ1432" s="70"/>
      <c r="JK1432" s="70"/>
      <c r="JL1432" s="70"/>
      <c r="JM1432" s="70"/>
      <c r="JN1432" s="70"/>
      <c r="JO1432" s="70"/>
      <c r="JP1432" s="70"/>
      <c r="JQ1432" s="70"/>
      <c r="JR1432" s="70"/>
      <c r="JS1432" s="70"/>
      <c r="JT1432" s="70"/>
      <c r="JU1432" s="70"/>
      <c r="JV1432" s="70"/>
      <c r="JW1432" s="70"/>
      <c r="JX1432" s="70"/>
      <c r="JY1432" s="70"/>
      <c r="JZ1432" s="70"/>
      <c r="KA1432" s="70"/>
      <c r="KB1432" s="70"/>
      <c r="KC1432" s="70"/>
      <c r="KD1432" s="70"/>
      <c r="KE1432" s="70"/>
      <c r="KF1432" s="70"/>
      <c r="KG1432" s="70"/>
      <c r="KH1432" s="70"/>
      <c r="KI1432" s="70"/>
      <c r="KJ1432" s="70"/>
      <c r="KK1432" s="70"/>
      <c r="KL1432" s="70"/>
      <c r="KM1432" s="70"/>
      <c r="KN1432" s="70"/>
      <c r="KO1432" s="70"/>
      <c r="KP1432" s="70"/>
      <c r="KQ1432" s="70"/>
      <c r="KR1432" s="70"/>
      <c r="KS1432" s="70"/>
      <c r="KT1432" s="70"/>
      <c r="KU1432" s="70"/>
      <c r="KV1432" s="70"/>
      <c r="KW1432" s="70"/>
      <c r="KX1432" s="70"/>
      <c r="KY1432" s="70"/>
      <c r="KZ1432" s="70"/>
      <c r="LA1432" s="70"/>
      <c r="LB1432" s="70"/>
      <c r="LC1432" s="70"/>
      <c r="LD1432" s="70"/>
      <c r="LE1432" s="70"/>
      <c r="LF1432" s="70"/>
      <c r="LG1432" s="70"/>
      <c r="LH1432" s="70"/>
      <c r="LI1432" s="70"/>
      <c r="LJ1432" s="70"/>
      <c r="LK1432" s="70"/>
      <c r="LL1432" s="70"/>
      <c r="LM1432" s="70"/>
      <c r="LN1432" s="70"/>
      <c r="LO1432" s="70"/>
      <c r="LP1432" s="70"/>
      <c r="LQ1432" s="70"/>
      <c r="LR1432" s="70"/>
      <c r="LS1432" s="70"/>
      <c r="LT1432" s="70"/>
      <c r="LU1432" s="70"/>
      <c r="LV1432" s="70"/>
      <c r="LW1432" s="70"/>
      <c r="LX1432" s="70"/>
      <c r="LY1432" s="70"/>
      <c r="LZ1432" s="70"/>
      <c r="MA1432" s="70"/>
      <c r="MB1432" s="70"/>
      <c r="MC1432" s="70"/>
      <c r="MD1432" s="70"/>
      <c r="ME1432" s="70"/>
      <c r="MF1432" s="70"/>
      <c r="MG1432" s="70"/>
      <c r="MH1432" s="70"/>
      <c r="MI1432" s="70"/>
      <c r="MJ1432" s="70"/>
      <c r="MK1432" s="70"/>
      <c r="ML1432" s="70"/>
      <c r="MM1432" s="70"/>
      <c r="MN1432" s="70"/>
      <c r="MO1432" s="70"/>
      <c r="MP1432" s="70"/>
      <c r="MQ1432" s="70"/>
      <c r="MR1432" s="70"/>
      <c r="MS1432" s="70"/>
      <c r="MT1432" s="70"/>
      <c r="MU1432" s="70"/>
      <c r="MV1432" s="70"/>
      <c r="MW1432" s="70"/>
      <c r="MX1432" s="70"/>
      <c r="MY1432" s="70"/>
      <c r="MZ1432" s="70"/>
      <c r="NA1432" s="70"/>
      <c r="NB1432" s="70"/>
      <c r="NC1432" s="70"/>
      <c r="ND1432" s="70"/>
      <c r="NE1432" s="70"/>
      <c r="NF1432" s="70"/>
      <c r="NG1432" s="70"/>
      <c r="NH1432" s="70"/>
      <c r="NI1432" s="70"/>
      <c r="NJ1432" s="70"/>
      <c r="NK1432" s="70"/>
      <c r="NL1432" s="70"/>
      <c r="NM1432" s="70"/>
      <c r="NN1432" s="70"/>
      <c r="NO1432" s="70"/>
      <c r="NP1432" s="70"/>
      <c r="NQ1432" s="70"/>
      <c r="NR1432" s="70"/>
      <c r="NS1432" s="70"/>
      <c r="NT1432" s="70"/>
      <c r="NU1432" s="70"/>
      <c r="NV1432" s="70"/>
      <c r="NW1432" s="70"/>
      <c r="NX1432" s="70"/>
      <c r="NY1432" s="70"/>
      <c r="NZ1432" s="70"/>
      <c r="OA1432" s="70"/>
      <c r="OB1432" s="70"/>
      <c r="OC1432" s="70"/>
      <c r="OD1432" s="70"/>
      <c r="OE1432" s="70"/>
      <c r="OF1432" s="70"/>
      <c r="OG1432" s="70"/>
      <c r="OH1432" s="70"/>
      <c r="OI1432" s="70"/>
      <c r="OJ1432" s="70"/>
      <c r="OK1432" s="70"/>
      <c r="OL1432" s="70"/>
      <c r="OM1432" s="70"/>
      <c r="ON1432" s="70"/>
      <c r="OO1432" s="70"/>
      <c r="OP1432" s="70"/>
      <c r="OQ1432" s="70"/>
      <c r="OR1432" s="70"/>
      <c r="OS1432" s="70"/>
      <c r="OT1432" s="70"/>
      <c r="OU1432" s="70"/>
      <c r="OV1432" s="70"/>
      <c r="OW1432" s="70"/>
      <c r="OX1432" s="70"/>
      <c r="OY1432" s="70"/>
      <c r="OZ1432" s="70"/>
      <c r="PA1432" s="70"/>
      <c r="PB1432" s="70"/>
      <c r="PC1432" s="70"/>
      <c r="PD1432" s="70"/>
      <c r="PE1432" s="70"/>
      <c r="PF1432" s="70"/>
      <c r="PG1432" s="70"/>
      <c r="PH1432" s="70"/>
      <c r="PI1432" s="70"/>
      <c r="PJ1432" s="70"/>
      <c r="PK1432" s="70"/>
      <c r="PL1432" s="70"/>
      <c r="PM1432" s="70"/>
      <c r="PN1432" s="70"/>
      <c r="PO1432" s="70"/>
      <c r="PP1432" s="70"/>
      <c r="PQ1432" s="70"/>
      <c r="PR1432" s="70"/>
      <c r="PS1432" s="70"/>
      <c r="PT1432" s="70"/>
      <c r="PU1432" s="70"/>
      <c r="PV1432" s="70"/>
      <c r="PW1432" s="70"/>
      <c r="PX1432" s="70"/>
      <c r="PY1432" s="70"/>
      <c r="PZ1432" s="70"/>
      <c r="QA1432" s="70"/>
      <c r="QB1432" s="70"/>
      <c r="QC1432" s="70"/>
      <c r="QD1432" s="70"/>
      <c r="QE1432" s="70"/>
      <c r="QF1432" s="70"/>
      <c r="QG1432" s="70"/>
      <c r="QH1432" s="70"/>
      <c r="QI1432" s="70"/>
      <c r="QJ1432" s="70"/>
      <c r="QK1432" s="70"/>
      <c r="QL1432" s="70"/>
      <c r="QM1432" s="70"/>
      <c r="QN1432" s="70"/>
      <c r="QO1432" s="70"/>
      <c r="QP1432" s="70"/>
      <c r="QQ1432" s="70"/>
      <c r="QR1432" s="70"/>
      <c r="QS1432" s="70"/>
      <c r="QT1432" s="70"/>
      <c r="QU1432" s="70"/>
      <c r="QV1432" s="70"/>
      <c r="QW1432" s="70"/>
      <c r="QX1432" s="70"/>
      <c r="QY1432" s="70"/>
      <c r="QZ1432" s="70"/>
      <c r="RA1432" s="70"/>
      <c r="RB1432" s="70"/>
      <c r="RC1432" s="70"/>
      <c r="RD1432" s="70"/>
      <c r="RE1432" s="70"/>
      <c r="RF1432" s="70"/>
      <c r="RG1432" s="70"/>
      <c r="RH1432" s="70"/>
      <c r="RI1432" s="70"/>
      <c r="RJ1432" s="70"/>
      <c r="RK1432" s="70"/>
      <c r="RL1432" s="70"/>
      <c r="RM1432" s="70"/>
      <c r="RN1432" s="70"/>
      <c r="RO1432" s="70"/>
      <c r="RP1432" s="70"/>
      <c r="RQ1432" s="70"/>
      <c r="RR1432" s="70"/>
      <c r="RS1432" s="70"/>
      <c r="RT1432" s="70"/>
      <c r="RU1432" s="70"/>
      <c r="RV1432" s="70"/>
      <c r="RW1432" s="70"/>
      <c r="RX1432" s="70"/>
      <c r="RY1432" s="70"/>
      <c r="RZ1432" s="70"/>
      <c r="SA1432" s="70"/>
      <c r="SB1432" s="70"/>
      <c r="SC1432" s="70"/>
      <c r="SD1432" s="70"/>
      <c r="SE1432" s="70"/>
      <c r="SF1432" s="70"/>
      <c r="SG1432" s="70"/>
      <c r="SH1432" s="70"/>
      <c r="SI1432" s="70"/>
      <c r="SJ1432" s="70"/>
      <c r="SK1432" s="70"/>
      <c r="SL1432" s="70"/>
      <c r="SM1432" s="70"/>
      <c r="SN1432" s="70"/>
      <c r="SO1432" s="70"/>
      <c r="SP1432" s="70"/>
      <c r="SQ1432" s="70"/>
      <c r="SR1432" s="70"/>
      <c r="SS1432" s="70"/>
      <c r="ST1432" s="70"/>
      <c r="SU1432" s="70"/>
      <c r="SV1432" s="70"/>
      <c r="SW1432" s="70"/>
      <c r="SX1432" s="70"/>
      <c r="SY1432" s="70"/>
      <c r="SZ1432" s="70"/>
    </row>
    <row r="1433" spans="1:520" ht="16.5" customHeight="1" x14ac:dyDescent="0.2">
      <c r="A1433" s="20">
        <v>825</v>
      </c>
      <c r="B1433" s="20" t="s">
        <v>62</v>
      </c>
      <c r="C1433" s="20" t="s">
        <v>915</v>
      </c>
      <c r="D1433" s="20" t="s">
        <v>38</v>
      </c>
      <c r="E1433" s="20" t="s">
        <v>1340</v>
      </c>
      <c r="F1433" s="22" t="s">
        <v>939</v>
      </c>
      <c r="G1433" s="20" t="s">
        <v>25</v>
      </c>
      <c r="H1433" s="20" t="s">
        <v>26</v>
      </c>
      <c r="I1433" s="20" t="s">
        <v>81</v>
      </c>
      <c r="J1433" s="22" t="s">
        <v>915</v>
      </c>
      <c r="K1433" s="20"/>
      <c r="L1433" s="20"/>
      <c r="M1433" s="20"/>
      <c r="N1433" s="20"/>
      <c r="O1433" s="23"/>
      <c r="P1433" s="23">
        <v>1448700</v>
      </c>
      <c r="Q1433" s="24">
        <v>1</v>
      </c>
      <c r="R1433" s="25">
        <v>45689</v>
      </c>
      <c r="S1433" s="20" t="s">
        <v>83</v>
      </c>
      <c r="T1433" s="26">
        <f t="shared" si="24"/>
        <v>1448700</v>
      </c>
      <c r="U1433" s="27" t="s">
        <v>100</v>
      </c>
      <c r="V1433" s="27" t="s">
        <v>100</v>
      </c>
      <c r="W1433" s="70"/>
      <c r="X1433" s="70"/>
      <c r="Y1433" s="70"/>
      <c r="Z1433" s="70"/>
      <c r="AA1433" s="70"/>
      <c r="AB1433" s="70"/>
      <c r="AC1433" s="70"/>
      <c r="AD1433" s="70"/>
      <c r="AE1433" s="70"/>
      <c r="AF1433" s="70"/>
      <c r="AG1433" s="70"/>
      <c r="AH1433" s="70"/>
      <c r="AI1433" s="70"/>
      <c r="AJ1433" s="70"/>
      <c r="AK1433" s="70"/>
      <c r="AL1433" s="70"/>
      <c r="AM1433" s="70"/>
      <c r="AN1433" s="70"/>
      <c r="AO1433" s="70"/>
      <c r="AP1433" s="70"/>
      <c r="AQ1433" s="70"/>
      <c r="AR1433" s="70"/>
      <c r="AS1433" s="70"/>
      <c r="AT1433" s="70"/>
      <c r="AU1433" s="70"/>
      <c r="AV1433" s="70"/>
      <c r="AW1433" s="70"/>
      <c r="AX1433" s="70"/>
      <c r="AY1433" s="70"/>
      <c r="AZ1433" s="70"/>
      <c r="BA1433" s="70"/>
      <c r="BB1433" s="70"/>
      <c r="BC1433" s="70"/>
      <c r="BD1433" s="70"/>
      <c r="BE1433" s="70"/>
      <c r="BF1433" s="70"/>
      <c r="BG1433" s="70"/>
      <c r="BH1433" s="70"/>
      <c r="BI1433" s="70"/>
      <c r="BJ1433" s="70"/>
      <c r="BK1433" s="70"/>
      <c r="BL1433" s="70"/>
      <c r="BM1433" s="70"/>
      <c r="BN1433" s="70"/>
      <c r="BO1433" s="70"/>
      <c r="BP1433" s="70"/>
      <c r="BQ1433" s="70"/>
      <c r="BR1433" s="70"/>
      <c r="BS1433" s="70"/>
      <c r="BT1433" s="70"/>
      <c r="BU1433" s="70"/>
      <c r="BV1433" s="70"/>
      <c r="BW1433" s="70"/>
      <c r="BX1433" s="70"/>
      <c r="BY1433" s="70"/>
      <c r="BZ1433" s="70"/>
      <c r="CA1433" s="70"/>
      <c r="CB1433" s="70"/>
      <c r="CC1433" s="70"/>
      <c r="CD1433" s="70"/>
      <c r="CE1433" s="70"/>
      <c r="CF1433" s="70"/>
      <c r="CG1433" s="70"/>
      <c r="CH1433" s="70"/>
      <c r="CI1433" s="70"/>
      <c r="CJ1433" s="70"/>
      <c r="CK1433" s="70"/>
      <c r="CL1433" s="70"/>
      <c r="CM1433" s="70"/>
      <c r="CN1433" s="70"/>
      <c r="CO1433" s="70"/>
      <c r="CP1433" s="70"/>
      <c r="CQ1433" s="70"/>
      <c r="CR1433" s="70"/>
      <c r="CS1433" s="70"/>
      <c r="CT1433" s="70"/>
      <c r="CU1433" s="70"/>
      <c r="CV1433" s="70"/>
      <c r="CW1433" s="70"/>
      <c r="CX1433" s="70"/>
      <c r="CY1433" s="70"/>
      <c r="CZ1433" s="70"/>
      <c r="DA1433" s="70"/>
      <c r="DB1433" s="70"/>
      <c r="DC1433" s="70"/>
      <c r="DD1433" s="70"/>
      <c r="DE1433" s="70"/>
      <c r="DF1433" s="70"/>
      <c r="DG1433" s="70"/>
      <c r="DH1433" s="70"/>
      <c r="DI1433" s="70"/>
      <c r="DJ1433" s="70"/>
      <c r="DK1433" s="70"/>
      <c r="DL1433" s="70"/>
      <c r="DM1433" s="70"/>
      <c r="DN1433" s="70"/>
      <c r="DO1433" s="70"/>
      <c r="DP1433" s="70"/>
      <c r="DQ1433" s="70"/>
      <c r="DR1433" s="70"/>
      <c r="DS1433" s="70"/>
      <c r="DT1433" s="70"/>
      <c r="DU1433" s="70"/>
      <c r="DV1433" s="70"/>
      <c r="DW1433" s="70"/>
      <c r="DX1433" s="70"/>
      <c r="DY1433" s="70"/>
      <c r="DZ1433" s="70"/>
      <c r="EA1433" s="70"/>
      <c r="EB1433" s="70"/>
      <c r="EC1433" s="70"/>
      <c r="ED1433" s="70"/>
      <c r="EE1433" s="70"/>
      <c r="EF1433" s="70"/>
      <c r="EG1433" s="70"/>
      <c r="EH1433" s="70"/>
      <c r="EI1433" s="70"/>
      <c r="EJ1433" s="70"/>
      <c r="EK1433" s="70"/>
      <c r="EL1433" s="70"/>
      <c r="EM1433" s="70"/>
      <c r="EN1433" s="70"/>
      <c r="EO1433" s="70"/>
      <c r="EP1433" s="70"/>
      <c r="EQ1433" s="70"/>
      <c r="ER1433" s="70"/>
      <c r="ES1433" s="70"/>
      <c r="ET1433" s="70"/>
      <c r="EU1433" s="70"/>
      <c r="EV1433" s="70"/>
      <c r="EW1433" s="70"/>
      <c r="EX1433" s="70"/>
      <c r="EY1433" s="70"/>
      <c r="EZ1433" s="70"/>
      <c r="FA1433" s="70"/>
      <c r="FB1433" s="70"/>
      <c r="FC1433" s="70"/>
      <c r="FD1433" s="70"/>
      <c r="FE1433" s="70"/>
      <c r="FF1433" s="70"/>
      <c r="FG1433" s="70"/>
      <c r="FH1433" s="70"/>
      <c r="FI1433" s="70"/>
      <c r="FJ1433" s="70"/>
      <c r="FK1433" s="70"/>
      <c r="FL1433" s="70"/>
      <c r="FM1433" s="70"/>
      <c r="FN1433" s="70"/>
      <c r="FO1433" s="70"/>
      <c r="FP1433" s="70"/>
      <c r="FQ1433" s="70"/>
      <c r="FR1433" s="70"/>
      <c r="FS1433" s="70"/>
      <c r="FT1433" s="70"/>
      <c r="FU1433" s="70"/>
      <c r="FV1433" s="70"/>
      <c r="FW1433" s="70"/>
      <c r="FX1433" s="70"/>
      <c r="FY1433" s="70"/>
      <c r="FZ1433" s="70"/>
      <c r="GA1433" s="70"/>
      <c r="GB1433" s="70"/>
      <c r="GC1433" s="70"/>
      <c r="GD1433" s="70"/>
      <c r="GE1433" s="70"/>
      <c r="GF1433" s="70"/>
      <c r="GG1433" s="70"/>
      <c r="GH1433" s="70"/>
      <c r="GI1433" s="70"/>
      <c r="GJ1433" s="70"/>
      <c r="GK1433" s="70"/>
      <c r="GL1433" s="70"/>
      <c r="GM1433" s="70"/>
      <c r="GN1433" s="70"/>
      <c r="GO1433" s="70"/>
      <c r="GP1433" s="70"/>
      <c r="GQ1433" s="70"/>
      <c r="GR1433" s="70"/>
      <c r="GS1433" s="70"/>
      <c r="GT1433" s="70"/>
      <c r="GU1433" s="70"/>
      <c r="GV1433" s="70"/>
      <c r="GW1433" s="70"/>
      <c r="GX1433" s="70"/>
      <c r="GY1433" s="70"/>
      <c r="GZ1433" s="70"/>
      <c r="HA1433" s="70"/>
      <c r="HB1433" s="70"/>
      <c r="HC1433" s="70"/>
      <c r="HD1433" s="70"/>
      <c r="HE1433" s="70"/>
      <c r="HF1433" s="70"/>
      <c r="HG1433" s="70"/>
      <c r="HH1433" s="70"/>
      <c r="HI1433" s="70"/>
      <c r="HJ1433" s="70"/>
      <c r="HK1433" s="70"/>
      <c r="HL1433" s="70"/>
      <c r="HM1433" s="70"/>
      <c r="HN1433" s="70"/>
      <c r="HO1433" s="70"/>
      <c r="HP1433" s="70"/>
      <c r="HQ1433" s="70"/>
      <c r="HR1433" s="70"/>
      <c r="HS1433" s="70"/>
      <c r="HT1433" s="70"/>
      <c r="HU1433" s="70"/>
      <c r="HV1433" s="70"/>
      <c r="HW1433" s="70"/>
      <c r="HX1433" s="70"/>
      <c r="HY1433" s="70"/>
      <c r="HZ1433" s="70"/>
      <c r="IA1433" s="70"/>
      <c r="IB1433" s="70"/>
      <c r="IC1433" s="70"/>
      <c r="ID1433" s="70"/>
      <c r="IE1433" s="70"/>
      <c r="IF1433" s="70"/>
      <c r="IG1433" s="70"/>
      <c r="IH1433" s="70"/>
      <c r="II1433" s="70"/>
      <c r="IJ1433" s="70"/>
      <c r="IK1433" s="70"/>
      <c r="IL1433" s="70"/>
      <c r="IM1433" s="70"/>
      <c r="IN1433" s="70"/>
      <c r="IO1433" s="70"/>
      <c r="IP1433" s="70"/>
      <c r="IQ1433" s="70"/>
      <c r="IR1433" s="70"/>
      <c r="IS1433" s="70"/>
      <c r="IT1433" s="70"/>
      <c r="IU1433" s="70"/>
      <c r="IV1433" s="70"/>
      <c r="IW1433" s="70"/>
      <c r="IX1433" s="70"/>
      <c r="IY1433" s="70"/>
      <c r="IZ1433" s="70"/>
      <c r="JA1433" s="70"/>
      <c r="JB1433" s="70"/>
      <c r="JC1433" s="70"/>
      <c r="JD1433" s="70"/>
      <c r="JE1433" s="70"/>
      <c r="JF1433" s="70"/>
      <c r="JG1433" s="70"/>
      <c r="JH1433" s="70"/>
      <c r="JI1433" s="70"/>
      <c r="JJ1433" s="70"/>
      <c r="JK1433" s="70"/>
      <c r="JL1433" s="70"/>
      <c r="JM1433" s="70"/>
      <c r="JN1433" s="70"/>
      <c r="JO1433" s="70"/>
      <c r="JP1433" s="70"/>
      <c r="JQ1433" s="70"/>
      <c r="JR1433" s="70"/>
      <c r="JS1433" s="70"/>
      <c r="JT1433" s="70"/>
      <c r="JU1433" s="70"/>
      <c r="JV1433" s="70"/>
      <c r="JW1433" s="70"/>
      <c r="JX1433" s="70"/>
      <c r="JY1433" s="70"/>
      <c r="JZ1433" s="70"/>
      <c r="KA1433" s="70"/>
      <c r="KB1433" s="70"/>
      <c r="KC1433" s="70"/>
      <c r="KD1433" s="70"/>
      <c r="KE1433" s="70"/>
      <c r="KF1433" s="70"/>
      <c r="KG1433" s="70"/>
      <c r="KH1433" s="70"/>
      <c r="KI1433" s="70"/>
      <c r="KJ1433" s="70"/>
      <c r="KK1433" s="70"/>
      <c r="KL1433" s="70"/>
      <c r="KM1433" s="70"/>
      <c r="KN1433" s="70"/>
      <c r="KO1433" s="70"/>
      <c r="KP1433" s="70"/>
      <c r="KQ1433" s="70"/>
      <c r="KR1433" s="70"/>
      <c r="KS1433" s="70"/>
      <c r="KT1433" s="70"/>
      <c r="KU1433" s="70"/>
      <c r="KV1433" s="70"/>
      <c r="KW1433" s="70"/>
      <c r="KX1433" s="70"/>
      <c r="KY1433" s="70"/>
      <c r="KZ1433" s="70"/>
      <c r="LA1433" s="70"/>
      <c r="LB1433" s="70"/>
      <c r="LC1433" s="70"/>
      <c r="LD1433" s="70"/>
      <c r="LE1433" s="70"/>
      <c r="LF1433" s="70"/>
      <c r="LG1433" s="70"/>
      <c r="LH1433" s="70"/>
      <c r="LI1433" s="70"/>
      <c r="LJ1433" s="70"/>
      <c r="LK1433" s="70"/>
      <c r="LL1433" s="70"/>
      <c r="LM1433" s="70"/>
      <c r="LN1433" s="70"/>
      <c r="LO1433" s="70"/>
      <c r="LP1433" s="70"/>
      <c r="LQ1433" s="70"/>
      <c r="LR1433" s="70"/>
      <c r="LS1433" s="70"/>
      <c r="LT1433" s="70"/>
      <c r="LU1433" s="70"/>
      <c r="LV1433" s="70"/>
      <c r="LW1433" s="70"/>
      <c r="LX1433" s="70"/>
      <c r="LY1433" s="70"/>
      <c r="LZ1433" s="70"/>
      <c r="MA1433" s="70"/>
      <c r="MB1433" s="70"/>
      <c r="MC1433" s="70"/>
      <c r="MD1433" s="70"/>
      <c r="ME1433" s="70"/>
      <c r="MF1433" s="70"/>
      <c r="MG1433" s="70"/>
      <c r="MH1433" s="70"/>
      <c r="MI1433" s="70"/>
      <c r="MJ1433" s="70"/>
      <c r="MK1433" s="70"/>
      <c r="ML1433" s="70"/>
      <c r="MM1433" s="70"/>
      <c r="MN1433" s="70"/>
      <c r="MO1433" s="70"/>
      <c r="MP1433" s="70"/>
      <c r="MQ1433" s="70"/>
      <c r="MR1433" s="70"/>
      <c r="MS1433" s="70"/>
      <c r="MT1433" s="70"/>
      <c r="MU1433" s="70"/>
      <c r="MV1433" s="70"/>
      <c r="MW1433" s="70"/>
      <c r="MX1433" s="70"/>
      <c r="MY1433" s="70"/>
      <c r="MZ1433" s="70"/>
      <c r="NA1433" s="70"/>
      <c r="NB1433" s="70"/>
      <c r="NC1433" s="70"/>
      <c r="ND1433" s="70"/>
      <c r="NE1433" s="70"/>
      <c r="NF1433" s="70"/>
      <c r="NG1433" s="70"/>
      <c r="NH1433" s="70"/>
      <c r="NI1433" s="70"/>
      <c r="NJ1433" s="70"/>
      <c r="NK1433" s="70"/>
      <c r="NL1433" s="70"/>
      <c r="NM1433" s="70"/>
      <c r="NN1433" s="70"/>
      <c r="NO1433" s="70"/>
      <c r="NP1433" s="70"/>
      <c r="NQ1433" s="70"/>
      <c r="NR1433" s="70"/>
      <c r="NS1433" s="70"/>
      <c r="NT1433" s="70"/>
      <c r="NU1433" s="70"/>
      <c r="NV1433" s="70"/>
      <c r="NW1433" s="70"/>
      <c r="NX1433" s="70"/>
      <c r="NY1433" s="70"/>
      <c r="NZ1433" s="70"/>
      <c r="OA1433" s="70"/>
      <c r="OB1433" s="70"/>
      <c r="OC1433" s="70"/>
      <c r="OD1433" s="70"/>
      <c r="OE1433" s="70"/>
      <c r="OF1433" s="70"/>
      <c r="OG1433" s="70"/>
      <c r="OH1433" s="70"/>
      <c r="OI1433" s="70"/>
      <c r="OJ1433" s="70"/>
      <c r="OK1433" s="70"/>
      <c r="OL1433" s="70"/>
      <c r="OM1433" s="70"/>
      <c r="ON1433" s="70"/>
      <c r="OO1433" s="70"/>
      <c r="OP1433" s="70"/>
      <c r="OQ1433" s="70"/>
      <c r="OR1433" s="70"/>
      <c r="OS1433" s="70"/>
      <c r="OT1433" s="70"/>
      <c r="OU1433" s="70"/>
      <c r="OV1433" s="70"/>
      <c r="OW1433" s="70"/>
      <c r="OX1433" s="70"/>
      <c r="OY1433" s="70"/>
      <c r="OZ1433" s="70"/>
      <c r="PA1433" s="70"/>
      <c r="PB1433" s="70"/>
      <c r="PC1433" s="70"/>
      <c r="PD1433" s="70"/>
      <c r="PE1433" s="70"/>
      <c r="PF1433" s="70"/>
      <c r="PG1433" s="70"/>
      <c r="PH1433" s="70"/>
      <c r="PI1433" s="70"/>
      <c r="PJ1433" s="70"/>
      <c r="PK1433" s="70"/>
      <c r="PL1433" s="70"/>
      <c r="PM1433" s="70"/>
      <c r="PN1433" s="70"/>
      <c r="PO1433" s="70"/>
      <c r="PP1433" s="70"/>
      <c r="PQ1433" s="70"/>
      <c r="PR1433" s="70"/>
      <c r="PS1433" s="70"/>
      <c r="PT1433" s="70"/>
      <c r="PU1433" s="70"/>
      <c r="PV1433" s="70"/>
      <c r="PW1433" s="70"/>
      <c r="PX1433" s="70"/>
      <c r="PY1433" s="70"/>
      <c r="PZ1433" s="70"/>
      <c r="QA1433" s="70"/>
      <c r="QB1433" s="70"/>
      <c r="QC1433" s="70"/>
      <c r="QD1433" s="70"/>
      <c r="QE1433" s="70"/>
      <c r="QF1433" s="70"/>
      <c r="QG1433" s="70"/>
      <c r="QH1433" s="70"/>
      <c r="QI1433" s="70"/>
      <c r="QJ1433" s="70"/>
      <c r="QK1433" s="70"/>
      <c r="QL1433" s="70"/>
      <c r="QM1433" s="70"/>
      <c r="QN1433" s="70"/>
      <c r="QO1433" s="70"/>
      <c r="QP1433" s="70"/>
      <c r="QQ1433" s="70"/>
      <c r="QR1433" s="70"/>
      <c r="QS1433" s="70"/>
      <c r="QT1433" s="70"/>
      <c r="QU1433" s="70"/>
      <c r="QV1433" s="70"/>
      <c r="QW1433" s="70"/>
      <c r="QX1433" s="70"/>
      <c r="QY1433" s="70"/>
      <c r="QZ1433" s="70"/>
      <c r="RA1433" s="70"/>
      <c r="RB1433" s="70"/>
      <c r="RC1433" s="70"/>
      <c r="RD1433" s="70"/>
      <c r="RE1433" s="70"/>
      <c r="RF1433" s="70"/>
      <c r="RG1433" s="70"/>
      <c r="RH1433" s="70"/>
      <c r="RI1433" s="70"/>
      <c r="RJ1433" s="70"/>
      <c r="RK1433" s="70"/>
      <c r="RL1433" s="70"/>
      <c r="RM1433" s="70"/>
      <c r="RN1433" s="70"/>
      <c r="RO1433" s="70"/>
      <c r="RP1433" s="70"/>
      <c r="RQ1433" s="70"/>
      <c r="RR1433" s="70"/>
      <c r="RS1433" s="70"/>
      <c r="RT1433" s="70"/>
      <c r="RU1433" s="70"/>
      <c r="RV1433" s="70"/>
      <c r="RW1433" s="70"/>
      <c r="RX1433" s="70"/>
      <c r="RY1433" s="70"/>
      <c r="RZ1433" s="70"/>
      <c r="SA1433" s="70"/>
      <c r="SB1433" s="70"/>
      <c r="SC1433" s="70"/>
      <c r="SD1433" s="70"/>
      <c r="SE1433" s="70"/>
      <c r="SF1433" s="70"/>
      <c r="SG1433" s="70"/>
      <c r="SH1433" s="70"/>
      <c r="SI1433" s="70"/>
      <c r="SJ1433" s="70"/>
      <c r="SK1433" s="70"/>
      <c r="SL1433" s="70"/>
      <c r="SM1433" s="70"/>
      <c r="SN1433" s="70"/>
      <c r="SO1433" s="70"/>
      <c r="SP1433" s="70"/>
      <c r="SQ1433" s="70"/>
      <c r="SR1433" s="70"/>
      <c r="SS1433" s="70"/>
      <c r="ST1433" s="70"/>
      <c r="SU1433" s="70"/>
      <c r="SV1433" s="70"/>
      <c r="SW1433" s="70"/>
      <c r="SX1433" s="70"/>
      <c r="SY1433" s="70"/>
      <c r="SZ1433" s="70"/>
    </row>
    <row r="1434" spans="1:520" ht="16.5" customHeight="1" x14ac:dyDescent="0.2">
      <c r="A1434" s="20">
        <v>826</v>
      </c>
      <c r="B1434" s="20" t="s">
        <v>62</v>
      </c>
      <c r="C1434" s="20" t="s">
        <v>915</v>
      </c>
      <c r="D1434" s="20" t="s">
        <v>38</v>
      </c>
      <c r="E1434" s="20" t="s">
        <v>1340</v>
      </c>
      <c r="F1434" s="22" t="s">
        <v>939</v>
      </c>
      <c r="G1434" s="20" t="s">
        <v>25</v>
      </c>
      <c r="H1434" s="20" t="s">
        <v>26</v>
      </c>
      <c r="I1434" s="20" t="s">
        <v>81</v>
      </c>
      <c r="J1434" s="22" t="s">
        <v>915</v>
      </c>
      <c r="K1434" s="20"/>
      <c r="L1434" s="20"/>
      <c r="M1434" s="20"/>
      <c r="N1434" s="20"/>
      <c r="O1434" s="23"/>
      <c r="P1434" s="23">
        <v>1448700</v>
      </c>
      <c r="Q1434" s="24">
        <v>1</v>
      </c>
      <c r="R1434" s="25">
        <v>45717</v>
      </c>
      <c r="S1434" s="20" t="s">
        <v>83</v>
      </c>
      <c r="T1434" s="26">
        <f t="shared" si="24"/>
        <v>1448700</v>
      </c>
      <c r="U1434" s="27" t="s">
        <v>100</v>
      </c>
      <c r="V1434" s="27" t="s">
        <v>100</v>
      </c>
      <c r="W1434" s="70"/>
      <c r="X1434" s="70"/>
      <c r="Y1434" s="70"/>
      <c r="Z1434" s="70"/>
      <c r="AA1434" s="70"/>
      <c r="AB1434" s="70"/>
      <c r="AC1434" s="70"/>
      <c r="AD1434" s="70"/>
      <c r="AE1434" s="70"/>
      <c r="AF1434" s="70"/>
      <c r="AG1434" s="70"/>
      <c r="AH1434" s="70"/>
      <c r="AI1434" s="70"/>
      <c r="AJ1434" s="70"/>
      <c r="AK1434" s="70"/>
      <c r="AL1434" s="70"/>
      <c r="AM1434" s="70"/>
      <c r="AN1434" s="70"/>
      <c r="AO1434" s="70"/>
      <c r="AP1434" s="70"/>
      <c r="AQ1434" s="70"/>
      <c r="AR1434" s="70"/>
      <c r="AS1434" s="70"/>
      <c r="AT1434" s="70"/>
      <c r="AU1434" s="70"/>
      <c r="AV1434" s="70"/>
      <c r="AW1434" s="70"/>
      <c r="AX1434" s="70"/>
      <c r="AY1434" s="70"/>
      <c r="AZ1434" s="70"/>
      <c r="BA1434" s="70"/>
      <c r="BB1434" s="70"/>
      <c r="BC1434" s="70"/>
      <c r="BD1434" s="70"/>
      <c r="BE1434" s="70"/>
      <c r="BF1434" s="70"/>
      <c r="BG1434" s="70"/>
      <c r="BH1434" s="70"/>
      <c r="BI1434" s="70"/>
      <c r="BJ1434" s="70"/>
      <c r="BK1434" s="70"/>
      <c r="BL1434" s="70"/>
      <c r="BM1434" s="70"/>
      <c r="BN1434" s="70"/>
      <c r="BO1434" s="70"/>
      <c r="BP1434" s="70"/>
      <c r="BQ1434" s="70"/>
      <c r="BR1434" s="70"/>
      <c r="BS1434" s="70"/>
      <c r="BT1434" s="70"/>
      <c r="BU1434" s="70"/>
      <c r="BV1434" s="70"/>
      <c r="BW1434" s="70"/>
      <c r="BX1434" s="70"/>
      <c r="BY1434" s="70"/>
      <c r="BZ1434" s="70"/>
      <c r="CA1434" s="70"/>
      <c r="CB1434" s="70"/>
      <c r="CC1434" s="70"/>
      <c r="CD1434" s="70"/>
      <c r="CE1434" s="70"/>
      <c r="CF1434" s="70"/>
      <c r="CG1434" s="70"/>
      <c r="CH1434" s="70"/>
      <c r="CI1434" s="70"/>
      <c r="CJ1434" s="70"/>
      <c r="CK1434" s="70"/>
      <c r="CL1434" s="70"/>
      <c r="CM1434" s="70"/>
      <c r="CN1434" s="70"/>
      <c r="CO1434" s="70"/>
      <c r="CP1434" s="70"/>
      <c r="CQ1434" s="70"/>
      <c r="CR1434" s="70"/>
      <c r="CS1434" s="70"/>
      <c r="CT1434" s="70"/>
      <c r="CU1434" s="70"/>
      <c r="CV1434" s="70"/>
      <c r="CW1434" s="70"/>
      <c r="CX1434" s="70"/>
      <c r="CY1434" s="70"/>
      <c r="CZ1434" s="70"/>
      <c r="DA1434" s="70"/>
      <c r="DB1434" s="70"/>
      <c r="DC1434" s="70"/>
      <c r="DD1434" s="70"/>
      <c r="DE1434" s="70"/>
      <c r="DF1434" s="70"/>
      <c r="DG1434" s="70"/>
      <c r="DH1434" s="70"/>
      <c r="DI1434" s="70"/>
      <c r="DJ1434" s="70"/>
      <c r="DK1434" s="70"/>
      <c r="DL1434" s="70"/>
      <c r="DM1434" s="70"/>
      <c r="DN1434" s="70"/>
      <c r="DO1434" s="70"/>
      <c r="DP1434" s="70"/>
      <c r="DQ1434" s="70"/>
      <c r="DR1434" s="70"/>
      <c r="DS1434" s="70"/>
      <c r="DT1434" s="70"/>
      <c r="DU1434" s="70"/>
      <c r="DV1434" s="70"/>
      <c r="DW1434" s="70"/>
      <c r="DX1434" s="70"/>
      <c r="DY1434" s="70"/>
      <c r="DZ1434" s="70"/>
      <c r="EA1434" s="70"/>
      <c r="EB1434" s="70"/>
      <c r="EC1434" s="70"/>
      <c r="ED1434" s="70"/>
      <c r="EE1434" s="70"/>
      <c r="EF1434" s="70"/>
      <c r="EG1434" s="70"/>
      <c r="EH1434" s="70"/>
      <c r="EI1434" s="70"/>
      <c r="EJ1434" s="70"/>
      <c r="EK1434" s="70"/>
      <c r="EL1434" s="70"/>
      <c r="EM1434" s="70"/>
      <c r="EN1434" s="70"/>
      <c r="EO1434" s="70"/>
      <c r="EP1434" s="70"/>
      <c r="EQ1434" s="70"/>
      <c r="ER1434" s="70"/>
      <c r="ES1434" s="70"/>
      <c r="ET1434" s="70"/>
      <c r="EU1434" s="70"/>
      <c r="EV1434" s="70"/>
      <c r="EW1434" s="70"/>
      <c r="EX1434" s="70"/>
      <c r="EY1434" s="70"/>
      <c r="EZ1434" s="70"/>
      <c r="FA1434" s="70"/>
      <c r="FB1434" s="70"/>
      <c r="FC1434" s="70"/>
      <c r="FD1434" s="70"/>
      <c r="FE1434" s="70"/>
      <c r="FF1434" s="70"/>
      <c r="FG1434" s="70"/>
      <c r="FH1434" s="70"/>
      <c r="FI1434" s="70"/>
      <c r="FJ1434" s="70"/>
      <c r="FK1434" s="70"/>
      <c r="FL1434" s="70"/>
      <c r="FM1434" s="70"/>
      <c r="FN1434" s="70"/>
      <c r="FO1434" s="70"/>
      <c r="FP1434" s="70"/>
      <c r="FQ1434" s="70"/>
      <c r="FR1434" s="70"/>
      <c r="FS1434" s="70"/>
      <c r="FT1434" s="70"/>
      <c r="FU1434" s="70"/>
      <c r="FV1434" s="70"/>
      <c r="FW1434" s="70"/>
      <c r="FX1434" s="70"/>
      <c r="FY1434" s="70"/>
      <c r="FZ1434" s="70"/>
      <c r="GA1434" s="70"/>
      <c r="GB1434" s="70"/>
      <c r="GC1434" s="70"/>
      <c r="GD1434" s="70"/>
      <c r="GE1434" s="70"/>
      <c r="GF1434" s="70"/>
      <c r="GG1434" s="70"/>
      <c r="GH1434" s="70"/>
      <c r="GI1434" s="70"/>
      <c r="GJ1434" s="70"/>
      <c r="GK1434" s="70"/>
      <c r="GL1434" s="70"/>
      <c r="GM1434" s="70"/>
      <c r="GN1434" s="70"/>
      <c r="GO1434" s="70"/>
      <c r="GP1434" s="70"/>
      <c r="GQ1434" s="70"/>
      <c r="GR1434" s="70"/>
      <c r="GS1434" s="70"/>
      <c r="GT1434" s="70"/>
      <c r="GU1434" s="70"/>
      <c r="GV1434" s="70"/>
      <c r="GW1434" s="70"/>
      <c r="GX1434" s="70"/>
      <c r="GY1434" s="70"/>
      <c r="GZ1434" s="70"/>
      <c r="HA1434" s="70"/>
      <c r="HB1434" s="70"/>
      <c r="HC1434" s="70"/>
      <c r="HD1434" s="70"/>
      <c r="HE1434" s="70"/>
      <c r="HF1434" s="70"/>
      <c r="HG1434" s="70"/>
      <c r="HH1434" s="70"/>
      <c r="HI1434" s="70"/>
      <c r="HJ1434" s="70"/>
      <c r="HK1434" s="70"/>
      <c r="HL1434" s="70"/>
      <c r="HM1434" s="70"/>
      <c r="HN1434" s="70"/>
      <c r="HO1434" s="70"/>
      <c r="HP1434" s="70"/>
      <c r="HQ1434" s="70"/>
      <c r="HR1434" s="70"/>
      <c r="HS1434" s="70"/>
      <c r="HT1434" s="70"/>
      <c r="HU1434" s="70"/>
      <c r="HV1434" s="70"/>
      <c r="HW1434" s="70"/>
      <c r="HX1434" s="70"/>
      <c r="HY1434" s="70"/>
      <c r="HZ1434" s="70"/>
      <c r="IA1434" s="70"/>
      <c r="IB1434" s="70"/>
      <c r="IC1434" s="70"/>
      <c r="ID1434" s="70"/>
      <c r="IE1434" s="70"/>
      <c r="IF1434" s="70"/>
      <c r="IG1434" s="70"/>
      <c r="IH1434" s="70"/>
      <c r="II1434" s="70"/>
      <c r="IJ1434" s="70"/>
      <c r="IK1434" s="70"/>
      <c r="IL1434" s="70"/>
      <c r="IM1434" s="70"/>
      <c r="IN1434" s="70"/>
      <c r="IO1434" s="70"/>
      <c r="IP1434" s="70"/>
      <c r="IQ1434" s="70"/>
      <c r="IR1434" s="70"/>
      <c r="IS1434" s="70"/>
      <c r="IT1434" s="70"/>
      <c r="IU1434" s="70"/>
      <c r="IV1434" s="70"/>
      <c r="IW1434" s="70"/>
      <c r="IX1434" s="70"/>
      <c r="IY1434" s="70"/>
      <c r="IZ1434" s="70"/>
      <c r="JA1434" s="70"/>
      <c r="JB1434" s="70"/>
      <c r="JC1434" s="70"/>
      <c r="JD1434" s="70"/>
      <c r="JE1434" s="70"/>
      <c r="JF1434" s="70"/>
      <c r="JG1434" s="70"/>
      <c r="JH1434" s="70"/>
      <c r="JI1434" s="70"/>
      <c r="JJ1434" s="70"/>
      <c r="JK1434" s="70"/>
      <c r="JL1434" s="70"/>
      <c r="JM1434" s="70"/>
      <c r="JN1434" s="70"/>
      <c r="JO1434" s="70"/>
      <c r="JP1434" s="70"/>
      <c r="JQ1434" s="70"/>
      <c r="JR1434" s="70"/>
      <c r="JS1434" s="70"/>
      <c r="JT1434" s="70"/>
      <c r="JU1434" s="70"/>
      <c r="JV1434" s="70"/>
      <c r="JW1434" s="70"/>
      <c r="JX1434" s="70"/>
      <c r="JY1434" s="70"/>
      <c r="JZ1434" s="70"/>
      <c r="KA1434" s="70"/>
      <c r="KB1434" s="70"/>
      <c r="KC1434" s="70"/>
      <c r="KD1434" s="70"/>
      <c r="KE1434" s="70"/>
      <c r="KF1434" s="70"/>
      <c r="KG1434" s="70"/>
      <c r="KH1434" s="70"/>
      <c r="KI1434" s="70"/>
      <c r="KJ1434" s="70"/>
      <c r="KK1434" s="70"/>
      <c r="KL1434" s="70"/>
      <c r="KM1434" s="70"/>
      <c r="KN1434" s="70"/>
      <c r="KO1434" s="70"/>
      <c r="KP1434" s="70"/>
      <c r="KQ1434" s="70"/>
      <c r="KR1434" s="70"/>
      <c r="KS1434" s="70"/>
      <c r="KT1434" s="70"/>
      <c r="KU1434" s="70"/>
      <c r="KV1434" s="70"/>
      <c r="KW1434" s="70"/>
      <c r="KX1434" s="70"/>
      <c r="KY1434" s="70"/>
      <c r="KZ1434" s="70"/>
      <c r="LA1434" s="70"/>
      <c r="LB1434" s="70"/>
      <c r="LC1434" s="70"/>
      <c r="LD1434" s="70"/>
      <c r="LE1434" s="70"/>
      <c r="LF1434" s="70"/>
      <c r="LG1434" s="70"/>
      <c r="LH1434" s="70"/>
      <c r="LI1434" s="70"/>
      <c r="LJ1434" s="70"/>
      <c r="LK1434" s="70"/>
      <c r="LL1434" s="70"/>
      <c r="LM1434" s="70"/>
      <c r="LN1434" s="70"/>
      <c r="LO1434" s="70"/>
      <c r="LP1434" s="70"/>
      <c r="LQ1434" s="70"/>
      <c r="LR1434" s="70"/>
      <c r="LS1434" s="70"/>
      <c r="LT1434" s="70"/>
      <c r="LU1434" s="70"/>
      <c r="LV1434" s="70"/>
      <c r="LW1434" s="70"/>
      <c r="LX1434" s="70"/>
      <c r="LY1434" s="70"/>
      <c r="LZ1434" s="70"/>
      <c r="MA1434" s="70"/>
      <c r="MB1434" s="70"/>
      <c r="MC1434" s="70"/>
      <c r="MD1434" s="70"/>
      <c r="ME1434" s="70"/>
      <c r="MF1434" s="70"/>
      <c r="MG1434" s="70"/>
      <c r="MH1434" s="70"/>
      <c r="MI1434" s="70"/>
      <c r="MJ1434" s="70"/>
      <c r="MK1434" s="70"/>
      <c r="ML1434" s="70"/>
      <c r="MM1434" s="70"/>
      <c r="MN1434" s="70"/>
      <c r="MO1434" s="70"/>
      <c r="MP1434" s="70"/>
      <c r="MQ1434" s="70"/>
      <c r="MR1434" s="70"/>
      <c r="MS1434" s="70"/>
      <c r="MT1434" s="70"/>
      <c r="MU1434" s="70"/>
      <c r="MV1434" s="70"/>
      <c r="MW1434" s="70"/>
      <c r="MX1434" s="70"/>
      <c r="MY1434" s="70"/>
      <c r="MZ1434" s="70"/>
      <c r="NA1434" s="70"/>
      <c r="NB1434" s="70"/>
      <c r="NC1434" s="70"/>
      <c r="ND1434" s="70"/>
      <c r="NE1434" s="70"/>
      <c r="NF1434" s="70"/>
      <c r="NG1434" s="70"/>
      <c r="NH1434" s="70"/>
      <c r="NI1434" s="70"/>
      <c r="NJ1434" s="70"/>
      <c r="NK1434" s="70"/>
      <c r="NL1434" s="70"/>
      <c r="NM1434" s="70"/>
      <c r="NN1434" s="70"/>
      <c r="NO1434" s="70"/>
      <c r="NP1434" s="70"/>
      <c r="NQ1434" s="70"/>
      <c r="NR1434" s="70"/>
      <c r="NS1434" s="70"/>
      <c r="NT1434" s="70"/>
      <c r="NU1434" s="70"/>
      <c r="NV1434" s="70"/>
      <c r="NW1434" s="70"/>
      <c r="NX1434" s="70"/>
      <c r="NY1434" s="70"/>
      <c r="NZ1434" s="70"/>
      <c r="OA1434" s="70"/>
      <c r="OB1434" s="70"/>
      <c r="OC1434" s="70"/>
      <c r="OD1434" s="70"/>
      <c r="OE1434" s="70"/>
      <c r="OF1434" s="70"/>
      <c r="OG1434" s="70"/>
      <c r="OH1434" s="70"/>
      <c r="OI1434" s="70"/>
      <c r="OJ1434" s="70"/>
      <c r="OK1434" s="70"/>
      <c r="OL1434" s="70"/>
      <c r="OM1434" s="70"/>
      <c r="ON1434" s="70"/>
      <c r="OO1434" s="70"/>
      <c r="OP1434" s="70"/>
      <c r="OQ1434" s="70"/>
      <c r="OR1434" s="70"/>
      <c r="OS1434" s="70"/>
      <c r="OT1434" s="70"/>
      <c r="OU1434" s="70"/>
      <c r="OV1434" s="70"/>
      <c r="OW1434" s="70"/>
      <c r="OX1434" s="70"/>
      <c r="OY1434" s="70"/>
      <c r="OZ1434" s="70"/>
      <c r="PA1434" s="70"/>
      <c r="PB1434" s="70"/>
      <c r="PC1434" s="70"/>
      <c r="PD1434" s="70"/>
      <c r="PE1434" s="70"/>
      <c r="PF1434" s="70"/>
      <c r="PG1434" s="70"/>
      <c r="PH1434" s="70"/>
      <c r="PI1434" s="70"/>
      <c r="PJ1434" s="70"/>
      <c r="PK1434" s="70"/>
      <c r="PL1434" s="70"/>
      <c r="PM1434" s="70"/>
      <c r="PN1434" s="70"/>
      <c r="PO1434" s="70"/>
      <c r="PP1434" s="70"/>
      <c r="PQ1434" s="70"/>
      <c r="PR1434" s="70"/>
      <c r="PS1434" s="70"/>
      <c r="PT1434" s="70"/>
      <c r="PU1434" s="70"/>
      <c r="PV1434" s="70"/>
      <c r="PW1434" s="70"/>
      <c r="PX1434" s="70"/>
      <c r="PY1434" s="70"/>
      <c r="PZ1434" s="70"/>
      <c r="QA1434" s="70"/>
      <c r="QB1434" s="70"/>
      <c r="QC1434" s="70"/>
      <c r="QD1434" s="70"/>
      <c r="QE1434" s="70"/>
      <c r="QF1434" s="70"/>
      <c r="QG1434" s="70"/>
      <c r="QH1434" s="70"/>
      <c r="QI1434" s="70"/>
      <c r="QJ1434" s="70"/>
      <c r="QK1434" s="70"/>
      <c r="QL1434" s="70"/>
      <c r="QM1434" s="70"/>
      <c r="QN1434" s="70"/>
      <c r="QO1434" s="70"/>
      <c r="QP1434" s="70"/>
      <c r="QQ1434" s="70"/>
      <c r="QR1434" s="70"/>
      <c r="QS1434" s="70"/>
      <c r="QT1434" s="70"/>
      <c r="QU1434" s="70"/>
      <c r="QV1434" s="70"/>
      <c r="QW1434" s="70"/>
      <c r="QX1434" s="70"/>
      <c r="QY1434" s="70"/>
      <c r="QZ1434" s="70"/>
      <c r="RA1434" s="70"/>
      <c r="RB1434" s="70"/>
      <c r="RC1434" s="70"/>
      <c r="RD1434" s="70"/>
      <c r="RE1434" s="70"/>
      <c r="RF1434" s="70"/>
      <c r="RG1434" s="70"/>
      <c r="RH1434" s="70"/>
      <c r="RI1434" s="70"/>
      <c r="RJ1434" s="70"/>
      <c r="RK1434" s="70"/>
      <c r="RL1434" s="70"/>
      <c r="RM1434" s="70"/>
      <c r="RN1434" s="70"/>
      <c r="RO1434" s="70"/>
      <c r="RP1434" s="70"/>
      <c r="RQ1434" s="70"/>
      <c r="RR1434" s="70"/>
      <c r="RS1434" s="70"/>
      <c r="RT1434" s="70"/>
      <c r="RU1434" s="70"/>
      <c r="RV1434" s="70"/>
      <c r="RW1434" s="70"/>
      <c r="RX1434" s="70"/>
      <c r="RY1434" s="70"/>
      <c r="RZ1434" s="70"/>
      <c r="SA1434" s="70"/>
      <c r="SB1434" s="70"/>
      <c r="SC1434" s="70"/>
      <c r="SD1434" s="70"/>
      <c r="SE1434" s="70"/>
      <c r="SF1434" s="70"/>
      <c r="SG1434" s="70"/>
      <c r="SH1434" s="70"/>
      <c r="SI1434" s="70"/>
      <c r="SJ1434" s="70"/>
      <c r="SK1434" s="70"/>
      <c r="SL1434" s="70"/>
      <c r="SM1434" s="70"/>
      <c r="SN1434" s="70"/>
      <c r="SO1434" s="70"/>
      <c r="SP1434" s="70"/>
      <c r="SQ1434" s="70"/>
      <c r="SR1434" s="70"/>
      <c r="SS1434" s="70"/>
      <c r="ST1434" s="70"/>
      <c r="SU1434" s="70"/>
      <c r="SV1434" s="70"/>
      <c r="SW1434" s="70"/>
      <c r="SX1434" s="70"/>
      <c r="SY1434" s="70"/>
      <c r="SZ1434" s="70"/>
    </row>
    <row r="1435" spans="1:520" ht="16.5" customHeight="1" x14ac:dyDescent="0.2">
      <c r="A1435" s="20">
        <v>827</v>
      </c>
      <c r="B1435" s="20" t="s">
        <v>62</v>
      </c>
      <c r="C1435" s="20" t="s">
        <v>915</v>
      </c>
      <c r="D1435" s="20" t="s">
        <v>38</v>
      </c>
      <c r="E1435" s="20" t="s">
        <v>1340</v>
      </c>
      <c r="F1435" s="22" t="s">
        <v>939</v>
      </c>
      <c r="G1435" s="20" t="s">
        <v>25</v>
      </c>
      <c r="H1435" s="20" t="s">
        <v>26</v>
      </c>
      <c r="I1435" s="20" t="s">
        <v>81</v>
      </c>
      <c r="J1435" s="22" t="s">
        <v>915</v>
      </c>
      <c r="K1435" s="20"/>
      <c r="L1435" s="20"/>
      <c r="M1435" s="20"/>
      <c r="N1435" s="20"/>
      <c r="O1435" s="23"/>
      <c r="P1435" s="23">
        <v>1448700</v>
      </c>
      <c r="Q1435" s="24">
        <v>1</v>
      </c>
      <c r="R1435" s="25">
        <v>45748</v>
      </c>
      <c r="S1435" s="20" t="s">
        <v>83</v>
      </c>
      <c r="T1435" s="26">
        <f t="shared" si="24"/>
        <v>1448700</v>
      </c>
      <c r="U1435" s="27" t="s">
        <v>100</v>
      </c>
      <c r="V1435" s="27" t="s">
        <v>100</v>
      </c>
      <c r="W1435" s="70"/>
      <c r="X1435" s="70"/>
      <c r="Y1435" s="70"/>
      <c r="Z1435" s="70"/>
      <c r="AA1435" s="70"/>
      <c r="AB1435" s="70"/>
      <c r="AC1435" s="70"/>
      <c r="AD1435" s="70"/>
      <c r="AE1435" s="70"/>
      <c r="AF1435" s="70"/>
      <c r="AG1435" s="70"/>
      <c r="AH1435" s="70"/>
      <c r="AI1435" s="70"/>
      <c r="AJ1435" s="70"/>
      <c r="AK1435" s="70"/>
      <c r="AL1435" s="70"/>
      <c r="AM1435" s="70"/>
      <c r="AN1435" s="70"/>
      <c r="AO1435" s="70"/>
      <c r="AP1435" s="70"/>
      <c r="AQ1435" s="70"/>
      <c r="AR1435" s="70"/>
      <c r="AS1435" s="70"/>
      <c r="AT1435" s="70"/>
      <c r="AU1435" s="70"/>
      <c r="AV1435" s="70"/>
      <c r="AW1435" s="70"/>
      <c r="AX1435" s="70"/>
      <c r="AY1435" s="70"/>
      <c r="AZ1435" s="70"/>
      <c r="BA1435" s="70"/>
      <c r="BB1435" s="70"/>
      <c r="BC1435" s="70"/>
      <c r="BD1435" s="70"/>
      <c r="BE1435" s="70"/>
      <c r="BF1435" s="70"/>
      <c r="BG1435" s="70"/>
      <c r="BH1435" s="70"/>
      <c r="BI1435" s="70"/>
      <c r="BJ1435" s="70"/>
      <c r="BK1435" s="70"/>
      <c r="BL1435" s="70"/>
      <c r="BM1435" s="70"/>
      <c r="BN1435" s="70"/>
      <c r="BO1435" s="70"/>
      <c r="BP1435" s="70"/>
      <c r="BQ1435" s="70"/>
      <c r="BR1435" s="70"/>
      <c r="BS1435" s="70"/>
      <c r="BT1435" s="70"/>
      <c r="BU1435" s="70"/>
      <c r="BV1435" s="70"/>
      <c r="BW1435" s="70"/>
      <c r="BX1435" s="70"/>
      <c r="BY1435" s="70"/>
      <c r="BZ1435" s="70"/>
      <c r="CA1435" s="70"/>
      <c r="CB1435" s="70"/>
      <c r="CC1435" s="70"/>
      <c r="CD1435" s="70"/>
      <c r="CE1435" s="70"/>
      <c r="CF1435" s="70"/>
      <c r="CG1435" s="70"/>
      <c r="CH1435" s="70"/>
      <c r="CI1435" s="70"/>
      <c r="CJ1435" s="70"/>
      <c r="CK1435" s="70"/>
      <c r="CL1435" s="70"/>
      <c r="CM1435" s="70"/>
      <c r="CN1435" s="70"/>
      <c r="CO1435" s="70"/>
      <c r="CP1435" s="70"/>
      <c r="CQ1435" s="70"/>
      <c r="CR1435" s="70"/>
      <c r="CS1435" s="70"/>
      <c r="CT1435" s="70"/>
      <c r="CU1435" s="70"/>
      <c r="CV1435" s="70"/>
      <c r="CW1435" s="70"/>
      <c r="CX1435" s="70"/>
      <c r="CY1435" s="70"/>
      <c r="CZ1435" s="70"/>
      <c r="DA1435" s="70"/>
      <c r="DB1435" s="70"/>
      <c r="DC1435" s="70"/>
      <c r="DD1435" s="70"/>
      <c r="DE1435" s="70"/>
      <c r="DF1435" s="70"/>
      <c r="DG1435" s="70"/>
      <c r="DH1435" s="70"/>
      <c r="DI1435" s="70"/>
      <c r="DJ1435" s="70"/>
      <c r="DK1435" s="70"/>
      <c r="DL1435" s="70"/>
      <c r="DM1435" s="70"/>
      <c r="DN1435" s="70"/>
      <c r="DO1435" s="70"/>
      <c r="DP1435" s="70"/>
      <c r="DQ1435" s="70"/>
      <c r="DR1435" s="70"/>
      <c r="DS1435" s="70"/>
      <c r="DT1435" s="70"/>
      <c r="DU1435" s="70"/>
      <c r="DV1435" s="70"/>
      <c r="DW1435" s="70"/>
      <c r="DX1435" s="70"/>
      <c r="DY1435" s="70"/>
      <c r="DZ1435" s="70"/>
      <c r="EA1435" s="70"/>
      <c r="EB1435" s="70"/>
      <c r="EC1435" s="70"/>
      <c r="ED1435" s="70"/>
      <c r="EE1435" s="70"/>
      <c r="EF1435" s="70"/>
      <c r="EG1435" s="70"/>
      <c r="EH1435" s="70"/>
      <c r="EI1435" s="70"/>
      <c r="EJ1435" s="70"/>
      <c r="EK1435" s="70"/>
      <c r="EL1435" s="70"/>
      <c r="EM1435" s="70"/>
      <c r="EN1435" s="70"/>
      <c r="EO1435" s="70"/>
      <c r="EP1435" s="70"/>
      <c r="EQ1435" s="70"/>
      <c r="ER1435" s="70"/>
      <c r="ES1435" s="70"/>
      <c r="ET1435" s="70"/>
      <c r="EU1435" s="70"/>
      <c r="EV1435" s="70"/>
      <c r="EW1435" s="70"/>
      <c r="EX1435" s="70"/>
      <c r="EY1435" s="70"/>
      <c r="EZ1435" s="70"/>
      <c r="FA1435" s="70"/>
      <c r="FB1435" s="70"/>
      <c r="FC1435" s="70"/>
      <c r="FD1435" s="70"/>
      <c r="FE1435" s="70"/>
      <c r="FF1435" s="70"/>
      <c r="FG1435" s="70"/>
      <c r="FH1435" s="70"/>
      <c r="FI1435" s="70"/>
      <c r="FJ1435" s="70"/>
      <c r="FK1435" s="70"/>
      <c r="FL1435" s="70"/>
      <c r="FM1435" s="70"/>
      <c r="FN1435" s="70"/>
      <c r="FO1435" s="70"/>
      <c r="FP1435" s="70"/>
      <c r="FQ1435" s="70"/>
      <c r="FR1435" s="70"/>
      <c r="FS1435" s="70"/>
      <c r="FT1435" s="70"/>
      <c r="FU1435" s="70"/>
      <c r="FV1435" s="70"/>
      <c r="FW1435" s="70"/>
      <c r="FX1435" s="70"/>
      <c r="FY1435" s="70"/>
      <c r="FZ1435" s="70"/>
      <c r="GA1435" s="70"/>
      <c r="GB1435" s="70"/>
      <c r="GC1435" s="70"/>
      <c r="GD1435" s="70"/>
      <c r="GE1435" s="70"/>
      <c r="GF1435" s="70"/>
      <c r="GG1435" s="70"/>
      <c r="GH1435" s="70"/>
      <c r="GI1435" s="70"/>
      <c r="GJ1435" s="70"/>
      <c r="GK1435" s="70"/>
      <c r="GL1435" s="70"/>
      <c r="GM1435" s="70"/>
      <c r="GN1435" s="70"/>
      <c r="GO1435" s="70"/>
      <c r="GP1435" s="70"/>
      <c r="GQ1435" s="70"/>
      <c r="GR1435" s="70"/>
      <c r="GS1435" s="70"/>
      <c r="GT1435" s="70"/>
      <c r="GU1435" s="70"/>
      <c r="GV1435" s="70"/>
      <c r="GW1435" s="70"/>
      <c r="GX1435" s="70"/>
      <c r="GY1435" s="70"/>
      <c r="GZ1435" s="70"/>
      <c r="HA1435" s="70"/>
      <c r="HB1435" s="70"/>
      <c r="HC1435" s="70"/>
      <c r="HD1435" s="70"/>
      <c r="HE1435" s="70"/>
      <c r="HF1435" s="70"/>
      <c r="HG1435" s="70"/>
      <c r="HH1435" s="70"/>
      <c r="HI1435" s="70"/>
      <c r="HJ1435" s="70"/>
      <c r="HK1435" s="70"/>
      <c r="HL1435" s="70"/>
      <c r="HM1435" s="70"/>
      <c r="HN1435" s="70"/>
      <c r="HO1435" s="70"/>
      <c r="HP1435" s="70"/>
      <c r="HQ1435" s="70"/>
      <c r="HR1435" s="70"/>
      <c r="HS1435" s="70"/>
      <c r="HT1435" s="70"/>
      <c r="HU1435" s="70"/>
      <c r="HV1435" s="70"/>
      <c r="HW1435" s="70"/>
      <c r="HX1435" s="70"/>
      <c r="HY1435" s="70"/>
      <c r="HZ1435" s="70"/>
      <c r="IA1435" s="70"/>
      <c r="IB1435" s="70"/>
      <c r="IC1435" s="70"/>
      <c r="ID1435" s="70"/>
      <c r="IE1435" s="70"/>
      <c r="IF1435" s="70"/>
      <c r="IG1435" s="70"/>
      <c r="IH1435" s="70"/>
      <c r="II1435" s="70"/>
      <c r="IJ1435" s="70"/>
      <c r="IK1435" s="70"/>
      <c r="IL1435" s="70"/>
      <c r="IM1435" s="70"/>
      <c r="IN1435" s="70"/>
      <c r="IO1435" s="70"/>
      <c r="IP1435" s="70"/>
      <c r="IQ1435" s="70"/>
      <c r="IR1435" s="70"/>
      <c r="IS1435" s="70"/>
      <c r="IT1435" s="70"/>
      <c r="IU1435" s="70"/>
      <c r="IV1435" s="70"/>
      <c r="IW1435" s="70"/>
      <c r="IX1435" s="70"/>
      <c r="IY1435" s="70"/>
      <c r="IZ1435" s="70"/>
      <c r="JA1435" s="70"/>
      <c r="JB1435" s="70"/>
      <c r="JC1435" s="70"/>
      <c r="JD1435" s="70"/>
      <c r="JE1435" s="70"/>
      <c r="JF1435" s="70"/>
      <c r="JG1435" s="70"/>
      <c r="JH1435" s="70"/>
      <c r="JI1435" s="70"/>
      <c r="JJ1435" s="70"/>
      <c r="JK1435" s="70"/>
      <c r="JL1435" s="70"/>
      <c r="JM1435" s="70"/>
      <c r="JN1435" s="70"/>
      <c r="JO1435" s="70"/>
      <c r="JP1435" s="70"/>
      <c r="JQ1435" s="70"/>
      <c r="JR1435" s="70"/>
      <c r="JS1435" s="70"/>
      <c r="JT1435" s="70"/>
      <c r="JU1435" s="70"/>
      <c r="JV1435" s="70"/>
      <c r="JW1435" s="70"/>
      <c r="JX1435" s="70"/>
      <c r="JY1435" s="70"/>
      <c r="JZ1435" s="70"/>
      <c r="KA1435" s="70"/>
      <c r="KB1435" s="70"/>
      <c r="KC1435" s="70"/>
      <c r="KD1435" s="70"/>
      <c r="KE1435" s="70"/>
      <c r="KF1435" s="70"/>
      <c r="KG1435" s="70"/>
      <c r="KH1435" s="70"/>
      <c r="KI1435" s="70"/>
      <c r="KJ1435" s="70"/>
      <c r="KK1435" s="70"/>
      <c r="KL1435" s="70"/>
      <c r="KM1435" s="70"/>
      <c r="KN1435" s="70"/>
      <c r="KO1435" s="70"/>
      <c r="KP1435" s="70"/>
      <c r="KQ1435" s="70"/>
      <c r="KR1435" s="70"/>
      <c r="KS1435" s="70"/>
      <c r="KT1435" s="70"/>
      <c r="KU1435" s="70"/>
      <c r="KV1435" s="70"/>
      <c r="KW1435" s="70"/>
      <c r="KX1435" s="70"/>
      <c r="KY1435" s="70"/>
      <c r="KZ1435" s="70"/>
      <c r="LA1435" s="70"/>
      <c r="LB1435" s="70"/>
      <c r="LC1435" s="70"/>
      <c r="LD1435" s="70"/>
      <c r="LE1435" s="70"/>
      <c r="LF1435" s="70"/>
      <c r="LG1435" s="70"/>
      <c r="LH1435" s="70"/>
      <c r="LI1435" s="70"/>
      <c r="LJ1435" s="70"/>
      <c r="LK1435" s="70"/>
      <c r="LL1435" s="70"/>
      <c r="LM1435" s="70"/>
      <c r="LN1435" s="70"/>
      <c r="LO1435" s="70"/>
      <c r="LP1435" s="70"/>
      <c r="LQ1435" s="70"/>
      <c r="LR1435" s="70"/>
      <c r="LS1435" s="70"/>
      <c r="LT1435" s="70"/>
      <c r="LU1435" s="70"/>
      <c r="LV1435" s="70"/>
      <c r="LW1435" s="70"/>
      <c r="LX1435" s="70"/>
      <c r="LY1435" s="70"/>
      <c r="LZ1435" s="70"/>
      <c r="MA1435" s="70"/>
      <c r="MB1435" s="70"/>
      <c r="MC1435" s="70"/>
      <c r="MD1435" s="70"/>
      <c r="ME1435" s="70"/>
      <c r="MF1435" s="70"/>
      <c r="MG1435" s="70"/>
      <c r="MH1435" s="70"/>
      <c r="MI1435" s="70"/>
      <c r="MJ1435" s="70"/>
      <c r="MK1435" s="70"/>
      <c r="ML1435" s="70"/>
      <c r="MM1435" s="70"/>
      <c r="MN1435" s="70"/>
      <c r="MO1435" s="70"/>
      <c r="MP1435" s="70"/>
      <c r="MQ1435" s="70"/>
      <c r="MR1435" s="70"/>
      <c r="MS1435" s="70"/>
      <c r="MT1435" s="70"/>
      <c r="MU1435" s="70"/>
      <c r="MV1435" s="70"/>
      <c r="MW1435" s="70"/>
      <c r="MX1435" s="70"/>
      <c r="MY1435" s="70"/>
      <c r="MZ1435" s="70"/>
      <c r="NA1435" s="70"/>
      <c r="NB1435" s="70"/>
      <c r="NC1435" s="70"/>
      <c r="ND1435" s="70"/>
      <c r="NE1435" s="70"/>
      <c r="NF1435" s="70"/>
      <c r="NG1435" s="70"/>
      <c r="NH1435" s="70"/>
      <c r="NI1435" s="70"/>
      <c r="NJ1435" s="70"/>
      <c r="NK1435" s="70"/>
      <c r="NL1435" s="70"/>
      <c r="NM1435" s="70"/>
      <c r="NN1435" s="70"/>
      <c r="NO1435" s="70"/>
      <c r="NP1435" s="70"/>
      <c r="NQ1435" s="70"/>
      <c r="NR1435" s="70"/>
      <c r="NS1435" s="70"/>
      <c r="NT1435" s="70"/>
      <c r="NU1435" s="70"/>
      <c r="NV1435" s="70"/>
      <c r="NW1435" s="70"/>
      <c r="NX1435" s="70"/>
      <c r="NY1435" s="70"/>
      <c r="NZ1435" s="70"/>
      <c r="OA1435" s="70"/>
      <c r="OB1435" s="70"/>
      <c r="OC1435" s="70"/>
      <c r="OD1435" s="70"/>
      <c r="OE1435" s="70"/>
      <c r="OF1435" s="70"/>
      <c r="OG1435" s="70"/>
      <c r="OH1435" s="70"/>
      <c r="OI1435" s="70"/>
      <c r="OJ1435" s="70"/>
      <c r="OK1435" s="70"/>
      <c r="OL1435" s="70"/>
      <c r="OM1435" s="70"/>
      <c r="ON1435" s="70"/>
      <c r="OO1435" s="70"/>
      <c r="OP1435" s="70"/>
      <c r="OQ1435" s="70"/>
      <c r="OR1435" s="70"/>
      <c r="OS1435" s="70"/>
      <c r="OT1435" s="70"/>
      <c r="OU1435" s="70"/>
      <c r="OV1435" s="70"/>
      <c r="OW1435" s="70"/>
      <c r="OX1435" s="70"/>
      <c r="OY1435" s="70"/>
      <c r="OZ1435" s="70"/>
      <c r="PA1435" s="70"/>
      <c r="PB1435" s="70"/>
      <c r="PC1435" s="70"/>
      <c r="PD1435" s="70"/>
      <c r="PE1435" s="70"/>
      <c r="PF1435" s="70"/>
      <c r="PG1435" s="70"/>
      <c r="PH1435" s="70"/>
      <c r="PI1435" s="70"/>
      <c r="PJ1435" s="70"/>
      <c r="PK1435" s="70"/>
      <c r="PL1435" s="70"/>
      <c r="PM1435" s="70"/>
      <c r="PN1435" s="70"/>
      <c r="PO1435" s="70"/>
      <c r="PP1435" s="70"/>
      <c r="PQ1435" s="70"/>
      <c r="PR1435" s="70"/>
      <c r="PS1435" s="70"/>
      <c r="PT1435" s="70"/>
      <c r="PU1435" s="70"/>
      <c r="PV1435" s="70"/>
      <c r="PW1435" s="70"/>
      <c r="PX1435" s="70"/>
      <c r="PY1435" s="70"/>
      <c r="PZ1435" s="70"/>
      <c r="QA1435" s="70"/>
      <c r="QB1435" s="70"/>
      <c r="QC1435" s="70"/>
      <c r="QD1435" s="70"/>
      <c r="QE1435" s="70"/>
      <c r="QF1435" s="70"/>
      <c r="QG1435" s="70"/>
      <c r="QH1435" s="70"/>
      <c r="QI1435" s="70"/>
      <c r="QJ1435" s="70"/>
      <c r="QK1435" s="70"/>
      <c r="QL1435" s="70"/>
      <c r="QM1435" s="70"/>
      <c r="QN1435" s="70"/>
      <c r="QO1435" s="70"/>
      <c r="QP1435" s="70"/>
      <c r="QQ1435" s="70"/>
      <c r="QR1435" s="70"/>
      <c r="QS1435" s="70"/>
      <c r="QT1435" s="70"/>
      <c r="QU1435" s="70"/>
      <c r="QV1435" s="70"/>
      <c r="QW1435" s="70"/>
      <c r="QX1435" s="70"/>
      <c r="QY1435" s="70"/>
      <c r="QZ1435" s="70"/>
      <c r="RA1435" s="70"/>
      <c r="RB1435" s="70"/>
      <c r="RC1435" s="70"/>
      <c r="RD1435" s="70"/>
      <c r="RE1435" s="70"/>
      <c r="RF1435" s="70"/>
      <c r="RG1435" s="70"/>
      <c r="RH1435" s="70"/>
      <c r="RI1435" s="70"/>
      <c r="RJ1435" s="70"/>
      <c r="RK1435" s="70"/>
      <c r="RL1435" s="70"/>
      <c r="RM1435" s="70"/>
      <c r="RN1435" s="70"/>
      <c r="RO1435" s="70"/>
      <c r="RP1435" s="70"/>
      <c r="RQ1435" s="70"/>
      <c r="RR1435" s="70"/>
      <c r="RS1435" s="70"/>
      <c r="RT1435" s="70"/>
      <c r="RU1435" s="70"/>
      <c r="RV1435" s="70"/>
      <c r="RW1435" s="70"/>
      <c r="RX1435" s="70"/>
      <c r="RY1435" s="70"/>
      <c r="RZ1435" s="70"/>
      <c r="SA1435" s="70"/>
      <c r="SB1435" s="70"/>
      <c r="SC1435" s="70"/>
      <c r="SD1435" s="70"/>
      <c r="SE1435" s="70"/>
      <c r="SF1435" s="70"/>
      <c r="SG1435" s="70"/>
      <c r="SH1435" s="70"/>
      <c r="SI1435" s="70"/>
      <c r="SJ1435" s="70"/>
      <c r="SK1435" s="70"/>
      <c r="SL1435" s="70"/>
      <c r="SM1435" s="70"/>
      <c r="SN1435" s="70"/>
      <c r="SO1435" s="70"/>
      <c r="SP1435" s="70"/>
      <c r="SQ1435" s="70"/>
      <c r="SR1435" s="70"/>
      <c r="SS1435" s="70"/>
      <c r="ST1435" s="70"/>
      <c r="SU1435" s="70"/>
      <c r="SV1435" s="70"/>
      <c r="SW1435" s="70"/>
      <c r="SX1435" s="70"/>
      <c r="SY1435" s="70"/>
      <c r="SZ1435" s="70"/>
    </row>
    <row r="1436" spans="1:520" ht="16.5" customHeight="1" x14ac:dyDescent="0.2">
      <c r="A1436" s="20">
        <v>828</v>
      </c>
      <c r="B1436" s="20" t="s">
        <v>62</v>
      </c>
      <c r="C1436" s="20" t="s">
        <v>915</v>
      </c>
      <c r="D1436" s="20" t="s">
        <v>38</v>
      </c>
      <c r="E1436" s="20" t="s">
        <v>1340</v>
      </c>
      <c r="F1436" s="22" t="s">
        <v>939</v>
      </c>
      <c r="G1436" s="20" t="s">
        <v>25</v>
      </c>
      <c r="H1436" s="20" t="s">
        <v>26</v>
      </c>
      <c r="I1436" s="20" t="s">
        <v>81</v>
      </c>
      <c r="J1436" s="22" t="s">
        <v>915</v>
      </c>
      <c r="K1436" s="20"/>
      <c r="L1436" s="20"/>
      <c r="M1436" s="20"/>
      <c r="N1436" s="20"/>
      <c r="O1436" s="23"/>
      <c r="P1436" s="23">
        <v>1448700</v>
      </c>
      <c r="Q1436" s="24">
        <v>1</v>
      </c>
      <c r="R1436" s="25">
        <v>45778</v>
      </c>
      <c r="S1436" s="20" t="s">
        <v>83</v>
      </c>
      <c r="T1436" s="26">
        <f t="shared" si="24"/>
        <v>1448700</v>
      </c>
      <c r="U1436" s="27" t="s">
        <v>100</v>
      </c>
      <c r="V1436" s="27" t="s">
        <v>100</v>
      </c>
      <c r="W1436" s="70"/>
      <c r="X1436" s="70"/>
      <c r="Y1436" s="70"/>
      <c r="Z1436" s="70"/>
      <c r="AA1436" s="70"/>
      <c r="AB1436" s="70"/>
      <c r="AC1436" s="70"/>
      <c r="AD1436" s="70"/>
      <c r="AE1436" s="70"/>
      <c r="AF1436" s="70"/>
      <c r="AG1436" s="70"/>
      <c r="AH1436" s="70"/>
      <c r="AI1436" s="70"/>
      <c r="AJ1436" s="70"/>
      <c r="AK1436" s="70"/>
      <c r="AL1436" s="70"/>
      <c r="AM1436" s="70"/>
      <c r="AN1436" s="70"/>
      <c r="AO1436" s="70"/>
      <c r="AP1436" s="70"/>
      <c r="AQ1436" s="70"/>
      <c r="AR1436" s="70"/>
      <c r="AS1436" s="70"/>
      <c r="AT1436" s="70"/>
      <c r="AU1436" s="70"/>
      <c r="AV1436" s="70"/>
      <c r="AW1436" s="70"/>
      <c r="AX1436" s="70"/>
      <c r="AY1436" s="70"/>
      <c r="AZ1436" s="70"/>
      <c r="BA1436" s="70"/>
      <c r="BB1436" s="70"/>
      <c r="BC1436" s="70"/>
      <c r="BD1436" s="70"/>
      <c r="BE1436" s="70"/>
      <c r="BF1436" s="70"/>
      <c r="BG1436" s="70"/>
      <c r="BH1436" s="70"/>
      <c r="BI1436" s="70"/>
      <c r="BJ1436" s="70"/>
      <c r="BK1436" s="70"/>
      <c r="BL1436" s="70"/>
      <c r="BM1436" s="70"/>
      <c r="BN1436" s="70"/>
      <c r="BO1436" s="70"/>
      <c r="BP1436" s="70"/>
      <c r="BQ1436" s="70"/>
      <c r="BR1436" s="70"/>
      <c r="BS1436" s="70"/>
      <c r="BT1436" s="70"/>
      <c r="BU1436" s="70"/>
      <c r="BV1436" s="70"/>
      <c r="BW1436" s="70"/>
      <c r="BX1436" s="70"/>
      <c r="BY1436" s="70"/>
      <c r="BZ1436" s="70"/>
      <c r="CA1436" s="70"/>
      <c r="CB1436" s="70"/>
      <c r="CC1436" s="70"/>
      <c r="CD1436" s="70"/>
      <c r="CE1436" s="70"/>
      <c r="CF1436" s="70"/>
      <c r="CG1436" s="70"/>
      <c r="CH1436" s="70"/>
      <c r="CI1436" s="70"/>
      <c r="CJ1436" s="70"/>
      <c r="CK1436" s="70"/>
      <c r="CL1436" s="70"/>
      <c r="CM1436" s="70"/>
      <c r="CN1436" s="70"/>
      <c r="CO1436" s="70"/>
      <c r="CP1436" s="70"/>
      <c r="CQ1436" s="70"/>
      <c r="CR1436" s="70"/>
      <c r="CS1436" s="70"/>
      <c r="CT1436" s="70"/>
      <c r="CU1436" s="70"/>
      <c r="CV1436" s="70"/>
      <c r="CW1436" s="70"/>
      <c r="CX1436" s="70"/>
      <c r="CY1436" s="70"/>
      <c r="CZ1436" s="70"/>
      <c r="DA1436" s="70"/>
      <c r="DB1436" s="70"/>
      <c r="DC1436" s="70"/>
      <c r="DD1436" s="70"/>
      <c r="DE1436" s="70"/>
      <c r="DF1436" s="70"/>
      <c r="DG1436" s="70"/>
      <c r="DH1436" s="70"/>
      <c r="DI1436" s="70"/>
      <c r="DJ1436" s="70"/>
      <c r="DK1436" s="70"/>
      <c r="DL1436" s="70"/>
      <c r="DM1436" s="70"/>
      <c r="DN1436" s="70"/>
      <c r="DO1436" s="70"/>
      <c r="DP1436" s="70"/>
      <c r="DQ1436" s="70"/>
      <c r="DR1436" s="70"/>
      <c r="DS1436" s="70"/>
      <c r="DT1436" s="70"/>
      <c r="DU1436" s="70"/>
      <c r="DV1436" s="70"/>
      <c r="DW1436" s="70"/>
      <c r="DX1436" s="70"/>
      <c r="DY1436" s="70"/>
      <c r="DZ1436" s="70"/>
      <c r="EA1436" s="70"/>
      <c r="EB1436" s="70"/>
      <c r="EC1436" s="70"/>
      <c r="ED1436" s="70"/>
      <c r="EE1436" s="70"/>
      <c r="EF1436" s="70"/>
      <c r="EG1436" s="70"/>
      <c r="EH1436" s="70"/>
      <c r="EI1436" s="70"/>
      <c r="EJ1436" s="70"/>
      <c r="EK1436" s="70"/>
      <c r="EL1436" s="70"/>
      <c r="EM1436" s="70"/>
      <c r="EN1436" s="70"/>
      <c r="EO1436" s="70"/>
      <c r="EP1436" s="70"/>
      <c r="EQ1436" s="70"/>
      <c r="ER1436" s="70"/>
      <c r="ES1436" s="70"/>
      <c r="ET1436" s="70"/>
      <c r="EU1436" s="70"/>
      <c r="EV1436" s="70"/>
      <c r="EW1436" s="70"/>
      <c r="EX1436" s="70"/>
      <c r="EY1436" s="70"/>
      <c r="EZ1436" s="70"/>
      <c r="FA1436" s="70"/>
      <c r="FB1436" s="70"/>
      <c r="FC1436" s="70"/>
      <c r="FD1436" s="70"/>
      <c r="FE1436" s="70"/>
      <c r="FF1436" s="70"/>
      <c r="FG1436" s="70"/>
      <c r="FH1436" s="70"/>
      <c r="FI1436" s="70"/>
      <c r="FJ1436" s="70"/>
      <c r="FK1436" s="70"/>
      <c r="FL1436" s="70"/>
      <c r="FM1436" s="70"/>
      <c r="FN1436" s="70"/>
      <c r="FO1436" s="70"/>
      <c r="FP1436" s="70"/>
      <c r="FQ1436" s="70"/>
      <c r="FR1436" s="70"/>
      <c r="FS1436" s="70"/>
      <c r="FT1436" s="70"/>
      <c r="FU1436" s="70"/>
      <c r="FV1436" s="70"/>
      <c r="FW1436" s="70"/>
      <c r="FX1436" s="70"/>
      <c r="FY1436" s="70"/>
      <c r="FZ1436" s="70"/>
      <c r="GA1436" s="70"/>
      <c r="GB1436" s="70"/>
      <c r="GC1436" s="70"/>
      <c r="GD1436" s="70"/>
      <c r="GE1436" s="70"/>
      <c r="GF1436" s="70"/>
      <c r="GG1436" s="70"/>
      <c r="GH1436" s="70"/>
      <c r="GI1436" s="70"/>
      <c r="GJ1436" s="70"/>
      <c r="GK1436" s="70"/>
      <c r="GL1436" s="70"/>
      <c r="GM1436" s="70"/>
      <c r="GN1436" s="70"/>
      <c r="GO1436" s="70"/>
      <c r="GP1436" s="70"/>
      <c r="GQ1436" s="70"/>
      <c r="GR1436" s="70"/>
      <c r="GS1436" s="70"/>
      <c r="GT1436" s="70"/>
      <c r="GU1436" s="70"/>
      <c r="GV1436" s="70"/>
      <c r="GW1436" s="70"/>
      <c r="GX1436" s="70"/>
      <c r="GY1436" s="70"/>
      <c r="GZ1436" s="70"/>
      <c r="HA1436" s="70"/>
      <c r="HB1436" s="70"/>
      <c r="HC1436" s="70"/>
      <c r="HD1436" s="70"/>
      <c r="HE1436" s="70"/>
      <c r="HF1436" s="70"/>
      <c r="HG1436" s="70"/>
      <c r="HH1436" s="70"/>
      <c r="HI1436" s="70"/>
      <c r="HJ1436" s="70"/>
      <c r="HK1436" s="70"/>
      <c r="HL1436" s="70"/>
      <c r="HM1436" s="70"/>
      <c r="HN1436" s="70"/>
      <c r="HO1436" s="70"/>
      <c r="HP1436" s="70"/>
      <c r="HQ1436" s="70"/>
      <c r="HR1436" s="70"/>
      <c r="HS1436" s="70"/>
      <c r="HT1436" s="70"/>
      <c r="HU1436" s="70"/>
      <c r="HV1436" s="70"/>
      <c r="HW1436" s="70"/>
      <c r="HX1436" s="70"/>
      <c r="HY1436" s="70"/>
      <c r="HZ1436" s="70"/>
      <c r="IA1436" s="70"/>
      <c r="IB1436" s="70"/>
      <c r="IC1436" s="70"/>
      <c r="ID1436" s="70"/>
      <c r="IE1436" s="70"/>
      <c r="IF1436" s="70"/>
      <c r="IG1436" s="70"/>
      <c r="IH1436" s="70"/>
      <c r="II1436" s="70"/>
      <c r="IJ1436" s="70"/>
      <c r="IK1436" s="70"/>
      <c r="IL1436" s="70"/>
      <c r="IM1436" s="70"/>
      <c r="IN1436" s="70"/>
      <c r="IO1436" s="70"/>
      <c r="IP1436" s="70"/>
      <c r="IQ1436" s="70"/>
      <c r="IR1436" s="70"/>
      <c r="IS1436" s="70"/>
      <c r="IT1436" s="70"/>
      <c r="IU1436" s="70"/>
      <c r="IV1436" s="70"/>
      <c r="IW1436" s="70"/>
      <c r="IX1436" s="70"/>
      <c r="IY1436" s="70"/>
      <c r="IZ1436" s="70"/>
      <c r="JA1436" s="70"/>
      <c r="JB1436" s="70"/>
      <c r="JC1436" s="70"/>
      <c r="JD1436" s="70"/>
      <c r="JE1436" s="70"/>
      <c r="JF1436" s="70"/>
      <c r="JG1436" s="70"/>
      <c r="JH1436" s="70"/>
      <c r="JI1436" s="70"/>
      <c r="JJ1436" s="70"/>
      <c r="JK1436" s="70"/>
      <c r="JL1436" s="70"/>
      <c r="JM1436" s="70"/>
      <c r="JN1436" s="70"/>
      <c r="JO1436" s="70"/>
      <c r="JP1436" s="70"/>
      <c r="JQ1436" s="70"/>
      <c r="JR1436" s="70"/>
      <c r="JS1436" s="70"/>
      <c r="JT1436" s="70"/>
      <c r="JU1436" s="70"/>
      <c r="JV1436" s="70"/>
      <c r="JW1436" s="70"/>
      <c r="JX1436" s="70"/>
      <c r="JY1436" s="70"/>
      <c r="JZ1436" s="70"/>
      <c r="KA1436" s="70"/>
      <c r="KB1436" s="70"/>
      <c r="KC1436" s="70"/>
      <c r="KD1436" s="70"/>
      <c r="KE1436" s="70"/>
      <c r="KF1436" s="70"/>
      <c r="KG1436" s="70"/>
      <c r="KH1436" s="70"/>
      <c r="KI1436" s="70"/>
      <c r="KJ1436" s="70"/>
      <c r="KK1436" s="70"/>
      <c r="KL1436" s="70"/>
      <c r="KM1436" s="70"/>
      <c r="KN1436" s="70"/>
      <c r="KO1436" s="70"/>
      <c r="KP1436" s="70"/>
      <c r="KQ1436" s="70"/>
      <c r="KR1436" s="70"/>
      <c r="KS1436" s="70"/>
      <c r="KT1436" s="70"/>
      <c r="KU1436" s="70"/>
      <c r="KV1436" s="70"/>
      <c r="KW1436" s="70"/>
      <c r="KX1436" s="70"/>
      <c r="KY1436" s="70"/>
      <c r="KZ1436" s="70"/>
      <c r="LA1436" s="70"/>
      <c r="LB1436" s="70"/>
      <c r="LC1436" s="70"/>
      <c r="LD1436" s="70"/>
      <c r="LE1436" s="70"/>
      <c r="LF1436" s="70"/>
      <c r="LG1436" s="70"/>
      <c r="LH1436" s="70"/>
      <c r="LI1436" s="70"/>
      <c r="LJ1436" s="70"/>
      <c r="LK1436" s="70"/>
      <c r="LL1436" s="70"/>
      <c r="LM1436" s="70"/>
      <c r="LN1436" s="70"/>
      <c r="LO1436" s="70"/>
      <c r="LP1436" s="70"/>
      <c r="LQ1436" s="70"/>
      <c r="LR1436" s="70"/>
      <c r="LS1436" s="70"/>
      <c r="LT1436" s="70"/>
      <c r="LU1436" s="70"/>
      <c r="LV1436" s="70"/>
      <c r="LW1436" s="70"/>
      <c r="LX1436" s="70"/>
      <c r="LY1436" s="70"/>
      <c r="LZ1436" s="70"/>
      <c r="MA1436" s="70"/>
      <c r="MB1436" s="70"/>
      <c r="MC1436" s="70"/>
      <c r="MD1436" s="70"/>
      <c r="ME1436" s="70"/>
      <c r="MF1436" s="70"/>
      <c r="MG1436" s="70"/>
      <c r="MH1436" s="70"/>
      <c r="MI1436" s="70"/>
      <c r="MJ1436" s="70"/>
      <c r="MK1436" s="70"/>
      <c r="ML1436" s="70"/>
      <c r="MM1436" s="70"/>
      <c r="MN1436" s="70"/>
      <c r="MO1436" s="70"/>
      <c r="MP1436" s="70"/>
      <c r="MQ1436" s="70"/>
      <c r="MR1436" s="70"/>
      <c r="MS1436" s="70"/>
      <c r="MT1436" s="70"/>
      <c r="MU1436" s="70"/>
      <c r="MV1436" s="70"/>
      <c r="MW1436" s="70"/>
      <c r="MX1436" s="70"/>
      <c r="MY1436" s="70"/>
      <c r="MZ1436" s="70"/>
      <c r="NA1436" s="70"/>
      <c r="NB1436" s="70"/>
      <c r="NC1436" s="70"/>
      <c r="ND1436" s="70"/>
      <c r="NE1436" s="70"/>
      <c r="NF1436" s="70"/>
      <c r="NG1436" s="70"/>
      <c r="NH1436" s="70"/>
      <c r="NI1436" s="70"/>
      <c r="NJ1436" s="70"/>
      <c r="NK1436" s="70"/>
      <c r="NL1436" s="70"/>
      <c r="NM1436" s="70"/>
      <c r="NN1436" s="70"/>
      <c r="NO1436" s="70"/>
      <c r="NP1436" s="70"/>
      <c r="NQ1436" s="70"/>
      <c r="NR1436" s="70"/>
      <c r="NS1436" s="70"/>
      <c r="NT1436" s="70"/>
      <c r="NU1436" s="70"/>
      <c r="NV1436" s="70"/>
      <c r="NW1436" s="70"/>
      <c r="NX1436" s="70"/>
      <c r="NY1436" s="70"/>
      <c r="NZ1436" s="70"/>
      <c r="OA1436" s="70"/>
      <c r="OB1436" s="70"/>
      <c r="OC1436" s="70"/>
      <c r="OD1436" s="70"/>
      <c r="OE1436" s="70"/>
      <c r="OF1436" s="70"/>
      <c r="OG1436" s="70"/>
      <c r="OH1436" s="70"/>
      <c r="OI1436" s="70"/>
      <c r="OJ1436" s="70"/>
      <c r="OK1436" s="70"/>
      <c r="OL1436" s="70"/>
      <c r="OM1436" s="70"/>
      <c r="ON1436" s="70"/>
      <c r="OO1436" s="70"/>
      <c r="OP1436" s="70"/>
      <c r="OQ1436" s="70"/>
      <c r="OR1436" s="70"/>
      <c r="OS1436" s="70"/>
      <c r="OT1436" s="70"/>
      <c r="OU1436" s="70"/>
      <c r="OV1436" s="70"/>
      <c r="OW1436" s="70"/>
      <c r="OX1436" s="70"/>
      <c r="OY1436" s="70"/>
      <c r="OZ1436" s="70"/>
      <c r="PA1436" s="70"/>
      <c r="PB1436" s="70"/>
      <c r="PC1436" s="70"/>
      <c r="PD1436" s="70"/>
      <c r="PE1436" s="70"/>
      <c r="PF1436" s="70"/>
      <c r="PG1436" s="70"/>
      <c r="PH1436" s="70"/>
      <c r="PI1436" s="70"/>
      <c r="PJ1436" s="70"/>
      <c r="PK1436" s="70"/>
      <c r="PL1436" s="70"/>
      <c r="PM1436" s="70"/>
      <c r="PN1436" s="70"/>
      <c r="PO1436" s="70"/>
      <c r="PP1436" s="70"/>
      <c r="PQ1436" s="70"/>
      <c r="PR1436" s="70"/>
      <c r="PS1436" s="70"/>
      <c r="PT1436" s="70"/>
      <c r="PU1436" s="70"/>
      <c r="PV1436" s="70"/>
      <c r="PW1436" s="70"/>
      <c r="PX1436" s="70"/>
      <c r="PY1436" s="70"/>
      <c r="PZ1436" s="70"/>
      <c r="QA1436" s="70"/>
      <c r="QB1436" s="70"/>
      <c r="QC1436" s="70"/>
      <c r="QD1436" s="70"/>
      <c r="QE1436" s="70"/>
      <c r="QF1436" s="70"/>
      <c r="QG1436" s="70"/>
      <c r="QH1436" s="70"/>
      <c r="QI1436" s="70"/>
      <c r="QJ1436" s="70"/>
      <c r="QK1436" s="70"/>
      <c r="QL1436" s="70"/>
      <c r="QM1436" s="70"/>
      <c r="QN1436" s="70"/>
      <c r="QO1436" s="70"/>
      <c r="QP1436" s="70"/>
      <c r="QQ1436" s="70"/>
      <c r="QR1436" s="70"/>
      <c r="QS1436" s="70"/>
      <c r="QT1436" s="70"/>
      <c r="QU1436" s="70"/>
      <c r="QV1436" s="70"/>
      <c r="QW1436" s="70"/>
      <c r="QX1436" s="70"/>
      <c r="QY1436" s="70"/>
      <c r="QZ1436" s="70"/>
      <c r="RA1436" s="70"/>
      <c r="RB1436" s="70"/>
      <c r="RC1436" s="70"/>
      <c r="RD1436" s="70"/>
      <c r="RE1436" s="70"/>
      <c r="RF1436" s="70"/>
      <c r="RG1436" s="70"/>
      <c r="RH1436" s="70"/>
      <c r="RI1436" s="70"/>
      <c r="RJ1436" s="70"/>
      <c r="RK1436" s="70"/>
      <c r="RL1436" s="70"/>
      <c r="RM1436" s="70"/>
      <c r="RN1436" s="70"/>
      <c r="RO1436" s="70"/>
      <c r="RP1436" s="70"/>
      <c r="RQ1436" s="70"/>
      <c r="RR1436" s="70"/>
      <c r="RS1436" s="70"/>
      <c r="RT1436" s="70"/>
      <c r="RU1436" s="70"/>
      <c r="RV1436" s="70"/>
      <c r="RW1436" s="70"/>
      <c r="RX1436" s="70"/>
      <c r="RY1436" s="70"/>
      <c r="RZ1436" s="70"/>
      <c r="SA1436" s="70"/>
      <c r="SB1436" s="70"/>
      <c r="SC1436" s="70"/>
      <c r="SD1436" s="70"/>
      <c r="SE1436" s="70"/>
      <c r="SF1436" s="70"/>
      <c r="SG1436" s="70"/>
      <c r="SH1436" s="70"/>
      <c r="SI1436" s="70"/>
      <c r="SJ1436" s="70"/>
      <c r="SK1436" s="70"/>
      <c r="SL1436" s="70"/>
      <c r="SM1436" s="70"/>
      <c r="SN1436" s="70"/>
      <c r="SO1436" s="70"/>
      <c r="SP1436" s="70"/>
      <c r="SQ1436" s="70"/>
      <c r="SR1436" s="70"/>
      <c r="SS1436" s="70"/>
      <c r="ST1436" s="70"/>
      <c r="SU1436" s="70"/>
      <c r="SV1436" s="70"/>
      <c r="SW1436" s="70"/>
      <c r="SX1436" s="70"/>
      <c r="SY1436" s="70"/>
      <c r="SZ1436" s="70"/>
    </row>
    <row r="1437" spans="1:520" ht="16.5" customHeight="1" x14ac:dyDescent="0.2">
      <c r="A1437" s="20">
        <v>829</v>
      </c>
      <c r="B1437" s="20" t="s">
        <v>62</v>
      </c>
      <c r="C1437" s="20" t="s">
        <v>915</v>
      </c>
      <c r="D1437" s="20" t="s">
        <v>38</v>
      </c>
      <c r="E1437" s="20" t="s">
        <v>1340</v>
      </c>
      <c r="F1437" s="22" t="s">
        <v>939</v>
      </c>
      <c r="G1437" s="20" t="s">
        <v>25</v>
      </c>
      <c r="H1437" s="20" t="s">
        <v>26</v>
      </c>
      <c r="I1437" s="20" t="s">
        <v>81</v>
      </c>
      <c r="J1437" s="22" t="s">
        <v>915</v>
      </c>
      <c r="K1437" s="20"/>
      <c r="L1437" s="20"/>
      <c r="M1437" s="20"/>
      <c r="N1437" s="20"/>
      <c r="O1437" s="23"/>
      <c r="P1437" s="23">
        <v>1448700</v>
      </c>
      <c r="Q1437" s="24">
        <v>1</v>
      </c>
      <c r="R1437" s="25">
        <v>45809</v>
      </c>
      <c r="S1437" s="20" t="s">
        <v>83</v>
      </c>
      <c r="T1437" s="26">
        <f t="shared" si="24"/>
        <v>1448700</v>
      </c>
      <c r="U1437" s="27" t="s">
        <v>100</v>
      </c>
      <c r="V1437" s="27" t="s">
        <v>100</v>
      </c>
      <c r="W1437" s="70"/>
      <c r="X1437" s="70"/>
      <c r="Y1437" s="70"/>
      <c r="Z1437" s="70"/>
      <c r="AA1437" s="70"/>
      <c r="AB1437" s="70"/>
      <c r="AC1437" s="70"/>
      <c r="AD1437" s="70"/>
      <c r="AE1437" s="70"/>
      <c r="AF1437" s="70"/>
      <c r="AG1437" s="70"/>
      <c r="AH1437" s="70"/>
      <c r="AI1437" s="70"/>
      <c r="AJ1437" s="70"/>
      <c r="AK1437" s="70"/>
      <c r="AL1437" s="70"/>
      <c r="AM1437" s="70"/>
      <c r="AN1437" s="70"/>
      <c r="AO1437" s="70"/>
      <c r="AP1437" s="70"/>
      <c r="AQ1437" s="70"/>
      <c r="AR1437" s="70"/>
      <c r="AS1437" s="70"/>
      <c r="AT1437" s="70"/>
      <c r="AU1437" s="70"/>
      <c r="AV1437" s="70"/>
      <c r="AW1437" s="70"/>
      <c r="AX1437" s="70"/>
      <c r="AY1437" s="70"/>
      <c r="AZ1437" s="70"/>
      <c r="BA1437" s="70"/>
      <c r="BB1437" s="70"/>
      <c r="BC1437" s="70"/>
      <c r="BD1437" s="70"/>
      <c r="BE1437" s="70"/>
      <c r="BF1437" s="70"/>
      <c r="BG1437" s="70"/>
      <c r="BH1437" s="70"/>
      <c r="BI1437" s="70"/>
      <c r="BJ1437" s="70"/>
      <c r="BK1437" s="70"/>
      <c r="BL1437" s="70"/>
      <c r="BM1437" s="70"/>
      <c r="BN1437" s="70"/>
      <c r="BO1437" s="70"/>
      <c r="BP1437" s="70"/>
      <c r="BQ1437" s="70"/>
      <c r="BR1437" s="70"/>
      <c r="BS1437" s="70"/>
      <c r="BT1437" s="70"/>
      <c r="BU1437" s="70"/>
      <c r="BV1437" s="70"/>
      <c r="BW1437" s="70"/>
      <c r="BX1437" s="70"/>
      <c r="BY1437" s="70"/>
      <c r="BZ1437" s="70"/>
      <c r="CA1437" s="70"/>
      <c r="CB1437" s="70"/>
      <c r="CC1437" s="70"/>
      <c r="CD1437" s="70"/>
      <c r="CE1437" s="70"/>
      <c r="CF1437" s="70"/>
      <c r="CG1437" s="70"/>
      <c r="CH1437" s="70"/>
      <c r="CI1437" s="70"/>
      <c r="CJ1437" s="70"/>
      <c r="CK1437" s="70"/>
      <c r="CL1437" s="70"/>
      <c r="CM1437" s="70"/>
      <c r="CN1437" s="70"/>
      <c r="CO1437" s="70"/>
      <c r="CP1437" s="70"/>
      <c r="CQ1437" s="70"/>
      <c r="CR1437" s="70"/>
      <c r="CS1437" s="70"/>
      <c r="CT1437" s="70"/>
      <c r="CU1437" s="70"/>
      <c r="CV1437" s="70"/>
      <c r="CW1437" s="70"/>
      <c r="CX1437" s="70"/>
      <c r="CY1437" s="70"/>
      <c r="CZ1437" s="70"/>
      <c r="DA1437" s="70"/>
      <c r="DB1437" s="70"/>
      <c r="DC1437" s="70"/>
      <c r="DD1437" s="70"/>
      <c r="DE1437" s="70"/>
      <c r="DF1437" s="70"/>
      <c r="DG1437" s="70"/>
      <c r="DH1437" s="70"/>
      <c r="DI1437" s="70"/>
      <c r="DJ1437" s="70"/>
      <c r="DK1437" s="70"/>
      <c r="DL1437" s="70"/>
      <c r="DM1437" s="70"/>
      <c r="DN1437" s="70"/>
      <c r="DO1437" s="70"/>
      <c r="DP1437" s="70"/>
      <c r="DQ1437" s="70"/>
      <c r="DR1437" s="70"/>
      <c r="DS1437" s="70"/>
      <c r="DT1437" s="70"/>
      <c r="DU1437" s="70"/>
      <c r="DV1437" s="70"/>
      <c r="DW1437" s="70"/>
      <c r="DX1437" s="70"/>
      <c r="DY1437" s="70"/>
      <c r="DZ1437" s="70"/>
      <c r="EA1437" s="70"/>
      <c r="EB1437" s="70"/>
      <c r="EC1437" s="70"/>
      <c r="ED1437" s="70"/>
      <c r="EE1437" s="70"/>
      <c r="EF1437" s="70"/>
      <c r="EG1437" s="70"/>
      <c r="EH1437" s="70"/>
      <c r="EI1437" s="70"/>
      <c r="EJ1437" s="70"/>
      <c r="EK1437" s="70"/>
      <c r="EL1437" s="70"/>
      <c r="EM1437" s="70"/>
      <c r="EN1437" s="70"/>
      <c r="EO1437" s="70"/>
      <c r="EP1437" s="70"/>
      <c r="EQ1437" s="70"/>
      <c r="ER1437" s="70"/>
      <c r="ES1437" s="70"/>
      <c r="ET1437" s="70"/>
      <c r="EU1437" s="70"/>
      <c r="EV1437" s="70"/>
      <c r="EW1437" s="70"/>
      <c r="EX1437" s="70"/>
      <c r="EY1437" s="70"/>
      <c r="EZ1437" s="70"/>
      <c r="FA1437" s="70"/>
      <c r="FB1437" s="70"/>
      <c r="FC1437" s="70"/>
      <c r="FD1437" s="70"/>
      <c r="FE1437" s="70"/>
      <c r="FF1437" s="70"/>
      <c r="FG1437" s="70"/>
      <c r="FH1437" s="70"/>
      <c r="FI1437" s="70"/>
      <c r="FJ1437" s="70"/>
      <c r="FK1437" s="70"/>
      <c r="FL1437" s="70"/>
      <c r="FM1437" s="70"/>
      <c r="FN1437" s="70"/>
      <c r="FO1437" s="70"/>
      <c r="FP1437" s="70"/>
      <c r="FQ1437" s="70"/>
      <c r="FR1437" s="70"/>
      <c r="FS1437" s="70"/>
      <c r="FT1437" s="70"/>
      <c r="FU1437" s="70"/>
      <c r="FV1437" s="70"/>
      <c r="FW1437" s="70"/>
      <c r="FX1437" s="70"/>
      <c r="FY1437" s="70"/>
      <c r="FZ1437" s="70"/>
      <c r="GA1437" s="70"/>
      <c r="GB1437" s="70"/>
      <c r="GC1437" s="70"/>
      <c r="GD1437" s="70"/>
      <c r="GE1437" s="70"/>
      <c r="GF1437" s="70"/>
      <c r="GG1437" s="70"/>
      <c r="GH1437" s="70"/>
      <c r="GI1437" s="70"/>
      <c r="GJ1437" s="70"/>
      <c r="GK1437" s="70"/>
      <c r="GL1437" s="70"/>
      <c r="GM1437" s="70"/>
      <c r="GN1437" s="70"/>
      <c r="GO1437" s="70"/>
      <c r="GP1437" s="70"/>
      <c r="GQ1437" s="70"/>
      <c r="GR1437" s="70"/>
      <c r="GS1437" s="70"/>
      <c r="GT1437" s="70"/>
      <c r="GU1437" s="70"/>
      <c r="GV1437" s="70"/>
      <c r="GW1437" s="70"/>
      <c r="GX1437" s="70"/>
      <c r="GY1437" s="70"/>
      <c r="GZ1437" s="70"/>
      <c r="HA1437" s="70"/>
      <c r="HB1437" s="70"/>
      <c r="HC1437" s="70"/>
      <c r="HD1437" s="70"/>
      <c r="HE1437" s="70"/>
      <c r="HF1437" s="70"/>
      <c r="HG1437" s="70"/>
      <c r="HH1437" s="70"/>
      <c r="HI1437" s="70"/>
      <c r="HJ1437" s="70"/>
      <c r="HK1437" s="70"/>
      <c r="HL1437" s="70"/>
      <c r="HM1437" s="70"/>
      <c r="HN1437" s="70"/>
      <c r="HO1437" s="70"/>
      <c r="HP1437" s="70"/>
      <c r="HQ1437" s="70"/>
      <c r="HR1437" s="70"/>
      <c r="HS1437" s="70"/>
      <c r="HT1437" s="70"/>
      <c r="HU1437" s="70"/>
      <c r="HV1437" s="70"/>
      <c r="HW1437" s="70"/>
      <c r="HX1437" s="70"/>
      <c r="HY1437" s="70"/>
      <c r="HZ1437" s="70"/>
      <c r="IA1437" s="70"/>
      <c r="IB1437" s="70"/>
      <c r="IC1437" s="70"/>
      <c r="ID1437" s="70"/>
      <c r="IE1437" s="70"/>
      <c r="IF1437" s="70"/>
      <c r="IG1437" s="70"/>
      <c r="IH1437" s="70"/>
      <c r="II1437" s="70"/>
      <c r="IJ1437" s="70"/>
      <c r="IK1437" s="70"/>
      <c r="IL1437" s="70"/>
      <c r="IM1437" s="70"/>
      <c r="IN1437" s="70"/>
      <c r="IO1437" s="70"/>
      <c r="IP1437" s="70"/>
      <c r="IQ1437" s="70"/>
      <c r="IR1437" s="70"/>
      <c r="IS1437" s="70"/>
      <c r="IT1437" s="70"/>
      <c r="IU1437" s="70"/>
      <c r="IV1437" s="70"/>
      <c r="IW1437" s="70"/>
      <c r="IX1437" s="70"/>
      <c r="IY1437" s="70"/>
      <c r="IZ1437" s="70"/>
      <c r="JA1437" s="70"/>
      <c r="JB1437" s="70"/>
      <c r="JC1437" s="70"/>
      <c r="JD1437" s="70"/>
      <c r="JE1437" s="70"/>
      <c r="JF1437" s="70"/>
      <c r="JG1437" s="70"/>
      <c r="JH1437" s="70"/>
      <c r="JI1437" s="70"/>
      <c r="JJ1437" s="70"/>
      <c r="JK1437" s="70"/>
      <c r="JL1437" s="70"/>
      <c r="JM1437" s="70"/>
      <c r="JN1437" s="70"/>
      <c r="JO1437" s="70"/>
      <c r="JP1437" s="70"/>
      <c r="JQ1437" s="70"/>
      <c r="JR1437" s="70"/>
      <c r="JS1437" s="70"/>
      <c r="JT1437" s="70"/>
      <c r="JU1437" s="70"/>
      <c r="JV1437" s="70"/>
      <c r="JW1437" s="70"/>
      <c r="JX1437" s="70"/>
      <c r="JY1437" s="70"/>
      <c r="JZ1437" s="70"/>
      <c r="KA1437" s="70"/>
      <c r="KB1437" s="70"/>
      <c r="KC1437" s="70"/>
      <c r="KD1437" s="70"/>
      <c r="KE1437" s="70"/>
      <c r="KF1437" s="70"/>
      <c r="KG1437" s="70"/>
      <c r="KH1437" s="70"/>
      <c r="KI1437" s="70"/>
      <c r="KJ1437" s="70"/>
      <c r="KK1437" s="70"/>
      <c r="KL1437" s="70"/>
      <c r="KM1437" s="70"/>
      <c r="KN1437" s="70"/>
      <c r="KO1437" s="70"/>
      <c r="KP1437" s="70"/>
      <c r="KQ1437" s="70"/>
      <c r="KR1437" s="70"/>
      <c r="KS1437" s="70"/>
      <c r="KT1437" s="70"/>
      <c r="KU1437" s="70"/>
      <c r="KV1437" s="70"/>
      <c r="KW1437" s="70"/>
      <c r="KX1437" s="70"/>
      <c r="KY1437" s="70"/>
      <c r="KZ1437" s="70"/>
      <c r="LA1437" s="70"/>
      <c r="LB1437" s="70"/>
      <c r="LC1437" s="70"/>
      <c r="LD1437" s="70"/>
      <c r="LE1437" s="70"/>
      <c r="LF1437" s="70"/>
      <c r="LG1437" s="70"/>
      <c r="LH1437" s="70"/>
      <c r="LI1437" s="70"/>
      <c r="LJ1437" s="70"/>
      <c r="LK1437" s="70"/>
      <c r="LL1437" s="70"/>
      <c r="LM1437" s="70"/>
      <c r="LN1437" s="70"/>
      <c r="LO1437" s="70"/>
      <c r="LP1437" s="70"/>
      <c r="LQ1437" s="70"/>
      <c r="LR1437" s="70"/>
      <c r="LS1437" s="70"/>
      <c r="LT1437" s="70"/>
      <c r="LU1437" s="70"/>
      <c r="LV1437" s="70"/>
      <c r="LW1437" s="70"/>
      <c r="LX1437" s="70"/>
      <c r="LY1437" s="70"/>
      <c r="LZ1437" s="70"/>
      <c r="MA1437" s="70"/>
      <c r="MB1437" s="70"/>
      <c r="MC1437" s="70"/>
      <c r="MD1437" s="70"/>
      <c r="ME1437" s="70"/>
      <c r="MF1437" s="70"/>
      <c r="MG1437" s="70"/>
      <c r="MH1437" s="70"/>
      <c r="MI1437" s="70"/>
      <c r="MJ1437" s="70"/>
      <c r="MK1437" s="70"/>
      <c r="ML1437" s="70"/>
      <c r="MM1437" s="70"/>
      <c r="MN1437" s="70"/>
      <c r="MO1437" s="70"/>
      <c r="MP1437" s="70"/>
      <c r="MQ1437" s="70"/>
      <c r="MR1437" s="70"/>
      <c r="MS1437" s="70"/>
      <c r="MT1437" s="70"/>
      <c r="MU1437" s="70"/>
      <c r="MV1437" s="70"/>
      <c r="MW1437" s="70"/>
      <c r="MX1437" s="70"/>
      <c r="MY1437" s="70"/>
      <c r="MZ1437" s="70"/>
      <c r="NA1437" s="70"/>
      <c r="NB1437" s="70"/>
      <c r="NC1437" s="70"/>
      <c r="ND1437" s="70"/>
      <c r="NE1437" s="70"/>
      <c r="NF1437" s="70"/>
      <c r="NG1437" s="70"/>
      <c r="NH1437" s="70"/>
      <c r="NI1437" s="70"/>
      <c r="NJ1437" s="70"/>
      <c r="NK1437" s="70"/>
      <c r="NL1437" s="70"/>
      <c r="NM1437" s="70"/>
      <c r="NN1437" s="70"/>
      <c r="NO1437" s="70"/>
      <c r="NP1437" s="70"/>
      <c r="NQ1437" s="70"/>
      <c r="NR1437" s="70"/>
      <c r="NS1437" s="70"/>
      <c r="NT1437" s="70"/>
      <c r="NU1437" s="70"/>
      <c r="NV1437" s="70"/>
      <c r="NW1437" s="70"/>
      <c r="NX1437" s="70"/>
      <c r="NY1437" s="70"/>
      <c r="NZ1437" s="70"/>
      <c r="OA1437" s="70"/>
      <c r="OB1437" s="70"/>
      <c r="OC1437" s="70"/>
      <c r="OD1437" s="70"/>
      <c r="OE1437" s="70"/>
      <c r="OF1437" s="70"/>
      <c r="OG1437" s="70"/>
      <c r="OH1437" s="70"/>
      <c r="OI1437" s="70"/>
      <c r="OJ1437" s="70"/>
      <c r="OK1437" s="70"/>
      <c r="OL1437" s="70"/>
      <c r="OM1437" s="70"/>
      <c r="ON1437" s="70"/>
      <c r="OO1437" s="70"/>
      <c r="OP1437" s="70"/>
      <c r="OQ1437" s="70"/>
      <c r="OR1437" s="70"/>
      <c r="OS1437" s="70"/>
      <c r="OT1437" s="70"/>
      <c r="OU1437" s="70"/>
      <c r="OV1437" s="70"/>
      <c r="OW1437" s="70"/>
      <c r="OX1437" s="70"/>
      <c r="OY1437" s="70"/>
      <c r="OZ1437" s="70"/>
      <c r="PA1437" s="70"/>
      <c r="PB1437" s="70"/>
      <c r="PC1437" s="70"/>
      <c r="PD1437" s="70"/>
      <c r="PE1437" s="70"/>
      <c r="PF1437" s="70"/>
      <c r="PG1437" s="70"/>
      <c r="PH1437" s="70"/>
      <c r="PI1437" s="70"/>
      <c r="PJ1437" s="70"/>
      <c r="PK1437" s="70"/>
      <c r="PL1437" s="70"/>
      <c r="PM1437" s="70"/>
      <c r="PN1437" s="70"/>
      <c r="PO1437" s="70"/>
      <c r="PP1437" s="70"/>
      <c r="PQ1437" s="70"/>
      <c r="PR1437" s="70"/>
      <c r="PS1437" s="70"/>
      <c r="PT1437" s="70"/>
      <c r="PU1437" s="70"/>
      <c r="PV1437" s="70"/>
      <c r="PW1437" s="70"/>
      <c r="PX1437" s="70"/>
      <c r="PY1437" s="70"/>
      <c r="PZ1437" s="70"/>
      <c r="QA1437" s="70"/>
      <c r="QB1437" s="70"/>
      <c r="QC1437" s="70"/>
      <c r="QD1437" s="70"/>
      <c r="QE1437" s="70"/>
      <c r="QF1437" s="70"/>
      <c r="QG1437" s="70"/>
      <c r="QH1437" s="70"/>
      <c r="QI1437" s="70"/>
      <c r="QJ1437" s="70"/>
      <c r="QK1437" s="70"/>
      <c r="QL1437" s="70"/>
      <c r="QM1437" s="70"/>
      <c r="QN1437" s="70"/>
      <c r="QO1437" s="70"/>
      <c r="QP1437" s="70"/>
      <c r="QQ1437" s="70"/>
      <c r="QR1437" s="70"/>
      <c r="QS1437" s="70"/>
      <c r="QT1437" s="70"/>
      <c r="QU1437" s="70"/>
      <c r="QV1437" s="70"/>
      <c r="QW1437" s="70"/>
      <c r="QX1437" s="70"/>
      <c r="QY1437" s="70"/>
      <c r="QZ1437" s="70"/>
      <c r="RA1437" s="70"/>
      <c r="RB1437" s="70"/>
      <c r="RC1437" s="70"/>
      <c r="RD1437" s="70"/>
      <c r="RE1437" s="70"/>
      <c r="RF1437" s="70"/>
      <c r="RG1437" s="70"/>
      <c r="RH1437" s="70"/>
      <c r="RI1437" s="70"/>
      <c r="RJ1437" s="70"/>
      <c r="RK1437" s="70"/>
      <c r="RL1437" s="70"/>
      <c r="RM1437" s="70"/>
      <c r="RN1437" s="70"/>
      <c r="RO1437" s="70"/>
      <c r="RP1437" s="70"/>
      <c r="RQ1437" s="70"/>
      <c r="RR1437" s="70"/>
      <c r="RS1437" s="70"/>
      <c r="RT1437" s="70"/>
      <c r="RU1437" s="70"/>
      <c r="RV1437" s="70"/>
      <c r="RW1437" s="70"/>
      <c r="RX1437" s="70"/>
      <c r="RY1437" s="70"/>
      <c r="RZ1437" s="70"/>
      <c r="SA1437" s="70"/>
      <c r="SB1437" s="70"/>
      <c r="SC1437" s="70"/>
      <c r="SD1437" s="70"/>
      <c r="SE1437" s="70"/>
      <c r="SF1437" s="70"/>
      <c r="SG1437" s="70"/>
      <c r="SH1437" s="70"/>
      <c r="SI1437" s="70"/>
      <c r="SJ1437" s="70"/>
      <c r="SK1437" s="70"/>
      <c r="SL1437" s="70"/>
      <c r="SM1437" s="70"/>
      <c r="SN1437" s="70"/>
      <c r="SO1437" s="70"/>
      <c r="SP1437" s="70"/>
      <c r="SQ1437" s="70"/>
      <c r="SR1437" s="70"/>
      <c r="SS1437" s="70"/>
      <c r="ST1437" s="70"/>
      <c r="SU1437" s="70"/>
      <c r="SV1437" s="70"/>
      <c r="SW1437" s="70"/>
      <c r="SX1437" s="70"/>
      <c r="SY1437" s="70"/>
      <c r="SZ1437" s="70"/>
    </row>
    <row r="1438" spans="1:520" ht="16.5" customHeight="1" x14ac:dyDescent="0.2">
      <c r="A1438" s="20">
        <v>830</v>
      </c>
      <c r="B1438" s="20" t="s">
        <v>62</v>
      </c>
      <c r="C1438" s="20" t="s">
        <v>915</v>
      </c>
      <c r="D1438" s="20" t="s">
        <v>38</v>
      </c>
      <c r="E1438" s="20" t="s">
        <v>1340</v>
      </c>
      <c r="F1438" s="22" t="s">
        <v>939</v>
      </c>
      <c r="G1438" s="20" t="s">
        <v>25</v>
      </c>
      <c r="H1438" s="20" t="s">
        <v>26</v>
      </c>
      <c r="I1438" s="20" t="s">
        <v>81</v>
      </c>
      <c r="J1438" s="22" t="s">
        <v>915</v>
      </c>
      <c r="K1438" s="20"/>
      <c r="L1438" s="20"/>
      <c r="M1438" s="20"/>
      <c r="N1438" s="20"/>
      <c r="O1438" s="23"/>
      <c r="P1438" s="23">
        <v>1448700</v>
      </c>
      <c r="Q1438" s="24">
        <v>1</v>
      </c>
      <c r="R1438" s="25">
        <v>45839</v>
      </c>
      <c r="S1438" s="20" t="s">
        <v>83</v>
      </c>
      <c r="T1438" s="26">
        <f t="shared" si="24"/>
        <v>1448700</v>
      </c>
      <c r="U1438" s="27" t="s">
        <v>100</v>
      </c>
      <c r="V1438" s="27" t="s">
        <v>100</v>
      </c>
      <c r="W1438" s="70"/>
      <c r="X1438" s="70"/>
      <c r="Y1438" s="70"/>
      <c r="Z1438" s="70"/>
      <c r="AA1438" s="70"/>
      <c r="AB1438" s="70"/>
      <c r="AC1438" s="70"/>
      <c r="AD1438" s="70"/>
      <c r="AE1438" s="70"/>
      <c r="AF1438" s="70"/>
      <c r="AG1438" s="70"/>
      <c r="AH1438" s="70"/>
      <c r="AI1438" s="70"/>
      <c r="AJ1438" s="70"/>
      <c r="AK1438" s="70"/>
      <c r="AL1438" s="70"/>
      <c r="AM1438" s="70"/>
      <c r="AN1438" s="70"/>
      <c r="AO1438" s="70"/>
      <c r="AP1438" s="70"/>
      <c r="AQ1438" s="70"/>
      <c r="AR1438" s="70"/>
      <c r="AS1438" s="70"/>
      <c r="AT1438" s="70"/>
      <c r="AU1438" s="70"/>
      <c r="AV1438" s="70"/>
      <c r="AW1438" s="70"/>
      <c r="AX1438" s="70"/>
      <c r="AY1438" s="70"/>
      <c r="AZ1438" s="70"/>
      <c r="BA1438" s="70"/>
      <c r="BB1438" s="70"/>
      <c r="BC1438" s="70"/>
      <c r="BD1438" s="70"/>
      <c r="BE1438" s="70"/>
      <c r="BF1438" s="70"/>
      <c r="BG1438" s="70"/>
      <c r="BH1438" s="70"/>
      <c r="BI1438" s="70"/>
      <c r="BJ1438" s="70"/>
      <c r="BK1438" s="70"/>
      <c r="BL1438" s="70"/>
      <c r="BM1438" s="70"/>
      <c r="BN1438" s="70"/>
      <c r="BO1438" s="70"/>
      <c r="BP1438" s="70"/>
      <c r="BQ1438" s="70"/>
      <c r="BR1438" s="70"/>
      <c r="BS1438" s="70"/>
      <c r="BT1438" s="70"/>
      <c r="BU1438" s="70"/>
      <c r="BV1438" s="70"/>
      <c r="BW1438" s="70"/>
      <c r="BX1438" s="70"/>
      <c r="BY1438" s="70"/>
      <c r="BZ1438" s="70"/>
      <c r="CA1438" s="70"/>
      <c r="CB1438" s="70"/>
      <c r="CC1438" s="70"/>
      <c r="CD1438" s="70"/>
      <c r="CE1438" s="70"/>
      <c r="CF1438" s="70"/>
      <c r="CG1438" s="70"/>
      <c r="CH1438" s="70"/>
      <c r="CI1438" s="70"/>
      <c r="CJ1438" s="70"/>
      <c r="CK1438" s="70"/>
      <c r="CL1438" s="70"/>
      <c r="CM1438" s="70"/>
      <c r="CN1438" s="70"/>
      <c r="CO1438" s="70"/>
      <c r="CP1438" s="70"/>
      <c r="CQ1438" s="70"/>
      <c r="CR1438" s="70"/>
      <c r="CS1438" s="70"/>
      <c r="CT1438" s="70"/>
      <c r="CU1438" s="70"/>
      <c r="CV1438" s="70"/>
      <c r="CW1438" s="70"/>
      <c r="CX1438" s="70"/>
      <c r="CY1438" s="70"/>
      <c r="CZ1438" s="70"/>
      <c r="DA1438" s="70"/>
      <c r="DB1438" s="70"/>
      <c r="DC1438" s="70"/>
      <c r="DD1438" s="70"/>
      <c r="DE1438" s="70"/>
      <c r="DF1438" s="70"/>
      <c r="DG1438" s="70"/>
      <c r="DH1438" s="70"/>
      <c r="DI1438" s="70"/>
      <c r="DJ1438" s="70"/>
      <c r="DK1438" s="70"/>
      <c r="DL1438" s="70"/>
      <c r="DM1438" s="70"/>
      <c r="DN1438" s="70"/>
      <c r="DO1438" s="70"/>
      <c r="DP1438" s="70"/>
      <c r="DQ1438" s="70"/>
      <c r="DR1438" s="70"/>
      <c r="DS1438" s="70"/>
      <c r="DT1438" s="70"/>
      <c r="DU1438" s="70"/>
      <c r="DV1438" s="70"/>
      <c r="DW1438" s="70"/>
      <c r="DX1438" s="70"/>
      <c r="DY1438" s="70"/>
      <c r="DZ1438" s="70"/>
      <c r="EA1438" s="70"/>
      <c r="EB1438" s="70"/>
      <c r="EC1438" s="70"/>
      <c r="ED1438" s="70"/>
      <c r="EE1438" s="70"/>
      <c r="EF1438" s="70"/>
      <c r="EG1438" s="70"/>
      <c r="EH1438" s="70"/>
      <c r="EI1438" s="70"/>
      <c r="EJ1438" s="70"/>
      <c r="EK1438" s="70"/>
      <c r="EL1438" s="70"/>
      <c r="EM1438" s="70"/>
      <c r="EN1438" s="70"/>
      <c r="EO1438" s="70"/>
      <c r="EP1438" s="70"/>
      <c r="EQ1438" s="70"/>
      <c r="ER1438" s="70"/>
      <c r="ES1438" s="70"/>
      <c r="ET1438" s="70"/>
      <c r="EU1438" s="70"/>
      <c r="EV1438" s="70"/>
      <c r="EW1438" s="70"/>
      <c r="EX1438" s="70"/>
      <c r="EY1438" s="70"/>
      <c r="EZ1438" s="70"/>
      <c r="FA1438" s="70"/>
      <c r="FB1438" s="70"/>
      <c r="FC1438" s="70"/>
      <c r="FD1438" s="70"/>
      <c r="FE1438" s="70"/>
      <c r="FF1438" s="70"/>
      <c r="FG1438" s="70"/>
      <c r="FH1438" s="70"/>
      <c r="FI1438" s="70"/>
      <c r="FJ1438" s="70"/>
      <c r="FK1438" s="70"/>
      <c r="FL1438" s="70"/>
      <c r="FM1438" s="70"/>
      <c r="FN1438" s="70"/>
      <c r="FO1438" s="70"/>
      <c r="FP1438" s="70"/>
      <c r="FQ1438" s="70"/>
      <c r="FR1438" s="70"/>
      <c r="FS1438" s="70"/>
      <c r="FT1438" s="70"/>
      <c r="FU1438" s="70"/>
      <c r="FV1438" s="70"/>
      <c r="FW1438" s="70"/>
      <c r="FX1438" s="70"/>
      <c r="FY1438" s="70"/>
      <c r="FZ1438" s="70"/>
      <c r="GA1438" s="70"/>
      <c r="GB1438" s="70"/>
      <c r="GC1438" s="70"/>
      <c r="GD1438" s="70"/>
      <c r="GE1438" s="70"/>
      <c r="GF1438" s="70"/>
      <c r="GG1438" s="70"/>
      <c r="GH1438" s="70"/>
      <c r="GI1438" s="70"/>
      <c r="GJ1438" s="70"/>
      <c r="GK1438" s="70"/>
      <c r="GL1438" s="70"/>
      <c r="GM1438" s="70"/>
      <c r="GN1438" s="70"/>
      <c r="GO1438" s="70"/>
      <c r="GP1438" s="70"/>
      <c r="GQ1438" s="70"/>
      <c r="GR1438" s="70"/>
      <c r="GS1438" s="70"/>
      <c r="GT1438" s="70"/>
      <c r="GU1438" s="70"/>
      <c r="GV1438" s="70"/>
      <c r="GW1438" s="70"/>
      <c r="GX1438" s="70"/>
      <c r="GY1438" s="70"/>
      <c r="GZ1438" s="70"/>
      <c r="HA1438" s="70"/>
      <c r="HB1438" s="70"/>
      <c r="HC1438" s="70"/>
      <c r="HD1438" s="70"/>
      <c r="HE1438" s="70"/>
      <c r="HF1438" s="70"/>
      <c r="HG1438" s="70"/>
      <c r="HH1438" s="70"/>
      <c r="HI1438" s="70"/>
      <c r="HJ1438" s="70"/>
      <c r="HK1438" s="70"/>
      <c r="HL1438" s="70"/>
      <c r="HM1438" s="70"/>
      <c r="HN1438" s="70"/>
      <c r="HO1438" s="70"/>
      <c r="HP1438" s="70"/>
      <c r="HQ1438" s="70"/>
      <c r="HR1438" s="70"/>
      <c r="HS1438" s="70"/>
      <c r="HT1438" s="70"/>
      <c r="HU1438" s="70"/>
      <c r="HV1438" s="70"/>
      <c r="HW1438" s="70"/>
      <c r="HX1438" s="70"/>
      <c r="HY1438" s="70"/>
      <c r="HZ1438" s="70"/>
      <c r="IA1438" s="70"/>
      <c r="IB1438" s="70"/>
      <c r="IC1438" s="70"/>
      <c r="ID1438" s="70"/>
      <c r="IE1438" s="70"/>
      <c r="IF1438" s="70"/>
      <c r="IG1438" s="70"/>
      <c r="IH1438" s="70"/>
      <c r="II1438" s="70"/>
      <c r="IJ1438" s="70"/>
      <c r="IK1438" s="70"/>
      <c r="IL1438" s="70"/>
      <c r="IM1438" s="70"/>
      <c r="IN1438" s="70"/>
      <c r="IO1438" s="70"/>
      <c r="IP1438" s="70"/>
      <c r="IQ1438" s="70"/>
      <c r="IR1438" s="70"/>
      <c r="IS1438" s="70"/>
      <c r="IT1438" s="70"/>
      <c r="IU1438" s="70"/>
      <c r="IV1438" s="70"/>
      <c r="IW1438" s="70"/>
      <c r="IX1438" s="70"/>
      <c r="IY1438" s="70"/>
      <c r="IZ1438" s="70"/>
      <c r="JA1438" s="70"/>
      <c r="JB1438" s="70"/>
      <c r="JC1438" s="70"/>
      <c r="JD1438" s="70"/>
      <c r="JE1438" s="70"/>
      <c r="JF1438" s="70"/>
      <c r="JG1438" s="70"/>
      <c r="JH1438" s="70"/>
      <c r="JI1438" s="70"/>
      <c r="JJ1438" s="70"/>
      <c r="JK1438" s="70"/>
      <c r="JL1438" s="70"/>
      <c r="JM1438" s="70"/>
      <c r="JN1438" s="70"/>
      <c r="JO1438" s="70"/>
      <c r="JP1438" s="70"/>
      <c r="JQ1438" s="70"/>
      <c r="JR1438" s="70"/>
      <c r="JS1438" s="70"/>
      <c r="JT1438" s="70"/>
      <c r="JU1438" s="70"/>
      <c r="JV1438" s="70"/>
      <c r="JW1438" s="70"/>
      <c r="JX1438" s="70"/>
      <c r="JY1438" s="70"/>
      <c r="JZ1438" s="70"/>
      <c r="KA1438" s="70"/>
      <c r="KB1438" s="70"/>
      <c r="KC1438" s="70"/>
      <c r="KD1438" s="70"/>
      <c r="KE1438" s="70"/>
      <c r="KF1438" s="70"/>
      <c r="KG1438" s="70"/>
      <c r="KH1438" s="70"/>
      <c r="KI1438" s="70"/>
      <c r="KJ1438" s="70"/>
      <c r="KK1438" s="70"/>
      <c r="KL1438" s="70"/>
      <c r="KM1438" s="70"/>
      <c r="KN1438" s="70"/>
      <c r="KO1438" s="70"/>
      <c r="KP1438" s="70"/>
      <c r="KQ1438" s="70"/>
      <c r="KR1438" s="70"/>
      <c r="KS1438" s="70"/>
      <c r="KT1438" s="70"/>
      <c r="KU1438" s="70"/>
      <c r="KV1438" s="70"/>
      <c r="KW1438" s="70"/>
      <c r="KX1438" s="70"/>
      <c r="KY1438" s="70"/>
      <c r="KZ1438" s="70"/>
      <c r="LA1438" s="70"/>
      <c r="LB1438" s="70"/>
      <c r="LC1438" s="70"/>
      <c r="LD1438" s="70"/>
      <c r="LE1438" s="70"/>
      <c r="LF1438" s="70"/>
      <c r="LG1438" s="70"/>
      <c r="LH1438" s="70"/>
      <c r="LI1438" s="70"/>
      <c r="LJ1438" s="70"/>
      <c r="LK1438" s="70"/>
      <c r="LL1438" s="70"/>
      <c r="LM1438" s="70"/>
      <c r="LN1438" s="70"/>
      <c r="LO1438" s="70"/>
      <c r="LP1438" s="70"/>
      <c r="LQ1438" s="70"/>
      <c r="LR1438" s="70"/>
      <c r="LS1438" s="70"/>
      <c r="LT1438" s="70"/>
      <c r="LU1438" s="70"/>
      <c r="LV1438" s="70"/>
      <c r="LW1438" s="70"/>
      <c r="LX1438" s="70"/>
      <c r="LY1438" s="70"/>
      <c r="LZ1438" s="70"/>
      <c r="MA1438" s="70"/>
      <c r="MB1438" s="70"/>
      <c r="MC1438" s="70"/>
      <c r="MD1438" s="70"/>
      <c r="ME1438" s="70"/>
      <c r="MF1438" s="70"/>
      <c r="MG1438" s="70"/>
      <c r="MH1438" s="70"/>
      <c r="MI1438" s="70"/>
      <c r="MJ1438" s="70"/>
      <c r="MK1438" s="70"/>
      <c r="ML1438" s="70"/>
      <c r="MM1438" s="70"/>
      <c r="MN1438" s="70"/>
      <c r="MO1438" s="70"/>
      <c r="MP1438" s="70"/>
      <c r="MQ1438" s="70"/>
      <c r="MR1438" s="70"/>
      <c r="MS1438" s="70"/>
      <c r="MT1438" s="70"/>
      <c r="MU1438" s="70"/>
      <c r="MV1438" s="70"/>
      <c r="MW1438" s="70"/>
      <c r="MX1438" s="70"/>
      <c r="MY1438" s="70"/>
      <c r="MZ1438" s="70"/>
      <c r="NA1438" s="70"/>
      <c r="NB1438" s="70"/>
      <c r="NC1438" s="70"/>
      <c r="ND1438" s="70"/>
      <c r="NE1438" s="70"/>
      <c r="NF1438" s="70"/>
      <c r="NG1438" s="70"/>
      <c r="NH1438" s="70"/>
      <c r="NI1438" s="70"/>
      <c r="NJ1438" s="70"/>
      <c r="NK1438" s="70"/>
      <c r="NL1438" s="70"/>
      <c r="NM1438" s="70"/>
      <c r="NN1438" s="70"/>
      <c r="NO1438" s="70"/>
      <c r="NP1438" s="70"/>
      <c r="NQ1438" s="70"/>
      <c r="NR1438" s="70"/>
      <c r="NS1438" s="70"/>
      <c r="NT1438" s="70"/>
      <c r="NU1438" s="70"/>
      <c r="NV1438" s="70"/>
      <c r="NW1438" s="70"/>
      <c r="NX1438" s="70"/>
      <c r="NY1438" s="70"/>
      <c r="NZ1438" s="70"/>
      <c r="OA1438" s="70"/>
      <c r="OB1438" s="70"/>
      <c r="OC1438" s="70"/>
      <c r="OD1438" s="70"/>
      <c r="OE1438" s="70"/>
      <c r="OF1438" s="70"/>
      <c r="OG1438" s="70"/>
      <c r="OH1438" s="70"/>
      <c r="OI1438" s="70"/>
      <c r="OJ1438" s="70"/>
      <c r="OK1438" s="70"/>
      <c r="OL1438" s="70"/>
      <c r="OM1438" s="70"/>
      <c r="ON1438" s="70"/>
      <c r="OO1438" s="70"/>
      <c r="OP1438" s="70"/>
      <c r="OQ1438" s="70"/>
      <c r="OR1438" s="70"/>
      <c r="OS1438" s="70"/>
      <c r="OT1438" s="70"/>
      <c r="OU1438" s="70"/>
      <c r="OV1438" s="70"/>
      <c r="OW1438" s="70"/>
      <c r="OX1438" s="70"/>
      <c r="OY1438" s="70"/>
      <c r="OZ1438" s="70"/>
      <c r="PA1438" s="70"/>
      <c r="PB1438" s="70"/>
      <c r="PC1438" s="70"/>
      <c r="PD1438" s="70"/>
      <c r="PE1438" s="70"/>
      <c r="PF1438" s="70"/>
      <c r="PG1438" s="70"/>
      <c r="PH1438" s="70"/>
      <c r="PI1438" s="70"/>
      <c r="PJ1438" s="70"/>
      <c r="PK1438" s="70"/>
      <c r="PL1438" s="70"/>
      <c r="PM1438" s="70"/>
      <c r="PN1438" s="70"/>
      <c r="PO1438" s="70"/>
      <c r="PP1438" s="70"/>
      <c r="PQ1438" s="70"/>
      <c r="PR1438" s="70"/>
      <c r="PS1438" s="70"/>
      <c r="PT1438" s="70"/>
      <c r="PU1438" s="70"/>
      <c r="PV1438" s="70"/>
      <c r="PW1438" s="70"/>
      <c r="PX1438" s="70"/>
      <c r="PY1438" s="70"/>
      <c r="PZ1438" s="70"/>
      <c r="QA1438" s="70"/>
      <c r="QB1438" s="70"/>
      <c r="QC1438" s="70"/>
      <c r="QD1438" s="70"/>
      <c r="QE1438" s="70"/>
      <c r="QF1438" s="70"/>
      <c r="QG1438" s="70"/>
      <c r="QH1438" s="70"/>
      <c r="QI1438" s="70"/>
      <c r="QJ1438" s="70"/>
      <c r="QK1438" s="70"/>
      <c r="QL1438" s="70"/>
      <c r="QM1438" s="70"/>
      <c r="QN1438" s="70"/>
      <c r="QO1438" s="70"/>
      <c r="QP1438" s="70"/>
      <c r="QQ1438" s="70"/>
      <c r="QR1438" s="70"/>
      <c r="QS1438" s="70"/>
      <c r="QT1438" s="70"/>
      <c r="QU1438" s="70"/>
      <c r="QV1438" s="70"/>
      <c r="QW1438" s="70"/>
      <c r="QX1438" s="70"/>
      <c r="QY1438" s="70"/>
      <c r="QZ1438" s="70"/>
      <c r="RA1438" s="70"/>
      <c r="RB1438" s="70"/>
      <c r="RC1438" s="70"/>
      <c r="RD1438" s="70"/>
      <c r="RE1438" s="70"/>
      <c r="RF1438" s="70"/>
      <c r="RG1438" s="70"/>
      <c r="RH1438" s="70"/>
      <c r="RI1438" s="70"/>
      <c r="RJ1438" s="70"/>
      <c r="RK1438" s="70"/>
      <c r="RL1438" s="70"/>
      <c r="RM1438" s="70"/>
      <c r="RN1438" s="70"/>
      <c r="RO1438" s="70"/>
      <c r="RP1438" s="70"/>
      <c r="RQ1438" s="70"/>
      <c r="RR1438" s="70"/>
      <c r="RS1438" s="70"/>
      <c r="RT1438" s="70"/>
      <c r="RU1438" s="70"/>
      <c r="RV1438" s="70"/>
      <c r="RW1438" s="70"/>
      <c r="RX1438" s="70"/>
      <c r="RY1438" s="70"/>
      <c r="RZ1438" s="70"/>
      <c r="SA1438" s="70"/>
      <c r="SB1438" s="70"/>
      <c r="SC1438" s="70"/>
      <c r="SD1438" s="70"/>
      <c r="SE1438" s="70"/>
      <c r="SF1438" s="70"/>
      <c r="SG1438" s="70"/>
      <c r="SH1438" s="70"/>
      <c r="SI1438" s="70"/>
      <c r="SJ1438" s="70"/>
      <c r="SK1438" s="70"/>
      <c r="SL1438" s="70"/>
      <c r="SM1438" s="70"/>
      <c r="SN1438" s="70"/>
      <c r="SO1438" s="70"/>
      <c r="SP1438" s="70"/>
      <c r="SQ1438" s="70"/>
      <c r="SR1438" s="70"/>
      <c r="SS1438" s="70"/>
      <c r="ST1438" s="70"/>
      <c r="SU1438" s="70"/>
      <c r="SV1438" s="70"/>
      <c r="SW1438" s="70"/>
      <c r="SX1438" s="70"/>
      <c r="SY1438" s="70"/>
      <c r="SZ1438" s="70"/>
    </row>
    <row r="1439" spans="1:520" ht="16.5" customHeight="1" x14ac:dyDescent="0.2">
      <c r="A1439" s="20">
        <v>831</v>
      </c>
      <c r="B1439" s="20" t="s">
        <v>62</v>
      </c>
      <c r="C1439" s="20" t="s">
        <v>915</v>
      </c>
      <c r="D1439" s="20" t="s">
        <v>38</v>
      </c>
      <c r="E1439" s="20" t="s">
        <v>1340</v>
      </c>
      <c r="F1439" s="22" t="s">
        <v>939</v>
      </c>
      <c r="G1439" s="20" t="s">
        <v>25</v>
      </c>
      <c r="H1439" s="20" t="s">
        <v>26</v>
      </c>
      <c r="I1439" s="20" t="s">
        <v>81</v>
      </c>
      <c r="J1439" s="22" t="s">
        <v>915</v>
      </c>
      <c r="K1439" s="20"/>
      <c r="L1439" s="20"/>
      <c r="M1439" s="20"/>
      <c r="N1439" s="20"/>
      <c r="O1439" s="23"/>
      <c r="P1439" s="23">
        <v>1448700</v>
      </c>
      <c r="Q1439" s="24">
        <v>1</v>
      </c>
      <c r="R1439" s="25">
        <v>45870</v>
      </c>
      <c r="S1439" s="20" t="s">
        <v>83</v>
      </c>
      <c r="T1439" s="26">
        <f t="shared" si="24"/>
        <v>1448700</v>
      </c>
      <c r="U1439" s="27" t="s">
        <v>100</v>
      </c>
      <c r="V1439" s="27" t="s">
        <v>100</v>
      </c>
      <c r="W1439" s="70"/>
      <c r="X1439" s="70"/>
      <c r="Y1439" s="70"/>
      <c r="Z1439" s="70"/>
      <c r="AA1439" s="70"/>
      <c r="AB1439" s="70"/>
      <c r="AC1439" s="70"/>
      <c r="AD1439" s="70"/>
      <c r="AE1439" s="70"/>
      <c r="AF1439" s="70"/>
      <c r="AG1439" s="70"/>
      <c r="AH1439" s="70"/>
      <c r="AI1439" s="70"/>
      <c r="AJ1439" s="70"/>
      <c r="AK1439" s="70"/>
      <c r="AL1439" s="70"/>
      <c r="AM1439" s="70"/>
      <c r="AN1439" s="70"/>
      <c r="AO1439" s="70"/>
      <c r="AP1439" s="70"/>
      <c r="AQ1439" s="70"/>
      <c r="AR1439" s="70"/>
      <c r="AS1439" s="70"/>
      <c r="AT1439" s="70"/>
      <c r="AU1439" s="70"/>
      <c r="AV1439" s="70"/>
      <c r="AW1439" s="70"/>
      <c r="AX1439" s="70"/>
      <c r="AY1439" s="70"/>
      <c r="AZ1439" s="70"/>
      <c r="BA1439" s="70"/>
      <c r="BB1439" s="70"/>
      <c r="BC1439" s="70"/>
      <c r="BD1439" s="70"/>
      <c r="BE1439" s="70"/>
      <c r="BF1439" s="70"/>
      <c r="BG1439" s="70"/>
      <c r="BH1439" s="70"/>
      <c r="BI1439" s="70"/>
      <c r="BJ1439" s="70"/>
      <c r="BK1439" s="70"/>
      <c r="BL1439" s="70"/>
      <c r="BM1439" s="70"/>
      <c r="BN1439" s="70"/>
      <c r="BO1439" s="70"/>
      <c r="BP1439" s="70"/>
      <c r="BQ1439" s="70"/>
      <c r="BR1439" s="70"/>
      <c r="BS1439" s="70"/>
      <c r="BT1439" s="70"/>
      <c r="BU1439" s="70"/>
      <c r="BV1439" s="70"/>
      <c r="BW1439" s="70"/>
      <c r="BX1439" s="70"/>
      <c r="BY1439" s="70"/>
      <c r="BZ1439" s="70"/>
      <c r="CA1439" s="70"/>
      <c r="CB1439" s="70"/>
      <c r="CC1439" s="70"/>
      <c r="CD1439" s="70"/>
      <c r="CE1439" s="70"/>
      <c r="CF1439" s="70"/>
      <c r="CG1439" s="70"/>
      <c r="CH1439" s="70"/>
      <c r="CI1439" s="70"/>
      <c r="CJ1439" s="70"/>
      <c r="CK1439" s="70"/>
      <c r="CL1439" s="70"/>
      <c r="CM1439" s="70"/>
      <c r="CN1439" s="70"/>
      <c r="CO1439" s="70"/>
      <c r="CP1439" s="70"/>
      <c r="CQ1439" s="70"/>
      <c r="CR1439" s="70"/>
      <c r="CS1439" s="70"/>
      <c r="CT1439" s="70"/>
      <c r="CU1439" s="70"/>
      <c r="CV1439" s="70"/>
      <c r="CW1439" s="70"/>
      <c r="CX1439" s="70"/>
      <c r="CY1439" s="70"/>
      <c r="CZ1439" s="70"/>
      <c r="DA1439" s="70"/>
      <c r="DB1439" s="70"/>
      <c r="DC1439" s="70"/>
      <c r="DD1439" s="70"/>
      <c r="DE1439" s="70"/>
      <c r="DF1439" s="70"/>
      <c r="DG1439" s="70"/>
      <c r="DH1439" s="70"/>
      <c r="DI1439" s="70"/>
      <c r="DJ1439" s="70"/>
      <c r="DK1439" s="70"/>
      <c r="DL1439" s="70"/>
      <c r="DM1439" s="70"/>
      <c r="DN1439" s="70"/>
      <c r="DO1439" s="70"/>
      <c r="DP1439" s="70"/>
      <c r="DQ1439" s="70"/>
      <c r="DR1439" s="70"/>
      <c r="DS1439" s="70"/>
      <c r="DT1439" s="70"/>
      <c r="DU1439" s="70"/>
      <c r="DV1439" s="70"/>
      <c r="DW1439" s="70"/>
      <c r="DX1439" s="70"/>
      <c r="DY1439" s="70"/>
      <c r="DZ1439" s="70"/>
      <c r="EA1439" s="70"/>
      <c r="EB1439" s="70"/>
      <c r="EC1439" s="70"/>
      <c r="ED1439" s="70"/>
      <c r="EE1439" s="70"/>
      <c r="EF1439" s="70"/>
      <c r="EG1439" s="70"/>
      <c r="EH1439" s="70"/>
      <c r="EI1439" s="70"/>
      <c r="EJ1439" s="70"/>
      <c r="EK1439" s="70"/>
      <c r="EL1439" s="70"/>
      <c r="EM1439" s="70"/>
      <c r="EN1439" s="70"/>
      <c r="EO1439" s="70"/>
      <c r="EP1439" s="70"/>
      <c r="EQ1439" s="70"/>
      <c r="ER1439" s="70"/>
      <c r="ES1439" s="70"/>
      <c r="ET1439" s="70"/>
      <c r="EU1439" s="70"/>
      <c r="EV1439" s="70"/>
      <c r="EW1439" s="70"/>
      <c r="EX1439" s="70"/>
      <c r="EY1439" s="70"/>
      <c r="EZ1439" s="70"/>
      <c r="FA1439" s="70"/>
      <c r="FB1439" s="70"/>
      <c r="FC1439" s="70"/>
      <c r="FD1439" s="70"/>
      <c r="FE1439" s="70"/>
      <c r="FF1439" s="70"/>
      <c r="FG1439" s="70"/>
      <c r="FH1439" s="70"/>
      <c r="FI1439" s="70"/>
      <c r="FJ1439" s="70"/>
      <c r="FK1439" s="70"/>
      <c r="FL1439" s="70"/>
      <c r="FM1439" s="70"/>
      <c r="FN1439" s="70"/>
      <c r="FO1439" s="70"/>
      <c r="FP1439" s="70"/>
      <c r="FQ1439" s="70"/>
      <c r="FR1439" s="70"/>
      <c r="FS1439" s="70"/>
      <c r="FT1439" s="70"/>
      <c r="FU1439" s="70"/>
      <c r="FV1439" s="70"/>
      <c r="FW1439" s="70"/>
      <c r="FX1439" s="70"/>
      <c r="FY1439" s="70"/>
      <c r="FZ1439" s="70"/>
      <c r="GA1439" s="70"/>
      <c r="GB1439" s="70"/>
      <c r="GC1439" s="70"/>
      <c r="GD1439" s="70"/>
      <c r="GE1439" s="70"/>
      <c r="GF1439" s="70"/>
      <c r="GG1439" s="70"/>
      <c r="GH1439" s="70"/>
      <c r="GI1439" s="70"/>
      <c r="GJ1439" s="70"/>
      <c r="GK1439" s="70"/>
      <c r="GL1439" s="70"/>
      <c r="GM1439" s="70"/>
      <c r="GN1439" s="70"/>
      <c r="GO1439" s="70"/>
      <c r="GP1439" s="70"/>
      <c r="GQ1439" s="70"/>
      <c r="GR1439" s="70"/>
      <c r="GS1439" s="70"/>
      <c r="GT1439" s="70"/>
      <c r="GU1439" s="70"/>
      <c r="GV1439" s="70"/>
      <c r="GW1439" s="70"/>
      <c r="GX1439" s="70"/>
      <c r="GY1439" s="70"/>
      <c r="GZ1439" s="70"/>
      <c r="HA1439" s="70"/>
      <c r="HB1439" s="70"/>
      <c r="HC1439" s="70"/>
      <c r="HD1439" s="70"/>
      <c r="HE1439" s="70"/>
      <c r="HF1439" s="70"/>
      <c r="HG1439" s="70"/>
      <c r="HH1439" s="70"/>
      <c r="HI1439" s="70"/>
      <c r="HJ1439" s="70"/>
      <c r="HK1439" s="70"/>
      <c r="HL1439" s="70"/>
      <c r="HM1439" s="70"/>
      <c r="HN1439" s="70"/>
      <c r="HO1439" s="70"/>
      <c r="HP1439" s="70"/>
      <c r="HQ1439" s="70"/>
      <c r="HR1439" s="70"/>
      <c r="HS1439" s="70"/>
      <c r="HT1439" s="70"/>
      <c r="HU1439" s="70"/>
      <c r="HV1439" s="70"/>
      <c r="HW1439" s="70"/>
      <c r="HX1439" s="70"/>
      <c r="HY1439" s="70"/>
      <c r="HZ1439" s="70"/>
      <c r="IA1439" s="70"/>
      <c r="IB1439" s="70"/>
      <c r="IC1439" s="70"/>
      <c r="ID1439" s="70"/>
      <c r="IE1439" s="70"/>
      <c r="IF1439" s="70"/>
      <c r="IG1439" s="70"/>
      <c r="IH1439" s="70"/>
      <c r="II1439" s="70"/>
      <c r="IJ1439" s="70"/>
      <c r="IK1439" s="70"/>
      <c r="IL1439" s="70"/>
      <c r="IM1439" s="70"/>
      <c r="IN1439" s="70"/>
      <c r="IO1439" s="70"/>
      <c r="IP1439" s="70"/>
      <c r="IQ1439" s="70"/>
      <c r="IR1439" s="70"/>
      <c r="IS1439" s="70"/>
      <c r="IT1439" s="70"/>
      <c r="IU1439" s="70"/>
      <c r="IV1439" s="70"/>
      <c r="IW1439" s="70"/>
      <c r="IX1439" s="70"/>
      <c r="IY1439" s="70"/>
      <c r="IZ1439" s="70"/>
      <c r="JA1439" s="70"/>
      <c r="JB1439" s="70"/>
      <c r="JC1439" s="70"/>
      <c r="JD1439" s="70"/>
      <c r="JE1439" s="70"/>
      <c r="JF1439" s="70"/>
      <c r="JG1439" s="70"/>
      <c r="JH1439" s="70"/>
      <c r="JI1439" s="70"/>
      <c r="JJ1439" s="70"/>
      <c r="JK1439" s="70"/>
      <c r="JL1439" s="70"/>
      <c r="JM1439" s="70"/>
      <c r="JN1439" s="70"/>
      <c r="JO1439" s="70"/>
      <c r="JP1439" s="70"/>
      <c r="JQ1439" s="70"/>
      <c r="JR1439" s="70"/>
      <c r="JS1439" s="70"/>
      <c r="JT1439" s="70"/>
      <c r="JU1439" s="70"/>
      <c r="JV1439" s="70"/>
      <c r="JW1439" s="70"/>
      <c r="JX1439" s="70"/>
      <c r="JY1439" s="70"/>
      <c r="JZ1439" s="70"/>
      <c r="KA1439" s="70"/>
      <c r="KB1439" s="70"/>
      <c r="KC1439" s="70"/>
      <c r="KD1439" s="70"/>
      <c r="KE1439" s="70"/>
      <c r="KF1439" s="70"/>
      <c r="KG1439" s="70"/>
      <c r="KH1439" s="70"/>
      <c r="KI1439" s="70"/>
      <c r="KJ1439" s="70"/>
      <c r="KK1439" s="70"/>
      <c r="KL1439" s="70"/>
      <c r="KM1439" s="70"/>
      <c r="KN1439" s="70"/>
      <c r="KO1439" s="70"/>
      <c r="KP1439" s="70"/>
      <c r="KQ1439" s="70"/>
      <c r="KR1439" s="70"/>
      <c r="KS1439" s="70"/>
      <c r="KT1439" s="70"/>
      <c r="KU1439" s="70"/>
      <c r="KV1439" s="70"/>
      <c r="KW1439" s="70"/>
      <c r="KX1439" s="70"/>
      <c r="KY1439" s="70"/>
      <c r="KZ1439" s="70"/>
      <c r="LA1439" s="70"/>
      <c r="LB1439" s="70"/>
      <c r="LC1439" s="70"/>
      <c r="LD1439" s="70"/>
      <c r="LE1439" s="70"/>
      <c r="LF1439" s="70"/>
      <c r="LG1439" s="70"/>
      <c r="LH1439" s="70"/>
      <c r="LI1439" s="70"/>
      <c r="LJ1439" s="70"/>
      <c r="LK1439" s="70"/>
      <c r="LL1439" s="70"/>
      <c r="LM1439" s="70"/>
      <c r="LN1439" s="70"/>
      <c r="LO1439" s="70"/>
      <c r="LP1439" s="70"/>
      <c r="LQ1439" s="70"/>
      <c r="LR1439" s="70"/>
      <c r="LS1439" s="70"/>
      <c r="LT1439" s="70"/>
      <c r="LU1439" s="70"/>
      <c r="LV1439" s="70"/>
      <c r="LW1439" s="70"/>
      <c r="LX1439" s="70"/>
      <c r="LY1439" s="70"/>
      <c r="LZ1439" s="70"/>
      <c r="MA1439" s="70"/>
      <c r="MB1439" s="70"/>
      <c r="MC1439" s="70"/>
      <c r="MD1439" s="70"/>
      <c r="ME1439" s="70"/>
      <c r="MF1439" s="70"/>
      <c r="MG1439" s="70"/>
      <c r="MH1439" s="70"/>
      <c r="MI1439" s="70"/>
      <c r="MJ1439" s="70"/>
      <c r="MK1439" s="70"/>
      <c r="ML1439" s="70"/>
      <c r="MM1439" s="70"/>
      <c r="MN1439" s="70"/>
      <c r="MO1439" s="70"/>
      <c r="MP1439" s="70"/>
      <c r="MQ1439" s="70"/>
      <c r="MR1439" s="70"/>
      <c r="MS1439" s="70"/>
      <c r="MT1439" s="70"/>
      <c r="MU1439" s="70"/>
      <c r="MV1439" s="70"/>
      <c r="MW1439" s="70"/>
      <c r="MX1439" s="70"/>
      <c r="MY1439" s="70"/>
      <c r="MZ1439" s="70"/>
      <c r="NA1439" s="70"/>
      <c r="NB1439" s="70"/>
      <c r="NC1439" s="70"/>
      <c r="ND1439" s="70"/>
      <c r="NE1439" s="70"/>
      <c r="NF1439" s="70"/>
      <c r="NG1439" s="70"/>
      <c r="NH1439" s="70"/>
      <c r="NI1439" s="70"/>
      <c r="NJ1439" s="70"/>
      <c r="NK1439" s="70"/>
      <c r="NL1439" s="70"/>
      <c r="NM1439" s="70"/>
      <c r="NN1439" s="70"/>
      <c r="NO1439" s="70"/>
      <c r="NP1439" s="70"/>
      <c r="NQ1439" s="70"/>
      <c r="NR1439" s="70"/>
      <c r="NS1439" s="70"/>
      <c r="NT1439" s="70"/>
      <c r="NU1439" s="70"/>
      <c r="NV1439" s="70"/>
      <c r="NW1439" s="70"/>
      <c r="NX1439" s="70"/>
      <c r="NY1439" s="70"/>
      <c r="NZ1439" s="70"/>
      <c r="OA1439" s="70"/>
      <c r="OB1439" s="70"/>
      <c r="OC1439" s="70"/>
      <c r="OD1439" s="70"/>
      <c r="OE1439" s="70"/>
      <c r="OF1439" s="70"/>
      <c r="OG1439" s="70"/>
      <c r="OH1439" s="70"/>
      <c r="OI1439" s="70"/>
      <c r="OJ1439" s="70"/>
      <c r="OK1439" s="70"/>
      <c r="OL1439" s="70"/>
      <c r="OM1439" s="70"/>
      <c r="ON1439" s="70"/>
      <c r="OO1439" s="70"/>
      <c r="OP1439" s="70"/>
      <c r="OQ1439" s="70"/>
      <c r="OR1439" s="70"/>
      <c r="OS1439" s="70"/>
      <c r="OT1439" s="70"/>
      <c r="OU1439" s="70"/>
      <c r="OV1439" s="70"/>
      <c r="OW1439" s="70"/>
      <c r="OX1439" s="70"/>
      <c r="OY1439" s="70"/>
      <c r="OZ1439" s="70"/>
      <c r="PA1439" s="70"/>
      <c r="PB1439" s="70"/>
      <c r="PC1439" s="70"/>
      <c r="PD1439" s="70"/>
      <c r="PE1439" s="70"/>
      <c r="PF1439" s="70"/>
      <c r="PG1439" s="70"/>
      <c r="PH1439" s="70"/>
      <c r="PI1439" s="70"/>
      <c r="PJ1439" s="70"/>
      <c r="PK1439" s="70"/>
      <c r="PL1439" s="70"/>
      <c r="PM1439" s="70"/>
      <c r="PN1439" s="70"/>
      <c r="PO1439" s="70"/>
      <c r="PP1439" s="70"/>
      <c r="PQ1439" s="70"/>
      <c r="PR1439" s="70"/>
      <c r="PS1439" s="70"/>
      <c r="PT1439" s="70"/>
      <c r="PU1439" s="70"/>
      <c r="PV1439" s="70"/>
      <c r="PW1439" s="70"/>
      <c r="PX1439" s="70"/>
      <c r="PY1439" s="70"/>
      <c r="PZ1439" s="70"/>
      <c r="QA1439" s="70"/>
      <c r="QB1439" s="70"/>
      <c r="QC1439" s="70"/>
      <c r="QD1439" s="70"/>
      <c r="QE1439" s="70"/>
      <c r="QF1439" s="70"/>
      <c r="QG1439" s="70"/>
      <c r="QH1439" s="70"/>
      <c r="QI1439" s="70"/>
      <c r="QJ1439" s="70"/>
      <c r="QK1439" s="70"/>
      <c r="QL1439" s="70"/>
      <c r="QM1439" s="70"/>
      <c r="QN1439" s="70"/>
      <c r="QO1439" s="70"/>
      <c r="QP1439" s="70"/>
      <c r="QQ1439" s="70"/>
      <c r="QR1439" s="70"/>
      <c r="QS1439" s="70"/>
      <c r="QT1439" s="70"/>
      <c r="QU1439" s="70"/>
      <c r="QV1439" s="70"/>
      <c r="QW1439" s="70"/>
      <c r="QX1439" s="70"/>
      <c r="QY1439" s="70"/>
      <c r="QZ1439" s="70"/>
      <c r="RA1439" s="70"/>
      <c r="RB1439" s="70"/>
      <c r="RC1439" s="70"/>
      <c r="RD1439" s="70"/>
      <c r="RE1439" s="70"/>
      <c r="RF1439" s="70"/>
      <c r="RG1439" s="70"/>
      <c r="RH1439" s="70"/>
      <c r="RI1439" s="70"/>
      <c r="RJ1439" s="70"/>
      <c r="RK1439" s="70"/>
      <c r="RL1439" s="70"/>
      <c r="RM1439" s="70"/>
      <c r="RN1439" s="70"/>
      <c r="RO1439" s="70"/>
      <c r="RP1439" s="70"/>
      <c r="RQ1439" s="70"/>
      <c r="RR1439" s="70"/>
      <c r="RS1439" s="70"/>
      <c r="RT1439" s="70"/>
      <c r="RU1439" s="70"/>
      <c r="RV1439" s="70"/>
      <c r="RW1439" s="70"/>
      <c r="RX1439" s="70"/>
      <c r="RY1439" s="70"/>
      <c r="RZ1439" s="70"/>
      <c r="SA1439" s="70"/>
      <c r="SB1439" s="70"/>
      <c r="SC1439" s="70"/>
      <c r="SD1439" s="70"/>
      <c r="SE1439" s="70"/>
      <c r="SF1439" s="70"/>
      <c r="SG1439" s="70"/>
      <c r="SH1439" s="70"/>
      <c r="SI1439" s="70"/>
      <c r="SJ1439" s="70"/>
      <c r="SK1439" s="70"/>
      <c r="SL1439" s="70"/>
      <c r="SM1439" s="70"/>
      <c r="SN1439" s="70"/>
      <c r="SO1439" s="70"/>
      <c r="SP1439" s="70"/>
      <c r="SQ1439" s="70"/>
      <c r="SR1439" s="70"/>
      <c r="SS1439" s="70"/>
      <c r="ST1439" s="70"/>
      <c r="SU1439" s="70"/>
      <c r="SV1439" s="70"/>
      <c r="SW1439" s="70"/>
      <c r="SX1439" s="70"/>
      <c r="SY1439" s="70"/>
      <c r="SZ1439" s="70"/>
    </row>
    <row r="1440" spans="1:520" ht="16.5" customHeight="1" x14ac:dyDescent="0.2">
      <c r="A1440" s="20">
        <v>832</v>
      </c>
      <c r="B1440" s="20" t="s">
        <v>62</v>
      </c>
      <c r="C1440" s="20" t="s">
        <v>915</v>
      </c>
      <c r="D1440" s="20" t="s">
        <v>38</v>
      </c>
      <c r="E1440" s="20" t="s">
        <v>1340</v>
      </c>
      <c r="F1440" s="22" t="s">
        <v>939</v>
      </c>
      <c r="G1440" s="20" t="s">
        <v>25</v>
      </c>
      <c r="H1440" s="20" t="s">
        <v>26</v>
      </c>
      <c r="I1440" s="20" t="s">
        <v>81</v>
      </c>
      <c r="J1440" s="22" t="s">
        <v>915</v>
      </c>
      <c r="K1440" s="20"/>
      <c r="L1440" s="20"/>
      <c r="M1440" s="20"/>
      <c r="N1440" s="20"/>
      <c r="O1440" s="23"/>
      <c r="P1440" s="23">
        <v>1448700</v>
      </c>
      <c r="Q1440" s="24">
        <v>1</v>
      </c>
      <c r="R1440" s="25">
        <v>45901</v>
      </c>
      <c r="S1440" s="20" t="s">
        <v>83</v>
      </c>
      <c r="T1440" s="26">
        <f t="shared" si="24"/>
        <v>1448700</v>
      </c>
      <c r="U1440" s="27" t="s">
        <v>100</v>
      </c>
      <c r="V1440" s="27" t="s">
        <v>100</v>
      </c>
      <c r="W1440" s="70"/>
      <c r="X1440" s="70"/>
      <c r="Y1440" s="70"/>
      <c r="Z1440" s="70"/>
      <c r="AA1440" s="70"/>
      <c r="AB1440" s="70"/>
      <c r="AC1440" s="70"/>
      <c r="AD1440" s="70"/>
      <c r="AE1440" s="70"/>
      <c r="AF1440" s="70"/>
      <c r="AG1440" s="70"/>
      <c r="AH1440" s="70"/>
      <c r="AI1440" s="70"/>
      <c r="AJ1440" s="70"/>
      <c r="AK1440" s="70"/>
      <c r="AL1440" s="70"/>
      <c r="AM1440" s="70"/>
      <c r="AN1440" s="70"/>
      <c r="AO1440" s="70"/>
      <c r="AP1440" s="70"/>
      <c r="AQ1440" s="70"/>
      <c r="AR1440" s="70"/>
      <c r="AS1440" s="70"/>
      <c r="AT1440" s="70"/>
      <c r="AU1440" s="70"/>
      <c r="AV1440" s="70"/>
      <c r="AW1440" s="70"/>
      <c r="AX1440" s="70"/>
      <c r="AY1440" s="70"/>
      <c r="AZ1440" s="70"/>
      <c r="BA1440" s="70"/>
      <c r="BB1440" s="70"/>
      <c r="BC1440" s="70"/>
      <c r="BD1440" s="70"/>
      <c r="BE1440" s="70"/>
      <c r="BF1440" s="70"/>
      <c r="BG1440" s="70"/>
      <c r="BH1440" s="70"/>
      <c r="BI1440" s="70"/>
      <c r="BJ1440" s="70"/>
      <c r="BK1440" s="70"/>
      <c r="BL1440" s="70"/>
      <c r="BM1440" s="70"/>
      <c r="BN1440" s="70"/>
      <c r="BO1440" s="70"/>
      <c r="BP1440" s="70"/>
      <c r="BQ1440" s="70"/>
      <c r="BR1440" s="70"/>
      <c r="BS1440" s="70"/>
      <c r="BT1440" s="70"/>
      <c r="BU1440" s="70"/>
      <c r="BV1440" s="70"/>
      <c r="BW1440" s="70"/>
      <c r="BX1440" s="70"/>
      <c r="BY1440" s="70"/>
      <c r="BZ1440" s="70"/>
      <c r="CA1440" s="70"/>
      <c r="CB1440" s="70"/>
      <c r="CC1440" s="70"/>
      <c r="CD1440" s="70"/>
      <c r="CE1440" s="70"/>
      <c r="CF1440" s="70"/>
      <c r="CG1440" s="70"/>
      <c r="CH1440" s="70"/>
      <c r="CI1440" s="70"/>
      <c r="CJ1440" s="70"/>
      <c r="CK1440" s="70"/>
      <c r="CL1440" s="70"/>
      <c r="CM1440" s="70"/>
      <c r="CN1440" s="70"/>
      <c r="CO1440" s="70"/>
      <c r="CP1440" s="70"/>
      <c r="CQ1440" s="70"/>
      <c r="CR1440" s="70"/>
      <c r="CS1440" s="70"/>
      <c r="CT1440" s="70"/>
      <c r="CU1440" s="70"/>
      <c r="CV1440" s="70"/>
      <c r="CW1440" s="70"/>
      <c r="CX1440" s="70"/>
      <c r="CY1440" s="70"/>
      <c r="CZ1440" s="70"/>
      <c r="DA1440" s="70"/>
      <c r="DB1440" s="70"/>
      <c r="DC1440" s="70"/>
      <c r="DD1440" s="70"/>
      <c r="DE1440" s="70"/>
      <c r="DF1440" s="70"/>
      <c r="DG1440" s="70"/>
      <c r="DH1440" s="70"/>
      <c r="DI1440" s="70"/>
      <c r="DJ1440" s="70"/>
      <c r="DK1440" s="70"/>
      <c r="DL1440" s="70"/>
      <c r="DM1440" s="70"/>
      <c r="DN1440" s="70"/>
      <c r="DO1440" s="70"/>
      <c r="DP1440" s="70"/>
      <c r="DQ1440" s="70"/>
      <c r="DR1440" s="70"/>
      <c r="DS1440" s="70"/>
      <c r="DT1440" s="70"/>
      <c r="DU1440" s="70"/>
      <c r="DV1440" s="70"/>
      <c r="DW1440" s="70"/>
      <c r="DX1440" s="70"/>
      <c r="DY1440" s="70"/>
      <c r="DZ1440" s="70"/>
      <c r="EA1440" s="70"/>
      <c r="EB1440" s="70"/>
      <c r="EC1440" s="70"/>
      <c r="ED1440" s="70"/>
      <c r="EE1440" s="70"/>
      <c r="EF1440" s="70"/>
      <c r="EG1440" s="70"/>
      <c r="EH1440" s="70"/>
      <c r="EI1440" s="70"/>
      <c r="EJ1440" s="70"/>
      <c r="EK1440" s="70"/>
      <c r="EL1440" s="70"/>
      <c r="EM1440" s="70"/>
      <c r="EN1440" s="70"/>
      <c r="EO1440" s="70"/>
      <c r="EP1440" s="70"/>
      <c r="EQ1440" s="70"/>
      <c r="ER1440" s="70"/>
      <c r="ES1440" s="70"/>
      <c r="ET1440" s="70"/>
      <c r="EU1440" s="70"/>
      <c r="EV1440" s="70"/>
      <c r="EW1440" s="70"/>
      <c r="EX1440" s="70"/>
      <c r="EY1440" s="70"/>
      <c r="EZ1440" s="70"/>
      <c r="FA1440" s="70"/>
      <c r="FB1440" s="70"/>
      <c r="FC1440" s="70"/>
      <c r="FD1440" s="70"/>
      <c r="FE1440" s="70"/>
      <c r="FF1440" s="70"/>
      <c r="FG1440" s="70"/>
      <c r="FH1440" s="70"/>
      <c r="FI1440" s="70"/>
      <c r="FJ1440" s="70"/>
      <c r="FK1440" s="70"/>
      <c r="FL1440" s="70"/>
      <c r="FM1440" s="70"/>
      <c r="FN1440" s="70"/>
      <c r="FO1440" s="70"/>
      <c r="FP1440" s="70"/>
      <c r="FQ1440" s="70"/>
      <c r="FR1440" s="70"/>
      <c r="FS1440" s="70"/>
      <c r="FT1440" s="70"/>
      <c r="FU1440" s="70"/>
      <c r="FV1440" s="70"/>
      <c r="FW1440" s="70"/>
      <c r="FX1440" s="70"/>
      <c r="FY1440" s="70"/>
      <c r="FZ1440" s="70"/>
      <c r="GA1440" s="70"/>
      <c r="GB1440" s="70"/>
      <c r="GC1440" s="70"/>
      <c r="GD1440" s="70"/>
      <c r="GE1440" s="70"/>
      <c r="GF1440" s="70"/>
      <c r="GG1440" s="70"/>
      <c r="GH1440" s="70"/>
      <c r="GI1440" s="70"/>
      <c r="GJ1440" s="70"/>
      <c r="GK1440" s="70"/>
      <c r="GL1440" s="70"/>
      <c r="GM1440" s="70"/>
      <c r="GN1440" s="70"/>
      <c r="GO1440" s="70"/>
      <c r="GP1440" s="70"/>
      <c r="GQ1440" s="70"/>
      <c r="GR1440" s="70"/>
      <c r="GS1440" s="70"/>
      <c r="GT1440" s="70"/>
      <c r="GU1440" s="70"/>
      <c r="GV1440" s="70"/>
      <c r="GW1440" s="70"/>
      <c r="GX1440" s="70"/>
      <c r="GY1440" s="70"/>
      <c r="GZ1440" s="70"/>
      <c r="HA1440" s="70"/>
      <c r="HB1440" s="70"/>
      <c r="HC1440" s="70"/>
      <c r="HD1440" s="70"/>
      <c r="HE1440" s="70"/>
      <c r="HF1440" s="70"/>
      <c r="HG1440" s="70"/>
      <c r="HH1440" s="70"/>
      <c r="HI1440" s="70"/>
      <c r="HJ1440" s="70"/>
      <c r="HK1440" s="70"/>
      <c r="HL1440" s="70"/>
      <c r="HM1440" s="70"/>
      <c r="HN1440" s="70"/>
      <c r="HO1440" s="70"/>
      <c r="HP1440" s="70"/>
      <c r="HQ1440" s="70"/>
      <c r="HR1440" s="70"/>
      <c r="HS1440" s="70"/>
      <c r="HT1440" s="70"/>
      <c r="HU1440" s="70"/>
      <c r="HV1440" s="70"/>
      <c r="HW1440" s="70"/>
      <c r="HX1440" s="70"/>
      <c r="HY1440" s="70"/>
      <c r="HZ1440" s="70"/>
      <c r="IA1440" s="70"/>
      <c r="IB1440" s="70"/>
      <c r="IC1440" s="70"/>
      <c r="ID1440" s="70"/>
      <c r="IE1440" s="70"/>
      <c r="IF1440" s="70"/>
      <c r="IG1440" s="70"/>
      <c r="IH1440" s="70"/>
      <c r="II1440" s="70"/>
      <c r="IJ1440" s="70"/>
      <c r="IK1440" s="70"/>
      <c r="IL1440" s="70"/>
      <c r="IM1440" s="70"/>
      <c r="IN1440" s="70"/>
      <c r="IO1440" s="70"/>
      <c r="IP1440" s="70"/>
      <c r="IQ1440" s="70"/>
      <c r="IR1440" s="70"/>
      <c r="IS1440" s="70"/>
      <c r="IT1440" s="70"/>
      <c r="IU1440" s="70"/>
      <c r="IV1440" s="70"/>
      <c r="IW1440" s="70"/>
      <c r="IX1440" s="70"/>
      <c r="IY1440" s="70"/>
      <c r="IZ1440" s="70"/>
      <c r="JA1440" s="70"/>
      <c r="JB1440" s="70"/>
      <c r="JC1440" s="70"/>
      <c r="JD1440" s="70"/>
      <c r="JE1440" s="70"/>
      <c r="JF1440" s="70"/>
      <c r="JG1440" s="70"/>
      <c r="JH1440" s="70"/>
      <c r="JI1440" s="70"/>
      <c r="JJ1440" s="70"/>
      <c r="JK1440" s="70"/>
      <c r="JL1440" s="70"/>
      <c r="JM1440" s="70"/>
      <c r="JN1440" s="70"/>
      <c r="JO1440" s="70"/>
      <c r="JP1440" s="70"/>
      <c r="JQ1440" s="70"/>
      <c r="JR1440" s="70"/>
      <c r="JS1440" s="70"/>
      <c r="JT1440" s="70"/>
      <c r="JU1440" s="70"/>
      <c r="JV1440" s="70"/>
      <c r="JW1440" s="70"/>
      <c r="JX1440" s="70"/>
      <c r="JY1440" s="70"/>
      <c r="JZ1440" s="70"/>
      <c r="KA1440" s="70"/>
      <c r="KB1440" s="70"/>
      <c r="KC1440" s="70"/>
      <c r="KD1440" s="70"/>
      <c r="KE1440" s="70"/>
      <c r="KF1440" s="70"/>
      <c r="KG1440" s="70"/>
      <c r="KH1440" s="70"/>
      <c r="KI1440" s="70"/>
      <c r="KJ1440" s="70"/>
      <c r="KK1440" s="70"/>
      <c r="KL1440" s="70"/>
      <c r="KM1440" s="70"/>
      <c r="KN1440" s="70"/>
      <c r="KO1440" s="70"/>
      <c r="KP1440" s="70"/>
      <c r="KQ1440" s="70"/>
      <c r="KR1440" s="70"/>
      <c r="KS1440" s="70"/>
      <c r="KT1440" s="70"/>
      <c r="KU1440" s="70"/>
      <c r="KV1440" s="70"/>
      <c r="KW1440" s="70"/>
      <c r="KX1440" s="70"/>
      <c r="KY1440" s="70"/>
      <c r="KZ1440" s="70"/>
      <c r="LA1440" s="70"/>
      <c r="LB1440" s="70"/>
      <c r="LC1440" s="70"/>
      <c r="LD1440" s="70"/>
      <c r="LE1440" s="70"/>
      <c r="LF1440" s="70"/>
      <c r="LG1440" s="70"/>
      <c r="LH1440" s="70"/>
      <c r="LI1440" s="70"/>
      <c r="LJ1440" s="70"/>
      <c r="LK1440" s="70"/>
      <c r="LL1440" s="70"/>
      <c r="LM1440" s="70"/>
      <c r="LN1440" s="70"/>
      <c r="LO1440" s="70"/>
      <c r="LP1440" s="70"/>
      <c r="LQ1440" s="70"/>
      <c r="LR1440" s="70"/>
      <c r="LS1440" s="70"/>
      <c r="LT1440" s="70"/>
      <c r="LU1440" s="70"/>
      <c r="LV1440" s="70"/>
      <c r="LW1440" s="70"/>
      <c r="LX1440" s="70"/>
      <c r="LY1440" s="70"/>
      <c r="LZ1440" s="70"/>
      <c r="MA1440" s="70"/>
      <c r="MB1440" s="70"/>
      <c r="MC1440" s="70"/>
      <c r="MD1440" s="70"/>
      <c r="ME1440" s="70"/>
      <c r="MF1440" s="70"/>
      <c r="MG1440" s="70"/>
      <c r="MH1440" s="70"/>
      <c r="MI1440" s="70"/>
      <c r="MJ1440" s="70"/>
      <c r="MK1440" s="70"/>
      <c r="ML1440" s="70"/>
      <c r="MM1440" s="70"/>
      <c r="MN1440" s="70"/>
      <c r="MO1440" s="70"/>
      <c r="MP1440" s="70"/>
      <c r="MQ1440" s="70"/>
      <c r="MR1440" s="70"/>
      <c r="MS1440" s="70"/>
      <c r="MT1440" s="70"/>
      <c r="MU1440" s="70"/>
      <c r="MV1440" s="70"/>
      <c r="MW1440" s="70"/>
      <c r="MX1440" s="70"/>
      <c r="MY1440" s="70"/>
      <c r="MZ1440" s="70"/>
      <c r="NA1440" s="70"/>
      <c r="NB1440" s="70"/>
      <c r="NC1440" s="70"/>
      <c r="ND1440" s="70"/>
      <c r="NE1440" s="70"/>
      <c r="NF1440" s="70"/>
      <c r="NG1440" s="70"/>
      <c r="NH1440" s="70"/>
      <c r="NI1440" s="70"/>
      <c r="NJ1440" s="70"/>
      <c r="NK1440" s="70"/>
      <c r="NL1440" s="70"/>
      <c r="NM1440" s="70"/>
      <c r="NN1440" s="70"/>
      <c r="NO1440" s="70"/>
      <c r="NP1440" s="70"/>
      <c r="NQ1440" s="70"/>
      <c r="NR1440" s="70"/>
      <c r="NS1440" s="70"/>
      <c r="NT1440" s="70"/>
      <c r="NU1440" s="70"/>
      <c r="NV1440" s="70"/>
      <c r="NW1440" s="70"/>
      <c r="NX1440" s="70"/>
      <c r="NY1440" s="70"/>
      <c r="NZ1440" s="70"/>
      <c r="OA1440" s="70"/>
      <c r="OB1440" s="70"/>
      <c r="OC1440" s="70"/>
      <c r="OD1440" s="70"/>
      <c r="OE1440" s="70"/>
      <c r="OF1440" s="70"/>
      <c r="OG1440" s="70"/>
      <c r="OH1440" s="70"/>
      <c r="OI1440" s="70"/>
      <c r="OJ1440" s="70"/>
      <c r="OK1440" s="70"/>
      <c r="OL1440" s="70"/>
      <c r="OM1440" s="70"/>
      <c r="ON1440" s="70"/>
      <c r="OO1440" s="70"/>
      <c r="OP1440" s="70"/>
      <c r="OQ1440" s="70"/>
      <c r="OR1440" s="70"/>
      <c r="OS1440" s="70"/>
      <c r="OT1440" s="70"/>
      <c r="OU1440" s="70"/>
      <c r="OV1440" s="70"/>
      <c r="OW1440" s="70"/>
      <c r="OX1440" s="70"/>
      <c r="OY1440" s="70"/>
      <c r="OZ1440" s="70"/>
      <c r="PA1440" s="70"/>
      <c r="PB1440" s="70"/>
      <c r="PC1440" s="70"/>
      <c r="PD1440" s="70"/>
      <c r="PE1440" s="70"/>
      <c r="PF1440" s="70"/>
      <c r="PG1440" s="70"/>
      <c r="PH1440" s="70"/>
      <c r="PI1440" s="70"/>
      <c r="PJ1440" s="70"/>
      <c r="PK1440" s="70"/>
      <c r="PL1440" s="70"/>
      <c r="PM1440" s="70"/>
      <c r="PN1440" s="70"/>
      <c r="PO1440" s="70"/>
      <c r="PP1440" s="70"/>
      <c r="PQ1440" s="70"/>
      <c r="PR1440" s="70"/>
      <c r="PS1440" s="70"/>
      <c r="PT1440" s="70"/>
      <c r="PU1440" s="70"/>
      <c r="PV1440" s="70"/>
      <c r="PW1440" s="70"/>
      <c r="PX1440" s="70"/>
      <c r="PY1440" s="70"/>
      <c r="PZ1440" s="70"/>
      <c r="QA1440" s="70"/>
      <c r="QB1440" s="70"/>
      <c r="QC1440" s="70"/>
      <c r="QD1440" s="70"/>
      <c r="QE1440" s="70"/>
      <c r="QF1440" s="70"/>
      <c r="QG1440" s="70"/>
      <c r="QH1440" s="70"/>
      <c r="QI1440" s="70"/>
      <c r="QJ1440" s="70"/>
      <c r="QK1440" s="70"/>
      <c r="QL1440" s="70"/>
      <c r="QM1440" s="70"/>
      <c r="QN1440" s="70"/>
      <c r="QO1440" s="70"/>
      <c r="QP1440" s="70"/>
      <c r="QQ1440" s="70"/>
      <c r="QR1440" s="70"/>
      <c r="QS1440" s="70"/>
      <c r="QT1440" s="70"/>
      <c r="QU1440" s="70"/>
      <c r="QV1440" s="70"/>
      <c r="QW1440" s="70"/>
      <c r="QX1440" s="70"/>
      <c r="QY1440" s="70"/>
      <c r="QZ1440" s="70"/>
      <c r="RA1440" s="70"/>
      <c r="RB1440" s="70"/>
      <c r="RC1440" s="70"/>
      <c r="RD1440" s="70"/>
      <c r="RE1440" s="70"/>
      <c r="RF1440" s="70"/>
      <c r="RG1440" s="70"/>
      <c r="RH1440" s="70"/>
      <c r="RI1440" s="70"/>
      <c r="RJ1440" s="70"/>
      <c r="RK1440" s="70"/>
      <c r="RL1440" s="70"/>
      <c r="RM1440" s="70"/>
      <c r="RN1440" s="70"/>
      <c r="RO1440" s="70"/>
      <c r="RP1440" s="70"/>
      <c r="RQ1440" s="70"/>
      <c r="RR1440" s="70"/>
      <c r="RS1440" s="70"/>
      <c r="RT1440" s="70"/>
      <c r="RU1440" s="70"/>
      <c r="RV1440" s="70"/>
      <c r="RW1440" s="70"/>
      <c r="RX1440" s="70"/>
      <c r="RY1440" s="70"/>
      <c r="RZ1440" s="70"/>
      <c r="SA1440" s="70"/>
      <c r="SB1440" s="70"/>
      <c r="SC1440" s="70"/>
      <c r="SD1440" s="70"/>
      <c r="SE1440" s="70"/>
      <c r="SF1440" s="70"/>
      <c r="SG1440" s="70"/>
      <c r="SH1440" s="70"/>
      <c r="SI1440" s="70"/>
      <c r="SJ1440" s="70"/>
      <c r="SK1440" s="70"/>
      <c r="SL1440" s="70"/>
      <c r="SM1440" s="70"/>
      <c r="SN1440" s="70"/>
      <c r="SO1440" s="70"/>
      <c r="SP1440" s="70"/>
      <c r="SQ1440" s="70"/>
      <c r="SR1440" s="70"/>
      <c r="SS1440" s="70"/>
      <c r="ST1440" s="70"/>
      <c r="SU1440" s="70"/>
      <c r="SV1440" s="70"/>
      <c r="SW1440" s="70"/>
      <c r="SX1440" s="70"/>
      <c r="SY1440" s="70"/>
      <c r="SZ1440" s="70"/>
    </row>
    <row r="1441" spans="1:520" ht="16.5" customHeight="1" x14ac:dyDescent="0.2">
      <c r="A1441" s="20">
        <v>833</v>
      </c>
      <c r="B1441" s="20" t="s">
        <v>62</v>
      </c>
      <c r="C1441" s="20" t="s">
        <v>915</v>
      </c>
      <c r="D1441" s="20" t="s">
        <v>38</v>
      </c>
      <c r="E1441" s="20" t="s">
        <v>1340</v>
      </c>
      <c r="F1441" s="22" t="s">
        <v>939</v>
      </c>
      <c r="G1441" s="20" t="s">
        <v>25</v>
      </c>
      <c r="H1441" s="20" t="s">
        <v>26</v>
      </c>
      <c r="I1441" s="20" t="s">
        <v>81</v>
      </c>
      <c r="J1441" s="22" t="s">
        <v>915</v>
      </c>
      <c r="K1441" s="20"/>
      <c r="L1441" s="20"/>
      <c r="M1441" s="20"/>
      <c r="N1441" s="20"/>
      <c r="O1441" s="23"/>
      <c r="P1441" s="23">
        <v>1448700</v>
      </c>
      <c r="Q1441" s="24">
        <v>1</v>
      </c>
      <c r="R1441" s="25">
        <v>45931</v>
      </c>
      <c r="S1441" s="20" t="s">
        <v>83</v>
      </c>
      <c r="T1441" s="26">
        <f t="shared" si="24"/>
        <v>1448700</v>
      </c>
      <c r="U1441" s="27" t="s">
        <v>100</v>
      </c>
      <c r="V1441" s="27" t="s">
        <v>100</v>
      </c>
      <c r="W1441" s="70"/>
      <c r="X1441" s="70"/>
      <c r="Y1441" s="70"/>
      <c r="Z1441" s="70"/>
      <c r="AA1441" s="70"/>
      <c r="AB1441" s="70"/>
      <c r="AC1441" s="70"/>
      <c r="AD1441" s="70"/>
      <c r="AE1441" s="70"/>
      <c r="AF1441" s="70"/>
      <c r="AG1441" s="70"/>
      <c r="AH1441" s="70"/>
      <c r="AI1441" s="70"/>
      <c r="AJ1441" s="70"/>
      <c r="AK1441" s="70"/>
      <c r="AL1441" s="70"/>
      <c r="AM1441" s="70"/>
      <c r="AN1441" s="70"/>
      <c r="AO1441" s="70"/>
      <c r="AP1441" s="70"/>
      <c r="AQ1441" s="70"/>
      <c r="AR1441" s="70"/>
      <c r="AS1441" s="70"/>
      <c r="AT1441" s="70"/>
      <c r="AU1441" s="70"/>
      <c r="AV1441" s="70"/>
      <c r="AW1441" s="70"/>
      <c r="AX1441" s="70"/>
      <c r="AY1441" s="70"/>
      <c r="AZ1441" s="70"/>
      <c r="BA1441" s="70"/>
      <c r="BB1441" s="70"/>
      <c r="BC1441" s="70"/>
      <c r="BD1441" s="70"/>
      <c r="BE1441" s="70"/>
      <c r="BF1441" s="70"/>
      <c r="BG1441" s="70"/>
      <c r="BH1441" s="70"/>
      <c r="BI1441" s="70"/>
      <c r="BJ1441" s="70"/>
      <c r="BK1441" s="70"/>
      <c r="BL1441" s="70"/>
      <c r="BM1441" s="70"/>
      <c r="BN1441" s="70"/>
      <c r="BO1441" s="70"/>
      <c r="BP1441" s="70"/>
      <c r="BQ1441" s="70"/>
      <c r="BR1441" s="70"/>
      <c r="BS1441" s="70"/>
      <c r="BT1441" s="70"/>
      <c r="BU1441" s="70"/>
      <c r="BV1441" s="70"/>
      <c r="BW1441" s="70"/>
      <c r="BX1441" s="70"/>
      <c r="BY1441" s="70"/>
      <c r="BZ1441" s="70"/>
      <c r="CA1441" s="70"/>
      <c r="CB1441" s="70"/>
      <c r="CC1441" s="70"/>
      <c r="CD1441" s="70"/>
      <c r="CE1441" s="70"/>
      <c r="CF1441" s="70"/>
      <c r="CG1441" s="70"/>
      <c r="CH1441" s="70"/>
      <c r="CI1441" s="70"/>
      <c r="CJ1441" s="70"/>
      <c r="CK1441" s="70"/>
      <c r="CL1441" s="70"/>
      <c r="CM1441" s="70"/>
      <c r="CN1441" s="70"/>
      <c r="CO1441" s="70"/>
      <c r="CP1441" s="70"/>
      <c r="CQ1441" s="70"/>
      <c r="CR1441" s="70"/>
      <c r="CS1441" s="70"/>
      <c r="CT1441" s="70"/>
      <c r="CU1441" s="70"/>
      <c r="CV1441" s="70"/>
      <c r="CW1441" s="70"/>
      <c r="CX1441" s="70"/>
      <c r="CY1441" s="70"/>
      <c r="CZ1441" s="70"/>
      <c r="DA1441" s="70"/>
      <c r="DB1441" s="70"/>
      <c r="DC1441" s="70"/>
      <c r="DD1441" s="70"/>
      <c r="DE1441" s="70"/>
      <c r="DF1441" s="70"/>
      <c r="DG1441" s="70"/>
      <c r="DH1441" s="70"/>
      <c r="DI1441" s="70"/>
      <c r="DJ1441" s="70"/>
      <c r="DK1441" s="70"/>
      <c r="DL1441" s="70"/>
      <c r="DM1441" s="70"/>
      <c r="DN1441" s="70"/>
      <c r="DO1441" s="70"/>
      <c r="DP1441" s="70"/>
      <c r="DQ1441" s="70"/>
      <c r="DR1441" s="70"/>
      <c r="DS1441" s="70"/>
      <c r="DT1441" s="70"/>
      <c r="DU1441" s="70"/>
      <c r="DV1441" s="70"/>
      <c r="DW1441" s="70"/>
      <c r="DX1441" s="70"/>
      <c r="DY1441" s="70"/>
      <c r="DZ1441" s="70"/>
      <c r="EA1441" s="70"/>
      <c r="EB1441" s="70"/>
      <c r="EC1441" s="70"/>
      <c r="ED1441" s="70"/>
      <c r="EE1441" s="70"/>
      <c r="EF1441" s="70"/>
      <c r="EG1441" s="70"/>
      <c r="EH1441" s="70"/>
      <c r="EI1441" s="70"/>
      <c r="EJ1441" s="70"/>
      <c r="EK1441" s="70"/>
      <c r="EL1441" s="70"/>
      <c r="EM1441" s="70"/>
      <c r="EN1441" s="70"/>
      <c r="EO1441" s="70"/>
      <c r="EP1441" s="70"/>
      <c r="EQ1441" s="70"/>
      <c r="ER1441" s="70"/>
      <c r="ES1441" s="70"/>
      <c r="ET1441" s="70"/>
      <c r="EU1441" s="70"/>
      <c r="EV1441" s="70"/>
      <c r="EW1441" s="70"/>
      <c r="EX1441" s="70"/>
      <c r="EY1441" s="70"/>
      <c r="EZ1441" s="70"/>
      <c r="FA1441" s="70"/>
      <c r="FB1441" s="70"/>
      <c r="FC1441" s="70"/>
      <c r="FD1441" s="70"/>
      <c r="FE1441" s="70"/>
      <c r="FF1441" s="70"/>
      <c r="FG1441" s="70"/>
      <c r="FH1441" s="70"/>
      <c r="FI1441" s="70"/>
      <c r="FJ1441" s="70"/>
      <c r="FK1441" s="70"/>
      <c r="FL1441" s="70"/>
      <c r="FM1441" s="70"/>
      <c r="FN1441" s="70"/>
      <c r="FO1441" s="70"/>
      <c r="FP1441" s="70"/>
      <c r="FQ1441" s="70"/>
      <c r="FR1441" s="70"/>
      <c r="FS1441" s="70"/>
      <c r="FT1441" s="70"/>
      <c r="FU1441" s="70"/>
      <c r="FV1441" s="70"/>
      <c r="FW1441" s="70"/>
      <c r="FX1441" s="70"/>
      <c r="FY1441" s="70"/>
      <c r="FZ1441" s="70"/>
      <c r="GA1441" s="70"/>
      <c r="GB1441" s="70"/>
      <c r="GC1441" s="70"/>
      <c r="GD1441" s="70"/>
      <c r="GE1441" s="70"/>
      <c r="GF1441" s="70"/>
      <c r="GG1441" s="70"/>
      <c r="GH1441" s="70"/>
      <c r="GI1441" s="70"/>
      <c r="GJ1441" s="70"/>
      <c r="GK1441" s="70"/>
      <c r="GL1441" s="70"/>
      <c r="GM1441" s="70"/>
      <c r="GN1441" s="70"/>
      <c r="GO1441" s="70"/>
      <c r="GP1441" s="70"/>
      <c r="GQ1441" s="70"/>
      <c r="GR1441" s="70"/>
      <c r="GS1441" s="70"/>
      <c r="GT1441" s="70"/>
      <c r="GU1441" s="70"/>
      <c r="GV1441" s="70"/>
      <c r="GW1441" s="70"/>
      <c r="GX1441" s="70"/>
      <c r="GY1441" s="70"/>
      <c r="GZ1441" s="70"/>
      <c r="HA1441" s="70"/>
      <c r="HB1441" s="70"/>
      <c r="HC1441" s="70"/>
      <c r="HD1441" s="70"/>
      <c r="HE1441" s="70"/>
      <c r="HF1441" s="70"/>
      <c r="HG1441" s="70"/>
      <c r="HH1441" s="70"/>
      <c r="HI1441" s="70"/>
      <c r="HJ1441" s="70"/>
      <c r="HK1441" s="70"/>
      <c r="HL1441" s="70"/>
      <c r="HM1441" s="70"/>
      <c r="HN1441" s="70"/>
      <c r="HO1441" s="70"/>
      <c r="HP1441" s="70"/>
      <c r="HQ1441" s="70"/>
      <c r="HR1441" s="70"/>
      <c r="HS1441" s="70"/>
      <c r="HT1441" s="70"/>
      <c r="HU1441" s="70"/>
      <c r="HV1441" s="70"/>
      <c r="HW1441" s="70"/>
      <c r="HX1441" s="70"/>
      <c r="HY1441" s="70"/>
      <c r="HZ1441" s="70"/>
      <c r="IA1441" s="70"/>
      <c r="IB1441" s="70"/>
      <c r="IC1441" s="70"/>
      <c r="ID1441" s="70"/>
      <c r="IE1441" s="70"/>
      <c r="IF1441" s="70"/>
      <c r="IG1441" s="70"/>
      <c r="IH1441" s="70"/>
      <c r="II1441" s="70"/>
      <c r="IJ1441" s="70"/>
      <c r="IK1441" s="70"/>
      <c r="IL1441" s="70"/>
      <c r="IM1441" s="70"/>
      <c r="IN1441" s="70"/>
      <c r="IO1441" s="70"/>
      <c r="IP1441" s="70"/>
      <c r="IQ1441" s="70"/>
      <c r="IR1441" s="70"/>
      <c r="IS1441" s="70"/>
      <c r="IT1441" s="70"/>
      <c r="IU1441" s="70"/>
      <c r="IV1441" s="70"/>
      <c r="IW1441" s="70"/>
      <c r="IX1441" s="70"/>
      <c r="IY1441" s="70"/>
      <c r="IZ1441" s="70"/>
      <c r="JA1441" s="70"/>
      <c r="JB1441" s="70"/>
      <c r="JC1441" s="70"/>
      <c r="JD1441" s="70"/>
      <c r="JE1441" s="70"/>
      <c r="JF1441" s="70"/>
      <c r="JG1441" s="70"/>
      <c r="JH1441" s="70"/>
      <c r="JI1441" s="70"/>
      <c r="JJ1441" s="70"/>
      <c r="JK1441" s="70"/>
      <c r="JL1441" s="70"/>
      <c r="JM1441" s="70"/>
      <c r="JN1441" s="70"/>
      <c r="JO1441" s="70"/>
      <c r="JP1441" s="70"/>
      <c r="JQ1441" s="70"/>
      <c r="JR1441" s="70"/>
      <c r="JS1441" s="70"/>
      <c r="JT1441" s="70"/>
      <c r="JU1441" s="70"/>
      <c r="JV1441" s="70"/>
      <c r="JW1441" s="70"/>
      <c r="JX1441" s="70"/>
      <c r="JY1441" s="70"/>
      <c r="JZ1441" s="70"/>
      <c r="KA1441" s="70"/>
      <c r="KB1441" s="70"/>
      <c r="KC1441" s="70"/>
      <c r="KD1441" s="70"/>
      <c r="KE1441" s="70"/>
      <c r="KF1441" s="70"/>
      <c r="KG1441" s="70"/>
      <c r="KH1441" s="70"/>
      <c r="KI1441" s="70"/>
      <c r="KJ1441" s="70"/>
      <c r="KK1441" s="70"/>
      <c r="KL1441" s="70"/>
      <c r="KM1441" s="70"/>
      <c r="KN1441" s="70"/>
      <c r="KO1441" s="70"/>
      <c r="KP1441" s="70"/>
      <c r="KQ1441" s="70"/>
      <c r="KR1441" s="70"/>
      <c r="KS1441" s="70"/>
      <c r="KT1441" s="70"/>
      <c r="KU1441" s="70"/>
      <c r="KV1441" s="70"/>
      <c r="KW1441" s="70"/>
      <c r="KX1441" s="70"/>
      <c r="KY1441" s="70"/>
      <c r="KZ1441" s="70"/>
      <c r="LA1441" s="70"/>
      <c r="LB1441" s="70"/>
      <c r="LC1441" s="70"/>
      <c r="LD1441" s="70"/>
      <c r="LE1441" s="70"/>
      <c r="LF1441" s="70"/>
      <c r="LG1441" s="70"/>
      <c r="LH1441" s="70"/>
      <c r="LI1441" s="70"/>
      <c r="LJ1441" s="70"/>
      <c r="LK1441" s="70"/>
      <c r="LL1441" s="70"/>
      <c r="LM1441" s="70"/>
      <c r="LN1441" s="70"/>
      <c r="LO1441" s="70"/>
      <c r="LP1441" s="70"/>
      <c r="LQ1441" s="70"/>
      <c r="LR1441" s="70"/>
      <c r="LS1441" s="70"/>
      <c r="LT1441" s="70"/>
      <c r="LU1441" s="70"/>
      <c r="LV1441" s="70"/>
      <c r="LW1441" s="70"/>
      <c r="LX1441" s="70"/>
      <c r="LY1441" s="70"/>
      <c r="LZ1441" s="70"/>
      <c r="MA1441" s="70"/>
      <c r="MB1441" s="70"/>
      <c r="MC1441" s="70"/>
      <c r="MD1441" s="70"/>
      <c r="ME1441" s="70"/>
      <c r="MF1441" s="70"/>
      <c r="MG1441" s="70"/>
      <c r="MH1441" s="70"/>
      <c r="MI1441" s="70"/>
      <c r="MJ1441" s="70"/>
      <c r="MK1441" s="70"/>
      <c r="ML1441" s="70"/>
      <c r="MM1441" s="70"/>
      <c r="MN1441" s="70"/>
      <c r="MO1441" s="70"/>
      <c r="MP1441" s="70"/>
      <c r="MQ1441" s="70"/>
      <c r="MR1441" s="70"/>
      <c r="MS1441" s="70"/>
      <c r="MT1441" s="70"/>
      <c r="MU1441" s="70"/>
      <c r="MV1441" s="70"/>
      <c r="MW1441" s="70"/>
      <c r="MX1441" s="70"/>
      <c r="MY1441" s="70"/>
      <c r="MZ1441" s="70"/>
      <c r="NA1441" s="70"/>
      <c r="NB1441" s="70"/>
      <c r="NC1441" s="70"/>
      <c r="ND1441" s="70"/>
      <c r="NE1441" s="70"/>
      <c r="NF1441" s="70"/>
      <c r="NG1441" s="70"/>
      <c r="NH1441" s="70"/>
      <c r="NI1441" s="70"/>
      <c r="NJ1441" s="70"/>
      <c r="NK1441" s="70"/>
      <c r="NL1441" s="70"/>
      <c r="NM1441" s="70"/>
      <c r="NN1441" s="70"/>
      <c r="NO1441" s="70"/>
      <c r="NP1441" s="70"/>
      <c r="NQ1441" s="70"/>
      <c r="NR1441" s="70"/>
      <c r="NS1441" s="70"/>
      <c r="NT1441" s="70"/>
      <c r="NU1441" s="70"/>
      <c r="NV1441" s="70"/>
      <c r="NW1441" s="70"/>
      <c r="NX1441" s="70"/>
      <c r="NY1441" s="70"/>
      <c r="NZ1441" s="70"/>
      <c r="OA1441" s="70"/>
      <c r="OB1441" s="70"/>
      <c r="OC1441" s="70"/>
      <c r="OD1441" s="70"/>
      <c r="OE1441" s="70"/>
      <c r="OF1441" s="70"/>
      <c r="OG1441" s="70"/>
      <c r="OH1441" s="70"/>
      <c r="OI1441" s="70"/>
      <c r="OJ1441" s="70"/>
      <c r="OK1441" s="70"/>
      <c r="OL1441" s="70"/>
      <c r="OM1441" s="70"/>
      <c r="ON1441" s="70"/>
      <c r="OO1441" s="70"/>
      <c r="OP1441" s="70"/>
      <c r="OQ1441" s="70"/>
      <c r="OR1441" s="70"/>
      <c r="OS1441" s="70"/>
      <c r="OT1441" s="70"/>
      <c r="OU1441" s="70"/>
      <c r="OV1441" s="70"/>
      <c r="OW1441" s="70"/>
      <c r="OX1441" s="70"/>
      <c r="OY1441" s="70"/>
      <c r="OZ1441" s="70"/>
      <c r="PA1441" s="70"/>
      <c r="PB1441" s="70"/>
      <c r="PC1441" s="70"/>
      <c r="PD1441" s="70"/>
      <c r="PE1441" s="70"/>
      <c r="PF1441" s="70"/>
      <c r="PG1441" s="70"/>
      <c r="PH1441" s="70"/>
      <c r="PI1441" s="70"/>
      <c r="PJ1441" s="70"/>
      <c r="PK1441" s="70"/>
      <c r="PL1441" s="70"/>
      <c r="PM1441" s="70"/>
      <c r="PN1441" s="70"/>
      <c r="PO1441" s="70"/>
      <c r="PP1441" s="70"/>
      <c r="PQ1441" s="70"/>
      <c r="PR1441" s="70"/>
      <c r="PS1441" s="70"/>
      <c r="PT1441" s="70"/>
      <c r="PU1441" s="70"/>
      <c r="PV1441" s="70"/>
      <c r="PW1441" s="70"/>
      <c r="PX1441" s="70"/>
      <c r="PY1441" s="70"/>
      <c r="PZ1441" s="70"/>
      <c r="QA1441" s="70"/>
      <c r="QB1441" s="70"/>
      <c r="QC1441" s="70"/>
      <c r="QD1441" s="70"/>
      <c r="QE1441" s="70"/>
      <c r="QF1441" s="70"/>
      <c r="QG1441" s="70"/>
      <c r="QH1441" s="70"/>
      <c r="QI1441" s="70"/>
      <c r="QJ1441" s="70"/>
      <c r="QK1441" s="70"/>
      <c r="QL1441" s="70"/>
      <c r="QM1441" s="70"/>
      <c r="QN1441" s="70"/>
      <c r="QO1441" s="70"/>
      <c r="QP1441" s="70"/>
      <c r="QQ1441" s="70"/>
      <c r="QR1441" s="70"/>
      <c r="QS1441" s="70"/>
      <c r="QT1441" s="70"/>
      <c r="QU1441" s="70"/>
      <c r="QV1441" s="70"/>
      <c r="QW1441" s="70"/>
      <c r="QX1441" s="70"/>
      <c r="QY1441" s="70"/>
      <c r="QZ1441" s="70"/>
      <c r="RA1441" s="70"/>
      <c r="RB1441" s="70"/>
      <c r="RC1441" s="70"/>
      <c r="RD1441" s="70"/>
      <c r="RE1441" s="70"/>
      <c r="RF1441" s="70"/>
      <c r="RG1441" s="70"/>
      <c r="RH1441" s="70"/>
      <c r="RI1441" s="70"/>
      <c r="RJ1441" s="70"/>
      <c r="RK1441" s="70"/>
      <c r="RL1441" s="70"/>
      <c r="RM1441" s="70"/>
      <c r="RN1441" s="70"/>
      <c r="RO1441" s="70"/>
      <c r="RP1441" s="70"/>
      <c r="RQ1441" s="70"/>
      <c r="RR1441" s="70"/>
      <c r="RS1441" s="70"/>
      <c r="RT1441" s="70"/>
      <c r="RU1441" s="70"/>
      <c r="RV1441" s="70"/>
      <c r="RW1441" s="70"/>
      <c r="RX1441" s="70"/>
      <c r="RY1441" s="70"/>
      <c r="RZ1441" s="70"/>
      <c r="SA1441" s="70"/>
      <c r="SB1441" s="70"/>
      <c r="SC1441" s="70"/>
      <c r="SD1441" s="70"/>
      <c r="SE1441" s="70"/>
      <c r="SF1441" s="70"/>
      <c r="SG1441" s="70"/>
      <c r="SH1441" s="70"/>
      <c r="SI1441" s="70"/>
      <c r="SJ1441" s="70"/>
      <c r="SK1441" s="70"/>
      <c r="SL1441" s="70"/>
      <c r="SM1441" s="70"/>
      <c r="SN1441" s="70"/>
      <c r="SO1441" s="70"/>
      <c r="SP1441" s="70"/>
      <c r="SQ1441" s="70"/>
      <c r="SR1441" s="70"/>
      <c r="SS1441" s="70"/>
      <c r="ST1441" s="70"/>
      <c r="SU1441" s="70"/>
      <c r="SV1441" s="70"/>
      <c r="SW1441" s="70"/>
      <c r="SX1441" s="70"/>
      <c r="SY1441" s="70"/>
      <c r="SZ1441" s="70"/>
    </row>
    <row r="1442" spans="1:520" ht="16.5" customHeight="1" x14ac:dyDescent="0.2">
      <c r="A1442" s="20">
        <v>834</v>
      </c>
      <c r="B1442" s="20" t="s">
        <v>62</v>
      </c>
      <c r="C1442" s="20" t="s">
        <v>915</v>
      </c>
      <c r="D1442" s="20" t="s">
        <v>38</v>
      </c>
      <c r="E1442" s="20" t="s">
        <v>1340</v>
      </c>
      <c r="F1442" s="22" t="s">
        <v>939</v>
      </c>
      <c r="G1442" s="20" t="s">
        <v>25</v>
      </c>
      <c r="H1442" s="20" t="s">
        <v>26</v>
      </c>
      <c r="I1442" s="20" t="s">
        <v>81</v>
      </c>
      <c r="J1442" s="22" t="s">
        <v>915</v>
      </c>
      <c r="K1442" s="20"/>
      <c r="L1442" s="20"/>
      <c r="M1442" s="20"/>
      <c r="N1442" s="20"/>
      <c r="O1442" s="23"/>
      <c r="P1442" s="23">
        <v>1448700</v>
      </c>
      <c r="Q1442" s="24">
        <v>1</v>
      </c>
      <c r="R1442" s="25">
        <v>45962</v>
      </c>
      <c r="S1442" s="20" t="s">
        <v>83</v>
      </c>
      <c r="T1442" s="26">
        <f t="shared" si="24"/>
        <v>1448700</v>
      </c>
      <c r="U1442" s="27" t="s">
        <v>100</v>
      </c>
      <c r="V1442" s="27" t="s">
        <v>100</v>
      </c>
      <c r="W1442" s="70"/>
      <c r="X1442" s="70"/>
      <c r="Y1442" s="70"/>
      <c r="Z1442" s="70"/>
      <c r="AA1442" s="70"/>
      <c r="AB1442" s="70"/>
      <c r="AC1442" s="70"/>
      <c r="AD1442" s="70"/>
      <c r="AE1442" s="70"/>
      <c r="AF1442" s="70"/>
      <c r="AG1442" s="70"/>
      <c r="AH1442" s="70"/>
      <c r="AI1442" s="70"/>
      <c r="AJ1442" s="70"/>
      <c r="AK1442" s="70"/>
      <c r="AL1442" s="70"/>
      <c r="AM1442" s="70"/>
      <c r="AN1442" s="70"/>
      <c r="AO1442" s="70"/>
      <c r="AP1442" s="70"/>
      <c r="AQ1442" s="70"/>
      <c r="AR1442" s="70"/>
      <c r="AS1442" s="70"/>
      <c r="AT1442" s="70"/>
      <c r="AU1442" s="70"/>
      <c r="AV1442" s="70"/>
      <c r="AW1442" s="70"/>
      <c r="AX1442" s="70"/>
      <c r="AY1442" s="70"/>
      <c r="AZ1442" s="70"/>
      <c r="BA1442" s="70"/>
      <c r="BB1442" s="70"/>
      <c r="BC1442" s="70"/>
      <c r="BD1442" s="70"/>
      <c r="BE1442" s="70"/>
      <c r="BF1442" s="70"/>
      <c r="BG1442" s="70"/>
      <c r="BH1442" s="70"/>
      <c r="BI1442" s="70"/>
      <c r="BJ1442" s="70"/>
      <c r="BK1442" s="70"/>
      <c r="BL1442" s="70"/>
      <c r="BM1442" s="70"/>
      <c r="BN1442" s="70"/>
      <c r="BO1442" s="70"/>
      <c r="BP1442" s="70"/>
      <c r="BQ1442" s="70"/>
      <c r="BR1442" s="70"/>
      <c r="BS1442" s="70"/>
      <c r="BT1442" s="70"/>
      <c r="BU1442" s="70"/>
      <c r="BV1442" s="70"/>
      <c r="BW1442" s="70"/>
      <c r="BX1442" s="70"/>
      <c r="BY1442" s="70"/>
      <c r="BZ1442" s="70"/>
      <c r="CA1442" s="70"/>
      <c r="CB1442" s="70"/>
      <c r="CC1442" s="70"/>
      <c r="CD1442" s="70"/>
      <c r="CE1442" s="70"/>
      <c r="CF1442" s="70"/>
      <c r="CG1442" s="70"/>
      <c r="CH1442" s="70"/>
      <c r="CI1442" s="70"/>
      <c r="CJ1442" s="70"/>
      <c r="CK1442" s="70"/>
      <c r="CL1442" s="70"/>
      <c r="CM1442" s="70"/>
      <c r="CN1442" s="70"/>
      <c r="CO1442" s="70"/>
      <c r="CP1442" s="70"/>
      <c r="CQ1442" s="70"/>
      <c r="CR1442" s="70"/>
      <c r="CS1442" s="70"/>
      <c r="CT1442" s="70"/>
      <c r="CU1442" s="70"/>
      <c r="CV1442" s="70"/>
      <c r="CW1442" s="70"/>
      <c r="CX1442" s="70"/>
      <c r="CY1442" s="70"/>
      <c r="CZ1442" s="70"/>
      <c r="DA1442" s="70"/>
      <c r="DB1442" s="70"/>
      <c r="DC1442" s="70"/>
      <c r="DD1442" s="70"/>
      <c r="DE1442" s="70"/>
      <c r="DF1442" s="70"/>
      <c r="DG1442" s="70"/>
      <c r="DH1442" s="70"/>
      <c r="DI1442" s="70"/>
      <c r="DJ1442" s="70"/>
      <c r="DK1442" s="70"/>
      <c r="DL1442" s="70"/>
      <c r="DM1442" s="70"/>
      <c r="DN1442" s="70"/>
      <c r="DO1442" s="70"/>
      <c r="DP1442" s="70"/>
      <c r="DQ1442" s="70"/>
      <c r="DR1442" s="70"/>
      <c r="DS1442" s="70"/>
      <c r="DT1442" s="70"/>
      <c r="DU1442" s="70"/>
      <c r="DV1442" s="70"/>
      <c r="DW1442" s="70"/>
      <c r="DX1442" s="70"/>
      <c r="DY1442" s="70"/>
      <c r="DZ1442" s="70"/>
      <c r="EA1442" s="70"/>
      <c r="EB1442" s="70"/>
      <c r="EC1442" s="70"/>
      <c r="ED1442" s="70"/>
      <c r="EE1442" s="70"/>
      <c r="EF1442" s="70"/>
      <c r="EG1442" s="70"/>
      <c r="EH1442" s="70"/>
      <c r="EI1442" s="70"/>
      <c r="EJ1442" s="70"/>
      <c r="EK1442" s="70"/>
      <c r="EL1442" s="70"/>
      <c r="EM1442" s="70"/>
      <c r="EN1442" s="70"/>
      <c r="EO1442" s="70"/>
      <c r="EP1442" s="70"/>
      <c r="EQ1442" s="70"/>
      <c r="ER1442" s="70"/>
      <c r="ES1442" s="70"/>
      <c r="ET1442" s="70"/>
      <c r="EU1442" s="70"/>
      <c r="EV1442" s="70"/>
      <c r="EW1442" s="70"/>
      <c r="EX1442" s="70"/>
      <c r="EY1442" s="70"/>
      <c r="EZ1442" s="70"/>
      <c r="FA1442" s="70"/>
      <c r="FB1442" s="70"/>
      <c r="FC1442" s="70"/>
      <c r="FD1442" s="70"/>
      <c r="FE1442" s="70"/>
      <c r="FF1442" s="70"/>
      <c r="FG1442" s="70"/>
      <c r="FH1442" s="70"/>
      <c r="FI1442" s="70"/>
      <c r="FJ1442" s="70"/>
      <c r="FK1442" s="70"/>
      <c r="FL1442" s="70"/>
      <c r="FM1442" s="70"/>
      <c r="FN1442" s="70"/>
      <c r="FO1442" s="70"/>
      <c r="FP1442" s="70"/>
      <c r="FQ1442" s="70"/>
      <c r="FR1442" s="70"/>
      <c r="FS1442" s="70"/>
      <c r="FT1442" s="70"/>
      <c r="FU1442" s="70"/>
      <c r="FV1442" s="70"/>
      <c r="FW1442" s="70"/>
      <c r="FX1442" s="70"/>
      <c r="FY1442" s="70"/>
      <c r="FZ1442" s="70"/>
      <c r="GA1442" s="70"/>
      <c r="GB1442" s="70"/>
      <c r="GC1442" s="70"/>
      <c r="GD1442" s="70"/>
      <c r="GE1442" s="70"/>
      <c r="GF1442" s="70"/>
      <c r="GG1442" s="70"/>
      <c r="GH1442" s="70"/>
      <c r="GI1442" s="70"/>
      <c r="GJ1442" s="70"/>
      <c r="GK1442" s="70"/>
      <c r="GL1442" s="70"/>
      <c r="GM1442" s="70"/>
      <c r="GN1442" s="70"/>
      <c r="GO1442" s="70"/>
      <c r="GP1442" s="70"/>
      <c r="GQ1442" s="70"/>
      <c r="GR1442" s="70"/>
      <c r="GS1442" s="70"/>
      <c r="GT1442" s="70"/>
      <c r="GU1442" s="70"/>
      <c r="GV1442" s="70"/>
      <c r="GW1442" s="70"/>
      <c r="GX1442" s="70"/>
      <c r="GY1442" s="70"/>
      <c r="GZ1442" s="70"/>
      <c r="HA1442" s="70"/>
      <c r="HB1442" s="70"/>
      <c r="HC1442" s="70"/>
      <c r="HD1442" s="70"/>
      <c r="HE1442" s="70"/>
      <c r="HF1442" s="70"/>
      <c r="HG1442" s="70"/>
      <c r="HH1442" s="70"/>
      <c r="HI1442" s="70"/>
      <c r="HJ1442" s="70"/>
      <c r="HK1442" s="70"/>
      <c r="HL1442" s="70"/>
      <c r="HM1442" s="70"/>
      <c r="HN1442" s="70"/>
      <c r="HO1442" s="70"/>
      <c r="HP1442" s="70"/>
      <c r="HQ1442" s="70"/>
      <c r="HR1442" s="70"/>
      <c r="HS1442" s="70"/>
      <c r="HT1442" s="70"/>
      <c r="HU1442" s="70"/>
      <c r="HV1442" s="70"/>
      <c r="HW1442" s="70"/>
      <c r="HX1442" s="70"/>
      <c r="HY1442" s="70"/>
      <c r="HZ1442" s="70"/>
      <c r="IA1442" s="70"/>
      <c r="IB1442" s="70"/>
      <c r="IC1442" s="70"/>
      <c r="ID1442" s="70"/>
      <c r="IE1442" s="70"/>
      <c r="IF1442" s="70"/>
      <c r="IG1442" s="70"/>
      <c r="IH1442" s="70"/>
      <c r="II1442" s="70"/>
      <c r="IJ1442" s="70"/>
      <c r="IK1442" s="70"/>
      <c r="IL1442" s="70"/>
      <c r="IM1442" s="70"/>
      <c r="IN1442" s="70"/>
      <c r="IO1442" s="70"/>
      <c r="IP1442" s="70"/>
      <c r="IQ1442" s="70"/>
      <c r="IR1442" s="70"/>
      <c r="IS1442" s="70"/>
      <c r="IT1442" s="70"/>
      <c r="IU1442" s="70"/>
      <c r="IV1442" s="70"/>
      <c r="IW1442" s="70"/>
      <c r="IX1442" s="70"/>
      <c r="IY1442" s="70"/>
      <c r="IZ1442" s="70"/>
      <c r="JA1442" s="70"/>
      <c r="JB1442" s="70"/>
      <c r="JC1442" s="70"/>
      <c r="JD1442" s="70"/>
      <c r="JE1442" s="70"/>
      <c r="JF1442" s="70"/>
      <c r="JG1442" s="70"/>
      <c r="JH1442" s="70"/>
      <c r="JI1442" s="70"/>
      <c r="JJ1442" s="70"/>
      <c r="JK1442" s="70"/>
      <c r="JL1442" s="70"/>
      <c r="JM1442" s="70"/>
      <c r="JN1442" s="70"/>
      <c r="JO1442" s="70"/>
      <c r="JP1442" s="70"/>
      <c r="JQ1442" s="70"/>
      <c r="JR1442" s="70"/>
      <c r="JS1442" s="70"/>
      <c r="JT1442" s="70"/>
      <c r="JU1442" s="70"/>
      <c r="JV1442" s="70"/>
      <c r="JW1442" s="70"/>
      <c r="JX1442" s="70"/>
      <c r="JY1442" s="70"/>
      <c r="JZ1442" s="70"/>
      <c r="KA1442" s="70"/>
      <c r="KB1442" s="70"/>
      <c r="KC1442" s="70"/>
      <c r="KD1442" s="70"/>
      <c r="KE1442" s="70"/>
      <c r="KF1442" s="70"/>
      <c r="KG1442" s="70"/>
      <c r="KH1442" s="70"/>
      <c r="KI1442" s="70"/>
      <c r="KJ1442" s="70"/>
      <c r="KK1442" s="70"/>
      <c r="KL1442" s="70"/>
      <c r="KM1442" s="70"/>
      <c r="KN1442" s="70"/>
      <c r="KO1442" s="70"/>
      <c r="KP1442" s="70"/>
      <c r="KQ1442" s="70"/>
      <c r="KR1442" s="70"/>
      <c r="KS1442" s="70"/>
      <c r="KT1442" s="70"/>
      <c r="KU1442" s="70"/>
      <c r="KV1442" s="70"/>
      <c r="KW1442" s="70"/>
      <c r="KX1442" s="70"/>
      <c r="KY1442" s="70"/>
      <c r="KZ1442" s="70"/>
      <c r="LA1442" s="70"/>
      <c r="LB1442" s="70"/>
      <c r="LC1442" s="70"/>
      <c r="LD1442" s="70"/>
      <c r="LE1442" s="70"/>
      <c r="LF1442" s="70"/>
      <c r="LG1442" s="70"/>
      <c r="LH1442" s="70"/>
      <c r="LI1442" s="70"/>
      <c r="LJ1442" s="70"/>
      <c r="LK1442" s="70"/>
      <c r="LL1442" s="70"/>
      <c r="LM1442" s="70"/>
      <c r="LN1442" s="70"/>
      <c r="LO1442" s="70"/>
      <c r="LP1442" s="70"/>
      <c r="LQ1442" s="70"/>
      <c r="LR1442" s="70"/>
      <c r="LS1442" s="70"/>
      <c r="LT1442" s="70"/>
      <c r="LU1442" s="70"/>
      <c r="LV1442" s="70"/>
      <c r="LW1442" s="70"/>
      <c r="LX1442" s="70"/>
      <c r="LY1442" s="70"/>
      <c r="LZ1442" s="70"/>
      <c r="MA1442" s="70"/>
      <c r="MB1442" s="70"/>
      <c r="MC1442" s="70"/>
      <c r="MD1442" s="70"/>
      <c r="ME1442" s="70"/>
      <c r="MF1442" s="70"/>
      <c r="MG1442" s="70"/>
      <c r="MH1442" s="70"/>
      <c r="MI1442" s="70"/>
      <c r="MJ1442" s="70"/>
      <c r="MK1442" s="70"/>
      <c r="ML1442" s="70"/>
      <c r="MM1442" s="70"/>
      <c r="MN1442" s="70"/>
      <c r="MO1442" s="70"/>
      <c r="MP1442" s="70"/>
      <c r="MQ1442" s="70"/>
      <c r="MR1442" s="70"/>
      <c r="MS1442" s="70"/>
      <c r="MT1442" s="70"/>
      <c r="MU1442" s="70"/>
      <c r="MV1442" s="70"/>
      <c r="MW1442" s="70"/>
      <c r="MX1442" s="70"/>
      <c r="MY1442" s="70"/>
      <c r="MZ1442" s="70"/>
      <c r="NA1442" s="70"/>
      <c r="NB1442" s="70"/>
      <c r="NC1442" s="70"/>
      <c r="ND1442" s="70"/>
      <c r="NE1442" s="70"/>
      <c r="NF1442" s="70"/>
      <c r="NG1442" s="70"/>
      <c r="NH1442" s="70"/>
      <c r="NI1442" s="70"/>
      <c r="NJ1442" s="70"/>
      <c r="NK1442" s="70"/>
      <c r="NL1442" s="70"/>
      <c r="NM1442" s="70"/>
      <c r="NN1442" s="70"/>
      <c r="NO1442" s="70"/>
      <c r="NP1442" s="70"/>
      <c r="NQ1442" s="70"/>
      <c r="NR1442" s="70"/>
      <c r="NS1442" s="70"/>
      <c r="NT1442" s="70"/>
      <c r="NU1442" s="70"/>
      <c r="NV1442" s="70"/>
      <c r="NW1442" s="70"/>
      <c r="NX1442" s="70"/>
      <c r="NY1442" s="70"/>
      <c r="NZ1442" s="70"/>
      <c r="OA1442" s="70"/>
      <c r="OB1442" s="70"/>
      <c r="OC1442" s="70"/>
      <c r="OD1442" s="70"/>
      <c r="OE1442" s="70"/>
      <c r="OF1442" s="70"/>
      <c r="OG1442" s="70"/>
      <c r="OH1442" s="70"/>
      <c r="OI1442" s="70"/>
      <c r="OJ1442" s="70"/>
      <c r="OK1442" s="70"/>
      <c r="OL1442" s="70"/>
      <c r="OM1442" s="70"/>
      <c r="ON1442" s="70"/>
      <c r="OO1442" s="70"/>
      <c r="OP1442" s="70"/>
      <c r="OQ1442" s="70"/>
      <c r="OR1442" s="70"/>
      <c r="OS1442" s="70"/>
      <c r="OT1442" s="70"/>
      <c r="OU1442" s="70"/>
      <c r="OV1442" s="70"/>
      <c r="OW1442" s="70"/>
      <c r="OX1442" s="70"/>
      <c r="OY1442" s="70"/>
      <c r="OZ1442" s="70"/>
      <c r="PA1442" s="70"/>
      <c r="PB1442" s="70"/>
      <c r="PC1442" s="70"/>
      <c r="PD1442" s="70"/>
      <c r="PE1442" s="70"/>
      <c r="PF1442" s="70"/>
      <c r="PG1442" s="70"/>
      <c r="PH1442" s="70"/>
      <c r="PI1442" s="70"/>
      <c r="PJ1442" s="70"/>
      <c r="PK1442" s="70"/>
      <c r="PL1442" s="70"/>
      <c r="PM1442" s="70"/>
      <c r="PN1442" s="70"/>
      <c r="PO1442" s="70"/>
      <c r="PP1442" s="70"/>
      <c r="PQ1442" s="70"/>
      <c r="PR1442" s="70"/>
      <c r="PS1442" s="70"/>
      <c r="PT1442" s="70"/>
      <c r="PU1442" s="70"/>
      <c r="PV1442" s="70"/>
      <c r="PW1442" s="70"/>
      <c r="PX1442" s="70"/>
      <c r="PY1442" s="70"/>
      <c r="PZ1442" s="70"/>
      <c r="QA1442" s="70"/>
      <c r="QB1442" s="70"/>
      <c r="QC1442" s="70"/>
      <c r="QD1442" s="70"/>
      <c r="QE1442" s="70"/>
      <c r="QF1442" s="70"/>
      <c r="QG1442" s="70"/>
      <c r="QH1442" s="70"/>
      <c r="QI1442" s="70"/>
      <c r="QJ1442" s="70"/>
      <c r="QK1442" s="70"/>
      <c r="QL1442" s="70"/>
      <c r="QM1442" s="70"/>
      <c r="QN1442" s="70"/>
      <c r="QO1442" s="70"/>
      <c r="QP1442" s="70"/>
      <c r="QQ1442" s="70"/>
      <c r="QR1442" s="70"/>
      <c r="QS1442" s="70"/>
      <c r="QT1442" s="70"/>
      <c r="QU1442" s="70"/>
      <c r="QV1442" s="70"/>
      <c r="QW1442" s="70"/>
      <c r="QX1442" s="70"/>
      <c r="QY1442" s="70"/>
      <c r="QZ1442" s="70"/>
      <c r="RA1442" s="70"/>
      <c r="RB1442" s="70"/>
      <c r="RC1442" s="70"/>
      <c r="RD1442" s="70"/>
      <c r="RE1442" s="70"/>
      <c r="RF1442" s="70"/>
      <c r="RG1442" s="70"/>
      <c r="RH1442" s="70"/>
      <c r="RI1442" s="70"/>
      <c r="RJ1442" s="70"/>
      <c r="RK1442" s="70"/>
      <c r="RL1442" s="70"/>
      <c r="RM1442" s="70"/>
      <c r="RN1442" s="70"/>
      <c r="RO1442" s="70"/>
      <c r="RP1442" s="70"/>
      <c r="RQ1442" s="70"/>
      <c r="RR1442" s="70"/>
      <c r="RS1442" s="70"/>
      <c r="RT1442" s="70"/>
      <c r="RU1442" s="70"/>
      <c r="RV1442" s="70"/>
      <c r="RW1442" s="70"/>
      <c r="RX1442" s="70"/>
      <c r="RY1442" s="70"/>
      <c r="RZ1442" s="70"/>
      <c r="SA1442" s="70"/>
      <c r="SB1442" s="70"/>
      <c r="SC1442" s="70"/>
      <c r="SD1442" s="70"/>
      <c r="SE1442" s="70"/>
      <c r="SF1442" s="70"/>
      <c r="SG1442" s="70"/>
      <c r="SH1442" s="70"/>
      <c r="SI1442" s="70"/>
      <c r="SJ1442" s="70"/>
      <c r="SK1442" s="70"/>
      <c r="SL1442" s="70"/>
      <c r="SM1442" s="70"/>
      <c r="SN1442" s="70"/>
      <c r="SO1442" s="70"/>
      <c r="SP1442" s="70"/>
      <c r="SQ1442" s="70"/>
      <c r="SR1442" s="70"/>
      <c r="SS1442" s="70"/>
      <c r="ST1442" s="70"/>
      <c r="SU1442" s="70"/>
      <c r="SV1442" s="70"/>
      <c r="SW1442" s="70"/>
      <c r="SX1442" s="70"/>
      <c r="SY1442" s="70"/>
      <c r="SZ1442" s="70"/>
    </row>
    <row r="1443" spans="1:520" ht="16.5" customHeight="1" x14ac:dyDescent="0.2">
      <c r="A1443" s="20">
        <v>835</v>
      </c>
      <c r="B1443" s="20" t="s">
        <v>62</v>
      </c>
      <c r="C1443" s="20" t="s">
        <v>915</v>
      </c>
      <c r="D1443" s="20" t="s">
        <v>38</v>
      </c>
      <c r="E1443" s="20" t="s">
        <v>1340</v>
      </c>
      <c r="F1443" s="22" t="s">
        <v>939</v>
      </c>
      <c r="G1443" s="20" t="s">
        <v>25</v>
      </c>
      <c r="H1443" s="20" t="s">
        <v>26</v>
      </c>
      <c r="I1443" s="20" t="s">
        <v>81</v>
      </c>
      <c r="J1443" s="22" t="s">
        <v>915</v>
      </c>
      <c r="K1443" s="20"/>
      <c r="L1443" s="20"/>
      <c r="M1443" s="20"/>
      <c r="N1443" s="20"/>
      <c r="O1443" s="23"/>
      <c r="P1443" s="23">
        <v>1448700</v>
      </c>
      <c r="Q1443" s="24">
        <v>1</v>
      </c>
      <c r="R1443" s="25">
        <v>45992</v>
      </c>
      <c r="S1443" s="20" t="s">
        <v>83</v>
      </c>
      <c r="T1443" s="26">
        <f t="shared" si="24"/>
        <v>1448700</v>
      </c>
      <c r="U1443" s="27" t="s">
        <v>100</v>
      </c>
      <c r="V1443" s="27" t="s">
        <v>100</v>
      </c>
      <c r="W1443" s="70"/>
      <c r="X1443" s="70"/>
      <c r="Y1443" s="70"/>
      <c r="Z1443" s="70"/>
      <c r="AA1443" s="70"/>
      <c r="AB1443" s="70"/>
      <c r="AC1443" s="70"/>
      <c r="AD1443" s="70"/>
      <c r="AE1443" s="70"/>
      <c r="AF1443" s="70"/>
      <c r="AG1443" s="70"/>
      <c r="AH1443" s="70"/>
      <c r="AI1443" s="70"/>
      <c r="AJ1443" s="70"/>
      <c r="AK1443" s="70"/>
      <c r="AL1443" s="70"/>
      <c r="AM1443" s="70"/>
      <c r="AN1443" s="70"/>
      <c r="AO1443" s="70"/>
      <c r="AP1443" s="70"/>
      <c r="AQ1443" s="70"/>
      <c r="AR1443" s="70"/>
      <c r="AS1443" s="70"/>
      <c r="AT1443" s="70"/>
      <c r="AU1443" s="70"/>
      <c r="AV1443" s="70"/>
      <c r="AW1443" s="70"/>
      <c r="AX1443" s="70"/>
      <c r="AY1443" s="70"/>
      <c r="AZ1443" s="70"/>
      <c r="BA1443" s="70"/>
      <c r="BB1443" s="70"/>
      <c r="BC1443" s="70"/>
      <c r="BD1443" s="70"/>
      <c r="BE1443" s="70"/>
      <c r="BF1443" s="70"/>
      <c r="BG1443" s="70"/>
      <c r="BH1443" s="70"/>
      <c r="BI1443" s="70"/>
      <c r="BJ1443" s="70"/>
      <c r="BK1443" s="70"/>
      <c r="BL1443" s="70"/>
      <c r="BM1443" s="70"/>
      <c r="BN1443" s="70"/>
      <c r="BO1443" s="70"/>
      <c r="BP1443" s="70"/>
      <c r="BQ1443" s="70"/>
      <c r="BR1443" s="70"/>
      <c r="BS1443" s="70"/>
      <c r="BT1443" s="70"/>
      <c r="BU1443" s="70"/>
      <c r="BV1443" s="70"/>
      <c r="BW1443" s="70"/>
      <c r="BX1443" s="70"/>
      <c r="BY1443" s="70"/>
      <c r="BZ1443" s="70"/>
      <c r="CA1443" s="70"/>
      <c r="CB1443" s="70"/>
      <c r="CC1443" s="70"/>
      <c r="CD1443" s="70"/>
      <c r="CE1443" s="70"/>
      <c r="CF1443" s="70"/>
      <c r="CG1443" s="70"/>
      <c r="CH1443" s="70"/>
      <c r="CI1443" s="70"/>
      <c r="CJ1443" s="70"/>
      <c r="CK1443" s="70"/>
      <c r="CL1443" s="70"/>
      <c r="CM1443" s="70"/>
      <c r="CN1443" s="70"/>
      <c r="CO1443" s="70"/>
      <c r="CP1443" s="70"/>
      <c r="CQ1443" s="70"/>
      <c r="CR1443" s="70"/>
      <c r="CS1443" s="70"/>
      <c r="CT1443" s="70"/>
      <c r="CU1443" s="70"/>
      <c r="CV1443" s="70"/>
      <c r="CW1443" s="70"/>
      <c r="CX1443" s="70"/>
      <c r="CY1443" s="70"/>
      <c r="CZ1443" s="70"/>
      <c r="DA1443" s="70"/>
      <c r="DB1443" s="70"/>
      <c r="DC1443" s="70"/>
      <c r="DD1443" s="70"/>
      <c r="DE1443" s="70"/>
      <c r="DF1443" s="70"/>
      <c r="DG1443" s="70"/>
      <c r="DH1443" s="70"/>
      <c r="DI1443" s="70"/>
      <c r="DJ1443" s="70"/>
      <c r="DK1443" s="70"/>
      <c r="DL1443" s="70"/>
      <c r="DM1443" s="70"/>
      <c r="DN1443" s="70"/>
      <c r="DO1443" s="70"/>
      <c r="DP1443" s="70"/>
      <c r="DQ1443" s="70"/>
      <c r="DR1443" s="70"/>
      <c r="DS1443" s="70"/>
      <c r="DT1443" s="70"/>
      <c r="DU1443" s="70"/>
      <c r="DV1443" s="70"/>
      <c r="DW1443" s="70"/>
      <c r="DX1443" s="70"/>
      <c r="DY1443" s="70"/>
      <c r="DZ1443" s="70"/>
      <c r="EA1443" s="70"/>
      <c r="EB1443" s="70"/>
      <c r="EC1443" s="70"/>
      <c r="ED1443" s="70"/>
      <c r="EE1443" s="70"/>
      <c r="EF1443" s="70"/>
      <c r="EG1443" s="70"/>
      <c r="EH1443" s="70"/>
      <c r="EI1443" s="70"/>
      <c r="EJ1443" s="70"/>
      <c r="EK1443" s="70"/>
      <c r="EL1443" s="70"/>
      <c r="EM1443" s="70"/>
      <c r="EN1443" s="70"/>
      <c r="EO1443" s="70"/>
      <c r="EP1443" s="70"/>
      <c r="EQ1443" s="70"/>
      <c r="ER1443" s="70"/>
      <c r="ES1443" s="70"/>
      <c r="ET1443" s="70"/>
      <c r="EU1443" s="70"/>
      <c r="EV1443" s="70"/>
      <c r="EW1443" s="70"/>
      <c r="EX1443" s="70"/>
      <c r="EY1443" s="70"/>
      <c r="EZ1443" s="70"/>
      <c r="FA1443" s="70"/>
      <c r="FB1443" s="70"/>
      <c r="FC1443" s="70"/>
      <c r="FD1443" s="70"/>
      <c r="FE1443" s="70"/>
      <c r="FF1443" s="70"/>
      <c r="FG1443" s="70"/>
      <c r="FH1443" s="70"/>
      <c r="FI1443" s="70"/>
      <c r="FJ1443" s="70"/>
      <c r="FK1443" s="70"/>
      <c r="FL1443" s="70"/>
      <c r="FM1443" s="70"/>
      <c r="FN1443" s="70"/>
      <c r="FO1443" s="70"/>
      <c r="FP1443" s="70"/>
      <c r="FQ1443" s="70"/>
      <c r="FR1443" s="70"/>
      <c r="FS1443" s="70"/>
      <c r="FT1443" s="70"/>
      <c r="FU1443" s="70"/>
      <c r="FV1443" s="70"/>
      <c r="FW1443" s="70"/>
      <c r="FX1443" s="70"/>
      <c r="FY1443" s="70"/>
      <c r="FZ1443" s="70"/>
      <c r="GA1443" s="70"/>
      <c r="GB1443" s="70"/>
      <c r="GC1443" s="70"/>
      <c r="GD1443" s="70"/>
      <c r="GE1443" s="70"/>
      <c r="GF1443" s="70"/>
      <c r="GG1443" s="70"/>
      <c r="GH1443" s="70"/>
      <c r="GI1443" s="70"/>
      <c r="GJ1443" s="70"/>
      <c r="GK1443" s="70"/>
      <c r="GL1443" s="70"/>
      <c r="GM1443" s="70"/>
      <c r="GN1443" s="70"/>
      <c r="GO1443" s="70"/>
      <c r="GP1443" s="70"/>
      <c r="GQ1443" s="70"/>
      <c r="GR1443" s="70"/>
      <c r="GS1443" s="70"/>
      <c r="GT1443" s="70"/>
      <c r="GU1443" s="70"/>
      <c r="GV1443" s="70"/>
      <c r="GW1443" s="70"/>
      <c r="GX1443" s="70"/>
      <c r="GY1443" s="70"/>
      <c r="GZ1443" s="70"/>
      <c r="HA1443" s="70"/>
      <c r="HB1443" s="70"/>
      <c r="HC1443" s="70"/>
      <c r="HD1443" s="70"/>
      <c r="HE1443" s="70"/>
      <c r="HF1443" s="70"/>
      <c r="HG1443" s="70"/>
      <c r="HH1443" s="70"/>
      <c r="HI1443" s="70"/>
      <c r="HJ1443" s="70"/>
      <c r="HK1443" s="70"/>
      <c r="HL1443" s="70"/>
      <c r="HM1443" s="70"/>
      <c r="HN1443" s="70"/>
      <c r="HO1443" s="70"/>
      <c r="HP1443" s="70"/>
      <c r="HQ1443" s="70"/>
      <c r="HR1443" s="70"/>
      <c r="HS1443" s="70"/>
      <c r="HT1443" s="70"/>
      <c r="HU1443" s="70"/>
      <c r="HV1443" s="70"/>
      <c r="HW1443" s="70"/>
      <c r="HX1443" s="70"/>
      <c r="HY1443" s="70"/>
      <c r="HZ1443" s="70"/>
      <c r="IA1443" s="70"/>
      <c r="IB1443" s="70"/>
      <c r="IC1443" s="70"/>
      <c r="ID1443" s="70"/>
      <c r="IE1443" s="70"/>
      <c r="IF1443" s="70"/>
      <c r="IG1443" s="70"/>
      <c r="IH1443" s="70"/>
      <c r="II1443" s="70"/>
      <c r="IJ1443" s="70"/>
      <c r="IK1443" s="70"/>
      <c r="IL1443" s="70"/>
      <c r="IM1443" s="70"/>
      <c r="IN1443" s="70"/>
      <c r="IO1443" s="70"/>
      <c r="IP1443" s="70"/>
      <c r="IQ1443" s="70"/>
      <c r="IR1443" s="70"/>
      <c r="IS1443" s="70"/>
      <c r="IT1443" s="70"/>
      <c r="IU1443" s="70"/>
      <c r="IV1443" s="70"/>
      <c r="IW1443" s="70"/>
      <c r="IX1443" s="70"/>
      <c r="IY1443" s="70"/>
      <c r="IZ1443" s="70"/>
      <c r="JA1443" s="70"/>
      <c r="JB1443" s="70"/>
      <c r="JC1443" s="70"/>
      <c r="JD1443" s="70"/>
      <c r="JE1443" s="70"/>
      <c r="JF1443" s="70"/>
      <c r="JG1443" s="70"/>
      <c r="JH1443" s="70"/>
      <c r="JI1443" s="70"/>
      <c r="JJ1443" s="70"/>
      <c r="JK1443" s="70"/>
      <c r="JL1443" s="70"/>
      <c r="JM1443" s="70"/>
      <c r="JN1443" s="70"/>
      <c r="JO1443" s="70"/>
      <c r="JP1443" s="70"/>
      <c r="JQ1443" s="70"/>
      <c r="JR1443" s="70"/>
      <c r="JS1443" s="70"/>
      <c r="JT1443" s="70"/>
      <c r="JU1443" s="70"/>
      <c r="JV1443" s="70"/>
      <c r="JW1443" s="70"/>
      <c r="JX1443" s="70"/>
      <c r="JY1443" s="70"/>
      <c r="JZ1443" s="70"/>
      <c r="KA1443" s="70"/>
      <c r="KB1443" s="70"/>
      <c r="KC1443" s="70"/>
      <c r="KD1443" s="70"/>
      <c r="KE1443" s="70"/>
      <c r="KF1443" s="70"/>
      <c r="KG1443" s="70"/>
      <c r="KH1443" s="70"/>
      <c r="KI1443" s="70"/>
      <c r="KJ1443" s="70"/>
      <c r="KK1443" s="70"/>
      <c r="KL1443" s="70"/>
      <c r="KM1443" s="70"/>
      <c r="KN1443" s="70"/>
      <c r="KO1443" s="70"/>
      <c r="KP1443" s="70"/>
      <c r="KQ1443" s="70"/>
      <c r="KR1443" s="70"/>
      <c r="KS1443" s="70"/>
      <c r="KT1443" s="70"/>
      <c r="KU1443" s="70"/>
      <c r="KV1443" s="70"/>
      <c r="KW1443" s="70"/>
      <c r="KX1443" s="70"/>
      <c r="KY1443" s="70"/>
      <c r="KZ1443" s="70"/>
      <c r="LA1443" s="70"/>
      <c r="LB1443" s="70"/>
      <c r="LC1443" s="70"/>
      <c r="LD1443" s="70"/>
      <c r="LE1443" s="70"/>
      <c r="LF1443" s="70"/>
      <c r="LG1443" s="70"/>
      <c r="LH1443" s="70"/>
      <c r="LI1443" s="70"/>
      <c r="LJ1443" s="70"/>
      <c r="LK1443" s="70"/>
      <c r="LL1443" s="70"/>
      <c r="LM1443" s="70"/>
      <c r="LN1443" s="70"/>
      <c r="LO1443" s="70"/>
      <c r="LP1443" s="70"/>
      <c r="LQ1443" s="70"/>
      <c r="LR1443" s="70"/>
      <c r="LS1443" s="70"/>
      <c r="LT1443" s="70"/>
      <c r="LU1443" s="70"/>
      <c r="LV1443" s="70"/>
      <c r="LW1443" s="70"/>
      <c r="LX1443" s="70"/>
      <c r="LY1443" s="70"/>
      <c r="LZ1443" s="70"/>
      <c r="MA1443" s="70"/>
      <c r="MB1443" s="70"/>
      <c r="MC1443" s="70"/>
      <c r="MD1443" s="70"/>
      <c r="ME1443" s="70"/>
      <c r="MF1443" s="70"/>
      <c r="MG1443" s="70"/>
      <c r="MH1443" s="70"/>
      <c r="MI1443" s="70"/>
      <c r="MJ1443" s="70"/>
      <c r="MK1443" s="70"/>
      <c r="ML1443" s="70"/>
      <c r="MM1443" s="70"/>
      <c r="MN1443" s="70"/>
      <c r="MO1443" s="70"/>
      <c r="MP1443" s="70"/>
      <c r="MQ1443" s="70"/>
      <c r="MR1443" s="70"/>
      <c r="MS1443" s="70"/>
      <c r="MT1443" s="70"/>
      <c r="MU1443" s="70"/>
      <c r="MV1443" s="70"/>
      <c r="MW1443" s="70"/>
      <c r="MX1443" s="70"/>
      <c r="MY1443" s="70"/>
      <c r="MZ1443" s="70"/>
      <c r="NA1443" s="70"/>
      <c r="NB1443" s="70"/>
      <c r="NC1443" s="70"/>
      <c r="ND1443" s="70"/>
      <c r="NE1443" s="70"/>
      <c r="NF1443" s="70"/>
      <c r="NG1443" s="70"/>
      <c r="NH1443" s="70"/>
      <c r="NI1443" s="70"/>
      <c r="NJ1443" s="70"/>
      <c r="NK1443" s="70"/>
      <c r="NL1443" s="70"/>
      <c r="NM1443" s="70"/>
      <c r="NN1443" s="70"/>
      <c r="NO1443" s="70"/>
      <c r="NP1443" s="70"/>
      <c r="NQ1443" s="70"/>
      <c r="NR1443" s="70"/>
      <c r="NS1443" s="70"/>
      <c r="NT1443" s="70"/>
      <c r="NU1443" s="70"/>
      <c r="NV1443" s="70"/>
      <c r="NW1443" s="70"/>
      <c r="NX1443" s="70"/>
      <c r="NY1443" s="70"/>
      <c r="NZ1443" s="70"/>
      <c r="OA1443" s="70"/>
      <c r="OB1443" s="70"/>
      <c r="OC1443" s="70"/>
      <c r="OD1443" s="70"/>
      <c r="OE1443" s="70"/>
      <c r="OF1443" s="70"/>
      <c r="OG1443" s="70"/>
      <c r="OH1443" s="70"/>
      <c r="OI1443" s="70"/>
      <c r="OJ1443" s="70"/>
      <c r="OK1443" s="70"/>
      <c r="OL1443" s="70"/>
      <c r="OM1443" s="70"/>
      <c r="ON1443" s="70"/>
      <c r="OO1443" s="70"/>
      <c r="OP1443" s="70"/>
      <c r="OQ1443" s="70"/>
      <c r="OR1443" s="70"/>
      <c r="OS1443" s="70"/>
      <c r="OT1443" s="70"/>
      <c r="OU1443" s="70"/>
      <c r="OV1443" s="70"/>
      <c r="OW1443" s="70"/>
      <c r="OX1443" s="70"/>
      <c r="OY1443" s="70"/>
      <c r="OZ1443" s="70"/>
      <c r="PA1443" s="70"/>
      <c r="PB1443" s="70"/>
      <c r="PC1443" s="70"/>
      <c r="PD1443" s="70"/>
      <c r="PE1443" s="70"/>
      <c r="PF1443" s="70"/>
      <c r="PG1443" s="70"/>
      <c r="PH1443" s="70"/>
      <c r="PI1443" s="70"/>
      <c r="PJ1443" s="70"/>
      <c r="PK1443" s="70"/>
      <c r="PL1443" s="70"/>
      <c r="PM1443" s="70"/>
      <c r="PN1443" s="70"/>
      <c r="PO1443" s="70"/>
      <c r="PP1443" s="70"/>
      <c r="PQ1443" s="70"/>
      <c r="PR1443" s="70"/>
      <c r="PS1443" s="70"/>
      <c r="PT1443" s="70"/>
      <c r="PU1443" s="70"/>
      <c r="PV1443" s="70"/>
      <c r="PW1443" s="70"/>
      <c r="PX1443" s="70"/>
      <c r="PY1443" s="70"/>
      <c r="PZ1443" s="70"/>
      <c r="QA1443" s="70"/>
      <c r="QB1443" s="70"/>
      <c r="QC1443" s="70"/>
      <c r="QD1443" s="70"/>
      <c r="QE1443" s="70"/>
      <c r="QF1443" s="70"/>
      <c r="QG1443" s="70"/>
      <c r="QH1443" s="70"/>
      <c r="QI1443" s="70"/>
      <c r="QJ1443" s="70"/>
      <c r="QK1443" s="70"/>
      <c r="QL1443" s="70"/>
      <c r="QM1443" s="70"/>
      <c r="QN1443" s="70"/>
      <c r="QO1443" s="70"/>
      <c r="QP1443" s="70"/>
      <c r="QQ1443" s="70"/>
      <c r="QR1443" s="70"/>
      <c r="QS1443" s="70"/>
      <c r="QT1443" s="70"/>
      <c r="QU1443" s="70"/>
      <c r="QV1443" s="70"/>
      <c r="QW1443" s="70"/>
      <c r="QX1443" s="70"/>
      <c r="QY1443" s="70"/>
      <c r="QZ1443" s="70"/>
      <c r="RA1443" s="70"/>
      <c r="RB1443" s="70"/>
      <c r="RC1443" s="70"/>
      <c r="RD1443" s="70"/>
      <c r="RE1443" s="70"/>
      <c r="RF1443" s="70"/>
      <c r="RG1443" s="70"/>
      <c r="RH1443" s="70"/>
      <c r="RI1443" s="70"/>
      <c r="RJ1443" s="70"/>
      <c r="RK1443" s="70"/>
      <c r="RL1443" s="70"/>
      <c r="RM1443" s="70"/>
      <c r="RN1443" s="70"/>
      <c r="RO1443" s="70"/>
      <c r="RP1443" s="70"/>
      <c r="RQ1443" s="70"/>
      <c r="RR1443" s="70"/>
      <c r="RS1443" s="70"/>
      <c r="RT1443" s="70"/>
      <c r="RU1443" s="70"/>
      <c r="RV1443" s="70"/>
      <c r="RW1443" s="70"/>
      <c r="RX1443" s="70"/>
      <c r="RY1443" s="70"/>
      <c r="RZ1443" s="70"/>
      <c r="SA1443" s="70"/>
      <c r="SB1443" s="70"/>
      <c r="SC1443" s="70"/>
      <c r="SD1443" s="70"/>
      <c r="SE1443" s="70"/>
      <c r="SF1443" s="70"/>
      <c r="SG1443" s="70"/>
      <c r="SH1443" s="70"/>
      <c r="SI1443" s="70"/>
      <c r="SJ1443" s="70"/>
      <c r="SK1443" s="70"/>
      <c r="SL1443" s="70"/>
      <c r="SM1443" s="70"/>
      <c r="SN1443" s="70"/>
      <c r="SO1443" s="70"/>
      <c r="SP1443" s="70"/>
      <c r="SQ1443" s="70"/>
      <c r="SR1443" s="70"/>
      <c r="SS1443" s="70"/>
      <c r="ST1443" s="70"/>
      <c r="SU1443" s="70"/>
      <c r="SV1443" s="70"/>
      <c r="SW1443" s="70"/>
      <c r="SX1443" s="70"/>
      <c r="SY1443" s="70"/>
      <c r="SZ1443" s="70"/>
    </row>
    <row r="1444" spans="1:520" ht="16.5" customHeight="1" x14ac:dyDescent="0.2">
      <c r="A1444" s="20">
        <v>836</v>
      </c>
      <c r="B1444" s="20" t="s">
        <v>62</v>
      </c>
      <c r="C1444" s="20" t="s">
        <v>915</v>
      </c>
      <c r="D1444" s="20" t="s">
        <v>38</v>
      </c>
      <c r="E1444" s="20" t="s">
        <v>1345</v>
      </c>
      <c r="F1444" s="22" t="s">
        <v>973</v>
      </c>
      <c r="G1444" s="20" t="s">
        <v>42</v>
      </c>
      <c r="H1444" s="20" t="s">
        <v>35</v>
      </c>
      <c r="I1444" s="20" t="s">
        <v>81</v>
      </c>
      <c r="J1444" s="22" t="s">
        <v>915</v>
      </c>
      <c r="K1444" s="20"/>
      <c r="L1444" s="20"/>
      <c r="M1444" s="20"/>
      <c r="N1444" s="20"/>
      <c r="O1444" s="23"/>
      <c r="P1444" s="23">
        <v>1500000</v>
      </c>
      <c r="Q1444" s="24">
        <v>1</v>
      </c>
      <c r="R1444" s="25">
        <v>45658</v>
      </c>
      <c r="S1444" s="20" t="s">
        <v>83</v>
      </c>
      <c r="T1444" s="26">
        <f t="shared" si="24"/>
        <v>1500000</v>
      </c>
      <c r="U1444" s="27" t="s">
        <v>100</v>
      </c>
      <c r="V1444" s="27" t="s">
        <v>100</v>
      </c>
      <c r="W1444" s="70"/>
      <c r="X1444" s="70"/>
      <c r="Y1444" s="70"/>
      <c r="Z1444" s="70"/>
      <c r="AA1444" s="70"/>
      <c r="AB1444" s="70"/>
      <c r="AC1444" s="70"/>
      <c r="AD1444" s="70"/>
      <c r="AE1444" s="70"/>
      <c r="AF1444" s="70"/>
      <c r="AG1444" s="70"/>
      <c r="AH1444" s="70"/>
      <c r="AI1444" s="70"/>
      <c r="AJ1444" s="70"/>
      <c r="AK1444" s="70"/>
      <c r="AL1444" s="70"/>
      <c r="AM1444" s="70"/>
      <c r="AN1444" s="70"/>
      <c r="AO1444" s="70"/>
      <c r="AP1444" s="70"/>
      <c r="AQ1444" s="70"/>
      <c r="AR1444" s="70"/>
      <c r="AS1444" s="70"/>
      <c r="AT1444" s="70"/>
      <c r="AU1444" s="70"/>
      <c r="AV1444" s="70"/>
      <c r="AW1444" s="70"/>
      <c r="AX1444" s="70"/>
      <c r="AY1444" s="70"/>
      <c r="AZ1444" s="70"/>
      <c r="BA1444" s="70"/>
      <c r="BB1444" s="70"/>
      <c r="BC1444" s="70"/>
      <c r="BD1444" s="70"/>
      <c r="BE1444" s="70"/>
      <c r="BF1444" s="70"/>
      <c r="BG1444" s="70"/>
      <c r="BH1444" s="70"/>
      <c r="BI1444" s="70"/>
      <c r="BJ1444" s="70"/>
      <c r="BK1444" s="70"/>
      <c r="BL1444" s="70"/>
      <c r="BM1444" s="70"/>
      <c r="BN1444" s="70"/>
      <c r="BO1444" s="70"/>
      <c r="BP1444" s="70"/>
      <c r="BQ1444" s="70"/>
      <c r="BR1444" s="70"/>
      <c r="BS1444" s="70"/>
      <c r="BT1444" s="70"/>
      <c r="BU1444" s="70"/>
      <c r="BV1444" s="70"/>
      <c r="BW1444" s="70"/>
      <c r="BX1444" s="70"/>
      <c r="BY1444" s="70"/>
      <c r="BZ1444" s="70"/>
      <c r="CA1444" s="70"/>
      <c r="CB1444" s="70"/>
      <c r="CC1444" s="70"/>
      <c r="CD1444" s="70"/>
      <c r="CE1444" s="70"/>
      <c r="CF1444" s="70"/>
      <c r="CG1444" s="70"/>
      <c r="CH1444" s="70"/>
      <c r="CI1444" s="70"/>
      <c r="CJ1444" s="70"/>
      <c r="CK1444" s="70"/>
      <c r="CL1444" s="70"/>
      <c r="CM1444" s="70"/>
      <c r="CN1444" s="70"/>
      <c r="CO1444" s="70"/>
      <c r="CP1444" s="70"/>
      <c r="CQ1444" s="70"/>
      <c r="CR1444" s="70"/>
      <c r="CS1444" s="70"/>
      <c r="CT1444" s="70"/>
      <c r="CU1444" s="70"/>
      <c r="CV1444" s="70"/>
      <c r="CW1444" s="70"/>
      <c r="CX1444" s="70"/>
      <c r="CY1444" s="70"/>
      <c r="CZ1444" s="70"/>
      <c r="DA1444" s="70"/>
      <c r="DB1444" s="70"/>
      <c r="DC1444" s="70"/>
      <c r="DD1444" s="70"/>
      <c r="DE1444" s="70"/>
      <c r="DF1444" s="70"/>
      <c r="DG1444" s="70"/>
      <c r="DH1444" s="70"/>
      <c r="DI1444" s="70"/>
      <c r="DJ1444" s="70"/>
      <c r="DK1444" s="70"/>
      <c r="DL1444" s="70"/>
      <c r="DM1444" s="70"/>
      <c r="DN1444" s="70"/>
      <c r="DO1444" s="70"/>
      <c r="DP1444" s="70"/>
      <c r="DQ1444" s="70"/>
      <c r="DR1444" s="70"/>
      <c r="DS1444" s="70"/>
      <c r="DT1444" s="70"/>
      <c r="DU1444" s="70"/>
      <c r="DV1444" s="70"/>
      <c r="DW1444" s="70"/>
      <c r="DX1444" s="70"/>
      <c r="DY1444" s="70"/>
      <c r="DZ1444" s="70"/>
      <c r="EA1444" s="70"/>
      <c r="EB1444" s="70"/>
      <c r="EC1444" s="70"/>
      <c r="ED1444" s="70"/>
      <c r="EE1444" s="70"/>
      <c r="EF1444" s="70"/>
      <c r="EG1444" s="70"/>
      <c r="EH1444" s="70"/>
      <c r="EI1444" s="70"/>
      <c r="EJ1444" s="70"/>
      <c r="EK1444" s="70"/>
      <c r="EL1444" s="70"/>
      <c r="EM1444" s="70"/>
      <c r="EN1444" s="70"/>
      <c r="EO1444" s="70"/>
      <c r="EP1444" s="70"/>
      <c r="EQ1444" s="70"/>
      <c r="ER1444" s="70"/>
      <c r="ES1444" s="70"/>
      <c r="ET1444" s="70"/>
      <c r="EU1444" s="70"/>
      <c r="EV1444" s="70"/>
      <c r="EW1444" s="70"/>
      <c r="EX1444" s="70"/>
      <c r="EY1444" s="70"/>
      <c r="EZ1444" s="70"/>
      <c r="FA1444" s="70"/>
      <c r="FB1444" s="70"/>
      <c r="FC1444" s="70"/>
      <c r="FD1444" s="70"/>
      <c r="FE1444" s="70"/>
      <c r="FF1444" s="70"/>
      <c r="FG1444" s="70"/>
      <c r="FH1444" s="70"/>
      <c r="FI1444" s="70"/>
      <c r="FJ1444" s="70"/>
      <c r="FK1444" s="70"/>
      <c r="FL1444" s="70"/>
      <c r="FM1444" s="70"/>
      <c r="FN1444" s="70"/>
      <c r="FO1444" s="70"/>
      <c r="FP1444" s="70"/>
      <c r="FQ1444" s="70"/>
      <c r="FR1444" s="70"/>
      <c r="FS1444" s="70"/>
      <c r="FT1444" s="70"/>
      <c r="FU1444" s="70"/>
      <c r="FV1444" s="70"/>
      <c r="FW1444" s="70"/>
      <c r="FX1444" s="70"/>
      <c r="FY1444" s="70"/>
      <c r="FZ1444" s="70"/>
      <c r="GA1444" s="70"/>
      <c r="GB1444" s="70"/>
      <c r="GC1444" s="70"/>
      <c r="GD1444" s="70"/>
      <c r="GE1444" s="70"/>
      <c r="GF1444" s="70"/>
      <c r="GG1444" s="70"/>
      <c r="GH1444" s="70"/>
      <c r="GI1444" s="70"/>
      <c r="GJ1444" s="70"/>
      <c r="GK1444" s="70"/>
      <c r="GL1444" s="70"/>
      <c r="GM1444" s="70"/>
      <c r="GN1444" s="70"/>
      <c r="GO1444" s="70"/>
      <c r="GP1444" s="70"/>
      <c r="GQ1444" s="70"/>
      <c r="GR1444" s="70"/>
      <c r="GS1444" s="70"/>
      <c r="GT1444" s="70"/>
      <c r="GU1444" s="70"/>
      <c r="GV1444" s="70"/>
      <c r="GW1444" s="70"/>
      <c r="GX1444" s="70"/>
      <c r="GY1444" s="70"/>
      <c r="GZ1444" s="70"/>
      <c r="HA1444" s="70"/>
      <c r="HB1444" s="70"/>
      <c r="HC1444" s="70"/>
      <c r="HD1444" s="70"/>
      <c r="HE1444" s="70"/>
      <c r="HF1444" s="70"/>
      <c r="HG1444" s="70"/>
      <c r="HH1444" s="70"/>
      <c r="HI1444" s="70"/>
      <c r="HJ1444" s="70"/>
      <c r="HK1444" s="70"/>
      <c r="HL1444" s="70"/>
      <c r="HM1444" s="70"/>
      <c r="HN1444" s="70"/>
      <c r="HO1444" s="70"/>
      <c r="HP1444" s="70"/>
      <c r="HQ1444" s="70"/>
      <c r="HR1444" s="70"/>
      <c r="HS1444" s="70"/>
      <c r="HT1444" s="70"/>
      <c r="HU1444" s="70"/>
      <c r="HV1444" s="70"/>
      <c r="HW1444" s="70"/>
      <c r="HX1444" s="70"/>
      <c r="HY1444" s="70"/>
      <c r="HZ1444" s="70"/>
      <c r="IA1444" s="70"/>
      <c r="IB1444" s="70"/>
      <c r="IC1444" s="70"/>
      <c r="ID1444" s="70"/>
      <c r="IE1444" s="70"/>
      <c r="IF1444" s="70"/>
      <c r="IG1444" s="70"/>
      <c r="IH1444" s="70"/>
      <c r="II1444" s="70"/>
      <c r="IJ1444" s="70"/>
      <c r="IK1444" s="70"/>
      <c r="IL1444" s="70"/>
      <c r="IM1444" s="70"/>
      <c r="IN1444" s="70"/>
      <c r="IO1444" s="70"/>
      <c r="IP1444" s="70"/>
      <c r="IQ1444" s="70"/>
      <c r="IR1444" s="70"/>
      <c r="IS1444" s="70"/>
      <c r="IT1444" s="70"/>
      <c r="IU1444" s="70"/>
      <c r="IV1444" s="70"/>
      <c r="IW1444" s="70"/>
      <c r="IX1444" s="70"/>
      <c r="IY1444" s="70"/>
      <c r="IZ1444" s="70"/>
      <c r="JA1444" s="70"/>
      <c r="JB1444" s="70"/>
      <c r="JC1444" s="70"/>
      <c r="JD1444" s="70"/>
      <c r="JE1444" s="70"/>
      <c r="JF1444" s="70"/>
      <c r="JG1444" s="70"/>
      <c r="JH1444" s="70"/>
      <c r="JI1444" s="70"/>
      <c r="JJ1444" s="70"/>
      <c r="JK1444" s="70"/>
      <c r="JL1444" s="70"/>
      <c r="JM1444" s="70"/>
      <c r="JN1444" s="70"/>
      <c r="JO1444" s="70"/>
      <c r="JP1444" s="70"/>
      <c r="JQ1444" s="70"/>
      <c r="JR1444" s="70"/>
      <c r="JS1444" s="70"/>
      <c r="JT1444" s="70"/>
      <c r="JU1444" s="70"/>
      <c r="JV1444" s="70"/>
      <c r="JW1444" s="70"/>
      <c r="JX1444" s="70"/>
      <c r="JY1444" s="70"/>
      <c r="JZ1444" s="70"/>
      <c r="KA1444" s="70"/>
      <c r="KB1444" s="70"/>
      <c r="KC1444" s="70"/>
      <c r="KD1444" s="70"/>
      <c r="KE1444" s="70"/>
      <c r="KF1444" s="70"/>
      <c r="KG1444" s="70"/>
      <c r="KH1444" s="70"/>
      <c r="KI1444" s="70"/>
      <c r="KJ1444" s="70"/>
      <c r="KK1444" s="70"/>
      <c r="KL1444" s="70"/>
      <c r="KM1444" s="70"/>
      <c r="KN1444" s="70"/>
      <c r="KO1444" s="70"/>
      <c r="KP1444" s="70"/>
      <c r="KQ1444" s="70"/>
      <c r="KR1444" s="70"/>
      <c r="KS1444" s="70"/>
      <c r="KT1444" s="70"/>
      <c r="KU1444" s="70"/>
      <c r="KV1444" s="70"/>
      <c r="KW1444" s="70"/>
      <c r="KX1444" s="70"/>
      <c r="KY1444" s="70"/>
      <c r="KZ1444" s="70"/>
      <c r="LA1444" s="70"/>
      <c r="LB1444" s="70"/>
      <c r="LC1444" s="70"/>
      <c r="LD1444" s="70"/>
      <c r="LE1444" s="70"/>
      <c r="LF1444" s="70"/>
      <c r="LG1444" s="70"/>
      <c r="LH1444" s="70"/>
      <c r="LI1444" s="70"/>
      <c r="LJ1444" s="70"/>
      <c r="LK1444" s="70"/>
      <c r="LL1444" s="70"/>
      <c r="LM1444" s="70"/>
      <c r="LN1444" s="70"/>
      <c r="LO1444" s="70"/>
      <c r="LP1444" s="70"/>
      <c r="LQ1444" s="70"/>
      <c r="LR1444" s="70"/>
      <c r="LS1444" s="70"/>
      <c r="LT1444" s="70"/>
      <c r="LU1444" s="70"/>
      <c r="LV1444" s="70"/>
      <c r="LW1444" s="70"/>
      <c r="LX1444" s="70"/>
      <c r="LY1444" s="70"/>
      <c r="LZ1444" s="70"/>
      <c r="MA1444" s="70"/>
      <c r="MB1444" s="70"/>
      <c r="MC1444" s="70"/>
      <c r="MD1444" s="70"/>
      <c r="ME1444" s="70"/>
      <c r="MF1444" s="70"/>
      <c r="MG1444" s="70"/>
      <c r="MH1444" s="70"/>
      <c r="MI1444" s="70"/>
      <c r="MJ1444" s="70"/>
      <c r="MK1444" s="70"/>
      <c r="ML1444" s="70"/>
      <c r="MM1444" s="70"/>
      <c r="MN1444" s="70"/>
      <c r="MO1444" s="70"/>
      <c r="MP1444" s="70"/>
      <c r="MQ1444" s="70"/>
      <c r="MR1444" s="70"/>
      <c r="MS1444" s="70"/>
      <c r="MT1444" s="70"/>
      <c r="MU1444" s="70"/>
      <c r="MV1444" s="70"/>
      <c r="MW1444" s="70"/>
      <c r="MX1444" s="70"/>
      <c r="MY1444" s="70"/>
      <c r="MZ1444" s="70"/>
      <c r="NA1444" s="70"/>
      <c r="NB1444" s="70"/>
      <c r="NC1444" s="70"/>
      <c r="ND1444" s="70"/>
      <c r="NE1444" s="70"/>
      <c r="NF1444" s="70"/>
      <c r="NG1444" s="70"/>
      <c r="NH1444" s="70"/>
      <c r="NI1444" s="70"/>
      <c r="NJ1444" s="70"/>
      <c r="NK1444" s="70"/>
      <c r="NL1444" s="70"/>
      <c r="NM1444" s="70"/>
      <c r="NN1444" s="70"/>
      <c r="NO1444" s="70"/>
      <c r="NP1444" s="70"/>
      <c r="NQ1444" s="70"/>
      <c r="NR1444" s="70"/>
      <c r="NS1444" s="70"/>
      <c r="NT1444" s="70"/>
      <c r="NU1444" s="70"/>
      <c r="NV1444" s="70"/>
      <c r="NW1444" s="70"/>
      <c r="NX1444" s="70"/>
      <c r="NY1444" s="70"/>
      <c r="NZ1444" s="70"/>
      <c r="OA1444" s="70"/>
      <c r="OB1444" s="70"/>
      <c r="OC1444" s="70"/>
      <c r="OD1444" s="70"/>
      <c r="OE1444" s="70"/>
      <c r="OF1444" s="70"/>
      <c r="OG1444" s="70"/>
      <c r="OH1444" s="70"/>
      <c r="OI1444" s="70"/>
      <c r="OJ1444" s="70"/>
      <c r="OK1444" s="70"/>
      <c r="OL1444" s="70"/>
      <c r="OM1444" s="70"/>
      <c r="ON1444" s="70"/>
      <c r="OO1444" s="70"/>
      <c r="OP1444" s="70"/>
      <c r="OQ1444" s="70"/>
      <c r="OR1444" s="70"/>
      <c r="OS1444" s="70"/>
      <c r="OT1444" s="70"/>
      <c r="OU1444" s="70"/>
      <c r="OV1444" s="70"/>
      <c r="OW1444" s="70"/>
      <c r="OX1444" s="70"/>
      <c r="OY1444" s="70"/>
      <c r="OZ1444" s="70"/>
      <c r="PA1444" s="70"/>
      <c r="PB1444" s="70"/>
      <c r="PC1444" s="70"/>
      <c r="PD1444" s="70"/>
      <c r="PE1444" s="70"/>
      <c r="PF1444" s="70"/>
      <c r="PG1444" s="70"/>
      <c r="PH1444" s="70"/>
      <c r="PI1444" s="70"/>
      <c r="PJ1444" s="70"/>
      <c r="PK1444" s="70"/>
      <c r="PL1444" s="70"/>
      <c r="PM1444" s="70"/>
      <c r="PN1444" s="70"/>
      <c r="PO1444" s="70"/>
      <c r="PP1444" s="70"/>
      <c r="PQ1444" s="70"/>
      <c r="PR1444" s="70"/>
      <c r="PS1444" s="70"/>
      <c r="PT1444" s="70"/>
      <c r="PU1444" s="70"/>
      <c r="PV1444" s="70"/>
      <c r="PW1444" s="70"/>
      <c r="PX1444" s="70"/>
      <c r="PY1444" s="70"/>
      <c r="PZ1444" s="70"/>
      <c r="QA1444" s="70"/>
      <c r="QB1444" s="70"/>
      <c r="QC1444" s="70"/>
      <c r="QD1444" s="70"/>
      <c r="QE1444" s="70"/>
      <c r="QF1444" s="70"/>
      <c r="QG1444" s="70"/>
      <c r="QH1444" s="70"/>
      <c r="QI1444" s="70"/>
      <c r="QJ1444" s="70"/>
      <c r="QK1444" s="70"/>
      <c r="QL1444" s="70"/>
      <c r="QM1444" s="70"/>
      <c r="QN1444" s="70"/>
      <c r="QO1444" s="70"/>
      <c r="QP1444" s="70"/>
      <c r="QQ1444" s="70"/>
      <c r="QR1444" s="70"/>
      <c r="QS1444" s="70"/>
      <c r="QT1444" s="70"/>
      <c r="QU1444" s="70"/>
      <c r="QV1444" s="70"/>
      <c r="QW1444" s="70"/>
      <c r="QX1444" s="70"/>
      <c r="QY1444" s="70"/>
      <c r="QZ1444" s="70"/>
      <c r="RA1444" s="70"/>
      <c r="RB1444" s="70"/>
      <c r="RC1444" s="70"/>
      <c r="RD1444" s="70"/>
      <c r="RE1444" s="70"/>
      <c r="RF1444" s="70"/>
      <c r="RG1444" s="70"/>
      <c r="RH1444" s="70"/>
      <c r="RI1444" s="70"/>
      <c r="RJ1444" s="70"/>
      <c r="RK1444" s="70"/>
      <c r="RL1444" s="70"/>
      <c r="RM1444" s="70"/>
      <c r="RN1444" s="70"/>
      <c r="RO1444" s="70"/>
      <c r="RP1444" s="70"/>
      <c r="RQ1444" s="70"/>
      <c r="RR1444" s="70"/>
      <c r="RS1444" s="70"/>
      <c r="RT1444" s="70"/>
      <c r="RU1444" s="70"/>
      <c r="RV1444" s="70"/>
      <c r="RW1444" s="70"/>
      <c r="RX1444" s="70"/>
      <c r="RY1444" s="70"/>
      <c r="RZ1444" s="70"/>
      <c r="SA1444" s="70"/>
      <c r="SB1444" s="70"/>
      <c r="SC1444" s="70"/>
      <c r="SD1444" s="70"/>
      <c r="SE1444" s="70"/>
      <c r="SF1444" s="70"/>
      <c r="SG1444" s="70"/>
      <c r="SH1444" s="70"/>
      <c r="SI1444" s="70"/>
      <c r="SJ1444" s="70"/>
      <c r="SK1444" s="70"/>
      <c r="SL1444" s="70"/>
      <c r="SM1444" s="70"/>
      <c r="SN1444" s="70"/>
      <c r="SO1444" s="70"/>
      <c r="SP1444" s="70"/>
      <c r="SQ1444" s="70"/>
      <c r="SR1444" s="70"/>
      <c r="SS1444" s="70"/>
      <c r="ST1444" s="70"/>
      <c r="SU1444" s="70"/>
      <c r="SV1444" s="70"/>
      <c r="SW1444" s="70"/>
      <c r="SX1444" s="70"/>
      <c r="SY1444" s="70"/>
      <c r="SZ1444" s="70"/>
    </row>
    <row r="1445" spans="1:520" ht="16.5" customHeight="1" x14ac:dyDescent="0.2">
      <c r="A1445" s="20">
        <v>837</v>
      </c>
      <c r="B1445" s="20" t="s">
        <v>62</v>
      </c>
      <c r="C1445" s="20" t="s">
        <v>915</v>
      </c>
      <c r="D1445" s="20" t="s">
        <v>38</v>
      </c>
      <c r="E1445" s="20" t="s">
        <v>1345</v>
      </c>
      <c r="F1445" s="22" t="s">
        <v>973</v>
      </c>
      <c r="G1445" s="20" t="s">
        <v>42</v>
      </c>
      <c r="H1445" s="20" t="s">
        <v>35</v>
      </c>
      <c r="I1445" s="20" t="s">
        <v>81</v>
      </c>
      <c r="J1445" s="22" t="s">
        <v>915</v>
      </c>
      <c r="K1445" s="20"/>
      <c r="L1445" s="20"/>
      <c r="M1445" s="20"/>
      <c r="N1445" s="20"/>
      <c r="O1445" s="23"/>
      <c r="P1445" s="23">
        <v>1500000</v>
      </c>
      <c r="Q1445" s="24">
        <v>1</v>
      </c>
      <c r="R1445" s="25">
        <v>45689</v>
      </c>
      <c r="S1445" s="20" t="s">
        <v>83</v>
      </c>
      <c r="T1445" s="26">
        <f t="shared" si="24"/>
        <v>1500000</v>
      </c>
      <c r="U1445" s="27" t="s">
        <v>100</v>
      </c>
      <c r="V1445" s="27" t="s">
        <v>100</v>
      </c>
      <c r="W1445" s="70"/>
      <c r="X1445" s="70"/>
      <c r="Y1445" s="70"/>
      <c r="Z1445" s="70"/>
      <c r="AA1445" s="70"/>
      <c r="AB1445" s="70"/>
      <c r="AC1445" s="70"/>
      <c r="AD1445" s="70"/>
      <c r="AE1445" s="70"/>
      <c r="AF1445" s="70"/>
      <c r="AG1445" s="70"/>
      <c r="AH1445" s="70"/>
      <c r="AI1445" s="70"/>
      <c r="AJ1445" s="70"/>
      <c r="AK1445" s="70"/>
      <c r="AL1445" s="70"/>
      <c r="AM1445" s="70"/>
      <c r="AN1445" s="70"/>
      <c r="AO1445" s="70"/>
      <c r="AP1445" s="70"/>
      <c r="AQ1445" s="70"/>
      <c r="AR1445" s="70"/>
      <c r="AS1445" s="70"/>
      <c r="AT1445" s="70"/>
      <c r="AU1445" s="70"/>
      <c r="AV1445" s="70"/>
      <c r="AW1445" s="70"/>
      <c r="AX1445" s="70"/>
      <c r="AY1445" s="70"/>
      <c r="AZ1445" s="70"/>
      <c r="BA1445" s="70"/>
      <c r="BB1445" s="70"/>
      <c r="BC1445" s="70"/>
      <c r="BD1445" s="70"/>
      <c r="BE1445" s="70"/>
      <c r="BF1445" s="70"/>
      <c r="BG1445" s="70"/>
      <c r="BH1445" s="70"/>
      <c r="BI1445" s="70"/>
      <c r="BJ1445" s="70"/>
      <c r="BK1445" s="70"/>
      <c r="BL1445" s="70"/>
      <c r="BM1445" s="70"/>
      <c r="BN1445" s="70"/>
      <c r="BO1445" s="70"/>
      <c r="BP1445" s="70"/>
      <c r="BQ1445" s="70"/>
      <c r="BR1445" s="70"/>
      <c r="BS1445" s="70"/>
      <c r="BT1445" s="70"/>
      <c r="BU1445" s="70"/>
      <c r="BV1445" s="70"/>
      <c r="BW1445" s="70"/>
      <c r="BX1445" s="70"/>
      <c r="BY1445" s="70"/>
      <c r="BZ1445" s="70"/>
      <c r="CA1445" s="70"/>
      <c r="CB1445" s="70"/>
      <c r="CC1445" s="70"/>
      <c r="CD1445" s="70"/>
      <c r="CE1445" s="70"/>
      <c r="CF1445" s="70"/>
      <c r="CG1445" s="70"/>
      <c r="CH1445" s="70"/>
      <c r="CI1445" s="70"/>
      <c r="CJ1445" s="70"/>
      <c r="CK1445" s="70"/>
      <c r="CL1445" s="70"/>
      <c r="CM1445" s="70"/>
      <c r="CN1445" s="70"/>
      <c r="CO1445" s="70"/>
      <c r="CP1445" s="70"/>
      <c r="CQ1445" s="70"/>
      <c r="CR1445" s="70"/>
      <c r="CS1445" s="70"/>
      <c r="CT1445" s="70"/>
      <c r="CU1445" s="70"/>
      <c r="CV1445" s="70"/>
      <c r="CW1445" s="70"/>
      <c r="CX1445" s="70"/>
      <c r="CY1445" s="70"/>
      <c r="CZ1445" s="70"/>
      <c r="DA1445" s="70"/>
      <c r="DB1445" s="70"/>
      <c r="DC1445" s="70"/>
      <c r="DD1445" s="70"/>
      <c r="DE1445" s="70"/>
      <c r="DF1445" s="70"/>
      <c r="DG1445" s="70"/>
      <c r="DH1445" s="70"/>
      <c r="DI1445" s="70"/>
      <c r="DJ1445" s="70"/>
      <c r="DK1445" s="70"/>
      <c r="DL1445" s="70"/>
      <c r="DM1445" s="70"/>
      <c r="DN1445" s="70"/>
      <c r="DO1445" s="70"/>
      <c r="DP1445" s="70"/>
      <c r="DQ1445" s="70"/>
      <c r="DR1445" s="70"/>
      <c r="DS1445" s="70"/>
      <c r="DT1445" s="70"/>
      <c r="DU1445" s="70"/>
      <c r="DV1445" s="70"/>
      <c r="DW1445" s="70"/>
      <c r="DX1445" s="70"/>
      <c r="DY1445" s="70"/>
      <c r="DZ1445" s="70"/>
      <c r="EA1445" s="70"/>
      <c r="EB1445" s="70"/>
      <c r="EC1445" s="70"/>
      <c r="ED1445" s="70"/>
      <c r="EE1445" s="70"/>
      <c r="EF1445" s="70"/>
      <c r="EG1445" s="70"/>
      <c r="EH1445" s="70"/>
      <c r="EI1445" s="70"/>
      <c r="EJ1445" s="70"/>
      <c r="EK1445" s="70"/>
      <c r="EL1445" s="70"/>
      <c r="EM1445" s="70"/>
      <c r="EN1445" s="70"/>
      <c r="EO1445" s="70"/>
      <c r="EP1445" s="70"/>
      <c r="EQ1445" s="70"/>
      <c r="ER1445" s="70"/>
      <c r="ES1445" s="70"/>
      <c r="ET1445" s="70"/>
      <c r="EU1445" s="70"/>
      <c r="EV1445" s="70"/>
      <c r="EW1445" s="70"/>
      <c r="EX1445" s="70"/>
      <c r="EY1445" s="70"/>
      <c r="EZ1445" s="70"/>
      <c r="FA1445" s="70"/>
      <c r="FB1445" s="70"/>
      <c r="FC1445" s="70"/>
      <c r="FD1445" s="70"/>
      <c r="FE1445" s="70"/>
      <c r="FF1445" s="70"/>
      <c r="FG1445" s="70"/>
      <c r="FH1445" s="70"/>
      <c r="FI1445" s="70"/>
      <c r="FJ1445" s="70"/>
      <c r="FK1445" s="70"/>
      <c r="FL1445" s="70"/>
      <c r="FM1445" s="70"/>
      <c r="FN1445" s="70"/>
      <c r="FO1445" s="70"/>
      <c r="FP1445" s="70"/>
      <c r="FQ1445" s="70"/>
      <c r="FR1445" s="70"/>
      <c r="FS1445" s="70"/>
      <c r="FT1445" s="70"/>
      <c r="FU1445" s="70"/>
      <c r="FV1445" s="70"/>
      <c r="FW1445" s="70"/>
      <c r="FX1445" s="70"/>
      <c r="FY1445" s="70"/>
      <c r="FZ1445" s="70"/>
      <c r="GA1445" s="70"/>
      <c r="GB1445" s="70"/>
      <c r="GC1445" s="70"/>
      <c r="GD1445" s="70"/>
      <c r="GE1445" s="70"/>
      <c r="GF1445" s="70"/>
      <c r="GG1445" s="70"/>
      <c r="GH1445" s="70"/>
      <c r="GI1445" s="70"/>
      <c r="GJ1445" s="70"/>
      <c r="GK1445" s="70"/>
      <c r="GL1445" s="70"/>
      <c r="GM1445" s="70"/>
      <c r="GN1445" s="70"/>
      <c r="GO1445" s="70"/>
      <c r="GP1445" s="70"/>
      <c r="GQ1445" s="70"/>
      <c r="GR1445" s="70"/>
      <c r="GS1445" s="70"/>
      <c r="GT1445" s="70"/>
      <c r="GU1445" s="70"/>
      <c r="GV1445" s="70"/>
      <c r="GW1445" s="70"/>
      <c r="GX1445" s="70"/>
      <c r="GY1445" s="70"/>
      <c r="GZ1445" s="70"/>
      <c r="HA1445" s="70"/>
      <c r="HB1445" s="70"/>
      <c r="HC1445" s="70"/>
      <c r="HD1445" s="70"/>
      <c r="HE1445" s="70"/>
      <c r="HF1445" s="70"/>
      <c r="HG1445" s="70"/>
      <c r="HH1445" s="70"/>
      <c r="HI1445" s="70"/>
      <c r="HJ1445" s="70"/>
      <c r="HK1445" s="70"/>
      <c r="HL1445" s="70"/>
      <c r="HM1445" s="70"/>
      <c r="HN1445" s="70"/>
      <c r="HO1445" s="70"/>
      <c r="HP1445" s="70"/>
      <c r="HQ1445" s="70"/>
      <c r="HR1445" s="70"/>
      <c r="HS1445" s="70"/>
      <c r="HT1445" s="70"/>
      <c r="HU1445" s="70"/>
      <c r="HV1445" s="70"/>
      <c r="HW1445" s="70"/>
      <c r="HX1445" s="70"/>
      <c r="HY1445" s="70"/>
      <c r="HZ1445" s="70"/>
      <c r="IA1445" s="70"/>
      <c r="IB1445" s="70"/>
      <c r="IC1445" s="70"/>
      <c r="ID1445" s="70"/>
      <c r="IE1445" s="70"/>
      <c r="IF1445" s="70"/>
      <c r="IG1445" s="70"/>
      <c r="IH1445" s="70"/>
      <c r="II1445" s="70"/>
      <c r="IJ1445" s="70"/>
      <c r="IK1445" s="70"/>
      <c r="IL1445" s="70"/>
      <c r="IM1445" s="70"/>
      <c r="IN1445" s="70"/>
      <c r="IO1445" s="70"/>
      <c r="IP1445" s="70"/>
      <c r="IQ1445" s="70"/>
      <c r="IR1445" s="70"/>
      <c r="IS1445" s="70"/>
      <c r="IT1445" s="70"/>
      <c r="IU1445" s="70"/>
      <c r="IV1445" s="70"/>
      <c r="IW1445" s="70"/>
      <c r="IX1445" s="70"/>
      <c r="IY1445" s="70"/>
      <c r="IZ1445" s="70"/>
      <c r="JA1445" s="70"/>
      <c r="JB1445" s="70"/>
      <c r="JC1445" s="70"/>
      <c r="JD1445" s="70"/>
      <c r="JE1445" s="70"/>
      <c r="JF1445" s="70"/>
      <c r="JG1445" s="70"/>
      <c r="JH1445" s="70"/>
      <c r="JI1445" s="70"/>
      <c r="JJ1445" s="70"/>
      <c r="JK1445" s="70"/>
      <c r="JL1445" s="70"/>
      <c r="JM1445" s="70"/>
      <c r="JN1445" s="70"/>
      <c r="JO1445" s="70"/>
      <c r="JP1445" s="70"/>
      <c r="JQ1445" s="70"/>
      <c r="JR1445" s="70"/>
      <c r="JS1445" s="70"/>
      <c r="JT1445" s="70"/>
      <c r="JU1445" s="70"/>
      <c r="JV1445" s="70"/>
      <c r="JW1445" s="70"/>
      <c r="JX1445" s="70"/>
      <c r="JY1445" s="70"/>
      <c r="JZ1445" s="70"/>
      <c r="KA1445" s="70"/>
      <c r="KB1445" s="70"/>
      <c r="KC1445" s="70"/>
      <c r="KD1445" s="70"/>
      <c r="KE1445" s="70"/>
      <c r="KF1445" s="70"/>
      <c r="KG1445" s="70"/>
      <c r="KH1445" s="70"/>
      <c r="KI1445" s="70"/>
      <c r="KJ1445" s="70"/>
      <c r="KK1445" s="70"/>
      <c r="KL1445" s="70"/>
      <c r="KM1445" s="70"/>
      <c r="KN1445" s="70"/>
      <c r="KO1445" s="70"/>
      <c r="KP1445" s="70"/>
      <c r="KQ1445" s="70"/>
      <c r="KR1445" s="70"/>
      <c r="KS1445" s="70"/>
      <c r="KT1445" s="70"/>
      <c r="KU1445" s="70"/>
      <c r="KV1445" s="70"/>
      <c r="KW1445" s="70"/>
      <c r="KX1445" s="70"/>
      <c r="KY1445" s="70"/>
      <c r="KZ1445" s="70"/>
      <c r="LA1445" s="70"/>
      <c r="LB1445" s="70"/>
      <c r="LC1445" s="70"/>
      <c r="LD1445" s="70"/>
      <c r="LE1445" s="70"/>
      <c r="LF1445" s="70"/>
      <c r="LG1445" s="70"/>
      <c r="LH1445" s="70"/>
      <c r="LI1445" s="70"/>
      <c r="LJ1445" s="70"/>
      <c r="LK1445" s="70"/>
      <c r="LL1445" s="70"/>
      <c r="LM1445" s="70"/>
      <c r="LN1445" s="70"/>
      <c r="LO1445" s="70"/>
      <c r="LP1445" s="70"/>
      <c r="LQ1445" s="70"/>
      <c r="LR1445" s="70"/>
      <c r="LS1445" s="70"/>
      <c r="LT1445" s="70"/>
      <c r="LU1445" s="70"/>
      <c r="LV1445" s="70"/>
      <c r="LW1445" s="70"/>
      <c r="LX1445" s="70"/>
      <c r="LY1445" s="70"/>
      <c r="LZ1445" s="70"/>
      <c r="MA1445" s="70"/>
      <c r="MB1445" s="70"/>
      <c r="MC1445" s="70"/>
      <c r="MD1445" s="70"/>
      <c r="ME1445" s="70"/>
      <c r="MF1445" s="70"/>
      <c r="MG1445" s="70"/>
      <c r="MH1445" s="70"/>
      <c r="MI1445" s="70"/>
      <c r="MJ1445" s="70"/>
      <c r="MK1445" s="70"/>
      <c r="ML1445" s="70"/>
      <c r="MM1445" s="70"/>
      <c r="MN1445" s="70"/>
      <c r="MO1445" s="70"/>
      <c r="MP1445" s="70"/>
      <c r="MQ1445" s="70"/>
      <c r="MR1445" s="70"/>
      <c r="MS1445" s="70"/>
      <c r="MT1445" s="70"/>
      <c r="MU1445" s="70"/>
      <c r="MV1445" s="70"/>
      <c r="MW1445" s="70"/>
      <c r="MX1445" s="70"/>
      <c r="MY1445" s="70"/>
      <c r="MZ1445" s="70"/>
      <c r="NA1445" s="70"/>
      <c r="NB1445" s="70"/>
      <c r="NC1445" s="70"/>
      <c r="ND1445" s="70"/>
      <c r="NE1445" s="70"/>
      <c r="NF1445" s="70"/>
      <c r="NG1445" s="70"/>
      <c r="NH1445" s="70"/>
      <c r="NI1445" s="70"/>
      <c r="NJ1445" s="70"/>
      <c r="NK1445" s="70"/>
      <c r="NL1445" s="70"/>
      <c r="NM1445" s="70"/>
      <c r="NN1445" s="70"/>
      <c r="NO1445" s="70"/>
      <c r="NP1445" s="70"/>
      <c r="NQ1445" s="70"/>
      <c r="NR1445" s="70"/>
      <c r="NS1445" s="70"/>
      <c r="NT1445" s="70"/>
      <c r="NU1445" s="70"/>
      <c r="NV1445" s="70"/>
      <c r="NW1445" s="70"/>
      <c r="NX1445" s="70"/>
      <c r="NY1445" s="70"/>
      <c r="NZ1445" s="70"/>
      <c r="OA1445" s="70"/>
      <c r="OB1445" s="70"/>
      <c r="OC1445" s="70"/>
      <c r="OD1445" s="70"/>
      <c r="OE1445" s="70"/>
      <c r="OF1445" s="70"/>
      <c r="OG1445" s="70"/>
      <c r="OH1445" s="70"/>
      <c r="OI1445" s="70"/>
      <c r="OJ1445" s="70"/>
      <c r="OK1445" s="70"/>
      <c r="OL1445" s="70"/>
      <c r="OM1445" s="70"/>
      <c r="ON1445" s="70"/>
      <c r="OO1445" s="70"/>
      <c r="OP1445" s="70"/>
      <c r="OQ1445" s="70"/>
      <c r="OR1445" s="70"/>
      <c r="OS1445" s="70"/>
      <c r="OT1445" s="70"/>
      <c r="OU1445" s="70"/>
      <c r="OV1445" s="70"/>
      <c r="OW1445" s="70"/>
      <c r="OX1445" s="70"/>
      <c r="OY1445" s="70"/>
      <c r="OZ1445" s="70"/>
      <c r="PA1445" s="70"/>
      <c r="PB1445" s="70"/>
      <c r="PC1445" s="70"/>
      <c r="PD1445" s="70"/>
      <c r="PE1445" s="70"/>
      <c r="PF1445" s="70"/>
      <c r="PG1445" s="70"/>
      <c r="PH1445" s="70"/>
      <c r="PI1445" s="70"/>
      <c r="PJ1445" s="70"/>
      <c r="PK1445" s="70"/>
      <c r="PL1445" s="70"/>
      <c r="PM1445" s="70"/>
      <c r="PN1445" s="70"/>
      <c r="PO1445" s="70"/>
      <c r="PP1445" s="70"/>
      <c r="PQ1445" s="70"/>
      <c r="PR1445" s="70"/>
      <c r="PS1445" s="70"/>
      <c r="PT1445" s="70"/>
      <c r="PU1445" s="70"/>
      <c r="PV1445" s="70"/>
      <c r="PW1445" s="70"/>
      <c r="PX1445" s="70"/>
      <c r="PY1445" s="70"/>
      <c r="PZ1445" s="70"/>
      <c r="QA1445" s="70"/>
      <c r="QB1445" s="70"/>
      <c r="QC1445" s="70"/>
      <c r="QD1445" s="70"/>
      <c r="QE1445" s="70"/>
      <c r="QF1445" s="70"/>
      <c r="QG1445" s="70"/>
      <c r="QH1445" s="70"/>
      <c r="QI1445" s="70"/>
      <c r="QJ1445" s="70"/>
      <c r="QK1445" s="70"/>
      <c r="QL1445" s="70"/>
      <c r="QM1445" s="70"/>
      <c r="QN1445" s="70"/>
      <c r="QO1445" s="70"/>
      <c r="QP1445" s="70"/>
      <c r="QQ1445" s="70"/>
      <c r="QR1445" s="70"/>
      <c r="QS1445" s="70"/>
      <c r="QT1445" s="70"/>
      <c r="QU1445" s="70"/>
      <c r="QV1445" s="70"/>
      <c r="QW1445" s="70"/>
      <c r="QX1445" s="70"/>
      <c r="QY1445" s="70"/>
      <c r="QZ1445" s="70"/>
      <c r="RA1445" s="70"/>
      <c r="RB1445" s="70"/>
      <c r="RC1445" s="70"/>
      <c r="RD1445" s="70"/>
      <c r="RE1445" s="70"/>
      <c r="RF1445" s="70"/>
      <c r="RG1445" s="70"/>
      <c r="RH1445" s="70"/>
      <c r="RI1445" s="70"/>
      <c r="RJ1445" s="70"/>
      <c r="RK1445" s="70"/>
      <c r="RL1445" s="70"/>
      <c r="RM1445" s="70"/>
      <c r="RN1445" s="70"/>
      <c r="RO1445" s="70"/>
      <c r="RP1445" s="70"/>
      <c r="RQ1445" s="70"/>
      <c r="RR1445" s="70"/>
      <c r="RS1445" s="70"/>
      <c r="RT1445" s="70"/>
      <c r="RU1445" s="70"/>
      <c r="RV1445" s="70"/>
      <c r="RW1445" s="70"/>
      <c r="RX1445" s="70"/>
      <c r="RY1445" s="70"/>
      <c r="RZ1445" s="70"/>
      <c r="SA1445" s="70"/>
      <c r="SB1445" s="70"/>
      <c r="SC1445" s="70"/>
      <c r="SD1445" s="70"/>
      <c r="SE1445" s="70"/>
      <c r="SF1445" s="70"/>
      <c r="SG1445" s="70"/>
      <c r="SH1445" s="70"/>
      <c r="SI1445" s="70"/>
      <c r="SJ1445" s="70"/>
      <c r="SK1445" s="70"/>
      <c r="SL1445" s="70"/>
      <c r="SM1445" s="70"/>
      <c r="SN1445" s="70"/>
      <c r="SO1445" s="70"/>
      <c r="SP1445" s="70"/>
      <c r="SQ1445" s="70"/>
      <c r="SR1445" s="70"/>
      <c r="SS1445" s="70"/>
      <c r="ST1445" s="70"/>
      <c r="SU1445" s="70"/>
      <c r="SV1445" s="70"/>
      <c r="SW1445" s="70"/>
      <c r="SX1445" s="70"/>
      <c r="SY1445" s="70"/>
      <c r="SZ1445" s="70"/>
    </row>
    <row r="1446" spans="1:520" ht="16.5" customHeight="1" x14ac:dyDescent="0.2">
      <c r="A1446" s="20">
        <v>838</v>
      </c>
      <c r="B1446" s="20" t="s">
        <v>62</v>
      </c>
      <c r="C1446" s="20" t="s">
        <v>915</v>
      </c>
      <c r="D1446" s="20" t="s">
        <v>38</v>
      </c>
      <c r="E1446" s="20" t="s">
        <v>1345</v>
      </c>
      <c r="F1446" s="22" t="s">
        <v>973</v>
      </c>
      <c r="G1446" s="20" t="s">
        <v>42</v>
      </c>
      <c r="H1446" s="20" t="s">
        <v>35</v>
      </c>
      <c r="I1446" s="20" t="s">
        <v>81</v>
      </c>
      <c r="J1446" s="22" t="s">
        <v>915</v>
      </c>
      <c r="K1446" s="20"/>
      <c r="L1446" s="20"/>
      <c r="M1446" s="20"/>
      <c r="N1446" s="20"/>
      <c r="O1446" s="23"/>
      <c r="P1446" s="23">
        <v>1500000</v>
      </c>
      <c r="Q1446" s="24">
        <v>1</v>
      </c>
      <c r="R1446" s="25">
        <v>45717</v>
      </c>
      <c r="S1446" s="20" t="s">
        <v>83</v>
      </c>
      <c r="T1446" s="26">
        <f t="shared" si="24"/>
        <v>1500000</v>
      </c>
      <c r="U1446" s="27" t="s">
        <v>100</v>
      </c>
      <c r="V1446" s="27" t="s">
        <v>100</v>
      </c>
      <c r="W1446" s="70"/>
      <c r="X1446" s="70"/>
      <c r="Y1446" s="70"/>
      <c r="Z1446" s="70"/>
      <c r="AA1446" s="70"/>
      <c r="AB1446" s="70"/>
      <c r="AC1446" s="70"/>
      <c r="AD1446" s="70"/>
      <c r="AE1446" s="70"/>
      <c r="AF1446" s="70"/>
      <c r="AG1446" s="70"/>
      <c r="AH1446" s="70"/>
      <c r="AI1446" s="70"/>
      <c r="AJ1446" s="70"/>
      <c r="AK1446" s="70"/>
      <c r="AL1446" s="70"/>
      <c r="AM1446" s="70"/>
      <c r="AN1446" s="70"/>
      <c r="AO1446" s="70"/>
      <c r="AP1446" s="70"/>
      <c r="AQ1446" s="70"/>
      <c r="AR1446" s="70"/>
      <c r="AS1446" s="70"/>
      <c r="AT1446" s="70"/>
      <c r="AU1446" s="70"/>
      <c r="AV1446" s="70"/>
      <c r="AW1446" s="70"/>
      <c r="AX1446" s="70"/>
      <c r="AY1446" s="70"/>
      <c r="AZ1446" s="70"/>
      <c r="BA1446" s="70"/>
      <c r="BB1446" s="70"/>
      <c r="BC1446" s="70"/>
      <c r="BD1446" s="70"/>
      <c r="BE1446" s="70"/>
      <c r="BF1446" s="70"/>
      <c r="BG1446" s="70"/>
      <c r="BH1446" s="70"/>
      <c r="BI1446" s="70"/>
      <c r="BJ1446" s="70"/>
      <c r="BK1446" s="70"/>
      <c r="BL1446" s="70"/>
      <c r="BM1446" s="70"/>
      <c r="BN1446" s="70"/>
      <c r="BO1446" s="70"/>
      <c r="BP1446" s="70"/>
      <c r="BQ1446" s="70"/>
      <c r="BR1446" s="70"/>
      <c r="BS1446" s="70"/>
      <c r="BT1446" s="70"/>
      <c r="BU1446" s="70"/>
      <c r="BV1446" s="70"/>
      <c r="BW1446" s="70"/>
      <c r="BX1446" s="70"/>
      <c r="BY1446" s="70"/>
      <c r="BZ1446" s="70"/>
      <c r="CA1446" s="70"/>
      <c r="CB1446" s="70"/>
      <c r="CC1446" s="70"/>
      <c r="CD1446" s="70"/>
      <c r="CE1446" s="70"/>
      <c r="CF1446" s="70"/>
      <c r="CG1446" s="70"/>
      <c r="CH1446" s="70"/>
      <c r="CI1446" s="70"/>
      <c r="CJ1446" s="70"/>
      <c r="CK1446" s="70"/>
      <c r="CL1446" s="70"/>
      <c r="CM1446" s="70"/>
      <c r="CN1446" s="70"/>
      <c r="CO1446" s="70"/>
      <c r="CP1446" s="70"/>
      <c r="CQ1446" s="70"/>
      <c r="CR1446" s="70"/>
      <c r="CS1446" s="70"/>
      <c r="CT1446" s="70"/>
      <c r="CU1446" s="70"/>
      <c r="CV1446" s="70"/>
      <c r="CW1446" s="70"/>
      <c r="CX1446" s="70"/>
      <c r="CY1446" s="70"/>
      <c r="CZ1446" s="70"/>
      <c r="DA1446" s="70"/>
      <c r="DB1446" s="70"/>
      <c r="DC1446" s="70"/>
      <c r="DD1446" s="70"/>
      <c r="DE1446" s="70"/>
      <c r="DF1446" s="70"/>
      <c r="DG1446" s="70"/>
      <c r="DH1446" s="70"/>
      <c r="DI1446" s="70"/>
      <c r="DJ1446" s="70"/>
      <c r="DK1446" s="70"/>
      <c r="DL1446" s="70"/>
      <c r="DM1446" s="70"/>
      <c r="DN1446" s="70"/>
      <c r="DO1446" s="70"/>
      <c r="DP1446" s="70"/>
      <c r="DQ1446" s="70"/>
      <c r="DR1446" s="70"/>
      <c r="DS1446" s="70"/>
      <c r="DT1446" s="70"/>
      <c r="DU1446" s="70"/>
      <c r="DV1446" s="70"/>
      <c r="DW1446" s="70"/>
      <c r="DX1446" s="70"/>
      <c r="DY1446" s="70"/>
      <c r="DZ1446" s="70"/>
      <c r="EA1446" s="70"/>
      <c r="EB1446" s="70"/>
      <c r="EC1446" s="70"/>
      <c r="ED1446" s="70"/>
      <c r="EE1446" s="70"/>
      <c r="EF1446" s="70"/>
      <c r="EG1446" s="70"/>
      <c r="EH1446" s="70"/>
      <c r="EI1446" s="70"/>
      <c r="EJ1446" s="70"/>
      <c r="EK1446" s="70"/>
      <c r="EL1446" s="70"/>
      <c r="EM1446" s="70"/>
      <c r="EN1446" s="70"/>
      <c r="EO1446" s="70"/>
      <c r="EP1446" s="70"/>
      <c r="EQ1446" s="70"/>
      <c r="ER1446" s="70"/>
      <c r="ES1446" s="70"/>
      <c r="ET1446" s="70"/>
      <c r="EU1446" s="70"/>
      <c r="EV1446" s="70"/>
      <c r="EW1446" s="70"/>
      <c r="EX1446" s="70"/>
      <c r="EY1446" s="70"/>
      <c r="EZ1446" s="70"/>
      <c r="FA1446" s="70"/>
      <c r="FB1446" s="70"/>
      <c r="FC1446" s="70"/>
      <c r="FD1446" s="70"/>
      <c r="FE1446" s="70"/>
      <c r="FF1446" s="70"/>
      <c r="FG1446" s="70"/>
      <c r="FH1446" s="70"/>
      <c r="FI1446" s="70"/>
      <c r="FJ1446" s="70"/>
      <c r="FK1446" s="70"/>
      <c r="FL1446" s="70"/>
      <c r="FM1446" s="70"/>
      <c r="FN1446" s="70"/>
      <c r="FO1446" s="70"/>
      <c r="FP1446" s="70"/>
      <c r="FQ1446" s="70"/>
      <c r="FR1446" s="70"/>
      <c r="FS1446" s="70"/>
      <c r="FT1446" s="70"/>
      <c r="FU1446" s="70"/>
      <c r="FV1446" s="70"/>
      <c r="FW1446" s="70"/>
      <c r="FX1446" s="70"/>
      <c r="FY1446" s="70"/>
      <c r="FZ1446" s="70"/>
      <c r="GA1446" s="70"/>
      <c r="GB1446" s="70"/>
      <c r="GC1446" s="70"/>
      <c r="GD1446" s="70"/>
      <c r="GE1446" s="70"/>
      <c r="GF1446" s="70"/>
      <c r="GG1446" s="70"/>
      <c r="GH1446" s="70"/>
      <c r="GI1446" s="70"/>
      <c r="GJ1446" s="70"/>
      <c r="GK1446" s="70"/>
      <c r="GL1446" s="70"/>
      <c r="GM1446" s="70"/>
      <c r="GN1446" s="70"/>
      <c r="GO1446" s="70"/>
      <c r="GP1446" s="70"/>
      <c r="GQ1446" s="70"/>
      <c r="GR1446" s="70"/>
      <c r="GS1446" s="70"/>
      <c r="GT1446" s="70"/>
      <c r="GU1446" s="70"/>
      <c r="GV1446" s="70"/>
      <c r="GW1446" s="70"/>
      <c r="GX1446" s="70"/>
      <c r="GY1446" s="70"/>
      <c r="GZ1446" s="70"/>
      <c r="HA1446" s="70"/>
      <c r="HB1446" s="70"/>
      <c r="HC1446" s="70"/>
      <c r="HD1446" s="70"/>
      <c r="HE1446" s="70"/>
      <c r="HF1446" s="70"/>
      <c r="HG1446" s="70"/>
      <c r="HH1446" s="70"/>
      <c r="HI1446" s="70"/>
      <c r="HJ1446" s="70"/>
      <c r="HK1446" s="70"/>
      <c r="HL1446" s="70"/>
      <c r="HM1446" s="70"/>
      <c r="HN1446" s="70"/>
      <c r="HO1446" s="70"/>
      <c r="HP1446" s="70"/>
      <c r="HQ1446" s="70"/>
      <c r="HR1446" s="70"/>
      <c r="HS1446" s="70"/>
      <c r="HT1446" s="70"/>
      <c r="HU1446" s="70"/>
      <c r="HV1446" s="70"/>
      <c r="HW1446" s="70"/>
      <c r="HX1446" s="70"/>
      <c r="HY1446" s="70"/>
      <c r="HZ1446" s="70"/>
      <c r="IA1446" s="70"/>
      <c r="IB1446" s="70"/>
      <c r="IC1446" s="70"/>
      <c r="ID1446" s="70"/>
      <c r="IE1446" s="70"/>
      <c r="IF1446" s="70"/>
      <c r="IG1446" s="70"/>
      <c r="IH1446" s="70"/>
      <c r="II1446" s="70"/>
      <c r="IJ1446" s="70"/>
      <c r="IK1446" s="70"/>
      <c r="IL1446" s="70"/>
      <c r="IM1446" s="70"/>
      <c r="IN1446" s="70"/>
      <c r="IO1446" s="70"/>
      <c r="IP1446" s="70"/>
      <c r="IQ1446" s="70"/>
      <c r="IR1446" s="70"/>
      <c r="IS1446" s="70"/>
      <c r="IT1446" s="70"/>
      <c r="IU1446" s="70"/>
      <c r="IV1446" s="70"/>
      <c r="IW1446" s="70"/>
      <c r="IX1446" s="70"/>
      <c r="IY1446" s="70"/>
      <c r="IZ1446" s="70"/>
      <c r="JA1446" s="70"/>
      <c r="JB1446" s="70"/>
      <c r="JC1446" s="70"/>
      <c r="JD1446" s="70"/>
      <c r="JE1446" s="70"/>
      <c r="JF1446" s="70"/>
      <c r="JG1446" s="70"/>
      <c r="JH1446" s="70"/>
      <c r="JI1446" s="70"/>
      <c r="JJ1446" s="70"/>
      <c r="JK1446" s="70"/>
      <c r="JL1446" s="70"/>
      <c r="JM1446" s="70"/>
      <c r="JN1446" s="70"/>
      <c r="JO1446" s="70"/>
      <c r="JP1446" s="70"/>
      <c r="JQ1446" s="70"/>
      <c r="JR1446" s="70"/>
      <c r="JS1446" s="70"/>
      <c r="JT1446" s="70"/>
      <c r="JU1446" s="70"/>
      <c r="JV1446" s="70"/>
      <c r="JW1446" s="70"/>
      <c r="JX1446" s="70"/>
      <c r="JY1446" s="70"/>
      <c r="JZ1446" s="70"/>
      <c r="KA1446" s="70"/>
      <c r="KB1446" s="70"/>
      <c r="KC1446" s="70"/>
      <c r="KD1446" s="70"/>
      <c r="KE1446" s="70"/>
      <c r="KF1446" s="70"/>
      <c r="KG1446" s="70"/>
      <c r="KH1446" s="70"/>
      <c r="KI1446" s="70"/>
      <c r="KJ1446" s="70"/>
      <c r="KK1446" s="70"/>
      <c r="KL1446" s="70"/>
      <c r="KM1446" s="70"/>
      <c r="KN1446" s="70"/>
      <c r="KO1446" s="70"/>
      <c r="KP1446" s="70"/>
      <c r="KQ1446" s="70"/>
      <c r="KR1446" s="70"/>
      <c r="KS1446" s="70"/>
      <c r="KT1446" s="70"/>
      <c r="KU1446" s="70"/>
      <c r="KV1446" s="70"/>
      <c r="KW1446" s="70"/>
      <c r="KX1446" s="70"/>
      <c r="KY1446" s="70"/>
      <c r="KZ1446" s="70"/>
      <c r="LA1446" s="70"/>
      <c r="LB1446" s="70"/>
      <c r="LC1446" s="70"/>
      <c r="LD1446" s="70"/>
      <c r="LE1446" s="70"/>
      <c r="LF1446" s="70"/>
      <c r="LG1446" s="70"/>
      <c r="LH1446" s="70"/>
      <c r="LI1446" s="70"/>
      <c r="LJ1446" s="70"/>
      <c r="LK1446" s="70"/>
      <c r="LL1446" s="70"/>
      <c r="LM1446" s="70"/>
      <c r="LN1446" s="70"/>
      <c r="LO1446" s="70"/>
      <c r="LP1446" s="70"/>
      <c r="LQ1446" s="70"/>
      <c r="LR1446" s="70"/>
      <c r="LS1446" s="70"/>
      <c r="LT1446" s="70"/>
      <c r="LU1446" s="70"/>
      <c r="LV1446" s="70"/>
      <c r="LW1446" s="70"/>
      <c r="LX1446" s="70"/>
      <c r="LY1446" s="70"/>
      <c r="LZ1446" s="70"/>
      <c r="MA1446" s="70"/>
      <c r="MB1446" s="70"/>
      <c r="MC1446" s="70"/>
      <c r="MD1446" s="70"/>
      <c r="ME1446" s="70"/>
      <c r="MF1446" s="70"/>
      <c r="MG1446" s="70"/>
      <c r="MH1446" s="70"/>
      <c r="MI1446" s="70"/>
      <c r="MJ1446" s="70"/>
      <c r="MK1446" s="70"/>
      <c r="ML1446" s="70"/>
      <c r="MM1446" s="70"/>
      <c r="MN1446" s="70"/>
      <c r="MO1446" s="70"/>
      <c r="MP1446" s="70"/>
      <c r="MQ1446" s="70"/>
      <c r="MR1446" s="70"/>
      <c r="MS1446" s="70"/>
      <c r="MT1446" s="70"/>
      <c r="MU1446" s="70"/>
      <c r="MV1446" s="70"/>
      <c r="MW1446" s="70"/>
      <c r="MX1446" s="70"/>
      <c r="MY1446" s="70"/>
      <c r="MZ1446" s="70"/>
      <c r="NA1446" s="70"/>
      <c r="NB1446" s="70"/>
      <c r="NC1446" s="70"/>
      <c r="ND1446" s="70"/>
      <c r="NE1446" s="70"/>
      <c r="NF1446" s="70"/>
      <c r="NG1446" s="70"/>
      <c r="NH1446" s="70"/>
      <c r="NI1446" s="70"/>
      <c r="NJ1446" s="70"/>
      <c r="NK1446" s="70"/>
      <c r="NL1446" s="70"/>
      <c r="NM1446" s="70"/>
      <c r="NN1446" s="70"/>
      <c r="NO1446" s="70"/>
      <c r="NP1446" s="70"/>
      <c r="NQ1446" s="70"/>
      <c r="NR1446" s="70"/>
      <c r="NS1446" s="70"/>
      <c r="NT1446" s="70"/>
      <c r="NU1446" s="70"/>
      <c r="NV1446" s="70"/>
      <c r="NW1446" s="70"/>
      <c r="NX1446" s="70"/>
      <c r="NY1446" s="70"/>
      <c r="NZ1446" s="70"/>
      <c r="OA1446" s="70"/>
      <c r="OB1446" s="70"/>
      <c r="OC1446" s="70"/>
      <c r="OD1446" s="70"/>
      <c r="OE1446" s="70"/>
      <c r="OF1446" s="70"/>
      <c r="OG1446" s="70"/>
      <c r="OH1446" s="70"/>
      <c r="OI1446" s="70"/>
      <c r="OJ1446" s="70"/>
      <c r="OK1446" s="70"/>
      <c r="OL1446" s="70"/>
      <c r="OM1446" s="70"/>
      <c r="ON1446" s="70"/>
      <c r="OO1446" s="70"/>
      <c r="OP1446" s="70"/>
      <c r="OQ1446" s="70"/>
      <c r="OR1446" s="70"/>
      <c r="OS1446" s="70"/>
      <c r="OT1446" s="70"/>
      <c r="OU1446" s="70"/>
      <c r="OV1446" s="70"/>
      <c r="OW1446" s="70"/>
      <c r="OX1446" s="70"/>
      <c r="OY1446" s="70"/>
      <c r="OZ1446" s="70"/>
      <c r="PA1446" s="70"/>
      <c r="PB1446" s="70"/>
      <c r="PC1446" s="70"/>
      <c r="PD1446" s="70"/>
      <c r="PE1446" s="70"/>
      <c r="PF1446" s="70"/>
      <c r="PG1446" s="70"/>
      <c r="PH1446" s="70"/>
      <c r="PI1446" s="70"/>
      <c r="PJ1446" s="70"/>
      <c r="PK1446" s="70"/>
      <c r="PL1446" s="70"/>
      <c r="PM1446" s="70"/>
      <c r="PN1446" s="70"/>
      <c r="PO1446" s="70"/>
      <c r="PP1446" s="70"/>
      <c r="PQ1446" s="70"/>
      <c r="PR1446" s="70"/>
      <c r="PS1446" s="70"/>
      <c r="PT1446" s="70"/>
      <c r="PU1446" s="70"/>
      <c r="PV1446" s="70"/>
      <c r="PW1446" s="70"/>
      <c r="PX1446" s="70"/>
      <c r="PY1446" s="70"/>
      <c r="PZ1446" s="70"/>
      <c r="QA1446" s="70"/>
      <c r="QB1446" s="70"/>
      <c r="QC1446" s="70"/>
      <c r="QD1446" s="70"/>
      <c r="QE1446" s="70"/>
      <c r="QF1446" s="70"/>
      <c r="QG1446" s="70"/>
      <c r="QH1446" s="70"/>
      <c r="QI1446" s="70"/>
      <c r="QJ1446" s="70"/>
      <c r="QK1446" s="70"/>
      <c r="QL1446" s="70"/>
      <c r="QM1446" s="70"/>
      <c r="QN1446" s="70"/>
      <c r="QO1446" s="70"/>
      <c r="QP1446" s="70"/>
      <c r="QQ1446" s="70"/>
      <c r="QR1446" s="70"/>
      <c r="QS1446" s="70"/>
      <c r="QT1446" s="70"/>
      <c r="QU1446" s="70"/>
      <c r="QV1446" s="70"/>
      <c r="QW1446" s="70"/>
      <c r="QX1446" s="70"/>
      <c r="QY1446" s="70"/>
      <c r="QZ1446" s="70"/>
      <c r="RA1446" s="70"/>
      <c r="RB1446" s="70"/>
      <c r="RC1446" s="70"/>
      <c r="RD1446" s="70"/>
      <c r="RE1446" s="70"/>
      <c r="RF1446" s="70"/>
      <c r="RG1446" s="70"/>
      <c r="RH1446" s="70"/>
      <c r="RI1446" s="70"/>
      <c r="RJ1446" s="70"/>
      <c r="RK1446" s="70"/>
      <c r="RL1446" s="70"/>
      <c r="RM1446" s="70"/>
      <c r="RN1446" s="70"/>
      <c r="RO1446" s="70"/>
      <c r="RP1446" s="70"/>
      <c r="RQ1446" s="70"/>
      <c r="RR1446" s="70"/>
      <c r="RS1446" s="70"/>
      <c r="RT1446" s="70"/>
      <c r="RU1446" s="70"/>
      <c r="RV1446" s="70"/>
      <c r="RW1446" s="70"/>
      <c r="RX1446" s="70"/>
      <c r="RY1446" s="70"/>
      <c r="RZ1446" s="70"/>
      <c r="SA1446" s="70"/>
      <c r="SB1446" s="70"/>
      <c r="SC1446" s="70"/>
      <c r="SD1446" s="70"/>
      <c r="SE1446" s="70"/>
      <c r="SF1446" s="70"/>
      <c r="SG1446" s="70"/>
      <c r="SH1446" s="70"/>
      <c r="SI1446" s="70"/>
      <c r="SJ1446" s="70"/>
      <c r="SK1446" s="70"/>
      <c r="SL1446" s="70"/>
      <c r="SM1446" s="70"/>
      <c r="SN1446" s="70"/>
      <c r="SO1446" s="70"/>
      <c r="SP1446" s="70"/>
      <c r="SQ1446" s="70"/>
      <c r="SR1446" s="70"/>
      <c r="SS1446" s="70"/>
      <c r="ST1446" s="70"/>
      <c r="SU1446" s="70"/>
      <c r="SV1446" s="70"/>
      <c r="SW1446" s="70"/>
      <c r="SX1446" s="70"/>
      <c r="SY1446" s="70"/>
      <c r="SZ1446" s="70"/>
    </row>
    <row r="1447" spans="1:520" ht="16.5" customHeight="1" x14ac:dyDescent="0.2">
      <c r="A1447" s="20">
        <v>839</v>
      </c>
      <c r="B1447" s="20" t="s">
        <v>62</v>
      </c>
      <c r="C1447" s="20" t="s">
        <v>915</v>
      </c>
      <c r="D1447" s="20" t="s">
        <v>38</v>
      </c>
      <c r="E1447" s="20" t="s">
        <v>1345</v>
      </c>
      <c r="F1447" s="22" t="s">
        <v>973</v>
      </c>
      <c r="G1447" s="20" t="s">
        <v>42</v>
      </c>
      <c r="H1447" s="20" t="s">
        <v>35</v>
      </c>
      <c r="I1447" s="20" t="s">
        <v>81</v>
      </c>
      <c r="J1447" s="22" t="s">
        <v>915</v>
      </c>
      <c r="K1447" s="20"/>
      <c r="L1447" s="20"/>
      <c r="M1447" s="20"/>
      <c r="N1447" s="20"/>
      <c r="O1447" s="23"/>
      <c r="P1447" s="23">
        <v>1500000</v>
      </c>
      <c r="Q1447" s="24">
        <v>1</v>
      </c>
      <c r="R1447" s="25">
        <v>45748</v>
      </c>
      <c r="S1447" s="20" t="s">
        <v>83</v>
      </c>
      <c r="T1447" s="26">
        <f t="shared" si="24"/>
        <v>1500000</v>
      </c>
      <c r="U1447" s="27" t="s">
        <v>100</v>
      </c>
      <c r="V1447" s="27" t="s">
        <v>100</v>
      </c>
      <c r="W1447" s="70"/>
      <c r="X1447" s="70"/>
      <c r="Y1447" s="70"/>
      <c r="Z1447" s="70"/>
      <c r="AA1447" s="70"/>
      <c r="AB1447" s="70"/>
      <c r="AC1447" s="70"/>
      <c r="AD1447" s="70"/>
      <c r="AE1447" s="70"/>
      <c r="AF1447" s="70"/>
      <c r="AG1447" s="70"/>
      <c r="AH1447" s="70"/>
      <c r="AI1447" s="70"/>
      <c r="AJ1447" s="70"/>
      <c r="AK1447" s="70"/>
      <c r="AL1447" s="70"/>
      <c r="AM1447" s="70"/>
      <c r="AN1447" s="70"/>
      <c r="AO1447" s="70"/>
      <c r="AP1447" s="70"/>
      <c r="AQ1447" s="70"/>
      <c r="AR1447" s="70"/>
      <c r="AS1447" s="70"/>
      <c r="AT1447" s="70"/>
      <c r="AU1447" s="70"/>
      <c r="AV1447" s="70"/>
      <c r="AW1447" s="70"/>
      <c r="AX1447" s="70"/>
      <c r="AY1447" s="70"/>
      <c r="AZ1447" s="70"/>
      <c r="BA1447" s="70"/>
      <c r="BB1447" s="70"/>
      <c r="BC1447" s="70"/>
      <c r="BD1447" s="70"/>
      <c r="BE1447" s="70"/>
      <c r="BF1447" s="70"/>
      <c r="BG1447" s="70"/>
      <c r="BH1447" s="70"/>
      <c r="BI1447" s="70"/>
      <c r="BJ1447" s="70"/>
      <c r="BK1447" s="70"/>
      <c r="BL1447" s="70"/>
      <c r="BM1447" s="70"/>
      <c r="BN1447" s="70"/>
      <c r="BO1447" s="70"/>
      <c r="BP1447" s="70"/>
      <c r="BQ1447" s="70"/>
      <c r="BR1447" s="70"/>
      <c r="BS1447" s="70"/>
      <c r="BT1447" s="70"/>
      <c r="BU1447" s="70"/>
      <c r="BV1447" s="70"/>
      <c r="BW1447" s="70"/>
      <c r="BX1447" s="70"/>
      <c r="BY1447" s="70"/>
      <c r="BZ1447" s="70"/>
      <c r="CA1447" s="70"/>
      <c r="CB1447" s="70"/>
      <c r="CC1447" s="70"/>
      <c r="CD1447" s="70"/>
      <c r="CE1447" s="70"/>
      <c r="CF1447" s="70"/>
      <c r="CG1447" s="70"/>
      <c r="CH1447" s="70"/>
      <c r="CI1447" s="70"/>
      <c r="CJ1447" s="70"/>
      <c r="CK1447" s="70"/>
      <c r="CL1447" s="70"/>
      <c r="CM1447" s="70"/>
      <c r="CN1447" s="70"/>
      <c r="CO1447" s="70"/>
      <c r="CP1447" s="70"/>
      <c r="CQ1447" s="70"/>
      <c r="CR1447" s="70"/>
      <c r="CS1447" s="70"/>
      <c r="CT1447" s="70"/>
      <c r="CU1447" s="70"/>
      <c r="CV1447" s="70"/>
      <c r="CW1447" s="70"/>
      <c r="CX1447" s="70"/>
      <c r="CY1447" s="70"/>
      <c r="CZ1447" s="70"/>
      <c r="DA1447" s="70"/>
      <c r="DB1447" s="70"/>
      <c r="DC1447" s="70"/>
      <c r="DD1447" s="70"/>
      <c r="DE1447" s="70"/>
      <c r="DF1447" s="70"/>
      <c r="DG1447" s="70"/>
      <c r="DH1447" s="70"/>
      <c r="DI1447" s="70"/>
      <c r="DJ1447" s="70"/>
      <c r="DK1447" s="70"/>
      <c r="DL1447" s="70"/>
      <c r="DM1447" s="70"/>
      <c r="DN1447" s="70"/>
      <c r="DO1447" s="70"/>
      <c r="DP1447" s="70"/>
      <c r="DQ1447" s="70"/>
      <c r="DR1447" s="70"/>
      <c r="DS1447" s="70"/>
      <c r="DT1447" s="70"/>
      <c r="DU1447" s="70"/>
      <c r="DV1447" s="70"/>
      <c r="DW1447" s="70"/>
      <c r="DX1447" s="70"/>
      <c r="DY1447" s="70"/>
      <c r="DZ1447" s="70"/>
      <c r="EA1447" s="70"/>
      <c r="EB1447" s="70"/>
      <c r="EC1447" s="70"/>
      <c r="ED1447" s="70"/>
      <c r="EE1447" s="70"/>
      <c r="EF1447" s="70"/>
      <c r="EG1447" s="70"/>
      <c r="EH1447" s="70"/>
      <c r="EI1447" s="70"/>
      <c r="EJ1447" s="70"/>
      <c r="EK1447" s="70"/>
      <c r="EL1447" s="70"/>
      <c r="EM1447" s="70"/>
      <c r="EN1447" s="70"/>
      <c r="EO1447" s="70"/>
      <c r="EP1447" s="70"/>
      <c r="EQ1447" s="70"/>
      <c r="ER1447" s="70"/>
      <c r="ES1447" s="70"/>
      <c r="ET1447" s="70"/>
      <c r="EU1447" s="70"/>
      <c r="EV1447" s="70"/>
      <c r="EW1447" s="70"/>
      <c r="EX1447" s="70"/>
      <c r="EY1447" s="70"/>
      <c r="EZ1447" s="70"/>
      <c r="FA1447" s="70"/>
      <c r="FB1447" s="70"/>
      <c r="FC1447" s="70"/>
      <c r="FD1447" s="70"/>
      <c r="FE1447" s="70"/>
      <c r="FF1447" s="70"/>
      <c r="FG1447" s="70"/>
      <c r="FH1447" s="70"/>
      <c r="FI1447" s="70"/>
      <c r="FJ1447" s="70"/>
      <c r="FK1447" s="70"/>
      <c r="FL1447" s="70"/>
      <c r="FM1447" s="70"/>
      <c r="FN1447" s="70"/>
      <c r="FO1447" s="70"/>
      <c r="FP1447" s="70"/>
      <c r="FQ1447" s="70"/>
      <c r="FR1447" s="70"/>
      <c r="FS1447" s="70"/>
      <c r="FT1447" s="70"/>
      <c r="FU1447" s="70"/>
      <c r="FV1447" s="70"/>
      <c r="FW1447" s="70"/>
      <c r="FX1447" s="70"/>
      <c r="FY1447" s="70"/>
      <c r="FZ1447" s="70"/>
      <c r="GA1447" s="70"/>
      <c r="GB1447" s="70"/>
      <c r="GC1447" s="70"/>
      <c r="GD1447" s="70"/>
      <c r="GE1447" s="70"/>
      <c r="GF1447" s="70"/>
      <c r="GG1447" s="70"/>
      <c r="GH1447" s="70"/>
      <c r="GI1447" s="70"/>
      <c r="GJ1447" s="70"/>
      <c r="GK1447" s="70"/>
      <c r="GL1447" s="70"/>
      <c r="GM1447" s="70"/>
      <c r="GN1447" s="70"/>
      <c r="GO1447" s="70"/>
      <c r="GP1447" s="70"/>
      <c r="GQ1447" s="70"/>
      <c r="GR1447" s="70"/>
      <c r="GS1447" s="70"/>
      <c r="GT1447" s="70"/>
      <c r="GU1447" s="70"/>
      <c r="GV1447" s="70"/>
      <c r="GW1447" s="70"/>
      <c r="GX1447" s="70"/>
      <c r="GY1447" s="70"/>
      <c r="GZ1447" s="70"/>
      <c r="HA1447" s="70"/>
      <c r="HB1447" s="70"/>
      <c r="HC1447" s="70"/>
      <c r="HD1447" s="70"/>
      <c r="HE1447" s="70"/>
      <c r="HF1447" s="70"/>
      <c r="HG1447" s="70"/>
      <c r="HH1447" s="70"/>
      <c r="HI1447" s="70"/>
      <c r="HJ1447" s="70"/>
      <c r="HK1447" s="70"/>
      <c r="HL1447" s="70"/>
      <c r="HM1447" s="70"/>
      <c r="HN1447" s="70"/>
      <c r="HO1447" s="70"/>
      <c r="HP1447" s="70"/>
      <c r="HQ1447" s="70"/>
      <c r="HR1447" s="70"/>
      <c r="HS1447" s="70"/>
      <c r="HT1447" s="70"/>
      <c r="HU1447" s="70"/>
      <c r="HV1447" s="70"/>
      <c r="HW1447" s="70"/>
      <c r="HX1447" s="70"/>
      <c r="HY1447" s="70"/>
      <c r="HZ1447" s="70"/>
      <c r="IA1447" s="70"/>
      <c r="IB1447" s="70"/>
      <c r="IC1447" s="70"/>
      <c r="ID1447" s="70"/>
      <c r="IE1447" s="70"/>
      <c r="IF1447" s="70"/>
      <c r="IG1447" s="70"/>
      <c r="IH1447" s="70"/>
      <c r="II1447" s="70"/>
      <c r="IJ1447" s="70"/>
      <c r="IK1447" s="70"/>
      <c r="IL1447" s="70"/>
      <c r="IM1447" s="70"/>
      <c r="IN1447" s="70"/>
      <c r="IO1447" s="70"/>
      <c r="IP1447" s="70"/>
      <c r="IQ1447" s="70"/>
      <c r="IR1447" s="70"/>
      <c r="IS1447" s="70"/>
      <c r="IT1447" s="70"/>
      <c r="IU1447" s="70"/>
      <c r="IV1447" s="70"/>
      <c r="IW1447" s="70"/>
      <c r="IX1447" s="70"/>
      <c r="IY1447" s="70"/>
      <c r="IZ1447" s="70"/>
      <c r="JA1447" s="70"/>
      <c r="JB1447" s="70"/>
      <c r="JC1447" s="70"/>
      <c r="JD1447" s="70"/>
      <c r="JE1447" s="70"/>
      <c r="JF1447" s="70"/>
      <c r="JG1447" s="70"/>
      <c r="JH1447" s="70"/>
      <c r="JI1447" s="70"/>
      <c r="JJ1447" s="70"/>
      <c r="JK1447" s="70"/>
      <c r="JL1447" s="70"/>
      <c r="JM1447" s="70"/>
      <c r="JN1447" s="70"/>
      <c r="JO1447" s="70"/>
      <c r="JP1447" s="70"/>
      <c r="JQ1447" s="70"/>
      <c r="JR1447" s="70"/>
      <c r="JS1447" s="70"/>
      <c r="JT1447" s="70"/>
      <c r="JU1447" s="70"/>
      <c r="JV1447" s="70"/>
      <c r="JW1447" s="70"/>
      <c r="JX1447" s="70"/>
      <c r="JY1447" s="70"/>
      <c r="JZ1447" s="70"/>
      <c r="KA1447" s="70"/>
      <c r="KB1447" s="70"/>
      <c r="KC1447" s="70"/>
      <c r="KD1447" s="70"/>
      <c r="KE1447" s="70"/>
      <c r="KF1447" s="70"/>
      <c r="KG1447" s="70"/>
      <c r="KH1447" s="70"/>
      <c r="KI1447" s="70"/>
      <c r="KJ1447" s="70"/>
      <c r="KK1447" s="70"/>
      <c r="KL1447" s="70"/>
      <c r="KM1447" s="70"/>
      <c r="KN1447" s="70"/>
      <c r="KO1447" s="70"/>
      <c r="KP1447" s="70"/>
      <c r="KQ1447" s="70"/>
      <c r="KR1447" s="70"/>
      <c r="KS1447" s="70"/>
      <c r="KT1447" s="70"/>
      <c r="KU1447" s="70"/>
      <c r="KV1447" s="70"/>
      <c r="KW1447" s="70"/>
      <c r="KX1447" s="70"/>
      <c r="KY1447" s="70"/>
      <c r="KZ1447" s="70"/>
      <c r="LA1447" s="70"/>
      <c r="LB1447" s="70"/>
      <c r="LC1447" s="70"/>
      <c r="LD1447" s="70"/>
      <c r="LE1447" s="70"/>
      <c r="LF1447" s="70"/>
      <c r="LG1447" s="70"/>
      <c r="LH1447" s="70"/>
      <c r="LI1447" s="70"/>
      <c r="LJ1447" s="70"/>
      <c r="LK1447" s="70"/>
      <c r="LL1447" s="70"/>
      <c r="LM1447" s="70"/>
      <c r="LN1447" s="70"/>
      <c r="LO1447" s="70"/>
      <c r="LP1447" s="70"/>
      <c r="LQ1447" s="70"/>
      <c r="LR1447" s="70"/>
      <c r="LS1447" s="70"/>
      <c r="LT1447" s="70"/>
      <c r="LU1447" s="70"/>
      <c r="LV1447" s="70"/>
      <c r="LW1447" s="70"/>
      <c r="LX1447" s="70"/>
      <c r="LY1447" s="70"/>
      <c r="LZ1447" s="70"/>
      <c r="MA1447" s="70"/>
      <c r="MB1447" s="70"/>
      <c r="MC1447" s="70"/>
      <c r="MD1447" s="70"/>
      <c r="ME1447" s="70"/>
      <c r="MF1447" s="70"/>
      <c r="MG1447" s="70"/>
      <c r="MH1447" s="70"/>
      <c r="MI1447" s="70"/>
      <c r="MJ1447" s="70"/>
      <c r="MK1447" s="70"/>
      <c r="ML1447" s="70"/>
      <c r="MM1447" s="70"/>
      <c r="MN1447" s="70"/>
      <c r="MO1447" s="70"/>
      <c r="MP1447" s="70"/>
      <c r="MQ1447" s="70"/>
      <c r="MR1447" s="70"/>
      <c r="MS1447" s="70"/>
      <c r="MT1447" s="70"/>
      <c r="MU1447" s="70"/>
      <c r="MV1447" s="70"/>
      <c r="MW1447" s="70"/>
      <c r="MX1447" s="70"/>
      <c r="MY1447" s="70"/>
      <c r="MZ1447" s="70"/>
      <c r="NA1447" s="70"/>
      <c r="NB1447" s="70"/>
      <c r="NC1447" s="70"/>
      <c r="ND1447" s="70"/>
      <c r="NE1447" s="70"/>
      <c r="NF1447" s="70"/>
      <c r="NG1447" s="70"/>
      <c r="NH1447" s="70"/>
      <c r="NI1447" s="70"/>
      <c r="NJ1447" s="70"/>
      <c r="NK1447" s="70"/>
      <c r="NL1447" s="70"/>
      <c r="NM1447" s="70"/>
      <c r="NN1447" s="70"/>
      <c r="NO1447" s="70"/>
      <c r="NP1447" s="70"/>
      <c r="NQ1447" s="70"/>
      <c r="NR1447" s="70"/>
      <c r="NS1447" s="70"/>
      <c r="NT1447" s="70"/>
      <c r="NU1447" s="70"/>
      <c r="NV1447" s="70"/>
      <c r="NW1447" s="70"/>
      <c r="NX1447" s="70"/>
      <c r="NY1447" s="70"/>
      <c r="NZ1447" s="70"/>
      <c r="OA1447" s="70"/>
      <c r="OB1447" s="70"/>
      <c r="OC1447" s="70"/>
      <c r="OD1447" s="70"/>
      <c r="OE1447" s="70"/>
      <c r="OF1447" s="70"/>
      <c r="OG1447" s="70"/>
      <c r="OH1447" s="70"/>
      <c r="OI1447" s="70"/>
      <c r="OJ1447" s="70"/>
      <c r="OK1447" s="70"/>
      <c r="OL1447" s="70"/>
      <c r="OM1447" s="70"/>
      <c r="ON1447" s="70"/>
      <c r="OO1447" s="70"/>
      <c r="OP1447" s="70"/>
      <c r="OQ1447" s="70"/>
      <c r="OR1447" s="70"/>
      <c r="OS1447" s="70"/>
      <c r="OT1447" s="70"/>
      <c r="OU1447" s="70"/>
      <c r="OV1447" s="70"/>
      <c r="OW1447" s="70"/>
      <c r="OX1447" s="70"/>
      <c r="OY1447" s="70"/>
      <c r="OZ1447" s="70"/>
      <c r="PA1447" s="70"/>
      <c r="PB1447" s="70"/>
      <c r="PC1447" s="70"/>
      <c r="PD1447" s="70"/>
      <c r="PE1447" s="70"/>
      <c r="PF1447" s="70"/>
      <c r="PG1447" s="70"/>
      <c r="PH1447" s="70"/>
      <c r="PI1447" s="70"/>
      <c r="PJ1447" s="70"/>
      <c r="PK1447" s="70"/>
      <c r="PL1447" s="70"/>
      <c r="PM1447" s="70"/>
      <c r="PN1447" s="70"/>
      <c r="PO1447" s="70"/>
      <c r="PP1447" s="70"/>
      <c r="PQ1447" s="70"/>
      <c r="PR1447" s="70"/>
      <c r="PS1447" s="70"/>
      <c r="PT1447" s="70"/>
      <c r="PU1447" s="70"/>
      <c r="PV1447" s="70"/>
      <c r="PW1447" s="70"/>
      <c r="PX1447" s="70"/>
      <c r="PY1447" s="70"/>
      <c r="PZ1447" s="70"/>
      <c r="QA1447" s="70"/>
      <c r="QB1447" s="70"/>
      <c r="QC1447" s="70"/>
      <c r="QD1447" s="70"/>
      <c r="QE1447" s="70"/>
      <c r="QF1447" s="70"/>
      <c r="QG1447" s="70"/>
      <c r="QH1447" s="70"/>
      <c r="QI1447" s="70"/>
      <c r="QJ1447" s="70"/>
      <c r="QK1447" s="70"/>
      <c r="QL1447" s="70"/>
      <c r="QM1447" s="70"/>
      <c r="QN1447" s="70"/>
      <c r="QO1447" s="70"/>
      <c r="QP1447" s="70"/>
      <c r="QQ1447" s="70"/>
      <c r="QR1447" s="70"/>
      <c r="QS1447" s="70"/>
      <c r="QT1447" s="70"/>
      <c r="QU1447" s="70"/>
      <c r="QV1447" s="70"/>
      <c r="QW1447" s="70"/>
      <c r="QX1447" s="70"/>
      <c r="QY1447" s="70"/>
      <c r="QZ1447" s="70"/>
      <c r="RA1447" s="70"/>
      <c r="RB1447" s="70"/>
      <c r="RC1447" s="70"/>
      <c r="RD1447" s="70"/>
      <c r="RE1447" s="70"/>
      <c r="RF1447" s="70"/>
      <c r="RG1447" s="70"/>
      <c r="RH1447" s="70"/>
      <c r="RI1447" s="70"/>
      <c r="RJ1447" s="70"/>
      <c r="RK1447" s="70"/>
      <c r="RL1447" s="70"/>
      <c r="RM1447" s="70"/>
      <c r="RN1447" s="70"/>
      <c r="RO1447" s="70"/>
      <c r="RP1447" s="70"/>
      <c r="RQ1447" s="70"/>
      <c r="RR1447" s="70"/>
      <c r="RS1447" s="70"/>
      <c r="RT1447" s="70"/>
      <c r="RU1447" s="70"/>
      <c r="RV1447" s="70"/>
      <c r="RW1447" s="70"/>
      <c r="RX1447" s="70"/>
      <c r="RY1447" s="70"/>
      <c r="RZ1447" s="70"/>
      <c r="SA1447" s="70"/>
      <c r="SB1447" s="70"/>
      <c r="SC1447" s="70"/>
      <c r="SD1447" s="70"/>
      <c r="SE1447" s="70"/>
      <c r="SF1447" s="70"/>
      <c r="SG1447" s="70"/>
      <c r="SH1447" s="70"/>
      <c r="SI1447" s="70"/>
      <c r="SJ1447" s="70"/>
      <c r="SK1447" s="70"/>
      <c r="SL1447" s="70"/>
      <c r="SM1447" s="70"/>
      <c r="SN1447" s="70"/>
      <c r="SO1447" s="70"/>
      <c r="SP1447" s="70"/>
      <c r="SQ1447" s="70"/>
      <c r="SR1447" s="70"/>
      <c r="SS1447" s="70"/>
      <c r="ST1447" s="70"/>
      <c r="SU1447" s="70"/>
      <c r="SV1447" s="70"/>
      <c r="SW1447" s="70"/>
      <c r="SX1447" s="70"/>
      <c r="SY1447" s="70"/>
      <c r="SZ1447" s="70"/>
    </row>
    <row r="1448" spans="1:520" ht="16.5" customHeight="1" x14ac:dyDescent="0.2">
      <c r="A1448" s="20">
        <v>840</v>
      </c>
      <c r="B1448" s="20" t="s">
        <v>62</v>
      </c>
      <c r="C1448" s="20" t="s">
        <v>915</v>
      </c>
      <c r="D1448" s="20" t="s">
        <v>38</v>
      </c>
      <c r="E1448" s="20" t="s">
        <v>1345</v>
      </c>
      <c r="F1448" s="22" t="s">
        <v>973</v>
      </c>
      <c r="G1448" s="20" t="s">
        <v>42</v>
      </c>
      <c r="H1448" s="20" t="s">
        <v>35</v>
      </c>
      <c r="I1448" s="20" t="s">
        <v>81</v>
      </c>
      <c r="J1448" s="22" t="s">
        <v>915</v>
      </c>
      <c r="K1448" s="20"/>
      <c r="L1448" s="20"/>
      <c r="M1448" s="20"/>
      <c r="N1448" s="20"/>
      <c r="O1448" s="23"/>
      <c r="P1448" s="23">
        <v>1500000</v>
      </c>
      <c r="Q1448" s="24">
        <v>1</v>
      </c>
      <c r="R1448" s="25">
        <v>45778</v>
      </c>
      <c r="S1448" s="20" t="s">
        <v>83</v>
      </c>
      <c r="T1448" s="26">
        <f t="shared" si="24"/>
        <v>1500000</v>
      </c>
      <c r="U1448" s="27" t="s">
        <v>100</v>
      </c>
      <c r="V1448" s="27" t="s">
        <v>100</v>
      </c>
      <c r="W1448" s="70"/>
      <c r="X1448" s="70"/>
      <c r="Y1448" s="70"/>
      <c r="Z1448" s="70"/>
      <c r="AA1448" s="70"/>
      <c r="AB1448" s="70"/>
      <c r="AC1448" s="70"/>
      <c r="AD1448" s="70"/>
      <c r="AE1448" s="70"/>
      <c r="AF1448" s="70"/>
      <c r="AG1448" s="70"/>
      <c r="AH1448" s="70"/>
      <c r="AI1448" s="70"/>
      <c r="AJ1448" s="70"/>
      <c r="AK1448" s="70"/>
      <c r="AL1448" s="70"/>
      <c r="AM1448" s="70"/>
      <c r="AN1448" s="70"/>
      <c r="AO1448" s="70"/>
      <c r="AP1448" s="70"/>
      <c r="AQ1448" s="70"/>
      <c r="AR1448" s="70"/>
      <c r="AS1448" s="70"/>
      <c r="AT1448" s="70"/>
      <c r="AU1448" s="70"/>
      <c r="AV1448" s="70"/>
      <c r="AW1448" s="70"/>
      <c r="AX1448" s="70"/>
      <c r="AY1448" s="70"/>
      <c r="AZ1448" s="70"/>
      <c r="BA1448" s="70"/>
      <c r="BB1448" s="70"/>
      <c r="BC1448" s="70"/>
      <c r="BD1448" s="70"/>
      <c r="BE1448" s="70"/>
      <c r="BF1448" s="70"/>
      <c r="BG1448" s="70"/>
      <c r="BH1448" s="70"/>
      <c r="BI1448" s="70"/>
      <c r="BJ1448" s="70"/>
      <c r="BK1448" s="70"/>
      <c r="BL1448" s="70"/>
      <c r="BM1448" s="70"/>
      <c r="BN1448" s="70"/>
      <c r="BO1448" s="70"/>
      <c r="BP1448" s="70"/>
      <c r="BQ1448" s="70"/>
      <c r="BR1448" s="70"/>
      <c r="BS1448" s="70"/>
      <c r="BT1448" s="70"/>
      <c r="BU1448" s="70"/>
      <c r="BV1448" s="70"/>
      <c r="BW1448" s="70"/>
      <c r="BX1448" s="70"/>
      <c r="BY1448" s="70"/>
      <c r="BZ1448" s="70"/>
      <c r="CA1448" s="70"/>
      <c r="CB1448" s="70"/>
      <c r="CC1448" s="70"/>
      <c r="CD1448" s="70"/>
      <c r="CE1448" s="70"/>
      <c r="CF1448" s="70"/>
      <c r="CG1448" s="70"/>
      <c r="CH1448" s="70"/>
      <c r="CI1448" s="70"/>
      <c r="CJ1448" s="70"/>
      <c r="CK1448" s="70"/>
      <c r="CL1448" s="70"/>
      <c r="CM1448" s="70"/>
      <c r="CN1448" s="70"/>
      <c r="CO1448" s="70"/>
      <c r="CP1448" s="70"/>
      <c r="CQ1448" s="70"/>
      <c r="CR1448" s="70"/>
      <c r="CS1448" s="70"/>
      <c r="CT1448" s="70"/>
      <c r="CU1448" s="70"/>
      <c r="CV1448" s="70"/>
      <c r="CW1448" s="70"/>
      <c r="CX1448" s="70"/>
      <c r="CY1448" s="70"/>
      <c r="CZ1448" s="70"/>
      <c r="DA1448" s="70"/>
      <c r="DB1448" s="70"/>
      <c r="DC1448" s="70"/>
      <c r="DD1448" s="70"/>
      <c r="DE1448" s="70"/>
      <c r="DF1448" s="70"/>
      <c r="DG1448" s="70"/>
      <c r="DH1448" s="70"/>
      <c r="DI1448" s="70"/>
      <c r="DJ1448" s="70"/>
      <c r="DK1448" s="70"/>
      <c r="DL1448" s="70"/>
      <c r="DM1448" s="70"/>
      <c r="DN1448" s="70"/>
      <c r="DO1448" s="70"/>
      <c r="DP1448" s="70"/>
      <c r="DQ1448" s="70"/>
      <c r="DR1448" s="70"/>
      <c r="DS1448" s="70"/>
      <c r="DT1448" s="70"/>
      <c r="DU1448" s="70"/>
      <c r="DV1448" s="70"/>
      <c r="DW1448" s="70"/>
      <c r="DX1448" s="70"/>
      <c r="DY1448" s="70"/>
      <c r="DZ1448" s="70"/>
      <c r="EA1448" s="70"/>
      <c r="EB1448" s="70"/>
      <c r="EC1448" s="70"/>
      <c r="ED1448" s="70"/>
      <c r="EE1448" s="70"/>
      <c r="EF1448" s="70"/>
      <c r="EG1448" s="70"/>
      <c r="EH1448" s="70"/>
      <c r="EI1448" s="70"/>
      <c r="EJ1448" s="70"/>
      <c r="EK1448" s="70"/>
      <c r="EL1448" s="70"/>
      <c r="EM1448" s="70"/>
      <c r="EN1448" s="70"/>
      <c r="EO1448" s="70"/>
      <c r="EP1448" s="70"/>
      <c r="EQ1448" s="70"/>
      <c r="ER1448" s="70"/>
      <c r="ES1448" s="70"/>
      <c r="ET1448" s="70"/>
      <c r="EU1448" s="70"/>
      <c r="EV1448" s="70"/>
      <c r="EW1448" s="70"/>
      <c r="EX1448" s="70"/>
      <c r="EY1448" s="70"/>
      <c r="EZ1448" s="70"/>
      <c r="FA1448" s="70"/>
      <c r="FB1448" s="70"/>
      <c r="FC1448" s="70"/>
      <c r="FD1448" s="70"/>
      <c r="FE1448" s="70"/>
      <c r="FF1448" s="70"/>
      <c r="FG1448" s="70"/>
      <c r="FH1448" s="70"/>
      <c r="FI1448" s="70"/>
      <c r="FJ1448" s="70"/>
      <c r="FK1448" s="70"/>
      <c r="FL1448" s="70"/>
      <c r="FM1448" s="70"/>
      <c r="FN1448" s="70"/>
      <c r="FO1448" s="70"/>
      <c r="FP1448" s="70"/>
      <c r="FQ1448" s="70"/>
      <c r="FR1448" s="70"/>
      <c r="FS1448" s="70"/>
      <c r="FT1448" s="70"/>
      <c r="FU1448" s="70"/>
      <c r="FV1448" s="70"/>
      <c r="FW1448" s="70"/>
      <c r="FX1448" s="70"/>
      <c r="FY1448" s="70"/>
      <c r="FZ1448" s="70"/>
      <c r="GA1448" s="70"/>
      <c r="GB1448" s="70"/>
      <c r="GC1448" s="70"/>
      <c r="GD1448" s="70"/>
      <c r="GE1448" s="70"/>
      <c r="GF1448" s="70"/>
      <c r="GG1448" s="70"/>
      <c r="GH1448" s="70"/>
      <c r="GI1448" s="70"/>
      <c r="GJ1448" s="70"/>
      <c r="GK1448" s="70"/>
      <c r="GL1448" s="70"/>
      <c r="GM1448" s="70"/>
      <c r="GN1448" s="70"/>
      <c r="GO1448" s="70"/>
      <c r="GP1448" s="70"/>
      <c r="GQ1448" s="70"/>
      <c r="GR1448" s="70"/>
      <c r="GS1448" s="70"/>
      <c r="GT1448" s="70"/>
      <c r="GU1448" s="70"/>
      <c r="GV1448" s="70"/>
      <c r="GW1448" s="70"/>
      <c r="GX1448" s="70"/>
      <c r="GY1448" s="70"/>
      <c r="GZ1448" s="70"/>
      <c r="HA1448" s="70"/>
      <c r="HB1448" s="70"/>
      <c r="HC1448" s="70"/>
      <c r="HD1448" s="70"/>
      <c r="HE1448" s="70"/>
      <c r="HF1448" s="70"/>
      <c r="HG1448" s="70"/>
      <c r="HH1448" s="70"/>
      <c r="HI1448" s="70"/>
      <c r="HJ1448" s="70"/>
      <c r="HK1448" s="70"/>
      <c r="HL1448" s="70"/>
      <c r="HM1448" s="70"/>
      <c r="HN1448" s="70"/>
      <c r="HO1448" s="70"/>
      <c r="HP1448" s="70"/>
      <c r="HQ1448" s="70"/>
      <c r="HR1448" s="70"/>
      <c r="HS1448" s="70"/>
      <c r="HT1448" s="70"/>
      <c r="HU1448" s="70"/>
      <c r="HV1448" s="70"/>
      <c r="HW1448" s="70"/>
      <c r="HX1448" s="70"/>
      <c r="HY1448" s="70"/>
      <c r="HZ1448" s="70"/>
      <c r="IA1448" s="70"/>
      <c r="IB1448" s="70"/>
      <c r="IC1448" s="70"/>
      <c r="ID1448" s="70"/>
      <c r="IE1448" s="70"/>
      <c r="IF1448" s="70"/>
      <c r="IG1448" s="70"/>
      <c r="IH1448" s="70"/>
      <c r="II1448" s="70"/>
      <c r="IJ1448" s="70"/>
      <c r="IK1448" s="70"/>
      <c r="IL1448" s="70"/>
      <c r="IM1448" s="70"/>
      <c r="IN1448" s="70"/>
      <c r="IO1448" s="70"/>
      <c r="IP1448" s="70"/>
      <c r="IQ1448" s="70"/>
      <c r="IR1448" s="70"/>
      <c r="IS1448" s="70"/>
      <c r="IT1448" s="70"/>
      <c r="IU1448" s="70"/>
      <c r="IV1448" s="70"/>
      <c r="IW1448" s="70"/>
      <c r="IX1448" s="70"/>
      <c r="IY1448" s="70"/>
      <c r="IZ1448" s="70"/>
      <c r="JA1448" s="70"/>
      <c r="JB1448" s="70"/>
      <c r="JC1448" s="70"/>
      <c r="JD1448" s="70"/>
      <c r="JE1448" s="70"/>
      <c r="JF1448" s="70"/>
      <c r="JG1448" s="70"/>
      <c r="JH1448" s="70"/>
      <c r="JI1448" s="70"/>
      <c r="JJ1448" s="70"/>
      <c r="JK1448" s="70"/>
      <c r="JL1448" s="70"/>
      <c r="JM1448" s="70"/>
      <c r="JN1448" s="70"/>
      <c r="JO1448" s="70"/>
      <c r="JP1448" s="70"/>
      <c r="JQ1448" s="70"/>
      <c r="JR1448" s="70"/>
      <c r="JS1448" s="70"/>
      <c r="JT1448" s="70"/>
      <c r="JU1448" s="70"/>
      <c r="JV1448" s="70"/>
      <c r="JW1448" s="70"/>
      <c r="JX1448" s="70"/>
      <c r="JY1448" s="70"/>
      <c r="JZ1448" s="70"/>
      <c r="KA1448" s="70"/>
      <c r="KB1448" s="70"/>
      <c r="KC1448" s="70"/>
      <c r="KD1448" s="70"/>
      <c r="KE1448" s="70"/>
      <c r="KF1448" s="70"/>
      <c r="KG1448" s="70"/>
      <c r="KH1448" s="70"/>
      <c r="KI1448" s="70"/>
      <c r="KJ1448" s="70"/>
      <c r="KK1448" s="70"/>
      <c r="KL1448" s="70"/>
      <c r="KM1448" s="70"/>
      <c r="KN1448" s="70"/>
      <c r="KO1448" s="70"/>
      <c r="KP1448" s="70"/>
      <c r="KQ1448" s="70"/>
      <c r="KR1448" s="70"/>
      <c r="KS1448" s="70"/>
      <c r="KT1448" s="70"/>
      <c r="KU1448" s="70"/>
      <c r="KV1448" s="70"/>
      <c r="KW1448" s="70"/>
      <c r="KX1448" s="70"/>
      <c r="KY1448" s="70"/>
      <c r="KZ1448" s="70"/>
      <c r="LA1448" s="70"/>
      <c r="LB1448" s="70"/>
      <c r="LC1448" s="70"/>
      <c r="LD1448" s="70"/>
      <c r="LE1448" s="70"/>
      <c r="LF1448" s="70"/>
      <c r="LG1448" s="70"/>
      <c r="LH1448" s="70"/>
      <c r="LI1448" s="70"/>
      <c r="LJ1448" s="70"/>
      <c r="LK1448" s="70"/>
      <c r="LL1448" s="70"/>
      <c r="LM1448" s="70"/>
      <c r="LN1448" s="70"/>
      <c r="LO1448" s="70"/>
      <c r="LP1448" s="70"/>
      <c r="LQ1448" s="70"/>
      <c r="LR1448" s="70"/>
      <c r="LS1448" s="70"/>
      <c r="LT1448" s="70"/>
      <c r="LU1448" s="70"/>
      <c r="LV1448" s="70"/>
      <c r="LW1448" s="70"/>
      <c r="LX1448" s="70"/>
      <c r="LY1448" s="70"/>
      <c r="LZ1448" s="70"/>
      <c r="MA1448" s="70"/>
      <c r="MB1448" s="70"/>
      <c r="MC1448" s="70"/>
      <c r="MD1448" s="70"/>
      <c r="ME1448" s="70"/>
      <c r="MF1448" s="70"/>
      <c r="MG1448" s="70"/>
      <c r="MH1448" s="70"/>
      <c r="MI1448" s="70"/>
      <c r="MJ1448" s="70"/>
      <c r="MK1448" s="70"/>
      <c r="ML1448" s="70"/>
      <c r="MM1448" s="70"/>
      <c r="MN1448" s="70"/>
      <c r="MO1448" s="70"/>
      <c r="MP1448" s="70"/>
      <c r="MQ1448" s="70"/>
      <c r="MR1448" s="70"/>
      <c r="MS1448" s="70"/>
      <c r="MT1448" s="70"/>
      <c r="MU1448" s="70"/>
      <c r="MV1448" s="70"/>
      <c r="MW1448" s="70"/>
      <c r="MX1448" s="70"/>
      <c r="MY1448" s="70"/>
      <c r="MZ1448" s="70"/>
      <c r="NA1448" s="70"/>
      <c r="NB1448" s="70"/>
      <c r="NC1448" s="70"/>
      <c r="ND1448" s="70"/>
      <c r="NE1448" s="70"/>
      <c r="NF1448" s="70"/>
      <c r="NG1448" s="70"/>
      <c r="NH1448" s="70"/>
      <c r="NI1448" s="70"/>
      <c r="NJ1448" s="70"/>
      <c r="NK1448" s="70"/>
      <c r="NL1448" s="70"/>
      <c r="NM1448" s="70"/>
      <c r="NN1448" s="70"/>
      <c r="NO1448" s="70"/>
      <c r="NP1448" s="70"/>
      <c r="NQ1448" s="70"/>
      <c r="NR1448" s="70"/>
      <c r="NS1448" s="70"/>
      <c r="NT1448" s="70"/>
      <c r="NU1448" s="70"/>
      <c r="NV1448" s="70"/>
      <c r="NW1448" s="70"/>
      <c r="NX1448" s="70"/>
      <c r="NY1448" s="70"/>
      <c r="NZ1448" s="70"/>
      <c r="OA1448" s="70"/>
      <c r="OB1448" s="70"/>
      <c r="OC1448" s="70"/>
      <c r="OD1448" s="70"/>
      <c r="OE1448" s="70"/>
      <c r="OF1448" s="70"/>
      <c r="OG1448" s="70"/>
      <c r="OH1448" s="70"/>
      <c r="OI1448" s="70"/>
      <c r="OJ1448" s="70"/>
      <c r="OK1448" s="70"/>
      <c r="OL1448" s="70"/>
      <c r="OM1448" s="70"/>
      <c r="ON1448" s="70"/>
      <c r="OO1448" s="70"/>
      <c r="OP1448" s="70"/>
      <c r="OQ1448" s="70"/>
      <c r="OR1448" s="70"/>
      <c r="OS1448" s="70"/>
      <c r="OT1448" s="70"/>
      <c r="OU1448" s="70"/>
      <c r="OV1448" s="70"/>
      <c r="OW1448" s="70"/>
      <c r="OX1448" s="70"/>
      <c r="OY1448" s="70"/>
      <c r="OZ1448" s="70"/>
      <c r="PA1448" s="70"/>
      <c r="PB1448" s="70"/>
      <c r="PC1448" s="70"/>
      <c r="PD1448" s="70"/>
      <c r="PE1448" s="70"/>
      <c r="PF1448" s="70"/>
      <c r="PG1448" s="70"/>
      <c r="PH1448" s="70"/>
      <c r="PI1448" s="70"/>
      <c r="PJ1448" s="70"/>
      <c r="PK1448" s="70"/>
      <c r="PL1448" s="70"/>
      <c r="PM1448" s="70"/>
      <c r="PN1448" s="70"/>
      <c r="PO1448" s="70"/>
      <c r="PP1448" s="70"/>
      <c r="PQ1448" s="70"/>
      <c r="PR1448" s="70"/>
      <c r="PS1448" s="70"/>
      <c r="PT1448" s="70"/>
      <c r="PU1448" s="70"/>
      <c r="PV1448" s="70"/>
      <c r="PW1448" s="70"/>
      <c r="PX1448" s="70"/>
      <c r="PY1448" s="70"/>
      <c r="PZ1448" s="70"/>
      <c r="QA1448" s="70"/>
      <c r="QB1448" s="70"/>
      <c r="QC1448" s="70"/>
      <c r="QD1448" s="70"/>
      <c r="QE1448" s="70"/>
      <c r="QF1448" s="70"/>
      <c r="QG1448" s="70"/>
      <c r="QH1448" s="70"/>
      <c r="QI1448" s="70"/>
      <c r="QJ1448" s="70"/>
      <c r="QK1448" s="70"/>
      <c r="QL1448" s="70"/>
      <c r="QM1448" s="70"/>
      <c r="QN1448" s="70"/>
      <c r="QO1448" s="70"/>
      <c r="QP1448" s="70"/>
      <c r="QQ1448" s="70"/>
      <c r="QR1448" s="70"/>
      <c r="QS1448" s="70"/>
      <c r="QT1448" s="70"/>
      <c r="QU1448" s="70"/>
      <c r="QV1448" s="70"/>
      <c r="QW1448" s="70"/>
      <c r="QX1448" s="70"/>
      <c r="QY1448" s="70"/>
      <c r="QZ1448" s="70"/>
      <c r="RA1448" s="70"/>
      <c r="RB1448" s="70"/>
      <c r="RC1448" s="70"/>
      <c r="RD1448" s="70"/>
      <c r="RE1448" s="70"/>
      <c r="RF1448" s="70"/>
      <c r="RG1448" s="70"/>
      <c r="RH1448" s="70"/>
      <c r="RI1448" s="70"/>
      <c r="RJ1448" s="70"/>
      <c r="RK1448" s="70"/>
      <c r="RL1448" s="70"/>
      <c r="RM1448" s="70"/>
      <c r="RN1448" s="70"/>
      <c r="RO1448" s="70"/>
      <c r="RP1448" s="70"/>
      <c r="RQ1448" s="70"/>
      <c r="RR1448" s="70"/>
      <c r="RS1448" s="70"/>
      <c r="RT1448" s="70"/>
      <c r="RU1448" s="70"/>
      <c r="RV1448" s="70"/>
      <c r="RW1448" s="70"/>
      <c r="RX1448" s="70"/>
      <c r="RY1448" s="70"/>
      <c r="RZ1448" s="70"/>
      <c r="SA1448" s="70"/>
      <c r="SB1448" s="70"/>
      <c r="SC1448" s="70"/>
      <c r="SD1448" s="70"/>
      <c r="SE1448" s="70"/>
      <c r="SF1448" s="70"/>
      <c r="SG1448" s="70"/>
      <c r="SH1448" s="70"/>
      <c r="SI1448" s="70"/>
      <c r="SJ1448" s="70"/>
      <c r="SK1448" s="70"/>
      <c r="SL1448" s="70"/>
      <c r="SM1448" s="70"/>
      <c r="SN1448" s="70"/>
      <c r="SO1448" s="70"/>
      <c r="SP1448" s="70"/>
      <c r="SQ1448" s="70"/>
      <c r="SR1448" s="70"/>
      <c r="SS1448" s="70"/>
      <c r="ST1448" s="70"/>
      <c r="SU1448" s="70"/>
      <c r="SV1448" s="70"/>
      <c r="SW1448" s="70"/>
      <c r="SX1448" s="70"/>
      <c r="SY1448" s="70"/>
      <c r="SZ1448" s="70"/>
    </row>
    <row r="1449" spans="1:520" ht="16.5" customHeight="1" x14ac:dyDescent="0.2">
      <c r="A1449" s="20">
        <v>841</v>
      </c>
      <c r="B1449" s="20" t="s">
        <v>62</v>
      </c>
      <c r="C1449" s="20" t="s">
        <v>915</v>
      </c>
      <c r="D1449" s="20" t="s">
        <v>38</v>
      </c>
      <c r="E1449" s="20" t="s">
        <v>1345</v>
      </c>
      <c r="F1449" s="22" t="s">
        <v>973</v>
      </c>
      <c r="G1449" s="20" t="s">
        <v>42</v>
      </c>
      <c r="H1449" s="20" t="s">
        <v>35</v>
      </c>
      <c r="I1449" s="20" t="s">
        <v>81</v>
      </c>
      <c r="J1449" s="22" t="s">
        <v>915</v>
      </c>
      <c r="K1449" s="20"/>
      <c r="L1449" s="20"/>
      <c r="M1449" s="20"/>
      <c r="N1449" s="20"/>
      <c r="O1449" s="23"/>
      <c r="P1449" s="23">
        <v>1500000</v>
      </c>
      <c r="Q1449" s="24">
        <v>1</v>
      </c>
      <c r="R1449" s="25">
        <v>45809</v>
      </c>
      <c r="S1449" s="20" t="s">
        <v>83</v>
      </c>
      <c r="T1449" s="26">
        <f t="shared" si="24"/>
        <v>1500000</v>
      </c>
      <c r="U1449" s="27" t="s">
        <v>100</v>
      </c>
      <c r="V1449" s="27" t="s">
        <v>100</v>
      </c>
      <c r="W1449" s="70"/>
      <c r="X1449" s="70"/>
      <c r="Y1449" s="70"/>
      <c r="Z1449" s="70"/>
      <c r="AA1449" s="70"/>
      <c r="AB1449" s="70"/>
      <c r="AC1449" s="70"/>
      <c r="AD1449" s="70"/>
      <c r="AE1449" s="70"/>
      <c r="AF1449" s="70"/>
      <c r="AG1449" s="70"/>
      <c r="AH1449" s="70"/>
      <c r="AI1449" s="70"/>
      <c r="AJ1449" s="70"/>
      <c r="AK1449" s="70"/>
      <c r="AL1449" s="70"/>
      <c r="AM1449" s="70"/>
      <c r="AN1449" s="70"/>
      <c r="AO1449" s="70"/>
      <c r="AP1449" s="70"/>
      <c r="AQ1449" s="70"/>
      <c r="AR1449" s="70"/>
      <c r="AS1449" s="70"/>
      <c r="AT1449" s="70"/>
      <c r="AU1449" s="70"/>
      <c r="AV1449" s="70"/>
      <c r="AW1449" s="70"/>
      <c r="AX1449" s="70"/>
      <c r="AY1449" s="70"/>
      <c r="AZ1449" s="70"/>
      <c r="BA1449" s="70"/>
      <c r="BB1449" s="70"/>
      <c r="BC1449" s="70"/>
      <c r="BD1449" s="70"/>
      <c r="BE1449" s="70"/>
      <c r="BF1449" s="70"/>
      <c r="BG1449" s="70"/>
      <c r="BH1449" s="70"/>
      <c r="BI1449" s="70"/>
      <c r="BJ1449" s="70"/>
      <c r="BK1449" s="70"/>
      <c r="BL1449" s="70"/>
      <c r="BM1449" s="70"/>
      <c r="BN1449" s="70"/>
      <c r="BO1449" s="70"/>
      <c r="BP1449" s="70"/>
      <c r="BQ1449" s="70"/>
      <c r="BR1449" s="70"/>
      <c r="BS1449" s="70"/>
      <c r="BT1449" s="70"/>
      <c r="BU1449" s="70"/>
      <c r="BV1449" s="70"/>
      <c r="BW1449" s="70"/>
      <c r="BX1449" s="70"/>
      <c r="BY1449" s="70"/>
      <c r="BZ1449" s="70"/>
      <c r="CA1449" s="70"/>
      <c r="CB1449" s="70"/>
      <c r="CC1449" s="70"/>
      <c r="CD1449" s="70"/>
      <c r="CE1449" s="70"/>
      <c r="CF1449" s="70"/>
      <c r="CG1449" s="70"/>
      <c r="CH1449" s="70"/>
      <c r="CI1449" s="70"/>
      <c r="CJ1449" s="70"/>
      <c r="CK1449" s="70"/>
      <c r="CL1449" s="70"/>
      <c r="CM1449" s="70"/>
      <c r="CN1449" s="70"/>
      <c r="CO1449" s="70"/>
      <c r="CP1449" s="70"/>
      <c r="CQ1449" s="70"/>
      <c r="CR1449" s="70"/>
      <c r="CS1449" s="70"/>
      <c r="CT1449" s="70"/>
      <c r="CU1449" s="70"/>
      <c r="CV1449" s="70"/>
      <c r="CW1449" s="70"/>
      <c r="CX1449" s="70"/>
      <c r="CY1449" s="70"/>
      <c r="CZ1449" s="70"/>
      <c r="DA1449" s="70"/>
      <c r="DB1449" s="70"/>
      <c r="DC1449" s="70"/>
      <c r="DD1449" s="70"/>
      <c r="DE1449" s="70"/>
      <c r="DF1449" s="70"/>
      <c r="DG1449" s="70"/>
      <c r="DH1449" s="70"/>
      <c r="DI1449" s="70"/>
      <c r="DJ1449" s="70"/>
      <c r="DK1449" s="70"/>
      <c r="DL1449" s="70"/>
      <c r="DM1449" s="70"/>
      <c r="DN1449" s="70"/>
      <c r="DO1449" s="70"/>
      <c r="DP1449" s="70"/>
      <c r="DQ1449" s="70"/>
      <c r="DR1449" s="70"/>
      <c r="DS1449" s="70"/>
      <c r="DT1449" s="70"/>
      <c r="DU1449" s="70"/>
      <c r="DV1449" s="70"/>
      <c r="DW1449" s="70"/>
      <c r="DX1449" s="70"/>
      <c r="DY1449" s="70"/>
      <c r="DZ1449" s="70"/>
      <c r="EA1449" s="70"/>
      <c r="EB1449" s="70"/>
      <c r="EC1449" s="70"/>
      <c r="ED1449" s="70"/>
      <c r="EE1449" s="70"/>
      <c r="EF1449" s="70"/>
      <c r="EG1449" s="70"/>
      <c r="EH1449" s="70"/>
      <c r="EI1449" s="70"/>
      <c r="EJ1449" s="70"/>
      <c r="EK1449" s="70"/>
      <c r="EL1449" s="70"/>
      <c r="EM1449" s="70"/>
      <c r="EN1449" s="70"/>
      <c r="EO1449" s="70"/>
      <c r="EP1449" s="70"/>
      <c r="EQ1449" s="70"/>
      <c r="ER1449" s="70"/>
      <c r="ES1449" s="70"/>
      <c r="ET1449" s="70"/>
      <c r="EU1449" s="70"/>
      <c r="EV1449" s="70"/>
      <c r="EW1449" s="70"/>
      <c r="EX1449" s="70"/>
      <c r="EY1449" s="70"/>
      <c r="EZ1449" s="70"/>
      <c r="FA1449" s="70"/>
      <c r="FB1449" s="70"/>
      <c r="FC1449" s="70"/>
      <c r="FD1449" s="70"/>
      <c r="FE1449" s="70"/>
      <c r="FF1449" s="70"/>
      <c r="FG1449" s="70"/>
      <c r="FH1449" s="70"/>
      <c r="FI1449" s="70"/>
      <c r="FJ1449" s="70"/>
      <c r="FK1449" s="70"/>
      <c r="FL1449" s="70"/>
      <c r="FM1449" s="70"/>
      <c r="FN1449" s="70"/>
      <c r="FO1449" s="70"/>
      <c r="FP1449" s="70"/>
      <c r="FQ1449" s="70"/>
      <c r="FR1449" s="70"/>
      <c r="FS1449" s="70"/>
      <c r="FT1449" s="70"/>
      <c r="FU1449" s="70"/>
      <c r="FV1449" s="70"/>
      <c r="FW1449" s="70"/>
      <c r="FX1449" s="70"/>
      <c r="FY1449" s="70"/>
      <c r="FZ1449" s="70"/>
      <c r="GA1449" s="70"/>
      <c r="GB1449" s="70"/>
      <c r="GC1449" s="70"/>
      <c r="GD1449" s="70"/>
      <c r="GE1449" s="70"/>
      <c r="GF1449" s="70"/>
      <c r="GG1449" s="70"/>
      <c r="GH1449" s="70"/>
      <c r="GI1449" s="70"/>
      <c r="GJ1449" s="70"/>
      <c r="GK1449" s="70"/>
      <c r="GL1449" s="70"/>
      <c r="GM1449" s="70"/>
      <c r="GN1449" s="70"/>
      <c r="GO1449" s="70"/>
      <c r="GP1449" s="70"/>
      <c r="GQ1449" s="70"/>
      <c r="GR1449" s="70"/>
      <c r="GS1449" s="70"/>
      <c r="GT1449" s="70"/>
      <c r="GU1449" s="70"/>
      <c r="GV1449" s="70"/>
      <c r="GW1449" s="70"/>
      <c r="GX1449" s="70"/>
      <c r="GY1449" s="70"/>
      <c r="GZ1449" s="70"/>
      <c r="HA1449" s="70"/>
      <c r="HB1449" s="70"/>
      <c r="HC1449" s="70"/>
      <c r="HD1449" s="70"/>
      <c r="HE1449" s="70"/>
      <c r="HF1449" s="70"/>
      <c r="HG1449" s="70"/>
      <c r="HH1449" s="70"/>
      <c r="HI1449" s="70"/>
      <c r="HJ1449" s="70"/>
      <c r="HK1449" s="70"/>
      <c r="HL1449" s="70"/>
      <c r="HM1449" s="70"/>
      <c r="HN1449" s="70"/>
      <c r="HO1449" s="70"/>
      <c r="HP1449" s="70"/>
      <c r="HQ1449" s="70"/>
      <c r="HR1449" s="70"/>
      <c r="HS1449" s="70"/>
      <c r="HT1449" s="70"/>
      <c r="HU1449" s="70"/>
      <c r="HV1449" s="70"/>
      <c r="HW1449" s="70"/>
      <c r="HX1449" s="70"/>
      <c r="HY1449" s="70"/>
      <c r="HZ1449" s="70"/>
      <c r="IA1449" s="70"/>
      <c r="IB1449" s="70"/>
      <c r="IC1449" s="70"/>
      <c r="ID1449" s="70"/>
      <c r="IE1449" s="70"/>
      <c r="IF1449" s="70"/>
      <c r="IG1449" s="70"/>
      <c r="IH1449" s="70"/>
      <c r="II1449" s="70"/>
      <c r="IJ1449" s="70"/>
      <c r="IK1449" s="70"/>
      <c r="IL1449" s="70"/>
      <c r="IM1449" s="70"/>
      <c r="IN1449" s="70"/>
      <c r="IO1449" s="70"/>
      <c r="IP1449" s="70"/>
      <c r="IQ1449" s="70"/>
      <c r="IR1449" s="70"/>
      <c r="IS1449" s="70"/>
      <c r="IT1449" s="70"/>
      <c r="IU1449" s="70"/>
      <c r="IV1449" s="70"/>
      <c r="IW1449" s="70"/>
      <c r="IX1449" s="70"/>
      <c r="IY1449" s="70"/>
      <c r="IZ1449" s="70"/>
      <c r="JA1449" s="70"/>
      <c r="JB1449" s="70"/>
      <c r="JC1449" s="70"/>
      <c r="JD1449" s="70"/>
      <c r="JE1449" s="70"/>
      <c r="JF1449" s="70"/>
      <c r="JG1449" s="70"/>
      <c r="JH1449" s="70"/>
      <c r="JI1449" s="70"/>
      <c r="JJ1449" s="70"/>
      <c r="JK1449" s="70"/>
      <c r="JL1449" s="70"/>
      <c r="JM1449" s="70"/>
      <c r="JN1449" s="70"/>
      <c r="JO1449" s="70"/>
      <c r="JP1449" s="70"/>
      <c r="JQ1449" s="70"/>
      <c r="JR1449" s="70"/>
      <c r="JS1449" s="70"/>
      <c r="JT1449" s="70"/>
      <c r="JU1449" s="70"/>
      <c r="JV1449" s="70"/>
      <c r="JW1449" s="70"/>
      <c r="JX1449" s="70"/>
      <c r="JY1449" s="70"/>
      <c r="JZ1449" s="70"/>
      <c r="KA1449" s="70"/>
      <c r="KB1449" s="70"/>
      <c r="KC1449" s="70"/>
      <c r="KD1449" s="70"/>
      <c r="KE1449" s="70"/>
      <c r="KF1449" s="70"/>
      <c r="KG1449" s="70"/>
      <c r="KH1449" s="70"/>
      <c r="KI1449" s="70"/>
      <c r="KJ1449" s="70"/>
      <c r="KK1449" s="70"/>
      <c r="KL1449" s="70"/>
      <c r="KM1449" s="70"/>
      <c r="KN1449" s="70"/>
      <c r="KO1449" s="70"/>
      <c r="KP1449" s="70"/>
      <c r="KQ1449" s="70"/>
      <c r="KR1449" s="70"/>
      <c r="KS1449" s="70"/>
      <c r="KT1449" s="70"/>
      <c r="KU1449" s="70"/>
      <c r="KV1449" s="70"/>
      <c r="KW1449" s="70"/>
      <c r="KX1449" s="70"/>
      <c r="KY1449" s="70"/>
      <c r="KZ1449" s="70"/>
      <c r="LA1449" s="70"/>
      <c r="LB1449" s="70"/>
      <c r="LC1449" s="70"/>
      <c r="LD1449" s="70"/>
      <c r="LE1449" s="70"/>
      <c r="LF1449" s="70"/>
      <c r="LG1449" s="70"/>
      <c r="LH1449" s="70"/>
      <c r="LI1449" s="70"/>
      <c r="LJ1449" s="70"/>
      <c r="LK1449" s="70"/>
      <c r="LL1449" s="70"/>
      <c r="LM1449" s="70"/>
      <c r="LN1449" s="70"/>
      <c r="LO1449" s="70"/>
      <c r="LP1449" s="70"/>
      <c r="LQ1449" s="70"/>
      <c r="LR1449" s="70"/>
      <c r="LS1449" s="70"/>
      <c r="LT1449" s="70"/>
      <c r="LU1449" s="70"/>
      <c r="LV1449" s="70"/>
      <c r="LW1449" s="70"/>
      <c r="LX1449" s="70"/>
      <c r="LY1449" s="70"/>
      <c r="LZ1449" s="70"/>
      <c r="MA1449" s="70"/>
      <c r="MB1449" s="70"/>
      <c r="MC1449" s="70"/>
      <c r="MD1449" s="70"/>
      <c r="ME1449" s="70"/>
      <c r="MF1449" s="70"/>
      <c r="MG1449" s="70"/>
      <c r="MH1449" s="70"/>
      <c r="MI1449" s="70"/>
      <c r="MJ1449" s="70"/>
      <c r="MK1449" s="70"/>
      <c r="ML1449" s="70"/>
      <c r="MM1449" s="70"/>
      <c r="MN1449" s="70"/>
      <c r="MO1449" s="70"/>
      <c r="MP1449" s="70"/>
      <c r="MQ1449" s="70"/>
      <c r="MR1449" s="70"/>
      <c r="MS1449" s="70"/>
      <c r="MT1449" s="70"/>
      <c r="MU1449" s="70"/>
      <c r="MV1449" s="70"/>
      <c r="MW1449" s="70"/>
      <c r="MX1449" s="70"/>
      <c r="MY1449" s="70"/>
      <c r="MZ1449" s="70"/>
      <c r="NA1449" s="70"/>
      <c r="NB1449" s="70"/>
      <c r="NC1449" s="70"/>
      <c r="ND1449" s="70"/>
      <c r="NE1449" s="70"/>
      <c r="NF1449" s="70"/>
      <c r="NG1449" s="70"/>
      <c r="NH1449" s="70"/>
      <c r="NI1449" s="70"/>
      <c r="NJ1449" s="70"/>
      <c r="NK1449" s="70"/>
      <c r="NL1449" s="70"/>
      <c r="NM1449" s="70"/>
      <c r="NN1449" s="70"/>
      <c r="NO1449" s="70"/>
      <c r="NP1449" s="70"/>
      <c r="NQ1449" s="70"/>
      <c r="NR1449" s="70"/>
      <c r="NS1449" s="70"/>
      <c r="NT1449" s="70"/>
      <c r="NU1449" s="70"/>
      <c r="NV1449" s="70"/>
      <c r="NW1449" s="70"/>
      <c r="NX1449" s="70"/>
      <c r="NY1449" s="70"/>
      <c r="NZ1449" s="70"/>
      <c r="OA1449" s="70"/>
      <c r="OB1449" s="70"/>
      <c r="OC1449" s="70"/>
      <c r="OD1449" s="70"/>
      <c r="OE1449" s="70"/>
      <c r="OF1449" s="70"/>
      <c r="OG1449" s="70"/>
      <c r="OH1449" s="70"/>
      <c r="OI1449" s="70"/>
      <c r="OJ1449" s="70"/>
      <c r="OK1449" s="70"/>
      <c r="OL1449" s="70"/>
      <c r="OM1449" s="70"/>
      <c r="ON1449" s="70"/>
      <c r="OO1449" s="70"/>
      <c r="OP1449" s="70"/>
      <c r="OQ1449" s="70"/>
      <c r="OR1449" s="70"/>
      <c r="OS1449" s="70"/>
      <c r="OT1449" s="70"/>
      <c r="OU1449" s="70"/>
      <c r="OV1449" s="70"/>
      <c r="OW1449" s="70"/>
      <c r="OX1449" s="70"/>
      <c r="OY1449" s="70"/>
      <c r="OZ1449" s="70"/>
      <c r="PA1449" s="70"/>
      <c r="PB1449" s="70"/>
      <c r="PC1449" s="70"/>
      <c r="PD1449" s="70"/>
      <c r="PE1449" s="70"/>
      <c r="PF1449" s="70"/>
      <c r="PG1449" s="70"/>
      <c r="PH1449" s="70"/>
      <c r="PI1449" s="70"/>
      <c r="PJ1449" s="70"/>
      <c r="PK1449" s="70"/>
      <c r="PL1449" s="70"/>
      <c r="PM1449" s="70"/>
      <c r="PN1449" s="70"/>
      <c r="PO1449" s="70"/>
      <c r="PP1449" s="70"/>
      <c r="PQ1449" s="70"/>
      <c r="PR1449" s="70"/>
      <c r="PS1449" s="70"/>
      <c r="PT1449" s="70"/>
      <c r="PU1449" s="70"/>
      <c r="PV1449" s="70"/>
      <c r="PW1449" s="70"/>
      <c r="PX1449" s="70"/>
      <c r="PY1449" s="70"/>
      <c r="PZ1449" s="70"/>
      <c r="QA1449" s="70"/>
      <c r="QB1449" s="70"/>
      <c r="QC1449" s="70"/>
      <c r="QD1449" s="70"/>
      <c r="QE1449" s="70"/>
      <c r="QF1449" s="70"/>
      <c r="QG1449" s="70"/>
      <c r="QH1449" s="70"/>
      <c r="QI1449" s="70"/>
      <c r="QJ1449" s="70"/>
      <c r="QK1449" s="70"/>
      <c r="QL1449" s="70"/>
      <c r="QM1449" s="70"/>
      <c r="QN1449" s="70"/>
      <c r="QO1449" s="70"/>
      <c r="QP1449" s="70"/>
      <c r="QQ1449" s="70"/>
      <c r="QR1449" s="70"/>
      <c r="QS1449" s="70"/>
      <c r="QT1449" s="70"/>
      <c r="QU1449" s="70"/>
      <c r="QV1449" s="70"/>
      <c r="QW1449" s="70"/>
      <c r="QX1449" s="70"/>
      <c r="QY1449" s="70"/>
      <c r="QZ1449" s="70"/>
      <c r="RA1449" s="70"/>
      <c r="RB1449" s="70"/>
      <c r="RC1449" s="70"/>
      <c r="RD1449" s="70"/>
      <c r="RE1449" s="70"/>
      <c r="RF1449" s="70"/>
      <c r="RG1449" s="70"/>
      <c r="RH1449" s="70"/>
      <c r="RI1449" s="70"/>
      <c r="RJ1449" s="70"/>
      <c r="RK1449" s="70"/>
      <c r="RL1449" s="70"/>
      <c r="RM1449" s="70"/>
      <c r="RN1449" s="70"/>
      <c r="RO1449" s="70"/>
      <c r="RP1449" s="70"/>
      <c r="RQ1449" s="70"/>
      <c r="RR1449" s="70"/>
      <c r="RS1449" s="70"/>
      <c r="RT1449" s="70"/>
      <c r="RU1449" s="70"/>
      <c r="RV1449" s="70"/>
      <c r="RW1449" s="70"/>
      <c r="RX1449" s="70"/>
      <c r="RY1449" s="70"/>
      <c r="RZ1449" s="70"/>
      <c r="SA1449" s="70"/>
      <c r="SB1449" s="70"/>
      <c r="SC1449" s="70"/>
      <c r="SD1449" s="70"/>
      <c r="SE1449" s="70"/>
      <c r="SF1449" s="70"/>
      <c r="SG1449" s="70"/>
      <c r="SH1449" s="70"/>
      <c r="SI1449" s="70"/>
      <c r="SJ1449" s="70"/>
      <c r="SK1449" s="70"/>
      <c r="SL1449" s="70"/>
      <c r="SM1449" s="70"/>
      <c r="SN1449" s="70"/>
      <c r="SO1449" s="70"/>
      <c r="SP1449" s="70"/>
      <c r="SQ1449" s="70"/>
      <c r="SR1449" s="70"/>
      <c r="SS1449" s="70"/>
      <c r="ST1449" s="70"/>
      <c r="SU1449" s="70"/>
      <c r="SV1449" s="70"/>
      <c r="SW1449" s="70"/>
      <c r="SX1449" s="70"/>
      <c r="SY1449" s="70"/>
      <c r="SZ1449" s="70"/>
    </row>
    <row r="1450" spans="1:520" ht="16.5" customHeight="1" x14ac:dyDescent="0.2">
      <c r="A1450" s="20">
        <v>842</v>
      </c>
      <c r="B1450" s="20" t="s">
        <v>62</v>
      </c>
      <c r="C1450" s="20" t="s">
        <v>915</v>
      </c>
      <c r="D1450" s="20" t="s">
        <v>38</v>
      </c>
      <c r="E1450" s="20" t="s">
        <v>1345</v>
      </c>
      <c r="F1450" s="22" t="s">
        <v>973</v>
      </c>
      <c r="G1450" s="20" t="s">
        <v>42</v>
      </c>
      <c r="H1450" s="20" t="s">
        <v>35</v>
      </c>
      <c r="I1450" s="20" t="s">
        <v>81</v>
      </c>
      <c r="J1450" s="22" t="s">
        <v>915</v>
      </c>
      <c r="K1450" s="20"/>
      <c r="L1450" s="20"/>
      <c r="M1450" s="20"/>
      <c r="N1450" s="20"/>
      <c r="O1450" s="23"/>
      <c r="P1450" s="23">
        <v>1500000</v>
      </c>
      <c r="Q1450" s="24">
        <v>1</v>
      </c>
      <c r="R1450" s="25">
        <v>45839</v>
      </c>
      <c r="S1450" s="20" t="s">
        <v>83</v>
      </c>
      <c r="T1450" s="26">
        <f t="shared" si="24"/>
        <v>1500000</v>
      </c>
      <c r="U1450" s="27" t="s">
        <v>100</v>
      </c>
      <c r="V1450" s="27" t="s">
        <v>100</v>
      </c>
      <c r="W1450" s="70"/>
      <c r="X1450" s="70"/>
      <c r="Y1450" s="70"/>
      <c r="Z1450" s="70"/>
      <c r="AA1450" s="70"/>
      <c r="AB1450" s="70"/>
      <c r="AC1450" s="70"/>
      <c r="AD1450" s="70"/>
      <c r="AE1450" s="70"/>
      <c r="AF1450" s="70"/>
      <c r="AG1450" s="70"/>
      <c r="AH1450" s="70"/>
      <c r="AI1450" s="70"/>
      <c r="AJ1450" s="70"/>
      <c r="AK1450" s="70"/>
      <c r="AL1450" s="70"/>
      <c r="AM1450" s="70"/>
      <c r="AN1450" s="70"/>
      <c r="AO1450" s="70"/>
      <c r="AP1450" s="70"/>
      <c r="AQ1450" s="70"/>
      <c r="AR1450" s="70"/>
      <c r="AS1450" s="70"/>
      <c r="AT1450" s="70"/>
      <c r="AU1450" s="70"/>
      <c r="AV1450" s="70"/>
      <c r="AW1450" s="70"/>
      <c r="AX1450" s="70"/>
      <c r="AY1450" s="70"/>
      <c r="AZ1450" s="70"/>
      <c r="BA1450" s="70"/>
      <c r="BB1450" s="70"/>
      <c r="BC1450" s="70"/>
      <c r="BD1450" s="70"/>
      <c r="BE1450" s="70"/>
      <c r="BF1450" s="70"/>
      <c r="BG1450" s="70"/>
      <c r="BH1450" s="70"/>
      <c r="BI1450" s="70"/>
      <c r="BJ1450" s="70"/>
      <c r="BK1450" s="70"/>
      <c r="BL1450" s="70"/>
      <c r="BM1450" s="70"/>
      <c r="BN1450" s="70"/>
      <c r="BO1450" s="70"/>
      <c r="BP1450" s="70"/>
      <c r="BQ1450" s="70"/>
      <c r="BR1450" s="70"/>
      <c r="BS1450" s="70"/>
      <c r="BT1450" s="70"/>
      <c r="BU1450" s="70"/>
      <c r="BV1450" s="70"/>
      <c r="BW1450" s="70"/>
      <c r="BX1450" s="70"/>
      <c r="BY1450" s="70"/>
      <c r="BZ1450" s="70"/>
      <c r="CA1450" s="70"/>
      <c r="CB1450" s="70"/>
      <c r="CC1450" s="70"/>
      <c r="CD1450" s="70"/>
      <c r="CE1450" s="70"/>
      <c r="CF1450" s="70"/>
      <c r="CG1450" s="70"/>
      <c r="CH1450" s="70"/>
      <c r="CI1450" s="70"/>
      <c r="CJ1450" s="70"/>
      <c r="CK1450" s="70"/>
      <c r="CL1450" s="70"/>
      <c r="CM1450" s="70"/>
      <c r="CN1450" s="70"/>
      <c r="CO1450" s="70"/>
      <c r="CP1450" s="70"/>
      <c r="CQ1450" s="70"/>
      <c r="CR1450" s="70"/>
      <c r="CS1450" s="70"/>
      <c r="CT1450" s="70"/>
      <c r="CU1450" s="70"/>
      <c r="CV1450" s="70"/>
      <c r="CW1450" s="70"/>
      <c r="CX1450" s="70"/>
      <c r="CY1450" s="70"/>
      <c r="CZ1450" s="70"/>
      <c r="DA1450" s="70"/>
      <c r="DB1450" s="70"/>
      <c r="DC1450" s="70"/>
      <c r="DD1450" s="70"/>
      <c r="DE1450" s="70"/>
      <c r="DF1450" s="70"/>
      <c r="DG1450" s="70"/>
      <c r="DH1450" s="70"/>
      <c r="DI1450" s="70"/>
      <c r="DJ1450" s="70"/>
      <c r="DK1450" s="70"/>
      <c r="DL1450" s="70"/>
      <c r="DM1450" s="70"/>
      <c r="DN1450" s="70"/>
      <c r="DO1450" s="70"/>
      <c r="DP1450" s="70"/>
      <c r="DQ1450" s="70"/>
      <c r="DR1450" s="70"/>
      <c r="DS1450" s="70"/>
      <c r="DT1450" s="70"/>
      <c r="DU1450" s="70"/>
      <c r="DV1450" s="70"/>
      <c r="DW1450" s="70"/>
      <c r="DX1450" s="70"/>
      <c r="DY1450" s="70"/>
      <c r="DZ1450" s="70"/>
      <c r="EA1450" s="70"/>
      <c r="EB1450" s="70"/>
      <c r="EC1450" s="70"/>
      <c r="ED1450" s="70"/>
      <c r="EE1450" s="70"/>
      <c r="EF1450" s="70"/>
      <c r="EG1450" s="70"/>
      <c r="EH1450" s="70"/>
      <c r="EI1450" s="70"/>
      <c r="EJ1450" s="70"/>
      <c r="EK1450" s="70"/>
      <c r="EL1450" s="70"/>
      <c r="EM1450" s="70"/>
      <c r="EN1450" s="70"/>
      <c r="EO1450" s="70"/>
      <c r="EP1450" s="70"/>
      <c r="EQ1450" s="70"/>
      <c r="ER1450" s="70"/>
      <c r="ES1450" s="70"/>
      <c r="ET1450" s="70"/>
      <c r="EU1450" s="70"/>
      <c r="EV1450" s="70"/>
      <c r="EW1450" s="70"/>
      <c r="EX1450" s="70"/>
      <c r="EY1450" s="70"/>
      <c r="EZ1450" s="70"/>
      <c r="FA1450" s="70"/>
      <c r="FB1450" s="70"/>
      <c r="FC1450" s="70"/>
      <c r="FD1450" s="70"/>
      <c r="FE1450" s="70"/>
      <c r="FF1450" s="70"/>
      <c r="FG1450" s="70"/>
      <c r="FH1450" s="70"/>
      <c r="FI1450" s="70"/>
      <c r="FJ1450" s="70"/>
      <c r="FK1450" s="70"/>
      <c r="FL1450" s="70"/>
      <c r="FM1450" s="70"/>
      <c r="FN1450" s="70"/>
      <c r="FO1450" s="70"/>
      <c r="FP1450" s="70"/>
      <c r="FQ1450" s="70"/>
      <c r="FR1450" s="70"/>
      <c r="FS1450" s="70"/>
      <c r="FT1450" s="70"/>
      <c r="FU1450" s="70"/>
      <c r="FV1450" s="70"/>
      <c r="FW1450" s="70"/>
      <c r="FX1450" s="70"/>
      <c r="FY1450" s="70"/>
      <c r="FZ1450" s="70"/>
      <c r="GA1450" s="70"/>
      <c r="GB1450" s="70"/>
      <c r="GC1450" s="70"/>
      <c r="GD1450" s="70"/>
      <c r="GE1450" s="70"/>
      <c r="GF1450" s="70"/>
      <c r="GG1450" s="70"/>
      <c r="GH1450" s="70"/>
      <c r="GI1450" s="70"/>
      <c r="GJ1450" s="70"/>
      <c r="GK1450" s="70"/>
      <c r="GL1450" s="70"/>
      <c r="GM1450" s="70"/>
      <c r="GN1450" s="70"/>
      <c r="GO1450" s="70"/>
      <c r="GP1450" s="70"/>
      <c r="GQ1450" s="70"/>
      <c r="GR1450" s="70"/>
      <c r="GS1450" s="70"/>
      <c r="GT1450" s="70"/>
      <c r="GU1450" s="70"/>
      <c r="GV1450" s="70"/>
      <c r="GW1450" s="70"/>
      <c r="GX1450" s="70"/>
      <c r="GY1450" s="70"/>
      <c r="GZ1450" s="70"/>
      <c r="HA1450" s="70"/>
      <c r="HB1450" s="70"/>
      <c r="HC1450" s="70"/>
      <c r="HD1450" s="70"/>
      <c r="HE1450" s="70"/>
      <c r="HF1450" s="70"/>
      <c r="HG1450" s="70"/>
      <c r="HH1450" s="70"/>
      <c r="HI1450" s="70"/>
      <c r="HJ1450" s="70"/>
      <c r="HK1450" s="70"/>
      <c r="HL1450" s="70"/>
      <c r="HM1450" s="70"/>
      <c r="HN1450" s="70"/>
      <c r="HO1450" s="70"/>
      <c r="HP1450" s="70"/>
      <c r="HQ1450" s="70"/>
      <c r="HR1450" s="70"/>
      <c r="HS1450" s="70"/>
      <c r="HT1450" s="70"/>
      <c r="HU1450" s="70"/>
      <c r="HV1450" s="70"/>
      <c r="HW1450" s="70"/>
      <c r="HX1450" s="70"/>
      <c r="HY1450" s="70"/>
      <c r="HZ1450" s="70"/>
      <c r="IA1450" s="70"/>
      <c r="IB1450" s="70"/>
      <c r="IC1450" s="70"/>
      <c r="ID1450" s="70"/>
      <c r="IE1450" s="70"/>
      <c r="IF1450" s="70"/>
      <c r="IG1450" s="70"/>
      <c r="IH1450" s="70"/>
      <c r="II1450" s="70"/>
      <c r="IJ1450" s="70"/>
      <c r="IK1450" s="70"/>
      <c r="IL1450" s="70"/>
      <c r="IM1450" s="70"/>
      <c r="IN1450" s="70"/>
      <c r="IO1450" s="70"/>
      <c r="IP1450" s="70"/>
      <c r="IQ1450" s="70"/>
      <c r="IR1450" s="70"/>
      <c r="IS1450" s="70"/>
      <c r="IT1450" s="70"/>
      <c r="IU1450" s="70"/>
      <c r="IV1450" s="70"/>
      <c r="IW1450" s="70"/>
      <c r="IX1450" s="70"/>
      <c r="IY1450" s="70"/>
      <c r="IZ1450" s="70"/>
      <c r="JA1450" s="70"/>
      <c r="JB1450" s="70"/>
      <c r="JC1450" s="70"/>
      <c r="JD1450" s="70"/>
      <c r="JE1450" s="70"/>
      <c r="JF1450" s="70"/>
      <c r="JG1450" s="70"/>
      <c r="JH1450" s="70"/>
      <c r="JI1450" s="70"/>
      <c r="JJ1450" s="70"/>
      <c r="JK1450" s="70"/>
      <c r="JL1450" s="70"/>
      <c r="JM1450" s="70"/>
      <c r="JN1450" s="70"/>
      <c r="JO1450" s="70"/>
      <c r="JP1450" s="70"/>
      <c r="JQ1450" s="70"/>
      <c r="JR1450" s="70"/>
      <c r="JS1450" s="70"/>
      <c r="JT1450" s="70"/>
      <c r="JU1450" s="70"/>
      <c r="JV1450" s="70"/>
      <c r="JW1450" s="70"/>
      <c r="JX1450" s="70"/>
      <c r="JY1450" s="70"/>
      <c r="JZ1450" s="70"/>
      <c r="KA1450" s="70"/>
      <c r="KB1450" s="70"/>
      <c r="KC1450" s="70"/>
      <c r="KD1450" s="70"/>
      <c r="KE1450" s="70"/>
      <c r="KF1450" s="70"/>
      <c r="KG1450" s="70"/>
      <c r="KH1450" s="70"/>
      <c r="KI1450" s="70"/>
      <c r="KJ1450" s="70"/>
      <c r="KK1450" s="70"/>
      <c r="KL1450" s="70"/>
      <c r="KM1450" s="70"/>
      <c r="KN1450" s="70"/>
      <c r="KO1450" s="70"/>
      <c r="KP1450" s="70"/>
      <c r="KQ1450" s="70"/>
      <c r="KR1450" s="70"/>
      <c r="KS1450" s="70"/>
      <c r="KT1450" s="70"/>
      <c r="KU1450" s="70"/>
      <c r="KV1450" s="70"/>
      <c r="KW1450" s="70"/>
      <c r="KX1450" s="70"/>
      <c r="KY1450" s="70"/>
      <c r="KZ1450" s="70"/>
      <c r="LA1450" s="70"/>
      <c r="LB1450" s="70"/>
      <c r="LC1450" s="70"/>
      <c r="LD1450" s="70"/>
      <c r="LE1450" s="70"/>
      <c r="LF1450" s="70"/>
      <c r="LG1450" s="70"/>
      <c r="LH1450" s="70"/>
      <c r="LI1450" s="70"/>
      <c r="LJ1450" s="70"/>
      <c r="LK1450" s="70"/>
      <c r="LL1450" s="70"/>
      <c r="LM1450" s="70"/>
      <c r="LN1450" s="70"/>
      <c r="LO1450" s="70"/>
      <c r="LP1450" s="70"/>
      <c r="LQ1450" s="70"/>
      <c r="LR1450" s="70"/>
      <c r="LS1450" s="70"/>
      <c r="LT1450" s="70"/>
      <c r="LU1450" s="70"/>
      <c r="LV1450" s="70"/>
      <c r="LW1450" s="70"/>
      <c r="LX1450" s="70"/>
      <c r="LY1450" s="70"/>
      <c r="LZ1450" s="70"/>
      <c r="MA1450" s="70"/>
      <c r="MB1450" s="70"/>
      <c r="MC1450" s="70"/>
      <c r="MD1450" s="70"/>
      <c r="ME1450" s="70"/>
      <c r="MF1450" s="70"/>
      <c r="MG1450" s="70"/>
      <c r="MH1450" s="70"/>
      <c r="MI1450" s="70"/>
      <c r="MJ1450" s="70"/>
      <c r="MK1450" s="70"/>
      <c r="ML1450" s="70"/>
      <c r="MM1450" s="70"/>
      <c r="MN1450" s="70"/>
      <c r="MO1450" s="70"/>
      <c r="MP1450" s="70"/>
      <c r="MQ1450" s="70"/>
      <c r="MR1450" s="70"/>
      <c r="MS1450" s="70"/>
      <c r="MT1450" s="70"/>
      <c r="MU1450" s="70"/>
      <c r="MV1450" s="70"/>
      <c r="MW1450" s="70"/>
      <c r="MX1450" s="70"/>
      <c r="MY1450" s="70"/>
      <c r="MZ1450" s="70"/>
      <c r="NA1450" s="70"/>
      <c r="NB1450" s="70"/>
      <c r="NC1450" s="70"/>
      <c r="ND1450" s="70"/>
      <c r="NE1450" s="70"/>
      <c r="NF1450" s="70"/>
      <c r="NG1450" s="70"/>
      <c r="NH1450" s="70"/>
      <c r="NI1450" s="70"/>
      <c r="NJ1450" s="70"/>
      <c r="NK1450" s="70"/>
      <c r="NL1450" s="70"/>
      <c r="NM1450" s="70"/>
      <c r="NN1450" s="70"/>
      <c r="NO1450" s="70"/>
      <c r="NP1450" s="70"/>
      <c r="NQ1450" s="70"/>
      <c r="NR1450" s="70"/>
      <c r="NS1450" s="70"/>
      <c r="NT1450" s="70"/>
      <c r="NU1450" s="70"/>
      <c r="NV1450" s="70"/>
      <c r="NW1450" s="70"/>
      <c r="NX1450" s="70"/>
      <c r="NY1450" s="70"/>
      <c r="NZ1450" s="70"/>
      <c r="OA1450" s="70"/>
      <c r="OB1450" s="70"/>
      <c r="OC1450" s="70"/>
      <c r="OD1450" s="70"/>
      <c r="OE1450" s="70"/>
      <c r="OF1450" s="70"/>
      <c r="OG1450" s="70"/>
      <c r="OH1450" s="70"/>
      <c r="OI1450" s="70"/>
      <c r="OJ1450" s="70"/>
      <c r="OK1450" s="70"/>
      <c r="OL1450" s="70"/>
      <c r="OM1450" s="70"/>
      <c r="ON1450" s="70"/>
      <c r="OO1450" s="70"/>
      <c r="OP1450" s="70"/>
      <c r="OQ1450" s="70"/>
      <c r="OR1450" s="70"/>
      <c r="OS1450" s="70"/>
      <c r="OT1450" s="70"/>
      <c r="OU1450" s="70"/>
      <c r="OV1450" s="70"/>
      <c r="OW1450" s="70"/>
      <c r="OX1450" s="70"/>
      <c r="OY1450" s="70"/>
      <c r="OZ1450" s="70"/>
      <c r="PA1450" s="70"/>
      <c r="PB1450" s="70"/>
      <c r="PC1450" s="70"/>
      <c r="PD1450" s="70"/>
      <c r="PE1450" s="70"/>
      <c r="PF1450" s="70"/>
      <c r="PG1450" s="70"/>
      <c r="PH1450" s="70"/>
      <c r="PI1450" s="70"/>
      <c r="PJ1450" s="70"/>
      <c r="PK1450" s="70"/>
      <c r="PL1450" s="70"/>
      <c r="PM1450" s="70"/>
      <c r="PN1450" s="70"/>
      <c r="PO1450" s="70"/>
      <c r="PP1450" s="70"/>
      <c r="PQ1450" s="70"/>
      <c r="PR1450" s="70"/>
      <c r="PS1450" s="70"/>
      <c r="PT1450" s="70"/>
      <c r="PU1450" s="70"/>
      <c r="PV1450" s="70"/>
      <c r="PW1450" s="70"/>
      <c r="PX1450" s="70"/>
      <c r="PY1450" s="70"/>
      <c r="PZ1450" s="70"/>
      <c r="QA1450" s="70"/>
      <c r="QB1450" s="70"/>
      <c r="QC1450" s="70"/>
      <c r="QD1450" s="70"/>
      <c r="QE1450" s="70"/>
      <c r="QF1450" s="70"/>
      <c r="QG1450" s="70"/>
      <c r="QH1450" s="70"/>
      <c r="QI1450" s="70"/>
      <c r="QJ1450" s="70"/>
      <c r="QK1450" s="70"/>
      <c r="QL1450" s="70"/>
      <c r="QM1450" s="70"/>
      <c r="QN1450" s="70"/>
      <c r="QO1450" s="70"/>
      <c r="QP1450" s="70"/>
      <c r="QQ1450" s="70"/>
      <c r="QR1450" s="70"/>
      <c r="QS1450" s="70"/>
      <c r="QT1450" s="70"/>
      <c r="QU1450" s="70"/>
      <c r="QV1450" s="70"/>
      <c r="QW1450" s="70"/>
      <c r="QX1450" s="70"/>
      <c r="QY1450" s="70"/>
      <c r="QZ1450" s="70"/>
      <c r="RA1450" s="70"/>
      <c r="RB1450" s="70"/>
      <c r="RC1450" s="70"/>
      <c r="RD1450" s="70"/>
      <c r="RE1450" s="70"/>
      <c r="RF1450" s="70"/>
      <c r="RG1450" s="70"/>
      <c r="RH1450" s="70"/>
      <c r="RI1450" s="70"/>
      <c r="RJ1450" s="70"/>
      <c r="RK1450" s="70"/>
      <c r="RL1450" s="70"/>
      <c r="RM1450" s="70"/>
      <c r="RN1450" s="70"/>
      <c r="RO1450" s="70"/>
      <c r="RP1450" s="70"/>
      <c r="RQ1450" s="70"/>
      <c r="RR1450" s="70"/>
      <c r="RS1450" s="70"/>
      <c r="RT1450" s="70"/>
      <c r="RU1450" s="70"/>
      <c r="RV1450" s="70"/>
      <c r="RW1450" s="70"/>
      <c r="RX1450" s="70"/>
      <c r="RY1450" s="70"/>
      <c r="RZ1450" s="70"/>
      <c r="SA1450" s="70"/>
      <c r="SB1450" s="70"/>
      <c r="SC1450" s="70"/>
      <c r="SD1450" s="70"/>
      <c r="SE1450" s="70"/>
      <c r="SF1450" s="70"/>
      <c r="SG1450" s="70"/>
      <c r="SH1450" s="70"/>
      <c r="SI1450" s="70"/>
      <c r="SJ1450" s="70"/>
      <c r="SK1450" s="70"/>
      <c r="SL1450" s="70"/>
      <c r="SM1450" s="70"/>
      <c r="SN1450" s="70"/>
      <c r="SO1450" s="70"/>
      <c r="SP1450" s="70"/>
      <c r="SQ1450" s="70"/>
      <c r="SR1450" s="70"/>
      <c r="SS1450" s="70"/>
      <c r="ST1450" s="70"/>
      <c r="SU1450" s="70"/>
      <c r="SV1450" s="70"/>
      <c r="SW1450" s="70"/>
      <c r="SX1450" s="70"/>
      <c r="SY1450" s="70"/>
      <c r="SZ1450" s="70"/>
    </row>
    <row r="1451" spans="1:520" ht="16.5" customHeight="1" x14ac:dyDescent="0.2">
      <c r="A1451" s="20">
        <v>843</v>
      </c>
      <c r="B1451" s="20" t="s">
        <v>62</v>
      </c>
      <c r="C1451" s="20" t="s">
        <v>915</v>
      </c>
      <c r="D1451" s="20" t="s">
        <v>38</v>
      </c>
      <c r="E1451" s="20" t="s">
        <v>1345</v>
      </c>
      <c r="F1451" s="22" t="s">
        <v>973</v>
      </c>
      <c r="G1451" s="20" t="s">
        <v>42</v>
      </c>
      <c r="H1451" s="20" t="s">
        <v>35</v>
      </c>
      <c r="I1451" s="20" t="s">
        <v>81</v>
      </c>
      <c r="J1451" s="22" t="s">
        <v>915</v>
      </c>
      <c r="K1451" s="20"/>
      <c r="L1451" s="20"/>
      <c r="M1451" s="20"/>
      <c r="N1451" s="20"/>
      <c r="O1451" s="23"/>
      <c r="P1451" s="23">
        <v>1500000</v>
      </c>
      <c r="Q1451" s="24">
        <v>1</v>
      </c>
      <c r="R1451" s="25">
        <v>45870</v>
      </c>
      <c r="S1451" s="20" t="s">
        <v>83</v>
      </c>
      <c r="T1451" s="26">
        <f t="shared" si="24"/>
        <v>1500000</v>
      </c>
      <c r="U1451" s="27" t="s">
        <v>100</v>
      </c>
      <c r="V1451" s="27" t="s">
        <v>100</v>
      </c>
      <c r="W1451" s="70"/>
      <c r="X1451" s="70"/>
      <c r="Y1451" s="70"/>
      <c r="Z1451" s="70"/>
      <c r="AA1451" s="70"/>
      <c r="AB1451" s="70"/>
      <c r="AC1451" s="70"/>
      <c r="AD1451" s="70"/>
      <c r="AE1451" s="70"/>
      <c r="AF1451" s="70"/>
      <c r="AG1451" s="70"/>
      <c r="AH1451" s="70"/>
      <c r="AI1451" s="70"/>
      <c r="AJ1451" s="70"/>
      <c r="AK1451" s="70"/>
      <c r="AL1451" s="70"/>
      <c r="AM1451" s="70"/>
      <c r="AN1451" s="70"/>
      <c r="AO1451" s="70"/>
      <c r="AP1451" s="70"/>
      <c r="AQ1451" s="70"/>
      <c r="AR1451" s="70"/>
      <c r="AS1451" s="70"/>
      <c r="AT1451" s="70"/>
      <c r="AU1451" s="70"/>
      <c r="AV1451" s="70"/>
      <c r="AW1451" s="70"/>
      <c r="AX1451" s="70"/>
      <c r="AY1451" s="70"/>
      <c r="AZ1451" s="70"/>
      <c r="BA1451" s="70"/>
      <c r="BB1451" s="70"/>
      <c r="BC1451" s="70"/>
      <c r="BD1451" s="70"/>
      <c r="BE1451" s="70"/>
      <c r="BF1451" s="70"/>
      <c r="BG1451" s="70"/>
      <c r="BH1451" s="70"/>
      <c r="BI1451" s="70"/>
      <c r="BJ1451" s="70"/>
      <c r="BK1451" s="70"/>
      <c r="BL1451" s="70"/>
      <c r="BM1451" s="70"/>
      <c r="BN1451" s="70"/>
      <c r="BO1451" s="70"/>
      <c r="BP1451" s="70"/>
      <c r="BQ1451" s="70"/>
      <c r="BR1451" s="70"/>
      <c r="BS1451" s="70"/>
      <c r="BT1451" s="70"/>
      <c r="BU1451" s="70"/>
      <c r="BV1451" s="70"/>
      <c r="BW1451" s="70"/>
      <c r="BX1451" s="70"/>
      <c r="BY1451" s="70"/>
      <c r="BZ1451" s="70"/>
      <c r="CA1451" s="70"/>
      <c r="CB1451" s="70"/>
      <c r="CC1451" s="70"/>
      <c r="CD1451" s="70"/>
      <c r="CE1451" s="70"/>
      <c r="CF1451" s="70"/>
      <c r="CG1451" s="70"/>
      <c r="CH1451" s="70"/>
      <c r="CI1451" s="70"/>
      <c r="CJ1451" s="70"/>
      <c r="CK1451" s="70"/>
      <c r="CL1451" s="70"/>
      <c r="CM1451" s="70"/>
      <c r="CN1451" s="70"/>
      <c r="CO1451" s="70"/>
      <c r="CP1451" s="70"/>
      <c r="CQ1451" s="70"/>
      <c r="CR1451" s="70"/>
      <c r="CS1451" s="70"/>
      <c r="CT1451" s="70"/>
      <c r="CU1451" s="70"/>
      <c r="CV1451" s="70"/>
      <c r="CW1451" s="70"/>
      <c r="CX1451" s="70"/>
      <c r="CY1451" s="70"/>
      <c r="CZ1451" s="70"/>
      <c r="DA1451" s="70"/>
      <c r="DB1451" s="70"/>
      <c r="DC1451" s="70"/>
      <c r="DD1451" s="70"/>
      <c r="DE1451" s="70"/>
      <c r="DF1451" s="70"/>
      <c r="DG1451" s="70"/>
      <c r="DH1451" s="70"/>
      <c r="DI1451" s="70"/>
      <c r="DJ1451" s="70"/>
      <c r="DK1451" s="70"/>
      <c r="DL1451" s="70"/>
      <c r="DM1451" s="70"/>
      <c r="DN1451" s="70"/>
      <c r="DO1451" s="70"/>
      <c r="DP1451" s="70"/>
      <c r="DQ1451" s="70"/>
      <c r="DR1451" s="70"/>
      <c r="DS1451" s="70"/>
      <c r="DT1451" s="70"/>
      <c r="DU1451" s="70"/>
      <c r="DV1451" s="70"/>
      <c r="DW1451" s="70"/>
      <c r="DX1451" s="70"/>
      <c r="DY1451" s="70"/>
      <c r="DZ1451" s="70"/>
      <c r="EA1451" s="70"/>
      <c r="EB1451" s="70"/>
      <c r="EC1451" s="70"/>
      <c r="ED1451" s="70"/>
      <c r="EE1451" s="70"/>
      <c r="EF1451" s="70"/>
      <c r="EG1451" s="70"/>
      <c r="EH1451" s="70"/>
      <c r="EI1451" s="70"/>
      <c r="EJ1451" s="70"/>
      <c r="EK1451" s="70"/>
      <c r="EL1451" s="70"/>
      <c r="EM1451" s="70"/>
      <c r="EN1451" s="70"/>
      <c r="EO1451" s="70"/>
      <c r="EP1451" s="70"/>
      <c r="EQ1451" s="70"/>
      <c r="ER1451" s="70"/>
      <c r="ES1451" s="70"/>
      <c r="ET1451" s="70"/>
      <c r="EU1451" s="70"/>
      <c r="EV1451" s="70"/>
      <c r="EW1451" s="70"/>
      <c r="EX1451" s="70"/>
      <c r="EY1451" s="70"/>
      <c r="EZ1451" s="70"/>
      <c r="FA1451" s="70"/>
      <c r="FB1451" s="70"/>
      <c r="FC1451" s="70"/>
      <c r="FD1451" s="70"/>
      <c r="FE1451" s="70"/>
      <c r="FF1451" s="70"/>
      <c r="FG1451" s="70"/>
      <c r="FH1451" s="70"/>
      <c r="FI1451" s="70"/>
      <c r="FJ1451" s="70"/>
      <c r="FK1451" s="70"/>
      <c r="FL1451" s="70"/>
      <c r="FM1451" s="70"/>
      <c r="FN1451" s="70"/>
      <c r="FO1451" s="70"/>
      <c r="FP1451" s="70"/>
      <c r="FQ1451" s="70"/>
      <c r="FR1451" s="70"/>
      <c r="FS1451" s="70"/>
      <c r="FT1451" s="70"/>
      <c r="FU1451" s="70"/>
      <c r="FV1451" s="70"/>
      <c r="FW1451" s="70"/>
      <c r="FX1451" s="70"/>
      <c r="FY1451" s="70"/>
      <c r="FZ1451" s="70"/>
      <c r="GA1451" s="70"/>
      <c r="GB1451" s="70"/>
      <c r="GC1451" s="70"/>
      <c r="GD1451" s="70"/>
      <c r="GE1451" s="70"/>
      <c r="GF1451" s="70"/>
      <c r="GG1451" s="70"/>
      <c r="GH1451" s="70"/>
      <c r="GI1451" s="70"/>
      <c r="GJ1451" s="70"/>
      <c r="GK1451" s="70"/>
      <c r="GL1451" s="70"/>
      <c r="GM1451" s="70"/>
      <c r="GN1451" s="70"/>
      <c r="GO1451" s="70"/>
      <c r="GP1451" s="70"/>
      <c r="GQ1451" s="70"/>
      <c r="GR1451" s="70"/>
      <c r="GS1451" s="70"/>
      <c r="GT1451" s="70"/>
      <c r="GU1451" s="70"/>
      <c r="GV1451" s="70"/>
      <c r="GW1451" s="70"/>
      <c r="GX1451" s="70"/>
      <c r="GY1451" s="70"/>
      <c r="GZ1451" s="70"/>
      <c r="HA1451" s="70"/>
      <c r="HB1451" s="70"/>
      <c r="HC1451" s="70"/>
      <c r="HD1451" s="70"/>
      <c r="HE1451" s="70"/>
      <c r="HF1451" s="70"/>
      <c r="HG1451" s="70"/>
      <c r="HH1451" s="70"/>
      <c r="HI1451" s="70"/>
      <c r="HJ1451" s="70"/>
      <c r="HK1451" s="70"/>
      <c r="HL1451" s="70"/>
      <c r="HM1451" s="70"/>
      <c r="HN1451" s="70"/>
      <c r="HO1451" s="70"/>
      <c r="HP1451" s="70"/>
      <c r="HQ1451" s="70"/>
      <c r="HR1451" s="70"/>
      <c r="HS1451" s="70"/>
      <c r="HT1451" s="70"/>
      <c r="HU1451" s="70"/>
      <c r="HV1451" s="70"/>
      <c r="HW1451" s="70"/>
      <c r="HX1451" s="70"/>
      <c r="HY1451" s="70"/>
      <c r="HZ1451" s="70"/>
      <c r="IA1451" s="70"/>
      <c r="IB1451" s="70"/>
      <c r="IC1451" s="70"/>
      <c r="ID1451" s="70"/>
      <c r="IE1451" s="70"/>
      <c r="IF1451" s="70"/>
      <c r="IG1451" s="70"/>
      <c r="IH1451" s="70"/>
      <c r="II1451" s="70"/>
      <c r="IJ1451" s="70"/>
      <c r="IK1451" s="70"/>
      <c r="IL1451" s="70"/>
      <c r="IM1451" s="70"/>
      <c r="IN1451" s="70"/>
      <c r="IO1451" s="70"/>
      <c r="IP1451" s="70"/>
      <c r="IQ1451" s="70"/>
      <c r="IR1451" s="70"/>
      <c r="IS1451" s="70"/>
      <c r="IT1451" s="70"/>
      <c r="IU1451" s="70"/>
      <c r="IV1451" s="70"/>
      <c r="IW1451" s="70"/>
      <c r="IX1451" s="70"/>
      <c r="IY1451" s="70"/>
      <c r="IZ1451" s="70"/>
      <c r="JA1451" s="70"/>
      <c r="JB1451" s="70"/>
      <c r="JC1451" s="70"/>
      <c r="JD1451" s="70"/>
      <c r="JE1451" s="70"/>
      <c r="JF1451" s="70"/>
      <c r="JG1451" s="70"/>
      <c r="JH1451" s="70"/>
      <c r="JI1451" s="70"/>
      <c r="JJ1451" s="70"/>
      <c r="JK1451" s="70"/>
      <c r="JL1451" s="70"/>
      <c r="JM1451" s="70"/>
      <c r="JN1451" s="70"/>
      <c r="JO1451" s="70"/>
      <c r="JP1451" s="70"/>
      <c r="JQ1451" s="70"/>
      <c r="JR1451" s="70"/>
      <c r="JS1451" s="70"/>
      <c r="JT1451" s="70"/>
      <c r="JU1451" s="70"/>
      <c r="JV1451" s="70"/>
      <c r="JW1451" s="70"/>
      <c r="JX1451" s="70"/>
      <c r="JY1451" s="70"/>
      <c r="JZ1451" s="70"/>
      <c r="KA1451" s="70"/>
      <c r="KB1451" s="70"/>
      <c r="KC1451" s="70"/>
      <c r="KD1451" s="70"/>
      <c r="KE1451" s="70"/>
      <c r="KF1451" s="70"/>
      <c r="KG1451" s="70"/>
      <c r="KH1451" s="70"/>
      <c r="KI1451" s="70"/>
      <c r="KJ1451" s="70"/>
      <c r="KK1451" s="70"/>
      <c r="KL1451" s="70"/>
      <c r="KM1451" s="70"/>
      <c r="KN1451" s="70"/>
      <c r="KO1451" s="70"/>
      <c r="KP1451" s="70"/>
      <c r="KQ1451" s="70"/>
      <c r="KR1451" s="70"/>
      <c r="KS1451" s="70"/>
      <c r="KT1451" s="70"/>
      <c r="KU1451" s="70"/>
      <c r="KV1451" s="70"/>
      <c r="KW1451" s="70"/>
      <c r="KX1451" s="70"/>
      <c r="KY1451" s="70"/>
      <c r="KZ1451" s="70"/>
      <c r="LA1451" s="70"/>
      <c r="LB1451" s="70"/>
      <c r="LC1451" s="70"/>
      <c r="LD1451" s="70"/>
      <c r="LE1451" s="70"/>
      <c r="LF1451" s="70"/>
      <c r="LG1451" s="70"/>
      <c r="LH1451" s="70"/>
      <c r="LI1451" s="70"/>
      <c r="LJ1451" s="70"/>
      <c r="LK1451" s="70"/>
      <c r="LL1451" s="70"/>
      <c r="LM1451" s="70"/>
      <c r="LN1451" s="70"/>
      <c r="LO1451" s="70"/>
      <c r="LP1451" s="70"/>
      <c r="LQ1451" s="70"/>
      <c r="LR1451" s="70"/>
      <c r="LS1451" s="70"/>
      <c r="LT1451" s="70"/>
      <c r="LU1451" s="70"/>
      <c r="LV1451" s="70"/>
      <c r="LW1451" s="70"/>
      <c r="LX1451" s="70"/>
      <c r="LY1451" s="70"/>
      <c r="LZ1451" s="70"/>
      <c r="MA1451" s="70"/>
      <c r="MB1451" s="70"/>
      <c r="MC1451" s="70"/>
      <c r="MD1451" s="70"/>
      <c r="ME1451" s="70"/>
      <c r="MF1451" s="70"/>
      <c r="MG1451" s="70"/>
      <c r="MH1451" s="70"/>
      <c r="MI1451" s="70"/>
      <c r="MJ1451" s="70"/>
      <c r="MK1451" s="70"/>
      <c r="ML1451" s="70"/>
      <c r="MM1451" s="70"/>
      <c r="MN1451" s="70"/>
      <c r="MO1451" s="70"/>
      <c r="MP1451" s="70"/>
      <c r="MQ1451" s="70"/>
      <c r="MR1451" s="70"/>
      <c r="MS1451" s="70"/>
      <c r="MT1451" s="70"/>
      <c r="MU1451" s="70"/>
      <c r="MV1451" s="70"/>
      <c r="MW1451" s="70"/>
      <c r="MX1451" s="70"/>
      <c r="MY1451" s="70"/>
      <c r="MZ1451" s="70"/>
      <c r="NA1451" s="70"/>
      <c r="NB1451" s="70"/>
      <c r="NC1451" s="70"/>
      <c r="ND1451" s="70"/>
      <c r="NE1451" s="70"/>
      <c r="NF1451" s="70"/>
      <c r="NG1451" s="70"/>
      <c r="NH1451" s="70"/>
      <c r="NI1451" s="70"/>
      <c r="NJ1451" s="70"/>
      <c r="NK1451" s="70"/>
      <c r="NL1451" s="70"/>
      <c r="NM1451" s="70"/>
      <c r="NN1451" s="70"/>
      <c r="NO1451" s="70"/>
      <c r="NP1451" s="70"/>
      <c r="NQ1451" s="70"/>
      <c r="NR1451" s="70"/>
      <c r="NS1451" s="70"/>
      <c r="NT1451" s="70"/>
      <c r="NU1451" s="70"/>
      <c r="NV1451" s="70"/>
      <c r="NW1451" s="70"/>
      <c r="NX1451" s="70"/>
      <c r="NY1451" s="70"/>
      <c r="NZ1451" s="70"/>
      <c r="OA1451" s="70"/>
      <c r="OB1451" s="70"/>
      <c r="OC1451" s="70"/>
      <c r="OD1451" s="70"/>
      <c r="OE1451" s="70"/>
      <c r="OF1451" s="70"/>
      <c r="OG1451" s="70"/>
      <c r="OH1451" s="70"/>
      <c r="OI1451" s="70"/>
      <c r="OJ1451" s="70"/>
      <c r="OK1451" s="70"/>
      <c r="OL1451" s="70"/>
      <c r="OM1451" s="70"/>
      <c r="ON1451" s="70"/>
      <c r="OO1451" s="70"/>
      <c r="OP1451" s="70"/>
      <c r="OQ1451" s="70"/>
      <c r="OR1451" s="70"/>
      <c r="OS1451" s="70"/>
      <c r="OT1451" s="70"/>
      <c r="OU1451" s="70"/>
      <c r="OV1451" s="70"/>
      <c r="OW1451" s="70"/>
      <c r="OX1451" s="70"/>
      <c r="OY1451" s="70"/>
      <c r="OZ1451" s="70"/>
      <c r="PA1451" s="70"/>
      <c r="PB1451" s="70"/>
      <c r="PC1451" s="70"/>
      <c r="PD1451" s="70"/>
      <c r="PE1451" s="70"/>
      <c r="PF1451" s="70"/>
      <c r="PG1451" s="70"/>
      <c r="PH1451" s="70"/>
      <c r="PI1451" s="70"/>
      <c r="PJ1451" s="70"/>
      <c r="PK1451" s="70"/>
      <c r="PL1451" s="70"/>
      <c r="PM1451" s="70"/>
      <c r="PN1451" s="70"/>
      <c r="PO1451" s="70"/>
      <c r="PP1451" s="70"/>
      <c r="PQ1451" s="70"/>
      <c r="PR1451" s="70"/>
      <c r="PS1451" s="70"/>
      <c r="PT1451" s="70"/>
      <c r="PU1451" s="70"/>
      <c r="PV1451" s="70"/>
      <c r="PW1451" s="70"/>
      <c r="PX1451" s="70"/>
      <c r="PY1451" s="70"/>
      <c r="PZ1451" s="70"/>
      <c r="QA1451" s="70"/>
      <c r="QB1451" s="70"/>
      <c r="QC1451" s="70"/>
      <c r="QD1451" s="70"/>
      <c r="QE1451" s="70"/>
      <c r="QF1451" s="70"/>
      <c r="QG1451" s="70"/>
      <c r="QH1451" s="70"/>
      <c r="QI1451" s="70"/>
      <c r="QJ1451" s="70"/>
      <c r="QK1451" s="70"/>
      <c r="QL1451" s="70"/>
      <c r="QM1451" s="70"/>
      <c r="QN1451" s="70"/>
      <c r="QO1451" s="70"/>
      <c r="QP1451" s="70"/>
      <c r="QQ1451" s="70"/>
      <c r="QR1451" s="70"/>
      <c r="QS1451" s="70"/>
      <c r="QT1451" s="70"/>
      <c r="QU1451" s="70"/>
      <c r="QV1451" s="70"/>
      <c r="QW1451" s="70"/>
      <c r="QX1451" s="70"/>
      <c r="QY1451" s="70"/>
      <c r="QZ1451" s="70"/>
      <c r="RA1451" s="70"/>
      <c r="RB1451" s="70"/>
      <c r="RC1451" s="70"/>
      <c r="RD1451" s="70"/>
      <c r="RE1451" s="70"/>
      <c r="RF1451" s="70"/>
      <c r="RG1451" s="70"/>
      <c r="RH1451" s="70"/>
      <c r="RI1451" s="70"/>
      <c r="RJ1451" s="70"/>
      <c r="RK1451" s="70"/>
      <c r="RL1451" s="70"/>
      <c r="RM1451" s="70"/>
      <c r="RN1451" s="70"/>
      <c r="RO1451" s="70"/>
      <c r="RP1451" s="70"/>
      <c r="RQ1451" s="70"/>
      <c r="RR1451" s="70"/>
      <c r="RS1451" s="70"/>
      <c r="RT1451" s="70"/>
      <c r="RU1451" s="70"/>
      <c r="RV1451" s="70"/>
      <c r="RW1451" s="70"/>
      <c r="RX1451" s="70"/>
      <c r="RY1451" s="70"/>
      <c r="RZ1451" s="70"/>
      <c r="SA1451" s="70"/>
      <c r="SB1451" s="70"/>
      <c r="SC1451" s="70"/>
      <c r="SD1451" s="70"/>
      <c r="SE1451" s="70"/>
      <c r="SF1451" s="70"/>
      <c r="SG1451" s="70"/>
      <c r="SH1451" s="70"/>
      <c r="SI1451" s="70"/>
      <c r="SJ1451" s="70"/>
      <c r="SK1451" s="70"/>
      <c r="SL1451" s="70"/>
      <c r="SM1451" s="70"/>
      <c r="SN1451" s="70"/>
      <c r="SO1451" s="70"/>
      <c r="SP1451" s="70"/>
      <c r="SQ1451" s="70"/>
      <c r="SR1451" s="70"/>
      <c r="SS1451" s="70"/>
      <c r="ST1451" s="70"/>
      <c r="SU1451" s="70"/>
      <c r="SV1451" s="70"/>
      <c r="SW1451" s="70"/>
      <c r="SX1451" s="70"/>
      <c r="SY1451" s="70"/>
      <c r="SZ1451" s="70"/>
    </row>
    <row r="1452" spans="1:520" ht="16.5" customHeight="1" x14ac:dyDescent="0.2">
      <c r="A1452" s="20">
        <v>844</v>
      </c>
      <c r="B1452" s="20" t="s">
        <v>62</v>
      </c>
      <c r="C1452" s="20" t="s">
        <v>915</v>
      </c>
      <c r="D1452" s="20" t="s">
        <v>38</v>
      </c>
      <c r="E1452" s="20" t="s">
        <v>1345</v>
      </c>
      <c r="F1452" s="22" t="s">
        <v>973</v>
      </c>
      <c r="G1452" s="20" t="s">
        <v>42</v>
      </c>
      <c r="H1452" s="20" t="s">
        <v>35</v>
      </c>
      <c r="I1452" s="20" t="s">
        <v>81</v>
      </c>
      <c r="J1452" s="22" t="s">
        <v>915</v>
      </c>
      <c r="K1452" s="20"/>
      <c r="L1452" s="20"/>
      <c r="M1452" s="20"/>
      <c r="N1452" s="20"/>
      <c r="O1452" s="23"/>
      <c r="P1452" s="23">
        <v>1500000</v>
      </c>
      <c r="Q1452" s="24">
        <v>1</v>
      </c>
      <c r="R1452" s="25">
        <v>45901</v>
      </c>
      <c r="S1452" s="20" t="s">
        <v>83</v>
      </c>
      <c r="T1452" s="26">
        <f t="shared" si="24"/>
        <v>1500000</v>
      </c>
      <c r="U1452" s="27" t="s">
        <v>100</v>
      </c>
      <c r="V1452" s="27" t="s">
        <v>100</v>
      </c>
      <c r="W1452" s="70"/>
      <c r="X1452" s="70"/>
      <c r="Y1452" s="70"/>
      <c r="Z1452" s="70"/>
      <c r="AA1452" s="70"/>
      <c r="AB1452" s="70"/>
      <c r="AC1452" s="70"/>
      <c r="AD1452" s="70"/>
      <c r="AE1452" s="70"/>
      <c r="AF1452" s="70"/>
      <c r="AG1452" s="70"/>
      <c r="AH1452" s="70"/>
      <c r="AI1452" s="70"/>
      <c r="AJ1452" s="70"/>
      <c r="AK1452" s="70"/>
      <c r="AL1452" s="70"/>
      <c r="AM1452" s="70"/>
      <c r="AN1452" s="70"/>
      <c r="AO1452" s="70"/>
      <c r="AP1452" s="70"/>
      <c r="AQ1452" s="70"/>
      <c r="AR1452" s="70"/>
      <c r="AS1452" s="70"/>
      <c r="AT1452" s="70"/>
      <c r="AU1452" s="70"/>
      <c r="AV1452" s="70"/>
      <c r="AW1452" s="70"/>
      <c r="AX1452" s="70"/>
      <c r="AY1452" s="70"/>
      <c r="AZ1452" s="70"/>
      <c r="BA1452" s="70"/>
      <c r="BB1452" s="70"/>
      <c r="BC1452" s="70"/>
      <c r="BD1452" s="70"/>
      <c r="BE1452" s="70"/>
      <c r="BF1452" s="70"/>
      <c r="BG1452" s="70"/>
      <c r="BH1452" s="70"/>
      <c r="BI1452" s="70"/>
      <c r="BJ1452" s="70"/>
      <c r="BK1452" s="70"/>
      <c r="BL1452" s="70"/>
      <c r="BM1452" s="70"/>
      <c r="BN1452" s="70"/>
      <c r="BO1452" s="70"/>
      <c r="BP1452" s="70"/>
      <c r="BQ1452" s="70"/>
      <c r="BR1452" s="70"/>
      <c r="BS1452" s="70"/>
      <c r="BT1452" s="70"/>
      <c r="BU1452" s="70"/>
      <c r="BV1452" s="70"/>
      <c r="BW1452" s="70"/>
      <c r="BX1452" s="70"/>
      <c r="BY1452" s="70"/>
      <c r="BZ1452" s="70"/>
      <c r="CA1452" s="70"/>
      <c r="CB1452" s="70"/>
      <c r="CC1452" s="70"/>
      <c r="CD1452" s="70"/>
      <c r="CE1452" s="70"/>
      <c r="CF1452" s="70"/>
      <c r="CG1452" s="70"/>
      <c r="CH1452" s="70"/>
      <c r="CI1452" s="70"/>
      <c r="CJ1452" s="70"/>
      <c r="CK1452" s="70"/>
      <c r="CL1452" s="70"/>
      <c r="CM1452" s="70"/>
      <c r="CN1452" s="70"/>
      <c r="CO1452" s="70"/>
      <c r="CP1452" s="70"/>
      <c r="CQ1452" s="70"/>
      <c r="CR1452" s="70"/>
      <c r="CS1452" s="70"/>
      <c r="CT1452" s="70"/>
      <c r="CU1452" s="70"/>
      <c r="CV1452" s="70"/>
      <c r="CW1452" s="70"/>
      <c r="CX1452" s="70"/>
      <c r="CY1452" s="70"/>
      <c r="CZ1452" s="70"/>
      <c r="DA1452" s="70"/>
      <c r="DB1452" s="70"/>
      <c r="DC1452" s="70"/>
      <c r="DD1452" s="70"/>
      <c r="DE1452" s="70"/>
      <c r="DF1452" s="70"/>
      <c r="DG1452" s="70"/>
      <c r="DH1452" s="70"/>
      <c r="DI1452" s="70"/>
      <c r="DJ1452" s="70"/>
      <c r="DK1452" s="70"/>
      <c r="DL1452" s="70"/>
      <c r="DM1452" s="70"/>
      <c r="DN1452" s="70"/>
      <c r="DO1452" s="70"/>
      <c r="DP1452" s="70"/>
      <c r="DQ1452" s="70"/>
      <c r="DR1452" s="70"/>
      <c r="DS1452" s="70"/>
      <c r="DT1452" s="70"/>
      <c r="DU1452" s="70"/>
      <c r="DV1452" s="70"/>
      <c r="DW1452" s="70"/>
      <c r="DX1452" s="70"/>
      <c r="DY1452" s="70"/>
      <c r="DZ1452" s="70"/>
      <c r="EA1452" s="70"/>
      <c r="EB1452" s="70"/>
      <c r="EC1452" s="70"/>
      <c r="ED1452" s="70"/>
      <c r="EE1452" s="70"/>
      <c r="EF1452" s="70"/>
      <c r="EG1452" s="70"/>
      <c r="EH1452" s="70"/>
      <c r="EI1452" s="70"/>
      <c r="EJ1452" s="70"/>
      <c r="EK1452" s="70"/>
      <c r="EL1452" s="70"/>
      <c r="EM1452" s="70"/>
      <c r="EN1452" s="70"/>
      <c r="EO1452" s="70"/>
      <c r="EP1452" s="70"/>
      <c r="EQ1452" s="70"/>
      <c r="ER1452" s="70"/>
      <c r="ES1452" s="70"/>
      <c r="ET1452" s="70"/>
      <c r="EU1452" s="70"/>
      <c r="EV1452" s="70"/>
      <c r="EW1452" s="70"/>
      <c r="EX1452" s="70"/>
      <c r="EY1452" s="70"/>
      <c r="EZ1452" s="70"/>
      <c r="FA1452" s="70"/>
      <c r="FB1452" s="70"/>
      <c r="FC1452" s="70"/>
      <c r="FD1452" s="70"/>
      <c r="FE1452" s="70"/>
      <c r="FF1452" s="70"/>
      <c r="FG1452" s="70"/>
      <c r="FH1452" s="70"/>
      <c r="FI1452" s="70"/>
      <c r="FJ1452" s="70"/>
      <c r="FK1452" s="70"/>
      <c r="FL1452" s="70"/>
      <c r="FM1452" s="70"/>
      <c r="FN1452" s="70"/>
      <c r="FO1452" s="70"/>
      <c r="FP1452" s="70"/>
      <c r="FQ1452" s="70"/>
      <c r="FR1452" s="70"/>
      <c r="FS1452" s="70"/>
      <c r="FT1452" s="70"/>
      <c r="FU1452" s="70"/>
      <c r="FV1452" s="70"/>
      <c r="FW1452" s="70"/>
      <c r="FX1452" s="70"/>
      <c r="FY1452" s="70"/>
      <c r="FZ1452" s="70"/>
      <c r="GA1452" s="70"/>
      <c r="GB1452" s="70"/>
      <c r="GC1452" s="70"/>
      <c r="GD1452" s="70"/>
      <c r="GE1452" s="70"/>
      <c r="GF1452" s="70"/>
      <c r="GG1452" s="70"/>
      <c r="GH1452" s="70"/>
      <c r="GI1452" s="70"/>
      <c r="GJ1452" s="70"/>
      <c r="GK1452" s="70"/>
      <c r="GL1452" s="70"/>
      <c r="GM1452" s="70"/>
      <c r="GN1452" s="70"/>
      <c r="GO1452" s="70"/>
      <c r="GP1452" s="70"/>
      <c r="GQ1452" s="70"/>
      <c r="GR1452" s="70"/>
      <c r="GS1452" s="70"/>
      <c r="GT1452" s="70"/>
      <c r="GU1452" s="70"/>
      <c r="GV1452" s="70"/>
      <c r="GW1452" s="70"/>
      <c r="GX1452" s="70"/>
      <c r="GY1452" s="70"/>
      <c r="GZ1452" s="70"/>
      <c r="HA1452" s="70"/>
      <c r="HB1452" s="70"/>
      <c r="HC1452" s="70"/>
      <c r="HD1452" s="70"/>
      <c r="HE1452" s="70"/>
      <c r="HF1452" s="70"/>
      <c r="HG1452" s="70"/>
      <c r="HH1452" s="70"/>
      <c r="HI1452" s="70"/>
      <c r="HJ1452" s="70"/>
      <c r="HK1452" s="70"/>
      <c r="HL1452" s="70"/>
      <c r="HM1452" s="70"/>
      <c r="HN1452" s="70"/>
      <c r="HO1452" s="70"/>
      <c r="HP1452" s="70"/>
      <c r="HQ1452" s="70"/>
      <c r="HR1452" s="70"/>
      <c r="HS1452" s="70"/>
      <c r="HT1452" s="70"/>
      <c r="HU1452" s="70"/>
      <c r="HV1452" s="70"/>
      <c r="HW1452" s="70"/>
      <c r="HX1452" s="70"/>
      <c r="HY1452" s="70"/>
      <c r="HZ1452" s="70"/>
      <c r="IA1452" s="70"/>
      <c r="IB1452" s="70"/>
      <c r="IC1452" s="70"/>
      <c r="ID1452" s="70"/>
      <c r="IE1452" s="70"/>
      <c r="IF1452" s="70"/>
      <c r="IG1452" s="70"/>
      <c r="IH1452" s="70"/>
      <c r="II1452" s="70"/>
      <c r="IJ1452" s="70"/>
      <c r="IK1452" s="70"/>
      <c r="IL1452" s="70"/>
      <c r="IM1452" s="70"/>
      <c r="IN1452" s="70"/>
      <c r="IO1452" s="70"/>
      <c r="IP1452" s="70"/>
      <c r="IQ1452" s="70"/>
      <c r="IR1452" s="70"/>
      <c r="IS1452" s="70"/>
      <c r="IT1452" s="70"/>
      <c r="IU1452" s="70"/>
      <c r="IV1452" s="70"/>
      <c r="IW1452" s="70"/>
      <c r="IX1452" s="70"/>
      <c r="IY1452" s="70"/>
      <c r="IZ1452" s="70"/>
      <c r="JA1452" s="70"/>
      <c r="JB1452" s="70"/>
      <c r="JC1452" s="70"/>
      <c r="JD1452" s="70"/>
      <c r="JE1452" s="70"/>
      <c r="JF1452" s="70"/>
      <c r="JG1452" s="70"/>
      <c r="JH1452" s="70"/>
      <c r="JI1452" s="70"/>
      <c r="JJ1452" s="70"/>
      <c r="JK1452" s="70"/>
      <c r="JL1452" s="70"/>
      <c r="JM1452" s="70"/>
      <c r="JN1452" s="70"/>
      <c r="JO1452" s="70"/>
      <c r="JP1452" s="70"/>
      <c r="JQ1452" s="70"/>
      <c r="JR1452" s="70"/>
      <c r="JS1452" s="70"/>
      <c r="JT1452" s="70"/>
      <c r="JU1452" s="70"/>
      <c r="JV1452" s="70"/>
      <c r="JW1452" s="70"/>
      <c r="JX1452" s="70"/>
      <c r="JY1452" s="70"/>
      <c r="JZ1452" s="70"/>
      <c r="KA1452" s="70"/>
      <c r="KB1452" s="70"/>
      <c r="KC1452" s="70"/>
      <c r="KD1452" s="70"/>
      <c r="KE1452" s="70"/>
      <c r="KF1452" s="70"/>
      <c r="KG1452" s="70"/>
      <c r="KH1452" s="70"/>
      <c r="KI1452" s="70"/>
      <c r="KJ1452" s="70"/>
      <c r="KK1452" s="70"/>
      <c r="KL1452" s="70"/>
      <c r="KM1452" s="70"/>
      <c r="KN1452" s="70"/>
      <c r="KO1452" s="70"/>
      <c r="KP1452" s="70"/>
      <c r="KQ1452" s="70"/>
      <c r="KR1452" s="70"/>
      <c r="KS1452" s="70"/>
      <c r="KT1452" s="70"/>
      <c r="KU1452" s="70"/>
      <c r="KV1452" s="70"/>
      <c r="KW1452" s="70"/>
      <c r="KX1452" s="70"/>
      <c r="KY1452" s="70"/>
      <c r="KZ1452" s="70"/>
      <c r="LA1452" s="70"/>
      <c r="LB1452" s="70"/>
      <c r="LC1452" s="70"/>
      <c r="LD1452" s="70"/>
      <c r="LE1452" s="70"/>
      <c r="LF1452" s="70"/>
      <c r="LG1452" s="70"/>
      <c r="LH1452" s="70"/>
      <c r="LI1452" s="70"/>
      <c r="LJ1452" s="70"/>
      <c r="LK1452" s="70"/>
      <c r="LL1452" s="70"/>
      <c r="LM1452" s="70"/>
      <c r="LN1452" s="70"/>
      <c r="LO1452" s="70"/>
      <c r="LP1452" s="70"/>
      <c r="LQ1452" s="70"/>
      <c r="LR1452" s="70"/>
      <c r="LS1452" s="70"/>
      <c r="LT1452" s="70"/>
      <c r="LU1452" s="70"/>
      <c r="LV1452" s="70"/>
      <c r="LW1452" s="70"/>
      <c r="LX1452" s="70"/>
      <c r="LY1452" s="70"/>
      <c r="LZ1452" s="70"/>
      <c r="MA1452" s="70"/>
      <c r="MB1452" s="70"/>
      <c r="MC1452" s="70"/>
      <c r="MD1452" s="70"/>
      <c r="ME1452" s="70"/>
      <c r="MF1452" s="70"/>
      <c r="MG1452" s="70"/>
      <c r="MH1452" s="70"/>
      <c r="MI1452" s="70"/>
      <c r="MJ1452" s="70"/>
      <c r="MK1452" s="70"/>
      <c r="ML1452" s="70"/>
      <c r="MM1452" s="70"/>
      <c r="MN1452" s="70"/>
      <c r="MO1452" s="70"/>
      <c r="MP1452" s="70"/>
      <c r="MQ1452" s="70"/>
      <c r="MR1452" s="70"/>
      <c r="MS1452" s="70"/>
      <c r="MT1452" s="70"/>
      <c r="MU1452" s="70"/>
      <c r="MV1452" s="70"/>
      <c r="MW1452" s="70"/>
      <c r="MX1452" s="70"/>
      <c r="MY1452" s="70"/>
      <c r="MZ1452" s="70"/>
      <c r="NA1452" s="70"/>
      <c r="NB1452" s="70"/>
      <c r="NC1452" s="70"/>
      <c r="ND1452" s="70"/>
      <c r="NE1452" s="70"/>
      <c r="NF1452" s="70"/>
      <c r="NG1452" s="70"/>
      <c r="NH1452" s="70"/>
      <c r="NI1452" s="70"/>
      <c r="NJ1452" s="70"/>
      <c r="NK1452" s="70"/>
      <c r="NL1452" s="70"/>
      <c r="NM1452" s="70"/>
      <c r="NN1452" s="70"/>
      <c r="NO1452" s="70"/>
      <c r="NP1452" s="70"/>
      <c r="NQ1452" s="70"/>
      <c r="NR1452" s="70"/>
      <c r="NS1452" s="70"/>
      <c r="NT1452" s="70"/>
      <c r="NU1452" s="70"/>
      <c r="NV1452" s="70"/>
      <c r="NW1452" s="70"/>
      <c r="NX1452" s="70"/>
      <c r="NY1452" s="70"/>
      <c r="NZ1452" s="70"/>
      <c r="OA1452" s="70"/>
      <c r="OB1452" s="70"/>
      <c r="OC1452" s="70"/>
      <c r="OD1452" s="70"/>
      <c r="OE1452" s="70"/>
      <c r="OF1452" s="70"/>
      <c r="OG1452" s="70"/>
      <c r="OH1452" s="70"/>
      <c r="OI1452" s="70"/>
      <c r="OJ1452" s="70"/>
      <c r="OK1452" s="70"/>
      <c r="OL1452" s="70"/>
      <c r="OM1452" s="70"/>
      <c r="ON1452" s="70"/>
      <c r="OO1452" s="70"/>
      <c r="OP1452" s="70"/>
      <c r="OQ1452" s="70"/>
      <c r="OR1452" s="70"/>
      <c r="OS1452" s="70"/>
      <c r="OT1452" s="70"/>
      <c r="OU1452" s="70"/>
      <c r="OV1452" s="70"/>
      <c r="OW1452" s="70"/>
      <c r="OX1452" s="70"/>
      <c r="OY1452" s="70"/>
      <c r="OZ1452" s="70"/>
      <c r="PA1452" s="70"/>
      <c r="PB1452" s="70"/>
      <c r="PC1452" s="70"/>
      <c r="PD1452" s="70"/>
      <c r="PE1452" s="70"/>
      <c r="PF1452" s="70"/>
      <c r="PG1452" s="70"/>
      <c r="PH1452" s="70"/>
      <c r="PI1452" s="70"/>
      <c r="PJ1452" s="70"/>
      <c r="PK1452" s="70"/>
      <c r="PL1452" s="70"/>
      <c r="PM1452" s="70"/>
      <c r="PN1452" s="70"/>
      <c r="PO1452" s="70"/>
      <c r="PP1452" s="70"/>
      <c r="PQ1452" s="70"/>
      <c r="PR1452" s="70"/>
      <c r="PS1452" s="70"/>
      <c r="PT1452" s="70"/>
      <c r="PU1452" s="70"/>
      <c r="PV1452" s="70"/>
      <c r="PW1452" s="70"/>
      <c r="PX1452" s="70"/>
      <c r="PY1452" s="70"/>
      <c r="PZ1452" s="70"/>
      <c r="QA1452" s="70"/>
      <c r="QB1452" s="70"/>
      <c r="QC1452" s="70"/>
      <c r="QD1452" s="70"/>
      <c r="QE1452" s="70"/>
      <c r="QF1452" s="70"/>
      <c r="QG1452" s="70"/>
      <c r="QH1452" s="70"/>
      <c r="QI1452" s="70"/>
      <c r="QJ1452" s="70"/>
      <c r="QK1452" s="70"/>
      <c r="QL1452" s="70"/>
      <c r="QM1452" s="70"/>
      <c r="QN1452" s="70"/>
      <c r="QO1452" s="70"/>
      <c r="QP1452" s="70"/>
      <c r="QQ1452" s="70"/>
      <c r="QR1452" s="70"/>
      <c r="QS1452" s="70"/>
      <c r="QT1452" s="70"/>
      <c r="QU1452" s="70"/>
      <c r="QV1452" s="70"/>
      <c r="QW1452" s="70"/>
      <c r="QX1452" s="70"/>
      <c r="QY1452" s="70"/>
      <c r="QZ1452" s="70"/>
      <c r="RA1452" s="70"/>
      <c r="RB1452" s="70"/>
      <c r="RC1452" s="70"/>
      <c r="RD1452" s="70"/>
      <c r="RE1452" s="70"/>
      <c r="RF1452" s="70"/>
      <c r="RG1452" s="70"/>
      <c r="RH1452" s="70"/>
      <c r="RI1452" s="70"/>
      <c r="RJ1452" s="70"/>
      <c r="RK1452" s="70"/>
      <c r="RL1452" s="70"/>
      <c r="RM1452" s="70"/>
      <c r="RN1452" s="70"/>
      <c r="RO1452" s="70"/>
      <c r="RP1452" s="70"/>
      <c r="RQ1452" s="70"/>
      <c r="RR1452" s="70"/>
      <c r="RS1452" s="70"/>
      <c r="RT1452" s="70"/>
      <c r="RU1452" s="70"/>
      <c r="RV1452" s="70"/>
      <c r="RW1452" s="70"/>
      <c r="RX1452" s="70"/>
      <c r="RY1452" s="70"/>
      <c r="RZ1452" s="70"/>
      <c r="SA1452" s="70"/>
      <c r="SB1452" s="70"/>
      <c r="SC1452" s="70"/>
      <c r="SD1452" s="70"/>
      <c r="SE1452" s="70"/>
      <c r="SF1452" s="70"/>
      <c r="SG1452" s="70"/>
      <c r="SH1452" s="70"/>
      <c r="SI1452" s="70"/>
      <c r="SJ1452" s="70"/>
      <c r="SK1452" s="70"/>
      <c r="SL1452" s="70"/>
      <c r="SM1452" s="70"/>
      <c r="SN1452" s="70"/>
      <c r="SO1452" s="70"/>
      <c r="SP1452" s="70"/>
      <c r="SQ1452" s="70"/>
      <c r="SR1452" s="70"/>
      <c r="SS1452" s="70"/>
      <c r="ST1452" s="70"/>
      <c r="SU1452" s="70"/>
      <c r="SV1452" s="70"/>
      <c r="SW1452" s="70"/>
      <c r="SX1452" s="70"/>
      <c r="SY1452" s="70"/>
      <c r="SZ1452" s="70"/>
    </row>
    <row r="1453" spans="1:520" ht="16.5" customHeight="1" x14ac:dyDescent="0.2">
      <c r="A1453" s="20">
        <v>845</v>
      </c>
      <c r="B1453" s="20" t="s">
        <v>62</v>
      </c>
      <c r="C1453" s="20" t="s">
        <v>915</v>
      </c>
      <c r="D1453" s="20" t="s">
        <v>38</v>
      </c>
      <c r="E1453" s="20" t="s">
        <v>1345</v>
      </c>
      <c r="F1453" s="22" t="s">
        <v>973</v>
      </c>
      <c r="G1453" s="20" t="s">
        <v>42</v>
      </c>
      <c r="H1453" s="20" t="s">
        <v>35</v>
      </c>
      <c r="I1453" s="20" t="s">
        <v>81</v>
      </c>
      <c r="J1453" s="22" t="s">
        <v>915</v>
      </c>
      <c r="K1453" s="20"/>
      <c r="L1453" s="20"/>
      <c r="M1453" s="20"/>
      <c r="N1453" s="20"/>
      <c r="O1453" s="23"/>
      <c r="P1453" s="23">
        <v>1500000</v>
      </c>
      <c r="Q1453" s="24">
        <v>1</v>
      </c>
      <c r="R1453" s="25">
        <v>45931</v>
      </c>
      <c r="S1453" s="20" t="s">
        <v>83</v>
      </c>
      <c r="T1453" s="26">
        <f t="shared" si="24"/>
        <v>1500000</v>
      </c>
      <c r="U1453" s="27" t="s">
        <v>100</v>
      </c>
      <c r="V1453" s="27" t="s">
        <v>100</v>
      </c>
      <c r="W1453" s="70"/>
      <c r="X1453" s="70"/>
      <c r="Y1453" s="70"/>
      <c r="Z1453" s="70"/>
      <c r="AA1453" s="70"/>
      <c r="AB1453" s="70"/>
      <c r="AC1453" s="70"/>
      <c r="AD1453" s="70"/>
      <c r="AE1453" s="70"/>
      <c r="AF1453" s="70"/>
      <c r="AG1453" s="70"/>
      <c r="AH1453" s="70"/>
      <c r="AI1453" s="70"/>
      <c r="AJ1453" s="70"/>
      <c r="AK1453" s="70"/>
      <c r="AL1453" s="70"/>
      <c r="AM1453" s="70"/>
      <c r="AN1453" s="70"/>
      <c r="AO1453" s="70"/>
      <c r="AP1453" s="70"/>
      <c r="AQ1453" s="70"/>
      <c r="AR1453" s="70"/>
      <c r="AS1453" s="70"/>
      <c r="AT1453" s="70"/>
      <c r="AU1453" s="70"/>
      <c r="AV1453" s="70"/>
      <c r="AW1453" s="70"/>
      <c r="AX1453" s="70"/>
      <c r="AY1453" s="70"/>
      <c r="AZ1453" s="70"/>
      <c r="BA1453" s="70"/>
      <c r="BB1453" s="70"/>
      <c r="BC1453" s="70"/>
      <c r="BD1453" s="70"/>
      <c r="BE1453" s="70"/>
      <c r="BF1453" s="70"/>
      <c r="BG1453" s="70"/>
      <c r="BH1453" s="70"/>
      <c r="BI1453" s="70"/>
      <c r="BJ1453" s="70"/>
      <c r="BK1453" s="70"/>
      <c r="BL1453" s="70"/>
      <c r="BM1453" s="70"/>
      <c r="BN1453" s="70"/>
      <c r="BO1453" s="70"/>
      <c r="BP1453" s="70"/>
      <c r="BQ1453" s="70"/>
      <c r="BR1453" s="70"/>
      <c r="BS1453" s="70"/>
      <c r="BT1453" s="70"/>
      <c r="BU1453" s="70"/>
      <c r="BV1453" s="70"/>
      <c r="BW1453" s="70"/>
      <c r="BX1453" s="70"/>
      <c r="BY1453" s="70"/>
      <c r="BZ1453" s="70"/>
      <c r="CA1453" s="70"/>
      <c r="CB1453" s="70"/>
      <c r="CC1453" s="70"/>
      <c r="CD1453" s="70"/>
      <c r="CE1453" s="70"/>
      <c r="CF1453" s="70"/>
      <c r="CG1453" s="70"/>
      <c r="CH1453" s="70"/>
      <c r="CI1453" s="70"/>
      <c r="CJ1453" s="70"/>
      <c r="CK1453" s="70"/>
      <c r="CL1453" s="70"/>
      <c r="CM1453" s="70"/>
      <c r="CN1453" s="70"/>
      <c r="CO1453" s="70"/>
      <c r="CP1453" s="70"/>
      <c r="CQ1453" s="70"/>
      <c r="CR1453" s="70"/>
      <c r="CS1453" s="70"/>
      <c r="CT1453" s="70"/>
      <c r="CU1453" s="70"/>
      <c r="CV1453" s="70"/>
      <c r="CW1453" s="70"/>
      <c r="CX1453" s="70"/>
      <c r="CY1453" s="70"/>
      <c r="CZ1453" s="70"/>
      <c r="DA1453" s="70"/>
      <c r="DB1453" s="70"/>
      <c r="DC1453" s="70"/>
      <c r="DD1453" s="70"/>
      <c r="DE1453" s="70"/>
      <c r="DF1453" s="70"/>
      <c r="DG1453" s="70"/>
      <c r="DH1453" s="70"/>
      <c r="DI1453" s="70"/>
      <c r="DJ1453" s="70"/>
      <c r="DK1453" s="70"/>
      <c r="DL1453" s="70"/>
      <c r="DM1453" s="70"/>
      <c r="DN1453" s="70"/>
      <c r="DO1453" s="70"/>
      <c r="DP1453" s="70"/>
      <c r="DQ1453" s="70"/>
      <c r="DR1453" s="70"/>
      <c r="DS1453" s="70"/>
      <c r="DT1453" s="70"/>
      <c r="DU1453" s="70"/>
      <c r="DV1453" s="70"/>
      <c r="DW1453" s="70"/>
      <c r="DX1453" s="70"/>
      <c r="DY1453" s="70"/>
      <c r="DZ1453" s="70"/>
      <c r="EA1453" s="70"/>
      <c r="EB1453" s="70"/>
      <c r="EC1453" s="70"/>
      <c r="ED1453" s="70"/>
      <c r="EE1453" s="70"/>
      <c r="EF1453" s="70"/>
      <c r="EG1453" s="70"/>
      <c r="EH1453" s="70"/>
      <c r="EI1453" s="70"/>
      <c r="EJ1453" s="70"/>
      <c r="EK1453" s="70"/>
      <c r="EL1453" s="70"/>
      <c r="EM1453" s="70"/>
      <c r="EN1453" s="70"/>
      <c r="EO1453" s="70"/>
      <c r="EP1453" s="70"/>
      <c r="EQ1453" s="70"/>
      <c r="ER1453" s="70"/>
      <c r="ES1453" s="70"/>
      <c r="ET1453" s="70"/>
      <c r="EU1453" s="70"/>
      <c r="EV1453" s="70"/>
      <c r="EW1453" s="70"/>
      <c r="EX1453" s="70"/>
      <c r="EY1453" s="70"/>
      <c r="EZ1453" s="70"/>
      <c r="FA1453" s="70"/>
      <c r="FB1453" s="70"/>
      <c r="FC1453" s="70"/>
      <c r="FD1453" s="70"/>
      <c r="FE1453" s="70"/>
      <c r="FF1453" s="70"/>
      <c r="FG1453" s="70"/>
      <c r="FH1453" s="70"/>
      <c r="FI1453" s="70"/>
      <c r="FJ1453" s="70"/>
      <c r="FK1453" s="70"/>
      <c r="FL1453" s="70"/>
      <c r="FM1453" s="70"/>
      <c r="FN1453" s="70"/>
      <c r="FO1453" s="70"/>
      <c r="FP1453" s="70"/>
      <c r="FQ1453" s="70"/>
      <c r="FR1453" s="70"/>
      <c r="FS1453" s="70"/>
      <c r="FT1453" s="70"/>
      <c r="FU1453" s="70"/>
      <c r="FV1453" s="70"/>
      <c r="FW1453" s="70"/>
      <c r="FX1453" s="70"/>
      <c r="FY1453" s="70"/>
      <c r="FZ1453" s="70"/>
      <c r="GA1453" s="70"/>
      <c r="GB1453" s="70"/>
      <c r="GC1453" s="70"/>
      <c r="GD1453" s="70"/>
      <c r="GE1453" s="70"/>
      <c r="GF1453" s="70"/>
      <c r="GG1453" s="70"/>
      <c r="GH1453" s="70"/>
      <c r="GI1453" s="70"/>
      <c r="GJ1453" s="70"/>
      <c r="GK1453" s="70"/>
      <c r="GL1453" s="70"/>
      <c r="GM1453" s="70"/>
      <c r="GN1453" s="70"/>
      <c r="GO1453" s="70"/>
      <c r="GP1453" s="70"/>
      <c r="GQ1453" s="70"/>
      <c r="GR1453" s="70"/>
      <c r="GS1453" s="70"/>
      <c r="GT1453" s="70"/>
      <c r="GU1453" s="70"/>
      <c r="GV1453" s="70"/>
      <c r="GW1453" s="70"/>
      <c r="GX1453" s="70"/>
      <c r="GY1453" s="70"/>
      <c r="GZ1453" s="70"/>
      <c r="HA1453" s="70"/>
      <c r="HB1453" s="70"/>
      <c r="HC1453" s="70"/>
      <c r="HD1453" s="70"/>
      <c r="HE1453" s="70"/>
      <c r="HF1453" s="70"/>
      <c r="HG1453" s="70"/>
      <c r="HH1453" s="70"/>
      <c r="HI1453" s="70"/>
      <c r="HJ1453" s="70"/>
      <c r="HK1453" s="70"/>
      <c r="HL1453" s="70"/>
      <c r="HM1453" s="70"/>
      <c r="HN1453" s="70"/>
      <c r="HO1453" s="70"/>
      <c r="HP1453" s="70"/>
      <c r="HQ1453" s="70"/>
      <c r="HR1453" s="70"/>
      <c r="HS1453" s="70"/>
      <c r="HT1453" s="70"/>
      <c r="HU1453" s="70"/>
      <c r="HV1453" s="70"/>
      <c r="HW1453" s="70"/>
      <c r="HX1453" s="70"/>
      <c r="HY1453" s="70"/>
      <c r="HZ1453" s="70"/>
      <c r="IA1453" s="70"/>
      <c r="IB1453" s="70"/>
      <c r="IC1453" s="70"/>
      <c r="ID1453" s="70"/>
      <c r="IE1453" s="70"/>
      <c r="IF1453" s="70"/>
      <c r="IG1453" s="70"/>
      <c r="IH1453" s="70"/>
      <c r="II1453" s="70"/>
      <c r="IJ1453" s="70"/>
      <c r="IK1453" s="70"/>
      <c r="IL1453" s="70"/>
      <c r="IM1453" s="70"/>
      <c r="IN1453" s="70"/>
      <c r="IO1453" s="70"/>
      <c r="IP1453" s="70"/>
      <c r="IQ1453" s="70"/>
      <c r="IR1453" s="70"/>
      <c r="IS1453" s="70"/>
      <c r="IT1453" s="70"/>
      <c r="IU1453" s="70"/>
      <c r="IV1453" s="70"/>
      <c r="IW1453" s="70"/>
      <c r="IX1453" s="70"/>
      <c r="IY1453" s="70"/>
      <c r="IZ1453" s="70"/>
      <c r="JA1453" s="70"/>
      <c r="JB1453" s="70"/>
      <c r="JC1453" s="70"/>
      <c r="JD1453" s="70"/>
      <c r="JE1453" s="70"/>
      <c r="JF1453" s="70"/>
      <c r="JG1453" s="70"/>
      <c r="JH1453" s="70"/>
      <c r="JI1453" s="70"/>
      <c r="JJ1453" s="70"/>
      <c r="JK1453" s="70"/>
      <c r="JL1453" s="70"/>
      <c r="JM1453" s="70"/>
      <c r="JN1453" s="70"/>
      <c r="JO1453" s="70"/>
      <c r="JP1453" s="70"/>
      <c r="JQ1453" s="70"/>
      <c r="JR1453" s="70"/>
      <c r="JS1453" s="70"/>
      <c r="JT1453" s="70"/>
      <c r="JU1453" s="70"/>
      <c r="JV1453" s="70"/>
      <c r="JW1453" s="70"/>
      <c r="JX1453" s="70"/>
      <c r="JY1453" s="70"/>
      <c r="JZ1453" s="70"/>
      <c r="KA1453" s="70"/>
      <c r="KB1453" s="70"/>
      <c r="KC1453" s="70"/>
      <c r="KD1453" s="70"/>
      <c r="KE1453" s="70"/>
      <c r="KF1453" s="70"/>
      <c r="KG1453" s="70"/>
      <c r="KH1453" s="70"/>
      <c r="KI1453" s="70"/>
      <c r="KJ1453" s="70"/>
      <c r="KK1453" s="70"/>
      <c r="KL1453" s="70"/>
      <c r="KM1453" s="70"/>
      <c r="KN1453" s="70"/>
      <c r="KO1453" s="70"/>
      <c r="KP1453" s="70"/>
      <c r="KQ1453" s="70"/>
      <c r="KR1453" s="70"/>
      <c r="KS1453" s="70"/>
      <c r="KT1453" s="70"/>
      <c r="KU1453" s="70"/>
      <c r="KV1453" s="70"/>
      <c r="KW1453" s="70"/>
      <c r="KX1453" s="70"/>
      <c r="KY1453" s="70"/>
      <c r="KZ1453" s="70"/>
      <c r="LA1453" s="70"/>
      <c r="LB1453" s="70"/>
      <c r="LC1453" s="70"/>
      <c r="LD1453" s="70"/>
      <c r="LE1453" s="70"/>
      <c r="LF1453" s="70"/>
      <c r="LG1453" s="70"/>
      <c r="LH1453" s="70"/>
      <c r="LI1453" s="70"/>
      <c r="LJ1453" s="70"/>
      <c r="LK1453" s="70"/>
      <c r="LL1453" s="70"/>
      <c r="LM1453" s="70"/>
      <c r="LN1453" s="70"/>
      <c r="LO1453" s="70"/>
      <c r="LP1453" s="70"/>
      <c r="LQ1453" s="70"/>
      <c r="LR1453" s="70"/>
      <c r="LS1453" s="70"/>
      <c r="LT1453" s="70"/>
      <c r="LU1453" s="70"/>
      <c r="LV1453" s="70"/>
      <c r="LW1453" s="70"/>
      <c r="LX1453" s="70"/>
      <c r="LY1453" s="70"/>
      <c r="LZ1453" s="70"/>
      <c r="MA1453" s="70"/>
      <c r="MB1453" s="70"/>
      <c r="MC1453" s="70"/>
      <c r="MD1453" s="70"/>
      <c r="ME1453" s="70"/>
      <c r="MF1453" s="70"/>
      <c r="MG1453" s="70"/>
      <c r="MH1453" s="70"/>
      <c r="MI1453" s="70"/>
      <c r="MJ1453" s="70"/>
      <c r="MK1453" s="70"/>
      <c r="ML1453" s="70"/>
      <c r="MM1453" s="70"/>
      <c r="MN1453" s="70"/>
      <c r="MO1453" s="70"/>
      <c r="MP1453" s="70"/>
      <c r="MQ1453" s="70"/>
      <c r="MR1453" s="70"/>
      <c r="MS1453" s="70"/>
      <c r="MT1453" s="70"/>
      <c r="MU1453" s="70"/>
      <c r="MV1453" s="70"/>
      <c r="MW1453" s="70"/>
      <c r="MX1453" s="70"/>
      <c r="MY1453" s="70"/>
      <c r="MZ1453" s="70"/>
      <c r="NA1453" s="70"/>
      <c r="NB1453" s="70"/>
      <c r="NC1453" s="70"/>
      <c r="ND1453" s="70"/>
      <c r="NE1453" s="70"/>
      <c r="NF1453" s="70"/>
      <c r="NG1453" s="70"/>
      <c r="NH1453" s="70"/>
      <c r="NI1453" s="70"/>
      <c r="NJ1453" s="70"/>
      <c r="NK1453" s="70"/>
      <c r="NL1453" s="70"/>
      <c r="NM1453" s="70"/>
      <c r="NN1453" s="70"/>
      <c r="NO1453" s="70"/>
      <c r="NP1453" s="70"/>
      <c r="NQ1453" s="70"/>
      <c r="NR1453" s="70"/>
      <c r="NS1453" s="70"/>
      <c r="NT1453" s="70"/>
      <c r="NU1453" s="70"/>
      <c r="NV1453" s="70"/>
      <c r="NW1453" s="70"/>
      <c r="NX1453" s="70"/>
      <c r="NY1453" s="70"/>
      <c r="NZ1453" s="70"/>
      <c r="OA1453" s="70"/>
      <c r="OB1453" s="70"/>
      <c r="OC1453" s="70"/>
      <c r="OD1453" s="70"/>
      <c r="OE1453" s="70"/>
      <c r="OF1453" s="70"/>
      <c r="OG1453" s="70"/>
      <c r="OH1453" s="70"/>
      <c r="OI1453" s="70"/>
      <c r="OJ1453" s="70"/>
      <c r="OK1453" s="70"/>
      <c r="OL1453" s="70"/>
      <c r="OM1453" s="70"/>
      <c r="ON1453" s="70"/>
      <c r="OO1453" s="70"/>
      <c r="OP1453" s="70"/>
      <c r="OQ1453" s="70"/>
      <c r="OR1453" s="70"/>
      <c r="OS1453" s="70"/>
      <c r="OT1453" s="70"/>
      <c r="OU1453" s="70"/>
      <c r="OV1453" s="70"/>
      <c r="OW1453" s="70"/>
      <c r="OX1453" s="70"/>
      <c r="OY1453" s="70"/>
      <c r="OZ1453" s="70"/>
      <c r="PA1453" s="70"/>
      <c r="PB1453" s="70"/>
      <c r="PC1453" s="70"/>
      <c r="PD1453" s="70"/>
      <c r="PE1453" s="70"/>
      <c r="PF1453" s="70"/>
      <c r="PG1453" s="70"/>
      <c r="PH1453" s="70"/>
      <c r="PI1453" s="70"/>
      <c r="PJ1453" s="70"/>
      <c r="PK1453" s="70"/>
      <c r="PL1453" s="70"/>
      <c r="PM1453" s="70"/>
      <c r="PN1453" s="70"/>
      <c r="PO1453" s="70"/>
      <c r="PP1453" s="70"/>
      <c r="PQ1453" s="70"/>
      <c r="PR1453" s="70"/>
      <c r="PS1453" s="70"/>
      <c r="PT1453" s="70"/>
      <c r="PU1453" s="70"/>
      <c r="PV1453" s="70"/>
      <c r="PW1453" s="70"/>
      <c r="PX1453" s="70"/>
      <c r="PY1453" s="70"/>
      <c r="PZ1453" s="70"/>
      <c r="QA1453" s="70"/>
      <c r="QB1453" s="70"/>
      <c r="QC1453" s="70"/>
      <c r="QD1453" s="70"/>
      <c r="QE1453" s="70"/>
      <c r="QF1453" s="70"/>
      <c r="QG1453" s="70"/>
      <c r="QH1453" s="70"/>
      <c r="QI1453" s="70"/>
      <c r="QJ1453" s="70"/>
      <c r="QK1453" s="70"/>
      <c r="QL1453" s="70"/>
      <c r="QM1453" s="70"/>
      <c r="QN1453" s="70"/>
      <c r="QO1453" s="70"/>
      <c r="QP1453" s="70"/>
      <c r="QQ1453" s="70"/>
      <c r="QR1453" s="70"/>
      <c r="QS1453" s="70"/>
      <c r="QT1453" s="70"/>
      <c r="QU1453" s="70"/>
      <c r="QV1453" s="70"/>
      <c r="QW1453" s="70"/>
      <c r="QX1453" s="70"/>
      <c r="QY1453" s="70"/>
      <c r="QZ1453" s="70"/>
      <c r="RA1453" s="70"/>
      <c r="RB1453" s="70"/>
      <c r="RC1453" s="70"/>
      <c r="RD1453" s="70"/>
      <c r="RE1453" s="70"/>
      <c r="RF1453" s="70"/>
      <c r="RG1453" s="70"/>
      <c r="RH1453" s="70"/>
      <c r="RI1453" s="70"/>
      <c r="RJ1453" s="70"/>
      <c r="RK1453" s="70"/>
      <c r="RL1453" s="70"/>
      <c r="RM1453" s="70"/>
      <c r="RN1453" s="70"/>
      <c r="RO1453" s="70"/>
      <c r="RP1453" s="70"/>
      <c r="RQ1453" s="70"/>
      <c r="RR1453" s="70"/>
      <c r="RS1453" s="70"/>
      <c r="RT1453" s="70"/>
      <c r="RU1453" s="70"/>
      <c r="RV1453" s="70"/>
      <c r="RW1453" s="70"/>
      <c r="RX1453" s="70"/>
      <c r="RY1453" s="70"/>
      <c r="RZ1453" s="70"/>
      <c r="SA1453" s="70"/>
      <c r="SB1453" s="70"/>
      <c r="SC1453" s="70"/>
      <c r="SD1453" s="70"/>
      <c r="SE1453" s="70"/>
      <c r="SF1453" s="70"/>
      <c r="SG1453" s="70"/>
      <c r="SH1453" s="70"/>
      <c r="SI1453" s="70"/>
      <c r="SJ1453" s="70"/>
      <c r="SK1453" s="70"/>
      <c r="SL1453" s="70"/>
      <c r="SM1453" s="70"/>
      <c r="SN1453" s="70"/>
      <c r="SO1453" s="70"/>
      <c r="SP1453" s="70"/>
      <c r="SQ1453" s="70"/>
      <c r="SR1453" s="70"/>
      <c r="SS1453" s="70"/>
      <c r="ST1453" s="70"/>
      <c r="SU1453" s="70"/>
      <c r="SV1453" s="70"/>
      <c r="SW1453" s="70"/>
      <c r="SX1453" s="70"/>
      <c r="SY1453" s="70"/>
      <c r="SZ1453" s="70"/>
    </row>
    <row r="1454" spans="1:520" ht="16.5" customHeight="1" x14ac:dyDescent="0.2">
      <c r="A1454" s="20">
        <v>846</v>
      </c>
      <c r="B1454" s="20" t="s">
        <v>62</v>
      </c>
      <c r="C1454" s="20" t="s">
        <v>915</v>
      </c>
      <c r="D1454" s="20" t="s">
        <v>38</v>
      </c>
      <c r="E1454" s="20" t="s">
        <v>1345</v>
      </c>
      <c r="F1454" s="22" t="s">
        <v>973</v>
      </c>
      <c r="G1454" s="20" t="s">
        <v>42</v>
      </c>
      <c r="H1454" s="20" t="s">
        <v>35</v>
      </c>
      <c r="I1454" s="20" t="s">
        <v>81</v>
      </c>
      <c r="J1454" s="22" t="s">
        <v>915</v>
      </c>
      <c r="K1454" s="20"/>
      <c r="L1454" s="20"/>
      <c r="M1454" s="20"/>
      <c r="N1454" s="20"/>
      <c r="O1454" s="23"/>
      <c r="P1454" s="23">
        <v>1500000</v>
      </c>
      <c r="Q1454" s="24">
        <v>1</v>
      </c>
      <c r="R1454" s="25">
        <v>45962</v>
      </c>
      <c r="S1454" s="20" t="s">
        <v>83</v>
      </c>
      <c r="T1454" s="26">
        <f t="shared" si="24"/>
        <v>1500000</v>
      </c>
      <c r="U1454" s="27" t="s">
        <v>100</v>
      </c>
      <c r="V1454" s="27" t="s">
        <v>100</v>
      </c>
      <c r="W1454" s="70"/>
      <c r="X1454" s="70"/>
      <c r="Y1454" s="70"/>
      <c r="Z1454" s="70"/>
      <c r="AA1454" s="70"/>
      <c r="AB1454" s="70"/>
      <c r="AC1454" s="70"/>
      <c r="AD1454" s="70"/>
      <c r="AE1454" s="70"/>
      <c r="AF1454" s="70"/>
      <c r="AG1454" s="70"/>
      <c r="AH1454" s="70"/>
      <c r="AI1454" s="70"/>
      <c r="AJ1454" s="70"/>
      <c r="AK1454" s="70"/>
      <c r="AL1454" s="70"/>
      <c r="AM1454" s="70"/>
      <c r="AN1454" s="70"/>
      <c r="AO1454" s="70"/>
      <c r="AP1454" s="70"/>
      <c r="AQ1454" s="70"/>
      <c r="AR1454" s="70"/>
      <c r="AS1454" s="70"/>
      <c r="AT1454" s="70"/>
      <c r="AU1454" s="70"/>
      <c r="AV1454" s="70"/>
      <c r="AW1454" s="70"/>
      <c r="AX1454" s="70"/>
      <c r="AY1454" s="70"/>
      <c r="AZ1454" s="70"/>
      <c r="BA1454" s="70"/>
      <c r="BB1454" s="70"/>
      <c r="BC1454" s="70"/>
      <c r="BD1454" s="70"/>
      <c r="BE1454" s="70"/>
      <c r="BF1454" s="70"/>
      <c r="BG1454" s="70"/>
      <c r="BH1454" s="70"/>
      <c r="BI1454" s="70"/>
      <c r="BJ1454" s="70"/>
      <c r="BK1454" s="70"/>
      <c r="BL1454" s="70"/>
      <c r="BM1454" s="70"/>
      <c r="BN1454" s="70"/>
      <c r="BO1454" s="70"/>
      <c r="BP1454" s="70"/>
      <c r="BQ1454" s="70"/>
      <c r="BR1454" s="70"/>
      <c r="BS1454" s="70"/>
      <c r="BT1454" s="70"/>
      <c r="BU1454" s="70"/>
      <c r="BV1454" s="70"/>
      <c r="BW1454" s="70"/>
      <c r="BX1454" s="70"/>
      <c r="BY1454" s="70"/>
      <c r="BZ1454" s="70"/>
      <c r="CA1454" s="70"/>
      <c r="CB1454" s="70"/>
      <c r="CC1454" s="70"/>
      <c r="CD1454" s="70"/>
      <c r="CE1454" s="70"/>
      <c r="CF1454" s="70"/>
      <c r="CG1454" s="70"/>
      <c r="CH1454" s="70"/>
      <c r="CI1454" s="70"/>
      <c r="CJ1454" s="70"/>
      <c r="CK1454" s="70"/>
      <c r="CL1454" s="70"/>
      <c r="CM1454" s="70"/>
      <c r="CN1454" s="70"/>
      <c r="CO1454" s="70"/>
      <c r="CP1454" s="70"/>
      <c r="CQ1454" s="70"/>
      <c r="CR1454" s="70"/>
      <c r="CS1454" s="70"/>
      <c r="CT1454" s="70"/>
      <c r="CU1454" s="70"/>
      <c r="CV1454" s="70"/>
      <c r="CW1454" s="70"/>
      <c r="CX1454" s="70"/>
      <c r="CY1454" s="70"/>
      <c r="CZ1454" s="70"/>
      <c r="DA1454" s="70"/>
      <c r="DB1454" s="70"/>
      <c r="DC1454" s="70"/>
      <c r="DD1454" s="70"/>
      <c r="DE1454" s="70"/>
      <c r="DF1454" s="70"/>
      <c r="DG1454" s="70"/>
      <c r="DH1454" s="70"/>
      <c r="DI1454" s="70"/>
      <c r="DJ1454" s="70"/>
      <c r="DK1454" s="70"/>
      <c r="DL1454" s="70"/>
      <c r="DM1454" s="70"/>
      <c r="DN1454" s="70"/>
      <c r="DO1454" s="70"/>
      <c r="DP1454" s="70"/>
      <c r="DQ1454" s="70"/>
      <c r="DR1454" s="70"/>
      <c r="DS1454" s="70"/>
      <c r="DT1454" s="70"/>
      <c r="DU1454" s="70"/>
      <c r="DV1454" s="70"/>
      <c r="DW1454" s="70"/>
      <c r="DX1454" s="70"/>
      <c r="DY1454" s="70"/>
      <c r="DZ1454" s="70"/>
      <c r="EA1454" s="70"/>
      <c r="EB1454" s="70"/>
      <c r="EC1454" s="70"/>
      <c r="ED1454" s="70"/>
      <c r="EE1454" s="70"/>
      <c r="EF1454" s="70"/>
      <c r="EG1454" s="70"/>
      <c r="EH1454" s="70"/>
      <c r="EI1454" s="70"/>
      <c r="EJ1454" s="70"/>
      <c r="EK1454" s="70"/>
      <c r="EL1454" s="70"/>
      <c r="EM1454" s="70"/>
      <c r="EN1454" s="70"/>
      <c r="EO1454" s="70"/>
      <c r="EP1454" s="70"/>
      <c r="EQ1454" s="70"/>
      <c r="ER1454" s="70"/>
      <c r="ES1454" s="70"/>
      <c r="ET1454" s="70"/>
      <c r="EU1454" s="70"/>
      <c r="EV1454" s="70"/>
      <c r="EW1454" s="70"/>
      <c r="EX1454" s="70"/>
      <c r="EY1454" s="70"/>
      <c r="EZ1454" s="70"/>
      <c r="FA1454" s="70"/>
      <c r="FB1454" s="70"/>
      <c r="FC1454" s="70"/>
      <c r="FD1454" s="70"/>
      <c r="FE1454" s="70"/>
      <c r="FF1454" s="70"/>
      <c r="FG1454" s="70"/>
      <c r="FH1454" s="70"/>
      <c r="FI1454" s="70"/>
      <c r="FJ1454" s="70"/>
      <c r="FK1454" s="70"/>
      <c r="FL1454" s="70"/>
      <c r="FM1454" s="70"/>
      <c r="FN1454" s="70"/>
      <c r="FO1454" s="70"/>
      <c r="FP1454" s="70"/>
      <c r="FQ1454" s="70"/>
      <c r="FR1454" s="70"/>
      <c r="FS1454" s="70"/>
      <c r="FT1454" s="70"/>
      <c r="FU1454" s="70"/>
      <c r="FV1454" s="70"/>
      <c r="FW1454" s="70"/>
      <c r="FX1454" s="70"/>
      <c r="FY1454" s="70"/>
      <c r="FZ1454" s="70"/>
      <c r="GA1454" s="70"/>
      <c r="GB1454" s="70"/>
      <c r="GC1454" s="70"/>
      <c r="GD1454" s="70"/>
      <c r="GE1454" s="70"/>
      <c r="GF1454" s="70"/>
      <c r="GG1454" s="70"/>
      <c r="GH1454" s="70"/>
      <c r="GI1454" s="70"/>
      <c r="GJ1454" s="70"/>
      <c r="GK1454" s="70"/>
      <c r="GL1454" s="70"/>
      <c r="GM1454" s="70"/>
      <c r="GN1454" s="70"/>
      <c r="GO1454" s="70"/>
      <c r="GP1454" s="70"/>
      <c r="GQ1454" s="70"/>
      <c r="GR1454" s="70"/>
      <c r="GS1454" s="70"/>
      <c r="GT1454" s="70"/>
      <c r="GU1454" s="70"/>
      <c r="GV1454" s="70"/>
      <c r="GW1454" s="70"/>
      <c r="GX1454" s="70"/>
      <c r="GY1454" s="70"/>
      <c r="GZ1454" s="70"/>
      <c r="HA1454" s="70"/>
      <c r="HB1454" s="70"/>
      <c r="HC1454" s="70"/>
      <c r="HD1454" s="70"/>
      <c r="HE1454" s="70"/>
      <c r="HF1454" s="70"/>
      <c r="HG1454" s="70"/>
      <c r="HH1454" s="70"/>
      <c r="HI1454" s="70"/>
      <c r="HJ1454" s="70"/>
      <c r="HK1454" s="70"/>
      <c r="HL1454" s="70"/>
      <c r="HM1454" s="70"/>
      <c r="HN1454" s="70"/>
      <c r="HO1454" s="70"/>
      <c r="HP1454" s="70"/>
      <c r="HQ1454" s="70"/>
      <c r="HR1454" s="70"/>
      <c r="HS1454" s="70"/>
      <c r="HT1454" s="70"/>
      <c r="HU1454" s="70"/>
      <c r="HV1454" s="70"/>
      <c r="HW1454" s="70"/>
      <c r="HX1454" s="70"/>
      <c r="HY1454" s="70"/>
      <c r="HZ1454" s="70"/>
      <c r="IA1454" s="70"/>
      <c r="IB1454" s="70"/>
      <c r="IC1454" s="70"/>
      <c r="ID1454" s="70"/>
      <c r="IE1454" s="70"/>
      <c r="IF1454" s="70"/>
      <c r="IG1454" s="70"/>
      <c r="IH1454" s="70"/>
      <c r="II1454" s="70"/>
      <c r="IJ1454" s="70"/>
      <c r="IK1454" s="70"/>
      <c r="IL1454" s="70"/>
      <c r="IM1454" s="70"/>
      <c r="IN1454" s="70"/>
      <c r="IO1454" s="70"/>
      <c r="IP1454" s="70"/>
      <c r="IQ1454" s="70"/>
      <c r="IR1454" s="70"/>
      <c r="IS1454" s="70"/>
      <c r="IT1454" s="70"/>
      <c r="IU1454" s="70"/>
      <c r="IV1454" s="70"/>
      <c r="IW1454" s="70"/>
      <c r="IX1454" s="70"/>
      <c r="IY1454" s="70"/>
      <c r="IZ1454" s="70"/>
      <c r="JA1454" s="70"/>
      <c r="JB1454" s="70"/>
      <c r="JC1454" s="70"/>
      <c r="JD1454" s="70"/>
      <c r="JE1454" s="70"/>
      <c r="JF1454" s="70"/>
      <c r="JG1454" s="70"/>
      <c r="JH1454" s="70"/>
      <c r="JI1454" s="70"/>
      <c r="JJ1454" s="70"/>
      <c r="JK1454" s="70"/>
      <c r="JL1454" s="70"/>
      <c r="JM1454" s="70"/>
      <c r="JN1454" s="70"/>
      <c r="JO1454" s="70"/>
      <c r="JP1454" s="70"/>
      <c r="JQ1454" s="70"/>
      <c r="JR1454" s="70"/>
      <c r="JS1454" s="70"/>
      <c r="JT1454" s="70"/>
      <c r="JU1454" s="70"/>
      <c r="JV1454" s="70"/>
      <c r="JW1454" s="70"/>
      <c r="JX1454" s="70"/>
      <c r="JY1454" s="70"/>
      <c r="JZ1454" s="70"/>
      <c r="KA1454" s="70"/>
      <c r="KB1454" s="70"/>
      <c r="KC1454" s="70"/>
      <c r="KD1454" s="70"/>
      <c r="KE1454" s="70"/>
      <c r="KF1454" s="70"/>
      <c r="KG1454" s="70"/>
      <c r="KH1454" s="70"/>
      <c r="KI1454" s="70"/>
      <c r="KJ1454" s="70"/>
      <c r="KK1454" s="70"/>
      <c r="KL1454" s="70"/>
      <c r="KM1454" s="70"/>
      <c r="KN1454" s="70"/>
      <c r="KO1454" s="70"/>
      <c r="KP1454" s="70"/>
      <c r="KQ1454" s="70"/>
      <c r="KR1454" s="70"/>
      <c r="KS1454" s="70"/>
      <c r="KT1454" s="70"/>
      <c r="KU1454" s="70"/>
      <c r="KV1454" s="70"/>
      <c r="KW1454" s="70"/>
      <c r="KX1454" s="70"/>
      <c r="KY1454" s="70"/>
      <c r="KZ1454" s="70"/>
      <c r="LA1454" s="70"/>
      <c r="LB1454" s="70"/>
      <c r="LC1454" s="70"/>
      <c r="LD1454" s="70"/>
      <c r="LE1454" s="70"/>
      <c r="LF1454" s="70"/>
      <c r="LG1454" s="70"/>
      <c r="LH1454" s="70"/>
      <c r="LI1454" s="70"/>
      <c r="LJ1454" s="70"/>
      <c r="LK1454" s="70"/>
      <c r="LL1454" s="70"/>
      <c r="LM1454" s="70"/>
      <c r="LN1454" s="70"/>
      <c r="LO1454" s="70"/>
      <c r="LP1454" s="70"/>
      <c r="LQ1454" s="70"/>
      <c r="LR1454" s="70"/>
      <c r="LS1454" s="70"/>
      <c r="LT1454" s="70"/>
      <c r="LU1454" s="70"/>
      <c r="LV1454" s="70"/>
      <c r="LW1454" s="70"/>
      <c r="LX1454" s="70"/>
      <c r="LY1454" s="70"/>
      <c r="LZ1454" s="70"/>
      <c r="MA1454" s="70"/>
      <c r="MB1454" s="70"/>
      <c r="MC1454" s="70"/>
      <c r="MD1454" s="70"/>
      <c r="ME1454" s="70"/>
      <c r="MF1454" s="70"/>
      <c r="MG1454" s="70"/>
      <c r="MH1454" s="70"/>
      <c r="MI1454" s="70"/>
      <c r="MJ1454" s="70"/>
      <c r="MK1454" s="70"/>
      <c r="ML1454" s="70"/>
      <c r="MM1454" s="70"/>
      <c r="MN1454" s="70"/>
      <c r="MO1454" s="70"/>
      <c r="MP1454" s="70"/>
      <c r="MQ1454" s="70"/>
      <c r="MR1454" s="70"/>
      <c r="MS1454" s="70"/>
      <c r="MT1454" s="70"/>
      <c r="MU1454" s="70"/>
      <c r="MV1454" s="70"/>
      <c r="MW1454" s="70"/>
      <c r="MX1454" s="70"/>
      <c r="MY1454" s="70"/>
      <c r="MZ1454" s="70"/>
      <c r="NA1454" s="70"/>
      <c r="NB1454" s="70"/>
      <c r="NC1454" s="70"/>
      <c r="ND1454" s="70"/>
      <c r="NE1454" s="70"/>
      <c r="NF1454" s="70"/>
      <c r="NG1454" s="70"/>
      <c r="NH1454" s="70"/>
      <c r="NI1454" s="70"/>
      <c r="NJ1454" s="70"/>
      <c r="NK1454" s="70"/>
      <c r="NL1454" s="70"/>
      <c r="NM1454" s="70"/>
      <c r="NN1454" s="70"/>
      <c r="NO1454" s="70"/>
      <c r="NP1454" s="70"/>
      <c r="NQ1454" s="70"/>
      <c r="NR1454" s="70"/>
      <c r="NS1454" s="70"/>
      <c r="NT1454" s="70"/>
      <c r="NU1454" s="70"/>
      <c r="NV1454" s="70"/>
      <c r="NW1454" s="70"/>
      <c r="NX1454" s="70"/>
      <c r="NY1454" s="70"/>
      <c r="NZ1454" s="70"/>
      <c r="OA1454" s="70"/>
      <c r="OB1454" s="70"/>
      <c r="OC1454" s="70"/>
      <c r="OD1454" s="70"/>
      <c r="OE1454" s="70"/>
      <c r="OF1454" s="70"/>
      <c r="OG1454" s="70"/>
      <c r="OH1454" s="70"/>
      <c r="OI1454" s="70"/>
      <c r="OJ1454" s="70"/>
      <c r="OK1454" s="70"/>
      <c r="OL1454" s="70"/>
      <c r="OM1454" s="70"/>
      <c r="ON1454" s="70"/>
      <c r="OO1454" s="70"/>
      <c r="OP1454" s="70"/>
      <c r="OQ1454" s="70"/>
      <c r="OR1454" s="70"/>
      <c r="OS1454" s="70"/>
      <c r="OT1454" s="70"/>
      <c r="OU1454" s="70"/>
      <c r="OV1454" s="70"/>
      <c r="OW1454" s="70"/>
      <c r="OX1454" s="70"/>
      <c r="OY1454" s="70"/>
      <c r="OZ1454" s="70"/>
      <c r="PA1454" s="70"/>
      <c r="PB1454" s="70"/>
      <c r="PC1454" s="70"/>
      <c r="PD1454" s="70"/>
      <c r="PE1454" s="70"/>
      <c r="PF1454" s="70"/>
      <c r="PG1454" s="70"/>
      <c r="PH1454" s="70"/>
      <c r="PI1454" s="70"/>
      <c r="PJ1454" s="70"/>
      <c r="PK1454" s="70"/>
      <c r="PL1454" s="70"/>
      <c r="PM1454" s="70"/>
      <c r="PN1454" s="70"/>
      <c r="PO1454" s="70"/>
      <c r="PP1454" s="70"/>
      <c r="PQ1454" s="70"/>
      <c r="PR1454" s="70"/>
      <c r="PS1454" s="70"/>
      <c r="PT1454" s="70"/>
      <c r="PU1454" s="70"/>
      <c r="PV1454" s="70"/>
      <c r="PW1454" s="70"/>
      <c r="PX1454" s="70"/>
      <c r="PY1454" s="70"/>
      <c r="PZ1454" s="70"/>
      <c r="QA1454" s="70"/>
      <c r="QB1454" s="70"/>
      <c r="QC1454" s="70"/>
      <c r="QD1454" s="70"/>
      <c r="QE1454" s="70"/>
      <c r="QF1454" s="70"/>
      <c r="QG1454" s="70"/>
      <c r="QH1454" s="70"/>
      <c r="QI1454" s="70"/>
      <c r="QJ1454" s="70"/>
      <c r="QK1454" s="70"/>
      <c r="QL1454" s="70"/>
      <c r="QM1454" s="70"/>
      <c r="QN1454" s="70"/>
      <c r="QO1454" s="70"/>
      <c r="QP1454" s="70"/>
      <c r="QQ1454" s="70"/>
      <c r="QR1454" s="70"/>
      <c r="QS1454" s="70"/>
      <c r="QT1454" s="70"/>
      <c r="QU1454" s="70"/>
      <c r="QV1454" s="70"/>
      <c r="QW1454" s="70"/>
      <c r="QX1454" s="70"/>
      <c r="QY1454" s="70"/>
      <c r="QZ1454" s="70"/>
      <c r="RA1454" s="70"/>
      <c r="RB1454" s="70"/>
      <c r="RC1454" s="70"/>
      <c r="RD1454" s="70"/>
      <c r="RE1454" s="70"/>
      <c r="RF1454" s="70"/>
      <c r="RG1454" s="70"/>
      <c r="RH1454" s="70"/>
      <c r="RI1454" s="70"/>
      <c r="RJ1454" s="70"/>
      <c r="RK1454" s="70"/>
      <c r="RL1454" s="70"/>
      <c r="RM1454" s="70"/>
      <c r="RN1454" s="70"/>
      <c r="RO1454" s="70"/>
      <c r="RP1454" s="70"/>
      <c r="RQ1454" s="70"/>
      <c r="RR1454" s="70"/>
      <c r="RS1454" s="70"/>
      <c r="RT1454" s="70"/>
      <c r="RU1454" s="70"/>
      <c r="RV1454" s="70"/>
      <c r="RW1454" s="70"/>
      <c r="RX1454" s="70"/>
      <c r="RY1454" s="70"/>
      <c r="RZ1454" s="70"/>
      <c r="SA1454" s="70"/>
      <c r="SB1454" s="70"/>
      <c r="SC1454" s="70"/>
      <c r="SD1454" s="70"/>
      <c r="SE1454" s="70"/>
      <c r="SF1454" s="70"/>
      <c r="SG1454" s="70"/>
      <c r="SH1454" s="70"/>
      <c r="SI1454" s="70"/>
      <c r="SJ1454" s="70"/>
      <c r="SK1454" s="70"/>
      <c r="SL1454" s="70"/>
      <c r="SM1454" s="70"/>
      <c r="SN1454" s="70"/>
      <c r="SO1454" s="70"/>
      <c r="SP1454" s="70"/>
      <c r="SQ1454" s="70"/>
      <c r="SR1454" s="70"/>
      <c r="SS1454" s="70"/>
      <c r="ST1454" s="70"/>
      <c r="SU1454" s="70"/>
      <c r="SV1454" s="70"/>
      <c r="SW1454" s="70"/>
      <c r="SX1454" s="70"/>
      <c r="SY1454" s="70"/>
      <c r="SZ1454" s="70"/>
    </row>
    <row r="1455" spans="1:520" ht="16.5" customHeight="1" x14ac:dyDescent="0.2">
      <c r="A1455" s="20">
        <v>847</v>
      </c>
      <c r="B1455" s="20" t="s">
        <v>62</v>
      </c>
      <c r="C1455" s="20" t="s">
        <v>915</v>
      </c>
      <c r="D1455" s="20" t="s">
        <v>38</v>
      </c>
      <c r="E1455" s="20" t="s">
        <v>1345</v>
      </c>
      <c r="F1455" s="22" t="s">
        <v>973</v>
      </c>
      <c r="G1455" s="20" t="s">
        <v>42</v>
      </c>
      <c r="H1455" s="20" t="s">
        <v>35</v>
      </c>
      <c r="I1455" s="20" t="s">
        <v>81</v>
      </c>
      <c r="J1455" s="22" t="s">
        <v>915</v>
      </c>
      <c r="K1455" s="20"/>
      <c r="L1455" s="20"/>
      <c r="M1455" s="20"/>
      <c r="N1455" s="20"/>
      <c r="O1455" s="23"/>
      <c r="P1455" s="23">
        <v>1500000</v>
      </c>
      <c r="Q1455" s="24">
        <v>1</v>
      </c>
      <c r="R1455" s="25">
        <v>45992</v>
      </c>
      <c r="S1455" s="20" t="s">
        <v>83</v>
      </c>
      <c r="T1455" s="26">
        <f t="shared" si="24"/>
        <v>1500000</v>
      </c>
      <c r="U1455" s="27" t="s">
        <v>100</v>
      </c>
      <c r="V1455" s="27" t="s">
        <v>100</v>
      </c>
      <c r="W1455" s="70"/>
      <c r="X1455" s="70"/>
      <c r="Y1455" s="70"/>
      <c r="Z1455" s="70"/>
      <c r="AA1455" s="70"/>
      <c r="AB1455" s="70"/>
      <c r="AC1455" s="70"/>
      <c r="AD1455" s="70"/>
      <c r="AE1455" s="70"/>
      <c r="AF1455" s="70"/>
      <c r="AG1455" s="70"/>
      <c r="AH1455" s="70"/>
      <c r="AI1455" s="70"/>
      <c r="AJ1455" s="70"/>
      <c r="AK1455" s="70"/>
      <c r="AL1455" s="70"/>
      <c r="AM1455" s="70"/>
      <c r="AN1455" s="70"/>
      <c r="AO1455" s="70"/>
      <c r="AP1455" s="70"/>
      <c r="AQ1455" s="70"/>
      <c r="AR1455" s="70"/>
      <c r="AS1455" s="70"/>
      <c r="AT1455" s="70"/>
      <c r="AU1455" s="70"/>
      <c r="AV1455" s="70"/>
      <c r="AW1455" s="70"/>
      <c r="AX1455" s="70"/>
      <c r="AY1455" s="70"/>
      <c r="AZ1455" s="70"/>
      <c r="BA1455" s="70"/>
      <c r="BB1455" s="70"/>
      <c r="BC1455" s="70"/>
      <c r="BD1455" s="70"/>
      <c r="BE1455" s="70"/>
      <c r="BF1455" s="70"/>
      <c r="BG1455" s="70"/>
      <c r="BH1455" s="70"/>
      <c r="BI1455" s="70"/>
      <c r="BJ1455" s="70"/>
      <c r="BK1455" s="70"/>
      <c r="BL1455" s="70"/>
      <c r="BM1455" s="70"/>
      <c r="BN1455" s="70"/>
      <c r="BO1455" s="70"/>
      <c r="BP1455" s="70"/>
      <c r="BQ1455" s="70"/>
      <c r="BR1455" s="70"/>
      <c r="BS1455" s="70"/>
      <c r="BT1455" s="70"/>
      <c r="BU1455" s="70"/>
      <c r="BV1455" s="70"/>
      <c r="BW1455" s="70"/>
      <c r="BX1455" s="70"/>
      <c r="BY1455" s="70"/>
      <c r="BZ1455" s="70"/>
      <c r="CA1455" s="70"/>
      <c r="CB1455" s="70"/>
      <c r="CC1455" s="70"/>
      <c r="CD1455" s="70"/>
      <c r="CE1455" s="70"/>
      <c r="CF1455" s="70"/>
      <c r="CG1455" s="70"/>
      <c r="CH1455" s="70"/>
      <c r="CI1455" s="70"/>
      <c r="CJ1455" s="70"/>
      <c r="CK1455" s="70"/>
      <c r="CL1455" s="70"/>
      <c r="CM1455" s="70"/>
      <c r="CN1455" s="70"/>
      <c r="CO1455" s="70"/>
      <c r="CP1455" s="70"/>
      <c r="CQ1455" s="70"/>
      <c r="CR1455" s="70"/>
      <c r="CS1455" s="70"/>
      <c r="CT1455" s="70"/>
      <c r="CU1455" s="70"/>
      <c r="CV1455" s="70"/>
      <c r="CW1455" s="70"/>
      <c r="CX1455" s="70"/>
      <c r="CY1455" s="70"/>
      <c r="CZ1455" s="70"/>
      <c r="DA1455" s="70"/>
      <c r="DB1455" s="70"/>
      <c r="DC1455" s="70"/>
      <c r="DD1455" s="70"/>
      <c r="DE1455" s="70"/>
      <c r="DF1455" s="70"/>
      <c r="DG1455" s="70"/>
      <c r="DH1455" s="70"/>
      <c r="DI1455" s="70"/>
      <c r="DJ1455" s="70"/>
      <c r="DK1455" s="70"/>
      <c r="DL1455" s="70"/>
      <c r="DM1455" s="70"/>
      <c r="DN1455" s="70"/>
      <c r="DO1455" s="70"/>
      <c r="DP1455" s="70"/>
      <c r="DQ1455" s="70"/>
      <c r="DR1455" s="70"/>
      <c r="DS1455" s="70"/>
      <c r="DT1455" s="70"/>
      <c r="DU1455" s="70"/>
      <c r="DV1455" s="70"/>
      <c r="DW1455" s="70"/>
      <c r="DX1455" s="70"/>
      <c r="DY1455" s="70"/>
      <c r="DZ1455" s="70"/>
      <c r="EA1455" s="70"/>
      <c r="EB1455" s="70"/>
      <c r="EC1455" s="70"/>
      <c r="ED1455" s="70"/>
      <c r="EE1455" s="70"/>
      <c r="EF1455" s="70"/>
      <c r="EG1455" s="70"/>
      <c r="EH1455" s="70"/>
      <c r="EI1455" s="70"/>
      <c r="EJ1455" s="70"/>
      <c r="EK1455" s="70"/>
      <c r="EL1455" s="70"/>
      <c r="EM1455" s="70"/>
      <c r="EN1455" s="70"/>
      <c r="EO1455" s="70"/>
      <c r="EP1455" s="70"/>
      <c r="EQ1455" s="70"/>
      <c r="ER1455" s="70"/>
      <c r="ES1455" s="70"/>
      <c r="ET1455" s="70"/>
      <c r="EU1455" s="70"/>
      <c r="EV1455" s="70"/>
      <c r="EW1455" s="70"/>
      <c r="EX1455" s="70"/>
      <c r="EY1455" s="70"/>
      <c r="EZ1455" s="70"/>
      <c r="FA1455" s="70"/>
      <c r="FB1455" s="70"/>
      <c r="FC1455" s="70"/>
      <c r="FD1455" s="70"/>
      <c r="FE1455" s="70"/>
      <c r="FF1455" s="70"/>
      <c r="FG1455" s="70"/>
      <c r="FH1455" s="70"/>
      <c r="FI1455" s="70"/>
      <c r="FJ1455" s="70"/>
      <c r="FK1455" s="70"/>
      <c r="FL1455" s="70"/>
      <c r="FM1455" s="70"/>
      <c r="FN1455" s="70"/>
      <c r="FO1455" s="70"/>
      <c r="FP1455" s="70"/>
      <c r="FQ1455" s="70"/>
      <c r="FR1455" s="70"/>
      <c r="FS1455" s="70"/>
      <c r="FT1455" s="70"/>
      <c r="FU1455" s="70"/>
      <c r="FV1455" s="70"/>
      <c r="FW1455" s="70"/>
      <c r="FX1455" s="70"/>
      <c r="FY1455" s="70"/>
      <c r="FZ1455" s="70"/>
      <c r="GA1455" s="70"/>
      <c r="GB1455" s="70"/>
      <c r="GC1455" s="70"/>
      <c r="GD1455" s="70"/>
      <c r="GE1455" s="70"/>
      <c r="GF1455" s="70"/>
      <c r="GG1455" s="70"/>
      <c r="GH1455" s="70"/>
      <c r="GI1455" s="70"/>
      <c r="GJ1455" s="70"/>
      <c r="GK1455" s="70"/>
      <c r="GL1455" s="70"/>
      <c r="GM1455" s="70"/>
      <c r="GN1455" s="70"/>
      <c r="GO1455" s="70"/>
      <c r="GP1455" s="70"/>
      <c r="GQ1455" s="70"/>
      <c r="GR1455" s="70"/>
      <c r="GS1455" s="70"/>
      <c r="GT1455" s="70"/>
      <c r="GU1455" s="70"/>
      <c r="GV1455" s="70"/>
      <c r="GW1455" s="70"/>
      <c r="GX1455" s="70"/>
      <c r="GY1455" s="70"/>
      <c r="GZ1455" s="70"/>
      <c r="HA1455" s="70"/>
      <c r="HB1455" s="70"/>
      <c r="HC1455" s="70"/>
      <c r="HD1455" s="70"/>
      <c r="HE1455" s="70"/>
      <c r="HF1455" s="70"/>
      <c r="HG1455" s="70"/>
      <c r="HH1455" s="70"/>
      <c r="HI1455" s="70"/>
      <c r="HJ1455" s="70"/>
      <c r="HK1455" s="70"/>
      <c r="HL1455" s="70"/>
      <c r="HM1455" s="70"/>
      <c r="HN1455" s="70"/>
      <c r="HO1455" s="70"/>
      <c r="HP1455" s="70"/>
      <c r="HQ1455" s="70"/>
      <c r="HR1455" s="70"/>
      <c r="HS1455" s="70"/>
      <c r="HT1455" s="70"/>
      <c r="HU1455" s="70"/>
      <c r="HV1455" s="70"/>
      <c r="HW1455" s="70"/>
      <c r="HX1455" s="70"/>
      <c r="HY1455" s="70"/>
      <c r="HZ1455" s="70"/>
      <c r="IA1455" s="70"/>
      <c r="IB1455" s="70"/>
      <c r="IC1455" s="70"/>
      <c r="ID1455" s="70"/>
      <c r="IE1455" s="70"/>
      <c r="IF1455" s="70"/>
      <c r="IG1455" s="70"/>
      <c r="IH1455" s="70"/>
      <c r="II1455" s="70"/>
      <c r="IJ1455" s="70"/>
      <c r="IK1455" s="70"/>
      <c r="IL1455" s="70"/>
      <c r="IM1455" s="70"/>
      <c r="IN1455" s="70"/>
      <c r="IO1455" s="70"/>
      <c r="IP1455" s="70"/>
      <c r="IQ1455" s="70"/>
      <c r="IR1455" s="70"/>
      <c r="IS1455" s="70"/>
      <c r="IT1455" s="70"/>
      <c r="IU1455" s="70"/>
      <c r="IV1455" s="70"/>
      <c r="IW1455" s="70"/>
      <c r="IX1455" s="70"/>
      <c r="IY1455" s="70"/>
      <c r="IZ1455" s="70"/>
      <c r="JA1455" s="70"/>
      <c r="JB1455" s="70"/>
      <c r="JC1455" s="70"/>
      <c r="JD1455" s="70"/>
      <c r="JE1455" s="70"/>
      <c r="JF1455" s="70"/>
      <c r="JG1455" s="70"/>
      <c r="JH1455" s="70"/>
      <c r="JI1455" s="70"/>
      <c r="JJ1455" s="70"/>
      <c r="JK1455" s="70"/>
      <c r="JL1455" s="70"/>
      <c r="JM1455" s="70"/>
      <c r="JN1455" s="70"/>
      <c r="JO1455" s="70"/>
      <c r="JP1455" s="70"/>
      <c r="JQ1455" s="70"/>
      <c r="JR1455" s="70"/>
      <c r="JS1455" s="70"/>
      <c r="JT1455" s="70"/>
      <c r="JU1455" s="70"/>
      <c r="JV1455" s="70"/>
      <c r="JW1455" s="70"/>
      <c r="JX1455" s="70"/>
      <c r="JY1455" s="70"/>
      <c r="JZ1455" s="70"/>
      <c r="KA1455" s="70"/>
      <c r="KB1455" s="70"/>
      <c r="KC1455" s="70"/>
      <c r="KD1455" s="70"/>
      <c r="KE1455" s="70"/>
      <c r="KF1455" s="70"/>
      <c r="KG1455" s="70"/>
      <c r="KH1455" s="70"/>
      <c r="KI1455" s="70"/>
      <c r="KJ1455" s="70"/>
      <c r="KK1455" s="70"/>
      <c r="KL1455" s="70"/>
      <c r="KM1455" s="70"/>
      <c r="KN1455" s="70"/>
      <c r="KO1455" s="70"/>
      <c r="KP1455" s="70"/>
      <c r="KQ1455" s="70"/>
      <c r="KR1455" s="70"/>
      <c r="KS1455" s="70"/>
      <c r="KT1455" s="70"/>
      <c r="KU1455" s="70"/>
      <c r="KV1455" s="70"/>
      <c r="KW1455" s="70"/>
      <c r="KX1455" s="70"/>
      <c r="KY1455" s="70"/>
      <c r="KZ1455" s="70"/>
      <c r="LA1455" s="70"/>
      <c r="LB1455" s="70"/>
      <c r="LC1455" s="70"/>
      <c r="LD1455" s="70"/>
      <c r="LE1455" s="70"/>
      <c r="LF1455" s="70"/>
      <c r="LG1455" s="70"/>
      <c r="LH1455" s="70"/>
      <c r="LI1455" s="70"/>
      <c r="LJ1455" s="70"/>
      <c r="LK1455" s="70"/>
      <c r="LL1455" s="70"/>
      <c r="LM1455" s="70"/>
      <c r="LN1455" s="70"/>
      <c r="LO1455" s="70"/>
      <c r="LP1455" s="70"/>
      <c r="LQ1455" s="70"/>
      <c r="LR1455" s="70"/>
      <c r="LS1455" s="70"/>
      <c r="LT1455" s="70"/>
      <c r="LU1455" s="70"/>
      <c r="LV1455" s="70"/>
      <c r="LW1455" s="70"/>
      <c r="LX1455" s="70"/>
      <c r="LY1455" s="70"/>
      <c r="LZ1455" s="70"/>
      <c r="MA1455" s="70"/>
      <c r="MB1455" s="70"/>
      <c r="MC1455" s="70"/>
      <c r="MD1455" s="70"/>
      <c r="ME1455" s="70"/>
      <c r="MF1455" s="70"/>
      <c r="MG1455" s="70"/>
      <c r="MH1455" s="70"/>
      <c r="MI1455" s="70"/>
      <c r="MJ1455" s="70"/>
      <c r="MK1455" s="70"/>
      <c r="ML1455" s="70"/>
      <c r="MM1455" s="70"/>
      <c r="MN1455" s="70"/>
      <c r="MO1455" s="70"/>
      <c r="MP1455" s="70"/>
      <c r="MQ1455" s="70"/>
      <c r="MR1455" s="70"/>
      <c r="MS1455" s="70"/>
      <c r="MT1455" s="70"/>
      <c r="MU1455" s="70"/>
      <c r="MV1455" s="70"/>
      <c r="MW1455" s="70"/>
      <c r="MX1455" s="70"/>
      <c r="MY1455" s="70"/>
      <c r="MZ1455" s="70"/>
      <c r="NA1455" s="70"/>
      <c r="NB1455" s="70"/>
      <c r="NC1455" s="70"/>
      <c r="ND1455" s="70"/>
      <c r="NE1455" s="70"/>
      <c r="NF1455" s="70"/>
      <c r="NG1455" s="70"/>
      <c r="NH1455" s="70"/>
      <c r="NI1455" s="70"/>
      <c r="NJ1455" s="70"/>
      <c r="NK1455" s="70"/>
      <c r="NL1455" s="70"/>
      <c r="NM1455" s="70"/>
      <c r="NN1455" s="70"/>
      <c r="NO1455" s="70"/>
      <c r="NP1455" s="70"/>
      <c r="NQ1455" s="70"/>
      <c r="NR1455" s="70"/>
      <c r="NS1455" s="70"/>
      <c r="NT1455" s="70"/>
      <c r="NU1455" s="70"/>
      <c r="NV1455" s="70"/>
      <c r="NW1455" s="70"/>
      <c r="NX1455" s="70"/>
      <c r="NY1455" s="70"/>
      <c r="NZ1455" s="70"/>
      <c r="OA1455" s="70"/>
      <c r="OB1455" s="70"/>
      <c r="OC1455" s="70"/>
      <c r="OD1455" s="70"/>
      <c r="OE1455" s="70"/>
      <c r="OF1455" s="70"/>
      <c r="OG1455" s="70"/>
      <c r="OH1455" s="70"/>
      <c r="OI1455" s="70"/>
      <c r="OJ1455" s="70"/>
      <c r="OK1455" s="70"/>
      <c r="OL1455" s="70"/>
      <c r="OM1455" s="70"/>
      <c r="ON1455" s="70"/>
      <c r="OO1455" s="70"/>
      <c r="OP1455" s="70"/>
      <c r="OQ1455" s="70"/>
      <c r="OR1455" s="70"/>
      <c r="OS1455" s="70"/>
      <c r="OT1455" s="70"/>
      <c r="OU1455" s="70"/>
      <c r="OV1455" s="70"/>
      <c r="OW1455" s="70"/>
      <c r="OX1455" s="70"/>
      <c r="OY1455" s="70"/>
      <c r="OZ1455" s="70"/>
      <c r="PA1455" s="70"/>
      <c r="PB1455" s="70"/>
      <c r="PC1455" s="70"/>
      <c r="PD1455" s="70"/>
      <c r="PE1455" s="70"/>
      <c r="PF1455" s="70"/>
      <c r="PG1455" s="70"/>
      <c r="PH1455" s="70"/>
      <c r="PI1455" s="70"/>
      <c r="PJ1455" s="70"/>
      <c r="PK1455" s="70"/>
      <c r="PL1455" s="70"/>
      <c r="PM1455" s="70"/>
      <c r="PN1455" s="70"/>
      <c r="PO1455" s="70"/>
      <c r="PP1455" s="70"/>
      <c r="PQ1455" s="70"/>
      <c r="PR1455" s="70"/>
      <c r="PS1455" s="70"/>
      <c r="PT1455" s="70"/>
      <c r="PU1455" s="70"/>
      <c r="PV1455" s="70"/>
      <c r="PW1455" s="70"/>
      <c r="PX1455" s="70"/>
      <c r="PY1455" s="70"/>
      <c r="PZ1455" s="70"/>
      <c r="QA1455" s="70"/>
      <c r="QB1455" s="70"/>
      <c r="QC1455" s="70"/>
      <c r="QD1455" s="70"/>
      <c r="QE1455" s="70"/>
      <c r="QF1455" s="70"/>
      <c r="QG1455" s="70"/>
      <c r="QH1455" s="70"/>
      <c r="QI1455" s="70"/>
      <c r="QJ1455" s="70"/>
      <c r="QK1455" s="70"/>
      <c r="QL1455" s="70"/>
      <c r="QM1455" s="70"/>
      <c r="QN1455" s="70"/>
      <c r="QO1455" s="70"/>
      <c r="QP1455" s="70"/>
      <c r="QQ1455" s="70"/>
      <c r="QR1455" s="70"/>
      <c r="QS1455" s="70"/>
      <c r="QT1455" s="70"/>
      <c r="QU1455" s="70"/>
      <c r="QV1455" s="70"/>
      <c r="QW1455" s="70"/>
      <c r="QX1455" s="70"/>
      <c r="QY1455" s="70"/>
      <c r="QZ1455" s="70"/>
      <c r="RA1455" s="70"/>
      <c r="RB1455" s="70"/>
      <c r="RC1455" s="70"/>
      <c r="RD1455" s="70"/>
      <c r="RE1455" s="70"/>
      <c r="RF1455" s="70"/>
      <c r="RG1455" s="70"/>
      <c r="RH1455" s="70"/>
      <c r="RI1455" s="70"/>
      <c r="RJ1455" s="70"/>
      <c r="RK1455" s="70"/>
      <c r="RL1455" s="70"/>
      <c r="RM1455" s="70"/>
      <c r="RN1455" s="70"/>
      <c r="RO1455" s="70"/>
      <c r="RP1455" s="70"/>
      <c r="RQ1455" s="70"/>
      <c r="RR1455" s="70"/>
      <c r="RS1455" s="70"/>
      <c r="RT1455" s="70"/>
      <c r="RU1455" s="70"/>
      <c r="RV1455" s="70"/>
      <c r="RW1455" s="70"/>
      <c r="RX1455" s="70"/>
      <c r="RY1455" s="70"/>
      <c r="RZ1455" s="70"/>
      <c r="SA1455" s="70"/>
      <c r="SB1455" s="70"/>
      <c r="SC1455" s="70"/>
      <c r="SD1455" s="70"/>
      <c r="SE1455" s="70"/>
      <c r="SF1455" s="70"/>
      <c r="SG1455" s="70"/>
      <c r="SH1455" s="70"/>
      <c r="SI1455" s="70"/>
      <c r="SJ1455" s="70"/>
      <c r="SK1455" s="70"/>
      <c r="SL1455" s="70"/>
      <c r="SM1455" s="70"/>
      <c r="SN1455" s="70"/>
      <c r="SO1455" s="70"/>
      <c r="SP1455" s="70"/>
      <c r="SQ1455" s="70"/>
      <c r="SR1455" s="70"/>
      <c r="SS1455" s="70"/>
      <c r="ST1455" s="70"/>
      <c r="SU1455" s="70"/>
      <c r="SV1455" s="70"/>
      <c r="SW1455" s="70"/>
      <c r="SX1455" s="70"/>
      <c r="SY1455" s="70"/>
      <c r="SZ1455" s="70"/>
    </row>
    <row r="1456" spans="1:520" ht="16.5" customHeight="1" x14ac:dyDescent="0.2">
      <c r="A1456" s="20">
        <v>848</v>
      </c>
      <c r="B1456" s="20" t="s">
        <v>62</v>
      </c>
      <c r="C1456" s="20" t="s">
        <v>974</v>
      </c>
      <c r="D1456" s="20" t="s">
        <v>30</v>
      </c>
      <c r="E1456" s="20" t="s">
        <v>1345</v>
      </c>
      <c r="F1456" s="22" t="s">
        <v>975</v>
      </c>
      <c r="G1456" s="20" t="s">
        <v>84</v>
      </c>
      <c r="H1456" s="20" t="s">
        <v>35</v>
      </c>
      <c r="I1456" s="20" t="s">
        <v>81</v>
      </c>
      <c r="J1456" s="22" t="s">
        <v>974</v>
      </c>
      <c r="K1456" s="20"/>
      <c r="L1456" s="20"/>
      <c r="M1456" s="20"/>
      <c r="N1456" s="20"/>
      <c r="O1456" s="23"/>
      <c r="P1456" s="23">
        <v>16800000</v>
      </c>
      <c r="Q1456" s="24">
        <v>1</v>
      </c>
      <c r="R1456" s="25">
        <v>45658</v>
      </c>
      <c r="S1456" s="20" t="s">
        <v>83</v>
      </c>
      <c r="T1456" s="26">
        <f t="shared" si="24"/>
        <v>16800000</v>
      </c>
      <c r="U1456" s="27" t="s">
        <v>100</v>
      </c>
      <c r="V1456" s="27" t="s">
        <v>100</v>
      </c>
      <c r="W1456" s="70"/>
      <c r="X1456" s="70"/>
      <c r="Y1456" s="70"/>
      <c r="Z1456" s="70"/>
      <c r="AA1456" s="70"/>
      <c r="AB1456" s="70"/>
      <c r="AC1456" s="70"/>
      <c r="AD1456" s="70"/>
      <c r="AE1456" s="70"/>
      <c r="AF1456" s="70"/>
      <c r="AG1456" s="70"/>
      <c r="AH1456" s="70"/>
      <c r="AI1456" s="70"/>
      <c r="AJ1456" s="70"/>
      <c r="AK1456" s="70"/>
      <c r="AL1456" s="70"/>
      <c r="AM1456" s="70"/>
      <c r="AN1456" s="70"/>
      <c r="AO1456" s="70"/>
      <c r="AP1456" s="70"/>
      <c r="AQ1456" s="70"/>
      <c r="AR1456" s="70"/>
      <c r="AS1456" s="70"/>
      <c r="AT1456" s="70"/>
      <c r="AU1456" s="70"/>
      <c r="AV1456" s="70"/>
      <c r="AW1456" s="70"/>
      <c r="AX1456" s="70"/>
      <c r="AY1456" s="70"/>
      <c r="AZ1456" s="70"/>
      <c r="BA1456" s="70"/>
      <c r="BB1456" s="70"/>
      <c r="BC1456" s="70"/>
      <c r="BD1456" s="70"/>
      <c r="BE1456" s="70"/>
      <c r="BF1456" s="70"/>
      <c r="BG1456" s="70"/>
      <c r="BH1456" s="70"/>
      <c r="BI1456" s="70"/>
      <c r="BJ1456" s="70"/>
      <c r="BK1456" s="70"/>
      <c r="BL1456" s="70"/>
      <c r="BM1456" s="70"/>
      <c r="BN1456" s="70"/>
      <c r="BO1456" s="70"/>
      <c r="BP1456" s="70"/>
      <c r="BQ1456" s="70"/>
      <c r="BR1456" s="70"/>
      <c r="BS1456" s="70"/>
      <c r="BT1456" s="70"/>
      <c r="BU1456" s="70"/>
      <c r="BV1456" s="70"/>
      <c r="BW1456" s="70"/>
      <c r="BX1456" s="70"/>
      <c r="BY1456" s="70"/>
      <c r="BZ1456" s="70"/>
      <c r="CA1456" s="70"/>
      <c r="CB1456" s="70"/>
      <c r="CC1456" s="70"/>
      <c r="CD1456" s="70"/>
      <c r="CE1456" s="70"/>
      <c r="CF1456" s="70"/>
      <c r="CG1456" s="70"/>
      <c r="CH1456" s="70"/>
      <c r="CI1456" s="70"/>
      <c r="CJ1456" s="70"/>
      <c r="CK1456" s="70"/>
      <c r="CL1456" s="70"/>
      <c r="CM1456" s="70"/>
      <c r="CN1456" s="70"/>
      <c r="CO1456" s="70"/>
      <c r="CP1456" s="70"/>
      <c r="CQ1456" s="70"/>
      <c r="CR1456" s="70"/>
      <c r="CS1456" s="70"/>
      <c r="CT1456" s="70"/>
      <c r="CU1456" s="70"/>
      <c r="CV1456" s="70"/>
      <c r="CW1456" s="70"/>
      <c r="CX1456" s="70"/>
      <c r="CY1456" s="70"/>
      <c r="CZ1456" s="70"/>
      <c r="DA1456" s="70"/>
      <c r="DB1456" s="70"/>
      <c r="DC1456" s="70"/>
      <c r="DD1456" s="70"/>
      <c r="DE1456" s="70"/>
      <c r="DF1456" s="70"/>
      <c r="DG1456" s="70"/>
      <c r="DH1456" s="70"/>
      <c r="DI1456" s="70"/>
      <c r="DJ1456" s="70"/>
      <c r="DK1456" s="70"/>
      <c r="DL1456" s="70"/>
      <c r="DM1456" s="70"/>
      <c r="DN1456" s="70"/>
      <c r="DO1456" s="70"/>
      <c r="DP1456" s="70"/>
      <c r="DQ1456" s="70"/>
      <c r="DR1456" s="70"/>
      <c r="DS1456" s="70"/>
      <c r="DT1456" s="70"/>
      <c r="DU1456" s="70"/>
      <c r="DV1456" s="70"/>
      <c r="DW1456" s="70"/>
      <c r="DX1456" s="70"/>
      <c r="DY1456" s="70"/>
      <c r="DZ1456" s="70"/>
      <c r="EA1456" s="70"/>
      <c r="EB1456" s="70"/>
      <c r="EC1456" s="70"/>
      <c r="ED1456" s="70"/>
      <c r="EE1456" s="70"/>
      <c r="EF1456" s="70"/>
      <c r="EG1456" s="70"/>
      <c r="EH1456" s="70"/>
      <c r="EI1456" s="70"/>
      <c r="EJ1456" s="70"/>
      <c r="EK1456" s="70"/>
      <c r="EL1456" s="70"/>
      <c r="EM1456" s="70"/>
      <c r="EN1456" s="70"/>
      <c r="EO1456" s="70"/>
      <c r="EP1456" s="70"/>
      <c r="EQ1456" s="70"/>
      <c r="ER1456" s="70"/>
      <c r="ES1456" s="70"/>
      <c r="ET1456" s="70"/>
      <c r="EU1456" s="70"/>
      <c r="EV1456" s="70"/>
      <c r="EW1456" s="70"/>
      <c r="EX1456" s="70"/>
      <c r="EY1456" s="70"/>
      <c r="EZ1456" s="70"/>
      <c r="FA1456" s="70"/>
      <c r="FB1456" s="70"/>
      <c r="FC1456" s="70"/>
      <c r="FD1456" s="70"/>
      <c r="FE1456" s="70"/>
      <c r="FF1456" s="70"/>
      <c r="FG1456" s="70"/>
      <c r="FH1456" s="70"/>
      <c r="FI1456" s="70"/>
      <c r="FJ1456" s="70"/>
      <c r="FK1456" s="70"/>
      <c r="FL1456" s="70"/>
      <c r="FM1456" s="70"/>
      <c r="FN1456" s="70"/>
      <c r="FO1456" s="70"/>
      <c r="FP1456" s="70"/>
      <c r="FQ1456" s="70"/>
      <c r="FR1456" s="70"/>
      <c r="FS1456" s="70"/>
      <c r="FT1456" s="70"/>
      <c r="FU1456" s="70"/>
      <c r="FV1456" s="70"/>
      <c r="FW1456" s="70"/>
      <c r="FX1456" s="70"/>
      <c r="FY1456" s="70"/>
      <c r="FZ1456" s="70"/>
      <c r="GA1456" s="70"/>
      <c r="GB1456" s="70"/>
      <c r="GC1456" s="70"/>
      <c r="GD1456" s="70"/>
      <c r="GE1456" s="70"/>
      <c r="GF1456" s="70"/>
      <c r="GG1456" s="70"/>
      <c r="GH1456" s="70"/>
      <c r="GI1456" s="70"/>
      <c r="GJ1456" s="70"/>
      <c r="GK1456" s="70"/>
      <c r="GL1456" s="70"/>
      <c r="GM1456" s="70"/>
      <c r="GN1456" s="70"/>
      <c r="GO1456" s="70"/>
      <c r="GP1456" s="70"/>
      <c r="GQ1456" s="70"/>
      <c r="GR1456" s="70"/>
      <c r="GS1456" s="70"/>
      <c r="GT1456" s="70"/>
      <c r="GU1456" s="70"/>
      <c r="GV1456" s="70"/>
      <c r="GW1456" s="70"/>
      <c r="GX1456" s="70"/>
      <c r="GY1456" s="70"/>
      <c r="GZ1456" s="70"/>
      <c r="HA1456" s="70"/>
      <c r="HB1456" s="70"/>
      <c r="HC1456" s="70"/>
      <c r="HD1456" s="70"/>
      <c r="HE1456" s="70"/>
      <c r="HF1456" s="70"/>
      <c r="HG1456" s="70"/>
      <c r="HH1456" s="70"/>
      <c r="HI1456" s="70"/>
      <c r="HJ1456" s="70"/>
      <c r="HK1456" s="70"/>
      <c r="HL1456" s="70"/>
      <c r="HM1456" s="70"/>
      <c r="HN1456" s="70"/>
      <c r="HO1456" s="70"/>
      <c r="HP1456" s="70"/>
      <c r="HQ1456" s="70"/>
      <c r="HR1456" s="70"/>
      <c r="HS1456" s="70"/>
      <c r="HT1456" s="70"/>
      <c r="HU1456" s="70"/>
      <c r="HV1456" s="70"/>
      <c r="HW1456" s="70"/>
      <c r="HX1456" s="70"/>
      <c r="HY1456" s="70"/>
      <c r="HZ1456" s="70"/>
      <c r="IA1456" s="70"/>
      <c r="IB1456" s="70"/>
      <c r="IC1456" s="70"/>
      <c r="ID1456" s="70"/>
      <c r="IE1456" s="70"/>
      <c r="IF1456" s="70"/>
      <c r="IG1456" s="70"/>
      <c r="IH1456" s="70"/>
      <c r="II1456" s="70"/>
      <c r="IJ1456" s="70"/>
      <c r="IK1456" s="70"/>
      <c r="IL1456" s="70"/>
      <c r="IM1456" s="70"/>
      <c r="IN1456" s="70"/>
      <c r="IO1456" s="70"/>
      <c r="IP1456" s="70"/>
      <c r="IQ1456" s="70"/>
      <c r="IR1456" s="70"/>
      <c r="IS1456" s="70"/>
      <c r="IT1456" s="70"/>
      <c r="IU1456" s="70"/>
      <c r="IV1456" s="70"/>
      <c r="IW1456" s="70"/>
      <c r="IX1456" s="70"/>
      <c r="IY1456" s="70"/>
      <c r="IZ1456" s="70"/>
      <c r="JA1456" s="70"/>
      <c r="JB1456" s="70"/>
      <c r="JC1456" s="70"/>
      <c r="JD1456" s="70"/>
      <c r="JE1456" s="70"/>
      <c r="JF1456" s="70"/>
      <c r="JG1456" s="70"/>
      <c r="JH1456" s="70"/>
      <c r="JI1456" s="70"/>
      <c r="JJ1456" s="70"/>
      <c r="JK1456" s="70"/>
      <c r="JL1456" s="70"/>
      <c r="JM1456" s="70"/>
      <c r="JN1456" s="70"/>
      <c r="JO1456" s="70"/>
      <c r="JP1456" s="70"/>
      <c r="JQ1456" s="70"/>
      <c r="JR1456" s="70"/>
      <c r="JS1456" s="70"/>
      <c r="JT1456" s="70"/>
      <c r="JU1456" s="70"/>
      <c r="JV1456" s="70"/>
      <c r="JW1456" s="70"/>
      <c r="JX1456" s="70"/>
      <c r="JY1456" s="70"/>
      <c r="JZ1456" s="70"/>
      <c r="KA1456" s="70"/>
      <c r="KB1456" s="70"/>
      <c r="KC1456" s="70"/>
      <c r="KD1456" s="70"/>
      <c r="KE1456" s="70"/>
      <c r="KF1456" s="70"/>
      <c r="KG1456" s="70"/>
      <c r="KH1456" s="70"/>
      <c r="KI1456" s="70"/>
      <c r="KJ1456" s="70"/>
      <c r="KK1456" s="70"/>
      <c r="KL1456" s="70"/>
      <c r="KM1456" s="70"/>
      <c r="KN1456" s="70"/>
      <c r="KO1456" s="70"/>
      <c r="KP1456" s="70"/>
      <c r="KQ1456" s="70"/>
      <c r="KR1456" s="70"/>
      <c r="KS1456" s="70"/>
      <c r="KT1456" s="70"/>
      <c r="KU1456" s="70"/>
      <c r="KV1456" s="70"/>
      <c r="KW1456" s="70"/>
      <c r="KX1456" s="70"/>
      <c r="KY1456" s="70"/>
      <c r="KZ1456" s="70"/>
      <c r="LA1456" s="70"/>
      <c r="LB1456" s="70"/>
      <c r="LC1456" s="70"/>
      <c r="LD1456" s="70"/>
      <c r="LE1456" s="70"/>
      <c r="LF1456" s="70"/>
      <c r="LG1456" s="70"/>
      <c r="LH1456" s="70"/>
      <c r="LI1456" s="70"/>
      <c r="LJ1456" s="70"/>
      <c r="LK1456" s="70"/>
      <c r="LL1456" s="70"/>
      <c r="LM1456" s="70"/>
      <c r="LN1456" s="70"/>
      <c r="LO1456" s="70"/>
      <c r="LP1456" s="70"/>
      <c r="LQ1456" s="70"/>
      <c r="LR1456" s="70"/>
      <c r="LS1456" s="70"/>
      <c r="LT1456" s="70"/>
      <c r="LU1456" s="70"/>
      <c r="LV1456" s="70"/>
      <c r="LW1456" s="70"/>
      <c r="LX1456" s="70"/>
      <c r="LY1456" s="70"/>
      <c r="LZ1456" s="70"/>
      <c r="MA1456" s="70"/>
      <c r="MB1456" s="70"/>
      <c r="MC1456" s="70"/>
      <c r="MD1456" s="70"/>
      <c r="ME1456" s="70"/>
      <c r="MF1456" s="70"/>
      <c r="MG1456" s="70"/>
      <c r="MH1456" s="70"/>
      <c r="MI1456" s="70"/>
      <c r="MJ1456" s="70"/>
      <c r="MK1456" s="70"/>
      <c r="ML1456" s="70"/>
      <c r="MM1456" s="70"/>
      <c r="MN1456" s="70"/>
      <c r="MO1456" s="70"/>
      <c r="MP1456" s="70"/>
      <c r="MQ1456" s="70"/>
      <c r="MR1456" s="70"/>
      <c r="MS1456" s="70"/>
      <c r="MT1456" s="70"/>
      <c r="MU1456" s="70"/>
      <c r="MV1456" s="70"/>
      <c r="MW1456" s="70"/>
      <c r="MX1456" s="70"/>
      <c r="MY1456" s="70"/>
      <c r="MZ1456" s="70"/>
      <c r="NA1456" s="70"/>
      <c r="NB1456" s="70"/>
      <c r="NC1456" s="70"/>
      <c r="ND1456" s="70"/>
      <c r="NE1456" s="70"/>
      <c r="NF1456" s="70"/>
      <c r="NG1456" s="70"/>
      <c r="NH1456" s="70"/>
      <c r="NI1456" s="70"/>
      <c r="NJ1456" s="70"/>
      <c r="NK1456" s="70"/>
      <c r="NL1456" s="70"/>
      <c r="NM1456" s="70"/>
      <c r="NN1456" s="70"/>
      <c r="NO1456" s="70"/>
      <c r="NP1456" s="70"/>
      <c r="NQ1456" s="70"/>
      <c r="NR1456" s="70"/>
      <c r="NS1456" s="70"/>
      <c r="NT1456" s="70"/>
      <c r="NU1456" s="70"/>
      <c r="NV1456" s="70"/>
      <c r="NW1456" s="70"/>
      <c r="NX1456" s="70"/>
      <c r="NY1456" s="70"/>
      <c r="NZ1456" s="70"/>
      <c r="OA1456" s="70"/>
      <c r="OB1456" s="70"/>
      <c r="OC1456" s="70"/>
      <c r="OD1456" s="70"/>
      <c r="OE1456" s="70"/>
      <c r="OF1456" s="70"/>
      <c r="OG1456" s="70"/>
      <c r="OH1456" s="70"/>
      <c r="OI1456" s="70"/>
      <c r="OJ1456" s="70"/>
      <c r="OK1456" s="70"/>
      <c r="OL1456" s="70"/>
      <c r="OM1456" s="70"/>
      <c r="ON1456" s="70"/>
      <c r="OO1456" s="70"/>
      <c r="OP1456" s="70"/>
      <c r="OQ1456" s="70"/>
      <c r="OR1456" s="70"/>
      <c r="OS1456" s="70"/>
      <c r="OT1456" s="70"/>
      <c r="OU1456" s="70"/>
      <c r="OV1456" s="70"/>
      <c r="OW1456" s="70"/>
      <c r="OX1456" s="70"/>
      <c r="OY1456" s="70"/>
      <c r="OZ1456" s="70"/>
      <c r="PA1456" s="70"/>
      <c r="PB1456" s="70"/>
      <c r="PC1456" s="70"/>
      <c r="PD1456" s="70"/>
      <c r="PE1456" s="70"/>
      <c r="PF1456" s="70"/>
      <c r="PG1456" s="70"/>
      <c r="PH1456" s="70"/>
      <c r="PI1456" s="70"/>
      <c r="PJ1456" s="70"/>
      <c r="PK1456" s="70"/>
      <c r="PL1456" s="70"/>
      <c r="PM1456" s="70"/>
      <c r="PN1456" s="70"/>
      <c r="PO1456" s="70"/>
      <c r="PP1456" s="70"/>
      <c r="PQ1456" s="70"/>
      <c r="PR1456" s="70"/>
      <c r="PS1456" s="70"/>
      <c r="PT1456" s="70"/>
      <c r="PU1456" s="70"/>
      <c r="PV1456" s="70"/>
      <c r="PW1456" s="70"/>
      <c r="PX1456" s="70"/>
      <c r="PY1456" s="70"/>
      <c r="PZ1456" s="70"/>
      <c r="QA1456" s="70"/>
      <c r="QB1456" s="70"/>
      <c r="QC1456" s="70"/>
      <c r="QD1456" s="70"/>
      <c r="QE1456" s="70"/>
      <c r="QF1456" s="70"/>
      <c r="QG1456" s="70"/>
      <c r="QH1456" s="70"/>
      <c r="QI1456" s="70"/>
      <c r="QJ1456" s="70"/>
      <c r="QK1456" s="70"/>
      <c r="QL1456" s="70"/>
      <c r="QM1456" s="70"/>
      <c r="QN1456" s="70"/>
      <c r="QO1456" s="70"/>
      <c r="QP1456" s="70"/>
      <c r="QQ1456" s="70"/>
      <c r="QR1456" s="70"/>
      <c r="QS1456" s="70"/>
      <c r="QT1456" s="70"/>
      <c r="QU1456" s="70"/>
      <c r="QV1456" s="70"/>
      <c r="QW1456" s="70"/>
      <c r="QX1456" s="70"/>
      <c r="QY1456" s="70"/>
      <c r="QZ1456" s="70"/>
      <c r="RA1456" s="70"/>
      <c r="RB1456" s="70"/>
      <c r="RC1456" s="70"/>
      <c r="RD1456" s="70"/>
      <c r="RE1456" s="70"/>
      <c r="RF1456" s="70"/>
      <c r="RG1456" s="70"/>
      <c r="RH1456" s="70"/>
      <c r="RI1456" s="70"/>
      <c r="RJ1456" s="70"/>
      <c r="RK1456" s="70"/>
      <c r="RL1456" s="70"/>
      <c r="RM1456" s="70"/>
      <c r="RN1456" s="70"/>
      <c r="RO1456" s="70"/>
      <c r="RP1456" s="70"/>
      <c r="RQ1456" s="70"/>
      <c r="RR1456" s="70"/>
      <c r="RS1456" s="70"/>
      <c r="RT1456" s="70"/>
      <c r="RU1456" s="70"/>
      <c r="RV1456" s="70"/>
      <c r="RW1456" s="70"/>
      <c r="RX1456" s="70"/>
      <c r="RY1456" s="70"/>
      <c r="RZ1456" s="70"/>
      <c r="SA1456" s="70"/>
      <c r="SB1456" s="70"/>
      <c r="SC1456" s="70"/>
      <c r="SD1456" s="70"/>
      <c r="SE1456" s="70"/>
      <c r="SF1456" s="70"/>
      <c r="SG1456" s="70"/>
      <c r="SH1456" s="70"/>
      <c r="SI1456" s="70"/>
      <c r="SJ1456" s="70"/>
      <c r="SK1456" s="70"/>
      <c r="SL1456" s="70"/>
      <c r="SM1456" s="70"/>
      <c r="SN1456" s="70"/>
      <c r="SO1456" s="70"/>
      <c r="SP1456" s="70"/>
      <c r="SQ1456" s="70"/>
      <c r="SR1456" s="70"/>
      <c r="SS1456" s="70"/>
      <c r="ST1456" s="70"/>
      <c r="SU1456" s="70"/>
      <c r="SV1456" s="70"/>
      <c r="SW1456" s="70"/>
      <c r="SX1456" s="70"/>
      <c r="SY1456" s="70"/>
      <c r="SZ1456" s="70"/>
    </row>
    <row r="1457" spans="1:520" ht="16.5" customHeight="1" x14ac:dyDescent="0.2">
      <c r="A1457" s="20">
        <v>849</v>
      </c>
      <c r="B1457" s="20" t="s">
        <v>62</v>
      </c>
      <c r="C1457" s="20" t="s">
        <v>974</v>
      </c>
      <c r="D1457" s="20" t="s">
        <v>30</v>
      </c>
      <c r="E1457" s="20" t="s">
        <v>1345</v>
      </c>
      <c r="F1457" s="22" t="s">
        <v>975</v>
      </c>
      <c r="G1457" s="20" t="s">
        <v>84</v>
      </c>
      <c r="H1457" s="20" t="s">
        <v>35</v>
      </c>
      <c r="I1457" s="20" t="s">
        <v>81</v>
      </c>
      <c r="J1457" s="22" t="s">
        <v>974</v>
      </c>
      <c r="K1457" s="20"/>
      <c r="L1457" s="20"/>
      <c r="M1457" s="20"/>
      <c r="N1457" s="20"/>
      <c r="O1457" s="23"/>
      <c r="P1457" s="23">
        <v>16800000</v>
      </c>
      <c r="Q1457" s="24">
        <v>1</v>
      </c>
      <c r="R1457" s="25">
        <v>45689</v>
      </c>
      <c r="S1457" s="20" t="s">
        <v>83</v>
      </c>
      <c r="T1457" s="26">
        <f t="shared" si="24"/>
        <v>16800000</v>
      </c>
      <c r="U1457" s="27" t="s">
        <v>100</v>
      </c>
      <c r="V1457" s="27" t="s">
        <v>100</v>
      </c>
      <c r="W1457" s="70"/>
      <c r="X1457" s="70"/>
      <c r="Y1457" s="70"/>
      <c r="Z1457" s="70"/>
      <c r="AA1457" s="70"/>
      <c r="AB1457" s="70"/>
      <c r="AC1457" s="70"/>
      <c r="AD1457" s="70"/>
      <c r="AE1457" s="70"/>
      <c r="AF1457" s="70"/>
      <c r="AG1457" s="70"/>
      <c r="AH1457" s="70"/>
      <c r="AI1457" s="70"/>
      <c r="AJ1457" s="70"/>
      <c r="AK1457" s="70"/>
      <c r="AL1457" s="70"/>
      <c r="AM1457" s="70"/>
      <c r="AN1457" s="70"/>
      <c r="AO1457" s="70"/>
      <c r="AP1457" s="70"/>
      <c r="AQ1457" s="70"/>
      <c r="AR1457" s="70"/>
      <c r="AS1457" s="70"/>
      <c r="AT1457" s="70"/>
      <c r="AU1457" s="70"/>
      <c r="AV1457" s="70"/>
      <c r="AW1457" s="70"/>
      <c r="AX1457" s="70"/>
      <c r="AY1457" s="70"/>
      <c r="AZ1457" s="70"/>
      <c r="BA1457" s="70"/>
      <c r="BB1457" s="70"/>
      <c r="BC1457" s="70"/>
      <c r="BD1457" s="70"/>
      <c r="BE1457" s="70"/>
      <c r="BF1457" s="70"/>
      <c r="BG1457" s="70"/>
      <c r="BH1457" s="70"/>
      <c r="BI1457" s="70"/>
      <c r="BJ1457" s="70"/>
      <c r="BK1457" s="70"/>
      <c r="BL1457" s="70"/>
      <c r="BM1457" s="70"/>
      <c r="BN1457" s="70"/>
      <c r="BO1457" s="70"/>
      <c r="BP1457" s="70"/>
      <c r="BQ1457" s="70"/>
      <c r="BR1457" s="70"/>
      <c r="BS1457" s="70"/>
      <c r="BT1457" s="70"/>
      <c r="BU1457" s="70"/>
      <c r="BV1457" s="70"/>
      <c r="BW1457" s="70"/>
      <c r="BX1457" s="70"/>
      <c r="BY1457" s="70"/>
      <c r="BZ1457" s="70"/>
      <c r="CA1457" s="70"/>
      <c r="CB1457" s="70"/>
      <c r="CC1457" s="70"/>
      <c r="CD1457" s="70"/>
      <c r="CE1457" s="70"/>
      <c r="CF1457" s="70"/>
      <c r="CG1457" s="70"/>
      <c r="CH1457" s="70"/>
      <c r="CI1457" s="70"/>
      <c r="CJ1457" s="70"/>
      <c r="CK1457" s="70"/>
      <c r="CL1457" s="70"/>
      <c r="CM1457" s="70"/>
      <c r="CN1457" s="70"/>
      <c r="CO1457" s="70"/>
      <c r="CP1457" s="70"/>
      <c r="CQ1457" s="70"/>
      <c r="CR1457" s="70"/>
      <c r="CS1457" s="70"/>
      <c r="CT1457" s="70"/>
      <c r="CU1457" s="70"/>
      <c r="CV1457" s="70"/>
      <c r="CW1457" s="70"/>
      <c r="CX1457" s="70"/>
      <c r="CY1457" s="70"/>
      <c r="CZ1457" s="70"/>
      <c r="DA1457" s="70"/>
      <c r="DB1457" s="70"/>
      <c r="DC1457" s="70"/>
      <c r="DD1457" s="70"/>
      <c r="DE1457" s="70"/>
      <c r="DF1457" s="70"/>
      <c r="DG1457" s="70"/>
      <c r="DH1457" s="70"/>
      <c r="DI1457" s="70"/>
      <c r="DJ1457" s="70"/>
      <c r="DK1457" s="70"/>
      <c r="DL1457" s="70"/>
      <c r="DM1457" s="70"/>
      <c r="DN1457" s="70"/>
      <c r="DO1457" s="70"/>
      <c r="DP1457" s="70"/>
      <c r="DQ1457" s="70"/>
      <c r="DR1457" s="70"/>
      <c r="DS1457" s="70"/>
      <c r="DT1457" s="70"/>
      <c r="DU1457" s="70"/>
      <c r="DV1457" s="70"/>
      <c r="DW1457" s="70"/>
      <c r="DX1457" s="70"/>
      <c r="DY1457" s="70"/>
      <c r="DZ1457" s="70"/>
      <c r="EA1457" s="70"/>
      <c r="EB1457" s="70"/>
      <c r="EC1457" s="70"/>
      <c r="ED1457" s="70"/>
      <c r="EE1457" s="70"/>
      <c r="EF1457" s="70"/>
      <c r="EG1457" s="70"/>
      <c r="EH1457" s="70"/>
      <c r="EI1457" s="70"/>
      <c r="EJ1457" s="70"/>
      <c r="EK1457" s="70"/>
      <c r="EL1457" s="70"/>
      <c r="EM1457" s="70"/>
      <c r="EN1457" s="70"/>
      <c r="EO1457" s="70"/>
      <c r="EP1457" s="70"/>
      <c r="EQ1457" s="70"/>
      <c r="ER1457" s="70"/>
      <c r="ES1457" s="70"/>
      <c r="ET1457" s="70"/>
      <c r="EU1457" s="70"/>
      <c r="EV1457" s="70"/>
      <c r="EW1457" s="70"/>
      <c r="EX1457" s="70"/>
      <c r="EY1457" s="70"/>
      <c r="EZ1457" s="70"/>
      <c r="FA1457" s="70"/>
      <c r="FB1457" s="70"/>
      <c r="FC1457" s="70"/>
      <c r="FD1457" s="70"/>
      <c r="FE1457" s="70"/>
      <c r="FF1457" s="70"/>
      <c r="FG1457" s="70"/>
      <c r="FH1457" s="70"/>
      <c r="FI1457" s="70"/>
      <c r="FJ1457" s="70"/>
      <c r="FK1457" s="70"/>
      <c r="FL1457" s="70"/>
      <c r="FM1457" s="70"/>
      <c r="FN1457" s="70"/>
      <c r="FO1457" s="70"/>
      <c r="FP1457" s="70"/>
      <c r="FQ1457" s="70"/>
      <c r="FR1457" s="70"/>
      <c r="FS1457" s="70"/>
      <c r="FT1457" s="70"/>
      <c r="FU1457" s="70"/>
      <c r="FV1457" s="70"/>
      <c r="FW1457" s="70"/>
      <c r="FX1457" s="70"/>
      <c r="FY1457" s="70"/>
      <c r="FZ1457" s="70"/>
      <c r="GA1457" s="70"/>
      <c r="GB1457" s="70"/>
      <c r="GC1457" s="70"/>
      <c r="GD1457" s="70"/>
      <c r="GE1457" s="70"/>
      <c r="GF1457" s="70"/>
      <c r="GG1457" s="70"/>
      <c r="GH1457" s="70"/>
      <c r="GI1457" s="70"/>
      <c r="GJ1457" s="70"/>
      <c r="GK1457" s="70"/>
      <c r="GL1457" s="70"/>
      <c r="GM1457" s="70"/>
      <c r="GN1457" s="70"/>
      <c r="GO1457" s="70"/>
      <c r="GP1457" s="70"/>
      <c r="GQ1457" s="70"/>
      <c r="GR1457" s="70"/>
      <c r="GS1457" s="70"/>
      <c r="GT1457" s="70"/>
      <c r="GU1457" s="70"/>
      <c r="GV1457" s="70"/>
      <c r="GW1457" s="70"/>
      <c r="GX1457" s="70"/>
      <c r="GY1457" s="70"/>
      <c r="GZ1457" s="70"/>
      <c r="HA1457" s="70"/>
      <c r="HB1457" s="70"/>
      <c r="HC1457" s="70"/>
      <c r="HD1457" s="70"/>
      <c r="HE1457" s="70"/>
      <c r="HF1457" s="70"/>
      <c r="HG1457" s="70"/>
      <c r="HH1457" s="70"/>
      <c r="HI1457" s="70"/>
      <c r="HJ1457" s="70"/>
      <c r="HK1457" s="70"/>
      <c r="HL1457" s="70"/>
      <c r="HM1457" s="70"/>
      <c r="HN1457" s="70"/>
      <c r="HO1457" s="70"/>
      <c r="HP1457" s="70"/>
      <c r="HQ1457" s="70"/>
      <c r="HR1457" s="70"/>
      <c r="HS1457" s="70"/>
      <c r="HT1457" s="70"/>
      <c r="HU1457" s="70"/>
      <c r="HV1457" s="70"/>
      <c r="HW1457" s="70"/>
      <c r="HX1457" s="70"/>
      <c r="HY1457" s="70"/>
      <c r="HZ1457" s="70"/>
      <c r="IA1457" s="70"/>
      <c r="IB1457" s="70"/>
      <c r="IC1457" s="70"/>
      <c r="ID1457" s="70"/>
      <c r="IE1457" s="70"/>
      <c r="IF1457" s="70"/>
      <c r="IG1457" s="70"/>
      <c r="IH1457" s="70"/>
      <c r="II1457" s="70"/>
      <c r="IJ1457" s="70"/>
      <c r="IK1457" s="70"/>
      <c r="IL1457" s="70"/>
      <c r="IM1457" s="70"/>
      <c r="IN1457" s="70"/>
      <c r="IO1457" s="70"/>
      <c r="IP1457" s="70"/>
      <c r="IQ1457" s="70"/>
      <c r="IR1457" s="70"/>
      <c r="IS1457" s="70"/>
      <c r="IT1457" s="70"/>
      <c r="IU1457" s="70"/>
      <c r="IV1457" s="70"/>
      <c r="IW1457" s="70"/>
      <c r="IX1457" s="70"/>
      <c r="IY1457" s="70"/>
      <c r="IZ1457" s="70"/>
      <c r="JA1457" s="70"/>
      <c r="JB1457" s="70"/>
      <c r="JC1457" s="70"/>
      <c r="JD1457" s="70"/>
      <c r="JE1457" s="70"/>
      <c r="JF1457" s="70"/>
      <c r="JG1457" s="70"/>
      <c r="JH1457" s="70"/>
      <c r="JI1457" s="70"/>
      <c r="JJ1457" s="70"/>
      <c r="JK1457" s="70"/>
      <c r="JL1457" s="70"/>
      <c r="JM1457" s="70"/>
      <c r="JN1457" s="70"/>
      <c r="JO1457" s="70"/>
      <c r="JP1457" s="70"/>
      <c r="JQ1457" s="70"/>
      <c r="JR1457" s="70"/>
      <c r="JS1457" s="70"/>
      <c r="JT1457" s="70"/>
      <c r="JU1457" s="70"/>
      <c r="JV1457" s="70"/>
      <c r="JW1457" s="70"/>
      <c r="JX1457" s="70"/>
      <c r="JY1457" s="70"/>
      <c r="JZ1457" s="70"/>
      <c r="KA1457" s="70"/>
      <c r="KB1457" s="70"/>
      <c r="KC1457" s="70"/>
      <c r="KD1457" s="70"/>
      <c r="KE1457" s="70"/>
      <c r="KF1457" s="70"/>
      <c r="KG1457" s="70"/>
      <c r="KH1457" s="70"/>
      <c r="KI1457" s="70"/>
      <c r="KJ1457" s="70"/>
      <c r="KK1457" s="70"/>
      <c r="KL1457" s="70"/>
      <c r="KM1457" s="70"/>
      <c r="KN1457" s="70"/>
      <c r="KO1457" s="70"/>
      <c r="KP1457" s="70"/>
      <c r="KQ1457" s="70"/>
      <c r="KR1457" s="70"/>
      <c r="KS1457" s="70"/>
      <c r="KT1457" s="70"/>
      <c r="KU1457" s="70"/>
      <c r="KV1457" s="70"/>
      <c r="KW1457" s="70"/>
      <c r="KX1457" s="70"/>
      <c r="KY1457" s="70"/>
      <c r="KZ1457" s="70"/>
      <c r="LA1457" s="70"/>
      <c r="LB1457" s="70"/>
      <c r="LC1457" s="70"/>
      <c r="LD1457" s="70"/>
      <c r="LE1457" s="70"/>
      <c r="LF1457" s="70"/>
      <c r="LG1457" s="70"/>
      <c r="LH1457" s="70"/>
      <c r="LI1457" s="70"/>
      <c r="LJ1457" s="70"/>
      <c r="LK1457" s="70"/>
      <c r="LL1457" s="70"/>
      <c r="LM1457" s="70"/>
      <c r="LN1457" s="70"/>
      <c r="LO1457" s="70"/>
      <c r="LP1457" s="70"/>
      <c r="LQ1457" s="70"/>
      <c r="LR1457" s="70"/>
      <c r="LS1457" s="70"/>
      <c r="LT1457" s="70"/>
      <c r="LU1457" s="70"/>
      <c r="LV1457" s="70"/>
      <c r="LW1457" s="70"/>
      <c r="LX1457" s="70"/>
      <c r="LY1457" s="70"/>
      <c r="LZ1457" s="70"/>
      <c r="MA1457" s="70"/>
      <c r="MB1457" s="70"/>
      <c r="MC1457" s="70"/>
      <c r="MD1457" s="70"/>
      <c r="ME1457" s="70"/>
      <c r="MF1457" s="70"/>
      <c r="MG1457" s="70"/>
      <c r="MH1457" s="70"/>
      <c r="MI1457" s="70"/>
      <c r="MJ1457" s="70"/>
      <c r="MK1457" s="70"/>
      <c r="ML1457" s="70"/>
      <c r="MM1457" s="70"/>
      <c r="MN1457" s="70"/>
      <c r="MO1457" s="70"/>
      <c r="MP1457" s="70"/>
      <c r="MQ1457" s="70"/>
      <c r="MR1457" s="70"/>
      <c r="MS1457" s="70"/>
      <c r="MT1457" s="70"/>
      <c r="MU1457" s="70"/>
      <c r="MV1457" s="70"/>
      <c r="MW1457" s="70"/>
      <c r="MX1457" s="70"/>
      <c r="MY1457" s="70"/>
      <c r="MZ1457" s="70"/>
      <c r="NA1457" s="70"/>
      <c r="NB1457" s="70"/>
      <c r="NC1457" s="70"/>
      <c r="ND1457" s="70"/>
      <c r="NE1457" s="70"/>
      <c r="NF1457" s="70"/>
      <c r="NG1457" s="70"/>
      <c r="NH1457" s="70"/>
      <c r="NI1457" s="70"/>
      <c r="NJ1457" s="70"/>
      <c r="NK1457" s="70"/>
      <c r="NL1457" s="70"/>
      <c r="NM1457" s="70"/>
      <c r="NN1457" s="70"/>
      <c r="NO1457" s="70"/>
      <c r="NP1457" s="70"/>
      <c r="NQ1457" s="70"/>
      <c r="NR1457" s="70"/>
      <c r="NS1457" s="70"/>
      <c r="NT1457" s="70"/>
      <c r="NU1457" s="70"/>
      <c r="NV1457" s="70"/>
      <c r="NW1457" s="70"/>
      <c r="NX1457" s="70"/>
      <c r="NY1457" s="70"/>
      <c r="NZ1457" s="70"/>
      <c r="OA1457" s="70"/>
      <c r="OB1457" s="70"/>
      <c r="OC1457" s="70"/>
      <c r="OD1457" s="70"/>
      <c r="OE1457" s="70"/>
      <c r="OF1457" s="70"/>
      <c r="OG1457" s="70"/>
      <c r="OH1457" s="70"/>
      <c r="OI1457" s="70"/>
      <c r="OJ1457" s="70"/>
      <c r="OK1457" s="70"/>
      <c r="OL1457" s="70"/>
      <c r="OM1457" s="70"/>
      <c r="ON1457" s="70"/>
      <c r="OO1457" s="70"/>
      <c r="OP1457" s="70"/>
      <c r="OQ1457" s="70"/>
      <c r="OR1457" s="70"/>
      <c r="OS1457" s="70"/>
      <c r="OT1457" s="70"/>
      <c r="OU1457" s="70"/>
      <c r="OV1457" s="70"/>
      <c r="OW1457" s="70"/>
      <c r="OX1457" s="70"/>
      <c r="OY1457" s="70"/>
      <c r="OZ1457" s="70"/>
      <c r="PA1457" s="70"/>
      <c r="PB1457" s="70"/>
      <c r="PC1457" s="70"/>
      <c r="PD1457" s="70"/>
      <c r="PE1457" s="70"/>
      <c r="PF1457" s="70"/>
      <c r="PG1457" s="70"/>
      <c r="PH1457" s="70"/>
      <c r="PI1457" s="70"/>
      <c r="PJ1457" s="70"/>
      <c r="PK1457" s="70"/>
      <c r="PL1457" s="70"/>
      <c r="PM1457" s="70"/>
      <c r="PN1457" s="70"/>
      <c r="PO1457" s="70"/>
      <c r="PP1457" s="70"/>
      <c r="PQ1457" s="70"/>
      <c r="PR1457" s="70"/>
      <c r="PS1457" s="70"/>
      <c r="PT1457" s="70"/>
      <c r="PU1457" s="70"/>
      <c r="PV1457" s="70"/>
      <c r="PW1457" s="70"/>
      <c r="PX1457" s="70"/>
      <c r="PY1457" s="70"/>
      <c r="PZ1457" s="70"/>
      <c r="QA1457" s="70"/>
      <c r="QB1457" s="70"/>
      <c r="QC1457" s="70"/>
      <c r="QD1457" s="70"/>
      <c r="QE1457" s="70"/>
      <c r="QF1457" s="70"/>
      <c r="QG1457" s="70"/>
      <c r="QH1457" s="70"/>
      <c r="QI1457" s="70"/>
      <c r="QJ1457" s="70"/>
      <c r="QK1457" s="70"/>
      <c r="QL1457" s="70"/>
      <c r="QM1457" s="70"/>
      <c r="QN1457" s="70"/>
      <c r="QO1457" s="70"/>
      <c r="QP1457" s="70"/>
      <c r="QQ1457" s="70"/>
      <c r="QR1457" s="70"/>
      <c r="QS1457" s="70"/>
      <c r="QT1457" s="70"/>
      <c r="QU1457" s="70"/>
      <c r="QV1457" s="70"/>
      <c r="QW1457" s="70"/>
      <c r="QX1457" s="70"/>
      <c r="QY1457" s="70"/>
      <c r="QZ1457" s="70"/>
      <c r="RA1457" s="70"/>
      <c r="RB1457" s="70"/>
      <c r="RC1457" s="70"/>
      <c r="RD1457" s="70"/>
      <c r="RE1457" s="70"/>
      <c r="RF1457" s="70"/>
      <c r="RG1457" s="70"/>
      <c r="RH1457" s="70"/>
      <c r="RI1457" s="70"/>
      <c r="RJ1457" s="70"/>
      <c r="RK1457" s="70"/>
      <c r="RL1457" s="70"/>
      <c r="RM1457" s="70"/>
      <c r="RN1457" s="70"/>
      <c r="RO1457" s="70"/>
      <c r="RP1457" s="70"/>
      <c r="RQ1457" s="70"/>
      <c r="RR1457" s="70"/>
      <c r="RS1457" s="70"/>
      <c r="RT1457" s="70"/>
      <c r="RU1457" s="70"/>
      <c r="RV1457" s="70"/>
      <c r="RW1457" s="70"/>
      <c r="RX1457" s="70"/>
      <c r="RY1457" s="70"/>
      <c r="RZ1457" s="70"/>
      <c r="SA1457" s="70"/>
      <c r="SB1457" s="70"/>
      <c r="SC1457" s="70"/>
      <c r="SD1457" s="70"/>
      <c r="SE1457" s="70"/>
      <c r="SF1457" s="70"/>
      <c r="SG1457" s="70"/>
      <c r="SH1457" s="70"/>
      <c r="SI1457" s="70"/>
      <c r="SJ1457" s="70"/>
      <c r="SK1457" s="70"/>
      <c r="SL1457" s="70"/>
      <c r="SM1457" s="70"/>
      <c r="SN1457" s="70"/>
      <c r="SO1457" s="70"/>
      <c r="SP1457" s="70"/>
      <c r="SQ1457" s="70"/>
      <c r="SR1457" s="70"/>
      <c r="SS1457" s="70"/>
      <c r="ST1457" s="70"/>
      <c r="SU1457" s="70"/>
      <c r="SV1457" s="70"/>
      <c r="SW1457" s="70"/>
      <c r="SX1457" s="70"/>
      <c r="SY1457" s="70"/>
      <c r="SZ1457" s="70"/>
    </row>
    <row r="1458" spans="1:520" ht="16.5" customHeight="1" x14ac:dyDescent="0.2">
      <c r="A1458" s="20">
        <v>850</v>
      </c>
      <c r="B1458" s="20" t="s">
        <v>62</v>
      </c>
      <c r="C1458" s="20" t="s">
        <v>974</v>
      </c>
      <c r="D1458" s="20" t="s">
        <v>30</v>
      </c>
      <c r="E1458" s="20" t="s">
        <v>1345</v>
      </c>
      <c r="F1458" s="22" t="s">
        <v>975</v>
      </c>
      <c r="G1458" s="20" t="s">
        <v>84</v>
      </c>
      <c r="H1458" s="20" t="s">
        <v>35</v>
      </c>
      <c r="I1458" s="20" t="s">
        <v>81</v>
      </c>
      <c r="J1458" s="22" t="s">
        <v>974</v>
      </c>
      <c r="K1458" s="20"/>
      <c r="L1458" s="20"/>
      <c r="M1458" s="20"/>
      <c r="N1458" s="20"/>
      <c r="O1458" s="23"/>
      <c r="P1458" s="23">
        <v>16800000</v>
      </c>
      <c r="Q1458" s="24">
        <v>1</v>
      </c>
      <c r="R1458" s="25">
        <v>45717</v>
      </c>
      <c r="S1458" s="20" t="s">
        <v>83</v>
      </c>
      <c r="T1458" s="26">
        <f t="shared" si="24"/>
        <v>16800000</v>
      </c>
      <c r="U1458" s="27" t="s">
        <v>100</v>
      </c>
      <c r="V1458" s="27" t="s">
        <v>100</v>
      </c>
      <c r="W1458" s="70"/>
      <c r="X1458" s="70"/>
      <c r="Y1458" s="70"/>
      <c r="Z1458" s="70"/>
      <c r="AA1458" s="70"/>
      <c r="AB1458" s="70"/>
      <c r="AC1458" s="70"/>
      <c r="AD1458" s="70"/>
      <c r="AE1458" s="70"/>
      <c r="AF1458" s="70"/>
      <c r="AG1458" s="70"/>
      <c r="AH1458" s="70"/>
      <c r="AI1458" s="70"/>
      <c r="AJ1458" s="70"/>
      <c r="AK1458" s="70"/>
      <c r="AL1458" s="70"/>
      <c r="AM1458" s="70"/>
      <c r="AN1458" s="70"/>
      <c r="AO1458" s="70"/>
      <c r="AP1458" s="70"/>
      <c r="AQ1458" s="70"/>
      <c r="AR1458" s="70"/>
      <c r="AS1458" s="70"/>
      <c r="AT1458" s="70"/>
      <c r="AU1458" s="70"/>
      <c r="AV1458" s="70"/>
      <c r="AW1458" s="70"/>
      <c r="AX1458" s="70"/>
      <c r="AY1458" s="70"/>
      <c r="AZ1458" s="70"/>
      <c r="BA1458" s="70"/>
      <c r="BB1458" s="70"/>
      <c r="BC1458" s="70"/>
      <c r="BD1458" s="70"/>
      <c r="BE1458" s="70"/>
      <c r="BF1458" s="70"/>
      <c r="BG1458" s="70"/>
      <c r="BH1458" s="70"/>
      <c r="BI1458" s="70"/>
      <c r="BJ1458" s="70"/>
      <c r="BK1458" s="70"/>
      <c r="BL1458" s="70"/>
      <c r="BM1458" s="70"/>
      <c r="BN1458" s="70"/>
      <c r="BO1458" s="70"/>
      <c r="BP1458" s="70"/>
      <c r="BQ1458" s="70"/>
      <c r="BR1458" s="70"/>
      <c r="BS1458" s="70"/>
      <c r="BT1458" s="70"/>
      <c r="BU1458" s="70"/>
      <c r="BV1458" s="70"/>
      <c r="BW1458" s="70"/>
      <c r="BX1458" s="70"/>
      <c r="BY1458" s="70"/>
      <c r="BZ1458" s="70"/>
      <c r="CA1458" s="70"/>
      <c r="CB1458" s="70"/>
      <c r="CC1458" s="70"/>
      <c r="CD1458" s="70"/>
      <c r="CE1458" s="70"/>
      <c r="CF1458" s="70"/>
      <c r="CG1458" s="70"/>
      <c r="CH1458" s="70"/>
      <c r="CI1458" s="70"/>
      <c r="CJ1458" s="70"/>
      <c r="CK1458" s="70"/>
      <c r="CL1458" s="70"/>
      <c r="CM1458" s="70"/>
      <c r="CN1458" s="70"/>
      <c r="CO1458" s="70"/>
      <c r="CP1458" s="70"/>
      <c r="CQ1458" s="70"/>
      <c r="CR1458" s="70"/>
      <c r="CS1458" s="70"/>
      <c r="CT1458" s="70"/>
      <c r="CU1458" s="70"/>
      <c r="CV1458" s="70"/>
      <c r="CW1458" s="70"/>
      <c r="CX1458" s="70"/>
      <c r="CY1458" s="70"/>
      <c r="CZ1458" s="70"/>
      <c r="DA1458" s="70"/>
      <c r="DB1458" s="70"/>
      <c r="DC1458" s="70"/>
      <c r="DD1458" s="70"/>
      <c r="DE1458" s="70"/>
      <c r="DF1458" s="70"/>
      <c r="DG1458" s="70"/>
      <c r="DH1458" s="70"/>
      <c r="DI1458" s="70"/>
      <c r="DJ1458" s="70"/>
      <c r="DK1458" s="70"/>
      <c r="DL1458" s="70"/>
      <c r="DM1458" s="70"/>
      <c r="DN1458" s="70"/>
      <c r="DO1458" s="70"/>
      <c r="DP1458" s="70"/>
      <c r="DQ1458" s="70"/>
      <c r="DR1458" s="70"/>
      <c r="DS1458" s="70"/>
      <c r="DT1458" s="70"/>
      <c r="DU1458" s="70"/>
      <c r="DV1458" s="70"/>
      <c r="DW1458" s="70"/>
      <c r="DX1458" s="70"/>
      <c r="DY1458" s="70"/>
      <c r="DZ1458" s="70"/>
      <c r="EA1458" s="70"/>
      <c r="EB1458" s="70"/>
      <c r="EC1458" s="70"/>
      <c r="ED1458" s="70"/>
      <c r="EE1458" s="70"/>
      <c r="EF1458" s="70"/>
      <c r="EG1458" s="70"/>
      <c r="EH1458" s="70"/>
      <c r="EI1458" s="70"/>
      <c r="EJ1458" s="70"/>
      <c r="EK1458" s="70"/>
      <c r="EL1458" s="70"/>
      <c r="EM1458" s="70"/>
      <c r="EN1458" s="70"/>
      <c r="EO1458" s="70"/>
      <c r="EP1458" s="70"/>
      <c r="EQ1458" s="70"/>
      <c r="ER1458" s="70"/>
      <c r="ES1458" s="70"/>
      <c r="ET1458" s="70"/>
      <c r="EU1458" s="70"/>
      <c r="EV1458" s="70"/>
      <c r="EW1458" s="70"/>
      <c r="EX1458" s="70"/>
      <c r="EY1458" s="70"/>
      <c r="EZ1458" s="70"/>
      <c r="FA1458" s="70"/>
      <c r="FB1458" s="70"/>
      <c r="FC1458" s="70"/>
      <c r="FD1458" s="70"/>
      <c r="FE1458" s="70"/>
      <c r="FF1458" s="70"/>
      <c r="FG1458" s="70"/>
      <c r="FH1458" s="70"/>
      <c r="FI1458" s="70"/>
      <c r="FJ1458" s="70"/>
      <c r="FK1458" s="70"/>
      <c r="FL1458" s="70"/>
      <c r="FM1458" s="70"/>
      <c r="FN1458" s="70"/>
      <c r="FO1458" s="70"/>
      <c r="FP1458" s="70"/>
      <c r="FQ1458" s="70"/>
      <c r="FR1458" s="70"/>
      <c r="FS1458" s="70"/>
      <c r="FT1458" s="70"/>
      <c r="FU1458" s="70"/>
      <c r="FV1458" s="70"/>
      <c r="FW1458" s="70"/>
      <c r="FX1458" s="70"/>
      <c r="FY1458" s="70"/>
      <c r="FZ1458" s="70"/>
      <c r="GA1458" s="70"/>
      <c r="GB1458" s="70"/>
      <c r="GC1458" s="70"/>
      <c r="GD1458" s="70"/>
      <c r="GE1458" s="70"/>
      <c r="GF1458" s="70"/>
      <c r="GG1458" s="70"/>
      <c r="GH1458" s="70"/>
      <c r="GI1458" s="70"/>
      <c r="GJ1458" s="70"/>
      <c r="GK1458" s="70"/>
      <c r="GL1458" s="70"/>
      <c r="GM1458" s="70"/>
      <c r="GN1458" s="70"/>
      <c r="GO1458" s="70"/>
      <c r="GP1458" s="70"/>
      <c r="GQ1458" s="70"/>
      <c r="GR1458" s="70"/>
      <c r="GS1458" s="70"/>
      <c r="GT1458" s="70"/>
      <c r="GU1458" s="70"/>
      <c r="GV1458" s="70"/>
      <c r="GW1458" s="70"/>
      <c r="GX1458" s="70"/>
      <c r="GY1458" s="70"/>
      <c r="GZ1458" s="70"/>
      <c r="HA1458" s="70"/>
      <c r="HB1458" s="70"/>
      <c r="HC1458" s="70"/>
      <c r="HD1458" s="70"/>
      <c r="HE1458" s="70"/>
      <c r="HF1458" s="70"/>
      <c r="HG1458" s="70"/>
      <c r="HH1458" s="70"/>
      <c r="HI1458" s="70"/>
      <c r="HJ1458" s="70"/>
      <c r="HK1458" s="70"/>
      <c r="HL1458" s="70"/>
      <c r="HM1458" s="70"/>
      <c r="HN1458" s="70"/>
      <c r="HO1458" s="70"/>
      <c r="HP1458" s="70"/>
      <c r="HQ1458" s="70"/>
      <c r="HR1458" s="70"/>
      <c r="HS1458" s="70"/>
      <c r="HT1458" s="70"/>
      <c r="HU1458" s="70"/>
      <c r="HV1458" s="70"/>
      <c r="HW1458" s="70"/>
      <c r="HX1458" s="70"/>
      <c r="HY1458" s="70"/>
      <c r="HZ1458" s="70"/>
      <c r="IA1458" s="70"/>
      <c r="IB1458" s="70"/>
      <c r="IC1458" s="70"/>
      <c r="ID1458" s="70"/>
      <c r="IE1458" s="70"/>
      <c r="IF1458" s="70"/>
      <c r="IG1458" s="70"/>
      <c r="IH1458" s="70"/>
      <c r="II1458" s="70"/>
      <c r="IJ1458" s="70"/>
      <c r="IK1458" s="70"/>
      <c r="IL1458" s="70"/>
      <c r="IM1458" s="70"/>
      <c r="IN1458" s="70"/>
      <c r="IO1458" s="70"/>
      <c r="IP1458" s="70"/>
      <c r="IQ1458" s="70"/>
      <c r="IR1458" s="70"/>
      <c r="IS1458" s="70"/>
      <c r="IT1458" s="70"/>
      <c r="IU1458" s="70"/>
      <c r="IV1458" s="70"/>
      <c r="IW1458" s="70"/>
      <c r="IX1458" s="70"/>
      <c r="IY1458" s="70"/>
      <c r="IZ1458" s="70"/>
      <c r="JA1458" s="70"/>
      <c r="JB1458" s="70"/>
      <c r="JC1458" s="70"/>
      <c r="JD1458" s="70"/>
      <c r="JE1458" s="70"/>
      <c r="JF1458" s="70"/>
      <c r="JG1458" s="70"/>
      <c r="JH1458" s="70"/>
      <c r="JI1458" s="70"/>
      <c r="JJ1458" s="70"/>
      <c r="JK1458" s="70"/>
      <c r="JL1458" s="70"/>
      <c r="JM1458" s="70"/>
      <c r="JN1458" s="70"/>
      <c r="JO1458" s="70"/>
      <c r="JP1458" s="70"/>
      <c r="JQ1458" s="70"/>
      <c r="JR1458" s="70"/>
      <c r="JS1458" s="70"/>
      <c r="JT1458" s="70"/>
      <c r="JU1458" s="70"/>
      <c r="JV1458" s="70"/>
      <c r="JW1458" s="70"/>
      <c r="JX1458" s="70"/>
      <c r="JY1458" s="70"/>
      <c r="JZ1458" s="70"/>
      <c r="KA1458" s="70"/>
      <c r="KB1458" s="70"/>
      <c r="KC1458" s="70"/>
      <c r="KD1458" s="70"/>
      <c r="KE1458" s="70"/>
      <c r="KF1458" s="70"/>
      <c r="KG1458" s="70"/>
      <c r="KH1458" s="70"/>
      <c r="KI1458" s="70"/>
      <c r="KJ1458" s="70"/>
      <c r="KK1458" s="70"/>
      <c r="KL1458" s="70"/>
      <c r="KM1458" s="70"/>
      <c r="KN1458" s="70"/>
      <c r="KO1458" s="70"/>
      <c r="KP1458" s="70"/>
      <c r="KQ1458" s="70"/>
      <c r="KR1458" s="70"/>
      <c r="KS1458" s="70"/>
      <c r="KT1458" s="70"/>
      <c r="KU1458" s="70"/>
      <c r="KV1458" s="70"/>
      <c r="KW1458" s="70"/>
      <c r="KX1458" s="70"/>
      <c r="KY1458" s="70"/>
      <c r="KZ1458" s="70"/>
      <c r="LA1458" s="70"/>
      <c r="LB1458" s="70"/>
      <c r="LC1458" s="70"/>
      <c r="LD1458" s="70"/>
      <c r="LE1458" s="70"/>
      <c r="LF1458" s="70"/>
      <c r="LG1458" s="70"/>
      <c r="LH1458" s="70"/>
      <c r="LI1458" s="70"/>
      <c r="LJ1458" s="70"/>
      <c r="LK1458" s="70"/>
      <c r="LL1458" s="70"/>
      <c r="LM1458" s="70"/>
      <c r="LN1458" s="70"/>
      <c r="LO1458" s="70"/>
      <c r="LP1458" s="70"/>
      <c r="LQ1458" s="70"/>
      <c r="LR1458" s="70"/>
      <c r="LS1458" s="70"/>
      <c r="LT1458" s="70"/>
      <c r="LU1458" s="70"/>
      <c r="LV1458" s="70"/>
      <c r="LW1458" s="70"/>
      <c r="LX1458" s="70"/>
      <c r="LY1458" s="70"/>
      <c r="LZ1458" s="70"/>
      <c r="MA1458" s="70"/>
      <c r="MB1458" s="70"/>
      <c r="MC1458" s="70"/>
      <c r="MD1458" s="70"/>
      <c r="ME1458" s="70"/>
      <c r="MF1458" s="70"/>
      <c r="MG1458" s="70"/>
      <c r="MH1458" s="70"/>
      <c r="MI1458" s="70"/>
      <c r="MJ1458" s="70"/>
      <c r="MK1458" s="70"/>
      <c r="ML1458" s="70"/>
      <c r="MM1458" s="70"/>
      <c r="MN1458" s="70"/>
      <c r="MO1458" s="70"/>
      <c r="MP1458" s="70"/>
      <c r="MQ1458" s="70"/>
      <c r="MR1458" s="70"/>
      <c r="MS1458" s="70"/>
      <c r="MT1458" s="70"/>
      <c r="MU1458" s="70"/>
      <c r="MV1458" s="70"/>
      <c r="MW1458" s="70"/>
      <c r="MX1458" s="70"/>
      <c r="MY1458" s="70"/>
      <c r="MZ1458" s="70"/>
      <c r="NA1458" s="70"/>
      <c r="NB1458" s="70"/>
      <c r="NC1458" s="70"/>
      <c r="ND1458" s="70"/>
      <c r="NE1458" s="70"/>
      <c r="NF1458" s="70"/>
      <c r="NG1458" s="70"/>
      <c r="NH1458" s="70"/>
      <c r="NI1458" s="70"/>
      <c r="NJ1458" s="70"/>
      <c r="NK1458" s="70"/>
      <c r="NL1458" s="70"/>
      <c r="NM1458" s="70"/>
      <c r="NN1458" s="70"/>
      <c r="NO1458" s="70"/>
      <c r="NP1458" s="70"/>
      <c r="NQ1458" s="70"/>
      <c r="NR1458" s="70"/>
      <c r="NS1458" s="70"/>
      <c r="NT1458" s="70"/>
      <c r="NU1458" s="70"/>
      <c r="NV1458" s="70"/>
      <c r="NW1458" s="70"/>
      <c r="NX1458" s="70"/>
      <c r="NY1458" s="70"/>
      <c r="NZ1458" s="70"/>
      <c r="OA1458" s="70"/>
      <c r="OB1458" s="70"/>
      <c r="OC1458" s="70"/>
      <c r="OD1458" s="70"/>
      <c r="OE1458" s="70"/>
      <c r="OF1458" s="70"/>
      <c r="OG1458" s="70"/>
      <c r="OH1458" s="70"/>
      <c r="OI1458" s="70"/>
      <c r="OJ1458" s="70"/>
      <c r="OK1458" s="70"/>
      <c r="OL1458" s="70"/>
      <c r="OM1458" s="70"/>
      <c r="ON1458" s="70"/>
      <c r="OO1458" s="70"/>
      <c r="OP1458" s="70"/>
      <c r="OQ1458" s="70"/>
      <c r="OR1458" s="70"/>
      <c r="OS1458" s="70"/>
      <c r="OT1458" s="70"/>
      <c r="OU1458" s="70"/>
      <c r="OV1458" s="70"/>
      <c r="OW1458" s="70"/>
      <c r="OX1458" s="70"/>
      <c r="OY1458" s="70"/>
      <c r="OZ1458" s="70"/>
      <c r="PA1458" s="70"/>
      <c r="PB1458" s="70"/>
      <c r="PC1458" s="70"/>
      <c r="PD1458" s="70"/>
      <c r="PE1458" s="70"/>
      <c r="PF1458" s="70"/>
      <c r="PG1458" s="70"/>
      <c r="PH1458" s="70"/>
      <c r="PI1458" s="70"/>
      <c r="PJ1458" s="70"/>
      <c r="PK1458" s="70"/>
      <c r="PL1458" s="70"/>
      <c r="PM1458" s="70"/>
      <c r="PN1458" s="70"/>
      <c r="PO1458" s="70"/>
      <c r="PP1458" s="70"/>
      <c r="PQ1458" s="70"/>
      <c r="PR1458" s="70"/>
      <c r="PS1458" s="70"/>
      <c r="PT1458" s="70"/>
      <c r="PU1458" s="70"/>
      <c r="PV1458" s="70"/>
      <c r="PW1458" s="70"/>
      <c r="PX1458" s="70"/>
      <c r="PY1458" s="70"/>
      <c r="PZ1458" s="70"/>
      <c r="QA1458" s="70"/>
      <c r="QB1458" s="70"/>
      <c r="QC1458" s="70"/>
      <c r="QD1458" s="70"/>
      <c r="QE1458" s="70"/>
      <c r="QF1458" s="70"/>
      <c r="QG1458" s="70"/>
      <c r="QH1458" s="70"/>
      <c r="QI1458" s="70"/>
      <c r="QJ1458" s="70"/>
      <c r="QK1458" s="70"/>
      <c r="QL1458" s="70"/>
      <c r="QM1458" s="70"/>
      <c r="QN1458" s="70"/>
      <c r="QO1458" s="70"/>
      <c r="QP1458" s="70"/>
      <c r="QQ1458" s="70"/>
      <c r="QR1458" s="70"/>
      <c r="QS1458" s="70"/>
      <c r="QT1458" s="70"/>
      <c r="QU1458" s="70"/>
      <c r="QV1458" s="70"/>
      <c r="QW1458" s="70"/>
      <c r="QX1458" s="70"/>
      <c r="QY1458" s="70"/>
      <c r="QZ1458" s="70"/>
      <c r="RA1458" s="70"/>
      <c r="RB1458" s="70"/>
      <c r="RC1458" s="70"/>
      <c r="RD1458" s="70"/>
      <c r="RE1458" s="70"/>
      <c r="RF1458" s="70"/>
      <c r="RG1458" s="70"/>
      <c r="RH1458" s="70"/>
      <c r="RI1458" s="70"/>
      <c r="RJ1458" s="70"/>
      <c r="RK1458" s="70"/>
      <c r="RL1458" s="70"/>
      <c r="RM1458" s="70"/>
      <c r="RN1458" s="70"/>
      <c r="RO1458" s="70"/>
      <c r="RP1458" s="70"/>
      <c r="RQ1458" s="70"/>
      <c r="RR1458" s="70"/>
      <c r="RS1458" s="70"/>
      <c r="RT1458" s="70"/>
      <c r="RU1458" s="70"/>
      <c r="RV1458" s="70"/>
      <c r="RW1458" s="70"/>
      <c r="RX1458" s="70"/>
      <c r="RY1458" s="70"/>
      <c r="RZ1458" s="70"/>
      <c r="SA1458" s="70"/>
      <c r="SB1458" s="70"/>
      <c r="SC1458" s="70"/>
      <c r="SD1458" s="70"/>
      <c r="SE1458" s="70"/>
      <c r="SF1458" s="70"/>
      <c r="SG1458" s="70"/>
      <c r="SH1458" s="70"/>
      <c r="SI1458" s="70"/>
      <c r="SJ1458" s="70"/>
      <c r="SK1458" s="70"/>
      <c r="SL1458" s="70"/>
      <c r="SM1458" s="70"/>
      <c r="SN1458" s="70"/>
      <c r="SO1458" s="70"/>
      <c r="SP1458" s="70"/>
      <c r="SQ1458" s="70"/>
      <c r="SR1458" s="70"/>
      <c r="SS1458" s="70"/>
      <c r="ST1458" s="70"/>
      <c r="SU1458" s="70"/>
      <c r="SV1458" s="70"/>
      <c r="SW1458" s="70"/>
      <c r="SX1458" s="70"/>
      <c r="SY1458" s="70"/>
      <c r="SZ1458" s="70"/>
    </row>
    <row r="1459" spans="1:520" ht="16.5" customHeight="1" x14ac:dyDescent="0.2">
      <c r="A1459" s="20">
        <v>851</v>
      </c>
      <c r="B1459" s="20" t="s">
        <v>62</v>
      </c>
      <c r="C1459" s="20" t="s">
        <v>974</v>
      </c>
      <c r="D1459" s="20" t="s">
        <v>30</v>
      </c>
      <c r="E1459" s="20" t="s">
        <v>1345</v>
      </c>
      <c r="F1459" s="22" t="s">
        <v>975</v>
      </c>
      <c r="G1459" s="20" t="s">
        <v>84</v>
      </c>
      <c r="H1459" s="20" t="s">
        <v>35</v>
      </c>
      <c r="I1459" s="20" t="s">
        <v>81</v>
      </c>
      <c r="J1459" s="22" t="s">
        <v>974</v>
      </c>
      <c r="K1459" s="20"/>
      <c r="L1459" s="20"/>
      <c r="M1459" s="20"/>
      <c r="N1459" s="20"/>
      <c r="O1459" s="23"/>
      <c r="P1459" s="23">
        <v>16800000</v>
      </c>
      <c r="Q1459" s="24">
        <v>1</v>
      </c>
      <c r="R1459" s="25">
        <v>45748</v>
      </c>
      <c r="S1459" s="20" t="s">
        <v>83</v>
      </c>
      <c r="T1459" s="26">
        <f t="shared" si="24"/>
        <v>16800000</v>
      </c>
      <c r="U1459" s="27" t="s">
        <v>100</v>
      </c>
      <c r="V1459" s="27" t="s">
        <v>100</v>
      </c>
      <c r="W1459" s="70"/>
      <c r="X1459" s="70"/>
      <c r="Y1459" s="70"/>
      <c r="Z1459" s="70"/>
      <c r="AA1459" s="70"/>
      <c r="AB1459" s="70"/>
      <c r="AC1459" s="70"/>
      <c r="AD1459" s="70"/>
      <c r="AE1459" s="70"/>
      <c r="AF1459" s="70"/>
      <c r="AG1459" s="70"/>
      <c r="AH1459" s="70"/>
      <c r="AI1459" s="70"/>
      <c r="AJ1459" s="70"/>
      <c r="AK1459" s="70"/>
      <c r="AL1459" s="70"/>
      <c r="AM1459" s="70"/>
      <c r="AN1459" s="70"/>
      <c r="AO1459" s="70"/>
      <c r="AP1459" s="70"/>
      <c r="AQ1459" s="70"/>
      <c r="AR1459" s="70"/>
      <c r="AS1459" s="70"/>
      <c r="AT1459" s="70"/>
      <c r="AU1459" s="70"/>
      <c r="AV1459" s="70"/>
      <c r="AW1459" s="70"/>
      <c r="AX1459" s="70"/>
      <c r="AY1459" s="70"/>
      <c r="AZ1459" s="70"/>
      <c r="BA1459" s="70"/>
      <c r="BB1459" s="70"/>
      <c r="BC1459" s="70"/>
      <c r="BD1459" s="70"/>
      <c r="BE1459" s="70"/>
      <c r="BF1459" s="70"/>
      <c r="BG1459" s="70"/>
      <c r="BH1459" s="70"/>
      <c r="BI1459" s="70"/>
      <c r="BJ1459" s="70"/>
      <c r="BK1459" s="70"/>
      <c r="BL1459" s="70"/>
      <c r="BM1459" s="70"/>
      <c r="BN1459" s="70"/>
      <c r="BO1459" s="70"/>
      <c r="BP1459" s="70"/>
      <c r="BQ1459" s="70"/>
      <c r="BR1459" s="70"/>
      <c r="BS1459" s="70"/>
      <c r="BT1459" s="70"/>
      <c r="BU1459" s="70"/>
      <c r="BV1459" s="70"/>
      <c r="BW1459" s="70"/>
      <c r="BX1459" s="70"/>
      <c r="BY1459" s="70"/>
      <c r="BZ1459" s="70"/>
      <c r="CA1459" s="70"/>
      <c r="CB1459" s="70"/>
      <c r="CC1459" s="70"/>
      <c r="CD1459" s="70"/>
      <c r="CE1459" s="70"/>
      <c r="CF1459" s="70"/>
      <c r="CG1459" s="70"/>
      <c r="CH1459" s="70"/>
      <c r="CI1459" s="70"/>
      <c r="CJ1459" s="70"/>
      <c r="CK1459" s="70"/>
      <c r="CL1459" s="70"/>
      <c r="CM1459" s="70"/>
      <c r="CN1459" s="70"/>
      <c r="CO1459" s="70"/>
      <c r="CP1459" s="70"/>
      <c r="CQ1459" s="70"/>
      <c r="CR1459" s="70"/>
      <c r="CS1459" s="70"/>
      <c r="CT1459" s="70"/>
      <c r="CU1459" s="70"/>
      <c r="CV1459" s="70"/>
      <c r="CW1459" s="70"/>
      <c r="CX1459" s="70"/>
      <c r="CY1459" s="70"/>
      <c r="CZ1459" s="70"/>
      <c r="DA1459" s="70"/>
      <c r="DB1459" s="70"/>
      <c r="DC1459" s="70"/>
      <c r="DD1459" s="70"/>
      <c r="DE1459" s="70"/>
      <c r="DF1459" s="70"/>
      <c r="DG1459" s="70"/>
      <c r="DH1459" s="70"/>
      <c r="DI1459" s="70"/>
      <c r="DJ1459" s="70"/>
      <c r="DK1459" s="70"/>
      <c r="DL1459" s="70"/>
      <c r="DM1459" s="70"/>
      <c r="DN1459" s="70"/>
      <c r="DO1459" s="70"/>
      <c r="DP1459" s="70"/>
      <c r="DQ1459" s="70"/>
      <c r="DR1459" s="70"/>
      <c r="DS1459" s="70"/>
      <c r="DT1459" s="70"/>
      <c r="DU1459" s="70"/>
      <c r="DV1459" s="70"/>
      <c r="DW1459" s="70"/>
      <c r="DX1459" s="70"/>
      <c r="DY1459" s="70"/>
      <c r="DZ1459" s="70"/>
      <c r="EA1459" s="70"/>
      <c r="EB1459" s="70"/>
      <c r="EC1459" s="70"/>
      <c r="ED1459" s="70"/>
      <c r="EE1459" s="70"/>
      <c r="EF1459" s="70"/>
      <c r="EG1459" s="70"/>
      <c r="EH1459" s="70"/>
      <c r="EI1459" s="70"/>
      <c r="EJ1459" s="70"/>
      <c r="EK1459" s="70"/>
      <c r="EL1459" s="70"/>
      <c r="EM1459" s="70"/>
      <c r="EN1459" s="70"/>
      <c r="EO1459" s="70"/>
      <c r="EP1459" s="70"/>
      <c r="EQ1459" s="70"/>
      <c r="ER1459" s="70"/>
      <c r="ES1459" s="70"/>
      <c r="ET1459" s="70"/>
      <c r="EU1459" s="70"/>
      <c r="EV1459" s="70"/>
      <c r="EW1459" s="70"/>
      <c r="EX1459" s="70"/>
      <c r="EY1459" s="70"/>
      <c r="EZ1459" s="70"/>
      <c r="FA1459" s="70"/>
      <c r="FB1459" s="70"/>
      <c r="FC1459" s="70"/>
      <c r="FD1459" s="70"/>
      <c r="FE1459" s="70"/>
      <c r="FF1459" s="70"/>
      <c r="FG1459" s="70"/>
      <c r="FH1459" s="70"/>
      <c r="FI1459" s="70"/>
      <c r="FJ1459" s="70"/>
      <c r="FK1459" s="70"/>
      <c r="FL1459" s="70"/>
      <c r="FM1459" s="70"/>
      <c r="FN1459" s="70"/>
      <c r="FO1459" s="70"/>
      <c r="FP1459" s="70"/>
      <c r="FQ1459" s="70"/>
      <c r="FR1459" s="70"/>
      <c r="FS1459" s="70"/>
      <c r="FT1459" s="70"/>
      <c r="FU1459" s="70"/>
      <c r="FV1459" s="70"/>
      <c r="FW1459" s="70"/>
      <c r="FX1459" s="70"/>
      <c r="FY1459" s="70"/>
      <c r="FZ1459" s="70"/>
      <c r="GA1459" s="70"/>
      <c r="GB1459" s="70"/>
      <c r="GC1459" s="70"/>
      <c r="GD1459" s="70"/>
      <c r="GE1459" s="70"/>
      <c r="GF1459" s="70"/>
      <c r="GG1459" s="70"/>
      <c r="GH1459" s="70"/>
      <c r="GI1459" s="70"/>
      <c r="GJ1459" s="70"/>
      <c r="GK1459" s="70"/>
      <c r="GL1459" s="70"/>
      <c r="GM1459" s="70"/>
      <c r="GN1459" s="70"/>
      <c r="GO1459" s="70"/>
      <c r="GP1459" s="70"/>
      <c r="GQ1459" s="70"/>
      <c r="GR1459" s="70"/>
      <c r="GS1459" s="70"/>
      <c r="GT1459" s="70"/>
      <c r="GU1459" s="70"/>
      <c r="GV1459" s="70"/>
      <c r="GW1459" s="70"/>
      <c r="GX1459" s="70"/>
      <c r="GY1459" s="70"/>
      <c r="GZ1459" s="70"/>
      <c r="HA1459" s="70"/>
      <c r="HB1459" s="70"/>
      <c r="HC1459" s="70"/>
      <c r="HD1459" s="70"/>
      <c r="HE1459" s="70"/>
      <c r="HF1459" s="70"/>
      <c r="HG1459" s="70"/>
      <c r="HH1459" s="70"/>
      <c r="HI1459" s="70"/>
      <c r="HJ1459" s="70"/>
      <c r="HK1459" s="70"/>
      <c r="HL1459" s="70"/>
      <c r="HM1459" s="70"/>
      <c r="HN1459" s="70"/>
      <c r="HO1459" s="70"/>
      <c r="HP1459" s="70"/>
      <c r="HQ1459" s="70"/>
      <c r="HR1459" s="70"/>
      <c r="HS1459" s="70"/>
      <c r="HT1459" s="70"/>
      <c r="HU1459" s="70"/>
      <c r="HV1459" s="70"/>
      <c r="HW1459" s="70"/>
      <c r="HX1459" s="70"/>
      <c r="HY1459" s="70"/>
      <c r="HZ1459" s="70"/>
      <c r="IA1459" s="70"/>
      <c r="IB1459" s="70"/>
      <c r="IC1459" s="70"/>
      <c r="ID1459" s="70"/>
      <c r="IE1459" s="70"/>
      <c r="IF1459" s="70"/>
      <c r="IG1459" s="70"/>
      <c r="IH1459" s="70"/>
      <c r="II1459" s="70"/>
      <c r="IJ1459" s="70"/>
      <c r="IK1459" s="70"/>
      <c r="IL1459" s="70"/>
      <c r="IM1459" s="70"/>
      <c r="IN1459" s="70"/>
      <c r="IO1459" s="70"/>
      <c r="IP1459" s="70"/>
      <c r="IQ1459" s="70"/>
      <c r="IR1459" s="70"/>
      <c r="IS1459" s="70"/>
      <c r="IT1459" s="70"/>
      <c r="IU1459" s="70"/>
      <c r="IV1459" s="70"/>
      <c r="IW1459" s="70"/>
      <c r="IX1459" s="70"/>
      <c r="IY1459" s="70"/>
      <c r="IZ1459" s="70"/>
      <c r="JA1459" s="70"/>
      <c r="JB1459" s="70"/>
      <c r="JC1459" s="70"/>
      <c r="JD1459" s="70"/>
      <c r="JE1459" s="70"/>
      <c r="JF1459" s="70"/>
      <c r="JG1459" s="70"/>
      <c r="JH1459" s="70"/>
      <c r="JI1459" s="70"/>
      <c r="JJ1459" s="70"/>
      <c r="JK1459" s="70"/>
      <c r="JL1459" s="70"/>
      <c r="JM1459" s="70"/>
      <c r="JN1459" s="70"/>
      <c r="JO1459" s="70"/>
      <c r="JP1459" s="70"/>
      <c r="JQ1459" s="70"/>
      <c r="JR1459" s="70"/>
      <c r="JS1459" s="70"/>
      <c r="JT1459" s="70"/>
      <c r="JU1459" s="70"/>
      <c r="JV1459" s="70"/>
      <c r="JW1459" s="70"/>
      <c r="JX1459" s="70"/>
      <c r="JY1459" s="70"/>
      <c r="JZ1459" s="70"/>
      <c r="KA1459" s="70"/>
      <c r="KB1459" s="70"/>
      <c r="KC1459" s="70"/>
      <c r="KD1459" s="70"/>
      <c r="KE1459" s="70"/>
      <c r="KF1459" s="70"/>
      <c r="KG1459" s="70"/>
      <c r="KH1459" s="70"/>
      <c r="KI1459" s="70"/>
      <c r="KJ1459" s="70"/>
      <c r="KK1459" s="70"/>
      <c r="KL1459" s="70"/>
      <c r="KM1459" s="70"/>
      <c r="KN1459" s="70"/>
      <c r="KO1459" s="70"/>
      <c r="KP1459" s="70"/>
      <c r="KQ1459" s="70"/>
      <c r="KR1459" s="70"/>
      <c r="KS1459" s="70"/>
      <c r="KT1459" s="70"/>
      <c r="KU1459" s="70"/>
      <c r="KV1459" s="70"/>
      <c r="KW1459" s="70"/>
      <c r="KX1459" s="70"/>
      <c r="KY1459" s="70"/>
      <c r="KZ1459" s="70"/>
      <c r="LA1459" s="70"/>
      <c r="LB1459" s="70"/>
      <c r="LC1459" s="70"/>
      <c r="LD1459" s="70"/>
      <c r="LE1459" s="70"/>
      <c r="LF1459" s="70"/>
      <c r="LG1459" s="70"/>
      <c r="LH1459" s="70"/>
      <c r="LI1459" s="70"/>
      <c r="LJ1459" s="70"/>
      <c r="LK1459" s="70"/>
      <c r="LL1459" s="70"/>
      <c r="LM1459" s="70"/>
      <c r="LN1459" s="70"/>
      <c r="LO1459" s="70"/>
      <c r="LP1459" s="70"/>
      <c r="LQ1459" s="70"/>
      <c r="LR1459" s="70"/>
      <c r="LS1459" s="70"/>
      <c r="LT1459" s="70"/>
      <c r="LU1459" s="70"/>
      <c r="LV1459" s="70"/>
      <c r="LW1459" s="70"/>
      <c r="LX1459" s="70"/>
      <c r="LY1459" s="70"/>
      <c r="LZ1459" s="70"/>
      <c r="MA1459" s="70"/>
      <c r="MB1459" s="70"/>
      <c r="MC1459" s="70"/>
      <c r="MD1459" s="70"/>
      <c r="ME1459" s="70"/>
      <c r="MF1459" s="70"/>
      <c r="MG1459" s="70"/>
      <c r="MH1459" s="70"/>
      <c r="MI1459" s="70"/>
      <c r="MJ1459" s="70"/>
      <c r="MK1459" s="70"/>
      <c r="ML1459" s="70"/>
      <c r="MM1459" s="70"/>
      <c r="MN1459" s="70"/>
      <c r="MO1459" s="70"/>
      <c r="MP1459" s="70"/>
      <c r="MQ1459" s="70"/>
      <c r="MR1459" s="70"/>
      <c r="MS1459" s="70"/>
      <c r="MT1459" s="70"/>
      <c r="MU1459" s="70"/>
      <c r="MV1459" s="70"/>
      <c r="MW1459" s="70"/>
      <c r="MX1459" s="70"/>
      <c r="MY1459" s="70"/>
      <c r="MZ1459" s="70"/>
      <c r="NA1459" s="70"/>
      <c r="NB1459" s="70"/>
      <c r="NC1459" s="70"/>
      <c r="ND1459" s="70"/>
      <c r="NE1459" s="70"/>
      <c r="NF1459" s="70"/>
      <c r="NG1459" s="70"/>
      <c r="NH1459" s="70"/>
      <c r="NI1459" s="70"/>
      <c r="NJ1459" s="70"/>
      <c r="NK1459" s="70"/>
      <c r="NL1459" s="70"/>
      <c r="NM1459" s="70"/>
      <c r="NN1459" s="70"/>
      <c r="NO1459" s="70"/>
      <c r="NP1459" s="70"/>
      <c r="NQ1459" s="70"/>
      <c r="NR1459" s="70"/>
      <c r="NS1459" s="70"/>
      <c r="NT1459" s="70"/>
      <c r="NU1459" s="70"/>
      <c r="NV1459" s="70"/>
      <c r="NW1459" s="70"/>
      <c r="NX1459" s="70"/>
      <c r="NY1459" s="70"/>
      <c r="NZ1459" s="70"/>
      <c r="OA1459" s="70"/>
      <c r="OB1459" s="70"/>
      <c r="OC1459" s="70"/>
      <c r="OD1459" s="70"/>
      <c r="OE1459" s="70"/>
      <c r="OF1459" s="70"/>
      <c r="OG1459" s="70"/>
      <c r="OH1459" s="70"/>
      <c r="OI1459" s="70"/>
      <c r="OJ1459" s="70"/>
      <c r="OK1459" s="70"/>
      <c r="OL1459" s="70"/>
      <c r="OM1459" s="70"/>
      <c r="ON1459" s="70"/>
      <c r="OO1459" s="70"/>
      <c r="OP1459" s="70"/>
      <c r="OQ1459" s="70"/>
      <c r="OR1459" s="70"/>
      <c r="OS1459" s="70"/>
      <c r="OT1459" s="70"/>
      <c r="OU1459" s="70"/>
      <c r="OV1459" s="70"/>
      <c r="OW1459" s="70"/>
      <c r="OX1459" s="70"/>
      <c r="OY1459" s="70"/>
      <c r="OZ1459" s="70"/>
      <c r="PA1459" s="70"/>
      <c r="PB1459" s="70"/>
      <c r="PC1459" s="70"/>
      <c r="PD1459" s="70"/>
      <c r="PE1459" s="70"/>
      <c r="PF1459" s="70"/>
      <c r="PG1459" s="70"/>
      <c r="PH1459" s="70"/>
      <c r="PI1459" s="70"/>
      <c r="PJ1459" s="70"/>
      <c r="PK1459" s="70"/>
      <c r="PL1459" s="70"/>
      <c r="PM1459" s="70"/>
      <c r="PN1459" s="70"/>
      <c r="PO1459" s="70"/>
      <c r="PP1459" s="70"/>
      <c r="PQ1459" s="70"/>
      <c r="PR1459" s="70"/>
      <c r="PS1459" s="70"/>
      <c r="PT1459" s="70"/>
      <c r="PU1459" s="70"/>
      <c r="PV1459" s="70"/>
      <c r="PW1459" s="70"/>
      <c r="PX1459" s="70"/>
      <c r="PY1459" s="70"/>
      <c r="PZ1459" s="70"/>
      <c r="QA1459" s="70"/>
      <c r="QB1459" s="70"/>
      <c r="QC1459" s="70"/>
      <c r="QD1459" s="70"/>
      <c r="QE1459" s="70"/>
      <c r="QF1459" s="70"/>
      <c r="QG1459" s="70"/>
      <c r="QH1459" s="70"/>
      <c r="QI1459" s="70"/>
      <c r="QJ1459" s="70"/>
      <c r="QK1459" s="70"/>
      <c r="QL1459" s="70"/>
      <c r="QM1459" s="70"/>
      <c r="QN1459" s="70"/>
      <c r="QO1459" s="70"/>
      <c r="QP1459" s="70"/>
      <c r="QQ1459" s="70"/>
      <c r="QR1459" s="70"/>
      <c r="QS1459" s="70"/>
      <c r="QT1459" s="70"/>
      <c r="QU1459" s="70"/>
      <c r="QV1459" s="70"/>
      <c r="QW1459" s="70"/>
      <c r="QX1459" s="70"/>
      <c r="QY1459" s="70"/>
      <c r="QZ1459" s="70"/>
      <c r="RA1459" s="70"/>
      <c r="RB1459" s="70"/>
      <c r="RC1459" s="70"/>
      <c r="RD1459" s="70"/>
      <c r="RE1459" s="70"/>
      <c r="RF1459" s="70"/>
      <c r="RG1459" s="70"/>
      <c r="RH1459" s="70"/>
      <c r="RI1459" s="70"/>
      <c r="RJ1459" s="70"/>
      <c r="RK1459" s="70"/>
      <c r="RL1459" s="70"/>
      <c r="RM1459" s="70"/>
      <c r="RN1459" s="70"/>
      <c r="RO1459" s="70"/>
      <c r="RP1459" s="70"/>
      <c r="RQ1459" s="70"/>
      <c r="RR1459" s="70"/>
      <c r="RS1459" s="70"/>
      <c r="RT1459" s="70"/>
      <c r="RU1459" s="70"/>
      <c r="RV1459" s="70"/>
      <c r="RW1459" s="70"/>
      <c r="RX1459" s="70"/>
      <c r="RY1459" s="70"/>
      <c r="RZ1459" s="70"/>
      <c r="SA1459" s="70"/>
      <c r="SB1459" s="70"/>
      <c r="SC1459" s="70"/>
      <c r="SD1459" s="70"/>
      <c r="SE1459" s="70"/>
      <c r="SF1459" s="70"/>
      <c r="SG1459" s="70"/>
      <c r="SH1459" s="70"/>
      <c r="SI1459" s="70"/>
      <c r="SJ1459" s="70"/>
      <c r="SK1459" s="70"/>
      <c r="SL1459" s="70"/>
      <c r="SM1459" s="70"/>
      <c r="SN1459" s="70"/>
      <c r="SO1459" s="70"/>
      <c r="SP1459" s="70"/>
      <c r="SQ1459" s="70"/>
      <c r="SR1459" s="70"/>
      <c r="SS1459" s="70"/>
      <c r="ST1459" s="70"/>
      <c r="SU1459" s="70"/>
      <c r="SV1459" s="70"/>
      <c r="SW1459" s="70"/>
      <c r="SX1459" s="70"/>
      <c r="SY1459" s="70"/>
      <c r="SZ1459" s="70"/>
    </row>
    <row r="1460" spans="1:520" ht="16.5" customHeight="1" x14ac:dyDescent="0.2">
      <c r="A1460" s="20">
        <v>852</v>
      </c>
      <c r="B1460" s="20" t="s">
        <v>62</v>
      </c>
      <c r="C1460" s="20" t="s">
        <v>974</v>
      </c>
      <c r="D1460" s="20" t="s">
        <v>30</v>
      </c>
      <c r="E1460" s="20" t="s">
        <v>1345</v>
      </c>
      <c r="F1460" s="22" t="s">
        <v>975</v>
      </c>
      <c r="G1460" s="20" t="s">
        <v>84</v>
      </c>
      <c r="H1460" s="20" t="s">
        <v>35</v>
      </c>
      <c r="I1460" s="20" t="s">
        <v>81</v>
      </c>
      <c r="J1460" s="22" t="s">
        <v>974</v>
      </c>
      <c r="K1460" s="20"/>
      <c r="L1460" s="20"/>
      <c r="M1460" s="20"/>
      <c r="N1460" s="20"/>
      <c r="O1460" s="23"/>
      <c r="P1460" s="23">
        <v>16800000</v>
      </c>
      <c r="Q1460" s="24">
        <v>1</v>
      </c>
      <c r="R1460" s="25">
        <v>45778</v>
      </c>
      <c r="S1460" s="20" t="s">
        <v>83</v>
      </c>
      <c r="T1460" s="26">
        <f t="shared" si="24"/>
        <v>16800000</v>
      </c>
      <c r="U1460" s="27" t="s">
        <v>100</v>
      </c>
      <c r="V1460" s="27" t="s">
        <v>100</v>
      </c>
      <c r="W1460" s="70"/>
      <c r="X1460" s="70"/>
      <c r="Y1460" s="70"/>
      <c r="Z1460" s="70"/>
      <c r="AA1460" s="70"/>
      <c r="AB1460" s="70"/>
      <c r="AC1460" s="70"/>
      <c r="AD1460" s="70"/>
      <c r="AE1460" s="70"/>
      <c r="AF1460" s="70"/>
      <c r="AG1460" s="70"/>
      <c r="AH1460" s="70"/>
      <c r="AI1460" s="70"/>
      <c r="AJ1460" s="70"/>
      <c r="AK1460" s="70"/>
      <c r="AL1460" s="70"/>
      <c r="AM1460" s="70"/>
      <c r="AN1460" s="70"/>
      <c r="AO1460" s="70"/>
      <c r="AP1460" s="70"/>
      <c r="AQ1460" s="70"/>
      <c r="AR1460" s="70"/>
      <c r="AS1460" s="70"/>
      <c r="AT1460" s="70"/>
      <c r="AU1460" s="70"/>
      <c r="AV1460" s="70"/>
      <c r="AW1460" s="70"/>
      <c r="AX1460" s="70"/>
      <c r="AY1460" s="70"/>
      <c r="AZ1460" s="70"/>
      <c r="BA1460" s="70"/>
      <c r="BB1460" s="70"/>
      <c r="BC1460" s="70"/>
      <c r="BD1460" s="70"/>
      <c r="BE1460" s="70"/>
      <c r="BF1460" s="70"/>
      <c r="BG1460" s="70"/>
      <c r="BH1460" s="70"/>
      <c r="BI1460" s="70"/>
      <c r="BJ1460" s="70"/>
      <c r="BK1460" s="70"/>
      <c r="BL1460" s="70"/>
      <c r="BM1460" s="70"/>
      <c r="BN1460" s="70"/>
      <c r="BO1460" s="70"/>
      <c r="BP1460" s="70"/>
      <c r="BQ1460" s="70"/>
      <c r="BR1460" s="70"/>
      <c r="BS1460" s="70"/>
      <c r="BT1460" s="70"/>
      <c r="BU1460" s="70"/>
      <c r="BV1460" s="70"/>
      <c r="BW1460" s="70"/>
      <c r="BX1460" s="70"/>
      <c r="BY1460" s="70"/>
      <c r="BZ1460" s="70"/>
      <c r="CA1460" s="70"/>
      <c r="CB1460" s="70"/>
      <c r="CC1460" s="70"/>
      <c r="CD1460" s="70"/>
      <c r="CE1460" s="70"/>
      <c r="CF1460" s="70"/>
      <c r="CG1460" s="70"/>
      <c r="CH1460" s="70"/>
      <c r="CI1460" s="70"/>
      <c r="CJ1460" s="70"/>
      <c r="CK1460" s="70"/>
      <c r="CL1460" s="70"/>
      <c r="CM1460" s="70"/>
      <c r="CN1460" s="70"/>
      <c r="CO1460" s="70"/>
      <c r="CP1460" s="70"/>
      <c r="CQ1460" s="70"/>
      <c r="CR1460" s="70"/>
      <c r="CS1460" s="70"/>
      <c r="CT1460" s="70"/>
      <c r="CU1460" s="70"/>
      <c r="CV1460" s="70"/>
      <c r="CW1460" s="70"/>
      <c r="CX1460" s="70"/>
      <c r="CY1460" s="70"/>
      <c r="CZ1460" s="70"/>
      <c r="DA1460" s="70"/>
      <c r="DB1460" s="70"/>
      <c r="DC1460" s="70"/>
      <c r="DD1460" s="70"/>
      <c r="DE1460" s="70"/>
      <c r="DF1460" s="70"/>
      <c r="DG1460" s="70"/>
      <c r="DH1460" s="70"/>
      <c r="DI1460" s="70"/>
      <c r="DJ1460" s="70"/>
      <c r="DK1460" s="70"/>
      <c r="DL1460" s="70"/>
      <c r="DM1460" s="70"/>
      <c r="DN1460" s="70"/>
      <c r="DO1460" s="70"/>
      <c r="DP1460" s="70"/>
      <c r="DQ1460" s="70"/>
      <c r="DR1460" s="70"/>
      <c r="DS1460" s="70"/>
      <c r="DT1460" s="70"/>
      <c r="DU1460" s="70"/>
      <c r="DV1460" s="70"/>
      <c r="DW1460" s="70"/>
      <c r="DX1460" s="70"/>
      <c r="DY1460" s="70"/>
      <c r="DZ1460" s="70"/>
      <c r="EA1460" s="70"/>
      <c r="EB1460" s="70"/>
      <c r="EC1460" s="70"/>
      <c r="ED1460" s="70"/>
      <c r="EE1460" s="70"/>
      <c r="EF1460" s="70"/>
      <c r="EG1460" s="70"/>
      <c r="EH1460" s="70"/>
      <c r="EI1460" s="70"/>
      <c r="EJ1460" s="70"/>
      <c r="EK1460" s="70"/>
      <c r="EL1460" s="70"/>
      <c r="EM1460" s="70"/>
      <c r="EN1460" s="70"/>
      <c r="EO1460" s="70"/>
      <c r="EP1460" s="70"/>
      <c r="EQ1460" s="70"/>
      <c r="ER1460" s="70"/>
      <c r="ES1460" s="70"/>
      <c r="ET1460" s="70"/>
      <c r="EU1460" s="70"/>
      <c r="EV1460" s="70"/>
      <c r="EW1460" s="70"/>
      <c r="EX1460" s="70"/>
      <c r="EY1460" s="70"/>
      <c r="EZ1460" s="70"/>
      <c r="FA1460" s="70"/>
      <c r="FB1460" s="70"/>
      <c r="FC1460" s="70"/>
      <c r="FD1460" s="70"/>
      <c r="FE1460" s="70"/>
      <c r="FF1460" s="70"/>
      <c r="FG1460" s="70"/>
      <c r="FH1460" s="70"/>
      <c r="FI1460" s="70"/>
      <c r="FJ1460" s="70"/>
      <c r="FK1460" s="70"/>
      <c r="FL1460" s="70"/>
      <c r="FM1460" s="70"/>
      <c r="FN1460" s="70"/>
      <c r="FO1460" s="70"/>
      <c r="FP1460" s="70"/>
      <c r="FQ1460" s="70"/>
      <c r="FR1460" s="70"/>
      <c r="FS1460" s="70"/>
      <c r="FT1460" s="70"/>
      <c r="FU1460" s="70"/>
      <c r="FV1460" s="70"/>
      <c r="FW1460" s="70"/>
      <c r="FX1460" s="70"/>
      <c r="FY1460" s="70"/>
      <c r="FZ1460" s="70"/>
      <c r="GA1460" s="70"/>
      <c r="GB1460" s="70"/>
      <c r="GC1460" s="70"/>
      <c r="GD1460" s="70"/>
      <c r="GE1460" s="70"/>
      <c r="GF1460" s="70"/>
      <c r="GG1460" s="70"/>
      <c r="GH1460" s="70"/>
      <c r="GI1460" s="70"/>
      <c r="GJ1460" s="70"/>
      <c r="GK1460" s="70"/>
      <c r="GL1460" s="70"/>
      <c r="GM1460" s="70"/>
      <c r="GN1460" s="70"/>
      <c r="GO1460" s="70"/>
      <c r="GP1460" s="70"/>
      <c r="GQ1460" s="70"/>
      <c r="GR1460" s="70"/>
      <c r="GS1460" s="70"/>
      <c r="GT1460" s="70"/>
      <c r="GU1460" s="70"/>
      <c r="GV1460" s="70"/>
      <c r="GW1460" s="70"/>
      <c r="GX1460" s="70"/>
      <c r="GY1460" s="70"/>
      <c r="GZ1460" s="70"/>
      <c r="HA1460" s="70"/>
      <c r="HB1460" s="70"/>
      <c r="HC1460" s="70"/>
      <c r="HD1460" s="70"/>
      <c r="HE1460" s="70"/>
      <c r="HF1460" s="70"/>
      <c r="HG1460" s="70"/>
      <c r="HH1460" s="70"/>
      <c r="HI1460" s="70"/>
      <c r="HJ1460" s="70"/>
      <c r="HK1460" s="70"/>
      <c r="HL1460" s="70"/>
      <c r="HM1460" s="70"/>
      <c r="HN1460" s="70"/>
      <c r="HO1460" s="70"/>
      <c r="HP1460" s="70"/>
      <c r="HQ1460" s="70"/>
      <c r="HR1460" s="70"/>
      <c r="HS1460" s="70"/>
      <c r="HT1460" s="70"/>
      <c r="HU1460" s="70"/>
      <c r="HV1460" s="70"/>
      <c r="HW1460" s="70"/>
      <c r="HX1460" s="70"/>
      <c r="HY1460" s="70"/>
      <c r="HZ1460" s="70"/>
      <c r="IA1460" s="70"/>
      <c r="IB1460" s="70"/>
      <c r="IC1460" s="70"/>
      <c r="ID1460" s="70"/>
      <c r="IE1460" s="70"/>
      <c r="IF1460" s="70"/>
      <c r="IG1460" s="70"/>
      <c r="IH1460" s="70"/>
      <c r="II1460" s="70"/>
      <c r="IJ1460" s="70"/>
      <c r="IK1460" s="70"/>
      <c r="IL1460" s="70"/>
      <c r="IM1460" s="70"/>
      <c r="IN1460" s="70"/>
      <c r="IO1460" s="70"/>
      <c r="IP1460" s="70"/>
      <c r="IQ1460" s="70"/>
      <c r="IR1460" s="70"/>
      <c r="IS1460" s="70"/>
      <c r="IT1460" s="70"/>
      <c r="IU1460" s="70"/>
      <c r="IV1460" s="70"/>
      <c r="IW1460" s="70"/>
      <c r="IX1460" s="70"/>
      <c r="IY1460" s="70"/>
      <c r="IZ1460" s="70"/>
      <c r="JA1460" s="70"/>
      <c r="JB1460" s="70"/>
      <c r="JC1460" s="70"/>
      <c r="JD1460" s="70"/>
      <c r="JE1460" s="70"/>
      <c r="JF1460" s="70"/>
      <c r="JG1460" s="70"/>
      <c r="JH1460" s="70"/>
      <c r="JI1460" s="70"/>
      <c r="JJ1460" s="70"/>
      <c r="JK1460" s="70"/>
      <c r="JL1460" s="70"/>
      <c r="JM1460" s="70"/>
      <c r="JN1460" s="70"/>
      <c r="JO1460" s="70"/>
      <c r="JP1460" s="70"/>
      <c r="JQ1460" s="70"/>
      <c r="JR1460" s="70"/>
      <c r="JS1460" s="70"/>
      <c r="JT1460" s="70"/>
      <c r="JU1460" s="70"/>
      <c r="JV1460" s="70"/>
      <c r="JW1460" s="70"/>
      <c r="JX1460" s="70"/>
      <c r="JY1460" s="70"/>
      <c r="JZ1460" s="70"/>
      <c r="KA1460" s="70"/>
      <c r="KB1460" s="70"/>
      <c r="KC1460" s="70"/>
      <c r="KD1460" s="70"/>
      <c r="KE1460" s="70"/>
      <c r="KF1460" s="70"/>
      <c r="KG1460" s="70"/>
      <c r="KH1460" s="70"/>
      <c r="KI1460" s="70"/>
      <c r="KJ1460" s="70"/>
      <c r="KK1460" s="70"/>
      <c r="KL1460" s="70"/>
      <c r="KM1460" s="70"/>
      <c r="KN1460" s="70"/>
      <c r="KO1460" s="70"/>
      <c r="KP1460" s="70"/>
      <c r="KQ1460" s="70"/>
      <c r="KR1460" s="70"/>
      <c r="KS1460" s="70"/>
      <c r="KT1460" s="70"/>
      <c r="KU1460" s="70"/>
      <c r="KV1460" s="70"/>
      <c r="KW1460" s="70"/>
      <c r="KX1460" s="70"/>
      <c r="KY1460" s="70"/>
      <c r="KZ1460" s="70"/>
      <c r="LA1460" s="70"/>
      <c r="LB1460" s="70"/>
      <c r="LC1460" s="70"/>
      <c r="LD1460" s="70"/>
      <c r="LE1460" s="70"/>
      <c r="LF1460" s="70"/>
      <c r="LG1460" s="70"/>
      <c r="LH1460" s="70"/>
      <c r="LI1460" s="70"/>
      <c r="LJ1460" s="70"/>
      <c r="LK1460" s="70"/>
      <c r="LL1460" s="70"/>
      <c r="LM1460" s="70"/>
      <c r="LN1460" s="70"/>
      <c r="LO1460" s="70"/>
      <c r="LP1460" s="70"/>
      <c r="LQ1460" s="70"/>
      <c r="LR1460" s="70"/>
      <c r="LS1460" s="70"/>
      <c r="LT1460" s="70"/>
      <c r="LU1460" s="70"/>
      <c r="LV1460" s="70"/>
      <c r="LW1460" s="70"/>
      <c r="LX1460" s="70"/>
      <c r="LY1460" s="70"/>
      <c r="LZ1460" s="70"/>
      <c r="MA1460" s="70"/>
      <c r="MB1460" s="70"/>
      <c r="MC1460" s="70"/>
      <c r="MD1460" s="70"/>
      <c r="ME1460" s="70"/>
      <c r="MF1460" s="70"/>
      <c r="MG1460" s="70"/>
      <c r="MH1460" s="70"/>
      <c r="MI1460" s="70"/>
      <c r="MJ1460" s="70"/>
      <c r="MK1460" s="70"/>
      <c r="ML1460" s="70"/>
      <c r="MM1460" s="70"/>
      <c r="MN1460" s="70"/>
      <c r="MO1460" s="70"/>
      <c r="MP1460" s="70"/>
      <c r="MQ1460" s="70"/>
      <c r="MR1460" s="70"/>
      <c r="MS1460" s="70"/>
      <c r="MT1460" s="70"/>
      <c r="MU1460" s="70"/>
      <c r="MV1460" s="70"/>
      <c r="MW1460" s="70"/>
      <c r="MX1460" s="70"/>
      <c r="MY1460" s="70"/>
      <c r="MZ1460" s="70"/>
      <c r="NA1460" s="70"/>
      <c r="NB1460" s="70"/>
      <c r="NC1460" s="70"/>
      <c r="ND1460" s="70"/>
      <c r="NE1460" s="70"/>
      <c r="NF1460" s="70"/>
      <c r="NG1460" s="70"/>
      <c r="NH1460" s="70"/>
      <c r="NI1460" s="70"/>
      <c r="NJ1460" s="70"/>
      <c r="NK1460" s="70"/>
      <c r="NL1460" s="70"/>
      <c r="NM1460" s="70"/>
      <c r="NN1460" s="70"/>
      <c r="NO1460" s="70"/>
      <c r="NP1460" s="70"/>
      <c r="NQ1460" s="70"/>
      <c r="NR1460" s="70"/>
      <c r="NS1460" s="70"/>
      <c r="NT1460" s="70"/>
      <c r="NU1460" s="70"/>
      <c r="NV1460" s="70"/>
      <c r="NW1460" s="70"/>
      <c r="NX1460" s="70"/>
      <c r="NY1460" s="70"/>
      <c r="NZ1460" s="70"/>
      <c r="OA1460" s="70"/>
      <c r="OB1460" s="70"/>
      <c r="OC1460" s="70"/>
      <c r="OD1460" s="70"/>
      <c r="OE1460" s="70"/>
      <c r="OF1460" s="70"/>
      <c r="OG1460" s="70"/>
      <c r="OH1460" s="70"/>
      <c r="OI1460" s="70"/>
      <c r="OJ1460" s="70"/>
      <c r="OK1460" s="70"/>
      <c r="OL1460" s="70"/>
      <c r="OM1460" s="70"/>
      <c r="ON1460" s="70"/>
      <c r="OO1460" s="70"/>
      <c r="OP1460" s="70"/>
      <c r="OQ1460" s="70"/>
      <c r="OR1460" s="70"/>
      <c r="OS1460" s="70"/>
      <c r="OT1460" s="70"/>
      <c r="OU1460" s="70"/>
      <c r="OV1460" s="70"/>
      <c r="OW1460" s="70"/>
      <c r="OX1460" s="70"/>
      <c r="OY1460" s="70"/>
      <c r="OZ1460" s="70"/>
      <c r="PA1460" s="70"/>
      <c r="PB1460" s="70"/>
      <c r="PC1460" s="70"/>
      <c r="PD1460" s="70"/>
      <c r="PE1460" s="70"/>
      <c r="PF1460" s="70"/>
      <c r="PG1460" s="70"/>
      <c r="PH1460" s="70"/>
      <c r="PI1460" s="70"/>
      <c r="PJ1460" s="70"/>
      <c r="PK1460" s="70"/>
      <c r="PL1460" s="70"/>
      <c r="PM1460" s="70"/>
      <c r="PN1460" s="70"/>
      <c r="PO1460" s="70"/>
      <c r="PP1460" s="70"/>
      <c r="PQ1460" s="70"/>
      <c r="PR1460" s="70"/>
      <c r="PS1460" s="70"/>
      <c r="PT1460" s="70"/>
      <c r="PU1460" s="70"/>
      <c r="PV1460" s="70"/>
      <c r="PW1460" s="70"/>
      <c r="PX1460" s="70"/>
      <c r="PY1460" s="70"/>
      <c r="PZ1460" s="70"/>
      <c r="QA1460" s="70"/>
      <c r="QB1460" s="70"/>
      <c r="QC1460" s="70"/>
      <c r="QD1460" s="70"/>
      <c r="QE1460" s="70"/>
      <c r="QF1460" s="70"/>
      <c r="QG1460" s="70"/>
      <c r="QH1460" s="70"/>
      <c r="QI1460" s="70"/>
      <c r="QJ1460" s="70"/>
      <c r="QK1460" s="70"/>
      <c r="QL1460" s="70"/>
      <c r="QM1460" s="70"/>
      <c r="QN1460" s="70"/>
      <c r="QO1460" s="70"/>
      <c r="QP1460" s="70"/>
      <c r="QQ1460" s="70"/>
      <c r="QR1460" s="70"/>
      <c r="QS1460" s="70"/>
      <c r="QT1460" s="70"/>
      <c r="QU1460" s="70"/>
      <c r="QV1460" s="70"/>
      <c r="QW1460" s="70"/>
      <c r="QX1460" s="70"/>
      <c r="QY1460" s="70"/>
      <c r="QZ1460" s="70"/>
      <c r="RA1460" s="70"/>
      <c r="RB1460" s="70"/>
      <c r="RC1460" s="70"/>
      <c r="RD1460" s="70"/>
      <c r="RE1460" s="70"/>
      <c r="RF1460" s="70"/>
      <c r="RG1460" s="70"/>
      <c r="RH1460" s="70"/>
      <c r="RI1460" s="70"/>
      <c r="RJ1460" s="70"/>
      <c r="RK1460" s="70"/>
      <c r="RL1460" s="70"/>
      <c r="RM1460" s="70"/>
      <c r="RN1460" s="70"/>
      <c r="RO1460" s="70"/>
      <c r="RP1460" s="70"/>
      <c r="RQ1460" s="70"/>
      <c r="RR1460" s="70"/>
      <c r="RS1460" s="70"/>
      <c r="RT1460" s="70"/>
      <c r="RU1460" s="70"/>
      <c r="RV1460" s="70"/>
      <c r="RW1460" s="70"/>
      <c r="RX1460" s="70"/>
      <c r="RY1460" s="70"/>
      <c r="RZ1460" s="70"/>
      <c r="SA1460" s="70"/>
      <c r="SB1460" s="70"/>
      <c r="SC1460" s="70"/>
      <c r="SD1460" s="70"/>
      <c r="SE1460" s="70"/>
      <c r="SF1460" s="70"/>
      <c r="SG1460" s="70"/>
      <c r="SH1460" s="70"/>
      <c r="SI1460" s="70"/>
      <c r="SJ1460" s="70"/>
      <c r="SK1460" s="70"/>
      <c r="SL1460" s="70"/>
      <c r="SM1460" s="70"/>
      <c r="SN1460" s="70"/>
      <c r="SO1460" s="70"/>
      <c r="SP1460" s="70"/>
      <c r="SQ1460" s="70"/>
      <c r="SR1460" s="70"/>
      <c r="SS1460" s="70"/>
      <c r="ST1460" s="70"/>
      <c r="SU1460" s="70"/>
      <c r="SV1460" s="70"/>
      <c r="SW1460" s="70"/>
      <c r="SX1460" s="70"/>
      <c r="SY1460" s="70"/>
      <c r="SZ1460" s="70"/>
    </row>
    <row r="1461" spans="1:520" ht="16.5" customHeight="1" x14ac:dyDescent="0.2">
      <c r="A1461" s="20">
        <v>853</v>
      </c>
      <c r="B1461" s="20" t="s">
        <v>62</v>
      </c>
      <c r="C1461" s="20" t="s">
        <v>974</v>
      </c>
      <c r="D1461" s="20" t="s">
        <v>30</v>
      </c>
      <c r="E1461" s="20" t="s">
        <v>1345</v>
      </c>
      <c r="F1461" s="22" t="s">
        <v>975</v>
      </c>
      <c r="G1461" s="20" t="s">
        <v>84</v>
      </c>
      <c r="H1461" s="20" t="s">
        <v>35</v>
      </c>
      <c r="I1461" s="20" t="s">
        <v>81</v>
      </c>
      <c r="J1461" s="22" t="s">
        <v>974</v>
      </c>
      <c r="K1461" s="20"/>
      <c r="L1461" s="20"/>
      <c r="M1461" s="20"/>
      <c r="N1461" s="20"/>
      <c r="O1461" s="23"/>
      <c r="P1461" s="23">
        <v>16800000</v>
      </c>
      <c r="Q1461" s="24">
        <v>1</v>
      </c>
      <c r="R1461" s="25">
        <v>45809</v>
      </c>
      <c r="S1461" s="20" t="s">
        <v>83</v>
      </c>
      <c r="T1461" s="26">
        <f t="shared" si="24"/>
        <v>16800000</v>
      </c>
      <c r="U1461" s="27" t="s">
        <v>100</v>
      </c>
      <c r="V1461" s="27" t="s">
        <v>100</v>
      </c>
      <c r="W1461" s="70"/>
      <c r="X1461" s="70"/>
      <c r="Y1461" s="70"/>
      <c r="Z1461" s="70"/>
      <c r="AA1461" s="70"/>
      <c r="AB1461" s="70"/>
      <c r="AC1461" s="70"/>
      <c r="AD1461" s="70"/>
      <c r="AE1461" s="70"/>
      <c r="AF1461" s="70"/>
      <c r="AG1461" s="70"/>
      <c r="AH1461" s="70"/>
      <c r="AI1461" s="70"/>
      <c r="AJ1461" s="70"/>
      <c r="AK1461" s="70"/>
      <c r="AL1461" s="70"/>
      <c r="AM1461" s="70"/>
      <c r="AN1461" s="70"/>
      <c r="AO1461" s="70"/>
      <c r="AP1461" s="70"/>
      <c r="AQ1461" s="70"/>
      <c r="AR1461" s="70"/>
      <c r="AS1461" s="70"/>
      <c r="AT1461" s="70"/>
      <c r="AU1461" s="70"/>
      <c r="AV1461" s="70"/>
      <c r="AW1461" s="70"/>
      <c r="AX1461" s="70"/>
      <c r="AY1461" s="70"/>
      <c r="AZ1461" s="70"/>
      <c r="BA1461" s="70"/>
      <c r="BB1461" s="70"/>
      <c r="BC1461" s="70"/>
      <c r="BD1461" s="70"/>
      <c r="BE1461" s="70"/>
      <c r="BF1461" s="70"/>
      <c r="BG1461" s="70"/>
      <c r="BH1461" s="70"/>
      <c r="BI1461" s="70"/>
      <c r="BJ1461" s="70"/>
      <c r="BK1461" s="70"/>
      <c r="BL1461" s="70"/>
      <c r="BM1461" s="70"/>
      <c r="BN1461" s="70"/>
      <c r="BO1461" s="70"/>
      <c r="BP1461" s="70"/>
      <c r="BQ1461" s="70"/>
      <c r="BR1461" s="70"/>
      <c r="BS1461" s="70"/>
      <c r="BT1461" s="70"/>
      <c r="BU1461" s="70"/>
      <c r="BV1461" s="70"/>
      <c r="BW1461" s="70"/>
      <c r="BX1461" s="70"/>
      <c r="BY1461" s="70"/>
      <c r="BZ1461" s="70"/>
      <c r="CA1461" s="70"/>
      <c r="CB1461" s="70"/>
      <c r="CC1461" s="70"/>
      <c r="CD1461" s="70"/>
      <c r="CE1461" s="70"/>
      <c r="CF1461" s="70"/>
      <c r="CG1461" s="70"/>
      <c r="CH1461" s="70"/>
      <c r="CI1461" s="70"/>
      <c r="CJ1461" s="70"/>
      <c r="CK1461" s="70"/>
      <c r="CL1461" s="70"/>
      <c r="CM1461" s="70"/>
      <c r="CN1461" s="70"/>
      <c r="CO1461" s="70"/>
      <c r="CP1461" s="70"/>
      <c r="CQ1461" s="70"/>
      <c r="CR1461" s="70"/>
      <c r="CS1461" s="70"/>
      <c r="CT1461" s="70"/>
      <c r="CU1461" s="70"/>
      <c r="CV1461" s="70"/>
      <c r="CW1461" s="70"/>
      <c r="CX1461" s="70"/>
      <c r="CY1461" s="70"/>
      <c r="CZ1461" s="70"/>
      <c r="DA1461" s="70"/>
      <c r="DB1461" s="70"/>
      <c r="DC1461" s="70"/>
      <c r="DD1461" s="70"/>
      <c r="DE1461" s="70"/>
      <c r="DF1461" s="70"/>
      <c r="DG1461" s="70"/>
      <c r="DH1461" s="70"/>
      <c r="DI1461" s="70"/>
      <c r="DJ1461" s="70"/>
      <c r="DK1461" s="70"/>
      <c r="DL1461" s="70"/>
      <c r="DM1461" s="70"/>
      <c r="DN1461" s="70"/>
      <c r="DO1461" s="70"/>
      <c r="DP1461" s="70"/>
      <c r="DQ1461" s="70"/>
      <c r="DR1461" s="70"/>
      <c r="DS1461" s="70"/>
      <c r="DT1461" s="70"/>
      <c r="DU1461" s="70"/>
      <c r="DV1461" s="70"/>
      <c r="DW1461" s="70"/>
      <c r="DX1461" s="70"/>
      <c r="DY1461" s="70"/>
      <c r="DZ1461" s="70"/>
      <c r="EA1461" s="70"/>
      <c r="EB1461" s="70"/>
      <c r="EC1461" s="70"/>
      <c r="ED1461" s="70"/>
      <c r="EE1461" s="70"/>
      <c r="EF1461" s="70"/>
      <c r="EG1461" s="70"/>
      <c r="EH1461" s="70"/>
      <c r="EI1461" s="70"/>
      <c r="EJ1461" s="70"/>
      <c r="EK1461" s="70"/>
      <c r="EL1461" s="70"/>
      <c r="EM1461" s="70"/>
      <c r="EN1461" s="70"/>
      <c r="EO1461" s="70"/>
      <c r="EP1461" s="70"/>
      <c r="EQ1461" s="70"/>
      <c r="ER1461" s="70"/>
      <c r="ES1461" s="70"/>
      <c r="ET1461" s="70"/>
      <c r="EU1461" s="70"/>
      <c r="EV1461" s="70"/>
      <c r="EW1461" s="70"/>
      <c r="EX1461" s="70"/>
      <c r="EY1461" s="70"/>
      <c r="EZ1461" s="70"/>
      <c r="FA1461" s="70"/>
      <c r="FB1461" s="70"/>
      <c r="FC1461" s="70"/>
      <c r="FD1461" s="70"/>
      <c r="FE1461" s="70"/>
      <c r="FF1461" s="70"/>
      <c r="FG1461" s="70"/>
      <c r="FH1461" s="70"/>
      <c r="FI1461" s="70"/>
      <c r="FJ1461" s="70"/>
      <c r="FK1461" s="70"/>
      <c r="FL1461" s="70"/>
      <c r="FM1461" s="70"/>
      <c r="FN1461" s="70"/>
      <c r="FO1461" s="70"/>
      <c r="FP1461" s="70"/>
      <c r="FQ1461" s="70"/>
      <c r="FR1461" s="70"/>
      <c r="FS1461" s="70"/>
      <c r="FT1461" s="70"/>
      <c r="FU1461" s="70"/>
      <c r="FV1461" s="70"/>
      <c r="FW1461" s="70"/>
      <c r="FX1461" s="70"/>
      <c r="FY1461" s="70"/>
      <c r="FZ1461" s="70"/>
      <c r="GA1461" s="70"/>
      <c r="GB1461" s="70"/>
      <c r="GC1461" s="70"/>
      <c r="GD1461" s="70"/>
      <c r="GE1461" s="70"/>
      <c r="GF1461" s="70"/>
      <c r="GG1461" s="70"/>
      <c r="GH1461" s="70"/>
      <c r="GI1461" s="70"/>
      <c r="GJ1461" s="70"/>
      <c r="GK1461" s="70"/>
      <c r="GL1461" s="70"/>
      <c r="GM1461" s="70"/>
      <c r="GN1461" s="70"/>
      <c r="GO1461" s="70"/>
      <c r="GP1461" s="70"/>
      <c r="GQ1461" s="70"/>
      <c r="GR1461" s="70"/>
      <c r="GS1461" s="70"/>
      <c r="GT1461" s="70"/>
      <c r="GU1461" s="70"/>
      <c r="GV1461" s="70"/>
      <c r="GW1461" s="70"/>
      <c r="GX1461" s="70"/>
      <c r="GY1461" s="70"/>
      <c r="GZ1461" s="70"/>
      <c r="HA1461" s="70"/>
      <c r="HB1461" s="70"/>
      <c r="HC1461" s="70"/>
      <c r="HD1461" s="70"/>
      <c r="HE1461" s="70"/>
      <c r="HF1461" s="70"/>
      <c r="HG1461" s="70"/>
      <c r="HH1461" s="70"/>
      <c r="HI1461" s="70"/>
      <c r="HJ1461" s="70"/>
      <c r="HK1461" s="70"/>
      <c r="HL1461" s="70"/>
      <c r="HM1461" s="70"/>
      <c r="HN1461" s="70"/>
      <c r="HO1461" s="70"/>
      <c r="HP1461" s="70"/>
      <c r="HQ1461" s="70"/>
      <c r="HR1461" s="70"/>
      <c r="HS1461" s="70"/>
      <c r="HT1461" s="70"/>
      <c r="HU1461" s="70"/>
      <c r="HV1461" s="70"/>
      <c r="HW1461" s="70"/>
      <c r="HX1461" s="70"/>
      <c r="HY1461" s="70"/>
      <c r="HZ1461" s="70"/>
      <c r="IA1461" s="70"/>
      <c r="IB1461" s="70"/>
      <c r="IC1461" s="70"/>
      <c r="ID1461" s="70"/>
      <c r="IE1461" s="70"/>
      <c r="IF1461" s="70"/>
      <c r="IG1461" s="70"/>
      <c r="IH1461" s="70"/>
      <c r="II1461" s="70"/>
      <c r="IJ1461" s="70"/>
      <c r="IK1461" s="70"/>
      <c r="IL1461" s="70"/>
      <c r="IM1461" s="70"/>
      <c r="IN1461" s="70"/>
      <c r="IO1461" s="70"/>
      <c r="IP1461" s="70"/>
      <c r="IQ1461" s="70"/>
      <c r="IR1461" s="70"/>
      <c r="IS1461" s="70"/>
      <c r="IT1461" s="70"/>
      <c r="IU1461" s="70"/>
      <c r="IV1461" s="70"/>
      <c r="IW1461" s="70"/>
      <c r="IX1461" s="70"/>
      <c r="IY1461" s="70"/>
      <c r="IZ1461" s="70"/>
      <c r="JA1461" s="70"/>
      <c r="JB1461" s="70"/>
      <c r="JC1461" s="70"/>
      <c r="JD1461" s="70"/>
      <c r="JE1461" s="70"/>
      <c r="JF1461" s="70"/>
      <c r="JG1461" s="70"/>
      <c r="JH1461" s="70"/>
      <c r="JI1461" s="70"/>
      <c r="JJ1461" s="70"/>
      <c r="JK1461" s="70"/>
      <c r="JL1461" s="70"/>
      <c r="JM1461" s="70"/>
      <c r="JN1461" s="70"/>
      <c r="JO1461" s="70"/>
      <c r="JP1461" s="70"/>
      <c r="JQ1461" s="70"/>
      <c r="JR1461" s="70"/>
      <c r="JS1461" s="70"/>
      <c r="JT1461" s="70"/>
      <c r="JU1461" s="70"/>
      <c r="JV1461" s="70"/>
      <c r="JW1461" s="70"/>
      <c r="JX1461" s="70"/>
      <c r="JY1461" s="70"/>
      <c r="JZ1461" s="70"/>
      <c r="KA1461" s="70"/>
      <c r="KB1461" s="70"/>
      <c r="KC1461" s="70"/>
      <c r="KD1461" s="70"/>
      <c r="KE1461" s="70"/>
      <c r="KF1461" s="70"/>
      <c r="KG1461" s="70"/>
      <c r="KH1461" s="70"/>
      <c r="KI1461" s="70"/>
      <c r="KJ1461" s="70"/>
      <c r="KK1461" s="70"/>
      <c r="KL1461" s="70"/>
      <c r="KM1461" s="70"/>
      <c r="KN1461" s="70"/>
      <c r="KO1461" s="70"/>
      <c r="KP1461" s="70"/>
      <c r="KQ1461" s="70"/>
      <c r="KR1461" s="70"/>
      <c r="KS1461" s="70"/>
      <c r="KT1461" s="70"/>
      <c r="KU1461" s="70"/>
      <c r="KV1461" s="70"/>
      <c r="KW1461" s="70"/>
      <c r="KX1461" s="70"/>
      <c r="KY1461" s="70"/>
      <c r="KZ1461" s="70"/>
      <c r="LA1461" s="70"/>
      <c r="LB1461" s="70"/>
      <c r="LC1461" s="70"/>
      <c r="LD1461" s="70"/>
      <c r="LE1461" s="70"/>
      <c r="LF1461" s="70"/>
      <c r="LG1461" s="70"/>
      <c r="LH1461" s="70"/>
      <c r="LI1461" s="70"/>
      <c r="LJ1461" s="70"/>
      <c r="LK1461" s="70"/>
      <c r="LL1461" s="70"/>
      <c r="LM1461" s="70"/>
      <c r="LN1461" s="70"/>
      <c r="LO1461" s="70"/>
      <c r="LP1461" s="70"/>
      <c r="LQ1461" s="70"/>
      <c r="LR1461" s="70"/>
      <c r="LS1461" s="70"/>
      <c r="LT1461" s="70"/>
      <c r="LU1461" s="70"/>
      <c r="LV1461" s="70"/>
      <c r="LW1461" s="70"/>
      <c r="LX1461" s="70"/>
      <c r="LY1461" s="70"/>
      <c r="LZ1461" s="70"/>
      <c r="MA1461" s="70"/>
      <c r="MB1461" s="70"/>
      <c r="MC1461" s="70"/>
      <c r="MD1461" s="70"/>
      <c r="ME1461" s="70"/>
      <c r="MF1461" s="70"/>
      <c r="MG1461" s="70"/>
      <c r="MH1461" s="70"/>
      <c r="MI1461" s="70"/>
      <c r="MJ1461" s="70"/>
      <c r="MK1461" s="70"/>
      <c r="ML1461" s="70"/>
      <c r="MM1461" s="70"/>
      <c r="MN1461" s="70"/>
      <c r="MO1461" s="70"/>
      <c r="MP1461" s="70"/>
      <c r="MQ1461" s="70"/>
      <c r="MR1461" s="70"/>
      <c r="MS1461" s="70"/>
      <c r="MT1461" s="70"/>
      <c r="MU1461" s="70"/>
      <c r="MV1461" s="70"/>
      <c r="MW1461" s="70"/>
      <c r="MX1461" s="70"/>
      <c r="MY1461" s="70"/>
      <c r="MZ1461" s="70"/>
      <c r="NA1461" s="70"/>
      <c r="NB1461" s="70"/>
      <c r="NC1461" s="70"/>
      <c r="ND1461" s="70"/>
      <c r="NE1461" s="70"/>
      <c r="NF1461" s="70"/>
      <c r="NG1461" s="70"/>
      <c r="NH1461" s="70"/>
      <c r="NI1461" s="70"/>
      <c r="NJ1461" s="70"/>
      <c r="NK1461" s="70"/>
      <c r="NL1461" s="70"/>
      <c r="NM1461" s="70"/>
      <c r="NN1461" s="70"/>
      <c r="NO1461" s="70"/>
      <c r="NP1461" s="70"/>
      <c r="NQ1461" s="70"/>
      <c r="NR1461" s="70"/>
      <c r="NS1461" s="70"/>
      <c r="NT1461" s="70"/>
      <c r="NU1461" s="70"/>
      <c r="NV1461" s="70"/>
      <c r="NW1461" s="70"/>
      <c r="NX1461" s="70"/>
      <c r="NY1461" s="70"/>
      <c r="NZ1461" s="70"/>
      <c r="OA1461" s="70"/>
      <c r="OB1461" s="70"/>
      <c r="OC1461" s="70"/>
      <c r="OD1461" s="70"/>
      <c r="OE1461" s="70"/>
      <c r="OF1461" s="70"/>
      <c r="OG1461" s="70"/>
      <c r="OH1461" s="70"/>
      <c r="OI1461" s="70"/>
      <c r="OJ1461" s="70"/>
      <c r="OK1461" s="70"/>
      <c r="OL1461" s="70"/>
      <c r="OM1461" s="70"/>
      <c r="ON1461" s="70"/>
      <c r="OO1461" s="70"/>
      <c r="OP1461" s="70"/>
      <c r="OQ1461" s="70"/>
      <c r="OR1461" s="70"/>
      <c r="OS1461" s="70"/>
      <c r="OT1461" s="70"/>
      <c r="OU1461" s="70"/>
      <c r="OV1461" s="70"/>
      <c r="OW1461" s="70"/>
      <c r="OX1461" s="70"/>
      <c r="OY1461" s="70"/>
      <c r="OZ1461" s="70"/>
      <c r="PA1461" s="70"/>
      <c r="PB1461" s="70"/>
      <c r="PC1461" s="70"/>
      <c r="PD1461" s="70"/>
      <c r="PE1461" s="70"/>
      <c r="PF1461" s="70"/>
      <c r="PG1461" s="70"/>
      <c r="PH1461" s="70"/>
      <c r="PI1461" s="70"/>
      <c r="PJ1461" s="70"/>
      <c r="PK1461" s="70"/>
      <c r="PL1461" s="70"/>
      <c r="PM1461" s="70"/>
      <c r="PN1461" s="70"/>
      <c r="PO1461" s="70"/>
      <c r="PP1461" s="70"/>
      <c r="PQ1461" s="70"/>
      <c r="PR1461" s="70"/>
      <c r="PS1461" s="70"/>
      <c r="PT1461" s="70"/>
      <c r="PU1461" s="70"/>
      <c r="PV1461" s="70"/>
      <c r="PW1461" s="70"/>
      <c r="PX1461" s="70"/>
      <c r="PY1461" s="70"/>
      <c r="PZ1461" s="70"/>
      <c r="QA1461" s="70"/>
      <c r="QB1461" s="70"/>
      <c r="QC1461" s="70"/>
      <c r="QD1461" s="70"/>
      <c r="QE1461" s="70"/>
      <c r="QF1461" s="70"/>
      <c r="QG1461" s="70"/>
      <c r="QH1461" s="70"/>
      <c r="QI1461" s="70"/>
      <c r="QJ1461" s="70"/>
      <c r="QK1461" s="70"/>
      <c r="QL1461" s="70"/>
      <c r="QM1461" s="70"/>
      <c r="QN1461" s="70"/>
      <c r="QO1461" s="70"/>
      <c r="QP1461" s="70"/>
      <c r="QQ1461" s="70"/>
      <c r="QR1461" s="70"/>
      <c r="QS1461" s="70"/>
      <c r="QT1461" s="70"/>
      <c r="QU1461" s="70"/>
      <c r="QV1461" s="70"/>
      <c r="QW1461" s="70"/>
      <c r="QX1461" s="70"/>
      <c r="QY1461" s="70"/>
      <c r="QZ1461" s="70"/>
      <c r="RA1461" s="70"/>
      <c r="RB1461" s="70"/>
      <c r="RC1461" s="70"/>
      <c r="RD1461" s="70"/>
      <c r="RE1461" s="70"/>
      <c r="RF1461" s="70"/>
      <c r="RG1461" s="70"/>
      <c r="RH1461" s="70"/>
      <c r="RI1461" s="70"/>
      <c r="RJ1461" s="70"/>
      <c r="RK1461" s="70"/>
      <c r="RL1461" s="70"/>
      <c r="RM1461" s="70"/>
      <c r="RN1461" s="70"/>
      <c r="RO1461" s="70"/>
      <c r="RP1461" s="70"/>
      <c r="RQ1461" s="70"/>
      <c r="RR1461" s="70"/>
      <c r="RS1461" s="70"/>
      <c r="RT1461" s="70"/>
      <c r="RU1461" s="70"/>
      <c r="RV1461" s="70"/>
      <c r="RW1461" s="70"/>
      <c r="RX1461" s="70"/>
      <c r="RY1461" s="70"/>
      <c r="RZ1461" s="70"/>
      <c r="SA1461" s="70"/>
      <c r="SB1461" s="70"/>
      <c r="SC1461" s="70"/>
      <c r="SD1461" s="70"/>
      <c r="SE1461" s="70"/>
      <c r="SF1461" s="70"/>
      <c r="SG1461" s="70"/>
      <c r="SH1461" s="70"/>
      <c r="SI1461" s="70"/>
      <c r="SJ1461" s="70"/>
      <c r="SK1461" s="70"/>
      <c r="SL1461" s="70"/>
      <c r="SM1461" s="70"/>
      <c r="SN1461" s="70"/>
      <c r="SO1461" s="70"/>
      <c r="SP1461" s="70"/>
      <c r="SQ1461" s="70"/>
      <c r="SR1461" s="70"/>
      <c r="SS1461" s="70"/>
      <c r="ST1461" s="70"/>
      <c r="SU1461" s="70"/>
      <c r="SV1461" s="70"/>
      <c r="SW1461" s="70"/>
      <c r="SX1461" s="70"/>
      <c r="SY1461" s="70"/>
      <c r="SZ1461" s="70"/>
    </row>
    <row r="1462" spans="1:520" ht="16.5" customHeight="1" x14ac:dyDescent="0.2">
      <c r="A1462" s="20">
        <v>854</v>
      </c>
      <c r="B1462" s="20" t="s">
        <v>62</v>
      </c>
      <c r="C1462" s="20" t="s">
        <v>974</v>
      </c>
      <c r="D1462" s="20" t="s">
        <v>30</v>
      </c>
      <c r="E1462" s="20" t="s">
        <v>1345</v>
      </c>
      <c r="F1462" s="22" t="s">
        <v>975</v>
      </c>
      <c r="G1462" s="20" t="s">
        <v>84</v>
      </c>
      <c r="H1462" s="20" t="s">
        <v>35</v>
      </c>
      <c r="I1462" s="20" t="s">
        <v>81</v>
      </c>
      <c r="J1462" s="22" t="s">
        <v>974</v>
      </c>
      <c r="K1462" s="20"/>
      <c r="L1462" s="20"/>
      <c r="M1462" s="20"/>
      <c r="N1462" s="20"/>
      <c r="O1462" s="23"/>
      <c r="P1462" s="23">
        <v>16800000</v>
      </c>
      <c r="Q1462" s="24">
        <v>1</v>
      </c>
      <c r="R1462" s="25">
        <v>45839</v>
      </c>
      <c r="S1462" s="20" t="s">
        <v>83</v>
      </c>
      <c r="T1462" s="26">
        <f t="shared" si="24"/>
        <v>16800000</v>
      </c>
      <c r="U1462" s="27" t="s">
        <v>100</v>
      </c>
      <c r="V1462" s="27" t="s">
        <v>100</v>
      </c>
      <c r="W1462" s="70"/>
      <c r="X1462" s="70"/>
      <c r="Y1462" s="70"/>
      <c r="Z1462" s="70"/>
      <c r="AA1462" s="70"/>
      <c r="AB1462" s="70"/>
      <c r="AC1462" s="70"/>
      <c r="AD1462" s="70"/>
      <c r="AE1462" s="70"/>
      <c r="AF1462" s="70"/>
      <c r="AG1462" s="70"/>
      <c r="AH1462" s="70"/>
      <c r="AI1462" s="70"/>
      <c r="AJ1462" s="70"/>
      <c r="AK1462" s="70"/>
      <c r="AL1462" s="70"/>
      <c r="AM1462" s="70"/>
      <c r="AN1462" s="70"/>
      <c r="AO1462" s="70"/>
      <c r="AP1462" s="70"/>
      <c r="AQ1462" s="70"/>
      <c r="AR1462" s="70"/>
      <c r="AS1462" s="70"/>
      <c r="AT1462" s="70"/>
      <c r="AU1462" s="70"/>
      <c r="AV1462" s="70"/>
      <c r="AW1462" s="70"/>
      <c r="AX1462" s="70"/>
      <c r="AY1462" s="70"/>
      <c r="AZ1462" s="70"/>
      <c r="BA1462" s="70"/>
      <c r="BB1462" s="70"/>
      <c r="BC1462" s="70"/>
      <c r="BD1462" s="70"/>
      <c r="BE1462" s="70"/>
      <c r="BF1462" s="70"/>
      <c r="BG1462" s="70"/>
      <c r="BH1462" s="70"/>
      <c r="BI1462" s="70"/>
      <c r="BJ1462" s="70"/>
      <c r="BK1462" s="70"/>
      <c r="BL1462" s="70"/>
      <c r="BM1462" s="70"/>
      <c r="BN1462" s="70"/>
      <c r="BO1462" s="70"/>
      <c r="BP1462" s="70"/>
      <c r="BQ1462" s="70"/>
      <c r="BR1462" s="70"/>
      <c r="BS1462" s="70"/>
      <c r="BT1462" s="70"/>
      <c r="BU1462" s="70"/>
      <c r="BV1462" s="70"/>
      <c r="BW1462" s="70"/>
      <c r="BX1462" s="70"/>
      <c r="BY1462" s="70"/>
      <c r="BZ1462" s="70"/>
      <c r="CA1462" s="70"/>
      <c r="CB1462" s="70"/>
      <c r="CC1462" s="70"/>
      <c r="CD1462" s="70"/>
      <c r="CE1462" s="70"/>
      <c r="CF1462" s="70"/>
      <c r="CG1462" s="70"/>
      <c r="CH1462" s="70"/>
      <c r="CI1462" s="70"/>
      <c r="CJ1462" s="70"/>
      <c r="CK1462" s="70"/>
      <c r="CL1462" s="70"/>
      <c r="CM1462" s="70"/>
      <c r="CN1462" s="70"/>
      <c r="CO1462" s="70"/>
      <c r="CP1462" s="70"/>
      <c r="CQ1462" s="70"/>
      <c r="CR1462" s="70"/>
      <c r="CS1462" s="70"/>
      <c r="CT1462" s="70"/>
      <c r="CU1462" s="70"/>
      <c r="CV1462" s="70"/>
      <c r="CW1462" s="70"/>
      <c r="CX1462" s="70"/>
      <c r="CY1462" s="70"/>
      <c r="CZ1462" s="70"/>
      <c r="DA1462" s="70"/>
      <c r="DB1462" s="70"/>
      <c r="DC1462" s="70"/>
      <c r="DD1462" s="70"/>
      <c r="DE1462" s="70"/>
      <c r="DF1462" s="70"/>
      <c r="DG1462" s="70"/>
      <c r="DH1462" s="70"/>
      <c r="DI1462" s="70"/>
      <c r="DJ1462" s="70"/>
      <c r="DK1462" s="70"/>
      <c r="DL1462" s="70"/>
      <c r="DM1462" s="70"/>
      <c r="DN1462" s="70"/>
      <c r="DO1462" s="70"/>
      <c r="DP1462" s="70"/>
      <c r="DQ1462" s="70"/>
      <c r="DR1462" s="70"/>
      <c r="DS1462" s="70"/>
      <c r="DT1462" s="70"/>
      <c r="DU1462" s="70"/>
      <c r="DV1462" s="70"/>
      <c r="DW1462" s="70"/>
      <c r="DX1462" s="70"/>
      <c r="DY1462" s="70"/>
      <c r="DZ1462" s="70"/>
      <c r="EA1462" s="70"/>
      <c r="EB1462" s="70"/>
      <c r="EC1462" s="70"/>
      <c r="ED1462" s="70"/>
      <c r="EE1462" s="70"/>
      <c r="EF1462" s="70"/>
      <c r="EG1462" s="70"/>
      <c r="EH1462" s="70"/>
      <c r="EI1462" s="70"/>
      <c r="EJ1462" s="70"/>
      <c r="EK1462" s="70"/>
      <c r="EL1462" s="70"/>
      <c r="EM1462" s="70"/>
      <c r="EN1462" s="70"/>
      <c r="EO1462" s="70"/>
      <c r="EP1462" s="70"/>
      <c r="EQ1462" s="70"/>
      <c r="ER1462" s="70"/>
      <c r="ES1462" s="70"/>
      <c r="ET1462" s="70"/>
      <c r="EU1462" s="70"/>
      <c r="EV1462" s="70"/>
      <c r="EW1462" s="70"/>
      <c r="EX1462" s="70"/>
      <c r="EY1462" s="70"/>
      <c r="EZ1462" s="70"/>
      <c r="FA1462" s="70"/>
      <c r="FB1462" s="70"/>
      <c r="FC1462" s="70"/>
      <c r="FD1462" s="70"/>
      <c r="FE1462" s="70"/>
      <c r="FF1462" s="70"/>
      <c r="FG1462" s="70"/>
      <c r="FH1462" s="70"/>
      <c r="FI1462" s="70"/>
      <c r="FJ1462" s="70"/>
      <c r="FK1462" s="70"/>
      <c r="FL1462" s="70"/>
      <c r="FM1462" s="70"/>
      <c r="FN1462" s="70"/>
      <c r="FO1462" s="70"/>
      <c r="FP1462" s="70"/>
      <c r="FQ1462" s="70"/>
      <c r="FR1462" s="70"/>
      <c r="FS1462" s="70"/>
      <c r="FT1462" s="70"/>
      <c r="FU1462" s="70"/>
      <c r="FV1462" s="70"/>
      <c r="FW1462" s="70"/>
      <c r="FX1462" s="70"/>
      <c r="FY1462" s="70"/>
      <c r="FZ1462" s="70"/>
      <c r="GA1462" s="70"/>
      <c r="GB1462" s="70"/>
      <c r="GC1462" s="70"/>
      <c r="GD1462" s="70"/>
      <c r="GE1462" s="70"/>
      <c r="GF1462" s="70"/>
      <c r="GG1462" s="70"/>
      <c r="GH1462" s="70"/>
      <c r="GI1462" s="70"/>
      <c r="GJ1462" s="70"/>
      <c r="GK1462" s="70"/>
      <c r="GL1462" s="70"/>
      <c r="GM1462" s="70"/>
      <c r="GN1462" s="70"/>
      <c r="GO1462" s="70"/>
      <c r="GP1462" s="70"/>
      <c r="GQ1462" s="70"/>
      <c r="GR1462" s="70"/>
      <c r="GS1462" s="70"/>
      <c r="GT1462" s="70"/>
      <c r="GU1462" s="70"/>
      <c r="GV1462" s="70"/>
      <c r="GW1462" s="70"/>
      <c r="GX1462" s="70"/>
      <c r="GY1462" s="70"/>
      <c r="GZ1462" s="70"/>
      <c r="HA1462" s="70"/>
      <c r="HB1462" s="70"/>
      <c r="HC1462" s="70"/>
      <c r="HD1462" s="70"/>
      <c r="HE1462" s="70"/>
      <c r="HF1462" s="70"/>
      <c r="HG1462" s="70"/>
      <c r="HH1462" s="70"/>
      <c r="HI1462" s="70"/>
      <c r="HJ1462" s="70"/>
      <c r="HK1462" s="70"/>
      <c r="HL1462" s="70"/>
      <c r="HM1462" s="70"/>
      <c r="HN1462" s="70"/>
      <c r="HO1462" s="70"/>
      <c r="HP1462" s="70"/>
      <c r="HQ1462" s="70"/>
      <c r="HR1462" s="70"/>
      <c r="HS1462" s="70"/>
      <c r="HT1462" s="70"/>
      <c r="HU1462" s="70"/>
      <c r="HV1462" s="70"/>
      <c r="HW1462" s="70"/>
      <c r="HX1462" s="70"/>
      <c r="HY1462" s="70"/>
      <c r="HZ1462" s="70"/>
      <c r="IA1462" s="70"/>
      <c r="IB1462" s="70"/>
      <c r="IC1462" s="70"/>
      <c r="ID1462" s="70"/>
      <c r="IE1462" s="70"/>
      <c r="IF1462" s="70"/>
      <c r="IG1462" s="70"/>
      <c r="IH1462" s="70"/>
      <c r="II1462" s="70"/>
      <c r="IJ1462" s="70"/>
      <c r="IK1462" s="70"/>
      <c r="IL1462" s="70"/>
      <c r="IM1462" s="70"/>
      <c r="IN1462" s="70"/>
      <c r="IO1462" s="70"/>
      <c r="IP1462" s="70"/>
      <c r="IQ1462" s="70"/>
      <c r="IR1462" s="70"/>
      <c r="IS1462" s="70"/>
      <c r="IT1462" s="70"/>
      <c r="IU1462" s="70"/>
      <c r="IV1462" s="70"/>
      <c r="IW1462" s="70"/>
      <c r="IX1462" s="70"/>
      <c r="IY1462" s="70"/>
      <c r="IZ1462" s="70"/>
      <c r="JA1462" s="70"/>
      <c r="JB1462" s="70"/>
      <c r="JC1462" s="70"/>
      <c r="JD1462" s="70"/>
      <c r="JE1462" s="70"/>
      <c r="JF1462" s="70"/>
      <c r="JG1462" s="70"/>
      <c r="JH1462" s="70"/>
      <c r="JI1462" s="70"/>
      <c r="JJ1462" s="70"/>
      <c r="JK1462" s="70"/>
      <c r="JL1462" s="70"/>
      <c r="JM1462" s="70"/>
      <c r="JN1462" s="70"/>
      <c r="JO1462" s="70"/>
      <c r="JP1462" s="70"/>
      <c r="JQ1462" s="70"/>
      <c r="JR1462" s="70"/>
      <c r="JS1462" s="70"/>
      <c r="JT1462" s="70"/>
      <c r="JU1462" s="70"/>
      <c r="JV1462" s="70"/>
      <c r="JW1462" s="70"/>
      <c r="JX1462" s="70"/>
      <c r="JY1462" s="70"/>
      <c r="JZ1462" s="70"/>
      <c r="KA1462" s="70"/>
      <c r="KB1462" s="70"/>
      <c r="KC1462" s="70"/>
      <c r="KD1462" s="70"/>
      <c r="KE1462" s="70"/>
      <c r="KF1462" s="70"/>
      <c r="KG1462" s="70"/>
      <c r="KH1462" s="70"/>
      <c r="KI1462" s="70"/>
      <c r="KJ1462" s="70"/>
      <c r="KK1462" s="70"/>
      <c r="KL1462" s="70"/>
      <c r="KM1462" s="70"/>
      <c r="KN1462" s="70"/>
      <c r="KO1462" s="70"/>
      <c r="KP1462" s="70"/>
      <c r="KQ1462" s="70"/>
      <c r="KR1462" s="70"/>
      <c r="KS1462" s="70"/>
      <c r="KT1462" s="70"/>
      <c r="KU1462" s="70"/>
      <c r="KV1462" s="70"/>
      <c r="KW1462" s="70"/>
      <c r="KX1462" s="70"/>
      <c r="KY1462" s="70"/>
      <c r="KZ1462" s="70"/>
      <c r="LA1462" s="70"/>
      <c r="LB1462" s="70"/>
      <c r="LC1462" s="70"/>
      <c r="LD1462" s="70"/>
      <c r="LE1462" s="70"/>
      <c r="LF1462" s="70"/>
      <c r="LG1462" s="70"/>
      <c r="LH1462" s="70"/>
      <c r="LI1462" s="70"/>
      <c r="LJ1462" s="70"/>
      <c r="LK1462" s="70"/>
      <c r="LL1462" s="70"/>
      <c r="LM1462" s="70"/>
      <c r="LN1462" s="70"/>
      <c r="LO1462" s="70"/>
      <c r="LP1462" s="70"/>
      <c r="LQ1462" s="70"/>
      <c r="LR1462" s="70"/>
      <c r="LS1462" s="70"/>
      <c r="LT1462" s="70"/>
      <c r="LU1462" s="70"/>
      <c r="LV1462" s="70"/>
      <c r="LW1462" s="70"/>
      <c r="LX1462" s="70"/>
      <c r="LY1462" s="70"/>
      <c r="LZ1462" s="70"/>
      <c r="MA1462" s="70"/>
      <c r="MB1462" s="70"/>
      <c r="MC1462" s="70"/>
      <c r="MD1462" s="70"/>
      <c r="ME1462" s="70"/>
      <c r="MF1462" s="70"/>
      <c r="MG1462" s="70"/>
      <c r="MH1462" s="70"/>
      <c r="MI1462" s="70"/>
      <c r="MJ1462" s="70"/>
      <c r="MK1462" s="70"/>
      <c r="ML1462" s="70"/>
      <c r="MM1462" s="70"/>
      <c r="MN1462" s="70"/>
      <c r="MO1462" s="70"/>
      <c r="MP1462" s="70"/>
      <c r="MQ1462" s="70"/>
      <c r="MR1462" s="70"/>
      <c r="MS1462" s="70"/>
      <c r="MT1462" s="70"/>
      <c r="MU1462" s="70"/>
      <c r="MV1462" s="70"/>
      <c r="MW1462" s="70"/>
      <c r="MX1462" s="70"/>
      <c r="MY1462" s="70"/>
      <c r="MZ1462" s="70"/>
      <c r="NA1462" s="70"/>
      <c r="NB1462" s="70"/>
      <c r="NC1462" s="70"/>
      <c r="ND1462" s="70"/>
      <c r="NE1462" s="70"/>
      <c r="NF1462" s="70"/>
      <c r="NG1462" s="70"/>
      <c r="NH1462" s="70"/>
      <c r="NI1462" s="70"/>
      <c r="NJ1462" s="70"/>
      <c r="NK1462" s="70"/>
      <c r="NL1462" s="70"/>
      <c r="NM1462" s="70"/>
      <c r="NN1462" s="70"/>
      <c r="NO1462" s="70"/>
      <c r="NP1462" s="70"/>
      <c r="NQ1462" s="70"/>
      <c r="NR1462" s="70"/>
      <c r="NS1462" s="70"/>
      <c r="NT1462" s="70"/>
      <c r="NU1462" s="70"/>
      <c r="NV1462" s="70"/>
      <c r="NW1462" s="70"/>
      <c r="NX1462" s="70"/>
      <c r="NY1462" s="70"/>
      <c r="NZ1462" s="70"/>
      <c r="OA1462" s="70"/>
      <c r="OB1462" s="70"/>
      <c r="OC1462" s="70"/>
      <c r="OD1462" s="70"/>
      <c r="OE1462" s="70"/>
      <c r="OF1462" s="70"/>
      <c r="OG1462" s="70"/>
      <c r="OH1462" s="70"/>
      <c r="OI1462" s="70"/>
      <c r="OJ1462" s="70"/>
      <c r="OK1462" s="70"/>
      <c r="OL1462" s="70"/>
      <c r="OM1462" s="70"/>
      <c r="ON1462" s="70"/>
      <c r="OO1462" s="70"/>
      <c r="OP1462" s="70"/>
      <c r="OQ1462" s="70"/>
      <c r="OR1462" s="70"/>
      <c r="OS1462" s="70"/>
      <c r="OT1462" s="70"/>
      <c r="OU1462" s="70"/>
      <c r="OV1462" s="70"/>
      <c r="OW1462" s="70"/>
      <c r="OX1462" s="70"/>
      <c r="OY1462" s="70"/>
      <c r="OZ1462" s="70"/>
      <c r="PA1462" s="70"/>
      <c r="PB1462" s="70"/>
      <c r="PC1462" s="70"/>
      <c r="PD1462" s="70"/>
      <c r="PE1462" s="70"/>
      <c r="PF1462" s="70"/>
      <c r="PG1462" s="70"/>
      <c r="PH1462" s="70"/>
      <c r="PI1462" s="70"/>
      <c r="PJ1462" s="70"/>
      <c r="PK1462" s="70"/>
      <c r="PL1462" s="70"/>
      <c r="PM1462" s="70"/>
      <c r="PN1462" s="70"/>
      <c r="PO1462" s="70"/>
      <c r="PP1462" s="70"/>
      <c r="PQ1462" s="70"/>
      <c r="PR1462" s="70"/>
      <c r="PS1462" s="70"/>
      <c r="PT1462" s="70"/>
      <c r="PU1462" s="70"/>
      <c r="PV1462" s="70"/>
      <c r="PW1462" s="70"/>
      <c r="PX1462" s="70"/>
      <c r="PY1462" s="70"/>
      <c r="PZ1462" s="70"/>
      <c r="QA1462" s="70"/>
      <c r="QB1462" s="70"/>
      <c r="QC1462" s="70"/>
      <c r="QD1462" s="70"/>
      <c r="QE1462" s="70"/>
      <c r="QF1462" s="70"/>
      <c r="QG1462" s="70"/>
      <c r="QH1462" s="70"/>
      <c r="QI1462" s="70"/>
      <c r="QJ1462" s="70"/>
      <c r="QK1462" s="70"/>
      <c r="QL1462" s="70"/>
      <c r="QM1462" s="70"/>
      <c r="QN1462" s="70"/>
      <c r="QO1462" s="70"/>
      <c r="QP1462" s="70"/>
      <c r="QQ1462" s="70"/>
      <c r="QR1462" s="70"/>
      <c r="QS1462" s="70"/>
      <c r="QT1462" s="70"/>
      <c r="QU1462" s="70"/>
      <c r="QV1462" s="70"/>
      <c r="QW1462" s="70"/>
      <c r="QX1462" s="70"/>
      <c r="QY1462" s="70"/>
      <c r="QZ1462" s="70"/>
      <c r="RA1462" s="70"/>
      <c r="RB1462" s="70"/>
      <c r="RC1462" s="70"/>
      <c r="RD1462" s="70"/>
      <c r="RE1462" s="70"/>
      <c r="RF1462" s="70"/>
      <c r="RG1462" s="70"/>
      <c r="RH1462" s="70"/>
      <c r="RI1462" s="70"/>
      <c r="RJ1462" s="70"/>
      <c r="RK1462" s="70"/>
      <c r="RL1462" s="70"/>
      <c r="RM1462" s="70"/>
      <c r="RN1462" s="70"/>
      <c r="RO1462" s="70"/>
      <c r="RP1462" s="70"/>
      <c r="RQ1462" s="70"/>
      <c r="RR1462" s="70"/>
      <c r="RS1462" s="70"/>
      <c r="RT1462" s="70"/>
      <c r="RU1462" s="70"/>
      <c r="RV1462" s="70"/>
      <c r="RW1462" s="70"/>
      <c r="RX1462" s="70"/>
      <c r="RY1462" s="70"/>
      <c r="RZ1462" s="70"/>
      <c r="SA1462" s="70"/>
      <c r="SB1462" s="70"/>
      <c r="SC1462" s="70"/>
      <c r="SD1462" s="70"/>
      <c r="SE1462" s="70"/>
      <c r="SF1462" s="70"/>
      <c r="SG1462" s="70"/>
      <c r="SH1462" s="70"/>
      <c r="SI1462" s="70"/>
      <c r="SJ1462" s="70"/>
      <c r="SK1462" s="70"/>
      <c r="SL1462" s="70"/>
      <c r="SM1462" s="70"/>
      <c r="SN1462" s="70"/>
      <c r="SO1462" s="70"/>
      <c r="SP1462" s="70"/>
      <c r="SQ1462" s="70"/>
      <c r="SR1462" s="70"/>
      <c r="SS1462" s="70"/>
      <c r="ST1462" s="70"/>
      <c r="SU1462" s="70"/>
      <c r="SV1462" s="70"/>
      <c r="SW1462" s="70"/>
      <c r="SX1462" s="70"/>
      <c r="SY1462" s="70"/>
      <c r="SZ1462" s="70"/>
    </row>
    <row r="1463" spans="1:520" ht="16.5" customHeight="1" x14ac:dyDescent="0.2">
      <c r="A1463" s="20">
        <v>855</v>
      </c>
      <c r="B1463" s="20" t="s">
        <v>62</v>
      </c>
      <c r="C1463" s="20" t="s">
        <v>974</v>
      </c>
      <c r="D1463" s="20" t="s">
        <v>30</v>
      </c>
      <c r="E1463" s="20" t="s">
        <v>1345</v>
      </c>
      <c r="F1463" s="22" t="s">
        <v>975</v>
      </c>
      <c r="G1463" s="20" t="s">
        <v>84</v>
      </c>
      <c r="H1463" s="20" t="s">
        <v>35</v>
      </c>
      <c r="I1463" s="20" t="s">
        <v>81</v>
      </c>
      <c r="J1463" s="22" t="s">
        <v>974</v>
      </c>
      <c r="K1463" s="20"/>
      <c r="L1463" s="20"/>
      <c r="M1463" s="20"/>
      <c r="N1463" s="20"/>
      <c r="O1463" s="23"/>
      <c r="P1463" s="23">
        <v>16800000</v>
      </c>
      <c r="Q1463" s="24">
        <v>1</v>
      </c>
      <c r="R1463" s="25">
        <v>45870</v>
      </c>
      <c r="S1463" s="20" t="s">
        <v>83</v>
      </c>
      <c r="T1463" s="26">
        <f t="shared" si="24"/>
        <v>16800000</v>
      </c>
      <c r="U1463" s="27" t="s">
        <v>100</v>
      </c>
      <c r="V1463" s="27" t="s">
        <v>100</v>
      </c>
      <c r="W1463" s="70"/>
      <c r="X1463" s="70"/>
      <c r="Y1463" s="70"/>
      <c r="Z1463" s="70"/>
      <c r="AA1463" s="70"/>
      <c r="AB1463" s="70"/>
      <c r="AC1463" s="70"/>
      <c r="AD1463" s="70"/>
      <c r="AE1463" s="70"/>
      <c r="AF1463" s="70"/>
      <c r="AG1463" s="70"/>
      <c r="AH1463" s="70"/>
      <c r="AI1463" s="70"/>
      <c r="AJ1463" s="70"/>
      <c r="AK1463" s="70"/>
      <c r="AL1463" s="70"/>
      <c r="AM1463" s="70"/>
      <c r="AN1463" s="70"/>
      <c r="AO1463" s="70"/>
      <c r="AP1463" s="70"/>
      <c r="AQ1463" s="70"/>
      <c r="AR1463" s="70"/>
      <c r="AS1463" s="70"/>
      <c r="AT1463" s="70"/>
      <c r="AU1463" s="70"/>
      <c r="AV1463" s="70"/>
      <c r="AW1463" s="70"/>
      <c r="AX1463" s="70"/>
      <c r="AY1463" s="70"/>
      <c r="AZ1463" s="70"/>
      <c r="BA1463" s="70"/>
      <c r="BB1463" s="70"/>
      <c r="BC1463" s="70"/>
      <c r="BD1463" s="70"/>
      <c r="BE1463" s="70"/>
      <c r="BF1463" s="70"/>
      <c r="BG1463" s="70"/>
      <c r="BH1463" s="70"/>
      <c r="BI1463" s="70"/>
      <c r="BJ1463" s="70"/>
      <c r="BK1463" s="70"/>
      <c r="BL1463" s="70"/>
      <c r="BM1463" s="70"/>
      <c r="BN1463" s="70"/>
      <c r="BO1463" s="70"/>
      <c r="BP1463" s="70"/>
      <c r="BQ1463" s="70"/>
      <c r="BR1463" s="70"/>
      <c r="BS1463" s="70"/>
      <c r="BT1463" s="70"/>
      <c r="BU1463" s="70"/>
      <c r="BV1463" s="70"/>
      <c r="BW1463" s="70"/>
      <c r="BX1463" s="70"/>
      <c r="BY1463" s="70"/>
      <c r="BZ1463" s="70"/>
      <c r="CA1463" s="70"/>
      <c r="CB1463" s="70"/>
      <c r="CC1463" s="70"/>
      <c r="CD1463" s="70"/>
      <c r="CE1463" s="70"/>
      <c r="CF1463" s="70"/>
      <c r="CG1463" s="70"/>
      <c r="CH1463" s="70"/>
      <c r="CI1463" s="70"/>
      <c r="CJ1463" s="70"/>
      <c r="CK1463" s="70"/>
      <c r="CL1463" s="70"/>
      <c r="CM1463" s="70"/>
      <c r="CN1463" s="70"/>
      <c r="CO1463" s="70"/>
      <c r="CP1463" s="70"/>
      <c r="CQ1463" s="70"/>
      <c r="CR1463" s="70"/>
      <c r="CS1463" s="70"/>
      <c r="CT1463" s="70"/>
      <c r="CU1463" s="70"/>
      <c r="CV1463" s="70"/>
      <c r="CW1463" s="70"/>
      <c r="CX1463" s="70"/>
      <c r="CY1463" s="70"/>
      <c r="CZ1463" s="70"/>
      <c r="DA1463" s="70"/>
      <c r="DB1463" s="70"/>
      <c r="DC1463" s="70"/>
      <c r="DD1463" s="70"/>
      <c r="DE1463" s="70"/>
      <c r="DF1463" s="70"/>
      <c r="DG1463" s="70"/>
      <c r="DH1463" s="70"/>
      <c r="DI1463" s="70"/>
      <c r="DJ1463" s="70"/>
      <c r="DK1463" s="70"/>
      <c r="DL1463" s="70"/>
      <c r="DM1463" s="70"/>
      <c r="DN1463" s="70"/>
      <c r="DO1463" s="70"/>
      <c r="DP1463" s="70"/>
      <c r="DQ1463" s="70"/>
      <c r="DR1463" s="70"/>
      <c r="DS1463" s="70"/>
      <c r="DT1463" s="70"/>
      <c r="DU1463" s="70"/>
      <c r="DV1463" s="70"/>
      <c r="DW1463" s="70"/>
      <c r="DX1463" s="70"/>
      <c r="DY1463" s="70"/>
      <c r="DZ1463" s="70"/>
      <c r="EA1463" s="70"/>
      <c r="EB1463" s="70"/>
      <c r="EC1463" s="70"/>
      <c r="ED1463" s="70"/>
      <c r="EE1463" s="70"/>
      <c r="EF1463" s="70"/>
      <c r="EG1463" s="70"/>
      <c r="EH1463" s="70"/>
      <c r="EI1463" s="70"/>
      <c r="EJ1463" s="70"/>
      <c r="EK1463" s="70"/>
      <c r="EL1463" s="70"/>
      <c r="EM1463" s="70"/>
      <c r="EN1463" s="70"/>
      <c r="EO1463" s="70"/>
      <c r="EP1463" s="70"/>
      <c r="EQ1463" s="70"/>
      <c r="ER1463" s="70"/>
      <c r="ES1463" s="70"/>
      <c r="ET1463" s="70"/>
      <c r="EU1463" s="70"/>
      <c r="EV1463" s="70"/>
      <c r="EW1463" s="70"/>
      <c r="EX1463" s="70"/>
      <c r="EY1463" s="70"/>
      <c r="EZ1463" s="70"/>
      <c r="FA1463" s="70"/>
      <c r="FB1463" s="70"/>
      <c r="FC1463" s="70"/>
      <c r="FD1463" s="70"/>
      <c r="FE1463" s="70"/>
      <c r="FF1463" s="70"/>
      <c r="FG1463" s="70"/>
      <c r="FH1463" s="70"/>
      <c r="FI1463" s="70"/>
      <c r="FJ1463" s="70"/>
      <c r="FK1463" s="70"/>
      <c r="FL1463" s="70"/>
      <c r="FM1463" s="70"/>
      <c r="FN1463" s="70"/>
      <c r="FO1463" s="70"/>
      <c r="FP1463" s="70"/>
      <c r="FQ1463" s="70"/>
      <c r="FR1463" s="70"/>
      <c r="FS1463" s="70"/>
      <c r="FT1463" s="70"/>
      <c r="FU1463" s="70"/>
      <c r="FV1463" s="70"/>
      <c r="FW1463" s="70"/>
      <c r="FX1463" s="70"/>
      <c r="FY1463" s="70"/>
      <c r="FZ1463" s="70"/>
      <c r="GA1463" s="70"/>
      <c r="GB1463" s="70"/>
      <c r="GC1463" s="70"/>
      <c r="GD1463" s="70"/>
      <c r="GE1463" s="70"/>
      <c r="GF1463" s="70"/>
      <c r="GG1463" s="70"/>
      <c r="GH1463" s="70"/>
      <c r="GI1463" s="70"/>
      <c r="GJ1463" s="70"/>
      <c r="GK1463" s="70"/>
      <c r="GL1463" s="70"/>
      <c r="GM1463" s="70"/>
      <c r="GN1463" s="70"/>
      <c r="GO1463" s="70"/>
      <c r="GP1463" s="70"/>
      <c r="GQ1463" s="70"/>
      <c r="GR1463" s="70"/>
      <c r="GS1463" s="70"/>
      <c r="GT1463" s="70"/>
      <c r="GU1463" s="70"/>
      <c r="GV1463" s="70"/>
      <c r="GW1463" s="70"/>
      <c r="GX1463" s="70"/>
      <c r="GY1463" s="70"/>
      <c r="GZ1463" s="70"/>
      <c r="HA1463" s="70"/>
      <c r="HB1463" s="70"/>
      <c r="HC1463" s="70"/>
      <c r="HD1463" s="70"/>
      <c r="HE1463" s="70"/>
      <c r="HF1463" s="70"/>
      <c r="HG1463" s="70"/>
      <c r="HH1463" s="70"/>
      <c r="HI1463" s="70"/>
      <c r="HJ1463" s="70"/>
      <c r="HK1463" s="70"/>
      <c r="HL1463" s="70"/>
      <c r="HM1463" s="70"/>
      <c r="HN1463" s="70"/>
      <c r="HO1463" s="70"/>
      <c r="HP1463" s="70"/>
      <c r="HQ1463" s="70"/>
      <c r="HR1463" s="70"/>
      <c r="HS1463" s="70"/>
      <c r="HT1463" s="70"/>
      <c r="HU1463" s="70"/>
      <c r="HV1463" s="70"/>
      <c r="HW1463" s="70"/>
      <c r="HX1463" s="70"/>
      <c r="HY1463" s="70"/>
      <c r="HZ1463" s="70"/>
      <c r="IA1463" s="70"/>
      <c r="IB1463" s="70"/>
      <c r="IC1463" s="70"/>
      <c r="ID1463" s="70"/>
      <c r="IE1463" s="70"/>
      <c r="IF1463" s="70"/>
      <c r="IG1463" s="70"/>
      <c r="IH1463" s="70"/>
      <c r="II1463" s="70"/>
      <c r="IJ1463" s="70"/>
      <c r="IK1463" s="70"/>
      <c r="IL1463" s="70"/>
      <c r="IM1463" s="70"/>
      <c r="IN1463" s="70"/>
      <c r="IO1463" s="70"/>
      <c r="IP1463" s="70"/>
      <c r="IQ1463" s="70"/>
      <c r="IR1463" s="70"/>
      <c r="IS1463" s="70"/>
      <c r="IT1463" s="70"/>
      <c r="IU1463" s="70"/>
      <c r="IV1463" s="70"/>
      <c r="IW1463" s="70"/>
      <c r="IX1463" s="70"/>
      <c r="IY1463" s="70"/>
      <c r="IZ1463" s="70"/>
      <c r="JA1463" s="70"/>
      <c r="JB1463" s="70"/>
      <c r="JC1463" s="70"/>
      <c r="JD1463" s="70"/>
      <c r="JE1463" s="70"/>
      <c r="JF1463" s="70"/>
      <c r="JG1463" s="70"/>
      <c r="JH1463" s="70"/>
      <c r="JI1463" s="70"/>
      <c r="JJ1463" s="70"/>
      <c r="JK1463" s="70"/>
      <c r="JL1463" s="70"/>
      <c r="JM1463" s="70"/>
      <c r="JN1463" s="70"/>
      <c r="JO1463" s="70"/>
      <c r="JP1463" s="70"/>
      <c r="JQ1463" s="70"/>
      <c r="JR1463" s="70"/>
      <c r="JS1463" s="70"/>
      <c r="JT1463" s="70"/>
      <c r="JU1463" s="70"/>
      <c r="JV1463" s="70"/>
      <c r="JW1463" s="70"/>
      <c r="JX1463" s="70"/>
      <c r="JY1463" s="70"/>
      <c r="JZ1463" s="70"/>
      <c r="KA1463" s="70"/>
      <c r="KB1463" s="70"/>
      <c r="KC1463" s="70"/>
      <c r="KD1463" s="70"/>
      <c r="KE1463" s="70"/>
      <c r="KF1463" s="70"/>
      <c r="KG1463" s="70"/>
      <c r="KH1463" s="70"/>
      <c r="KI1463" s="70"/>
      <c r="KJ1463" s="70"/>
      <c r="KK1463" s="70"/>
      <c r="KL1463" s="70"/>
      <c r="KM1463" s="70"/>
      <c r="KN1463" s="70"/>
      <c r="KO1463" s="70"/>
      <c r="KP1463" s="70"/>
      <c r="KQ1463" s="70"/>
      <c r="KR1463" s="70"/>
      <c r="KS1463" s="70"/>
      <c r="KT1463" s="70"/>
      <c r="KU1463" s="70"/>
      <c r="KV1463" s="70"/>
      <c r="KW1463" s="70"/>
      <c r="KX1463" s="70"/>
      <c r="KY1463" s="70"/>
      <c r="KZ1463" s="70"/>
      <c r="LA1463" s="70"/>
      <c r="LB1463" s="70"/>
      <c r="LC1463" s="70"/>
      <c r="LD1463" s="70"/>
      <c r="LE1463" s="70"/>
      <c r="LF1463" s="70"/>
      <c r="LG1463" s="70"/>
      <c r="LH1463" s="70"/>
      <c r="LI1463" s="70"/>
      <c r="LJ1463" s="70"/>
      <c r="LK1463" s="70"/>
      <c r="LL1463" s="70"/>
      <c r="LM1463" s="70"/>
      <c r="LN1463" s="70"/>
      <c r="LO1463" s="70"/>
      <c r="LP1463" s="70"/>
      <c r="LQ1463" s="70"/>
      <c r="LR1463" s="70"/>
      <c r="LS1463" s="70"/>
      <c r="LT1463" s="70"/>
      <c r="LU1463" s="70"/>
      <c r="LV1463" s="70"/>
      <c r="LW1463" s="70"/>
      <c r="LX1463" s="70"/>
      <c r="LY1463" s="70"/>
      <c r="LZ1463" s="70"/>
      <c r="MA1463" s="70"/>
      <c r="MB1463" s="70"/>
      <c r="MC1463" s="70"/>
      <c r="MD1463" s="70"/>
      <c r="ME1463" s="70"/>
      <c r="MF1463" s="70"/>
      <c r="MG1463" s="70"/>
      <c r="MH1463" s="70"/>
      <c r="MI1463" s="70"/>
      <c r="MJ1463" s="70"/>
      <c r="MK1463" s="70"/>
      <c r="ML1463" s="70"/>
      <c r="MM1463" s="70"/>
      <c r="MN1463" s="70"/>
      <c r="MO1463" s="70"/>
      <c r="MP1463" s="70"/>
      <c r="MQ1463" s="70"/>
      <c r="MR1463" s="70"/>
      <c r="MS1463" s="70"/>
      <c r="MT1463" s="70"/>
      <c r="MU1463" s="70"/>
      <c r="MV1463" s="70"/>
      <c r="MW1463" s="70"/>
      <c r="MX1463" s="70"/>
      <c r="MY1463" s="70"/>
      <c r="MZ1463" s="70"/>
      <c r="NA1463" s="70"/>
      <c r="NB1463" s="70"/>
      <c r="NC1463" s="70"/>
      <c r="ND1463" s="70"/>
      <c r="NE1463" s="70"/>
      <c r="NF1463" s="70"/>
      <c r="NG1463" s="70"/>
      <c r="NH1463" s="70"/>
      <c r="NI1463" s="70"/>
      <c r="NJ1463" s="70"/>
      <c r="NK1463" s="70"/>
      <c r="NL1463" s="70"/>
      <c r="NM1463" s="70"/>
      <c r="NN1463" s="70"/>
      <c r="NO1463" s="70"/>
      <c r="NP1463" s="70"/>
      <c r="NQ1463" s="70"/>
      <c r="NR1463" s="70"/>
      <c r="NS1463" s="70"/>
      <c r="NT1463" s="70"/>
      <c r="NU1463" s="70"/>
      <c r="NV1463" s="70"/>
      <c r="NW1463" s="70"/>
      <c r="NX1463" s="70"/>
      <c r="NY1463" s="70"/>
      <c r="NZ1463" s="70"/>
      <c r="OA1463" s="70"/>
      <c r="OB1463" s="70"/>
      <c r="OC1463" s="70"/>
      <c r="OD1463" s="70"/>
      <c r="OE1463" s="70"/>
      <c r="OF1463" s="70"/>
      <c r="OG1463" s="70"/>
      <c r="OH1463" s="70"/>
      <c r="OI1463" s="70"/>
      <c r="OJ1463" s="70"/>
      <c r="OK1463" s="70"/>
      <c r="OL1463" s="70"/>
      <c r="OM1463" s="70"/>
      <c r="ON1463" s="70"/>
      <c r="OO1463" s="70"/>
      <c r="OP1463" s="70"/>
      <c r="OQ1463" s="70"/>
      <c r="OR1463" s="70"/>
      <c r="OS1463" s="70"/>
      <c r="OT1463" s="70"/>
      <c r="OU1463" s="70"/>
      <c r="OV1463" s="70"/>
      <c r="OW1463" s="70"/>
      <c r="OX1463" s="70"/>
      <c r="OY1463" s="70"/>
      <c r="OZ1463" s="70"/>
      <c r="PA1463" s="70"/>
      <c r="PB1463" s="70"/>
      <c r="PC1463" s="70"/>
      <c r="PD1463" s="70"/>
      <c r="PE1463" s="70"/>
      <c r="PF1463" s="70"/>
      <c r="PG1463" s="70"/>
      <c r="PH1463" s="70"/>
      <c r="PI1463" s="70"/>
      <c r="PJ1463" s="70"/>
      <c r="PK1463" s="70"/>
      <c r="PL1463" s="70"/>
      <c r="PM1463" s="70"/>
      <c r="PN1463" s="70"/>
      <c r="PO1463" s="70"/>
      <c r="PP1463" s="70"/>
      <c r="PQ1463" s="70"/>
      <c r="PR1463" s="70"/>
      <c r="PS1463" s="70"/>
      <c r="PT1463" s="70"/>
      <c r="PU1463" s="70"/>
      <c r="PV1463" s="70"/>
      <c r="PW1463" s="70"/>
      <c r="PX1463" s="70"/>
      <c r="PY1463" s="70"/>
      <c r="PZ1463" s="70"/>
      <c r="QA1463" s="70"/>
      <c r="QB1463" s="70"/>
      <c r="QC1463" s="70"/>
      <c r="QD1463" s="70"/>
      <c r="QE1463" s="70"/>
      <c r="QF1463" s="70"/>
      <c r="QG1463" s="70"/>
      <c r="QH1463" s="70"/>
      <c r="QI1463" s="70"/>
      <c r="QJ1463" s="70"/>
      <c r="QK1463" s="70"/>
      <c r="QL1463" s="70"/>
      <c r="QM1463" s="70"/>
      <c r="QN1463" s="70"/>
      <c r="QO1463" s="70"/>
      <c r="QP1463" s="70"/>
      <c r="QQ1463" s="70"/>
      <c r="QR1463" s="70"/>
      <c r="QS1463" s="70"/>
      <c r="QT1463" s="70"/>
      <c r="QU1463" s="70"/>
      <c r="QV1463" s="70"/>
      <c r="QW1463" s="70"/>
      <c r="QX1463" s="70"/>
      <c r="QY1463" s="70"/>
      <c r="QZ1463" s="70"/>
      <c r="RA1463" s="70"/>
      <c r="RB1463" s="70"/>
      <c r="RC1463" s="70"/>
      <c r="RD1463" s="70"/>
      <c r="RE1463" s="70"/>
      <c r="RF1463" s="70"/>
      <c r="RG1463" s="70"/>
      <c r="RH1463" s="70"/>
      <c r="RI1463" s="70"/>
      <c r="RJ1463" s="70"/>
      <c r="RK1463" s="70"/>
      <c r="RL1463" s="70"/>
      <c r="RM1463" s="70"/>
      <c r="RN1463" s="70"/>
      <c r="RO1463" s="70"/>
      <c r="RP1463" s="70"/>
      <c r="RQ1463" s="70"/>
      <c r="RR1463" s="70"/>
      <c r="RS1463" s="70"/>
      <c r="RT1463" s="70"/>
      <c r="RU1463" s="70"/>
      <c r="RV1463" s="70"/>
      <c r="RW1463" s="70"/>
      <c r="RX1463" s="70"/>
      <c r="RY1463" s="70"/>
      <c r="RZ1463" s="70"/>
      <c r="SA1463" s="70"/>
      <c r="SB1463" s="70"/>
      <c r="SC1463" s="70"/>
      <c r="SD1463" s="70"/>
      <c r="SE1463" s="70"/>
      <c r="SF1463" s="70"/>
      <c r="SG1463" s="70"/>
      <c r="SH1463" s="70"/>
      <c r="SI1463" s="70"/>
      <c r="SJ1463" s="70"/>
      <c r="SK1463" s="70"/>
      <c r="SL1463" s="70"/>
      <c r="SM1463" s="70"/>
      <c r="SN1463" s="70"/>
      <c r="SO1463" s="70"/>
      <c r="SP1463" s="70"/>
      <c r="SQ1463" s="70"/>
      <c r="SR1463" s="70"/>
      <c r="SS1463" s="70"/>
      <c r="ST1463" s="70"/>
      <c r="SU1463" s="70"/>
      <c r="SV1463" s="70"/>
      <c r="SW1463" s="70"/>
      <c r="SX1463" s="70"/>
      <c r="SY1463" s="70"/>
      <c r="SZ1463" s="70"/>
    </row>
    <row r="1464" spans="1:520" ht="16.5" customHeight="1" x14ac:dyDescent="0.2">
      <c r="A1464" s="20">
        <v>856</v>
      </c>
      <c r="B1464" s="20" t="s">
        <v>62</v>
      </c>
      <c r="C1464" s="20" t="s">
        <v>974</v>
      </c>
      <c r="D1464" s="20" t="s">
        <v>30</v>
      </c>
      <c r="E1464" s="20" t="s">
        <v>1345</v>
      </c>
      <c r="F1464" s="22" t="s">
        <v>975</v>
      </c>
      <c r="G1464" s="20" t="s">
        <v>84</v>
      </c>
      <c r="H1464" s="20" t="s">
        <v>35</v>
      </c>
      <c r="I1464" s="20" t="s">
        <v>81</v>
      </c>
      <c r="J1464" s="22" t="s">
        <v>974</v>
      </c>
      <c r="K1464" s="20"/>
      <c r="L1464" s="20"/>
      <c r="M1464" s="20"/>
      <c r="N1464" s="20"/>
      <c r="O1464" s="23"/>
      <c r="P1464" s="23">
        <v>16800000</v>
      </c>
      <c r="Q1464" s="24">
        <v>1</v>
      </c>
      <c r="R1464" s="25">
        <v>45901</v>
      </c>
      <c r="S1464" s="20" t="s">
        <v>83</v>
      </c>
      <c r="T1464" s="26">
        <f t="shared" si="24"/>
        <v>16800000</v>
      </c>
      <c r="U1464" s="27" t="s">
        <v>100</v>
      </c>
      <c r="V1464" s="27" t="s">
        <v>100</v>
      </c>
      <c r="W1464" s="70"/>
      <c r="X1464" s="70"/>
      <c r="Y1464" s="70"/>
      <c r="Z1464" s="70"/>
      <c r="AA1464" s="70"/>
      <c r="AB1464" s="70"/>
      <c r="AC1464" s="70"/>
      <c r="AD1464" s="70"/>
      <c r="AE1464" s="70"/>
      <c r="AF1464" s="70"/>
      <c r="AG1464" s="70"/>
      <c r="AH1464" s="70"/>
      <c r="AI1464" s="70"/>
      <c r="AJ1464" s="70"/>
      <c r="AK1464" s="70"/>
      <c r="AL1464" s="70"/>
      <c r="AM1464" s="70"/>
      <c r="AN1464" s="70"/>
      <c r="AO1464" s="70"/>
      <c r="AP1464" s="70"/>
      <c r="AQ1464" s="70"/>
      <c r="AR1464" s="70"/>
      <c r="AS1464" s="70"/>
      <c r="AT1464" s="70"/>
      <c r="AU1464" s="70"/>
      <c r="AV1464" s="70"/>
      <c r="AW1464" s="70"/>
      <c r="AX1464" s="70"/>
      <c r="AY1464" s="70"/>
      <c r="AZ1464" s="70"/>
      <c r="BA1464" s="70"/>
      <c r="BB1464" s="70"/>
      <c r="BC1464" s="70"/>
      <c r="BD1464" s="70"/>
      <c r="BE1464" s="70"/>
      <c r="BF1464" s="70"/>
      <c r="BG1464" s="70"/>
      <c r="BH1464" s="70"/>
      <c r="BI1464" s="70"/>
      <c r="BJ1464" s="70"/>
      <c r="BK1464" s="70"/>
      <c r="BL1464" s="70"/>
      <c r="BM1464" s="70"/>
      <c r="BN1464" s="70"/>
      <c r="BO1464" s="70"/>
      <c r="BP1464" s="70"/>
      <c r="BQ1464" s="70"/>
      <c r="BR1464" s="70"/>
      <c r="BS1464" s="70"/>
      <c r="BT1464" s="70"/>
      <c r="BU1464" s="70"/>
      <c r="BV1464" s="70"/>
      <c r="BW1464" s="70"/>
      <c r="BX1464" s="70"/>
      <c r="BY1464" s="70"/>
      <c r="BZ1464" s="70"/>
      <c r="CA1464" s="70"/>
      <c r="CB1464" s="70"/>
      <c r="CC1464" s="70"/>
      <c r="CD1464" s="70"/>
      <c r="CE1464" s="70"/>
      <c r="CF1464" s="70"/>
      <c r="CG1464" s="70"/>
      <c r="CH1464" s="70"/>
      <c r="CI1464" s="70"/>
      <c r="CJ1464" s="70"/>
      <c r="CK1464" s="70"/>
      <c r="CL1464" s="70"/>
      <c r="CM1464" s="70"/>
      <c r="CN1464" s="70"/>
      <c r="CO1464" s="70"/>
      <c r="CP1464" s="70"/>
      <c r="CQ1464" s="70"/>
      <c r="CR1464" s="70"/>
      <c r="CS1464" s="70"/>
      <c r="CT1464" s="70"/>
      <c r="CU1464" s="70"/>
      <c r="CV1464" s="70"/>
      <c r="CW1464" s="70"/>
      <c r="CX1464" s="70"/>
      <c r="CY1464" s="70"/>
      <c r="CZ1464" s="70"/>
      <c r="DA1464" s="70"/>
      <c r="DB1464" s="70"/>
      <c r="DC1464" s="70"/>
      <c r="DD1464" s="70"/>
      <c r="DE1464" s="70"/>
      <c r="DF1464" s="70"/>
      <c r="DG1464" s="70"/>
      <c r="DH1464" s="70"/>
      <c r="DI1464" s="70"/>
      <c r="DJ1464" s="70"/>
      <c r="DK1464" s="70"/>
      <c r="DL1464" s="70"/>
      <c r="DM1464" s="70"/>
      <c r="DN1464" s="70"/>
      <c r="DO1464" s="70"/>
      <c r="DP1464" s="70"/>
      <c r="DQ1464" s="70"/>
      <c r="DR1464" s="70"/>
      <c r="DS1464" s="70"/>
      <c r="DT1464" s="70"/>
      <c r="DU1464" s="70"/>
      <c r="DV1464" s="70"/>
      <c r="DW1464" s="70"/>
      <c r="DX1464" s="70"/>
      <c r="DY1464" s="70"/>
      <c r="DZ1464" s="70"/>
      <c r="EA1464" s="70"/>
      <c r="EB1464" s="70"/>
      <c r="EC1464" s="70"/>
      <c r="ED1464" s="70"/>
      <c r="EE1464" s="70"/>
      <c r="EF1464" s="70"/>
      <c r="EG1464" s="70"/>
      <c r="EH1464" s="70"/>
      <c r="EI1464" s="70"/>
      <c r="EJ1464" s="70"/>
      <c r="EK1464" s="70"/>
      <c r="EL1464" s="70"/>
      <c r="EM1464" s="70"/>
      <c r="EN1464" s="70"/>
      <c r="EO1464" s="70"/>
      <c r="EP1464" s="70"/>
      <c r="EQ1464" s="70"/>
      <c r="ER1464" s="70"/>
      <c r="ES1464" s="70"/>
      <c r="ET1464" s="70"/>
      <c r="EU1464" s="70"/>
      <c r="EV1464" s="70"/>
      <c r="EW1464" s="70"/>
      <c r="EX1464" s="70"/>
      <c r="EY1464" s="70"/>
      <c r="EZ1464" s="70"/>
      <c r="FA1464" s="70"/>
      <c r="FB1464" s="70"/>
      <c r="FC1464" s="70"/>
      <c r="FD1464" s="70"/>
      <c r="FE1464" s="70"/>
      <c r="FF1464" s="70"/>
      <c r="FG1464" s="70"/>
      <c r="FH1464" s="70"/>
      <c r="FI1464" s="70"/>
      <c r="FJ1464" s="70"/>
      <c r="FK1464" s="70"/>
      <c r="FL1464" s="70"/>
      <c r="FM1464" s="70"/>
      <c r="FN1464" s="70"/>
      <c r="FO1464" s="70"/>
      <c r="FP1464" s="70"/>
      <c r="FQ1464" s="70"/>
      <c r="FR1464" s="70"/>
      <c r="FS1464" s="70"/>
      <c r="FT1464" s="70"/>
      <c r="FU1464" s="70"/>
      <c r="FV1464" s="70"/>
      <c r="FW1464" s="70"/>
      <c r="FX1464" s="70"/>
      <c r="FY1464" s="70"/>
      <c r="FZ1464" s="70"/>
      <c r="GA1464" s="70"/>
      <c r="GB1464" s="70"/>
      <c r="GC1464" s="70"/>
      <c r="GD1464" s="70"/>
      <c r="GE1464" s="70"/>
      <c r="GF1464" s="70"/>
      <c r="GG1464" s="70"/>
      <c r="GH1464" s="70"/>
      <c r="GI1464" s="70"/>
      <c r="GJ1464" s="70"/>
      <c r="GK1464" s="70"/>
      <c r="GL1464" s="70"/>
      <c r="GM1464" s="70"/>
      <c r="GN1464" s="70"/>
      <c r="GO1464" s="70"/>
      <c r="GP1464" s="70"/>
      <c r="GQ1464" s="70"/>
      <c r="GR1464" s="70"/>
      <c r="GS1464" s="70"/>
      <c r="GT1464" s="70"/>
      <c r="GU1464" s="70"/>
      <c r="GV1464" s="70"/>
      <c r="GW1464" s="70"/>
      <c r="GX1464" s="70"/>
      <c r="GY1464" s="70"/>
      <c r="GZ1464" s="70"/>
      <c r="HA1464" s="70"/>
      <c r="HB1464" s="70"/>
      <c r="HC1464" s="70"/>
      <c r="HD1464" s="70"/>
      <c r="HE1464" s="70"/>
      <c r="HF1464" s="70"/>
      <c r="HG1464" s="70"/>
      <c r="HH1464" s="70"/>
      <c r="HI1464" s="70"/>
      <c r="HJ1464" s="70"/>
      <c r="HK1464" s="70"/>
      <c r="HL1464" s="70"/>
      <c r="HM1464" s="70"/>
      <c r="HN1464" s="70"/>
      <c r="HO1464" s="70"/>
      <c r="HP1464" s="70"/>
      <c r="HQ1464" s="70"/>
      <c r="HR1464" s="70"/>
      <c r="HS1464" s="70"/>
      <c r="HT1464" s="70"/>
      <c r="HU1464" s="70"/>
      <c r="HV1464" s="70"/>
      <c r="HW1464" s="70"/>
      <c r="HX1464" s="70"/>
      <c r="HY1464" s="70"/>
      <c r="HZ1464" s="70"/>
      <c r="IA1464" s="70"/>
      <c r="IB1464" s="70"/>
      <c r="IC1464" s="70"/>
      <c r="ID1464" s="70"/>
      <c r="IE1464" s="70"/>
      <c r="IF1464" s="70"/>
      <c r="IG1464" s="70"/>
      <c r="IH1464" s="70"/>
      <c r="II1464" s="70"/>
      <c r="IJ1464" s="70"/>
      <c r="IK1464" s="70"/>
      <c r="IL1464" s="70"/>
      <c r="IM1464" s="70"/>
      <c r="IN1464" s="70"/>
      <c r="IO1464" s="70"/>
      <c r="IP1464" s="70"/>
      <c r="IQ1464" s="70"/>
      <c r="IR1464" s="70"/>
      <c r="IS1464" s="70"/>
      <c r="IT1464" s="70"/>
      <c r="IU1464" s="70"/>
      <c r="IV1464" s="70"/>
      <c r="IW1464" s="70"/>
      <c r="IX1464" s="70"/>
      <c r="IY1464" s="70"/>
      <c r="IZ1464" s="70"/>
      <c r="JA1464" s="70"/>
      <c r="JB1464" s="70"/>
      <c r="JC1464" s="70"/>
      <c r="JD1464" s="70"/>
      <c r="JE1464" s="70"/>
      <c r="JF1464" s="70"/>
      <c r="JG1464" s="70"/>
      <c r="JH1464" s="70"/>
      <c r="JI1464" s="70"/>
      <c r="JJ1464" s="70"/>
      <c r="JK1464" s="70"/>
      <c r="JL1464" s="70"/>
      <c r="JM1464" s="70"/>
      <c r="JN1464" s="70"/>
      <c r="JO1464" s="70"/>
      <c r="JP1464" s="70"/>
      <c r="JQ1464" s="70"/>
      <c r="JR1464" s="70"/>
      <c r="JS1464" s="70"/>
      <c r="JT1464" s="70"/>
      <c r="JU1464" s="70"/>
      <c r="JV1464" s="70"/>
      <c r="JW1464" s="70"/>
      <c r="JX1464" s="70"/>
      <c r="JY1464" s="70"/>
      <c r="JZ1464" s="70"/>
      <c r="KA1464" s="70"/>
      <c r="KB1464" s="70"/>
      <c r="KC1464" s="70"/>
      <c r="KD1464" s="70"/>
      <c r="KE1464" s="70"/>
      <c r="KF1464" s="70"/>
      <c r="KG1464" s="70"/>
      <c r="KH1464" s="70"/>
      <c r="KI1464" s="70"/>
      <c r="KJ1464" s="70"/>
      <c r="KK1464" s="70"/>
      <c r="KL1464" s="70"/>
      <c r="KM1464" s="70"/>
      <c r="KN1464" s="70"/>
      <c r="KO1464" s="70"/>
      <c r="KP1464" s="70"/>
      <c r="KQ1464" s="70"/>
      <c r="KR1464" s="70"/>
      <c r="KS1464" s="70"/>
      <c r="KT1464" s="70"/>
      <c r="KU1464" s="70"/>
      <c r="KV1464" s="70"/>
      <c r="KW1464" s="70"/>
      <c r="KX1464" s="70"/>
      <c r="KY1464" s="70"/>
      <c r="KZ1464" s="70"/>
      <c r="LA1464" s="70"/>
      <c r="LB1464" s="70"/>
      <c r="LC1464" s="70"/>
      <c r="LD1464" s="70"/>
      <c r="LE1464" s="70"/>
      <c r="LF1464" s="70"/>
      <c r="LG1464" s="70"/>
      <c r="LH1464" s="70"/>
      <c r="LI1464" s="70"/>
      <c r="LJ1464" s="70"/>
      <c r="LK1464" s="70"/>
      <c r="LL1464" s="70"/>
      <c r="LM1464" s="70"/>
      <c r="LN1464" s="70"/>
      <c r="LO1464" s="70"/>
      <c r="LP1464" s="70"/>
      <c r="LQ1464" s="70"/>
      <c r="LR1464" s="70"/>
      <c r="LS1464" s="70"/>
      <c r="LT1464" s="70"/>
      <c r="LU1464" s="70"/>
      <c r="LV1464" s="70"/>
      <c r="LW1464" s="70"/>
      <c r="LX1464" s="70"/>
      <c r="LY1464" s="70"/>
      <c r="LZ1464" s="70"/>
      <c r="MA1464" s="70"/>
      <c r="MB1464" s="70"/>
      <c r="MC1464" s="70"/>
      <c r="MD1464" s="70"/>
      <c r="ME1464" s="70"/>
      <c r="MF1464" s="70"/>
      <c r="MG1464" s="70"/>
      <c r="MH1464" s="70"/>
      <c r="MI1464" s="70"/>
      <c r="MJ1464" s="70"/>
      <c r="MK1464" s="70"/>
      <c r="ML1464" s="70"/>
      <c r="MM1464" s="70"/>
      <c r="MN1464" s="70"/>
      <c r="MO1464" s="70"/>
      <c r="MP1464" s="70"/>
      <c r="MQ1464" s="70"/>
      <c r="MR1464" s="70"/>
      <c r="MS1464" s="70"/>
      <c r="MT1464" s="70"/>
      <c r="MU1464" s="70"/>
      <c r="MV1464" s="70"/>
      <c r="MW1464" s="70"/>
      <c r="MX1464" s="70"/>
      <c r="MY1464" s="70"/>
      <c r="MZ1464" s="70"/>
      <c r="NA1464" s="70"/>
      <c r="NB1464" s="70"/>
      <c r="NC1464" s="70"/>
      <c r="ND1464" s="70"/>
      <c r="NE1464" s="70"/>
      <c r="NF1464" s="70"/>
      <c r="NG1464" s="70"/>
      <c r="NH1464" s="70"/>
      <c r="NI1464" s="70"/>
      <c r="NJ1464" s="70"/>
      <c r="NK1464" s="70"/>
      <c r="NL1464" s="70"/>
      <c r="NM1464" s="70"/>
      <c r="NN1464" s="70"/>
      <c r="NO1464" s="70"/>
      <c r="NP1464" s="70"/>
      <c r="NQ1464" s="70"/>
      <c r="NR1464" s="70"/>
      <c r="NS1464" s="70"/>
      <c r="NT1464" s="70"/>
      <c r="NU1464" s="70"/>
      <c r="NV1464" s="70"/>
      <c r="NW1464" s="70"/>
      <c r="NX1464" s="70"/>
      <c r="NY1464" s="70"/>
      <c r="NZ1464" s="70"/>
      <c r="OA1464" s="70"/>
      <c r="OB1464" s="70"/>
      <c r="OC1464" s="70"/>
      <c r="OD1464" s="70"/>
      <c r="OE1464" s="70"/>
      <c r="OF1464" s="70"/>
      <c r="OG1464" s="70"/>
      <c r="OH1464" s="70"/>
      <c r="OI1464" s="70"/>
      <c r="OJ1464" s="70"/>
      <c r="OK1464" s="70"/>
      <c r="OL1464" s="70"/>
      <c r="OM1464" s="70"/>
      <c r="ON1464" s="70"/>
      <c r="OO1464" s="70"/>
      <c r="OP1464" s="70"/>
      <c r="OQ1464" s="70"/>
      <c r="OR1464" s="70"/>
      <c r="OS1464" s="70"/>
      <c r="OT1464" s="70"/>
      <c r="OU1464" s="70"/>
      <c r="OV1464" s="70"/>
      <c r="OW1464" s="70"/>
      <c r="OX1464" s="70"/>
      <c r="OY1464" s="70"/>
      <c r="OZ1464" s="70"/>
      <c r="PA1464" s="70"/>
      <c r="PB1464" s="70"/>
      <c r="PC1464" s="70"/>
      <c r="PD1464" s="70"/>
      <c r="PE1464" s="70"/>
      <c r="PF1464" s="70"/>
      <c r="PG1464" s="70"/>
      <c r="PH1464" s="70"/>
      <c r="PI1464" s="70"/>
      <c r="PJ1464" s="70"/>
      <c r="PK1464" s="70"/>
      <c r="PL1464" s="70"/>
      <c r="PM1464" s="70"/>
      <c r="PN1464" s="70"/>
      <c r="PO1464" s="70"/>
      <c r="PP1464" s="70"/>
      <c r="PQ1464" s="70"/>
      <c r="PR1464" s="70"/>
      <c r="PS1464" s="70"/>
      <c r="PT1464" s="70"/>
      <c r="PU1464" s="70"/>
      <c r="PV1464" s="70"/>
      <c r="PW1464" s="70"/>
      <c r="PX1464" s="70"/>
      <c r="PY1464" s="70"/>
      <c r="PZ1464" s="70"/>
      <c r="QA1464" s="70"/>
      <c r="QB1464" s="70"/>
      <c r="QC1464" s="70"/>
      <c r="QD1464" s="70"/>
      <c r="QE1464" s="70"/>
      <c r="QF1464" s="70"/>
      <c r="QG1464" s="70"/>
      <c r="QH1464" s="70"/>
      <c r="QI1464" s="70"/>
      <c r="QJ1464" s="70"/>
      <c r="QK1464" s="70"/>
      <c r="QL1464" s="70"/>
      <c r="QM1464" s="70"/>
      <c r="QN1464" s="70"/>
      <c r="QO1464" s="70"/>
      <c r="QP1464" s="70"/>
      <c r="QQ1464" s="70"/>
      <c r="QR1464" s="70"/>
      <c r="QS1464" s="70"/>
      <c r="QT1464" s="70"/>
      <c r="QU1464" s="70"/>
      <c r="QV1464" s="70"/>
      <c r="QW1464" s="70"/>
      <c r="QX1464" s="70"/>
      <c r="QY1464" s="70"/>
      <c r="QZ1464" s="70"/>
      <c r="RA1464" s="70"/>
      <c r="RB1464" s="70"/>
      <c r="RC1464" s="70"/>
      <c r="RD1464" s="70"/>
      <c r="RE1464" s="70"/>
      <c r="RF1464" s="70"/>
      <c r="RG1464" s="70"/>
      <c r="RH1464" s="70"/>
      <c r="RI1464" s="70"/>
      <c r="RJ1464" s="70"/>
      <c r="RK1464" s="70"/>
      <c r="RL1464" s="70"/>
      <c r="RM1464" s="70"/>
      <c r="RN1464" s="70"/>
      <c r="RO1464" s="70"/>
      <c r="RP1464" s="70"/>
      <c r="RQ1464" s="70"/>
      <c r="RR1464" s="70"/>
      <c r="RS1464" s="70"/>
      <c r="RT1464" s="70"/>
      <c r="RU1464" s="70"/>
      <c r="RV1464" s="70"/>
      <c r="RW1464" s="70"/>
      <c r="RX1464" s="70"/>
      <c r="RY1464" s="70"/>
      <c r="RZ1464" s="70"/>
      <c r="SA1464" s="70"/>
      <c r="SB1464" s="70"/>
      <c r="SC1464" s="70"/>
      <c r="SD1464" s="70"/>
      <c r="SE1464" s="70"/>
      <c r="SF1464" s="70"/>
      <c r="SG1464" s="70"/>
      <c r="SH1464" s="70"/>
      <c r="SI1464" s="70"/>
      <c r="SJ1464" s="70"/>
      <c r="SK1464" s="70"/>
      <c r="SL1464" s="70"/>
      <c r="SM1464" s="70"/>
      <c r="SN1464" s="70"/>
      <c r="SO1464" s="70"/>
      <c r="SP1464" s="70"/>
      <c r="SQ1464" s="70"/>
      <c r="SR1464" s="70"/>
      <c r="SS1464" s="70"/>
      <c r="ST1464" s="70"/>
      <c r="SU1464" s="70"/>
      <c r="SV1464" s="70"/>
      <c r="SW1464" s="70"/>
      <c r="SX1464" s="70"/>
      <c r="SY1464" s="70"/>
      <c r="SZ1464" s="70"/>
    </row>
    <row r="1465" spans="1:520" ht="16.5" customHeight="1" x14ac:dyDescent="0.2">
      <c r="A1465" s="20">
        <v>857</v>
      </c>
      <c r="B1465" s="20" t="s">
        <v>62</v>
      </c>
      <c r="C1465" s="20" t="s">
        <v>974</v>
      </c>
      <c r="D1465" s="20" t="s">
        <v>30</v>
      </c>
      <c r="E1465" s="20" t="s">
        <v>1345</v>
      </c>
      <c r="F1465" s="22" t="s">
        <v>975</v>
      </c>
      <c r="G1465" s="20" t="s">
        <v>84</v>
      </c>
      <c r="H1465" s="20" t="s">
        <v>35</v>
      </c>
      <c r="I1465" s="20" t="s">
        <v>81</v>
      </c>
      <c r="J1465" s="22" t="s">
        <v>974</v>
      </c>
      <c r="K1465" s="20"/>
      <c r="L1465" s="20"/>
      <c r="M1465" s="20"/>
      <c r="N1465" s="20"/>
      <c r="O1465" s="23"/>
      <c r="P1465" s="23">
        <v>16800000</v>
      </c>
      <c r="Q1465" s="24">
        <v>1</v>
      </c>
      <c r="R1465" s="25">
        <v>45931</v>
      </c>
      <c r="S1465" s="20" t="s">
        <v>83</v>
      </c>
      <c r="T1465" s="26">
        <f t="shared" si="24"/>
        <v>16800000</v>
      </c>
      <c r="U1465" s="27" t="s">
        <v>100</v>
      </c>
      <c r="V1465" s="27" t="s">
        <v>100</v>
      </c>
      <c r="W1465" s="70"/>
      <c r="X1465" s="70"/>
      <c r="Y1465" s="70"/>
      <c r="Z1465" s="70"/>
      <c r="AA1465" s="70"/>
      <c r="AB1465" s="70"/>
      <c r="AC1465" s="70"/>
      <c r="AD1465" s="70"/>
      <c r="AE1465" s="70"/>
      <c r="AF1465" s="70"/>
      <c r="AG1465" s="70"/>
      <c r="AH1465" s="70"/>
      <c r="AI1465" s="70"/>
      <c r="AJ1465" s="70"/>
      <c r="AK1465" s="70"/>
      <c r="AL1465" s="70"/>
      <c r="AM1465" s="70"/>
      <c r="AN1465" s="70"/>
      <c r="AO1465" s="70"/>
      <c r="AP1465" s="70"/>
      <c r="AQ1465" s="70"/>
      <c r="AR1465" s="70"/>
      <c r="AS1465" s="70"/>
      <c r="AT1465" s="70"/>
      <c r="AU1465" s="70"/>
      <c r="AV1465" s="70"/>
      <c r="AW1465" s="70"/>
      <c r="AX1465" s="70"/>
      <c r="AY1465" s="70"/>
      <c r="AZ1465" s="70"/>
      <c r="BA1465" s="70"/>
      <c r="BB1465" s="70"/>
      <c r="BC1465" s="70"/>
      <c r="BD1465" s="70"/>
      <c r="BE1465" s="70"/>
      <c r="BF1465" s="70"/>
      <c r="BG1465" s="70"/>
      <c r="BH1465" s="70"/>
      <c r="BI1465" s="70"/>
      <c r="BJ1465" s="70"/>
      <c r="BK1465" s="70"/>
      <c r="BL1465" s="70"/>
      <c r="BM1465" s="70"/>
      <c r="BN1465" s="70"/>
      <c r="BO1465" s="70"/>
      <c r="BP1465" s="70"/>
      <c r="BQ1465" s="70"/>
      <c r="BR1465" s="70"/>
      <c r="BS1465" s="70"/>
      <c r="BT1465" s="70"/>
      <c r="BU1465" s="70"/>
      <c r="BV1465" s="70"/>
      <c r="BW1465" s="70"/>
      <c r="BX1465" s="70"/>
      <c r="BY1465" s="70"/>
      <c r="BZ1465" s="70"/>
      <c r="CA1465" s="70"/>
      <c r="CB1465" s="70"/>
      <c r="CC1465" s="70"/>
      <c r="CD1465" s="70"/>
      <c r="CE1465" s="70"/>
      <c r="CF1465" s="70"/>
      <c r="CG1465" s="70"/>
      <c r="CH1465" s="70"/>
      <c r="CI1465" s="70"/>
      <c r="CJ1465" s="70"/>
      <c r="CK1465" s="70"/>
      <c r="CL1465" s="70"/>
      <c r="CM1465" s="70"/>
      <c r="CN1465" s="70"/>
      <c r="CO1465" s="70"/>
      <c r="CP1465" s="70"/>
      <c r="CQ1465" s="70"/>
      <c r="CR1465" s="70"/>
      <c r="CS1465" s="70"/>
      <c r="CT1465" s="70"/>
      <c r="CU1465" s="70"/>
      <c r="CV1465" s="70"/>
      <c r="CW1465" s="70"/>
      <c r="CX1465" s="70"/>
      <c r="CY1465" s="70"/>
      <c r="CZ1465" s="70"/>
      <c r="DA1465" s="70"/>
      <c r="DB1465" s="70"/>
      <c r="DC1465" s="70"/>
      <c r="DD1465" s="70"/>
      <c r="DE1465" s="70"/>
      <c r="DF1465" s="70"/>
      <c r="DG1465" s="70"/>
      <c r="DH1465" s="70"/>
      <c r="DI1465" s="70"/>
      <c r="DJ1465" s="70"/>
      <c r="DK1465" s="70"/>
      <c r="DL1465" s="70"/>
      <c r="DM1465" s="70"/>
      <c r="DN1465" s="70"/>
      <c r="DO1465" s="70"/>
      <c r="DP1465" s="70"/>
      <c r="DQ1465" s="70"/>
      <c r="DR1465" s="70"/>
      <c r="DS1465" s="70"/>
      <c r="DT1465" s="70"/>
      <c r="DU1465" s="70"/>
      <c r="DV1465" s="70"/>
      <c r="DW1465" s="70"/>
      <c r="DX1465" s="70"/>
      <c r="DY1465" s="70"/>
      <c r="DZ1465" s="70"/>
      <c r="EA1465" s="70"/>
      <c r="EB1465" s="70"/>
      <c r="EC1465" s="70"/>
      <c r="ED1465" s="70"/>
      <c r="EE1465" s="70"/>
      <c r="EF1465" s="70"/>
      <c r="EG1465" s="70"/>
      <c r="EH1465" s="70"/>
      <c r="EI1465" s="70"/>
      <c r="EJ1465" s="70"/>
      <c r="EK1465" s="70"/>
      <c r="EL1465" s="70"/>
      <c r="EM1465" s="70"/>
      <c r="EN1465" s="70"/>
      <c r="EO1465" s="70"/>
      <c r="EP1465" s="70"/>
      <c r="EQ1465" s="70"/>
      <c r="ER1465" s="70"/>
      <c r="ES1465" s="70"/>
      <c r="ET1465" s="70"/>
      <c r="EU1465" s="70"/>
      <c r="EV1465" s="70"/>
      <c r="EW1465" s="70"/>
      <c r="EX1465" s="70"/>
      <c r="EY1465" s="70"/>
      <c r="EZ1465" s="70"/>
      <c r="FA1465" s="70"/>
      <c r="FB1465" s="70"/>
      <c r="FC1465" s="70"/>
      <c r="FD1465" s="70"/>
      <c r="FE1465" s="70"/>
      <c r="FF1465" s="70"/>
      <c r="FG1465" s="70"/>
      <c r="FH1465" s="70"/>
      <c r="FI1465" s="70"/>
      <c r="FJ1465" s="70"/>
      <c r="FK1465" s="70"/>
      <c r="FL1465" s="70"/>
      <c r="FM1465" s="70"/>
      <c r="FN1465" s="70"/>
      <c r="FO1465" s="70"/>
      <c r="FP1465" s="70"/>
      <c r="FQ1465" s="70"/>
      <c r="FR1465" s="70"/>
      <c r="FS1465" s="70"/>
      <c r="FT1465" s="70"/>
      <c r="FU1465" s="70"/>
      <c r="FV1465" s="70"/>
      <c r="FW1465" s="70"/>
      <c r="FX1465" s="70"/>
      <c r="FY1465" s="70"/>
      <c r="FZ1465" s="70"/>
      <c r="GA1465" s="70"/>
      <c r="GB1465" s="70"/>
      <c r="GC1465" s="70"/>
      <c r="GD1465" s="70"/>
      <c r="GE1465" s="70"/>
      <c r="GF1465" s="70"/>
      <c r="GG1465" s="70"/>
      <c r="GH1465" s="70"/>
      <c r="GI1465" s="70"/>
      <c r="GJ1465" s="70"/>
      <c r="GK1465" s="70"/>
      <c r="GL1465" s="70"/>
      <c r="GM1465" s="70"/>
      <c r="GN1465" s="70"/>
      <c r="GO1465" s="70"/>
      <c r="GP1465" s="70"/>
      <c r="GQ1465" s="70"/>
      <c r="GR1465" s="70"/>
      <c r="GS1465" s="70"/>
      <c r="GT1465" s="70"/>
      <c r="GU1465" s="70"/>
      <c r="GV1465" s="70"/>
      <c r="GW1465" s="70"/>
      <c r="GX1465" s="70"/>
      <c r="GY1465" s="70"/>
      <c r="GZ1465" s="70"/>
      <c r="HA1465" s="70"/>
      <c r="HB1465" s="70"/>
      <c r="HC1465" s="70"/>
      <c r="HD1465" s="70"/>
      <c r="HE1465" s="70"/>
      <c r="HF1465" s="70"/>
      <c r="HG1465" s="70"/>
      <c r="HH1465" s="70"/>
      <c r="HI1465" s="70"/>
      <c r="HJ1465" s="70"/>
      <c r="HK1465" s="70"/>
      <c r="HL1465" s="70"/>
      <c r="HM1465" s="70"/>
      <c r="HN1465" s="70"/>
      <c r="HO1465" s="70"/>
      <c r="HP1465" s="70"/>
      <c r="HQ1465" s="70"/>
      <c r="HR1465" s="70"/>
      <c r="HS1465" s="70"/>
      <c r="HT1465" s="70"/>
      <c r="HU1465" s="70"/>
      <c r="HV1465" s="70"/>
      <c r="HW1465" s="70"/>
      <c r="HX1465" s="70"/>
      <c r="HY1465" s="70"/>
      <c r="HZ1465" s="70"/>
      <c r="IA1465" s="70"/>
      <c r="IB1465" s="70"/>
      <c r="IC1465" s="70"/>
      <c r="ID1465" s="70"/>
      <c r="IE1465" s="70"/>
      <c r="IF1465" s="70"/>
      <c r="IG1465" s="70"/>
      <c r="IH1465" s="70"/>
      <c r="II1465" s="70"/>
      <c r="IJ1465" s="70"/>
      <c r="IK1465" s="70"/>
      <c r="IL1465" s="70"/>
      <c r="IM1465" s="70"/>
      <c r="IN1465" s="70"/>
      <c r="IO1465" s="70"/>
      <c r="IP1465" s="70"/>
      <c r="IQ1465" s="70"/>
      <c r="IR1465" s="70"/>
      <c r="IS1465" s="70"/>
      <c r="IT1465" s="70"/>
      <c r="IU1465" s="70"/>
      <c r="IV1465" s="70"/>
      <c r="IW1465" s="70"/>
      <c r="IX1465" s="70"/>
      <c r="IY1465" s="70"/>
      <c r="IZ1465" s="70"/>
      <c r="JA1465" s="70"/>
      <c r="JB1465" s="70"/>
      <c r="JC1465" s="70"/>
      <c r="JD1465" s="70"/>
      <c r="JE1465" s="70"/>
      <c r="JF1465" s="70"/>
      <c r="JG1465" s="70"/>
      <c r="JH1465" s="70"/>
      <c r="JI1465" s="70"/>
      <c r="JJ1465" s="70"/>
      <c r="JK1465" s="70"/>
      <c r="JL1465" s="70"/>
      <c r="JM1465" s="70"/>
      <c r="JN1465" s="70"/>
      <c r="JO1465" s="70"/>
      <c r="JP1465" s="70"/>
      <c r="JQ1465" s="70"/>
      <c r="JR1465" s="70"/>
      <c r="JS1465" s="70"/>
      <c r="JT1465" s="70"/>
      <c r="JU1465" s="70"/>
      <c r="JV1465" s="70"/>
      <c r="JW1465" s="70"/>
      <c r="JX1465" s="70"/>
      <c r="JY1465" s="70"/>
      <c r="JZ1465" s="70"/>
      <c r="KA1465" s="70"/>
      <c r="KB1465" s="70"/>
      <c r="KC1465" s="70"/>
      <c r="KD1465" s="70"/>
      <c r="KE1465" s="70"/>
      <c r="KF1465" s="70"/>
      <c r="KG1465" s="70"/>
      <c r="KH1465" s="70"/>
      <c r="KI1465" s="70"/>
      <c r="KJ1465" s="70"/>
      <c r="KK1465" s="70"/>
      <c r="KL1465" s="70"/>
      <c r="KM1465" s="70"/>
      <c r="KN1465" s="70"/>
      <c r="KO1465" s="70"/>
      <c r="KP1465" s="70"/>
      <c r="KQ1465" s="70"/>
      <c r="KR1465" s="70"/>
      <c r="KS1465" s="70"/>
      <c r="KT1465" s="70"/>
      <c r="KU1465" s="70"/>
      <c r="KV1465" s="70"/>
      <c r="KW1465" s="70"/>
      <c r="KX1465" s="70"/>
      <c r="KY1465" s="70"/>
      <c r="KZ1465" s="70"/>
      <c r="LA1465" s="70"/>
      <c r="LB1465" s="70"/>
      <c r="LC1465" s="70"/>
      <c r="LD1465" s="70"/>
      <c r="LE1465" s="70"/>
      <c r="LF1465" s="70"/>
      <c r="LG1465" s="70"/>
      <c r="LH1465" s="70"/>
      <c r="LI1465" s="70"/>
      <c r="LJ1465" s="70"/>
      <c r="LK1465" s="70"/>
      <c r="LL1465" s="70"/>
      <c r="LM1465" s="70"/>
      <c r="LN1465" s="70"/>
      <c r="LO1465" s="70"/>
      <c r="LP1465" s="70"/>
      <c r="LQ1465" s="70"/>
      <c r="LR1465" s="70"/>
      <c r="LS1465" s="70"/>
      <c r="LT1465" s="70"/>
      <c r="LU1465" s="70"/>
      <c r="LV1465" s="70"/>
      <c r="LW1465" s="70"/>
      <c r="LX1465" s="70"/>
      <c r="LY1465" s="70"/>
      <c r="LZ1465" s="70"/>
      <c r="MA1465" s="70"/>
      <c r="MB1465" s="70"/>
      <c r="MC1465" s="70"/>
      <c r="MD1465" s="70"/>
      <c r="ME1465" s="70"/>
      <c r="MF1465" s="70"/>
      <c r="MG1465" s="70"/>
      <c r="MH1465" s="70"/>
      <c r="MI1465" s="70"/>
      <c r="MJ1465" s="70"/>
      <c r="MK1465" s="70"/>
      <c r="ML1465" s="70"/>
      <c r="MM1465" s="70"/>
      <c r="MN1465" s="70"/>
      <c r="MO1465" s="70"/>
      <c r="MP1465" s="70"/>
      <c r="MQ1465" s="70"/>
      <c r="MR1465" s="70"/>
      <c r="MS1465" s="70"/>
      <c r="MT1465" s="70"/>
      <c r="MU1465" s="70"/>
      <c r="MV1465" s="70"/>
      <c r="MW1465" s="70"/>
      <c r="MX1465" s="70"/>
      <c r="MY1465" s="70"/>
      <c r="MZ1465" s="70"/>
      <c r="NA1465" s="70"/>
      <c r="NB1465" s="70"/>
      <c r="NC1465" s="70"/>
      <c r="ND1465" s="70"/>
      <c r="NE1465" s="70"/>
      <c r="NF1465" s="70"/>
      <c r="NG1465" s="70"/>
      <c r="NH1465" s="70"/>
      <c r="NI1465" s="70"/>
      <c r="NJ1465" s="70"/>
      <c r="NK1465" s="70"/>
      <c r="NL1465" s="70"/>
      <c r="NM1465" s="70"/>
      <c r="NN1465" s="70"/>
      <c r="NO1465" s="70"/>
      <c r="NP1465" s="70"/>
      <c r="NQ1465" s="70"/>
      <c r="NR1465" s="70"/>
      <c r="NS1465" s="70"/>
      <c r="NT1465" s="70"/>
      <c r="NU1465" s="70"/>
      <c r="NV1465" s="70"/>
      <c r="NW1465" s="70"/>
      <c r="NX1465" s="70"/>
      <c r="NY1465" s="70"/>
      <c r="NZ1465" s="70"/>
      <c r="OA1465" s="70"/>
      <c r="OB1465" s="70"/>
      <c r="OC1465" s="70"/>
      <c r="OD1465" s="70"/>
      <c r="OE1465" s="70"/>
      <c r="OF1465" s="70"/>
      <c r="OG1465" s="70"/>
      <c r="OH1465" s="70"/>
      <c r="OI1465" s="70"/>
      <c r="OJ1465" s="70"/>
      <c r="OK1465" s="70"/>
      <c r="OL1465" s="70"/>
      <c r="OM1465" s="70"/>
      <c r="ON1465" s="70"/>
      <c r="OO1465" s="70"/>
      <c r="OP1465" s="70"/>
      <c r="OQ1465" s="70"/>
      <c r="OR1465" s="70"/>
      <c r="OS1465" s="70"/>
      <c r="OT1465" s="70"/>
      <c r="OU1465" s="70"/>
      <c r="OV1465" s="70"/>
      <c r="OW1465" s="70"/>
      <c r="OX1465" s="70"/>
      <c r="OY1465" s="70"/>
      <c r="OZ1465" s="70"/>
      <c r="PA1465" s="70"/>
      <c r="PB1465" s="70"/>
      <c r="PC1465" s="70"/>
      <c r="PD1465" s="70"/>
      <c r="PE1465" s="70"/>
      <c r="PF1465" s="70"/>
      <c r="PG1465" s="70"/>
      <c r="PH1465" s="70"/>
      <c r="PI1465" s="70"/>
      <c r="PJ1465" s="70"/>
      <c r="PK1465" s="70"/>
      <c r="PL1465" s="70"/>
      <c r="PM1465" s="70"/>
      <c r="PN1465" s="70"/>
      <c r="PO1465" s="70"/>
      <c r="PP1465" s="70"/>
      <c r="PQ1465" s="70"/>
      <c r="PR1465" s="70"/>
      <c r="PS1465" s="70"/>
      <c r="PT1465" s="70"/>
      <c r="PU1465" s="70"/>
      <c r="PV1465" s="70"/>
      <c r="PW1465" s="70"/>
      <c r="PX1465" s="70"/>
      <c r="PY1465" s="70"/>
      <c r="PZ1465" s="70"/>
      <c r="QA1465" s="70"/>
      <c r="QB1465" s="70"/>
      <c r="QC1465" s="70"/>
      <c r="QD1465" s="70"/>
      <c r="QE1465" s="70"/>
      <c r="QF1465" s="70"/>
      <c r="QG1465" s="70"/>
      <c r="QH1465" s="70"/>
      <c r="QI1465" s="70"/>
      <c r="QJ1465" s="70"/>
      <c r="QK1465" s="70"/>
      <c r="QL1465" s="70"/>
      <c r="QM1465" s="70"/>
      <c r="QN1465" s="70"/>
      <c r="QO1465" s="70"/>
      <c r="QP1465" s="70"/>
      <c r="QQ1465" s="70"/>
      <c r="QR1465" s="70"/>
      <c r="QS1465" s="70"/>
      <c r="QT1465" s="70"/>
      <c r="QU1465" s="70"/>
      <c r="QV1465" s="70"/>
      <c r="QW1465" s="70"/>
      <c r="QX1465" s="70"/>
      <c r="QY1465" s="70"/>
      <c r="QZ1465" s="70"/>
      <c r="RA1465" s="70"/>
      <c r="RB1465" s="70"/>
      <c r="RC1465" s="70"/>
      <c r="RD1465" s="70"/>
      <c r="RE1465" s="70"/>
      <c r="RF1465" s="70"/>
      <c r="RG1465" s="70"/>
      <c r="RH1465" s="70"/>
      <c r="RI1465" s="70"/>
      <c r="RJ1465" s="70"/>
      <c r="RK1465" s="70"/>
      <c r="RL1465" s="70"/>
      <c r="RM1465" s="70"/>
      <c r="RN1465" s="70"/>
      <c r="RO1465" s="70"/>
      <c r="RP1465" s="70"/>
      <c r="RQ1465" s="70"/>
      <c r="RR1465" s="70"/>
      <c r="RS1465" s="70"/>
      <c r="RT1465" s="70"/>
      <c r="RU1465" s="70"/>
      <c r="RV1465" s="70"/>
      <c r="RW1465" s="70"/>
      <c r="RX1465" s="70"/>
      <c r="RY1465" s="70"/>
      <c r="RZ1465" s="70"/>
      <c r="SA1465" s="70"/>
      <c r="SB1465" s="70"/>
      <c r="SC1465" s="70"/>
      <c r="SD1465" s="70"/>
      <c r="SE1465" s="70"/>
      <c r="SF1465" s="70"/>
      <c r="SG1465" s="70"/>
      <c r="SH1465" s="70"/>
      <c r="SI1465" s="70"/>
      <c r="SJ1465" s="70"/>
      <c r="SK1465" s="70"/>
      <c r="SL1465" s="70"/>
      <c r="SM1465" s="70"/>
      <c r="SN1465" s="70"/>
      <c r="SO1465" s="70"/>
      <c r="SP1465" s="70"/>
      <c r="SQ1465" s="70"/>
      <c r="SR1465" s="70"/>
      <c r="SS1465" s="70"/>
      <c r="ST1465" s="70"/>
      <c r="SU1465" s="70"/>
      <c r="SV1465" s="70"/>
      <c r="SW1465" s="70"/>
      <c r="SX1465" s="70"/>
      <c r="SY1465" s="70"/>
      <c r="SZ1465" s="70"/>
    </row>
    <row r="1466" spans="1:520" ht="16.5" customHeight="1" x14ac:dyDescent="0.2">
      <c r="A1466" s="20">
        <v>858</v>
      </c>
      <c r="B1466" s="20" t="s">
        <v>62</v>
      </c>
      <c r="C1466" s="20" t="s">
        <v>974</v>
      </c>
      <c r="D1466" s="20" t="s">
        <v>30</v>
      </c>
      <c r="E1466" s="20" t="s">
        <v>1345</v>
      </c>
      <c r="F1466" s="22" t="s">
        <v>975</v>
      </c>
      <c r="G1466" s="20" t="s">
        <v>84</v>
      </c>
      <c r="H1466" s="20" t="s">
        <v>35</v>
      </c>
      <c r="I1466" s="20" t="s">
        <v>81</v>
      </c>
      <c r="J1466" s="22" t="s">
        <v>974</v>
      </c>
      <c r="K1466" s="20"/>
      <c r="L1466" s="20"/>
      <c r="M1466" s="20"/>
      <c r="N1466" s="20"/>
      <c r="O1466" s="23"/>
      <c r="P1466" s="23">
        <v>16800000</v>
      </c>
      <c r="Q1466" s="24">
        <v>1</v>
      </c>
      <c r="R1466" s="25">
        <v>45962</v>
      </c>
      <c r="S1466" s="20" t="s">
        <v>83</v>
      </c>
      <c r="T1466" s="26">
        <f t="shared" si="24"/>
        <v>16800000</v>
      </c>
      <c r="U1466" s="27" t="s">
        <v>100</v>
      </c>
      <c r="V1466" s="27" t="s">
        <v>100</v>
      </c>
      <c r="W1466" s="70"/>
      <c r="X1466" s="70"/>
      <c r="Y1466" s="70"/>
      <c r="Z1466" s="70"/>
      <c r="AA1466" s="70"/>
      <c r="AB1466" s="70"/>
      <c r="AC1466" s="70"/>
      <c r="AD1466" s="70"/>
      <c r="AE1466" s="70"/>
      <c r="AF1466" s="70"/>
      <c r="AG1466" s="70"/>
      <c r="AH1466" s="70"/>
      <c r="AI1466" s="70"/>
      <c r="AJ1466" s="70"/>
      <c r="AK1466" s="70"/>
      <c r="AL1466" s="70"/>
      <c r="AM1466" s="70"/>
      <c r="AN1466" s="70"/>
      <c r="AO1466" s="70"/>
      <c r="AP1466" s="70"/>
      <c r="AQ1466" s="70"/>
      <c r="AR1466" s="70"/>
      <c r="AS1466" s="70"/>
      <c r="AT1466" s="70"/>
      <c r="AU1466" s="70"/>
      <c r="AV1466" s="70"/>
      <c r="AW1466" s="70"/>
      <c r="AX1466" s="70"/>
      <c r="AY1466" s="70"/>
      <c r="AZ1466" s="70"/>
      <c r="BA1466" s="70"/>
      <c r="BB1466" s="70"/>
      <c r="BC1466" s="70"/>
      <c r="BD1466" s="70"/>
      <c r="BE1466" s="70"/>
      <c r="BF1466" s="70"/>
      <c r="BG1466" s="70"/>
      <c r="BH1466" s="70"/>
      <c r="BI1466" s="70"/>
      <c r="BJ1466" s="70"/>
      <c r="BK1466" s="70"/>
      <c r="BL1466" s="70"/>
      <c r="BM1466" s="70"/>
      <c r="BN1466" s="70"/>
      <c r="BO1466" s="70"/>
      <c r="BP1466" s="70"/>
      <c r="BQ1466" s="70"/>
      <c r="BR1466" s="70"/>
      <c r="BS1466" s="70"/>
      <c r="BT1466" s="70"/>
      <c r="BU1466" s="70"/>
      <c r="BV1466" s="70"/>
      <c r="BW1466" s="70"/>
      <c r="BX1466" s="70"/>
      <c r="BY1466" s="70"/>
      <c r="BZ1466" s="70"/>
      <c r="CA1466" s="70"/>
      <c r="CB1466" s="70"/>
      <c r="CC1466" s="70"/>
      <c r="CD1466" s="70"/>
      <c r="CE1466" s="70"/>
      <c r="CF1466" s="70"/>
      <c r="CG1466" s="70"/>
      <c r="CH1466" s="70"/>
      <c r="CI1466" s="70"/>
      <c r="CJ1466" s="70"/>
      <c r="CK1466" s="70"/>
      <c r="CL1466" s="70"/>
      <c r="CM1466" s="70"/>
      <c r="CN1466" s="70"/>
      <c r="CO1466" s="70"/>
      <c r="CP1466" s="70"/>
      <c r="CQ1466" s="70"/>
      <c r="CR1466" s="70"/>
      <c r="CS1466" s="70"/>
      <c r="CT1466" s="70"/>
      <c r="CU1466" s="70"/>
      <c r="CV1466" s="70"/>
      <c r="CW1466" s="70"/>
      <c r="CX1466" s="70"/>
      <c r="CY1466" s="70"/>
      <c r="CZ1466" s="70"/>
      <c r="DA1466" s="70"/>
      <c r="DB1466" s="70"/>
      <c r="DC1466" s="70"/>
      <c r="DD1466" s="70"/>
      <c r="DE1466" s="70"/>
      <c r="DF1466" s="70"/>
      <c r="DG1466" s="70"/>
      <c r="DH1466" s="70"/>
      <c r="DI1466" s="70"/>
      <c r="DJ1466" s="70"/>
      <c r="DK1466" s="70"/>
      <c r="DL1466" s="70"/>
      <c r="DM1466" s="70"/>
      <c r="DN1466" s="70"/>
      <c r="DO1466" s="70"/>
      <c r="DP1466" s="70"/>
      <c r="DQ1466" s="70"/>
      <c r="DR1466" s="70"/>
      <c r="DS1466" s="70"/>
      <c r="DT1466" s="70"/>
      <c r="DU1466" s="70"/>
      <c r="DV1466" s="70"/>
      <c r="DW1466" s="70"/>
      <c r="DX1466" s="70"/>
      <c r="DY1466" s="70"/>
      <c r="DZ1466" s="70"/>
      <c r="EA1466" s="70"/>
      <c r="EB1466" s="70"/>
      <c r="EC1466" s="70"/>
      <c r="ED1466" s="70"/>
      <c r="EE1466" s="70"/>
      <c r="EF1466" s="70"/>
      <c r="EG1466" s="70"/>
      <c r="EH1466" s="70"/>
      <c r="EI1466" s="70"/>
      <c r="EJ1466" s="70"/>
      <c r="EK1466" s="70"/>
      <c r="EL1466" s="70"/>
      <c r="EM1466" s="70"/>
      <c r="EN1466" s="70"/>
      <c r="EO1466" s="70"/>
      <c r="EP1466" s="70"/>
      <c r="EQ1466" s="70"/>
      <c r="ER1466" s="70"/>
      <c r="ES1466" s="70"/>
      <c r="ET1466" s="70"/>
      <c r="EU1466" s="70"/>
      <c r="EV1466" s="70"/>
      <c r="EW1466" s="70"/>
      <c r="EX1466" s="70"/>
      <c r="EY1466" s="70"/>
      <c r="EZ1466" s="70"/>
      <c r="FA1466" s="70"/>
      <c r="FB1466" s="70"/>
      <c r="FC1466" s="70"/>
      <c r="FD1466" s="70"/>
      <c r="FE1466" s="70"/>
      <c r="FF1466" s="70"/>
      <c r="FG1466" s="70"/>
      <c r="FH1466" s="70"/>
      <c r="FI1466" s="70"/>
      <c r="FJ1466" s="70"/>
      <c r="FK1466" s="70"/>
      <c r="FL1466" s="70"/>
      <c r="FM1466" s="70"/>
      <c r="FN1466" s="70"/>
      <c r="FO1466" s="70"/>
      <c r="FP1466" s="70"/>
      <c r="FQ1466" s="70"/>
      <c r="FR1466" s="70"/>
      <c r="FS1466" s="70"/>
      <c r="FT1466" s="70"/>
      <c r="FU1466" s="70"/>
      <c r="FV1466" s="70"/>
      <c r="FW1466" s="70"/>
      <c r="FX1466" s="70"/>
      <c r="FY1466" s="70"/>
      <c r="FZ1466" s="70"/>
      <c r="GA1466" s="70"/>
      <c r="GB1466" s="70"/>
      <c r="GC1466" s="70"/>
      <c r="GD1466" s="70"/>
      <c r="GE1466" s="70"/>
      <c r="GF1466" s="70"/>
      <c r="GG1466" s="70"/>
      <c r="GH1466" s="70"/>
      <c r="GI1466" s="70"/>
      <c r="GJ1466" s="70"/>
      <c r="GK1466" s="70"/>
      <c r="GL1466" s="70"/>
      <c r="GM1466" s="70"/>
      <c r="GN1466" s="70"/>
      <c r="GO1466" s="70"/>
      <c r="GP1466" s="70"/>
      <c r="GQ1466" s="70"/>
      <c r="GR1466" s="70"/>
      <c r="GS1466" s="70"/>
      <c r="GT1466" s="70"/>
      <c r="GU1466" s="70"/>
      <c r="GV1466" s="70"/>
      <c r="GW1466" s="70"/>
      <c r="GX1466" s="70"/>
      <c r="GY1466" s="70"/>
      <c r="GZ1466" s="70"/>
      <c r="HA1466" s="70"/>
      <c r="HB1466" s="70"/>
      <c r="HC1466" s="70"/>
      <c r="HD1466" s="70"/>
      <c r="HE1466" s="70"/>
      <c r="HF1466" s="70"/>
      <c r="HG1466" s="70"/>
      <c r="HH1466" s="70"/>
      <c r="HI1466" s="70"/>
      <c r="HJ1466" s="70"/>
      <c r="HK1466" s="70"/>
      <c r="HL1466" s="70"/>
      <c r="HM1466" s="70"/>
      <c r="HN1466" s="70"/>
      <c r="HO1466" s="70"/>
      <c r="HP1466" s="70"/>
      <c r="HQ1466" s="70"/>
      <c r="HR1466" s="70"/>
      <c r="HS1466" s="70"/>
      <c r="HT1466" s="70"/>
      <c r="HU1466" s="70"/>
      <c r="HV1466" s="70"/>
      <c r="HW1466" s="70"/>
      <c r="HX1466" s="70"/>
      <c r="HY1466" s="70"/>
      <c r="HZ1466" s="70"/>
      <c r="IA1466" s="70"/>
      <c r="IB1466" s="70"/>
      <c r="IC1466" s="70"/>
      <c r="ID1466" s="70"/>
      <c r="IE1466" s="70"/>
      <c r="IF1466" s="70"/>
      <c r="IG1466" s="70"/>
      <c r="IH1466" s="70"/>
      <c r="II1466" s="70"/>
      <c r="IJ1466" s="70"/>
      <c r="IK1466" s="70"/>
      <c r="IL1466" s="70"/>
      <c r="IM1466" s="70"/>
      <c r="IN1466" s="70"/>
      <c r="IO1466" s="70"/>
      <c r="IP1466" s="70"/>
      <c r="IQ1466" s="70"/>
      <c r="IR1466" s="70"/>
      <c r="IS1466" s="70"/>
      <c r="IT1466" s="70"/>
      <c r="IU1466" s="70"/>
      <c r="IV1466" s="70"/>
      <c r="IW1466" s="70"/>
      <c r="IX1466" s="70"/>
      <c r="IY1466" s="70"/>
      <c r="IZ1466" s="70"/>
      <c r="JA1466" s="70"/>
      <c r="JB1466" s="70"/>
      <c r="JC1466" s="70"/>
      <c r="JD1466" s="70"/>
      <c r="JE1466" s="70"/>
      <c r="JF1466" s="70"/>
      <c r="JG1466" s="70"/>
      <c r="JH1466" s="70"/>
      <c r="JI1466" s="70"/>
      <c r="JJ1466" s="70"/>
      <c r="JK1466" s="70"/>
      <c r="JL1466" s="70"/>
      <c r="JM1466" s="70"/>
      <c r="JN1466" s="70"/>
      <c r="JO1466" s="70"/>
      <c r="JP1466" s="70"/>
      <c r="JQ1466" s="70"/>
      <c r="JR1466" s="70"/>
      <c r="JS1466" s="70"/>
      <c r="JT1466" s="70"/>
      <c r="JU1466" s="70"/>
      <c r="JV1466" s="70"/>
      <c r="JW1466" s="70"/>
      <c r="JX1466" s="70"/>
      <c r="JY1466" s="70"/>
      <c r="JZ1466" s="70"/>
      <c r="KA1466" s="70"/>
      <c r="KB1466" s="70"/>
      <c r="KC1466" s="70"/>
      <c r="KD1466" s="70"/>
      <c r="KE1466" s="70"/>
      <c r="KF1466" s="70"/>
      <c r="KG1466" s="70"/>
      <c r="KH1466" s="70"/>
      <c r="KI1466" s="70"/>
      <c r="KJ1466" s="70"/>
      <c r="KK1466" s="70"/>
      <c r="KL1466" s="70"/>
      <c r="KM1466" s="70"/>
      <c r="KN1466" s="70"/>
      <c r="KO1466" s="70"/>
      <c r="KP1466" s="70"/>
      <c r="KQ1466" s="70"/>
      <c r="KR1466" s="70"/>
      <c r="KS1466" s="70"/>
      <c r="KT1466" s="70"/>
      <c r="KU1466" s="70"/>
      <c r="KV1466" s="70"/>
      <c r="KW1466" s="70"/>
      <c r="KX1466" s="70"/>
      <c r="KY1466" s="70"/>
      <c r="KZ1466" s="70"/>
      <c r="LA1466" s="70"/>
      <c r="LB1466" s="70"/>
      <c r="LC1466" s="70"/>
      <c r="LD1466" s="70"/>
      <c r="LE1466" s="70"/>
      <c r="LF1466" s="70"/>
      <c r="LG1466" s="70"/>
      <c r="LH1466" s="70"/>
      <c r="LI1466" s="70"/>
      <c r="LJ1466" s="70"/>
      <c r="LK1466" s="70"/>
      <c r="LL1466" s="70"/>
      <c r="LM1466" s="70"/>
      <c r="LN1466" s="70"/>
      <c r="LO1466" s="70"/>
      <c r="LP1466" s="70"/>
      <c r="LQ1466" s="70"/>
      <c r="LR1466" s="70"/>
      <c r="LS1466" s="70"/>
      <c r="LT1466" s="70"/>
      <c r="LU1466" s="70"/>
      <c r="LV1466" s="70"/>
      <c r="LW1466" s="70"/>
      <c r="LX1466" s="70"/>
      <c r="LY1466" s="70"/>
      <c r="LZ1466" s="70"/>
      <c r="MA1466" s="70"/>
      <c r="MB1466" s="70"/>
      <c r="MC1466" s="70"/>
      <c r="MD1466" s="70"/>
      <c r="ME1466" s="70"/>
      <c r="MF1466" s="70"/>
      <c r="MG1466" s="70"/>
      <c r="MH1466" s="70"/>
      <c r="MI1466" s="70"/>
      <c r="MJ1466" s="70"/>
      <c r="MK1466" s="70"/>
      <c r="ML1466" s="70"/>
      <c r="MM1466" s="70"/>
      <c r="MN1466" s="70"/>
      <c r="MO1466" s="70"/>
      <c r="MP1466" s="70"/>
      <c r="MQ1466" s="70"/>
      <c r="MR1466" s="70"/>
      <c r="MS1466" s="70"/>
      <c r="MT1466" s="70"/>
      <c r="MU1466" s="70"/>
      <c r="MV1466" s="70"/>
      <c r="MW1466" s="70"/>
      <c r="MX1466" s="70"/>
      <c r="MY1466" s="70"/>
      <c r="MZ1466" s="70"/>
      <c r="NA1466" s="70"/>
      <c r="NB1466" s="70"/>
      <c r="NC1466" s="70"/>
      <c r="ND1466" s="70"/>
      <c r="NE1466" s="70"/>
      <c r="NF1466" s="70"/>
      <c r="NG1466" s="70"/>
      <c r="NH1466" s="70"/>
      <c r="NI1466" s="70"/>
      <c r="NJ1466" s="70"/>
      <c r="NK1466" s="70"/>
      <c r="NL1466" s="70"/>
      <c r="NM1466" s="70"/>
      <c r="NN1466" s="70"/>
      <c r="NO1466" s="70"/>
      <c r="NP1466" s="70"/>
      <c r="NQ1466" s="70"/>
      <c r="NR1466" s="70"/>
      <c r="NS1466" s="70"/>
      <c r="NT1466" s="70"/>
      <c r="NU1466" s="70"/>
      <c r="NV1466" s="70"/>
      <c r="NW1466" s="70"/>
      <c r="NX1466" s="70"/>
      <c r="NY1466" s="70"/>
      <c r="NZ1466" s="70"/>
      <c r="OA1466" s="70"/>
      <c r="OB1466" s="70"/>
      <c r="OC1466" s="70"/>
      <c r="OD1466" s="70"/>
      <c r="OE1466" s="70"/>
      <c r="OF1466" s="70"/>
      <c r="OG1466" s="70"/>
      <c r="OH1466" s="70"/>
      <c r="OI1466" s="70"/>
      <c r="OJ1466" s="70"/>
      <c r="OK1466" s="70"/>
      <c r="OL1466" s="70"/>
      <c r="OM1466" s="70"/>
      <c r="ON1466" s="70"/>
      <c r="OO1466" s="70"/>
      <c r="OP1466" s="70"/>
      <c r="OQ1466" s="70"/>
      <c r="OR1466" s="70"/>
      <c r="OS1466" s="70"/>
      <c r="OT1466" s="70"/>
      <c r="OU1466" s="70"/>
      <c r="OV1466" s="70"/>
      <c r="OW1466" s="70"/>
      <c r="OX1466" s="70"/>
      <c r="OY1466" s="70"/>
      <c r="OZ1466" s="70"/>
      <c r="PA1466" s="70"/>
      <c r="PB1466" s="70"/>
      <c r="PC1466" s="70"/>
      <c r="PD1466" s="70"/>
      <c r="PE1466" s="70"/>
      <c r="PF1466" s="70"/>
      <c r="PG1466" s="70"/>
      <c r="PH1466" s="70"/>
      <c r="PI1466" s="70"/>
      <c r="PJ1466" s="70"/>
      <c r="PK1466" s="70"/>
      <c r="PL1466" s="70"/>
      <c r="PM1466" s="70"/>
      <c r="PN1466" s="70"/>
      <c r="PO1466" s="70"/>
      <c r="PP1466" s="70"/>
      <c r="PQ1466" s="70"/>
      <c r="PR1466" s="70"/>
      <c r="PS1466" s="70"/>
      <c r="PT1466" s="70"/>
      <c r="PU1466" s="70"/>
      <c r="PV1466" s="70"/>
      <c r="PW1466" s="70"/>
      <c r="PX1466" s="70"/>
      <c r="PY1466" s="70"/>
      <c r="PZ1466" s="70"/>
      <c r="QA1466" s="70"/>
      <c r="QB1466" s="70"/>
      <c r="QC1466" s="70"/>
      <c r="QD1466" s="70"/>
      <c r="QE1466" s="70"/>
      <c r="QF1466" s="70"/>
      <c r="QG1466" s="70"/>
      <c r="QH1466" s="70"/>
      <c r="QI1466" s="70"/>
      <c r="QJ1466" s="70"/>
      <c r="QK1466" s="70"/>
      <c r="QL1466" s="70"/>
      <c r="QM1466" s="70"/>
      <c r="QN1466" s="70"/>
      <c r="QO1466" s="70"/>
      <c r="QP1466" s="70"/>
      <c r="QQ1466" s="70"/>
      <c r="QR1466" s="70"/>
      <c r="QS1466" s="70"/>
      <c r="QT1466" s="70"/>
      <c r="QU1466" s="70"/>
      <c r="QV1466" s="70"/>
      <c r="QW1466" s="70"/>
      <c r="QX1466" s="70"/>
      <c r="QY1466" s="70"/>
      <c r="QZ1466" s="70"/>
      <c r="RA1466" s="70"/>
      <c r="RB1466" s="70"/>
      <c r="RC1466" s="70"/>
      <c r="RD1466" s="70"/>
      <c r="RE1466" s="70"/>
      <c r="RF1466" s="70"/>
      <c r="RG1466" s="70"/>
      <c r="RH1466" s="70"/>
      <c r="RI1466" s="70"/>
      <c r="RJ1466" s="70"/>
      <c r="RK1466" s="70"/>
      <c r="RL1466" s="70"/>
      <c r="RM1466" s="70"/>
      <c r="RN1466" s="70"/>
      <c r="RO1466" s="70"/>
      <c r="RP1466" s="70"/>
      <c r="RQ1466" s="70"/>
      <c r="RR1466" s="70"/>
      <c r="RS1466" s="70"/>
      <c r="RT1466" s="70"/>
      <c r="RU1466" s="70"/>
      <c r="RV1466" s="70"/>
      <c r="RW1466" s="70"/>
      <c r="RX1466" s="70"/>
      <c r="RY1466" s="70"/>
      <c r="RZ1466" s="70"/>
      <c r="SA1466" s="70"/>
      <c r="SB1466" s="70"/>
      <c r="SC1466" s="70"/>
      <c r="SD1466" s="70"/>
      <c r="SE1466" s="70"/>
      <c r="SF1466" s="70"/>
      <c r="SG1466" s="70"/>
      <c r="SH1466" s="70"/>
      <c r="SI1466" s="70"/>
      <c r="SJ1466" s="70"/>
      <c r="SK1466" s="70"/>
      <c r="SL1466" s="70"/>
      <c r="SM1466" s="70"/>
      <c r="SN1466" s="70"/>
      <c r="SO1466" s="70"/>
      <c r="SP1466" s="70"/>
      <c r="SQ1466" s="70"/>
      <c r="SR1466" s="70"/>
      <c r="SS1466" s="70"/>
      <c r="ST1466" s="70"/>
      <c r="SU1466" s="70"/>
      <c r="SV1466" s="70"/>
      <c r="SW1466" s="70"/>
      <c r="SX1466" s="70"/>
      <c r="SY1466" s="70"/>
      <c r="SZ1466" s="70"/>
    </row>
    <row r="1467" spans="1:520" ht="16.5" customHeight="1" x14ac:dyDescent="0.2">
      <c r="A1467" s="20">
        <v>859</v>
      </c>
      <c r="B1467" s="20" t="s">
        <v>62</v>
      </c>
      <c r="C1467" s="20" t="s">
        <v>974</v>
      </c>
      <c r="D1467" s="20" t="s">
        <v>30</v>
      </c>
      <c r="E1467" s="20" t="s">
        <v>1345</v>
      </c>
      <c r="F1467" s="22" t="s">
        <v>975</v>
      </c>
      <c r="G1467" s="20" t="s">
        <v>84</v>
      </c>
      <c r="H1467" s="20" t="s">
        <v>35</v>
      </c>
      <c r="I1467" s="20" t="s">
        <v>81</v>
      </c>
      <c r="J1467" s="22" t="s">
        <v>974</v>
      </c>
      <c r="K1467" s="20"/>
      <c r="L1467" s="20"/>
      <c r="M1467" s="20"/>
      <c r="N1467" s="20"/>
      <c r="O1467" s="23"/>
      <c r="P1467" s="23">
        <v>16800000</v>
      </c>
      <c r="Q1467" s="24">
        <v>1</v>
      </c>
      <c r="R1467" s="25">
        <v>45992</v>
      </c>
      <c r="S1467" s="20" t="s">
        <v>83</v>
      </c>
      <c r="T1467" s="26">
        <f t="shared" si="24"/>
        <v>16800000</v>
      </c>
      <c r="U1467" s="27" t="s">
        <v>100</v>
      </c>
      <c r="V1467" s="27" t="s">
        <v>100</v>
      </c>
      <c r="W1467" s="70"/>
      <c r="X1467" s="70"/>
      <c r="Y1467" s="70"/>
      <c r="Z1467" s="70"/>
      <c r="AA1467" s="70"/>
      <c r="AB1467" s="70"/>
      <c r="AC1467" s="70"/>
      <c r="AD1467" s="70"/>
      <c r="AE1467" s="70"/>
      <c r="AF1467" s="70"/>
      <c r="AG1467" s="70"/>
      <c r="AH1467" s="70"/>
      <c r="AI1467" s="70"/>
      <c r="AJ1467" s="70"/>
      <c r="AK1467" s="70"/>
      <c r="AL1467" s="70"/>
      <c r="AM1467" s="70"/>
      <c r="AN1467" s="70"/>
      <c r="AO1467" s="70"/>
      <c r="AP1467" s="70"/>
      <c r="AQ1467" s="70"/>
      <c r="AR1467" s="70"/>
      <c r="AS1467" s="70"/>
      <c r="AT1467" s="70"/>
      <c r="AU1467" s="70"/>
      <c r="AV1467" s="70"/>
      <c r="AW1467" s="70"/>
      <c r="AX1467" s="70"/>
      <c r="AY1467" s="70"/>
      <c r="AZ1467" s="70"/>
      <c r="BA1467" s="70"/>
      <c r="BB1467" s="70"/>
      <c r="BC1467" s="70"/>
      <c r="BD1467" s="70"/>
      <c r="BE1467" s="70"/>
      <c r="BF1467" s="70"/>
      <c r="BG1467" s="70"/>
      <c r="BH1467" s="70"/>
      <c r="BI1467" s="70"/>
      <c r="BJ1467" s="70"/>
      <c r="BK1467" s="70"/>
      <c r="BL1467" s="70"/>
      <c r="BM1467" s="70"/>
      <c r="BN1467" s="70"/>
      <c r="BO1467" s="70"/>
      <c r="BP1467" s="70"/>
      <c r="BQ1467" s="70"/>
      <c r="BR1467" s="70"/>
      <c r="BS1467" s="70"/>
      <c r="BT1467" s="70"/>
      <c r="BU1467" s="70"/>
      <c r="BV1467" s="70"/>
      <c r="BW1467" s="70"/>
      <c r="BX1467" s="70"/>
      <c r="BY1467" s="70"/>
      <c r="BZ1467" s="70"/>
      <c r="CA1467" s="70"/>
      <c r="CB1467" s="70"/>
      <c r="CC1467" s="70"/>
      <c r="CD1467" s="70"/>
      <c r="CE1467" s="70"/>
      <c r="CF1467" s="70"/>
      <c r="CG1467" s="70"/>
      <c r="CH1467" s="70"/>
      <c r="CI1467" s="70"/>
      <c r="CJ1467" s="70"/>
      <c r="CK1467" s="70"/>
      <c r="CL1467" s="70"/>
      <c r="CM1467" s="70"/>
      <c r="CN1467" s="70"/>
      <c r="CO1467" s="70"/>
      <c r="CP1467" s="70"/>
      <c r="CQ1467" s="70"/>
      <c r="CR1467" s="70"/>
      <c r="CS1467" s="70"/>
      <c r="CT1467" s="70"/>
      <c r="CU1467" s="70"/>
      <c r="CV1467" s="70"/>
      <c r="CW1467" s="70"/>
      <c r="CX1467" s="70"/>
      <c r="CY1467" s="70"/>
      <c r="CZ1467" s="70"/>
      <c r="DA1467" s="70"/>
      <c r="DB1467" s="70"/>
      <c r="DC1467" s="70"/>
      <c r="DD1467" s="70"/>
      <c r="DE1467" s="70"/>
      <c r="DF1467" s="70"/>
      <c r="DG1467" s="70"/>
      <c r="DH1467" s="70"/>
      <c r="DI1467" s="70"/>
      <c r="DJ1467" s="70"/>
      <c r="DK1467" s="70"/>
      <c r="DL1467" s="70"/>
      <c r="DM1467" s="70"/>
      <c r="DN1467" s="70"/>
      <c r="DO1467" s="70"/>
      <c r="DP1467" s="70"/>
      <c r="DQ1467" s="70"/>
      <c r="DR1467" s="70"/>
      <c r="DS1467" s="70"/>
      <c r="DT1467" s="70"/>
      <c r="DU1467" s="70"/>
      <c r="DV1467" s="70"/>
      <c r="DW1467" s="70"/>
      <c r="DX1467" s="70"/>
      <c r="DY1467" s="70"/>
      <c r="DZ1467" s="70"/>
      <c r="EA1467" s="70"/>
      <c r="EB1467" s="70"/>
      <c r="EC1467" s="70"/>
      <c r="ED1467" s="70"/>
      <c r="EE1467" s="70"/>
      <c r="EF1467" s="70"/>
      <c r="EG1467" s="70"/>
      <c r="EH1467" s="70"/>
      <c r="EI1467" s="70"/>
      <c r="EJ1467" s="70"/>
      <c r="EK1467" s="70"/>
      <c r="EL1467" s="70"/>
      <c r="EM1467" s="70"/>
      <c r="EN1467" s="70"/>
      <c r="EO1467" s="70"/>
      <c r="EP1467" s="70"/>
      <c r="EQ1467" s="70"/>
      <c r="ER1467" s="70"/>
      <c r="ES1467" s="70"/>
      <c r="ET1467" s="70"/>
      <c r="EU1467" s="70"/>
      <c r="EV1467" s="70"/>
      <c r="EW1467" s="70"/>
      <c r="EX1467" s="70"/>
      <c r="EY1467" s="70"/>
      <c r="EZ1467" s="70"/>
      <c r="FA1467" s="70"/>
      <c r="FB1467" s="70"/>
      <c r="FC1467" s="70"/>
      <c r="FD1467" s="70"/>
      <c r="FE1467" s="70"/>
      <c r="FF1467" s="70"/>
      <c r="FG1467" s="70"/>
      <c r="FH1467" s="70"/>
      <c r="FI1467" s="70"/>
      <c r="FJ1467" s="70"/>
      <c r="FK1467" s="70"/>
      <c r="FL1467" s="70"/>
      <c r="FM1467" s="70"/>
      <c r="FN1467" s="70"/>
      <c r="FO1467" s="70"/>
      <c r="FP1467" s="70"/>
      <c r="FQ1467" s="70"/>
      <c r="FR1467" s="70"/>
      <c r="FS1467" s="70"/>
      <c r="FT1467" s="70"/>
      <c r="FU1467" s="70"/>
      <c r="FV1467" s="70"/>
      <c r="FW1467" s="70"/>
      <c r="FX1467" s="70"/>
      <c r="FY1467" s="70"/>
      <c r="FZ1467" s="70"/>
      <c r="GA1467" s="70"/>
      <c r="GB1467" s="70"/>
      <c r="GC1467" s="70"/>
      <c r="GD1467" s="70"/>
      <c r="GE1467" s="70"/>
      <c r="GF1467" s="70"/>
      <c r="GG1467" s="70"/>
      <c r="GH1467" s="70"/>
      <c r="GI1467" s="70"/>
      <c r="GJ1467" s="70"/>
      <c r="GK1467" s="70"/>
      <c r="GL1467" s="70"/>
      <c r="GM1467" s="70"/>
      <c r="GN1467" s="70"/>
      <c r="GO1467" s="70"/>
      <c r="GP1467" s="70"/>
      <c r="GQ1467" s="70"/>
      <c r="GR1467" s="70"/>
      <c r="GS1467" s="70"/>
      <c r="GT1467" s="70"/>
      <c r="GU1467" s="70"/>
      <c r="GV1467" s="70"/>
      <c r="GW1467" s="70"/>
      <c r="GX1467" s="70"/>
      <c r="GY1467" s="70"/>
      <c r="GZ1467" s="70"/>
      <c r="HA1467" s="70"/>
      <c r="HB1467" s="70"/>
      <c r="HC1467" s="70"/>
      <c r="HD1467" s="70"/>
      <c r="HE1467" s="70"/>
      <c r="HF1467" s="70"/>
      <c r="HG1467" s="70"/>
      <c r="HH1467" s="70"/>
      <c r="HI1467" s="70"/>
      <c r="HJ1467" s="70"/>
      <c r="HK1467" s="70"/>
      <c r="HL1467" s="70"/>
      <c r="HM1467" s="70"/>
      <c r="HN1467" s="70"/>
      <c r="HO1467" s="70"/>
      <c r="HP1467" s="70"/>
      <c r="HQ1467" s="70"/>
      <c r="HR1467" s="70"/>
      <c r="HS1467" s="70"/>
      <c r="HT1467" s="70"/>
      <c r="HU1467" s="70"/>
      <c r="HV1467" s="70"/>
      <c r="HW1467" s="70"/>
      <c r="HX1467" s="70"/>
      <c r="HY1467" s="70"/>
      <c r="HZ1467" s="70"/>
      <c r="IA1467" s="70"/>
      <c r="IB1467" s="70"/>
      <c r="IC1467" s="70"/>
      <c r="ID1467" s="70"/>
      <c r="IE1467" s="70"/>
      <c r="IF1467" s="70"/>
      <c r="IG1467" s="70"/>
      <c r="IH1467" s="70"/>
      <c r="II1467" s="70"/>
      <c r="IJ1467" s="70"/>
      <c r="IK1467" s="70"/>
      <c r="IL1467" s="70"/>
      <c r="IM1467" s="70"/>
      <c r="IN1467" s="70"/>
      <c r="IO1467" s="70"/>
      <c r="IP1467" s="70"/>
      <c r="IQ1467" s="70"/>
      <c r="IR1467" s="70"/>
      <c r="IS1467" s="70"/>
      <c r="IT1467" s="70"/>
      <c r="IU1467" s="70"/>
      <c r="IV1467" s="70"/>
      <c r="IW1467" s="70"/>
      <c r="IX1467" s="70"/>
      <c r="IY1467" s="70"/>
      <c r="IZ1467" s="70"/>
      <c r="JA1467" s="70"/>
      <c r="JB1467" s="70"/>
      <c r="JC1467" s="70"/>
      <c r="JD1467" s="70"/>
      <c r="JE1467" s="70"/>
      <c r="JF1467" s="70"/>
      <c r="JG1467" s="70"/>
      <c r="JH1467" s="70"/>
      <c r="JI1467" s="70"/>
      <c r="JJ1467" s="70"/>
      <c r="JK1467" s="70"/>
      <c r="JL1467" s="70"/>
      <c r="JM1467" s="70"/>
      <c r="JN1467" s="70"/>
      <c r="JO1467" s="70"/>
      <c r="JP1467" s="70"/>
      <c r="JQ1467" s="70"/>
      <c r="JR1467" s="70"/>
      <c r="JS1467" s="70"/>
      <c r="JT1467" s="70"/>
      <c r="JU1467" s="70"/>
      <c r="JV1467" s="70"/>
      <c r="JW1467" s="70"/>
      <c r="JX1467" s="70"/>
      <c r="JY1467" s="70"/>
      <c r="JZ1467" s="70"/>
      <c r="KA1467" s="70"/>
      <c r="KB1467" s="70"/>
      <c r="KC1467" s="70"/>
      <c r="KD1467" s="70"/>
      <c r="KE1467" s="70"/>
      <c r="KF1467" s="70"/>
      <c r="KG1467" s="70"/>
      <c r="KH1467" s="70"/>
      <c r="KI1467" s="70"/>
      <c r="KJ1467" s="70"/>
      <c r="KK1467" s="70"/>
      <c r="KL1467" s="70"/>
      <c r="KM1467" s="70"/>
      <c r="KN1467" s="70"/>
      <c r="KO1467" s="70"/>
      <c r="KP1467" s="70"/>
      <c r="KQ1467" s="70"/>
      <c r="KR1467" s="70"/>
      <c r="KS1467" s="70"/>
      <c r="KT1467" s="70"/>
      <c r="KU1467" s="70"/>
      <c r="KV1467" s="70"/>
      <c r="KW1467" s="70"/>
      <c r="KX1467" s="70"/>
      <c r="KY1467" s="70"/>
      <c r="KZ1467" s="70"/>
      <c r="LA1467" s="70"/>
      <c r="LB1467" s="70"/>
      <c r="LC1467" s="70"/>
      <c r="LD1467" s="70"/>
      <c r="LE1467" s="70"/>
      <c r="LF1467" s="70"/>
      <c r="LG1467" s="70"/>
      <c r="LH1467" s="70"/>
      <c r="LI1467" s="70"/>
      <c r="LJ1467" s="70"/>
      <c r="LK1467" s="70"/>
      <c r="LL1467" s="70"/>
      <c r="LM1467" s="70"/>
      <c r="LN1467" s="70"/>
      <c r="LO1467" s="70"/>
      <c r="LP1467" s="70"/>
      <c r="LQ1467" s="70"/>
      <c r="LR1467" s="70"/>
      <c r="LS1467" s="70"/>
      <c r="LT1467" s="70"/>
      <c r="LU1467" s="70"/>
      <c r="LV1467" s="70"/>
      <c r="LW1467" s="70"/>
      <c r="LX1467" s="70"/>
      <c r="LY1467" s="70"/>
      <c r="LZ1467" s="70"/>
      <c r="MA1467" s="70"/>
      <c r="MB1467" s="70"/>
      <c r="MC1467" s="70"/>
      <c r="MD1467" s="70"/>
      <c r="ME1467" s="70"/>
      <c r="MF1467" s="70"/>
      <c r="MG1467" s="70"/>
      <c r="MH1467" s="70"/>
      <c r="MI1467" s="70"/>
      <c r="MJ1467" s="70"/>
      <c r="MK1467" s="70"/>
      <c r="ML1467" s="70"/>
      <c r="MM1467" s="70"/>
      <c r="MN1467" s="70"/>
      <c r="MO1467" s="70"/>
      <c r="MP1467" s="70"/>
      <c r="MQ1467" s="70"/>
      <c r="MR1467" s="70"/>
      <c r="MS1467" s="70"/>
      <c r="MT1467" s="70"/>
      <c r="MU1467" s="70"/>
      <c r="MV1467" s="70"/>
      <c r="MW1467" s="70"/>
      <c r="MX1467" s="70"/>
      <c r="MY1467" s="70"/>
      <c r="MZ1467" s="70"/>
      <c r="NA1467" s="70"/>
      <c r="NB1467" s="70"/>
      <c r="NC1467" s="70"/>
      <c r="ND1467" s="70"/>
      <c r="NE1467" s="70"/>
      <c r="NF1467" s="70"/>
      <c r="NG1467" s="70"/>
      <c r="NH1467" s="70"/>
      <c r="NI1467" s="70"/>
      <c r="NJ1467" s="70"/>
      <c r="NK1467" s="70"/>
      <c r="NL1467" s="70"/>
      <c r="NM1467" s="70"/>
      <c r="NN1467" s="70"/>
      <c r="NO1467" s="70"/>
      <c r="NP1467" s="70"/>
      <c r="NQ1467" s="70"/>
      <c r="NR1467" s="70"/>
      <c r="NS1467" s="70"/>
      <c r="NT1467" s="70"/>
      <c r="NU1467" s="70"/>
      <c r="NV1467" s="70"/>
      <c r="NW1467" s="70"/>
      <c r="NX1467" s="70"/>
      <c r="NY1467" s="70"/>
      <c r="NZ1467" s="70"/>
      <c r="OA1467" s="70"/>
      <c r="OB1467" s="70"/>
      <c r="OC1467" s="70"/>
      <c r="OD1467" s="70"/>
      <c r="OE1467" s="70"/>
      <c r="OF1467" s="70"/>
      <c r="OG1467" s="70"/>
      <c r="OH1467" s="70"/>
      <c r="OI1467" s="70"/>
      <c r="OJ1467" s="70"/>
      <c r="OK1467" s="70"/>
      <c r="OL1467" s="70"/>
      <c r="OM1467" s="70"/>
      <c r="ON1467" s="70"/>
      <c r="OO1467" s="70"/>
      <c r="OP1467" s="70"/>
      <c r="OQ1467" s="70"/>
      <c r="OR1467" s="70"/>
      <c r="OS1467" s="70"/>
      <c r="OT1467" s="70"/>
      <c r="OU1467" s="70"/>
      <c r="OV1467" s="70"/>
      <c r="OW1467" s="70"/>
      <c r="OX1467" s="70"/>
      <c r="OY1467" s="70"/>
      <c r="OZ1467" s="70"/>
      <c r="PA1467" s="70"/>
      <c r="PB1467" s="70"/>
      <c r="PC1467" s="70"/>
      <c r="PD1467" s="70"/>
      <c r="PE1467" s="70"/>
      <c r="PF1467" s="70"/>
      <c r="PG1467" s="70"/>
      <c r="PH1467" s="70"/>
      <c r="PI1467" s="70"/>
      <c r="PJ1467" s="70"/>
      <c r="PK1467" s="70"/>
      <c r="PL1467" s="70"/>
      <c r="PM1467" s="70"/>
      <c r="PN1467" s="70"/>
      <c r="PO1467" s="70"/>
      <c r="PP1467" s="70"/>
      <c r="PQ1467" s="70"/>
      <c r="PR1467" s="70"/>
      <c r="PS1467" s="70"/>
      <c r="PT1467" s="70"/>
      <c r="PU1467" s="70"/>
      <c r="PV1467" s="70"/>
      <c r="PW1467" s="70"/>
      <c r="PX1467" s="70"/>
      <c r="PY1467" s="70"/>
      <c r="PZ1467" s="70"/>
      <c r="QA1467" s="70"/>
      <c r="QB1467" s="70"/>
      <c r="QC1467" s="70"/>
      <c r="QD1467" s="70"/>
      <c r="QE1467" s="70"/>
      <c r="QF1467" s="70"/>
      <c r="QG1467" s="70"/>
      <c r="QH1467" s="70"/>
      <c r="QI1467" s="70"/>
      <c r="QJ1467" s="70"/>
      <c r="QK1467" s="70"/>
      <c r="QL1467" s="70"/>
      <c r="QM1467" s="70"/>
      <c r="QN1467" s="70"/>
      <c r="QO1467" s="70"/>
      <c r="QP1467" s="70"/>
      <c r="QQ1467" s="70"/>
      <c r="QR1467" s="70"/>
      <c r="QS1467" s="70"/>
      <c r="QT1467" s="70"/>
      <c r="QU1467" s="70"/>
      <c r="QV1467" s="70"/>
      <c r="QW1467" s="70"/>
      <c r="QX1467" s="70"/>
      <c r="QY1467" s="70"/>
      <c r="QZ1467" s="70"/>
      <c r="RA1467" s="70"/>
      <c r="RB1467" s="70"/>
      <c r="RC1467" s="70"/>
      <c r="RD1467" s="70"/>
      <c r="RE1467" s="70"/>
      <c r="RF1467" s="70"/>
      <c r="RG1467" s="70"/>
      <c r="RH1467" s="70"/>
      <c r="RI1467" s="70"/>
      <c r="RJ1467" s="70"/>
      <c r="RK1467" s="70"/>
      <c r="RL1467" s="70"/>
      <c r="RM1467" s="70"/>
      <c r="RN1467" s="70"/>
      <c r="RO1467" s="70"/>
      <c r="RP1467" s="70"/>
      <c r="RQ1467" s="70"/>
      <c r="RR1467" s="70"/>
      <c r="RS1467" s="70"/>
      <c r="RT1467" s="70"/>
      <c r="RU1467" s="70"/>
      <c r="RV1467" s="70"/>
      <c r="RW1467" s="70"/>
      <c r="RX1467" s="70"/>
      <c r="RY1467" s="70"/>
      <c r="RZ1467" s="70"/>
      <c r="SA1467" s="70"/>
      <c r="SB1467" s="70"/>
      <c r="SC1467" s="70"/>
      <c r="SD1467" s="70"/>
      <c r="SE1467" s="70"/>
      <c r="SF1467" s="70"/>
      <c r="SG1467" s="70"/>
      <c r="SH1467" s="70"/>
      <c r="SI1467" s="70"/>
      <c r="SJ1467" s="70"/>
      <c r="SK1467" s="70"/>
      <c r="SL1467" s="70"/>
      <c r="SM1467" s="70"/>
      <c r="SN1467" s="70"/>
      <c r="SO1467" s="70"/>
      <c r="SP1467" s="70"/>
      <c r="SQ1467" s="70"/>
      <c r="SR1467" s="70"/>
      <c r="SS1467" s="70"/>
      <c r="ST1467" s="70"/>
      <c r="SU1467" s="70"/>
      <c r="SV1467" s="70"/>
      <c r="SW1467" s="70"/>
      <c r="SX1467" s="70"/>
      <c r="SY1467" s="70"/>
      <c r="SZ1467" s="70"/>
    </row>
    <row r="1468" spans="1:520" ht="16.5" customHeight="1" x14ac:dyDescent="0.2">
      <c r="A1468" s="20">
        <v>860</v>
      </c>
      <c r="B1468" s="20" t="s">
        <v>62</v>
      </c>
      <c r="C1468" s="20" t="s">
        <v>959</v>
      </c>
      <c r="D1468" s="20" t="s">
        <v>30</v>
      </c>
      <c r="E1468" s="20" t="s">
        <v>1345</v>
      </c>
      <c r="F1468" s="22" t="s">
        <v>976</v>
      </c>
      <c r="G1468" s="20" t="s">
        <v>84</v>
      </c>
      <c r="H1468" s="20" t="s">
        <v>35</v>
      </c>
      <c r="I1468" s="20" t="s">
        <v>81</v>
      </c>
      <c r="J1468" s="22" t="s">
        <v>959</v>
      </c>
      <c r="K1468" s="20"/>
      <c r="L1468" s="20"/>
      <c r="M1468" s="20"/>
      <c r="N1468" s="20"/>
      <c r="O1468" s="23"/>
      <c r="P1468" s="23">
        <v>650000</v>
      </c>
      <c r="Q1468" s="24">
        <v>1</v>
      </c>
      <c r="R1468" s="25">
        <v>45658</v>
      </c>
      <c r="S1468" s="20" t="s">
        <v>83</v>
      </c>
      <c r="T1468" s="26">
        <f t="shared" si="24"/>
        <v>650000</v>
      </c>
      <c r="U1468" s="27" t="s">
        <v>100</v>
      </c>
      <c r="V1468" s="27" t="s">
        <v>100</v>
      </c>
      <c r="W1468" s="70"/>
      <c r="X1468" s="70"/>
      <c r="Y1468" s="70"/>
      <c r="Z1468" s="70"/>
      <c r="AA1468" s="70"/>
      <c r="AB1468" s="70"/>
      <c r="AC1468" s="70"/>
      <c r="AD1468" s="70"/>
      <c r="AE1468" s="70"/>
      <c r="AF1468" s="70"/>
      <c r="AG1468" s="70"/>
      <c r="AH1468" s="70"/>
      <c r="AI1468" s="70"/>
      <c r="AJ1468" s="70"/>
      <c r="AK1468" s="70"/>
      <c r="AL1468" s="70"/>
      <c r="AM1468" s="70"/>
      <c r="AN1468" s="70"/>
      <c r="AO1468" s="70"/>
      <c r="AP1468" s="70"/>
      <c r="AQ1468" s="70"/>
      <c r="AR1468" s="70"/>
      <c r="AS1468" s="70"/>
      <c r="AT1468" s="70"/>
      <c r="AU1468" s="70"/>
      <c r="AV1468" s="70"/>
      <c r="AW1468" s="70"/>
      <c r="AX1468" s="70"/>
      <c r="AY1468" s="70"/>
      <c r="AZ1468" s="70"/>
      <c r="BA1468" s="70"/>
      <c r="BB1468" s="70"/>
      <c r="BC1468" s="70"/>
      <c r="BD1468" s="70"/>
      <c r="BE1468" s="70"/>
      <c r="BF1468" s="70"/>
      <c r="BG1468" s="70"/>
      <c r="BH1468" s="70"/>
      <c r="BI1468" s="70"/>
      <c r="BJ1468" s="70"/>
      <c r="BK1468" s="70"/>
      <c r="BL1468" s="70"/>
      <c r="BM1468" s="70"/>
      <c r="BN1468" s="70"/>
      <c r="BO1468" s="70"/>
      <c r="BP1468" s="70"/>
      <c r="BQ1468" s="70"/>
      <c r="BR1468" s="70"/>
      <c r="BS1468" s="70"/>
      <c r="BT1468" s="70"/>
      <c r="BU1468" s="70"/>
      <c r="BV1468" s="70"/>
      <c r="BW1468" s="70"/>
      <c r="BX1468" s="70"/>
      <c r="BY1468" s="70"/>
      <c r="BZ1468" s="70"/>
      <c r="CA1468" s="70"/>
      <c r="CB1468" s="70"/>
      <c r="CC1468" s="70"/>
      <c r="CD1468" s="70"/>
      <c r="CE1468" s="70"/>
      <c r="CF1468" s="70"/>
      <c r="CG1468" s="70"/>
      <c r="CH1468" s="70"/>
      <c r="CI1468" s="70"/>
      <c r="CJ1468" s="70"/>
      <c r="CK1468" s="70"/>
      <c r="CL1468" s="70"/>
      <c r="CM1468" s="70"/>
      <c r="CN1468" s="70"/>
      <c r="CO1468" s="70"/>
      <c r="CP1468" s="70"/>
      <c r="CQ1468" s="70"/>
      <c r="CR1468" s="70"/>
      <c r="CS1468" s="70"/>
      <c r="CT1468" s="70"/>
      <c r="CU1468" s="70"/>
      <c r="CV1468" s="70"/>
      <c r="CW1468" s="70"/>
      <c r="CX1468" s="70"/>
      <c r="CY1468" s="70"/>
      <c r="CZ1468" s="70"/>
      <c r="DA1468" s="70"/>
      <c r="DB1468" s="70"/>
      <c r="DC1468" s="70"/>
      <c r="DD1468" s="70"/>
      <c r="DE1468" s="70"/>
      <c r="DF1468" s="70"/>
      <c r="DG1468" s="70"/>
      <c r="DH1468" s="70"/>
      <c r="DI1468" s="70"/>
      <c r="DJ1468" s="70"/>
      <c r="DK1468" s="70"/>
      <c r="DL1468" s="70"/>
      <c r="DM1468" s="70"/>
      <c r="DN1468" s="70"/>
      <c r="DO1468" s="70"/>
      <c r="DP1468" s="70"/>
      <c r="DQ1468" s="70"/>
      <c r="DR1468" s="70"/>
      <c r="DS1468" s="70"/>
      <c r="DT1468" s="70"/>
      <c r="DU1468" s="70"/>
      <c r="DV1468" s="70"/>
      <c r="DW1468" s="70"/>
      <c r="DX1468" s="70"/>
      <c r="DY1468" s="70"/>
      <c r="DZ1468" s="70"/>
      <c r="EA1468" s="70"/>
      <c r="EB1468" s="70"/>
      <c r="EC1468" s="70"/>
      <c r="ED1468" s="70"/>
      <c r="EE1468" s="70"/>
      <c r="EF1468" s="70"/>
      <c r="EG1468" s="70"/>
      <c r="EH1468" s="70"/>
      <c r="EI1468" s="70"/>
      <c r="EJ1468" s="70"/>
      <c r="EK1468" s="70"/>
      <c r="EL1468" s="70"/>
      <c r="EM1468" s="70"/>
      <c r="EN1468" s="70"/>
      <c r="EO1468" s="70"/>
      <c r="EP1468" s="70"/>
      <c r="EQ1468" s="70"/>
      <c r="ER1468" s="70"/>
      <c r="ES1468" s="70"/>
      <c r="ET1468" s="70"/>
      <c r="EU1468" s="70"/>
      <c r="EV1468" s="70"/>
      <c r="EW1468" s="70"/>
      <c r="EX1468" s="70"/>
      <c r="EY1468" s="70"/>
      <c r="EZ1468" s="70"/>
      <c r="FA1468" s="70"/>
      <c r="FB1468" s="70"/>
      <c r="FC1468" s="70"/>
      <c r="FD1468" s="70"/>
      <c r="FE1468" s="70"/>
      <c r="FF1468" s="70"/>
      <c r="FG1468" s="70"/>
      <c r="FH1468" s="70"/>
      <c r="FI1468" s="70"/>
      <c r="FJ1468" s="70"/>
      <c r="FK1468" s="70"/>
      <c r="FL1468" s="70"/>
      <c r="FM1468" s="70"/>
      <c r="FN1468" s="70"/>
      <c r="FO1468" s="70"/>
      <c r="FP1468" s="70"/>
      <c r="FQ1468" s="70"/>
      <c r="FR1468" s="70"/>
      <c r="FS1468" s="70"/>
      <c r="FT1468" s="70"/>
      <c r="FU1468" s="70"/>
      <c r="FV1468" s="70"/>
      <c r="FW1468" s="70"/>
      <c r="FX1468" s="70"/>
      <c r="FY1468" s="70"/>
      <c r="FZ1468" s="70"/>
      <c r="GA1468" s="70"/>
      <c r="GB1468" s="70"/>
      <c r="GC1468" s="70"/>
      <c r="GD1468" s="70"/>
      <c r="GE1468" s="70"/>
      <c r="GF1468" s="70"/>
      <c r="GG1468" s="70"/>
      <c r="GH1468" s="70"/>
      <c r="GI1468" s="70"/>
      <c r="GJ1468" s="70"/>
      <c r="GK1468" s="70"/>
      <c r="GL1468" s="70"/>
      <c r="GM1468" s="70"/>
      <c r="GN1468" s="70"/>
      <c r="GO1468" s="70"/>
      <c r="GP1468" s="70"/>
      <c r="GQ1468" s="70"/>
      <c r="GR1468" s="70"/>
      <c r="GS1468" s="70"/>
      <c r="GT1468" s="70"/>
      <c r="GU1468" s="70"/>
      <c r="GV1468" s="70"/>
      <c r="GW1468" s="70"/>
      <c r="GX1468" s="70"/>
      <c r="GY1468" s="70"/>
      <c r="GZ1468" s="70"/>
      <c r="HA1468" s="70"/>
      <c r="HB1468" s="70"/>
      <c r="HC1468" s="70"/>
      <c r="HD1468" s="70"/>
      <c r="HE1468" s="70"/>
      <c r="HF1468" s="70"/>
      <c r="HG1468" s="70"/>
      <c r="HH1468" s="70"/>
      <c r="HI1468" s="70"/>
      <c r="HJ1468" s="70"/>
      <c r="HK1468" s="70"/>
      <c r="HL1468" s="70"/>
      <c r="HM1468" s="70"/>
      <c r="HN1468" s="70"/>
      <c r="HO1468" s="70"/>
      <c r="HP1468" s="70"/>
      <c r="HQ1468" s="70"/>
      <c r="HR1468" s="70"/>
      <c r="HS1468" s="70"/>
      <c r="HT1468" s="70"/>
      <c r="HU1468" s="70"/>
      <c r="HV1468" s="70"/>
      <c r="HW1468" s="70"/>
      <c r="HX1468" s="70"/>
      <c r="HY1468" s="70"/>
      <c r="HZ1468" s="70"/>
      <c r="IA1468" s="70"/>
      <c r="IB1468" s="70"/>
      <c r="IC1468" s="70"/>
      <c r="ID1468" s="70"/>
      <c r="IE1468" s="70"/>
      <c r="IF1468" s="70"/>
      <c r="IG1468" s="70"/>
      <c r="IH1468" s="70"/>
      <c r="II1468" s="70"/>
      <c r="IJ1468" s="70"/>
      <c r="IK1468" s="70"/>
      <c r="IL1468" s="70"/>
      <c r="IM1468" s="70"/>
      <c r="IN1468" s="70"/>
      <c r="IO1468" s="70"/>
      <c r="IP1468" s="70"/>
      <c r="IQ1468" s="70"/>
      <c r="IR1468" s="70"/>
      <c r="IS1468" s="70"/>
      <c r="IT1468" s="70"/>
      <c r="IU1468" s="70"/>
      <c r="IV1468" s="70"/>
      <c r="IW1468" s="70"/>
      <c r="IX1468" s="70"/>
      <c r="IY1468" s="70"/>
      <c r="IZ1468" s="70"/>
      <c r="JA1468" s="70"/>
      <c r="JB1468" s="70"/>
      <c r="JC1468" s="70"/>
      <c r="JD1468" s="70"/>
      <c r="JE1468" s="70"/>
      <c r="JF1468" s="70"/>
      <c r="JG1468" s="70"/>
      <c r="JH1468" s="70"/>
      <c r="JI1468" s="70"/>
      <c r="JJ1468" s="70"/>
      <c r="JK1468" s="70"/>
      <c r="JL1468" s="70"/>
      <c r="JM1468" s="70"/>
      <c r="JN1468" s="70"/>
      <c r="JO1468" s="70"/>
      <c r="JP1468" s="70"/>
      <c r="JQ1468" s="70"/>
      <c r="JR1468" s="70"/>
      <c r="JS1468" s="70"/>
      <c r="JT1468" s="70"/>
      <c r="JU1468" s="70"/>
      <c r="JV1468" s="70"/>
      <c r="JW1468" s="70"/>
      <c r="JX1468" s="70"/>
      <c r="JY1468" s="70"/>
      <c r="JZ1468" s="70"/>
      <c r="KA1468" s="70"/>
      <c r="KB1468" s="70"/>
      <c r="KC1468" s="70"/>
      <c r="KD1468" s="70"/>
      <c r="KE1468" s="70"/>
      <c r="KF1468" s="70"/>
      <c r="KG1468" s="70"/>
      <c r="KH1468" s="70"/>
      <c r="KI1468" s="70"/>
      <c r="KJ1468" s="70"/>
      <c r="KK1468" s="70"/>
      <c r="KL1468" s="70"/>
      <c r="KM1468" s="70"/>
      <c r="KN1468" s="70"/>
      <c r="KO1468" s="70"/>
      <c r="KP1468" s="70"/>
      <c r="KQ1468" s="70"/>
      <c r="KR1468" s="70"/>
      <c r="KS1468" s="70"/>
      <c r="KT1468" s="70"/>
      <c r="KU1468" s="70"/>
      <c r="KV1468" s="70"/>
      <c r="KW1468" s="70"/>
      <c r="KX1468" s="70"/>
      <c r="KY1468" s="70"/>
      <c r="KZ1468" s="70"/>
      <c r="LA1468" s="70"/>
      <c r="LB1468" s="70"/>
      <c r="LC1468" s="70"/>
      <c r="LD1468" s="70"/>
      <c r="LE1468" s="70"/>
      <c r="LF1468" s="70"/>
      <c r="LG1468" s="70"/>
      <c r="LH1468" s="70"/>
      <c r="LI1468" s="70"/>
      <c r="LJ1468" s="70"/>
      <c r="LK1468" s="70"/>
      <c r="LL1468" s="70"/>
      <c r="LM1468" s="70"/>
      <c r="LN1468" s="70"/>
      <c r="LO1468" s="70"/>
      <c r="LP1468" s="70"/>
      <c r="LQ1468" s="70"/>
      <c r="LR1468" s="70"/>
      <c r="LS1468" s="70"/>
      <c r="LT1468" s="70"/>
      <c r="LU1468" s="70"/>
      <c r="LV1468" s="70"/>
      <c r="LW1468" s="70"/>
      <c r="LX1468" s="70"/>
      <c r="LY1468" s="70"/>
      <c r="LZ1468" s="70"/>
      <c r="MA1468" s="70"/>
      <c r="MB1468" s="70"/>
      <c r="MC1468" s="70"/>
      <c r="MD1468" s="70"/>
      <c r="ME1468" s="70"/>
      <c r="MF1468" s="70"/>
      <c r="MG1468" s="70"/>
      <c r="MH1468" s="70"/>
      <c r="MI1468" s="70"/>
      <c r="MJ1468" s="70"/>
      <c r="MK1468" s="70"/>
      <c r="ML1468" s="70"/>
      <c r="MM1468" s="70"/>
      <c r="MN1468" s="70"/>
      <c r="MO1468" s="70"/>
      <c r="MP1468" s="70"/>
      <c r="MQ1468" s="70"/>
      <c r="MR1468" s="70"/>
      <c r="MS1468" s="70"/>
      <c r="MT1468" s="70"/>
      <c r="MU1468" s="70"/>
      <c r="MV1468" s="70"/>
      <c r="MW1468" s="70"/>
      <c r="MX1468" s="70"/>
      <c r="MY1468" s="70"/>
      <c r="MZ1468" s="70"/>
      <c r="NA1468" s="70"/>
      <c r="NB1468" s="70"/>
      <c r="NC1468" s="70"/>
      <c r="ND1468" s="70"/>
      <c r="NE1468" s="70"/>
      <c r="NF1468" s="70"/>
      <c r="NG1468" s="70"/>
      <c r="NH1468" s="70"/>
      <c r="NI1468" s="70"/>
      <c r="NJ1468" s="70"/>
      <c r="NK1468" s="70"/>
      <c r="NL1468" s="70"/>
      <c r="NM1468" s="70"/>
      <c r="NN1468" s="70"/>
      <c r="NO1468" s="70"/>
      <c r="NP1468" s="70"/>
      <c r="NQ1468" s="70"/>
      <c r="NR1468" s="70"/>
      <c r="NS1468" s="70"/>
      <c r="NT1468" s="70"/>
      <c r="NU1468" s="70"/>
      <c r="NV1468" s="70"/>
      <c r="NW1468" s="70"/>
      <c r="NX1468" s="70"/>
      <c r="NY1468" s="70"/>
      <c r="NZ1468" s="70"/>
      <c r="OA1468" s="70"/>
      <c r="OB1468" s="70"/>
      <c r="OC1468" s="70"/>
      <c r="OD1468" s="70"/>
      <c r="OE1468" s="70"/>
      <c r="OF1468" s="70"/>
      <c r="OG1468" s="70"/>
      <c r="OH1468" s="70"/>
      <c r="OI1468" s="70"/>
      <c r="OJ1468" s="70"/>
      <c r="OK1468" s="70"/>
      <c r="OL1468" s="70"/>
      <c r="OM1468" s="70"/>
      <c r="ON1468" s="70"/>
      <c r="OO1468" s="70"/>
      <c r="OP1468" s="70"/>
      <c r="OQ1468" s="70"/>
      <c r="OR1468" s="70"/>
      <c r="OS1468" s="70"/>
      <c r="OT1468" s="70"/>
      <c r="OU1468" s="70"/>
      <c r="OV1468" s="70"/>
      <c r="OW1468" s="70"/>
      <c r="OX1468" s="70"/>
      <c r="OY1468" s="70"/>
      <c r="OZ1468" s="70"/>
      <c r="PA1468" s="70"/>
      <c r="PB1468" s="70"/>
      <c r="PC1468" s="70"/>
      <c r="PD1468" s="70"/>
      <c r="PE1468" s="70"/>
      <c r="PF1468" s="70"/>
      <c r="PG1468" s="70"/>
      <c r="PH1468" s="70"/>
      <c r="PI1468" s="70"/>
      <c r="PJ1468" s="70"/>
      <c r="PK1468" s="70"/>
      <c r="PL1468" s="70"/>
      <c r="PM1468" s="70"/>
      <c r="PN1468" s="70"/>
      <c r="PO1468" s="70"/>
      <c r="PP1468" s="70"/>
      <c r="PQ1468" s="70"/>
      <c r="PR1468" s="70"/>
      <c r="PS1468" s="70"/>
      <c r="PT1468" s="70"/>
      <c r="PU1468" s="70"/>
      <c r="PV1468" s="70"/>
      <c r="PW1468" s="70"/>
      <c r="PX1468" s="70"/>
      <c r="PY1468" s="70"/>
      <c r="PZ1468" s="70"/>
      <c r="QA1468" s="70"/>
      <c r="QB1468" s="70"/>
      <c r="QC1468" s="70"/>
      <c r="QD1468" s="70"/>
      <c r="QE1468" s="70"/>
      <c r="QF1468" s="70"/>
      <c r="QG1468" s="70"/>
      <c r="QH1468" s="70"/>
      <c r="QI1468" s="70"/>
      <c r="QJ1468" s="70"/>
      <c r="QK1468" s="70"/>
      <c r="QL1468" s="70"/>
      <c r="QM1468" s="70"/>
      <c r="QN1468" s="70"/>
      <c r="QO1468" s="70"/>
      <c r="QP1468" s="70"/>
      <c r="QQ1468" s="70"/>
      <c r="QR1468" s="70"/>
      <c r="QS1468" s="70"/>
      <c r="QT1468" s="70"/>
      <c r="QU1468" s="70"/>
      <c r="QV1468" s="70"/>
      <c r="QW1468" s="70"/>
      <c r="QX1468" s="70"/>
      <c r="QY1468" s="70"/>
      <c r="QZ1468" s="70"/>
      <c r="RA1468" s="70"/>
      <c r="RB1468" s="70"/>
      <c r="RC1468" s="70"/>
      <c r="RD1468" s="70"/>
      <c r="RE1468" s="70"/>
      <c r="RF1468" s="70"/>
      <c r="RG1468" s="70"/>
      <c r="RH1468" s="70"/>
      <c r="RI1468" s="70"/>
      <c r="RJ1468" s="70"/>
      <c r="RK1468" s="70"/>
      <c r="RL1468" s="70"/>
      <c r="RM1468" s="70"/>
      <c r="RN1468" s="70"/>
      <c r="RO1468" s="70"/>
      <c r="RP1468" s="70"/>
      <c r="RQ1468" s="70"/>
      <c r="RR1468" s="70"/>
      <c r="RS1468" s="70"/>
      <c r="RT1468" s="70"/>
      <c r="RU1468" s="70"/>
      <c r="RV1468" s="70"/>
      <c r="RW1468" s="70"/>
      <c r="RX1468" s="70"/>
      <c r="RY1468" s="70"/>
      <c r="RZ1468" s="70"/>
      <c r="SA1468" s="70"/>
      <c r="SB1468" s="70"/>
      <c r="SC1468" s="70"/>
      <c r="SD1468" s="70"/>
      <c r="SE1468" s="70"/>
      <c r="SF1468" s="70"/>
      <c r="SG1468" s="70"/>
      <c r="SH1468" s="70"/>
      <c r="SI1468" s="70"/>
      <c r="SJ1468" s="70"/>
      <c r="SK1468" s="70"/>
      <c r="SL1468" s="70"/>
      <c r="SM1468" s="70"/>
      <c r="SN1468" s="70"/>
      <c r="SO1468" s="70"/>
      <c r="SP1468" s="70"/>
      <c r="SQ1468" s="70"/>
      <c r="SR1468" s="70"/>
      <c r="SS1468" s="70"/>
      <c r="ST1468" s="70"/>
      <c r="SU1468" s="70"/>
      <c r="SV1468" s="70"/>
      <c r="SW1468" s="70"/>
      <c r="SX1468" s="70"/>
      <c r="SY1468" s="70"/>
      <c r="SZ1468" s="70"/>
    </row>
    <row r="1469" spans="1:520" ht="16.5" customHeight="1" x14ac:dyDescent="0.2">
      <c r="A1469" s="20">
        <v>861</v>
      </c>
      <c r="B1469" s="20" t="s">
        <v>62</v>
      </c>
      <c r="C1469" s="20" t="s">
        <v>959</v>
      </c>
      <c r="D1469" s="20" t="s">
        <v>30</v>
      </c>
      <c r="E1469" s="20" t="s">
        <v>1345</v>
      </c>
      <c r="F1469" s="22" t="s">
        <v>976</v>
      </c>
      <c r="G1469" s="20" t="s">
        <v>84</v>
      </c>
      <c r="H1469" s="20" t="s">
        <v>35</v>
      </c>
      <c r="I1469" s="20" t="s">
        <v>81</v>
      </c>
      <c r="J1469" s="22" t="s">
        <v>959</v>
      </c>
      <c r="K1469" s="20"/>
      <c r="L1469" s="20"/>
      <c r="M1469" s="20"/>
      <c r="N1469" s="20"/>
      <c r="O1469" s="23"/>
      <c r="P1469" s="23">
        <v>650000</v>
      </c>
      <c r="Q1469" s="24">
        <v>1</v>
      </c>
      <c r="R1469" s="25">
        <v>45689</v>
      </c>
      <c r="S1469" s="20" t="s">
        <v>83</v>
      </c>
      <c r="T1469" s="26">
        <f t="shared" si="24"/>
        <v>650000</v>
      </c>
      <c r="U1469" s="27" t="s">
        <v>100</v>
      </c>
      <c r="V1469" s="27" t="s">
        <v>100</v>
      </c>
      <c r="W1469" s="70"/>
      <c r="X1469" s="70"/>
      <c r="Y1469" s="70"/>
      <c r="Z1469" s="70"/>
      <c r="AA1469" s="70"/>
      <c r="AB1469" s="70"/>
      <c r="AC1469" s="70"/>
      <c r="AD1469" s="70"/>
      <c r="AE1469" s="70"/>
      <c r="AF1469" s="70"/>
      <c r="AG1469" s="70"/>
      <c r="AH1469" s="70"/>
      <c r="AI1469" s="70"/>
      <c r="AJ1469" s="70"/>
      <c r="AK1469" s="70"/>
      <c r="AL1469" s="70"/>
      <c r="AM1469" s="70"/>
      <c r="AN1469" s="70"/>
      <c r="AO1469" s="70"/>
      <c r="AP1469" s="70"/>
      <c r="AQ1469" s="70"/>
      <c r="AR1469" s="70"/>
      <c r="AS1469" s="70"/>
      <c r="AT1469" s="70"/>
      <c r="AU1469" s="70"/>
      <c r="AV1469" s="70"/>
      <c r="AW1469" s="70"/>
      <c r="AX1469" s="70"/>
      <c r="AY1469" s="70"/>
      <c r="AZ1469" s="70"/>
      <c r="BA1469" s="70"/>
      <c r="BB1469" s="70"/>
      <c r="BC1469" s="70"/>
      <c r="BD1469" s="70"/>
      <c r="BE1469" s="70"/>
      <c r="BF1469" s="70"/>
      <c r="BG1469" s="70"/>
      <c r="BH1469" s="70"/>
      <c r="BI1469" s="70"/>
      <c r="BJ1469" s="70"/>
      <c r="BK1469" s="70"/>
      <c r="BL1469" s="70"/>
      <c r="BM1469" s="70"/>
      <c r="BN1469" s="70"/>
      <c r="BO1469" s="70"/>
      <c r="BP1469" s="70"/>
      <c r="BQ1469" s="70"/>
      <c r="BR1469" s="70"/>
      <c r="BS1469" s="70"/>
      <c r="BT1469" s="70"/>
      <c r="BU1469" s="70"/>
      <c r="BV1469" s="70"/>
      <c r="BW1469" s="70"/>
      <c r="BX1469" s="70"/>
      <c r="BY1469" s="70"/>
      <c r="BZ1469" s="70"/>
      <c r="CA1469" s="70"/>
      <c r="CB1469" s="70"/>
      <c r="CC1469" s="70"/>
      <c r="CD1469" s="70"/>
      <c r="CE1469" s="70"/>
      <c r="CF1469" s="70"/>
      <c r="CG1469" s="70"/>
      <c r="CH1469" s="70"/>
      <c r="CI1469" s="70"/>
      <c r="CJ1469" s="70"/>
      <c r="CK1469" s="70"/>
      <c r="CL1469" s="70"/>
      <c r="CM1469" s="70"/>
      <c r="CN1469" s="70"/>
      <c r="CO1469" s="70"/>
      <c r="CP1469" s="70"/>
      <c r="CQ1469" s="70"/>
      <c r="CR1469" s="70"/>
      <c r="CS1469" s="70"/>
      <c r="CT1469" s="70"/>
      <c r="CU1469" s="70"/>
      <c r="CV1469" s="70"/>
      <c r="CW1469" s="70"/>
      <c r="CX1469" s="70"/>
      <c r="CY1469" s="70"/>
      <c r="CZ1469" s="70"/>
      <c r="DA1469" s="70"/>
      <c r="DB1469" s="70"/>
      <c r="DC1469" s="70"/>
      <c r="DD1469" s="70"/>
      <c r="DE1469" s="70"/>
      <c r="DF1469" s="70"/>
      <c r="DG1469" s="70"/>
      <c r="DH1469" s="70"/>
      <c r="DI1469" s="70"/>
      <c r="DJ1469" s="70"/>
      <c r="DK1469" s="70"/>
      <c r="DL1469" s="70"/>
      <c r="DM1469" s="70"/>
      <c r="DN1469" s="70"/>
      <c r="DO1469" s="70"/>
      <c r="DP1469" s="70"/>
      <c r="DQ1469" s="70"/>
      <c r="DR1469" s="70"/>
      <c r="DS1469" s="70"/>
      <c r="DT1469" s="70"/>
      <c r="DU1469" s="70"/>
      <c r="DV1469" s="70"/>
      <c r="DW1469" s="70"/>
      <c r="DX1469" s="70"/>
      <c r="DY1469" s="70"/>
      <c r="DZ1469" s="70"/>
      <c r="EA1469" s="70"/>
      <c r="EB1469" s="70"/>
      <c r="EC1469" s="70"/>
      <c r="ED1469" s="70"/>
      <c r="EE1469" s="70"/>
      <c r="EF1469" s="70"/>
      <c r="EG1469" s="70"/>
      <c r="EH1469" s="70"/>
      <c r="EI1469" s="70"/>
      <c r="EJ1469" s="70"/>
      <c r="EK1469" s="70"/>
      <c r="EL1469" s="70"/>
      <c r="EM1469" s="70"/>
      <c r="EN1469" s="70"/>
      <c r="EO1469" s="70"/>
      <c r="EP1469" s="70"/>
      <c r="EQ1469" s="70"/>
      <c r="ER1469" s="70"/>
      <c r="ES1469" s="70"/>
      <c r="ET1469" s="70"/>
      <c r="EU1469" s="70"/>
      <c r="EV1469" s="70"/>
      <c r="EW1469" s="70"/>
      <c r="EX1469" s="70"/>
      <c r="EY1469" s="70"/>
      <c r="EZ1469" s="70"/>
      <c r="FA1469" s="70"/>
      <c r="FB1469" s="70"/>
      <c r="FC1469" s="70"/>
      <c r="FD1469" s="70"/>
      <c r="FE1469" s="70"/>
      <c r="FF1469" s="70"/>
      <c r="FG1469" s="70"/>
      <c r="FH1469" s="70"/>
      <c r="FI1469" s="70"/>
      <c r="FJ1469" s="70"/>
      <c r="FK1469" s="70"/>
      <c r="FL1469" s="70"/>
      <c r="FM1469" s="70"/>
      <c r="FN1469" s="70"/>
      <c r="FO1469" s="70"/>
      <c r="FP1469" s="70"/>
      <c r="FQ1469" s="70"/>
      <c r="FR1469" s="70"/>
      <c r="FS1469" s="70"/>
      <c r="FT1469" s="70"/>
      <c r="FU1469" s="70"/>
      <c r="FV1469" s="70"/>
      <c r="FW1469" s="70"/>
      <c r="FX1469" s="70"/>
      <c r="FY1469" s="70"/>
      <c r="FZ1469" s="70"/>
      <c r="GA1469" s="70"/>
      <c r="GB1469" s="70"/>
      <c r="GC1469" s="70"/>
      <c r="GD1469" s="70"/>
      <c r="GE1469" s="70"/>
      <c r="GF1469" s="70"/>
      <c r="GG1469" s="70"/>
      <c r="GH1469" s="70"/>
      <c r="GI1469" s="70"/>
      <c r="GJ1469" s="70"/>
      <c r="GK1469" s="70"/>
      <c r="GL1469" s="70"/>
      <c r="GM1469" s="70"/>
      <c r="GN1469" s="70"/>
      <c r="GO1469" s="70"/>
      <c r="GP1469" s="70"/>
      <c r="GQ1469" s="70"/>
      <c r="GR1469" s="70"/>
      <c r="GS1469" s="70"/>
      <c r="GT1469" s="70"/>
      <c r="GU1469" s="70"/>
      <c r="GV1469" s="70"/>
      <c r="GW1469" s="70"/>
      <c r="GX1469" s="70"/>
      <c r="GY1469" s="70"/>
      <c r="GZ1469" s="70"/>
      <c r="HA1469" s="70"/>
      <c r="HB1469" s="70"/>
      <c r="HC1469" s="70"/>
      <c r="HD1469" s="70"/>
      <c r="HE1469" s="70"/>
      <c r="HF1469" s="70"/>
      <c r="HG1469" s="70"/>
      <c r="HH1469" s="70"/>
      <c r="HI1469" s="70"/>
      <c r="HJ1469" s="70"/>
      <c r="HK1469" s="70"/>
      <c r="HL1469" s="70"/>
      <c r="HM1469" s="70"/>
      <c r="HN1469" s="70"/>
      <c r="HO1469" s="70"/>
      <c r="HP1469" s="70"/>
      <c r="HQ1469" s="70"/>
      <c r="HR1469" s="70"/>
      <c r="HS1469" s="70"/>
      <c r="HT1469" s="70"/>
      <c r="HU1469" s="70"/>
      <c r="HV1469" s="70"/>
      <c r="HW1469" s="70"/>
      <c r="HX1469" s="70"/>
      <c r="HY1469" s="70"/>
      <c r="HZ1469" s="70"/>
      <c r="IA1469" s="70"/>
      <c r="IB1469" s="70"/>
      <c r="IC1469" s="70"/>
      <c r="ID1469" s="70"/>
      <c r="IE1469" s="70"/>
      <c r="IF1469" s="70"/>
      <c r="IG1469" s="70"/>
      <c r="IH1469" s="70"/>
      <c r="II1469" s="70"/>
      <c r="IJ1469" s="70"/>
      <c r="IK1469" s="70"/>
      <c r="IL1469" s="70"/>
      <c r="IM1469" s="70"/>
      <c r="IN1469" s="70"/>
      <c r="IO1469" s="70"/>
      <c r="IP1469" s="70"/>
      <c r="IQ1469" s="70"/>
      <c r="IR1469" s="70"/>
      <c r="IS1469" s="70"/>
      <c r="IT1469" s="70"/>
      <c r="IU1469" s="70"/>
      <c r="IV1469" s="70"/>
      <c r="IW1469" s="70"/>
      <c r="IX1469" s="70"/>
      <c r="IY1469" s="70"/>
      <c r="IZ1469" s="70"/>
      <c r="JA1469" s="70"/>
      <c r="JB1469" s="70"/>
      <c r="JC1469" s="70"/>
      <c r="JD1469" s="70"/>
      <c r="JE1469" s="70"/>
      <c r="JF1469" s="70"/>
      <c r="JG1469" s="70"/>
      <c r="JH1469" s="70"/>
      <c r="JI1469" s="70"/>
      <c r="JJ1469" s="70"/>
      <c r="JK1469" s="70"/>
      <c r="JL1469" s="70"/>
      <c r="JM1469" s="70"/>
      <c r="JN1469" s="70"/>
      <c r="JO1469" s="70"/>
      <c r="JP1469" s="70"/>
      <c r="JQ1469" s="70"/>
      <c r="JR1469" s="70"/>
      <c r="JS1469" s="70"/>
      <c r="JT1469" s="70"/>
      <c r="JU1469" s="70"/>
      <c r="JV1469" s="70"/>
      <c r="JW1469" s="70"/>
      <c r="JX1469" s="70"/>
      <c r="JY1469" s="70"/>
      <c r="JZ1469" s="70"/>
      <c r="KA1469" s="70"/>
      <c r="KB1469" s="70"/>
      <c r="KC1469" s="70"/>
      <c r="KD1469" s="70"/>
      <c r="KE1469" s="70"/>
      <c r="KF1469" s="70"/>
      <c r="KG1469" s="70"/>
      <c r="KH1469" s="70"/>
      <c r="KI1469" s="70"/>
      <c r="KJ1469" s="70"/>
      <c r="KK1469" s="70"/>
      <c r="KL1469" s="70"/>
      <c r="KM1469" s="70"/>
      <c r="KN1469" s="70"/>
      <c r="KO1469" s="70"/>
      <c r="KP1469" s="70"/>
      <c r="KQ1469" s="70"/>
      <c r="KR1469" s="70"/>
      <c r="KS1469" s="70"/>
      <c r="KT1469" s="70"/>
      <c r="KU1469" s="70"/>
      <c r="KV1469" s="70"/>
      <c r="KW1469" s="70"/>
      <c r="KX1469" s="70"/>
      <c r="KY1469" s="70"/>
      <c r="KZ1469" s="70"/>
      <c r="LA1469" s="70"/>
      <c r="LB1469" s="70"/>
      <c r="LC1469" s="70"/>
      <c r="LD1469" s="70"/>
      <c r="LE1469" s="70"/>
      <c r="LF1469" s="70"/>
      <c r="LG1469" s="70"/>
      <c r="LH1469" s="70"/>
      <c r="LI1469" s="70"/>
      <c r="LJ1469" s="70"/>
      <c r="LK1469" s="70"/>
      <c r="LL1469" s="70"/>
      <c r="LM1469" s="70"/>
      <c r="LN1469" s="70"/>
      <c r="LO1469" s="70"/>
      <c r="LP1469" s="70"/>
      <c r="LQ1469" s="70"/>
      <c r="LR1469" s="70"/>
      <c r="LS1469" s="70"/>
      <c r="LT1469" s="70"/>
      <c r="LU1469" s="70"/>
      <c r="LV1469" s="70"/>
      <c r="LW1469" s="70"/>
      <c r="LX1469" s="70"/>
      <c r="LY1469" s="70"/>
      <c r="LZ1469" s="70"/>
      <c r="MA1469" s="70"/>
      <c r="MB1469" s="70"/>
      <c r="MC1469" s="70"/>
      <c r="MD1469" s="70"/>
      <c r="ME1469" s="70"/>
      <c r="MF1469" s="70"/>
      <c r="MG1469" s="70"/>
      <c r="MH1469" s="70"/>
      <c r="MI1469" s="70"/>
      <c r="MJ1469" s="70"/>
      <c r="MK1469" s="70"/>
      <c r="ML1469" s="70"/>
      <c r="MM1469" s="70"/>
      <c r="MN1469" s="70"/>
      <c r="MO1469" s="70"/>
      <c r="MP1469" s="70"/>
      <c r="MQ1469" s="70"/>
      <c r="MR1469" s="70"/>
      <c r="MS1469" s="70"/>
      <c r="MT1469" s="70"/>
      <c r="MU1469" s="70"/>
      <c r="MV1469" s="70"/>
      <c r="MW1469" s="70"/>
      <c r="MX1469" s="70"/>
      <c r="MY1469" s="70"/>
      <c r="MZ1469" s="70"/>
      <c r="NA1469" s="70"/>
      <c r="NB1469" s="70"/>
      <c r="NC1469" s="70"/>
      <c r="ND1469" s="70"/>
      <c r="NE1469" s="70"/>
      <c r="NF1469" s="70"/>
      <c r="NG1469" s="70"/>
      <c r="NH1469" s="70"/>
      <c r="NI1469" s="70"/>
      <c r="NJ1469" s="70"/>
      <c r="NK1469" s="70"/>
      <c r="NL1469" s="70"/>
      <c r="NM1469" s="70"/>
      <c r="NN1469" s="70"/>
      <c r="NO1469" s="70"/>
      <c r="NP1469" s="70"/>
      <c r="NQ1469" s="70"/>
      <c r="NR1469" s="70"/>
      <c r="NS1469" s="70"/>
      <c r="NT1469" s="70"/>
      <c r="NU1469" s="70"/>
      <c r="NV1469" s="70"/>
      <c r="NW1469" s="70"/>
      <c r="NX1469" s="70"/>
      <c r="NY1469" s="70"/>
      <c r="NZ1469" s="70"/>
      <c r="OA1469" s="70"/>
      <c r="OB1469" s="70"/>
      <c r="OC1469" s="70"/>
      <c r="OD1469" s="70"/>
      <c r="OE1469" s="70"/>
      <c r="OF1469" s="70"/>
      <c r="OG1469" s="70"/>
      <c r="OH1469" s="70"/>
      <c r="OI1469" s="70"/>
      <c r="OJ1469" s="70"/>
      <c r="OK1469" s="70"/>
      <c r="OL1469" s="70"/>
      <c r="OM1469" s="70"/>
      <c r="ON1469" s="70"/>
      <c r="OO1469" s="70"/>
      <c r="OP1469" s="70"/>
      <c r="OQ1469" s="70"/>
      <c r="OR1469" s="70"/>
      <c r="OS1469" s="70"/>
      <c r="OT1469" s="70"/>
      <c r="OU1469" s="70"/>
      <c r="OV1469" s="70"/>
      <c r="OW1469" s="70"/>
      <c r="OX1469" s="70"/>
      <c r="OY1469" s="70"/>
      <c r="OZ1469" s="70"/>
      <c r="PA1469" s="70"/>
      <c r="PB1469" s="70"/>
      <c r="PC1469" s="70"/>
      <c r="PD1469" s="70"/>
      <c r="PE1469" s="70"/>
      <c r="PF1469" s="70"/>
      <c r="PG1469" s="70"/>
      <c r="PH1469" s="70"/>
      <c r="PI1469" s="70"/>
      <c r="PJ1469" s="70"/>
      <c r="PK1469" s="70"/>
      <c r="PL1469" s="70"/>
      <c r="PM1469" s="70"/>
      <c r="PN1469" s="70"/>
      <c r="PO1469" s="70"/>
      <c r="PP1469" s="70"/>
      <c r="PQ1469" s="70"/>
      <c r="PR1469" s="70"/>
      <c r="PS1469" s="70"/>
      <c r="PT1469" s="70"/>
      <c r="PU1469" s="70"/>
      <c r="PV1469" s="70"/>
      <c r="PW1469" s="70"/>
      <c r="PX1469" s="70"/>
      <c r="PY1469" s="70"/>
      <c r="PZ1469" s="70"/>
      <c r="QA1469" s="70"/>
      <c r="QB1469" s="70"/>
      <c r="QC1469" s="70"/>
      <c r="QD1469" s="70"/>
      <c r="QE1469" s="70"/>
      <c r="QF1469" s="70"/>
      <c r="QG1469" s="70"/>
      <c r="QH1469" s="70"/>
      <c r="QI1469" s="70"/>
      <c r="QJ1469" s="70"/>
      <c r="QK1469" s="70"/>
      <c r="QL1469" s="70"/>
      <c r="QM1469" s="70"/>
      <c r="QN1469" s="70"/>
      <c r="QO1469" s="70"/>
      <c r="QP1469" s="70"/>
      <c r="QQ1469" s="70"/>
      <c r="QR1469" s="70"/>
      <c r="QS1469" s="70"/>
      <c r="QT1469" s="70"/>
      <c r="QU1469" s="70"/>
      <c r="QV1469" s="70"/>
      <c r="QW1469" s="70"/>
      <c r="QX1469" s="70"/>
      <c r="QY1469" s="70"/>
      <c r="QZ1469" s="70"/>
      <c r="RA1469" s="70"/>
      <c r="RB1469" s="70"/>
      <c r="RC1469" s="70"/>
      <c r="RD1469" s="70"/>
      <c r="RE1469" s="70"/>
      <c r="RF1469" s="70"/>
      <c r="RG1469" s="70"/>
      <c r="RH1469" s="70"/>
      <c r="RI1469" s="70"/>
      <c r="RJ1469" s="70"/>
      <c r="RK1469" s="70"/>
      <c r="RL1469" s="70"/>
      <c r="RM1469" s="70"/>
      <c r="RN1469" s="70"/>
      <c r="RO1469" s="70"/>
      <c r="RP1469" s="70"/>
      <c r="RQ1469" s="70"/>
      <c r="RR1469" s="70"/>
      <c r="RS1469" s="70"/>
      <c r="RT1469" s="70"/>
      <c r="RU1469" s="70"/>
      <c r="RV1469" s="70"/>
      <c r="RW1469" s="70"/>
      <c r="RX1469" s="70"/>
      <c r="RY1469" s="70"/>
      <c r="RZ1469" s="70"/>
      <c r="SA1469" s="70"/>
      <c r="SB1469" s="70"/>
      <c r="SC1469" s="70"/>
      <c r="SD1469" s="70"/>
      <c r="SE1469" s="70"/>
      <c r="SF1469" s="70"/>
      <c r="SG1469" s="70"/>
      <c r="SH1469" s="70"/>
      <c r="SI1469" s="70"/>
      <c r="SJ1469" s="70"/>
      <c r="SK1469" s="70"/>
      <c r="SL1469" s="70"/>
      <c r="SM1469" s="70"/>
      <c r="SN1469" s="70"/>
      <c r="SO1469" s="70"/>
      <c r="SP1469" s="70"/>
      <c r="SQ1469" s="70"/>
      <c r="SR1469" s="70"/>
      <c r="SS1469" s="70"/>
      <c r="ST1469" s="70"/>
      <c r="SU1469" s="70"/>
      <c r="SV1469" s="70"/>
      <c r="SW1469" s="70"/>
      <c r="SX1469" s="70"/>
      <c r="SY1469" s="70"/>
      <c r="SZ1469" s="70"/>
    </row>
    <row r="1470" spans="1:520" ht="16.5" customHeight="1" x14ac:dyDescent="0.2">
      <c r="A1470" s="20">
        <v>862</v>
      </c>
      <c r="B1470" s="20" t="s">
        <v>62</v>
      </c>
      <c r="C1470" s="20" t="s">
        <v>959</v>
      </c>
      <c r="D1470" s="20" t="s">
        <v>30</v>
      </c>
      <c r="E1470" s="20" t="s">
        <v>1345</v>
      </c>
      <c r="F1470" s="22" t="s">
        <v>976</v>
      </c>
      <c r="G1470" s="20" t="s">
        <v>84</v>
      </c>
      <c r="H1470" s="20" t="s">
        <v>35</v>
      </c>
      <c r="I1470" s="20" t="s">
        <v>81</v>
      </c>
      <c r="J1470" s="22" t="s">
        <v>959</v>
      </c>
      <c r="K1470" s="20"/>
      <c r="L1470" s="20"/>
      <c r="M1470" s="20"/>
      <c r="N1470" s="20"/>
      <c r="O1470" s="23"/>
      <c r="P1470" s="23">
        <v>650000</v>
      </c>
      <c r="Q1470" s="24">
        <v>1</v>
      </c>
      <c r="R1470" s="25">
        <v>45717</v>
      </c>
      <c r="S1470" s="20" t="s">
        <v>83</v>
      </c>
      <c r="T1470" s="26">
        <f t="shared" si="24"/>
        <v>650000</v>
      </c>
      <c r="U1470" s="27" t="s">
        <v>100</v>
      </c>
      <c r="V1470" s="27" t="s">
        <v>100</v>
      </c>
      <c r="W1470" s="70"/>
      <c r="X1470" s="70"/>
      <c r="Y1470" s="70"/>
      <c r="Z1470" s="70"/>
      <c r="AA1470" s="70"/>
      <c r="AB1470" s="70"/>
      <c r="AC1470" s="70"/>
      <c r="AD1470" s="70"/>
      <c r="AE1470" s="70"/>
      <c r="AF1470" s="70"/>
      <c r="AG1470" s="70"/>
      <c r="AH1470" s="70"/>
      <c r="AI1470" s="70"/>
      <c r="AJ1470" s="70"/>
      <c r="AK1470" s="70"/>
      <c r="AL1470" s="70"/>
      <c r="AM1470" s="70"/>
      <c r="AN1470" s="70"/>
      <c r="AO1470" s="70"/>
      <c r="AP1470" s="70"/>
      <c r="AQ1470" s="70"/>
      <c r="AR1470" s="70"/>
      <c r="AS1470" s="70"/>
      <c r="AT1470" s="70"/>
      <c r="AU1470" s="70"/>
      <c r="AV1470" s="70"/>
      <c r="AW1470" s="70"/>
      <c r="AX1470" s="70"/>
      <c r="AY1470" s="70"/>
      <c r="AZ1470" s="70"/>
      <c r="BA1470" s="70"/>
      <c r="BB1470" s="70"/>
      <c r="BC1470" s="70"/>
      <c r="BD1470" s="70"/>
      <c r="BE1470" s="70"/>
      <c r="BF1470" s="70"/>
      <c r="BG1470" s="70"/>
      <c r="BH1470" s="70"/>
      <c r="BI1470" s="70"/>
      <c r="BJ1470" s="70"/>
      <c r="BK1470" s="70"/>
      <c r="BL1470" s="70"/>
      <c r="BM1470" s="70"/>
      <c r="BN1470" s="70"/>
      <c r="BO1470" s="70"/>
      <c r="BP1470" s="70"/>
      <c r="BQ1470" s="70"/>
      <c r="BR1470" s="70"/>
      <c r="BS1470" s="70"/>
      <c r="BT1470" s="70"/>
      <c r="BU1470" s="70"/>
      <c r="BV1470" s="70"/>
      <c r="BW1470" s="70"/>
      <c r="BX1470" s="70"/>
      <c r="BY1470" s="70"/>
      <c r="BZ1470" s="70"/>
      <c r="CA1470" s="70"/>
      <c r="CB1470" s="70"/>
      <c r="CC1470" s="70"/>
      <c r="CD1470" s="70"/>
      <c r="CE1470" s="70"/>
      <c r="CF1470" s="70"/>
      <c r="CG1470" s="70"/>
      <c r="CH1470" s="70"/>
      <c r="CI1470" s="70"/>
      <c r="CJ1470" s="70"/>
      <c r="CK1470" s="70"/>
      <c r="CL1470" s="70"/>
      <c r="CM1470" s="70"/>
      <c r="CN1470" s="70"/>
      <c r="CO1470" s="70"/>
      <c r="CP1470" s="70"/>
      <c r="CQ1470" s="70"/>
      <c r="CR1470" s="70"/>
      <c r="CS1470" s="70"/>
      <c r="CT1470" s="70"/>
      <c r="CU1470" s="70"/>
      <c r="CV1470" s="70"/>
      <c r="CW1470" s="70"/>
      <c r="CX1470" s="70"/>
      <c r="CY1470" s="70"/>
      <c r="CZ1470" s="70"/>
      <c r="DA1470" s="70"/>
      <c r="DB1470" s="70"/>
      <c r="DC1470" s="70"/>
      <c r="DD1470" s="70"/>
      <c r="DE1470" s="70"/>
      <c r="DF1470" s="70"/>
      <c r="DG1470" s="70"/>
      <c r="DH1470" s="70"/>
      <c r="DI1470" s="70"/>
      <c r="DJ1470" s="70"/>
      <c r="DK1470" s="70"/>
      <c r="DL1470" s="70"/>
      <c r="DM1470" s="70"/>
      <c r="DN1470" s="70"/>
      <c r="DO1470" s="70"/>
      <c r="DP1470" s="70"/>
      <c r="DQ1470" s="70"/>
      <c r="DR1470" s="70"/>
      <c r="DS1470" s="70"/>
      <c r="DT1470" s="70"/>
      <c r="DU1470" s="70"/>
      <c r="DV1470" s="70"/>
      <c r="DW1470" s="70"/>
      <c r="DX1470" s="70"/>
      <c r="DY1470" s="70"/>
      <c r="DZ1470" s="70"/>
      <c r="EA1470" s="70"/>
      <c r="EB1470" s="70"/>
      <c r="EC1470" s="70"/>
      <c r="ED1470" s="70"/>
      <c r="EE1470" s="70"/>
      <c r="EF1470" s="70"/>
      <c r="EG1470" s="70"/>
      <c r="EH1470" s="70"/>
      <c r="EI1470" s="70"/>
      <c r="EJ1470" s="70"/>
      <c r="EK1470" s="70"/>
      <c r="EL1470" s="70"/>
      <c r="EM1470" s="70"/>
      <c r="EN1470" s="70"/>
      <c r="EO1470" s="70"/>
      <c r="EP1470" s="70"/>
      <c r="EQ1470" s="70"/>
      <c r="ER1470" s="70"/>
      <c r="ES1470" s="70"/>
      <c r="ET1470" s="70"/>
      <c r="EU1470" s="70"/>
      <c r="EV1470" s="70"/>
      <c r="EW1470" s="70"/>
      <c r="EX1470" s="70"/>
      <c r="EY1470" s="70"/>
      <c r="EZ1470" s="70"/>
      <c r="FA1470" s="70"/>
      <c r="FB1470" s="70"/>
      <c r="FC1470" s="70"/>
      <c r="FD1470" s="70"/>
      <c r="FE1470" s="70"/>
      <c r="FF1470" s="70"/>
      <c r="FG1470" s="70"/>
      <c r="FH1470" s="70"/>
      <c r="FI1470" s="70"/>
      <c r="FJ1470" s="70"/>
      <c r="FK1470" s="70"/>
      <c r="FL1470" s="70"/>
      <c r="FM1470" s="70"/>
      <c r="FN1470" s="70"/>
      <c r="FO1470" s="70"/>
      <c r="FP1470" s="70"/>
      <c r="FQ1470" s="70"/>
      <c r="FR1470" s="70"/>
      <c r="FS1470" s="70"/>
      <c r="FT1470" s="70"/>
      <c r="FU1470" s="70"/>
      <c r="FV1470" s="70"/>
      <c r="FW1470" s="70"/>
      <c r="FX1470" s="70"/>
      <c r="FY1470" s="70"/>
      <c r="FZ1470" s="70"/>
      <c r="GA1470" s="70"/>
      <c r="GB1470" s="70"/>
      <c r="GC1470" s="70"/>
      <c r="GD1470" s="70"/>
      <c r="GE1470" s="70"/>
      <c r="GF1470" s="70"/>
      <c r="GG1470" s="70"/>
      <c r="GH1470" s="70"/>
      <c r="GI1470" s="70"/>
      <c r="GJ1470" s="70"/>
      <c r="GK1470" s="70"/>
      <c r="GL1470" s="70"/>
      <c r="GM1470" s="70"/>
      <c r="GN1470" s="70"/>
      <c r="GO1470" s="70"/>
      <c r="GP1470" s="70"/>
      <c r="GQ1470" s="70"/>
      <c r="GR1470" s="70"/>
      <c r="GS1470" s="70"/>
      <c r="GT1470" s="70"/>
      <c r="GU1470" s="70"/>
      <c r="GV1470" s="70"/>
      <c r="GW1470" s="70"/>
      <c r="GX1470" s="70"/>
      <c r="GY1470" s="70"/>
      <c r="GZ1470" s="70"/>
      <c r="HA1470" s="70"/>
      <c r="HB1470" s="70"/>
      <c r="HC1470" s="70"/>
      <c r="HD1470" s="70"/>
      <c r="HE1470" s="70"/>
      <c r="HF1470" s="70"/>
      <c r="HG1470" s="70"/>
      <c r="HH1470" s="70"/>
      <c r="HI1470" s="70"/>
      <c r="HJ1470" s="70"/>
      <c r="HK1470" s="70"/>
      <c r="HL1470" s="70"/>
      <c r="HM1470" s="70"/>
      <c r="HN1470" s="70"/>
      <c r="HO1470" s="70"/>
      <c r="HP1470" s="70"/>
      <c r="HQ1470" s="70"/>
      <c r="HR1470" s="70"/>
      <c r="HS1470" s="70"/>
      <c r="HT1470" s="70"/>
      <c r="HU1470" s="70"/>
      <c r="HV1470" s="70"/>
      <c r="HW1470" s="70"/>
      <c r="HX1470" s="70"/>
      <c r="HY1470" s="70"/>
      <c r="HZ1470" s="70"/>
      <c r="IA1470" s="70"/>
      <c r="IB1470" s="70"/>
      <c r="IC1470" s="70"/>
      <c r="ID1470" s="70"/>
      <c r="IE1470" s="70"/>
      <c r="IF1470" s="70"/>
      <c r="IG1470" s="70"/>
      <c r="IH1470" s="70"/>
      <c r="II1470" s="70"/>
      <c r="IJ1470" s="70"/>
      <c r="IK1470" s="70"/>
      <c r="IL1470" s="70"/>
      <c r="IM1470" s="70"/>
      <c r="IN1470" s="70"/>
      <c r="IO1470" s="70"/>
      <c r="IP1470" s="70"/>
      <c r="IQ1470" s="70"/>
      <c r="IR1470" s="70"/>
      <c r="IS1470" s="70"/>
      <c r="IT1470" s="70"/>
      <c r="IU1470" s="70"/>
      <c r="IV1470" s="70"/>
      <c r="IW1470" s="70"/>
      <c r="IX1470" s="70"/>
      <c r="IY1470" s="70"/>
      <c r="IZ1470" s="70"/>
      <c r="JA1470" s="70"/>
      <c r="JB1470" s="70"/>
      <c r="JC1470" s="70"/>
      <c r="JD1470" s="70"/>
      <c r="JE1470" s="70"/>
      <c r="JF1470" s="70"/>
      <c r="JG1470" s="70"/>
      <c r="JH1470" s="70"/>
      <c r="JI1470" s="70"/>
      <c r="JJ1470" s="70"/>
      <c r="JK1470" s="70"/>
      <c r="JL1470" s="70"/>
      <c r="JM1470" s="70"/>
      <c r="JN1470" s="70"/>
      <c r="JO1470" s="70"/>
      <c r="JP1470" s="70"/>
      <c r="JQ1470" s="70"/>
      <c r="JR1470" s="70"/>
      <c r="JS1470" s="70"/>
      <c r="JT1470" s="70"/>
      <c r="JU1470" s="70"/>
      <c r="JV1470" s="70"/>
      <c r="JW1470" s="70"/>
      <c r="JX1470" s="70"/>
      <c r="JY1470" s="70"/>
      <c r="JZ1470" s="70"/>
      <c r="KA1470" s="70"/>
      <c r="KB1470" s="70"/>
      <c r="KC1470" s="70"/>
      <c r="KD1470" s="70"/>
      <c r="KE1470" s="70"/>
      <c r="KF1470" s="70"/>
      <c r="KG1470" s="70"/>
      <c r="KH1470" s="70"/>
      <c r="KI1470" s="70"/>
      <c r="KJ1470" s="70"/>
      <c r="KK1470" s="70"/>
      <c r="KL1470" s="70"/>
      <c r="KM1470" s="70"/>
      <c r="KN1470" s="70"/>
      <c r="KO1470" s="70"/>
      <c r="KP1470" s="70"/>
      <c r="KQ1470" s="70"/>
      <c r="KR1470" s="70"/>
      <c r="KS1470" s="70"/>
      <c r="KT1470" s="70"/>
      <c r="KU1470" s="70"/>
      <c r="KV1470" s="70"/>
      <c r="KW1470" s="70"/>
      <c r="KX1470" s="70"/>
      <c r="KY1470" s="70"/>
      <c r="KZ1470" s="70"/>
      <c r="LA1470" s="70"/>
      <c r="LB1470" s="70"/>
      <c r="LC1470" s="70"/>
      <c r="LD1470" s="70"/>
      <c r="LE1470" s="70"/>
      <c r="LF1470" s="70"/>
      <c r="LG1470" s="70"/>
      <c r="LH1470" s="70"/>
      <c r="LI1470" s="70"/>
      <c r="LJ1470" s="70"/>
      <c r="LK1470" s="70"/>
      <c r="LL1470" s="70"/>
      <c r="LM1470" s="70"/>
      <c r="LN1470" s="70"/>
      <c r="LO1470" s="70"/>
      <c r="LP1470" s="70"/>
      <c r="LQ1470" s="70"/>
      <c r="LR1470" s="70"/>
      <c r="LS1470" s="70"/>
      <c r="LT1470" s="70"/>
      <c r="LU1470" s="70"/>
      <c r="LV1470" s="70"/>
      <c r="LW1470" s="70"/>
      <c r="LX1470" s="70"/>
      <c r="LY1470" s="70"/>
      <c r="LZ1470" s="70"/>
      <c r="MA1470" s="70"/>
      <c r="MB1470" s="70"/>
      <c r="MC1470" s="70"/>
      <c r="MD1470" s="70"/>
      <c r="ME1470" s="70"/>
      <c r="MF1470" s="70"/>
      <c r="MG1470" s="70"/>
      <c r="MH1470" s="70"/>
      <c r="MI1470" s="70"/>
      <c r="MJ1470" s="70"/>
      <c r="MK1470" s="70"/>
      <c r="ML1470" s="70"/>
      <c r="MM1470" s="70"/>
      <c r="MN1470" s="70"/>
      <c r="MO1470" s="70"/>
      <c r="MP1470" s="70"/>
      <c r="MQ1470" s="70"/>
      <c r="MR1470" s="70"/>
      <c r="MS1470" s="70"/>
      <c r="MT1470" s="70"/>
      <c r="MU1470" s="70"/>
      <c r="MV1470" s="70"/>
      <c r="MW1470" s="70"/>
      <c r="MX1470" s="70"/>
      <c r="MY1470" s="70"/>
      <c r="MZ1470" s="70"/>
      <c r="NA1470" s="70"/>
      <c r="NB1470" s="70"/>
      <c r="NC1470" s="70"/>
      <c r="ND1470" s="70"/>
      <c r="NE1470" s="70"/>
      <c r="NF1470" s="70"/>
      <c r="NG1470" s="70"/>
      <c r="NH1470" s="70"/>
      <c r="NI1470" s="70"/>
      <c r="NJ1470" s="70"/>
      <c r="NK1470" s="70"/>
      <c r="NL1470" s="70"/>
      <c r="NM1470" s="70"/>
      <c r="NN1470" s="70"/>
      <c r="NO1470" s="70"/>
      <c r="NP1470" s="70"/>
      <c r="NQ1470" s="70"/>
      <c r="NR1470" s="70"/>
      <c r="NS1470" s="70"/>
      <c r="NT1470" s="70"/>
      <c r="NU1470" s="70"/>
      <c r="NV1470" s="70"/>
      <c r="NW1470" s="70"/>
      <c r="NX1470" s="70"/>
      <c r="NY1470" s="70"/>
      <c r="NZ1470" s="70"/>
      <c r="OA1470" s="70"/>
      <c r="OB1470" s="70"/>
      <c r="OC1470" s="70"/>
      <c r="OD1470" s="70"/>
      <c r="OE1470" s="70"/>
      <c r="OF1470" s="70"/>
      <c r="OG1470" s="70"/>
      <c r="OH1470" s="70"/>
      <c r="OI1470" s="70"/>
      <c r="OJ1470" s="70"/>
      <c r="OK1470" s="70"/>
      <c r="OL1470" s="70"/>
      <c r="OM1470" s="70"/>
      <c r="ON1470" s="70"/>
      <c r="OO1470" s="70"/>
      <c r="OP1470" s="70"/>
      <c r="OQ1470" s="70"/>
      <c r="OR1470" s="70"/>
      <c r="OS1470" s="70"/>
      <c r="OT1470" s="70"/>
      <c r="OU1470" s="70"/>
      <c r="OV1470" s="70"/>
      <c r="OW1470" s="70"/>
      <c r="OX1470" s="70"/>
      <c r="OY1470" s="70"/>
      <c r="OZ1470" s="70"/>
      <c r="PA1470" s="70"/>
      <c r="PB1470" s="70"/>
      <c r="PC1470" s="70"/>
      <c r="PD1470" s="70"/>
      <c r="PE1470" s="70"/>
      <c r="PF1470" s="70"/>
      <c r="PG1470" s="70"/>
      <c r="PH1470" s="70"/>
      <c r="PI1470" s="70"/>
      <c r="PJ1470" s="70"/>
      <c r="PK1470" s="70"/>
      <c r="PL1470" s="70"/>
      <c r="PM1470" s="70"/>
      <c r="PN1470" s="70"/>
      <c r="PO1470" s="70"/>
      <c r="PP1470" s="70"/>
      <c r="PQ1470" s="70"/>
      <c r="PR1470" s="70"/>
      <c r="PS1470" s="70"/>
      <c r="PT1470" s="70"/>
      <c r="PU1470" s="70"/>
      <c r="PV1470" s="70"/>
      <c r="PW1470" s="70"/>
      <c r="PX1470" s="70"/>
      <c r="PY1470" s="70"/>
      <c r="PZ1470" s="70"/>
      <c r="QA1470" s="70"/>
      <c r="QB1470" s="70"/>
      <c r="QC1470" s="70"/>
      <c r="QD1470" s="70"/>
      <c r="QE1470" s="70"/>
      <c r="QF1470" s="70"/>
      <c r="QG1470" s="70"/>
      <c r="QH1470" s="70"/>
      <c r="QI1470" s="70"/>
      <c r="QJ1470" s="70"/>
      <c r="QK1470" s="70"/>
      <c r="QL1470" s="70"/>
      <c r="QM1470" s="70"/>
      <c r="QN1470" s="70"/>
      <c r="QO1470" s="70"/>
      <c r="QP1470" s="70"/>
      <c r="QQ1470" s="70"/>
      <c r="QR1470" s="70"/>
      <c r="QS1470" s="70"/>
      <c r="QT1470" s="70"/>
      <c r="QU1470" s="70"/>
      <c r="QV1470" s="70"/>
      <c r="QW1470" s="70"/>
      <c r="QX1470" s="70"/>
      <c r="QY1470" s="70"/>
      <c r="QZ1470" s="70"/>
      <c r="RA1470" s="70"/>
      <c r="RB1470" s="70"/>
      <c r="RC1470" s="70"/>
      <c r="RD1470" s="70"/>
      <c r="RE1470" s="70"/>
      <c r="RF1470" s="70"/>
      <c r="RG1470" s="70"/>
      <c r="RH1470" s="70"/>
      <c r="RI1470" s="70"/>
      <c r="RJ1470" s="70"/>
      <c r="RK1470" s="70"/>
      <c r="RL1470" s="70"/>
      <c r="RM1470" s="70"/>
      <c r="RN1470" s="70"/>
      <c r="RO1470" s="70"/>
      <c r="RP1470" s="70"/>
      <c r="RQ1470" s="70"/>
      <c r="RR1470" s="70"/>
      <c r="RS1470" s="70"/>
      <c r="RT1470" s="70"/>
      <c r="RU1470" s="70"/>
      <c r="RV1470" s="70"/>
      <c r="RW1470" s="70"/>
      <c r="RX1470" s="70"/>
      <c r="RY1470" s="70"/>
      <c r="RZ1470" s="70"/>
      <c r="SA1470" s="70"/>
      <c r="SB1470" s="70"/>
      <c r="SC1470" s="70"/>
      <c r="SD1470" s="70"/>
      <c r="SE1470" s="70"/>
      <c r="SF1470" s="70"/>
      <c r="SG1470" s="70"/>
      <c r="SH1470" s="70"/>
      <c r="SI1470" s="70"/>
      <c r="SJ1470" s="70"/>
      <c r="SK1470" s="70"/>
      <c r="SL1470" s="70"/>
      <c r="SM1470" s="70"/>
      <c r="SN1470" s="70"/>
      <c r="SO1470" s="70"/>
      <c r="SP1470" s="70"/>
      <c r="SQ1470" s="70"/>
      <c r="SR1470" s="70"/>
      <c r="SS1470" s="70"/>
      <c r="ST1470" s="70"/>
      <c r="SU1470" s="70"/>
      <c r="SV1470" s="70"/>
      <c r="SW1470" s="70"/>
      <c r="SX1470" s="70"/>
      <c r="SY1470" s="70"/>
      <c r="SZ1470" s="70"/>
    </row>
    <row r="1471" spans="1:520" ht="16.5" customHeight="1" x14ac:dyDescent="0.2">
      <c r="A1471" s="20">
        <v>863</v>
      </c>
      <c r="B1471" s="20" t="s">
        <v>62</v>
      </c>
      <c r="C1471" s="20" t="s">
        <v>959</v>
      </c>
      <c r="D1471" s="20" t="s">
        <v>30</v>
      </c>
      <c r="E1471" s="20" t="s">
        <v>1345</v>
      </c>
      <c r="F1471" s="22" t="s">
        <v>976</v>
      </c>
      <c r="G1471" s="20" t="s">
        <v>84</v>
      </c>
      <c r="H1471" s="20" t="s">
        <v>35</v>
      </c>
      <c r="I1471" s="20" t="s">
        <v>81</v>
      </c>
      <c r="J1471" s="22" t="s">
        <v>959</v>
      </c>
      <c r="K1471" s="20"/>
      <c r="L1471" s="20"/>
      <c r="M1471" s="20"/>
      <c r="N1471" s="20"/>
      <c r="O1471" s="23"/>
      <c r="P1471" s="23">
        <v>650000</v>
      </c>
      <c r="Q1471" s="24">
        <v>1</v>
      </c>
      <c r="R1471" s="25">
        <v>45748</v>
      </c>
      <c r="S1471" s="20" t="s">
        <v>83</v>
      </c>
      <c r="T1471" s="26">
        <f t="shared" si="24"/>
        <v>650000</v>
      </c>
      <c r="U1471" s="27" t="s">
        <v>100</v>
      </c>
      <c r="V1471" s="27" t="s">
        <v>100</v>
      </c>
      <c r="W1471" s="70"/>
      <c r="X1471" s="70"/>
      <c r="Y1471" s="70"/>
      <c r="Z1471" s="70"/>
      <c r="AA1471" s="70"/>
      <c r="AB1471" s="70"/>
      <c r="AC1471" s="70"/>
      <c r="AD1471" s="70"/>
      <c r="AE1471" s="70"/>
      <c r="AF1471" s="70"/>
      <c r="AG1471" s="70"/>
      <c r="AH1471" s="70"/>
      <c r="AI1471" s="70"/>
      <c r="AJ1471" s="70"/>
      <c r="AK1471" s="70"/>
      <c r="AL1471" s="70"/>
      <c r="AM1471" s="70"/>
      <c r="AN1471" s="70"/>
      <c r="AO1471" s="70"/>
      <c r="AP1471" s="70"/>
      <c r="AQ1471" s="70"/>
      <c r="AR1471" s="70"/>
      <c r="AS1471" s="70"/>
      <c r="AT1471" s="70"/>
      <c r="AU1471" s="70"/>
      <c r="AV1471" s="70"/>
      <c r="AW1471" s="70"/>
      <c r="AX1471" s="70"/>
      <c r="AY1471" s="70"/>
      <c r="AZ1471" s="70"/>
      <c r="BA1471" s="70"/>
      <c r="BB1471" s="70"/>
      <c r="BC1471" s="70"/>
      <c r="BD1471" s="70"/>
      <c r="BE1471" s="70"/>
      <c r="BF1471" s="70"/>
      <c r="BG1471" s="70"/>
      <c r="BH1471" s="70"/>
      <c r="BI1471" s="70"/>
      <c r="BJ1471" s="70"/>
      <c r="BK1471" s="70"/>
      <c r="BL1471" s="70"/>
      <c r="BM1471" s="70"/>
      <c r="BN1471" s="70"/>
      <c r="BO1471" s="70"/>
      <c r="BP1471" s="70"/>
      <c r="BQ1471" s="70"/>
      <c r="BR1471" s="70"/>
      <c r="BS1471" s="70"/>
      <c r="BT1471" s="70"/>
      <c r="BU1471" s="70"/>
      <c r="BV1471" s="70"/>
      <c r="BW1471" s="70"/>
      <c r="BX1471" s="70"/>
      <c r="BY1471" s="70"/>
      <c r="BZ1471" s="70"/>
      <c r="CA1471" s="70"/>
      <c r="CB1471" s="70"/>
      <c r="CC1471" s="70"/>
      <c r="CD1471" s="70"/>
      <c r="CE1471" s="70"/>
      <c r="CF1471" s="70"/>
      <c r="CG1471" s="70"/>
      <c r="CH1471" s="70"/>
      <c r="CI1471" s="70"/>
      <c r="CJ1471" s="70"/>
      <c r="CK1471" s="70"/>
      <c r="CL1471" s="70"/>
      <c r="CM1471" s="70"/>
      <c r="CN1471" s="70"/>
      <c r="CO1471" s="70"/>
      <c r="CP1471" s="70"/>
      <c r="CQ1471" s="70"/>
      <c r="CR1471" s="70"/>
      <c r="CS1471" s="70"/>
      <c r="CT1471" s="70"/>
      <c r="CU1471" s="70"/>
      <c r="CV1471" s="70"/>
      <c r="CW1471" s="70"/>
      <c r="CX1471" s="70"/>
      <c r="CY1471" s="70"/>
      <c r="CZ1471" s="70"/>
      <c r="DA1471" s="70"/>
      <c r="DB1471" s="70"/>
      <c r="DC1471" s="70"/>
      <c r="DD1471" s="70"/>
      <c r="DE1471" s="70"/>
      <c r="DF1471" s="70"/>
      <c r="DG1471" s="70"/>
      <c r="DH1471" s="70"/>
      <c r="DI1471" s="70"/>
      <c r="DJ1471" s="70"/>
      <c r="DK1471" s="70"/>
      <c r="DL1471" s="70"/>
      <c r="DM1471" s="70"/>
      <c r="DN1471" s="70"/>
      <c r="DO1471" s="70"/>
      <c r="DP1471" s="70"/>
      <c r="DQ1471" s="70"/>
      <c r="DR1471" s="70"/>
      <c r="DS1471" s="70"/>
      <c r="DT1471" s="70"/>
      <c r="DU1471" s="70"/>
      <c r="DV1471" s="70"/>
      <c r="DW1471" s="70"/>
      <c r="DX1471" s="70"/>
      <c r="DY1471" s="70"/>
      <c r="DZ1471" s="70"/>
      <c r="EA1471" s="70"/>
      <c r="EB1471" s="70"/>
      <c r="EC1471" s="70"/>
      <c r="ED1471" s="70"/>
      <c r="EE1471" s="70"/>
      <c r="EF1471" s="70"/>
      <c r="EG1471" s="70"/>
      <c r="EH1471" s="70"/>
      <c r="EI1471" s="70"/>
      <c r="EJ1471" s="70"/>
      <c r="EK1471" s="70"/>
      <c r="EL1471" s="70"/>
      <c r="EM1471" s="70"/>
      <c r="EN1471" s="70"/>
      <c r="EO1471" s="70"/>
      <c r="EP1471" s="70"/>
      <c r="EQ1471" s="70"/>
      <c r="ER1471" s="70"/>
      <c r="ES1471" s="70"/>
      <c r="ET1471" s="70"/>
      <c r="EU1471" s="70"/>
      <c r="EV1471" s="70"/>
      <c r="EW1471" s="70"/>
      <c r="EX1471" s="70"/>
      <c r="EY1471" s="70"/>
      <c r="EZ1471" s="70"/>
      <c r="FA1471" s="70"/>
      <c r="FB1471" s="70"/>
      <c r="FC1471" s="70"/>
      <c r="FD1471" s="70"/>
      <c r="FE1471" s="70"/>
      <c r="FF1471" s="70"/>
      <c r="FG1471" s="70"/>
      <c r="FH1471" s="70"/>
      <c r="FI1471" s="70"/>
      <c r="FJ1471" s="70"/>
      <c r="FK1471" s="70"/>
      <c r="FL1471" s="70"/>
      <c r="FM1471" s="70"/>
      <c r="FN1471" s="70"/>
      <c r="FO1471" s="70"/>
      <c r="FP1471" s="70"/>
      <c r="FQ1471" s="70"/>
      <c r="FR1471" s="70"/>
      <c r="FS1471" s="70"/>
      <c r="FT1471" s="70"/>
      <c r="FU1471" s="70"/>
      <c r="FV1471" s="70"/>
      <c r="FW1471" s="70"/>
      <c r="FX1471" s="70"/>
      <c r="FY1471" s="70"/>
      <c r="FZ1471" s="70"/>
      <c r="GA1471" s="70"/>
      <c r="GB1471" s="70"/>
      <c r="GC1471" s="70"/>
      <c r="GD1471" s="70"/>
      <c r="GE1471" s="70"/>
      <c r="GF1471" s="70"/>
      <c r="GG1471" s="70"/>
      <c r="GH1471" s="70"/>
      <c r="GI1471" s="70"/>
      <c r="GJ1471" s="70"/>
      <c r="GK1471" s="70"/>
      <c r="GL1471" s="70"/>
      <c r="GM1471" s="70"/>
      <c r="GN1471" s="70"/>
      <c r="GO1471" s="70"/>
      <c r="GP1471" s="70"/>
      <c r="GQ1471" s="70"/>
      <c r="GR1471" s="70"/>
      <c r="GS1471" s="70"/>
      <c r="GT1471" s="70"/>
      <c r="GU1471" s="70"/>
      <c r="GV1471" s="70"/>
      <c r="GW1471" s="70"/>
      <c r="GX1471" s="70"/>
      <c r="GY1471" s="70"/>
      <c r="GZ1471" s="70"/>
      <c r="HA1471" s="70"/>
      <c r="HB1471" s="70"/>
      <c r="HC1471" s="70"/>
      <c r="HD1471" s="70"/>
      <c r="HE1471" s="70"/>
      <c r="HF1471" s="70"/>
      <c r="HG1471" s="70"/>
      <c r="HH1471" s="70"/>
      <c r="HI1471" s="70"/>
      <c r="HJ1471" s="70"/>
      <c r="HK1471" s="70"/>
      <c r="HL1471" s="70"/>
      <c r="HM1471" s="70"/>
      <c r="HN1471" s="70"/>
      <c r="HO1471" s="70"/>
      <c r="HP1471" s="70"/>
      <c r="HQ1471" s="70"/>
      <c r="HR1471" s="70"/>
      <c r="HS1471" s="70"/>
      <c r="HT1471" s="70"/>
      <c r="HU1471" s="70"/>
      <c r="HV1471" s="70"/>
      <c r="HW1471" s="70"/>
      <c r="HX1471" s="70"/>
      <c r="HY1471" s="70"/>
      <c r="HZ1471" s="70"/>
      <c r="IA1471" s="70"/>
      <c r="IB1471" s="70"/>
      <c r="IC1471" s="70"/>
      <c r="ID1471" s="70"/>
      <c r="IE1471" s="70"/>
      <c r="IF1471" s="70"/>
      <c r="IG1471" s="70"/>
      <c r="IH1471" s="70"/>
      <c r="II1471" s="70"/>
      <c r="IJ1471" s="70"/>
      <c r="IK1471" s="70"/>
      <c r="IL1471" s="70"/>
      <c r="IM1471" s="70"/>
      <c r="IN1471" s="70"/>
      <c r="IO1471" s="70"/>
      <c r="IP1471" s="70"/>
      <c r="IQ1471" s="70"/>
      <c r="IR1471" s="70"/>
      <c r="IS1471" s="70"/>
      <c r="IT1471" s="70"/>
      <c r="IU1471" s="70"/>
      <c r="IV1471" s="70"/>
      <c r="IW1471" s="70"/>
      <c r="IX1471" s="70"/>
      <c r="IY1471" s="70"/>
      <c r="IZ1471" s="70"/>
      <c r="JA1471" s="70"/>
      <c r="JB1471" s="70"/>
      <c r="JC1471" s="70"/>
      <c r="JD1471" s="70"/>
      <c r="JE1471" s="70"/>
      <c r="JF1471" s="70"/>
      <c r="JG1471" s="70"/>
      <c r="JH1471" s="70"/>
      <c r="JI1471" s="70"/>
      <c r="JJ1471" s="70"/>
      <c r="JK1471" s="70"/>
      <c r="JL1471" s="70"/>
      <c r="JM1471" s="70"/>
      <c r="JN1471" s="70"/>
      <c r="JO1471" s="70"/>
      <c r="JP1471" s="70"/>
      <c r="JQ1471" s="70"/>
      <c r="JR1471" s="70"/>
      <c r="JS1471" s="70"/>
      <c r="JT1471" s="70"/>
      <c r="JU1471" s="70"/>
      <c r="JV1471" s="70"/>
      <c r="JW1471" s="70"/>
      <c r="JX1471" s="70"/>
      <c r="JY1471" s="70"/>
      <c r="JZ1471" s="70"/>
      <c r="KA1471" s="70"/>
      <c r="KB1471" s="70"/>
      <c r="KC1471" s="70"/>
      <c r="KD1471" s="70"/>
      <c r="KE1471" s="70"/>
      <c r="KF1471" s="70"/>
      <c r="KG1471" s="70"/>
      <c r="KH1471" s="70"/>
      <c r="KI1471" s="70"/>
      <c r="KJ1471" s="70"/>
      <c r="KK1471" s="70"/>
      <c r="KL1471" s="70"/>
      <c r="KM1471" s="70"/>
      <c r="KN1471" s="70"/>
      <c r="KO1471" s="70"/>
      <c r="KP1471" s="70"/>
      <c r="KQ1471" s="70"/>
      <c r="KR1471" s="70"/>
      <c r="KS1471" s="70"/>
      <c r="KT1471" s="70"/>
      <c r="KU1471" s="70"/>
      <c r="KV1471" s="70"/>
      <c r="KW1471" s="70"/>
      <c r="KX1471" s="70"/>
      <c r="KY1471" s="70"/>
      <c r="KZ1471" s="70"/>
      <c r="LA1471" s="70"/>
      <c r="LB1471" s="70"/>
      <c r="LC1471" s="70"/>
      <c r="LD1471" s="70"/>
      <c r="LE1471" s="70"/>
      <c r="LF1471" s="70"/>
      <c r="LG1471" s="70"/>
      <c r="LH1471" s="70"/>
      <c r="LI1471" s="70"/>
      <c r="LJ1471" s="70"/>
      <c r="LK1471" s="70"/>
      <c r="LL1471" s="70"/>
      <c r="LM1471" s="70"/>
      <c r="LN1471" s="70"/>
      <c r="LO1471" s="70"/>
      <c r="LP1471" s="70"/>
      <c r="LQ1471" s="70"/>
      <c r="LR1471" s="70"/>
      <c r="LS1471" s="70"/>
      <c r="LT1471" s="70"/>
      <c r="LU1471" s="70"/>
      <c r="LV1471" s="70"/>
      <c r="LW1471" s="70"/>
      <c r="LX1471" s="70"/>
      <c r="LY1471" s="70"/>
      <c r="LZ1471" s="70"/>
      <c r="MA1471" s="70"/>
      <c r="MB1471" s="70"/>
      <c r="MC1471" s="70"/>
      <c r="MD1471" s="70"/>
      <c r="ME1471" s="70"/>
      <c r="MF1471" s="70"/>
      <c r="MG1471" s="70"/>
      <c r="MH1471" s="70"/>
      <c r="MI1471" s="70"/>
      <c r="MJ1471" s="70"/>
      <c r="MK1471" s="70"/>
      <c r="ML1471" s="70"/>
      <c r="MM1471" s="70"/>
      <c r="MN1471" s="70"/>
      <c r="MO1471" s="70"/>
      <c r="MP1471" s="70"/>
      <c r="MQ1471" s="70"/>
      <c r="MR1471" s="70"/>
      <c r="MS1471" s="70"/>
      <c r="MT1471" s="70"/>
      <c r="MU1471" s="70"/>
      <c r="MV1471" s="70"/>
      <c r="MW1471" s="70"/>
      <c r="MX1471" s="70"/>
      <c r="MY1471" s="70"/>
      <c r="MZ1471" s="70"/>
      <c r="NA1471" s="70"/>
      <c r="NB1471" s="70"/>
      <c r="NC1471" s="70"/>
      <c r="ND1471" s="70"/>
      <c r="NE1471" s="70"/>
      <c r="NF1471" s="70"/>
      <c r="NG1471" s="70"/>
      <c r="NH1471" s="70"/>
      <c r="NI1471" s="70"/>
      <c r="NJ1471" s="70"/>
      <c r="NK1471" s="70"/>
      <c r="NL1471" s="70"/>
      <c r="NM1471" s="70"/>
      <c r="NN1471" s="70"/>
      <c r="NO1471" s="70"/>
      <c r="NP1471" s="70"/>
      <c r="NQ1471" s="70"/>
      <c r="NR1471" s="70"/>
      <c r="NS1471" s="70"/>
      <c r="NT1471" s="70"/>
      <c r="NU1471" s="70"/>
      <c r="NV1471" s="70"/>
      <c r="NW1471" s="70"/>
      <c r="NX1471" s="70"/>
      <c r="NY1471" s="70"/>
      <c r="NZ1471" s="70"/>
      <c r="OA1471" s="70"/>
      <c r="OB1471" s="70"/>
      <c r="OC1471" s="70"/>
      <c r="OD1471" s="70"/>
      <c r="OE1471" s="70"/>
      <c r="OF1471" s="70"/>
      <c r="OG1471" s="70"/>
      <c r="OH1471" s="70"/>
      <c r="OI1471" s="70"/>
      <c r="OJ1471" s="70"/>
      <c r="OK1471" s="70"/>
      <c r="OL1471" s="70"/>
      <c r="OM1471" s="70"/>
      <c r="ON1471" s="70"/>
      <c r="OO1471" s="70"/>
      <c r="OP1471" s="70"/>
      <c r="OQ1471" s="70"/>
      <c r="OR1471" s="70"/>
      <c r="OS1471" s="70"/>
      <c r="OT1471" s="70"/>
      <c r="OU1471" s="70"/>
      <c r="OV1471" s="70"/>
      <c r="OW1471" s="70"/>
      <c r="OX1471" s="70"/>
      <c r="OY1471" s="70"/>
      <c r="OZ1471" s="70"/>
      <c r="PA1471" s="70"/>
      <c r="PB1471" s="70"/>
      <c r="PC1471" s="70"/>
      <c r="PD1471" s="70"/>
      <c r="PE1471" s="70"/>
      <c r="PF1471" s="70"/>
      <c r="PG1471" s="70"/>
      <c r="PH1471" s="70"/>
      <c r="PI1471" s="70"/>
      <c r="PJ1471" s="70"/>
      <c r="PK1471" s="70"/>
      <c r="PL1471" s="70"/>
      <c r="PM1471" s="70"/>
      <c r="PN1471" s="70"/>
      <c r="PO1471" s="70"/>
      <c r="PP1471" s="70"/>
      <c r="PQ1471" s="70"/>
      <c r="PR1471" s="70"/>
      <c r="PS1471" s="70"/>
      <c r="PT1471" s="70"/>
      <c r="PU1471" s="70"/>
      <c r="PV1471" s="70"/>
      <c r="PW1471" s="70"/>
      <c r="PX1471" s="70"/>
      <c r="PY1471" s="70"/>
      <c r="PZ1471" s="70"/>
      <c r="QA1471" s="70"/>
      <c r="QB1471" s="70"/>
      <c r="QC1471" s="70"/>
      <c r="QD1471" s="70"/>
      <c r="QE1471" s="70"/>
      <c r="QF1471" s="70"/>
      <c r="QG1471" s="70"/>
      <c r="QH1471" s="70"/>
      <c r="QI1471" s="70"/>
      <c r="QJ1471" s="70"/>
      <c r="QK1471" s="70"/>
      <c r="QL1471" s="70"/>
      <c r="QM1471" s="70"/>
      <c r="QN1471" s="70"/>
      <c r="QO1471" s="70"/>
      <c r="QP1471" s="70"/>
      <c r="QQ1471" s="70"/>
      <c r="QR1471" s="70"/>
      <c r="QS1471" s="70"/>
      <c r="QT1471" s="70"/>
      <c r="QU1471" s="70"/>
      <c r="QV1471" s="70"/>
      <c r="QW1471" s="70"/>
      <c r="QX1471" s="70"/>
      <c r="QY1471" s="70"/>
      <c r="QZ1471" s="70"/>
      <c r="RA1471" s="70"/>
      <c r="RB1471" s="70"/>
      <c r="RC1471" s="70"/>
      <c r="RD1471" s="70"/>
      <c r="RE1471" s="70"/>
      <c r="RF1471" s="70"/>
      <c r="RG1471" s="70"/>
      <c r="RH1471" s="70"/>
      <c r="RI1471" s="70"/>
      <c r="RJ1471" s="70"/>
      <c r="RK1471" s="70"/>
      <c r="RL1471" s="70"/>
      <c r="RM1471" s="70"/>
      <c r="RN1471" s="70"/>
      <c r="RO1471" s="70"/>
      <c r="RP1471" s="70"/>
      <c r="RQ1471" s="70"/>
      <c r="RR1471" s="70"/>
      <c r="RS1471" s="70"/>
      <c r="RT1471" s="70"/>
      <c r="RU1471" s="70"/>
      <c r="RV1471" s="70"/>
      <c r="RW1471" s="70"/>
      <c r="RX1471" s="70"/>
      <c r="RY1471" s="70"/>
      <c r="RZ1471" s="70"/>
      <c r="SA1471" s="70"/>
      <c r="SB1471" s="70"/>
      <c r="SC1471" s="70"/>
      <c r="SD1471" s="70"/>
      <c r="SE1471" s="70"/>
      <c r="SF1471" s="70"/>
      <c r="SG1471" s="70"/>
      <c r="SH1471" s="70"/>
      <c r="SI1471" s="70"/>
      <c r="SJ1471" s="70"/>
      <c r="SK1471" s="70"/>
      <c r="SL1471" s="70"/>
      <c r="SM1471" s="70"/>
      <c r="SN1471" s="70"/>
      <c r="SO1471" s="70"/>
      <c r="SP1471" s="70"/>
      <c r="SQ1471" s="70"/>
      <c r="SR1471" s="70"/>
      <c r="SS1471" s="70"/>
      <c r="ST1471" s="70"/>
      <c r="SU1471" s="70"/>
      <c r="SV1471" s="70"/>
      <c r="SW1471" s="70"/>
      <c r="SX1471" s="70"/>
      <c r="SY1471" s="70"/>
      <c r="SZ1471" s="70"/>
    </row>
    <row r="1472" spans="1:520" ht="16.5" customHeight="1" x14ac:dyDescent="0.2">
      <c r="A1472" s="20">
        <v>864</v>
      </c>
      <c r="B1472" s="20" t="s">
        <v>62</v>
      </c>
      <c r="C1472" s="20" t="s">
        <v>959</v>
      </c>
      <c r="D1472" s="20" t="s">
        <v>30</v>
      </c>
      <c r="E1472" s="20" t="s">
        <v>1345</v>
      </c>
      <c r="F1472" s="22" t="s">
        <v>976</v>
      </c>
      <c r="G1472" s="20" t="s">
        <v>84</v>
      </c>
      <c r="H1472" s="20" t="s">
        <v>35</v>
      </c>
      <c r="I1472" s="20" t="s">
        <v>81</v>
      </c>
      <c r="J1472" s="22" t="s">
        <v>959</v>
      </c>
      <c r="K1472" s="20"/>
      <c r="L1472" s="20"/>
      <c r="M1472" s="20"/>
      <c r="N1472" s="20"/>
      <c r="O1472" s="23"/>
      <c r="P1472" s="23">
        <v>650000</v>
      </c>
      <c r="Q1472" s="24">
        <v>1</v>
      </c>
      <c r="R1472" s="25">
        <v>45778</v>
      </c>
      <c r="S1472" s="20" t="s">
        <v>83</v>
      </c>
      <c r="T1472" s="26">
        <f t="shared" si="24"/>
        <v>650000</v>
      </c>
      <c r="U1472" s="27" t="s">
        <v>100</v>
      </c>
      <c r="V1472" s="27" t="s">
        <v>100</v>
      </c>
      <c r="W1472" s="70"/>
      <c r="X1472" s="70"/>
      <c r="Y1472" s="70"/>
      <c r="Z1472" s="70"/>
      <c r="AA1472" s="70"/>
      <c r="AB1472" s="70"/>
      <c r="AC1472" s="70"/>
      <c r="AD1472" s="70"/>
      <c r="AE1472" s="70"/>
      <c r="AF1472" s="70"/>
      <c r="AG1472" s="70"/>
      <c r="AH1472" s="70"/>
      <c r="AI1472" s="70"/>
      <c r="AJ1472" s="70"/>
      <c r="AK1472" s="70"/>
      <c r="AL1472" s="70"/>
      <c r="AM1472" s="70"/>
      <c r="AN1472" s="70"/>
      <c r="AO1472" s="70"/>
      <c r="AP1472" s="70"/>
      <c r="AQ1472" s="70"/>
      <c r="AR1472" s="70"/>
      <c r="AS1472" s="70"/>
      <c r="AT1472" s="70"/>
      <c r="AU1472" s="70"/>
      <c r="AV1472" s="70"/>
      <c r="AW1472" s="70"/>
      <c r="AX1472" s="70"/>
      <c r="AY1472" s="70"/>
      <c r="AZ1472" s="70"/>
      <c r="BA1472" s="70"/>
      <c r="BB1472" s="70"/>
      <c r="BC1472" s="70"/>
      <c r="BD1472" s="70"/>
      <c r="BE1472" s="70"/>
      <c r="BF1472" s="70"/>
      <c r="BG1472" s="70"/>
      <c r="BH1472" s="70"/>
      <c r="BI1472" s="70"/>
      <c r="BJ1472" s="70"/>
      <c r="BK1472" s="70"/>
      <c r="BL1472" s="70"/>
      <c r="BM1472" s="70"/>
      <c r="BN1472" s="70"/>
      <c r="BO1472" s="70"/>
      <c r="BP1472" s="70"/>
      <c r="BQ1472" s="70"/>
      <c r="BR1472" s="70"/>
      <c r="BS1472" s="70"/>
      <c r="BT1472" s="70"/>
      <c r="BU1472" s="70"/>
      <c r="BV1472" s="70"/>
      <c r="BW1472" s="70"/>
      <c r="BX1472" s="70"/>
      <c r="BY1472" s="70"/>
      <c r="BZ1472" s="70"/>
      <c r="CA1472" s="70"/>
      <c r="CB1472" s="70"/>
      <c r="CC1472" s="70"/>
      <c r="CD1472" s="70"/>
      <c r="CE1472" s="70"/>
      <c r="CF1472" s="70"/>
      <c r="CG1472" s="70"/>
      <c r="CH1472" s="70"/>
      <c r="CI1472" s="70"/>
      <c r="CJ1472" s="70"/>
      <c r="CK1472" s="70"/>
      <c r="CL1472" s="70"/>
      <c r="CM1472" s="70"/>
      <c r="CN1472" s="70"/>
      <c r="CO1472" s="70"/>
      <c r="CP1472" s="70"/>
      <c r="CQ1472" s="70"/>
      <c r="CR1472" s="70"/>
      <c r="CS1472" s="70"/>
      <c r="CT1472" s="70"/>
      <c r="CU1472" s="70"/>
      <c r="CV1472" s="70"/>
      <c r="CW1472" s="70"/>
      <c r="CX1472" s="70"/>
      <c r="CY1472" s="70"/>
      <c r="CZ1472" s="70"/>
      <c r="DA1472" s="70"/>
      <c r="DB1472" s="70"/>
      <c r="DC1472" s="70"/>
      <c r="DD1472" s="70"/>
      <c r="DE1472" s="70"/>
      <c r="DF1472" s="70"/>
      <c r="DG1472" s="70"/>
      <c r="DH1472" s="70"/>
      <c r="DI1472" s="70"/>
      <c r="DJ1472" s="70"/>
      <c r="DK1472" s="70"/>
      <c r="DL1472" s="70"/>
      <c r="DM1472" s="70"/>
      <c r="DN1472" s="70"/>
      <c r="DO1472" s="70"/>
      <c r="DP1472" s="70"/>
      <c r="DQ1472" s="70"/>
      <c r="DR1472" s="70"/>
      <c r="DS1472" s="70"/>
      <c r="DT1472" s="70"/>
      <c r="DU1472" s="70"/>
      <c r="DV1472" s="70"/>
      <c r="DW1472" s="70"/>
      <c r="DX1472" s="70"/>
      <c r="DY1472" s="70"/>
      <c r="DZ1472" s="70"/>
      <c r="EA1472" s="70"/>
      <c r="EB1472" s="70"/>
      <c r="EC1472" s="70"/>
      <c r="ED1472" s="70"/>
      <c r="EE1472" s="70"/>
      <c r="EF1472" s="70"/>
      <c r="EG1472" s="70"/>
      <c r="EH1472" s="70"/>
      <c r="EI1472" s="70"/>
      <c r="EJ1472" s="70"/>
      <c r="EK1472" s="70"/>
      <c r="EL1472" s="70"/>
      <c r="EM1472" s="70"/>
      <c r="EN1472" s="70"/>
      <c r="EO1472" s="70"/>
      <c r="EP1472" s="70"/>
      <c r="EQ1472" s="70"/>
      <c r="ER1472" s="70"/>
      <c r="ES1472" s="70"/>
      <c r="ET1472" s="70"/>
      <c r="EU1472" s="70"/>
      <c r="EV1472" s="70"/>
      <c r="EW1472" s="70"/>
      <c r="EX1472" s="70"/>
      <c r="EY1472" s="70"/>
      <c r="EZ1472" s="70"/>
      <c r="FA1472" s="70"/>
      <c r="FB1472" s="70"/>
      <c r="FC1472" s="70"/>
      <c r="FD1472" s="70"/>
      <c r="FE1472" s="70"/>
      <c r="FF1472" s="70"/>
      <c r="FG1472" s="70"/>
      <c r="FH1472" s="70"/>
      <c r="FI1472" s="70"/>
      <c r="FJ1472" s="70"/>
      <c r="FK1472" s="70"/>
      <c r="FL1472" s="70"/>
      <c r="FM1472" s="70"/>
      <c r="FN1472" s="70"/>
      <c r="FO1472" s="70"/>
      <c r="FP1472" s="70"/>
      <c r="FQ1472" s="70"/>
      <c r="FR1472" s="70"/>
      <c r="FS1472" s="70"/>
      <c r="FT1472" s="70"/>
      <c r="FU1472" s="70"/>
      <c r="FV1472" s="70"/>
      <c r="FW1472" s="70"/>
      <c r="FX1472" s="70"/>
      <c r="FY1472" s="70"/>
      <c r="FZ1472" s="70"/>
      <c r="GA1472" s="70"/>
      <c r="GB1472" s="70"/>
      <c r="GC1472" s="70"/>
      <c r="GD1472" s="70"/>
      <c r="GE1472" s="70"/>
      <c r="GF1472" s="70"/>
      <c r="GG1472" s="70"/>
      <c r="GH1472" s="70"/>
      <c r="GI1472" s="70"/>
      <c r="GJ1472" s="70"/>
      <c r="GK1472" s="70"/>
      <c r="GL1472" s="70"/>
      <c r="GM1472" s="70"/>
      <c r="GN1472" s="70"/>
      <c r="GO1472" s="70"/>
      <c r="GP1472" s="70"/>
      <c r="GQ1472" s="70"/>
      <c r="GR1472" s="70"/>
      <c r="GS1472" s="70"/>
      <c r="GT1472" s="70"/>
      <c r="GU1472" s="70"/>
      <c r="GV1472" s="70"/>
      <c r="GW1472" s="70"/>
      <c r="GX1472" s="70"/>
      <c r="GY1472" s="70"/>
      <c r="GZ1472" s="70"/>
      <c r="HA1472" s="70"/>
      <c r="HB1472" s="70"/>
      <c r="HC1472" s="70"/>
      <c r="HD1472" s="70"/>
      <c r="HE1472" s="70"/>
      <c r="HF1472" s="70"/>
      <c r="HG1472" s="70"/>
      <c r="HH1472" s="70"/>
      <c r="HI1472" s="70"/>
      <c r="HJ1472" s="70"/>
      <c r="HK1472" s="70"/>
      <c r="HL1472" s="70"/>
      <c r="HM1472" s="70"/>
      <c r="HN1472" s="70"/>
      <c r="HO1472" s="70"/>
      <c r="HP1472" s="70"/>
      <c r="HQ1472" s="70"/>
      <c r="HR1472" s="70"/>
      <c r="HS1472" s="70"/>
      <c r="HT1472" s="70"/>
      <c r="HU1472" s="70"/>
      <c r="HV1472" s="70"/>
      <c r="HW1472" s="70"/>
      <c r="HX1472" s="70"/>
      <c r="HY1472" s="70"/>
      <c r="HZ1472" s="70"/>
      <c r="IA1472" s="70"/>
      <c r="IB1472" s="70"/>
      <c r="IC1472" s="70"/>
      <c r="ID1472" s="70"/>
      <c r="IE1472" s="70"/>
      <c r="IF1472" s="70"/>
      <c r="IG1472" s="70"/>
      <c r="IH1472" s="70"/>
      <c r="II1472" s="70"/>
      <c r="IJ1472" s="70"/>
      <c r="IK1472" s="70"/>
      <c r="IL1472" s="70"/>
      <c r="IM1472" s="70"/>
      <c r="IN1472" s="70"/>
      <c r="IO1472" s="70"/>
      <c r="IP1472" s="70"/>
      <c r="IQ1472" s="70"/>
      <c r="IR1472" s="70"/>
      <c r="IS1472" s="70"/>
      <c r="IT1472" s="70"/>
      <c r="IU1472" s="70"/>
      <c r="IV1472" s="70"/>
      <c r="IW1472" s="70"/>
      <c r="IX1472" s="70"/>
      <c r="IY1472" s="70"/>
      <c r="IZ1472" s="70"/>
      <c r="JA1472" s="70"/>
      <c r="JB1472" s="70"/>
      <c r="JC1472" s="70"/>
      <c r="JD1472" s="70"/>
      <c r="JE1472" s="70"/>
      <c r="JF1472" s="70"/>
      <c r="JG1472" s="70"/>
      <c r="JH1472" s="70"/>
      <c r="JI1472" s="70"/>
      <c r="JJ1472" s="70"/>
      <c r="JK1472" s="70"/>
      <c r="JL1472" s="70"/>
      <c r="JM1472" s="70"/>
      <c r="JN1472" s="70"/>
      <c r="JO1472" s="70"/>
      <c r="JP1472" s="70"/>
      <c r="JQ1472" s="70"/>
      <c r="JR1472" s="70"/>
      <c r="JS1472" s="70"/>
      <c r="JT1472" s="70"/>
      <c r="JU1472" s="70"/>
      <c r="JV1472" s="70"/>
      <c r="JW1472" s="70"/>
      <c r="JX1472" s="70"/>
      <c r="JY1472" s="70"/>
      <c r="JZ1472" s="70"/>
      <c r="KA1472" s="70"/>
      <c r="KB1472" s="70"/>
      <c r="KC1472" s="70"/>
      <c r="KD1472" s="70"/>
      <c r="KE1472" s="70"/>
      <c r="KF1472" s="70"/>
      <c r="KG1472" s="70"/>
      <c r="KH1472" s="70"/>
      <c r="KI1472" s="70"/>
      <c r="KJ1472" s="70"/>
      <c r="KK1472" s="70"/>
      <c r="KL1472" s="70"/>
      <c r="KM1472" s="70"/>
      <c r="KN1472" s="70"/>
      <c r="KO1472" s="70"/>
      <c r="KP1472" s="70"/>
      <c r="KQ1472" s="70"/>
      <c r="KR1472" s="70"/>
      <c r="KS1472" s="70"/>
      <c r="KT1472" s="70"/>
      <c r="KU1472" s="70"/>
      <c r="KV1472" s="70"/>
      <c r="KW1472" s="70"/>
      <c r="KX1472" s="70"/>
      <c r="KY1472" s="70"/>
      <c r="KZ1472" s="70"/>
      <c r="LA1472" s="70"/>
      <c r="LB1472" s="70"/>
      <c r="LC1472" s="70"/>
      <c r="LD1472" s="70"/>
      <c r="LE1472" s="70"/>
      <c r="LF1472" s="70"/>
      <c r="LG1472" s="70"/>
      <c r="LH1472" s="70"/>
      <c r="LI1472" s="70"/>
      <c r="LJ1472" s="70"/>
      <c r="LK1472" s="70"/>
      <c r="LL1472" s="70"/>
      <c r="LM1472" s="70"/>
      <c r="LN1472" s="70"/>
      <c r="LO1472" s="70"/>
      <c r="LP1472" s="70"/>
      <c r="LQ1472" s="70"/>
      <c r="LR1472" s="70"/>
      <c r="LS1472" s="70"/>
      <c r="LT1472" s="70"/>
      <c r="LU1472" s="70"/>
      <c r="LV1472" s="70"/>
      <c r="LW1472" s="70"/>
      <c r="LX1472" s="70"/>
      <c r="LY1472" s="70"/>
      <c r="LZ1472" s="70"/>
      <c r="MA1472" s="70"/>
      <c r="MB1472" s="70"/>
      <c r="MC1472" s="70"/>
      <c r="MD1472" s="70"/>
      <c r="ME1472" s="70"/>
      <c r="MF1472" s="70"/>
      <c r="MG1472" s="70"/>
      <c r="MH1472" s="70"/>
      <c r="MI1472" s="70"/>
      <c r="MJ1472" s="70"/>
      <c r="MK1472" s="70"/>
      <c r="ML1472" s="70"/>
      <c r="MM1472" s="70"/>
      <c r="MN1472" s="70"/>
      <c r="MO1472" s="70"/>
      <c r="MP1472" s="70"/>
      <c r="MQ1472" s="70"/>
      <c r="MR1472" s="70"/>
      <c r="MS1472" s="70"/>
      <c r="MT1472" s="70"/>
      <c r="MU1472" s="70"/>
      <c r="MV1472" s="70"/>
      <c r="MW1472" s="70"/>
      <c r="MX1472" s="70"/>
      <c r="MY1472" s="70"/>
      <c r="MZ1472" s="70"/>
      <c r="NA1472" s="70"/>
      <c r="NB1472" s="70"/>
      <c r="NC1472" s="70"/>
      <c r="ND1472" s="70"/>
      <c r="NE1472" s="70"/>
      <c r="NF1472" s="70"/>
      <c r="NG1472" s="70"/>
      <c r="NH1472" s="70"/>
      <c r="NI1472" s="70"/>
      <c r="NJ1472" s="70"/>
      <c r="NK1472" s="70"/>
      <c r="NL1472" s="70"/>
      <c r="NM1472" s="70"/>
      <c r="NN1472" s="70"/>
      <c r="NO1472" s="70"/>
      <c r="NP1472" s="70"/>
      <c r="NQ1472" s="70"/>
      <c r="NR1472" s="70"/>
      <c r="NS1472" s="70"/>
      <c r="NT1472" s="70"/>
      <c r="NU1472" s="70"/>
      <c r="NV1472" s="70"/>
      <c r="NW1472" s="70"/>
      <c r="NX1472" s="70"/>
      <c r="NY1472" s="70"/>
      <c r="NZ1472" s="70"/>
      <c r="OA1472" s="70"/>
      <c r="OB1472" s="70"/>
      <c r="OC1472" s="70"/>
      <c r="OD1472" s="70"/>
      <c r="OE1472" s="70"/>
      <c r="OF1472" s="70"/>
      <c r="OG1472" s="70"/>
      <c r="OH1472" s="70"/>
      <c r="OI1472" s="70"/>
      <c r="OJ1472" s="70"/>
      <c r="OK1472" s="70"/>
      <c r="OL1472" s="70"/>
      <c r="OM1472" s="70"/>
      <c r="ON1472" s="70"/>
      <c r="OO1472" s="70"/>
      <c r="OP1472" s="70"/>
      <c r="OQ1472" s="70"/>
      <c r="OR1472" s="70"/>
      <c r="OS1472" s="70"/>
      <c r="OT1472" s="70"/>
      <c r="OU1472" s="70"/>
      <c r="OV1472" s="70"/>
      <c r="OW1472" s="70"/>
      <c r="OX1472" s="70"/>
      <c r="OY1472" s="70"/>
      <c r="OZ1472" s="70"/>
      <c r="PA1472" s="70"/>
      <c r="PB1472" s="70"/>
      <c r="PC1472" s="70"/>
      <c r="PD1472" s="70"/>
      <c r="PE1472" s="70"/>
      <c r="PF1472" s="70"/>
      <c r="PG1472" s="70"/>
      <c r="PH1472" s="70"/>
      <c r="PI1472" s="70"/>
      <c r="PJ1472" s="70"/>
      <c r="PK1472" s="70"/>
      <c r="PL1472" s="70"/>
      <c r="PM1472" s="70"/>
      <c r="PN1472" s="70"/>
      <c r="PO1472" s="70"/>
      <c r="PP1472" s="70"/>
      <c r="PQ1472" s="70"/>
      <c r="PR1472" s="70"/>
      <c r="PS1472" s="70"/>
      <c r="PT1472" s="70"/>
      <c r="PU1472" s="70"/>
      <c r="PV1472" s="70"/>
      <c r="PW1472" s="70"/>
      <c r="PX1472" s="70"/>
      <c r="PY1472" s="70"/>
      <c r="PZ1472" s="70"/>
      <c r="QA1472" s="70"/>
      <c r="QB1472" s="70"/>
      <c r="QC1472" s="70"/>
      <c r="QD1472" s="70"/>
      <c r="QE1472" s="70"/>
      <c r="QF1472" s="70"/>
      <c r="QG1472" s="70"/>
      <c r="QH1472" s="70"/>
      <c r="QI1472" s="70"/>
      <c r="QJ1472" s="70"/>
      <c r="QK1472" s="70"/>
      <c r="QL1472" s="70"/>
      <c r="QM1472" s="70"/>
      <c r="QN1472" s="70"/>
      <c r="QO1472" s="70"/>
      <c r="QP1472" s="70"/>
      <c r="QQ1472" s="70"/>
      <c r="QR1472" s="70"/>
      <c r="QS1472" s="70"/>
      <c r="QT1472" s="70"/>
      <c r="QU1472" s="70"/>
      <c r="QV1472" s="70"/>
      <c r="QW1472" s="70"/>
      <c r="QX1472" s="70"/>
      <c r="QY1472" s="70"/>
      <c r="QZ1472" s="70"/>
      <c r="RA1472" s="70"/>
      <c r="RB1472" s="70"/>
      <c r="RC1472" s="70"/>
      <c r="RD1472" s="70"/>
      <c r="RE1472" s="70"/>
      <c r="RF1472" s="70"/>
      <c r="RG1472" s="70"/>
      <c r="RH1472" s="70"/>
      <c r="RI1472" s="70"/>
      <c r="RJ1472" s="70"/>
      <c r="RK1472" s="70"/>
      <c r="RL1472" s="70"/>
      <c r="RM1472" s="70"/>
      <c r="RN1472" s="70"/>
      <c r="RO1472" s="70"/>
      <c r="RP1472" s="70"/>
      <c r="RQ1472" s="70"/>
      <c r="RR1472" s="70"/>
      <c r="RS1472" s="70"/>
      <c r="RT1472" s="70"/>
      <c r="RU1472" s="70"/>
      <c r="RV1472" s="70"/>
      <c r="RW1472" s="70"/>
      <c r="RX1472" s="70"/>
      <c r="RY1472" s="70"/>
      <c r="RZ1472" s="70"/>
      <c r="SA1472" s="70"/>
      <c r="SB1472" s="70"/>
      <c r="SC1472" s="70"/>
      <c r="SD1472" s="70"/>
      <c r="SE1472" s="70"/>
      <c r="SF1472" s="70"/>
      <c r="SG1472" s="70"/>
      <c r="SH1472" s="70"/>
      <c r="SI1472" s="70"/>
      <c r="SJ1472" s="70"/>
      <c r="SK1472" s="70"/>
      <c r="SL1472" s="70"/>
      <c r="SM1472" s="70"/>
      <c r="SN1472" s="70"/>
      <c r="SO1472" s="70"/>
      <c r="SP1472" s="70"/>
      <c r="SQ1472" s="70"/>
      <c r="SR1472" s="70"/>
      <c r="SS1472" s="70"/>
      <c r="ST1472" s="70"/>
      <c r="SU1472" s="70"/>
      <c r="SV1472" s="70"/>
      <c r="SW1472" s="70"/>
      <c r="SX1472" s="70"/>
      <c r="SY1472" s="70"/>
      <c r="SZ1472" s="70"/>
    </row>
    <row r="1473" spans="1:520" ht="16.5" customHeight="1" x14ac:dyDescent="0.2">
      <c r="A1473" s="20">
        <v>865</v>
      </c>
      <c r="B1473" s="20" t="s">
        <v>62</v>
      </c>
      <c r="C1473" s="20" t="s">
        <v>959</v>
      </c>
      <c r="D1473" s="20" t="s">
        <v>30</v>
      </c>
      <c r="E1473" s="20" t="s">
        <v>1345</v>
      </c>
      <c r="F1473" s="22" t="s">
        <v>976</v>
      </c>
      <c r="G1473" s="20" t="s">
        <v>84</v>
      </c>
      <c r="H1473" s="20" t="s">
        <v>35</v>
      </c>
      <c r="I1473" s="20" t="s">
        <v>81</v>
      </c>
      <c r="J1473" s="22" t="s">
        <v>959</v>
      </c>
      <c r="K1473" s="20"/>
      <c r="L1473" s="20"/>
      <c r="M1473" s="20"/>
      <c r="N1473" s="20"/>
      <c r="O1473" s="23"/>
      <c r="P1473" s="23">
        <v>650000</v>
      </c>
      <c r="Q1473" s="24">
        <v>1</v>
      </c>
      <c r="R1473" s="25">
        <v>45809</v>
      </c>
      <c r="S1473" s="20" t="s">
        <v>83</v>
      </c>
      <c r="T1473" s="26">
        <f t="shared" si="24"/>
        <v>650000</v>
      </c>
      <c r="U1473" s="27" t="s">
        <v>100</v>
      </c>
      <c r="V1473" s="27" t="s">
        <v>100</v>
      </c>
      <c r="W1473" s="70"/>
      <c r="X1473" s="70"/>
      <c r="Y1473" s="70"/>
      <c r="Z1473" s="70"/>
      <c r="AA1473" s="70"/>
      <c r="AB1473" s="70"/>
      <c r="AC1473" s="70"/>
      <c r="AD1473" s="70"/>
      <c r="AE1473" s="70"/>
      <c r="AF1473" s="70"/>
      <c r="AG1473" s="70"/>
      <c r="AH1473" s="70"/>
      <c r="AI1473" s="70"/>
      <c r="AJ1473" s="70"/>
      <c r="AK1473" s="70"/>
      <c r="AL1473" s="70"/>
      <c r="AM1473" s="70"/>
      <c r="AN1473" s="70"/>
      <c r="AO1473" s="70"/>
      <c r="AP1473" s="70"/>
      <c r="AQ1473" s="70"/>
      <c r="AR1473" s="70"/>
      <c r="AS1473" s="70"/>
      <c r="AT1473" s="70"/>
      <c r="AU1473" s="70"/>
      <c r="AV1473" s="70"/>
      <c r="AW1473" s="70"/>
      <c r="AX1473" s="70"/>
      <c r="AY1473" s="70"/>
      <c r="AZ1473" s="70"/>
      <c r="BA1473" s="70"/>
      <c r="BB1473" s="70"/>
      <c r="BC1473" s="70"/>
      <c r="BD1473" s="70"/>
      <c r="BE1473" s="70"/>
      <c r="BF1473" s="70"/>
      <c r="BG1473" s="70"/>
      <c r="BH1473" s="70"/>
      <c r="BI1473" s="70"/>
      <c r="BJ1473" s="70"/>
      <c r="BK1473" s="70"/>
      <c r="BL1473" s="70"/>
      <c r="BM1473" s="70"/>
      <c r="BN1473" s="70"/>
      <c r="BO1473" s="70"/>
      <c r="BP1473" s="70"/>
      <c r="BQ1473" s="70"/>
      <c r="BR1473" s="70"/>
      <c r="BS1473" s="70"/>
      <c r="BT1473" s="70"/>
      <c r="BU1473" s="70"/>
      <c r="BV1473" s="70"/>
      <c r="BW1473" s="70"/>
      <c r="BX1473" s="70"/>
      <c r="BY1473" s="70"/>
      <c r="BZ1473" s="70"/>
      <c r="CA1473" s="70"/>
      <c r="CB1473" s="70"/>
      <c r="CC1473" s="70"/>
      <c r="CD1473" s="70"/>
      <c r="CE1473" s="70"/>
      <c r="CF1473" s="70"/>
      <c r="CG1473" s="70"/>
      <c r="CH1473" s="70"/>
      <c r="CI1473" s="70"/>
      <c r="CJ1473" s="70"/>
      <c r="CK1473" s="70"/>
      <c r="CL1473" s="70"/>
      <c r="CM1473" s="70"/>
      <c r="CN1473" s="70"/>
      <c r="CO1473" s="70"/>
      <c r="CP1473" s="70"/>
      <c r="CQ1473" s="70"/>
      <c r="CR1473" s="70"/>
      <c r="CS1473" s="70"/>
      <c r="CT1473" s="70"/>
      <c r="CU1473" s="70"/>
      <c r="CV1473" s="70"/>
      <c r="CW1473" s="70"/>
      <c r="CX1473" s="70"/>
      <c r="CY1473" s="70"/>
      <c r="CZ1473" s="70"/>
      <c r="DA1473" s="70"/>
      <c r="DB1473" s="70"/>
      <c r="DC1473" s="70"/>
      <c r="DD1473" s="70"/>
      <c r="DE1473" s="70"/>
      <c r="DF1473" s="70"/>
      <c r="DG1473" s="70"/>
      <c r="DH1473" s="70"/>
      <c r="DI1473" s="70"/>
      <c r="DJ1473" s="70"/>
      <c r="DK1473" s="70"/>
      <c r="DL1473" s="70"/>
      <c r="DM1473" s="70"/>
      <c r="DN1473" s="70"/>
      <c r="DO1473" s="70"/>
      <c r="DP1473" s="70"/>
      <c r="DQ1473" s="70"/>
      <c r="DR1473" s="70"/>
      <c r="DS1473" s="70"/>
      <c r="DT1473" s="70"/>
      <c r="DU1473" s="70"/>
      <c r="DV1473" s="70"/>
      <c r="DW1473" s="70"/>
      <c r="DX1473" s="70"/>
      <c r="DY1473" s="70"/>
      <c r="DZ1473" s="70"/>
      <c r="EA1473" s="70"/>
      <c r="EB1473" s="70"/>
      <c r="EC1473" s="70"/>
      <c r="ED1473" s="70"/>
      <c r="EE1473" s="70"/>
      <c r="EF1473" s="70"/>
      <c r="EG1473" s="70"/>
      <c r="EH1473" s="70"/>
      <c r="EI1473" s="70"/>
      <c r="EJ1473" s="70"/>
      <c r="EK1473" s="70"/>
      <c r="EL1473" s="70"/>
      <c r="EM1473" s="70"/>
      <c r="EN1473" s="70"/>
      <c r="EO1473" s="70"/>
      <c r="EP1473" s="70"/>
      <c r="EQ1473" s="70"/>
      <c r="ER1473" s="70"/>
      <c r="ES1473" s="70"/>
      <c r="ET1473" s="70"/>
      <c r="EU1473" s="70"/>
      <c r="EV1473" s="70"/>
      <c r="EW1473" s="70"/>
      <c r="EX1473" s="70"/>
      <c r="EY1473" s="70"/>
      <c r="EZ1473" s="70"/>
      <c r="FA1473" s="70"/>
      <c r="FB1473" s="70"/>
      <c r="FC1473" s="70"/>
      <c r="FD1473" s="70"/>
      <c r="FE1473" s="70"/>
      <c r="FF1473" s="70"/>
      <c r="FG1473" s="70"/>
      <c r="FH1473" s="70"/>
      <c r="FI1473" s="70"/>
      <c r="FJ1473" s="70"/>
      <c r="FK1473" s="70"/>
      <c r="FL1473" s="70"/>
      <c r="FM1473" s="70"/>
      <c r="FN1473" s="70"/>
      <c r="FO1473" s="70"/>
      <c r="FP1473" s="70"/>
      <c r="FQ1473" s="70"/>
      <c r="FR1473" s="70"/>
      <c r="FS1473" s="70"/>
      <c r="FT1473" s="70"/>
      <c r="FU1473" s="70"/>
      <c r="FV1473" s="70"/>
      <c r="FW1473" s="70"/>
      <c r="FX1473" s="70"/>
      <c r="FY1473" s="70"/>
      <c r="FZ1473" s="70"/>
      <c r="GA1473" s="70"/>
      <c r="GB1473" s="70"/>
      <c r="GC1473" s="70"/>
      <c r="GD1473" s="70"/>
      <c r="GE1473" s="70"/>
      <c r="GF1473" s="70"/>
      <c r="GG1473" s="70"/>
      <c r="GH1473" s="70"/>
      <c r="GI1473" s="70"/>
      <c r="GJ1473" s="70"/>
      <c r="GK1473" s="70"/>
      <c r="GL1473" s="70"/>
      <c r="GM1473" s="70"/>
      <c r="GN1473" s="70"/>
      <c r="GO1473" s="70"/>
      <c r="GP1473" s="70"/>
      <c r="GQ1473" s="70"/>
      <c r="GR1473" s="70"/>
      <c r="GS1473" s="70"/>
      <c r="GT1473" s="70"/>
      <c r="GU1473" s="70"/>
      <c r="GV1473" s="70"/>
      <c r="GW1473" s="70"/>
      <c r="GX1473" s="70"/>
      <c r="GY1473" s="70"/>
      <c r="GZ1473" s="70"/>
      <c r="HA1473" s="70"/>
      <c r="HB1473" s="70"/>
      <c r="HC1473" s="70"/>
      <c r="HD1473" s="70"/>
      <c r="HE1473" s="70"/>
      <c r="HF1473" s="70"/>
      <c r="HG1473" s="70"/>
      <c r="HH1473" s="70"/>
      <c r="HI1473" s="70"/>
      <c r="HJ1473" s="70"/>
      <c r="HK1473" s="70"/>
      <c r="HL1473" s="70"/>
      <c r="HM1473" s="70"/>
      <c r="HN1473" s="70"/>
      <c r="HO1473" s="70"/>
      <c r="HP1473" s="70"/>
      <c r="HQ1473" s="70"/>
      <c r="HR1473" s="70"/>
      <c r="HS1473" s="70"/>
      <c r="HT1473" s="70"/>
      <c r="HU1473" s="70"/>
      <c r="HV1473" s="70"/>
      <c r="HW1473" s="70"/>
      <c r="HX1473" s="70"/>
      <c r="HY1473" s="70"/>
      <c r="HZ1473" s="70"/>
      <c r="IA1473" s="70"/>
      <c r="IB1473" s="70"/>
      <c r="IC1473" s="70"/>
      <c r="ID1473" s="70"/>
      <c r="IE1473" s="70"/>
      <c r="IF1473" s="70"/>
      <c r="IG1473" s="70"/>
      <c r="IH1473" s="70"/>
      <c r="II1473" s="70"/>
      <c r="IJ1473" s="70"/>
      <c r="IK1473" s="70"/>
      <c r="IL1473" s="70"/>
      <c r="IM1473" s="70"/>
      <c r="IN1473" s="70"/>
      <c r="IO1473" s="70"/>
      <c r="IP1473" s="70"/>
      <c r="IQ1473" s="70"/>
      <c r="IR1473" s="70"/>
      <c r="IS1473" s="70"/>
      <c r="IT1473" s="70"/>
      <c r="IU1473" s="70"/>
      <c r="IV1473" s="70"/>
      <c r="IW1473" s="70"/>
      <c r="IX1473" s="70"/>
      <c r="IY1473" s="70"/>
      <c r="IZ1473" s="70"/>
      <c r="JA1473" s="70"/>
      <c r="JB1473" s="70"/>
      <c r="JC1473" s="70"/>
      <c r="JD1473" s="70"/>
      <c r="JE1473" s="70"/>
      <c r="JF1473" s="70"/>
      <c r="JG1473" s="70"/>
      <c r="JH1473" s="70"/>
      <c r="JI1473" s="70"/>
      <c r="JJ1473" s="70"/>
      <c r="JK1473" s="70"/>
      <c r="JL1473" s="70"/>
      <c r="JM1473" s="70"/>
      <c r="JN1473" s="70"/>
      <c r="JO1473" s="70"/>
      <c r="JP1473" s="70"/>
      <c r="JQ1473" s="70"/>
      <c r="JR1473" s="70"/>
      <c r="JS1473" s="70"/>
      <c r="JT1473" s="70"/>
      <c r="JU1473" s="70"/>
      <c r="JV1473" s="70"/>
      <c r="JW1473" s="70"/>
      <c r="JX1473" s="70"/>
      <c r="JY1473" s="70"/>
      <c r="JZ1473" s="70"/>
      <c r="KA1473" s="70"/>
      <c r="KB1473" s="70"/>
      <c r="KC1473" s="70"/>
      <c r="KD1473" s="70"/>
      <c r="KE1473" s="70"/>
      <c r="KF1473" s="70"/>
      <c r="KG1473" s="70"/>
      <c r="KH1473" s="70"/>
      <c r="KI1473" s="70"/>
      <c r="KJ1473" s="70"/>
      <c r="KK1473" s="70"/>
      <c r="KL1473" s="70"/>
      <c r="KM1473" s="70"/>
      <c r="KN1473" s="70"/>
      <c r="KO1473" s="70"/>
      <c r="KP1473" s="70"/>
      <c r="KQ1473" s="70"/>
      <c r="KR1473" s="70"/>
      <c r="KS1473" s="70"/>
      <c r="KT1473" s="70"/>
      <c r="KU1473" s="70"/>
      <c r="KV1473" s="70"/>
      <c r="KW1473" s="70"/>
      <c r="KX1473" s="70"/>
      <c r="KY1473" s="70"/>
      <c r="KZ1473" s="70"/>
      <c r="LA1473" s="70"/>
      <c r="LB1473" s="70"/>
      <c r="LC1473" s="70"/>
      <c r="LD1473" s="70"/>
      <c r="LE1473" s="70"/>
      <c r="LF1473" s="70"/>
      <c r="LG1473" s="70"/>
      <c r="LH1473" s="70"/>
      <c r="LI1473" s="70"/>
      <c r="LJ1473" s="70"/>
      <c r="LK1473" s="70"/>
      <c r="LL1473" s="70"/>
      <c r="LM1473" s="70"/>
      <c r="LN1473" s="70"/>
      <c r="LO1473" s="70"/>
      <c r="LP1473" s="70"/>
      <c r="LQ1473" s="70"/>
      <c r="LR1473" s="70"/>
      <c r="LS1473" s="70"/>
      <c r="LT1473" s="70"/>
      <c r="LU1473" s="70"/>
      <c r="LV1473" s="70"/>
      <c r="LW1473" s="70"/>
      <c r="LX1473" s="70"/>
      <c r="LY1473" s="70"/>
      <c r="LZ1473" s="70"/>
      <c r="MA1473" s="70"/>
      <c r="MB1473" s="70"/>
      <c r="MC1473" s="70"/>
      <c r="MD1473" s="70"/>
      <c r="ME1473" s="70"/>
      <c r="MF1473" s="70"/>
      <c r="MG1473" s="70"/>
      <c r="MH1473" s="70"/>
      <c r="MI1473" s="70"/>
      <c r="MJ1473" s="70"/>
      <c r="MK1473" s="70"/>
      <c r="ML1473" s="70"/>
      <c r="MM1473" s="70"/>
      <c r="MN1473" s="70"/>
      <c r="MO1473" s="70"/>
      <c r="MP1473" s="70"/>
      <c r="MQ1473" s="70"/>
      <c r="MR1473" s="70"/>
      <c r="MS1473" s="70"/>
      <c r="MT1473" s="70"/>
      <c r="MU1473" s="70"/>
      <c r="MV1473" s="70"/>
      <c r="MW1473" s="70"/>
      <c r="MX1473" s="70"/>
      <c r="MY1473" s="70"/>
      <c r="MZ1473" s="70"/>
      <c r="NA1473" s="70"/>
      <c r="NB1473" s="70"/>
      <c r="NC1473" s="70"/>
      <c r="ND1473" s="70"/>
      <c r="NE1473" s="70"/>
      <c r="NF1473" s="70"/>
      <c r="NG1473" s="70"/>
      <c r="NH1473" s="70"/>
      <c r="NI1473" s="70"/>
      <c r="NJ1473" s="70"/>
      <c r="NK1473" s="70"/>
      <c r="NL1473" s="70"/>
      <c r="NM1473" s="70"/>
      <c r="NN1473" s="70"/>
      <c r="NO1473" s="70"/>
      <c r="NP1473" s="70"/>
      <c r="NQ1473" s="70"/>
      <c r="NR1473" s="70"/>
      <c r="NS1473" s="70"/>
      <c r="NT1473" s="70"/>
      <c r="NU1473" s="70"/>
      <c r="NV1473" s="70"/>
      <c r="NW1473" s="70"/>
      <c r="NX1473" s="70"/>
      <c r="NY1473" s="70"/>
      <c r="NZ1473" s="70"/>
      <c r="OA1473" s="70"/>
      <c r="OB1473" s="70"/>
      <c r="OC1473" s="70"/>
      <c r="OD1473" s="70"/>
      <c r="OE1473" s="70"/>
      <c r="OF1473" s="70"/>
      <c r="OG1473" s="70"/>
      <c r="OH1473" s="70"/>
      <c r="OI1473" s="70"/>
      <c r="OJ1473" s="70"/>
      <c r="OK1473" s="70"/>
      <c r="OL1473" s="70"/>
      <c r="OM1473" s="70"/>
      <c r="ON1473" s="70"/>
      <c r="OO1473" s="70"/>
      <c r="OP1473" s="70"/>
      <c r="OQ1473" s="70"/>
      <c r="OR1473" s="70"/>
      <c r="OS1473" s="70"/>
      <c r="OT1473" s="70"/>
      <c r="OU1473" s="70"/>
      <c r="OV1473" s="70"/>
      <c r="OW1473" s="70"/>
      <c r="OX1473" s="70"/>
      <c r="OY1473" s="70"/>
      <c r="OZ1473" s="70"/>
      <c r="PA1473" s="70"/>
      <c r="PB1473" s="70"/>
      <c r="PC1473" s="70"/>
      <c r="PD1473" s="70"/>
      <c r="PE1473" s="70"/>
      <c r="PF1473" s="70"/>
      <c r="PG1473" s="70"/>
      <c r="PH1473" s="70"/>
      <c r="PI1473" s="70"/>
      <c r="PJ1473" s="70"/>
      <c r="PK1473" s="70"/>
      <c r="PL1473" s="70"/>
      <c r="PM1473" s="70"/>
      <c r="PN1473" s="70"/>
      <c r="PO1473" s="70"/>
      <c r="PP1473" s="70"/>
      <c r="PQ1473" s="70"/>
      <c r="PR1473" s="70"/>
      <c r="PS1473" s="70"/>
      <c r="PT1473" s="70"/>
      <c r="PU1473" s="70"/>
      <c r="PV1473" s="70"/>
      <c r="PW1473" s="70"/>
      <c r="PX1473" s="70"/>
      <c r="PY1473" s="70"/>
      <c r="PZ1473" s="70"/>
      <c r="QA1473" s="70"/>
      <c r="QB1473" s="70"/>
      <c r="QC1473" s="70"/>
      <c r="QD1473" s="70"/>
      <c r="QE1473" s="70"/>
      <c r="QF1473" s="70"/>
      <c r="QG1473" s="70"/>
      <c r="QH1473" s="70"/>
      <c r="QI1473" s="70"/>
      <c r="QJ1473" s="70"/>
      <c r="QK1473" s="70"/>
      <c r="QL1473" s="70"/>
      <c r="QM1473" s="70"/>
      <c r="QN1473" s="70"/>
      <c r="QO1473" s="70"/>
      <c r="QP1473" s="70"/>
      <c r="QQ1473" s="70"/>
      <c r="QR1473" s="70"/>
      <c r="QS1473" s="70"/>
      <c r="QT1473" s="70"/>
      <c r="QU1473" s="70"/>
      <c r="QV1473" s="70"/>
      <c r="QW1473" s="70"/>
      <c r="QX1473" s="70"/>
      <c r="QY1473" s="70"/>
      <c r="QZ1473" s="70"/>
      <c r="RA1473" s="70"/>
      <c r="RB1473" s="70"/>
      <c r="RC1473" s="70"/>
      <c r="RD1473" s="70"/>
      <c r="RE1473" s="70"/>
      <c r="RF1473" s="70"/>
      <c r="RG1473" s="70"/>
      <c r="RH1473" s="70"/>
      <c r="RI1473" s="70"/>
      <c r="RJ1473" s="70"/>
      <c r="RK1473" s="70"/>
      <c r="RL1473" s="70"/>
      <c r="RM1473" s="70"/>
      <c r="RN1473" s="70"/>
      <c r="RO1473" s="70"/>
      <c r="RP1473" s="70"/>
      <c r="RQ1473" s="70"/>
      <c r="RR1473" s="70"/>
      <c r="RS1473" s="70"/>
      <c r="RT1473" s="70"/>
      <c r="RU1473" s="70"/>
      <c r="RV1473" s="70"/>
      <c r="RW1473" s="70"/>
      <c r="RX1473" s="70"/>
      <c r="RY1473" s="70"/>
      <c r="RZ1473" s="70"/>
      <c r="SA1473" s="70"/>
      <c r="SB1473" s="70"/>
      <c r="SC1473" s="70"/>
      <c r="SD1473" s="70"/>
      <c r="SE1473" s="70"/>
      <c r="SF1473" s="70"/>
      <c r="SG1473" s="70"/>
      <c r="SH1473" s="70"/>
      <c r="SI1473" s="70"/>
      <c r="SJ1473" s="70"/>
      <c r="SK1473" s="70"/>
      <c r="SL1473" s="70"/>
      <c r="SM1473" s="70"/>
      <c r="SN1473" s="70"/>
      <c r="SO1473" s="70"/>
      <c r="SP1473" s="70"/>
      <c r="SQ1473" s="70"/>
      <c r="SR1473" s="70"/>
      <c r="SS1473" s="70"/>
      <c r="ST1473" s="70"/>
      <c r="SU1473" s="70"/>
      <c r="SV1473" s="70"/>
      <c r="SW1473" s="70"/>
      <c r="SX1473" s="70"/>
      <c r="SY1473" s="70"/>
      <c r="SZ1473" s="70"/>
    </row>
    <row r="1474" spans="1:520" ht="16.5" customHeight="1" x14ac:dyDescent="0.2">
      <c r="A1474" s="20">
        <v>866</v>
      </c>
      <c r="B1474" s="20" t="s">
        <v>62</v>
      </c>
      <c r="C1474" s="20" t="s">
        <v>959</v>
      </c>
      <c r="D1474" s="20" t="s">
        <v>30</v>
      </c>
      <c r="E1474" s="20" t="s">
        <v>1345</v>
      </c>
      <c r="F1474" s="22" t="s">
        <v>976</v>
      </c>
      <c r="G1474" s="20" t="s">
        <v>84</v>
      </c>
      <c r="H1474" s="20" t="s">
        <v>35</v>
      </c>
      <c r="I1474" s="20" t="s">
        <v>81</v>
      </c>
      <c r="J1474" s="22" t="s">
        <v>959</v>
      </c>
      <c r="K1474" s="20"/>
      <c r="L1474" s="20"/>
      <c r="M1474" s="20"/>
      <c r="N1474" s="20"/>
      <c r="O1474" s="23"/>
      <c r="P1474" s="23">
        <v>650000</v>
      </c>
      <c r="Q1474" s="24">
        <v>1</v>
      </c>
      <c r="R1474" s="25">
        <v>45839</v>
      </c>
      <c r="S1474" s="20" t="s">
        <v>83</v>
      </c>
      <c r="T1474" s="26">
        <f t="shared" si="24"/>
        <v>650000</v>
      </c>
      <c r="U1474" s="27" t="s">
        <v>100</v>
      </c>
      <c r="V1474" s="27" t="s">
        <v>100</v>
      </c>
      <c r="W1474" s="70"/>
      <c r="X1474" s="70"/>
      <c r="Y1474" s="70"/>
      <c r="Z1474" s="70"/>
      <c r="AA1474" s="70"/>
      <c r="AB1474" s="70"/>
      <c r="AC1474" s="70"/>
      <c r="AD1474" s="70"/>
      <c r="AE1474" s="70"/>
      <c r="AF1474" s="70"/>
      <c r="AG1474" s="70"/>
      <c r="AH1474" s="70"/>
      <c r="AI1474" s="70"/>
      <c r="AJ1474" s="70"/>
      <c r="AK1474" s="70"/>
      <c r="AL1474" s="70"/>
      <c r="AM1474" s="70"/>
      <c r="AN1474" s="70"/>
      <c r="AO1474" s="70"/>
      <c r="AP1474" s="70"/>
      <c r="AQ1474" s="70"/>
      <c r="AR1474" s="70"/>
      <c r="AS1474" s="70"/>
      <c r="AT1474" s="70"/>
      <c r="AU1474" s="70"/>
      <c r="AV1474" s="70"/>
      <c r="AW1474" s="70"/>
      <c r="AX1474" s="70"/>
      <c r="AY1474" s="70"/>
      <c r="AZ1474" s="70"/>
      <c r="BA1474" s="70"/>
      <c r="BB1474" s="70"/>
      <c r="BC1474" s="70"/>
      <c r="BD1474" s="70"/>
      <c r="BE1474" s="70"/>
      <c r="BF1474" s="70"/>
      <c r="BG1474" s="70"/>
      <c r="BH1474" s="70"/>
      <c r="BI1474" s="70"/>
      <c r="BJ1474" s="70"/>
      <c r="BK1474" s="70"/>
      <c r="BL1474" s="70"/>
      <c r="BM1474" s="70"/>
      <c r="BN1474" s="70"/>
      <c r="BO1474" s="70"/>
      <c r="BP1474" s="70"/>
      <c r="BQ1474" s="70"/>
      <c r="BR1474" s="70"/>
      <c r="BS1474" s="70"/>
      <c r="BT1474" s="70"/>
      <c r="BU1474" s="70"/>
      <c r="BV1474" s="70"/>
      <c r="BW1474" s="70"/>
      <c r="BX1474" s="70"/>
      <c r="BY1474" s="70"/>
      <c r="BZ1474" s="70"/>
      <c r="CA1474" s="70"/>
      <c r="CB1474" s="70"/>
      <c r="CC1474" s="70"/>
      <c r="CD1474" s="70"/>
      <c r="CE1474" s="70"/>
      <c r="CF1474" s="70"/>
      <c r="CG1474" s="70"/>
      <c r="CH1474" s="70"/>
      <c r="CI1474" s="70"/>
      <c r="CJ1474" s="70"/>
      <c r="CK1474" s="70"/>
      <c r="CL1474" s="70"/>
      <c r="CM1474" s="70"/>
      <c r="CN1474" s="70"/>
      <c r="CO1474" s="70"/>
      <c r="CP1474" s="70"/>
      <c r="CQ1474" s="70"/>
      <c r="CR1474" s="70"/>
      <c r="CS1474" s="70"/>
      <c r="CT1474" s="70"/>
      <c r="CU1474" s="70"/>
      <c r="CV1474" s="70"/>
      <c r="CW1474" s="70"/>
      <c r="CX1474" s="70"/>
      <c r="CY1474" s="70"/>
      <c r="CZ1474" s="70"/>
      <c r="DA1474" s="70"/>
      <c r="DB1474" s="70"/>
      <c r="DC1474" s="70"/>
      <c r="DD1474" s="70"/>
      <c r="DE1474" s="70"/>
      <c r="DF1474" s="70"/>
      <c r="DG1474" s="70"/>
      <c r="DH1474" s="70"/>
      <c r="DI1474" s="70"/>
      <c r="DJ1474" s="70"/>
      <c r="DK1474" s="70"/>
      <c r="DL1474" s="70"/>
      <c r="DM1474" s="70"/>
      <c r="DN1474" s="70"/>
      <c r="DO1474" s="70"/>
      <c r="DP1474" s="70"/>
      <c r="DQ1474" s="70"/>
      <c r="DR1474" s="70"/>
      <c r="DS1474" s="70"/>
      <c r="DT1474" s="70"/>
      <c r="DU1474" s="70"/>
      <c r="DV1474" s="70"/>
      <c r="DW1474" s="70"/>
      <c r="DX1474" s="70"/>
      <c r="DY1474" s="70"/>
      <c r="DZ1474" s="70"/>
      <c r="EA1474" s="70"/>
      <c r="EB1474" s="70"/>
      <c r="EC1474" s="70"/>
      <c r="ED1474" s="70"/>
      <c r="EE1474" s="70"/>
      <c r="EF1474" s="70"/>
      <c r="EG1474" s="70"/>
      <c r="EH1474" s="70"/>
      <c r="EI1474" s="70"/>
      <c r="EJ1474" s="70"/>
      <c r="EK1474" s="70"/>
      <c r="EL1474" s="70"/>
      <c r="EM1474" s="70"/>
      <c r="EN1474" s="70"/>
      <c r="EO1474" s="70"/>
      <c r="EP1474" s="70"/>
      <c r="EQ1474" s="70"/>
      <c r="ER1474" s="70"/>
      <c r="ES1474" s="70"/>
      <c r="ET1474" s="70"/>
      <c r="EU1474" s="70"/>
      <c r="EV1474" s="70"/>
      <c r="EW1474" s="70"/>
      <c r="EX1474" s="70"/>
      <c r="EY1474" s="70"/>
      <c r="EZ1474" s="70"/>
      <c r="FA1474" s="70"/>
      <c r="FB1474" s="70"/>
      <c r="FC1474" s="70"/>
      <c r="FD1474" s="70"/>
      <c r="FE1474" s="70"/>
      <c r="FF1474" s="70"/>
      <c r="FG1474" s="70"/>
      <c r="FH1474" s="70"/>
      <c r="FI1474" s="70"/>
      <c r="FJ1474" s="70"/>
      <c r="FK1474" s="70"/>
      <c r="FL1474" s="70"/>
      <c r="FM1474" s="70"/>
      <c r="FN1474" s="70"/>
      <c r="FO1474" s="70"/>
      <c r="FP1474" s="70"/>
      <c r="FQ1474" s="70"/>
      <c r="FR1474" s="70"/>
      <c r="FS1474" s="70"/>
      <c r="FT1474" s="70"/>
      <c r="FU1474" s="70"/>
      <c r="FV1474" s="70"/>
      <c r="FW1474" s="70"/>
      <c r="FX1474" s="70"/>
      <c r="FY1474" s="70"/>
      <c r="FZ1474" s="70"/>
      <c r="GA1474" s="70"/>
      <c r="GB1474" s="70"/>
      <c r="GC1474" s="70"/>
      <c r="GD1474" s="70"/>
      <c r="GE1474" s="70"/>
      <c r="GF1474" s="70"/>
      <c r="GG1474" s="70"/>
      <c r="GH1474" s="70"/>
      <c r="GI1474" s="70"/>
      <c r="GJ1474" s="70"/>
      <c r="GK1474" s="70"/>
      <c r="GL1474" s="70"/>
      <c r="GM1474" s="70"/>
      <c r="GN1474" s="70"/>
      <c r="GO1474" s="70"/>
      <c r="GP1474" s="70"/>
      <c r="GQ1474" s="70"/>
      <c r="GR1474" s="70"/>
      <c r="GS1474" s="70"/>
      <c r="GT1474" s="70"/>
      <c r="GU1474" s="70"/>
      <c r="GV1474" s="70"/>
      <c r="GW1474" s="70"/>
      <c r="GX1474" s="70"/>
      <c r="GY1474" s="70"/>
      <c r="GZ1474" s="70"/>
      <c r="HA1474" s="70"/>
      <c r="HB1474" s="70"/>
      <c r="HC1474" s="70"/>
      <c r="HD1474" s="70"/>
      <c r="HE1474" s="70"/>
      <c r="HF1474" s="70"/>
      <c r="HG1474" s="70"/>
      <c r="HH1474" s="70"/>
      <c r="HI1474" s="70"/>
      <c r="HJ1474" s="70"/>
      <c r="HK1474" s="70"/>
      <c r="HL1474" s="70"/>
      <c r="HM1474" s="70"/>
      <c r="HN1474" s="70"/>
      <c r="HO1474" s="70"/>
      <c r="HP1474" s="70"/>
      <c r="HQ1474" s="70"/>
      <c r="HR1474" s="70"/>
      <c r="HS1474" s="70"/>
      <c r="HT1474" s="70"/>
      <c r="HU1474" s="70"/>
      <c r="HV1474" s="70"/>
      <c r="HW1474" s="70"/>
      <c r="HX1474" s="70"/>
      <c r="HY1474" s="70"/>
      <c r="HZ1474" s="70"/>
      <c r="IA1474" s="70"/>
      <c r="IB1474" s="70"/>
      <c r="IC1474" s="70"/>
      <c r="ID1474" s="70"/>
      <c r="IE1474" s="70"/>
      <c r="IF1474" s="70"/>
      <c r="IG1474" s="70"/>
      <c r="IH1474" s="70"/>
      <c r="II1474" s="70"/>
      <c r="IJ1474" s="70"/>
      <c r="IK1474" s="70"/>
      <c r="IL1474" s="70"/>
      <c r="IM1474" s="70"/>
      <c r="IN1474" s="70"/>
      <c r="IO1474" s="70"/>
      <c r="IP1474" s="70"/>
      <c r="IQ1474" s="70"/>
      <c r="IR1474" s="70"/>
      <c r="IS1474" s="70"/>
      <c r="IT1474" s="70"/>
      <c r="IU1474" s="70"/>
      <c r="IV1474" s="70"/>
      <c r="IW1474" s="70"/>
      <c r="IX1474" s="70"/>
      <c r="IY1474" s="70"/>
      <c r="IZ1474" s="70"/>
      <c r="JA1474" s="70"/>
      <c r="JB1474" s="70"/>
      <c r="JC1474" s="70"/>
      <c r="JD1474" s="70"/>
      <c r="JE1474" s="70"/>
      <c r="JF1474" s="70"/>
      <c r="JG1474" s="70"/>
      <c r="JH1474" s="70"/>
      <c r="JI1474" s="70"/>
      <c r="JJ1474" s="70"/>
      <c r="JK1474" s="70"/>
      <c r="JL1474" s="70"/>
      <c r="JM1474" s="70"/>
      <c r="JN1474" s="70"/>
      <c r="JO1474" s="70"/>
      <c r="JP1474" s="70"/>
      <c r="JQ1474" s="70"/>
      <c r="JR1474" s="70"/>
      <c r="JS1474" s="70"/>
      <c r="JT1474" s="70"/>
      <c r="JU1474" s="70"/>
      <c r="JV1474" s="70"/>
      <c r="JW1474" s="70"/>
      <c r="JX1474" s="70"/>
      <c r="JY1474" s="70"/>
      <c r="JZ1474" s="70"/>
      <c r="KA1474" s="70"/>
      <c r="KB1474" s="70"/>
      <c r="KC1474" s="70"/>
      <c r="KD1474" s="70"/>
      <c r="KE1474" s="70"/>
      <c r="KF1474" s="70"/>
      <c r="KG1474" s="70"/>
      <c r="KH1474" s="70"/>
      <c r="KI1474" s="70"/>
      <c r="KJ1474" s="70"/>
      <c r="KK1474" s="70"/>
      <c r="KL1474" s="70"/>
      <c r="KM1474" s="70"/>
      <c r="KN1474" s="70"/>
      <c r="KO1474" s="70"/>
      <c r="KP1474" s="70"/>
      <c r="KQ1474" s="70"/>
      <c r="KR1474" s="70"/>
      <c r="KS1474" s="70"/>
      <c r="KT1474" s="70"/>
      <c r="KU1474" s="70"/>
      <c r="KV1474" s="70"/>
      <c r="KW1474" s="70"/>
      <c r="KX1474" s="70"/>
      <c r="KY1474" s="70"/>
      <c r="KZ1474" s="70"/>
      <c r="LA1474" s="70"/>
      <c r="LB1474" s="70"/>
      <c r="LC1474" s="70"/>
      <c r="LD1474" s="70"/>
      <c r="LE1474" s="70"/>
      <c r="LF1474" s="70"/>
      <c r="LG1474" s="70"/>
      <c r="LH1474" s="70"/>
      <c r="LI1474" s="70"/>
      <c r="LJ1474" s="70"/>
      <c r="LK1474" s="70"/>
      <c r="LL1474" s="70"/>
      <c r="LM1474" s="70"/>
      <c r="LN1474" s="70"/>
      <c r="LO1474" s="70"/>
      <c r="LP1474" s="70"/>
      <c r="LQ1474" s="70"/>
      <c r="LR1474" s="70"/>
      <c r="LS1474" s="70"/>
      <c r="LT1474" s="70"/>
      <c r="LU1474" s="70"/>
      <c r="LV1474" s="70"/>
      <c r="LW1474" s="70"/>
      <c r="LX1474" s="70"/>
      <c r="LY1474" s="70"/>
      <c r="LZ1474" s="70"/>
      <c r="MA1474" s="70"/>
      <c r="MB1474" s="70"/>
      <c r="MC1474" s="70"/>
      <c r="MD1474" s="70"/>
      <c r="ME1474" s="70"/>
      <c r="MF1474" s="70"/>
      <c r="MG1474" s="70"/>
      <c r="MH1474" s="70"/>
      <c r="MI1474" s="70"/>
      <c r="MJ1474" s="70"/>
      <c r="MK1474" s="70"/>
      <c r="ML1474" s="70"/>
      <c r="MM1474" s="70"/>
      <c r="MN1474" s="70"/>
      <c r="MO1474" s="70"/>
      <c r="MP1474" s="70"/>
      <c r="MQ1474" s="70"/>
      <c r="MR1474" s="70"/>
      <c r="MS1474" s="70"/>
      <c r="MT1474" s="70"/>
      <c r="MU1474" s="70"/>
      <c r="MV1474" s="70"/>
      <c r="MW1474" s="70"/>
      <c r="MX1474" s="70"/>
      <c r="MY1474" s="70"/>
      <c r="MZ1474" s="70"/>
      <c r="NA1474" s="70"/>
      <c r="NB1474" s="70"/>
      <c r="NC1474" s="70"/>
      <c r="ND1474" s="70"/>
      <c r="NE1474" s="70"/>
      <c r="NF1474" s="70"/>
      <c r="NG1474" s="70"/>
      <c r="NH1474" s="70"/>
      <c r="NI1474" s="70"/>
      <c r="NJ1474" s="70"/>
      <c r="NK1474" s="70"/>
      <c r="NL1474" s="70"/>
      <c r="NM1474" s="70"/>
      <c r="NN1474" s="70"/>
      <c r="NO1474" s="70"/>
      <c r="NP1474" s="70"/>
      <c r="NQ1474" s="70"/>
      <c r="NR1474" s="70"/>
      <c r="NS1474" s="70"/>
      <c r="NT1474" s="70"/>
      <c r="NU1474" s="70"/>
      <c r="NV1474" s="70"/>
      <c r="NW1474" s="70"/>
      <c r="NX1474" s="70"/>
      <c r="NY1474" s="70"/>
      <c r="NZ1474" s="70"/>
      <c r="OA1474" s="70"/>
      <c r="OB1474" s="70"/>
      <c r="OC1474" s="70"/>
      <c r="OD1474" s="70"/>
      <c r="OE1474" s="70"/>
      <c r="OF1474" s="70"/>
      <c r="OG1474" s="70"/>
      <c r="OH1474" s="70"/>
      <c r="OI1474" s="70"/>
      <c r="OJ1474" s="70"/>
      <c r="OK1474" s="70"/>
      <c r="OL1474" s="70"/>
      <c r="OM1474" s="70"/>
      <c r="ON1474" s="70"/>
      <c r="OO1474" s="70"/>
      <c r="OP1474" s="70"/>
      <c r="OQ1474" s="70"/>
      <c r="OR1474" s="70"/>
      <c r="OS1474" s="70"/>
      <c r="OT1474" s="70"/>
      <c r="OU1474" s="70"/>
      <c r="OV1474" s="70"/>
      <c r="OW1474" s="70"/>
      <c r="OX1474" s="70"/>
      <c r="OY1474" s="70"/>
      <c r="OZ1474" s="70"/>
      <c r="PA1474" s="70"/>
      <c r="PB1474" s="70"/>
      <c r="PC1474" s="70"/>
      <c r="PD1474" s="70"/>
      <c r="PE1474" s="70"/>
      <c r="PF1474" s="70"/>
      <c r="PG1474" s="70"/>
      <c r="PH1474" s="70"/>
      <c r="PI1474" s="70"/>
      <c r="PJ1474" s="70"/>
      <c r="PK1474" s="70"/>
      <c r="PL1474" s="70"/>
      <c r="PM1474" s="70"/>
      <c r="PN1474" s="70"/>
      <c r="PO1474" s="70"/>
      <c r="PP1474" s="70"/>
      <c r="PQ1474" s="70"/>
      <c r="PR1474" s="70"/>
      <c r="PS1474" s="70"/>
      <c r="PT1474" s="70"/>
      <c r="PU1474" s="70"/>
      <c r="PV1474" s="70"/>
      <c r="PW1474" s="70"/>
      <c r="PX1474" s="70"/>
      <c r="PY1474" s="70"/>
      <c r="PZ1474" s="70"/>
      <c r="QA1474" s="70"/>
      <c r="QB1474" s="70"/>
      <c r="QC1474" s="70"/>
      <c r="QD1474" s="70"/>
      <c r="QE1474" s="70"/>
      <c r="QF1474" s="70"/>
      <c r="QG1474" s="70"/>
      <c r="QH1474" s="70"/>
      <c r="QI1474" s="70"/>
      <c r="QJ1474" s="70"/>
      <c r="QK1474" s="70"/>
      <c r="QL1474" s="70"/>
      <c r="QM1474" s="70"/>
      <c r="QN1474" s="70"/>
      <c r="QO1474" s="70"/>
      <c r="QP1474" s="70"/>
      <c r="QQ1474" s="70"/>
      <c r="QR1474" s="70"/>
      <c r="QS1474" s="70"/>
      <c r="QT1474" s="70"/>
      <c r="QU1474" s="70"/>
      <c r="QV1474" s="70"/>
      <c r="QW1474" s="70"/>
      <c r="QX1474" s="70"/>
      <c r="QY1474" s="70"/>
      <c r="QZ1474" s="70"/>
      <c r="RA1474" s="70"/>
      <c r="RB1474" s="70"/>
      <c r="RC1474" s="70"/>
      <c r="RD1474" s="70"/>
      <c r="RE1474" s="70"/>
      <c r="RF1474" s="70"/>
      <c r="RG1474" s="70"/>
      <c r="RH1474" s="70"/>
      <c r="RI1474" s="70"/>
      <c r="RJ1474" s="70"/>
      <c r="RK1474" s="70"/>
      <c r="RL1474" s="70"/>
      <c r="RM1474" s="70"/>
      <c r="RN1474" s="70"/>
      <c r="RO1474" s="70"/>
      <c r="RP1474" s="70"/>
      <c r="RQ1474" s="70"/>
      <c r="RR1474" s="70"/>
      <c r="RS1474" s="70"/>
      <c r="RT1474" s="70"/>
      <c r="RU1474" s="70"/>
      <c r="RV1474" s="70"/>
      <c r="RW1474" s="70"/>
      <c r="RX1474" s="70"/>
      <c r="RY1474" s="70"/>
      <c r="RZ1474" s="70"/>
      <c r="SA1474" s="70"/>
      <c r="SB1474" s="70"/>
      <c r="SC1474" s="70"/>
      <c r="SD1474" s="70"/>
      <c r="SE1474" s="70"/>
      <c r="SF1474" s="70"/>
      <c r="SG1474" s="70"/>
      <c r="SH1474" s="70"/>
      <c r="SI1474" s="70"/>
      <c r="SJ1474" s="70"/>
      <c r="SK1474" s="70"/>
      <c r="SL1474" s="70"/>
      <c r="SM1474" s="70"/>
      <c r="SN1474" s="70"/>
      <c r="SO1474" s="70"/>
      <c r="SP1474" s="70"/>
      <c r="SQ1474" s="70"/>
      <c r="SR1474" s="70"/>
      <c r="SS1474" s="70"/>
      <c r="ST1474" s="70"/>
      <c r="SU1474" s="70"/>
      <c r="SV1474" s="70"/>
      <c r="SW1474" s="70"/>
      <c r="SX1474" s="70"/>
      <c r="SY1474" s="70"/>
      <c r="SZ1474" s="70"/>
    </row>
    <row r="1475" spans="1:520" ht="16.5" customHeight="1" x14ac:dyDescent="0.2">
      <c r="A1475" s="20">
        <v>867</v>
      </c>
      <c r="B1475" s="20" t="s">
        <v>62</v>
      </c>
      <c r="C1475" s="20" t="s">
        <v>959</v>
      </c>
      <c r="D1475" s="20" t="s">
        <v>30</v>
      </c>
      <c r="E1475" s="20" t="s">
        <v>1345</v>
      </c>
      <c r="F1475" s="22" t="s">
        <v>976</v>
      </c>
      <c r="G1475" s="20" t="s">
        <v>84</v>
      </c>
      <c r="H1475" s="20" t="s">
        <v>35</v>
      </c>
      <c r="I1475" s="20" t="s">
        <v>81</v>
      </c>
      <c r="J1475" s="22" t="s">
        <v>959</v>
      </c>
      <c r="K1475" s="20"/>
      <c r="L1475" s="20"/>
      <c r="M1475" s="20"/>
      <c r="N1475" s="20"/>
      <c r="O1475" s="23"/>
      <c r="P1475" s="23">
        <v>650000</v>
      </c>
      <c r="Q1475" s="24">
        <v>1</v>
      </c>
      <c r="R1475" s="25">
        <v>45870</v>
      </c>
      <c r="S1475" s="20" t="s">
        <v>83</v>
      </c>
      <c r="T1475" s="26">
        <f t="shared" si="24"/>
        <v>650000</v>
      </c>
      <c r="U1475" s="27" t="s">
        <v>100</v>
      </c>
      <c r="V1475" s="27" t="s">
        <v>100</v>
      </c>
      <c r="W1475" s="70"/>
      <c r="X1475" s="70"/>
      <c r="Y1475" s="70"/>
      <c r="Z1475" s="70"/>
      <c r="AA1475" s="70"/>
      <c r="AB1475" s="70"/>
      <c r="AC1475" s="70"/>
      <c r="AD1475" s="70"/>
      <c r="AE1475" s="70"/>
      <c r="AF1475" s="70"/>
      <c r="AG1475" s="70"/>
      <c r="AH1475" s="70"/>
      <c r="AI1475" s="70"/>
      <c r="AJ1475" s="70"/>
      <c r="AK1475" s="70"/>
      <c r="AL1475" s="70"/>
      <c r="AM1475" s="70"/>
      <c r="AN1475" s="70"/>
      <c r="AO1475" s="70"/>
      <c r="AP1475" s="70"/>
      <c r="AQ1475" s="70"/>
      <c r="AR1475" s="70"/>
      <c r="AS1475" s="70"/>
      <c r="AT1475" s="70"/>
      <c r="AU1475" s="70"/>
      <c r="AV1475" s="70"/>
      <c r="AW1475" s="70"/>
      <c r="AX1475" s="70"/>
      <c r="AY1475" s="70"/>
      <c r="AZ1475" s="70"/>
      <c r="BA1475" s="70"/>
      <c r="BB1475" s="70"/>
      <c r="BC1475" s="70"/>
      <c r="BD1475" s="70"/>
      <c r="BE1475" s="70"/>
      <c r="BF1475" s="70"/>
      <c r="BG1475" s="70"/>
      <c r="BH1475" s="70"/>
      <c r="BI1475" s="70"/>
      <c r="BJ1475" s="70"/>
      <c r="BK1475" s="70"/>
      <c r="BL1475" s="70"/>
      <c r="BM1475" s="70"/>
      <c r="BN1475" s="70"/>
      <c r="BO1475" s="70"/>
      <c r="BP1475" s="70"/>
      <c r="BQ1475" s="70"/>
      <c r="BR1475" s="70"/>
      <c r="BS1475" s="70"/>
      <c r="BT1475" s="70"/>
      <c r="BU1475" s="70"/>
      <c r="BV1475" s="70"/>
      <c r="BW1475" s="70"/>
      <c r="BX1475" s="70"/>
      <c r="BY1475" s="70"/>
      <c r="BZ1475" s="70"/>
      <c r="CA1475" s="70"/>
      <c r="CB1475" s="70"/>
      <c r="CC1475" s="70"/>
      <c r="CD1475" s="70"/>
      <c r="CE1475" s="70"/>
      <c r="CF1475" s="70"/>
      <c r="CG1475" s="70"/>
      <c r="CH1475" s="70"/>
      <c r="CI1475" s="70"/>
      <c r="CJ1475" s="70"/>
      <c r="CK1475" s="70"/>
      <c r="CL1475" s="70"/>
      <c r="CM1475" s="70"/>
      <c r="CN1475" s="70"/>
      <c r="CO1475" s="70"/>
      <c r="CP1475" s="70"/>
      <c r="CQ1475" s="70"/>
      <c r="CR1475" s="70"/>
      <c r="CS1475" s="70"/>
      <c r="CT1475" s="70"/>
      <c r="CU1475" s="70"/>
      <c r="CV1475" s="70"/>
      <c r="CW1475" s="70"/>
      <c r="CX1475" s="70"/>
      <c r="CY1475" s="70"/>
      <c r="CZ1475" s="70"/>
      <c r="DA1475" s="70"/>
      <c r="DB1475" s="70"/>
      <c r="DC1475" s="70"/>
      <c r="DD1475" s="70"/>
      <c r="DE1475" s="70"/>
      <c r="DF1475" s="70"/>
      <c r="DG1475" s="70"/>
      <c r="DH1475" s="70"/>
      <c r="DI1475" s="70"/>
      <c r="DJ1475" s="70"/>
      <c r="DK1475" s="70"/>
      <c r="DL1475" s="70"/>
      <c r="DM1475" s="70"/>
      <c r="DN1475" s="70"/>
      <c r="DO1475" s="70"/>
      <c r="DP1475" s="70"/>
      <c r="DQ1475" s="70"/>
      <c r="DR1475" s="70"/>
      <c r="DS1475" s="70"/>
      <c r="DT1475" s="70"/>
      <c r="DU1475" s="70"/>
      <c r="DV1475" s="70"/>
      <c r="DW1475" s="70"/>
      <c r="DX1475" s="70"/>
      <c r="DY1475" s="70"/>
      <c r="DZ1475" s="70"/>
      <c r="EA1475" s="70"/>
      <c r="EB1475" s="70"/>
      <c r="EC1475" s="70"/>
      <c r="ED1475" s="70"/>
      <c r="EE1475" s="70"/>
      <c r="EF1475" s="70"/>
      <c r="EG1475" s="70"/>
      <c r="EH1475" s="70"/>
      <c r="EI1475" s="70"/>
      <c r="EJ1475" s="70"/>
      <c r="EK1475" s="70"/>
      <c r="EL1475" s="70"/>
      <c r="EM1475" s="70"/>
      <c r="EN1475" s="70"/>
      <c r="EO1475" s="70"/>
      <c r="EP1475" s="70"/>
      <c r="EQ1475" s="70"/>
      <c r="ER1475" s="70"/>
      <c r="ES1475" s="70"/>
      <c r="ET1475" s="70"/>
      <c r="EU1475" s="70"/>
      <c r="EV1475" s="70"/>
      <c r="EW1475" s="70"/>
      <c r="EX1475" s="70"/>
      <c r="EY1475" s="70"/>
      <c r="EZ1475" s="70"/>
      <c r="FA1475" s="70"/>
      <c r="FB1475" s="70"/>
      <c r="FC1475" s="70"/>
      <c r="FD1475" s="70"/>
      <c r="FE1475" s="70"/>
      <c r="FF1475" s="70"/>
      <c r="FG1475" s="70"/>
      <c r="FH1475" s="70"/>
      <c r="FI1475" s="70"/>
      <c r="FJ1475" s="70"/>
      <c r="FK1475" s="70"/>
      <c r="FL1475" s="70"/>
      <c r="FM1475" s="70"/>
      <c r="FN1475" s="70"/>
      <c r="FO1475" s="70"/>
      <c r="FP1475" s="70"/>
      <c r="FQ1475" s="70"/>
      <c r="FR1475" s="70"/>
      <c r="FS1475" s="70"/>
      <c r="FT1475" s="70"/>
      <c r="FU1475" s="70"/>
      <c r="FV1475" s="70"/>
      <c r="FW1475" s="70"/>
      <c r="FX1475" s="70"/>
      <c r="FY1475" s="70"/>
      <c r="FZ1475" s="70"/>
      <c r="GA1475" s="70"/>
      <c r="GB1475" s="70"/>
      <c r="GC1475" s="70"/>
      <c r="GD1475" s="70"/>
      <c r="GE1475" s="70"/>
      <c r="GF1475" s="70"/>
      <c r="GG1475" s="70"/>
      <c r="GH1475" s="70"/>
      <c r="GI1475" s="70"/>
      <c r="GJ1475" s="70"/>
      <c r="GK1475" s="70"/>
      <c r="GL1475" s="70"/>
      <c r="GM1475" s="70"/>
      <c r="GN1475" s="70"/>
      <c r="GO1475" s="70"/>
      <c r="GP1475" s="70"/>
      <c r="GQ1475" s="70"/>
      <c r="GR1475" s="70"/>
      <c r="GS1475" s="70"/>
      <c r="GT1475" s="70"/>
      <c r="GU1475" s="70"/>
      <c r="GV1475" s="70"/>
      <c r="GW1475" s="70"/>
      <c r="GX1475" s="70"/>
      <c r="GY1475" s="70"/>
      <c r="GZ1475" s="70"/>
      <c r="HA1475" s="70"/>
      <c r="HB1475" s="70"/>
      <c r="HC1475" s="70"/>
      <c r="HD1475" s="70"/>
      <c r="HE1475" s="70"/>
      <c r="HF1475" s="70"/>
      <c r="HG1475" s="70"/>
      <c r="HH1475" s="70"/>
      <c r="HI1475" s="70"/>
      <c r="HJ1475" s="70"/>
      <c r="HK1475" s="70"/>
      <c r="HL1475" s="70"/>
      <c r="HM1475" s="70"/>
      <c r="HN1475" s="70"/>
      <c r="HO1475" s="70"/>
      <c r="HP1475" s="70"/>
      <c r="HQ1475" s="70"/>
      <c r="HR1475" s="70"/>
      <c r="HS1475" s="70"/>
      <c r="HT1475" s="70"/>
      <c r="HU1475" s="70"/>
      <c r="HV1475" s="70"/>
      <c r="HW1475" s="70"/>
      <c r="HX1475" s="70"/>
      <c r="HY1475" s="70"/>
      <c r="HZ1475" s="70"/>
      <c r="IA1475" s="70"/>
      <c r="IB1475" s="70"/>
      <c r="IC1475" s="70"/>
      <c r="ID1475" s="70"/>
      <c r="IE1475" s="70"/>
      <c r="IF1475" s="70"/>
      <c r="IG1475" s="70"/>
      <c r="IH1475" s="70"/>
      <c r="II1475" s="70"/>
      <c r="IJ1475" s="70"/>
      <c r="IK1475" s="70"/>
      <c r="IL1475" s="70"/>
      <c r="IM1475" s="70"/>
      <c r="IN1475" s="70"/>
      <c r="IO1475" s="70"/>
      <c r="IP1475" s="70"/>
      <c r="IQ1475" s="70"/>
      <c r="IR1475" s="70"/>
      <c r="IS1475" s="70"/>
      <c r="IT1475" s="70"/>
      <c r="IU1475" s="70"/>
      <c r="IV1475" s="70"/>
      <c r="IW1475" s="70"/>
      <c r="IX1475" s="70"/>
      <c r="IY1475" s="70"/>
      <c r="IZ1475" s="70"/>
      <c r="JA1475" s="70"/>
      <c r="JB1475" s="70"/>
      <c r="JC1475" s="70"/>
      <c r="JD1475" s="70"/>
      <c r="JE1475" s="70"/>
      <c r="JF1475" s="70"/>
      <c r="JG1475" s="70"/>
      <c r="JH1475" s="70"/>
      <c r="JI1475" s="70"/>
      <c r="JJ1475" s="70"/>
      <c r="JK1475" s="70"/>
      <c r="JL1475" s="70"/>
      <c r="JM1475" s="70"/>
      <c r="JN1475" s="70"/>
      <c r="JO1475" s="70"/>
      <c r="JP1475" s="70"/>
      <c r="JQ1475" s="70"/>
      <c r="JR1475" s="70"/>
      <c r="JS1475" s="70"/>
      <c r="JT1475" s="70"/>
      <c r="JU1475" s="70"/>
      <c r="JV1475" s="70"/>
      <c r="JW1475" s="70"/>
      <c r="JX1475" s="70"/>
      <c r="JY1475" s="70"/>
      <c r="JZ1475" s="70"/>
      <c r="KA1475" s="70"/>
      <c r="KB1475" s="70"/>
      <c r="KC1475" s="70"/>
      <c r="KD1475" s="70"/>
      <c r="KE1475" s="70"/>
      <c r="KF1475" s="70"/>
      <c r="KG1475" s="70"/>
      <c r="KH1475" s="70"/>
      <c r="KI1475" s="70"/>
      <c r="KJ1475" s="70"/>
      <c r="KK1475" s="70"/>
      <c r="KL1475" s="70"/>
      <c r="KM1475" s="70"/>
      <c r="KN1475" s="70"/>
      <c r="KO1475" s="70"/>
      <c r="KP1475" s="70"/>
      <c r="KQ1475" s="70"/>
      <c r="KR1475" s="70"/>
      <c r="KS1475" s="70"/>
      <c r="KT1475" s="70"/>
      <c r="KU1475" s="70"/>
      <c r="KV1475" s="70"/>
      <c r="KW1475" s="70"/>
      <c r="KX1475" s="70"/>
      <c r="KY1475" s="70"/>
      <c r="KZ1475" s="70"/>
      <c r="LA1475" s="70"/>
      <c r="LB1475" s="70"/>
      <c r="LC1475" s="70"/>
      <c r="LD1475" s="70"/>
      <c r="LE1475" s="70"/>
      <c r="LF1475" s="70"/>
      <c r="LG1475" s="70"/>
      <c r="LH1475" s="70"/>
      <c r="LI1475" s="70"/>
      <c r="LJ1475" s="70"/>
      <c r="LK1475" s="70"/>
      <c r="LL1475" s="70"/>
      <c r="LM1475" s="70"/>
      <c r="LN1475" s="70"/>
      <c r="LO1475" s="70"/>
      <c r="LP1475" s="70"/>
      <c r="LQ1475" s="70"/>
      <c r="LR1475" s="70"/>
      <c r="LS1475" s="70"/>
      <c r="LT1475" s="70"/>
      <c r="LU1475" s="70"/>
      <c r="LV1475" s="70"/>
      <c r="LW1475" s="70"/>
      <c r="LX1475" s="70"/>
      <c r="LY1475" s="70"/>
      <c r="LZ1475" s="70"/>
      <c r="MA1475" s="70"/>
      <c r="MB1475" s="70"/>
      <c r="MC1475" s="70"/>
      <c r="MD1475" s="70"/>
      <c r="ME1475" s="70"/>
      <c r="MF1475" s="70"/>
      <c r="MG1475" s="70"/>
      <c r="MH1475" s="70"/>
      <c r="MI1475" s="70"/>
      <c r="MJ1475" s="70"/>
      <c r="MK1475" s="70"/>
      <c r="ML1475" s="70"/>
      <c r="MM1475" s="70"/>
      <c r="MN1475" s="70"/>
      <c r="MO1475" s="70"/>
      <c r="MP1475" s="70"/>
      <c r="MQ1475" s="70"/>
      <c r="MR1475" s="70"/>
      <c r="MS1475" s="70"/>
      <c r="MT1475" s="70"/>
      <c r="MU1475" s="70"/>
      <c r="MV1475" s="70"/>
      <c r="MW1475" s="70"/>
      <c r="MX1475" s="70"/>
      <c r="MY1475" s="70"/>
      <c r="MZ1475" s="70"/>
      <c r="NA1475" s="70"/>
      <c r="NB1475" s="70"/>
      <c r="NC1475" s="70"/>
      <c r="ND1475" s="70"/>
      <c r="NE1475" s="70"/>
      <c r="NF1475" s="70"/>
      <c r="NG1475" s="70"/>
      <c r="NH1475" s="70"/>
      <c r="NI1475" s="70"/>
      <c r="NJ1475" s="70"/>
      <c r="NK1475" s="70"/>
      <c r="NL1475" s="70"/>
      <c r="NM1475" s="70"/>
      <c r="NN1475" s="70"/>
      <c r="NO1475" s="70"/>
      <c r="NP1475" s="70"/>
      <c r="NQ1475" s="70"/>
      <c r="NR1475" s="70"/>
      <c r="NS1475" s="70"/>
      <c r="NT1475" s="70"/>
      <c r="NU1475" s="70"/>
      <c r="NV1475" s="70"/>
      <c r="NW1475" s="70"/>
      <c r="NX1475" s="70"/>
      <c r="NY1475" s="70"/>
      <c r="NZ1475" s="70"/>
      <c r="OA1475" s="70"/>
      <c r="OB1475" s="70"/>
      <c r="OC1475" s="70"/>
      <c r="OD1475" s="70"/>
      <c r="OE1475" s="70"/>
      <c r="OF1475" s="70"/>
      <c r="OG1475" s="70"/>
      <c r="OH1475" s="70"/>
      <c r="OI1475" s="70"/>
      <c r="OJ1475" s="70"/>
      <c r="OK1475" s="70"/>
      <c r="OL1475" s="70"/>
      <c r="OM1475" s="70"/>
      <c r="ON1475" s="70"/>
      <c r="OO1475" s="70"/>
      <c r="OP1475" s="70"/>
      <c r="OQ1475" s="70"/>
      <c r="OR1475" s="70"/>
      <c r="OS1475" s="70"/>
      <c r="OT1475" s="70"/>
      <c r="OU1475" s="70"/>
      <c r="OV1475" s="70"/>
      <c r="OW1475" s="70"/>
      <c r="OX1475" s="70"/>
      <c r="OY1475" s="70"/>
      <c r="OZ1475" s="70"/>
      <c r="PA1475" s="70"/>
      <c r="PB1475" s="70"/>
      <c r="PC1475" s="70"/>
      <c r="PD1475" s="70"/>
      <c r="PE1475" s="70"/>
      <c r="PF1475" s="70"/>
      <c r="PG1475" s="70"/>
      <c r="PH1475" s="70"/>
      <c r="PI1475" s="70"/>
      <c r="PJ1475" s="70"/>
      <c r="PK1475" s="70"/>
      <c r="PL1475" s="70"/>
      <c r="PM1475" s="70"/>
      <c r="PN1475" s="70"/>
      <c r="PO1475" s="70"/>
      <c r="PP1475" s="70"/>
      <c r="PQ1475" s="70"/>
      <c r="PR1475" s="70"/>
      <c r="PS1475" s="70"/>
      <c r="PT1475" s="70"/>
      <c r="PU1475" s="70"/>
      <c r="PV1475" s="70"/>
      <c r="PW1475" s="70"/>
      <c r="PX1475" s="70"/>
      <c r="PY1475" s="70"/>
      <c r="PZ1475" s="70"/>
      <c r="QA1475" s="70"/>
      <c r="QB1475" s="70"/>
      <c r="QC1475" s="70"/>
      <c r="QD1475" s="70"/>
      <c r="QE1475" s="70"/>
      <c r="QF1475" s="70"/>
      <c r="QG1475" s="70"/>
      <c r="QH1475" s="70"/>
      <c r="QI1475" s="70"/>
      <c r="QJ1475" s="70"/>
      <c r="QK1475" s="70"/>
      <c r="QL1475" s="70"/>
      <c r="QM1475" s="70"/>
      <c r="QN1475" s="70"/>
      <c r="QO1475" s="70"/>
      <c r="QP1475" s="70"/>
      <c r="QQ1475" s="70"/>
      <c r="QR1475" s="70"/>
      <c r="QS1475" s="70"/>
      <c r="QT1475" s="70"/>
      <c r="QU1475" s="70"/>
      <c r="QV1475" s="70"/>
      <c r="QW1475" s="70"/>
      <c r="QX1475" s="70"/>
      <c r="QY1475" s="70"/>
      <c r="QZ1475" s="70"/>
      <c r="RA1475" s="70"/>
      <c r="RB1475" s="70"/>
      <c r="RC1475" s="70"/>
      <c r="RD1475" s="70"/>
      <c r="RE1475" s="70"/>
      <c r="RF1475" s="70"/>
      <c r="RG1475" s="70"/>
      <c r="RH1475" s="70"/>
      <c r="RI1475" s="70"/>
      <c r="RJ1475" s="70"/>
      <c r="RK1475" s="70"/>
      <c r="RL1475" s="70"/>
      <c r="RM1475" s="70"/>
      <c r="RN1475" s="70"/>
      <c r="RO1475" s="70"/>
      <c r="RP1475" s="70"/>
      <c r="RQ1475" s="70"/>
      <c r="RR1475" s="70"/>
      <c r="RS1475" s="70"/>
      <c r="RT1475" s="70"/>
      <c r="RU1475" s="70"/>
      <c r="RV1475" s="70"/>
      <c r="RW1475" s="70"/>
      <c r="RX1475" s="70"/>
      <c r="RY1475" s="70"/>
      <c r="RZ1475" s="70"/>
      <c r="SA1475" s="70"/>
      <c r="SB1475" s="70"/>
      <c r="SC1475" s="70"/>
      <c r="SD1475" s="70"/>
      <c r="SE1475" s="70"/>
      <c r="SF1475" s="70"/>
      <c r="SG1475" s="70"/>
      <c r="SH1475" s="70"/>
      <c r="SI1475" s="70"/>
      <c r="SJ1475" s="70"/>
      <c r="SK1475" s="70"/>
      <c r="SL1475" s="70"/>
      <c r="SM1475" s="70"/>
      <c r="SN1475" s="70"/>
      <c r="SO1475" s="70"/>
      <c r="SP1475" s="70"/>
      <c r="SQ1475" s="70"/>
      <c r="SR1475" s="70"/>
      <c r="SS1475" s="70"/>
      <c r="ST1475" s="70"/>
      <c r="SU1475" s="70"/>
      <c r="SV1475" s="70"/>
      <c r="SW1475" s="70"/>
      <c r="SX1475" s="70"/>
      <c r="SY1475" s="70"/>
      <c r="SZ1475" s="70"/>
    </row>
    <row r="1476" spans="1:520" ht="16.5" customHeight="1" x14ac:dyDescent="0.2">
      <c r="A1476" s="20">
        <v>868</v>
      </c>
      <c r="B1476" s="20" t="s">
        <v>62</v>
      </c>
      <c r="C1476" s="20" t="s">
        <v>959</v>
      </c>
      <c r="D1476" s="20" t="s">
        <v>30</v>
      </c>
      <c r="E1476" s="20" t="s">
        <v>1345</v>
      </c>
      <c r="F1476" s="22" t="s">
        <v>976</v>
      </c>
      <c r="G1476" s="20" t="s">
        <v>84</v>
      </c>
      <c r="H1476" s="20" t="s">
        <v>35</v>
      </c>
      <c r="I1476" s="20" t="s">
        <v>81</v>
      </c>
      <c r="J1476" s="22" t="s">
        <v>959</v>
      </c>
      <c r="K1476" s="20"/>
      <c r="L1476" s="20"/>
      <c r="M1476" s="20"/>
      <c r="N1476" s="20"/>
      <c r="O1476" s="23"/>
      <c r="P1476" s="23">
        <v>650000</v>
      </c>
      <c r="Q1476" s="24">
        <v>1</v>
      </c>
      <c r="R1476" s="25">
        <v>45901</v>
      </c>
      <c r="S1476" s="20" t="s">
        <v>83</v>
      </c>
      <c r="T1476" s="26">
        <f t="shared" si="24"/>
        <v>650000</v>
      </c>
      <c r="U1476" s="27" t="s">
        <v>100</v>
      </c>
      <c r="V1476" s="27" t="s">
        <v>100</v>
      </c>
      <c r="W1476" s="70"/>
      <c r="X1476" s="70"/>
      <c r="Y1476" s="70"/>
      <c r="Z1476" s="70"/>
      <c r="AA1476" s="70"/>
      <c r="AB1476" s="70"/>
      <c r="AC1476" s="70"/>
      <c r="AD1476" s="70"/>
      <c r="AE1476" s="70"/>
      <c r="AF1476" s="70"/>
      <c r="AG1476" s="70"/>
      <c r="AH1476" s="70"/>
      <c r="AI1476" s="70"/>
      <c r="AJ1476" s="70"/>
      <c r="AK1476" s="70"/>
      <c r="AL1476" s="70"/>
      <c r="AM1476" s="70"/>
      <c r="AN1476" s="70"/>
      <c r="AO1476" s="70"/>
      <c r="AP1476" s="70"/>
      <c r="AQ1476" s="70"/>
      <c r="AR1476" s="70"/>
      <c r="AS1476" s="70"/>
      <c r="AT1476" s="70"/>
      <c r="AU1476" s="70"/>
      <c r="AV1476" s="70"/>
      <c r="AW1476" s="70"/>
      <c r="AX1476" s="70"/>
      <c r="AY1476" s="70"/>
      <c r="AZ1476" s="70"/>
      <c r="BA1476" s="70"/>
      <c r="BB1476" s="70"/>
      <c r="BC1476" s="70"/>
      <c r="BD1476" s="70"/>
      <c r="BE1476" s="70"/>
      <c r="BF1476" s="70"/>
      <c r="BG1476" s="70"/>
      <c r="BH1476" s="70"/>
      <c r="BI1476" s="70"/>
      <c r="BJ1476" s="70"/>
      <c r="BK1476" s="70"/>
      <c r="BL1476" s="70"/>
      <c r="BM1476" s="70"/>
      <c r="BN1476" s="70"/>
      <c r="BO1476" s="70"/>
      <c r="BP1476" s="70"/>
      <c r="BQ1476" s="70"/>
      <c r="BR1476" s="70"/>
      <c r="BS1476" s="70"/>
      <c r="BT1476" s="70"/>
      <c r="BU1476" s="70"/>
      <c r="BV1476" s="70"/>
      <c r="BW1476" s="70"/>
      <c r="BX1476" s="70"/>
      <c r="BY1476" s="70"/>
      <c r="BZ1476" s="70"/>
      <c r="CA1476" s="70"/>
      <c r="CB1476" s="70"/>
      <c r="CC1476" s="70"/>
      <c r="CD1476" s="70"/>
      <c r="CE1476" s="70"/>
      <c r="CF1476" s="70"/>
      <c r="CG1476" s="70"/>
      <c r="CH1476" s="70"/>
      <c r="CI1476" s="70"/>
      <c r="CJ1476" s="70"/>
      <c r="CK1476" s="70"/>
      <c r="CL1476" s="70"/>
      <c r="CM1476" s="70"/>
      <c r="CN1476" s="70"/>
      <c r="CO1476" s="70"/>
      <c r="CP1476" s="70"/>
      <c r="CQ1476" s="70"/>
      <c r="CR1476" s="70"/>
      <c r="CS1476" s="70"/>
      <c r="CT1476" s="70"/>
      <c r="CU1476" s="70"/>
      <c r="CV1476" s="70"/>
      <c r="CW1476" s="70"/>
      <c r="CX1476" s="70"/>
      <c r="CY1476" s="70"/>
      <c r="CZ1476" s="70"/>
      <c r="DA1476" s="70"/>
      <c r="DB1476" s="70"/>
      <c r="DC1476" s="70"/>
      <c r="DD1476" s="70"/>
      <c r="DE1476" s="70"/>
      <c r="DF1476" s="70"/>
      <c r="DG1476" s="70"/>
      <c r="DH1476" s="70"/>
      <c r="DI1476" s="70"/>
      <c r="DJ1476" s="70"/>
      <c r="DK1476" s="70"/>
      <c r="DL1476" s="70"/>
      <c r="DM1476" s="70"/>
      <c r="DN1476" s="70"/>
      <c r="DO1476" s="70"/>
      <c r="DP1476" s="70"/>
      <c r="DQ1476" s="70"/>
      <c r="DR1476" s="70"/>
      <c r="DS1476" s="70"/>
      <c r="DT1476" s="70"/>
      <c r="DU1476" s="70"/>
      <c r="DV1476" s="70"/>
      <c r="DW1476" s="70"/>
      <c r="DX1476" s="70"/>
      <c r="DY1476" s="70"/>
      <c r="DZ1476" s="70"/>
      <c r="EA1476" s="70"/>
      <c r="EB1476" s="70"/>
      <c r="EC1476" s="70"/>
      <c r="ED1476" s="70"/>
      <c r="EE1476" s="70"/>
      <c r="EF1476" s="70"/>
      <c r="EG1476" s="70"/>
      <c r="EH1476" s="70"/>
      <c r="EI1476" s="70"/>
      <c r="EJ1476" s="70"/>
      <c r="EK1476" s="70"/>
      <c r="EL1476" s="70"/>
      <c r="EM1476" s="70"/>
      <c r="EN1476" s="70"/>
      <c r="EO1476" s="70"/>
      <c r="EP1476" s="70"/>
      <c r="EQ1476" s="70"/>
      <c r="ER1476" s="70"/>
      <c r="ES1476" s="70"/>
      <c r="ET1476" s="70"/>
      <c r="EU1476" s="70"/>
      <c r="EV1476" s="70"/>
      <c r="EW1476" s="70"/>
      <c r="EX1476" s="70"/>
      <c r="EY1476" s="70"/>
      <c r="EZ1476" s="70"/>
      <c r="FA1476" s="70"/>
      <c r="FB1476" s="70"/>
      <c r="FC1476" s="70"/>
      <c r="FD1476" s="70"/>
      <c r="FE1476" s="70"/>
      <c r="FF1476" s="70"/>
      <c r="FG1476" s="70"/>
      <c r="FH1476" s="70"/>
      <c r="FI1476" s="70"/>
      <c r="FJ1476" s="70"/>
      <c r="FK1476" s="70"/>
      <c r="FL1476" s="70"/>
      <c r="FM1476" s="70"/>
      <c r="FN1476" s="70"/>
      <c r="FO1476" s="70"/>
      <c r="FP1476" s="70"/>
      <c r="FQ1476" s="70"/>
      <c r="FR1476" s="70"/>
      <c r="FS1476" s="70"/>
      <c r="FT1476" s="70"/>
      <c r="FU1476" s="70"/>
      <c r="FV1476" s="70"/>
      <c r="FW1476" s="70"/>
      <c r="FX1476" s="70"/>
      <c r="FY1476" s="70"/>
      <c r="FZ1476" s="70"/>
      <c r="GA1476" s="70"/>
      <c r="GB1476" s="70"/>
      <c r="GC1476" s="70"/>
      <c r="GD1476" s="70"/>
      <c r="GE1476" s="70"/>
      <c r="GF1476" s="70"/>
      <c r="GG1476" s="70"/>
      <c r="GH1476" s="70"/>
      <c r="GI1476" s="70"/>
      <c r="GJ1476" s="70"/>
      <c r="GK1476" s="70"/>
      <c r="GL1476" s="70"/>
      <c r="GM1476" s="70"/>
      <c r="GN1476" s="70"/>
      <c r="GO1476" s="70"/>
      <c r="GP1476" s="70"/>
      <c r="GQ1476" s="70"/>
      <c r="GR1476" s="70"/>
      <c r="GS1476" s="70"/>
      <c r="GT1476" s="70"/>
      <c r="GU1476" s="70"/>
      <c r="GV1476" s="70"/>
      <c r="GW1476" s="70"/>
      <c r="GX1476" s="70"/>
      <c r="GY1476" s="70"/>
      <c r="GZ1476" s="70"/>
      <c r="HA1476" s="70"/>
      <c r="HB1476" s="70"/>
      <c r="HC1476" s="70"/>
      <c r="HD1476" s="70"/>
      <c r="HE1476" s="70"/>
      <c r="HF1476" s="70"/>
      <c r="HG1476" s="70"/>
      <c r="HH1476" s="70"/>
      <c r="HI1476" s="70"/>
      <c r="HJ1476" s="70"/>
      <c r="HK1476" s="70"/>
      <c r="HL1476" s="70"/>
      <c r="HM1476" s="70"/>
      <c r="HN1476" s="70"/>
      <c r="HO1476" s="70"/>
      <c r="HP1476" s="70"/>
      <c r="HQ1476" s="70"/>
      <c r="HR1476" s="70"/>
      <c r="HS1476" s="70"/>
      <c r="HT1476" s="70"/>
      <c r="HU1476" s="70"/>
      <c r="HV1476" s="70"/>
      <c r="HW1476" s="70"/>
      <c r="HX1476" s="70"/>
      <c r="HY1476" s="70"/>
      <c r="HZ1476" s="70"/>
      <c r="IA1476" s="70"/>
      <c r="IB1476" s="70"/>
      <c r="IC1476" s="70"/>
      <c r="ID1476" s="70"/>
      <c r="IE1476" s="70"/>
      <c r="IF1476" s="70"/>
      <c r="IG1476" s="70"/>
      <c r="IH1476" s="70"/>
      <c r="II1476" s="70"/>
      <c r="IJ1476" s="70"/>
      <c r="IK1476" s="70"/>
      <c r="IL1476" s="70"/>
      <c r="IM1476" s="70"/>
      <c r="IN1476" s="70"/>
      <c r="IO1476" s="70"/>
      <c r="IP1476" s="70"/>
      <c r="IQ1476" s="70"/>
      <c r="IR1476" s="70"/>
      <c r="IS1476" s="70"/>
      <c r="IT1476" s="70"/>
      <c r="IU1476" s="70"/>
      <c r="IV1476" s="70"/>
      <c r="IW1476" s="70"/>
      <c r="IX1476" s="70"/>
      <c r="IY1476" s="70"/>
      <c r="IZ1476" s="70"/>
      <c r="JA1476" s="70"/>
      <c r="JB1476" s="70"/>
      <c r="JC1476" s="70"/>
      <c r="JD1476" s="70"/>
      <c r="JE1476" s="70"/>
      <c r="JF1476" s="70"/>
      <c r="JG1476" s="70"/>
      <c r="JH1476" s="70"/>
      <c r="JI1476" s="70"/>
      <c r="JJ1476" s="70"/>
      <c r="JK1476" s="70"/>
      <c r="JL1476" s="70"/>
      <c r="JM1476" s="70"/>
      <c r="JN1476" s="70"/>
      <c r="JO1476" s="70"/>
      <c r="JP1476" s="70"/>
      <c r="JQ1476" s="70"/>
      <c r="JR1476" s="70"/>
      <c r="JS1476" s="70"/>
      <c r="JT1476" s="70"/>
      <c r="JU1476" s="70"/>
      <c r="JV1476" s="70"/>
      <c r="JW1476" s="70"/>
      <c r="JX1476" s="70"/>
      <c r="JY1476" s="70"/>
      <c r="JZ1476" s="70"/>
      <c r="KA1476" s="70"/>
      <c r="KB1476" s="70"/>
      <c r="KC1476" s="70"/>
      <c r="KD1476" s="70"/>
      <c r="KE1476" s="70"/>
      <c r="KF1476" s="70"/>
      <c r="KG1476" s="70"/>
      <c r="KH1476" s="70"/>
      <c r="KI1476" s="70"/>
      <c r="KJ1476" s="70"/>
      <c r="KK1476" s="70"/>
      <c r="KL1476" s="70"/>
      <c r="KM1476" s="70"/>
      <c r="KN1476" s="70"/>
      <c r="KO1476" s="70"/>
      <c r="KP1476" s="70"/>
      <c r="KQ1476" s="70"/>
      <c r="KR1476" s="70"/>
      <c r="KS1476" s="70"/>
      <c r="KT1476" s="70"/>
      <c r="KU1476" s="70"/>
      <c r="KV1476" s="70"/>
      <c r="KW1476" s="70"/>
      <c r="KX1476" s="70"/>
      <c r="KY1476" s="70"/>
      <c r="KZ1476" s="70"/>
      <c r="LA1476" s="70"/>
      <c r="LB1476" s="70"/>
      <c r="LC1476" s="70"/>
      <c r="LD1476" s="70"/>
      <c r="LE1476" s="70"/>
      <c r="LF1476" s="70"/>
      <c r="LG1476" s="70"/>
      <c r="LH1476" s="70"/>
      <c r="LI1476" s="70"/>
      <c r="LJ1476" s="70"/>
      <c r="LK1476" s="70"/>
      <c r="LL1476" s="70"/>
      <c r="LM1476" s="70"/>
      <c r="LN1476" s="70"/>
      <c r="LO1476" s="70"/>
      <c r="LP1476" s="70"/>
      <c r="LQ1476" s="70"/>
      <c r="LR1476" s="70"/>
      <c r="LS1476" s="70"/>
      <c r="LT1476" s="70"/>
      <c r="LU1476" s="70"/>
      <c r="LV1476" s="70"/>
      <c r="LW1476" s="70"/>
      <c r="LX1476" s="70"/>
      <c r="LY1476" s="70"/>
      <c r="LZ1476" s="70"/>
      <c r="MA1476" s="70"/>
      <c r="MB1476" s="70"/>
      <c r="MC1476" s="70"/>
      <c r="MD1476" s="70"/>
      <c r="ME1476" s="70"/>
      <c r="MF1476" s="70"/>
      <c r="MG1476" s="70"/>
      <c r="MH1476" s="70"/>
      <c r="MI1476" s="70"/>
      <c r="MJ1476" s="70"/>
      <c r="MK1476" s="70"/>
      <c r="ML1476" s="70"/>
      <c r="MM1476" s="70"/>
      <c r="MN1476" s="70"/>
      <c r="MO1476" s="70"/>
      <c r="MP1476" s="70"/>
      <c r="MQ1476" s="70"/>
      <c r="MR1476" s="70"/>
      <c r="MS1476" s="70"/>
      <c r="MT1476" s="70"/>
      <c r="MU1476" s="70"/>
      <c r="MV1476" s="70"/>
      <c r="MW1476" s="70"/>
      <c r="MX1476" s="70"/>
      <c r="MY1476" s="70"/>
      <c r="MZ1476" s="70"/>
      <c r="NA1476" s="70"/>
      <c r="NB1476" s="70"/>
      <c r="NC1476" s="70"/>
      <c r="ND1476" s="70"/>
      <c r="NE1476" s="70"/>
      <c r="NF1476" s="70"/>
      <c r="NG1476" s="70"/>
      <c r="NH1476" s="70"/>
      <c r="NI1476" s="70"/>
      <c r="NJ1476" s="70"/>
      <c r="NK1476" s="70"/>
      <c r="NL1476" s="70"/>
      <c r="NM1476" s="70"/>
      <c r="NN1476" s="70"/>
      <c r="NO1476" s="70"/>
      <c r="NP1476" s="70"/>
      <c r="NQ1476" s="70"/>
      <c r="NR1476" s="70"/>
      <c r="NS1476" s="70"/>
      <c r="NT1476" s="70"/>
      <c r="NU1476" s="70"/>
      <c r="NV1476" s="70"/>
      <c r="NW1476" s="70"/>
      <c r="NX1476" s="70"/>
      <c r="NY1476" s="70"/>
      <c r="NZ1476" s="70"/>
      <c r="OA1476" s="70"/>
      <c r="OB1476" s="70"/>
      <c r="OC1476" s="70"/>
      <c r="OD1476" s="70"/>
      <c r="OE1476" s="70"/>
      <c r="OF1476" s="70"/>
      <c r="OG1476" s="70"/>
      <c r="OH1476" s="70"/>
      <c r="OI1476" s="70"/>
      <c r="OJ1476" s="70"/>
      <c r="OK1476" s="70"/>
      <c r="OL1476" s="70"/>
      <c r="OM1476" s="70"/>
      <c r="ON1476" s="70"/>
      <c r="OO1476" s="70"/>
      <c r="OP1476" s="70"/>
      <c r="OQ1476" s="70"/>
      <c r="OR1476" s="70"/>
      <c r="OS1476" s="70"/>
      <c r="OT1476" s="70"/>
      <c r="OU1476" s="70"/>
      <c r="OV1476" s="70"/>
      <c r="OW1476" s="70"/>
      <c r="OX1476" s="70"/>
      <c r="OY1476" s="70"/>
      <c r="OZ1476" s="70"/>
      <c r="PA1476" s="70"/>
      <c r="PB1476" s="70"/>
      <c r="PC1476" s="70"/>
      <c r="PD1476" s="70"/>
      <c r="PE1476" s="70"/>
      <c r="PF1476" s="70"/>
      <c r="PG1476" s="70"/>
      <c r="PH1476" s="70"/>
      <c r="PI1476" s="70"/>
      <c r="PJ1476" s="70"/>
      <c r="PK1476" s="70"/>
      <c r="PL1476" s="70"/>
      <c r="PM1476" s="70"/>
      <c r="PN1476" s="70"/>
      <c r="PO1476" s="70"/>
      <c r="PP1476" s="70"/>
      <c r="PQ1476" s="70"/>
      <c r="PR1476" s="70"/>
      <c r="PS1476" s="70"/>
      <c r="PT1476" s="70"/>
      <c r="PU1476" s="70"/>
      <c r="PV1476" s="70"/>
      <c r="PW1476" s="70"/>
      <c r="PX1476" s="70"/>
      <c r="PY1476" s="70"/>
      <c r="PZ1476" s="70"/>
      <c r="QA1476" s="70"/>
      <c r="QB1476" s="70"/>
      <c r="QC1476" s="70"/>
      <c r="QD1476" s="70"/>
      <c r="QE1476" s="70"/>
      <c r="QF1476" s="70"/>
      <c r="QG1476" s="70"/>
      <c r="QH1476" s="70"/>
      <c r="QI1476" s="70"/>
      <c r="QJ1476" s="70"/>
      <c r="QK1476" s="70"/>
      <c r="QL1476" s="70"/>
      <c r="QM1476" s="70"/>
      <c r="QN1476" s="70"/>
      <c r="QO1476" s="70"/>
      <c r="QP1476" s="70"/>
      <c r="QQ1476" s="70"/>
      <c r="QR1476" s="70"/>
      <c r="QS1476" s="70"/>
      <c r="QT1476" s="70"/>
      <c r="QU1476" s="70"/>
      <c r="QV1476" s="70"/>
      <c r="QW1476" s="70"/>
      <c r="QX1476" s="70"/>
      <c r="QY1476" s="70"/>
      <c r="QZ1476" s="70"/>
      <c r="RA1476" s="70"/>
      <c r="RB1476" s="70"/>
      <c r="RC1476" s="70"/>
      <c r="RD1476" s="70"/>
      <c r="RE1476" s="70"/>
      <c r="RF1476" s="70"/>
      <c r="RG1476" s="70"/>
      <c r="RH1476" s="70"/>
      <c r="RI1476" s="70"/>
      <c r="RJ1476" s="70"/>
      <c r="RK1476" s="70"/>
      <c r="RL1476" s="70"/>
      <c r="RM1476" s="70"/>
      <c r="RN1476" s="70"/>
      <c r="RO1476" s="70"/>
      <c r="RP1476" s="70"/>
      <c r="RQ1476" s="70"/>
      <c r="RR1476" s="70"/>
      <c r="RS1476" s="70"/>
      <c r="RT1476" s="70"/>
      <c r="RU1476" s="70"/>
      <c r="RV1476" s="70"/>
      <c r="RW1476" s="70"/>
      <c r="RX1476" s="70"/>
      <c r="RY1476" s="70"/>
      <c r="RZ1476" s="70"/>
      <c r="SA1476" s="70"/>
      <c r="SB1476" s="70"/>
      <c r="SC1476" s="70"/>
      <c r="SD1476" s="70"/>
      <c r="SE1476" s="70"/>
      <c r="SF1476" s="70"/>
      <c r="SG1476" s="70"/>
      <c r="SH1476" s="70"/>
      <c r="SI1476" s="70"/>
      <c r="SJ1476" s="70"/>
      <c r="SK1476" s="70"/>
      <c r="SL1476" s="70"/>
      <c r="SM1476" s="70"/>
      <c r="SN1476" s="70"/>
      <c r="SO1476" s="70"/>
      <c r="SP1476" s="70"/>
      <c r="SQ1476" s="70"/>
      <c r="SR1476" s="70"/>
      <c r="SS1476" s="70"/>
      <c r="ST1476" s="70"/>
      <c r="SU1476" s="70"/>
      <c r="SV1476" s="70"/>
      <c r="SW1476" s="70"/>
      <c r="SX1476" s="70"/>
      <c r="SY1476" s="70"/>
      <c r="SZ1476" s="70"/>
    </row>
    <row r="1477" spans="1:520" ht="16.5" customHeight="1" x14ac:dyDescent="0.2">
      <c r="A1477" s="20">
        <v>869</v>
      </c>
      <c r="B1477" s="20" t="s">
        <v>62</v>
      </c>
      <c r="C1477" s="20" t="s">
        <v>959</v>
      </c>
      <c r="D1477" s="20" t="s">
        <v>30</v>
      </c>
      <c r="E1477" s="20" t="s">
        <v>1345</v>
      </c>
      <c r="F1477" s="22" t="s">
        <v>976</v>
      </c>
      <c r="G1477" s="20" t="s">
        <v>84</v>
      </c>
      <c r="H1477" s="20" t="s">
        <v>35</v>
      </c>
      <c r="I1477" s="20" t="s">
        <v>81</v>
      </c>
      <c r="J1477" s="22" t="s">
        <v>959</v>
      </c>
      <c r="K1477" s="20"/>
      <c r="L1477" s="20"/>
      <c r="M1477" s="20"/>
      <c r="N1477" s="20"/>
      <c r="O1477" s="23"/>
      <c r="P1477" s="23">
        <v>650000</v>
      </c>
      <c r="Q1477" s="24">
        <v>1</v>
      </c>
      <c r="R1477" s="25">
        <v>45931</v>
      </c>
      <c r="S1477" s="20" t="s">
        <v>83</v>
      </c>
      <c r="T1477" s="26">
        <f t="shared" si="24"/>
        <v>650000</v>
      </c>
      <c r="U1477" s="27" t="s">
        <v>100</v>
      </c>
      <c r="V1477" s="27" t="s">
        <v>100</v>
      </c>
      <c r="W1477" s="70"/>
      <c r="X1477" s="70"/>
      <c r="Y1477" s="70"/>
      <c r="Z1477" s="70"/>
      <c r="AA1477" s="70"/>
      <c r="AB1477" s="70"/>
      <c r="AC1477" s="70"/>
      <c r="AD1477" s="70"/>
      <c r="AE1477" s="70"/>
      <c r="AF1477" s="70"/>
      <c r="AG1477" s="70"/>
      <c r="AH1477" s="70"/>
      <c r="AI1477" s="70"/>
      <c r="AJ1477" s="70"/>
      <c r="AK1477" s="70"/>
      <c r="AL1477" s="70"/>
      <c r="AM1477" s="70"/>
      <c r="AN1477" s="70"/>
      <c r="AO1477" s="70"/>
      <c r="AP1477" s="70"/>
      <c r="AQ1477" s="70"/>
      <c r="AR1477" s="70"/>
      <c r="AS1477" s="70"/>
      <c r="AT1477" s="70"/>
      <c r="AU1477" s="70"/>
      <c r="AV1477" s="70"/>
      <c r="AW1477" s="70"/>
      <c r="AX1477" s="70"/>
      <c r="AY1477" s="70"/>
      <c r="AZ1477" s="70"/>
      <c r="BA1477" s="70"/>
      <c r="BB1477" s="70"/>
      <c r="BC1477" s="70"/>
      <c r="BD1477" s="70"/>
      <c r="BE1477" s="70"/>
      <c r="BF1477" s="70"/>
      <c r="BG1477" s="70"/>
      <c r="BH1477" s="70"/>
      <c r="BI1477" s="70"/>
      <c r="BJ1477" s="70"/>
      <c r="BK1477" s="70"/>
      <c r="BL1477" s="70"/>
      <c r="BM1477" s="70"/>
      <c r="BN1477" s="70"/>
      <c r="BO1477" s="70"/>
      <c r="BP1477" s="70"/>
      <c r="BQ1477" s="70"/>
      <c r="BR1477" s="70"/>
      <c r="BS1477" s="70"/>
      <c r="BT1477" s="70"/>
      <c r="BU1477" s="70"/>
      <c r="BV1477" s="70"/>
      <c r="BW1477" s="70"/>
      <c r="BX1477" s="70"/>
      <c r="BY1477" s="70"/>
      <c r="BZ1477" s="70"/>
      <c r="CA1477" s="70"/>
      <c r="CB1477" s="70"/>
      <c r="CC1477" s="70"/>
      <c r="CD1477" s="70"/>
      <c r="CE1477" s="70"/>
      <c r="CF1477" s="70"/>
      <c r="CG1477" s="70"/>
      <c r="CH1477" s="70"/>
      <c r="CI1477" s="70"/>
      <c r="CJ1477" s="70"/>
      <c r="CK1477" s="70"/>
      <c r="CL1477" s="70"/>
      <c r="CM1477" s="70"/>
      <c r="CN1477" s="70"/>
      <c r="CO1477" s="70"/>
      <c r="CP1477" s="70"/>
      <c r="CQ1477" s="70"/>
      <c r="CR1477" s="70"/>
      <c r="CS1477" s="70"/>
      <c r="CT1477" s="70"/>
      <c r="CU1477" s="70"/>
      <c r="CV1477" s="70"/>
      <c r="CW1477" s="70"/>
      <c r="CX1477" s="70"/>
      <c r="CY1477" s="70"/>
      <c r="CZ1477" s="70"/>
      <c r="DA1477" s="70"/>
      <c r="DB1477" s="70"/>
      <c r="DC1477" s="70"/>
      <c r="DD1477" s="70"/>
      <c r="DE1477" s="70"/>
      <c r="DF1477" s="70"/>
      <c r="DG1477" s="70"/>
      <c r="DH1477" s="70"/>
      <c r="DI1477" s="70"/>
      <c r="DJ1477" s="70"/>
      <c r="DK1477" s="70"/>
      <c r="DL1477" s="70"/>
      <c r="DM1477" s="70"/>
      <c r="DN1477" s="70"/>
      <c r="DO1477" s="70"/>
      <c r="DP1477" s="70"/>
      <c r="DQ1477" s="70"/>
      <c r="DR1477" s="70"/>
      <c r="DS1477" s="70"/>
      <c r="DT1477" s="70"/>
      <c r="DU1477" s="70"/>
      <c r="DV1477" s="70"/>
      <c r="DW1477" s="70"/>
      <c r="DX1477" s="70"/>
      <c r="DY1477" s="70"/>
      <c r="DZ1477" s="70"/>
      <c r="EA1477" s="70"/>
      <c r="EB1477" s="70"/>
      <c r="EC1477" s="70"/>
      <c r="ED1477" s="70"/>
      <c r="EE1477" s="70"/>
      <c r="EF1477" s="70"/>
      <c r="EG1477" s="70"/>
      <c r="EH1477" s="70"/>
      <c r="EI1477" s="70"/>
      <c r="EJ1477" s="70"/>
      <c r="EK1477" s="70"/>
      <c r="EL1477" s="70"/>
      <c r="EM1477" s="70"/>
      <c r="EN1477" s="70"/>
      <c r="EO1477" s="70"/>
      <c r="EP1477" s="70"/>
      <c r="EQ1477" s="70"/>
      <c r="ER1477" s="70"/>
      <c r="ES1477" s="70"/>
      <c r="ET1477" s="70"/>
      <c r="EU1477" s="70"/>
      <c r="EV1477" s="70"/>
      <c r="EW1477" s="70"/>
      <c r="EX1477" s="70"/>
      <c r="EY1477" s="70"/>
      <c r="EZ1477" s="70"/>
      <c r="FA1477" s="70"/>
      <c r="FB1477" s="70"/>
      <c r="FC1477" s="70"/>
      <c r="FD1477" s="70"/>
      <c r="FE1477" s="70"/>
      <c r="FF1477" s="70"/>
      <c r="FG1477" s="70"/>
      <c r="FH1477" s="70"/>
      <c r="FI1477" s="70"/>
      <c r="FJ1477" s="70"/>
      <c r="FK1477" s="70"/>
      <c r="FL1477" s="70"/>
      <c r="FM1477" s="70"/>
      <c r="FN1477" s="70"/>
      <c r="FO1477" s="70"/>
      <c r="FP1477" s="70"/>
      <c r="FQ1477" s="70"/>
      <c r="FR1477" s="70"/>
      <c r="FS1477" s="70"/>
      <c r="FT1477" s="70"/>
      <c r="FU1477" s="70"/>
      <c r="FV1477" s="70"/>
      <c r="FW1477" s="70"/>
      <c r="FX1477" s="70"/>
      <c r="FY1477" s="70"/>
      <c r="FZ1477" s="70"/>
      <c r="GA1477" s="70"/>
      <c r="GB1477" s="70"/>
      <c r="GC1477" s="70"/>
      <c r="GD1477" s="70"/>
      <c r="GE1477" s="70"/>
      <c r="GF1477" s="70"/>
      <c r="GG1477" s="70"/>
      <c r="GH1477" s="70"/>
      <c r="GI1477" s="70"/>
      <c r="GJ1477" s="70"/>
      <c r="GK1477" s="70"/>
      <c r="GL1477" s="70"/>
      <c r="GM1477" s="70"/>
      <c r="GN1477" s="70"/>
      <c r="GO1477" s="70"/>
      <c r="GP1477" s="70"/>
      <c r="GQ1477" s="70"/>
      <c r="GR1477" s="70"/>
      <c r="GS1477" s="70"/>
      <c r="GT1477" s="70"/>
      <c r="GU1477" s="70"/>
      <c r="GV1477" s="70"/>
      <c r="GW1477" s="70"/>
      <c r="GX1477" s="70"/>
      <c r="GY1477" s="70"/>
      <c r="GZ1477" s="70"/>
      <c r="HA1477" s="70"/>
      <c r="HB1477" s="70"/>
      <c r="HC1477" s="70"/>
      <c r="HD1477" s="70"/>
      <c r="HE1477" s="70"/>
      <c r="HF1477" s="70"/>
      <c r="HG1477" s="70"/>
      <c r="HH1477" s="70"/>
      <c r="HI1477" s="70"/>
      <c r="HJ1477" s="70"/>
      <c r="HK1477" s="70"/>
      <c r="HL1477" s="70"/>
      <c r="HM1477" s="70"/>
      <c r="HN1477" s="70"/>
      <c r="HO1477" s="70"/>
      <c r="HP1477" s="70"/>
      <c r="HQ1477" s="70"/>
      <c r="HR1477" s="70"/>
      <c r="HS1477" s="70"/>
      <c r="HT1477" s="70"/>
      <c r="HU1477" s="70"/>
      <c r="HV1477" s="70"/>
      <c r="HW1477" s="70"/>
      <c r="HX1477" s="70"/>
      <c r="HY1477" s="70"/>
      <c r="HZ1477" s="70"/>
      <c r="IA1477" s="70"/>
      <c r="IB1477" s="70"/>
      <c r="IC1477" s="70"/>
      <c r="ID1477" s="70"/>
      <c r="IE1477" s="70"/>
      <c r="IF1477" s="70"/>
      <c r="IG1477" s="70"/>
      <c r="IH1477" s="70"/>
      <c r="II1477" s="70"/>
      <c r="IJ1477" s="70"/>
      <c r="IK1477" s="70"/>
      <c r="IL1477" s="70"/>
      <c r="IM1477" s="70"/>
      <c r="IN1477" s="70"/>
      <c r="IO1477" s="70"/>
      <c r="IP1477" s="70"/>
      <c r="IQ1477" s="70"/>
      <c r="IR1477" s="70"/>
      <c r="IS1477" s="70"/>
      <c r="IT1477" s="70"/>
      <c r="IU1477" s="70"/>
      <c r="IV1477" s="70"/>
      <c r="IW1477" s="70"/>
      <c r="IX1477" s="70"/>
      <c r="IY1477" s="70"/>
      <c r="IZ1477" s="70"/>
      <c r="JA1477" s="70"/>
      <c r="JB1477" s="70"/>
      <c r="JC1477" s="70"/>
      <c r="JD1477" s="70"/>
      <c r="JE1477" s="70"/>
      <c r="JF1477" s="70"/>
      <c r="JG1477" s="70"/>
      <c r="JH1477" s="70"/>
      <c r="JI1477" s="70"/>
      <c r="JJ1477" s="70"/>
      <c r="JK1477" s="70"/>
      <c r="JL1477" s="70"/>
      <c r="JM1477" s="70"/>
      <c r="JN1477" s="70"/>
      <c r="JO1477" s="70"/>
      <c r="JP1477" s="70"/>
      <c r="JQ1477" s="70"/>
      <c r="JR1477" s="70"/>
      <c r="JS1477" s="70"/>
      <c r="JT1477" s="70"/>
      <c r="JU1477" s="70"/>
      <c r="JV1477" s="70"/>
      <c r="JW1477" s="70"/>
      <c r="JX1477" s="70"/>
      <c r="JY1477" s="70"/>
      <c r="JZ1477" s="70"/>
      <c r="KA1477" s="70"/>
      <c r="KB1477" s="70"/>
      <c r="KC1477" s="70"/>
      <c r="KD1477" s="70"/>
      <c r="KE1477" s="70"/>
      <c r="KF1477" s="70"/>
      <c r="KG1477" s="70"/>
      <c r="KH1477" s="70"/>
      <c r="KI1477" s="70"/>
      <c r="KJ1477" s="70"/>
      <c r="KK1477" s="70"/>
      <c r="KL1477" s="70"/>
      <c r="KM1477" s="70"/>
      <c r="KN1477" s="70"/>
      <c r="KO1477" s="70"/>
      <c r="KP1477" s="70"/>
      <c r="KQ1477" s="70"/>
      <c r="KR1477" s="70"/>
      <c r="KS1477" s="70"/>
      <c r="KT1477" s="70"/>
      <c r="KU1477" s="70"/>
      <c r="KV1477" s="70"/>
      <c r="KW1477" s="70"/>
      <c r="KX1477" s="70"/>
      <c r="KY1477" s="70"/>
      <c r="KZ1477" s="70"/>
      <c r="LA1477" s="70"/>
      <c r="LB1477" s="70"/>
      <c r="LC1477" s="70"/>
      <c r="LD1477" s="70"/>
      <c r="LE1477" s="70"/>
      <c r="LF1477" s="70"/>
      <c r="LG1477" s="70"/>
      <c r="LH1477" s="70"/>
      <c r="LI1477" s="70"/>
      <c r="LJ1477" s="70"/>
      <c r="LK1477" s="70"/>
      <c r="LL1477" s="70"/>
      <c r="LM1477" s="70"/>
      <c r="LN1477" s="70"/>
      <c r="LO1477" s="70"/>
      <c r="LP1477" s="70"/>
      <c r="LQ1477" s="70"/>
      <c r="LR1477" s="70"/>
      <c r="LS1477" s="70"/>
      <c r="LT1477" s="70"/>
      <c r="LU1477" s="70"/>
      <c r="LV1477" s="70"/>
      <c r="LW1477" s="70"/>
      <c r="LX1477" s="70"/>
      <c r="LY1477" s="70"/>
      <c r="LZ1477" s="70"/>
      <c r="MA1477" s="70"/>
      <c r="MB1477" s="70"/>
      <c r="MC1477" s="70"/>
      <c r="MD1477" s="70"/>
      <c r="ME1477" s="70"/>
      <c r="MF1477" s="70"/>
      <c r="MG1477" s="70"/>
      <c r="MH1477" s="70"/>
      <c r="MI1477" s="70"/>
      <c r="MJ1477" s="70"/>
      <c r="MK1477" s="70"/>
      <c r="ML1477" s="70"/>
      <c r="MM1477" s="70"/>
      <c r="MN1477" s="70"/>
      <c r="MO1477" s="70"/>
      <c r="MP1477" s="70"/>
      <c r="MQ1477" s="70"/>
      <c r="MR1477" s="70"/>
      <c r="MS1477" s="70"/>
      <c r="MT1477" s="70"/>
      <c r="MU1477" s="70"/>
      <c r="MV1477" s="70"/>
      <c r="MW1477" s="70"/>
      <c r="MX1477" s="70"/>
      <c r="MY1477" s="70"/>
      <c r="MZ1477" s="70"/>
      <c r="NA1477" s="70"/>
      <c r="NB1477" s="70"/>
      <c r="NC1477" s="70"/>
      <c r="ND1477" s="70"/>
      <c r="NE1477" s="70"/>
      <c r="NF1477" s="70"/>
      <c r="NG1477" s="70"/>
      <c r="NH1477" s="70"/>
      <c r="NI1477" s="70"/>
      <c r="NJ1477" s="70"/>
      <c r="NK1477" s="70"/>
      <c r="NL1477" s="70"/>
      <c r="NM1477" s="70"/>
      <c r="NN1477" s="70"/>
      <c r="NO1477" s="70"/>
      <c r="NP1477" s="70"/>
      <c r="NQ1477" s="70"/>
      <c r="NR1477" s="70"/>
      <c r="NS1477" s="70"/>
      <c r="NT1477" s="70"/>
      <c r="NU1477" s="70"/>
      <c r="NV1477" s="70"/>
      <c r="NW1477" s="70"/>
      <c r="NX1477" s="70"/>
      <c r="NY1477" s="70"/>
      <c r="NZ1477" s="70"/>
      <c r="OA1477" s="70"/>
      <c r="OB1477" s="70"/>
      <c r="OC1477" s="70"/>
      <c r="OD1477" s="70"/>
      <c r="OE1477" s="70"/>
      <c r="OF1477" s="70"/>
      <c r="OG1477" s="70"/>
      <c r="OH1477" s="70"/>
      <c r="OI1477" s="70"/>
      <c r="OJ1477" s="70"/>
      <c r="OK1477" s="70"/>
      <c r="OL1477" s="70"/>
      <c r="OM1477" s="70"/>
      <c r="ON1477" s="70"/>
      <c r="OO1477" s="70"/>
      <c r="OP1477" s="70"/>
      <c r="OQ1477" s="70"/>
      <c r="OR1477" s="70"/>
      <c r="OS1477" s="70"/>
      <c r="OT1477" s="70"/>
      <c r="OU1477" s="70"/>
      <c r="OV1477" s="70"/>
      <c r="OW1477" s="70"/>
      <c r="OX1477" s="70"/>
      <c r="OY1477" s="70"/>
      <c r="OZ1477" s="70"/>
      <c r="PA1477" s="70"/>
      <c r="PB1477" s="70"/>
      <c r="PC1477" s="70"/>
      <c r="PD1477" s="70"/>
      <c r="PE1477" s="70"/>
      <c r="PF1477" s="70"/>
      <c r="PG1477" s="70"/>
      <c r="PH1477" s="70"/>
      <c r="PI1477" s="70"/>
      <c r="PJ1477" s="70"/>
      <c r="PK1477" s="70"/>
      <c r="PL1477" s="70"/>
      <c r="PM1477" s="70"/>
      <c r="PN1477" s="70"/>
      <c r="PO1477" s="70"/>
      <c r="PP1477" s="70"/>
      <c r="PQ1477" s="70"/>
      <c r="PR1477" s="70"/>
      <c r="PS1477" s="70"/>
      <c r="PT1477" s="70"/>
      <c r="PU1477" s="70"/>
      <c r="PV1477" s="70"/>
      <c r="PW1477" s="70"/>
      <c r="PX1477" s="70"/>
      <c r="PY1477" s="70"/>
      <c r="PZ1477" s="70"/>
      <c r="QA1477" s="70"/>
      <c r="QB1477" s="70"/>
      <c r="QC1477" s="70"/>
      <c r="QD1477" s="70"/>
      <c r="QE1477" s="70"/>
      <c r="QF1477" s="70"/>
      <c r="QG1477" s="70"/>
      <c r="QH1477" s="70"/>
      <c r="QI1477" s="70"/>
      <c r="QJ1477" s="70"/>
      <c r="QK1477" s="70"/>
      <c r="QL1477" s="70"/>
      <c r="QM1477" s="70"/>
      <c r="QN1477" s="70"/>
      <c r="QO1477" s="70"/>
      <c r="QP1477" s="70"/>
      <c r="QQ1477" s="70"/>
      <c r="QR1477" s="70"/>
      <c r="QS1477" s="70"/>
      <c r="QT1477" s="70"/>
      <c r="QU1477" s="70"/>
      <c r="QV1477" s="70"/>
      <c r="QW1477" s="70"/>
      <c r="QX1477" s="70"/>
      <c r="QY1477" s="70"/>
      <c r="QZ1477" s="70"/>
      <c r="RA1477" s="70"/>
      <c r="RB1477" s="70"/>
      <c r="RC1477" s="70"/>
      <c r="RD1477" s="70"/>
      <c r="RE1477" s="70"/>
      <c r="RF1477" s="70"/>
      <c r="RG1477" s="70"/>
      <c r="RH1477" s="70"/>
      <c r="RI1477" s="70"/>
      <c r="RJ1477" s="70"/>
      <c r="RK1477" s="70"/>
      <c r="RL1477" s="70"/>
      <c r="RM1477" s="70"/>
      <c r="RN1477" s="70"/>
      <c r="RO1477" s="70"/>
      <c r="RP1477" s="70"/>
      <c r="RQ1477" s="70"/>
      <c r="RR1477" s="70"/>
      <c r="RS1477" s="70"/>
      <c r="RT1477" s="70"/>
      <c r="RU1477" s="70"/>
      <c r="RV1477" s="70"/>
      <c r="RW1477" s="70"/>
      <c r="RX1477" s="70"/>
      <c r="RY1477" s="70"/>
      <c r="RZ1477" s="70"/>
      <c r="SA1477" s="70"/>
      <c r="SB1477" s="70"/>
      <c r="SC1477" s="70"/>
      <c r="SD1477" s="70"/>
      <c r="SE1477" s="70"/>
      <c r="SF1477" s="70"/>
      <c r="SG1477" s="70"/>
      <c r="SH1477" s="70"/>
      <c r="SI1477" s="70"/>
      <c r="SJ1477" s="70"/>
      <c r="SK1477" s="70"/>
      <c r="SL1477" s="70"/>
      <c r="SM1477" s="70"/>
      <c r="SN1477" s="70"/>
      <c r="SO1477" s="70"/>
      <c r="SP1477" s="70"/>
      <c r="SQ1477" s="70"/>
      <c r="SR1477" s="70"/>
      <c r="SS1477" s="70"/>
      <c r="ST1477" s="70"/>
      <c r="SU1477" s="70"/>
      <c r="SV1477" s="70"/>
      <c r="SW1477" s="70"/>
      <c r="SX1477" s="70"/>
      <c r="SY1477" s="70"/>
      <c r="SZ1477" s="70"/>
    </row>
    <row r="1478" spans="1:520" ht="16.5" customHeight="1" x14ac:dyDescent="0.2">
      <c r="A1478" s="20">
        <v>870</v>
      </c>
      <c r="B1478" s="20" t="s">
        <v>62</v>
      </c>
      <c r="C1478" s="20" t="s">
        <v>959</v>
      </c>
      <c r="D1478" s="20" t="s">
        <v>30</v>
      </c>
      <c r="E1478" s="20" t="s">
        <v>1345</v>
      </c>
      <c r="F1478" s="22" t="s">
        <v>976</v>
      </c>
      <c r="G1478" s="20" t="s">
        <v>84</v>
      </c>
      <c r="H1478" s="20" t="s">
        <v>35</v>
      </c>
      <c r="I1478" s="20" t="s">
        <v>81</v>
      </c>
      <c r="J1478" s="22" t="s">
        <v>959</v>
      </c>
      <c r="K1478" s="20"/>
      <c r="L1478" s="20"/>
      <c r="M1478" s="20"/>
      <c r="N1478" s="20"/>
      <c r="O1478" s="23"/>
      <c r="P1478" s="23">
        <v>650000</v>
      </c>
      <c r="Q1478" s="24">
        <v>1</v>
      </c>
      <c r="R1478" s="25">
        <v>45962</v>
      </c>
      <c r="S1478" s="20" t="s">
        <v>83</v>
      </c>
      <c r="T1478" s="26">
        <f t="shared" si="24"/>
        <v>650000</v>
      </c>
      <c r="U1478" s="27" t="s">
        <v>100</v>
      </c>
      <c r="V1478" s="27" t="s">
        <v>100</v>
      </c>
      <c r="W1478" s="70"/>
      <c r="X1478" s="70"/>
      <c r="Y1478" s="70"/>
      <c r="Z1478" s="70"/>
      <c r="AA1478" s="70"/>
      <c r="AB1478" s="70"/>
      <c r="AC1478" s="70"/>
      <c r="AD1478" s="70"/>
      <c r="AE1478" s="70"/>
      <c r="AF1478" s="70"/>
      <c r="AG1478" s="70"/>
      <c r="AH1478" s="70"/>
      <c r="AI1478" s="70"/>
      <c r="AJ1478" s="70"/>
      <c r="AK1478" s="70"/>
      <c r="AL1478" s="70"/>
      <c r="AM1478" s="70"/>
      <c r="AN1478" s="70"/>
      <c r="AO1478" s="70"/>
      <c r="AP1478" s="70"/>
      <c r="AQ1478" s="70"/>
      <c r="AR1478" s="70"/>
      <c r="AS1478" s="70"/>
      <c r="AT1478" s="70"/>
      <c r="AU1478" s="70"/>
      <c r="AV1478" s="70"/>
      <c r="AW1478" s="70"/>
      <c r="AX1478" s="70"/>
      <c r="AY1478" s="70"/>
      <c r="AZ1478" s="70"/>
      <c r="BA1478" s="70"/>
      <c r="BB1478" s="70"/>
      <c r="BC1478" s="70"/>
      <c r="BD1478" s="70"/>
      <c r="BE1478" s="70"/>
      <c r="BF1478" s="70"/>
      <c r="BG1478" s="70"/>
      <c r="BH1478" s="70"/>
      <c r="BI1478" s="70"/>
      <c r="BJ1478" s="70"/>
      <c r="BK1478" s="70"/>
      <c r="BL1478" s="70"/>
      <c r="BM1478" s="70"/>
      <c r="BN1478" s="70"/>
      <c r="BO1478" s="70"/>
      <c r="BP1478" s="70"/>
      <c r="BQ1478" s="70"/>
      <c r="BR1478" s="70"/>
      <c r="BS1478" s="70"/>
      <c r="BT1478" s="70"/>
      <c r="BU1478" s="70"/>
      <c r="BV1478" s="70"/>
      <c r="BW1478" s="70"/>
      <c r="BX1478" s="70"/>
      <c r="BY1478" s="70"/>
      <c r="BZ1478" s="70"/>
      <c r="CA1478" s="70"/>
      <c r="CB1478" s="70"/>
      <c r="CC1478" s="70"/>
      <c r="CD1478" s="70"/>
      <c r="CE1478" s="70"/>
      <c r="CF1478" s="70"/>
      <c r="CG1478" s="70"/>
      <c r="CH1478" s="70"/>
      <c r="CI1478" s="70"/>
      <c r="CJ1478" s="70"/>
      <c r="CK1478" s="70"/>
      <c r="CL1478" s="70"/>
      <c r="CM1478" s="70"/>
      <c r="CN1478" s="70"/>
      <c r="CO1478" s="70"/>
      <c r="CP1478" s="70"/>
      <c r="CQ1478" s="70"/>
      <c r="CR1478" s="70"/>
      <c r="CS1478" s="70"/>
      <c r="CT1478" s="70"/>
      <c r="CU1478" s="70"/>
      <c r="CV1478" s="70"/>
      <c r="CW1478" s="70"/>
      <c r="CX1478" s="70"/>
      <c r="CY1478" s="70"/>
      <c r="CZ1478" s="70"/>
      <c r="DA1478" s="70"/>
      <c r="DB1478" s="70"/>
      <c r="DC1478" s="70"/>
      <c r="DD1478" s="70"/>
      <c r="DE1478" s="70"/>
      <c r="DF1478" s="70"/>
      <c r="DG1478" s="70"/>
      <c r="DH1478" s="70"/>
      <c r="DI1478" s="70"/>
      <c r="DJ1478" s="70"/>
      <c r="DK1478" s="70"/>
      <c r="DL1478" s="70"/>
      <c r="DM1478" s="70"/>
      <c r="DN1478" s="70"/>
      <c r="DO1478" s="70"/>
      <c r="DP1478" s="70"/>
      <c r="DQ1478" s="70"/>
      <c r="DR1478" s="70"/>
      <c r="DS1478" s="70"/>
      <c r="DT1478" s="70"/>
      <c r="DU1478" s="70"/>
      <c r="DV1478" s="70"/>
      <c r="DW1478" s="70"/>
      <c r="DX1478" s="70"/>
      <c r="DY1478" s="70"/>
      <c r="DZ1478" s="70"/>
      <c r="EA1478" s="70"/>
      <c r="EB1478" s="70"/>
      <c r="EC1478" s="70"/>
      <c r="ED1478" s="70"/>
      <c r="EE1478" s="70"/>
      <c r="EF1478" s="70"/>
      <c r="EG1478" s="70"/>
      <c r="EH1478" s="70"/>
      <c r="EI1478" s="70"/>
      <c r="EJ1478" s="70"/>
      <c r="EK1478" s="70"/>
      <c r="EL1478" s="70"/>
      <c r="EM1478" s="70"/>
      <c r="EN1478" s="70"/>
      <c r="EO1478" s="70"/>
      <c r="EP1478" s="70"/>
      <c r="EQ1478" s="70"/>
      <c r="ER1478" s="70"/>
      <c r="ES1478" s="70"/>
      <c r="ET1478" s="70"/>
      <c r="EU1478" s="70"/>
      <c r="EV1478" s="70"/>
      <c r="EW1478" s="70"/>
      <c r="EX1478" s="70"/>
      <c r="EY1478" s="70"/>
      <c r="EZ1478" s="70"/>
      <c r="FA1478" s="70"/>
      <c r="FB1478" s="70"/>
      <c r="FC1478" s="70"/>
      <c r="FD1478" s="70"/>
      <c r="FE1478" s="70"/>
      <c r="FF1478" s="70"/>
      <c r="FG1478" s="70"/>
      <c r="FH1478" s="70"/>
      <c r="FI1478" s="70"/>
      <c r="FJ1478" s="70"/>
      <c r="FK1478" s="70"/>
      <c r="FL1478" s="70"/>
      <c r="FM1478" s="70"/>
      <c r="FN1478" s="70"/>
      <c r="FO1478" s="70"/>
      <c r="FP1478" s="70"/>
      <c r="FQ1478" s="70"/>
      <c r="FR1478" s="70"/>
      <c r="FS1478" s="70"/>
      <c r="FT1478" s="70"/>
      <c r="FU1478" s="70"/>
      <c r="FV1478" s="70"/>
      <c r="FW1478" s="70"/>
      <c r="FX1478" s="70"/>
      <c r="FY1478" s="70"/>
      <c r="FZ1478" s="70"/>
      <c r="GA1478" s="70"/>
      <c r="GB1478" s="70"/>
      <c r="GC1478" s="70"/>
      <c r="GD1478" s="70"/>
      <c r="GE1478" s="70"/>
      <c r="GF1478" s="70"/>
      <c r="GG1478" s="70"/>
      <c r="GH1478" s="70"/>
      <c r="GI1478" s="70"/>
      <c r="GJ1478" s="70"/>
      <c r="GK1478" s="70"/>
      <c r="GL1478" s="70"/>
      <c r="GM1478" s="70"/>
      <c r="GN1478" s="70"/>
      <c r="GO1478" s="70"/>
      <c r="GP1478" s="70"/>
      <c r="GQ1478" s="70"/>
      <c r="GR1478" s="70"/>
      <c r="GS1478" s="70"/>
      <c r="GT1478" s="70"/>
      <c r="GU1478" s="70"/>
      <c r="GV1478" s="70"/>
      <c r="GW1478" s="70"/>
      <c r="GX1478" s="70"/>
      <c r="GY1478" s="70"/>
      <c r="GZ1478" s="70"/>
      <c r="HA1478" s="70"/>
      <c r="HB1478" s="70"/>
      <c r="HC1478" s="70"/>
      <c r="HD1478" s="70"/>
      <c r="HE1478" s="70"/>
      <c r="HF1478" s="70"/>
      <c r="HG1478" s="70"/>
      <c r="HH1478" s="70"/>
      <c r="HI1478" s="70"/>
      <c r="HJ1478" s="70"/>
      <c r="HK1478" s="70"/>
      <c r="HL1478" s="70"/>
      <c r="HM1478" s="70"/>
      <c r="HN1478" s="70"/>
      <c r="HO1478" s="70"/>
      <c r="HP1478" s="70"/>
      <c r="HQ1478" s="70"/>
      <c r="HR1478" s="70"/>
      <c r="HS1478" s="70"/>
      <c r="HT1478" s="70"/>
      <c r="HU1478" s="70"/>
      <c r="HV1478" s="70"/>
      <c r="HW1478" s="70"/>
      <c r="HX1478" s="70"/>
      <c r="HY1478" s="70"/>
      <c r="HZ1478" s="70"/>
      <c r="IA1478" s="70"/>
      <c r="IB1478" s="70"/>
      <c r="IC1478" s="70"/>
      <c r="ID1478" s="70"/>
      <c r="IE1478" s="70"/>
      <c r="IF1478" s="70"/>
      <c r="IG1478" s="70"/>
      <c r="IH1478" s="70"/>
      <c r="II1478" s="70"/>
      <c r="IJ1478" s="70"/>
      <c r="IK1478" s="70"/>
      <c r="IL1478" s="70"/>
      <c r="IM1478" s="70"/>
      <c r="IN1478" s="70"/>
      <c r="IO1478" s="70"/>
      <c r="IP1478" s="70"/>
      <c r="IQ1478" s="70"/>
      <c r="IR1478" s="70"/>
      <c r="IS1478" s="70"/>
      <c r="IT1478" s="70"/>
      <c r="IU1478" s="70"/>
      <c r="IV1478" s="70"/>
      <c r="IW1478" s="70"/>
      <c r="IX1478" s="70"/>
      <c r="IY1478" s="70"/>
      <c r="IZ1478" s="70"/>
      <c r="JA1478" s="70"/>
      <c r="JB1478" s="70"/>
      <c r="JC1478" s="70"/>
      <c r="JD1478" s="70"/>
      <c r="JE1478" s="70"/>
      <c r="JF1478" s="70"/>
      <c r="JG1478" s="70"/>
      <c r="JH1478" s="70"/>
      <c r="JI1478" s="70"/>
      <c r="JJ1478" s="70"/>
      <c r="JK1478" s="70"/>
      <c r="JL1478" s="70"/>
      <c r="JM1478" s="70"/>
      <c r="JN1478" s="70"/>
      <c r="JO1478" s="70"/>
      <c r="JP1478" s="70"/>
      <c r="JQ1478" s="70"/>
      <c r="JR1478" s="70"/>
      <c r="JS1478" s="70"/>
      <c r="JT1478" s="70"/>
      <c r="JU1478" s="70"/>
      <c r="JV1478" s="70"/>
      <c r="JW1478" s="70"/>
      <c r="JX1478" s="70"/>
      <c r="JY1478" s="70"/>
      <c r="JZ1478" s="70"/>
      <c r="KA1478" s="70"/>
      <c r="KB1478" s="70"/>
      <c r="KC1478" s="70"/>
      <c r="KD1478" s="70"/>
      <c r="KE1478" s="70"/>
      <c r="KF1478" s="70"/>
      <c r="KG1478" s="70"/>
      <c r="KH1478" s="70"/>
      <c r="KI1478" s="70"/>
      <c r="KJ1478" s="70"/>
      <c r="KK1478" s="70"/>
      <c r="KL1478" s="70"/>
      <c r="KM1478" s="70"/>
      <c r="KN1478" s="70"/>
      <c r="KO1478" s="70"/>
      <c r="KP1478" s="70"/>
      <c r="KQ1478" s="70"/>
      <c r="KR1478" s="70"/>
      <c r="KS1478" s="70"/>
      <c r="KT1478" s="70"/>
      <c r="KU1478" s="70"/>
      <c r="KV1478" s="70"/>
      <c r="KW1478" s="70"/>
      <c r="KX1478" s="70"/>
      <c r="KY1478" s="70"/>
      <c r="KZ1478" s="70"/>
      <c r="LA1478" s="70"/>
      <c r="LB1478" s="70"/>
      <c r="LC1478" s="70"/>
      <c r="LD1478" s="70"/>
      <c r="LE1478" s="70"/>
      <c r="LF1478" s="70"/>
      <c r="LG1478" s="70"/>
      <c r="LH1478" s="70"/>
      <c r="LI1478" s="70"/>
      <c r="LJ1478" s="70"/>
      <c r="LK1478" s="70"/>
      <c r="LL1478" s="70"/>
      <c r="LM1478" s="70"/>
      <c r="LN1478" s="70"/>
      <c r="LO1478" s="70"/>
      <c r="LP1478" s="70"/>
      <c r="LQ1478" s="70"/>
      <c r="LR1478" s="70"/>
      <c r="LS1478" s="70"/>
      <c r="LT1478" s="70"/>
      <c r="LU1478" s="70"/>
      <c r="LV1478" s="70"/>
      <c r="LW1478" s="70"/>
      <c r="LX1478" s="70"/>
      <c r="LY1478" s="70"/>
      <c r="LZ1478" s="70"/>
      <c r="MA1478" s="70"/>
      <c r="MB1478" s="70"/>
      <c r="MC1478" s="70"/>
      <c r="MD1478" s="70"/>
      <c r="ME1478" s="70"/>
      <c r="MF1478" s="70"/>
      <c r="MG1478" s="70"/>
      <c r="MH1478" s="70"/>
      <c r="MI1478" s="70"/>
      <c r="MJ1478" s="70"/>
      <c r="MK1478" s="70"/>
      <c r="ML1478" s="70"/>
      <c r="MM1478" s="70"/>
      <c r="MN1478" s="70"/>
      <c r="MO1478" s="70"/>
      <c r="MP1478" s="70"/>
      <c r="MQ1478" s="70"/>
      <c r="MR1478" s="70"/>
      <c r="MS1478" s="70"/>
      <c r="MT1478" s="70"/>
      <c r="MU1478" s="70"/>
      <c r="MV1478" s="70"/>
      <c r="MW1478" s="70"/>
      <c r="MX1478" s="70"/>
      <c r="MY1478" s="70"/>
      <c r="MZ1478" s="70"/>
      <c r="NA1478" s="70"/>
      <c r="NB1478" s="70"/>
      <c r="NC1478" s="70"/>
      <c r="ND1478" s="70"/>
      <c r="NE1478" s="70"/>
      <c r="NF1478" s="70"/>
      <c r="NG1478" s="70"/>
      <c r="NH1478" s="70"/>
      <c r="NI1478" s="70"/>
      <c r="NJ1478" s="70"/>
      <c r="NK1478" s="70"/>
      <c r="NL1478" s="70"/>
      <c r="NM1478" s="70"/>
      <c r="NN1478" s="70"/>
      <c r="NO1478" s="70"/>
      <c r="NP1478" s="70"/>
      <c r="NQ1478" s="70"/>
      <c r="NR1478" s="70"/>
      <c r="NS1478" s="70"/>
      <c r="NT1478" s="70"/>
      <c r="NU1478" s="70"/>
      <c r="NV1478" s="70"/>
      <c r="NW1478" s="70"/>
      <c r="NX1478" s="70"/>
      <c r="NY1478" s="70"/>
      <c r="NZ1478" s="70"/>
      <c r="OA1478" s="70"/>
      <c r="OB1478" s="70"/>
      <c r="OC1478" s="70"/>
      <c r="OD1478" s="70"/>
      <c r="OE1478" s="70"/>
      <c r="OF1478" s="70"/>
      <c r="OG1478" s="70"/>
      <c r="OH1478" s="70"/>
      <c r="OI1478" s="70"/>
      <c r="OJ1478" s="70"/>
      <c r="OK1478" s="70"/>
      <c r="OL1478" s="70"/>
      <c r="OM1478" s="70"/>
      <c r="ON1478" s="70"/>
      <c r="OO1478" s="70"/>
      <c r="OP1478" s="70"/>
      <c r="OQ1478" s="70"/>
      <c r="OR1478" s="70"/>
      <c r="OS1478" s="70"/>
      <c r="OT1478" s="70"/>
      <c r="OU1478" s="70"/>
      <c r="OV1478" s="70"/>
      <c r="OW1478" s="70"/>
      <c r="OX1478" s="70"/>
      <c r="OY1478" s="70"/>
      <c r="OZ1478" s="70"/>
      <c r="PA1478" s="70"/>
      <c r="PB1478" s="70"/>
      <c r="PC1478" s="70"/>
      <c r="PD1478" s="70"/>
      <c r="PE1478" s="70"/>
      <c r="PF1478" s="70"/>
      <c r="PG1478" s="70"/>
      <c r="PH1478" s="70"/>
      <c r="PI1478" s="70"/>
      <c r="PJ1478" s="70"/>
      <c r="PK1478" s="70"/>
      <c r="PL1478" s="70"/>
      <c r="PM1478" s="70"/>
      <c r="PN1478" s="70"/>
      <c r="PO1478" s="70"/>
      <c r="PP1478" s="70"/>
      <c r="PQ1478" s="70"/>
      <c r="PR1478" s="70"/>
      <c r="PS1478" s="70"/>
      <c r="PT1478" s="70"/>
      <c r="PU1478" s="70"/>
      <c r="PV1478" s="70"/>
      <c r="PW1478" s="70"/>
      <c r="PX1478" s="70"/>
      <c r="PY1478" s="70"/>
      <c r="PZ1478" s="70"/>
      <c r="QA1478" s="70"/>
      <c r="QB1478" s="70"/>
      <c r="QC1478" s="70"/>
      <c r="QD1478" s="70"/>
      <c r="QE1478" s="70"/>
      <c r="QF1478" s="70"/>
      <c r="QG1478" s="70"/>
      <c r="QH1478" s="70"/>
      <c r="QI1478" s="70"/>
      <c r="QJ1478" s="70"/>
      <c r="QK1478" s="70"/>
      <c r="QL1478" s="70"/>
      <c r="QM1478" s="70"/>
      <c r="QN1478" s="70"/>
      <c r="QO1478" s="70"/>
      <c r="QP1478" s="70"/>
      <c r="QQ1478" s="70"/>
      <c r="QR1478" s="70"/>
      <c r="QS1478" s="70"/>
      <c r="QT1478" s="70"/>
      <c r="QU1478" s="70"/>
      <c r="QV1478" s="70"/>
      <c r="QW1478" s="70"/>
      <c r="QX1478" s="70"/>
      <c r="QY1478" s="70"/>
      <c r="QZ1478" s="70"/>
      <c r="RA1478" s="70"/>
      <c r="RB1478" s="70"/>
      <c r="RC1478" s="70"/>
      <c r="RD1478" s="70"/>
      <c r="RE1478" s="70"/>
      <c r="RF1478" s="70"/>
      <c r="RG1478" s="70"/>
      <c r="RH1478" s="70"/>
      <c r="RI1478" s="70"/>
      <c r="RJ1478" s="70"/>
      <c r="RK1478" s="70"/>
      <c r="RL1478" s="70"/>
      <c r="RM1478" s="70"/>
      <c r="RN1478" s="70"/>
      <c r="RO1478" s="70"/>
      <c r="RP1478" s="70"/>
      <c r="RQ1478" s="70"/>
      <c r="RR1478" s="70"/>
      <c r="RS1478" s="70"/>
      <c r="RT1478" s="70"/>
      <c r="RU1478" s="70"/>
      <c r="RV1478" s="70"/>
      <c r="RW1478" s="70"/>
      <c r="RX1478" s="70"/>
      <c r="RY1478" s="70"/>
      <c r="RZ1478" s="70"/>
      <c r="SA1478" s="70"/>
      <c r="SB1478" s="70"/>
      <c r="SC1478" s="70"/>
      <c r="SD1478" s="70"/>
      <c r="SE1478" s="70"/>
      <c r="SF1478" s="70"/>
      <c r="SG1478" s="70"/>
      <c r="SH1478" s="70"/>
      <c r="SI1478" s="70"/>
      <c r="SJ1478" s="70"/>
      <c r="SK1478" s="70"/>
      <c r="SL1478" s="70"/>
      <c r="SM1478" s="70"/>
      <c r="SN1478" s="70"/>
      <c r="SO1478" s="70"/>
      <c r="SP1478" s="70"/>
      <c r="SQ1478" s="70"/>
      <c r="SR1478" s="70"/>
      <c r="SS1478" s="70"/>
      <c r="ST1478" s="70"/>
      <c r="SU1478" s="70"/>
      <c r="SV1478" s="70"/>
      <c r="SW1478" s="70"/>
      <c r="SX1478" s="70"/>
      <c r="SY1478" s="70"/>
      <c r="SZ1478" s="70"/>
    </row>
    <row r="1479" spans="1:520" ht="16.5" customHeight="1" x14ac:dyDescent="0.2">
      <c r="A1479" s="20">
        <v>871</v>
      </c>
      <c r="B1479" s="20" t="s">
        <v>62</v>
      </c>
      <c r="C1479" s="20" t="s">
        <v>959</v>
      </c>
      <c r="D1479" s="20" t="s">
        <v>30</v>
      </c>
      <c r="E1479" s="20" t="s">
        <v>1345</v>
      </c>
      <c r="F1479" s="22" t="s">
        <v>976</v>
      </c>
      <c r="G1479" s="20" t="s">
        <v>84</v>
      </c>
      <c r="H1479" s="20" t="s">
        <v>35</v>
      </c>
      <c r="I1479" s="20" t="s">
        <v>81</v>
      </c>
      <c r="J1479" s="22" t="s">
        <v>959</v>
      </c>
      <c r="K1479" s="20"/>
      <c r="L1479" s="20"/>
      <c r="M1479" s="20"/>
      <c r="N1479" s="20"/>
      <c r="O1479" s="23"/>
      <c r="P1479" s="23">
        <v>650000</v>
      </c>
      <c r="Q1479" s="24">
        <v>1</v>
      </c>
      <c r="R1479" s="25">
        <v>45992</v>
      </c>
      <c r="S1479" s="20" t="s">
        <v>83</v>
      </c>
      <c r="T1479" s="26">
        <f t="shared" si="24"/>
        <v>650000</v>
      </c>
      <c r="U1479" s="27" t="s">
        <v>100</v>
      </c>
      <c r="V1479" s="27" t="s">
        <v>100</v>
      </c>
      <c r="W1479" s="70"/>
      <c r="X1479" s="70"/>
      <c r="Y1479" s="70"/>
      <c r="Z1479" s="70"/>
      <c r="AA1479" s="70"/>
      <c r="AB1479" s="70"/>
      <c r="AC1479" s="70"/>
      <c r="AD1479" s="70"/>
      <c r="AE1479" s="70"/>
      <c r="AF1479" s="70"/>
      <c r="AG1479" s="70"/>
      <c r="AH1479" s="70"/>
      <c r="AI1479" s="70"/>
      <c r="AJ1479" s="70"/>
      <c r="AK1479" s="70"/>
      <c r="AL1479" s="70"/>
      <c r="AM1479" s="70"/>
      <c r="AN1479" s="70"/>
      <c r="AO1479" s="70"/>
      <c r="AP1479" s="70"/>
      <c r="AQ1479" s="70"/>
      <c r="AR1479" s="70"/>
      <c r="AS1479" s="70"/>
      <c r="AT1479" s="70"/>
      <c r="AU1479" s="70"/>
      <c r="AV1479" s="70"/>
      <c r="AW1479" s="70"/>
      <c r="AX1479" s="70"/>
      <c r="AY1479" s="70"/>
      <c r="AZ1479" s="70"/>
      <c r="BA1479" s="70"/>
      <c r="BB1479" s="70"/>
      <c r="BC1479" s="70"/>
      <c r="BD1479" s="70"/>
      <c r="BE1479" s="70"/>
      <c r="BF1479" s="70"/>
      <c r="BG1479" s="70"/>
      <c r="BH1479" s="70"/>
      <c r="BI1479" s="70"/>
      <c r="BJ1479" s="70"/>
      <c r="BK1479" s="70"/>
      <c r="BL1479" s="70"/>
      <c r="BM1479" s="70"/>
      <c r="BN1479" s="70"/>
      <c r="BO1479" s="70"/>
      <c r="BP1479" s="70"/>
      <c r="BQ1479" s="70"/>
      <c r="BR1479" s="70"/>
      <c r="BS1479" s="70"/>
      <c r="BT1479" s="70"/>
      <c r="BU1479" s="70"/>
      <c r="BV1479" s="70"/>
      <c r="BW1479" s="70"/>
      <c r="BX1479" s="70"/>
      <c r="BY1479" s="70"/>
      <c r="BZ1479" s="70"/>
      <c r="CA1479" s="70"/>
      <c r="CB1479" s="70"/>
      <c r="CC1479" s="70"/>
      <c r="CD1479" s="70"/>
      <c r="CE1479" s="70"/>
      <c r="CF1479" s="70"/>
      <c r="CG1479" s="70"/>
      <c r="CH1479" s="70"/>
      <c r="CI1479" s="70"/>
      <c r="CJ1479" s="70"/>
      <c r="CK1479" s="70"/>
      <c r="CL1479" s="70"/>
      <c r="CM1479" s="70"/>
      <c r="CN1479" s="70"/>
      <c r="CO1479" s="70"/>
      <c r="CP1479" s="70"/>
      <c r="CQ1479" s="70"/>
      <c r="CR1479" s="70"/>
      <c r="CS1479" s="70"/>
      <c r="CT1479" s="70"/>
      <c r="CU1479" s="70"/>
      <c r="CV1479" s="70"/>
      <c r="CW1479" s="70"/>
      <c r="CX1479" s="70"/>
      <c r="CY1479" s="70"/>
      <c r="CZ1479" s="70"/>
      <c r="DA1479" s="70"/>
      <c r="DB1479" s="70"/>
      <c r="DC1479" s="70"/>
      <c r="DD1479" s="70"/>
      <c r="DE1479" s="70"/>
      <c r="DF1479" s="70"/>
      <c r="DG1479" s="70"/>
      <c r="DH1479" s="70"/>
      <c r="DI1479" s="70"/>
      <c r="DJ1479" s="70"/>
      <c r="DK1479" s="70"/>
      <c r="DL1479" s="70"/>
      <c r="DM1479" s="70"/>
      <c r="DN1479" s="70"/>
      <c r="DO1479" s="70"/>
      <c r="DP1479" s="70"/>
      <c r="DQ1479" s="70"/>
      <c r="DR1479" s="70"/>
      <c r="DS1479" s="70"/>
      <c r="DT1479" s="70"/>
      <c r="DU1479" s="70"/>
      <c r="DV1479" s="70"/>
      <c r="DW1479" s="70"/>
      <c r="DX1479" s="70"/>
      <c r="DY1479" s="70"/>
      <c r="DZ1479" s="70"/>
      <c r="EA1479" s="70"/>
      <c r="EB1479" s="70"/>
      <c r="EC1479" s="70"/>
      <c r="ED1479" s="70"/>
      <c r="EE1479" s="70"/>
      <c r="EF1479" s="70"/>
      <c r="EG1479" s="70"/>
      <c r="EH1479" s="70"/>
      <c r="EI1479" s="70"/>
      <c r="EJ1479" s="70"/>
      <c r="EK1479" s="70"/>
      <c r="EL1479" s="70"/>
      <c r="EM1479" s="70"/>
      <c r="EN1479" s="70"/>
      <c r="EO1479" s="70"/>
      <c r="EP1479" s="70"/>
      <c r="EQ1479" s="70"/>
      <c r="ER1479" s="70"/>
      <c r="ES1479" s="70"/>
      <c r="ET1479" s="70"/>
      <c r="EU1479" s="70"/>
      <c r="EV1479" s="70"/>
      <c r="EW1479" s="70"/>
      <c r="EX1479" s="70"/>
      <c r="EY1479" s="70"/>
      <c r="EZ1479" s="70"/>
      <c r="FA1479" s="70"/>
      <c r="FB1479" s="70"/>
      <c r="FC1479" s="70"/>
      <c r="FD1479" s="70"/>
      <c r="FE1479" s="70"/>
      <c r="FF1479" s="70"/>
      <c r="FG1479" s="70"/>
      <c r="FH1479" s="70"/>
      <c r="FI1479" s="70"/>
      <c r="FJ1479" s="70"/>
      <c r="FK1479" s="70"/>
      <c r="FL1479" s="70"/>
      <c r="FM1479" s="70"/>
      <c r="FN1479" s="70"/>
      <c r="FO1479" s="70"/>
      <c r="FP1479" s="70"/>
      <c r="FQ1479" s="70"/>
      <c r="FR1479" s="70"/>
      <c r="FS1479" s="70"/>
      <c r="FT1479" s="70"/>
      <c r="FU1479" s="70"/>
      <c r="FV1479" s="70"/>
      <c r="FW1479" s="70"/>
      <c r="FX1479" s="70"/>
      <c r="FY1479" s="70"/>
      <c r="FZ1479" s="70"/>
      <c r="GA1479" s="70"/>
      <c r="GB1479" s="70"/>
      <c r="GC1479" s="70"/>
      <c r="GD1479" s="70"/>
      <c r="GE1479" s="70"/>
      <c r="GF1479" s="70"/>
      <c r="GG1479" s="70"/>
      <c r="GH1479" s="70"/>
      <c r="GI1479" s="70"/>
      <c r="GJ1479" s="70"/>
      <c r="GK1479" s="70"/>
      <c r="GL1479" s="70"/>
      <c r="GM1479" s="70"/>
      <c r="GN1479" s="70"/>
      <c r="GO1479" s="70"/>
      <c r="GP1479" s="70"/>
      <c r="GQ1479" s="70"/>
      <c r="GR1479" s="70"/>
      <c r="GS1479" s="70"/>
      <c r="GT1479" s="70"/>
      <c r="GU1479" s="70"/>
      <c r="GV1479" s="70"/>
      <c r="GW1479" s="70"/>
      <c r="GX1479" s="70"/>
      <c r="GY1479" s="70"/>
      <c r="GZ1479" s="70"/>
      <c r="HA1479" s="70"/>
      <c r="HB1479" s="70"/>
      <c r="HC1479" s="70"/>
      <c r="HD1479" s="70"/>
      <c r="HE1479" s="70"/>
      <c r="HF1479" s="70"/>
      <c r="HG1479" s="70"/>
      <c r="HH1479" s="70"/>
      <c r="HI1479" s="70"/>
      <c r="HJ1479" s="70"/>
      <c r="HK1479" s="70"/>
      <c r="HL1479" s="70"/>
      <c r="HM1479" s="70"/>
      <c r="HN1479" s="70"/>
      <c r="HO1479" s="70"/>
      <c r="HP1479" s="70"/>
      <c r="HQ1479" s="70"/>
      <c r="HR1479" s="70"/>
      <c r="HS1479" s="70"/>
      <c r="HT1479" s="70"/>
      <c r="HU1479" s="70"/>
      <c r="HV1479" s="70"/>
      <c r="HW1479" s="70"/>
      <c r="HX1479" s="70"/>
      <c r="HY1479" s="70"/>
      <c r="HZ1479" s="70"/>
      <c r="IA1479" s="70"/>
      <c r="IB1479" s="70"/>
      <c r="IC1479" s="70"/>
      <c r="ID1479" s="70"/>
      <c r="IE1479" s="70"/>
      <c r="IF1479" s="70"/>
      <c r="IG1479" s="70"/>
      <c r="IH1479" s="70"/>
      <c r="II1479" s="70"/>
      <c r="IJ1479" s="70"/>
      <c r="IK1479" s="70"/>
      <c r="IL1479" s="70"/>
      <c r="IM1479" s="70"/>
      <c r="IN1479" s="70"/>
      <c r="IO1479" s="70"/>
      <c r="IP1479" s="70"/>
      <c r="IQ1479" s="70"/>
      <c r="IR1479" s="70"/>
      <c r="IS1479" s="70"/>
      <c r="IT1479" s="70"/>
      <c r="IU1479" s="70"/>
      <c r="IV1479" s="70"/>
      <c r="IW1479" s="70"/>
      <c r="IX1479" s="70"/>
      <c r="IY1479" s="70"/>
      <c r="IZ1479" s="70"/>
      <c r="JA1479" s="70"/>
      <c r="JB1479" s="70"/>
      <c r="JC1479" s="70"/>
      <c r="JD1479" s="70"/>
      <c r="JE1479" s="70"/>
      <c r="JF1479" s="70"/>
      <c r="JG1479" s="70"/>
      <c r="JH1479" s="70"/>
      <c r="JI1479" s="70"/>
      <c r="JJ1479" s="70"/>
      <c r="JK1479" s="70"/>
      <c r="JL1479" s="70"/>
      <c r="JM1479" s="70"/>
      <c r="JN1479" s="70"/>
      <c r="JO1479" s="70"/>
      <c r="JP1479" s="70"/>
      <c r="JQ1479" s="70"/>
      <c r="JR1479" s="70"/>
      <c r="JS1479" s="70"/>
      <c r="JT1479" s="70"/>
      <c r="JU1479" s="70"/>
      <c r="JV1479" s="70"/>
      <c r="JW1479" s="70"/>
      <c r="JX1479" s="70"/>
      <c r="JY1479" s="70"/>
      <c r="JZ1479" s="70"/>
      <c r="KA1479" s="70"/>
      <c r="KB1479" s="70"/>
      <c r="KC1479" s="70"/>
      <c r="KD1479" s="70"/>
      <c r="KE1479" s="70"/>
      <c r="KF1479" s="70"/>
      <c r="KG1479" s="70"/>
      <c r="KH1479" s="70"/>
      <c r="KI1479" s="70"/>
      <c r="KJ1479" s="70"/>
      <c r="KK1479" s="70"/>
      <c r="KL1479" s="70"/>
      <c r="KM1479" s="70"/>
      <c r="KN1479" s="70"/>
      <c r="KO1479" s="70"/>
      <c r="KP1479" s="70"/>
      <c r="KQ1479" s="70"/>
      <c r="KR1479" s="70"/>
      <c r="KS1479" s="70"/>
      <c r="KT1479" s="70"/>
      <c r="KU1479" s="70"/>
      <c r="KV1479" s="70"/>
      <c r="KW1479" s="70"/>
      <c r="KX1479" s="70"/>
      <c r="KY1479" s="70"/>
      <c r="KZ1479" s="70"/>
      <c r="LA1479" s="70"/>
      <c r="LB1479" s="70"/>
      <c r="LC1479" s="70"/>
      <c r="LD1479" s="70"/>
      <c r="LE1479" s="70"/>
      <c r="LF1479" s="70"/>
      <c r="LG1479" s="70"/>
      <c r="LH1479" s="70"/>
      <c r="LI1479" s="70"/>
      <c r="LJ1479" s="70"/>
      <c r="LK1479" s="70"/>
      <c r="LL1479" s="70"/>
      <c r="LM1479" s="70"/>
      <c r="LN1479" s="70"/>
      <c r="LO1479" s="70"/>
      <c r="LP1479" s="70"/>
      <c r="LQ1479" s="70"/>
      <c r="LR1479" s="70"/>
      <c r="LS1479" s="70"/>
      <c r="LT1479" s="70"/>
      <c r="LU1479" s="70"/>
      <c r="LV1479" s="70"/>
      <c r="LW1479" s="70"/>
      <c r="LX1479" s="70"/>
      <c r="LY1479" s="70"/>
      <c r="LZ1479" s="70"/>
      <c r="MA1479" s="70"/>
      <c r="MB1479" s="70"/>
      <c r="MC1479" s="70"/>
      <c r="MD1479" s="70"/>
      <c r="ME1479" s="70"/>
      <c r="MF1479" s="70"/>
      <c r="MG1479" s="70"/>
      <c r="MH1479" s="70"/>
      <c r="MI1479" s="70"/>
      <c r="MJ1479" s="70"/>
      <c r="MK1479" s="70"/>
      <c r="ML1479" s="70"/>
      <c r="MM1479" s="70"/>
      <c r="MN1479" s="70"/>
      <c r="MO1479" s="70"/>
      <c r="MP1479" s="70"/>
      <c r="MQ1479" s="70"/>
      <c r="MR1479" s="70"/>
      <c r="MS1479" s="70"/>
      <c r="MT1479" s="70"/>
      <c r="MU1479" s="70"/>
      <c r="MV1479" s="70"/>
      <c r="MW1479" s="70"/>
      <c r="MX1479" s="70"/>
      <c r="MY1479" s="70"/>
      <c r="MZ1479" s="70"/>
      <c r="NA1479" s="70"/>
      <c r="NB1479" s="70"/>
      <c r="NC1479" s="70"/>
      <c r="ND1479" s="70"/>
      <c r="NE1479" s="70"/>
      <c r="NF1479" s="70"/>
      <c r="NG1479" s="70"/>
      <c r="NH1479" s="70"/>
      <c r="NI1479" s="70"/>
      <c r="NJ1479" s="70"/>
      <c r="NK1479" s="70"/>
      <c r="NL1479" s="70"/>
      <c r="NM1479" s="70"/>
      <c r="NN1479" s="70"/>
      <c r="NO1479" s="70"/>
      <c r="NP1479" s="70"/>
      <c r="NQ1479" s="70"/>
      <c r="NR1479" s="70"/>
      <c r="NS1479" s="70"/>
      <c r="NT1479" s="70"/>
      <c r="NU1479" s="70"/>
      <c r="NV1479" s="70"/>
      <c r="NW1479" s="70"/>
      <c r="NX1479" s="70"/>
      <c r="NY1479" s="70"/>
      <c r="NZ1479" s="70"/>
      <c r="OA1479" s="70"/>
      <c r="OB1479" s="70"/>
      <c r="OC1479" s="70"/>
      <c r="OD1479" s="70"/>
      <c r="OE1479" s="70"/>
      <c r="OF1479" s="70"/>
      <c r="OG1479" s="70"/>
      <c r="OH1479" s="70"/>
      <c r="OI1479" s="70"/>
      <c r="OJ1479" s="70"/>
      <c r="OK1479" s="70"/>
      <c r="OL1479" s="70"/>
      <c r="OM1479" s="70"/>
      <c r="ON1479" s="70"/>
      <c r="OO1479" s="70"/>
      <c r="OP1479" s="70"/>
      <c r="OQ1479" s="70"/>
      <c r="OR1479" s="70"/>
      <c r="OS1479" s="70"/>
      <c r="OT1479" s="70"/>
      <c r="OU1479" s="70"/>
      <c r="OV1479" s="70"/>
      <c r="OW1479" s="70"/>
      <c r="OX1479" s="70"/>
      <c r="OY1479" s="70"/>
      <c r="OZ1479" s="70"/>
      <c r="PA1479" s="70"/>
      <c r="PB1479" s="70"/>
      <c r="PC1479" s="70"/>
      <c r="PD1479" s="70"/>
      <c r="PE1479" s="70"/>
      <c r="PF1479" s="70"/>
      <c r="PG1479" s="70"/>
      <c r="PH1479" s="70"/>
      <c r="PI1479" s="70"/>
      <c r="PJ1479" s="70"/>
      <c r="PK1479" s="70"/>
      <c r="PL1479" s="70"/>
      <c r="PM1479" s="70"/>
      <c r="PN1479" s="70"/>
      <c r="PO1479" s="70"/>
      <c r="PP1479" s="70"/>
      <c r="PQ1479" s="70"/>
      <c r="PR1479" s="70"/>
      <c r="PS1479" s="70"/>
      <c r="PT1479" s="70"/>
      <c r="PU1479" s="70"/>
      <c r="PV1479" s="70"/>
      <c r="PW1479" s="70"/>
      <c r="PX1479" s="70"/>
      <c r="PY1479" s="70"/>
      <c r="PZ1479" s="70"/>
      <c r="QA1479" s="70"/>
      <c r="QB1479" s="70"/>
      <c r="QC1479" s="70"/>
      <c r="QD1479" s="70"/>
      <c r="QE1479" s="70"/>
      <c r="QF1479" s="70"/>
      <c r="QG1479" s="70"/>
      <c r="QH1479" s="70"/>
      <c r="QI1479" s="70"/>
      <c r="QJ1479" s="70"/>
      <c r="QK1479" s="70"/>
      <c r="QL1479" s="70"/>
      <c r="QM1479" s="70"/>
      <c r="QN1479" s="70"/>
      <c r="QO1479" s="70"/>
      <c r="QP1479" s="70"/>
      <c r="QQ1479" s="70"/>
      <c r="QR1479" s="70"/>
      <c r="QS1479" s="70"/>
      <c r="QT1479" s="70"/>
      <c r="QU1479" s="70"/>
      <c r="QV1479" s="70"/>
      <c r="QW1479" s="70"/>
      <c r="QX1479" s="70"/>
      <c r="QY1479" s="70"/>
      <c r="QZ1479" s="70"/>
      <c r="RA1479" s="70"/>
      <c r="RB1479" s="70"/>
      <c r="RC1479" s="70"/>
      <c r="RD1479" s="70"/>
      <c r="RE1479" s="70"/>
      <c r="RF1479" s="70"/>
      <c r="RG1479" s="70"/>
      <c r="RH1479" s="70"/>
      <c r="RI1479" s="70"/>
      <c r="RJ1479" s="70"/>
      <c r="RK1479" s="70"/>
      <c r="RL1479" s="70"/>
      <c r="RM1479" s="70"/>
      <c r="RN1479" s="70"/>
      <c r="RO1479" s="70"/>
      <c r="RP1479" s="70"/>
      <c r="RQ1479" s="70"/>
      <c r="RR1479" s="70"/>
      <c r="RS1479" s="70"/>
      <c r="RT1479" s="70"/>
      <c r="RU1479" s="70"/>
      <c r="RV1479" s="70"/>
      <c r="RW1479" s="70"/>
      <c r="RX1479" s="70"/>
      <c r="RY1479" s="70"/>
      <c r="RZ1479" s="70"/>
      <c r="SA1479" s="70"/>
      <c r="SB1479" s="70"/>
      <c r="SC1479" s="70"/>
      <c r="SD1479" s="70"/>
      <c r="SE1479" s="70"/>
      <c r="SF1479" s="70"/>
      <c r="SG1479" s="70"/>
      <c r="SH1479" s="70"/>
      <c r="SI1479" s="70"/>
      <c r="SJ1479" s="70"/>
      <c r="SK1479" s="70"/>
      <c r="SL1479" s="70"/>
      <c r="SM1479" s="70"/>
      <c r="SN1479" s="70"/>
      <c r="SO1479" s="70"/>
      <c r="SP1479" s="70"/>
      <c r="SQ1479" s="70"/>
      <c r="SR1479" s="70"/>
      <c r="SS1479" s="70"/>
      <c r="ST1479" s="70"/>
      <c r="SU1479" s="70"/>
      <c r="SV1479" s="70"/>
      <c r="SW1479" s="70"/>
      <c r="SX1479" s="70"/>
      <c r="SY1479" s="70"/>
      <c r="SZ1479" s="70"/>
    </row>
    <row r="1480" spans="1:520" ht="16.5" customHeight="1" x14ac:dyDescent="0.2">
      <c r="A1480" s="20">
        <v>872</v>
      </c>
      <c r="B1480" s="20" t="s">
        <v>62</v>
      </c>
      <c r="C1480" s="20" t="s">
        <v>63</v>
      </c>
      <c r="D1480" s="20" t="s">
        <v>38</v>
      </c>
      <c r="E1480" s="20" t="s">
        <v>1345</v>
      </c>
      <c r="F1480" s="22" t="s">
        <v>977</v>
      </c>
      <c r="G1480" s="20" t="s">
        <v>84</v>
      </c>
      <c r="H1480" s="20" t="s">
        <v>35</v>
      </c>
      <c r="I1480" s="20" t="s">
        <v>27</v>
      </c>
      <c r="J1480" s="22" t="s">
        <v>978</v>
      </c>
      <c r="K1480" s="20"/>
      <c r="L1480" s="20"/>
      <c r="M1480" s="20"/>
      <c r="N1480" s="20"/>
      <c r="O1480" s="23">
        <v>1100000000</v>
      </c>
      <c r="P1480" s="23">
        <v>0</v>
      </c>
      <c r="Q1480" s="24">
        <v>1</v>
      </c>
      <c r="R1480" s="25">
        <v>45717</v>
      </c>
      <c r="S1480" s="20" t="s">
        <v>83</v>
      </c>
      <c r="T1480" s="26">
        <f>((P1480*12)+O1480)*Q1480</f>
        <v>1100000000</v>
      </c>
      <c r="U1480" s="27" t="s">
        <v>100</v>
      </c>
      <c r="V1480" s="27" t="s">
        <v>100</v>
      </c>
      <c r="W1480" s="70"/>
      <c r="X1480" s="70"/>
      <c r="Y1480" s="70"/>
      <c r="Z1480" s="70"/>
      <c r="AA1480" s="70"/>
      <c r="AB1480" s="70"/>
      <c r="AC1480" s="70"/>
      <c r="AD1480" s="70"/>
      <c r="AE1480" s="70"/>
      <c r="AF1480" s="70"/>
      <c r="AG1480" s="70"/>
      <c r="AH1480" s="70"/>
      <c r="AI1480" s="70"/>
      <c r="AJ1480" s="70"/>
      <c r="AK1480" s="70"/>
      <c r="AL1480" s="70"/>
      <c r="AM1480" s="70"/>
      <c r="AN1480" s="70"/>
      <c r="AO1480" s="70"/>
      <c r="AP1480" s="70"/>
      <c r="AQ1480" s="70"/>
      <c r="AR1480" s="70"/>
      <c r="AS1480" s="70"/>
      <c r="AT1480" s="70"/>
      <c r="AU1480" s="70"/>
      <c r="AV1480" s="70"/>
      <c r="AW1480" s="70"/>
      <c r="AX1480" s="70"/>
      <c r="AY1480" s="70"/>
      <c r="AZ1480" s="70"/>
      <c r="BA1480" s="70"/>
      <c r="BB1480" s="70"/>
      <c r="BC1480" s="70"/>
      <c r="BD1480" s="70"/>
      <c r="BE1480" s="70"/>
      <c r="BF1480" s="70"/>
      <c r="BG1480" s="70"/>
      <c r="BH1480" s="70"/>
      <c r="BI1480" s="70"/>
      <c r="BJ1480" s="70"/>
      <c r="BK1480" s="70"/>
      <c r="BL1480" s="70"/>
      <c r="BM1480" s="70"/>
      <c r="BN1480" s="70"/>
      <c r="BO1480" s="70"/>
      <c r="BP1480" s="70"/>
      <c r="BQ1480" s="70"/>
      <c r="BR1480" s="70"/>
      <c r="BS1480" s="70"/>
      <c r="BT1480" s="70"/>
      <c r="BU1480" s="70"/>
      <c r="BV1480" s="70"/>
      <c r="BW1480" s="70"/>
      <c r="BX1480" s="70"/>
      <c r="BY1480" s="70"/>
      <c r="BZ1480" s="70"/>
      <c r="CA1480" s="70"/>
      <c r="CB1480" s="70"/>
      <c r="CC1480" s="70"/>
      <c r="CD1480" s="70"/>
      <c r="CE1480" s="70"/>
      <c r="CF1480" s="70"/>
      <c r="CG1480" s="70"/>
      <c r="CH1480" s="70"/>
      <c r="CI1480" s="70"/>
      <c r="CJ1480" s="70"/>
      <c r="CK1480" s="70"/>
      <c r="CL1480" s="70"/>
      <c r="CM1480" s="70"/>
      <c r="CN1480" s="70"/>
      <c r="CO1480" s="70"/>
      <c r="CP1480" s="70"/>
      <c r="CQ1480" s="70"/>
      <c r="CR1480" s="70"/>
      <c r="CS1480" s="70"/>
      <c r="CT1480" s="70"/>
      <c r="CU1480" s="70"/>
      <c r="CV1480" s="70"/>
      <c r="CW1480" s="70"/>
      <c r="CX1480" s="70"/>
      <c r="CY1480" s="70"/>
      <c r="CZ1480" s="70"/>
      <c r="DA1480" s="70"/>
      <c r="DB1480" s="70"/>
      <c r="DC1480" s="70"/>
      <c r="DD1480" s="70"/>
      <c r="DE1480" s="70"/>
      <c r="DF1480" s="70"/>
      <c r="DG1480" s="70"/>
      <c r="DH1480" s="70"/>
      <c r="DI1480" s="70"/>
      <c r="DJ1480" s="70"/>
      <c r="DK1480" s="70"/>
      <c r="DL1480" s="70"/>
      <c r="DM1480" s="70"/>
      <c r="DN1480" s="70"/>
      <c r="DO1480" s="70"/>
      <c r="DP1480" s="70"/>
      <c r="DQ1480" s="70"/>
      <c r="DR1480" s="70"/>
      <c r="DS1480" s="70"/>
      <c r="DT1480" s="70"/>
      <c r="DU1480" s="70"/>
      <c r="DV1480" s="70"/>
      <c r="DW1480" s="70"/>
      <c r="DX1480" s="70"/>
      <c r="DY1480" s="70"/>
      <c r="DZ1480" s="70"/>
      <c r="EA1480" s="70"/>
      <c r="EB1480" s="70"/>
      <c r="EC1480" s="70"/>
      <c r="ED1480" s="70"/>
      <c r="EE1480" s="70"/>
      <c r="EF1480" s="70"/>
      <c r="EG1480" s="70"/>
      <c r="EH1480" s="70"/>
      <c r="EI1480" s="70"/>
      <c r="EJ1480" s="70"/>
      <c r="EK1480" s="70"/>
      <c r="EL1480" s="70"/>
      <c r="EM1480" s="70"/>
      <c r="EN1480" s="70"/>
      <c r="EO1480" s="70"/>
      <c r="EP1480" s="70"/>
      <c r="EQ1480" s="70"/>
      <c r="ER1480" s="70"/>
      <c r="ES1480" s="70"/>
      <c r="ET1480" s="70"/>
      <c r="EU1480" s="70"/>
      <c r="EV1480" s="70"/>
      <c r="EW1480" s="70"/>
      <c r="EX1480" s="70"/>
      <c r="EY1480" s="70"/>
      <c r="EZ1480" s="70"/>
      <c r="FA1480" s="70"/>
      <c r="FB1480" s="70"/>
      <c r="FC1480" s="70"/>
      <c r="FD1480" s="70"/>
      <c r="FE1480" s="70"/>
      <c r="FF1480" s="70"/>
      <c r="FG1480" s="70"/>
      <c r="FH1480" s="70"/>
      <c r="FI1480" s="70"/>
      <c r="FJ1480" s="70"/>
      <c r="FK1480" s="70"/>
      <c r="FL1480" s="70"/>
      <c r="FM1480" s="70"/>
      <c r="FN1480" s="70"/>
      <c r="FO1480" s="70"/>
      <c r="FP1480" s="70"/>
      <c r="FQ1480" s="70"/>
      <c r="FR1480" s="70"/>
      <c r="FS1480" s="70"/>
      <c r="FT1480" s="70"/>
      <c r="FU1480" s="70"/>
      <c r="FV1480" s="70"/>
      <c r="FW1480" s="70"/>
      <c r="FX1480" s="70"/>
      <c r="FY1480" s="70"/>
      <c r="FZ1480" s="70"/>
      <c r="GA1480" s="70"/>
      <c r="GB1480" s="70"/>
      <c r="GC1480" s="70"/>
      <c r="GD1480" s="70"/>
      <c r="GE1480" s="70"/>
      <c r="GF1480" s="70"/>
      <c r="GG1480" s="70"/>
      <c r="GH1480" s="70"/>
      <c r="GI1480" s="70"/>
      <c r="GJ1480" s="70"/>
      <c r="GK1480" s="70"/>
      <c r="GL1480" s="70"/>
      <c r="GM1480" s="70"/>
      <c r="GN1480" s="70"/>
      <c r="GO1480" s="70"/>
      <c r="GP1480" s="70"/>
      <c r="GQ1480" s="70"/>
      <c r="GR1480" s="70"/>
      <c r="GS1480" s="70"/>
      <c r="GT1480" s="70"/>
      <c r="GU1480" s="70"/>
      <c r="GV1480" s="70"/>
      <c r="GW1480" s="70"/>
      <c r="GX1480" s="70"/>
      <c r="GY1480" s="70"/>
      <c r="GZ1480" s="70"/>
      <c r="HA1480" s="70"/>
      <c r="HB1480" s="70"/>
      <c r="HC1480" s="70"/>
      <c r="HD1480" s="70"/>
      <c r="HE1480" s="70"/>
      <c r="HF1480" s="70"/>
      <c r="HG1480" s="70"/>
      <c r="HH1480" s="70"/>
      <c r="HI1480" s="70"/>
      <c r="HJ1480" s="70"/>
      <c r="HK1480" s="70"/>
      <c r="HL1480" s="70"/>
      <c r="HM1480" s="70"/>
      <c r="HN1480" s="70"/>
      <c r="HO1480" s="70"/>
      <c r="HP1480" s="70"/>
      <c r="HQ1480" s="70"/>
      <c r="HR1480" s="70"/>
      <c r="HS1480" s="70"/>
      <c r="HT1480" s="70"/>
      <c r="HU1480" s="70"/>
      <c r="HV1480" s="70"/>
      <c r="HW1480" s="70"/>
      <c r="HX1480" s="70"/>
      <c r="HY1480" s="70"/>
      <c r="HZ1480" s="70"/>
      <c r="IA1480" s="70"/>
      <c r="IB1480" s="70"/>
      <c r="IC1480" s="70"/>
      <c r="ID1480" s="70"/>
      <c r="IE1480" s="70"/>
      <c r="IF1480" s="70"/>
      <c r="IG1480" s="70"/>
      <c r="IH1480" s="70"/>
      <c r="II1480" s="70"/>
      <c r="IJ1480" s="70"/>
      <c r="IK1480" s="70"/>
      <c r="IL1480" s="70"/>
      <c r="IM1480" s="70"/>
      <c r="IN1480" s="70"/>
      <c r="IO1480" s="70"/>
      <c r="IP1480" s="70"/>
      <c r="IQ1480" s="70"/>
      <c r="IR1480" s="70"/>
      <c r="IS1480" s="70"/>
      <c r="IT1480" s="70"/>
      <c r="IU1480" s="70"/>
      <c r="IV1480" s="70"/>
      <c r="IW1480" s="70"/>
      <c r="IX1480" s="70"/>
      <c r="IY1480" s="70"/>
      <c r="IZ1480" s="70"/>
      <c r="JA1480" s="70"/>
      <c r="JB1480" s="70"/>
      <c r="JC1480" s="70"/>
      <c r="JD1480" s="70"/>
      <c r="JE1480" s="70"/>
      <c r="JF1480" s="70"/>
      <c r="JG1480" s="70"/>
      <c r="JH1480" s="70"/>
      <c r="JI1480" s="70"/>
      <c r="JJ1480" s="70"/>
      <c r="JK1480" s="70"/>
      <c r="JL1480" s="70"/>
      <c r="JM1480" s="70"/>
      <c r="JN1480" s="70"/>
      <c r="JO1480" s="70"/>
      <c r="JP1480" s="70"/>
      <c r="JQ1480" s="70"/>
      <c r="JR1480" s="70"/>
      <c r="JS1480" s="70"/>
      <c r="JT1480" s="70"/>
      <c r="JU1480" s="70"/>
      <c r="JV1480" s="70"/>
      <c r="JW1480" s="70"/>
      <c r="JX1480" s="70"/>
      <c r="JY1480" s="70"/>
      <c r="JZ1480" s="70"/>
      <c r="KA1480" s="70"/>
      <c r="KB1480" s="70"/>
      <c r="KC1480" s="70"/>
      <c r="KD1480" s="70"/>
      <c r="KE1480" s="70"/>
      <c r="KF1480" s="70"/>
      <c r="KG1480" s="70"/>
      <c r="KH1480" s="70"/>
      <c r="KI1480" s="70"/>
      <c r="KJ1480" s="70"/>
      <c r="KK1480" s="70"/>
      <c r="KL1480" s="70"/>
      <c r="KM1480" s="70"/>
      <c r="KN1480" s="70"/>
      <c r="KO1480" s="70"/>
      <c r="KP1480" s="70"/>
      <c r="KQ1480" s="70"/>
      <c r="KR1480" s="70"/>
      <c r="KS1480" s="70"/>
      <c r="KT1480" s="70"/>
      <c r="KU1480" s="70"/>
      <c r="KV1480" s="70"/>
      <c r="KW1480" s="70"/>
      <c r="KX1480" s="70"/>
      <c r="KY1480" s="70"/>
      <c r="KZ1480" s="70"/>
      <c r="LA1480" s="70"/>
      <c r="LB1480" s="70"/>
      <c r="LC1480" s="70"/>
      <c r="LD1480" s="70"/>
      <c r="LE1480" s="70"/>
      <c r="LF1480" s="70"/>
      <c r="LG1480" s="70"/>
      <c r="LH1480" s="70"/>
      <c r="LI1480" s="70"/>
      <c r="LJ1480" s="70"/>
      <c r="LK1480" s="70"/>
      <c r="LL1480" s="70"/>
      <c r="LM1480" s="70"/>
      <c r="LN1480" s="70"/>
      <c r="LO1480" s="70"/>
      <c r="LP1480" s="70"/>
      <c r="LQ1480" s="70"/>
      <c r="LR1480" s="70"/>
      <c r="LS1480" s="70"/>
      <c r="LT1480" s="70"/>
      <c r="LU1480" s="70"/>
      <c r="LV1480" s="70"/>
      <c r="LW1480" s="70"/>
      <c r="LX1480" s="70"/>
      <c r="LY1480" s="70"/>
      <c r="LZ1480" s="70"/>
      <c r="MA1480" s="70"/>
      <c r="MB1480" s="70"/>
      <c r="MC1480" s="70"/>
      <c r="MD1480" s="70"/>
      <c r="ME1480" s="70"/>
      <c r="MF1480" s="70"/>
      <c r="MG1480" s="70"/>
      <c r="MH1480" s="70"/>
      <c r="MI1480" s="70"/>
      <c r="MJ1480" s="70"/>
      <c r="MK1480" s="70"/>
      <c r="ML1480" s="70"/>
      <c r="MM1480" s="70"/>
      <c r="MN1480" s="70"/>
      <c r="MO1480" s="70"/>
      <c r="MP1480" s="70"/>
      <c r="MQ1480" s="70"/>
      <c r="MR1480" s="70"/>
      <c r="MS1480" s="70"/>
      <c r="MT1480" s="70"/>
      <c r="MU1480" s="70"/>
      <c r="MV1480" s="70"/>
      <c r="MW1480" s="70"/>
      <c r="MX1480" s="70"/>
      <c r="MY1480" s="70"/>
      <c r="MZ1480" s="70"/>
      <c r="NA1480" s="70"/>
      <c r="NB1480" s="70"/>
      <c r="NC1480" s="70"/>
      <c r="ND1480" s="70"/>
      <c r="NE1480" s="70"/>
      <c r="NF1480" s="70"/>
      <c r="NG1480" s="70"/>
      <c r="NH1480" s="70"/>
      <c r="NI1480" s="70"/>
      <c r="NJ1480" s="70"/>
      <c r="NK1480" s="70"/>
      <c r="NL1480" s="70"/>
      <c r="NM1480" s="70"/>
      <c r="NN1480" s="70"/>
      <c r="NO1480" s="70"/>
      <c r="NP1480" s="70"/>
      <c r="NQ1480" s="70"/>
      <c r="NR1480" s="70"/>
      <c r="NS1480" s="70"/>
      <c r="NT1480" s="70"/>
      <c r="NU1480" s="70"/>
      <c r="NV1480" s="70"/>
      <c r="NW1480" s="70"/>
      <c r="NX1480" s="70"/>
      <c r="NY1480" s="70"/>
      <c r="NZ1480" s="70"/>
      <c r="OA1480" s="70"/>
      <c r="OB1480" s="70"/>
      <c r="OC1480" s="70"/>
      <c r="OD1480" s="70"/>
      <c r="OE1480" s="70"/>
      <c r="OF1480" s="70"/>
      <c r="OG1480" s="70"/>
      <c r="OH1480" s="70"/>
      <c r="OI1480" s="70"/>
      <c r="OJ1480" s="70"/>
      <c r="OK1480" s="70"/>
      <c r="OL1480" s="70"/>
      <c r="OM1480" s="70"/>
      <c r="ON1480" s="70"/>
      <c r="OO1480" s="70"/>
      <c r="OP1480" s="70"/>
      <c r="OQ1480" s="70"/>
      <c r="OR1480" s="70"/>
      <c r="OS1480" s="70"/>
      <c r="OT1480" s="70"/>
      <c r="OU1480" s="70"/>
      <c r="OV1480" s="70"/>
      <c r="OW1480" s="70"/>
      <c r="OX1480" s="70"/>
      <c r="OY1480" s="70"/>
      <c r="OZ1480" s="70"/>
      <c r="PA1480" s="70"/>
      <c r="PB1480" s="70"/>
      <c r="PC1480" s="70"/>
      <c r="PD1480" s="70"/>
      <c r="PE1480" s="70"/>
      <c r="PF1480" s="70"/>
      <c r="PG1480" s="70"/>
      <c r="PH1480" s="70"/>
      <c r="PI1480" s="70"/>
      <c r="PJ1480" s="70"/>
      <c r="PK1480" s="70"/>
      <c r="PL1480" s="70"/>
      <c r="PM1480" s="70"/>
      <c r="PN1480" s="70"/>
      <c r="PO1480" s="70"/>
      <c r="PP1480" s="70"/>
      <c r="PQ1480" s="70"/>
      <c r="PR1480" s="70"/>
      <c r="PS1480" s="70"/>
      <c r="PT1480" s="70"/>
      <c r="PU1480" s="70"/>
      <c r="PV1480" s="70"/>
      <c r="PW1480" s="70"/>
      <c r="PX1480" s="70"/>
      <c r="PY1480" s="70"/>
      <c r="PZ1480" s="70"/>
      <c r="QA1480" s="70"/>
      <c r="QB1480" s="70"/>
      <c r="QC1480" s="70"/>
      <c r="QD1480" s="70"/>
      <c r="QE1480" s="70"/>
      <c r="QF1480" s="70"/>
      <c r="QG1480" s="70"/>
      <c r="QH1480" s="70"/>
      <c r="QI1480" s="70"/>
      <c r="QJ1480" s="70"/>
      <c r="QK1480" s="70"/>
      <c r="QL1480" s="70"/>
      <c r="QM1480" s="70"/>
      <c r="QN1480" s="70"/>
      <c r="QO1480" s="70"/>
      <c r="QP1480" s="70"/>
      <c r="QQ1480" s="70"/>
      <c r="QR1480" s="70"/>
      <c r="QS1480" s="70"/>
      <c r="QT1480" s="70"/>
      <c r="QU1480" s="70"/>
      <c r="QV1480" s="70"/>
      <c r="QW1480" s="70"/>
      <c r="QX1480" s="70"/>
      <c r="QY1480" s="70"/>
      <c r="QZ1480" s="70"/>
      <c r="RA1480" s="70"/>
      <c r="RB1480" s="70"/>
      <c r="RC1480" s="70"/>
      <c r="RD1480" s="70"/>
      <c r="RE1480" s="70"/>
      <c r="RF1480" s="70"/>
      <c r="RG1480" s="70"/>
      <c r="RH1480" s="70"/>
      <c r="RI1480" s="70"/>
      <c r="RJ1480" s="70"/>
      <c r="RK1480" s="70"/>
      <c r="RL1480" s="70"/>
      <c r="RM1480" s="70"/>
      <c r="RN1480" s="70"/>
      <c r="RO1480" s="70"/>
      <c r="RP1480" s="70"/>
      <c r="RQ1480" s="70"/>
      <c r="RR1480" s="70"/>
      <c r="RS1480" s="70"/>
      <c r="RT1480" s="70"/>
      <c r="RU1480" s="70"/>
      <c r="RV1480" s="70"/>
      <c r="RW1480" s="70"/>
      <c r="RX1480" s="70"/>
      <c r="RY1480" s="70"/>
      <c r="RZ1480" s="70"/>
      <c r="SA1480" s="70"/>
      <c r="SB1480" s="70"/>
      <c r="SC1480" s="70"/>
      <c r="SD1480" s="70"/>
      <c r="SE1480" s="70"/>
      <c r="SF1480" s="70"/>
      <c r="SG1480" s="70"/>
      <c r="SH1480" s="70"/>
      <c r="SI1480" s="70"/>
      <c r="SJ1480" s="70"/>
      <c r="SK1480" s="70"/>
      <c r="SL1480" s="70"/>
      <c r="SM1480" s="70"/>
      <c r="SN1480" s="70"/>
      <c r="SO1480" s="70"/>
      <c r="SP1480" s="70"/>
      <c r="SQ1480" s="70"/>
      <c r="SR1480" s="70"/>
      <c r="SS1480" s="70"/>
      <c r="ST1480" s="70"/>
      <c r="SU1480" s="70"/>
      <c r="SV1480" s="70"/>
      <c r="SW1480" s="70"/>
      <c r="SX1480" s="70"/>
      <c r="SY1480" s="70"/>
      <c r="SZ1480" s="70"/>
    </row>
    <row r="1481" spans="1:520" ht="16.5" customHeight="1" x14ac:dyDescent="0.2">
      <c r="A1481" s="20">
        <v>873</v>
      </c>
      <c r="B1481" s="20" t="s">
        <v>62</v>
      </c>
      <c r="C1481" s="20" t="s">
        <v>63</v>
      </c>
      <c r="D1481" s="20" t="s">
        <v>30</v>
      </c>
      <c r="E1481" s="20" t="s">
        <v>1346</v>
      </c>
      <c r="F1481" s="22" t="s">
        <v>153</v>
      </c>
      <c r="G1481" s="20" t="s">
        <v>37</v>
      </c>
      <c r="H1481" s="20" t="s">
        <v>154</v>
      </c>
      <c r="I1481" s="20" t="s">
        <v>27</v>
      </c>
      <c r="J1481" s="22" t="s">
        <v>149</v>
      </c>
      <c r="K1481" s="20"/>
      <c r="L1481" s="20"/>
      <c r="M1481" s="20"/>
      <c r="N1481" s="20"/>
      <c r="O1481" s="23">
        <v>10000000</v>
      </c>
      <c r="P1481" s="23">
        <v>1000000</v>
      </c>
      <c r="Q1481" s="24">
        <v>20</v>
      </c>
      <c r="R1481" s="25">
        <v>45839</v>
      </c>
      <c r="S1481" s="20" t="s">
        <v>29</v>
      </c>
      <c r="T1481" s="26">
        <f t="shared" ref="T1481:T1488" si="25">((P1481*9)+O1481)*Q1481</f>
        <v>380000000</v>
      </c>
      <c r="U1481" s="27" t="s">
        <v>100</v>
      </c>
      <c r="V1481" s="27" t="s">
        <v>100</v>
      </c>
      <c r="W1481" s="70"/>
      <c r="X1481" s="70"/>
      <c r="Y1481" s="70"/>
      <c r="Z1481" s="70"/>
      <c r="AA1481" s="70"/>
      <c r="AB1481" s="70"/>
      <c r="AC1481" s="70"/>
      <c r="AD1481" s="70"/>
      <c r="AE1481" s="70"/>
      <c r="AF1481" s="70"/>
      <c r="AG1481" s="70"/>
      <c r="AH1481" s="70"/>
      <c r="AI1481" s="70"/>
      <c r="AJ1481" s="70"/>
      <c r="AK1481" s="70"/>
      <c r="AL1481" s="70"/>
      <c r="AM1481" s="70"/>
      <c r="AN1481" s="70"/>
      <c r="AO1481" s="70"/>
      <c r="AP1481" s="70"/>
      <c r="AQ1481" s="70"/>
      <c r="AR1481" s="70"/>
      <c r="AS1481" s="70"/>
      <c r="AT1481" s="70"/>
      <c r="AU1481" s="70"/>
      <c r="AV1481" s="70"/>
      <c r="AW1481" s="70"/>
      <c r="AX1481" s="70"/>
      <c r="AY1481" s="70"/>
      <c r="AZ1481" s="70"/>
      <c r="BA1481" s="70"/>
      <c r="BB1481" s="70"/>
      <c r="BC1481" s="70"/>
      <c r="BD1481" s="70"/>
      <c r="BE1481" s="70"/>
      <c r="BF1481" s="70"/>
      <c r="BG1481" s="70"/>
      <c r="BH1481" s="70"/>
      <c r="BI1481" s="70"/>
      <c r="BJ1481" s="70"/>
      <c r="BK1481" s="70"/>
      <c r="BL1481" s="70"/>
      <c r="BM1481" s="70"/>
      <c r="BN1481" s="70"/>
      <c r="BO1481" s="70"/>
      <c r="BP1481" s="70"/>
      <c r="BQ1481" s="70"/>
      <c r="BR1481" s="70"/>
      <c r="BS1481" s="70"/>
      <c r="BT1481" s="70"/>
      <c r="BU1481" s="70"/>
      <c r="BV1481" s="70"/>
      <c r="BW1481" s="70"/>
      <c r="BX1481" s="70"/>
      <c r="BY1481" s="70"/>
      <c r="BZ1481" s="70"/>
      <c r="CA1481" s="70"/>
      <c r="CB1481" s="70"/>
      <c r="CC1481" s="70"/>
      <c r="CD1481" s="70"/>
      <c r="CE1481" s="70"/>
      <c r="CF1481" s="70"/>
      <c r="CG1481" s="70"/>
      <c r="CH1481" s="70"/>
      <c r="CI1481" s="70"/>
      <c r="CJ1481" s="70"/>
      <c r="CK1481" s="70"/>
      <c r="CL1481" s="70"/>
      <c r="CM1481" s="70"/>
      <c r="CN1481" s="70"/>
      <c r="CO1481" s="70"/>
      <c r="CP1481" s="70"/>
      <c r="CQ1481" s="70"/>
      <c r="CR1481" s="70"/>
      <c r="CS1481" s="70"/>
      <c r="CT1481" s="70"/>
      <c r="CU1481" s="70"/>
      <c r="CV1481" s="70"/>
      <c r="CW1481" s="70"/>
      <c r="CX1481" s="70"/>
      <c r="CY1481" s="70"/>
      <c r="CZ1481" s="70"/>
      <c r="DA1481" s="70"/>
      <c r="DB1481" s="70"/>
      <c r="DC1481" s="70"/>
      <c r="DD1481" s="70"/>
      <c r="DE1481" s="70"/>
      <c r="DF1481" s="70"/>
      <c r="DG1481" s="70"/>
      <c r="DH1481" s="70"/>
      <c r="DI1481" s="70"/>
      <c r="DJ1481" s="70"/>
      <c r="DK1481" s="70"/>
      <c r="DL1481" s="70"/>
      <c r="DM1481" s="70"/>
      <c r="DN1481" s="70"/>
      <c r="DO1481" s="70"/>
      <c r="DP1481" s="70"/>
      <c r="DQ1481" s="70"/>
      <c r="DR1481" s="70"/>
      <c r="DS1481" s="70"/>
      <c r="DT1481" s="70"/>
      <c r="DU1481" s="70"/>
      <c r="DV1481" s="70"/>
      <c r="DW1481" s="70"/>
      <c r="DX1481" s="70"/>
      <c r="DY1481" s="70"/>
      <c r="DZ1481" s="70"/>
      <c r="EA1481" s="70"/>
      <c r="EB1481" s="70"/>
      <c r="EC1481" s="70"/>
      <c r="ED1481" s="70"/>
      <c r="EE1481" s="70"/>
      <c r="EF1481" s="70"/>
      <c r="EG1481" s="70"/>
      <c r="EH1481" s="70"/>
      <c r="EI1481" s="70"/>
      <c r="EJ1481" s="70"/>
      <c r="EK1481" s="70"/>
      <c r="EL1481" s="70"/>
      <c r="EM1481" s="70"/>
      <c r="EN1481" s="70"/>
      <c r="EO1481" s="70"/>
      <c r="EP1481" s="70"/>
      <c r="EQ1481" s="70"/>
      <c r="ER1481" s="70"/>
      <c r="ES1481" s="70"/>
      <c r="ET1481" s="70"/>
      <c r="EU1481" s="70"/>
      <c r="EV1481" s="70"/>
      <c r="EW1481" s="70"/>
      <c r="EX1481" s="70"/>
      <c r="EY1481" s="70"/>
      <c r="EZ1481" s="70"/>
      <c r="FA1481" s="70"/>
      <c r="FB1481" s="70"/>
      <c r="FC1481" s="70"/>
      <c r="FD1481" s="70"/>
      <c r="FE1481" s="70"/>
      <c r="FF1481" s="70"/>
      <c r="FG1481" s="70"/>
      <c r="FH1481" s="70"/>
      <c r="FI1481" s="70"/>
      <c r="FJ1481" s="70"/>
      <c r="FK1481" s="70"/>
      <c r="FL1481" s="70"/>
      <c r="FM1481" s="70"/>
      <c r="FN1481" s="70"/>
      <c r="FO1481" s="70"/>
      <c r="FP1481" s="70"/>
      <c r="FQ1481" s="70"/>
      <c r="FR1481" s="70"/>
      <c r="FS1481" s="70"/>
      <c r="FT1481" s="70"/>
      <c r="FU1481" s="70"/>
      <c r="FV1481" s="70"/>
      <c r="FW1481" s="70"/>
      <c r="FX1481" s="70"/>
      <c r="FY1481" s="70"/>
      <c r="FZ1481" s="70"/>
      <c r="GA1481" s="70"/>
      <c r="GB1481" s="70"/>
      <c r="GC1481" s="70"/>
      <c r="GD1481" s="70"/>
      <c r="GE1481" s="70"/>
      <c r="GF1481" s="70"/>
      <c r="GG1481" s="70"/>
      <c r="GH1481" s="70"/>
      <c r="GI1481" s="70"/>
      <c r="GJ1481" s="70"/>
      <c r="GK1481" s="70"/>
      <c r="GL1481" s="70"/>
      <c r="GM1481" s="70"/>
      <c r="GN1481" s="70"/>
      <c r="GO1481" s="70"/>
      <c r="GP1481" s="70"/>
      <c r="GQ1481" s="70"/>
      <c r="GR1481" s="70"/>
      <c r="GS1481" s="70"/>
      <c r="GT1481" s="70"/>
      <c r="GU1481" s="70"/>
      <c r="GV1481" s="70"/>
      <c r="GW1481" s="70"/>
      <c r="GX1481" s="70"/>
      <c r="GY1481" s="70"/>
      <c r="GZ1481" s="70"/>
      <c r="HA1481" s="70"/>
      <c r="HB1481" s="70"/>
      <c r="HC1481" s="70"/>
      <c r="HD1481" s="70"/>
      <c r="HE1481" s="70"/>
      <c r="HF1481" s="70"/>
      <c r="HG1481" s="70"/>
      <c r="HH1481" s="70"/>
      <c r="HI1481" s="70"/>
      <c r="HJ1481" s="70"/>
      <c r="HK1481" s="70"/>
      <c r="HL1481" s="70"/>
      <c r="HM1481" s="70"/>
      <c r="HN1481" s="70"/>
      <c r="HO1481" s="70"/>
      <c r="HP1481" s="70"/>
      <c r="HQ1481" s="70"/>
      <c r="HR1481" s="70"/>
      <c r="HS1481" s="70"/>
      <c r="HT1481" s="70"/>
      <c r="HU1481" s="70"/>
      <c r="HV1481" s="70"/>
      <c r="HW1481" s="70"/>
      <c r="HX1481" s="70"/>
      <c r="HY1481" s="70"/>
      <c r="HZ1481" s="70"/>
      <c r="IA1481" s="70"/>
      <c r="IB1481" s="70"/>
      <c r="IC1481" s="70"/>
      <c r="ID1481" s="70"/>
      <c r="IE1481" s="70"/>
      <c r="IF1481" s="70"/>
      <c r="IG1481" s="70"/>
      <c r="IH1481" s="70"/>
      <c r="II1481" s="70"/>
      <c r="IJ1481" s="70"/>
      <c r="IK1481" s="70"/>
      <c r="IL1481" s="70"/>
      <c r="IM1481" s="70"/>
      <c r="IN1481" s="70"/>
      <c r="IO1481" s="70"/>
      <c r="IP1481" s="70"/>
      <c r="IQ1481" s="70"/>
      <c r="IR1481" s="70"/>
      <c r="IS1481" s="70"/>
      <c r="IT1481" s="70"/>
      <c r="IU1481" s="70"/>
      <c r="IV1481" s="70"/>
      <c r="IW1481" s="70"/>
      <c r="IX1481" s="70"/>
      <c r="IY1481" s="70"/>
      <c r="IZ1481" s="70"/>
      <c r="JA1481" s="70"/>
      <c r="JB1481" s="70"/>
      <c r="JC1481" s="70"/>
      <c r="JD1481" s="70"/>
      <c r="JE1481" s="70"/>
      <c r="JF1481" s="70"/>
      <c r="JG1481" s="70"/>
      <c r="JH1481" s="70"/>
      <c r="JI1481" s="70"/>
      <c r="JJ1481" s="70"/>
      <c r="JK1481" s="70"/>
      <c r="JL1481" s="70"/>
      <c r="JM1481" s="70"/>
      <c r="JN1481" s="70"/>
      <c r="JO1481" s="70"/>
      <c r="JP1481" s="70"/>
      <c r="JQ1481" s="70"/>
      <c r="JR1481" s="70"/>
      <c r="JS1481" s="70"/>
      <c r="JT1481" s="70"/>
      <c r="JU1481" s="70"/>
      <c r="JV1481" s="70"/>
      <c r="JW1481" s="70"/>
      <c r="JX1481" s="70"/>
      <c r="JY1481" s="70"/>
      <c r="JZ1481" s="70"/>
      <c r="KA1481" s="70"/>
      <c r="KB1481" s="70"/>
      <c r="KC1481" s="70"/>
      <c r="KD1481" s="70"/>
      <c r="KE1481" s="70"/>
      <c r="KF1481" s="70"/>
      <c r="KG1481" s="70"/>
      <c r="KH1481" s="70"/>
      <c r="KI1481" s="70"/>
      <c r="KJ1481" s="70"/>
      <c r="KK1481" s="70"/>
      <c r="KL1481" s="70"/>
      <c r="KM1481" s="70"/>
      <c r="KN1481" s="70"/>
      <c r="KO1481" s="70"/>
      <c r="KP1481" s="70"/>
      <c r="KQ1481" s="70"/>
      <c r="KR1481" s="70"/>
      <c r="KS1481" s="70"/>
      <c r="KT1481" s="70"/>
      <c r="KU1481" s="70"/>
      <c r="KV1481" s="70"/>
      <c r="KW1481" s="70"/>
      <c r="KX1481" s="70"/>
      <c r="KY1481" s="70"/>
      <c r="KZ1481" s="70"/>
      <c r="LA1481" s="70"/>
      <c r="LB1481" s="70"/>
      <c r="LC1481" s="70"/>
      <c r="LD1481" s="70"/>
      <c r="LE1481" s="70"/>
      <c r="LF1481" s="70"/>
      <c r="LG1481" s="70"/>
      <c r="LH1481" s="70"/>
      <c r="LI1481" s="70"/>
      <c r="LJ1481" s="70"/>
      <c r="LK1481" s="70"/>
      <c r="LL1481" s="70"/>
      <c r="LM1481" s="70"/>
      <c r="LN1481" s="70"/>
      <c r="LO1481" s="70"/>
      <c r="LP1481" s="70"/>
      <c r="LQ1481" s="70"/>
      <c r="LR1481" s="70"/>
      <c r="LS1481" s="70"/>
      <c r="LT1481" s="70"/>
      <c r="LU1481" s="70"/>
      <c r="LV1481" s="70"/>
      <c r="LW1481" s="70"/>
      <c r="LX1481" s="70"/>
      <c r="LY1481" s="70"/>
      <c r="LZ1481" s="70"/>
      <c r="MA1481" s="70"/>
      <c r="MB1481" s="70"/>
      <c r="MC1481" s="70"/>
      <c r="MD1481" s="70"/>
      <c r="ME1481" s="70"/>
      <c r="MF1481" s="70"/>
      <c r="MG1481" s="70"/>
      <c r="MH1481" s="70"/>
      <c r="MI1481" s="70"/>
      <c r="MJ1481" s="70"/>
      <c r="MK1481" s="70"/>
      <c r="ML1481" s="70"/>
      <c r="MM1481" s="70"/>
      <c r="MN1481" s="70"/>
      <c r="MO1481" s="70"/>
      <c r="MP1481" s="70"/>
      <c r="MQ1481" s="70"/>
      <c r="MR1481" s="70"/>
      <c r="MS1481" s="70"/>
      <c r="MT1481" s="70"/>
      <c r="MU1481" s="70"/>
      <c r="MV1481" s="70"/>
      <c r="MW1481" s="70"/>
      <c r="MX1481" s="70"/>
      <c r="MY1481" s="70"/>
      <c r="MZ1481" s="70"/>
      <c r="NA1481" s="70"/>
      <c r="NB1481" s="70"/>
      <c r="NC1481" s="70"/>
      <c r="ND1481" s="70"/>
      <c r="NE1481" s="70"/>
      <c r="NF1481" s="70"/>
      <c r="NG1481" s="70"/>
      <c r="NH1481" s="70"/>
      <c r="NI1481" s="70"/>
      <c r="NJ1481" s="70"/>
      <c r="NK1481" s="70"/>
      <c r="NL1481" s="70"/>
      <c r="NM1481" s="70"/>
      <c r="NN1481" s="70"/>
      <c r="NO1481" s="70"/>
      <c r="NP1481" s="70"/>
      <c r="NQ1481" s="70"/>
      <c r="NR1481" s="70"/>
      <c r="NS1481" s="70"/>
      <c r="NT1481" s="70"/>
      <c r="NU1481" s="70"/>
      <c r="NV1481" s="70"/>
      <c r="NW1481" s="70"/>
      <c r="NX1481" s="70"/>
      <c r="NY1481" s="70"/>
      <c r="NZ1481" s="70"/>
      <c r="OA1481" s="70"/>
      <c r="OB1481" s="70"/>
      <c r="OC1481" s="70"/>
      <c r="OD1481" s="70"/>
      <c r="OE1481" s="70"/>
      <c r="OF1481" s="70"/>
      <c r="OG1481" s="70"/>
      <c r="OH1481" s="70"/>
      <c r="OI1481" s="70"/>
      <c r="OJ1481" s="70"/>
      <c r="OK1481" s="70"/>
      <c r="OL1481" s="70"/>
      <c r="OM1481" s="70"/>
      <c r="ON1481" s="70"/>
      <c r="OO1481" s="70"/>
      <c r="OP1481" s="70"/>
      <c r="OQ1481" s="70"/>
      <c r="OR1481" s="70"/>
      <c r="OS1481" s="70"/>
      <c r="OT1481" s="70"/>
      <c r="OU1481" s="70"/>
      <c r="OV1481" s="70"/>
      <c r="OW1481" s="70"/>
      <c r="OX1481" s="70"/>
      <c r="OY1481" s="70"/>
      <c r="OZ1481" s="70"/>
      <c r="PA1481" s="70"/>
      <c r="PB1481" s="70"/>
      <c r="PC1481" s="70"/>
      <c r="PD1481" s="70"/>
      <c r="PE1481" s="70"/>
      <c r="PF1481" s="70"/>
      <c r="PG1481" s="70"/>
      <c r="PH1481" s="70"/>
      <c r="PI1481" s="70"/>
      <c r="PJ1481" s="70"/>
      <c r="PK1481" s="70"/>
      <c r="PL1481" s="70"/>
      <c r="PM1481" s="70"/>
      <c r="PN1481" s="70"/>
      <c r="PO1481" s="70"/>
      <c r="PP1481" s="70"/>
      <c r="PQ1481" s="70"/>
      <c r="PR1481" s="70"/>
      <c r="PS1481" s="70"/>
      <c r="PT1481" s="70"/>
      <c r="PU1481" s="70"/>
      <c r="PV1481" s="70"/>
      <c r="PW1481" s="70"/>
      <c r="PX1481" s="70"/>
      <c r="PY1481" s="70"/>
      <c r="PZ1481" s="70"/>
      <c r="QA1481" s="70"/>
      <c r="QB1481" s="70"/>
      <c r="QC1481" s="70"/>
      <c r="QD1481" s="70"/>
      <c r="QE1481" s="70"/>
      <c r="QF1481" s="70"/>
      <c r="QG1481" s="70"/>
      <c r="QH1481" s="70"/>
      <c r="QI1481" s="70"/>
      <c r="QJ1481" s="70"/>
      <c r="QK1481" s="70"/>
      <c r="QL1481" s="70"/>
      <c r="QM1481" s="70"/>
      <c r="QN1481" s="70"/>
      <c r="QO1481" s="70"/>
      <c r="QP1481" s="70"/>
      <c r="QQ1481" s="70"/>
      <c r="QR1481" s="70"/>
      <c r="QS1481" s="70"/>
      <c r="QT1481" s="70"/>
      <c r="QU1481" s="70"/>
      <c r="QV1481" s="70"/>
      <c r="QW1481" s="70"/>
      <c r="QX1481" s="70"/>
      <c r="QY1481" s="70"/>
      <c r="QZ1481" s="70"/>
      <c r="RA1481" s="70"/>
      <c r="RB1481" s="70"/>
      <c r="RC1481" s="70"/>
      <c r="RD1481" s="70"/>
      <c r="RE1481" s="70"/>
      <c r="RF1481" s="70"/>
      <c r="RG1481" s="70"/>
      <c r="RH1481" s="70"/>
      <c r="RI1481" s="70"/>
      <c r="RJ1481" s="70"/>
      <c r="RK1481" s="70"/>
      <c r="RL1481" s="70"/>
      <c r="RM1481" s="70"/>
      <c r="RN1481" s="70"/>
      <c r="RO1481" s="70"/>
      <c r="RP1481" s="70"/>
      <c r="RQ1481" s="70"/>
      <c r="RR1481" s="70"/>
      <c r="RS1481" s="70"/>
      <c r="RT1481" s="70"/>
      <c r="RU1481" s="70"/>
      <c r="RV1481" s="70"/>
      <c r="RW1481" s="70"/>
      <c r="RX1481" s="70"/>
      <c r="RY1481" s="70"/>
      <c r="RZ1481" s="70"/>
      <c r="SA1481" s="70"/>
      <c r="SB1481" s="70"/>
      <c r="SC1481" s="70"/>
      <c r="SD1481" s="70"/>
      <c r="SE1481" s="70"/>
      <c r="SF1481" s="70"/>
      <c r="SG1481" s="70"/>
      <c r="SH1481" s="70"/>
      <c r="SI1481" s="70"/>
      <c r="SJ1481" s="70"/>
      <c r="SK1481" s="70"/>
      <c r="SL1481" s="70"/>
      <c r="SM1481" s="70"/>
      <c r="SN1481" s="70"/>
      <c r="SO1481" s="70"/>
      <c r="SP1481" s="70"/>
      <c r="SQ1481" s="70"/>
      <c r="SR1481" s="70"/>
      <c r="SS1481" s="70"/>
      <c r="ST1481" s="70"/>
      <c r="SU1481" s="70"/>
      <c r="SV1481" s="70"/>
      <c r="SW1481" s="70"/>
      <c r="SX1481" s="70"/>
      <c r="SY1481" s="70"/>
      <c r="SZ1481" s="70"/>
    </row>
    <row r="1482" spans="1:520" ht="16.5" customHeight="1" x14ac:dyDescent="0.2">
      <c r="A1482" s="20">
        <v>877</v>
      </c>
      <c r="B1482" s="20" t="s">
        <v>62</v>
      </c>
      <c r="C1482" s="20" t="s">
        <v>63</v>
      </c>
      <c r="D1482" s="20" t="s">
        <v>30</v>
      </c>
      <c r="E1482" s="20" t="s">
        <v>1346</v>
      </c>
      <c r="F1482" s="22" t="s">
        <v>153</v>
      </c>
      <c r="G1482" s="20" t="s">
        <v>37</v>
      </c>
      <c r="H1482" s="20" t="s">
        <v>154</v>
      </c>
      <c r="I1482" s="20" t="s">
        <v>27</v>
      </c>
      <c r="J1482" s="22" t="s">
        <v>979</v>
      </c>
      <c r="K1482" s="20"/>
      <c r="L1482" s="20"/>
      <c r="M1482" s="20"/>
      <c r="N1482" s="20"/>
      <c r="O1482" s="23">
        <v>2719129855</v>
      </c>
      <c r="P1482" s="23">
        <v>0</v>
      </c>
      <c r="Q1482" s="24">
        <v>1</v>
      </c>
      <c r="R1482" s="25">
        <v>45717</v>
      </c>
      <c r="S1482" s="20" t="s">
        <v>83</v>
      </c>
      <c r="T1482" s="26">
        <f t="shared" si="25"/>
        <v>2719129855</v>
      </c>
      <c r="U1482" s="27" t="s">
        <v>100</v>
      </c>
      <c r="V1482" s="27" t="s">
        <v>100</v>
      </c>
      <c r="W1482" s="70"/>
      <c r="X1482" s="70"/>
      <c r="Y1482" s="70"/>
      <c r="Z1482" s="70"/>
      <c r="AA1482" s="70"/>
      <c r="AB1482" s="70"/>
      <c r="AC1482" s="70"/>
      <c r="AD1482" s="70"/>
      <c r="AE1482" s="70"/>
      <c r="AF1482" s="70"/>
      <c r="AG1482" s="70"/>
      <c r="AH1482" s="70"/>
      <c r="AI1482" s="70"/>
      <c r="AJ1482" s="70"/>
      <c r="AK1482" s="70"/>
      <c r="AL1482" s="70"/>
      <c r="AM1482" s="70"/>
      <c r="AN1482" s="70"/>
      <c r="AO1482" s="70"/>
      <c r="AP1482" s="70"/>
      <c r="AQ1482" s="70"/>
      <c r="AR1482" s="70"/>
      <c r="AS1482" s="70"/>
      <c r="AT1482" s="70"/>
      <c r="AU1482" s="70"/>
      <c r="AV1482" s="70"/>
      <c r="AW1482" s="70"/>
      <c r="AX1482" s="70"/>
      <c r="AY1482" s="70"/>
      <c r="AZ1482" s="70"/>
      <c r="BA1482" s="70"/>
      <c r="BB1482" s="70"/>
      <c r="BC1482" s="70"/>
      <c r="BD1482" s="70"/>
      <c r="BE1482" s="70"/>
      <c r="BF1482" s="70"/>
      <c r="BG1482" s="70"/>
      <c r="BH1482" s="70"/>
      <c r="BI1482" s="70"/>
      <c r="BJ1482" s="70"/>
      <c r="BK1482" s="70"/>
      <c r="BL1482" s="70"/>
      <c r="BM1482" s="70"/>
      <c r="BN1482" s="70"/>
      <c r="BO1482" s="70"/>
      <c r="BP1482" s="70"/>
      <c r="BQ1482" s="70"/>
      <c r="BR1482" s="70"/>
      <c r="BS1482" s="70"/>
      <c r="BT1482" s="70"/>
      <c r="BU1482" s="70"/>
      <c r="BV1482" s="70"/>
      <c r="BW1482" s="70"/>
      <c r="BX1482" s="70"/>
      <c r="BY1482" s="70"/>
      <c r="BZ1482" s="70"/>
      <c r="CA1482" s="70"/>
      <c r="CB1482" s="70"/>
      <c r="CC1482" s="70"/>
      <c r="CD1482" s="70"/>
      <c r="CE1482" s="70"/>
      <c r="CF1482" s="70"/>
      <c r="CG1482" s="70"/>
      <c r="CH1482" s="70"/>
      <c r="CI1482" s="70"/>
      <c r="CJ1482" s="70"/>
      <c r="CK1482" s="70"/>
      <c r="CL1482" s="70"/>
      <c r="CM1482" s="70"/>
      <c r="CN1482" s="70"/>
      <c r="CO1482" s="70"/>
      <c r="CP1482" s="70"/>
      <c r="CQ1482" s="70"/>
      <c r="CR1482" s="70"/>
      <c r="CS1482" s="70"/>
      <c r="CT1482" s="70"/>
      <c r="CU1482" s="70"/>
      <c r="CV1482" s="70"/>
      <c r="CW1482" s="70"/>
      <c r="CX1482" s="70"/>
      <c r="CY1482" s="70"/>
      <c r="CZ1482" s="70"/>
      <c r="DA1482" s="70"/>
      <c r="DB1482" s="70"/>
      <c r="DC1482" s="70"/>
      <c r="DD1482" s="70"/>
      <c r="DE1482" s="70"/>
      <c r="DF1482" s="70"/>
      <c r="DG1482" s="70"/>
      <c r="DH1482" s="70"/>
      <c r="DI1482" s="70"/>
      <c r="DJ1482" s="70"/>
      <c r="DK1482" s="70"/>
      <c r="DL1482" s="70"/>
      <c r="DM1482" s="70"/>
      <c r="DN1482" s="70"/>
      <c r="DO1482" s="70"/>
      <c r="DP1482" s="70"/>
      <c r="DQ1482" s="70"/>
      <c r="DR1482" s="70"/>
      <c r="DS1482" s="70"/>
      <c r="DT1482" s="70"/>
      <c r="DU1482" s="70"/>
      <c r="DV1482" s="70"/>
      <c r="DW1482" s="70"/>
      <c r="DX1482" s="70"/>
      <c r="DY1482" s="70"/>
      <c r="DZ1482" s="70"/>
      <c r="EA1482" s="70"/>
      <c r="EB1482" s="70"/>
      <c r="EC1482" s="70"/>
      <c r="ED1482" s="70"/>
      <c r="EE1482" s="70"/>
      <c r="EF1482" s="70"/>
      <c r="EG1482" s="70"/>
      <c r="EH1482" s="70"/>
      <c r="EI1482" s="70"/>
      <c r="EJ1482" s="70"/>
      <c r="EK1482" s="70"/>
      <c r="EL1482" s="70"/>
      <c r="EM1482" s="70"/>
      <c r="EN1482" s="70"/>
      <c r="EO1482" s="70"/>
      <c r="EP1482" s="70"/>
      <c r="EQ1482" s="70"/>
      <c r="ER1482" s="70"/>
      <c r="ES1482" s="70"/>
      <c r="ET1482" s="70"/>
      <c r="EU1482" s="70"/>
      <c r="EV1482" s="70"/>
      <c r="EW1482" s="70"/>
      <c r="EX1482" s="70"/>
      <c r="EY1482" s="70"/>
      <c r="EZ1482" s="70"/>
      <c r="FA1482" s="70"/>
      <c r="FB1482" s="70"/>
      <c r="FC1482" s="70"/>
      <c r="FD1482" s="70"/>
      <c r="FE1482" s="70"/>
      <c r="FF1482" s="70"/>
      <c r="FG1482" s="70"/>
      <c r="FH1482" s="70"/>
      <c r="FI1482" s="70"/>
      <c r="FJ1482" s="70"/>
      <c r="FK1482" s="70"/>
      <c r="FL1482" s="70"/>
      <c r="FM1482" s="70"/>
      <c r="FN1482" s="70"/>
      <c r="FO1482" s="70"/>
      <c r="FP1482" s="70"/>
      <c r="FQ1482" s="70"/>
      <c r="FR1482" s="70"/>
      <c r="FS1482" s="70"/>
      <c r="FT1482" s="70"/>
      <c r="FU1482" s="70"/>
      <c r="FV1482" s="70"/>
      <c r="FW1482" s="70"/>
      <c r="FX1482" s="70"/>
      <c r="FY1482" s="70"/>
      <c r="FZ1482" s="70"/>
      <c r="GA1482" s="70"/>
      <c r="GB1482" s="70"/>
      <c r="GC1482" s="70"/>
      <c r="GD1482" s="70"/>
      <c r="GE1482" s="70"/>
      <c r="GF1482" s="70"/>
      <c r="GG1482" s="70"/>
      <c r="GH1482" s="70"/>
      <c r="GI1482" s="70"/>
      <c r="GJ1482" s="70"/>
      <c r="GK1482" s="70"/>
      <c r="GL1482" s="70"/>
      <c r="GM1482" s="70"/>
      <c r="GN1482" s="70"/>
      <c r="GO1482" s="70"/>
      <c r="GP1482" s="70"/>
      <c r="GQ1482" s="70"/>
      <c r="GR1482" s="70"/>
      <c r="GS1482" s="70"/>
      <c r="GT1482" s="70"/>
      <c r="GU1482" s="70"/>
      <c r="GV1482" s="70"/>
      <c r="GW1482" s="70"/>
      <c r="GX1482" s="70"/>
      <c r="GY1482" s="70"/>
      <c r="GZ1482" s="70"/>
      <c r="HA1482" s="70"/>
      <c r="HB1482" s="70"/>
      <c r="HC1482" s="70"/>
      <c r="HD1482" s="70"/>
      <c r="HE1482" s="70"/>
      <c r="HF1482" s="70"/>
      <c r="HG1482" s="70"/>
      <c r="HH1482" s="70"/>
      <c r="HI1482" s="70"/>
      <c r="HJ1482" s="70"/>
      <c r="HK1482" s="70"/>
      <c r="HL1482" s="70"/>
      <c r="HM1482" s="70"/>
      <c r="HN1482" s="70"/>
      <c r="HO1482" s="70"/>
      <c r="HP1482" s="70"/>
      <c r="HQ1482" s="70"/>
      <c r="HR1482" s="70"/>
      <c r="HS1482" s="70"/>
      <c r="HT1482" s="70"/>
      <c r="HU1482" s="70"/>
      <c r="HV1482" s="70"/>
      <c r="HW1482" s="70"/>
      <c r="HX1482" s="70"/>
      <c r="HY1482" s="70"/>
      <c r="HZ1482" s="70"/>
      <c r="IA1482" s="70"/>
      <c r="IB1482" s="70"/>
      <c r="IC1482" s="70"/>
      <c r="ID1482" s="70"/>
      <c r="IE1482" s="70"/>
      <c r="IF1482" s="70"/>
      <c r="IG1482" s="70"/>
      <c r="IH1482" s="70"/>
      <c r="II1482" s="70"/>
      <c r="IJ1482" s="70"/>
      <c r="IK1482" s="70"/>
      <c r="IL1482" s="70"/>
      <c r="IM1482" s="70"/>
      <c r="IN1482" s="70"/>
      <c r="IO1482" s="70"/>
      <c r="IP1482" s="70"/>
      <c r="IQ1482" s="70"/>
      <c r="IR1482" s="70"/>
      <c r="IS1482" s="70"/>
      <c r="IT1482" s="70"/>
      <c r="IU1482" s="70"/>
      <c r="IV1482" s="70"/>
      <c r="IW1482" s="70"/>
      <c r="IX1482" s="70"/>
      <c r="IY1482" s="70"/>
      <c r="IZ1482" s="70"/>
      <c r="JA1482" s="70"/>
      <c r="JB1482" s="70"/>
      <c r="JC1482" s="70"/>
      <c r="JD1482" s="70"/>
      <c r="JE1482" s="70"/>
      <c r="JF1482" s="70"/>
      <c r="JG1482" s="70"/>
      <c r="JH1482" s="70"/>
      <c r="JI1482" s="70"/>
      <c r="JJ1482" s="70"/>
      <c r="JK1482" s="70"/>
      <c r="JL1482" s="70"/>
      <c r="JM1482" s="70"/>
      <c r="JN1482" s="70"/>
      <c r="JO1482" s="70"/>
      <c r="JP1482" s="70"/>
      <c r="JQ1482" s="70"/>
      <c r="JR1482" s="70"/>
      <c r="JS1482" s="70"/>
      <c r="JT1482" s="70"/>
      <c r="JU1482" s="70"/>
      <c r="JV1482" s="70"/>
      <c r="JW1482" s="70"/>
      <c r="JX1482" s="70"/>
      <c r="JY1482" s="70"/>
      <c r="JZ1482" s="70"/>
      <c r="KA1482" s="70"/>
      <c r="KB1482" s="70"/>
      <c r="KC1482" s="70"/>
      <c r="KD1482" s="70"/>
      <c r="KE1482" s="70"/>
      <c r="KF1482" s="70"/>
      <c r="KG1482" s="70"/>
      <c r="KH1482" s="70"/>
      <c r="KI1482" s="70"/>
      <c r="KJ1482" s="70"/>
      <c r="KK1482" s="70"/>
      <c r="KL1482" s="70"/>
      <c r="KM1482" s="70"/>
      <c r="KN1482" s="70"/>
      <c r="KO1482" s="70"/>
      <c r="KP1482" s="70"/>
      <c r="KQ1482" s="70"/>
      <c r="KR1482" s="70"/>
      <c r="KS1482" s="70"/>
      <c r="KT1482" s="70"/>
      <c r="KU1482" s="70"/>
      <c r="KV1482" s="70"/>
      <c r="KW1482" s="70"/>
      <c r="KX1482" s="70"/>
      <c r="KY1482" s="70"/>
      <c r="KZ1482" s="70"/>
      <c r="LA1482" s="70"/>
      <c r="LB1482" s="70"/>
      <c r="LC1482" s="70"/>
      <c r="LD1482" s="70"/>
      <c r="LE1482" s="70"/>
      <c r="LF1482" s="70"/>
      <c r="LG1482" s="70"/>
      <c r="LH1482" s="70"/>
      <c r="LI1482" s="70"/>
      <c r="LJ1482" s="70"/>
      <c r="LK1482" s="70"/>
      <c r="LL1482" s="70"/>
      <c r="LM1482" s="70"/>
      <c r="LN1482" s="70"/>
      <c r="LO1482" s="70"/>
      <c r="LP1482" s="70"/>
      <c r="LQ1482" s="70"/>
      <c r="LR1482" s="70"/>
      <c r="LS1482" s="70"/>
      <c r="LT1482" s="70"/>
      <c r="LU1482" s="70"/>
      <c r="LV1482" s="70"/>
      <c r="LW1482" s="70"/>
      <c r="LX1482" s="70"/>
      <c r="LY1482" s="70"/>
      <c r="LZ1482" s="70"/>
      <c r="MA1482" s="70"/>
      <c r="MB1482" s="70"/>
      <c r="MC1482" s="70"/>
      <c r="MD1482" s="70"/>
      <c r="ME1482" s="70"/>
      <c r="MF1482" s="70"/>
      <c r="MG1482" s="70"/>
      <c r="MH1482" s="70"/>
      <c r="MI1482" s="70"/>
      <c r="MJ1482" s="70"/>
      <c r="MK1482" s="70"/>
      <c r="ML1482" s="70"/>
      <c r="MM1482" s="70"/>
      <c r="MN1482" s="70"/>
      <c r="MO1482" s="70"/>
      <c r="MP1482" s="70"/>
      <c r="MQ1482" s="70"/>
      <c r="MR1482" s="70"/>
      <c r="MS1482" s="70"/>
      <c r="MT1482" s="70"/>
      <c r="MU1482" s="70"/>
      <c r="MV1482" s="70"/>
      <c r="MW1482" s="70"/>
      <c r="MX1482" s="70"/>
      <c r="MY1482" s="70"/>
      <c r="MZ1482" s="70"/>
      <c r="NA1482" s="70"/>
      <c r="NB1482" s="70"/>
      <c r="NC1482" s="70"/>
      <c r="ND1482" s="70"/>
      <c r="NE1482" s="70"/>
      <c r="NF1482" s="70"/>
      <c r="NG1482" s="70"/>
      <c r="NH1482" s="70"/>
      <c r="NI1482" s="70"/>
      <c r="NJ1482" s="70"/>
      <c r="NK1482" s="70"/>
      <c r="NL1482" s="70"/>
      <c r="NM1482" s="70"/>
      <c r="NN1482" s="70"/>
      <c r="NO1482" s="70"/>
      <c r="NP1482" s="70"/>
      <c r="NQ1482" s="70"/>
      <c r="NR1482" s="70"/>
      <c r="NS1482" s="70"/>
      <c r="NT1482" s="70"/>
      <c r="NU1482" s="70"/>
      <c r="NV1482" s="70"/>
      <c r="NW1482" s="70"/>
      <c r="NX1482" s="70"/>
      <c r="NY1482" s="70"/>
      <c r="NZ1482" s="70"/>
      <c r="OA1482" s="70"/>
      <c r="OB1482" s="70"/>
      <c r="OC1482" s="70"/>
      <c r="OD1482" s="70"/>
      <c r="OE1482" s="70"/>
      <c r="OF1482" s="70"/>
      <c r="OG1482" s="70"/>
      <c r="OH1482" s="70"/>
      <c r="OI1482" s="70"/>
      <c r="OJ1482" s="70"/>
      <c r="OK1482" s="70"/>
      <c r="OL1482" s="70"/>
      <c r="OM1482" s="70"/>
      <c r="ON1482" s="70"/>
      <c r="OO1482" s="70"/>
      <c r="OP1482" s="70"/>
      <c r="OQ1482" s="70"/>
      <c r="OR1482" s="70"/>
      <c r="OS1482" s="70"/>
      <c r="OT1482" s="70"/>
      <c r="OU1482" s="70"/>
      <c r="OV1482" s="70"/>
      <c r="OW1482" s="70"/>
      <c r="OX1482" s="70"/>
      <c r="OY1482" s="70"/>
      <c r="OZ1482" s="70"/>
      <c r="PA1482" s="70"/>
      <c r="PB1482" s="70"/>
      <c r="PC1482" s="70"/>
      <c r="PD1482" s="70"/>
      <c r="PE1482" s="70"/>
      <c r="PF1482" s="70"/>
      <c r="PG1482" s="70"/>
      <c r="PH1482" s="70"/>
      <c r="PI1482" s="70"/>
      <c r="PJ1482" s="70"/>
      <c r="PK1482" s="70"/>
      <c r="PL1482" s="70"/>
      <c r="PM1482" s="70"/>
      <c r="PN1482" s="70"/>
      <c r="PO1482" s="70"/>
      <c r="PP1482" s="70"/>
      <c r="PQ1482" s="70"/>
      <c r="PR1482" s="70"/>
      <c r="PS1482" s="70"/>
      <c r="PT1482" s="70"/>
      <c r="PU1482" s="70"/>
      <c r="PV1482" s="70"/>
      <c r="PW1482" s="70"/>
      <c r="PX1482" s="70"/>
      <c r="PY1482" s="70"/>
      <c r="PZ1482" s="70"/>
      <c r="QA1482" s="70"/>
      <c r="QB1482" s="70"/>
      <c r="QC1482" s="70"/>
      <c r="QD1482" s="70"/>
      <c r="QE1482" s="70"/>
      <c r="QF1482" s="70"/>
      <c r="QG1482" s="70"/>
      <c r="QH1482" s="70"/>
      <c r="QI1482" s="70"/>
      <c r="QJ1482" s="70"/>
      <c r="QK1482" s="70"/>
      <c r="QL1482" s="70"/>
      <c r="QM1482" s="70"/>
      <c r="QN1482" s="70"/>
      <c r="QO1482" s="70"/>
      <c r="QP1482" s="70"/>
      <c r="QQ1482" s="70"/>
      <c r="QR1482" s="70"/>
      <c r="QS1482" s="70"/>
      <c r="QT1482" s="70"/>
      <c r="QU1482" s="70"/>
      <c r="QV1482" s="70"/>
      <c r="QW1482" s="70"/>
      <c r="QX1482" s="70"/>
      <c r="QY1482" s="70"/>
      <c r="QZ1482" s="70"/>
      <c r="RA1482" s="70"/>
      <c r="RB1482" s="70"/>
      <c r="RC1482" s="70"/>
      <c r="RD1482" s="70"/>
      <c r="RE1482" s="70"/>
      <c r="RF1482" s="70"/>
      <c r="RG1482" s="70"/>
      <c r="RH1482" s="70"/>
      <c r="RI1482" s="70"/>
      <c r="RJ1482" s="70"/>
      <c r="RK1482" s="70"/>
      <c r="RL1482" s="70"/>
      <c r="RM1482" s="70"/>
      <c r="RN1482" s="70"/>
      <c r="RO1482" s="70"/>
      <c r="RP1482" s="70"/>
      <c r="RQ1482" s="70"/>
      <c r="RR1482" s="70"/>
      <c r="RS1482" s="70"/>
      <c r="RT1482" s="70"/>
      <c r="RU1482" s="70"/>
      <c r="RV1482" s="70"/>
      <c r="RW1482" s="70"/>
      <c r="RX1482" s="70"/>
      <c r="RY1482" s="70"/>
      <c r="RZ1482" s="70"/>
      <c r="SA1482" s="70"/>
      <c r="SB1482" s="70"/>
      <c r="SC1482" s="70"/>
      <c r="SD1482" s="70"/>
      <c r="SE1482" s="70"/>
      <c r="SF1482" s="70"/>
      <c r="SG1482" s="70"/>
      <c r="SH1482" s="70"/>
      <c r="SI1482" s="70"/>
      <c r="SJ1482" s="70"/>
      <c r="SK1482" s="70"/>
      <c r="SL1482" s="70"/>
      <c r="SM1482" s="70"/>
      <c r="SN1482" s="70"/>
      <c r="SO1482" s="70"/>
      <c r="SP1482" s="70"/>
      <c r="SQ1482" s="70"/>
      <c r="SR1482" s="70"/>
      <c r="SS1482" s="70"/>
      <c r="ST1482" s="70"/>
      <c r="SU1482" s="70"/>
      <c r="SV1482" s="70"/>
      <c r="SW1482" s="70"/>
      <c r="SX1482" s="70"/>
      <c r="SY1482" s="70"/>
      <c r="SZ1482" s="70"/>
    </row>
    <row r="1483" spans="1:520" ht="16.5" customHeight="1" x14ac:dyDescent="0.2">
      <c r="A1483" s="20">
        <v>880</v>
      </c>
      <c r="B1483" s="20" t="s">
        <v>62</v>
      </c>
      <c r="C1483" s="20" t="s">
        <v>974</v>
      </c>
      <c r="D1483" s="20" t="s">
        <v>30</v>
      </c>
      <c r="E1483" s="20" t="s">
        <v>1339</v>
      </c>
      <c r="F1483" s="22" t="s">
        <v>980</v>
      </c>
      <c r="G1483" s="20" t="s">
        <v>25</v>
      </c>
      <c r="H1483" s="20" t="s">
        <v>26</v>
      </c>
      <c r="I1483" s="20" t="s">
        <v>27</v>
      </c>
      <c r="J1483" s="22" t="s">
        <v>974</v>
      </c>
      <c r="K1483" s="20"/>
      <c r="L1483" s="20"/>
      <c r="M1483" s="20"/>
      <c r="N1483" s="20"/>
      <c r="O1483" s="23"/>
      <c r="P1483" s="23">
        <v>250000</v>
      </c>
      <c r="Q1483" s="24">
        <v>20</v>
      </c>
      <c r="R1483" s="25">
        <v>45931</v>
      </c>
      <c r="S1483" s="20" t="s">
        <v>29</v>
      </c>
      <c r="T1483" s="26">
        <f t="shared" si="25"/>
        <v>45000000</v>
      </c>
      <c r="U1483" s="27" t="s">
        <v>100</v>
      </c>
      <c r="V1483" s="27" t="s">
        <v>100</v>
      </c>
      <c r="W1483" s="70"/>
      <c r="X1483" s="70"/>
      <c r="Y1483" s="70"/>
      <c r="Z1483" s="70"/>
      <c r="AA1483" s="70"/>
      <c r="AB1483" s="70"/>
      <c r="AC1483" s="70"/>
      <c r="AD1483" s="70"/>
      <c r="AE1483" s="70"/>
      <c r="AF1483" s="70"/>
      <c r="AG1483" s="70"/>
      <c r="AH1483" s="70"/>
      <c r="AI1483" s="70"/>
      <c r="AJ1483" s="70"/>
      <c r="AK1483" s="70"/>
      <c r="AL1483" s="70"/>
      <c r="AM1483" s="70"/>
      <c r="AN1483" s="70"/>
      <c r="AO1483" s="70"/>
      <c r="AP1483" s="70"/>
      <c r="AQ1483" s="70"/>
      <c r="AR1483" s="70"/>
      <c r="AS1483" s="70"/>
      <c r="AT1483" s="70"/>
      <c r="AU1483" s="70"/>
      <c r="AV1483" s="70"/>
      <c r="AW1483" s="70"/>
      <c r="AX1483" s="70"/>
      <c r="AY1483" s="70"/>
      <c r="AZ1483" s="70"/>
      <c r="BA1483" s="70"/>
      <c r="BB1483" s="70"/>
      <c r="BC1483" s="70"/>
      <c r="BD1483" s="70"/>
      <c r="BE1483" s="70"/>
      <c r="BF1483" s="70"/>
      <c r="BG1483" s="70"/>
      <c r="BH1483" s="70"/>
      <c r="BI1483" s="70"/>
      <c r="BJ1483" s="70"/>
      <c r="BK1483" s="70"/>
      <c r="BL1483" s="70"/>
      <c r="BM1483" s="70"/>
      <c r="BN1483" s="70"/>
      <c r="BO1483" s="70"/>
      <c r="BP1483" s="70"/>
      <c r="BQ1483" s="70"/>
      <c r="BR1483" s="70"/>
      <c r="BS1483" s="70"/>
      <c r="BT1483" s="70"/>
      <c r="BU1483" s="70"/>
      <c r="BV1483" s="70"/>
      <c r="BW1483" s="70"/>
      <c r="BX1483" s="70"/>
      <c r="BY1483" s="70"/>
      <c r="BZ1483" s="70"/>
      <c r="CA1483" s="70"/>
      <c r="CB1483" s="70"/>
      <c r="CC1483" s="70"/>
      <c r="CD1483" s="70"/>
      <c r="CE1483" s="70"/>
      <c r="CF1483" s="70"/>
      <c r="CG1483" s="70"/>
      <c r="CH1483" s="70"/>
      <c r="CI1483" s="70"/>
      <c r="CJ1483" s="70"/>
      <c r="CK1483" s="70"/>
      <c r="CL1483" s="70"/>
      <c r="CM1483" s="70"/>
      <c r="CN1483" s="70"/>
      <c r="CO1483" s="70"/>
      <c r="CP1483" s="70"/>
      <c r="CQ1483" s="70"/>
      <c r="CR1483" s="70"/>
      <c r="CS1483" s="70"/>
      <c r="CT1483" s="70"/>
      <c r="CU1483" s="70"/>
      <c r="CV1483" s="70"/>
      <c r="CW1483" s="70"/>
      <c r="CX1483" s="70"/>
      <c r="CY1483" s="70"/>
      <c r="CZ1483" s="70"/>
      <c r="DA1483" s="70"/>
      <c r="DB1483" s="70"/>
      <c r="DC1483" s="70"/>
      <c r="DD1483" s="70"/>
      <c r="DE1483" s="70"/>
      <c r="DF1483" s="70"/>
      <c r="DG1483" s="70"/>
      <c r="DH1483" s="70"/>
      <c r="DI1483" s="70"/>
      <c r="DJ1483" s="70"/>
      <c r="DK1483" s="70"/>
      <c r="DL1483" s="70"/>
      <c r="DM1483" s="70"/>
      <c r="DN1483" s="70"/>
      <c r="DO1483" s="70"/>
      <c r="DP1483" s="70"/>
      <c r="DQ1483" s="70"/>
      <c r="DR1483" s="70"/>
      <c r="DS1483" s="70"/>
      <c r="DT1483" s="70"/>
      <c r="DU1483" s="70"/>
      <c r="DV1483" s="70"/>
      <c r="DW1483" s="70"/>
      <c r="DX1483" s="70"/>
      <c r="DY1483" s="70"/>
      <c r="DZ1483" s="70"/>
      <c r="EA1483" s="70"/>
      <c r="EB1483" s="70"/>
      <c r="EC1483" s="70"/>
      <c r="ED1483" s="70"/>
      <c r="EE1483" s="70"/>
      <c r="EF1483" s="70"/>
      <c r="EG1483" s="70"/>
      <c r="EH1483" s="70"/>
      <c r="EI1483" s="70"/>
      <c r="EJ1483" s="70"/>
      <c r="EK1483" s="70"/>
      <c r="EL1483" s="70"/>
      <c r="EM1483" s="70"/>
      <c r="EN1483" s="70"/>
      <c r="EO1483" s="70"/>
      <c r="EP1483" s="70"/>
      <c r="EQ1483" s="70"/>
      <c r="ER1483" s="70"/>
      <c r="ES1483" s="70"/>
      <c r="ET1483" s="70"/>
      <c r="EU1483" s="70"/>
      <c r="EV1483" s="70"/>
      <c r="EW1483" s="70"/>
      <c r="EX1483" s="70"/>
      <c r="EY1483" s="70"/>
      <c r="EZ1483" s="70"/>
      <c r="FA1483" s="70"/>
      <c r="FB1483" s="70"/>
      <c r="FC1483" s="70"/>
      <c r="FD1483" s="70"/>
      <c r="FE1483" s="70"/>
      <c r="FF1483" s="70"/>
      <c r="FG1483" s="70"/>
      <c r="FH1483" s="70"/>
      <c r="FI1483" s="70"/>
      <c r="FJ1483" s="70"/>
      <c r="FK1483" s="70"/>
      <c r="FL1483" s="70"/>
      <c r="FM1483" s="70"/>
      <c r="FN1483" s="70"/>
      <c r="FO1483" s="70"/>
      <c r="FP1483" s="70"/>
      <c r="FQ1483" s="70"/>
      <c r="FR1483" s="70"/>
      <c r="FS1483" s="70"/>
      <c r="FT1483" s="70"/>
      <c r="FU1483" s="70"/>
      <c r="FV1483" s="70"/>
      <c r="FW1483" s="70"/>
      <c r="FX1483" s="70"/>
      <c r="FY1483" s="70"/>
      <c r="FZ1483" s="70"/>
      <c r="GA1483" s="70"/>
      <c r="GB1483" s="70"/>
      <c r="GC1483" s="70"/>
      <c r="GD1483" s="70"/>
      <c r="GE1483" s="70"/>
      <c r="GF1483" s="70"/>
      <c r="GG1483" s="70"/>
      <c r="GH1483" s="70"/>
      <c r="GI1483" s="70"/>
      <c r="GJ1483" s="70"/>
      <c r="GK1483" s="70"/>
      <c r="GL1483" s="70"/>
      <c r="GM1483" s="70"/>
      <c r="GN1483" s="70"/>
      <c r="GO1483" s="70"/>
      <c r="GP1483" s="70"/>
      <c r="GQ1483" s="70"/>
      <c r="GR1483" s="70"/>
      <c r="GS1483" s="70"/>
      <c r="GT1483" s="70"/>
      <c r="GU1483" s="70"/>
      <c r="GV1483" s="70"/>
      <c r="GW1483" s="70"/>
      <c r="GX1483" s="70"/>
      <c r="GY1483" s="70"/>
      <c r="GZ1483" s="70"/>
      <c r="HA1483" s="70"/>
      <c r="HB1483" s="70"/>
      <c r="HC1483" s="70"/>
      <c r="HD1483" s="70"/>
      <c r="HE1483" s="70"/>
      <c r="HF1483" s="70"/>
      <c r="HG1483" s="70"/>
      <c r="HH1483" s="70"/>
      <c r="HI1483" s="70"/>
      <c r="HJ1483" s="70"/>
      <c r="HK1483" s="70"/>
      <c r="HL1483" s="70"/>
      <c r="HM1483" s="70"/>
      <c r="HN1483" s="70"/>
      <c r="HO1483" s="70"/>
      <c r="HP1483" s="70"/>
      <c r="HQ1483" s="70"/>
      <c r="HR1483" s="70"/>
      <c r="HS1483" s="70"/>
      <c r="HT1483" s="70"/>
      <c r="HU1483" s="70"/>
      <c r="HV1483" s="70"/>
      <c r="HW1483" s="70"/>
      <c r="HX1483" s="70"/>
      <c r="HY1483" s="70"/>
      <c r="HZ1483" s="70"/>
      <c r="IA1483" s="70"/>
      <c r="IB1483" s="70"/>
      <c r="IC1483" s="70"/>
      <c r="ID1483" s="70"/>
      <c r="IE1483" s="70"/>
      <c r="IF1483" s="70"/>
      <c r="IG1483" s="70"/>
      <c r="IH1483" s="70"/>
      <c r="II1483" s="70"/>
      <c r="IJ1483" s="70"/>
      <c r="IK1483" s="70"/>
      <c r="IL1483" s="70"/>
      <c r="IM1483" s="70"/>
      <c r="IN1483" s="70"/>
      <c r="IO1483" s="70"/>
      <c r="IP1483" s="70"/>
      <c r="IQ1483" s="70"/>
      <c r="IR1483" s="70"/>
      <c r="IS1483" s="70"/>
      <c r="IT1483" s="70"/>
      <c r="IU1483" s="70"/>
      <c r="IV1483" s="70"/>
      <c r="IW1483" s="70"/>
      <c r="IX1483" s="70"/>
      <c r="IY1483" s="70"/>
      <c r="IZ1483" s="70"/>
      <c r="JA1483" s="70"/>
      <c r="JB1483" s="70"/>
      <c r="JC1483" s="70"/>
      <c r="JD1483" s="70"/>
      <c r="JE1483" s="70"/>
      <c r="JF1483" s="70"/>
      <c r="JG1483" s="70"/>
      <c r="JH1483" s="70"/>
      <c r="JI1483" s="70"/>
      <c r="JJ1483" s="70"/>
      <c r="JK1483" s="70"/>
      <c r="JL1483" s="70"/>
      <c r="JM1483" s="70"/>
      <c r="JN1483" s="70"/>
      <c r="JO1483" s="70"/>
      <c r="JP1483" s="70"/>
      <c r="JQ1483" s="70"/>
      <c r="JR1483" s="70"/>
      <c r="JS1483" s="70"/>
      <c r="JT1483" s="70"/>
      <c r="JU1483" s="70"/>
      <c r="JV1483" s="70"/>
      <c r="JW1483" s="70"/>
      <c r="JX1483" s="70"/>
      <c r="JY1483" s="70"/>
      <c r="JZ1483" s="70"/>
      <c r="KA1483" s="70"/>
      <c r="KB1483" s="70"/>
      <c r="KC1483" s="70"/>
      <c r="KD1483" s="70"/>
      <c r="KE1483" s="70"/>
      <c r="KF1483" s="70"/>
      <c r="KG1483" s="70"/>
      <c r="KH1483" s="70"/>
      <c r="KI1483" s="70"/>
      <c r="KJ1483" s="70"/>
      <c r="KK1483" s="70"/>
      <c r="KL1483" s="70"/>
      <c r="KM1483" s="70"/>
      <c r="KN1483" s="70"/>
      <c r="KO1483" s="70"/>
      <c r="KP1483" s="70"/>
      <c r="KQ1483" s="70"/>
      <c r="KR1483" s="70"/>
      <c r="KS1483" s="70"/>
      <c r="KT1483" s="70"/>
      <c r="KU1483" s="70"/>
      <c r="KV1483" s="70"/>
      <c r="KW1483" s="70"/>
      <c r="KX1483" s="70"/>
      <c r="KY1483" s="70"/>
      <c r="KZ1483" s="70"/>
      <c r="LA1483" s="70"/>
      <c r="LB1483" s="70"/>
      <c r="LC1483" s="70"/>
      <c r="LD1483" s="70"/>
      <c r="LE1483" s="70"/>
      <c r="LF1483" s="70"/>
      <c r="LG1483" s="70"/>
      <c r="LH1483" s="70"/>
      <c r="LI1483" s="70"/>
      <c r="LJ1483" s="70"/>
      <c r="LK1483" s="70"/>
      <c r="LL1483" s="70"/>
      <c r="LM1483" s="70"/>
      <c r="LN1483" s="70"/>
      <c r="LO1483" s="70"/>
      <c r="LP1483" s="70"/>
      <c r="LQ1483" s="70"/>
      <c r="LR1483" s="70"/>
      <c r="LS1483" s="70"/>
      <c r="LT1483" s="70"/>
      <c r="LU1483" s="70"/>
      <c r="LV1483" s="70"/>
      <c r="LW1483" s="70"/>
      <c r="LX1483" s="70"/>
      <c r="LY1483" s="70"/>
      <c r="LZ1483" s="70"/>
      <c r="MA1483" s="70"/>
      <c r="MB1483" s="70"/>
      <c r="MC1483" s="70"/>
      <c r="MD1483" s="70"/>
      <c r="ME1483" s="70"/>
      <c r="MF1483" s="70"/>
      <c r="MG1483" s="70"/>
      <c r="MH1483" s="70"/>
      <c r="MI1483" s="70"/>
      <c r="MJ1483" s="70"/>
      <c r="MK1483" s="70"/>
      <c r="ML1483" s="70"/>
      <c r="MM1483" s="70"/>
      <c r="MN1483" s="70"/>
      <c r="MO1483" s="70"/>
      <c r="MP1483" s="70"/>
      <c r="MQ1483" s="70"/>
      <c r="MR1483" s="70"/>
      <c r="MS1483" s="70"/>
      <c r="MT1483" s="70"/>
      <c r="MU1483" s="70"/>
      <c r="MV1483" s="70"/>
      <c r="MW1483" s="70"/>
      <c r="MX1483" s="70"/>
      <c r="MY1483" s="70"/>
      <c r="MZ1483" s="70"/>
      <c r="NA1483" s="70"/>
      <c r="NB1483" s="70"/>
      <c r="NC1483" s="70"/>
      <c r="ND1483" s="70"/>
      <c r="NE1483" s="70"/>
      <c r="NF1483" s="70"/>
      <c r="NG1483" s="70"/>
      <c r="NH1483" s="70"/>
      <c r="NI1483" s="70"/>
      <c r="NJ1483" s="70"/>
      <c r="NK1483" s="70"/>
      <c r="NL1483" s="70"/>
      <c r="NM1483" s="70"/>
      <c r="NN1483" s="70"/>
      <c r="NO1483" s="70"/>
      <c r="NP1483" s="70"/>
      <c r="NQ1483" s="70"/>
      <c r="NR1483" s="70"/>
      <c r="NS1483" s="70"/>
      <c r="NT1483" s="70"/>
      <c r="NU1483" s="70"/>
      <c r="NV1483" s="70"/>
      <c r="NW1483" s="70"/>
      <c r="NX1483" s="70"/>
      <c r="NY1483" s="70"/>
      <c r="NZ1483" s="70"/>
      <c r="OA1483" s="70"/>
      <c r="OB1483" s="70"/>
      <c r="OC1483" s="70"/>
      <c r="OD1483" s="70"/>
      <c r="OE1483" s="70"/>
      <c r="OF1483" s="70"/>
      <c r="OG1483" s="70"/>
      <c r="OH1483" s="70"/>
      <c r="OI1483" s="70"/>
      <c r="OJ1483" s="70"/>
      <c r="OK1483" s="70"/>
      <c r="OL1483" s="70"/>
      <c r="OM1483" s="70"/>
      <c r="ON1483" s="70"/>
      <c r="OO1483" s="70"/>
      <c r="OP1483" s="70"/>
      <c r="OQ1483" s="70"/>
      <c r="OR1483" s="70"/>
      <c r="OS1483" s="70"/>
      <c r="OT1483" s="70"/>
      <c r="OU1483" s="70"/>
      <c r="OV1483" s="70"/>
      <c r="OW1483" s="70"/>
      <c r="OX1483" s="70"/>
      <c r="OY1483" s="70"/>
      <c r="OZ1483" s="70"/>
      <c r="PA1483" s="70"/>
      <c r="PB1483" s="70"/>
      <c r="PC1483" s="70"/>
      <c r="PD1483" s="70"/>
      <c r="PE1483" s="70"/>
      <c r="PF1483" s="70"/>
      <c r="PG1483" s="70"/>
      <c r="PH1483" s="70"/>
      <c r="PI1483" s="70"/>
      <c r="PJ1483" s="70"/>
      <c r="PK1483" s="70"/>
      <c r="PL1483" s="70"/>
      <c r="PM1483" s="70"/>
      <c r="PN1483" s="70"/>
      <c r="PO1483" s="70"/>
      <c r="PP1483" s="70"/>
      <c r="PQ1483" s="70"/>
      <c r="PR1483" s="70"/>
      <c r="PS1483" s="70"/>
      <c r="PT1483" s="70"/>
      <c r="PU1483" s="70"/>
      <c r="PV1483" s="70"/>
      <c r="PW1483" s="70"/>
      <c r="PX1483" s="70"/>
      <c r="PY1483" s="70"/>
      <c r="PZ1483" s="70"/>
      <c r="QA1483" s="70"/>
      <c r="QB1483" s="70"/>
      <c r="QC1483" s="70"/>
      <c r="QD1483" s="70"/>
      <c r="QE1483" s="70"/>
      <c r="QF1483" s="70"/>
      <c r="QG1483" s="70"/>
      <c r="QH1483" s="70"/>
      <c r="QI1483" s="70"/>
      <c r="QJ1483" s="70"/>
      <c r="QK1483" s="70"/>
      <c r="QL1483" s="70"/>
      <c r="QM1483" s="70"/>
      <c r="QN1483" s="70"/>
      <c r="QO1483" s="70"/>
      <c r="QP1483" s="70"/>
      <c r="QQ1483" s="70"/>
      <c r="QR1483" s="70"/>
      <c r="QS1483" s="70"/>
      <c r="QT1483" s="70"/>
      <c r="QU1483" s="70"/>
      <c r="QV1483" s="70"/>
      <c r="QW1483" s="70"/>
      <c r="QX1483" s="70"/>
      <c r="QY1483" s="70"/>
      <c r="QZ1483" s="70"/>
      <c r="RA1483" s="70"/>
      <c r="RB1483" s="70"/>
      <c r="RC1483" s="70"/>
      <c r="RD1483" s="70"/>
      <c r="RE1483" s="70"/>
      <c r="RF1483" s="70"/>
      <c r="RG1483" s="70"/>
      <c r="RH1483" s="70"/>
      <c r="RI1483" s="70"/>
      <c r="RJ1483" s="70"/>
      <c r="RK1483" s="70"/>
      <c r="RL1483" s="70"/>
      <c r="RM1483" s="70"/>
      <c r="RN1483" s="70"/>
      <c r="RO1483" s="70"/>
      <c r="RP1483" s="70"/>
      <c r="RQ1483" s="70"/>
      <c r="RR1483" s="70"/>
      <c r="RS1483" s="70"/>
      <c r="RT1483" s="70"/>
      <c r="RU1483" s="70"/>
      <c r="RV1483" s="70"/>
      <c r="RW1483" s="70"/>
      <c r="RX1483" s="70"/>
      <c r="RY1483" s="70"/>
      <c r="RZ1483" s="70"/>
      <c r="SA1483" s="70"/>
      <c r="SB1483" s="70"/>
      <c r="SC1483" s="70"/>
      <c r="SD1483" s="70"/>
      <c r="SE1483" s="70"/>
      <c r="SF1483" s="70"/>
      <c r="SG1483" s="70"/>
      <c r="SH1483" s="70"/>
      <c r="SI1483" s="70"/>
      <c r="SJ1483" s="70"/>
      <c r="SK1483" s="70"/>
      <c r="SL1483" s="70"/>
      <c r="SM1483" s="70"/>
      <c r="SN1483" s="70"/>
      <c r="SO1483" s="70"/>
      <c r="SP1483" s="70"/>
      <c r="SQ1483" s="70"/>
      <c r="SR1483" s="70"/>
      <c r="SS1483" s="70"/>
      <c r="ST1483" s="70"/>
      <c r="SU1483" s="70"/>
      <c r="SV1483" s="70"/>
      <c r="SW1483" s="70"/>
      <c r="SX1483" s="70"/>
      <c r="SY1483" s="70"/>
      <c r="SZ1483" s="70"/>
    </row>
    <row r="1484" spans="1:520" ht="16.5" customHeight="1" x14ac:dyDescent="0.2">
      <c r="A1484" s="20">
        <v>884</v>
      </c>
      <c r="B1484" s="20" t="s">
        <v>62</v>
      </c>
      <c r="C1484" s="20" t="s">
        <v>63</v>
      </c>
      <c r="D1484" s="20" t="s">
        <v>30</v>
      </c>
      <c r="E1484" s="20" t="s">
        <v>1345</v>
      </c>
      <c r="F1484" s="22" t="s">
        <v>158</v>
      </c>
      <c r="G1484" s="20" t="s">
        <v>42</v>
      </c>
      <c r="H1484" s="20" t="s">
        <v>35</v>
      </c>
      <c r="I1484" s="20" t="s">
        <v>27</v>
      </c>
      <c r="J1484" s="22" t="s">
        <v>981</v>
      </c>
      <c r="K1484" s="20"/>
      <c r="L1484" s="20"/>
      <c r="M1484" s="20"/>
      <c r="N1484" s="20"/>
      <c r="O1484" s="23">
        <v>1754504505</v>
      </c>
      <c r="P1484" s="23"/>
      <c r="Q1484" s="24">
        <v>1</v>
      </c>
      <c r="R1484" s="25">
        <v>45748</v>
      </c>
      <c r="S1484" s="20" t="s">
        <v>83</v>
      </c>
      <c r="T1484" s="26">
        <f t="shared" si="25"/>
        <v>1754504505</v>
      </c>
      <c r="U1484" s="27" t="s">
        <v>100</v>
      </c>
      <c r="V1484" s="27" t="s">
        <v>100</v>
      </c>
      <c r="W1484" s="70"/>
      <c r="X1484" s="70"/>
      <c r="Y1484" s="70"/>
      <c r="Z1484" s="70"/>
      <c r="AA1484" s="70"/>
      <c r="AB1484" s="70"/>
      <c r="AC1484" s="70"/>
      <c r="AD1484" s="70"/>
      <c r="AE1484" s="70"/>
      <c r="AF1484" s="70"/>
      <c r="AG1484" s="70"/>
      <c r="AH1484" s="70"/>
      <c r="AI1484" s="70"/>
      <c r="AJ1484" s="70"/>
      <c r="AK1484" s="70"/>
      <c r="AL1484" s="70"/>
      <c r="AM1484" s="70"/>
      <c r="AN1484" s="70"/>
      <c r="AO1484" s="70"/>
      <c r="AP1484" s="70"/>
      <c r="AQ1484" s="70"/>
      <c r="AR1484" s="70"/>
      <c r="AS1484" s="70"/>
      <c r="AT1484" s="70"/>
      <c r="AU1484" s="70"/>
      <c r="AV1484" s="70"/>
      <c r="AW1484" s="70"/>
      <c r="AX1484" s="70"/>
      <c r="AY1484" s="70"/>
      <c r="AZ1484" s="70"/>
      <c r="BA1484" s="70"/>
      <c r="BB1484" s="70"/>
      <c r="BC1484" s="70"/>
      <c r="BD1484" s="70"/>
      <c r="BE1484" s="70"/>
      <c r="BF1484" s="70"/>
      <c r="BG1484" s="70"/>
      <c r="BH1484" s="70"/>
      <c r="BI1484" s="70"/>
      <c r="BJ1484" s="70"/>
      <c r="BK1484" s="70"/>
      <c r="BL1484" s="70"/>
      <c r="BM1484" s="70"/>
      <c r="BN1484" s="70"/>
      <c r="BO1484" s="70"/>
      <c r="BP1484" s="70"/>
      <c r="BQ1484" s="70"/>
      <c r="BR1484" s="70"/>
      <c r="BS1484" s="70"/>
      <c r="BT1484" s="70"/>
      <c r="BU1484" s="70"/>
      <c r="BV1484" s="70"/>
      <c r="BW1484" s="70"/>
      <c r="BX1484" s="70"/>
      <c r="BY1484" s="70"/>
      <c r="BZ1484" s="70"/>
      <c r="CA1484" s="70"/>
      <c r="CB1484" s="70"/>
      <c r="CC1484" s="70"/>
      <c r="CD1484" s="70"/>
      <c r="CE1484" s="70"/>
      <c r="CF1484" s="70"/>
      <c r="CG1484" s="70"/>
      <c r="CH1484" s="70"/>
      <c r="CI1484" s="70"/>
      <c r="CJ1484" s="70"/>
      <c r="CK1484" s="70"/>
      <c r="CL1484" s="70"/>
      <c r="CM1484" s="70"/>
      <c r="CN1484" s="70"/>
      <c r="CO1484" s="70"/>
      <c r="CP1484" s="70"/>
      <c r="CQ1484" s="70"/>
      <c r="CR1484" s="70"/>
      <c r="CS1484" s="70"/>
      <c r="CT1484" s="70"/>
      <c r="CU1484" s="70"/>
      <c r="CV1484" s="70"/>
      <c r="CW1484" s="70"/>
      <c r="CX1484" s="70"/>
      <c r="CY1484" s="70"/>
      <c r="CZ1484" s="70"/>
      <c r="DA1484" s="70"/>
      <c r="DB1484" s="70"/>
      <c r="DC1484" s="70"/>
      <c r="DD1484" s="70"/>
      <c r="DE1484" s="70"/>
      <c r="DF1484" s="70"/>
      <c r="DG1484" s="70"/>
      <c r="DH1484" s="70"/>
      <c r="DI1484" s="70"/>
      <c r="DJ1484" s="70"/>
      <c r="DK1484" s="70"/>
      <c r="DL1484" s="70"/>
      <c r="DM1484" s="70"/>
      <c r="DN1484" s="70"/>
      <c r="DO1484" s="70"/>
      <c r="DP1484" s="70"/>
      <c r="DQ1484" s="70"/>
      <c r="DR1484" s="70"/>
      <c r="DS1484" s="70"/>
      <c r="DT1484" s="70"/>
      <c r="DU1484" s="70"/>
      <c r="DV1484" s="70"/>
      <c r="DW1484" s="70"/>
      <c r="DX1484" s="70"/>
      <c r="DY1484" s="70"/>
      <c r="DZ1484" s="70"/>
      <c r="EA1484" s="70"/>
      <c r="EB1484" s="70"/>
      <c r="EC1484" s="70"/>
      <c r="ED1484" s="70"/>
      <c r="EE1484" s="70"/>
      <c r="EF1484" s="70"/>
      <c r="EG1484" s="70"/>
      <c r="EH1484" s="70"/>
      <c r="EI1484" s="70"/>
      <c r="EJ1484" s="70"/>
      <c r="EK1484" s="70"/>
      <c r="EL1484" s="70"/>
      <c r="EM1484" s="70"/>
      <c r="EN1484" s="70"/>
      <c r="EO1484" s="70"/>
      <c r="EP1484" s="70"/>
      <c r="EQ1484" s="70"/>
      <c r="ER1484" s="70"/>
      <c r="ES1484" s="70"/>
      <c r="ET1484" s="70"/>
      <c r="EU1484" s="70"/>
      <c r="EV1484" s="70"/>
      <c r="EW1484" s="70"/>
      <c r="EX1484" s="70"/>
      <c r="EY1484" s="70"/>
      <c r="EZ1484" s="70"/>
      <c r="FA1484" s="70"/>
      <c r="FB1484" s="70"/>
      <c r="FC1484" s="70"/>
      <c r="FD1484" s="70"/>
      <c r="FE1484" s="70"/>
      <c r="FF1484" s="70"/>
      <c r="FG1484" s="70"/>
      <c r="FH1484" s="70"/>
      <c r="FI1484" s="70"/>
      <c r="FJ1484" s="70"/>
      <c r="FK1484" s="70"/>
      <c r="FL1484" s="70"/>
      <c r="FM1484" s="70"/>
      <c r="FN1484" s="70"/>
      <c r="FO1484" s="70"/>
      <c r="FP1484" s="70"/>
      <c r="FQ1484" s="70"/>
      <c r="FR1484" s="70"/>
      <c r="FS1484" s="70"/>
      <c r="FT1484" s="70"/>
      <c r="FU1484" s="70"/>
      <c r="FV1484" s="70"/>
      <c r="FW1484" s="70"/>
      <c r="FX1484" s="70"/>
      <c r="FY1484" s="70"/>
      <c r="FZ1484" s="70"/>
      <c r="GA1484" s="70"/>
      <c r="GB1484" s="70"/>
      <c r="GC1484" s="70"/>
      <c r="GD1484" s="70"/>
      <c r="GE1484" s="70"/>
      <c r="GF1484" s="70"/>
      <c r="GG1484" s="70"/>
      <c r="GH1484" s="70"/>
      <c r="GI1484" s="70"/>
      <c r="GJ1484" s="70"/>
      <c r="GK1484" s="70"/>
      <c r="GL1484" s="70"/>
      <c r="GM1484" s="70"/>
      <c r="GN1484" s="70"/>
      <c r="GO1484" s="70"/>
      <c r="GP1484" s="70"/>
      <c r="GQ1484" s="70"/>
      <c r="GR1484" s="70"/>
      <c r="GS1484" s="70"/>
      <c r="GT1484" s="70"/>
      <c r="GU1484" s="70"/>
      <c r="GV1484" s="70"/>
      <c r="GW1484" s="70"/>
      <c r="GX1484" s="70"/>
      <c r="GY1484" s="70"/>
      <c r="GZ1484" s="70"/>
      <c r="HA1484" s="70"/>
      <c r="HB1484" s="70"/>
      <c r="HC1484" s="70"/>
      <c r="HD1484" s="70"/>
      <c r="HE1484" s="70"/>
      <c r="HF1484" s="70"/>
      <c r="HG1484" s="70"/>
      <c r="HH1484" s="70"/>
      <c r="HI1484" s="70"/>
      <c r="HJ1484" s="70"/>
      <c r="HK1484" s="70"/>
      <c r="HL1484" s="70"/>
      <c r="HM1484" s="70"/>
      <c r="HN1484" s="70"/>
      <c r="HO1484" s="70"/>
      <c r="HP1484" s="70"/>
      <c r="HQ1484" s="70"/>
      <c r="HR1484" s="70"/>
      <c r="HS1484" s="70"/>
      <c r="HT1484" s="70"/>
      <c r="HU1484" s="70"/>
      <c r="HV1484" s="70"/>
      <c r="HW1484" s="70"/>
      <c r="HX1484" s="70"/>
      <c r="HY1484" s="70"/>
      <c r="HZ1484" s="70"/>
      <c r="IA1484" s="70"/>
      <c r="IB1484" s="70"/>
      <c r="IC1484" s="70"/>
      <c r="ID1484" s="70"/>
      <c r="IE1484" s="70"/>
      <c r="IF1484" s="70"/>
      <c r="IG1484" s="70"/>
      <c r="IH1484" s="70"/>
      <c r="II1484" s="70"/>
      <c r="IJ1484" s="70"/>
      <c r="IK1484" s="70"/>
      <c r="IL1484" s="70"/>
      <c r="IM1484" s="70"/>
      <c r="IN1484" s="70"/>
      <c r="IO1484" s="70"/>
      <c r="IP1484" s="70"/>
      <c r="IQ1484" s="70"/>
      <c r="IR1484" s="70"/>
      <c r="IS1484" s="70"/>
      <c r="IT1484" s="70"/>
      <c r="IU1484" s="70"/>
      <c r="IV1484" s="70"/>
      <c r="IW1484" s="70"/>
      <c r="IX1484" s="70"/>
      <c r="IY1484" s="70"/>
      <c r="IZ1484" s="70"/>
      <c r="JA1484" s="70"/>
      <c r="JB1484" s="70"/>
      <c r="JC1484" s="70"/>
      <c r="JD1484" s="70"/>
      <c r="JE1484" s="70"/>
      <c r="JF1484" s="70"/>
      <c r="JG1484" s="70"/>
      <c r="JH1484" s="70"/>
      <c r="JI1484" s="70"/>
      <c r="JJ1484" s="70"/>
      <c r="JK1484" s="70"/>
      <c r="JL1484" s="70"/>
      <c r="JM1484" s="70"/>
      <c r="JN1484" s="70"/>
      <c r="JO1484" s="70"/>
      <c r="JP1484" s="70"/>
      <c r="JQ1484" s="70"/>
      <c r="JR1484" s="70"/>
      <c r="JS1484" s="70"/>
      <c r="JT1484" s="70"/>
      <c r="JU1484" s="70"/>
      <c r="JV1484" s="70"/>
      <c r="JW1484" s="70"/>
      <c r="JX1484" s="70"/>
      <c r="JY1484" s="70"/>
      <c r="JZ1484" s="70"/>
      <c r="KA1484" s="70"/>
      <c r="KB1484" s="70"/>
      <c r="KC1484" s="70"/>
      <c r="KD1484" s="70"/>
      <c r="KE1484" s="70"/>
      <c r="KF1484" s="70"/>
      <c r="KG1484" s="70"/>
      <c r="KH1484" s="70"/>
      <c r="KI1484" s="70"/>
      <c r="KJ1484" s="70"/>
      <c r="KK1484" s="70"/>
      <c r="KL1484" s="70"/>
      <c r="KM1484" s="70"/>
      <c r="KN1484" s="70"/>
      <c r="KO1484" s="70"/>
      <c r="KP1484" s="70"/>
      <c r="KQ1484" s="70"/>
      <c r="KR1484" s="70"/>
      <c r="KS1484" s="70"/>
      <c r="KT1484" s="70"/>
      <c r="KU1484" s="70"/>
      <c r="KV1484" s="70"/>
      <c r="KW1484" s="70"/>
      <c r="KX1484" s="70"/>
      <c r="KY1484" s="70"/>
      <c r="KZ1484" s="70"/>
      <c r="LA1484" s="70"/>
      <c r="LB1484" s="70"/>
      <c r="LC1484" s="70"/>
      <c r="LD1484" s="70"/>
      <c r="LE1484" s="70"/>
      <c r="LF1484" s="70"/>
      <c r="LG1484" s="70"/>
      <c r="LH1484" s="70"/>
      <c r="LI1484" s="70"/>
      <c r="LJ1484" s="70"/>
      <c r="LK1484" s="70"/>
      <c r="LL1484" s="70"/>
      <c r="LM1484" s="70"/>
      <c r="LN1484" s="70"/>
      <c r="LO1484" s="70"/>
      <c r="LP1484" s="70"/>
      <c r="LQ1484" s="70"/>
      <c r="LR1484" s="70"/>
      <c r="LS1484" s="70"/>
      <c r="LT1484" s="70"/>
      <c r="LU1484" s="70"/>
      <c r="LV1484" s="70"/>
      <c r="LW1484" s="70"/>
      <c r="LX1484" s="70"/>
      <c r="LY1484" s="70"/>
      <c r="LZ1484" s="70"/>
      <c r="MA1484" s="70"/>
      <c r="MB1484" s="70"/>
      <c r="MC1484" s="70"/>
      <c r="MD1484" s="70"/>
      <c r="ME1484" s="70"/>
      <c r="MF1484" s="70"/>
      <c r="MG1484" s="70"/>
      <c r="MH1484" s="70"/>
      <c r="MI1484" s="70"/>
      <c r="MJ1484" s="70"/>
      <c r="MK1484" s="70"/>
      <c r="ML1484" s="70"/>
      <c r="MM1484" s="70"/>
      <c r="MN1484" s="70"/>
      <c r="MO1484" s="70"/>
      <c r="MP1484" s="70"/>
      <c r="MQ1484" s="70"/>
      <c r="MR1484" s="70"/>
      <c r="MS1484" s="70"/>
      <c r="MT1484" s="70"/>
      <c r="MU1484" s="70"/>
      <c r="MV1484" s="70"/>
      <c r="MW1484" s="70"/>
      <c r="MX1484" s="70"/>
      <c r="MY1484" s="70"/>
      <c r="MZ1484" s="70"/>
      <c r="NA1484" s="70"/>
      <c r="NB1484" s="70"/>
      <c r="NC1484" s="70"/>
      <c r="ND1484" s="70"/>
      <c r="NE1484" s="70"/>
      <c r="NF1484" s="70"/>
      <c r="NG1484" s="70"/>
      <c r="NH1484" s="70"/>
      <c r="NI1484" s="70"/>
      <c r="NJ1484" s="70"/>
      <c r="NK1484" s="70"/>
      <c r="NL1484" s="70"/>
      <c r="NM1484" s="70"/>
      <c r="NN1484" s="70"/>
      <c r="NO1484" s="70"/>
      <c r="NP1484" s="70"/>
      <c r="NQ1484" s="70"/>
      <c r="NR1484" s="70"/>
      <c r="NS1484" s="70"/>
      <c r="NT1484" s="70"/>
      <c r="NU1484" s="70"/>
      <c r="NV1484" s="70"/>
      <c r="NW1484" s="70"/>
      <c r="NX1484" s="70"/>
      <c r="NY1484" s="70"/>
      <c r="NZ1484" s="70"/>
      <c r="OA1484" s="70"/>
      <c r="OB1484" s="70"/>
      <c r="OC1484" s="70"/>
      <c r="OD1484" s="70"/>
      <c r="OE1484" s="70"/>
      <c r="OF1484" s="70"/>
      <c r="OG1484" s="70"/>
      <c r="OH1484" s="70"/>
      <c r="OI1484" s="70"/>
      <c r="OJ1484" s="70"/>
      <c r="OK1484" s="70"/>
      <c r="OL1484" s="70"/>
      <c r="OM1484" s="70"/>
      <c r="ON1484" s="70"/>
      <c r="OO1484" s="70"/>
      <c r="OP1484" s="70"/>
      <c r="OQ1484" s="70"/>
      <c r="OR1484" s="70"/>
      <c r="OS1484" s="70"/>
      <c r="OT1484" s="70"/>
      <c r="OU1484" s="70"/>
      <c r="OV1484" s="70"/>
      <c r="OW1484" s="70"/>
      <c r="OX1484" s="70"/>
      <c r="OY1484" s="70"/>
      <c r="OZ1484" s="70"/>
      <c r="PA1484" s="70"/>
      <c r="PB1484" s="70"/>
      <c r="PC1484" s="70"/>
      <c r="PD1484" s="70"/>
      <c r="PE1484" s="70"/>
      <c r="PF1484" s="70"/>
      <c r="PG1484" s="70"/>
      <c r="PH1484" s="70"/>
      <c r="PI1484" s="70"/>
      <c r="PJ1484" s="70"/>
      <c r="PK1484" s="70"/>
      <c r="PL1484" s="70"/>
      <c r="PM1484" s="70"/>
      <c r="PN1484" s="70"/>
      <c r="PO1484" s="70"/>
      <c r="PP1484" s="70"/>
      <c r="PQ1484" s="70"/>
      <c r="PR1484" s="70"/>
      <c r="PS1484" s="70"/>
      <c r="PT1484" s="70"/>
      <c r="PU1484" s="70"/>
      <c r="PV1484" s="70"/>
      <c r="PW1484" s="70"/>
      <c r="PX1484" s="70"/>
      <c r="PY1484" s="70"/>
      <c r="PZ1484" s="70"/>
      <c r="QA1484" s="70"/>
      <c r="QB1484" s="70"/>
      <c r="QC1484" s="70"/>
      <c r="QD1484" s="70"/>
      <c r="QE1484" s="70"/>
      <c r="QF1484" s="70"/>
      <c r="QG1484" s="70"/>
      <c r="QH1484" s="70"/>
      <c r="QI1484" s="70"/>
      <c r="QJ1484" s="70"/>
      <c r="QK1484" s="70"/>
      <c r="QL1484" s="70"/>
      <c r="QM1484" s="70"/>
      <c r="QN1484" s="70"/>
      <c r="QO1484" s="70"/>
      <c r="QP1484" s="70"/>
      <c r="QQ1484" s="70"/>
      <c r="QR1484" s="70"/>
      <c r="QS1484" s="70"/>
      <c r="QT1484" s="70"/>
      <c r="QU1484" s="70"/>
      <c r="QV1484" s="70"/>
      <c r="QW1484" s="70"/>
      <c r="QX1484" s="70"/>
      <c r="QY1484" s="70"/>
      <c r="QZ1484" s="70"/>
      <c r="RA1484" s="70"/>
      <c r="RB1484" s="70"/>
      <c r="RC1484" s="70"/>
      <c r="RD1484" s="70"/>
      <c r="RE1484" s="70"/>
      <c r="RF1484" s="70"/>
      <c r="RG1484" s="70"/>
      <c r="RH1484" s="70"/>
      <c r="RI1484" s="70"/>
      <c r="RJ1484" s="70"/>
      <c r="RK1484" s="70"/>
      <c r="RL1484" s="70"/>
      <c r="RM1484" s="70"/>
      <c r="RN1484" s="70"/>
      <c r="RO1484" s="70"/>
      <c r="RP1484" s="70"/>
      <c r="RQ1484" s="70"/>
      <c r="RR1484" s="70"/>
      <c r="RS1484" s="70"/>
      <c r="RT1484" s="70"/>
      <c r="RU1484" s="70"/>
      <c r="RV1484" s="70"/>
      <c r="RW1484" s="70"/>
      <c r="RX1484" s="70"/>
      <c r="RY1484" s="70"/>
      <c r="RZ1484" s="70"/>
      <c r="SA1484" s="70"/>
      <c r="SB1484" s="70"/>
      <c r="SC1484" s="70"/>
      <c r="SD1484" s="70"/>
      <c r="SE1484" s="70"/>
      <c r="SF1484" s="70"/>
      <c r="SG1484" s="70"/>
      <c r="SH1484" s="70"/>
      <c r="SI1484" s="70"/>
      <c r="SJ1484" s="70"/>
      <c r="SK1484" s="70"/>
      <c r="SL1484" s="70"/>
      <c r="SM1484" s="70"/>
      <c r="SN1484" s="70"/>
      <c r="SO1484" s="70"/>
      <c r="SP1484" s="70"/>
      <c r="SQ1484" s="70"/>
      <c r="SR1484" s="70"/>
      <c r="SS1484" s="70"/>
      <c r="ST1484" s="70"/>
      <c r="SU1484" s="70"/>
      <c r="SV1484" s="70"/>
      <c r="SW1484" s="70"/>
      <c r="SX1484" s="70"/>
      <c r="SY1484" s="70"/>
      <c r="SZ1484" s="70"/>
    </row>
    <row r="1485" spans="1:520" ht="16.5" customHeight="1" x14ac:dyDescent="0.2">
      <c r="A1485" s="20">
        <v>885</v>
      </c>
      <c r="B1485" s="20" t="s">
        <v>62</v>
      </c>
      <c r="C1485" s="20" t="s">
        <v>63</v>
      </c>
      <c r="D1485" s="20" t="s">
        <v>38</v>
      </c>
      <c r="E1485" s="20" t="s">
        <v>1345</v>
      </c>
      <c r="F1485" s="22" t="s">
        <v>141</v>
      </c>
      <c r="G1485" s="20" t="s">
        <v>84</v>
      </c>
      <c r="H1485" s="20" t="s">
        <v>35</v>
      </c>
      <c r="I1485" s="20" t="s">
        <v>27</v>
      </c>
      <c r="J1485" s="22" t="s">
        <v>982</v>
      </c>
      <c r="K1485" s="20"/>
      <c r="L1485" s="20"/>
      <c r="M1485" s="20"/>
      <c r="N1485" s="20"/>
      <c r="O1485" s="23">
        <v>3171385440</v>
      </c>
      <c r="P1485" s="23"/>
      <c r="Q1485" s="24">
        <v>1</v>
      </c>
      <c r="R1485" s="25">
        <v>45717</v>
      </c>
      <c r="S1485" s="20" t="s">
        <v>83</v>
      </c>
      <c r="T1485" s="26">
        <f t="shared" si="25"/>
        <v>3171385440</v>
      </c>
      <c r="U1485" s="27" t="s">
        <v>100</v>
      </c>
      <c r="V1485" s="27" t="s">
        <v>100</v>
      </c>
      <c r="W1485" s="70"/>
      <c r="X1485" s="70"/>
      <c r="Y1485" s="70"/>
      <c r="Z1485" s="70"/>
      <c r="AA1485" s="70"/>
      <c r="AB1485" s="70"/>
      <c r="AC1485" s="70"/>
      <c r="AD1485" s="70"/>
      <c r="AE1485" s="70"/>
      <c r="AF1485" s="70"/>
      <c r="AG1485" s="70"/>
      <c r="AH1485" s="70"/>
      <c r="AI1485" s="70"/>
      <c r="AJ1485" s="70"/>
      <c r="AK1485" s="70"/>
      <c r="AL1485" s="70"/>
      <c r="AM1485" s="70"/>
      <c r="AN1485" s="70"/>
      <c r="AO1485" s="70"/>
      <c r="AP1485" s="70"/>
      <c r="AQ1485" s="70"/>
      <c r="AR1485" s="70"/>
      <c r="AS1485" s="70"/>
      <c r="AT1485" s="70"/>
      <c r="AU1485" s="70"/>
      <c r="AV1485" s="70"/>
      <c r="AW1485" s="70"/>
      <c r="AX1485" s="70"/>
      <c r="AY1485" s="70"/>
      <c r="AZ1485" s="70"/>
      <c r="BA1485" s="70"/>
      <c r="BB1485" s="70"/>
      <c r="BC1485" s="70"/>
      <c r="BD1485" s="70"/>
      <c r="BE1485" s="70"/>
      <c r="BF1485" s="70"/>
      <c r="BG1485" s="70"/>
      <c r="BH1485" s="70"/>
      <c r="BI1485" s="70"/>
      <c r="BJ1485" s="70"/>
      <c r="BK1485" s="70"/>
      <c r="BL1485" s="70"/>
      <c r="BM1485" s="70"/>
      <c r="BN1485" s="70"/>
      <c r="BO1485" s="70"/>
      <c r="BP1485" s="70"/>
      <c r="BQ1485" s="70"/>
      <c r="BR1485" s="70"/>
      <c r="BS1485" s="70"/>
      <c r="BT1485" s="70"/>
      <c r="BU1485" s="70"/>
      <c r="BV1485" s="70"/>
      <c r="BW1485" s="70"/>
      <c r="BX1485" s="70"/>
      <c r="BY1485" s="70"/>
      <c r="BZ1485" s="70"/>
      <c r="CA1485" s="70"/>
      <c r="CB1485" s="70"/>
      <c r="CC1485" s="70"/>
      <c r="CD1485" s="70"/>
      <c r="CE1485" s="70"/>
      <c r="CF1485" s="70"/>
      <c r="CG1485" s="70"/>
      <c r="CH1485" s="70"/>
      <c r="CI1485" s="70"/>
      <c r="CJ1485" s="70"/>
      <c r="CK1485" s="70"/>
      <c r="CL1485" s="70"/>
      <c r="CM1485" s="70"/>
      <c r="CN1485" s="70"/>
      <c r="CO1485" s="70"/>
      <c r="CP1485" s="70"/>
      <c r="CQ1485" s="70"/>
      <c r="CR1485" s="70"/>
      <c r="CS1485" s="70"/>
      <c r="CT1485" s="70"/>
      <c r="CU1485" s="70"/>
      <c r="CV1485" s="70"/>
      <c r="CW1485" s="70"/>
      <c r="CX1485" s="70"/>
      <c r="CY1485" s="70"/>
      <c r="CZ1485" s="70"/>
      <c r="DA1485" s="70"/>
      <c r="DB1485" s="70"/>
      <c r="DC1485" s="70"/>
      <c r="DD1485" s="70"/>
      <c r="DE1485" s="70"/>
      <c r="DF1485" s="70"/>
      <c r="DG1485" s="70"/>
      <c r="DH1485" s="70"/>
      <c r="DI1485" s="70"/>
      <c r="DJ1485" s="70"/>
      <c r="DK1485" s="70"/>
      <c r="DL1485" s="70"/>
      <c r="DM1485" s="70"/>
      <c r="DN1485" s="70"/>
      <c r="DO1485" s="70"/>
      <c r="DP1485" s="70"/>
      <c r="DQ1485" s="70"/>
      <c r="DR1485" s="70"/>
      <c r="DS1485" s="70"/>
      <c r="DT1485" s="70"/>
      <c r="DU1485" s="70"/>
      <c r="DV1485" s="70"/>
      <c r="DW1485" s="70"/>
      <c r="DX1485" s="70"/>
      <c r="DY1485" s="70"/>
      <c r="DZ1485" s="70"/>
      <c r="EA1485" s="70"/>
      <c r="EB1485" s="70"/>
      <c r="EC1485" s="70"/>
      <c r="ED1485" s="70"/>
      <c r="EE1485" s="70"/>
      <c r="EF1485" s="70"/>
      <c r="EG1485" s="70"/>
      <c r="EH1485" s="70"/>
      <c r="EI1485" s="70"/>
      <c r="EJ1485" s="70"/>
      <c r="EK1485" s="70"/>
      <c r="EL1485" s="70"/>
      <c r="EM1485" s="70"/>
      <c r="EN1485" s="70"/>
      <c r="EO1485" s="70"/>
      <c r="EP1485" s="70"/>
      <c r="EQ1485" s="70"/>
      <c r="ER1485" s="70"/>
      <c r="ES1485" s="70"/>
      <c r="ET1485" s="70"/>
      <c r="EU1485" s="70"/>
      <c r="EV1485" s="70"/>
      <c r="EW1485" s="70"/>
      <c r="EX1485" s="70"/>
      <c r="EY1485" s="70"/>
      <c r="EZ1485" s="70"/>
      <c r="FA1485" s="70"/>
      <c r="FB1485" s="70"/>
      <c r="FC1485" s="70"/>
      <c r="FD1485" s="70"/>
      <c r="FE1485" s="70"/>
      <c r="FF1485" s="70"/>
      <c r="FG1485" s="70"/>
      <c r="FH1485" s="70"/>
      <c r="FI1485" s="70"/>
      <c r="FJ1485" s="70"/>
      <c r="FK1485" s="70"/>
      <c r="FL1485" s="70"/>
      <c r="FM1485" s="70"/>
      <c r="FN1485" s="70"/>
      <c r="FO1485" s="70"/>
      <c r="FP1485" s="70"/>
      <c r="FQ1485" s="70"/>
      <c r="FR1485" s="70"/>
      <c r="FS1485" s="70"/>
      <c r="FT1485" s="70"/>
      <c r="FU1485" s="70"/>
      <c r="FV1485" s="70"/>
      <c r="FW1485" s="70"/>
      <c r="FX1485" s="70"/>
      <c r="FY1485" s="70"/>
      <c r="FZ1485" s="70"/>
      <c r="GA1485" s="70"/>
      <c r="GB1485" s="70"/>
      <c r="GC1485" s="70"/>
      <c r="GD1485" s="70"/>
      <c r="GE1485" s="70"/>
      <c r="GF1485" s="70"/>
      <c r="GG1485" s="70"/>
      <c r="GH1485" s="70"/>
      <c r="GI1485" s="70"/>
      <c r="GJ1485" s="70"/>
      <c r="GK1485" s="70"/>
      <c r="GL1485" s="70"/>
      <c r="GM1485" s="70"/>
      <c r="GN1485" s="70"/>
      <c r="GO1485" s="70"/>
      <c r="GP1485" s="70"/>
      <c r="GQ1485" s="70"/>
      <c r="GR1485" s="70"/>
      <c r="GS1485" s="70"/>
      <c r="GT1485" s="70"/>
      <c r="GU1485" s="70"/>
      <c r="GV1485" s="70"/>
      <c r="GW1485" s="70"/>
      <c r="GX1485" s="70"/>
      <c r="GY1485" s="70"/>
      <c r="GZ1485" s="70"/>
      <c r="HA1485" s="70"/>
      <c r="HB1485" s="70"/>
      <c r="HC1485" s="70"/>
      <c r="HD1485" s="70"/>
      <c r="HE1485" s="70"/>
      <c r="HF1485" s="70"/>
      <c r="HG1485" s="70"/>
      <c r="HH1485" s="70"/>
      <c r="HI1485" s="70"/>
      <c r="HJ1485" s="70"/>
      <c r="HK1485" s="70"/>
      <c r="HL1485" s="70"/>
      <c r="HM1485" s="70"/>
      <c r="HN1485" s="70"/>
      <c r="HO1485" s="70"/>
      <c r="HP1485" s="70"/>
      <c r="HQ1485" s="70"/>
      <c r="HR1485" s="70"/>
      <c r="HS1485" s="70"/>
      <c r="HT1485" s="70"/>
      <c r="HU1485" s="70"/>
      <c r="HV1485" s="70"/>
      <c r="HW1485" s="70"/>
      <c r="HX1485" s="70"/>
      <c r="HY1485" s="70"/>
      <c r="HZ1485" s="70"/>
      <c r="IA1485" s="70"/>
      <c r="IB1485" s="70"/>
      <c r="IC1485" s="70"/>
      <c r="ID1485" s="70"/>
      <c r="IE1485" s="70"/>
      <c r="IF1485" s="70"/>
      <c r="IG1485" s="70"/>
      <c r="IH1485" s="70"/>
      <c r="II1485" s="70"/>
      <c r="IJ1485" s="70"/>
      <c r="IK1485" s="70"/>
      <c r="IL1485" s="70"/>
      <c r="IM1485" s="70"/>
      <c r="IN1485" s="70"/>
      <c r="IO1485" s="70"/>
      <c r="IP1485" s="70"/>
      <c r="IQ1485" s="70"/>
      <c r="IR1485" s="70"/>
      <c r="IS1485" s="70"/>
      <c r="IT1485" s="70"/>
      <c r="IU1485" s="70"/>
      <c r="IV1485" s="70"/>
      <c r="IW1485" s="70"/>
      <c r="IX1485" s="70"/>
      <c r="IY1485" s="70"/>
      <c r="IZ1485" s="70"/>
      <c r="JA1485" s="70"/>
      <c r="JB1485" s="70"/>
      <c r="JC1485" s="70"/>
      <c r="JD1485" s="70"/>
      <c r="JE1485" s="70"/>
      <c r="JF1485" s="70"/>
      <c r="JG1485" s="70"/>
      <c r="JH1485" s="70"/>
      <c r="JI1485" s="70"/>
      <c r="JJ1485" s="70"/>
      <c r="JK1485" s="70"/>
      <c r="JL1485" s="70"/>
      <c r="JM1485" s="70"/>
      <c r="JN1485" s="70"/>
      <c r="JO1485" s="70"/>
      <c r="JP1485" s="70"/>
      <c r="JQ1485" s="70"/>
      <c r="JR1485" s="70"/>
      <c r="JS1485" s="70"/>
      <c r="JT1485" s="70"/>
      <c r="JU1485" s="70"/>
      <c r="JV1485" s="70"/>
      <c r="JW1485" s="70"/>
      <c r="JX1485" s="70"/>
      <c r="JY1485" s="70"/>
      <c r="JZ1485" s="70"/>
      <c r="KA1485" s="70"/>
      <c r="KB1485" s="70"/>
      <c r="KC1485" s="70"/>
      <c r="KD1485" s="70"/>
      <c r="KE1485" s="70"/>
      <c r="KF1485" s="70"/>
      <c r="KG1485" s="70"/>
      <c r="KH1485" s="70"/>
      <c r="KI1485" s="70"/>
      <c r="KJ1485" s="70"/>
      <c r="KK1485" s="70"/>
      <c r="KL1485" s="70"/>
      <c r="KM1485" s="70"/>
      <c r="KN1485" s="70"/>
      <c r="KO1485" s="70"/>
      <c r="KP1485" s="70"/>
      <c r="KQ1485" s="70"/>
      <c r="KR1485" s="70"/>
      <c r="KS1485" s="70"/>
      <c r="KT1485" s="70"/>
      <c r="KU1485" s="70"/>
      <c r="KV1485" s="70"/>
      <c r="KW1485" s="70"/>
      <c r="KX1485" s="70"/>
      <c r="KY1485" s="70"/>
      <c r="KZ1485" s="70"/>
      <c r="LA1485" s="70"/>
      <c r="LB1485" s="70"/>
      <c r="LC1485" s="70"/>
      <c r="LD1485" s="70"/>
      <c r="LE1485" s="70"/>
      <c r="LF1485" s="70"/>
      <c r="LG1485" s="70"/>
      <c r="LH1485" s="70"/>
      <c r="LI1485" s="70"/>
      <c r="LJ1485" s="70"/>
      <c r="LK1485" s="70"/>
      <c r="LL1485" s="70"/>
      <c r="LM1485" s="70"/>
      <c r="LN1485" s="70"/>
      <c r="LO1485" s="70"/>
      <c r="LP1485" s="70"/>
      <c r="LQ1485" s="70"/>
      <c r="LR1485" s="70"/>
      <c r="LS1485" s="70"/>
      <c r="LT1485" s="70"/>
      <c r="LU1485" s="70"/>
      <c r="LV1485" s="70"/>
      <c r="LW1485" s="70"/>
      <c r="LX1485" s="70"/>
      <c r="LY1485" s="70"/>
      <c r="LZ1485" s="70"/>
      <c r="MA1485" s="70"/>
      <c r="MB1485" s="70"/>
      <c r="MC1485" s="70"/>
      <c r="MD1485" s="70"/>
      <c r="ME1485" s="70"/>
      <c r="MF1485" s="70"/>
      <c r="MG1485" s="70"/>
      <c r="MH1485" s="70"/>
      <c r="MI1485" s="70"/>
      <c r="MJ1485" s="70"/>
      <c r="MK1485" s="70"/>
      <c r="ML1485" s="70"/>
      <c r="MM1485" s="70"/>
      <c r="MN1485" s="70"/>
      <c r="MO1485" s="70"/>
      <c r="MP1485" s="70"/>
      <c r="MQ1485" s="70"/>
      <c r="MR1485" s="70"/>
      <c r="MS1485" s="70"/>
      <c r="MT1485" s="70"/>
      <c r="MU1485" s="70"/>
      <c r="MV1485" s="70"/>
      <c r="MW1485" s="70"/>
      <c r="MX1485" s="70"/>
      <c r="MY1485" s="70"/>
      <c r="MZ1485" s="70"/>
      <c r="NA1485" s="70"/>
      <c r="NB1485" s="70"/>
      <c r="NC1485" s="70"/>
      <c r="ND1485" s="70"/>
      <c r="NE1485" s="70"/>
      <c r="NF1485" s="70"/>
      <c r="NG1485" s="70"/>
      <c r="NH1485" s="70"/>
      <c r="NI1485" s="70"/>
      <c r="NJ1485" s="70"/>
      <c r="NK1485" s="70"/>
      <c r="NL1485" s="70"/>
      <c r="NM1485" s="70"/>
      <c r="NN1485" s="70"/>
      <c r="NO1485" s="70"/>
      <c r="NP1485" s="70"/>
      <c r="NQ1485" s="70"/>
      <c r="NR1485" s="70"/>
      <c r="NS1485" s="70"/>
      <c r="NT1485" s="70"/>
      <c r="NU1485" s="70"/>
      <c r="NV1485" s="70"/>
      <c r="NW1485" s="70"/>
      <c r="NX1485" s="70"/>
      <c r="NY1485" s="70"/>
      <c r="NZ1485" s="70"/>
      <c r="OA1485" s="70"/>
      <c r="OB1485" s="70"/>
      <c r="OC1485" s="70"/>
      <c r="OD1485" s="70"/>
      <c r="OE1485" s="70"/>
      <c r="OF1485" s="70"/>
      <c r="OG1485" s="70"/>
      <c r="OH1485" s="70"/>
      <c r="OI1485" s="70"/>
      <c r="OJ1485" s="70"/>
      <c r="OK1485" s="70"/>
      <c r="OL1485" s="70"/>
      <c r="OM1485" s="70"/>
      <c r="ON1485" s="70"/>
      <c r="OO1485" s="70"/>
      <c r="OP1485" s="70"/>
      <c r="OQ1485" s="70"/>
      <c r="OR1485" s="70"/>
      <c r="OS1485" s="70"/>
      <c r="OT1485" s="70"/>
      <c r="OU1485" s="70"/>
      <c r="OV1485" s="70"/>
      <c r="OW1485" s="70"/>
      <c r="OX1485" s="70"/>
      <c r="OY1485" s="70"/>
      <c r="OZ1485" s="70"/>
      <c r="PA1485" s="70"/>
      <c r="PB1485" s="70"/>
      <c r="PC1485" s="70"/>
      <c r="PD1485" s="70"/>
      <c r="PE1485" s="70"/>
      <c r="PF1485" s="70"/>
      <c r="PG1485" s="70"/>
      <c r="PH1485" s="70"/>
      <c r="PI1485" s="70"/>
      <c r="PJ1485" s="70"/>
      <c r="PK1485" s="70"/>
      <c r="PL1485" s="70"/>
      <c r="PM1485" s="70"/>
      <c r="PN1485" s="70"/>
      <c r="PO1485" s="70"/>
      <c r="PP1485" s="70"/>
      <c r="PQ1485" s="70"/>
      <c r="PR1485" s="70"/>
      <c r="PS1485" s="70"/>
      <c r="PT1485" s="70"/>
      <c r="PU1485" s="70"/>
      <c r="PV1485" s="70"/>
      <c r="PW1485" s="70"/>
      <c r="PX1485" s="70"/>
      <c r="PY1485" s="70"/>
      <c r="PZ1485" s="70"/>
      <c r="QA1485" s="70"/>
      <c r="QB1485" s="70"/>
      <c r="QC1485" s="70"/>
      <c r="QD1485" s="70"/>
      <c r="QE1485" s="70"/>
      <c r="QF1485" s="70"/>
      <c r="QG1485" s="70"/>
      <c r="QH1485" s="70"/>
      <c r="QI1485" s="70"/>
      <c r="QJ1485" s="70"/>
      <c r="QK1485" s="70"/>
      <c r="QL1485" s="70"/>
      <c r="QM1485" s="70"/>
      <c r="QN1485" s="70"/>
      <c r="QO1485" s="70"/>
      <c r="QP1485" s="70"/>
      <c r="QQ1485" s="70"/>
      <c r="QR1485" s="70"/>
      <c r="QS1485" s="70"/>
      <c r="QT1485" s="70"/>
      <c r="QU1485" s="70"/>
      <c r="QV1485" s="70"/>
      <c r="QW1485" s="70"/>
      <c r="QX1485" s="70"/>
      <c r="QY1485" s="70"/>
      <c r="QZ1485" s="70"/>
      <c r="RA1485" s="70"/>
      <c r="RB1485" s="70"/>
      <c r="RC1485" s="70"/>
      <c r="RD1485" s="70"/>
      <c r="RE1485" s="70"/>
      <c r="RF1485" s="70"/>
      <c r="RG1485" s="70"/>
      <c r="RH1485" s="70"/>
      <c r="RI1485" s="70"/>
      <c r="RJ1485" s="70"/>
      <c r="RK1485" s="70"/>
      <c r="RL1485" s="70"/>
      <c r="RM1485" s="70"/>
      <c r="RN1485" s="70"/>
      <c r="RO1485" s="70"/>
      <c r="RP1485" s="70"/>
      <c r="RQ1485" s="70"/>
      <c r="RR1485" s="70"/>
      <c r="RS1485" s="70"/>
      <c r="RT1485" s="70"/>
      <c r="RU1485" s="70"/>
      <c r="RV1485" s="70"/>
      <c r="RW1485" s="70"/>
      <c r="RX1485" s="70"/>
      <c r="RY1485" s="70"/>
      <c r="RZ1485" s="70"/>
      <c r="SA1485" s="70"/>
      <c r="SB1485" s="70"/>
      <c r="SC1485" s="70"/>
      <c r="SD1485" s="70"/>
      <c r="SE1485" s="70"/>
      <c r="SF1485" s="70"/>
      <c r="SG1485" s="70"/>
      <c r="SH1485" s="70"/>
      <c r="SI1485" s="70"/>
      <c r="SJ1485" s="70"/>
      <c r="SK1485" s="70"/>
      <c r="SL1485" s="70"/>
      <c r="SM1485" s="70"/>
      <c r="SN1485" s="70"/>
      <c r="SO1485" s="70"/>
      <c r="SP1485" s="70"/>
      <c r="SQ1485" s="70"/>
      <c r="SR1485" s="70"/>
      <c r="SS1485" s="70"/>
      <c r="ST1485" s="70"/>
      <c r="SU1485" s="70"/>
      <c r="SV1485" s="70"/>
      <c r="SW1485" s="70"/>
      <c r="SX1485" s="70"/>
      <c r="SY1485" s="70"/>
      <c r="SZ1485" s="70"/>
    </row>
    <row r="1486" spans="1:520" ht="16.5" customHeight="1" x14ac:dyDescent="0.2">
      <c r="A1486" s="20">
        <v>886</v>
      </c>
      <c r="B1486" s="20" t="s">
        <v>62</v>
      </c>
      <c r="C1486" s="20" t="s">
        <v>63</v>
      </c>
      <c r="D1486" s="20" t="s">
        <v>38</v>
      </c>
      <c r="E1486" s="20" t="s">
        <v>1345</v>
      </c>
      <c r="F1486" s="22" t="s">
        <v>141</v>
      </c>
      <c r="G1486" s="20" t="s">
        <v>84</v>
      </c>
      <c r="H1486" s="20" t="s">
        <v>35</v>
      </c>
      <c r="I1486" s="20" t="s">
        <v>27</v>
      </c>
      <c r="J1486" s="22" t="s">
        <v>982</v>
      </c>
      <c r="K1486" s="20"/>
      <c r="L1486" s="20"/>
      <c r="M1486" s="20"/>
      <c r="N1486" s="20"/>
      <c r="O1486" s="23">
        <f>7928463600-O1485</f>
        <v>4757078160</v>
      </c>
      <c r="P1486" s="23"/>
      <c r="Q1486" s="24">
        <v>1</v>
      </c>
      <c r="R1486" s="25">
        <v>45839</v>
      </c>
      <c r="S1486" s="20" t="s">
        <v>83</v>
      </c>
      <c r="T1486" s="26">
        <f t="shared" si="25"/>
        <v>4757078160</v>
      </c>
      <c r="U1486" s="27" t="s">
        <v>100</v>
      </c>
      <c r="V1486" s="27" t="s">
        <v>100</v>
      </c>
      <c r="W1486" s="70"/>
      <c r="X1486" s="70"/>
      <c r="Y1486" s="70"/>
      <c r="Z1486" s="70"/>
      <c r="AA1486" s="70"/>
      <c r="AB1486" s="70"/>
      <c r="AC1486" s="70"/>
      <c r="AD1486" s="70"/>
      <c r="AE1486" s="70"/>
      <c r="AF1486" s="70"/>
      <c r="AG1486" s="70"/>
      <c r="AH1486" s="70"/>
      <c r="AI1486" s="70"/>
      <c r="AJ1486" s="70"/>
      <c r="AK1486" s="70"/>
      <c r="AL1486" s="70"/>
      <c r="AM1486" s="70"/>
      <c r="AN1486" s="70"/>
      <c r="AO1486" s="70"/>
      <c r="AP1486" s="70"/>
      <c r="AQ1486" s="70"/>
      <c r="AR1486" s="70"/>
      <c r="AS1486" s="70"/>
      <c r="AT1486" s="70"/>
      <c r="AU1486" s="70"/>
      <c r="AV1486" s="70"/>
      <c r="AW1486" s="70"/>
      <c r="AX1486" s="70"/>
      <c r="AY1486" s="70"/>
      <c r="AZ1486" s="70"/>
      <c r="BA1486" s="70"/>
      <c r="BB1486" s="70"/>
      <c r="BC1486" s="70"/>
      <c r="BD1486" s="70"/>
      <c r="BE1486" s="70"/>
      <c r="BF1486" s="70"/>
      <c r="BG1486" s="70"/>
      <c r="BH1486" s="70"/>
      <c r="BI1486" s="70"/>
      <c r="BJ1486" s="70"/>
      <c r="BK1486" s="70"/>
      <c r="BL1486" s="70"/>
      <c r="BM1486" s="70"/>
      <c r="BN1486" s="70"/>
      <c r="BO1486" s="70"/>
      <c r="BP1486" s="70"/>
      <c r="BQ1486" s="70"/>
      <c r="BR1486" s="70"/>
      <c r="BS1486" s="70"/>
      <c r="BT1486" s="70"/>
      <c r="BU1486" s="70"/>
      <c r="BV1486" s="70"/>
      <c r="BW1486" s="70"/>
      <c r="BX1486" s="70"/>
      <c r="BY1486" s="70"/>
      <c r="BZ1486" s="70"/>
      <c r="CA1486" s="70"/>
      <c r="CB1486" s="70"/>
      <c r="CC1486" s="70"/>
      <c r="CD1486" s="70"/>
      <c r="CE1486" s="70"/>
      <c r="CF1486" s="70"/>
      <c r="CG1486" s="70"/>
      <c r="CH1486" s="70"/>
      <c r="CI1486" s="70"/>
      <c r="CJ1486" s="70"/>
      <c r="CK1486" s="70"/>
      <c r="CL1486" s="70"/>
      <c r="CM1486" s="70"/>
      <c r="CN1486" s="70"/>
      <c r="CO1486" s="70"/>
      <c r="CP1486" s="70"/>
      <c r="CQ1486" s="70"/>
      <c r="CR1486" s="70"/>
      <c r="CS1486" s="70"/>
      <c r="CT1486" s="70"/>
      <c r="CU1486" s="70"/>
      <c r="CV1486" s="70"/>
      <c r="CW1486" s="70"/>
      <c r="CX1486" s="70"/>
      <c r="CY1486" s="70"/>
      <c r="CZ1486" s="70"/>
      <c r="DA1486" s="70"/>
      <c r="DB1486" s="70"/>
      <c r="DC1486" s="70"/>
      <c r="DD1486" s="70"/>
      <c r="DE1486" s="70"/>
      <c r="DF1486" s="70"/>
      <c r="DG1486" s="70"/>
      <c r="DH1486" s="70"/>
      <c r="DI1486" s="70"/>
      <c r="DJ1486" s="70"/>
      <c r="DK1486" s="70"/>
      <c r="DL1486" s="70"/>
      <c r="DM1486" s="70"/>
      <c r="DN1486" s="70"/>
      <c r="DO1486" s="70"/>
      <c r="DP1486" s="70"/>
      <c r="DQ1486" s="70"/>
      <c r="DR1486" s="70"/>
      <c r="DS1486" s="70"/>
      <c r="DT1486" s="70"/>
      <c r="DU1486" s="70"/>
      <c r="DV1486" s="70"/>
      <c r="DW1486" s="70"/>
      <c r="DX1486" s="70"/>
      <c r="DY1486" s="70"/>
      <c r="DZ1486" s="70"/>
      <c r="EA1486" s="70"/>
      <c r="EB1486" s="70"/>
      <c r="EC1486" s="70"/>
      <c r="ED1486" s="70"/>
      <c r="EE1486" s="70"/>
      <c r="EF1486" s="70"/>
      <c r="EG1486" s="70"/>
      <c r="EH1486" s="70"/>
      <c r="EI1486" s="70"/>
      <c r="EJ1486" s="70"/>
      <c r="EK1486" s="70"/>
      <c r="EL1486" s="70"/>
      <c r="EM1486" s="70"/>
      <c r="EN1486" s="70"/>
      <c r="EO1486" s="70"/>
      <c r="EP1486" s="70"/>
      <c r="EQ1486" s="70"/>
      <c r="ER1486" s="70"/>
      <c r="ES1486" s="70"/>
      <c r="ET1486" s="70"/>
      <c r="EU1486" s="70"/>
      <c r="EV1486" s="70"/>
      <c r="EW1486" s="70"/>
      <c r="EX1486" s="70"/>
      <c r="EY1486" s="70"/>
      <c r="EZ1486" s="70"/>
      <c r="FA1486" s="70"/>
      <c r="FB1486" s="70"/>
      <c r="FC1486" s="70"/>
      <c r="FD1486" s="70"/>
      <c r="FE1486" s="70"/>
      <c r="FF1486" s="70"/>
      <c r="FG1486" s="70"/>
      <c r="FH1486" s="70"/>
      <c r="FI1486" s="70"/>
      <c r="FJ1486" s="70"/>
      <c r="FK1486" s="70"/>
      <c r="FL1486" s="70"/>
      <c r="FM1486" s="70"/>
      <c r="FN1486" s="70"/>
      <c r="FO1486" s="70"/>
      <c r="FP1486" s="70"/>
      <c r="FQ1486" s="70"/>
      <c r="FR1486" s="70"/>
      <c r="FS1486" s="70"/>
      <c r="FT1486" s="70"/>
      <c r="FU1486" s="70"/>
      <c r="FV1486" s="70"/>
      <c r="FW1486" s="70"/>
      <c r="FX1486" s="70"/>
      <c r="FY1486" s="70"/>
      <c r="FZ1486" s="70"/>
      <c r="GA1486" s="70"/>
      <c r="GB1486" s="70"/>
      <c r="GC1486" s="70"/>
      <c r="GD1486" s="70"/>
      <c r="GE1486" s="70"/>
      <c r="GF1486" s="70"/>
      <c r="GG1486" s="70"/>
      <c r="GH1486" s="70"/>
      <c r="GI1486" s="70"/>
      <c r="GJ1486" s="70"/>
      <c r="GK1486" s="70"/>
      <c r="GL1486" s="70"/>
      <c r="GM1486" s="70"/>
      <c r="GN1486" s="70"/>
      <c r="GO1486" s="70"/>
      <c r="GP1486" s="70"/>
      <c r="GQ1486" s="70"/>
      <c r="GR1486" s="70"/>
      <c r="GS1486" s="70"/>
      <c r="GT1486" s="70"/>
      <c r="GU1486" s="70"/>
      <c r="GV1486" s="70"/>
      <c r="GW1486" s="70"/>
      <c r="GX1486" s="70"/>
      <c r="GY1486" s="70"/>
      <c r="GZ1486" s="70"/>
      <c r="HA1486" s="70"/>
      <c r="HB1486" s="70"/>
      <c r="HC1486" s="70"/>
      <c r="HD1486" s="70"/>
      <c r="HE1486" s="70"/>
      <c r="HF1486" s="70"/>
      <c r="HG1486" s="70"/>
      <c r="HH1486" s="70"/>
      <c r="HI1486" s="70"/>
      <c r="HJ1486" s="70"/>
      <c r="HK1486" s="70"/>
      <c r="HL1486" s="70"/>
      <c r="HM1486" s="70"/>
      <c r="HN1486" s="70"/>
      <c r="HO1486" s="70"/>
      <c r="HP1486" s="70"/>
      <c r="HQ1486" s="70"/>
      <c r="HR1486" s="70"/>
      <c r="HS1486" s="70"/>
      <c r="HT1486" s="70"/>
      <c r="HU1486" s="70"/>
      <c r="HV1486" s="70"/>
      <c r="HW1486" s="70"/>
      <c r="HX1486" s="70"/>
      <c r="HY1486" s="70"/>
      <c r="HZ1486" s="70"/>
      <c r="IA1486" s="70"/>
      <c r="IB1486" s="70"/>
      <c r="IC1486" s="70"/>
      <c r="ID1486" s="70"/>
      <c r="IE1486" s="70"/>
      <c r="IF1486" s="70"/>
      <c r="IG1486" s="70"/>
      <c r="IH1486" s="70"/>
      <c r="II1486" s="70"/>
      <c r="IJ1486" s="70"/>
      <c r="IK1486" s="70"/>
      <c r="IL1486" s="70"/>
      <c r="IM1486" s="70"/>
      <c r="IN1486" s="70"/>
      <c r="IO1486" s="70"/>
      <c r="IP1486" s="70"/>
      <c r="IQ1486" s="70"/>
      <c r="IR1486" s="70"/>
      <c r="IS1486" s="70"/>
      <c r="IT1486" s="70"/>
      <c r="IU1486" s="70"/>
      <c r="IV1486" s="70"/>
      <c r="IW1486" s="70"/>
      <c r="IX1486" s="70"/>
      <c r="IY1486" s="70"/>
      <c r="IZ1486" s="70"/>
      <c r="JA1486" s="70"/>
      <c r="JB1486" s="70"/>
      <c r="JC1486" s="70"/>
      <c r="JD1486" s="70"/>
      <c r="JE1486" s="70"/>
      <c r="JF1486" s="70"/>
      <c r="JG1486" s="70"/>
      <c r="JH1486" s="70"/>
      <c r="JI1486" s="70"/>
      <c r="JJ1486" s="70"/>
      <c r="JK1486" s="70"/>
      <c r="JL1486" s="70"/>
      <c r="JM1486" s="70"/>
      <c r="JN1486" s="70"/>
      <c r="JO1486" s="70"/>
      <c r="JP1486" s="70"/>
      <c r="JQ1486" s="70"/>
      <c r="JR1486" s="70"/>
      <c r="JS1486" s="70"/>
      <c r="JT1486" s="70"/>
      <c r="JU1486" s="70"/>
      <c r="JV1486" s="70"/>
      <c r="JW1486" s="70"/>
      <c r="JX1486" s="70"/>
      <c r="JY1486" s="70"/>
      <c r="JZ1486" s="70"/>
      <c r="KA1486" s="70"/>
      <c r="KB1486" s="70"/>
      <c r="KC1486" s="70"/>
      <c r="KD1486" s="70"/>
      <c r="KE1486" s="70"/>
      <c r="KF1486" s="70"/>
      <c r="KG1486" s="70"/>
      <c r="KH1486" s="70"/>
      <c r="KI1486" s="70"/>
      <c r="KJ1486" s="70"/>
      <c r="KK1486" s="70"/>
      <c r="KL1486" s="70"/>
      <c r="KM1486" s="70"/>
      <c r="KN1486" s="70"/>
      <c r="KO1486" s="70"/>
      <c r="KP1486" s="70"/>
      <c r="KQ1486" s="70"/>
      <c r="KR1486" s="70"/>
      <c r="KS1486" s="70"/>
      <c r="KT1486" s="70"/>
      <c r="KU1486" s="70"/>
      <c r="KV1486" s="70"/>
      <c r="KW1486" s="70"/>
      <c r="KX1486" s="70"/>
      <c r="KY1486" s="70"/>
      <c r="KZ1486" s="70"/>
      <c r="LA1486" s="70"/>
      <c r="LB1486" s="70"/>
      <c r="LC1486" s="70"/>
      <c r="LD1486" s="70"/>
      <c r="LE1486" s="70"/>
      <c r="LF1486" s="70"/>
      <c r="LG1486" s="70"/>
      <c r="LH1486" s="70"/>
      <c r="LI1486" s="70"/>
      <c r="LJ1486" s="70"/>
      <c r="LK1486" s="70"/>
      <c r="LL1486" s="70"/>
      <c r="LM1486" s="70"/>
      <c r="LN1486" s="70"/>
      <c r="LO1486" s="70"/>
      <c r="LP1486" s="70"/>
      <c r="LQ1486" s="70"/>
      <c r="LR1486" s="70"/>
      <c r="LS1486" s="70"/>
      <c r="LT1486" s="70"/>
      <c r="LU1486" s="70"/>
      <c r="LV1486" s="70"/>
      <c r="LW1486" s="70"/>
      <c r="LX1486" s="70"/>
      <c r="LY1486" s="70"/>
      <c r="LZ1486" s="70"/>
      <c r="MA1486" s="70"/>
      <c r="MB1486" s="70"/>
      <c r="MC1486" s="70"/>
      <c r="MD1486" s="70"/>
      <c r="ME1486" s="70"/>
      <c r="MF1486" s="70"/>
      <c r="MG1486" s="70"/>
      <c r="MH1486" s="70"/>
      <c r="MI1486" s="70"/>
      <c r="MJ1486" s="70"/>
      <c r="MK1486" s="70"/>
      <c r="ML1486" s="70"/>
      <c r="MM1486" s="70"/>
      <c r="MN1486" s="70"/>
      <c r="MO1486" s="70"/>
      <c r="MP1486" s="70"/>
      <c r="MQ1486" s="70"/>
      <c r="MR1486" s="70"/>
      <c r="MS1486" s="70"/>
      <c r="MT1486" s="70"/>
      <c r="MU1486" s="70"/>
      <c r="MV1486" s="70"/>
      <c r="MW1486" s="70"/>
      <c r="MX1486" s="70"/>
      <c r="MY1486" s="70"/>
      <c r="MZ1486" s="70"/>
      <c r="NA1486" s="70"/>
      <c r="NB1486" s="70"/>
      <c r="NC1486" s="70"/>
      <c r="ND1486" s="70"/>
      <c r="NE1486" s="70"/>
      <c r="NF1486" s="70"/>
      <c r="NG1486" s="70"/>
      <c r="NH1486" s="70"/>
      <c r="NI1486" s="70"/>
      <c r="NJ1486" s="70"/>
      <c r="NK1486" s="70"/>
      <c r="NL1486" s="70"/>
      <c r="NM1486" s="70"/>
      <c r="NN1486" s="70"/>
      <c r="NO1486" s="70"/>
      <c r="NP1486" s="70"/>
      <c r="NQ1486" s="70"/>
      <c r="NR1486" s="70"/>
      <c r="NS1486" s="70"/>
      <c r="NT1486" s="70"/>
      <c r="NU1486" s="70"/>
      <c r="NV1486" s="70"/>
      <c r="NW1486" s="70"/>
      <c r="NX1486" s="70"/>
      <c r="NY1486" s="70"/>
      <c r="NZ1486" s="70"/>
      <c r="OA1486" s="70"/>
      <c r="OB1486" s="70"/>
      <c r="OC1486" s="70"/>
      <c r="OD1486" s="70"/>
      <c r="OE1486" s="70"/>
      <c r="OF1486" s="70"/>
      <c r="OG1486" s="70"/>
      <c r="OH1486" s="70"/>
      <c r="OI1486" s="70"/>
      <c r="OJ1486" s="70"/>
      <c r="OK1486" s="70"/>
      <c r="OL1486" s="70"/>
      <c r="OM1486" s="70"/>
      <c r="ON1486" s="70"/>
      <c r="OO1486" s="70"/>
      <c r="OP1486" s="70"/>
      <c r="OQ1486" s="70"/>
      <c r="OR1486" s="70"/>
      <c r="OS1486" s="70"/>
      <c r="OT1486" s="70"/>
      <c r="OU1486" s="70"/>
      <c r="OV1486" s="70"/>
      <c r="OW1486" s="70"/>
      <c r="OX1486" s="70"/>
      <c r="OY1486" s="70"/>
      <c r="OZ1486" s="70"/>
      <c r="PA1486" s="70"/>
      <c r="PB1486" s="70"/>
      <c r="PC1486" s="70"/>
      <c r="PD1486" s="70"/>
      <c r="PE1486" s="70"/>
      <c r="PF1486" s="70"/>
      <c r="PG1486" s="70"/>
      <c r="PH1486" s="70"/>
      <c r="PI1486" s="70"/>
      <c r="PJ1486" s="70"/>
      <c r="PK1486" s="70"/>
      <c r="PL1486" s="70"/>
      <c r="PM1486" s="70"/>
      <c r="PN1486" s="70"/>
      <c r="PO1486" s="70"/>
      <c r="PP1486" s="70"/>
      <c r="PQ1486" s="70"/>
      <c r="PR1486" s="70"/>
      <c r="PS1486" s="70"/>
      <c r="PT1486" s="70"/>
      <c r="PU1486" s="70"/>
      <c r="PV1486" s="70"/>
      <c r="PW1486" s="70"/>
      <c r="PX1486" s="70"/>
      <c r="PY1486" s="70"/>
      <c r="PZ1486" s="70"/>
      <c r="QA1486" s="70"/>
      <c r="QB1486" s="70"/>
      <c r="QC1486" s="70"/>
      <c r="QD1486" s="70"/>
      <c r="QE1486" s="70"/>
      <c r="QF1486" s="70"/>
      <c r="QG1486" s="70"/>
      <c r="QH1486" s="70"/>
      <c r="QI1486" s="70"/>
      <c r="QJ1486" s="70"/>
      <c r="QK1486" s="70"/>
      <c r="QL1486" s="70"/>
      <c r="QM1486" s="70"/>
      <c r="QN1486" s="70"/>
      <c r="QO1486" s="70"/>
      <c r="QP1486" s="70"/>
      <c r="QQ1486" s="70"/>
      <c r="QR1486" s="70"/>
      <c r="QS1486" s="70"/>
      <c r="QT1486" s="70"/>
      <c r="QU1486" s="70"/>
      <c r="QV1486" s="70"/>
      <c r="QW1486" s="70"/>
      <c r="QX1486" s="70"/>
      <c r="QY1486" s="70"/>
      <c r="QZ1486" s="70"/>
      <c r="RA1486" s="70"/>
      <c r="RB1486" s="70"/>
      <c r="RC1486" s="70"/>
      <c r="RD1486" s="70"/>
      <c r="RE1486" s="70"/>
      <c r="RF1486" s="70"/>
      <c r="RG1486" s="70"/>
      <c r="RH1486" s="70"/>
      <c r="RI1486" s="70"/>
      <c r="RJ1486" s="70"/>
      <c r="RK1486" s="70"/>
      <c r="RL1486" s="70"/>
      <c r="RM1486" s="70"/>
      <c r="RN1486" s="70"/>
      <c r="RO1486" s="70"/>
      <c r="RP1486" s="70"/>
      <c r="RQ1486" s="70"/>
      <c r="RR1486" s="70"/>
      <c r="RS1486" s="70"/>
      <c r="RT1486" s="70"/>
      <c r="RU1486" s="70"/>
      <c r="RV1486" s="70"/>
      <c r="RW1486" s="70"/>
      <c r="RX1486" s="70"/>
      <c r="RY1486" s="70"/>
      <c r="RZ1486" s="70"/>
      <c r="SA1486" s="70"/>
      <c r="SB1486" s="70"/>
      <c r="SC1486" s="70"/>
      <c r="SD1486" s="70"/>
      <c r="SE1486" s="70"/>
      <c r="SF1486" s="70"/>
      <c r="SG1486" s="70"/>
      <c r="SH1486" s="70"/>
      <c r="SI1486" s="70"/>
      <c r="SJ1486" s="70"/>
      <c r="SK1486" s="70"/>
      <c r="SL1486" s="70"/>
      <c r="SM1486" s="70"/>
      <c r="SN1486" s="70"/>
      <c r="SO1486" s="70"/>
      <c r="SP1486" s="70"/>
      <c r="SQ1486" s="70"/>
      <c r="SR1486" s="70"/>
      <c r="SS1486" s="70"/>
      <c r="ST1486" s="70"/>
      <c r="SU1486" s="70"/>
      <c r="SV1486" s="70"/>
      <c r="SW1486" s="70"/>
      <c r="SX1486" s="70"/>
      <c r="SY1486" s="70"/>
      <c r="SZ1486" s="70"/>
    </row>
    <row r="1487" spans="1:520" ht="16.5" customHeight="1" x14ac:dyDescent="0.2">
      <c r="A1487" s="20">
        <v>887</v>
      </c>
      <c r="B1487" s="20" t="s">
        <v>62</v>
      </c>
      <c r="C1487" s="20" t="s">
        <v>63</v>
      </c>
      <c r="D1487" s="20" t="s">
        <v>38</v>
      </c>
      <c r="E1487" s="20" t="s">
        <v>1345</v>
      </c>
      <c r="F1487" s="22" t="s">
        <v>158</v>
      </c>
      <c r="G1487" s="20" t="s">
        <v>42</v>
      </c>
      <c r="H1487" s="20" t="s">
        <v>35</v>
      </c>
      <c r="I1487" s="20" t="s">
        <v>27</v>
      </c>
      <c r="J1487" s="22" t="s">
        <v>983</v>
      </c>
      <c r="K1487" s="20"/>
      <c r="L1487" s="20"/>
      <c r="M1487" s="20"/>
      <c r="N1487" s="20"/>
      <c r="O1487" s="23">
        <v>21000000000</v>
      </c>
      <c r="P1487" s="23"/>
      <c r="Q1487" s="24">
        <v>1</v>
      </c>
      <c r="R1487" s="25">
        <v>45839</v>
      </c>
      <c r="S1487" s="20" t="s">
        <v>83</v>
      </c>
      <c r="T1487" s="26">
        <f t="shared" si="25"/>
        <v>21000000000</v>
      </c>
      <c r="U1487" s="27" t="s">
        <v>100</v>
      </c>
      <c r="V1487" s="27" t="s">
        <v>100</v>
      </c>
      <c r="W1487" s="70"/>
      <c r="X1487" s="70"/>
      <c r="Y1487" s="70"/>
      <c r="Z1487" s="70"/>
      <c r="AA1487" s="70"/>
      <c r="AB1487" s="70"/>
      <c r="AC1487" s="70"/>
      <c r="AD1487" s="70"/>
      <c r="AE1487" s="70"/>
      <c r="AF1487" s="70"/>
      <c r="AG1487" s="70"/>
      <c r="AH1487" s="70"/>
      <c r="AI1487" s="70"/>
      <c r="AJ1487" s="70"/>
      <c r="AK1487" s="70"/>
      <c r="AL1487" s="70"/>
      <c r="AM1487" s="70"/>
      <c r="AN1487" s="70"/>
      <c r="AO1487" s="70"/>
      <c r="AP1487" s="70"/>
      <c r="AQ1487" s="70"/>
      <c r="AR1487" s="70"/>
      <c r="AS1487" s="70"/>
      <c r="AT1487" s="70"/>
      <c r="AU1487" s="70"/>
      <c r="AV1487" s="70"/>
      <c r="AW1487" s="70"/>
      <c r="AX1487" s="70"/>
      <c r="AY1487" s="70"/>
      <c r="AZ1487" s="70"/>
      <c r="BA1487" s="70"/>
      <c r="BB1487" s="70"/>
      <c r="BC1487" s="70"/>
      <c r="BD1487" s="70"/>
      <c r="BE1487" s="70"/>
      <c r="BF1487" s="70"/>
      <c r="BG1487" s="70"/>
      <c r="BH1487" s="70"/>
      <c r="BI1487" s="70"/>
      <c r="BJ1487" s="70"/>
      <c r="BK1487" s="70"/>
      <c r="BL1487" s="70"/>
      <c r="BM1487" s="70"/>
      <c r="BN1487" s="70"/>
      <c r="BO1487" s="70"/>
      <c r="BP1487" s="70"/>
      <c r="BQ1487" s="70"/>
      <c r="BR1487" s="70"/>
      <c r="BS1487" s="70"/>
      <c r="BT1487" s="70"/>
      <c r="BU1487" s="70"/>
      <c r="BV1487" s="70"/>
      <c r="BW1487" s="70"/>
      <c r="BX1487" s="70"/>
      <c r="BY1487" s="70"/>
      <c r="BZ1487" s="70"/>
      <c r="CA1487" s="70"/>
      <c r="CB1487" s="70"/>
      <c r="CC1487" s="70"/>
      <c r="CD1487" s="70"/>
      <c r="CE1487" s="70"/>
      <c r="CF1487" s="70"/>
      <c r="CG1487" s="70"/>
      <c r="CH1487" s="70"/>
      <c r="CI1487" s="70"/>
      <c r="CJ1487" s="70"/>
      <c r="CK1487" s="70"/>
      <c r="CL1487" s="70"/>
      <c r="CM1487" s="70"/>
      <c r="CN1487" s="70"/>
      <c r="CO1487" s="70"/>
      <c r="CP1487" s="70"/>
      <c r="CQ1487" s="70"/>
      <c r="CR1487" s="70"/>
      <c r="CS1487" s="70"/>
      <c r="CT1487" s="70"/>
      <c r="CU1487" s="70"/>
      <c r="CV1487" s="70"/>
      <c r="CW1487" s="70"/>
      <c r="CX1487" s="70"/>
      <c r="CY1487" s="70"/>
      <c r="CZ1487" s="70"/>
      <c r="DA1487" s="70"/>
      <c r="DB1487" s="70"/>
      <c r="DC1487" s="70"/>
      <c r="DD1487" s="70"/>
      <c r="DE1487" s="70"/>
      <c r="DF1487" s="70"/>
      <c r="DG1487" s="70"/>
      <c r="DH1487" s="70"/>
      <c r="DI1487" s="70"/>
      <c r="DJ1487" s="70"/>
      <c r="DK1487" s="70"/>
      <c r="DL1487" s="70"/>
      <c r="DM1487" s="70"/>
      <c r="DN1487" s="70"/>
      <c r="DO1487" s="70"/>
      <c r="DP1487" s="70"/>
      <c r="DQ1487" s="70"/>
      <c r="DR1487" s="70"/>
      <c r="DS1487" s="70"/>
      <c r="DT1487" s="70"/>
      <c r="DU1487" s="70"/>
      <c r="DV1487" s="70"/>
      <c r="DW1487" s="70"/>
      <c r="DX1487" s="70"/>
      <c r="DY1487" s="70"/>
      <c r="DZ1487" s="70"/>
      <c r="EA1487" s="70"/>
      <c r="EB1487" s="70"/>
      <c r="EC1487" s="70"/>
      <c r="ED1487" s="70"/>
      <c r="EE1487" s="70"/>
      <c r="EF1487" s="70"/>
      <c r="EG1487" s="70"/>
      <c r="EH1487" s="70"/>
      <c r="EI1487" s="70"/>
      <c r="EJ1487" s="70"/>
      <c r="EK1487" s="70"/>
      <c r="EL1487" s="70"/>
      <c r="EM1487" s="70"/>
      <c r="EN1487" s="70"/>
      <c r="EO1487" s="70"/>
      <c r="EP1487" s="70"/>
      <c r="EQ1487" s="70"/>
      <c r="ER1487" s="70"/>
      <c r="ES1487" s="70"/>
      <c r="ET1487" s="70"/>
      <c r="EU1487" s="70"/>
      <c r="EV1487" s="70"/>
      <c r="EW1487" s="70"/>
      <c r="EX1487" s="70"/>
      <c r="EY1487" s="70"/>
      <c r="EZ1487" s="70"/>
      <c r="FA1487" s="70"/>
      <c r="FB1487" s="70"/>
      <c r="FC1487" s="70"/>
      <c r="FD1487" s="70"/>
      <c r="FE1487" s="70"/>
      <c r="FF1487" s="70"/>
      <c r="FG1487" s="70"/>
      <c r="FH1487" s="70"/>
      <c r="FI1487" s="70"/>
      <c r="FJ1487" s="70"/>
      <c r="FK1487" s="70"/>
      <c r="FL1487" s="70"/>
      <c r="FM1487" s="70"/>
      <c r="FN1487" s="70"/>
      <c r="FO1487" s="70"/>
      <c r="FP1487" s="70"/>
      <c r="FQ1487" s="70"/>
      <c r="FR1487" s="70"/>
      <c r="FS1487" s="70"/>
      <c r="FT1487" s="70"/>
      <c r="FU1487" s="70"/>
      <c r="FV1487" s="70"/>
      <c r="FW1487" s="70"/>
      <c r="FX1487" s="70"/>
      <c r="FY1487" s="70"/>
      <c r="FZ1487" s="70"/>
      <c r="GA1487" s="70"/>
      <c r="GB1487" s="70"/>
      <c r="GC1487" s="70"/>
      <c r="GD1487" s="70"/>
      <c r="GE1487" s="70"/>
      <c r="GF1487" s="70"/>
      <c r="GG1487" s="70"/>
      <c r="GH1487" s="70"/>
      <c r="GI1487" s="70"/>
      <c r="GJ1487" s="70"/>
      <c r="GK1487" s="70"/>
      <c r="GL1487" s="70"/>
      <c r="GM1487" s="70"/>
      <c r="GN1487" s="70"/>
      <c r="GO1487" s="70"/>
      <c r="GP1487" s="70"/>
      <c r="GQ1487" s="70"/>
      <c r="GR1487" s="70"/>
      <c r="GS1487" s="70"/>
      <c r="GT1487" s="70"/>
      <c r="GU1487" s="70"/>
      <c r="GV1487" s="70"/>
      <c r="GW1487" s="70"/>
      <c r="GX1487" s="70"/>
      <c r="GY1487" s="70"/>
      <c r="GZ1487" s="70"/>
      <c r="HA1487" s="70"/>
      <c r="HB1487" s="70"/>
      <c r="HC1487" s="70"/>
      <c r="HD1487" s="70"/>
      <c r="HE1487" s="70"/>
      <c r="HF1487" s="70"/>
      <c r="HG1487" s="70"/>
      <c r="HH1487" s="70"/>
      <c r="HI1487" s="70"/>
      <c r="HJ1487" s="70"/>
      <c r="HK1487" s="70"/>
      <c r="HL1487" s="70"/>
      <c r="HM1487" s="70"/>
      <c r="HN1487" s="70"/>
      <c r="HO1487" s="70"/>
      <c r="HP1487" s="70"/>
      <c r="HQ1487" s="70"/>
      <c r="HR1487" s="70"/>
      <c r="HS1487" s="70"/>
      <c r="HT1487" s="70"/>
      <c r="HU1487" s="70"/>
      <c r="HV1487" s="70"/>
      <c r="HW1487" s="70"/>
      <c r="HX1487" s="70"/>
      <c r="HY1487" s="70"/>
      <c r="HZ1487" s="70"/>
      <c r="IA1487" s="70"/>
      <c r="IB1487" s="70"/>
      <c r="IC1487" s="70"/>
      <c r="ID1487" s="70"/>
      <c r="IE1487" s="70"/>
      <c r="IF1487" s="70"/>
      <c r="IG1487" s="70"/>
      <c r="IH1487" s="70"/>
      <c r="II1487" s="70"/>
      <c r="IJ1487" s="70"/>
      <c r="IK1487" s="70"/>
      <c r="IL1487" s="70"/>
      <c r="IM1487" s="70"/>
      <c r="IN1487" s="70"/>
      <c r="IO1487" s="70"/>
      <c r="IP1487" s="70"/>
      <c r="IQ1487" s="70"/>
      <c r="IR1487" s="70"/>
      <c r="IS1487" s="70"/>
      <c r="IT1487" s="70"/>
      <c r="IU1487" s="70"/>
      <c r="IV1487" s="70"/>
      <c r="IW1487" s="70"/>
      <c r="IX1487" s="70"/>
      <c r="IY1487" s="70"/>
      <c r="IZ1487" s="70"/>
      <c r="JA1487" s="70"/>
      <c r="JB1487" s="70"/>
      <c r="JC1487" s="70"/>
      <c r="JD1487" s="70"/>
      <c r="JE1487" s="70"/>
      <c r="JF1487" s="70"/>
      <c r="JG1487" s="70"/>
      <c r="JH1487" s="70"/>
      <c r="JI1487" s="70"/>
      <c r="JJ1487" s="70"/>
      <c r="JK1487" s="70"/>
      <c r="JL1487" s="70"/>
      <c r="JM1487" s="70"/>
      <c r="JN1487" s="70"/>
      <c r="JO1487" s="70"/>
      <c r="JP1487" s="70"/>
      <c r="JQ1487" s="70"/>
      <c r="JR1487" s="70"/>
      <c r="JS1487" s="70"/>
      <c r="JT1487" s="70"/>
      <c r="JU1487" s="70"/>
      <c r="JV1487" s="70"/>
      <c r="JW1487" s="70"/>
      <c r="JX1487" s="70"/>
      <c r="JY1487" s="70"/>
      <c r="JZ1487" s="70"/>
      <c r="KA1487" s="70"/>
      <c r="KB1487" s="70"/>
      <c r="KC1487" s="70"/>
      <c r="KD1487" s="70"/>
      <c r="KE1487" s="70"/>
      <c r="KF1487" s="70"/>
      <c r="KG1487" s="70"/>
      <c r="KH1487" s="70"/>
      <c r="KI1487" s="70"/>
      <c r="KJ1487" s="70"/>
      <c r="KK1487" s="70"/>
      <c r="KL1487" s="70"/>
      <c r="KM1487" s="70"/>
      <c r="KN1487" s="70"/>
      <c r="KO1487" s="70"/>
      <c r="KP1487" s="70"/>
      <c r="KQ1487" s="70"/>
      <c r="KR1487" s="70"/>
      <c r="KS1487" s="70"/>
      <c r="KT1487" s="70"/>
      <c r="KU1487" s="70"/>
      <c r="KV1487" s="70"/>
      <c r="KW1487" s="70"/>
      <c r="KX1487" s="70"/>
      <c r="KY1487" s="70"/>
      <c r="KZ1487" s="70"/>
      <c r="LA1487" s="70"/>
      <c r="LB1487" s="70"/>
      <c r="LC1487" s="70"/>
      <c r="LD1487" s="70"/>
      <c r="LE1487" s="70"/>
      <c r="LF1487" s="70"/>
      <c r="LG1487" s="70"/>
      <c r="LH1487" s="70"/>
      <c r="LI1487" s="70"/>
      <c r="LJ1487" s="70"/>
      <c r="LK1487" s="70"/>
      <c r="LL1487" s="70"/>
      <c r="LM1487" s="70"/>
      <c r="LN1487" s="70"/>
      <c r="LO1487" s="70"/>
      <c r="LP1487" s="70"/>
      <c r="LQ1487" s="70"/>
      <c r="LR1487" s="70"/>
      <c r="LS1487" s="70"/>
      <c r="LT1487" s="70"/>
      <c r="LU1487" s="70"/>
      <c r="LV1487" s="70"/>
      <c r="LW1487" s="70"/>
      <c r="LX1487" s="70"/>
      <c r="LY1487" s="70"/>
      <c r="LZ1487" s="70"/>
      <c r="MA1487" s="70"/>
      <c r="MB1487" s="70"/>
      <c r="MC1487" s="70"/>
      <c r="MD1487" s="70"/>
      <c r="ME1487" s="70"/>
      <c r="MF1487" s="70"/>
      <c r="MG1487" s="70"/>
      <c r="MH1487" s="70"/>
      <c r="MI1487" s="70"/>
      <c r="MJ1487" s="70"/>
      <c r="MK1487" s="70"/>
      <c r="ML1487" s="70"/>
      <c r="MM1487" s="70"/>
      <c r="MN1487" s="70"/>
      <c r="MO1487" s="70"/>
      <c r="MP1487" s="70"/>
      <c r="MQ1487" s="70"/>
      <c r="MR1487" s="70"/>
      <c r="MS1487" s="70"/>
      <c r="MT1487" s="70"/>
      <c r="MU1487" s="70"/>
      <c r="MV1487" s="70"/>
      <c r="MW1487" s="70"/>
      <c r="MX1487" s="70"/>
      <c r="MY1487" s="70"/>
      <c r="MZ1487" s="70"/>
      <c r="NA1487" s="70"/>
      <c r="NB1487" s="70"/>
      <c r="NC1487" s="70"/>
      <c r="ND1487" s="70"/>
      <c r="NE1487" s="70"/>
      <c r="NF1487" s="70"/>
      <c r="NG1487" s="70"/>
      <c r="NH1487" s="70"/>
      <c r="NI1487" s="70"/>
      <c r="NJ1487" s="70"/>
      <c r="NK1487" s="70"/>
      <c r="NL1487" s="70"/>
      <c r="NM1487" s="70"/>
      <c r="NN1487" s="70"/>
      <c r="NO1487" s="70"/>
      <c r="NP1487" s="70"/>
      <c r="NQ1487" s="70"/>
      <c r="NR1487" s="70"/>
      <c r="NS1487" s="70"/>
      <c r="NT1487" s="70"/>
      <c r="NU1487" s="70"/>
      <c r="NV1487" s="70"/>
      <c r="NW1487" s="70"/>
      <c r="NX1487" s="70"/>
      <c r="NY1487" s="70"/>
      <c r="NZ1487" s="70"/>
      <c r="OA1487" s="70"/>
      <c r="OB1487" s="70"/>
      <c r="OC1487" s="70"/>
      <c r="OD1487" s="70"/>
      <c r="OE1487" s="70"/>
      <c r="OF1487" s="70"/>
      <c r="OG1487" s="70"/>
      <c r="OH1487" s="70"/>
      <c r="OI1487" s="70"/>
      <c r="OJ1487" s="70"/>
      <c r="OK1487" s="70"/>
      <c r="OL1487" s="70"/>
      <c r="OM1487" s="70"/>
      <c r="ON1487" s="70"/>
      <c r="OO1487" s="70"/>
      <c r="OP1487" s="70"/>
      <c r="OQ1487" s="70"/>
      <c r="OR1487" s="70"/>
      <c r="OS1487" s="70"/>
      <c r="OT1487" s="70"/>
      <c r="OU1487" s="70"/>
      <c r="OV1487" s="70"/>
      <c r="OW1487" s="70"/>
      <c r="OX1487" s="70"/>
      <c r="OY1487" s="70"/>
      <c r="OZ1487" s="70"/>
      <c r="PA1487" s="70"/>
      <c r="PB1487" s="70"/>
      <c r="PC1487" s="70"/>
      <c r="PD1487" s="70"/>
      <c r="PE1487" s="70"/>
      <c r="PF1487" s="70"/>
      <c r="PG1487" s="70"/>
      <c r="PH1487" s="70"/>
      <c r="PI1487" s="70"/>
      <c r="PJ1487" s="70"/>
      <c r="PK1487" s="70"/>
      <c r="PL1487" s="70"/>
      <c r="PM1487" s="70"/>
      <c r="PN1487" s="70"/>
      <c r="PO1487" s="70"/>
      <c r="PP1487" s="70"/>
      <c r="PQ1487" s="70"/>
      <c r="PR1487" s="70"/>
      <c r="PS1487" s="70"/>
      <c r="PT1487" s="70"/>
      <c r="PU1487" s="70"/>
      <c r="PV1487" s="70"/>
      <c r="PW1487" s="70"/>
      <c r="PX1487" s="70"/>
      <c r="PY1487" s="70"/>
      <c r="PZ1487" s="70"/>
      <c r="QA1487" s="70"/>
      <c r="QB1487" s="70"/>
      <c r="QC1487" s="70"/>
      <c r="QD1487" s="70"/>
      <c r="QE1487" s="70"/>
      <c r="QF1487" s="70"/>
      <c r="QG1487" s="70"/>
      <c r="QH1487" s="70"/>
      <c r="QI1487" s="70"/>
      <c r="QJ1487" s="70"/>
      <c r="QK1487" s="70"/>
      <c r="QL1487" s="70"/>
      <c r="QM1487" s="70"/>
      <c r="QN1487" s="70"/>
      <c r="QO1487" s="70"/>
      <c r="QP1487" s="70"/>
      <c r="QQ1487" s="70"/>
      <c r="QR1487" s="70"/>
      <c r="QS1487" s="70"/>
      <c r="QT1487" s="70"/>
      <c r="QU1487" s="70"/>
      <c r="QV1487" s="70"/>
      <c r="QW1487" s="70"/>
      <c r="QX1487" s="70"/>
      <c r="QY1487" s="70"/>
      <c r="QZ1487" s="70"/>
      <c r="RA1487" s="70"/>
      <c r="RB1487" s="70"/>
      <c r="RC1487" s="70"/>
      <c r="RD1487" s="70"/>
      <c r="RE1487" s="70"/>
      <c r="RF1487" s="70"/>
      <c r="RG1487" s="70"/>
      <c r="RH1487" s="70"/>
      <c r="RI1487" s="70"/>
      <c r="RJ1487" s="70"/>
      <c r="RK1487" s="70"/>
      <c r="RL1487" s="70"/>
      <c r="RM1487" s="70"/>
      <c r="RN1487" s="70"/>
      <c r="RO1487" s="70"/>
      <c r="RP1487" s="70"/>
      <c r="RQ1487" s="70"/>
      <c r="RR1487" s="70"/>
      <c r="RS1487" s="70"/>
      <c r="RT1487" s="70"/>
      <c r="RU1487" s="70"/>
      <c r="RV1487" s="70"/>
      <c r="RW1487" s="70"/>
      <c r="RX1487" s="70"/>
      <c r="RY1487" s="70"/>
      <c r="RZ1487" s="70"/>
      <c r="SA1487" s="70"/>
      <c r="SB1487" s="70"/>
      <c r="SC1487" s="70"/>
      <c r="SD1487" s="70"/>
      <c r="SE1487" s="70"/>
      <c r="SF1487" s="70"/>
      <c r="SG1487" s="70"/>
      <c r="SH1487" s="70"/>
      <c r="SI1487" s="70"/>
      <c r="SJ1487" s="70"/>
      <c r="SK1487" s="70"/>
      <c r="SL1487" s="70"/>
      <c r="SM1487" s="70"/>
      <c r="SN1487" s="70"/>
      <c r="SO1487" s="70"/>
      <c r="SP1487" s="70"/>
      <c r="SQ1487" s="70"/>
      <c r="SR1487" s="70"/>
      <c r="SS1487" s="70"/>
      <c r="ST1487" s="70"/>
      <c r="SU1487" s="70"/>
      <c r="SV1487" s="70"/>
      <c r="SW1487" s="70"/>
      <c r="SX1487" s="70"/>
      <c r="SY1487" s="70"/>
      <c r="SZ1487" s="70"/>
    </row>
    <row r="1488" spans="1:520" ht="16.5" customHeight="1" x14ac:dyDescent="0.2">
      <c r="A1488" s="20">
        <v>890</v>
      </c>
      <c r="B1488" s="20" t="s">
        <v>62</v>
      </c>
      <c r="C1488" s="20" t="s">
        <v>63</v>
      </c>
      <c r="D1488" s="20" t="s">
        <v>30</v>
      </c>
      <c r="E1488" s="20" t="s">
        <v>1345</v>
      </c>
      <c r="F1488" s="22" t="s">
        <v>158</v>
      </c>
      <c r="G1488" s="20" t="s">
        <v>42</v>
      </c>
      <c r="H1488" s="20" t="s">
        <v>35</v>
      </c>
      <c r="I1488" s="20" t="s">
        <v>27</v>
      </c>
      <c r="J1488" s="22" t="s">
        <v>984</v>
      </c>
      <c r="K1488" s="20"/>
      <c r="L1488" s="20"/>
      <c r="M1488" s="20"/>
      <c r="N1488" s="20"/>
      <c r="O1488" s="23">
        <v>10000000</v>
      </c>
      <c r="P1488" s="23"/>
      <c r="Q1488" s="24">
        <v>10</v>
      </c>
      <c r="R1488" s="25">
        <v>45809</v>
      </c>
      <c r="S1488" s="20" t="s">
        <v>29</v>
      </c>
      <c r="T1488" s="26">
        <f t="shared" si="25"/>
        <v>100000000</v>
      </c>
      <c r="U1488" s="27" t="s">
        <v>100</v>
      </c>
      <c r="V1488" s="27" t="s">
        <v>100</v>
      </c>
      <c r="W1488" s="70"/>
      <c r="X1488" s="70"/>
      <c r="Y1488" s="70"/>
      <c r="Z1488" s="70"/>
      <c r="AA1488" s="70"/>
      <c r="AB1488" s="70"/>
      <c r="AC1488" s="70"/>
      <c r="AD1488" s="70"/>
      <c r="AE1488" s="70"/>
      <c r="AF1488" s="70"/>
      <c r="AG1488" s="70"/>
      <c r="AH1488" s="70"/>
      <c r="AI1488" s="70"/>
      <c r="AJ1488" s="70"/>
      <c r="AK1488" s="70"/>
      <c r="AL1488" s="70"/>
      <c r="AM1488" s="70"/>
      <c r="AN1488" s="70"/>
      <c r="AO1488" s="70"/>
      <c r="AP1488" s="70"/>
      <c r="AQ1488" s="70"/>
      <c r="AR1488" s="70"/>
      <c r="AS1488" s="70"/>
      <c r="AT1488" s="70"/>
      <c r="AU1488" s="70"/>
      <c r="AV1488" s="70"/>
      <c r="AW1488" s="70"/>
      <c r="AX1488" s="70"/>
      <c r="AY1488" s="70"/>
      <c r="AZ1488" s="70"/>
      <c r="BA1488" s="70"/>
      <c r="BB1488" s="70"/>
      <c r="BC1488" s="70"/>
      <c r="BD1488" s="70"/>
      <c r="BE1488" s="70"/>
      <c r="BF1488" s="70"/>
      <c r="BG1488" s="70"/>
      <c r="BH1488" s="70"/>
      <c r="BI1488" s="70"/>
      <c r="BJ1488" s="70"/>
      <c r="BK1488" s="70"/>
      <c r="BL1488" s="70"/>
      <c r="BM1488" s="70"/>
      <c r="BN1488" s="70"/>
      <c r="BO1488" s="70"/>
      <c r="BP1488" s="70"/>
      <c r="BQ1488" s="70"/>
      <c r="BR1488" s="70"/>
      <c r="BS1488" s="70"/>
      <c r="BT1488" s="70"/>
      <c r="BU1488" s="70"/>
      <c r="BV1488" s="70"/>
      <c r="BW1488" s="70"/>
      <c r="BX1488" s="70"/>
      <c r="BY1488" s="70"/>
      <c r="BZ1488" s="70"/>
      <c r="CA1488" s="70"/>
      <c r="CB1488" s="70"/>
      <c r="CC1488" s="70"/>
      <c r="CD1488" s="70"/>
      <c r="CE1488" s="70"/>
      <c r="CF1488" s="70"/>
      <c r="CG1488" s="70"/>
      <c r="CH1488" s="70"/>
      <c r="CI1488" s="70"/>
      <c r="CJ1488" s="70"/>
      <c r="CK1488" s="70"/>
      <c r="CL1488" s="70"/>
      <c r="CM1488" s="70"/>
      <c r="CN1488" s="70"/>
      <c r="CO1488" s="70"/>
      <c r="CP1488" s="70"/>
      <c r="CQ1488" s="70"/>
      <c r="CR1488" s="70"/>
      <c r="CS1488" s="70"/>
      <c r="CT1488" s="70"/>
      <c r="CU1488" s="70"/>
      <c r="CV1488" s="70"/>
      <c r="CW1488" s="70"/>
      <c r="CX1488" s="70"/>
      <c r="CY1488" s="70"/>
      <c r="CZ1488" s="70"/>
      <c r="DA1488" s="70"/>
      <c r="DB1488" s="70"/>
      <c r="DC1488" s="70"/>
      <c r="DD1488" s="70"/>
      <c r="DE1488" s="70"/>
      <c r="DF1488" s="70"/>
      <c r="DG1488" s="70"/>
      <c r="DH1488" s="70"/>
      <c r="DI1488" s="70"/>
      <c r="DJ1488" s="70"/>
      <c r="DK1488" s="70"/>
      <c r="DL1488" s="70"/>
      <c r="DM1488" s="70"/>
      <c r="DN1488" s="70"/>
      <c r="DO1488" s="70"/>
      <c r="DP1488" s="70"/>
      <c r="DQ1488" s="70"/>
      <c r="DR1488" s="70"/>
      <c r="DS1488" s="70"/>
      <c r="DT1488" s="70"/>
      <c r="DU1488" s="70"/>
      <c r="DV1488" s="70"/>
      <c r="DW1488" s="70"/>
      <c r="DX1488" s="70"/>
      <c r="DY1488" s="70"/>
      <c r="DZ1488" s="70"/>
      <c r="EA1488" s="70"/>
      <c r="EB1488" s="70"/>
      <c r="EC1488" s="70"/>
      <c r="ED1488" s="70"/>
      <c r="EE1488" s="70"/>
      <c r="EF1488" s="70"/>
      <c r="EG1488" s="70"/>
      <c r="EH1488" s="70"/>
      <c r="EI1488" s="70"/>
      <c r="EJ1488" s="70"/>
      <c r="EK1488" s="70"/>
      <c r="EL1488" s="70"/>
      <c r="EM1488" s="70"/>
      <c r="EN1488" s="70"/>
      <c r="EO1488" s="70"/>
      <c r="EP1488" s="70"/>
      <c r="EQ1488" s="70"/>
      <c r="ER1488" s="70"/>
      <c r="ES1488" s="70"/>
      <c r="ET1488" s="70"/>
      <c r="EU1488" s="70"/>
      <c r="EV1488" s="70"/>
      <c r="EW1488" s="70"/>
      <c r="EX1488" s="70"/>
      <c r="EY1488" s="70"/>
      <c r="EZ1488" s="70"/>
      <c r="FA1488" s="70"/>
      <c r="FB1488" s="70"/>
      <c r="FC1488" s="70"/>
      <c r="FD1488" s="70"/>
      <c r="FE1488" s="70"/>
      <c r="FF1488" s="70"/>
      <c r="FG1488" s="70"/>
      <c r="FH1488" s="70"/>
      <c r="FI1488" s="70"/>
      <c r="FJ1488" s="70"/>
      <c r="FK1488" s="70"/>
      <c r="FL1488" s="70"/>
      <c r="FM1488" s="70"/>
      <c r="FN1488" s="70"/>
      <c r="FO1488" s="70"/>
      <c r="FP1488" s="70"/>
      <c r="FQ1488" s="70"/>
      <c r="FR1488" s="70"/>
      <c r="FS1488" s="70"/>
      <c r="FT1488" s="70"/>
      <c r="FU1488" s="70"/>
      <c r="FV1488" s="70"/>
      <c r="FW1488" s="70"/>
      <c r="FX1488" s="70"/>
      <c r="FY1488" s="70"/>
      <c r="FZ1488" s="70"/>
      <c r="GA1488" s="70"/>
      <c r="GB1488" s="70"/>
      <c r="GC1488" s="70"/>
      <c r="GD1488" s="70"/>
      <c r="GE1488" s="70"/>
      <c r="GF1488" s="70"/>
      <c r="GG1488" s="70"/>
      <c r="GH1488" s="70"/>
      <c r="GI1488" s="70"/>
      <c r="GJ1488" s="70"/>
      <c r="GK1488" s="70"/>
      <c r="GL1488" s="70"/>
      <c r="GM1488" s="70"/>
      <c r="GN1488" s="70"/>
      <c r="GO1488" s="70"/>
      <c r="GP1488" s="70"/>
      <c r="GQ1488" s="70"/>
      <c r="GR1488" s="70"/>
      <c r="GS1488" s="70"/>
      <c r="GT1488" s="70"/>
      <c r="GU1488" s="70"/>
      <c r="GV1488" s="70"/>
      <c r="GW1488" s="70"/>
      <c r="GX1488" s="70"/>
      <c r="GY1488" s="70"/>
      <c r="GZ1488" s="70"/>
      <c r="HA1488" s="70"/>
      <c r="HB1488" s="70"/>
      <c r="HC1488" s="70"/>
      <c r="HD1488" s="70"/>
      <c r="HE1488" s="70"/>
      <c r="HF1488" s="70"/>
      <c r="HG1488" s="70"/>
      <c r="HH1488" s="70"/>
      <c r="HI1488" s="70"/>
      <c r="HJ1488" s="70"/>
      <c r="HK1488" s="70"/>
      <c r="HL1488" s="70"/>
      <c r="HM1488" s="70"/>
      <c r="HN1488" s="70"/>
      <c r="HO1488" s="70"/>
      <c r="HP1488" s="70"/>
      <c r="HQ1488" s="70"/>
      <c r="HR1488" s="70"/>
      <c r="HS1488" s="70"/>
      <c r="HT1488" s="70"/>
      <c r="HU1488" s="70"/>
      <c r="HV1488" s="70"/>
      <c r="HW1488" s="70"/>
      <c r="HX1488" s="70"/>
      <c r="HY1488" s="70"/>
      <c r="HZ1488" s="70"/>
      <c r="IA1488" s="70"/>
      <c r="IB1488" s="70"/>
      <c r="IC1488" s="70"/>
      <c r="ID1488" s="70"/>
      <c r="IE1488" s="70"/>
      <c r="IF1488" s="70"/>
      <c r="IG1488" s="70"/>
      <c r="IH1488" s="70"/>
      <c r="II1488" s="70"/>
      <c r="IJ1488" s="70"/>
      <c r="IK1488" s="70"/>
      <c r="IL1488" s="70"/>
      <c r="IM1488" s="70"/>
      <c r="IN1488" s="70"/>
      <c r="IO1488" s="70"/>
      <c r="IP1488" s="70"/>
      <c r="IQ1488" s="70"/>
      <c r="IR1488" s="70"/>
      <c r="IS1488" s="70"/>
      <c r="IT1488" s="70"/>
      <c r="IU1488" s="70"/>
      <c r="IV1488" s="70"/>
      <c r="IW1488" s="70"/>
      <c r="IX1488" s="70"/>
      <c r="IY1488" s="70"/>
      <c r="IZ1488" s="70"/>
      <c r="JA1488" s="70"/>
      <c r="JB1488" s="70"/>
      <c r="JC1488" s="70"/>
      <c r="JD1488" s="70"/>
      <c r="JE1488" s="70"/>
      <c r="JF1488" s="70"/>
      <c r="JG1488" s="70"/>
      <c r="JH1488" s="70"/>
      <c r="JI1488" s="70"/>
      <c r="JJ1488" s="70"/>
      <c r="JK1488" s="70"/>
      <c r="JL1488" s="70"/>
      <c r="JM1488" s="70"/>
      <c r="JN1488" s="70"/>
      <c r="JO1488" s="70"/>
      <c r="JP1488" s="70"/>
      <c r="JQ1488" s="70"/>
      <c r="JR1488" s="70"/>
      <c r="JS1488" s="70"/>
      <c r="JT1488" s="70"/>
      <c r="JU1488" s="70"/>
      <c r="JV1488" s="70"/>
      <c r="JW1488" s="70"/>
      <c r="JX1488" s="70"/>
      <c r="JY1488" s="70"/>
      <c r="JZ1488" s="70"/>
      <c r="KA1488" s="70"/>
      <c r="KB1488" s="70"/>
      <c r="KC1488" s="70"/>
      <c r="KD1488" s="70"/>
      <c r="KE1488" s="70"/>
      <c r="KF1488" s="70"/>
      <c r="KG1488" s="70"/>
      <c r="KH1488" s="70"/>
      <c r="KI1488" s="70"/>
      <c r="KJ1488" s="70"/>
      <c r="KK1488" s="70"/>
      <c r="KL1488" s="70"/>
      <c r="KM1488" s="70"/>
      <c r="KN1488" s="70"/>
      <c r="KO1488" s="70"/>
      <c r="KP1488" s="70"/>
      <c r="KQ1488" s="70"/>
      <c r="KR1488" s="70"/>
      <c r="KS1488" s="70"/>
      <c r="KT1488" s="70"/>
      <c r="KU1488" s="70"/>
      <c r="KV1488" s="70"/>
      <c r="KW1488" s="70"/>
      <c r="KX1488" s="70"/>
      <c r="KY1488" s="70"/>
      <c r="KZ1488" s="70"/>
      <c r="LA1488" s="70"/>
      <c r="LB1488" s="70"/>
      <c r="LC1488" s="70"/>
      <c r="LD1488" s="70"/>
      <c r="LE1488" s="70"/>
      <c r="LF1488" s="70"/>
      <c r="LG1488" s="70"/>
      <c r="LH1488" s="70"/>
      <c r="LI1488" s="70"/>
      <c r="LJ1488" s="70"/>
      <c r="LK1488" s="70"/>
      <c r="LL1488" s="70"/>
      <c r="LM1488" s="70"/>
      <c r="LN1488" s="70"/>
      <c r="LO1488" s="70"/>
      <c r="LP1488" s="70"/>
      <c r="LQ1488" s="70"/>
      <c r="LR1488" s="70"/>
      <c r="LS1488" s="70"/>
      <c r="LT1488" s="70"/>
      <c r="LU1488" s="70"/>
      <c r="LV1488" s="70"/>
      <c r="LW1488" s="70"/>
      <c r="LX1488" s="70"/>
      <c r="LY1488" s="70"/>
      <c r="LZ1488" s="70"/>
      <c r="MA1488" s="70"/>
      <c r="MB1488" s="70"/>
      <c r="MC1488" s="70"/>
      <c r="MD1488" s="70"/>
      <c r="ME1488" s="70"/>
      <c r="MF1488" s="70"/>
      <c r="MG1488" s="70"/>
      <c r="MH1488" s="70"/>
      <c r="MI1488" s="70"/>
      <c r="MJ1488" s="70"/>
      <c r="MK1488" s="70"/>
      <c r="ML1488" s="70"/>
      <c r="MM1488" s="70"/>
      <c r="MN1488" s="70"/>
      <c r="MO1488" s="70"/>
      <c r="MP1488" s="70"/>
      <c r="MQ1488" s="70"/>
      <c r="MR1488" s="70"/>
      <c r="MS1488" s="70"/>
      <c r="MT1488" s="70"/>
      <c r="MU1488" s="70"/>
      <c r="MV1488" s="70"/>
      <c r="MW1488" s="70"/>
      <c r="MX1488" s="70"/>
      <c r="MY1488" s="70"/>
      <c r="MZ1488" s="70"/>
      <c r="NA1488" s="70"/>
      <c r="NB1488" s="70"/>
      <c r="NC1488" s="70"/>
      <c r="ND1488" s="70"/>
      <c r="NE1488" s="70"/>
      <c r="NF1488" s="70"/>
      <c r="NG1488" s="70"/>
      <c r="NH1488" s="70"/>
      <c r="NI1488" s="70"/>
      <c r="NJ1488" s="70"/>
      <c r="NK1488" s="70"/>
      <c r="NL1488" s="70"/>
      <c r="NM1488" s="70"/>
      <c r="NN1488" s="70"/>
      <c r="NO1488" s="70"/>
      <c r="NP1488" s="70"/>
      <c r="NQ1488" s="70"/>
      <c r="NR1488" s="70"/>
      <c r="NS1488" s="70"/>
      <c r="NT1488" s="70"/>
      <c r="NU1488" s="70"/>
      <c r="NV1488" s="70"/>
      <c r="NW1488" s="70"/>
      <c r="NX1488" s="70"/>
      <c r="NY1488" s="70"/>
      <c r="NZ1488" s="70"/>
      <c r="OA1488" s="70"/>
      <c r="OB1488" s="70"/>
      <c r="OC1488" s="70"/>
      <c r="OD1488" s="70"/>
      <c r="OE1488" s="70"/>
      <c r="OF1488" s="70"/>
      <c r="OG1488" s="70"/>
      <c r="OH1488" s="70"/>
      <c r="OI1488" s="70"/>
      <c r="OJ1488" s="70"/>
      <c r="OK1488" s="70"/>
      <c r="OL1488" s="70"/>
      <c r="OM1488" s="70"/>
      <c r="ON1488" s="70"/>
      <c r="OO1488" s="70"/>
      <c r="OP1488" s="70"/>
      <c r="OQ1488" s="70"/>
      <c r="OR1488" s="70"/>
      <c r="OS1488" s="70"/>
      <c r="OT1488" s="70"/>
      <c r="OU1488" s="70"/>
      <c r="OV1488" s="70"/>
      <c r="OW1488" s="70"/>
      <c r="OX1488" s="70"/>
      <c r="OY1488" s="70"/>
      <c r="OZ1488" s="70"/>
      <c r="PA1488" s="70"/>
      <c r="PB1488" s="70"/>
      <c r="PC1488" s="70"/>
      <c r="PD1488" s="70"/>
      <c r="PE1488" s="70"/>
      <c r="PF1488" s="70"/>
      <c r="PG1488" s="70"/>
      <c r="PH1488" s="70"/>
      <c r="PI1488" s="70"/>
      <c r="PJ1488" s="70"/>
      <c r="PK1488" s="70"/>
      <c r="PL1488" s="70"/>
      <c r="PM1488" s="70"/>
      <c r="PN1488" s="70"/>
      <c r="PO1488" s="70"/>
      <c r="PP1488" s="70"/>
      <c r="PQ1488" s="70"/>
      <c r="PR1488" s="70"/>
      <c r="PS1488" s="70"/>
      <c r="PT1488" s="70"/>
      <c r="PU1488" s="70"/>
      <c r="PV1488" s="70"/>
      <c r="PW1488" s="70"/>
      <c r="PX1488" s="70"/>
      <c r="PY1488" s="70"/>
      <c r="PZ1488" s="70"/>
      <c r="QA1488" s="70"/>
      <c r="QB1488" s="70"/>
      <c r="QC1488" s="70"/>
      <c r="QD1488" s="70"/>
      <c r="QE1488" s="70"/>
      <c r="QF1488" s="70"/>
      <c r="QG1488" s="70"/>
      <c r="QH1488" s="70"/>
      <c r="QI1488" s="70"/>
      <c r="QJ1488" s="70"/>
      <c r="QK1488" s="70"/>
      <c r="QL1488" s="70"/>
      <c r="QM1488" s="70"/>
      <c r="QN1488" s="70"/>
      <c r="QO1488" s="70"/>
      <c r="QP1488" s="70"/>
      <c r="QQ1488" s="70"/>
      <c r="QR1488" s="70"/>
      <c r="QS1488" s="70"/>
      <c r="QT1488" s="70"/>
      <c r="QU1488" s="70"/>
      <c r="QV1488" s="70"/>
      <c r="QW1488" s="70"/>
      <c r="QX1488" s="70"/>
      <c r="QY1488" s="70"/>
      <c r="QZ1488" s="70"/>
      <c r="RA1488" s="70"/>
      <c r="RB1488" s="70"/>
      <c r="RC1488" s="70"/>
      <c r="RD1488" s="70"/>
      <c r="RE1488" s="70"/>
      <c r="RF1488" s="70"/>
      <c r="RG1488" s="70"/>
      <c r="RH1488" s="70"/>
      <c r="RI1488" s="70"/>
      <c r="RJ1488" s="70"/>
      <c r="RK1488" s="70"/>
      <c r="RL1488" s="70"/>
      <c r="RM1488" s="70"/>
      <c r="RN1488" s="70"/>
      <c r="RO1488" s="70"/>
      <c r="RP1488" s="70"/>
      <c r="RQ1488" s="70"/>
      <c r="RR1488" s="70"/>
      <c r="RS1488" s="70"/>
      <c r="RT1488" s="70"/>
      <c r="RU1488" s="70"/>
      <c r="RV1488" s="70"/>
      <c r="RW1488" s="70"/>
      <c r="RX1488" s="70"/>
      <c r="RY1488" s="70"/>
      <c r="RZ1488" s="70"/>
      <c r="SA1488" s="70"/>
      <c r="SB1488" s="70"/>
      <c r="SC1488" s="70"/>
      <c r="SD1488" s="70"/>
      <c r="SE1488" s="70"/>
      <c r="SF1488" s="70"/>
      <c r="SG1488" s="70"/>
      <c r="SH1488" s="70"/>
      <c r="SI1488" s="70"/>
      <c r="SJ1488" s="70"/>
      <c r="SK1488" s="70"/>
      <c r="SL1488" s="70"/>
      <c r="SM1488" s="70"/>
      <c r="SN1488" s="70"/>
      <c r="SO1488" s="70"/>
      <c r="SP1488" s="70"/>
      <c r="SQ1488" s="70"/>
      <c r="SR1488" s="70"/>
      <c r="SS1488" s="70"/>
      <c r="ST1488" s="70"/>
      <c r="SU1488" s="70"/>
      <c r="SV1488" s="70"/>
      <c r="SW1488" s="70"/>
      <c r="SX1488" s="70"/>
      <c r="SY1488" s="70"/>
      <c r="SZ1488" s="70"/>
    </row>
    <row r="1489" spans="1:523" ht="16.5" customHeight="1" x14ac:dyDescent="0.2">
      <c r="A1489" s="20">
        <v>902</v>
      </c>
      <c r="B1489" s="20" t="s">
        <v>66</v>
      </c>
      <c r="C1489" s="20" t="s">
        <v>328</v>
      </c>
      <c r="D1489" s="20" t="s">
        <v>30</v>
      </c>
      <c r="E1489" s="20" t="s">
        <v>1345</v>
      </c>
      <c r="F1489" s="22" t="s">
        <v>68</v>
      </c>
      <c r="G1489" s="20" t="s">
        <v>42</v>
      </c>
      <c r="H1489" s="20" t="s">
        <v>35</v>
      </c>
      <c r="I1489" s="20" t="s">
        <v>27</v>
      </c>
      <c r="J1489" s="22" t="s">
        <v>985</v>
      </c>
      <c r="K1489" s="20"/>
      <c r="L1489" s="20"/>
      <c r="M1489" s="20"/>
      <c r="N1489" s="20"/>
      <c r="O1489" s="32"/>
      <c r="P1489" s="26">
        <v>11600000</v>
      </c>
      <c r="Q1489" s="24">
        <v>1</v>
      </c>
      <c r="R1489" s="25">
        <v>45778</v>
      </c>
      <c r="S1489" s="20" t="s">
        <v>29</v>
      </c>
      <c r="T1489" s="26">
        <f>P1489*7</f>
        <v>81200000</v>
      </c>
      <c r="U1489" s="27" t="s">
        <v>100</v>
      </c>
      <c r="V1489" s="27" t="s">
        <v>100</v>
      </c>
      <c r="W1489" s="70"/>
      <c r="X1489" s="70"/>
      <c r="Y1489" s="70"/>
      <c r="Z1489" s="70"/>
      <c r="AA1489" s="70"/>
      <c r="AB1489" s="70"/>
      <c r="AC1489" s="70"/>
      <c r="AD1489" s="70"/>
      <c r="AE1489" s="70"/>
      <c r="AF1489" s="70"/>
      <c r="AG1489" s="70"/>
      <c r="AH1489" s="70"/>
      <c r="AI1489" s="70"/>
      <c r="AJ1489" s="70"/>
      <c r="AK1489" s="70"/>
      <c r="AL1489" s="70"/>
      <c r="AM1489" s="70"/>
      <c r="AN1489" s="70"/>
      <c r="AO1489" s="70"/>
      <c r="AP1489" s="70"/>
      <c r="AQ1489" s="70"/>
      <c r="AR1489" s="70"/>
      <c r="AS1489" s="70"/>
      <c r="AT1489" s="70"/>
      <c r="AU1489" s="70"/>
      <c r="AV1489" s="70"/>
      <c r="AW1489" s="70"/>
      <c r="AX1489" s="70"/>
      <c r="AY1489" s="70"/>
      <c r="AZ1489" s="70"/>
      <c r="BA1489" s="70"/>
      <c r="BB1489" s="70"/>
      <c r="BC1489" s="70"/>
      <c r="BD1489" s="70"/>
      <c r="BE1489" s="70"/>
      <c r="BF1489" s="70"/>
      <c r="BG1489" s="70"/>
      <c r="BH1489" s="70"/>
      <c r="BI1489" s="70"/>
      <c r="BJ1489" s="70"/>
      <c r="BK1489" s="70"/>
      <c r="BL1489" s="70"/>
      <c r="BM1489" s="70"/>
      <c r="BN1489" s="70"/>
      <c r="BO1489" s="70"/>
      <c r="BP1489" s="70"/>
      <c r="BQ1489" s="70"/>
      <c r="BR1489" s="70"/>
      <c r="BS1489" s="70"/>
      <c r="BT1489" s="70"/>
      <c r="BU1489" s="70"/>
      <c r="BV1489" s="70"/>
      <c r="BW1489" s="70"/>
      <c r="BX1489" s="70"/>
      <c r="BY1489" s="70"/>
      <c r="BZ1489" s="70"/>
      <c r="CA1489" s="70"/>
      <c r="CB1489" s="70"/>
      <c r="CC1489" s="70"/>
      <c r="CD1489" s="70"/>
      <c r="CE1489" s="70"/>
      <c r="CF1489" s="70"/>
      <c r="CG1489" s="70"/>
      <c r="CH1489" s="70"/>
      <c r="CI1489" s="70"/>
      <c r="CJ1489" s="70"/>
      <c r="CK1489" s="70"/>
      <c r="CL1489" s="70"/>
      <c r="CM1489" s="70"/>
      <c r="CN1489" s="70"/>
      <c r="CO1489" s="70"/>
      <c r="CP1489" s="70"/>
      <c r="CQ1489" s="70"/>
      <c r="CR1489" s="70"/>
      <c r="CS1489" s="70"/>
      <c r="CT1489" s="70"/>
      <c r="CU1489" s="70"/>
      <c r="CV1489" s="70"/>
      <c r="CW1489" s="70"/>
      <c r="CX1489" s="70"/>
      <c r="CY1489" s="70"/>
      <c r="CZ1489" s="70"/>
      <c r="DA1489" s="70"/>
      <c r="DB1489" s="70"/>
      <c r="DC1489" s="70"/>
      <c r="DD1489" s="70"/>
      <c r="DE1489" s="70"/>
      <c r="DF1489" s="70"/>
      <c r="DG1489" s="70"/>
      <c r="DH1489" s="70"/>
      <c r="DI1489" s="70"/>
      <c r="DJ1489" s="70"/>
      <c r="DK1489" s="70"/>
      <c r="DL1489" s="70"/>
      <c r="DM1489" s="70"/>
      <c r="DN1489" s="70"/>
      <c r="DO1489" s="70"/>
      <c r="DP1489" s="70"/>
      <c r="DQ1489" s="70"/>
      <c r="DR1489" s="70"/>
      <c r="DS1489" s="70"/>
      <c r="DT1489" s="70"/>
      <c r="DU1489" s="70"/>
      <c r="DV1489" s="70"/>
      <c r="DW1489" s="70"/>
      <c r="DX1489" s="70"/>
      <c r="DY1489" s="70"/>
      <c r="DZ1489" s="70"/>
      <c r="EA1489" s="70"/>
      <c r="EB1489" s="70"/>
      <c r="EC1489" s="70"/>
      <c r="ED1489" s="70"/>
      <c r="EE1489" s="70"/>
      <c r="EF1489" s="70"/>
      <c r="EG1489" s="70"/>
      <c r="EH1489" s="70"/>
      <c r="EI1489" s="70"/>
      <c r="EJ1489" s="70"/>
      <c r="EK1489" s="70"/>
      <c r="EL1489" s="70"/>
      <c r="EM1489" s="70"/>
      <c r="EN1489" s="70"/>
      <c r="EO1489" s="70"/>
      <c r="EP1489" s="70"/>
      <c r="EQ1489" s="70"/>
      <c r="ER1489" s="70"/>
      <c r="ES1489" s="70"/>
      <c r="ET1489" s="70"/>
      <c r="EU1489" s="70"/>
      <c r="EV1489" s="70"/>
      <c r="EW1489" s="70"/>
      <c r="EX1489" s="70"/>
      <c r="EY1489" s="70"/>
      <c r="EZ1489" s="70"/>
      <c r="FA1489" s="70"/>
      <c r="FB1489" s="70"/>
      <c r="FC1489" s="70"/>
      <c r="FD1489" s="70"/>
      <c r="FE1489" s="70"/>
      <c r="FF1489" s="70"/>
      <c r="FG1489" s="70"/>
      <c r="FH1489" s="70"/>
      <c r="FI1489" s="70"/>
      <c r="FJ1489" s="70"/>
      <c r="FK1489" s="70"/>
      <c r="FL1489" s="70"/>
      <c r="FM1489" s="70"/>
      <c r="FN1489" s="70"/>
      <c r="FO1489" s="70"/>
      <c r="FP1489" s="70"/>
      <c r="FQ1489" s="70"/>
      <c r="FR1489" s="70"/>
      <c r="FS1489" s="70"/>
      <c r="FT1489" s="70"/>
      <c r="FU1489" s="70"/>
      <c r="FV1489" s="70"/>
      <c r="FW1489" s="70"/>
      <c r="FX1489" s="70"/>
      <c r="FY1489" s="70"/>
      <c r="FZ1489" s="70"/>
      <c r="GA1489" s="70"/>
      <c r="GB1489" s="70"/>
      <c r="GC1489" s="70"/>
      <c r="GD1489" s="70"/>
      <c r="GE1489" s="70"/>
      <c r="GF1489" s="70"/>
      <c r="GG1489" s="70"/>
      <c r="GH1489" s="70"/>
      <c r="GI1489" s="70"/>
      <c r="GJ1489" s="70"/>
      <c r="GK1489" s="70"/>
      <c r="GL1489" s="70"/>
      <c r="GM1489" s="70"/>
      <c r="GN1489" s="70"/>
      <c r="GO1489" s="70"/>
      <c r="GP1489" s="70"/>
      <c r="GQ1489" s="70"/>
      <c r="GR1489" s="70"/>
      <c r="GS1489" s="70"/>
      <c r="GT1489" s="70"/>
      <c r="GU1489" s="70"/>
      <c r="GV1489" s="70"/>
      <c r="GW1489" s="70"/>
      <c r="GX1489" s="70"/>
      <c r="GY1489" s="70"/>
      <c r="GZ1489" s="70"/>
      <c r="HA1489" s="70"/>
      <c r="HB1489" s="70"/>
      <c r="HC1489" s="70"/>
      <c r="HD1489" s="70"/>
      <c r="HE1489" s="70"/>
      <c r="HF1489" s="70"/>
      <c r="HG1489" s="70"/>
      <c r="HH1489" s="70"/>
      <c r="HI1489" s="70"/>
      <c r="HJ1489" s="70"/>
      <c r="HK1489" s="70"/>
      <c r="HL1489" s="70"/>
      <c r="HM1489" s="70"/>
      <c r="HN1489" s="70"/>
      <c r="HO1489" s="70"/>
      <c r="HP1489" s="70"/>
      <c r="HQ1489" s="70"/>
      <c r="HR1489" s="70"/>
      <c r="HS1489" s="70"/>
      <c r="HT1489" s="70"/>
      <c r="HU1489" s="70"/>
      <c r="HV1489" s="70"/>
      <c r="HW1489" s="70"/>
      <c r="HX1489" s="70"/>
      <c r="HY1489" s="70"/>
      <c r="HZ1489" s="70"/>
      <c r="IA1489" s="70"/>
      <c r="IB1489" s="70"/>
      <c r="IC1489" s="70"/>
      <c r="ID1489" s="70"/>
      <c r="IE1489" s="70"/>
      <c r="IF1489" s="70"/>
      <c r="IG1489" s="70"/>
      <c r="IH1489" s="70"/>
      <c r="II1489" s="70"/>
      <c r="IJ1489" s="70"/>
      <c r="IK1489" s="70"/>
      <c r="IL1489" s="70"/>
      <c r="IM1489" s="70"/>
      <c r="IN1489" s="70"/>
      <c r="IO1489" s="70"/>
      <c r="IP1489" s="70"/>
      <c r="IQ1489" s="70"/>
      <c r="IR1489" s="70"/>
      <c r="IS1489" s="70"/>
      <c r="IT1489" s="70"/>
      <c r="IU1489" s="70"/>
      <c r="IV1489" s="70"/>
      <c r="IW1489" s="70"/>
      <c r="IX1489" s="70"/>
      <c r="IY1489" s="70"/>
      <c r="IZ1489" s="70"/>
      <c r="JA1489" s="70"/>
      <c r="JB1489" s="70"/>
      <c r="JC1489" s="70"/>
      <c r="JD1489" s="70"/>
      <c r="JE1489" s="70"/>
      <c r="JF1489" s="70"/>
      <c r="JG1489" s="70"/>
      <c r="JH1489" s="70"/>
      <c r="JI1489" s="70"/>
      <c r="JJ1489" s="70"/>
      <c r="JK1489" s="70"/>
      <c r="JL1489" s="70"/>
      <c r="JM1489" s="70"/>
      <c r="JN1489" s="70"/>
      <c r="JO1489" s="70"/>
      <c r="JP1489" s="70"/>
      <c r="JQ1489" s="70"/>
      <c r="JR1489" s="70"/>
      <c r="JS1489" s="70"/>
      <c r="JT1489" s="70"/>
      <c r="JU1489" s="70"/>
      <c r="JV1489" s="70"/>
      <c r="JW1489" s="70"/>
      <c r="JX1489" s="70"/>
      <c r="JY1489" s="70"/>
      <c r="JZ1489" s="70"/>
      <c r="KA1489" s="70"/>
      <c r="KB1489" s="70"/>
      <c r="KC1489" s="70"/>
      <c r="KD1489" s="70"/>
      <c r="KE1489" s="70"/>
      <c r="KF1489" s="70"/>
      <c r="KG1489" s="70"/>
      <c r="KH1489" s="70"/>
      <c r="KI1489" s="70"/>
      <c r="KJ1489" s="70"/>
      <c r="KK1489" s="70"/>
      <c r="KL1489" s="70"/>
      <c r="KM1489" s="70"/>
      <c r="KN1489" s="70"/>
      <c r="KO1489" s="70"/>
      <c r="KP1489" s="70"/>
      <c r="KQ1489" s="70"/>
      <c r="KR1489" s="70"/>
      <c r="KS1489" s="70"/>
      <c r="KT1489" s="70"/>
      <c r="KU1489" s="70"/>
      <c r="KV1489" s="70"/>
      <c r="KW1489" s="70"/>
      <c r="KX1489" s="70"/>
      <c r="KY1489" s="70"/>
      <c r="KZ1489" s="70"/>
      <c r="LA1489" s="70"/>
      <c r="LB1489" s="70"/>
      <c r="LC1489" s="70"/>
      <c r="LD1489" s="70"/>
      <c r="LE1489" s="70"/>
      <c r="LF1489" s="70"/>
      <c r="LG1489" s="70"/>
      <c r="LH1489" s="70"/>
      <c r="LI1489" s="70"/>
      <c r="LJ1489" s="70"/>
      <c r="LK1489" s="70"/>
      <c r="LL1489" s="70"/>
      <c r="LM1489" s="70"/>
      <c r="LN1489" s="70"/>
      <c r="LO1489" s="70"/>
      <c r="LP1489" s="70"/>
      <c r="LQ1489" s="70"/>
      <c r="LR1489" s="70"/>
      <c r="LS1489" s="70"/>
      <c r="LT1489" s="70"/>
      <c r="LU1489" s="70"/>
      <c r="LV1489" s="70"/>
      <c r="LW1489" s="70"/>
      <c r="LX1489" s="70"/>
      <c r="LY1489" s="70"/>
      <c r="LZ1489" s="70"/>
      <c r="MA1489" s="70"/>
      <c r="MB1489" s="70"/>
      <c r="MC1489" s="70"/>
      <c r="MD1489" s="70"/>
      <c r="ME1489" s="70"/>
      <c r="MF1489" s="70"/>
      <c r="MG1489" s="70"/>
      <c r="MH1489" s="70"/>
      <c r="MI1489" s="70"/>
      <c r="MJ1489" s="70"/>
      <c r="MK1489" s="70"/>
      <c r="ML1489" s="70"/>
      <c r="MM1489" s="70"/>
      <c r="MN1489" s="70"/>
      <c r="MO1489" s="70"/>
      <c r="MP1489" s="70"/>
      <c r="MQ1489" s="70"/>
      <c r="MR1489" s="70"/>
      <c r="MS1489" s="70"/>
      <c r="MT1489" s="70"/>
      <c r="MU1489" s="70"/>
      <c r="MV1489" s="70"/>
      <c r="MW1489" s="70"/>
      <c r="MX1489" s="70"/>
      <c r="MY1489" s="70"/>
      <c r="MZ1489" s="70"/>
      <c r="NA1489" s="70"/>
      <c r="NB1489" s="70"/>
      <c r="NC1489" s="70"/>
      <c r="ND1489" s="70"/>
      <c r="NE1489" s="70"/>
      <c r="NF1489" s="70"/>
      <c r="NG1489" s="70"/>
      <c r="NH1489" s="70"/>
      <c r="NI1489" s="70"/>
      <c r="NJ1489" s="70"/>
      <c r="NK1489" s="70"/>
      <c r="NL1489" s="70"/>
      <c r="NM1489" s="70"/>
      <c r="NN1489" s="70"/>
      <c r="NO1489" s="70"/>
      <c r="NP1489" s="70"/>
      <c r="NQ1489" s="70"/>
      <c r="NR1489" s="70"/>
      <c r="NS1489" s="70"/>
      <c r="NT1489" s="70"/>
      <c r="NU1489" s="70"/>
      <c r="NV1489" s="70"/>
      <c r="NW1489" s="70"/>
      <c r="NX1489" s="70"/>
      <c r="NY1489" s="70"/>
      <c r="NZ1489" s="70"/>
      <c r="OA1489" s="70"/>
      <c r="OB1489" s="70"/>
      <c r="OC1489" s="70"/>
      <c r="OD1489" s="70"/>
      <c r="OE1489" s="70"/>
      <c r="OF1489" s="70"/>
      <c r="OG1489" s="70"/>
      <c r="OH1489" s="70"/>
      <c r="OI1489" s="70"/>
      <c r="OJ1489" s="70"/>
      <c r="OK1489" s="70"/>
      <c r="OL1489" s="70"/>
      <c r="OM1489" s="70"/>
      <c r="ON1489" s="70"/>
      <c r="OO1489" s="70"/>
      <c r="OP1489" s="70"/>
      <c r="OQ1489" s="70"/>
      <c r="OR1489" s="70"/>
      <c r="OS1489" s="70"/>
      <c r="OT1489" s="70"/>
      <c r="OU1489" s="70"/>
      <c r="OV1489" s="70"/>
      <c r="OW1489" s="70"/>
      <c r="OX1489" s="70"/>
      <c r="OY1489" s="70"/>
      <c r="OZ1489" s="70"/>
      <c r="PA1489" s="70"/>
      <c r="PB1489" s="70"/>
      <c r="PC1489" s="70"/>
      <c r="PD1489" s="70"/>
      <c r="PE1489" s="70"/>
      <c r="PF1489" s="70"/>
      <c r="PG1489" s="70"/>
      <c r="PH1489" s="70"/>
      <c r="PI1489" s="70"/>
      <c r="PJ1489" s="70"/>
      <c r="PK1489" s="70"/>
      <c r="PL1489" s="70"/>
      <c r="PM1489" s="70"/>
      <c r="PN1489" s="70"/>
      <c r="PO1489" s="70"/>
      <c r="PP1489" s="70"/>
      <c r="PQ1489" s="70"/>
      <c r="PR1489" s="70"/>
      <c r="PS1489" s="70"/>
      <c r="PT1489" s="70"/>
      <c r="PU1489" s="70"/>
      <c r="PV1489" s="70"/>
      <c r="PW1489" s="70"/>
      <c r="PX1489" s="70"/>
      <c r="PY1489" s="70"/>
      <c r="PZ1489" s="70"/>
      <c r="QA1489" s="70"/>
      <c r="QB1489" s="70"/>
      <c r="QC1489" s="70"/>
      <c r="QD1489" s="70"/>
      <c r="QE1489" s="70"/>
      <c r="QF1489" s="70"/>
      <c r="QG1489" s="70"/>
      <c r="QH1489" s="70"/>
      <c r="QI1489" s="70"/>
      <c r="QJ1489" s="70"/>
      <c r="QK1489" s="70"/>
      <c r="QL1489" s="70"/>
      <c r="QM1489" s="70"/>
      <c r="QN1489" s="70"/>
      <c r="QO1489" s="70"/>
      <c r="QP1489" s="70"/>
      <c r="QQ1489" s="70"/>
      <c r="QR1489" s="70"/>
      <c r="QS1489" s="70"/>
      <c r="QT1489" s="70"/>
      <c r="QU1489" s="70"/>
      <c r="QV1489" s="70"/>
      <c r="QW1489" s="70"/>
      <c r="QX1489" s="70"/>
      <c r="QY1489" s="70"/>
      <c r="QZ1489" s="70"/>
      <c r="RA1489" s="70"/>
      <c r="RB1489" s="70"/>
      <c r="RC1489" s="70"/>
      <c r="RD1489" s="70"/>
      <c r="RE1489" s="70"/>
      <c r="RF1489" s="70"/>
      <c r="RG1489" s="70"/>
      <c r="RH1489" s="70"/>
      <c r="RI1489" s="70"/>
      <c r="RJ1489" s="70"/>
      <c r="RK1489" s="70"/>
      <c r="RL1489" s="70"/>
      <c r="RM1489" s="70"/>
      <c r="RN1489" s="70"/>
      <c r="RO1489" s="70"/>
      <c r="RP1489" s="70"/>
      <c r="RQ1489" s="70"/>
      <c r="RR1489" s="70"/>
      <c r="RS1489" s="70"/>
      <c r="RT1489" s="70"/>
      <c r="RU1489" s="70"/>
      <c r="RV1489" s="70"/>
      <c r="RW1489" s="70"/>
      <c r="RX1489" s="70"/>
      <c r="RY1489" s="70"/>
      <c r="RZ1489" s="70"/>
      <c r="SA1489" s="70"/>
      <c r="SB1489" s="70"/>
      <c r="SC1489" s="70"/>
      <c r="SD1489" s="70"/>
      <c r="SE1489" s="70"/>
      <c r="SF1489" s="70"/>
      <c r="SG1489" s="70"/>
      <c r="SH1489" s="70"/>
      <c r="SI1489" s="70"/>
      <c r="SJ1489" s="70"/>
      <c r="SK1489" s="70"/>
      <c r="SL1489" s="70"/>
      <c r="SM1489" s="70"/>
      <c r="SN1489" s="70"/>
      <c r="SO1489" s="70"/>
      <c r="SP1489" s="70"/>
      <c r="SQ1489" s="70"/>
      <c r="SR1489" s="70"/>
      <c r="SS1489" s="70"/>
      <c r="ST1489" s="70"/>
      <c r="SU1489" s="70"/>
      <c r="SV1489" s="70"/>
      <c r="SW1489" s="70"/>
      <c r="SX1489" s="70"/>
      <c r="SY1489" s="70"/>
      <c r="SZ1489" s="70"/>
    </row>
    <row r="1490" spans="1:523" ht="16.5" customHeight="1" x14ac:dyDescent="0.2">
      <c r="A1490" s="20">
        <v>908</v>
      </c>
      <c r="B1490" s="20" t="s">
        <v>66</v>
      </c>
      <c r="C1490" s="20" t="s">
        <v>67</v>
      </c>
      <c r="D1490" s="20" t="s">
        <v>30</v>
      </c>
      <c r="E1490" s="20" t="s">
        <v>1345</v>
      </c>
      <c r="F1490" s="22" t="s">
        <v>986</v>
      </c>
      <c r="G1490" s="20" t="s">
        <v>42</v>
      </c>
      <c r="H1490" s="20" t="s">
        <v>35</v>
      </c>
      <c r="I1490" s="20" t="s">
        <v>27</v>
      </c>
      <c r="J1490" s="21" t="s">
        <v>987</v>
      </c>
      <c r="K1490" s="20"/>
      <c r="L1490" s="20"/>
      <c r="M1490" s="20"/>
      <c r="N1490" s="20"/>
      <c r="O1490" s="31">
        <v>3332194200</v>
      </c>
      <c r="P1490" s="23"/>
      <c r="Q1490" s="24">
        <v>1</v>
      </c>
      <c r="R1490" s="25">
        <v>45717</v>
      </c>
      <c r="S1490" s="20" t="s">
        <v>83</v>
      </c>
      <c r="T1490" s="26">
        <f>O1490</f>
        <v>3332194200</v>
      </c>
      <c r="U1490" s="27" t="s">
        <v>100</v>
      </c>
      <c r="V1490" s="27" t="s">
        <v>100</v>
      </c>
      <c r="W1490" s="70"/>
      <c r="X1490" s="70"/>
      <c r="Y1490" s="70"/>
      <c r="Z1490" s="70"/>
      <c r="AA1490" s="70"/>
      <c r="AB1490" s="70"/>
      <c r="AC1490" s="70"/>
      <c r="AD1490" s="70"/>
      <c r="AE1490" s="70"/>
      <c r="AF1490" s="70"/>
      <c r="AG1490" s="70"/>
      <c r="AH1490" s="70"/>
      <c r="AI1490" s="70"/>
      <c r="AJ1490" s="70"/>
      <c r="AK1490" s="70"/>
      <c r="AL1490" s="70"/>
      <c r="AM1490" s="70"/>
      <c r="AN1490" s="70"/>
      <c r="AO1490" s="70"/>
      <c r="AP1490" s="70"/>
      <c r="AQ1490" s="70"/>
      <c r="AR1490" s="70"/>
      <c r="AS1490" s="70"/>
      <c r="AT1490" s="70"/>
      <c r="AU1490" s="70"/>
      <c r="AV1490" s="70"/>
      <c r="AW1490" s="70"/>
      <c r="AX1490" s="70"/>
      <c r="AY1490" s="70"/>
      <c r="AZ1490" s="70"/>
      <c r="BA1490" s="70"/>
      <c r="BB1490" s="70"/>
      <c r="BC1490" s="70"/>
      <c r="BD1490" s="70"/>
      <c r="BE1490" s="70"/>
      <c r="BF1490" s="70"/>
      <c r="BG1490" s="70"/>
      <c r="BH1490" s="70"/>
      <c r="BI1490" s="70"/>
      <c r="BJ1490" s="70"/>
      <c r="BK1490" s="70"/>
      <c r="BL1490" s="70"/>
      <c r="BM1490" s="70"/>
      <c r="BN1490" s="70"/>
      <c r="BO1490" s="70"/>
      <c r="BP1490" s="70"/>
      <c r="BQ1490" s="70"/>
      <c r="BR1490" s="70"/>
      <c r="BS1490" s="70"/>
      <c r="BT1490" s="70"/>
      <c r="BU1490" s="70"/>
      <c r="BV1490" s="70"/>
      <c r="BW1490" s="70"/>
      <c r="BX1490" s="70"/>
      <c r="BY1490" s="70"/>
      <c r="BZ1490" s="70"/>
      <c r="CA1490" s="70"/>
      <c r="CB1490" s="70"/>
      <c r="CC1490" s="70"/>
      <c r="CD1490" s="70"/>
      <c r="CE1490" s="70"/>
      <c r="CF1490" s="70"/>
      <c r="CG1490" s="70"/>
      <c r="CH1490" s="70"/>
      <c r="CI1490" s="70"/>
      <c r="CJ1490" s="70"/>
      <c r="CK1490" s="70"/>
      <c r="CL1490" s="70"/>
      <c r="CM1490" s="70"/>
      <c r="CN1490" s="70"/>
      <c r="CO1490" s="70"/>
      <c r="CP1490" s="70"/>
      <c r="CQ1490" s="70"/>
      <c r="CR1490" s="70"/>
      <c r="CS1490" s="70"/>
      <c r="CT1490" s="70"/>
      <c r="CU1490" s="70"/>
      <c r="CV1490" s="70"/>
      <c r="CW1490" s="70"/>
      <c r="CX1490" s="70"/>
      <c r="CY1490" s="70"/>
      <c r="CZ1490" s="70"/>
      <c r="DA1490" s="70"/>
      <c r="DB1490" s="70"/>
      <c r="DC1490" s="70"/>
      <c r="DD1490" s="70"/>
      <c r="DE1490" s="70"/>
      <c r="DF1490" s="70"/>
      <c r="DG1490" s="70"/>
      <c r="DH1490" s="70"/>
      <c r="DI1490" s="70"/>
      <c r="DJ1490" s="70"/>
      <c r="DK1490" s="70"/>
      <c r="DL1490" s="70"/>
      <c r="DM1490" s="70"/>
      <c r="DN1490" s="70"/>
      <c r="DO1490" s="70"/>
      <c r="DP1490" s="70"/>
      <c r="DQ1490" s="70"/>
      <c r="DR1490" s="70"/>
      <c r="DS1490" s="70"/>
      <c r="DT1490" s="70"/>
      <c r="DU1490" s="70"/>
      <c r="DV1490" s="70"/>
      <c r="DW1490" s="70"/>
      <c r="DX1490" s="70"/>
      <c r="DY1490" s="70"/>
      <c r="DZ1490" s="70"/>
      <c r="EA1490" s="70"/>
      <c r="EB1490" s="70"/>
      <c r="EC1490" s="70"/>
      <c r="ED1490" s="70"/>
      <c r="EE1490" s="70"/>
      <c r="EF1490" s="70"/>
      <c r="EG1490" s="70"/>
      <c r="EH1490" s="70"/>
      <c r="EI1490" s="70"/>
      <c r="EJ1490" s="70"/>
      <c r="EK1490" s="70"/>
      <c r="EL1490" s="70"/>
      <c r="EM1490" s="70"/>
      <c r="EN1490" s="70"/>
      <c r="EO1490" s="70"/>
      <c r="EP1490" s="70"/>
      <c r="EQ1490" s="70"/>
      <c r="ER1490" s="70"/>
      <c r="ES1490" s="70"/>
      <c r="ET1490" s="70"/>
      <c r="EU1490" s="70"/>
      <c r="EV1490" s="70"/>
      <c r="EW1490" s="70"/>
      <c r="EX1490" s="70"/>
      <c r="EY1490" s="70"/>
      <c r="EZ1490" s="70"/>
      <c r="FA1490" s="70"/>
      <c r="FB1490" s="70"/>
      <c r="FC1490" s="70"/>
      <c r="FD1490" s="70"/>
      <c r="FE1490" s="70"/>
      <c r="FF1490" s="70"/>
      <c r="FG1490" s="70"/>
      <c r="FH1490" s="70"/>
      <c r="FI1490" s="70"/>
      <c r="FJ1490" s="70"/>
      <c r="FK1490" s="70"/>
      <c r="FL1490" s="70"/>
      <c r="FM1490" s="70"/>
      <c r="FN1490" s="70"/>
      <c r="FO1490" s="70"/>
      <c r="FP1490" s="70"/>
      <c r="FQ1490" s="70"/>
      <c r="FR1490" s="70"/>
      <c r="FS1490" s="70"/>
      <c r="FT1490" s="70"/>
      <c r="FU1490" s="70"/>
      <c r="FV1490" s="70"/>
      <c r="FW1490" s="70"/>
      <c r="FX1490" s="70"/>
      <c r="FY1490" s="70"/>
      <c r="FZ1490" s="70"/>
      <c r="GA1490" s="70"/>
      <c r="GB1490" s="70"/>
      <c r="GC1490" s="70"/>
      <c r="GD1490" s="70"/>
      <c r="GE1490" s="70"/>
      <c r="GF1490" s="70"/>
      <c r="GG1490" s="70"/>
      <c r="GH1490" s="70"/>
      <c r="GI1490" s="70"/>
      <c r="GJ1490" s="70"/>
      <c r="GK1490" s="70"/>
      <c r="GL1490" s="70"/>
      <c r="GM1490" s="70"/>
      <c r="GN1490" s="70"/>
      <c r="GO1490" s="70"/>
      <c r="GP1490" s="70"/>
      <c r="GQ1490" s="70"/>
      <c r="GR1490" s="70"/>
      <c r="GS1490" s="70"/>
      <c r="GT1490" s="70"/>
      <c r="GU1490" s="70"/>
      <c r="GV1490" s="70"/>
      <c r="GW1490" s="70"/>
      <c r="GX1490" s="70"/>
      <c r="GY1490" s="70"/>
      <c r="GZ1490" s="70"/>
      <c r="HA1490" s="70"/>
      <c r="HB1490" s="70"/>
      <c r="HC1490" s="70"/>
      <c r="HD1490" s="70"/>
      <c r="HE1490" s="70"/>
      <c r="HF1490" s="70"/>
      <c r="HG1490" s="70"/>
      <c r="HH1490" s="70"/>
      <c r="HI1490" s="70"/>
      <c r="HJ1490" s="70"/>
      <c r="HK1490" s="70"/>
      <c r="HL1490" s="70"/>
      <c r="HM1490" s="70"/>
      <c r="HN1490" s="70"/>
      <c r="HO1490" s="70"/>
      <c r="HP1490" s="70"/>
      <c r="HQ1490" s="70"/>
      <c r="HR1490" s="70"/>
      <c r="HS1490" s="70"/>
      <c r="HT1490" s="70"/>
      <c r="HU1490" s="70"/>
      <c r="HV1490" s="70"/>
      <c r="HW1490" s="70"/>
      <c r="HX1490" s="70"/>
      <c r="HY1490" s="70"/>
      <c r="HZ1490" s="70"/>
      <c r="IA1490" s="70"/>
      <c r="IB1490" s="70"/>
      <c r="IC1490" s="70"/>
      <c r="ID1490" s="70"/>
      <c r="IE1490" s="70"/>
      <c r="IF1490" s="70"/>
      <c r="IG1490" s="70"/>
      <c r="IH1490" s="70"/>
      <c r="II1490" s="70"/>
      <c r="IJ1490" s="70"/>
      <c r="IK1490" s="70"/>
      <c r="IL1490" s="70"/>
      <c r="IM1490" s="70"/>
      <c r="IN1490" s="70"/>
      <c r="IO1490" s="70"/>
      <c r="IP1490" s="70"/>
      <c r="IQ1490" s="70"/>
      <c r="IR1490" s="70"/>
      <c r="IS1490" s="70"/>
      <c r="IT1490" s="70"/>
      <c r="IU1490" s="70"/>
      <c r="IV1490" s="70"/>
      <c r="IW1490" s="70"/>
      <c r="IX1490" s="70"/>
      <c r="IY1490" s="70"/>
      <c r="IZ1490" s="70"/>
      <c r="JA1490" s="70"/>
      <c r="JB1490" s="70"/>
      <c r="JC1490" s="70"/>
      <c r="JD1490" s="70"/>
      <c r="JE1490" s="70"/>
      <c r="JF1490" s="70"/>
      <c r="JG1490" s="70"/>
      <c r="JH1490" s="70"/>
      <c r="JI1490" s="70"/>
      <c r="JJ1490" s="70"/>
      <c r="JK1490" s="70"/>
      <c r="JL1490" s="70"/>
      <c r="JM1490" s="70"/>
      <c r="JN1490" s="70"/>
      <c r="JO1490" s="70"/>
      <c r="JP1490" s="70"/>
      <c r="JQ1490" s="70"/>
      <c r="JR1490" s="70"/>
      <c r="JS1490" s="70"/>
      <c r="JT1490" s="70"/>
      <c r="JU1490" s="70"/>
      <c r="JV1490" s="70"/>
      <c r="JW1490" s="70"/>
      <c r="JX1490" s="70"/>
      <c r="JY1490" s="70"/>
      <c r="JZ1490" s="70"/>
      <c r="KA1490" s="70"/>
      <c r="KB1490" s="70"/>
      <c r="KC1490" s="70"/>
      <c r="KD1490" s="70"/>
      <c r="KE1490" s="70"/>
      <c r="KF1490" s="70"/>
      <c r="KG1490" s="70"/>
      <c r="KH1490" s="70"/>
      <c r="KI1490" s="70"/>
      <c r="KJ1490" s="70"/>
      <c r="KK1490" s="70"/>
      <c r="KL1490" s="70"/>
      <c r="KM1490" s="70"/>
      <c r="KN1490" s="70"/>
      <c r="KO1490" s="70"/>
      <c r="KP1490" s="70"/>
      <c r="KQ1490" s="70"/>
      <c r="KR1490" s="70"/>
      <c r="KS1490" s="70"/>
      <c r="KT1490" s="70"/>
      <c r="KU1490" s="70"/>
      <c r="KV1490" s="70"/>
      <c r="KW1490" s="70"/>
      <c r="KX1490" s="70"/>
      <c r="KY1490" s="70"/>
      <c r="KZ1490" s="70"/>
      <c r="LA1490" s="70"/>
      <c r="LB1490" s="70"/>
      <c r="LC1490" s="70"/>
      <c r="LD1490" s="70"/>
      <c r="LE1490" s="70"/>
      <c r="LF1490" s="70"/>
      <c r="LG1490" s="70"/>
      <c r="LH1490" s="70"/>
      <c r="LI1490" s="70"/>
      <c r="LJ1490" s="70"/>
      <c r="LK1490" s="70"/>
      <c r="LL1490" s="70"/>
      <c r="LM1490" s="70"/>
      <c r="LN1490" s="70"/>
      <c r="LO1490" s="70"/>
      <c r="LP1490" s="70"/>
      <c r="LQ1490" s="70"/>
      <c r="LR1490" s="70"/>
      <c r="LS1490" s="70"/>
      <c r="LT1490" s="70"/>
      <c r="LU1490" s="70"/>
      <c r="LV1490" s="70"/>
      <c r="LW1490" s="70"/>
      <c r="LX1490" s="70"/>
      <c r="LY1490" s="70"/>
      <c r="LZ1490" s="70"/>
      <c r="MA1490" s="70"/>
      <c r="MB1490" s="70"/>
      <c r="MC1490" s="70"/>
      <c r="MD1490" s="70"/>
      <c r="ME1490" s="70"/>
      <c r="MF1490" s="70"/>
      <c r="MG1490" s="70"/>
      <c r="MH1490" s="70"/>
      <c r="MI1490" s="70"/>
      <c r="MJ1490" s="70"/>
      <c r="MK1490" s="70"/>
      <c r="ML1490" s="70"/>
      <c r="MM1490" s="70"/>
      <c r="MN1490" s="70"/>
      <c r="MO1490" s="70"/>
      <c r="MP1490" s="70"/>
      <c r="MQ1490" s="70"/>
      <c r="MR1490" s="70"/>
      <c r="MS1490" s="70"/>
      <c r="MT1490" s="70"/>
      <c r="MU1490" s="70"/>
      <c r="MV1490" s="70"/>
      <c r="MW1490" s="70"/>
      <c r="MX1490" s="70"/>
      <c r="MY1490" s="70"/>
      <c r="MZ1490" s="70"/>
      <c r="NA1490" s="70"/>
      <c r="NB1490" s="70"/>
      <c r="NC1490" s="70"/>
      <c r="ND1490" s="70"/>
      <c r="NE1490" s="70"/>
      <c r="NF1490" s="70"/>
      <c r="NG1490" s="70"/>
      <c r="NH1490" s="70"/>
      <c r="NI1490" s="70"/>
      <c r="NJ1490" s="70"/>
      <c r="NK1490" s="70"/>
      <c r="NL1490" s="70"/>
      <c r="NM1490" s="70"/>
      <c r="NN1490" s="70"/>
      <c r="NO1490" s="70"/>
      <c r="NP1490" s="70"/>
      <c r="NQ1490" s="70"/>
      <c r="NR1490" s="70"/>
      <c r="NS1490" s="70"/>
      <c r="NT1490" s="70"/>
      <c r="NU1490" s="70"/>
      <c r="NV1490" s="70"/>
      <c r="NW1490" s="70"/>
      <c r="NX1490" s="70"/>
      <c r="NY1490" s="70"/>
      <c r="NZ1490" s="70"/>
      <c r="OA1490" s="70"/>
      <c r="OB1490" s="70"/>
      <c r="OC1490" s="70"/>
      <c r="OD1490" s="70"/>
      <c r="OE1490" s="70"/>
      <c r="OF1490" s="70"/>
      <c r="OG1490" s="70"/>
      <c r="OH1490" s="70"/>
      <c r="OI1490" s="70"/>
      <c r="OJ1490" s="70"/>
      <c r="OK1490" s="70"/>
      <c r="OL1490" s="70"/>
      <c r="OM1490" s="70"/>
      <c r="ON1490" s="70"/>
      <c r="OO1490" s="70"/>
      <c r="OP1490" s="70"/>
      <c r="OQ1490" s="70"/>
      <c r="OR1490" s="70"/>
      <c r="OS1490" s="70"/>
      <c r="OT1490" s="70"/>
      <c r="OU1490" s="70"/>
      <c r="OV1490" s="70"/>
      <c r="OW1490" s="70"/>
      <c r="OX1490" s="70"/>
      <c r="OY1490" s="70"/>
      <c r="OZ1490" s="70"/>
      <c r="PA1490" s="70"/>
      <c r="PB1490" s="70"/>
      <c r="PC1490" s="70"/>
      <c r="PD1490" s="70"/>
      <c r="PE1490" s="70"/>
      <c r="PF1490" s="70"/>
      <c r="PG1490" s="70"/>
      <c r="PH1490" s="70"/>
      <c r="PI1490" s="70"/>
      <c r="PJ1490" s="70"/>
      <c r="PK1490" s="70"/>
      <c r="PL1490" s="70"/>
      <c r="PM1490" s="70"/>
      <c r="PN1490" s="70"/>
      <c r="PO1490" s="70"/>
      <c r="PP1490" s="70"/>
      <c r="PQ1490" s="70"/>
      <c r="PR1490" s="70"/>
      <c r="PS1490" s="70"/>
      <c r="PT1490" s="70"/>
      <c r="PU1490" s="70"/>
      <c r="PV1490" s="70"/>
      <c r="PW1490" s="70"/>
      <c r="PX1490" s="70"/>
      <c r="PY1490" s="70"/>
      <c r="PZ1490" s="70"/>
      <c r="QA1490" s="70"/>
      <c r="QB1490" s="70"/>
      <c r="QC1490" s="70"/>
      <c r="QD1490" s="70"/>
      <c r="QE1490" s="70"/>
      <c r="QF1490" s="70"/>
      <c r="QG1490" s="70"/>
      <c r="QH1490" s="70"/>
      <c r="QI1490" s="70"/>
      <c r="QJ1490" s="70"/>
      <c r="QK1490" s="70"/>
      <c r="QL1490" s="70"/>
      <c r="QM1490" s="70"/>
      <c r="QN1490" s="70"/>
      <c r="QO1490" s="70"/>
      <c r="QP1490" s="70"/>
      <c r="QQ1490" s="70"/>
      <c r="QR1490" s="70"/>
      <c r="QS1490" s="70"/>
      <c r="QT1490" s="70"/>
      <c r="QU1490" s="70"/>
      <c r="QV1490" s="70"/>
      <c r="QW1490" s="70"/>
      <c r="QX1490" s="70"/>
      <c r="QY1490" s="70"/>
      <c r="QZ1490" s="70"/>
      <c r="RA1490" s="70"/>
      <c r="RB1490" s="70"/>
      <c r="RC1490" s="70"/>
      <c r="RD1490" s="70"/>
      <c r="RE1490" s="70"/>
      <c r="RF1490" s="70"/>
      <c r="RG1490" s="70"/>
      <c r="RH1490" s="70"/>
      <c r="RI1490" s="70"/>
      <c r="RJ1490" s="70"/>
      <c r="RK1490" s="70"/>
      <c r="RL1490" s="70"/>
      <c r="RM1490" s="70"/>
      <c r="RN1490" s="70"/>
      <c r="RO1490" s="70"/>
      <c r="RP1490" s="70"/>
      <c r="RQ1490" s="70"/>
      <c r="RR1490" s="70"/>
      <c r="RS1490" s="70"/>
      <c r="RT1490" s="70"/>
      <c r="RU1490" s="70"/>
      <c r="RV1490" s="70"/>
      <c r="RW1490" s="70"/>
      <c r="RX1490" s="70"/>
      <c r="RY1490" s="70"/>
      <c r="RZ1490" s="70"/>
      <c r="SA1490" s="70"/>
      <c r="SB1490" s="70"/>
      <c r="SC1490" s="70"/>
      <c r="SD1490" s="70"/>
      <c r="SE1490" s="70"/>
      <c r="SF1490" s="70"/>
      <c r="SG1490" s="70"/>
      <c r="SH1490" s="70"/>
      <c r="SI1490" s="70"/>
      <c r="SJ1490" s="70"/>
      <c r="SK1490" s="70"/>
      <c r="SL1490" s="70"/>
      <c r="SM1490" s="70"/>
      <c r="SN1490" s="70"/>
      <c r="SO1490" s="70"/>
      <c r="SP1490" s="70"/>
      <c r="SQ1490" s="70"/>
      <c r="SR1490" s="70"/>
      <c r="SS1490" s="70"/>
      <c r="ST1490" s="70"/>
      <c r="SU1490" s="70"/>
      <c r="SV1490" s="70"/>
      <c r="SW1490" s="70"/>
      <c r="SX1490" s="70"/>
      <c r="SY1490" s="70"/>
      <c r="SZ1490" s="70"/>
    </row>
    <row r="1491" spans="1:523" ht="16.5" customHeight="1" x14ac:dyDescent="0.2">
      <c r="A1491" s="20">
        <v>909</v>
      </c>
      <c r="B1491" s="20" t="s">
        <v>66</v>
      </c>
      <c r="C1491" s="20" t="s">
        <v>67</v>
      </c>
      <c r="D1491" s="20" t="s">
        <v>30</v>
      </c>
      <c r="E1491" s="20" t="s">
        <v>1345</v>
      </c>
      <c r="F1491" s="22" t="s">
        <v>986</v>
      </c>
      <c r="G1491" s="20" t="s">
        <v>42</v>
      </c>
      <c r="H1491" s="20" t="s">
        <v>35</v>
      </c>
      <c r="I1491" s="20" t="s">
        <v>27</v>
      </c>
      <c r="J1491" s="21" t="s">
        <v>988</v>
      </c>
      <c r="K1491" s="20"/>
      <c r="L1491" s="20"/>
      <c r="M1491" s="20"/>
      <c r="N1491" s="20"/>
      <c r="O1491" s="31">
        <v>6556284800</v>
      </c>
      <c r="P1491" s="23"/>
      <c r="Q1491" s="24">
        <v>1</v>
      </c>
      <c r="R1491" s="25">
        <v>45809</v>
      </c>
      <c r="S1491" s="20" t="s">
        <v>29</v>
      </c>
      <c r="T1491" s="26">
        <f>O1491</f>
        <v>6556284800</v>
      </c>
      <c r="U1491" s="27" t="s">
        <v>100</v>
      </c>
      <c r="V1491" s="27" t="s">
        <v>100</v>
      </c>
      <c r="W1491" s="70"/>
      <c r="X1491" s="70"/>
      <c r="Y1491" s="70"/>
      <c r="Z1491" s="70"/>
      <c r="AA1491" s="70"/>
      <c r="AB1491" s="70"/>
      <c r="AC1491" s="70"/>
      <c r="AD1491" s="70"/>
      <c r="AE1491" s="70"/>
      <c r="AF1491" s="70"/>
      <c r="AG1491" s="70"/>
      <c r="AH1491" s="70"/>
      <c r="AI1491" s="70"/>
      <c r="AJ1491" s="70"/>
      <c r="AK1491" s="70"/>
      <c r="AL1491" s="70"/>
      <c r="AM1491" s="70"/>
      <c r="AN1491" s="70"/>
      <c r="AO1491" s="70"/>
      <c r="AP1491" s="70"/>
      <c r="AQ1491" s="70"/>
      <c r="AR1491" s="70"/>
      <c r="AS1491" s="70"/>
      <c r="AT1491" s="70"/>
      <c r="AU1491" s="70"/>
      <c r="AV1491" s="70"/>
      <c r="AW1491" s="70"/>
      <c r="AX1491" s="70"/>
      <c r="AY1491" s="70"/>
      <c r="AZ1491" s="70"/>
      <c r="BA1491" s="70"/>
      <c r="BB1491" s="70"/>
      <c r="BC1491" s="70"/>
      <c r="BD1491" s="70"/>
      <c r="BE1491" s="70"/>
      <c r="BF1491" s="70"/>
      <c r="BG1491" s="70"/>
      <c r="BH1491" s="70"/>
      <c r="BI1491" s="70"/>
      <c r="BJ1491" s="70"/>
      <c r="BK1491" s="70"/>
      <c r="BL1491" s="70"/>
      <c r="BM1491" s="70"/>
      <c r="BN1491" s="70"/>
      <c r="BO1491" s="70"/>
      <c r="BP1491" s="70"/>
      <c r="BQ1491" s="70"/>
      <c r="BR1491" s="70"/>
      <c r="BS1491" s="70"/>
      <c r="BT1491" s="70"/>
      <c r="BU1491" s="70"/>
      <c r="BV1491" s="70"/>
      <c r="BW1491" s="70"/>
      <c r="BX1491" s="70"/>
      <c r="BY1491" s="70"/>
      <c r="BZ1491" s="70"/>
      <c r="CA1491" s="70"/>
      <c r="CB1491" s="70"/>
      <c r="CC1491" s="70"/>
      <c r="CD1491" s="70"/>
      <c r="CE1491" s="70"/>
      <c r="CF1491" s="70"/>
      <c r="CG1491" s="70"/>
      <c r="CH1491" s="70"/>
      <c r="CI1491" s="70"/>
      <c r="CJ1491" s="70"/>
      <c r="CK1491" s="70"/>
      <c r="CL1491" s="70"/>
      <c r="CM1491" s="70"/>
      <c r="CN1491" s="70"/>
      <c r="CO1491" s="70"/>
      <c r="CP1491" s="70"/>
      <c r="CQ1491" s="70"/>
      <c r="CR1491" s="70"/>
      <c r="CS1491" s="70"/>
      <c r="CT1491" s="70"/>
      <c r="CU1491" s="70"/>
      <c r="CV1491" s="70"/>
      <c r="CW1491" s="70"/>
      <c r="CX1491" s="70"/>
      <c r="CY1491" s="70"/>
      <c r="CZ1491" s="70"/>
      <c r="DA1491" s="70"/>
      <c r="DB1491" s="70"/>
      <c r="DC1491" s="70"/>
      <c r="DD1491" s="70"/>
      <c r="DE1491" s="70"/>
      <c r="DF1491" s="70"/>
      <c r="DG1491" s="70"/>
      <c r="DH1491" s="70"/>
      <c r="DI1491" s="70"/>
      <c r="DJ1491" s="70"/>
      <c r="DK1491" s="70"/>
      <c r="DL1491" s="70"/>
      <c r="DM1491" s="70"/>
      <c r="DN1491" s="70"/>
      <c r="DO1491" s="70"/>
      <c r="DP1491" s="70"/>
      <c r="DQ1491" s="70"/>
      <c r="DR1491" s="70"/>
      <c r="DS1491" s="70"/>
      <c r="DT1491" s="70"/>
      <c r="DU1491" s="70"/>
      <c r="DV1491" s="70"/>
      <c r="DW1491" s="70"/>
      <c r="DX1491" s="70"/>
      <c r="DY1491" s="70"/>
      <c r="DZ1491" s="70"/>
      <c r="EA1491" s="70"/>
      <c r="EB1491" s="70"/>
      <c r="EC1491" s="70"/>
      <c r="ED1491" s="70"/>
      <c r="EE1491" s="70"/>
      <c r="EF1491" s="70"/>
      <c r="EG1491" s="70"/>
      <c r="EH1491" s="70"/>
      <c r="EI1491" s="70"/>
      <c r="EJ1491" s="70"/>
      <c r="EK1491" s="70"/>
      <c r="EL1491" s="70"/>
      <c r="EM1491" s="70"/>
      <c r="EN1491" s="70"/>
      <c r="EO1491" s="70"/>
      <c r="EP1491" s="70"/>
      <c r="EQ1491" s="70"/>
      <c r="ER1491" s="70"/>
      <c r="ES1491" s="70"/>
      <c r="ET1491" s="70"/>
      <c r="EU1491" s="70"/>
      <c r="EV1491" s="70"/>
      <c r="EW1491" s="70"/>
      <c r="EX1491" s="70"/>
      <c r="EY1491" s="70"/>
      <c r="EZ1491" s="70"/>
      <c r="FA1491" s="70"/>
      <c r="FB1491" s="70"/>
      <c r="FC1491" s="70"/>
      <c r="FD1491" s="70"/>
      <c r="FE1491" s="70"/>
      <c r="FF1491" s="70"/>
      <c r="FG1491" s="70"/>
      <c r="FH1491" s="70"/>
      <c r="FI1491" s="70"/>
      <c r="FJ1491" s="70"/>
      <c r="FK1491" s="70"/>
      <c r="FL1491" s="70"/>
      <c r="FM1491" s="70"/>
      <c r="FN1491" s="70"/>
      <c r="FO1491" s="70"/>
      <c r="FP1491" s="70"/>
      <c r="FQ1491" s="70"/>
      <c r="FR1491" s="70"/>
      <c r="FS1491" s="70"/>
      <c r="FT1491" s="70"/>
      <c r="FU1491" s="70"/>
      <c r="FV1491" s="70"/>
      <c r="FW1491" s="70"/>
      <c r="FX1491" s="70"/>
      <c r="FY1491" s="70"/>
      <c r="FZ1491" s="70"/>
      <c r="GA1491" s="70"/>
      <c r="GB1491" s="70"/>
      <c r="GC1491" s="70"/>
      <c r="GD1491" s="70"/>
      <c r="GE1491" s="70"/>
      <c r="GF1491" s="70"/>
      <c r="GG1491" s="70"/>
      <c r="GH1491" s="70"/>
      <c r="GI1491" s="70"/>
      <c r="GJ1491" s="70"/>
      <c r="GK1491" s="70"/>
      <c r="GL1491" s="70"/>
      <c r="GM1491" s="70"/>
      <c r="GN1491" s="70"/>
      <c r="GO1491" s="70"/>
      <c r="GP1491" s="70"/>
      <c r="GQ1491" s="70"/>
      <c r="GR1491" s="70"/>
      <c r="GS1491" s="70"/>
      <c r="GT1491" s="70"/>
      <c r="GU1491" s="70"/>
      <c r="GV1491" s="70"/>
      <c r="GW1491" s="70"/>
      <c r="GX1491" s="70"/>
      <c r="GY1491" s="70"/>
      <c r="GZ1491" s="70"/>
      <c r="HA1491" s="70"/>
      <c r="HB1491" s="70"/>
      <c r="HC1491" s="70"/>
      <c r="HD1491" s="70"/>
      <c r="HE1491" s="70"/>
      <c r="HF1491" s="70"/>
      <c r="HG1491" s="70"/>
      <c r="HH1491" s="70"/>
      <c r="HI1491" s="70"/>
      <c r="HJ1491" s="70"/>
      <c r="HK1491" s="70"/>
      <c r="HL1491" s="70"/>
      <c r="HM1491" s="70"/>
      <c r="HN1491" s="70"/>
      <c r="HO1491" s="70"/>
      <c r="HP1491" s="70"/>
      <c r="HQ1491" s="70"/>
      <c r="HR1491" s="70"/>
      <c r="HS1491" s="70"/>
      <c r="HT1491" s="70"/>
      <c r="HU1491" s="70"/>
      <c r="HV1491" s="70"/>
      <c r="HW1491" s="70"/>
      <c r="HX1491" s="70"/>
      <c r="HY1491" s="70"/>
      <c r="HZ1491" s="70"/>
      <c r="IA1491" s="70"/>
      <c r="IB1491" s="70"/>
      <c r="IC1491" s="70"/>
      <c r="ID1491" s="70"/>
      <c r="IE1491" s="70"/>
      <c r="IF1491" s="70"/>
      <c r="IG1491" s="70"/>
      <c r="IH1491" s="70"/>
      <c r="II1491" s="70"/>
      <c r="IJ1491" s="70"/>
      <c r="IK1491" s="70"/>
      <c r="IL1491" s="70"/>
      <c r="IM1491" s="70"/>
      <c r="IN1491" s="70"/>
      <c r="IO1491" s="70"/>
      <c r="IP1491" s="70"/>
      <c r="IQ1491" s="70"/>
      <c r="IR1491" s="70"/>
      <c r="IS1491" s="70"/>
      <c r="IT1491" s="70"/>
      <c r="IU1491" s="70"/>
      <c r="IV1491" s="70"/>
      <c r="IW1491" s="70"/>
      <c r="IX1491" s="70"/>
      <c r="IY1491" s="70"/>
      <c r="IZ1491" s="70"/>
      <c r="JA1491" s="70"/>
      <c r="JB1491" s="70"/>
      <c r="JC1491" s="70"/>
      <c r="JD1491" s="70"/>
      <c r="JE1491" s="70"/>
      <c r="JF1491" s="70"/>
      <c r="JG1491" s="70"/>
      <c r="JH1491" s="70"/>
      <c r="JI1491" s="70"/>
      <c r="JJ1491" s="70"/>
      <c r="JK1491" s="70"/>
      <c r="JL1491" s="70"/>
      <c r="JM1491" s="70"/>
      <c r="JN1491" s="70"/>
      <c r="JO1491" s="70"/>
      <c r="JP1491" s="70"/>
      <c r="JQ1491" s="70"/>
      <c r="JR1491" s="70"/>
      <c r="JS1491" s="70"/>
      <c r="JT1491" s="70"/>
      <c r="JU1491" s="70"/>
      <c r="JV1491" s="70"/>
      <c r="JW1491" s="70"/>
      <c r="JX1491" s="70"/>
      <c r="JY1491" s="70"/>
      <c r="JZ1491" s="70"/>
      <c r="KA1491" s="70"/>
      <c r="KB1491" s="70"/>
      <c r="KC1491" s="70"/>
      <c r="KD1491" s="70"/>
      <c r="KE1491" s="70"/>
      <c r="KF1491" s="70"/>
      <c r="KG1491" s="70"/>
      <c r="KH1491" s="70"/>
      <c r="KI1491" s="70"/>
      <c r="KJ1491" s="70"/>
      <c r="KK1491" s="70"/>
      <c r="KL1491" s="70"/>
      <c r="KM1491" s="70"/>
      <c r="KN1491" s="70"/>
      <c r="KO1491" s="70"/>
      <c r="KP1491" s="70"/>
      <c r="KQ1491" s="70"/>
      <c r="KR1491" s="70"/>
      <c r="KS1491" s="70"/>
      <c r="KT1491" s="70"/>
      <c r="KU1491" s="70"/>
      <c r="KV1491" s="70"/>
      <c r="KW1491" s="70"/>
      <c r="KX1491" s="70"/>
      <c r="KY1491" s="70"/>
      <c r="KZ1491" s="70"/>
      <c r="LA1491" s="70"/>
      <c r="LB1491" s="70"/>
      <c r="LC1491" s="70"/>
      <c r="LD1491" s="70"/>
      <c r="LE1491" s="70"/>
      <c r="LF1491" s="70"/>
      <c r="LG1491" s="70"/>
      <c r="LH1491" s="70"/>
      <c r="LI1491" s="70"/>
      <c r="LJ1491" s="70"/>
      <c r="LK1491" s="70"/>
      <c r="LL1491" s="70"/>
      <c r="LM1491" s="70"/>
      <c r="LN1491" s="70"/>
      <c r="LO1491" s="70"/>
      <c r="LP1491" s="70"/>
      <c r="LQ1491" s="70"/>
      <c r="LR1491" s="70"/>
      <c r="LS1491" s="70"/>
      <c r="LT1491" s="70"/>
      <c r="LU1491" s="70"/>
      <c r="LV1491" s="70"/>
      <c r="LW1491" s="70"/>
      <c r="LX1491" s="70"/>
      <c r="LY1491" s="70"/>
      <c r="LZ1491" s="70"/>
      <c r="MA1491" s="70"/>
      <c r="MB1491" s="70"/>
      <c r="MC1491" s="70"/>
      <c r="MD1491" s="70"/>
      <c r="ME1491" s="70"/>
      <c r="MF1491" s="70"/>
      <c r="MG1491" s="70"/>
      <c r="MH1491" s="70"/>
      <c r="MI1491" s="70"/>
      <c r="MJ1491" s="70"/>
      <c r="MK1491" s="70"/>
      <c r="ML1491" s="70"/>
      <c r="MM1491" s="70"/>
      <c r="MN1491" s="70"/>
      <c r="MO1491" s="70"/>
      <c r="MP1491" s="70"/>
      <c r="MQ1491" s="70"/>
      <c r="MR1491" s="70"/>
      <c r="MS1491" s="70"/>
      <c r="MT1491" s="70"/>
      <c r="MU1491" s="70"/>
      <c r="MV1491" s="70"/>
      <c r="MW1491" s="70"/>
      <c r="MX1491" s="70"/>
      <c r="MY1491" s="70"/>
      <c r="MZ1491" s="70"/>
      <c r="NA1491" s="70"/>
      <c r="NB1491" s="70"/>
      <c r="NC1491" s="70"/>
      <c r="ND1491" s="70"/>
      <c r="NE1491" s="70"/>
      <c r="NF1491" s="70"/>
      <c r="NG1491" s="70"/>
      <c r="NH1491" s="70"/>
      <c r="NI1491" s="70"/>
      <c r="NJ1491" s="70"/>
      <c r="NK1491" s="70"/>
      <c r="NL1491" s="70"/>
      <c r="NM1491" s="70"/>
      <c r="NN1491" s="70"/>
      <c r="NO1491" s="70"/>
      <c r="NP1491" s="70"/>
      <c r="NQ1491" s="70"/>
      <c r="NR1491" s="70"/>
      <c r="NS1491" s="70"/>
      <c r="NT1491" s="70"/>
      <c r="NU1491" s="70"/>
      <c r="NV1491" s="70"/>
      <c r="NW1491" s="70"/>
      <c r="NX1491" s="70"/>
      <c r="NY1491" s="70"/>
      <c r="NZ1491" s="70"/>
      <c r="OA1491" s="70"/>
      <c r="OB1491" s="70"/>
      <c r="OC1491" s="70"/>
      <c r="OD1491" s="70"/>
      <c r="OE1491" s="70"/>
      <c r="OF1491" s="70"/>
      <c r="OG1491" s="70"/>
      <c r="OH1491" s="70"/>
      <c r="OI1491" s="70"/>
      <c r="OJ1491" s="70"/>
      <c r="OK1491" s="70"/>
      <c r="OL1491" s="70"/>
      <c r="OM1491" s="70"/>
      <c r="ON1491" s="70"/>
      <c r="OO1491" s="70"/>
      <c r="OP1491" s="70"/>
      <c r="OQ1491" s="70"/>
      <c r="OR1491" s="70"/>
      <c r="OS1491" s="70"/>
      <c r="OT1491" s="70"/>
      <c r="OU1491" s="70"/>
      <c r="OV1491" s="70"/>
      <c r="OW1491" s="70"/>
      <c r="OX1491" s="70"/>
      <c r="OY1491" s="70"/>
      <c r="OZ1491" s="70"/>
      <c r="PA1491" s="70"/>
      <c r="PB1491" s="70"/>
      <c r="PC1491" s="70"/>
      <c r="PD1491" s="70"/>
      <c r="PE1491" s="70"/>
      <c r="PF1491" s="70"/>
      <c r="PG1491" s="70"/>
      <c r="PH1491" s="70"/>
      <c r="PI1491" s="70"/>
      <c r="PJ1491" s="70"/>
      <c r="PK1491" s="70"/>
      <c r="PL1491" s="70"/>
      <c r="PM1491" s="70"/>
      <c r="PN1491" s="70"/>
      <c r="PO1491" s="70"/>
      <c r="PP1491" s="70"/>
      <c r="PQ1491" s="70"/>
      <c r="PR1491" s="70"/>
      <c r="PS1491" s="70"/>
      <c r="PT1491" s="70"/>
      <c r="PU1491" s="70"/>
      <c r="PV1491" s="70"/>
      <c r="PW1491" s="70"/>
      <c r="PX1491" s="70"/>
      <c r="PY1491" s="70"/>
      <c r="PZ1491" s="70"/>
      <c r="QA1491" s="70"/>
      <c r="QB1491" s="70"/>
      <c r="QC1491" s="70"/>
      <c r="QD1491" s="70"/>
      <c r="QE1491" s="70"/>
      <c r="QF1491" s="70"/>
      <c r="QG1491" s="70"/>
      <c r="QH1491" s="70"/>
      <c r="QI1491" s="70"/>
      <c r="QJ1491" s="70"/>
      <c r="QK1491" s="70"/>
      <c r="QL1491" s="70"/>
      <c r="QM1491" s="70"/>
      <c r="QN1491" s="70"/>
      <c r="QO1491" s="70"/>
      <c r="QP1491" s="70"/>
      <c r="QQ1491" s="70"/>
      <c r="QR1491" s="70"/>
      <c r="QS1491" s="70"/>
      <c r="QT1491" s="70"/>
      <c r="QU1491" s="70"/>
      <c r="QV1491" s="70"/>
      <c r="QW1491" s="70"/>
      <c r="QX1491" s="70"/>
      <c r="QY1491" s="70"/>
      <c r="QZ1491" s="70"/>
      <c r="RA1491" s="70"/>
      <c r="RB1491" s="70"/>
      <c r="RC1491" s="70"/>
      <c r="RD1491" s="70"/>
      <c r="RE1491" s="70"/>
      <c r="RF1491" s="70"/>
      <c r="RG1491" s="70"/>
      <c r="RH1491" s="70"/>
      <c r="RI1491" s="70"/>
      <c r="RJ1491" s="70"/>
      <c r="RK1491" s="70"/>
      <c r="RL1491" s="70"/>
      <c r="RM1491" s="70"/>
      <c r="RN1491" s="70"/>
      <c r="RO1491" s="70"/>
      <c r="RP1491" s="70"/>
      <c r="RQ1491" s="70"/>
      <c r="RR1491" s="70"/>
      <c r="RS1491" s="70"/>
      <c r="RT1491" s="70"/>
      <c r="RU1491" s="70"/>
      <c r="RV1491" s="70"/>
      <c r="RW1491" s="70"/>
      <c r="RX1491" s="70"/>
      <c r="RY1491" s="70"/>
      <c r="RZ1491" s="70"/>
      <c r="SA1491" s="70"/>
      <c r="SB1491" s="70"/>
      <c r="SC1491" s="70"/>
      <c r="SD1491" s="70"/>
      <c r="SE1491" s="70"/>
      <c r="SF1491" s="70"/>
      <c r="SG1491" s="70"/>
      <c r="SH1491" s="70"/>
      <c r="SI1491" s="70"/>
      <c r="SJ1491" s="70"/>
      <c r="SK1491" s="70"/>
      <c r="SL1491" s="70"/>
      <c r="SM1491" s="70"/>
      <c r="SN1491" s="70"/>
      <c r="SO1491" s="70"/>
      <c r="SP1491" s="70"/>
      <c r="SQ1491" s="70"/>
      <c r="SR1491" s="70"/>
      <c r="SS1491" s="70"/>
      <c r="ST1491" s="70"/>
      <c r="SU1491" s="70"/>
      <c r="SV1491" s="70"/>
      <c r="SW1491" s="70"/>
      <c r="SX1491" s="70"/>
      <c r="SY1491" s="70"/>
      <c r="SZ1491" s="70"/>
    </row>
    <row r="1492" spans="1:523" ht="16.5" customHeight="1" x14ac:dyDescent="0.2">
      <c r="A1492" s="20">
        <v>910</v>
      </c>
      <c r="B1492" s="20" t="s">
        <v>66</v>
      </c>
      <c r="C1492" s="20" t="s">
        <v>67</v>
      </c>
      <c r="D1492" s="20" t="s">
        <v>30</v>
      </c>
      <c r="E1492" s="20" t="s">
        <v>1345</v>
      </c>
      <c r="F1492" s="22" t="s">
        <v>986</v>
      </c>
      <c r="G1492" s="20" t="s">
        <v>42</v>
      </c>
      <c r="H1492" s="20" t="s">
        <v>35</v>
      </c>
      <c r="I1492" s="20" t="s">
        <v>27</v>
      </c>
      <c r="J1492" s="21" t="s">
        <v>989</v>
      </c>
      <c r="K1492" s="20"/>
      <c r="L1492" s="20"/>
      <c r="M1492" s="20"/>
      <c r="N1492" s="20"/>
      <c r="O1492" s="31">
        <v>10330299520</v>
      </c>
      <c r="P1492" s="23"/>
      <c r="Q1492" s="24">
        <v>1</v>
      </c>
      <c r="R1492" s="25">
        <v>45809</v>
      </c>
      <c r="S1492" s="20" t="s">
        <v>29</v>
      </c>
      <c r="T1492" s="26">
        <f>O1492</f>
        <v>10330299520</v>
      </c>
      <c r="U1492" s="27" t="s">
        <v>100</v>
      </c>
      <c r="V1492" s="27" t="s">
        <v>100</v>
      </c>
      <c r="W1492" s="70"/>
      <c r="X1492" s="70"/>
      <c r="Y1492" s="70"/>
      <c r="Z1492" s="70"/>
      <c r="AA1492" s="70"/>
      <c r="AB1492" s="70"/>
      <c r="AC1492" s="70"/>
      <c r="AD1492" s="70"/>
      <c r="AE1492" s="70"/>
      <c r="AF1492" s="70"/>
      <c r="AG1492" s="70"/>
      <c r="AH1492" s="70"/>
      <c r="AI1492" s="70"/>
      <c r="AJ1492" s="70"/>
      <c r="AK1492" s="70"/>
      <c r="AL1492" s="70"/>
      <c r="AM1492" s="70"/>
      <c r="AN1492" s="70"/>
      <c r="AO1492" s="70"/>
      <c r="AP1492" s="70"/>
      <c r="AQ1492" s="70"/>
      <c r="AR1492" s="70"/>
      <c r="AS1492" s="70"/>
      <c r="AT1492" s="70"/>
      <c r="AU1492" s="70"/>
      <c r="AV1492" s="70"/>
      <c r="AW1492" s="70"/>
      <c r="AX1492" s="70"/>
      <c r="AY1492" s="70"/>
      <c r="AZ1492" s="70"/>
      <c r="BA1492" s="70"/>
      <c r="BB1492" s="70"/>
      <c r="BC1492" s="70"/>
      <c r="BD1492" s="70"/>
      <c r="BE1492" s="70"/>
      <c r="BF1492" s="70"/>
      <c r="BG1492" s="70"/>
      <c r="BH1492" s="70"/>
      <c r="BI1492" s="70"/>
      <c r="BJ1492" s="70"/>
      <c r="BK1492" s="70"/>
      <c r="BL1492" s="70"/>
      <c r="BM1492" s="70"/>
      <c r="BN1492" s="70"/>
      <c r="BO1492" s="70"/>
      <c r="BP1492" s="70"/>
      <c r="BQ1492" s="70"/>
      <c r="BR1492" s="70"/>
      <c r="BS1492" s="70"/>
      <c r="BT1492" s="70"/>
      <c r="BU1492" s="70"/>
      <c r="BV1492" s="70"/>
      <c r="BW1492" s="70"/>
      <c r="BX1492" s="70"/>
      <c r="BY1492" s="70"/>
      <c r="BZ1492" s="70"/>
      <c r="CA1492" s="70"/>
      <c r="CB1492" s="70"/>
      <c r="CC1492" s="70"/>
      <c r="CD1492" s="70"/>
      <c r="CE1492" s="70"/>
      <c r="CF1492" s="70"/>
      <c r="CG1492" s="70"/>
      <c r="CH1492" s="70"/>
      <c r="CI1492" s="70"/>
      <c r="CJ1492" s="70"/>
      <c r="CK1492" s="70"/>
      <c r="CL1492" s="70"/>
      <c r="CM1492" s="70"/>
      <c r="CN1492" s="70"/>
      <c r="CO1492" s="70"/>
      <c r="CP1492" s="70"/>
      <c r="CQ1492" s="70"/>
      <c r="CR1492" s="70"/>
      <c r="CS1492" s="70"/>
      <c r="CT1492" s="70"/>
      <c r="CU1492" s="70"/>
      <c r="CV1492" s="70"/>
      <c r="CW1492" s="70"/>
      <c r="CX1492" s="70"/>
      <c r="CY1492" s="70"/>
      <c r="CZ1492" s="70"/>
      <c r="DA1492" s="70"/>
      <c r="DB1492" s="70"/>
      <c r="DC1492" s="70"/>
      <c r="DD1492" s="70"/>
      <c r="DE1492" s="70"/>
      <c r="DF1492" s="70"/>
      <c r="DG1492" s="70"/>
      <c r="DH1492" s="70"/>
      <c r="DI1492" s="70"/>
      <c r="DJ1492" s="70"/>
      <c r="DK1492" s="70"/>
      <c r="DL1492" s="70"/>
      <c r="DM1492" s="70"/>
      <c r="DN1492" s="70"/>
      <c r="DO1492" s="70"/>
      <c r="DP1492" s="70"/>
      <c r="DQ1492" s="70"/>
      <c r="DR1492" s="70"/>
      <c r="DS1492" s="70"/>
      <c r="DT1492" s="70"/>
      <c r="DU1492" s="70"/>
      <c r="DV1492" s="70"/>
      <c r="DW1492" s="70"/>
      <c r="DX1492" s="70"/>
      <c r="DY1492" s="70"/>
      <c r="DZ1492" s="70"/>
      <c r="EA1492" s="70"/>
      <c r="EB1492" s="70"/>
      <c r="EC1492" s="70"/>
      <c r="ED1492" s="70"/>
      <c r="EE1492" s="70"/>
      <c r="EF1492" s="70"/>
      <c r="EG1492" s="70"/>
      <c r="EH1492" s="70"/>
      <c r="EI1492" s="70"/>
      <c r="EJ1492" s="70"/>
      <c r="EK1492" s="70"/>
      <c r="EL1492" s="70"/>
      <c r="EM1492" s="70"/>
      <c r="EN1492" s="70"/>
      <c r="EO1492" s="70"/>
      <c r="EP1492" s="70"/>
      <c r="EQ1492" s="70"/>
      <c r="ER1492" s="70"/>
      <c r="ES1492" s="70"/>
      <c r="ET1492" s="70"/>
      <c r="EU1492" s="70"/>
      <c r="EV1492" s="70"/>
      <c r="EW1492" s="70"/>
      <c r="EX1492" s="70"/>
      <c r="EY1492" s="70"/>
      <c r="EZ1492" s="70"/>
      <c r="FA1492" s="70"/>
      <c r="FB1492" s="70"/>
      <c r="FC1492" s="70"/>
      <c r="FD1492" s="70"/>
      <c r="FE1492" s="70"/>
      <c r="FF1492" s="70"/>
      <c r="FG1492" s="70"/>
      <c r="FH1492" s="70"/>
      <c r="FI1492" s="70"/>
      <c r="FJ1492" s="70"/>
      <c r="FK1492" s="70"/>
      <c r="FL1492" s="70"/>
      <c r="FM1492" s="70"/>
      <c r="FN1492" s="70"/>
      <c r="FO1492" s="70"/>
      <c r="FP1492" s="70"/>
      <c r="FQ1492" s="70"/>
      <c r="FR1492" s="70"/>
      <c r="FS1492" s="70"/>
      <c r="FT1492" s="70"/>
      <c r="FU1492" s="70"/>
      <c r="FV1492" s="70"/>
      <c r="FW1492" s="70"/>
      <c r="FX1492" s="70"/>
      <c r="FY1492" s="70"/>
      <c r="FZ1492" s="70"/>
      <c r="GA1492" s="70"/>
      <c r="GB1492" s="70"/>
      <c r="GC1492" s="70"/>
      <c r="GD1492" s="70"/>
      <c r="GE1492" s="70"/>
      <c r="GF1492" s="70"/>
      <c r="GG1492" s="70"/>
      <c r="GH1492" s="70"/>
      <c r="GI1492" s="70"/>
      <c r="GJ1492" s="70"/>
      <c r="GK1492" s="70"/>
      <c r="GL1492" s="70"/>
      <c r="GM1492" s="70"/>
      <c r="GN1492" s="70"/>
      <c r="GO1492" s="70"/>
      <c r="GP1492" s="70"/>
      <c r="GQ1492" s="70"/>
      <c r="GR1492" s="70"/>
      <c r="GS1492" s="70"/>
      <c r="GT1492" s="70"/>
      <c r="GU1492" s="70"/>
      <c r="GV1492" s="70"/>
      <c r="GW1492" s="70"/>
      <c r="GX1492" s="70"/>
      <c r="GY1492" s="70"/>
      <c r="GZ1492" s="70"/>
      <c r="HA1492" s="70"/>
      <c r="HB1492" s="70"/>
      <c r="HC1492" s="70"/>
      <c r="HD1492" s="70"/>
      <c r="HE1492" s="70"/>
      <c r="HF1492" s="70"/>
      <c r="HG1492" s="70"/>
      <c r="HH1492" s="70"/>
      <c r="HI1492" s="70"/>
      <c r="HJ1492" s="70"/>
      <c r="HK1492" s="70"/>
      <c r="HL1492" s="70"/>
      <c r="HM1492" s="70"/>
      <c r="HN1492" s="70"/>
      <c r="HO1492" s="70"/>
      <c r="HP1492" s="70"/>
      <c r="HQ1492" s="70"/>
      <c r="HR1492" s="70"/>
      <c r="HS1492" s="70"/>
      <c r="HT1492" s="70"/>
      <c r="HU1492" s="70"/>
      <c r="HV1492" s="70"/>
      <c r="HW1492" s="70"/>
      <c r="HX1492" s="70"/>
      <c r="HY1492" s="70"/>
      <c r="HZ1492" s="70"/>
      <c r="IA1492" s="70"/>
      <c r="IB1492" s="70"/>
      <c r="IC1492" s="70"/>
      <c r="ID1492" s="70"/>
      <c r="IE1492" s="70"/>
      <c r="IF1492" s="70"/>
      <c r="IG1492" s="70"/>
      <c r="IH1492" s="70"/>
      <c r="II1492" s="70"/>
      <c r="IJ1492" s="70"/>
      <c r="IK1492" s="70"/>
      <c r="IL1492" s="70"/>
      <c r="IM1492" s="70"/>
      <c r="IN1492" s="70"/>
      <c r="IO1492" s="70"/>
      <c r="IP1492" s="70"/>
      <c r="IQ1492" s="70"/>
      <c r="IR1492" s="70"/>
      <c r="IS1492" s="70"/>
      <c r="IT1492" s="70"/>
      <c r="IU1492" s="70"/>
      <c r="IV1492" s="70"/>
      <c r="IW1492" s="70"/>
      <c r="IX1492" s="70"/>
      <c r="IY1492" s="70"/>
      <c r="IZ1492" s="70"/>
      <c r="JA1492" s="70"/>
      <c r="JB1492" s="70"/>
      <c r="JC1492" s="70"/>
      <c r="JD1492" s="70"/>
      <c r="JE1492" s="70"/>
      <c r="JF1492" s="70"/>
      <c r="JG1492" s="70"/>
      <c r="JH1492" s="70"/>
      <c r="JI1492" s="70"/>
      <c r="JJ1492" s="70"/>
      <c r="JK1492" s="70"/>
      <c r="JL1492" s="70"/>
      <c r="JM1492" s="70"/>
      <c r="JN1492" s="70"/>
      <c r="JO1492" s="70"/>
      <c r="JP1492" s="70"/>
      <c r="JQ1492" s="70"/>
      <c r="JR1492" s="70"/>
      <c r="JS1492" s="70"/>
      <c r="JT1492" s="70"/>
      <c r="JU1492" s="70"/>
      <c r="JV1492" s="70"/>
      <c r="JW1492" s="70"/>
      <c r="JX1492" s="70"/>
      <c r="JY1492" s="70"/>
      <c r="JZ1492" s="70"/>
      <c r="KA1492" s="70"/>
      <c r="KB1492" s="70"/>
      <c r="KC1492" s="70"/>
      <c r="KD1492" s="70"/>
      <c r="KE1492" s="70"/>
      <c r="KF1492" s="70"/>
      <c r="KG1492" s="70"/>
      <c r="KH1492" s="70"/>
      <c r="KI1492" s="70"/>
      <c r="KJ1492" s="70"/>
      <c r="KK1492" s="70"/>
      <c r="KL1492" s="70"/>
      <c r="KM1492" s="70"/>
      <c r="KN1492" s="70"/>
      <c r="KO1492" s="70"/>
      <c r="KP1492" s="70"/>
      <c r="KQ1492" s="70"/>
      <c r="KR1492" s="70"/>
      <c r="KS1492" s="70"/>
      <c r="KT1492" s="70"/>
      <c r="KU1492" s="70"/>
      <c r="KV1492" s="70"/>
      <c r="KW1492" s="70"/>
      <c r="KX1492" s="70"/>
      <c r="KY1492" s="70"/>
      <c r="KZ1492" s="70"/>
      <c r="LA1492" s="70"/>
      <c r="LB1492" s="70"/>
      <c r="LC1492" s="70"/>
      <c r="LD1492" s="70"/>
      <c r="LE1492" s="70"/>
      <c r="LF1492" s="70"/>
      <c r="LG1492" s="70"/>
      <c r="LH1492" s="70"/>
      <c r="LI1492" s="70"/>
      <c r="LJ1492" s="70"/>
      <c r="LK1492" s="70"/>
      <c r="LL1492" s="70"/>
      <c r="LM1492" s="70"/>
      <c r="LN1492" s="70"/>
      <c r="LO1492" s="70"/>
      <c r="LP1492" s="70"/>
      <c r="LQ1492" s="70"/>
      <c r="LR1492" s="70"/>
      <c r="LS1492" s="70"/>
      <c r="LT1492" s="70"/>
      <c r="LU1492" s="70"/>
      <c r="LV1492" s="70"/>
      <c r="LW1492" s="70"/>
      <c r="LX1492" s="70"/>
      <c r="LY1492" s="70"/>
      <c r="LZ1492" s="70"/>
      <c r="MA1492" s="70"/>
      <c r="MB1492" s="70"/>
      <c r="MC1492" s="70"/>
      <c r="MD1492" s="70"/>
      <c r="ME1492" s="70"/>
      <c r="MF1492" s="70"/>
      <c r="MG1492" s="70"/>
      <c r="MH1492" s="70"/>
      <c r="MI1492" s="70"/>
      <c r="MJ1492" s="70"/>
      <c r="MK1492" s="70"/>
      <c r="ML1492" s="70"/>
      <c r="MM1492" s="70"/>
      <c r="MN1492" s="70"/>
      <c r="MO1492" s="70"/>
      <c r="MP1492" s="70"/>
      <c r="MQ1492" s="70"/>
      <c r="MR1492" s="70"/>
      <c r="MS1492" s="70"/>
      <c r="MT1492" s="70"/>
      <c r="MU1492" s="70"/>
      <c r="MV1492" s="70"/>
      <c r="MW1492" s="70"/>
      <c r="MX1492" s="70"/>
      <c r="MY1492" s="70"/>
      <c r="MZ1492" s="70"/>
      <c r="NA1492" s="70"/>
      <c r="NB1492" s="70"/>
      <c r="NC1492" s="70"/>
      <c r="ND1492" s="70"/>
      <c r="NE1492" s="70"/>
      <c r="NF1492" s="70"/>
      <c r="NG1492" s="70"/>
      <c r="NH1492" s="70"/>
      <c r="NI1492" s="70"/>
      <c r="NJ1492" s="70"/>
      <c r="NK1492" s="70"/>
      <c r="NL1492" s="70"/>
      <c r="NM1492" s="70"/>
      <c r="NN1492" s="70"/>
      <c r="NO1492" s="70"/>
      <c r="NP1492" s="70"/>
      <c r="NQ1492" s="70"/>
      <c r="NR1492" s="70"/>
      <c r="NS1492" s="70"/>
      <c r="NT1492" s="70"/>
      <c r="NU1492" s="70"/>
      <c r="NV1492" s="70"/>
      <c r="NW1492" s="70"/>
      <c r="NX1492" s="70"/>
      <c r="NY1492" s="70"/>
      <c r="NZ1492" s="70"/>
      <c r="OA1492" s="70"/>
      <c r="OB1492" s="70"/>
      <c r="OC1492" s="70"/>
      <c r="OD1492" s="70"/>
      <c r="OE1492" s="70"/>
      <c r="OF1492" s="70"/>
      <c r="OG1492" s="70"/>
      <c r="OH1492" s="70"/>
      <c r="OI1492" s="70"/>
      <c r="OJ1492" s="70"/>
      <c r="OK1492" s="70"/>
      <c r="OL1492" s="70"/>
      <c r="OM1492" s="70"/>
      <c r="ON1492" s="70"/>
      <c r="OO1492" s="70"/>
      <c r="OP1492" s="70"/>
      <c r="OQ1492" s="70"/>
      <c r="OR1492" s="70"/>
      <c r="OS1492" s="70"/>
      <c r="OT1492" s="70"/>
      <c r="OU1492" s="70"/>
      <c r="OV1492" s="70"/>
      <c r="OW1492" s="70"/>
      <c r="OX1492" s="70"/>
      <c r="OY1492" s="70"/>
      <c r="OZ1492" s="70"/>
      <c r="PA1492" s="70"/>
      <c r="PB1492" s="70"/>
      <c r="PC1492" s="70"/>
      <c r="PD1492" s="70"/>
      <c r="PE1492" s="70"/>
      <c r="PF1492" s="70"/>
      <c r="PG1492" s="70"/>
      <c r="PH1492" s="70"/>
      <c r="PI1492" s="70"/>
      <c r="PJ1492" s="70"/>
      <c r="PK1492" s="70"/>
      <c r="PL1492" s="70"/>
      <c r="PM1492" s="70"/>
      <c r="PN1492" s="70"/>
      <c r="PO1492" s="70"/>
      <c r="PP1492" s="70"/>
      <c r="PQ1492" s="70"/>
      <c r="PR1492" s="70"/>
      <c r="PS1492" s="70"/>
      <c r="PT1492" s="70"/>
      <c r="PU1492" s="70"/>
      <c r="PV1492" s="70"/>
      <c r="PW1492" s="70"/>
      <c r="PX1492" s="70"/>
      <c r="PY1492" s="70"/>
      <c r="PZ1492" s="70"/>
      <c r="QA1492" s="70"/>
      <c r="QB1492" s="70"/>
      <c r="QC1492" s="70"/>
      <c r="QD1492" s="70"/>
      <c r="QE1492" s="70"/>
      <c r="QF1492" s="70"/>
      <c r="QG1492" s="70"/>
      <c r="QH1492" s="70"/>
      <c r="QI1492" s="70"/>
      <c r="QJ1492" s="70"/>
      <c r="QK1492" s="70"/>
      <c r="QL1492" s="70"/>
      <c r="QM1492" s="70"/>
      <c r="QN1492" s="70"/>
      <c r="QO1492" s="70"/>
      <c r="QP1492" s="70"/>
      <c r="QQ1492" s="70"/>
      <c r="QR1492" s="70"/>
      <c r="QS1492" s="70"/>
      <c r="QT1492" s="70"/>
      <c r="QU1492" s="70"/>
      <c r="QV1492" s="70"/>
      <c r="QW1492" s="70"/>
      <c r="QX1492" s="70"/>
      <c r="QY1492" s="70"/>
      <c r="QZ1492" s="70"/>
      <c r="RA1492" s="70"/>
      <c r="RB1492" s="70"/>
      <c r="RC1492" s="70"/>
      <c r="RD1492" s="70"/>
      <c r="RE1492" s="70"/>
      <c r="RF1492" s="70"/>
      <c r="RG1492" s="70"/>
      <c r="RH1492" s="70"/>
      <c r="RI1492" s="70"/>
      <c r="RJ1492" s="70"/>
      <c r="RK1492" s="70"/>
      <c r="RL1492" s="70"/>
      <c r="RM1492" s="70"/>
      <c r="RN1492" s="70"/>
      <c r="RO1492" s="70"/>
      <c r="RP1492" s="70"/>
      <c r="RQ1492" s="70"/>
      <c r="RR1492" s="70"/>
      <c r="RS1492" s="70"/>
      <c r="RT1492" s="70"/>
      <c r="RU1492" s="70"/>
      <c r="RV1492" s="70"/>
      <c r="RW1492" s="70"/>
      <c r="RX1492" s="70"/>
      <c r="RY1492" s="70"/>
      <c r="RZ1492" s="70"/>
      <c r="SA1492" s="70"/>
      <c r="SB1492" s="70"/>
      <c r="SC1492" s="70"/>
      <c r="SD1492" s="70"/>
      <c r="SE1492" s="70"/>
      <c r="SF1492" s="70"/>
      <c r="SG1492" s="70"/>
      <c r="SH1492" s="70"/>
      <c r="SI1492" s="70"/>
      <c r="SJ1492" s="70"/>
      <c r="SK1492" s="70"/>
      <c r="SL1492" s="70"/>
      <c r="SM1492" s="70"/>
      <c r="SN1492" s="70"/>
      <c r="SO1492" s="70"/>
      <c r="SP1492" s="70"/>
      <c r="SQ1492" s="70"/>
      <c r="SR1492" s="70"/>
      <c r="SS1492" s="70"/>
      <c r="ST1492" s="70"/>
      <c r="SU1492" s="70"/>
      <c r="SV1492" s="70"/>
      <c r="SW1492" s="70"/>
      <c r="SX1492" s="70"/>
      <c r="SY1492" s="70"/>
      <c r="SZ1492" s="70"/>
    </row>
    <row r="1493" spans="1:523" ht="16.5" customHeight="1" x14ac:dyDescent="0.2">
      <c r="A1493" s="20">
        <v>913</v>
      </c>
      <c r="B1493" s="20" t="s">
        <v>66</v>
      </c>
      <c r="C1493" s="20" t="s">
        <v>67</v>
      </c>
      <c r="D1493" s="20" t="s">
        <v>38</v>
      </c>
      <c r="E1493" s="20" t="s">
        <v>1345</v>
      </c>
      <c r="F1493" s="22" t="s">
        <v>78</v>
      </c>
      <c r="G1493" s="20" t="s">
        <v>42</v>
      </c>
      <c r="H1493" s="20" t="s">
        <v>35</v>
      </c>
      <c r="I1493" s="20" t="s">
        <v>27</v>
      </c>
      <c r="J1493" s="21" t="s">
        <v>990</v>
      </c>
      <c r="K1493" s="20"/>
      <c r="L1493" s="20"/>
      <c r="M1493" s="20"/>
      <c r="N1493" s="20"/>
      <c r="O1493" s="31"/>
      <c r="P1493" s="23">
        <v>600000</v>
      </c>
      <c r="Q1493" s="24">
        <v>477</v>
      </c>
      <c r="R1493" s="25">
        <v>45778</v>
      </c>
      <c r="S1493" s="20" t="s">
        <v>29</v>
      </c>
      <c r="T1493" s="26">
        <f>P1493*Q1493*6</f>
        <v>1717200000</v>
      </c>
      <c r="U1493" s="27" t="s">
        <v>100</v>
      </c>
      <c r="V1493" s="27" t="s">
        <v>100</v>
      </c>
      <c r="W1493" s="70"/>
      <c r="X1493" s="70"/>
      <c r="Y1493" s="70"/>
      <c r="Z1493" s="70"/>
      <c r="AA1493" s="70"/>
      <c r="AB1493" s="70"/>
      <c r="AC1493" s="70"/>
      <c r="AD1493" s="70"/>
      <c r="AE1493" s="70"/>
      <c r="AF1493" s="70"/>
      <c r="AG1493" s="70"/>
      <c r="AH1493" s="70"/>
      <c r="AI1493" s="70"/>
      <c r="AJ1493" s="70"/>
      <c r="AK1493" s="70"/>
      <c r="AL1493" s="70"/>
      <c r="AM1493" s="70"/>
      <c r="AN1493" s="70"/>
      <c r="AO1493" s="70"/>
      <c r="AP1493" s="70"/>
      <c r="AQ1493" s="70"/>
      <c r="AR1493" s="70"/>
      <c r="AS1493" s="70"/>
      <c r="AT1493" s="70"/>
      <c r="AU1493" s="70"/>
      <c r="AV1493" s="70"/>
      <c r="AW1493" s="70"/>
      <c r="AX1493" s="70"/>
      <c r="AY1493" s="70"/>
      <c r="AZ1493" s="70"/>
      <c r="BA1493" s="70"/>
      <c r="BB1493" s="70"/>
      <c r="BC1493" s="70"/>
      <c r="BD1493" s="70"/>
      <c r="BE1493" s="70"/>
      <c r="BF1493" s="70"/>
      <c r="BG1493" s="70"/>
      <c r="BH1493" s="70"/>
      <c r="BI1493" s="70"/>
      <c r="BJ1493" s="70"/>
      <c r="BK1493" s="70"/>
      <c r="BL1493" s="70"/>
      <c r="BM1493" s="70"/>
      <c r="BN1493" s="70"/>
      <c r="BO1493" s="70"/>
      <c r="BP1493" s="70"/>
      <c r="BQ1493" s="70"/>
      <c r="BR1493" s="70"/>
      <c r="BS1493" s="70"/>
      <c r="BT1493" s="70"/>
      <c r="BU1493" s="70"/>
      <c r="BV1493" s="70"/>
      <c r="BW1493" s="70"/>
      <c r="BX1493" s="70"/>
      <c r="BY1493" s="70"/>
      <c r="BZ1493" s="70"/>
      <c r="CA1493" s="70"/>
      <c r="CB1493" s="70"/>
      <c r="CC1493" s="70"/>
      <c r="CD1493" s="70"/>
      <c r="CE1493" s="70"/>
      <c r="CF1493" s="70"/>
      <c r="CG1493" s="70"/>
      <c r="CH1493" s="70"/>
      <c r="CI1493" s="70"/>
      <c r="CJ1493" s="70"/>
      <c r="CK1493" s="70"/>
      <c r="CL1493" s="70"/>
      <c r="CM1493" s="70"/>
      <c r="CN1493" s="70"/>
      <c r="CO1493" s="70"/>
      <c r="CP1493" s="70"/>
      <c r="CQ1493" s="70"/>
      <c r="CR1493" s="70"/>
      <c r="CS1493" s="70"/>
      <c r="CT1493" s="70"/>
      <c r="CU1493" s="70"/>
      <c r="CV1493" s="70"/>
      <c r="CW1493" s="70"/>
      <c r="CX1493" s="70"/>
      <c r="CY1493" s="70"/>
      <c r="CZ1493" s="70"/>
      <c r="DA1493" s="70"/>
      <c r="DB1493" s="70"/>
      <c r="DC1493" s="70"/>
      <c r="DD1493" s="70"/>
      <c r="DE1493" s="70"/>
      <c r="DF1493" s="70"/>
      <c r="DG1493" s="70"/>
      <c r="DH1493" s="70"/>
      <c r="DI1493" s="70"/>
      <c r="DJ1493" s="70"/>
      <c r="DK1493" s="70"/>
      <c r="DL1493" s="70"/>
      <c r="DM1493" s="70"/>
      <c r="DN1493" s="70"/>
      <c r="DO1493" s="70"/>
      <c r="DP1493" s="70"/>
      <c r="DQ1493" s="70"/>
      <c r="DR1493" s="70"/>
      <c r="DS1493" s="70"/>
      <c r="DT1493" s="70"/>
      <c r="DU1493" s="70"/>
      <c r="DV1493" s="70"/>
      <c r="DW1493" s="70"/>
      <c r="DX1493" s="70"/>
      <c r="DY1493" s="70"/>
      <c r="DZ1493" s="70"/>
      <c r="EA1493" s="70"/>
      <c r="EB1493" s="70"/>
      <c r="EC1493" s="70"/>
      <c r="ED1493" s="70"/>
      <c r="EE1493" s="70"/>
      <c r="EF1493" s="70"/>
      <c r="EG1493" s="70"/>
      <c r="EH1493" s="70"/>
      <c r="EI1493" s="70"/>
      <c r="EJ1493" s="70"/>
      <c r="EK1493" s="70"/>
      <c r="EL1493" s="70"/>
      <c r="EM1493" s="70"/>
      <c r="EN1493" s="70"/>
      <c r="EO1493" s="70"/>
      <c r="EP1493" s="70"/>
      <c r="EQ1493" s="70"/>
      <c r="ER1493" s="70"/>
      <c r="ES1493" s="70"/>
      <c r="ET1493" s="70"/>
      <c r="EU1493" s="70"/>
      <c r="EV1493" s="70"/>
      <c r="EW1493" s="70"/>
      <c r="EX1493" s="70"/>
      <c r="EY1493" s="70"/>
      <c r="EZ1493" s="70"/>
      <c r="FA1493" s="70"/>
      <c r="FB1493" s="70"/>
      <c r="FC1493" s="70"/>
      <c r="FD1493" s="70"/>
      <c r="FE1493" s="70"/>
      <c r="FF1493" s="70"/>
      <c r="FG1493" s="70"/>
      <c r="FH1493" s="70"/>
      <c r="FI1493" s="70"/>
      <c r="FJ1493" s="70"/>
      <c r="FK1493" s="70"/>
      <c r="FL1493" s="70"/>
      <c r="FM1493" s="70"/>
      <c r="FN1493" s="70"/>
      <c r="FO1493" s="70"/>
      <c r="FP1493" s="70"/>
      <c r="FQ1493" s="70"/>
      <c r="FR1493" s="70"/>
      <c r="FS1493" s="70"/>
      <c r="FT1493" s="70"/>
      <c r="FU1493" s="70"/>
      <c r="FV1493" s="70"/>
      <c r="FW1493" s="70"/>
      <c r="FX1493" s="70"/>
      <c r="FY1493" s="70"/>
      <c r="FZ1493" s="70"/>
      <c r="GA1493" s="70"/>
      <c r="GB1493" s="70"/>
      <c r="GC1493" s="70"/>
      <c r="GD1493" s="70"/>
      <c r="GE1493" s="70"/>
      <c r="GF1493" s="70"/>
      <c r="GG1493" s="70"/>
      <c r="GH1493" s="70"/>
      <c r="GI1493" s="70"/>
      <c r="GJ1493" s="70"/>
      <c r="GK1493" s="70"/>
      <c r="GL1493" s="70"/>
      <c r="GM1493" s="70"/>
      <c r="GN1493" s="70"/>
      <c r="GO1493" s="70"/>
      <c r="GP1493" s="70"/>
      <c r="GQ1493" s="70"/>
      <c r="GR1493" s="70"/>
      <c r="GS1493" s="70"/>
      <c r="GT1493" s="70"/>
      <c r="GU1493" s="70"/>
      <c r="GV1493" s="70"/>
      <c r="GW1493" s="70"/>
      <c r="GX1493" s="70"/>
      <c r="GY1493" s="70"/>
      <c r="GZ1493" s="70"/>
      <c r="HA1493" s="70"/>
      <c r="HB1493" s="70"/>
      <c r="HC1493" s="70"/>
      <c r="HD1493" s="70"/>
      <c r="HE1493" s="70"/>
      <c r="HF1493" s="70"/>
      <c r="HG1493" s="70"/>
      <c r="HH1493" s="70"/>
      <c r="HI1493" s="70"/>
      <c r="HJ1493" s="70"/>
      <c r="HK1493" s="70"/>
      <c r="HL1493" s="70"/>
      <c r="HM1493" s="70"/>
      <c r="HN1493" s="70"/>
      <c r="HO1493" s="70"/>
      <c r="HP1493" s="70"/>
      <c r="HQ1493" s="70"/>
      <c r="HR1493" s="70"/>
      <c r="HS1493" s="70"/>
      <c r="HT1493" s="70"/>
      <c r="HU1493" s="70"/>
      <c r="HV1493" s="70"/>
      <c r="HW1493" s="70"/>
      <c r="HX1493" s="70"/>
      <c r="HY1493" s="70"/>
      <c r="HZ1493" s="70"/>
      <c r="IA1493" s="70"/>
      <c r="IB1493" s="70"/>
      <c r="IC1493" s="70"/>
      <c r="ID1493" s="70"/>
      <c r="IE1493" s="70"/>
      <c r="IF1493" s="70"/>
      <c r="IG1493" s="70"/>
      <c r="IH1493" s="70"/>
      <c r="II1493" s="70"/>
      <c r="IJ1493" s="70"/>
      <c r="IK1493" s="70"/>
      <c r="IL1493" s="70"/>
      <c r="IM1493" s="70"/>
      <c r="IN1493" s="70"/>
      <c r="IO1493" s="70"/>
      <c r="IP1493" s="70"/>
      <c r="IQ1493" s="70"/>
      <c r="IR1493" s="70"/>
      <c r="IS1493" s="70"/>
      <c r="IT1493" s="70"/>
      <c r="IU1493" s="70"/>
      <c r="IV1493" s="70"/>
      <c r="IW1493" s="70"/>
      <c r="IX1493" s="70"/>
      <c r="IY1493" s="70"/>
      <c r="IZ1493" s="70"/>
      <c r="JA1493" s="70"/>
      <c r="JB1493" s="70"/>
      <c r="JC1493" s="70"/>
      <c r="JD1493" s="70"/>
      <c r="JE1493" s="70"/>
      <c r="JF1493" s="70"/>
      <c r="JG1493" s="70"/>
      <c r="JH1493" s="70"/>
      <c r="JI1493" s="70"/>
      <c r="JJ1493" s="70"/>
      <c r="JK1493" s="70"/>
      <c r="JL1493" s="70"/>
      <c r="JM1493" s="70"/>
      <c r="JN1493" s="70"/>
      <c r="JO1493" s="70"/>
      <c r="JP1493" s="70"/>
      <c r="JQ1493" s="70"/>
      <c r="JR1493" s="70"/>
      <c r="JS1493" s="70"/>
      <c r="JT1493" s="70"/>
      <c r="JU1493" s="70"/>
      <c r="JV1493" s="70"/>
      <c r="JW1493" s="70"/>
      <c r="JX1493" s="70"/>
      <c r="JY1493" s="70"/>
      <c r="JZ1493" s="70"/>
      <c r="KA1493" s="70"/>
      <c r="KB1493" s="70"/>
      <c r="KC1493" s="70"/>
      <c r="KD1493" s="70"/>
      <c r="KE1493" s="70"/>
      <c r="KF1493" s="70"/>
      <c r="KG1493" s="70"/>
      <c r="KH1493" s="70"/>
      <c r="KI1493" s="70"/>
      <c r="KJ1493" s="70"/>
      <c r="KK1493" s="70"/>
      <c r="KL1493" s="70"/>
      <c r="KM1493" s="70"/>
      <c r="KN1493" s="70"/>
      <c r="KO1493" s="70"/>
      <c r="KP1493" s="70"/>
      <c r="KQ1493" s="70"/>
      <c r="KR1493" s="70"/>
      <c r="KS1493" s="70"/>
      <c r="KT1493" s="70"/>
      <c r="KU1493" s="70"/>
      <c r="KV1493" s="70"/>
      <c r="KW1493" s="70"/>
      <c r="KX1493" s="70"/>
      <c r="KY1493" s="70"/>
      <c r="KZ1493" s="70"/>
      <c r="LA1493" s="70"/>
      <c r="LB1493" s="70"/>
      <c r="LC1493" s="70"/>
      <c r="LD1493" s="70"/>
      <c r="LE1493" s="70"/>
      <c r="LF1493" s="70"/>
      <c r="LG1493" s="70"/>
      <c r="LH1493" s="70"/>
      <c r="LI1493" s="70"/>
      <c r="LJ1493" s="70"/>
      <c r="LK1493" s="70"/>
      <c r="LL1493" s="70"/>
      <c r="LM1493" s="70"/>
      <c r="LN1493" s="70"/>
      <c r="LO1493" s="70"/>
      <c r="LP1493" s="70"/>
      <c r="LQ1493" s="70"/>
      <c r="LR1493" s="70"/>
      <c r="LS1493" s="70"/>
      <c r="LT1493" s="70"/>
      <c r="LU1493" s="70"/>
      <c r="LV1493" s="70"/>
      <c r="LW1493" s="70"/>
      <c r="LX1493" s="70"/>
      <c r="LY1493" s="70"/>
      <c r="LZ1493" s="70"/>
      <c r="MA1493" s="70"/>
      <c r="MB1493" s="70"/>
      <c r="MC1493" s="70"/>
      <c r="MD1493" s="70"/>
      <c r="ME1493" s="70"/>
      <c r="MF1493" s="70"/>
      <c r="MG1493" s="70"/>
      <c r="MH1493" s="70"/>
      <c r="MI1493" s="70"/>
      <c r="MJ1493" s="70"/>
      <c r="MK1493" s="70"/>
      <c r="ML1493" s="70"/>
      <c r="MM1493" s="70"/>
      <c r="MN1493" s="70"/>
      <c r="MO1493" s="70"/>
      <c r="MP1493" s="70"/>
      <c r="MQ1493" s="70"/>
      <c r="MR1493" s="70"/>
      <c r="MS1493" s="70"/>
      <c r="MT1493" s="70"/>
      <c r="MU1493" s="70"/>
      <c r="MV1493" s="70"/>
      <c r="MW1493" s="70"/>
      <c r="MX1493" s="70"/>
      <c r="MY1493" s="70"/>
      <c r="MZ1493" s="70"/>
      <c r="NA1493" s="70"/>
      <c r="NB1493" s="70"/>
      <c r="NC1493" s="70"/>
      <c r="ND1493" s="70"/>
      <c r="NE1493" s="70"/>
      <c r="NF1493" s="70"/>
      <c r="NG1493" s="70"/>
      <c r="NH1493" s="70"/>
      <c r="NI1493" s="70"/>
      <c r="NJ1493" s="70"/>
      <c r="NK1493" s="70"/>
      <c r="NL1493" s="70"/>
      <c r="NM1493" s="70"/>
      <c r="NN1493" s="70"/>
      <c r="NO1493" s="70"/>
      <c r="NP1493" s="70"/>
      <c r="NQ1493" s="70"/>
      <c r="NR1493" s="70"/>
      <c r="NS1493" s="70"/>
      <c r="NT1493" s="70"/>
      <c r="NU1493" s="70"/>
      <c r="NV1493" s="70"/>
      <c r="NW1493" s="70"/>
      <c r="NX1493" s="70"/>
      <c r="NY1493" s="70"/>
      <c r="NZ1493" s="70"/>
      <c r="OA1493" s="70"/>
      <c r="OB1493" s="70"/>
      <c r="OC1493" s="70"/>
      <c r="OD1493" s="70"/>
      <c r="OE1493" s="70"/>
      <c r="OF1493" s="70"/>
      <c r="OG1493" s="70"/>
      <c r="OH1493" s="70"/>
      <c r="OI1493" s="70"/>
      <c r="OJ1493" s="70"/>
      <c r="OK1493" s="70"/>
      <c r="OL1493" s="70"/>
      <c r="OM1493" s="70"/>
      <c r="ON1493" s="70"/>
      <c r="OO1493" s="70"/>
      <c r="OP1493" s="70"/>
      <c r="OQ1493" s="70"/>
      <c r="OR1493" s="70"/>
      <c r="OS1493" s="70"/>
      <c r="OT1493" s="70"/>
      <c r="OU1493" s="70"/>
      <c r="OV1493" s="70"/>
      <c r="OW1493" s="70"/>
      <c r="OX1493" s="70"/>
      <c r="OY1493" s="70"/>
      <c r="OZ1493" s="70"/>
      <c r="PA1493" s="70"/>
      <c r="PB1493" s="70"/>
      <c r="PC1493" s="70"/>
      <c r="PD1493" s="70"/>
      <c r="PE1493" s="70"/>
      <c r="PF1493" s="70"/>
      <c r="PG1493" s="70"/>
      <c r="PH1493" s="70"/>
      <c r="PI1493" s="70"/>
      <c r="PJ1493" s="70"/>
      <c r="PK1493" s="70"/>
      <c r="PL1493" s="70"/>
      <c r="PM1493" s="70"/>
      <c r="PN1493" s="70"/>
      <c r="PO1493" s="70"/>
      <c r="PP1493" s="70"/>
      <c r="PQ1493" s="70"/>
      <c r="PR1493" s="70"/>
      <c r="PS1493" s="70"/>
      <c r="PT1493" s="70"/>
      <c r="PU1493" s="70"/>
      <c r="PV1493" s="70"/>
      <c r="PW1493" s="70"/>
      <c r="PX1493" s="70"/>
      <c r="PY1493" s="70"/>
      <c r="PZ1493" s="70"/>
      <c r="QA1493" s="70"/>
      <c r="QB1493" s="70"/>
      <c r="QC1493" s="70"/>
      <c r="QD1493" s="70"/>
      <c r="QE1493" s="70"/>
      <c r="QF1493" s="70"/>
      <c r="QG1493" s="70"/>
      <c r="QH1493" s="70"/>
      <c r="QI1493" s="70"/>
      <c r="QJ1493" s="70"/>
      <c r="QK1493" s="70"/>
      <c r="QL1493" s="70"/>
      <c r="QM1493" s="70"/>
      <c r="QN1493" s="70"/>
      <c r="QO1493" s="70"/>
      <c r="QP1493" s="70"/>
      <c r="QQ1493" s="70"/>
      <c r="QR1493" s="70"/>
      <c r="QS1493" s="70"/>
      <c r="QT1493" s="70"/>
      <c r="QU1493" s="70"/>
      <c r="QV1493" s="70"/>
      <c r="QW1493" s="70"/>
      <c r="QX1493" s="70"/>
      <c r="QY1493" s="70"/>
      <c r="QZ1493" s="70"/>
      <c r="RA1493" s="70"/>
      <c r="RB1493" s="70"/>
      <c r="RC1493" s="70"/>
      <c r="RD1493" s="70"/>
      <c r="RE1493" s="70"/>
      <c r="RF1493" s="70"/>
      <c r="RG1493" s="70"/>
      <c r="RH1493" s="70"/>
      <c r="RI1493" s="70"/>
      <c r="RJ1493" s="70"/>
      <c r="RK1493" s="70"/>
      <c r="RL1493" s="70"/>
      <c r="RM1493" s="70"/>
      <c r="RN1493" s="70"/>
      <c r="RO1493" s="70"/>
      <c r="RP1493" s="70"/>
      <c r="RQ1493" s="70"/>
      <c r="RR1493" s="70"/>
      <c r="RS1493" s="70"/>
      <c r="RT1493" s="70"/>
      <c r="RU1493" s="70"/>
      <c r="RV1493" s="70"/>
      <c r="RW1493" s="70"/>
      <c r="RX1493" s="70"/>
      <c r="RY1493" s="70"/>
      <c r="RZ1493" s="70"/>
      <c r="SA1493" s="70"/>
      <c r="SB1493" s="70"/>
      <c r="SC1493" s="70"/>
      <c r="SD1493" s="70"/>
      <c r="SE1493" s="70"/>
      <c r="SF1493" s="70"/>
      <c r="SG1493" s="70"/>
      <c r="SH1493" s="70"/>
      <c r="SI1493" s="70"/>
      <c r="SJ1493" s="70"/>
      <c r="SK1493" s="70"/>
      <c r="SL1493" s="70"/>
      <c r="SM1493" s="70"/>
      <c r="SN1493" s="70"/>
      <c r="SO1493" s="70"/>
      <c r="SP1493" s="70"/>
      <c r="SQ1493" s="70"/>
      <c r="SR1493" s="70"/>
      <c r="SS1493" s="70"/>
      <c r="ST1493" s="70"/>
      <c r="SU1493" s="70"/>
      <c r="SV1493" s="70"/>
      <c r="SW1493" s="70"/>
      <c r="SX1493" s="70"/>
      <c r="SY1493" s="70"/>
      <c r="SZ1493" s="70"/>
    </row>
    <row r="1494" spans="1:523" ht="16.5" customHeight="1" x14ac:dyDescent="0.2">
      <c r="A1494" s="20">
        <v>914</v>
      </c>
      <c r="B1494" s="20" t="s">
        <v>66</v>
      </c>
      <c r="C1494" s="20" t="s">
        <v>67</v>
      </c>
      <c r="D1494" s="20" t="s">
        <v>38</v>
      </c>
      <c r="E1494" s="20" t="s">
        <v>1345</v>
      </c>
      <c r="F1494" s="22" t="s">
        <v>991</v>
      </c>
      <c r="G1494" s="20" t="s">
        <v>42</v>
      </c>
      <c r="H1494" s="20" t="s">
        <v>35</v>
      </c>
      <c r="I1494" s="20" t="s">
        <v>27</v>
      </c>
      <c r="J1494" s="21" t="s">
        <v>992</v>
      </c>
      <c r="K1494" s="20"/>
      <c r="L1494" s="20"/>
      <c r="M1494" s="20"/>
      <c r="N1494" s="20"/>
      <c r="O1494" s="31">
        <v>220000000</v>
      </c>
      <c r="P1494" s="23"/>
      <c r="Q1494" s="24">
        <v>1</v>
      </c>
      <c r="R1494" s="25">
        <v>45809</v>
      </c>
      <c r="S1494" s="20" t="s">
        <v>29</v>
      </c>
      <c r="T1494" s="26">
        <f t="shared" ref="T1494:T1500" si="26">O1494*Q1494</f>
        <v>220000000</v>
      </c>
      <c r="U1494" s="27" t="s">
        <v>100</v>
      </c>
      <c r="V1494" s="27" t="s">
        <v>100</v>
      </c>
      <c r="W1494" s="70"/>
      <c r="X1494" s="70"/>
      <c r="Y1494" s="70"/>
      <c r="Z1494" s="70"/>
      <c r="AA1494" s="70"/>
      <c r="AB1494" s="70"/>
      <c r="AC1494" s="70"/>
      <c r="AD1494" s="70"/>
      <c r="AE1494" s="70"/>
      <c r="AF1494" s="70"/>
      <c r="AG1494" s="70"/>
      <c r="AH1494" s="70"/>
      <c r="AI1494" s="70"/>
      <c r="AJ1494" s="70"/>
      <c r="AK1494" s="70"/>
      <c r="AL1494" s="70"/>
      <c r="AM1494" s="70"/>
      <c r="AN1494" s="70"/>
      <c r="AO1494" s="70"/>
      <c r="AP1494" s="70"/>
      <c r="AQ1494" s="70"/>
      <c r="AR1494" s="70"/>
      <c r="AS1494" s="70"/>
      <c r="AT1494" s="70"/>
      <c r="AU1494" s="70"/>
      <c r="AV1494" s="70"/>
      <c r="AW1494" s="70"/>
      <c r="AX1494" s="70"/>
      <c r="AY1494" s="70"/>
      <c r="AZ1494" s="70"/>
      <c r="BA1494" s="70"/>
      <c r="BB1494" s="70"/>
      <c r="BC1494" s="70"/>
      <c r="BD1494" s="70"/>
      <c r="BE1494" s="70"/>
      <c r="BF1494" s="70"/>
      <c r="BG1494" s="70"/>
      <c r="BH1494" s="70"/>
      <c r="BI1494" s="70"/>
      <c r="BJ1494" s="70"/>
      <c r="BK1494" s="70"/>
      <c r="BL1494" s="70"/>
      <c r="BM1494" s="70"/>
      <c r="BN1494" s="70"/>
      <c r="BO1494" s="70"/>
      <c r="BP1494" s="70"/>
      <c r="BQ1494" s="70"/>
      <c r="BR1494" s="70"/>
      <c r="BS1494" s="70"/>
      <c r="BT1494" s="70"/>
      <c r="BU1494" s="70"/>
      <c r="BV1494" s="70"/>
      <c r="BW1494" s="70"/>
      <c r="BX1494" s="70"/>
      <c r="BY1494" s="70"/>
      <c r="BZ1494" s="70"/>
      <c r="CA1494" s="70"/>
      <c r="CB1494" s="70"/>
      <c r="CC1494" s="70"/>
      <c r="CD1494" s="70"/>
      <c r="CE1494" s="70"/>
      <c r="CF1494" s="70"/>
      <c r="CG1494" s="70"/>
      <c r="CH1494" s="70"/>
      <c r="CI1494" s="70"/>
      <c r="CJ1494" s="70"/>
      <c r="CK1494" s="70"/>
      <c r="CL1494" s="70"/>
      <c r="CM1494" s="70"/>
      <c r="CN1494" s="70"/>
      <c r="CO1494" s="70"/>
      <c r="CP1494" s="70"/>
      <c r="CQ1494" s="70"/>
      <c r="CR1494" s="70"/>
      <c r="CS1494" s="70"/>
      <c r="CT1494" s="70"/>
      <c r="CU1494" s="70"/>
      <c r="CV1494" s="70"/>
      <c r="CW1494" s="70"/>
      <c r="CX1494" s="70"/>
      <c r="CY1494" s="70"/>
      <c r="CZ1494" s="70"/>
      <c r="DA1494" s="70"/>
      <c r="DB1494" s="70"/>
      <c r="DC1494" s="70"/>
      <c r="DD1494" s="70"/>
      <c r="DE1494" s="70"/>
      <c r="DF1494" s="70"/>
      <c r="DG1494" s="70"/>
      <c r="DH1494" s="70"/>
      <c r="DI1494" s="70"/>
      <c r="DJ1494" s="70"/>
      <c r="DK1494" s="70"/>
      <c r="DL1494" s="70"/>
      <c r="DM1494" s="70"/>
      <c r="DN1494" s="70"/>
      <c r="DO1494" s="70"/>
      <c r="DP1494" s="70"/>
      <c r="DQ1494" s="70"/>
      <c r="DR1494" s="70"/>
      <c r="DS1494" s="70"/>
      <c r="DT1494" s="70"/>
      <c r="DU1494" s="70"/>
      <c r="DV1494" s="70"/>
      <c r="DW1494" s="70"/>
      <c r="DX1494" s="70"/>
      <c r="DY1494" s="70"/>
      <c r="DZ1494" s="70"/>
      <c r="EA1494" s="70"/>
      <c r="EB1494" s="70"/>
      <c r="EC1494" s="70"/>
      <c r="ED1494" s="70"/>
      <c r="EE1494" s="70"/>
      <c r="EF1494" s="70"/>
      <c r="EG1494" s="70"/>
      <c r="EH1494" s="70"/>
      <c r="EI1494" s="70"/>
      <c r="EJ1494" s="70"/>
      <c r="EK1494" s="70"/>
      <c r="EL1494" s="70"/>
      <c r="EM1494" s="70"/>
      <c r="EN1494" s="70"/>
      <c r="EO1494" s="70"/>
      <c r="EP1494" s="70"/>
      <c r="EQ1494" s="70"/>
      <c r="ER1494" s="70"/>
      <c r="ES1494" s="70"/>
      <c r="ET1494" s="70"/>
      <c r="EU1494" s="70"/>
      <c r="EV1494" s="70"/>
      <c r="EW1494" s="70"/>
      <c r="EX1494" s="70"/>
      <c r="EY1494" s="70"/>
      <c r="EZ1494" s="70"/>
      <c r="FA1494" s="70"/>
      <c r="FB1494" s="70"/>
      <c r="FC1494" s="70"/>
      <c r="FD1494" s="70"/>
      <c r="FE1494" s="70"/>
      <c r="FF1494" s="70"/>
      <c r="FG1494" s="70"/>
      <c r="FH1494" s="70"/>
      <c r="FI1494" s="70"/>
      <c r="FJ1494" s="70"/>
      <c r="FK1494" s="70"/>
      <c r="FL1494" s="70"/>
      <c r="FM1494" s="70"/>
      <c r="FN1494" s="70"/>
      <c r="FO1494" s="70"/>
      <c r="FP1494" s="70"/>
      <c r="FQ1494" s="70"/>
      <c r="FR1494" s="70"/>
      <c r="FS1494" s="70"/>
      <c r="FT1494" s="70"/>
      <c r="FU1494" s="70"/>
      <c r="FV1494" s="70"/>
      <c r="FW1494" s="70"/>
      <c r="FX1494" s="70"/>
      <c r="FY1494" s="70"/>
      <c r="FZ1494" s="70"/>
      <c r="GA1494" s="70"/>
      <c r="GB1494" s="70"/>
      <c r="GC1494" s="70"/>
      <c r="GD1494" s="70"/>
      <c r="GE1494" s="70"/>
      <c r="GF1494" s="70"/>
      <c r="GG1494" s="70"/>
      <c r="GH1494" s="70"/>
      <c r="GI1494" s="70"/>
      <c r="GJ1494" s="70"/>
      <c r="GK1494" s="70"/>
      <c r="GL1494" s="70"/>
      <c r="GM1494" s="70"/>
      <c r="GN1494" s="70"/>
      <c r="GO1494" s="70"/>
      <c r="GP1494" s="70"/>
      <c r="GQ1494" s="70"/>
      <c r="GR1494" s="70"/>
      <c r="GS1494" s="70"/>
      <c r="GT1494" s="70"/>
      <c r="GU1494" s="70"/>
      <c r="GV1494" s="70"/>
      <c r="GW1494" s="70"/>
      <c r="GX1494" s="70"/>
      <c r="GY1494" s="70"/>
      <c r="GZ1494" s="70"/>
      <c r="HA1494" s="70"/>
      <c r="HB1494" s="70"/>
      <c r="HC1494" s="70"/>
      <c r="HD1494" s="70"/>
      <c r="HE1494" s="70"/>
      <c r="HF1494" s="70"/>
      <c r="HG1494" s="70"/>
      <c r="HH1494" s="70"/>
      <c r="HI1494" s="70"/>
      <c r="HJ1494" s="70"/>
      <c r="HK1494" s="70"/>
      <c r="HL1494" s="70"/>
      <c r="HM1494" s="70"/>
      <c r="HN1494" s="70"/>
      <c r="HO1494" s="70"/>
      <c r="HP1494" s="70"/>
      <c r="HQ1494" s="70"/>
      <c r="HR1494" s="70"/>
      <c r="HS1494" s="70"/>
      <c r="HT1494" s="70"/>
      <c r="HU1494" s="70"/>
      <c r="HV1494" s="70"/>
      <c r="HW1494" s="70"/>
      <c r="HX1494" s="70"/>
      <c r="HY1494" s="70"/>
      <c r="HZ1494" s="70"/>
      <c r="IA1494" s="70"/>
      <c r="IB1494" s="70"/>
      <c r="IC1494" s="70"/>
      <c r="ID1494" s="70"/>
      <c r="IE1494" s="70"/>
      <c r="IF1494" s="70"/>
      <c r="IG1494" s="70"/>
      <c r="IH1494" s="70"/>
      <c r="II1494" s="70"/>
      <c r="IJ1494" s="70"/>
      <c r="IK1494" s="70"/>
      <c r="IL1494" s="70"/>
      <c r="IM1494" s="70"/>
      <c r="IN1494" s="70"/>
      <c r="IO1494" s="70"/>
      <c r="IP1494" s="70"/>
      <c r="IQ1494" s="70"/>
      <c r="IR1494" s="70"/>
      <c r="IS1494" s="70"/>
      <c r="IT1494" s="70"/>
      <c r="IU1494" s="70"/>
      <c r="IV1494" s="70"/>
      <c r="IW1494" s="70"/>
      <c r="IX1494" s="70"/>
      <c r="IY1494" s="70"/>
      <c r="IZ1494" s="70"/>
      <c r="JA1494" s="70"/>
      <c r="JB1494" s="70"/>
      <c r="JC1494" s="70"/>
      <c r="JD1494" s="70"/>
      <c r="JE1494" s="70"/>
      <c r="JF1494" s="70"/>
      <c r="JG1494" s="70"/>
      <c r="JH1494" s="70"/>
      <c r="JI1494" s="70"/>
      <c r="JJ1494" s="70"/>
      <c r="JK1494" s="70"/>
      <c r="JL1494" s="70"/>
      <c r="JM1494" s="70"/>
      <c r="JN1494" s="70"/>
      <c r="JO1494" s="70"/>
      <c r="JP1494" s="70"/>
      <c r="JQ1494" s="70"/>
      <c r="JR1494" s="70"/>
      <c r="JS1494" s="70"/>
      <c r="JT1494" s="70"/>
      <c r="JU1494" s="70"/>
      <c r="JV1494" s="70"/>
      <c r="JW1494" s="70"/>
      <c r="JX1494" s="70"/>
      <c r="JY1494" s="70"/>
      <c r="JZ1494" s="70"/>
      <c r="KA1494" s="70"/>
      <c r="KB1494" s="70"/>
      <c r="KC1494" s="70"/>
      <c r="KD1494" s="70"/>
      <c r="KE1494" s="70"/>
      <c r="KF1494" s="70"/>
      <c r="KG1494" s="70"/>
      <c r="KH1494" s="70"/>
      <c r="KI1494" s="70"/>
      <c r="KJ1494" s="70"/>
      <c r="KK1494" s="70"/>
      <c r="KL1494" s="70"/>
      <c r="KM1494" s="70"/>
      <c r="KN1494" s="70"/>
      <c r="KO1494" s="70"/>
      <c r="KP1494" s="70"/>
      <c r="KQ1494" s="70"/>
      <c r="KR1494" s="70"/>
      <c r="KS1494" s="70"/>
      <c r="KT1494" s="70"/>
      <c r="KU1494" s="70"/>
      <c r="KV1494" s="70"/>
      <c r="KW1494" s="70"/>
      <c r="KX1494" s="70"/>
      <c r="KY1494" s="70"/>
      <c r="KZ1494" s="70"/>
      <c r="LA1494" s="70"/>
      <c r="LB1494" s="70"/>
      <c r="LC1494" s="70"/>
      <c r="LD1494" s="70"/>
      <c r="LE1494" s="70"/>
      <c r="LF1494" s="70"/>
      <c r="LG1494" s="70"/>
      <c r="LH1494" s="70"/>
      <c r="LI1494" s="70"/>
      <c r="LJ1494" s="70"/>
      <c r="LK1494" s="70"/>
      <c r="LL1494" s="70"/>
      <c r="LM1494" s="70"/>
      <c r="LN1494" s="70"/>
      <c r="LO1494" s="70"/>
      <c r="LP1494" s="70"/>
      <c r="LQ1494" s="70"/>
      <c r="LR1494" s="70"/>
      <c r="LS1494" s="70"/>
      <c r="LT1494" s="70"/>
      <c r="LU1494" s="70"/>
      <c r="LV1494" s="70"/>
      <c r="LW1494" s="70"/>
      <c r="LX1494" s="70"/>
      <c r="LY1494" s="70"/>
      <c r="LZ1494" s="70"/>
      <c r="MA1494" s="70"/>
      <c r="MB1494" s="70"/>
      <c r="MC1494" s="70"/>
      <c r="MD1494" s="70"/>
      <c r="ME1494" s="70"/>
      <c r="MF1494" s="70"/>
      <c r="MG1494" s="70"/>
      <c r="MH1494" s="70"/>
      <c r="MI1494" s="70"/>
      <c r="MJ1494" s="70"/>
      <c r="MK1494" s="70"/>
      <c r="ML1494" s="70"/>
      <c r="MM1494" s="70"/>
      <c r="MN1494" s="70"/>
      <c r="MO1494" s="70"/>
      <c r="MP1494" s="70"/>
      <c r="MQ1494" s="70"/>
      <c r="MR1494" s="70"/>
      <c r="MS1494" s="70"/>
      <c r="MT1494" s="70"/>
      <c r="MU1494" s="70"/>
      <c r="MV1494" s="70"/>
      <c r="MW1494" s="70"/>
      <c r="MX1494" s="70"/>
      <c r="MY1494" s="70"/>
      <c r="MZ1494" s="70"/>
      <c r="NA1494" s="70"/>
      <c r="NB1494" s="70"/>
      <c r="NC1494" s="70"/>
      <c r="ND1494" s="70"/>
      <c r="NE1494" s="70"/>
      <c r="NF1494" s="70"/>
      <c r="NG1494" s="70"/>
      <c r="NH1494" s="70"/>
      <c r="NI1494" s="70"/>
      <c r="NJ1494" s="70"/>
      <c r="NK1494" s="70"/>
      <c r="NL1494" s="70"/>
      <c r="NM1494" s="70"/>
      <c r="NN1494" s="70"/>
      <c r="NO1494" s="70"/>
      <c r="NP1494" s="70"/>
      <c r="NQ1494" s="70"/>
      <c r="NR1494" s="70"/>
      <c r="NS1494" s="70"/>
      <c r="NT1494" s="70"/>
      <c r="NU1494" s="70"/>
      <c r="NV1494" s="70"/>
      <c r="NW1494" s="70"/>
      <c r="NX1494" s="70"/>
      <c r="NY1494" s="70"/>
      <c r="NZ1494" s="70"/>
      <c r="OA1494" s="70"/>
      <c r="OB1494" s="70"/>
      <c r="OC1494" s="70"/>
      <c r="OD1494" s="70"/>
      <c r="OE1494" s="70"/>
      <c r="OF1494" s="70"/>
      <c r="OG1494" s="70"/>
      <c r="OH1494" s="70"/>
      <c r="OI1494" s="70"/>
      <c r="OJ1494" s="70"/>
      <c r="OK1494" s="70"/>
      <c r="OL1494" s="70"/>
      <c r="OM1494" s="70"/>
      <c r="ON1494" s="70"/>
      <c r="OO1494" s="70"/>
      <c r="OP1494" s="70"/>
      <c r="OQ1494" s="70"/>
      <c r="OR1494" s="70"/>
      <c r="OS1494" s="70"/>
      <c r="OT1494" s="70"/>
      <c r="OU1494" s="70"/>
      <c r="OV1494" s="70"/>
      <c r="OW1494" s="70"/>
      <c r="OX1494" s="70"/>
      <c r="OY1494" s="70"/>
      <c r="OZ1494" s="70"/>
      <c r="PA1494" s="70"/>
      <c r="PB1494" s="70"/>
      <c r="PC1494" s="70"/>
      <c r="PD1494" s="70"/>
      <c r="PE1494" s="70"/>
      <c r="PF1494" s="70"/>
      <c r="PG1494" s="70"/>
      <c r="PH1494" s="70"/>
      <c r="PI1494" s="70"/>
      <c r="PJ1494" s="70"/>
      <c r="PK1494" s="70"/>
      <c r="PL1494" s="70"/>
      <c r="PM1494" s="70"/>
      <c r="PN1494" s="70"/>
      <c r="PO1494" s="70"/>
      <c r="PP1494" s="70"/>
      <c r="PQ1494" s="70"/>
      <c r="PR1494" s="70"/>
      <c r="PS1494" s="70"/>
      <c r="PT1494" s="70"/>
      <c r="PU1494" s="70"/>
      <c r="PV1494" s="70"/>
      <c r="PW1494" s="70"/>
      <c r="PX1494" s="70"/>
      <c r="PY1494" s="70"/>
      <c r="PZ1494" s="70"/>
      <c r="QA1494" s="70"/>
      <c r="QB1494" s="70"/>
      <c r="QC1494" s="70"/>
      <c r="QD1494" s="70"/>
      <c r="QE1494" s="70"/>
      <c r="QF1494" s="70"/>
      <c r="QG1494" s="70"/>
      <c r="QH1494" s="70"/>
      <c r="QI1494" s="70"/>
      <c r="QJ1494" s="70"/>
      <c r="QK1494" s="70"/>
      <c r="QL1494" s="70"/>
      <c r="QM1494" s="70"/>
      <c r="QN1494" s="70"/>
      <c r="QO1494" s="70"/>
      <c r="QP1494" s="70"/>
      <c r="QQ1494" s="70"/>
      <c r="QR1494" s="70"/>
      <c r="QS1494" s="70"/>
      <c r="QT1494" s="70"/>
      <c r="QU1494" s="70"/>
      <c r="QV1494" s="70"/>
      <c r="QW1494" s="70"/>
      <c r="QX1494" s="70"/>
      <c r="QY1494" s="70"/>
      <c r="QZ1494" s="70"/>
      <c r="RA1494" s="70"/>
      <c r="RB1494" s="70"/>
      <c r="RC1494" s="70"/>
      <c r="RD1494" s="70"/>
      <c r="RE1494" s="70"/>
      <c r="RF1494" s="70"/>
      <c r="RG1494" s="70"/>
      <c r="RH1494" s="70"/>
      <c r="RI1494" s="70"/>
      <c r="RJ1494" s="70"/>
      <c r="RK1494" s="70"/>
      <c r="RL1494" s="70"/>
      <c r="RM1494" s="70"/>
      <c r="RN1494" s="70"/>
      <c r="RO1494" s="70"/>
      <c r="RP1494" s="70"/>
      <c r="RQ1494" s="70"/>
      <c r="RR1494" s="70"/>
      <c r="RS1494" s="70"/>
      <c r="RT1494" s="70"/>
      <c r="RU1494" s="70"/>
      <c r="RV1494" s="70"/>
      <c r="RW1494" s="70"/>
      <c r="RX1494" s="70"/>
      <c r="RY1494" s="70"/>
      <c r="RZ1494" s="70"/>
      <c r="SA1494" s="70"/>
      <c r="SB1494" s="70"/>
      <c r="SC1494" s="70"/>
      <c r="SD1494" s="70"/>
      <c r="SE1494" s="70"/>
      <c r="SF1494" s="70"/>
      <c r="SG1494" s="70"/>
      <c r="SH1494" s="70"/>
      <c r="SI1494" s="70"/>
      <c r="SJ1494" s="70"/>
      <c r="SK1494" s="70"/>
      <c r="SL1494" s="70"/>
      <c r="SM1494" s="70"/>
      <c r="SN1494" s="70"/>
      <c r="SO1494" s="70"/>
      <c r="SP1494" s="70"/>
      <c r="SQ1494" s="70"/>
      <c r="SR1494" s="70"/>
      <c r="SS1494" s="70"/>
      <c r="ST1494" s="70"/>
      <c r="SU1494" s="70"/>
      <c r="SV1494" s="70"/>
      <c r="SW1494" s="70"/>
      <c r="SX1494" s="70"/>
      <c r="SY1494" s="70"/>
      <c r="SZ1494" s="70"/>
    </row>
    <row r="1495" spans="1:523" ht="16.5" customHeight="1" x14ac:dyDescent="0.2">
      <c r="A1495" s="20">
        <v>915</v>
      </c>
      <c r="B1495" s="20" t="s">
        <v>66</v>
      </c>
      <c r="C1495" s="20" t="s">
        <v>67</v>
      </c>
      <c r="D1495" s="20" t="s">
        <v>38</v>
      </c>
      <c r="E1495" s="20" t="s">
        <v>1345</v>
      </c>
      <c r="F1495" s="22" t="s">
        <v>993</v>
      </c>
      <c r="G1495" s="33" t="s">
        <v>25</v>
      </c>
      <c r="H1495" s="20" t="s">
        <v>35</v>
      </c>
      <c r="I1495" s="20" t="s">
        <v>27</v>
      </c>
      <c r="J1495" s="21" t="s">
        <v>992</v>
      </c>
      <c r="K1495" s="20"/>
      <c r="L1495" s="20"/>
      <c r="M1495" s="20"/>
      <c r="N1495" s="20"/>
      <c r="O1495" s="31">
        <v>220000000</v>
      </c>
      <c r="P1495" s="23"/>
      <c r="Q1495" s="24">
        <v>1</v>
      </c>
      <c r="R1495" s="25">
        <v>45809</v>
      </c>
      <c r="S1495" s="20" t="s">
        <v>29</v>
      </c>
      <c r="T1495" s="26">
        <f t="shared" si="26"/>
        <v>220000000</v>
      </c>
      <c r="U1495" s="27" t="s">
        <v>100</v>
      </c>
      <c r="V1495" s="27" t="s">
        <v>100</v>
      </c>
      <c r="W1495" s="70"/>
      <c r="X1495" s="70"/>
      <c r="Y1495" s="70"/>
      <c r="Z1495" s="70"/>
      <c r="AA1495" s="70"/>
      <c r="AB1495" s="70"/>
      <c r="AC1495" s="70"/>
      <c r="AD1495" s="70"/>
      <c r="AE1495" s="70"/>
      <c r="AF1495" s="70"/>
      <c r="AG1495" s="70"/>
      <c r="AH1495" s="70"/>
      <c r="AI1495" s="70"/>
      <c r="AJ1495" s="70"/>
      <c r="AK1495" s="70"/>
      <c r="AL1495" s="70"/>
      <c r="AM1495" s="70"/>
      <c r="AN1495" s="70"/>
      <c r="AO1495" s="70"/>
      <c r="AP1495" s="70"/>
      <c r="AQ1495" s="70"/>
      <c r="AR1495" s="70"/>
      <c r="AS1495" s="70"/>
      <c r="AT1495" s="70"/>
      <c r="AU1495" s="70"/>
      <c r="AV1495" s="70"/>
      <c r="AW1495" s="70"/>
      <c r="AX1495" s="70"/>
      <c r="AY1495" s="70"/>
      <c r="AZ1495" s="70"/>
      <c r="BA1495" s="70"/>
      <c r="BB1495" s="70"/>
      <c r="BC1495" s="70"/>
      <c r="BD1495" s="70"/>
      <c r="BE1495" s="70"/>
      <c r="BF1495" s="70"/>
      <c r="BG1495" s="70"/>
      <c r="BH1495" s="70"/>
      <c r="BI1495" s="70"/>
      <c r="BJ1495" s="70"/>
      <c r="BK1495" s="70"/>
      <c r="BL1495" s="70"/>
      <c r="BM1495" s="70"/>
      <c r="BN1495" s="70"/>
      <c r="BO1495" s="70"/>
      <c r="BP1495" s="70"/>
      <c r="BQ1495" s="70"/>
      <c r="BR1495" s="70"/>
      <c r="BS1495" s="70"/>
      <c r="BT1495" s="70"/>
      <c r="BU1495" s="70"/>
      <c r="BV1495" s="70"/>
      <c r="BW1495" s="70"/>
      <c r="BX1495" s="70"/>
      <c r="BY1495" s="70"/>
      <c r="BZ1495" s="70"/>
      <c r="CA1495" s="70"/>
      <c r="CB1495" s="70"/>
      <c r="CC1495" s="70"/>
      <c r="CD1495" s="70"/>
      <c r="CE1495" s="70"/>
      <c r="CF1495" s="70"/>
      <c r="CG1495" s="70"/>
      <c r="CH1495" s="70"/>
      <c r="CI1495" s="70"/>
      <c r="CJ1495" s="70"/>
      <c r="CK1495" s="70"/>
      <c r="CL1495" s="70"/>
      <c r="CM1495" s="70"/>
      <c r="CN1495" s="70"/>
      <c r="CO1495" s="70"/>
      <c r="CP1495" s="70"/>
      <c r="CQ1495" s="70"/>
      <c r="CR1495" s="70"/>
      <c r="CS1495" s="70"/>
      <c r="CT1495" s="70"/>
      <c r="CU1495" s="70"/>
      <c r="CV1495" s="70"/>
      <c r="CW1495" s="70"/>
      <c r="CX1495" s="70"/>
      <c r="CY1495" s="70"/>
      <c r="CZ1495" s="70"/>
      <c r="DA1495" s="70"/>
      <c r="DB1495" s="70"/>
      <c r="DC1495" s="70"/>
      <c r="DD1495" s="70"/>
      <c r="DE1495" s="70"/>
      <c r="DF1495" s="70"/>
      <c r="DG1495" s="70"/>
      <c r="DH1495" s="70"/>
      <c r="DI1495" s="70"/>
      <c r="DJ1495" s="70"/>
      <c r="DK1495" s="70"/>
      <c r="DL1495" s="70"/>
      <c r="DM1495" s="70"/>
      <c r="DN1495" s="70"/>
      <c r="DO1495" s="70"/>
      <c r="DP1495" s="70"/>
      <c r="DQ1495" s="70"/>
      <c r="DR1495" s="70"/>
      <c r="DS1495" s="70"/>
      <c r="DT1495" s="70"/>
      <c r="DU1495" s="70"/>
      <c r="DV1495" s="70"/>
      <c r="DW1495" s="70"/>
      <c r="DX1495" s="70"/>
      <c r="DY1495" s="70"/>
      <c r="DZ1495" s="70"/>
      <c r="EA1495" s="70"/>
      <c r="EB1495" s="70"/>
      <c r="EC1495" s="70"/>
      <c r="ED1495" s="70"/>
      <c r="EE1495" s="70"/>
      <c r="EF1495" s="70"/>
      <c r="EG1495" s="70"/>
      <c r="EH1495" s="70"/>
      <c r="EI1495" s="70"/>
      <c r="EJ1495" s="70"/>
      <c r="EK1495" s="70"/>
      <c r="EL1495" s="70"/>
      <c r="EM1495" s="70"/>
      <c r="EN1495" s="70"/>
      <c r="EO1495" s="70"/>
      <c r="EP1495" s="70"/>
      <c r="EQ1495" s="70"/>
      <c r="ER1495" s="70"/>
      <c r="ES1495" s="70"/>
      <c r="ET1495" s="70"/>
      <c r="EU1495" s="70"/>
      <c r="EV1495" s="70"/>
      <c r="EW1495" s="70"/>
      <c r="EX1495" s="70"/>
      <c r="EY1495" s="70"/>
      <c r="EZ1495" s="70"/>
      <c r="FA1495" s="70"/>
      <c r="FB1495" s="70"/>
      <c r="FC1495" s="70"/>
      <c r="FD1495" s="70"/>
      <c r="FE1495" s="70"/>
      <c r="FF1495" s="70"/>
      <c r="FG1495" s="70"/>
      <c r="FH1495" s="70"/>
      <c r="FI1495" s="70"/>
      <c r="FJ1495" s="70"/>
      <c r="FK1495" s="70"/>
      <c r="FL1495" s="70"/>
      <c r="FM1495" s="70"/>
      <c r="FN1495" s="70"/>
      <c r="FO1495" s="70"/>
      <c r="FP1495" s="70"/>
      <c r="FQ1495" s="70"/>
      <c r="FR1495" s="70"/>
      <c r="FS1495" s="70"/>
      <c r="FT1495" s="70"/>
      <c r="FU1495" s="70"/>
      <c r="FV1495" s="70"/>
      <c r="FW1495" s="70"/>
      <c r="FX1495" s="70"/>
      <c r="FY1495" s="70"/>
      <c r="FZ1495" s="70"/>
      <c r="GA1495" s="70"/>
      <c r="GB1495" s="70"/>
      <c r="GC1495" s="70"/>
      <c r="GD1495" s="70"/>
      <c r="GE1495" s="70"/>
      <c r="GF1495" s="70"/>
      <c r="GG1495" s="70"/>
      <c r="GH1495" s="70"/>
      <c r="GI1495" s="70"/>
      <c r="GJ1495" s="70"/>
      <c r="GK1495" s="70"/>
      <c r="GL1495" s="70"/>
      <c r="GM1495" s="70"/>
      <c r="GN1495" s="70"/>
      <c r="GO1495" s="70"/>
      <c r="GP1495" s="70"/>
      <c r="GQ1495" s="70"/>
      <c r="GR1495" s="70"/>
      <c r="GS1495" s="70"/>
      <c r="GT1495" s="70"/>
      <c r="GU1495" s="70"/>
      <c r="GV1495" s="70"/>
      <c r="GW1495" s="70"/>
      <c r="GX1495" s="70"/>
      <c r="GY1495" s="70"/>
      <c r="GZ1495" s="70"/>
      <c r="HA1495" s="70"/>
      <c r="HB1495" s="70"/>
      <c r="HC1495" s="70"/>
      <c r="HD1495" s="70"/>
      <c r="HE1495" s="70"/>
      <c r="HF1495" s="70"/>
      <c r="HG1495" s="70"/>
      <c r="HH1495" s="70"/>
      <c r="HI1495" s="70"/>
      <c r="HJ1495" s="70"/>
      <c r="HK1495" s="70"/>
      <c r="HL1495" s="70"/>
      <c r="HM1495" s="70"/>
      <c r="HN1495" s="70"/>
      <c r="HO1495" s="70"/>
      <c r="HP1495" s="70"/>
      <c r="HQ1495" s="70"/>
      <c r="HR1495" s="70"/>
      <c r="HS1495" s="70"/>
      <c r="HT1495" s="70"/>
      <c r="HU1495" s="70"/>
      <c r="HV1495" s="70"/>
      <c r="HW1495" s="70"/>
      <c r="HX1495" s="70"/>
      <c r="HY1495" s="70"/>
      <c r="HZ1495" s="70"/>
      <c r="IA1495" s="70"/>
      <c r="IB1495" s="70"/>
      <c r="IC1495" s="70"/>
      <c r="ID1495" s="70"/>
      <c r="IE1495" s="70"/>
      <c r="IF1495" s="70"/>
      <c r="IG1495" s="70"/>
      <c r="IH1495" s="70"/>
      <c r="II1495" s="70"/>
      <c r="IJ1495" s="70"/>
      <c r="IK1495" s="70"/>
      <c r="IL1495" s="70"/>
      <c r="IM1495" s="70"/>
      <c r="IN1495" s="70"/>
      <c r="IO1495" s="70"/>
      <c r="IP1495" s="70"/>
      <c r="IQ1495" s="70"/>
      <c r="IR1495" s="70"/>
      <c r="IS1495" s="70"/>
      <c r="IT1495" s="70"/>
      <c r="IU1495" s="70"/>
      <c r="IV1495" s="70"/>
      <c r="IW1495" s="70"/>
      <c r="IX1495" s="70"/>
      <c r="IY1495" s="70"/>
      <c r="IZ1495" s="70"/>
      <c r="JA1495" s="70"/>
      <c r="JB1495" s="70"/>
      <c r="JC1495" s="70"/>
      <c r="JD1495" s="70"/>
      <c r="JE1495" s="70"/>
      <c r="JF1495" s="70"/>
      <c r="JG1495" s="70"/>
      <c r="JH1495" s="70"/>
      <c r="JI1495" s="70"/>
      <c r="JJ1495" s="70"/>
      <c r="JK1495" s="70"/>
      <c r="JL1495" s="70"/>
      <c r="JM1495" s="70"/>
      <c r="JN1495" s="70"/>
      <c r="JO1495" s="70"/>
      <c r="JP1495" s="70"/>
      <c r="JQ1495" s="70"/>
      <c r="JR1495" s="70"/>
      <c r="JS1495" s="70"/>
      <c r="JT1495" s="70"/>
      <c r="JU1495" s="70"/>
      <c r="JV1495" s="70"/>
      <c r="JW1495" s="70"/>
      <c r="JX1495" s="70"/>
      <c r="JY1495" s="70"/>
      <c r="JZ1495" s="70"/>
      <c r="KA1495" s="70"/>
      <c r="KB1495" s="70"/>
      <c r="KC1495" s="70"/>
      <c r="KD1495" s="70"/>
      <c r="KE1495" s="70"/>
      <c r="KF1495" s="70"/>
      <c r="KG1495" s="70"/>
      <c r="KH1495" s="70"/>
      <c r="KI1495" s="70"/>
      <c r="KJ1495" s="70"/>
      <c r="KK1495" s="70"/>
      <c r="KL1495" s="70"/>
      <c r="KM1495" s="70"/>
      <c r="KN1495" s="70"/>
      <c r="KO1495" s="70"/>
      <c r="KP1495" s="70"/>
      <c r="KQ1495" s="70"/>
      <c r="KR1495" s="70"/>
      <c r="KS1495" s="70"/>
      <c r="KT1495" s="70"/>
      <c r="KU1495" s="70"/>
      <c r="KV1495" s="70"/>
      <c r="KW1495" s="70"/>
      <c r="KX1495" s="70"/>
      <c r="KY1495" s="70"/>
      <c r="KZ1495" s="70"/>
      <c r="LA1495" s="70"/>
      <c r="LB1495" s="70"/>
      <c r="LC1495" s="70"/>
      <c r="LD1495" s="70"/>
      <c r="LE1495" s="70"/>
      <c r="LF1495" s="70"/>
      <c r="LG1495" s="70"/>
      <c r="LH1495" s="70"/>
      <c r="LI1495" s="70"/>
      <c r="LJ1495" s="70"/>
      <c r="LK1495" s="70"/>
      <c r="LL1495" s="70"/>
      <c r="LM1495" s="70"/>
      <c r="LN1495" s="70"/>
      <c r="LO1495" s="70"/>
      <c r="LP1495" s="70"/>
      <c r="LQ1495" s="70"/>
      <c r="LR1495" s="70"/>
      <c r="LS1495" s="70"/>
      <c r="LT1495" s="70"/>
      <c r="LU1495" s="70"/>
      <c r="LV1495" s="70"/>
      <c r="LW1495" s="70"/>
      <c r="LX1495" s="70"/>
      <c r="LY1495" s="70"/>
      <c r="LZ1495" s="70"/>
      <c r="MA1495" s="70"/>
      <c r="MB1495" s="70"/>
      <c r="MC1495" s="70"/>
      <c r="MD1495" s="70"/>
      <c r="ME1495" s="70"/>
      <c r="MF1495" s="70"/>
      <c r="MG1495" s="70"/>
      <c r="MH1495" s="70"/>
      <c r="MI1495" s="70"/>
      <c r="MJ1495" s="70"/>
      <c r="MK1495" s="70"/>
      <c r="ML1495" s="70"/>
      <c r="MM1495" s="70"/>
      <c r="MN1495" s="70"/>
      <c r="MO1495" s="70"/>
      <c r="MP1495" s="70"/>
      <c r="MQ1495" s="70"/>
      <c r="MR1495" s="70"/>
      <c r="MS1495" s="70"/>
      <c r="MT1495" s="70"/>
      <c r="MU1495" s="70"/>
      <c r="MV1495" s="70"/>
      <c r="MW1495" s="70"/>
      <c r="MX1495" s="70"/>
      <c r="MY1495" s="70"/>
      <c r="MZ1495" s="70"/>
      <c r="NA1495" s="70"/>
      <c r="NB1495" s="70"/>
      <c r="NC1495" s="70"/>
      <c r="ND1495" s="70"/>
      <c r="NE1495" s="70"/>
      <c r="NF1495" s="70"/>
      <c r="NG1495" s="70"/>
      <c r="NH1495" s="70"/>
      <c r="NI1495" s="70"/>
      <c r="NJ1495" s="70"/>
      <c r="NK1495" s="70"/>
      <c r="NL1495" s="70"/>
      <c r="NM1495" s="70"/>
      <c r="NN1495" s="70"/>
      <c r="NO1495" s="70"/>
      <c r="NP1495" s="70"/>
      <c r="NQ1495" s="70"/>
      <c r="NR1495" s="70"/>
      <c r="NS1495" s="70"/>
      <c r="NT1495" s="70"/>
      <c r="NU1495" s="70"/>
      <c r="NV1495" s="70"/>
      <c r="NW1495" s="70"/>
      <c r="NX1495" s="70"/>
      <c r="NY1495" s="70"/>
      <c r="NZ1495" s="70"/>
      <c r="OA1495" s="70"/>
      <c r="OB1495" s="70"/>
      <c r="OC1495" s="70"/>
      <c r="OD1495" s="70"/>
      <c r="OE1495" s="70"/>
      <c r="OF1495" s="70"/>
      <c r="OG1495" s="70"/>
      <c r="OH1495" s="70"/>
      <c r="OI1495" s="70"/>
      <c r="OJ1495" s="70"/>
      <c r="OK1495" s="70"/>
      <c r="OL1495" s="70"/>
      <c r="OM1495" s="70"/>
      <c r="ON1495" s="70"/>
      <c r="OO1495" s="70"/>
      <c r="OP1495" s="70"/>
      <c r="OQ1495" s="70"/>
      <c r="OR1495" s="70"/>
      <c r="OS1495" s="70"/>
      <c r="OT1495" s="70"/>
      <c r="OU1495" s="70"/>
      <c r="OV1495" s="70"/>
      <c r="OW1495" s="70"/>
      <c r="OX1495" s="70"/>
      <c r="OY1495" s="70"/>
      <c r="OZ1495" s="70"/>
      <c r="PA1495" s="70"/>
      <c r="PB1495" s="70"/>
      <c r="PC1495" s="70"/>
      <c r="PD1495" s="70"/>
      <c r="PE1495" s="70"/>
      <c r="PF1495" s="70"/>
      <c r="PG1495" s="70"/>
      <c r="PH1495" s="70"/>
      <c r="PI1495" s="70"/>
      <c r="PJ1495" s="70"/>
      <c r="PK1495" s="70"/>
      <c r="PL1495" s="70"/>
      <c r="PM1495" s="70"/>
      <c r="PN1495" s="70"/>
      <c r="PO1495" s="70"/>
      <c r="PP1495" s="70"/>
      <c r="PQ1495" s="70"/>
      <c r="PR1495" s="70"/>
      <c r="PS1495" s="70"/>
      <c r="PT1495" s="70"/>
      <c r="PU1495" s="70"/>
      <c r="PV1495" s="70"/>
      <c r="PW1495" s="70"/>
      <c r="PX1495" s="70"/>
      <c r="PY1495" s="70"/>
      <c r="PZ1495" s="70"/>
      <c r="QA1495" s="70"/>
      <c r="QB1495" s="70"/>
      <c r="QC1495" s="70"/>
      <c r="QD1495" s="70"/>
      <c r="QE1495" s="70"/>
      <c r="QF1495" s="70"/>
      <c r="QG1495" s="70"/>
      <c r="QH1495" s="70"/>
      <c r="QI1495" s="70"/>
      <c r="QJ1495" s="70"/>
      <c r="QK1495" s="70"/>
      <c r="QL1495" s="70"/>
      <c r="QM1495" s="70"/>
      <c r="QN1495" s="70"/>
      <c r="QO1495" s="70"/>
      <c r="QP1495" s="70"/>
      <c r="QQ1495" s="70"/>
      <c r="QR1495" s="70"/>
      <c r="QS1495" s="70"/>
      <c r="QT1495" s="70"/>
      <c r="QU1495" s="70"/>
      <c r="QV1495" s="70"/>
      <c r="QW1495" s="70"/>
      <c r="QX1495" s="70"/>
      <c r="QY1495" s="70"/>
      <c r="QZ1495" s="70"/>
      <c r="RA1495" s="70"/>
      <c r="RB1495" s="70"/>
      <c r="RC1495" s="70"/>
      <c r="RD1495" s="70"/>
      <c r="RE1495" s="70"/>
      <c r="RF1495" s="70"/>
      <c r="RG1495" s="70"/>
      <c r="RH1495" s="70"/>
      <c r="RI1495" s="70"/>
      <c r="RJ1495" s="70"/>
      <c r="RK1495" s="70"/>
      <c r="RL1495" s="70"/>
      <c r="RM1495" s="70"/>
      <c r="RN1495" s="70"/>
      <c r="RO1495" s="70"/>
      <c r="RP1495" s="70"/>
      <c r="RQ1495" s="70"/>
      <c r="RR1495" s="70"/>
      <c r="RS1495" s="70"/>
      <c r="RT1495" s="70"/>
      <c r="RU1495" s="70"/>
      <c r="RV1495" s="70"/>
      <c r="RW1495" s="70"/>
      <c r="RX1495" s="70"/>
      <c r="RY1495" s="70"/>
      <c r="RZ1495" s="70"/>
      <c r="SA1495" s="70"/>
      <c r="SB1495" s="70"/>
      <c r="SC1495" s="70"/>
      <c r="SD1495" s="70"/>
      <c r="SE1495" s="70"/>
      <c r="SF1495" s="70"/>
      <c r="SG1495" s="70"/>
      <c r="SH1495" s="70"/>
      <c r="SI1495" s="70"/>
      <c r="SJ1495" s="70"/>
      <c r="SK1495" s="70"/>
      <c r="SL1495" s="70"/>
      <c r="SM1495" s="70"/>
      <c r="SN1495" s="70"/>
      <c r="SO1495" s="70"/>
      <c r="SP1495" s="70"/>
      <c r="SQ1495" s="70"/>
      <c r="SR1495" s="70"/>
      <c r="SS1495" s="70"/>
      <c r="ST1495" s="70"/>
      <c r="SU1495" s="70"/>
      <c r="SV1495" s="70"/>
      <c r="SW1495" s="70"/>
      <c r="SX1495" s="70"/>
      <c r="SY1495" s="70"/>
      <c r="SZ1495" s="70"/>
    </row>
    <row r="1496" spans="1:523" ht="16.5" customHeight="1" x14ac:dyDescent="0.2">
      <c r="A1496" s="20">
        <v>916</v>
      </c>
      <c r="B1496" s="20" t="s">
        <v>66</v>
      </c>
      <c r="C1496" s="20" t="s">
        <v>67</v>
      </c>
      <c r="D1496" s="20" t="s">
        <v>38</v>
      </c>
      <c r="E1496" s="20" t="s">
        <v>1345</v>
      </c>
      <c r="F1496" s="22" t="s">
        <v>994</v>
      </c>
      <c r="G1496" s="20" t="s">
        <v>37</v>
      </c>
      <c r="H1496" s="20" t="s">
        <v>35</v>
      </c>
      <c r="I1496" s="20" t="s">
        <v>27</v>
      </c>
      <c r="J1496" s="21" t="s">
        <v>992</v>
      </c>
      <c r="K1496" s="20"/>
      <c r="L1496" s="20"/>
      <c r="M1496" s="20"/>
      <c r="N1496" s="20"/>
      <c r="O1496" s="31">
        <v>220000000</v>
      </c>
      <c r="P1496" s="23"/>
      <c r="Q1496" s="24">
        <v>1</v>
      </c>
      <c r="R1496" s="25">
        <v>45809</v>
      </c>
      <c r="S1496" s="20" t="s">
        <v>29</v>
      </c>
      <c r="T1496" s="26">
        <f t="shared" si="26"/>
        <v>220000000</v>
      </c>
      <c r="U1496" s="27" t="s">
        <v>100</v>
      </c>
      <c r="V1496" s="27" t="s">
        <v>100</v>
      </c>
      <c r="W1496" s="70"/>
      <c r="X1496" s="70"/>
      <c r="Y1496" s="70"/>
      <c r="Z1496" s="70"/>
      <c r="AA1496" s="70"/>
      <c r="AB1496" s="70"/>
      <c r="AC1496" s="70"/>
      <c r="AD1496" s="70"/>
      <c r="AE1496" s="70"/>
      <c r="AF1496" s="70"/>
      <c r="AG1496" s="70"/>
      <c r="AH1496" s="70"/>
      <c r="AI1496" s="70"/>
      <c r="AJ1496" s="70"/>
      <c r="AK1496" s="70"/>
      <c r="AL1496" s="70"/>
      <c r="AM1496" s="70"/>
      <c r="AN1496" s="70"/>
      <c r="AO1496" s="70"/>
      <c r="AP1496" s="70"/>
      <c r="AQ1496" s="70"/>
      <c r="AR1496" s="70"/>
      <c r="AS1496" s="70"/>
      <c r="AT1496" s="70"/>
      <c r="AU1496" s="70"/>
      <c r="AV1496" s="70"/>
      <c r="AW1496" s="70"/>
      <c r="AX1496" s="70"/>
      <c r="AY1496" s="70"/>
      <c r="AZ1496" s="70"/>
      <c r="BA1496" s="70"/>
      <c r="BB1496" s="70"/>
      <c r="BC1496" s="70"/>
      <c r="BD1496" s="70"/>
      <c r="BE1496" s="70"/>
      <c r="BF1496" s="70"/>
      <c r="BG1496" s="70"/>
      <c r="BH1496" s="70"/>
      <c r="BI1496" s="70"/>
      <c r="BJ1496" s="70"/>
      <c r="BK1496" s="70"/>
      <c r="BL1496" s="70"/>
      <c r="BM1496" s="70"/>
      <c r="BN1496" s="70"/>
      <c r="BO1496" s="70"/>
      <c r="BP1496" s="70"/>
      <c r="BQ1496" s="70"/>
      <c r="BR1496" s="70"/>
      <c r="BS1496" s="70"/>
      <c r="BT1496" s="70"/>
      <c r="BU1496" s="70"/>
      <c r="BV1496" s="70"/>
      <c r="BW1496" s="70"/>
      <c r="BX1496" s="70"/>
      <c r="BY1496" s="70"/>
      <c r="BZ1496" s="70"/>
      <c r="CA1496" s="70"/>
      <c r="CB1496" s="70"/>
      <c r="CC1496" s="70"/>
      <c r="CD1496" s="70"/>
      <c r="CE1496" s="70"/>
      <c r="CF1496" s="70"/>
      <c r="CG1496" s="70"/>
      <c r="CH1496" s="70"/>
      <c r="CI1496" s="70"/>
      <c r="CJ1496" s="70"/>
      <c r="CK1496" s="70"/>
      <c r="CL1496" s="70"/>
      <c r="CM1496" s="70"/>
      <c r="CN1496" s="70"/>
      <c r="CO1496" s="70"/>
      <c r="CP1496" s="70"/>
      <c r="CQ1496" s="70"/>
      <c r="CR1496" s="70"/>
      <c r="CS1496" s="70"/>
      <c r="CT1496" s="70"/>
      <c r="CU1496" s="70"/>
      <c r="CV1496" s="70"/>
      <c r="CW1496" s="70"/>
      <c r="CX1496" s="70"/>
      <c r="CY1496" s="70"/>
      <c r="CZ1496" s="70"/>
      <c r="DA1496" s="70"/>
      <c r="DB1496" s="70"/>
      <c r="DC1496" s="70"/>
      <c r="DD1496" s="70"/>
      <c r="DE1496" s="70"/>
      <c r="DF1496" s="70"/>
      <c r="DG1496" s="70"/>
      <c r="DH1496" s="70"/>
      <c r="DI1496" s="70"/>
      <c r="DJ1496" s="70"/>
      <c r="DK1496" s="70"/>
      <c r="DL1496" s="70"/>
      <c r="DM1496" s="70"/>
      <c r="DN1496" s="70"/>
      <c r="DO1496" s="70"/>
      <c r="DP1496" s="70"/>
      <c r="DQ1496" s="70"/>
      <c r="DR1496" s="70"/>
      <c r="DS1496" s="70"/>
      <c r="DT1496" s="70"/>
      <c r="DU1496" s="70"/>
      <c r="DV1496" s="70"/>
      <c r="DW1496" s="70"/>
      <c r="DX1496" s="70"/>
      <c r="DY1496" s="70"/>
      <c r="DZ1496" s="70"/>
      <c r="EA1496" s="70"/>
      <c r="EB1496" s="70"/>
      <c r="EC1496" s="70"/>
      <c r="ED1496" s="70"/>
      <c r="EE1496" s="70"/>
      <c r="EF1496" s="70"/>
      <c r="EG1496" s="70"/>
      <c r="EH1496" s="70"/>
      <c r="EI1496" s="70"/>
      <c r="EJ1496" s="70"/>
      <c r="EK1496" s="70"/>
      <c r="EL1496" s="70"/>
      <c r="EM1496" s="70"/>
      <c r="EN1496" s="70"/>
      <c r="EO1496" s="70"/>
      <c r="EP1496" s="70"/>
      <c r="EQ1496" s="70"/>
      <c r="ER1496" s="70"/>
      <c r="ES1496" s="70"/>
      <c r="ET1496" s="70"/>
      <c r="EU1496" s="70"/>
      <c r="EV1496" s="70"/>
      <c r="EW1496" s="70"/>
      <c r="EX1496" s="70"/>
      <c r="EY1496" s="70"/>
      <c r="EZ1496" s="70"/>
      <c r="FA1496" s="70"/>
      <c r="FB1496" s="70"/>
      <c r="FC1496" s="70"/>
      <c r="FD1496" s="70"/>
      <c r="FE1496" s="70"/>
      <c r="FF1496" s="70"/>
      <c r="FG1496" s="70"/>
      <c r="FH1496" s="70"/>
      <c r="FI1496" s="70"/>
      <c r="FJ1496" s="70"/>
      <c r="FK1496" s="70"/>
      <c r="FL1496" s="70"/>
      <c r="FM1496" s="70"/>
      <c r="FN1496" s="70"/>
      <c r="FO1496" s="70"/>
      <c r="FP1496" s="70"/>
      <c r="FQ1496" s="70"/>
      <c r="FR1496" s="70"/>
      <c r="FS1496" s="70"/>
      <c r="FT1496" s="70"/>
      <c r="FU1496" s="70"/>
      <c r="FV1496" s="70"/>
      <c r="FW1496" s="70"/>
      <c r="FX1496" s="70"/>
      <c r="FY1496" s="70"/>
      <c r="FZ1496" s="70"/>
      <c r="GA1496" s="70"/>
      <c r="GB1496" s="70"/>
      <c r="GC1496" s="70"/>
      <c r="GD1496" s="70"/>
      <c r="GE1496" s="70"/>
      <c r="GF1496" s="70"/>
      <c r="GG1496" s="70"/>
      <c r="GH1496" s="70"/>
      <c r="GI1496" s="70"/>
      <c r="GJ1496" s="70"/>
      <c r="GK1496" s="70"/>
      <c r="GL1496" s="70"/>
      <c r="GM1496" s="70"/>
      <c r="GN1496" s="70"/>
      <c r="GO1496" s="70"/>
      <c r="GP1496" s="70"/>
      <c r="GQ1496" s="70"/>
      <c r="GR1496" s="70"/>
      <c r="GS1496" s="70"/>
      <c r="GT1496" s="70"/>
      <c r="GU1496" s="70"/>
      <c r="GV1496" s="70"/>
      <c r="GW1496" s="70"/>
      <c r="GX1496" s="70"/>
      <c r="GY1496" s="70"/>
      <c r="GZ1496" s="70"/>
      <c r="HA1496" s="70"/>
      <c r="HB1496" s="70"/>
      <c r="HC1496" s="70"/>
      <c r="HD1496" s="70"/>
      <c r="HE1496" s="70"/>
      <c r="HF1496" s="70"/>
      <c r="HG1496" s="70"/>
      <c r="HH1496" s="70"/>
      <c r="HI1496" s="70"/>
      <c r="HJ1496" s="70"/>
      <c r="HK1496" s="70"/>
      <c r="HL1496" s="70"/>
      <c r="HM1496" s="70"/>
      <c r="HN1496" s="70"/>
      <c r="HO1496" s="70"/>
      <c r="HP1496" s="70"/>
      <c r="HQ1496" s="70"/>
      <c r="HR1496" s="70"/>
      <c r="HS1496" s="70"/>
      <c r="HT1496" s="70"/>
      <c r="HU1496" s="70"/>
      <c r="HV1496" s="70"/>
      <c r="HW1496" s="70"/>
      <c r="HX1496" s="70"/>
      <c r="HY1496" s="70"/>
      <c r="HZ1496" s="70"/>
      <c r="IA1496" s="70"/>
      <c r="IB1496" s="70"/>
      <c r="IC1496" s="70"/>
      <c r="ID1496" s="70"/>
      <c r="IE1496" s="70"/>
      <c r="IF1496" s="70"/>
      <c r="IG1496" s="70"/>
      <c r="IH1496" s="70"/>
      <c r="II1496" s="70"/>
      <c r="IJ1496" s="70"/>
      <c r="IK1496" s="70"/>
      <c r="IL1496" s="70"/>
      <c r="IM1496" s="70"/>
      <c r="IN1496" s="70"/>
      <c r="IO1496" s="70"/>
      <c r="IP1496" s="70"/>
      <c r="IQ1496" s="70"/>
      <c r="IR1496" s="70"/>
      <c r="IS1496" s="70"/>
      <c r="IT1496" s="70"/>
      <c r="IU1496" s="70"/>
      <c r="IV1496" s="70"/>
      <c r="IW1496" s="70"/>
      <c r="IX1496" s="70"/>
      <c r="IY1496" s="70"/>
      <c r="IZ1496" s="70"/>
      <c r="JA1496" s="70"/>
      <c r="JB1496" s="70"/>
      <c r="JC1496" s="70"/>
      <c r="JD1496" s="70"/>
      <c r="JE1496" s="70"/>
      <c r="JF1496" s="70"/>
      <c r="JG1496" s="70"/>
      <c r="JH1496" s="70"/>
      <c r="JI1496" s="70"/>
      <c r="JJ1496" s="70"/>
      <c r="JK1496" s="70"/>
      <c r="JL1496" s="70"/>
      <c r="JM1496" s="70"/>
      <c r="JN1496" s="70"/>
      <c r="JO1496" s="70"/>
      <c r="JP1496" s="70"/>
      <c r="JQ1496" s="70"/>
      <c r="JR1496" s="70"/>
      <c r="JS1496" s="70"/>
      <c r="JT1496" s="70"/>
      <c r="JU1496" s="70"/>
      <c r="JV1496" s="70"/>
      <c r="JW1496" s="70"/>
      <c r="JX1496" s="70"/>
      <c r="JY1496" s="70"/>
      <c r="JZ1496" s="70"/>
      <c r="KA1496" s="70"/>
      <c r="KB1496" s="70"/>
      <c r="KC1496" s="70"/>
      <c r="KD1496" s="70"/>
      <c r="KE1496" s="70"/>
      <c r="KF1496" s="70"/>
      <c r="KG1496" s="70"/>
      <c r="KH1496" s="70"/>
      <c r="KI1496" s="70"/>
      <c r="KJ1496" s="70"/>
      <c r="KK1496" s="70"/>
      <c r="KL1496" s="70"/>
      <c r="KM1496" s="70"/>
      <c r="KN1496" s="70"/>
      <c r="KO1496" s="70"/>
      <c r="KP1496" s="70"/>
      <c r="KQ1496" s="70"/>
      <c r="KR1496" s="70"/>
      <c r="KS1496" s="70"/>
      <c r="KT1496" s="70"/>
      <c r="KU1496" s="70"/>
      <c r="KV1496" s="70"/>
      <c r="KW1496" s="70"/>
      <c r="KX1496" s="70"/>
      <c r="KY1496" s="70"/>
      <c r="KZ1496" s="70"/>
      <c r="LA1496" s="70"/>
      <c r="LB1496" s="70"/>
      <c r="LC1496" s="70"/>
      <c r="LD1496" s="70"/>
      <c r="LE1496" s="70"/>
      <c r="LF1496" s="70"/>
      <c r="LG1496" s="70"/>
      <c r="LH1496" s="70"/>
      <c r="LI1496" s="70"/>
      <c r="LJ1496" s="70"/>
      <c r="LK1496" s="70"/>
      <c r="LL1496" s="70"/>
      <c r="LM1496" s="70"/>
      <c r="LN1496" s="70"/>
      <c r="LO1496" s="70"/>
      <c r="LP1496" s="70"/>
      <c r="LQ1496" s="70"/>
      <c r="LR1496" s="70"/>
      <c r="LS1496" s="70"/>
      <c r="LT1496" s="70"/>
      <c r="LU1496" s="70"/>
      <c r="LV1496" s="70"/>
      <c r="LW1496" s="70"/>
      <c r="LX1496" s="70"/>
      <c r="LY1496" s="70"/>
      <c r="LZ1496" s="70"/>
      <c r="MA1496" s="70"/>
      <c r="MB1496" s="70"/>
      <c r="MC1496" s="70"/>
      <c r="MD1496" s="70"/>
      <c r="ME1496" s="70"/>
      <c r="MF1496" s="70"/>
      <c r="MG1496" s="70"/>
      <c r="MH1496" s="70"/>
      <c r="MI1496" s="70"/>
      <c r="MJ1496" s="70"/>
      <c r="MK1496" s="70"/>
      <c r="ML1496" s="70"/>
      <c r="MM1496" s="70"/>
      <c r="MN1496" s="70"/>
      <c r="MO1496" s="70"/>
      <c r="MP1496" s="70"/>
      <c r="MQ1496" s="70"/>
      <c r="MR1496" s="70"/>
      <c r="MS1496" s="70"/>
      <c r="MT1496" s="70"/>
      <c r="MU1496" s="70"/>
      <c r="MV1496" s="70"/>
      <c r="MW1496" s="70"/>
      <c r="MX1496" s="70"/>
      <c r="MY1496" s="70"/>
      <c r="MZ1496" s="70"/>
      <c r="NA1496" s="70"/>
      <c r="NB1496" s="70"/>
      <c r="NC1496" s="70"/>
      <c r="ND1496" s="70"/>
      <c r="NE1496" s="70"/>
      <c r="NF1496" s="70"/>
      <c r="NG1496" s="70"/>
      <c r="NH1496" s="70"/>
      <c r="NI1496" s="70"/>
      <c r="NJ1496" s="70"/>
      <c r="NK1496" s="70"/>
      <c r="NL1496" s="70"/>
      <c r="NM1496" s="70"/>
      <c r="NN1496" s="70"/>
      <c r="NO1496" s="70"/>
      <c r="NP1496" s="70"/>
      <c r="NQ1496" s="70"/>
      <c r="NR1496" s="70"/>
      <c r="NS1496" s="70"/>
      <c r="NT1496" s="70"/>
      <c r="NU1496" s="70"/>
      <c r="NV1496" s="70"/>
      <c r="NW1496" s="70"/>
      <c r="NX1496" s="70"/>
      <c r="NY1496" s="70"/>
      <c r="NZ1496" s="70"/>
      <c r="OA1496" s="70"/>
      <c r="OB1496" s="70"/>
      <c r="OC1496" s="70"/>
      <c r="OD1496" s="70"/>
      <c r="OE1496" s="70"/>
      <c r="OF1496" s="70"/>
      <c r="OG1496" s="70"/>
      <c r="OH1496" s="70"/>
      <c r="OI1496" s="70"/>
      <c r="OJ1496" s="70"/>
      <c r="OK1496" s="70"/>
      <c r="OL1496" s="70"/>
      <c r="OM1496" s="70"/>
      <c r="ON1496" s="70"/>
      <c r="OO1496" s="70"/>
      <c r="OP1496" s="70"/>
      <c r="OQ1496" s="70"/>
      <c r="OR1496" s="70"/>
      <c r="OS1496" s="70"/>
      <c r="OT1496" s="70"/>
      <c r="OU1496" s="70"/>
      <c r="OV1496" s="70"/>
      <c r="OW1496" s="70"/>
      <c r="OX1496" s="70"/>
      <c r="OY1496" s="70"/>
      <c r="OZ1496" s="70"/>
      <c r="PA1496" s="70"/>
      <c r="PB1496" s="70"/>
      <c r="PC1496" s="70"/>
      <c r="PD1496" s="70"/>
      <c r="PE1496" s="70"/>
      <c r="PF1496" s="70"/>
      <c r="PG1496" s="70"/>
      <c r="PH1496" s="70"/>
      <c r="PI1496" s="70"/>
      <c r="PJ1496" s="70"/>
      <c r="PK1496" s="70"/>
      <c r="PL1496" s="70"/>
      <c r="PM1496" s="70"/>
      <c r="PN1496" s="70"/>
      <c r="PO1496" s="70"/>
      <c r="PP1496" s="70"/>
      <c r="PQ1496" s="70"/>
      <c r="PR1496" s="70"/>
      <c r="PS1496" s="70"/>
      <c r="PT1496" s="70"/>
      <c r="PU1496" s="70"/>
      <c r="PV1496" s="70"/>
      <c r="PW1496" s="70"/>
      <c r="PX1496" s="70"/>
      <c r="PY1496" s="70"/>
      <c r="PZ1496" s="70"/>
      <c r="QA1496" s="70"/>
      <c r="QB1496" s="70"/>
      <c r="QC1496" s="70"/>
      <c r="QD1496" s="70"/>
      <c r="QE1496" s="70"/>
      <c r="QF1496" s="70"/>
      <c r="QG1496" s="70"/>
      <c r="QH1496" s="70"/>
      <c r="QI1496" s="70"/>
      <c r="QJ1496" s="70"/>
      <c r="QK1496" s="70"/>
      <c r="QL1496" s="70"/>
      <c r="QM1496" s="70"/>
      <c r="QN1496" s="70"/>
      <c r="QO1496" s="70"/>
      <c r="QP1496" s="70"/>
      <c r="QQ1496" s="70"/>
      <c r="QR1496" s="70"/>
      <c r="QS1496" s="70"/>
      <c r="QT1496" s="70"/>
      <c r="QU1496" s="70"/>
      <c r="QV1496" s="70"/>
      <c r="QW1496" s="70"/>
      <c r="QX1496" s="70"/>
      <c r="QY1496" s="70"/>
      <c r="QZ1496" s="70"/>
      <c r="RA1496" s="70"/>
      <c r="RB1496" s="70"/>
      <c r="RC1496" s="70"/>
      <c r="RD1496" s="70"/>
      <c r="RE1496" s="70"/>
      <c r="RF1496" s="70"/>
      <c r="RG1496" s="70"/>
      <c r="RH1496" s="70"/>
      <c r="RI1496" s="70"/>
      <c r="RJ1496" s="70"/>
      <c r="RK1496" s="70"/>
      <c r="RL1496" s="70"/>
      <c r="RM1496" s="70"/>
      <c r="RN1496" s="70"/>
      <c r="RO1496" s="70"/>
      <c r="RP1496" s="70"/>
      <c r="RQ1496" s="70"/>
      <c r="RR1496" s="70"/>
      <c r="RS1496" s="70"/>
      <c r="RT1496" s="70"/>
      <c r="RU1496" s="70"/>
      <c r="RV1496" s="70"/>
      <c r="RW1496" s="70"/>
      <c r="RX1496" s="70"/>
      <c r="RY1496" s="70"/>
      <c r="RZ1496" s="70"/>
      <c r="SA1496" s="70"/>
      <c r="SB1496" s="70"/>
      <c r="SC1496" s="70"/>
      <c r="SD1496" s="70"/>
      <c r="SE1496" s="70"/>
      <c r="SF1496" s="70"/>
      <c r="SG1496" s="70"/>
      <c r="SH1496" s="70"/>
      <c r="SI1496" s="70"/>
      <c r="SJ1496" s="70"/>
      <c r="SK1496" s="70"/>
      <c r="SL1496" s="70"/>
      <c r="SM1496" s="70"/>
      <c r="SN1496" s="70"/>
      <c r="SO1496" s="70"/>
      <c r="SP1496" s="70"/>
      <c r="SQ1496" s="70"/>
      <c r="SR1496" s="70"/>
      <c r="SS1496" s="70"/>
      <c r="ST1496" s="70"/>
      <c r="SU1496" s="70"/>
      <c r="SV1496" s="70"/>
      <c r="SW1496" s="70"/>
      <c r="SX1496" s="70"/>
      <c r="SY1496" s="70"/>
      <c r="SZ1496" s="70"/>
    </row>
    <row r="1497" spans="1:523" ht="16.5" customHeight="1" x14ac:dyDescent="0.2">
      <c r="A1497" s="20">
        <v>917</v>
      </c>
      <c r="B1497" s="20" t="s">
        <v>66</v>
      </c>
      <c r="C1497" s="20" t="s">
        <v>67</v>
      </c>
      <c r="D1497" s="20" t="s">
        <v>38</v>
      </c>
      <c r="E1497" s="20" t="s">
        <v>1339</v>
      </c>
      <c r="F1497" s="22" t="s">
        <v>995</v>
      </c>
      <c r="G1497" s="20" t="s">
        <v>25</v>
      </c>
      <c r="H1497" s="20" t="s">
        <v>26</v>
      </c>
      <c r="I1497" s="20" t="s">
        <v>27</v>
      </c>
      <c r="J1497" s="21" t="s">
        <v>992</v>
      </c>
      <c r="K1497" s="20"/>
      <c r="L1497" s="20"/>
      <c r="M1497" s="20"/>
      <c r="N1497" s="20"/>
      <c r="O1497" s="31">
        <v>220000000</v>
      </c>
      <c r="P1497" s="23"/>
      <c r="Q1497" s="24">
        <v>1</v>
      </c>
      <c r="R1497" s="25">
        <v>45809</v>
      </c>
      <c r="S1497" s="20" t="s">
        <v>29</v>
      </c>
      <c r="T1497" s="26">
        <f t="shared" si="26"/>
        <v>220000000</v>
      </c>
      <c r="U1497" s="27" t="s">
        <v>100</v>
      </c>
      <c r="V1497" s="27" t="s">
        <v>100</v>
      </c>
      <c r="W1497" s="70"/>
      <c r="X1497" s="70"/>
      <c r="Y1497" s="70"/>
      <c r="Z1497" s="70"/>
      <c r="AA1497" s="70"/>
      <c r="AB1497" s="70"/>
      <c r="AC1497" s="70"/>
      <c r="AD1497" s="70"/>
      <c r="AE1497" s="70"/>
      <c r="AF1497" s="70"/>
      <c r="AG1497" s="70"/>
      <c r="AH1497" s="70"/>
      <c r="AI1497" s="70"/>
      <c r="AJ1497" s="70"/>
      <c r="AK1497" s="70"/>
      <c r="AL1497" s="70"/>
      <c r="AM1497" s="70"/>
      <c r="AN1497" s="70"/>
      <c r="AO1497" s="70"/>
      <c r="AP1497" s="70"/>
      <c r="AQ1497" s="70"/>
      <c r="AR1497" s="70"/>
      <c r="AS1497" s="70"/>
      <c r="AT1497" s="70"/>
      <c r="AU1497" s="70"/>
      <c r="AV1497" s="70"/>
      <c r="AW1497" s="70"/>
      <c r="AX1497" s="70"/>
      <c r="AY1497" s="70"/>
      <c r="AZ1497" s="70"/>
      <c r="BA1497" s="70"/>
      <c r="BB1497" s="70"/>
      <c r="BC1497" s="70"/>
      <c r="BD1497" s="70"/>
      <c r="BE1497" s="70"/>
      <c r="BF1497" s="70"/>
      <c r="BG1497" s="70"/>
      <c r="BH1497" s="70"/>
      <c r="BI1497" s="70"/>
      <c r="BJ1497" s="70"/>
      <c r="BK1497" s="70"/>
      <c r="BL1497" s="70"/>
      <c r="BM1497" s="70"/>
      <c r="BN1497" s="70"/>
      <c r="BO1497" s="70"/>
      <c r="BP1497" s="70"/>
      <c r="BQ1497" s="70"/>
      <c r="BR1497" s="70"/>
      <c r="BS1497" s="70"/>
      <c r="BT1497" s="70"/>
      <c r="BU1497" s="70"/>
      <c r="BV1497" s="70"/>
      <c r="BW1497" s="70"/>
      <c r="BX1497" s="70"/>
      <c r="BY1497" s="70"/>
      <c r="BZ1497" s="70"/>
      <c r="CA1497" s="70"/>
      <c r="CB1497" s="70"/>
      <c r="CC1497" s="70"/>
      <c r="CD1497" s="70"/>
      <c r="CE1497" s="70"/>
      <c r="CF1497" s="70"/>
      <c r="CG1497" s="70"/>
      <c r="CH1497" s="70"/>
      <c r="CI1497" s="70"/>
      <c r="CJ1497" s="70"/>
      <c r="CK1497" s="70"/>
      <c r="CL1497" s="70"/>
      <c r="CM1497" s="70"/>
      <c r="CN1497" s="70"/>
      <c r="CO1497" s="70"/>
      <c r="CP1497" s="70"/>
      <c r="CQ1497" s="70"/>
      <c r="CR1497" s="70"/>
      <c r="CS1497" s="70"/>
      <c r="CT1497" s="70"/>
      <c r="CU1497" s="70"/>
      <c r="CV1497" s="70"/>
      <c r="CW1497" s="70"/>
      <c r="CX1497" s="70"/>
      <c r="CY1497" s="70"/>
      <c r="CZ1497" s="70"/>
      <c r="DA1497" s="70"/>
      <c r="DB1497" s="70"/>
      <c r="DC1497" s="70"/>
      <c r="DD1497" s="70"/>
      <c r="DE1497" s="70"/>
      <c r="DF1497" s="70"/>
      <c r="DG1497" s="70"/>
      <c r="DH1497" s="70"/>
      <c r="DI1497" s="70"/>
      <c r="DJ1497" s="70"/>
      <c r="DK1497" s="70"/>
      <c r="DL1497" s="70"/>
      <c r="DM1497" s="70"/>
      <c r="DN1497" s="70"/>
      <c r="DO1497" s="70"/>
      <c r="DP1497" s="70"/>
      <c r="DQ1497" s="70"/>
      <c r="DR1497" s="70"/>
      <c r="DS1497" s="70"/>
      <c r="DT1497" s="70"/>
      <c r="DU1497" s="70"/>
      <c r="DV1497" s="70"/>
      <c r="DW1497" s="70"/>
      <c r="DX1497" s="70"/>
      <c r="DY1497" s="70"/>
      <c r="DZ1497" s="70"/>
      <c r="EA1497" s="70"/>
      <c r="EB1497" s="70"/>
      <c r="EC1497" s="70"/>
      <c r="ED1497" s="70"/>
      <c r="EE1497" s="70"/>
      <c r="EF1497" s="70"/>
      <c r="EG1497" s="70"/>
      <c r="EH1497" s="70"/>
      <c r="EI1497" s="70"/>
      <c r="EJ1497" s="70"/>
      <c r="EK1497" s="70"/>
      <c r="EL1497" s="70"/>
      <c r="EM1497" s="70"/>
      <c r="EN1497" s="70"/>
      <c r="EO1497" s="70"/>
      <c r="EP1497" s="70"/>
      <c r="EQ1497" s="70"/>
      <c r="ER1497" s="70"/>
      <c r="ES1497" s="70"/>
      <c r="ET1497" s="70"/>
      <c r="EU1497" s="70"/>
      <c r="EV1497" s="70"/>
      <c r="EW1497" s="70"/>
      <c r="EX1497" s="70"/>
      <c r="EY1497" s="70"/>
      <c r="EZ1497" s="70"/>
      <c r="FA1497" s="70"/>
      <c r="FB1497" s="70"/>
      <c r="FC1497" s="70"/>
      <c r="FD1497" s="70"/>
      <c r="FE1497" s="70"/>
      <c r="FF1497" s="70"/>
      <c r="FG1497" s="70"/>
      <c r="FH1497" s="70"/>
      <c r="FI1497" s="70"/>
      <c r="FJ1497" s="70"/>
      <c r="FK1497" s="70"/>
      <c r="FL1497" s="70"/>
      <c r="FM1497" s="70"/>
      <c r="FN1497" s="70"/>
      <c r="FO1497" s="70"/>
      <c r="FP1497" s="70"/>
      <c r="FQ1497" s="70"/>
      <c r="FR1497" s="70"/>
      <c r="FS1497" s="70"/>
      <c r="FT1497" s="70"/>
      <c r="FU1497" s="70"/>
      <c r="FV1497" s="70"/>
      <c r="FW1497" s="70"/>
      <c r="FX1497" s="70"/>
      <c r="FY1497" s="70"/>
      <c r="FZ1497" s="70"/>
      <c r="GA1497" s="70"/>
      <c r="GB1497" s="70"/>
      <c r="GC1497" s="70"/>
      <c r="GD1497" s="70"/>
      <c r="GE1497" s="70"/>
      <c r="GF1497" s="70"/>
      <c r="GG1497" s="70"/>
      <c r="GH1497" s="70"/>
      <c r="GI1497" s="70"/>
      <c r="GJ1497" s="70"/>
      <c r="GK1497" s="70"/>
      <c r="GL1497" s="70"/>
      <c r="GM1497" s="70"/>
      <c r="GN1497" s="70"/>
      <c r="GO1497" s="70"/>
      <c r="GP1497" s="70"/>
      <c r="GQ1497" s="70"/>
      <c r="GR1497" s="70"/>
      <c r="GS1497" s="70"/>
      <c r="GT1497" s="70"/>
      <c r="GU1497" s="70"/>
      <c r="GV1497" s="70"/>
      <c r="GW1497" s="70"/>
      <c r="GX1497" s="70"/>
      <c r="GY1497" s="70"/>
      <c r="GZ1497" s="70"/>
      <c r="HA1497" s="70"/>
      <c r="HB1497" s="70"/>
      <c r="HC1497" s="70"/>
      <c r="HD1497" s="70"/>
      <c r="HE1497" s="70"/>
      <c r="HF1497" s="70"/>
      <c r="HG1497" s="70"/>
      <c r="HH1497" s="70"/>
      <c r="HI1497" s="70"/>
      <c r="HJ1497" s="70"/>
      <c r="HK1497" s="70"/>
      <c r="HL1497" s="70"/>
      <c r="HM1497" s="70"/>
      <c r="HN1497" s="70"/>
      <c r="HO1497" s="70"/>
      <c r="HP1497" s="70"/>
      <c r="HQ1497" s="70"/>
      <c r="HR1497" s="70"/>
      <c r="HS1497" s="70"/>
      <c r="HT1497" s="70"/>
      <c r="HU1497" s="70"/>
      <c r="HV1497" s="70"/>
      <c r="HW1497" s="70"/>
      <c r="HX1497" s="70"/>
      <c r="HY1497" s="70"/>
      <c r="HZ1497" s="70"/>
      <c r="IA1497" s="70"/>
      <c r="IB1497" s="70"/>
      <c r="IC1497" s="70"/>
      <c r="ID1497" s="70"/>
      <c r="IE1497" s="70"/>
      <c r="IF1497" s="70"/>
      <c r="IG1497" s="70"/>
      <c r="IH1497" s="70"/>
      <c r="II1497" s="70"/>
      <c r="IJ1497" s="70"/>
      <c r="IK1497" s="70"/>
      <c r="IL1497" s="70"/>
      <c r="IM1497" s="70"/>
      <c r="IN1497" s="70"/>
      <c r="IO1497" s="70"/>
      <c r="IP1497" s="70"/>
      <c r="IQ1497" s="70"/>
      <c r="IR1497" s="70"/>
      <c r="IS1497" s="70"/>
      <c r="IT1497" s="70"/>
      <c r="IU1497" s="70"/>
      <c r="IV1497" s="70"/>
      <c r="IW1497" s="70"/>
      <c r="IX1497" s="70"/>
      <c r="IY1497" s="70"/>
      <c r="IZ1497" s="70"/>
      <c r="JA1497" s="70"/>
      <c r="JB1497" s="70"/>
      <c r="JC1497" s="70"/>
      <c r="JD1497" s="70"/>
      <c r="JE1497" s="70"/>
      <c r="JF1497" s="70"/>
      <c r="JG1497" s="70"/>
      <c r="JH1497" s="70"/>
      <c r="JI1497" s="70"/>
      <c r="JJ1497" s="70"/>
      <c r="JK1497" s="70"/>
      <c r="JL1497" s="70"/>
      <c r="JM1497" s="70"/>
      <c r="JN1497" s="70"/>
      <c r="JO1497" s="70"/>
      <c r="JP1497" s="70"/>
      <c r="JQ1497" s="70"/>
      <c r="JR1497" s="70"/>
      <c r="JS1497" s="70"/>
      <c r="JT1497" s="70"/>
      <c r="JU1497" s="70"/>
      <c r="JV1497" s="70"/>
      <c r="JW1497" s="70"/>
      <c r="JX1497" s="70"/>
      <c r="JY1497" s="70"/>
      <c r="JZ1497" s="70"/>
      <c r="KA1497" s="70"/>
      <c r="KB1497" s="70"/>
      <c r="KC1497" s="70"/>
      <c r="KD1497" s="70"/>
      <c r="KE1497" s="70"/>
      <c r="KF1497" s="70"/>
      <c r="KG1497" s="70"/>
      <c r="KH1497" s="70"/>
      <c r="KI1497" s="70"/>
      <c r="KJ1497" s="70"/>
      <c r="KK1497" s="70"/>
      <c r="KL1497" s="70"/>
      <c r="KM1497" s="70"/>
      <c r="KN1497" s="70"/>
      <c r="KO1497" s="70"/>
      <c r="KP1497" s="70"/>
      <c r="KQ1497" s="70"/>
      <c r="KR1497" s="70"/>
      <c r="KS1497" s="70"/>
      <c r="KT1497" s="70"/>
      <c r="KU1497" s="70"/>
      <c r="KV1497" s="70"/>
      <c r="KW1497" s="70"/>
      <c r="KX1497" s="70"/>
      <c r="KY1497" s="70"/>
      <c r="KZ1497" s="70"/>
      <c r="LA1497" s="70"/>
      <c r="LB1497" s="70"/>
      <c r="LC1497" s="70"/>
      <c r="LD1497" s="70"/>
      <c r="LE1497" s="70"/>
      <c r="LF1497" s="70"/>
      <c r="LG1497" s="70"/>
      <c r="LH1497" s="70"/>
      <c r="LI1497" s="70"/>
      <c r="LJ1497" s="70"/>
      <c r="LK1497" s="70"/>
      <c r="LL1497" s="70"/>
      <c r="LM1497" s="70"/>
      <c r="LN1497" s="70"/>
      <c r="LO1497" s="70"/>
      <c r="LP1497" s="70"/>
      <c r="LQ1497" s="70"/>
      <c r="LR1497" s="70"/>
      <c r="LS1497" s="70"/>
      <c r="LT1497" s="70"/>
      <c r="LU1497" s="70"/>
      <c r="LV1497" s="70"/>
      <c r="LW1497" s="70"/>
      <c r="LX1497" s="70"/>
      <c r="LY1497" s="70"/>
      <c r="LZ1497" s="70"/>
      <c r="MA1497" s="70"/>
      <c r="MB1497" s="70"/>
      <c r="MC1497" s="70"/>
      <c r="MD1497" s="70"/>
      <c r="ME1497" s="70"/>
      <c r="MF1497" s="70"/>
      <c r="MG1497" s="70"/>
      <c r="MH1497" s="70"/>
      <c r="MI1497" s="70"/>
      <c r="MJ1497" s="70"/>
      <c r="MK1497" s="70"/>
      <c r="ML1497" s="70"/>
      <c r="MM1497" s="70"/>
      <c r="MN1497" s="70"/>
      <c r="MO1497" s="70"/>
      <c r="MP1497" s="70"/>
      <c r="MQ1497" s="70"/>
      <c r="MR1497" s="70"/>
      <c r="MS1497" s="70"/>
      <c r="MT1497" s="70"/>
      <c r="MU1497" s="70"/>
      <c r="MV1497" s="70"/>
      <c r="MW1497" s="70"/>
      <c r="MX1497" s="70"/>
      <c r="MY1497" s="70"/>
      <c r="MZ1497" s="70"/>
      <c r="NA1497" s="70"/>
      <c r="NB1497" s="70"/>
      <c r="NC1497" s="70"/>
      <c r="ND1497" s="70"/>
      <c r="NE1497" s="70"/>
      <c r="NF1497" s="70"/>
      <c r="NG1497" s="70"/>
      <c r="NH1497" s="70"/>
      <c r="NI1497" s="70"/>
      <c r="NJ1497" s="70"/>
      <c r="NK1497" s="70"/>
      <c r="NL1497" s="70"/>
      <c r="NM1497" s="70"/>
      <c r="NN1497" s="70"/>
      <c r="NO1497" s="70"/>
      <c r="NP1497" s="70"/>
      <c r="NQ1497" s="70"/>
      <c r="NR1497" s="70"/>
      <c r="NS1497" s="70"/>
      <c r="NT1497" s="70"/>
      <c r="NU1497" s="70"/>
      <c r="NV1497" s="70"/>
      <c r="NW1497" s="70"/>
      <c r="NX1497" s="70"/>
      <c r="NY1497" s="70"/>
      <c r="NZ1497" s="70"/>
      <c r="OA1497" s="70"/>
      <c r="OB1497" s="70"/>
      <c r="OC1497" s="70"/>
      <c r="OD1497" s="70"/>
      <c r="OE1497" s="70"/>
      <c r="OF1497" s="70"/>
      <c r="OG1497" s="70"/>
      <c r="OH1497" s="70"/>
      <c r="OI1497" s="70"/>
      <c r="OJ1497" s="70"/>
      <c r="OK1497" s="70"/>
      <c r="OL1497" s="70"/>
      <c r="OM1497" s="70"/>
      <c r="ON1497" s="70"/>
      <c r="OO1497" s="70"/>
      <c r="OP1497" s="70"/>
      <c r="OQ1497" s="70"/>
      <c r="OR1497" s="70"/>
      <c r="OS1497" s="70"/>
      <c r="OT1497" s="70"/>
      <c r="OU1497" s="70"/>
      <c r="OV1497" s="70"/>
      <c r="OW1497" s="70"/>
      <c r="OX1497" s="70"/>
      <c r="OY1497" s="70"/>
      <c r="OZ1497" s="70"/>
      <c r="PA1497" s="70"/>
      <c r="PB1497" s="70"/>
      <c r="PC1497" s="70"/>
      <c r="PD1497" s="70"/>
      <c r="PE1497" s="70"/>
      <c r="PF1497" s="70"/>
      <c r="PG1497" s="70"/>
      <c r="PH1497" s="70"/>
      <c r="PI1497" s="70"/>
      <c r="PJ1497" s="70"/>
      <c r="PK1497" s="70"/>
      <c r="PL1497" s="70"/>
      <c r="PM1497" s="70"/>
      <c r="PN1497" s="70"/>
      <c r="PO1497" s="70"/>
      <c r="PP1497" s="70"/>
      <c r="PQ1497" s="70"/>
      <c r="PR1497" s="70"/>
      <c r="PS1497" s="70"/>
      <c r="PT1497" s="70"/>
      <c r="PU1497" s="70"/>
      <c r="PV1497" s="70"/>
      <c r="PW1497" s="70"/>
      <c r="PX1497" s="70"/>
      <c r="PY1497" s="70"/>
      <c r="PZ1497" s="70"/>
      <c r="QA1497" s="70"/>
      <c r="QB1497" s="70"/>
      <c r="QC1497" s="70"/>
      <c r="QD1497" s="70"/>
      <c r="QE1497" s="70"/>
      <c r="QF1497" s="70"/>
      <c r="QG1497" s="70"/>
      <c r="QH1497" s="70"/>
      <c r="QI1497" s="70"/>
      <c r="QJ1497" s="70"/>
      <c r="QK1497" s="70"/>
      <c r="QL1497" s="70"/>
      <c r="QM1497" s="70"/>
      <c r="QN1497" s="70"/>
      <c r="QO1497" s="70"/>
      <c r="QP1497" s="70"/>
      <c r="QQ1497" s="70"/>
      <c r="QR1497" s="70"/>
      <c r="QS1497" s="70"/>
      <c r="QT1497" s="70"/>
      <c r="QU1497" s="70"/>
      <c r="QV1497" s="70"/>
      <c r="QW1497" s="70"/>
      <c r="QX1497" s="70"/>
      <c r="QY1497" s="70"/>
      <c r="QZ1497" s="70"/>
      <c r="RA1497" s="70"/>
      <c r="RB1497" s="70"/>
      <c r="RC1497" s="70"/>
      <c r="RD1497" s="70"/>
      <c r="RE1497" s="70"/>
      <c r="RF1497" s="70"/>
      <c r="RG1497" s="70"/>
      <c r="RH1497" s="70"/>
      <c r="RI1497" s="70"/>
      <c r="RJ1497" s="70"/>
      <c r="RK1497" s="70"/>
      <c r="RL1497" s="70"/>
      <c r="RM1497" s="70"/>
      <c r="RN1497" s="70"/>
      <c r="RO1497" s="70"/>
      <c r="RP1497" s="70"/>
      <c r="RQ1497" s="70"/>
      <c r="RR1497" s="70"/>
      <c r="RS1497" s="70"/>
      <c r="RT1497" s="70"/>
      <c r="RU1497" s="70"/>
      <c r="RV1497" s="70"/>
      <c r="RW1497" s="70"/>
      <c r="RX1497" s="70"/>
      <c r="RY1497" s="70"/>
      <c r="RZ1497" s="70"/>
      <c r="SA1497" s="70"/>
      <c r="SB1497" s="70"/>
      <c r="SC1497" s="70"/>
      <c r="SD1497" s="70"/>
      <c r="SE1497" s="70"/>
      <c r="SF1497" s="70"/>
      <c r="SG1497" s="70"/>
      <c r="SH1497" s="70"/>
      <c r="SI1497" s="70"/>
      <c r="SJ1497" s="70"/>
      <c r="SK1497" s="70"/>
      <c r="SL1497" s="70"/>
      <c r="SM1497" s="70"/>
      <c r="SN1497" s="70"/>
      <c r="SO1497" s="70"/>
      <c r="SP1497" s="70"/>
      <c r="SQ1497" s="70"/>
      <c r="SR1497" s="70"/>
      <c r="SS1497" s="70"/>
      <c r="ST1497" s="70"/>
      <c r="SU1497" s="70"/>
      <c r="SV1497" s="70"/>
      <c r="SW1497" s="70"/>
      <c r="SX1497" s="70"/>
      <c r="SY1497" s="70"/>
      <c r="SZ1497" s="70"/>
    </row>
    <row r="1498" spans="1:523" ht="16.5" customHeight="1" x14ac:dyDescent="0.2">
      <c r="A1498" s="20">
        <v>918</v>
      </c>
      <c r="B1498" s="20" t="s">
        <v>66</v>
      </c>
      <c r="C1498" s="20" t="s">
        <v>67</v>
      </c>
      <c r="D1498" s="20" t="s">
        <v>38</v>
      </c>
      <c r="E1498" s="20" t="s">
        <v>1345</v>
      </c>
      <c r="F1498" s="22" t="s">
        <v>996</v>
      </c>
      <c r="G1498" s="20" t="s">
        <v>37</v>
      </c>
      <c r="H1498" s="20" t="s">
        <v>35</v>
      </c>
      <c r="I1498" s="20" t="s">
        <v>27</v>
      </c>
      <c r="J1498" s="21" t="s">
        <v>992</v>
      </c>
      <c r="K1498" s="20"/>
      <c r="L1498" s="20"/>
      <c r="M1498" s="20"/>
      <c r="N1498" s="20"/>
      <c r="O1498" s="31">
        <v>220000000</v>
      </c>
      <c r="P1498" s="23"/>
      <c r="Q1498" s="24">
        <v>1</v>
      </c>
      <c r="R1498" s="25">
        <v>45809</v>
      </c>
      <c r="S1498" s="20" t="s">
        <v>29</v>
      </c>
      <c r="T1498" s="26">
        <f t="shared" si="26"/>
        <v>220000000</v>
      </c>
      <c r="U1498" s="27" t="s">
        <v>100</v>
      </c>
      <c r="V1498" s="27" t="s">
        <v>100</v>
      </c>
      <c r="W1498" s="70"/>
      <c r="X1498" s="70"/>
      <c r="Y1498" s="70"/>
      <c r="Z1498" s="70"/>
      <c r="AA1498" s="70"/>
      <c r="AB1498" s="70"/>
      <c r="AC1498" s="70"/>
      <c r="AD1498" s="70"/>
      <c r="AE1498" s="70"/>
      <c r="AF1498" s="70"/>
      <c r="AG1498" s="70"/>
      <c r="AH1498" s="70"/>
      <c r="AI1498" s="70"/>
      <c r="AJ1498" s="70"/>
      <c r="AK1498" s="70"/>
      <c r="AL1498" s="70"/>
      <c r="AM1498" s="70"/>
      <c r="AN1498" s="70"/>
      <c r="AO1498" s="70"/>
      <c r="AP1498" s="70"/>
      <c r="AQ1498" s="70"/>
      <c r="AR1498" s="70"/>
      <c r="AS1498" s="70"/>
      <c r="AT1498" s="70"/>
      <c r="AU1498" s="70"/>
      <c r="AV1498" s="70"/>
      <c r="AW1498" s="70"/>
      <c r="AX1498" s="70"/>
      <c r="AY1498" s="70"/>
      <c r="AZ1498" s="70"/>
      <c r="BA1498" s="70"/>
      <c r="BB1498" s="70"/>
      <c r="BC1498" s="70"/>
      <c r="BD1498" s="70"/>
      <c r="BE1498" s="70"/>
      <c r="BF1498" s="70"/>
      <c r="BG1498" s="70"/>
      <c r="BH1498" s="70"/>
      <c r="BI1498" s="70"/>
      <c r="BJ1498" s="70"/>
      <c r="BK1498" s="70"/>
      <c r="BL1498" s="70"/>
      <c r="BM1498" s="70"/>
      <c r="BN1498" s="70"/>
      <c r="BO1498" s="70"/>
      <c r="BP1498" s="70"/>
      <c r="BQ1498" s="70"/>
      <c r="BR1498" s="70"/>
      <c r="BS1498" s="70"/>
      <c r="BT1498" s="70"/>
      <c r="BU1498" s="70"/>
      <c r="BV1498" s="70"/>
      <c r="BW1498" s="70"/>
      <c r="BX1498" s="70"/>
      <c r="BY1498" s="70"/>
      <c r="BZ1498" s="70"/>
      <c r="CA1498" s="70"/>
      <c r="CB1498" s="70"/>
      <c r="CC1498" s="70"/>
      <c r="CD1498" s="70"/>
      <c r="CE1498" s="70"/>
      <c r="CF1498" s="70"/>
      <c r="CG1498" s="70"/>
      <c r="CH1498" s="70"/>
      <c r="CI1498" s="70"/>
      <c r="CJ1498" s="70"/>
      <c r="CK1498" s="70"/>
      <c r="CL1498" s="70"/>
      <c r="CM1498" s="70"/>
      <c r="CN1498" s="70"/>
      <c r="CO1498" s="70"/>
      <c r="CP1498" s="70"/>
      <c r="CQ1498" s="70"/>
      <c r="CR1498" s="70"/>
      <c r="CS1498" s="70"/>
      <c r="CT1498" s="70"/>
      <c r="CU1498" s="70"/>
      <c r="CV1498" s="70"/>
      <c r="CW1498" s="70"/>
      <c r="CX1498" s="70"/>
      <c r="CY1498" s="70"/>
      <c r="CZ1498" s="70"/>
      <c r="DA1498" s="70"/>
      <c r="DB1498" s="70"/>
      <c r="DC1498" s="70"/>
      <c r="DD1498" s="70"/>
      <c r="DE1498" s="70"/>
      <c r="DF1498" s="70"/>
      <c r="DG1498" s="70"/>
      <c r="DH1498" s="70"/>
      <c r="DI1498" s="70"/>
      <c r="DJ1498" s="70"/>
      <c r="DK1498" s="70"/>
      <c r="DL1498" s="70"/>
      <c r="DM1498" s="70"/>
      <c r="DN1498" s="70"/>
      <c r="DO1498" s="70"/>
      <c r="DP1498" s="70"/>
      <c r="DQ1498" s="70"/>
      <c r="DR1498" s="70"/>
      <c r="DS1498" s="70"/>
      <c r="DT1498" s="70"/>
      <c r="DU1498" s="70"/>
      <c r="DV1498" s="70"/>
      <c r="DW1498" s="70"/>
      <c r="DX1498" s="70"/>
      <c r="DY1498" s="70"/>
      <c r="DZ1498" s="70"/>
      <c r="EA1498" s="70"/>
      <c r="EB1498" s="70"/>
      <c r="EC1498" s="70"/>
      <c r="ED1498" s="70"/>
      <c r="EE1498" s="70"/>
      <c r="EF1498" s="70"/>
      <c r="EG1498" s="70"/>
      <c r="EH1498" s="70"/>
      <c r="EI1498" s="70"/>
      <c r="EJ1498" s="70"/>
      <c r="EK1498" s="70"/>
      <c r="EL1498" s="70"/>
      <c r="EM1498" s="70"/>
      <c r="EN1498" s="70"/>
      <c r="EO1498" s="70"/>
      <c r="EP1498" s="70"/>
      <c r="EQ1498" s="70"/>
      <c r="ER1498" s="70"/>
      <c r="ES1498" s="70"/>
      <c r="ET1498" s="70"/>
      <c r="EU1498" s="70"/>
      <c r="EV1498" s="70"/>
      <c r="EW1498" s="70"/>
      <c r="EX1498" s="70"/>
      <c r="EY1498" s="70"/>
      <c r="EZ1498" s="70"/>
      <c r="FA1498" s="70"/>
      <c r="FB1498" s="70"/>
      <c r="FC1498" s="70"/>
      <c r="FD1498" s="70"/>
      <c r="FE1498" s="70"/>
      <c r="FF1498" s="70"/>
      <c r="FG1498" s="70"/>
      <c r="FH1498" s="70"/>
      <c r="FI1498" s="70"/>
      <c r="FJ1498" s="70"/>
      <c r="FK1498" s="70"/>
      <c r="FL1498" s="70"/>
      <c r="FM1498" s="70"/>
      <c r="FN1498" s="70"/>
      <c r="FO1498" s="70"/>
      <c r="FP1498" s="70"/>
      <c r="FQ1498" s="70"/>
      <c r="FR1498" s="70"/>
      <c r="FS1498" s="70"/>
      <c r="FT1498" s="70"/>
      <c r="FU1498" s="70"/>
      <c r="FV1498" s="70"/>
      <c r="FW1498" s="70"/>
      <c r="FX1498" s="70"/>
      <c r="FY1498" s="70"/>
      <c r="FZ1498" s="70"/>
      <c r="GA1498" s="70"/>
      <c r="GB1498" s="70"/>
      <c r="GC1498" s="70"/>
      <c r="GD1498" s="70"/>
      <c r="GE1498" s="70"/>
      <c r="GF1498" s="70"/>
      <c r="GG1498" s="70"/>
      <c r="GH1498" s="70"/>
      <c r="GI1498" s="70"/>
      <c r="GJ1498" s="70"/>
      <c r="GK1498" s="70"/>
      <c r="GL1498" s="70"/>
      <c r="GM1498" s="70"/>
      <c r="GN1498" s="70"/>
      <c r="GO1498" s="70"/>
      <c r="GP1498" s="70"/>
      <c r="GQ1498" s="70"/>
      <c r="GR1498" s="70"/>
      <c r="GS1498" s="70"/>
      <c r="GT1498" s="70"/>
      <c r="GU1498" s="70"/>
      <c r="GV1498" s="70"/>
      <c r="GW1498" s="70"/>
      <c r="GX1498" s="70"/>
      <c r="GY1498" s="70"/>
      <c r="GZ1498" s="70"/>
      <c r="HA1498" s="70"/>
      <c r="HB1498" s="70"/>
      <c r="HC1498" s="70"/>
      <c r="HD1498" s="70"/>
      <c r="HE1498" s="70"/>
      <c r="HF1498" s="70"/>
      <c r="HG1498" s="70"/>
      <c r="HH1498" s="70"/>
      <c r="HI1498" s="70"/>
      <c r="HJ1498" s="70"/>
      <c r="HK1498" s="70"/>
      <c r="HL1498" s="70"/>
      <c r="HM1498" s="70"/>
      <c r="HN1498" s="70"/>
      <c r="HO1498" s="70"/>
      <c r="HP1498" s="70"/>
      <c r="HQ1498" s="70"/>
      <c r="HR1498" s="70"/>
      <c r="HS1498" s="70"/>
      <c r="HT1498" s="70"/>
      <c r="HU1498" s="70"/>
      <c r="HV1498" s="70"/>
      <c r="HW1498" s="70"/>
      <c r="HX1498" s="70"/>
      <c r="HY1498" s="70"/>
      <c r="HZ1498" s="70"/>
      <c r="IA1498" s="70"/>
      <c r="IB1498" s="70"/>
      <c r="IC1498" s="70"/>
      <c r="ID1498" s="70"/>
      <c r="IE1498" s="70"/>
      <c r="IF1498" s="70"/>
      <c r="IG1498" s="70"/>
      <c r="IH1498" s="70"/>
      <c r="II1498" s="70"/>
      <c r="IJ1498" s="70"/>
      <c r="IK1498" s="70"/>
      <c r="IL1498" s="70"/>
      <c r="IM1498" s="70"/>
      <c r="IN1498" s="70"/>
      <c r="IO1498" s="70"/>
      <c r="IP1498" s="70"/>
      <c r="IQ1498" s="70"/>
      <c r="IR1498" s="70"/>
      <c r="IS1498" s="70"/>
      <c r="IT1498" s="70"/>
      <c r="IU1498" s="70"/>
      <c r="IV1498" s="70"/>
      <c r="IW1498" s="70"/>
      <c r="IX1498" s="70"/>
      <c r="IY1498" s="70"/>
      <c r="IZ1498" s="70"/>
      <c r="JA1498" s="70"/>
      <c r="JB1498" s="70"/>
      <c r="JC1498" s="70"/>
      <c r="JD1498" s="70"/>
      <c r="JE1498" s="70"/>
      <c r="JF1498" s="70"/>
      <c r="JG1498" s="70"/>
      <c r="JH1498" s="70"/>
      <c r="JI1498" s="70"/>
      <c r="JJ1498" s="70"/>
      <c r="JK1498" s="70"/>
      <c r="JL1498" s="70"/>
      <c r="JM1498" s="70"/>
      <c r="JN1498" s="70"/>
      <c r="JO1498" s="70"/>
      <c r="JP1498" s="70"/>
      <c r="JQ1498" s="70"/>
      <c r="JR1498" s="70"/>
      <c r="JS1498" s="70"/>
      <c r="JT1498" s="70"/>
      <c r="JU1498" s="70"/>
      <c r="JV1498" s="70"/>
      <c r="JW1498" s="70"/>
      <c r="JX1498" s="70"/>
      <c r="JY1498" s="70"/>
      <c r="JZ1498" s="70"/>
      <c r="KA1498" s="70"/>
      <c r="KB1498" s="70"/>
      <c r="KC1498" s="70"/>
      <c r="KD1498" s="70"/>
      <c r="KE1498" s="70"/>
      <c r="KF1498" s="70"/>
      <c r="KG1498" s="70"/>
      <c r="KH1498" s="70"/>
      <c r="KI1498" s="70"/>
      <c r="KJ1498" s="70"/>
      <c r="KK1498" s="70"/>
      <c r="KL1498" s="70"/>
      <c r="KM1498" s="70"/>
      <c r="KN1498" s="70"/>
      <c r="KO1498" s="70"/>
      <c r="KP1498" s="70"/>
      <c r="KQ1498" s="70"/>
      <c r="KR1498" s="70"/>
      <c r="KS1498" s="70"/>
      <c r="KT1498" s="70"/>
      <c r="KU1498" s="70"/>
      <c r="KV1498" s="70"/>
      <c r="KW1498" s="70"/>
      <c r="KX1498" s="70"/>
      <c r="KY1498" s="70"/>
      <c r="KZ1498" s="70"/>
      <c r="LA1498" s="70"/>
      <c r="LB1498" s="70"/>
      <c r="LC1498" s="70"/>
      <c r="LD1498" s="70"/>
      <c r="LE1498" s="70"/>
      <c r="LF1498" s="70"/>
      <c r="LG1498" s="70"/>
      <c r="LH1498" s="70"/>
      <c r="LI1498" s="70"/>
      <c r="LJ1498" s="70"/>
      <c r="LK1498" s="70"/>
      <c r="LL1498" s="70"/>
      <c r="LM1498" s="70"/>
      <c r="LN1498" s="70"/>
      <c r="LO1498" s="70"/>
      <c r="LP1498" s="70"/>
      <c r="LQ1498" s="70"/>
      <c r="LR1498" s="70"/>
      <c r="LS1498" s="70"/>
      <c r="LT1498" s="70"/>
      <c r="LU1498" s="70"/>
      <c r="LV1498" s="70"/>
      <c r="LW1498" s="70"/>
      <c r="LX1498" s="70"/>
      <c r="LY1498" s="70"/>
      <c r="LZ1498" s="70"/>
      <c r="MA1498" s="70"/>
      <c r="MB1498" s="70"/>
      <c r="MC1498" s="70"/>
      <c r="MD1498" s="70"/>
      <c r="ME1498" s="70"/>
      <c r="MF1498" s="70"/>
      <c r="MG1498" s="70"/>
      <c r="MH1498" s="70"/>
      <c r="MI1498" s="70"/>
      <c r="MJ1498" s="70"/>
      <c r="MK1498" s="70"/>
      <c r="ML1498" s="70"/>
      <c r="MM1498" s="70"/>
      <c r="MN1498" s="70"/>
      <c r="MO1498" s="70"/>
      <c r="MP1498" s="70"/>
      <c r="MQ1498" s="70"/>
      <c r="MR1498" s="70"/>
      <c r="MS1498" s="70"/>
      <c r="MT1498" s="70"/>
      <c r="MU1498" s="70"/>
      <c r="MV1498" s="70"/>
      <c r="MW1498" s="70"/>
      <c r="MX1498" s="70"/>
      <c r="MY1498" s="70"/>
      <c r="MZ1498" s="70"/>
      <c r="NA1498" s="70"/>
      <c r="NB1498" s="70"/>
      <c r="NC1498" s="70"/>
      <c r="ND1498" s="70"/>
      <c r="NE1498" s="70"/>
      <c r="NF1498" s="70"/>
      <c r="NG1498" s="70"/>
      <c r="NH1498" s="70"/>
      <c r="NI1498" s="70"/>
      <c r="NJ1498" s="70"/>
      <c r="NK1498" s="70"/>
      <c r="NL1498" s="70"/>
      <c r="NM1498" s="70"/>
      <c r="NN1498" s="70"/>
      <c r="NO1498" s="70"/>
      <c r="NP1498" s="70"/>
      <c r="NQ1498" s="70"/>
      <c r="NR1498" s="70"/>
      <c r="NS1498" s="70"/>
      <c r="NT1498" s="70"/>
      <c r="NU1498" s="70"/>
      <c r="NV1498" s="70"/>
      <c r="NW1498" s="70"/>
      <c r="NX1498" s="70"/>
      <c r="NY1498" s="70"/>
      <c r="NZ1498" s="70"/>
      <c r="OA1498" s="70"/>
      <c r="OB1498" s="70"/>
      <c r="OC1498" s="70"/>
      <c r="OD1498" s="70"/>
      <c r="OE1498" s="70"/>
      <c r="OF1498" s="70"/>
      <c r="OG1498" s="70"/>
      <c r="OH1498" s="70"/>
      <c r="OI1498" s="70"/>
      <c r="OJ1498" s="70"/>
      <c r="OK1498" s="70"/>
      <c r="OL1498" s="70"/>
      <c r="OM1498" s="70"/>
      <c r="ON1498" s="70"/>
      <c r="OO1498" s="70"/>
      <c r="OP1498" s="70"/>
      <c r="OQ1498" s="70"/>
      <c r="OR1498" s="70"/>
      <c r="OS1498" s="70"/>
      <c r="OT1498" s="70"/>
      <c r="OU1498" s="70"/>
      <c r="OV1498" s="70"/>
      <c r="OW1498" s="70"/>
      <c r="OX1498" s="70"/>
      <c r="OY1498" s="70"/>
      <c r="OZ1498" s="70"/>
      <c r="PA1498" s="70"/>
      <c r="PB1498" s="70"/>
      <c r="PC1498" s="70"/>
      <c r="PD1498" s="70"/>
      <c r="PE1498" s="70"/>
      <c r="PF1498" s="70"/>
      <c r="PG1498" s="70"/>
      <c r="PH1498" s="70"/>
      <c r="PI1498" s="70"/>
      <c r="PJ1498" s="70"/>
      <c r="PK1498" s="70"/>
      <c r="PL1498" s="70"/>
      <c r="PM1498" s="70"/>
      <c r="PN1498" s="70"/>
      <c r="PO1498" s="70"/>
      <c r="PP1498" s="70"/>
      <c r="PQ1498" s="70"/>
      <c r="PR1498" s="70"/>
      <c r="PS1498" s="70"/>
      <c r="PT1498" s="70"/>
      <c r="PU1498" s="70"/>
      <c r="PV1498" s="70"/>
      <c r="PW1498" s="70"/>
      <c r="PX1498" s="70"/>
      <c r="PY1498" s="70"/>
      <c r="PZ1498" s="70"/>
      <c r="QA1498" s="70"/>
      <c r="QB1498" s="70"/>
      <c r="QC1498" s="70"/>
      <c r="QD1498" s="70"/>
      <c r="QE1498" s="70"/>
      <c r="QF1498" s="70"/>
      <c r="QG1498" s="70"/>
      <c r="QH1498" s="70"/>
      <c r="QI1498" s="70"/>
      <c r="QJ1498" s="70"/>
      <c r="QK1498" s="70"/>
      <c r="QL1498" s="70"/>
      <c r="QM1498" s="70"/>
      <c r="QN1498" s="70"/>
      <c r="QO1498" s="70"/>
      <c r="QP1498" s="70"/>
      <c r="QQ1498" s="70"/>
      <c r="QR1498" s="70"/>
      <c r="QS1498" s="70"/>
      <c r="QT1498" s="70"/>
      <c r="QU1498" s="70"/>
      <c r="QV1498" s="70"/>
      <c r="QW1498" s="70"/>
      <c r="QX1498" s="70"/>
      <c r="QY1498" s="70"/>
      <c r="QZ1498" s="70"/>
      <c r="RA1498" s="70"/>
      <c r="RB1498" s="70"/>
      <c r="RC1498" s="70"/>
      <c r="RD1498" s="70"/>
      <c r="RE1498" s="70"/>
      <c r="RF1498" s="70"/>
      <c r="RG1498" s="70"/>
      <c r="RH1498" s="70"/>
      <c r="RI1498" s="70"/>
      <c r="RJ1498" s="70"/>
      <c r="RK1498" s="70"/>
      <c r="RL1498" s="70"/>
      <c r="RM1498" s="70"/>
      <c r="RN1498" s="70"/>
      <c r="RO1498" s="70"/>
      <c r="RP1498" s="70"/>
      <c r="RQ1498" s="70"/>
      <c r="RR1498" s="70"/>
      <c r="RS1498" s="70"/>
      <c r="RT1498" s="70"/>
      <c r="RU1498" s="70"/>
      <c r="RV1498" s="70"/>
      <c r="RW1498" s="70"/>
      <c r="RX1498" s="70"/>
      <c r="RY1498" s="70"/>
      <c r="RZ1498" s="70"/>
      <c r="SA1498" s="70"/>
      <c r="SB1498" s="70"/>
      <c r="SC1498" s="70"/>
      <c r="SD1498" s="70"/>
      <c r="SE1498" s="70"/>
      <c r="SF1498" s="70"/>
      <c r="SG1498" s="70"/>
      <c r="SH1498" s="70"/>
      <c r="SI1498" s="70"/>
      <c r="SJ1498" s="70"/>
      <c r="SK1498" s="70"/>
      <c r="SL1498" s="70"/>
      <c r="SM1498" s="70"/>
      <c r="SN1498" s="70"/>
      <c r="SO1498" s="70"/>
      <c r="SP1498" s="70"/>
      <c r="SQ1498" s="70"/>
      <c r="SR1498" s="70"/>
      <c r="SS1498" s="70"/>
      <c r="ST1498" s="70"/>
      <c r="SU1498" s="70"/>
      <c r="SV1498" s="70"/>
      <c r="SW1498" s="70"/>
      <c r="SX1498" s="70"/>
      <c r="SY1498" s="70"/>
      <c r="SZ1498" s="70"/>
    </row>
    <row r="1499" spans="1:523" ht="16.5" customHeight="1" x14ac:dyDescent="0.2">
      <c r="A1499" s="20">
        <v>919</v>
      </c>
      <c r="B1499" s="20" t="s">
        <v>66</v>
      </c>
      <c r="C1499" s="20" t="s">
        <v>67</v>
      </c>
      <c r="D1499" s="20" t="s">
        <v>38</v>
      </c>
      <c r="E1499" s="20" t="s">
        <v>1345</v>
      </c>
      <c r="F1499" s="22" t="s">
        <v>997</v>
      </c>
      <c r="G1499" s="20" t="s">
        <v>37</v>
      </c>
      <c r="H1499" s="20" t="s">
        <v>35</v>
      </c>
      <c r="I1499" s="20" t="s">
        <v>27</v>
      </c>
      <c r="J1499" s="21" t="s">
        <v>992</v>
      </c>
      <c r="K1499" s="20"/>
      <c r="L1499" s="20"/>
      <c r="M1499" s="20"/>
      <c r="N1499" s="20"/>
      <c r="O1499" s="31">
        <v>220000000</v>
      </c>
      <c r="P1499" s="23"/>
      <c r="Q1499" s="24">
        <v>1</v>
      </c>
      <c r="R1499" s="25">
        <v>45809</v>
      </c>
      <c r="S1499" s="20" t="s">
        <v>29</v>
      </c>
      <c r="T1499" s="26">
        <f t="shared" si="26"/>
        <v>220000000</v>
      </c>
      <c r="U1499" s="27" t="s">
        <v>100</v>
      </c>
      <c r="V1499" s="27" t="s">
        <v>100</v>
      </c>
      <c r="W1499" s="72"/>
      <c r="X1499" s="72"/>
      <c r="Y1499" s="72"/>
      <c r="Z1499" s="72"/>
      <c r="AA1499" s="72"/>
      <c r="AB1499" s="72"/>
      <c r="AC1499" s="72"/>
      <c r="AD1499" s="72"/>
      <c r="AE1499" s="72"/>
      <c r="AF1499" s="72"/>
      <c r="AG1499" s="72"/>
      <c r="AH1499" s="72"/>
      <c r="AI1499" s="72"/>
      <c r="AJ1499" s="72"/>
      <c r="AK1499" s="72"/>
      <c r="AL1499" s="72"/>
      <c r="AM1499" s="72"/>
      <c r="AN1499" s="72"/>
      <c r="AO1499" s="72"/>
      <c r="AP1499" s="72"/>
      <c r="AQ1499" s="72"/>
      <c r="AR1499" s="72"/>
      <c r="AS1499" s="72"/>
      <c r="AT1499" s="72"/>
      <c r="AU1499" s="72"/>
      <c r="AV1499" s="72"/>
      <c r="AW1499" s="72"/>
      <c r="AX1499" s="72"/>
      <c r="AY1499" s="72"/>
      <c r="AZ1499" s="72"/>
      <c r="BA1499" s="72"/>
      <c r="BB1499" s="72"/>
      <c r="BC1499" s="72"/>
      <c r="BD1499" s="72"/>
      <c r="BE1499" s="72"/>
      <c r="BF1499" s="72"/>
      <c r="BG1499" s="72"/>
      <c r="BH1499" s="72"/>
      <c r="BI1499" s="72"/>
      <c r="BJ1499" s="72"/>
      <c r="BK1499" s="72"/>
      <c r="BL1499" s="72"/>
      <c r="BM1499" s="72"/>
      <c r="BN1499" s="72"/>
      <c r="BO1499" s="72"/>
      <c r="BP1499" s="72"/>
      <c r="BQ1499" s="72"/>
      <c r="BR1499" s="72"/>
      <c r="BS1499" s="72"/>
      <c r="BT1499" s="72"/>
      <c r="BU1499" s="72"/>
      <c r="BV1499" s="72"/>
      <c r="BW1499" s="72"/>
      <c r="BX1499" s="72"/>
      <c r="BY1499" s="72"/>
      <c r="BZ1499" s="72"/>
      <c r="CA1499" s="72"/>
      <c r="CB1499" s="72"/>
      <c r="CC1499" s="72"/>
      <c r="CD1499" s="72"/>
      <c r="CE1499" s="72"/>
      <c r="CF1499" s="72"/>
      <c r="CG1499" s="72"/>
      <c r="CH1499" s="72"/>
      <c r="CI1499" s="72"/>
      <c r="CJ1499" s="72"/>
      <c r="CK1499" s="72"/>
      <c r="CL1499" s="72"/>
      <c r="CM1499" s="72"/>
      <c r="CN1499" s="72"/>
      <c r="CO1499" s="72"/>
      <c r="CP1499" s="72"/>
      <c r="CQ1499" s="72"/>
      <c r="CR1499" s="72"/>
      <c r="CS1499" s="72"/>
      <c r="CT1499" s="72"/>
      <c r="CU1499" s="72"/>
      <c r="CV1499" s="72"/>
      <c r="CW1499" s="72"/>
      <c r="CX1499" s="72"/>
      <c r="CY1499" s="72"/>
      <c r="CZ1499" s="72"/>
      <c r="DA1499" s="72"/>
      <c r="DB1499" s="72"/>
      <c r="DC1499" s="72"/>
      <c r="DD1499" s="72"/>
      <c r="DE1499" s="72"/>
      <c r="DF1499" s="72"/>
      <c r="DG1499" s="72"/>
      <c r="DH1499" s="72"/>
      <c r="DI1499" s="72"/>
      <c r="DJ1499" s="72"/>
      <c r="DK1499" s="72"/>
      <c r="DL1499" s="72"/>
      <c r="DM1499" s="72"/>
      <c r="DN1499" s="72"/>
      <c r="DO1499" s="72"/>
      <c r="DP1499" s="72"/>
      <c r="DQ1499" s="72"/>
      <c r="DR1499" s="72"/>
      <c r="DS1499" s="72"/>
      <c r="DT1499" s="72"/>
      <c r="DU1499" s="72"/>
      <c r="DV1499" s="72"/>
      <c r="DW1499" s="72"/>
      <c r="DX1499" s="72"/>
      <c r="DY1499" s="72"/>
      <c r="DZ1499" s="72"/>
      <c r="EA1499" s="72"/>
      <c r="EB1499" s="72"/>
      <c r="EC1499" s="72"/>
      <c r="ED1499" s="72"/>
      <c r="EE1499" s="72"/>
      <c r="EF1499" s="72"/>
      <c r="EG1499" s="72"/>
      <c r="EH1499" s="72"/>
      <c r="EI1499" s="72"/>
      <c r="EJ1499" s="72"/>
      <c r="EK1499" s="72"/>
      <c r="EL1499" s="72"/>
      <c r="EM1499" s="72"/>
      <c r="EN1499" s="72"/>
      <c r="EO1499" s="72"/>
      <c r="EP1499" s="72"/>
      <c r="EQ1499" s="72"/>
      <c r="ER1499" s="72"/>
      <c r="ES1499" s="72"/>
      <c r="ET1499" s="72"/>
      <c r="EU1499" s="72"/>
      <c r="EV1499" s="72"/>
      <c r="EW1499" s="72"/>
      <c r="EX1499" s="72"/>
      <c r="EY1499" s="72"/>
      <c r="EZ1499" s="72"/>
      <c r="FA1499" s="72"/>
      <c r="FB1499" s="72"/>
      <c r="FC1499" s="72"/>
      <c r="FD1499" s="72"/>
      <c r="FE1499" s="72"/>
      <c r="FF1499" s="72"/>
      <c r="FG1499" s="72"/>
      <c r="FH1499" s="72"/>
      <c r="FI1499" s="72"/>
      <c r="FJ1499" s="72"/>
      <c r="FK1499" s="72"/>
      <c r="FL1499" s="72"/>
      <c r="FM1499" s="72"/>
      <c r="FN1499" s="72"/>
      <c r="FO1499" s="72"/>
      <c r="FP1499" s="72"/>
      <c r="FQ1499" s="72"/>
      <c r="FR1499" s="72"/>
      <c r="FS1499" s="72"/>
      <c r="FT1499" s="72"/>
      <c r="FU1499" s="72"/>
      <c r="FV1499" s="72"/>
      <c r="FW1499" s="72"/>
      <c r="FX1499" s="72"/>
      <c r="FY1499" s="72"/>
      <c r="FZ1499" s="72"/>
      <c r="GA1499" s="72"/>
      <c r="GB1499" s="72"/>
      <c r="GC1499" s="72"/>
      <c r="GD1499" s="72"/>
      <c r="GE1499" s="72"/>
      <c r="GF1499" s="72"/>
      <c r="GG1499" s="72"/>
      <c r="GH1499" s="72"/>
      <c r="GI1499" s="72"/>
      <c r="GJ1499" s="72"/>
      <c r="GK1499" s="72"/>
      <c r="GL1499" s="72"/>
      <c r="GM1499" s="72"/>
      <c r="GN1499" s="72"/>
      <c r="GO1499" s="72"/>
      <c r="GP1499" s="72"/>
      <c r="GQ1499" s="72"/>
      <c r="GR1499" s="72"/>
      <c r="GS1499" s="72"/>
      <c r="GT1499" s="72"/>
      <c r="GU1499" s="72"/>
      <c r="GV1499" s="72"/>
      <c r="GW1499" s="72"/>
      <c r="GX1499" s="72"/>
      <c r="GY1499" s="72"/>
      <c r="GZ1499" s="72"/>
      <c r="HA1499" s="72"/>
      <c r="HB1499" s="72"/>
      <c r="HC1499" s="72"/>
      <c r="HD1499" s="72"/>
      <c r="HE1499" s="72"/>
      <c r="HF1499" s="72"/>
      <c r="HG1499" s="72"/>
      <c r="HH1499" s="72"/>
      <c r="HI1499" s="72"/>
      <c r="HJ1499" s="72"/>
      <c r="HK1499" s="72"/>
      <c r="HL1499" s="72"/>
      <c r="HM1499" s="72"/>
      <c r="HN1499" s="72"/>
      <c r="HO1499" s="72"/>
      <c r="HP1499" s="72"/>
      <c r="HQ1499" s="72"/>
      <c r="HR1499" s="72"/>
      <c r="HS1499" s="72"/>
      <c r="HT1499" s="72"/>
      <c r="HU1499" s="72"/>
      <c r="HV1499" s="72"/>
      <c r="HW1499" s="72"/>
      <c r="HX1499" s="72"/>
      <c r="HY1499" s="72"/>
      <c r="HZ1499" s="72"/>
      <c r="IA1499" s="72"/>
      <c r="IB1499" s="72"/>
      <c r="IC1499" s="72"/>
      <c r="ID1499" s="72"/>
      <c r="IE1499" s="72"/>
      <c r="IF1499" s="72"/>
      <c r="IG1499" s="72"/>
      <c r="IH1499" s="72"/>
      <c r="II1499" s="72"/>
      <c r="IJ1499" s="72"/>
      <c r="IK1499" s="72"/>
      <c r="IL1499" s="72"/>
      <c r="IM1499" s="72"/>
      <c r="IN1499" s="72"/>
      <c r="IO1499" s="72"/>
      <c r="IP1499" s="72"/>
      <c r="IQ1499" s="72"/>
      <c r="IR1499" s="72"/>
      <c r="IS1499" s="72"/>
      <c r="IT1499" s="72"/>
      <c r="IU1499" s="72"/>
      <c r="IV1499" s="72"/>
      <c r="IW1499" s="72"/>
      <c r="IX1499" s="72"/>
      <c r="IY1499" s="72"/>
      <c r="IZ1499" s="72"/>
      <c r="JA1499" s="72"/>
      <c r="JB1499" s="72"/>
      <c r="JC1499" s="72"/>
      <c r="JD1499" s="72"/>
      <c r="JE1499" s="72"/>
      <c r="JF1499" s="72"/>
      <c r="JG1499" s="72"/>
      <c r="JH1499" s="72"/>
      <c r="JI1499" s="72"/>
      <c r="JJ1499" s="72"/>
      <c r="JK1499" s="72"/>
      <c r="JL1499" s="72"/>
      <c r="JM1499" s="72"/>
      <c r="JN1499" s="72"/>
      <c r="JO1499" s="72"/>
      <c r="JP1499" s="72"/>
      <c r="JQ1499" s="72"/>
      <c r="JR1499" s="72"/>
      <c r="JS1499" s="72"/>
      <c r="JT1499" s="72"/>
      <c r="JU1499" s="72"/>
      <c r="JV1499" s="72"/>
      <c r="JW1499" s="72"/>
      <c r="JX1499" s="72"/>
      <c r="JY1499" s="72"/>
      <c r="JZ1499" s="72"/>
      <c r="KA1499" s="72"/>
      <c r="KB1499" s="72"/>
      <c r="KC1499" s="72"/>
      <c r="KD1499" s="72"/>
      <c r="KE1499" s="72"/>
      <c r="KF1499" s="72"/>
      <c r="KG1499" s="72"/>
      <c r="KH1499" s="72"/>
      <c r="KI1499" s="72"/>
      <c r="KJ1499" s="72"/>
      <c r="KK1499" s="72"/>
      <c r="KL1499" s="72"/>
      <c r="KM1499" s="72"/>
      <c r="KN1499" s="72"/>
      <c r="KO1499" s="72"/>
      <c r="KP1499" s="72"/>
      <c r="KQ1499" s="72"/>
      <c r="KR1499" s="72"/>
      <c r="KS1499" s="72"/>
      <c r="KT1499" s="72"/>
      <c r="KU1499" s="72"/>
      <c r="KV1499" s="72"/>
      <c r="KW1499" s="72"/>
      <c r="KX1499" s="72"/>
      <c r="KY1499" s="72"/>
      <c r="KZ1499" s="72"/>
      <c r="LA1499" s="72"/>
      <c r="LB1499" s="72"/>
      <c r="LC1499" s="72"/>
      <c r="LD1499" s="72"/>
      <c r="LE1499" s="72"/>
      <c r="LF1499" s="72"/>
      <c r="LG1499" s="72"/>
      <c r="LH1499" s="72"/>
      <c r="LI1499" s="72"/>
      <c r="LJ1499" s="72"/>
      <c r="LK1499" s="72"/>
      <c r="LL1499" s="72"/>
      <c r="LM1499" s="72"/>
      <c r="LN1499" s="72"/>
      <c r="LO1499" s="72"/>
      <c r="LP1499" s="72"/>
      <c r="LQ1499" s="72"/>
      <c r="LR1499" s="72"/>
      <c r="LS1499" s="72"/>
      <c r="LT1499" s="72"/>
      <c r="LU1499" s="72"/>
      <c r="LV1499" s="72"/>
      <c r="LW1499" s="72"/>
      <c r="LX1499" s="72"/>
      <c r="LY1499" s="72"/>
      <c r="LZ1499" s="72"/>
      <c r="MA1499" s="72"/>
      <c r="MB1499" s="72"/>
      <c r="MC1499" s="72"/>
      <c r="MD1499" s="72"/>
      <c r="ME1499" s="72"/>
      <c r="MF1499" s="72"/>
      <c r="MG1499" s="72"/>
      <c r="MH1499" s="72"/>
      <c r="MI1499" s="72"/>
      <c r="MJ1499" s="72"/>
      <c r="MK1499" s="72"/>
      <c r="ML1499" s="72"/>
      <c r="MM1499" s="72"/>
      <c r="MN1499" s="72"/>
      <c r="MO1499" s="72"/>
      <c r="MP1499" s="72"/>
      <c r="MQ1499" s="72"/>
      <c r="MR1499" s="72"/>
      <c r="MS1499" s="72"/>
      <c r="MT1499" s="72"/>
      <c r="MU1499" s="72"/>
      <c r="MV1499" s="72"/>
      <c r="MW1499" s="72"/>
      <c r="MX1499" s="72"/>
      <c r="MY1499" s="72"/>
      <c r="MZ1499" s="72"/>
      <c r="NA1499" s="72"/>
      <c r="NB1499" s="72"/>
      <c r="NC1499" s="72"/>
      <c r="ND1499" s="72"/>
      <c r="NE1499" s="72"/>
      <c r="NF1499" s="72"/>
      <c r="NG1499" s="72"/>
      <c r="NH1499" s="72"/>
      <c r="NI1499" s="72"/>
      <c r="NJ1499" s="72"/>
      <c r="NK1499" s="72"/>
      <c r="NL1499" s="72"/>
      <c r="NM1499" s="72"/>
      <c r="NN1499" s="72"/>
      <c r="NO1499" s="72"/>
      <c r="NP1499" s="72"/>
      <c r="NQ1499" s="72"/>
      <c r="NR1499" s="72"/>
      <c r="NS1499" s="72"/>
      <c r="NT1499" s="72"/>
      <c r="NU1499" s="72"/>
      <c r="NV1499" s="72"/>
      <c r="NW1499" s="72"/>
      <c r="NX1499" s="72"/>
      <c r="NY1499" s="72"/>
      <c r="NZ1499" s="72"/>
      <c r="OA1499" s="72"/>
      <c r="OB1499" s="72"/>
      <c r="OC1499" s="72"/>
      <c r="OD1499" s="72"/>
      <c r="OE1499" s="72"/>
      <c r="OF1499" s="72"/>
      <c r="OG1499" s="72"/>
      <c r="OH1499" s="72"/>
      <c r="OI1499" s="72"/>
      <c r="OJ1499" s="72"/>
      <c r="OK1499" s="72"/>
      <c r="OL1499" s="72"/>
      <c r="OM1499" s="72"/>
      <c r="ON1499" s="72"/>
      <c r="OO1499" s="72"/>
      <c r="OP1499" s="72"/>
      <c r="OQ1499" s="72"/>
      <c r="OR1499" s="72"/>
      <c r="OS1499" s="72"/>
      <c r="OT1499" s="72"/>
      <c r="OU1499" s="72"/>
      <c r="OV1499" s="72"/>
      <c r="OW1499" s="72"/>
      <c r="OX1499" s="72"/>
      <c r="OY1499" s="72"/>
      <c r="OZ1499" s="72"/>
      <c r="PA1499" s="72"/>
      <c r="PB1499" s="72"/>
      <c r="PC1499" s="72"/>
      <c r="PD1499" s="72"/>
      <c r="PE1499" s="72"/>
      <c r="PF1499" s="72"/>
      <c r="PG1499" s="72"/>
      <c r="PH1499" s="72"/>
      <c r="PI1499" s="72"/>
      <c r="PJ1499" s="72"/>
      <c r="PK1499" s="72"/>
      <c r="PL1499" s="72"/>
      <c r="PM1499" s="72"/>
      <c r="PN1499" s="72"/>
      <c r="PO1499" s="72"/>
      <c r="PP1499" s="72"/>
      <c r="PQ1499" s="72"/>
      <c r="PR1499" s="72"/>
      <c r="PS1499" s="72"/>
      <c r="PT1499" s="72"/>
      <c r="PU1499" s="72"/>
      <c r="PV1499" s="72"/>
      <c r="PW1499" s="72"/>
      <c r="PX1499" s="72"/>
      <c r="PY1499" s="72"/>
      <c r="PZ1499" s="72"/>
      <c r="QA1499" s="72"/>
      <c r="QB1499" s="72"/>
      <c r="QC1499" s="72"/>
      <c r="QD1499" s="72"/>
      <c r="QE1499" s="72"/>
      <c r="QF1499" s="72"/>
      <c r="QG1499" s="72"/>
      <c r="QH1499" s="72"/>
      <c r="QI1499" s="72"/>
      <c r="QJ1499" s="72"/>
      <c r="QK1499" s="72"/>
      <c r="QL1499" s="72"/>
      <c r="QM1499" s="72"/>
      <c r="QN1499" s="72"/>
      <c r="QO1499" s="72"/>
      <c r="QP1499" s="72"/>
      <c r="QQ1499" s="72"/>
      <c r="QR1499" s="72"/>
      <c r="QS1499" s="72"/>
      <c r="QT1499" s="72"/>
      <c r="QU1499" s="72"/>
      <c r="QV1499" s="72"/>
      <c r="QW1499" s="72"/>
      <c r="QX1499" s="72"/>
      <c r="QY1499" s="72"/>
      <c r="QZ1499" s="72"/>
      <c r="RA1499" s="72"/>
      <c r="RB1499" s="72"/>
      <c r="RC1499" s="72"/>
      <c r="RD1499" s="72"/>
      <c r="RE1499" s="72"/>
      <c r="RF1499" s="72"/>
      <c r="RG1499" s="72"/>
      <c r="RH1499" s="72"/>
      <c r="RI1499" s="72"/>
      <c r="RJ1499" s="72"/>
      <c r="RK1499" s="72"/>
      <c r="RL1499" s="72"/>
      <c r="RM1499" s="72"/>
      <c r="RN1499" s="72"/>
      <c r="RO1499" s="72"/>
      <c r="RP1499" s="72"/>
      <c r="RQ1499" s="72"/>
      <c r="RR1499" s="72"/>
      <c r="RS1499" s="72"/>
      <c r="RT1499" s="72"/>
      <c r="RU1499" s="72"/>
      <c r="RV1499" s="72"/>
      <c r="RW1499" s="72"/>
      <c r="RX1499" s="72"/>
      <c r="RY1499" s="72"/>
      <c r="RZ1499" s="72"/>
      <c r="SA1499" s="72"/>
      <c r="SB1499" s="72"/>
      <c r="SC1499" s="72"/>
      <c r="SD1499" s="72"/>
      <c r="SE1499" s="72"/>
      <c r="SF1499" s="72"/>
      <c r="SG1499" s="72"/>
      <c r="SH1499" s="72"/>
      <c r="SI1499" s="72"/>
      <c r="SJ1499" s="72"/>
      <c r="SK1499" s="72"/>
      <c r="SL1499" s="72"/>
      <c r="SM1499" s="72"/>
      <c r="SN1499" s="72"/>
      <c r="SO1499" s="72"/>
      <c r="SP1499" s="72"/>
      <c r="SQ1499" s="72"/>
      <c r="SR1499" s="72"/>
      <c r="SS1499" s="72"/>
      <c r="ST1499" s="72"/>
      <c r="SU1499" s="72"/>
      <c r="SV1499" s="72"/>
      <c r="SW1499" s="72"/>
      <c r="SX1499" s="72"/>
      <c r="SY1499" s="72"/>
      <c r="SZ1499" s="72"/>
      <c r="TA1499" s="72"/>
      <c r="TB1499" s="72"/>
      <c r="TC1499" s="72"/>
    </row>
    <row r="1500" spans="1:523" ht="16.5" customHeight="1" x14ac:dyDescent="0.2">
      <c r="A1500" s="20">
        <v>920</v>
      </c>
      <c r="B1500" s="20" t="s">
        <v>66</v>
      </c>
      <c r="C1500" s="20" t="s">
        <v>67</v>
      </c>
      <c r="D1500" s="20" t="s">
        <v>38</v>
      </c>
      <c r="E1500" s="20" t="s">
        <v>1345</v>
      </c>
      <c r="F1500" s="22" t="s">
        <v>991</v>
      </c>
      <c r="G1500" s="73" t="s">
        <v>42</v>
      </c>
      <c r="H1500" s="20" t="s">
        <v>35</v>
      </c>
      <c r="I1500" s="20" t="s">
        <v>27</v>
      </c>
      <c r="J1500" s="21" t="s">
        <v>998</v>
      </c>
      <c r="K1500" s="20"/>
      <c r="L1500" s="20"/>
      <c r="M1500" s="20"/>
      <c r="N1500" s="20"/>
      <c r="O1500" s="31">
        <v>4824000</v>
      </c>
      <c r="P1500" s="23"/>
      <c r="Q1500" s="24">
        <v>100</v>
      </c>
      <c r="R1500" s="25">
        <v>45809</v>
      </c>
      <c r="S1500" s="20" t="s">
        <v>29</v>
      </c>
      <c r="T1500" s="26">
        <f t="shared" si="26"/>
        <v>482400000</v>
      </c>
      <c r="U1500" s="27" t="s">
        <v>100</v>
      </c>
      <c r="V1500" s="27" t="s">
        <v>100</v>
      </c>
      <c r="W1500" s="72"/>
      <c r="X1500" s="72"/>
      <c r="Y1500" s="72"/>
      <c r="Z1500" s="72"/>
      <c r="AA1500" s="72"/>
      <c r="AB1500" s="72"/>
      <c r="AC1500" s="72"/>
      <c r="AD1500" s="72"/>
      <c r="AE1500" s="72"/>
      <c r="AF1500" s="72"/>
      <c r="AG1500" s="72"/>
      <c r="AH1500" s="72"/>
      <c r="AI1500" s="72"/>
      <c r="AJ1500" s="72"/>
      <c r="AK1500" s="72"/>
      <c r="AL1500" s="72"/>
      <c r="AM1500" s="72"/>
      <c r="AN1500" s="72"/>
      <c r="AO1500" s="72"/>
      <c r="AP1500" s="72"/>
      <c r="AQ1500" s="72"/>
      <c r="AR1500" s="72"/>
      <c r="AS1500" s="72"/>
      <c r="AT1500" s="72"/>
      <c r="AU1500" s="72"/>
      <c r="AV1500" s="72"/>
      <c r="AW1500" s="72"/>
      <c r="AX1500" s="72"/>
      <c r="AY1500" s="72"/>
      <c r="AZ1500" s="72"/>
      <c r="BA1500" s="72"/>
      <c r="BB1500" s="72"/>
      <c r="BC1500" s="72"/>
      <c r="BD1500" s="72"/>
      <c r="BE1500" s="72"/>
      <c r="BF1500" s="72"/>
      <c r="BG1500" s="72"/>
      <c r="BH1500" s="72"/>
      <c r="BI1500" s="72"/>
      <c r="BJ1500" s="72"/>
      <c r="BK1500" s="72"/>
      <c r="BL1500" s="72"/>
      <c r="BM1500" s="72"/>
      <c r="BN1500" s="72"/>
      <c r="BO1500" s="72"/>
      <c r="BP1500" s="72"/>
      <c r="BQ1500" s="72"/>
      <c r="BR1500" s="72"/>
      <c r="BS1500" s="72"/>
      <c r="BT1500" s="72"/>
      <c r="BU1500" s="72"/>
      <c r="BV1500" s="72"/>
      <c r="BW1500" s="72"/>
      <c r="BX1500" s="72"/>
      <c r="BY1500" s="72"/>
      <c r="BZ1500" s="72"/>
      <c r="CA1500" s="72"/>
      <c r="CB1500" s="72"/>
      <c r="CC1500" s="72"/>
      <c r="CD1500" s="72"/>
      <c r="CE1500" s="72"/>
      <c r="CF1500" s="72"/>
      <c r="CG1500" s="72"/>
      <c r="CH1500" s="72"/>
      <c r="CI1500" s="72"/>
      <c r="CJ1500" s="72"/>
      <c r="CK1500" s="72"/>
      <c r="CL1500" s="72"/>
      <c r="CM1500" s="72"/>
      <c r="CN1500" s="72"/>
      <c r="CO1500" s="72"/>
      <c r="CP1500" s="72"/>
      <c r="CQ1500" s="72"/>
      <c r="CR1500" s="72"/>
      <c r="CS1500" s="72"/>
      <c r="CT1500" s="72"/>
      <c r="CU1500" s="72"/>
      <c r="CV1500" s="72"/>
      <c r="CW1500" s="72"/>
      <c r="CX1500" s="72"/>
      <c r="CY1500" s="72"/>
      <c r="CZ1500" s="72"/>
      <c r="DA1500" s="72"/>
      <c r="DB1500" s="72"/>
      <c r="DC1500" s="72"/>
      <c r="DD1500" s="72"/>
      <c r="DE1500" s="72"/>
      <c r="DF1500" s="72"/>
      <c r="DG1500" s="72"/>
      <c r="DH1500" s="72"/>
      <c r="DI1500" s="72"/>
      <c r="DJ1500" s="72"/>
      <c r="DK1500" s="72"/>
      <c r="DL1500" s="72"/>
      <c r="DM1500" s="72"/>
      <c r="DN1500" s="72"/>
      <c r="DO1500" s="72"/>
      <c r="DP1500" s="72"/>
      <c r="DQ1500" s="72"/>
      <c r="DR1500" s="72"/>
      <c r="DS1500" s="72"/>
      <c r="DT1500" s="72"/>
      <c r="DU1500" s="72"/>
      <c r="DV1500" s="72"/>
      <c r="DW1500" s="72"/>
      <c r="DX1500" s="72"/>
      <c r="DY1500" s="72"/>
      <c r="DZ1500" s="72"/>
      <c r="EA1500" s="72"/>
      <c r="EB1500" s="72"/>
      <c r="EC1500" s="72"/>
      <c r="ED1500" s="72"/>
      <c r="EE1500" s="72"/>
      <c r="EF1500" s="72"/>
      <c r="EG1500" s="72"/>
      <c r="EH1500" s="72"/>
      <c r="EI1500" s="72"/>
      <c r="EJ1500" s="72"/>
      <c r="EK1500" s="72"/>
      <c r="EL1500" s="72"/>
      <c r="EM1500" s="72"/>
      <c r="EN1500" s="72"/>
      <c r="EO1500" s="72"/>
      <c r="EP1500" s="72"/>
      <c r="EQ1500" s="72"/>
      <c r="ER1500" s="72"/>
      <c r="ES1500" s="72"/>
      <c r="ET1500" s="72"/>
      <c r="EU1500" s="72"/>
      <c r="EV1500" s="72"/>
      <c r="EW1500" s="72"/>
      <c r="EX1500" s="72"/>
      <c r="EY1500" s="72"/>
      <c r="EZ1500" s="72"/>
      <c r="FA1500" s="72"/>
      <c r="FB1500" s="72"/>
      <c r="FC1500" s="72"/>
      <c r="FD1500" s="72"/>
      <c r="FE1500" s="72"/>
      <c r="FF1500" s="72"/>
      <c r="FG1500" s="72"/>
      <c r="FH1500" s="72"/>
      <c r="FI1500" s="72"/>
      <c r="FJ1500" s="72"/>
      <c r="FK1500" s="72"/>
      <c r="FL1500" s="72"/>
      <c r="FM1500" s="72"/>
      <c r="FN1500" s="72"/>
      <c r="FO1500" s="72"/>
      <c r="FP1500" s="72"/>
      <c r="FQ1500" s="72"/>
      <c r="FR1500" s="72"/>
      <c r="FS1500" s="72"/>
      <c r="FT1500" s="72"/>
      <c r="FU1500" s="72"/>
      <c r="FV1500" s="72"/>
      <c r="FW1500" s="72"/>
      <c r="FX1500" s="72"/>
      <c r="FY1500" s="72"/>
      <c r="FZ1500" s="72"/>
      <c r="GA1500" s="72"/>
      <c r="GB1500" s="72"/>
      <c r="GC1500" s="72"/>
      <c r="GD1500" s="72"/>
      <c r="GE1500" s="72"/>
      <c r="GF1500" s="72"/>
      <c r="GG1500" s="72"/>
      <c r="GH1500" s="72"/>
      <c r="GI1500" s="72"/>
      <c r="GJ1500" s="72"/>
      <c r="GK1500" s="72"/>
      <c r="GL1500" s="72"/>
      <c r="GM1500" s="72"/>
      <c r="GN1500" s="72"/>
      <c r="GO1500" s="72"/>
      <c r="GP1500" s="72"/>
      <c r="GQ1500" s="72"/>
      <c r="GR1500" s="72"/>
      <c r="GS1500" s="72"/>
      <c r="GT1500" s="72"/>
      <c r="GU1500" s="72"/>
      <c r="GV1500" s="72"/>
      <c r="GW1500" s="72"/>
      <c r="GX1500" s="72"/>
      <c r="GY1500" s="72"/>
      <c r="GZ1500" s="72"/>
      <c r="HA1500" s="72"/>
      <c r="HB1500" s="72"/>
      <c r="HC1500" s="72"/>
      <c r="HD1500" s="72"/>
      <c r="HE1500" s="72"/>
      <c r="HF1500" s="72"/>
      <c r="HG1500" s="72"/>
      <c r="HH1500" s="72"/>
      <c r="HI1500" s="72"/>
      <c r="HJ1500" s="72"/>
      <c r="HK1500" s="72"/>
      <c r="HL1500" s="72"/>
      <c r="HM1500" s="72"/>
      <c r="HN1500" s="72"/>
      <c r="HO1500" s="72"/>
      <c r="HP1500" s="72"/>
      <c r="HQ1500" s="72"/>
      <c r="HR1500" s="72"/>
      <c r="HS1500" s="72"/>
      <c r="HT1500" s="72"/>
      <c r="HU1500" s="72"/>
      <c r="HV1500" s="72"/>
      <c r="HW1500" s="72"/>
      <c r="HX1500" s="72"/>
      <c r="HY1500" s="72"/>
      <c r="HZ1500" s="72"/>
      <c r="IA1500" s="72"/>
      <c r="IB1500" s="72"/>
      <c r="IC1500" s="72"/>
      <c r="ID1500" s="72"/>
      <c r="IE1500" s="72"/>
      <c r="IF1500" s="72"/>
      <c r="IG1500" s="72"/>
      <c r="IH1500" s="72"/>
      <c r="II1500" s="72"/>
      <c r="IJ1500" s="72"/>
      <c r="IK1500" s="72"/>
      <c r="IL1500" s="72"/>
      <c r="IM1500" s="72"/>
      <c r="IN1500" s="72"/>
      <c r="IO1500" s="72"/>
      <c r="IP1500" s="72"/>
      <c r="IQ1500" s="72"/>
      <c r="IR1500" s="72"/>
      <c r="IS1500" s="72"/>
      <c r="IT1500" s="72"/>
      <c r="IU1500" s="72"/>
      <c r="IV1500" s="72"/>
      <c r="IW1500" s="72"/>
      <c r="IX1500" s="72"/>
      <c r="IY1500" s="72"/>
      <c r="IZ1500" s="72"/>
      <c r="JA1500" s="72"/>
      <c r="JB1500" s="72"/>
      <c r="JC1500" s="72"/>
      <c r="JD1500" s="72"/>
      <c r="JE1500" s="72"/>
      <c r="JF1500" s="72"/>
      <c r="JG1500" s="72"/>
      <c r="JH1500" s="72"/>
      <c r="JI1500" s="72"/>
      <c r="JJ1500" s="72"/>
      <c r="JK1500" s="72"/>
      <c r="JL1500" s="72"/>
      <c r="JM1500" s="72"/>
      <c r="JN1500" s="72"/>
      <c r="JO1500" s="72"/>
      <c r="JP1500" s="72"/>
      <c r="JQ1500" s="72"/>
      <c r="JR1500" s="72"/>
      <c r="JS1500" s="72"/>
      <c r="JT1500" s="72"/>
      <c r="JU1500" s="72"/>
      <c r="JV1500" s="72"/>
      <c r="JW1500" s="72"/>
      <c r="JX1500" s="72"/>
      <c r="JY1500" s="72"/>
      <c r="JZ1500" s="72"/>
      <c r="KA1500" s="72"/>
      <c r="KB1500" s="72"/>
      <c r="KC1500" s="72"/>
      <c r="KD1500" s="72"/>
      <c r="KE1500" s="72"/>
      <c r="KF1500" s="72"/>
      <c r="KG1500" s="72"/>
      <c r="KH1500" s="72"/>
      <c r="KI1500" s="72"/>
      <c r="KJ1500" s="72"/>
      <c r="KK1500" s="72"/>
      <c r="KL1500" s="72"/>
      <c r="KM1500" s="72"/>
      <c r="KN1500" s="72"/>
      <c r="KO1500" s="72"/>
      <c r="KP1500" s="72"/>
      <c r="KQ1500" s="72"/>
      <c r="KR1500" s="72"/>
      <c r="KS1500" s="72"/>
      <c r="KT1500" s="72"/>
      <c r="KU1500" s="72"/>
      <c r="KV1500" s="72"/>
      <c r="KW1500" s="72"/>
      <c r="KX1500" s="72"/>
      <c r="KY1500" s="72"/>
      <c r="KZ1500" s="72"/>
      <c r="LA1500" s="72"/>
      <c r="LB1500" s="72"/>
      <c r="LC1500" s="72"/>
      <c r="LD1500" s="72"/>
      <c r="LE1500" s="72"/>
      <c r="LF1500" s="72"/>
      <c r="LG1500" s="72"/>
      <c r="LH1500" s="72"/>
      <c r="LI1500" s="72"/>
      <c r="LJ1500" s="72"/>
      <c r="LK1500" s="72"/>
      <c r="LL1500" s="72"/>
      <c r="LM1500" s="72"/>
      <c r="LN1500" s="72"/>
      <c r="LO1500" s="72"/>
      <c r="LP1500" s="72"/>
      <c r="LQ1500" s="72"/>
      <c r="LR1500" s="72"/>
      <c r="LS1500" s="72"/>
      <c r="LT1500" s="72"/>
      <c r="LU1500" s="72"/>
      <c r="LV1500" s="72"/>
      <c r="LW1500" s="72"/>
      <c r="LX1500" s="72"/>
      <c r="LY1500" s="72"/>
      <c r="LZ1500" s="72"/>
      <c r="MA1500" s="72"/>
      <c r="MB1500" s="72"/>
      <c r="MC1500" s="72"/>
      <c r="MD1500" s="72"/>
      <c r="ME1500" s="72"/>
      <c r="MF1500" s="72"/>
      <c r="MG1500" s="72"/>
      <c r="MH1500" s="72"/>
      <c r="MI1500" s="72"/>
      <c r="MJ1500" s="72"/>
      <c r="MK1500" s="72"/>
      <c r="ML1500" s="72"/>
      <c r="MM1500" s="72"/>
      <c r="MN1500" s="72"/>
      <c r="MO1500" s="72"/>
      <c r="MP1500" s="72"/>
      <c r="MQ1500" s="72"/>
      <c r="MR1500" s="72"/>
      <c r="MS1500" s="72"/>
      <c r="MT1500" s="72"/>
      <c r="MU1500" s="72"/>
      <c r="MV1500" s="72"/>
      <c r="MW1500" s="72"/>
      <c r="MX1500" s="72"/>
      <c r="MY1500" s="72"/>
      <c r="MZ1500" s="72"/>
      <c r="NA1500" s="72"/>
      <c r="NB1500" s="72"/>
      <c r="NC1500" s="72"/>
      <c r="ND1500" s="72"/>
      <c r="NE1500" s="72"/>
      <c r="NF1500" s="72"/>
      <c r="NG1500" s="72"/>
      <c r="NH1500" s="72"/>
      <c r="NI1500" s="72"/>
      <c r="NJ1500" s="72"/>
      <c r="NK1500" s="72"/>
      <c r="NL1500" s="72"/>
      <c r="NM1500" s="72"/>
      <c r="NN1500" s="72"/>
      <c r="NO1500" s="72"/>
      <c r="NP1500" s="72"/>
      <c r="NQ1500" s="72"/>
      <c r="NR1500" s="72"/>
      <c r="NS1500" s="72"/>
      <c r="NT1500" s="72"/>
      <c r="NU1500" s="72"/>
      <c r="NV1500" s="72"/>
      <c r="NW1500" s="72"/>
      <c r="NX1500" s="72"/>
      <c r="NY1500" s="72"/>
      <c r="NZ1500" s="72"/>
      <c r="OA1500" s="72"/>
      <c r="OB1500" s="72"/>
      <c r="OC1500" s="72"/>
      <c r="OD1500" s="72"/>
      <c r="OE1500" s="72"/>
      <c r="OF1500" s="72"/>
      <c r="OG1500" s="72"/>
      <c r="OH1500" s="72"/>
      <c r="OI1500" s="72"/>
      <c r="OJ1500" s="72"/>
      <c r="OK1500" s="72"/>
      <c r="OL1500" s="72"/>
      <c r="OM1500" s="72"/>
      <c r="ON1500" s="72"/>
      <c r="OO1500" s="72"/>
      <c r="OP1500" s="72"/>
      <c r="OQ1500" s="72"/>
      <c r="OR1500" s="72"/>
      <c r="OS1500" s="72"/>
      <c r="OT1500" s="72"/>
      <c r="OU1500" s="72"/>
      <c r="OV1500" s="72"/>
      <c r="OW1500" s="72"/>
      <c r="OX1500" s="72"/>
      <c r="OY1500" s="72"/>
      <c r="OZ1500" s="72"/>
      <c r="PA1500" s="72"/>
      <c r="PB1500" s="72"/>
      <c r="PC1500" s="72"/>
      <c r="PD1500" s="72"/>
      <c r="PE1500" s="72"/>
      <c r="PF1500" s="72"/>
      <c r="PG1500" s="72"/>
      <c r="PH1500" s="72"/>
      <c r="PI1500" s="72"/>
      <c r="PJ1500" s="72"/>
      <c r="PK1500" s="72"/>
      <c r="PL1500" s="72"/>
      <c r="PM1500" s="72"/>
      <c r="PN1500" s="72"/>
      <c r="PO1500" s="72"/>
      <c r="PP1500" s="72"/>
      <c r="PQ1500" s="72"/>
      <c r="PR1500" s="72"/>
      <c r="PS1500" s="72"/>
      <c r="PT1500" s="72"/>
      <c r="PU1500" s="72"/>
      <c r="PV1500" s="72"/>
      <c r="PW1500" s="72"/>
      <c r="PX1500" s="72"/>
      <c r="PY1500" s="72"/>
      <c r="PZ1500" s="72"/>
      <c r="QA1500" s="72"/>
      <c r="QB1500" s="72"/>
      <c r="QC1500" s="72"/>
      <c r="QD1500" s="72"/>
      <c r="QE1500" s="72"/>
      <c r="QF1500" s="72"/>
      <c r="QG1500" s="72"/>
      <c r="QH1500" s="72"/>
      <c r="QI1500" s="72"/>
      <c r="QJ1500" s="72"/>
      <c r="QK1500" s="72"/>
      <c r="QL1500" s="72"/>
      <c r="QM1500" s="72"/>
      <c r="QN1500" s="72"/>
      <c r="QO1500" s="72"/>
      <c r="QP1500" s="72"/>
      <c r="QQ1500" s="72"/>
      <c r="QR1500" s="72"/>
      <c r="QS1500" s="72"/>
      <c r="QT1500" s="72"/>
      <c r="QU1500" s="72"/>
      <c r="QV1500" s="72"/>
      <c r="QW1500" s="72"/>
      <c r="QX1500" s="72"/>
      <c r="QY1500" s="72"/>
      <c r="QZ1500" s="72"/>
      <c r="RA1500" s="72"/>
      <c r="RB1500" s="72"/>
      <c r="RC1500" s="72"/>
      <c r="RD1500" s="72"/>
      <c r="RE1500" s="72"/>
      <c r="RF1500" s="72"/>
      <c r="RG1500" s="72"/>
      <c r="RH1500" s="72"/>
      <c r="RI1500" s="72"/>
      <c r="RJ1500" s="72"/>
      <c r="RK1500" s="72"/>
      <c r="RL1500" s="72"/>
      <c r="RM1500" s="72"/>
      <c r="RN1500" s="72"/>
      <c r="RO1500" s="72"/>
      <c r="RP1500" s="72"/>
      <c r="RQ1500" s="72"/>
      <c r="RR1500" s="72"/>
      <c r="RS1500" s="72"/>
      <c r="RT1500" s="72"/>
      <c r="RU1500" s="72"/>
      <c r="RV1500" s="72"/>
      <c r="RW1500" s="72"/>
      <c r="RX1500" s="72"/>
      <c r="RY1500" s="72"/>
      <c r="RZ1500" s="72"/>
      <c r="SA1500" s="72"/>
      <c r="SB1500" s="72"/>
      <c r="SC1500" s="72"/>
      <c r="SD1500" s="72"/>
      <c r="SE1500" s="72"/>
      <c r="SF1500" s="72"/>
      <c r="SG1500" s="72"/>
      <c r="SH1500" s="72"/>
      <c r="SI1500" s="72"/>
      <c r="SJ1500" s="72"/>
      <c r="SK1500" s="72"/>
      <c r="SL1500" s="72"/>
      <c r="SM1500" s="72"/>
      <c r="SN1500" s="72"/>
      <c r="SO1500" s="72"/>
      <c r="SP1500" s="72"/>
      <c r="SQ1500" s="72"/>
      <c r="SR1500" s="72"/>
      <c r="SS1500" s="72"/>
      <c r="ST1500" s="72"/>
      <c r="SU1500" s="72"/>
      <c r="SV1500" s="72"/>
      <c r="SW1500" s="72"/>
      <c r="SX1500" s="72"/>
      <c r="SY1500" s="72"/>
      <c r="SZ1500" s="72"/>
      <c r="TA1500" s="72"/>
      <c r="TB1500" s="72"/>
      <c r="TC1500" s="72"/>
    </row>
    <row r="1501" spans="1:523" ht="16.5" customHeight="1" x14ac:dyDescent="0.2">
      <c r="A1501" s="20">
        <v>922</v>
      </c>
      <c r="B1501" s="20" t="s">
        <v>66</v>
      </c>
      <c r="C1501" s="20" t="s">
        <v>328</v>
      </c>
      <c r="D1501" s="20" t="s">
        <v>38</v>
      </c>
      <c r="E1501" s="20" t="s">
        <v>1345</v>
      </c>
      <c r="F1501" s="22" t="s">
        <v>999</v>
      </c>
      <c r="G1501" s="73" t="s">
        <v>42</v>
      </c>
      <c r="H1501" s="20" t="s">
        <v>35</v>
      </c>
      <c r="I1501" s="20" t="s">
        <v>81</v>
      </c>
      <c r="J1501" s="22" t="s">
        <v>1000</v>
      </c>
      <c r="K1501" s="20"/>
      <c r="L1501" s="20"/>
      <c r="M1501" s="20"/>
      <c r="N1501" s="20"/>
      <c r="O1501" s="32"/>
      <c r="P1501" s="23">
        <v>950000</v>
      </c>
      <c r="Q1501" s="24">
        <v>1</v>
      </c>
      <c r="R1501" s="25">
        <v>45658</v>
      </c>
      <c r="S1501" s="20" t="s">
        <v>83</v>
      </c>
      <c r="T1501" s="23">
        <f t="shared" ref="T1501:T1542" si="27">P1501*12</f>
        <v>11400000</v>
      </c>
      <c r="U1501" s="27" t="s">
        <v>100</v>
      </c>
      <c r="V1501" s="27" t="s">
        <v>100</v>
      </c>
      <c r="W1501" s="72"/>
      <c r="X1501" s="72"/>
      <c r="Y1501" s="72"/>
      <c r="Z1501" s="72"/>
      <c r="AA1501" s="72"/>
      <c r="AB1501" s="72"/>
      <c r="AC1501" s="72"/>
      <c r="AD1501" s="72"/>
      <c r="AE1501" s="72"/>
      <c r="AF1501" s="72"/>
      <c r="AG1501" s="72"/>
      <c r="AH1501" s="72"/>
      <c r="AI1501" s="72"/>
      <c r="AJ1501" s="72"/>
      <c r="AK1501" s="72"/>
      <c r="AL1501" s="72"/>
      <c r="AM1501" s="72"/>
      <c r="AN1501" s="72"/>
      <c r="AO1501" s="72"/>
      <c r="AP1501" s="72"/>
      <c r="AQ1501" s="72"/>
      <c r="AR1501" s="72"/>
      <c r="AS1501" s="72"/>
      <c r="AT1501" s="72"/>
      <c r="AU1501" s="72"/>
      <c r="AV1501" s="72"/>
      <c r="AW1501" s="72"/>
      <c r="AX1501" s="72"/>
      <c r="AY1501" s="72"/>
      <c r="AZ1501" s="72"/>
      <c r="BA1501" s="72"/>
      <c r="BB1501" s="72"/>
      <c r="BC1501" s="72"/>
      <c r="BD1501" s="72"/>
      <c r="BE1501" s="72"/>
      <c r="BF1501" s="72"/>
      <c r="BG1501" s="72"/>
      <c r="BH1501" s="72"/>
      <c r="BI1501" s="72"/>
      <c r="BJ1501" s="72"/>
      <c r="BK1501" s="72"/>
      <c r="BL1501" s="72"/>
      <c r="BM1501" s="72"/>
      <c r="BN1501" s="72"/>
      <c r="BO1501" s="72"/>
      <c r="BP1501" s="72"/>
      <c r="BQ1501" s="72"/>
      <c r="BR1501" s="72"/>
      <c r="BS1501" s="72"/>
      <c r="BT1501" s="72"/>
      <c r="BU1501" s="72"/>
      <c r="BV1501" s="72"/>
      <c r="BW1501" s="72"/>
      <c r="BX1501" s="72"/>
      <c r="BY1501" s="72"/>
      <c r="BZ1501" s="72"/>
      <c r="CA1501" s="72"/>
      <c r="CB1501" s="72"/>
      <c r="CC1501" s="72"/>
      <c r="CD1501" s="72"/>
      <c r="CE1501" s="72"/>
      <c r="CF1501" s="72"/>
      <c r="CG1501" s="72"/>
      <c r="CH1501" s="72"/>
      <c r="CI1501" s="72"/>
      <c r="CJ1501" s="72"/>
      <c r="CK1501" s="72"/>
      <c r="CL1501" s="72"/>
      <c r="CM1501" s="72"/>
      <c r="CN1501" s="72"/>
      <c r="CO1501" s="72"/>
      <c r="CP1501" s="72"/>
      <c r="CQ1501" s="72"/>
      <c r="CR1501" s="72"/>
      <c r="CS1501" s="72"/>
      <c r="CT1501" s="72"/>
      <c r="CU1501" s="72"/>
      <c r="CV1501" s="72"/>
      <c r="CW1501" s="72"/>
      <c r="CX1501" s="72"/>
      <c r="CY1501" s="72"/>
      <c r="CZ1501" s="72"/>
      <c r="DA1501" s="72"/>
      <c r="DB1501" s="72"/>
      <c r="DC1501" s="72"/>
      <c r="DD1501" s="72"/>
      <c r="DE1501" s="72"/>
      <c r="DF1501" s="72"/>
      <c r="DG1501" s="72"/>
      <c r="DH1501" s="72"/>
      <c r="DI1501" s="72"/>
      <c r="DJ1501" s="72"/>
      <c r="DK1501" s="72"/>
      <c r="DL1501" s="72"/>
      <c r="DM1501" s="72"/>
      <c r="DN1501" s="72"/>
      <c r="DO1501" s="72"/>
      <c r="DP1501" s="72"/>
      <c r="DQ1501" s="72"/>
      <c r="DR1501" s="72"/>
      <c r="DS1501" s="72"/>
      <c r="DT1501" s="72"/>
      <c r="DU1501" s="72"/>
      <c r="DV1501" s="72"/>
      <c r="DW1501" s="72"/>
      <c r="DX1501" s="72"/>
      <c r="DY1501" s="72"/>
      <c r="DZ1501" s="72"/>
      <c r="EA1501" s="72"/>
      <c r="EB1501" s="72"/>
      <c r="EC1501" s="72"/>
      <c r="ED1501" s="72"/>
      <c r="EE1501" s="72"/>
      <c r="EF1501" s="72"/>
      <c r="EG1501" s="72"/>
      <c r="EH1501" s="72"/>
      <c r="EI1501" s="72"/>
      <c r="EJ1501" s="72"/>
      <c r="EK1501" s="72"/>
      <c r="EL1501" s="72"/>
      <c r="EM1501" s="72"/>
      <c r="EN1501" s="72"/>
      <c r="EO1501" s="72"/>
      <c r="EP1501" s="72"/>
      <c r="EQ1501" s="72"/>
      <c r="ER1501" s="72"/>
      <c r="ES1501" s="72"/>
      <c r="ET1501" s="72"/>
      <c r="EU1501" s="72"/>
      <c r="EV1501" s="72"/>
      <c r="EW1501" s="72"/>
      <c r="EX1501" s="72"/>
      <c r="EY1501" s="72"/>
      <c r="EZ1501" s="72"/>
      <c r="FA1501" s="72"/>
      <c r="FB1501" s="72"/>
      <c r="FC1501" s="72"/>
      <c r="FD1501" s="72"/>
      <c r="FE1501" s="72"/>
      <c r="FF1501" s="72"/>
      <c r="FG1501" s="72"/>
      <c r="FH1501" s="72"/>
      <c r="FI1501" s="72"/>
      <c r="FJ1501" s="72"/>
      <c r="FK1501" s="72"/>
      <c r="FL1501" s="72"/>
      <c r="FM1501" s="72"/>
      <c r="FN1501" s="72"/>
      <c r="FO1501" s="72"/>
      <c r="FP1501" s="72"/>
      <c r="FQ1501" s="72"/>
      <c r="FR1501" s="72"/>
      <c r="FS1501" s="72"/>
      <c r="FT1501" s="72"/>
      <c r="FU1501" s="72"/>
      <c r="FV1501" s="72"/>
      <c r="FW1501" s="72"/>
      <c r="FX1501" s="72"/>
      <c r="FY1501" s="72"/>
      <c r="FZ1501" s="72"/>
      <c r="GA1501" s="72"/>
      <c r="GB1501" s="72"/>
      <c r="GC1501" s="72"/>
      <c r="GD1501" s="72"/>
      <c r="GE1501" s="72"/>
      <c r="GF1501" s="72"/>
      <c r="GG1501" s="72"/>
      <c r="GH1501" s="72"/>
      <c r="GI1501" s="72"/>
      <c r="GJ1501" s="72"/>
      <c r="GK1501" s="72"/>
      <c r="GL1501" s="72"/>
      <c r="GM1501" s="72"/>
      <c r="GN1501" s="72"/>
      <c r="GO1501" s="72"/>
      <c r="GP1501" s="72"/>
      <c r="GQ1501" s="72"/>
      <c r="GR1501" s="72"/>
      <c r="GS1501" s="72"/>
      <c r="GT1501" s="72"/>
      <c r="GU1501" s="72"/>
      <c r="GV1501" s="72"/>
      <c r="GW1501" s="72"/>
      <c r="GX1501" s="72"/>
      <c r="GY1501" s="72"/>
      <c r="GZ1501" s="72"/>
      <c r="HA1501" s="72"/>
      <c r="HB1501" s="72"/>
      <c r="HC1501" s="72"/>
      <c r="HD1501" s="72"/>
      <c r="HE1501" s="72"/>
      <c r="HF1501" s="72"/>
      <c r="HG1501" s="72"/>
      <c r="HH1501" s="72"/>
      <c r="HI1501" s="72"/>
      <c r="HJ1501" s="72"/>
      <c r="HK1501" s="72"/>
      <c r="HL1501" s="72"/>
      <c r="HM1501" s="72"/>
      <c r="HN1501" s="72"/>
      <c r="HO1501" s="72"/>
      <c r="HP1501" s="72"/>
      <c r="HQ1501" s="72"/>
      <c r="HR1501" s="72"/>
      <c r="HS1501" s="72"/>
      <c r="HT1501" s="72"/>
      <c r="HU1501" s="72"/>
      <c r="HV1501" s="72"/>
      <c r="HW1501" s="72"/>
      <c r="HX1501" s="72"/>
      <c r="HY1501" s="72"/>
      <c r="HZ1501" s="72"/>
      <c r="IA1501" s="72"/>
      <c r="IB1501" s="72"/>
      <c r="IC1501" s="72"/>
      <c r="ID1501" s="72"/>
      <c r="IE1501" s="72"/>
      <c r="IF1501" s="72"/>
      <c r="IG1501" s="72"/>
      <c r="IH1501" s="72"/>
      <c r="II1501" s="72"/>
      <c r="IJ1501" s="72"/>
      <c r="IK1501" s="72"/>
      <c r="IL1501" s="72"/>
      <c r="IM1501" s="72"/>
      <c r="IN1501" s="72"/>
      <c r="IO1501" s="72"/>
      <c r="IP1501" s="72"/>
      <c r="IQ1501" s="72"/>
      <c r="IR1501" s="72"/>
      <c r="IS1501" s="72"/>
      <c r="IT1501" s="72"/>
      <c r="IU1501" s="72"/>
      <c r="IV1501" s="72"/>
      <c r="IW1501" s="72"/>
      <c r="IX1501" s="72"/>
      <c r="IY1501" s="72"/>
      <c r="IZ1501" s="72"/>
      <c r="JA1501" s="72"/>
      <c r="JB1501" s="72"/>
      <c r="JC1501" s="72"/>
      <c r="JD1501" s="72"/>
      <c r="JE1501" s="72"/>
      <c r="JF1501" s="72"/>
      <c r="JG1501" s="72"/>
      <c r="JH1501" s="72"/>
      <c r="JI1501" s="72"/>
      <c r="JJ1501" s="72"/>
      <c r="JK1501" s="72"/>
      <c r="JL1501" s="72"/>
      <c r="JM1501" s="72"/>
      <c r="JN1501" s="72"/>
      <c r="JO1501" s="72"/>
      <c r="JP1501" s="72"/>
      <c r="JQ1501" s="72"/>
      <c r="JR1501" s="72"/>
      <c r="JS1501" s="72"/>
      <c r="JT1501" s="72"/>
      <c r="JU1501" s="72"/>
      <c r="JV1501" s="72"/>
      <c r="JW1501" s="72"/>
      <c r="JX1501" s="72"/>
      <c r="JY1501" s="72"/>
      <c r="JZ1501" s="72"/>
      <c r="KA1501" s="72"/>
      <c r="KB1501" s="72"/>
      <c r="KC1501" s="72"/>
      <c r="KD1501" s="72"/>
      <c r="KE1501" s="72"/>
      <c r="KF1501" s="72"/>
      <c r="KG1501" s="72"/>
      <c r="KH1501" s="72"/>
      <c r="KI1501" s="72"/>
      <c r="KJ1501" s="72"/>
      <c r="KK1501" s="72"/>
      <c r="KL1501" s="72"/>
      <c r="KM1501" s="72"/>
      <c r="KN1501" s="72"/>
      <c r="KO1501" s="72"/>
      <c r="KP1501" s="72"/>
      <c r="KQ1501" s="72"/>
      <c r="KR1501" s="72"/>
      <c r="KS1501" s="72"/>
      <c r="KT1501" s="72"/>
      <c r="KU1501" s="72"/>
      <c r="KV1501" s="72"/>
      <c r="KW1501" s="72"/>
      <c r="KX1501" s="72"/>
      <c r="KY1501" s="72"/>
      <c r="KZ1501" s="72"/>
      <c r="LA1501" s="72"/>
      <c r="LB1501" s="72"/>
      <c r="LC1501" s="72"/>
      <c r="LD1501" s="72"/>
      <c r="LE1501" s="72"/>
      <c r="LF1501" s="72"/>
      <c r="LG1501" s="72"/>
      <c r="LH1501" s="72"/>
      <c r="LI1501" s="72"/>
      <c r="LJ1501" s="72"/>
      <c r="LK1501" s="72"/>
      <c r="LL1501" s="72"/>
      <c r="LM1501" s="72"/>
      <c r="LN1501" s="72"/>
      <c r="LO1501" s="72"/>
      <c r="LP1501" s="72"/>
      <c r="LQ1501" s="72"/>
      <c r="LR1501" s="72"/>
      <c r="LS1501" s="72"/>
      <c r="LT1501" s="72"/>
      <c r="LU1501" s="72"/>
      <c r="LV1501" s="72"/>
      <c r="LW1501" s="72"/>
      <c r="LX1501" s="72"/>
      <c r="LY1501" s="72"/>
      <c r="LZ1501" s="72"/>
      <c r="MA1501" s="72"/>
      <c r="MB1501" s="72"/>
      <c r="MC1501" s="72"/>
      <c r="MD1501" s="72"/>
      <c r="ME1501" s="72"/>
      <c r="MF1501" s="72"/>
      <c r="MG1501" s="72"/>
      <c r="MH1501" s="72"/>
      <c r="MI1501" s="72"/>
      <c r="MJ1501" s="72"/>
      <c r="MK1501" s="72"/>
      <c r="ML1501" s="72"/>
      <c r="MM1501" s="72"/>
      <c r="MN1501" s="72"/>
      <c r="MO1501" s="72"/>
      <c r="MP1501" s="72"/>
      <c r="MQ1501" s="72"/>
      <c r="MR1501" s="72"/>
      <c r="MS1501" s="72"/>
      <c r="MT1501" s="72"/>
      <c r="MU1501" s="72"/>
      <c r="MV1501" s="72"/>
      <c r="MW1501" s="72"/>
      <c r="MX1501" s="72"/>
      <c r="MY1501" s="72"/>
      <c r="MZ1501" s="72"/>
      <c r="NA1501" s="72"/>
      <c r="NB1501" s="72"/>
      <c r="NC1501" s="72"/>
      <c r="ND1501" s="72"/>
      <c r="NE1501" s="72"/>
      <c r="NF1501" s="72"/>
      <c r="NG1501" s="72"/>
      <c r="NH1501" s="72"/>
      <c r="NI1501" s="72"/>
      <c r="NJ1501" s="72"/>
      <c r="NK1501" s="72"/>
      <c r="NL1501" s="72"/>
      <c r="NM1501" s="72"/>
      <c r="NN1501" s="72"/>
      <c r="NO1501" s="72"/>
      <c r="NP1501" s="72"/>
      <c r="NQ1501" s="72"/>
      <c r="NR1501" s="72"/>
      <c r="NS1501" s="72"/>
      <c r="NT1501" s="72"/>
      <c r="NU1501" s="72"/>
      <c r="NV1501" s="72"/>
      <c r="NW1501" s="72"/>
      <c r="NX1501" s="72"/>
      <c r="NY1501" s="72"/>
      <c r="NZ1501" s="72"/>
      <c r="OA1501" s="72"/>
      <c r="OB1501" s="72"/>
      <c r="OC1501" s="72"/>
      <c r="OD1501" s="72"/>
      <c r="OE1501" s="72"/>
      <c r="OF1501" s="72"/>
      <c r="OG1501" s="72"/>
      <c r="OH1501" s="72"/>
      <c r="OI1501" s="72"/>
      <c r="OJ1501" s="72"/>
      <c r="OK1501" s="72"/>
      <c r="OL1501" s="72"/>
      <c r="OM1501" s="72"/>
      <c r="ON1501" s="72"/>
      <c r="OO1501" s="72"/>
      <c r="OP1501" s="72"/>
      <c r="OQ1501" s="72"/>
      <c r="OR1501" s="72"/>
      <c r="OS1501" s="72"/>
      <c r="OT1501" s="72"/>
      <c r="OU1501" s="72"/>
      <c r="OV1501" s="72"/>
      <c r="OW1501" s="72"/>
      <c r="OX1501" s="72"/>
      <c r="OY1501" s="72"/>
      <c r="OZ1501" s="72"/>
      <c r="PA1501" s="72"/>
      <c r="PB1501" s="72"/>
      <c r="PC1501" s="72"/>
      <c r="PD1501" s="72"/>
      <c r="PE1501" s="72"/>
      <c r="PF1501" s="72"/>
      <c r="PG1501" s="72"/>
      <c r="PH1501" s="72"/>
      <c r="PI1501" s="72"/>
      <c r="PJ1501" s="72"/>
      <c r="PK1501" s="72"/>
      <c r="PL1501" s="72"/>
      <c r="PM1501" s="72"/>
      <c r="PN1501" s="72"/>
      <c r="PO1501" s="72"/>
      <c r="PP1501" s="72"/>
      <c r="PQ1501" s="72"/>
      <c r="PR1501" s="72"/>
      <c r="PS1501" s="72"/>
      <c r="PT1501" s="72"/>
      <c r="PU1501" s="72"/>
      <c r="PV1501" s="72"/>
      <c r="PW1501" s="72"/>
      <c r="PX1501" s="72"/>
      <c r="PY1501" s="72"/>
      <c r="PZ1501" s="72"/>
      <c r="QA1501" s="72"/>
      <c r="QB1501" s="72"/>
      <c r="QC1501" s="72"/>
      <c r="QD1501" s="72"/>
      <c r="QE1501" s="72"/>
      <c r="QF1501" s="72"/>
      <c r="QG1501" s="72"/>
      <c r="QH1501" s="72"/>
      <c r="QI1501" s="72"/>
      <c r="QJ1501" s="72"/>
      <c r="QK1501" s="72"/>
      <c r="QL1501" s="72"/>
      <c r="QM1501" s="72"/>
      <c r="QN1501" s="72"/>
      <c r="QO1501" s="72"/>
      <c r="QP1501" s="72"/>
      <c r="QQ1501" s="72"/>
      <c r="QR1501" s="72"/>
      <c r="QS1501" s="72"/>
      <c r="QT1501" s="72"/>
      <c r="QU1501" s="72"/>
      <c r="QV1501" s="72"/>
      <c r="QW1501" s="72"/>
      <c r="QX1501" s="72"/>
      <c r="QY1501" s="72"/>
      <c r="QZ1501" s="72"/>
      <c r="RA1501" s="72"/>
      <c r="RB1501" s="72"/>
      <c r="RC1501" s="72"/>
      <c r="RD1501" s="72"/>
      <c r="RE1501" s="72"/>
      <c r="RF1501" s="72"/>
      <c r="RG1501" s="72"/>
      <c r="RH1501" s="72"/>
      <c r="RI1501" s="72"/>
      <c r="RJ1501" s="72"/>
      <c r="RK1501" s="72"/>
      <c r="RL1501" s="72"/>
      <c r="RM1501" s="72"/>
      <c r="RN1501" s="72"/>
      <c r="RO1501" s="72"/>
      <c r="RP1501" s="72"/>
      <c r="RQ1501" s="72"/>
      <c r="RR1501" s="72"/>
      <c r="RS1501" s="72"/>
      <c r="RT1501" s="72"/>
      <c r="RU1501" s="72"/>
      <c r="RV1501" s="72"/>
      <c r="RW1501" s="72"/>
      <c r="RX1501" s="72"/>
      <c r="RY1501" s="72"/>
      <c r="RZ1501" s="72"/>
      <c r="SA1501" s="72"/>
      <c r="SB1501" s="72"/>
      <c r="SC1501" s="72"/>
      <c r="SD1501" s="72"/>
      <c r="SE1501" s="72"/>
      <c r="SF1501" s="72"/>
      <c r="SG1501" s="72"/>
      <c r="SH1501" s="72"/>
      <c r="SI1501" s="72"/>
      <c r="SJ1501" s="72"/>
      <c r="SK1501" s="72"/>
      <c r="SL1501" s="72"/>
      <c r="SM1501" s="72"/>
      <c r="SN1501" s="72"/>
      <c r="SO1501" s="72"/>
      <c r="SP1501" s="72"/>
      <c r="SQ1501" s="72"/>
      <c r="SR1501" s="72"/>
      <c r="SS1501" s="72"/>
      <c r="ST1501" s="72"/>
      <c r="SU1501" s="72"/>
      <c r="SV1501" s="72"/>
      <c r="SW1501" s="72"/>
      <c r="SX1501" s="72"/>
      <c r="SY1501" s="72"/>
      <c r="SZ1501" s="72"/>
      <c r="TA1501" s="72"/>
      <c r="TB1501" s="72"/>
      <c r="TC1501" s="72"/>
    </row>
    <row r="1502" spans="1:523" ht="16.5" customHeight="1" x14ac:dyDescent="0.2">
      <c r="A1502" s="20">
        <v>923</v>
      </c>
      <c r="B1502" s="20" t="s">
        <v>66</v>
      </c>
      <c r="C1502" s="20" t="s">
        <v>328</v>
      </c>
      <c r="D1502" s="20" t="s">
        <v>38</v>
      </c>
      <c r="E1502" s="20" t="s">
        <v>1345</v>
      </c>
      <c r="F1502" s="22" t="s">
        <v>1001</v>
      </c>
      <c r="G1502" s="73" t="s">
        <v>42</v>
      </c>
      <c r="H1502" s="20" t="s">
        <v>35</v>
      </c>
      <c r="I1502" s="20" t="s">
        <v>81</v>
      </c>
      <c r="J1502" s="22" t="s">
        <v>1000</v>
      </c>
      <c r="K1502" s="20"/>
      <c r="L1502" s="20"/>
      <c r="M1502" s="20"/>
      <c r="N1502" s="20"/>
      <c r="O1502" s="32"/>
      <c r="P1502" s="23">
        <v>300000</v>
      </c>
      <c r="Q1502" s="24">
        <v>1</v>
      </c>
      <c r="R1502" s="25">
        <v>45658</v>
      </c>
      <c r="S1502" s="20" t="s">
        <v>83</v>
      </c>
      <c r="T1502" s="23">
        <f t="shared" si="27"/>
        <v>3600000</v>
      </c>
      <c r="U1502" s="27" t="s">
        <v>100</v>
      </c>
      <c r="V1502" s="27" t="s">
        <v>100</v>
      </c>
      <c r="W1502" s="72"/>
      <c r="X1502" s="72"/>
      <c r="Y1502" s="72"/>
      <c r="Z1502" s="72"/>
      <c r="AA1502" s="72"/>
      <c r="AB1502" s="72"/>
      <c r="AC1502" s="72"/>
      <c r="AD1502" s="72"/>
      <c r="AE1502" s="72"/>
      <c r="AF1502" s="72"/>
      <c r="AG1502" s="72"/>
      <c r="AH1502" s="72"/>
      <c r="AI1502" s="72"/>
      <c r="AJ1502" s="72"/>
      <c r="AK1502" s="72"/>
      <c r="AL1502" s="72"/>
      <c r="AM1502" s="72"/>
      <c r="AN1502" s="72"/>
      <c r="AO1502" s="72"/>
      <c r="AP1502" s="72"/>
      <c r="AQ1502" s="72"/>
      <c r="AR1502" s="72"/>
      <c r="AS1502" s="72"/>
      <c r="AT1502" s="72"/>
      <c r="AU1502" s="72"/>
      <c r="AV1502" s="72"/>
      <c r="AW1502" s="72"/>
      <c r="AX1502" s="72"/>
      <c r="AY1502" s="72"/>
      <c r="AZ1502" s="72"/>
      <c r="BA1502" s="72"/>
      <c r="BB1502" s="72"/>
      <c r="BC1502" s="72"/>
      <c r="BD1502" s="72"/>
      <c r="BE1502" s="72"/>
      <c r="BF1502" s="72"/>
      <c r="BG1502" s="72"/>
      <c r="BH1502" s="72"/>
      <c r="BI1502" s="72"/>
      <c r="BJ1502" s="72"/>
      <c r="BK1502" s="72"/>
      <c r="BL1502" s="72"/>
      <c r="BM1502" s="72"/>
      <c r="BN1502" s="72"/>
      <c r="BO1502" s="72"/>
      <c r="BP1502" s="72"/>
      <c r="BQ1502" s="72"/>
      <c r="BR1502" s="72"/>
      <c r="BS1502" s="72"/>
      <c r="BT1502" s="72"/>
      <c r="BU1502" s="72"/>
      <c r="BV1502" s="72"/>
      <c r="BW1502" s="72"/>
      <c r="BX1502" s="72"/>
      <c r="BY1502" s="72"/>
      <c r="BZ1502" s="72"/>
      <c r="CA1502" s="72"/>
      <c r="CB1502" s="72"/>
      <c r="CC1502" s="72"/>
      <c r="CD1502" s="72"/>
      <c r="CE1502" s="72"/>
      <c r="CF1502" s="72"/>
      <c r="CG1502" s="72"/>
      <c r="CH1502" s="72"/>
      <c r="CI1502" s="72"/>
      <c r="CJ1502" s="72"/>
      <c r="CK1502" s="72"/>
      <c r="CL1502" s="72"/>
      <c r="CM1502" s="72"/>
      <c r="CN1502" s="72"/>
      <c r="CO1502" s="72"/>
      <c r="CP1502" s="72"/>
      <c r="CQ1502" s="72"/>
      <c r="CR1502" s="72"/>
      <c r="CS1502" s="72"/>
      <c r="CT1502" s="72"/>
      <c r="CU1502" s="72"/>
      <c r="CV1502" s="72"/>
      <c r="CW1502" s="72"/>
      <c r="CX1502" s="72"/>
      <c r="CY1502" s="72"/>
      <c r="CZ1502" s="72"/>
      <c r="DA1502" s="72"/>
      <c r="DB1502" s="72"/>
      <c r="DC1502" s="72"/>
      <c r="DD1502" s="72"/>
      <c r="DE1502" s="72"/>
      <c r="DF1502" s="72"/>
      <c r="DG1502" s="72"/>
      <c r="DH1502" s="72"/>
      <c r="DI1502" s="72"/>
      <c r="DJ1502" s="72"/>
      <c r="DK1502" s="72"/>
      <c r="DL1502" s="72"/>
      <c r="DM1502" s="72"/>
      <c r="DN1502" s="72"/>
      <c r="DO1502" s="72"/>
      <c r="DP1502" s="72"/>
      <c r="DQ1502" s="72"/>
      <c r="DR1502" s="72"/>
      <c r="DS1502" s="72"/>
      <c r="DT1502" s="72"/>
      <c r="DU1502" s="72"/>
      <c r="DV1502" s="72"/>
      <c r="DW1502" s="72"/>
      <c r="DX1502" s="72"/>
      <c r="DY1502" s="72"/>
      <c r="DZ1502" s="72"/>
      <c r="EA1502" s="72"/>
      <c r="EB1502" s="72"/>
      <c r="EC1502" s="72"/>
      <c r="ED1502" s="72"/>
      <c r="EE1502" s="72"/>
      <c r="EF1502" s="72"/>
      <c r="EG1502" s="72"/>
      <c r="EH1502" s="72"/>
      <c r="EI1502" s="72"/>
      <c r="EJ1502" s="72"/>
      <c r="EK1502" s="72"/>
      <c r="EL1502" s="72"/>
      <c r="EM1502" s="72"/>
      <c r="EN1502" s="72"/>
      <c r="EO1502" s="72"/>
      <c r="EP1502" s="72"/>
      <c r="EQ1502" s="72"/>
      <c r="ER1502" s="72"/>
      <c r="ES1502" s="72"/>
      <c r="ET1502" s="72"/>
      <c r="EU1502" s="72"/>
      <c r="EV1502" s="72"/>
      <c r="EW1502" s="72"/>
      <c r="EX1502" s="72"/>
      <c r="EY1502" s="72"/>
      <c r="EZ1502" s="72"/>
      <c r="FA1502" s="72"/>
      <c r="FB1502" s="72"/>
      <c r="FC1502" s="72"/>
      <c r="FD1502" s="72"/>
      <c r="FE1502" s="72"/>
      <c r="FF1502" s="72"/>
      <c r="FG1502" s="72"/>
      <c r="FH1502" s="72"/>
      <c r="FI1502" s="72"/>
      <c r="FJ1502" s="72"/>
      <c r="FK1502" s="72"/>
      <c r="FL1502" s="72"/>
      <c r="FM1502" s="72"/>
      <c r="FN1502" s="72"/>
      <c r="FO1502" s="72"/>
      <c r="FP1502" s="72"/>
      <c r="FQ1502" s="72"/>
      <c r="FR1502" s="72"/>
      <c r="FS1502" s="72"/>
      <c r="FT1502" s="72"/>
      <c r="FU1502" s="72"/>
      <c r="FV1502" s="72"/>
      <c r="FW1502" s="72"/>
      <c r="FX1502" s="72"/>
      <c r="FY1502" s="72"/>
      <c r="FZ1502" s="72"/>
      <c r="GA1502" s="72"/>
      <c r="GB1502" s="72"/>
      <c r="GC1502" s="72"/>
      <c r="GD1502" s="72"/>
      <c r="GE1502" s="72"/>
      <c r="GF1502" s="72"/>
      <c r="GG1502" s="72"/>
      <c r="GH1502" s="72"/>
      <c r="GI1502" s="72"/>
      <c r="GJ1502" s="72"/>
      <c r="GK1502" s="72"/>
      <c r="GL1502" s="72"/>
      <c r="GM1502" s="72"/>
      <c r="GN1502" s="72"/>
      <c r="GO1502" s="72"/>
      <c r="GP1502" s="72"/>
      <c r="GQ1502" s="72"/>
      <c r="GR1502" s="72"/>
      <c r="GS1502" s="72"/>
      <c r="GT1502" s="72"/>
      <c r="GU1502" s="72"/>
      <c r="GV1502" s="72"/>
      <c r="GW1502" s="72"/>
      <c r="GX1502" s="72"/>
      <c r="GY1502" s="72"/>
      <c r="GZ1502" s="72"/>
      <c r="HA1502" s="72"/>
      <c r="HB1502" s="72"/>
      <c r="HC1502" s="72"/>
      <c r="HD1502" s="72"/>
      <c r="HE1502" s="72"/>
      <c r="HF1502" s="72"/>
      <c r="HG1502" s="72"/>
      <c r="HH1502" s="72"/>
      <c r="HI1502" s="72"/>
      <c r="HJ1502" s="72"/>
      <c r="HK1502" s="72"/>
      <c r="HL1502" s="72"/>
      <c r="HM1502" s="72"/>
      <c r="HN1502" s="72"/>
      <c r="HO1502" s="72"/>
      <c r="HP1502" s="72"/>
      <c r="HQ1502" s="72"/>
      <c r="HR1502" s="72"/>
      <c r="HS1502" s="72"/>
      <c r="HT1502" s="72"/>
      <c r="HU1502" s="72"/>
      <c r="HV1502" s="72"/>
      <c r="HW1502" s="72"/>
      <c r="HX1502" s="72"/>
      <c r="HY1502" s="72"/>
      <c r="HZ1502" s="72"/>
      <c r="IA1502" s="72"/>
      <c r="IB1502" s="72"/>
      <c r="IC1502" s="72"/>
      <c r="ID1502" s="72"/>
      <c r="IE1502" s="72"/>
      <c r="IF1502" s="72"/>
      <c r="IG1502" s="72"/>
      <c r="IH1502" s="72"/>
      <c r="II1502" s="72"/>
      <c r="IJ1502" s="72"/>
      <c r="IK1502" s="72"/>
      <c r="IL1502" s="72"/>
      <c r="IM1502" s="72"/>
      <c r="IN1502" s="72"/>
      <c r="IO1502" s="72"/>
      <c r="IP1502" s="72"/>
      <c r="IQ1502" s="72"/>
      <c r="IR1502" s="72"/>
      <c r="IS1502" s="72"/>
      <c r="IT1502" s="72"/>
      <c r="IU1502" s="72"/>
      <c r="IV1502" s="72"/>
      <c r="IW1502" s="72"/>
      <c r="IX1502" s="72"/>
      <c r="IY1502" s="72"/>
      <c r="IZ1502" s="72"/>
      <c r="JA1502" s="72"/>
      <c r="JB1502" s="72"/>
      <c r="JC1502" s="72"/>
      <c r="JD1502" s="72"/>
      <c r="JE1502" s="72"/>
      <c r="JF1502" s="72"/>
      <c r="JG1502" s="72"/>
      <c r="JH1502" s="72"/>
      <c r="JI1502" s="72"/>
      <c r="JJ1502" s="72"/>
      <c r="JK1502" s="72"/>
      <c r="JL1502" s="72"/>
      <c r="JM1502" s="72"/>
      <c r="JN1502" s="72"/>
      <c r="JO1502" s="72"/>
      <c r="JP1502" s="72"/>
      <c r="JQ1502" s="72"/>
      <c r="JR1502" s="72"/>
      <c r="JS1502" s="72"/>
      <c r="JT1502" s="72"/>
      <c r="JU1502" s="72"/>
      <c r="JV1502" s="72"/>
      <c r="JW1502" s="72"/>
      <c r="JX1502" s="72"/>
      <c r="JY1502" s="72"/>
      <c r="JZ1502" s="72"/>
      <c r="KA1502" s="72"/>
      <c r="KB1502" s="72"/>
      <c r="KC1502" s="72"/>
      <c r="KD1502" s="72"/>
      <c r="KE1502" s="72"/>
      <c r="KF1502" s="72"/>
      <c r="KG1502" s="72"/>
      <c r="KH1502" s="72"/>
      <c r="KI1502" s="72"/>
      <c r="KJ1502" s="72"/>
      <c r="KK1502" s="72"/>
      <c r="KL1502" s="72"/>
      <c r="KM1502" s="72"/>
      <c r="KN1502" s="72"/>
      <c r="KO1502" s="72"/>
      <c r="KP1502" s="72"/>
      <c r="KQ1502" s="72"/>
      <c r="KR1502" s="72"/>
      <c r="KS1502" s="72"/>
      <c r="KT1502" s="72"/>
      <c r="KU1502" s="72"/>
      <c r="KV1502" s="72"/>
      <c r="KW1502" s="72"/>
      <c r="KX1502" s="72"/>
      <c r="KY1502" s="72"/>
      <c r="KZ1502" s="72"/>
      <c r="LA1502" s="72"/>
      <c r="LB1502" s="72"/>
      <c r="LC1502" s="72"/>
      <c r="LD1502" s="72"/>
      <c r="LE1502" s="72"/>
      <c r="LF1502" s="72"/>
      <c r="LG1502" s="72"/>
      <c r="LH1502" s="72"/>
      <c r="LI1502" s="72"/>
      <c r="LJ1502" s="72"/>
      <c r="LK1502" s="72"/>
      <c r="LL1502" s="72"/>
      <c r="LM1502" s="72"/>
      <c r="LN1502" s="72"/>
      <c r="LO1502" s="72"/>
      <c r="LP1502" s="72"/>
      <c r="LQ1502" s="72"/>
      <c r="LR1502" s="72"/>
      <c r="LS1502" s="72"/>
      <c r="LT1502" s="72"/>
      <c r="LU1502" s="72"/>
      <c r="LV1502" s="72"/>
      <c r="LW1502" s="72"/>
      <c r="LX1502" s="72"/>
      <c r="LY1502" s="72"/>
      <c r="LZ1502" s="72"/>
      <c r="MA1502" s="72"/>
      <c r="MB1502" s="72"/>
      <c r="MC1502" s="72"/>
      <c r="MD1502" s="72"/>
      <c r="ME1502" s="72"/>
      <c r="MF1502" s="72"/>
      <c r="MG1502" s="72"/>
      <c r="MH1502" s="72"/>
      <c r="MI1502" s="72"/>
      <c r="MJ1502" s="72"/>
      <c r="MK1502" s="72"/>
      <c r="ML1502" s="72"/>
      <c r="MM1502" s="72"/>
      <c r="MN1502" s="72"/>
      <c r="MO1502" s="72"/>
      <c r="MP1502" s="72"/>
      <c r="MQ1502" s="72"/>
      <c r="MR1502" s="72"/>
      <c r="MS1502" s="72"/>
      <c r="MT1502" s="72"/>
      <c r="MU1502" s="72"/>
      <c r="MV1502" s="72"/>
      <c r="MW1502" s="72"/>
      <c r="MX1502" s="72"/>
      <c r="MY1502" s="72"/>
      <c r="MZ1502" s="72"/>
      <c r="NA1502" s="72"/>
      <c r="NB1502" s="72"/>
      <c r="NC1502" s="72"/>
      <c r="ND1502" s="72"/>
      <c r="NE1502" s="72"/>
      <c r="NF1502" s="72"/>
      <c r="NG1502" s="72"/>
      <c r="NH1502" s="72"/>
      <c r="NI1502" s="72"/>
      <c r="NJ1502" s="72"/>
      <c r="NK1502" s="72"/>
      <c r="NL1502" s="72"/>
      <c r="NM1502" s="72"/>
      <c r="NN1502" s="72"/>
      <c r="NO1502" s="72"/>
      <c r="NP1502" s="72"/>
      <c r="NQ1502" s="72"/>
      <c r="NR1502" s="72"/>
      <c r="NS1502" s="72"/>
      <c r="NT1502" s="72"/>
      <c r="NU1502" s="72"/>
      <c r="NV1502" s="72"/>
      <c r="NW1502" s="72"/>
      <c r="NX1502" s="72"/>
      <c r="NY1502" s="72"/>
      <c r="NZ1502" s="72"/>
      <c r="OA1502" s="72"/>
      <c r="OB1502" s="72"/>
      <c r="OC1502" s="72"/>
      <c r="OD1502" s="72"/>
      <c r="OE1502" s="72"/>
      <c r="OF1502" s="72"/>
      <c r="OG1502" s="72"/>
      <c r="OH1502" s="72"/>
      <c r="OI1502" s="72"/>
      <c r="OJ1502" s="72"/>
      <c r="OK1502" s="72"/>
      <c r="OL1502" s="72"/>
      <c r="OM1502" s="72"/>
      <c r="ON1502" s="72"/>
      <c r="OO1502" s="72"/>
      <c r="OP1502" s="72"/>
      <c r="OQ1502" s="72"/>
      <c r="OR1502" s="72"/>
      <c r="OS1502" s="72"/>
      <c r="OT1502" s="72"/>
      <c r="OU1502" s="72"/>
      <c r="OV1502" s="72"/>
      <c r="OW1502" s="72"/>
      <c r="OX1502" s="72"/>
      <c r="OY1502" s="72"/>
      <c r="OZ1502" s="72"/>
      <c r="PA1502" s="72"/>
      <c r="PB1502" s="72"/>
      <c r="PC1502" s="72"/>
      <c r="PD1502" s="72"/>
      <c r="PE1502" s="72"/>
      <c r="PF1502" s="72"/>
      <c r="PG1502" s="72"/>
      <c r="PH1502" s="72"/>
      <c r="PI1502" s="72"/>
      <c r="PJ1502" s="72"/>
      <c r="PK1502" s="72"/>
      <c r="PL1502" s="72"/>
      <c r="PM1502" s="72"/>
      <c r="PN1502" s="72"/>
      <c r="PO1502" s="72"/>
      <c r="PP1502" s="72"/>
      <c r="PQ1502" s="72"/>
      <c r="PR1502" s="72"/>
      <c r="PS1502" s="72"/>
      <c r="PT1502" s="72"/>
      <c r="PU1502" s="72"/>
      <c r="PV1502" s="72"/>
      <c r="PW1502" s="72"/>
      <c r="PX1502" s="72"/>
      <c r="PY1502" s="72"/>
      <c r="PZ1502" s="72"/>
      <c r="QA1502" s="72"/>
      <c r="QB1502" s="72"/>
      <c r="QC1502" s="72"/>
      <c r="QD1502" s="72"/>
      <c r="QE1502" s="72"/>
      <c r="QF1502" s="72"/>
      <c r="QG1502" s="72"/>
      <c r="QH1502" s="72"/>
      <c r="QI1502" s="72"/>
      <c r="QJ1502" s="72"/>
      <c r="QK1502" s="72"/>
      <c r="QL1502" s="72"/>
      <c r="QM1502" s="72"/>
      <c r="QN1502" s="72"/>
      <c r="QO1502" s="72"/>
      <c r="QP1502" s="72"/>
      <c r="QQ1502" s="72"/>
      <c r="QR1502" s="72"/>
      <c r="QS1502" s="72"/>
      <c r="QT1502" s="72"/>
      <c r="QU1502" s="72"/>
      <c r="QV1502" s="72"/>
      <c r="QW1502" s="72"/>
      <c r="QX1502" s="72"/>
      <c r="QY1502" s="72"/>
      <c r="QZ1502" s="72"/>
      <c r="RA1502" s="72"/>
      <c r="RB1502" s="72"/>
      <c r="RC1502" s="72"/>
      <c r="RD1502" s="72"/>
      <c r="RE1502" s="72"/>
      <c r="RF1502" s="72"/>
      <c r="RG1502" s="72"/>
      <c r="RH1502" s="72"/>
      <c r="RI1502" s="72"/>
      <c r="RJ1502" s="72"/>
      <c r="RK1502" s="72"/>
      <c r="RL1502" s="72"/>
      <c r="RM1502" s="72"/>
      <c r="RN1502" s="72"/>
      <c r="RO1502" s="72"/>
      <c r="RP1502" s="72"/>
      <c r="RQ1502" s="72"/>
      <c r="RR1502" s="72"/>
      <c r="RS1502" s="72"/>
      <c r="RT1502" s="72"/>
      <c r="RU1502" s="72"/>
      <c r="RV1502" s="72"/>
      <c r="RW1502" s="72"/>
      <c r="RX1502" s="72"/>
      <c r="RY1502" s="72"/>
      <c r="RZ1502" s="72"/>
      <c r="SA1502" s="72"/>
      <c r="SB1502" s="72"/>
      <c r="SC1502" s="72"/>
      <c r="SD1502" s="72"/>
      <c r="SE1502" s="72"/>
      <c r="SF1502" s="72"/>
      <c r="SG1502" s="72"/>
      <c r="SH1502" s="72"/>
      <c r="SI1502" s="72"/>
      <c r="SJ1502" s="72"/>
      <c r="SK1502" s="72"/>
      <c r="SL1502" s="72"/>
      <c r="SM1502" s="72"/>
      <c r="SN1502" s="72"/>
      <c r="SO1502" s="72"/>
      <c r="SP1502" s="72"/>
      <c r="SQ1502" s="72"/>
      <c r="SR1502" s="72"/>
      <c r="SS1502" s="72"/>
      <c r="ST1502" s="72"/>
      <c r="SU1502" s="72"/>
      <c r="SV1502" s="72"/>
      <c r="SW1502" s="72"/>
      <c r="SX1502" s="72"/>
      <c r="SY1502" s="72"/>
      <c r="SZ1502" s="72"/>
      <c r="TA1502" s="72"/>
      <c r="TB1502" s="72"/>
      <c r="TC1502" s="72"/>
    </row>
    <row r="1503" spans="1:523" ht="16.5" customHeight="1" x14ac:dyDescent="0.2">
      <c r="A1503" s="20">
        <v>924</v>
      </c>
      <c r="B1503" s="20" t="s">
        <v>66</v>
      </c>
      <c r="C1503" s="20" t="s">
        <v>328</v>
      </c>
      <c r="D1503" s="20" t="s">
        <v>38</v>
      </c>
      <c r="E1503" s="20" t="s">
        <v>1345</v>
      </c>
      <c r="F1503" s="22" t="s">
        <v>1002</v>
      </c>
      <c r="G1503" s="73" t="s">
        <v>42</v>
      </c>
      <c r="H1503" s="20" t="s">
        <v>35</v>
      </c>
      <c r="I1503" s="20" t="s">
        <v>81</v>
      </c>
      <c r="J1503" s="22" t="s">
        <v>1000</v>
      </c>
      <c r="K1503" s="20"/>
      <c r="L1503" s="20"/>
      <c r="M1503" s="20"/>
      <c r="N1503" s="20"/>
      <c r="O1503" s="32"/>
      <c r="P1503" s="23">
        <v>1350000</v>
      </c>
      <c r="Q1503" s="24">
        <v>1</v>
      </c>
      <c r="R1503" s="25">
        <v>45658</v>
      </c>
      <c r="S1503" s="20" t="s">
        <v>83</v>
      </c>
      <c r="T1503" s="23">
        <f t="shared" si="27"/>
        <v>16200000</v>
      </c>
      <c r="U1503" s="27" t="s">
        <v>100</v>
      </c>
      <c r="V1503" s="27" t="s">
        <v>100</v>
      </c>
      <c r="W1503" s="72"/>
      <c r="X1503" s="72"/>
      <c r="Y1503" s="72"/>
      <c r="Z1503" s="72"/>
      <c r="AA1503" s="72"/>
      <c r="AB1503" s="72"/>
      <c r="AC1503" s="72"/>
      <c r="AD1503" s="72"/>
      <c r="AE1503" s="72"/>
      <c r="AF1503" s="72"/>
      <c r="AG1503" s="72"/>
      <c r="AH1503" s="72"/>
      <c r="AI1503" s="72"/>
      <c r="AJ1503" s="72"/>
      <c r="AK1503" s="72"/>
      <c r="AL1503" s="72"/>
      <c r="AM1503" s="72"/>
      <c r="AN1503" s="72"/>
      <c r="AO1503" s="72"/>
      <c r="AP1503" s="72"/>
      <c r="AQ1503" s="72"/>
      <c r="AR1503" s="72"/>
      <c r="AS1503" s="72"/>
      <c r="AT1503" s="72"/>
      <c r="AU1503" s="72"/>
      <c r="AV1503" s="72"/>
      <c r="AW1503" s="72"/>
      <c r="AX1503" s="72"/>
      <c r="AY1503" s="72"/>
      <c r="AZ1503" s="72"/>
      <c r="BA1503" s="72"/>
      <c r="BB1503" s="72"/>
      <c r="BC1503" s="72"/>
      <c r="BD1503" s="72"/>
      <c r="BE1503" s="72"/>
      <c r="BF1503" s="72"/>
      <c r="BG1503" s="72"/>
      <c r="BH1503" s="72"/>
      <c r="BI1503" s="72"/>
      <c r="BJ1503" s="72"/>
      <c r="BK1503" s="72"/>
      <c r="BL1503" s="72"/>
      <c r="BM1503" s="72"/>
      <c r="BN1503" s="72"/>
      <c r="BO1503" s="72"/>
      <c r="BP1503" s="72"/>
      <c r="BQ1503" s="72"/>
      <c r="BR1503" s="72"/>
      <c r="BS1503" s="72"/>
      <c r="BT1503" s="72"/>
      <c r="BU1503" s="72"/>
      <c r="BV1503" s="72"/>
      <c r="BW1503" s="72"/>
      <c r="BX1503" s="72"/>
      <c r="BY1503" s="72"/>
      <c r="BZ1503" s="72"/>
      <c r="CA1503" s="72"/>
      <c r="CB1503" s="72"/>
      <c r="CC1503" s="72"/>
      <c r="CD1503" s="72"/>
      <c r="CE1503" s="72"/>
      <c r="CF1503" s="72"/>
      <c r="CG1503" s="72"/>
      <c r="CH1503" s="72"/>
      <c r="CI1503" s="72"/>
      <c r="CJ1503" s="72"/>
      <c r="CK1503" s="72"/>
      <c r="CL1503" s="72"/>
      <c r="CM1503" s="72"/>
      <c r="CN1503" s="72"/>
      <c r="CO1503" s="72"/>
      <c r="CP1503" s="72"/>
      <c r="CQ1503" s="72"/>
      <c r="CR1503" s="72"/>
      <c r="CS1503" s="72"/>
      <c r="CT1503" s="72"/>
      <c r="CU1503" s="72"/>
      <c r="CV1503" s="72"/>
      <c r="CW1503" s="72"/>
      <c r="CX1503" s="72"/>
      <c r="CY1503" s="72"/>
      <c r="CZ1503" s="72"/>
      <c r="DA1503" s="72"/>
      <c r="DB1503" s="72"/>
      <c r="DC1503" s="72"/>
      <c r="DD1503" s="72"/>
      <c r="DE1503" s="72"/>
      <c r="DF1503" s="72"/>
      <c r="DG1503" s="72"/>
      <c r="DH1503" s="72"/>
      <c r="DI1503" s="72"/>
      <c r="DJ1503" s="72"/>
      <c r="DK1503" s="72"/>
      <c r="DL1503" s="72"/>
      <c r="DM1503" s="72"/>
      <c r="DN1503" s="72"/>
      <c r="DO1503" s="72"/>
      <c r="DP1503" s="72"/>
      <c r="DQ1503" s="72"/>
      <c r="DR1503" s="72"/>
      <c r="DS1503" s="72"/>
      <c r="DT1503" s="72"/>
      <c r="DU1503" s="72"/>
      <c r="DV1503" s="72"/>
      <c r="DW1503" s="72"/>
      <c r="DX1503" s="72"/>
      <c r="DY1503" s="72"/>
      <c r="DZ1503" s="72"/>
      <c r="EA1503" s="72"/>
      <c r="EB1503" s="72"/>
      <c r="EC1503" s="72"/>
      <c r="ED1503" s="72"/>
      <c r="EE1503" s="72"/>
      <c r="EF1503" s="72"/>
      <c r="EG1503" s="72"/>
      <c r="EH1503" s="72"/>
      <c r="EI1503" s="72"/>
      <c r="EJ1503" s="72"/>
      <c r="EK1503" s="72"/>
      <c r="EL1503" s="72"/>
      <c r="EM1503" s="72"/>
      <c r="EN1503" s="72"/>
      <c r="EO1503" s="72"/>
      <c r="EP1503" s="72"/>
      <c r="EQ1503" s="72"/>
      <c r="ER1503" s="72"/>
      <c r="ES1503" s="72"/>
      <c r="ET1503" s="72"/>
      <c r="EU1503" s="72"/>
      <c r="EV1503" s="72"/>
      <c r="EW1503" s="72"/>
      <c r="EX1503" s="72"/>
      <c r="EY1503" s="72"/>
      <c r="EZ1503" s="72"/>
      <c r="FA1503" s="72"/>
      <c r="FB1503" s="72"/>
      <c r="FC1503" s="72"/>
      <c r="FD1503" s="72"/>
      <c r="FE1503" s="72"/>
      <c r="FF1503" s="72"/>
      <c r="FG1503" s="72"/>
      <c r="FH1503" s="72"/>
      <c r="FI1503" s="72"/>
      <c r="FJ1503" s="72"/>
      <c r="FK1503" s="72"/>
      <c r="FL1503" s="72"/>
      <c r="FM1503" s="72"/>
      <c r="FN1503" s="72"/>
      <c r="FO1503" s="72"/>
      <c r="FP1503" s="72"/>
      <c r="FQ1503" s="72"/>
      <c r="FR1503" s="72"/>
      <c r="FS1503" s="72"/>
      <c r="FT1503" s="72"/>
      <c r="FU1503" s="72"/>
      <c r="FV1503" s="72"/>
      <c r="FW1503" s="72"/>
      <c r="FX1503" s="72"/>
      <c r="FY1503" s="72"/>
      <c r="FZ1503" s="72"/>
      <c r="GA1503" s="72"/>
      <c r="GB1503" s="72"/>
      <c r="GC1503" s="72"/>
      <c r="GD1503" s="72"/>
      <c r="GE1503" s="72"/>
      <c r="GF1503" s="72"/>
      <c r="GG1503" s="72"/>
      <c r="GH1503" s="72"/>
      <c r="GI1503" s="72"/>
      <c r="GJ1503" s="72"/>
      <c r="GK1503" s="72"/>
      <c r="GL1503" s="72"/>
      <c r="GM1503" s="72"/>
      <c r="GN1503" s="72"/>
      <c r="GO1503" s="72"/>
      <c r="GP1503" s="72"/>
      <c r="GQ1503" s="72"/>
      <c r="GR1503" s="72"/>
      <c r="GS1503" s="72"/>
      <c r="GT1503" s="72"/>
      <c r="GU1503" s="72"/>
      <c r="GV1503" s="72"/>
      <c r="GW1503" s="72"/>
      <c r="GX1503" s="72"/>
      <c r="GY1503" s="72"/>
      <c r="GZ1503" s="72"/>
      <c r="HA1503" s="72"/>
      <c r="HB1503" s="72"/>
      <c r="HC1503" s="72"/>
      <c r="HD1503" s="72"/>
      <c r="HE1503" s="72"/>
      <c r="HF1503" s="72"/>
      <c r="HG1503" s="72"/>
      <c r="HH1503" s="72"/>
      <c r="HI1503" s="72"/>
      <c r="HJ1503" s="72"/>
      <c r="HK1503" s="72"/>
      <c r="HL1503" s="72"/>
      <c r="HM1503" s="72"/>
      <c r="HN1503" s="72"/>
      <c r="HO1503" s="72"/>
      <c r="HP1503" s="72"/>
      <c r="HQ1503" s="72"/>
      <c r="HR1503" s="72"/>
      <c r="HS1503" s="72"/>
      <c r="HT1503" s="72"/>
      <c r="HU1503" s="72"/>
      <c r="HV1503" s="72"/>
      <c r="HW1503" s="72"/>
      <c r="HX1503" s="72"/>
      <c r="HY1503" s="72"/>
      <c r="HZ1503" s="72"/>
      <c r="IA1503" s="72"/>
      <c r="IB1503" s="72"/>
      <c r="IC1503" s="72"/>
      <c r="ID1503" s="72"/>
      <c r="IE1503" s="72"/>
      <c r="IF1503" s="72"/>
      <c r="IG1503" s="72"/>
      <c r="IH1503" s="72"/>
      <c r="II1503" s="72"/>
      <c r="IJ1503" s="72"/>
      <c r="IK1503" s="72"/>
      <c r="IL1503" s="72"/>
      <c r="IM1503" s="72"/>
      <c r="IN1503" s="72"/>
      <c r="IO1503" s="72"/>
      <c r="IP1503" s="72"/>
      <c r="IQ1503" s="72"/>
      <c r="IR1503" s="72"/>
      <c r="IS1503" s="72"/>
      <c r="IT1503" s="72"/>
      <c r="IU1503" s="72"/>
      <c r="IV1503" s="72"/>
      <c r="IW1503" s="72"/>
      <c r="IX1503" s="72"/>
      <c r="IY1503" s="72"/>
      <c r="IZ1503" s="72"/>
      <c r="JA1503" s="72"/>
      <c r="JB1503" s="72"/>
      <c r="JC1503" s="72"/>
      <c r="JD1503" s="72"/>
      <c r="JE1503" s="72"/>
      <c r="JF1503" s="72"/>
      <c r="JG1503" s="72"/>
      <c r="JH1503" s="72"/>
      <c r="JI1503" s="72"/>
      <c r="JJ1503" s="72"/>
      <c r="JK1503" s="72"/>
      <c r="JL1503" s="72"/>
      <c r="JM1503" s="72"/>
      <c r="JN1503" s="72"/>
      <c r="JO1503" s="72"/>
      <c r="JP1503" s="72"/>
      <c r="JQ1503" s="72"/>
      <c r="JR1503" s="72"/>
      <c r="JS1503" s="72"/>
      <c r="JT1503" s="72"/>
      <c r="JU1503" s="72"/>
      <c r="JV1503" s="72"/>
      <c r="JW1503" s="72"/>
      <c r="JX1503" s="72"/>
      <c r="JY1503" s="72"/>
      <c r="JZ1503" s="72"/>
      <c r="KA1503" s="72"/>
      <c r="KB1503" s="72"/>
      <c r="KC1503" s="72"/>
      <c r="KD1503" s="72"/>
      <c r="KE1503" s="72"/>
      <c r="KF1503" s="72"/>
      <c r="KG1503" s="72"/>
      <c r="KH1503" s="72"/>
      <c r="KI1503" s="72"/>
      <c r="KJ1503" s="72"/>
      <c r="KK1503" s="72"/>
      <c r="KL1503" s="72"/>
      <c r="KM1503" s="72"/>
      <c r="KN1503" s="72"/>
      <c r="KO1503" s="72"/>
      <c r="KP1503" s="72"/>
      <c r="KQ1503" s="72"/>
      <c r="KR1503" s="72"/>
      <c r="KS1503" s="72"/>
      <c r="KT1503" s="72"/>
      <c r="KU1503" s="72"/>
      <c r="KV1503" s="72"/>
      <c r="KW1503" s="72"/>
      <c r="KX1503" s="72"/>
      <c r="KY1503" s="72"/>
      <c r="KZ1503" s="72"/>
      <c r="LA1503" s="72"/>
      <c r="LB1503" s="72"/>
      <c r="LC1503" s="72"/>
      <c r="LD1503" s="72"/>
      <c r="LE1503" s="72"/>
      <c r="LF1503" s="72"/>
      <c r="LG1503" s="72"/>
      <c r="LH1503" s="72"/>
      <c r="LI1503" s="72"/>
      <c r="LJ1503" s="72"/>
      <c r="LK1503" s="72"/>
      <c r="LL1503" s="72"/>
      <c r="LM1503" s="72"/>
      <c r="LN1503" s="72"/>
      <c r="LO1503" s="72"/>
      <c r="LP1503" s="72"/>
      <c r="LQ1503" s="72"/>
      <c r="LR1503" s="72"/>
      <c r="LS1503" s="72"/>
      <c r="LT1503" s="72"/>
      <c r="LU1503" s="72"/>
      <c r="LV1503" s="72"/>
      <c r="LW1503" s="72"/>
      <c r="LX1503" s="72"/>
      <c r="LY1503" s="72"/>
      <c r="LZ1503" s="72"/>
      <c r="MA1503" s="72"/>
      <c r="MB1503" s="72"/>
      <c r="MC1503" s="72"/>
      <c r="MD1503" s="72"/>
      <c r="ME1503" s="72"/>
      <c r="MF1503" s="72"/>
      <c r="MG1503" s="72"/>
      <c r="MH1503" s="72"/>
      <c r="MI1503" s="72"/>
      <c r="MJ1503" s="72"/>
      <c r="MK1503" s="72"/>
      <c r="ML1503" s="72"/>
      <c r="MM1503" s="72"/>
      <c r="MN1503" s="72"/>
      <c r="MO1503" s="72"/>
      <c r="MP1503" s="72"/>
      <c r="MQ1503" s="72"/>
      <c r="MR1503" s="72"/>
      <c r="MS1503" s="72"/>
      <c r="MT1503" s="72"/>
      <c r="MU1503" s="72"/>
      <c r="MV1503" s="72"/>
      <c r="MW1503" s="72"/>
      <c r="MX1503" s="72"/>
      <c r="MY1503" s="72"/>
      <c r="MZ1503" s="72"/>
      <c r="NA1503" s="72"/>
      <c r="NB1503" s="72"/>
      <c r="NC1503" s="72"/>
      <c r="ND1503" s="72"/>
      <c r="NE1503" s="72"/>
      <c r="NF1503" s="72"/>
      <c r="NG1503" s="72"/>
      <c r="NH1503" s="72"/>
      <c r="NI1503" s="72"/>
      <c r="NJ1503" s="72"/>
      <c r="NK1503" s="72"/>
      <c r="NL1503" s="72"/>
      <c r="NM1503" s="72"/>
      <c r="NN1503" s="72"/>
      <c r="NO1503" s="72"/>
      <c r="NP1503" s="72"/>
      <c r="NQ1503" s="72"/>
      <c r="NR1503" s="72"/>
      <c r="NS1503" s="72"/>
      <c r="NT1503" s="72"/>
      <c r="NU1503" s="72"/>
      <c r="NV1503" s="72"/>
      <c r="NW1503" s="72"/>
      <c r="NX1503" s="72"/>
      <c r="NY1503" s="72"/>
      <c r="NZ1503" s="72"/>
      <c r="OA1503" s="72"/>
      <c r="OB1503" s="72"/>
      <c r="OC1503" s="72"/>
      <c r="OD1503" s="72"/>
      <c r="OE1503" s="72"/>
      <c r="OF1503" s="72"/>
      <c r="OG1503" s="72"/>
      <c r="OH1503" s="72"/>
      <c r="OI1503" s="72"/>
      <c r="OJ1503" s="72"/>
      <c r="OK1503" s="72"/>
      <c r="OL1503" s="72"/>
      <c r="OM1503" s="72"/>
      <c r="ON1503" s="72"/>
      <c r="OO1503" s="72"/>
      <c r="OP1503" s="72"/>
      <c r="OQ1503" s="72"/>
      <c r="OR1503" s="72"/>
      <c r="OS1503" s="72"/>
      <c r="OT1503" s="72"/>
      <c r="OU1503" s="72"/>
      <c r="OV1503" s="72"/>
      <c r="OW1503" s="72"/>
      <c r="OX1503" s="72"/>
      <c r="OY1503" s="72"/>
      <c r="OZ1503" s="72"/>
      <c r="PA1503" s="72"/>
      <c r="PB1503" s="72"/>
      <c r="PC1503" s="72"/>
      <c r="PD1503" s="72"/>
      <c r="PE1503" s="72"/>
      <c r="PF1503" s="72"/>
      <c r="PG1503" s="72"/>
      <c r="PH1503" s="72"/>
      <c r="PI1503" s="72"/>
      <c r="PJ1503" s="72"/>
      <c r="PK1503" s="72"/>
      <c r="PL1503" s="72"/>
      <c r="PM1503" s="72"/>
      <c r="PN1503" s="72"/>
      <c r="PO1503" s="72"/>
      <c r="PP1503" s="72"/>
      <c r="PQ1503" s="72"/>
      <c r="PR1503" s="72"/>
      <c r="PS1503" s="72"/>
      <c r="PT1503" s="72"/>
      <c r="PU1503" s="72"/>
      <c r="PV1503" s="72"/>
      <c r="PW1503" s="72"/>
      <c r="PX1503" s="72"/>
      <c r="PY1503" s="72"/>
      <c r="PZ1503" s="72"/>
      <c r="QA1503" s="72"/>
      <c r="QB1503" s="72"/>
      <c r="QC1503" s="72"/>
      <c r="QD1503" s="72"/>
      <c r="QE1503" s="72"/>
      <c r="QF1503" s="72"/>
      <c r="QG1503" s="72"/>
      <c r="QH1503" s="72"/>
      <c r="QI1503" s="72"/>
      <c r="QJ1503" s="72"/>
      <c r="QK1503" s="72"/>
      <c r="QL1503" s="72"/>
      <c r="QM1503" s="72"/>
      <c r="QN1503" s="72"/>
      <c r="QO1503" s="72"/>
      <c r="QP1503" s="72"/>
      <c r="QQ1503" s="72"/>
      <c r="QR1503" s="72"/>
      <c r="QS1503" s="72"/>
      <c r="QT1503" s="72"/>
      <c r="QU1503" s="72"/>
      <c r="QV1503" s="72"/>
      <c r="QW1503" s="72"/>
      <c r="QX1503" s="72"/>
      <c r="QY1503" s="72"/>
      <c r="QZ1503" s="72"/>
      <c r="RA1503" s="72"/>
      <c r="RB1503" s="72"/>
      <c r="RC1503" s="72"/>
      <c r="RD1503" s="72"/>
      <c r="RE1503" s="72"/>
      <c r="RF1503" s="72"/>
      <c r="RG1503" s="72"/>
      <c r="RH1503" s="72"/>
      <c r="RI1503" s="72"/>
      <c r="RJ1503" s="72"/>
      <c r="RK1503" s="72"/>
      <c r="RL1503" s="72"/>
      <c r="RM1503" s="72"/>
      <c r="RN1503" s="72"/>
      <c r="RO1503" s="72"/>
      <c r="RP1503" s="72"/>
      <c r="RQ1503" s="72"/>
      <c r="RR1503" s="72"/>
      <c r="RS1503" s="72"/>
      <c r="RT1503" s="72"/>
      <c r="RU1503" s="72"/>
      <c r="RV1503" s="72"/>
      <c r="RW1503" s="72"/>
      <c r="RX1503" s="72"/>
      <c r="RY1503" s="72"/>
      <c r="RZ1503" s="72"/>
      <c r="SA1503" s="72"/>
      <c r="SB1503" s="72"/>
      <c r="SC1503" s="72"/>
      <c r="SD1503" s="72"/>
      <c r="SE1503" s="72"/>
      <c r="SF1503" s="72"/>
      <c r="SG1503" s="72"/>
      <c r="SH1503" s="72"/>
      <c r="SI1503" s="72"/>
      <c r="SJ1503" s="72"/>
      <c r="SK1503" s="72"/>
      <c r="SL1503" s="72"/>
      <c r="SM1503" s="72"/>
      <c r="SN1503" s="72"/>
      <c r="SO1503" s="72"/>
      <c r="SP1503" s="72"/>
      <c r="SQ1503" s="72"/>
      <c r="SR1503" s="72"/>
      <c r="SS1503" s="72"/>
      <c r="ST1503" s="72"/>
      <c r="SU1503" s="72"/>
      <c r="SV1503" s="72"/>
      <c r="SW1503" s="72"/>
      <c r="SX1503" s="72"/>
      <c r="SY1503" s="72"/>
      <c r="SZ1503" s="72"/>
      <c r="TA1503" s="72"/>
      <c r="TB1503" s="72"/>
      <c r="TC1503" s="72"/>
    </row>
    <row r="1504" spans="1:523" ht="16.5" customHeight="1" x14ac:dyDescent="0.2">
      <c r="A1504" s="20">
        <v>925</v>
      </c>
      <c r="B1504" s="20" t="s">
        <v>66</v>
      </c>
      <c r="C1504" s="20" t="s">
        <v>328</v>
      </c>
      <c r="D1504" s="20" t="s">
        <v>38</v>
      </c>
      <c r="E1504" s="20" t="s">
        <v>1345</v>
      </c>
      <c r="F1504" s="22" t="s">
        <v>1003</v>
      </c>
      <c r="G1504" s="73" t="s">
        <v>42</v>
      </c>
      <c r="H1504" s="20" t="s">
        <v>35</v>
      </c>
      <c r="I1504" s="20" t="s">
        <v>81</v>
      </c>
      <c r="J1504" s="22" t="s">
        <v>1000</v>
      </c>
      <c r="K1504" s="20"/>
      <c r="L1504" s="20"/>
      <c r="M1504" s="20"/>
      <c r="N1504" s="20"/>
      <c r="O1504" s="32"/>
      <c r="P1504" s="23">
        <v>600000</v>
      </c>
      <c r="Q1504" s="24">
        <v>1</v>
      </c>
      <c r="R1504" s="25">
        <v>45658</v>
      </c>
      <c r="S1504" s="20" t="s">
        <v>83</v>
      </c>
      <c r="T1504" s="23">
        <f t="shared" si="27"/>
        <v>7200000</v>
      </c>
      <c r="U1504" s="27" t="s">
        <v>100</v>
      </c>
      <c r="V1504" s="27" t="s">
        <v>100</v>
      </c>
      <c r="W1504" s="72"/>
      <c r="X1504" s="72"/>
      <c r="Y1504" s="72"/>
      <c r="Z1504" s="72"/>
      <c r="AA1504" s="72"/>
      <c r="AB1504" s="72"/>
      <c r="AC1504" s="72"/>
      <c r="AD1504" s="72"/>
      <c r="AE1504" s="72"/>
      <c r="AF1504" s="72"/>
      <c r="AG1504" s="72"/>
      <c r="AH1504" s="72"/>
      <c r="AI1504" s="72"/>
      <c r="AJ1504" s="72"/>
      <c r="AK1504" s="72"/>
      <c r="AL1504" s="72"/>
      <c r="AM1504" s="72"/>
      <c r="AN1504" s="72"/>
      <c r="AO1504" s="72"/>
      <c r="AP1504" s="72"/>
      <c r="AQ1504" s="72"/>
      <c r="AR1504" s="72"/>
      <c r="AS1504" s="72"/>
      <c r="AT1504" s="72"/>
      <c r="AU1504" s="72"/>
      <c r="AV1504" s="72"/>
      <c r="AW1504" s="72"/>
      <c r="AX1504" s="72"/>
      <c r="AY1504" s="72"/>
      <c r="AZ1504" s="72"/>
      <c r="BA1504" s="72"/>
      <c r="BB1504" s="72"/>
      <c r="BC1504" s="72"/>
      <c r="BD1504" s="72"/>
      <c r="BE1504" s="72"/>
      <c r="BF1504" s="72"/>
      <c r="BG1504" s="72"/>
      <c r="BH1504" s="72"/>
      <c r="BI1504" s="72"/>
      <c r="BJ1504" s="72"/>
      <c r="BK1504" s="72"/>
      <c r="BL1504" s="72"/>
      <c r="BM1504" s="72"/>
      <c r="BN1504" s="72"/>
      <c r="BO1504" s="72"/>
      <c r="BP1504" s="72"/>
      <c r="BQ1504" s="72"/>
      <c r="BR1504" s="72"/>
      <c r="BS1504" s="72"/>
      <c r="BT1504" s="72"/>
      <c r="BU1504" s="72"/>
      <c r="BV1504" s="72"/>
      <c r="BW1504" s="72"/>
      <c r="BX1504" s="72"/>
      <c r="BY1504" s="72"/>
      <c r="BZ1504" s="72"/>
      <c r="CA1504" s="72"/>
      <c r="CB1504" s="72"/>
      <c r="CC1504" s="72"/>
      <c r="CD1504" s="72"/>
      <c r="CE1504" s="72"/>
      <c r="CF1504" s="72"/>
      <c r="CG1504" s="72"/>
      <c r="CH1504" s="72"/>
      <c r="CI1504" s="72"/>
      <c r="CJ1504" s="72"/>
      <c r="CK1504" s="72"/>
      <c r="CL1504" s="72"/>
      <c r="CM1504" s="72"/>
      <c r="CN1504" s="72"/>
      <c r="CO1504" s="72"/>
      <c r="CP1504" s="72"/>
      <c r="CQ1504" s="72"/>
      <c r="CR1504" s="72"/>
      <c r="CS1504" s="72"/>
      <c r="CT1504" s="72"/>
      <c r="CU1504" s="72"/>
      <c r="CV1504" s="72"/>
      <c r="CW1504" s="72"/>
      <c r="CX1504" s="72"/>
      <c r="CY1504" s="72"/>
      <c r="CZ1504" s="72"/>
      <c r="DA1504" s="72"/>
      <c r="DB1504" s="72"/>
      <c r="DC1504" s="72"/>
      <c r="DD1504" s="72"/>
      <c r="DE1504" s="72"/>
      <c r="DF1504" s="72"/>
      <c r="DG1504" s="72"/>
      <c r="DH1504" s="72"/>
      <c r="DI1504" s="72"/>
      <c r="DJ1504" s="72"/>
      <c r="DK1504" s="72"/>
      <c r="DL1504" s="72"/>
      <c r="DM1504" s="72"/>
      <c r="DN1504" s="72"/>
      <c r="DO1504" s="72"/>
      <c r="DP1504" s="72"/>
      <c r="DQ1504" s="72"/>
      <c r="DR1504" s="72"/>
      <c r="DS1504" s="72"/>
      <c r="DT1504" s="72"/>
      <c r="DU1504" s="72"/>
      <c r="DV1504" s="72"/>
      <c r="DW1504" s="72"/>
      <c r="DX1504" s="72"/>
      <c r="DY1504" s="72"/>
      <c r="DZ1504" s="72"/>
      <c r="EA1504" s="72"/>
      <c r="EB1504" s="72"/>
      <c r="EC1504" s="72"/>
      <c r="ED1504" s="72"/>
      <c r="EE1504" s="72"/>
      <c r="EF1504" s="72"/>
      <c r="EG1504" s="72"/>
      <c r="EH1504" s="72"/>
      <c r="EI1504" s="72"/>
      <c r="EJ1504" s="72"/>
      <c r="EK1504" s="72"/>
      <c r="EL1504" s="72"/>
      <c r="EM1504" s="72"/>
      <c r="EN1504" s="72"/>
      <c r="EO1504" s="72"/>
      <c r="EP1504" s="72"/>
      <c r="EQ1504" s="72"/>
      <c r="ER1504" s="72"/>
      <c r="ES1504" s="72"/>
      <c r="ET1504" s="72"/>
      <c r="EU1504" s="72"/>
      <c r="EV1504" s="72"/>
      <c r="EW1504" s="72"/>
      <c r="EX1504" s="72"/>
      <c r="EY1504" s="72"/>
      <c r="EZ1504" s="72"/>
      <c r="FA1504" s="72"/>
      <c r="FB1504" s="72"/>
      <c r="FC1504" s="72"/>
      <c r="FD1504" s="72"/>
      <c r="FE1504" s="72"/>
      <c r="FF1504" s="72"/>
      <c r="FG1504" s="72"/>
      <c r="FH1504" s="72"/>
      <c r="FI1504" s="72"/>
      <c r="FJ1504" s="72"/>
      <c r="FK1504" s="72"/>
      <c r="FL1504" s="72"/>
      <c r="FM1504" s="72"/>
      <c r="FN1504" s="72"/>
      <c r="FO1504" s="72"/>
      <c r="FP1504" s="72"/>
      <c r="FQ1504" s="72"/>
      <c r="FR1504" s="72"/>
      <c r="FS1504" s="72"/>
      <c r="FT1504" s="72"/>
      <c r="FU1504" s="72"/>
      <c r="FV1504" s="72"/>
      <c r="FW1504" s="72"/>
      <c r="FX1504" s="72"/>
      <c r="FY1504" s="72"/>
      <c r="FZ1504" s="72"/>
      <c r="GA1504" s="72"/>
      <c r="GB1504" s="72"/>
      <c r="GC1504" s="72"/>
      <c r="GD1504" s="72"/>
      <c r="GE1504" s="72"/>
      <c r="GF1504" s="72"/>
      <c r="GG1504" s="72"/>
      <c r="GH1504" s="72"/>
      <c r="GI1504" s="72"/>
      <c r="GJ1504" s="72"/>
      <c r="GK1504" s="72"/>
      <c r="GL1504" s="72"/>
      <c r="GM1504" s="72"/>
      <c r="GN1504" s="72"/>
      <c r="GO1504" s="72"/>
      <c r="GP1504" s="72"/>
      <c r="GQ1504" s="72"/>
      <c r="GR1504" s="72"/>
      <c r="GS1504" s="72"/>
      <c r="GT1504" s="72"/>
      <c r="GU1504" s="72"/>
      <c r="GV1504" s="72"/>
      <c r="GW1504" s="72"/>
      <c r="GX1504" s="72"/>
      <c r="GY1504" s="72"/>
      <c r="GZ1504" s="72"/>
      <c r="HA1504" s="72"/>
      <c r="HB1504" s="72"/>
      <c r="HC1504" s="72"/>
      <c r="HD1504" s="72"/>
      <c r="HE1504" s="72"/>
      <c r="HF1504" s="72"/>
      <c r="HG1504" s="72"/>
      <c r="HH1504" s="72"/>
      <c r="HI1504" s="72"/>
      <c r="HJ1504" s="72"/>
      <c r="HK1504" s="72"/>
      <c r="HL1504" s="72"/>
      <c r="HM1504" s="72"/>
      <c r="HN1504" s="72"/>
      <c r="HO1504" s="72"/>
      <c r="HP1504" s="72"/>
      <c r="HQ1504" s="72"/>
      <c r="HR1504" s="72"/>
      <c r="HS1504" s="72"/>
      <c r="HT1504" s="72"/>
      <c r="HU1504" s="72"/>
      <c r="HV1504" s="72"/>
      <c r="HW1504" s="72"/>
      <c r="HX1504" s="72"/>
      <c r="HY1504" s="72"/>
      <c r="HZ1504" s="72"/>
      <c r="IA1504" s="72"/>
      <c r="IB1504" s="72"/>
      <c r="IC1504" s="72"/>
      <c r="ID1504" s="72"/>
      <c r="IE1504" s="72"/>
      <c r="IF1504" s="72"/>
      <c r="IG1504" s="72"/>
      <c r="IH1504" s="72"/>
      <c r="II1504" s="72"/>
      <c r="IJ1504" s="72"/>
      <c r="IK1504" s="72"/>
      <c r="IL1504" s="72"/>
      <c r="IM1504" s="72"/>
      <c r="IN1504" s="72"/>
      <c r="IO1504" s="72"/>
      <c r="IP1504" s="72"/>
      <c r="IQ1504" s="72"/>
      <c r="IR1504" s="72"/>
      <c r="IS1504" s="72"/>
      <c r="IT1504" s="72"/>
      <c r="IU1504" s="72"/>
      <c r="IV1504" s="72"/>
      <c r="IW1504" s="72"/>
      <c r="IX1504" s="72"/>
      <c r="IY1504" s="72"/>
      <c r="IZ1504" s="72"/>
      <c r="JA1504" s="72"/>
      <c r="JB1504" s="72"/>
      <c r="JC1504" s="72"/>
      <c r="JD1504" s="72"/>
      <c r="JE1504" s="72"/>
      <c r="JF1504" s="72"/>
      <c r="JG1504" s="72"/>
      <c r="JH1504" s="72"/>
      <c r="JI1504" s="72"/>
      <c r="JJ1504" s="72"/>
      <c r="JK1504" s="72"/>
      <c r="JL1504" s="72"/>
      <c r="JM1504" s="72"/>
      <c r="JN1504" s="72"/>
      <c r="JO1504" s="72"/>
      <c r="JP1504" s="72"/>
      <c r="JQ1504" s="72"/>
      <c r="JR1504" s="72"/>
      <c r="JS1504" s="72"/>
      <c r="JT1504" s="72"/>
      <c r="JU1504" s="72"/>
      <c r="JV1504" s="72"/>
      <c r="JW1504" s="72"/>
      <c r="JX1504" s="72"/>
      <c r="JY1504" s="72"/>
      <c r="JZ1504" s="72"/>
      <c r="KA1504" s="72"/>
      <c r="KB1504" s="72"/>
      <c r="KC1504" s="72"/>
      <c r="KD1504" s="72"/>
      <c r="KE1504" s="72"/>
      <c r="KF1504" s="72"/>
      <c r="KG1504" s="72"/>
      <c r="KH1504" s="72"/>
      <c r="KI1504" s="72"/>
      <c r="KJ1504" s="72"/>
      <c r="KK1504" s="72"/>
      <c r="KL1504" s="72"/>
      <c r="KM1504" s="72"/>
      <c r="KN1504" s="72"/>
      <c r="KO1504" s="72"/>
      <c r="KP1504" s="72"/>
      <c r="KQ1504" s="72"/>
      <c r="KR1504" s="72"/>
      <c r="KS1504" s="72"/>
      <c r="KT1504" s="72"/>
      <c r="KU1504" s="72"/>
      <c r="KV1504" s="72"/>
      <c r="KW1504" s="72"/>
      <c r="KX1504" s="72"/>
      <c r="KY1504" s="72"/>
      <c r="KZ1504" s="72"/>
      <c r="LA1504" s="72"/>
      <c r="LB1504" s="72"/>
      <c r="LC1504" s="72"/>
      <c r="LD1504" s="72"/>
      <c r="LE1504" s="72"/>
      <c r="LF1504" s="72"/>
      <c r="LG1504" s="72"/>
      <c r="LH1504" s="72"/>
      <c r="LI1504" s="72"/>
      <c r="LJ1504" s="72"/>
      <c r="LK1504" s="72"/>
      <c r="LL1504" s="72"/>
      <c r="LM1504" s="72"/>
      <c r="LN1504" s="72"/>
      <c r="LO1504" s="72"/>
      <c r="LP1504" s="72"/>
      <c r="LQ1504" s="72"/>
      <c r="LR1504" s="72"/>
      <c r="LS1504" s="72"/>
      <c r="LT1504" s="72"/>
      <c r="LU1504" s="72"/>
      <c r="LV1504" s="72"/>
      <c r="LW1504" s="72"/>
      <c r="LX1504" s="72"/>
      <c r="LY1504" s="72"/>
      <c r="LZ1504" s="72"/>
      <c r="MA1504" s="72"/>
      <c r="MB1504" s="72"/>
      <c r="MC1504" s="72"/>
      <c r="MD1504" s="72"/>
      <c r="ME1504" s="72"/>
      <c r="MF1504" s="72"/>
      <c r="MG1504" s="72"/>
      <c r="MH1504" s="72"/>
      <c r="MI1504" s="72"/>
      <c r="MJ1504" s="72"/>
      <c r="MK1504" s="72"/>
      <c r="ML1504" s="72"/>
      <c r="MM1504" s="72"/>
      <c r="MN1504" s="72"/>
      <c r="MO1504" s="72"/>
      <c r="MP1504" s="72"/>
      <c r="MQ1504" s="72"/>
      <c r="MR1504" s="72"/>
      <c r="MS1504" s="72"/>
      <c r="MT1504" s="72"/>
      <c r="MU1504" s="72"/>
      <c r="MV1504" s="72"/>
      <c r="MW1504" s="72"/>
      <c r="MX1504" s="72"/>
      <c r="MY1504" s="72"/>
      <c r="MZ1504" s="72"/>
      <c r="NA1504" s="72"/>
      <c r="NB1504" s="72"/>
      <c r="NC1504" s="72"/>
      <c r="ND1504" s="72"/>
      <c r="NE1504" s="72"/>
      <c r="NF1504" s="72"/>
      <c r="NG1504" s="72"/>
      <c r="NH1504" s="72"/>
      <c r="NI1504" s="72"/>
      <c r="NJ1504" s="72"/>
      <c r="NK1504" s="72"/>
      <c r="NL1504" s="72"/>
      <c r="NM1504" s="72"/>
      <c r="NN1504" s="72"/>
      <c r="NO1504" s="72"/>
      <c r="NP1504" s="72"/>
      <c r="NQ1504" s="72"/>
      <c r="NR1504" s="72"/>
      <c r="NS1504" s="72"/>
      <c r="NT1504" s="72"/>
      <c r="NU1504" s="72"/>
      <c r="NV1504" s="72"/>
      <c r="NW1504" s="72"/>
      <c r="NX1504" s="72"/>
      <c r="NY1504" s="72"/>
      <c r="NZ1504" s="72"/>
      <c r="OA1504" s="72"/>
      <c r="OB1504" s="72"/>
      <c r="OC1504" s="72"/>
      <c r="OD1504" s="72"/>
      <c r="OE1504" s="72"/>
      <c r="OF1504" s="72"/>
      <c r="OG1504" s="72"/>
      <c r="OH1504" s="72"/>
      <c r="OI1504" s="72"/>
      <c r="OJ1504" s="72"/>
      <c r="OK1504" s="72"/>
      <c r="OL1504" s="72"/>
      <c r="OM1504" s="72"/>
      <c r="ON1504" s="72"/>
      <c r="OO1504" s="72"/>
      <c r="OP1504" s="72"/>
      <c r="OQ1504" s="72"/>
      <c r="OR1504" s="72"/>
      <c r="OS1504" s="72"/>
      <c r="OT1504" s="72"/>
      <c r="OU1504" s="72"/>
      <c r="OV1504" s="72"/>
      <c r="OW1504" s="72"/>
      <c r="OX1504" s="72"/>
      <c r="OY1504" s="72"/>
      <c r="OZ1504" s="72"/>
      <c r="PA1504" s="72"/>
      <c r="PB1504" s="72"/>
      <c r="PC1504" s="72"/>
      <c r="PD1504" s="72"/>
      <c r="PE1504" s="72"/>
      <c r="PF1504" s="72"/>
      <c r="PG1504" s="72"/>
      <c r="PH1504" s="72"/>
      <c r="PI1504" s="72"/>
      <c r="PJ1504" s="72"/>
      <c r="PK1504" s="72"/>
      <c r="PL1504" s="72"/>
      <c r="PM1504" s="72"/>
      <c r="PN1504" s="72"/>
      <c r="PO1504" s="72"/>
      <c r="PP1504" s="72"/>
      <c r="PQ1504" s="72"/>
      <c r="PR1504" s="72"/>
      <c r="PS1504" s="72"/>
      <c r="PT1504" s="72"/>
      <c r="PU1504" s="72"/>
      <c r="PV1504" s="72"/>
      <c r="PW1504" s="72"/>
      <c r="PX1504" s="72"/>
      <c r="PY1504" s="72"/>
      <c r="PZ1504" s="72"/>
      <c r="QA1504" s="72"/>
      <c r="QB1504" s="72"/>
      <c r="QC1504" s="72"/>
      <c r="QD1504" s="72"/>
      <c r="QE1504" s="72"/>
      <c r="QF1504" s="72"/>
      <c r="QG1504" s="72"/>
      <c r="QH1504" s="72"/>
      <c r="QI1504" s="72"/>
      <c r="QJ1504" s="72"/>
      <c r="QK1504" s="72"/>
      <c r="QL1504" s="72"/>
      <c r="QM1504" s="72"/>
      <c r="QN1504" s="72"/>
      <c r="QO1504" s="72"/>
      <c r="QP1504" s="72"/>
      <c r="QQ1504" s="72"/>
      <c r="QR1504" s="72"/>
      <c r="QS1504" s="72"/>
      <c r="QT1504" s="72"/>
      <c r="QU1504" s="72"/>
      <c r="QV1504" s="72"/>
      <c r="QW1504" s="72"/>
      <c r="QX1504" s="72"/>
      <c r="QY1504" s="72"/>
      <c r="QZ1504" s="72"/>
      <c r="RA1504" s="72"/>
      <c r="RB1504" s="72"/>
      <c r="RC1504" s="72"/>
      <c r="RD1504" s="72"/>
      <c r="RE1504" s="72"/>
      <c r="RF1504" s="72"/>
      <c r="RG1504" s="72"/>
      <c r="RH1504" s="72"/>
      <c r="RI1504" s="72"/>
      <c r="RJ1504" s="72"/>
      <c r="RK1504" s="72"/>
      <c r="RL1504" s="72"/>
      <c r="RM1504" s="72"/>
      <c r="RN1504" s="72"/>
      <c r="RO1504" s="72"/>
      <c r="RP1504" s="72"/>
      <c r="RQ1504" s="72"/>
      <c r="RR1504" s="72"/>
      <c r="RS1504" s="72"/>
      <c r="RT1504" s="72"/>
      <c r="RU1504" s="72"/>
      <c r="RV1504" s="72"/>
      <c r="RW1504" s="72"/>
      <c r="RX1504" s="72"/>
      <c r="RY1504" s="72"/>
      <c r="RZ1504" s="72"/>
      <c r="SA1504" s="72"/>
      <c r="SB1504" s="72"/>
      <c r="SC1504" s="72"/>
      <c r="SD1504" s="72"/>
      <c r="SE1504" s="72"/>
      <c r="SF1504" s="72"/>
      <c r="SG1504" s="72"/>
      <c r="SH1504" s="72"/>
      <c r="SI1504" s="72"/>
      <c r="SJ1504" s="72"/>
      <c r="SK1504" s="72"/>
      <c r="SL1504" s="72"/>
      <c r="SM1504" s="72"/>
      <c r="SN1504" s="72"/>
      <c r="SO1504" s="72"/>
      <c r="SP1504" s="72"/>
      <c r="SQ1504" s="72"/>
      <c r="SR1504" s="72"/>
      <c r="SS1504" s="72"/>
      <c r="ST1504" s="72"/>
      <c r="SU1504" s="72"/>
      <c r="SV1504" s="72"/>
      <c r="SW1504" s="72"/>
      <c r="SX1504" s="72"/>
      <c r="SY1504" s="72"/>
      <c r="SZ1504" s="72"/>
      <c r="TA1504" s="72"/>
      <c r="TB1504" s="72"/>
      <c r="TC1504" s="72"/>
    </row>
    <row r="1505" spans="1:523" ht="16.5" customHeight="1" x14ac:dyDescent="0.2">
      <c r="A1505" s="20">
        <v>926</v>
      </c>
      <c r="B1505" s="20" t="s">
        <v>66</v>
      </c>
      <c r="C1505" s="20" t="s">
        <v>328</v>
      </c>
      <c r="D1505" s="20" t="s">
        <v>38</v>
      </c>
      <c r="E1505" s="20" t="s">
        <v>1345</v>
      </c>
      <c r="F1505" s="22" t="s">
        <v>1004</v>
      </c>
      <c r="G1505" s="73" t="s">
        <v>42</v>
      </c>
      <c r="H1505" s="20" t="s">
        <v>35</v>
      </c>
      <c r="I1505" s="20" t="s">
        <v>81</v>
      </c>
      <c r="J1505" s="22" t="s">
        <v>1000</v>
      </c>
      <c r="K1505" s="20"/>
      <c r="L1505" s="20"/>
      <c r="M1505" s="20"/>
      <c r="N1505" s="20"/>
      <c r="O1505" s="32"/>
      <c r="P1505" s="23">
        <v>650000</v>
      </c>
      <c r="Q1505" s="24">
        <v>1</v>
      </c>
      <c r="R1505" s="25">
        <v>45658</v>
      </c>
      <c r="S1505" s="20" t="s">
        <v>83</v>
      </c>
      <c r="T1505" s="23">
        <f t="shared" si="27"/>
        <v>7800000</v>
      </c>
      <c r="U1505" s="27" t="s">
        <v>100</v>
      </c>
      <c r="V1505" s="27" t="s">
        <v>100</v>
      </c>
      <c r="W1505" s="72"/>
      <c r="X1505" s="72"/>
      <c r="Y1505" s="72"/>
      <c r="Z1505" s="72"/>
      <c r="AA1505" s="72"/>
      <c r="AB1505" s="72"/>
      <c r="AC1505" s="72"/>
      <c r="AD1505" s="72"/>
      <c r="AE1505" s="72"/>
      <c r="AF1505" s="72"/>
      <c r="AG1505" s="72"/>
      <c r="AH1505" s="72"/>
      <c r="AI1505" s="72"/>
      <c r="AJ1505" s="72"/>
      <c r="AK1505" s="72"/>
      <c r="AL1505" s="72"/>
      <c r="AM1505" s="72"/>
      <c r="AN1505" s="72"/>
      <c r="AO1505" s="72"/>
      <c r="AP1505" s="72"/>
      <c r="AQ1505" s="72"/>
      <c r="AR1505" s="72"/>
      <c r="AS1505" s="72"/>
      <c r="AT1505" s="72"/>
      <c r="AU1505" s="72"/>
      <c r="AV1505" s="72"/>
      <c r="AW1505" s="72"/>
      <c r="AX1505" s="72"/>
      <c r="AY1505" s="72"/>
      <c r="AZ1505" s="72"/>
      <c r="BA1505" s="72"/>
      <c r="BB1505" s="72"/>
      <c r="BC1505" s="72"/>
      <c r="BD1505" s="72"/>
      <c r="BE1505" s="72"/>
      <c r="BF1505" s="72"/>
      <c r="BG1505" s="72"/>
      <c r="BH1505" s="72"/>
      <c r="BI1505" s="72"/>
      <c r="BJ1505" s="72"/>
      <c r="BK1505" s="72"/>
      <c r="BL1505" s="72"/>
      <c r="BM1505" s="72"/>
      <c r="BN1505" s="72"/>
      <c r="BO1505" s="72"/>
      <c r="BP1505" s="72"/>
      <c r="BQ1505" s="72"/>
      <c r="BR1505" s="72"/>
      <c r="BS1505" s="72"/>
      <c r="BT1505" s="72"/>
      <c r="BU1505" s="72"/>
      <c r="BV1505" s="72"/>
      <c r="BW1505" s="72"/>
      <c r="BX1505" s="72"/>
      <c r="BY1505" s="72"/>
      <c r="BZ1505" s="72"/>
      <c r="CA1505" s="72"/>
      <c r="CB1505" s="72"/>
      <c r="CC1505" s="72"/>
      <c r="CD1505" s="72"/>
      <c r="CE1505" s="72"/>
      <c r="CF1505" s="72"/>
      <c r="CG1505" s="72"/>
      <c r="CH1505" s="72"/>
      <c r="CI1505" s="72"/>
      <c r="CJ1505" s="72"/>
      <c r="CK1505" s="72"/>
      <c r="CL1505" s="72"/>
      <c r="CM1505" s="72"/>
      <c r="CN1505" s="72"/>
      <c r="CO1505" s="72"/>
      <c r="CP1505" s="72"/>
      <c r="CQ1505" s="72"/>
      <c r="CR1505" s="72"/>
      <c r="CS1505" s="72"/>
      <c r="CT1505" s="72"/>
      <c r="CU1505" s="72"/>
      <c r="CV1505" s="72"/>
      <c r="CW1505" s="72"/>
      <c r="CX1505" s="72"/>
      <c r="CY1505" s="72"/>
      <c r="CZ1505" s="72"/>
      <c r="DA1505" s="72"/>
      <c r="DB1505" s="72"/>
      <c r="DC1505" s="72"/>
      <c r="DD1505" s="72"/>
      <c r="DE1505" s="72"/>
      <c r="DF1505" s="72"/>
      <c r="DG1505" s="72"/>
      <c r="DH1505" s="72"/>
      <c r="DI1505" s="72"/>
      <c r="DJ1505" s="72"/>
      <c r="DK1505" s="72"/>
      <c r="DL1505" s="72"/>
      <c r="DM1505" s="72"/>
      <c r="DN1505" s="72"/>
      <c r="DO1505" s="72"/>
      <c r="DP1505" s="72"/>
      <c r="DQ1505" s="72"/>
      <c r="DR1505" s="72"/>
      <c r="DS1505" s="72"/>
      <c r="DT1505" s="72"/>
      <c r="DU1505" s="72"/>
      <c r="DV1505" s="72"/>
      <c r="DW1505" s="72"/>
      <c r="DX1505" s="72"/>
      <c r="DY1505" s="72"/>
      <c r="DZ1505" s="72"/>
      <c r="EA1505" s="72"/>
      <c r="EB1505" s="72"/>
      <c r="EC1505" s="72"/>
      <c r="ED1505" s="72"/>
      <c r="EE1505" s="72"/>
      <c r="EF1505" s="72"/>
      <c r="EG1505" s="72"/>
      <c r="EH1505" s="72"/>
      <c r="EI1505" s="72"/>
      <c r="EJ1505" s="72"/>
      <c r="EK1505" s="72"/>
      <c r="EL1505" s="72"/>
      <c r="EM1505" s="72"/>
      <c r="EN1505" s="72"/>
      <c r="EO1505" s="72"/>
      <c r="EP1505" s="72"/>
      <c r="EQ1505" s="72"/>
      <c r="ER1505" s="72"/>
      <c r="ES1505" s="72"/>
      <c r="ET1505" s="72"/>
      <c r="EU1505" s="72"/>
      <c r="EV1505" s="72"/>
      <c r="EW1505" s="72"/>
      <c r="EX1505" s="72"/>
      <c r="EY1505" s="72"/>
      <c r="EZ1505" s="72"/>
      <c r="FA1505" s="72"/>
      <c r="FB1505" s="72"/>
      <c r="FC1505" s="72"/>
      <c r="FD1505" s="72"/>
      <c r="FE1505" s="72"/>
      <c r="FF1505" s="72"/>
      <c r="FG1505" s="72"/>
      <c r="FH1505" s="72"/>
      <c r="FI1505" s="72"/>
      <c r="FJ1505" s="72"/>
      <c r="FK1505" s="72"/>
      <c r="FL1505" s="72"/>
      <c r="FM1505" s="72"/>
      <c r="FN1505" s="72"/>
      <c r="FO1505" s="72"/>
      <c r="FP1505" s="72"/>
      <c r="FQ1505" s="72"/>
      <c r="FR1505" s="72"/>
      <c r="FS1505" s="72"/>
      <c r="FT1505" s="72"/>
      <c r="FU1505" s="72"/>
      <c r="FV1505" s="72"/>
      <c r="FW1505" s="72"/>
      <c r="FX1505" s="72"/>
      <c r="FY1505" s="72"/>
      <c r="FZ1505" s="72"/>
      <c r="GA1505" s="72"/>
      <c r="GB1505" s="72"/>
      <c r="GC1505" s="72"/>
      <c r="GD1505" s="72"/>
      <c r="GE1505" s="72"/>
      <c r="GF1505" s="72"/>
      <c r="GG1505" s="72"/>
      <c r="GH1505" s="72"/>
      <c r="GI1505" s="72"/>
      <c r="GJ1505" s="72"/>
      <c r="GK1505" s="72"/>
      <c r="GL1505" s="72"/>
      <c r="GM1505" s="72"/>
      <c r="GN1505" s="72"/>
      <c r="GO1505" s="72"/>
      <c r="GP1505" s="72"/>
      <c r="GQ1505" s="72"/>
      <c r="GR1505" s="72"/>
      <c r="GS1505" s="72"/>
      <c r="GT1505" s="72"/>
      <c r="GU1505" s="72"/>
      <c r="GV1505" s="72"/>
      <c r="GW1505" s="72"/>
      <c r="GX1505" s="72"/>
      <c r="GY1505" s="72"/>
      <c r="GZ1505" s="72"/>
      <c r="HA1505" s="72"/>
      <c r="HB1505" s="72"/>
      <c r="HC1505" s="72"/>
      <c r="HD1505" s="72"/>
      <c r="HE1505" s="72"/>
      <c r="HF1505" s="72"/>
      <c r="HG1505" s="72"/>
      <c r="HH1505" s="72"/>
      <c r="HI1505" s="72"/>
      <c r="HJ1505" s="72"/>
      <c r="HK1505" s="72"/>
      <c r="HL1505" s="72"/>
      <c r="HM1505" s="72"/>
      <c r="HN1505" s="72"/>
      <c r="HO1505" s="72"/>
      <c r="HP1505" s="72"/>
      <c r="HQ1505" s="72"/>
      <c r="HR1505" s="72"/>
      <c r="HS1505" s="72"/>
      <c r="HT1505" s="72"/>
      <c r="HU1505" s="72"/>
      <c r="HV1505" s="72"/>
      <c r="HW1505" s="72"/>
      <c r="HX1505" s="72"/>
      <c r="HY1505" s="72"/>
      <c r="HZ1505" s="72"/>
      <c r="IA1505" s="72"/>
      <c r="IB1505" s="72"/>
      <c r="IC1505" s="72"/>
      <c r="ID1505" s="72"/>
      <c r="IE1505" s="72"/>
      <c r="IF1505" s="72"/>
      <c r="IG1505" s="72"/>
      <c r="IH1505" s="72"/>
      <c r="II1505" s="72"/>
      <c r="IJ1505" s="72"/>
      <c r="IK1505" s="72"/>
      <c r="IL1505" s="72"/>
      <c r="IM1505" s="72"/>
      <c r="IN1505" s="72"/>
      <c r="IO1505" s="72"/>
      <c r="IP1505" s="72"/>
      <c r="IQ1505" s="72"/>
      <c r="IR1505" s="72"/>
      <c r="IS1505" s="72"/>
      <c r="IT1505" s="72"/>
      <c r="IU1505" s="72"/>
      <c r="IV1505" s="72"/>
      <c r="IW1505" s="72"/>
      <c r="IX1505" s="72"/>
      <c r="IY1505" s="72"/>
      <c r="IZ1505" s="72"/>
      <c r="JA1505" s="72"/>
      <c r="JB1505" s="72"/>
      <c r="JC1505" s="72"/>
      <c r="JD1505" s="72"/>
      <c r="JE1505" s="72"/>
      <c r="JF1505" s="72"/>
      <c r="JG1505" s="72"/>
      <c r="JH1505" s="72"/>
      <c r="JI1505" s="72"/>
      <c r="JJ1505" s="72"/>
      <c r="JK1505" s="72"/>
      <c r="JL1505" s="72"/>
      <c r="JM1505" s="72"/>
      <c r="JN1505" s="72"/>
      <c r="JO1505" s="72"/>
      <c r="JP1505" s="72"/>
      <c r="JQ1505" s="72"/>
      <c r="JR1505" s="72"/>
      <c r="JS1505" s="72"/>
      <c r="JT1505" s="72"/>
      <c r="JU1505" s="72"/>
      <c r="JV1505" s="72"/>
      <c r="JW1505" s="72"/>
      <c r="JX1505" s="72"/>
      <c r="JY1505" s="72"/>
      <c r="JZ1505" s="72"/>
      <c r="KA1505" s="72"/>
      <c r="KB1505" s="72"/>
      <c r="KC1505" s="72"/>
      <c r="KD1505" s="72"/>
      <c r="KE1505" s="72"/>
      <c r="KF1505" s="72"/>
      <c r="KG1505" s="72"/>
      <c r="KH1505" s="72"/>
      <c r="KI1505" s="72"/>
      <c r="KJ1505" s="72"/>
      <c r="KK1505" s="72"/>
      <c r="KL1505" s="72"/>
      <c r="KM1505" s="72"/>
      <c r="KN1505" s="72"/>
      <c r="KO1505" s="72"/>
      <c r="KP1505" s="72"/>
      <c r="KQ1505" s="72"/>
      <c r="KR1505" s="72"/>
      <c r="KS1505" s="72"/>
      <c r="KT1505" s="72"/>
      <c r="KU1505" s="72"/>
      <c r="KV1505" s="72"/>
      <c r="KW1505" s="72"/>
      <c r="KX1505" s="72"/>
      <c r="KY1505" s="72"/>
      <c r="KZ1505" s="72"/>
      <c r="LA1505" s="72"/>
      <c r="LB1505" s="72"/>
      <c r="LC1505" s="72"/>
      <c r="LD1505" s="72"/>
      <c r="LE1505" s="72"/>
      <c r="LF1505" s="72"/>
      <c r="LG1505" s="72"/>
      <c r="LH1505" s="72"/>
      <c r="LI1505" s="72"/>
      <c r="LJ1505" s="72"/>
      <c r="LK1505" s="72"/>
      <c r="LL1505" s="72"/>
      <c r="LM1505" s="72"/>
      <c r="LN1505" s="72"/>
      <c r="LO1505" s="72"/>
      <c r="LP1505" s="72"/>
      <c r="LQ1505" s="72"/>
      <c r="LR1505" s="72"/>
      <c r="LS1505" s="72"/>
      <c r="LT1505" s="72"/>
      <c r="LU1505" s="72"/>
      <c r="LV1505" s="72"/>
      <c r="LW1505" s="72"/>
      <c r="LX1505" s="72"/>
      <c r="LY1505" s="72"/>
      <c r="LZ1505" s="72"/>
      <c r="MA1505" s="72"/>
      <c r="MB1505" s="72"/>
      <c r="MC1505" s="72"/>
      <c r="MD1505" s="72"/>
      <c r="ME1505" s="72"/>
      <c r="MF1505" s="72"/>
      <c r="MG1505" s="72"/>
      <c r="MH1505" s="72"/>
      <c r="MI1505" s="72"/>
      <c r="MJ1505" s="72"/>
      <c r="MK1505" s="72"/>
      <c r="ML1505" s="72"/>
      <c r="MM1505" s="72"/>
      <c r="MN1505" s="72"/>
      <c r="MO1505" s="72"/>
      <c r="MP1505" s="72"/>
      <c r="MQ1505" s="72"/>
      <c r="MR1505" s="72"/>
      <c r="MS1505" s="72"/>
      <c r="MT1505" s="72"/>
      <c r="MU1505" s="72"/>
      <c r="MV1505" s="72"/>
      <c r="MW1505" s="72"/>
      <c r="MX1505" s="72"/>
      <c r="MY1505" s="72"/>
      <c r="MZ1505" s="72"/>
      <c r="NA1505" s="72"/>
      <c r="NB1505" s="72"/>
      <c r="NC1505" s="72"/>
      <c r="ND1505" s="72"/>
      <c r="NE1505" s="72"/>
      <c r="NF1505" s="72"/>
      <c r="NG1505" s="72"/>
      <c r="NH1505" s="72"/>
      <c r="NI1505" s="72"/>
      <c r="NJ1505" s="72"/>
      <c r="NK1505" s="72"/>
      <c r="NL1505" s="72"/>
      <c r="NM1505" s="72"/>
      <c r="NN1505" s="72"/>
      <c r="NO1505" s="72"/>
      <c r="NP1505" s="72"/>
      <c r="NQ1505" s="72"/>
      <c r="NR1505" s="72"/>
      <c r="NS1505" s="72"/>
      <c r="NT1505" s="72"/>
      <c r="NU1505" s="72"/>
      <c r="NV1505" s="72"/>
      <c r="NW1505" s="72"/>
      <c r="NX1505" s="72"/>
      <c r="NY1505" s="72"/>
      <c r="NZ1505" s="72"/>
      <c r="OA1505" s="72"/>
      <c r="OB1505" s="72"/>
      <c r="OC1505" s="72"/>
      <c r="OD1505" s="72"/>
      <c r="OE1505" s="72"/>
      <c r="OF1505" s="72"/>
      <c r="OG1505" s="72"/>
      <c r="OH1505" s="72"/>
      <c r="OI1505" s="72"/>
      <c r="OJ1505" s="72"/>
      <c r="OK1505" s="72"/>
      <c r="OL1505" s="72"/>
      <c r="OM1505" s="72"/>
      <c r="ON1505" s="72"/>
      <c r="OO1505" s="72"/>
      <c r="OP1505" s="72"/>
      <c r="OQ1505" s="72"/>
      <c r="OR1505" s="72"/>
      <c r="OS1505" s="72"/>
      <c r="OT1505" s="72"/>
      <c r="OU1505" s="72"/>
      <c r="OV1505" s="72"/>
      <c r="OW1505" s="72"/>
      <c r="OX1505" s="72"/>
      <c r="OY1505" s="72"/>
      <c r="OZ1505" s="72"/>
      <c r="PA1505" s="72"/>
      <c r="PB1505" s="72"/>
      <c r="PC1505" s="72"/>
      <c r="PD1505" s="72"/>
      <c r="PE1505" s="72"/>
      <c r="PF1505" s="72"/>
      <c r="PG1505" s="72"/>
      <c r="PH1505" s="72"/>
      <c r="PI1505" s="72"/>
      <c r="PJ1505" s="72"/>
      <c r="PK1505" s="72"/>
      <c r="PL1505" s="72"/>
      <c r="PM1505" s="72"/>
      <c r="PN1505" s="72"/>
      <c r="PO1505" s="72"/>
      <c r="PP1505" s="72"/>
      <c r="PQ1505" s="72"/>
      <c r="PR1505" s="72"/>
      <c r="PS1505" s="72"/>
      <c r="PT1505" s="72"/>
      <c r="PU1505" s="72"/>
      <c r="PV1505" s="72"/>
      <c r="PW1505" s="72"/>
      <c r="PX1505" s="72"/>
      <c r="PY1505" s="72"/>
      <c r="PZ1505" s="72"/>
      <c r="QA1505" s="72"/>
      <c r="QB1505" s="72"/>
      <c r="QC1505" s="72"/>
      <c r="QD1505" s="72"/>
      <c r="QE1505" s="72"/>
      <c r="QF1505" s="72"/>
      <c r="QG1505" s="72"/>
      <c r="QH1505" s="72"/>
      <c r="QI1505" s="72"/>
      <c r="QJ1505" s="72"/>
      <c r="QK1505" s="72"/>
      <c r="QL1505" s="72"/>
      <c r="QM1505" s="72"/>
      <c r="QN1505" s="72"/>
      <c r="QO1505" s="72"/>
      <c r="QP1505" s="72"/>
      <c r="QQ1505" s="72"/>
      <c r="QR1505" s="72"/>
      <c r="QS1505" s="72"/>
      <c r="QT1505" s="72"/>
      <c r="QU1505" s="72"/>
      <c r="QV1505" s="72"/>
      <c r="QW1505" s="72"/>
      <c r="QX1505" s="72"/>
      <c r="QY1505" s="72"/>
      <c r="QZ1505" s="72"/>
      <c r="RA1505" s="72"/>
      <c r="RB1505" s="72"/>
      <c r="RC1505" s="72"/>
      <c r="RD1505" s="72"/>
      <c r="RE1505" s="72"/>
      <c r="RF1505" s="72"/>
      <c r="RG1505" s="72"/>
      <c r="RH1505" s="72"/>
      <c r="RI1505" s="72"/>
      <c r="RJ1505" s="72"/>
      <c r="RK1505" s="72"/>
      <c r="RL1505" s="72"/>
      <c r="RM1505" s="72"/>
      <c r="RN1505" s="72"/>
      <c r="RO1505" s="72"/>
      <c r="RP1505" s="72"/>
      <c r="RQ1505" s="72"/>
      <c r="RR1505" s="72"/>
      <c r="RS1505" s="72"/>
      <c r="RT1505" s="72"/>
      <c r="RU1505" s="72"/>
      <c r="RV1505" s="72"/>
      <c r="RW1505" s="72"/>
      <c r="RX1505" s="72"/>
      <c r="RY1505" s="72"/>
      <c r="RZ1505" s="72"/>
      <c r="SA1505" s="72"/>
      <c r="SB1505" s="72"/>
      <c r="SC1505" s="72"/>
      <c r="SD1505" s="72"/>
      <c r="SE1505" s="72"/>
      <c r="SF1505" s="72"/>
      <c r="SG1505" s="72"/>
      <c r="SH1505" s="72"/>
      <c r="SI1505" s="72"/>
      <c r="SJ1505" s="72"/>
      <c r="SK1505" s="72"/>
      <c r="SL1505" s="72"/>
      <c r="SM1505" s="72"/>
      <c r="SN1505" s="72"/>
      <c r="SO1505" s="72"/>
      <c r="SP1505" s="72"/>
      <c r="SQ1505" s="72"/>
      <c r="SR1505" s="72"/>
      <c r="SS1505" s="72"/>
      <c r="ST1505" s="72"/>
      <c r="SU1505" s="72"/>
      <c r="SV1505" s="72"/>
      <c r="SW1505" s="72"/>
      <c r="SX1505" s="72"/>
      <c r="SY1505" s="72"/>
      <c r="SZ1505" s="72"/>
      <c r="TA1505" s="72"/>
      <c r="TB1505" s="72"/>
      <c r="TC1505" s="72"/>
    </row>
    <row r="1506" spans="1:523" ht="16.5" customHeight="1" x14ac:dyDescent="0.2">
      <c r="A1506" s="20">
        <v>927</v>
      </c>
      <c r="B1506" s="20" t="s">
        <v>66</v>
      </c>
      <c r="C1506" s="20" t="s">
        <v>328</v>
      </c>
      <c r="D1506" s="20" t="s">
        <v>38</v>
      </c>
      <c r="E1506" s="20" t="s">
        <v>1345</v>
      </c>
      <c r="F1506" s="22" t="s">
        <v>1005</v>
      </c>
      <c r="G1506" s="73" t="s">
        <v>42</v>
      </c>
      <c r="H1506" s="20" t="s">
        <v>35</v>
      </c>
      <c r="I1506" s="20" t="s">
        <v>81</v>
      </c>
      <c r="J1506" s="22" t="s">
        <v>1000</v>
      </c>
      <c r="K1506" s="20"/>
      <c r="L1506" s="20"/>
      <c r="M1506" s="20"/>
      <c r="N1506" s="20"/>
      <c r="O1506" s="32"/>
      <c r="P1506" s="23">
        <v>500000</v>
      </c>
      <c r="Q1506" s="24">
        <v>1</v>
      </c>
      <c r="R1506" s="25">
        <v>45658</v>
      </c>
      <c r="S1506" s="20" t="s">
        <v>83</v>
      </c>
      <c r="T1506" s="23">
        <f t="shared" si="27"/>
        <v>6000000</v>
      </c>
      <c r="U1506" s="27" t="s">
        <v>100</v>
      </c>
      <c r="V1506" s="27" t="s">
        <v>100</v>
      </c>
      <c r="W1506" s="72"/>
      <c r="X1506" s="72"/>
      <c r="Y1506" s="72"/>
      <c r="Z1506" s="72"/>
      <c r="AA1506" s="72"/>
      <c r="AB1506" s="72"/>
      <c r="AC1506" s="72"/>
      <c r="AD1506" s="72"/>
      <c r="AE1506" s="72"/>
      <c r="AF1506" s="72"/>
      <c r="AG1506" s="72"/>
      <c r="AH1506" s="72"/>
      <c r="AI1506" s="72"/>
      <c r="AJ1506" s="72"/>
      <c r="AK1506" s="72"/>
      <c r="AL1506" s="72"/>
      <c r="AM1506" s="72"/>
      <c r="AN1506" s="72"/>
      <c r="AO1506" s="72"/>
      <c r="AP1506" s="72"/>
      <c r="AQ1506" s="72"/>
      <c r="AR1506" s="72"/>
      <c r="AS1506" s="72"/>
      <c r="AT1506" s="72"/>
      <c r="AU1506" s="72"/>
      <c r="AV1506" s="72"/>
      <c r="AW1506" s="72"/>
      <c r="AX1506" s="72"/>
      <c r="AY1506" s="72"/>
      <c r="AZ1506" s="72"/>
      <c r="BA1506" s="72"/>
      <c r="BB1506" s="72"/>
      <c r="BC1506" s="72"/>
      <c r="BD1506" s="72"/>
      <c r="BE1506" s="72"/>
      <c r="BF1506" s="72"/>
      <c r="BG1506" s="72"/>
      <c r="BH1506" s="72"/>
      <c r="BI1506" s="72"/>
      <c r="BJ1506" s="72"/>
      <c r="BK1506" s="72"/>
      <c r="BL1506" s="72"/>
      <c r="BM1506" s="72"/>
      <c r="BN1506" s="72"/>
      <c r="BO1506" s="72"/>
      <c r="BP1506" s="72"/>
      <c r="BQ1506" s="72"/>
      <c r="BR1506" s="72"/>
      <c r="BS1506" s="72"/>
      <c r="BT1506" s="72"/>
      <c r="BU1506" s="72"/>
      <c r="BV1506" s="72"/>
      <c r="BW1506" s="72"/>
      <c r="BX1506" s="72"/>
      <c r="BY1506" s="72"/>
      <c r="BZ1506" s="72"/>
      <c r="CA1506" s="72"/>
      <c r="CB1506" s="72"/>
      <c r="CC1506" s="72"/>
      <c r="CD1506" s="72"/>
      <c r="CE1506" s="72"/>
      <c r="CF1506" s="72"/>
      <c r="CG1506" s="72"/>
      <c r="CH1506" s="72"/>
      <c r="CI1506" s="72"/>
      <c r="CJ1506" s="72"/>
      <c r="CK1506" s="72"/>
      <c r="CL1506" s="72"/>
      <c r="CM1506" s="72"/>
      <c r="CN1506" s="72"/>
      <c r="CO1506" s="72"/>
      <c r="CP1506" s="72"/>
      <c r="CQ1506" s="72"/>
      <c r="CR1506" s="72"/>
      <c r="CS1506" s="72"/>
      <c r="CT1506" s="72"/>
      <c r="CU1506" s="72"/>
      <c r="CV1506" s="72"/>
      <c r="CW1506" s="72"/>
      <c r="CX1506" s="72"/>
      <c r="CY1506" s="72"/>
      <c r="CZ1506" s="72"/>
      <c r="DA1506" s="72"/>
      <c r="DB1506" s="72"/>
      <c r="DC1506" s="72"/>
      <c r="DD1506" s="72"/>
      <c r="DE1506" s="72"/>
      <c r="DF1506" s="72"/>
      <c r="DG1506" s="72"/>
      <c r="DH1506" s="72"/>
      <c r="DI1506" s="72"/>
      <c r="DJ1506" s="72"/>
      <c r="DK1506" s="72"/>
      <c r="DL1506" s="72"/>
      <c r="DM1506" s="72"/>
      <c r="DN1506" s="72"/>
      <c r="DO1506" s="72"/>
      <c r="DP1506" s="72"/>
      <c r="DQ1506" s="72"/>
      <c r="DR1506" s="72"/>
      <c r="DS1506" s="72"/>
      <c r="DT1506" s="72"/>
      <c r="DU1506" s="72"/>
      <c r="DV1506" s="72"/>
      <c r="DW1506" s="72"/>
      <c r="DX1506" s="72"/>
      <c r="DY1506" s="72"/>
      <c r="DZ1506" s="72"/>
      <c r="EA1506" s="72"/>
      <c r="EB1506" s="72"/>
      <c r="EC1506" s="72"/>
      <c r="ED1506" s="72"/>
      <c r="EE1506" s="72"/>
      <c r="EF1506" s="72"/>
      <c r="EG1506" s="72"/>
      <c r="EH1506" s="72"/>
      <c r="EI1506" s="72"/>
      <c r="EJ1506" s="72"/>
      <c r="EK1506" s="72"/>
      <c r="EL1506" s="72"/>
      <c r="EM1506" s="72"/>
      <c r="EN1506" s="72"/>
      <c r="EO1506" s="72"/>
      <c r="EP1506" s="72"/>
      <c r="EQ1506" s="72"/>
      <c r="ER1506" s="72"/>
      <c r="ES1506" s="72"/>
      <c r="ET1506" s="72"/>
      <c r="EU1506" s="72"/>
      <c r="EV1506" s="72"/>
      <c r="EW1506" s="72"/>
      <c r="EX1506" s="72"/>
      <c r="EY1506" s="72"/>
      <c r="EZ1506" s="72"/>
      <c r="FA1506" s="72"/>
      <c r="FB1506" s="72"/>
      <c r="FC1506" s="72"/>
      <c r="FD1506" s="72"/>
      <c r="FE1506" s="72"/>
      <c r="FF1506" s="72"/>
      <c r="FG1506" s="72"/>
      <c r="FH1506" s="72"/>
      <c r="FI1506" s="72"/>
      <c r="FJ1506" s="72"/>
      <c r="FK1506" s="72"/>
      <c r="FL1506" s="72"/>
      <c r="FM1506" s="72"/>
      <c r="FN1506" s="72"/>
      <c r="FO1506" s="72"/>
      <c r="FP1506" s="72"/>
      <c r="FQ1506" s="72"/>
      <c r="FR1506" s="72"/>
      <c r="FS1506" s="72"/>
      <c r="FT1506" s="72"/>
      <c r="FU1506" s="72"/>
      <c r="FV1506" s="72"/>
      <c r="FW1506" s="72"/>
      <c r="FX1506" s="72"/>
      <c r="FY1506" s="72"/>
      <c r="FZ1506" s="72"/>
      <c r="GA1506" s="72"/>
      <c r="GB1506" s="72"/>
      <c r="GC1506" s="72"/>
      <c r="GD1506" s="72"/>
      <c r="GE1506" s="72"/>
      <c r="GF1506" s="72"/>
      <c r="GG1506" s="72"/>
      <c r="GH1506" s="72"/>
      <c r="GI1506" s="72"/>
      <c r="GJ1506" s="72"/>
      <c r="GK1506" s="72"/>
      <c r="GL1506" s="72"/>
      <c r="GM1506" s="72"/>
      <c r="GN1506" s="72"/>
      <c r="GO1506" s="72"/>
      <c r="GP1506" s="72"/>
      <c r="GQ1506" s="72"/>
      <c r="GR1506" s="72"/>
      <c r="GS1506" s="72"/>
      <c r="GT1506" s="72"/>
      <c r="GU1506" s="72"/>
      <c r="GV1506" s="72"/>
      <c r="GW1506" s="72"/>
      <c r="GX1506" s="72"/>
      <c r="GY1506" s="72"/>
      <c r="GZ1506" s="72"/>
      <c r="HA1506" s="72"/>
      <c r="HB1506" s="72"/>
      <c r="HC1506" s="72"/>
      <c r="HD1506" s="72"/>
      <c r="HE1506" s="72"/>
      <c r="HF1506" s="72"/>
      <c r="HG1506" s="72"/>
      <c r="HH1506" s="72"/>
      <c r="HI1506" s="72"/>
      <c r="HJ1506" s="72"/>
      <c r="HK1506" s="72"/>
      <c r="HL1506" s="72"/>
      <c r="HM1506" s="72"/>
      <c r="HN1506" s="72"/>
      <c r="HO1506" s="72"/>
      <c r="HP1506" s="72"/>
      <c r="HQ1506" s="72"/>
      <c r="HR1506" s="72"/>
      <c r="HS1506" s="72"/>
      <c r="HT1506" s="72"/>
      <c r="HU1506" s="72"/>
      <c r="HV1506" s="72"/>
      <c r="HW1506" s="72"/>
      <c r="HX1506" s="72"/>
      <c r="HY1506" s="72"/>
      <c r="HZ1506" s="72"/>
      <c r="IA1506" s="72"/>
      <c r="IB1506" s="72"/>
      <c r="IC1506" s="72"/>
      <c r="ID1506" s="72"/>
      <c r="IE1506" s="72"/>
      <c r="IF1506" s="72"/>
      <c r="IG1506" s="72"/>
      <c r="IH1506" s="72"/>
      <c r="II1506" s="72"/>
      <c r="IJ1506" s="72"/>
      <c r="IK1506" s="72"/>
      <c r="IL1506" s="72"/>
      <c r="IM1506" s="72"/>
      <c r="IN1506" s="72"/>
      <c r="IO1506" s="72"/>
      <c r="IP1506" s="72"/>
      <c r="IQ1506" s="72"/>
      <c r="IR1506" s="72"/>
      <c r="IS1506" s="72"/>
      <c r="IT1506" s="72"/>
      <c r="IU1506" s="72"/>
      <c r="IV1506" s="72"/>
      <c r="IW1506" s="72"/>
      <c r="IX1506" s="72"/>
      <c r="IY1506" s="72"/>
      <c r="IZ1506" s="72"/>
      <c r="JA1506" s="72"/>
      <c r="JB1506" s="72"/>
      <c r="JC1506" s="72"/>
      <c r="JD1506" s="72"/>
      <c r="JE1506" s="72"/>
      <c r="JF1506" s="72"/>
      <c r="JG1506" s="72"/>
      <c r="JH1506" s="72"/>
      <c r="JI1506" s="72"/>
      <c r="JJ1506" s="72"/>
      <c r="JK1506" s="72"/>
      <c r="JL1506" s="72"/>
      <c r="JM1506" s="72"/>
      <c r="JN1506" s="72"/>
      <c r="JO1506" s="72"/>
      <c r="JP1506" s="72"/>
      <c r="JQ1506" s="72"/>
      <c r="JR1506" s="72"/>
      <c r="JS1506" s="72"/>
      <c r="JT1506" s="72"/>
      <c r="JU1506" s="72"/>
      <c r="JV1506" s="72"/>
      <c r="JW1506" s="72"/>
      <c r="JX1506" s="72"/>
      <c r="JY1506" s="72"/>
      <c r="JZ1506" s="72"/>
      <c r="KA1506" s="72"/>
      <c r="KB1506" s="72"/>
      <c r="KC1506" s="72"/>
      <c r="KD1506" s="72"/>
      <c r="KE1506" s="72"/>
      <c r="KF1506" s="72"/>
      <c r="KG1506" s="72"/>
      <c r="KH1506" s="72"/>
      <c r="KI1506" s="72"/>
      <c r="KJ1506" s="72"/>
      <c r="KK1506" s="72"/>
      <c r="KL1506" s="72"/>
      <c r="KM1506" s="72"/>
      <c r="KN1506" s="72"/>
      <c r="KO1506" s="72"/>
      <c r="KP1506" s="72"/>
      <c r="KQ1506" s="72"/>
      <c r="KR1506" s="72"/>
      <c r="KS1506" s="72"/>
      <c r="KT1506" s="72"/>
      <c r="KU1506" s="72"/>
      <c r="KV1506" s="72"/>
      <c r="KW1506" s="72"/>
      <c r="KX1506" s="72"/>
      <c r="KY1506" s="72"/>
      <c r="KZ1506" s="72"/>
      <c r="LA1506" s="72"/>
      <c r="LB1506" s="72"/>
      <c r="LC1506" s="72"/>
      <c r="LD1506" s="72"/>
      <c r="LE1506" s="72"/>
      <c r="LF1506" s="72"/>
      <c r="LG1506" s="72"/>
      <c r="LH1506" s="72"/>
      <c r="LI1506" s="72"/>
      <c r="LJ1506" s="72"/>
      <c r="LK1506" s="72"/>
      <c r="LL1506" s="72"/>
      <c r="LM1506" s="72"/>
      <c r="LN1506" s="72"/>
      <c r="LO1506" s="72"/>
      <c r="LP1506" s="72"/>
      <c r="LQ1506" s="72"/>
      <c r="LR1506" s="72"/>
      <c r="LS1506" s="72"/>
      <c r="LT1506" s="72"/>
      <c r="LU1506" s="72"/>
      <c r="LV1506" s="72"/>
      <c r="LW1506" s="72"/>
      <c r="LX1506" s="72"/>
      <c r="LY1506" s="72"/>
      <c r="LZ1506" s="72"/>
      <c r="MA1506" s="72"/>
      <c r="MB1506" s="72"/>
      <c r="MC1506" s="72"/>
      <c r="MD1506" s="72"/>
      <c r="ME1506" s="72"/>
      <c r="MF1506" s="72"/>
      <c r="MG1506" s="72"/>
      <c r="MH1506" s="72"/>
      <c r="MI1506" s="72"/>
      <c r="MJ1506" s="72"/>
      <c r="MK1506" s="72"/>
      <c r="ML1506" s="72"/>
      <c r="MM1506" s="72"/>
      <c r="MN1506" s="72"/>
      <c r="MO1506" s="72"/>
      <c r="MP1506" s="72"/>
      <c r="MQ1506" s="72"/>
      <c r="MR1506" s="72"/>
      <c r="MS1506" s="72"/>
      <c r="MT1506" s="72"/>
      <c r="MU1506" s="72"/>
      <c r="MV1506" s="72"/>
      <c r="MW1506" s="72"/>
      <c r="MX1506" s="72"/>
      <c r="MY1506" s="72"/>
      <c r="MZ1506" s="72"/>
      <c r="NA1506" s="72"/>
      <c r="NB1506" s="72"/>
      <c r="NC1506" s="72"/>
      <c r="ND1506" s="72"/>
      <c r="NE1506" s="72"/>
      <c r="NF1506" s="72"/>
      <c r="NG1506" s="72"/>
      <c r="NH1506" s="72"/>
      <c r="NI1506" s="72"/>
      <c r="NJ1506" s="72"/>
      <c r="NK1506" s="72"/>
      <c r="NL1506" s="72"/>
      <c r="NM1506" s="72"/>
      <c r="NN1506" s="72"/>
      <c r="NO1506" s="72"/>
      <c r="NP1506" s="72"/>
      <c r="NQ1506" s="72"/>
      <c r="NR1506" s="72"/>
      <c r="NS1506" s="72"/>
      <c r="NT1506" s="72"/>
      <c r="NU1506" s="72"/>
      <c r="NV1506" s="72"/>
      <c r="NW1506" s="72"/>
      <c r="NX1506" s="72"/>
      <c r="NY1506" s="72"/>
      <c r="NZ1506" s="72"/>
      <c r="OA1506" s="72"/>
      <c r="OB1506" s="72"/>
      <c r="OC1506" s="72"/>
      <c r="OD1506" s="72"/>
      <c r="OE1506" s="72"/>
      <c r="OF1506" s="72"/>
      <c r="OG1506" s="72"/>
      <c r="OH1506" s="72"/>
      <c r="OI1506" s="72"/>
      <c r="OJ1506" s="72"/>
      <c r="OK1506" s="72"/>
      <c r="OL1506" s="72"/>
      <c r="OM1506" s="72"/>
      <c r="ON1506" s="72"/>
      <c r="OO1506" s="72"/>
      <c r="OP1506" s="72"/>
      <c r="OQ1506" s="72"/>
      <c r="OR1506" s="72"/>
      <c r="OS1506" s="72"/>
      <c r="OT1506" s="72"/>
      <c r="OU1506" s="72"/>
      <c r="OV1506" s="72"/>
      <c r="OW1506" s="72"/>
      <c r="OX1506" s="72"/>
      <c r="OY1506" s="72"/>
      <c r="OZ1506" s="72"/>
      <c r="PA1506" s="72"/>
      <c r="PB1506" s="72"/>
      <c r="PC1506" s="72"/>
      <c r="PD1506" s="72"/>
      <c r="PE1506" s="72"/>
      <c r="PF1506" s="72"/>
      <c r="PG1506" s="72"/>
      <c r="PH1506" s="72"/>
      <c r="PI1506" s="72"/>
      <c r="PJ1506" s="72"/>
      <c r="PK1506" s="72"/>
      <c r="PL1506" s="72"/>
      <c r="PM1506" s="72"/>
      <c r="PN1506" s="72"/>
      <c r="PO1506" s="72"/>
      <c r="PP1506" s="72"/>
      <c r="PQ1506" s="72"/>
      <c r="PR1506" s="72"/>
      <c r="PS1506" s="72"/>
      <c r="PT1506" s="72"/>
      <c r="PU1506" s="72"/>
      <c r="PV1506" s="72"/>
      <c r="PW1506" s="72"/>
      <c r="PX1506" s="72"/>
      <c r="PY1506" s="72"/>
      <c r="PZ1506" s="72"/>
      <c r="QA1506" s="72"/>
      <c r="QB1506" s="72"/>
      <c r="QC1506" s="72"/>
      <c r="QD1506" s="72"/>
      <c r="QE1506" s="72"/>
      <c r="QF1506" s="72"/>
      <c r="QG1506" s="72"/>
      <c r="QH1506" s="72"/>
      <c r="QI1506" s="72"/>
      <c r="QJ1506" s="72"/>
      <c r="QK1506" s="72"/>
      <c r="QL1506" s="72"/>
      <c r="QM1506" s="72"/>
      <c r="QN1506" s="72"/>
      <c r="QO1506" s="72"/>
      <c r="QP1506" s="72"/>
      <c r="QQ1506" s="72"/>
      <c r="QR1506" s="72"/>
      <c r="QS1506" s="72"/>
      <c r="QT1506" s="72"/>
      <c r="QU1506" s="72"/>
      <c r="QV1506" s="72"/>
      <c r="QW1506" s="72"/>
      <c r="QX1506" s="72"/>
      <c r="QY1506" s="72"/>
      <c r="QZ1506" s="72"/>
      <c r="RA1506" s="72"/>
      <c r="RB1506" s="72"/>
      <c r="RC1506" s="72"/>
      <c r="RD1506" s="72"/>
      <c r="RE1506" s="72"/>
      <c r="RF1506" s="72"/>
      <c r="RG1506" s="72"/>
      <c r="RH1506" s="72"/>
      <c r="RI1506" s="72"/>
      <c r="RJ1506" s="72"/>
      <c r="RK1506" s="72"/>
      <c r="RL1506" s="72"/>
      <c r="RM1506" s="72"/>
      <c r="RN1506" s="72"/>
      <c r="RO1506" s="72"/>
      <c r="RP1506" s="72"/>
      <c r="RQ1506" s="72"/>
      <c r="RR1506" s="72"/>
      <c r="RS1506" s="72"/>
      <c r="RT1506" s="72"/>
      <c r="RU1506" s="72"/>
      <c r="RV1506" s="72"/>
      <c r="RW1506" s="72"/>
      <c r="RX1506" s="72"/>
      <c r="RY1506" s="72"/>
      <c r="RZ1506" s="72"/>
      <c r="SA1506" s="72"/>
      <c r="SB1506" s="72"/>
      <c r="SC1506" s="72"/>
      <c r="SD1506" s="72"/>
      <c r="SE1506" s="72"/>
      <c r="SF1506" s="72"/>
      <c r="SG1506" s="72"/>
      <c r="SH1506" s="72"/>
      <c r="SI1506" s="72"/>
      <c r="SJ1506" s="72"/>
      <c r="SK1506" s="72"/>
      <c r="SL1506" s="72"/>
      <c r="SM1506" s="72"/>
      <c r="SN1506" s="72"/>
      <c r="SO1506" s="72"/>
      <c r="SP1506" s="72"/>
      <c r="SQ1506" s="72"/>
      <c r="SR1506" s="72"/>
      <c r="SS1506" s="72"/>
      <c r="ST1506" s="72"/>
      <c r="SU1506" s="72"/>
      <c r="SV1506" s="72"/>
      <c r="SW1506" s="72"/>
      <c r="SX1506" s="72"/>
      <c r="SY1506" s="72"/>
      <c r="SZ1506" s="72"/>
      <c r="TA1506" s="72"/>
      <c r="TB1506" s="72"/>
      <c r="TC1506" s="72"/>
    </row>
    <row r="1507" spans="1:523" ht="16.5" customHeight="1" x14ac:dyDescent="0.2">
      <c r="A1507" s="20">
        <v>928</v>
      </c>
      <c r="B1507" s="20" t="s">
        <v>66</v>
      </c>
      <c r="C1507" s="20" t="s">
        <v>328</v>
      </c>
      <c r="D1507" s="20" t="s">
        <v>38</v>
      </c>
      <c r="E1507" s="20" t="s">
        <v>1345</v>
      </c>
      <c r="F1507" s="22" t="s">
        <v>1006</v>
      </c>
      <c r="G1507" s="73" t="s">
        <v>42</v>
      </c>
      <c r="H1507" s="20" t="s">
        <v>35</v>
      </c>
      <c r="I1507" s="20" t="s">
        <v>81</v>
      </c>
      <c r="J1507" s="22" t="s">
        <v>1000</v>
      </c>
      <c r="K1507" s="20"/>
      <c r="L1507" s="20"/>
      <c r="M1507" s="20"/>
      <c r="N1507" s="20"/>
      <c r="O1507" s="32"/>
      <c r="P1507" s="23">
        <v>500000</v>
      </c>
      <c r="Q1507" s="24">
        <v>1</v>
      </c>
      <c r="R1507" s="25">
        <v>45658</v>
      </c>
      <c r="S1507" s="20" t="s">
        <v>83</v>
      </c>
      <c r="T1507" s="23">
        <f t="shared" si="27"/>
        <v>6000000</v>
      </c>
      <c r="U1507" s="27" t="s">
        <v>100</v>
      </c>
      <c r="V1507" s="27" t="s">
        <v>100</v>
      </c>
      <c r="W1507" s="72"/>
      <c r="X1507" s="72"/>
      <c r="Y1507" s="72"/>
      <c r="Z1507" s="72"/>
      <c r="AA1507" s="72"/>
      <c r="AB1507" s="72"/>
      <c r="AC1507" s="72"/>
      <c r="AD1507" s="72"/>
      <c r="AE1507" s="72"/>
      <c r="AF1507" s="72"/>
      <c r="AG1507" s="72"/>
      <c r="AH1507" s="72"/>
      <c r="AI1507" s="72"/>
      <c r="AJ1507" s="72"/>
      <c r="AK1507" s="72"/>
      <c r="AL1507" s="72"/>
      <c r="AM1507" s="72"/>
      <c r="AN1507" s="72"/>
      <c r="AO1507" s="72"/>
      <c r="AP1507" s="72"/>
      <c r="AQ1507" s="72"/>
      <c r="AR1507" s="72"/>
      <c r="AS1507" s="72"/>
      <c r="AT1507" s="72"/>
      <c r="AU1507" s="72"/>
      <c r="AV1507" s="72"/>
      <c r="AW1507" s="72"/>
      <c r="AX1507" s="72"/>
      <c r="AY1507" s="72"/>
      <c r="AZ1507" s="72"/>
      <c r="BA1507" s="72"/>
      <c r="BB1507" s="72"/>
      <c r="BC1507" s="72"/>
      <c r="BD1507" s="72"/>
      <c r="BE1507" s="72"/>
      <c r="BF1507" s="72"/>
      <c r="BG1507" s="72"/>
      <c r="BH1507" s="72"/>
      <c r="BI1507" s="72"/>
      <c r="BJ1507" s="72"/>
      <c r="BK1507" s="72"/>
      <c r="BL1507" s="72"/>
      <c r="BM1507" s="72"/>
      <c r="BN1507" s="72"/>
      <c r="BO1507" s="72"/>
      <c r="BP1507" s="72"/>
      <c r="BQ1507" s="72"/>
      <c r="BR1507" s="72"/>
      <c r="BS1507" s="72"/>
      <c r="BT1507" s="72"/>
      <c r="BU1507" s="72"/>
      <c r="BV1507" s="72"/>
      <c r="BW1507" s="72"/>
      <c r="BX1507" s="72"/>
      <c r="BY1507" s="72"/>
      <c r="BZ1507" s="72"/>
      <c r="CA1507" s="72"/>
      <c r="CB1507" s="72"/>
      <c r="CC1507" s="72"/>
      <c r="CD1507" s="72"/>
      <c r="CE1507" s="72"/>
      <c r="CF1507" s="72"/>
      <c r="CG1507" s="72"/>
      <c r="CH1507" s="72"/>
      <c r="CI1507" s="72"/>
      <c r="CJ1507" s="72"/>
      <c r="CK1507" s="72"/>
      <c r="CL1507" s="72"/>
      <c r="CM1507" s="72"/>
      <c r="CN1507" s="72"/>
      <c r="CO1507" s="72"/>
      <c r="CP1507" s="72"/>
      <c r="CQ1507" s="72"/>
      <c r="CR1507" s="72"/>
      <c r="CS1507" s="72"/>
      <c r="CT1507" s="72"/>
      <c r="CU1507" s="72"/>
      <c r="CV1507" s="72"/>
      <c r="CW1507" s="72"/>
      <c r="CX1507" s="72"/>
      <c r="CY1507" s="72"/>
      <c r="CZ1507" s="72"/>
      <c r="DA1507" s="72"/>
      <c r="DB1507" s="72"/>
      <c r="DC1507" s="72"/>
      <c r="DD1507" s="72"/>
      <c r="DE1507" s="72"/>
      <c r="DF1507" s="72"/>
      <c r="DG1507" s="72"/>
      <c r="DH1507" s="72"/>
      <c r="DI1507" s="72"/>
      <c r="DJ1507" s="72"/>
      <c r="DK1507" s="72"/>
      <c r="DL1507" s="72"/>
      <c r="DM1507" s="72"/>
      <c r="DN1507" s="72"/>
      <c r="DO1507" s="72"/>
      <c r="DP1507" s="72"/>
      <c r="DQ1507" s="72"/>
      <c r="DR1507" s="72"/>
      <c r="DS1507" s="72"/>
      <c r="DT1507" s="72"/>
      <c r="DU1507" s="72"/>
      <c r="DV1507" s="72"/>
      <c r="DW1507" s="72"/>
      <c r="DX1507" s="72"/>
      <c r="DY1507" s="72"/>
      <c r="DZ1507" s="72"/>
      <c r="EA1507" s="72"/>
      <c r="EB1507" s="72"/>
      <c r="EC1507" s="72"/>
      <c r="ED1507" s="72"/>
      <c r="EE1507" s="72"/>
      <c r="EF1507" s="72"/>
      <c r="EG1507" s="72"/>
      <c r="EH1507" s="72"/>
      <c r="EI1507" s="72"/>
      <c r="EJ1507" s="72"/>
      <c r="EK1507" s="72"/>
      <c r="EL1507" s="72"/>
      <c r="EM1507" s="72"/>
      <c r="EN1507" s="72"/>
      <c r="EO1507" s="72"/>
      <c r="EP1507" s="72"/>
      <c r="EQ1507" s="72"/>
      <c r="ER1507" s="72"/>
      <c r="ES1507" s="72"/>
      <c r="ET1507" s="72"/>
      <c r="EU1507" s="72"/>
      <c r="EV1507" s="72"/>
      <c r="EW1507" s="72"/>
      <c r="EX1507" s="72"/>
      <c r="EY1507" s="72"/>
      <c r="EZ1507" s="72"/>
      <c r="FA1507" s="72"/>
      <c r="FB1507" s="72"/>
      <c r="FC1507" s="72"/>
      <c r="FD1507" s="72"/>
      <c r="FE1507" s="72"/>
      <c r="FF1507" s="72"/>
      <c r="FG1507" s="72"/>
      <c r="FH1507" s="72"/>
      <c r="FI1507" s="72"/>
      <c r="FJ1507" s="72"/>
      <c r="FK1507" s="72"/>
      <c r="FL1507" s="72"/>
      <c r="FM1507" s="72"/>
      <c r="FN1507" s="72"/>
      <c r="FO1507" s="72"/>
      <c r="FP1507" s="72"/>
      <c r="FQ1507" s="72"/>
      <c r="FR1507" s="72"/>
      <c r="FS1507" s="72"/>
      <c r="FT1507" s="72"/>
      <c r="FU1507" s="72"/>
      <c r="FV1507" s="72"/>
      <c r="FW1507" s="72"/>
      <c r="FX1507" s="72"/>
      <c r="FY1507" s="72"/>
      <c r="FZ1507" s="72"/>
      <c r="GA1507" s="72"/>
      <c r="GB1507" s="72"/>
      <c r="GC1507" s="72"/>
      <c r="GD1507" s="72"/>
      <c r="GE1507" s="72"/>
      <c r="GF1507" s="72"/>
      <c r="GG1507" s="72"/>
      <c r="GH1507" s="72"/>
      <c r="GI1507" s="72"/>
      <c r="GJ1507" s="72"/>
      <c r="GK1507" s="72"/>
      <c r="GL1507" s="72"/>
      <c r="GM1507" s="72"/>
      <c r="GN1507" s="72"/>
      <c r="GO1507" s="72"/>
      <c r="GP1507" s="72"/>
      <c r="GQ1507" s="72"/>
      <c r="GR1507" s="72"/>
      <c r="GS1507" s="72"/>
      <c r="GT1507" s="72"/>
      <c r="GU1507" s="72"/>
      <c r="GV1507" s="72"/>
      <c r="GW1507" s="72"/>
      <c r="GX1507" s="72"/>
      <c r="GY1507" s="72"/>
      <c r="GZ1507" s="72"/>
      <c r="HA1507" s="72"/>
      <c r="HB1507" s="72"/>
      <c r="HC1507" s="72"/>
      <c r="HD1507" s="72"/>
      <c r="HE1507" s="72"/>
      <c r="HF1507" s="72"/>
      <c r="HG1507" s="72"/>
      <c r="HH1507" s="72"/>
      <c r="HI1507" s="72"/>
      <c r="HJ1507" s="72"/>
      <c r="HK1507" s="72"/>
      <c r="HL1507" s="72"/>
      <c r="HM1507" s="72"/>
      <c r="HN1507" s="72"/>
      <c r="HO1507" s="72"/>
      <c r="HP1507" s="72"/>
      <c r="HQ1507" s="72"/>
      <c r="HR1507" s="72"/>
      <c r="HS1507" s="72"/>
      <c r="HT1507" s="72"/>
      <c r="HU1507" s="72"/>
      <c r="HV1507" s="72"/>
      <c r="HW1507" s="72"/>
      <c r="HX1507" s="72"/>
      <c r="HY1507" s="72"/>
      <c r="HZ1507" s="72"/>
      <c r="IA1507" s="72"/>
      <c r="IB1507" s="72"/>
      <c r="IC1507" s="72"/>
      <c r="ID1507" s="72"/>
      <c r="IE1507" s="72"/>
      <c r="IF1507" s="72"/>
      <c r="IG1507" s="72"/>
      <c r="IH1507" s="72"/>
      <c r="II1507" s="72"/>
      <c r="IJ1507" s="72"/>
      <c r="IK1507" s="72"/>
      <c r="IL1507" s="72"/>
      <c r="IM1507" s="72"/>
      <c r="IN1507" s="72"/>
      <c r="IO1507" s="72"/>
      <c r="IP1507" s="72"/>
      <c r="IQ1507" s="72"/>
      <c r="IR1507" s="72"/>
      <c r="IS1507" s="72"/>
      <c r="IT1507" s="72"/>
      <c r="IU1507" s="72"/>
      <c r="IV1507" s="72"/>
      <c r="IW1507" s="72"/>
      <c r="IX1507" s="72"/>
      <c r="IY1507" s="72"/>
      <c r="IZ1507" s="72"/>
      <c r="JA1507" s="72"/>
      <c r="JB1507" s="72"/>
      <c r="JC1507" s="72"/>
      <c r="JD1507" s="72"/>
      <c r="JE1507" s="72"/>
      <c r="JF1507" s="72"/>
      <c r="JG1507" s="72"/>
      <c r="JH1507" s="72"/>
      <c r="JI1507" s="72"/>
      <c r="JJ1507" s="72"/>
      <c r="JK1507" s="72"/>
      <c r="JL1507" s="72"/>
      <c r="JM1507" s="72"/>
      <c r="JN1507" s="72"/>
      <c r="JO1507" s="72"/>
      <c r="JP1507" s="72"/>
      <c r="JQ1507" s="72"/>
      <c r="JR1507" s="72"/>
      <c r="JS1507" s="72"/>
      <c r="JT1507" s="72"/>
      <c r="JU1507" s="72"/>
      <c r="JV1507" s="72"/>
      <c r="JW1507" s="72"/>
      <c r="JX1507" s="72"/>
      <c r="JY1507" s="72"/>
      <c r="JZ1507" s="72"/>
      <c r="KA1507" s="72"/>
      <c r="KB1507" s="72"/>
      <c r="KC1507" s="72"/>
      <c r="KD1507" s="72"/>
      <c r="KE1507" s="72"/>
      <c r="KF1507" s="72"/>
      <c r="KG1507" s="72"/>
      <c r="KH1507" s="72"/>
      <c r="KI1507" s="72"/>
      <c r="KJ1507" s="72"/>
      <c r="KK1507" s="72"/>
      <c r="KL1507" s="72"/>
      <c r="KM1507" s="72"/>
      <c r="KN1507" s="72"/>
      <c r="KO1507" s="72"/>
      <c r="KP1507" s="72"/>
      <c r="KQ1507" s="72"/>
      <c r="KR1507" s="72"/>
      <c r="KS1507" s="72"/>
      <c r="KT1507" s="72"/>
      <c r="KU1507" s="72"/>
      <c r="KV1507" s="72"/>
      <c r="KW1507" s="72"/>
      <c r="KX1507" s="72"/>
      <c r="KY1507" s="72"/>
      <c r="KZ1507" s="72"/>
      <c r="LA1507" s="72"/>
      <c r="LB1507" s="72"/>
      <c r="LC1507" s="72"/>
      <c r="LD1507" s="72"/>
      <c r="LE1507" s="72"/>
      <c r="LF1507" s="72"/>
      <c r="LG1507" s="72"/>
      <c r="LH1507" s="72"/>
      <c r="LI1507" s="72"/>
      <c r="LJ1507" s="72"/>
      <c r="LK1507" s="72"/>
      <c r="LL1507" s="72"/>
      <c r="LM1507" s="72"/>
      <c r="LN1507" s="72"/>
      <c r="LO1507" s="72"/>
      <c r="LP1507" s="72"/>
      <c r="LQ1507" s="72"/>
      <c r="LR1507" s="72"/>
      <c r="LS1507" s="72"/>
      <c r="LT1507" s="72"/>
      <c r="LU1507" s="72"/>
      <c r="LV1507" s="72"/>
      <c r="LW1507" s="72"/>
      <c r="LX1507" s="72"/>
      <c r="LY1507" s="72"/>
      <c r="LZ1507" s="72"/>
      <c r="MA1507" s="72"/>
      <c r="MB1507" s="72"/>
      <c r="MC1507" s="72"/>
      <c r="MD1507" s="72"/>
      <c r="ME1507" s="72"/>
      <c r="MF1507" s="72"/>
      <c r="MG1507" s="72"/>
      <c r="MH1507" s="72"/>
      <c r="MI1507" s="72"/>
      <c r="MJ1507" s="72"/>
      <c r="MK1507" s="72"/>
      <c r="ML1507" s="72"/>
      <c r="MM1507" s="72"/>
      <c r="MN1507" s="72"/>
      <c r="MO1507" s="72"/>
      <c r="MP1507" s="72"/>
      <c r="MQ1507" s="72"/>
      <c r="MR1507" s="72"/>
      <c r="MS1507" s="72"/>
      <c r="MT1507" s="72"/>
      <c r="MU1507" s="72"/>
      <c r="MV1507" s="72"/>
      <c r="MW1507" s="72"/>
      <c r="MX1507" s="72"/>
      <c r="MY1507" s="72"/>
      <c r="MZ1507" s="72"/>
      <c r="NA1507" s="72"/>
      <c r="NB1507" s="72"/>
      <c r="NC1507" s="72"/>
      <c r="ND1507" s="72"/>
      <c r="NE1507" s="72"/>
      <c r="NF1507" s="72"/>
      <c r="NG1507" s="72"/>
      <c r="NH1507" s="72"/>
      <c r="NI1507" s="72"/>
      <c r="NJ1507" s="72"/>
      <c r="NK1507" s="72"/>
      <c r="NL1507" s="72"/>
      <c r="NM1507" s="72"/>
      <c r="NN1507" s="72"/>
      <c r="NO1507" s="72"/>
      <c r="NP1507" s="72"/>
      <c r="NQ1507" s="72"/>
      <c r="NR1507" s="72"/>
      <c r="NS1507" s="72"/>
      <c r="NT1507" s="72"/>
      <c r="NU1507" s="72"/>
      <c r="NV1507" s="72"/>
      <c r="NW1507" s="72"/>
      <c r="NX1507" s="72"/>
      <c r="NY1507" s="72"/>
      <c r="NZ1507" s="72"/>
      <c r="OA1507" s="72"/>
      <c r="OB1507" s="72"/>
      <c r="OC1507" s="72"/>
      <c r="OD1507" s="72"/>
      <c r="OE1507" s="72"/>
      <c r="OF1507" s="72"/>
      <c r="OG1507" s="72"/>
      <c r="OH1507" s="72"/>
      <c r="OI1507" s="72"/>
      <c r="OJ1507" s="72"/>
      <c r="OK1507" s="72"/>
      <c r="OL1507" s="72"/>
      <c r="OM1507" s="72"/>
      <c r="ON1507" s="72"/>
      <c r="OO1507" s="72"/>
      <c r="OP1507" s="72"/>
      <c r="OQ1507" s="72"/>
      <c r="OR1507" s="72"/>
      <c r="OS1507" s="72"/>
      <c r="OT1507" s="72"/>
      <c r="OU1507" s="72"/>
      <c r="OV1507" s="72"/>
      <c r="OW1507" s="72"/>
      <c r="OX1507" s="72"/>
      <c r="OY1507" s="72"/>
      <c r="OZ1507" s="72"/>
      <c r="PA1507" s="72"/>
      <c r="PB1507" s="72"/>
      <c r="PC1507" s="72"/>
      <c r="PD1507" s="72"/>
      <c r="PE1507" s="72"/>
      <c r="PF1507" s="72"/>
      <c r="PG1507" s="72"/>
      <c r="PH1507" s="72"/>
      <c r="PI1507" s="72"/>
      <c r="PJ1507" s="72"/>
      <c r="PK1507" s="72"/>
      <c r="PL1507" s="72"/>
      <c r="PM1507" s="72"/>
      <c r="PN1507" s="72"/>
      <c r="PO1507" s="72"/>
      <c r="PP1507" s="72"/>
      <c r="PQ1507" s="72"/>
      <c r="PR1507" s="72"/>
      <c r="PS1507" s="72"/>
      <c r="PT1507" s="72"/>
      <c r="PU1507" s="72"/>
      <c r="PV1507" s="72"/>
      <c r="PW1507" s="72"/>
      <c r="PX1507" s="72"/>
      <c r="PY1507" s="72"/>
      <c r="PZ1507" s="72"/>
      <c r="QA1507" s="72"/>
      <c r="QB1507" s="72"/>
      <c r="QC1507" s="72"/>
      <c r="QD1507" s="72"/>
      <c r="QE1507" s="72"/>
      <c r="QF1507" s="72"/>
      <c r="QG1507" s="72"/>
      <c r="QH1507" s="72"/>
      <c r="QI1507" s="72"/>
      <c r="QJ1507" s="72"/>
      <c r="QK1507" s="72"/>
      <c r="QL1507" s="72"/>
      <c r="QM1507" s="72"/>
      <c r="QN1507" s="72"/>
      <c r="QO1507" s="72"/>
      <c r="QP1507" s="72"/>
      <c r="QQ1507" s="72"/>
      <c r="QR1507" s="72"/>
      <c r="QS1507" s="72"/>
      <c r="QT1507" s="72"/>
      <c r="QU1507" s="72"/>
      <c r="QV1507" s="72"/>
      <c r="QW1507" s="72"/>
      <c r="QX1507" s="72"/>
      <c r="QY1507" s="72"/>
      <c r="QZ1507" s="72"/>
      <c r="RA1507" s="72"/>
      <c r="RB1507" s="72"/>
      <c r="RC1507" s="72"/>
      <c r="RD1507" s="72"/>
      <c r="RE1507" s="72"/>
      <c r="RF1507" s="72"/>
      <c r="RG1507" s="72"/>
      <c r="RH1507" s="72"/>
      <c r="RI1507" s="72"/>
      <c r="RJ1507" s="72"/>
      <c r="RK1507" s="72"/>
      <c r="RL1507" s="72"/>
      <c r="RM1507" s="72"/>
      <c r="RN1507" s="72"/>
      <c r="RO1507" s="72"/>
      <c r="RP1507" s="72"/>
      <c r="RQ1507" s="72"/>
      <c r="RR1507" s="72"/>
      <c r="RS1507" s="72"/>
      <c r="RT1507" s="72"/>
      <c r="RU1507" s="72"/>
      <c r="RV1507" s="72"/>
      <c r="RW1507" s="72"/>
      <c r="RX1507" s="72"/>
      <c r="RY1507" s="72"/>
      <c r="RZ1507" s="72"/>
      <c r="SA1507" s="72"/>
      <c r="SB1507" s="72"/>
      <c r="SC1507" s="72"/>
      <c r="SD1507" s="72"/>
      <c r="SE1507" s="72"/>
      <c r="SF1507" s="72"/>
      <c r="SG1507" s="72"/>
      <c r="SH1507" s="72"/>
      <c r="SI1507" s="72"/>
      <c r="SJ1507" s="72"/>
      <c r="SK1507" s="72"/>
      <c r="SL1507" s="72"/>
      <c r="SM1507" s="72"/>
      <c r="SN1507" s="72"/>
      <c r="SO1507" s="72"/>
      <c r="SP1507" s="72"/>
      <c r="SQ1507" s="72"/>
      <c r="SR1507" s="72"/>
      <c r="SS1507" s="72"/>
      <c r="ST1507" s="72"/>
      <c r="SU1507" s="72"/>
      <c r="SV1507" s="72"/>
      <c r="SW1507" s="72"/>
      <c r="SX1507" s="72"/>
      <c r="SY1507" s="72"/>
      <c r="SZ1507" s="72"/>
      <c r="TA1507" s="72"/>
      <c r="TB1507" s="72"/>
      <c r="TC1507" s="72"/>
    </row>
    <row r="1508" spans="1:523" ht="16.5" customHeight="1" x14ac:dyDescent="0.2">
      <c r="A1508" s="20">
        <v>929</v>
      </c>
      <c r="B1508" s="20" t="s">
        <v>66</v>
      </c>
      <c r="C1508" s="20" t="s">
        <v>328</v>
      </c>
      <c r="D1508" s="20" t="s">
        <v>38</v>
      </c>
      <c r="E1508" s="20" t="s">
        <v>1345</v>
      </c>
      <c r="F1508" s="22" t="s">
        <v>1007</v>
      </c>
      <c r="G1508" s="73" t="s">
        <v>42</v>
      </c>
      <c r="H1508" s="20" t="s">
        <v>35</v>
      </c>
      <c r="I1508" s="20" t="s">
        <v>81</v>
      </c>
      <c r="J1508" s="22" t="s">
        <v>1000</v>
      </c>
      <c r="K1508" s="20"/>
      <c r="L1508" s="20"/>
      <c r="M1508" s="20"/>
      <c r="N1508" s="20"/>
      <c r="O1508" s="32"/>
      <c r="P1508" s="23">
        <v>250000</v>
      </c>
      <c r="Q1508" s="24">
        <v>1</v>
      </c>
      <c r="R1508" s="25">
        <v>45658</v>
      </c>
      <c r="S1508" s="20" t="s">
        <v>83</v>
      </c>
      <c r="T1508" s="23">
        <f t="shared" si="27"/>
        <v>3000000</v>
      </c>
      <c r="U1508" s="27" t="s">
        <v>100</v>
      </c>
      <c r="V1508" s="27" t="s">
        <v>100</v>
      </c>
      <c r="W1508" s="72"/>
      <c r="X1508" s="72"/>
      <c r="Y1508" s="72"/>
      <c r="Z1508" s="72"/>
      <c r="AA1508" s="72"/>
      <c r="AB1508" s="72"/>
      <c r="AC1508" s="72"/>
      <c r="AD1508" s="72"/>
      <c r="AE1508" s="72"/>
      <c r="AF1508" s="72"/>
      <c r="AG1508" s="72"/>
      <c r="AH1508" s="72"/>
      <c r="AI1508" s="72"/>
      <c r="AJ1508" s="72"/>
      <c r="AK1508" s="72"/>
      <c r="AL1508" s="72"/>
      <c r="AM1508" s="72"/>
      <c r="AN1508" s="72"/>
      <c r="AO1508" s="72"/>
      <c r="AP1508" s="72"/>
      <c r="AQ1508" s="72"/>
      <c r="AR1508" s="72"/>
      <c r="AS1508" s="72"/>
      <c r="AT1508" s="72"/>
      <c r="AU1508" s="72"/>
      <c r="AV1508" s="72"/>
      <c r="AW1508" s="72"/>
      <c r="AX1508" s="72"/>
      <c r="AY1508" s="72"/>
      <c r="AZ1508" s="72"/>
      <c r="BA1508" s="72"/>
      <c r="BB1508" s="72"/>
      <c r="BC1508" s="72"/>
      <c r="BD1508" s="72"/>
      <c r="BE1508" s="72"/>
      <c r="BF1508" s="72"/>
      <c r="BG1508" s="72"/>
      <c r="BH1508" s="72"/>
      <c r="BI1508" s="72"/>
      <c r="BJ1508" s="72"/>
      <c r="BK1508" s="72"/>
      <c r="BL1508" s="72"/>
      <c r="BM1508" s="72"/>
      <c r="BN1508" s="72"/>
      <c r="BO1508" s="72"/>
      <c r="BP1508" s="72"/>
      <c r="BQ1508" s="72"/>
      <c r="BR1508" s="72"/>
      <c r="BS1508" s="72"/>
      <c r="BT1508" s="72"/>
      <c r="BU1508" s="72"/>
      <c r="BV1508" s="72"/>
      <c r="BW1508" s="72"/>
      <c r="BX1508" s="72"/>
      <c r="BY1508" s="72"/>
      <c r="BZ1508" s="72"/>
      <c r="CA1508" s="72"/>
      <c r="CB1508" s="72"/>
      <c r="CC1508" s="72"/>
      <c r="CD1508" s="72"/>
      <c r="CE1508" s="72"/>
      <c r="CF1508" s="72"/>
      <c r="CG1508" s="72"/>
      <c r="CH1508" s="72"/>
      <c r="CI1508" s="72"/>
      <c r="CJ1508" s="72"/>
      <c r="CK1508" s="72"/>
      <c r="CL1508" s="72"/>
      <c r="CM1508" s="72"/>
      <c r="CN1508" s="72"/>
      <c r="CO1508" s="72"/>
      <c r="CP1508" s="72"/>
      <c r="CQ1508" s="72"/>
      <c r="CR1508" s="72"/>
      <c r="CS1508" s="72"/>
      <c r="CT1508" s="72"/>
      <c r="CU1508" s="72"/>
      <c r="CV1508" s="72"/>
      <c r="CW1508" s="72"/>
      <c r="CX1508" s="72"/>
      <c r="CY1508" s="72"/>
      <c r="CZ1508" s="72"/>
      <c r="DA1508" s="72"/>
      <c r="DB1508" s="72"/>
      <c r="DC1508" s="72"/>
      <c r="DD1508" s="72"/>
      <c r="DE1508" s="72"/>
      <c r="DF1508" s="72"/>
      <c r="DG1508" s="72"/>
      <c r="DH1508" s="72"/>
      <c r="DI1508" s="72"/>
      <c r="DJ1508" s="72"/>
      <c r="DK1508" s="72"/>
      <c r="DL1508" s="72"/>
      <c r="DM1508" s="72"/>
      <c r="DN1508" s="72"/>
      <c r="DO1508" s="72"/>
      <c r="DP1508" s="72"/>
      <c r="DQ1508" s="72"/>
      <c r="DR1508" s="72"/>
      <c r="DS1508" s="72"/>
      <c r="DT1508" s="72"/>
      <c r="DU1508" s="72"/>
      <c r="DV1508" s="72"/>
      <c r="DW1508" s="72"/>
      <c r="DX1508" s="72"/>
      <c r="DY1508" s="72"/>
      <c r="DZ1508" s="72"/>
      <c r="EA1508" s="72"/>
      <c r="EB1508" s="72"/>
      <c r="EC1508" s="72"/>
      <c r="ED1508" s="72"/>
      <c r="EE1508" s="72"/>
      <c r="EF1508" s="72"/>
      <c r="EG1508" s="72"/>
      <c r="EH1508" s="72"/>
      <c r="EI1508" s="72"/>
      <c r="EJ1508" s="72"/>
      <c r="EK1508" s="72"/>
      <c r="EL1508" s="72"/>
      <c r="EM1508" s="72"/>
      <c r="EN1508" s="72"/>
      <c r="EO1508" s="72"/>
      <c r="EP1508" s="72"/>
      <c r="EQ1508" s="72"/>
      <c r="ER1508" s="72"/>
      <c r="ES1508" s="72"/>
      <c r="ET1508" s="72"/>
      <c r="EU1508" s="72"/>
      <c r="EV1508" s="72"/>
      <c r="EW1508" s="72"/>
      <c r="EX1508" s="72"/>
      <c r="EY1508" s="72"/>
      <c r="EZ1508" s="72"/>
      <c r="FA1508" s="72"/>
      <c r="FB1508" s="72"/>
      <c r="FC1508" s="72"/>
      <c r="FD1508" s="72"/>
      <c r="FE1508" s="72"/>
      <c r="FF1508" s="72"/>
      <c r="FG1508" s="72"/>
      <c r="FH1508" s="72"/>
      <c r="FI1508" s="72"/>
      <c r="FJ1508" s="72"/>
      <c r="FK1508" s="72"/>
      <c r="FL1508" s="72"/>
      <c r="FM1508" s="72"/>
      <c r="FN1508" s="72"/>
      <c r="FO1508" s="72"/>
      <c r="FP1508" s="72"/>
      <c r="FQ1508" s="72"/>
      <c r="FR1508" s="72"/>
      <c r="FS1508" s="72"/>
      <c r="FT1508" s="72"/>
      <c r="FU1508" s="72"/>
      <c r="FV1508" s="72"/>
      <c r="FW1508" s="72"/>
      <c r="FX1508" s="72"/>
      <c r="FY1508" s="72"/>
      <c r="FZ1508" s="72"/>
      <c r="GA1508" s="72"/>
      <c r="GB1508" s="72"/>
      <c r="GC1508" s="72"/>
      <c r="GD1508" s="72"/>
      <c r="GE1508" s="72"/>
      <c r="GF1508" s="72"/>
      <c r="GG1508" s="72"/>
      <c r="GH1508" s="72"/>
      <c r="GI1508" s="72"/>
      <c r="GJ1508" s="72"/>
      <c r="GK1508" s="72"/>
      <c r="GL1508" s="72"/>
      <c r="GM1508" s="72"/>
      <c r="GN1508" s="72"/>
      <c r="GO1508" s="72"/>
      <c r="GP1508" s="72"/>
      <c r="GQ1508" s="72"/>
      <c r="GR1508" s="72"/>
      <c r="GS1508" s="72"/>
      <c r="GT1508" s="72"/>
      <c r="GU1508" s="72"/>
      <c r="GV1508" s="72"/>
      <c r="GW1508" s="72"/>
      <c r="GX1508" s="72"/>
      <c r="GY1508" s="72"/>
      <c r="GZ1508" s="72"/>
      <c r="HA1508" s="72"/>
      <c r="HB1508" s="72"/>
      <c r="HC1508" s="72"/>
      <c r="HD1508" s="72"/>
      <c r="HE1508" s="72"/>
      <c r="HF1508" s="72"/>
      <c r="HG1508" s="72"/>
      <c r="HH1508" s="72"/>
      <c r="HI1508" s="72"/>
      <c r="HJ1508" s="72"/>
      <c r="HK1508" s="72"/>
      <c r="HL1508" s="72"/>
      <c r="HM1508" s="72"/>
      <c r="HN1508" s="72"/>
      <c r="HO1508" s="72"/>
      <c r="HP1508" s="72"/>
      <c r="HQ1508" s="72"/>
      <c r="HR1508" s="72"/>
      <c r="HS1508" s="72"/>
      <c r="HT1508" s="72"/>
      <c r="HU1508" s="72"/>
      <c r="HV1508" s="72"/>
      <c r="HW1508" s="72"/>
      <c r="HX1508" s="72"/>
      <c r="HY1508" s="72"/>
      <c r="HZ1508" s="72"/>
      <c r="IA1508" s="72"/>
      <c r="IB1508" s="72"/>
      <c r="IC1508" s="72"/>
      <c r="ID1508" s="72"/>
      <c r="IE1508" s="72"/>
      <c r="IF1508" s="72"/>
      <c r="IG1508" s="72"/>
      <c r="IH1508" s="72"/>
      <c r="II1508" s="72"/>
      <c r="IJ1508" s="72"/>
      <c r="IK1508" s="72"/>
      <c r="IL1508" s="72"/>
      <c r="IM1508" s="72"/>
      <c r="IN1508" s="72"/>
      <c r="IO1508" s="72"/>
      <c r="IP1508" s="72"/>
      <c r="IQ1508" s="72"/>
      <c r="IR1508" s="72"/>
      <c r="IS1508" s="72"/>
      <c r="IT1508" s="72"/>
      <c r="IU1508" s="72"/>
      <c r="IV1508" s="72"/>
      <c r="IW1508" s="72"/>
      <c r="IX1508" s="72"/>
      <c r="IY1508" s="72"/>
      <c r="IZ1508" s="72"/>
      <c r="JA1508" s="72"/>
      <c r="JB1508" s="72"/>
      <c r="JC1508" s="72"/>
      <c r="JD1508" s="72"/>
      <c r="JE1508" s="72"/>
      <c r="JF1508" s="72"/>
      <c r="JG1508" s="72"/>
      <c r="JH1508" s="72"/>
      <c r="JI1508" s="72"/>
      <c r="JJ1508" s="72"/>
      <c r="JK1508" s="72"/>
      <c r="JL1508" s="72"/>
      <c r="JM1508" s="72"/>
      <c r="JN1508" s="72"/>
      <c r="JO1508" s="72"/>
      <c r="JP1508" s="72"/>
      <c r="JQ1508" s="72"/>
      <c r="JR1508" s="72"/>
      <c r="JS1508" s="72"/>
      <c r="JT1508" s="72"/>
      <c r="JU1508" s="72"/>
      <c r="JV1508" s="72"/>
      <c r="JW1508" s="72"/>
      <c r="JX1508" s="72"/>
      <c r="JY1508" s="72"/>
      <c r="JZ1508" s="72"/>
      <c r="KA1508" s="72"/>
      <c r="KB1508" s="72"/>
      <c r="KC1508" s="72"/>
      <c r="KD1508" s="72"/>
      <c r="KE1508" s="72"/>
      <c r="KF1508" s="72"/>
      <c r="KG1508" s="72"/>
      <c r="KH1508" s="72"/>
      <c r="KI1508" s="72"/>
      <c r="KJ1508" s="72"/>
      <c r="KK1508" s="72"/>
      <c r="KL1508" s="72"/>
      <c r="KM1508" s="72"/>
      <c r="KN1508" s="72"/>
      <c r="KO1508" s="72"/>
      <c r="KP1508" s="72"/>
      <c r="KQ1508" s="72"/>
      <c r="KR1508" s="72"/>
      <c r="KS1508" s="72"/>
      <c r="KT1508" s="72"/>
      <c r="KU1508" s="72"/>
      <c r="KV1508" s="72"/>
      <c r="KW1508" s="72"/>
      <c r="KX1508" s="72"/>
      <c r="KY1508" s="72"/>
      <c r="KZ1508" s="72"/>
      <c r="LA1508" s="72"/>
      <c r="LB1508" s="72"/>
      <c r="LC1508" s="72"/>
      <c r="LD1508" s="72"/>
      <c r="LE1508" s="72"/>
      <c r="LF1508" s="72"/>
      <c r="LG1508" s="72"/>
      <c r="LH1508" s="72"/>
      <c r="LI1508" s="72"/>
      <c r="LJ1508" s="72"/>
      <c r="LK1508" s="72"/>
      <c r="LL1508" s="72"/>
      <c r="LM1508" s="72"/>
      <c r="LN1508" s="72"/>
      <c r="LO1508" s="72"/>
      <c r="LP1508" s="72"/>
      <c r="LQ1508" s="72"/>
      <c r="LR1508" s="72"/>
      <c r="LS1508" s="72"/>
      <c r="LT1508" s="72"/>
      <c r="LU1508" s="72"/>
      <c r="LV1508" s="72"/>
      <c r="LW1508" s="72"/>
      <c r="LX1508" s="72"/>
      <c r="LY1508" s="72"/>
      <c r="LZ1508" s="72"/>
      <c r="MA1508" s="72"/>
      <c r="MB1508" s="72"/>
      <c r="MC1508" s="72"/>
      <c r="MD1508" s="72"/>
      <c r="ME1508" s="72"/>
      <c r="MF1508" s="72"/>
      <c r="MG1508" s="72"/>
      <c r="MH1508" s="72"/>
      <c r="MI1508" s="72"/>
      <c r="MJ1508" s="72"/>
      <c r="MK1508" s="72"/>
      <c r="ML1508" s="72"/>
      <c r="MM1508" s="72"/>
      <c r="MN1508" s="72"/>
      <c r="MO1508" s="72"/>
      <c r="MP1508" s="72"/>
      <c r="MQ1508" s="72"/>
      <c r="MR1508" s="72"/>
      <c r="MS1508" s="72"/>
      <c r="MT1508" s="72"/>
      <c r="MU1508" s="72"/>
      <c r="MV1508" s="72"/>
      <c r="MW1508" s="72"/>
      <c r="MX1508" s="72"/>
      <c r="MY1508" s="72"/>
      <c r="MZ1508" s="72"/>
      <c r="NA1508" s="72"/>
      <c r="NB1508" s="72"/>
      <c r="NC1508" s="72"/>
      <c r="ND1508" s="72"/>
      <c r="NE1508" s="72"/>
      <c r="NF1508" s="72"/>
      <c r="NG1508" s="72"/>
      <c r="NH1508" s="72"/>
      <c r="NI1508" s="72"/>
      <c r="NJ1508" s="72"/>
      <c r="NK1508" s="72"/>
      <c r="NL1508" s="72"/>
      <c r="NM1508" s="72"/>
      <c r="NN1508" s="72"/>
      <c r="NO1508" s="72"/>
      <c r="NP1508" s="72"/>
      <c r="NQ1508" s="72"/>
      <c r="NR1508" s="72"/>
      <c r="NS1508" s="72"/>
      <c r="NT1508" s="72"/>
      <c r="NU1508" s="72"/>
      <c r="NV1508" s="72"/>
      <c r="NW1508" s="72"/>
      <c r="NX1508" s="72"/>
      <c r="NY1508" s="72"/>
      <c r="NZ1508" s="72"/>
      <c r="OA1508" s="72"/>
      <c r="OB1508" s="72"/>
      <c r="OC1508" s="72"/>
      <c r="OD1508" s="72"/>
      <c r="OE1508" s="72"/>
      <c r="OF1508" s="72"/>
      <c r="OG1508" s="72"/>
      <c r="OH1508" s="72"/>
      <c r="OI1508" s="72"/>
      <c r="OJ1508" s="72"/>
      <c r="OK1508" s="72"/>
      <c r="OL1508" s="72"/>
      <c r="OM1508" s="72"/>
      <c r="ON1508" s="72"/>
      <c r="OO1508" s="72"/>
      <c r="OP1508" s="72"/>
      <c r="OQ1508" s="72"/>
      <c r="OR1508" s="72"/>
      <c r="OS1508" s="72"/>
      <c r="OT1508" s="72"/>
      <c r="OU1508" s="72"/>
      <c r="OV1508" s="72"/>
      <c r="OW1508" s="72"/>
      <c r="OX1508" s="72"/>
      <c r="OY1508" s="72"/>
      <c r="OZ1508" s="72"/>
      <c r="PA1508" s="72"/>
      <c r="PB1508" s="72"/>
      <c r="PC1508" s="72"/>
      <c r="PD1508" s="72"/>
      <c r="PE1508" s="72"/>
      <c r="PF1508" s="72"/>
      <c r="PG1508" s="72"/>
      <c r="PH1508" s="72"/>
      <c r="PI1508" s="72"/>
      <c r="PJ1508" s="72"/>
      <c r="PK1508" s="72"/>
      <c r="PL1508" s="72"/>
      <c r="PM1508" s="72"/>
      <c r="PN1508" s="72"/>
      <c r="PO1508" s="72"/>
      <c r="PP1508" s="72"/>
      <c r="PQ1508" s="72"/>
      <c r="PR1508" s="72"/>
      <c r="PS1508" s="72"/>
      <c r="PT1508" s="72"/>
      <c r="PU1508" s="72"/>
      <c r="PV1508" s="72"/>
      <c r="PW1508" s="72"/>
      <c r="PX1508" s="72"/>
      <c r="PY1508" s="72"/>
      <c r="PZ1508" s="72"/>
      <c r="QA1508" s="72"/>
      <c r="QB1508" s="72"/>
      <c r="QC1508" s="72"/>
      <c r="QD1508" s="72"/>
      <c r="QE1508" s="72"/>
      <c r="QF1508" s="72"/>
      <c r="QG1508" s="72"/>
      <c r="QH1508" s="72"/>
      <c r="QI1508" s="72"/>
      <c r="QJ1508" s="72"/>
      <c r="QK1508" s="72"/>
      <c r="QL1508" s="72"/>
      <c r="QM1508" s="72"/>
      <c r="QN1508" s="72"/>
      <c r="QO1508" s="72"/>
      <c r="QP1508" s="72"/>
      <c r="QQ1508" s="72"/>
      <c r="QR1508" s="72"/>
      <c r="QS1508" s="72"/>
      <c r="QT1508" s="72"/>
      <c r="QU1508" s="72"/>
      <c r="QV1508" s="72"/>
      <c r="QW1508" s="72"/>
      <c r="QX1508" s="72"/>
      <c r="QY1508" s="72"/>
      <c r="QZ1508" s="72"/>
      <c r="RA1508" s="72"/>
      <c r="RB1508" s="72"/>
      <c r="RC1508" s="72"/>
      <c r="RD1508" s="72"/>
      <c r="RE1508" s="72"/>
      <c r="RF1508" s="72"/>
      <c r="RG1508" s="72"/>
      <c r="RH1508" s="72"/>
      <c r="RI1508" s="72"/>
      <c r="RJ1508" s="72"/>
      <c r="RK1508" s="72"/>
      <c r="RL1508" s="72"/>
      <c r="RM1508" s="72"/>
      <c r="RN1508" s="72"/>
      <c r="RO1508" s="72"/>
      <c r="RP1508" s="72"/>
      <c r="RQ1508" s="72"/>
      <c r="RR1508" s="72"/>
      <c r="RS1508" s="72"/>
      <c r="RT1508" s="72"/>
      <c r="RU1508" s="72"/>
      <c r="RV1508" s="72"/>
      <c r="RW1508" s="72"/>
      <c r="RX1508" s="72"/>
      <c r="RY1508" s="72"/>
      <c r="RZ1508" s="72"/>
      <c r="SA1508" s="72"/>
      <c r="SB1508" s="72"/>
      <c r="SC1508" s="72"/>
      <c r="SD1508" s="72"/>
      <c r="SE1508" s="72"/>
      <c r="SF1508" s="72"/>
      <c r="SG1508" s="72"/>
      <c r="SH1508" s="72"/>
      <c r="SI1508" s="72"/>
      <c r="SJ1508" s="72"/>
      <c r="SK1508" s="72"/>
      <c r="SL1508" s="72"/>
      <c r="SM1508" s="72"/>
      <c r="SN1508" s="72"/>
      <c r="SO1508" s="72"/>
      <c r="SP1508" s="72"/>
      <c r="SQ1508" s="72"/>
      <c r="SR1508" s="72"/>
      <c r="SS1508" s="72"/>
      <c r="ST1508" s="72"/>
      <c r="SU1508" s="72"/>
      <c r="SV1508" s="72"/>
      <c r="SW1508" s="72"/>
      <c r="SX1508" s="72"/>
      <c r="SY1508" s="72"/>
      <c r="SZ1508" s="72"/>
      <c r="TA1508" s="72"/>
      <c r="TB1508" s="72"/>
      <c r="TC1508" s="72"/>
    </row>
    <row r="1509" spans="1:523" ht="16.5" customHeight="1" x14ac:dyDescent="0.2">
      <c r="A1509" s="20">
        <v>930</v>
      </c>
      <c r="B1509" s="20" t="s">
        <v>66</v>
      </c>
      <c r="C1509" s="20" t="s">
        <v>328</v>
      </c>
      <c r="D1509" s="20" t="s">
        <v>38</v>
      </c>
      <c r="E1509" s="20" t="s">
        <v>1345</v>
      </c>
      <c r="F1509" s="22" t="s">
        <v>1008</v>
      </c>
      <c r="G1509" s="73" t="s">
        <v>42</v>
      </c>
      <c r="H1509" s="20" t="s">
        <v>35</v>
      </c>
      <c r="I1509" s="20" t="s">
        <v>81</v>
      </c>
      <c r="J1509" s="22" t="s">
        <v>1000</v>
      </c>
      <c r="K1509" s="20"/>
      <c r="L1509" s="20"/>
      <c r="M1509" s="20"/>
      <c r="N1509" s="20"/>
      <c r="O1509" s="32"/>
      <c r="P1509" s="23">
        <v>250000</v>
      </c>
      <c r="Q1509" s="24">
        <v>1</v>
      </c>
      <c r="R1509" s="25">
        <v>45658</v>
      </c>
      <c r="S1509" s="20" t="s">
        <v>83</v>
      </c>
      <c r="T1509" s="23">
        <f t="shared" si="27"/>
        <v>3000000</v>
      </c>
      <c r="U1509" s="27" t="s">
        <v>100</v>
      </c>
      <c r="V1509" s="27" t="s">
        <v>100</v>
      </c>
      <c r="W1509" s="72"/>
      <c r="X1509" s="72"/>
      <c r="Y1509" s="72"/>
      <c r="Z1509" s="72"/>
      <c r="AA1509" s="72"/>
      <c r="AB1509" s="72"/>
      <c r="AC1509" s="72"/>
      <c r="AD1509" s="72"/>
      <c r="AE1509" s="72"/>
      <c r="AF1509" s="72"/>
      <c r="AG1509" s="72"/>
      <c r="AH1509" s="72"/>
      <c r="AI1509" s="72"/>
      <c r="AJ1509" s="72"/>
      <c r="AK1509" s="72"/>
      <c r="AL1509" s="72"/>
      <c r="AM1509" s="72"/>
      <c r="AN1509" s="72"/>
      <c r="AO1509" s="72"/>
      <c r="AP1509" s="72"/>
      <c r="AQ1509" s="72"/>
      <c r="AR1509" s="72"/>
      <c r="AS1509" s="72"/>
      <c r="AT1509" s="72"/>
      <c r="AU1509" s="72"/>
      <c r="AV1509" s="72"/>
      <c r="AW1509" s="72"/>
      <c r="AX1509" s="72"/>
      <c r="AY1509" s="72"/>
      <c r="AZ1509" s="72"/>
      <c r="BA1509" s="72"/>
      <c r="BB1509" s="72"/>
      <c r="BC1509" s="72"/>
      <c r="BD1509" s="72"/>
      <c r="BE1509" s="72"/>
      <c r="BF1509" s="72"/>
      <c r="BG1509" s="72"/>
      <c r="BH1509" s="72"/>
      <c r="BI1509" s="72"/>
      <c r="BJ1509" s="72"/>
      <c r="BK1509" s="72"/>
      <c r="BL1509" s="72"/>
      <c r="BM1509" s="72"/>
      <c r="BN1509" s="72"/>
      <c r="BO1509" s="72"/>
      <c r="BP1509" s="72"/>
      <c r="BQ1509" s="72"/>
      <c r="BR1509" s="72"/>
      <c r="BS1509" s="72"/>
      <c r="BT1509" s="72"/>
      <c r="BU1509" s="72"/>
      <c r="BV1509" s="72"/>
      <c r="BW1509" s="72"/>
      <c r="BX1509" s="72"/>
      <c r="BY1509" s="72"/>
      <c r="BZ1509" s="72"/>
      <c r="CA1509" s="72"/>
      <c r="CB1509" s="72"/>
      <c r="CC1509" s="72"/>
      <c r="CD1509" s="72"/>
      <c r="CE1509" s="72"/>
      <c r="CF1509" s="72"/>
      <c r="CG1509" s="72"/>
      <c r="CH1509" s="72"/>
      <c r="CI1509" s="72"/>
      <c r="CJ1509" s="72"/>
      <c r="CK1509" s="72"/>
      <c r="CL1509" s="72"/>
      <c r="CM1509" s="72"/>
      <c r="CN1509" s="72"/>
      <c r="CO1509" s="72"/>
      <c r="CP1509" s="72"/>
      <c r="CQ1509" s="72"/>
      <c r="CR1509" s="72"/>
      <c r="CS1509" s="72"/>
      <c r="CT1509" s="72"/>
      <c r="CU1509" s="72"/>
      <c r="CV1509" s="72"/>
      <c r="CW1509" s="72"/>
      <c r="CX1509" s="72"/>
      <c r="CY1509" s="72"/>
      <c r="CZ1509" s="72"/>
      <c r="DA1509" s="72"/>
      <c r="DB1509" s="72"/>
      <c r="DC1509" s="72"/>
      <c r="DD1509" s="72"/>
      <c r="DE1509" s="72"/>
      <c r="DF1509" s="72"/>
      <c r="DG1509" s="72"/>
      <c r="DH1509" s="72"/>
      <c r="DI1509" s="72"/>
      <c r="DJ1509" s="72"/>
      <c r="DK1509" s="72"/>
      <c r="DL1509" s="72"/>
      <c r="DM1509" s="72"/>
      <c r="DN1509" s="72"/>
      <c r="DO1509" s="72"/>
      <c r="DP1509" s="72"/>
      <c r="DQ1509" s="72"/>
      <c r="DR1509" s="72"/>
      <c r="DS1509" s="72"/>
      <c r="DT1509" s="72"/>
      <c r="DU1509" s="72"/>
      <c r="DV1509" s="72"/>
      <c r="DW1509" s="72"/>
      <c r="DX1509" s="72"/>
      <c r="DY1509" s="72"/>
      <c r="DZ1509" s="72"/>
      <c r="EA1509" s="72"/>
      <c r="EB1509" s="72"/>
      <c r="EC1509" s="72"/>
      <c r="ED1509" s="72"/>
      <c r="EE1509" s="72"/>
      <c r="EF1509" s="72"/>
      <c r="EG1509" s="72"/>
      <c r="EH1509" s="72"/>
      <c r="EI1509" s="72"/>
      <c r="EJ1509" s="72"/>
      <c r="EK1509" s="72"/>
      <c r="EL1509" s="72"/>
      <c r="EM1509" s="72"/>
      <c r="EN1509" s="72"/>
      <c r="EO1509" s="72"/>
      <c r="EP1509" s="72"/>
      <c r="EQ1509" s="72"/>
      <c r="ER1509" s="72"/>
      <c r="ES1509" s="72"/>
      <c r="ET1509" s="72"/>
      <c r="EU1509" s="72"/>
      <c r="EV1509" s="72"/>
      <c r="EW1509" s="72"/>
      <c r="EX1509" s="72"/>
      <c r="EY1509" s="72"/>
      <c r="EZ1509" s="72"/>
      <c r="FA1509" s="72"/>
      <c r="FB1509" s="72"/>
      <c r="FC1509" s="72"/>
      <c r="FD1509" s="72"/>
      <c r="FE1509" s="72"/>
      <c r="FF1509" s="72"/>
      <c r="FG1509" s="72"/>
      <c r="FH1509" s="72"/>
      <c r="FI1509" s="72"/>
      <c r="FJ1509" s="72"/>
      <c r="FK1509" s="72"/>
      <c r="FL1509" s="72"/>
      <c r="FM1509" s="72"/>
      <c r="FN1509" s="72"/>
      <c r="FO1509" s="72"/>
      <c r="FP1509" s="72"/>
      <c r="FQ1509" s="72"/>
      <c r="FR1509" s="72"/>
      <c r="FS1509" s="72"/>
      <c r="FT1509" s="72"/>
      <c r="FU1509" s="72"/>
      <c r="FV1509" s="72"/>
      <c r="FW1509" s="72"/>
      <c r="FX1509" s="72"/>
      <c r="FY1509" s="72"/>
      <c r="FZ1509" s="72"/>
      <c r="GA1509" s="72"/>
      <c r="GB1509" s="72"/>
      <c r="GC1509" s="72"/>
      <c r="GD1509" s="72"/>
      <c r="GE1509" s="72"/>
      <c r="GF1509" s="72"/>
      <c r="GG1509" s="72"/>
      <c r="GH1509" s="72"/>
      <c r="GI1509" s="72"/>
      <c r="GJ1509" s="72"/>
      <c r="GK1509" s="72"/>
      <c r="GL1509" s="72"/>
      <c r="GM1509" s="72"/>
      <c r="GN1509" s="72"/>
      <c r="GO1509" s="72"/>
      <c r="GP1509" s="72"/>
      <c r="GQ1509" s="72"/>
      <c r="GR1509" s="72"/>
      <c r="GS1509" s="72"/>
      <c r="GT1509" s="72"/>
      <c r="GU1509" s="72"/>
      <c r="GV1509" s="72"/>
      <c r="GW1509" s="72"/>
      <c r="GX1509" s="72"/>
      <c r="GY1509" s="72"/>
      <c r="GZ1509" s="72"/>
      <c r="HA1509" s="72"/>
      <c r="HB1509" s="72"/>
      <c r="HC1509" s="72"/>
      <c r="HD1509" s="72"/>
      <c r="HE1509" s="72"/>
      <c r="HF1509" s="72"/>
      <c r="HG1509" s="72"/>
      <c r="HH1509" s="72"/>
      <c r="HI1509" s="72"/>
      <c r="HJ1509" s="72"/>
      <c r="HK1509" s="72"/>
      <c r="HL1509" s="72"/>
      <c r="HM1509" s="72"/>
      <c r="HN1509" s="72"/>
      <c r="HO1509" s="72"/>
      <c r="HP1509" s="72"/>
      <c r="HQ1509" s="72"/>
      <c r="HR1509" s="72"/>
      <c r="HS1509" s="72"/>
      <c r="HT1509" s="72"/>
      <c r="HU1509" s="72"/>
      <c r="HV1509" s="72"/>
      <c r="HW1509" s="72"/>
      <c r="HX1509" s="72"/>
      <c r="HY1509" s="72"/>
      <c r="HZ1509" s="72"/>
      <c r="IA1509" s="72"/>
      <c r="IB1509" s="72"/>
      <c r="IC1509" s="72"/>
      <c r="ID1509" s="72"/>
      <c r="IE1509" s="72"/>
      <c r="IF1509" s="72"/>
      <c r="IG1509" s="72"/>
      <c r="IH1509" s="72"/>
      <c r="II1509" s="72"/>
      <c r="IJ1509" s="72"/>
      <c r="IK1509" s="72"/>
      <c r="IL1509" s="72"/>
      <c r="IM1509" s="72"/>
      <c r="IN1509" s="72"/>
      <c r="IO1509" s="72"/>
      <c r="IP1509" s="72"/>
      <c r="IQ1509" s="72"/>
      <c r="IR1509" s="72"/>
      <c r="IS1509" s="72"/>
      <c r="IT1509" s="72"/>
      <c r="IU1509" s="72"/>
      <c r="IV1509" s="72"/>
      <c r="IW1509" s="72"/>
      <c r="IX1509" s="72"/>
      <c r="IY1509" s="72"/>
      <c r="IZ1509" s="72"/>
      <c r="JA1509" s="72"/>
      <c r="JB1509" s="72"/>
      <c r="JC1509" s="72"/>
      <c r="JD1509" s="72"/>
      <c r="JE1509" s="72"/>
      <c r="JF1509" s="72"/>
      <c r="JG1509" s="72"/>
      <c r="JH1509" s="72"/>
      <c r="JI1509" s="72"/>
      <c r="JJ1509" s="72"/>
      <c r="JK1509" s="72"/>
      <c r="JL1509" s="72"/>
      <c r="JM1509" s="72"/>
      <c r="JN1509" s="72"/>
      <c r="JO1509" s="72"/>
      <c r="JP1509" s="72"/>
      <c r="JQ1509" s="72"/>
      <c r="JR1509" s="72"/>
      <c r="JS1509" s="72"/>
      <c r="JT1509" s="72"/>
      <c r="JU1509" s="72"/>
      <c r="JV1509" s="72"/>
      <c r="JW1509" s="72"/>
      <c r="JX1509" s="72"/>
      <c r="JY1509" s="72"/>
      <c r="JZ1509" s="72"/>
      <c r="KA1509" s="72"/>
      <c r="KB1509" s="72"/>
      <c r="KC1509" s="72"/>
      <c r="KD1509" s="72"/>
      <c r="KE1509" s="72"/>
      <c r="KF1509" s="72"/>
      <c r="KG1509" s="72"/>
      <c r="KH1509" s="72"/>
      <c r="KI1509" s="72"/>
      <c r="KJ1509" s="72"/>
      <c r="KK1509" s="72"/>
      <c r="KL1509" s="72"/>
      <c r="KM1509" s="72"/>
      <c r="KN1509" s="72"/>
      <c r="KO1509" s="72"/>
      <c r="KP1509" s="72"/>
      <c r="KQ1509" s="72"/>
      <c r="KR1509" s="72"/>
      <c r="KS1509" s="72"/>
      <c r="KT1509" s="72"/>
      <c r="KU1509" s="72"/>
      <c r="KV1509" s="72"/>
      <c r="KW1509" s="72"/>
      <c r="KX1509" s="72"/>
      <c r="KY1509" s="72"/>
      <c r="KZ1509" s="72"/>
      <c r="LA1509" s="72"/>
      <c r="LB1509" s="72"/>
      <c r="LC1509" s="72"/>
      <c r="LD1509" s="72"/>
      <c r="LE1509" s="72"/>
      <c r="LF1509" s="72"/>
      <c r="LG1509" s="72"/>
      <c r="LH1509" s="72"/>
      <c r="LI1509" s="72"/>
      <c r="LJ1509" s="72"/>
      <c r="LK1509" s="72"/>
      <c r="LL1509" s="72"/>
      <c r="LM1509" s="72"/>
      <c r="LN1509" s="72"/>
      <c r="LO1509" s="72"/>
      <c r="LP1509" s="72"/>
      <c r="LQ1509" s="72"/>
      <c r="LR1509" s="72"/>
      <c r="LS1509" s="72"/>
      <c r="LT1509" s="72"/>
      <c r="LU1509" s="72"/>
      <c r="LV1509" s="72"/>
      <c r="LW1509" s="72"/>
      <c r="LX1509" s="72"/>
      <c r="LY1509" s="72"/>
      <c r="LZ1509" s="72"/>
      <c r="MA1509" s="72"/>
      <c r="MB1509" s="72"/>
      <c r="MC1509" s="72"/>
      <c r="MD1509" s="72"/>
      <c r="ME1509" s="72"/>
      <c r="MF1509" s="72"/>
      <c r="MG1509" s="72"/>
      <c r="MH1509" s="72"/>
      <c r="MI1509" s="72"/>
      <c r="MJ1509" s="72"/>
      <c r="MK1509" s="72"/>
      <c r="ML1509" s="72"/>
      <c r="MM1509" s="72"/>
      <c r="MN1509" s="72"/>
      <c r="MO1509" s="72"/>
      <c r="MP1509" s="72"/>
      <c r="MQ1509" s="72"/>
      <c r="MR1509" s="72"/>
      <c r="MS1509" s="72"/>
      <c r="MT1509" s="72"/>
      <c r="MU1509" s="72"/>
      <c r="MV1509" s="72"/>
      <c r="MW1509" s="72"/>
      <c r="MX1509" s="72"/>
      <c r="MY1509" s="72"/>
      <c r="MZ1509" s="72"/>
      <c r="NA1509" s="72"/>
      <c r="NB1509" s="72"/>
      <c r="NC1509" s="72"/>
      <c r="ND1509" s="72"/>
      <c r="NE1509" s="72"/>
      <c r="NF1509" s="72"/>
      <c r="NG1509" s="72"/>
      <c r="NH1509" s="72"/>
      <c r="NI1509" s="72"/>
      <c r="NJ1509" s="72"/>
      <c r="NK1509" s="72"/>
      <c r="NL1509" s="72"/>
      <c r="NM1509" s="72"/>
      <c r="NN1509" s="72"/>
      <c r="NO1509" s="72"/>
      <c r="NP1509" s="72"/>
      <c r="NQ1509" s="72"/>
      <c r="NR1509" s="72"/>
      <c r="NS1509" s="72"/>
      <c r="NT1509" s="72"/>
      <c r="NU1509" s="72"/>
      <c r="NV1509" s="72"/>
      <c r="NW1509" s="72"/>
      <c r="NX1509" s="72"/>
      <c r="NY1509" s="72"/>
      <c r="NZ1509" s="72"/>
      <c r="OA1509" s="72"/>
      <c r="OB1509" s="72"/>
      <c r="OC1509" s="72"/>
      <c r="OD1509" s="72"/>
      <c r="OE1509" s="72"/>
      <c r="OF1509" s="72"/>
      <c r="OG1509" s="72"/>
      <c r="OH1509" s="72"/>
      <c r="OI1509" s="72"/>
      <c r="OJ1509" s="72"/>
      <c r="OK1509" s="72"/>
      <c r="OL1509" s="72"/>
      <c r="OM1509" s="72"/>
      <c r="ON1509" s="72"/>
      <c r="OO1509" s="72"/>
      <c r="OP1509" s="72"/>
      <c r="OQ1509" s="72"/>
      <c r="OR1509" s="72"/>
      <c r="OS1509" s="72"/>
      <c r="OT1509" s="72"/>
      <c r="OU1509" s="72"/>
      <c r="OV1509" s="72"/>
      <c r="OW1509" s="72"/>
      <c r="OX1509" s="72"/>
      <c r="OY1509" s="72"/>
      <c r="OZ1509" s="72"/>
      <c r="PA1509" s="72"/>
      <c r="PB1509" s="72"/>
      <c r="PC1509" s="72"/>
      <c r="PD1509" s="72"/>
      <c r="PE1509" s="72"/>
      <c r="PF1509" s="72"/>
      <c r="PG1509" s="72"/>
      <c r="PH1509" s="72"/>
      <c r="PI1509" s="72"/>
      <c r="PJ1509" s="72"/>
      <c r="PK1509" s="72"/>
      <c r="PL1509" s="72"/>
      <c r="PM1509" s="72"/>
      <c r="PN1509" s="72"/>
      <c r="PO1509" s="72"/>
      <c r="PP1509" s="72"/>
      <c r="PQ1509" s="72"/>
      <c r="PR1509" s="72"/>
      <c r="PS1509" s="72"/>
      <c r="PT1509" s="72"/>
      <c r="PU1509" s="72"/>
      <c r="PV1509" s="72"/>
      <c r="PW1509" s="72"/>
      <c r="PX1509" s="72"/>
      <c r="PY1509" s="72"/>
      <c r="PZ1509" s="72"/>
      <c r="QA1509" s="72"/>
      <c r="QB1509" s="72"/>
      <c r="QC1509" s="72"/>
      <c r="QD1509" s="72"/>
      <c r="QE1509" s="72"/>
      <c r="QF1509" s="72"/>
      <c r="QG1509" s="72"/>
      <c r="QH1509" s="72"/>
      <c r="QI1509" s="72"/>
      <c r="QJ1509" s="72"/>
      <c r="QK1509" s="72"/>
      <c r="QL1509" s="72"/>
      <c r="QM1509" s="72"/>
      <c r="QN1509" s="72"/>
      <c r="QO1509" s="72"/>
      <c r="QP1509" s="72"/>
      <c r="QQ1509" s="72"/>
      <c r="QR1509" s="72"/>
      <c r="QS1509" s="72"/>
      <c r="QT1509" s="72"/>
      <c r="QU1509" s="72"/>
      <c r="QV1509" s="72"/>
      <c r="QW1509" s="72"/>
      <c r="QX1509" s="72"/>
      <c r="QY1509" s="72"/>
      <c r="QZ1509" s="72"/>
      <c r="RA1509" s="72"/>
      <c r="RB1509" s="72"/>
      <c r="RC1509" s="72"/>
      <c r="RD1509" s="72"/>
      <c r="RE1509" s="72"/>
      <c r="RF1509" s="72"/>
      <c r="RG1509" s="72"/>
      <c r="RH1509" s="72"/>
      <c r="RI1509" s="72"/>
      <c r="RJ1509" s="72"/>
      <c r="RK1509" s="72"/>
      <c r="RL1509" s="72"/>
      <c r="RM1509" s="72"/>
      <c r="RN1509" s="72"/>
      <c r="RO1509" s="72"/>
      <c r="RP1509" s="72"/>
      <c r="RQ1509" s="72"/>
      <c r="RR1509" s="72"/>
      <c r="RS1509" s="72"/>
      <c r="RT1509" s="72"/>
      <c r="RU1509" s="72"/>
      <c r="RV1509" s="72"/>
      <c r="RW1509" s="72"/>
      <c r="RX1509" s="72"/>
      <c r="RY1509" s="72"/>
      <c r="RZ1509" s="72"/>
      <c r="SA1509" s="72"/>
      <c r="SB1509" s="72"/>
      <c r="SC1509" s="72"/>
      <c r="SD1509" s="72"/>
      <c r="SE1509" s="72"/>
      <c r="SF1509" s="72"/>
      <c r="SG1509" s="72"/>
      <c r="SH1509" s="72"/>
      <c r="SI1509" s="72"/>
      <c r="SJ1509" s="72"/>
      <c r="SK1509" s="72"/>
      <c r="SL1509" s="72"/>
      <c r="SM1509" s="72"/>
      <c r="SN1509" s="72"/>
      <c r="SO1509" s="72"/>
      <c r="SP1509" s="72"/>
      <c r="SQ1509" s="72"/>
      <c r="SR1509" s="72"/>
      <c r="SS1509" s="72"/>
      <c r="ST1509" s="72"/>
      <c r="SU1509" s="72"/>
      <c r="SV1509" s="72"/>
      <c r="SW1509" s="72"/>
      <c r="SX1509" s="72"/>
      <c r="SY1509" s="72"/>
      <c r="SZ1509" s="72"/>
      <c r="TA1509" s="72"/>
      <c r="TB1509" s="72"/>
      <c r="TC1509" s="72"/>
    </row>
    <row r="1510" spans="1:523" ht="16.5" customHeight="1" x14ac:dyDescent="0.2">
      <c r="A1510" s="20">
        <v>931</v>
      </c>
      <c r="B1510" s="20" t="s">
        <v>66</v>
      </c>
      <c r="C1510" s="20" t="s">
        <v>328</v>
      </c>
      <c r="D1510" s="20" t="s">
        <v>38</v>
      </c>
      <c r="E1510" s="20" t="s">
        <v>1345</v>
      </c>
      <c r="F1510" s="22" t="s">
        <v>1009</v>
      </c>
      <c r="G1510" s="73" t="s">
        <v>42</v>
      </c>
      <c r="H1510" s="20" t="s">
        <v>35</v>
      </c>
      <c r="I1510" s="20" t="s">
        <v>81</v>
      </c>
      <c r="J1510" s="22" t="s">
        <v>1000</v>
      </c>
      <c r="K1510" s="20"/>
      <c r="L1510" s="20"/>
      <c r="M1510" s="20"/>
      <c r="N1510" s="20"/>
      <c r="O1510" s="32"/>
      <c r="P1510" s="23">
        <v>650000</v>
      </c>
      <c r="Q1510" s="24">
        <v>1</v>
      </c>
      <c r="R1510" s="25">
        <v>45658</v>
      </c>
      <c r="S1510" s="20" t="s">
        <v>83</v>
      </c>
      <c r="T1510" s="23">
        <f t="shared" si="27"/>
        <v>7800000</v>
      </c>
      <c r="U1510" s="27" t="s">
        <v>100</v>
      </c>
      <c r="V1510" s="27" t="s">
        <v>100</v>
      </c>
      <c r="W1510" s="72"/>
      <c r="X1510" s="72"/>
      <c r="Y1510" s="72"/>
      <c r="Z1510" s="72"/>
      <c r="AA1510" s="72"/>
      <c r="AB1510" s="72"/>
      <c r="AC1510" s="72"/>
      <c r="AD1510" s="72"/>
      <c r="AE1510" s="72"/>
      <c r="AF1510" s="72"/>
      <c r="AG1510" s="72"/>
      <c r="AH1510" s="72"/>
      <c r="AI1510" s="72"/>
      <c r="AJ1510" s="72"/>
      <c r="AK1510" s="72"/>
      <c r="AL1510" s="72"/>
      <c r="AM1510" s="72"/>
      <c r="AN1510" s="72"/>
      <c r="AO1510" s="72"/>
      <c r="AP1510" s="72"/>
      <c r="AQ1510" s="72"/>
      <c r="AR1510" s="72"/>
      <c r="AS1510" s="72"/>
      <c r="AT1510" s="72"/>
      <c r="AU1510" s="72"/>
      <c r="AV1510" s="72"/>
      <c r="AW1510" s="72"/>
      <c r="AX1510" s="72"/>
      <c r="AY1510" s="72"/>
      <c r="AZ1510" s="72"/>
      <c r="BA1510" s="72"/>
      <c r="BB1510" s="72"/>
      <c r="BC1510" s="72"/>
      <c r="BD1510" s="72"/>
      <c r="BE1510" s="72"/>
      <c r="BF1510" s="72"/>
      <c r="BG1510" s="72"/>
      <c r="BH1510" s="72"/>
      <c r="BI1510" s="72"/>
      <c r="BJ1510" s="72"/>
      <c r="BK1510" s="72"/>
      <c r="BL1510" s="72"/>
      <c r="BM1510" s="72"/>
      <c r="BN1510" s="72"/>
      <c r="BO1510" s="72"/>
      <c r="BP1510" s="72"/>
      <c r="BQ1510" s="72"/>
      <c r="BR1510" s="72"/>
      <c r="BS1510" s="72"/>
      <c r="BT1510" s="72"/>
      <c r="BU1510" s="72"/>
      <c r="BV1510" s="72"/>
      <c r="BW1510" s="72"/>
      <c r="BX1510" s="72"/>
      <c r="BY1510" s="72"/>
      <c r="BZ1510" s="72"/>
      <c r="CA1510" s="72"/>
      <c r="CB1510" s="72"/>
      <c r="CC1510" s="72"/>
      <c r="CD1510" s="72"/>
      <c r="CE1510" s="72"/>
      <c r="CF1510" s="72"/>
      <c r="CG1510" s="72"/>
      <c r="CH1510" s="72"/>
      <c r="CI1510" s="72"/>
      <c r="CJ1510" s="72"/>
      <c r="CK1510" s="72"/>
      <c r="CL1510" s="72"/>
      <c r="CM1510" s="72"/>
      <c r="CN1510" s="72"/>
      <c r="CO1510" s="72"/>
      <c r="CP1510" s="72"/>
      <c r="CQ1510" s="72"/>
      <c r="CR1510" s="72"/>
      <c r="CS1510" s="72"/>
      <c r="CT1510" s="72"/>
      <c r="CU1510" s="72"/>
      <c r="CV1510" s="72"/>
      <c r="CW1510" s="72"/>
      <c r="CX1510" s="72"/>
      <c r="CY1510" s="72"/>
      <c r="CZ1510" s="72"/>
      <c r="DA1510" s="72"/>
      <c r="DB1510" s="72"/>
      <c r="DC1510" s="72"/>
      <c r="DD1510" s="72"/>
      <c r="DE1510" s="72"/>
      <c r="DF1510" s="72"/>
      <c r="DG1510" s="72"/>
      <c r="DH1510" s="72"/>
      <c r="DI1510" s="72"/>
      <c r="DJ1510" s="72"/>
      <c r="DK1510" s="72"/>
      <c r="DL1510" s="72"/>
      <c r="DM1510" s="72"/>
      <c r="DN1510" s="72"/>
      <c r="DO1510" s="72"/>
      <c r="DP1510" s="72"/>
      <c r="DQ1510" s="72"/>
      <c r="DR1510" s="72"/>
      <c r="DS1510" s="72"/>
      <c r="DT1510" s="72"/>
      <c r="DU1510" s="72"/>
      <c r="DV1510" s="72"/>
      <c r="DW1510" s="72"/>
      <c r="DX1510" s="72"/>
      <c r="DY1510" s="72"/>
      <c r="DZ1510" s="72"/>
      <c r="EA1510" s="72"/>
      <c r="EB1510" s="72"/>
      <c r="EC1510" s="72"/>
      <c r="ED1510" s="72"/>
      <c r="EE1510" s="72"/>
      <c r="EF1510" s="72"/>
      <c r="EG1510" s="72"/>
      <c r="EH1510" s="72"/>
      <c r="EI1510" s="72"/>
      <c r="EJ1510" s="72"/>
      <c r="EK1510" s="72"/>
      <c r="EL1510" s="72"/>
      <c r="EM1510" s="72"/>
      <c r="EN1510" s="72"/>
      <c r="EO1510" s="72"/>
      <c r="EP1510" s="72"/>
      <c r="EQ1510" s="72"/>
      <c r="ER1510" s="72"/>
      <c r="ES1510" s="72"/>
      <c r="ET1510" s="72"/>
      <c r="EU1510" s="72"/>
      <c r="EV1510" s="72"/>
      <c r="EW1510" s="72"/>
      <c r="EX1510" s="72"/>
      <c r="EY1510" s="72"/>
      <c r="EZ1510" s="72"/>
      <c r="FA1510" s="72"/>
      <c r="FB1510" s="72"/>
      <c r="FC1510" s="72"/>
      <c r="FD1510" s="72"/>
      <c r="FE1510" s="72"/>
      <c r="FF1510" s="72"/>
      <c r="FG1510" s="72"/>
      <c r="FH1510" s="72"/>
      <c r="FI1510" s="72"/>
      <c r="FJ1510" s="72"/>
      <c r="FK1510" s="72"/>
      <c r="FL1510" s="72"/>
      <c r="FM1510" s="72"/>
      <c r="FN1510" s="72"/>
      <c r="FO1510" s="72"/>
      <c r="FP1510" s="72"/>
      <c r="FQ1510" s="72"/>
      <c r="FR1510" s="72"/>
      <c r="FS1510" s="72"/>
      <c r="FT1510" s="72"/>
      <c r="FU1510" s="72"/>
      <c r="FV1510" s="72"/>
      <c r="FW1510" s="72"/>
      <c r="FX1510" s="72"/>
      <c r="FY1510" s="72"/>
      <c r="FZ1510" s="72"/>
      <c r="GA1510" s="72"/>
      <c r="GB1510" s="72"/>
      <c r="GC1510" s="72"/>
      <c r="GD1510" s="72"/>
      <c r="GE1510" s="72"/>
      <c r="GF1510" s="72"/>
      <c r="GG1510" s="72"/>
      <c r="GH1510" s="72"/>
      <c r="GI1510" s="72"/>
      <c r="GJ1510" s="72"/>
      <c r="GK1510" s="72"/>
      <c r="GL1510" s="72"/>
      <c r="GM1510" s="72"/>
      <c r="GN1510" s="72"/>
      <c r="GO1510" s="72"/>
      <c r="GP1510" s="72"/>
      <c r="GQ1510" s="72"/>
      <c r="GR1510" s="72"/>
      <c r="GS1510" s="72"/>
      <c r="GT1510" s="72"/>
      <c r="GU1510" s="72"/>
      <c r="GV1510" s="72"/>
      <c r="GW1510" s="72"/>
      <c r="GX1510" s="72"/>
      <c r="GY1510" s="72"/>
      <c r="GZ1510" s="72"/>
      <c r="HA1510" s="72"/>
      <c r="HB1510" s="72"/>
      <c r="HC1510" s="72"/>
      <c r="HD1510" s="72"/>
      <c r="HE1510" s="72"/>
      <c r="HF1510" s="72"/>
      <c r="HG1510" s="72"/>
      <c r="HH1510" s="72"/>
      <c r="HI1510" s="72"/>
      <c r="HJ1510" s="72"/>
      <c r="HK1510" s="72"/>
      <c r="HL1510" s="72"/>
      <c r="HM1510" s="72"/>
      <c r="HN1510" s="72"/>
      <c r="HO1510" s="72"/>
      <c r="HP1510" s="72"/>
      <c r="HQ1510" s="72"/>
      <c r="HR1510" s="72"/>
      <c r="HS1510" s="72"/>
      <c r="HT1510" s="72"/>
      <c r="HU1510" s="72"/>
      <c r="HV1510" s="72"/>
      <c r="HW1510" s="72"/>
      <c r="HX1510" s="72"/>
      <c r="HY1510" s="72"/>
      <c r="HZ1510" s="72"/>
      <c r="IA1510" s="72"/>
      <c r="IB1510" s="72"/>
      <c r="IC1510" s="72"/>
      <c r="ID1510" s="72"/>
      <c r="IE1510" s="72"/>
      <c r="IF1510" s="72"/>
      <c r="IG1510" s="72"/>
      <c r="IH1510" s="72"/>
      <c r="II1510" s="72"/>
      <c r="IJ1510" s="72"/>
      <c r="IK1510" s="72"/>
      <c r="IL1510" s="72"/>
      <c r="IM1510" s="72"/>
      <c r="IN1510" s="72"/>
      <c r="IO1510" s="72"/>
      <c r="IP1510" s="72"/>
      <c r="IQ1510" s="72"/>
      <c r="IR1510" s="72"/>
      <c r="IS1510" s="72"/>
      <c r="IT1510" s="72"/>
      <c r="IU1510" s="72"/>
      <c r="IV1510" s="72"/>
      <c r="IW1510" s="72"/>
      <c r="IX1510" s="72"/>
      <c r="IY1510" s="72"/>
      <c r="IZ1510" s="72"/>
      <c r="JA1510" s="72"/>
      <c r="JB1510" s="72"/>
      <c r="JC1510" s="72"/>
      <c r="JD1510" s="72"/>
      <c r="JE1510" s="72"/>
      <c r="JF1510" s="72"/>
      <c r="JG1510" s="72"/>
      <c r="JH1510" s="72"/>
      <c r="JI1510" s="72"/>
      <c r="JJ1510" s="72"/>
      <c r="JK1510" s="72"/>
      <c r="JL1510" s="72"/>
      <c r="JM1510" s="72"/>
      <c r="JN1510" s="72"/>
      <c r="JO1510" s="72"/>
      <c r="JP1510" s="72"/>
      <c r="JQ1510" s="72"/>
      <c r="JR1510" s="72"/>
      <c r="JS1510" s="72"/>
      <c r="JT1510" s="72"/>
      <c r="JU1510" s="72"/>
      <c r="JV1510" s="72"/>
      <c r="JW1510" s="72"/>
      <c r="JX1510" s="72"/>
      <c r="JY1510" s="72"/>
      <c r="JZ1510" s="72"/>
      <c r="KA1510" s="72"/>
      <c r="KB1510" s="72"/>
      <c r="KC1510" s="72"/>
      <c r="KD1510" s="72"/>
      <c r="KE1510" s="72"/>
      <c r="KF1510" s="72"/>
      <c r="KG1510" s="72"/>
      <c r="KH1510" s="72"/>
      <c r="KI1510" s="72"/>
      <c r="KJ1510" s="72"/>
      <c r="KK1510" s="72"/>
      <c r="KL1510" s="72"/>
      <c r="KM1510" s="72"/>
      <c r="KN1510" s="72"/>
      <c r="KO1510" s="72"/>
      <c r="KP1510" s="72"/>
      <c r="KQ1510" s="72"/>
      <c r="KR1510" s="72"/>
      <c r="KS1510" s="72"/>
      <c r="KT1510" s="72"/>
      <c r="KU1510" s="72"/>
      <c r="KV1510" s="72"/>
      <c r="KW1510" s="72"/>
      <c r="KX1510" s="72"/>
      <c r="KY1510" s="72"/>
      <c r="KZ1510" s="72"/>
      <c r="LA1510" s="72"/>
      <c r="LB1510" s="72"/>
      <c r="LC1510" s="72"/>
      <c r="LD1510" s="72"/>
      <c r="LE1510" s="72"/>
      <c r="LF1510" s="72"/>
      <c r="LG1510" s="72"/>
      <c r="LH1510" s="72"/>
      <c r="LI1510" s="72"/>
      <c r="LJ1510" s="72"/>
      <c r="LK1510" s="72"/>
      <c r="LL1510" s="72"/>
      <c r="LM1510" s="72"/>
      <c r="LN1510" s="72"/>
      <c r="LO1510" s="72"/>
      <c r="LP1510" s="72"/>
      <c r="LQ1510" s="72"/>
      <c r="LR1510" s="72"/>
      <c r="LS1510" s="72"/>
      <c r="LT1510" s="72"/>
      <c r="LU1510" s="72"/>
      <c r="LV1510" s="72"/>
      <c r="LW1510" s="72"/>
      <c r="LX1510" s="72"/>
      <c r="LY1510" s="72"/>
      <c r="LZ1510" s="72"/>
      <c r="MA1510" s="72"/>
      <c r="MB1510" s="72"/>
      <c r="MC1510" s="72"/>
      <c r="MD1510" s="72"/>
      <c r="ME1510" s="72"/>
      <c r="MF1510" s="72"/>
      <c r="MG1510" s="72"/>
      <c r="MH1510" s="72"/>
      <c r="MI1510" s="72"/>
      <c r="MJ1510" s="72"/>
      <c r="MK1510" s="72"/>
      <c r="ML1510" s="72"/>
      <c r="MM1510" s="72"/>
      <c r="MN1510" s="72"/>
      <c r="MO1510" s="72"/>
      <c r="MP1510" s="72"/>
      <c r="MQ1510" s="72"/>
      <c r="MR1510" s="72"/>
      <c r="MS1510" s="72"/>
      <c r="MT1510" s="72"/>
      <c r="MU1510" s="72"/>
      <c r="MV1510" s="72"/>
      <c r="MW1510" s="72"/>
      <c r="MX1510" s="72"/>
      <c r="MY1510" s="72"/>
      <c r="MZ1510" s="72"/>
      <c r="NA1510" s="72"/>
      <c r="NB1510" s="72"/>
      <c r="NC1510" s="72"/>
      <c r="ND1510" s="72"/>
      <c r="NE1510" s="72"/>
      <c r="NF1510" s="72"/>
      <c r="NG1510" s="72"/>
      <c r="NH1510" s="72"/>
      <c r="NI1510" s="72"/>
      <c r="NJ1510" s="72"/>
      <c r="NK1510" s="72"/>
      <c r="NL1510" s="72"/>
      <c r="NM1510" s="72"/>
      <c r="NN1510" s="72"/>
      <c r="NO1510" s="72"/>
      <c r="NP1510" s="72"/>
      <c r="NQ1510" s="72"/>
      <c r="NR1510" s="72"/>
      <c r="NS1510" s="72"/>
      <c r="NT1510" s="72"/>
      <c r="NU1510" s="72"/>
      <c r="NV1510" s="72"/>
      <c r="NW1510" s="72"/>
      <c r="NX1510" s="72"/>
      <c r="NY1510" s="72"/>
      <c r="NZ1510" s="72"/>
      <c r="OA1510" s="72"/>
      <c r="OB1510" s="72"/>
      <c r="OC1510" s="72"/>
      <c r="OD1510" s="72"/>
      <c r="OE1510" s="72"/>
      <c r="OF1510" s="72"/>
      <c r="OG1510" s="72"/>
      <c r="OH1510" s="72"/>
      <c r="OI1510" s="72"/>
      <c r="OJ1510" s="72"/>
      <c r="OK1510" s="72"/>
      <c r="OL1510" s="72"/>
      <c r="OM1510" s="72"/>
      <c r="ON1510" s="72"/>
      <c r="OO1510" s="72"/>
      <c r="OP1510" s="72"/>
      <c r="OQ1510" s="72"/>
      <c r="OR1510" s="72"/>
      <c r="OS1510" s="72"/>
      <c r="OT1510" s="72"/>
      <c r="OU1510" s="72"/>
      <c r="OV1510" s="72"/>
      <c r="OW1510" s="72"/>
      <c r="OX1510" s="72"/>
      <c r="OY1510" s="72"/>
      <c r="OZ1510" s="72"/>
      <c r="PA1510" s="72"/>
      <c r="PB1510" s="72"/>
      <c r="PC1510" s="72"/>
      <c r="PD1510" s="72"/>
      <c r="PE1510" s="72"/>
      <c r="PF1510" s="72"/>
      <c r="PG1510" s="72"/>
      <c r="PH1510" s="72"/>
      <c r="PI1510" s="72"/>
      <c r="PJ1510" s="72"/>
      <c r="PK1510" s="72"/>
      <c r="PL1510" s="72"/>
      <c r="PM1510" s="72"/>
      <c r="PN1510" s="72"/>
      <c r="PO1510" s="72"/>
      <c r="PP1510" s="72"/>
      <c r="PQ1510" s="72"/>
      <c r="PR1510" s="72"/>
      <c r="PS1510" s="72"/>
      <c r="PT1510" s="72"/>
      <c r="PU1510" s="72"/>
      <c r="PV1510" s="72"/>
      <c r="PW1510" s="72"/>
      <c r="PX1510" s="72"/>
      <c r="PY1510" s="72"/>
      <c r="PZ1510" s="72"/>
      <c r="QA1510" s="72"/>
      <c r="QB1510" s="72"/>
      <c r="QC1510" s="72"/>
      <c r="QD1510" s="72"/>
      <c r="QE1510" s="72"/>
      <c r="QF1510" s="72"/>
      <c r="QG1510" s="72"/>
      <c r="QH1510" s="72"/>
      <c r="QI1510" s="72"/>
      <c r="QJ1510" s="72"/>
      <c r="QK1510" s="72"/>
      <c r="QL1510" s="72"/>
      <c r="QM1510" s="72"/>
      <c r="QN1510" s="72"/>
      <c r="QO1510" s="72"/>
      <c r="QP1510" s="72"/>
      <c r="QQ1510" s="72"/>
      <c r="QR1510" s="72"/>
      <c r="QS1510" s="72"/>
      <c r="QT1510" s="72"/>
      <c r="QU1510" s="72"/>
      <c r="QV1510" s="72"/>
      <c r="QW1510" s="72"/>
      <c r="QX1510" s="72"/>
      <c r="QY1510" s="72"/>
      <c r="QZ1510" s="72"/>
      <c r="RA1510" s="72"/>
      <c r="RB1510" s="72"/>
      <c r="RC1510" s="72"/>
      <c r="RD1510" s="72"/>
      <c r="RE1510" s="72"/>
      <c r="RF1510" s="72"/>
      <c r="RG1510" s="72"/>
      <c r="RH1510" s="72"/>
      <c r="RI1510" s="72"/>
      <c r="RJ1510" s="72"/>
      <c r="RK1510" s="72"/>
      <c r="RL1510" s="72"/>
      <c r="RM1510" s="72"/>
      <c r="RN1510" s="72"/>
      <c r="RO1510" s="72"/>
      <c r="RP1510" s="72"/>
      <c r="RQ1510" s="72"/>
      <c r="RR1510" s="72"/>
      <c r="RS1510" s="72"/>
      <c r="RT1510" s="72"/>
      <c r="RU1510" s="72"/>
      <c r="RV1510" s="72"/>
      <c r="RW1510" s="72"/>
      <c r="RX1510" s="72"/>
      <c r="RY1510" s="72"/>
      <c r="RZ1510" s="72"/>
      <c r="SA1510" s="72"/>
      <c r="SB1510" s="72"/>
      <c r="SC1510" s="72"/>
      <c r="SD1510" s="72"/>
      <c r="SE1510" s="72"/>
      <c r="SF1510" s="72"/>
      <c r="SG1510" s="72"/>
      <c r="SH1510" s="72"/>
      <c r="SI1510" s="72"/>
      <c r="SJ1510" s="72"/>
      <c r="SK1510" s="72"/>
      <c r="SL1510" s="72"/>
      <c r="SM1510" s="72"/>
      <c r="SN1510" s="72"/>
      <c r="SO1510" s="72"/>
      <c r="SP1510" s="72"/>
      <c r="SQ1510" s="72"/>
      <c r="SR1510" s="72"/>
      <c r="SS1510" s="72"/>
      <c r="ST1510" s="72"/>
      <c r="SU1510" s="72"/>
      <c r="SV1510" s="72"/>
      <c r="SW1510" s="72"/>
      <c r="SX1510" s="72"/>
      <c r="SY1510" s="72"/>
      <c r="SZ1510" s="72"/>
      <c r="TA1510" s="72"/>
      <c r="TB1510" s="72"/>
      <c r="TC1510" s="72"/>
    </row>
    <row r="1511" spans="1:523" ht="16.5" customHeight="1" x14ac:dyDescent="0.2">
      <c r="A1511" s="20">
        <v>932</v>
      </c>
      <c r="B1511" s="20" t="s">
        <v>66</v>
      </c>
      <c r="C1511" s="20" t="s">
        <v>328</v>
      </c>
      <c r="D1511" s="20" t="s">
        <v>38</v>
      </c>
      <c r="E1511" s="20" t="s">
        <v>1345</v>
      </c>
      <c r="F1511" s="22" t="s">
        <v>1010</v>
      </c>
      <c r="G1511" s="73" t="s">
        <v>42</v>
      </c>
      <c r="H1511" s="20" t="s">
        <v>35</v>
      </c>
      <c r="I1511" s="20" t="s">
        <v>81</v>
      </c>
      <c r="J1511" s="22" t="s">
        <v>1000</v>
      </c>
      <c r="K1511" s="20"/>
      <c r="L1511" s="20"/>
      <c r="M1511" s="20"/>
      <c r="N1511" s="20"/>
      <c r="O1511" s="32"/>
      <c r="P1511" s="23">
        <v>500000</v>
      </c>
      <c r="Q1511" s="24">
        <v>1</v>
      </c>
      <c r="R1511" s="25">
        <v>45658</v>
      </c>
      <c r="S1511" s="20" t="s">
        <v>83</v>
      </c>
      <c r="T1511" s="23">
        <f t="shared" si="27"/>
        <v>6000000</v>
      </c>
      <c r="U1511" s="27" t="s">
        <v>100</v>
      </c>
      <c r="V1511" s="27" t="s">
        <v>100</v>
      </c>
      <c r="W1511" s="72"/>
      <c r="X1511" s="72"/>
      <c r="Y1511" s="72"/>
      <c r="Z1511" s="72"/>
      <c r="AA1511" s="72"/>
      <c r="AB1511" s="72"/>
      <c r="AC1511" s="72"/>
      <c r="AD1511" s="72"/>
      <c r="AE1511" s="72"/>
      <c r="AF1511" s="72"/>
      <c r="AG1511" s="72"/>
      <c r="AH1511" s="72"/>
      <c r="AI1511" s="72"/>
      <c r="AJ1511" s="72"/>
      <c r="AK1511" s="72"/>
      <c r="AL1511" s="72"/>
      <c r="AM1511" s="72"/>
      <c r="AN1511" s="72"/>
      <c r="AO1511" s="72"/>
      <c r="AP1511" s="72"/>
      <c r="AQ1511" s="72"/>
      <c r="AR1511" s="72"/>
      <c r="AS1511" s="72"/>
      <c r="AT1511" s="72"/>
      <c r="AU1511" s="72"/>
      <c r="AV1511" s="72"/>
      <c r="AW1511" s="72"/>
      <c r="AX1511" s="72"/>
      <c r="AY1511" s="72"/>
      <c r="AZ1511" s="72"/>
      <c r="BA1511" s="72"/>
      <c r="BB1511" s="72"/>
      <c r="BC1511" s="72"/>
      <c r="BD1511" s="72"/>
      <c r="BE1511" s="72"/>
      <c r="BF1511" s="72"/>
      <c r="BG1511" s="72"/>
      <c r="BH1511" s="72"/>
      <c r="BI1511" s="72"/>
      <c r="BJ1511" s="72"/>
      <c r="BK1511" s="72"/>
      <c r="BL1511" s="72"/>
      <c r="BM1511" s="72"/>
      <c r="BN1511" s="72"/>
      <c r="BO1511" s="72"/>
      <c r="BP1511" s="72"/>
      <c r="BQ1511" s="72"/>
      <c r="BR1511" s="72"/>
      <c r="BS1511" s="72"/>
      <c r="BT1511" s="72"/>
      <c r="BU1511" s="72"/>
      <c r="BV1511" s="72"/>
      <c r="BW1511" s="72"/>
      <c r="BX1511" s="72"/>
      <c r="BY1511" s="72"/>
      <c r="BZ1511" s="72"/>
      <c r="CA1511" s="72"/>
      <c r="CB1511" s="72"/>
      <c r="CC1511" s="72"/>
      <c r="CD1511" s="72"/>
      <c r="CE1511" s="72"/>
      <c r="CF1511" s="72"/>
      <c r="CG1511" s="72"/>
      <c r="CH1511" s="72"/>
      <c r="CI1511" s="72"/>
      <c r="CJ1511" s="72"/>
      <c r="CK1511" s="72"/>
      <c r="CL1511" s="72"/>
      <c r="CM1511" s="72"/>
      <c r="CN1511" s="72"/>
      <c r="CO1511" s="72"/>
      <c r="CP1511" s="72"/>
      <c r="CQ1511" s="72"/>
      <c r="CR1511" s="72"/>
      <c r="CS1511" s="72"/>
      <c r="CT1511" s="72"/>
      <c r="CU1511" s="72"/>
      <c r="CV1511" s="72"/>
      <c r="CW1511" s="72"/>
      <c r="CX1511" s="72"/>
      <c r="CY1511" s="72"/>
      <c r="CZ1511" s="72"/>
      <c r="DA1511" s="72"/>
      <c r="DB1511" s="72"/>
      <c r="DC1511" s="72"/>
      <c r="DD1511" s="72"/>
      <c r="DE1511" s="72"/>
      <c r="DF1511" s="72"/>
      <c r="DG1511" s="72"/>
      <c r="DH1511" s="72"/>
      <c r="DI1511" s="72"/>
      <c r="DJ1511" s="72"/>
      <c r="DK1511" s="72"/>
      <c r="DL1511" s="72"/>
      <c r="DM1511" s="72"/>
      <c r="DN1511" s="72"/>
      <c r="DO1511" s="72"/>
      <c r="DP1511" s="72"/>
      <c r="DQ1511" s="72"/>
      <c r="DR1511" s="72"/>
      <c r="DS1511" s="72"/>
      <c r="DT1511" s="72"/>
      <c r="DU1511" s="72"/>
      <c r="DV1511" s="72"/>
      <c r="DW1511" s="72"/>
      <c r="DX1511" s="72"/>
      <c r="DY1511" s="72"/>
      <c r="DZ1511" s="72"/>
      <c r="EA1511" s="72"/>
      <c r="EB1511" s="72"/>
      <c r="EC1511" s="72"/>
      <c r="ED1511" s="72"/>
      <c r="EE1511" s="72"/>
      <c r="EF1511" s="72"/>
      <c r="EG1511" s="72"/>
      <c r="EH1511" s="72"/>
      <c r="EI1511" s="72"/>
      <c r="EJ1511" s="72"/>
      <c r="EK1511" s="72"/>
      <c r="EL1511" s="72"/>
      <c r="EM1511" s="72"/>
      <c r="EN1511" s="72"/>
      <c r="EO1511" s="72"/>
      <c r="EP1511" s="72"/>
      <c r="EQ1511" s="72"/>
      <c r="ER1511" s="72"/>
      <c r="ES1511" s="72"/>
      <c r="ET1511" s="72"/>
      <c r="EU1511" s="72"/>
      <c r="EV1511" s="72"/>
      <c r="EW1511" s="72"/>
      <c r="EX1511" s="72"/>
      <c r="EY1511" s="72"/>
      <c r="EZ1511" s="72"/>
      <c r="FA1511" s="72"/>
      <c r="FB1511" s="72"/>
      <c r="FC1511" s="72"/>
      <c r="FD1511" s="72"/>
      <c r="FE1511" s="72"/>
      <c r="FF1511" s="72"/>
      <c r="FG1511" s="72"/>
      <c r="FH1511" s="72"/>
      <c r="FI1511" s="72"/>
      <c r="FJ1511" s="72"/>
      <c r="FK1511" s="72"/>
      <c r="FL1511" s="72"/>
      <c r="FM1511" s="72"/>
      <c r="FN1511" s="72"/>
      <c r="FO1511" s="72"/>
      <c r="FP1511" s="72"/>
      <c r="FQ1511" s="72"/>
      <c r="FR1511" s="72"/>
      <c r="FS1511" s="72"/>
      <c r="FT1511" s="72"/>
      <c r="FU1511" s="72"/>
      <c r="FV1511" s="72"/>
      <c r="FW1511" s="72"/>
      <c r="FX1511" s="72"/>
      <c r="FY1511" s="72"/>
      <c r="FZ1511" s="72"/>
      <c r="GA1511" s="72"/>
      <c r="GB1511" s="72"/>
      <c r="GC1511" s="72"/>
      <c r="GD1511" s="72"/>
      <c r="GE1511" s="72"/>
      <c r="GF1511" s="72"/>
      <c r="GG1511" s="72"/>
      <c r="GH1511" s="72"/>
      <c r="GI1511" s="72"/>
      <c r="GJ1511" s="72"/>
      <c r="GK1511" s="72"/>
      <c r="GL1511" s="72"/>
      <c r="GM1511" s="72"/>
      <c r="GN1511" s="72"/>
      <c r="GO1511" s="72"/>
      <c r="GP1511" s="72"/>
      <c r="GQ1511" s="72"/>
      <c r="GR1511" s="72"/>
      <c r="GS1511" s="72"/>
      <c r="GT1511" s="72"/>
      <c r="GU1511" s="72"/>
      <c r="GV1511" s="72"/>
      <c r="GW1511" s="72"/>
      <c r="GX1511" s="72"/>
      <c r="GY1511" s="72"/>
      <c r="GZ1511" s="72"/>
      <c r="HA1511" s="72"/>
      <c r="HB1511" s="72"/>
      <c r="HC1511" s="72"/>
      <c r="HD1511" s="72"/>
      <c r="HE1511" s="72"/>
      <c r="HF1511" s="72"/>
      <c r="HG1511" s="72"/>
      <c r="HH1511" s="72"/>
      <c r="HI1511" s="72"/>
      <c r="HJ1511" s="72"/>
      <c r="HK1511" s="72"/>
      <c r="HL1511" s="72"/>
      <c r="HM1511" s="72"/>
      <c r="HN1511" s="72"/>
      <c r="HO1511" s="72"/>
      <c r="HP1511" s="72"/>
      <c r="HQ1511" s="72"/>
      <c r="HR1511" s="72"/>
      <c r="HS1511" s="72"/>
      <c r="HT1511" s="72"/>
      <c r="HU1511" s="72"/>
      <c r="HV1511" s="72"/>
      <c r="HW1511" s="72"/>
      <c r="HX1511" s="72"/>
      <c r="HY1511" s="72"/>
      <c r="HZ1511" s="72"/>
      <c r="IA1511" s="72"/>
      <c r="IB1511" s="72"/>
      <c r="IC1511" s="72"/>
      <c r="ID1511" s="72"/>
      <c r="IE1511" s="72"/>
      <c r="IF1511" s="72"/>
      <c r="IG1511" s="72"/>
      <c r="IH1511" s="72"/>
      <c r="II1511" s="72"/>
      <c r="IJ1511" s="72"/>
      <c r="IK1511" s="72"/>
      <c r="IL1511" s="72"/>
      <c r="IM1511" s="72"/>
      <c r="IN1511" s="72"/>
      <c r="IO1511" s="72"/>
      <c r="IP1511" s="72"/>
      <c r="IQ1511" s="72"/>
      <c r="IR1511" s="72"/>
      <c r="IS1511" s="72"/>
      <c r="IT1511" s="72"/>
      <c r="IU1511" s="72"/>
      <c r="IV1511" s="72"/>
      <c r="IW1511" s="72"/>
      <c r="IX1511" s="72"/>
      <c r="IY1511" s="72"/>
      <c r="IZ1511" s="72"/>
      <c r="JA1511" s="72"/>
      <c r="JB1511" s="72"/>
      <c r="JC1511" s="72"/>
      <c r="JD1511" s="72"/>
      <c r="JE1511" s="72"/>
      <c r="JF1511" s="72"/>
      <c r="JG1511" s="72"/>
      <c r="JH1511" s="72"/>
      <c r="JI1511" s="72"/>
      <c r="JJ1511" s="72"/>
      <c r="JK1511" s="72"/>
      <c r="JL1511" s="72"/>
      <c r="JM1511" s="72"/>
      <c r="JN1511" s="72"/>
      <c r="JO1511" s="72"/>
      <c r="JP1511" s="72"/>
      <c r="JQ1511" s="72"/>
      <c r="JR1511" s="72"/>
      <c r="JS1511" s="72"/>
      <c r="JT1511" s="72"/>
      <c r="JU1511" s="72"/>
      <c r="JV1511" s="72"/>
      <c r="JW1511" s="72"/>
      <c r="JX1511" s="72"/>
      <c r="JY1511" s="72"/>
      <c r="JZ1511" s="72"/>
      <c r="KA1511" s="72"/>
      <c r="KB1511" s="72"/>
      <c r="KC1511" s="72"/>
      <c r="KD1511" s="72"/>
      <c r="KE1511" s="72"/>
      <c r="KF1511" s="72"/>
      <c r="KG1511" s="72"/>
      <c r="KH1511" s="72"/>
      <c r="KI1511" s="72"/>
      <c r="KJ1511" s="72"/>
      <c r="KK1511" s="72"/>
      <c r="KL1511" s="72"/>
      <c r="KM1511" s="72"/>
      <c r="KN1511" s="72"/>
      <c r="KO1511" s="72"/>
      <c r="KP1511" s="72"/>
      <c r="KQ1511" s="72"/>
      <c r="KR1511" s="72"/>
      <c r="KS1511" s="72"/>
      <c r="KT1511" s="72"/>
      <c r="KU1511" s="72"/>
      <c r="KV1511" s="72"/>
      <c r="KW1511" s="72"/>
      <c r="KX1511" s="72"/>
      <c r="KY1511" s="72"/>
      <c r="KZ1511" s="72"/>
      <c r="LA1511" s="72"/>
      <c r="LB1511" s="72"/>
      <c r="LC1511" s="72"/>
      <c r="LD1511" s="72"/>
      <c r="LE1511" s="72"/>
      <c r="LF1511" s="72"/>
      <c r="LG1511" s="72"/>
      <c r="LH1511" s="72"/>
      <c r="LI1511" s="72"/>
      <c r="LJ1511" s="72"/>
      <c r="LK1511" s="72"/>
      <c r="LL1511" s="72"/>
      <c r="LM1511" s="72"/>
      <c r="LN1511" s="72"/>
      <c r="LO1511" s="72"/>
      <c r="LP1511" s="72"/>
      <c r="LQ1511" s="72"/>
      <c r="LR1511" s="72"/>
      <c r="LS1511" s="72"/>
      <c r="LT1511" s="72"/>
      <c r="LU1511" s="72"/>
      <c r="LV1511" s="72"/>
      <c r="LW1511" s="72"/>
      <c r="LX1511" s="72"/>
      <c r="LY1511" s="72"/>
      <c r="LZ1511" s="72"/>
      <c r="MA1511" s="72"/>
      <c r="MB1511" s="72"/>
      <c r="MC1511" s="72"/>
      <c r="MD1511" s="72"/>
      <c r="ME1511" s="72"/>
      <c r="MF1511" s="72"/>
      <c r="MG1511" s="72"/>
      <c r="MH1511" s="72"/>
      <c r="MI1511" s="72"/>
      <c r="MJ1511" s="72"/>
      <c r="MK1511" s="72"/>
      <c r="ML1511" s="72"/>
      <c r="MM1511" s="72"/>
      <c r="MN1511" s="72"/>
      <c r="MO1511" s="72"/>
      <c r="MP1511" s="72"/>
      <c r="MQ1511" s="72"/>
      <c r="MR1511" s="72"/>
      <c r="MS1511" s="72"/>
      <c r="MT1511" s="72"/>
      <c r="MU1511" s="72"/>
      <c r="MV1511" s="72"/>
      <c r="MW1511" s="72"/>
      <c r="MX1511" s="72"/>
      <c r="MY1511" s="72"/>
      <c r="MZ1511" s="72"/>
      <c r="NA1511" s="72"/>
      <c r="NB1511" s="72"/>
      <c r="NC1511" s="72"/>
      <c r="ND1511" s="72"/>
      <c r="NE1511" s="72"/>
      <c r="NF1511" s="72"/>
      <c r="NG1511" s="72"/>
      <c r="NH1511" s="72"/>
      <c r="NI1511" s="72"/>
      <c r="NJ1511" s="72"/>
      <c r="NK1511" s="72"/>
      <c r="NL1511" s="72"/>
      <c r="NM1511" s="72"/>
      <c r="NN1511" s="72"/>
      <c r="NO1511" s="72"/>
      <c r="NP1511" s="72"/>
      <c r="NQ1511" s="72"/>
      <c r="NR1511" s="72"/>
      <c r="NS1511" s="72"/>
      <c r="NT1511" s="72"/>
      <c r="NU1511" s="72"/>
      <c r="NV1511" s="72"/>
      <c r="NW1511" s="72"/>
      <c r="NX1511" s="72"/>
      <c r="NY1511" s="72"/>
      <c r="NZ1511" s="72"/>
      <c r="OA1511" s="72"/>
      <c r="OB1511" s="72"/>
      <c r="OC1511" s="72"/>
      <c r="OD1511" s="72"/>
      <c r="OE1511" s="72"/>
      <c r="OF1511" s="72"/>
      <c r="OG1511" s="72"/>
      <c r="OH1511" s="72"/>
      <c r="OI1511" s="72"/>
      <c r="OJ1511" s="72"/>
      <c r="OK1511" s="72"/>
      <c r="OL1511" s="72"/>
      <c r="OM1511" s="72"/>
      <c r="ON1511" s="72"/>
      <c r="OO1511" s="72"/>
      <c r="OP1511" s="72"/>
      <c r="OQ1511" s="72"/>
      <c r="OR1511" s="72"/>
      <c r="OS1511" s="72"/>
      <c r="OT1511" s="72"/>
      <c r="OU1511" s="72"/>
      <c r="OV1511" s="72"/>
      <c r="OW1511" s="72"/>
      <c r="OX1511" s="72"/>
      <c r="OY1511" s="72"/>
      <c r="OZ1511" s="72"/>
      <c r="PA1511" s="72"/>
      <c r="PB1511" s="72"/>
      <c r="PC1511" s="72"/>
      <c r="PD1511" s="72"/>
      <c r="PE1511" s="72"/>
      <c r="PF1511" s="72"/>
      <c r="PG1511" s="72"/>
      <c r="PH1511" s="72"/>
      <c r="PI1511" s="72"/>
      <c r="PJ1511" s="72"/>
      <c r="PK1511" s="72"/>
      <c r="PL1511" s="72"/>
      <c r="PM1511" s="72"/>
      <c r="PN1511" s="72"/>
      <c r="PO1511" s="72"/>
      <c r="PP1511" s="72"/>
      <c r="PQ1511" s="72"/>
      <c r="PR1511" s="72"/>
      <c r="PS1511" s="72"/>
      <c r="PT1511" s="72"/>
      <c r="PU1511" s="72"/>
      <c r="PV1511" s="72"/>
      <c r="PW1511" s="72"/>
      <c r="PX1511" s="72"/>
      <c r="PY1511" s="72"/>
      <c r="PZ1511" s="72"/>
      <c r="QA1511" s="72"/>
      <c r="QB1511" s="72"/>
      <c r="QC1511" s="72"/>
      <c r="QD1511" s="72"/>
      <c r="QE1511" s="72"/>
      <c r="QF1511" s="72"/>
      <c r="QG1511" s="72"/>
      <c r="QH1511" s="72"/>
      <c r="QI1511" s="72"/>
      <c r="QJ1511" s="72"/>
      <c r="QK1511" s="72"/>
      <c r="QL1511" s="72"/>
      <c r="QM1511" s="72"/>
      <c r="QN1511" s="72"/>
      <c r="QO1511" s="72"/>
      <c r="QP1511" s="72"/>
      <c r="QQ1511" s="72"/>
      <c r="QR1511" s="72"/>
      <c r="QS1511" s="72"/>
      <c r="QT1511" s="72"/>
      <c r="QU1511" s="72"/>
      <c r="QV1511" s="72"/>
      <c r="QW1511" s="72"/>
      <c r="QX1511" s="72"/>
      <c r="QY1511" s="72"/>
      <c r="QZ1511" s="72"/>
      <c r="RA1511" s="72"/>
      <c r="RB1511" s="72"/>
      <c r="RC1511" s="72"/>
      <c r="RD1511" s="72"/>
      <c r="RE1511" s="72"/>
      <c r="RF1511" s="72"/>
      <c r="RG1511" s="72"/>
      <c r="RH1511" s="72"/>
      <c r="RI1511" s="72"/>
      <c r="RJ1511" s="72"/>
      <c r="RK1511" s="72"/>
      <c r="RL1511" s="72"/>
      <c r="RM1511" s="72"/>
      <c r="RN1511" s="72"/>
      <c r="RO1511" s="72"/>
      <c r="RP1511" s="72"/>
      <c r="RQ1511" s="72"/>
      <c r="RR1511" s="72"/>
      <c r="RS1511" s="72"/>
      <c r="RT1511" s="72"/>
      <c r="RU1511" s="72"/>
      <c r="RV1511" s="72"/>
      <c r="RW1511" s="72"/>
      <c r="RX1511" s="72"/>
      <c r="RY1511" s="72"/>
      <c r="RZ1511" s="72"/>
      <c r="SA1511" s="72"/>
      <c r="SB1511" s="72"/>
      <c r="SC1511" s="72"/>
      <c r="SD1511" s="72"/>
      <c r="SE1511" s="72"/>
      <c r="SF1511" s="72"/>
      <c r="SG1511" s="72"/>
      <c r="SH1511" s="72"/>
      <c r="SI1511" s="72"/>
      <c r="SJ1511" s="72"/>
      <c r="SK1511" s="72"/>
      <c r="SL1511" s="72"/>
      <c r="SM1511" s="72"/>
      <c r="SN1511" s="72"/>
      <c r="SO1511" s="72"/>
      <c r="SP1511" s="72"/>
      <c r="SQ1511" s="72"/>
      <c r="SR1511" s="72"/>
      <c r="SS1511" s="72"/>
      <c r="ST1511" s="72"/>
      <c r="SU1511" s="72"/>
      <c r="SV1511" s="72"/>
      <c r="SW1511" s="72"/>
      <c r="SX1511" s="72"/>
      <c r="SY1511" s="72"/>
      <c r="SZ1511" s="72"/>
      <c r="TA1511" s="72"/>
      <c r="TB1511" s="72"/>
      <c r="TC1511" s="72"/>
    </row>
    <row r="1512" spans="1:523" ht="16.5" customHeight="1" x14ac:dyDescent="0.2">
      <c r="A1512" s="20">
        <v>933</v>
      </c>
      <c r="B1512" s="20" t="s">
        <v>66</v>
      </c>
      <c r="C1512" s="20" t="s">
        <v>328</v>
      </c>
      <c r="D1512" s="20" t="s">
        <v>38</v>
      </c>
      <c r="E1512" s="20" t="s">
        <v>1345</v>
      </c>
      <c r="F1512" s="22" t="s">
        <v>1011</v>
      </c>
      <c r="G1512" s="73" t="s">
        <v>42</v>
      </c>
      <c r="H1512" s="20" t="s">
        <v>35</v>
      </c>
      <c r="I1512" s="20" t="s">
        <v>81</v>
      </c>
      <c r="J1512" s="22" t="s">
        <v>1000</v>
      </c>
      <c r="K1512" s="20"/>
      <c r="L1512" s="20"/>
      <c r="M1512" s="20"/>
      <c r="N1512" s="20"/>
      <c r="O1512" s="32"/>
      <c r="P1512" s="23">
        <v>500000</v>
      </c>
      <c r="Q1512" s="24">
        <v>1</v>
      </c>
      <c r="R1512" s="25">
        <v>45658</v>
      </c>
      <c r="S1512" s="20" t="s">
        <v>83</v>
      </c>
      <c r="T1512" s="23">
        <f t="shared" si="27"/>
        <v>6000000</v>
      </c>
      <c r="U1512" s="27" t="s">
        <v>100</v>
      </c>
      <c r="V1512" s="27" t="s">
        <v>100</v>
      </c>
      <c r="W1512" s="72"/>
      <c r="X1512" s="72"/>
      <c r="Y1512" s="72"/>
      <c r="Z1512" s="72"/>
      <c r="AA1512" s="72"/>
      <c r="AB1512" s="72"/>
      <c r="AC1512" s="72"/>
      <c r="AD1512" s="72"/>
      <c r="AE1512" s="72"/>
      <c r="AF1512" s="72"/>
      <c r="AG1512" s="72"/>
      <c r="AH1512" s="72"/>
      <c r="AI1512" s="72"/>
      <c r="AJ1512" s="72"/>
      <c r="AK1512" s="72"/>
      <c r="AL1512" s="72"/>
      <c r="AM1512" s="72"/>
      <c r="AN1512" s="72"/>
      <c r="AO1512" s="72"/>
      <c r="AP1512" s="72"/>
      <c r="AQ1512" s="72"/>
      <c r="AR1512" s="72"/>
      <c r="AS1512" s="72"/>
      <c r="AT1512" s="72"/>
      <c r="AU1512" s="72"/>
      <c r="AV1512" s="72"/>
      <c r="AW1512" s="72"/>
      <c r="AX1512" s="72"/>
      <c r="AY1512" s="72"/>
      <c r="AZ1512" s="72"/>
      <c r="BA1512" s="72"/>
      <c r="BB1512" s="72"/>
      <c r="BC1512" s="72"/>
      <c r="BD1512" s="72"/>
      <c r="BE1512" s="72"/>
      <c r="BF1512" s="72"/>
      <c r="BG1512" s="72"/>
      <c r="BH1512" s="72"/>
      <c r="BI1512" s="72"/>
      <c r="BJ1512" s="72"/>
      <c r="BK1512" s="72"/>
      <c r="BL1512" s="72"/>
      <c r="BM1512" s="72"/>
      <c r="BN1512" s="72"/>
      <c r="BO1512" s="72"/>
      <c r="BP1512" s="72"/>
      <c r="BQ1512" s="72"/>
      <c r="BR1512" s="72"/>
      <c r="BS1512" s="72"/>
      <c r="BT1512" s="72"/>
      <c r="BU1512" s="72"/>
      <c r="BV1512" s="72"/>
      <c r="BW1512" s="72"/>
      <c r="BX1512" s="72"/>
      <c r="BY1512" s="72"/>
      <c r="BZ1512" s="72"/>
      <c r="CA1512" s="72"/>
      <c r="CB1512" s="72"/>
      <c r="CC1512" s="72"/>
      <c r="CD1512" s="72"/>
      <c r="CE1512" s="72"/>
      <c r="CF1512" s="72"/>
      <c r="CG1512" s="72"/>
      <c r="CH1512" s="72"/>
      <c r="CI1512" s="72"/>
      <c r="CJ1512" s="72"/>
      <c r="CK1512" s="72"/>
      <c r="CL1512" s="72"/>
      <c r="CM1512" s="72"/>
      <c r="CN1512" s="72"/>
      <c r="CO1512" s="72"/>
      <c r="CP1512" s="72"/>
      <c r="CQ1512" s="72"/>
      <c r="CR1512" s="72"/>
      <c r="CS1512" s="72"/>
      <c r="CT1512" s="72"/>
      <c r="CU1512" s="72"/>
      <c r="CV1512" s="72"/>
      <c r="CW1512" s="72"/>
      <c r="CX1512" s="72"/>
      <c r="CY1512" s="72"/>
      <c r="CZ1512" s="72"/>
      <c r="DA1512" s="72"/>
      <c r="DB1512" s="72"/>
      <c r="DC1512" s="72"/>
      <c r="DD1512" s="72"/>
      <c r="DE1512" s="72"/>
      <c r="DF1512" s="72"/>
      <c r="DG1512" s="72"/>
      <c r="DH1512" s="72"/>
      <c r="DI1512" s="72"/>
      <c r="DJ1512" s="72"/>
      <c r="DK1512" s="72"/>
      <c r="DL1512" s="72"/>
      <c r="DM1512" s="72"/>
      <c r="DN1512" s="72"/>
      <c r="DO1512" s="72"/>
      <c r="DP1512" s="72"/>
      <c r="DQ1512" s="72"/>
      <c r="DR1512" s="72"/>
      <c r="DS1512" s="72"/>
      <c r="DT1512" s="72"/>
      <c r="DU1512" s="72"/>
      <c r="DV1512" s="72"/>
      <c r="DW1512" s="72"/>
      <c r="DX1512" s="72"/>
      <c r="DY1512" s="72"/>
      <c r="DZ1512" s="72"/>
      <c r="EA1512" s="72"/>
      <c r="EB1512" s="72"/>
      <c r="EC1512" s="72"/>
      <c r="ED1512" s="72"/>
      <c r="EE1512" s="72"/>
      <c r="EF1512" s="72"/>
      <c r="EG1512" s="72"/>
      <c r="EH1512" s="72"/>
      <c r="EI1512" s="72"/>
      <c r="EJ1512" s="72"/>
      <c r="EK1512" s="72"/>
      <c r="EL1512" s="72"/>
      <c r="EM1512" s="72"/>
      <c r="EN1512" s="72"/>
      <c r="EO1512" s="72"/>
      <c r="EP1512" s="72"/>
      <c r="EQ1512" s="72"/>
      <c r="ER1512" s="72"/>
      <c r="ES1512" s="72"/>
      <c r="ET1512" s="72"/>
      <c r="EU1512" s="72"/>
      <c r="EV1512" s="72"/>
      <c r="EW1512" s="72"/>
      <c r="EX1512" s="72"/>
      <c r="EY1512" s="72"/>
      <c r="EZ1512" s="72"/>
      <c r="FA1512" s="72"/>
      <c r="FB1512" s="72"/>
      <c r="FC1512" s="72"/>
      <c r="FD1512" s="72"/>
      <c r="FE1512" s="72"/>
      <c r="FF1512" s="72"/>
      <c r="FG1512" s="72"/>
      <c r="FH1512" s="72"/>
      <c r="FI1512" s="72"/>
      <c r="FJ1512" s="72"/>
      <c r="FK1512" s="72"/>
      <c r="FL1512" s="72"/>
      <c r="FM1512" s="72"/>
      <c r="FN1512" s="72"/>
      <c r="FO1512" s="72"/>
      <c r="FP1512" s="72"/>
      <c r="FQ1512" s="72"/>
      <c r="FR1512" s="72"/>
      <c r="FS1512" s="72"/>
      <c r="FT1512" s="72"/>
      <c r="FU1512" s="72"/>
      <c r="FV1512" s="72"/>
      <c r="FW1512" s="72"/>
      <c r="FX1512" s="72"/>
      <c r="FY1512" s="72"/>
      <c r="FZ1512" s="72"/>
      <c r="GA1512" s="72"/>
      <c r="GB1512" s="72"/>
      <c r="GC1512" s="72"/>
      <c r="GD1512" s="72"/>
      <c r="GE1512" s="72"/>
      <c r="GF1512" s="72"/>
      <c r="GG1512" s="72"/>
      <c r="GH1512" s="72"/>
      <c r="GI1512" s="72"/>
      <c r="GJ1512" s="72"/>
      <c r="GK1512" s="72"/>
      <c r="GL1512" s="72"/>
      <c r="GM1512" s="72"/>
      <c r="GN1512" s="72"/>
      <c r="GO1512" s="72"/>
      <c r="GP1512" s="72"/>
      <c r="GQ1512" s="72"/>
      <c r="GR1512" s="72"/>
      <c r="GS1512" s="72"/>
      <c r="GT1512" s="72"/>
      <c r="GU1512" s="72"/>
      <c r="GV1512" s="72"/>
      <c r="GW1512" s="72"/>
      <c r="GX1512" s="72"/>
      <c r="GY1512" s="72"/>
      <c r="GZ1512" s="72"/>
      <c r="HA1512" s="72"/>
      <c r="HB1512" s="72"/>
      <c r="HC1512" s="72"/>
      <c r="HD1512" s="72"/>
      <c r="HE1512" s="72"/>
      <c r="HF1512" s="72"/>
      <c r="HG1512" s="72"/>
      <c r="HH1512" s="72"/>
      <c r="HI1512" s="72"/>
      <c r="HJ1512" s="72"/>
      <c r="HK1512" s="72"/>
      <c r="HL1512" s="72"/>
      <c r="HM1512" s="72"/>
      <c r="HN1512" s="72"/>
      <c r="HO1512" s="72"/>
      <c r="HP1512" s="72"/>
      <c r="HQ1512" s="72"/>
      <c r="HR1512" s="72"/>
      <c r="HS1512" s="72"/>
      <c r="HT1512" s="72"/>
      <c r="HU1512" s="72"/>
      <c r="HV1512" s="72"/>
      <c r="HW1512" s="72"/>
      <c r="HX1512" s="72"/>
      <c r="HY1512" s="72"/>
      <c r="HZ1512" s="72"/>
      <c r="IA1512" s="72"/>
      <c r="IB1512" s="72"/>
      <c r="IC1512" s="72"/>
      <c r="ID1512" s="72"/>
      <c r="IE1512" s="72"/>
      <c r="IF1512" s="72"/>
      <c r="IG1512" s="72"/>
      <c r="IH1512" s="72"/>
      <c r="II1512" s="72"/>
      <c r="IJ1512" s="72"/>
      <c r="IK1512" s="72"/>
      <c r="IL1512" s="72"/>
      <c r="IM1512" s="72"/>
      <c r="IN1512" s="72"/>
      <c r="IO1512" s="72"/>
      <c r="IP1512" s="72"/>
      <c r="IQ1512" s="72"/>
      <c r="IR1512" s="72"/>
      <c r="IS1512" s="72"/>
      <c r="IT1512" s="72"/>
      <c r="IU1512" s="72"/>
      <c r="IV1512" s="72"/>
      <c r="IW1512" s="72"/>
      <c r="IX1512" s="72"/>
      <c r="IY1512" s="72"/>
      <c r="IZ1512" s="72"/>
      <c r="JA1512" s="72"/>
      <c r="JB1512" s="72"/>
      <c r="JC1512" s="72"/>
      <c r="JD1512" s="72"/>
      <c r="JE1512" s="72"/>
      <c r="JF1512" s="72"/>
      <c r="JG1512" s="72"/>
      <c r="JH1512" s="72"/>
      <c r="JI1512" s="72"/>
      <c r="JJ1512" s="72"/>
      <c r="JK1512" s="72"/>
      <c r="JL1512" s="72"/>
      <c r="JM1512" s="72"/>
      <c r="JN1512" s="72"/>
      <c r="JO1512" s="72"/>
      <c r="JP1512" s="72"/>
      <c r="JQ1512" s="72"/>
      <c r="JR1512" s="72"/>
      <c r="JS1512" s="72"/>
      <c r="JT1512" s="72"/>
      <c r="JU1512" s="72"/>
      <c r="JV1512" s="72"/>
      <c r="JW1512" s="72"/>
      <c r="JX1512" s="72"/>
      <c r="JY1512" s="72"/>
      <c r="JZ1512" s="72"/>
      <c r="KA1512" s="72"/>
      <c r="KB1512" s="72"/>
      <c r="KC1512" s="72"/>
      <c r="KD1512" s="72"/>
      <c r="KE1512" s="72"/>
      <c r="KF1512" s="72"/>
      <c r="KG1512" s="72"/>
      <c r="KH1512" s="72"/>
      <c r="KI1512" s="72"/>
      <c r="KJ1512" s="72"/>
      <c r="KK1512" s="72"/>
      <c r="KL1512" s="72"/>
      <c r="KM1512" s="72"/>
      <c r="KN1512" s="72"/>
      <c r="KO1512" s="72"/>
      <c r="KP1512" s="72"/>
      <c r="KQ1512" s="72"/>
      <c r="KR1512" s="72"/>
      <c r="KS1512" s="72"/>
      <c r="KT1512" s="72"/>
      <c r="KU1512" s="72"/>
      <c r="KV1512" s="72"/>
      <c r="KW1512" s="72"/>
      <c r="KX1512" s="72"/>
      <c r="KY1512" s="72"/>
      <c r="KZ1512" s="72"/>
      <c r="LA1512" s="72"/>
      <c r="LB1512" s="72"/>
      <c r="LC1512" s="72"/>
      <c r="LD1512" s="72"/>
      <c r="LE1512" s="72"/>
      <c r="LF1512" s="72"/>
      <c r="LG1512" s="72"/>
      <c r="LH1512" s="72"/>
      <c r="LI1512" s="72"/>
      <c r="LJ1512" s="72"/>
      <c r="LK1512" s="72"/>
      <c r="LL1512" s="72"/>
      <c r="LM1512" s="72"/>
      <c r="LN1512" s="72"/>
      <c r="LO1512" s="72"/>
      <c r="LP1512" s="72"/>
      <c r="LQ1512" s="72"/>
      <c r="LR1512" s="72"/>
      <c r="LS1512" s="72"/>
      <c r="LT1512" s="72"/>
      <c r="LU1512" s="72"/>
      <c r="LV1512" s="72"/>
      <c r="LW1512" s="72"/>
      <c r="LX1512" s="72"/>
      <c r="LY1512" s="72"/>
      <c r="LZ1512" s="72"/>
      <c r="MA1512" s="72"/>
      <c r="MB1512" s="72"/>
      <c r="MC1512" s="72"/>
      <c r="MD1512" s="72"/>
      <c r="ME1512" s="72"/>
      <c r="MF1512" s="72"/>
      <c r="MG1512" s="72"/>
      <c r="MH1512" s="72"/>
      <c r="MI1512" s="72"/>
      <c r="MJ1512" s="72"/>
      <c r="MK1512" s="72"/>
      <c r="ML1512" s="72"/>
      <c r="MM1512" s="72"/>
      <c r="MN1512" s="72"/>
      <c r="MO1512" s="72"/>
      <c r="MP1512" s="72"/>
      <c r="MQ1512" s="72"/>
      <c r="MR1512" s="72"/>
      <c r="MS1512" s="72"/>
      <c r="MT1512" s="72"/>
      <c r="MU1512" s="72"/>
      <c r="MV1512" s="72"/>
      <c r="MW1512" s="72"/>
      <c r="MX1512" s="72"/>
      <c r="MY1512" s="72"/>
      <c r="MZ1512" s="72"/>
      <c r="NA1512" s="72"/>
      <c r="NB1512" s="72"/>
      <c r="NC1512" s="72"/>
      <c r="ND1512" s="72"/>
      <c r="NE1512" s="72"/>
      <c r="NF1512" s="72"/>
      <c r="NG1512" s="72"/>
      <c r="NH1512" s="72"/>
      <c r="NI1512" s="72"/>
      <c r="NJ1512" s="72"/>
      <c r="NK1512" s="72"/>
      <c r="NL1512" s="72"/>
      <c r="NM1512" s="72"/>
      <c r="NN1512" s="72"/>
      <c r="NO1512" s="72"/>
      <c r="NP1512" s="72"/>
      <c r="NQ1512" s="72"/>
      <c r="NR1512" s="72"/>
      <c r="NS1512" s="72"/>
      <c r="NT1512" s="72"/>
      <c r="NU1512" s="72"/>
      <c r="NV1512" s="72"/>
      <c r="NW1512" s="72"/>
      <c r="NX1512" s="72"/>
      <c r="NY1512" s="72"/>
      <c r="NZ1512" s="72"/>
      <c r="OA1512" s="72"/>
      <c r="OB1512" s="72"/>
      <c r="OC1512" s="72"/>
      <c r="OD1512" s="72"/>
      <c r="OE1512" s="72"/>
      <c r="OF1512" s="72"/>
      <c r="OG1512" s="72"/>
      <c r="OH1512" s="72"/>
      <c r="OI1512" s="72"/>
      <c r="OJ1512" s="72"/>
      <c r="OK1512" s="72"/>
      <c r="OL1512" s="72"/>
      <c r="OM1512" s="72"/>
      <c r="ON1512" s="72"/>
      <c r="OO1512" s="72"/>
      <c r="OP1512" s="72"/>
      <c r="OQ1512" s="72"/>
      <c r="OR1512" s="72"/>
      <c r="OS1512" s="72"/>
      <c r="OT1512" s="72"/>
      <c r="OU1512" s="72"/>
      <c r="OV1512" s="72"/>
      <c r="OW1512" s="72"/>
      <c r="OX1512" s="72"/>
      <c r="OY1512" s="72"/>
      <c r="OZ1512" s="72"/>
      <c r="PA1512" s="72"/>
      <c r="PB1512" s="72"/>
      <c r="PC1512" s="72"/>
      <c r="PD1512" s="72"/>
      <c r="PE1512" s="72"/>
      <c r="PF1512" s="72"/>
      <c r="PG1512" s="72"/>
      <c r="PH1512" s="72"/>
      <c r="PI1512" s="72"/>
      <c r="PJ1512" s="72"/>
      <c r="PK1512" s="72"/>
      <c r="PL1512" s="72"/>
      <c r="PM1512" s="72"/>
      <c r="PN1512" s="72"/>
      <c r="PO1512" s="72"/>
      <c r="PP1512" s="72"/>
      <c r="PQ1512" s="72"/>
      <c r="PR1512" s="72"/>
      <c r="PS1512" s="72"/>
      <c r="PT1512" s="72"/>
      <c r="PU1512" s="72"/>
      <c r="PV1512" s="72"/>
      <c r="PW1512" s="72"/>
      <c r="PX1512" s="72"/>
      <c r="PY1512" s="72"/>
      <c r="PZ1512" s="72"/>
      <c r="QA1512" s="72"/>
      <c r="QB1512" s="72"/>
      <c r="QC1512" s="72"/>
      <c r="QD1512" s="72"/>
      <c r="QE1512" s="72"/>
      <c r="QF1512" s="72"/>
      <c r="QG1512" s="72"/>
      <c r="QH1512" s="72"/>
      <c r="QI1512" s="72"/>
      <c r="QJ1512" s="72"/>
      <c r="QK1512" s="72"/>
      <c r="QL1512" s="72"/>
      <c r="QM1512" s="72"/>
      <c r="QN1512" s="72"/>
      <c r="QO1512" s="72"/>
      <c r="QP1512" s="72"/>
      <c r="QQ1512" s="72"/>
      <c r="QR1512" s="72"/>
      <c r="QS1512" s="72"/>
      <c r="QT1512" s="72"/>
      <c r="QU1512" s="72"/>
      <c r="QV1512" s="72"/>
      <c r="QW1512" s="72"/>
      <c r="QX1512" s="72"/>
      <c r="QY1512" s="72"/>
      <c r="QZ1512" s="72"/>
      <c r="RA1512" s="72"/>
      <c r="RB1512" s="72"/>
      <c r="RC1512" s="72"/>
      <c r="RD1512" s="72"/>
      <c r="RE1512" s="72"/>
      <c r="RF1512" s="72"/>
      <c r="RG1512" s="72"/>
      <c r="RH1512" s="72"/>
      <c r="RI1512" s="72"/>
      <c r="RJ1512" s="72"/>
      <c r="RK1512" s="72"/>
      <c r="RL1512" s="72"/>
      <c r="RM1512" s="72"/>
      <c r="RN1512" s="72"/>
      <c r="RO1512" s="72"/>
      <c r="RP1512" s="72"/>
      <c r="RQ1512" s="72"/>
      <c r="RR1512" s="72"/>
      <c r="RS1512" s="72"/>
      <c r="RT1512" s="72"/>
      <c r="RU1512" s="72"/>
      <c r="RV1512" s="72"/>
      <c r="RW1512" s="72"/>
      <c r="RX1512" s="72"/>
      <c r="RY1512" s="72"/>
      <c r="RZ1512" s="72"/>
      <c r="SA1512" s="72"/>
      <c r="SB1512" s="72"/>
      <c r="SC1512" s="72"/>
      <c r="SD1512" s="72"/>
      <c r="SE1512" s="72"/>
      <c r="SF1512" s="72"/>
      <c r="SG1512" s="72"/>
      <c r="SH1512" s="72"/>
      <c r="SI1512" s="72"/>
      <c r="SJ1512" s="72"/>
      <c r="SK1512" s="72"/>
      <c r="SL1512" s="72"/>
      <c r="SM1512" s="72"/>
      <c r="SN1512" s="72"/>
      <c r="SO1512" s="72"/>
      <c r="SP1512" s="72"/>
      <c r="SQ1512" s="72"/>
      <c r="SR1512" s="72"/>
      <c r="SS1512" s="72"/>
      <c r="ST1512" s="72"/>
      <c r="SU1512" s="72"/>
      <c r="SV1512" s="72"/>
      <c r="SW1512" s="72"/>
      <c r="SX1512" s="72"/>
      <c r="SY1512" s="72"/>
      <c r="SZ1512" s="72"/>
      <c r="TA1512" s="72"/>
      <c r="TB1512" s="72"/>
      <c r="TC1512" s="72"/>
    </row>
    <row r="1513" spans="1:523" ht="16.5" customHeight="1" x14ac:dyDescent="0.2">
      <c r="A1513" s="20">
        <v>934</v>
      </c>
      <c r="B1513" s="20" t="s">
        <v>66</v>
      </c>
      <c r="C1513" s="20" t="s">
        <v>328</v>
      </c>
      <c r="D1513" s="20" t="s">
        <v>38</v>
      </c>
      <c r="E1513" s="20" t="s">
        <v>1345</v>
      </c>
      <c r="F1513" s="22" t="s">
        <v>1012</v>
      </c>
      <c r="G1513" s="73" t="s">
        <v>42</v>
      </c>
      <c r="H1513" s="20" t="s">
        <v>35</v>
      </c>
      <c r="I1513" s="20" t="s">
        <v>81</v>
      </c>
      <c r="J1513" s="22" t="s">
        <v>1000</v>
      </c>
      <c r="K1513" s="20"/>
      <c r="L1513" s="20"/>
      <c r="M1513" s="20"/>
      <c r="N1513" s="20"/>
      <c r="O1513" s="32"/>
      <c r="P1513" s="23">
        <v>500000</v>
      </c>
      <c r="Q1513" s="24">
        <v>1</v>
      </c>
      <c r="R1513" s="25">
        <v>45658</v>
      </c>
      <c r="S1513" s="20" t="s">
        <v>83</v>
      </c>
      <c r="T1513" s="23">
        <f t="shared" si="27"/>
        <v>6000000</v>
      </c>
      <c r="U1513" s="27" t="s">
        <v>100</v>
      </c>
      <c r="V1513" s="27" t="s">
        <v>100</v>
      </c>
      <c r="W1513" s="72"/>
      <c r="X1513" s="72"/>
      <c r="Y1513" s="72"/>
      <c r="Z1513" s="72"/>
      <c r="AA1513" s="72"/>
      <c r="AB1513" s="72"/>
      <c r="AC1513" s="72"/>
      <c r="AD1513" s="72"/>
      <c r="AE1513" s="72"/>
      <c r="AF1513" s="72"/>
      <c r="AG1513" s="72"/>
      <c r="AH1513" s="72"/>
      <c r="AI1513" s="72"/>
      <c r="AJ1513" s="72"/>
      <c r="AK1513" s="72"/>
      <c r="AL1513" s="72"/>
      <c r="AM1513" s="72"/>
      <c r="AN1513" s="72"/>
      <c r="AO1513" s="72"/>
      <c r="AP1513" s="72"/>
      <c r="AQ1513" s="72"/>
      <c r="AR1513" s="72"/>
      <c r="AS1513" s="72"/>
      <c r="AT1513" s="72"/>
      <c r="AU1513" s="72"/>
      <c r="AV1513" s="72"/>
      <c r="AW1513" s="72"/>
      <c r="AX1513" s="72"/>
      <c r="AY1513" s="72"/>
      <c r="AZ1513" s="72"/>
      <c r="BA1513" s="72"/>
      <c r="BB1513" s="72"/>
      <c r="BC1513" s="72"/>
      <c r="BD1513" s="72"/>
      <c r="BE1513" s="72"/>
      <c r="BF1513" s="72"/>
      <c r="BG1513" s="72"/>
      <c r="BH1513" s="72"/>
      <c r="BI1513" s="72"/>
      <c r="BJ1513" s="72"/>
      <c r="BK1513" s="72"/>
      <c r="BL1513" s="72"/>
      <c r="BM1513" s="72"/>
      <c r="BN1513" s="72"/>
      <c r="BO1513" s="72"/>
      <c r="BP1513" s="72"/>
      <c r="BQ1513" s="72"/>
      <c r="BR1513" s="72"/>
      <c r="BS1513" s="72"/>
      <c r="BT1513" s="72"/>
      <c r="BU1513" s="72"/>
      <c r="BV1513" s="72"/>
      <c r="BW1513" s="72"/>
      <c r="BX1513" s="72"/>
      <c r="BY1513" s="72"/>
      <c r="BZ1513" s="72"/>
      <c r="CA1513" s="72"/>
      <c r="CB1513" s="72"/>
      <c r="CC1513" s="72"/>
      <c r="CD1513" s="72"/>
      <c r="CE1513" s="72"/>
      <c r="CF1513" s="72"/>
      <c r="CG1513" s="72"/>
      <c r="CH1513" s="72"/>
      <c r="CI1513" s="72"/>
      <c r="CJ1513" s="72"/>
      <c r="CK1513" s="72"/>
      <c r="CL1513" s="72"/>
      <c r="CM1513" s="72"/>
      <c r="CN1513" s="72"/>
      <c r="CO1513" s="72"/>
      <c r="CP1513" s="72"/>
      <c r="CQ1513" s="72"/>
      <c r="CR1513" s="72"/>
      <c r="CS1513" s="72"/>
      <c r="CT1513" s="72"/>
      <c r="CU1513" s="72"/>
      <c r="CV1513" s="72"/>
      <c r="CW1513" s="72"/>
      <c r="CX1513" s="72"/>
      <c r="CY1513" s="72"/>
      <c r="CZ1513" s="72"/>
      <c r="DA1513" s="72"/>
      <c r="DB1513" s="72"/>
      <c r="DC1513" s="72"/>
      <c r="DD1513" s="72"/>
      <c r="DE1513" s="72"/>
      <c r="DF1513" s="72"/>
      <c r="DG1513" s="72"/>
      <c r="DH1513" s="72"/>
      <c r="DI1513" s="72"/>
      <c r="DJ1513" s="72"/>
      <c r="DK1513" s="72"/>
      <c r="DL1513" s="72"/>
      <c r="DM1513" s="72"/>
      <c r="DN1513" s="72"/>
      <c r="DO1513" s="72"/>
      <c r="DP1513" s="72"/>
      <c r="DQ1513" s="72"/>
      <c r="DR1513" s="72"/>
      <c r="DS1513" s="72"/>
      <c r="DT1513" s="72"/>
      <c r="DU1513" s="72"/>
      <c r="DV1513" s="72"/>
      <c r="DW1513" s="72"/>
      <c r="DX1513" s="72"/>
      <c r="DY1513" s="72"/>
      <c r="DZ1513" s="72"/>
      <c r="EA1513" s="72"/>
      <c r="EB1513" s="72"/>
      <c r="EC1513" s="72"/>
      <c r="ED1513" s="72"/>
      <c r="EE1513" s="72"/>
      <c r="EF1513" s="72"/>
      <c r="EG1513" s="72"/>
      <c r="EH1513" s="72"/>
      <c r="EI1513" s="72"/>
      <c r="EJ1513" s="72"/>
      <c r="EK1513" s="72"/>
      <c r="EL1513" s="72"/>
      <c r="EM1513" s="72"/>
      <c r="EN1513" s="72"/>
      <c r="EO1513" s="72"/>
      <c r="EP1513" s="72"/>
      <c r="EQ1513" s="72"/>
      <c r="ER1513" s="72"/>
      <c r="ES1513" s="72"/>
      <c r="ET1513" s="72"/>
      <c r="EU1513" s="72"/>
      <c r="EV1513" s="72"/>
      <c r="EW1513" s="72"/>
      <c r="EX1513" s="72"/>
      <c r="EY1513" s="72"/>
      <c r="EZ1513" s="72"/>
      <c r="FA1513" s="72"/>
      <c r="FB1513" s="72"/>
      <c r="FC1513" s="72"/>
      <c r="FD1513" s="72"/>
      <c r="FE1513" s="72"/>
      <c r="FF1513" s="72"/>
      <c r="FG1513" s="72"/>
      <c r="FH1513" s="72"/>
      <c r="FI1513" s="72"/>
      <c r="FJ1513" s="72"/>
      <c r="FK1513" s="72"/>
      <c r="FL1513" s="72"/>
      <c r="FM1513" s="72"/>
      <c r="FN1513" s="72"/>
      <c r="FO1513" s="72"/>
      <c r="FP1513" s="72"/>
      <c r="FQ1513" s="72"/>
      <c r="FR1513" s="72"/>
      <c r="FS1513" s="72"/>
      <c r="FT1513" s="72"/>
      <c r="FU1513" s="72"/>
      <c r="FV1513" s="72"/>
      <c r="FW1513" s="72"/>
      <c r="FX1513" s="72"/>
      <c r="FY1513" s="72"/>
      <c r="FZ1513" s="72"/>
      <c r="GA1513" s="72"/>
      <c r="GB1513" s="72"/>
      <c r="GC1513" s="72"/>
      <c r="GD1513" s="72"/>
      <c r="GE1513" s="72"/>
      <c r="GF1513" s="72"/>
      <c r="GG1513" s="72"/>
      <c r="GH1513" s="72"/>
      <c r="GI1513" s="72"/>
      <c r="GJ1513" s="72"/>
      <c r="GK1513" s="72"/>
      <c r="GL1513" s="72"/>
      <c r="GM1513" s="72"/>
      <c r="GN1513" s="72"/>
      <c r="GO1513" s="72"/>
      <c r="GP1513" s="72"/>
      <c r="GQ1513" s="72"/>
      <c r="GR1513" s="72"/>
      <c r="GS1513" s="72"/>
      <c r="GT1513" s="72"/>
      <c r="GU1513" s="72"/>
      <c r="GV1513" s="72"/>
      <c r="GW1513" s="72"/>
      <c r="GX1513" s="72"/>
      <c r="GY1513" s="72"/>
      <c r="GZ1513" s="72"/>
      <c r="HA1513" s="72"/>
      <c r="HB1513" s="72"/>
      <c r="HC1513" s="72"/>
      <c r="HD1513" s="72"/>
      <c r="HE1513" s="72"/>
      <c r="HF1513" s="72"/>
      <c r="HG1513" s="72"/>
      <c r="HH1513" s="72"/>
      <c r="HI1513" s="72"/>
      <c r="HJ1513" s="72"/>
      <c r="HK1513" s="72"/>
      <c r="HL1513" s="72"/>
      <c r="HM1513" s="72"/>
      <c r="HN1513" s="72"/>
      <c r="HO1513" s="72"/>
      <c r="HP1513" s="72"/>
      <c r="HQ1513" s="72"/>
      <c r="HR1513" s="72"/>
      <c r="HS1513" s="72"/>
      <c r="HT1513" s="72"/>
      <c r="HU1513" s="72"/>
      <c r="HV1513" s="72"/>
      <c r="HW1513" s="72"/>
      <c r="HX1513" s="72"/>
      <c r="HY1513" s="72"/>
      <c r="HZ1513" s="72"/>
      <c r="IA1513" s="72"/>
      <c r="IB1513" s="72"/>
      <c r="IC1513" s="72"/>
      <c r="ID1513" s="72"/>
      <c r="IE1513" s="72"/>
      <c r="IF1513" s="72"/>
      <c r="IG1513" s="72"/>
      <c r="IH1513" s="72"/>
      <c r="II1513" s="72"/>
      <c r="IJ1513" s="72"/>
      <c r="IK1513" s="72"/>
      <c r="IL1513" s="72"/>
      <c r="IM1513" s="72"/>
      <c r="IN1513" s="72"/>
      <c r="IO1513" s="72"/>
      <c r="IP1513" s="72"/>
      <c r="IQ1513" s="72"/>
      <c r="IR1513" s="72"/>
      <c r="IS1513" s="72"/>
      <c r="IT1513" s="72"/>
      <c r="IU1513" s="72"/>
      <c r="IV1513" s="72"/>
      <c r="IW1513" s="72"/>
      <c r="IX1513" s="72"/>
      <c r="IY1513" s="72"/>
      <c r="IZ1513" s="72"/>
      <c r="JA1513" s="72"/>
      <c r="JB1513" s="72"/>
      <c r="JC1513" s="72"/>
      <c r="JD1513" s="72"/>
      <c r="JE1513" s="72"/>
      <c r="JF1513" s="72"/>
      <c r="JG1513" s="72"/>
      <c r="JH1513" s="72"/>
      <c r="JI1513" s="72"/>
      <c r="JJ1513" s="72"/>
      <c r="JK1513" s="72"/>
      <c r="JL1513" s="72"/>
      <c r="JM1513" s="72"/>
      <c r="JN1513" s="72"/>
      <c r="JO1513" s="72"/>
      <c r="JP1513" s="72"/>
      <c r="JQ1513" s="72"/>
      <c r="JR1513" s="72"/>
      <c r="JS1513" s="72"/>
      <c r="JT1513" s="72"/>
      <c r="JU1513" s="72"/>
      <c r="JV1513" s="72"/>
      <c r="JW1513" s="72"/>
      <c r="JX1513" s="72"/>
      <c r="JY1513" s="72"/>
      <c r="JZ1513" s="72"/>
      <c r="KA1513" s="72"/>
      <c r="KB1513" s="72"/>
      <c r="KC1513" s="72"/>
      <c r="KD1513" s="72"/>
      <c r="KE1513" s="72"/>
      <c r="KF1513" s="72"/>
      <c r="KG1513" s="72"/>
      <c r="KH1513" s="72"/>
      <c r="KI1513" s="72"/>
      <c r="KJ1513" s="72"/>
      <c r="KK1513" s="72"/>
      <c r="KL1513" s="72"/>
      <c r="KM1513" s="72"/>
      <c r="KN1513" s="72"/>
      <c r="KO1513" s="72"/>
      <c r="KP1513" s="72"/>
      <c r="KQ1513" s="72"/>
      <c r="KR1513" s="72"/>
      <c r="KS1513" s="72"/>
      <c r="KT1513" s="72"/>
      <c r="KU1513" s="72"/>
      <c r="KV1513" s="72"/>
      <c r="KW1513" s="72"/>
      <c r="KX1513" s="72"/>
      <c r="KY1513" s="72"/>
      <c r="KZ1513" s="72"/>
      <c r="LA1513" s="72"/>
      <c r="LB1513" s="72"/>
      <c r="LC1513" s="72"/>
      <c r="LD1513" s="72"/>
      <c r="LE1513" s="72"/>
      <c r="LF1513" s="72"/>
      <c r="LG1513" s="72"/>
      <c r="LH1513" s="72"/>
      <c r="LI1513" s="72"/>
      <c r="LJ1513" s="72"/>
      <c r="LK1513" s="72"/>
      <c r="LL1513" s="72"/>
      <c r="LM1513" s="72"/>
      <c r="LN1513" s="72"/>
      <c r="LO1513" s="72"/>
      <c r="LP1513" s="72"/>
      <c r="LQ1513" s="72"/>
      <c r="LR1513" s="72"/>
      <c r="LS1513" s="72"/>
      <c r="LT1513" s="72"/>
      <c r="LU1513" s="72"/>
      <c r="LV1513" s="72"/>
      <c r="LW1513" s="72"/>
      <c r="LX1513" s="72"/>
      <c r="LY1513" s="72"/>
      <c r="LZ1513" s="72"/>
      <c r="MA1513" s="72"/>
      <c r="MB1513" s="72"/>
      <c r="MC1513" s="72"/>
      <c r="MD1513" s="72"/>
      <c r="ME1513" s="72"/>
      <c r="MF1513" s="72"/>
      <c r="MG1513" s="72"/>
      <c r="MH1513" s="72"/>
      <c r="MI1513" s="72"/>
      <c r="MJ1513" s="72"/>
      <c r="MK1513" s="72"/>
      <c r="ML1513" s="72"/>
      <c r="MM1513" s="72"/>
      <c r="MN1513" s="72"/>
      <c r="MO1513" s="72"/>
      <c r="MP1513" s="72"/>
      <c r="MQ1513" s="72"/>
      <c r="MR1513" s="72"/>
      <c r="MS1513" s="72"/>
      <c r="MT1513" s="72"/>
      <c r="MU1513" s="72"/>
      <c r="MV1513" s="72"/>
      <c r="MW1513" s="72"/>
      <c r="MX1513" s="72"/>
      <c r="MY1513" s="72"/>
      <c r="MZ1513" s="72"/>
      <c r="NA1513" s="72"/>
      <c r="NB1513" s="72"/>
      <c r="NC1513" s="72"/>
      <c r="ND1513" s="72"/>
      <c r="NE1513" s="72"/>
      <c r="NF1513" s="72"/>
      <c r="NG1513" s="72"/>
      <c r="NH1513" s="72"/>
      <c r="NI1513" s="72"/>
      <c r="NJ1513" s="72"/>
      <c r="NK1513" s="72"/>
      <c r="NL1513" s="72"/>
      <c r="NM1513" s="72"/>
      <c r="NN1513" s="72"/>
      <c r="NO1513" s="72"/>
      <c r="NP1513" s="72"/>
      <c r="NQ1513" s="72"/>
      <c r="NR1513" s="72"/>
      <c r="NS1513" s="72"/>
      <c r="NT1513" s="72"/>
      <c r="NU1513" s="72"/>
      <c r="NV1513" s="72"/>
      <c r="NW1513" s="72"/>
      <c r="NX1513" s="72"/>
      <c r="NY1513" s="72"/>
      <c r="NZ1513" s="72"/>
      <c r="OA1513" s="72"/>
      <c r="OB1513" s="72"/>
      <c r="OC1513" s="72"/>
      <c r="OD1513" s="72"/>
      <c r="OE1513" s="72"/>
      <c r="OF1513" s="72"/>
      <c r="OG1513" s="72"/>
      <c r="OH1513" s="72"/>
      <c r="OI1513" s="72"/>
      <c r="OJ1513" s="72"/>
      <c r="OK1513" s="72"/>
      <c r="OL1513" s="72"/>
      <c r="OM1513" s="72"/>
      <c r="ON1513" s="72"/>
      <c r="OO1513" s="72"/>
      <c r="OP1513" s="72"/>
      <c r="OQ1513" s="72"/>
      <c r="OR1513" s="72"/>
      <c r="OS1513" s="72"/>
      <c r="OT1513" s="72"/>
      <c r="OU1513" s="72"/>
      <c r="OV1513" s="72"/>
      <c r="OW1513" s="72"/>
      <c r="OX1513" s="72"/>
      <c r="OY1513" s="72"/>
      <c r="OZ1513" s="72"/>
      <c r="PA1513" s="72"/>
      <c r="PB1513" s="72"/>
      <c r="PC1513" s="72"/>
      <c r="PD1513" s="72"/>
      <c r="PE1513" s="72"/>
      <c r="PF1513" s="72"/>
      <c r="PG1513" s="72"/>
      <c r="PH1513" s="72"/>
      <c r="PI1513" s="72"/>
      <c r="PJ1513" s="72"/>
      <c r="PK1513" s="72"/>
      <c r="PL1513" s="72"/>
      <c r="PM1513" s="72"/>
      <c r="PN1513" s="72"/>
      <c r="PO1513" s="72"/>
      <c r="PP1513" s="72"/>
      <c r="PQ1513" s="72"/>
      <c r="PR1513" s="72"/>
      <c r="PS1513" s="72"/>
      <c r="PT1513" s="72"/>
      <c r="PU1513" s="72"/>
      <c r="PV1513" s="72"/>
      <c r="PW1513" s="72"/>
      <c r="PX1513" s="72"/>
      <c r="PY1513" s="72"/>
      <c r="PZ1513" s="72"/>
      <c r="QA1513" s="72"/>
      <c r="QB1513" s="72"/>
      <c r="QC1513" s="72"/>
      <c r="QD1513" s="72"/>
      <c r="QE1513" s="72"/>
      <c r="QF1513" s="72"/>
      <c r="QG1513" s="72"/>
      <c r="QH1513" s="72"/>
      <c r="QI1513" s="72"/>
      <c r="QJ1513" s="72"/>
      <c r="QK1513" s="72"/>
      <c r="QL1513" s="72"/>
      <c r="QM1513" s="72"/>
      <c r="QN1513" s="72"/>
      <c r="QO1513" s="72"/>
      <c r="QP1513" s="72"/>
      <c r="QQ1513" s="72"/>
      <c r="QR1513" s="72"/>
      <c r="QS1513" s="72"/>
      <c r="QT1513" s="72"/>
      <c r="QU1513" s="72"/>
      <c r="QV1513" s="72"/>
      <c r="QW1513" s="72"/>
      <c r="QX1513" s="72"/>
      <c r="QY1513" s="72"/>
      <c r="QZ1513" s="72"/>
      <c r="RA1513" s="72"/>
      <c r="RB1513" s="72"/>
      <c r="RC1513" s="72"/>
      <c r="RD1513" s="72"/>
      <c r="RE1513" s="72"/>
      <c r="RF1513" s="72"/>
      <c r="RG1513" s="72"/>
      <c r="RH1513" s="72"/>
      <c r="RI1513" s="72"/>
      <c r="RJ1513" s="72"/>
      <c r="RK1513" s="72"/>
      <c r="RL1513" s="72"/>
      <c r="RM1513" s="72"/>
      <c r="RN1513" s="72"/>
      <c r="RO1513" s="72"/>
      <c r="RP1513" s="72"/>
      <c r="RQ1513" s="72"/>
      <c r="RR1513" s="72"/>
      <c r="RS1513" s="72"/>
      <c r="RT1513" s="72"/>
      <c r="RU1513" s="72"/>
      <c r="RV1513" s="72"/>
      <c r="RW1513" s="72"/>
      <c r="RX1513" s="72"/>
      <c r="RY1513" s="72"/>
      <c r="RZ1513" s="72"/>
      <c r="SA1513" s="72"/>
      <c r="SB1513" s="72"/>
      <c r="SC1513" s="72"/>
      <c r="SD1513" s="72"/>
      <c r="SE1513" s="72"/>
      <c r="SF1513" s="72"/>
      <c r="SG1513" s="72"/>
      <c r="SH1513" s="72"/>
      <c r="SI1513" s="72"/>
      <c r="SJ1513" s="72"/>
      <c r="SK1513" s="72"/>
      <c r="SL1513" s="72"/>
      <c r="SM1513" s="72"/>
      <c r="SN1513" s="72"/>
      <c r="SO1513" s="72"/>
      <c r="SP1513" s="72"/>
      <c r="SQ1513" s="72"/>
      <c r="SR1513" s="72"/>
      <c r="SS1513" s="72"/>
      <c r="ST1513" s="72"/>
      <c r="SU1513" s="72"/>
      <c r="SV1513" s="72"/>
      <c r="SW1513" s="72"/>
      <c r="SX1513" s="72"/>
      <c r="SY1513" s="72"/>
      <c r="SZ1513" s="72"/>
      <c r="TA1513" s="72"/>
      <c r="TB1513" s="72"/>
      <c r="TC1513" s="72"/>
    </row>
    <row r="1514" spans="1:523" ht="16.5" customHeight="1" x14ac:dyDescent="0.2">
      <c r="A1514" s="20">
        <v>935</v>
      </c>
      <c r="B1514" s="20" t="s">
        <v>66</v>
      </c>
      <c r="C1514" s="20" t="s">
        <v>328</v>
      </c>
      <c r="D1514" s="20" t="s">
        <v>38</v>
      </c>
      <c r="E1514" s="20" t="s">
        <v>1345</v>
      </c>
      <c r="F1514" s="22" t="s">
        <v>1013</v>
      </c>
      <c r="G1514" s="73" t="s">
        <v>42</v>
      </c>
      <c r="H1514" s="20" t="s">
        <v>35</v>
      </c>
      <c r="I1514" s="20" t="s">
        <v>81</v>
      </c>
      <c r="J1514" s="22" t="s">
        <v>1000</v>
      </c>
      <c r="K1514" s="20"/>
      <c r="L1514" s="20"/>
      <c r="M1514" s="20"/>
      <c r="N1514" s="20"/>
      <c r="O1514" s="32"/>
      <c r="P1514" s="23">
        <v>500000</v>
      </c>
      <c r="Q1514" s="24">
        <v>1</v>
      </c>
      <c r="R1514" s="25">
        <v>45658</v>
      </c>
      <c r="S1514" s="20" t="s">
        <v>83</v>
      </c>
      <c r="T1514" s="23">
        <f t="shared" si="27"/>
        <v>6000000</v>
      </c>
      <c r="U1514" s="27" t="s">
        <v>100</v>
      </c>
      <c r="V1514" s="27" t="s">
        <v>100</v>
      </c>
      <c r="W1514" s="72"/>
      <c r="X1514" s="72"/>
      <c r="Y1514" s="72"/>
      <c r="Z1514" s="72"/>
      <c r="AA1514" s="72"/>
      <c r="AB1514" s="72"/>
      <c r="AC1514" s="72"/>
      <c r="AD1514" s="72"/>
      <c r="AE1514" s="72"/>
      <c r="AF1514" s="72"/>
      <c r="AG1514" s="72"/>
      <c r="AH1514" s="72"/>
      <c r="AI1514" s="72"/>
      <c r="AJ1514" s="72"/>
      <c r="AK1514" s="72"/>
      <c r="AL1514" s="72"/>
      <c r="AM1514" s="72"/>
      <c r="AN1514" s="72"/>
      <c r="AO1514" s="72"/>
      <c r="AP1514" s="72"/>
      <c r="AQ1514" s="72"/>
      <c r="AR1514" s="72"/>
      <c r="AS1514" s="72"/>
      <c r="AT1514" s="72"/>
      <c r="AU1514" s="72"/>
      <c r="AV1514" s="72"/>
      <c r="AW1514" s="72"/>
      <c r="AX1514" s="72"/>
      <c r="AY1514" s="72"/>
      <c r="AZ1514" s="72"/>
      <c r="BA1514" s="72"/>
      <c r="BB1514" s="72"/>
      <c r="BC1514" s="72"/>
      <c r="BD1514" s="72"/>
      <c r="BE1514" s="72"/>
      <c r="BF1514" s="72"/>
      <c r="BG1514" s="72"/>
      <c r="BH1514" s="72"/>
      <c r="BI1514" s="72"/>
      <c r="BJ1514" s="72"/>
      <c r="BK1514" s="72"/>
      <c r="BL1514" s="72"/>
      <c r="BM1514" s="72"/>
      <c r="BN1514" s="72"/>
      <c r="BO1514" s="72"/>
      <c r="BP1514" s="72"/>
      <c r="BQ1514" s="72"/>
      <c r="BR1514" s="72"/>
      <c r="BS1514" s="72"/>
      <c r="BT1514" s="72"/>
      <c r="BU1514" s="72"/>
      <c r="BV1514" s="72"/>
      <c r="BW1514" s="72"/>
      <c r="BX1514" s="72"/>
      <c r="BY1514" s="72"/>
      <c r="BZ1514" s="72"/>
      <c r="CA1514" s="72"/>
      <c r="CB1514" s="72"/>
      <c r="CC1514" s="72"/>
      <c r="CD1514" s="72"/>
      <c r="CE1514" s="72"/>
      <c r="CF1514" s="72"/>
      <c r="CG1514" s="72"/>
      <c r="CH1514" s="72"/>
      <c r="CI1514" s="72"/>
      <c r="CJ1514" s="72"/>
      <c r="CK1514" s="72"/>
      <c r="CL1514" s="72"/>
      <c r="CM1514" s="72"/>
      <c r="CN1514" s="72"/>
      <c r="CO1514" s="72"/>
      <c r="CP1514" s="72"/>
      <c r="CQ1514" s="72"/>
      <c r="CR1514" s="72"/>
      <c r="CS1514" s="72"/>
      <c r="CT1514" s="72"/>
      <c r="CU1514" s="72"/>
      <c r="CV1514" s="72"/>
      <c r="CW1514" s="72"/>
      <c r="CX1514" s="72"/>
      <c r="CY1514" s="72"/>
      <c r="CZ1514" s="72"/>
      <c r="DA1514" s="72"/>
      <c r="DB1514" s="72"/>
      <c r="DC1514" s="72"/>
      <c r="DD1514" s="72"/>
      <c r="DE1514" s="72"/>
      <c r="DF1514" s="72"/>
      <c r="DG1514" s="72"/>
      <c r="DH1514" s="72"/>
      <c r="DI1514" s="72"/>
      <c r="DJ1514" s="72"/>
      <c r="DK1514" s="72"/>
      <c r="DL1514" s="72"/>
      <c r="DM1514" s="72"/>
      <c r="DN1514" s="72"/>
      <c r="DO1514" s="72"/>
      <c r="DP1514" s="72"/>
      <c r="DQ1514" s="72"/>
      <c r="DR1514" s="72"/>
      <c r="DS1514" s="72"/>
      <c r="DT1514" s="72"/>
      <c r="DU1514" s="72"/>
      <c r="DV1514" s="72"/>
      <c r="DW1514" s="72"/>
      <c r="DX1514" s="72"/>
      <c r="DY1514" s="72"/>
      <c r="DZ1514" s="72"/>
      <c r="EA1514" s="72"/>
      <c r="EB1514" s="72"/>
      <c r="EC1514" s="72"/>
      <c r="ED1514" s="72"/>
      <c r="EE1514" s="72"/>
      <c r="EF1514" s="72"/>
      <c r="EG1514" s="72"/>
      <c r="EH1514" s="72"/>
      <c r="EI1514" s="72"/>
      <c r="EJ1514" s="72"/>
      <c r="EK1514" s="72"/>
      <c r="EL1514" s="72"/>
      <c r="EM1514" s="72"/>
      <c r="EN1514" s="72"/>
      <c r="EO1514" s="72"/>
      <c r="EP1514" s="72"/>
      <c r="EQ1514" s="72"/>
      <c r="ER1514" s="72"/>
      <c r="ES1514" s="72"/>
      <c r="ET1514" s="72"/>
      <c r="EU1514" s="72"/>
      <c r="EV1514" s="72"/>
      <c r="EW1514" s="72"/>
      <c r="EX1514" s="72"/>
      <c r="EY1514" s="72"/>
      <c r="EZ1514" s="72"/>
      <c r="FA1514" s="72"/>
      <c r="FB1514" s="72"/>
      <c r="FC1514" s="72"/>
      <c r="FD1514" s="72"/>
      <c r="FE1514" s="72"/>
      <c r="FF1514" s="72"/>
      <c r="FG1514" s="72"/>
      <c r="FH1514" s="72"/>
      <c r="FI1514" s="72"/>
      <c r="FJ1514" s="72"/>
      <c r="FK1514" s="72"/>
      <c r="FL1514" s="72"/>
      <c r="FM1514" s="72"/>
      <c r="FN1514" s="72"/>
      <c r="FO1514" s="72"/>
      <c r="FP1514" s="72"/>
      <c r="FQ1514" s="72"/>
      <c r="FR1514" s="72"/>
      <c r="FS1514" s="72"/>
      <c r="FT1514" s="72"/>
      <c r="FU1514" s="72"/>
      <c r="FV1514" s="72"/>
      <c r="FW1514" s="72"/>
      <c r="FX1514" s="72"/>
      <c r="FY1514" s="72"/>
      <c r="FZ1514" s="72"/>
      <c r="GA1514" s="72"/>
      <c r="GB1514" s="72"/>
      <c r="GC1514" s="72"/>
      <c r="GD1514" s="72"/>
      <c r="GE1514" s="72"/>
      <c r="GF1514" s="72"/>
      <c r="GG1514" s="72"/>
      <c r="GH1514" s="72"/>
      <c r="GI1514" s="72"/>
      <c r="GJ1514" s="72"/>
      <c r="GK1514" s="72"/>
      <c r="GL1514" s="72"/>
      <c r="GM1514" s="72"/>
      <c r="GN1514" s="72"/>
      <c r="GO1514" s="72"/>
      <c r="GP1514" s="72"/>
      <c r="GQ1514" s="72"/>
      <c r="GR1514" s="72"/>
      <c r="GS1514" s="72"/>
      <c r="GT1514" s="72"/>
      <c r="GU1514" s="72"/>
      <c r="GV1514" s="72"/>
      <c r="GW1514" s="72"/>
      <c r="GX1514" s="72"/>
      <c r="GY1514" s="72"/>
      <c r="GZ1514" s="72"/>
      <c r="HA1514" s="72"/>
      <c r="HB1514" s="72"/>
      <c r="HC1514" s="72"/>
      <c r="HD1514" s="72"/>
      <c r="HE1514" s="72"/>
      <c r="HF1514" s="72"/>
      <c r="HG1514" s="72"/>
      <c r="HH1514" s="72"/>
      <c r="HI1514" s="72"/>
      <c r="HJ1514" s="72"/>
      <c r="HK1514" s="72"/>
      <c r="HL1514" s="72"/>
      <c r="HM1514" s="72"/>
      <c r="HN1514" s="72"/>
      <c r="HO1514" s="72"/>
      <c r="HP1514" s="72"/>
      <c r="HQ1514" s="72"/>
      <c r="HR1514" s="72"/>
      <c r="HS1514" s="72"/>
      <c r="HT1514" s="72"/>
      <c r="HU1514" s="72"/>
      <c r="HV1514" s="72"/>
      <c r="HW1514" s="72"/>
      <c r="HX1514" s="72"/>
      <c r="HY1514" s="72"/>
      <c r="HZ1514" s="72"/>
      <c r="IA1514" s="72"/>
      <c r="IB1514" s="72"/>
      <c r="IC1514" s="72"/>
      <c r="ID1514" s="72"/>
      <c r="IE1514" s="72"/>
      <c r="IF1514" s="72"/>
      <c r="IG1514" s="72"/>
      <c r="IH1514" s="72"/>
      <c r="II1514" s="72"/>
      <c r="IJ1514" s="72"/>
      <c r="IK1514" s="72"/>
      <c r="IL1514" s="72"/>
      <c r="IM1514" s="72"/>
      <c r="IN1514" s="72"/>
      <c r="IO1514" s="72"/>
      <c r="IP1514" s="72"/>
      <c r="IQ1514" s="72"/>
      <c r="IR1514" s="72"/>
      <c r="IS1514" s="72"/>
      <c r="IT1514" s="72"/>
      <c r="IU1514" s="72"/>
      <c r="IV1514" s="72"/>
      <c r="IW1514" s="72"/>
      <c r="IX1514" s="72"/>
      <c r="IY1514" s="72"/>
      <c r="IZ1514" s="72"/>
      <c r="JA1514" s="72"/>
      <c r="JB1514" s="72"/>
      <c r="JC1514" s="72"/>
      <c r="JD1514" s="72"/>
      <c r="JE1514" s="72"/>
      <c r="JF1514" s="72"/>
      <c r="JG1514" s="72"/>
      <c r="JH1514" s="72"/>
      <c r="JI1514" s="72"/>
      <c r="JJ1514" s="72"/>
      <c r="JK1514" s="72"/>
      <c r="JL1514" s="72"/>
      <c r="JM1514" s="72"/>
      <c r="JN1514" s="72"/>
      <c r="JO1514" s="72"/>
      <c r="JP1514" s="72"/>
      <c r="JQ1514" s="72"/>
      <c r="JR1514" s="72"/>
      <c r="JS1514" s="72"/>
      <c r="JT1514" s="72"/>
      <c r="JU1514" s="72"/>
      <c r="JV1514" s="72"/>
      <c r="JW1514" s="72"/>
      <c r="JX1514" s="72"/>
      <c r="JY1514" s="72"/>
      <c r="JZ1514" s="72"/>
      <c r="KA1514" s="72"/>
      <c r="KB1514" s="72"/>
      <c r="KC1514" s="72"/>
      <c r="KD1514" s="72"/>
      <c r="KE1514" s="72"/>
      <c r="KF1514" s="72"/>
      <c r="KG1514" s="72"/>
      <c r="KH1514" s="72"/>
      <c r="KI1514" s="72"/>
      <c r="KJ1514" s="72"/>
      <c r="KK1514" s="72"/>
      <c r="KL1514" s="72"/>
      <c r="KM1514" s="72"/>
      <c r="KN1514" s="72"/>
      <c r="KO1514" s="72"/>
      <c r="KP1514" s="72"/>
      <c r="KQ1514" s="72"/>
      <c r="KR1514" s="72"/>
      <c r="KS1514" s="72"/>
      <c r="KT1514" s="72"/>
      <c r="KU1514" s="72"/>
      <c r="KV1514" s="72"/>
      <c r="KW1514" s="72"/>
      <c r="KX1514" s="72"/>
      <c r="KY1514" s="72"/>
      <c r="KZ1514" s="72"/>
      <c r="LA1514" s="72"/>
      <c r="LB1514" s="72"/>
      <c r="LC1514" s="72"/>
      <c r="LD1514" s="72"/>
      <c r="LE1514" s="72"/>
      <c r="LF1514" s="72"/>
      <c r="LG1514" s="72"/>
      <c r="LH1514" s="72"/>
      <c r="LI1514" s="72"/>
      <c r="LJ1514" s="72"/>
      <c r="LK1514" s="72"/>
      <c r="LL1514" s="72"/>
      <c r="LM1514" s="72"/>
      <c r="LN1514" s="72"/>
      <c r="LO1514" s="72"/>
      <c r="LP1514" s="72"/>
      <c r="LQ1514" s="72"/>
      <c r="LR1514" s="72"/>
      <c r="LS1514" s="72"/>
      <c r="LT1514" s="72"/>
      <c r="LU1514" s="72"/>
      <c r="LV1514" s="72"/>
      <c r="LW1514" s="72"/>
      <c r="LX1514" s="72"/>
      <c r="LY1514" s="72"/>
      <c r="LZ1514" s="72"/>
      <c r="MA1514" s="72"/>
      <c r="MB1514" s="72"/>
      <c r="MC1514" s="72"/>
      <c r="MD1514" s="72"/>
      <c r="ME1514" s="72"/>
      <c r="MF1514" s="72"/>
      <c r="MG1514" s="72"/>
      <c r="MH1514" s="72"/>
      <c r="MI1514" s="72"/>
      <c r="MJ1514" s="72"/>
      <c r="MK1514" s="72"/>
      <c r="ML1514" s="72"/>
      <c r="MM1514" s="72"/>
      <c r="MN1514" s="72"/>
      <c r="MO1514" s="72"/>
      <c r="MP1514" s="72"/>
      <c r="MQ1514" s="72"/>
      <c r="MR1514" s="72"/>
      <c r="MS1514" s="72"/>
      <c r="MT1514" s="72"/>
      <c r="MU1514" s="72"/>
      <c r="MV1514" s="72"/>
      <c r="MW1514" s="72"/>
      <c r="MX1514" s="72"/>
      <c r="MY1514" s="72"/>
      <c r="MZ1514" s="72"/>
      <c r="NA1514" s="72"/>
      <c r="NB1514" s="72"/>
      <c r="NC1514" s="72"/>
      <c r="ND1514" s="72"/>
      <c r="NE1514" s="72"/>
      <c r="NF1514" s="72"/>
      <c r="NG1514" s="72"/>
      <c r="NH1514" s="72"/>
      <c r="NI1514" s="72"/>
      <c r="NJ1514" s="72"/>
      <c r="NK1514" s="72"/>
      <c r="NL1514" s="72"/>
      <c r="NM1514" s="72"/>
      <c r="NN1514" s="72"/>
      <c r="NO1514" s="72"/>
      <c r="NP1514" s="72"/>
      <c r="NQ1514" s="72"/>
      <c r="NR1514" s="72"/>
      <c r="NS1514" s="72"/>
      <c r="NT1514" s="72"/>
      <c r="NU1514" s="72"/>
      <c r="NV1514" s="72"/>
      <c r="NW1514" s="72"/>
      <c r="NX1514" s="72"/>
      <c r="NY1514" s="72"/>
      <c r="NZ1514" s="72"/>
      <c r="OA1514" s="72"/>
      <c r="OB1514" s="72"/>
      <c r="OC1514" s="72"/>
      <c r="OD1514" s="72"/>
      <c r="OE1514" s="72"/>
      <c r="OF1514" s="72"/>
      <c r="OG1514" s="72"/>
      <c r="OH1514" s="72"/>
      <c r="OI1514" s="72"/>
      <c r="OJ1514" s="72"/>
      <c r="OK1514" s="72"/>
      <c r="OL1514" s="72"/>
      <c r="OM1514" s="72"/>
      <c r="ON1514" s="72"/>
      <c r="OO1514" s="72"/>
      <c r="OP1514" s="72"/>
      <c r="OQ1514" s="72"/>
      <c r="OR1514" s="72"/>
      <c r="OS1514" s="72"/>
      <c r="OT1514" s="72"/>
      <c r="OU1514" s="72"/>
      <c r="OV1514" s="72"/>
      <c r="OW1514" s="72"/>
      <c r="OX1514" s="72"/>
      <c r="OY1514" s="72"/>
      <c r="OZ1514" s="72"/>
      <c r="PA1514" s="72"/>
      <c r="PB1514" s="72"/>
      <c r="PC1514" s="72"/>
      <c r="PD1514" s="72"/>
      <c r="PE1514" s="72"/>
      <c r="PF1514" s="72"/>
      <c r="PG1514" s="72"/>
      <c r="PH1514" s="72"/>
      <c r="PI1514" s="72"/>
      <c r="PJ1514" s="72"/>
      <c r="PK1514" s="72"/>
      <c r="PL1514" s="72"/>
      <c r="PM1514" s="72"/>
      <c r="PN1514" s="72"/>
      <c r="PO1514" s="72"/>
      <c r="PP1514" s="72"/>
      <c r="PQ1514" s="72"/>
      <c r="PR1514" s="72"/>
      <c r="PS1514" s="72"/>
      <c r="PT1514" s="72"/>
      <c r="PU1514" s="72"/>
      <c r="PV1514" s="72"/>
      <c r="PW1514" s="72"/>
      <c r="PX1514" s="72"/>
      <c r="PY1514" s="72"/>
      <c r="PZ1514" s="72"/>
      <c r="QA1514" s="72"/>
      <c r="QB1514" s="72"/>
      <c r="QC1514" s="72"/>
      <c r="QD1514" s="72"/>
      <c r="QE1514" s="72"/>
      <c r="QF1514" s="72"/>
      <c r="QG1514" s="72"/>
      <c r="QH1514" s="72"/>
      <c r="QI1514" s="72"/>
      <c r="QJ1514" s="72"/>
      <c r="QK1514" s="72"/>
      <c r="QL1514" s="72"/>
      <c r="QM1514" s="72"/>
      <c r="QN1514" s="72"/>
      <c r="QO1514" s="72"/>
      <c r="QP1514" s="72"/>
      <c r="QQ1514" s="72"/>
      <c r="QR1514" s="72"/>
      <c r="QS1514" s="72"/>
      <c r="QT1514" s="72"/>
      <c r="QU1514" s="72"/>
      <c r="QV1514" s="72"/>
      <c r="QW1514" s="72"/>
      <c r="QX1514" s="72"/>
      <c r="QY1514" s="72"/>
      <c r="QZ1514" s="72"/>
      <c r="RA1514" s="72"/>
      <c r="RB1514" s="72"/>
      <c r="RC1514" s="72"/>
      <c r="RD1514" s="72"/>
      <c r="RE1514" s="72"/>
      <c r="RF1514" s="72"/>
      <c r="RG1514" s="72"/>
      <c r="RH1514" s="72"/>
      <c r="RI1514" s="72"/>
      <c r="RJ1514" s="72"/>
      <c r="RK1514" s="72"/>
      <c r="RL1514" s="72"/>
      <c r="RM1514" s="72"/>
      <c r="RN1514" s="72"/>
      <c r="RO1514" s="72"/>
      <c r="RP1514" s="72"/>
      <c r="RQ1514" s="72"/>
      <c r="RR1514" s="72"/>
      <c r="RS1514" s="72"/>
      <c r="RT1514" s="72"/>
      <c r="RU1514" s="72"/>
      <c r="RV1514" s="72"/>
      <c r="RW1514" s="72"/>
      <c r="RX1514" s="72"/>
      <c r="RY1514" s="72"/>
      <c r="RZ1514" s="72"/>
      <c r="SA1514" s="72"/>
      <c r="SB1514" s="72"/>
      <c r="SC1514" s="72"/>
      <c r="SD1514" s="72"/>
      <c r="SE1514" s="72"/>
      <c r="SF1514" s="72"/>
      <c r="SG1514" s="72"/>
      <c r="SH1514" s="72"/>
      <c r="SI1514" s="72"/>
      <c r="SJ1514" s="72"/>
      <c r="SK1514" s="72"/>
      <c r="SL1514" s="72"/>
      <c r="SM1514" s="72"/>
      <c r="SN1514" s="72"/>
      <c r="SO1514" s="72"/>
      <c r="SP1514" s="72"/>
      <c r="SQ1514" s="72"/>
      <c r="SR1514" s="72"/>
      <c r="SS1514" s="72"/>
      <c r="ST1514" s="72"/>
      <c r="SU1514" s="72"/>
      <c r="SV1514" s="72"/>
      <c r="SW1514" s="72"/>
      <c r="SX1514" s="72"/>
      <c r="SY1514" s="72"/>
      <c r="SZ1514" s="72"/>
      <c r="TA1514" s="72"/>
      <c r="TB1514" s="72"/>
      <c r="TC1514" s="72"/>
    </row>
    <row r="1515" spans="1:523" ht="16.5" customHeight="1" x14ac:dyDescent="0.2">
      <c r="A1515" s="20">
        <v>936</v>
      </c>
      <c r="B1515" s="20" t="s">
        <v>66</v>
      </c>
      <c r="C1515" s="20" t="s">
        <v>328</v>
      </c>
      <c r="D1515" s="20" t="s">
        <v>38</v>
      </c>
      <c r="E1515" s="20" t="s">
        <v>1345</v>
      </c>
      <c r="F1515" s="22" t="s">
        <v>1014</v>
      </c>
      <c r="G1515" s="73" t="s">
        <v>42</v>
      </c>
      <c r="H1515" s="20" t="s">
        <v>35</v>
      </c>
      <c r="I1515" s="20" t="s">
        <v>81</v>
      </c>
      <c r="J1515" s="22" t="s">
        <v>1000</v>
      </c>
      <c r="K1515" s="20"/>
      <c r="L1515" s="20"/>
      <c r="M1515" s="20"/>
      <c r="N1515" s="20"/>
      <c r="O1515" s="32"/>
      <c r="P1515" s="23">
        <v>500000</v>
      </c>
      <c r="Q1515" s="24">
        <v>1</v>
      </c>
      <c r="R1515" s="25">
        <v>45658</v>
      </c>
      <c r="S1515" s="20" t="s">
        <v>83</v>
      </c>
      <c r="T1515" s="23">
        <f t="shared" si="27"/>
        <v>6000000</v>
      </c>
      <c r="U1515" s="27" t="s">
        <v>100</v>
      </c>
      <c r="V1515" s="27" t="s">
        <v>100</v>
      </c>
      <c r="W1515" s="72"/>
      <c r="X1515" s="72"/>
      <c r="Y1515" s="72"/>
      <c r="Z1515" s="72"/>
      <c r="AA1515" s="72"/>
      <c r="AB1515" s="72"/>
      <c r="AC1515" s="72"/>
      <c r="AD1515" s="72"/>
      <c r="AE1515" s="72"/>
      <c r="AF1515" s="72"/>
      <c r="AG1515" s="72"/>
      <c r="AH1515" s="72"/>
      <c r="AI1515" s="72"/>
      <c r="AJ1515" s="72"/>
      <c r="AK1515" s="72"/>
      <c r="AL1515" s="72"/>
      <c r="AM1515" s="72"/>
      <c r="AN1515" s="72"/>
      <c r="AO1515" s="72"/>
      <c r="AP1515" s="72"/>
      <c r="AQ1515" s="72"/>
      <c r="AR1515" s="72"/>
      <c r="AS1515" s="72"/>
      <c r="AT1515" s="72"/>
      <c r="AU1515" s="72"/>
      <c r="AV1515" s="72"/>
      <c r="AW1515" s="72"/>
      <c r="AX1515" s="72"/>
      <c r="AY1515" s="72"/>
      <c r="AZ1515" s="72"/>
      <c r="BA1515" s="72"/>
      <c r="BB1515" s="72"/>
      <c r="BC1515" s="72"/>
      <c r="BD1515" s="72"/>
      <c r="BE1515" s="72"/>
      <c r="BF1515" s="72"/>
      <c r="BG1515" s="72"/>
      <c r="BH1515" s="72"/>
      <c r="BI1515" s="72"/>
      <c r="BJ1515" s="72"/>
      <c r="BK1515" s="72"/>
      <c r="BL1515" s="72"/>
      <c r="BM1515" s="72"/>
      <c r="BN1515" s="72"/>
      <c r="BO1515" s="72"/>
      <c r="BP1515" s="72"/>
      <c r="BQ1515" s="72"/>
      <c r="BR1515" s="72"/>
      <c r="BS1515" s="72"/>
      <c r="BT1515" s="72"/>
      <c r="BU1515" s="72"/>
      <c r="BV1515" s="72"/>
      <c r="BW1515" s="72"/>
      <c r="BX1515" s="72"/>
      <c r="BY1515" s="72"/>
      <c r="BZ1515" s="72"/>
      <c r="CA1515" s="72"/>
      <c r="CB1515" s="72"/>
      <c r="CC1515" s="72"/>
      <c r="CD1515" s="72"/>
      <c r="CE1515" s="72"/>
      <c r="CF1515" s="72"/>
      <c r="CG1515" s="72"/>
      <c r="CH1515" s="72"/>
      <c r="CI1515" s="72"/>
      <c r="CJ1515" s="72"/>
      <c r="CK1515" s="72"/>
      <c r="CL1515" s="72"/>
      <c r="CM1515" s="72"/>
      <c r="CN1515" s="72"/>
      <c r="CO1515" s="72"/>
      <c r="CP1515" s="72"/>
      <c r="CQ1515" s="72"/>
      <c r="CR1515" s="72"/>
      <c r="CS1515" s="72"/>
      <c r="CT1515" s="72"/>
      <c r="CU1515" s="72"/>
      <c r="CV1515" s="72"/>
      <c r="CW1515" s="72"/>
      <c r="CX1515" s="72"/>
      <c r="CY1515" s="72"/>
      <c r="CZ1515" s="72"/>
      <c r="DA1515" s="72"/>
      <c r="DB1515" s="72"/>
      <c r="DC1515" s="72"/>
      <c r="DD1515" s="72"/>
      <c r="DE1515" s="72"/>
      <c r="DF1515" s="72"/>
      <c r="DG1515" s="72"/>
      <c r="DH1515" s="72"/>
      <c r="DI1515" s="72"/>
      <c r="DJ1515" s="72"/>
      <c r="DK1515" s="72"/>
      <c r="DL1515" s="72"/>
      <c r="DM1515" s="72"/>
      <c r="DN1515" s="72"/>
      <c r="DO1515" s="72"/>
      <c r="DP1515" s="72"/>
      <c r="DQ1515" s="72"/>
      <c r="DR1515" s="72"/>
      <c r="DS1515" s="72"/>
      <c r="DT1515" s="72"/>
      <c r="DU1515" s="72"/>
      <c r="DV1515" s="72"/>
      <c r="DW1515" s="72"/>
      <c r="DX1515" s="72"/>
      <c r="DY1515" s="72"/>
      <c r="DZ1515" s="72"/>
      <c r="EA1515" s="72"/>
      <c r="EB1515" s="72"/>
      <c r="EC1515" s="72"/>
      <c r="ED1515" s="72"/>
      <c r="EE1515" s="72"/>
      <c r="EF1515" s="72"/>
      <c r="EG1515" s="72"/>
      <c r="EH1515" s="72"/>
      <c r="EI1515" s="72"/>
      <c r="EJ1515" s="72"/>
      <c r="EK1515" s="72"/>
      <c r="EL1515" s="72"/>
      <c r="EM1515" s="72"/>
      <c r="EN1515" s="72"/>
      <c r="EO1515" s="72"/>
      <c r="EP1515" s="72"/>
      <c r="EQ1515" s="72"/>
      <c r="ER1515" s="72"/>
      <c r="ES1515" s="72"/>
      <c r="ET1515" s="72"/>
      <c r="EU1515" s="72"/>
      <c r="EV1515" s="72"/>
      <c r="EW1515" s="72"/>
      <c r="EX1515" s="72"/>
      <c r="EY1515" s="72"/>
      <c r="EZ1515" s="72"/>
      <c r="FA1515" s="72"/>
      <c r="FB1515" s="72"/>
      <c r="FC1515" s="72"/>
      <c r="FD1515" s="72"/>
      <c r="FE1515" s="72"/>
      <c r="FF1515" s="72"/>
      <c r="FG1515" s="72"/>
      <c r="FH1515" s="72"/>
      <c r="FI1515" s="72"/>
      <c r="FJ1515" s="72"/>
      <c r="FK1515" s="72"/>
      <c r="FL1515" s="72"/>
      <c r="FM1515" s="72"/>
      <c r="FN1515" s="72"/>
      <c r="FO1515" s="72"/>
      <c r="FP1515" s="72"/>
      <c r="FQ1515" s="72"/>
      <c r="FR1515" s="72"/>
      <c r="FS1515" s="72"/>
      <c r="FT1515" s="72"/>
      <c r="FU1515" s="72"/>
      <c r="FV1515" s="72"/>
      <c r="FW1515" s="72"/>
      <c r="FX1515" s="72"/>
      <c r="FY1515" s="72"/>
      <c r="FZ1515" s="72"/>
      <c r="GA1515" s="72"/>
      <c r="GB1515" s="72"/>
      <c r="GC1515" s="72"/>
      <c r="GD1515" s="72"/>
      <c r="GE1515" s="72"/>
      <c r="GF1515" s="72"/>
      <c r="GG1515" s="72"/>
      <c r="GH1515" s="72"/>
      <c r="GI1515" s="72"/>
      <c r="GJ1515" s="72"/>
      <c r="GK1515" s="72"/>
      <c r="GL1515" s="72"/>
      <c r="GM1515" s="72"/>
      <c r="GN1515" s="72"/>
      <c r="GO1515" s="72"/>
      <c r="GP1515" s="72"/>
      <c r="GQ1515" s="72"/>
      <c r="GR1515" s="72"/>
      <c r="GS1515" s="72"/>
      <c r="GT1515" s="72"/>
      <c r="GU1515" s="72"/>
      <c r="GV1515" s="72"/>
      <c r="GW1515" s="72"/>
      <c r="GX1515" s="72"/>
      <c r="GY1515" s="72"/>
      <c r="GZ1515" s="72"/>
      <c r="HA1515" s="72"/>
      <c r="HB1515" s="72"/>
      <c r="HC1515" s="72"/>
      <c r="HD1515" s="72"/>
      <c r="HE1515" s="72"/>
      <c r="HF1515" s="72"/>
      <c r="HG1515" s="72"/>
      <c r="HH1515" s="72"/>
      <c r="HI1515" s="72"/>
      <c r="HJ1515" s="72"/>
      <c r="HK1515" s="72"/>
      <c r="HL1515" s="72"/>
      <c r="HM1515" s="72"/>
      <c r="HN1515" s="72"/>
      <c r="HO1515" s="72"/>
      <c r="HP1515" s="72"/>
      <c r="HQ1515" s="72"/>
      <c r="HR1515" s="72"/>
      <c r="HS1515" s="72"/>
      <c r="HT1515" s="72"/>
      <c r="HU1515" s="72"/>
      <c r="HV1515" s="72"/>
      <c r="HW1515" s="72"/>
      <c r="HX1515" s="72"/>
      <c r="HY1515" s="72"/>
      <c r="HZ1515" s="72"/>
      <c r="IA1515" s="72"/>
      <c r="IB1515" s="72"/>
      <c r="IC1515" s="72"/>
      <c r="ID1515" s="72"/>
      <c r="IE1515" s="72"/>
      <c r="IF1515" s="72"/>
      <c r="IG1515" s="72"/>
      <c r="IH1515" s="72"/>
      <c r="II1515" s="72"/>
      <c r="IJ1515" s="72"/>
      <c r="IK1515" s="72"/>
      <c r="IL1515" s="72"/>
      <c r="IM1515" s="72"/>
      <c r="IN1515" s="72"/>
      <c r="IO1515" s="72"/>
      <c r="IP1515" s="72"/>
      <c r="IQ1515" s="72"/>
      <c r="IR1515" s="72"/>
      <c r="IS1515" s="72"/>
      <c r="IT1515" s="72"/>
      <c r="IU1515" s="72"/>
      <c r="IV1515" s="72"/>
      <c r="IW1515" s="72"/>
      <c r="IX1515" s="72"/>
      <c r="IY1515" s="72"/>
      <c r="IZ1515" s="72"/>
      <c r="JA1515" s="72"/>
      <c r="JB1515" s="72"/>
      <c r="JC1515" s="72"/>
      <c r="JD1515" s="72"/>
      <c r="JE1515" s="72"/>
      <c r="JF1515" s="72"/>
      <c r="JG1515" s="72"/>
      <c r="JH1515" s="72"/>
      <c r="JI1515" s="72"/>
      <c r="JJ1515" s="72"/>
      <c r="JK1515" s="72"/>
      <c r="JL1515" s="72"/>
      <c r="JM1515" s="72"/>
      <c r="JN1515" s="72"/>
      <c r="JO1515" s="72"/>
      <c r="JP1515" s="72"/>
      <c r="JQ1515" s="72"/>
      <c r="JR1515" s="72"/>
      <c r="JS1515" s="72"/>
      <c r="JT1515" s="72"/>
      <c r="JU1515" s="72"/>
      <c r="JV1515" s="72"/>
      <c r="JW1515" s="72"/>
      <c r="JX1515" s="72"/>
      <c r="JY1515" s="72"/>
      <c r="JZ1515" s="72"/>
      <c r="KA1515" s="72"/>
      <c r="KB1515" s="72"/>
      <c r="KC1515" s="72"/>
      <c r="KD1515" s="72"/>
      <c r="KE1515" s="72"/>
      <c r="KF1515" s="72"/>
      <c r="KG1515" s="72"/>
      <c r="KH1515" s="72"/>
      <c r="KI1515" s="72"/>
      <c r="KJ1515" s="72"/>
      <c r="KK1515" s="72"/>
      <c r="KL1515" s="72"/>
      <c r="KM1515" s="72"/>
      <c r="KN1515" s="72"/>
      <c r="KO1515" s="72"/>
      <c r="KP1515" s="72"/>
      <c r="KQ1515" s="72"/>
      <c r="KR1515" s="72"/>
      <c r="KS1515" s="72"/>
      <c r="KT1515" s="72"/>
      <c r="KU1515" s="72"/>
      <c r="KV1515" s="72"/>
      <c r="KW1515" s="72"/>
      <c r="KX1515" s="72"/>
      <c r="KY1515" s="72"/>
      <c r="KZ1515" s="72"/>
      <c r="LA1515" s="72"/>
      <c r="LB1515" s="72"/>
      <c r="LC1515" s="72"/>
      <c r="LD1515" s="72"/>
      <c r="LE1515" s="72"/>
      <c r="LF1515" s="72"/>
      <c r="LG1515" s="72"/>
      <c r="LH1515" s="72"/>
      <c r="LI1515" s="72"/>
      <c r="LJ1515" s="72"/>
      <c r="LK1515" s="72"/>
      <c r="LL1515" s="72"/>
      <c r="LM1515" s="72"/>
      <c r="LN1515" s="72"/>
      <c r="LO1515" s="72"/>
      <c r="LP1515" s="72"/>
      <c r="LQ1515" s="72"/>
      <c r="LR1515" s="72"/>
      <c r="LS1515" s="72"/>
      <c r="LT1515" s="72"/>
      <c r="LU1515" s="72"/>
      <c r="LV1515" s="72"/>
      <c r="LW1515" s="72"/>
      <c r="LX1515" s="72"/>
      <c r="LY1515" s="72"/>
      <c r="LZ1515" s="72"/>
      <c r="MA1515" s="72"/>
      <c r="MB1515" s="72"/>
      <c r="MC1515" s="72"/>
      <c r="MD1515" s="72"/>
      <c r="ME1515" s="72"/>
      <c r="MF1515" s="72"/>
      <c r="MG1515" s="72"/>
      <c r="MH1515" s="72"/>
      <c r="MI1515" s="72"/>
      <c r="MJ1515" s="72"/>
      <c r="MK1515" s="72"/>
      <c r="ML1515" s="72"/>
      <c r="MM1515" s="72"/>
      <c r="MN1515" s="72"/>
      <c r="MO1515" s="72"/>
      <c r="MP1515" s="72"/>
      <c r="MQ1515" s="72"/>
      <c r="MR1515" s="72"/>
      <c r="MS1515" s="72"/>
      <c r="MT1515" s="72"/>
      <c r="MU1515" s="72"/>
      <c r="MV1515" s="72"/>
      <c r="MW1515" s="72"/>
      <c r="MX1515" s="72"/>
      <c r="MY1515" s="72"/>
      <c r="MZ1515" s="72"/>
      <c r="NA1515" s="72"/>
      <c r="NB1515" s="72"/>
      <c r="NC1515" s="72"/>
      <c r="ND1515" s="72"/>
      <c r="NE1515" s="72"/>
      <c r="NF1515" s="72"/>
      <c r="NG1515" s="72"/>
      <c r="NH1515" s="72"/>
      <c r="NI1515" s="72"/>
      <c r="NJ1515" s="72"/>
      <c r="NK1515" s="72"/>
      <c r="NL1515" s="72"/>
      <c r="NM1515" s="72"/>
      <c r="NN1515" s="72"/>
      <c r="NO1515" s="72"/>
      <c r="NP1515" s="72"/>
      <c r="NQ1515" s="72"/>
      <c r="NR1515" s="72"/>
      <c r="NS1515" s="72"/>
      <c r="NT1515" s="72"/>
      <c r="NU1515" s="72"/>
      <c r="NV1515" s="72"/>
      <c r="NW1515" s="72"/>
      <c r="NX1515" s="72"/>
      <c r="NY1515" s="72"/>
      <c r="NZ1515" s="72"/>
      <c r="OA1515" s="72"/>
      <c r="OB1515" s="72"/>
      <c r="OC1515" s="72"/>
      <c r="OD1515" s="72"/>
      <c r="OE1515" s="72"/>
      <c r="OF1515" s="72"/>
      <c r="OG1515" s="72"/>
      <c r="OH1515" s="72"/>
      <c r="OI1515" s="72"/>
      <c r="OJ1515" s="72"/>
      <c r="OK1515" s="72"/>
      <c r="OL1515" s="72"/>
      <c r="OM1515" s="72"/>
      <c r="ON1515" s="72"/>
      <c r="OO1515" s="72"/>
      <c r="OP1515" s="72"/>
      <c r="OQ1515" s="72"/>
      <c r="OR1515" s="72"/>
      <c r="OS1515" s="72"/>
      <c r="OT1515" s="72"/>
      <c r="OU1515" s="72"/>
      <c r="OV1515" s="72"/>
      <c r="OW1515" s="72"/>
      <c r="OX1515" s="72"/>
      <c r="OY1515" s="72"/>
      <c r="OZ1515" s="72"/>
      <c r="PA1515" s="72"/>
      <c r="PB1515" s="72"/>
      <c r="PC1515" s="72"/>
      <c r="PD1515" s="72"/>
      <c r="PE1515" s="72"/>
      <c r="PF1515" s="72"/>
      <c r="PG1515" s="72"/>
      <c r="PH1515" s="72"/>
      <c r="PI1515" s="72"/>
      <c r="PJ1515" s="72"/>
      <c r="PK1515" s="72"/>
      <c r="PL1515" s="72"/>
      <c r="PM1515" s="72"/>
      <c r="PN1515" s="72"/>
      <c r="PO1515" s="72"/>
      <c r="PP1515" s="72"/>
      <c r="PQ1515" s="72"/>
      <c r="PR1515" s="72"/>
      <c r="PS1515" s="72"/>
      <c r="PT1515" s="72"/>
      <c r="PU1515" s="72"/>
      <c r="PV1515" s="72"/>
      <c r="PW1515" s="72"/>
      <c r="PX1515" s="72"/>
      <c r="PY1515" s="72"/>
      <c r="PZ1515" s="72"/>
      <c r="QA1515" s="72"/>
      <c r="QB1515" s="72"/>
      <c r="QC1515" s="72"/>
      <c r="QD1515" s="72"/>
      <c r="QE1515" s="72"/>
      <c r="QF1515" s="72"/>
      <c r="QG1515" s="72"/>
      <c r="QH1515" s="72"/>
      <c r="QI1515" s="72"/>
      <c r="QJ1515" s="72"/>
      <c r="QK1515" s="72"/>
      <c r="QL1515" s="72"/>
      <c r="QM1515" s="72"/>
      <c r="QN1515" s="72"/>
      <c r="QO1515" s="72"/>
      <c r="QP1515" s="72"/>
      <c r="QQ1515" s="72"/>
      <c r="QR1515" s="72"/>
      <c r="QS1515" s="72"/>
      <c r="QT1515" s="72"/>
      <c r="QU1515" s="72"/>
      <c r="QV1515" s="72"/>
      <c r="QW1515" s="72"/>
      <c r="QX1515" s="72"/>
      <c r="QY1515" s="72"/>
      <c r="QZ1515" s="72"/>
      <c r="RA1515" s="72"/>
      <c r="RB1515" s="72"/>
      <c r="RC1515" s="72"/>
      <c r="RD1515" s="72"/>
      <c r="RE1515" s="72"/>
      <c r="RF1515" s="72"/>
      <c r="RG1515" s="72"/>
      <c r="RH1515" s="72"/>
      <c r="RI1515" s="72"/>
      <c r="RJ1515" s="72"/>
      <c r="RK1515" s="72"/>
      <c r="RL1515" s="72"/>
      <c r="RM1515" s="72"/>
      <c r="RN1515" s="72"/>
      <c r="RO1515" s="72"/>
      <c r="RP1515" s="72"/>
      <c r="RQ1515" s="72"/>
      <c r="RR1515" s="72"/>
      <c r="RS1515" s="72"/>
      <c r="RT1515" s="72"/>
      <c r="RU1515" s="72"/>
      <c r="RV1515" s="72"/>
      <c r="RW1515" s="72"/>
      <c r="RX1515" s="72"/>
      <c r="RY1515" s="72"/>
      <c r="RZ1515" s="72"/>
      <c r="SA1515" s="72"/>
      <c r="SB1515" s="72"/>
      <c r="SC1515" s="72"/>
      <c r="SD1515" s="72"/>
      <c r="SE1515" s="72"/>
      <c r="SF1515" s="72"/>
      <c r="SG1515" s="72"/>
      <c r="SH1515" s="72"/>
      <c r="SI1515" s="72"/>
      <c r="SJ1515" s="72"/>
      <c r="SK1515" s="72"/>
      <c r="SL1515" s="72"/>
      <c r="SM1515" s="72"/>
      <c r="SN1515" s="72"/>
      <c r="SO1515" s="72"/>
      <c r="SP1515" s="72"/>
      <c r="SQ1515" s="72"/>
      <c r="SR1515" s="72"/>
      <c r="SS1515" s="72"/>
      <c r="ST1515" s="72"/>
      <c r="SU1515" s="72"/>
      <c r="SV1515" s="72"/>
      <c r="SW1515" s="72"/>
      <c r="SX1515" s="72"/>
      <c r="SY1515" s="72"/>
      <c r="SZ1515" s="72"/>
      <c r="TA1515" s="72"/>
      <c r="TB1515" s="72"/>
      <c r="TC1515" s="72"/>
    </row>
    <row r="1516" spans="1:523" ht="16.5" customHeight="1" x14ac:dyDescent="0.2">
      <c r="A1516" s="20">
        <v>937</v>
      </c>
      <c r="B1516" s="20" t="s">
        <v>66</v>
      </c>
      <c r="C1516" s="20" t="s">
        <v>328</v>
      </c>
      <c r="D1516" s="20" t="s">
        <v>38</v>
      </c>
      <c r="E1516" s="20" t="s">
        <v>1345</v>
      </c>
      <c r="F1516" s="22" t="s">
        <v>1015</v>
      </c>
      <c r="G1516" s="73" t="s">
        <v>42</v>
      </c>
      <c r="H1516" s="20" t="s">
        <v>35</v>
      </c>
      <c r="I1516" s="20" t="s">
        <v>81</v>
      </c>
      <c r="J1516" s="22" t="s">
        <v>1000</v>
      </c>
      <c r="K1516" s="20"/>
      <c r="L1516" s="20"/>
      <c r="M1516" s="20"/>
      <c r="N1516" s="20"/>
      <c r="O1516" s="32"/>
      <c r="P1516" s="23">
        <v>600000</v>
      </c>
      <c r="Q1516" s="24">
        <v>1</v>
      </c>
      <c r="R1516" s="25">
        <v>45658</v>
      </c>
      <c r="S1516" s="20" t="s">
        <v>83</v>
      </c>
      <c r="T1516" s="23">
        <f t="shared" si="27"/>
        <v>7200000</v>
      </c>
      <c r="U1516" s="27" t="s">
        <v>100</v>
      </c>
      <c r="V1516" s="27" t="s">
        <v>100</v>
      </c>
      <c r="W1516" s="72"/>
      <c r="X1516" s="72"/>
      <c r="Y1516" s="72"/>
      <c r="Z1516" s="72"/>
      <c r="AA1516" s="72"/>
      <c r="AB1516" s="72"/>
      <c r="AC1516" s="72"/>
      <c r="AD1516" s="72"/>
      <c r="AE1516" s="72"/>
      <c r="AF1516" s="72"/>
      <c r="AG1516" s="72"/>
      <c r="AH1516" s="72"/>
      <c r="AI1516" s="72"/>
      <c r="AJ1516" s="72"/>
      <c r="AK1516" s="72"/>
      <c r="AL1516" s="72"/>
      <c r="AM1516" s="72"/>
      <c r="AN1516" s="72"/>
      <c r="AO1516" s="72"/>
      <c r="AP1516" s="72"/>
      <c r="AQ1516" s="72"/>
      <c r="AR1516" s="72"/>
      <c r="AS1516" s="72"/>
      <c r="AT1516" s="72"/>
      <c r="AU1516" s="72"/>
      <c r="AV1516" s="72"/>
      <c r="AW1516" s="72"/>
      <c r="AX1516" s="72"/>
      <c r="AY1516" s="72"/>
      <c r="AZ1516" s="72"/>
      <c r="BA1516" s="72"/>
      <c r="BB1516" s="72"/>
      <c r="BC1516" s="72"/>
      <c r="BD1516" s="72"/>
      <c r="BE1516" s="72"/>
      <c r="BF1516" s="72"/>
      <c r="BG1516" s="72"/>
      <c r="BH1516" s="72"/>
      <c r="BI1516" s="72"/>
      <c r="BJ1516" s="72"/>
      <c r="BK1516" s="72"/>
      <c r="BL1516" s="72"/>
      <c r="BM1516" s="72"/>
      <c r="BN1516" s="72"/>
      <c r="BO1516" s="72"/>
      <c r="BP1516" s="72"/>
      <c r="BQ1516" s="72"/>
      <c r="BR1516" s="72"/>
      <c r="BS1516" s="72"/>
      <c r="BT1516" s="72"/>
      <c r="BU1516" s="72"/>
      <c r="BV1516" s="72"/>
      <c r="BW1516" s="72"/>
      <c r="BX1516" s="72"/>
      <c r="BY1516" s="72"/>
      <c r="BZ1516" s="72"/>
      <c r="CA1516" s="72"/>
      <c r="CB1516" s="72"/>
      <c r="CC1516" s="72"/>
      <c r="CD1516" s="72"/>
      <c r="CE1516" s="72"/>
      <c r="CF1516" s="72"/>
      <c r="CG1516" s="72"/>
      <c r="CH1516" s="72"/>
      <c r="CI1516" s="72"/>
      <c r="CJ1516" s="72"/>
      <c r="CK1516" s="72"/>
      <c r="CL1516" s="72"/>
      <c r="CM1516" s="72"/>
      <c r="CN1516" s="72"/>
      <c r="CO1516" s="72"/>
      <c r="CP1516" s="72"/>
      <c r="CQ1516" s="72"/>
      <c r="CR1516" s="72"/>
      <c r="CS1516" s="72"/>
      <c r="CT1516" s="72"/>
      <c r="CU1516" s="72"/>
      <c r="CV1516" s="72"/>
      <c r="CW1516" s="72"/>
      <c r="CX1516" s="72"/>
      <c r="CY1516" s="72"/>
      <c r="CZ1516" s="72"/>
      <c r="DA1516" s="72"/>
      <c r="DB1516" s="72"/>
      <c r="DC1516" s="72"/>
      <c r="DD1516" s="72"/>
      <c r="DE1516" s="72"/>
      <c r="DF1516" s="72"/>
      <c r="DG1516" s="72"/>
      <c r="DH1516" s="72"/>
      <c r="DI1516" s="72"/>
      <c r="DJ1516" s="72"/>
      <c r="DK1516" s="72"/>
      <c r="DL1516" s="72"/>
      <c r="DM1516" s="72"/>
      <c r="DN1516" s="72"/>
      <c r="DO1516" s="72"/>
      <c r="DP1516" s="72"/>
      <c r="DQ1516" s="72"/>
      <c r="DR1516" s="72"/>
      <c r="DS1516" s="72"/>
      <c r="DT1516" s="72"/>
      <c r="DU1516" s="72"/>
      <c r="DV1516" s="72"/>
      <c r="DW1516" s="72"/>
      <c r="DX1516" s="72"/>
      <c r="DY1516" s="72"/>
      <c r="DZ1516" s="72"/>
      <c r="EA1516" s="72"/>
      <c r="EB1516" s="72"/>
      <c r="EC1516" s="72"/>
      <c r="ED1516" s="72"/>
      <c r="EE1516" s="72"/>
      <c r="EF1516" s="72"/>
      <c r="EG1516" s="72"/>
      <c r="EH1516" s="72"/>
      <c r="EI1516" s="72"/>
      <c r="EJ1516" s="72"/>
      <c r="EK1516" s="72"/>
      <c r="EL1516" s="72"/>
      <c r="EM1516" s="72"/>
      <c r="EN1516" s="72"/>
      <c r="EO1516" s="72"/>
      <c r="EP1516" s="72"/>
      <c r="EQ1516" s="72"/>
      <c r="ER1516" s="72"/>
      <c r="ES1516" s="72"/>
      <c r="ET1516" s="72"/>
      <c r="EU1516" s="72"/>
      <c r="EV1516" s="72"/>
      <c r="EW1516" s="72"/>
      <c r="EX1516" s="72"/>
      <c r="EY1516" s="72"/>
      <c r="EZ1516" s="72"/>
      <c r="FA1516" s="72"/>
      <c r="FB1516" s="72"/>
      <c r="FC1516" s="72"/>
      <c r="FD1516" s="72"/>
      <c r="FE1516" s="72"/>
      <c r="FF1516" s="72"/>
      <c r="FG1516" s="72"/>
      <c r="FH1516" s="72"/>
      <c r="FI1516" s="72"/>
      <c r="FJ1516" s="72"/>
      <c r="FK1516" s="72"/>
      <c r="FL1516" s="72"/>
      <c r="FM1516" s="72"/>
      <c r="FN1516" s="72"/>
      <c r="FO1516" s="72"/>
      <c r="FP1516" s="72"/>
      <c r="FQ1516" s="72"/>
      <c r="FR1516" s="72"/>
      <c r="FS1516" s="72"/>
      <c r="FT1516" s="72"/>
      <c r="FU1516" s="72"/>
      <c r="FV1516" s="72"/>
      <c r="FW1516" s="72"/>
      <c r="FX1516" s="72"/>
      <c r="FY1516" s="72"/>
      <c r="FZ1516" s="72"/>
      <c r="GA1516" s="72"/>
      <c r="GB1516" s="72"/>
      <c r="GC1516" s="72"/>
      <c r="GD1516" s="72"/>
      <c r="GE1516" s="72"/>
      <c r="GF1516" s="72"/>
      <c r="GG1516" s="72"/>
      <c r="GH1516" s="72"/>
      <c r="GI1516" s="72"/>
      <c r="GJ1516" s="72"/>
      <c r="GK1516" s="72"/>
      <c r="GL1516" s="72"/>
      <c r="GM1516" s="72"/>
      <c r="GN1516" s="72"/>
      <c r="GO1516" s="72"/>
      <c r="GP1516" s="72"/>
      <c r="GQ1516" s="72"/>
      <c r="GR1516" s="72"/>
      <c r="GS1516" s="72"/>
      <c r="GT1516" s="72"/>
      <c r="GU1516" s="72"/>
      <c r="GV1516" s="72"/>
      <c r="GW1516" s="72"/>
      <c r="GX1516" s="72"/>
      <c r="GY1516" s="72"/>
      <c r="GZ1516" s="72"/>
      <c r="HA1516" s="72"/>
      <c r="HB1516" s="72"/>
      <c r="HC1516" s="72"/>
      <c r="HD1516" s="72"/>
      <c r="HE1516" s="72"/>
      <c r="HF1516" s="72"/>
      <c r="HG1516" s="72"/>
      <c r="HH1516" s="72"/>
      <c r="HI1516" s="72"/>
      <c r="HJ1516" s="72"/>
      <c r="HK1516" s="72"/>
      <c r="HL1516" s="72"/>
      <c r="HM1516" s="72"/>
      <c r="HN1516" s="72"/>
      <c r="HO1516" s="72"/>
      <c r="HP1516" s="72"/>
      <c r="HQ1516" s="72"/>
      <c r="HR1516" s="72"/>
      <c r="HS1516" s="72"/>
      <c r="HT1516" s="72"/>
      <c r="HU1516" s="72"/>
      <c r="HV1516" s="72"/>
      <c r="HW1516" s="72"/>
      <c r="HX1516" s="72"/>
      <c r="HY1516" s="72"/>
      <c r="HZ1516" s="72"/>
      <c r="IA1516" s="72"/>
      <c r="IB1516" s="72"/>
      <c r="IC1516" s="72"/>
      <c r="ID1516" s="72"/>
      <c r="IE1516" s="72"/>
      <c r="IF1516" s="72"/>
      <c r="IG1516" s="72"/>
      <c r="IH1516" s="72"/>
      <c r="II1516" s="72"/>
      <c r="IJ1516" s="72"/>
      <c r="IK1516" s="72"/>
      <c r="IL1516" s="72"/>
      <c r="IM1516" s="72"/>
      <c r="IN1516" s="72"/>
      <c r="IO1516" s="72"/>
      <c r="IP1516" s="72"/>
      <c r="IQ1516" s="72"/>
      <c r="IR1516" s="72"/>
      <c r="IS1516" s="72"/>
      <c r="IT1516" s="72"/>
      <c r="IU1516" s="72"/>
      <c r="IV1516" s="72"/>
      <c r="IW1516" s="72"/>
      <c r="IX1516" s="72"/>
      <c r="IY1516" s="72"/>
      <c r="IZ1516" s="72"/>
      <c r="JA1516" s="72"/>
      <c r="JB1516" s="72"/>
      <c r="JC1516" s="72"/>
      <c r="JD1516" s="72"/>
      <c r="JE1516" s="72"/>
      <c r="JF1516" s="72"/>
      <c r="JG1516" s="72"/>
      <c r="JH1516" s="72"/>
      <c r="JI1516" s="72"/>
      <c r="JJ1516" s="72"/>
      <c r="JK1516" s="72"/>
      <c r="JL1516" s="72"/>
      <c r="JM1516" s="72"/>
      <c r="JN1516" s="72"/>
      <c r="JO1516" s="72"/>
      <c r="JP1516" s="72"/>
      <c r="JQ1516" s="72"/>
      <c r="JR1516" s="72"/>
      <c r="JS1516" s="72"/>
      <c r="JT1516" s="72"/>
      <c r="JU1516" s="72"/>
      <c r="JV1516" s="72"/>
      <c r="JW1516" s="72"/>
      <c r="JX1516" s="72"/>
      <c r="JY1516" s="72"/>
      <c r="JZ1516" s="72"/>
      <c r="KA1516" s="72"/>
      <c r="KB1516" s="72"/>
      <c r="KC1516" s="72"/>
      <c r="KD1516" s="72"/>
      <c r="KE1516" s="72"/>
      <c r="KF1516" s="72"/>
      <c r="KG1516" s="72"/>
      <c r="KH1516" s="72"/>
      <c r="KI1516" s="72"/>
      <c r="KJ1516" s="72"/>
      <c r="KK1516" s="72"/>
      <c r="KL1516" s="72"/>
      <c r="KM1516" s="72"/>
      <c r="KN1516" s="72"/>
      <c r="KO1516" s="72"/>
      <c r="KP1516" s="72"/>
      <c r="KQ1516" s="72"/>
      <c r="KR1516" s="72"/>
      <c r="KS1516" s="72"/>
      <c r="KT1516" s="72"/>
      <c r="KU1516" s="72"/>
      <c r="KV1516" s="72"/>
      <c r="KW1516" s="72"/>
      <c r="KX1516" s="72"/>
      <c r="KY1516" s="72"/>
      <c r="KZ1516" s="72"/>
      <c r="LA1516" s="72"/>
      <c r="LB1516" s="72"/>
      <c r="LC1516" s="72"/>
      <c r="LD1516" s="72"/>
      <c r="LE1516" s="72"/>
      <c r="LF1516" s="72"/>
      <c r="LG1516" s="72"/>
      <c r="LH1516" s="72"/>
      <c r="LI1516" s="72"/>
      <c r="LJ1516" s="72"/>
      <c r="LK1516" s="72"/>
      <c r="LL1516" s="72"/>
      <c r="LM1516" s="72"/>
      <c r="LN1516" s="72"/>
      <c r="LO1516" s="72"/>
      <c r="LP1516" s="72"/>
      <c r="LQ1516" s="72"/>
      <c r="LR1516" s="72"/>
      <c r="LS1516" s="72"/>
      <c r="LT1516" s="72"/>
      <c r="LU1516" s="72"/>
      <c r="LV1516" s="72"/>
      <c r="LW1516" s="72"/>
      <c r="LX1516" s="72"/>
      <c r="LY1516" s="72"/>
      <c r="LZ1516" s="72"/>
      <c r="MA1516" s="72"/>
      <c r="MB1516" s="72"/>
      <c r="MC1516" s="72"/>
      <c r="MD1516" s="72"/>
      <c r="ME1516" s="72"/>
      <c r="MF1516" s="72"/>
      <c r="MG1516" s="72"/>
      <c r="MH1516" s="72"/>
      <c r="MI1516" s="72"/>
      <c r="MJ1516" s="72"/>
      <c r="MK1516" s="72"/>
      <c r="ML1516" s="72"/>
      <c r="MM1516" s="72"/>
      <c r="MN1516" s="72"/>
      <c r="MO1516" s="72"/>
      <c r="MP1516" s="72"/>
      <c r="MQ1516" s="72"/>
      <c r="MR1516" s="72"/>
      <c r="MS1516" s="72"/>
      <c r="MT1516" s="72"/>
      <c r="MU1516" s="72"/>
      <c r="MV1516" s="72"/>
      <c r="MW1516" s="72"/>
      <c r="MX1516" s="72"/>
      <c r="MY1516" s="72"/>
      <c r="MZ1516" s="72"/>
      <c r="NA1516" s="72"/>
      <c r="NB1516" s="72"/>
      <c r="NC1516" s="72"/>
      <c r="ND1516" s="72"/>
      <c r="NE1516" s="72"/>
      <c r="NF1516" s="72"/>
      <c r="NG1516" s="72"/>
      <c r="NH1516" s="72"/>
      <c r="NI1516" s="72"/>
      <c r="NJ1516" s="72"/>
      <c r="NK1516" s="72"/>
      <c r="NL1516" s="72"/>
      <c r="NM1516" s="72"/>
      <c r="NN1516" s="72"/>
      <c r="NO1516" s="72"/>
      <c r="NP1516" s="72"/>
      <c r="NQ1516" s="72"/>
      <c r="NR1516" s="72"/>
      <c r="NS1516" s="72"/>
      <c r="NT1516" s="72"/>
      <c r="NU1516" s="72"/>
      <c r="NV1516" s="72"/>
      <c r="NW1516" s="72"/>
      <c r="NX1516" s="72"/>
      <c r="NY1516" s="72"/>
      <c r="NZ1516" s="72"/>
      <c r="OA1516" s="72"/>
      <c r="OB1516" s="72"/>
      <c r="OC1516" s="72"/>
      <c r="OD1516" s="72"/>
      <c r="OE1516" s="72"/>
      <c r="OF1516" s="72"/>
      <c r="OG1516" s="72"/>
      <c r="OH1516" s="72"/>
      <c r="OI1516" s="72"/>
      <c r="OJ1516" s="72"/>
      <c r="OK1516" s="72"/>
      <c r="OL1516" s="72"/>
      <c r="OM1516" s="72"/>
      <c r="ON1516" s="72"/>
      <c r="OO1516" s="72"/>
      <c r="OP1516" s="72"/>
      <c r="OQ1516" s="72"/>
      <c r="OR1516" s="72"/>
      <c r="OS1516" s="72"/>
      <c r="OT1516" s="72"/>
      <c r="OU1516" s="72"/>
      <c r="OV1516" s="72"/>
      <c r="OW1516" s="72"/>
      <c r="OX1516" s="72"/>
      <c r="OY1516" s="72"/>
      <c r="OZ1516" s="72"/>
      <c r="PA1516" s="72"/>
      <c r="PB1516" s="72"/>
      <c r="PC1516" s="72"/>
      <c r="PD1516" s="72"/>
      <c r="PE1516" s="72"/>
      <c r="PF1516" s="72"/>
      <c r="PG1516" s="72"/>
      <c r="PH1516" s="72"/>
      <c r="PI1516" s="72"/>
      <c r="PJ1516" s="72"/>
      <c r="PK1516" s="72"/>
      <c r="PL1516" s="72"/>
      <c r="PM1516" s="72"/>
      <c r="PN1516" s="72"/>
      <c r="PO1516" s="72"/>
      <c r="PP1516" s="72"/>
      <c r="PQ1516" s="72"/>
      <c r="PR1516" s="72"/>
      <c r="PS1516" s="72"/>
      <c r="PT1516" s="72"/>
      <c r="PU1516" s="72"/>
      <c r="PV1516" s="72"/>
      <c r="PW1516" s="72"/>
      <c r="PX1516" s="72"/>
      <c r="PY1516" s="72"/>
      <c r="PZ1516" s="72"/>
      <c r="QA1516" s="72"/>
      <c r="QB1516" s="72"/>
      <c r="QC1516" s="72"/>
      <c r="QD1516" s="72"/>
      <c r="QE1516" s="72"/>
      <c r="QF1516" s="72"/>
      <c r="QG1516" s="72"/>
      <c r="QH1516" s="72"/>
      <c r="QI1516" s="72"/>
      <c r="QJ1516" s="72"/>
      <c r="QK1516" s="72"/>
      <c r="QL1516" s="72"/>
      <c r="QM1516" s="72"/>
      <c r="QN1516" s="72"/>
      <c r="QO1516" s="72"/>
      <c r="QP1516" s="72"/>
      <c r="QQ1516" s="72"/>
      <c r="QR1516" s="72"/>
      <c r="QS1516" s="72"/>
      <c r="QT1516" s="72"/>
      <c r="QU1516" s="72"/>
      <c r="QV1516" s="72"/>
      <c r="QW1516" s="72"/>
      <c r="QX1516" s="72"/>
      <c r="QY1516" s="72"/>
      <c r="QZ1516" s="72"/>
      <c r="RA1516" s="72"/>
      <c r="RB1516" s="72"/>
      <c r="RC1516" s="72"/>
      <c r="RD1516" s="72"/>
      <c r="RE1516" s="72"/>
      <c r="RF1516" s="72"/>
      <c r="RG1516" s="72"/>
      <c r="RH1516" s="72"/>
      <c r="RI1516" s="72"/>
      <c r="RJ1516" s="72"/>
      <c r="RK1516" s="72"/>
      <c r="RL1516" s="72"/>
      <c r="RM1516" s="72"/>
      <c r="RN1516" s="72"/>
      <c r="RO1516" s="72"/>
      <c r="RP1516" s="72"/>
      <c r="RQ1516" s="72"/>
      <c r="RR1516" s="72"/>
      <c r="RS1516" s="72"/>
      <c r="RT1516" s="72"/>
      <c r="RU1516" s="72"/>
      <c r="RV1516" s="72"/>
      <c r="RW1516" s="72"/>
      <c r="RX1516" s="72"/>
      <c r="RY1516" s="72"/>
      <c r="RZ1516" s="72"/>
      <c r="SA1516" s="72"/>
      <c r="SB1516" s="72"/>
      <c r="SC1516" s="72"/>
      <c r="SD1516" s="72"/>
      <c r="SE1516" s="72"/>
      <c r="SF1516" s="72"/>
      <c r="SG1516" s="72"/>
      <c r="SH1516" s="72"/>
      <c r="SI1516" s="72"/>
      <c r="SJ1516" s="72"/>
      <c r="SK1516" s="72"/>
      <c r="SL1516" s="72"/>
      <c r="SM1516" s="72"/>
      <c r="SN1516" s="72"/>
      <c r="SO1516" s="72"/>
      <c r="SP1516" s="72"/>
      <c r="SQ1516" s="72"/>
      <c r="SR1516" s="72"/>
      <c r="SS1516" s="72"/>
      <c r="ST1516" s="72"/>
      <c r="SU1516" s="72"/>
      <c r="SV1516" s="72"/>
      <c r="SW1516" s="72"/>
      <c r="SX1516" s="72"/>
      <c r="SY1516" s="72"/>
      <c r="SZ1516" s="72"/>
      <c r="TA1516" s="72"/>
      <c r="TB1516" s="72"/>
      <c r="TC1516" s="72"/>
    </row>
    <row r="1517" spans="1:523" ht="16.5" customHeight="1" x14ac:dyDescent="0.2">
      <c r="A1517" s="20">
        <v>938</v>
      </c>
      <c r="B1517" s="20" t="s">
        <v>66</v>
      </c>
      <c r="C1517" s="20" t="s">
        <v>328</v>
      </c>
      <c r="D1517" s="20" t="s">
        <v>38</v>
      </c>
      <c r="E1517" s="20" t="s">
        <v>1345</v>
      </c>
      <c r="F1517" s="22" t="s">
        <v>1016</v>
      </c>
      <c r="G1517" s="73" t="s">
        <v>42</v>
      </c>
      <c r="H1517" s="20" t="s">
        <v>35</v>
      </c>
      <c r="I1517" s="20" t="s">
        <v>81</v>
      </c>
      <c r="J1517" s="22" t="s">
        <v>1000</v>
      </c>
      <c r="K1517" s="20"/>
      <c r="L1517" s="20"/>
      <c r="M1517" s="20"/>
      <c r="N1517" s="20"/>
      <c r="O1517" s="32"/>
      <c r="P1517" s="23">
        <v>750000</v>
      </c>
      <c r="Q1517" s="24">
        <v>1</v>
      </c>
      <c r="R1517" s="25">
        <v>45658</v>
      </c>
      <c r="S1517" s="20" t="s">
        <v>83</v>
      </c>
      <c r="T1517" s="23">
        <f t="shared" si="27"/>
        <v>9000000</v>
      </c>
      <c r="U1517" s="27" t="s">
        <v>100</v>
      </c>
      <c r="V1517" s="27" t="s">
        <v>100</v>
      </c>
      <c r="W1517" s="72"/>
      <c r="X1517" s="72"/>
      <c r="Y1517" s="72"/>
      <c r="Z1517" s="72"/>
      <c r="AA1517" s="72"/>
      <c r="AB1517" s="72"/>
      <c r="AC1517" s="72"/>
      <c r="AD1517" s="72"/>
      <c r="AE1517" s="72"/>
      <c r="AF1517" s="72"/>
      <c r="AG1517" s="72"/>
      <c r="AH1517" s="72"/>
      <c r="AI1517" s="72"/>
      <c r="AJ1517" s="72"/>
      <c r="AK1517" s="72"/>
      <c r="AL1517" s="72"/>
      <c r="AM1517" s="72"/>
      <c r="AN1517" s="72"/>
      <c r="AO1517" s="72"/>
      <c r="AP1517" s="72"/>
      <c r="AQ1517" s="72"/>
      <c r="AR1517" s="72"/>
      <c r="AS1517" s="72"/>
      <c r="AT1517" s="72"/>
      <c r="AU1517" s="72"/>
      <c r="AV1517" s="72"/>
      <c r="AW1517" s="72"/>
      <c r="AX1517" s="72"/>
      <c r="AY1517" s="72"/>
      <c r="AZ1517" s="72"/>
      <c r="BA1517" s="72"/>
      <c r="BB1517" s="72"/>
      <c r="BC1517" s="72"/>
      <c r="BD1517" s="72"/>
      <c r="BE1517" s="72"/>
      <c r="BF1517" s="72"/>
      <c r="BG1517" s="72"/>
      <c r="BH1517" s="72"/>
      <c r="BI1517" s="72"/>
      <c r="BJ1517" s="72"/>
      <c r="BK1517" s="72"/>
      <c r="BL1517" s="72"/>
      <c r="BM1517" s="72"/>
      <c r="BN1517" s="72"/>
      <c r="BO1517" s="72"/>
      <c r="BP1517" s="72"/>
      <c r="BQ1517" s="72"/>
      <c r="BR1517" s="72"/>
      <c r="BS1517" s="72"/>
      <c r="BT1517" s="72"/>
      <c r="BU1517" s="72"/>
      <c r="BV1517" s="72"/>
      <c r="BW1517" s="72"/>
      <c r="BX1517" s="72"/>
      <c r="BY1517" s="72"/>
      <c r="BZ1517" s="72"/>
      <c r="CA1517" s="72"/>
      <c r="CB1517" s="72"/>
      <c r="CC1517" s="72"/>
      <c r="CD1517" s="72"/>
      <c r="CE1517" s="72"/>
      <c r="CF1517" s="72"/>
      <c r="CG1517" s="72"/>
      <c r="CH1517" s="72"/>
      <c r="CI1517" s="72"/>
      <c r="CJ1517" s="72"/>
      <c r="CK1517" s="72"/>
      <c r="CL1517" s="72"/>
      <c r="CM1517" s="72"/>
      <c r="CN1517" s="72"/>
      <c r="CO1517" s="72"/>
      <c r="CP1517" s="72"/>
      <c r="CQ1517" s="72"/>
      <c r="CR1517" s="72"/>
      <c r="CS1517" s="72"/>
      <c r="CT1517" s="72"/>
      <c r="CU1517" s="72"/>
      <c r="CV1517" s="72"/>
      <c r="CW1517" s="72"/>
      <c r="CX1517" s="72"/>
      <c r="CY1517" s="72"/>
      <c r="CZ1517" s="72"/>
      <c r="DA1517" s="72"/>
      <c r="DB1517" s="72"/>
      <c r="DC1517" s="72"/>
      <c r="DD1517" s="72"/>
      <c r="DE1517" s="72"/>
      <c r="DF1517" s="72"/>
      <c r="DG1517" s="72"/>
      <c r="DH1517" s="72"/>
      <c r="DI1517" s="72"/>
      <c r="DJ1517" s="72"/>
      <c r="DK1517" s="72"/>
      <c r="DL1517" s="72"/>
      <c r="DM1517" s="72"/>
      <c r="DN1517" s="72"/>
      <c r="DO1517" s="72"/>
      <c r="DP1517" s="72"/>
      <c r="DQ1517" s="72"/>
      <c r="DR1517" s="72"/>
      <c r="DS1517" s="72"/>
      <c r="DT1517" s="72"/>
      <c r="DU1517" s="72"/>
      <c r="DV1517" s="72"/>
      <c r="DW1517" s="72"/>
      <c r="DX1517" s="72"/>
      <c r="DY1517" s="72"/>
      <c r="DZ1517" s="72"/>
      <c r="EA1517" s="72"/>
      <c r="EB1517" s="72"/>
      <c r="EC1517" s="72"/>
      <c r="ED1517" s="72"/>
      <c r="EE1517" s="72"/>
      <c r="EF1517" s="72"/>
      <c r="EG1517" s="72"/>
      <c r="EH1517" s="72"/>
      <c r="EI1517" s="72"/>
      <c r="EJ1517" s="72"/>
      <c r="EK1517" s="72"/>
      <c r="EL1517" s="72"/>
      <c r="EM1517" s="72"/>
      <c r="EN1517" s="72"/>
      <c r="EO1517" s="72"/>
      <c r="EP1517" s="72"/>
      <c r="EQ1517" s="72"/>
      <c r="ER1517" s="72"/>
      <c r="ES1517" s="72"/>
      <c r="ET1517" s="72"/>
      <c r="EU1517" s="72"/>
      <c r="EV1517" s="72"/>
      <c r="EW1517" s="72"/>
      <c r="EX1517" s="72"/>
      <c r="EY1517" s="72"/>
      <c r="EZ1517" s="72"/>
      <c r="FA1517" s="72"/>
      <c r="FB1517" s="72"/>
      <c r="FC1517" s="72"/>
      <c r="FD1517" s="72"/>
      <c r="FE1517" s="72"/>
      <c r="FF1517" s="72"/>
      <c r="FG1517" s="72"/>
      <c r="FH1517" s="72"/>
      <c r="FI1517" s="72"/>
      <c r="FJ1517" s="72"/>
      <c r="FK1517" s="72"/>
      <c r="FL1517" s="72"/>
      <c r="FM1517" s="72"/>
      <c r="FN1517" s="72"/>
      <c r="FO1517" s="72"/>
      <c r="FP1517" s="72"/>
      <c r="FQ1517" s="72"/>
      <c r="FR1517" s="72"/>
      <c r="FS1517" s="72"/>
      <c r="FT1517" s="72"/>
      <c r="FU1517" s="72"/>
      <c r="FV1517" s="72"/>
      <c r="FW1517" s="72"/>
      <c r="FX1517" s="72"/>
      <c r="FY1517" s="72"/>
      <c r="FZ1517" s="72"/>
      <c r="GA1517" s="72"/>
      <c r="GB1517" s="72"/>
      <c r="GC1517" s="72"/>
      <c r="GD1517" s="72"/>
      <c r="GE1517" s="72"/>
      <c r="GF1517" s="72"/>
      <c r="GG1517" s="72"/>
      <c r="GH1517" s="72"/>
      <c r="GI1517" s="72"/>
      <c r="GJ1517" s="72"/>
      <c r="GK1517" s="72"/>
      <c r="GL1517" s="72"/>
      <c r="GM1517" s="72"/>
      <c r="GN1517" s="72"/>
      <c r="GO1517" s="72"/>
      <c r="GP1517" s="72"/>
      <c r="GQ1517" s="72"/>
      <c r="GR1517" s="72"/>
      <c r="GS1517" s="72"/>
      <c r="GT1517" s="72"/>
      <c r="GU1517" s="72"/>
      <c r="GV1517" s="72"/>
      <c r="GW1517" s="72"/>
      <c r="GX1517" s="72"/>
      <c r="GY1517" s="72"/>
      <c r="GZ1517" s="72"/>
      <c r="HA1517" s="72"/>
      <c r="HB1517" s="72"/>
      <c r="HC1517" s="72"/>
      <c r="HD1517" s="72"/>
      <c r="HE1517" s="72"/>
      <c r="HF1517" s="72"/>
      <c r="HG1517" s="72"/>
      <c r="HH1517" s="72"/>
      <c r="HI1517" s="72"/>
      <c r="HJ1517" s="72"/>
      <c r="HK1517" s="72"/>
      <c r="HL1517" s="72"/>
      <c r="HM1517" s="72"/>
      <c r="HN1517" s="72"/>
      <c r="HO1517" s="72"/>
      <c r="HP1517" s="72"/>
      <c r="HQ1517" s="72"/>
      <c r="HR1517" s="72"/>
      <c r="HS1517" s="72"/>
      <c r="HT1517" s="72"/>
      <c r="HU1517" s="72"/>
      <c r="HV1517" s="72"/>
      <c r="HW1517" s="72"/>
      <c r="HX1517" s="72"/>
      <c r="HY1517" s="72"/>
      <c r="HZ1517" s="72"/>
      <c r="IA1517" s="72"/>
      <c r="IB1517" s="72"/>
      <c r="IC1517" s="72"/>
      <c r="ID1517" s="72"/>
      <c r="IE1517" s="72"/>
      <c r="IF1517" s="72"/>
      <c r="IG1517" s="72"/>
      <c r="IH1517" s="72"/>
      <c r="II1517" s="72"/>
      <c r="IJ1517" s="72"/>
      <c r="IK1517" s="72"/>
      <c r="IL1517" s="72"/>
      <c r="IM1517" s="72"/>
      <c r="IN1517" s="72"/>
      <c r="IO1517" s="72"/>
      <c r="IP1517" s="72"/>
      <c r="IQ1517" s="72"/>
      <c r="IR1517" s="72"/>
      <c r="IS1517" s="72"/>
      <c r="IT1517" s="72"/>
      <c r="IU1517" s="72"/>
      <c r="IV1517" s="72"/>
      <c r="IW1517" s="72"/>
      <c r="IX1517" s="72"/>
      <c r="IY1517" s="72"/>
      <c r="IZ1517" s="72"/>
      <c r="JA1517" s="72"/>
      <c r="JB1517" s="72"/>
      <c r="JC1517" s="72"/>
      <c r="JD1517" s="72"/>
      <c r="JE1517" s="72"/>
      <c r="JF1517" s="72"/>
      <c r="JG1517" s="72"/>
      <c r="JH1517" s="72"/>
      <c r="JI1517" s="72"/>
      <c r="JJ1517" s="72"/>
      <c r="JK1517" s="72"/>
      <c r="JL1517" s="72"/>
      <c r="JM1517" s="72"/>
      <c r="JN1517" s="72"/>
      <c r="JO1517" s="72"/>
      <c r="JP1517" s="72"/>
      <c r="JQ1517" s="72"/>
      <c r="JR1517" s="72"/>
      <c r="JS1517" s="72"/>
      <c r="JT1517" s="72"/>
      <c r="JU1517" s="72"/>
      <c r="JV1517" s="72"/>
      <c r="JW1517" s="72"/>
      <c r="JX1517" s="72"/>
      <c r="JY1517" s="72"/>
      <c r="JZ1517" s="72"/>
      <c r="KA1517" s="72"/>
      <c r="KB1517" s="72"/>
      <c r="KC1517" s="72"/>
      <c r="KD1517" s="72"/>
      <c r="KE1517" s="72"/>
      <c r="KF1517" s="72"/>
      <c r="KG1517" s="72"/>
      <c r="KH1517" s="72"/>
      <c r="KI1517" s="72"/>
      <c r="KJ1517" s="72"/>
      <c r="KK1517" s="72"/>
      <c r="KL1517" s="72"/>
      <c r="KM1517" s="72"/>
      <c r="KN1517" s="72"/>
      <c r="KO1517" s="72"/>
      <c r="KP1517" s="72"/>
      <c r="KQ1517" s="72"/>
      <c r="KR1517" s="72"/>
      <c r="KS1517" s="72"/>
      <c r="KT1517" s="72"/>
      <c r="KU1517" s="72"/>
      <c r="KV1517" s="72"/>
      <c r="KW1517" s="72"/>
      <c r="KX1517" s="72"/>
      <c r="KY1517" s="72"/>
      <c r="KZ1517" s="72"/>
      <c r="LA1517" s="72"/>
      <c r="LB1517" s="72"/>
      <c r="LC1517" s="72"/>
      <c r="LD1517" s="72"/>
      <c r="LE1517" s="72"/>
      <c r="LF1517" s="72"/>
      <c r="LG1517" s="72"/>
      <c r="LH1517" s="72"/>
      <c r="LI1517" s="72"/>
      <c r="LJ1517" s="72"/>
      <c r="LK1517" s="72"/>
      <c r="LL1517" s="72"/>
      <c r="LM1517" s="72"/>
      <c r="LN1517" s="72"/>
      <c r="LO1517" s="72"/>
      <c r="LP1517" s="72"/>
      <c r="LQ1517" s="72"/>
      <c r="LR1517" s="72"/>
      <c r="LS1517" s="72"/>
      <c r="LT1517" s="72"/>
      <c r="LU1517" s="72"/>
      <c r="LV1517" s="72"/>
      <c r="LW1517" s="72"/>
      <c r="LX1517" s="72"/>
      <c r="LY1517" s="72"/>
      <c r="LZ1517" s="72"/>
      <c r="MA1517" s="72"/>
      <c r="MB1517" s="72"/>
      <c r="MC1517" s="72"/>
      <c r="MD1517" s="72"/>
      <c r="ME1517" s="72"/>
      <c r="MF1517" s="72"/>
      <c r="MG1517" s="72"/>
      <c r="MH1517" s="72"/>
      <c r="MI1517" s="72"/>
      <c r="MJ1517" s="72"/>
      <c r="MK1517" s="72"/>
      <c r="ML1517" s="72"/>
      <c r="MM1517" s="72"/>
      <c r="MN1517" s="72"/>
      <c r="MO1517" s="72"/>
      <c r="MP1517" s="72"/>
      <c r="MQ1517" s="72"/>
      <c r="MR1517" s="72"/>
      <c r="MS1517" s="72"/>
      <c r="MT1517" s="72"/>
      <c r="MU1517" s="72"/>
      <c r="MV1517" s="72"/>
      <c r="MW1517" s="72"/>
      <c r="MX1517" s="72"/>
      <c r="MY1517" s="72"/>
      <c r="MZ1517" s="72"/>
      <c r="NA1517" s="72"/>
      <c r="NB1517" s="72"/>
      <c r="NC1517" s="72"/>
      <c r="ND1517" s="72"/>
      <c r="NE1517" s="72"/>
      <c r="NF1517" s="72"/>
      <c r="NG1517" s="72"/>
      <c r="NH1517" s="72"/>
      <c r="NI1517" s="72"/>
      <c r="NJ1517" s="72"/>
      <c r="NK1517" s="72"/>
      <c r="NL1517" s="72"/>
      <c r="NM1517" s="72"/>
      <c r="NN1517" s="72"/>
      <c r="NO1517" s="72"/>
      <c r="NP1517" s="72"/>
      <c r="NQ1517" s="72"/>
      <c r="NR1517" s="72"/>
      <c r="NS1517" s="72"/>
      <c r="NT1517" s="72"/>
      <c r="NU1517" s="72"/>
      <c r="NV1517" s="72"/>
      <c r="NW1517" s="72"/>
      <c r="NX1517" s="72"/>
      <c r="NY1517" s="72"/>
      <c r="NZ1517" s="72"/>
      <c r="OA1517" s="72"/>
      <c r="OB1517" s="72"/>
      <c r="OC1517" s="72"/>
      <c r="OD1517" s="72"/>
      <c r="OE1517" s="72"/>
      <c r="OF1517" s="72"/>
      <c r="OG1517" s="72"/>
      <c r="OH1517" s="72"/>
      <c r="OI1517" s="72"/>
      <c r="OJ1517" s="72"/>
      <c r="OK1517" s="72"/>
      <c r="OL1517" s="72"/>
      <c r="OM1517" s="72"/>
      <c r="ON1517" s="72"/>
      <c r="OO1517" s="72"/>
      <c r="OP1517" s="72"/>
      <c r="OQ1517" s="72"/>
      <c r="OR1517" s="72"/>
      <c r="OS1517" s="72"/>
      <c r="OT1517" s="72"/>
      <c r="OU1517" s="72"/>
      <c r="OV1517" s="72"/>
      <c r="OW1517" s="72"/>
      <c r="OX1517" s="72"/>
      <c r="OY1517" s="72"/>
      <c r="OZ1517" s="72"/>
      <c r="PA1517" s="72"/>
      <c r="PB1517" s="72"/>
      <c r="PC1517" s="72"/>
      <c r="PD1517" s="72"/>
      <c r="PE1517" s="72"/>
      <c r="PF1517" s="72"/>
      <c r="PG1517" s="72"/>
      <c r="PH1517" s="72"/>
      <c r="PI1517" s="72"/>
      <c r="PJ1517" s="72"/>
      <c r="PK1517" s="72"/>
      <c r="PL1517" s="72"/>
      <c r="PM1517" s="72"/>
      <c r="PN1517" s="72"/>
      <c r="PO1517" s="72"/>
      <c r="PP1517" s="72"/>
      <c r="PQ1517" s="72"/>
      <c r="PR1517" s="72"/>
      <c r="PS1517" s="72"/>
      <c r="PT1517" s="72"/>
      <c r="PU1517" s="72"/>
      <c r="PV1517" s="72"/>
      <c r="PW1517" s="72"/>
      <c r="PX1517" s="72"/>
      <c r="PY1517" s="72"/>
      <c r="PZ1517" s="72"/>
      <c r="QA1517" s="72"/>
      <c r="QB1517" s="72"/>
      <c r="QC1517" s="72"/>
      <c r="QD1517" s="72"/>
      <c r="QE1517" s="72"/>
      <c r="QF1517" s="72"/>
      <c r="QG1517" s="72"/>
      <c r="QH1517" s="72"/>
      <c r="QI1517" s="72"/>
      <c r="QJ1517" s="72"/>
      <c r="QK1517" s="72"/>
      <c r="QL1517" s="72"/>
      <c r="QM1517" s="72"/>
      <c r="QN1517" s="72"/>
      <c r="QO1517" s="72"/>
      <c r="QP1517" s="72"/>
      <c r="QQ1517" s="72"/>
      <c r="QR1517" s="72"/>
      <c r="QS1517" s="72"/>
      <c r="QT1517" s="72"/>
      <c r="QU1517" s="72"/>
      <c r="QV1517" s="72"/>
      <c r="QW1517" s="72"/>
      <c r="QX1517" s="72"/>
      <c r="QY1517" s="72"/>
      <c r="QZ1517" s="72"/>
      <c r="RA1517" s="72"/>
      <c r="RB1517" s="72"/>
      <c r="RC1517" s="72"/>
      <c r="RD1517" s="72"/>
      <c r="RE1517" s="72"/>
      <c r="RF1517" s="72"/>
      <c r="RG1517" s="72"/>
      <c r="RH1517" s="72"/>
      <c r="RI1517" s="72"/>
      <c r="RJ1517" s="72"/>
      <c r="RK1517" s="72"/>
      <c r="RL1517" s="72"/>
      <c r="RM1517" s="72"/>
      <c r="RN1517" s="72"/>
      <c r="RO1517" s="72"/>
      <c r="RP1517" s="72"/>
      <c r="RQ1517" s="72"/>
      <c r="RR1517" s="72"/>
      <c r="RS1517" s="72"/>
      <c r="RT1517" s="72"/>
      <c r="RU1517" s="72"/>
      <c r="RV1517" s="72"/>
      <c r="RW1517" s="72"/>
      <c r="RX1517" s="72"/>
      <c r="RY1517" s="72"/>
      <c r="RZ1517" s="72"/>
      <c r="SA1517" s="72"/>
      <c r="SB1517" s="72"/>
      <c r="SC1517" s="72"/>
      <c r="SD1517" s="72"/>
      <c r="SE1517" s="72"/>
      <c r="SF1517" s="72"/>
      <c r="SG1517" s="72"/>
      <c r="SH1517" s="72"/>
      <c r="SI1517" s="72"/>
      <c r="SJ1517" s="72"/>
      <c r="SK1517" s="72"/>
      <c r="SL1517" s="72"/>
      <c r="SM1517" s="72"/>
      <c r="SN1517" s="72"/>
      <c r="SO1517" s="72"/>
      <c r="SP1517" s="72"/>
      <c r="SQ1517" s="72"/>
      <c r="SR1517" s="72"/>
      <c r="SS1517" s="72"/>
      <c r="ST1517" s="72"/>
      <c r="SU1517" s="72"/>
      <c r="SV1517" s="72"/>
      <c r="SW1517" s="72"/>
      <c r="SX1517" s="72"/>
      <c r="SY1517" s="72"/>
      <c r="SZ1517" s="72"/>
      <c r="TA1517" s="72"/>
      <c r="TB1517" s="72"/>
      <c r="TC1517" s="72"/>
    </row>
    <row r="1518" spans="1:523" ht="16.5" customHeight="1" x14ac:dyDescent="0.2">
      <c r="A1518" s="20">
        <v>939</v>
      </c>
      <c r="B1518" s="20" t="s">
        <v>66</v>
      </c>
      <c r="C1518" s="20" t="s">
        <v>328</v>
      </c>
      <c r="D1518" s="20" t="s">
        <v>38</v>
      </c>
      <c r="E1518" s="20" t="s">
        <v>1345</v>
      </c>
      <c r="F1518" s="22" t="s">
        <v>1017</v>
      </c>
      <c r="G1518" s="73" t="s">
        <v>42</v>
      </c>
      <c r="H1518" s="20" t="s">
        <v>35</v>
      </c>
      <c r="I1518" s="20" t="s">
        <v>81</v>
      </c>
      <c r="J1518" s="22" t="s">
        <v>1018</v>
      </c>
      <c r="K1518" s="20"/>
      <c r="L1518" s="20"/>
      <c r="M1518" s="20"/>
      <c r="N1518" s="20"/>
      <c r="O1518" s="32"/>
      <c r="P1518" s="23">
        <v>1800000</v>
      </c>
      <c r="Q1518" s="24">
        <v>1</v>
      </c>
      <c r="R1518" s="25">
        <v>45658</v>
      </c>
      <c r="S1518" s="20" t="s">
        <v>83</v>
      </c>
      <c r="T1518" s="23">
        <f t="shared" si="27"/>
        <v>21600000</v>
      </c>
      <c r="U1518" s="27" t="s">
        <v>100</v>
      </c>
      <c r="V1518" s="27" t="s">
        <v>100</v>
      </c>
      <c r="W1518" s="72"/>
      <c r="X1518" s="72"/>
      <c r="Y1518" s="72"/>
      <c r="Z1518" s="72"/>
      <c r="AA1518" s="72"/>
      <c r="AB1518" s="72"/>
      <c r="AC1518" s="72"/>
      <c r="AD1518" s="72"/>
      <c r="AE1518" s="72"/>
      <c r="AF1518" s="72"/>
      <c r="AG1518" s="72"/>
      <c r="AH1518" s="72"/>
      <c r="AI1518" s="72"/>
      <c r="AJ1518" s="72"/>
      <c r="AK1518" s="72"/>
      <c r="AL1518" s="72"/>
      <c r="AM1518" s="72"/>
      <c r="AN1518" s="72"/>
      <c r="AO1518" s="72"/>
      <c r="AP1518" s="72"/>
      <c r="AQ1518" s="72"/>
      <c r="AR1518" s="72"/>
      <c r="AS1518" s="72"/>
      <c r="AT1518" s="72"/>
      <c r="AU1518" s="72"/>
      <c r="AV1518" s="72"/>
      <c r="AW1518" s="72"/>
      <c r="AX1518" s="72"/>
      <c r="AY1518" s="72"/>
      <c r="AZ1518" s="72"/>
      <c r="BA1518" s="72"/>
      <c r="BB1518" s="72"/>
      <c r="BC1518" s="72"/>
      <c r="BD1518" s="72"/>
      <c r="BE1518" s="72"/>
      <c r="BF1518" s="72"/>
      <c r="BG1518" s="72"/>
      <c r="BH1518" s="72"/>
      <c r="BI1518" s="72"/>
      <c r="BJ1518" s="72"/>
      <c r="BK1518" s="72"/>
      <c r="BL1518" s="72"/>
      <c r="BM1518" s="72"/>
      <c r="BN1518" s="72"/>
      <c r="BO1518" s="72"/>
      <c r="BP1518" s="72"/>
      <c r="BQ1518" s="72"/>
      <c r="BR1518" s="72"/>
      <c r="BS1518" s="72"/>
      <c r="BT1518" s="72"/>
      <c r="BU1518" s="72"/>
      <c r="BV1518" s="72"/>
      <c r="BW1518" s="72"/>
      <c r="BX1518" s="72"/>
      <c r="BY1518" s="72"/>
      <c r="BZ1518" s="72"/>
      <c r="CA1518" s="72"/>
      <c r="CB1518" s="72"/>
      <c r="CC1518" s="72"/>
      <c r="CD1518" s="72"/>
      <c r="CE1518" s="72"/>
      <c r="CF1518" s="72"/>
      <c r="CG1518" s="72"/>
      <c r="CH1518" s="72"/>
      <c r="CI1518" s="72"/>
      <c r="CJ1518" s="72"/>
      <c r="CK1518" s="72"/>
      <c r="CL1518" s="72"/>
      <c r="CM1518" s="72"/>
      <c r="CN1518" s="72"/>
      <c r="CO1518" s="72"/>
      <c r="CP1518" s="72"/>
      <c r="CQ1518" s="72"/>
      <c r="CR1518" s="72"/>
      <c r="CS1518" s="72"/>
      <c r="CT1518" s="72"/>
      <c r="CU1518" s="72"/>
      <c r="CV1518" s="72"/>
      <c r="CW1518" s="72"/>
      <c r="CX1518" s="72"/>
      <c r="CY1518" s="72"/>
      <c r="CZ1518" s="72"/>
      <c r="DA1518" s="72"/>
      <c r="DB1518" s="72"/>
      <c r="DC1518" s="72"/>
      <c r="DD1518" s="72"/>
      <c r="DE1518" s="72"/>
      <c r="DF1518" s="72"/>
      <c r="DG1518" s="72"/>
      <c r="DH1518" s="72"/>
      <c r="DI1518" s="72"/>
      <c r="DJ1518" s="72"/>
      <c r="DK1518" s="72"/>
      <c r="DL1518" s="72"/>
      <c r="DM1518" s="72"/>
      <c r="DN1518" s="72"/>
      <c r="DO1518" s="72"/>
      <c r="DP1518" s="72"/>
      <c r="DQ1518" s="72"/>
      <c r="DR1518" s="72"/>
      <c r="DS1518" s="72"/>
      <c r="DT1518" s="72"/>
      <c r="DU1518" s="72"/>
      <c r="DV1518" s="72"/>
      <c r="DW1518" s="72"/>
      <c r="DX1518" s="72"/>
      <c r="DY1518" s="72"/>
      <c r="DZ1518" s="72"/>
      <c r="EA1518" s="72"/>
      <c r="EB1518" s="72"/>
      <c r="EC1518" s="72"/>
      <c r="ED1518" s="72"/>
      <c r="EE1518" s="72"/>
      <c r="EF1518" s="72"/>
      <c r="EG1518" s="72"/>
      <c r="EH1518" s="72"/>
      <c r="EI1518" s="72"/>
      <c r="EJ1518" s="72"/>
      <c r="EK1518" s="72"/>
      <c r="EL1518" s="72"/>
      <c r="EM1518" s="72"/>
      <c r="EN1518" s="72"/>
      <c r="EO1518" s="72"/>
      <c r="EP1518" s="72"/>
      <c r="EQ1518" s="72"/>
      <c r="ER1518" s="72"/>
      <c r="ES1518" s="72"/>
      <c r="ET1518" s="72"/>
      <c r="EU1518" s="72"/>
      <c r="EV1518" s="72"/>
      <c r="EW1518" s="72"/>
      <c r="EX1518" s="72"/>
      <c r="EY1518" s="72"/>
      <c r="EZ1518" s="72"/>
      <c r="FA1518" s="72"/>
      <c r="FB1518" s="72"/>
      <c r="FC1518" s="72"/>
      <c r="FD1518" s="72"/>
      <c r="FE1518" s="72"/>
      <c r="FF1518" s="72"/>
      <c r="FG1518" s="72"/>
      <c r="FH1518" s="72"/>
      <c r="FI1518" s="72"/>
      <c r="FJ1518" s="72"/>
      <c r="FK1518" s="72"/>
      <c r="FL1518" s="72"/>
      <c r="FM1518" s="72"/>
      <c r="FN1518" s="72"/>
      <c r="FO1518" s="72"/>
      <c r="FP1518" s="72"/>
      <c r="FQ1518" s="72"/>
      <c r="FR1518" s="72"/>
      <c r="FS1518" s="72"/>
      <c r="FT1518" s="72"/>
      <c r="FU1518" s="72"/>
      <c r="FV1518" s="72"/>
      <c r="FW1518" s="72"/>
      <c r="FX1518" s="72"/>
      <c r="FY1518" s="72"/>
      <c r="FZ1518" s="72"/>
      <c r="GA1518" s="72"/>
      <c r="GB1518" s="72"/>
      <c r="GC1518" s="72"/>
      <c r="GD1518" s="72"/>
      <c r="GE1518" s="72"/>
      <c r="GF1518" s="72"/>
      <c r="GG1518" s="72"/>
      <c r="GH1518" s="72"/>
      <c r="GI1518" s="72"/>
      <c r="GJ1518" s="72"/>
      <c r="GK1518" s="72"/>
      <c r="GL1518" s="72"/>
      <c r="GM1518" s="72"/>
      <c r="GN1518" s="72"/>
      <c r="GO1518" s="72"/>
      <c r="GP1518" s="72"/>
      <c r="GQ1518" s="72"/>
      <c r="GR1518" s="72"/>
      <c r="GS1518" s="72"/>
      <c r="GT1518" s="72"/>
      <c r="GU1518" s="72"/>
      <c r="GV1518" s="72"/>
      <c r="GW1518" s="72"/>
      <c r="GX1518" s="72"/>
      <c r="GY1518" s="72"/>
      <c r="GZ1518" s="72"/>
      <c r="HA1518" s="72"/>
      <c r="HB1518" s="72"/>
      <c r="HC1518" s="72"/>
      <c r="HD1518" s="72"/>
      <c r="HE1518" s="72"/>
      <c r="HF1518" s="72"/>
      <c r="HG1518" s="72"/>
      <c r="HH1518" s="72"/>
      <c r="HI1518" s="72"/>
      <c r="HJ1518" s="72"/>
      <c r="HK1518" s="72"/>
      <c r="HL1518" s="72"/>
      <c r="HM1518" s="72"/>
      <c r="HN1518" s="72"/>
      <c r="HO1518" s="72"/>
      <c r="HP1518" s="72"/>
      <c r="HQ1518" s="72"/>
      <c r="HR1518" s="72"/>
      <c r="HS1518" s="72"/>
      <c r="HT1518" s="72"/>
      <c r="HU1518" s="72"/>
      <c r="HV1518" s="72"/>
      <c r="HW1518" s="72"/>
      <c r="HX1518" s="72"/>
      <c r="HY1518" s="72"/>
      <c r="HZ1518" s="72"/>
      <c r="IA1518" s="72"/>
      <c r="IB1518" s="72"/>
      <c r="IC1518" s="72"/>
      <c r="ID1518" s="72"/>
      <c r="IE1518" s="72"/>
      <c r="IF1518" s="72"/>
      <c r="IG1518" s="72"/>
      <c r="IH1518" s="72"/>
      <c r="II1518" s="72"/>
      <c r="IJ1518" s="72"/>
      <c r="IK1518" s="72"/>
      <c r="IL1518" s="72"/>
      <c r="IM1518" s="72"/>
      <c r="IN1518" s="72"/>
      <c r="IO1518" s="72"/>
      <c r="IP1518" s="72"/>
      <c r="IQ1518" s="72"/>
      <c r="IR1518" s="72"/>
      <c r="IS1518" s="72"/>
      <c r="IT1518" s="72"/>
      <c r="IU1518" s="72"/>
      <c r="IV1518" s="72"/>
      <c r="IW1518" s="72"/>
      <c r="IX1518" s="72"/>
      <c r="IY1518" s="72"/>
      <c r="IZ1518" s="72"/>
      <c r="JA1518" s="72"/>
      <c r="JB1518" s="72"/>
      <c r="JC1518" s="72"/>
      <c r="JD1518" s="72"/>
      <c r="JE1518" s="72"/>
      <c r="JF1518" s="72"/>
      <c r="JG1518" s="72"/>
      <c r="JH1518" s="72"/>
      <c r="JI1518" s="72"/>
      <c r="JJ1518" s="72"/>
      <c r="JK1518" s="72"/>
      <c r="JL1518" s="72"/>
      <c r="JM1518" s="72"/>
      <c r="JN1518" s="72"/>
      <c r="JO1518" s="72"/>
      <c r="JP1518" s="72"/>
      <c r="JQ1518" s="72"/>
      <c r="JR1518" s="72"/>
      <c r="JS1518" s="72"/>
      <c r="JT1518" s="72"/>
      <c r="JU1518" s="72"/>
      <c r="JV1518" s="72"/>
      <c r="JW1518" s="72"/>
      <c r="JX1518" s="72"/>
      <c r="JY1518" s="72"/>
      <c r="JZ1518" s="72"/>
      <c r="KA1518" s="72"/>
      <c r="KB1518" s="72"/>
      <c r="KC1518" s="72"/>
      <c r="KD1518" s="72"/>
      <c r="KE1518" s="72"/>
      <c r="KF1518" s="72"/>
      <c r="KG1518" s="72"/>
      <c r="KH1518" s="72"/>
      <c r="KI1518" s="72"/>
      <c r="KJ1518" s="72"/>
      <c r="KK1518" s="72"/>
      <c r="KL1518" s="72"/>
      <c r="KM1518" s="72"/>
      <c r="KN1518" s="72"/>
      <c r="KO1518" s="72"/>
      <c r="KP1518" s="72"/>
      <c r="KQ1518" s="72"/>
      <c r="KR1518" s="72"/>
      <c r="KS1518" s="72"/>
      <c r="KT1518" s="72"/>
      <c r="KU1518" s="72"/>
      <c r="KV1518" s="72"/>
      <c r="KW1518" s="72"/>
      <c r="KX1518" s="72"/>
      <c r="KY1518" s="72"/>
      <c r="KZ1518" s="72"/>
      <c r="LA1518" s="72"/>
      <c r="LB1518" s="72"/>
      <c r="LC1518" s="72"/>
      <c r="LD1518" s="72"/>
      <c r="LE1518" s="72"/>
      <c r="LF1518" s="72"/>
      <c r="LG1518" s="72"/>
      <c r="LH1518" s="72"/>
      <c r="LI1518" s="72"/>
      <c r="LJ1518" s="72"/>
      <c r="LK1518" s="72"/>
      <c r="LL1518" s="72"/>
      <c r="LM1518" s="72"/>
      <c r="LN1518" s="72"/>
      <c r="LO1518" s="72"/>
      <c r="LP1518" s="72"/>
      <c r="LQ1518" s="72"/>
      <c r="LR1518" s="72"/>
      <c r="LS1518" s="72"/>
      <c r="LT1518" s="72"/>
      <c r="LU1518" s="72"/>
      <c r="LV1518" s="72"/>
      <c r="LW1518" s="72"/>
      <c r="LX1518" s="72"/>
      <c r="LY1518" s="72"/>
      <c r="LZ1518" s="72"/>
      <c r="MA1518" s="72"/>
      <c r="MB1518" s="72"/>
      <c r="MC1518" s="72"/>
      <c r="MD1518" s="72"/>
      <c r="ME1518" s="72"/>
      <c r="MF1518" s="72"/>
      <c r="MG1518" s="72"/>
      <c r="MH1518" s="72"/>
      <c r="MI1518" s="72"/>
      <c r="MJ1518" s="72"/>
      <c r="MK1518" s="72"/>
      <c r="ML1518" s="72"/>
      <c r="MM1518" s="72"/>
      <c r="MN1518" s="72"/>
      <c r="MO1518" s="72"/>
      <c r="MP1518" s="72"/>
      <c r="MQ1518" s="72"/>
      <c r="MR1518" s="72"/>
      <c r="MS1518" s="72"/>
      <c r="MT1518" s="72"/>
      <c r="MU1518" s="72"/>
      <c r="MV1518" s="72"/>
      <c r="MW1518" s="72"/>
      <c r="MX1518" s="72"/>
      <c r="MY1518" s="72"/>
      <c r="MZ1518" s="72"/>
      <c r="NA1518" s="72"/>
      <c r="NB1518" s="72"/>
      <c r="NC1518" s="72"/>
      <c r="ND1518" s="72"/>
      <c r="NE1518" s="72"/>
      <c r="NF1518" s="72"/>
      <c r="NG1518" s="72"/>
      <c r="NH1518" s="72"/>
      <c r="NI1518" s="72"/>
      <c r="NJ1518" s="72"/>
      <c r="NK1518" s="72"/>
      <c r="NL1518" s="72"/>
      <c r="NM1518" s="72"/>
      <c r="NN1518" s="72"/>
      <c r="NO1518" s="72"/>
      <c r="NP1518" s="72"/>
      <c r="NQ1518" s="72"/>
      <c r="NR1518" s="72"/>
      <c r="NS1518" s="72"/>
      <c r="NT1518" s="72"/>
      <c r="NU1518" s="72"/>
      <c r="NV1518" s="72"/>
      <c r="NW1518" s="72"/>
      <c r="NX1518" s="72"/>
      <c r="NY1518" s="72"/>
      <c r="NZ1518" s="72"/>
      <c r="OA1518" s="72"/>
      <c r="OB1518" s="72"/>
      <c r="OC1518" s="72"/>
      <c r="OD1518" s="72"/>
      <c r="OE1518" s="72"/>
      <c r="OF1518" s="72"/>
      <c r="OG1518" s="72"/>
      <c r="OH1518" s="72"/>
      <c r="OI1518" s="72"/>
      <c r="OJ1518" s="72"/>
      <c r="OK1518" s="72"/>
      <c r="OL1518" s="72"/>
      <c r="OM1518" s="72"/>
      <c r="ON1518" s="72"/>
      <c r="OO1518" s="72"/>
      <c r="OP1518" s="72"/>
      <c r="OQ1518" s="72"/>
      <c r="OR1518" s="72"/>
      <c r="OS1518" s="72"/>
      <c r="OT1518" s="72"/>
      <c r="OU1518" s="72"/>
      <c r="OV1518" s="72"/>
      <c r="OW1518" s="72"/>
      <c r="OX1518" s="72"/>
      <c r="OY1518" s="72"/>
      <c r="OZ1518" s="72"/>
      <c r="PA1518" s="72"/>
      <c r="PB1518" s="72"/>
      <c r="PC1518" s="72"/>
      <c r="PD1518" s="72"/>
      <c r="PE1518" s="72"/>
      <c r="PF1518" s="72"/>
      <c r="PG1518" s="72"/>
      <c r="PH1518" s="72"/>
      <c r="PI1518" s="72"/>
      <c r="PJ1518" s="72"/>
      <c r="PK1518" s="72"/>
      <c r="PL1518" s="72"/>
      <c r="PM1518" s="72"/>
      <c r="PN1518" s="72"/>
      <c r="PO1518" s="72"/>
      <c r="PP1518" s="72"/>
      <c r="PQ1518" s="72"/>
      <c r="PR1518" s="72"/>
      <c r="PS1518" s="72"/>
      <c r="PT1518" s="72"/>
      <c r="PU1518" s="72"/>
      <c r="PV1518" s="72"/>
      <c r="PW1518" s="72"/>
      <c r="PX1518" s="72"/>
      <c r="PY1518" s="72"/>
      <c r="PZ1518" s="72"/>
      <c r="QA1518" s="72"/>
      <c r="QB1518" s="72"/>
      <c r="QC1518" s="72"/>
      <c r="QD1518" s="72"/>
      <c r="QE1518" s="72"/>
      <c r="QF1518" s="72"/>
      <c r="QG1518" s="72"/>
      <c r="QH1518" s="72"/>
      <c r="QI1518" s="72"/>
      <c r="QJ1518" s="72"/>
      <c r="QK1518" s="72"/>
      <c r="QL1518" s="72"/>
      <c r="QM1518" s="72"/>
      <c r="QN1518" s="72"/>
      <c r="QO1518" s="72"/>
      <c r="QP1518" s="72"/>
      <c r="QQ1518" s="72"/>
      <c r="QR1518" s="72"/>
      <c r="QS1518" s="72"/>
      <c r="QT1518" s="72"/>
      <c r="QU1518" s="72"/>
      <c r="QV1518" s="72"/>
      <c r="QW1518" s="72"/>
      <c r="QX1518" s="72"/>
      <c r="QY1518" s="72"/>
      <c r="QZ1518" s="72"/>
      <c r="RA1518" s="72"/>
      <c r="RB1518" s="72"/>
      <c r="RC1518" s="72"/>
      <c r="RD1518" s="72"/>
      <c r="RE1518" s="72"/>
      <c r="RF1518" s="72"/>
      <c r="RG1518" s="72"/>
      <c r="RH1518" s="72"/>
      <c r="RI1518" s="72"/>
      <c r="RJ1518" s="72"/>
      <c r="RK1518" s="72"/>
      <c r="RL1518" s="72"/>
      <c r="RM1518" s="72"/>
      <c r="RN1518" s="72"/>
      <c r="RO1518" s="72"/>
      <c r="RP1518" s="72"/>
      <c r="RQ1518" s="72"/>
      <c r="RR1518" s="72"/>
      <c r="RS1518" s="72"/>
      <c r="RT1518" s="72"/>
      <c r="RU1518" s="72"/>
      <c r="RV1518" s="72"/>
      <c r="RW1518" s="72"/>
      <c r="RX1518" s="72"/>
      <c r="RY1518" s="72"/>
      <c r="RZ1518" s="72"/>
      <c r="SA1518" s="72"/>
      <c r="SB1518" s="72"/>
      <c r="SC1518" s="72"/>
      <c r="SD1518" s="72"/>
      <c r="SE1518" s="72"/>
      <c r="SF1518" s="72"/>
      <c r="SG1518" s="72"/>
      <c r="SH1518" s="72"/>
      <c r="SI1518" s="72"/>
      <c r="SJ1518" s="72"/>
      <c r="SK1518" s="72"/>
      <c r="SL1518" s="72"/>
      <c r="SM1518" s="72"/>
      <c r="SN1518" s="72"/>
      <c r="SO1518" s="72"/>
      <c r="SP1518" s="72"/>
      <c r="SQ1518" s="72"/>
      <c r="SR1518" s="72"/>
      <c r="SS1518" s="72"/>
      <c r="ST1518" s="72"/>
      <c r="SU1518" s="72"/>
      <c r="SV1518" s="72"/>
      <c r="SW1518" s="72"/>
      <c r="SX1518" s="72"/>
      <c r="SY1518" s="72"/>
      <c r="SZ1518" s="72"/>
      <c r="TA1518" s="72"/>
      <c r="TB1518" s="72"/>
      <c r="TC1518" s="72"/>
    </row>
    <row r="1519" spans="1:523" ht="16.5" customHeight="1" x14ac:dyDescent="0.2">
      <c r="A1519" s="20">
        <v>940</v>
      </c>
      <c r="B1519" s="20" t="s">
        <v>66</v>
      </c>
      <c r="C1519" s="20" t="s">
        <v>328</v>
      </c>
      <c r="D1519" s="20" t="s">
        <v>38</v>
      </c>
      <c r="E1519" s="20" t="s">
        <v>1339</v>
      </c>
      <c r="F1519" s="22" t="s">
        <v>1019</v>
      </c>
      <c r="G1519" s="73" t="s">
        <v>25</v>
      </c>
      <c r="H1519" s="20" t="s">
        <v>26</v>
      </c>
      <c r="I1519" s="20" t="s">
        <v>81</v>
      </c>
      <c r="J1519" s="22" t="s">
        <v>1018</v>
      </c>
      <c r="K1519" s="20"/>
      <c r="L1519" s="20"/>
      <c r="M1519" s="20"/>
      <c r="N1519" s="20"/>
      <c r="O1519" s="32"/>
      <c r="P1519" s="23">
        <v>6500000</v>
      </c>
      <c r="Q1519" s="24">
        <v>1</v>
      </c>
      <c r="R1519" s="25">
        <v>45658</v>
      </c>
      <c r="S1519" s="20" t="s">
        <v>83</v>
      </c>
      <c r="T1519" s="23">
        <f t="shared" si="27"/>
        <v>78000000</v>
      </c>
      <c r="U1519" s="27" t="s">
        <v>100</v>
      </c>
      <c r="V1519" s="27" t="s">
        <v>100</v>
      </c>
      <c r="W1519" s="72"/>
      <c r="X1519" s="72"/>
      <c r="Y1519" s="72"/>
      <c r="Z1519" s="72"/>
      <c r="AA1519" s="72"/>
      <c r="AB1519" s="72"/>
      <c r="AC1519" s="72"/>
      <c r="AD1519" s="72"/>
      <c r="AE1519" s="72"/>
      <c r="AF1519" s="72"/>
      <c r="AG1519" s="72"/>
      <c r="AH1519" s="72"/>
      <c r="AI1519" s="72"/>
      <c r="AJ1519" s="72"/>
      <c r="AK1519" s="72"/>
      <c r="AL1519" s="72"/>
      <c r="AM1519" s="72"/>
      <c r="AN1519" s="72"/>
      <c r="AO1519" s="72"/>
      <c r="AP1519" s="72"/>
      <c r="AQ1519" s="72"/>
      <c r="AR1519" s="72"/>
      <c r="AS1519" s="72"/>
      <c r="AT1519" s="72"/>
      <c r="AU1519" s="72"/>
      <c r="AV1519" s="72"/>
      <c r="AW1519" s="72"/>
      <c r="AX1519" s="72"/>
      <c r="AY1519" s="72"/>
      <c r="AZ1519" s="72"/>
      <c r="BA1519" s="72"/>
      <c r="BB1519" s="72"/>
      <c r="BC1519" s="72"/>
      <c r="BD1519" s="72"/>
      <c r="BE1519" s="72"/>
      <c r="BF1519" s="72"/>
      <c r="BG1519" s="72"/>
      <c r="BH1519" s="72"/>
      <c r="BI1519" s="72"/>
      <c r="BJ1519" s="72"/>
      <c r="BK1519" s="72"/>
      <c r="BL1519" s="72"/>
      <c r="BM1519" s="72"/>
      <c r="BN1519" s="72"/>
      <c r="BO1519" s="72"/>
      <c r="BP1519" s="72"/>
      <c r="BQ1519" s="72"/>
      <c r="BR1519" s="72"/>
      <c r="BS1519" s="72"/>
      <c r="BT1519" s="72"/>
      <c r="BU1519" s="72"/>
      <c r="BV1519" s="72"/>
      <c r="BW1519" s="72"/>
      <c r="BX1519" s="72"/>
      <c r="BY1519" s="72"/>
      <c r="BZ1519" s="72"/>
      <c r="CA1519" s="72"/>
      <c r="CB1519" s="72"/>
      <c r="CC1519" s="72"/>
      <c r="CD1519" s="72"/>
      <c r="CE1519" s="72"/>
      <c r="CF1519" s="72"/>
      <c r="CG1519" s="72"/>
      <c r="CH1519" s="72"/>
      <c r="CI1519" s="72"/>
      <c r="CJ1519" s="72"/>
      <c r="CK1519" s="72"/>
      <c r="CL1519" s="72"/>
      <c r="CM1519" s="72"/>
      <c r="CN1519" s="72"/>
      <c r="CO1519" s="72"/>
      <c r="CP1519" s="72"/>
      <c r="CQ1519" s="72"/>
      <c r="CR1519" s="72"/>
      <c r="CS1519" s="72"/>
      <c r="CT1519" s="72"/>
      <c r="CU1519" s="72"/>
      <c r="CV1519" s="72"/>
      <c r="CW1519" s="72"/>
      <c r="CX1519" s="72"/>
      <c r="CY1519" s="72"/>
      <c r="CZ1519" s="72"/>
      <c r="DA1519" s="72"/>
      <c r="DB1519" s="72"/>
      <c r="DC1519" s="72"/>
      <c r="DD1519" s="72"/>
      <c r="DE1519" s="72"/>
      <c r="DF1519" s="72"/>
      <c r="DG1519" s="72"/>
      <c r="DH1519" s="72"/>
      <c r="DI1519" s="72"/>
      <c r="DJ1519" s="72"/>
      <c r="DK1519" s="72"/>
      <c r="DL1519" s="72"/>
      <c r="DM1519" s="72"/>
      <c r="DN1519" s="72"/>
      <c r="DO1519" s="72"/>
      <c r="DP1519" s="72"/>
      <c r="DQ1519" s="72"/>
      <c r="DR1519" s="72"/>
      <c r="DS1519" s="72"/>
      <c r="DT1519" s="72"/>
      <c r="DU1519" s="72"/>
      <c r="DV1519" s="72"/>
      <c r="DW1519" s="72"/>
      <c r="DX1519" s="72"/>
      <c r="DY1519" s="72"/>
      <c r="DZ1519" s="72"/>
      <c r="EA1519" s="72"/>
      <c r="EB1519" s="72"/>
      <c r="EC1519" s="72"/>
      <c r="ED1519" s="72"/>
      <c r="EE1519" s="72"/>
      <c r="EF1519" s="72"/>
      <c r="EG1519" s="72"/>
      <c r="EH1519" s="72"/>
      <c r="EI1519" s="72"/>
      <c r="EJ1519" s="72"/>
      <c r="EK1519" s="72"/>
      <c r="EL1519" s="72"/>
      <c r="EM1519" s="72"/>
      <c r="EN1519" s="72"/>
      <c r="EO1519" s="72"/>
      <c r="EP1519" s="72"/>
      <c r="EQ1519" s="72"/>
      <c r="ER1519" s="72"/>
      <c r="ES1519" s="72"/>
      <c r="ET1519" s="72"/>
      <c r="EU1519" s="72"/>
      <c r="EV1519" s="72"/>
      <c r="EW1519" s="72"/>
      <c r="EX1519" s="72"/>
      <c r="EY1519" s="72"/>
      <c r="EZ1519" s="72"/>
      <c r="FA1519" s="72"/>
      <c r="FB1519" s="72"/>
      <c r="FC1519" s="72"/>
      <c r="FD1519" s="72"/>
      <c r="FE1519" s="72"/>
      <c r="FF1519" s="72"/>
      <c r="FG1519" s="72"/>
      <c r="FH1519" s="72"/>
      <c r="FI1519" s="72"/>
      <c r="FJ1519" s="72"/>
      <c r="FK1519" s="72"/>
      <c r="FL1519" s="72"/>
      <c r="FM1519" s="72"/>
      <c r="FN1519" s="72"/>
      <c r="FO1519" s="72"/>
      <c r="FP1519" s="72"/>
      <c r="FQ1519" s="72"/>
      <c r="FR1519" s="72"/>
      <c r="FS1519" s="72"/>
      <c r="FT1519" s="72"/>
      <c r="FU1519" s="72"/>
      <c r="FV1519" s="72"/>
      <c r="FW1519" s="72"/>
      <c r="FX1519" s="72"/>
      <c r="FY1519" s="72"/>
      <c r="FZ1519" s="72"/>
      <c r="GA1519" s="72"/>
      <c r="GB1519" s="72"/>
      <c r="GC1519" s="72"/>
      <c r="GD1519" s="72"/>
      <c r="GE1519" s="72"/>
      <c r="GF1519" s="72"/>
      <c r="GG1519" s="72"/>
      <c r="GH1519" s="72"/>
      <c r="GI1519" s="72"/>
      <c r="GJ1519" s="72"/>
      <c r="GK1519" s="72"/>
      <c r="GL1519" s="72"/>
      <c r="GM1519" s="72"/>
      <c r="GN1519" s="72"/>
      <c r="GO1519" s="72"/>
      <c r="GP1519" s="72"/>
      <c r="GQ1519" s="72"/>
      <c r="GR1519" s="72"/>
      <c r="GS1519" s="72"/>
      <c r="GT1519" s="72"/>
      <c r="GU1519" s="72"/>
      <c r="GV1519" s="72"/>
      <c r="GW1519" s="72"/>
      <c r="GX1519" s="72"/>
      <c r="GY1519" s="72"/>
      <c r="GZ1519" s="72"/>
      <c r="HA1519" s="72"/>
      <c r="HB1519" s="72"/>
      <c r="HC1519" s="72"/>
      <c r="HD1519" s="72"/>
      <c r="HE1519" s="72"/>
      <c r="HF1519" s="72"/>
      <c r="HG1519" s="72"/>
      <c r="HH1519" s="72"/>
      <c r="HI1519" s="72"/>
      <c r="HJ1519" s="72"/>
      <c r="HK1519" s="72"/>
      <c r="HL1519" s="72"/>
      <c r="HM1519" s="72"/>
      <c r="HN1519" s="72"/>
      <c r="HO1519" s="72"/>
      <c r="HP1519" s="72"/>
      <c r="HQ1519" s="72"/>
      <c r="HR1519" s="72"/>
      <c r="HS1519" s="72"/>
      <c r="HT1519" s="72"/>
      <c r="HU1519" s="72"/>
      <c r="HV1519" s="72"/>
      <c r="HW1519" s="72"/>
      <c r="HX1519" s="72"/>
      <c r="HY1519" s="72"/>
      <c r="HZ1519" s="72"/>
      <c r="IA1519" s="72"/>
      <c r="IB1519" s="72"/>
      <c r="IC1519" s="72"/>
      <c r="ID1519" s="72"/>
      <c r="IE1519" s="72"/>
      <c r="IF1519" s="72"/>
      <c r="IG1519" s="72"/>
      <c r="IH1519" s="72"/>
      <c r="II1519" s="72"/>
      <c r="IJ1519" s="72"/>
      <c r="IK1519" s="72"/>
      <c r="IL1519" s="72"/>
      <c r="IM1519" s="72"/>
      <c r="IN1519" s="72"/>
      <c r="IO1519" s="72"/>
      <c r="IP1519" s="72"/>
      <c r="IQ1519" s="72"/>
      <c r="IR1519" s="72"/>
      <c r="IS1519" s="72"/>
      <c r="IT1519" s="72"/>
      <c r="IU1519" s="72"/>
      <c r="IV1519" s="72"/>
      <c r="IW1519" s="72"/>
      <c r="IX1519" s="72"/>
      <c r="IY1519" s="72"/>
      <c r="IZ1519" s="72"/>
      <c r="JA1519" s="72"/>
      <c r="JB1519" s="72"/>
      <c r="JC1519" s="72"/>
      <c r="JD1519" s="72"/>
      <c r="JE1519" s="72"/>
      <c r="JF1519" s="72"/>
      <c r="JG1519" s="72"/>
      <c r="JH1519" s="72"/>
      <c r="JI1519" s="72"/>
      <c r="JJ1519" s="72"/>
      <c r="JK1519" s="72"/>
      <c r="JL1519" s="72"/>
      <c r="JM1519" s="72"/>
      <c r="JN1519" s="72"/>
      <c r="JO1519" s="72"/>
      <c r="JP1519" s="72"/>
      <c r="JQ1519" s="72"/>
      <c r="JR1519" s="72"/>
      <c r="JS1519" s="72"/>
      <c r="JT1519" s="72"/>
      <c r="JU1519" s="72"/>
      <c r="JV1519" s="72"/>
      <c r="JW1519" s="72"/>
      <c r="JX1519" s="72"/>
      <c r="JY1519" s="72"/>
      <c r="JZ1519" s="72"/>
      <c r="KA1519" s="72"/>
      <c r="KB1519" s="72"/>
      <c r="KC1519" s="72"/>
      <c r="KD1519" s="72"/>
      <c r="KE1519" s="72"/>
      <c r="KF1519" s="72"/>
      <c r="KG1519" s="72"/>
      <c r="KH1519" s="72"/>
      <c r="KI1519" s="72"/>
      <c r="KJ1519" s="72"/>
      <c r="KK1519" s="72"/>
      <c r="KL1519" s="72"/>
      <c r="KM1519" s="72"/>
      <c r="KN1519" s="72"/>
      <c r="KO1519" s="72"/>
      <c r="KP1519" s="72"/>
      <c r="KQ1519" s="72"/>
      <c r="KR1519" s="72"/>
      <c r="KS1519" s="72"/>
      <c r="KT1519" s="72"/>
      <c r="KU1519" s="72"/>
      <c r="KV1519" s="72"/>
      <c r="KW1519" s="72"/>
      <c r="KX1519" s="72"/>
      <c r="KY1519" s="72"/>
      <c r="KZ1519" s="72"/>
      <c r="LA1519" s="72"/>
      <c r="LB1519" s="72"/>
      <c r="LC1519" s="72"/>
      <c r="LD1519" s="72"/>
      <c r="LE1519" s="72"/>
      <c r="LF1519" s="72"/>
      <c r="LG1519" s="72"/>
      <c r="LH1519" s="72"/>
      <c r="LI1519" s="72"/>
      <c r="LJ1519" s="72"/>
      <c r="LK1519" s="72"/>
      <c r="LL1519" s="72"/>
      <c r="LM1519" s="72"/>
      <c r="LN1519" s="72"/>
      <c r="LO1519" s="72"/>
      <c r="LP1519" s="72"/>
      <c r="LQ1519" s="72"/>
      <c r="LR1519" s="72"/>
      <c r="LS1519" s="72"/>
      <c r="LT1519" s="72"/>
      <c r="LU1519" s="72"/>
      <c r="LV1519" s="72"/>
      <c r="LW1519" s="72"/>
      <c r="LX1519" s="72"/>
      <c r="LY1519" s="72"/>
      <c r="LZ1519" s="72"/>
      <c r="MA1519" s="72"/>
      <c r="MB1519" s="72"/>
      <c r="MC1519" s="72"/>
      <c r="MD1519" s="72"/>
      <c r="ME1519" s="72"/>
      <c r="MF1519" s="72"/>
      <c r="MG1519" s="72"/>
      <c r="MH1519" s="72"/>
      <c r="MI1519" s="72"/>
      <c r="MJ1519" s="72"/>
      <c r="MK1519" s="72"/>
      <c r="ML1519" s="72"/>
      <c r="MM1519" s="72"/>
      <c r="MN1519" s="72"/>
      <c r="MO1519" s="72"/>
      <c r="MP1519" s="72"/>
      <c r="MQ1519" s="72"/>
      <c r="MR1519" s="72"/>
      <c r="MS1519" s="72"/>
      <c r="MT1519" s="72"/>
      <c r="MU1519" s="72"/>
      <c r="MV1519" s="72"/>
      <c r="MW1519" s="72"/>
      <c r="MX1519" s="72"/>
      <c r="MY1519" s="72"/>
      <c r="MZ1519" s="72"/>
      <c r="NA1519" s="72"/>
      <c r="NB1519" s="72"/>
      <c r="NC1519" s="72"/>
      <c r="ND1519" s="72"/>
      <c r="NE1519" s="72"/>
      <c r="NF1519" s="72"/>
      <c r="NG1519" s="72"/>
      <c r="NH1519" s="72"/>
      <c r="NI1519" s="72"/>
      <c r="NJ1519" s="72"/>
      <c r="NK1519" s="72"/>
      <c r="NL1519" s="72"/>
      <c r="NM1519" s="72"/>
      <c r="NN1519" s="72"/>
      <c r="NO1519" s="72"/>
      <c r="NP1519" s="72"/>
      <c r="NQ1519" s="72"/>
      <c r="NR1519" s="72"/>
      <c r="NS1519" s="72"/>
      <c r="NT1519" s="72"/>
      <c r="NU1519" s="72"/>
      <c r="NV1519" s="72"/>
      <c r="NW1519" s="72"/>
      <c r="NX1519" s="72"/>
      <c r="NY1519" s="72"/>
      <c r="NZ1519" s="72"/>
      <c r="OA1519" s="72"/>
      <c r="OB1519" s="72"/>
      <c r="OC1519" s="72"/>
      <c r="OD1519" s="72"/>
      <c r="OE1519" s="72"/>
      <c r="OF1519" s="72"/>
      <c r="OG1519" s="72"/>
      <c r="OH1519" s="72"/>
      <c r="OI1519" s="72"/>
      <c r="OJ1519" s="72"/>
      <c r="OK1519" s="72"/>
      <c r="OL1519" s="72"/>
      <c r="OM1519" s="72"/>
      <c r="ON1519" s="72"/>
      <c r="OO1519" s="72"/>
      <c r="OP1519" s="72"/>
      <c r="OQ1519" s="72"/>
      <c r="OR1519" s="72"/>
      <c r="OS1519" s="72"/>
      <c r="OT1519" s="72"/>
      <c r="OU1519" s="72"/>
      <c r="OV1519" s="72"/>
      <c r="OW1519" s="72"/>
      <c r="OX1519" s="72"/>
      <c r="OY1519" s="72"/>
      <c r="OZ1519" s="72"/>
      <c r="PA1519" s="72"/>
      <c r="PB1519" s="72"/>
      <c r="PC1519" s="72"/>
      <c r="PD1519" s="72"/>
      <c r="PE1519" s="72"/>
      <c r="PF1519" s="72"/>
      <c r="PG1519" s="72"/>
      <c r="PH1519" s="72"/>
      <c r="PI1519" s="72"/>
      <c r="PJ1519" s="72"/>
      <c r="PK1519" s="72"/>
      <c r="PL1519" s="72"/>
      <c r="PM1519" s="72"/>
      <c r="PN1519" s="72"/>
      <c r="PO1519" s="72"/>
      <c r="PP1519" s="72"/>
      <c r="PQ1519" s="72"/>
      <c r="PR1519" s="72"/>
      <c r="PS1519" s="72"/>
      <c r="PT1519" s="72"/>
      <c r="PU1519" s="72"/>
      <c r="PV1519" s="72"/>
      <c r="PW1519" s="72"/>
      <c r="PX1519" s="72"/>
      <c r="PY1519" s="72"/>
      <c r="PZ1519" s="72"/>
      <c r="QA1519" s="72"/>
      <c r="QB1519" s="72"/>
      <c r="QC1519" s="72"/>
      <c r="QD1519" s="72"/>
      <c r="QE1519" s="72"/>
      <c r="QF1519" s="72"/>
      <c r="QG1519" s="72"/>
      <c r="QH1519" s="72"/>
      <c r="QI1519" s="72"/>
      <c r="QJ1519" s="72"/>
      <c r="QK1519" s="72"/>
      <c r="QL1519" s="72"/>
      <c r="QM1519" s="72"/>
      <c r="QN1519" s="72"/>
      <c r="QO1519" s="72"/>
      <c r="QP1519" s="72"/>
      <c r="QQ1519" s="72"/>
      <c r="QR1519" s="72"/>
      <c r="QS1519" s="72"/>
      <c r="QT1519" s="72"/>
      <c r="QU1519" s="72"/>
      <c r="QV1519" s="72"/>
      <c r="QW1519" s="72"/>
      <c r="QX1519" s="72"/>
      <c r="QY1519" s="72"/>
      <c r="QZ1519" s="72"/>
      <c r="RA1519" s="72"/>
      <c r="RB1519" s="72"/>
      <c r="RC1519" s="72"/>
      <c r="RD1519" s="72"/>
      <c r="RE1519" s="72"/>
      <c r="RF1519" s="72"/>
      <c r="RG1519" s="72"/>
      <c r="RH1519" s="72"/>
      <c r="RI1519" s="72"/>
      <c r="RJ1519" s="72"/>
      <c r="RK1519" s="72"/>
      <c r="RL1519" s="72"/>
      <c r="RM1519" s="72"/>
      <c r="RN1519" s="72"/>
      <c r="RO1519" s="72"/>
      <c r="RP1519" s="72"/>
      <c r="RQ1519" s="72"/>
      <c r="RR1519" s="72"/>
      <c r="RS1519" s="72"/>
      <c r="RT1519" s="72"/>
      <c r="RU1519" s="72"/>
      <c r="RV1519" s="72"/>
      <c r="RW1519" s="72"/>
      <c r="RX1519" s="72"/>
      <c r="RY1519" s="72"/>
      <c r="RZ1519" s="72"/>
      <c r="SA1519" s="72"/>
      <c r="SB1519" s="72"/>
      <c r="SC1519" s="72"/>
      <c r="SD1519" s="72"/>
      <c r="SE1519" s="72"/>
      <c r="SF1519" s="72"/>
      <c r="SG1519" s="72"/>
      <c r="SH1519" s="72"/>
      <c r="SI1519" s="72"/>
      <c r="SJ1519" s="72"/>
      <c r="SK1519" s="72"/>
      <c r="SL1519" s="72"/>
      <c r="SM1519" s="72"/>
      <c r="SN1519" s="72"/>
      <c r="SO1519" s="72"/>
      <c r="SP1519" s="72"/>
      <c r="SQ1519" s="72"/>
      <c r="SR1519" s="72"/>
      <c r="SS1519" s="72"/>
      <c r="ST1519" s="72"/>
      <c r="SU1519" s="72"/>
      <c r="SV1519" s="72"/>
      <c r="SW1519" s="72"/>
      <c r="SX1519" s="72"/>
      <c r="SY1519" s="72"/>
      <c r="SZ1519" s="72"/>
      <c r="TA1519" s="72"/>
      <c r="TB1519" s="72"/>
      <c r="TC1519" s="72"/>
    </row>
    <row r="1520" spans="1:523" ht="16.5" customHeight="1" x14ac:dyDescent="0.2">
      <c r="A1520" s="20">
        <v>941</v>
      </c>
      <c r="B1520" s="20" t="s">
        <v>66</v>
      </c>
      <c r="C1520" s="20" t="s">
        <v>328</v>
      </c>
      <c r="D1520" s="20" t="s">
        <v>38</v>
      </c>
      <c r="E1520" s="20" t="s">
        <v>1345</v>
      </c>
      <c r="F1520" s="22" t="s">
        <v>1020</v>
      </c>
      <c r="G1520" s="73" t="s">
        <v>42</v>
      </c>
      <c r="H1520" s="20" t="s">
        <v>35</v>
      </c>
      <c r="I1520" s="20" t="s">
        <v>81</v>
      </c>
      <c r="J1520" s="22" t="s">
        <v>1000</v>
      </c>
      <c r="K1520" s="20"/>
      <c r="L1520" s="20"/>
      <c r="M1520" s="20"/>
      <c r="N1520" s="20"/>
      <c r="O1520" s="32"/>
      <c r="P1520" s="23">
        <v>800000</v>
      </c>
      <c r="Q1520" s="24">
        <v>1</v>
      </c>
      <c r="R1520" s="25">
        <v>45658</v>
      </c>
      <c r="S1520" s="20" t="s">
        <v>83</v>
      </c>
      <c r="T1520" s="23">
        <f t="shared" si="27"/>
        <v>9600000</v>
      </c>
      <c r="U1520" s="27" t="s">
        <v>100</v>
      </c>
      <c r="V1520" s="27" t="s">
        <v>100</v>
      </c>
      <c r="W1520" s="72"/>
      <c r="X1520" s="72"/>
      <c r="Y1520" s="72"/>
      <c r="Z1520" s="72"/>
      <c r="AA1520" s="72"/>
      <c r="AB1520" s="72"/>
      <c r="AC1520" s="72"/>
      <c r="AD1520" s="72"/>
      <c r="AE1520" s="72"/>
      <c r="AF1520" s="72"/>
      <c r="AG1520" s="72"/>
      <c r="AH1520" s="72"/>
      <c r="AI1520" s="72"/>
      <c r="AJ1520" s="72"/>
      <c r="AK1520" s="72"/>
      <c r="AL1520" s="72"/>
      <c r="AM1520" s="72"/>
      <c r="AN1520" s="72"/>
      <c r="AO1520" s="72"/>
      <c r="AP1520" s="72"/>
      <c r="AQ1520" s="72"/>
      <c r="AR1520" s="72"/>
      <c r="AS1520" s="72"/>
      <c r="AT1520" s="72"/>
      <c r="AU1520" s="72"/>
      <c r="AV1520" s="72"/>
      <c r="AW1520" s="72"/>
      <c r="AX1520" s="72"/>
      <c r="AY1520" s="72"/>
      <c r="AZ1520" s="72"/>
      <c r="BA1520" s="72"/>
      <c r="BB1520" s="72"/>
      <c r="BC1520" s="72"/>
      <c r="BD1520" s="72"/>
      <c r="BE1520" s="72"/>
      <c r="BF1520" s="72"/>
      <c r="BG1520" s="72"/>
      <c r="BH1520" s="72"/>
      <c r="BI1520" s="72"/>
      <c r="BJ1520" s="72"/>
      <c r="BK1520" s="72"/>
      <c r="BL1520" s="72"/>
      <c r="BM1520" s="72"/>
      <c r="BN1520" s="72"/>
      <c r="BO1520" s="72"/>
      <c r="BP1520" s="72"/>
      <c r="BQ1520" s="72"/>
      <c r="BR1520" s="72"/>
      <c r="BS1520" s="72"/>
      <c r="BT1520" s="72"/>
      <c r="BU1520" s="72"/>
      <c r="BV1520" s="72"/>
      <c r="BW1520" s="72"/>
      <c r="BX1520" s="72"/>
      <c r="BY1520" s="72"/>
      <c r="BZ1520" s="72"/>
      <c r="CA1520" s="72"/>
      <c r="CB1520" s="72"/>
      <c r="CC1520" s="72"/>
      <c r="CD1520" s="72"/>
      <c r="CE1520" s="72"/>
      <c r="CF1520" s="72"/>
      <c r="CG1520" s="72"/>
      <c r="CH1520" s="72"/>
      <c r="CI1520" s="72"/>
      <c r="CJ1520" s="72"/>
      <c r="CK1520" s="72"/>
      <c r="CL1520" s="72"/>
      <c r="CM1520" s="72"/>
      <c r="CN1520" s="72"/>
      <c r="CO1520" s="72"/>
      <c r="CP1520" s="72"/>
      <c r="CQ1520" s="72"/>
      <c r="CR1520" s="72"/>
      <c r="CS1520" s="72"/>
      <c r="CT1520" s="72"/>
      <c r="CU1520" s="72"/>
      <c r="CV1520" s="72"/>
      <c r="CW1520" s="72"/>
      <c r="CX1520" s="72"/>
      <c r="CY1520" s="72"/>
      <c r="CZ1520" s="72"/>
      <c r="DA1520" s="72"/>
      <c r="DB1520" s="72"/>
      <c r="DC1520" s="72"/>
      <c r="DD1520" s="72"/>
      <c r="DE1520" s="72"/>
      <c r="DF1520" s="72"/>
      <c r="DG1520" s="72"/>
      <c r="DH1520" s="72"/>
      <c r="DI1520" s="72"/>
      <c r="DJ1520" s="72"/>
      <c r="DK1520" s="72"/>
      <c r="DL1520" s="72"/>
      <c r="DM1520" s="72"/>
      <c r="DN1520" s="72"/>
      <c r="DO1520" s="72"/>
      <c r="DP1520" s="72"/>
      <c r="DQ1520" s="72"/>
      <c r="DR1520" s="72"/>
      <c r="DS1520" s="72"/>
      <c r="DT1520" s="72"/>
      <c r="DU1520" s="72"/>
      <c r="DV1520" s="72"/>
      <c r="DW1520" s="72"/>
      <c r="DX1520" s="72"/>
      <c r="DY1520" s="72"/>
      <c r="DZ1520" s="72"/>
      <c r="EA1520" s="72"/>
      <c r="EB1520" s="72"/>
      <c r="EC1520" s="72"/>
      <c r="ED1520" s="72"/>
      <c r="EE1520" s="72"/>
      <c r="EF1520" s="72"/>
      <c r="EG1520" s="72"/>
      <c r="EH1520" s="72"/>
      <c r="EI1520" s="72"/>
      <c r="EJ1520" s="72"/>
      <c r="EK1520" s="72"/>
      <c r="EL1520" s="72"/>
      <c r="EM1520" s="72"/>
      <c r="EN1520" s="72"/>
      <c r="EO1520" s="72"/>
      <c r="EP1520" s="72"/>
      <c r="EQ1520" s="72"/>
      <c r="ER1520" s="72"/>
      <c r="ES1520" s="72"/>
      <c r="ET1520" s="72"/>
      <c r="EU1520" s="72"/>
      <c r="EV1520" s="72"/>
      <c r="EW1520" s="72"/>
      <c r="EX1520" s="72"/>
      <c r="EY1520" s="72"/>
      <c r="EZ1520" s="72"/>
      <c r="FA1520" s="72"/>
      <c r="FB1520" s="72"/>
      <c r="FC1520" s="72"/>
      <c r="FD1520" s="72"/>
      <c r="FE1520" s="72"/>
      <c r="FF1520" s="72"/>
      <c r="FG1520" s="72"/>
      <c r="FH1520" s="72"/>
      <c r="FI1520" s="72"/>
      <c r="FJ1520" s="72"/>
      <c r="FK1520" s="72"/>
      <c r="FL1520" s="72"/>
      <c r="FM1520" s="72"/>
      <c r="FN1520" s="72"/>
      <c r="FO1520" s="72"/>
      <c r="FP1520" s="72"/>
      <c r="FQ1520" s="72"/>
      <c r="FR1520" s="72"/>
      <c r="FS1520" s="72"/>
      <c r="FT1520" s="72"/>
      <c r="FU1520" s="72"/>
      <c r="FV1520" s="72"/>
      <c r="FW1520" s="72"/>
      <c r="FX1520" s="72"/>
      <c r="FY1520" s="72"/>
      <c r="FZ1520" s="72"/>
      <c r="GA1520" s="72"/>
      <c r="GB1520" s="72"/>
      <c r="GC1520" s="72"/>
      <c r="GD1520" s="72"/>
      <c r="GE1520" s="72"/>
      <c r="GF1520" s="72"/>
      <c r="GG1520" s="72"/>
      <c r="GH1520" s="72"/>
      <c r="GI1520" s="72"/>
      <c r="GJ1520" s="72"/>
      <c r="GK1520" s="72"/>
      <c r="GL1520" s="72"/>
      <c r="GM1520" s="72"/>
      <c r="GN1520" s="72"/>
      <c r="GO1520" s="72"/>
      <c r="GP1520" s="72"/>
      <c r="GQ1520" s="72"/>
      <c r="GR1520" s="72"/>
      <c r="GS1520" s="72"/>
      <c r="GT1520" s="72"/>
      <c r="GU1520" s="72"/>
      <c r="GV1520" s="72"/>
      <c r="GW1520" s="72"/>
      <c r="GX1520" s="72"/>
      <c r="GY1520" s="72"/>
      <c r="GZ1520" s="72"/>
      <c r="HA1520" s="72"/>
      <c r="HB1520" s="72"/>
      <c r="HC1520" s="72"/>
      <c r="HD1520" s="72"/>
      <c r="HE1520" s="72"/>
      <c r="HF1520" s="72"/>
      <c r="HG1520" s="72"/>
      <c r="HH1520" s="72"/>
      <c r="HI1520" s="72"/>
      <c r="HJ1520" s="72"/>
      <c r="HK1520" s="72"/>
      <c r="HL1520" s="72"/>
      <c r="HM1520" s="72"/>
      <c r="HN1520" s="72"/>
      <c r="HO1520" s="72"/>
      <c r="HP1520" s="72"/>
      <c r="HQ1520" s="72"/>
      <c r="HR1520" s="72"/>
      <c r="HS1520" s="72"/>
      <c r="HT1520" s="72"/>
      <c r="HU1520" s="72"/>
      <c r="HV1520" s="72"/>
      <c r="HW1520" s="72"/>
      <c r="HX1520" s="72"/>
      <c r="HY1520" s="72"/>
      <c r="HZ1520" s="72"/>
      <c r="IA1520" s="72"/>
      <c r="IB1520" s="72"/>
      <c r="IC1520" s="72"/>
      <c r="ID1520" s="72"/>
      <c r="IE1520" s="72"/>
      <c r="IF1520" s="72"/>
      <c r="IG1520" s="72"/>
      <c r="IH1520" s="72"/>
      <c r="II1520" s="72"/>
      <c r="IJ1520" s="72"/>
      <c r="IK1520" s="72"/>
      <c r="IL1520" s="72"/>
      <c r="IM1520" s="72"/>
      <c r="IN1520" s="72"/>
      <c r="IO1520" s="72"/>
      <c r="IP1520" s="72"/>
      <c r="IQ1520" s="72"/>
      <c r="IR1520" s="72"/>
      <c r="IS1520" s="72"/>
      <c r="IT1520" s="72"/>
      <c r="IU1520" s="72"/>
      <c r="IV1520" s="72"/>
      <c r="IW1520" s="72"/>
      <c r="IX1520" s="72"/>
      <c r="IY1520" s="72"/>
      <c r="IZ1520" s="72"/>
      <c r="JA1520" s="72"/>
      <c r="JB1520" s="72"/>
      <c r="JC1520" s="72"/>
      <c r="JD1520" s="72"/>
      <c r="JE1520" s="72"/>
      <c r="JF1520" s="72"/>
      <c r="JG1520" s="72"/>
      <c r="JH1520" s="72"/>
      <c r="JI1520" s="72"/>
      <c r="JJ1520" s="72"/>
      <c r="JK1520" s="72"/>
      <c r="JL1520" s="72"/>
      <c r="JM1520" s="72"/>
      <c r="JN1520" s="72"/>
      <c r="JO1520" s="72"/>
      <c r="JP1520" s="72"/>
      <c r="JQ1520" s="72"/>
      <c r="JR1520" s="72"/>
      <c r="JS1520" s="72"/>
      <c r="JT1520" s="72"/>
      <c r="JU1520" s="72"/>
      <c r="JV1520" s="72"/>
      <c r="JW1520" s="72"/>
      <c r="JX1520" s="72"/>
      <c r="JY1520" s="72"/>
      <c r="JZ1520" s="72"/>
      <c r="KA1520" s="72"/>
      <c r="KB1520" s="72"/>
      <c r="KC1520" s="72"/>
      <c r="KD1520" s="72"/>
      <c r="KE1520" s="72"/>
      <c r="KF1520" s="72"/>
      <c r="KG1520" s="72"/>
      <c r="KH1520" s="72"/>
      <c r="KI1520" s="72"/>
      <c r="KJ1520" s="72"/>
      <c r="KK1520" s="72"/>
      <c r="KL1520" s="72"/>
      <c r="KM1520" s="72"/>
      <c r="KN1520" s="72"/>
      <c r="KO1520" s="72"/>
      <c r="KP1520" s="72"/>
      <c r="KQ1520" s="72"/>
      <c r="KR1520" s="72"/>
      <c r="KS1520" s="72"/>
      <c r="KT1520" s="72"/>
      <c r="KU1520" s="72"/>
      <c r="KV1520" s="72"/>
      <c r="KW1520" s="72"/>
      <c r="KX1520" s="72"/>
      <c r="KY1520" s="72"/>
      <c r="KZ1520" s="72"/>
      <c r="LA1520" s="72"/>
      <c r="LB1520" s="72"/>
      <c r="LC1520" s="72"/>
      <c r="LD1520" s="72"/>
      <c r="LE1520" s="72"/>
      <c r="LF1520" s="72"/>
      <c r="LG1520" s="72"/>
      <c r="LH1520" s="72"/>
      <c r="LI1520" s="72"/>
      <c r="LJ1520" s="72"/>
      <c r="LK1520" s="72"/>
      <c r="LL1520" s="72"/>
      <c r="LM1520" s="72"/>
      <c r="LN1520" s="72"/>
      <c r="LO1520" s="72"/>
      <c r="LP1520" s="72"/>
      <c r="LQ1520" s="72"/>
      <c r="LR1520" s="72"/>
      <c r="LS1520" s="72"/>
      <c r="LT1520" s="72"/>
      <c r="LU1520" s="72"/>
      <c r="LV1520" s="72"/>
      <c r="LW1520" s="72"/>
      <c r="LX1520" s="72"/>
      <c r="LY1520" s="72"/>
      <c r="LZ1520" s="72"/>
      <c r="MA1520" s="72"/>
      <c r="MB1520" s="72"/>
      <c r="MC1520" s="72"/>
      <c r="MD1520" s="72"/>
      <c r="ME1520" s="72"/>
      <c r="MF1520" s="72"/>
      <c r="MG1520" s="72"/>
      <c r="MH1520" s="72"/>
      <c r="MI1520" s="72"/>
      <c r="MJ1520" s="72"/>
      <c r="MK1520" s="72"/>
      <c r="ML1520" s="72"/>
      <c r="MM1520" s="72"/>
      <c r="MN1520" s="72"/>
      <c r="MO1520" s="72"/>
      <c r="MP1520" s="72"/>
      <c r="MQ1520" s="72"/>
      <c r="MR1520" s="72"/>
      <c r="MS1520" s="72"/>
      <c r="MT1520" s="72"/>
      <c r="MU1520" s="72"/>
      <c r="MV1520" s="72"/>
      <c r="MW1520" s="72"/>
      <c r="MX1520" s="72"/>
      <c r="MY1520" s="72"/>
      <c r="MZ1520" s="72"/>
      <c r="NA1520" s="72"/>
      <c r="NB1520" s="72"/>
      <c r="NC1520" s="72"/>
      <c r="ND1520" s="72"/>
      <c r="NE1520" s="72"/>
      <c r="NF1520" s="72"/>
      <c r="NG1520" s="72"/>
      <c r="NH1520" s="72"/>
      <c r="NI1520" s="72"/>
      <c r="NJ1520" s="72"/>
      <c r="NK1520" s="72"/>
      <c r="NL1520" s="72"/>
      <c r="NM1520" s="72"/>
      <c r="NN1520" s="72"/>
      <c r="NO1520" s="72"/>
      <c r="NP1520" s="72"/>
      <c r="NQ1520" s="72"/>
      <c r="NR1520" s="72"/>
      <c r="NS1520" s="72"/>
      <c r="NT1520" s="72"/>
      <c r="NU1520" s="72"/>
      <c r="NV1520" s="72"/>
      <c r="NW1520" s="72"/>
      <c r="NX1520" s="72"/>
      <c r="NY1520" s="72"/>
      <c r="NZ1520" s="72"/>
      <c r="OA1520" s="72"/>
      <c r="OB1520" s="72"/>
      <c r="OC1520" s="72"/>
      <c r="OD1520" s="72"/>
      <c r="OE1520" s="72"/>
      <c r="OF1520" s="72"/>
      <c r="OG1520" s="72"/>
      <c r="OH1520" s="72"/>
      <c r="OI1520" s="72"/>
      <c r="OJ1520" s="72"/>
      <c r="OK1520" s="72"/>
      <c r="OL1520" s="72"/>
      <c r="OM1520" s="72"/>
      <c r="ON1520" s="72"/>
      <c r="OO1520" s="72"/>
      <c r="OP1520" s="72"/>
      <c r="OQ1520" s="72"/>
      <c r="OR1520" s="72"/>
      <c r="OS1520" s="72"/>
      <c r="OT1520" s="72"/>
      <c r="OU1520" s="72"/>
      <c r="OV1520" s="72"/>
      <c r="OW1520" s="72"/>
      <c r="OX1520" s="72"/>
      <c r="OY1520" s="72"/>
      <c r="OZ1520" s="72"/>
      <c r="PA1520" s="72"/>
      <c r="PB1520" s="72"/>
      <c r="PC1520" s="72"/>
      <c r="PD1520" s="72"/>
      <c r="PE1520" s="72"/>
      <c r="PF1520" s="72"/>
      <c r="PG1520" s="72"/>
      <c r="PH1520" s="72"/>
      <c r="PI1520" s="72"/>
      <c r="PJ1520" s="72"/>
      <c r="PK1520" s="72"/>
      <c r="PL1520" s="72"/>
      <c r="PM1520" s="72"/>
      <c r="PN1520" s="72"/>
      <c r="PO1520" s="72"/>
      <c r="PP1520" s="72"/>
      <c r="PQ1520" s="72"/>
      <c r="PR1520" s="72"/>
      <c r="PS1520" s="72"/>
      <c r="PT1520" s="72"/>
      <c r="PU1520" s="72"/>
      <c r="PV1520" s="72"/>
      <c r="PW1520" s="72"/>
      <c r="PX1520" s="72"/>
      <c r="PY1520" s="72"/>
      <c r="PZ1520" s="72"/>
      <c r="QA1520" s="72"/>
      <c r="QB1520" s="72"/>
      <c r="QC1520" s="72"/>
      <c r="QD1520" s="72"/>
      <c r="QE1520" s="72"/>
      <c r="QF1520" s="72"/>
      <c r="QG1520" s="72"/>
      <c r="QH1520" s="72"/>
      <c r="QI1520" s="72"/>
      <c r="QJ1520" s="72"/>
      <c r="QK1520" s="72"/>
      <c r="QL1520" s="72"/>
      <c r="QM1520" s="72"/>
      <c r="QN1520" s="72"/>
      <c r="QO1520" s="72"/>
      <c r="QP1520" s="72"/>
      <c r="QQ1520" s="72"/>
      <c r="QR1520" s="72"/>
      <c r="QS1520" s="72"/>
      <c r="QT1520" s="72"/>
      <c r="QU1520" s="72"/>
      <c r="QV1520" s="72"/>
      <c r="QW1520" s="72"/>
      <c r="QX1520" s="72"/>
      <c r="QY1520" s="72"/>
      <c r="QZ1520" s="72"/>
      <c r="RA1520" s="72"/>
      <c r="RB1520" s="72"/>
      <c r="RC1520" s="72"/>
      <c r="RD1520" s="72"/>
      <c r="RE1520" s="72"/>
      <c r="RF1520" s="72"/>
      <c r="RG1520" s="72"/>
      <c r="RH1520" s="72"/>
      <c r="RI1520" s="72"/>
      <c r="RJ1520" s="72"/>
      <c r="RK1520" s="72"/>
      <c r="RL1520" s="72"/>
      <c r="RM1520" s="72"/>
      <c r="RN1520" s="72"/>
      <c r="RO1520" s="72"/>
      <c r="RP1520" s="72"/>
      <c r="RQ1520" s="72"/>
      <c r="RR1520" s="72"/>
      <c r="RS1520" s="72"/>
      <c r="RT1520" s="72"/>
      <c r="RU1520" s="72"/>
      <c r="RV1520" s="72"/>
      <c r="RW1520" s="72"/>
      <c r="RX1520" s="72"/>
      <c r="RY1520" s="72"/>
      <c r="RZ1520" s="72"/>
      <c r="SA1520" s="72"/>
      <c r="SB1520" s="72"/>
      <c r="SC1520" s="72"/>
      <c r="SD1520" s="72"/>
      <c r="SE1520" s="72"/>
      <c r="SF1520" s="72"/>
      <c r="SG1520" s="72"/>
      <c r="SH1520" s="72"/>
      <c r="SI1520" s="72"/>
      <c r="SJ1520" s="72"/>
      <c r="SK1520" s="72"/>
      <c r="SL1520" s="72"/>
      <c r="SM1520" s="72"/>
      <c r="SN1520" s="72"/>
      <c r="SO1520" s="72"/>
      <c r="SP1520" s="72"/>
      <c r="SQ1520" s="72"/>
      <c r="SR1520" s="72"/>
      <c r="SS1520" s="72"/>
      <c r="ST1520" s="72"/>
      <c r="SU1520" s="72"/>
      <c r="SV1520" s="72"/>
      <c r="SW1520" s="72"/>
      <c r="SX1520" s="72"/>
      <c r="SY1520" s="72"/>
      <c r="SZ1520" s="72"/>
      <c r="TA1520" s="72"/>
      <c r="TB1520" s="72"/>
      <c r="TC1520" s="72"/>
    </row>
    <row r="1521" spans="1:523" ht="16.5" customHeight="1" x14ac:dyDescent="0.2">
      <c r="A1521" s="20">
        <v>942</v>
      </c>
      <c r="B1521" s="20" t="s">
        <v>66</v>
      </c>
      <c r="C1521" s="20" t="s">
        <v>328</v>
      </c>
      <c r="D1521" s="20" t="s">
        <v>38</v>
      </c>
      <c r="E1521" s="20" t="s">
        <v>1345</v>
      </c>
      <c r="F1521" s="22" t="s">
        <v>1021</v>
      </c>
      <c r="G1521" s="73" t="s">
        <v>84</v>
      </c>
      <c r="H1521" s="20" t="s">
        <v>35</v>
      </c>
      <c r="I1521" s="20" t="s">
        <v>81</v>
      </c>
      <c r="J1521" s="22" t="s">
        <v>1000</v>
      </c>
      <c r="K1521" s="20"/>
      <c r="L1521" s="20"/>
      <c r="M1521" s="20"/>
      <c r="N1521" s="20"/>
      <c r="O1521" s="32"/>
      <c r="P1521" s="23">
        <v>1600000</v>
      </c>
      <c r="Q1521" s="24">
        <v>1</v>
      </c>
      <c r="R1521" s="25">
        <v>45658</v>
      </c>
      <c r="S1521" s="20" t="s">
        <v>83</v>
      </c>
      <c r="T1521" s="23">
        <f t="shared" si="27"/>
        <v>19200000</v>
      </c>
      <c r="U1521" s="27" t="s">
        <v>100</v>
      </c>
      <c r="V1521" s="27" t="s">
        <v>100</v>
      </c>
      <c r="W1521" s="72"/>
      <c r="X1521" s="72"/>
      <c r="Y1521" s="72"/>
      <c r="Z1521" s="72"/>
      <c r="AA1521" s="72"/>
      <c r="AB1521" s="72"/>
      <c r="AC1521" s="72"/>
      <c r="AD1521" s="72"/>
      <c r="AE1521" s="72"/>
      <c r="AF1521" s="72"/>
      <c r="AG1521" s="72"/>
      <c r="AH1521" s="72"/>
      <c r="AI1521" s="72"/>
      <c r="AJ1521" s="72"/>
      <c r="AK1521" s="72"/>
      <c r="AL1521" s="72"/>
      <c r="AM1521" s="72"/>
      <c r="AN1521" s="72"/>
      <c r="AO1521" s="72"/>
      <c r="AP1521" s="72"/>
      <c r="AQ1521" s="72"/>
      <c r="AR1521" s="72"/>
      <c r="AS1521" s="72"/>
      <c r="AT1521" s="72"/>
      <c r="AU1521" s="72"/>
      <c r="AV1521" s="72"/>
      <c r="AW1521" s="72"/>
      <c r="AX1521" s="72"/>
      <c r="AY1521" s="72"/>
      <c r="AZ1521" s="72"/>
      <c r="BA1521" s="72"/>
      <c r="BB1521" s="72"/>
      <c r="BC1521" s="72"/>
      <c r="BD1521" s="72"/>
      <c r="BE1521" s="72"/>
      <c r="BF1521" s="72"/>
      <c r="BG1521" s="72"/>
      <c r="BH1521" s="72"/>
      <c r="BI1521" s="72"/>
      <c r="BJ1521" s="72"/>
      <c r="BK1521" s="72"/>
      <c r="BL1521" s="72"/>
      <c r="BM1521" s="72"/>
      <c r="BN1521" s="72"/>
      <c r="BO1521" s="72"/>
      <c r="BP1521" s="72"/>
      <c r="BQ1521" s="72"/>
      <c r="BR1521" s="72"/>
      <c r="BS1521" s="72"/>
      <c r="BT1521" s="72"/>
      <c r="BU1521" s="72"/>
      <c r="BV1521" s="72"/>
      <c r="BW1521" s="72"/>
      <c r="BX1521" s="72"/>
      <c r="BY1521" s="72"/>
      <c r="BZ1521" s="72"/>
      <c r="CA1521" s="72"/>
      <c r="CB1521" s="72"/>
      <c r="CC1521" s="72"/>
      <c r="CD1521" s="72"/>
      <c r="CE1521" s="72"/>
      <c r="CF1521" s="72"/>
      <c r="CG1521" s="72"/>
      <c r="CH1521" s="72"/>
      <c r="CI1521" s="72"/>
      <c r="CJ1521" s="72"/>
      <c r="CK1521" s="72"/>
      <c r="CL1521" s="72"/>
      <c r="CM1521" s="72"/>
      <c r="CN1521" s="72"/>
      <c r="CO1521" s="72"/>
      <c r="CP1521" s="72"/>
      <c r="CQ1521" s="72"/>
      <c r="CR1521" s="72"/>
      <c r="CS1521" s="72"/>
      <c r="CT1521" s="72"/>
      <c r="CU1521" s="72"/>
      <c r="CV1521" s="72"/>
      <c r="CW1521" s="72"/>
      <c r="CX1521" s="72"/>
      <c r="CY1521" s="72"/>
      <c r="CZ1521" s="72"/>
      <c r="DA1521" s="72"/>
      <c r="DB1521" s="72"/>
      <c r="DC1521" s="72"/>
      <c r="DD1521" s="72"/>
      <c r="DE1521" s="72"/>
      <c r="DF1521" s="72"/>
      <c r="DG1521" s="72"/>
      <c r="DH1521" s="72"/>
      <c r="DI1521" s="72"/>
      <c r="DJ1521" s="72"/>
      <c r="DK1521" s="72"/>
      <c r="DL1521" s="72"/>
      <c r="DM1521" s="72"/>
      <c r="DN1521" s="72"/>
      <c r="DO1521" s="72"/>
      <c r="DP1521" s="72"/>
      <c r="DQ1521" s="72"/>
      <c r="DR1521" s="72"/>
      <c r="DS1521" s="72"/>
      <c r="DT1521" s="72"/>
      <c r="DU1521" s="72"/>
      <c r="DV1521" s="72"/>
      <c r="DW1521" s="72"/>
      <c r="DX1521" s="72"/>
      <c r="DY1521" s="72"/>
      <c r="DZ1521" s="72"/>
      <c r="EA1521" s="72"/>
      <c r="EB1521" s="72"/>
      <c r="EC1521" s="72"/>
      <c r="ED1521" s="72"/>
      <c r="EE1521" s="72"/>
      <c r="EF1521" s="72"/>
      <c r="EG1521" s="72"/>
      <c r="EH1521" s="72"/>
      <c r="EI1521" s="72"/>
      <c r="EJ1521" s="72"/>
      <c r="EK1521" s="72"/>
      <c r="EL1521" s="72"/>
      <c r="EM1521" s="72"/>
      <c r="EN1521" s="72"/>
      <c r="EO1521" s="72"/>
      <c r="EP1521" s="72"/>
      <c r="EQ1521" s="72"/>
      <c r="ER1521" s="72"/>
      <c r="ES1521" s="72"/>
      <c r="ET1521" s="72"/>
      <c r="EU1521" s="72"/>
      <c r="EV1521" s="72"/>
      <c r="EW1521" s="72"/>
      <c r="EX1521" s="72"/>
      <c r="EY1521" s="72"/>
      <c r="EZ1521" s="72"/>
      <c r="FA1521" s="72"/>
      <c r="FB1521" s="72"/>
      <c r="FC1521" s="72"/>
      <c r="FD1521" s="72"/>
      <c r="FE1521" s="72"/>
      <c r="FF1521" s="72"/>
      <c r="FG1521" s="72"/>
      <c r="FH1521" s="72"/>
      <c r="FI1521" s="72"/>
      <c r="FJ1521" s="72"/>
      <c r="FK1521" s="72"/>
      <c r="FL1521" s="72"/>
      <c r="FM1521" s="72"/>
      <c r="FN1521" s="72"/>
      <c r="FO1521" s="72"/>
      <c r="FP1521" s="72"/>
      <c r="FQ1521" s="72"/>
      <c r="FR1521" s="72"/>
      <c r="FS1521" s="72"/>
      <c r="FT1521" s="72"/>
      <c r="FU1521" s="72"/>
      <c r="FV1521" s="72"/>
      <c r="FW1521" s="72"/>
      <c r="FX1521" s="72"/>
      <c r="FY1521" s="72"/>
      <c r="FZ1521" s="72"/>
      <c r="GA1521" s="72"/>
      <c r="GB1521" s="72"/>
      <c r="GC1521" s="72"/>
      <c r="GD1521" s="72"/>
      <c r="GE1521" s="72"/>
      <c r="GF1521" s="72"/>
      <c r="GG1521" s="72"/>
      <c r="GH1521" s="72"/>
      <c r="GI1521" s="72"/>
      <c r="GJ1521" s="72"/>
      <c r="GK1521" s="72"/>
      <c r="GL1521" s="72"/>
      <c r="GM1521" s="72"/>
      <c r="GN1521" s="72"/>
      <c r="GO1521" s="72"/>
      <c r="GP1521" s="72"/>
      <c r="GQ1521" s="72"/>
      <c r="GR1521" s="72"/>
      <c r="GS1521" s="72"/>
      <c r="GT1521" s="72"/>
      <c r="GU1521" s="72"/>
      <c r="GV1521" s="72"/>
      <c r="GW1521" s="72"/>
      <c r="GX1521" s="72"/>
      <c r="GY1521" s="72"/>
      <c r="GZ1521" s="72"/>
      <c r="HA1521" s="72"/>
      <c r="HB1521" s="72"/>
      <c r="HC1521" s="72"/>
      <c r="HD1521" s="72"/>
      <c r="HE1521" s="72"/>
      <c r="HF1521" s="72"/>
      <c r="HG1521" s="72"/>
      <c r="HH1521" s="72"/>
      <c r="HI1521" s="72"/>
      <c r="HJ1521" s="72"/>
      <c r="HK1521" s="72"/>
      <c r="HL1521" s="72"/>
      <c r="HM1521" s="72"/>
      <c r="HN1521" s="72"/>
      <c r="HO1521" s="72"/>
      <c r="HP1521" s="72"/>
      <c r="HQ1521" s="72"/>
      <c r="HR1521" s="72"/>
      <c r="HS1521" s="72"/>
      <c r="HT1521" s="72"/>
      <c r="HU1521" s="72"/>
      <c r="HV1521" s="72"/>
      <c r="HW1521" s="72"/>
      <c r="HX1521" s="72"/>
      <c r="HY1521" s="72"/>
      <c r="HZ1521" s="72"/>
      <c r="IA1521" s="72"/>
      <c r="IB1521" s="72"/>
      <c r="IC1521" s="72"/>
      <c r="ID1521" s="72"/>
      <c r="IE1521" s="72"/>
      <c r="IF1521" s="72"/>
      <c r="IG1521" s="72"/>
      <c r="IH1521" s="72"/>
      <c r="II1521" s="72"/>
      <c r="IJ1521" s="72"/>
      <c r="IK1521" s="72"/>
      <c r="IL1521" s="72"/>
      <c r="IM1521" s="72"/>
      <c r="IN1521" s="72"/>
      <c r="IO1521" s="72"/>
      <c r="IP1521" s="72"/>
      <c r="IQ1521" s="72"/>
      <c r="IR1521" s="72"/>
      <c r="IS1521" s="72"/>
      <c r="IT1521" s="72"/>
      <c r="IU1521" s="72"/>
      <c r="IV1521" s="72"/>
      <c r="IW1521" s="72"/>
      <c r="IX1521" s="72"/>
      <c r="IY1521" s="72"/>
      <c r="IZ1521" s="72"/>
      <c r="JA1521" s="72"/>
      <c r="JB1521" s="72"/>
      <c r="JC1521" s="72"/>
      <c r="JD1521" s="72"/>
      <c r="JE1521" s="72"/>
      <c r="JF1521" s="72"/>
      <c r="JG1521" s="72"/>
      <c r="JH1521" s="72"/>
      <c r="JI1521" s="72"/>
      <c r="JJ1521" s="72"/>
      <c r="JK1521" s="72"/>
      <c r="JL1521" s="72"/>
      <c r="JM1521" s="72"/>
      <c r="JN1521" s="72"/>
      <c r="JO1521" s="72"/>
      <c r="JP1521" s="72"/>
      <c r="JQ1521" s="72"/>
      <c r="JR1521" s="72"/>
      <c r="JS1521" s="72"/>
      <c r="JT1521" s="72"/>
      <c r="JU1521" s="72"/>
      <c r="JV1521" s="72"/>
      <c r="JW1521" s="72"/>
      <c r="JX1521" s="72"/>
      <c r="JY1521" s="72"/>
      <c r="JZ1521" s="72"/>
      <c r="KA1521" s="72"/>
      <c r="KB1521" s="72"/>
      <c r="KC1521" s="72"/>
      <c r="KD1521" s="72"/>
      <c r="KE1521" s="72"/>
      <c r="KF1521" s="72"/>
      <c r="KG1521" s="72"/>
      <c r="KH1521" s="72"/>
      <c r="KI1521" s="72"/>
      <c r="KJ1521" s="72"/>
      <c r="KK1521" s="72"/>
      <c r="KL1521" s="72"/>
      <c r="KM1521" s="72"/>
      <c r="KN1521" s="72"/>
      <c r="KO1521" s="72"/>
      <c r="KP1521" s="72"/>
      <c r="KQ1521" s="72"/>
      <c r="KR1521" s="72"/>
      <c r="KS1521" s="72"/>
      <c r="KT1521" s="72"/>
      <c r="KU1521" s="72"/>
      <c r="KV1521" s="72"/>
      <c r="KW1521" s="72"/>
      <c r="KX1521" s="72"/>
      <c r="KY1521" s="72"/>
      <c r="KZ1521" s="72"/>
      <c r="LA1521" s="72"/>
      <c r="LB1521" s="72"/>
      <c r="LC1521" s="72"/>
      <c r="LD1521" s="72"/>
      <c r="LE1521" s="72"/>
      <c r="LF1521" s="72"/>
      <c r="LG1521" s="72"/>
      <c r="LH1521" s="72"/>
      <c r="LI1521" s="72"/>
      <c r="LJ1521" s="72"/>
      <c r="LK1521" s="72"/>
      <c r="LL1521" s="72"/>
      <c r="LM1521" s="72"/>
      <c r="LN1521" s="72"/>
      <c r="LO1521" s="72"/>
      <c r="LP1521" s="72"/>
      <c r="LQ1521" s="72"/>
      <c r="LR1521" s="72"/>
      <c r="LS1521" s="72"/>
      <c r="LT1521" s="72"/>
      <c r="LU1521" s="72"/>
      <c r="LV1521" s="72"/>
      <c r="LW1521" s="72"/>
      <c r="LX1521" s="72"/>
      <c r="LY1521" s="72"/>
      <c r="LZ1521" s="72"/>
      <c r="MA1521" s="72"/>
      <c r="MB1521" s="72"/>
      <c r="MC1521" s="72"/>
      <c r="MD1521" s="72"/>
      <c r="ME1521" s="72"/>
      <c r="MF1521" s="72"/>
      <c r="MG1521" s="72"/>
      <c r="MH1521" s="72"/>
      <c r="MI1521" s="72"/>
      <c r="MJ1521" s="72"/>
      <c r="MK1521" s="72"/>
      <c r="ML1521" s="72"/>
      <c r="MM1521" s="72"/>
      <c r="MN1521" s="72"/>
      <c r="MO1521" s="72"/>
      <c r="MP1521" s="72"/>
      <c r="MQ1521" s="72"/>
      <c r="MR1521" s="72"/>
      <c r="MS1521" s="72"/>
      <c r="MT1521" s="72"/>
      <c r="MU1521" s="72"/>
      <c r="MV1521" s="72"/>
      <c r="MW1521" s="72"/>
      <c r="MX1521" s="72"/>
      <c r="MY1521" s="72"/>
      <c r="MZ1521" s="72"/>
      <c r="NA1521" s="72"/>
      <c r="NB1521" s="72"/>
      <c r="NC1521" s="72"/>
      <c r="ND1521" s="72"/>
      <c r="NE1521" s="72"/>
      <c r="NF1521" s="72"/>
      <c r="NG1521" s="72"/>
      <c r="NH1521" s="72"/>
      <c r="NI1521" s="72"/>
      <c r="NJ1521" s="72"/>
      <c r="NK1521" s="72"/>
      <c r="NL1521" s="72"/>
      <c r="NM1521" s="72"/>
      <c r="NN1521" s="72"/>
      <c r="NO1521" s="72"/>
      <c r="NP1521" s="72"/>
      <c r="NQ1521" s="72"/>
      <c r="NR1521" s="72"/>
      <c r="NS1521" s="72"/>
      <c r="NT1521" s="72"/>
      <c r="NU1521" s="72"/>
      <c r="NV1521" s="72"/>
      <c r="NW1521" s="72"/>
      <c r="NX1521" s="72"/>
      <c r="NY1521" s="72"/>
      <c r="NZ1521" s="72"/>
      <c r="OA1521" s="72"/>
      <c r="OB1521" s="72"/>
      <c r="OC1521" s="72"/>
      <c r="OD1521" s="72"/>
      <c r="OE1521" s="72"/>
      <c r="OF1521" s="72"/>
      <c r="OG1521" s="72"/>
      <c r="OH1521" s="72"/>
      <c r="OI1521" s="72"/>
      <c r="OJ1521" s="72"/>
      <c r="OK1521" s="72"/>
      <c r="OL1521" s="72"/>
      <c r="OM1521" s="72"/>
      <c r="ON1521" s="72"/>
      <c r="OO1521" s="72"/>
      <c r="OP1521" s="72"/>
      <c r="OQ1521" s="72"/>
      <c r="OR1521" s="72"/>
      <c r="OS1521" s="72"/>
      <c r="OT1521" s="72"/>
      <c r="OU1521" s="72"/>
      <c r="OV1521" s="72"/>
      <c r="OW1521" s="72"/>
      <c r="OX1521" s="72"/>
      <c r="OY1521" s="72"/>
      <c r="OZ1521" s="72"/>
      <c r="PA1521" s="72"/>
      <c r="PB1521" s="72"/>
      <c r="PC1521" s="72"/>
      <c r="PD1521" s="72"/>
      <c r="PE1521" s="72"/>
      <c r="PF1521" s="72"/>
      <c r="PG1521" s="72"/>
      <c r="PH1521" s="72"/>
      <c r="PI1521" s="72"/>
      <c r="PJ1521" s="72"/>
      <c r="PK1521" s="72"/>
      <c r="PL1521" s="72"/>
      <c r="PM1521" s="72"/>
      <c r="PN1521" s="72"/>
      <c r="PO1521" s="72"/>
      <c r="PP1521" s="72"/>
      <c r="PQ1521" s="72"/>
      <c r="PR1521" s="72"/>
      <c r="PS1521" s="72"/>
      <c r="PT1521" s="72"/>
      <c r="PU1521" s="72"/>
      <c r="PV1521" s="72"/>
      <c r="PW1521" s="72"/>
      <c r="PX1521" s="72"/>
      <c r="PY1521" s="72"/>
      <c r="PZ1521" s="72"/>
      <c r="QA1521" s="72"/>
      <c r="QB1521" s="72"/>
      <c r="QC1521" s="72"/>
      <c r="QD1521" s="72"/>
      <c r="QE1521" s="72"/>
      <c r="QF1521" s="72"/>
      <c r="QG1521" s="72"/>
      <c r="QH1521" s="72"/>
      <c r="QI1521" s="72"/>
      <c r="QJ1521" s="72"/>
      <c r="QK1521" s="72"/>
      <c r="QL1521" s="72"/>
      <c r="QM1521" s="72"/>
      <c r="QN1521" s="72"/>
      <c r="QO1521" s="72"/>
      <c r="QP1521" s="72"/>
      <c r="QQ1521" s="72"/>
      <c r="QR1521" s="72"/>
      <c r="QS1521" s="72"/>
      <c r="QT1521" s="72"/>
      <c r="QU1521" s="72"/>
      <c r="QV1521" s="72"/>
      <c r="QW1521" s="72"/>
      <c r="QX1521" s="72"/>
      <c r="QY1521" s="72"/>
      <c r="QZ1521" s="72"/>
      <c r="RA1521" s="72"/>
      <c r="RB1521" s="72"/>
      <c r="RC1521" s="72"/>
      <c r="RD1521" s="72"/>
      <c r="RE1521" s="72"/>
      <c r="RF1521" s="72"/>
      <c r="RG1521" s="72"/>
      <c r="RH1521" s="72"/>
      <c r="RI1521" s="72"/>
      <c r="RJ1521" s="72"/>
      <c r="RK1521" s="72"/>
      <c r="RL1521" s="72"/>
      <c r="RM1521" s="72"/>
      <c r="RN1521" s="72"/>
      <c r="RO1521" s="72"/>
      <c r="RP1521" s="72"/>
      <c r="RQ1521" s="72"/>
      <c r="RR1521" s="72"/>
      <c r="RS1521" s="72"/>
      <c r="RT1521" s="72"/>
      <c r="RU1521" s="72"/>
      <c r="RV1521" s="72"/>
      <c r="RW1521" s="72"/>
      <c r="RX1521" s="72"/>
      <c r="RY1521" s="72"/>
      <c r="RZ1521" s="72"/>
      <c r="SA1521" s="72"/>
      <c r="SB1521" s="72"/>
      <c r="SC1521" s="72"/>
      <c r="SD1521" s="72"/>
      <c r="SE1521" s="72"/>
      <c r="SF1521" s="72"/>
      <c r="SG1521" s="72"/>
      <c r="SH1521" s="72"/>
      <c r="SI1521" s="72"/>
      <c r="SJ1521" s="72"/>
      <c r="SK1521" s="72"/>
      <c r="SL1521" s="72"/>
      <c r="SM1521" s="72"/>
      <c r="SN1521" s="72"/>
      <c r="SO1521" s="72"/>
      <c r="SP1521" s="72"/>
      <c r="SQ1521" s="72"/>
      <c r="SR1521" s="72"/>
      <c r="SS1521" s="72"/>
      <c r="ST1521" s="72"/>
      <c r="SU1521" s="72"/>
      <c r="SV1521" s="72"/>
      <c r="SW1521" s="72"/>
      <c r="SX1521" s="72"/>
      <c r="SY1521" s="72"/>
      <c r="SZ1521" s="72"/>
      <c r="TA1521" s="72"/>
      <c r="TB1521" s="72"/>
      <c r="TC1521" s="72"/>
    </row>
    <row r="1522" spans="1:523" ht="16.5" customHeight="1" x14ac:dyDescent="0.2">
      <c r="A1522" s="20">
        <v>943</v>
      </c>
      <c r="B1522" s="20" t="s">
        <v>66</v>
      </c>
      <c r="C1522" s="20" t="s">
        <v>328</v>
      </c>
      <c r="D1522" s="20" t="s">
        <v>38</v>
      </c>
      <c r="E1522" s="20" t="s">
        <v>1345</v>
      </c>
      <c r="F1522" s="22" t="s">
        <v>1022</v>
      </c>
      <c r="G1522" s="73" t="s">
        <v>84</v>
      </c>
      <c r="H1522" s="20" t="s">
        <v>35</v>
      </c>
      <c r="I1522" s="20" t="s">
        <v>81</v>
      </c>
      <c r="J1522" s="22" t="s">
        <v>1000</v>
      </c>
      <c r="K1522" s="20"/>
      <c r="L1522" s="20"/>
      <c r="M1522" s="20"/>
      <c r="N1522" s="20"/>
      <c r="O1522" s="32"/>
      <c r="P1522" s="23">
        <v>800000</v>
      </c>
      <c r="Q1522" s="24">
        <v>1</v>
      </c>
      <c r="R1522" s="25">
        <v>45658</v>
      </c>
      <c r="S1522" s="20" t="s">
        <v>83</v>
      </c>
      <c r="T1522" s="23">
        <f t="shared" si="27"/>
        <v>9600000</v>
      </c>
      <c r="U1522" s="27" t="s">
        <v>100</v>
      </c>
      <c r="V1522" s="27" t="s">
        <v>100</v>
      </c>
      <c r="W1522" s="72"/>
      <c r="X1522" s="72"/>
      <c r="Y1522" s="72"/>
      <c r="Z1522" s="72"/>
      <c r="AA1522" s="72"/>
      <c r="AB1522" s="72"/>
      <c r="AC1522" s="72"/>
      <c r="AD1522" s="72"/>
      <c r="AE1522" s="72"/>
      <c r="AF1522" s="72"/>
      <c r="AG1522" s="72"/>
      <c r="AH1522" s="72"/>
      <c r="AI1522" s="72"/>
      <c r="AJ1522" s="72"/>
      <c r="AK1522" s="72"/>
      <c r="AL1522" s="72"/>
      <c r="AM1522" s="72"/>
      <c r="AN1522" s="72"/>
      <c r="AO1522" s="72"/>
      <c r="AP1522" s="72"/>
      <c r="AQ1522" s="72"/>
      <c r="AR1522" s="72"/>
      <c r="AS1522" s="72"/>
      <c r="AT1522" s="72"/>
      <c r="AU1522" s="72"/>
      <c r="AV1522" s="72"/>
      <c r="AW1522" s="72"/>
      <c r="AX1522" s="72"/>
      <c r="AY1522" s="72"/>
      <c r="AZ1522" s="72"/>
      <c r="BA1522" s="72"/>
      <c r="BB1522" s="72"/>
      <c r="BC1522" s="72"/>
      <c r="BD1522" s="72"/>
      <c r="BE1522" s="72"/>
      <c r="BF1522" s="72"/>
      <c r="BG1522" s="72"/>
      <c r="BH1522" s="72"/>
      <c r="BI1522" s="72"/>
      <c r="BJ1522" s="72"/>
      <c r="BK1522" s="72"/>
      <c r="BL1522" s="72"/>
      <c r="BM1522" s="72"/>
      <c r="BN1522" s="72"/>
      <c r="BO1522" s="72"/>
      <c r="BP1522" s="72"/>
      <c r="BQ1522" s="72"/>
      <c r="BR1522" s="72"/>
      <c r="BS1522" s="72"/>
      <c r="BT1522" s="72"/>
      <c r="BU1522" s="72"/>
      <c r="BV1522" s="72"/>
      <c r="BW1522" s="72"/>
      <c r="BX1522" s="72"/>
      <c r="BY1522" s="72"/>
      <c r="BZ1522" s="72"/>
      <c r="CA1522" s="72"/>
      <c r="CB1522" s="72"/>
      <c r="CC1522" s="72"/>
      <c r="CD1522" s="72"/>
      <c r="CE1522" s="72"/>
      <c r="CF1522" s="72"/>
      <c r="CG1522" s="72"/>
      <c r="CH1522" s="72"/>
      <c r="CI1522" s="72"/>
      <c r="CJ1522" s="72"/>
      <c r="CK1522" s="72"/>
      <c r="CL1522" s="72"/>
      <c r="CM1522" s="72"/>
      <c r="CN1522" s="72"/>
      <c r="CO1522" s="72"/>
      <c r="CP1522" s="72"/>
      <c r="CQ1522" s="72"/>
      <c r="CR1522" s="72"/>
      <c r="CS1522" s="72"/>
      <c r="CT1522" s="72"/>
      <c r="CU1522" s="72"/>
      <c r="CV1522" s="72"/>
      <c r="CW1522" s="72"/>
      <c r="CX1522" s="72"/>
      <c r="CY1522" s="72"/>
      <c r="CZ1522" s="72"/>
      <c r="DA1522" s="72"/>
      <c r="DB1522" s="72"/>
      <c r="DC1522" s="72"/>
      <c r="DD1522" s="72"/>
      <c r="DE1522" s="72"/>
      <c r="DF1522" s="72"/>
      <c r="DG1522" s="72"/>
      <c r="DH1522" s="72"/>
      <c r="DI1522" s="72"/>
      <c r="DJ1522" s="72"/>
      <c r="DK1522" s="72"/>
      <c r="DL1522" s="72"/>
      <c r="DM1522" s="72"/>
      <c r="DN1522" s="72"/>
      <c r="DO1522" s="72"/>
      <c r="DP1522" s="72"/>
      <c r="DQ1522" s="72"/>
      <c r="DR1522" s="72"/>
      <c r="DS1522" s="72"/>
      <c r="DT1522" s="72"/>
      <c r="DU1522" s="72"/>
      <c r="DV1522" s="72"/>
      <c r="DW1522" s="72"/>
      <c r="DX1522" s="72"/>
      <c r="DY1522" s="72"/>
      <c r="DZ1522" s="72"/>
      <c r="EA1522" s="72"/>
      <c r="EB1522" s="72"/>
      <c r="EC1522" s="72"/>
      <c r="ED1522" s="72"/>
      <c r="EE1522" s="72"/>
      <c r="EF1522" s="72"/>
      <c r="EG1522" s="72"/>
      <c r="EH1522" s="72"/>
      <c r="EI1522" s="72"/>
      <c r="EJ1522" s="72"/>
      <c r="EK1522" s="72"/>
      <c r="EL1522" s="72"/>
      <c r="EM1522" s="72"/>
      <c r="EN1522" s="72"/>
      <c r="EO1522" s="72"/>
      <c r="EP1522" s="72"/>
      <c r="EQ1522" s="72"/>
      <c r="ER1522" s="72"/>
      <c r="ES1522" s="72"/>
      <c r="ET1522" s="72"/>
      <c r="EU1522" s="72"/>
      <c r="EV1522" s="72"/>
      <c r="EW1522" s="72"/>
      <c r="EX1522" s="72"/>
      <c r="EY1522" s="72"/>
      <c r="EZ1522" s="72"/>
      <c r="FA1522" s="72"/>
      <c r="FB1522" s="72"/>
      <c r="FC1522" s="72"/>
      <c r="FD1522" s="72"/>
      <c r="FE1522" s="72"/>
      <c r="FF1522" s="72"/>
      <c r="FG1522" s="72"/>
      <c r="FH1522" s="72"/>
      <c r="FI1522" s="72"/>
      <c r="FJ1522" s="72"/>
      <c r="FK1522" s="72"/>
      <c r="FL1522" s="72"/>
      <c r="FM1522" s="72"/>
      <c r="FN1522" s="72"/>
      <c r="FO1522" s="72"/>
      <c r="FP1522" s="72"/>
      <c r="FQ1522" s="72"/>
      <c r="FR1522" s="72"/>
      <c r="FS1522" s="72"/>
      <c r="FT1522" s="72"/>
      <c r="FU1522" s="72"/>
      <c r="FV1522" s="72"/>
      <c r="FW1522" s="72"/>
      <c r="FX1522" s="72"/>
      <c r="FY1522" s="72"/>
      <c r="FZ1522" s="72"/>
      <c r="GA1522" s="72"/>
      <c r="GB1522" s="72"/>
      <c r="GC1522" s="72"/>
      <c r="GD1522" s="72"/>
      <c r="GE1522" s="72"/>
      <c r="GF1522" s="72"/>
      <c r="GG1522" s="72"/>
      <c r="GH1522" s="72"/>
      <c r="GI1522" s="72"/>
      <c r="GJ1522" s="72"/>
      <c r="GK1522" s="72"/>
      <c r="GL1522" s="72"/>
      <c r="GM1522" s="72"/>
      <c r="GN1522" s="72"/>
      <c r="GO1522" s="72"/>
      <c r="GP1522" s="72"/>
      <c r="GQ1522" s="72"/>
      <c r="GR1522" s="72"/>
      <c r="GS1522" s="72"/>
      <c r="GT1522" s="72"/>
      <c r="GU1522" s="72"/>
      <c r="GV1522" s="72"/>
      <c r="GW1522" s="72"/>
      <c r="GX1522" s="72"/>
      <c r="GY1522" s="72"/>
      <c r="GZ1522" s="72"/>
      <c r="HA1522" s="72"/>
      <c r="HB1522" s="72"/>
      <c r="HC1522" s="72"/>
      <c r="HD1522" s="72"/>
      <c r="HE1522" s="72"/>
      <c r="HF1522" s="72"/>
      <c r="HG1522" s="72"/>
      <c r="HH1522" s="72"/>
      <c r="HI1522" s="72"/>
      <c r="HJ1522" s="72"/>
      <c r="HK1522" s="72"/>
      <c r="HL1522" s="72"/>
      <c r="HM1522" s="72"/>
      <c r="HN1522" s="72"/>
      <c r="HO1522" s="72"/>
      <c r="HP1522" s="72"/>
      <c r="HQ1522" s="72"/>
      <c r="HR1522" s="72"/>
      <c r="HS1522" s="72"/>
      <c r="HT1522" s="72"/>
      <c r="HU1522" s="72"/>
      <c r="HV1522" s="72"/>
      <c r="HW1522" s="72"/>
      <c r="HX1522" s="72"/>
      <c r="HY1522" s="72"/>
      <c r="HZ1522" s="72"/>
      <c r="IA1522" s="72"/>
      <c r="IB1522" s="72"/>
      <c r="IC1522" s="72"/>
      <c r="ID1522" s="72"/>
      <c r="IE1522" s="72"/>
      <c r="IF1522" s="72"/>
      <c r="IG1522" s="72"/>
      <c r="IH1522" s="72"/>
      <c r="II1522" s="72"/>
      <c r="IJ1522" s="72"/>
      <c r="IK1522" s="72"/>
      <c r="IL1522" s="72"/>
      <c r="IM1522" s="72"/>
      <c r="IN1522" s="72"/>
      <c r="IO1522" s="72"/>
      <c r="IP1522" s="72"/>
      <c r="IQ1522" s="72"/>
      <c r="IR1522" s="72"/>
      <c r="IS1522" s="72"/>
      <c r="IT1522" s="72"/>
      <c r="IU1522" s="72"/>
      <c r="IV1522" s="72"/>
      <c r="IW1522" s="72"/>
      <c r="IX1522" s="72"/>
      <c r="IY1522" s="72"/>
      <c r="IZ1522" s="72"/>
      <c r="JA1522" s="72"/>
      <c r="JB1522" s="72"/>
      <c r="JC1522" s="72"/>
      <c r="JD1522" s="72"/>
      <c r="JE1522" s="72"/>
      <c r="JF1522" s="72"/>
      <c r="JG1522" s="72"/>
      <c r="JH1522" s="72"/>
      <c r="JI1522" s="72"/>
      <c r="JJ1522" s="72"/>
      <c r="JK1522" s="72"/>
      <c r="JL1522" s="72"/>
      <c r="JM1522" s="72"/>
      <c r="JN1522" s="72"/>
      <c r="JO1522" s="72"/>
      <c r="JP1522" s="72"/>
      <c r="JQ1522" s="72"/>
      <c r="JR1522" s="72"/>
      <c r="JS1522" s="72"/>
      <c r="JT1522" s="72"/>
      <c r="JU1522" s="72"/>
      <c r="JV1522" s="72"/>
      <c r="JW1522" s="72"/>
      <c r="JX1522" s="72"/>
      <c r="JY1522" s="72"/>
      <c r="JZ1522" s="72"/>
      <c r="KA1522" s="72"/>
      <c r="KB1522" s="72"/>
      <c r="KC1522" s="72"/>
      <c r="KD1522" s="72"/>
      <c r="KE1522" s="72"/>
      <c r="KF1522" s="72"/>
      <c r="KG1522" s="72"/>
      <c r="KH1522" s="72"/>
      <c r="KI1522" s="72"/>
      <c r="KJ1522" s="72"/>
      <c r="KK1522" s="72"/>
      <c r="KL1522" s="72"/>
      <c r="KM1522" s="72"/>
      <c r="KN1522" s="72"/>
      <c r="KO1522" s="72"/>
      <c r="KP1522" s="72"/>
      <c r="KQ1522" s="72"/>
      <c r="KR1522" s="72"/>
      <c r="KS1522" s="72"/>
      <c r="KT1522" s="72"/>
      <c r="KU1522" s="72"/>
      <c r="KV1522" s="72"/>
      <c r="KW1522" s="72"/>
      <c r="KX1522" s="72"/>
      <c r="KY1522" s="72"/>
      <c r="KZ1522" s="72"/>
      <c r="LA1522" s="72"/>
      <c r="LB1522" s="72"/>
      <c r="LC1522" s="72"/>
      <c r="LD1522" s="72"/>
      <c r="LE1522" s="72"/>
      <c r="LF1522" s="72"/>
      <c r="LG1522" s="72"/>
      <c r="LH1522" s="72"/>
      <c r="LI1522" s="72"/>
      <c r="LJ1522" s="72"/>
      <c r="LK1522" s="72"/>
      <c r="LL1522" s="72"/>
      <c r="LM1522" s="72"/>
      <c r="LN1522" s="72"/>
      <c r="LO1522" s="72"/>
      <c r="LP1522" s="72"/>
      <c r="LQ1522" s="72"/>
      <c r="LR1522" s="72"/>
      <c r="LS1522" s="72"/>
      <c r="LT1522" s="72"/>
      <c r="LU1522" s="72"/>
      <c r="LV1522" s="72"/>
      <c r="LW1522" s="72"/>
      <c r="LX1522" s="72"/>
      <c r="LY1522" s="72"/>
      <c r="LZ1522" s="72"/>
      <c r="MA1522" s="72"/>
      <c r="MB1522" s="72"/>
      <c r="MC1522" s="72"/>
      <c r="MD1522" s="72"/>
      <c r="ME1522" s="72"/>
      <c r="MF1522" s="72"/>
      <c r="MG1522" s="72"/>
      <c r="MH1522" s="72"/>
      <c r="MI1522" s="72"/>
      <c r="MJ1522" s="72"/>
      <c r="MK1522" s="72"/>
      <c r="ML1522" s="72"/>
      <c r="MM1522" s="72"/>
      <c r="MN1522" s="72"/>
      <c r="MO1522" s="72"/>
      <c r="MP1522" s="72"/>
      <c r="MQ1522" s="72"/>
      <c r="MR1522" s="72"/>
      <c r="MS1522" s="72"/>
      <c r="MT1522" s="72"/>
      <c r="MU1522" s="72"/>
      <c r="MV1522" s="72"/>
      <c r="MW1522" s="72"/>
      <c r="MX1522" s="72"/>
      <c r="MY1522" s="72"/>
      <c r="MZ1522" s="72"/>
      <c r="NA1522" s="72"/>
      <c r="NB1522" s="72"/>
      <c r="NC1522" s="72"/>
      <c r="ND1522" s="72"/>
      <c r="NE1522" s="72"/>
      <c r="NF1522" s="72"/>
      <c r="NG1522" s="72"/>
      <c r="NH1522" s="72"/>
      <c r="NI1522" s="72"/>
      <c r="NJ1522" s="72"/>
      <c r="NK1522" s="72"/>
      <c r="NL1522" s="72"/>
      <c r="NM1522" s="72"/>
      <c r="NN1522" s="72"/>
      <c r="NO1522" s="72"/>
      <c r="NP1522" s="72"/>
      <c r="NQ1522" s="72"/>
      <c r="NR1522" s="72"/>
      <c r="NS1522" s="72"/>
      <c r="NT1522" s="72"/>
      <c r="NU1522" s="72"/>
      <c r="NV1522" s="72"/>
      <c r="NW1522" s="72"/>
      <c r="NX1522" s="72"/>
      <c r="NY1522" s="72"/>
      <c r="NZ1522" s="72"/>
      <c r="OA1522" s="72"/>
      <c r="OB1522" s="72"/>
      <c r="OC1522" s="72"/>
      <c r="OD1522" s="72"/>
      <c r="OE1522" s="72"/>
      <c r="OF1522" s="72"/>
      <c r="OG1522" s="72"/>
      <c r="OH1522" s="72"/>
      <c r="OI1522" s="72"/>
      <c r="OJ1522" s="72"/>
      <c r="OK1522" s="72"/>
      <c r="OL1522" s="72"/>
      <c r="OM1522" s="72"/>
      <c r="ON1522" s="72"/>
      <c r="OO1522" s="72"/>
      <c r="OP1522" s="72"/>
      <c r="OQ1522" s="72"/>
      <c r="OR1522" s="72"/>
      <c r="OS1522" s="72"/>
      <c r="OT1522" s="72"/>
      <c r="OU1522" s="72"/>
      <c r="OV1522" s="72"/>
      <c r="OW1522" s="72"/>
      <c r="OX1522" s="72"/>
      <c r="OY1522" s="72"/>
      <c r="OZ1522" s="72"/>
      <c r="PA1522" s="72"/>
      <c r="PB1522" s="72"/>
      <c r="PC1522" s="72"/>
      <c r="PD1522" s="72"/>
      <c r="PE1522" s="72"/>
      <c r="PF1522" s="72"/>
      <c r="PG1522" s="72"/>
      <c r="PH1522" s="72"/>
      <c r="PI1522" s="72"/>
      <c r="PJ1522" s="72"/>
      <c r="PK1522" s="72"/>
      <c r="PL1522" s="72"/>
      <c r="PM1522" s="72"/>
      <c r="PN1522" s="72"/>
      <c r="PO1522" s="72"/>
      <c r="PP1522" s="72"/>
      <c r="PQ1522" s="72"/>
      <c r="PR1522" s="72"/>
      <c r="PS1522" s="72"/>
      <c r="PT1522" s="72"/>
      <c r="PU1522" s="72"/>
      <c r="PV1522" s="72"/>
      <c r="PW1522" s="72"/>
      <c r="PX1522" s="72"/>
      <c r="PY1522" s="72"/>
      <c r="PZ1522" s="72"/>
      <c r="QA1522" s="72"/>
      <c r="QB1522" s="72"/>
      <c r="QC1522" s="72"/>
      <c r="QD1522" s="72"/>
      <c r="QE1522" s="72"/>
      <c r="QF1522" s="72"/>
      <c r="QG1522" s="72"/>
      <c r="QH1522" s="72"/>
      <c r="QI1522" s="72"/>
      <c r="QJ1522" s="72"/>
      <c r="QK1522" s="72"/>
      <c r="QL1522" s="72"/>
      <c r="QM1522" s="72"/>
      <c r="QN1522" s="72"/>
      <c r="QO1522" s="72"/>
      <c r="QP1522" s="72"/>
      <c r="QQ1522" s="72"/>
      <c r="QR1522" s="72"/>
      <c r="QS1522" s="72"/>
      <c r="QT1522" s="72"/>
      <c r="QU1522" s="72"/>
      <c r="QV1522" s="72"/>
      <c r="QW1522" s="72"/>
      <c r="QX1522" s="72"/>
      <c r="QY1522" s="72"/>
      <c r="QZ1522" s="72"/>
      <c r="RA1522" s="72"/>
      <c r="RB1522" s="72"/>
      <c r="RC1522" s="72"/>
      <c r="RD1522" s="72"/>
      <c r="RE1522" s="72"/>
      <c r="RF1522" s="72"/>
      <c r="RG1522" s="72"/>
      <c r="RH1522" s="72"/>
      <c r="RI1522" s="72"/>
      <c r="RJ1522" s="72"/>
      <c r="RK1522" s="72"/>
      <c r="RL1522" s="72"/>
      <c r="RM1522" s="72"/>
      <c r="RN1522" s="72"/>
      <c r="RO1522" s="72"/>
      <c r="RP1522" s="72"/>
      <c r="RQ1522" s="72"/>
      <c r="RR1522" s="72"/>
      <c r="RS1522" s="72"/>
      <c r="RT1522" s="72"/>
      <c r="RU1522" s="72"/>
      <c r="RV1522" s="72"/>
      <c r="RW1522" s="72"/>
      <c r="RX1522" s="72"/>
      <c r="RY1522" s="72"/>
      <c r="RZ1522" s="72"/>
      <c r="SA1522" s="72"/>
      <c r="SB1522" s="72"/>
      <c r="SC1522" s="72"/>
      <c r="SD1522" s="72"/>
      <c r="SE1522" s="72"/>
      <c r="SF1522" s="72"/>
      <c r="SG1522" s="72"/>
      <c r="SH1522" s="72"/>
      <c r="SI1522" s="72"/>
      <c r="SJ1522" s="72"/>
      <c r="SK1522" s="72"/>
      <c r="SL1522" s="72"/>
      <c r="SM1522" s="72"/>
      <c r="SN1522" s="72"/>
      <c r="SO1522" s="72"/>
      <c r="SP1522" s="72"/>
      <c r="SQ1522" s="72"/>
      <c r="SR1522" s="72"/>
      <c r="SS1522" s="72"/>
      <c r="ST1522" s="72"/>
      <c r="SU1522" s="72"/>
      <c r="SV1522" s="72"/>
      <c r="SW1522" s="72"/>
      <c r="SX1522" s="72"/>
      <c r="SY1522" s="72"/>
      <c r="SZ1522" s="72"/>
      <c r="TA1522" s="72"/>
      <c r="TB1522" s="72"/>
      <c r="TC1522" s="72"/>
    </row>
    <row r="1523" spans="1:523" ht="16.5" customHeight="1" x14ac:dyDescent="0.2">
      <c r="A1523" s="20">
        <v>944</v>
      </c>
      <c r="B1523" s="20" t="s">
        <v>66</v>
      </c>
      <c r="C1523" s="20" t="s">
        <v>328</v>
      </c>
      <c r="D1523" s="20" t="s">
        <v>38</v>
      </c>
      <c r="E1523" s="20" t="s">
        <v>1345</v>
      </c>
      <c r="F1523" s="22" t="s">
        <v>1023</v>
      </c>
      <c r="G1523" s="73" t="s">
        <v>84</v>
      </c>
      <c r="H1523" s="20" t="s">
        <v>35</v>
      </c>
      <c r="I1523" s="20" t="s">
        <v>81</v>
      </c>
      <c r="J1523" s="22" t="s">
        <v>1000</v>
      </c>
      <c r="K1523" s="20"/>
      <c r="L1523" s="20"/>
      <c r="M1523" s="20"/>
      <c r="N1523" s="20"/>
      <c r="O1523" s="32"/>
      <c r="P1523" s="23">
        <v>800000</v>
      </c>
      <c r="Q1523" s="24">
        <v>1</v>
      </c>
      <c r="R1523" s="25">
        <v>45658</v>
      </c>
      <c r="S1523" s="20" t="s">
        <v>83</v>
      </c>
      <c r="T1523" s="23">
        <f t="shared" si="27"/>
        <v>9600000</v>
      </c>
      <c r="U1523" s="27" t="s">
        <v>100</v>
      </c>
      <c r="V1523" s="27" t="s">
        <v>100</v>
      </c>
      <c r="W1523" s="72"/>
      <c r="X1523" s="72"/>
      <c r="Y1523" s="72"/>
      <c r="Z1523" s="72"/>
      <c r="AA1523" s="72"/>
      <c r="AB1523" s="72"/>
      <c r="AC1523" s="72"/>
      <c r="AD1523" s="72"/>
      <c r="AE1523" s="72"/>
      <c r="AF1523" s="72"/>
      <c r="AG1523" s="72"/>
      <c r="AH1523" s="72"/>
      <c r="AI1523" s="72"/>
      <c r="AJ1523" s="72"/>
      <c r="AK1523" s="72"/>
      <c r="AL1523" s="72"/>
      <c r="AM1523" s="72"/>
      <c r="AN1523" s="72"/>
      <c r="AO1523" s="72"/>
      <c r="AP1523" s="72"/>
      <c r="AQ1523" s="72"/>
      <c r="AR1523" s="72"/>
      <c r="AS1523" s="72"/>
      <c r="AT1523" s="72"/>
      <c r="AU1523" s="72"/>
      <c r="AV1523" s="72"/>
      <c r="AW1523" s="72"/>
      <c r="AX1523" s="72"/>
      <c r="AY1523" s="72"/>
      <c r="AZ1523" s="72"/>
      <c r="BA1523" s="72"/>
      <c r="BB1523" s="72"/>
      <c r="BC1523" s="72"/>
      <c r="BD1523" s="72"/>
      <c r="BE1523" s="72"/>
      <c r="BF1523" s="72"/>
      <c r="BG1523" s="72"/>
      <c r="BH1523" s="72"/>
      <c r="BI1523" s="72"/>
      <c r="BJ1523" s="72"/>
      <c r="BK1523" s="72"/>
      <c r="BL1523" s="72"/>
      <c r="BM1523" s="72"/>
      <c r="BN1523" s="72"/>
      <c r="BO1523" s="72"/>
      <c r="BP1523" s="72"/>
      <c r="BQ1523" s="72"/>
      <c r="BR1523" s="72"/>
      <c r="BS1523" s="72"/>
      <c r="BT1523" s="72"/>
      <c r="BU1523" s="72"/>
      <c r="BV1523" s="72"/>
      <c r="BW1523" s="72"/>
      <c r="BX1523" s="72"/>
      <c r="BY1523" s="72"/>
      <c r="BZ1523" s="72"/>
      <c r="CA1523" s="72"/>
      <c r="CB1523" s="72"/>
      <c r="CC1523" s="72"/>
      <c r="CD1523" s="72"/>
      <c r="CE1523" s="72"/>
      <c r="CF1523" s="72"/>
      <c r="CG1523" s="72"/>
      <c r="CH1523" s="72"/>
      <c r="CI1523" s="72"/>
      <c r="CJ1523" s="72"/>
      <c r="CK1523" s="72"/>
      <c r="CL1523" s="72"/>
      <c r="CM1523" s="72"/>
      <c r="CN1523" s="72"/>
      <c r="CO1523" s="72"/>
      <c r="CP1523" s="72"/>
      <c r="CQ1523" s="72"/>
      <c r="CR1523" s="72"/>
      <c r="CS1523" s="72"/>
      <c r="CT1523" s="72"/>
      <c r="CU1523" s="72"/>
      <c r="CV1523" s="72"/>
      <c r="CW1523" s="72"/>
      <c r="CX1523" s="72"/>
      <c r="CY1523" s="72"/>
      <c r="CZ1523" s="72"/>
      <c r="DA1523" s="72"/>
      <c r="DB1523" s="72"/>
      <c r="DC1523" s="72"/>
      <c r="DD1523" s="72"/>
      <c r="DE1523" s="72"/>
      <c r="DF1523" s="72"/>
      <c r="DG1523" s="72"/>
      <c r="DH1523" s="72"/>
      <c r="DI1523" s="72"/>
      <c r="DJ1523" s="72"/>
      <c r="DK1523" s="72"/>
      <c r="DL1523" s="72"/>
      <c r="DM1523" s="72"/>
      <c r="DN1523" s="72"/>
      <c r="DO1523" s="72"/>
      <c r="DP1523" s="72"/>
      <c r="DQ1523" s="72"/>
      <c r="DR1523" s="72"/>
      <c r="DS1523" s="72"/>
      <c r="DT1523" s="72"/>
      <c r="DU1523" s="72"/>
      <c r="DV1523" s="72"/>
      <c r="DW1523" s="72"/>
      <c r="DX1523" s="72"/>
      <c r="DY1523" s="72"/>
      <c r="DZ1523" s="72"/>
      <c r="EA1523" s="72"/>
      <c r="EB1523" s="72"/>
      <c r="EC1523" s="72"/>
      <c r="ED1523" s="72"/>
      <c r="EE1523" s="72"/>
      <c r="EF1523" s="72"/>
      <c r="EG1523" s="72"/>
      <c r="EH1523" s="72"/>
      <c r="EI1523" s="72"/>
      <c r="EJ1523" s="72"/>
      <c r="EK1523" s="72"/>
      <c r="EL1523" s="72"/>
      <c r="EM1523" s="72"/>
      <c r="EN1523" s="72"/>
      <c r="EO1523" s="72"/>
      <c r="EP1523" s="72"/>
      <c r="EQ1523" s="72"/>
      <c r="ER1523" s="72"/>
      <c r="ES1523" s="72"/>
      <c r="ET1523" s="72"/>
      <c r="EU1523" s="72"/>
      <c r="EV1523" s="72"/>
      <c r="EW1523" s="72"/>
      <c r="EX1523" s="72"/>
      <c r="EY1523" s="72"/>
      <c r="EZ1523" s="72"/>
      <c r="FA1523" s="72"/>
      <c r="FB1523" s="72"/>
      <c r="FC1523" s="72"/>
      <c r="FD1523" s="72"/>
      <c r="FE1523" s="72"/>
      <c r="FF1523" s="72"/>
      <c r="FG1523" s="72"/>
      <c r="FH1523" s="72"/>
      <c r="FI1523" s="72"/>
      <c r="FJ1523" s="72"/>
      <c r="FK1523" s="72"/>
      <c r="FL1523" s="72"/>
      <c r="FM1523" s="72"/>
      <c r="FN1523" s="72"/>
      <c r="FO1523" s="72"/>
      <c r="FP1523" s="72"/>
      <c r="FQ1523" s="72"/>
      <c r="FR1523" s="72"/>
      <c r="FS1523" s="72"/>
      <c r="FT1523" s="72"/>
      <c r="FU1523" s="72"/>
      <c r="FV1523" s="72"/>
      <c r="FW1523" s="72"/>
      <c r="FX1523" s="72"/>
      <c r="FY1523" s="72"/>
      <c r="FZ1523" s="72"/>
      <c r="GA1523" s="72"/>
      <c r="GB1523" s="72"/>
      <c r="GC1523" s="72"/>
      <c r="GD1523" s="72"/>
      <c r="GE1523" s="72"/>
      <c r="GF1523" s="72"/>
      <c r="GG1523" s="72"/>
      <c r="GH1523" s="72"/>
      <c r="GI1523" s="72"/>
      <c r="GJ1523" s="72"/>
      <c r="GK1523" s="72"/>
      <c r="GL1523" s="72"/>
      <c r="GM1523" s="72"/>
      <c r="GN1523" s="72"/>
      <c r="GO1523" s="72"/>
      <c r="GP1523" s="72"/>
      <c r="GQ1523" s="72"/>
      <c r="GR1523" s="72"/>
      <c r="GS1523" s="72"/>
      <c r="GT1523" s="72"/>
      <c r="GU1523" s="72"/>
      <c r="GV1523" s="72"/>
      <c r="GW1523" s="72"/>
      <c r="GX1523" s="72"/>
      <c r="GY1523" s="72"/>
      <c r="GZ1523" s="72"/>
      <c r="HA1523" s="72"/>
      <c r="HB1523" s="72"/>
      <c r="HC1523" s="72"/>
      <c r="HD1523" s="72"/>
      <c r="HE1523" s="72"/>
      <c r="HF1523" s="72"/>
      <c r="HG1523" s="72"/>
      <c r="HH1523" s="72"/>
      <c r="HI1523" s="72"/>
      <c r="HJ1523" s="72"/>
      <c r="HK1523" s="72"/>
      <c r="HL1523" s="72"/>
      <c r="HM1523" s="72"/>
      <c r="HN1523" s="72"/>
      <c r="HO1523" s="72"/>
      <c r="HP1523" s="72"/>
      <c r="HQ1523" s="72"/>
      <c r="HR1523" s="72"/>
      <c r="HS1523" s="72"/>
      <c r="HT1523" s="72"/>
      <c r="HU1523" s="72"/>
      <c r="HV1523" s="72"/>
      <c r="HW1523" s="72"/>
      <c r="HX1523" s="72"/>
      <c r="HY1523" s="72"/>
      <c r="HZ1523" s="72"/>
      <c r="IA1523" s="72"/>
      <c r="IB1523" s="72"/>
      <c r="IC1523" s="72"/>
      <c r="ID1523" s="72"/>
      <c r="IE1523" s="72"/>
      <c r="IF1523" s="72"/>
      <c r="IG1523" s="72"/>
      <c r="IH1523" s="72"/>
      <c r="II1523" s="72"/>
      <c r="IJ1523" s="72"/>
      <c r="IK1523" s="72"/>
      <c r="IL1523" s="72"/>
      <c r="IM1523" s="72"/>
      <c r="IN1523" s="72"/>
      <c r="IO1523" s="72"/>
      <c r="IP1523" s="72"/>
      <c r="IQ1523" s="72"/>
      <c r="IR1523" s="72"/>
      <c r="IS1523" s="72"/>
      <c r="IT1523" s="72"/>
      <c r="IU1523" s="72"/>
      <c r="IV1523" s="72"/>
      <c r="IW1523" s="72"/>
      <c r="IX1523" s="72"/>
      <c r="IY1523" s="72"/>
      <c r="IZ1523" s="72"/>
      <c r="JA1523" s="72"/>
      <c r="JB1523" s="72"/>
      <c r="JC1523" s="72"/>
      <c r="JD1523" s="72"/>
      <c r="JE1523" s="72"/>
      <c r="JF1523" s="72"/>
      <c r="JG1523" s="72"/>
      <c r="JH1523" s="72"/>
      <c r="JI1523" s="72"/>
      <c r="JJ1523" s="72"/>
      <c r="JK1523" s="72"/>
      <c r="JL1523" s="72"/>
      <c r="JM1523" s="72"/>
      <c r="JN1523" s="72"/>
      <c r="JO1523" s="72"/>
      <c r="JP1523" s="72"/>
      <c r="JQ1523" s="72"/>
      <c r="JR1523" s="72"/>
      <c r="JS1523" s="72"/>
      <c r="JT1523" s="72"/>
      <c r="JU1523" s="72"/>
      <c r="JV1523" s="72"/>
      <c r="JW1523" s="72"/>
      <c r="JX1523" s="72"/>
      <c r="JY1523" s="72"/>
      <c r="JZ1523" s="72"/>
      <c r="KA1523" s="72"/>
      <c r="KB1523" s="72"/>
      <c r="KC1523" s="72"/>
      <c r="KD1523" s="72"/>
      <c r="KE1523" s="72"/>
      <c r="KF1523" s="72"/>
      <c r="KG1523" s="72"/>
      <c r="KH1523" s="72"/>
      <c r="KI1523" s="72"/>
      <c r="KJ1523" s="72"/>
      <c r="KK1523" s="72"/>
      <c r="KL1523" s="72"/>
      <c r="KM1523" s="72"/>
      <c r="KN1523" s="72"/>
      <c r="KO1523" s="72"/>
      <c r="KP1523" s="72"/>
      <c r="KQ1523" s="72"/>
      <c r="KR1523" s="72"/>
      <c r="KS1523" s="72"/>
      <c r="KT1523" s="72"/>
      <c r="KU1523" s="72"/>
      <c r="KV1523" s="72"/>
      <c r="KW1523" s="72"/>
      <c r="KX1523" s="72"/>
      <c r="KY1523" s="72"/>
      <c r="KZ1523" s="72"/>
      <c r="LA1523" s="72"/>
      <c r="LB1523" s="72"/>
      <c r="LC1523" s="72"/>
      <c r="LD1523" s="72"/>
      <c r="LE1523" s="72"/>
      <c r="LF1523" s="72"/>
      <c r="LG1523" s="72"/>
      <c r="LH1523" s="72"/>
      <c r="LI1523" s="72"/>
      <c r="LJ1523" s="72"/>
      <c r="LK1523" s="72"/>
      <c r="LL1523" s="72"/>
      <c r="LM1523" s="72"/>
      <c r="LN1523" s="72"/>
      <c r="LO1523" s="72"/>
      <c r="LP1523" s="72"/>
      <c r="LQ1523" s="72"/>
      <c r="LR1523" s="72"/>
      <c r="LS1523" s="72"/>
      <c r="LT1523" s="72"/>
      <c r="LU1523" s="72"/>
      <c r="LV1523" s="72"/>
      <c r="LW1523" s="72"/>
      <c r="LX1523" s="72"/>
      <c r="LY1523" s="72"/>
      <c r="LZ1523" s="72"/>
      <c r="MA1523" s="72"/>
      <c r="MB1523" s="72"/>
      <c r="MC1523" s="72"/>
      <c r="MD1523" s="72"/>
      <c r="ME1523" s="72"/>
      <c r="MF1523" s="72"/>
      <c r="MG1523" s="72"/>
      <c r="MH1523" s="72"/>
      <c r="MI1523" s="72"/>
      <c r="MJ1523" s="72"/>
      <c r="MK1523" s="72"/>
      <c r="ML1523" s="72"/>
      <c r="MM1523" s="72"/>
      <c r="MN1523" s="72"/>
      <c r="MO1523" s="72"/>
      <c r="MP1523" s="72"/>
      <c r="MQ1523" s="72"/>
      <c r="MR1523" s="72"/>
      <c r="MS1523" s="72"/>
      <c r="MT1523" s="72"/>
      <c r="MU1523" s="72"/>
      <c r="MV1523" s="72"/>
      <c r="MW1523" s="72"/>
      <c r="MX1523" s="72"/>
      <c r="MY1523" s="72"/>
      <c r="MZ1523" s="72"/>
      <c r="NA1523" s="72"/>
      <c r="NB1523" s="72"/>
      <c r="NC1523" s="72"/>
      <c r="ND1523" s="72"/>
      <c r="NE1523" s="72"/>
      <c r="NF1523" s="72"/>
      <c r="NG1523" s="72"/>
      <c r="NH1523" s="72"/>
      <c r="NI1523" s="72"/>
      <c r="NJ1523" s="72"/>
      <c r="NK1523" s="72"/>
      <c r="NL1523" s="72"/>
      <c r="NM1523" s="72"/>
      <c r="NN1523" s="72"/>
      <c r="NO1523" s="72"/>
      <c r="NP1523" s="72"/>
      <c r="NQ1523" s="72"/>
      <c r="NR1523" s="72"/>
      <c r="NS1523" s="72"/>
      <c r="NT1523" s="72"/>
      <c r="NU1523" s="72"/>
      <c r="NV1523" s="72"/>
      <c r="NW1523" s="72"/>
      <c r="NX1523" s="72"/>
      <c r="NY1523" s="72"/>
      <c r="NZ1523" s="72"/>
      <c r="OA1523" s="72"/>
      <c r="OB1523" s="72"/>
      <c r="OC1523" s="72"/>
      <c r="OD1523" s="72"/>
      <c r="OE1523" s="72"/>
      <c r="OF1523" s="72"/>
      <c r="OG1523" s="72"/>
      <c r="OH1523" s="72"/>
      <c r="OI1523" s="72"/>
      <c r="OJ1523" s="72"/>
      <c r="OK1523" s="72"/>
      <c r="OL1523" s="72"/>
      <c r="OM1523" s="72"/>
      <c r="ON1523" s="72"/>
      <c r="OO1523" s="72"/>
      <c r="OP1523" s="72"/>
      <c r="OQ1523" s="72"/>
      <c r="OR1523" s="72"/>
      <c r="OS1523" s="72"/>
      <c r="OT1523" s="72"/>
      <c r="OU1523" s="72"/>
      <c r="OV1523" s="72"/>
      <c r="OW1523" s="72"/>
      <c r="OX1523" s="72"/>
      <c r="OY1523" s="72"/>
      <c r="OZ1523" s="72"/>
      <c r="PA1523" s="72"/>
      <c r="PB1523" s="72"/>
      <c r="PC1523" s="72"/>
      <c r="PD1523" s="72"/>
      <c r="PE1523" s="72"/>
      <c r="PF1523" s="72"/>
      <c r="PG1523" s="72"/>
      <c r="PH1523" s="72"/>
      <c r="PI1523" s="72"/>
      <c r="PJ1523" s="72"/>
      <c r="PK1523" s="72"/>
      <c r="PL1523" s="72"/>
      <c r="PM1523" s="72"/>
      <c r="PN1523" s="72"/>
      <c r="PO1523" s="72"/>
      <c r="PP1523" s="72"/>
      <c r="PQ1523" s="72"/>
      <c r="PR1523" s="72"/>
      <c r="PS1523" s="72"/>
      <c r="PT1523" s="72"/>
      <c r="PU1523" s="72"/>
      <c r="PV1523" s="72"/>
      <c r="PW1523" s="72"/>
      <c r="PX1523" s="72"/>
      <c r="PY1523" s="72"/>
      <c r="PZ1523" s="72"/>
      <c r="QA1523" s="72"/>
      <c r="QB1523" s="72"/>
      <c r="QC1523" s="72"/>
      <c r="QD1523" s="72"/>
      <c r="QE1523" s="72"/>
      <c r="QF1523" s="72"/>
      <c r="QG1523" s="72"/>
      <c r="QH1523" s="72"/>
      <c r="QI1523" s="72"/>
      <c r="QJ1523" s="72"/>
      <c r="QK1523" s="72"/>
      <c r="QL1523" s="72"/>
      <c r="QM1523" s="72"/>
      <c r="QN1523" s="72"/>
      <c r="QO1523" s="72"/>
      <c r="QP1523" s="72"/>
      <c r="QQ1523" s="72"/>
      <c r="QR1523" s="72"/>
      <c r="QS1523" s="72"/>
      <c r="QT1523" s="72"/>
      <c r="QU1523" s="72"/>
      <c r="QV1523" s="72"/>
      <c r="QW1523" s="72"/>
      <c r="QX1523" s="72"/>
      <c r="QY1523" s="72"/>
      <c r="QZ1523" s="72"/>
      <c r="RA1523" s="72"/>
      <c r="RB1523" s="72"/>
      <c r="RC1523" s="72"/>
      <c r="RD1523" s="72"/>
      <c r="RE1523" s="72"/>
      <c r="RF1523" s="72"/>
      <c r="RG1523" s="72"/>
      <c r="RH1523" s="72"/>
      <c r="RI1523" s="72"/>
      <c r="RJ1523" s="72"/>
      <c r="RK1523" s="72"/>
      <c r="RL1523" s="72"/>
      <c r="RM1523" s="72"/>
      <c r="RN1523" s="72"/>
      <c r="RO1523" s="72"/>
      <c r="RP1523" s="72"/>
      <c r="RQ1523" s="72"/>
      <c r="RR1523" s="72"/>
      <c r="RS1523" s="72"/>
      <c r="RT1523" s="72"/>
      <c r="RU1523" s="72"/>
      <c r="RV1523" s="72"/>
      <c r="RW1523" s="72"/>
      <c r="RX1523" s="72"/>
      <c r="RY1523" s="72"/>
      <c r="RZ1523" s="72"/>
      <c r="SA1523" s="72"/>
      <c r="SB1523" s="72"/>
      <c r="SC1523" s="72"/>
      <c r="SD1523" s="72"/>
      <c r="SE1523" s="72"/>
      <c r="SF1523" s="72"/>
      <c r="SG1523" s="72"/>
      <c r="SH1523" s="72"/>
      <c r="SI1523" s="72"/>
      <c r="SJ1523" s="72"/>
      <c r="SK1523" s="72"/>
      <c r="SL1523" s="72"/>
      <c r="SM1523" s="72"/>
      <c r="SN1523" s="72"/>
      <c r="SO1523" s="72"/>
      <c r="SP1523" s="72"/>
      <c r="SQ1523" s="72"/>
      <c r="SR1523" s="72"/>
      <c r="SS1523" s="72"/>
      <c r="ST1523" s="72"/>
      <c r="SU1523" s="72"/>
      <c r="SV1523" s="72"/>
      <c r="SW1523" s="72"/>
      <c r="SX1523" s="72"/>
      <c r="SY1523" s="72"/>
      <c r="SZ1523" s="72"/>
      <c r="TA1523" s="72"/>
      <c r="TB1523" s="72"/>
      <c r="TC1523" s="72"/>
    </row>
    <row r="1524" spans="1:523" ht="16.5" customHeight="1" x14ac:dyDescent="0.2">
      <c r="A1524" s="20">
        <v>945</v>
      </c>
      <c r="B1524" s="20" t="s">
        <v>66</v>
      </c>
      <c r="C1524" s="20" t="s">
        <v>328</v>
      </c>
      <c r="D1524" s="20" t="s">
        <v>38</v>
      </c>
      <c r="E1524" s="20" t="s">
        <v>1345</v>
      </c>
      <c r="F1524" s="22" t="s">
        <v>1024</v>
      </c>
      <c r="G1524" s="73" t="s">
        <v>84</v>
      </c>
      <c r="H1524" s="20" t="s">
        <v>35</v>
      </c>
      <c r="I1524" s="20" t="s">
        <v>81</v>
      </c>
      <c r="J1524" s="22" t="s">
        <v>1000</v>
      </c>
      <c r="K1524" s="20"/>
      <c r="L1524" s="20"/>
      <c r="M1524" s="20"/>
      <c r="N1524" s="20"/>
      <c r="O1524" s="32"/>
      <c r="P1524" s="23">
        <v>800000</v>
      </c>
      <c r="Q1524" s="24">
        <v>1</v>
      </c>
      <c r="R1524" s="25">
        <v>45658</v>
      </c>
      <c r="S1524" s="20" t="s">
        <v>83</v>
      </c>
      <c r="T1524" s="23">
        <f t="shared" si="27"/>
        <v>9600000</v>
      </c>
      <c r="U1524" s="27" t="s">
        <v>100</v>
      </c>
      <c r="V1524" s="27" t="s">
        <v>100</v>
      </c>
      <c r="W1524" s="72"/>
      <c r="X1524" s="72"/>
      <c r="Y1524" s="72"/>
      <c r="Z1524" s="72"/>
      <c r="AA1524" s="72"/>
      <c r="AB1524" s="72"/>
      <c r="AC1524" s="72"/>
      <c r="AD1524" s="72"/>
      <c r="AE1524" s="72"/>
      <c r="AF1524" s="72"/>
      <c r="AG1524" s="72"/>
      <c r="AH1524" s="72"/>
      <c r="AI1524" s="72"/>
      <c r="AJ1524" s="72"/>
      <c r="AK1524" s="72"/>
      <c r="AL1524" s="72"/>
      <c r="AM1524" s="72"/>
      <c r="AN1524" s="72"/>
      <c r="AO1524" s="72"/>
      <c r="AP1524" s="72"/>
      <c r="AQ1524" s="72"/>
      <c r="AR1524" s="72"/>
      <c r="AS1524" s="72"/>
      <c r="AT1524" s="72"/>
      <c r="AU1524" s="72"/>
      <c r="AV1524" s="72"/>
      <c r="AW1524" s="72"/>
      <c r="AX1524" s="72"/>
      <c r="AY1524" s="72"/>
      <c r="AZ1524" s="72"/>
      <c r="BA1524" s="72"/>
      <c r="BB1524" s="72"/>
      <c r="BC1524" s="72"/>
      <c r="BD1524" s="72"/>
      <c r="BE1524" s="72"/>
      <c r="BF1524" s="72"/>
      <c r="BG1524" s="72"/>
      <c r="BH1524" s="72"/>
      <c r="BI1524" s="72"/>
      <c r="BJ1524" s="72"/>
      <c r="BK1524" s="72"/>
      <c r="BL1524" s="72"/>
      <c r="BM1524" s="72"/>
      <c r="BN1524" s="72"/>
      <c r="BO1524" s="72"/>
      <c r="BP1524" s="72"/>
      <c r="BQ1524" s="72"/>
      <c r="BR1524" s="72"/>
      <c r="BS1524" s="72"/>
      <c r="BT1524" s="72"/>
      <c r="BU1524" s="72"/>
      <c r="BV1524" s="72"/>
      <c r="BW1524" s="72"/>
      <c r="BX1524" s="72"/>
      <c r="BY1524" s="72"/>
      <c r="BZ1524" s="72"/>
      <c r="CA1524" s="72"/>
      <c r="CB1524" s="72"/>
      <c r="CC1524" s="72"/>
      <c r="CD1524" s="72"/>
      <c r="CE1524" s="72"/>
      <c r="CF1524" s="72"/>
      <c r="CG1524" s="72"/>
      <c r="CH1524" s="72"/>
      <c r="CI1524" s="72"/>
      <c r="CJ1524" s="72"/>
      <c r="CK1524" s="72"/>
      <c r="CL1524" s="72"/>
      <c r="CM1524" s="72"/>
      <c r="CN1524" s="72"/>
      <c r="CO1524" s="72"/>
      <c r="CP1524" s="72"/>
      <c r="CQ1524" s="72"/>
      <c r="CR1524" s="72"/>
      <c r="CS1524" s="72"/>
      <c r="CT1524" s="72"/>
      <c r="CU1524" s="72"/>
      <c r="CV1524" s="72"/>
      <c r="CW1524" s="72"/>
      <c r="CX1524" s="72"/>
      <c r="CY1524" s="72"/>
      <c r="CZ1524" s="72"/>
      <c r="DA1524" s="72"/>
      <c r="DB1524" s="72"/>
      <c r="DC1524" s="72"/>
      <c r="DD1524" s="72"/>
      <c r="DE1524" s="72"/>
      <c r="DF1524" s="72"/>
      <c r="DG1524" s="72"/>
      <c r="DH1524" s="72"/>
      <c r="DI1524" s="72"/>
      <c r="DJ1524" s="72"/>
      <c r="DK1524" s="72"/>
      <c r="DL1524" s="72"/>
      <c r="DM1524" s="72"/>
      <c r="DN1524" s="72"/>
      <c r="DO1524" s="72"/>
      <c r="DP1524" s="72"/>
      <c r="DQ1524" s="72"/>
      <c r="DR1524" s="72"/>
      <c r="DS1524" s="72"/>
      <c r="DT1524" s="72"/>
      <c r="DU1524" s="72"/>
      <c r="DV1524" s="72"/>
      <c r="DW1524" s="72"/>
      <c r="DX1524" s="72"/>
      <c r="DY1524" s="72"/>
      <c r="DZ1524" s="72"/>
      <c r="EA1524" s="72"/>
      <c r="EB1524" s="72"/>
      <c r="EC1524" s="72"/>
      <c r="ED1524" s="72"/>
      <c r="EE1524" s="72"/>
      <c r="EF1524" s="72"/>
      <c r="EG1524" s="72"/>
      <c r="EH1524" s="72"/>
      <c r="EI1524" s="72"/>
      <c r="EJ1524" s="72"/>
      <c r="EK1524" s="72"/>
      <c r="EL1524" s="72"/>
      <c r="EM1524" s="72"/>
      <c r="EN1524" s="72"/>
      <c r="EO1524" s="72"/>
      <c r="EP1524" s="72"/>
      <c r="EQ1524" s="72"/>
      <c r="ER1524" s="72"/>
      <c r="ES1524" s="72"/>
      <c r="ET1524" s="72"/>
      <c r="EU1524" s="72"/>
      <c r="EV1524" s="72"/>
      <c r="EW1524" s="72"/>
      <c r="EX1524" s="72"/>
      <c r="EY1524" s="72"/>
      <c r="EZ1524" s="72"/>
      <c r="FA1524" s="72"/>
      <c r="FB1524" s="72"/>
      <c r="FC1524" s="72"/>
      <c r="FD1524" s="72"/>
      <c r="FE1524" s="72"/>
      <c r="FF1524" s="72"/>
      <c r="FG1524" s="72"/>
      <c r="FH1524" s="72"/>
      <c r="FI1524" s="72"/>
      <c r="FJ1524" s="72"/>
      <c r="FK1524" s="72"/>
      <c r="FL1524" s="72"/>
      <c r="FM1524" s="72"/>
      <c r="FN1524" s="72"/>
      <c r="FO1524" s="72"/>
      <c r="FP1524" s="72"/>
      <c r="FQ1524" s="72"/>
      <c r="FR1524" s="72"/>
      <c r="FS1524" s="72"/>
      <c r="FT1524" s="72"/>
      <c r="FU1524" s="72"/>
      <c r="FV1524" s="72"/>
      <c r="FW1524" s="72"/>
      <c r="FX1524" s="72"/>
      <c r="FY1524" s="72"/>
      <c r="FZ1524" s="72"/>
      <c r="GA1524" s="72"/>
      <c r="GB1524" s="72"/>
      <c r="GC1524" s="72"/>
      <c r="GD1524" s="72"/>
      <c r="GE1524" s="72"/>
      <c r="GF1524" s="72"/>
      <c r="GG1524" s="72"/>
      <c r="GH1524" s="72"/>
      <c r="GI1524" s="72"/>
      <c r="GJ1524" s="72"/>
      <c r="GK1524" s="72"/>
      <c r="GL1524" s="72"/>
      <c r="GM1524" s="72"/>
      <c r="GN1524" s="72"/>
      <c r="GO1524" s="72"/>
      <c r="GP1524" s="72"/>
      <c r="GQ1524" s="72"/>
      <c r="GR1524" s="72"/>
      <c r="GS1524" s="72"/>
      <c r="GT1524" s="72"/>
      <c r="GU1524" s="72"/>
      <c r="GV1524" s="72"/>
      <c r="GW1524" s="72"/>
      <c r="GX1524" s="72"/>
      <c r="GY1524" s="72"/>
      <c r="GZ1524" s="72"/>
      <c r="HA1524" s="72"/>
      <c r="HB1524" s="72"/>
      <c r="HC1524" s="72"/>
      <c r="HD1524" s="72"/>
      <c r="HE1524" s="72"/>
      <c r="HF1524" s="72"/>
      <c r="HG1524" s="72"/>
      <c r="HH1524" s="72"/>
      <c r="HI1524" s="72"/>
      <c r="HJ1524" s="72"/>
      <c r="HK1524" s="72"/>
      <c r="HL1524" s="72"/>
      <c r="HM1524" s="72"/>
      <c r="HN1524" s="72"/>
      <c r="HO1524" s="72"/>
      <c r="HP1524" s="72"/>
      <c r="HQ1524" s="72"/>
      <c r="HR1524" s="72"/>
      <c r="HS1524" s="72"/>
      <c r="HT1524" s="72"/>
      <c r="HU1524" s="72"/>
      <c r="HV1524" s="72"/>
      <c r="HW1524" s="72"/>
      <c r="HX1524" s="72"/>
      <c r="HY1524" s="72"/>
      <c r="HZ1524" s="72"/>
      <c r="IA1524" s="72"/>
      <c r="IB1524" s="72"/>
      <c r="IC1524" s="72"/>
      <c r="ID1524" s="72"/>
      <c r="IE1524" s="72"/>
      <c r="IF1524" s="72"/>
      <c r="IG1524" s="72"/>
      <c r="IH1524" s="72"/>
      <c r="II1524" s="72"/>
      <c r="IJ1524" s="72"/>
      <c r="IK1524" s="72"/>
      <c r="IL1524" s="72"/>
      <c r="IM1524" s="72"/>
      <c r="IN1524" s="72"/>
      <c r="IO1524" s="72"/>
      <c r="IP1524" s="72"/>
      <c r="IQ1524" s="72"/>
      <c r="IR1524" s="72"/>
      <c r="IS1524" s="72"/>
      <c r="IT1524" s="72"/>
      <c r="IU1524" s="72"/>
      <c r="IV1524" s="72"/>
      <c r="IW1524" s="72"/>
      <c r="IX1524" s="72"/>
      <c r="IY1524" s="72"/>
      <c r="IZ1524" s="72"/>
      <c r="JA1524" s="72"/>
      <c r="JB1524" s="72"/>
      <c r="JC1524" s="72"/>
      <c r="JD1524" s="72"/>
      <c r="JE1524" s="72"/>
      <c r="JF1524" s="72"/>
      <c r="JG1524" s="72"/>
      <c r="JH1524" s="72"/>
      <c r="JI1524" s="72"/>
      <c r="JJ1524" s="72"/>
      <c r="JK1524" s="72"/>
      <c r="JL1524" s="72"/>
      <c r="JM1524" s="72"/>
      <c r="JN1524" s="72"/>
      <c r="JO1524" s="72"/>
      <c r="JP1524" s="72"/>
      <c r="JQ1524" s="72"/>
      <c r="JR1524" s="72"/>
      <c r="JS1524" s="72"/>
      <c r="JT1524" s="72"/>
      <c r="JU1524" s="72"/>
      <c r="JV1524" s="72"/>
      <c r="JW1524" s="72"/>
      <c r="JX1524" s="72"/>
      <c r="JY1524" s="72"/>
      <c r="JZ1524" s="72"/>
      <c r="KA1524" s="72"/>
      <c r="KB1524" s="72"/>
      <c r="KC1524" s="72"/>
      <c r="KD1524" s="72"/>
      <c r="KE1524" s="72"/>
      <c r="KF1524" s="72"/>
      <c r="KG1524" s="72"/>
      <c r="KH1524" s="72"/>
      <c r="KI1524" s="72"/>
      <c r="KJ1524" s="72"/>
      <c r="KK1524" s="72"/>
      <c r="KL1524" s="72"/>
      <c r="KM1524" s="72"/>
      <c r="KN1524" s="72"/>
      <c r="KO1524" s="72"/>
      <c r="KP1524" s="72"/>
      <c r="KQ1524" s="72"/>
      <c r="KR1524" s="72"/>
      <c r="KS1524" s="72"/>
      <c r="KT1524" s="72"/>
      <c r="KU1524" s="72"/>
      <c r="KV1524" s="72"/>
      <c r="KW1524" s="72"/>
      <c r="KX1524" s="72"/>
      <c r="KY1524" s="72"/>
      <c r="KZ1524" s="72"/>
      <c r="LA1524" s="72"/>
      <c r="LB1524" s="72"/>
      <c r="LC1524" s="72"/>
      <c r="LD1524" s="72"/>
      <c r="LE1524" s="72"/>
      <c r="LF1524" s="72"/>
      <c r="LG1524" s="72"/>
      <c r="LH1524" s="72"/>
      <c r="LI1524" s="72"/>
      <c r="LJ1524" s="72"/>
      <c r="LK1524" s="72"/>
      <c r="LL1524" s="72"/>
      <c r="LM1524" s="72"/>
      <c r="LN1524" s="72"/>
      <c r="LO1524" s="72"/>
      <c r="LP1524" s="72"/>
      <c r="LQ1524" s="72"/>
      <c r="LR1524" s="72"/>
      <c r="LS1524" s="72"/>
      <c r="LT1524" s="72"/>
      <c r="LU1524" s="72"/>
      <c r="LV1524" s="72"/>
      <c r="LW1524" s="72"/>
      <c r="LX1524" s="72"/>
      <c r="LY1524" s="72"/>
      <c r="LZ1524" s="72"/>
      <c r="MA1524" s="72"/>
      <c r="MB1524" s="72"/>
      <c r="MC1524" s="72"/>
      <c r="MD1524" s="72"/>
      <c r="ME1524" s="72"/>
      <c r="MF1524" s="72"/>
      <c r="MG1524" s="72"/>
      <c r="MH1524" s="72"/>
      <c r="MI1524" s="72"/>
      <c r="MJ1524" s="72"/>
      <c r="MK1524" s="72"/>
      <c r="ML1524" s="72"/>
      <c r="MM1524" s="72"/>
      <c r="MN1524" s="72"/>
      <c r="MO1524" s="72"/>
      <c r="MP1524" s="72"/>
      <c r="MQ1524" s="72"/>
      <c r="MR1524" s="72"/>
      <c r="MS1524" s="72"/>
      <c r="MT1524" s="72"/>
      <c r="MU1524" s="72"/>
      <c r="MV1524" s="72"/>
      <c r="MW1524" s="72"/>
      <c r="MX1524" s="72"/>
      <c r="MY1524" s="72"/>
      <c r="MZ1524" s="72"/>
      <c r="NA1524" s="72"/>
      <c r="NB1524" s="72"/>
      <c r="NC1524" s="72"/>
      <c r="ND1524" s="72"/>
      <c r="NE1524" s="72"/>
      <c r="NF1524" s="72"/>
      <c r="NG1524" s="72"/>
      <c r="NH1524" s="72"/>
      <c r="NI1524" s="72"/>
      <c r="NJ1524" s="72"/>
      <c r="NK1524" s="72"/>
      <c r="NL1524" s="72"/>
      <c r="NM1524" s="72"/>
      <c r="NN1524" s="72"/>
      <c r="NO1524" s="72"/>
      <c r="NP1524" s="72"/>
      <c r="NQ1524" s="72"/>
      <c r="NR1524" s="72"/>
      <c r="NS1524" s="72"/>
      <c r="NT1524" s="72"/>
      <c r="NU1524" s="72"/>
      <c r="NV1524" s="72"/>
      <c r="NW1524" s="72"/>
      <c r="NX1524" s="72"/>
      <c r="NY1524" s="72"/>
      <c r="NZ1524" s="72"/>
      <c r="OA1524" s="72"/>
      <c r="OB1524" s="72"/>
      <c r="OC1524" s="72"/>
      <c r="OD1524" s="72"/>
      <c r="OE1524" s="72"/>
      <c r="OF1524" s="72"/>
      <c r="OG1524" s="72"/>
      <c r="OH1524" s="72"/>
      <c r="OI1524" s="72"/>
      <c r="OJ1524" s="72"/>
      <c r="OK1524" s="72"/>
      <c r="OL1524" s="72"/>
      <c r="OM1524" s="72"/>
      <c r="ON1524" s="72"/>
      <c r="OO1524" s="72"/>
      <c r="OP1524" s="72"/>
      <c r="OQ1524" s="72"/>
      <c r="OR1524" s="72"/>
      <c r="OS1524" s="72"/>
      <c r="OT1524" s="72"/>
      <c r="OU1524" s="72"/>
      <c r="OV1524" s="72"/>
      <c r="OW1524" s="72"/>
      <c r="OX1524" s="72"/>
      <c r="OY1524" s="72"/>
      <c r="OZ1524" s="72"/>
      <c r="PA1524" s="72"/>
      <c r="PB1524" s="72"/>
      <c r="PC1524" s="72"/>
      <c r="PD1524" s="72"/>
      <c r="PE1524" s="72"/>
      <c r="PF1524" s="72"/>
      <c r="PG1524" s="72"/>
      <c r="PH1524" s="72"/>
      <c r="PI1524" s="72"/>
      <c r="PJ1524" s="72"/>
      <c r="PK1524" s="72"/>
      <c r="PL1524" s="72"/>
      <c r="PM1524" s="72"/>
      <c r="PN1524" s="72"/>
      <c r="PO1524" s="72"/>
      <c r="PP1524" s="72"/>
      <c r="PQ1524" s="72"/>
      <c r="PR1524" s="72"/>
      <c r="PS1524" s="72"/>
      <c r="PT1524" s="72"/>
      <c r="PU1524" s="72"/>
      <c r="PV1524" s="72"/>
      <c r="PW1524" s="72"/>
      <c r="PX1524" s="72"/>
      <c r="PY1524" s="72"/>
      <c r="PZ1524" s="72"/>
      <c r="QA1524" s="72"/>
      <c r="QB1524" s="72"/>
      <c r="QC1524" s="72"/>
      <c r="QD1524" s="72"/>
      <c r="QE1524" s="72"/>
      <c r="QF1524" s="72"/>
      <c r="QG1524" s="72"/>
      <c r="QH1524" s="72"/>
      <c r="QI1524" s="72"/>
      <c r="QJ1524" s="72"/>
      <c r="QK1524" s="72"/>
      <c r="QL1524" s="72"/>
      <c r="QM1524" s="72"/>
      <c r="QN1524" s="72"/>
      <c r="QO1524" s="72"/>
      <c r="QP1524" s="72"/>
      <c r="QQ1524" s="72"/>
      <c r="QR1524" s="72"/>
      <c r="QS1524" s="72"/>
      <c r="QT1524" s="72"/>
      <c r="QU1524" s="72"/>
      <c r="QV1524" s="72"/>
      <c r="QW1524" s="72"/>
      <c r="QX1524" s="72"/>
      <c r="QY1524" s="72"/>
      <c r="QZ1524" s="72"/>
      <c r="RA1524" s="72"/>
      <c r="RB1524" s="72"/>
      <c r="RC1524" s="72"/>
      <c r="RD1524" s="72"/>
      <c r="RE1524" s="72"/>
      <c r="RF1524" s="72"/>
      <c r="RG1524" s="72"/>
      <c r="RH1524" s="72"/>
      <c r="RI1524" s="72"/>
      <c r="RJ1524" s="72"/>
      <c r="RK1524" s="72"/>
      <c r="RL1524" s="72"/>
      <c r="RM1524" s="72"/>
      <c r="RN1524" s="72"/>
      <c r="RO1524" s="72"/>
      <c r="RP1524" s="72"/>
      <c r="RQ1524" s="72"/>
      <c r="RR1524" s="72"/>
      <c r="RS1524" s="72"/>
      <c r="RT1524" s="72"/>
      <c r="RU1524" s="72"/>
      <c r="RV1524" s="72"/>
      <c r="RW1524" s="72"/>
      <c r="RX1524" s="72"/>
      <c r="RY1524" s="72"/>
      <c r="RZ1524" s="72"/>
      <c r="SA1524" s="72"/>
      <c r="SB1524" s="72"/>
      <c r="SC1524" s="72"/>
      <c r="SD1524" s="72"/>
      <c r="SE1524" s="72"/>
      <c r="SF1524" s="72"/>
      <c r="SG1524" s="72"/>
      <c r="SH1524" s="72"/>
      <c r="SI1524" s="72"/>
      <c r="SJ1524" s="72"/>
      <c r="SK1524" s="72"/>
      <c r="SL1524" s="72"/>
      <c r="SM1524" s="72"/>
      <c r="SN1524" s="72"/>
      <c r="SO1524" s="72"/>
      <c r="SP1524" s="72"/>
      <c r="SQ1524" s="72"/>
      <c r="SR1524" s="72"/>
      <c r="SS1524" s="72"/>
      <c r="ST1524" s="72"/>
      <c r="SU1524" s="72"/>
      <c r="SV1524" s="72"/>
      <c r="SW1524" s="72"/>
      <c r="SX1524" s="72"/>
      <c r="SY1524" s="72"/>
      <c r="SZ1524" s="72"/>
      <c r="TA1524" s="72"/>
      <c r="TB1524" s="72"/>
      <c r="TC1524" s="72"/>
    </row>
    <row r="1525" spans="1:523" ht="16.5" customHeight="1" x14ac:dyDescent="0.2">
      <c r="A1525" s="20">
        <v>946</v>
      </c>
      <c r="B1525" s="20" t="s">
        <v>66</v>
      </c>
      <c r="C1525" s="20" t="s">
        <v>328</v>
      </c>
      <c r="D1525" s="20" t="s">
        <v>38</v>
      </c>
      <c r="E1525" s="20" t="s">
        <v>1345</v>
      </c>
      <c r="F1525" s="22" t="s">
        <v>1025</v>
      </c>
      <c r="G1525" s="73" t="s">
        <v>84</v>
      </c>
      <c r="H1525" s="20" t="s">
        <v>35</v>
      </c>
      <c r="I1525" s="20" t="s">
        <v>81</v>
      </c>
      <c r="J1525" s="22" t="s">
        <v>1000</v>
      </c>
      <c r="K1525" s="20"/>
      <c r="L1525" s="20"/>
      <c r="M1525" s="20"/>
      <c r="N1525" s="20"/>
      <c r="O1525" s="32"/>
      <c r="P1525" s="23">
        <v>500000</v>
      </c>
      <c r="Q1525" s="24">
        <v>1</v>
      </c>
      <c r="R1525" s="25">
        <v>45658</v>
      </c>
      <c r="S1525" s="20" t="s">
        <v>83</v>
      </c>
      <c r="T1525" s="23">
        <f t="shared" si="27"/>
        <v>6000000</v>
      </c>
      <c r="U1525" s="27" t="s">
        <v>100</v>
      </c>
      <c r="V1525" s="27" t="s">
        <v>100</v>
      </c>
      <c r="W1525" s="72"/>
      <c r="X1525" s="72"/>
      <c r="Y1525" s="72"/>
      <c r="Z1525" s="72"/>
      <c r="AA1525" s="72"/>
      <c r="AB1525" s="72"/>
      <c r="AC1525" s="72"/>
      <c r="AD1525" s="72"/>
      <c r="AE1525" s="72"/>
      <c r="AF1525" s="72"/>
      <c r="AG1525" s="72"/>
      <c r="AH1525" s="72"/>
      <c r="AI1525" s="72"/>
      <c r="AJ1525" s="72"/>
      <c r="AK1525" s="72"/>
      <c r="AL1525" s="72"/>
      <c r="AM1525" s="72"/>
      <c r="AN1525" s="72"/>
      <c r="AO1525" s="72"/>
      <c r="AP1525" s="72"/>
      <c r="AQ1525" s="72"/>
      <c r="AR1525" s="72"/>
      <c r="AS1525" s="72"/>
      <c r="AT1525" s="72"/>
      <c r="AU1525" s="72"/>
      <c r="AV1525" s="72"/>
      <c r="AW1525" s="72"/>
      <c r="AX1525" s="72"/>
      <c r="AY1525" s="72"/>
      <c r="AZ1525" s="72"/>
      <c r="BA1525" s="72"/>
      <c r="BB1525" s="72"/>
      <c r="BC1525" s="72"/>
      <c r="BD1525" s="72"/>
      <c r="BE1525" s="72"/>
      <c r="BF1525" s="72"/>
      <c r="BG1525" s="72"/>
      <c r="BH1525" s="72"/>
      <c r="BI1525" s="72"/>
      <c r="BJ1525" s="72"/>
      <c r="BK1525" s="72"/>
      <c r="BL1525" s="72"/>
      <c r="BM1525" s="72"/>
      <c r="BN1525" s="72"/>
      <c r="BO1525" s="72"/>
      <c r="BP1525" s="72"/>
      <c r="BQ1525" s="72"/>
      <c r="BR1525" s="72"/>
      <c r="BS1525" s="72"/>
      <c r="BT1525" s="72"/>
      <c r="BU1525" s="72"/>
      <c r="BV1525" s="72"/>
      <c r="BW1525" s="72"/>
      <c r="BX1525" s="72"/>
      <c r="BY1525" s="72"/>
      <c r="BZ1525" s="72"/>
      <c r="CA1525" s="72"/>
      <c r="CB1525" s="72"/>
      <c r="CC1525" s="72"/>
      <c r="CD1525" s="72"/>
      <c r="CE1525" s="72"/>
      <c r="CF1525" s="72"/>
      <c r="CG1525" s="72"/>
      <c r="CH1525" s="72"/>
      <c r="CI1525" s="72"/>
      <c r="CJ1525" s="72"/>
      <c r="CK1525" s="72"/>
      <c r="CL1525" s="72"/>
      <c r="CM1525" s="72"/>
      <c r="CN1525" s="72"/>
      <c r="CO1525" s="72"/>
      <c r="CP1525" s="72"/>
      <c r="CQ1525" s="72"/>
      <c r="CR1525" s="72"/>
      <c r="CS1525" s="72"/>
      <c r="CT1525" s="72"/>
      <c r="CU1525" s="72"/>
      <c r="CV1525" s="72"/>
      <c r="CW1525" s="72"/>
      <c r="CX1525" s="72"/>
      <c r="CY1525" s="72"/>
      <c r="CZ1525" s="72"/>
      <c r="DA1525" s="72"/>
      <c r="DB1525" s="72"/>
      <c r="DC1525" s="72"/>
      <c r="DD1525" s="72"/>
      <c r="DE1525" s="72"/>
      <c r="DF1525" s="72"/>
      <c r="DG1525" s="72"/>
      <c r="DH1525" s="72"/>
      <c r="DI1525" s="72"/>
      <c r="DJ1525" s="72"/>
      <c r="DK1525" s="72"/>
      <c r="DL1525" s="72"/>
      <c r="DM1525" s="72"/>
      <c r="DN1525" s="72"/>
      <c r="DO1525" s="72"/>
      <c r="DP1525" s="72"/>
      <c r="DQ1525" s="72"/>
      <c r="DR1525" s="72"/>
      <c r="DS1525" s="72"/>
      <c r="DT1525" s="72"/>
      <c r="DU1525" s="72"/>
      <c r="DV1525" s="72"/>
      <c r="DW1525" s="72"/>
      <c r="DX1525" s="72"/>
      <c r="DY1525" s="72"/>
      <c r="DZ1525" s="72"/>
      <c r="EA1525" s="72"/>
      <c r="EB1525" s="72"/>
      <c r="EC1525" s="72"/>
      <c r="ED1525" s="72"/>
      <c r="EE1525" s="72"/>
      <c r="EF1525" s="72"/>
      <c r="EG1525" s="72"/>
      <c r="EH1525" s="72"/>
      <c r="EI1525" s="72"/>
      <c r="EJ1525" s="72"/>
      <c r="EK1525" s="72"/>
      <c r="EL1525" s="72"/>
      <c r="EM1525" s="72"/>
      <c r="EN1525" s="72"/>
      <c r="EO1525" s="72"/>
      <c r="EP1525" s="72"/>
      <c r="EQ1525" s="72"/>
      <c r="ER1525" s="72"/>
      <c r="ES1525" s="72"/>
      <c r="ET1525" s="72"/>
      <c r="EU1525" s="72"/>
      <c r="EV1525" s="72"/>
      <c r="EW1525" s="72"/>
      <c r="EX1525" s="72"/>
      <c r="EY1525" s="72"/>
      <c r="EZ1525" s="72"/>
      <c r="FA1525" s="72"/>
      <c r="FB1525" s="72"/>
      <c r="FC1525" s="72"/>
      <c r="FD1525" s="72"/>
      <c r="FE1525" s="72"/>
      <c r="FF1525" s="72"/>
      <c r="FG1525" s="72"/>
      <c r="FH1525" s="72"/>
      <c r="FI1525" s="72"/>
      <c r="FJ1525" s="72"/>
      <c r="FK1525" s="72"/>
      <c r="FL1525" s="72"/>
      <c r="FM1525" s="72"/>
      <c r="FN1525" s="72"/>
      <c r="FO1525" s="72"/>
      <c r="FP1525" s="72"/>
      <c r="FQ1525" s="72"/>
      <c r="FR1525" s="72"/>
      <c r="FS1525" s="72"/>
      <c r="FT1525" s="72"/>
      <c r="FU1525" s="72"/>
      <c r="FV1525" s="72"/>
      <c r="FW1525" s="72"/>
      <c r="FX1525" s="72"/>
      <c r="FY1525" s="72"/>
      <c r="FZ1525" s="72"/>
      <c r="GA1525" s="72"/>
      <c r="GB1525" s="72"/>
      <c r="GC1525" s="72"/>
      <c r="GD1525" s="72"/>
      <c r="GE1525" s="72"/>
      <c r="GF1525" s="72"/>
      <c r="GG1525" s="72"/>
      <c r="GH1525" s="72"/>
      <c r="GI1525" s="72"/>
      <c r="GJ1525" s="72"/>
      <c r="GK1525" s="72"/>
      <c r="GL1525" s="72"/>
      <c r="GM1525" s="72"/>
      <c r="GN1525" s="72"/>
      <c r="GO1525" s="72"/>
      <c r="GP1525" s="72"/>
      <c r="GQ1525" s="72"/>
      <c r="GR1525" s="72"/>
      <c r="GS1525" s="72"/>
      <c r="GT1525" s="72"/>
      <c r="GU1525" s="72"/>
      <c r="GV1525" s="72"/>
      <c r="GW1525" s="72"/>
      <c r="GX1525" s="72"/>
      <c r="GY1525" s="72"/>
      <c r="GZ1525" s="72"/>
      <c r="HA1525" s="72"/>
      <c r="HB1525" s="72"/>
      <c r="HC1525" s="72"/>
      <c r="HD1525" s="72"/>
      <c r="HE1525" s="72"/>
      <c r="HF1525" s="72"/>
      <c r="HG1525" s="72"/>
      <c r="HH1525" s="72"/>
      <c r="HI1525" s="72"/>
      <c r="HJ1525" s="72"/>
      <c r="HK1525" s="72"/>
      <c r="HL1525" s="72"/>
      <c r="HM1525" s="72"/>
      <c r="HN1525" s="72"/>
      <c r="HO1525" s="72"/>
      <c r="HP1525" s="72"/>
      <c r="HQ1525" s="72"/>
      <c r="HR1525" s="72"/>
      <c r="HS1525" s="72"/>
      <c r="HT1525" s="72"/>
      <c r="HU1525" s="72"/>
      <c r="HV1525" s="72"/>
      <c r="HW1525" s="72"/>
      <c r="HX1525" s="72"/>
      <c r="HY1525" s="72"/>
      <c r="HZ1525" s="72"/>
      <c r="IA1525" s="72"/>
      <c r="IB1525" s="72"/>
      <c r="IC1525" s="72"/>
      <c r="ID1525" s="72"/>
      <c r="IE1525" s="72"/>
      <c r="IF1525" s="72"/>
      <c r="IG1525" s="72"/>
      <c r="IH1525" s="72"/>
      <c r="II1525" s="72"/>
      <c r="IJ1525" s="72"/>
      <c r="IK1525" s="72"/>
      <c r="IL1525" s="72"/>
      <c r="IM1525" s="72"/>
      <c r="IN1525" s="72"/>
      <c r="IO1525" s="72"/>
      <c r="IP1525" s="72"/>
      <c r="IQ1525" s="72"/>
      <c r="IR1525" s="72"/>
      <c r="IS1525" s="72"/>
      <c r="IT1525" s="72"/>
      <c r="IU1525" s="72"/>
      <c r="IV1525" s="72"/>
      <c r="IW1525" s="72"/>
      <c r="IX1525" s="72"/>
      <c r="IY1525" s="72"/>
      <c r="IZ1525" s="72"/>
      <c r="JA1525" s="72"/>
      <c r="JB1525" s="72"/>
      <c r="JC1525" s="72"/>
      <c r="JD1525" s="72"/>
      <c r="JE1525" s="72"/>
      <c r="JF1525" s="72"/>
      <c r="JG1525" s="72"/>
      <c r="JH1525" s="72"/>
      <c r="JI1525" s="72"/>
      <c r="JJ1525" s="72"/>
      <c r="JK1525" s="72"/>
      <c r="JL1525" s="72"/>
      <c r="JM1525" s="72"/>
      <c r="JN1525" s="72"/>
      <c r="JO1525" s="72"/>
      <c r="JP1525" s="72"/>
      <c r="JQ1525" s="72"/>
      <c r="JR1525" s="72"/>
      <c r="JS1525" s="72"/>
      <c r="JT1525" s="72"/>
      <c r="JU1525" s="72"/>
      <c r="JV1525" s="72"/>
      <c r="JW1525" s="72"/>
      <c r="JX1525" s="72"/>
      <c r="JY1525" s="72"/>
      <c r="JZ1525" s="72"/>
      <c r="KA1525" s="72"/>
      <c r="KB1525" s="72"/>
      <c r="KC1525" s="72"/>
      <c r="KD1525" s="72"/>
      <c r="KE1525" s="72"/>
      <c r="KF1525" s="72"/>
      <c r="KG1525" s="72"/>
      <c r="KH1525" s="72"/>
      <c r="KI1525" s="72"/>
      <c r="KJ1525" s="72"/>
      <c r="KK1525" s="72"/>
      <c r="KL1525" s="72"/>
      <c r="KM1525" s="72"/>
      <c r="KN1525" s="72"/>
      <c r="KO1525" s="72"/>
      <c r="KP1525" s="72"/>
      <c r="KQ1525" s="72"/>
      <c r="KR1525" s="72"/>
      <c r="KS1525" s="72"/>
      <c r="KT1525" s="72"/>
      <c r="KU1525" s="72"/>
      <c r="KV1525" s="72"/>
      <c r="KW1525" s="72"/>
      <c r="KX1525" s="72"/>
      <c r="KY1525" s="72"/>
      <c r="KZ1525" s="72"/>
      <c r="LA1525" s="72"/>
      <c r="LB1525" s="72"/>
      <c r="LC1525" s="72"/>
      <c r="LD1525" s="72"/>
      <c r="LE1525" s="72"/>
      <c r="LF1525" s="72"/>
      <c r="LG1525" s="72"/>
      <c r="LH1525" s="72"/>
      <c r="LI1525" s="72"/>
      <c r="LJ1525" s="72"/>
      <c r="LK1525" s="72"/>
      <c r="LL1525" s="72"/>
      <c r="LM1525" s="72"/>
      <c r="LN1525" s="72"/>
      <c r="LO1525" s="72"/>
      <c r="LP1525" s="72"/>
      <c r="LQ1525" s="72"/>
      <c r="LR1525" s="72"/>
      <c r="LS1525" s="72"/>
      <c r="LT1525" s="72"/>
      <c r="LU1525" s="72"/>
      <c r="LV1525" s="72"/>
      <c r="LW1525" s="72"/>
      <c r="LX1525" s="72"/>
      <c r="LY1525" s="72"/>
      <c r="LZ1525" s="72"/>
      <c r="MA1525" s="72"/>
      <c r="MB1525" s="72"/>
      <c r="MC1525" s="72"/>
      <c r="MD1525" s="72"/>
      <c r="ME1525" s="72"/>
      <c r="MF1525" s="72"/>
      <c r="MG1525" s="72"/>
      <c r="MH1525" s="72"/>
      <c r="MI1525" s="72"/>
      <c r="MJ1525" s="72"/>
      <c r="MK1525" s="72"/>
      <c r="ML1525" s="72"/>
      <c r="MM1525" s="72"/>
      <c r="MN1525" s="72"/>
      <c r="MO1525" s="72"/>
      <c r="MP1525" s="72"/>
      <c r="MQ1525" s="72"/>
      <c r="MR1525" s="72"/>
      <c r="MS1525" s="72"/>
      <c r="MT1525" s="72"/>
      <c r="MU1525" s="72"/>
      <c r="MV1525" s="72"/>
      <c r="MW1525" s="72"/>
      <c r="MX1525" s="72"/>
      <c r="MY1525" s="72"/>
      <c r="MZ1525" s="72"/>
      <c r="NA1525" s="72"/>
      <c r="NB1525" s="72"/>
      <c r="NC1525" s="72"/>
      <c r="ND1525" s="72"/>
      <c r="NE1525" s="72"/>
      <c r="NF1525" s="72"/>
      <c r="NG1525" s="72"/>
      <c r="NH1525" s="72"/>
      <c r="NI1525" s="72"/>
      <c r="NJ1525" s="72"/>
      <c r="NK1525" s="72"/>
      <c r="NL1525" s="72"/>
      <c r="NM1525" s="72"/>
      <c r="NN1525" s="72"/>
      <c r="NO1525" s="72"/>
      <c r="NP1525" s="72"/>
      <c r="NQ1525" s="72"/>
      <c r="NR1525" s="72"/>
      <c r="NS1525" s="72"/>
      <c r="NT1525" s="72"/>
      <c r="NU1525" s="72"/>
      <c r="NV1525" s="72"/>
      <c r="NW1525" s="72"/>
      <c r="NX1525" s="72"/>
      <c r="NY1525" s="72"/>
      <c r="NZ1525" s="72"/>
      <c r="OA1525" s="72"/>
      <c r="OB1525" s="72"/>
      <c r="OC1525" s="72"/>
      <c r="OD1525" s="72"/>
      <c r="OE1525" s="72"/>
      <c r="OF1525" s="72"/>
      <c r="OG1525" s="72"/>
      <c r="OH1525" s="72"/>
      <c r="OI1525" s="72"/>
      <c r="OJ1525" s="72"/>
      <c r="OK1525" s="72"/>
      <c r="OL1525" s="72"/>
      <c r="OM1525" s="72"/>
      <c r="ON1525" s="72"/>
      <c r="OO1525" s="72"/>
      <c r="OP1525" s="72"/>
      <c r="OQ1525" s="72"/>
      <c r="OR1525" s="72"/>
      <c r="OS1525" s="72"/>
      <c r="OT1525" s="72"/>
      <c r="OU1525" s="72"/>
      <c r="OV1525" s="72"/>
      <c r="OW1525" s="72"/>
      <c r="OX1525" s="72"/>
      <c r="OY1525" s="72"/>
      <c r="OZ1525" s="72"/>
      <c r="PA1525" s="72"/>
      <c r="PB1525" s="72"/>
      <c r="PC1525" s="72"/>
      <c r="PD1525" s="72"/>
      <c r="PE1525" s="72"/>
      <c r="PF1525" s="72"/>
      <c r="PG1525" s="72"/>
      <c r="PH1525" s="72"/>
      <c r="PI1525" s="72"/>
      <c r="PJ1525" s="72"/>
      <c r="PK1525" s="72"/>
      <c r="PL1525" s="72"/>
      <c r="PM1525" s="72"/>
      <c r="PN1525" s="72"/>
      <c r="PO1525" s="72"/>
      <c r="PP1525" s="72"/>
      <c r="PQ1525" s="72"/>
      <c r="PR1525" s="72"/>
      <c r="PS1525" s="72"/>
      <c r="PT1525" s="72"/>
      <c r="PU1525" s="72"/>
      <c r="PV1525" s="72"/>
      <c r="PW1525" s="72"/>
      <c r="PX1525" s="72"/>
      <c r="PY1525" s="72"/>
      <c r="PZ1525" s="72"/>
      <c r="QA1525" s="72"/>
      <c r="QB1525" s="72"/>
      <c r="QC1525" s="72"/>
      <c r="QD1525" s="72"/>
      <c r="QE1525" s="72"/>
      <c r="QF1525" s="72"/>
      <c r="QG1525" s="72"/>
      <c r="QH1525" s="72"/>
      <c r="QI1525" s="72"/>
      <c r="QJ1525" s="72"/>
      <c r="QK1525" s="72"/>
      <c r="QL1525" s="72"/>
      <c r="QM1525" s="72"/>
      <c r="QN1525" s="72"/>
      <c r="QO1525" s="72"/>
      <c r="QP1525" s="72"/>
      <c r="QQ1525" s="72"/>
      <c r="QR1525" s="72"/>
      <c r="QS1525" s="72"/>
      <c r="QT1525" s="72"/>
      <c r="QU1525" s="72"/>
      <c r="QV1525" s="72"/>
      <c r="QW1525" s="72"/>
      <c r="QX1525" s="72"/>
      <c r="QY1525" s="72"/>
      <c r="QZ1525" s="72"/>
      <c r="RA1525" s="72"/>
      <c r="RB1525" s="72"/>
      <c r="RC1525" s="72"/>
      <c r="RD1525" s="72"/>
      <c r="RE1525" s="72"/>
      <c r="RF1525" s="72"/>
      <c r="RG1525" s="72"/>
      <c r="RH1525" s="72"/>
      <c r="RI1525" s="72"/>
      <c r="RJ1525" s="72"/>
      <c r="RK1525" s="72"/>
      <c r="RL1525" s="72"/>
      <c r="RM1525" s="72"/>
      <c r="RN1525" s="72"/>
      <c r="RO1525" s="72"/>
      <c r="RP1525" s="72"/>
      <c r="RQ1525" s="72"/>
      <c r="RR1525" s="72"/>
      <c r="RS1525" s="72"/>
      <c r="RT1525" s="72"/>
      <c r="RU1525" s="72"/>
      <c r="RV1525" s="72"/>
      <c r="RW1525" s="72"/>
      <c r="RX1525" s="72"/>
      <c r="RY1525" s="72"/>
      <c r="RZ1525" s="72"/>
      <c r="SA1525" s="72"/>
      <c r="SB1525" s="72"/>
      <c r="SC1525" s="72"/>
      <c r="SD1525" s="72"/>
      <c r="SE1525" s="72"/>
      <c r="SF1525" s="72"/>
      <c r="SG1525" s="72"/>
      <c r="SH1525" s="72"/>
      <c r="SI1525" s="72"/>
      <c r="SJ1525" s="72"/>
      <c r="SK1525" s="72"/>
      <c r="SL1525" s="72"/>
      <c r="SM1525" s="72"/>
      <c r="SN1525" s="72"/>
      <c r="SO1525" s="72"/>
      <c r="SP1525" s="72"/>
      <c r="SQ1525" s="72"/>
      <c r="SR1525" s="72"/>
      <c r="SS1525" s="72"/>
      <c r="ST1525" s="72"/>
      <c r="SU1525" s="72"/>
      <c r="SV1525" s="72"/>
      <c r="SW1525" s="72"/>
      <c r="SX1525" s="72"/>
      <c r="SY1525" s="72"/>
      <c r="SZ1525" s="72"/>
      <c r="TA1525" s="72"/>
      <c r="TB1525" s="72"/>
      <c r="TC1525" s="72"/>
    </row>
    <row r="1526" spans="1:523" ht="16.5" customHeight="1" x14ac:dyDescent="0.2">
      <c r="A1526" s="20">
        <v>947</v>
      </c>
      <c r="B1526" s="20" t="s">
        <v>66</v>
      </c>
      <c r="C1526" s="20" t="s">
        <v>328</v>
      </c>
      <c r="D1526" s="20" t="s">
        <v>38</v>
      </c>
      <c r="E1526" s="20" t="s">
        <v>1345</v>
      </c>
      <c r="F1526" s="22" t="s">
        <v>1026</v>
      </c>
      <c r="G1526" s="73" t="s">
        <v>84</v>
      </c>
      <c r="H1526" s="20" t="s">
        <v>35</v>
      </c>
      <c r="I1526" s="20" t="s">
        <v>81</v>
      </c>
      <c r="J1526" s="22" t="s">
        <v>1000</v>
      </c>
      <c r="K1526" s="20"/>
      <c r="L1526" s="20"/>
      <c r="M1526" s="20"/>
      <c r="N1526" s="20"/>
      <c r="O1526" s="32"/>
      <c r="P1526" s="23">
        <v>500000</v>
      </c>
      <c r="Q1526" s="24">
        <v>1</v>
      </c>
      <c r="R1526" s="25">
        <v>45658</v>
      </c>
      <c r="S1526" s="20" t="s">
        <v>83</v>
      </c>
      <c r="T1526" s="23">
        <f t="shared" si="27"/>
        <v>6000000</v>
      </c>
      <c r="U1526" s="27" t="s">
        <v>100</v>
      </c>
      <c r="V1526" s="27" t="s">
        <v>100</v>
      </c>
      <c r="W1526" s="72"/>
      <c r="X1526" s="72"/>
      <c r="Y1526" s="72"/>
      <c r="Z1526" s="72"/>
      <c r="AA1526" s="72"/>
      <c r="AB1526" s="72"/>
      <c r="AC1526" s="72"/>
      <c r="AD1526" s="72"/>
      <c r="AE1526" s="72"/>
      <c r="AF1526" s="72"/>
      <c r="AG1526" s="72"/>
      <c r="AH1526" s="72"/>
      <c r="AI1526" s="72"/>
      <c r="AJ1526" s="72"/>
      <c r="AK1526" s="72"/>
      <c r="AL1526" s="72"/>
      <c r="AM1526" s="72"/>
      <c r="AN1526" s="72"/>
      <c r="AO1526" s="72"/>
      <c r="AP1526" s="72"/>
      <c r="AQ1526" s="72"/>
      <c r="AR1526" s="72"/>
      <c r="AS1526" s="72"/>
      <c r="AT1526" s="72"/>
      <c r="AU1526" s="72"/>
      <c r="AV1526" s="72"/>
      <c r="AW1526" s="72"/>
      <c r="AX1526" s="72"/>
      <c r="AY1526" s="72"/>
      <c r="AZ1526" s="72"/>
      <c r="BA1526" s="72"/>
      <c r="BB1526" s="72"/>
      <c r="BC1526" s="72"/>
      <c r="BD1526" s="72"/>
      <c r="BE1526" s="72"/>
      <c r="BF1526" s="72"/>
      <c r="BG1526" s="72"/>
      <c r="BH1526" s="72"/>
      <c r="BI1526" s="72"/>
      <c r="BJ1526" s="72"/>
      <c r="BK1526" s="72"/>
      <c r="BL1526" s="72"/>
      <c r="BM1526" s="72"/>
      <c r="BN1526" s="72"/>
      <c r="BO1526" s="72"/>
      <c r="BP1526" s="72"/>
      <c r="BQ1526" s="72"/>
      <c r="BR1526" s="72"/>
      <c r="BS1526" s="72"/>
      <c r="BT1526" s="72"/>
      <c r="BU1526" s="72"/>
      <c r="BV1526" s="72"/>
      <c r="BW1526" s="72"/>
      <c r="BX1526" s="72"/>
      <c r="BY1526" s="72"/>
      <c r="BZ1526" s="72"/>
      <c r="CA1526" s="72"/>
      <c r="CB1526" s="72"/>
      <c r="CC1526" s="72"/>
      <c r="CD1526" s="72"/>
      <c r="CE1526" s="72"/>
      <c r="CF1526" s="72"/>
      <c r="CG1526" s="72"/>
      <c r="CH1526" s="72"/>
      <c r="CI1526" s="72"/>
      <c r="CJ1526" s="72"/>
      <c r="CK1526" s="72"/>
      <c r="CL1526" s="72"/>
      <c r="CM1526" s="72"/>
      <c r="CN1526" s="72"/>
      <c r="CO1526" s="72"/>
      <c r="CP1526" s="72"/>
      <c r="CQ1526" s="72"/>
      <c r="CR1526" s="72"/>
      <c r="CS1526" s="72"/>
      <c r="CT1526" s="72"/>
      <c r="CU1526" s="72"/>
      <c r="CV1526" s="72"/>
      <c r="CW1526" s="72"/>
      <c r="CX1526" s="72"/>
      <c r="CY1526" s="72"/>
      <c r="CZ1526" s="72"/>
      <c r="DA1526" s="72"/>
      <c r="DB1526" s="72"/>
      <c r="DC1526" s="72"/>
      <c r="DD1526" s="72"/>
      <c r="DE1526" s="72"/>
      <c r="DF1526" s="72"/>
      <c r="DG1526" s="72"/>
      <c r="DH1526" s="72"/>
      <c r="DI1526" s="72"/>
      <c r="DJ1526" s="72"/>
      <c r="DK1526" s="72"/>
      <c r="DL1526" s="72"/>
      <c r="DM1526" s="72"/>
      <c r="DN1526" s="72"/>
      <c r="DO1526" s="72"/>
      <c r="DP1526" s="72"/>
      <c r="DQ1526" s="72"/>
      <c r="DR1526" s="72"/>
      <c r="DS1526" s="72"/>
      <c r="DT1526" s="72"/>
      <c r="DU1526" s="72"/>
      <c r="DV1526" s="72"/>
      <c r="DW1526" s="72"/>
      <c r="DX1526" s="72"/>
      <c r="DY1526" s="72"/>
      <c r="DZ1526" s="72"/>
      <c r="EA1526" s="72"/>
      <c r="EB1526" s="72"/>
      <c r="EC1526" s="72"/>
      <c r="ED1526" s="72"/>
      <c r="EE1526" s="72"/>
      <c r="EF1526" s="72"/>
      <c r="EG1526" s="72"/>
      <c r="EH1526" s="72"/>
      <c r="EI1526" s="72"/>
      <c r="EJ1526" s="72"/>
      <c r="EK1526" s="72"/>
      <c r="EL1526" s="72"/>
      <c r="EM1526" s="72"/>
      <c r="EN1526" s="72"/>
      <c r="EO1526" s="72"/>
      <c r="EP1526" s="72"/>
      <c r="EQ1526" s="72"/>
      <c r="ER1526" s="72"/>
      <c r="ES1526" s="72"/>
      <c r="ET1526" s="72"/>
      <c r="EU1526" s="72"/>
      <c r="EV1526" s="72"/>
      <c r="EW1526" s="72"/>
      <c r="EX1526" s="72"/>
      <c r="EY1526" s="72"/>
      <c r="EZ1526" s="72"/>
      <c r="FA1526" s="72"/>
      <c r="FB1526" s="72"/>
      <c r="FC1526" s="72"/>
      <c r="FD1526" s="72"/>
      <c r="FE1526" s="72"/>
      <c r="FF1526" s="72"/>
      <c r="FG1526" s="72"/>
      <c r="FH1526" s="72"/>
      <c r="FI1526" s="72"/>
      <c r="FJ1526" s="72"/>
      <c r="FK1526" s="72"/>
      <c r="FL1526" s="72"/>
      <c r="FM1526" s="72"/>
      <c r="FN1526" s="72"/>
      <c r="FO1526" s="72"/>
      <c r="FP1526" s="72"/>
      <c r="FQ1526" s="72"/>
      <c r="FR1526" s="72"/>
      <c r="FS1526" s="72"/>
      <c r="FT1526" s="72"/>
      <c r="FU1526" s="72"/>
      <c r="FV1526" s="72"/>
      <c r="FW1526" s="72"/>
      <c r="FX1526" s="72"/>
      <c r="FY1526" s="72"/>
      <c r="FZ1526" s="72"/>
      <c r="GA1526" s="72"/>
      <c r="GB1526" s="72"/>
      <c r="GC1526" s="72"/>
      <c r="GD1526" s="72"/>
      <c r="GE1526" s="72"/>
      <c r="GF1526" s="72"/>
      <c r="GG1526" s="72"/>
      <c r="GH1526" s="72"/>
      <c r="GI1526" s="72"/>
      <c r="GJ1526" s="72"/>
      <c r="GK1526" s="72"/>
      <c r="GL1526" s="72"/>
      <c r="GM1526" s="72"/>
      <c r="GN1526" s="72"/>
      <c r="GO1526" s="72"/>
      <c r="GP1526" s="72"/>
      <c r="GQ1526" s="72"/>
      <c r="GR1526" s="72"/>
      <c r="GS1526" s="72"/>
      <c r="GT1526" s="72"/>
      <c r="GU1526" s="72"/>
      <c r="GV1526" s="72"/>
      <c r="GW1526" s="72"/>
      <c r="GX1526" s="72"/>
      <c r="GY1526" s="72"/>
      <c r="GZ1526" s="72"/>
      <c r="HA1526" s="72"/>
      <c r="HB1526" s="72"/>
      <c r="HC1526" s="72"/>
      <c r="HD1526" s="72"/>
      <c r="HE1526" s="72"/>
      <c r="HF1526" s="72"/>
      <c r="HG1526" s="72"/>
      <c r="HH1526" s="72"/>
      <c r="HI1526" s="72"/>
      <c r="HJ1526" s="72"/>
      <c r="HK1526" s="72"/>
      <c r="HL1526" s="72"/>
      <c r="HM1526" s="72"/>
      <c r="HN1526" s="72"/>
      <c r="HO1526" s="72"/>
      <c r="HP1526" s="72"/>
      <c r="HQ1526" s="72"/>
      <c r="HR1526" s="72"/>
      <c r="HS1526" s="72"/>
      <c r="HT1526" s="72"/>
      <c r="HU1526" s="72"/>
      <c r="HV1526" s="72"/>
      <c r="HW1526" s="72"/>
      <c r="HX1526" s="72"/>
      <c r="HY1526" s="72"/>
      <c r="HZ1526" s="72"/>
      <c r="IA1526" s="72"/>
      <c r="IB1526" s="72"/>
      <c r="IC1526" s="72"/>
      <c r="ID1526" s="72"/>
      <c r="IE1526" s="72"/>
      <c r="IF1526" s="72"/>
      <c r="IG1526" s="72"/>
      <c r="IH1526" s="72"/>
      <c r="II1526" s="72"/>
      <c r="IJ1526" s="72"/>
      <c r="IK1526" s="72"/>
      <c r="IL1526" s="72"/>
      <c r="IM1526" s="72"/>
      <c r="IN1526" s="72"/>
      <c r="IO1526" s="72"/>
      <c r="IP1526" s="72"/>
      <c r="IQ1526" s="72"/>
      <c r="IR1526" s="72"/>
      <c r="IS1526" s="72"/>
      <c r="IT1526" s="72"/>
      <c r="IU1526" s="72"/>
      <c r="IV1526" s="72"/>
      <c r="IW1526" s="72"/>
      <c r="IX1526" s="72"/>
      <c r="IY1526" s="72"/>
      <c r="IZ1526" s="72"/>
      <c r="JA1526" s="72"/>
      <c r="JB1526" s="72"/>
      <c r="JC1526" s="72"/>
      <c r="JD1526" s="72"/>
      <c r="JE1526" s="72"/>
      <c r="JF1526" s="72"/>
      <c r="JG1526" s="72"/>
      <c r="JH1526" s="72"/>
      <c r="JI1526" s="72"/>
      <c r="JJ1526" s="72"/>
      <c r="JK1526" s="72"/>
      <c r="JL1526" s="72"/>
      <c r="JM1526" s="72"/>
      <c r="JN1526" s="72"/>
      <c r="JO1526" s="72"/>
      <c r="JP1526" s="72"/>
      <c r="JQ1526" s="72"/>
      <c r="JR1526" s="72"/>
      <c r="JS1526" s="72"/>
      <c r="JT1526" s="72"/>
      <c r="JU1526" s="72"/>
      <c r="JV1526" s="72"/>
      <c r="JW1526" s="72"/>
      <c r="JX1526" s="72"/>
      <c r="JY1526" s="72"/>
      <c r="JZ1526" s="72"/>
      <c r="KA1526" s="72"/>
      <c r="KB1526" s="72"/>
      <c r="KC1526" s="72"/>
      <c r="KD1526" s="72"/>
      <c r="KE1526" s="72"/>
      <c r="KF1526" s="72"/>
      <c r="KG1526" s="72"/>
      <c r="KH1526" s="72"/>
      <c r="KI1526" s="72"/>
      <c r="KJ1526" s="72"/>
      <c r="KK1526" s="72"/>
      <c r="KL1526" s="72"/>
      <c r="KM1526" s="72"/>
      <c r="KN1526" s="72"/>
      <c r="KO1526" s="72"/>
      <c r="KP1526" s="72"/>
      <c r="KQ1526" s="72"/>
      <c r="KR1526" s="72"/>
      <c r="KS1526" s="72"/>
      <c r="KT1526" s="72"/>
      <c r="KU1526" s="72"/>
      <c r="KV1526" s="72"/>
      <c r="KW1526" s="72"/>
      <c r="KX1526" s="72"/>
      <c r="KY1526" s="72"/>
      <c r="KZ1526" s="72"/>
      <c r="LA1526" s="72"/>
      <c r="LB1526" s="72"/>
      <c r="LC1526" s="72"/>
      <c r="LD1526" s="72"/>
      <c r="LE1526" s="72"/>
      <c r="LF1526" s="72"/>
      <c r="LG1526" s="72"/>
      <c r="LH1526" s="72"/>
      <c r="LI1526" s="72"/>
      <c r="LJ1526" s="72"/>
      <c r="LK1526" s="72"/>
      <c r="LL1526" s="72"/>
      <c r="LM1526" s="72"/>
      <c r="LN1526" s="72"/>
      <c r="LO1526" s="72"/>
      <c r="LP1526" s="72"/>
      <c r="LQ1526" s="72"/>
      <c r="LR1526" s="72"/>
      <c r="LS1526" s="72"/>
      <c r="LT1526" s="72"/>
      <c r="LU1526" s="72"/>
      <c r="LV1526" s="72"/>
      <c r="LW1526" s="72"/>
      <c r="LX1526" s="72"/>
      <c r="LY1526" s="72"/>
      <c r="LZ1526" s="72"/>
      <c r="MA1526" s="72"/>
      <c r="MB1526" s="72"/>
      <c r="MC1526" s="72"/>
      <c r="MD1526" s="72"/>
      <c r="ME1526" s="72"/>
      <c r="MF1526" s="72"/>
      <c r="MG1526" s="72"/>
      <c r="MH1526" s="72"/>
      <c r="MI1526" s="72"/>
      <c r="MJ1526" s="72"/>
      <c r="MK1526" s="72"/>
      <c r="ML1526" s="72"/>
      <c r="MM1526" s="72"/>
      <c r="MN1526" s="72"/>
      <c r="MO1526" s="72"/>
      <c r="MP1526" s="72"/>
      <c r="MQ1526" s="72"/>
      <c r="MR1526" s="72"/>
      <c r="MS1526" s="72"/>
      <c r="MT1526" s="72"/>
      <c r="MU1526" s="72"/>
      <c r="MV1526" s="72"/>
      <c r="MW1526" s="72"/>
      <c r="MX1526" s="72"/>
      <c r="MY1526" s="72"/>
      <c r="MZ1526" s="72"/>
      <c r="NA1526" s="72"/>
      <c r="NB1526" s="72"/>
      <c r="NC1526" s="72"/>
      <c r="ND1526" s="72"/>
      <c r="NE1526" s="72"/>
      <c r="NF1526" s="72"/>
      <c r="NG1526" s="72"/>
      <c r="NH1526" s="72"/>
      <c r="NI1526" s="72"/>
      <c r="NJ1526" s="72"/>
      <c r="NK1526" s="72"/>
      <c r="NL1526" s="72"/>
      <c r="NM1526" s="72"/>
      <c r="NN1526" s="72"/>
      <c r="NO1526" s="72"/>
      <c r="NP1526" s="72"/>
      <c r="NQ1526" s="72"/>
      <c r="NR1526" s="72"/>
      <c r="NS1526" s="72"/>
      <c r="NT1526" s="72"/>
      <c r="NU1526" s="72"/>
      <c r="NV1526" s="72"/>
      <c r="NW1526" s="72"/>
      <c r="NX1526" s="72"/>
      <c r="NY1526" s="72"/>
      <c r="NZ1526" s="72"/>
      <c r="OA1526" s="72"/>
      <c r="OB1526" s="72"/>
      <c r="OC1526" s="72"/>
      <c r="OD1526" s="72"/>
      <c r="OE1526" s="72"/>
      <c r="OF1526" s="72"/>
      <c r="OG1526" s="72"/>
      <c r="OH1526" s="72"/>
      <c r="OI1526" s="72"/>
      <c r="OJ1526" s="72"/>
      <c r="OK1526" s="72"/>
      <c r="OL1526" s="72"/>
      <c r="OM1526" s="72"/>
      <c r="ON1526" s="72"/>
      <c r="OO1526" s="72"/>
      <c r="OP1526" s="72"/>
      <c r="OQ1526" s="72"/>
      <c r="OR1526" s="72"/>
      <c r="OS1526" s="72"/>
      <c r="OT1526" s="72"/>
      <c r="OU1526" s="72"/>
      <c r="OV1526" s="72"/>
      <c r="OW1526" s="72"/>
      <c r="OX1526" s="72"/>
      <c r="OY1526" s="72"/>
      <c r="OZ1526" s="72"/>
      <c r="PA1526" s="72"/>
      <c r="PB1526" s="72"/>
      <c r="PC1526" s="72"/>
      <c r="PD1526" s="72"/>
      <c r="PE1526" s="72"/>
      <c r="PF1526" s="72"/>
      <c r="PG1526" s="72"/>
      <c r="PH1526" s="72"/>
      <c r="PI1526" s="72"/>
      <c r="PJ1526" s="72"/>
      <c r="PK1526" s="72"/>
      <c r="PL1526" s="72"/>
      <c r="PM1526" s="72"/>
      <c r="PN1526" s="72"/>
      <c r="PO1526" s="72"/>
      <c r="PP1526" s="72"/>
      <c r="PQ1526" s="72"/>
      <c r="PR1526" s="72"/>
      <c r="PS1526" s="72"/>
      <c r="PT1526" s="72"/>
      <c r="PU1526" s="72"/>
      <c r="PV1526" s="72"/>
      <c r="PW1526" s="72"/>
      <c r="PX1526" s="72"/>
      <c r="PY1526" s="72"/>
      <c r="PZ1526" s="72"/>
      <c r="QA1526" s="72"/>
      <c r="QB1526" s="72"/>
      <c r="QC1526" s="72"/>
      <c r="QD1526" s="72"/>
      <c r="QE1526" s="72"/>
      <c r="QF1526" s="72"/>
      <c r="QG1526" s="72"/>
      <c r="QH1526" s="72"/>
      <c r="QI1526" s="72"/>
      <c r="QJ1526" s="72"/>
      <c r="QK1526" s="72"/>
      <c r="QL1526" s="72"/>
      <c r="QM1526" s="72"/>
      <c r="QN1526" s="72"/>
      <c r="QO1526" s="72"/>
      <c r="QP1526" s="72"/>
      <c r="QQ1526" s="72"/>
      <c r="QR1526" s="72"/>
      <c r="QS1526" s="72"/>
      <c r="QT1526" s="72"/>
      <c r="QU1526" s="72"/>
      <c r="QV1526" s="72"/>
      <c r="QW1526" s="72"/>
      <c r="QX1526" s="72"/>
      <c r="QY1526" s="72"/>
      <c r="QZ1526" s="72"/>
      <c r="RA1526" s="72"/>
      <c r="RB1526" s="72"/>
      <c r="RC1526" s="72"/>
      <c r="RD1526" s="72"/>
      <c r="RE1526" s="72"/>
      <c r="RF1526" s="72"/>
      <c r="RG1526" s="72"/>
      <c r="RH1526" s="72"/>
      <c r="RI1526" s="72"/>
      <c r="RJ1526" s="72"/>
      <c r="RK1526" s="72"/>
      <c r="RL1526" s="72"/>
      <c r="RM1526" s="72"/>
      <c r="RN1526" s="72"/>
      <c r="RO1526" s="72"/>
      <c r="RP1526" s="72"/>
      <c r="RQ1526" s="72"/>
      <c r="RR1526" s="72"/>
      <c r="RS1526" s="72"/>
      <c r="RT1526" s="72"/>
      <c r="RU1526" s="72"/>
      <c r="RV1526" s="72"/>
      <c r="RW1526" s="72"/>
      <c r="RX1526" s="72"/>
      <c r="RY1526" s="72"/>
      <c r="RZ1526" s="72"/>
      <c r="SA1526" s="72"/>
      <c r="SB1526" s="72"/>
      <c r="SC1526" s="72"/>
      <c r="SD1526" s="72"/>
      <c r="SE1526" s="72"/>
      <c r="SF1526" s="72"/>
      <c r="SG1526" s="72"/>
      <c r="SH1526" s="72"/>
      <c r="SI1526" s="72"/>
      <c r="SJ1526" s="72"/>
      <c r="SK1526" s="72"/>
      <c r="SL1526" s="72"/>
      <c r="SM1526" s="72"/>
      <c r="SN1526" s="72"/>
      <c r="SO1526" s="72"/>
      <c r="SP1526" s="72"/>
      <c r="SQ1526" s="72"/>
      <c r="SR1526" s="72"/>
      <c r="SS1526" s="72"/>
      <c r="ST1526" s="72"/>
      <c r="SU1526" s="72"/>
      <c r="SV1526" s="72"/>
      <c r="SW1526" s="72"/>
      <c r="SX1526" s="72"/>
      <c r="SY1526" s="72"/>
      <c r="SZ1526" s="72"/>
      <c r="TA1526" s="72"/>
      <c r="TB1526" s="72"/>
      <c r="TC1526" s="72"/>
    </row>
    <row r="1527" spans="1:523" ht="16.5" customHeight="1" x14ac:dyDescent="0.2">
      <c r="A1527" s="20">
        <v>948</v>
      </c>
      <c r="B1527" s="20" t="s">
        <v>66</v>
      </c>
      <c r="C1527" s="20" t="s">
        <v>328</v>
      </c>
      <c r="D1527" s="20" t="s">
        <v>38</v>
      </c>
      <c r="E1527" s="20" t="s">
        <v>1345</v>
      </c>
      <c r="F1527" s="22" t="s">
        <v>1027</v>
      </c>
      <c r="G1527" s="73" t="s">
        <v>84</v>
      </c>
      <c r="H1527" s="20" t="s">
        <v>35</v>
      </c>
      <c r="I1527" s="20" t="s">
        <v>81</v>
      </c>
      <c r="J1527" s="22" t="s">
        <v>1000</v>
      </c>
      <c r="K1527" s="20"/>
      <c r="L1527" s="20"/>
      <c r="M1527" s="20"/>
      <c r="N1527" s="20"/>
      <c r="O1527" s="32"/>
      <c r="P1527" s="23">
        <v>500000</v>
      </c>
      <c r="Q1527" s="24">
        <v>1</v>
      </c>
      <c r="R1527" s="25">
        <v>45658</v>
      </c>
      <c r="S1527" s="20" t="s">
        <v>83</v>
      </c>
      <c r="T1527" s="23">
        <f t="shared" si="27"/>
        <v>6000000</v>
      </c>
      <c r="U1527" s="27" t="s">
        <v>100</v>
      </c>
      <c r="V1527" s="27" t="s">
        <v>100</v>
      </c>
      <c r="W1527" s="72"/>
      <c r="X1527" s="72"/>
      <c r="Y1527" s="72"/>
      <c r="Z1527" s="72"/>
      <c r="AA1527" s="72"/>
      <c r="AB1527" s="72"/>
      <c r="AC1527" s="72"/>
      <c r="AD1527" s="72"/>
      <c r="AE1527" s="72"/>
      <c r="AF1527" s="72"/>
      <c r="AG1527" s="72"/>
      <c r="AH1527" s="72"/>
      <c r="AI1527" s="72"/>
      <c r="AJ1527" s="72"/>
      <c r="AK1527" s="72"/>
      <c r="AL1527" s="72"/>
      <c r="AM1527" s="72"/>
      <c r="AN1527" s="72"/>
      <c r="AO1527" s="72"/>
      <c r="AP1527" s="72"/>
      <c r="AQ1527" s="72"/>
      <c r="AR1527" s="72"/>
      <c r="AS1527" s="72"/>
      <c r="AT1527" s="72"/>
      <c r="AU1527" s="72"/>
      <c r="AV1527" s="72"/>
      <c r="AW1527" s="72"/>
      <c r="AX1527" s="72"/>
      <c r="AY1527" s="72"/>
      <c r="AZ1527" s="72"/>
      <c r="BA1527" s="72"/>
      <c r="BB1527" s="72"/>
      <c r="BC1527" s="72"/>
      <c r="BD1527" s="72"/>
      <c r="BE1527" s="72"/>
      <c r="BF1527" s="72"/>
      <c r="BG1527" s="72"/>
      <c r="BH1527" s="72"/>
      <c r="BI1527" s="72"/>
      <c r="BJ1527" s="72"/>
      <c r="BK1527" s="72"/>
      <c r="BL1527" s="72"/>
      <c r="BM1527" s="72"/>
      <c r="BN1527" s="72"/>
      <c r="BO1527" s="72"/>
      <c r="BP1527" s="72"/>
      <c r="BQ1527" s="72"/>
      <c r="BR1527" s="72"/>
      <c r="BS1527" s="72"/>
      <c r="BT1527" s="72"/>
      <c r="BU1527" s="72"/>
      <c r="BV1527" s="72"/>
      <c r="BW1527" s="72"/>
      <c r="BX1527" s="72"/>
      <c r="BY1527" s="72"/>
      <c r="BZ1527" s="72"/>
      <c r="CA1527" s="72"/>
      <c r="CB1527" s="72"/>
      <c r="CC1527" s="72"/>
      <c r="CD1527" s="72"/>
      <c r="CE1527" s="72"/>
      <c r="CF1527" s="72"/>
      <c r="CG1527" s="72"/>
      <c r="CH1527" s="72"/>
      <c r="CI1527" s="72"/>
      <c r="CJ1527" s="72"/>
      <c r="CK1527" s="72"/>
      <c r="CL1527" s="72"/>
      <c r="CM1527" s="72"/>
      <c r="CN1527" s="72"/>
      <c r="CO1527" s="72"/>
      <c r="CP1527" s="72"/>
      <c r="CQ1527" s="72"/>
      <c r="CR1527" s="72"/>
      <c r="CS1527" s="72"/>
      <c r="CT1527" s="72"/>
      <c r="CU1527" s="72"/>
      <c r="CV1527" s="72"/>
      <c r="CW1527" s="72"/>
      <c r="CX1527" s="72"/>
      <c r="CY1527" s="72"/>
      <c r="CZ1527" s="72"/>
      <c r="DA1527" s="72"/>
      <c r="DB1527" s="72"/>
      <c r="DC1527" s="72"/>
      <c r="DD1527" s="72"/>
      <c r="DE1527" s="72"/>
      <c r="DF1527" s="72"/>
      <c r="DG1527" s="72"/>
      <c r="DH1527" s="72"/>
      <c r="DI1527" s="72"/>
      <c r="DJ1527" s="72"/>
      <c r="DK1527" s="72"/>
      <c r="DL1527" s="72"/>
      <c r="DM1527" s="72"/>
      <c r="DN1527" s="72"/>
      <c r="DO1527" s="72"/>
      <c r="DP1527" s="72"/>
      <c r="DQ1527" s="72"/>
      <c r="DR1527" s="72"/>
      <c r="DS1527" s="72"/>
      <c r="DT1527" s="72"/>
      <c r="DU1527" s="72"/>
      <c r="DV1527" s="72"/>
      <c r="DW1527" s="72"/>
      <c r="DX1527" s="72"/>
      <c r="DY1527" s="72"/>
      <c r="DZ1527" s="72"/>
      <c r="EA1527" s="72"/>
      <c r="EB1527" s="72"/>
      <c r="EC1527" s="72"/>
      <c r="ED1527" s="72"/>
      <c r="EE1527" s="72"/>
      <c r="EF1527" s="72"/>
      <c r="EG1527" s="72"/>
      <c r="EH1527" s="72"/>
      <c r="EI1527" s="72"/>
      <c r="EJ1527" s="72"/>
      <c r="EK1527" s="72"/>
      <c r="EL1527" s="72"/>
      <c r="EM1527" s="72"/>
      <c r="EN1527" s="72"/>
      <c r="EO1527" s="72"/>
      <c r="EP1527" s="72"/>
      <c r="EQ1527" s="72"/>
      <c r="ER1527" s="72"/>
      <c r="ES1527" s="72"/>
      <c r="ET1527" s="72"/>
      <c r="EU1527" s="72"/>
      <c r="EV1527" s="72"/>
      <c r="EW1527" s="72"/>
      <c r="EX1527" s="72"/>
      <c r="EY1527" s="72"/>
      <c r="EZ1527" s="72"/>
      <c r="FA1527" s="72"/>
      <c r="FB1527" s="72"/>
      <c r="FC1527" s="72"/>
      <c r="FD1527" s="72"/>
      <c r="FE1527" s="72"/>
      <c r="FF1527" s="72"/>
      <c r="FG1527" s="72"/>
      <c r="FH1527" s="72"/>
      <c r="FI1527" s="72"/>
      <c r="FJ1527" s="72"/>
      <c r="FK1527" s="72"/>
      <c r="FL1527" s="72"/>
      <c r="FM1527" s="72"/>
      <c r="FN1527" s="72"/>
      <c r="FO1527" s="72"/>
      <c r="FP1527" s="72"/>
      <c r="FQ1527" s="72"/>
      <c r="FR1527" s="72"/>
      <c r="FS1527" s="72"/>
      <c r="FT1527" s="72"/>
      <c r="FU1527" s="72"/>
      <c r="FV1527" s="72"/>
      <c r="FW1527" s="72"/>
      <c r="FX1527" s="72"/>
      <c r="FY1527" s="72"/>
      <c r="FZ1527" s="72"/>
      <c r="GA1527" s="72"/>
      <c r="GB1527" s="72"/>
      <c r="GC1527" s="72"/>
      <c r="GD1527" s="72"/>
      <c r="GE1527" s="72"/>
      <c r="GF1527" s="72"/>
      <c r="GG1527" s="72"/>
      <c r="GH1527" s="72"/>
      <c r="GI1527" s="72"/>
      <c r="GJ1527" s="72"/>
      <c r="GK1527" s="72"/>
      <c r="GL1527" s="72"/>
      <c r="GM1527" s="72"/>
      <c r="GN1527" s="72"/>
      <c r="GO1527" s="72"/>
      <c r="GP1527" s="72"/>
      <c r="GQ1527" s="72"/>
      <c r="GR1527" s="72"/>
      <c r="GS1527" s="72"/>
      <c r="GT1527" s="72"/>
      <c r="GU1527" s="72"/>
      <c r="GV1527" s="72"/>
      <c r="GW1527" s="72"/>
      <c r="GX1527" s="72"/>
      <c r="GY1527" s="72"/>
      <c r="GZ1527" s="72"/>
      <c r="HA1527" s="72"/>
      <c r="HB1527" s="72"/>
      <c r="HC1527" s="72"/>
      <c r="HD1527" s="72"/>
      <c r="HE1527" s="72"/>
      <c r="HF1527" s="72"/>
      <c r="HG1527" s="72"/>
      <c r="HH1527" s="72"/>
      <c r="HI1527" s="72"/>
      <c r="HJ1527" s="72"/>
      <c r="HK1527" s="72"/>
      <c r="HL1527" s="72"/>
      <c r="HM1527" s="72"/>
      <c r="HN1527" s="72"/>
      <c r="HO1527" s="72"/>
      <c r="HP1527" s="72"/>
      <c r="HQ1527" s="72"/>
      <c r="HR1527" s="72"/>
      <c r="HS1527" s="72"/>
      <c r="HT1527" s="72"/>
      <c r="HU1527" s="72"/>
      <c r="HV1527" s="72"/>
      <c r="HW1527" s="72"/>
      <c r="HX1527" s="72"/>
      <c r="HY1527" s="72"/>
      <c r="HZ1527" s="72"/>
      <c r="IA1527" s="72"/>
      <c r="IB1527" s="72"/>
      <c r="IC1527" s="72"/>
      <c r="ID1527" s="72"/>
      <c r="IE1527" s="72"/>
      <c r="IF1527" s="72"/>
      <c r="IG1527" s="72"/>
      <c r="IH1527" s="72"/>
      <c r="II1527" s="72"/>
      <c r="IJ1527" s="72"/>
      <c r="IK1527" s="72"/>
      <c r="IL1527" s="72"/>
      <c r="IM1527" s="72"/>
      <c r="IN1527" s="72"/>
      <c r="IO1527" s="72"/>
      <c r="IP1527" s="72"/>
      <c r="IQ1527" s="72"/>
      <c r="IR1527" s="72"/>
      <c r="IS1527" s="72"/>
      <c r="IT1527" s="72"/>
      <c r="IU1527" s="72"/>
      <c r="IV1527" s="72"/>
      <c r="IW1527" s="72"/>
      <c r="IX1527" s="72"/>
      <c r="IY1527" s="72"/>
      <c r="IZ1527" s="72"/>
      <c r="JA1527" s="72"/>
      <c r="JB1527" s="72"/>
      <c r="JC1527" s="72"/>
      <c r="JD1527" s="72"/>
      <c r="JE1527" s="72"/>
      <c r="JF1527" s="72"/>
      <c r="JG1527" s="72"/>
      <c r="JH1527" s="72"/>
      <c r="JI1527" s="72"/>
      <c r="JJ1527" s="72"/>
      <c r="JK1527" s="72"/>
      <c r="JL1527" s="72"/>
      <c r="JM1527" s="72"/>
      <c r="JN1527" s="72"/>
      <c r="JO1527" s="72"/>
      <c r="JP1527" s="72"/>
      <c r="JQ1527" s="72"/>
      <c r="JR1527" s="72"/>
      <c r="JS1527" s="72"/>
      <c r="JT1527" s="72"/>
      <c r="JU1527" s="72"/>
      <c r="JV1527" s="72"/>
      <c r="JW1527" s="72"/>
      <c r="JX1527" s="72"/>
      <c r="JY1527" s="72"/>
      <c r="JZ1527" s="72"/>
      <c r="KA1527" s="72"/>
      <c r="KB1527" s="72"/>
      <c r="KC1527" s="72"/>
      <c r="KD1527" s="72"/>
      <c r="KE1527" s="72"/>
      <c r="KF1527" s="72"/>
      <c r="KG1527" s="72"/>
      <c r="KH1527" s="72"/>
      <c r="KI1527" s="72"/>
      <c r="KJ1527" s="72"/>
      <c r="KK1527" s="72"/>
      <c r="KL1527" s="72"/>
      <c r="KM1527" s="72"/>
      <c r="KN1527" s="72"/>
      <c r="KO1527" s="72"/>
      <c r="KP1527" s="72"/>
      <c r="KQ1527" s="72"/>
      <c r="KR1527" s="72"/>
      <c r="KS1527" s="72"/>
      <c r="KT1527" s="72"/>
      <c r="KU1527" s="72"/>
      <c r="KV1527" s="72"/>
      <c r="KW1527" s="72"/>
      <c r="KX1527" s="72"/>
      <c r="KY1527" s="72"/>
      <c r="KZ1527" s="72"/>
      <c r="LA1527" s="72"/>
      <c r="LB1527" s="72"/>
      <c r="LC1527" s="72"/>
      <c r="LD1527" s="72"/>
      <c r="LE1527" s="72"/>
      <c r="LF1527" s="72"/>
      <c r="LG1527" s="72"/>
      <c r="LH1527" s="72"/>
      <c r="LI1527" s="72"/>
      <c r="LJ1527" s="72"/>
      <c r="LK1527" s="72"/>
      <c r="LL1527" s="72"/>
      <c r="LM1527" s="72"/>
      <c r="LN1527" s="72"/>
      <c r="LO1527" s="72"/>
      <c r="LP1527" s="72"/>
      <c r="LQ1527" s="72"/>
      <c r="LR1527" s="72"/>
      <c r="LS1527" s="72"/>
      <c r="LT1527" s="72"/>
      <c r="LU1527" s="72"/>
      <c r="LV1527" s="72"/>
      <c r="LW1527" s="72"/>
      <c r="LX1527" s="72"/>
      <c r="LY1527" s="72"/>
      <c r="LZ1527" s="72"/>
      <c r="MA1527" s="72"/>
      <c r="MB1527" s="72"/>
      <c r="MC1527" s="72"/>
      <c r="MD1527" s="72"/>
      <c r="ME1527" s="72"/>
      <c r="MF1527" s="72"/>
      <c r="MG1527" s="72"/>
      <c r="MH1527" s="72"/>
      <c r="MI1527" s="72"/>
      <c r="MJ1527" s="72"/>
      <c r="MK1527" s="72"/>
      <c r="ML1527" s="72"/>
      <c r="MM1527" s="72"/>
      <c r="MN1527" s="72"/>
      <c r="MO1527" s="72"/>
      <c r="MP1527" s="72"/>
      <c r="MQ1527" s="72"/>
      <c r="MR1527" s="72"/>
      <c r="MS1527" s="72"/>
      <c r="MT1527" s="72"/>
      <c r="MU1527" s="72"/>
      <c r="MV1527" s="72"/>
      <c r="MW1527" s="72"/>
      <c r="MX1527" s="72"/>
      <c r="MY1527" s="72"/>
      <c r="MZ1527" s="72"/>
      <c r="NA1527" s="72"/>
      <c r="NB1527" s="72"/>
      <c r="NC1527" s="72"/>
      <c r="ND1527" s="72"/>
      <c r="NE1527" s="72"/>
      <c r="NF1527" s="72"/>
      <c r="NG1527" s="72"/>
      <c r="NH1527" s="72"/>
      <c r="NI1527" s="72"/>
      <c r="NJ1527" s="72"/>
      <c r="NK1527" s="72"/>
      <c r="NL1527" s="72"/>
      <c r="NM1527" s="72"/>
      <c r="NN1527" s="72"/>
      <c r="NO1527" s="72"/>
      <c r="NP1527" s="72"/>
      <c r="NQ1527" s="72"/>
      <c r="NR1527" s="72"/>
      <c r="NS1527" s="72"/>
      <c r="NT1527" s="72"/>
      <c r="NU1527" s="72"/>
      <c r="NV1527" s="72"/>
      <c r="NW1527" s="72"/>
      <c r="NX1527" s="72"/>
      <c r="NY1527" s="72"/>
      <c r="NZ1527" s="72"/>
      <c r="OA1527" s="72"/>
      <c r="OB1527" s="72"/>
      <c r="OC1527" s="72"/>
      <c r="OD1527" s="72"/>
      <c r="OE1527" s="72"/>
      <c r="OF1527" s="72"/>
      <c r="OG1527" s="72"/>
      <c r="OH1527" s="72"/>
      <c r="OI1527" s="72"/>
      <c r="OJ1527" s="72"/>
      <c r="OK1527" s="72"/>
      <c r="OL1527" s="72"/>
      <c r="OM1527" s="72"/>
      <c r="ON1527" s="72"/>
      <c r="OO1527" s="72"/>
      <c r="OP1527" s="72"/>
      <c r="OQ1527" s="72"/>
      <c r="OR1527" s="72"/>
      <c r="OS1527" s="72"/>
      <c r="OT1527" s="72"/>
      <c r="OU1527" s="72"/>
      <c r="OV1527" s="72"/>
      <c r="OW1527" s="72"/>
      <c r="OX1527" s="72"/>
      <c r="OY1527" s="72"/>
      <c r="OZ1527" s="72"/>
      <c r="PA1527" s="72"/>
      <c r="PB1527" s="72"/>
      <c r="PC1527" s="72"/>
      <c r="PD1527" s="72"/>
      <c r="PE1527" s="72"/>
      <c r="PF1527" s="72"/>
      <c r="PG1527" s="72"/>
      <c r="PH1527" s="72"/>
      <c r="PI1527" s="72"/>
      <c r="PJ1527" s="72"/>
      <c r="PK1527" s="72"/>
      <c r="PL1527" s="72"/>
      <c r="PM1527" s="72"/>
      <c r="PN1527" s="72"/>
      <c r="PO1527" s="72"/>
      <c r="PP1527" s="72"/>
      <c r="PQ1527" s="72"/>
      <c r="PR1527" s="72"/>
      <c r="PS1527" s="72"/>
      <c r="PT1527" s="72"/>
      <c r="PU1527" s="72"/>
      <c r="PV1527" s="72"/>
      <c r="PW1527" s="72"/>
      <c r="PX1527" s="72"/>
      <c r="PY1527" s="72"/>
      <c r="PZ1527" s="72"/>
      <c r="QA1527" s="72"/>
      <c r="QB1527" s="72"/>
      <c r="QC1527" s="72"/>
      <c r="QD1527" s="72"/>
      <c r="QE1527" s="72"/>
      <c r="QF1527" s="72"/>
      <c r="QG1527" s="72"/>
      <c r="QH1527" s="72"/>
      <c r="QI1527" s="72"/>
      <c r="QJ1527" s="72"/>
      <c r="QK1527" s="72"/>
      <c r="QL1527" s="72"/>
      <c r="QM1527" s="72"/>
      <c r="QN1527" s="72"/>
      <c r="QO1527" s="72"/>
      <c r="QP1527" s="72"/>
      <c r="QQ1527" s="72"/>
      <c r="QR1527" s="72"/>
      <c r="QS1527" s="72"/>
      <c r="QT1527" s="72"/>
      <c r="QU1527" s="72"/>
      <c r="QV1527" s="72"/>
      <c r="QW1527" s="72"/>
      <c r="QX1527" s="72"/>
      <c r="QY1527" s="72"/>
      <c r="QZ1527" s="72"/>
      <c r="RA1527" s="72"/>
      <c r="RB1527" s="72"/>
      <c r="RC1527" s="72"/>
      <c r="RD1527" s="72"/>
      <c r="RE1527" s="72"/>
      <c r="RF1527" s="72"/>
      <c r="RG1527" s="72"/>
      <c r="RH1527" s="72"/>
      <c r="RI1527" s="72"/>
      <c r="RJ1527" s="72"/>
      <c r="RK1527" s="72"/>
      <c r="RL1527" s="72"/>
      <c r="RM1527" s="72"/>
      <c r="RN1527" s="72"/>
      <c r="RO1527" s="72"/>
      <c r="RP1527" s="72"/>
      <c r="RQ1527" s="72"/>
      <c r="RR1527" s="72"/>
      <c r="RS1527" s="72"/>
      <c r="RT1527" s="72"/>
      <c r="RU1527" s="72"/>
      <c r="RV1527" s="72"/>
      <c r="RW1527" s="72"/>
      <c r="RX1527" s="72"/>
      <c r="RY1527" s="72"/>
      <c r="RZ1527" s="72"/>
      <c r="SA1527" s="72"/>
      <c r="SB1527" s="72"/>
      <c r="SC1527" s="72"/>
      <c r="SD1527" s="72"/>
      <c r="SE1527" s="72"/>
      <c r="SF1527" s="72"/>
      <c r="SG1527" s="72"/>
      <c r="SH1527" s="72"/>
      <c r="SI1527" s="72"/>
      <c r="SJ1527" s="72"/>
      <c r="SK1527" s="72"/>
      <c r="SL1527" s="72"/>
      <c r="SM1527" s="72"/>
      <c r="SN1527" s="72"/>
      <c r="SO1527" s="72"/>
      <c r="SP1527" s="72"/>
      <c r="SQ1527" s="72"/>
      <c r="SR1527" s="72"/>
      <c r="SS1527" s="72"/>
      <c r="ST1527" s="72"/>
      <c r="SU1527" s="72"/>
      <c r="SV1527" s="72"/>
      <c r="SW1527" s="72"/>
      <c r="SX1527" s="72"/>
      <c r="SY1527" s="72"/>
      <c r="SZ1527" s="72"/>
      <c r="TA1527" s="72"/>
      <c r="TB1527" s="72"/>
      <c r="TC1527" s="72"/>
    </row>
    <row r="1528" spans="1:523" ht="16.5" customHeight="1" x14ac:dyDescent="0.2">
      <c r="A1528" s="20">
        <v>949</v>
      </c>
      <c r="B1528" s="20" t="s">
        <v>66</v>
      </c>
      <c r="C1528" s="20" t="s">
        <v>328</v>
      </c>
      <c r="D1528" s="20" t="s">
        <v>38</v>
      </c>
      <c r="E1528" s="20" t="s">
        <v>1345</v>
      </c>
      <c r="F1528" s="22" t="s">
        <v>1028</v>
      </c>
      <c r="G1528" s="73" t="s">
        <v>84</v>
      </c>
      <c r="H1528" s="20" t="s">
        <v>35</v>
      </c>
      <c r="I1528" s="20" t="s">
        <v>81</v>
      </c>
      <c r="J1528" s="22" t="s">
        <v>1000</v>
      </c>
      <c r="K1528" s="20"/>
      <c r="L1528" s="20"/>
      <c r="M1528" s="20"/>
      <c r="N1528" s="20"/>
      <c r="O1528" s="32"/>
      <c r="P1528" s="23">
        <v>500000</v>
      </c>
      <c r="Q1528" s="24">
        <v>1</v>
      </c>
      <c r="R1528" s="25">
        <v>45658</v>
      </c>
      <c r="S1528" s="20" t="s">
        <v>83</v>
      </c>
      <c r="T1528" s="23">
        <f t="shared" si="27"/>
        <v>6000000</v>
      </c>
      <c r="U1528" s="27" t="s">
        <v>100</v>
      </c>
      <c r="V1528" s="27" t="s">
        <v>100</v>
      </c>
      <c r="W1528" s="72"/>
      <c r="X1528" s="72"/>
      <c r="Y1528" s="72"/>
      <c r="Z1528" s="72"/>
      <c r="AA1528" s="72"/>
      <c r="AB1528" s="72"/>
      <c r="AC1528" s="72"/>
      <c r="AD1528" s="72"/>
      <c r="AE1528" s="72"/>
      <c r="AF1528" s="72"/>
      <c r="AG1528" s="72"/>
      <c r="AH1528" s="72"/>
      <c r="AI1528" s="72"/>
      <c r="AJ1528" s="72"/>
      <c r="AK1528" s="72"/>
      <c r="AL1528" s="72"/>
      <c r="AM1528" s="72"/>
      <c r="AN1528" s="72"/>
      <c r="AO1528" s="72"/>
      <c r="AP1528" s="72"/>
      <c r="AQ1528" s="72"/>
      <c r="AR1528" s="72"/>
      <c r="AS1528" s="72"/>
      <c r="AT1528" s="72"/>
      <c r="AU1528" s="72"/>
      <c r="AV1528" s="72"/>
      <c r="AW1528" s="72"/>
      <c r="AX1528" s="72"/>
      <c r="AY1528" s="72"/>
      <c r="AZ1528" s="72"/>
      <c r="BA1528" s="72"/>
      <c r="BB1528" s="72"/>
      <c r="BC1528" s="72"/>
      <c r="BD1528" s="72"/>
      <c r="BE1528" s="72"/>
      <c r="BF1528" s="72"/>
      <c r="BG1528" s="72"/>
      <c r="BH1528" s="72"/>
      <c r="BI1528" s="72"/>
      <c r="BJ1528" s="72"/>
      <c r="BK1528" s="72"/>
      <c r="BL1528" s="72"/>
      <c r="BM1528" s="72"/>
      <c r="BN1528" s="72"/>
      <c r="BO1528" s="72"/>
      <c r="BP1528" s="72"/>
      <c r="BQ1528" s="72"/>
      <c r="BR1528" s="72"/>
      <c r="BS1528" s="72"/>
      <c r="BT1528" s="72"/>
      <c r="BU1528" s="72"/>
      <c r="BV1528" s="72"/>
      <c r="BW1528" s="72"/>
      <c r="BX1528" s="72"/>
      <c r="BY1528" s="72"/>
      <c r="BZ1528" s="72"/>
      <c r="CA1528" s="72"/>
      <c r="CB1528" s="72"/>
      <c r="CC1528" s="72"/>
      <c r="CD1528" s="72"/>
      <c r="CE1528" s="72"/>
      <c r="CF1528" s="72"/>
      <c r="CG1528" s="72"/>
      <c r="CH1528" s="72"/>
      <c r="CI1528" s="72"/>
      <c r="CJ1528" s="72"/>
      <c r="CK1528" s="72"/>
      <c r="CL1528" s="72"/>
      <c r="CM1528" s="72"/>
      <c r="CN1528" s="72"/>
      <c r="CO1528" s="72"/>
      <c r="CP1528" s="72"/>
      <c r="CQ1528" s="72"/>
      <c r="CR1528" s="72"/>
      <c r="CS1528" s="72"/>
      <c r="CT1528" s="72"/>
      <c r="CU1528" s="72"/>
      <c r="CV1528" s="72"/>
      <c r="CW1528" s="72"/>
      <c r="CX1528" s="72"/>
      <c r="CY1528" s="72"/>
      <c r="CZ1528" s="72"/>
      <c r="DA1528" s="72"/>
      <c r="DB1528" s="72"/>
      <c r="DC1528" s="72"/>
      <c r="DD1528" s="72"/>
      <c r="DE1528" s="72"/>
      <c r="DF1528" s="72"/>
      <c r="DG1528" s="72"/>
      <c r="DH1528" s="72"/>
      <c r="DI1528" s="72"/>
      <c r="DJ1528" s="72"/>
      <c r="DK1528" s="72"/>
      <c r="DL1528" s="72"/>
      <c r="DM1528" s="72"/>
      <c r="DN1528" s="72"/>
      <c r="DO1528" s="72"/>
      <c r="DP1528" s="72"/>
      <c r="DQ1528" s="72"/>
      <c r="DR1528" s="72"/>
      <c r="DS1528" s="72"/>
      <c r="DT1528" s="72"/>
      <c r="DU1528" s="72"/>
      <c r="DV1528" s="72"/>
      <c r="DW1528" s="72"/>
      <c r="DX1528" s="72"/>
      <c r="DY1528" s="72"/>
      <c r="DZ1528" s="72"/>
      <c r="EA1528" s="72"/>
      <c r="EB1528" s="72"/>
      <c r="EC1528" s="72"/>
      <c r="ED1528" s="72"/>
      <c r="EE1528" s="72"/>
      <c r="EF1528" s="72"/>
      <c r="EG1528" s="72"/>
      <c r="EH1528" s="72"/>
      <c r="EI1528" s="72"/>
      <c r="EJ1528" s="72"/>
      <c r="EK1528" s="72"/>
      <c r="EL1528" s="72"/>
      <c r="EM1528" s="72"/>
      <c r="EN1528" s="72"/>
      <c r="EO1528" s="72"/>
      <c r="EP1528" s="72"/>
      <c r="EQ1528" s="72"/>
      <c r="ER1528" s="72"/>
      <c r="ES1528" s="72"/>
      <c r="ET1528" s="72"/>
      <c r="EU1528" s="72"/>
      <c r="EV1528" s="72"/>
      <c r="EW1528" s="72"/>
      <c r="EX1528" s="72"/>
      <c r="EY1528" s="72"/>
      <c r="EZ1528" s="72"/>
      <c r="FA1528" s="72"/>
      <c r="FB1528" s="72"/>
      <c r="FC1528" s="72"/>
      <c r="FD1528" s="72"/>
      <c r="FE1528" s="72"/>
      <c r="FF1528" s="72"/>
      <c r="FG1528" s="72"/>
      <c r="FH1528" s="72"/>
      <c r="FI1528" s="72"/>
      <c r="FJ1528" s="72"/>
      <c r="FK1528" s="72"/>
      <c r="FL1528" s="72"/>
      <c r="FM1528" s="72"/>
      <c r="FN1528" s="72"/>
      <c r="FO1528" s="72"/>
      <c r="FP1528" s="72"/>
      <c r="FQ1528" s="72"/>
      <c r="FR1528" s="72"/>
      <c r="FS1528" s="72"/>
      <c r="FT1528" s="72"/>
      <c r="FU1528" s="72"/>
      <c r="FV1528" s="72"/>
      <c r="FW1528" s="72"/>
      <c r="FX1528" s="72"/>
      <c r="FY1528" s="72"/>
      <c r="FZ1528" s="72"/>
      <c r="GA1528" s="72"/>
      <c r="GB1528" s="72"/>
      <c r="GC1528" s="72"/>
      <c r="GD1528" s="72"/>
      <c r="GE1528" s="72"/>
      <c r="GF1528" s="72"/>
      <c r="GG1528" s="72"/>
      <c r="GH1528" s="72"/>
      <c r="GI1528" s="72"/>
      <c r="GJ1528" s="72"/>
      <c r="GK1528" s="72"/>
      <c r="GL1528" s="72"/>
      <c r="GM1528" s="72"/>
      <c r="GN1528" s="72"/>
      <c r="GO1528" s="72"/>
      <c r="GP1528" s="72"/>
      <c r="GQ1528" s="72"/>
      <c r="GR1528" s="72"/>
      <c r="GS1528" s="72"/>
      <c r="GT1528" s="72"/>
      <c r="GU1528" s="72"/>
      <c r="GV1528" s="72"/>
      <c r="GW1528" s="72"/>
      <c r="GX1528" s="72"/>
      <c r="GY1528" s="72"/>
      <c r="GZ1528" s="72"/>
      <c r="HA1528" s="72"/>
      <c r="HB1528" s="72"/>
      <c r="HC1528" s="72"/>
      <c r="HD1528" s="72"/>
      <c r="HE1528" s="72"/>
      <c r="HF1528" s="72"/>
      <c r="HG1528" s="72"/>
      <c r="HH1528" s="72"/>
      <c r="HI1528" s="72"/>
      <c r="HJ1528" s="72"/>
      <c r="HK1528" s="72"/>
      <c r="HL1528" s="72"/>
      <c r="HM1528" s="72"/>
      <c r="HN1528" s="72"/>
      <c r="HO1528" s="72"/>
      <c r="HP1528" s="72"/>
      <c r="HQ1528" s="72"/>
      <c r="HR1528" s="72"/>
      <c r="HS1528" s="72"/>
      <c r="HT1528" s="72"/>
      <c r="HU1528" s="72"/>
      <c r="HV1528" s="72"/>
      <c r="HW1528" s="72"/>
      <c r="HX1528" s="72"/>
      <c r="HY1528" s="72"/>
      <c r="HZ1528" s="72"/>
      <c r="IA1528" s="72"/>
      <c r="IB1528" s="72"/>
      <c r="IC1528" s="72"/>
      <c r="ID1528" s="72"/>
      <c r="IE1528" s="72"/>
      <c r="IF1528" s="72"/>
      <c r="IG1528" s="72"/>
      <c r="IH1528" s="72"/>
      <c r="II1528" s="72"/>
      <c r="IJ1528" s="72"/>
      <c r="IK1528" s="72"/>
      <c r="IL1528" s="72"/>
      <c r="IM1528" s="72"/>
      <c r="IN1528" s="72"/>
      <c r="IO1528" s="72"/>
      <c r="IP1528" s="72"/>
      <c r="IQ1528" s="72"/>
      <c r="IR1528" s="72"/>
      <c r="IS1528" s="72"/>
      <c r="IT1528" s="72"/>
      <c r="IU1528" s="72"/>
      <c r="IV1528" s="72"/>
      <c r="IW1528" s="72"/>
      <c r="IX1528" s="72"/>
      <c r="IY1528" s="72"/>
      <c r="IZ1528" s="72"/>
      <c r="JA1528" s="72"/>
      <c r="JB1528" s="72"/>
      <c r="JC1528" s="72"/>
      <c r="JD1528" s="72"/>
      <c r="JE1528" s="72"/>
      <c r="JF1528" s="72"/>
      <c r="JG1528" s="72"/>
      <c r="JH1528" s="72"/>
      <c r="JI1528" s="72"/>
      <c r="JJ1528" s="72"/>
      <c r="JK1528" s="72"/>
      <c r="JL1528" s="72"/>
      <c r="JM1528" s="72"/>
      <c r="JN1528" s="72"/>
      <c r="JO1528" s="72"/>
      <c r="JP1528" s="72"/>
      <c r="JQ1528" s="72"/>
      <c r="JR1528" s="72"/>
      <c r="JS1528" s="72"/>
      <c r="JT1528" s="72"/>
      <c r="JU1528" s="72"/>
      <c r="JV1528" s="72"/>
      <c r="JW1528" s="72"/>
      <c r="JX1528" s="72"/>
      <c r="JY1528" s="72"/>
      <c r="JZ1528" s="72"/>
      <c r="KA1528" s="72"/>
      <c r="KB1528" s="72"/>
      <c r="KC1528" s="72"/>
      <c r="KD1528" s="72"/>
      <c r="KE1528" s="72"/>
      <c r="KF1528" s="72"/>
      <c r="KG1528" s="72"/>
      <c r="KH1528" s="72"/>
      <c r="KI1528" s="72"/>
      <c r="KJ1528" s="72"/>
      <c r="KK1528" s="72"/>
      <c r="KL1528" s="72"/>
      <c r="KM1528" s="72"/>
      <c r="KN1528" s="72"/>
      <c r="KO1528" s="72"/>
      <c r="KP1528" s="72"/>
      <c r="KQ1528" s="72"/>
      <c r="KR1528" s="72"/>
      <c r="KS1528" s="72"/>
      <c r="KT1528" s="72"/>
      <c r="KU1528" s="72"/>
      <c r="KV1528" s="72"/>
      <c r="KW1528" s="72"/>
      <c r="KX1528" s="72"/>
      <c r="KY1528" s="72"/>
      <c r="KZ1528" s="72"/>
      <c r="LA1528" s="72"/>
      <c r="LB1528" s="72"/>
      <c r="LC1528" s="72"/>
      <c r="LD1528" s="72"/>
      <c r="LE1528" s="72"/>
      <c r="LF1528" s="72"/>
      <c r="LG1528" s="72"/>
      <c r="LH1528" s="72"/>
      <c r="LI1528" s="72"/>
      <c r="LJ1528" s="72"/>
      <c r="LK1528" s="72"/>
      <c r="LL1528" s="72"/>
      <c r="LM1528" s="72"/>
      <c r="LN1528" s="72"/>
      <c r="LO1528" s="72"/>
      <c r="LP1528" s="72"/>
      <c r="LQ1528" s="72"/>
      <c r="LR1528" s="72"/>
      <c r="LS1528" s="72"/>
      <c r="LT1528" s="72"/>
      <c r="LU1528" s="72"/>
      <c r="LV1528" s="72"/>
      <c r="LW1528" s="72"/>
      <c r="LX1528" s="72"/>
      <c r="LY1528" s="72"/>
      <c r="LZ1528" s="72"/>
      <c r="MA1528" s="72"/>
      <c r="MB1528" s="72"/>
      <c r="MC1528" s="72"/>
      <c r="MD1528" s="72"/>
      <c r="ME1528" s="72"/>
      <c r="MF1528" s="72"/>
      <c r="MG1528" s="72"/>
      <c r="MH1528" s="72"/>
      <c r="MI1528" s="72"/>
      <c r="MJ1528" s="72"/>
      <c r="MK1528" s="72"/>
      <c r="ML1528" s="72"/>
      <c r="MM1528" s="72"/>
      <c r="MN1528" s="72"/>
      <c r="MO1528" s="72"/>
      <c r="MP1528" s="72"/>
      <c r="MQ1528" s="72"/>
      <c r="MR1528" s="72"/>
      <c r="MS1528" s="72"/>
      <c r="MT1528" s="72"/>
      <c r="MU1528" s="72"/>
      <c r="MV1528" s="72"/>
      <c r="MW1528" s="72"/>
      <c r="MX1528" s="72"/>
      <c r="MY1528" s="72"/>
      <c r="MZ1528" s="72"/>
      <c r="NA1528" s="72"/>
      <c r="NB1528" s="72"/>
      <c r="NC1528" s="72"/>
      <c r="ND1528" s="72"/>
      <c r="NE1528" s="72"/>
      <c r="NF1528" s="72"/>
      <c r="NG1528" s="72"/>
      <c r="NH1528" s="72"/>
      <c r="NI1528" s="72"/>
      <c r="NJ1528" s="72"/>
      <c r="NK1528" s="72"/>
      <c r="NL1528" s="72"/>
      <c r="NM1528" s="72"/>
      <c r="NN1528" s="72"/>
      <c r="NO1528" s="72"/>
      <c r="NP1528" s="72"/>
      <c r="NQ1528" s="72"/>
      <c r="NR1528" s="72"/>
      <c r="NS1528" s="72"/>
      <c r="NT1528" s="72"/>
      <c r="NU1528" s="72"/>
      <c r="NV1528" s="72"/>
      <c r="NW1528" s="72"/>
      <c r="NX1528" s="72"/>
      <c r="NY1528" s="72"/>
      <c r="NZ1528" s="72"/>
      <c r="OA1528" s="72"/>
      <c r="OB1528" s="72"/>
      <c r="OC1528" s="72"/>
      <c r="OD1528" s="72"/>
      <c r="OE1528" s="72"/>
      <c r="OF1528" s="72"/>
      <c r="OG1528" s="72"/>
      <c r="OH1528" s="72"/>
      <c r="OI1528" s="72"/>
      <c r="OJ1528" s="72"/>
      <c r="OK1528" s="72"/>
      <c r="OL1528" s="72"/>
      <c r="OM1528" s="72"/>
      <c r="ON1528" s="72"/>
      <c r="OO1528" s="72"/>
      <c r="OP1528" s="72"/>
      <c r="OQ1528" s="72"/>
      <c r="OR1528" s="72"/>
      <c r="OS1528" s="72"/>
      <c r="OT1528" s="72"/>
      <c r="OU1528" s="72"/>
      <c r="OV1528" s="72"/>
      <c r="OW1528" s="72"/>
      <c r="OX1528" s="72"/>
      <c r="OY1528" s="72"/>
      <c r="OZ1528" s="72"/>
      <c r="PA1528" s="72"/>
      <c r="PB1528" s="72"/>
      <c r="PC1528" s="72"/>
      <c r="PD1528" s="72"/>
      <c r="PE1528" s="72"/>
      <c r="PF1528" s="72"/>
      <c r="PG1528" s="72"/>
      <c r="PH1528" s="72"/>
      <c r="PI1528" s="72"/>
      <c r="PJ1528" s="72"/>
      <c r="PK1528" s="72"/>
      <c r="PL1528" s="72"/>
      <c r="PM1528" s="72"/>
      <c r="PN1528" s="72"/>
      <c r="PO1528" s="72"/>
      <c r="PP1528" s="72"/>
      <c r="PQ1528" s="72"/>
      <c r="PR1528" s="72"/>
      <c r="PS1528" s="72"/>
      <c r="PT1528" s="72"/>
      <c r="PU1528" s="72"/>
      <c r="PV1528" s="72"/>
      <c r="PW1528" s="72"/>
      <c r="PX1528" s="72"/>
      <c r="PY1528" s="72"/>
      <c r="PZ1528" s="72"/>
      <c r="QA1528" s="72"/>
      <c r="QB1528" s="72"/>
      <c r="QC1528" s="72"/>
      <c r="QD1528" s="72"/>
      <c r="QE1528" s="72"/>
      <c r="QF1528" s="72"/>
      <c r="QG1528" s="72"/>
      <c r="QH1528" s="72"/>
      <c r="QI1528" s="72"/>
      <c r="QJ1528" s="72"/>
      <c r="QK1528" s="72"/>
      <c r="QL1528" s="72"/>
      <c r="QM1528" s="72"/>
      <c r="QN1528" s="72"/>
      <c r="QO1528" s="72"/>
      <c r="QP1528" s="72"/>
      <c r="QQ1528" s="72"/>
      <c r="QR1528" s="72"/>
      <c r="QS1528" s="72"/>
      <c r="QT1528" s="72"/>
      <c r="QU1528" s="72"/>
      <c r="QV1528" s="72"/>
      <c r="QW1528" s="72"/>
      <c r="QX1528" s="72"/>
      <c r="QY1528" s="72"/>
      <c r="QZ1528" s="72"/>
      <c r="RA1528" s="72"/>
      <c r="RB1528" s="72"/>
      <c r="RC1528" s="72"/>
      <c r="RD1528" s="72"/>
      <c r="RE1528" s="72"/>
      <c r="RF1528" s="72"/>
      <c r="RG1528" s="72"/>
      <c r="RH1528" s="72"/>
      <c r="RI1528" s="72"/>
      <c r="RJ1528" s="72"/>
      <c r="RK1528" s="72"/>
      <c r="RL1528" s="72"/>
      <c r="RM1528" s="72"/>
      <c r="RN1528" s="72"/>
      <c r="RO1528" s="72"/>
      <c r="RP1528" s="72"/>
      <c r="RQ1528" s="72"/>
      <c r="RR1528" s="72"/>
      <c r="RS1528" s="72"/>
      <c r="RT1528" s="72"/>
      <c r="RU1528" s="72"/>
      <c r="RV1528" s="72"/>
      <c r="RW1528" s="72"/>
      <c r="RX1528" s="72"/>
      <c r="RY1528" s="72"/>
      <c r="RZ1528" s="72"/>
      <c r="SA1528" s="72"/>
      <c r="SB1528" s="72"/>
      <c r="SC1528" s="72"/>
      <c r="SD1528" s="72"/>
      <c r="SE1528" s="72"/>
      <c r="SF1528" s="72"/>
      <c r="SG1528" s="72"/>
      <c r="SH1528" s="72"/>
      <c r="SI1528" s="72"/>
      <c r="SJ1528" s="72"/>
      <c r="SK1528" s="72"/>
      <c r="SL1528" s="72"/>
      <c r="SM1528" s="72"/>
      <c r="SN1528" s="72"/>
      <c r="SO1528" s="72"/>
      <c r="SP1528" s="72"/>
      <c r="SQ1528" s="72"/>
      <c r="SR1528" s="72"/>
      <c r="SS1528" s="72"/>
      <c r="ST1528" s="72"/>
      <c r="SU1528" s="72"/>
      <c r="SV1528" s="72"/>
      <c r="SW1528" s="72"/>
      <c r="SX1528" s="72"/>
      <c r="SY1528" s="72"/>
      <c r="SZ1528" s="72"/>
      <c r="TA1528" s="72"/>
      <c r="TB1528" s="72"/>
      <c r="TC1528" s="72"/>
    </row>
    <row r="1529" spans="1:523" ht="16.5" customHeight="1" x14ac:dyDescent="0.2">
      <c r="A1529" s="20">
        <v>950</v>
      </c>
      <c r="B1529" s="20" t="s">
        <v>66</v>
      </c>
      <c r="C1529" s="20" t="s">
        <v>328</v>
      </c>
      <c r="D1529" s="20" t="s">
        <v>38</v>
      </c>
      <c r="E1529" s="20" t="s">
        <v>225</v>
      </c>
      <c r="F1529" s="22" t="s">
        <v>1029</v>
      </c>
      <c r="G1529" s="73" t="s">
        <v>42</v>
      </c>
      <c r="H1529" s="20" t="s">
        <v>225</v>
      </c>
      <c r="I1529" s="20" t="s">
        <v>81</v>
      </c>
      <c r="J1529" s="22" t="s">
        <v>1000</v>
      </c>
      <c r="K1529" s="20"/>
      <c r="L1529" s="20"/>
      <c r="M1529" s="20"/>
      <c r="N1529" s="20"/>
      <c r="O1529" s="32"/>
      <c r="P1529" s="23">
        <v>250000</v>
      </c>
      <c r="Q1529" s="24">
        <v>1</v>
      </c>
      <c r="R1529" s="25">
        <v>45658</v>
      </c>
      <c r="S1529" s="20" t="s">
        <v>83</v>
      </c>
      <c r="T1529" s="23">
        <f t="shared" si="27"/>
        <v>3000000</v>
      </c>
      <c r="U1529" s="27" t="s">
        <v>100</v>
      </c>
      <c r="V1529" s="27" t="s">
        <v>100</v>
      </c>
      <c r="W1529" s="72"/>
      <c r="X1529" s="72"/>
      <c r="Y1529" s="72"/>
      <c r="Z1529" s="72"/>
      <c r="AA1529" s="72"/>
      <c r="AB1529" s="72"/>
      <c r="AC1529" s="72"/>
      <c r="AD1529" s="72"/>
      <c r="AE1529" s="72"/>
      <c r="AF1529" s="72"/>
      <c r="AG1529" s="72"/>
      <c r="AH1529" s="72"/>
      <c r="AI1529" s="72"/>
      <c r="AJ1529" s="72"/>
      <c r="AK1529" s="72"/>
      <c r="AL1529" s="72"/>
      <c r="AM1529" s="72"/>
      <c r="AN1529" s="72"/>
      <c r="AO1529" s="72"/>
      <c r="AP1529" s="72"/>
      <c r="AQ1529" s="72"/>
      <c r="AR1529" s="72"/>
      <c r="AS1529" s="72"/>
      <c r="AT1529" s="72"/>
      <c r="AU1529" s="72"/>
      <c r="AV1529" s="72"/>
      <c r="AW1529" s="72"/>
      <c r="AX1529" s="72"/>
      <c r="AY1529" s="72"/>
      <c r="AZ1529" s="72"/>
      <c r="BA1529" s="72"/>
      <c r="BB1529" s="72"/>
      <c r="BC1529" s="72"/>
      <c r="BD1529" s="72"/>
      <c r="BE1529" s="72"/>
      <c r="BF1529" s="72"/>
      <c r="BG1529" s="72"/>
      <c r="BH1529" s="72"/>
      <c r="BI1529" s="72"/>
      <c r="BJ1529" s="72"/>
      <c r="BK1529" s="72"/>
      <c r="BL1529" s="72"/>
      <c r="BM1529" s="72"/>
      <c r="BN1529" s="72"/>
      <c r="BO1529" s="72"/>
      <c r="BP1529" s="72"/>
      <c r="BQ1529" s="72"/>
      <c r="BR1529" s="72"/>
      <c r="BS1529" s="72"/>
      <c r="BT1529" s="72"/>
      <c r="BU1529" s="72"/>
      <c r="BV1529" s="72"/>
      <c r="BW1529" s="72"/>
      <c r="BX1529" s="72"/>
      <c r="BY1529" s="72"/>
      <c r="BZ1529" s="72"/>
      <c r="CA1529" s="72"/>
      <c r="CB1529" s="72"/>
      <c r="CC1529" s="72"/>
      <c r="CD1529" s="72"/>
      <c r="CE1529" s="72"/>
      <c r="CF1529" s="72"/>
      <c r="CG1529" s="72"/>
      <c r="CH1529" s="72"/>
      <c r="CI1529" s="72"/>
      <c r="CJ1529" s="72"/>
      <c r="CK1529" s="72"/>
      <c r="CL1529" s="72"/>
      <c r="CM1529" s="72"/>
      <c r="CN1529" s="72"/>
      <c r="CO1529" s="72"/>
      <c r="CP1529" s="72"/>
      <c r="CQ1529" s="72"/>
      <c r="CR1529" s="72"/>
      <c r="CS1529" s="72"/>
      <c r="CT1529" s="72"/>
      <c r="CU1529" s="72"/>
      <c r="CV1529" s="72"/>
      <c r="CW1529" s="72"/>
      <c r="CX1529" s="72"/>
      <c r="CY1529" s="72"/>
      <c r="CZ1529" s="72"/>
      <c r="DA1529" s="72"/>
      <c r="DB1529" s="72"/>
      <c r="DC1529" s="72"/>
      <c r="DD1529" s="72"/>
      <c r="DE1529" s="72"/>
      <c r="DF1529" s="72"/>
      <c r="DG1529" s="72"/>
      <c r="DH1529" s="72"/>
      <c r="DI1529" s="72"/>
      <c r="DJ1529" s="72"/>
      <c r="DK1529" s="72"/>
      <c r="DL1529" s="72"/>
      <c r="DM1529" s="72"/>
      <c r="DN1529" s="72"/>
      <c r="DO1529" s="72"/>
      <c r="DP1529" s="72"/>
      <c r="DQ1529" s="72"/>
      <c r="DR1529" s="72"/>
      <c r="DS1529" s="72"/>
      <c r="DT1529" s="72"/>
      <c r="DU1529" s="72"/>
      <c r="DV1529" s="72"/>
      <c r="DW1529" s="72"/>
      <c r="DX1529" s="72"/>
      <c r="DY1529" s="72"/>
      <c r="DZ1529" s="72"/>
      <c r="EA1529" s="72"/>
      <c r="EB1529" s="72"/>
      <c r="EC1529" s="72"/>
      <c r="ED1529" s="72"/>
      <c r="EE1529" s="72"/>
      <c r="EF1529" s="72"/>
      <c r="EG1529" s="72"/>
      <c r="EH1529" s="72"/>
      <c r="EI1529" s="72"/>
      <c r="EJ1529" s="72"/>
      <c r="EK1529" s="72"/>
      <c r="EL1529" s="72"/>
      <c r="EM1529" s="72"/>
      <c r="EN1529" s="72"/>
      <c r="EO1529" s="72"/>
      <c r="EP1529" s="72"/>
      <c r="EQ1529" s="72"/>
      <c r="ER1529" s="72"/>
      <c r="ES1529" s="72"/>
      <c r="ET1529" s="72"/>
      <c r="EU1529" s="72"/>
      <c r="EV1529" s="72"/>
      <c r="EW1529" s="72"/>
      <c r="EX1529" s="72"/>
      <c r="EY1529" s="72"/>
      <c r="EZ1529" s="72"/>
      <c r="FA1529" s="72"/>
      <c r="FB1529" s="72"/>
      <c r="FC1529" s="72"/>
      <c r="FD1529" s="72"/>
      <c r="FE1529" s="72"/>
      <c r="FF1529" s="72"/>
      <c r="FG1529" s="72"/>
      <c r="FH1529" s="72"/>
      <c r="FI1529" s="72"/>
      <c r="FJ1529" s="72"/>
      <c r="FK1529" s="72"/>
      <c r="FL1529" s="72"/>
      <c r="FM1529" s="72"/>
      <c r="FN1529" s="72"/>
      <c r="FO1529" s="72"/>
      <c r="FP1529" s="72"/>
      <c r="FQ1529" s="72"/>
      <c r="FR1529" s="72"/>
      <c r="FS1529" s="72"/>
      <c r="FT1529" s="72"/>
      <c r="FU1529" s="72"/>
      <c r="FV1529" s="72"/>
      <c r="FW1529" s="72"/>
      <c r="FX1529" s="72"/>
      <c r="FY1529" s="72"/>
      <c r="FZ1529" s="72"/>
      <c r="GA1529" s="72"/>
      <c r="GB1529" s="72"/>
      <c r="GC1529" s="72"/>
      <c r="GD1529" s="72"/>
      <c r="GE1529" s="72"/>
      <c r="GF1529" s="72"/>
      <c r="GG1529" s="72"/>
      <c r="GH1529" s="72"/>
      <c r="GI1529" s="72"/>
      <c r="GJ1529" s="72"/>
      <c r="GK1529" s="72"/>
      <c r="GL1529" s="72"/>
      <c r="GM1529" s="72"/>
      <c r="GN1529" s="72"/>
      <c r="GO1529" s="72"/>
      <c r="GP1529" s="72"/>
      <c r="GQ1529" s="72"/>
      <c r="GR1529" s="72"/>
      <c r="GS1529" s="72"/>
      <c r="GT1529" s="72"/>
      <c r="GU1529" s="72"/>
      <c r="GV1529" s="72"/>
      <c r="GW1529" s="72"/>
      <c r="GX1529" s="72"/>
      <c r="GY1529" s="72"/>
      <c r="GZ1529" s="72"/>
      <c r="HA1529" s="72"/>
      <c r="HB1529" s="72"/>
      <c r="HC1529" s="72"/>
      <c r="HD1529" s="72"/>
      <c r="HE1529" s="72"/>
      <c r="HF1529" s="72"/>
      <c r="HG1529" s="72"/>
      <c r="HH1529" s="72"/>
      <c r="HI1529" s="72"/>
      <c r="HJ1529" s="72"/>
      <c r="HK1529" s="72"/>
      <c r="HL1529" s="72"/>
      <c r="HM1529" s="72"/>
      <c r="HN1529" s="72"/>
      <c r="HO1529" s="72"/>
      <c r="HP1529" s="72"/>
      <c r="HQ1529" s="72"/>
      <c r="HR1529" s="72"/>
      <c r="HS1529" s="72"/>
      <c r="HT1529" s="72"/>
      <c r="HU1529" s="72"/>
      <c r="HV1529" s="72"/>
      <c r="HW1529" s="72"/>
      <c r="HX1529" s="72"/>
      <c r="HY1529" s="72"/>
      <c r="HZ1529" s="72"/>
      <c r="IA1529" s="72"/>
      <c r="IB1529" s="72"/>
      <c r="IC1529" s="72"/>
      <c r="ID1529" s="72"/>
      <c r="IE1529" s="72"/>
      <c r="IF1529" s="72"/>
      <c r="IG1529" s="72"/>
      <c r="IH1529" s="72"/>
      <c r="II1529" s="72"/>
      <c r="IJ1529" s="72"/>
      <c r="IK1529" s="72"/>
      <c r="IL1529" s="72"/>
      <c r="IM1529" s="72"/>
      <c r="IN1529" s="72"/>
      <c r="IO1529" s="72"/>
      <c r="IP1529" s="72"/>
      <c r="IQ1529" s="72"/>
      <c r="IR1529" s="72"/>
      <c r="IS1529" s="72"/>
      <c r="IT1529" s="72"/>
      <c r="IU1529" s="72"/>
      <c r="IV1529" s="72"/>
      <c r="IW1529" s="72"/>
      <c r="IX1529" s="72"/>
      <c r="IY1529" s="72"/>
      <c r="IZ1529" s="72"/>
      <c r="JA1529" s="72"/>
      <c r="JB1529" s="72"/>
      <c r="JC1529" s="72"/>
      <c r="JD1529" s="72"/>
      <c r="JE1529" s="72"/>
      <c r="JF1529" s="72"/>
      <c r="JG1529" s="72"/>
      <c r="JH1529" s="72"/>
      <c r="JI1529" s="72"/>
      <c r="JJ1529" s="72"/>
      <c r="JK1529" s="72"/>
      <c r="JL1529" s="72"/>
      <c r="JM1529" s="72"/>
      <c r="JN1529" s="72"/>
      <c r="JO1529" s="72"/>
      <c r="JP1529" s="72"/>
      <c r="JQ1529" s="72"/>
      <c r="JR1529" s="72"/>
      <c r="JS1529" s="72"/>
      <c r="JT1529" s="72"/>
      <c r="JU1529" s="72"/>
      <c r="JV1529" s="72"/>
      <c r="JW1529" s="72"/>
      <c r="JX1529" s="72"/>
      <c r="JY1529" s="72"/>
      <c r="JZ1529" s="72"/>
      <c r="KA1529" s="72"/>
      <c r="KB1529" s="72"/>
      <c r="KC1529" s="72"/>
      <c r="KD1529" s="72"/>
      <c r="KE1529" s="72"/>
      <c r="KF1529" s="72"/>
      <c r="KG1529" s="72"/>
      <c r="KH1529" s="72"/>
      <c r="KI1529" s="72"/>
      <c r="KJ1529" s="72"/>
      <c r="KK1529" s="72"/>
      <c r="KL1529" s="72"/>
      <c r="KM1529" s="72"/>
      <c r="KN1529" s="72"/>
      <c r="KO1529" s="72"/>
      <c r="KP1529" s="72"/>
      <c r="KQ1529" s="72"/>
      <c r="KR1529" s="72"/>
      <c r="KS1529" s="72"/>
      <c r="KT1529" s="72"/>
      <c r="KU1529" s="72"/>
      <c r="KV1529" s="72"/>
      <c r="KW1529" s="72"/>
      <c r="KX1529" s="72"/>
      <c r="KY1529" s="72"/>
      <c r="KZ1529" s="72"/>
      <c r="LA1529" s="72"/>
      <c r="LB1529" s="72"/>
      <c r="LC1529" s="72"/>
      <c r="LD1529" s="72"/>
      <c r="LE1529" s="72"/>
      <c r="LF1529" s="72"/>
      <c r="LG1529" s="72"/>
      <c r="LH1529" s="72"/>
      <c r="LI1529" s="72"/>
      <c r="LJ1529" s="72"/>
      <c r="LK1529" s="72"/>
      <c r="LL1529" s="72"/>
      <c r="LM1529" s="72"/>
      <c r="LN1529" s="72"/>
      <c r="LO1529" s="72"/>
      <c r="LP1529" s="72"/>
      <c r="LQ1529" s="72"/>
      <c r="LR1529" s="72"/>
      <c r="LS1529" s="72"/>
      <c r="LT1529" s="72"/>
      <c r="LU1529" s="72"/>
      <c r="LV1529" s="72"/>
      <c r="LW1529" s="72"/>
      <c r="LX1529" s="72"/>
      <c r="LY1529" s="72"/>
      <c r="LZ1529" s="72"/>
      <c r="MA1529" s="72"/>
      <c r="MB1529" s="72"/>
      <c r="MC1529" s="72"/>
      <c r="MD1529" s="72"/>
      <c r="ME1529" s="72"/>
      <c r="MF1529" s="72"/>
      <c r="MG1529" s="72"/>
      <c r="MH1529" s="72"/>
      <c r="MI1529" s="72"/>
      <c r="MJ1529" s="72"/>
      <c r="MK1529" s="72"/>
      <c r="ML1529" s="72"/>
      <c r="MM1529" s="72"/>
      <c r="MN1529" s="72"/>
      <c r="MO1529" s="72"/>
      <c r="MP1529" s="72"/>
      <c r="MQ1529" s="72"/>
      <c r="MR1529" s="72"/>
      <c r="MS1529" s="72"/>
      <c r="MT1529" s="72"/>
      <c r="MU1529" s="72"/>
      <c r="MV1529" s="72"/>
      <c r="MW1529" s="72"/>
      <c r="MX1529" s="72"/>
      <c r="MY1529" s="72"/>
      <c r="MZ1529" s="72"/>
      <c r="NA1529" s="72"/>
      <c r="NB1529" s="72"/>
      <c r="NC1529" s="72"/>
      <c r="ND1529" s="72"/>
      <c r="NE1529" s="72"/>
      <c r="NF1529" s="72"/>
      <c r="NG1529" s="72"/>
      <c r="NH1529" s="72"/>
      <c r="NI1529" s="72"/>
      <c r="NJ1529" s="72"/>
      <c r="NK1529" s="72"/>
      <c r="NL1529" s="72"/>
      <c r="NM1529" s="72"/>
      <c r="NN1529" s="72"/>
      <c r="NO1529" s="72"/>
      <c r="NP1529" s="72"/>
      <c r="NQ1529" s="72"/>
      <c r="NR1529" s="72"/>
      <c r="NS1529" s="72"/>
      <c r="NT1529" s="72"/>
      <c r="NU1529" s="72"/>
      <c r="NV1529" s="72"/>
      <c r="NW1529" s="72"/>
      <c r="NX1529" s="72"/>
      <c r="NY1529" s="72"/>
      <c r="NZ1529" s="72"/>
      <c r="OA1529" s="72"/>
      <c r="OB1529" s="72"/>
      <c r="OC1529" s="72"/>
      <c r="OD1529" s="72"/>
      <c r="OE1529" s="72"/>
      <c r="OF1529" s="72"/>
      <c r="OG1529" s="72"/>
      <c r="OH1529" s="72"/>
      <c r="OI1529" s="72"/>
      <c r="OJ1529" s="72"/>
      <c r="OK1529" s="72"/>
      <c r="OL1529" s="72"/>
      <c r="OM1529" s="72"/>
      <c r="ON1529" s="72"/>
      <c r="OO1529" s="72"/>
      <c r="OP1529" s="72"/>
      <c r="OQ1529" s="72"/>
      <c r="OR1529" s="72"/>
      <c r="OS1529" s="72"/>
      <c r="OT1529" s="72"/>
      <c r="OU1529" s="72"/>
      <c r="OV1529" s="72"/>
      <c r="OW1529" s="72"/>
      <c r="OX1529" s="72"/>
      <c r="OY1529" s="72"/>
      <c r="OZ1529" s="72"/>
      <c r="PA1529" s="72"/>
      <c r="PB1529" s="72"/>
      <c r="PC1529" s="72"/>
      <c r="PD1529" s="72"/>
      <c r="PE1529" s="72"/>
      <c r="PF1529" s="72"/>
      <c r="PG1529" s="72"/>
      <c r="PH1529" s="72"/>
      <c r="PI1529" s="72"/>
      <c r="PJ1529" s="72"/>
      <c r="PK1529" s="72"/>
      <c r="PL1529" s="72"/>
      <c r="PM1529" s="72"/>
      <c r="PN1529" s="72"/>
      <c r="PO1529" s="72"/>
      <c r="PP1529" s="72"/>
      <c r="PQ1529" s="72"/>
      <c r="PR1529" s="72"/>
      <c r="PS1529" s="72"/>
      <c r="PT1529" s="72"/>
      <c r="PU1529" s="72"/>
      <c r="PV1529" s="72"/>
      <c r="PW1529" s="72"/>
      <c r="PX1529" s="72"/>
      <c r="PY1529" s="72"/>
      <c r="PZ1529" s="72"/>
      <c r="QA1529" s="72"/>
      <c r="QB1529" s="72"/>
      <c r="QC1529" s="72"/>
      <c r="QD1529" s="72"/>
      <c r="QE1529" s="72"/>
      <c r="QF1529" s="72"/>
      <c r="QG1529" s="72"/>
      <c r="QH1529" s="72"/>
      <c r="QI1529" s="72"/>
      <c r="QJ1529" s="72"/>
      <c r="QK1529" s="72"/>
      <c r="QL1529" s="72"/>
      <c r="QM1529" s="72"/>
      <c r="QN1529" s="72"/>
      <c r="QO1529" s="72"/>
      <c r="QP1529" s="72"/>
      <c r="QQ1529" s="72"/>
      <c r="QR1529" s="72"/>
      <c r="QS1529" s="72"/>
      <c r="QT1529" s="72"/>
      <c r="QU1529" s="72"/>
      <c r="QV1529" s="72"/>
      <c r="QW1529" s="72"/>
      <c r="QX1529" s="72"/>
      <c r="QY1529" s="72"/>
      <c r="QZ1529" s="72"/>
      <c r="RA1529" s="72"/>
      <c r="RB1529" s="72"/>
      <c r="RC1529" s="72"/>
      <c r="RD1529" s="72"/>
      <c r="RE1529" s="72"/>
      <c r="RF1529" s="72"/>
      <c r="RG1529" s="72"/>
      <c r="RH1529" s="72"/>
      <c r="RI1529" s="72"/>
      <c r="RJ1529" s="72"/>
      <c r="RK1529" s="72"/>
      <c r="RL1529" s="72"/>
      <c r="RM1529" s="72"/>
      <c r="RN1529" s="72"/>
      <c r="RO1529" s="72"/>
      <c r="RP1529" s="72"/>
      <c r="RQ1529" s="72"/>
      <c r="RR1529" s="72"/>
      <c r="RS1529" s="72"/>
      <c r="RT1529" s="72"/>
      <c r="RU1529" s="72"/>
      <c r="RV1529" s="72"/>
      <c r="RW1529" s="72"/>
      <c r="RX1529" s="72"/>
      <c r="RY1529" s="72"/>
      <c r="RZ1529" s="72"/>
      <c r="SA1529" s="72"/>
      <c r="SB1529" s="72"/>
      <c r="SC1529" s="72"/>
      <c r="SD1529" s="72"/>
      <c r="SE1529" s="72"/>
      <c r="SF1529" s="72"/>
      <c r="SG1529" s="72"/>
      <c r="SH1529" s="72"/>
      <c r="SI1529" s="72"/>
      <c r="SJ1529" s="72"/>
      <c r="SK1529" s="72"/>
      <c r="SL1529" s="72"/>
      <c r="SM1529" s="72"/>
      <c r="SN1529" s="72"/>
      <c r="SO1529" s="72"/>
      <c r="SP1529" s="72"/>
      <c r="SQ1529" s="72"/>
      <c r="SR1529" s="72"/>
      <c r="SS1529" s="72"/>
      <c r="ST1529" s="72"/>
      <c r="SU1529" s="72"/>
      <c r="SV1529" s="72"/>
      <c r="SW1529" s="72"/>
      <c r="SX1529" s="72"/>
      <c r="SY1529" s="72"/>
      <c r="SZ1529" s="72"/>
      <c r="TA1529" s="72"/>
      <c r="TB1529" s="72"/>
      <c r="TC1529" s="72"/>
    </row>
    <row r="1530" spans="1:523" ht="16.5" customHeight="1" x14ac:dyDescent="0.2">
      <c r="A1530" s="20">
        <v>951</v>
      </c>
      <c r="B1530" s="20" t="s">
        <v>66</v>
      </c>
      <c r="C1530" s="20" t="s">
        <v>328</v>
      </c>
      <c r="D1530" s="20" t="s">
        <v>38</v>
      </c>
      <c r="E1530" s="20" t="s">
        <v>1345</v>
      </c>
      <c r="F1530" s="22" t="s">
        <v>1030</v>
      </c>
      <c r="G1530" s="73" t="s">
        <v>42</v>
      </c>
      <c r="H1530" s="20" t="s">
        <v>35</v>
      </c>
      <c r="I1530" s="20" t="s">
        <v>81</v>
      </c>
      <c r="J1530" s="22" t="s">
        <v>1000</v>
      </c>
      <c r="K1530" s="20"/>
      <c r="L1530" s="20"/>
      <c r="M1530" s="20"/>
      <c r="N1530" s="20"/>
      <c r="O1530" s="32"/>
      <c r="P1530" s="23">
        <v>545454</v>
      </c>
      <c r="Q1530" s="24">
        <v>1</v>
      </c>
      <c r="R1530" s="25">
        <v>45658</v>
      </c>
      <c r="S1530" s="20" t="s">
        <v>83</v>
      </c>
      <c r="T1530" s="23">
        <f t="shared" si="27"/>
        <v>6545448</v>
      </c>
      <c r="U1530" s="27" t="s">
        <v>100</v>
      </c>
      <c r="V1530" s="27" t="s">
        <v>100</v>
      </c>
      <c r="W1530" s="72"/>
      <c r="X1530" s="72"/>
      <c r="Y1530" s="72"/>
      <c r="Z1530" s="72"/>
      <c r="AA1530" s="72"/>
      <c r="AB1530" s="72"/>
      <c r="AC1530" s="72"/>
      <c r="AD1530" s="72"/>
      <c r="AE1530" s="72"/>
      <c r="AF1530" s="72"/>
      <c r="AG1530" s="72"/>
      <c r="AH1530" s="72"/>
      <c r="AI1530" s="72"/>
      <c r="AJ1530" s="72"/>
      <c r="AK1530" s="72"/>
      <c r="AL1530" s="72"/>
      <c r="AM1530" s="72"/>
      <c r="AN1530" s="72"/>
      <c r="AO1530" s="72"/>
      <c r="AP1530" s="72"/>
      <c r="AQ1530" s="72"/>
      <c r="AR1530" s="72"/>
      <c r="AS1530" s="72"/>
      <c r="AT1530" s="72"/>
      <c r="AU1530" s="72"/>
      <c r="AV1530" s="72"/>
      <c r="AW1530" s="72"/>
      <c r="AX1530" s="72"/>
      <c r="AY1530" s="72"/>
      <c r="AZ1530" s="72"/>
      <c r="BA1530" s="72"/>
      <c r="BB1530" s="72"/>
      <c r="BC1530" s="72"/>
      <c r="BD1530" s="72"/>
      <c r="BE1530" s="72"/>
      <c r="BF1530" s="72"/>
      <c r="BG1530" s="72"/>
      <c r="BH1530" s="72"/>
      <c r="BI1530" s="72"/>
      <c r="BJ1530" s="72"/>
      <c r="BK1530" s="72"/>
      <c r="BL1530" s="72"/>
      <c r="BM1530" s="72"/>
      <c r="BN1530" s="72"/>
      <c r="BO1530" s="72"/>
      <c r="BP1530" s="72"/>
      <c r="BQ1530" s="72"/>
      <c r="BR1530" s="72"/>
      <c r="BS1530" s="72"/>
      <c r="BT1530" s="72"/>
      <c r="BU1530" s="72"/>
      <c r="BV1530" s="72"/>
      <c r="BW1530" s="72"/>
      <c r="BX1530" s="72"/>
      <c r="BY1530" s="72"/>
      <c r="BZ1530" s="72"/>
      <c r="CA1530" s="72"/>
      <c r="CB1530" s="72"/>
      <c r="CC1530" s="72"/>
      <c r="CD1530" s="72"/>
      <c r="CE1530" s="72"/>
      <c r="CF1530" s="72"/>
      <c r="CG1530" s="72"/>
      <c r="CH1530" s="72"/>
      <c r="CI1530" s="72"/>
      <c r="CJ1530" s="72"/>
      <c r="CK1530" s="72"/>
      <c r="CL1530" s="72"/>
      <c r="CM1530" s="72"/>
      <c r="CN1530" s="72"/>
      <c r="CO1530" s="72"/>
      <c r="CP1530" s="72"/>
      <c r="CQ1530" s="72"/>
      <c r="CR1530" s="72"/>
      <c r="CS1530" s="72"/>
      <c r="CT1530" s="72"/>
      <c r="CU1530" s="72"/>
      <c r="CV1530" s="72"/>
      <c r="CW1530" s="72"/>
      <c r="CX1530" s="72"/>
      <c r="CY1530" s="72"/>
      <c r="CZ1530" s="72"/>
      <c r="DA1530" s="72"/>
      <c r="DB1530" s="72"/>
      <c r="DC1530" s="72"/>
      <c r="DD1530" s="72"/>
      <c r="DE1530" s="72"/>
      <c r="DF1530" s="72"/>
      <c r="DG1530" s="72"/>
      <c r="DH1530" s="72"/>
      <c r="DI1530" s="72"/>
      <c r="DJ1530" s="72"/>
      <c r="DK1530" s="72"/>
      <c r="DL1530" s="72"/>
      <c r="DM1530" s="72"/>
      <c r="DN1530" s="72"/>
      <c r="DO1530" s="72"/>
      <c r="DP1530" s="72"/>
      <c r="DQ1530" s="72"/>
      <c r="DR1530" s="72"/>
      <c r="DS1530" s="72"/>
      <c r="DT1530" s="72"/>
      <c r="DU1530" s="72"/>
      <c r="DV1530" s="72"/>
      <c r="DW1530" s="72"/>
      <c r="DX1530" s="72"/>
      <c r="DY1530" s="72"/>
      <c r="DZ1530" s="72"/>
      <c r="EA1530" s="72"/>
      <c r="EB1530" s="72"/>
      <c r="EC1530" s="72"/>
      <c r="ED1530" s="72"/>
      <c r="EE1530" s="72"/>
      <c r="EF1530" s="72"/>
      <c r="EG1530" s="72"/>
      <c r="EH1530" s="72"/>
      <c r="EI1530" s="72"/>
      <c r="EJ1530" s="72"/>
      <c r="EK1530" s="72"/>
      <c r="EL1530" s="72"/>
      <c r="EM1530" s="72"/>
      <c r="EN1530" s="72"/>
      <c r="EO1530" s="72"/>
      <c r="EP1530" s="72"/>
      <c r="EQ1530" s="72"/>
      <c r="ER1530" s="72"/>
      <c r="ES1530" s="72"/>
      <c r="ET1530" s="72"/>
      <c r="EU1530" s="72"/>
      <c r="EV1530" s="72"/>
      <c r="EW1530" s="72"/>
      <c r="EX1530" s="72"/>
      <c r="EY1530" s="72"/>
      <c r="EZ1530" s="72"/>
      <c r="FA1530" s="72"/>
      <c r="FB1530" s="72"/>
      <c r="FC1530" s="72"/>
      <c r="FD1530" s="72"/>
      <c r="FE1530" s="72"/>
      <c r="FF1530" s="72"/>
      <c r="FG1530" s="72"/>
      <c r="FH1530" s="72"/>
      <c r="FI1530" s="72"/>
      <c r="FJ1530" s="72"/>
      <c r="FK1530" s="72"/>
      <c r="FL1530" s="72"/>
      <c r="FM1530" s="72"/>
      <c r="FN1530" s="72"/>
      <c r="FO1530" s="72"/>
      <c r="FP1530" s="72"/>
      <c r="FQ1530" s="72"/>
      <c r="FR1530" s="72"/>
      <c r="FS1530" s="72"/>
      <c r="FT1530" s="72"/>
      <c r="FU1530" s="72"/>
      <c r="FV1530" s="72"/>
      <c r="FW1530" s="72"/>
      <c r="FX1530" s="72"/>
      <c r="FY1530" s="72"/>
      <c r="FZ1530" s="72"/>
      <c r="GA1530" s="72"/>
      <c r="GB1530" s="72"/>
      <c r="GC1530" s="72"/>
      <c r="GD1530" s="72"/>
      <c r="GE1530" s="72"/>
      <c r="GF1530" s="72"/>
      <c r="GG1530" s="72"/>
      <c r="GH1530" s="72"/>
      <c r="GI1530" s="72"/>
      <c r="GJ1530" s="72"/>
      <c r="GK1530" s="72"/>
      <c r="GL1530" s="72"/>
      <c r="GM1530" s="72"/>
      <c r="GN1530" s="72"/>
      <c r="GO1530" s="72"/>
      <c r="GP1530" s="72"/>
      <c r="GQ1530" s="72"/>
      <c r="GR1530" s="72"/>
      <c r="GS1530" s="72"/>
      <c r="GT1530" s="72"/>
      <c r="GU1530" s="72"/>
      <c r="GV1530" s="72"/>
      <c r="GW1530" s="72"/>
      <c r="GX1530" s="72"/>
      <c r="GY1530" s="72"/>
      <c r="GZ1530" s="72"/>
      <c r="HA1530" s="72"/>
      <c r="HB1530" s="72"/>
      <c r="HC1530" s="72"/>
      <c r="HD1530" s="72"/>
      <c r="HE1530" s="72"/>
      <c r="HF1530" s="72"/>
      <c r="HG1530" s="72"/>
      <c r="HH1530" s="72"/>
      <c r="HI1530" s="72"/>
      <c r="HJ1530" s="72"/>
      <c r="HK1530" s="72"/>
      <c r="HL1530" s="72"/>
      <c r="HM1530" s="72"/>
      <c r="HN1530" s="72"/>
      <c r="HO1530" s="72"/>
      <c r="HP1530" s="72"/>
      <c r="HQ1530" s="72"/>
      <c r="HR1530" s="72"/>
      <c r="HS1530" s="72"/>
      <c r="HT1530" s="72"/>
      <c r="HU1530" s="72"/>
      <c r="HV1530" s="72"/>
      <c r="HW1530" s="72"/>
      <c r="HX1530" s="72"/>
      <c r="HY1530" s="72"/>
      <c r="HZ1530" s="72"/>
      <c r="IA1530" s="72"/>
      <c r="IB1530" s="72"/>
      <c r="IC1530" s="72"/>
      <c r="ID1530" s="72"/>
      <c r="IE1530" s="72"/>
      <c r="IF1530" s="72"/>
      <c r="IG1530" s="72"/>
      <c r="IH1530" s="72"/>
      <c r="II1530" s="72"/>
      <c r="IJ1530" s="72"/>
      <c r="IK1530" s="72"/>
      <c r="IL1530" s="72"/>
      <c r="IM1530" s="72"/>
      <c r="IN1530" s="72"/>
      <c r="IO1530" s="72"/>
      <c r="IP1530" s="72"/>
      <c r="IQ1530" s="72"/>
      <c r="IR1530" s="72"/>
      <c r="IS1530" s="72"/>
      <c r="IT1530" s="72"/>
      <c r="IU1530" s="72"/>
      <c r="IV1530" s="72"/>
      <c r="IW1530" s="72"/>
      <c r="IX1530" s="72"/>
      <c r="IY1530" s="72"/>
      <c r="IZ1530" s="72"/>
      <c r="JA1530" s="72"/>
      <c r="JB1530" s="72"/>
      <c r="JC1530" s="72"/>
      <c r="JD1530" s="72"/>
      <c r="JE1530" s="72"/>
      <c r="JF1530" s="72"/>
      <c r="JG1530" s="72"/>
      <c r="JH1530" s="72"/>
      <c r="JI1530" s="72"/>
      <c r="JJ1530" s="72"/>
      <c r="JK1530" s="72"/>
      <c r="JL1530" s="72"/>
      <c r="JM1530" s="72"/>
      <c r="JN1530" s="72"/>
      <c r="JO1530" s="72"/>
      <c r="JP1530" s="72"/>
      <c r="JQ1530" s="72"/>
      <c r="JR1530" s="72"/>
      <c r="JS1530" s="72"/>
      <c r="JT1530" s="72"/>
      <c r="JU1530" s="72"/>
      <c r="JV1530" s="72"/>
      <c r="JW1530" s="72"/>
      <c r="JX1530" s="72"/>
      <c r="JY1530" s="72"/>
      <c r="JZ1530" s="72"/>
      <c r="KA1530" s="72"/>
      <c r="KB1530" s="72"/>
      <c r="KC1530" s="72"/>
      <c r="KD1530" s="72"/>
      <c r="KE1530" s="72"/>
      <c r="KF1530" s="72"/>
      <c r="KG1530" s="72"/>
      <c r="KH1530" s="72"/>
      <c r="KI1530" s="72"/>
      <c r="KJ1530" s="72"/>
      <c r="KK1530" s="72"/>
      <c r="KL1530" s="72"/>
      <c r="KM1530" s="72"/>
      <c r="KN1530" s="72"/>
      <c r="KO1530" s="72"/>
      <c r="KP1530" s="72"/>
      <c r="KQ1530" s="72"/>
      <c r="KR1530" s="72"/>
      <c r="KS1530" s="72"/>
      <c r="KT1530" s="72"/>
      <c r="KU1530" s="72"/>
      <c r="KV1530" s="72"/>
      <c r="KW1530" s="72"/>
      <c r="KX1530" s="72"/>
      <c r="KY1530" s="72"/>
      <c r="KZ1530" s="72"/>
      <c r="LA1530" s="72"/>
      <c r="LB1530" s="72"/>
      <c r="LC1530" s="72"/>
      <c r="LD1530" s="72"/>
      <c r="LE1530" s="72"/>
      <c r="LF1530" s="72"/>
      <c r="LG1530" s="72"/>
      <c r="LH1530" s="72"/>
      <c r="LI1530" s="72"/>
      <c r="LJ1530" s="72"/>
      <c r="LK1530" s="72"/>
      <c r="LL1530" s="72"/>
      <c r="LM1530" s="72"/>
      <c r="LN1530" s="72"/>
      <c r="LO1530" s="72"/>
      <c r="LP1530" s="72"/>
      <c r="LQ1530" s="72"/>
      <c r="LR1530" s="72"/>
      <c r="LS1530" s="72"/>
      <c r="LT1530" s="72"/>
      <c r="LU1530" s="72"/>
      <c r="LV1530" s="72"/>
      <c r="LW1530" s="72"/>
      <c r="LX1530" s="72"/>
      <c r="LY1530" s="72"/>
      <c r="LZ1530" s="72"/>
      <c r="MA1530" s="72"/>
      <c r="MB1530" s="72"/>
      <c r="MC1530" s="72"/>
      <c r="MD1530" s="72"/>
      <c r="ME1530" s="72"/>
      <c r="MF1530" s="72"/>
      <c r="MG1530" s="72"/>
      <c r="MH1530" s="72"/>
      <c r="MI1530" s="72"/>
      <c r="MJ1530" s="72"/>
      <c r="MK1530" s="72"/>
      <c r="ML1530" s="72"/>
      <c r="MM1530" s="72"/>
      <c r="MN1530" s="72"/>
      <c r="MO1530" s="72"/>
      <c r="MP1530" s="72"/>
      <c r="MQ1530" s="72"/>
      <c r="MR1530" s="72"/>
      <c r="MS1530" s="72"/>
      <c r="MT1530" s="72"/>
      <c r="MU1530" s="72"/>
      <c r="MV1530" s="72"/>
      <c r="MW1530" s="72"/>
      <c r="MX1530" s="72"/>
      <c r="MY1530" s="72"/>
      <c r="MZ1530" s="72"/>
      <c r="NA1530" s="72"/>
      <c r="NB1530" s="72"/>
      <c r="NC1530" s="72"/>
      <c r="ND1530" s="72"/>
      <c r="NE1530" s="72"/>
      <c r="NF1530" s="72"/>
      <c r="NG1530" s="72"/>
      <c r="NH1530" s="72"/>
      <c r="NI1530" s="72"/>
      <c r="NJ1530" s="72"/>
      <c r="NK1530" s="72"/>
      <c r="NL1530" s="72"/>
      <c r="NM1530" s="72"/>
      <c r="NN1530" s="72"/>
      <c r="NO1530" s="72"/>
      <c r="NP1530" s="72"/>
      <c r="NQ1530" s="72"/>
      <c r="NR1530" s="72"/>
      <c r="NS1530" s="72"/>
      <c r="NT1530" s="72"/>
      <c r="NU1530" s="72"/>
      <c r="NV1530" s="72"/>
      <c r="NW1530" s="72"/>
      <c r="NX1530" s="72"/>
      <c r="NY1530" s="72"/>
      <c r="NZ1530" s="72"/>
      <c r="OA1530" s="72"/>
      <c r="OB1530" s="72"/>
      <c r="OC1530" s="72"/>
      <c r="OD1530" s="72"/>
      <c r="OE1530" s="72"/>
      <c r="OF1530" s="72"/>
      <c r="OG1530" s="72"/>
      <c r="OH1530" s="72"/>
      <c r="OI1530" s="72"/>
      <c r="OJ1530" s="72"/>
      <c r="OK1530" s="72"/>
      <c r="OL1530" s="72"/>
      <c r="OM1530" s="72"/>
      <c r="ON1530" s="72"/>
      <c r="OO1530" s="72"/>
      <c r="OP1530" s="72"/>
      <c r="OQ1530" s="72"/>
      <c r="OR1530" s="72"/>
      <c r="OS1530" s="72"/>
      <c r="OT1530" s="72"/>
      <c r="OU1530" s="72"/>
      <c r="OV1530" s="72"/>
      <c r="OW1530" s="72"/>
      <c r="OX1530" s="72"/>
      <c r="OY1530" s="72"/>
      <c r="OZ1530" s="72"/>
      <c r="PA1530" s="72"/>
      <c r="PB1530" s="72"/>
      <c r="PC1530" s="72"/>
      <c r="PD1530" s="72"/>
      <c r="PE1530" s="72"/>
      <c r="PF1530" s="72"/>
      <c r="PG1530" s="72"/>
      <c r="PH1530" s="72"/>
      <c r="PI1530" s="72"/>
      <c r="PJ1530" s="72"/>
      <c r="PK1530" s="72"/>
      <c r="PL1530" s="72"/>
      <c r="PM1530" s="72"/>
      <c r="PN1530" s="72"/>
      <c r="PO1530" s="72"/>
      <c r="PP1530" s="72"/>
      <c r="PQ1530" s="72"/>
      <c r="PR1530" s="72"/>
      <c r="PS1530" s="72"/>
      <c r="PT1530" s="72"/>
      <c r="PU1530" s="72"/>
      <c r="PV1530" s="72"/>
      <c r="PW1530" s="72"/>
      <c r="PX1530" s="72"/>
      <c r="PY1530" s="72"/>
      <c r="PZ1530" s="72"/>
      <c r="QA1530" s="72"/>
      <c r="QB1530" s="72"/>
      <c r="QC1530" s="72"/>
      <c r="QD1530" s="72"/>
      <c r="QE1530" s="72"/>
      <c r="QF1530" s="72"/>
      <c r="QG1530" s="72"/>
      <c r="QH1530" s="72"/>
      <c r="QI1530" s="72"/>
      <c r="QJ1530" s="72"/>
      <c r="QK1530" s="72"/>
      <c r="QL1530" s="72"/>
      <c r="QM1530" s="72"/>
      <c r="QN1530" s="72"/>
      <c r="QO1530" s="72"/>
      <c r="QP1530" s="72"/>
      <c r="QQ1530" s="72"/>
      <c r="QR1530" s="72"/>
      <c r="QS1530" s="72"/>
      <c r="QT1530" s="72"/>
      <c r="QU1530" s="72"/>
      <c r="QV1530" s="72"/>
      <c r="QW1530" s="72"/>
      <c r="QX1530" s="72"/>
      <c r="QY1530" s="72"/>
      <c r="QZ1530" s="72"/>
      <c r="RA1530" s="72"/>
      <c r="RB1530" s="72"/>
      <c r="RC1530" s="72"/>
      <c r="RD1530" s="72"/>
      <c r="RE1530" s="72"/>
      <c r="RF1530" s="72"/>
      <c r="RG1530" s="72"/>
      <c r="RH1530" s="72"/>
      <c r="RI1530" s="72"/>
      <c r="RJ1530" s="72"/>
      <c r="RK1530" s="72"/>
      <c r="RL1530" s="72"/>
      <c r="RM1530" s="72"/>
      <c r="RN1530" s="72"/>
      <c r="RO1530" s="72"/>
      <c r="RP1530" s="72"/>
      <c r="RQ1530" s="72"/>
      <c r="RR1530" s="72"/>
      <c r="RS1530" s="72"/>
      <c r="RT1530" s="72"/>
      <c r="RU1530" s="72"/>
      <c r="RV1530" s="72"/>
      <c r="RW1530" s="72"/>
      <c r="RX1530" s="72"/>
      <c r="RY1530" s="72"/>
      <c r="RZ1530" s="72"/>
      <c r="SA1530" s="72"/>
      <c r="SB1530" s="72"/>
      <c r="SC1530" s="72"/>
      <c r="SD1530" s="72"/>
      <c r="SE1530" s="72"/>
      <c r="SF1530" s="72"/>
      <c r="SG1530" s="72"/>
      <c r="SH1530" s="72"/>
      <c r="SI1530" s="72"/>
      <c r="SJ1530" s="72"/>
      <c r="SK1530" s="72"/>
      <c r="SL1530" s="72"/>
      <c r="SM1530" s="72"/>
      <c r="SN1530" s="72"/>
      <c r="SO1530" s="72"/>
      <c r="SP1530" s="72"/>
      <c r="SQ1530" s="72"/>
      <c r="SR1530" s="72"/>
      <c r="SS1530" s="72"/>
      <c r="ST1530" s="72"/>
      <c r="SU1530" s="72"/>
      <c r="SV1530" s="72"/>
      <c r="SW1530" s="72"/>
      <c r="SX1530" s="72"/>
      <c r="SY1530" s="72"/>
      <c r="SZ1530" s="72"/>
      <c r="TA1530" s="72"/>
      <c r="TB1530" s="72"/>
      <c r="TC1530" s="72"/>
    </row>
    <row r="1531" spans="1:523" ht="16.5" customHeight="1" x14ac:dyDescent="0.2">
      <c r="A1531" s="20">
        <v>952</v>
      </c>
      <c r="B1531" s="20" t="s">
        <v>66</v>
      </c>
      <c r="C1531" s="20" t="s">
        <v>328</v>
      </c>
      <c r="D1531" s="20" t="s">
        <v>38</v>
      </c>
      <c r="E1531" s="20" t="s">
        <v>1345</v>
      </c>
      <c r="F1531" s="22" t="s">
        <v>1031</v>
      </c>
      <c r="G1531" s="73" t="s">
        <v>84</v>
      </c>
      <c r="H1531" s="20" t="s">
        <v>35</v>
      </c>
      <c r="I1531" s="20" t="s">
        <v>81</v>
      </c>
      <c r="J1531" s="22" t="s">
        <v>1000</v>
      </c>
      <c r="K1531" s="20"/>
      <c r="L1531" s="20"/>
      <c r="M1531" s="20"/>
      <c r="N1531" s="20"/>
      <c r="O1531" s="32"/>
      <c r="P1531" s="23">
        <v>250000</v>
      </c>
      <c r="Q1531" s="24">
        <v>1</v>
      </c>
      <c r="R1531" s="25">
        <v>45658</v>
      </c>
      <c r="S1531" s="20" t="s">
        <v>83</v>
      </c>
      <c r="T1531" s="23">
        <f t="shared" si="27"/>
        <v>3000000</v>
      </c>
      <c r="U1531" s="27" t="s">
        <v>100</v>
      </c>
      <c r="V1531" s="27" t="s">
        <v>100</v>
      </c>
      <c r="W1531" s="72"/>
      <c r="X1531" s="72"/>
      <c r="Y1531" s="72"/>
      <c r="Z1531" s="72"/>
      <c r="AA1531" s="72"/>
      <c r="AB1531" s="72"/>
      <c r="AC1531" s="72"/>
      <c r="AD1531" s="72"/>
      <c r="AE1531" s="72"/>
      <c r="AF1531" s="72"/>
      <c r="AG1531" s="72"/>
      <c r="AH1531" s="72"/>
      <c r="AI1531" s="72"/>
      <c r="AJ1531" s="72"/>
      <c r="AK1531" s="72"/>
      <c r="AL1531" s="72"/>
      <c r="AM1531" s="72"/>
      <c r="AN1531" s="72"/>
      <c r="AO1531" s="72"/>
      <c r="AP1531" s="72"/>
      <c r="AQ1531" s="72"/>
      <c r="AR1531" s="72"/>
      <c r="AS1531" s="72"/>
      <c r="AT1531" s="72"/>
      <c r="AU1531" s="72"/>
      <c r="AV1531" s="72"/>
      <c r="AW1531" s="72"/>
      <c r="AX1531" s="72"/>
      <c r="AY1531" s="72"/>
      <c r="AZ1531" s="72"/>
      <c r="BA1531" s="72"/>
      <c r="BB1531" s="72"/>
      <c r="BC1531" s="72"/>
      <c r="BD1531" s="72"/>
      <c r="BE1531" s="72"/>
      <c r="BF1531" s="72"/>
      <c r="BG1531" s="72"/>
      <c r="BH1531" s="72"/>
      <c r="BI1531" s="72"/>
      <c r="BJ1531" s="72"/>
      <c r="BK1531" s="72"/>
      <c r="BL1531" s="72"/>
      <c r="BM1531" s="72"/>
      <c r="BN1531" s="72"/>
      <c r="BO1531" s="72"/>
      <c r="BP1531" s="72"/>
      <c r="BQ1531" s="72"/>
      <c r="BR1531" s="72"/>
      <c r="BS1531" s="72"/>
      <c r="BT1531" s="72"/>
      <c r="BU1531" s="72"/>
      <c r="BV1531" s="72"/>
      <c r="BW1531" s="72"/>
      <c r="BX1531" s="72"/>
      <c r="BY1531" s="72"/>
      <c r="BZ1531" s="72"/>
      <c r="CA1531" s="72"/>
      <c r="CB1531" s="72"/>
      <c r="CC1531" s="72"/>
      <c r="CD1531" s="72"/>
      <c r="CE1531" s="72"/>
      <c r="CF1531" s="72"/>
      <c r="CG1531" s="72"/>
      <c r="CH1531" s="72"/>
      <c r="CI1531" s="72"/>
      <c r="CJ1531" s="72"/>
      <c r="CK1531" s="72"/>
      <c r="CL1531" s="72"/>
      <c r="CM1531" s="72"/>
      <c r="CN1531" s="72"/>
      <c r="CO1531" s="72"/>
      <c r="CP1531" s="72"/>
      <c r="CQ1531" s="72"/>
      <c r="CR1531" s="72"/>
      <c r="CS1531" s="72"/>
      <c r="CT1531" s="72"/>
      <c r="CU1531" s="72"/>
      <c r="CV1531" s="72"/>
      <c r="CW1531" s="72"/>
      <c r="CX1531" s="72"/>
      <c r="CY1531" s="72"/>
      <c r="CZ1531" s="72"/>
      <c r="DA1531" s="72"/>
      <c r="DB1531" s="72"/>
      <c r="DC1531" s="72"/>
      <c r="DD1531" s="72"/>
      <c r="DE1531" s="72"/>
      <c r="DF1531" s="72"/>
      <c r="DG1531" s="72"/>
      <c r="DH1531" s="72"/>
      <c r="DI1531" s="72"/>
      <c r="DJ1531" s="72"/>
      <c r="DK1531" s="72"/>
      <c r="DL1531" s="72"/>
      <c r="DM1531" s="72"/>
      <c r="DN1531" s="72"/>
      <c r="DO1531" s="72"/>
      <c r="DP1531" s="72"/>
      <c r="DQ1531" s="72"/>
      <c r="DR1531" s="72"/>
      <c r="DS1531" s="72"/>
      <c r="DT1531" s="72"/>
      <c r="DU1531" s="72"/>
      <c r="DV1531" s="72"/>
      <c r="DW1531" s="72"/>
      <c r="DX1531" s="72"/>
      <c r="DY1531" s="72"/>
      <c r="DZ1531" s="72"/>
      <c r="EA1531" s="72"/>
      <c r="EB1531" s="72"/>
      <c r="EC1531" s="72"/>
      <c r="ED1531" s="72"/>
      <c r="EE1531" s="72"/>
      <c r="EF1531" s="72"/>
      <c r="EG1531" s="72"/>
      <c r="EH1531" s="72"/>
      <c r="EI1531" s="72"/>
      <c r="EJ1531" s="72"/>
      <c r="EK1531" s="72"/>
      <c r="EL1531" s="72"/>
      <c r="EM1531" s="72"/>
      <c r="EN1531" s="72"/>
      <c r="EO1531" s="72"/>
      <c r="EP1531" s="72"/>
      <c r="EQ1531" s="72"/>
      <c r="ER1531" s="72"/>
      <c r="ES1531" s="72"/>
      <c r="ET1531" s="72"/>
      <c r="EU1531" s="72"/>
      <c r="EV1531" s="72"/>
      <c r="EW1531" s="72"/>
      <c r="EX1531" s="72"/>
      <c r="EY1531" s="72"/>
      <c r="EZ1531" s="72"/>
      <c r="FA1531" s="72"/>
      <c r="FB1531" s="72"/>
      <c r="FC1531" s="72"/>
      <c r="FD1531" s="72"/>
      <c r="FE1531" s="72"/>
      <c r="FF1531" s="72"/>
      <c r="FG1531" s="72"/>
      <c r="FH1531" s="72"/>
      <c r="FI1531" s="72"/>
      <c r="FJ1531" s="72"/>
      <c r="FK1531" s="72"/>
      <c r="FL1531" s="72"/>
      <c r="FM1531" s="72"/>
      <c r="FN1531" s="72"/>
      <c r="FO1531" s="72"/>
      <c r="FP1531" s="72"/>
      <c r="FQ1531" s="72"/>
      <c r="FR1531" s="72"/>
      <c r="FS1531" s="72"/>
      <c r="FT1531" s="72"/>
      <c r="FU1531" s="72"/>
      <c r="FV1531" s="72"/>
      <c r="FW1531" s="72"/>
      <c r="FX1531" s="72"/>
      <c r="FY1531" s="72"/>
      <c r="FZ1531" s="72"/>
      <c r="GA1531" s="72"/>
      <c r="GB1531" s="72"/>
      <c r="GC1531" s="72"/>
      <c r="GD1531" s="72"/>
      <c r="GE1531" s="72"/>
      <c r="GF1531" s="72"/>
      <c r="GG1531" s="72"/>
      <c r="GH1531" s="72"/>
      <c r="GI1531" s="72"/>
      <c r="GJ1531" s="72"/>
      <c r="GK1531" s="72"/>
      <c r="GL1531" s="72"/>
      <c r="GM1531" s="72"/>
      <c r="GN1531" s="72"/>
      <c r="GO1531" s="72"/>
      <c r="GP1531" s="72"/>
      <c r="GQ1531" s="72"/>
      <c r="GR1531" s="72"/>
      <c r="GS1531" s="72"/>
      <c r="GT1531" s="72"/>
      <c r="GU1531" s="72"/>
      <c r="GV1531" s="72"/>
      <c r="GW1531" s="72"/>
      <c r="GX1531" s="72"/>
      <c r="GY1531" s="72"/>
      <c r="GZ1531" s="72"/>
      <c r="HA1531" s="72"/>
      <c r="HB1531" s="72"/>
      <c r="HC1531" s="72"/>
      <c r="HD1531" s="72"/>
      <c r="HE1531" s="72"/>
      <c r="HF1531" s="72"/>
      <c r="HG1531" s="72"/>
      <c r="HH1531" s="72"/>
      <c r="HI1531" s="72"/>
      <c r="HJ1531" s="72"/>
      <c r="HK1531" s="72"/>
      <c r="HL1531" s="72"/>
      <c r="HM1531" s="72"/>
      <c r="HN1531" s="72"/>
      <c r="HO1531" s="72"/>
      <c r="HP1531" s="72"/>
      <c r="HQ1531" s="72"/>
      <c r="HR1531" s="72"/>
      <c r="HS1531" s="72"/>
      <c r="HT1531" s="72"/>
      <c r="HU1531" s="72"/>
      <c r="HV1531" s="72"/>
      <c r="HW1531" s="72"/>
      <c r="HX1531" s="72"/>
      <c r="HY1531" s="72"/>
      <c r="HZ1531" s="72"/>
      <c r="IA1531" s="72"/>
      <c r="IB1531" s="72"/>
      <c r="IC1531" s="72"/>
      <c r="ID1531" s="72"/>
      <c r="IE1531" s="72"/>
      <c r="IF1531" s="72"/>
      <c r="IG1531" s="72"/>
      <c r="IH1531" s="72"/>
      <c r="II1531" s="72"/>
      <c r="IJ1531" s="72"/>
      <c r="IK1531" s="72"/>
      <c r="IL1531" s="72"/>
      <c r="IM1531" s="72"/>
      <c r="IN1531" s="72"/>
      <c r="IO1531" s="72"/>
      <c r="IP1531" s="72"/>
      <c r="IQ1531" s="72"/>
      <c r="IR1531" s="72"/>
      <c r="IS1531" s="72"/>
      <c r="IT1531" s="72"/>
      <c r="IU1531" s="72"/>
      <c r="IV1531" s="72"/>
      <c r="IW1531" s="72"/>
      <c r="IX1531" s="72"/>
      <c r="IY1531" s="72"/>
      <c r="IZ1531" s="72"/>
      <c r="JA1531" s="72"/>
      <c r="JB1531" s="72"/>
      <c r="JC1531" s="72"/>
      <c r="JD1531" s="72"/>
      <c r="JE1531" s="72"/>
      <c r="JF1531" s="72"/>
      <c r="JG1531" s="72"/>
      <c r="JH1531" s="72"/>
      <c r="JI1531" s="72"/>
      <c r="JJ1531" s="72"/>
      <c r="JK1531" s="72"/>
      <c r="JL1531" s="72"/>
      <c r="JM1531" s="72"/>
      <c r="JN1531" s="72"/>
      <c r="JO1531" s="72"/>
      <c r="JP1531" s="72"/>
      <c r="JQ1531" s="72"/>
      <c r="JR1531" s="72"/>
      <c r="JS1531" s="72"/>
      <c r="JT1531" s="72"/>
      <c r="JU1531" s="72"/>
      <c r="JV1531" s="72"/>
      <c r="JW1531" s="72"/>
      <c r="JX1531" s="72"/>
      <c r="JY1531" s="72"/>
      <c r="JZ1531" s="72"/>
      <c r="KA1531" s="72"/>
      <c r="KB1531" s="72"/>
      <c r="KC1531" s="72"/>
      <c r="KD1531" s="72"/>
      <c r="KE1531" s="72"/>
      <c r="KF1531" s="72"/>
      <c r="KG1531" s="72"/>
      <c r="KH1531" s="72"/>
      <c r="KI1531" s="72"/>
      <c r="KJ1531" s="72"/>
      <c r="KK1531" s="72"/>
      <c r="KL1531" s="72"/>
      <c r="KM1531" s="72"/>
      <c r="KN1531" s="72"/>
      <c r="KO1531" s="72"/>
      <c r="KP1531" s="72"/>
      <c r="KQ1531" s="72"/>
      <c r="KR1531" s="72"/>
      <c r="KS1531" s="72"/>
      <c r="KT1531" s="72"/>
      <c r="KU1531" s="72"/>
      <c r="KV1531" s="72"/>
      <c r="KW1531" s="72"/>
      <c r="KX1531" s="72"/>
      <c r="KY1531" s="72"/>
      <c r="KZ1531" s="72"/>
      <c r="LA1531" s="72"/>
      <c r="LB1531" s="72"/>
      <c r="LC1531" s="72"/>
      <c r="LD1531" s="72"/>
      <c r="LE1531" s="72"/>
      <c r="LF1531" s="72"/>
      <c r="LG1531" s="72"/>
      <c r="LH1531" s="72"/>
      <c r="LI1531" s="72"/>
      <c r="LJ1531" s="72"/>
      <c r="LK1531" s="72"/>
      <c r="LL1531" s="72"/>
      <c r="LM1531" s="72"/>
      <c r="LN1531" s="72"/>
      <c r="LO1531" s="72"/>
      <c r="LP1531" s="72"/>
      <c r="LQ1531" s="72"/>
      <c r="LR1531" s="72"/>
      <c r="LS1531" s="72"/>
      <c r="LT1531" s="72"/>
      <c r="LU1531" s="72"/>
      <c r="LV1531" s="72"/>
      <c r="LW1531" s="72"/>
      <c r="LX1531" s="72"/>
      <c r="LY1531" s="72"/>
      <c r="LZ1531" s="72"/>
      <c r="MA1531" s="72"/>
      <c r="MB1531" s="72"/>
      <c r="MC1531" s="72"/>
      <c r="MD1531" s="72"/>
      <c r="ME1531" s="72"/>
      <c r="MF1531" s="72"/>
      <c r="MG1531" s="72"/>
      <c r="MH1531" s="72"/>
      <c r="MI1531" s="72"/>
      <c r="MJ1531" s="72"/>
      <c r="MK1531" s="72"/>
      <c r="ML1531" s="72"/>
      <c r="MM1531" s="72"/>
      <c r="MN1531" s="72"/>
      <c r="MO1531" s="72"/>
      <c r="MP1531" s="72"/>
      <c r="MQ1531" s="72"/>
      <c r="MR1531" s="72"/>
      <c r="MS1531" s="72"/>
      <c r="MT1531" s="72"/>
      <c r="MU1531" s="72"/>
      <c r="MV1531" s="72"/>
      <c r="MW1531" s="72"/>
      <c r="MX1531" s="72"/>
      <c r="MY1531" s="72"/>
      <c r="MZ1531" s="72"/>
      <c r="NA1531" s="72"/>
      <c r="NB1531" s="72"/>
      <c r="NC1531" s="72"/>
      <c r="ND1531" s="72"/>
      <c r="NE1531" s="72"/>
      <c r="NF1531" s="72"/>
      <c r="NG1531" s="72"/>
      <c r="NH1531" s="72"/>
      <c r="NI1531" s="72"/>
      <c r="NJ1531" s="72"/>
      <c r="NK1531" s="72"/>
      <c r="NL1531" s="72"/>
      <c r="NM1531" s="72"/>
      <c r="NN1531" s="72"/>
      <c r="NO1531" s="72"/>
      <c r="NP1531" s="72"/>
      <c r="NQ1531" s="72"/>
      <c r="NR1531" s="72"/>
      <c r="NS1531" s="72"/>
      <c r="NT1531" s="72"/>
      <c r="NU1531" s="72"/>
      <c r="NV1531" s="72"/>
      <c r="NW1531" s="72"/>
      <c r="NX1531" s="72"/>
      <c r="NY1531" s="72"/>
      <c r="NZ1531" s="72"/>
      <c r="OA1531" s="72"/>
      <c r="OB1531" s="72"/>
      <c r="OC1531" s="72"/>
      <c r="OD1531" s="72"/>
      <c r="OE1531" s="72"/>
      <c r="OF1531" s="72"/>
      <c r="OG1531" s="72"/>
      <c r="OH1531" s="72"/>
      <c r="OI1531" s="72"/>
      <c r="OJ1531" s="72"/>
      <c r="OK1531" s="72"/>
      <c r="OL1531" s="72"/>
      <c r="OM1531" s="72"/>
      <c r="ON1531" s="72"/>
      <c r="OO1531" s="72"/>
      <c r="OP1531" s="72"/>
      <c r="OQ1531" s="72"/>
      <c r="OR1531" s="72"/>
      <c r="OS1531" s="72"/>
      <c r="OT1531" s="72"/>
      <c r="OU1531" s="72"/>
      <c r="OV1531" s="72"/>
      <c r="OW1531" s="72"/>
      <c r="OX1531" s="72"/>
      <c r="OY1531" s="72"/>
      <c r="OZ1531" s="72"/>
      <c r="PA1531" s="72"/>
      <c r="PB1531" s="72"/>
      <c r="PC1531" s="72"/>
      <c r="PD1531" s="72"/>
      <c r="PE1531" s="72"/>
      <c r="PF1531" s="72"/>
      <c r="PG1531" s="72"/>
      <c r="PH1531" s="72"/>
      <c r="PI1531" s="72"/>
      <c r="PJ1531" s="72"/>
      <c r="PK1531" s="72"/>
      <c r="PL1531" s="72"/>
      <c r="PM1531" s="72"/>
      <c r="PN1531" s="72"/>
      <c r="PO1531" s="72"/>
      <c r="PP1531" s="72"/>
      <c r="PQ1531" s="72"/>
      <c r="PR1531" s="72"/>
      <c r="PS1531" s="72"/>
      <c r="PT1531" s="72"/>
      <c r="PU1531" s="72"/>
      <c r="PV1531" s="72"/>
      <c r="PW1531" s="72"/>
      <c r="PX1531" s="72"/>
      <c r="PY1531" s="72"/>
      <c r="PZ1531" s="72"/>
      <c r="QA1531" s="72"/>
      <c r="QB1531" s="72"/>
      <c r="QC1531" s="72"/>
      <c r="QD1531" s="72"/>
      <c r="QE1531" s="72"/>
      <c r="QF1531" s="72"/>
      <c r="QG1531" s="72"/>
      <c r="QH1531" s="72"/>
      <c r="QI1531" s="72"/>
      <c r="QJ1531" s="72"/>
      <c r="QK1531" s="72"/>
      <c r="QL1531" s="72"/>
      <c r="QM1531" s="72"/>
      <c r="QN1531" s="72"/>
      <c r="QO1531" s="72"/>
      <c r="QP1531" s="72"/>
      <c r="QQ1531" s="72"/>
      <c r="QR1531" s="72"/>
      <c r="QS1531" s="72"/>
      <c r="QT1531" s="72"/>
      <c r="QU1531" s="72"/>
      <c r="QV1531" s="72"/>
      <c r="QW1531" s="72"/>
      <c r="QX1531" s="72"/>
      <c r="QY1531" s="72"/>
      <c r="QZ1531" s="72"/>
      <c r="RA1531" s="72"/>
      <c r="RB1531" s="72"/>
      <c r="RC1531" s="72"/>
      <c r="RD1531" s="72"/>
      <c r="RE1531" s="72"/>
      <c r="RF1531" s="72"/>
      <c r="RG1531" s="72"/>
      <c r="RH1531" s="72"/>
      <c r="RI1531" s="72"/>
      <c r="RJ1531" s="72"/>
      <c r="RK1531" s="72"/>
      <c r="RL1531" s="72"/>
      <c r="RM1531" s="72"/>
      <c r="RN1531" s="72"/>
      <c r="RO1531" s="72"/>
      <c r="RP1531" s="72"/>
      <c r="RQ1531" s="72"/>
      <c r="RR1531" s="72"/>
      <c r="RS1531" s="72"/>
      <c r="RT1531" s="72"/>
      <c r="RU1531" s="72"/>
      <c r="RV1531" s="72"/>
      <c r="RW1531" s="72"/>
      <c r="RX1531" s="72"/>
      <c r="RY1531" s="72"/>
      <c r="RZ1531" s="72"/>
      <c r="SA1531" s="72"/>
      <c r="SB1531" s="72"/>
      <c r="SC1531" s="72"/>
      <c r="SD1531" s="72"/>
      <c r="SE1531" s="72"/>
      <c r="SF1531" s="72"/>
      <c r="SG1531" s="72"/>
      <c r="SH1531" s="72"/>
      <c r="SI1531" s="72"/>
      <c r="SJ1531" s="72"/>
      <c r="SK1531" s="72"/>
      <c r="SL1531" s="72"/>
      <c r="SM1531" s="72"/>
      <c r="SN1531" s="72"/>
      <c r="SO1531" s="72"/>
      <c r="SP1531" s="72"/>
      <c r="SQ1531" s="72"/>
      <c r="SR1531" s="72"/>
      <c r="SS1531" s="72"/>
      <c r="ST1531" s="72"/>
      <c r="SU1531" s="72"/>
      <c r="SV1531" s="72"/>
      <c r="SW1531" s="72"/>
      <c r="SX1531" s="72"/>
      <c r="SY1531" s="72"/>
      <c r="SZ1531" s="72"/>
      <c r="TA1531" s="72"/>
      <c r="TB1531" s="72"/>
      <c r="TC1531" s="72"/>
    </row>
    <row r="1532" spans="1:523" ht="16.5" customHeight="1" x14ac:dyDescent="0.2">
      <c r="A1532" s="20">
        <v>954</v>
      </c>
      <c r="B1532" s="20" t="s">
        <v>66</v>
      </c>
      <c r="C1532" s="20" t="s">
        <v>328</v>
      </c>
      <c r="D1532" s="20" t="s">
        <v>38</v>
      </c>
      <c r="E1532" s="20" t="s">
        <v>1345</v>
      </c>
      <c r="F1532" s="22" t="s">
        <v>1032</v>
      </c>
      <c r="G1532" s="73" t="s">
        <v>42</v>
      </c>
      <c r="H1532" s="20" t="s">
        <v>35</v>
      </c>
      <c r="I1532" s="20" t="s">
        <v>81</v>
      </c>
      <c r="J1532" s="22" t="s">
        <v>1000</v>
      </c>
      <c r="K1532" s="20"/>
      <c r="L1532" s="20"/>
      <c r="M1532" s="20"/>
      <c r="N1532" s="20"/>
      <c r="O1532" s="32"/>
      <c r="P1532" s="23">
        <v>500000</v>
      </c>
      <c r="Q1532" s="24">
        <v>1</v>
      </c>
      <c r="R1532" s="25">
        <v>45658</v>
      </c>
      <c r="S1532" s="20" t="s">
        <v>83</v>
      </c>
      <c r="T1532" s="23">
        <f t="shared" si="27"/>
        <v>6000000</v>
      </c>
      <c r="U1532" s="27" t="s">
        <v>100</v>
      </c>
      <c r="V1532" s="27" t="s">
        <v>100</v>
      </c>
      <c r="W1532" s="72"/>
      <c r="X1532" s="72"/>
      <c r="Y1532" s="72"/>
      <c r="Z1532" s="72"/>
      <c r="AA1532" s="72"/>
      <c r="AB1532" s="72"/>
      <c r="AC1532" s="72"/>
      <c r="AD1532" s="72"/>
      <c r="AE1532" s="72"/>
      <c r="AF1532" s="72"/>
      <c r="AG1532" s="72"/>
      <c r="AH1532" s="72"/>
      <c r="AI1532" s="72"/>
      <c r="AJ1532" s="72"/>
      <c r="AK1532" s="72"/>
      <c r="AL1532" s="72"/>
      <c r="AM1532" s="72"/>
      <c r="AN1532" s="72"/>
      <c r="AO1532" s="72"/>
      <c r="AP1532" s="72"/>
      <c r="AQ1532" s="72"/>
      <c r="AR1532" s="72"/>
      <c r="AS1532" s="72"/>
      <c r="AT1532" s="72"/>
      <c r="AU1532" s="72"/>
      <c r="AV1532" s="72"/>
      <c r="AW1532" s="72"/>
      <c r="AX1532" s="72"/>
      <c r="AY1532" s="72"/>
      <c r="AZ1532" s="72"/>
      <c r="BA1532" s="72"/>
      <c r="BB1532" s="72"/>
      <c r="BC1532" s="72"/>
      <c r="BD1532" s="72"/>
      <c r="BE1532" s="72"/>
      <c r="BF1532" s="72"/>
      <c r="BG1532" s="72"/>
      <c r="BH1532" s="72"/>
      <c r="BI1532" s="72"/>
      <c r="BJ1532" s="72"/>
      <c r="BK1532" s="72"/>
      <c r="BL1532" s="72"/>
      <c r="BM1532" s="72"/>
      <c r="BN1532" s="72"/>
      <c r="BO1532" s="72"/>
      <c r="BP1532" s="72"/>
      <c r="BQ1532" s="72"/>
      <c r="BR1532" s="72"/>
      <c r="BS1532" s="72"/>
      <c r="BT1532" s="72"/>
      <c r="BU1532" s="72"/>
      <c r="BV1532" s="72"/>
      <c r="BW1532" s="72"/>
      <c r="BX1532" s="72"/>
      <c r="BY1532" s="72"/>
      <c r="BZ1532" s="72"/>
      <c r="CA1532" s="72"/>
      <c r="CB1532" s="72"/>
      <c r="CC1532" s="72"/>
      <c r="CD1532" s="72"/>
      <c r="CE1532" s="72"/>
      <c r="CF1532" s="72"/>
      <c r="CG1532" s="72"/>
      <c r="CH1532" s="72"/>
      <c r="CI1532" s="72"/>
      <c r="CJ1532" s="72"/>
      <c r="CK1532" s="72"/>
      <c r="CL1532" s="72"/>
      <c r="CM1532" s="72"/>
      <c r="CN1532" s="72"/>
      <c r="CO1532" s="72"/>
      <c r="CP1532" s="72"/>
      <c r="CQ1532" s="72"/>
      <c r="CR1532" s="72"/>
      <c r="CS1532" s="72"/>
      <c r="CT1532" s="72"/>
      <c r="CU1532" s="72"/>
      <c r="CV1532" s="72"/>
      <c r="CW1532" s="72"/>
      <c r="CX1532" s="72"/>
      <c r="CY1532" s="72"/>
      <c r="CZ1532" s="72"/>
      <c r="DA1532" s="72"/>
      <c r="DB1532" s="72"/>
      <c r="DC1532" s="72"/>
      <c r="DD1532" s="72"/>
      <c r="DE1532" s="72"/>
      <c r="DF1532" s="72"/>
      <c r="DG1532" s="72"/>
      <c r="DH1532" s="72"/>
      <c r="DI1532" s="72"/>
      <c r="DJ1532" s="72"/>
      <c r="DK1532" s="72"/>
      <c r="DL1532" s="72"/>
      <c r="DM1532" s="72"/>
      <c r="DN1532" s="72"/>
      <c r="DO1532" s="72"/>
      <c r="DP1532" s="72"/>
      <c r="DQ1532" s="72"/>
      <c r="DR1532" s="72"/>
      <c r="DS1532" s="72"/>
      <c r="DT1532" s="72"/>
      <c r="DU1532" s="72"/>
      <c r="DV1532" s="72"/>
      <c r="DW1532" s="72"/>
      <c r="DX1532" s="72"/>
      <c r="DY1532" s="72"/>
      <c r="DZ1532" s="72"/>
      <c r="EA1532" s="72"/>
      <c r="EB1532" s="72"/>
      <c r="EC1532" s="72"/>
      <c r="ED1532" s="72"/>
      <c r="EE1532" s="72"/>
      <c r="EF1532" s="72"/>
      <c r="EG1532" s="72"/>
      <c r="EH1532" s="72"/>
      <c r="EI1532" s="72"/>
      <c r="EJ1532" s="72"/>
      <c r="EK1532" s="72"/>
      <c r="EL1532" s="72"/>
      <c r="EM1532" s="72"/>
      <c r="EN1532" s="72"/>
      <c r="EO1532" s="72"/>
      <c r="EP1532" s="72"/>
      <c r="EQ1532" s="72"/>
      <c r="ER1532" s="72"/>
      <c r="ES1532" s="72"/>
      <c r="ET1532" s="72"/>
      <c r="EU1532" s="72"/>
      <c r="EV1532" s="72"/>
      <c r="EW1532" s="72"/>
      <c r="EX1532" s="72"/>
      <c r="EY1532" s="72"/>
      <c r="EZ1532" s="72"/>
      <c r="FA1532" s="72"/>
      <c r="FB1532" s="72"/>
      <c r="FC1532" s="72"/>
      <c r="FD1532" s="72"/>
      <c r="FE1532" s="72"/>
      <c r="FF1532" s="72"/>
      <c r="FG1532" s="72"/>
      <c r="FH1532" s="72"/>
      <c r="FI1532" s="72"/>
      <c r="FJ1532" s="72"/>
      <c r="FK1532" s="72"/>
      <c r="FL1532" s="72"/>
      <c r="FM1532" s="72"/>
      <c r="FN1532" s="72"/>
      <c r="FO1532" s="72"/>
      <c r="FP1532" s="72"/>
      <c r="FQ1532" s="72"/>
      <c r="FR1532" s="72"/>
      <c r="FS1532" s="72"/>
      <c r="FT1532" s="72"/>
      <c r="FU1532" s="72"/>
      <c r="FV1532" s="72"/>
      <c r="FW1532" s="72"/>
      <c r="FX1532" s="72"/>
      <c r="FY1532" s="72"/>
      <c r="FZ1532" s="72"/>
      <c r="GA1532" s="72"/>
      <c r="GB1532" s="72"/>
      <c r="GC1532" s="72"/>
      <c r="GD1532" s="72"/>
      <c r="GE1532" s="72"/>
      <c r="GF1532" s="72"/>
      <c r="GG1532" s="72"/>
      <c r="GH1532" s="72"/>
      <c r="GI1532" s="72"/>
      <c r="GJ1532" s="72"/>
      <c r="GK1532" s="72"/>
      <c r="GL1532" s="72"/>
      <c r="GM1532" s="72"/>
      <c r="GN1532" s="72"/>
      <c r="GO1532" s="72"/>
      <c r="GP1532" s="72"/>
      <c r="GQ1532" s="72"/>
      <c r="GR1532" s="72"/>
      <c r="GS1532" s="72"/>
      <c r="GT1532" s="72"/>
      <c r="GU1532" s="72"/>
      <c r="GV1532" s="72"/>
      <c r="GW1532" s="72"/>
      <c r="GX1532" s="72"/>
      <c r="GY1532" s="72"/>
      <c r="GZ1532" s="72"/>
      <c r="HA1532" s="72"/>
      <c r="HB1532" s="72"/>
      <c r="HC1532" s="72"/>
      <c r="HD1532" s="72"/>
      <c r="HE1532" s="72"/>
      <c r="HF1532" s="72"/>
      <c r="HG1532" s="72"/>
      <c r="HH1532" s="72"/>
      <c r="HI1532" s="72"/>
      <c r="HJ1532" s="72"/>
      <c r="HK1532" s="72"/>
      <c r="HL1532" s="72"/>
      <c r="HM1532" s="72"/>
      <c r="HN1532" s="72"/>
      <c r="HO1532" s="72"/>
      <c r="HP1532" s="72"/>
      <c r="HQ1532" s="72"/>
      <c r="HR1532" s="72"/>
      <c r="HS1532" s="72"/>
      <c r="HT1532" s="72"/>
      <c r="HU1532" s="72"/>
      <c r="HV1532" s="72"/>
      <c r="HW1532" s="72"/>
      <c r="HX1532" s="72"/>
      <c r="HY1532" s="72"/>
      <c r="HZ1532" s="72"/>
      <c r="IA1532" s="72"/>
      <c r="IB1532" s="72"/>
      <c r="IC1532" s="72"/>
      <c r="ID1532" s="72"/>
      <c r="IE1532" s="72"/>
      <c r="IF1532" s="72"/>
      <c r="IG1532" s="72"/>
      <c r="IH1532" s="72"/>
      <c r="II1532" s="72"/>
      <c r="IJ1532" s="72"/>
      <c r="IK1532" s="72"/>
      <c r="IL1532" s="72"/>
      <c r="IM1532" s="72"/>
      <c r="IN1532" s="72"/>
      <c r="IO1532" s="72"/>
      <c r="IP1532" s="72"/>
      <c r="IQ1532" s="72"/>
      <c r="IR1532" s="72"/>
      <c r="IS1532" s="72"/>
      <c r="IT1532" s="72"/>
      <c r="IU1532" s="72"/>
      <c r="IV1532" s="72"/>
      <c r="IW1532" s="72"/>
      <c r="IX1532" s="72"/>
      <c r="IY1532" s="72"/>
      <c r="IZ1532" s="72"/>
      <c r="JA1532" s="72"/>
      <c r="JB1532" s="72"/>
      <c r="JC1532" s="72"/>
      <c r="JD1532" s="72"/>
      <c r="JE1532" s="72"/>
      <c r="JF1532" s="72"/>
      <c r="JG1532" s="72"/>
      <c r="JH1532" s="72"/>
      <c r="JI1532" s="72"/>
      <c r="JJ1532" s="72"/>
      <c r="JK1532" s="72"/>
      <c r="JL1532" s="72"/>
      <c r="JM1532" s="72"/>
      <c r="JN1532" s="72"/>
      <c r="JO1532" s="72"/>
      <c r="JP1532" s="72"/>
      <c r="JQ1532" s="72"/>
      <c r="JR1532" s="72"/>
      <c r="JS1532" s="72"/>
      <c r="JT1532" s="72"/>
      <c r="JU1532" s="72"/>
      <c r="JV1532" s="72"/>
      <c r="JW1532" s="72"/>
      <c r="JX1532" s="72"/>
      <c r="JY1532" s="72"/>
      <c r="JZ1532" s="72"/>
      <c r="KA1532" s="72"/>
      <c r="KB1532" s="72"/>
      <c r="KC1532" s="72"/>
      <c r="KD1532" s="72"/>
      <c r="KE1532" s="72"/>
      <c r="KF1532" s="72"/>
      <c r="KG1532" s="72"/>
      <c r="KH1532" s="72"/>
      <c r="KI1532" s="72"/>
      <c r="KJ1532" s="72"/>
      <c r="KK1532" s="72"/>
      <c r="KL1532" s="72"/>
      <c r="KM1532" s="72"/>
      <c r="KN1532" s="72"/>
      <c r="KO1532" s="72"/>
      <c r="KP1532" s="72"/>
      <c r="KQ1532" s="72"/>
      <c r="KR1532" s="72"/>
      <c r="KS1532" s="72"/>
      <c r="KT1532" s="72"/>
      <c r="KU1532" s="72"/>
      <c r="KV1532" s="72"/>
      <c r="KW1532" s="72"/>
      <c r="KX1532" s="72"/>
      <c r="KY1532" s="72"/>
      <c r="KZ1532" s="72"/>
      <c r="LA1532" s="72"/>
      <c r="LB1532" s="72"/>
      <c r="LC1532" s="72"/>
      <c r="LD1532" s="72"/>
      <c r="LE1532" s="72"/>
      <c r="LF1532" s="72"/>
      <c r="LG1532" s="72"/>
      <c r="LH1532" s="72"/>
      <c r="LI1532" s="72"/>
      <c r="LJ1532" s="72"/>
      <c r="LK1532" s="72"/>
      <c r="LL1532" s="72"/>
      <c r="LM1532" s="72"/>
      <c r="LN1532" s="72"/>
      <c r="LO1532" s="72"/>
      <c r="LP1532" s="72"/>
      <c r="LQ1532" s="72"/>
      <c r="LR1532" s="72"/>
      <c r="LS1532" s="72"/>
      <c r="LT1532" s="72"/>
      <c r="LU1532" s="72"/>
      <c r="LV1532" s="72"/>
      <c r="LW1532" s="72"/>
      <c r="LX1532" s="72"/>
      <c r="LY1532" s="72"/>
      <c r="LZ1532" s="72"/>
      <c r="MA1532" s="72"/>
      <c r="MB1532" s="72"/>
      <c r="MC1532" s="72"/>
      <c r="MD1532" s="72"/>
      <c r="ME1532" s="72"/>
      <c r="MF1532" s="72"/>
      <c r="MG1532" s="72"/>
      <c r="MH1532" s="72"/>
      <c r="MI1532" s="72"/>
      <c r="MJ1532" s="72"/>
      <c r="MK1532" s="72"/>
      <c r="ML1532" s="72"/>
      <c r="MM1532" s="72"/>
      <c r="MN1532" s="72"/>
      <c r="MO1532" s="72"/>
      <c r="MP1532" s="72"/>
      <c r="MQ1532" s="72"/>
      <c r="MR1532" s="72"/>
      <c r="MS1532" s="72"/>
      <c r="MT1532" s="72"/>
      <c r="MU1532" s="72"/>
      <c r="MV1532" s="72"/>
      <c r="MW1532" s="72"/>
      <c r="MX1532" s="72"/>
      <c r="MY1532" s="72"/>
      <c r="MZ1532" s="72"/>
      <c r="NA1532" s="72"/>
      <c r="NB1532" s="72"/>
      <c r="NC1532" s="72"/>
      <c r="ND1532" s="72"/>
      <c r="NE1532" s="72"/>
      <c r="NF1532" s="72"/>
      <c r="NG1532" s="72"/>
      <c r="NH1532" s="72"/>
      <c r="NI1532" s="72"/>
      <c r="NJ1532" s="72"/>
      <c r="NK1532" s="72"/>
      <c r="NL1532" s="72"/>
      <c r="NM1532" s="72"/>
      <c r="NN1532" s="72"/>
      <c r="NO1532" s="72"/>
      <c r="NP1532" s="72"/>
      <c r="NQ1532" s="72"/>
      <c r="NR1532" s="72"/>
      <c r="NS1532" s="72"/>
      <c r="NT1532" s="72"/>
      <c r="NU1532" s="72"/>
      <c r="NV1532" s="72"/>
      <c r="NW1532" s="72"/>
      <c r="NX1532" s="72"/>
      <c r="NY1532" s="72"/>
      <c r="NZ1532" s="72"/>
      <c r="OA1532" s="72"/>
      <c r="OB1532" s="72"/>
      <c r="OC1532" s="72"/>
      <c r="OD1532" s="72"/>
      <c r="OE1532" s="72"/>
      <c r="OF1532" s="72"/>
      <c r="OG1532" s="72"/>
      <c r="OH1532" s="72"/>
      <c r="OI1532" s="72"/>
      <c r="OJ1532" s="72"/>
      <c r="OK1532" s="72"/>
      <c r="OL1532" s="72"/>
      <c r="OM1532" s="72"/>
      <c r="ON1532" s="72"/>
      <c r="OO1532" s="72"/>
      <c r="OP1532" s="72"/>
      <c r="OQ1532" s="72"/>
      <c r="OR1532" s="72"/>
      <c r="OS1532" s="72"/>
      <c r="OT1532" s="72"/>
      <c r="OU1532" s="72"/>
      <c r="OV1532" s="72"/>
      <c r="OW1532" s="72"/>
      <c r="OX1532" s="72"/>
      <c r="OY1532" s="72"/>
      <c r="OZ1532" s="72"/>
      <c r="PA1532" s="72"/>
      <c r="PB1532" s="72"/>
      <c r="PC1532" s="72"/>
      <c r="PD1532" s="72"/>
      <c r="PE1532" s="72"/>
      <c r="PF1532" s="72"/>
      <c r="PG1532" s="72"/>
      <c r="PH1532" s="72"/>
      <c r="PI1532" s="72"/>
      <c r="PJ1532" s="72"/>
      <c r="PK1532" s="72"/>
      <c r="PL1532" s="72"/>
      <c r="PM1532" s="72"/>
      <c r="PN1532" s="72"/>
      <c r="PO1532" s="72"/>
      <c r="PP1532" s="72"/>
      <c r="PQ1532" s="72"/>
      <c r="PR1532" s="72"/>
      <c r="PS1532" s="72"/>
      <c r="PT1532" s="72"/>
      <c r="PU1532" s="72"/>
      <c r="PV1532" s="72"/>
      <c r="PW1532" s="72"/>
      <c r="PX1532" s="72"/>
      <c r="PY1532" s="72"/>
      <c r="PZ1532" s="72"/>
      <c r="QA1532" s="72"/>
      <c r="QB1532" s="72"/>
      <c r="QC1532" s="72"/>
      <c r="QD1532" s="72"/>
      <c r="QE1532" s="72"/>
      <c r="QF1532" s="72"/>
      <c r="QG1532" s="72"/>
      <c r="QH1532" s="72"/>
      <c r="QI1532" s="72"/>
      <c r="QJ1532" s="72"/>
      <c r="QK1532" s="72"/>
      <c r="QL1532" s="72"/>
      <c r="QM1532" s="72"/>
      <c r="QN1532" s="72"/>
      <c r="QO1532" s="72"/>
      <c r="QP1532" s="72"/>
      <c r="QQ1532" s="72"/>
      <c r="QR1532" s="72"/>
      <c r="QS1532" s="72"/>
      <c r="QT1532" s="72"/>
      <c r="QU1532" s="72"/>
      <c r="QV1532" s="72"/>
      <c r="QW1532" s="72"/>
      <c r="QX1532" s="72"/>
      <c r="QY1532" s="72"/>
      <c r="QZ1532" s="72"/>
      <c r="RA1532" s="72"/>
      <c r="RB1532" s="72"/>
      <c r="RC1532" s="72"/>
      <c r="RD1532" s="72"/>
      <c r="RE1532" s="72"/>
      <c r="RF1532" s="72"/>
      <c r="RG1532" s="72"/>
      <c r="RH1532" s="72"/>
      <c r="RI1532" s="72"/>
      <c r="RJ1532" s="72"/>
      <c r="RK1532" s="72"/>
      <c r="RL1532" s="72"/>
      <c r="RM1532" s="72"/>
      <c r="RN1532" s="72"/>
      <c r="RO1532" s="72"/>
      <c r="RP1532" s="72"/>
      <c r="RQ1532" s="72"/>
      <c r="RR1532" s="72"/>
      <c r="RS1532" s="72"/>
      <c r="RT1532" s="72"/>
      <c r="RU1532" s="72"/>
      <c r="RV1532" s="72"/>
      <c r="RW1532" s="72"/>
      <c r="RX1532" s="72"/>
      <c r="RY1532" s="72"/>
      <c r="RZ1532" s="72"/>
      <c r="SA1532" s="72"/>
      <c r="SB1532" s="72"/>
      <c r="SC1532" s="72"/>
      <c r="SD1532" s="72"/>
      <c r="SE1532" s="72"/>
      <c r="SF1532" s="72"/>
      <c r="SG1532" s="72"/>
      <c r="SH1532" s="72"/>
      <c r="SI1532" s="72"/>
      <c r="SJ1532" s="72"/>
      <c r="SK1532" s="72"/>
      <c r="SL1532" s="72"/>
      <c r="SM1532" s="72"/>
      <c r="SN1532" s="72"/>
      <c r="SO1532" s="72"/>
      <c r="SP1532" s="72"/>
      <c r="SQ1532" s="72"/>
      <c r="SR1532" s="72"/>
      <c r="SS1532" s="72"/>
      <c r="ST1532" s="72"/>
      <c r="SU1532" s="72"/>
      <c r="SV1532" s="72"/>
      <c r="SW1532" s="72"/>
      <c r="SX1532" s="72"/>
      <c r="SY1532" s="72"/>
      <c r="SZ1532" s="72"/>
      <c r="TA1532" s="72"/>
      <c r="TB1532" s="72"/>
      <c r="TC1532" s="72"/>
    </row>
    <row r="1533" spans="1:523" ht="16.5" customHeight="1" x14ac:dyDescent="0.2">
      <c r="A1533" s="20">
        <v>955</v>
      </c>
      <c r="B1533" s="20" t="s">
        <v>66</v>
      </c>
      <c r="C1533" s="20" t="s">
        <v>328</v>
      </c>
      <c r="D1533" s="20" t="s">
        <v>38</v>
      </c>
      <c r="E1533" s="20" t="s">
        <v>1345</v>
      </c>
      <c r="F1533" s="22" t="s">
        <v>1033</v>
      </c>
      <c r="G1533" s="73" t="s">
        <v>42</v>
      </c>
      <c r="H1533" s="20" t="s">
        <v>35</v>
      </c>
      <c r="I1533" s="20" t="s">
        <v>81</v>
      </c>
      <c r="J1533" s="22" t="s">
        <v>1000</v>
      </c>
      <c r="K1533" s="20"/>
      <c r="L1533" s="20"/>
      <c r="M1533" s="20"/>
      <c r="N1533" s="20"/>
      <c r="O1533" s="32"/>
      <c r="P1533" s="23">
        <v>500000</v>
      </c>
      <c r="Q1533" s="24">
        <v>1</v>
      </c>
      <c r="R1533" s="25">
        <v>45658</v>
      </c>
      <c r="S1533" s="20" t="s">
        <v>83</v>
      </c>
      <c r="T1533" s="23">
        <f t="shared" si="27"/>
        <v>6000000</v>
      </c>
      <c r="U1533" s="27" t="s">
        <v>100</v>
      </c>
      <c r="V1533" s="27" t="s">
        <v>100</v>
      </c>
      <c r="W1533" s="72"/>
      <c r="X1533" s="72"/>
      <c r="Y1533" s="72"/>
      <c r="Z1533" s="72"/>
      <c r="AA1533" s="72"/>
      <c r="AB1533" s="72"/>
      <c r="AC1533" s="72"/>
      <c r="AD1533" s="72"/>
      <c r="AE1533" s="72"/>
      <c r="AF1533" s="72"/>
      <c r="AG1533" s="72"/>
      <c r="AH1533" s="72"/>
      <c r="AI1533" s="72"/>
      <c r="AJ1533" s="72"/>
      <c r="AK1533" s="72"/>
      <c r="AL1533" s="72"/>
      <c r="AM1533" s="72"/>
      <c r="AN1533" s="72"/>
      <c r="AO1533" s="72"/>
      <c r="AP1533" s="72"/>
      <c r="AQ1533" s="72"/>
      <c r="AR1533" s="72"/>
      <c r="AS1533" s="72"/>
      <c r="AT1533" s="72"/>
      <c r="AU1533" s="72"/>
      <c r="AV1533" s="72"/>
      <c r="AW1533" s="72"/>
      <c r="AX1533" s="72"/>
      <c r="AY1533" s="72"/>
      <c r="AZ1533" s="72"/>
      <c r="BA1533" s="72"/>
      <c r="BB1533" s="72"/>
      <c r="BC1533" s="72"/>
      <c r="BD1533" s="72"/>
      <c r="BE1533" s="72"/>
      <c r="BF1533" s="72"/>
      <c r="BG1533" s="72"/>
      <c r="BH1533" s="72"/>
      <c r="BI1533" s="72"/>
      <c r="BJ1533" s="72"/>
      <c r="BK1533" s="72"/>
      <c r="BL1533" s="72"/>
      <c r="BM1533" s="72"/>
      <c r="BN1533" s="72"/>
      <c r="BO1533" s="72"/>
      <c r="BP1533" s="72"/>
      <c r="BQ1533" s="72"/>
      <c r="BR1533" s="72"/>
      <c r="BS1533" s="72"/>
      <c r="BT1533" s="72"/>
      <c r="BU1533" s="72"/>
      <c r="BV1533" s="72"/>
      <c r="BW1533" s="72"/>
      <c r="BX1533" s="72"/>
      <c r="BY1533" s="72"/>
      <c r="BZ1533" s="72"/>
      <c r="CA1533" s="72"/>
      <c r="CB1533" s="72"/>
      <c r="CC1533" s="72"/>
      <c r="CD1533" s="72"/>
      <c r="CE1533" s="72"/>
      <c r="CF1533" s="72"/>
      <c r="CG1533" s="72"/>
      <c r="CH1533" s="72"/>
      <c r="CI1533" s="72"/>
      <c r="CJ1533" s="72"/>
      <c r="CK1533" s="72"/>
      <c r="CL1533" s="72"/>
      <c r="CM1533" s="72"/>
      <c r="CN1533" s="72"/>
      <c r="CO1533" s="72"/>
      <c r="CP1533" s="72"/>
      <c r="CQ1533" s="72"/>
      <c r="CR1533" s="72"/>
      <c r="CS1533" s="72"/>
      <c r="CT1533" s="72"/>
      <c r="CU1533" s="72"/>
      <c r="CV1533" s="72"/>
      <c r="CW1533" s="72"/>
      <c r="CX1533" s="72"/>
      <c r="CY1533" s="72"/>
      <c r="CZ1533" s="72"/>
      <c r="DA1533" s="72"/>
      <c r="DB1533" s="72"/>
      <c r="DC1533" s="72"/>
      <c r="DD1533" s="72"/>
      <c r="DE1533" s="72"/>
      <c r="DF1533" s="72"/>
      <c r="DG1533" s="72"/>
      <c r="DH1533" s="72"/>
      <c r="DI1533" s="72"/>
      <c r="DJ1533" s="72"/>
      <c r="DK1533" s="72"/>
      <c r="DL1533" s="72"/>
      <c r="DM1533" s="72"/>
      <c r="DN1533" s="72"/>
      <c r="DO1533" s="72"/>
      <c r="DP1533" s="72"/>
      <c r="DQ1533" s="72"/>
      <c r="DR1533" s="72"/>
      <c r="DS1533" s="72"/>
      <c r="DT1533" s="72"/>
      <c r="DU1533" s="72"/>
      <c r="DV1533" s="72"/>
      <c r="DW1533" s="72"/>
      <c r="DX1533" s="72"/>
      <c r="DY1533" s="72"/>
      <c r="DZ1533" s="72"/>
      <c r="EA1533" s="72"/>
      <c r="EB1533" s="72"/>
      <c r="EC1533" s="72"/>
      <c r="ED1533" s="72"/>
      <c r="EE1533" s="72"/>
      <c r="EF1533" s="72"/>
      <c r="EG1533" s="72"/>
      <c r="EH1533" s="72"/>
      <c r="EI1533" s="72"/>
      <c r="EJ1533" s="72"/>
      <c r="EK1533" s="72"/>
      <c r="EL1533" s="72"/>
      <c r="EM1533" s="72"/>
      <c r="EN1533" s="72"/>
      <c r="EO1533" s="72"/>
      <c r="EP1533" s="72"/>
      <c r="EQ1533" s="72"/>
      <c r="ER1533" s="72"/>
      <c r="ES1533" s="72"/>
      <c r="ET1533" s="72"/>
      <c r="EU1533" s="72"/>
      <c r="EV1533" s="72"/>
      <c r="EW1533" s="72"/>
      <c r="EX1533" s="72"/>
      <c r="EY1533" s="72"/>
      <c r="EZ1533" s="72"/>
      <c r="FA1533" s="72"/>
      <c r="FB1533" s="72"/>
      <c r="FC1533" s="72"/>
      <c r="FD1533" s="72"/>
      <c r="FE1533" s="72"/>
      <c r="FF1533" s="72"/>
      <c r="FG1533" s="72"/>
      <c r="FH1533" s="72"/>
      <c r="FI1533" s="72"/>
      <c r="FJ1533" s="72"/>
      <c r="FK1533" s="72"/>
      <c r="FL1533" s="72"/>
      <c r="FM1533" s="72"/>
      <c r="FN1533" s="72"/>
      <c r="FO1533" s="72"/>
      <c r="FP1533" s="72"/>
      <c r="FQ1533" s="72"/>
      <c r="FR1533" s="72"/>
      <c r="FS1533" s="72"/>
      <c r="FT1533" s="72"/>
      <c r="FU1533" s="72"/>
      <c r="FV1533" s="72"/>
      <c r="FW1533" s="72"/>
      <c r="FX1533" s="72"/>
      <c r="FY1533" s="72"/>
      <c r="FZ1533" s="72"/>
      <c r="GA1533" s="72"/>
      <c r="GB1533" s="72"/>
      <c r="GC1533" s="72"/>
      <c r="GD1533" s="72"/>
      <c r="GE1533" s="72"/>
      <c r="GF1533" s="72"/>
      <c r="GG1533" s="72"/>
      <c r="GH1533" s="72"/>
      <c r="GI1533" s="72"/>
      <c r="GJ1533" s="72"/>
      <c r="GK1533" s="72"/>
      <c r="GL1533" s="72"/>
      <c r="GM1533" s="72"/>
      <c r="GN1533" s="72"/>
      <c r="GO1533" s="72"/>
      <c r="GP1533" s="72"/>
      <c r="GQ1533" s="72"/>
      <c r="GR1533" s="72"/>
      <c r="GS1533" s="72"/>
      <c r="GT1533" s="72"/>
      <c r="GU1533" s="72"/>
      <c r="GV1533" s="72"/>
      <c r="GW1533" s="72"/>
      <c r="GX1533" s="72"/>
      <c r="GY1533" s="72"/>
      <c r="GZ1533" s="72"/>
      <c r="HA1533" s="72"/>
      <c r="HB1533" s="72"/>
      <c r="HC1533" s="72"/>
      <c r="HD1533" s="72"/>
      <c r="HE1533" s="72"/>
      <c r="HF1533" s="72"/>
      <c r="HG1533" s="72"/>
      <c r="HH1533" s="72"/>
      <c r="HI1533" s="72"/>
      <c r="HJ1533" s="72"/>
      <c r="HK1533" s="72"/>
      <c r="HL1533" s="72"/>
      <c r="HM1533" s="72"/>
      <c r="HN1533" s="72"/>
      <c r="HO1533" s="72"/>
      <c r="HP1533" s="72"/>
      <c r="HQ1533" s="72"/>
      <c r="HR1533" s="72"/>
      <c r="HS1533" s="72"/>
      <c r="HT1533" s="72"/>
      <c r="HU1533" s="72"/>
      <c r="HV1533" s="72"/>
      <c r="HW1533" s="72"/>
      <c r="HX1533" s="72"/>
      <c r="HY1533" s="72"/>
      <c r="HZ1533" s="72"/>
      <c r="IA1533" s="72"/>
      <c r="IB1533" s="72"/>
      <c r="IC1533" s="72"/>
      <c r="ID1533" s="72"/>
      <c r="IE1533" s="72"/>
      <c r="IF1533" s="72"/>
      <c r="IG1533" s="72"/>
      <c r="IH1533" s="72"/>
      <c r="II1533" s="72"/>
      <c r="IJ1533" s="72"/>
      <c r="IK1533" s="72"/>
      <c r="IL1533" s="72"/>
      <c r="IM1533" s="72"/>
      <c r="IN1533" s="72"/>
      <c r="IO1533" s="72"/>
      <c r="IP1533" s="72"/>
      <c r="IQ1533" s="72"/>
      <c r="IR1533" s="72"/>
      <c r="IS1533" s="72"/>
      <c r="IT1533" s="72"/>
      <c r="IU1533" s="72"/>
      <c r="IV1533" s="72"/>
      <c r="IW1533" s="72"/>
      <c r="IX1533" s="72"/>
      <c r="IY1533" s="72"/>
      <c r="IZ1533" s="72"/>
      <c r="JA1533" s="72"/>
      <c r="JB1533" s="72"/>
      <c r="JC1533" s="72"/>
      <c r="JD1533" s="72"/>
      <c r="JE1533" s="72"/>
      <c r="JF1533" s="72"/>
      <c r="JG1533" s="72"/>
      <c r="JH1533" s="72"/>
      <c r="JI1533" s="72"/>
      <c r="JJ1533" s="72"/>
      <c r="JK1533" s="72"/>
      <c r="JL1533" s="72"/>
      <c r="JM1533" s="72"/>
      <c r="JN1533" s="72"/>
      <c r="JO1533" s="72"/>
      <c r="JP1533" s="72"/>
      <c r="JQ1533" s="72"/>
      <c r="JR1533" s="72"/>
      <c r="JS1533" s="72"/>
      <c r="JT1533" s="72"/>
      <c r="JU1533" s="72"/>
      <c r="JV1533" s="72"/>
      <c r="JW1533" s="72"/>
      <c r="JX1533" s="72"/>
      <c r="JY1533" s="72"/>
      <c r="JZ1533" s="72"/>
      <c r="KA1533" s="72"/>
      <c r="KB1533" s="72"/>
      <c r="KC1533" s="72"/>
      <c r="KD1533" s="72"/>
      <c r="KE1533" s="72"/>
      <c r="KF1533" s="72"/>
      <c r="KG1533" s="72"/>
      <c r="KH1533" s="72"/>
      <c r="KI1533" s="72"/>
      <c r="KJ1533" s="72"/>
      <c r="KK1533" s="72"/>
      <c r="KL1533" s="72"/>
      <c r="KM1533" s="72"/>
      <c r="KN1533" s="72"/>
      <c r="KO1533" s="72"/>
      <c r="KP1533" s="72"/>
      <c r="KQ1533" s="72"/>
      <c r="KR1533" s="72"/>
      <c r="KS1533" s="72"/>
      <c r="KT1533" s="72"/>
      <c r="KU1533" s="72"/>
      <c r="KV1533" s="72"/>
      <c r="KW1533" s="72"/>
      <c r="KX1533" s="72"/>
      <c r="KY1533" s="72"/>
      <c r="KZ1533" s="72"/>
      <c r="LA1533" s="72"/>
      <c r="LB1533" s="72"/>
      <c r="LC1533" s="72"/>
      <c r="LD1533" s="72"/>
      <c r="LE1533" s="72"/>
      <c r="LF1533" s="72"/>
      <c r="LG1533" s="72"/>
      <c r="LH1533" s="72"/>
      <c r="LI1533" s="72"/>
      <c r="LJ1533" s="72"/>
      <c r="LK1533" s="72"/>
      <c r="LL1533" s="72"/>
      <c r="LM1533" s="72"/>
      <c r="LN1533" s="72"/>
      <c r="LO1533" s="72"/>
      <c r="LP1533" s="72"/>
      <c r="LQ1533" s="72"/>
      <c r="LR1533" s="72"/>
      <c r="LS1533" s="72"/>
      <c r="LT1533" s="72"/>
      <c r="LU1533" s="72"/>
      <c r="LV1533" s="72"/>
      <c r="LW1533" s="72"/>
      <c r="LX1533" s="72"/>
      <c r="LY1533" s="72"/>
      <c r="LZ1533" s="72"/>
      <c r="MA1533" s="72"/>
      <c r="MB1533" s="72"/>
      <c r="MC1533" s="72"/>
      <c r="MD1533" s="72"/>
      <c r="ME1533" s="72"/>
      <c r="MF1533" s="72"/>
      <c r="MG1533" s="72"/>
      <c r="MH1533" s="72"/>
      <c r="MI1533" s="72"/>
      <c r="MJ1533" s="72"/>
      <c r="MK1533" s="72"/>
      <c r="ML1533" s="72"/>
      <c r="MM1533" s="72"/>
      <c r="MN1533" s="72"/>
      <c r="MO1533" s="72"/>
      <c r="MP1533" s="72"/>
      <c r="MQ1533" s="72"/>
      <c r="MR1533" s="72"/>
      <c r="MS1533" s="72"/>
      <c r="MT1533" s="72"/>
      <c r="MU1533" s="72"/>
      <c r="MV1533" s="72"/>
      <c r="MW1533" s="72"/>
      <c r="MX1533" s="72"/>
      <c r="MY1533" s="72"/>
      <c r="MZ1533" s="72"/>
      <c r="NA1533" s="72"/>
      <c r="NB1533" s="72"/>
      <c r="NC1533" s="72"/>
      <c r="ND1533" s="72"/>
      <c r="NE1533" s="72"/>
      <c r="NF1533" s="72"/>
      <c r="NG1533" s="72"/>
      <c r="NH1533" s="72"/>
      <c r="NI1533" s="72"/>
      <c r="NJ1533" s="72"/>
      <c r="NK1533" s="72"/>
      <c r="NL1533" s="72"/>
      <c r="NM1533" s="72"/>
      <c r="NN1533" s="72"/>
      <c r="NO1533" s="72"/>
      <c r="NP1533" s="72"/>
      <c r="NQ1533" s="72"/>
      <c r="NR1533" s="72"/>
      <c r="NS1533" s="72"/>
      <c r="NT1533" s="72"/>
      <c r="NU1533" s="72"/>
      <c r="NV1533" s="72"/>
      <c r="NW1533" s="72"/>
      <c r="NX1533" s="72"/>
      <c r="NY1533" s="72"/>
      <c r="NZ1533" s="72"/>
      <c r="OA1533" s="72"/>
      <c r="OB1533" s="72"/>
      <c r="OC1533" s="72"/>
      <c r="OD1533" s="72"/>
      <c r="OE1533" s="72"/>
      <c r="OF1533" s="72"/>
      <c r="OG1533" s="72"/>
      <c r="OH1533" s="72"/>
      <c r="OI1533" s="72"/>
      <c r="OJ1533" s="72"/>
      <c r="OK1533" s="72"/>
      <c r="OL1533" s="72"/>
      <c r="OM1533" s="72"/>
      <c r="ON1533" s="72"/>
      <c r="OO1533" s="72"/>
      <c r="OP1533" s="72"/>
      <c r="OQ1533" s="72"/>
      <c r="OR1533" s="72"/>
      <c r="OS1533" s="72"/>
      <c r="OT1533" s="72"/>
      <c r="OU1533" s="72"/>
      <c r="OV1533" s="72"/>
      <c r="OW1533" s="72"/>
      <c r="OX1533" s="72"/>
      <c r="OY1533" s="72"/>
      <c r="OZ1533" s="72"/>
      <c r="PA1533" s="72"/>
      <c r="PB1533" s="72"/>
      <c r="PC1533" s="72"/>
      <c r="PD1533" s="72"/>
      <c r="PE1533" s="72"/>
      <c r="PF1533" s="72"/>
      <c r="PG1533" s="72"/>
      <c r="PH1533" s="72"/>
      <c r="PI1533" s="72"/>
      <c r="PJ1533" s="72"/>
      <c r="PK1533" s="72"/>
      <c r="PL1533" s="72"/>
      <c r="PM1533" s="72"/>
      <c r="PN1533" s="72"/>
      <c r="PO1533" s="72"/>
      <c r="PP1533" s="72"/>
      <c r="PQ1533" s="72"/>
      <c r="PR1533" s="72"/>
      <c r="PS1533" s="72"/>
      <c r="PT1533" s="72"/>
      <c r="PU1533" s="72"/>
      <c r="PV1533" s="72"/>
      <c r="PW1533" s="72"/>
      <c r="PX1533" s="72"/>
      <c r="PY1533" s="72"/>
      <c r="PZ1533" s="72"/>
      <c r="QA1533" s="72"/>
      <c r="QB1533" s="72"/>
      <c r="QC1533" s="72"/>
      <c r="QD1533" s="72"/>
      <c r="QE1533" s="72"/>
      <c r="QF1533" s="72"/>
      <c r="QG1533" s="72"/>
      <c r="QH1533" s="72"/>
      <c r="QI1533" s="72"/>
      <c r="QJ1533" s="72"/>
      <c r="QK1533" s="72"/>
      <c r="QL1533" s="72"/>
      <c r="QM1533" s="72"/>
      <c r="QN1533" s="72"/>
      <c r="QO1533" s="72"/>
      <c r="QP1533" s="72"/>
      <c r="QQ1533" s="72"/>
      <c r="QR1533" s="72"/>
      <c r="QS1533" s="72"/>
      <c r="QT1533" s="72"/>
      <c r="QU1533" s="72"/>
      <c r="QV1533" s="72"/>
      <c r="QW1533" s="72"/>
      <c r="QX1533" s="72"/>
      <c r="QY1533" s="72"/>
      <c r="QZ1533" s="72"/>
      <c r="RA1533" s="72"/>
      <c r="RB1533" s="72"/>
      <c r="RC1533" s="72"/>
      <c r="RD1533" s="72"/>
      <c r="RE1533" s="72"/>
      <c r="RF1533" s="72"/>
      <c r="RG1533" s="72"/>
      <c r="RH1533" s="72"/>
      <c r="RI1533" s="72"/>
      <c r="RJ1533" s="72"/>
      <c r="RK1533" s="72"/>
      <c r="RL1533" s="72"/>
      <c r="RM1533" s="72"/>
      <c r="RN1533" s="72"/>
      <c r="RO1533" s="72"/>
      <c r="RP1533" s="72"/>
      <c r="RQ1533" s="72"/>
      <c r="RR1533" s="72"/>
      <c r="RS1533" s="72"/>
      <c r="RT1533" s="72"/>
      <c r="RU1533" s="72"/>
      <c r="RV1533" s="72"/>
      <c r="RW1533" s="72"/>
      <c r="RX1533" s="72"/>
      <c r="RY1533" s="72"/>
      <c r="RZ1533" s="72"/>
      <c r="SA1533" s="72"/>
      <c r="SB1533" s="72"/>
      <c r="SC1533" s="72"/>
      <c r="SD1533" s="72"/>
      <c r="SE1533" s="72"/>
      <c r="SF1533" s="72"/>
      <c r="SG1533" s="72"/>
      <c r="SH1533" s="72"/>
      <c r="SI1533" s="72"/>
      <c r="SJ1533" s="72"/>
      <c r="SK1533" s="72"/>
      <c r="SL1533" s="72"/>
      <c r="SM1533" s="72"/>
      <c r="SN1533" s="72"/>
      <c r="SO1533" s="72"/>
      <c r="SP1533" s="72"/>
      <c r="SQ1533" s="72"/>
      <c r="SR1533" s="72"/>
      <c r="SS1533" s="72"/>
      <c r="ST1533" s="72"/>
      <c r="SU1533" s="72"/>
      <c r="SV1533" s="72"/>
      <c r="SW1533" s="72"/>
      <c r="SX1533" s="72"/>
      <c r="SY1533" s="72"/>
      <c r="SZ1533" s="72"/>
      <c r="TA1533" s="72"/>
      <c r="TB1533" s="72"/>
      <c r="TC1533" s="72"/>
    </row>
    <row r="1534" spans="1:523" ht="16.5" customHeight="1" x14ac:dyDescent="0.2">
      <c r="A1534" s="20">
        <v>956</v>
      </c>
      <c r="B1534" s="20" t="s">
        <v>66</v>
      </c>
      <c r="C1534" s="20" t="s">
        <v>328</v>
      </c>
      <c r="D1534" s="20" t="s">
        <v>38</v>
      </c>
      <c r="E1534" s="20" t="s">
        <v>1345</v>
      </c>
      <c r="F1534" s="22" t="s">
        <v>1034</v>
      </c>
      <c r="G1534" s="73" t="s">
        <v>42</v>
      </c>
      <c r="H1534" s="20" t="s">
        <v>35</v>
      </c>
      <c r="I1534" s="20" t="s">
        <v>81</v>
      </c>
      <c r="J1534" s="22" t="s">
        <v>1000</v>
      </c>
      <c r="K1534" s="20"/>
      <c r="L1534" s="20"/>
      <c r="M1534" s="20"/>
      <c r="N1534" s="20"/>
      <c r="O1534" s="32"/>
      <c r="P1534" s="23">
        <v>500000</v>
      </c>
      <c r="Q1534" s="24">
        <v>1</v>
      </c>
      <c r="R1534" s="25">
        <v>45658</v>
      </c>
      <c r="S1534" s="20" t="s">
        <v>83</v>
      </c>
      <c r="T1534" s="23">
        <f t="shared" si="27"/>
        <v>6000000</v>
      </c>
      <c r="U1534" s="27" t="s">
        <v>100</v>
      </c>
      <c r="V1534" s="27" t="s">
        <v>100</v>
      </c>
      <c r="W1534" s="72"/>
      <c r="X1534" s="72"/>
      <c r="Y1534" s="72"/>
      <c r="Z1534" s="72"/>
      <c r="AA1534" s="72"/>
      <c r="AB1534" s="72"/>
      <c r="AC1534" s="72"/>
      <c r="AD1534" s="72"/>
      <c r="AE1534" s="72"/>
      <c r="AF1534" s="72"/>
      <c r="AG1534" s="72"/>
      <c r="AH1534" s="72"/>
      <c r="AI1534" s="72"/>
      <c r="AJ1534" s="72"/>
      <c r="AK1534" s="72"/>
      <c r="AL1534" s="72"/>
      <c r="AM1534" s="72"/>
      <c r="AN1534" s="72"/>
      <c r="AO1534" s="72"/>
      <c r="AP1534" s="72"/>
      <c r="AQ1534" s="72"/>
      <c r="AR1534" s="72"/>
      <c r="AS1534" s="72"/>
      <c r="AT1534" s="72"/>
      <c r="AU1534" s="72"/>
      <c r="AV1534" s="72"/>
      <c r="AW1534" s="72"/>
      <c r="AX1534" s="72"/>
      <c r="AY1534" s="72"/>
      <c r="AZ1534" s="72"/>
      <c r="BA1534" s="72"/>
      <c r="BB1534" s="72"/>
      <c r="BC1534" s="72"/>
      <c r="BD1534" s="72"/>
      <c r="BE1534" s="72"/>
      <c r="BF1534" s="72"/>
      <c r="BG1534" s="72"/>
      <c r="BH1534" s="72"/>
      <c r="BI1534" s="72"/>
      <c r="BJ1534" s="72"/>
      <c r="BK1534" s="72"/>
      <c r="BL1534" s="72"/>
      <c r="BM1534" s="72"/>
      <c r="BN1534" s="72"/>
      <c r="BO1534" s="72"/>
      <c r="BP1534" s="72"/>
      <c r="BQ1534" s="72"/>
      <c r="BR1534" s="72"/>
      <c r="BS1534" s="72"/>
      <c r="BT1534" s="72"/>
      <c r="BU1534" s="72"/>
      <c r="BV1534" s="72"/>
      <c r="BW1534" s="72"/>
      <c r="BX1534" s="72"/>
      <c r="BY1534" s="72"/>
      <c r="BZ1534" s="72"/>
      <c r="CA1534" s="72"/>
      <c r="CB1534" s="72"/>
      <c r="CC1534" s="72"/>
      <c r="CD1534" s="72"/>
      <c r="CE1534" s="72"/>
      <c r="CF1534" s="72"/>
      <c r="CG1534" s="72"/>
      <c r="CH1534" s="72"/>
      <c r="CI1534" s="72"/>
      <c r="CJ1534" s="72"/>
      <c r="CK1534" s="72"/>
      <c r="CL1534" s="72"/>
      <c r="CM1534" s="72"/>
      <c r="CN1534" s="72"/>
      <c r="CO1534" s="72"/>
      <c r="CP1534" s="72"/>
      <c r="CQ1534" s="72"/>
      <c r="CR1534" s="72"/>
      <c r="CS1534" s="72"/>
      <c r="CT1534" s="72"/>
      <c r="CU1534" s="72"/>
      <c r="CV1534" s="72"/>
      <c r="CW1534" s="72"/>
      <c r="CX1534" s="72"/>
      <c r="CY1534" s="72"/>
      <c r="CZ1534" s="72"/>
      <c r="DA1534" s="72"/>
      <c r="DB1534" s="72"/>
      <c r="DC1534" s="72"/>
      <c r="DD1534" s="72"/>
      <c r="DE1534" s="72"/>
      <c r="DF1534" s="72"/>
      <c r="DG1534" s="72"/>
      <c r="DH1534" s="72"/>
      <c r="DI1534" s="72"/>
      <c r="DJ1534" s="72"/>
      <c r="DK1534" s="72"/>
      <c r="DL1534" s="72"/>
      <c r="DM1534" s="72"/>
      <c r="DN1534" s="72"/>
      <c r="DO1534" s="72"/>
      <c r="DP1534" s="72"/>
      <c r="DQ1534" s="72"/>
      <c r="DR1534" s="72"/>
      <c r="DS1534" s="72"/>
      <c r="DT1534" s="72"/>
      <c r="DU1534" s="72"/>
      <c r="DV1534" s="72"/>
      <c r="DW1534" s="72"/>
      <c r="DX1534" s="72"/>
      <c r="DY1534" s="72"/>
      <c r="DZ1534" s="72"/>
      <c r="EA1534" s="72"/>
      <c r="EB1534" s="72"/>
      <c r="EC1534" s="72"/>
      <c r="ED1534" s="72"/>
      <c r="EE1534" s="72"/>
      <c r="EF1534" s="72"/>
      <c r="EG1534" s="72"/>
      <c r="EH1534" s="72"/>
      <c r="EI1534" s="72"/>
      <c r="EJ1534" s="72"/>
      <c r="EK1534" s="72"/>
      <c r="EL1534" s="72"/>
      <c r="EM1534" s="72"/>
      <c r="EN1534" s="72"/>
      <c r="EO1534" s="72"/>
      <c r="EP1534" s="72"/>
      <c r="EQ1534" s="72"/>
      <c r="ER1534" s="72"/>
      <c r="ES1534" s="72"/>
      <c r="ET1534" s="72"/>
      <c r="EU1534" s="72"/>
      <c r="EV1534" s="72"/>
      <c r="EW1534" s="72"/>
      <c r="EX1534" s="72"/>
      <c r="EY1534" s="72"/>
      <c r="EZ1534" s="72"/>
      <c r="FA1534" s="72"/>
      <c r="FB1534" s="72"/>
      <c r="FC1534" s="72"/>
      <c r="FD1534" s="72"/>
      <c r="FE1534" s="72"/>
      <c r="FF1534" s="72"/>
      <c r="FG1534" s="72"/>
      <c r="FH1534" s="72"/>
      <c r="FI1534" s="72"/>
      <c r="FJ1534" s="72"/>
      <c r="FK1534" s="72"/>
      <c r="FL1534" s="72"/>
      <c r="FM1534" s="72"/>
      <c r="FN1534" s="72"/>
      <c r="FO1534" s="72"/>
      <c r="FP1534" s="72"/>
      <c r="FQ1534" s="72"/>
      <c r="FR1534" s="72"/>
      <c r="FS1534" s="72"/>
      <c r="FT1534" s="72"/>
      <c r="FU1534" s="72"/>
      <c r="FV1534" s="72"/>
      <c r="FW1534" s="72"/>
      <c r="FX1534" s="72"/>
      <c r="FY1534" s="72"/>
      <c r="FZ1534" s="72"/>
      <c r="GA1534" s="72"/>
      <c r="GB1534" s="72"/>
      <c r="GC1534" s="72"/>
      <c r="GD1534" s="72"/>
      <c r="GE1534" s="72"/>
      <c r="GF1534" s="72"/>
      <c r="GG1534" s="72"/>
      <c r="GH1534" s="72"/>
      <c r="GI1534" s="72"/>
      <c r="GJ1534" s="72"/>
      <c r="GK1534" s="72"/>
      <c r="GL1534" s="72"/>
      <c r="GM1534" s="72"/>
      <c r="GN1534" s="72"/>
      <c r="GO1534" s="72"/>
      <c r="GP1534" s="72"/>
      <c r="GQ1534" s="72"/>
      <c r="GR1534" s="72"/>
      <c r="GS1534" s="72"/>
      <c r="GT1534" s="72"/>
      <c r="GU1534" s="72"/>
      <c r="GV1534" s="72"/>
      <c r="GW1534" s="72"/>
      <c r="GX1534" s="72"/>
      <c r="GY1534" s="72"/>
      <c r="GZ1534" s="72"/>
      <c r="HA1534" s="72"/>
      <c r="HB1534" s="72"/>
      <c r="HC1534" s="72"/>
      <c r="HD1534" s="72"/>
      <c r="HE1534" s="72"/>
      <c r="HF1534" s="72"/>
      <c r="HG1534" s="72"/>
      <c r="HH1534" s="72"/>
      <c r="HI1534" s="72"/>
      <c r="HJ1534" s="72"/>
      <c r="HK1534" s="72"/>
      <c r="HL1534" s="72"/>
      <c r="HM1534" s="72"/>
      <c r="HN1534" s="72"/>
      <c r="HO1534" s="72"/>
      <c r="HP1534" s="72"/>
      <c r="HQ1534" s="72"/>
      <c r="HR1534" s="72"/>
      <c r="HS1534" s="72"/>
      <c r="HT1534" s="72"/>
      <c r="HU1534" s="72"/>
      <c r="HV1534" s="72"/>
      <c r="HW1534" s="72"/>
      <c r="HX1534" s="72"/>
      <c r="HY1534" s="72"/>
      <c r="HZ1534" s="72"/>
      <c r="IA1534" s="72"/>
      <c r="IB1534" s="72"/>
      <c r="IC1534" s="72"/>
      <c r="ID1534" s="72"/>
      <c r="IE1534" s="72"/>
      <c r="IF1534" s="72"/>
      <c r="IG1534" s="72"/>
      <c r="IH1534" s="72"/>
      <c r="II1534" s="72"/>
      <c r="IJ1534" s="72"/>
      <c r="IK1534" s="72"/>
      <c r="IL1534" s="72"/>
      <c r="IM1534" s="72"/>
      <c r="IN1534" s="72"/>
      <c r="IO1534" s="72"/>
      <c r="IP1534" s="72"/>
      <c r="IQ1534" s="72"/>
      <c r="IR1534" s="72"/>
      <c r="IS1534" s="72"/>
      <c r="IT1534" s="72"/>
      <c r="IU1534" s="72"/>
      <c r="IV1534" s="72"/>
      <c r="IW1534" s="72"/>
      <c r="IX1534" s="72"/>
      <c r="IY1534" s="72"/>
      <c r="IZ1534" s="72"/>
      <c r="JA1534" s="72"/>
      <c r="JB1534" s="72"/>
      <c r="JC1534" s="72"/>
      <c r="JD1534" s="72"/>
      <c r="JE1534" s="72"/>
      <c r="JF1534" s="72"/>
      <c r="JG1534" s="72"/>
      <c r="JH1534" s="72"/>
      <c r="JI1534" s="72"/>
      <c r="JJ1534" s="72"/>
      <c r="JK1534" s="72"/>
      <c r="JL1534" s="72"/>
      <c r="JM1534" s="72"/>
      <c r="JN1534" s="72"/>
      <c r="JO1534" s="72"/>
      <c r="JP1534" s="72"/>
      <c r="JQ1534" s="72"/>
      <c r="JR1534" s="72"/>
      <c r="JS1534" s="72"/>
      <c r="JT1534" s="72"/>
      <c r="JU1534" s="72"/>
      <c r="JV1534" s="72"/>
      <c r="JW1534" s="72"/>
      <c r="JX1534" s="72"/>
      <c r="JY1534" s="72"/>
      <c r="JZ1534" s="72"/>
      <c r="KA1534" s="72"/>
      <c r="KB1534" s="72"/>
      <c r="KC1534" s="72"/>
      <c r="KD1534" s="72"/>
      <c r="KE1534" s="72"/>
      <c r="KF1534" s="72"/>
      <c r="KG1534" s="72"/>
      <c r="KH1534" s="72"/>
      <c r="KI1534" s="72"/>
      <c r="KJ1534" s="72"/>
      <c r="KK1534" s="72"/>
      <c r="KL1534" s="72"/>
      <c r="KM1534" s="72"/>
      <c r="KN1534" s="72"/>
      <c r="KO1534" s="72"/>
      <c r="KP1534" s="72"/>
      <c r="KQ1534" s="72"/>
      <c r="KR1534" s="72"/>
      <c r="KS1534" s="72"/>
      <c r="KT1534" s="72"/>
      <c r="KU1534" s="72"/>
      <c r="KV1534" s="72"/>
      <c r="KW1534" s="72"/>
      <c r="KX1534" s="72"/>
      <c r="KY1534" s="72"/>
      <c r="KZ1534" s="72"/>
      <c r="LA1534" s="72"/>
      <c r="LB1534" s="72"/>
      <c r="LC1534" s="72"/>
      <c r="LD1534" s="72"/>
      <c r="LE1534" s="72"/>
      <c r="LF1534" s="72"/>
      <c r="LG1534" s="72"/>
      <c r="LH1534" s="72"/>
      <c r="LI1534" s="72"/>
      <c r="LJ1534" s="72"/>
      <c r="LK1534" s="72"/>
      <c r="LL1534" s="72"/>
      <c r="LM1534" s="72"/>
      <c r="LN1534" s="72"/>
      <c r="LO1534" s="72"/>
      <c r="LP1534" s="72"/>
      <c r="LQ1534" s="72"/>
      <c r="LR1534" s="72"/>
      <c r="LS1534" s="72"/>
      <c r="LT1534" s="72"/>
      <c r="LU1534" s="72"/>
      <c r="LV1534" s="72"/>
      <c r="LW1534" s="72"/>
      <c r="LX1534" s="72"/>
      <c r="LY1534" s="72"/>
      <c r="LZ1534" s="72"/>
      <c r="MA1534" s="72"/>
      <c r="MB1534" s="72"/>
      <c r="MC1534" s="72"/>
      <c r="MD1534" s="72"/>
      <c r="ME1534" s="72"/>
      <c r="MF1534" s="72"/>
      <c r="MG1534" s="72"/>
      <c r="MH1534" s="72"/>
      <c r="MI1534" s="72"/>
      <c r="MJ1534" s="72"/>
      <c r="MK1534" s="72"/>
      <c r="ML1534" s="72"/>
      <c r="MM1534" s="72"/>
      <c r="MN1534" s="72"/>
      <c r="MO1534" s="72"/>
      <c r="MP1534" s="72"/>
      <c r="MQ1534" s="72"/>
      <c r="MR1534" s="72"/>
      <c r="MS1534" s="72"/>
      <c r="MT1534" s="72"/>
      <c r="MU1534" s="72"/>
      <c r="MV1534" s="72"/>
      <c r="MW1534" s="72"/>
      <c r="MX1534" s="72"/>
      <c r="MY1534" s="72"/>
      <c r="MZ1534" s="72"/>
      <c r="NA1534" s="72"/>
      <c r="NB1534" s="72"/>
      <c r="NC1534" s="72"/>
      <c r="ND1534" s="72"/>
      <c r="NE1534" s="72"/>
      <c r="NF1534" s="72"/>
      <c r="NG1534" s="72"/>
      <c r="NH1534" s="72"/>
      <c r="NI1534" s="72"/>
      <c r="NJ1534" s="72"/>
      <c r="NK1534" s="72"/>
      <c r="NL1534" s="72"/>
      <c r="NM1534" s="72"/>
      <c r="NN1534" s="72"/>
      <c r="NO1534" s="72"/>
      <c r="NP1534" s="72"/>
      <c r="NQ1534" s="72"/>
      <c r="NR1534" s="72"/>
      <c r="NS1534" s="72"/>
      <c r="NT1534" s="72"/>
      <c r="NU1534" s="72"/>
      <c r="NV1534" s="72"/>
      <c r="NW1534" s="72"/>
      <c r="NX1534" s="72"/>
      <c r="NY1534" s="72"/>
      <c r="NZ1534" s="72"/>
      <c r="OA1534" s="72"/>
      <c r="OB1534" s="72"/>
      <c r="OC1534" s="72"/>
      <c r="OD1534" s="72"/>
      <c r="OE1534" s="72"/>
      <c r="OF1534" s="72"/>
      <c r="OG1534" s="72"/>
      <c r="OH1534" s="72"/>
      <c r="OI1534" s="72"/>
      <c r="OJ1534" s="72"/>
      <c r="OK1534" s="72"/>
      <c r="OL1534" s="72"/>
      <c r="OM1534" s="72"/>
      <c r="ON1534" s="72"/>
      <c r="OO1534" s="72"/>
      <c r="OP1534" s="72"/>
      <c r="OQ1534" s="72"/>
      <c r="OR1534" s="72"/>
      <c r="OS1534" s="72"/>
      <c r="OT1534" s="72"/>
      <c r="OU1534" s="72"/>
      <c r="OV1534" s="72"/>
      <c r="OW1534" s="72"/>
      <c r="OX1534" s="72"/>
      <c r="OY1534" s="72"/>
      <c r="OZ1534" s="72"/>
      <c r="PA1534" s="72"/>
      <c r="PB1534" s="72"/>
      <c r="PC1534" s="72"/>
      <c r="PD1534" s="72"/>
      <c r="PE1534" s="72"/>
      <c r="PF1534" s="72"/>
      <c r="PG1534" s="72"/>
      <c r="PH1534" s="72"/>
      <c r="PI1534" s="72"/>
      <c r="PJ1534" s="72"/>
      <c r="PK1534" s="72"/>
      <c r="PL1534" s="72"/>
      <c r="PM1534" s="72"/>
      <c r="PN1534" s="72"/>
      <c r="PO1534" s="72"/>
      <c r="PP1534" s="72"/>
      <c r="PQ1534" s="72"/>
      <c r="PR1534" s="72"/>
      <c r="PS1534" s="72"/>
      <c r="PT1534" s="72"/>
      <c r="PU1534" s="72"/>
      <c r="PV1534" s="72"/>
      <c r="PW1534" s="72"/>
      <c r="PX1534" s="72"/>
      <c r="PY1534" s="72"/>
      <c r="PZ1534" s="72"/>
      <c r="QA1534" s="72"/>
      <c r="QB1534" s="72"/>
      <c r="QC1534" s="72"/>
      <c r="QD1534" s="72"/>
      <c r="QE1534" s="72"/>
      <c r="QF1534" s="72"/>
      <c r="QG1534" s="72"/>
      <c r="QH1534" s="72"/>
      <c r="QI1534" s="72"/>
      <c r="QJ1534" s="72"/>
      <c r="QK1534" s="72"/>
      <c r="QL1534" s="72"/>
      <c r="QM1534" s="72"/>
      <c r="QN1534" s="72"/>
      <c r="QO1534" s="72"/>
      <c r="QP1534" s="72"/>
      <c r="QQ1534" s="72"/>
      <c r="QR1534" s="72"/>
      <c r="QS1534" s="72"/>
      <c r="QT1534" s="72"/>
      <c r="QU1534" s="72"/>
      <c r="QV1534" s="72"/>
      <c r="QW1534" s="72"/>
      <c r="QX1534" s="72"/>
      <c r="QY1534" s="72"/>
      <c r="QZ1534" s="72"/>
      <c r="RA1534" s="72"/>
      <c r="RB1534" s="72"/>
      <c r="RC1534" s="72"/>
      <c r="RD1534" s="72"/>
      <c r="RE1534" s="72"/>
      <c r="RF1534" s="72"/>
      <c r="RG1534" s="72"/>
      <c r="RH1534" s="72"/>
      <c r="RI1534" s="72"/>
      <c r="RJ1534" s="72"/>
      <c r="RK1534" s="72"/>
      <c r="RL1534" s="72"/>
      <c r="RM1534" s="72"/>
      <c r="RN1534" s="72"/>
      <c r="RO1534" s="72"/>
      <c r="RP1534" s="72"/>
      <c r="RQ1534" s="72"/>
      <c r="RR1534" s="72"/>
      <c r="RS1534" s="72"/>
      <c r="RT1534" s="72"/>
      <c r="RU1534" s="72"/>
      <c r="RV1534" s="72"/>
      <c r="RW1534" s="72"/>
      <c r="RX1534" s="72"/>
      <c r="RY1534" s="72"/>
      <c r="RZ1534" s="72"/>
      <c r="SA1534" s="72"/>
      <c r="SB1534" s="72"/>
      <c r="SC1534" s="72"/>
      <c r="SD1534" s="72"/>
      <c r="SE1534" s="72"/>
      <c r="SF1534" s="72"/>
      <c r="SG1534" s="72"/>
      <c r="SH1534" s="72"/>
      <c r="SI1534" s="72"/>
      <c r="SJ1534" s="72"/>
      <c r="SK1534" s="72"/>
      <c r="SL1534" s="72"/>
      <c r="SM1534" s="72"/>
      <c r="SN1534" s="72"/>
      <c r="SO1534" s="72"/>
      <c r="SP1534" s="72"/>
      <c r="SQ1534" s="72"/>
      <c r="SR1534" s="72"/>
      <c r="SS1534" s="72"/>
      <c r="ST1534" s="72"/>
      <c r="SU1534" s="72"/>
      <c r="SV1534" s="72"/>
      <c r="SW1534" s="72"/>
      <c r="SX1534" s="72"/>
      <c r="SY1534" s="72"/>
      <c r="SZ1534" s="72"/>
      <c r="TA1534" s="72"/>
      <c r="TB1534" s="72"/>
      <c r="TC1534" s="72"/>
    </row>
    <row r="1535" spans="1:523" ht="16.5" customHeight="1" x14ac:dyDescent="0.2">
      <c r="A1535" s="20">
        <v>957</v>
      </c>
      <c r="B1535" s="20" t="s">
        <v>66</v>
      </c>
      <c r="C1535" s="20" t="s">
        <v>328</v>
      </c>
      <c r="D1535" s="20" t="s">
        <v>38</v>
      </c>
      <c r="E1535" s="20" t="s">
        <v>1345</v>
      </c>
      <c r="F1535" s="22" t="s">
        <v>1035</v>
      </c>
      <c r="G1535" s="73" t="s">
        <v>84</v>
      </c>
      <c r="H1535" s="20" t="s">
        <v>35</v>
      </c>
      <c r="I1535" s="20" t="s">
        <v>81</v>
      </c>
      <c r="J1535" s="22" t="s">
        <v>1000</v>
      </c>
      <c r="K1535" s="20"/>
      <c r="L1535" s="20"/>
      <c r="M1535" s="20"/>
      <c r="N1535" s="20"/>
      <c r="O1535" s="32"/>
      <c r="P1535" s="23">
        <v>250000</v>
      </c>
      <c r="Q1535" s="24">
        <v>1</v>
      </c>
      <c r="R1535" s="25">
        <v>45658</v>
      </c>
      <c r="S1535" s="20" t="s">
        <v>83</v>
      </c>
      <c r="T1535" s="23">
        <f t="shared" si="27"/>
        <v>3000000</v>
      </c>
      <c r="U1535" s="27" t="s">
        <v>100</v>
      </c>
      <c r="V1535" s="27" t="s">
        <v>100</v>
      </c>
      <c r="W1535" s="72"/>
      <c r="X1535" s="72"/>
      <c r="Y1535" s="72"/>
      <c r="Z1535" s="72"/>
      <c r="AA1535" s="72"/>
      <c r="AB1535" s="72"/>
      <c r="AC1535" s="72"/>
      <c r="AD1535" s="72"/>
      <c r="AE1535" s="72"/>
      <c r="AF1535" s="72"/>
      <c r="AG1535" s="72"/>
      <c r="AH1535" s="72"/>
      <c r="AI1535" s="72"/>
      <c r="AJ1535" s="72"/>
      <c r="AK1535" s="72"/>
      <c r="AL1535" s="72"/>
      <c r="AM1535" s="72"/>
      <c r="AN1535" s="72"/>
      <c r="AO1535" s="72"/>
      <c r="AP1535" s="72"/>
      <c r="AQ1535" s="72"/>
      <c r="AR1535" s="72"/>
      <c r="AS1535" s="72"/>
      <c r="AT1535" s="72"/>
      <c r="AU1535" s="72"/>
      <c r="AV1535" s="72"/>
      <c r="AW1535" s="72"/>
      <c r="AX1535" s="72"/>
      <c r="AY1535" s="72"/>
      <c r="AZ1535" s="72"/>
      <c r="BA1535" s="72"/>
      <c r="BB1535" s="72"/>
      <c r="BC1535" s="72"/>
      <c r="BD1535" s="72"/>
      <c r="BE1535" s="72"/>
      <c r="BF1535" s="72"/>
      <c r="BG1535" s="72"/>
      <c r="BH1535" s="72"/>
      <c r="BI1535" s="72"/>
      <c r="BJ1535" s="72"/>
      <c r="BK1535" s="72"/>
      <c r="BL1535" s="72"/>
      <c r="BM1535" s="72"/>
      <c r="BN1535" s="72"/>
      <c r="BO1535" s="72"/>
      <c r="BP1535" s="72"/>
      <c r="BQ1535" s="72"/>
      <c r="BR1535" s="72"/>
      <c r="BS1535" s="72"/>
      <c r="BT1535" s="72"/>
      <c r="BU1535" s="72"/>
      <c r="BV1535" s="72"/>
      <c r="BW1535" s="72"/>
      <c r="BX1535" s="72"/>
      <c r="BY1535" s="72"/>
      <c r="BZ1535" s="72"/>
      <c r="CA1535" s="72"/>
      <c r="CB1535" s="72"/>
      <c r="CC1535" s="72"/>
      <c r="CD1535" s="72"/>
      <c r="CE1535" s="72"/>
      <c r="CF1535" s="72"/>
      <c r="CG1535" s="72"/>
      <c r="CH1535" s="72"/>
      <c r="CI1535" s="72"/>
      <c r="CJ1535" s="72"/>
      <c r="CK1535" s="72"/>
      <c r="CL1535" s="72"/>
      <c r="CM1535" s="72"/>
      <c r="CN1535" s="72"/>
      <c r="CO1535" s="72"/>
      <c r="CP1535" s="72"/>
      <c r="CQ1535" s="72"/>
      <c r="CR1535" s="72"/>
      <c r="CS1535" s="72"/>
      <c r="CT1535" s="72"/>
      <c r="CU1535" s="72"/>
      <c r="CV1535" s="72"/>
      <c r="CW1535" s="72"/>
      <c r="CX1535" s="72"/>
      <c r="CY1535" s="72"/>
      <c r="CZ1535" s="72"/>
      <c r="DA1535" s="72"/>
      <c r="DB1535" s="72"/>
      <c r="DC1535" s="72"/>
      <c r="DD1535" s="72"/>
      <c r="DE1535" s="72"/>
      <c r="DF1535" s="72"/>
      <c r="DG1535" s="72"/>
      <c r="DH1535" s="72"/>
      <c r="DI1535" s="72"/>
      <c r="DJ1535" s="72"/>
      <c r="DK1535" s="72"/>
      <c r="DL1535" s="72"/>
      <c r="DM1535" s="72"/>
      <c r="DN1535" s="72"/>
      <c r="DO1535" s="72"/>
      <c r="DP1535" s="72"/>
      <c r="DQ1535" s="72"/>
      <c r="DR1535" s="72"/>
      <c r="DS1535" s="72"/>
      <c r="DT1535" s="72"/>
      <c r="DU1535" s="72"/>
      <c r="DV1535" s="72"/>
      <c r="DW1535" s="72"/>
      <c r="DX1535" s="72"/>
      <c r="DY1535" s="72"/>
      <c r="DZ1535" s="72"/>
      <c r="EA1535" s="72"/>
      <c r="EB1535" s="72"/>
      <c r="EC1535" s="72"/>
      <c r="ED1535" s="72"/>
      <c r="EE1535" s="72"/>
      <c r="EF1535" s="72"/>
      <c r="EG1535" s="72"/>
      <c r="EH1535" s="72"/>
      <c r="EI1535" s="72"/>
      <c r="EJ1535" s="72"/>
      <c r="EK1535" s="72"/>
      <c r="EL1535" s="72"/>
      <c r="EM1535" s="72"/>
      <c r="EN1535" s="72"/>
      <c r="EO1535" s="72"/>
      <c r="EP1535" s="72"/>
      <c r="EQ1535" s="72"/>
      <c r="ER1535" s="72"/>
      <c r="ES1535" s="72"/>
      <c r="ET1535" s="72"/>
      <c r="EU1535" s="72"/>
      <c r="EV1535" s="72"/>
      <c r="EW1535" s="72"/>
      <c r="EX1535" s="72"/>
      <c r="EY1535" s="72"/>
      <c r="EZ1535" s="72"/>
      <c r="FA1535" s="72"/>
      <c r="FB1535" s="72"/>
      <c r="FC1535" s="72"/>
      <c r="FD1535" s="72"/>
      <c r="FE1535" s="72"/>
      <c r="FF1535" s="72"/>
      <c r="FG1535" s="72"/>
      <c r="FH1535" s="72"/>
      <c r="FI1535" s="72"/>
      <c r="FJ1535" s="72"/>
      <c r="FK1535" s="72"/>
      <c r="FL1535" s="72"/>
      <c r="FM1535" s="72"/>
      <c r="FN1535" s="72"/>
      <c r="FO1535" s="72"/>
      <c r="FP1535" s="72"/>
      <c r="FQ1535" s="72"/>
      <c r="FR1535" s="72"/>
      <c r="FS1535" s="72"/>
      <c r="FT1535" s="72"/>
      <c r="FU1535" s="72"/>
      <c r="FV1535" s="72"/>
      <c r="FW1535" s="72"/>
      <c r="FX1535" s="72"/>
      <c r="FY1535" s="72"/>
      <c r="FZ1535" s="72"/>
      <c r="GA1535" s="72"/>
      <c r="GB1535" s="72"/>
      <c r="GC1535" s="72"/>
      <c r="GD1535" s="72"/>
      <c r="GE1535" s="72"/>
      <c r="GF1535" s="72"/>
      <c r="GG1535" s="72"/>
      <c r="GH1535" s="72"/>
      <c r="GI1535" s="72"/>
      <c r="GJ1535" s="72"/>
      <c r="GK1535" s="72"/>
      <c r="GL1535" s="72"/>
      <c r="GM1535" s="72"/>
      <c r="GN1535" s="72"/>
      <c r="GO1535" s="72"/>
      <c r="GP1535" s="72"/>
      <c r="GQ1535" s="72"/>
      <c r="GR1535" s="72"/>
      <c r="GS1535" s="72"/>
      <c r="GT1535" s="72"/>
      <c r="GU1535" s="72"/>
      <c r="GV1535" s="72"/>
      <c r="GW1535" s="72"/>
      <c r="GX1535" s="72"/>
      <c r="GY1535" s="72"/>
      <c r="GZ1535" s="72"/>
      <c r="HA1535" s="72"/>
      <c r="HB1535" s="72"/>
      <c r="HC1535" s="72"/>
      <c r="HD1535" s="72"/>
      <c r="HE1535" s="72"/>
      <c r="HF1535" s="72"/>
      <c r="HG1535" s="72"/>
      <c r="HH1535" s="72"/>
      <c r="HI1535" s="72"/>
      <c r="HJ1535" s="72"/>
      <c r="HK1535" s="72"/>
      <c r="HL1535" s="72"/>
      <c r="HM1535" s="72"/>
      <c r="HN1535" s="72"/>
      <c r="HO1535" s="72"/>
      <c r="HP1535" s="72"/>
      <c r="HQ1535" s="72"/>
      <c r="HR1535" s="72"/>
      <c r="HS1535" s="72"/>
      <c r="HT1535" s="72"/>
      <c r="HU1535" s="72"/>
      <c r="HV1535" s="72"/>
      <c r="HW1535" s="72"/>
      <c r="HX1535" s="72"/>
      <c r="HY1535" s="72"/>
      <c r="HZ1535" s="72"/>
      <c r="IA1535" s="72"/>
      <c r="IB1535" s="72"/>
      <c r="IC1535" s="72"/>
      <c r="ID1535" s="72"/>
      <c r="IE1535" s="72"/>
      <c r="IF1535" s="72"/>
      <c r="IG1535" s="72"/>
      <c r="IH1535" s="72"/>
      <c r="II1535" s="72"/>
      <c r="IJ1535" s="72"/>
      <c r="IK1535" s="72"/>
      <c r="IL1535" s="72"/>
      <c r="IM1535" s="72"/>
      <c r="IN1535" s="72"/>
      <c r="IO1535" s="72"/>
      <c r="IP1535" s="72"/>
      <c r="IQ1535" s="72"/>
      <c r="IR1535" s="72"/>
      <c r="IS1535" s="72"/>
      <c r="IT1535" s="72"/>
      <c r="IU1535" s="72"/>
      <c r="IV1535" s="72"/>
      <c r="IW1535" s="72"/>
      <c r="IX1535" s="72"/>
      <c r="IY1535" s="72"/>
      <c r="IZ1535" s="72"/>
      <c r="JA1535" s="72"/>
      <c r="JB1535" s="72"/>
      <c r="JC1535" s="72"/>
      <c r="JD1535" s="72"/>
      <c r="JE1535" s="72"/>
      <c r="JF1535" s="72"/>
      <c r="JG1535" s="72"/>
      <c r="JH1535" s="72"/>
      <c r="JI1535" s="72"/>
      <c r="JJ1535" s="72"/>
      <c r="JK1535" s="72"/>
      <c r="JL1535" s="72"/>
      <c r="JM1535" s="72"/>
      <c r="JN1535" s="72"/>
      <c r="JO1535" s="72"/>
      <c r="JP1535" s="72"/>
      <c r="JQ1535" s="72"/>
      <c r="JR1535" s="72"/>
      <c r="JS1535" s="72"/>
      <c r="JT1535" s="72"/>
      <c r="JU1535" s="72"/>
      <c r="JV1535" s="72"/>
      <c r="JW1535" s="72"/>
      <c r="JX1535" s="72"/>
      <c r="JY1535" s="72"/>
      <c r="JZ1535" s="72"/>
      <c r="KA1535" s="72"/>
      <c r="KB1535" s="72"/>
      <c r="KC1535" s="72"/>
      <c r="KD1535" s="72"/>
      <c r="KE1535" s="72"/>
      <c r="KF1535" s="72"/>
      <c r="KG1535" s="72"/>
      <c r="KH1535" s="72"/>
      <c r="KI1535" s="72"/>
      <c r="KJ1535" s="72"/>
      <c r="KK1535" s="72"/>
      <c r="KL1535" s="72"/>
      <c r="KM1535" s="72"/>
      <c r="KN1535" s="72"/>
      <c r="KO1535" s="72"/>
      <c r="KP1535" s="72"/>
      <c r="KQ1535" s="72"/>
      <c r="KR1535" s="72"/>
      <c r="KS1535" s="72"/>
      <c r="KT1535" s="72"/>
      <c r="KU1535" s="72"/>
      <c r="KV1535" s="72"/>
      <c r="KW1535" s="72"/>
      <c r="KX1535" s="72"/>
      <c r="KY1535" s="72"/>
      <c r="KZ1535" s="72"/>
      <c r="LA1535" s="72"/>
      <c r="LB1535" s="72"/>
      <c r="LC1535" s="72"/>
      <c r="LD1535" s="72"/>
      <c r="LE1535" s="72"/>
      <c r="LF1535" s="72"/>
      <c r="LG1535" s="72"/>
      <c r="LH1535" s="72"/>
      <c r="LI1535" s="72"/>
      <c r="LJ1535" s="72"/>
      <c r="LK1535" s="72"/>
      <c r="LL1535" s="72"/>
      <c r="LM1535" s="72"/>
      <c r="LN1535" s="72"/>
      <c r="LO1535" s="72"/>
      <c r="LP1535" s="72"/>
      <c r="LQ1535" s="72"/>
      <c r="LR1535" s="72"/>
      <c r="LS1535" s="72"/>
      <c r="LT1535" s="72"/>
      <c r="LU1535" s="72"/>
      <c r="LV1535" s="72"/>
      <c r="LW1535" s="72"/>
      <c r="LX1535" s="72"/>
      <c r="LY1535" s="72"/>
      <c r="LZ1535" s="72"/>
      <c r="MA1535" s="72"/>
      <c r="MB1535" s="72"/>
      <c r="MC1535" s="72"/>
      <c r="MD1535" s="72"/>
      <c r="ME1535" s="72"/>
      <c r="MF1535" s="72"/>
      <c r="MG1535" s="72"/>
      <c r="MH1535" s="72"/>
      <c r="MI1535" s="72"/>
      <c r="MJ1535" s="72"/>
      <c r="MK1535" s="72"/>
      <c r="ML1535" s="72"/>
      <c r="MM1535" s="72"/>
      <c r="MN1535" s="72"/>
      <c r="MO1535" s="72"/>
      <c r="MP1535" s="72"/>
      <c r="MQ1535" s="72"/>
      <c r="MR1535" s="72"/>
      <c r="MS1535" s="72"/>
      <c r="MT1535" s="72"/>
      <c r="MU1535" s="72"/>
      <c r="MV1535" s="72"/>
      <c r="MW1535" s="72"/>
      <c r="MX1535" s="72"/>
      <c r="MY1535" s="72"/>
      <c r="MZ1535" s="72"/>
      <c r="NA1535" s="72"/>
      <c r="NB1535" s="72"/>
      <c r="NC1535" s="72"/>
      <c r="ND1535" s="72"/>
      <c r="NE1535" s="72"/>
      <c r="NF1535" s="72"/>
      <c r="NG1535" s="72"/>
      <c r="NH1535" s="72"/>
      <c r="NI1535" s="72"/>
      <c r="NJ1535" s="72"/>
      <c r="NK1535" s="72"/>
      <c r="NL1535" s="72"/>
      <c r="NM1535" s="72"/>
      <c r="NN1535" s="72"/>
      <c r="NO1535" s="72"/>
      <c r="NP1535" s="72"/>
      <c r="NQ1535" s="72"/>
      <c r="NR1535" s="72"/>
      <c r="NS1535" s="72"/>
      <c r="NT1535" s="72"/>
      <c r="NU1535" s="72"/>
      <c r="NV1535" s="72"/>
      <c r="NW1535" s="72"/>
      <c r="NX1535" s="72"/>
      <c r="NY1535" s="72"/>
      <c r="NZ1535" s="72"/>
      <c r="OA1535" s="72"/>
      <c r="OB1535" s="72"/>
      <c r="OC1535" s="72"/>
      <c r="OD1535" s="72"/>
      <c r="OE1535" s="72"/>
      <c r="OF1535" s="72"/>
      <c r="OG1535" s="72"/>
      <c r="OH1535" s="72"/>
      <c r="OI1535" s="72"/>
      <c r="OJ1535" s="72"/>
      <c r="OK1535" s="72"/>
      <c r="OL1535" s="72"/>
      <c r="OM1535" s="72"/>
      <c r="ON1535" s="72"/>
      <c r="OO1535" s="72"/>
      <c r="OP1535" s="72"/>
      <c r="OQ1535" s="72"/>
      <c r="OR1535" s="72"/>
      <c r="OS1535" s="72"/>
      <c r="OT1535" s="72"/>
      <c r="OU1535" s="72"/>
      <c r="OV1535" s="72"/>
      <c r="OW1535" s="72"/>
      <c r="OX1535" s="72"/>
      <c r="OY1535" s="72"/>
      <c r="OZ1535" s="72"/>
      <c r="PA1535" s="72"/>
      <c r="PB1535" s="72"/>
      <c r="PC1535" s="72"/>
      <c r="PD1535" s="72"/>
      <c r="PE1535" s="72"/>
      <c r="PF1535" s="72"/>
      <c r="PG1535" s="72"/>
      <c r="PH1535" s="72"/>
      <c r="PI1535" s="72"/>
      <c r="PJ1535" s="72"/>
      <c r="PK1535" s="72"/>
      <c r="PL1535" s="72"/>
      <c r="PM1535" s="72"/>
      <c r="PN1535" s="72"/>
      <c r="PO1535" s="72"/>
      <c r="PP1535" s="72"/>
      <c r="PQ1535" s="72"/>
      <c r="PR1535" s="72"/>
      <c r="PS1535" s="72"/>
      <c r="PT1535" s="72"/>
      <c r="PU1535" s="72"/>
      <c r="PV1535" s="72"/>
      <c r="PW1535" s="72"/>
      <c r="PX1535" s="72"/>
      <c r="PY1535" s="72"/>
      <c r="PZ1535" s="72"/>
      <c r="QA1535" s="72"/>
      <c r="QB1535" s="72"/>
      <c r="QC1535" s="72"/>
      <c r="QD1535" s="72"/>
      <c r="QE1535" s="72"/>
      <c r="QF1535" s="72"/>
      <c r="QG1535" s="72"/>
      <c r="QH1535" s="72"/>
      <c r="QI1535" s="72"/>
      <c r="QJ1535" s="72"/>
      <c r="QK1535" s="72"/>
      <c r="QL1535" s="72"/>
      <c r="QM1535" s="72"/>
      <c r="QN1535" s="72"/>
      <c r="QO1535" s="72"/>
      <c r="QP1535" s="72"/>
      <c r="QQ1535" s="72"/>
      <c r="QR1535" s="72"/>
      <c r="QS1535" s="72"/>
      <c r="QT1535" s="72"/>
      <c r="QU1535" s="72"/>
      <c r="QV1535" s="72"/>
      <c r="QW1535" s="72"/>
      <c r="QX1535" s="72"/>
      <c r="QY1535" s="72"/>
      <c r="QZ1535" s="72"/>
      <c r="RA1535" s="72"/>
      <c r="RB1535" s="72"/>
      <c r="RC1535" s="72"/>
      <c r="RD1535" s="72"/>
      <c r="RE1535" s="72"/>
      <c r="RF1535" s="72"/>
      <c r="RG1535" s="72"/>
      <c r="RH1535" s="72"/>
      <c r="RI1535" s="72"/>
      <c r="RJ1535" s="72"/>
      <c r="RK1535" s="72"/>
      <c r="RL1535" s="72"/>
      <c r="RM1535" s="72"/>
      <c r="RN1535" s="72"/>
      <c r="RO1535" s="72"/>
      <c r="RP1535" s="72"/>
      <c r="RQ1535" s="72"/>
      <c r="RR1535" s="72"/>
      <c r="RS1535" s="72"/>
      <c r="RT1535" s="72"/>
      <c r="RU1535" s="72"/>
      <c r="RV1535" s="72"/>
      <c r="RW1535" s="72"/>
      <c r="RX1535" s="72"/>
      <c r="RY1535" s="72"/>
      <c r="RZ1535" s="72"/>
      <c r="SA1535" s="72"/>
      <c r="SB1535" s="72"/>
      <c r="SC1535" s="72"/>
      <c r="SD1535" s="72"/>
      <c r="SE1535" s="72"/>
      <c r="SF1535" s="72"/>
      <c r="SG1535" s="72"/>
      <c r="SH1535" s="72"/>
      <c r="SI1535" s="72"/>
      <c r="SJ1535" s="72"/>
      <c r="SK1535" s="72"/>
      <c r="SL1535" s="72"/>
      <c r="SM1535" s="72"/>
      <c r="SN1535" s="72"/>
      <c r="SO1535" s="72"/>
      <c r="SP1535" s="72"/>
      <c r="SQ1535" s="72"/>
      <c r="SR1535" s="72"/>
      <c r="SS1535" s="72"/>
      <c r="ST1535" s="72"/>
      <c r="SU1535" s="72"/>
      <c r="SV1535" s="72"/>
      <c r="SW1535" s="72"/>
      <c r="SX1535" s="72"/>
      <c r="SY1535" s="72"/>
      <c r="SZ1535" s="72"/>
      <c r="TA1535" s="72"/>
      <c r="TB1535" s="72"/>
      <c r="TC1535" s="72"/>
    </row>
    <row r="1536" spans="1:523" ht="16.5" customHeight="1" x14ac:dyDescent="0.2">
      <c r="A1536" s="20">
        <v>958</v>
      </c>
      <c r="B1536" s="20" t="s">
        <v>66</v>
      </c>
      <c r="C1536" s="20" t="s">
        <v>328</v>
      </c>
      <c r="D1536" s="20" t="s">
        <v>38</v>
      </c>
      <c r="E1536" s="20" t="s">
        <v>1345</v>
      </c>
      <c r="F1536" s="22" t="s">
        <v>1036</v>
      </c>
      <c r="G1536" s="73" t="s">
        <v>25</v>
      </c>
      <c r="H1536" s="20" t="s">
        <v>35</v>
      </c>
      <c r="I1536" s="20" t="s">
        <v>81</v>
      </c>
      <c r="J1536" s="22" t="s">
        <v>1037</v>
      </c>
      <c r="K1536" s="20"/>
      <c r="L1536" s="20"/>
      <c r="M1536" s="20"/>
      <c r="N1536" s="20"/>
      <c r="O1536" s="32"/>
      <c r="P1536" s="23">
        <v>18813000</v>
      </c>
      <c r="Q1536" s="24">
        <v>1</v>
      </c>
      <c r="R1536" s="25">
        <v>45658</v>
      </c>
      <c r="S1536" s="20" t="s">
        <v>83</v>
      </c>
      <c r="T1536" s="23">
        <f t="shared" si="27"/>
        <v>225756000</v>
      </c>
      <c r="U1536" s="27" t="s">
        <v>100</v>
      </c>
      <c r="V1536" s="27" t="s">
        <v>100</v>
      </c>
      <c r="W1536" s="72"/>
      <c r="X1536" s="72"/>
      <c r="Y1536" s="72"/>
      <c r="Z1536" s="72"/>
      <c r="AA1536" s="72"/>
      <c r="AB1536" s="72"/>
      <c r="AC1536" s="72"/>
      <c r="AD1536" s="72"/>
      <c r="AE1536" s="72"/>
      <c r="AF1536" s="72"/>
      <c r="AG1536" s="72"/>
      <c r="AH1536" s="72"/>
      <c r="AI1536" s="72"/>
      <c r="AJ1536" s="72"/>
      <c r="AK1536" s="72"/>
      <c r="AL1536" s="72"/>
      <c r="AM1536" s="72"/>
      <c r="AN1536" s="72"/>
      <c r="AO1536" s="72"/>
      <c r="AP1536" s="72"/>
      <c r="AQ1536" s="72"/>
      <c r="AR1536" s="72"/>
      <c r="AS1536" s="72"/>
      <c r="AT1536" s="72"/>
      <c r="AU1536" s="72"/>
      <c r="AV1536" s="72"/>
      <c r="AW1536" s="72"/>
      <c r="AX1536" s="72"/>
      <c r="AY1536" s="72"/>
      <c r="AZ1536" s="72"/>
      <c r="BA1536" s="72"/>
      <c r="BB1536" s="72"/>
      <c r="BC1536" s="72"/>
      <c r="BD1536" s="72"/>
      <c r="BE1536" s="72"/>
      <c r="BF1536" s="72"/>
      <c r="BG1536" s="72"/>
      <c r="BH1536" s="72"/>
      <c r="BI1536" s="72"/>
      <c r="BJ1536" s="72"/>
      <c r="BK1536" s="72"/>
      <c r="BL1536" s="72"/>
      <c r="BM1536" s="72"/>
      <c r="BN1536" s="72"/>
      <c r="BO1536" s="72"/>
      <c r="BP1536" s="72"/>
      <c r="BQ1536" s="72"/>
      <c r="BR1536" s="72"/>
      <c r="BS1536" s="72"/>
      <c r="BT1536" s="72"/>
      <c r="BU1536" s="72"/>
      <c r="BV1536" s="72"/>
      <c r="BW1536" s="72"/>
      <c r="BX1536" s="72"/>
      <c r="BY1536" s="72"/>
      <c r="BZ1536" s="72"/>
      <c r="CA1536" s="72"/>
      <c r="CB1536" s="72"/>
      <c r="CC1536" s="72"/>
      <c r="CD1536" s="72"/>
      <c r="CE1536" s="72"/>
      <c r="CF1536" s="72"/>
      <c r="CG1536" s="72"/>
      <c r="CH1536" s="72"/>
      <c r="CI1536" s="72"/>
      <c r="CJ1536" s="72"/>
      <c r="CK1536" s="72"/>
      <c r="CL1536" s="72"/>
      <c r="CM1536" s="72"/>
      <c r="CN1536" s="72"/>
      <c r="CO1536" s="72"/>
      <c r="CP1536" s="72"/>
      <c r="CQ1536" s="72"/>
      <c r="CR1536" s="72"/>
      <c r="CS1536" s="72"/>
      <c r="CT1536" s="72"/>
      <c r="CU1536" s="72"/>
      <c r="CV1536" s="72"/>
      <c r="CW1536" s="72"/>
      <c r="CX1536" s="72"/>
      <c r="CY1536" s="72"/>
      <c r="CZ1536" s="72"/>
      <c r="DA1536" s="72"/>
      <c r="DB1536" s="72"/>
      <c r="DC1536" s="72"/>
      <c r="DD1536" s="72"/>
      <c r="DE1536" s="72"/>
      <c r="DF1536" s="72"/>
      <c r="DG1536" s="72"/>
      <c r="DH1536" s="72"/>
      <c r="DI1536" s="72"/>
      <c r="DJ1536" s="72"/>
      <c r="DK1536" s="72"/>
      <c r="DL1536" s="72"/>
      <c r="DM1536" s="72"/>
      <c r="DN1536" s="72"/>
      <c r="DO1536" s="72"/>
      <c r="DP1536" s="72"/>
      <c r="DQ1536" s="72"/>
      <c r="DR1536" s="72"/>
      <c r="DS1536" s="72"/>
      <c r="DT1536" s="72"/>
      <c r="DU1536" s="72"/>
      <c r="DV1536" s="72"/>
      <c r="DW1536" s="72"/>
      <c r="DX1536" s="72"/>
      <c r="DY1536" s="72"/>
      <c r="DZ1536" s="72"/>
      <c r="EA1536" s="72"/>
      <c r="EB1536" s="72"/>
      <c r="EC1536" s="72"/>
      <c r="ED1536" s="72"/>
      <c r="EE1536" s="72"/>
      <c r="EF1536" s="72"/>
      <c r="EG1536" s="72"/>
      <c r="EH1536" s="72"/>
      <c r="EI1536" s="72"/>
      <c r="EJ1536" s="72"/>
      <c r="EK1536" s="72"/>
      <c r="EL1536" s="72"/>
      <c r="EM1536" s="72"/>
      <c r="EN1536" s="72"/>
      <c r="EO1536" s="72"/>
      <c r="EP1536" s="72"/>
      <c r="EQ1536" s="72"/>
      <c r="ER1536" s="72"/>
      <c r="ES1536" s="72"/>
      <c r="ET1536" s="72"/>
      <c r="EU1536" s="72"/>
      <c r="EV1536" s="72"/>
      <c r="EW1536" s="72"/>
      <c r="EX1536" s="72"/>
      <c r="EY1536" s="72"/>
      <c r="EZ1536" s="72"/>
      <c r="FA1536" s="72"/>
      <c r="FB1536" s="72"/>
      <c r="FC1536" s="72"/>
      <c r="FD1536" s="72"/>
      <c r="FE1536" s="72"/>
      <c r="FF1536" s="72"/>
      <c r="FG1536" s="72"/>
      <c r="FH1536" s="72"/>
      <c r="FI1536" s="72"/>
      <c r="FJ1536" s="72"/>
      <c r="FK1536" s="72"/>
      <c r="FL1536" s="72"/>
      <c r="FM1536" s="72"/>
      <c r="FN1536" s="72"/>
      <c r="FO1536" s="72"/>
      <c r="FP1536" s="72"/>
      <c r="FQ1536" s="72"/>
      <c r="FR1536" s="72"/>
      <c r="FS1536" s="72"/>
      <c r="FT1536" s="72"/>
      <c r="FU1536" s="72"/>
      <c r="FV1536" s="72"/>
      <c r="FW1536" s="72"/>
      <c r="FX1536" s="72"/>
      <c r="FY1536" s="72"/>
      <c r="FZ1536" s="72"/>
      <c r="GA1536" s="72"/>
      <c r="GB1536" s="72"/>
      <c r="GC1536" s="72"/>
      <c r="GD1536" s="72"/>
      <c r="GE1536" s="72"/>
      <c r="GF1536" s="72"/>
      <c r="GG1536" s="72"/>
      <c r="GH1536" s="72"/>
      <c r="GI1536" s="72"/>
      <c r="GJ1536" s="72"/>
      <c r="GK1536" s="72"/>
      <c r="GL1536" s="72"/>
      <c r="GM1536" s="72"/>
      <c r="GN1536" s="72"/>
      <c r="GO1536" s="72"/>
      <c r="GP1536" s="72"/>
      <c r="GQ1536" s="72"/>
      <c r="GR1536" s="72"/>
      <c r="GS1536" s="72"/>
      <c r="GT1536" s="72"/>
      <c r="GU1536" s="72"/>
      <c r="GV1536" s="72"/>
      <c r="GW1536" s="72"/>
      <c r="GX1536" s="72"/>
      <c r="GY1536" s="72"/>
      <c r="GZ1536" s="72"/>
      <c r="HA1536" s="72"/>
      <c r="HB1536" s="72"/>
      <c r="HC1536" s="72"/>
      <c r="HD1536" s="72"/>
      <c r="HE1536" s="72"/>
      <c r="HF1536" s="72"/>
      <c r="HG1536" s="72"/>
      <c r="HH1536" s="72"/>
      <c r="HI1536" s="72"/>
      <c r="HJ1536" s="72"/>
      <c r="HK1536" s="72"/>
      <c r="HL1536" s="72"/>
      <c r="HM1536" s="72"/>
      <c r="HN1536" s="72"/>
      <c r="HO1536" s="72"/>
      <c r="HP1536" s="72"/>
      <c r="HQ1536" s="72"/>
      <c r="HR1536" s="72"/>
      <c r="HS1536" s="72"/>
      <c r="HT1536" s="72"/>
      <c r="HU1536" s="72"/>
      <c r="HV1536" s="72"/>
      <c r="HW1536" s="72"/>
      <c r="HX1536" s="72"/>
      <c r="HY1536" s="72"/>
      <c r="HZ1536" s="72"/>
      <c r="IA1536" s="72"/>
      <c r="IB1536" s="72"/>
      <c r="IC1536" s="72"/>
      <c r="ID1536" s="72"/>
      <c r="IE1536" s="72"/>
      <c r="IF1536" s="72"/>
      <c r="IG1536" s="72"/>
      <c r="IH1536" s="72"/>
      <c r="II1536" s="72"/>
      <c r="IJ1536" s="72"/>
      <c r="IK1536" s="72"/>
      <c r="IL1536" s="72"/>
      <c r="IM1536" s="72"/>
      <c r="IN1536" s="72"/>
      <c r="IO1536" s="72"/>
      <c r="IP1536" s="72"/>
      <c r="IQ1536" s="72"/>
      <c r="IR1536" s="72"/>
      <c r="IS1536" s="72"/>
      <c r="IT1536" s="72"/>
      <c r="IU1536" s="72"/>
      <c r="IV1536" s="72"/>
      <c r="IW1536" s="72"/>
      <c r="IX1536" s="72"/>
      <c r="IY1536" s="72"/>
      <c r="IZ1536" s="72"/>
      <c r="JA1536" s="72"/>
      <c r="JB1536" s="72"/>
      <c r="JC1536" s="72"/>
      <c r="JD1536" s="72"/>
      <c r="JE1536" s="72"/>
      <c r="JF1536" s="72"/>
      <c r="JG1536" s="72"/>
      <c r="JH1536" s="72"/>
      <c r="JI1536" s="72"/>
      <c r="JJ1536" s="72"/>
      <c r="JK1536" s="72"/>
      <c r="JL1536" s="72"/>
      <c r="JM1536" s="72"/>
      <c r="JN1536" s="72"/>
      <c r="JO1536" s="72"/>
      <c r="JP1536" s="72"/>
      <c r="JQ1536" s="72"/>
      <c r="JR1536" s="72"/>
      <c r="JS1536" s="72"/>
      <c r="JT1536" s="72"/>
      <c r="JU1536" s="72"/>
      <c r="JV1536" s="72"/>
      <c r="JW1536" s="72"/>
      <c r="JX1536" s="72"/>
      <c r="JY1536" s="72"/>
      <c r="JZ1536" s="72"/>
      <c r="KA1536" s="72"/>
      <c r="KB1536" s="72"/>
      <c r="KC1536" s="72"/>
      <c r="KD1536" s="72"/>
      <c r="KE1536" s="72"/>
      <c r="KF1536" s="72"/>
      <c r="KG1536" s="72"/>
      <c r="KH1536" s="72"/>
      <c r="KI1536" s="72"/>
      <c r="KJ1536" s="72"/>
      <c r="KK1536" s="72"/>
      <c r="KL1536" s="72"/>
      <c r="KM1536" s="72"/>
      <c r="KN1536" s="72"/>
      <c r="KO1536" s="72"/>
      <c r="KP1536" s="72"/>
      <c r="KQ1536" s="72"/>
      <c r="KR1536" s="72"/>
      <c r="KS1536" s="72"/>
      <c r="KT1536" s="72"/>
      <c r="KU1536" s="72"/>
      <c r="KV1536" s="72"/>
      <c r="KW1536" s="72"/>
      <c r="KX1536" s="72"/>
      <c r="KY1536" s="72"/>
      <c r="KZ1536" s="72"/>
      <c r="LA1536" s="72"/>
      <c r="LB1536" s="72"/>
      <c r="LC1536" s="72"/>
      <c r="LD1536" s="72"/>
      <c r="LE1536" s="72"/>
      <c r="LF1536" s="72"/>
      <c r="LG1536" s="72"/>
      <c r="LH1536" s="72"/>
      <c r="LI1536" s="72"/>
      <c r="LJ1536" s="72"/>
      <c r="LK1536" s="72"/>
      <c r="LL1536" s="72"/>
      <c r="LM1536" s="72"/>
      <c r="LN1536" s="72"/>
      <c r="LO1536" s="72"/>
      <c r="LP1536" s="72"/>
      <c r="LQ1536" s="72"/>
      <c r="LR1536" s="72"/>
      <c r="LS1536" s="72"/>
      <c r="LT1536" s="72"/>
      <c r="LU1536" s="72"/>
      <c r="LV1536" s="72"/>
      <c r="LW1536" s="72"/>
      <c r="LX1536" s="72"/>
      <c r="LY1536" s="72"/>
      <c r="LZ1536" s="72"/>
      <c r="MA1536" s="72"/>
      <c r="MB1536" s="72"/>
      <c r="MC1536" s="72"/>
      <c r="MD1536" s="72"/>
      <c r="ME1536" s="72"/>
      <c r="MF1536" s="72"/>
      <c r="MG1536" s="72"/>
      <c r="MH1536" s="72"/>
      <c r="MI1536" s="72"/>
      <c r="MJ1536" s="72"/>
      <c r="MK1536" s="72"/>
      <c r="ML1536" s="72"/>
      <c r="MM1536" s="72"/>
      <c r="MN1536" s="72"/>
      <c r="MO1536" s="72"/>
      <c r="MP1536" s="72"/>
      <c r="MQ1536" s="72"/>
      <c r="MR1536" s="72"/>
      <c r="MS1536" s="72"/>
      <c r="MT1536" s="72"/>
      <c r="MU1536" s="72"/>
      <c r="MV1536" s="72"/>
      <c r="MW1536" s="72"/>
      <c r="MX1536" s="72"/>
      <c r="MY1536" s="72"/>
      <c r="MZ1536" s="72"/>
      <c r="NA1536" s="72"/>
      <c r="NB1536" s="72"/>
      <c r="NC1536" s="72"/>
      <c r="ND1536" s="72"/>
      <c r="NE1536" s="72"/>
      <c r="NF1536" s="72"/>
      <c r="NG1536" s="72"/>
      <c r="NH1536" s="72"/>
      <c r="NI1536" s="72"/>
      <c r="NJ1536" s="72"/>
      <c r="NK1536" s="72"/>
      <c r="NL1536" s="72"/>
      <c r="NM1536" s="72"/>
      <c r="NN1536" s="72"/>
      <c r="NO1536" s="72"/>
      <c r="NP1536" s="72"/>
      <c r="NQ1536" s="72"/>
      <c r="NR1536" s="72"/>
      <c r="NS1536" s="72"/>
      <c r="NT1536" s="72"/>
      <c r="NU1536" s="72"/>
      <c r="NV1536" s="72"/>
      <c r="NW1536" s="72"/>
      <c r="NX1536" s="72"/>
      <c r="NY1536" s="72"/>
      <c r="NZ1536" s="72"/>
      <c r="OA1536" s="72"/>
      <c r="OB1536" s="72"/>
      <c r="OC1536" s="72"/>
      <c r="OD1536" s="72"/>
      <c r="OE1536" s="72"/>
      <c r="OF1536" s="72"/>
      <c r="OG1536" s="72"/>
      <c r="OH1536" s="72"/>
      <c r="OI1536" s="72"/>
      <c r="OJ1536" s="72"/>
      <c r="OK1536" s="72"/>
      <c r="OL1536" s="72"/>
      <c r="OM1536" s="72"/>
      <c r="ON1536" s="72"/>
      <c r="OO1536" s="72"/>
      <c r="OP1536" s="72"/>
      <c r="OQ1536" s="72"/>
      <c r="OR1536" s="72"/>
      <c r="OS1536" s="72"/>
      <c r="OT1536" s="72"/>
      <c r="OU1536" s="72"/>
      <c r="OV1536" s="72"/>
      <c r="OW1536" s="72"/>
      <c r="OX1536" s="72"/>
      <c r="OY1536" s="72"/>
      <c r="OZ1536" s="72"/>
      <c r="PA1536" s="72"/>
      <c r="PB1536" s="72"/>
      <c r="PC1536" s="72"/>
      <c r="PD1536" s="72"/>
      <c r="PE1536" s="72"/>
      <c r="PF1536" s="72"/>
      <c r="PG1536" s="72"/>
      <c r="PH1536" s="72"/>
      <c r="PI1536" s="72"/>
      <c r="PJ1536" s="72"/>
      <c r="PK1536" s="72"/>
      <c r="PL1536" s="72"/>
      <c r="PM1536" s="72"/>
      <c r="PN1536" s="72"/>
      <c r="PO1536" s="72"/>
      <c r="PP1536" s="72"/>
      <c r="PQ1536" s="72"/>
      <c r="PR1536" s="72"/>
      <c r="PS1536" s="72"/>
      <c r="PT1536" s="72"/>
      <c r="PU1536" s="72"/>
      <c r="PV1536" s="72"/>
      <c r="PW1536" s="72"/>
      <c r="PX1536" s="72"/>
      <c r="PY1536" s="72"/>
      <c r="PZ1536" s="72"/>
      <c r="QA1536" s="72"/>
      <c r="QB1536" s="72"/>
      <c r="QC1536" s="72"/>
      <c r="QD1536" s="72"/>
      <c r="QE1536" s="72"/>
      <c r="QF1536" s="72"/>
      <c r="QG1536" s="72"/>
      <c r="QH1536" s="72"/>
      <c r="QI1536" s="72"/>
      <c r="QJ1536" s="72"/>
      <c r="QK1536" s="72"/>
      <c r="QL1536" s="72"/>
      <c r="QM1536" s="72"/>
      <c r="QN1536" s="72"/>
      <c r="QO1536" s="72"/>
      <c r="QP1536" s="72"/>
      <c r="QQ1536" s="72"/>
      <c r="QR1536" s="72"/>
      <c r="QS1536" s="72"/>
      <c r="QT1536" s="72"/>
      <c r="QU1536" s="72"/>
      <c r="QV1536" s="72"/>
      <c r="QW1536" s="72"/>
      <c r="QX1536" s="72"/>
      <c r="QY1536" s="72"/>
      <c r="QZ1536" s="72"/>
      <c r="RA1536" s="72"/>
      <c r="RB1536" s="72"/>
      <c r="RC1536" s="72"/>
      <c r="RD1536" s="72"/>
      <c r="RE1536" s="72"/>
      <c r="RF1536" s="72"/>
      <c r="RG1536" s="72"/>
      <c r="RH1536" s="72"/>
      <c r="RI1536" s="72"/>
      <c r="RJ1536" s="72"/>
      <c r="RK1536" s="72"/>
      <c r="RL1536" s="72"/>
      <c r="RM1536" s="72"/>
      <c r="RN1536" s="72"/>
      <c r="RO1536" s="72"/>
      <c r="RP1536" s="72"/>
      <c r="RQ1536" s="72"/>
      <c r="RR1536" s="72"/>
      <c r="RS1536" s="72"/>
      <c r="RT1536" s="72"/>
      <c r="RU1536" s="72"/>
      <c r="RV1536" s="72"/>
      <c r="RW1536" s="72"/>
      <c r="RX1536" s="72"/>
      <c r="RY1536" s="72"/>
      <c r="RZ1536" s="72"/>
      <c r="SA1536" s="72"/>
      <c r="SB1536" s="72"/>
      <c r="SC1536" s="72"/>
      <c r="SD1536" s="72"/>
      <c r="SE1536" s="72"/>
      <c r="SF1536" s="72"/>
      <c r="SG1536" s="72"/>
      <c r="SH1536" s="72"/>
      <c r="SI1536" s="72"/>
      <c r="SJ1536" s="72"/>
      <c r="SK1536" s="72"/>
      <c r="SL1536" s="72"/>
      <c r="SM1536" s="72"/>
      <c r="SN1536" s="72"/>
      <c r="SO1536" s="72"/>
      <c r="SP1536" s="72"/>
      <c r="SQ1536" s="72"/>
      <c r="SR1536" s="72"/>
      <c r="SS1536" s="72"/>
      <c r="ST1536" s="72"/>
      <c r="SU1536" s="72"/>
      <c r="SV1536" s="72"/>
      <c r="SW1536" s="72"/>
      <c r="SX1536" s="72"/>
      <c r="SY1536" s="72"/>
      <c r="SZ1536" s="72"/>
      <c r="TA1536" s="72"/>
      <c r="TB1536" s="72"/>
      <c r="TC1536" s="72"/>
    </row>
    <row r="1537" spans="1:523" ht="16.5" customHeight="1" x14ac:dyDescent="0.2">
      <c r="A1537" s="20">
        <v>960</v>
      </c>
      <c r="B1537" s="20" t="s">
        <v>66</v>
      </c>
      <c r="C1537" s="20" t="s">
        <v>328</v>
      </c>
      <c r="D1537" s="20" t="s">
        <v>38</v>
      </c>
      <c r="E1537" s="20" t="s">
        <v>1345</v>
      </c>
      <c r="F1537" s="22" t="s">
        <v>1038</v>
      </c>
      <c r="G1537" s="73" t="s">
        <v>37</v>
      </c>
      <c r="H1537" s="20" t="s">
        <v>35</v>
      </c>
      <c r="I1537" s="20" t="s">
        <v>81</v>
      </c>
      <c r="J1537" s="22" t="s">
        <v>1000</v>
      </c>
      <c r="K1537" s="20"/>
      <c r="L1537" s="20"/>
      <c r="M1537" s="20"/>
      <c r="N1537" s="20"/>
      <c r="O1537" s="32"/>
      <c r="P1537" s="23">
        <v>3000000</v>
      </c>
      <c r="Q1537" s="24">
        <v>1</v>
      </c>
      <c r="R1537" s="25">
        <v>45658</v>
      </c>
      <c r="S1537" s="20" t="s">
        <v>83</v>
      </c>
      <c r="T1537" s="23">
        <f t="shared" si="27"/>
        <v>36000000</v>
      </c>
      <c r="U1537" s="27" t="s">
        <v>100</v>
      </c>
      <c r="V1537" s="27" t="s">
        <v>100</v>
      </c>
      <c r="W1537" s="72"/>
      <c r="X1537" s="72"/>
      <c r="Y1537" s="72"/>
      <c r="Z1537" s="72"/>
      <c r="AA1537" s="72"/>
      <c r="AB1537" s="72"/>
      <c r="AC1537" s="72"/>
      <c r="AD1537" s="72"/>
      <c r="AE1537" s="72"/>
      <c r="AF1537" s="72"/>
      <c r="AG1537" s="72"/>
      <c r="AH1537" s="72"/>
      <c r="AI1537" s="72"/>
      <c r="AJ1537" s="72"/>
      <c r="AK1537" s="72"/>
      <c r="AL1537" s="72"/>
      <c r="AM1537" s="72"/>
      <c r="AN1537" s="72"/>
      <c r="AO1537" s="72"/>
      <c r="AP1537" s="72"/>
      <c r="AQ1537" s="72"/>
      <c r="AR1537" s="72"/>
      <c r="AS1537" s="72"/>
      <c r="AT1537" s="72"/>
      <c r="AU1537" s="72"/>
      <c r="AV1537" s="72"/>
      <c r="AW1537" s="72"/>
      <c r="AX1537" s="72"/>
      <c r="AY1537" s="72"/>
      <c r="AZ1537" s="72"/>
      <c r="BA1537" s="72"/>
      <c r="BB1537" s="72"/>
      <c r="BC1537" s="72"/>
      <c r="BD1537" s="72"/>
      <c r="BE1537" s="72"/>
      <c r="BF1537" s="72"/>
      <c r="BG1537" s="72"/>
      <c r="BH1537" s="72"/>
      <c r="BI1537" s="72"/>
      <c r="BJ1537" s="72"/>
      <c r="BK1537" s="72"/>
      <c r="BL1537" s="72"/>
      <c r="BM1537" s="72"/>
      <c r="BN1537" s="72"/>
      <c r="BO1537" s="72"/>
      <c r="BP1537" s="72"/>
      <c r="BQ1537" s="72"/>
      <c r="BR1537" s="72"/>
      <c r="BS1537" s="72"/>
      <c r="BT1537" s="72"/>
      <c r="BU1537" s="72"/>
      <c r="BV1537" s="72"/>
      <c r="BW1537" s="72"/>
      <c r="BX1537" s="72"/>
      <c r="BY1537" s="72"/>
      <c r="BZ1537" s="72"/>
      <c r="CA1537" s="72"/>
      <c r="CB1537" s="72"/>
      <c r="CC1537" s="72"/>
      <c r="CD1537" s="72"/>
      <c r="CE1537" s="72"/>
      <c r="CF1537" s="72"/>
      <c r="CG1537" s="72"/>
      <c r="CH1537" s="72"/>
      <c r="CI1537" s="72"/>
      <c r="CJ1537" s="72"/>
      <c r="CK1537" s="72"/>
      <c r="CL1537" s="72"/>
      <c r="CM1537" s="72"/>
      <c r="CN1537" s="72"/>
      <c r="CO1537" s="72"/>
      <c r="CP1537" s="72"/>
      <c r="CQ1537" s="72"/>
      <c r="CR1537" s="72"/>
      <c r="CS1537" s="72"/>
      <c r="CT1537" s="72"/>
      <c r="CU1537" s="72"/>
      <c r="CV1537" s="72"/>
      <c r="CW1537" s="72"/>
      <c r="CX1537" s="72"/>
      <c r="CY1537" s="72"/>
      <c r="CZ1537" s="72"/>
      <c r="DA1537" s="72"/>
      <c r="DB1537" s="72"/>
      <c r="DC1537" s="72"/>
      <c r="DD1537" s="72"/>
      <c r="DE1537" s="72"/>
      <c r="DF1537" s="72"/>
      <c r="DG1537" s="72"/>
      <c r="DH1537" s="72"/>
      <c r="DI1537" s="72"/>
      <c r="DJ1537" s="72"/>
      <c r="DK1537" s="72"/>
      <c r="DL1537" s="72"/>
      <c r="DM1537" s="72"/>
      <c r="DN1537" s="72"/>
      <c r="DO1537" s="72"/>
      <c r="DP1537" s="72"/>
      <c r="DQ1537" s="72"/>
      <c r="DR1537" s="72"/>
      <c r="DS1537" s="72"/>
      <c r="DT1537" s="72"/>
      <c r="DU1537" s="72"/>
      <c r="DV1537" s="72"/>
      <c r="DW1537" s="72"/>
      <c r="DX1537" s="72"/>
      <c r="DY1537" s="72"/>
      <c r="DZ1537" s="72"/>
      <c r="EA1537" s="72"/>
      <c r="EB1537" s="72"/>
      <c r="EC1537" s="72"/>
      <c r="ED1537" s="72"/>
      <c r="EE1537" s="72"/>
      <c r="EF1537" s="72"/>
      <c r="EG1537" s="72"/>
      <c r="EH1537" s="72"/>
      <c r="EI1537" s="72"/>
      <c r="EJ1537" s="72"/>
      <c r="EK1537" s="72"/>
      <c r="EL1537" s="72"/>
      <c r="EM1537" s="72"/>
      <c r="EN1537" s="72"/>
      <c r="EO1537" s="72"/>
      <c r="EP1537" s="72"/>
      <c r="EQ1537" s="72"/>
      <c r="ER1537" s="72"/>
      <c r="ES1537" s="72"/>
      <c r="ET1537" s="72"/>
      <c r="EU1537" s="72"/>
      <c r="EV1537" s="72"/>
      <c r="EW1537" s="72"/>
      <c r="EX1537" s="72"/>
      <c r="EY1537" s="72"/>
      <c r="EZ1537" s="72"/>
      <c r="FA1537" s="72"/>
      <c r="FB1537" s="72"/>
      <c r="FC1537" s="72"/>
      <c r="FD1537" s="72"/>
      <c r="FE1537" s="72"/>
      <c r="FF1537" s="72"/>
      <c r="FG1537" s="72"/>
      <c r="FH1537" s="72"/>
      <c r="FI1537" s="72"/>
      <c r="FJ1537" s="72"/>
      <c r="FK1537" s="72"/>
      <c r="FL1537" s="72"/>
      <c r="FM1537" s="72"/>
      <c r="FN1537" s="72"/>
      <c r="FO1537" s="72"/>
      <c r="FP1537" s="72"/>
      <c r="FQ1537" s="72"/>
      <c r="FR1537" s="72"/>
      <c r="FS1537" s="72"/>
      <c r="FT1537" s="72"/>
      <c r="FU1537" s="72"/>
      <c r="FV1537" s="72"/>
      <c r="FW1537" s="72"/>
      <c r="FX1537" s="72"/>
      <c r="FY1537" s="72"/>
      <c r="FZ1537" s="72"/>
      <c r="GA1537" s="72"/>
      <c r="GB1537" s="72"/>
      <c r="GC1537" s="72"/>
      <c r="GD1537" s="72"/>
      <c r="GE1537" s="72"/>
      <c r="GF1537" s="72"/>
      <c r="GG1537" s="72"/>
      <c r="GH1537" s="72"/>
      <c r="GI1537" s="72"/>
      <c r="GJ1537" s="72"/>
      <c r="GK1537" s="72"/>
      <c r="GL1537" s="72"/>
      <c r="GM1537" s="72"/>
      <c r="GN1537" s="72"/>
      <c r="GO1537" s="72"/>
      <c r="GP1537" s="72"/>
      <c r="GQ1537" s="72"/>
      <c r="GR1537" s="72"/>
      <c r="GS1537" s="72"/>
      <c r="GT1537" s="72"/>
      <c r="GU1537" s="72"/>
      <c r="GV1537" s="72"/>
      <c r="GW1537" s="72"/>
      <c r="GX1537" s="72"/>
      <c r="GY1537" s="72"/>
      <c r="GZ1537" s="72"/>
      <c r="HA1537" s="72"/>
      <c r="HB1537" s="72"/>
      <c r="HC1537" s="72"/>
      <c r="HD1537" s="72"/>
      <c r="HE1537" s="72"/>
      <c r="HF1537" s="72"/>
      <c r="HG1537" s="72"/>
      <c r="HH1537" s="72"/>
      <c r="HI1537" s="72"/>
      <c r="HJ1537" s="72"/>
      <c r="HK1537" s="72"/>
      <c r="HL1537" s="72"/>
      <c r="HM1537" s="72"/>
      <c r="HN1537" s="72"/>
      <c r="HO1537" s="72"/>
      <c r="HP1537" s="72"/>
      <c r="HQ1537" s="72"/>
      <c r="HR1537" s="72"/>
      <c r="HS1537" s="72"/>
      <c r="HT1537" s="72"/>
      <c r="HU1537" s="72"/>
      <c r="HV1537" s="72"/>
      <c r="HW1537" s="72"/>
      <c r="HX1537" s="72"/>
      <c r="HY1537" s="72"/>
      <c r="HZ1537" s="72"/>
      <c r="IA1537" s="72"/>
      <c r="IB1537" s="72"/>
      <c r="IC1537" s="72"/>
      <c r="ID1537" s="72"/>
      <c r="IE1537" s="72"/>
      <c r="IF1537" s="72"/>
      <c r="IG1537" s="72"/>
      <c r="IH1537" s="72"/>
      <c r="II1537" s="72"/>
      <c r="IJ1537" s="72"/>
      <c r="IK1537" s="72"/>
      <c r="IL1537" s="72"/>
      <c r="IM1537" s="72"/>
      <c r="IN1537" s="72"/>
      <c r="IO1537" s="72"/>
      <c r="IP1537" s="72"/>
      <c r="IQ1537" s="72"/>
      <c r="IR1537" s="72"/>
      <c r="IS1537" s="72"/>
      <c r="IT1537" s="72"/>
      <c r="IU1537" s="72"/>
      <c r="IV1537" s="72"/>
      <c r="IW1537" s="72"/>
      <c r="IX1537" s="72"/>
      <c r="IY1537" s="72"/>
      <c r="IZ1537" s="72"/>
      <c r="JA1537" s="72"/>
      <c r="JB1537" s="72"/>
      <c r="JC1537" s="72"/>
      <c r="JD1537" s="72"/>
      <c r="JE1537" s="72"/>
      <c r="JF1537" s="72"/>
      <c r="JG1537" s="72"/>
      <c r="JH1537" s="72"/>
      <c r="JI1537" s="72"/>
      <c r="JJ1537" s="72"/>
      <c r="JK1537" s="72"/>
      <c r="JL1537" s="72"/>
      <c r="JM1537" s="72"/>
      <c r="JN1537" s="72"/>
      <c r="JO1537" s="72"/>
      <c r="JP1537" s="72"/>
      <c r="JQ1537" s="72"/>
      <c r="JR1537" s="72"/>
      <c r="JS1537" s="72"/>
      <c r="JT1537" s="72"/>
      <c r="JU1537" s="72"/>
      <c r="JV1537" s="72"/>
      <c r="JW1537" s="72"/>
      <c r="JX1537" s="72"/>
      <c r="JY1537" s="72"/>
      <c r="JZ1537" s="72"/>
      <c r="KA1537" s="72"/>
      <c r="KB1537" s="72"/>
      <c r="KC1537" s="72"/>
      <c r="KD1537" s="72"/>
      <c r="KE1537" s="72"/>
      <c r="KF1537" s="72"/>
      <c r="KG1537" s="72"/>
      <c r="KH1537" s="72"/>
      <c r="KI1537" s="72"/>
      <c r="KJ1537" s="72"/>
      <c r="KK1537" s="72"/>
      <c r="KL1537" s="72"/>
      <c r="KM1537" s="72"/>
      <c r="KN1537" s="72"/>
      <c r="KO1537" s="72"/>
      <c r="KP1537" s="72"/>
      <c r="KQ1537" s="72"/>
      <c r="KR1537" s="72"/>
      <c r="KS1537" s="72"/>
      <c r="KT1537" s="72"/>
      <c r="KU1537" s="72"/>
      <c r="KV1537" s="72"/>
      <c r="KW1537" s="72"/>
      <c r="KX1537" s="72"/>
      <c r="KY1537" s="72"/>
      <c r="KZ1537" s="72"/>
      <c r="LA1537" s="72"/>
      <c r="LB1537" s="72"/>
      <c r="LC1537" s="72"/>
      <c r="LD1537" s="72"/>
      <c r="LE1537" s="72"/>
      <c r="LF1537" s="72"/>
      <c r="LG1537" s="72"/>
      <c r="LH1537" s="72"/>
      <c r="LI1537" s="72"/>
      <c r="LJ1537" s="72"/>
      <c r="LK1537" s="72"/>
      <c r="LL1537" s="72"/>
      <c r="LM1537" s="72"/>
      <c r="LN1537" s="72"/>
      <c r="LO1537" s="72"/>
      <c r="LP1537" s="72"/>
      <c r="LQ1537" s="72"/>
      <c r="LR1537" s="72"/>
      <c r="LS1537" s="72"/>
      <c r="LT1537" s="72"/>
      <c r="LU1537" s="72"/>
      <c r="LV1537" s="72"/>
      <c r="LW1537" s="72"/>
      <c r="LX1537" s="72"/>
      <c r="LY1537" s="72"/>
      <c r="LZ1537" s="72"/>
      <c r="MA1537" s="72"/>
      <c r="MB1537" s="72"/>
      <c r="MC1537" s="72"/>
      <c r="MD1537" s="72"/>
      <c r="ME1537" s="72"/>
      <c r="MF1537" s="72"/>
      <c r="MG1537" s="72"/>
      <c r="MH1537" s="72"/>
      <c r="MI1537" s="72"/>
      <c r="MJ1537" s="72"/>
      <c r="MK1537" s="72"/>
      <c r="ML1537" s="72"/>
      <c r="MM1537" s="72"/>
      <c r="MN1537" s="72"/>
      <c r="MO1537" s="72"/>
      <c r="MP1537" s="72"/>
      <c r="MQ1537" s="72"/>
      <c r="MR1537" s="72"/>
      <c r="MS1537" s="72"/>
      <c r="MT1537" s="72"/>
      <c r="MU1537" s="72"/>
      <c r="MV1537" s="72"/>
      <c r="MW1537" s="72"/>
      <c r="MX1537" s="72"/>
      <c r="MY1537" s="72"/>
      <c r="MZ1537" s="72"/>
      <c r="NA1537" s="72"/>
      <c r="NB1537" s="72"/>
      <c r="NC1537" s="72"/>
      <c r="ND1537" s="72"/>
      <c r="NE1537" s="72"/>
      <c r="NF1537" s="72"/>
      <c r="NG1537" s="72"/>
      <c r="NH1537" s="72"/>
      <c r="NI1537" s="72"/>
      <c r="NJ1537" s="72"/>
      <c r="NK1537" s="72"/>
      <c r="NL1537" s="72"/>
      <c r="NM1537" s="72"/>
      <c r="NN1537" s="72"/>
      <c r="NO1537" s="72"/>
      <c r="NP1537" s="72"/>
      <c r="NQ1537" s="72"/>
      <c r="NR1537" s="72"/>
      <c r="NS1537" s="72"/>
      <c r="NT1537" s="72"/>
      <c r="NU1537" s="72"/>
      <c r="NV1537" s="72"/>
      <c r="NW1537" s="72"/>
      <c r="NX1537" s="72"/>
      <c r="NY1537" s="72"/>
      <c r="NZ1537" s="72"/>
      <c r="OA1537" s="72"/>
      <c r="OB1537" s="72"/>
      <c r="OC1537" s="72"/>
      <c r="OD1537" s="72"/>
      <c r="OE1537" s="72"/>
      <c r="OF1537" s="72"/>
      <c r="OG1537" s="72"/>
      <c r="OH1537" s="72"/>
      <c r="OI1537" s="72"/>
      <c r="OJ1537" s="72"/>
      <c r="OK1537" s="72"/>
      <c r="OL1537" s="72"/>
      <c r="OM1537" s="72"/>
      <c r="ON1537" s="72"/>
      <c r="OO1537" s="72"/>
      <c r="OP1537" s="72"/>
      <c r="OQ1537" s="72"/>
      <c r="OR1537" s="72"/>
      <c r="OS1537" s="72"/>
      <c r="OT1537" s="72"/>
      <c r="OU1537" s="72"/>
      <c r="OV1537" s="72"/>
      <c r="OW1537" s="72"/>
      <c r="OX1537" s="72"/>
      <c r="OY1537" s="72"/>
      <c r="OZ1537" s="72"/>
      <c r="PA1537" s="72"/>
      <c r="PB1537" s="72"/>
      <c r="PC1537" s="72"/>
      <c r="PD1537" s="72"/>
      <c r="PE1537" s="72"/>
      <c r="PF1537" s="72"/>
      <c r="PG1537" s="72"/>
      <c r="PH1537" s="72"/>
      <c r="PI1537" s="72"/>
      <c r="PJ1537" s="72"/>
      <c r="PK1537" s="72"/>
      <c r="PL1537" s="72"/>
      <c r="PM1537" s="72"/>
      <c r="PN1537" s="72"/>
      <c r="PO1537" s="72"/>
      <c r="PP1537" s="72"/>
      <c r="PQ1537" s="72"/>
      <c r="PR1537" s="72"/>
      <c r="PS1537" s="72"/>
      <c r="PT1537" s="72"/>
      <c r="PU1537" s="72"/>
      <c r="PV1537" s="72"/>
      <c r="PW1537" s="72"/>
      <c r="PX1537" s="72"/>
      <c r="PY1537" s="72"/>
      <c r="PZ1537" s="72"/>
      <c r="QA1537" s="72"/>
      <c r="QB1537" s="72"/>
      <c r="QC1537" s="72"/>
      <c r="QD1537" s="72"/>
      <c r="QE1537" s="72"/>
      <c r="QF1537" s="72"/>
      <c r="QG1537" s="72"/>
      <c r="QH1537" s="72"/>
      <c r="QI1537" s="72"/>
      <c r="QJ1537" s="72"/>
      <c r="QK1537" s="72"/>
      <c r="QL1537" s="72"/>
      <c r="QM1537" s="72"/>
      <c r="QN1537" s="72"/>
      <c r="QO1537" s="72"/>
      <c r="QP1537" s="72"/>
      <c r="QQ1537" s="72"/>
      <c r="QR1537" s="72"/>
      <c r="QS1537" s="72"/>
      <c r="QT1537" s="72"/>
      <c r="QU1537" s="72"/>
      <c r="QV1537" s="72"/>
      <c r="QW1537" s="72"/>
      <c r="QX1537" s="72"/>
      <c r="QY1537" s="72"/>
      <c r="QZ1537" s="72"/>
      <c r="RA1537" s="72"/>
      <c r="RB1537" s="72"/>
      <c r="RC1537" s="72"/>
      <c r="RD1537" s="72"/>
      <c r="RE1537" s="72"/>
      <c r="RF1537" s="72"/>
      <c r="RG1537" s="72"/>
      <c r="RH1537" s="72"/>
      <c r="RI1537" s="72"/>
      <c r="RJ1537" s="72"/>
      <c r="RK1537" s="72"/>
      <c r="RL1537" s="72"/>
      <c r="RM1537" s="72"/>
      <c r="RN1537" s="72"/>
      <c r="RO1537" s="72"/>
      <c r="RP1537" s="72"/>
      <c r="RQ1537" s="72"/>
      <c r="RR1537" s="72"/>
      <c r="RS1537" s="72"/>
      <c r="RT1537" s="72"/>
      <c r="RU1537" s="72"/>
      <c r="RV1537" s="72"/>
      <c r="RW1537" s="72"/>
      <c r="RX1537" s="72"/>
      <c r="RY1537" s="72"/>
      <c r="RZ1537" s="72"/>
      <c r="SA1537" s="72"/>
      <c r="SB1537" s="72"/>
      <c r="SC1537" s="72"/>
      <c r="SD1537" s="72"/>
      <c r="SE1537" s="72"/>
      <c r="SF1537" s="72"/>
      <c r="SG1537" s="72"/>
      <c r="SH1537" s="72"/>
      <c r="SI1537" s="72"/>
      <c r="SJ1537" s="72"/>
      <c r="SK1537" s="72"/>
      <c r="SL1537" s="72"/>
      <c r="SM1537" s="72"/>
      <c r="SN1537" s="72"/>
      <c r="SO1537" s="72"/>
      <c r="SP1537" s="72"/>
      <c r="SQ1537" s="72"/>
      <c r="SR1537" s="72"/>
      <c r="SS1537" s="72"/>
      <c r="ST1537" s="72"/>
      <c r="SU1537" s="72"/>
      <c r="SV1537" s="72"/>
      <c r="SW1537" s="72"/>
      <c r="SX1537" s="72"/>
      <c r="SY1537" s="72"/>
      <c r="SZ1537" s="72"/>
      <c r="TA1537" s="72"/>
      <c r="TB1537" s="72"/>
      <c r="TC1537" s="72"/>
    </row>
    <row r="1538" spans="1:523" ht="16.5" customHeight="1" x14ac:dyDescent="0.2">
      <c r="A1538" s="20">
        <v>962</v>
      </c>
      <c r="B1538" s="20" t="s">
        <v>66</v>
      </c>
      <c r="C1538" s="20" t="s">
        <v>328</v>
      </c>
      <c r="D1538" s="20" t="s">
        <v>38</v>
      </c>
      <c r="E1538" s="20" t="s">
        <v>1345</v>
      </c>
      <c r="F1538" s="22" t="s">
        <v>1039</v>
      </c>
      <c r="G1538" s="73" t="s">
        <v>42</v>
      </c>
      <c r="H1538" s="20" t="s">
        <v>35</v>
      </c>
      <c r="I1538" s="20" t="s">
        <v>81</v>
      </c>
      <c r="J1538" s="22" t="s">
        <v>1000</v>
      </c>
      <c r="K1538" s="20"/>
      <c r="L1538" s="20"/>
      <c r="M1538" s="20"/>
      <c r="N1538" s="20"/>
      <c r="O1538" s="32"/>
      <c r="P1538" s="23">
        <v>450000</v>
      </c>
      <c r="Q1538" s="24">
        <v>1</v>
      </c>
      <c r="R1538" s="25">
        <v>45658</v>
      </c>
      <c r="S1538" s="20" t="s">
        <v>83</v>
      </c>
      <c r="T1538" s="23">
        <f t="shared" si="27"/>
        <v>5400000</v>
      </c>
      <c r="U1538" s="27" t="s">
        <v>100</v>
      </c>
      <c r="V1538" s="27" t="s">
        <v>100</v>
      </c>
      <c r="W1538" s="72"/>
      <c r="X1538" s="72"/>
      <c r="Y1538" s="72"/>
      <c r="Z1538" s="72"/>
      <c r="AA1538" s="72"/>
      <c r="AB1538" s="72"/>
      <c r="AC1538" s="72"/>
      <c r="AD1538" s="72"/>
      <c r="AE1538" s="72"/>
      <c r="AF1538" s="72"/>
      <c r="AG1538" s="72"/>
      <c r="AH1538" s="72"/>
      <c r="AI1538" s="72"/>
      <c r="AJ1538" s="72"/>
      <c r="AK1538" s="72"/>
      <c r="AL1538" s="72"/>
      <c r="AM1538" s="72"/>
      <c r="AN1538" s="72"/>
      <c r="AO1538" s="72"/>
      <c r="AP1538" s="72"/>
      <c r="AQ1538" s="72"/>
      <c r="AR1538" s="72"/>
      <c r="AS1538" s="72"/>
      <c r="AT1538" s="72"/>
      <c r="AU1538" s="72"/>
      <c r="AV1538" s="72"/>
      <c r="AW1538" s="72"/>
      <c r="AX1538" s="72"/>
      <c r="AY1538" s="72"/>
      <c r="AZ1538" s="72"/>
      <c r="BA1538" s="72"/>
      <c r="BB1538" s="72"/>
      <c r="BC1538" s="72"/>
      <c r="BD1538" s="72"/>
      <c r="BE1538" s="72"/>
      <c r="BF1538" s="72"/>
      <c r="BG1538" s="72"/>
      <c r="BH1538" s="72"/>
      <c r="BI1538" s="72"/>
      <c r="BJ1538" s="72"/>
      <c r="BK1538" s="72"/>
      <c r="BL1538" s="72"/>
      <c r="BM1538" s="72"/>
      <c r="BN1538" s="72"/>
      <c r="BO1538" s="72"/>
      <c r="BP1538" s="72"/>
      <c r="BQ1538" s="72"/>
      <c r="BR1538" s="72"/>
      <c r="BS1538" s="72"/>
      <c r="BT1538" s="72"/>
      <c r="BU1538" s="72"/>
      <c r="BV1538" s="72"/>
      <c r="BW1538" s="72"/>
      <c r="BX1538" s="72"/>
      <c r="BY1538" s="72"/>
      <c r="BZ1538" s="72"/>
      <c r="CA1538" s="72"/>
      <c r="CB1538" s="72"/>
      <c r="CC1538" s="72"/>
      <c r="CD1538" s="72"/>
      <c r="CE1538" s="72"/>
      <c r="CF1538" s="72"/>
      <c r="CG1538" s="72"/>
      <c r="CH1538" s="72"/>
      <c r="CI1538" s="72"/>
      <c r="CJ1538" s="72"/>
      <c r="CK1538" s="72"/>
      <c r="CL1538" s="72"/>
      <c r="CM1538" s="72"/>
      <c r="CN1538" s="72"/>
      <c r="CO1538" s="72"/>
      <c r="CP1538" s="72"/>
      <c r="CQ1538" s="72"/>
      <c r="CR1538" s="72"/>
      <c r="CS1538" s="72"/>
      <c r="CT1538" s="72"/>
      <c r="CU1538" s="72"/>
      <c r="CV1538" s="72"/>
      <c r="CW1538" s="72"/>
      <c r="CX1538" s="72"/>
      <c r="CY1538" s="72"/>
      <c r="CZ1538" s="72"/>
      <c r="DA1538" s="72"/>
      <c r="DB1538" s="72"/>
      <c r="DC1538" s="72"/>
      <c r="DD1538" s="72"/>
      <c r="DE1538" s="72"/>
      <c r="DF1538" s="72"/>
      <c r="DG1538" s="72"/>
      <c r="DH1538" s="72"/>
      <c r="DI1538" s="72"/>
      <c r="DJ1538" s="72"/>
      <c r="DK1538" s="72"/>
      <c r="DL1538" s="72"/>
      <c r="DM1538" s="72"/>
      <c r="DN1538" s="72"/>
      <c r="DO1538" s="72"/>
      <c r="DP1538" s="72"/>
      <c r="DQ1538" s="72"/>
      <c r="DR1538" s="72"/>
      <c r="DS1538" s="72"/>
      <c r="DT1538" s="72"/>
      <c r="DU1538" s="72"/>
      <c r="DV1538" s="72"/>
      <c r="DW1538" s="72"/>
      <c r="DX1538" s="72"/>
      <c r="DY1538" s="72"/>
      <c r="DZ1538" s="72"/>
      <c r="EA1538" s="72"/>
      <c r="EB1538" s="72"/>
      <c r="EC1538" s="72"/>
      <c r="ED1538" s="72"/>
      <c r="EE1538" s="72"/>
      <c r="EF1538" s="72"/>
      <c r="EG1538" s="72"/>
      <c r="EH1538" s="72"/>
      <c r="EI1538" s="72"/>
      <c r="EJ1538" s="72"/>
      <c r="EK1538" s="72"/>
      <c r="EL1538" s="72"/>
      <c r="EM1538" s="72"/>
      <c r="EN1538" s="72"/>
      <c r="EO1538" s="72"/>
      <c r="EP1538" s="72"/>
      <c r="EQ1538" s="72"/>
      <c r="ER1538" s="72"/>
      <c r="ES1538" s="72"/>
      <c r="ET1538" s="72"/>
      <c r="EU1538" s="72"/>
      <c r="EV1538" s="72"/>
      <c r="EW1538" s="72"/>
      <c r="EX1538" s="72"/>
      <c r="EY1538" s="72"/>
      <c r="EZ1538" s="72"/>
      <c r="FA1538" s="72"/>
      <c r="FB1538" s="72"/>
      <c r="FC1538" s="72"/>
      <c r="FD1538" s="72"/>
      <c r="FE1538" s="72"/>
      <c r="FF1538" s="72"/>
      <c r="FG1538" s="72"/>
      <c r="FH1538" s="72"/>
      <c r="FI1538" s="72"/>
      <c r="FJ1538" s="72"/>
      <c r="FK1538" s="72"/>
      <c r="FL1538" s="72"/>
      <c r="FM1538" s="72"/>
      <c r="FN1538" s="72"/>
      <c r="FO1538" s="72"/>
      <c r="FP1538" s="72"/>
      <c r="FQ1538" s="72"/>
      <c r="FR1538" s="72"/>
      <c r="FS1538" s="72"/>
      <c r="FT1538" s="72"/>
      <c r="FU1538" s="72"/>
      <c r="FV1538" s="72"/>
      <c r="FW1538" s="72"/>
      <c r="FX1538" s="72"/>
      <c r="FY1538" s="72"/>
      <c r="FZ1538" s="72"/>
      <c r="GA1538" s="72"/>
      <c r="GB1538" s="72"/>
      <c r="GC1538" s="72"/>
      <c r="GD1538" s="72"/>
      <c r="GE1538" s="72"/>
      <c r="GF1538" s="72"/>
      <c r="GG1538" s="72"/>
      <c r="GH1538" s="72"/>
      <c r="GI1538" s="72"/>
      <c r="GJ1538" s="72"/>
      <c r="GK1538" s="72"/>
      <c r="GL1538" s="72"/>
      <c r="GM1538" s="72"/>
      <c r="GN1538" s="72"/>
      <c r="GO1538" s="72"/>
      <c r="GP1538" s="72"/>
      <c r="GQ1538" s="72"/>
      <c r="GR1538" s="72"/>
      <c r="GS1538" s="72"/>
      <c r="GT1538" s="72"/>
      <c r="GU1538" s="72"/>
      <c r="GV1538" s="72"/>
      <c r="GW1538" s="72"/>
      <c r="GX1538" s="72"/>
      <c r="GY1538" s="72"/>
      <c r="GZ1538" s="72"/>
      <c r="HA1538" s="72"/>
      <c r="HB1538" s="72"/>
      <c r="HC1538" s="72"/>
      <c r="HD1538" s="72"/>
      <c r="HE1538" s="72"/>
      <c r="HF1538" s="72"/>
      <c r="HG1538" s="72"/>
      <c r="HH1538" s="72"/>
      <c r="HI1538" s="72"/>
      <c r="HJ1538" s="72"/>
      <c r="HK1538" s="72"/>
      <c r="HL1538" s="72"/>
      <c r="HM1538" s="72"/>
      <c r="HN1538" s="72"/>
      <c r="HO1538" s="72"/>
      <c r="HP1538" s="72"/>
      <c r="HQ1538" s="72"/>
      <c r="HR1538" s="72"/>
      <c r="HS1538" s="72"/>
      <c r="HT1538" s="72"/>
      <c r="HU1538" s="72"/>
      <c r="HV1538" s="72"/>
      <c r="HW1538" s="72"/>
      <c r="HX1538" s="72"/>
      <c r="HY1538" s="72"/>
      <c r="HZ1538" s="72"/>
      <c r="IA1538" s="72"/>
      <c r="IB1538" s="72"/>
      <c r="IC1538" s="72"/>
      <c r="ID1538" s="72"/>
      <c r="IE1538" s="72"/>
      <c r="IF1538" s="72"/>
      <c r="IG1538" s="72"/>
      <c r="IH1538" s="72"/>
      <c r="II1538" s="72"/>
      <c r="IJ1538" s="72"/>
      <c r="IK1538" s="72"/>
      <c r="IL1538" s="72"/>
      <c r="IM1538" s="72"/>
      <c r="IN1538" s="72"/>
      <c r="IO1538" s="72"/>
      <c r="IP1538" s="72"/>
      <c r="IQ1538" s="72"/>
      <c r="IR1538" s="72"/>
      <c r="IS1538" s="72"/>
      <c r="IT1538" s="72"/>
      <c r="IU1538" s="72"/>
      <c r="IV1538" s="72"/>
      <c r="IW1538" s="72"/>
      <c r="IX1538" s="72"/>
      <c r="IY1538" s="72"/>
      <c r="IZ1538" s="72"/>
      <c r="JA1538" s="72"/>
      <c r="JB1538" s="72"/>
      <c r="JC1538" s="72"/>
      <c r="JD1538" s="72"/>
      <c r="JE1538" s="72"/>
      <c r="JF1538" s="72"/>
      <c r="JG1538" s="72"/>
      <c r="JH1538" s="72"/>
      <c r="JI1538" s="72"/>
      <c r="JJ1538" s="72"/>
      <c r="JK1538" s="72"/>
      <c r="JL1538" s="72"/>
      <c r="JM1538" s="72"/>
      <c r="JN1538" s="72"/>
      <c r="JO1538" s="72"/>
      <c r="JP1538" s="72"/>
      <c r="JQ1538" s="72"/>
      <c r="JR1538" s="72"/>
      <c r="JS1538" s="72"/>
      <c r="JT1538" s="72"/>
      <c r="JU1538" s="72"/>
      <c r="JV1538" s="72"/>
      <c r="JW1538" s="72"/>
      <c r="JX1538" s="72"/>
      <c r="JY1538" s="72"/>
      <c r="JZ1538" s="72"/>
      <c r="KA1538" s="72"/>
      <c r="KB1538" s="72"/>
      <c r="KC1538" s="72"/>
      <c r="KD1538" s="72"/>
      <c r="KE1538" s="72"/>
      <c r="KF1538" s="72"/>
      <c r="KG1538" s="72"/>
      <c r="KH1538" s="72"/>
      <c r="KI1538" s="72"/>
      <c r="KJ1538" s="72"/>
      <c r="KK1538" s="72"/>
      <c r="KL1538" s="72"/>
      <c r="KM1538" s="72"/>
      <c r="KN1538" s="72"/>
      <c r="KO1538" s="72"/>
      <c r="KP1538" s="72"/>
      <c r="KQ1538" s="72"/>
      <c r="KR1538" s="72"/>
      <c r="KS1538" s="72"/>
      <c r="KT1538" s="72"/>
      <c r="KU1538" s="72"/>
      <c r="KV1538" s="72"/>
      <c r="KW1538" s="72"/>
      <c r="KX1538" s="72"/>
      <c r="KY1538" s="72"/>
      <c r="KZ1538" s="72"/>
      <c r="LA1538" s="72"/>
      <c r="LB1538" s="72"/>
      <c r="LC1538" s="72"/>
      <c r="LD1538" s="72"/>
      <c r="LE1538" s="72"/>
      <c r="LF1538" s="72"/>
      <c r="LG1538" s="72"/>
      <c r="LH1538" s="72"/>
      <c r="LI1538" s="72"/>
      <c r="LJ1538" s="72"/>
      <c r="LK1538" s="72"/>
      <c r="LL1538" s="72"/>
      <c r="LM1538" s="72"/>
      <c r="LN1538" s="72"/>
      <c r="LO1538" s="72"/>
      <c r="LP1538" s="72"/>
      <c r="LQ1538" s="72"/>
      <c r="LR1538" s="72"/>
      <c r="LS1538" s="72"/>
      <c r="LT1538" s="72"/>
      <c r="LU1538" s="72"/>
      <c r="LV1538" s="72"/>
      <c r="LW1538" s="72"/>
      <c r="LX1538" s="72"/>
      <c r="LY1538" s="72"/>
      <c r="LZ1538" s="72"/>
      <c r="MA1538" s="72"/>
      <c r="MB1538" s="72"/>
      <c r="MC1538" s="72"/>
      <c r="MD1538" s="72"/>
      <c r="ME1538" s="72"/>
      <c r="MF1538" s="72"/>
      <c r="MG1538" s="72"/>
      <c r="MH1538" s="72"/>
      <c r="MI1538" s="72"/>
      <c r="MJ1538" s="72"/>
      <c r="MK1538" s="72"/>
      <c r="ML1538" s="72"/>
      <c r="MM1538" s="72"/>
      <c r="MN1538" s="72"/>
      <c r="MO1538" s="72"/>
      <c r="MP1538" s="72"/>
      <c r="MQ1538" s="72"/>
      <c r="MR1538" s="72"/>
      <c r="MS1538" s="72"/>
      <c r="MT1538" s="72"/>
      <c r="MU1538" s="72"/>
      <c r="MV1538" s="72"/>
      <c r="MW1538" s="72"/>
      <c r="MX1538" s="72"/>
      <c r="MY1538" s="72"/>
      <c r="MZ1538" s="72"/>
      <c r="NA1538" s="72"/>
      <c r="NB1538" s="72"/>
      <c r="NC1538" s="72"/>
      <c r="ND1538" s="72"/>
      <c r="NE1538" s="72"/>
      <c r="NF1538" s="72"/>
      <c r="NG1538" s="72"/>
      <c r="NH1538" s="72"/>
      <c r="NI1538" s="72"/>
      <c r="NJ1538" s="72"/>
      <c r="NK1538" s="72"/>
      <c r="NL1538" s="72"/>
      <c r="NM1538" s="72"/>
      <c r="NN1538" s="72"/>
      <c r="NO1538" s="72"/>
      <c r="NP1538" s="72"/>
      <c r="NQ1538" s="72"/>
      <c r="NR1538" s="72"/>
      <c r="NS1538" s="72"/>
      <c r="NT1538" s="72"/>
      <c r="NU1538" s="72"/>
      <c r="NV1538" s="72"/>
      <c r="NW1538" s="72"/>
      <c r="NX1538" s="72"/>
      <c r="NY1538" s="72"/>
      <c r="NZ1538" s="72"/>
      <c r="OA1538" s="72"/>
      <c r="OB1538" s="72"/>
      <c r="OC1538" s="72"/>
      <c r="OD1538" s="72"/>
      <c r="OE1538" s="72"/>
      <c r="OF1538" s="72"/>
      <c r="OG1538" s="72"/>
      <c r="OH1538" s="72"/>
      <c r="OI1538" s="72"/>
      <c r="OJ1538" s="72"/>
      <c r="OK1538" s="72"/>
      <c r="OL1538" s="72"/>
      <c r="OM1538" s="72"/>
      <c r="ON1538" s="72"/>
      <c r="OO1538" s="72"/>
      <c r="OP1538" s="72"/>
      <c r="OQ1538" s="72"/>
      <c r="OR1538" s="72"/>
      <c r="OS1538" s="72"/>
      <c r="OT1538" s="72"/>
      <c r="OU1538" s="72"/>
      <c r="OV1538" s="72"/>
      <c r="OW1538" s="72"/>
      <c r="OX1538" s="72"/>
      <c r="OY1538" s="72"/>
      <c r="OZ1538" s="72"/>
      <c r="PA1538" s="72"/>
      <c r="PB1538" s="72"/>
      <c r="PC1538" s="72"/>
      <c r="PD1538" s="72"/>
      <c r="PE1538" s="72"/>
      <c r="PF1538" s="72"/>
      <c r="PG1538" s="72"/>
      <c r="PH1538" s="72"/>
      <c r="PI1538" s="72"/>
      <c r="PJ1538" s="72"/>
      <c r="PK1538" s="72"/>
      <c r="PL1538" s="72"/>
      <c r="PM1538" s="72"/>
      <c r="PN1538" s="72"/>
      <c r="PO1538" s="72"/>
      <c r="PP1538" s="72"/>
      <c r="PQ1538" s="72"/>
      <c r="PR1538" s="72"/>
      <c r="PS1538" s="72"/>
      <c r="PT1538" s="72"/>
      <c r="PU1538" s="72"/>
      <c r="PV1538" s="72"/>
      <c r="PW1538" s="72"/>
      <c r="PX1538" s="72"/>
      <c r="PY1538" s="72"/>
      <c r="PZ1538" s="72"/>
      <c r="QA1538" s="72"/>
      <c r="QB1538" s="72"/>
      <c r="QC1538" s="72"/>
      <c r="QD1538" s="72"/>
      <c r="QE1538" s="72"/>
      <c r="QF1538" s="72"/>
      <c r="QG1538" s="72"/>
      <c r="QH1538" s="72"/>
      <c r="QI1538" s="72"/>
      <c r="QJ1538" s="72"/>
      <c r="QK1538" s="72"/>
      <c r="QL1538" s="72"/>
      <c r="QM1538" s="72"/>
      <c r="QN1538" s="72"/>
      <c r="QO1538" s="72"/>
      <c r="QP1538" s="72"/>
      <c r="QQ1538" s="72"/>
      <c r="QR1538" s="72"/>
      <c r="QS1538" s="72"/>
      <c r="QT1538" s="72"/>
      <c r="QU1538" s="72"/>
      <c r="QV1538" s="72"/>
      <c r="QW1538" s="72"/>
      <c r="QX1538" s="72"/>
      <c r="QY1538" s="72"/>
      <c r="QZ1538" s="72"/>
      <c r="RA1538" s="72"/>
      <c r="RB1538" s="72"/>
      <c r="RC1538" s="72"/>
      <c r="RD1538" s="72"/>
      <c r="RE1538" s="72"/>
      <c r="RF1538" s="72"/>
      <c r="RG1538" s="72"/>
      <c r="RH1538" s="72"/>
      <c r="RI1538" s="72"/>
      <c r="RJ1538" s="72"/>
      <c r="RK1538" s="72"/>
      <c r="RL1538" s="72"/>
      <c r="RM1538" s="72"/>
      <c r="RN1538" s="72"/>
      <c r="RO1538" s="72"/>
      <c r="RP1538" s="72"/>
      <c r="RQ1538" s="72"/>
      <c r="RR1538" s="72"/>
      <c r="RS1538" s="72"/>
      <c r="RT1538" s="72"/>
      <c r="RU1538" s="72"/>
      <c r="RV1538" s="72"/>
      <c r="RW1538" s="72"/>
      <c r="RX1538" s="72"/>
      <c r="RY1538" s="72"/>
      <c r="RZ1538" s="72"/>
      <c r="SA1538" s="72"/>
      <c r="SB1538" s="72"/>
      <c r="SC1538" s="72"/>
      <c r="SD1538" s="72"/>
      <c r="SE1538" s="72"/>
      <c r="SF1538" s="72"/>
      <c r="SG1538" s="72"/>
      <c r="SH1538" s="72"/>
      <c r="SI1538" s="72"/>
      <c r="SJ1538" s="72"/>
      <c r="SK1538" s="72"/>
      <c r="SL1538" s="72"/>
      <c r="SM1538" s="72"/>
      <c r="SN1538" s="72"/>
      <c r="SO1538" s="72"/>
      <c r="SP1538" s="72"/>
      <c r="SQ1538" s="72"/>
      <c r="SR1538" s="72"/>
      <c r="SS1538" s="72"/>
      <c r="ST1538" s="72"/>
      <c r="SU1538" s="72"/>
      <c r="SV1538" s="72"/>
      <c r="SW1538" s="72"/>
      <c r="SX1538" s="72"/>
      <c r="SY1538" s="72"/>
      <c r="SZ1538" s="72"/>
      <c r="TA1538" s="72"/>
      <c r="TB1538" s="72"/>
      <c r="TC1538" s="72"/>
    </row>
    <row r="1539" spans="1:523" ht="16.5" customHeight="1" x14ac:dyDescent="0.2">
      <c r="A1539" s="20">
        <v>963</v>
      </c>
      <c r="B1539" s="20" t="s">
        <v>66</v>
      </c>
      <c r="C1539" s="20" t="s">
        <v>328</v>
      </c>
      <c r="D1539" s="20" t="s">
        <v>38</v>
      </c>
      <c r="E1539" s="20" t="s">
        <v>1345</v>
      </c>
      <c r="F1539" s="22" t="s">
        <v>1040</v>
      </c>
      <c r="G1539" s="73" t="s">
        <v>42</v>
      </c>
      <c r="H1539" s="20" t="s">
        <v>35</v>
      </c>
      <c r="I1539" s="20" t="s">
        <v>81</v>
      </c>
      <c r="J1539" s="22" t="s">
        <v>1000</v>
      </c>
      <c r="K1539" s="20"/>
      <c r="L1539" s="20"/>
      <c r="M1539" s="20"/>
      <c r="N1539" s="20"/>
      <c r="O1539" s="32"/>
      <c r="P1539" s="23">
        <v>1600000</v>
      </c>
      <c r="Q1539" s="24">
        <v>1</v>
      </c>
      <c r="R1539" s="25">
        <v>45658</v>
      </c>
      <c r="S1539" s="20" t="s">
        <v>83</v>
      </c>
      <c r="T1539" s="23">
        <f t="shared" si="27"/>
        <v>19200000</v>
      </c>
      <c r="U1539" s="27" t="s">
        <v>100</v>
      </c>
      <c r="V1539" s="27" t="s">
        <v>100</v>
      </c>
      <c r="W1539" s="72"/>
      <c r="X1539" s="72"/>
      <c r="Y1539" s="72"/>
      <c r="Z1539" s="72"/>
      <c r="AA1539" s="72"/>
      <c r="AB1539" s="72"/>
      <c r="AC1539" s="72"/>
      <c r="AD1539" s="72"/>
      <c r="AE1539" s="72"/>
      <c r="AF1539" s="72"/>
      <c r="AG1539" s="72"/>
      <c r="AH1539" s="72"/>
      <c r="AI1539" s="72"/>
      <c r="AJ1539" s="72"/>
      <c r="AK1539" s="72"/>
      <c r="AL1539" s="72"/>
      <c r="AM1539" s="72"/>
      <c r="AN1539" s="72"/>
      <c r="AO1539" s="72"/>
      <c r="AP1539" s="72"/>
      <c r="AQ1539" s="72"/>
      <c r="AR1539" s="72"/>
      <c r="AS1539" s="72"/>
      <c r="AT1539" s="72"/>
      <c r="AU1539" s="72"/>
      <c r="AV1539" s="72"/>
      <c r="AW1539" s="72"/>
      <c r="AX1539" s="72"/>
      <c r="AY1539" s="72"/>
      <c r="AZ1539" s="72"/>
      <c r="BA1539" s="72"/>
      <c r="BB1539" s="72"/>
      <c r="BC1539" s="72"/>
      <c r="BD1539" s="72"/>
      <c r="BE1539" s="72"/>
      <c r="BF1539" s="72"/>
      <c r="BG1539" s="72"/>
      <c r="BH1539" s="72"/>
      <c r="BI1539" s="72"/>
      <c r="BJ1539" s="72"/>
      <c r="BK1539" s="72"/>
      <c r="BL1539" s="72"/>
      <c r="BM1539" s="72"/>
      <c r="BN1539" s="72"/>
      <c r="BO1539" s="72"/>
      <c r="BP1539" s="72"/>
      <c r="BQ1539" s="72"/>
      <c r="BR1539" s="72"/>
      <c r="BS1539" s="72"/>
      <c r="BT1539" s="72"/>
      <c r="BU1539" s="72"/>
      <c r="BV1539" s="72"/>
      <c r="BW1539" s="72"/>
      <c r="BX1539" s="72"/>
      <c r="BY1539" s="72"/>
      <c r="BZ1539" s="72"/>
      <c r="CA1539" s="72"/>
      <c r="CB1539" s="72"/>
      <c r="CC1539" s="72"/>
      <c r="CD1539" s="72"/>
      <c r="CE1539" s="72"/>
      <c r="CF1539" s="72"/>
      <c r="CG1539" s="72"/>
      <c r="CH1539" s="72"/>
      <c r="CI1539" s="72"/>
      <c r="CJ1539" s="72"/>
      <c r="CK1539" s="72"/>
      <c r="CL1539" s="72"/>
      <c r="CM1539" s="72"/>
      <c r="CN1539" s="72"/>
      <c r="CO1539" s="72"/>
      <c r="CP1539" s="72"/>
      <c r="CQ1539" s="72"/>
      <c r="CR1539" s="72"/>
      <c r="CS1539" s="72"/>
      <c r="CT1539" s="72"/>
      <c r="CU1539" s="72"/>
      <c r="CV1539" s="72"/>
      <c r="CW1539" s="72"/>
      <c r="CX1539" s="72"/>
      <c r="CY1539" s="72"/>
      <c r="CZ1539" s="72"/>
      <c r="DA1539" s="72"/>
      <c r="DB1539" s="72"/>
      <c r="DC1539" s="72"/>
      <c r="DD1539" s="72"/>
      <c r="DE1539" s="72"/>
      <c r="DF1539" s="72"/>
      <c r="DG1539" s="72"/>
      <c r="DH1539" s="72"/>
      <c r="DI1539" s="72"/>
      <c r="DJ1539" s="72"/>
      <c r="DK1539" s="72"/>
      <c r="DL1539" s="72"/>
      <c r="DM1539" s="72"/>
      <c r="DN1539" s="72"/>
      <c r="DO1539" s="72"/>
      <c r="DP1539" s="72"/>
      <c r="DQ1539" s="72"/>
      <c r="DR1539" s="72"/>
      <c r="DS1539" s="72"/>
      <c r="DT1539" s="72"/>
      <c r="DU1539" s="72"/>
      <c r="DV1539" s="72"/>
      <c r="DW1539" s="72"/>
      <c r="DX1539" s="72"/>
      <c r="DY1539" s="72"/>
      <c r="DZ1539" s="72"/>
      <c r="EA1539" s="72"/>
      <c r="EB1539" s="72"/>
      <c r="EC1539" s="72"/>
      <c r="ED1539" s="72"/>
      <c r="EE1539" s="72"/>
      <c r="EF1539" s="72"/>
      <c r="EG1539" s="72"/>
      <c r="EH1539" s="72"/>
      <c r="EI1539" s="72"/>
      <c r="EJ1539" s="72"/>
      <c r="EK1539" s="72"/>
      <c r="EL1539" s="72"/>
      <c r="EM1539" s="72"/>
      <c r="EN1539" s="72"/>
      <c r="EO1539" s="72"/>
      <c r="EP1539" s="72"/>
      <c r="EQ1539" s="72"/>
      <c r="ER1539" s="72"/>
      <c r="ES1539" s="72"/>
      <c r="ET1539" s="72"/>
      <c r="EU1539" s="72"/>
      <c r="EV1539" s="72"/>
      <c r="EW1539" s="72"/>
      <c r="EX1539" s="72"/>
      <c r="EY1539" s="72"/>
      <c r="EZ1539" s="72"/>
      <c r="FA1539" s="72"/>
      <c r="FB1539" s="72"/>
      <c r="FC1539" s="72"/>
      <c r="FD1539" s="72"/>
      <c r="FE1539" s="72"/>
      <c r="FF1539" s="72"/>
      <c r="FG1539" s="72"/>
      <c r="FH1539" s="72"/>
      <c r="FI1539" s="72"/>
      <c r="FJ1539" s="72"/>
      <c r="FK1539" s="72"/>
      <c r="FL1539" s="72"/>
      <c r="FM1539" s="72"/>
      <c r="FN1539" s="72"/>
      <c r="FO1539" s="72"/>
      <c r="FP1539" s="72"/>
      <c r="FQ1539" s="72"/>
      <c r="FR1539" s="72"/>
      <c r="FS1539" s="72"/>
      <c r="FT1539" s="72"/>
      <c r="FU1539" s="72"/>
      <c r="FV1539" s="72"/>
      <c r="FW1539" s="72"/>
      <c r="FX1539" s="72"/>
      <c r="FY1539" s="72"/>
      <c r="FZ1539" s="72"/>
      <c r="GA1539" s="72"/>
      <c r="GB1539" s="72"/>
      <c r="GC1539" s="72"/>
      <c r="GD1539" s="72"/>
      <c r="GE1539" s="72"/>
      <c r="GF1539" s="72"/>
      <c r="GG1539" s="72"/>
      <c r="GH1539" s="72"/>
      <c r="GI1539" s="72"/>
      <c r="GJ1539" s="72"/>
      <c r="GK1539" s="72"/>
      <c r="GL1539" s="72"/>
      <c r="GM1539" s="72"/>
      <c r="GN1539" s="72"/>
      <c r="GO1539" s="72"/>
      <c r="GP1539" s="72"/>
      <c r="GQ1539" s="72"/>
      <c r="GR1539" s="72"/>
      <c r="GS1539" s="72"/>
      <c r="GT1539" s="72"/>
      <c r="GU1539" s="72"/>
      <c r="GV1539" s="72"/>
      <c r="GW1539" s="72"/>
      <c r="GX1539" s="72"/>
      <c r="GY1539" s="72"/>
      <c r="GZ1539" s="72"/>
      <c r="HA1539" s="72"/>
      <c r="HB1539" s="72"/>
      <c r="HC1539" s="72"/>
      <c r="HD1539" s="72"/>
      <c r="HE1539" s="72"/>
      <c r="HF1539" s="72"/>
      <c r="HG1539" s="72"/>
      <c r="HH1539" s="72"/>
      <c r="HI1539" s="72"/>
      <c r="HJ1539" s="72"/>
      <c r="HK1539" s="72"/>
      <c r="HL1539" s="72"/>
      <c r="HM1539" s="72"/>
      <c r="HN1539" s="72"/>
      <c r="HO1539" s="72"/>
      <c r="HP1539" s="72"/>
      <c r="HQ1539" s="72"/>
      <c r="HR1539" s="72"/>
      <c r="HS1539" s="72"/>
      <c r="HT1539" s="72"/>
      <c r="HU1539" s="72"/>
      <c r="HV1539" s="72"/>
      <c r="HW1539" s="72"/>
      <c r="HX1539" s="72"/>
      <c r="HY1539" s="72"/>
      <c r="HZ1539" s="72"/>
      <c r="IA1539" s="72"/>
      <c r="IB1539" s="72"/>
      <c r="IC1539" s="72"/>
      <c r="ID1539" s="72"/>
      <c r="IE1539" s="72"/>
      <c r="IF1539" s="72"/>
      <c r="IG1539" s="72"/>
      <c r="IH1539" s="72"/>
      <c r="II1539" s="72"/>
      <c r="IJ1539" s="72"/>
      <c r="IK1539" s="72"/>
      <c r="IL1539" s="72"/>
      <c r="IM1539" s="72"/>
      <c r="IN1539" s="72"/>
      <c r="IO1539" s="72"/>
      <c r="IP1539" s="72"/>
      <c r="IQ1539" s="72"/>
      <c r="IR1539" s="72"/>
      <c r="IS1539" s="72"/>
      <c r="IT1539" s="72"/>
      <c r="IU1539" s="72"/>
      <c r="IV1539" s="72"/>
      <c r="IW1539" s="72"/>
      <c r="IX1539" s="72"/>
      <c r="IY1539" s="72"/>
      <c r="IZ1539" s="72"/>
      <c r="JA1539" s="72"/>
      <c r="JB1539" s="72"/>
      <c r="JC1539" s="72"/>
      <c r="JD1539" s="72"/>
      <c r="JE1539" s="72"/>
      <c r="JF1539" s="72"/>
      <c r="JG1539" s="72"/>
      <c r="JH1539" s="72"/>
      <c r="JI1539" s="72"/>
      <c r="JJ1539" s="72"/>
      <c r="JK1539" s="72"/>
      <c r="JL1539" s="72"/>
      <c r="JM1539" s="72"/>
      <c r="JN1539" s="72"/>
      <c r="JO1539" s="72"/>
      <c r="JP1539" s="72"/>
      <c r="JQ1539" s="72"/>
      <c r="JR1539" s="72"/>
      <c r="JS1539" s="72"/>
      <c r="JT1539" s="72"/>
      <c r="JU1539" s="72"/>
      <c r="JV1539" s="72"/>
      <c r="JW1539" s="72"/>
      <c r="JX1539" s="72"/>
      <c r="JY1539" s="72"/>
      <c r="JZ1539" s="72"/>
      <c r="KA1539" s="72"/>
      <c r="KB1539" s="72"/>
      <c r="KC1539" s="72"/>
      <c r="KD1539" s="72"/>
      <c r="KE1539" s="72"/>
      <c r="KF1539" s="72"/>
      <c r="KG1539" s="72"/>
      <c r="KH1539" s="72"/>
      <c r="KI1539" s="72"/>
      <c r="KJ1539" s="72"/>
      <c r="KK1539" s="72"/>
      <c r="KL1539" s="72"/>
      <c r="KM1539" s="72"/>
      <c r="KN1539" s="72"/>
      <c r="KO1539" s="72"/>
      <c r="KP1539" s="72"/>
      <c r="KQ1539" s="72"/>
      <c r="KR1539" s="72"/>
      <c r="KS1539" s="72"/>
      <c r="KT1539" s="72"/>
      <c r="KU1539" s="72"/>
      <c r="KV1539" s="72"/>
      <c r="KW1539" s="72"/>
      <c r="KX1539" s="72"/>
      <c r="KY1539" s="72"/>
      <c r="KZ1539" s="72"/>
      <c r="LA1539" s="72"/>
      <c r="LB1539" s="72"/>
      <c r="LC1539" s="72"/>
      <c r="LD1539" s="72"/>
      <c r="LE1539" s="72"/>
      <c r="LF1539" s="72"/>
      <c r="LG1539" s="72"/>
      <c r="LH1539" s="72"/>
      <c r="LI1539" s="72"/>
      <c r="LJ1539" s="72"/>
      <c r="LK1539" s="72"/>
      <c r="LL1539" s="72"/>
      <c r="LM1539" s="72"/>
      <c r="LN1539" s="72"/>
      <c r="LO1539" s="72"/>
      <c r="LP1539" s="72"/>
      <c r="LQ1539" s="72"/>
      <c r="LR1539" s="72"/>
      <c r="LS1539" s="72"/>
      <c r="LT1539" s="72"/>
      <c r="LU1539" s="72"/>
      <c r="LV1539" s="72"/>
      <c r="LW1539" s="72"/>
      <c r="LX1539" s="72"/>
      <c r="LY1539" s="72"/>
      <c r="LZ1539" s="72"/>
      <c r="MA1539" s="72"/>
      <c r="MB1539" s="72"/>
      <c r="MC1539" s="72"/>
      <c r="MD1539" s="72"/>
      <c r="ME1539" s="72"/>
      <c r="MF1539" s="72"/>
      <c r="MG1539" s="72"/>
      <c r="MH1539" s="72"/>
      <c r="MI1539" s="72"/>
      <c r="MJ1539" s="72"/>
      <c r="MK1539" s="72"/>
      <c r="ML1539" s="72"/>
      <c r="MM1539" s="72"/>
      <c r="MN1539" s="72"/>
      <c r="MO1539" s="72"/>
      <c r="MP1539" s="72"/>
      <c r="MQ1539" s="72"/>
      <c r="MR1539" s="72"/>
      <c r="MS1539" s="72"/>
      <c r="MT1539" s="72"/>
      <c r="MU1539" s="72"/>
      <c r="MV1539" s="72"/>
      <c r="MW1539" s="72"/>
      <c r="MX1539" s="72"/>
      <c r="MY1539" s="72"/>
      <c r="MZ1539" s="72"/>
      <c r="NA1539" s="72"/>
      <c r="NB1539" s="72"/>
      <c r="NC1539" s="72"/>
      <c r="ND1539" s="72"/>
      <c r="NE1539" s="72"/>
      <c r="NF1539" s="72"/>
      <c r="NG1539" s="72"/>
      <c r="NH1539" s="72"/>
      <c r="NI1539" s="72"/>
      <c r="NJ1539" s="72"/>
      <c r="NK1539" s="72"/>
      <c r="NL1539" s="72"/>
      <c r="NM1539" s="72"/>
      <c r="NN1539" s="72"/>
      <c r="NO1539" s="72"/>
      <c r="NP1539" s="72"/>
      <c r="NQ1539" s="72"/>
      <c r="NR1539" s="72"/>
      <c r="NS1539" s="72"/>
      <c r="NT1539" s="72"/>
      <c r="NU1539" s="72"/>
      <c r="NV1539" s="72"/>
      <c r="NW1539" s="72"/>
      <c r="NX1539" s="72"/>
      <c r="NY1539" s="72"/>
      <c r="NZ1539" s="72"/>
      <c r="OA1539" s="72"/>
      <c r="OB1539" s="72"/>
      <c r="OC1539" s="72"/>
      <c r="OD1539" s="72"/>
      <c r="OE1539" s="72"/>
      <c r="OF1539" s="72"/>
      <c r="OG1539" s="72"/>
      <c r="OH1539" s="72"/>
      <c r="OI1539" s="72"/>
      <c r="OJ1539" s="72"/>
      <c r="OK1539" s="72"/>
      <c r="OL1539" s="72"/>
      <c r="OM1539" s="72"/>
      <c r="ON1539" s="72"/>
      <c r="OO1539" s="72"/>
      <c r="OP1539" s="72"/>
      <c r="OQ1539" s="72"/>
      <c r="OR1539" s="72"/>
      <c r="OS1539" s="72"/>
      <c r="OT1539" s="72"/>
      <c r="OU1539" s="72"/>
      <c r="OV1539" s="72"/>
      <c r="OW1539" s="72"/>
      <c r="OX1539" s="72"/>
      <c r="OY1539" s="72"/>
      <c r="OZ1539" s="72"/>
      <c r="PA1539" s="72"/>
      <c r="PB1539" s="72"/>
      <c r="PC1539" s="72"/>
      <c r="PD1539" s="72"/>
      <c r="PE1539" s="72"/>
      <c r="PF1539" s="72"/>
      <c r="PG1539" s="72"/>
      <c r="PH1539" s="72"/>
      <c r="PI1539" s="72"/>
      <c r="PJ1539" s="72"/>
      <c r="PK1539" s="72"/>
      <c r="PL1539" s="72"/>
      <c r="PM1539" s="72"/>
      <c r="PN1539" s="72"/>
      <c r="PO1539" s="72"/>
      <c r="PP1539" s="72"/>
      <c r="PQ1539" s="72"/>
      <c r="PR1539" s="72"/>
      <c r="PS1539" s="72"/>
      <c r="PT1539" s="72"/>
      <c r="PU1539" s="72"/>
      <c r="PV1539" s="72"/>
      <c r="PW1539" s="72"/>
      <c r="PX1539" s="72"/>
      <c r="PY1539" s="72"/>
      <c r="PZ1539" s="72"/>
      <c r="QA1539" s="72"/>
      <c r="QB1539" s="72"/>
      <c r="QC1539" s="72"/>
      <c r="QD1539" s="72"/>
      <c r="QE1539" s="72"/>
      <c r="QF1539" s="72"/>
      <c r="QG1539" s="72"/>
      <c r="QH1539" s="72"/>
      <c r="QI1539" s="72"/>
      <c r="QJ1539" s="72"/>
      <c r="QK1539" s="72"/>
      <c r="QL1539" s="72"/>
      <c r="QM1539" s="72"/>
      <c r="QN1539" s="72"/>
      <c r="QO1539" s="72"/>
      <c r="QP1539" s="72"/>
      <c r="QQ1539" s="72"/>
      <c r="QR1539" s="72"/>
      <c r="QS1539" s="72"/>
      <c r="QT1539" s="72"/>
      <c r="QU1539" s="72"/>
      <c r="QV1539" s="72"/>
      <c r="QW1539" s="72"/>
      <c r="QX1539" s="72"/>
      <c r="QY1539" s="72"/>
      <c r="QZ1539" s="72"/>
      <c r="RA1539" s="72"/>
      <c r="RB1539" s="72"/>
      <c r="RC1539" s="72"/>
      <c r="RD1539" s="72"/>
      <c r="RE1539" s="72"/>
      <c r="RF1539" s="72"/>
      <c r="RG1539" s="72"/>
      <c r="RH1539" s="72"/>
      <c r="RI1539" s="72"/>
      <c r="RJ1539" s="72"/>
      <c r="RK1539" s="72"/>
      <c r="RL1539" s="72"/>
      <c r="RM1539" s="72"/>
      <c r="RN1539" s="72"/>
      <c r="RO1539" s="72"/>
      <c r="RP1539" s="72"/>
      <c r="RQ1539" s="72"/>
      <c r="RR1539" s="72"/>
      <c r="RS1539" s="72"/>
      <c r="RT1539" s="72"/>
      <c r="RU1539" s="72"/>
      <c r="RV1539" s="72"/>
      <c r="RW1539" s="72"/>
      <c r="RX1539" s="72"/>
      <c r="RY1539" s="72"/>
      <c r="RZ1539" s="72"/>
      <c r="SA1539" s="72"/>
      <c r="SB1539" s="72"/>
      <c r="SC1539" s="72"/>
      <c r="SD1539" s="72"/>
      <c r="SE1539" s="72"/>
      <c r="SF1539" s="72"/>
      <c r="SG1539" s="72"/>
      <c r="SH1539" s="72"/>
      <c r="SI1539" s="72"/>
      <c r="SJ1539" s="72"/>
      <c r="SK1539" s="72"/>
      <c r="SL1539" s="72"/>
      <c r="SM1539" s="72"/>
      <c r="SN1539" s="72"/>
      <c r="SO1539" s="72"/>
      <c r="SP1539" s="72"/>
      <c r="SQ1539" s="72"/>
      <c r="SR1539" s="72"/>
      <c r="SS1539" s="72"/>
      <c r="ST1539" s="72"/>
      <c r="SU1539" s="72"/>
      <c r="SV1539" s="72"/>
      <c r="SW1539" s="72"/>
      <c r="SX1539" s="72"/>
      <c r="SY1539" s="72"/>
      <c r="SZ1539" s="72"/>
      <c r="TA1539" s="72"/>
      <c r="TB1539" s="72"/>
      <c r="TC1539" s="72"/>
    </row>
    <row r="1540" spans="1:523" ht="16.5" customHeight="1" x14ac:dyDescent="0.2">
      <c r="A1540" s="20">
        <v>964</v>
      </c>
      <c r="B1540" s="20" t="s">
        <v>66</v>
      </c>
      <c r="C1540" s="20" t="s">
        <v>328</v>
      </c>
      <c r="D1540" s="20" t="s">
        <v>38</v>
      </c>
      <c r="E1540" s="20" t="s">
        <v>1345</v>
      </c>
      <c r="F1540" s="22" t="s">
        <v>1041</v>
      </c>
      <c r="G1540" s="73" t="s">
        <v>42</v>
      </c>
      <c r="H1540" s="20" t="s">
        <v>35</v>
      </c>
      <c r="I1540" s="20" t="s">
        <v>81</v>
      </c>
      <c r="J1540" s="22" t="s">
        <v>1000</v>
      </c>
      <c r="K1540" s="20"/>
      <c r="L1540" s="20"/>
      <c r="M1540" s="20"/>
      <c r="N1540" s="20"/>
      <c r="O1540" s="32"/>
      <c r="P1540" s="23">
        <v>1350000</v>
      </c>
      <c r="Q1540" s="24">
        <v>1</v>
      </c>
      <c r="R1540" s="25">
        <v>45658</v>
      </c>
      <c r="S1540" s="20" t="s">
        <v>83</v>
      </c>
      <c r="T1540" s="23">
        <f t="shared" si="27"/>
        <v>16200000</v>
      </c>
      <c r="U1540" s="27" t="s">
        <v>100</v>
      </c>
      <c r="V1540" s="27" t="s">
        <v>100</v>
      </c>
      <c r="W1540" s="72"/>
      <c r="X1540" s="72"/>
      <c r="Y1540" s="72"/>
      <c r="Z1540" s="72"/>
      <c r="AA1540" s="72"/>
      <c r="AB1540" s="72"/>
      <c r="AC1540" s="72"/>
      <c r="AD1540" s="72"/>
      <c r="AE1540" s="72"/>
      <c r="AF1540" s="72"/>
      <c r="AG1540" s="72"/>
      <c r="AH1540" s="72"/>
      <c r="AI1540" s="72"/>
      <c r="AJ1540" s="72"/>
      <c r="AK1540" s="72"/>
      <c r="AL1540" s="72"/>
      <c r="AM1540" s="72"/>
      <c r="AN1540" s="72"/>
      <c r="AO1540" s="72"/>
      <c r="AP1540" s="72"/>
      <c r="AQ1540" s="72"/>
      <c r="AR1540" s="72"/>
      <c r="AS1540" s="72"/>
      <c r="AT1540" s="72"/>
      <c r="AU1540" s="72"/>
      <c r="AV1540" s="72"/>
      <c r="AW1540" s="72"/>
      <c r="AX1540" s="72"/>
      <c r="AY1540" s="72"/>
      <c r="AZ1540" s="72"/>
      <c r="BA1540" s="72"/>
      <c r="BB1540" s="72"/>
      <c r="BC1540" s="72"/>
      <c r="BD1540" s="72"/>
      <c r="BE1540" s="72"/>
      <c r="BF1540" s="72"/>
      <c r="BG1540" s="72"/>
      <c r="BH1540" s="72"/>
      <c r="BI1540" s="72"/>
      <c r="BJ1540" s="72"/>
      <c r="BK1540" s="72"/>
      <c r="BL1540" s="72"/>
      <c r="BM1540" s="72"/>
      <c r="BN1540" s="72"/>
      <c r="BO1540" s="72"/>
      <c r="BP1540" s="72"/>
      <c r="BQ1540" s="72"/>
      <c r="BR1540" s="72"/>
      <c r="BS1540" s="72"/>
      <c r="BT1540" s="72"/>
      <c r="BU1540" s="72"/>
      <c r="BV1540" s="72"/>
      <c r="BW1540" s="72"/>
      <c r="BX1540" s="72"/>
      <c r="BY1540" s="72"/>
      <c r="BZ1540" s="72"/>
      <c r="CA1540" s="72"/>
      <c r="CB1540" s="72"/>
      <c r="CC1540" s="72"/>
      <c r="CD1540" s="72"/>
      <c r="CE1540" s="72"/>
      <c r="CF1540" s="72"/>
      <c r="CG1540" s="72"/>
      <c r="CH1540" s="72"/>
      <c r="CI1540" s="72"/>
      <c r="CJ1540" s="72"/>
      <c r="CK1540" s="72"/>
      <c r="CL1540" s="72"/>
      <c r="CM1540" s="72"/>
      <c r="CN1540" s="72"/>
      <c r="CO1540" s="72"/>
      <c r="CP1540" s="72"/>
      <c r="CQ1540" s="72"/>
      <c r="CR1540" s="72"/>
      <c r="CS1540" s="72"/>
      <c r="CT1540" s="72"/>
      <c r="CU1540" s="72"/>
      <c r="CV1540" s="72"/>
      <c r="CW1540" s="72"/>
      <c r="CX1540" s="72"/>
      <c r="CY1540" s="72"/>
      <c r="CZ1540" s="72"/>
      <c r="DA1540" s="72"/>
      <c r="DB1540" s="72"/>
      <c r="DC1540" s="72"/>
      <c r="DD1540" s="72"/>
      <c r="DE1540" s="72"/>
      <c r="DF1540" s="72"/>
      <c r="DG1540" s="72"/>
      <c r="DH1540" s="72"/>
      <c r="DI1540" s="72"/>
      <c r="DJ1540" s="72"/>
      <c r="DK1540" s="72"/>
      <c r="DL1540" s="72"/>
      <c r="DM1540" s="72"/>
      <c r="DN1540" s="72"/>
      <c r="DO1540" s="72"/>
      <c r="DP1540" s="72"/>
      <c r="DQ1540" s="72"/>
      <c r="DR1540" s="72"/>
      <c r="DS1540" s="72"/>
      <c r="DT1540" s="72"/>
      <c r="DU1540" s="72"/>
      <c r="DV1540" s="72"/>
      <c r="DW1540" s="72"/>
      <c r="DX1540" s="72"/>
      <c r="DY1540" s="72"/>
      <c r="DZ1540" s="72"/>
      <c r="EA1540" s="72"/>
      <c r="EB1540" s="72"/>
      <c r="EC1540" s="72"/>
      <c r="ED1540" s="72"/>
      <c r="EE1540" s="72"/>
      <c r="EF1540" s="72"/>
      <c r="EG1540" s="72"/>
      <c r="EH1540" s="72"/>
      <c r="EI1540" s="72"/>
      <c r="EJ1540" s="72"/>
      <c r="EK1540" s="72"/>
      <c r="EL1540" s="72"/>
      <c r="EM1540" s="72"/>
      <c r="EN1540" s="72"/>
      <c r="EO1540" s="72"/>
      <c r="EP1540" s="72"/>
      <c r="EQ1540" s="72"/>
      <c r="ER1540" s="72"/>
      <c r="ES1540" s="72"/>
      <c r="ET1540" s="72"/>
      <c r="EU1540" s="72"/>
      <c r="EV1540" s="72"/>
      <c r="EW1540" s="72"/>
      <c r="EX1540" s="72"/>
      <c r="EY1540" s="72"/>
      <c r="EZ1540" s="72"/>
      <c r="FA1540" s="72"/>
      <c r="FB1540" s="72"/>
      <c r="FC1540" s="72"/>
      <c r="FD1540" s="72"/>
      <c r="FE1540" s="72"/>
      <c r="FF1540" s="72"/>
      <c r="FG1540" s="72"/>
      <c r="FH1540" s="72"/>
      <c r="FI1540" s="72"/>
      <c r="FJ1540" s="72"/>
      <c r="FK1540" s="72"/>
      <c r="FL1540" s="72"/>
      <c r="FM1540" s="72"/>
      <c r="FN1540" s="72"/>
      <c r="FO1540" s="72"/>
      <c r="FP1540" s="72"/>
      <c r="FQ1540" s="72"/>
      <c r="FR1540" s="72"/>
      <c r="FS1540" s="72"/>
      <c r="FT1540" s="72"/>
      <c r="FU1540" s="72"/>
      <c r="FV1540" s="72"/>
      <c r="FW1540" s="72"/>
      <c r="FX1540" s="72"/>
      <c r="FY1540" s="72"/>
      <c r="FZ1540" s="72"/>
      <c r="GA1540" s="72"/>
      <c r="GB1540" s="72"/>
      <c r="GC1540" s="72"/>
      <c r="GD1540" s="72"/>
      <c r="GE1540" s="72"/>
      <c r="GF1540" s="72"/>
      <c r="GG1540" s="72"/>
      <c r="GH1540" s="72"/>
      <c r="GI1540" s="72"/>
      <c r="GJ1540" s="72"/>
      <c r="GK1540" s="72"/>
      <c r="GL1540" s="72"/>
      <c r="GM1540" s="72"/>
      <c r="GN1540" s="72"/>
      <c r="GO1540" s="72"/>
      <c r="GP1540" s="72"/>
      <c r="GQ1540" s="72"/>
      <c r="GR1540" s="72"/>
      <c r="GS1540" s="72"/>
      <c r="GT1540" s="72"/>
      <c r="GU1540" s="72"/>
      <c r="GV1540" s="72"/>
      <c r="GW1540" s="72"/>
      <c r="GX1540" s="72"/>
      <c r="GY1540" s="72"/>
      <c r="GZ1540" s="72"/>
      <c r="HA1540" s="72"/>
      <c r="HB1540" s="72"/>
      <c r="HC1540" s="72"/>
      <c r="HD1540" s="72"/>
      <c r="HE1540" s="72"/>
      <c r="HF1540" s="72"/>
      <c r="HG1540" s="72"/>
      <c r="HH1540" s="72"/>
      <c r="HI1540" s="72"/>
      <c r="HJ1540" s="72"/>
      <c r="HK1540" s="72"/>
      <c r="HL1540" s="72"/>
      <c r="HM1540" s="72"/>
      <c r="HN1540" s="72"/>
      <c r="HO1540" s="72"/>
      <c r="HP1540" s="72"/>
      <c r="HQ1540" s="72"/>
      <c r="HR1540" s="72"/>
      <c r="HS1540" s="72"/>
      <c r="HT1540" s="72"/>
      <c r="HU1540" s="72"/>
      <c r="HV1540" s="72"/>
      <c r="HW1540" s="72"/>
      <c r="HX1540" s="72"/>
      <c r="HY1540" s="72"/>
      <c r="HZ1540" s="72"/>
      <c r="IA1540" s="72"/>
      <c r="IB1540" s="72"/>
      <c r="IC1540" s="72"/>
      <c r="ID1540" s="72"/>
      <c r="IE1540" s="72"/>
      <c r="IF1540" s="72"/>
      <c r="IG1540" s="72"/>
      <c r="IH1540" s="72"/>
      <c r="II1540" s="72"/>
      <c r="IJ1540" s="72"/>
      <c r="IK1540" s="72"/>
      <c r="IL1540" s="72"/>
      <c r="IM1540" s="72"/>
      <c r="IN1540" s="72"/>
      <c r="IO1540" s="72"/>
      <c r="IP1540" s="72"/>
      <c r="IQ1540" s="72"/>
      <c r="IR1540" s="72"/>
      <c r="IS1540" s="72"/>
      <c r="IT1540" s="72"/>
      <c r="IU1540" s="72"/>
      <c r="IV1540" s="72"/>
      <c r="IW1540" s="72"/>
      <c r="IX1540" s="72"/>
      <c r="IY1540" s="72"/>
      <c r="IZ1540" s="72"/>
      <c r="JA1540" s="72"/>
      <c r="JB1540" s="72"/>
      <c r="JC1540" s="72"/>
      <c r="JD1540" s="72"/>
      <c r="JE1540" s="72"/>
      <c r="JF1540" s="72"/>
      <c r="JG1540" s="72"/>
      <c r="JH1540" s="72"/>
      <c r="JI1540" s="72"/>
      <c r="JJ1540" s="72"/>
      <c r="JK1540" s="72"/>
      <c r="JL1540" s="72"/>
      <c r="JM1540" s="72"/>
      <c r="JN1540" s="72"/>
      <c r="JO1540" s="72"/>
      <c r="JP1540" s="72"/>
      <c r="JQ1540" s="72"/>
      <c r="JR1540" s="72"/>
      <c r="JS1540" s="72"/>
      <c r="JT1540" s="72"/>
      <c r="JU1540" s="72"/>
      <c r="JV1540" s="72"/>
      <c r="JW1540" s="72"/>
      <c r="JX1540" s="72"/>
      <c r="JY1540" s="72"/>
      <c r="JZ1540" s="72"/>
      <c r="KA1540" s="72"/>
      <c r="KB1540" s="72"/>
      <c r="KC1540" s="72"/>
      <c r="KD1540" s="72"/>
      <c r="KE1540" s="72"/>
      <c r="KF1540" s="72"/>
      <c r="KG1540" s="72"/>
      <c r="KH1540" s="72"/>
      <c r="KI1540" s="72"/>
      <c r="KJ1540" s="72"/>
      <c r="KK1540" s="72"/>
      <c r="KL1540" s="72"/>
      <c r="KM1540" s="72"/>
      <c r="KN1540" s="72"/>
      <c r="KO1540" s="72"/>
      <c r="KP1540" s="72"/>
      <c r="KQ1540" s="72"/>
      <c r="KR1540" s="72"/>
      <c r="KS1540" s="72"/>
      <c r="KT1540" s="72"/>
      <c r="KU1540" s="72"/>
      <c r="KV1540" s="72"/>
      <c r="KW1540" s="72"/>
      <c r="KX1540" s="72"/>
      <c r="KY1540" s="72"/>
      <c r="KZ1540" s="72"/>
      <c r="LA1540" s="72"/>
      <c r="LB1540" s="72"/>
      <c r="LC1540" s="72"/>
      <c r="LD1540" s="72"/>
      <c r="LE1540" s="72"/>
      <c r="LF1540" s="72"/>
      <c r="LG1540" s="72"/>
      <c r="LH1540" s="72"/>
      <c r="LI1540" s="72"/>
      <c r="LJ1540" s="72"/>
      <c r="LK1540" s="72"/>
      <c r="LL1540" s="72"/>
      <c r="LM1540" s="72"/>
      <c r="LN1540" s="72"/>
      <c r="LO1540" s="72"/>
      <c r="LP1540" s="72"/>
      <c r="LQ1540" s="72"/>
      <c r="LR1540" s="72"/>
      <c r="LS1540" s="72"/>
      <c r="LT1540" s="72"/>
      <c r="LU1540" s="72"/>
      <c r="LV1540" s="72"/>
      <c r="LW1540" s="72"/>
      <c r="LX1540" s="72"/>
      <c r="LY1540" s="72"/>
      <c r="LZ1540" s="72"/>
      <c r="MA1540" s="72"/>
      <c r="MB1540" s="72"/>
      <c r="MC1540" s="72"/>
      <c r="MD1540" s="72"/>
      <c r="ME1540" s="72"/>
      <c r="MF1540" s="72"/>
      <c r="MG1540" s="72"/>
      <c r="MH1540" s="72"/>
      <c r="MI1540" s="72"/>
      <c r="MJ1540" s="72"/>
      <c r="MK1540" s="72"/>
      <c r="ML1540" s="72"/>
      <c r="MM1540" s="72"/>
      <c r="MN1540" s="72"/>
      <c r="MO1540" s="72"/>
      <c r="MP1540" s="72"/>
      <c r="MQ1540" s="72"/>
      <c r="MR1540" s="72"/>
      <c r="MS1540" s="72"/>
      <c r="MT1540" s="72"/>
      <c r="MU1540" s="72"/>
      <c r="MV1540" s="72"/>
      <c r="MW1540" s="72"/>
      <c r="MX1540" s="72"/>
      <c r="MY1540" s="72"/>
      <c r="MZ1540" s="72"/>
      <c r="NA1540" s="72"/>
      <c r="NB1540" s="72"/>
      <c r="NC1540" s="72"/>
      <c r="ND1540" s="72"/>
      <c r="NE1540" s="72"/>
      <c r="NF1540" s="72"/>
      <c r="NG1540" s="72"/>
      <c r="NH1540" s="72"/>
      <c r="NI1540" s="72"/>
      <c r="NJ1540" s="72"/>
      <c r="NK1540" s="72"/>
      <c r="NL1540" s="72"/>
      <c r="NM1540" s="72"/>
      <c r="NN1540" s="72"/>
      <c r="NO1540" s="72"/>
      <c r="NP1540" s="72"/>
      <c r="NQ1540" s="72"/>
      <c r="NR1540" s="72"/>
      <c r="NS1540" s="72"/>
      <c r="NT1540" s="72"/>
      <c r="NU1540" s="72"/>
      <c r="NV1540" s="72"/>
      <c r="NW1540" s="72"/>
      <c r="NX1540" s="72"/>
      <c r="NY1540" s="72"/>
      <c r="NZ1540" s="72"/>
      <c r="OA1540" s="72"/>
      <c r="OB1540" s="72"/>
      <c r="OC1540" s="72"/>
      <c r="OD1540" s="72"/>
      <c r="OE1540" s="72"/>
      <c r="OF1540" s="72"/>
      <c r="OG1540" s="72"/>
      <c r="OH1540" s="72"/>
      <c r="OI1540" s="72"/>
      <c r="OJ1540" s="72"/>
      <c r="OK1540" s="72"/>
      <c r="OL1540" s="72"/>
      <c r="OM1540" s="72"/>
      <c r="ON1540" s="72"/>
      <c r="OO1540" s="72"/>
      <c r="OP1540" s="72"/>
      <c r="OQ1540" s="72"/>
      <c r="OR1540" s="72"/>
      <c r="OS1540" s="72"/>
      <c r="OT1540" s="72"/>
      <c r="OU1540" s="72"/>
      <c r="OV1540" s="72"/>
      <c r="OW1540" s="72"/>
      <c r="OX1540" s="72"/>
      <c r="OY1540" s="72"/>
      <c r="OZ1540" s="72"/>
      <c r="PA1540" s="72"/>
      <c r="PB1540" s="72"/>
      <c r="PC1540" s="72"/>
      <c r="PD1540" s="72"/>
      <c r="PE1540" s="72"/>
      <c r="PF1540" s="72"/>
      <c r="PG1540" s="72"/>
      <c r="PH1540" s="72"/>
      <c r="PI1540" s="72"/>
      <c r="PJ1540" s="72"/>
      <c r="PK1540" s="72"/>
      <c r="PL1540" s="72"/>
      <c r="PM1540" s="72"/>
      <c r="PN1540" s="72"/>
      <c r="PO1540" s="72"/>
      <c r="PP1540" s="72"/>
      <c r="PQ1540" s="72"/>
      <c r="PR1540" s="72"/>
      <c r="PS1540" s="72"/>
      <c r="PT1540" s="72"/>
      <c r="PU1540" s="72"/>
      <c r="PV1540" s="72"/>
      <c r="PW1540" s="72"/>
      <c r="PX1540" s="72"/>
      <c r="PY1540" s="72"/>
      <c r="PZ1540" s="72"/>
      <c r="QA1540" s="72"/>
      <c r="QB1540" s="72"/>
      <c r="QC1540" s="72"/>
      <c r="QD1540" s="72"/>
      <c r="QE1540" s="72"/>
      <c r="QF1540" s="72"/>
      <c r="QG1540" s="72"/>
      <c r="QH1540" s="72"/>
      <c r="QI1540" s="72"/>
      <c r="QJ1540" s="72"/>
      <c r="QK1540" s="72"/>
      <c r="QL1540" s="72"/>
      <c r="QM1540" s="72"/>
      <c r="QN1540" s="72"/>
      <c r="QO1540" s="72"/>
      <c r="QP1540" s="72"/>
      <c r="QQ1540" s="72"/>
      <c r="QR1540" s="72"/>
      <c r="QS1540" s="72"/>
      <c r="QT1540" s="72"/>
      <c r="QU1540" s="72"/>
      <c r="QV1540" s="72"/>
      <c r="QW1540" s="72"/>
      <c r="QX1540" s="72"/>
      <c r="QY1540" s="72"/>
      <c r="QZ1540" s="72"/>
      <c r="RA1540" s="72"/>
      <c r="RB1540" s="72"/>
      <c r="RC1540" s="72"/>
      <c r="RD1540" s="72"/>
      <c r="RE1540" s="72"/>
      <c r="RF1540" s="72"/>
      <c r="RG1540" s="72"/>
      <c r="RH1540" s="72"/>
      <c r="RI1540" s="72"/>
      <c r="RJ1540" s="72"/>
      <c r="RK1540" s="72"/>
      <c r="RL1540" s="72"/>
      <c r="RM1540" s="72"/>
      <c r="RN1540" s="72"/>
      <c r="RO1540" s="72"/>
      <c r="RP1540" s="72"/>
      <c r="RQ1540" s="72"/>
      <c r="RR1540" s="72"/>
      <c r="RS1540" s="72"/>
      <c r="RT1540" s="72"/>
      <c r="RU1540" s="72"/>
      <c r="RV1540" s="72"/>
      <c r="RW1540" s="72"/>
      <c r="RX1540" s="72"/>
      <c r="RY1540" s="72"/>
      <c r="RZ1540" s="72"/>
      <c r="SA1540" s="72"/>
      <c r="SB1540" s="72"/>
      <c r="SC1540" s="72"/>
      <c r="SD1540" s="72"/>
      <c r="SE1540" s="72"/>
      <c r="SF1540" s="72"/>
      <c r="SG1540" s="72"/>
      <c r="SH1540" s="72"/>
      <c r="SI1540" s="72"/>
      <c r="SJ1540" s="72"/>
      <c r="SK1540" s="72"/>
      <c r="SL1540" s="72"/>
      <c r="SM1540" s="72"/>
      <c r="SN1540" s="72"/>
      <c r="SO1540" s="72"/>
      <c r="SP1540" s="72"/>
      <c r="SQ1540" s="72"/>
      <c r="SR1540" s="72"/>
      <c r="SS1540" s="72"/>
      <c r="ST1540" s="72"/>
      <c r="SU1540" s="72"/>
      <c r="SV1540" s="72"/>
      <c r="SW1540" s="72"/>
      <c r="SX1540" s="72"/>
      <c r="SY1540" s="72"/>
      <c r="SZ1540" s="72"/>
      <c r="TA1540" s="72"/>
      <c r="TB1540" s="72"/>
      <c r="TC1540" s="72"/>
    </row>
    <row r="1541" spans="1:523" ht="16.5" customHeight="1" x14ac:dyDescent="0.2">
      <c r="A1541" s="20">
        <v>965</v>
      </c>
      <c r="B1541" s="20" t="s">
        <v>66</v>
      </c>
      <c r="C1541" s="20" t="s">
        <v>328</v>
      </c>
      <c r="D1541" s="20" t="s">
        <v>38</v>
      </c>
      <c r="E1541" s="20" t="s">
        <v>1345</v>
      </c>
      <c r="F1541" s="22" t="s">
        <v>1042</v>
      </c>
      <c r="G1541" s="73" t="s">
        <v>42</v>
      </c>
      <c r="H1541" s="20" t="s">
        <v>35</v>
      </c>
      <c r="I1541" s="20" t="s">
        <v>81</v>
      </c>
      <c r="J1541" s="22" t="s">
        <v>1000</v>
      </c>
      <c r="K1541" s="20"/>
      <c r="L1541" s="20"/>
      <c r="M1541" s="20"/>
      <c r="N1541" s="20"/>
      <c r="O1541" s="32"/>
      <c r="P1541" s="23">
        <v>800000</v>
      </c>
      <c r="Q1541" s="24">
        <v>1</v>
      </c>
      <c r="R1541" s="25">
        <v>45658</v>
      </c>
      <c r="S1541" s="20" t="s">
        <v>83</v>
      </c>
      <c r="T1541" s="23">
        <f t="shared" si="27"/>
        <v>9600000</v>
      </c>
      <c r="U1541" s="27" t="s">
        <v>100</v>
      </c>
      <c r="V1541" s="27" t="s">
        <v>100</v>
      </c>
      <c r="W1541" s="72"/>
      <c r="X1541" s="72"/>
      <c r="Y1541" s="72"/>
      <c r="Z1541" s="72"/>
      <c r="AA1541" s="72"/>
      <c r="AB1541" s="72"/>
      <c r="AC1541" s="72"/>
      <c r="AD1541" s="72"/>
      <c r="AE1541" s="72"/>
      <c r="AF1541" s="72"/>
      <c r="AG1541" s="72"/>
      <c r="AH1541" s="72"/>
      <c r="AI1541" s="72"/>
      <c r="AJ1541" s="72"/>
      <c r="AK1541" s="72"/>
      <c r="AL1541" s="72"/>
      <c r="AM1541" s="72"/>
      <c r="AN1541" s="72"/>
      <c r="AO1541" s="72"/>
      <c r="AP1541" s="72"/>
      <c r="AQ1541" s="72"/>
      <c r="AR1541" s="72"/>
      <c r="AS1541" s="72"/>
      <c r="AT1541" s="72"/>
      <c r="AU1541" s="72"/>
      <c r="AV1541" s="72"/>
      <c r="AW1541" s="72"/>
      <c r="AX1541" s="72"/>
      <c r="AY1541" s="72"/>
      <c r="AZ1541" s="72"/>
      <c r="BA1541" s="72"/>
      <c r="BB1541" s="72"/>
      <c r="BC1541" s="72"/>
      <c r="BD1541" s="72"/>
      <c r="BE1541" s="72"/>
      <c r="BF1541" s="72"/>
      <c r="BG1541" s="72"/>
      <c r="BH1541" s="72"/>
      <c r="BI1541" s="72"/>
      <c r="BJ1541" s="72"/>
      <c r="BK1541" s="72"/>
      <c r="BL1541" s="72"/>
      <c r="BM1541" s="72"/>
      <c r="BN1541" s="72"/>
      <c r="BO1541" s="72"/>
      <c r="BP1541" s="72"/>
      <c r="BQ1541" s="72"/>
      <c r="BR1541" s="72"/>
      <c r="BS1541" s="72"/>
      <c r="BT1541" s="72"/>
      <c r="BU1541" s="72"/>
      <c r="BV1541" s="72"/>
      <c r="BW1541" s="72"/>
      <c r="BX1541" s="72"/>
      <c r="BY1541" s="72"/>
      <c r="BZ1541" s="72"/>
      <c r="CA1541" s="72"/>
      <c r="CB1541" s="72"/>
      <c r="CC1541" s="72"/>
      <c r="CD1541" s="72"/>
      <c r="CE1541" s="72"/>
      <c r="CF1541" s="72"/>
      <c r="CG1541" s="72"/>
      <c r="CH1541" s="72"/>
      <c r="CI1541" s="72"/>
      <c r="CJ1541" s="72"/>
      <c r="CK1541" s="72"/>
      <c r="CL1541" s="72"/>
      <c r="CM1541" s="72"/>
      <c r="CN1541" s="72"/>
      <c r="CO1541" s="72"/>
      <c r="CP1541" s="72"/>
      <c r="CQ1541" s="72"/>
      <c r="CR1541" s="72"/>
      <c r="CS1541" s="72"/>
      <c r="CT1541" s="72"/>
      <c r="CU1541" s="72"/>
      <c r="CV1541" s="72"/>
      <c r="CW1541" s="72"/>
      <c r="CX1541" s="72"/>
      <c r="CY1541" s="72"/>
      <c r="CZ1541" s="72"/>
      <c r="DA1541" s="72"/>
      <c r="DB1541" s="72"/>
      <c r="DC1541" s="72"/>
      <c r="DD1541" s="72"/>
      <c r="DE1541" s="72"/>
      <c r="DF1541" s="72"/>
      <c r="DG1541" s="72"/>
      <c r="DH1541" s="72"/>
      <c r="DI1541" s="72"/>
      <c r="DJ1541" s="72"/>
      <c r="DK1541" s="72"/>
      <c r="DL1541" s="72"/>
      <c r="DM1541" s="72"/>
      <c r="DN1541" s="72"/>
      <c r="DO1541" s="72"/>
      <c r="DP1541" s="72"/>
      <c r="DQ1541" s="72"/>
      <c r="DR1541" s="72"/>
      <c r="DS1541" s="72"/>
      <c r="DT1541" s="72"/>
      <c r="DU1541" s="72"/>
      <c r="DV1541" s="72"/>
      <c r="DW1541" s="72"/>
      <c r="DX1541" s="72"/>
      <c r="DY1541" s="72"/>
      <c r="DZ1541" s="72"/>
      <c r="EA1541" s="72"/>
      <c r="EB1541" s="72"/>
      <c r="EC1541" s="72"/>
      <c r="ED1541" s="72"/>
      <c r="EE1541" s="72"/>
      <c r="EF1541" s="72"/>
      <c r="EG1541" s="72"/>
      <c r="EH1541" s="72"/>
      <c r="EI1541" s="72"/>
      <c r="EJ1541" s="72"/>
      <c r="EK1541" s="72"/>
      <c r="EL1541" s="72"/>
      <c r="EM1541" s="72"/>
      <c r="EN1541" s="72"/>
      <c r="EO1541" s="72"/>
      <c r="EP1541" s="72"/>
      <c r="EQ1541" s="72"/>
      <c r="ER1541" s="72"/>
      <c r="ES1541" s="72"/>
      <c r="ET1541" s="72"/>
      <c r="EU1541" s="72"/>
      <c r="EV1541" s="72"/>
      <c r="EW1541" s="72"/>
      <c r="EX1541" s="72"/>
      <c r="EY1541" s="72"/>
      <c r="EZ1541" s="72"/>
      <c r="FA1541" s="72"/>
      <c r="FB1541" s="72"/>
      <c r="FC1541" s="72"/>
      <c r="FD1541" s="72"/>
      <c r="FE1541" s="72"/>
      <c r="FF1541" s="72"/>
      <c r="FG1541" s="72"/>
      <c r="FH1541" s="72"/>
      <c r="FI1541" s="72"/>
      <c r="FJ1541" s="72"/>
      <c r="FK1541" s="72"/>
      <c r="FL1541" s="72"/>
      <c r="FM1541" s="72"/>
      <c r="FN1541" s="72"/>
      <c r="FO1541" s="72"/>
      <c r="FP1541" s="72"/>
      <c r="FQ1541" s="72"/>
      <c r="FR1541" s="72"/>
      <c r="FS1541" s="72"/>
      <c r="FT1541" s="72"/>
      <c r="FU1541" s="72"/>
      <c r="FV1541" s="72"/>
      <c r="FW1541" s="72"/>
      <c r="FX1541" s="72"/>
      <c r="FY1541" s="72"/>
      <c r="FZ1541" s="72"/>
      <c r="GA1541" s="72"/>
      <c r="GB1541" s="72"/>
      <c r="GC1541" s="72"/>
      <c r="GD1541" s="72"/>
      <c r="GE1541" s="72"/>
      <c r="GF1541" s="72"/>
      <c r="GG1541" s="72"/>
      <c r="GH1541" s="72"/>
      <c r="GI1541" s="72"/>
      <c r="GJ1541" s="72"/>
      <c r="GK1541" s="72"/>
      <c r="GL1541" s="72"/>
      <c r="GM1541" s="72"/>
      <c r="GN1541" s="72"/>
      <c r="GO1541" s="72"/>
      <c r="GP1541" s="72"/>
      <c r="GQ1541" s="72"/>
      <c r="GR1541" s="72"/>
      <c r="GS1541" s="72"/>
      <c r="GT1541" s="72"/>
      <c r="GU1541" s="72"/>
      <c r="GV1541" s="72"/>
      <c r="GW1541" s="72"/>
      <c r="GX1541" s="72"/>
      <c r="GY1541" s="72"/>
      <c r="GZ1541" s="72"/>
      <c r="HA1541" s="72"/>
      <c r="HB1541" s="72"/>
      <c r="HC1541" s="72"/>
      <c r="HD1541" s="72"/>
      <c r="HE1541" s="72"/>
      <c r="HF1541" s="72"/>
      <c r="HG1541" s="72"/>
      <c r="HH1541" s="72"/>
      <c r="HI1541" s="72"/>
      <c r="HJ1541" s="72"/>
      <c r="HK1541" s="72"/>
      <c r="HL1541" s="72"/>
      <c r="HM1541" s="72"/>
      <c r="HN1541" s="72"/>
      <c r="HO1541" s="72"/>
      <c r="HP1541" s="72"/>
      <c r="HQ1541" s="72"/>
      <c r="HR1541" s="72"/>
      <c r="HS1541" s="72"/>
      <c r="HT1541" s="72"/>
      <c r="HU1541" s="72"/>
      <c r="HV1541" s="72"/>
      <c r="HW1541" s="72"/>
      <c r="HX1541" s="72"/>
      <c r="HY1541" s="72"/>
      <c r="HZ1541" s="72"/>
      <c r="IA1541" s="72"/>
      <c r="IB1541" s="72"/>
      <c r="IC1541" s="72"/>
      <c r="ID1541" s="72"/>
      <c r="IE1541" s="72"/>
      <c r="IF1541" s="72"/>
      <c r="IG1541" s="72"/>
      <c r="IH1541" s="72"/>
      <c r="II1541" s="72"/>
      <c r="IJ1541" s="72"/>
      <c r="IK1541" s="72"/>
      <c r="IL1541" s="72"/>
      <c r="IM1541" s="72"/>
      <c r="IN1541" s="72"/>
      <c r="IO1541" s="72"/>
      <c r="IP1541" s="72"/>
      <c r="IQ1541" s="72"/>
      <c r="IR1541" s="72"/>
      <c r="IS1541" s="72"/>
      <c r="IT1541" s="72"/>
      <c r="IU1541" s="72"/>
      <c r="IV1541" s="72"/>
      <c r="IW1541" s="72"/>
      <c r="IX1541" s="72"/>
      <c r="IY1541" s="72"/>
      <c r="IZ1541" s="72"/>
      <c r="JA1541" s="72"/>
      <c r="JB1541" s="72"/>
      <c r="JC1541" s="72"/>
      <c r="JD1541" s="72"/>
      <c r="JE1541" s="72"/>
      <c r="JF1541" s="72"/>
      <c r="JG1541" s="72"/>
      <c r="JH1541" s="72"/>
      <c r="JI1541" s="72"/>
      <c r="JJ1541" s="72"/>
      <c r="JK1541" s="72"/>
      <c r="JL1541" s="72"/>
      <c r="JM1541" s="72"/>
      <c r="JN1541" s="72"/>
      <c r="JO1541" s="72"/>
      <c r="JP1541" s="72"/>
      <c r="JQ1541" s="72"/>
      <c r="JR1541" s="72"/>
      <c r="JS1541" s="72"/>
      <c r="JT1541" s="72"/>
      <c r="JU1541" s="72"/>
      <c r="JV1541" s="72"/>
      <c r="JW1541" s="72"/>
      <c r="JX1541" s="72"/>
      <c r="JY1541" s="72"/>
      <c r="JZ1541" s="72"/>
      <c r="KA1541" s="72"/>
      <c r="KB1541" s="72"/>
      <c r="KC1541" s="72"/>
      <c r="KD1541" s="72"/>
      <c r="KE1541" s="72"/>
      <c r="KF1541" s="72"/>
      <c r="KG1541" s="72"/>
      <c r="KH1541" s="72"/>
      <c r="KI1541" s="72"/>
      <c r="KJ1541" s="72"/>
      <c r="KK1541" s="72"/>
      <c r="KL1541" s="72"/>
      <c r="KM1541" s="72"/>
      <c r="KN1541" s="72"/>
      <c r="KO1541" s="72"/>
      <c r="KP1541" s="72"/>
      <c r="KQ1541" s="72"/>
      <c r="KR1541" s="72"/>
      <c r="KS1541" s="72"/>
      <c r="KT1541" s="72"/>
      <c r="KU1541" s="72"/>
      <c r="KV1541" s="72"/>
      <c r="KW1541" s="72"/>
      <c r="KX1541" s="72"/>
      <c r="KY1541" s="72"/>
      <c r="KZ1541" s="72"/>
      <c r="LA1541" s="72"/>
      <c r="LB1541" s="72"/>
      <c r="LC1541" s="72"/>
      <c r="LD1541" s="72"/>
      <c r="LE1541" s="72"/>
      <c r="LF1541" s="72"/>
      <c r="LG1541" s="72"/>
      <c r="LH1541" s="72"/>
      <c r="LI1541" s="72"/>
      <c r="LJ1541" s="72"/>
      <c r="LK1541" s="72"/>
      <c r="LL1541" s="72"/>
      <c r="LM1541" s="72"/>
      <c r="LN1541" s="72"/>
      <c r="LO1541" s="72"/>
      <c r="LP1541" s="72"/>
      <c r="LQ1541" s="72"/>
      <c r="LR1541" s="72"/>
      <c r="LS1541" s="72"/>
      <c r="LT1541" s="72"/>
      <c r="LU1541" s="72"/>
      <c r="LV1541" s="72"/>
      <c r="LW1541" s="72"/>
      <c r="LX1541" s="72"/>
      <c r="LY1541" s="72"/>
      <c r="LZ1541" s="72"/>
      <c r="MA1541" s="72"/>
      <c r="MB1541" s="72"/>
      <c r="MC1541" s="72"/>
      <c r="MD1541" s="72"/>
      <c r="ME1541" s="72"/>
      <c r="MF1541" s="72"/>
      <c r="MG1541" s="72"/>
      <c r="MH1541" s="72"/>
      <c r="MI1541" s="72"/>
      <c r="MJ1541" s="72"/>
      <c r="MK1541" s="72"/>
      <c r="ML1541" s="72"/>
      <c r="MM1541" s="72"/>
      <c r="MN1541" s="72"/>
      <c r="MO1541" s="72"/>
      <c r="MP1541" s="72"/>
      <c r="MQ1541" s="72"/>
      <c r="MR1541" s="72"/>
      <c r="MS1541" s="72"/>
      <c r="MT1541" s="72"/>
      <c r="MU1541" s="72"/>
      <c r="MV1541" s="72"/>
      <c r="MW1541" s="72"/>
      <c r="MX1541" s="72"/>
      <c r="MY1541" s="72"/>
      <c r="MZ1541" s="72"/>
      <c r="NA1541" s="72"/>
      <c r="NB1541" s="72"/>
      <c r="NC1541" s="72"/>
      <c r="ND1541" s="72"/>
      <c r="NE1541" s="72"/>
      <c r="NF1541" s="72"/>
      <c r="NG1541" s="72"/>
      <c r="NH1541" s="72"/>
      <c r="NI1541" s="72"/>
      <c r="NJ1541" s="72"/>
      <c r="NK1541" s="72"/>
      <c r="NL1541" s="72"/>
      <c r="NM1541" s="72"/>
      <c r="NN1541" s="72"/>
      <c r="NO1541" s="72"/>
      <c r="NP1541" s="72"/>
      <c r="NQ1541" s="72"/>
      <c r="NR1541" s="72"/>
      <c r="NS1541" s="72"/>
      <c r="NT1541" s="72"/>
      <c r="NU1541" s="72"/>
      <c r="NV1541" s="72"/>
      <c r="NW1541" s="72"/>
      <c r="NX1541" s="72"/>
      <c r="NY1541" s="72"/>
      <c r="NZ1541" s="72"/>
      <c r="OA1541" s="72"/>
      <c r="OB1541" s="72"/>
      <c r="OC1541" s="72"/>
      <c r="OD1541" s="72"/>
      <c r="OE1541" s="72"/>
      <c r="OF1541" s="72"/>
      <c r="OG1541" s="72"/>
      <c r="OH1541" s="72"/>
      <c r="OI1541" s="72"/>
      <c r="OJ1541" s="72"/>
      <c r="OK1541" s="72"/>
      <c r="OL1541" s="72"/>
      <c r="OM1541" s="72"/>
      <c r="ON1541" s="72"/>
      <c r="OO1541" s="72"/>
      <c r="OP1541" s="72"/>
      <c r="OQ1541" s="72"/>
      <c r="OR1541" s="72"/>
      <c r="OS1541" s="72"/>
      <c r="OT1541" s="72"/>
      <c r="OU1541" s="72"/>
      <c r="OV1541" s="72"/>
      <c r="OW1541" s="72"/>
      <c r="OX1541" s="72"/>
      <c r="OY1541" s="72"/>
      <c r="OZ1541" s="72"/>
      <c r="PA1541" s="72"/>
      <c r="PB1541" s="72"/>
      <c r="PC1541" s="72"/>
      <c r="PD1541" s="72"/>
      <c r="PE1541" s="72"/>
      <c r="PF1541" s="72"/>
      <c r="PG1541" s="72"/>
      <c r="PH1541" s="72"/>
      <c r="PI1541" s="72"/>
      <c r="PJ1541" s="72"/>
      <c r="PK1541" s="72"/>
      <c r="PL1541" s="72"/>
      <c r="PM1541" s="72"/>
      <c r="PN1541" s="72"/>
      <c r="PO1541" s="72"/>
      <c r="PP1541" s="72"/>
      <c r="PQ1541" s="72"/>
      <c r="PR1541" s="72"/>
      <c r="PS1541" s="72"/>
      <c r="PT1541" s="72"/>
      <c r="PU1541" s="72"/>
      <c r="PV1541" s="72"/>
      <c r="PW1541" s="72"/>
      <c r="PX1541" s="72"/>
      <c r="PY1541" s="72"/>
      <c r="PZ1541" s="72"/>
      <c r="QA1541" s="72"/>
      <c r="QB1541" s="72"/>
      <c r="QC1541" s="72"/>
      <c r="QD1541" s="72"/>
      <c r="QE1541" s="72"/>
      <c r="QF1541" s="72"/>
      <c r="QG1541" s="72"/>
      <c r="QH1541" s="72"/>
      <c r="QI1541" s="72"/>
      <c r="QJ1541" s="72"/>
      <c r="QK1541" s="72"/>
      <c r="QL1541" s="72"/>
      <c r="QM1541" s="72"/>
      <c r="QN1541" s="72"/>
      <c r="QO1541" s="72"/>
      <c r="QP1541" s="72"/>
      <c r="QQ1541" s="72"/>
      <c r="QR1541" s="72"/>
      <c r="QS1541" s="72"/>
      <c r="QT1541" s="72"/>
      <c r="QU1541" s="72"/>
      <c r="QV1541" s="72"/>
      <c r="QW1541" s="72"/>
      <c r="QX1541" s="72"/>
      <c r="QY1541" s="72"/>
      <c r="QZ1541" s="72"/>
      <c r="RA1541" s="72"/>
      <c r="RB1541" s="72"/>
      <c r="RC1541" s="72"/>
      <c r="RD1541" s="72"/>
      <c r="RE1541" s="72"/>
      <c r="RF1541" s="72"/>
      <c r="RG1541" s="72"/>
      <c r="RH1541" s="72"/>
      <c r="RI1541" s="72"/>
      <c r="RJ1541" s="72"/>
      <c r="RK1541" s="72"/>
      <c r="RL1541" s="72"/>
      <c r="RM1541" s="72"/>
      <c r="RN1541" s="72"/>
      <c r="RO1541" s="72"/>
      <c r="RP1541" s="72"/>
      <c r="RQ1541" s="72"/>
      <c r="RR1541" s="72"/>
      <c r="RS1541" s="72"/>
      <c r="RT1541" s="72"/>
      <c r="RU1541" s="72"/>
      <c r="RV1541" s="72"/>
      <c r="RW1541" s="72"/>
      <c r="RX1541" s="72"/>
      <c r="RY1541" s="72"/>
      <c r="RZ1541" s="72"/>
      <c r="SA1541" s="72"/>
      <c r="SB1541" s="72"/>
      <c r="SC1541" s="72"/>
      <c r="SD1541" s="72"/>
      <c r="SE1541" s="72"/>
      <c r="SF1541" s="72"/>
      <c r="SG1541" s="72"/>
      <c r="SH1541" s="72"/>
      <c r="SI1541" s="72"/>
      <c r="SJ1541" s="72"/>
      <c r="SK1541" s="72"/>
      <c r="SL1541" s="72"/>
      <c r="SM1541" s="72"/>
      <c r="SN1541" s="72"/>
      <c r="SO1541" s="72"/>
      <c r="SP1541" s="72"/>
      <c r="SQ1541" s="72"/>
      <c r="SR1541" s="72"/>
      <c r="SS1541" s="72"/>
      <c r="ST1541" s="72"/>
      <c r="SU1541" s="72"/>
      <c r="SV1541" s="72"/>
      <c r="SW1541" s="72"/>
      <c r="SX1541" s="72"/>
      <c r="SY1541" s="72"/>
      <c r="SZ1541" s="72"/>
      <c r="TA1541" s="72"/>
      <c r="TB1541" s="72"/>
      <c r="TC1541" s="72"/>
    </row>
    <row r="1542" spans="1:523" ht="16.5" customHeight="1" x14ac:dyDescent="0.2">
      <c r="A1542" s="20">
        <v>968</v>
      </c>
      <c r="B1542" s="20" t="s">
        <v>66</v>
      </c>
      <c r="C1542" s="20" t="s">
        <v>328</v>
      </c>
      <c r="D1542" s="20" t="s">
        <v>38</v>
      </c>
      <c r="E1542" s="20" t="s">
        <v>1345</v>
      </c>
      <c r="F1542" s="22" t="s">
        <v>1043</v>
      </c>
      <c r="G1542" s="73" t="s">
        <v>42</v>
      </c>
      <c r="H1542" s="20" t="s">
        <v>35</v>
      </c>
      <c r="I1542" s="20" t="s">
        <v>81</v>
      </c>
      <c r="J1542" s="22" t="s">
        <v>1000</v>
      </c>
      <c r="K1542" s="20"/>
      <c r="L1542" s="20"/>
      <c r="M1542" s="20"/>
      <c r="N1542" s="20"/>
      <c r="O1542" s="32"/>
      <c r="P1542" s="23">
        <v>250000</v>
      </c>
      <c r="Q1542" s="24">
        <v>1</v>
      </c>
      <c r="R1542" s="25">
        <v>45658</v>
      </c>
      <c r="S1542" s="20" t="s">
        <v>83</v>
      </c>
      <c r="T1542" s="23">
        <f t="shared" si="27"/>
        <v>3000000</v>
      </c>
      <c r="U1542" s="27" t="s">
        <v>100</v>
      </c>
      <c r="V1542" s="27" t="s">
        <v>100</v>
      </c>
      <c r="W1542" s="72"/>
      <c r="X1542" s="72"/>
      <c r="Y1542" s="72"/>
      <c r="Z1542" s="72"/>
      <c r="AA1542" s="72"/>
      <c r="AB1542" s="72"/>
      <c r="AC1542" s="72"/>
      <c r="AD1542" s="72"/>
      <c r="AE1542" s="72"/>
      <c r="AF1542" s="72"/>
      <c r="AG1542" s="72"/>
      <c r="AH1542" s="72"/>
      <c r="AI1542" s="72"/>
      <c r="AJ1542" s="72"/>
      <c r="AK1542" s="72"/>
      <c r="AL1542" s="72"/>
      <c r="AM1542" s="72"/>
      <c r="AN1542" s="72"/>
      <c r="AO1542" s="72"/>
      <c r="AP1542" s="72"/>
      <c r="AQ1542" s="72"/>
      <c r="AR1542" s="72"/>
      <c r="AS1542" s="72"/>
      <c r="AT1542" s="72"/>
      <c r="AU1542" s="72"/>
      <c r="AV1542" s="72"/>
      <c r="AW1542" s="72"/>
      <c r="AX1542" s="72"/>
      <c r="AY1542" s="72"/>
      <c r="AZ1542" s="72"/>
      <c r="BA1542" s="72"/>
      <c r="BB1542" s="72"/>
      <c r="BC1542" s="72"/>
      <c r="BD1542" s="72"/>
      <c r="BE1542" s="72"/>
      <c r="BF1542" s="72"/>
      <c r="BG1542" s="72"/>
      <c r="BH1542" s="72"/>
      <c r="BI1542" s="72"/>
      <c r="BJ1542" s="72"/>
      <c r="BK1542" s="72"/>
      <c r="BL1542" s="72"/>
      <c r="BM1542" s="72"/>
      <c r="BN1542" s="72"/>
      <c r="BO1542" s="72"/>
      <c r="BP1542" s="72"/>
      <c r="BQ1542" s="72"/>
      <c r="BR1542" s="72"/>
      <c r="BS1542" s="72"/>
      <c r="BT1542" s="72"/>
      <c r="BU1542" s="72"/>
      <c r="BV1542" s="72"/>
      <c r="BW1542" s="72"/>
      <c r="BX1542" s="72"/>
      <c r="BY1542" s="72"/>
      <c r="BZ1542" s="72"/>
      <c r="CA1542" s="72"/>
      <c r="CB1542" s="72"/>
      <c r="CC1542" s="72"/>
      <c r="CD1542" s="72"/>
      <c r="CE1542" s="72"/>
      <c r="CF1542" s="72"/>
      <c r="CG1542" s="72"/>
      <c r="CH1542" s="72"/>
      <c r="CI1542" s="72"/>
      <c r="CJ1542" s="72"/>
      <c r="CK1542" s="72"/>
      <c r="CL1542" s="72"/>
      <c r="CM1542" s="72"/>
      <c r="CN1542" s="72"/>
      <c r="CO1542" s="72"/>
      <c r="CP1542" s="72"/>
      <c r="CQ1542" s="72"/>
      <c r="CR1542" s="72"/>
      <c r="CS1542" s="72"/>
      <c r="CT1542" s="72"/>
      <c r="CU1542" s="72"/>
      <c r="CV1542" s="72"/>
      <c r="CW1542" s="72"/>
      <c r="CX1542" s="72"/>
      <c r="CY1542" s="72"/>
      <c r="CZ1542" s="72"/>
      <c r="DA1542" s="72"/>
      <c r="DB1542" s="72"/>
      <c r="DC1542" s="72"/>
      <c r="DD1542" s="72"/>
      <c r="DE1542" s="72"/>
      <c r="DF1542" s="72"/>
      <c r="DG1542" s="72"/>
      <c r="DH1542" s="72"/>
      <c r="DI1542" s="72"/>
      <c r="DJ1542" s="72"/>
      <c r="DK1542" s="72"/>
      <c r="DL1542" s="72"/>
      <c r="DM1542" s="72"/>
      <c r="DN1542" s="72"/>
      <c r="DO1542" s="72"/>
      <c r="DP1542" s="72"/>
      <c r="DQ1542" s="72"/>
      <c r="DR1542" s="72"/>
      <c r="DS1542" s="72"/>
      <c r="DT1542" s="72"/>
      <c r="DU1542" s="72"/>
      <c r="DV1542" s="72"/>
      <c r="DW1542" s="72"/>
      <c r="DX1542" s="72"/>
      <c r="DY1542" s="72"/>
      <c r="DZ1542" s="72"/>
      <c r="EA1542" s="72"/>
      <c r="EB1542" s="72"/>
      <c r="EC1542" s="72"/>
      <c r="ED1542" s="72"/>
      <c r="EE1542" s="72"/>
      <c r="EF1542" s="72"/>
      <c r="EG1542" s="72"/>
      <c r="EH1542" s="72"/>
      <c r="EI1542" s="72"/>
      <c r="EJ1542" s="72"/>
      <c r="EK1542" s="72"/>
      <c r="EL1542" s="72"/>
      <c r="EM1542" s="72"/>
      <c r="EN1542" s="72"/>
      <c r="EO1542" s="72"/>
      <c r="EP1542" s="72"/>
      <c r="EQ1542" s="72"/>
      <c r="ER1542" s="72"/>
      <c r="ES1542" s="72"/>
      <c r="ET1542" s="72"/>
      <c r="EU1542" s="72"/>
      <c r="EV1542" s="72"/>
      <c r="EW1542" s="72"/>
      <c r="EX1542" s="72"/>
      <c r="EY1542" s="72"/>
      <c r="EZ1542" s="72"/>
      <c r="FA1542" s="72"/>
      <c r="FB1542" s="72"/>
      <c r="FC1542" s="72"/>
      <c r="FD1542" s="72"/>
      <c r="FE1542" s="72"/>
      <c r="FF1542" s="72"/>
      <c r="FG1542" s="72"/>
      <c r="FH1542" s="72"/>
      <c r="FI1542" s="72"/>
      <c r="FJ1542" s="72"/>
      <c r="FK1542" s="72"/>
      <c r="FL1542" s="72"/>
      <c r="FM1542" s="72"/>
      <c r="FN1542" s="72"/>
      <c r="FO1542" s="72"/>
      <c r="FP1542" s="72"/>
      <c r="FQ1542" s="72"/>
      <c r="FR1542" s="72"/>
      <c r="FS1542" s="72"/>
      <c r="FT1542" s="72"/>
      <c r="FU1542" s="72"/>
      <c r="FV1542" s="72"/>
      <c r="FW1542" s="72"/>
      <c r="FX1542" s="72"/>
      <c r="FY1542" s="72"/>
      <c r="FZ1542" s="72"/>
      <c r="GA1542" s="72"/>
      <c r="GB1542" s="72"/>
      <c r="GC1542" s="72"/>
      <c r="GD1542" s="72"/>
      <c r="GE1542" s="72"/>
      <c r="GF1542" s="72"/>
      <c r="GG1542" s="72"/>
      <c r="GH1542" s="72"/>
      <c r="GI1542" s="72"/>
      <c r="GJ1542" s="72"/>
      <c r="GK1542" s="72"/>
      <c r="GL1542" s="72"/>
      <c r="GM1542" s="72"/>
      <c r="GN1542" s="72"/>
      <c r="GO1542" s="72"/>
      <c r="GP1542" s="72"/>
      <c r="GQ1542" s="72"/>
      <c r="GR1542" s="72"/>
      <c r="GS1542" s="72"/>
      <c r="GT1542" s="72"/>
      <c r="GU1542" s="72"/>
      <c r="GV1542" s="72"/>
      <c r="GW1542" s="72"/>
      <c r="GX1542" s="72"/>
      <c r="GY1542" s="72"/>
      <c r="GZ1542" s="72"/>
      <c r="HA1542" s="72"/>
      <c r="HB1542" s="72"/>
      <c r="HC1542" s="72"/>
      <c r="HD1542" s="72"/>
      <c r="HE1542" s="72"/>
      <c r="HF1542" s="72"/>
      <c r="HG1542" s="72"/>
      <c r="HH1542" s="72"/>
      <c r="HI1542" s="72"/>
      <c r="HJ1542" s="72"/>
      <c r="HK1542" s="72"/>
      <c r="HL1542" s="72"/>
      <c r="HM1542" s="72"/>
      <c r="HN1542" s="72"/>
      <c r="HO1542" s="72"/>
      <c r="HP1542" s="72"/>
      <c r="HQ1542" s="72"/>
      <c r="HR1542" s="72"/>
      <c r="HS1542" s="72"/>
      <c r="HT1542" s="72"/>
      <c r="HU1542" s="72"/>
      <c r="HV1542" s="72"/>
      <c r="HW1542" s="72"/>
      <c r="HX1542" s="72"/>
      <c r="HY1542" s="72"/>
      <c r="HZ1542" s="72"/>
      <c r="IA1542" s="72"/>
      <c r="IB1542" s="72"/>
      <c r="IC1542" s="72"/>
      <c r="ID1542" s="72"/>
      <c r="IE1542" s="72"/>
      <c r="IF1542" s="72"/>
      <c r="IG1542" s="72"/>
      <c r="IH1542" s="72"/>
      <c r="II1542" s="72"/>
      <c r="IJ1542" s="72"/>
      <c r="IK1542" s="72"/>
      <c r="IL1542" s="72"/>
      <c r="IM1542" s="72"/>
      <c r="IN1542" s="72"/>
      <c r="IO1542" s="72"/>
      <c r="IP1542" s="72"/>
      <c r="IQ1542" s="72"/>
      <c r="IR1542" s="72"/>
      <c r="IS1542" s="72"/>
      <c r="IT1542" s="72"/>
      <c r="IU1542" s="72"/>
      <c r="IV1542" s="72"/>
      <c r="IW1542" s="72"/>
      <c r="IX1542" s="72"/>
      <c r="IY1542" s="72"/>
      <c r="IZ1542" s="72"/>
      <c r="JA1542" s="72"/>
      <c r="JB1542" s="72"/>
      <c r="JC1542" s="72"/>
      <c r="JD1542" s="72"/>
      <c r="JE1542" s="72"/>
      <c r="JF1542" s="72"/>
      <c r="JG1542" s="72"/>
      <c r="JH1542" s="72"/>
      <c r="JI1542" s="72"/>
      <c r="JJ1542" s="72"/>
      <c r="JK1542" s="72"/>
      <c r="JL1542" s="72"/>
      <c r="JM1542" s="72"/>
      <c r="JN1542" s="72"/>
      <c r="JO1542" s="72"/>
      <c r="JP1542" s="72"/>
      <c r="JQ1542" s="72"/>
      <c r="JR1542" s="72"/>
      <c r="JS1542" s="72"/>
      <c r="JT1542" s="72"/>
      <c r="JU1542" s="72"/>
      <c r="JV1542" s="72"/>
      <c r="JW1542" s="72"/>
      <c r="JX1542" s="72"/>
      <c r="JY1542" s="72"/>
      <c r="JZ1542" s="72"/>
      <c r="KA1542" s="72"/>
      <c r="KB1542" s="72"/>
      <c r="KC1542" s="72"/>
      <c r="KD1542" s="72"/>
      <c r="KE1542" s="72"/>
      <c r="KF1542" s="72"/>
      <c r="KG1542" s="72"/>
      <c r="KH1542" s="72"/>
      <c r="KI1542" s="72"/>
      <c r="KJ1542" s="72"/>
      <c r="KK1542" s="72"/>
      <c r="KL1542" s="72"/>
      <c r="KM1542" s="72"/>
      <c r="KN1542" s="72"/>
      <c r="KO1542" s="72"/>
      <c r="KP1542" s="72"/>
      <c r="KQ1542" s="72"/>
      <c r="KR1542" s="72"/>
      <c r="KS1542" s="72"/>
      <c r="KT1542" s="72"/>
      <c r="KU1542" s="72"/>
      <c r="KV1542" s="72"/>
      <c r="KW1542" s="72"/>
      <c r="KX1542" s="72"/>
      <c r="KY1542" s="72"/>
      <c r="KZ1542" s="72"/>
      <c r="LA1542" s="72"/>
      <c r="LB1542" s="72"/>
      <c r="LC1542" s="72"/>
      <c r="LD1542" s="72"/>
      <c r="LE1542" s="72"/>
      <c r="LF1542" s="72"/>
      <c r="LG1542" s="72"/>
      <c r="LH1542" s="72"/>
      <c r="LI1542" s="72"/>
      <c r="LJ1542" s="72"/>
      <c r="LK1542" s="72"/>
      <c r="LL1542" s="72"/>
      <c r="LM1542" s="72"/>
      <c r="LN1542" s="72"/>
      <c r="LO1542" s="72"/>
      <c r="LP1542" s="72"/>
      <c r="LQ1542" s="72"/>
      <c r="LR1542" s="72"/>
      <c r="LS1542" s="72"/>
      <c r="LT1542" s="72"/>
      <c r="LU1542" s="72"/>
      <c r="LV1542" s="72"/>
      <c r="LW1542" s="72"/>
      <c r="LX1542" s="72"/>
      <c r="LY1542" s="72"/>
      <c r="LZ1542" s="72"/>
      <c r="MA1542" s="72"/>
      <c r="MB1542" s="72"/>
      <c r="MC1542" s="72"/>
      <c r="MD1542" s="72"/>
      <c r="ME1542" s="72"/>
      <c r="MF1542" s="72"/>
      <c r="MG1542" s="72"/>
      <c r="MH1542" s="72"/>
      <c r="MI1542" s="72"/>
      <c r="MJ1542" s="72"/>
      <c r="MK1542" s="72"/>
      <c r="ML1542" s="72"/>
      <c r="MM1542" s="72"/>
      <c r="MN1542" s="72"/>
      <c r="MO1542" s="72"/>
      <c r="MP1542" s="72"/>
      <c r="MQ1542" s="72"/>
      <c r="MR1542" s="72"/>
      <c r="MS1542" s="72"/>
      <c r="MT1542" s="72"/>
      <c r="MU1542" s="72"/>
      <c r="MV1542" s="72"/>
      <c r="MW1542" s="72"/>
      <c r="MX1542" s="72"/>
      <c r="MY1542" s="72"/>
      <c r="MZ1542" s="72"/>
      <c r="NA1542" s="72"/>
      <c r="NB1542" s="72"/>
      <c r="NC1542" s="72"/>
      <c r="ND1542" s="72"/>
      <c r="NE1542" s="72"/>
      <c r="NF1542" s="72"/>
      <c r="NG1542" s="72"/>
      <c r="NH1542" s="72"/>
      <c r="NI1542" s="72"/>
      <c r="NJ1542" s="72"/>
      <c r="NK1542" s="72"/>
      <c r="NL1542" s="72"/>
      <c r="NM1542" s="72"/>
      <c r="NN1542" s="72"/>
      <c r="NO1542" s="72"/>
      <c r="NP1542" s="72"/>
      <c r="NQ1542" s="72"/>
      <c r="NR1542" s="72"/>
      <c r="NS1542" s="72"/>
      <c r="NT1542" s="72"/>
      <c r="NU1542" s="72"/>
      <c r="NV1542" s="72"/>
      <c r="NW1542" s="72"/>
      <c r="NX1542" s="72"/>
      <c r="NY1542" s="72"/>
      <c r="NZ1542" s="72"/>
      <c r="OA1542" s="72"/>
      <c r="OB1542" s="72"/>
      <c r="OC1542" s="72"/>
      <c r="OD1542" s="72"/>
      <c r="OE1542" s="72"/>
      <c r="OF1542" s="72"/>
      <c r="OG1542" s="72"/>
      <c r="OH1542" s="72"/>
      <c r="OI1542" s="72"/>
      <c r="OJ1542" s="72"/>
      <c r="OK1542" s="72"/>
      <c r="OL1542" s="72"/>
      <c r="OM1542" s="72"/>
      <c r="ON1542" s="72"/>
      <c r="OO1542" s="72"/>
      <c r="OP1542" s="72"/>
      <c r="OQ1542" s="72"/>
      <c r="OR1542" s="72"/>
      <c r="OS1542" s="72"/>
      <c r="OT1542" s="72"/>
      <c r="OU1542" s="72"/>
      <c r="OV1542" s="72"/>
      <c r="OW1542" s="72"/>
      <c r="OX1542" s="72"/>
      <c r="OY1542" s="72"/>
      <c r="OZ1542" s="72"/>
      <c r="PA1542" s="72"/>
      <c r="PB1542" s="72"/>
      <c r="PC1542" s="72"/>
      <c r="PD1542" s="72"/>
      <c r="PE1542" s="72"/>
      <c r="PF1542" s="72"/>
      <c r="PG1542" s="72"/>
      <c r="PH1542" s="72"/>
      <c r="PI1542" s="72"/>
      <c r="PJ1542" s="72"/>
      <c r="PK1542" s="72"/>
      <c r="PL1542" s="72"/>
      <c r="PM1542" s="72"/>
      <c r="PN1542" s="72"/>
      <c r="PO1542" s="72"/>
      <c r="PP1542" s="72"/>
      <c r="PQ1542" s="72"/>
      <c r="PR1542" s="72"/>
      <c r="PS1542" s="72"/>
      <c r="PT1542" s="72"/>
      <c r="PU1542" s="72"/>
      <c r="PV1542" s="72"/>
      <c r="PW1542" s="72"/>
      <c r="PX1542" s="72"/>
      <c r="PY1542" s="72"/>
      <c r="PZ1542" s="72"/>
      <c r="QA1542" s="72"/>
      <c r="QB1542" s="72"/>
      <c r="QC1542" s="72"/>
      <c r="QD1542" s="72"/>
      <c r="QE1542" s="72"/>
      <c r="QF1542" s="72"/>
      <c r="QG1542" s="72"/>
      <c r="QH1542" s="72"/>
      <c r="QI1542" s="72"/>
      <c r="QJ1542" s="72"/>
      <c r="QK1542" s="72"/>
      <c r="QL1542" s="72"/>
      <c r="QM1542" s="72"/>
      <c r="QN1542" s="72"/>
      <c r="QO1542" s="72"/>
      <c r="QP1542" s="72"/>
      <c r="QQ1542" s="72"/>
      <c r="QR1542" s="72"/>
      <c r="QS1542" s="72"/>
      <c r="QT1542" s="72"/>
      <c r="QU1542" s="72"/>
      <c r="QV1542" s="72"/>
      <c r="QW1542" s="72"/>
      <c r="QX1542" s="72"/>
      <c r="QY1542" s="72"/>
      <c r="QZ1542" s="72"/>
      <c r="RA1542" s="72"/>
      <c r="RB1542" s="72"/>
      <c r="RC1542" s="72"/>
      <c r="RD1542" s="72"/>
      <c r="RE1542" s="72"/>
      <c r="RF1542" s="72"/>
      <c r="RG1542" s="72"/>
      <c r="RH1542" s="72"/>
      <c r="RI1542" s="72"/>
      <c r="RJ1542" s="72"/>
      <c r="RK1542" s="72"/>
      <c r="RL1542" s="72"/>
      <c r="RM1542" s="72"/>
      <c r="RN1542" s="72"/>
      <c r="RO1542" s="72"/>
      <c r="RP1542" s="72"/>
      <c r="RQ1542" s="72"/>
      <c r="RR1542" s="72"/>
      <c r="RS1542" s="72"/>
      <c r="RT1542" s="72"/>
      <c r="RU1542" s="72"/>
      <c r="RV1542" s="72"/>
      <c r="RW1542" s="72"/>
      <c r="RX1542" s="72"/>
      <c r="RY1542" s="72"/>
      <c r="RZ1542" s="72"/>
      <c r="SA1542" s="72"/>
      <c r="SB1542" s="72"/>
      <c r="SC1542" s="72"/>
      <c r="SD1542" s="72"/>
      <c r="SE1542" s="72"/>
      <c r="SF1542" s="72"/>
      <c r="SG1542" s="72"/>
      <c r="SH1542" s="72"/>
      <c r="SI1542" s="72"/>
      <c r="SJ1542" s="72"/>
      <c r="SK1542" s="72"/>
      <c r="SL1542" s="72"/>
      <c r="SM1542" s="72"/>
      <c r="SN1542" s="72"/>
      <c r="SO1542" s="72"/>
      <c r="SP1542" s="72"/>
      <c r="SQ1542" s="72"/>
      <c r="SR1542" s="72"/>
      <c r="SS1542" s="72"/>
      <c r="ST1542" s="72"/>
      <c r="SU1542" s="72"/>
      <c r="SV1542" s="72"/>
      <c r="SW1542" s="72"/>
      <c r="SX1542" s="72"/>
      <c r="SY1542" s="72"/>
      <c r="SZ1542" s="72"/>
      <c r="TA1542" s="72"/>
      <c r="TB1542" s="72"/>
      <c r="TC1542" s="72"/>
    </row>
    <row r="1543" spans="1:523" ht="16.5" customHeight="1" x14ac:dyDescent="0.2">
      <c r="A1543" s="20">
        <v>969</v>
      </c>
      <c r="B1543" s="20" t="s">
        <v>66</v>
      </c>
      <c r="C1543" s="20" t="s">
        <v>23</v>
      </c>
      <c r="D1543" s="20" t="s">
        <v>38</v>
      </c>
      <c r="E1543" s="20" t="s">
        <v>1345</v>
      </c>
      <c r="F1543" s="22" t="s">
        <v>1044</v>
      </c>
      <c r="G1543" s="73" t="s">
        <v>84</v>
      </c>
      <c r="H1543" s="20" t="s">
        <v>35</v>
      </c>
      <c r="I1543" s="20" t="s">
        <v>81</v>
      </c>
      <c r="J1543" s="22" t="s">
        <v>167</v>
      </c>
      <c r="K1543" s="20"/>
      <c r="L1543" s="20"/>
      <c r="M1543" s="20"/>
      <c r="N1543" s="20"/>
      <c r="O1543" s="32"/>
      <c r="P1543" s="23">
        <v>8648066252</v>
      </c>
      <c r="Q1543" s="24">
        <v>1</v>
      </c>
      <c r="R1543" s="25">
        <v>45658</v>
      </c>
      <c r="S1543" s="20" t="s">
        <v>83</v>
      </c>
      <c r="T1543" s="23">
        <f>P1543</f>
        <v>8648066252</v>
      </c>
      <c r="U1543" s="27" t="s">
        <v>100</v>
      </c>
      <c r="V1543" s="27" t="s">
        <v>100</v>
      </c>
      <c r="W1543" s="72"/>
      <c r="X1543" s="72"/>
      <c r="Y1543" s="72"/>
      <c r="Z1543" s="72"/>
      <c r="AA1543" s="72"/>
      <c r="AB1543" s="72"/>
      <c r="AC1543" s="72"/>
      <c r="AD1543" s="72"/>
      <c r="AE1543" s="72"/>
      <c r="AF1543" s="72"/>
      <c r="AG1543" s="72"/>
      <c r="AH1543" s="72"/>
      <c r="AI1543" s="72"/>
      <c r="AJ1543" s="72"/>
      <c r="AK1543" s="72"/>
      <c r="AL1543" s="72"/>
      <c r="AM1543" s="72"/>
      <c r="AN1543" s="72"/>
      <c r="AO1543" s="72"/>
      <c r="AP1543" s="72"/>
      <c r="AQ1543" s="72"/>
      <c r="AR1543" s="72"/>
      <c r="AS1543" s="72"/>
      <c r="AT1543" s="72"/>
      <c r="AU1543" s="72"/>
      <c r="AV1543" s="72"/>
      <c r="AW1543" s="72"/>
      <c r="AX1543" s="72"/>
      <c r="AY1543" s="72"/>
      <c r="AZ1543" s="72"/>
      <c r="BA1543" s="72"/>
      <c r="BB1543" s="72"/>
      <c r="BC1543" s="72"/>
      <c r="BD1543" s="72"/>
      <c r="BE1543" s="72"/>
      <c r="BF1543" s="72"/>
      <c r="BG1543" s="72"/>
      <c r="BH1543" s="72"/>
      <c r="BI1543" s="72"/>
      <c r="BJ1543" s="72"/>
      <c r="BK1543" s="72"/>
      <c r="BL1543" s="72"/>
      <c r="BM1543" s="72"/>
      <c r="BN1543" s="72"/>
      <c r="BO1543" s="72"/>
      <c r="BP1543" s="72"/>
      <c r="BQ1543" s="72"/>
      <c r="BR1543" s="72"/>
      <c r="BS1543" s="72"/>
      <c r="BT1543" s="72"/>
      <c r="BU1543" s="72"/>
      <c r="BV1543" s="72"/>
      <c r="BW1543" s="72"/>
      <c r="BX1543" s="72"/>
      <c r="BY1543" s="72"/>
      <c r="BZ1543" s="72"/>
      <c r="CA1543" s="72"/>
      <c r="CB1543" s="72"/>
      <c r="CC1543" s="72"/>
      <c r="CD1543" s="72"/>
      <c r="CE1543" s="72"/>
      <c r="CF1543" s="72"/>
      <c r="CG1543" s="72"/>
      <c r="CH1543" s="72"/>
      <c r="CI1543" s="72"/>
      <c r="CJ1543" s="72"/>
      <c r="CK1543" s="72"/>
      <c r="CL1543" s="72"/>
      <c r="CM1543" s="72"/>
      <c r="CN1543" s="72"/>
      <c r="CO1543" s="72"/>
      <c r="CP1543" s="72"/>
      <c r="CQ1543" s="72"/>
      <c r="CR1543" s="72"/>
      <c r="CS1543" s="72"/>
      <c r="CT1543" s="72"/>
      <c r="CU1543" s="72"/>
      <c r="CV1543" s="72"/>
      <c r="CW1543" s="72"/>
      <c r="CX1543" s="72"/>
      <c r="CY1543" s="72"/>
      <c r="CZ1543" s="72"/>
      <c r="DA1543" s="72"/>
      <c r="DB1543" s="72"/>
      <c r="DC1543" s="72"/>
      <c r="DD1543" s="72"/>
      <c r="DE1543" s="72"/>
      <c r="DF1543" s="72"/>
      <c r="DG1543" s="72"/>
      <c r="DH1543" s="72"/>
      <c r="DI1543" s="72"/>
      <c r="DJ1543" s="72"/>
      <c r="DK1543" s="72"/>
      <c r="DL1543" s="72"/>
      <c r="DM1543" s="72"/>
      <c r="DN1543" s="72"/>
      <c r="DO1543" s="72"/>
      <c r="DP1543" s="72"/>
      <c r="DQ1543" s="72"/>
      <c r="DR1543" s="72"/>
      <c r="DS1543" s="72"/>
      <c r="DT1543" s="72"/>
      <c r="DU1543" s="72"/>
      <c r="DV1543" s="72"/>
      <c r="DW1543" s="72"/>
      <c r="DX1543" s="72"/>
      <c r="DY1543" s="72"/>
      <c r="DZ1543" s="72"/>
      <c r="EA1543" s="72"/>
      <c r="EB1543" s="72"/>
      <c r="EC1543" s="72"/>
      <c r="ED1543" s="72"/>
      <c r="EE1543" s="72"/>
      <c r="EF1543" s="72"/>
      <c r="EG1543" s="72"/>
      <c r="EH1543" s="72"/>
      <c r="EI1543" s="72"/>
      <c r="EJ1543" s="72"/>
      <c r="EK1543" s="72"/>
      <c r="EL1543" s="72"/>
      <c r="EM1543" s="72"/>
      <c r="EN1543" s="72"/>
      <c r="EO1543" s="72"/>
      <c r="EP1543" s="72"/>
      <c r="EQ1543" s="72"/>
      <c r="ER1543" s="72"/>
      <c r="ES1543" s="72"/>
      <c r="ET1543" s="72"/>
      <c r="EU1543" s="72"/>
      <c r="EV1543" s="72"/>
      <c r="EW1543" s="72"/>
      <c r="EX1543" s="72"/>
      <c r="EY1543" s="72"/>
      <c r="EZ1543" s="72"/>
      <c r="FA1543" s="72"/>
      <c r="FB1543" s="72"/>
      <c r="FC1543" s="72"/>
      <c r="FD1543" s="72"/>
      <c r="FE1543" s="72"/>
      <c r="FF1543" s="72"/>
      <c r="FG1543" s="72"/>
      <c r="FH1543" s="72"/>
      <c r="FI1543" s="72"/>
      <c r="FJ1543" s="72"/>
      <c r="FK1543" s="72"/>
      <c r="FL1543" s="72"/>
      <c r="FM1543" s="72"/>
      <c r="FN1543" s="72"/>
      <c r="FO1543" s="72"/>
      <c r="FP1543" s="72"/>
      <c r="FQ1543" s="72"/>
      <c r="FR1543" s="72"/>
      <c r="FS1543" s="72"/>
      <c r="FT1543" s="72"/>
      <c r="FU1543" s="72"/>
      <c r="FV1543" s="72"/>
      <c r="FW1543" s="72"/>
      <c r="FX1543" s="72"/>
      <c r="FY1543" s="72"/>
      <c r="FZ1543" s="72"/>
      <c r="GA1543" s="72"/>
      <c r="GB1543" s="72"/>
      <c r="GC1543" s="72"/>
      <c r="GD1543" s="72"/>
      <c r="GE1543" s="72"/>
      <c r="GF1543" s="72"/>
      <c r="GG1543" s="72"/>
      <c r="GH1543" s="72"/>
      <c r="GI1543" s="72"/>
      <c r="GJ1543" s="72"/>
      <c r="GK1543" s="72"/>
      <c r="GL1543" s="72"/>
      <c r="GM1543" s="72"/>
      <c r="GN1543" s="72"/>
      <c r="GO1543" s="72"/>
      <c r="GP1543" s="72"/>
      <c r="GQ1543" s="72"/>
      <c r="GR1543" s="72"/>
      <c r="GS1543" s="72"/>
      <c r="GT1543" s="72"/>
      <c r="GU1543" s="72"/>
      <c r="GV1543" s="72"/>
      <c r="GW1543" s="72"/>
      <c r="GX1543" s="72"/>
      <c r="GY1543" s="72"/>
      <c r="GZ1543" s="72"/>
      <c r="HA1543" s="72"/>
      <c r="HB1543" s="72"/>
      <c r="HC1543" s="72"/>
      <c r="HD1543" s="72"/>
      <c r="HE1543" s="72"/>
      <c r="HF1543" s="72"/>
      <c r="HG1543" s="72"/>
      <c r="HH1543" s="72"/>
      <c r="HI1543" s="72"/>
      <c r="HJ1543" s="72"/>
      <c r="HK1543" s="72"/>
      <c r="HL1543" s="72"/>
      <c r="HM1543" s="72"/>
      <c r="HN1543" s="72"/>
      <c r="HO1543" s="72"/>
      <c r="HP1543" s="72"/>
      <c r="HQ1543" s="72"/>
      <c r="HR1543" s="72"/>
      <c r="HS1543" s="72"/>
      <c r="HT1543" s="72"/>
      <c r="HU1543" s="72"/>
      <c r="HV1543" s="72"/>
      <c r="HW1543" s="72"/>
      <c r="HX1543" s="72"/>
      <c r="HY1543" s="72"/>
      <c r="HZ1543" s="72"/>
      <c r="IA1543" s="72"/>
      <c r="IB1543" s="72"/>
      <c r="IC1543" s="72"/>
      <c r="ID1543" s="72"/>
      <c r="IE1543" s="72"/>
      <c r="IF1543" s="72"/>
      <c r="IG1543" s="72"/>
      <c r="IH1543" s="72"/>
      <c r="II1543" s="72"/>
      <c r="IJ1543" s="72"/>
      <c r="IK1543" s="72"/>
      <c r="IL1543" s="72"/>
      <c r="IM1543" s="72"/>
      <c r="IN1543" s="72"/>
      <c r="IO1543" s="72"/>
      <c r="IP1543" s="72"/>
      <c r="IQ1543" s="72"/>
      <c r="IR1543" s="72"/>
      <c r="IS1543" s="72"/>
      <c r="IT1543" s="72"/>
      <c r="IU1543" s="72"/>
      <c r="IV1543" s="72"/>
      <c r="IW1543" s="72"/>
      <c r="IX1543" s="72"/>
      <c r="IY1543" s="72"/>
      <c r="IZ1543" s="72"/>
      <c r="JA1543" s="72"/>
      <c r="JB1543" s="72"/>
      <c r="JC1543" s="72"/>
      <c r="JD1543" s="72"/>
      <c r="JE1543" s="72"/>
      <c r="JF1543" s="72"/>
      <c r="JG1543" s="72"/>
      <c r="JH1543" s="72"/>
      <c r="JI1543" s="72"/>
      <c r="JJ1543" s="72"/>
      <c r="JK1543" s="72"/>
      <c r="JL1543" s="72"/>
      <c r="JM1543" s="72"/>
      <c r="JN1543" s="72"/>
      <c r="JO1543" s="72"/>
      <c r="JP1543" s="72"/>
      <c r="JQ1543" s="72"/>
      <c r="JR1543" s="72"/>
      <c r="JS1543" s="72"/>
      <c r="JT1543" s="72"/>
      <c r="JU1543" s="72"/>
      <c r="JV1543" s="72"/>
      <c r="JW1543" s="72"/>
      <c r="JX1543" s="72"/>
      <c r="JY1543" s="72"/>
      <c r="JZ1543" s="72"/>
      <c r="KA1543" s="72"/>
      <c r="KB1543" s="72"/>
      <c r="KC1543" s="72"/>
      <c r="KD1543" s="72"/>
      <c r="KE1543" s="72"/>
      <c r="KF1543" s="72"/>
      <c r="KG1543" s="72"/>
      <c r="KH1543" s="72"/>
      <c r="KI1543" s="72"/>
      <c r="KJ1543" s="72"/>
      <c r="KK1543" s="72"/>
      <c r="KL1543" s="72"/>
      <c r="KM1543" s="72"/>
      <c r="KN1543" s="72"/>
      <c r="KO1543" s="72"/>
      <c r="KP1543" s="72"/>
      <c r="KQ1543" s="72"/>
      <c r="KR1543" s="72"/>
      <c r="KS1543" s="72"/>
      <c r="KT1543" s="72"/>
      <c r="KU1543" s="72"/>
      <c r="KV1543" s="72"/>
      <c r="KW1543" s="72"/>
      <c r="KX1543" s="72"/>
      <c r="KY1543" s="72"/>
      <c r="KZ1543" s="72"/>
      <c r="LA1543" s="72"/>
      <c r="LB1543" s="72"/>
      <c r="LC1543" s="72"/>
      <c r="LD1543" s="72"/>
      <c r="LE1543" s="72"/>
      <c r="LF1543" s="72"/>
      <c r="LG1543" s="72"/>
      <c r="LH1543" s="72"/>
      <c r="LI1543" s="72"/>
      <c r="LJ1543" s="72"/>
      <c r="LK1543" s="72"/>
      <c r="LL1543" s="72"/>
      <c r="LM1543" s="72"/>
      <c r="LN1543" s="72"/>
      <c r="LO1543" s="72"/>
      <c r="LP1543" s="72"/>
      <c r="LQ1543" s="72"/>
      <c r="LR1543" s="72"/>
      <c r="LS1543" s="72"/>
      <c r="LT1543" s="72"/>
      <c r="LU1543" s="72"/>
      <c r="LV1543" s="72"/>
      <c r="LW1543" s="72"/>
      <c r="LX1543" s="72"/>
      <c r="LY1543" s="72"/>
      <c r="LZ1543" s="72"/>
      <c r="MA1543" s="72"/>
      <c r="MB1543" s="72"/>
      <c r="MC1543" s="72"/>
      <c r="MD1543" s="72"/>
      <c r="ME1543" s="72"/>
      <c r="MF1543" s="72"/>
      <c r="MG1543" s="72"/>
      <c r="MH1543" s="72"/>
      <c r="MI1543" s="72"/>
      <c r="MJ1543" s="72"/>
      <c r="MK1543" s="72"/>
      <c r="ML1543" s="72"/>
      <c r="MM1543" s="72"/>
      <c r="MN1543" s="72"/>
      <c r="MO1543" s="72"/>
      <c r="MP1543" s="72"/>
      <c r="MQ1543" s="72"/>
      <c r="MR1543" s="72"/>
      <c r="MS1543" s="72"/>
      <c r="MT1543" s="72"/>
      <c r="MU1543" s="72"/>
      <c r="MV1543" s="72"/>
      <c r="MW1543" s="72"/>
      <c r="MX1543" s="72"/>
      <c r="MY1543" s="72"/>
      <c r="MZ1543" s="72"/>
      <c r="NA1543" s="72"/>
      <c r="NB1543" s="72"/>
      <c r="NC1543" s="72"/>
      <c r="ND1543" s="72"/>
      <c r="NE1543" s="72"/>
      <c r="NF1543" s="72"/>
      <c r="NG1543" s="72"/>
      <c r="NH1543" s="72"/>
      <c r="NI1543" s="72"/>
      <c r="NJ1543" s="72"/>
      <c r="NK1543" s="72"/>
      <c r="NL1543" s="72"/>
      <c r="NM1543" s="72"/>
      <c r="NN1543" s="72"/>
      <c r="NO1543" s="72"/>
      <c r="NP1543" s="72"/>
      <c r="NQ1543" s="72"/>
      <c r="NR1543" s="72"/>
      <c r="NS1543" s="72"/>
      <c r="NT1543" s="72"/>
      <c r="NU1543" s="72"/>
      <c r="NV1543" s="72"/>
      <c r="NW1543" s="72"/>
      <c r="NX1543" s="72"/>
      <c r="NY1543" s="72"/>
      <c r="NZ1543" s="72"/>
      <c r="OA1543" s="72"/>
      <c r="OB1543" s="72"/>
      <c r="OC1543" s="72"/>
      <c r="OD1543" s="72"/>
      <c r="OE1543" s="72"/>
      <c r="OF1543" s="72"/>
      <c r="OG1543" s="72"/>
      <c r="OH1543" s="72"/>
      <c r="OI1543" s="72"/>
      <c r="OJ1543" s="72"/>
      <c r="OK1543" s="72"/>
      <c r="OL1543" s="72"/>
      <c r="OM1543" s="72"/>
      <c r="ON1543" s="72"/>
      <c r="OO1543" s="72"/>
      <c r="OP1543" s="72"/>
      <c r="OQ1543" s="72"/>
      <c r="OR1543" s="72"/>
      <c r="OS1543" s="72"/>
      <c r="OT1543" s="72"/>
      <c r="OU1543" s="72"/>
      <c r="OV1543" s="72"/>
      <c r="OW1543" s="72"/>
      <c r="OX1543" s="72"/>
      <c r="OY1543" s="72"/>
      <c r="OZ1543" s="72"/>
      <c r="PA1543" s="72"/>
      <c r="PB1543" s="72"/>
      <c r="PC1543" s="72"/>
      <c r="PD1543" s="72"/>
      <c r="PE1543" s="72"/>
      <c r="PF1543" s="72"/>
      <c r="PG1543" s="72"/>
      <c r="PH1543" s="72"/>
      <c r="PI1543" s="72"/>
      <c r="PJ1543" s="72"/>
      <c r="PK1543" s="72"/>
      <c r="PL1543" s="72"/>
      <c r="PM1543" s="72"/>
      <c r="PN1543" s="72"/>
      <c r="PO1543" s="72"/>
      <c r="PP1543" s="72"/>
      <c r="PQ1543" s="72"/>
      <c r="PR1543" s="72"/>
      <c r="PS1543" s="72"/>
      <c r="PT1543" s="72"/>
      <c r="PU1543" s="72"/>
      <c r="PV1543" s="72"/>
      <c r="PW1543" s="72"/>
      <c r="PX1543" s="72"/>
      <c r="PY1543" s="72"/>
      <c r="PZ1543" s="72"/>
      <c r="QA1543" s="72"/>
      <c r="QB1543" s="72"/>
      <c r="QC1543" s="72"/>
      <c r="QD1543" s="72"/>
      <c r="QE1543" s="72"/>
      <c r="QF1543" s="72"/>
      <c r="QG1543" s="72"/>
      <c r="QH1543" s="72"/>
      <c r="QI1543" s="72"/>
      <c r="QJ1543" s="72"/>
      <c r="QK1543" s="72"/>
      <c r="QL1543" s="72"/>
      <c r="QM1543" s="72"/>
      <c r="QN1543" s="72"/>
      <c r="QO1543" s="72"/>
      <c r="QP1543" s="72"/>
      <c r="QQ1543" s="72"/>
      <c r="QR1543" s="72"/>
      <c r="QS1543" s="72"/>
      <c r="QT1543" s="72"/>
      <c r="QU1543" s="72"/>
      <c r="QV1543" s="72"/>
      <c r="QW1543" s="72"/>
      <c r="QX1543" s="72"/>
      <c r="QY1543" s="72"/>
      <c r="QZ1543" s="72"/>
      <c r="RA1543" s="72"/>
      <c r="RB1543" s="72"/>
      <c r="RC1543" s="72"/>
      <c r="RD1543" s="72"/>
      <c r="RE1543" s="72"/>
      <c r="RF1543" s="72"/>
      <c r="RG1543" s="72"/>
      <c r="RH1543" s="72"/>
      <c r="RI1543" s="72"/>
      <c r="RJ1543" s="72"/>
      <c r="RK1543" s="72"/>
      <c r="RL1543" s="72"/>
      <c r="RM1543" s="72"/>
      <c r="RN1543" s="72"/>
      <c r="RO1543" s="72"/>
      <c r="RP1543" s="72"/>
      <c r="RQ1543" s="72"/>
      <c r="RR1543" s="72"/>
      <c r="RS1543" s="72"/>
      <c r="RT1543" s="72"/>
      <c r="RU1543" s="72"/>
      <c r="RV1543" s="72"/>
      <c r="RW1543" s="72"/>
      <c r="RX1543" s="72"/>
      <c r="RY1543" s="72"/>
      <c r="RZ1543" s="72"/>
      <c r="SA1543" s="72"/>
      <c r="SB1543" s="72"/>
      <c r="SC1543" s="72"/>
      <c r="SD1543" s="72"/>
      <c r="SE1543" s="72"/>
      <c r="SF1543" s="72"/>
      <c r="SG1543" s="72"/>
      <c r="SH1543" s="72"/>
      <c r="SI1543" s="72"/>
      <c r="SJ1543" s="72"/>
      <c r="SK1543" s="72"/>
      <c r="SL1543" s="72"/>
      <c r="SM1543" s="72"/>
      <c r="SN1543" s="72"/>
      <c r="SO1543" s="72"/>
      <c r="SP1543" s="72"/>
      <c r="SQ1543" s="72"/>
      <c r="SR1543" s="72"/>
      <c r="SS1543" s="72"/>
      <c r="ST1543" s="72"/>
      <c r="SU1543" s="72"/>
      <c r="SV1543" s="72"/>
      <c r="SW1543" s="72"/>
      <c r="SX1543" s="72"/>
      <c r="SY1543" s="72"/>
      <c r="SZ1543" s="72"/>
      <c r="TA1543" s="72"/>
      <c r="TB1543" s="72"/>
      <c r="TC1543" s="72"/>
    </row>
    <row r="1544" spans="1:523" ht="16.5" customHeight="1" x14ac:dyDescent="0.2">
      <c r="A1544" s="20">
        <v>970</v>
      </c>
      <c r="B1544" s="20" t="s">
        <v>66</v>
      </c>
      <c r="C1544" s="20" t="s">
        <v>328</v>
      </c>
      <c r="D1544" s="20" t="s">
        <v>38</v>
      </c>
      <c r="E1544" s="20" t="s">
        <v>1345</v>
      </c>
      <c r="F1544" s="22" t="s">
        <v>1045</v>
      </c>
      <c r="G1544" s="73" t="s">
        <v>42</v>
      </c>
      <c r="H1544" s="20" t="s">
        <v>35</v>
      </c>
      <c r="I1544" s="20" t="s">
        <v>81</v>
      </c>
      <c r="J1544" s="22" t="s">
        <v>1046</v>
      </c>
      <c r="K1544" s="20"/>
      <c r="L1544" s="20"/>
      <c r="M1544" s="20"/>
      <c r="N1544" s="20"/>
      <c r="O1544" s="32"/>
      <c r="P1544" s="23">
        <v>21945000</v>
      </c>
      <c r="Q1544" s="24">
        <v>1</v>
      </c>
      <c r="R1544" s="25">
        <v>45658</v>
      </c>
      <c r="S1544" s="20" t="s">
        <v>83</v>
      </c>
      <c r="T1544" s="23">
        <f t="shared" ref="T1544:T1549" si="28">P1544*12</f>
        <v>263340000</v>
      </c>
      <c r="U1544" s="27" t="s">
        <v>100</v>
      </c>
      <c r="V1544" s="27" t="s">
        <v>100</v>
      </c>
      <c r="W1544" s="72"/>
      <c r="X1544" s="72"/>
      <c r="Y1544" s="72"/>
      <c r="Z1544" s="72"/>
      <c r="AA1544" s="72"/>
      <c r="AB1544" s="72"/>
      <c r="AC1544" s="72"/>
      <c r="AD1544" s="72"/>
      <c r="AE1544" s="72"/>
      <c r="AF1544" s="72"/>
      <c r="AG1544" s="72"/>
      <c r="AH1544" s="72"/>
      <c r="AI1544" s="72"/>
      <c r="AJ1544" s="72"/>
      <c r="AK1544" s="72"/>
      <c r="AL1544" s="72"/>
      <c r="AM1544" s="72"/>
      <c r="AN1544" s="72"/>
      <c r="AO1544" s="72"/>
      <c r="AP1544" s="72"/>
      <c r="AQ1544" s="72"/>
      <c r="AR1544" s="72"/>
      <c r="AS1544" s="72"/>
      <c r="AT1544" s="72"/>
      <c r="AU1544" s="72"/>
      <c r="AV1544" s="72"/>
      <c r="AW1544" s="72"/>
      <c r="AX1544" s="72"/>
      <c r="AY1544" s="72"/>
      <c r="AZ1544" s="72"/>
      <c r="BA1544" s="72"/>
      <c r="BB1544" s="72"/>
      <c r="BC1544" s="72"/>
      <c r="BD1544" s="72"/>
      <c r="BE1544" s="72"/>
      <c r="BF1544" s="72"/>
      <c r="BG1544" s="72"/>
      <c r="BH1544" s="72"/>
      <c r="BI1544" s="72"/>
      <c r="BJ1544" s="72"/>
      <c r="BK1544" s="72"/>
      <c r="BL1544" s="72"/>
      <c r="BM1544" s="72"/>
      <c r="BN1544" s="72"/>
      <c r="BO1544" s="72"/>
      <c r="BP1544" s="72"/>
      <c r="BQ1544" s="72"/>
      <c r="BR1544" s="72"/>
      <c r="BS1544" s="72"/>
      <c r="BT1544" s="72"/>
      <c r="BU1544" s="72"/>
      <c r="BV1544" s="72"/>
      <c r="BW1544" s="72"/>
      <c r="BX1544" s="72"/>
      <c r="BY1544" s="72"/>
      <c r="BZ1544" s="72"/>
      <c r="CA1544" s="72"/>
      <c r="CB1544" s="72"/>
      <c r="CC1544" s="72"/>
      <c r="CD1544" s="72"/>
      <c r="CE1544" s="72"/>
      <c r="CF1544" s="72"/>
      <c r="CG1544" s="72"/>
      <c r="CH1544" s="72"/>
      <c r="CI1544" s="72"/>
      <c r="CJ1544" s="72"/>
      <c r="CK1544" s="72"/>
      <c r="CL1544" s="72"/>
      <c r="CM1544" s="72"/>
      <c r="CN1544" s="72"/>
      <c r="CO1544" s="72"/>
      <c r="CP1544" s="72"/>
      <c r="CQ1544" s="72"/>
      <c r="CR1544" s="72"/>
      <c r="CS1544" s="72"/>
      <c r="CT1544" s="72"/>
      <c r="CU1544" s="72"/>
      <c r="CV1544" s="72"/>
      <c r="CW1544" s="72"/>
      <c r="CX1544" s="72"/>
      <c r="CY1544" s="72"/>
      <c r="CZ1544" s="72"/>
      <c r="DA1544" s="72"/>
      <c r="DB1544" s="72"/>
      <c r="DC1544" s="72"/>
      <c r="DD1544" s="72"/>
      <c r="DE1544" s="72"/>
      <c r="DF1544" s="72"/>
      <c r="DG1544" s="72"/>
      <c r="DH1544" s="72"/>
      <c r="DI1544" s="72"/>
      <c r="DJ1544" s="72"/>
      <c r="DK1544" s="72"/>
      <c r="DL1544" s="72"/>
      <c r="DM1544" s="72"/>
      <c r="DN1544" s="72"/>
      <c r="DO1544" s="72"/>
      <c r="DP1544" s="72"/>
      <c r="DQ1544" s="72"/>
      <c r="DR1544" s="72"/>
      <c r="DS1544" s="72"/>
      <c r="DT1544" s="72"/>
      <c r="DU1544" s="72"/>
      <c r="DV1544" s="72"/>
      <c r="DW1544" s="72"/>
      <c r="DX1544" s="72"/>
      <c r="DY1544" s="72"/>
      <c r="DZ1544" s="72"/>
      <c r="EA1544" s="72"/>
      <c r="EB1544" s="72"/>
      <c r="EC1544" s="72"/>
      <c r="ED1544" s="72"/>
      <c r="EE1544" s="72"/>
      <c r="EF1544" s="72"/>
      <c r="EG1544" s="72"/>
      <c r="EH1544" s="72"/>
      <c r="EI1544" s="72"/>
      <c r="EJ1544" s="72"/>
      <c r="EK1544" s="72"/>
      <c r="EL1544" s="72"/>
      <c r="EM1544" s="72"/>
      <c r="EN1544" s="72"/>
      <c r="EO1544" s="72"/>
      <c r="EP1544" s="72"/>
      <c r="EQ1544" s="72"/>
      <c r="ER1544" s="72"/>
      <c r="ES1544" s="72"/>
      <c r="ET1544" s="72"/>
      <c r="EU1544" s="72"/>
      <c r="EV1544" s="72"/>
      <c r="EW1544" s="72"/>
      <c r="EX1544" s="72"/>
      <c r="EY1544" s="72"/>
      <c r="EZ1544" s="72"/>
      <c r="FA1544" s="72"/>
      <c r="FB1544" s="72"/>
      <c r="FC1544" s="72"/>
      <c r="FD1544" s="72"/>
      <c r="FE1544" s="72"/>
      <c r="FF1544" s="72"/>
      <c r="FG1544" s="72"/>
      <c r="FH1544" s="72"/>
      <c r="FI1544" s="72"/>
      <c r="FJ1544" s="72"/>
      <c r="FK1544" s="72"/>
      <c r="FL1544" s="72"/>
      <c r="FM1544" s="72"/>
      <c r="FN1544" s="72"/>
      <c r="FO1544" s="72"/>
      <c r="FP1544" s="72"/>
      <c r="FQ1544" s="72"/>
      <c r="FR1544" s="72"/>
      <c r="FS1544" s="72"/>
      <c r="FT1544" s="72"/>
      <c r="FU1544" s="72"/>
      <c r="FV1544" s="72"/>
      <c r="FW1544" s="72"/>
      <c r="FX1544" s="72"/>
      <c r="FY1544" s="72"/>
      <c r="FZ1544" s="72"/>
      <c r="GA1544" s="72"/>
      <c r="GB1544" s="72"/>
      <c r="GC1544" s="72"/>
      <c r="GD1544" s="72"/>
      <c r="GE1544" s="72"/>
      <c r="GF1544" s="72"/>
      <c r="GG1544" s="72"/>
      <c r="GH1544" s="72"/>
      <c r="GI1544" s="72"/>
      <c r="GJ1544" s="72"/>
      <c r="GK1544" s="72"/>
      <c r="GL1544" s="72"/>
      <c r="GM1544" s="72"/>
      <c r="GN1544" s="72"/>
      <c r="GO1544" s="72"/>
      <c r="GP1544" s="72"/>
      <c r="GQ1544" s="72"/>
      <c r="GR1544" s="72"/>
      <c r="GS1544" s="72"/>
      <c r="GT1544" s="72"/>
      <c r="GU1544" s="72"/>
      <c r="GV1544" s="72"/>
      <c r="GW1544" s="72"/>
      <c r="GX1544" s="72"/>
      <c r="GY1544" s="72"/>
      <c r="GZ1544" s="72"/>
      <c r="HA1544" s="72"/>
      <c r="HB1544" s="72"/>
      <c r="HC1544" s="72"/>
      <c r="HD1544" s="72"/>
      <c r="HE1544" s="72"/>
      <c r="HF1544" s="72"/>
      <c r="HG1544" s="72"/>
      <c r="HH1544" s="72"/>
      <c r="HI1544" s="72"/>
      <c r="HJ1544" s="72"/>
      <c r="HK1544" s="72"/>
      <c r="HL1544" s="72"/>
      <c r="HM1544" s="72"/>
      <c r="HN1544" s="72"/>
      <c r="HO1544" s="72"/>
      <c r="HP1544" s="72"/>
      <c r="HQ1544" s="72"/>
      <c r="HR1544" s="72"/>
      <c r="HS1544" s="72"/>
      <c r="HT1544" s="72"/>
      <c r="HU1544" s="72"/>
      <c r="HV1544" s="72"/>
      <c r="HW1544" s="72"/>
      <c r="HX1544" s="72"/>
      <c r="HY1544" s="72"/>
      <c r="HZ1544" s="72"/>
      <c r="IA1544" s="72"/>
      <c r="IB1544" s="72"/>
      <c r="IC1544" s="72"/>
      <c r="ID1544" s="72"/>
      <c r="IE1544" s="72"/>
      <c r="IF1544" s="72"/>
      <c r="IG1544" s="72"/>
      <c r="IH1544" s="72"/>
      <c r="II1544" s="72"/>
      <c r="IJ1544" s="72"/>
      <c r="IK1544" s="72"/>
      <c r="IL1544" s="72"/>
      <c r="IM1544" s="72"/>
      <c r="IN1544" s="72"/>
      <c r="IO1544" s="72"/>
      <c r="IP1544" s="72"/>
      <c r="IQ1544" s="72"/>
      <c r="IR1544" s="72"/>
      <c r="IS1544" s="72"/>
      <c r="IT1544" s="72"/>
      <c r="IU1544" s="72"/>
      <c r="IV1544" s="72"/>
      <c r="IW1544" s="72"/>
      <c r="IX1544" s="72"/>
      <c r="IY1544" s="72"/>
      <c r="IZ1544" s="72"/>
      <c r="JA1544" s="72"/>
      <c r="JB1544" s="72"/>
      <c r="JC1544" s="72"/>
      <c r="JD1544" s="72"/>
      <c r="JE1544" s="72"/>
      <c r="JF1544" s="72"/>
      <c r="JG1544" s="72"/>
      <c r="JH1544" s="72"/>
      <c r="JI1544" s="72"/>
      <c r="JJ1544" s="72"/>
      <c r="JK1544" s="72"/>
      <c r="JL1544" s="72"/>
      <c r="JM1544" s="72"/>
      <c r="JN1544" s="72"/>
      <c r="JO1544" s="72"/>
      <c r="JP1544" s="72"/>
      <c r="JQ1544" s="72"/>
      <c r="JR1544" s="72"/>
      <c r="JS1544" s="72"/>
      <c r="JT1544" s="72"/>
      <c r="JU1544" s="72"/>
      <c r="JV1544" s="72"/>
      <c r="JW1544" s="72"/>
      <c r="JX1544" s="72"/>
      <c r="JY1544" s="72"/>
      <c r="JZ1544" s="72"/>
      <c r="KA1544" s="72"/>
      <c r="KB1544" s="72"/>
      <c r="KC1544" s="72"/>
      <c r="KD1544" s="72"/>
      <c r="KE1544" s="72"/>
      <c r="KF1544" s="72"/>
      <c r="KG1544" s="72"/>
      <c r="KH1544" s="72"/>
      <c r="KI1544" s="72"/>
      <c r="KJ1544" s="72"/>
      <c r="KK1544" s="72"/>
      <c r="KL1544" s="72"/>
      <c r="KM1544" s="72"/>
      <c r="KN1544" s="72"/>
      <c r="KO1544" s="72"/>
      <c r="KP1544" s="72"/>
      <c r="KQ1544" s="72"/>
      <c r="KR1544" s="72"/>
      <c r="KS1544" s="72"/>
      <c r="KT1544" s="72"/>
      <c r="KU1544" s="72"/>
      <c r="KV1544" s="72"/>
      <c r="KW1544" s="72"/>
      <c r="KX1544" s="72"/>
      <c r="KY1544" s="72"/>
      <c r="KZ1544" s="72"/>
      <c r="LA1544" s="72"/>
      <c r="LB1544" s="72"/>
      <c r="LC1544" s="72"/>
      <c r="LD1544" s="72"/>
      <c r="LE1544" s="72"/>
      <c r="LF1544" s="72"/>
      <c r="LG1544" s="72"/>
      <c r="LH1544" s="72"/>
      <c r="LI1544" s="72"/>
      <c r="LJ1544" s="72"/>
      <c r="LK1544" s="72"/>
      <c r="LL1544" s="72"/>
      <c r="LM1544" s="72"/>
      <c r="LN1544" s="72"/>
      <c r="LO1544" s="72"/>
      <c r="LP1544" s="72"/>
      <c r="LQ1544" s="72"/>
      <c r="LR1544" s="72"/>
      <c r="LS1544" s="72"/>
      <c r="LT1544" s="72"/>
      <c r="LU1544" s="72"/>
      <c r="LV1544" s="72"/>
      <c r="LW1544" s="72"/>
      <c r="LX1544" s="72"/>
      <c r="LY1544" s="72"/>
      <c r="LZ1544" s="72"/>
      <c r="MA1544" s="72"/>
      <c r="MB1544" s="72"/>
      <c r="MC1544" s="72"/>
      <c r="MD1544" s="72"/>
      <c r="ME1544" s="72"/>
      <c r="MF1544" s="72"/>
      <c r="MG1544" s="72"/>
      <c r="MH1544" s="72"/>
      <c r="MI1544" s="72"/>
      <c r="MJ1544" s="72"/>
      <c r="MK1544" s="72"/>
      <c r="ML1544" s="72"/>
      <c r="MM1544" s="72"/>
      <c r="MN1544" s="72"/>
      <c r="MO1544" s="72"/>
      <c r="MP1544" s="72"/>
      <c r="MQ1544" s="72"/>
      <c r="MR1544" s="72"/>
      <c r="MS1544" s="72"/>
      <c r="MT1544" s="72"/>
      <c r="MU1544" s="72"/>
      <c r="MV1544" s="72"/>
      <c r="MW1544" s="72"/>
      <c r="MX1544" s="72"/>
      <c r="MY1544" s="72"/>
      <c r="MZ1544" s="72"/>
      <c r="NA1544" s="72"/>
      <c r="NB1544" s="72"/>
      <c r="NC1544" s="72"/>
      <c r="ND1544" s="72"/>
      <c r="NE1544" s="72"/>
      <c r="NF1544" s="72"/>
      <c r="NG1544" s="72"/>
      <c r="NH1544" s="72"/>
      <c r="NI1544" s="72"/>
      <c r="NJ1544" s="72"/>
      <c r="NK1544" s="72"/>
      <c r="NL1544" s="72"/>
      <c r="NM1544" s="72"/>
      <c r="NN1544" s="72"/>
      <c r="NO1544" s="72"/>
      <c r="NP1544" s="72"/>
      <c r="NQ1544" s="72"/>
      <c r="NR1544" s="72"/>
      <c r="NS1544" s="72"/>
      <c r="NT1544" s="72"/>
      <c r="NU1544" s="72"/>
      <c r="NV1544" s="72"/>
      <c r="NW1544" s="72"/>
      <c r="NX1544" s="72"/>
      <c r="NY1544" s="72"/>
      <c r="NZ1544" s="72"/>
      <c r="OA1544" s="72"/>
      <c r="OB1544" s="72"/>
      <c r="OC1544" s="72"/>
      <c r="OD1544" s="72"/>
      <c r="OE1544" s="72"/>
      <c r="OF1544" s="72"/>
      <c r="OG1544" s="72"/>
      <c r="OH1544" s="72"/>
      <c r="OI1544" s="72"/>
      <c r="OJ1544" s="72"/>
      <c r="OK1544" s="72"/>
      <c r="OL1544" s="72"/>
      <c r="OM1544" s="72"/>
      <c r="ON1544" s="72"/>
      <c r="OO1544" s="72"/>
      <c r="OP1544" s="72"/>
      <c r="OQ1544" s="72"/>
      <c r="OR1544" s="72"/>
      <c r="OS1544" s="72"/>
      <c r="OT1544" s="72"/>
      <c r="OU1544" s="72"/>
      <c r="OV1544" s="72"/>
      <c r="OW1544" s="72"/>
      <c r="OX1544" s="72"/>
      <c r="OY1544" s="72"/>
      <c r="OZ1544" s="72"/>
      <c r="PA1544" s="72"/>
      <c r="PB1544" s="72"/>
      <c r="PC1544" s="72"/>
      <c r="PD1544" s="72"/>
      <c r="PE1544" s="72"/>
      <c r="PF1544" s="72"/>
      <c r="PG1544" s="72"/>
      <c r="PH1544" s="72"/>
      <c r="PI1544" s="72"/>
      <c r="PJ1544" s="72"/>
      <c r="PK1544" s="72"/>
      <c r="PL1544" s="72"/>
      <c r="PM1544" s="72"/>
      <c r="PN1544" s="72"/>
      <c r="PO1544" s="72"/>
      <c r="PP1544" s="72"/>
      <c r="PQ1544" s="72"/>
      <c r="PR1544" s="72"/>
      <c r="PS1544" s="72"/>
      <c r="PT1544" s="72"/>
      <c r="PU1544" s="72"/>
      <c r="PV1544" s="72"/>
      <c r="PW1544" s="72"/>
      <c r="PX1544" s="72"/>
      <c r="PY1544" s="72"/>
      <c r="PZ1544" s="72"/>
      <c r="QA1544" s="72"/>
      <c r="QB1544" s="72"/>
      <c r="QC1544" s="72"/>
      <c r="QD1544" s="72"/>
      <c r="QE1544" s="72"/>
      <c r="QF1544" s="72"/>
      <c r="QG1544" s="72"/>
      <c r="QH1544" s="72"/>
      <c r="QI1544" s="72"/>
      <c r="QJ1544" s="72"/>
      <c r="QK1544" s="72"/>
      <c r="QL1544" s="72"/>
      <c r="QM1544" s="72"/>
      <c r="QN1544" s="72"/>
      <c r="QO1544" s="72"/>
      <c r="QP1544" s="72"/>
      <c r="QQ1544" s="72"/>
      <c r="QR1544" s="72"/>
      <c r="QS1544" s="72"/>
      <c r="QT1544" s="72"/>
      <c r="QU1544" s="72"/>
      <c r="QV1544" s="72"/>
      <c r="QW1544" s="72"/>
      <c r="QX1544" s="72"/>
      <c r="QY1544" s="72"/>
      <c r="QZ1544" s="72"/>
      <c r="RA1544" s="72"/>
      <c r="RB1544" s="72"/>
      <c r="RC1544" s="72"/>
      <c r="RD1544" s="72"/>
      <c r="RE1544" s="72"/>
      <c r="RF1544" s="72"/>
      <c r="RG1544" s="72"/>
      <c r="RH1544" s="72"/>
      <c r="RI1544" s="72"/>
      <c r="RJ1544" s="72"/>
      <c r="RK1544" s="72"/>
      <c r="RL1544" s="72"/>
      <c r="RM1544" s="72"/>
      <c r="RN1544" s="72"/>
      <c r="RO1544" s="72"/>
      <c r="RP1544" s="72"/>
      <c r="RQ1544" s="72"/>
      <c r="RR1544" s="72"/>
      <c r="RS1544" s="72"/>
      <c r="RT1544" s="72"/>
      <c r="RU1544" s="72"/>
      <c r="RV1544" s="72"/>
      <c r="RW1544" s="72"/>
      <c r="RX1544" s="72"/>
      <c r="RY1544" s="72"/>
      <c r="RZ1544" s="72"/>
      <c r="SA1544" s="72"/>
      <c r="SB1544" s="72"/>
      <c r="SC1544" s="72"/>
      <c r="SD1544" s="72"/>
      <c r="SE1544" s="72"/>
      <c r="SF1544" s="72"/>
      <c r="SG1544" s="72"/>
      <c r="SH1544" s="72"/>
      <c r="SI1544" s="72"/>
      <c r="SJ1544" s="72"/>
      <c r="SK1544" s="72"/>
      <c r="SL1544" s="72"/>
      <c r="SM1544" s="72"/>
      <c r="SN1544" s="72"/>
      <c r="SO1544" s="72"/>
      <c r="SP1544" s="72"/>
      <c r="SQ1544" s="72"/>
      <c r="SR1544" s="72"/>
      <c r="SS1544" s="72"/>
      <c r="ST1544" s="72"/>
      <c r="SU1544" s="72"/>
      <c r="SV1544" s="72"/>
      <c r="SW1544" s="72"/>
      <c r="SX1544" s="72"/>
      <c r="SY1544" s="72"/>
      <c r="SZ1544" s="72"/>
      <c r="TA1544" s="72"/>
      <c r="TB1544" s="72"/>
      <c r="TC1544" s="72"/>
    </row>
    <row r="1545" spans="1:523" ht="16.5" customHeight="1" x14ac:dyDescent="0.2">
      <c r="A1545" s="20">
        <v>971</v>
      </c>
      <c r="B1545" s="20" t="s">
        <v>66</v>
      </c>
      <c r="C1545" s="20" t="s">
        <v>328</v>
      </c>
      <c r="D1545" s="20" t="s">
        <v>38</v>
      </c>
      <c r="E1545" s="20" t="s">
        <v>1345</v>
      </c>
      <c r="F1545" s="22" t="s">
        <v>1047</v>
      </c>
      <c r="G1545" s="73" t="s">
        <v>84</v>
      </c>
      <c r="H1545" s="20" t="s">
        <v>35</v>
      </c>
      <c r="I1545" s="20" t="s">
        <v>81</v>
      </c>
      <c r="J1545" s="22" t="s">
        <v>1000</v>
      </c>
      <c r="K1545" s="20"/>
      <c r="L1545" s="20"/>
      <c r="M1545" s="20"/>
      <c r="N1545" s="20"/>
      <c r="O1545" s="32"/>
      <c r="P1545" s="23">
        <v>1750000</v>
      </c>
      <c r="Q1545" s="24">
        <v>1</v>
      </c>
      <c r="R1545" s="25">
        <v>45658</v>
      </c>
      <c r="S1545" s="20" t="s">
        <v>83</v>
      </c>
      <c r="T1545" s="23">
        <f t="shared" si="28"/>
        <v>21000000</v>
      </c>
      <c r="U1545" s="27" t="s">
        <v>100</v>
      </c>
      <c r="V1545" s="27" t="s">
        <v>100</v>
      </c>
      <c r="W1545" s="72"/>
      <c r="X1545" s="72"/>
      <c r="Y1545" s="72"/>
      <c r="Z1545" s="72"/>
      <c r="AA1545" s="72"/>
      <c r="AB1545" s="72"/>
      <c r="AC1545" s="72"/>
      <c r="AD1545" s="72"/>
      <c r="AE1545" s="72"/>
      <c r="AF1545" s="72"/>
      <c r="AG1545" s="72"/>
      <c r="AH1545" s="72"/>
      <c r="AI1545" s="72"/>
      <c r="AJ1545" s="72"/>
      <c r="AK1545" s="72"/>
      <c r="AL1545" s="72"/>
      <c r="AM1545" s="72"/>
      <c r="AN1545" s="72"/>
      <c r="AO1545" s="72"/>
      <c r="AP1545" s="72"/>
      <c r="AQ1545" s="72"/>
      <c r="AR1545" s="72"/>
      <c r="AS1545" s="72"/>
      <c r="AT1545" s="72"/>
      <c r="AU1545" s="72"/>
      <c r="AV1545" s="72"/>
      <c r="AW1545" s="72"/>
      <c r="AX1545" s="72"/>
      <c r="AY1545" s="72"/>
      <c r="AZ1545" s="72"/>
      <c r="BA1545" s="72"/>
      <c r="BB1545" s="72"/>
      <c r="BC1545" s="72"/>
      <c r="BD1545" s="72"/>
      <c r="BE1545" s="72"/>
      <c r="BF1545" s="72"/>
      <c r="BG1545" s="72"/>
      <c r="BH1545" s="72"/>
      <c r="BI1545" s="72"/>
      <c r="BJ1545" s="72"/>
      <c r="BK1545" s="72"/>
      <c r="BL1545" s="72"/>
      <c r="BM1545" s="72"/>
      <c r="BN1545" s="72"/>
      <c r="BO1545" s="72"/>
      <c r="BP1545" s="72"/>
      <c r="BQ1545" s="72"/>
      <c r="BR1545" s="72"/>
      <c r="BS1545" s="72"/>
      <c r="BT1545" s="72"/>
      <c r="BU1545" s="72"/>
      <c r="BV1545" s="72"/>
      <c r="BW1545" s="72"/>
      <c r="BX1545" s="72"/>
      <c r="BY1545" s="72"/>
      <c r="BZ1545" s="72"/>
      <c r="CA1545" s="72"/>
      <c r="CB1545" s="72"/>
      <c r="CC1545" s="72"/>
      <c r="CD1545" s="72"/>
      <c r="CE1545" s="72"/>
      <c r="CF1545" s="72"/>
      <c r="CG1545" s="72"/>
      <c r="CH1545" s="72"/>
      <c r="CI1545" s="72"/>
      <c r="CJ1545" s="72"/>
      <c r="CK1545" s="72"/>
      <c r="CL1545" s="72"/>
      <c r="CM1545" s="72"/>
      <c r="CN1545" s="72"/>
      <c r="CO1545" s="72"/>
      <c r="CP1545" s="72"/>
      <c r="CQ1545" s="72"/>
      <c r="CR1545" s="72"/>
      <c r="CS1545" s="72"/>
      <c r="CT1545" s="72"/>
      <c r="CU1545" s="72"/>
      <c r="CV1545" s="72"/>
      <c r="CW1545" s="72"/>
      <c r="CX1545" s="72"/>
      <c r="CY1545" s="72"/>
      <c r="CZ1545" s="72"/>
      <c r="DA1545" s="72"/>
      <c r="DB1545" s="72"/>
      <c r="DC1545" s="72"/>
      <c r="DD1545" s="72"/>
      <c r="DE1545" s="72"/>
      <c r="DF1545" s="72"/>
      <c r="DG1545" s="72"/>
      <c r="DH1545" s="72"/>
      <c r="DI1545" s="72"/>
      <c r="DJ1545" s="72"/>
      <c r="DK1545" s="72"/>
      <c r="DL1545" s="72"/>
      <c r="DM1545" s="72"/>
      <c r="DN1545" s="72"/>
      <c r="DO1545" s="72"/>
      <c r="DP1545" s="72"/>
      <c r="DQ1545" s="72"/>
      <c r="DR1545" s="72"/>
      <c r="DS1545" s="72"/>
      <c r="DT1545" s="72"/>
      <c r="DU1545" s="72"/>
      <c r="DV1545" s="72"/>
      <c r="DW1545" s="72"/>
      <c r="DX1545" s="72"/>
      <c r="DY1545" s="72"/>
      <c r="DZ1545" s="72"/>
      <c r="EA1545" s="72"/>
      <c r="EB1545" s="72"/>
      <c r="EC1545" s="72"/>
      <c r="ED1545" s="72"/>
      <c r="EE1545" s="72"/>
      <c r="EF1545" s="72"/>
      <c r="EG1545" s="72"/>
      <c r="EH1545" s="72"/>
      <c r="EI1545" s="72"/>
      <c r="EJ1545" s="72"/>
      <c r="EK1545" s="72"/>
      <c r="EL1545" s="72"/>
      <c r="EM1545" s="72"/>
      <c r="EN1545" s="72"/>
      <c r="EO1545" s="72"/>
      <c r="EP1545" s="72"/>
      <c r="EQ1545" s="72"/>
      <c r="ER1545" s="72"/>
      <c r="ES1545" s="72"/>
      <c r="ET1545" s="72"/>
      <c r="EU1545" s="72"/>
      <c r="EV1545" s="72"/>
      <c r="EW1545" s="72"/>
      <c r="EX1545" s="72"/>
      <c r="EY1545" s="72"/>
      <c r="EZ1545" s="72"/>
      <c r="FA1545" s="72"/>
      <c r="FB1545" s="72"/>
      <c r="FC1545" s="72"/>
      <c r="FD1545" s="72"/>
      <c r="FE1545" s="72"/>
      <c r="FF1545" s="72"/>
      <c r="FG1545" s="72"/>
      <c r="FH1545" s="72"/>
      <c r="FI1545" s="72"/>
      <c r="FJ1545" s="72"/>
      <c r="FK1545" s="72"/>
      <c r="FL1545" s="72"/>
      <c r="FM1545" s="72"/>
      <c r="FN1545" s="72"/>
      <c r="FO1545" s="72"/>
      <c r="FP1545" s="72"/>
      <c r="FQ1545" s="72"/>
      <c r="FR1545" s="72"/>
      <c r="FS1545" s="72"/>
      <c r="FT1545" s="72"/>
      <c r="FU1545" s="72"/>
      <c r="FV1545" s="72"/>
      <c r="FW1545" s="72"/>
      <c r="FX1545" s="72"/>
      <c r="FY1545" s="72"/>
      <c r="FZ1545" s="72"/>
      <c r="GA1545" s="72"/>
      <c r="GB1545" s="72"/>
      <c r="GC1545" s="72"/>
      <c r="GD1545" s="72"/>
      <c r="GE1545" s="72"/>
      <c r="GF1545" s="72"/>
      <c r="GG1545" s="72"/>
      <c r="GH1545" s="72"/>
      <c r="GI1545" s="72"/>
      <c r="GJ1545" s="72"/>
      <c r="GK1545" s="72"/>
      <c r="GL1545" s="72"/>
      <c r="GM1545" s="72"/>
      <c r="GN1545" s="72"/>
      <c r="GO1545" s="72"/>
      <c r="GP1545" s="72"/>
      <c r="GQ1545" s="72"/>
      <c r="GR1545" s="72"/>
      <c r="GS1545" s="72"/>
      <c r="GT1545" s="72"/>
      <c r="GU1545" s="72"/>
      <c r="GV1545" s="72"/>
      <c r="GW1545" s="72"/>
      <c r="GX1545" s="72"/>
      <c r="GY1545" s="72"/>
      <c r="GZ1545" s="72"/>
      <c r="HA1545" s="72"/>
      <c r="HB1545" s="72"/>
      <c r="HC1545" s="72"/>
      <c r="HD1545" s="72"/>
      <c r="HE1545" s="72"/>
      <c r="HF1545" s="72"/>
      <c r="HG1545" s="72"/>
      <c r="HH1545" s="72"/>
      <c r="HI1545" s="72"/>
      <c r="HJ1545" s="72"/>
      <c r="HK1545" s="72"/>
      <c r="HL1545" s="72"/>
      <c r="HM1545" s="72"/>
      <c r="HN1545" s="72"/>
      <c r="HO1545" s="72"/>
      <c r="HP1545" s="72"/>
      <c r="HQ1545" s="72"/>
      <c r="HR1545" s="72"/>
      <c r="HS1545" s="72"/>
      <c r="HT1545" s="72"/>
      <c r="HU1545" s="72"/>
      <c r="HV1545" s="72"/>
      <c r="HW1545" s="72"/>
      <c r="HX1545" s="72"/>
      <c r="HY1545" s="72"/>
      <c r="HZ1545" s="72"/>
      <c r="IA1545" s="72"/>
      <c r="IB1545" s="72"/>
      <c r="IC1545" s="72"/>
      <c r="ID1545" s="72"/>
      <c r="IE1545" s="72"/>
      <c r="IF1545" s="72"/>
      <c r="IG1545" s="72"/>
      <c r="IH1545" s="72"/>
      <c r="II1545" s="72"/>
      <c r="IJ1545" s="72"/>
      <c r="IK1545" s="72"/>
      <c r="IL1545" s="72"/>
      <c r="IM1545" s="72"/>
      <c r="IN1545" s="72"/>
      <c r="IO1545" s="72"/>
      <c r="IP1545" s="72"/>
      <c r="IQ1545" s="72"/>
      <c r="IR1545" s="72"/>
      <c r="IS1545" s="72"/>
      <c r="IT1545" s="72"/>
      <c r="IU1545" s="72"/>
      <c r="IV1545" s="72"/>
      <c r="IW1545" s="72"/>
      <c r="IX1545" s="72"/>
      <c r="IY1545" s="72"/>
      <c r="IZ1545" s="72"/>
      <c r="JA1545" s="72"/>
      <c r="JB1545" s="72"/>
      <c r="JC1545" s="72"/>
      <c r="JD1545" s="72"/>
      <c r="JE1545" s="72"/>
      <c r="JF1545" s="72"/>
      <c r="JG1545" s="72"/>
      <c r="JH1545" s="72"/>
      <c r="JI1545" s="72"/>
      <c r="JJ1545" s="72"/>
      <c r="JK1545" s="72"/>
      <c r="JL1545" s="72"/>
      <c r="JM1545" s="72"/>
      <c r="JN1545" s="72"/>
      <c r="JO1545" s="72"/>
      <c r="JP1545" s="72"/>
      <c r="JQ1545" s="72"/>
      <c r="JR1545" s="72"/>
      <c r="JS1545" s="72"/>
      <c r="JT1545" s="72"/>
      <c r="JU1545" s="72"/>
      <c r="JV1545" s="72"/>
      <c r="JW1545" s="72"/>
      <c r="JX1545" s="72"/>
      <c r="JY1545" s="72"/>
      <c r="JZ1545" s="72"/>
      <c r="KA1545" s="72"/>
      <c r="KB1545" s="72"/>
      <c r="KC1545" s="72"/>
      <c r="KD1545" s="72"/>
      <c r="KE1545" s="72"/>
      <c r="KF1545" s="72"/>
      <c r="KG1545" s="72"/>
      <c r="KH1545" s="72"/>
      <c r="KI1545" s="72"/>
      <c r="KJ1545" s="72"/>
      <c r="KK1545" s="72"/>
      <c r="KL1545" s="72"/>
      <c r="KM1545" s="72"/>
      <c r="KN1545" s="72"/>
      <c r="KO1545" s="72"/>
      <c r="KP1545" s="72"/>
      <c r="KQ1545" s="72"/>
      <c r="KR1545" s="72"/>
      <c r="KS1545" s="72"/>
      <c r="KT1545" s="72"/>
      <c r="KU1545" s="72"/>
      <c r="KV1545" s="72"/>
      <c r="KW1545" s="72"/>
      <c r="KX1545" s="72"/>
      <c r="KY1545" s="72"/>
      <c r="KZ1545" s="72"/>
      <c r="LA1545" s="72"/>
      <c r="LB1545" s="72"/>
      <c r="LC1545" s="72"/>
      <c r="LD1545" s="72"/>
      <c r="LE1545" s="72"/>
      <c r="LF1545" s="72"/>
      <c r="LG1545" s="72"/>
      <c r="LH1545" s="72"/>
      <c r="LI1545" s="72"/>
      <c r="LJ1545" s="72"/>
      <c r="LK1545" s="72"/>
      <c r="LL1545" s="72"/>
      <c r="LM1545" s="72"/>
      <c r="LN1545" s="72"/>
      <c r="LO1545" s="72"/>
      <c r="LP1545" s="72"/>
      <c r="LQ1545" s="72"/>
      <c r="LR1545" s="72"/>
      <c r="LS1545" s="72"/>
      <c r="LT1545" s="72"/>
      <c r="LU1545" s="72"/>
      <c r="LV1545" s="72"/>
      <c r="LW1545" s="72"/>
      <c r="LX1545" s="72"/>
      <c r="LY1545" s="72"/>
      <c r="LZ1545" s="72"/>
      <c r="MA1545" s="72"/>
      <c r="MB1545" s="72"/>
      <c r="MC1545" s="72"/>
      <c r="MD1545" s="72"/>
      <c r="ME1545" s="72"/>
      <c r="MF1545" s="72"/>
      <c r="MG1545" s="72"/>
      <c r="MH1545" s="72"/>
      <c r="MI1545" s="72"/>
      <c r="MJ1545" s="72"/>
      <c r="MK1545" s="72"/>
      <c r="ML1545" s="72"/>
      <c r="MM1545" s="72"/>
      <c r="MN1545" s="72"/>
      <c r="MO1545" s="72"/>
      <c r="MP1545" s="72"/>
      <c r="MQ1545" s="72"/>
      <c r="MR1545" s="72"/>
      <c r="MS1545" s="72"/>
      <c r="MT1545" s="72"/>
      <c r="MU1545" s="72"/>
      <c r="MV1545" s="72"/>
      <c r="MW1545" s="72"/>
      <c r="MX1545" s="72"/>
      <c r="MY1545" s="72"/>
      <c r="MZ1545" s="72"/>
      <c r="NA1545" s="72"/>
      <c r="NB1545" s="72"/>
      <c r="NC1545" s="72"/>
      <c r="ND1545" s="72"/>
      <c r="NE1545" s="72"/>
      <c r="NF1545" s="72"/>
      <c r="NG1545" s="72"/>
      <c r="NH1545" s="72"/>
      <c r="NI1545" s="72"/>
      <c r="NJ1545" s="72"/>
      <c r="NK1545" s="72"/>
      <c r="NL1545" s="72"/>
      <c r="NM1545" s="72"/>
      <c r="NN1545" s="72"/>
      <c r="NO1545" s="72"/>
      <c r="NP1545" s="72"/>
      <c r="NQ1545" s="72"/>
      <c r="NR1545" s="72"/>
      <c r="NS1545" s="72"/>
      <c r="NT1545" s="72"/>
      <c r="NU1545" s="72"/>
      <c r="NV1545" s="72"/>
      <c r="NW1545" s="72"/>
      <c r="NX1545" s="72"/>
      <c r="NY1545" s="72"/>
      <c r="NZ1545" s="72"/>
      <c r="OA1545" s="72"/>
      <c r="OB1545" s="72"/>
      <c r="OC1545" s="72"/>
      <c r="OD1545" s="72"/>
      <c r="OE1545" s="72"/>
      <c r="OF1545" s="72"/>
      <c r="OG1545" s="72"/>
      <c r="OH1545" s="72"/>
      <c r="OI1545" s="72"/>
      <c r="OJ1545" s="72"/>
      <c r="OK1545" s="72"/>
      <c r="OL1545" s="72"/>
      <c r="OM1545" s="72"/>
      <c r="ON1545" s="72"/>
      <c r="OO1545" s="72"/>
      <c r="OP1545" s="72"/>
      <c r="OQ1545" s="72"/>
      <c r="OR1545" s="72"/>
      <c r="OS1545" s="72"/>
      <c r="OT1545" s="72"/>
      <c r="OU1545" s="72"/>
      <c r="OV1545" s="72"/>
      <c r="OW1545" s="72"/>
      <c r="OX1545" s="72"/>
      <c r="OY1545" s="72"/>
      <c r="OZ1545" s="72"/>
      <c r="PA1545" s="72"/>
      <c r="PB1545" s="72"/>
      <c r="PC1545" s="72"/>
      <c r="PD1545" s="72"/>
      <c r="PE1545" s="72"/>
      <c r="PF1545" s="72"/>
      <c r="PG1545" s="72"/>
      <c r="PH1545" s="72"/>
      <c r="PI1545" s="72"/>
      <c r="PJ1545" s="72"/>
      <c r="PK1545" s="72"/>
      <c r="PL1545" s="72"/>
      <c r="PM1545" s="72"/>
      <c r="PN1545" s="72"/>
      <c r="PO1545" s="72"/>
      <c r="PP1545" s="72"/>
      <c r="PQ1545" s="72"/>
      <c r="PR1545" s="72"/>
      <c r="PS1545" s="72"/>
      <c r="PT1545" s="72"/>
      <c r="PU1545" s="72"/>
      <c r="PV1545" s="72"/>
      <c r="PW1545" s="72"/>
      <c r="PX1545" s="72"/>
      <c r="PY1545" s="72"/>
      <c r="PZ1545" s="72"/>
      <c r="QA1545" s="72"/>
      <c r="QB1545" s="72"/>
      <c r="QC1545" s="72"/>
      <c r="QD1545" s="72"/>
      <c r="QE1545" s="72"/>
      <c r="QF1545" s="72"/>
      <c r="QG1545" s="72"/>
      <c r="QH1545" s="72"/>
      <c r="QI1545" s="72"/>
      <c r="QJ1545" s="72"/>
      <c r="QK1545" s="72"/>
      <c r="QL1545" s="72"/>
      <c r="QM1545" s="72"/>
      <c r="QN1545" s="72"/>
      <c r="QO1545" s="72"/>
      <c r="QP1545" s="72"/>
      <c r="QQ1545" s="72"/>
      <c r="QR1545" s="72"/>
      <c r="QS1545" s="72"/>
      <c r="QT1545" s="72"/>
      <c r="QU1545" s="72"/>
      <c r="QV1545" s="72"/>
      <c r="QW1545" s="72"/>
      <c r="QX1545" s="72"/>
      <c r="QY1545" s="72"/>
      <c r="QZ1545" s="72"/>
      <c r="RA1545" s="72"/>
      <c r="RB1545" s="72"/>
      <c r="RC1545" s="72"/>
      <c r="RD1545" s="72"/>
      <c r="RE1545" s="72"/>
      <c r="RF1545" s="72"/>
      <c r="RG1545" s="72"/>
      <c r="RH1545" s="72"/>
      <c r="RI1545" s="72"/>
      <c r="RJ1545" s="72"/>
      <c r="RK1545" s="72"/>
      <c r="RL1545" s="72"/>
      <c r="RM1545" s="72"/>
      <c r="RN1545" s="72"/>
      <c r="RO1545" s="72"/>
      <c r="RP1545" s="72"/>
      <c r="RQ1545" s="72"/>
      <c r="RR1545" s="72"/>
      <c r="RS1545" s="72"/>
      <c r="RT1545" s="72"/>
      <c r="RU1545" s="72"/>
      <c r="RV1545" s="72"/>
      <c r="RW1545" s="72"/>
      <c r="RX1545" s="72"/>
      <c r="RY1545" s="72"/>
      <c r="RZ1545" s="72"/>
      <c r="SA1545" s="72"/>
      <c r="SB1545" s="72"/>
      <c r="SC1545" s="72"/>
      <c r="SD1545" s="72"/>
      <c r="SE1545" s="72"/>
      <c r="SF1545" s="72"/>
      <c r="SG1545" s="72"/>
      <c r="SH1545" s="72"/>
      <c r="SI1545" s="72"/>
      <c r="SJ1545" s="72"/>
      <c r="SK1545" s="72"/>
      <c r="SL1545" s="72"/>
      <c r="SM1545" s="72"/>
      <c r="SN1545" s="72"/>
      <c r="SO1545" s="72"/>
      <c r="SP1545" s="72"/>
      <c r="SQ1545" s="72"/>
      <c r="SR1545" s="72"/>
      <c r="SS1545" s="72"/>
      <c r="ST1545" s="72"/>
      <c r="SU1545" s="72"/>
      <c r="SV1545" s="72"/>
      <c r="SW1545" s="72"/>
      <c r="SX1545" s="72"/>
      <c r="SY1545" s="72"/>
      <c r="SZ1545" s="72"/>
      <c r="TA1545" s="72"/>
      <c r="TB1545" s="72"/>
      <c r="TC1545" s="72"/>
    </row>
    <row r="1546" spans="1:523" ht="16.5" customHeight="1" x14ac:dyDescent="0.2">
      <c r="A1546" s="20">
        <v>972</v>
      </c>
      <c r="B1546" s="20" t="s">
        <v>66</v>
      </c>
      <c r="C1546" s="20" t="s">
        <v>328</v>
      </c>
      <c r="D1546" s="20" t="s">
        <v>38</v>
      </c>
      <c r="E1546" s="20" t="s">
        <v>1345</v>
      </c>
      <c r="F1546" s="22" t="s">
        <v>1048</v>
      </c>
      <c r="G1546" s="73" t="s">
        <v>84</v>
      </c>
      <c r="H1546" s="20" t="s">
        <v>35</v>
      </c>
      <c r="I1546" s="20" t="s">
        <v>81</v>
      </c>
      <c r="J1546" s="22" t="s">
        <v>1000</v>
      </c>
      <c r="K1546" s="20"/>
      <c r="L1546" s="20"/>
      <c r="M1546" s="20"/>
      <c r="N1546" s="20"/>
      <c r="O1546" s="31"/>
      <c r="P1546" s="23">
        <v>2500000</v>
      </c>
      <c r="Q1546" s="24">
        <v>1</v>
      </c>
      <c r="R1546" s="25">
        <v>45658</v>
      </c>
      <c r="S1546" s="20" t="s">
        <v>83</v>
      </c>
      <c r="T1546" s="23">
        <f t="shared" si="28"/>
        <v>30000000</v>
      </c>
      <c r="U1546" s="27" t="s">
        <v>100</v>
      </c>
      <c r="V1546" s="27" t="s">
        <v>100</v>
      </c>
      <c r="W1546" s="72"/>
      <c r="X1546" s="72"/>
      <c r="Y1546" s="72"/>
      <c r="Z1546" s="72"/>
      <c r="AA1546" s="72"/>
      <c r="AB1546" s="72"/>
      <c r="AC1546" s="72"/>
      <c r="AD1546" s="72"/>
      <c r="AE1546" s="72"/>
      <c r="AF1546" s="72"/>
      <c r="AG1546" s="72"/>
      <c r="AH1546" s="72"/>
      <c r="AI1546" s="72"/>
      <c r="AJ1546" s="72"/>
      <c r="AK1546" s="72"/>
      <c r="AL1546" s="72"/>
      <c r="AM1546" s="72"/>
      <c r="AN1546" s="72"/>
      <c r="AO1546" s="72"/>
      <c r="AP1546" s="72"/>
      <c r="AQ1546" s="72"/>
      <c r="AR1546" s="72"/>
      <c r="AS1546" s="72"/>
      <c r="AT1546" s="72"/>
      <c r="AU1546" s="72"/>
      <c r="AV1546" s="72"/>
      <c r="AW1546" s="72"/>
      <c r="AX1546" s="72"/>
      <c r="AY1546" s="72"/>
      <c r="AZ1546" s="72"/>
      <c r="BA1546" s="72"/>
      <c r="BB1546" s="72"/>
      <c r="BC1546" s="72"/>
      <c r="BD1546" s="72"/>
      <c r="BE1546" s="72"/>
      <c r="BF1546" s="72"/>
      <c r="BG1546" s="72"/>
      <c r="BH1546" s="72"/>
      <c r="BI1546" s="72"/>
      <c r="BJ1546" s="72"/>
      <c r="BK1546" s="72"/>
      <c r="BL1546" s="72"/>
      <c r="BM1546" s="72"/>
      <c r="BN1546" s="72"/>
      <c r="BO1546" s="72"/>
      <c r="BP1546" s="72"/>
      <c r="BQ1546" s="72"/>
      <c r="BR1546" s="72"/>
      <c r="BS1546" s="72"/>
      <c r="BT1546" s="72"/>
      <c r="BU1546" s="72"/>
      <c r="BV1546" s="72"/>
      <c r="BW1546" s="72"/>
      <c r="BX1546" s="72"/>
      <c r="BY1546" s="72"/>
      <c r="BZ1546" s="72"/>
      <c r="CA1546" s="72"/>
      <c r="CB1546" s="72"/>
      <c r="CC1546" s="72"/>
      <c r="CD1546" s="72"/>
      <c r="CE1546" s="72"/>
      <c r="CF1546" s="72"/>
      <c r="CG1546" s="72"/>
      <c r="CH1546" s="72"/>
      <c r="CI1546" s="72"/>
      <c r="CJ1546" s="72"/>
      <c r="CK1546" s="72"/>
      <c r="CL1546" s="72"/>
      <c r="CM1546" s="72"/>
      <c r="CN1546" s="72"/>
      <c r="CO1546" s="72"/>
      <c r="CP1546" s="72"/>
      <c r="CQ1546" s="72"/>
      <c r="CR1546" s="72"/>
      <c r="CS1546" s="72"/>
      <c r="CT1546" s="72"/>
      <c r="CU1546" s="72"/>
      <c r="CV1546" s="72"/>
      <c r="CW1546" s="72"/>
      <c r="CX1546" s="72"/>
      <c r="CY1546" s="72"/>
      <c r="CZ1546" s="72"/>
      <c r="DA1546" s="72"/>
      <c r="DB1546" s="72"/>
      <c r="DC1546" s="72"/>
      <c r="DD1546" s="72"/>
      <c r="DE1546" s="72"/>
      <c r="DF1546" s="72"/>
      <c r="DG1546" s="72"/>
      <c r="DH1546" s="72"/>
      <c r="DI1546" s="72"/>
      <c r="DJ1546" s="72"/>
      <c r="DK1546" s="72"/>
      <c r="DL1546" s="72"/>
      <c r="DM1546" s="72"/>
      <c r="DN1546" s="72"/>
      <c r="DO1546" s="72"/>
      <c r="DP1546" s="72"/>
      <c r="DQ1546" s="72"/>
      <c r="DR1546" s="72"/>
      <c r="DS1546" s="72"/>
      <c r="DT1546" s="72"/>
      <c r="DU1546" s="72"/>
      <c r="DV1546" s="72"/>
      <c r="DW1546" s="72"/>
      <c r="DX1546" s="72"/>
      <c r="DY1546" s="72"/>
      <c r="DZ1546" s="72"/>
      <c r="EA1546" s="72"/>
      <c r="EB1546" s="72"/>
      <c r="EC1546" s="72"/>
      <c r="ED1546" s="72"/>
      <c r="EE1546" s="72"/>
      <c r="EF1546" s="72"/>
      <c r="EG1546" s="72"/>
      <c r="EH1546" s="72"/>
      <c r="EI1546" s="72"/>
      <c r="EJ1546" s="72"/>
      <c r="EK1546" s="72"/>
      <c r="EL1546" s="72"/>
      <c r="EM1546" s="72"/>
      <c r="EN1546" s="72"/>
      <c r="EO1546" s="72"/>
      <c r="EP1546" s="72"/>
      <c r="EQ1546" s="72"/>
      <c r="ER1546" s="72"/>
      <c r="ES1546" s="72"/>
      <c r="ET1546" s="72"/>
      <c r="EU1546" s="72"/>
      <c r="EV1546" s="72"/>
      <c r="EW1546" s="72"/>
      <c r="EX1546" s="72"/>
      <c r="EY1546" s="72"/>
      <c r="EZ1546" s="72"/>
      <c r="FA1546" s="72"/>
      <c r="FB1546" s="72"/>
      <c r="FC1546" s="72"/>
      <c r="FD1546" s="72"/>
      <c r="FE1546" s="72"/>
      <c r="FF1546" s="72"/>
      <c r="FG1546" s="72"/>
      <c r="FH1546" s="72"/>
      <c r="FI1546" s="72"/>
      <c r="FJ1546" s="72"/>
      <c r="FK1546" s="72"/>
      <c r="FL1546" s="72"/>
      <c r="FM1546" s="72"/>
      <c r="FN1546" s="72"/>
      <c r="FO1546" s="72"/>
      <c r="FP1546" s="72"/>
      <c r="FQ1546" s="72"/>
      <c r="FR1546" s="72"/>
      <c r="FS1546" s="72"/>
      <c r="FT1546" s="72"/>
      <c r="FU1546" s="72"/>
      <c r="FV1546" s="72"/>
      <c r="FW1546" s="72"/>
      <c r="FX1546" s="72"/>
      <c r="FY1546" s="72"/>
      <c r="FZ1546" s="72"/>
      <c r="GA1546" s="72"/>
      <c r="GB1546" s="72"/>
      <c r="GC1546" s="72"/>
      <c r="GD1546" s="72"/>
      <c r="GE1546" s="72"/>
      <c r="GF1546" s="72"/>
      <c r="GG1546" s="72"/>
      <c r="GH1546" s="72"/>
      <c r="GI1546" s="72"/>
      <c r="GJ1546" s="72"/>
      <c r="GK1546" s="72"/>
      <c r="GL1546" s="72"/>
      <c r="GM1546" s="72"/>
      <c r="GN1546" s="72"/>
      <c r="GO1546" s="72"/>
      <c r="GP1546" s="72"/>
      <c r="GQ1546" s="72"/>
      <c r="GR1546" s="72"/>
      <c r="GS1546" s="72"/>
      <c r="GT1546" s="72"/>
      <c r="GU1546" s="72"/>
      <c r="GV1546" s="72"/>
      <c r="GW1546" s="72"/>
      <c r="GX1546" s="72"/>
      <c r="GY1546" s="72"/>
      <c r="GZ1546" s="72"/>
      <c r="HA1546" s="72"/>
      <c r="HB1546" s="72"/>
      <c r="HC1546" s="72"/>
      <c r="HD1546" s="72"/>
      <c r="HE1546" s="72"/>
      <c r="HF1546" s="72"/>
      <c r="HG1546" s="72"/>
      <c r="HH1546" s="72"/>
      <c r="HI1546" s="72"/>
      <c r="HJ1546" s="72"/>
      <c r="HK1546" s="72"/>
      <c r="HL1546" s="72"/>
      <c r="HM1546" s="72"/>
      <c r="HN1546" s="72"/>
      <c r="HO1546" s="72"/>
      <c r="HP1546" s="72"/>
      <c r="HQ1546" s="72"/>
      <c r="HR1546" s="72"/>
      <c r="HS1546" s="72"/>
      <c r="HT1546" s="72"/>
      <c r="HU1546" s="72"/>
      <c r="HV1546" s="72"/>
      <c r="HW1546" s="72"/>
      <c r="HX1546" s="72"/>
      <c r="HY1546" s="72"/>
      <c r="HZ1546" s="72"/>
      <c r="IA1546" s="72"/>
      <c r="IB1546" s="72"/>
      <c r="IC1546" s="72"/>
      <c r="ID1546" s="72"/>
      <c r="IE1546" s="72"/>
      <c r="IF1546" s="72"/>
      <c r="IG1546" s="72"/>
      <c r="IH1546" s="72"/>
      <c r="II1546" s="72"/>
      <c r="IJ1546" s="72"/>
      <c r="IK1546" s="72"/>
      <c r="IL1546" s="72"/>
      <c r="IM1546" s="72"/>
      <c r="IN1546" s="72"/>
      <c r="IO1546" s="72"/>
      <c r="IP1546" s="72"/>
      <c r="IQ1546" s="72"/>
      <c r="IR1546" s="72"/>
      <c r="IS1546" s="72"/>
      <c r="IT1546" s="72"/>
      <c r="IU1546" s="72"/>
      <c r="IV1546" s="72"/>
      <c r="IW1546" s="72"/>
      <c r="IX1546" s="72"/>
      <c r="IY1546" s="72"/>
      <c r="IZ1546" s="72"/>
      <c r="JA1546" s="72"/>
      <c r="JB1546" s="72"/>
      <c r="JC1546" s="72"/>
      <c r="JD1546" s="72"/>
      <c r="JE1546" s="72"/>
      <c r="JF1546" s="72"/>
      <c r="JG1546" s="72"/>
      <c r="JH1546" s="72"/>
      <c r="JI1546" s="72"/>
      <c r="JJ1546" s="72"/>
      <c r="JK1546" s="72"/>
      <c r="JL1546" s="72"/>
      <c r="JM1546" s="72"/>
      <c r="JN1546" s="72"/>
      <c r="JO1546" s="72"/>
      <c r="JP1546" s="72"/>
      <c r="JQ1546" s="72"/>
      <c r="JR1546" s="72"/>
      <c r="JS1546" s="72"/>
      <c r="JT1546" s="72"/>
      <c r="JU1546" s="72"/>
      <c r="JV1546" s="72"/>
      <c r="JW1546" s="72"/>
      <c r="JX1546" s="72"/>
      <c r="JY1546" s="72"/>
      <c r="JZ1546" s="72"/>
      <c r="KA1546" s="72"/>
      <c r="KB1546" s="72"/>
      <c r="KC1546" s="72"/>
      <c r="KD1546" s="72"/>
      <c r="KE1546" s="72"/>
      <c r="KF1546" s="72"/>
      <c r="KG1546" s="72"/>
      <c r="KH1546" s="72"/>
      <c r="KI1546" s="72"/>
      <c r="KJ1546" s="72"/>
      <c r="KK1546" s="72"/>
      <c r="KL1546" s="72"/>
      <c r="KM1546" s="72"/>
      <c r="KN1546" s="72"/>
      <c r="KO1546" s="72"/>
      <c r="KP1546" s="72"/>
      <c r="KQ1546" s="72"/>
      <c r="KR1546" s="72"/>
      <c r="KS1546" s="72"/>
      <c r="KT1546" s="72"/>
      <c r="KU1546" s="72"/>
      <c r="KV1546" s="72"/>
      <c r="KW1546" s="72"/>
      <c r="KX1546" s="72"/>
      <c r="KY1546" s="72"/>
      <c r="KZ1546" s="72"/>
      <c r="LA1546" s="72"/>
      <c r="LB1546" s="72"/>
      <c r="LC1546" s="72"/>
      <c r="LD1546" s="72"/>
      <c r="LE1546" s="72"/>
      <c r="LF1546" s="72"/>
      <c r="LG1546" s="72"/>
      <c r="LH1546" s="72"/>
      <c r="LI1546" s="72"/>
      <c r="LJ1546" s="72"/>
      <c r="LK1546" s="72"/>
      <c r="LL1546" s="72"/>
      <c r="LM1546" s="72"/>
      <c r="LN1546" s="72"/>
      <c r="LO1546" s="72"/>
      <c r="LP1546" s="72"/>
      <c r="LQ1546" s="72"/>
      <c r="LR1546" s="72"/>
      <c r="LS1546" s="72"/>
      <c r="LT1546" s="72"/>
      <c r="LU1546" s="72"/>
      <c r="LV1546" s="72"/>
      <c r="LW1546" s="72"/>
      <c r="LX1546" s="72"/>
      <c r="LY1546" s="72"/>
      <c r="LZ1546" s="72"/>
      <c r="MA1546" s="72"/>
      <c r="MB1546" s="72"/>
      <c r="MC1546" s="72"/>
      <c r="MD1546" s="72"/>
      <c r="ME1546" s="72"/>
      <c r="MF1546" s="72"/>
      <c r="MG1546" s="72"/>
      <c r="MH1546" s="72"/>
      <c r="MI1546" s="72"/>
      <c r="MJ1546" s="72"/>
      <c r="MK1546" s="72"/>
      <c r="ML1546" s="72"/>
      <c r="MM1546" s="72"/>
      <c r="MN1546" s="72"/>
      <c r="MO1546" s="72"/>
      <c r="MP1546" s="72"/>
      <c r="MQ1546" s="72"/>
      <c r="MR1546" s="72"/>
      <c r="MS1546" s="72"/>
      <c r="MT1546" s="72"/>
      <c r="MU1546" s="72"/>
      <c r="MV1546" s="72"/>
      <c r="MW1546" s="72"/>
      <c r="MX1546" s="72"/>
      <c r="MY1546" s="72"/>
      <c r="MZ1546" s="72"/>
      <c r="NA1546" s="72"/>
      <c r="NB1546" s="72"/>
      <c r="NC1546" s="72"/>
      <c r="ND1546" s="72"/>
      <c r="NE1546" s="72"/>
      <c r="NF1546" s="72"/>
      <c r="NG1546" s="72"/>
      <c r="NH1546" s="72"/>
      <c r="NI1546" s="72"/>
      <c r="NJ1546" s="72"/>
      <c r="NK1546" s="72"/>
      <c r="NL1546" s="72"/>
      <c r="NM1546" s="72"/>
      <c r="NN1546" s="72"/>
      <c r="NO1546" s="72"/>
      <c r="NP1546" s="72"/>
      <c r="NQ1546" s="72"/>
      <c r="NR1546" s="72"/>
      <c r="NS1546" s="72"/>
      <c r="NT1546" s="72"/>
      <c r="NU1546" s="72"/>
      <c r="NV1546" s="72"/>
      <c r="NW1546" s="72"/>
      <c r="NX1546" s="72"/>
      <c r="NY1546" s="72"/>
      <c r="NZ1546" s="72"/>
      <c r="OA1546" s="72"/>
      <c r="OB1546" s="72"/>
      <c r="OC1546" s="72"/>
      <c r="OD1546" s="72"/>
      <c r="OE1546" s="72"/>
      <c r="OF1546" s="72"/>
      <c r="OG1546" s="72"/>
      <c r="OH1546" s="72"/>
      <c r="OI1546" s="72"/>
      <c r="OJ1546" s="72"/>
      <c r="OK1546" s="72"/>
      <c r="OL1546" s="72"/>
      <c r="OM1546" s="72"/>
      <c r="ON1546" s="72"/>
      <c r="OO1546" s="72"/>
      <c r="OP1546" s="72"/>
      <c r="OQ1546" s="72"/>
      <c r="OR1546" s="72"/>
      <c r="OS1546" s="72"/>
      <c r="OT1546" s="72"/>
      <c r="OU1546" s="72"/>
      <c r="OV1546" s="72"/>
      <c r="OW1546" s="72"/>
      <c r="OX1546" s="72"/>
      <c r="OY1546" s="72"/>
      <c r="OZ1546" s="72"/>
      <c r="PA1546" s="72"/>
      <c r="PB1546" s="72"/>
      <c r="PC1546" s="72"/>
      <c r="PD1546" s="72"/>
      <c r="PE1546" s="72"/>
      <c r="PF1546" s="72"/>
      <c r="PG1546" s="72"/>
      <c r="PH1546" s="72"/>
      <c r="PI1546" s="72"/>
      <c r="PJ1546" s="72"/>
      <c r="PK1546" s="72"/>
      <c r="PL1546" s="72"/>
      <c r="PM1546" s="72"/>
      <c r="PN1546" s="72"/>
      <c r="PO1546" s="72"/>
      <c r="PP1546" s="72"/>
      <c r="PQ1546" s="72"/>
      <c r="PR1546" s="72"/>
      <c r="PS1546" s="72"/>
      <c r="PT1546" s="72"/>
      <c r="PU1546" s="72"/>
      <c r="PV1546" s="72"/>
      <c r="PW1546" s="72"/>
      <c r="PX1546" s="72"/>
      <c r="PY1546" s="72"/>
      <c r="PZ1546" s="72"/>
      <c r="QA1546" s="72"/>
      <c r="QB1546" s="72"/>
      <c r="QC1546" s="72"/>
      <c r="QD1546" s="72"/>
      <c r="QE1546" s="72"/>
      <c r="QF1546" s="72"/>
      <c r="QG1546" s="72"/>
      <c r="QH1546" s="72"/>
      <c r="QI1546" s="72"/>
      <c r="QJ1546" s="72"/>
      <c r="QK1546" s="72"/>
      <c r="QL1546" s="72"/>
      <c r="QM1546" s="72"/>
      <c r="QN1546" s="72"/>
      <c r="QO1546" s="72"/>
      <c r="QP1546" s="72"/>
      <c r="QQ1546" s="72"/>
      <c r="QR1546" s="72"/>
      <c r="QS1546" s="72"/>
      <c r="QT1546" s="72"/>
      <c r="QU1546" s="72"/>
      <c r="QV1546" s="72"/>
      <c r="QW1546" s="72"/>
      <c r="QX1546" s="72"/>
      <c r="QY1546" s="72"/>
      <c r="QZ1546" s="72"/>
      <c r="RA1546" s="72"/>
      <c r="RB1546" s="72"/>
      <c r="RC1546" s="72"/>
      <c r="RD1546" s="72"/>
      <c r="RE1546" s="72"/>
      <c r="RF1546" s="72"/>
      <c r="RG1546" s="72"/>
      <c r="RH1546" s="72"/>
      <c r="RI1546" s="72"/>
      <c r="RJ1546" s="72"/>
      <c r="RK1546" s="72"/>
      <c r="RL1546" s="72"/>
      <c r="RM1546" s="72"/>
      <c r="RN1546" s="72"/>
      <c r="RO1546" s="72"/>
      <c r="RP1546" s="72"/>
      <c r="RQ1546" s="72"/>
      <c r="RR1546" s="72"/>
      <c r="RS1546" s="72"/>
      <c r="RT1546" s="72"/>
      <c r="RU1546" s="72"/>
      <c r="RV1546" s="72"/>
      <c r="RW1546" s="72"/>
      <c r="RX1546" s="72"/>
      <c r="RY1546" s="72"/>
      <c r="RZ1546" s="72"/>
      <c r="SA1546" s="72"/>
      <c r="SB1546" s="72"/>
      <c r="SC1546" s="72"/>
      <c r="SD1546" s="72"/>
      <c r="SE1546" s="72"/>
      <c r="SF1546" s="72"/>
      <c r="SG1546" s="72"/>
      <c r="SH1546" s="72"/>
      <c r="SI1546" s="72"/>
      <c r="SJ1546" s="72"/>
      <c r="SK1546" s="72"/>
      <c r="SL1546" s="72"/>
      <c r="SM1546" s="72"/>
      <c r="SN1546" s="72"/>
      <c r="SO1546" s="72"/>
      <c r="SP1546" s="72"/>
      <c r="SQ1546" s="72"/>
      <c r="SR1546" s="72"/>
      <c r="SS1546" s="72"/>
      <c r="ST1546" s="72"/>
      <c r="SU1546" s="72"/>
      <c r="SV1546" s="72"/>
      <c r="SW1546" s="72"/>
      <c r="SX1546" s="72"/>
      <c r="SY1546" s="72"/>
      <c r="SZ1546" s="72"/>
      <c r="TA1546" s="72"/>
      <c r="TB1546" s="72"/>
      <c r="TC1546" s="72"/>
    </row>
    <row r="1547" spans="1:523" ht="16.5" customHeight="1" x14ac:dyDescent="0.2">
      <c r="A1547" s="20">
        <v>973</v>
      </c>
      <c r="B1547" s="20" t="s">
        <v>66</v>
      </c>
      <c r="C1547" s="20" t="s">
        <v>328</v>
      </c>
      <c r="D1547" s="20" t="s">
        <v>38</v>
      </c>
      <c r="E1547" s="20" t="s">
        <v>1345</v>
      </c>
      <c r="F1547" s="22" t="s">
        <v>1049</v>
      </c>
      <c r="G1547" s="73" t="s">
        <v>84</v>
      </c>
      <c r="H1547" s="20" t="s">
        <v>35</v>
      </c>
      <c r="I1547" s="20" t="s">
        <v>81</v>
      </c>
      <c r="J1547" s="22" t="s">
        <v>1000</v>
      </c>
      <c r="K1547" s="20"/>
      <c r="L1547" s="20"/>
      <c r="M1547" s="20"/>
      <c r="N1547" s="20"/>
      <c r="O1547" s="31"/>
      <c r="P1547" s="23">
        <v>800000</v>
      </c>
      <c r="Q1547" s="24">
        <v>1</v>
      </c>
      <c r="R1547" s="25">
        <v>45658</v>
      </c>
      <c r="S1547" s="20" t="s">
        <v>83</v>
      </c>
      <c r="T1547" s="23">
        <f t="shared" si="28"/>
        <v>9600000</v>
      </c>
      <c r="U1547" s="27" t="s">
        <v>100</v>
      </c>
      <c r="V1547" s="27" t="s">
        <v>100</v>
      </c>
      <c r="W1547" s="72"/>
      <c r="X1547" s="72"/>
      <c r="Y1547" s="72"/>
      <c r="Z1547" s="72"/>
      <c r="AA1547" s="72"/>
      <c r="AB1547" s="72"/>
      <c r="AC1547" s="72"/>
      <c r="AD1547" s="72"/>
      <c r="AE1547" s="72"/>
      <c r="AF1547" s="72"/>
      <c r="AG1547" s="72"/>
      <c r="AH1547" s="72"/>
      <c r="AI1547" s="72"/>
      <c r="AJ1547" s="72"/>
      <c r="AK1547" s="72"/>
      <c r="AL1547" s="72"/>
      <c r="AM1547" s="72"/>
      <c r="AN1547" s="72"/>
      <c r="AO1547" s="72"/>
      <c r="AP1547" s="72"/>
      <c r="AQ1547" s="72"/>
      <c r="AR1547" s="72"/>
      <c r="AS1547" s="72"/>
      <c r="AT1547" s="72"/>
      <c r="AU1547" s="72"/>
      <c r="AV1547" s="72"/>
      <c r="AW1547" s="72"/>
      <c r="AX1547" s="72"/>
      <c r="AY1547" s="72"/>
      <c r="AZ1547" s="72"/>
      <c r="BA1547" s="72"/>
      <c r="BB1547" s="72"/>
      <c r="BC1547" s="72"/>
      <c r="BD1547" s="72"/>
      <c r="BE1547" s="72"/>
      <c r="BF1547" s="72"/>
      <c r="BG1547" s="72"/>
      <c r="BH1547" s="72"/>
      <c r="BI1547" s="72"/>
      <c r="BJ1547" s="72"/>
      <c r="BK1547" s="72"/>
      <c r="BL1547" s="72"/>
      <c r="BM1547" s="72"/>
      <c r="BN1547" s="72"/>
      <c r="BO1547" s="72"/>
      <c r="BP1547" s="72"/>
      <c r="BQ1547" s="72"/>
      <c r="BR1547" s="72"/>
      <c r="BS1547" s="72"/>
      <c r="BT1547" s="72"/>
      <c r="BU1547" s="72"/>
      <c r="BV1547" s="72"/>
      <c r="BW1547" s="72"/>
      <c r="BX1547" s="72"/>
      <c r="BY1547" s="72"/>
      <c r="BZ1547" s="72"/>
      <c r="CA1547" s="72"/>
      <c r="CB1547" s="72"/>
      <c r="CC1547" s="72"/>
      <c r="CD1547" s="72"/>
      <c r="CE1547" s="72"/>
      <c r="CF1547" s="72"/>
      <c r="CG1547" s="72"/>
      <c r="CH1547" s="72"/>
      <c r="CI1547" s="72"/>
      <c r="CJ1547" s="72"/>
      <c r="CK1547" s="72"/>
      <c r="CL1547" s="72"/>
      <c r="CM1547" s="72"/>
      <c r="CN1547" s="72"/>
      <c r="CO1547" s="72"/>
      <c r="CP1547" s="72"/>
      <c r="CQ1547" s="72"/>
      <c r="CR1547" s="72"/>
      <c r="CS1547" s="72"/>
      <c r="CT1547" s="72"/>
      <c r="CU1547" s="72"/>
      <c r="CV1547" s="72"/>
      <c r="CW1547" s="72"/>
      <c r="CX1547" s="72"/>
      <c r="CY1547" s="72"/>
      <c r="CZ1547" s="72"/>
      <c r="DA1547" s="72"/>
      <c r="DB1547" s="72"/>
      <c r="DC1547" s="72"/>
      <c r="DD1547" s="72"/>
      <c r="DE1547" s="72"/>
      <c r="DF1547" s="72"/>
      <c r="DG1547" s="72"/>
      <c r="DH1547" s="72"/>
      <c r="DI1547" s="72"/>
      <c r="DJ1547" s="72"/>
      <c r="DK1547" s="72"/>
      <c r="DL1547" s="72"/>
      <c r="DM1547" s="72"/>
      <c r="DN1547" s="72"/>
      <c r="DO1547" s="72"/>
      <c r="DP1547" s="72"/>
      <c r="DQ1547" s="72"/>
      <c r="DR1547" s="72"/>
      <c r="DS1547" s="72"/>
      <c r="DT1547" s="72"/>
      <c r="DU1547" s="72"/>
      <c r="DV1547" s="72"/>
      <c r="DW1547" s="72"/>
      <c r="DX1547" s="72"/>
      <c r="DY1547" s="72"/>
      <c r="DZ1547" s="72"/>
      <c r="EA1547" s="72"/>
      <c r="EB1547" s="72"/>
      <c r="EC1547" s="72"/>
      <c r="ED1547" s="72"/>
      <c r="EE1547" s="72"/>
      <c r="EF1547" s="72"/>
      <c r="EG1547" s="72"/>
      <c r="EH1547" s="72"/>
      <c r="EI1547" s="72"/>
      <c r="EJ1547" s="72"/>
      <c r="EK1547" s="72"/>
      <c r="EL1547" s="72"/>
      <c r="EM1547" s="72"/>
      <c r="EN1547" s="72"/>
      <c r="EO1547" s="72"/>
      <c r="EP1547" s="72"/>
      <c r="EQ1547" s="72"/>
      <c r="ER1547" s="72"/>
      <c r="ES1547" s="72"/>
      <c r="ET1547" s="72"/>
      <c r="EU1547" s="72"/>
      <c r="EV1547" s="72"/>
      <c r="EW1547" s="72"/>
      <c r="EX1547" s="72"/>
      <c r="EY1547" s="72"/>
      <c r="EZ1547" s="72"/>
      <c r="FA1547" s="72"/>
      <c r="FB1547" s="72"/>
      <c r="FC1547" s="72"/>
      <c r="FD1547" s="72"/>
      <c r="FE1547" s="72"/>
      <c r="FF1547" s="72"/>
      <c r="FG1547" s="72"/>
      <c r="FH1547" s="72"/>
      <c r="FI1547" s="72"/>
      <c r="FJ1547" s="72"/>
      <c r="FK1547" s="72"/>
      <c r="FL1547" s="72"/>
      <c r="FM1547" s="72"/>
      <c r="FN1547" s="72"/>
      <c r="FO1547" s="72"/>
      <c r="FP1547" s="72"/>
      <c r="FQ1547" s="72"/>
      <c r="FR1547" s="72"/>
      <c r="FS1547" s="72"/>
      <c r="FT1547" s="72"/>
      <c r="FU1547" s="72"/>
      <c r="FV1547" s="72"/>
      <c r="FW1547" s="72"/>
      <c r="FX1547" s="72"/>
      <c r="FY1547" s="72"/>
      <c r="FZ1547" s="72"/>
      <c r="GA1547" s="72"/>
      <c r="GB1547" s="72"/>
      <c r="GC1547" s="72"/>
      <c r="GD1547" s="72"/>
      <c r="GE1547" s="72"/>
      <c r="GF1547" s="72"/>
      <c r="GG1547" s="72"/>
      <c r="GH1547" s="72"/>
      <c r="GI1547" s="72"/>
      <c r="GJ1547" s="72"/>
      <c r="GK1547" s="72"/>
      <c r="GL1547" s="72"/>
      <c r="GM1547" s="72"/>
      <c r="GN1547" s="72"/>
      <c r="GO1547" s="72"/>
      <c r="GP1547" s="72"/>
      <c r="GQ1547" s="72"/>
      <c r="GR1547" s="72"/>
      <c r="GS1547" s="72"/>
      <c r="GT1547" s="72"/>
      <c r="GU1547" s="72"/>
      <c r="GV1547" s="72"/>
      <c r="GW1547" s="72"/>
      <c r="GX1547" s="72"/>
      <c r="GY1547" s="72"/>
      <c r="GZ1547" s="72"/>
      <c r="HA1547" s="72"/>
      <c r="HB1547" s="72"/>
      <c r="HC1547" s="72"/>
      <c r="HD1547" s="72"/>
      <c r="HE1547" s="72"/>
      <c r="HF1547" s="72"/>
      <c r="HG1547" s="72"/>
      <c r="HH1547" s="72"/>
      <c r="HI1547" s="72"/>
      <c r="HJ1547" s="72"/>
      <c r="HK1547" s="72"/>
      <c r="HL1547" s="72"/>
      <c r="HM1547" s="72"/>
      <c r="HN1547" s="72"/>
      <c r="HO1547" s="72"/>
      <c r="HP1547" s="72"/>
      <c r="HQ1547" s="72"/>
      <c r="HR1547" s="72"/>
      <c r="HS1547" s="72"/>
      <c r="HT1547" s="72"/>
      <c r="HU1547" s="72"/>
      <c r="HV1547" s="72"/>
      <c r="HW1547" s="72"/>
      <c r="HX1547" s="72"/>
      <c r="HY1547" s="72"/>
      <c r="HZ1547" s="72"/>
      <c r="IA1547" s="72"/>
      <c r="IB1547" s="72"/>
      <c r="IC1547" s="72"/>
      <c r="ID1547" s="72"/>
      <c r="IE1547" s="72"/>
      <c r="IF1547" s="72"/>
      <c r="IG1547" s="72"/>
      <c r="IH1547" s="72"/>
      <c r="II1547" s="72"/>
      <c r="IJ1547" s="72"/>
      <c r="IK1547" s="72"/>
      <c r="IL1547" s="72"/>
      <c r="IM1547" s="72"/>
      <c r="IN1547" s="72"/>
      <c r="IO1547" s="72"/>
      <c r="IP1547" s="72"/>
      <c r="IQ1547" s="72"/>
      <c r="IR1547" s="72"/>
      <c r="IS1547" s="72"/>
      <c r="IT1547" s="72"/>
      <c r="IU1547" s="72"/>
      <c r="IV1547" s="72"/>
      <c r="IW1547" s="72"/>
      <c r="IX1547" s="72"/>
      <c r="IY1547" s="72"/>
      <c r="IZ1547" s="72"/>
      <c r="JA1547" s="72"/>
      <c r="JB1547" s="72"/>
      <c r="JC1547" s="72"/>
      <c r="JD1547" s="72"/>
      <c r="JE1547" s="72"/>
      <c r="JF1547" s="72"/>
      <c r="JG1547" s="72"/>
      <c r="JH1547" s="72"/>
      <c r="JI1547" s="72"/>
      <c r="JJ1547" s="72"/>
      <c r="JK1547" s="72"/>
      <c r="JL1547" s="72"/>
      <c r="JM1547" s="72"/>
      <c r="JN1547" s="72"/>
      <c r="JO1547" s="72"/>
      <c r="JP1547" s="72"/>
      <c r="JQ1547" s="72"/>
      <c r="JR1547" s="72"/>
      <c r="JS1547" s="72"/>
      <c r="JT1547" s="72"/>
      <c r="JU1547" s="72"/>
      <c r="JV1547" s="72"/>
      <c r="JW1547" s="72"/>
      <c r="JX1547" s="72"/>
      <c r="JY1547" s="72"/>
      <c r="JZ1547" s="72"/>
      <c r="KA1547" s="72"/>
      <c r="KB1547" s="72"/>
      <c r="KC1547" s="72"/>
      <c r="KD1547" s="72"/>
      <c r="KE1547" s="72"/>
      <c r="KF1547" s="72"/>
      <c r="KG1547" s="72"/>
      <c r="KH1547" s="72"/>
      <c r="KI1547" s="72"/>
      <c r="KJ1547" s="72"/>
      <c r="KK1547" s="72"/>
      <c r="KL1547" s="72"/>
      <c r="KM1547" s="72"/>
      <c r="KN1547" s="72"/>
      <c r="KO1547" s="72"/>
      <c r="KP1547" s="72"/>
      <c r="KQ1547" s="72"/>
      <c r="KR1547" s="72"/>
      <c r="KS1547" s="72"/>
      <c r="KT1547" s="72"/>
      <c r="KU1547" s="72"/>
      <c r="KV1547" s="72"/>
      <c r="KW1547" s="72"/>
      <c r="KX1547" s="72"/>
      <c r="KY1547" s="72"/>
      <c r="KZ1547" s="72"/>
      <c r="LA1547" s="72"/>
      <c r="LB1547" s="72"/>
      <c r="LC1547" s="72"/>
      <c r="LD1547" s="72"/>
      <c r="LE1547" s="72"/>
      <c r="LF1547" s="72"/>
      <c r="LG1547" s="72"/>
      <c r="LH1547" s="72"/>
      <c r="LI1547" s="72"/>
      <c r="LJ1547" s="72"/>
      <c r="LK1547" s="72"/>
      <c r="LL1547" s="72"/>
      <c r="LM1547" s="72"/>
      <c r="LN1547" s="72"/>
      <c r="LO1547" s="72"/>
      <c r="LP1547" s="72"/>
      <c r="LQ1547" s="72"/>
      <c r="LR1547" s="72"/>
      <c r="LS1547" s="72"/>
      <c r="LT1547" s="72"/>
      <c r="LU1547" s="72"/>
      <c r="LV1547" s="72"/>
      <c r="LW1547" s="72"/>
      <c r="LX1547" s="72"/>
      <c r="LY1547" s="72"/>
      <c r="LZ1547" s="72"/>
      <c r="MA1547" s="72"/>
      <c r="MB1547" s="72"/>
      <c r="MC1547" s="72"/>
      <c r="MD1547" s="72"/>
      <c r="ME1547" s="72"/>
      <c r="MF1547" s="72"/>
      <c r="MG1547" s="72"/>
      <c r="MH1547" s="72"/>
      <c r="MI1547" s="72"/>
      <c r="MJ1547" s="72"/>
      <c r="MK1547" s="72"/>
      <c r="ML1547" s="72"/>
      <c r="MM1547" s="72"/>
      <c r="MN1547" s="72"/>
      <c r="MO1547" s="72"/>
      <c r="MP1547" s="72"/>
      <c r="MQ1547" s="72"/>
      <c r="MR1547" s="72"/>
      <c r="MS1547" s="72"/>
      <c r="MT1547" s="72"/>
      <c r="MU1547" s="72"/>
      <c r="MV1547" s="72"/>
      <c r="MW1547" s="72"/>
      <c r="MX1547" s="72"/>
      <c r="MY1547" s="72"/>
      <c r="MZ1547" s="72"/>
      <c r="NA1547" s="72"/>
      <c r="NB1547" s="72"/>
      <c r="NC1547" s="72"/>
      <c r="ND1547" s="72"/>
      <c r="NE1547" s="72"/>
      <c r="NF1547" s="72"/>
      <c r="NG1547" s="72"/>
      <c r="NH1547" s="72"/>
      <c r="NI1547" s="72"/>
      <c r="NJ1547" s="72"/>
      <c r="NK1547" s="72"/>
      <c r="NL1547" s="72"/>
      <c r="NM1547" s="72"/>
      <c r="NN1547" s="72"/>
      <c r="NO1547" s="72"/>
      <c r="NP1547" s="72"/>
      <c r="NQ1547" s="72"/>
      <c r="NR1547" s="72"/>
      <c r="NS1547" s="72"/>
      <c r="NT1547" s="72"/>
      <c r="NU1547" s="72"/>
      <c r="NV1547" s="72"/>
      <c r="NW1547" s="72"/>
      <c r="NX1547" s="72"/>
      <c r="NY1547" s="72"/>
      <c r="NZ1547" s="72"/>
      <c r="OA1547" s="72"/>
      <c r="OB1547" s="72"/>
      <c r="OC1547" s="72"/>
      <c r="OD1547" s="72"/>
      <c r="OE1547" s="72"/>
      <c r="OF1547" s="72"/>
      <c r="OG1547" s="72"/>
      <c r="OH1547" s="72"/>
      <c r="OI1547" s="72"/>
      <c r="OJ1547" s="72"/>
      <c r="OK1547" s="72"/>
      <c r="OL1547" s="72"/>
      <c r="OM1547" s="72"/>
      <c r="ON1547" s="72"/>
      <c r="OO1547" s="72"/>
      <c r="OP1547" s="72"/>
      <c r="OQ1547" s="72"/>
      <c r="OR1547" s="72"/>
      <c r="OS1547" s="72"/>
      <c r="OT1547" s="72"/>
      <c r="OU1547" s="72"/>
      <c r="OV1547" s="72"/>
      <c r="OW1547" s="72"/>
      <c r="OX1547" s="72"/>
      <c r="OY1547" s="72"/>
      <c r="OZ1547" s="72"/>
      <c r="PA1547" s="72"/>
      <c r="PB1547" s="72"/>
      <c r="PC1547" s="72"/>
      <c r="PD1547" s="72"/>
      <c r="PE1547" s="72"/>
      <c r="PF1547" s="72"/>
      <c r="PG1547" s="72"/>
      <c r="PH1547" s="72"/>
      <c r="PI1547" s="72"/>
      <c r="PJ1547" s="72"/>
      <c r="PK1547" s="72"/>
      <c r="PL1547" s="72"/>
      <c r="PM1547" s="72"/>
      <c r="PN1547" s="72"/>
      <c r="PO1547" s="72"/>
      <c r="PP1547" s="72"/>
      <c r="PQ1547" s="72"/>
      <c r="PR1547" s="72"/>
      <c r="PS1547" s="72"/>
      <c r="PT1547" s="72"/>
      <c r="PU1547" s="72"/>
      <c r="PV1547" s="72"/>
      <c r="PW1547" s="72"/>
      <c r="PX1547" s="72"/>
      <c r="PY1547" s="72"/>
      <c r="PZ1547" s="72"/>
      <c r="QA1547" s="72"/>
      <c r="QB1547" s="72"/>
      <c r="QC1547" s="72"/>
      <c r="QD1547" s="72"/>
      <c r="QE1547" s="72"/>
      <c r="QF1547" s="72"/>
      <c r="QG1547" s="72"/>
      <c r="QH1547" s="72"/>
      <c r="QI1547" s="72"/>
      <c r="QJ1547" s="72"/>
      <c r="QK1547" s="72"/>
      <c r="QL1547" s="72"/>
      <c r="QM1547" s="72"/>
      <c r="QN1547" s="72"/>
      <c r="QO1547" s="72"/>
      <c r="QP1547" s="72"/>
      <c r="QQ1547" s="72"/>
      <c r="QR1547" s="72"/>
      <c r="QS1547" s="72"/>
      <c r="QT1547" s="72"/>
      <c r="QU1547" s="72"/>
      <c r="QV1547" s="72"/>
      <c r="QW1547" s="72"/>
      <c r="QX1547" s="72"/>
      <c r="QY1547" s="72"/>
      <c r="QZ1547" s="72"/>
      <c r="RA1547" s="72"/>
      <c r="RB1547" s="72"/>
      <c r="RC1547" s="72"/>
      <c r="RD1547" s="72"/>
      <c r="RE1547" s="72"/>
      <c r="RF1547" s="72"/>
      <c r="RG1547" s="72"/>
      <c r="RH1547" s="72"/>
      <c r="RI1547" s="72"/>
      <c r="RJ1547" s="72"/>
      <c r="RK1547" s="72"/>
      <c r="RL1547" s="72"/>
      <c r="RM1547" s="72"/>
      <c r="RN1547" s="72"/>
      <c r="RO1547" s="72"/>
      <c r="RP1547" s="72"/>
      <c r="RQ1547" s="72"/>
      <c r="RR1547" s="72"/>
      <c r="RS1547" s="72"/>
      <c r="RT1547" s="72"/>
      <c r="RU1547" s="72"/>
      <c r="RV1547" s="72"/>
      <c r="RW1547" s="72"/>
      <c r="RX1547" s="72"/>
      <c r="RY1547" s="72"/>
      <c r="RZ1547" s="72"/>
      <c r="SA1547" s="72"/>
      <c r="SB1547" s="72"/>
      <c r="SC1547" s="72"/>
      <c r="SD1547" s="72"/>
      <c r="SE1547" s="72"/>
      <c r="SF1547" s="72"/>
      <c r="SG1547" s="72"/>
      <c r="SH1547" s="72"/>
      <c r="SI1547" s="72"/>
      <c r="SJ1547" s="72"/>
      <c r="SK1547" s="72"/>
      <c r="SL1547" s="72"/>
      <c r="SM1547" s="72"/>
      <c r="SN1547" s="72"/>
      <c r="SO1547" s="72"/>
      <c r="SP1547" s="72"/>
      <c r="SQ1547" s="72"/>
      <c r="SR1547" s="72"/>
      <c r="SS1547" s="72"/>
      <c r="ST1547" s="72"/>
      <c r="SU1547" s="72"/>
      <c r="SV1547" s="72"/>
      <c r="SW1547" s="72"/>
      <c r="SX1547" s="72"/>
      <c r="SY1547" s="72"/>
      <c r="SZ1547" s="72"/>
      <c r="TA1547" s="72"/>
      <c r="TB1547" s="72"/>
      <c r="TC1547" s="72"/>
    </row>
    <row r="1548" spans="1:523" ht="16.5" customHeight="1" x14ac:dyDescent="0.2">
      <c r="A1548" s="20">
        <v>974</v>
      </c>
      <c r="B1548" s="20" t="s">
        <v>66</v>
      </c>
      <c r="C1548" s="20" t="s">
        <v>328</v>
      </c>
      <c r="D1548" s="20" t="s">
        <v>38</v>
      </c>
      <c r="E1548" s="20" t="s">
        <v>1345</v>
      </c>
      <c r="F1548" s="22" t="s">
        <v>1050</v>
      </c>
      <c r="G1548" s="73" t="s">
        <v>42</v>
      </c>
      <c r="H1548" s="20" t="s">
        <v>35</v>
      </c>
      <c r="I1548" s="20" t="s">
        <v>81</v>
      </c>
      <c r="J1548" s="22" t="s">
        <v>1000</v>
      </c>
      <c r="K1548" s="20"/>
      <c r="L1548" s="20"/>
      <c r="M1548" s="20"/>
      <c r="N1548" s="20"/>
      <c r="O1548" s="31"/>
      <c r="P1548" s="23">
        <v>250000</v>
      </c>
      <c r="Q1548" s="24">
        <v>1</v>
      </c>
      <c r="R1548" s="25">
        <v>45658</v>
      </c>
      <c r="S1548" s="20" t="s">
        <v>83</v>
      </c>
      <c r="T1548" s="23">
        <f t="shared" si="28"/>
        <v>3000000</v>
      </c>
      <c r="U1548" s="27" t="s">
        <v>100</v>
      </c>
      <c r="V1548" s="27" t="s">
        <v>100</v>
      </c>
      <c r="W1548" s="72"/>
      <c r="X1548" s="72"/>
      <c r="Y1548" s="72"/>
      <c r="Z1548" s="72"/>
      <c r="AA1548" s="72"/>
      <c r="AB1548" s="72"/>
      <c r="AC1548" s="72"/>
      <c r="AD1548" s="72"/>
      <c r="AE1548" s="72"/>
      <c r="AF1548" s="72"/>
      <c r="AG1548" s="72"/>
      <c r="AH1548" s="72"/>
      <c r="AI1548" s="72"/>
      <c r="AJ1548" s="72"/>
      <c r="AK1548" s="72"/>
      <c r="AL1548" s="72"/>
      <c r="AM1548" s="72"/>
      <c r="AN1548" s="72"/>
      <c r="AO1548" s="72"/>
      <c r="AP1548" s="72"/>
      <c r="AQ1548" s="72"/>
      <c r="AR1548" s="72"/>
      <c r="AS1548" s="72"/>
      <c r="AT1548" s="72"/>
      <c r="AU1548" s="72"/>
      <c r="AV1548" s="72"/>
      <c r="AW1548" s="72"/>
      <c r="AX1548" s="72"/>
      <c r="AY1548" s="72"/>
      <c r="AZ1548" s="72"/>
      <c r="BA1548" s="72"/>
      <c r="BB1548" s="72"/>
      <c r="BC1548" s="72"/>
      <c r="BD1548" s="72"/>
      <c r="BE1548" s="72"/>
      <c r="BF1548" s="72"/>
      <c r="BG1548" s="72"/>
      <c r="BH1548" s="72"/>
      <c r="BI1548" s="72"/>
      <c r="BJ1548" s="72"/>
      <c r="BK1548" s="72"/>
      <c r="BL1548" s="72"/>
      <c r="BM1548" s="72"/>
      <c r="BN1548" s="72"/>
      <c r="BO1548" s="72"/>
      <c r="BP1548" s="72"/>
      <c r="BQ1548" s="72"/>
      <c r="BR1548" s="72"/>
      <c r="BS1548" s="72"/>
      <c r="BT1548" s="72"/>
      <c r="BU1548" s="72"/>
      <c r="BV1548" s="72"/>
      <c r="BW1548" s="72"/>
      <c r="BX1548" s="72"/>
      <c r="BY1548" s="72"/>
      <c r="BZ1548" s="72"/>
      <c r="CA1548" s="72"/>
      <c r="CB1548" s="72"/>
      <c r="CC1548" s="72"/>
      <c r="CD1548" s="72"/>
      <c r="CE1548" s="72"/>
      <c r="CF1548" s="72"/>
      <c r="CG1548" s="72"/>
      <c r="CH1548" s="72"/>
      <c r="CI1548" s="72"/>
      <c r="CJ1548" s="72"/>
      <c r="CK1548" s="72"/>
      <c r="CL1548" s="72"/>
      <c r="CM1548" s="72"/>
      <c r="CN1548" s="72"/>
      <c r="CO1548" s="72"/>
      <c r="CP1548" s="72"/>
      <c r="CQ1548" s="72"/>
      <c r="CR1548" s="72"/>
      <c r="CS1548" s="72"/>
      <c r="CT1548" s="72"/>
      <c r="CU1548" s="72"/>
      <c r="CV1548" s="72"/>
      <c r="CW1548" s="72"/>
      <c r="CX1548" s="72"/>
      <c r="CY1548" s="72"/>
      <c r="CZ1548" s="72"/>
      <c r="DA1548" s="72"/>
      <c r="DB1548" s="72"/>
      <c r="DC1548" s="72"/>
      <c r="DD1548" s="72"/>
      <c r="DE1548" s="72"/>
      <c r="DF1548" s="72"/>
      <c r="DG1548" s="72"/>
      <c r="DH1548" s="72"/>
      <c r="DI1548" s="72"/>
      <c r="DJ1548" s="72"/>
      <c r="DK1548" s="72"/>
      <c r="DL1548" s="72"/>
      <c r="DM1548" s="72"/>
      <c r="DN1548" s="72"/>
      <c r="DO1548" s="72"/>
      <c r="DP1548" s="72"/>
      <c r="DQ1548" s="72"/>
      <c r="DR1548" s="72"/>
      <c r="DS1548" s="72"/>
      <c r="DT1548" s="72"/>
      <c r="DU1548" s="72"/>
      <c r="DV1548" s="72"/>
      <c r="DW1548" s="72"/>
      <c r="DX1548" s="72"/>
      <c r="DY1548" s="72"/>
      <c r="DZ1548" s="72"/>
      <c r="EA1548" s="72"/>
      <c r="EB1548" s="72"/>
      <c r="EC1548" s="72"/>
      <c r="ED1548" s="72"/>
      <c r="EE1548" s="72"/>
      <c r="EF1548" s="72"/>
      <c r="EG1548" s="72"/>
      <c r="EH1548" s="72"/>
      <c r="EI1548" s="72"/>
      <c r="EJ1548" s="72"/>
      <c r="EK1548" s="72"/>
      <c r="EL1548" s="72"/>
      <c r="EM1548" s="72"/>
      <c r="EN1548" s="72"/>
      <c r="EO1548" s="72"/>
      <c r="EP1548" s="72"/>
      <c r="EQ1548" s="72"/>
      <c r="ER1548" s="72"/>
      <c r="ES1548" s="72"/>
      <c r="ET1548" s="72"/>
      <c r="EU1548" s="72"/>
      <c r="EV1548" s="72"/>
      <c r="EW1548" s="72"/>
      <c r="EX1548" s="72"/>
      <c r="EY1548" s="72"/>
      <c r="EZ1548" s="72"/>
      <c r="FA1548" s="72"/>
      <c r="FB1548" s="72"/>
      <c r="FC1548" s="72"/>
      <c r="FD1548" s="72"/>
      <c r="FE1548" s="72"/>
      <c r="FF1548" s="72"/>
      <c r="FG1548" s="72"/>
      <c r="FH1548" s="72"/>
      <c r="FI1548" s="72"/>
      <c r="FJ1548" s="72"/>
      <c r="FK1548" s="72"/>
      <c r="FL1548" s="72"/>
      <c r="FM1548" s="72"/>
      <c r="FN1548" s="72"/>
      <c r="FO1548" s="72"/>
      <c r="FP1548" s="72"/>
      <c r="FQ1548" s="72"/>
      <c r="FR1548" s="72"/>
      <c r="FS1548" s="72"/>
      <c r="FT1548" s="72"/>
      <c r="FU1548" s="72"/>
      <c r="FV1548" s="72"/>
      <c r="FW1548" s="72"/>
      <c r="FX1548" s="72"/>
      <c r="FY1548" s="72"/>
      <c r="FZ1548" s="72"/>
      <c r="GA1548" s="72"/>
      <c r="GB1548" s="72"/>
      <c r="GC1548" s="72"/>
      <c r="GD1548" s="72"/>
      <c r="GE1548" s="72"/>
      <c r="GF1548" s="72"/>
      <c r="GG1548" s="72"/>
      <c r="GH1548" s="72"/>
      <c r="GI1548" s="72"/>
      <c r="GJ1548" s="72"/>
      <c r="GK1548" s="72"/>
      <c r="GL1548" s="72"/>
      <c r="GM1548" s="72"/>
      <c r="GN1548" s="72"/>
      <c r="GO1548" s="72"/>
      <c r="GP1548" s="72"/>
      <c r="GQ1548" s="72"/>
      <c r="GR1548" s="72"/>
      <c r="GS1548" s="72"/>
      <c r="GT1548" s="72"/>
      <c r="GU1548" s="72"/>
      <c r="GV1548" s="72"/>
      <c r="GW1548" s="72"/>
      <c r="GX1548" s="72"/>
      <c r="GY1548" s="72"/>
      <c r="GZ1548" s="72"/>
      <c r="HA1548" s="72"/>
      <c r="HB1548" s="72"/>
      <c r="HC1548" s="72"/>
      <c r="HD1548" s="72"/>
      <c r="HE1548" s="72"/>
      <c r="HF1548" s="72"/>
      <c r="HG1548" s="72"/>
      <c r="HH1548" s="72"/>
      <c r="HI1548" s="72"/>
      <c r="HJ1548" s="72"/>
      <c r="HK1548" s="72"/>
      <c r="HL1548" s="72"/>
      <c r="HM1548" s="72"/>
      <c r="HN1548" s="72"/>
      <c r="HO1548" s="72"/>
      <c r="HP1548" s="72"/>
      <c r="HQ1548" s="72"/>
      <c r="HR1548" s="72"/>
      <c r="HS1548" s="72"/>
      <c r="HT1548" s="72"/>
      <c r="HU1548" s="72"/>
      <c r="HV1548" s="72"/>
      <c r="HW1548" s="72"/>
      <c r="HX1548" s="72"/>
      <c r="HY1548" s="72"/>
      <c r="HZ1548" s="72"/>
      <c r="IA1548" s="72"/>
      <c r="IB1548" s="72"/>
      <c r="IC1548" s="72"/>
      <c r="ID1548" s="72"/>
      <c r="IE1548" s="72"/>
      <c r="IF1548" s="72"/>
      <c r="IG1548" s="72"/>
      <c r="IH1548" s="72"/>
      <c r="II1548" s="72"/>
      <c r="IJ1548" s="72"/>
      <c r="IK1548" s="72"/>
      <c r="IL1548" s="72"/>
      <c r="IM1548" s="72"/>
      <c r="IN1548" s="72"/>
      <c r="IO1548" s="72"/>
      <c r="IP1548" s="72"/>
      <c r="IQ1548" s="72"/>
      <c r="IR1548" s="72"/>
      <c r="IS1548" s="72"/>
      <c r="IT1548" s="72"/>
      <c r="IU1548" s="72"/>
      <c r="IV1548" s="72"/>
      <c r="IW1548" s="72"/>
      <c r="IX1548" s="72"/>
      <c r="IY1548" s="72"/>
      <c r="IZ1548" s="72"/>
      <c r="JA1548" s="72"/>
      <c r="JB1548" s="72"/>
      <c r="JC1548" s="72"/>
      <c r="JD1548" s="72"/>
      <c r="JE1548" s="72"/>
      <c r="JF1548" s="72"/>
      <c r="JG1548" s="72"/>
      <c r="JH1548" s="72"/>
      <c r="JI1548" s="72"/>
      <c r="JJ1548" s="72"/>
      <c r="JK1548" s="72"/>
      <c r="JL1548" s="72"/>
      <c r="JM1548" s="72"/>
      <c r="JN1548" s="72"/>
      <c r="JO1548" s="72"/>
      <c r="JP1548" s="72"/>
      <c r="JQ1548" s="72"/>
      <c r="JR1548" s="72"/>
      <c r="JS1548" s="72"/>
      <c r="JT1548" s="72"/>
      <c r="JU1548" s="72"/>
      <c r="JV1548" s="72"/>
      <c r="JW1548" s="72"/>
      <c r="JX1548" s="72"/>
      <c r="JY1548" s="72"/>
      <c r="JZ1548" s="72"/>
      <c r="KA1548" s="72"/>
      <c r="KB1548" s="72"/>
      <c r="KC1548" s="72"/>
      <c r="KD1548" s="72"/>
      <c r="KE1548" s="72"/>
      <c r="KF1548" s="72"/>
      <c r="KG1548" s="72"/>
      <c r="KH1548" s="72"/>
      <c r="KI1548" s="72"/>
      <c r="KJ1548" s="72"/>
      <c r="KK1548" s="72"/>
      <c r="KL1548" s="72"/>
      <c r="KM1548" s="72"/>
      <c r="KN1548" s="72"/>
      <c r="KO1548" s="72"/>
      <c r="KP1548" s="72"/>
      <c r="KQ1548" s="72"/>
      <c r="KR1548" s="72"/>
      <c r="KS1548" s="72"/>
      <c r="KT1548" s="72"/>
      <c r="KU1548" s="72"/>
      <c r="KV1548" s="72"/>
      <c r="KW1548" s="72"/>
      <c r="KX1548" s="72"/>
      <c r="KY1548" s="72"/>
      <c r="KZ1548" s="72"/>
      <c r="LA1548" s="72"/>
      <c r="LB1548" s="72"/>
      <c r="LC1548" s="72"/>
      <c r="LD1548" s="72"/>
      <c r="LE1548" s="72"/>
      <c r="LF1548" s="72"/>
      <c r="LG1548" s="72"/>
      <c r="LH1548" s="72"/>
      <c r="LI1548" s="72"/>
      <c r="LJ1548" s="72"/>
      <c r="LK1548" s="72"/>
      <c r="LL1548" s="72"/>
      <c r="LM1548" s="72"/>
      <c r="LN1548" s="72"/>
      <c r="LO1548" s="72"/>
      <c r="LP1548" s="72"/>
      <c r="LQ1548" s="72"/>
      <c r="LR1548" s="72"/>
      <c r="LS1548" s="72"/>
      <c r="LT1548" s="72"/>
      <c r="LU1548" s="72"/>
      <c r="LV1548" s="72"/>
      <c r="LW1548" s="72"/>
      <c r="LX1548" s="72"/>
      <c r="LY1548" s="72"/>
      <c r="LZ1548" s="72"/>
      <c r="MA1548" s="72"/>
      <c r="MB1548" s="72"/>
      <c r="MC1548" s="72"/>
      <c r="MD1548" s="72"/>
      <c r="ME1548" s="72"/>
      <c r="MF1548" s="72"/>
      <c r="MG1548" s="72"/>
      <c r="MH1548" s="72"/>
      <c r="MI1548" s="72"/>
      <c r="MJ1548" s="72"/>
      <c r="MK1548" s="72"/>
      <c r="ML1548" s="72"/>
      <c r="MM1548" s="72"/>
      <c r="MN1548" s="72"/>
      <c r="MO1548" s="72"/>
      <c r="MP1548" s="72"/>
      <c r="MQ1548" s="72"/>
      <c r="MR1548" s="72"/>
      <c r="MS1548" s="72"/>
      <c r="MT1548" s="72"/>
      <c r="MU1548" s="72"/>
      <c r="MV1548" s="72"/>
      <c r="MW1548" s="72"/>
      <c r="MX1548" s="72"/>
      <c r="MY1548" s="72"/>
      <c r="MZ1548" s="72"/>
      <c r="NA1548" s="72"/>
      <c r="NB1548" s="72"/>
      <c r="NC1548" s="72"/>
      <c r="ND1548" s="72"/>
      <c r="NE1548" s="72"/>
      <c r="NF1548" s="72"/>
      <c r="NG1548" s="72"/>
      <c r="NH1548" s="72"/>
      <c r="NI1548" s="72"/>
      <c r="NJ1548" s="72"/>
      <c r="NK1548" s="72"/>
      <c r="NL1548" s="72"/>
      <c r="NM1548" s="72"/>
      <c r="NN1548" s="72"/>
      <c r="NO1548" s="72"/>
      <c r="NP1548" s="72"/>
      <c r="NQ1548" s="72"/>
      <c r="NR1548" s="72"/>
      <c r="NS1548" s="72"/>
      <c r="NT1548" s="72"/>
      <c r="NU1548" s="72"/>
      <c r="NV1548" s="72"/>
      <c r="NW1548" s="72"/>
      <c r="NX1548" s="72"/>
      <c r="NY1548" s="72"/>
      <c r="NZ1548" s="72"/>
      <c r="OA1548" s="72"/>
      <c r="OB1548" s="72"/>
      <c r="OC1548" s="72"/>
      <c r="OD1548" s="72"/>
      <c r="OE1548" s="72"/>
      <c r="OF1548" s="72"/>
      <c r="OG1548" s="72"/>
      <c r="OH1548" s="72"/>
      <c r="OI1548" s="72"/>
      <c r="OJ1548" s="72"/>
      <c r="OK1548" s="72"/>
      <c r="OL1548" s="72"/>
      <c r="OM1548" s="72"/>
      <c r="ON1548" s="72"/>
      <c r="OO1548" s="72"/>
      <c r="OP1548" s="72"/>
      <c r="OQ1548" s="72"/>
      <c r="OR1548" s="72"/>
      <c r="OS1548" s="72"/>
      <c r="OT1548" s="72"/>
      <c r="OU1548" s="72"/>
      <c r="OV1548" s="72"/>
      <c r="OW1548" s="72"/>
      <c r="OX1548" s="72"/>
      <c r="OY1548" s="72"/>
      <c r="OZ1548" s="72"/>
      <c r="PA1548" s="72"/>
      <c r="PB1548" s="72"/>
      <c r="PC1548" s="72"/>
      <c r="PD1548" s="72"/>
      <c r="PE1548" s="72"/>
      <c r="PF1548" s="72"/>
      <c r="PG1548" s="72"/>
      <c r="PH1548" s="72"/>
      <c r="PI1548" s="72"/>
      <c r="PJ1548" s="72"/>
      <c r="PK1548" s="72"/>
      <c r="PL1548" s="72"/>
      <c r="PM1548" s="72"/>
      <c r="PN1548" s="72"/>
      <c r="PO1548" s="72"/>
      <c r="PP1548" s="72"/>
      <c r="PQ1548" s="72"/>
      <c r="PR1548" s="72"/>
      <c r="PS1548" s="72"/>
      <c r="PT1548" s="72"/>
      <c r="PU1548" s="72"/>
      <c r="PV1548" s="72"/>
      <c r="PW1548" s="72"/>
      <c r="PX1548" s="72"/>
      <c r="PY1548" s="72"/>
      <c r="PZ1548" s="72"/>
      <c r="QA1548" s="72"/>
      <c r="QB1548" s="72"/>
      <c r="QC1548" s="72"/>
      <c r="QD1548" s="72"/>
      <c r="QE1548" s="72"/>
      <c r="QF1548" s="72"/>
      <c r="QG1548" s="72"/>
      <c r="QH1548" s="72"/>
      <c r="QI1548" s="72"/>
      <c r="QJ1548" s="72"/>
      <c r="QK1548" s="72"/>
      <c r="QL1548" s="72"/>
      <c r="QM1548" s="72"/>
      <c r="QN1548" s="72"/>
      <c r="QO1548" s="72"/>
      <c r="QP1548" s="72"/>
      <c r="QQ1548" s="72"/>
      <c r="QR1548" s="72"/>
      <c r="QS1548" s="72"/>
      <c r="QT1548" s="72"/>
      <c r="QU1548" s="72"/>
      <c r="QV1548" s="72"/>
      <c r="QW1548" s="72"/>
      <c r="QX1548" s="72"/>
      <c r="QY1548" s="72"/>
      <c r="QZ1548" s="72"/>
      <c r="RA1548" s="72"/>
      <c r="RB1548" s="72"/>
      <c r="RC1548" s="72"/>
      <c r="RD1548" s="72"/>
      <c r="RE1548" s="72"/>
      <c r="RF1548" s="72"/>
      <c r="RG1548" s="72"/>
      <c r="RH1548" s="72"/>
      <c r="RI1548" s="72"/>
      <c r="RJ1548" s="72"/>
      <c r="RK1548" s="72"/>
      <c r="RL1548" s="72"/>
      <c r="RM1548" s="72"/>
      <c r="RN1548" s="72"/>
      <c r="RO1548" s="72"/>
      <c r="RP1548" s="72"/>
      <c r="RQ1548" s="72"/>
      <c r="RR1548" s="72"/>
      <c r="RS1548" s="72"/>
      <c r="RT1548" s="72"/>
      <c r="RU1548" s="72"/>
      <c r="RV1548" s="72"/>
      <c r="RW1548" s="72"/>
      <c r="RX1548" s="72"/>
      <c r="RY1548" s="72"/>
      <c r="RZ1548" s="72"/>
      <c r="SA1548" s="72"/>
      <c r="SB1548" s="72"/>
      <c r="SC1548" s="72"/>
      <c r="SD1548" s="72"/>
      <c r="SE1548" s="72"/>
      <c r="SF1548" s="72"/>
      <c r="SG1548" s="72"/>
      <c r="SH1548" s="72"/>
      <c r="SI1548" s="72"/>
      <c r="SJ1548" s="72"/>
      <c r="SK1548" s="72"/>
      <c r="SL1548" s="72"/>
      <c r="SM1548" s="72"/>
      <c r="SN1548" s="72"/>
      <c r="SO1548" s="72"/>
      <c r="SP1548" s="72"/>
      <c r="SQ1548" s="72"/>
      <c r="SR1548" s="72"/>
      <c r="SS1548" s="72"/>
      <c r="ST1548" s="72"/>
      <c r="SU1548" s="72"/>
      <c r="SV1548" s="72"/>
      <c r="SW1548" s="72"/>
      <c r="SX1548" s="72"/>
      <c r="SY1548" s="72"/>
      <c r="SZ1548" s="72"/>
      <c r="TA1548" s="72"/>
      <c r="TB1548" s="72"/>
      <c r="TC1548" s="72"/>
    </row>
    <row r="1549" spans="1:523" ht="16.5" customHeight="1" x14ac:dyDescent="0.2">
      <c r="A1549" s="20">
        <v>975</v>
      </c>
      <c r="B1549" s="20" t="s">
        <v>66</v>
      </c>
      <c r="C1549" s="20" t="s">
        <v>328</v>
      </c>
      <c r="D1549" s="20" t="s">
        <v>38</v>
      </c>
      <c r="E1549" s="20" t="s">
        <v>1345</v>
      </c>
      <c r="F1549" s="22" t="s">
        <v>1051</v>
      </c>
      <c r="G1549" s="73" t="s">
        <v>84</v>
      </c>
      <c r="H1549" s="20" t="s">
        <v>35</v>
      </c>
      <c r="I1549" s="20" t="s">
        <v>81</v>
      </c>
      <c r="J1549" s="22" t="s">
        <v>1000</v>
      </c>
      <c r="K1549" s="20"/>
      <c r="L1549" s="20"/>
      <c r="M1549" s="20"/>
      <c r="N1549" s="20"/>
      <c r="O1549" s="31"/>
      <c r="P1549" s="23">
        <v>1600000</v>
      </c>
      <c r="Q1549" s="24">
        <v>1</v>
      </c>
      <c r="R1549" s="25">
        <v>45658</v>
      </c>
      <c r="S1549" s="20" t="s">
        <v>83</v>
      </c>
      <c r="T1549" s="23">
        <f t="shared" si="28"/>
        <v>19200000</v>
      </c>
      <c r="U1549" s="27" t="s">
        <v>100</v>
      </c>
      <c r="V1549" s="27" t="s">
        <v>100</v>
      </c>
      <c r="W1549" s="72"/>
      <c r="X1549" s="72"/>
      <c r="Y1549" s="72"/>
      <c r="Z1549" s="72"/>
      <c r="AA1549" s="72"/>
      <c r="AB1549" s="72"/>
      <c r="AC1549" s="72"/>
      <c r="AD1549" s="72"/>
      <c r="AE1549" s="72"/>
      <c r="AF1549" s="72"/>
      <c r="AG1549" s="72"/>
      <c r="AH1549" s="72"/>
      <c r="AI1549" s="72"/>
      <c r="AJ1549" s="72"/>
      <c r="AK1549" s="72"/>
      <c r="AL1549" s="72"/>
      <c r="AM1549" s="72"/>
      <c r="AN1549" s="72"/>
      <c r="AO1549" s="72"/>
      <c r="AP1549" s="72"/>
      <c r="AQ1549" s="72"/>
      <c r="AR1549" s="72"/>
      <c r="AS1549" s="72"/>
      <c r="AT1549" s="72"/>
      <c r="AU1549" s="72"/>
      <c r="AV1549" s="72"/>
      <c r="AW1549" s="72"/>
      <c r="AX1549" s="72"/>
      <c r="AY1549" s="72"/>
      <c r="AZ1549" s="72"/>
      <c r="BA1549" s="72"/>
      <c r="BB1549" s="72"/>
      <c r="BC1549" s="72"/>
      <c r="BD1549" s="72"/>
      <c r="BE1549" s="72"/>
      <c r="BF1549" s="72"/>
      <c r="BG1549" s="72"/>
      <c r="BH1549" s="72"/>
      <c r="BI1549" s="72"/>
      <c r="BJ1549" s="72"/>
      <c r="BK1549" s="72"/>
      <c r="BL1549" s="72"/>
      <c r="BM1549" s="72"/>
      <c r="BN1549" s="72"/>
      <c r="BO1549" s="72"/>
      <c r="BP1549" s="72"/>
      <c r="BQ1549" s="72"/>
      <c r="BR1549" s="72"/>
      <c r="BS1549" s="72"/>
      <c r="BT1549" s="72"/>
      <c r="BU1549" s="72"/>
      <c r="BV1549" s="72"/>
      <c r="BW1549" s="72"/>
      <c r="BX1549" s="72"/>
      <c r="BY1549" s="72"/>
      <c r="BZ1549" s="72"/>
      <c r="CA1549" s="72"/>
      <c r="CB1549" s="72"/>
      <c r="CC1549" s="72"/>
      <c r="CD1549" s="72"/>
      <c r="CE1549" s="72"/>
      <c r="CF1549" s="72"/>
      <c r="CG1549" s="72"/>
      <c r="CH1549" s="72"/>
      <c r="CI1549" s="72"/>
      <c r="CJ1549" s="72"/>
      <c r="CK1549" s="72"/>
      <c r="CL1549" s="72"/>
      <c r="CM1549" s="72"/>
      <c r="CN1549" s="72"/>
      <c r="CO1549" s="72"/>
      <c r="CP1549" s="72"/>
      <c r="CQ1549" s="72"/>
      <c r="CR1549" s="72"/>
      <c r="CS1549" s="72"/>
      <c r="CT1549" s="72"/>
      <c r="CU1549" s="72"/>
      <c r="CV1549" s="72"/>
      <c r="CW1549" s="72"/>
      <c r="CX1549" s="72"/>
      <c r="CY1549" s="72"/>
      <c r="CZ1549" s="72"/>
      <c r="DA1549" s="72"/>
      <c r="DB1549" s="72"/>
      <c r="DC1549" s="72"/>
      <c r="DD1549" s="72"/>
      <c r="DE1549" s="72"/>
      <c r="DF1549" s="72"/>
      <c r="DG1549" s="72"/>
      <c r="DH1549" s="72"/>
      <c r="DI1549" s="72"/>
      <c r="DJ1549" s="72"/>
      <c r="DK1549" s="72"/>
      <c r="DL1549" s="72"/>
      <c r="DM1549" s="72"/>
      <c r="DN1549" s="72"/>
      <c r="DO1549" s="72"/>
      <c r="DP1549" s="72"/>
      <c r="DQ1549" s="72"/>
      <c r="DR1549" s="72"/>
      <c r="DS1549" s="72"/>
      <c r="DT1549" s="72"/>
      <c r="DU1549" s="72"/>
      <c r="DV1549" s="72"/>
      <c r="DW1549" s="72"/>
      <c r="DX1549" s="72"/>
      <c r="DY1549" s="72"/>
      <c r="DZ1549" s="72"/>
      <c r="EA1549" s="72"/>
      <c r="EB1549" s="72"/>
      <c r="EC1549" s="72"/>
      <c r="ED1549" s="72"/>
      <c r="EE1549" s="72"/>
      <c r="EF1549" s="72"/>
      <c r="EG1549" s="72"/>
      <c r="EH1549" s="72"/>
      <c r="EI1549" s="72"/>
      <c r="EJ1549" s="72"/>
      <c r="EK1549" s="72"/>
      <c r="EL1549" s="72"/>
      <c r="EM1549" s="72"/>
      <c r="EN1549" s="72"/>
      <c r="EO1549" s="72"/>
      <c r="EP1549" s="72"/>
      <c r="EQ1549" s="72"/>
      <c r="ER1549" s="72"/>
      <c r="ES1549" s="72"/>
      <c r="ET1549" s="72"/>
      <c r="EU1549" s="72"/>
      <c r="EV1549" s="72"/>
      <c r="EW1549" s="72"/>
      <c r="EX1549" s="72"/>
      <c r="EY1549" s="72"/>
      <c r="EZ1549" s="72"/>
      <c r="FA1549" s="72"/>
      <c r="FB1549" s="72"/>
      <c r="FC1549" s="72"/>
      <c r="FD1549" s="72"/>
      <c r="FE1549" s="72"/>
      <c r="FF1549" s="72"/>
      <c r="FG1549" s="72"/>
      <c r="FH1549" s="72"/>
      <c r="FI1549" s="72"/>
      <c r="FJ1549" s="72"/>
      <c r="FK1549" s="72"/>
      <c r="FL1549" s="72"/>
      <c r="FM1549" s="72"/>
      <c r="FN1549" s="72"/>
      <c r="FO1549" s="72"/>
      <c r="FP1549" s="72"/>
      <c r="FQ1549" s="72"/>
      <c r="FR1549" s="72"/>
      <c r="FS1549" s="72"/>
      <c r="FT1549" s="72"/>
      <c r="FU1549" s="72"/>
      <c r="FV1549" s="72"/>
      <c r="FW1549" s="72"/>
      <c r="FX1549" s="72"/>
      <c r="FY1549" s="72"/>
      <c r="FZ1549" s="72"/>
      <c r="GA1549" s="72"/>
      <c r="GB1549" s="72"/>
      <c r="GC1549" s="72"/>
      <c r="GD1549" s="72"/>
      <c r="GE1549" s="72"/>
      <c r="GF1549" s="72"/>
      <c r="GG1549" s="72"/>
      <c r="GH1549" s="72"/>
      <c r="GI1549" s="72"/>
      <c r="GJ1549" s="72"/>
      <c r="GK1549" s="72"/>
      <c r="GL1549" s="72"/>
      <c r="GM1549" s="72"/>
      <c r="GN1549" s="72"/>
      <c r="GO1549" s="72"/>
      <c r="GP1549" s="72"/>
      <c r="GQ1549" s="72"/>
      <c r="GR1549" s="72"/>
      <c r="GS1549" s="72"/>
      <c r="GT1549" s="72"/>
      <c r="GU1549" s="72"/>
      <c r="GV1549" s="72"/>
      <c r="GW1549" s="72"/>
      <c r="GX1549" s="72"/>
      <c r="GY1549" s="72"/>
      <c r="GZ1549" s="72"/>
      <c r="HA1549" s="72"/>
      <c r="HB1549" s="72"/>
      <c r="HC1549" s="72"/>
      <c r="HD1549" s="72"/>
      <c r="HE1549" s="72"/>
      <c r="HF1549" s="72"/>
      <c r="HG1549" s="72"/>
      <c r="HH1549" s="72"/>
      <c r="HI1549" s="72"/>
      <c r="HJ1549" s="72"/>
      <c r="HK1549" s="72"/>
      <c r="HL1549" s="72"/>
      <c r="HM1549" s="72"/>
      <c r="HN1549" s="72"/>
      <c r="HO1549" s="72"/>
      <c r="HP1549" s="72"/>
      <c r="HQ1549" s="72"/>
      <c r="HR1549" s="72"/>
      <c r="HS1549" s="72"/>
      <c r="HT1549" s="72"/>
      <c r="HU1549" s="72"/>
      <c r="HV1549" s="72"/>
      <c r="HW1549" s="72"/>
      <c r="HX1549" s="72"/>
      <c r="HY1549" s="72"/>
      <c r="HZ1549" s="72"/>
      <c r="IA1549" s="72"/>
      <c r="IB1549" s="72"/>
      <c r="IC1549" s="72"/>
      <c r="ID1549" s="72"/>
      <c r="IE1549" s="72"/>
      <c r="IF1549" s="72"/>
      <c r="IG1549" s="72"/>
      <c r="IH1549" s="72"/>
      <c r="II1549" s="72"/>
      <c r="IJ1549" s="72"/>
      <c r="IK1549" s="72"/>
      <c r="IL1549" s="72"/>
      <c r="IM1549" s="72"/>
      <c r="IN1549" s="72"/>
      <c r="IO1549" s="72"/>
      <c r="IP1549" s="72"/>
      <c r="IQ1549" s="72"/>
      <c r="IR1549" s="72"/>
      <c r="IS1549" s="72"/>
      <c r="IT1549" s="72"/>
      <c r="IU1549" s="72"/>
      <c r="IV1549" s="72"/>
      <c r="IW1549" s="72"/>
      <c r="IX1549" s="72"/>
      <c r="IY1549" s="72"/>
      <c r="IZ1549" s="72"/>
      <c r="JA1549" s="72"/>
      <c r="JB1549" s="72"/>
      <c r="JC1549" s="72"/>
      <c r="JD1549" s="72"/>
      <c r="JE1549" s="72"/>
      <c r="JF1549" s="72"/>
      <c r="JG1549" s="72"/>
      <c r="JH1549" s="72"/>
      <c r="JI1549" s="72"/>
      <c r="JJ1549" s="72"/>
      <c r="JK1549" s="72"/>
      <c r="JL1549" s="72"/>
      <c r="JM1549" s="72"/>
      <c r="JN1549" s="72"/>
      <c r="JO1549" s="72"/>
      <c r="JP1549" s="72"/>
      <c r="JQ1549" s="72"/>
      <c r="JR1549" s="72"/>
      <c r="JS1549" s="72"/>
      <c r="JT1549" s="72"/>
      <c r="JU1549" s="72"/>
      <c r="JV1549" s="72"/>
      <c r="JW1549" s="72"/>
      <c r="JX1549" s="72"/>
      <c r="JY1549" s="72"/>
      <c r="JZ1549" s="72"/>
      <c r="KA1549" s="72"/>
      <c r="KB1549" s="72"/>
      <c r="KC1549" s="72"/>
      <c r="KD1549" s="72"/>
      <c r="KE1549" s="72"/>
      <c r="KF1549" s="72"/>
      <c r="KG1549" s="72"/>
      <c r="KH1549" s="72"/>
      <c r="KI1549" s="72"/>
      <c r="KJ1549" s="72"/>
      <c r="KK1549" s="72"/>
      <c r="KL1549" s="72"/>
      <c r="KM1549" s="72"/>
      <c r="KN1549" s="72"/>
      <c r="KO1549" s="72"/>
      <c r="KP1549" s="72"/>
      <c r="KQ1549" s="72"/>
      <c r="KR1549" s="72"/>
      <c r="KS1549" s="72"/>
      <c r="KT1549" s="72"/>
      <c r="KU1549" s="72"/>
      <c r="KV1549" s="72"/>
      <c r="KW1549" s="72"/>
      <c r="KX1549" s="72"/>
      <c r="KY1549" s="72"/>
      <c r="KZ1549" s="72"/>
      <c r="LA1549" s="72"/>
      <c r="LB1549" s="72"/>
      <c r="LC1549" s="72"/>
      <c r="LD1549" s="72"/>
      <c r="LE1549" s="72"/>
      <c r="LF1549" s="72"/>
      <c r="LG1549" s="72"/>
      <c r="LH1549" s="72"/>
      <c r="LI1549" s="72"/>
      <c r="LJ1549" s="72"/>
      <c r="LK1549" s="72"/>
      <c r="LL1549" s="72"/>
      <c r="LM1549" s="72"/>
      <c r="LN1549" s="72"/>
      <c r="LO1549" s="72"/>
      <c r="LP1549" s="72"/>
      <c r="LQ1549" s="72"/>
      <c r="LR1549" s="72"/>
      <c r="LS1549" s="72"/>
      <c r="LT1549" s="72"/>
      <c r="LU1549" s="72"/>
      <c r="LV1549" s="72"/>
      <c r="LW1549" s="72"/>
      <c r="LX1549" s="72"/>
      <c r="LY1549" s="72"/>
      <c r="LZ1549" s="72"/>
      <c r="MA1549" s="72"/>
      <c r="MB1549" s="72"/>
      <c r="MC1549" s="72"/>
      <c r="MD1549" s="72"/>
      <c r="ME1549" s="72"/>
      <c r="MF1549" s="72"/>
      <c r="MG1549" s="72"/>
      <c r="MH1549" s="72"/>
      <c r="MI1549" s="72"/>
      <c r="MJ1549" s="72"/>
      <c r="MK1549" s="72"/>
      <c r="ML1549" s="72"/>
      <c r="MM1549" s="72"/>
      <c r="MN1549" s="72"/>
      <c r="MO1549" s="72"/>
      <c r="MP1549" s="72"/>
      <c r="MQ1549" s="72"/>
      <c r="MR1549" s="72"/>
      <c r="MS1549" s="72"/>
      <c r="MT1549" s="72"/>
      <c r="MU1549" s="72"/>
      <c r="MV1549" s="72"/>
      <c r="MW1549" s="72"/>
      <c r="MX1549" s="72"/>
      <c r="MY1549" s="72"/>
      <c r="MZ1549" s="72"/>
      <c r="NA1549" s="72"/>
      <c r="NB1549" s="72"/>
      <c r="NC1549" s="72"/>
      <c r="ND1549" s="72"/>
      <c r="NE1549" s="72"/>
      <c r="NF1549" s="72"/>
      <c r="NG1549" s="72"/>
      <c r="NH1549" s="72"/>
      <c r="NI1549" s="72"/>
      <c r="NJ1549" s="72"/>
      <c r="NK1549" s="72"/>
      <c r="NL1549" s="72"/>
      <c r="NM1549" s="72"/>
      <c r="NN1549" s="72"/>
      <c r="NO1549" s="72"/>
      <c r="NP1549" s="72"/>
      <c r="NQ1549" s="72"/>
      <c r="NR1549" s="72"/>
      <c r="NS1549" s="72"/>
      <c r="NT1549" s="72"/>
      <c r="NU1549" s="72"/>
      <c r="NV1549" s="72"/>
      <c r="NW1549" s="72"/>
      <c r="NX1549" s="72"/>
      <c r="NY1549" s="72"/>
      <c r="NZ1549" s="72"/>
      <c r="OA1549" s="72"/>
      <c r="OB1549" s="72"/>
      <c r="OC1549" s="72"/>
      <c r="OD1549" s="72"/>
      <c r="OE1549" s="72"/>
      <c r="OF1549" s="72"/>
      <c r="OG1549" s="72"/>
      <c r="OH1549" s="72"/>
      <c r="OI1549" s="72"/>
      <c r="OJ1549" s="72"/>
      <c r="OK1549" s="72"/>
      <c r="OL1549" s="72"/>
      <c r="OM1549" s="72"/>
      <c r="ON1549" s="72"/>
      <c r="OO1549" s="72"/>
      <c r="OP1549" s="72"/>
      <c r="OQ1549" s="72"/>
      <c r="OR1549" s="72"/>
      <c r="OS1549" s="72"/>
      <c r="OT1549" s="72"/>
      <c r="OU1549" s="72"/>
      <c r="OV1549" s="72"/>
      <c r="OW1549" s="72"/>
      <c r="OX1549" s="72"/>
      <c r="OY1549" s="72"/>
      <c r="OZ1549" s="72"/>
      <c r="PA1549" s="72"/>
      <c r="PB1549" s="72"/>
      <c r="PC1549" s="72"/>
      <c r="PD1549" s="72"/>
      <c r="PE1549" s="72"/>
      <c r="PF1549" s="72"/>
      <c r="PG1549" s="72"/>
      <c r="PH1549" s="72"/>
      <c r="PI1549" s="72"/>
      <c r="PJ1549" s="72"/>
      <c r="PK1549" s="72"/>
      <c r="PL1549" s="72"/>
      <c r="PM1549" s="72"/>
      <c r="PN1549" s="72"/>
      <c r="PO1549" s="72"/>
      <c r="PP1549" s="72"/>
      <c r="PQ1549" s="72"/>
      <c r="PR1549" s="72"/>
      <c r="PS1549" s="72"/>
      <c r="PT1549" s="72"/>
      <c r="PU1549" s="72"/>
      <c r="PV1549" s="72"/>
      <c r="PW1549" s="72"/>
      <c r="PX1549" s="72"/>
      <c r="PY1549" s="72"/>
      <c r="PZ1549" s="72"/>
      <c r="QA1549" s="72"/>
      <c r="QB1549" s="72"/>
      <c r="QC1549" s="72"/>
      <c r="QD1549" s="72"/>
      <c r="QE1549" s="72"/>
      <c r="QF1549" s="72"/>
      <c r="QG1549" s="72"/>
      <c r="QH1549" s="72"/>
      <c r="QI1549" s="72"/>
      <c r="QJ1549" s="72"/>
      <c r="QK1549" s="72"/>
      <c r="QL1549" s="72"/>
      <c r="QM1549" s="72"/>
      <c r="QN1549" s="72"/>
      <c r="QO1549" s="72"/>
      <c r="QP1549" s="72"/>
      <c r="QQ1549" s="72"/>
      <c r="QR1549" s="72"/>
      <c r="QS1549" s="72"/>
      <c r="QT1549" s="72"/>
      <c r="QU1549" s="72"/>
      <c r="QV1549" s="72"/>
      <c r="QW1549" s="72"/>
      <c r="QX1549" s="72"/>
      <c r="QY1549" s="72"/>
      <c r="QZ1549" s="72"/>
      <c r="RA1549" s="72"/>
      <c r="RB1549" s="72"/>
      <c r="RC1549" s="72"/>
      <c r="RD1549" s="72"/>
      <c r="RE1549" s="72"/>
      <c r="RF1549" s="72"/>
      <c r="RG1549" s="72"/>
      <c r="RH1549" s="72"/>
      <c r="RI1549" s="72"/>
      <c r="RJ1549" s="72"/>
      <c r="RK1549" s="72"/>
      <c r="RL1549" s="72"/>
      <c r="RM1549" s="72"/>
      <c r="RN1549" s="72"/>
      <c r="RO1549" s="72"/>
      <c r="RP1549" s="72"/>
      <c r="RQ1549" s="72"/>
      <c r="RR1549" s="72"/>
      <c r="RS1549" s="72"/>
      <c r="RT1549" s="72"/>
      <c r="RU1549" s="72"/>
      <c r="RV1549" s="72"/>
      <c r="RW1549" s="72"/>
      <c r="RX1549" s="72"/>
      <c r="RY1549" s="72"/>
      <c r="RZ1549" s="72"/>
      <c r="SA1549" s="72"/>
      <c r="SB1549" s="72"/>
      <c r="SC1549" s="72"/>
      <c r="SD1549" s="72"/>
      <c r="SE1549" s="72"/>
      <c r="SF1549" s="72"/>
      <c r="SG1549" s="72"/>
      <c r="SH1549" s="72"/>
      <c r="SI1549" s="72"/>
      <c r="SJ1549" s="72"/>
      <c r="SK1549" s="72"/>
      <c r="SL1549" s="72"/>
      <c r="SM1549" s="72"/>
      <c r="SN1549" s="72"/>
      <c r="SO1549" s="72"/>
      <c r="SP1549" s="72"/>
      <c r="SQ1549" s="72"/>
      <c r="SR1549" s="72"/>
      <c r="SS1549" s="72"/>
      <c r="ST1549" s="72"/>
      <c r="SU1549" s="72"/>
      <c r="SV1549" s="72"/>
      <c r="SW1549" s="72"/>
      <c r="SX1549" s="72"/>
      <c r="SY1549" s="72"/>
      <c r="SZ1549" s="72"/>
      <c r="TA1549" s="72"/>
      <c r="TB1549" s="72"/>
      <c r="TC1549" s="72"/>
    </row>
    <row r="1550" spans="1:523" ht="16.5" customHeight="1" x14ac:dyDescent="0.2">
      <c r="A1550" s="20">
        <v>978</v>
      </c>
      <c r="B1550" s="20" t="s">
        <v>75</v>
      </c>
      <c r="C1550" s="20" t="s">
        <v>1052</v>
      </c>
      <c r="D1550" s="20" t="s">
        <v>38</v>
      </c>
      <c r="E1550" s="20" t="s">
        <v>712</v>
      </c>
      <c r="F1550" s="22" t="s">
        <v>1053</v>
      </c>
      <c r="G1550" s="73" t="s">
        <v>25</v>
      </c>
      <c r="H1550" s="20" t="s">
        <v>154</v>
      </c>
      <c r="I1550" s="20" t="s">
        <v>81</v>
      </c>
      <c r="J1550" s="22"/>
      <c r="K1550" s="20"/>
      <c r="L1550" s="20"/>
      <c r="M1550" s="20"/>
      <c r="N1550" s="20"/>
      <c r="O1550" s="20"/>
      <c r="P1550" s="42">
        <v>63440000</v>
      </c>
      <c r="Q1550" s="24">
        <v>12</v>
      </c>
      <c r="R1550" s="25">
        <v>45658</v>
      </c>
      <c r="S1550" s="20" t="s">
        <v>83</v>
      </c>
      <c r="T1550" s="26">
        <f t="shared" ref="T1550:T1573" si="29">P1550*Q1550</f>
        <v>761280000</v>
      </c>
      <c r="U1550" s="27" t="s">
        <v>100</v>
      </c>
      <c r="V1550" s="27" t="s">
        <v>100</v>
      </c>
      <c r="W1550" s="72"/>
      <c r="X1550" s="72"/>
      <c r="Y1550" s="72"/>
      <c r="Z1550" s="72"/>
      <c r="AA1550" s="72"/>
      <c r="AB1550" s="72"/>
      <c r="AC1550" s="72"/>
      <c r="AD1550" s="72"/>
      <c r="AE1550" s="72"/>
      <c r="AF1550" s="72"/>
      <c r="AG1550" s="72"/>
      <c r="AH1550" s="72"/>
      <c r="AI1550" s="72"/>
      <c r="AJ1550" s="72"/>
      <c r="AK1550" s="72"/>
      <c r="AL1550" s="72"/>
      <c r="AM1550" s="72"/>
      <c r="AN1550" s="72"/>
      <c r="AO1550" s="72"/>
      <c r="AP1550" s="72"/>
      <c r="AQ1550" s="72"/>
      <c r="AR1550" s="72"/>
      <c r="AS1550" s="72"/>
      <c r="AT1550" s="72"/>
      <c r="AU1550" s="72"/>
      <c r="AV1550" s="72"/>
      <c r="AW1550" s="72"/>
      <c r="AX1550" s="72"/>
      <c r="AY1550" s="72"/>
      <c r="AZ1550" s="72"/>
      <c r="BA1550" s="72"/>
      <c r="BB1550" s="72"/>
      <c r="BC1550" s="72"/>
      <c r="BD1550" s="72"/>
      <c r="BE1550" s="72"/>
      <c r="BF1550" s="72"/>
      <c r="BG1550" s="72"/>
      <c r="BH1550" s="72"/>
      <c r="BI1550" s="72"/>
      <c r="BJ1550" s="72"/>
      <c r="BK1550" s="72"/>
      <c r="BL1550" s="72"/>
      <c r="BM1550" s="72"/>
      <c r="BN1550" s="72"/>
      <c r="BO1550" s="72"/>
      <c r="BP1550" s="72"/>
      <c r="BQ1550" s="72"/>
      <c r="BR1550" s="72"/>
      <c r="BS1550" s="72"/>
      <c r="BT1550" s="72"/>
      <c r="BU1550" s="72"/>
      <c r="BV1550" s="72"/>
      <c r="BW1550" s="72"/>
      <c r="BX1550" s="72"/>
      <c r="BY1550" s="72"/>
      <c r="BZ1550" s="72"/>
      <c r="CA1550" s="72"/>
      <c r="CB1550" s="72"/>
      <c r="CC1550" s="72"/>
      <c r="CD1550" s="72"/>
      <c r="CE1550" s="72"/>
      <c r="CF1550" s="72"/>
      <c r="CG1550" s="72"/>
      <c r="CH1550" s="72"/>
      <c r="CI1550" s="72"/>
      <c r="CJ1550" s="72"/>
      <c r="CK1550" s="72"/>
      <c r="CL1550" s="72"/>
      <c r="CM1550" s="72"/>
      <c r="CN1550" s="72"/>
      <c r="CO1550" s="72"/>
      <c r="CP1550" s="72"/>
      <c r="CQ1550" s="72"/>
      <c r="CR1550" s="72"/>
      <c r="CS1550" s="72"/>
      <c r="CT1550" s="72"/>
      <c r="CU1550" s="72"/>
      <c r="CV1550" s="72"/>
      <c r="CW1550" s="72"/>
      <c r="CX1550" s="72"/>
      <c r="CY1550" s="72"/>
      <c r="CZ1550" s="72"/>
      <c r="DA1550" s="72"/>
      <c r="DB1550" s="72"/>
      <c r="DC1550" s="72"/>
      <c r="DD1550" s="72"/>
      <c r="DE1550" s="72"/>
      <c r="DF1550" s="72"/>
      <c r="DG1550" s="72"/>
      <c r="DH1550" s="72"/>
      <c r="DI1550" s="72"/>
      <c r="DJ1550" s="72"/>
      <c r="DK1550" s="72"/>
      <c r="DL1550" s="72"/>
      <c r="DM1550" s="72"/>
      <c r="DN1550" s="72"/>
      <c r="DO1550" s="72"/>
      <c r="DP1550" s="72"/>
      <c r="DQ1550" s="72"/>
      <c r="DR1550" s="72"/>
      <c r="DS1550" s="72"/>
      <c r="DT1550" s="72"/>
      <c r="DU1550" s="72"/>
      <c r="DV1550" s="72"/>
      <c r="DW1550" s="72"/>
      <c r="DX1550" s="72"/>
      <c r="DY1550" s="72"/>
      <c r="DZ1550" s="72"/>
      <c r="EA1550" s="72"/>
      <c r="EB1550" s="72"/>
      <c r="EC1550" s="72"/>
      <c r="ED1550" s="72"/>
      <c r="EE1550" s="72"/>
      <c r="EF1550" s="72"/>
      <c r="EG1550" s="72"/>
      <c r="EH1550" s="72"/>
      <c r="EI1550" s="72"/>
      <c r="EJ1550" s="72"/>
      <c r="EK1550" s="72"/>
      <c r="EL1550" s="72"/>
      <c r="EM1550" s="72"/>
      <c r="EN1550" s="72"/>
      <c r="EO1550" s="72"/>
      <c r="EP1550" s="72"/>
      <c r="EQ1550" s="72"/>
      <c r="ER1550" s="72"/>
      <c r="ES1550" s="72"/>
      <c r="ET1550" s="72"/>
      <c r="EU1550" s="72"/>
      <c r="EV1550" s="72"/>
      <c r="EW1550" s="72"/>
      <c r="EX1550" s="72"/>
      <c r="EY1550" s="72"/>
      <c r="EZ1550" s="72"/>
      <c r="FA1550" s="72"/>
      <c r="FB1550" s="72"/>
      <c r="FC1550" s="72"/>
      <c r="FD1550" s="72"/>
      <c r="FE1550" s="72"/>
      <c r="FF1550" s="72"/>
      <c r="FG1550" s="72"/>
      <c r="FH1550" s="72"/>
      <c r="FI1550" s="72"/>
      <c r="FJ1550" s="72"/>
      <c r="FK1550" s="72"/>
      <c r="FL1550" s="72"/>
      <c r="FM1550" s="72"/>
      <c r="FN1550" s="72"/>
      <c r="FO1550" s="72"/>
      <c r="FP1550" s="72"/>
      <c r="FQ1550" s="72"/>
      <c r="FR1550" s="72"/>
      <c r="FS1550" s="72"/>
      <c r="FT1550" s="72"/>
      <c r="FU1550" s="72"/>
      <c r="FV1550" s="72"/>
      <c r="FW1550" s="72"/>
      <c r="FX1550" s="72"/>
      <c r="FY1550" s="72"/>
      <c r="FZ1550" s="72"/>
      <c r="GA1550" s="72"/>
      <c r="GB1550" s="72"/>
      <c r="GC1550" s="72"/>
      <c r="GD1550" s="72"/>
      <c r="GE1550" s="72"/>
      <c r="GF1550" s="72"/>
      <c r="GG1550" s="72"/>
      <c r="GH1550" s="72"/>
      <c r="GI1550" s="72"/>
      <c r="GJ1550" s="72"/>
      <c r="GK1550" s="72"/>
      <c r="GL1550" s="72"/>
      <c r="GM1550" s="72"/>
      <c r="GN1550" s="72"/>
      <c r="GO1550" s="72"/>
      <c r="GP1550" s="72"/>
      <c r="GQ1550" s="72"/>
      <c r="GR1550" s="72"/>
      <c r="GS1550" s="72"/>
      <c r="GT1550" s="72"/>
      <c r="GU1550" s="72"/>
      <c r="GV1550" s="72"/>
      <c r="GW1550" s="72"/>
      <c r="GX1550" s="72"/>
      <c r="GY1550" s="72"/>
      <c r="GZ1550" s="72"/>
      <c r="HA1550" s="72"/>
      <c r="HB1550" s="72"/>
      <c r="HC1550" s="72"/>
      <c r="HD1550" s="72"/>
      <c r="HE1550" s="72"/>
      <c r="HF1550" s="72"/>
      <c r="HG1550" s="72"/>
      <c r="HH1550" s="72"/>
      <c r="HI1550" s="72"/>
      <c r="HJ1550" s="72"/>
      <c r="HK1550" s="72"/>
      <c r="HL1550" s="72"/>
      <c r="HM1550" s="72"/>
      <c r="HN1550" s="72"/>
      <c r="HO1550" s="72"/>
      <c r="HP1550" s="72"/>
      <c r="HQ1550" s="72"/>
      <c r="HR1550" s="72"/>
      <c r="HS1550" s="72"/>
      <c r="HT1550" s="72"/>
      <c r="HU1550" s="72"/>
      <c r="HV1550" s="72"/>
      <c r="HW1550" s="72"/>
      <c r="HX1550" s="72"/>
      <c r="HY1550" s="72"/>
      <c r="HZ1550" s="72"/>
      <c r="IA1550" s="72"/>
      <c r="IB1550" s="72"/>
      <c r="IC1550" s="72"/>
      <c r="ID1550" s="72"/>
      <c r="IE1550" s="72"/>
      <c r="IF1550" s="72"/>
      <c r="IG1550" s="72"/>
      <c r="IH1550" s="72"/>
      <c r="II1550" s="72"/>
      <c r="IJ1550" s="72"/>
      <c r="IK1550" s="72"/>
      <c r="IL1550" s="72"/>
      <c r="IM1550" s="72"/>
      <c r="IN1550" s="72"/>
      <c r="IO1550" s="72"/>
      <c r="IP1550" s="72"/>
      <c r="IQ1550" s="72"/>
      <c r="IR1550" s="72"/>
      <c r="IS1550" s="72"/>
      <c r="IT1550" s="72"/>
      <c r="IU1550" s="72"/>
      <c r="IV1550" s="72"/>
      <c r="IW1550" s="72"/>
      <c r="IX1550" s="72"/>
      <c r="IY1550" s="72"/>
      <c r="IZ1550" s="72"/>
      <c r="JA1550" s="72"/>
      <c r="JB1550" s="72"/>
      <c r="JC1550" s="72"/>
      <c r="JD1550" s="72"/>
      <c r="JE1550" s="72"/>
      <c r="JF1550" s="72"/>
      <c r="JG1550" s="72"/>
      <c r="JH1550" s="72"/>
      <c r="JI1550" s="72"/>
      <c r="JJ1550" s="72"/>
      <c r="JK1550" s="72"/>
      <c r="JL1550" s="72"/>
      <c r="JM1550" s="72"/>
      <c r="JN1550" s="72"/>
      <c r="JO1550" s="72"/>
      <c r="JP1550" s="72"/>
      <c r="JQ1550" s="72"/>
      <c r="JR1550" s="72"/>
      <c r="JS1550" s="72"/>
      <c r="JT1550" s="72"/>
      <c r="JU1550" s="72"/>
      <c r="JV1550" s="72"/>
      <c r="JW1550" s="72"/>
      <c r="JX1550" s="72"/>
      <c r="JY1550" s="72"/>
      <c r="JZ1550" s="72"/>
      <c r="KA1550" s="72"/>
      <c r="KB1550" s="72"/>
      <c r="KC1550" s="72"/>
      <c r="KD1550" s="72"/>
      <c r="KE1550" s="72"/>
      <c r="KF1550" s="72"/>
      <c r="KG1550" s="72"/>
      <c r="KH1550" s="72"/>
      <c r="KI1550" s="72"/>
      <c r="KJ1550" s="72"/>
      <c r="KK1550" s="72"/>
      <c r="KL1550" s="72"/>
      <c r="KM1550" s="72"/>
      <c r="KN1550" s="72"/>
      <c r="KO1550" s="72"/>
      <c r="KP1550" s="72"/>
      <c r="KQ1550" s="72"/>
      <c r="KR1550" s="72"/>
      <c r="KS1550" s="72"/>
      <c r="KT1550" s="72"/>
      <c r="KU1550" s="72"/>
      <c r="KV1550" s="72"/>
      <c r="KW1550" s="72"/>
      <c r="KX1550" s="72"/>
      <c r="KY1550" s="72"/>
      <c r="KZ1550" s="72"/>
      <c r="LA1550" s="72"/>
      <c r="LB1550" s="72"/>
      <c r="LC1550" s="72"/>
      <c r="LD1550" s="72"/>
      <c r="LE1550" s="72"/>
      <c r="LF1550" s="72"/>
      <c r="LG1550" s="72"/>
      <c r="LH1550" s="72"/>
      <c r="LI1550" s="72"/>
      <c r="LJ1550" s="72"/>
      <c r="LK1550" s="72"/>
      <c r="LL1550" s="72"/>
      <c r="LM1550" s="72"/>
      <c r="LN1550" s="72"/>
      <c r="LO1550" s="72"/>
      <c r="LP1550" s="72"/>
      <c r="LQ1550" s="72"/>
      <c r="LR1550" s="72"/>
      <c r="LS1550" s="72"/>
      <c r="LT1550" s="72"/>
      <c r="LU1550" s="72"/>
      <c r="LV1550" s="72"/>
      <c r="LW1550" s="72"/>
      <c r="LX1550" s="72"/>
      <c r="LY1550" s="72"/>
      <c r="LZ1550" s="72"/>
      <c r="MA1550" s="72"/>
      <c r="MB1550" s="72"/>
      <c r="MC1550" s="72"/>
      <c r="MD1550" s="72"/>
      <c r="ME1550" s="72"/>
      <c r="MF1550" s="72"/>
      <c r="MG1550" s="72"/>
      <c r="MH1550" s="72"/>
      <c r="MI1550" s="72"/>
      <c r="MJ1550" s="72"/>
      <c r="MK1550" s="72"/>
      <c r="ML1550" s="72"/>
      <c r="MM1550" s="72"/>
      <c r="MN1550" s="72"/>
      <c r="MO1550" s="72"/>
      <c r="MP1550" s="72"/>
      <c r="MQ1550" s="72"/>
      <c r="MR1550" s="72"/>
      <c r="MS1550" s="72"/>
      <c r="MT1550" s="72"/>
      <c r="MU1550" s="72"/>
      <c r="MV1550" s="72"/>
      <c r="MW1550" s="72"/>
      <c r="MX1550" s="72"/>
      <c r="MY1550" s="72"/>
      <c r="MZ1550" s="72"/>
      <c r="NA1550" s="72"/>
      <c r="NB1550" s="72"/>
      <c r="NC1550" s="72"/>
      <c r="ND1550" s="72"/>
      <c r="NE1550" s="72"/>
      <c r="NF1550" s="72"/>
      <c r="NG1550" s="72"/>
      <c r="NH1550" s="72"/>
      <c r="NI1550" s="72"/>
      <c r="NJ1550" s="72"/>
      <c r="NK1550" s="72"/>
      <c r="NL1550" s="72"/>
      <c r="NM1550" s="72"/>
      <c r="NN1550" s="72"/>
      <c r="NO1550" s="72"/>
      <c r="NP1550" s="72"/>
      <c r="NQ1550" s="72"/>
      <c r="NR1550" s="72"/>
      <c r="NS1550" s="72"/>
      <c r="NT1550" s="72"/>
      <c r="NU1550" s="72"/>
      <c r="NV1550" s="72"/>
      <c r="NW1550" s="72"/>
      <c r="NX1550" s="72"/>
      <c r="NY1550" s="72"/>
      <c r="NZ1550" s="72"/>
      <c r="OA1550" s="72"/>
      <c r="OB1550" s="72"/>
      <c r="OC1550" s="72"/>
      <c r="OD1550" s="72"/>
      <c r="OE1550" s="72"/>
      <c r="OF1550" s="72"/>
      <c r="OG1550" s="72"/>
      <c r="OH1550" s="72"/>
      <c r="OI1550" s="72"/>
      <c r="OJ1550" s="72"/>
      <c r="OK1550" s="72"/>
      <c r="OL1550" s="72"/>
      <c r="OM1550" s="72"/>
      <c r="ON1550" s="72"/>
      <c r="OO1550" s="72"/>
      <c r="OP1550" s="72"/>
      <c r="OQ1550" s="72"/>
      <c r="OR1550" s="72"/>
      <c r="OS1550" s="72"/>
      <c r="OT1550" s="72"/>
      <c r="OU1550" s="72"/>
      <c r="OV1550" s="72"/>
      <c r="OW1550" s="72"/>
      <c r="OX1550" s="72"/>
      <c r="OY1550" s="72"/>
      <c r="OZ1550" s="72"/>
      <c r="PA1550" s="72"/>
      <c r="PB1550" s="72"/>
      <c r="PC1550" s="72"/>
      <c r="PD1550" s="72"/>
      <c r="PE1550" s="72"/>
      <c r="PF1550" s="72"/>
      <c r="PG1550" s="72"/>
      <c r="PH1550" s="72"/>
      <c r="PI1550" s="72"/>
      <c r="PJ1550" s="72"/>
      <c r="PK1550" s="72"/>
      <c r="PL1550" s="72"/>
      <c r="PM1550" s="72"/>
      <c r="PN1550" s="72"/>
      <c r="PO1550" s="72"/>
      <c r="PP1550" s="72"/>
      <c r="PQ1550" s="72"/>
      <c r="PR1550" s="72"/>
      <c r="PS1550" s="72"/>
      <c r="PT1550" s="72"/>
      <c r="PU1550" s="72"/>
      <c r="PV1550" s="72"/>
      <c r="PW1550" s="72"/>
      <c r="PX1550" s="72"/>
      <c r="PY1550" s="72"/>
      <c r="PZ1550" s="72"/>
      <c r="QA1550" s="72"/>
      <c r="QB1550" s="72"/>
      <c r="QC1550" s="72"/>
      <c r="QD1550" s="72"/>
      <c r="QE1550" s="72"/>
      <c r="QF1550" s="72"/>
      <c r="QG1550" s="72"/>
      <c r="QH1550" s="72"/>
      <c r="QI1550" s="72"/>
      <c r="QJ1550" s="72"/>
      <c r="QK1550" s="72"/>
      <c r="QL1550" s="72"/>
      <c r="QM1550" s="72"/>
      <c r="QN1550" s="72"/>
      <c r="QO1550" s="72"/>
      <c r="QP1550" s="72"/>
      <c r="QQ1550" s="72"/>
      <c r="QR1550" s="72"/>
      <c r="QS1550" s="72"/>
      <c r="QT1550" s="72"/>
      <c r="QU1550" s="72"/>
      <c r="QV1550" s="72"/>
      <c r="QW1550" s="72"/>
      <c r="QX1550" s="72"/>
      <c r="QY1550" s="72"/>
      <c r="QZ1550" s="72"/>
      <c r="RA1550" s="72"/>
      <c r="RB1550" s="72"/>
      <c r="RC1550" s="72"/>
      <c r="RD1550" s="72"/>
      <c r="RE1550" s="72"/>
      <c r="RF1550" s="72"/>
      <c r="RG1550" s="72"/>
      <c r="RH1550" s="72"/>
      <c r="RI1550" s="72"/>
      <c r="RJ1550" s="72"/>
      <c r="RK1550" s="72"/>
      <c r="RL1550" s="72"/>
      <c r="RM1550" s="72"/>
      <c r="RN1550" s="72"/>
      <c r="RO1550" s="72"/>
      <c r="RP1550" s="72"/>
      <c r="RQ1550" s="72"/>
      <c r="RR1550" s="72"/>
      <c r="RS1550" s="72"/>
      <c r="RT1550" s="72"/>
      <c r="RU1550" s="72"/>
      <c r="RV1550" s="72"/>
      <c r="RW1550" s="72"/>
      <c r="RX1550" s="72"/>
      <c r="RY1550" s="72"/>
      <c r="RZ1550" s="72"/>
      <c r="SA1550" s="72"/>
      <c r="SB1550" s="72"/>
      <c r="SC1550" s="72"/>
      <c r="SD1550" s="72"/>
      <c r="SE1550" s="72"/>
      <c r="SF1550" s="72"/>
      <c r="SG1550" s="72"/>
      <c r="SH1550" s="72"/>
      <c r="SI1550" s="72"/>
      <c r="SJ1550" s="72"/>
      <c r="SK1550" s="72"/>
      <c r="SL1550" s="72"/>
      <c r="SM1550" s="72"/>
      <c r="SN1550" s="72"/>
      <c r="SO1550" s="72"/>
      <c r="SP1550" s="72"/>
      <c r="SQ1550" s="72"/>
      <c r="SR1550" s="72"/>
      <c r="SS1550" s="72"/>
      <c r="ST1550" s="72"/>
      <c r="SU1550" s="72"/>
      <c r="SV1550" s="72"/>
      <c r="SW1550" s="72"/>
      <c r="SX1550" s="72"/>
      <c r="SY1550" s="72"/>
      <c r="SZ1550" s="72"/>
      <c r="TA1550" s="72"/>
      <c r="TB1550" s="72"/>
      <c r="TC1550" s="72"/>
    </row>
    <row r="1551" spans="1:523" ht="16.5" customHeight="1" x14ac:dyDescent="0.2">
      <c r="A1551" s="20">
        <v>979</v>
      </c>
      <c r="B1551" s="20" t="s">
        <v>75</v>
      </c>
      <c r="C1551" s="20" t="s">
        <v>1054</v>
      </c>
      <c r="D1551" s="20" t="s">
        <v>38</v>
      </c>
      <c r="E1551" s="20" t="s">
        <v>712</v>
      </c>
      <c r="F1551" s="22" t="s">
        <v>1055</v>
      </c>
      <c r="G1551" s="73" t="s">
        <v>42</v>
      </c>
      <c r="H1551" s="20" t="s">
        <v>154</v>
      </c>
      <c r="I1551" s="20" t="s">
        <v>81</v>
      </c>
      <c r="J1551" s="22"/>
      <c r="K1551" s="20"/>
      <c r="L1551" s="20"/>
      <c r="M1551" s="20"/>
      <c r="N1551" s="20"/>
      <c r="O1551" s="20"/>
      <c r="P1551" s="42">
        <v>11700000</v>
      </c>
      <c r="Q1551" s="24">
        <v>12</v>
      </c>
      <c r="R1551" s="25">
        <v>45658</v>
      </c>
      <c r="S1551" s="20" t="s">
        <v>83</v>
      </c>
      <c r="T1551" s="26">
        <f t="shared" si="29"/>
        <v>140400000</v>
      </c>
      <c r="U1551" s="27" t="s">
        <v>100</v>
      </c>
      <c r="V1551" s="27" t="s">
        <v>100</v>
      </c>
      <c r="W1551" s="72"/>
      <c r="X1551" s="72"/>
      <c r="Y1551" s="72"/>
      <c r="Z1551" s="72"/>
      <c r="AA1551" s="72"/>
      <c r="AB1551" s="72"/>
      <c r="AC1551" s="72"/>
      <c r="AD1551" s="72"/>
      <c r="AE1551" s="72"/>
      <c r="AF1551" s="72"/>
      <c r="AG1551" s="72"/>
      <c r="AH1551" s="72"/>
      <c r="AI1551" s="72"/>
      <c r="AJ1551" s="72"/>
      <c r="AK1551" s="72"/>
      <c r="AL1551" s="72"/>
      <c r="AM1551" s="72"/>
      <c r="AN1551" s="72"/>
      <c r="AO1551" s="72"/>
      <c r="AP1551" s="72"/>
      <c r="AQ1551" s="72"/>
      <c r="AR1551" s="72"/>
      <c r="AS1551" s="72"/>
      <c r="AT1551" s="72"/>
      <c r="AU1551" s="72"/>
      <c r="AV1551" s="72"/>
      <c r="AW1551" s="72"/>
      <c r="AX1551" s="72"/>
      <c r="AY1551" s="72"/>
      <c r="AZ1551" s="72"/>
      <c r="BA1551" s="72"/>
      <c r="BB1551" s="72"/>
      <c r="BC1551" s="72"/>
      <c r="BD1551" s="72"/>
      <c r="BE1551" s="72"/>
      <c r="BF1551" s="72"/>
      <c r="BG1551" s="72"/>
      <c r="BH1551" s="72"/>
      <c r="BI1551" s="72"/>
      <c r="BJ1551" s="72"/>
      <c r="BK1551" s="72"/>
      <c r="BL1551" s="72"/>
      <c r="BM1551" s="72"/>
      <c r="BN1551" s="72"/>
      <c r="BO1551" s="72"/>
      <c r="BP1551" s="72"/>
      <c r="BQ1551" s="72"/>
      <c r="BR1551" s="72"/>
      <c r="BS1551" s="72"/>
      <c r="BT1551" s="72"/>
      <c r="BU1551" s="72"/>
      <c r="BV1551" s="72"/>
      <c r="BW1551" s="72"/>
      <c r="BX1551" s="72"/>
      <c r="BY1551" s="72"/>
      <c r="BZ1551" s="72"/>
      <c r="CA1551" s="72"/>
      <c r="CB1551" s="72"/>
      <c r="CC1551" s="72"/>
      <c r="CD1551" s="72"/>
      <c r="CE1551" s="72"/>
      <c r="CF1551" s="72"/>
      <c r="CG1551" s="72"/>
      <c r="CH1551" s="72"/>
      <c r="CI1551" s="72"/>
      <c r="CJ1551" s="72"/>
      <c r="CK1551" s="72"/>
      <c r="CL1551" s="72"/>
      <c r="CM1551" s="72"/>
      <c r="CN1551" s="72"/>
      <c r="CO1551" s="72"/>
      <c r="CP1551" s="72"/>
      <c r="CQ1551" s="72"/>
      <c r="CR1551" s="72"/>
      <c r="CS1551" s="72"/>
      <c r="CT1551" s="72"/>
      <c r="CU1551" s="72"/>
      <c r="CV1551" s="72"/>
      <c r="CW1551" s="72"/>
      <c r="CX1551" s="72"/>
      <c r="CY1551" s="72"/>
      <c r="CZ1551" s="72"/>
      <c r="DA1551" s="72"/>
      <c r="DB1551" s="72"/>
      <c r="DC1551" s="72"/>
      <c r="DD1551" s="72"/>
      <c r="DE1551" s="72"/>
      <c r="DF1551" s="72"/>
      <c r="DG1551" s="72"/>
      <c r="DH1551" s="72"/>
      <c r="DI1551" s="72"/>
      <c r="DJ1551" s="72"/>
      <c r="DK1551" s="72"/>
      <c r="DL1551" s="72"/>
      <c r="DM1551" s="72"/>
      <c r="DN1551" s="72"/>
      <c r="DO1551" s="72"/>
      <c r="DP1551" s="72"/>
      <c r="DQ1551" s="72"/>
      <c r="DR1551" s="72"/>
      <c r="DS1551" s="72"/>
      <c r="DT1551" s="72"/>
      <c r="DU1551" s="72"/>
      <c r="DV1551" s="72"/>
      <c r="DW1551" s="72"/>
      <c r="DX1551" s="72"/>
      <c r="DY1551" s="72"/>
      <c r="DZ1551" s="72"/>
      <c r="EA1551" s="72"/>
      <c r="EB1551" s="72"/>
      <c r="EC1551" s="72"/>
      <c r="ED1551" s="72"/>
      <c r="EE1551" s="72"/>
      <c r="EF1551" s="72"/>
      <c r="EG1551" s="72"/>
      <c r="EH1551" s="72"/>
      <c r="EI1551" s="72"/>
      <c r="EJ1551" s="72"/>
      <c r="EK1551" s="72"/>
      <c r="EL1551" s="72"/>
      <c r="EM1551" s="72"/>
      <c r="EN1551" s="72"/>
      <c r="EO1551" s="72"/>
      <c r="EP1551" s="72"/>
      <c r="EQ1551" s="72"/>
      <c r="ER1551" s="72"/>
      <c r="ES1551" s="72"/>
      <c r="ET1551" s="72"/>
      <c r="EU1551" s="72"/>
      <c r="EV1551" s="72"/>
      <c r="EW1551" s="72"/>
      <c r="EX1551" s="72"/>
      <c r="EY1551" s="72"/>
      <c r="EZ1551" s="72"/>
      <c r="FA1551" s="72"/>
      <c r="FB1551" s="72"/>
      <c r="FC1551" s="72"/>
      <c r="FD1551" s="72"/>
      <c r="FE1551" s="72"/>
      <c r="FF1551" s="72"/>
      <c r="FG1551" s="72"/>
      <c r="FH1551" s="72"/>
      <c r="FI1551" s="72"/>
      <c r="FJ1551" s="72"/>
      <c r="FK1551" s="72"/>
      <c r="FL1551" s="72"/>
      <c r="FM1551" s="72"/>
      <c r="FN1551" s="72"/>
      <c r="FO1551" s="72"/>
      <c r="FP1551" s="72"/>
      <c r="FQ1551" s="72"/>
      <c r="FR1551" s="72"/>
      <c r="FS1551" s="72"/>
      <c r="FT1551" s="72"/>
      <c r="FU1551" s="72"/>
      <c r="FV1551" s="72"/>
      <c r="FW1551" s="72"/>
      <c r="FX1551" s="72"/>
      <c r="FY1551" s="72"/>
      <c r="FZ1551" s="72"/>
      <c r="GA1551" s="72"/>
      <c r="GB1551" s="72"/>
      <c r="GC1551" s="72"/>
      <c r="GD1551" s="72"/>
      <c r="GE1551" s="72"/>
      <c r="GF1551" s="72"/>
      <c r="GG1551" s="72"/>
      <c r="GH1551" s="72"/>
      <c r="GI1551" s="72"/>
      <c r="GJ1551" s="72"/>
      <c r="GK1551" s="72"/>
      <c r="GL1551" s="72"/>
      <c r="GM1551" s="72"/>
      <c r="GN1551" s="72"/>
      <c r="GO1551" s="72"/>
      <c r="GP1551" s="72"/>
      <c r="GQ1551" s="72"/>
      <c r="GR1551" s="72"/>
      <c r="GS1551" s="72"/>
      <c r="GT1551" s="72"/>
      <c r="GU1551" s="72"/>
      <c r="GV1551" s="72"/>
      <c r="GW1551" s="72"/>
      <c r="GX1551" s="72"/>
      <c r="GY1551" s="72"/>
      <c r="GZ1551" s="72"/>
      <c r="HA1551" s="72"/>
      <c r="HB1551" s="72"/>
      <c r="HC1551" s="72"/>
      <c r="HD1551" s="72"/>
      <c r="HE1551" s="72"/>
      <c r="HF1551" s="72"/>
      <c r="HG1551" s="72"/>
      <c r="HH1551" s="72"/>
      <c r="HI1551" s="72"/>
      <c r="HJ1551" s="72"/>
      <c r="HK1551" s="72"/>
      <c r="HL1551" s="72"/>
      <c r="HM1551" s="72"/>
      <c r="HN1551" s="72"/>
      <c r="HO1551" s="72"/>
      <c r="HP1551" s="72"/>
      <c r="HQ1551" s="72"/>
      <c r="HR1551" s="72"/>
      <c r="HS1551" s="72"/>
      <c r="HT1551" s="72"/>
      <c r="HU1551" s="72"/>
      <c r="HV1551" s="72"/>
      <c r="HW1551" s="72"/>
      <c r="HX1551" s="72"/>
      <c r="HY1551" s="72"/>
      <c r="HZ1551" s="72"/>
      <c r="IA1551" s="72"/>
      <c r="IB1551" s="72"/>
      <c r="IC1551" s="72"/>
      <c r="ID1551" s="72"/>
      <c r="IE1551" s="72"/>
      <c r="IF1551" s="72"/>
      <c r="IG1551" s="72"/>
      <c r="IH1551" s="72"/>
      <c r="II1551" s="72"/>
      <c r="IJ1551" s="72"/>
      <c r="IK1551" s="72"/>
      <c r="IL1551" s="72"/>
      <c r="IM1551" s="72"/>
      <c r="IN1551" s="72"/>
      <c r="IO1551" s="72"/>
      <c r="IP1551" s="72"/>
      <c r="IQ1551" s="72"/>
      <c r="IR1551" s="72"/>
      <c r="IS1551" s="72"/>
      <c r="IT1551" s="72"/>
      <c r="IU1551" s="72"/>
      <c r="IV1551" s="72"/>
      <c r="IW1551" s="72"/>
      <c r="IX1551" s="72"/>
      <c r="IY1551" s="72"/>
      <c r="IZ1551" s="72"/>
      <c r="JA1551" s="72"/>
      <c r="JB1551" s="72"/>
      <c r="JC1551" s="72"/>
      <c r="JD1551" s="72"/>
      <c r="JE1551" s="72"/>
      <c r="JF1551" s="72"/>
      <c r="JG1551" s="72"/>
      <c r="JH1551" s="72"/>
      <c r="JI1551" s="72"/>
      <c r="JJ1551" s="72"/>
      <c r="JK1551" s="72"/>
      <c r="JL1551" s="72"/>
      <c r="JM1551" s="72"/>
      <c r="JN1551" s="72"/>
      <c r="JO1551" s="72"/>
      <c r="JP1551" s="72"/>
      <c r="JQ1551" s="72"/>
      <c r="JR1551" s="72"/>
      <c r="JS1551" s="72"/>
      <c r="JT1551" s="72"/>
      <c r="JU1551" s="72"/>
      <c r="JV1551" s="72"/>
      <c r="JW1551" s="72"/>
      <c r="JX1551" s="72"/>
      <c r="JY1551" s="72"/>
      <c r="JZ1551" s="72"/>
      <c r="KA1551" s="72"/>
      <c r="KB1551" s="72"/>
      <c r="KC1551" s="72"/>
      <c r="KD1551" s="72"/>
      <c r="KE1551" s="72"/>
      <c r="KF1551" s="72"/>
      <c r="KG1551" s="72"/>
      <c r="KH1551" s="72"/>
      <c r="KI1551" s="72"/>
      <c r="KJ1551" s="72"/>
      <c r="KK1551" s="72"/>
      <c r="KL1551" s="72"/>
      <c r="KM1551" s="72"/>
      <c r="KN1551" s="72"/>
      <c r="KO1551" s="72"/>
      <c r="KP1551" s="72"/>
      <c r="KQ1551" s="72"/>
      <c r="KR1551" s="72"/>
      <c r="KS1551" s="72"/>
      <c r="KT1551" s="72"/>
      <c r="KU1551" s="72"/>
      <c r="KV1551" s="72"/>
      <c r="KW1551" s="72"/>
      <c r="KX1551" s="72"/>
      <c r="KY1551" s="72"/>
      <c r="KZ1551" s="72"/>
      <c r="LA1551" s="72"/>
      <c r="LB1551" s="72"/>
      <c r="LC1551" s="72"/>
      <c r="LD1551" s="72"/>
      <c r="LE1551" s="72"/>
      <c r="LF1551" s="72"/>
      <c r="LG1551" s="72"/>
      <c r="LH1551" s="72"/>
      <c r="LI1551" s="72"/>
      <c r="LJ1551" s="72"/>
      <c r="LK1551" s="72"/>
      <c r="LL1551" s="72"/>
      <c r="LM1551" s="72"/>
      <c r="LN1551" s="72"/>
      <c r="LO1551" s="72"/>
      <c r="LP1551" s="72"/>
      <c r="LQ1551" s="72"/>
      <c r="LR1551" s="72"/>
      <c r="LS1551" s="72"/>
      <c r="LT1551" s="72"/>
      <c r="LU1551" s="72"/>
      <c r="LV1551" s="72"/>
      <c r="LW1551" s="72"/>
      <c r="LX1551" s="72"/>
      <c r="LY1551" s="72"/>
      <c r="LZ1551" s="72"/>
      <c r="MA1551" s="72"/>
      <c r="MB1551" s="72"/>
      <c r="MC1551" s="72"/>
      <c r="MD1551" s="72"/>
      <c r="ME1551" s="72"/>
      <c r="MF1551" s="72"/>
      <c r="MG1551" s="72"/>
      <c r="MH1551" s="72"/>
      <c r="MI1551" s="72"/>
      <c r="MJ1551" s="72"/>
      <c r="MK1551" s="72"/>
      <c r="ML1551" s="72"/>
      <c r="MM1551" s="72"/>
      <c r="MN1551" s="72"/>
      <c r="MO1551" s="72"/>
      <c r="MP1551" s="72"/>
      <c r="MQ1551" s="72"/>
      <c r="MR1551" s="72"/>
      <c r="MS1551" s="72"/>
      <c r="MT1551" s="72"/>
      <c r="MU1551" s="72"/>
      <c r="MV1551" s="72"/>
      <c r="MW1551" s="72"/>
      <c r="MX1551" s="72"/>
      <c r="MY1551" s="72"/>
      <c r="MZ1551" s="72"/>
      <c r="NA1551" s="72"/>
      <c r="NB1551" s="72"/>
      <c r="NC1551" s="72"/>
      <c r="ND1551" s="72"/>
      <c r="NE1551" s="72"/>
      <c r="NF1551" s="72"/>
      <c r="NG1551" s="72"/>
      <c r="NH1551" s="72"/>
      <c r="NI1551" s="72"/>
      <c r="NJ1551" s="72"/>
      <c r="NK1551" s="72"/>
      <c r="NL1551" s="72"/>
      <c r="NM1551" s="72"/>
      <c r="NN1551" s="72"/>
      <c r="NO1551" s="72"/>
      <c r="NP1551" s="72"/>
      <c r="NQ1551" s="72"/>
      <c r="NR1551" s="72"/>
      <c r="NS1551" s="72"/>
      <c r="NT1551" s="72"/>
      <c r="NU1551" s="72"/>
      <c r="NV1551" s="72"/>
      <c r="NW1551" s="72"/>
      <c r="NX1551" s="72"/>
      <c r="NY1551" s="72"/>
      <c r="NZ1551" s="72"/>
      <c r="OA1551" s="72"/>
      <c r="OB1551" s="72"/>
      <c r="OC1551" s="72"/>
      <c r="OD1551" s="72"/>
      <c r="OE1551" s="72"/>
      <c r="OF1551" s="72"/>
      <c r="OG1551" s="72"/>
      <c r="OH1551" s="72"/>
      <c r="OI1551" s="72"/>
      <c r="OJ1551" s="72"/>
      <c r="OK1551" s="72"/>
      <c r="OL1551" s="72"/>
      <c r="OM1551" s="72"/>
      <c r="ON1551" s="72"/>
      <c r="OO1551" s="72"/>
      <c r="OP1551" s="72"/>
      <c r="OQ1551" s="72"/>
      <c r="OR1551" s="72"/>
      <c r="OS1551" s="72"/>
      <c r="OT1551" s="72"/>
      <c r="OU1551" s="72"/>
      <c r="OV1551" s="72"/>
      <c r="OW1551" s="72"/>
      <c r="OX1551" s="72"/>
      <c r="OY1551" s="72"/>
      <c r="OZ1551" s="72"/>
      <c r="PA1551" s="72"/>
      <c r="PB1551" s="72"/>
      <c r="PC1551" s="72"/>
      <c r="PD1551" s="72"/>
      <c r="PE1551" s="72"/>
      <c r="PF1551" s="72"/>
      <c r="PG1551" s="72"/>
      <c r="PH1551" s="72"/>
      <c r="PI1551" s="72"/>
      <c r="PJ1551" s="72"/>
      <c r="PK1551" s="72"/>
      <c r="PL1551" s="72"/>
      <c r="PM1551" s="72"/>
      <c r="PN1551" s="72"/>
      <c r="PO1551" s="72"/>
      <c r="PP1551" s="72"/>
      <c r="PQ1551" s="72"/>
      <c r="PR1551" s="72"/>
      <c r="PS1551" s="72"/>
      <c r="PT1551" s="72"/>
      <c r="PU1551" s="72"/>
      <c r="PV1551" s="72"/>
      <c r="PW1551" s="72"/>
      <c r="PX1551" s="72"/>
      <c r="PY1551" s="72"/>
      <c r="PZ1551" s="72"/>
      <c r="QA1551" s="72"/>
      <c r="QB1551" s="72"/>
      <c r="QC1551" s="72"/>
      <c r="QD1551" s="72"/>
      <c r="QE1551" s="72"/>
      <c r="QF1551" s="72"/>
      <c r="QG1551" s="72"/>
      <c r="QH1551" s="72"/>
      <c r="QI1551" s="72"/>
      <c r="QJ1551" s="72"/>
      <c r="QK1551" s="72"/>
      <c r="QL1551" s="72"/>
      <c r="QM1551" s="72"/>
      <c r="QN1551" s="72"/>
      <c r="QO1551" s="72"/>
      <c r="QP1551" s="72"/>
      <c r="QQ1551" s="72"/>
      <c r="QR1551" s="72"/>
      <c r="QS1551" s="72"/>
      <c r="QT1551" s="72"/>
      <c r="QU1551" s="72"/>
      <c r="QV1551" s="72"/>
      <c r="QW1551" s="72"/>
      <c r="QX1551" s="72"/>
      <c r="QY1551" s="72"/>
      <c r="QZ1551" s="72"/>
      <c r="RA1551" s="72"/>
      <c r="RB1551" s="72"/>
      <c r="RC1551" s="72"/>
      <c r="RD1551" s="72"/>
      <c r="RE1551" s="72"/>
      <c r="RF1551" s="72"/>
      <c r="RG1551" s="72"/>
      <c r="RH1551" s="72"/>
      <c r="RI1551" s="72"/>
      <c r="RJ1551" s="72"/>
      <c r="RK1551" s="72"/>
      <c r="RL1551" s="72"/>
      <c r="RM1551" s="72"/>
      <c r="RN1551" s="72"/>
      <c r="RO1551" s="72"/>
      <c r="RP1551" s="72"/>
      <c r="RQ1551" s="72"/>
      <c r="RR1551" s="72"/>
      <c r="RS1551" s="72"/>
      <c r="RT1551" s="72"/>
      <c r="RU1551" s="72"/>
      <c r="RV1551" s="72"/>
      <c r="RW1551" s="72"/>
      <c r="RX1551" s="72"/>
      <c r="RY1551" s="72"/>
      <c r="RZ1551" s="72"/>
      <c r="SA1551" s="72"/>
      <c r="SB1551" s="72"/>
      <c r="SC1551" s="72"/>
      <c r="SD1551" s="72"/>
      <c r="SE1551" s="72"/>
      <c r="SF1551" s="72"/>
      <c r="SG1551" s="72"/>
      <c r="SH1551" s="72"/>
      <c r="SI1551" s="72"/>
      <c r="SJ1551" s="72"/>
      <c r="SK1551" s="72"/>
      <c r="SL1551" s="72"/>
      <c r="SM1551" s="72"/>
      <c r="SN1551" s="72"/>
      <c r="SO1551" s="72"/>
      <c r="SP1551" s="72"/>
      <c r="SQ1551" s="72"/>
      <c r="SR1551" s="72"/>
      <c r="SS1551" s="72"/>
      <c r="ST1551" s="72"/>
      <c r="SU1551" s="72"/>
      <c r="SV1551" s="72"/>
      <c r="SW1551" s="72"/>
      <c r="SX1551" s="72"/>
      <c r="SY1551" s="72"/>
      <c r="SZ1551" s="72"/>
      <c r="TA1551" s="72"/>
      <c r="TB1551" s="72"/>
      <c r="TC1551" s="72"/>
    </row>
    <row r="1552" spans="1:523" ht="16.5" customHeight="1" x14ac:dyDescent="0.2">
      <c r="A1552" s="20">
        <v>981</v>
      </c>
      <c r="B1552" s="20" t="s">
        <v>75</v>
      </c>
      <c r="C1552" s="20" t="s">
        <v>1056</v>
      </c>
      <c r="D1552" s="20" t="s">
        <v>38</v>
      </c>
      <c r="E1552" s="20" t="s">
        <v>1345</v>
      </c>
      <c r="F1552" s="22" t="s">
        <v>1057</v>
      </c>
      <c r="G1552" s="73" t="s">
        <v>25</v>
      </c>
      <c r="H1552" s="20" t="s">
        <v>35</v>
      </c>
      <c r="I1552" s="20" t="s">
        <v>81</v>
      </c>
      <c r="J1552" s="22"/>
      <c r="K1552" s="20"/>
      <c r="L1552" s="20"/>
      <c r="M1552" s="20"/>
      <c r="N1552" s="20"/>
      <c r="O1552" s="20"/>
      <c r="P1552" s="42">
        <v>17500000</v>
      </c>
      <c r="Q1552" s="24">
        <v>12</v>
      </c>
      <c r="R1552" s="25">
        <v>45658</v>
      </c>
      <c r="S1552" s="20" t="s">
        <v>83</v>
      </c>
      <c r="T1552" s="26">
        <f t="shared" si="29"/>
        <v>210000000</v>
      </c>
      <c r="U1552" s="27" t="s">
        <v>100</v>
      </c>
      <c r="V1552" s="27" t="s">
        <v>100</v>
      </c>
      <c r="W1552" s="72"/>
      <c r="X1552" s="72"/>
      <c r="Y1552" s="72"/>
      <c r="Z1552" s="72"/>
      <c r="AA1552" s="72"/>
      <c r="AB1552" s="72"/>
      <c r="AC1552" s="72"/>
      <c r="AD1552" s="72"/>
      <c r="AE1552" s="72"/>
      <c r="AF1552" s="72"/>
      <c r="AG1552" s="72"/>
      <c r="AH1552" s="72"/>
      <c r="AI1552" s="72"/>
      <c r="AJ1552" s="72"/>
      <c r="AK1552" s="72"/>
      <c r="AL1552" s="72"/>
      <c r="AM1552" s="72"/>
      <c r="AN1552" s="72"/>
      <c r="AO1552" s="72"/>
      <c r="AP1552" s="72"/>
      <c r="AQ1552" s="72"/>
      <c r="AR1552" s="72"/>
      <c r="AS1552" s="72"/>
      <c r="AT1552" s="72"/>
      <c r="AU1552" s="72"/>
      <c r="AV1552" s="72"/>
      <c r="AW1552" s="72"/>
      <c r="AX1552" s="72"/>
      <c r="AY1552" s="72"/>
      <c r="AZ1552" s="72"/>
      <c r="BA1552" s="72"/>
      <c r="BB1552" s="72"/>
      <c r="BC1552" s="72"/>
      <c r="BD1552" s="72"/>
      <c r="BE1552" s="72"/>
      <c r="BF1552" s="72"/>
      <c r="BG1552" s="72"/>
      <c r="BH1552" s="72"/>
      <c r="BI1552" s="72"/>
      <c r="BJ1552" s="72"/>
      <c r="BK1552" s="72"/>
      <c r="BL1552" s="72"/>
      <c r="BM1552" s="72"/>
      <c r="BN1552" s="72"/>
      <c r="BO1552" s="72"/>
      <c r="BP1552" s="72"/>
      <c r="BQ1552" s="72"/>
      <c r="BR1552" s="72"/>
      <c r="BS1552" s="72"/>
      <c r="BT1552" s="72"/>
      <c r="BU1552" s="72"/>
      <c r="BV1552" s="72"/>
      <c r="BW1552" s="72"/>
      <c r="BX1552" s="72"/>
      <c r="BY1552" s="72"/>
      <c r="BZ1552" s="72"/>
      <c r="CA1552" s="72"/>
      <c r="CB1552" s="72"/>
      <c r="CC1552" s="72"/>
      <c r="CD1552" s="72"/>
      <c r="CE1552" s="72"/>
      <c r="CF1552" s="72"/>
      <c r="CG1552" s="72"/>
      <c r="CH1552" s="72"/>
      <c r="CI1552" s="72"/>
      <c r="CJ1552" s="72"/>
      <c r="CK1552" s="72"/>
      <c r="CL1552" s="72"/>
      <c r="CM1552" s="72"/>
      <c r="CN1552" s="72"/>
      <c r="CO1552" s="72"/>
      <c r="CP1552" s="72"/>
      <c r="CQ1552" s="72"/>
      <c r="CR1552" s="72"/>
      <c r="CS1552" s="72"/>
      <c r="CT1552" s="72"/>
      <c r="CU1552" s="72"/>
      <c r="CV1552" s="72"/>
      <c r="CW1552" s="72"/>
      <c r="CX1552" s="72"/>
      <c r="CY1552" s="72"/>
      <c r="CZ1552" s="72"/>
      <c r="DA1552" s="72"/>
      <c r="DB1552" s="72"/>
      <c r="DC1552" s="72"/>
      <c r="DD1552" s="72"/>
      <c r="DE1552" s="72"/>
      <c r="DF1552" s="72"/>
      <c r="DG1552" s="72"/>
      <c r="DH1552" s="72"/>
      <c r="DI1552" s="72"/>
      <c r="DJ1552" s="72"/>
      <c r="DK1552" s="72"/>
      <c r="DL1552" s="72"/>
      <c r="DM1552" s="72"/>
      <c r="DN1552" s="72"/>
      <c r="DO1552" s="72"/>
      <c r="DP1552" s="72"/>
      <c r="DQ1552" s="72"/>
      <c r="DR1552" s="72"/>
      <c r="DS1552" s="72"/>
      <c r="DT1552" s="72"/>
      <c r="DU1552" s="72"/>
      <c r="DV1552" s="72"/>
      <c r="DW1552" s="72"/>
      <c r="DX1552" s="72"/>
      <c r="DY1552" s="72"/>
      <c r="DZ1552" s="72"/>
      <c r="EA1552" s="72"/>
      <c r="EB1552" s="72"/>
      <c r="EC1552" s="72"/>
      <c r="ED1552" s="72"/>
      <c r="EE1552" s="72"/>
      <c r="EF1552" s="72"/>
      <c r="EG1552" s="72"/>
      <c r="EH1552" s="72"/>
      <c r="EI1552" s="72"/>
      <c r="EJ1552" s="72"/>
      <c r="EK1552" s="72"/>
      <c r="EL1552" s="72"/>
      <c r="EM1552" s="72"/>
      <c r="EN1552" s="72"/>
      <c r="EO1552" s="72"/>
      <c r="EP1552" s="72"/>
      <c r="EQ1552" s="72"/>
      <c r="ER1552" s="72"/>
      <c r="ES1552" s="72"/>
      <c r="ET1552" s="72"/>
      <c r="EU1552" s="72"/>
      <c r="EV1552" s="72"/>
      <c r="EW1552" s="72"/>
      <c r="EX1552" s="72"/>
      <c r="EY1552" s="72"/>
      <c r="EZ1552" s="72"/>
      <c r="FA1552" s="72"/>
      <c r="FB1552" s="72"/>
      <c r="FC1552" s="72"/>
      <c r="FD1552" s="72"/>
      <c r="FE1552" s="72"/>
      <c r="FF1552" s="72"/>
      <c r="FG1552" s="72"/>
      <c r="FH1552" s="72"/>
      <c r="FI1552" s="72"/>
      <c r="FJ1552" s="72"/>
      <c r="FK1552" s="72"/>
      <c r="FL1552" s="72"/>
      <c r="FM1552" s="72"/>
      <c r="FN1552" s="72"/>
      <c r="FO1552" s="72"/>
      <c r="FP1552" s="72"/>
      <c r="FQ1552" s="72"/>
      <c r="FR1552" s="72"/>
      <c r="FS1552" s="72"/>
      <c r="FT1552" s="72"/>
      <c r="FU1552" s="72"/>
      <c r="FV1552" s="72"/>
      <c r="FW1552" s="72"/>
      <c r="FX1552" s="72"/>
      <c r="FY1552" s="72"/>
      <c r="FZ1552" s="72"/>
      <c r="GA1552" s="72"/>
      <c r="GB1552" s="72"/>
      <c r="GC1552" s="72"/>
      <c r="GD1552" s="72"/>
      <c r="GE1552" s="72"/>
      <c r="GF1552" s="72"/>
      <c r="GG1552" s="72"/>
      <c r="GH1552" s="72"/>
      <c r="GI1552" s="72"/>
      <c r="GJ1552" s="72"/>
      <c r="GK1552" s="72"/>
      <c r="GL1552" s="72"/>
      <c r="GM1552" s="72"/>
      <c r="GN1552" s="72"/>
      <c r="GO1552" s="72"/>
      <c r="GP1552" s="72"/>
      <c r="GQ1552" s="72"/>
      <c r="GR1552" s="72"/>
      <c r="GS1552" s="72"/>
      <c r="GT1552" s="72"/>
      <c r="GU1552" s="72"/>
      <c r="GV1552" s="72"/>
      <c r="GW1552" s="72"/>
      <c r="GX1552" s="72"/>
      <c r="GY1552" s="72"/>
      <c r="GZ1552" s="72"/>
      <c r="HA1552" s="72"/>
      <c r="HB1552" s="72"/>
      <c r="HC1552" s="72"/>
      <c r="HD1552" s="72"/>
      <c r="HE1552" s="72"/>
      <c r="HF1552" s="72"/>
      <c r="HG1552" s="72"/>
      <c r="HH1552" s="72"/>
      <c r="HI1552" s="72"/>
      <c r="HJ1552" s="72"/>
      <c r="HK1552" s="72"/>
      <c r="HL1552" s="72"/>
      <c r="HM1552" s="72"/>
      <c r="HN1552" s="72"/>
      <c r="HO1552" s="72"/>
      <c r="HP1552" s="72"/>
      <c r="HQ1552" s="72"/>
      <c r="HR1552" s="72"/>
      <c r="HS1552" s="72"/>
      <c r="HT1552" s="72"/>
      <c r="HU1552" s="72"/>
      <c r="HV1552" s="72"/>
      <c r="HW1552" s="72"/>
      <c r="HX1552" s="72"/>
      <c r="HY1552" s="72"/>
      <c r="HZ1552" s="72"/>
      <c r="IA1552" s="72"/>
      <c r="IB1552" s="72"/>
      <c r="IC1552" s="72"/>
      <c r="ID1552" s="72"/>
      <c r="IE1552" s="72"/>
      <c r="IF1552" s="72"/>
      <c r="IG1552" s="72"/>
      <c r="IH1552" s="72"/>
      <c r="II1552" s="72"/>
      <c r="IJ1552" s="72"/>
      <c r="IK1552" s="72"/>
      <c r="IL1552" s="72"/>
      <c r="IM1552" s="72"/>
      <c r="IN1552" s="72"/>
      <c r="IO1552" s="72"/>
      <c r="IP1552" s="72"/>
      <c r="IQ1552" s="72"/>
      <c r="IR1552" s="72"/>
      <c r="IS1552" s="72"/>
      <c r="IT1552" s="72"/>
      <c r="IU1552" s="72"/>
      <c r="IV1552" s="72"/>
      <c r="IW1552" s="72"/>
      <c r="IX1552" s="72"/>
      <c r="IY1552" s="72"/>
      <c r="IZ1552" s="72"/>
      <c r="JA1552" s="72"/>
      <c r="JB1552" s="72"/>
      <c r="JC1552" s="72"/>
      <c r="JD1552" s="72"/>
      <c r="JE1552" s="72"/>
      <c r="JF1552" s="72"/>
      <c r="JG1552" s="72"/>
      <c r="JH1552" s="72"/>
      <c r="JI1552" s="72"/>
      <c r="JJ1552" s="72"/>
      <c r="JK1552" s="72"/>
      <c r="JL1552" s="72"/>
      <c r="JM1552" s="72"/>
      <c r="JN1552" s="72"/>
      <c r="JO1552" s="72"/>
      <c r="JP1552" s="72"/>
      <c r="JQ1552" s="72"/>
      <c r="JR1552" s="72"/>
      <c r="JS1552" s="72"/>
      <c r="JT1552" s="72"/>
      <c r="JU1552" s="72"/>
      <c r="JV1552" s="72"/>
      <c r="JW1552" s="72"/>
      <c r="JX1552" s="72"/>
      <c r="JY1552" s="72"/>
      <c r="JZ1552" s="72"/>
      <c r="KA1552" s="72"/>
      <c r="KB1552" s="72"/>
      <c r="KC1552" s="72"/>
      <c r="KD1552" s="72"/>
      <c r="KE1552" s="72"/>
      <c r="KF1552" s="72"/>
      <c r="KG1552" s="72"/>
      <c r="KH1552" s="72"/>
      <c r="KI1552" s="72"/>
      <c r="KJ1552" s="72"/>
      <c r="KK1552" s="72"/>
      <c r="KL1552" s="72"/>
      <c r="KM1552" s="72"/>
      <c r="KN1552" s="72"/>
      <c r="KO1552" s="72"/>
      <c r="KP1552" s="72"/>
      <c r="KQ1552" s="72"/>
      <c r="KR1552" s="72"/>
      <c r="KS1552" s="72"/>
      <c r="KT1552" s="72"/>
      <c r="KU1552" s="72"/>
      <c r="KV1552" s="72"/>
      <c r="KW1552" s="72"/>
      <c r="KX1552" s="72"/>
      <c r="KY1552" s="72"/>
      <c r="KZ1552" s="72"/>
      <c r="LA1552" s="72"/>
      <c r="LB1552" s="72"/>
      <c r="LC1552" s="72"/>
      <c r="LD1552" s="72"/>
      <c r="LE1552" s="72"/>
      <c r="LF1552" s="72"/>
      <c r="LG1552" s="72"/>
      <c r="LH1552" s="72"/>
      <c r="LI1552" s="72"/>
      <c r="LJ1552" s="72"/>
      <c r="LK1552" s="72"/>
      <c r="LL1552" s="72"/>
      <c r="LM1552" s="72"/>
      <c r="LN1552" s="72"/>
      <c r="LO1552" s="72"/>
      <c r="LP1552" s="72"/>
      <c r="LQ1552" s="72"/>
      <c r="LR1552" s="72"/>
      <c r="LS1552" s="72"/>
      <c r="LT1552" s="72"/>
      <c r="LU1552" s="72"/>
      <c r="LV1552" s="72"/>
      <c r="LW1552" s="72"/>
      <c r="LX1552" s="72"/>
      <c r="LY1552" s="72"/>
      <c r="LZ1552" s="72"/>
      <c r="MA1552" s="72"/>
      <c r="MB1552" s="72"/>
      <c r="MC1552" s="72"/>
      <c r="MD1552" s="72"/>
      <c r="ME1552" s="72"/>
      <c r="MF1552" s="72"/>
      <c r="MG1552" s="72"/>
      <c r="MH1552" s="72"/>
      <c r="MI1552" s="72"/>
      <c r="MJ1552" s="72"/>
      <c r="MK1552" s="72"/>
      <c r="ML1552" s="72"/>
      <c r="MM1552" s="72"/>
      <c r="MN1552" s="72"/>
      <c r="MO1552" s="72"/>
      <c r="MP1552" s="72"/>
      <c r="MQ1552" s="72"/>
      <c r="MR1552" s="72"/>
      <c r="MS1552" s="72"/>
      <c r="MT1552" s="72"/>
      <c r="MU1552" s="72"/>
      <c r="MV1552" s="72"/>
      <c r="MW1552" s="72"/>
      <c r="MX1552" s="72"/>
      <c r="MY1552" s="72"/>
      <c r="MZ1552" s="72"/>
      <c r="NA1552" s="72"/>
      <c r="NB1552" s="72"/>
      <c r="NC1552" s="72"/>
      <c r="ND1552" s="72"/>
      <c r="NE1552" s="72"/>
      <c r="NF1552" s="72"/>
      <c r="NG1552" s="72"/>
      <c r="NH1552" s="72"/>
      <c r="NI1552" s="72"/>
      <c r="NJ1552" s="72"/>
      <c r="NK1552" s="72"/>
      <c r="NL1552" s="72"/>
      <c r="NM1552" s="72"/>
      <c r="NN1552" s="72"/>
      <c r="NO1552" s="72"/>
      <c r="NP1552" s="72"/>
      <c r="NQ1552" s="72"/>
      <c r="NR1552" s="72"/>
      <c r="NS1552" s="72"/>
      <c r="NT1552" s="72"/>
      <c r="NU1552" s="72"/>
      <c r="NV1552" s="72"/>
      <c r="NW1552" s="72"/>
      <c r="NX1552" s="72"/>
      <c r="NY1552" s="72"/>
      <c r="NZ1552" s="72"/>
      <c r="OA1552" s="72"/>
      <c r="OB1552" s="72"/>
      <c r="OC1552" s="72"/>
      <c r="OD1552" s="72"/>
      <c r="OE1552" s="72"/>
      <c r="OF1552" s="72"/>
      <c r="OG1552" s="72"/>
      <c r="OH1552" s="72"/>
      <c r="OI1552" s="72"/>
      <c r="OJ1552" s="72"/>
      <c r="OK1552" s="72"/>
      <c r="OL1552" s="72"/>
      <c r="OM1552" s="72"/>
      <c r="ON1552" s="72"/>
      <c r="OO1552" s="72"/>
      <c r="OP1552" s="72"/>
      <c r="OQ1552" s="72"/>
      <c r="OR1552" s="72"/>
      <c r="OS1552" s="72"/>
      <c r="OT1552" s="72"/>
      <c r="OU1552" s="72"/>
      <c r="OV1552" s="72"/>
      <c r="OW1552" s="72"/>
      <c r="OX1552" s="72"/>
      <c r="OY1552" s="72"/>
      <c r="OZ1552" s="72"/>
      <c r="PA1552" s="72"/>
      <c r="PB1552" s="72"/>
      <c r="PC1552" s="72"/>
      <c r="PD1552" s="72"/>
      <c r="PE1552" s="72"/>
      <c r="PF1552" s="72"/>
      <c r="PG1552" s="72"/>
      <c r="PH1552" s="72"/>
      <c r="PI1552" s="72"/>
      <c r="PJ1552" s="72"/>
      <c r="PK1552" s="72"/>
      <c r="PL1552" s="72"/>
      <c r="PM1552" s="72"/>
      <c r="PN1552" s="72"/>
      <c r="PO1552" s="72"/>
      <c r="PP1552" s="72"/>
      <c r="PQ1552" s="72"/>
      <c r="PR1552" s="72"/>
      <c r="PS1552" s="72"/>
      <c r="PT1552" s="72"/>
      <c r="PU1552" s="72"/>
      <c r="PV1552" s="72"/>
      <c r="PW1552" s="72"/>
      <c r="PX1552" s="72"/>
      <c r="PY1552" s="72"/>
      <c r="PZ1552" s="72"/>
      <c r="QA1552" s="72"/>
      <c r="QB1552" s="72"/>
      <c r="QC1552" s="72"/>
      <c r="QD1552" s="72"/>
      <c r="QE1552" s="72"/>
      <c r="QF1552" s="72"/>
      <c r="QG1552" s="72"/>
      <c r="QH1552" s="72"/>
      <c r="QI1552" s="72"/>
      <c r="QJ1552" s="72"/>
      <c r="QK1552" s="72"/>
      <c r="QL1552" s="72"/>
      <c r="QM1552" s="72"/>
      <c r="QN1552" s="72"/>
      <c r="QO1552" s="72"/>
      <c r="QP1552" s="72"/>
      <c r="QQ1552" s="72"/>
      <c r="QR1552" s="72"/>
      <c r="QS1552" s="72"/>
      <c r="QT1552" s="72"/>
      <c r="QU1552" s="72"/>
      <c r="QV1552" s="72"/>
      <c r="QW1552" s="72"/>
      <c r="QX1552" s="72"/>
      <c r="QY1552" s="72"/>
      <c r="QZ1552" s="72"/>
      <c r="RA1552" s="72"/>
      <c r="RB1552" s="72"/>
      <c r="RC1552" s="72"/>
      <c r="RD1552" s="72"/>
      <c r="RE1552" s="72"/>
      <c r="RF1552" s="72"/>
      <c r="RG1552" s="72"/>
      <c r="RH1552" s="72"/>
      <c r="RI1552" s="72"/>
      <c r="RJ1552" s="72"/>
      <c r="RK1552" s="72"/>
      <c r="RL1552" s="72"/>
      <c r="RM1552" s="72"/>
      <c r="RN1552" s="72"/>
      <c r="RO1552" s="72"/>
      <c r="RP1552" s="72"/>
      <c r="RQ1552" s="72"/>
      <c r="RR1552" s="72"/>
      <c r="RS1552" s="72"/>
      <c r="RT1552" s="72"/>
      <c r="RU1552" s="72"/>
      <c r="RV1552" s="72"/>
      <c r="RW1552" s="72"/>
      <c r="RX1552" s="72"/>
      <c r="RY1552" s="72"/>
      <c r="RZ1552" s="72"/>
      <c r="SA1552" s="72"/>
      <c r="SB1552" s="72"/>
      <c r="SC1552" s="72"/>
      <c r="SD1552" s="72"/>
      <c r="SE1552" s="72"/>
      <c r="SF1552" s="72"/>
      <c r="SG1552" s="72"/>
      <c r="SH1552" s="72"/>
      <c r="SI1552" s="72"/>
      <c r="SJ1552" s="72"/>
      <c r="SK1552" s="72"/>
      <c r="SL1552" s="72"/>
      <c r="SM1552" s="72"/>
      <c r="SN1552" s="72"/>
      <c r="SO1552" s="72"/>
      <c r="SP1552" s="72"/>
      <c r="SQ1552" s="72"/>
      <c r="SR1552" s="72"/>
      <c r="SS1552" s="72"/>
      <c r="ST1552" s="72"/>
      <c r="SU1552" s="72"/>
      <c r="SV1552" s="72"/>
      <c r="SW1552" s="72"/>
      <c r="SX1552" s="72"/>
      <c r="SY1552" s="72"/>
      <c r="SZ1552" s="72"/>
      <c r="TA1552" s="72"/>
      <c r="TB1552" s="72"/>
      <c r="TC1552" s="72"/>
    </row>
    <row r="1553" spans="1:523" ht="16.5" customHeight="1" x14ac:dyDescent="0.2">
      <c r="A1553" s="20">
        <v>983</v>
      </c>
      <c r="B1553" s="20" t="s">
        <v>75</v>
      </c>
      <c r="C1553" s="20" t="s">
        <v>1056</v>
      </c>
      <c r="D1553" s="20" t="s">
        <v>38</v>
      </c>
      <c r="E1553" s="20" t="s">
        <v>1345</v>
      </c>
      <c r="F1553" s="22" t="s">
        <v>178</v>
      </c>
      <c r="G1553" s="73" t="s">
        <v>42</v>
      </c>
      <c r="H1553" s="20" t="s">
        <v>35</v>
      </c>
      <c r="I1553" s="20" t="s">
        <v>81</v>
      </c>
      <c r="J1553" s="22"/>
      <c r="K1553" s="20"/>
      <c r="L1553" s="20"/>
      <c r="M1553" s="20"/>
      <c r="N1553" s="20"/>
      <c r="O1553" s="20"/>
      <c r="P1553" s="42">
        <v>406817128</v>
      </c>
      <c r="Q1553" s="24">
        <v>12</v>
      </c>
      <c r="R1553" s="25">
        <v>45658</v>
      </c>
      <c r="S1553" s="20" t="s">
        <v>83</v>
      </c>
      <c r="T1553" s="26">
        <f t="shared" si="29"/>
        <v>4881805536</v>
      </c>
      <c r="U1553" s="27" t="s">
        <v>100</v>
      </c>
      <c r="V1553" s="27" t="s">
        <v>100</v>
      </c>
      <c r="W1553" s="72"/>
      <c r="X1553" s="72"/>
      <c r="Y1553" s="72"/>
      <c r="Z1553" s="72"/>
      <c r="AA1553" s="72"/>
      <c r="AB1553" s="72"/>
      <c r="AC1553" s="72"/>
      <c r="AD1553" s="72"/>
      <c r="AE1553" s="72"/>
      <c r="AF1553" s="72"/>
      <c r="AG1553" s="72"/>
      <c r="AH1553" s="72"/>
      <c r="AI1553" s="72"/>
      <c r="AJ1553" s="72"/>
      <c r="AK1553" s="72"/>
      <c r="AL1553" s="72"/>
      <c r="AM1553" s="72"/>
      <c r="AN1553" s="72"/>
      <c r="AO1553" s="72"/>
      <c r="AP1553" s="72"/>
      <c r="AQ1553" s="72"/>
      <c r="AR1553" s="72"/>
      <c r="AS1553" s="72"/>
      <c r="AT1553" s="72"/>
      <c r="AU1553" s="72"/>
      <c r="AV1553" s="72"/>
      <c r="AW1553" s="72"/>
      <c r="AX1553" s="72"/>
      <c r="AY1553" s="72"/>
      <c r="AZ1553" s="72"/>
      <c r="BA1553" s="72"/>
      <c r="BB1553" s="72"/>
      <c r="BC1553" s="72"/>
      <c r="BD1553" s="72"/>
      <c r="BE1553" s="72"/>
      <c r="BF1553" s="72"/>
      <c r="BG1553" s="72"/>
      <c r="BH1553" s="72"/>
      <c r="BI1553" s="72"/>
      <c r="BJ1553" s="72"/>
      <c r="BK1553" s="72"/>
      <c r="BL1553" s="72"/>
      <c r="BM1553" s="72"/>
      <c r="BN1553" s="72"/>
      <c r="BO1553" s="72"/>
      <c r="BP1553" s="72"/>
      <c r="BQ1553" s="72"/>
      <c r="BR1553" s="72"/>
      <c r="BS1553" s="72"/>
      <c r="BT1553" s="72"/>
      <c r="BU1553" s="72"/>
      <c r="BV1553" s="72"/>
      <c r="BW1553" s="72"/>
      <c r="BX1553" s="72"/>
      <c r="BY1553" s="72"/>
      <c r="BZ1553" s="72"/>
      <c r="CA1553" s="72"/>
      <c r="CB1553" s="72"/>
      <c r="CC1553" s="72"/>
      <c r="CD1553" s="72"/>
      <c r="CE1553" s="72"/>
      <c r="CF1553" s="72"/>
      <c r="CG1553" s="72"/>
      <c r="CH1553" s="72"/>
      <c r="CI1553" s="72"/>
      <c r="CJ1553" s="72"/>
      <c r="CK1553" s="72"/>
      <c r="CL1553" s="72"/>
      <c r="CM1553" s="72"/>
      <c r="CN1553" s="72"/>
      <c r="CO1553" s="72"/>
      <c r="CP1553" s="72"/>
      <c r="CQ1553" s="72"/>
      <c r="CR1553" s="72"/>
      <c r="CS1553" s="72"/>
      <c r="CT1553" s="72"/>
      <c r="CU1553" s="72"/>
      <c r="CV1553" s="72"/>
      <c r="CW1553" s="72"/>
      <c r="CX1553" s="72"/>
      <c r="CY1553" s="72"/>
      <c r="CZ1553" s="72"/>
      <c r="DA1553" s="72"/>
      <c r="DB1553" s="72"/>
      <c r="DC1553" s="72"/>
      <c r="DD1553" s="72"/>
      <c r="DE1553" s="72"/>
      <c r="DF1553" s="72"/>
      <c r="DG1553" s="72"/>
      <c r="DH1553" s="72"/>
      <c r="DI1553" s="72"/>
      <c r="DJ1553" s="72"/>
      <c r="DK1553" s="72"/>
      <c r="DL1553" s="72"/>
      <c r="DM1553" s="72"/>
      <c r="DN1553" s="72"/>
      <c r="DO1553" s="72"/>
      <c r="DP1553" s="72"/>
      <c r="DQ1553" s="72"/>
      <c r="DR1553" s="72"/>
      <c r="DS1553" s="72"/>
      <c r="DT1553" s="72"/>
      <c r="DU1553" s="72"/>
      <c r="DV1553" s="72"/>
      <c r="DW1553" s="72"/>
      <c r="DX1553" s="72"/>
      <c r="DY1553" s="72"/>
      <c r="DZ1553" s="72"/>
      <c r="EA1553" s="72"/>
      <c r="EB1553" s="72"/>
      <c r="EC1553" s="72"/>
      <c r="ED1553" s="72"/>
      <c r="EE1553" s="72"/>
      <c r="EF1553" s="72"/>
      <c r="EG1553" s="72"/>
      <c r="EH1553" s="72"/>
      <c r="EI1553" s="72"/>
      <c r="EJ1553" s="72"/>
      <c r="EK1553" s="72"/>
      <c r="EL1553" s="72"/>
      <c r="EM1553" s="72"/>
      <c r="EN1553" s="72"/>
      <c r="EO1553" s="72"/>
      <c r="EP1553" s="72"/>
      <c r="EQ1553" s="72"/>
      <c r="ER1553" s="72"/>
      <c r="ES1553" s="72"/>
      <c r="ET1553" s="72"/>
      <c r="EU1553" s="72"/>
      <c r="EV1553" s="72"/>
      <c r="EW1553" s="72"/>
      <c r="EX1553" s="72"/>
      <c r="EY1553" s="72"/>
      <c r="EZ1553" s="72"/>
      <c r="FA1553" s="72"/>
      <c r="FB1553" s="72"/>
      <c r="FC1553" s="72"/>
      <c r="FD1553" s="72"/>
      <c r="FE1553" s="72"/>
      <c r="FF1553" s="72"/>
      <c r="FG1553" s="72"/>
      <c r="FH1553" s="72"/>
      <c r="FI1553" s="72"/>
      <c r="FJ1553" s="72"/>
      <c r="FK1553" s="72"/>
      <c r="FL1553" s="72"/>
      <c r="FM1553" s="72"/>
      <c r="FN1553" s="72"/>
      <c r="FO1553" s="72"/>
      <c r="FP1553" s="72"/>
      <c r="FQ1553" s="72"/>
      <c r="FR1553" s="72"/>
      <c r="FS1553" s="72"/>
      <c r="FT1553" s="72"/>
      <c r="FU1553" s="72"/>
      <c r="FV1553" s="72"/>
      <c r="FW1553" s="72"/>
      <c r="FX1553" s="72"/>
      <c r="FY1553" s="72"/>
      <c r="FZ1553" s="72"/>
      <c r="GA1553" s="72"/>
      <c r="GB1553" s="72"/>
      <c r="GC1553" s="72"/>
      <c r="GD1553" s="72"/>
      <c r="GE1553" s="72"/>
      <c r="GF1553" s="72"/>
      <c r="GG1553" s="72"/>
      <c r="GH1553" s="72"/>
      <c r="GI1553" s="72"/>
      <c r="GJ1553" s="72"/>
      <c r="GK1553" s="72"/>
      <c r="GL1553" s="72"/>
      <c r="GM1553" s="72"/>
      <c r="GN1553" s="72"/>
      <c r="GO1553" s="72"/>
      <c r="GP1553" s="72"/>
      <c r="GQ1553" s="72"/>
      <c r="GR1553" s="72"/>
      <c r="GS1553" s="72"/>
      <c r="GT1553" s="72"/>
      <c r="GU1553" s="72"/>
      <c r="GV1553" s="72"/>
      <c r="GW1553" s="72"/>
      <c r="GX1553" s="72"/>
      <c r="GY1553" s="72"/>
      <c r="GZ1553" s="72"/>
      <c r="HA1553" s="72"/>
      <c r="HB1553" s="72"/>
      <c r="HC1553" s="72"/>
      <c r="HD1553" s="72"/>
      <c r="HE1553" s="72"/>
      <c r="HF1553" s="72"/>
      <c r="HG1553" s="72"/>
      <c r="HH1553" s="72"/>
      <c r="HI1553" s="72"/>
      <c r="HJ1553" s="72"/>
      <c r="HK1553" s="72"/>
      <c r="HL1553" s="72"/>
      <c r="HM1553" s="72"/>
      <c r="HN1553" s="72"/>
      <c r="HO1553" s="72"/>
      <c r="HP1553" s="72"/>
      <c r="HQ1553" s="72"/>
      <c r="HR1553" s="72"/>
      <c r="HS1553" s="72"/>
      <c r="HT1553" s="72"/>
      <c r="HU1553" s="72"/>
      <c r="HV1553" s="72"/>
      <c r="HW1553" s="72"/>
      <c r="HX1553" s="72"/>
      <c r="HY1553" s="72"/>
      <c r="HZ1553" s="72"/>
      <c r="IA1553" s="72"/>
      <c r="IB1553" s="72"/>
      <c r="IC1553" s="72"/>
      <c r="ID1553" s="72"/>
      <c r="IE1553" s="72"/>
      <c r="IF1553" s="72"/>
      <c r="IG1553" s="72"/>
      <c r="IH1553" s="72"/>
      <c r="II1553" s="72"/>
      <c r="IJ1553" s="72"/>
      <c r="IK1553" s="72"/>
      <c r="IL1553" s="72"/>
      <c r="IM1553" s="72"/>
      <c r="IN1553" s="72"/>
      <c r="IO1553" s="72"/>
      <c r="IP1553" s="72"/>
      <c r="IQ1553" s="72"/>
      <c r="IR1553" s="72"/>
      <c r="IS1553" s="72"/>
      <c r="IT1553" s="72"/>
      <c r="IU1553" s="72"/>
      <c r="IV1553" s="72"/>
      <c r="IW1553" s="72"/>
      <c r="IX1553" s="72"/>
      <c r="IY1553" s="72"/>
      <c r="IZ1553" s="72"/>
      <c r="JA1553" s="72"/>
      <c r="JB1553" s="72"/>
      <c r="JC1553" s="72"/>
      <c r="JD1553" s="72"/>
      <c r="JE1553" s="72"/>
      <c r="JF1553" s="72"/>
      <c r="JG1553" s="72"/>
      <c r="JH1553" s="72"/>
      <c r="JI1553" s="72"/>
      <c r="JJ1553" s="72"/>
      <c r="JK1553" s="72"/>
      <c r="JL1553" s="72"/>
      <c r="JM1553" s="72"/>
      <c r="JN1553" s="72"/>
      <c r="JO1553" s="72"/>
      <c r="JP1553" s="72"/>
      <c r="JQ1553" s="72"/>
      <c r="JR1553" s="72"/>
      <c r="JS1553" s="72"/>
      <c r="JT1553" s="72"/>
      <c r="JU1553" s="72"/>
      <c r="JV1553" s="72"/>
      <c r="JW1553" s="72"/>
      <c r="JX1553" s="72"/>
      <c r="JY1553" s="72"/>
      <c r="JZ1553" s="72"/>
      <c r="KA1553" s="72"/>
      <c r="KB1553" s="72"/>
      <c r="KC1553" s="72"/>
      <c r="KD1553" s="72"/>
      <c r="KE1553" s="72"/>
      <c r="KF1553" s="72"/>
      <c r="KG1553" s="72"/>
      <c r="KH1553" s="72"/>
      <c r="KI1553" s="72"/>
      <c r="KJ1553" s="72"/>
      <c r="KK1553" s="72"/>
      <c r="KL1553" s="72"/>
      <c r="KM1553" s="72"/>
      <c r="KN1553" s="72"/>
      <c r="KO1553" s="72"/>
      <c r="KP1553" s="72"/>
      <c r="KQ1553" s="72"/>
      <c r="KR1553" s="72"/>
      <c r="KS1553" s="72"/>
      <c r="KT1553" s="72"/>
      <c r="KU1553" s="72"/>
      <c r="KV1553" s="72"/>
      <c r="KW1553" s="72"/>
      <c r="KX1553" s="72"/>
      <c r="KY1553" s="72"/>
      <c r="KZ1553" s="72"/>
      <c r="LA1553" s="72"/>
      <c r="LB1553" s="72"/>
      <c r="LC1553" s="72"/>
      <c r="LD1553" s="72"/>
      <c r="LE1553" s="72"/>
      <c r="LF1553" s="72"/>
      <c r="LG1553" s="72"/>
      <c r="LH1553" s="72"/>
      <c r="LI1553" s="72"/>
      <c r="LJ1553" s="72"/>
      <c r="LK1553" s="72"/>
      <c r="LL1553" s="72"/>
      <c r="LM1553" s="72"/>
      <c r="LN1553" s="72"/>
      <c r="LO1553" s="72"/>
      <c r="LP1553" s="72"/>
      <c r="LQ1553" s="72"/>
      <c r="LR1553" s="72"/>
      <c r="LS1553" s="72"/>
      <c r="LT1553" s="72"/>
      <c r="LU1553" s="72"/>
      <c r="LV1553" s="72"/>
      <c r="LW1553" s="72"/>
      <c r="LX1553" s="72"/>
      <c r="LY1553" s="72"/>
      <c r="LZ1553" s="72"/>
      <c r="MA1553" s="72"/>
      <c r="MB1553" s="72"/>
      <c r="MC1553" s="72"/>
      <c r="MD1553" s="72"/>
      <c r="ME1553" s="72"/>
      <c r="MF1553" s="72"/>
      <c r="MG1553" s="72"/>
      <c r="MH1553" s="72"/>
      <c r="MI1553" s="72"/>
      <c r="MJ1553" s="72"/>
      <c r="MK1553" s="72"/>
      <c r="ML1553" s="72"/>
      <c r="MM1553" s="72"/>
      <c r="MN1553" s="72"/>
      <c r="MO1553" s="72"/>
      <c r="MP1553" s="72"/>
      <c r="MQ1553" s="72"/>
      <c r="MR1553" s="72"/>
      <c r="MS1553" s="72"/>
      <c r="MT1553" s="72"/>
      <c r="MU1553" s="72"/>
      <c r="MV1553" s="72"/>
      <c r="MW1553" s="72"/>
      <c r="MX1553" s="72"/>
      <c r="MY1553" s="72"/>
      <c r="MZ1553" s="72"/>
      <c r="NA1553" s="72"/>
      <c r="NB1553" s="72"/>
      <c r="NC1553" s="72"/>
      <c r="ND1553" s="72"/>
      <c r="NE1553" s="72"/>
      <c r="NF1553" s="72"/>
      <c r="NG1553" s="72"/>
      <c r="NH1553" s="72"/>
      <c r="NI1553" s="72"/>
      <c r="NJ1553" s="72"/>
      <c r="NK1553" s="72"/>
      <c r="NL1553" s="72"/>
      <c r="NM1553" s="72"/>
      <c r="NN1553" s="72"/>
      <c r="NO1553" s="72"/>
      <c r="NP1553" s="72"/>
      <c r="NQ1553" s="72"/>
      <c r="NR1553" s="72"/>
      <c r="NS1553" s="72"/>
      <c r="NT1553" s="72"/>
      <c r="NU1553" s="72"/>
      <c r="NV1553" s="72"/>
      <c r="NW1553" s="72"/>
      <c r="NX1553" s="72"/>
      <c r="NY1553" s="72"/>
      <c r="NZ1553" s="72"/>
      <c r="OA1553" s="72"/>
      <c r="OB1553" s="72"/>
      <c r="OC1553" s="72"/>
      <c r="OD1553" s="72"/>
      <c r="OE1553" s="72"/>
      <c r="OF1553" s="72"/>
      <c r="OG1553" s="72"/>
      <c r="OH1553" s="72"/>
      <c r="OI1553" s="72"/>
      <c r="OJ1553" s="72"/>
      <c r="OK1553" s="72"/>
      <c r="OL1553" s="72"/>
      <c r="OM1553" s="72"/>
      <c r="ON1553" s="72"/>
      <c r="OO1553" s="72"/>
      <c r="OP1553" s="72"/>
      <c r="OQ1553" s="72"/>
      <c r="OR1553" s="72"/>
      <c r="OS1553" s="72"/>
      <c r="OT1553" s="72"/>
      <c r="OU1553" s="72"/>
      <c r="OV1553" s="72"/>
      <c r="OW1553" s="72"/>
      <c r="OX1553" s="72"/>
      <c r="OY1553" s="72"/>
      <c r="OZ1553" s="72"/>
      <c r="PA1553" s="72"/>
      <c r="PB1553" s="72"/>
      <c r="PC1553" s="72"/>
      <c r="PD1553" s="72"/>
      <c r="PE1553" s="72"/>
      <c r="PF1553" s="72"/>
      <c r="PG1553" s="72"/>
      <c r="PH1553" s="72"/>
      <c r="PI1553" s="72"/>
      <c r="PJ1553" s="72"/>
      <c r="PK1553" s="72"/>
      <c r="PL1553" s="72"/>
      <c r="PM1553" s="72"/>
      <c r="PN1553" s="72"/>
      <c r="PO1553" s="72"/>
      <c r="PP1553" s="72"/>
      <c r="PQ1553" s="72"/>
      <c r="PR1553" s="72"/>
      <c r="PS1553" s="72"/>
      <c r="PT1553" s="72"/>
      <c r="PU1553" s="72"/>
      <c r="PV1553" s="72"/>
      <c r="PW1553" s="72"/>
      <c r="PX1553" s="72"/>
      <c r="PY1553" s="72"/>
      <c r="PZ1553" s="72"/>
      <c r="QA1553" s="72"/>
      <c r="QB1553" s="72"/>
      <c r="QC1553" s="72"/>
      <c r="QD1553" s="72"/>
      <c r="QE1553" s="72"/>
      <c r="QF1553" s="72"/>
      <c r="QG1553" s="72"/>
      <c r="QH1553" s="72"/>
      <c r="QI1553" s="72"/>
      <c r="QJ1553" s="72"/>
      <c r="QK1553" s="72"/>
      <c r="QL1553" s="72"/>
      <c r="QM1553" s="72"/>
      <c r="QN1553" s="72"/>
      <c r="QO1553" s="72"/>
      <c r="QP1553" s="72"/>
      <c r="QQ1553" s="72"/>
      <c r="QR1553" s="72"/>
      <c r="QS1553" s="72"/>
      <c r="QT1553" s="72"/>
      <c r="QU1553" s="72"/>
      <c r="QV1553" s="72"/>
      <c r="QW1553" s="72"/>
      <c r="QX1553" s="72"/>
      <c r="QY1553" s="72"/>
      <c r="QZ1553" s="72"/>
      <c r="RA1553" s="72"/>
      <c r="RB1553" s="72"/>
      <c r="RC1553" s="72"/>
      <c r="RD1553" s="72"/>
      <c r="RE1553" s="72"/>
      <c r="RF1553" s="72"/>
      <c r="RG1553" s="72"/>
      <c r="RH1553" s="72"/>
      <c r="RI1553" s="72"/>
      <c r="RJ1553" s="72"/>
      <c r="RK1553" s="72"/>
      <c r="RL1553" s="72"/>
      <c r="RM1553" s="72"/>
      <c r="RN1553" s="72"/>
      <c r="RO1553" s="72"/>
      <c r="RP1553" s="72"/>
      <c r="RQ1553" s="72"/>
      <c r="RR1553" s="72"/>
      <c r="RS1553" s="72"/>
      <c r="RT1553" s="72"/>
      <c r="RU1553" s="72"/>
      <c r="RV1553" s="72"/>
      <c r="RW1553" s="72"/>
      <c r="RX1553" s="72"/>
      <c r="RY1553" s="72"/>
      <c r="RZ1553" s="72"/>
      <c r="SA1553" s="72"/>
      <c r="SB1553" s="72"/>
      <c r="SC1553" s="72"/>
      <c r="SD1553" s="72"/>
      <c r="SE1553" s="72"/>
      <c r="SF1553" s="72"/>
      <c r="SG1553" s="72"/>
      <c r="SH1553" s="72"/>
      <c r="SI1553" s="72"/>
      <c r="SJ1553" s="72"/>
      <c r="SK1553" s="72"/>
      <c r="SL1553" s="72"/>
      <c r="SM1553" s="72"/>
      <c r="SN1553" s="72"/>
      <c r="SO1553" s="72"/>
      <c r="SP1553" s="72"/>
      <c r="SQ1553" s="72"/>
      <c r="SR1553" s="72"/>
      <c r="SS1553" s="72"/>
      <c r="ST1553" s="72"/>
      <c r="SU1553" s="72"/>
      <c r="SV1553" s="72"/>
      <c r="SW1553" s="72"/>
      <c r="SX1553" s="72"/>
      <c r="SY1553" s="72"/>
      <c r="SZ1553" s="72"/>
      <c r="TA1553" s="72"/>
      <c r="TB1553" s="72"/>
      <c r="TC1553" s="72"/>
    </row>
    <row r="1554" spans="1:523" ht="16.5" customHeight="1" x14ac:dyDescent="0.2">
      <c r="A1554" s="20">
        <v>984</v>
      </c>
      <c r="B1554" s="20" t="s">
        <v>75</v>
      </c>
      <c r="C1554" s="20" t="s">
        <v>1056</v>
      </c>
      <c r="D1554" s="20" t="s">
        <v>38</v>
      </c>
      <c r="E1554" s="20" t="s">
        <v>1345</v>
      </c>
      <c r="F1554" s="22" t="s">
        <v>1058</v>
      </c>
      <c r="G1554" s="73" t="s">
        <v>42</v>
      </c>
      <c r="H1554" s="20" t="s">
        <v>35</v>
      </c>
      <c r="I1554" s="20" t="s">
        <v>81</v>
      </c>
      <c r="J1554" s="22"/>
      <c r="K1554" s="20"/>
      <c r="L1554" s="20"/>
      <c r="M1554" s="20"/>
      <c r="N1554" s="20"/>
      <c r="O1554" s="20"/>
      <c r="P1554" s="42">
        <v>231391755</v>
      </c>
      <c r="Q1554" s="24">
        <v>12</v>
      </c>
      <c r="R1554" s="25">
        <v>45658</v>
      </c>
      <c r="S1554" s="20" t="s">
        <v>83</v>
      </c>
      <c r="T1554" s="26">
        <f t="shared" si="29"/>
        <v>2776701060</v>
      </c>
      <c r="U1554" s="27" t="s">
        <v>100</v>
      </c>
      <c r="V1554" s="27" t="s">
        <v>100</v>
      </c>
      <c r="W1554" s="72"/>
      <c r="X1554" s="72"/>
      <c r="Y1554" s="72"/>
      <c r="Z1554" s="72"/>
      <c r="AA1554" s="72"/>
      <c r="AB1554" s="72"/>
      <c r="AC1554" s="72"/>
      <c r="AD1554" s="72"/>
      <c r="AE1554" s="72"/>
      <c r="AF1554" s="72"/>
      <c r="AG1554" s="72"/>
      <c r="AH1554" s="72"/>
      <c r="AI1554" s="72"/>
      <c r="AJ1554" s="72"/>
      <c r="AK1554" s="72"/>
      <c r="AL1554" s="72"/>
      <c r="AM1554" s="72"/>
      <c r="AN1554" s="72"/>
      <c r="AO1554" s="72"/>
      <c r="AP1554" s="72"/>
      <c r="AQ1554" s="72"/>
      <c r="AR1554" s="72"/>
      <c r="AS1554" s="72"/>
      <c r="AT1554" s="72"/>
      <c r="AU1554" s="72"/>
      <c r="AV1554" s="72"/>
      <c r="AW1554" s="72"/>
      <c r="AX1554" s="72"/>
      <c r="AY1554" s="72"/>
      <c r="AZ1554" s="72"/>
      <c r="BA1554" s="72"/>
      <c r="BB1554" s="72"/>
      <c r="BC1554" s="72"/>
      <c r="BD1554" s="72"/>
      <c r="BE1554" s="72"/>
      <c r="BF1554" s="72"/>
      <c r="BG1554" s="72"/>
      <c r="BH1554" s="72"/>
      <c r="BI1554" s="72"/>
      <c r="BJ1554" s="72"/>
      <c r="BK1554" s="72"/>
      <c r="BL1554" s="72"/>
      <c r="BM1554" s="72"/>
      <c r="BN1554" s="72"/>
      <c r="BO1554" s="72"/>
      <c r="BP1554" s="72"/>
      <c r="BQ1554" s="72"/>
      <c r="BR1554" s="72"/>
      <c r="BS1554" s="72"/>
      <c r="BT1554" s="72"/>
      <c r="BU1554" s="72"/>
      <c r="BV1554" s="72"/>
      <c r="BW1554" s="72"/>
      <c r="BX1554" s="72"/>
      <c r="BY1554" s="72"/>
      <c r="BZ1554" s="72"/>
      <c r="CA1554" s="72"/>
      <c r="CB1554" s="72"/>
      <c r="CC1554" s="72"/>
      <c r="CD1554" s="72"/>
      <c r="CE1554" s="72"/>
      <c r="CF1554" s="72"/>
      <c r="CG1554" s="72"/>
      <c r="CH1554" s="72"/>
      <c r="CI1554" s="72"/>
      <c r="CJ1554" s="72"/>
      <c r="CK1554" s="72"/>
      <c r="CL1554" s="72"/>
      <c r="CM1554" s="72"/>
      <c r="CN1554" s="72"/>
      <c r="CO1554" s="72"/>
      <c r="CP1554" s="72"/>
      <c r="CQ1554" s="72"/>
      <c r="CR1554" s="72"/>
      <c r="CS1554" s="72"/>
      <c r="CT1554" s="72"/>
      <c r="CU1554" s="72"/>
      <c r="CV1554" s="72"/>
      <c r="CW1554" s="72"/>
      <c r="CX1554" s="72"/>
      <c r="CY1554" s="72"/>
      <c r="CZ1554" s="72"/>
      <c r="DA1554" s="72"/>
      <c r="DB1554" s="72"/>
      <c r="DC1554" s="72"/>
      <c r="DD1554" s="72"/>
      <c r="DE1554" s="72"/>
      <c r="DF1554" s="72"/>
      <c r="DG1554" s="72"/>
      <c r="DH1554" s="72"/>
      <c r="DI1554" s="72"/>
      <c r="DJ1554" s="72"/>
      <c r="DK1554" s="72"/>
      <c r="DL1554" s="72"/>
      <c r="DM1554" s="72"/>
      <c r="DN1554" s="72"/>
      <c r="DO1554" s="72"/>
      <c r="DP1554" s="72"/>
      <c r="DQ1554" s="72"/>
      <c r="DR1554" s="72"/>
      <c r="DS1554" s="72"/>
      <c r="DT1554" s="72"/>
      <c r="DU1554" s="72"/>
      <c r="DV1554" s="72"/>
      <c r="DW1554" s="72"/>
      <c r="DX1554" s="72"/>
      <c r="DY1554" s="72"/>
      <c r="DZ1554" s="72"/>
      <c r="EA1554" s="72"/>
      <c r="EB1554" s="72"/>
      <c r="EC1554" s="72"/>
      <c r="ED1554" s="72"/>
      <c r="EE1554" s="72"/>
      <c r="EF1554" s="72"/>
      <c r="EG1554" s="72"/>
      <c r="EH1554" s="72"/>
      <c r="EI1554" s="72"/>
      <c r="EJ1554" s="72"/>
      <c r="EK1554" s="72"/>
      <c r="EL1554" s="72"/>
      <c r="EM1554" s="72"/>
      <c r="EN1554" s="72"/>
      <c r="EO1554" s="72"/>
      <c r="EP1554" s="72"/>
      <c r="EQ1554" s="72"/>
      <c r="ER1554" s="72"/>
      <c r="ES1554" s="72"/>
      <c r="ET1554" s="72"/>
      <c r="EU1554" s="72"/>
      <c r="EV1554" s="72"/>
      <c r="EW1554" s="72"/>
      <c r="EX1554" s="72"/>
      <c r="EY1554" s="72"/>
      <c r="EZ1554" s="72"/>
      <c r="FA1554" s="72"/>
      <c r="FB1554" s="72"/>
      <c r="FC1554" s="72"/>
      <c r="FD1554" s="72"/>
      <c r="FE1554" s="72"/>
      <c r="FF1554" s="72"/>
      <c r="FG1554" s="72"/>
      <c r="FH1554" s="72"/>
      <c r="FI1554" s="72"/>
      <c r="FJ1554" s="72"/>
      <c r="FK1554" s="72"/>
      <c r="FL1554" s="72"/>
      <c r="FM1554" s="72"/>
      <c r="FN1554" s="72"/>
      <c r="FO1554" s="72"/>
      <c r="FP1554" s="72"/>
      <c r="FQ1554" s="72"/>
      <c r="FR1554" s="72"/>
      <c r="FS1554" s="72"/>
      <c r="FT1554" s="72"/>
      <c r="FU1554" s="72"/>
      <c r="FV1554" s="72"/>
      <c r="FW1554" s="72"/>
      <c r="FX1554" s="72"/>
      <c r="FY1554" s="72"/>
      <c r="FZ1554" s="72"/>
      <c r="GA1554" s="72"/>
      <c r="GB1554" s="72"/>
      <c r="GC1554" s="72"/>
      <c r="GD1554" s="72"/>
      <c r="GE1554" s="72"/>
      <c r="GF1554" s="72"/>
      <c r="GG1554" s="72"/>
      <c r="GH1554" s="72"/>
      <c r="GI1554" s="72"/>
      <c r="GJ1554" s="72"/>
      <c r="GK1554" s="72"/>
      <c r="GL1554" s="72"/>
      <c r="GM1554" s="72"/>
      <c r="GN1554" s="72"/>
      <c r="GO1554" s="72"/>
      <c r="GP1554" s="72"/>
      <c r="GQ1554" s="72"/>
      <c r="GR1554" s="72"/>
      <c r="GS1554" s="72"/>
      <c r="GT1554" s="72"/>
      <c r="GU1554" s="72"/>
      <c r="GV1554" s="72"/>
      <c r="GW1554" s="72"/>
      <c r="GX1554" s="72"/>
      <c r="GY1554" s="72"/>
      <c r="GZ1554" s="72"/>
      <c r="HA1554" s="72"/>
      <c r="HB1554" s="72"/>
      <c r="HC1554" s="72"/>
      <c r="HD1554" s="72"/>
      <c r="HE1554" s="72"/>
      <c r="HF1554" s="72"/>
      <c r="HG1554" s="72"/>
      <c r="HH1554" s="72"/>
      <c r="HI1554" s="72"/>
      <c r="HJ1554" s="72"/>
      <c r="HK1554" s="72"/>
      <c r="HL1554" s="72"/>
      <c r="HM1554" s="72"/>
      <c r="HN1554" s="72"/>
      <c r="HO1554" s="72"/>
      <c r="HP1554" s="72"/>
      <c r="HQ1554" s="72"/>
      <c r="HR1554" s="72"/>
      <c r="HS1554" s="72"/>
      <c r="HT1554" s="72"/>
      <c r="HU1554" s="72"/>
      <c r="HV1554" s="72"/>
      <c r="HW1554" s="72"/>
      <c r="HX1554" s="72"/>
      <c r="HY1554" s="72"/>
      <c r="HZ1554" s="72"/>
      <c r="IA1554" s="72"/>
      <c r="IB1554" s="72"/>
      <c r="IC1554" s="72"/>
      <c r="ID1554" s="72"/>
      <c r="IE1554" s="72"/>
      <c r="IF1554" s="72"/>
      <c r="IG1554" s="72"/>
      <c r="IH1554" s="72"/>
      <c r="II1554" s="72"/>
      <c r="IJ1554" s="72"/>
      <c r="IK1554" s="72"/>
      <c r="IL1554" s="72"/>
      <c r="IM1554" s="72"/>
      <c r="IN1554" s="72"/>
      <c r="IO1554" s="72"/>
      <c r="IP1554" s="72"/>
      <c r="IQ1554" s="72"/>
      <c r="IR1554" s="72"/>
      <c r="IS1554" s="72"/>
      <c r="IT1554" s="72"/>
      <c r="IU1554" s="72"/>
      <c r="IV1554" s="72"/>
      <c r="IW1554" s="72"/>
      <c r="IX1554" s="72"/>
      <c r="IY1554" s="72"/>
      <c r="IZ1554" s="72"/>
      <c r="JA1554" s="72"/>
      <c r="JB1554" s="72"/>
      <c r="JC1554" s="72"/>
      <c r="JD1554" s="72"/>
      <c r="JE1554" s="72"/>
      <c r="JF1554" s="72"/>
      <c r="JG1554" s="72"/>
      <c r="JH1554" s="72"/>
      <c r="JI1554" s="72"/>
      <c r="JJ1554" s="72"/>
      <c r="JK1554" s="72"/>
      <c r="JL1554" s="72"/>
      <c r="JM1554" s="72"/>
      <c r="JN1554" s="72"/>
      <c r="JO1554" s="72"/>
      <c r="JP1554" s="72"/>
      <c r="JQ1554" s="72"/>
      <c r="JR1554" s="72"/>
      <c r="JS1554" s="72"/>
      <c r="JT1554" s="72"/>
      <c r="JU1554" s="72"/>
      <c r="JV1554" s="72"/>
      <c r="JW1554" s="72"/>
      <c r="JX1554" s="72"/>
      <c r="JY1554" s="72"/>
      <c r="JZ1554" s="72"/>
      <c r="KA1554" s="72"/>
      <c r="KB1554" s="72"/>
      <c r="KC1554" s="72"/>
      <c r="KD1554" s="72"/>
      <c r="KE1554" s="72"/>
      <c r="KF1554" s="72"/>
      <c r="KG1554" s="72"/>
      <c r="KH1554" s="72"/>
      <c r="KI1554" s="72"/>
      <c r="KJ1554" s="72"/>
      <c r="KK1554" s="72"/>
      <c r="KL1554" s="72"/>
      <c r="KM1554" s="72"/>
      <c r="KN1554" s="72"/>
      <c r="KO1554" s="72"/>
      <c r="KP1554" s="72"/>
      <c r="KQ1554" s="72"/>
      <c r="KR1554" s="72"/>
      <c r="KS1554" s="72"/>
      <c r="KT1554" s="72"/>
      <c r="KU1554" s="72"/>
      <c r="KV1554" s="72"/>
      <c r="KW1554" s="72"/>
      <c r="KX1554" s="72"/>
      <c r="KY1554" s="72"/>
      <c r="KZ1554" s="72"/>
      <c r="LA1554" s="72"/>
      <c r="LB1554" s="72"/>
      <c r="LC1554" s="72"/>
      <c r="LD1554" s="72"/>
      <c r="LE1554" s="72"/>
      <c r="LF1554" s="72"/>
      <c r="LG1554" s="72"/>
      <c r="LH1554" s="72"/>
      <c r="LI1554" s="72"/>
      <c r="LJ1554" s="72"/>
      <c r="LK1554" s="72"/>
      <c r="LL1554" s="72"/>
      <c r="LM1554" s="72"/>
      <c r="LN1554" s="72"/>
      <c r="LO1554" s="72"/>
      <c r="LP1554" s="72"/>
      <c r="LQ1554" s="72"/>
      <c r="LR1554" s="72"/>
      <c r="LS1554" s="72"/>
      <c r="LT1554" s="72"/>
      <c r="LU1554" s="72"/>
      <c r="LV1554" s="72"/>
      <c r="LW1554" s="72"/>
      <c r="LX1554" s="72"/>
      <c r="LY1554" s="72"/>
      <c r="LZ1554" s="72"/>
      <c r="MA1554" s="72"/>
      <c r="MB1554" s="72"/>
      <c r="MC1554" s="72"/>
      <c r="MD1554" s="72"/>
      <c r="ME1554" s="72"/>
      <c r="MF1554" s="72"/>
      <c r="MG1554" s="72"/>
      <c r="MH1554" s="72"/>
      <c r="MI1554" s="72"/>
      <c r="MJ1554" s="72"/>
      <c r="MK1554" s="72"/>
      <c r="ML1554" s="72"/>
      <c r="MM1554" s="72"/>
      <c r="MN1554" s="72"/>
      <c r="MO1554" s="72"/>
      <c r="MP1554" s="72"/>
      <c r="MQ1554" s="72"/>
      <c r="MR1554" s="72"/>
      <c r="MS1554" s="72"/>
      <c r="MT1554" s="72"/>
      <c r="MU1554" s="72"/>
      <c r="MV1554" s="72"/>
      <c r="MW1554" s="72"/>
      <c r="MX1554" s="72"/>
      <c r="MY1554" s="72"/>
      <c r="MZ1554" s="72"/>
      <c r="NA1554" s="72"/>
      <c r="NB1554" s="72"/>
      <c r="NC1554" s="72"/>
      <c r="ND1554" s="72"/>
      <c r="NE1554" s="72"/>
      <c r="NF1554" s="72"/>
      <c r="NG1554" s="72"/>
      <c r="NH1554" s="72"/>
      <c r="NI1554" s="72"/>
      <c r="NJ1554" s="72"/>
      <c r="NK1554" s="72"/>
      <c r="NL1554" s="72"/>
      <c r="NM1554" s="72"/>
      <c r="NN1554" s="72"/>
      <c r="NO1554" s="72"/>
      <c r="NP1554" s="72"/>
      <c r="NQ1554" s="72"/>
      <c r="NR1554" s="72"/>
      <c r="NS1554" s="72"/>
      <c r="NT1554" s="72"/>
      <c r="NU1554" s="72"/>
      <c r="NV1554" s="72"/>
      <c r="NW1554" s="72"/>
      <c r="NX1554" s="72"/>
      <c r="NY1554" s="72"/>
      <c r="NZ1554" s="72"/>
      <c r="OA1554" s="72"/>
      <c r="OB1554" s="72"/>
      <c r="OC1554" s="72"/>
      <c r="OD1554" s="72"/>
      <c r="OE1554" s="72"/>
      <c r="OF1554" s="72"/>
      <c r="OG1554" s="72"/>
      <c r="OH1554" s="72"/>
      <c r="OI1554" s="72"/>
      <c r="OJ1554" s="72"/>
      <c r="OK1554" s="72"/>
      <c r="OL1554" s="72"/>
      <c r="OM1554" s="72"/>
      <c r="ON1554" s="72"/>
      <c r="OO1554" s="72"/>
      <c r="OP1554" s="72"/>
      <c r="OQ1554" s="72"/>
      <c r="OR1554" s="72"/>
      <c r="OS1554" s="72"/>
      <c r="OT1554" s="72"/>
      <c r="OU1554" s="72"/>
      <c r="OV1554" s="72"/>
      <c r="OW1554" s="72"/>
      <c r="OX1554" s="72"/>
      <c r="OY1554" s="72"/>
      <c r="OZ1554" s="72"/>
      <c r="PA1554" s="72"/>
      <c r="PB1554" s="72"/>
      <c r="PC1554" s="72"/>
      <c r="PD1554" s="72"/>
      <c r="PE1554" s="72"/>
      <c r="PF1554" s="72"/>
      <c r="PG1554" s="72"/>
      <c r="PH1554" s="72"/>
      <c r="PI1554" s="72"/>
      <c r="PJ1554" s="72"/>
      <c r="PK1554" s="72"/>
      <c r="PL1554" s="72"/>
      <c r="PM1554" s="72"/>
      <c r="PN1554" s="72"/>
      <c r="PO1554" s="72"/>
      <c r="PP1554" s="72"/>
      <c r="PQ1554" s="72"/>
      <c r="PR1554" s="72"/>
      <c r="PS1554" s="72"/>
      <c r="PT1554" s="72"/>
      <c r="PU1554" s="72"/>
      <c r="PV1554" s="72"/>
      <c r="PW1554" s="72"/>
      <c r="PX1554" s="72"/>
      <c r="PY1554" s="72"/>
      <c r="PZ1554" s="72"/>
      <c r="QA1554" s="72"/>
      <c r="QB1554" s="72"/>
      <c r="QC1554" s="72"/>
      <c r="QD1554" s="72"/>
      <c r="QE1554" s="72"/>
      <c r="QF1554" s="72"/>
      <c r="QG1554" s="72"/>
      <c r="QH1554" s="72"/>
      <c r="QI1554" s="72"/>
      <c r="QJ1554" s="72"/>
      <c r="QK1554" s="72"/>
      <c r="QL1554" s="72"/>
      <c r="QM1554" s="72"/>
      <c r="QN1554" s="72"/>
      <c r="QO1554" s="72"/>
      <c r="QP1554" s="72"/>
      <c r="QQ1554" s="72"/>
      <c r="QR1554" s="72"/>
      <c r="QS1554" s="72"/>
      <c r="QT1554" s="72"/>
      <c r="QU1554" s="72"/>
      <c r="QV1554" s="72"/>
      <c r="QW1554" s="72"/>
      <c r="QX1554" s="72"/>
      <c r="QY1554" s="72"/>
      <c r="QZ1554" s="72"/>
      <c r="RA1554" s="72"/>
      <c r="RB1554" s="72"/>
      <c r="RC1554" s="72"/>
      <c r="RD1554" s="72"/>
      <c r="RE1554" s="72"/>
      <c r="RF1554" s="72"/>
      <c r="RG1554" s="72"/>
      <c r="RH1554" s="72"/>
      <c r="RI1554" s="72"/>
      <c r="RJ1554" s="72"/>
      <c r="RK1554" s="72"/>
      <c r="RL1554" s="72"/>
      <c r="RM1554" s="72"/>
      <c r="RN1554" s="72"/>
      <c r="RO1554" s="72"/>
      <c r="RP1554" s="72"/>
      <c r="RQ1554" s="72"/>
      <c r="RR1554" s="72"/>
      <c r="RS1554" s="72"/>
      <c r="RT1554" s="72"/>
      <c r="RU1554" s="72"/>
      <c r="RV1554" s="72"/>
      <c r="RW1554" s="72"/>
      <c r="RX1554" s="72"/>
      <c r="RY1554" s="72"/>
      <c r="RZ1554" s="72"/>
      <c r="SA1554" s="72"/>
      <c r="SB1554" s="72"/>
      <c r="SC1554" s="72"/>
      <c r="SD1554" s="72"/>
      <c r="SE1554" s="72"/>
      <c r="SF1554" s="72"/>
      <c r="SG1554" s="72"/>
      <c r="SH1554" s="72"/>
      <c r="SI1554" s="72"/>
      <c r="SJ1554" s="72"/>
      <c r="SK1554" s="72"/>
      <c r="SL1554" s="72"/>
      <c r="SM1554" s="72"/>
      <c r="SN1554" s="72"/>
      <c r="SO1554" s="72"/>
      <c r="SP1554" s="72"/>
      <c r="SQ1554" s="72"/>
      <c r="SR1554" s="72"/>
      <c r="SS1554" s="72"/>
      <c r="ST1554" s="72"/>
      <c r="SU1554" s="72"/>
      <c r="SV1554" s="72"/>
      <c r="SW1554" s="72"/>
      <c r="SX1554" s="72"/>
      <c r="SY1554" s="72"/>
      <c r="SZ1554" s="72"/>
      <c r="TA1554" s="72"/>
      <c r="TB1554" s="72"/>
      <c r="TC1554" s="72"/>
    </row>
    <row r="1555" spans="1:523" ht="16.5" customHeight="1" x14ac:dyDescent="0.2">
      <c r="A1555" s="20">
        <v>986</v>
      </c>
      <c r="B1555" s="20" t="s">
        <v>75</v>
      </c>
      <c r="C1555" s="20" t="s">
        <v>1059</v>
      </c>
      <c r="D1555" s="20" t="s">
        <v>38</v>
      </c>
      <c r="E1555" s="20" t="s">
        <v>1345</v>
      </c>
      <c r="F1555" s="22" t="s">
        <v>1058</v>
      </c>
      <c r="G1555" s="73" t="s">
        <v>25</v>
      </c>
      <c r="H1555" s="20" t="s">
        <v>35</v>
      </c>
      <c r="I1555" s="20" t="s">
        <v>81</v>
      </c>
      <c r="J1555" s="22"/>
      <c r="K1555" s="20"/>
      <c r="L1555" s="20"/>
      <c r="M1555" s="20"/>
      <c r="N1555" s="20"/>
      <c r="O1555" s="20"/>
      <c r="P1555" s="42">
        <v>34422000</v>
      </c>
      <c r="Q1555" s="24">
        <v>12</v>
      </c>
      <c r="R1555" s="25">
        <v>45658</v>
      </c>
      <c r="S1555" s="20" t="s">
        <v>83</v>
      </c>
      <c r="T1555" s="26">
        <f t="shared" si="29"/>
        <v>413064000</v>
      </c>
      <c r="U1555" s="27" t="s">
        <v>100</v>
      </c>
      <c r="V1555" s="27" t="s">
        <v>100</v>
      </c>
      <c r="W1555" s="72"/>
      <c r="X1555" s="72"/>
      <c r="Y1555" s="72"/>
      <c r="Z1555" s="72"/>
      <c r="AA1555" s="72"/>
      <c r="AB1555" s="72"/>
      <c r="AC1555" s="72"/>
      <c r="AD1555" s="72"/>
      <c r="AE1555" s="72"/>
      <c r="AF1555" s="72"/>
      <c r="AG1555" s="72"/>
      <c r="AH1555" s="72"/>
      <c r="AI1555" s="72"/>
      <c r="AJ1555" s="72"/>
      <c r="AK1555" s="72"/>
      <c r="AL1555" s="72"/>
      <c r="AM1555" s="72"/>
      <c r="AN1555" s="72"/>
      <c r="AO1555" s="72"/>
      <c r="AP1555" s="72"/>
      <c r="AQ1555" s="72"/>
      <c r="AR1555" s="72"/>
      <c r="AS1555" s="72"/>
      <c r="AT1555" s="72"/>
      <c r="AU1555" s="72"/>
      <c r="AV1555" s="72"/>
      <c r="AW1555" s="72"/>
      <c r="AX1555" s="72"/>
      <c r="AY1555" s="72"/>
      <c r="AZ1555" s="72"/>
      <c r="BA1555" s="72"/>
      <c r="BB1555" s="72"/>
      <c r="BC1555" s="72"/>
      <c r="BD1555" s="72"/>
      <c r="BE1555" s="72"/>
      <c r="BF1555" s="72"/>
      <c r="BG1555" s="72"/>
      <c r="BH1555" s="72"/>
      <c r="BI1555" s="72"/>
      <c r="BJ1555" s="72"/>
      <c r="BK1555" s="72"/>
      <c r="BL1555" s="72"/>
      <c r="BM1555" s="72"/>
      <c r="BN1555" s="72"/>
      <c r="BO1555" s="72"/>
      <c r="BP1555" s="72"/>
      <c r="BQ1555" s="72"/>
      <c r="BR1555" s="72"/>
      <c r="BS1555" s="72"/>
      <c r="BT1555" s="72"/>
      <c r="BU1555" s="72"/>
      <c r="BV1555" s="72"/>
      <c r="BW1555" s="72"/>
      <c r="BX1555" s="72"/>
      <c r="BY1555" s="72"/>
      <c r="BZ1555" s="72"/>
      <c r="CA1555" s="72"/>
      <c r="CB1555" s="72"/>
      <c r="CC1555" s="72"/>
      <c r="CD1555" s="72"/>
      <c r="CE1555" s="72"/>
      <c r="CF1555" s="72"/>
      <c r="CG1555" s="72"/>
      <c r="CH1555" s="72"/>
      <c r="CI1555" s="72"/>
      <c r="CJ1555" s="72"/>
      <c r="CK1555" s="72"/>
      <c r="CL1555" s="72"/>
      <c r="CM1555" s="72"/>
      <c r="CN1555" s="72"/>
      <c r="CO1555" s="72"/>
      <c r="CP1555" s="72"/>
      <c r="CQ1555" s="72"/>
      <c r="CR1555" s="72"/>
      <c r="CS1555" s="72"/>
      <c r="CT1555" s="72"/>
      <c r="CU1555" s="72"/>
      <c r="CV1555" s="72"/>
      <c r="CW1555" s="72"/>
      <c r="CX1555" s="72"/>
      <c r="CY1555" s="72"/>
      <c r="CZ1555" s="72"/>
      <c r="DA1555" s="72"/>
      <c r="DB1555" s="72"/>
      <c r="DC1555" s="72"/>
      <c r="DD1555" s="72"/>
      <c r="DE1555" s="72"/>
      <c r="DF1555" s="72"/>
      <c r="DG1555" s="72"/>
      <c r="DH1555" s="72"/>
      <c r="DI1555" s="72"/>
      <c r="DJ1555" s="72"/>
      <c r="DK1555" s="72"/>
      <c r="DL1555" s="72"/>
      <c r="DM1555" s="72"/>
      <c r="DN1555" s="72"/>
      <c r="DO1555" s="72"/>
      <c r="DP1555" s="72"/>
      <c r="DQ1555" s="72"/>
      <c r="DR1555" s="72"/>
      <c r="DS1555" s="72"/>
      <c r="DT1555" s="72"/>
      <c r="DU1555" s="72"/>
      <c r="DV1555" s="72"/>
      <c r="DW1555" s="72"/>
      <c r="DX1555" s="72"/>
      <c r="DY1555" s="72"/>
      <c r="DZ1555" s="72"/>
      <c r="EA1555" s="72"/>
      <c r="EB1555" s="72"/>
      <c r="EC1555" s="72"/>
      <c r="ED1555" s="72"/>
      <c r="EE1555" s="72"/>
      <c r="EF1555" s="72"/>
      <c r="EG1555" s="72"/>
      <c r="EH1555" s="72"/>
      <c r="EI1555" s="72"/>
      <c r="EJ1555" s="72"/>
      <c r="EK1555" s="72"/>
      <c r="EL1555" s="72"/>
      <c r="EM1555" s="72"/>
      <c r="EN1555" s="72"/>
      <c r="EO1555" s="72"/>
      <c r="EP1555" s="72"/>
      <c r="EQ1555" s="72"/>
      <c r="ER1555" s="72"/>
      <c r="ES1555" s="72"/>
      <c r="ET1555" s="72"/>
      <c r="EU1555" s="72"/>
      <c r="EV1555" s="72"/>
      <c r="EW1555" s="72"/>
      <c r="EX1555" s="72"/>
      <c r="EY1555" s="72"/>
      <c r="EZ1555" s="72"/>
      <c r="FA1555" s="72"/>
      <c r="FB1555" s="72"/>
      <c r="FC1555" s="72"/>
      <c r="FD1555" s="72"/>
      <c r="FE1555" s="72"/>
      <c r="FF1555" s="72"/>
      <c r="FG1555" s="72"/>
      <c r="FH1555" s="72"/>
      <c r="FI1555" s="72"/>
      <c r="FJ1555" s="72"/>
      <c r="FK1555" s="72"/>
      <c r="FL1555" s="72"/>
      <c r="FM1555" s="72"/>
      <c r="FN1555" s="72"/>
      <c r="FO1555" s="72"/>
      <c r="FP1555" s="72"/>
      <c r="FQ1555" s="72"/>
      <c r="FR1555" s="72"/>
      <c r="FS1555" s="72"/>
      <c r="FT1555" s="72"/>
      <c r="FU1555" s="72"/>
      <c r="FV1555" s="72"/>
      <c r="FW1555" s="72"/>
      <c r="FX1555" s="72"/>
      <c r="FY1555" s="72"/>
      <c r="FZ1555" s="72"/>
      <c r="GA1555" s="72"/>
      <c r="GB1555" s="72"/>
      <c r="GC1555" s="72"/>
      <c r="GD1555" s="72"/>
      <c r="GE1555" s="72"/>
      <c r="GF1555" s="72"/>
      <c r="GG1555" s="72"/>
      <c r="GH1555" s="72"/>
      <c r="GI1555" s="72"/>
      <c r="GJ1555" s="72"/>
      <c r="GK1555" s="72"/>
      <c r="GL1555" s="72"/>
      <c r="GM1555" s="72"/>
      <c r="GN1555" s="72"/>
      <c r="GO1555" s="72"/>
      <c r="GP1555" s="72"/>
      <c r="GQ1555" s="72"/>
      <c r="GR1555" s="72"/>
      <c r="GS1555" s="72"/>
      <c r="GT1555" s="72"/>
      <c r="GU1555" s="72"/>
      <c r="GV1555" s="72"/>
      <c r="GW1555" s="72"/>
      <c r="GX1555" s="72"/>
      <c r="GY1555" s="72"/>
      <c r="GZ1555" s="72"/>
      <c r="HA1555" s="72"/>
      <c r="HB1555" s="72"/>
      <c r="HC1555" s="72"/>
      <c r="HD1555" s="72"/>
      <c r="HE1555" s="72"/>
      <c r="HF1555" s="72"/>
      <c r="HG1555" s="72"/>
      <c r="HH1555" s="72"/>
      <c r="HI1555" s="72"/>
      <c r="HJ1555" s="72"/>
      <c r="HK1555" s="72"/>
      <c r="HL1555" s="72"/>
      <c r="HM1555" s="72"/>
      <c r="HN1555" s="72"/>
      <c r="HO1555" s="72"/>
      <c r="HP1555" s="72"/>
      <c r="HQ1555" s="72"/>
      <c r="HR1555" s="72"/>
      <c r="HS1555" s="72"/>
      <c r="HT1555" s="72"/>
      <c r="HU1555" s="72"/>
      <c r="HV1555" s="72"/>
      <c r="HW1555" s="72"/>
      <c r="HX1555" s="72"/>
      <c r="HY1555" s="72"/>
      <c r="HZ1555" s="72"/>
      <c r="IA1555" s="72"/>
      <c r="IB1555" s="72"/>
      <c r="IC1555" s="72"/>
      <c r="ID1555" s="72"/>
      <c r="IE1555" s="72"/>
      <c r="IF1555" s="72"/>
      <c r="IG1555" s="72"/>
      <c r="IH1555" s="72"/>
      <c r="II1555" s="72"/>
      <c r="IJ1555" s="72"/>
      <c r="IK1555" s="72"/>
      <c r="IL1555" s="72"/>
      <c r="IM1555" s="72"/>
      <c r="IN1555" s="72"/>
      <c r="IO1555" s="72"/>
      <c r="IP1555" s="72"/>
      <c r="IQ1555" s="72"/>
      <c r="IR1555" s="72"/>
      <c r="IS1555" s="72"/>
      <c r="IT1555" s="72"/>
      <c r="IU1555" s="72"/>
      <c r="IV1555" s="72"/>
      <c r="IW1555" s="72"/>
      <c r="IX1555" s="72"/>
      <c r="IY1555" s="72"/>
      <c r="IZ1555" s="72"/>
      <c r="JA1555" s="72"/>
      <c r="JB1555" s="72"/>
      <c r="JC1555" s="72"/>
      <c r="JD1555" s="72"/>
      <c r="JE1555" s="72"/>
      <c r="JF1555" s="72"/>
      <c r="JG1555" s="72"/>
      <c r="JH1555" s="72"/>
      <c r="JI1555" s="72"/>
      <c r="JJ1555" s="72"/>
      <c r="JK1555" s="72"/>
      <c r="JL1555" s="72"/>
      <c r="JM1555" s="72"/>
      <c r="JN1555" s="72"/>
      <c r="JO1555" s="72"/>
      <c r="JP1555" s="72"/>
      <c r="JQ1555" s="72"/>
      <c r="JR1555" s="72"/>
      <c r="JS1555" s="72"/>
      <c r="JT1555" s="72"/>
      <c r="JU1555" s="72"/>
      <c r="JV1555" s="72"/>
      <c r="JW1555" s="72"/>
      <c r="JX1555" s="72"/>
      <c r="JY1555" s="72"/>
      <c r="JZ1555" s="72"/>
      <c r="KA1555" s="72"/>
      <c r="KB1555" s="72"/>
      <c r="KC1555" s="72"/>
      <c r="KD1555" s="72"/>
      <c r="KE1555" s="72"/>
      <c r="KF1555" s="72"/>
      <c r="KG1555" s="72"/>
      <c r="KH1555" s="72"/>
      <c r="KI1555" s="72"/>
      <c r="KJ1555" s="72"/>
      <c r="KK1555" s="72"/>
      <c r="KL1555" s="72"/>
      <c r="KM1555" s="72"/>
      <c r="KN1555" s="72"/>
      <c r="KO1555" s="72"/>
      <c r="KP1555" s="72"/>
      <c r="KQ1555" s="72"/>
      <c r="KR1555" s="72"/>
      <c r="KS1555" s="72"/>
      <c r="KT1555" s="72"/>
      <c r="KU1555" s="72"/>
      <c r="KV1555" s="72"/>
      <c r="KW1555" s="72"/>
      <c r="KX1555" s="72"/>
      <c r="KY1555" s="72"/>
      <c r="KZ1555" s="72"/>
      <c r="LA1555" s="72"/>
      <c r="LB1555" s="72"/>
      <c r="LC1555" s="72"/>
      <c r="LD1555" s="72"/>
      <c r="LE1555" s="72"/>
      <c r="LF1555" s="72"/>
      <c r="LG1555" s="72"/>
      <c r="LH1555" s="72"/>
      <c r="LI1555" s="72"/>
      <c r="LJ1555" s="72"/>
      <c r="LK1555" s="72"/>
      <c r="LL1555" s="72"/>
      <c r="LM1555" s="72"/>
      <c r="LN1555" s="72"/>
      <c r="LO1555" s="72"/>
      <c r="LP1555" s="72"/>
      <c r="LQ1555" s="72"/>
      <c r="LR1555" s="72"/>
      <c r="LS1555" s="72"/>
      <c r="LT1555" s="72"/>
      <c r="LU1555" s="72"/>
      <c r="LV1555" s="72"/>
      <c r="LW1555" s="72"/>
      <c r="LX1555" s="72"/>
      <c r="LY1555" s="72"/>
      <c r="LZ1555" s="72"/>
      <c r="MA1555" s="72"/>
      <c r="MB1555" s="72"/>
      <c r="MC1555" s="72"/>
      <c r="MD1555" s="72"/>
      <c r="ME1555" s="72"/>
      <c r="MF1555" s="72"/>
      <c r="MG1555" s="72"/>
      <c r="MH1555" s="72"/>
      <c r="MI1555" s="72"/>
      <c r="MJ1555" s="72"/>
      <c r="MK1555" s="72"/>
      <c r="ML1555" s="72"/>
      <c r="MM1555" s="72"/>
      <c r="MN1555" s="72"/>
      <c r="MO1555" s="72"/>
      <c r="MP1555" s="72"/>
      <c r="MQ1555" s="72"/>
      <c r="MR1555" s="72"/>
      <c r="MS1555" s="72"/>
      <c r="MT1555" s="72"/>
      <c r="MU1555" s="72"/>
      <c r="MV1555" s="72"/>
      <c r="MW1555" s="72"/>
      <c r="MX1555" s="72"/>
      <c r="MY1555" s="72"/>
      <c r="MZ1555" s="72"/>
      <c r="NA1555" s="72"/>
      <c r="NB1555" s="72"/>
      <c r="NC1555" s="72"/>
      <c r="ND1555" s="72"/>
      <c r="NE1555" s="72"/>
      <c r="NF1555" s="72"/>
      <c r="NG1555" s="72"/>
      <c r="NH1555" s="72"/>
      <c r="NI1555" s="72"/>
      <c r="NJ1555" s="72"/>
      <c r="NK1555" s="72"/>
      <c r="NL1555" s="72"/>
      <c r="NM1555" s="72"/>
      <c r="NN1555" s="72"/>
      <c r="NO1555" s="72"/>
      <c r="NP1555" s="72"/>
      <c r="NQ1555" s="72"/>
      <c r="NR1555" s="72"/>
      <c r="NS1555" s="72"/>
      <c r="NT1555" s="72"/>
      <c r="NU1555" s="72"/>
      <c r="NV1555" s="72"/>
      <c r="NW1555" s="72"/>
      <c r="NX1555" s="72"/>
      <c r="NY1555" s="72"/>
      <c r="NZ1555" s="72"/>
      <c r="OA1555" s="72"/>
      <c r="OB1555" s="72"/>
      <c r="OC1555" s="72"/>
      <c r="OD1555" s="72"/>
      <c r="OE1555" s="72"/>
      <c r="OF1555" s="72"/>
      <c r="OG1555" s="72"/>
      <c r="OH1555" s="72"/>
      <c r="OI1555" s="72"/>
      <c r="OJ1555" s="72"/>
      <c r="OK1555" s="72"/>
      <c r="OL1555" s="72"/>
      <c r="OM1555" s="72"/>
      <c r="ON1555" s="72"/>
      <c r="OO1555" s="72"/>
      <c r="OP1555" s="72"/>
      <c r="OQ1555" s="72"/>
      <c r="OR1555" s="72"/>
      <c r="OS1555" s="72"/>
      <c r="OT1555" s="72"/>
      <c r="OU1555" s="72"/>
      <c r="OV1555" s="72"/>
      <c r="OW1555" s="72"/>
      <c r="OX1555" s="72"/>
      <c r="OY1555" s="72"/>
      <c r="OZ1555" s="72"/>
      <c r="PA1555" s="72"/>
      <c r="PB1555" s="72"/>
      <c r="PC1555" s="72"/>
      <c r="PD1555" s="72"/>
      <c r="PE1555" s="72"/>
      <c r="PF1555" s="72"/>
      <c r="PG1555" s="72"/>
      <c r="PH1555" s="72"/>
      <c r="PI1555" s="72"/>
      <c r="PJ1555" s="72"/>
      <c r="PK1555" s="72"/>
      <c r="PL1555" s="72"/>
      <c r="PM1555" s="72"/>
      <c r="PN1555" s="72"/>
      <c r="PO1555" s="72"/>
      <c r="PP1555" s="72"/>
      <c r="PQ1555" s="72"/>
      <c r="PR1555" s="72"/>
      <c r="PS1555" s="72"/>
      <c r="PT1555" s="72"/>
      <c r="PU1555" s="72"/>
      <c r="PV1555" s="72"/>
      <c r="PW1555" s="72"/>
      <c r="PX1555" s="72"/>
      <c r="PY1555" s="72"/>
      <c r="PZ1555" s="72"/>
      <c r="QA1555" s="72"/>
      <c r="QB1555" s="72"/>
      <c r="QC1555" s="72"/>
      <c r="QD1555" s="72"/>
      <c r="QE1555" s="72"/>
      <c r="QF1555" s="72"/>
      <c r="QG1555" s="72"/>
      <c r="QH1555" s="72"/>
      <c r="QI1555" s="72"/>
      <c r="QJ1555" s="72"/>
      <c r="QK1555" s="72"/>
      <c r="QL1555" s="72"/>
      <c r="QM1555" s="72"/>
      <c r="QN1555" s="72"/>
      <c r="QO1555" s="72"/>
      <c r="QP1555" s="72"/>
      <c r="QQ1555" s="72"/>
      <c r="QR1555" s="72"/>
      <c r="QS1555" s="72"/>
      <c r="QT1555" s="72"/>
      <c r="QU1555" s="72"/>
      <c r="QV1555" s="72"/>
      <c r="QW1555" s="72"/>
      <c r="QX1555" s="72"/>
      <c r="QY1555" s="72"/>
      <c r="QZ1555" s="72"/>
      <c r="RA1555" s="72"/>
      <c r="RB1555" s="72"/>
      <c r="RC1555" s="72"/>
      <c r="RD1555" s="72"/>
      <c r="RE1555" s="72"/>
      <c r="RF1555" s="72"/>
      <c r="RG1555" s="72"/>
      <c r="RH1555" s="72"/>
      <c r="RI1555" s="72"/>
      <c r="RJ1555" s="72"/>
      <c r="RK1555" s="72"/>
      <c r="RL1555" s="72"/>
      <c r="RM1555" s="72"/>
      <c r="RN1555" s="72"/>
      <c r="RO1555" s="72"/>
      <c r="RP1555" s="72"/>
      <c r="RQ1555" s="72"/>
      <c r="RR1555" s="72"/>
      <c r="RS1555" s="72"/>
      <c r="RT1555" s="72"/>
      <c r="RU1555" s="72"/>
      <c r="RV1555" s="72"/>
      <c r="RW1555" s="72"/>
      <c r="RX1555" s="72"/>
      <c r="RY1555" s="72"/>
      <c r="RZ1555" s="72"/>
      <c r="SA1555" s="72"/>
      <c r="SB1555" s="72"/>
      <c r="SC1555" s="72"/>
      <c r="SD1555" s="72"/>
      <c r="SE1555" s="72"/>
      <c r="SF1555" s="72"/>
      <c r="SG1555" s="72"/>
      <c r="SH1555" s="72"/>
      <c r="SI1555" s="72"/>
      <c r="SJ1555" s="72"/>
      <c r="SK1555" s="72"/>
      <c r="SL1555" s="72"/>
      <c r="SM1555" s="72"/>
      <c r="SN1555" s="72"/>
      <c r="SO1555" s="72"/>
      <c r="SP1555" s="72"/>
      <c r="SQ1555" s="72"/>
      <c r="SR1555" s="72"/>
      <c r="SS1555" s="72"/>
      <c r="ST1555" s="72"/>
      <c r="SU1555" s="72"/>
      <c r="SV1555" s="72"/>
      <c r="SW1555" s="72"/>
      <c r="SX1555" s="72"/>
      <c r="SY1555" s="72"/>
      <c r="SZ1555" s="72"/>
      <c r="TA1555" s="72"/>
      <c r="TB1555" s="72"/>
      <c r="TC1555" s="72"/>
    </row>
    <row r="1556" spans="1:523" ht="16.5" customHeight="1" x14ac:dyDescent="0.2">
      <c r="A1556" s="20">
        <v>987</v>
      </c>
      <c r="B1556" s="20" t="s">
        <v>75</v>
      </c>
      <c r="C1556" s="20" t="s">
        <v>1059</v>
      </c>
      <c r="D1556" s="20" t="s">
        <v>38</v>
      </c>
      <c r="E1556" s="20" t="s">
        <v>1345</v>
      </c>
      <c r="F1556" s="22" t="s">
        <v>189</v>
      </c>
      <c r="G1556" s="73" t="s">
        <v>25</v>
      </c>
      <c r="H1556" s="20" t="s">
        <v>35</v>
      </c>
      <c r="I1556" s="20" t="s">
        <v>81</v>
      </c>
      <c r="J1556" s="22"/>
      <c r="K1556" s="20"/>
      <c r="L1556" s="20"/>
      <c r="M1556" s="20"/>
      <c r="N1556" s="20"/>
      <c r="O1556" s="20"/>
      <c r="P1556" s="42">
        <v>30086140</v>
      </c>
      <c r="Q1556" s="24">
        <v>12</v>
      </c>
      <c r="R1556" s="25">
        <v>45658</v>
      </c>
      <c r="S1556" s="20" t="s">
        <v>83</v>
      </c>
      <c r="T1556" s="26">
        <f t="shared" si="29"/>
        <v>361033680</v>
      </c>
      <c r="U1556" s="27" t="s">
        <v>100</v>
      </c>
      <c r="V1556" s="27" t="s">
        <v>100</v>
      </c>
      <c r="W1556" s="72"/>
      <c r="X1556" s="72"/>
      <c r="Y1556" s="72"/>
      <c r="Z1556" s="72"/>
      <c r="AA1556" s="72"/>
      <c r="AB1556" s="72"/>
      <c r="AC1556" s="72"/>
      <c r="AD1556" s="72"/>
      <c r="AE1556" s="72"/>
      <c r="AF1556" s="72"/>
      <c r="AG1556" s="72"/>
      <c r="AH1556" s="72"/>
      <c r="AI1556" s="72"/>
      <c r="AJ1556" s="72"/>
      <c r="AK1556" s="72"/>
      <c r="AL1556" s="72"/>
      <c r="AM1556" s="72"/>
      <c r="AN1556" s="72"/>
      <c r="AO1556" s="72"/>
      <c r="AP1556" s="72"/>
      <c r="AQ1556" s="72"/>
      <c r="AR1556" s="72"/>
      <c r="AS1556" s="72"/>
      <c r="AT1556" s="72"/>
      <c r="AU1556" s="72"/>
      <c r="AV1556" s="72"/>
      <c r="AW1556" s="72"/>
      <c r="AX1556" s="72"/>
      <c r="AY1556" s="72"/>
      <c r="AZ1556" s="72"/>
      <c r="BA1556" s="72"/>
      <c r="BB1556" s="72"/>
      <c r="BC1556" s="72"/>
      <c r="BD1556" s="72"/>
      <c r="BE1556" s="72"/>
      <c r="BF1556" s="72"/>
      <c r="BG1556" s="72"/>
      <c r="BH1556" s="72"/>
      <c r="BI1556" s="72"/>
      <c r="BJ1556" s="72"/>
      <c r="BK1556" s="72"/>
      <c r="BL1556" s="72"/>
      <c r="BM1556" s="72"/>
      <c r="BN1556" s="72"/>
      <c r="BO1556" s="72"/>
      <c r="BP1556" s="72"/>
      <c r="BQ1556" s="72"/>
      <c r="BR1556" s="72"/>
      <c r="BS1556" s="72"/>
      <c r="BT1556" s="72"/>
      <c r="BU1556" s="72"/>
      <c r="BV1556" s="72"/>
      <c r="BW1556" s="72"/>
      <c r="BX1556" s="72"/>
      <c r="BY1556" s="72"/>
      <c r="BZ1556" s="72"/>
      <c r="CA1556" s="72"/>
      <c r="CB1556" s="72"/>
      <c r="CC1556" s="72"/>
      <c r="CD1556" s="72"/>
      <c r="CE1556" s="72"/>
      <c r="CF1556" s="72"/>
      <c r="CG1556" s="72"/>
      <c r="CH1556" s="72"/>
      <c r="CI1556" s="72"/>
      <c r="CJ1556" s="72"/>
      <c r="CK1556" s="72"/>
      <c r="CL1556" s="72"/>
      <c r="CM1556" s="72"/>
      <c r="CN1556" s="72"/>
      <c r="CO1556" s="72"/>
      <c r="CP1556" s="72"/>
      <c r="CQ1556" s="72"/>
      <c r="CR1556" s="72"/>
      <c r="CS1556" s="72"/>
      <c r="CT1556" s="72"/>
      <c r="CU1556" s="72"/>
      <c r="CV1556" s="72"/>
      <c r="CW1556" s="72"/>
      <c r="CX1556" s="72"/>
      <c r="CY1556" s="72"/>
      <c r="CZ1556" s="72"/>
      <c r="DA1556" s="72"/>
      <c r="DB1556" s="72"/>
      <c r="DC1556" s="72"/>
      <c r="DD1556" s="72"/>
      <c r="DE1556" s="72"/>
      <c r="DF1556" s="72"/>
      <c r="DG1556" s="72"/>
      <c r="DH1556" s="72"/>
      <c r="DI1556" s="72"/>
      <c r="DJ1556" s="72"/>
      <c r="DK1556" s="72"/>
      <c r="DL1556" s="72"/>
      <c r="DM1556" s="72"/>
      <c r="DN1556" s="72"/>
      <c r="DO1556" s="72"/>
      <c r="DP1556" s="72"/>
      <c r="DQ1556" s="72"/>
      <c r="DR1556" s="72"/>
      <c r="DS1556" s="72"/>
      <c r="DT1556" s="72"/>
      <c r="DU1556" s="72"/>
      <c r="DV1556" s="72"/>
      <c r="DW1556" s="72"/>
      <c r="DX1556" s="72"/>
      <c r="DY1556" s="72"/>
      <c r="DZ1556" s="72"/>
      <c r="EA1556" s="72"/>
      <c r="EB1556" s="72"/>
      <c r="EC1556" s="72"/>
      <c r="ED1556" s="72"/>
      <c r="EE1556" s="72"/>
      <c r="EF1556" s="72"/>
      <c r="EG1556" s="72"/>
      <c r="EH1556" s="72"/>
      <c r="EI1556" s="72"/>
      <c r="EJ1556" s="72"/>
      <c r="EK1556" s="72"/>
      <c r="EL1556" s="72"/>
      <c r="EM1556" s="72"/>
      <c r="EN1556" s="72"/>
      <c r="EO1556" s="72"/>
      <c r="EP1556" s="72"/>
      <c r="EQ1556" s="72"/>
      <c r="ER1556" s="72"/>
      <c r="ES1556" s="72"/>
      <c r="ET1556" s="72"/>
      <c r="EU1556" s="72"/>
      <c r="EV1556" s="72"/>
      <c r="EW1556" s="72"/>
      <c r="EX1556" s="72"/>
      <c r="EY1556" s="72"/>
      <c r="EZ1556" s="72"/>
      <c r="FA1556" s="72"/>
      <c r="FB1556" s="72"/>
      <c r="FC1556" s="72"/>
      <c r="FD1556" s="72"/>
      <c r="FE1556" s="72"/>
      <c r="FF1556" s="72"/>
      <c r="FG1556" s="72"/>
      <c r="FH1556" s="72"/>
      <c r="FI1556" s="72"/>
      <c r="FJ1556" s="72"/>
      <c r="FK1556" s="72"/>
      <c r="FL1556" s="72"/>
      <c r="FM1556" s="72"/>
      <c r="FN1556" s="72"/>
      <c r="FO1556" s="72"/>
      <c r="FP1556" s="72"/>
      <c r="FQ1556" s="72"/>
      <c r="FR1556" s="72"/>
      <c r="FS1556" s="72"/>
      <c r="FT1556" s="72"/>
      <c r="FU1556" s="72"/>
      <c r="FV1556" s="72"/>
      <c r="FW1556" s="72"/>
      <c r="FX1556" s="72"/>
      <c r="FY1556" s="72"/>
      <c r="FZ1556" s="72"/>
      <c r="GA1556" s="72"/>
      <c r="GB1556" s="72"/>
      <c r="GC1556" s="72"/>
      <c r="GD1556" s="72"/>
      <c r="GE1556" s="72"/>
      <c r="GF1556" s="72"/>
      <c r="GG1556" s="72"/>
      <c r="GH1556" s="72"/>
      <c r="GI1556" s="72"/>
      <c r="GJ1556" s="72"/>
      <c r="GK1556" s="72"/>
      <c r="GL1556" s="72"/>
      <c r="GM1556" s="72"/>
      <c r="GN1556" s="72"/>
      <c r="GO1556" s="72"/>
      <c r="GP1556" s="72"/>
      <c r="GQ1556" s="72"/>
      <c r="GR1556" s="72"/>
      <c r="GS1556" s="72"/>
      <c r="GT1556" s="72"/>
      <c r="GU1556" s="72"/>
      <c r="GV1556" s="72"/>
      <c r="GW1556" s="72"/>
      <c r="GX1556" s="72"/>
      <c r="GY1556" s="72"/>
      <c r="GZ1556" s="72"/>
      <c r="HA1556" s="72"/>
      <c r="HB1556" s="72"/>
      <c r="HC1556" s="72"/>
      <c r="HD1556" s="72"/>
      <c r="HE1556" s="72"/>
      <c r="HF1556" s="72"/>
      <c r="HG1556" s="72"/>
      <c r="HH1556" s="72"/>
      <c r="HI1556" s="72"/>
      <c r="HJ1556" s="72"/>
      <c r="HK1556" s="72"/>
      <c r="HL1556" s="72"/>
      <c r="HM1556" s="72"/>
      <c r="HN1556" s="72"/>
      <c r="HO1556" s="72"/>
      <c r="HP1556" s="72"/>
      <c r="HQ1556" s="72"/>
      <c r="HR1556" s="72"/>
      <c r="HS1556" s="72"/>
      <c r="HT1556" s="72"/>
      <c r="HU1556" s="72"/>
      <c r="HV1556" s="72"/>
      <c r="HW1556" s="72"/>
      <c r="HX1556" s="72"/>
      <c r="HY1556" s="72"/>
      <c r="HZ1556" s="72"/>
      <c r="IA1556" s="72"/>
      <c r="IB1556" s="72"/>
      <c r="IC1556" s="72"/>
      <c r="ID1556" s="72"/>
      <c r="IE1556" s="72"/>
      <c r="IF1556" s="72"/>
      <c r="IG1556" s="72"/>
      <c r="IH1556" s="72"/>
      <c r="II1556" s="72"/>
      <c r="IJ1556" s="72"/>
      <c r="IK1556" s="72"/>
      <c r="IL1556" s="72"/>
      <c r="IM1556" s="72"/>
      <c r="IN1556" s="72"/>
      <c r="IO1556" s="72"/>
      <c r="IP1556" s="72"/>
      <c r="IQ1556" s="72"/>
      <c r="IR1556" s="72"/>
      <c r="IS1556" s="72"/>
      <c r="IT1556" s="72"/>
      <c r="IU1556" s="72"/>
      <c r="IV1556" s="72"/>
      <c r="IW1556" s="72"/>
      <c r="IX1556" s="72"/>
      <c r="IY1556" s="72"/>
      <c r="IZ1556" s="72"/>
      <c r="JA1556" s="72"/>
      <c r="JB1556" s="72"/>
      <c r="JC1556" s="72"/>
      <c r="JD1556" s="72"/>
      <c r="JE1556" s="72"/>
      <c r="JF1556" s="72"/>
      <c r="JG1556" s="72"/>
      <c r="JH1556" s="72"/>
      <c r="JI1556" s="72"/>
      <c r="JJ1556" s="72"/>
      <c r="JK1556" s="72"/>
      <c r="JL1556" s="72"/>
      <c r="JM1556" s="72"/>
      <c r="JN1556" s="72"/>
      <c r="JO1556" s="72"/>
      <c r="JP1556" s="72"/>
      <c r="JQ1556" s="72"/>
      <c r="JR1556" s="72"/>
      <c r="JS1556" s="72"/>
      <c r="JT1556" s="72"/>
      <c r="JU1556" s="72"/>
      <c r="JV1556" s="72"/>
      <c r="JW1556" s="72"/>
      <c r="JX1556" s="72"/>
      <c r="JY1556" s="72"/>
      <c r="JZ1556" s="72"/>
      <c r="KA1556" s="72"/>
      <c r="KB1556" s="72"/>
      <c r="KC1556" s="72"/>
      <c r="KD1556" s="72"/>
      <c r="KE1556" s="72"/>
      <c r="KF1556" s="72"/>
      <c r="KG1556" s="72"/>
      <c r="KH1556" s="72"/>
      <c r="KI1556" s="72"/>
      <c r="KJ1556" s="72"/>
      <c r="KK1556" s="72"/>
      <c r="KL1556" s="72"/>
      <c r="KM1556" s="72"/>
      <c r="KN1556" s="72"/>
      <c r="KO1556" s="72"/>
      <c r="KP1556" s="72"/>
      <c r="KQ1556" s="72"/>
      <c r="KR1556" s="72"/>
      <c r="KS1556" s="72"/>
      <c r="KT1556" s="72"/>
      <c r="KU1556" s="72"/>
      <c r="KV1556" s="72"/>
      <c r="KW1556" s="72"/>
      <c r="KX1556" s="72"/>
      <c r="KY1556" s="72"/>
      <c r="KZ1556" s="72"/>
      <c r="LA1556" s="72"/>
      <c r="LB1556" s="72"/>
      <c r="LC1556" s="72"/>
      <c r="LD1556" s="72"/>
      <c r="LE1556" s="72"/>
      <c r="LF1556" s="72"/>
      <c r="LG1556" s="72"/>
      <c r="LH1556" s="72"/>
      <c r="LI1556" s="72"/>
      <c r="LJ1556" s="72"/>
      <c r="LK1556" s="72"/>
      <c r="LL1556" s="72"/>
      <c r="LM1556" s="72"/>
      <c r="LN1556" s="72"/>
      <c r="LO1556" s="72"/>
      <c r="LP1556" s="72"/>
      <c r="LQ1556" s="72"/>
      <c r="LR1556" s="72"/>
      <c r="LS1556" s="72"/>
      <c r="LT1556" s="72"/>
      <c r="LU1556" s="72"/>
      <c r="LV1556" s="72"/>
      <c r="LW1556" s="72"/>
      <c r="LX1556" s="72"/>
      <c r="LY1556" s="72"/>
      <c r="LZ1556" s="72"/>
      <c r="MA1556" s="72"/>
      <c r="MB1556" s="72"/>
      <c r="MC1556" s="72"/>
      <c r="MD1556" s="72"/>
      <c r="ME1556" s="72"/>
      <c r="MF1556" s="72"/>
      <c r="MG1556" s="72"/>
      <c r="MH1556" s="72"/>
      <c r="MI1556" s="72"/>
      <c r="MJ1556" s="72"/>
      <c r="MK1556" s="72"/>
      <c r="ML1556" s="72"/>
      <c r="MM1556" s="72"/>
      <c r="MN1556" s="72"/>
      <c r="MO1556" s="72"/>
      <c r="MP1556" s="72"/>
      <c r="MQ1556" s="72"/>
      <c r="MR1556" s="72"/>
      <c r="MS1556" s="72"/>
      <c r="MT1556" s="72"/>
      <c r="MU1556" s="72"/>
      <c r="MV1556" s="72"/>
      <c r="MW1556" s="72"/>
      <c r="MX1556" s="72"/>
      <c r="MY1556" s="72"/>
      <c r="MZ1556" s="72"/>
      <c r="NA1556" s="72"/>
      <c r="NB1556" s="72"/>
      <c r="NC1556" s="72"/>
      <c r="ND1556" s="72"/>
      <c r="NE1556" s="72"/>
      <c r="NF1556" s="72"/>
      <c r="NG1556" s="72"/>
      <c r="NH1556" s="72"/>
      <c r="NI1556" s="72"/>
      <c r="NJ1556" s="72"/>
      <c r="NK1556" s="72"/>
      <c r="NL1556" s="72"/>
      <c r="NM1556" s="72"/>
      <c r="NN1556" s="72"/>
      <c r="NO1556" s="72"/>
      <c r="NP1556" s="72"/>
      <c r="NQ1556" s="72"/>
      <c r="NR1556" s="72"/>
      <c r="NS1556" s="72"/>
      <c r="NT1556" s="72"/>
      <c r="NU1556" s="72"/>
      <c r="NV1556" s="72"/>
      <c r="NW1556" s="72"/>
      <c r="NX1556" s="72"/>
      <c r="NY1556" s="72"/>
      <c r="NZ1556" s="72"/>
      <c r="OA1556" s="72"/>
      <c r="OB1556" s="72"/>
      <c r="OC1556" s="72"/>
      <c r="OD1556" s="72"/>
      <c r="OE1556" s="72"/>
      <c r="OF1556" s="72"/>
      <c r="OG1556" s="72"/>
      <c r="OH1556" s="72"/>
      <c r="OI1556" s="72"/>
      <c r="OJ1556" s="72"/>
      <c r="OK1556" s="72"/>
      <c r="OL1556" s="72"/>
      <c r="OM1556" s="72"/>
      <c r="ON1556" s="72"/>
      <c r="OO1556" s="72"/>
      <c r="OP1556" s="72"/>
      <c r="OQ1556" s="72"/>
      <c r="OR1556" s="72"/>
      <c r="OS1556" s="72"/>
      <c r="OT1556" s="72"/>
      <c r="OU1556" s="72"/>
      <c r="OV1556" s="72"/>
      <c r="OW1556" s="72"/>
      <c r="OX1556" s="72"/>
      <c r="OY1556" s="72"/>
      <c r="OZ1556" s="72"/>
      <c r="PA1556" s="72"/>
      <c r="PB1556" s="72"/>
      <c r="PC1556" s="72"/>
      <c r="PD1556" s="72"/>
      <c r="PE1556" s="72"/>
      <c r="PF1556" s="72"/>
      <c r="PG1556" s="72"/>
      <c r="PH1556" s="72"/>
      <c r="PI1556" s="72"/>
      <c r="PJ1556" s="72"/>
      <c r="PK1556" s="72"/>
      <c r="PL1556" s="72"/>
      <c r="PM1556" s="72"/>
      <c r="PN1556" s="72"/>
      <c r="PO1556" s="72"/>
      <c r="PP1556" s="72"/>
      <c r="PQ1556" s="72"/>
      <c r="PR1556" s="72"/>
      <c r="PS1556" s="72"/>
      <c r="PT1556" s="72"/>
      <c r="PU1556" s="72"/>
      <c r="PV1556" s="72"/>
      <c r="PW1556" s="72"/>
      <c r="PX1556" s="72"/>
      <c r="PY1556" s="72"/>
      <c r="PZ1556" s="72"/>
      <c r="QA1556" s="72"/>
      <c r="QB1556" s="72"/>
      <c r="QC1556" s="72"/>
      <c r="QD1556" s="72"/>
      <c r="QE1556" s="72"/>
      <c r="QF1556" s="72"/>
      <c r="QG1556" s="72"/>
      <c r="QH1556" s="72"/>
      <c r="QI1556" s="72"/>
      <c r="QJ1556" s="72"/>
      <c r="QK1556" s="72"/>
      <c r="QL1556" s="72"/>
      <c r="QM1556" s="72"/>
      <c r="QN1556" s="72"/>
      <c r="QO1556" s="72"/>
      <c r="QP1556" s="72"/>
      <c r="QQ1556" s="72"/>
      <c r="QR1556" s="72"/>
      <c r="QS1556" s="72"/>
      <c r="QT1556" s="72"/>
      <c r="QU1556" s="72"/>
      <c r="QV1556" s="72"/>
      <c r="QW1556" s="72"/>
      <c r="QX1556" s="72"/>
      <c r="QY1556" s="72"/>
      <c r="QZ1556" s="72"/>
      <c r="RA1556" s="72"/>
      <c r="RB1556" s="72"/>
      <c r="RC1556" s="72"/>
      <c r="RD1556" s="72"/>
      <c r="RE1556" s="72"/>
      <c r="RF1556" s="72"/>
      <c r="RG1556" s="72"/>
      <c r="RH1556" s="72"/>
      <c r="RI1556" s="72"/>
      <c r="RJ1556" s="72"/>
      <c r="RK1556" s="72"/>
      <c r="RL1556" s="72"/>
      <c r="RM1556" s="72"/>
      <c r="RN1556" s="72"/>
      <c r="RO1556" s="72"/>
      <c r="RP1556" s="72"/>
      <c r="RQ1556" s="72"/>
      <c r="RR1556" s="72"/>
      <c r="RS1556" s="72"/>
      <c r="RT1556" s="72"/>
      <c r="RU1556" s="72"/>
      <c r="RV1556" s="72"/>
      <c r="RW1556" s="72"/>
      <c r="RX1556" s="72"/>
      <c r="RY1556" s="72"/>
      <c r="RZ1556" s="72"/>
      <c r="SA1556" s="72"/>
      <c r="SB1556" s="72"/>
      <c r="SC1556" s="72"/>
      <c r="SD1556" s="72"/>
      <c r="SE1556" s="72"/>
      <c r="SF1556" s="72"/>
      <c r="SG1556" s="72"/>
      <c r="SH1556" s="72"/>
      <c r="SI1556" s="72"/>
      <c r="SJ1556" s="72"/>
      <c r="SK1556" s="72"/>
      <c r="SL1556" s="72"/>
      <c r="SM1556" s="72"/>
      <c r="SN1556" s="72"/>
      <c r="SO1556" s="72"/>
      <c r="SP1556" s="72"/>
      <c r="SQ1556" s="72"/>
      <c r="SR1556" s="72"/>
      <c r="SS1556" s="72"/>
      <c r="ST1556" s="72"/>
      <c r="SU1556" s="72"/>
      <c r="SV1556" s="72"/>
      <c r="SW1556" s="72"/>
      <c r="SX1556" s="72"/>
      <c r="SY1556" s="72"/>
      <c r="SZ1556" s="72"/>
      <c r="TA1556" s="72"/>
      <c r="TB1556" s="72"/>
      <c r="TC1556" s="72"/>
    </row>
    <row r="1557" spans="1:523" ht="16.5" customHeight="1" x14ac:dyDescent="0.2">
      <c r="A1557" s="20">
        <v>989</v>
      </c>
      <c r="B1557" s="20" t="s">
        <v>75</v>
      </c>
      <c r="C1557" s="20" t="s">
        <v>1056</v>
      </c>
      <c r="D1557" s="20" t="s">
        <v>38</v>
      </c>
      <c r="E1557" s="20" t="s">
        <v>1345</v>
      </c>
      <c r="F1557" s="22" t="s">
        <v>1060</v>
      </c>
      <c r="G1557" s="73" t="s">
        <v>42</v>
      </c>
      <c r="H1557" s="20" t="s">
        <v>35</v>
      </c>
      <c r="I1557" s="20" t="s">
        <v>81</v>
      </c>
      <c r="J1557" s="22"/>
      <c r="K1557" s="20"/>
      <c r="L1557" s="20"/>
      <c r="M1557" s="20"/>
      <c r="N1557" s="20"/>
      <c r="O1557" s="20"/>
      <c r="P1557" s="42">
        <v>27207000</v>
      </c>
      <c r="Q1557" s="24">
        <v>12</v>
      </c>
      <c r="R1557" s="25">
        <v>45658</v>
      </c>
      <c r="S1557" s="20" t="s">
        <v>83</v>
      </c>
      <c r="T1557" s="26">
        <f t="shared" si="29"/>
        <v>326484000</v>
      </c>
      <c r="U1557" s="27" t="s">
        <v>100</v>
      </c>
      <c r="V1557" s="27" t="s">
        <v>100</v>
      </c>
      <c r="W1557" s="72"/>
      <c r="X1557" s="72"/>
      <c r="Y1557" s="72"/>
      <c r="Z1557" s="72"/>
      <c r="AA1557" s="72"/>
      <c r="AB1557" s="72"/>
      <c r="AC1557" s="72"/>
      <c r="AD1557" s="72"/>
      <c r="AE1557" s="72"/>
      <c r="AF1557" s="72"/>
      <c r="AG1557" s="72"/>
      <c r="AH1557" s="72"/>
      <c r="AI1557" s="72"/>
      <c r="AJ1557" s="72"/>
      <c r="AK1557" s="72"/>
      <c r="AL1557" s="72"/>
      <c r="AM1557" s="72"/>
      <c r="AN1557" s="72"/>
      <c r="AO1557" s="72"/>
      <c r="AP1557" s="72"/>
      <c r="AQ1557" s="72"/>
      <c r="AR1557" s="72"/>
      <c r="AS1557" s="72"/>
      <c r="AT1557" s="72"/>
      <c r="AU1557" s="72"/>
      <c r="AV1557" s="72"/>
      <c r="AW1557" s="72"/>
      <c r="AX1557" s="72"/>
      <c r="AY1557" s="72"/>
      <c r="AZ1557" s="72"/>
      <c r="BA1557" s="72"/>
      <c r="BB1557" s="72"/>
      <c r="BC1557" s="72"/>
      <c r="BD1557" s="72"/>
      <c r="BE1557" s="72"/>
      <c r="BF1557" s="72"/>
      <c r="BG1557" s="72"/>
      <c r="BH1557" s="72"/>
      <c r="BI1557" s="72"/>
      <c r="BJ1557" s="72"/>
      <c r="BK1557" s="72"/>
      <c r="BL1557" s="72"/>
      <c r="BM1557" s="72"/>
      <c r="BN1557" s="72"/>
      <c r="BO1557" s="72"/>
      <c r="BP1557" s="72"/>
      <c r="BQ1557" s="72"/>
      <c r="BR1557" s="72"/>
      <c r="BS1557" s="72"/>
      <c r="BT1557" s="72"/>
      <c r="BU1557" s="72"/>
      <c r="BV1557" s="72"/>
      <c r="BW1557" s="72"/>
      <c r="BX1557" s="72"/>
      <c r="BY1557" s="72"/>
      <c r="BZ1557" s="72"/>
      <c r="CA1557" s="72"/>
      <c r="CB1557" s="72"/>
      <c r="CC1557" s="72"/>
      <c r="CD1557" s="72"/>
      <c r="CE1557" s="72"/>
      <c r="CF1557" s="72"/>
      <c r="CG1557" s="72"/>
      <c r="CH1557" s="72"/>
      <c r="CI1557" s="72"/>
      <c r="CJ1557" s="72"/>
      <c r="CK1557" s="72"/>
      <c r="CL1557" s="72"/>
      <c r="CM1557" s="72"/>
      <c r="CN1557" s="72"/>
      <c r="CO1557" s="72"/>
      <c r="CP1557" s="72"/>
      <c r="CQ1557" s="72"/>
      <c r="CR1557" s="72"/>
      <c r="CS1557" s="72"/>
      <c r="CT1557" s="72"/>
      <c r="CU1557" s="72"/>
      <c r="CV1557" s="72"/>
      <c r="CW1557" s="72"/>
      <c r="CX1557" s="72"/>
      <c r="CY1557" s="72"/>
      <c r="CZ1557" s="72"/>
      <c r="DA1557" s="72"/>
      <c r="DB1557" s="72"/>
      <c r="DC1557" s="72"/>
      <c r="DD1557" s="72"/>
      <c r="DE1557" s="72"/>
      <c r="DF1557" s="72"/>
      <c r="DG1557" s="72"/>
      <c r="DH1557" s="72"/>
      <c r="DI1557" s="72"/>
      <c r="DJ1557" s="72"/>
      <c r="DK1557" s="72"/>
      <c r="DL1557" s="72"/>
      <c r="DM1557" s="72"/>
      <c r="DN1557" s="72"/>
      <c r="DO1557" s="72"/>
      <c r="DP1557" s="72"/>
      <c r="DQ1557" s="72"/>
      <c r="DR1557" s="72"/>
      <c r="DS1557" s="72"/>
      <c r="DT1557" s="72"/>
      <c r="DU1557" s="72"/>
      <c r="DV1557" s="72"/>
      <c r="DW1557" s="72"/>
      <c r="DX1557" s="72"/>
      <c r="DY1557" s="72"/>
      <c r="DZ1557" s="72"/>
      <c r="EA1557" s="72"/>
      <c r="EB1557" s="72"/>
      <c r="EC1557" s="72"/>
      <c r="ED1557" s="72"/>
      <c r="EE1557" s="72"/>
      <c r="EF1557" s="72"/>
      <c r="EG1557" s="72"/>
      <c r="EH1557" s="72"/>
      <c r="EI1557" s="72"/>
      <c r="EJ1557" s="72"/>
      <c r="EK1557" s="72"/>
      <c r="EL1557" s="72"/>
      <c r="EM1557" s="72"/>
      <c r="EN1557" s="72"/>
      <c r="EO1557" s="72"/>
      <c r="EP1557" s="72"/>
      <c r="EQ1557" s="72"/>
      <c r="ER1557" s="72"/>
      <c r="ES1557" s="72"/>
      <c r="ET1557" s="72"/>
      <c r="EU1557" s="72"/>
      <c r="EV1557" s="72"/>
      <c r="EW1557" s="72"/>
      <c r="EX1557" s="72"/>
      <c r="EY1557" s="72"/>
      <c r="EZ1557" s="72"/>
      <c r="FA1557" s="72"/>
      <c r="FB1557" s="72"/>
      <c r="FC1557" s="72"/>
      <c r="FD1557" s="72"/>
      <c r="FE1557" s="72"/>
      <c r="FF1557" s="72"/>
      <c r="FG1557" s="72"/>
      <c r="FH1557" s="72"/>
      <c r="FI1557" s="72"/>
      <c r="FJ1557" s="72"/>
      <c r="FK1557" s="72"/>
      <c r="FL1557" s="72"/>
      <c r="FM1557" s="72"/>
      <c r="FN1557" s="72"/>
      <c r="FO1557" s="72"/>
      <c r="FP1557" s="72"/>
      <c r="FQ1557" s="72"/>
      <c r="FR1557" s="72"/>
      <c r="FS1557" s="72"/>
      <c r="FT1557" s="72"/>
      <c r="FU1557" s="72"/>
      <c r="FV1557" s="72"/>
      <c r="FW1557" s="72"/>
      <c r="FX1557" s="72"/>
      <c r="FY1557" s="72"/>
      <c r="FZ1557" s="72"/>
      <c r="GA1557" s="72"/>
      <c r="GB1557" s="72"/>
      <c r="GC1557" s="72"/>
      <c r="GD1557" s="72"/>
      <c r="GE1557" s="72"/>
      <c r="GF1557" s="72"/>
      <c r="GG1557" s="72"/>
      <c r="GH1557" s="72"/>
      <c r="GI1557" s="72"/>
      <c r="GJ1557" s="72"/>
      <c r="GK1557" s="72"/>
      <c r="GL1557" s="72"/>
      <c r="GM1557" s="72"/>
      <c r="GN1557" s="72"/>
      <c r="GO1557" s="72"/>
      <c r="GP1557" s="72"/>
      <c r="GQ1557" s="72"/>
      <c r="GR1557" s="72"/>
      <c r="GS1557" s="72"/>
      <c r="GT1557" s="72"/>
      <c r="GU1557" s="72"/>
      <c r="GV1557" s="72"/>
      <c r="GW1557" s="72"/>
      <c r="GX1557" s="72"/>
      <c r="GY1557" s="72"/>
      <c r="GZ1557" s="72"/>
      <c r="HA1557" s="72"/>
      <c r="HB1557" s="72"/>
      <c r="HC1557" s="72"/>
      <c r="HD1557" s="72"/>
      <c r="HE1557" s="72"/>
      <c r="HF1557" s="72"/>
      <c r="HG1557" s="72"/>
      <c r="HH1557" s="72"/>
      <c r="HI1557" s="72"/>
      <c r="HJ1557" s="72"/>
      <c r="HK1557" s="72"/>
      <c r="HL1557" s="72"/>
      <c r="HM1557" s="72"/>
      <c r="HN1557" s="72"/>
      <c r="HO1557" s="72"/>
      <c r="HP1557" s="72"/>
      <c r="HQ1557" s="72"/>
      <c r="HR1557" s="72"/>
      <c r="HS1557" s="72"/>
      <c r="HT1557" s="72"/>
      <c r="HU1557" s="72"/>
      <c r="HV1557" s="72"/>
      <c r="HW1557" s="72"/>
      <c r="HX1557" s="72"/>
      <c r="HY1557" s="72"/>
      <c r="HZ1557" s="72"/>
      <c r="IA1557" s="72"/>
      <c r="IB1557" s="72"/>
      <c r="IC1557" s="72"/>
      <c r="ID1557" s="72"/>
      <c r="IE1557" s="72"/>
      <c r="IF1557" s="72"/>
      <c r="IG1557" s="72"/>
      <c r="IH1557" s="72"/>
      <c r="II1557" s="72"/>
      <c r="IJ1557" s="72"/>
      <c r="IK1557" s="72"/>
      <c r="IL1557" s="72"/>
      <c r="IM1557" s="72"/>
      <c r="IN1557" s="72"/>
      <c r="IO1557" s="72"/>
      <c r="IP1557" s="72"/>
      <c r="IQ1557" s="72"/>
      <c r="IR1557" s="72"/>
      <c r="IS1557" s="72"/>
      <c r="IT1557" s="72"/>
      <c r="IU1557" s="72"/>
      <c r="IV1557" s="72"/>
      <c r="IW1557" s="72"/>
      <c r="IX1557" s="72"/>
      <c r="IY1557" s="72"/>
      <c r="IZ1557" s="72"/>
      <c r="JA1557" s="72"/>
      <c r="JB1557" s="72"/>
      <c r="JC1557" s="72"/>
      <c r="JD1557" s="72"/>
      <c r="JE1557" s="72"/>
      <c r="JF1557" s="72"/>
      <c r="JG1557" s="72"/>
      <c r="JH1557" s="72"/>
      <c r="JI1557" s="72"/>
      <c r="JJ1557" s="72"/>
      <c r="JK1557" s="72"/>
      <c r="JL1557" s="72"/>
      <c r="JM1557" s="72"/>
      <c r="JN1557" s="72"/>
      <c r="JO1557" s="72"/>
      <c r="JP1557" s="72"/>
      <c r="JQ1557" s="72"/>
      <c r="JR1557" s="72"/>
      <c r="JS1557" s="72"/>
      <c r="JT1557" s="72"/>
      <c r="JU1557" s="72"/>
      <c r="JV1557" s="72"/>
      <c r="JW1557" s="72"/>
      <c r="JX1557" s="72"/>
      <c r="JY1557" s="72"/>
      <c r="JZ1557" s="72"/>
      <c r="KA1557" s="72"/>
      <c r="KB1557" s="72"/>
      <c r="KC1557" s="72"/>
      <c r="KD1557" s="72"/>
      <c r="KE1557" s="72"/>
      <c r="KF1557" s="72"/>
      <c r="KG1557" s="72"/>
      <c r="KH1557" s="72"/>
      <c r="KI1557" s="72"/>
      <c r="KJ1557" s="72"/>
      <c r="KK1557" s="72"/>
      <c r="KL1557" s="72"/>
      <c r="KM1557" s="72"/>
      <c r="KN1557" s="72"/>
      <c r="KO1557" s="72"/>
      <c r="KP1557" s="72"/>
      <c r="KQ1557" s="72"/>
      <c r="KR1557" s="72"/>
      <c r="KS1557" s="72"/>
      <c r="KT1557" s="72"/>
      <c r="KU1557" s="72"/>
      <c r="KV1557" s="72"/>
      <c r="KW1557" s="72"/>
      <c r="KX1557" s="72"/>
      <c r="KY1557" s="72"/>
      <c r="KZ1557" s="72"/>
      <c r="LA1557" s="72"/>
      <c r="LB1557" s="72"/>
      <c r="LC1557" s="72"/>
      <c r="LD1557" s="72"/>
      <c r="LE1557" s="72"/>
      <c r="LF1557" s="72"/>
      <c r="LG1557" s="72"/>
      <c r="LH1557" s="72"/>
      <c r="LI1557" s="72"/>
      <c r="LJ1557" s="72"/>
      <c r="LK1557" s="72"/>
      <c r="LL1557" s="72"/>
      <c r="LM1557" s="72"/>
      <c r="LN1557" s="72"/>
      <c r="LO1557" s="72"/>
      <c r="LP1557" s="72"/>
      <c r="LQ1557" s="72"/>
      <c r="LR1557" s="72"/>
      <c r="LS1557" s="72"/>
      <c r="LT1557" s="72"/>
      <c r="LU1557" s="72"/>
      <c r="LV1557" s="72"/>
      <c r="LW1557" s="72"/>
      <c r="LX1557" s="72"/>
      <c r="LY1557" s="72"/>
      <c r="LZ1557" s="72"/>
      <c r="MA1557" s="72"/>
      <c r="MB1557" s="72"/>
      <c r="MC1557" s="72"/>
      <c r="MD1557" s="72"/>
      <c r="ME1557" s="72"/>
      <c r="MF1557" s="72"/>
      <c r="MG1557" s="72"/>
      <c r="MH1557" s="72"/>
      <c r="MI1557" s="72"/>
      <c r="MJ1557" s="72"/>
      <c r="MK1557" s="72"/>
      <c r="ML1557" s="72"/>
      <c r="MM1557" s="72"/>
      <c r="MN1557" s="72"/>
      <c r="MO1557" s="72"/>
      <c r="MP1557" s="72"/>
      <c r="MQ1557" s="72"/>
      <c r="MR1557" s="72"/>
      <c r="MS1557" s="72"/>
      <c r="MT1557" s="72"/>
      <c r="MU1557" s="72"/>
      <c r="MV1557" s="72"/>
      <c r="MW1557" s="72"/>
      <c r="MX1557" s="72"/>
      <c r="MY1557" s="72"/>
      <c r="MZ1557" s="72"/>
      <c r="NA1557" s="72"/>
      <c r="NB1557" s="72"/>
      <c r="NC1557" s="72"/>
      <c r="ND1557" s="72"/>
      <c r="NE1557" s="72"/>
      <c r="NF1557" s="72"/>
      <c r="NG1557" s="72"/>
      <c r="NH1557" s="72"/>
      <c r="NI1557" s="72"/>
      <c r="NJ1557" s="72"/>
      <c r="NK1557" s="72"/>
      <c r="NL1557" s="72"/>
      <c r="NM1557" s="72"/>
      <c r="NN1557" s="72"/>
      <c r="NO1557" s="72"/>
      <c r="NP1557" s="72"/>
      <c r="NQ1557" s="72"/>
      <c r="NR1557" s="72"/>
      <c r="NS1557" s="72"/>
      <c r="NT1557" s="72"/>
      <c r="NU1557" s="72"/>
      <c r="NV1557" s="72"/>
      <c r="NW1557" s="72"/>
      <c r="NX1557" s="72"/>
      <c r="NY1557" s="72"/>
      <c r="NZ1557" s="72"/>
      <c r="OA1557" s="72"/>
      <c r="OB1557" s="72"/>
      <c r="OC1557" s="72"/>
      <c r="OD1557" s="72"/>
      <c r="OE1557" s="72"/>
      <c r="OF1557" s="72"/>
      <c r="OG1557" s="72"/>
      <c r="OH1557" s="72"/>
      <c r="OI1557" s="72"/>
      <c r="OJ1557" s="72"/>
      <c r="OK1557" s="72"/>
      <c r="OL1557" s="72"/>
      <c r="OM1557" s="72"/>
      <c r="ON1557" s="72"/>
      <c r="OO1557" s="72"/>
      <c r="OP1557" s="72"/>
      <c r="OQ1557" s="72"/>
      <c r="OR1557" s="72"/>
      <c r="OS1557" s="72"/>
      <c r="OT1557" s="72"/>
      <c r="OU1557" s="72"/>
      <c r="OV1557" s="72"/>
      <c r="OW1557" s="72"/>
      <c r="OX1557" s="72"/>
      <c r="OY1557" s="72"/>
      <c r="OZ1557" s="72"/>
      <c r="PA1557" s="72"/>
      <c r="PB1557" s="72"/>
      <c r="PC1557" s="72"/>
      <c r="PD1557" s="72"/>
      <c r="PE1557" s="72"/>
      <c r="PF1557" s="72"/>
      <c r="PG1557" s="72"/>
      <c r="PH1557" s="72"/>
      <c r="PI1557" s="72"/>
      <c r="PJ1557" s="72"/>
      <c r="PK1557" s="72"/>
      <c r="PL1557" s="72"/>
      <c r="PM1557" s="72"/>
      <c r="PN1557" s="72"/>
      <c r="PO1557" s="72"/>
      <c r="PP1557" s="72"/>
      <c r="PQ1557" s="72"/>
      <c r="PR1557" s="72"/>
      <c r="PS1557" s="72"/>
      <c r="PT1557" s="72"/>
      <c r="PU1557" s="72"/>
      <c r="PV1557" s="72"/>
      <c r="PW1557" s="72"/>
      <c r="PX1557" s="72"/>
      <c r="PY1557" s="72"/>
      <c r="PZ1557" s="72"/>
      <c r="QA1557" s="72"/>
      <c r="QB1557" s="72"/>
      <c r="QC1557" s="72"/>
      <c r="QD1557" s="72"/>
      <c r="QE1557" s="72"/>
      <c r="QF1557" s="72"/>
      <c r="QG1557" s="72"/>
      <c r="QH1557" s="72"/>
      <c r="QI1557" s="72"/>
      <c r="QJ1557" s="72"/>
      <c r="QK1557" s="72"/>
      <c r="QL1557" s="72"/>
      <c r="QM1557" s="72"/>
      <c r="QN1557" s="72"/>
      <c r="QO1557" s="72"/>
      <c r="QP1557" s="72"/>
      <c r="QQ1557" s="72"/>
      <c r="QR1557" s="72"/>
      <c r="QS1557" s="72"/>
      <c r="QT1557" s="72"/>
      <c r="QU1557" s="72"/>
      <c r="QV1557" s="72"/>
      <c r="QW1557" s="72"/>
      <c r="QX1557" s="72"/>
      <c r="QY1557" s="72"/>
      <c r="QZ1557" s="72"/>
      <c r="RA1557" s="72"/>
      <c r="RB1557" s="72"/>
      <c r="RC1557" s="72"/>
      <c r="RD1557" s="72"/>
      <c r="RE1557" s="72"/>
      <c r="RF1557" s="72"/>
      <c r="RG1557" s="72"/>
      <c r="RH1557" s="72"/>
      <c r="RI1557" s="72"/>
      <c r="RJ1557" s="72"/>
      <c r="RK1557" s="72"/>
      <c r="RL1557" s="72"/>
      <c r="RM1557" s="72"/>
      <c r="RN1557" s="72"/>
      <c r="RO1557" s="72"/>
      <c r="RP1557" s="72"/>
      <c r="RQ1557" s="72"/>
      <c r="RR1557" s="72"/>
      <c r="RS1557" s="72"/>
      <c r="RT1557" s="72"/>
      <c r="RU1557" s="72"/>
      <c r="RV1557" s="72"/>
      <c r="RW1557" s="72"/>
      <c r="RX1557" s="72"/>
      <c r="RY1557" s="72"/>
      <c r="RZ1557" s="72"/>
      <c r="SA1557" s="72"/>
      <c r="SB1557" s="72"/>
      <c r="SC1557" s="72"/>
      <c r="SD1557" s="72"/>
      <c r="SE1557" s="72"/>
      <c r="SF1557" s="72"/>
      <c r="SG1557" s="72"/>
      <c r="SH1557" s="72"/>
      <c r="SI1557" s="72"/>
      <c r="SJ1557" s="72"/>
      <c r="SK1557" s="72"/>
      <c r="SL1557" s="72"/>
      <c r="SM1557" s="72"/>
      <c r="SN1557" s="72"/>
      <c r="SO1557" s="72"/>
      <c r="SP1557" s="72"/>
      <c r="SQ1557" s="72"/>
      <c r="SR1557" s="72"/>
      <c r="SS1557" s="72"/>
      <c r="ST1557" s="72"/>
      <c r="SU1557" s="72"/>
      <c r="SV1557" s="72"/>
      <c r="SW1557" s="72"/>
      <c r="SX1557" s="72"/>
      <c r="SY1557" s="72"/>
      <c r="SZ1557" s="72"/>
      <c r="TA1557" s="72"/>
      <c r="TB1557" s="72"/>
      <c r="TC1557" s="72"/>
    </row>
    <row r="1558" spans="1:523" ht="16.5" customHeight="1" x14ac:dyDescent="0.2">
      <c r="A1558" s="20">
        <v>990</v>
      </c>
      <c r="B1558" s="20" t="s">
        <v>75</v>
      </c>
      <c r="C1558" s="20" t="s">
        <v>1056</v>
      </c>
      <c r="D1558" s="20" t="s">
        <v>38</v>
      </c>
      <c r="E1558" s="20" t="s">
        <v>1345</v>
      </c>
      <c r="F1558" s="22" t="s">
        <v>1061</v>
      </c>
      <c r="G1558" s="73" t="s">
        <v>42</v>
      </c>
      <c r="H1558" s="20" t="s">
        <v>35</v>
      </c>
      <c r="I1558" s="20" t="s">
        <v>81</v>
      </c>
      <c r="J1558" s="22"/>
      <c r="K1558" s="20"/>
      <c r="L1558" s="20"/>
      <c r="M1558" s="20"/>
      <c r="N1558" s="20"/>
      <c r="O1558" s="20"/>
      <c r="P1558" s="42">
        <v>2500000</v>
      </c>
      <c r="Q1558" s="24">
        <v>12</v>
      </c>
      <c r="R1558" s="25">
        <v>45658</v>
      </c>
      <c r="S1558" s="20" t="s">
        <v>83</v>
      </c>
      <c r="T1558" s="26">
        <f t="shared" si="29"/>
        <v>30000000</v>
      </c>
      <c r="U1558" s="27" t="s">
        <v>100</v>
      </c>
      <c r="V1558" s="27" t="s">
        <v>100</v>
      </c>
      <c r="W1558" s="72"/>
      <c r="X1558" s="72"/>
      <c r="Y1558" s="72"/>
      <c r="Z1558" s="72"/>
      <c r="AA1558" s="72"/>
      <c r="AB1558" s="72"/>
      <c r="AC1558" s="72"/>
      <c r="AD1558" s="72"/>
      <c r="AE1558" s="72"/>
      <c r="AF1558" s="72"/>
      <c r="AG1558" s="72"/>
      <c r="AH1558" s="72"/>
      <c r="AI1558" s="72"/>
      <c r="AJ1558" s="72"/>
      <c r="AK1558" s="72"/>
      <c r="AL1558" s="72"/>
      <c r="AM1558" s="72"/>
      <c r="AN1558" s="72"/>
      <c r="AO1558" s="72"/>
      <c r="AP1558" s="72"/>
      <c r="AQ1558" s="72"/>
      <c r="AR1558" s="72"/>
      <c r="AS1558" s="72"/>
      <c r="AT1558" s="72"/>
      <c r="AU1558" s="72"/>
      <c r="AV1558" s="72"/>
      <c r="AW1558" s="72"/>
      <c r="AX1558" s="72"/>
      <c r="AY1558" s="72"/>
      <c r="AZ1558" s="72"/>
      <c r="BA1558" s="72"/>
      <c r="BB1558" s="72"/>
      <c r="BC1558" s="72"/>
      <c r="BD1558" s="72"/>
      <c r="BE1558" s="72"/>
      <c r="BF1558" s="72"/>
      <c r="BG1558" s="72"/>
      <c r="BH1558" s="72"/>
      <c r="BI1558" s="72"/>
      <c r="BJ1558" s="72"/>
      <c r="BK1558" s="72"/>
      <c r="BL1558" s="72"/>
      <c r="BM1558" s="72"/>
      <c r="BN1558" s="72"/>
      <c r="BO1558" s="72"/>
      <c r="BP1558" s="72"/>
      <c r="BQ1558" s="72"/>
      <c r="BR1558" s="72"/>
      <c r="BS1558" s="72"/>
      <c r="BT1558" s="72"/>
      <c r="BU1558" s="72"/>
      <c r="BV1558" s="72"/>
      <c r="BW1558" s="72"/>
      <c r="BX1558" s="72"/>
      <c r="BY1558" s="72"/>
      <c r="BZ1558" s="72"/>
      <c r="CA1558" s="72"/>
      <c r="CB1558" s="72"/>
      <c r="CC1558" s="72"/>
      <c r="CD1558" s="72"/>
      <c r="CE1558" s="72"/>
      <c r="CF1558" s="72"/>
      <c r="CG1558" s="72"/>
      <c r="CH1558" s="72"/>
      <c r="CI1558" s="72"/>
      <c r="CJ1558" s="72"/>
      <c r="CK1558" s="72"/>
      <c r="CL1558" s="72"/>
      <c r="CM1558" s="72"/>
      <c r="CN1558" s="72"/>
      <c r="CO1558" s="72"/>
      <c r="CP1558" s="72"/>
      <c r="CQ1558" s="72"/>
      <c r="CR1558" s="72"/>
      <c r="CS1558" s="72"/>
      <c r="CT1558" s="72"/>
      <c r="CU1558" s="72"/>
      <c r="CV1558" s="72"/>
      <c r="CW1558" s="72"/>
      <c r="CX1558" s="72"/>
      <c r="CY1558" s="72"/>
      <c r="CZ1558" s="72"/>
      <c r="DA1558" s="72"/>
      <c r="DB1558" s="72"/>
      <c r="DC1558" s="72"/>
      <c r="DD1558" s="72"/>
      <c r="DE1558" s="72"/>
      <c r="DF1558" s="72"/>
      <c r="DG1558" s="72"/>
      <c r="DH1558" s="72"/>
      <c r="DI1558" s="72"/>
      <c r="DJ1558" s="72"/>
      <c r="DK1558" s="72"/>
      <c r="DL1558" s="72"/>
      <c r="DM1558" s="72"/>
      <c r="DN1558" s="72"/>
      <c r="DO1558" s="72"/>
      <c r="DP1558" s="72"/>
      <c r="DQ1558" s="72"/>
      <c r="DR1558" s="72"/>
      <c r="DS1558" s="72"/>
      <c r="DT1558" s="72"/>
      <c r="DU1558" s="72"/>
      <c r="DV1558" s="72"/>
      <c r="DW1558" s="72"/>
      <c r="DX1558" s="72"/>
      <c r="DY1558" s="72"/>
      <c r="DZ1558" s="72"/>
      <c r="EA1558" s="72"/>
      <c r="EB1558" s="72"/>
      <c r="EC1558" s="72"/>
      <c r="ED1558" s="72"/>
      <c r="EE1558" s="72"/>
      <c r="EF1558" s="72"/>
      <c r="EG1558" s="72"/>
      <c r="EH1558" s="72"/>
      <c r="EI1558" s="72"/>
      <c r="EJ1558" s="72"/>
      <c r="EK1558" s="72"/>
      <c r="EL1558" s="72"/>
      <c r="EM1558" s="72"/>
      <c r="EN1558" s="72"/>
      <c r="EO1558" s="72"/>
      <c r="EP1558" s="72"/>
      <c r="EQ1558" s="72"/>
      <c r="ER1558" s="72"/>
      <c r="ES1558" s="72"/>
      <c r="ET1558" s="72"/>
      <c r="EU1558" s="72"/>
      <c r="EV1558" s="72"/>
      <c r="EW1558" s="72"/>
      <c r="EX1558" s="72"/>
      <c r="EY1558" s="72"/>
      <c r="EZ1558" s="72"/>
      <c r="FA1558" s="72"/>
      <c r="FB1558" s="72"/>
      <c r="FC1558" s="72"/>
      <c r="FD1558" s="72"/>
      <c r="FE1558" s="72"/>
      <c r="FF1558" s="72"/>
      <c r="FG1558" s="72"/>
      <c r="FH1558" s="72"/>
      <c r="FI1558" s="72"/>
      <c r="FJ1558" s="72"/>
      <c r="FK1558" s="72"/>
      <c r="FL1558" s="72"/>
      <c r="FM1558" s="72"/>
      <c r="FN1558" s="72"/>
      <c r="FO1558" s="72"/>
      <c r="FP1558" s="72"/>
      <c r="FQ1558" s="72"/>
      <c r="FR1558" s="72"/>
      <c r="FS1558" s="72"/>
      <c r="FT1558" s="72"/>
      <c r="FU1558" s="72"/>
      <c r="FV1558" s="72"/>
      <c r="FW1558" s="72"/>
      <c r="FX1558" s="72"/>
      <c r="FY1558" s="72"/>
      <c r="FZ1558" s="72"/>
      <c r="GA1558" s="72"/>
      <c r="GB1558" s="72"/>
      <c r="GC1558" s="72"/>
      <c r="GD1558" s="72"/>
      <c r="GE1558" s="72"/>
      <c r="GF1558" s="72"/>
      <c r="GG1558" s="72"/>
      <c r="GH1558" s="72"/>
      <c r="GI1558" s="72"/>
      <c r="GJ1558" s="72"/>
      <c r="GK1558" s="72"/>
      <c r="GL1558" s="72"/>
      <c r="GM1558" s="72"/>
      <c r="GN1558" s="72"/>
      <c r="GO1558" s="72"/>
      <c r="GP1558" s="72"/>
      <c r="GQ1558" s="72"/>
      <c r="GR1558" s="72"/>
      <c r="GS1558" s="72"/>
      <c r="GT1558" s="72"/>
      <c r="GU1558" s="72"/>
      <c r="GV1558" s="72"/>
      <c r="GW1558" s="72"/>
      <c r="GX1558" s="72"/>
      <c r="GY1558" s="72"/>
      <c r="GZ1558" s="72"/>
      <c r="HA1558" s="72"/>
      <c r="HB1558" s="72"/>
      <c r="HC1558" s="72"/>
      <c r="HD1558" s="72"/>
      <c r="HE1558" s="72"/>
      <c r="HF1558" s="72"/>
      <c r="HG1558" s="72"/>
      <c r="HH1558" s="72"/>
      <c r="HI1558" s="72"/>
      <c r="HJ1558" s="72"/>
      <c r="HK1558" s="72"/>
      <c r="HL1558" s="72"/>
      <c r="HM1558" s="72"/>
      <c r="HN1558" s="72"/>
      <c r="HO1558" s="72"/>
      <c r="HP1558" s="72"/>
      <c r="HQ1558" s="72"/>
      <c r="HR1558" s="72"/>
      <c r="HS1558" s="72"/>
      <c r="HT1558" s="72"/>
      <c r="HU1558" s="72"/>
      <c r="HV1558" s="72"/>
      <c r="HW1558" s="72"/>
      <c r="HX1558" s="72"/>
      <c r="HY1558" s="72"/>
      <c r="HZ1558" s="72"/>
      <c r="IA1558" s="72"/>
      <c r="IB1558" s="72"/>
      <c r="IC1558" s="72"/>
      <c r="ID1558" s="72"/>
      <c r="IE1558" s="72"/>
      <c r="IF1558" s="72"/>
      <c r="IG1558" s="72"/>
      <c r="IH1558" s="72"/>
      <c r="II1558" s="72"/>
      <c r="IJ1558" s="72"/>
      <c r="IK1558" s="72"/>
      <c r="IL1558" s="72"/>
      <c r="IM1558" s="72"/>
      <c r="IN1558" s="72"/>
      <c r="IO1558" s="72"/>
      <c r="IP1558" s="72"/>
      <c r="IQ1558" s="72"/>
      <c r="IR1558" s="72"/>
      <c r="IS1558" s="72"/>
      <c r="IT1558" s="72"/>
      <c r="IU1558" s="72"/>
      <c r="IV1558" s="72"/>
      <c r="IW1558" s="72"/>
      <c r="IX1558" s="72"/>
      <c r="IY1558" s="72"/>
      <c r="IZ1558" s="72"/>
      <c r="JA1558" s="72"/>
      <c r="JB1558" s="72"/>
      <c r="JC1558" s="72"/>
      <c r="JD1558" s="72"/>
      <c r="JE1558" s="72"/>
      <c r="JF1558" s="72"/>
      <c r="JG1558" s="72"/>
      <c r="JH1558" s="72"/>
      <c r="JI1558" s="72"/>
      <c r="JJ1558" s="72"/>
      <c r="JK1558" s="72"/>
      <c r="JL1558" s="72"/>
      <c r="JM1558" s="72"/>
      <c r="JN1558" s="72"/>
      <c r="JO1558" s="72"/>
      <c r="JP1558" s="72"/>
      <c r="JQ1558" s="72"/>
      <c r="JR1558" s="72"/>
      <c r="JS1558" s="72"/>
      <c r="JT1558" s="72"/>
      <c r="JU1558" s="72"/>
      <c r="JV1558" s="72"/>
      <c r="JW1558" s="72"/>
      <c r="JX1558" s="72"/>
      <c r="JY1558" s="72"/>
      <c r="JZ1558" s="72"/>
      <c r="KA1558" s="72"/>
      <c r="KB1558" s="72"/>
      <c r="KC1558" s="72"/>
      <c r="KD1558" s="72"/>
      <c r="KE1558" s="72"/>
      <c r="KF1558" s="72"/>
      <c r="KG1558" s="72"/>
      <c r="KH1558" s="72"/>
      <c r="KI1558" s="72"/>
      <c r="KJ1558" s="72"/>
      <c r="KK1558" s="72"/>
      <c r="KL1558" s="72"/>
      <c r="KM1558" s="72"/>
      <c r="KN1558" s="72"/>
      <c r="KO1558" s="72"/>
      <c r="KP1558" s="72"/>
      <c r="KQ1558" s="72"/>
      <c r="KR1558" s="72"/>
      <c r="KS1558" s="72"/>
      <c r="KT1558" s="72"/>
      <c r="KU1558" s="72"/>
      <c r="KV1558" s="72"/>
      <c r="KW1558" s="72"/>
      <c r="KX1558" s="72"/>
      <c r="KY1558" s="72"/>
      <c r="KZ1558" s="72"/>
      <c r="LA1558" s="72"/>
      <c r="LB1558" s="72"/>
      <c r="LC1558" s="72"/>
      <c r="LD1558" s="72"/>
      <c r="LE1558" s="72"/>
      <c r="LF1558" s="72"/>
      <c r="LG1558" s="72"/>
      <c r="LH1558" s="72"/>
      <c r="LI1558" s="72"/>
      <c r="LJ1558" s="72"/>
      <c r="LK1558" s="72"/>
      <c r="LL1558" s="72"/>
      <c r="LM1558" s="72"/>
      <c r="LN1558" s="72"/>
      <c r="LO1558" s="72"/>
      <c r="LP1558" s="72"/>
      <c r="LQ1558" s="72"/>
      <c r="LR1558" s="72"/>
      <c r="LS1558" s="72"/>
      <c r="LT1558" s="72"/>
      <c r="LU1558" s="72"/>
      <c r="LV1558" s="72"/>
      <c r="LW1558" s="72"/>
      <c r="LX1558" s="72"/>
      <c r="LY1558" s="72"/>
      <c r="LZ1558" s="72"/>
      <c r="MA1558" s="72"/>
      <c r="MB1558" s="72"/>
      <c r="MC1558" s="72"/>
      <c r="MD1558" s="72"/>
      <c r="ME1558" s="72"/>
      <c r="MF1558" s="72"/>
      <c r="MG1558" s="72"/>
      <c r="MH1558" s="72"/>
      <c r="MI1558" s="72"/>
      <c r="MJ1558" s="72"/>
      <c r="MK1558" s="72"/>
      <c r="ML1558" s="72"/>
      <c r="MM1558" s="72"/>
      <c r="MN1558" s="72"/>
      <c r="MO1558" s="72"/>
      <c r="MP1558" s="72"/>
      <c r="MQ1558" s="72"/>
      <c r="MR1558" s="72"/>
      <c r="MS1558" s="72"/>
      <c r="MT1558" s="72"/>
      <c r="MU1558" s="72"/>
      <c r="MV1558" s="72"/>
      <c r="MW1558" s="72"/>
      <c r="MX1558" s="72"/>
      <c r="MY1558" s="72"/>
      <c r="MZ1558" s="72"/>
      <c r="NA1558" s="72"/>
      <c r="NB1558" s="72"/>
      <c r="NC1558" s="72"/>
      <c r="ND1558" s="72"/>
      <c r="NE1558" s="72"/>
      <c r="NF1558" s="72"/>
      <c r="NG1558" s="72"/>
      <c r="NH1558" s="72"/>
      <c r="NI1558" s="72"/>
      <c r="NJ1558" s="72"/>
      <c r="NK1558" s="72"/>
      <c r="NL1558" s="72"/>
      <c r="NM1558" s="72"/>
      <c r="NN1558" s="72"/>
      <c r="NO1558" s="72"/>
      <c r="NP1558" s="72"/>
      <c r="NQ1558" s="72"/>
      <c r="NR1558" s="72"/>
      <c r="NS1558" s="72"/>
      <c r="NT1558" s="72"/>
      <c r="NU1558" s="72"/>
      <c r="NV1558" s="72"/>
      <c r="NW1558" s="72"/>
      <c r="NX1558" s="72"/>
      <c r="NY1558" s="72"/>
      <c r="NZ1558" s="72"/>
      <c r="OA1558" s="72"/>
      <c r="OB1558" s="72"/>
      <c r="OC1558" s="72"/>
      <c r="OD1558" s="72"/>
      <c r="OE1558" s="72"/>
      <c r="OF1558" s="72"/>
      <c r="OG1558" s="72"/>
      <c r="OH1558" s="72"/>
      <c r="OI1558" s="72"/>
      <c r="OJ1558" s="72"/>
      <c r="OK1558" s="72"/>
      <c r="OL1558" s="72"/>
      <c r="OM1558" s="72"/>
      <c r="ON1558" s="72"/>
      <c r="OO1558" s="72"/>
      <c r="OP1558" s="72"/>
      <c r="OQ1558" s="72"/>
      <c r="OR1558" s="72"/>
      <c r="OS1558" s="72"/>
      <c r="OT1558" s="72"/>
      <c r="OU1558" s="72"/>
      <c r="OV1558" s="72"/>
      <c r="OW1558" s="72"/>
      <c r="OX1558" s="72"/>
      <c r="OY1558" s="72"/>
      <c r="OZ1558" s="72"/>
      <c r="PA1558" s="72"/>
      <c r="PB1558" s="72"/>
      <c r="PC1558" s="72"/>
      <c r="PD1558" s="72"/>
      <c r="PE1558" s="72"/>
      <c r="PF1558" s="72"/>
      <c r="PG1558" s="72"/>
      <c r="PH1558" s="72"/>
      <c r="PI1558" s="72"/>
      <c r="PJ1558" s="72"/>
      <c r="PK1558" s="72"/>
      <c r="PL1558" s="72"/>
      <c r="PM1558" s="72"/>
      <c r="PN1558" s="72"/>
      <c r="PO1558" s="72"/>
      <c r="PP1558" s="72"/>
      <c r="PQ1558" s="72"/>
      <c r="PR1558" s="72"/>
      <c r="PS1558" s="72"/>
      <c r="PT1558" s="72"/>
      <c r="PU1558" s="72"/>
      <c r="PV1558" s="72"/>
      <c r="PW1558" s="72"/>
      <c r="PX1558" s="72"/>
      <c r="PY1558" s="72"/>
      <c r="PZ1558" s="72"/>
      <c r="QA1558" s="72"/>
      <c r="QB1558" s="72"/>
      <c r="QC1558" s="72"/>
      <c r="QD1558" s="72"/>
      <c r="QE1558" s="72"/>
      <c r="QF1558" s="72"/>
      <c r="QG1558" s="72"/>
      <c r="QH1558" s="72"/>
      <c r="QI1558" s="72"/>
      <c r="QJ1558" s="72"/>
      <c r="QK1558" s="72"/>
      <c r="QL1558" s="72"/>
      <c r="QM1558" s="72"/>
      <c r="QN1558" s="72"/>
      <c r="QO1558" s="72"/>
      <c r="QP1558" s="72"/>
      <c r="QQ1558" s="72"/>
      <c r="QR1558" s="72"/>
      <c r="QS1558" s="72"/>
      <c r="QT1558" s="72"/>
      <c r="QU1558" s="72"/>
      <c r="QV1558" s="72"/>
      <c r="QW1558" s="72"/>
      <c r="QX1558" s="72"/>
      <c r="QY1558" s="72"/>
      <c r="QZ1558" s="72"/>
      <c r="RA1558" s="72"/>
      <c r="RB1558" s="72"/>
      <c r="RC1558" s="72"/>
      <c r="RD1558" s="72"/>
      <c r="RE1558" s="72"/>
      <c r="RF1558" s="72"/>
      <c r="RG1558" s="72"/>
      <c r="RH1558" s="72"/>
      <c r="RI1558" s="72"/>
      <c r="RJ1558" s="72"/>
      <c r="RK1558" s="72"/>
      <c r="RL1558" s="72"/>
      <c r="RM1558" s="72"/>
      <c r="RN1558" s="72"/>
      <c r="RO1558" s="72"/>
      <c r="RP1558" s="72"/>
      <c r="RQ1558" s="72"/>
      <c r="RR1558" s="72"/>
      <c r="RS1558" s="72"/>
      <c r="RT1558" s="72"/>
      <c r="RU1558" s="72"/>
      <c r="RV1558" s="72"/>
      <c r="RW1558" s="72"/>
      <c r="RX1558" s="72"/>
      <c r="RY1558" s="72"/>
      <c r="RZ1558" s="72"/>
      <c r="SA1558" s="72"/>
      <c r="SB1558" s="72"/>
      <c r="SC1558" s="72"/>
      <c r="SD1558" s="72"/>
      <c r="SE1558" s="72"/>
      <c r="SF1558" s="72"/>
      <c r="SG1558" s="72"/>
      <c r="SH1558" s="72"/>
      <c r="SI1558" s="72"/>
      <c r="SJ1558" s="72"/>
      <c r="SK1558" s="72"/>
      <c r="SL1558" s="72"/>
      <c r="SM1558" s="72"/>
      <c r="SN1558" s="72"/>
      <c r="SO1558" s="72"/>
      <c r="SP1558" s="72"/>
      <c r="SQ1558" s="72"/>
      <c r="SR1558" s="72"/>
      <c r="SS1558" s="72"/>
      <c r="ST1558" s="72"/>
      <c r="SU1558" s="72"/>
      <c r="SV1558" s="72"/>
      <c r="SW1558" s="72"/>
      <c r="SX1558" s="72"/>
      <c r="SY1558" s="72"/>
      <c r="SZ1558" s="72"/>
      <c r="TA1558" s="72"/>
      <c r="TB1558" s="72"/>
      <c r="TC1558" s="72"/>
    </row>
    <row r="1559" spans="1:523" ht="16.5" customHeight="1" x14ac:dyDescent="0.2">
      <c r="A1559" s="20">
        <v>991</v>
      </c>
      <c r="B1559" s="20" t="s">
        <v>75</v>
      </c>
      <c r="C1559" s="20" t="s">
        <v>1056</v>
      </c>
      <c r="D1559" s="20" t="s">
        <v>38</v>
      </c>
      <c r="E1559" s="20" t="s">
        <v>1345</v>
      </c>
      <c r="F1559" s="22" t="s">
        <v>1062</v>
      </c>
      <c r="G1559" s="73" t="s">
        <v>42</v>
      </c>
      <c r="H1559" s="20" t="s">
        <v>35</v>
      </c>
      <c r="I1559" s="20" t="s">
        <v>81</v>
      </c>
      <c r="J1559" s="22"/>
      <c r="K1559" s="20"/>
      <c r="L1559" s="20"/>
      <c r="M1559" s="20"/>
      <c r="N1559" s="20"/>
      <c r="O1559" s="20"/>
      <c r="P1559" s="42">
        <v>84951534</v>
      </c>
      <c r="Q1559" s="24">
        <v>12</v>
      </c>
      <c r="R1559" s="25">
        <v>45658</v>
      </c>
      <c r="S1559" s="20" t="s">
        <v>83</v>
      </c>
      <c r="T1559" s="26">
        <f t="shared" si="29"/>
        <v>1019418408</v>
      </c>
      <c r="U1559" s="27" t="s">
        <v>100</v>
      </c>
      <c r="V1559" s="27" t="s">
        <v>100</v>
      </c>
      <c r="W1559" s="72"/>
      <c r="X1559" s="72"/>
      <c r="Y1559" s="72"/>
      <c r="Z1559" s="72"/>
      <c r="AA1559" s="72"/>
      <c r="AB1559" s="72"/>
      <c r="AC1559" s="72"/>
      <c r="AD1559" s="72"/>
      <c r="AE1559" s="72"/>
      <c r="AF1559" s="72"/>
      <c r="AG1559" s="72"/>
      <c r="AH1559" s="72"/>
      <c r="AI1559" s="72"/>
      <c r="AJ1559" s="72"/>
      <c r="AK1559" s="72"/>
      <c r="AL1559" s="72"/>
      <c r="AM1559" s="72"/>
      <c r="AN1559" s="72"/>
      <c r="AO1559" s="72"/>
      <c r="AP1559" s="72"/>
      <c r="AQ1559" s="72"/>
      <c r="AR1559" s="72"/>
      <c r="AS1559" s="72"/>
      <c r="AT1559" s="72"/>
      <c r="AU1559" s="72"/>
      <c r="AV1559" s="72"/>
      <c r="AW1559" s="72"/>
      <c r="AX1559" s="72"/>
      <c r="AY1559" s="72"/>
      <c r="AZ1559" s="72"/>
      <c r="BA1559" s="72"/>
      <c r="BB1559" s="72"/>
      <c r="BC1559" s="72"/>
      <c r="BD1559" s="72"/>
      <c r="BE1559" s="72"/>
      <c r="BF1559" s="72"/>
      <c r="BG1559" s="72"/>
      <c r="BH1559" s="72"/>
      <c r="BI1559" s="72"/>
      <c r="BJ1559" s="72"/>
      <c r="BK1559" s="72"/>
      <c r="BL1559" s="72"/>
      <c r="BM1559" s="72"/>
      <c r="BN1559" s="72"/>
      <c r="BO1559" s="72"/>
      <c r="BP1559" s="72"/>
      <c r="BQ1559" s="72"/>
      <c r="BR1559" s="72"/>
      <c r="BS1559" s="72"/>
      <c r="BT1559" s="72"/>
      <c r="BU1559" s="72"/>
      <c r="BV1559" s="72"/>
      <c r="BW1559" s="72"/>
      <c r="BX1559" s="72"/>
      <c r="BY1559" s="72"/>
      <c r="BZ1559" s="72"/>
      <c r="CA1559" s="72"/>
      <c r="CB1559" s="72"/>
      <c r="CC1559" s="72"/>
      <c r="CD1559" s="72"/>
      <c r="CE1559" s="72"/>
      <c r="CF1559" s="72"/>
      <c r="CG1559" s="72"/>
      <c r="CH1559" s="72"/>
      <c r="CI1559" s="72"/>
      <c r="CJ1559" s="72"/>
      <c r="CK1559" s="72"/>
      <c r="CL1559" s="72"/>
      <c r="CM1559" s="72"/>
      <c r="CN1559" s="72"/>
      <c r="CO1559" s="72"/>
      <c r="CP1559" s="72"/>
      <c r="CQ1559" s="72"/>
      <c r="CR1559" s="72"/>
      <c r="CS1559" s="72"/>
      <c r="CT1559" s="72"/>
      <c r="CU1559" s="72"/>
      <c r="CV1559" s="72"/>
      <c r="CW1559" s="72"/>
      <c r="CX1559" s="72"/>
      <c r="CY1559" s="72"/>
      <c r="CZ1559" s="72"/>
      <c r="DA1559" s="72"/>
      <c r="DB1559" s="72"/>
      <c r="DC1559" s="72"/>
      <c r="DD1559" s="72"/>
      <c r="DE1559" s="72"/>
      <c r="DF1559" s="72"/>
      <c r="DG1559" s="72"/>
      <c r="DH1559" s="72"/>
      <c r="DI1559" s="72"/>
      <c r="DJ1559" s="72"/>
      <c r="DK1559" s="72"/>
      <c r="DL1559" s="72"/>
      <c r="DM1559" s="72"/>
      <c r="DN1559" s="72"/>
      <c r="DO1559" s="72"/>
      <c r="DP1559" s="72"/>
      <c r="DQ1559" s="72"/>
      <c r="DR1559" s="72"/>
      <c r="DS1559" s="72"/>
      <c r="DT1559" s="72"/>
      <c r="DU1559" s="72"/>
      <c r="DV1559" s="72"/>
      <c r="DW1559" s="72"/>
      <c r="DX1559" s="72"/>
      <c r="DY1559" s="72"/>
      <c r="DZ1559" s="72"/>
      <c r="EA1559" s="72"/>
      <c r="EB1559" s="72"/>
      <c r="EC1559" s="72"/>
      <c r="ED1559" s="72"/>
      <c r="EE1559" s="72"/>
      <c r="EF1559" s="72"/>
      <c r="EG1559" s="72"/>
      <c r="EH1559" s="72"/>
      <c r="EI1559" s="72"/>
      <c r="EJ1559" s="72"/>
      <c r="EK1559" s="72"/>
      <c r="EL1559" s="72"/>
      <c r="EM1559" s="72"/>
      <c r="EN1559" s="72"/>
      <c r="EO1559" s="72"/>
      <c r="EP1559" s="72"/>
      <c r="EQ1559" s="72"/>
      <c r="ER1559" s="72"/>
      <c r="ES1559" s="72"/>
      <c r="ET1559" s="72"/>
      <c r="EU1559" s="72"/>
      <c r="EV1559" s="72"/>
      <c r="EW1559" s="72"/>
      <c r="EX1559" s="72"/>
      <c r="EY1559" s="72"/>
      <c r="EZ1559" s="72"/>
      <c r="FA1559" s="72"/>
      <c r="FB1559" s="72"/>
      <c r="FC1559" s="72"/>
      <c r="FD1559" s="72"/>
      <c r="FE1559" s="72"/>
      <c r="FF1559" s="72"/>
      <c r="FG1559" s="72"/>
      <c r="FH1559" s="72"/>
      <c r="FI1559" s="72"/>
      <c r="FJ1559" s="72"/>
      <c r="FK1559" s="72"/>
      <c r="FL1559" s="72"/>
      <c r="FM1559" s="72"/>
      <c r="FN1559" s="72"/>
      <c r="FO1559" s="72"/>
      <c r="FP1559" s="72"/>
      <c r="FQ1559" s="72"/>
      <c r="FR1559" s="72"/>
      <c r="FS1559" s="72"/>
      <c r="FT1559" s="72"/>
      <c r="FU1559" s="72"/>
      <c r="FV1559" s="72"/>
      <c r="FW1559" s="72"/>
      <c r="FX1559" s="72"/>
      <c r="FY1559" s="72"/>
      <c r="FZ1559" s="72"/>
      <c r="GA1559" s="72"/>
      <c r="GB1559" s="72"/>
      <c r="GC1559" s="72"/>
      <c r="GD1559" s="72"/>
      <c r="GE1559" s="72"/>
      <c r="GF1559" s="72"/>
      <c r="GG1559" s="72"/>
      <c r="GH1559" s="72"/>
      <c r="GI1559" s="72"/>
      <c r="GJ1559" s="72"/>
      <c r="GK1559" s="72"/>
      <c r="GL1559" s="72"/>
      <c r="GM1559" s="72"/>
      <c r="GN1559" s="72"/>
      <c r="GO1559" s="72"/>
      <c r="GP1559" s="72"/>
      <c r="GQ1559" s="72"/>
      <c r="GR1559" s="72"/>
      <c r="GS1559" s="72"/>
      <c r="GT1559" s="72"/>
      <c r="GU1559" s="72"/>
      <c r="GV1559" s="72"/>
      <c r="GW1559" s="72"/>
      <c r="GX1559" s="72"/>
      <c r="GY1559" s="72"/>
      <c r="GZ1559" s="72"/>
      <c r="HA1559" s="72"/>
      <c r="HB1559" s="72"/>
      <c r="HC1559" s="72"/>
      <c r="HD1559" s="72"/>
      <c r="HE1559" s="72"/>
      <c r="HF1559" s="72"/>
      <c r="HG1559" s="72"/>
      <c r="HH1559" s="72"/>
      <c r="HI1559" s="72"/>
      <c r="HJ1559" s="72"/>
      <c r="HK1559" s="72"/>
      <c r="HL1559" s="72"/>
      <c r="HM1559" s="72"/>
      <c r="HN1559" s="72"/>
      <c r="HO1559" s="72"/>
      <c r="HP1559" s="72"/>
      <c r="HQ1559" s="72"/>
      <c r="HR1559" s="72"/>
      <c r="HS1559" s="72"/>
      <c r="HT1559" s="72"/>
      <c r="HU1559" s="72"/>
      <c r="HV1559" s="72"/>
      <c r="HW1559" s="72"/>
      <c r="HX1559" s="72"/>
      <c r="HY1559" s="72"/>
      <c r="HZ1559" s="72"/>
      <c r="IA1559" s="72"/>
      <c r="IB1559" s="72"/>
      <c r="IC1559" s="72"/>
      <c r="ID1559" s="72"/>
      <c r="IE1559" s="72"/>
      <c r="IF1559" s="72"/>
      <c r="IG1559" s="72"/>
      <c r="IH1559" s="72"/>
      <c r="II1559" s="72"/>
      <c r="IJ1559" s="72"/>
      <c r="IK1559" s="72"/>
      <c r="IL1559" s="72"/>
      <c r="IM1559" s="72"/>
      <c r="IN1559" s="72"/>
      <c r="IO1559" s="72"/>
      <c r="IP1559" s="72"/>
      <c r="IQ1559" s="72"/>
      <c r="IR1559" s="72"/>
      <c r="IS1559" s="72"/>
      <c r="IT1559" s="72"/>
      <c r="IU1559" s="72"/>
      <c r="IV1559" s="72"/>
      <c r="IW1559" s="72"/>
      <c r="IX1559" s="72"/>
      <c r="IY1559" s="72"/>
      <c r="IZ1559" s="72"/>
      <c r="JA1559" s="72"/>
      <c r="JB1559" s="72"/>
      <c r="JC1559" s="72"/>
      <c r="JD1559" s="72"/>
      <c r="JE1559" s="72"/>
      <c r="JF1559" s="72"/>
      <c r="JG1559" s="72"/>
      <c r="JH1559" s="72"/>
      <c r="JI1559" s="72"/>
      <c r="JJ1559" s="72"/>
      <c r="JK1559" s="72"/>
      <c r="JL1559" s="72"/>
      <c r="JM1559" s="72"/>
      <c r="JN1559" s="72"/>
      <c r="JO1559" s="72"/>
      <c r="JP1559" s="72"/>
      <c r="JQ1559" s="72"/>
      <c r="JR1559" s="72"/>
      <c r="JS1559" s="72"/>
      <c r="JT1559" s="72"/>
      <c r="JU1559" s="72"/>
      <c r="JV1559" s="72"/>
      <c r="JW1559" s="72"/>
      <c r="JX1559" s="72"/>
      <c r="JY1559" s="72"/>
      <c r="JZ1559" s="72"/>
      <c r="KA1559" s="72"/>
      <c r="KB1559" s="72"/>
      <c r="KC1559" s="72"/>
      <c r="KD1559" s="72"/>
      <c r="KE1559" s="72"/>
      <c r="KF1559" s="72"/>
      <c r="KG1559" s="72"/>
      <c r="KH1559" s="72"/>
      <c r="KI1559" s="72"/>
      <c r="KJ1559" s="72"/>
      <c r="KK1559" s="72"/>
      <c r="KL1559" s="72"/>
      <c r="KM1559" s="72"/>
      <c r="KN1559" s="72"/>
      <c r="KO1559" s="72"/>
      <c r="KP1559" s="72"/>
      <c r="KQ1559" s="72"/>
      <c r="KR1559" s="72"/>
      <c r="KS1559" s="72"/>
      <c r="KT1559" s="72"/>
      <c r="KU1559" s="72"/>
      <c r="KV1559" s="72"/>
      <c r="KW1559" s="72"/>
      <c r="KX1559" s="72"/>
      <c r="KY1559" s="72"/>
      <c r="KZ1559" s="72"/>
      <c r="LA1559" s="72"/>
      <c r="LB1559" s="72"/>
      <c r="LC1559" s="72"/>
      <c r="LD1559" s="72"/>
      <c r="LE1559" s="72"/>
      <c r="LF1559" s="72"/>
      <c r="LG1559" s="72"/>
      <c r="LH1559" s="72"/>
      <c r="LI1559" s="72"/>
      <c r="LJ1559" s="72"/>
      <c r="LK1559" s="72"/>
      <c r="LL1559" s="72"/>
      <c r="LM1559" s="72"/>
      <c r="LN1559" s="72"/>
      <c r="LO1559" s="72"/>
      <c r="LP1559" s="72"/>
      <c r="LQ1559" s="72"/>
      <c r="LR1559" s="72"/>
      <c r="LS1559" s="72"/>
      <c r="LT1559" s="72"/>
      <c r="LU1559" s="72"/>
      <c r="LV1559" s="72"/>
      <c r="LW1559" s="72"/>
      <c r="LX1559" s="72"/>
      <c r="LY1559" s="72"/>
      <c r="LZ1559" s="72"/>
      <c r="MA1559" s="72"/>
      <c r="MB1559" s="72"/>
      <c r="MC1559" s="72"/>
      <c r="MD1559" s="72"/>
      <c r="ME1559" s="72"/>
      <c r="MF1559" s="72"/>
      <c r="MG1559" s="72"/>
      <c r="MH1559" s="72"/>
      <c r="MI1559" s="72"/>
      <c r="MJ1559" s="72"/>
      <c r="MK1559" s="72"/>
      <c r="ML1559" s="72"/>
      <c r="MM1559" s="72"/>
      <c r="MN1559" s="72"/>
      <c r="MO1559" s="72"/>
      <c r="MP1559" s="72"/>
      <c r="MQ1559" s="72"/>
      <c r="MR1559" s="72"/>
      <c r="MS1559" s="72"/>
      <c r="MT1559" s="72"/>
      <c r="MU1559" s="72"/>
      <c r="MV1559" s="72"/>
      <c r="MW1559" s="72"/>
      <c r="MX1559" s="72"/>
      <c r="MY1559" s="72"/>
      <c r="MZ1559" s="72"/>
      <c r="NA1559" s="72"/>
      <c r="NB1559" s="72"/>
      <c r="NC1559" s="72"/>
      <c r="ND1559" s="72"/>
      <c r="NE1559" s="72"/>
      <c r="NF1559" s="72"/>
      <c r="NG1559" s="72"/>
      <c r="NH1559" s="72"/>
      <c r="NI1559" s="72"/>
      <c r="NJ1559" s="72"/>
      <c r="NK1559" s="72"/>
      <c r="NL1559" s="72"/>
      <c r="NM1559" s="72"/>
      <c r="NN1559" s="72"/>
      <c r="NO1559" s="72"/>
      <c r="NP1559" s="72"/>
      <c r="NQ1559" s="72"/>
      <c r="NR1559" s="72"/>
      <c r="NS1559" s="72"/>
      <c r="NT1559" s="72"/>
      <c r="NU1559" s="72"/>
      <c r="NV1559" s="72"/>
      <c r="NW1559" s="72"/>
      <c r="NX1559" s="72"/>
      <c r="NY1559" s="72"/>
      <c r="NZ1559" s="72"/>
      <c r="OA1559" s="72"/>
      <c r="OB1559" s="72"/>
      <c r="OC1559" s="72"/>
      <c r="OD1559" s="72"/>
      <c r="OE1559" s="72"/>
      <c r="OF1559" s="72"/>
      <c r="OG1559" s="72"/>
      <c r="OH1559" s="72"/>
      <c r="OI1559" s="72"/>
      <c r="OJ1559" s="72"/>
      <c r="OK1559" s="72"/>
      <c r="OL1559" s="72"/>
      <c r="OM1559" s="72"/>
      <c r="ON1559" s="72"/>
      <c r="OO1559" s="72"/>
      <c r="OP1559" s="72"/>
      <c r="OQ1559" s="72"/>
      <c r="OR1559" s="72"/>
      <c r="OS1559" s="72"/>
      <c r="OT1559" s="72"/>
      <c r="OU1559" s="72"/>
      <c r="OV1559" s="72"/>
      <c r="OW1559" s="72"/>
      <c r="OX1559" s="72"/>
      <c r="OY1559" s="72"/>
      <c r="OZ1559" s="72"/>
      <c r="PA1559" s="72"/>
      <c r="PB1559" s="72"/>
      <c r="PC1559" s="72"/>
      <c r="PD1559" s="72"/>
      <c r="PE1559" s="72"/>
      <c r="PF1559" s="72"/>
      <c r="PG1559" s="72"/>
      <c r="PH1559" s="72"/>
      <c r="PI1559" s="72"/>
      <c r="PJ1559" s="72"/>
      <c r="PK1559" s="72"/>
      <c r="PL1559" s="72"/>
      <c r="PM1559" s="72"/>
      <c r="PN1559" s="72"/>
      <c r="PO1559" s="72"/>
      <c r="PP1559" s="72"/>
      <c r="PQ1559" s="72"/>
      <c r="PR1559" s="72"/>
      <c r="PS1559" s="72"/>
      <c r="PT1559" s="72"/>
      <c r="PU1559" s="72"/>
      <c r="PV1559" s="72"/>
      <c r="PW1559" s="72"/>
      <c r="PX1559" s="72"/>
      <c r="PY1559" s="72"/>
      <c r="PZ1559" s="72"/>
      <c r="QA1559" s="72"/>
      <c r="QB1559" s="72"/>
      <c r="QC1559" s="72"/>
      <c r="QD1559" s="72"/>
      <c r="QE1559" s="72"/>
      <c r="QF1559" s="72"/>
      <c r="QG1559" s="72"/>
      <c r="QH1559" s="72"/>
      <c r="QI1559" s="72"/>
      <c r="QJ1559" s="72"/>
      <c r="QK1559" s="72"/>
      <c r="QL1559" s="72"/>
      <c r="QM1559" s="72"/>
      <c r="QN1559" s="72"/>
      <c r="QO1559" s="72"/>
      <c r="QP1559" s="72"/>
      <c r="QQ1559" s="72"/>
      <c r="QR1559" s="72"/>
      <c r="QS1559" s="72"/>
      <c r="QT1559" s="72"/>
      <c r="QU1559" s="72"/>
      <c r="QV1559" s="72"/>
      <c r="QW1559" s="72"/>
      <c r="QX1559" s="72"/>
      <c r="QY1559" s="72"/>
      <c r="QZ1559" s="72"/>
      <c r="RA1559" s="72"/>
      <c r="RB1559" s="72"/>
      <c r="RC1559" s="72"/>
      <c r="RD1559" s="72"/>
      <c r="RE1559" s="72"/>
      <c r="RF1559" s="72"/>
      <c r="RG1559" s="72"/>
      <c r="RH1559" s="72"/>
      <c r="RI1559" s="72"/>
      <c r="RJ1559" s="72"/>
      <c r="RK1559" s="72"/>
      <c r="RL1559" s="72"/>
      <c r="RM1559" s="72"/>
      <c r="RN1559" s="72"/>
      <c r="RO1559" s="72"/>
      <c r="RP1559" s="72"/>
      <c r="RQ1559" s="72"/>
      <c r="RR1559" s="72"/>
      <c r="RS1559" s="72"/>
      <c r="RT1559" s="72"/>
      <c r="RU1559" s="72"/>
      <c r="RV1559" s="72"/>
      <c r="RW1559" s="72"/>
      <c r="RX1559" s="72"/>
      <c r="RY1559" s="72"/>
      <c r="RZ1559" s="72"/>
      <c r="SA1559" s="72"/>
      <c r="SB1559" s="72"/>
      <c r="SC1559" s="72"/>
      <c r="SD1559" s="72"/>
      <c r="SE1559" s="72"/>
      <c r="SF1559" s="72"/>
      <c r="SG1559" s="72"/>
      <c r="SH1559" s="72"/>
      <c r="SI1559" s="72"/>
      <c r="SJ1559" s="72"/>
      <c r="SK1559" s="72"/>
      <c r="SL1559" s="72"/>
      <c r="SM1559" s="72"/>
      <c r="SN1559" s="72"/>
      <c r="SO1559" s="72"/>
      <c r="SP1559" s="72"/>
      <c r="SQ1559" s="72"/>
      <c r="SR1559" s="72"/>
      <c r="SS1559" s="72"/>
      <c r="ST1559" s="72"/>
      <c r="SU1559" s="72"/>
      <c r="SV1559" s="72"/>
      <c r="SW1559" s="72"/>
      <c r="SX1559" s="72"/>
      <c r="SY1559" s="72"/>
      <c r="SZ1559" s="72"/>
      <c r="TA1559" s="72"/>
      <c r="TB1559" s="72"/>
      <c r="TC1559" s="72"/>
    </row>
    <row r="1560" spans="1:523" ht="16.5" customHeight="1" x14ac:dyDescent="0.2">
      <c r="A1560" s="20">
        <v>992</v>
      </c>
      <c r="B1560" s="20" t="s">
        <v>75</v>
      </c>
      <c r="C1560" s="20" t="s">
        <v>1056</v>
      </c>
      <c r="D1560" s="20" t="s">
        <v>38</v>
      </c>
      <c r="E1560" s="20" t="s">
        <v>1345</v>
      </c>
      <c r="F1560" s="22" t="s">
        <v>178</v>
      </c>
      <c r="G1560" s="73" t="s">
        <v>42</v>
      </c>
      <c r="H1560" s="20" t="s">
        <v>35</v>
      </c>
      <c r="I1560" s="20" t="s">
        <v>81</v>
      </c>
      <c r="J1560" s="22"/>
      <c r="K1560" s="20"/>
      <c r="L1560" s="20"/>
      <c r="M1560" s="20"/>
      <c r="N1560" s="20"/>
      <c r="O1560" s="20"/>
      <c r="P1560" s="42">
        <v>3750000</v>
      </c>
      <c r="Q1560" s="24">
        <v>12</v>
      </c>
      <c r="R1560" s="25">
        <v>45658</v>
      </c>
      <c r="S1560" s="20" t="s">
        <v>83</v>
      </c>
      <c r="T1560" s="26">
        <f t="shared" si="29"/>
        <v>45000000</v>
      </c>
      <c r="U1560" s="27" t="s">
        <v>100</v>
      </c>
      <c r="V1560" s="27" t="s">
        <v>100</v>
      </c>
      <c r="W1560" s="72"/>
      <c r="X1560" s="72"/>
      <c r="Y1560" s="72"/>
      <c r="Z1560" s="72"/>
      <c r="AA1560" s="72"/>
      <c r="AB1560" s="72"/>
      <c r="AC1560" s="72"/>
      <c r="AD1560" s="72"/>
      <c r="AE1560" s="72"/>
      <c r="AF1560" s="72"/>
      <c r="AG1560" s="72"/>
      <c r="AH1560" s="72"/>
      <c r="AI1560" s="72"/>
      <c r="AJ1560" s="72"/>
      <c r="AK1560" s="72"/>
      <c r="AL1560" s="72"/>
      <c r="AM1560" s="72"/>
      <c r="AN1560" s="72"/>
      <c r="AO1560" s="72"/>
      <c r="AP1560" s="72"/>
      <c r="AQ1560" s="72"/>
      <c r="AR1560" s="72"/>
      <c r="AS1560" s="72"/>
      <c r="AT1560" s="72"/>
      <c r="AU1560" s="72"/>
      <c r="AV1560" s="72"/>
      <c r="AW1560" s="72"/>
      <c r="AX1560" s="72"/>
      <c r="AY1560" s="72"/>
      <c r="AZ1560" s="72"/>
      <c r="BA1560" s="72"/>
      <c r="BB1560" s="72"/>
      <c r="BC1560" s="72"/>
      <c r="BD1560" s="72"/>
      <c r="BE1560" s="72"/>
      <c r="BF1560" s="72"/>
      <c r="BG1560" s="72"/>
      <c r="BH1560" s="72"/>
      <c r="BI1560" s="72"/>
      <c r="BJ1560" s="72"/>
      <c r="BK1560" s="72"/>
      <c r="BL1560" s="72"/>
      <c r="BM1560" s="72"/>
      <c r="BN1560" s="72"/>
      <c r="BO1560" s="72"/>
      <c r="BP1560" s="72"/>
      <c r="BQ1560" s="72"/>
      <c r="BR1560" s="72"/>
      <c r="BS1560" s="72"/>
      <c r="BT1560" s="72"/>
      <c r="BU1560" s="72"/>
      <c r="BV1560" s="72"/>
      <c r="BW1560" s="72"/>
      <c r="BX1560" s="72"/>
      <c r="BY1560" s="72"/>
      <c r="BZ1560" s="72"/>
      <c r="CA1560" s="72"/>
      <c r="CB1560" s="72"/>
      <c r="CC1560" s="72"/>
      <c r="CD1560" s="72"/>
      <c r="CE1560" s="72"/>
      <c r="CF1560" s="72"/>
      <c r="CG1560" s="72"/>
      <c r="CH1560" s="72"/>
      <c r="CI1560" s="72"/>
      <c r="CJ1560" s="72"/>
      <c r="CK1560" s="72"/>
      <c r="CL1560" s="72"/>
      <c r="CM1560" s="72"/>
      <c r="CN1560" s="72"/>
      <c r="CO1560" s="72"/>
      <c r="CP1560" s="72"/>
      <c r="CQ1560" s="72"/>
      <c r="CR1560" s="72"/>
      <c r="CS1560" s="72"/>
      <c r="CT1560" s="72"/>
      <c r="CU1560" s="72"/>
      <c r="CV1560" s="72"/>
      <c r="CW1560" s="72"/>
      <c r="CX1560" s="72"/>
      <c r="CY1560" s="72"/>
      <c r="CZ1560" s="72"/>
      <c r="DA1560" s="72"/>
      <c r="DB1560" s="72"/>
      <c r="DC1560" s="72"/>
      <c r="DD1560" s="72"/>
      <c r="DE1560" s="72"/>
      <c r="DF1560" s="72"/>
      <c r="DG1560" s="72"/>
      <c r="DH1560" s="72"/>
      <c r="DI1560" s="72"/>
      <c r="DJ1560" s="72"/>
      <c r="DK1560" s="72"/>
      <c r="DL1560" s="72"/>
      <c r="DM1560" s="72"/>
      <c r="DN1560" s="72"/>
      <c r="DO1560" s="72"/>
      <c r="DP1560" s="72"/>
      <c r="DQ1560" s="72"/>
      <c r="DR1560" s="72"/>
      <c r="DS1560" s="72"/>
      <c r="DT1560" s="72"/>
      <c r="DU1560" s="72"/>
      <c r="DV1560" s="72"/>
      <c r="DW1560" s="72"/>
      <c r="DX1560" s="72"/>
      <c r="DY1560" s="72"/>
      <c r="DZ1560" s="72"/>
      <c r="EA1560" s="72"/>
      <c r="EB1560" s="72"/>
      <c r="EC1560" s="72"/>
      <c r="ED1560" s="72"/>
      <c r="EE1560" s="72"/>
      <c r="EF1560" s="72"/>
      <c r="EG1560" s="72"/>
      <c r="EH1560" s="72"/>
      <c r="EI1560" s="72"/>
      <c r="EJ1560" s="72"/>
      <c r="EK1560" s="72"/>
      <c r="EL1560" s="72"/>
      <c r="EM1560" s="72"/>
      <c r="EN1560" s="72"/>
      <c r="EO1560" s="72"/>
      <c r="EP1560" s="72"/>
      <c r="EQ1560" s="72"/>
      <c r="ER1560" s="72"/>
      <c r="ES1560" s="72"/>
      <c r="ET1560" s="72"/>
      <c r="EU1560" s="72"/>
      <c r="EV1560" s="72"/>
      <c r="EW1560" s="72"/>
      <c r="EX1560" s="72"/>
      <c r="EY1560" s="72"/>
      <c r="EZ1560" s="72"/>
      <c r="FA1560" s="72"/>
      <c r="FB1560" s="72"/>
      <c r="FC1560" s="72"/>
      <c r="FD1560" s="72"/>
      <c r="FE1560" s="72"/>
      <c r="FF1560" s="72"/>
      <c r="FG1560" s="72"/>
      <c r="FH1560" s="72"/>
      <c r="FI1560" s="72"/>
      <c r="FJ1560" s="72"/>
      <c r="FK1560" s="72"/>
      <c r="FL1560" s="72"/>
      <c r="FM1560" s="72"/>
      <c r="FN1560" s="72"/>
      <c r="FO1560" s="72"/>
      <c r="FP1560" s="72"/>
      <c r="FQ1560" s="72"/>
      <c r="FR1560" s="72"/>
      <c r="FS1560" s="72"/>
      <c r="FT1560" s="72"/>
      <c r="FU1560" s="72"/>
      <c r="FV1560" s="72"/>
      <c r="FW1560" s="72"/>
      <c r="FX1560" s="72"/>
      <c r="FY1560" s="72"/>
      <c r="FZ1560" s="72"/>
      <c r="GA1560" s="72"/>
      <c r="GB1560" s="72"/>
      <c r="GC1560" s="72"/>
      <c r="GD1560" s="72"/>
      <c r="GE1560" s="72"/>
      <c r="GF1560" s="72"/>
      <c r="GG1560" s="72"/>
      <c r="GH1560" s="72"/>
      <c r="GI1560" s="72"/>
      <c r="GJ1560" s="72"/>
      <c r="GK1560" s="72"/>
      <c r="GL1560" s="72"/>
      <c r="GM1560" s="72"/>
      <c r="GN1560" s="72"/>
      <c r="GO1560" s="72"/>
      <c r="GP1560" s="72"/>
      <c r="GQ1560" s="72"/>
      <c r="GR1560" s="72"/>
      <c r="GS1560" s="72"/>
      <c r="GT1560" s="72"/>
      <c r="GU1560" s="72"/>
      <c r="GV1560" s="72"/>
      <c r="GW1560" s="72"/>
      <c r="GX1560" s="72"/>
      <c r="GY1560" s="72"/>
      <c r="GZ1560" s="72"/>
      <c r="HA1560" s="72"/>
      <c r="HB1560" s="72"/>
      <c r="HC1560" s="72"/>
      <c r="HD1560" s="72"/>
      <c r="HE1560" s="72"/>
      <c r="HF1560" s="72"/>
      <c r="HG1560" s="72"/>
      <c r="HH1560" s="72"/>
      <c r="HI1560" s="72"/>
      <c r="HJ1560" s="72"/>
      <c r="HK1560" s="72"/>
      <c r="HL1560" s="72"/>
      <c r="HM1560" s="72"/>
      <c r="HN1560" s="72"/>
      <c r="HO1560" s="72"/>
      <c r="HP1560" s="72"/>
      <c r="HQ1560" s="72"/>
      <c r="HR1560" s="72"/>
      <c r="HS1560" s="72"/>
      <c r="HT1560" s="72"/>
      <c r="HU1560" s="72"/>
      <c r="HV1560" s="72"/>
      <c r="HW1560" s="72"/>
      <c r="HX1560" s="72"/>
      <c r="HY1560" s="72"/>
      <c r="HZ1560" s="72"/>
      <c r="IA1560" s="72"/>
      <c r="IB1560" s="72"/>
      <c r="IC1560" s="72"/>
      <c r="ID1560" s="72"/>
      <c r="IE1560" s="72"/>
      <c r="IF1560" s="72"/>
      <c r="IG1560" s="72"/>
      <c r="IH1560" s="72"/>
      <c r="II1560" s="72"/>
      <c r="IJ1560" s="72"/>
      <c r="IK1560" s="72"/>
      <c r="IL1560" s="72"/>
      <c r="IM1560" s="72"/>
      <c r="IN1560" s="72"/>
      <c r="IO1560" s="72"/>
      <c r="IP1560" s="72"/>
      <c r="IQ1560" s="72"/>
      <c r="IR1560" s="72"/>
      <c r="IS1560" s="72"/>
      <c r="IT1560" s="72"/>
      <c r="IU1560" s="72"/>
      <c r="IV1560" s="72"/>
      <c r="IW1560" s="72"/>
      <c r="IX1560" s="72"/>
      <c r="IY1560" s="72"/>
      <c r="IZ1560" s="72"/>
      <c r="JA1560" s="72"/>
      <c r="JB1560" s="72"/>
      <c r="JC1560" s="72"/>
      <c r="JD1560" s="72"/>
      <c r="JE1560" s="72"/>
      <c r="JF1560" s="72"/>
      <c r="JG1560" s="72"/>
      <c r="JH1560" s="72"/>
      <c r="JI1560" s="72"/>
      <c r="JJ1560" s="72"/>
      <c r="JK1560" s="72"/>
      <c r="JL1560" s="72"/>
      <c r="JM1560" s="72"/>
      <c r="JN1560" s="72"/>
      <c r="JO1560" s="72"/>
      <c r="JP1560" s="72"/>
      <c r="JQ1560" s="72"/>
      <c r="JR1560" s="72"/>
      <c r="JS1560" s="72"/>
      <c r="JT1560" s="72"/>
      <c r="JU1560" s="72"/>
      <c r="JV1560" s="72"/>
      <c r="JW1560" s="72"/>
      <c r="JX1560" s="72"/>
      <c r="JY1560" s="72"/>
      <c r="JZ1560" s="72"/>
      <c r="KA1560" s="72"/>
      <c r="KB1560" s="72"/>
      <c r="KC1560" s="72"/>
      <c r="KD1560" s="72"/>
      <c r="KE1560" s="72"/>
      <c r="KF1560" s="72"/>
      <c r="KG1560" s="72"/>
      <c r="KH1560" s="72"/>
      <c r="KI1560" s="72"/>
      <c r="KJ1560" s="72"/>
      <c r="KK1560" s="72"/>
      <c r="KL1560" s="72"/>
      <c r="KM1560" s="72"/>
      <c r="KN1560" s="72"/>
      <c r="KO1560" s="72"/>
      <c r="KP1560" s="72"/>
      <c r="KQ1560" s="72"/>
      <c r="KR1560" s="72"/>
      <c r="KS1560" s="72"/>
      <c r="KT1560" s="72"/>
      <c r="KU1560" s="72"/>
      <c r="KV1560" s="72"/>
      <c r="KW1560" s="72"/>
      <c r="KX1560" s="72"/>
      <c r="KY1560" s="72"/>
      <c r="KZ1560" s="72"/>
      <c r="LA1560" s="72"/>
      <c r="LB1560" s="72"/>
      <c r="LC1560" s="72"/>
      <c r="LD1560" s="72"/>
      <c r="LE1560" s="72"/>
      <c r="LF1560" s="72"/>
      <c r="LG1560" s="72"/>
      <c r="LH1560" s="72"/>
      <c r="LI1560" s="72"/>
      <c r="LJ1560" s="72"/>
      <c r="LK1560" s="72"/>
      <c r="LL1560" s="72"/>
      <c r="LM1560" s="72"/>
      <c r="LN1560" s="72"/>
      <c r="LO1560" s="72"/>
      <c r="LP1560" s="72"/>
      <c r="LQ1560" s="72"/>
      <c r="LR1560" s="72"/>
      <c r="LS1560" s="72"/>
      <c r="LT1560" s="72"/>
      <c r="LU1560" s="72"/>
      <c r="LV1560" s="72"/>
      <c r="LW1560" s="72"/>
      <c r="LX1560" s="72"/>
      <c r="LY1560" s="72"/>
      <c r="LZ1560" s="72"/>
      <c r="MA1560" s="72"/>
      <c r="MB1560" s="72"/>
      <c r="MC1560" s="72"/>
      <c r="MD1560" s="72"/>
      <c r="ME1560" s="72"/>
      <c r="MF1560" s="72"/>
      <c r="MG1560" s="72"/>
      <c r="MH1560" s="72"/>
      <c r="MI1560" s="72"/>
      <c r="MJ1560" s="72"/>
      <c r="MK1560" s="72"/>
      <c r="ML1560" s="72"/>
      <c r="MM1560" s="72"/>
      <c r="MN1560" s="72"/>
      <c r="MO1560" s="72"/>
      <c r="MP1560" s="72"/>
      <c r="MQ1560" s="72"/>
      <c r="MR1560" s="72"/>
      <c r="MS1560" s="72"/>
      <c r="MT1560" s="72"/>
      <c r="MU1560" s="72"/>
      <c r="MV1560" s="72"/>
      <c r="MW1560" s="72"/>
      <c r="MX1560" s="72"/>
      <c r="MY1560" s="72"/>
      <c r="MZ1560" s="72"/>
      <c r="NA1560" s="72"/>
      <c r="NB1560" s="72"/>
      <c r="NC1560" s="72"/>
      <c r="ND1560" s="72"/>
      <c r="NE1560" s="72"/>
      <c r="NF1560" s="72"/>
      <c r="NG1560" s="72"/>
      <c r="NH1560" s="72"/>
      <c r="NI1560" s="72"/>
      <c r="NJ1560" s="72"/>
      <c r="NK1560" s="72"/>
      <c r="NL1560" s="72"/>
      <c r="NM1560" s="72"/>
      <c r="NN1560" s="72"/>
      <c r="NO1560" s="72"/>
      <c r="NP1560" s="72"/>
      <c r="NQ1560" s="72"/>
      <c r="NR1560" s="72"/>
      <c r="NS1560" s="72"/>
      <c r="NT1560" s="72"/>
      <c r="NU1560" s="72"/>
      <c r="NV1560" s="72"/>
      <c r="NW1560" s="72"/>
      <c r="NX1560" s="72"/>
      <c r="NY1560" s="72"/>
      <c r="NZ1560" s="72"/>
      <c r="OA1560" s="72"/>
      <c r="OB1560" s="72"/>
      <c r="OC1560" s="72"/>
      <c r="OD1560" s="72"/>
      <c r="OE1560" s="72"/>
      <c r="OF1560" s="72"/>
      <c r="OG1560" s="72"/>
      <c r="OH1560" s="72"/>
      <c r="OI1560" s="72"/>
      <c r="OJ1560" s="72"/>
      <c r="OK1560" s="72"/>
      <c r="OL1560" s="72"/>
      <c r="OM1560" s="72"/>
      <c r="ON1560" s="72"/>
      <c r="OO1560" s="72"/>
      <c r="OP1560" s="72"/>
      <c r="OQ1560" s="72"/>
      <c r="OR1560" s="72"/>
      <c r="OS1560" s="72"/>
      <c r="OT1560" s="72"/>
      <c r="OU1560" s="72"/>
      <c r="OV1560" s="72"/>
      <c r="OW1560" s="72"/>
      <c r="OX1560" s="72"/>
      <c r="OY1560" s="72"/>
      <c r="OZ1560" s="72"/>
      <c r="PA1560" s="72"/>
      <c r="PB1560" s="72"/>
      <c r="PC1560" s="72"/>
      <c r="PD1560" s="72"/>
      <c r="PE1560" s="72"/>
      <c r="PF1560" s="72"/>
      <c r="PG1560" s="72"/>
      <c r="PH1560" s="72"/>
      <c r="PI1560" s="72"/>
      <c r="PJ1560" s="72"/>
      <c r="PK1560" s="72"/>
      <c r="PL1560" s="72"/>
      <c r="PM1560" s="72"/>
      <c r="PN1560" s="72"/>
      <c r="PO1560" s="72"/>
      <c r="PP1560" s="72"/>
      <c r="PQ1560" s="72"/>
      <c r="PR1560" s="72"/>
      <c r="PS1560" s="72"/>
      <c r="PT1560" s="72"/>
      <c r="PU1560" s="72"/>
      <c r="PV1560" s="72"/>
      <c r="PW1560" s="72"/>
      <c r="PX1560" s="72"/>
      <c r="PY1560" s="72"/>
      <c r="PZ1560" s="72"/>
      <c r="QA1560" s="72"/>
      <c r="QB1560" s="72"/>
      <c r="QC1560" s="72"/>
      <c r="QD1560" s="72"/>
      <c r="QE1560" s="72"/>
      <c r="QF1560" s="72"/>
      <c r="QG1560" s="72"/>
      <c r="QH1560" s="72"/>
      <c r="QI1560" s="72"/>
      <c r="QJ1560" s="72"/>
      <c r="QK1560" s="72"/>
      <c r="QL1560" s="72"/>
      <c r="QM1560" s="72"/>
      <c r="QN1560" s="72"/>
      <c r="QO1560" s="72"/>
      <c r="QP1560" s="72"/>
      <c r="QQ1560" s="72"/>
      <c r="QR1560" s="72"/>
      <c r="QS1560" s="72"/>
      <c r="QT1560" s="72"/>
      <c r="QU1560" s="72"/>
      <c r="QV1560" s="72"/>
      <c r="QW1560" s="72"/>
      <c r="QX1560" s="72"/>
      <c r="QY1560" s="72"/>
      <c r="QZ1560" s="72"/>
      <c r="RA1560" s="72"/>
      <c r="RB1560" s="72"/>
      <c r="RC1560" s="72"/>
      <c r="RD1560" s="72"/>
      <c r="RE1560" s="72"/>
      <c r="RF1560" s="72"/>
      <c r="RG1560" s="72"/>
      <c r="RH1560" s="72"/>
      <c r="RI1560" s="72"/>
      <c r="RJ1560" s="72"/>
      <c r="RK1560" s="72"/>
      <c r="RL1560" s="72"/>
      <c r="RM1560" s="72"/>
      <c r="RN1560" s="72"/>
      <c r="RO1560" s="72"/>
      <c r="RP1560" s="72"/>
      <c r="RQ1560" s="72"/>
      <c r="RR1560" s="72"/>
      <c r="RS1560" s="72"/>
      <c r="RT1560" s="72"/>
      <c r="RU1560" s="72"/>
      <c r="RV1560" s="72"/>
      <c r="RW1560" s="72"/>
      <c r="RX1560" s="72"/>
      <c r="RY1560" s="72"/>
      <c r="RZ1560" s="72"/>
      <c r="SA1560" s="72"/>
      <c r="SB1560" s="72"/>
      <c r="SC1560" s="72"/>
      <c r="SD1560" s="72"/>
      <c r="SE1560" s="72"/>
      <c r="SF1560" s="72"/>
      <c r="SG1560" s="72"/>
      <c r="SH1560" s="72"/>
      <c r="SI1560" s="72"/>
      <c r="SJ1560" s="72"/>
      <c r="SK1560" s="72"/>
      <c r="SL1560" s="72"/>
      <c r="SM1560" s="72"/>
      <c r="SN1560" s="72"/>
      <c r="SO1560" s="72"/>
      <c r="SP1560" s="72"/>
      <c r="SQ1560" s="72"/>
      <c r="SR1560" s="72"/>
      <c r="SS1560" s="72"/>
      <c r="ST1560" s="72"/>
      <c r="SU1560" s="72"/>
      <c r="SV1560" s="72"/>
      <c r="SW1560" s="72"/>
      <c r="SX1560" s="72"/>
      <c r="SY1560" s="72"/>
      <c r="SZ1560" s="72"/>
      <c r="TA1560" s="72"/>
      <c r="TB1560" s="72"/>
      <c r="TC1560" s="72"/>
    </row>
    <row r="1561" spans="1:523" ht="16.5" customHeight="1" x14ac:dyDescent="0.2">
      <c r="A1561" s="20">
        <v>993</v>
      </c>
      <c r="B1561" s="20" t="s">
        <v>75</v>
      </c>
      <c r="C1561" s="20" t="s">
        <v>1056</v>
      </c>
      <c r="D1561" s="20" t="s">
        <v>38</v>
      </c>
      <c r="E1561" s="20" t="s">
        <v>1340</v>
      </c>
      <c r="F1561" s="22" t="s">
        <v>1063</v>
      </c>
      <c r="G1561" s="73" t="s">
        <v>25</v>
      </c>
      <c r="H1561" s="20" t="s">
        <v>26</v>
      </c>
      <c r="I1561" s="20" t="s">
        <v>81</v>
      </c>
      <c r="J1561" s="22"/>
      <c r="K1561" s="20"/>
      <c r="L1561" s="20"/>
      <c r="M1561" s="20"/>
      <c r="N1561" s="20"/>
      <c r="O1561" s="20"/>
      <c r="P1561" s="42">
        <v>67972051</v>
      </c>
      <c r="Q1561" s="24">
        <v>12</v>
      </c>
      <c r="R1561" s="25">
        <v>45658</v>
      </c>
      <c r="S1561" s="20" t="s">
        <v>83</v>
      </c>
      <c r="T1561" s="26">
        <f t="shared" si="29"/>
        <v>815664612</v>
      </c>
      <c r="U1561" s="27" t="s">
        <v>100</v>
      </c>
      <c r="V1561" s="27" t="s">
        <v>100</v>
      </c>
      <c r="W1561" s="72"/>
      <c r="X1561" s="72"/>
      <c r="Y1561" s="72"/>
      <c r="Z1561" s="72"/>
      <c r="AA1561" s="72"/>
      <c r="AB1561" s="72"/>
      <c r="AC1561" s="72"/>
      <c r="AD1561" s="72"/>
      <c r="AE1561" s="72"/>
      <c r="AF1561" s="72"/>
      <c r="AG1561" s="72"/>
      <c r="AH1561" s="72"/>
      <c r="AI1561" s="72"/>
      <c r="AJ1561" s="72"/>
      <c r="AK1561" s="72"/>
      <c r="AL1561" s="72"/>
      <c r="AM1561" s="72"/>
      <c r="AN1561" s="72"/>
      <c r="AO1561" s="72"/>
      <c r="AP1561" s="72"/>
      <c r="AQ1561" s="72"/>
      <c r="AR1561" s="72"/>
      <c r="AS1561" s="72"/>
      <c r="AT1561" s="72"/>
      <c r="AU1561" s="72"/>
      <c r="AV1561" s="72"/>
      <c r="AW1561" s="72"/>
      <c r="AX1561" s="72"/>
      <c r="AY1561" s="72"/>
      <c r="AZ1561" s="72"/>
      <c r="BA1561" s="72"/>
      <c r="BB1561" s="72"/>
      <c r="BC1561" s="72"/>
      <c r="BD1561" s="72"/>
      <c r="BE1561" s="72"/>
      <c r="BF1561" s="72"/>
      <c r="BG1561" s="72"/>
      <c r="BH1561" s="72"/>
      <c r="BI1561" s="72"/>
      <c r="BJ1561" s="72"/>
      <c r="BK1561" s="72"/>
      <c r="BL1561" s="72"/>
      <c r="BM1561" s="72"/>
      <c r="BN1561" s="72"/>
      <c r="BO1561" s="72"/>
      <c r="BP1561" s="72"/>
      <c r="BQ1561" s="72"/>
      <c r="BR1561" s="72"/>
      <c r="BS1561" s="72"/>
      <c r="BT1561" s="72"/>
      <c r="BU1561" s="72"/>
      <c r="BV1561" s="72"/>
      <c r="BW1561" s="72"/>
      <c r="BX1561" s="72"/>
      <c r="BY1561" s="72"/>
      <c r="BZ1561" s="72"/>
      <c r="CA1561" s="72"/>
      <c r="CB1561" s="72"/>
      <c r="CC1561" s="72"/>
      <c r="CD1561" s="72"/>
      <c r="CE1561" s="72"/>
      <c r="CF1561" s="72"/>
      <c r="CG1561" s="72"/>
      <c r="CH1561" s="72"/>
      <c r="CI1561" s="72"/>
      <c r="CJ1561" s="72"/>
      <c r="CK1561" s="72"/>
      <c r="CL1561" s="72"/>
      <c r="CM1561" s="72"/>
      <c r="CN1561" s="72"/>
      <c r="CO1561" s="72"/>
      <c r="CP1561" s="72"/>
      <c r="CQ1561" s="72"/>
      <c r="CR1561" s="72"/>
      <c r="CS1561" s="72"/>
      <c r="CT1561" s="72"/>
      <c r="CU1561" s="72"/>
      <c r="CV1561" s="72"/>
      <c r="CW1561" s="72"/>
      <c r="CX1561" s="72"/>
      <c r="CY1561" s="72"/>
      <c r="CZ1561" s="72"/>
      <c r="DA1561" s="72"/>
      <c r="DB1561" s="72"/>
      <c r="DC1561" s="72"/>
      <c r="DD1561" s="72"/>
      <c r="DE1561" s="72"/>
      <c r="DF1561" s="72"/>
      <c r="DG1561" s="72"/>
      <c r="DH1561" s="72"/>
      <c r="DI1561" s="72"/>
      <c r="DJ1561" s="72"/>
      <c r="DK1561" s="72"/>
      <c r="DL1561" s="72"/>
      <c r="DM1561" s="72"/>
      <c r="DN1561" s="72"/>
      <c r="DO1561" s="72"/>
      <c r="DP1561" s="72"/>
      <c r="DQ1561" s="72"/>
      <c r="DR1561" s="72"/>
      <c r="DS1561" s="72"/>
      <c r="DT1561" s="72"/>
      <c r="DU1561" s="72"/>
      <c r="DV1561" s="72"/>
      <c r="DW1561" s="72"/>
      <c r="DX1561" s="72"/>
      <c r="DY1561" s="72"/>
      <c r="DZ1561" s="72"/>
      <c r="EA1561" s="72"/>
      <c r="EB1561" s="72"/>
      <c r="EC1561" s="72"/>
      <c r="ED1561" s="72"/>
      <c r="EE1561" s="72"/>
      <c r="EF1561" s="72"/>
      <c r="EG1561" s="72"/>
      <c r="EH1561" s="72"/>
      <c r="EI1561" s="72"/>
      <c r="EJ1561" s="72"/>
      <c r="EK1561" s="72"/>
      <c r="EL1561" s="72"/>
      <c r="EM1561" s="72"/>
      <c r="EN1561" s="72"/>
      <c r="EO1561" s="72"/>
      <c r="EP1561" s="72"/>
      <c r="EQ1561" s="72"/>
      <c r="ER1561" s="72"/>
      <c r="ES1561" s="72"/>
      <c r="ET1561" s="72"/>
      <c r="EU1561" s="72"/>
      <c r="EV1561" s="72"/>
      <c r="EW1561" s="72"/>
      <c r="EX1561" s="72"/>
      <c r="EY1561" s="72"/>
      <c r="EZ1561" s="72"/>
      <c r="FA1561" s="72"/>
      <c r="FB1561" s="72"/>
      <c r="FC1561" s="72"/>
      <c r="FD1561" s="72"/>
      <c r="FE1561" s="72"/>
      <c r="FF1561" s="72"/>
      <c r="FG1561" s="72"/>
      <c r="FH1561" s="72"/>
      <c r="FI1561" s="72"/>
      <c r="FJ1561" s="72"/>
      <c r="FK1561" s="72"/>
      <c r="FL1561" s="72"/>
      <c r="FM1561" s="72"/>
      <c r="FN1561" s="72"/>
      <c r="FO1561" s="72"/>
      <c r="FP1561" s="72"/>
      <c r="FQ1561" s="72"/>
      <c r="FR1561" s="72"/>
      <c r="FS1561" s="72"/>
      <c r="FT1561" s="72"/>
      <c r="FU1561" s="72"/>
      <c r="FV1561" s="72"/>
      <c r="FW1561" s="72"/>
      <c r="FX1561" s="72"/>
      <c r="FY1561" s="72"/>
      <c r="FZ1561" s="72"/>
      <c r="GA1561" s="72"/>
      <c r="GB1561" s="72"/>
      <c r="GC1561" s="72"/>
      <c r="GD1561" s="72"/>
      <c r="GE1561" s="72"/>
      <c r="GF1561" s="72"/>
      <c r="GG1561" s="72"/>
      <c r="GH1561" s="72"/>
      <c r="GI1561" s="72"/>
      <c r="GJ1561" s="72"/>
      <c r="GK1561" s="72"/>
      <c r="GL1561" s="72"/>
      <c r="GM1561" s="72"/>
      <c r="GN1561" s="72"/>
      <c r="GO1561" s="72"/>
      <c r="GP1561" s="72"/>
      <c r="GQ1561" s="72"/>
      <c r="GR1561" s="72"/>
      <c r="GS1561" s="72"/>
      <c r="GT1561" s="72"/>
      <c r="GU1561" s="72"/>
      <c r="GV1561" s="72"/>
      <c r="GW1561" s="72"/>
      <c r="GX1561" s="72"/>
      <c r="GY1561" s="72"/>
      <c r="GZ1561" s="72"/>
      <c r="HA1561" s="72"/>
      <c r="HB1561" s="72"/>
      <c r="HC1561" s="72"/>
      <c r="HD1561" s="72"/>
      <c r="HE1561" s="72"/>
      <c r="HF1561" s="72"/>
      <c r="HG1561" s="72"/>
      <c r="HH1561" s="72"/>
      <c r="HI1561" s="72"/>
      <c r="HJ1561" s="72"/>
      <c r="HK1561" s="72"/>
      <c r="HL1561" s="72"/>
      <c r="HM1561" s="72"/>
      <c r="HN1561" s="72"/>
      <c r="HO1561" s="72"/>
      <c r="HP1561" s="72"/>
      <c r="HQ1561" s="72"/>
      <c r="HR1561" s="72"/>
      <c r="HS1561" s="72"/>
      <c r="HT1561" s="72"/>
      <c r="HU1561" s="72"/>
      <c r="HV1561" s="72"/>
      <c r="HW1561" s="72"/>
      <c r="HX1561" s="72"/>
      <c r="HY1561" s="72"/>
      <c r="HZ1561" s="72"/>
      <c r="IA1561" s="72"/>
      <c r="IB1561" s="72"/>
      <c r="IC1561" s="72"/>
      <c r="ID1561" s="72"/>
      <c r="IE1561" s="72"/>
      <c r="IF1561" s="72"/>
      <c r="IG1561" s="72"/>
      <c r="IH1561" s="72"/>
      <c r="II1561" s="72"/>
      <c r="IJ1561" s="72"/>
      <c r="IK1561" s="72"/>
      <c r="IL1561" s="72"/>
      <c r="IM1561" s="72"/>
      <c r="IN1561" s="72"/>
      <c r="IO1561" s="72"/>
      <c r="IP1561" s="72"/>
      <c r="IQ1561" s="72"/>
      <c r="IR1561" s="72"/>
      <c r="IS1561" s="72"/>
      <c r="IT1561" s="72"/>
      <c r="IU1561" s="72"/>
      <c r="IV1561" s="72"/>
      <c r="IW1561" s="72"/>
      <c r="IX1561" s="72"/>
      <c r="IY1561" s="72"/>
      <c r="IZ1561" s="72"/>
      <c r="JA1561" s="72"/>
      <c r="JB1561" s="72"/>
      <c r="JC1561" s="72"/>
      <c r="JD1561" s="72"/>
      <c r="JE1561" s="72"/>
      <c r="JF1561" s="72"/>
      <c r="JG1561" s="72"/>
      <c r="JH1561" s="72"/>
      <c r="JI1561" s="72"/>
      <c r="JJ1561" s="72"/>
      <c r="JK1561" s="72"/>
      <c r="JL1561" s="72"/>
      <c r="JM1561" s="72"/>
      <c r="JN1561" s="72"/>
      <c r="JO1561" s="72"/>
      <c r="JP1561" s="72"/>
      <c r="JQ1561" s="72"/>
      <c r="JR1561" s="72"/>
      <c r="JS1561" s="72"/>
      <c r="JT1561" s="72"/>
      <c r="JU1561" s="72"/>
      <c r="JV1561" s="72"/>
      <c r="JW1561" s="72"/>
      <c r="JX1561" s="72"/>
      <c r="JY1561" s="72"/>
      <c r="JZ1561" s="72"/>
      <c r="KA1561" s="72"/>
      <c r="KB1561" s="72"/>
      <c r="KC1561" s="72"/>
      <c r="KD1561" s="72"/>
      <c r="KE1561" s="72"/>
      <c r="KF1561" s="72"/>
      <c r="KG1561" s="72"/>
      <c r="KH1561" s="72"/>
      <c r="KI1561" s="72"/>
      <c r="KJ1561" s="72"/>
      <c r="KK1561" s="72"/>
      <c r="KL1561" s="72"/>
      <c r="KM1561" s="72"/>
      <c r="KN1561" s="72"/>
      <c r="KO1561" s="72"/>
      <c r="KP1561" s="72"/>
      <c r="KQ1561" s="72"/>
      <c r="KR1561" s="72"/>
      <c r="KS1561" s="72"/>
      <c r="KT1561" s="72"/>
      <c r="KU1561" s="72"/>
      <c r="KV1561" s="72"/>
      <c r="KW1561" s="72"/>
      <c r="KX1561" s="72"/>
      <c r="KY1561" s="72"/>
      <c r="KZ1561" s="72"/>
      <c r="LA1561" s="72"/>
      <c r="LB1561" s="72"/>
      <c r="LC1561" s="72"/>
      <c r="LD1561" s="72"/>
      <c r="LE1561" s="72"/>
      <c r="LF1561" s="72"/>
      <c r="LG1561" s="72"/>
      <c r="LH1561" s="72"/>
      <c r="LI1561" s="72"/>
      <c r="LJ1561" s="72"/>
      <c r="LK1561" s="72"/>
      <c r="LL1561" s="72"/>
      <c r="LM1561" s="72"/>
      <c r="LN1561" s="72"/>
      <c r="LO1561" s="72"/>
      <c r="LP1561" s="72"/>
      <c r="LQ1561" s="72"/>
      <c r="LR1561" s="72"/>
      <c r="LS1561" s="72"/>
      <c r="LT1561" s="72"/>
      <c r="LU1561" s="72"/>
      <c r="LV1561" s="72"/>
      <c r="LW1561" s="72"/>
      <c r="LX1561" s="72"/>
      <c r="LY1561" s="72"/>
      <c r="LZ1561" s="72"/>
      <c r="MA1561" s="72"/>
      <c r="MB1561" s="72"/>
      <c r="MC1561" s="72"/>
      <c r="MD1561" s="72"/>
      <c r="ME1561" s="72"/>
      <c r="MF1561" s="72"/>
      <c r="MG1561" s="72"/>
      <c r="MH1561" s="72"/>
      <c r="MI1561" s="72"/>
      <c r="MJ1561" s="72"/>
      <c r="MK1561" s="72"/>
      <c r="ML1561" s="72"/>
      <c r="MM1561" s="72"/>
      <c r="MN1561" s="72"/>
      <c r="MO1561" s="72"/>
      <c r="MP1561" s="72"/>
      <c r="MQ1561" s="72"/>
      <c r="MR1561" s="72"/>
      <c r="MS1561" s="72"/>
      <c r="MT1561" s="72"/>
      <c r="MU1561" s="72"/>
      <c r="MV1561" s="72"/>
      <c r="MW1561" s="72"/>
      <c r="MX1561" s="72"/>
      <c r="MY1561" s="72"/>
      <c r="MZ1561" s="72"/>
      <c r="NA1561" s="72"/>
      <c r="NB1561" s="72"/>
      <c r="NC1561" s="72"/>
      <c r="ND1561" s="72"/>
      <c r="NE1561" s="72"/>
      <c r="NF1561" s="72"/>
      <c r="NG1561" s="72"/>
      <c r="NH1561" s="72"/>
      <c r="NI1561" s="72"/>
      <c r="NJ1561" s="72"/>
      <c r="NK1561" s="72"/>
      <c r="NL1561" s="72"/>
      <c r="NM1561" s="72"/>
      <c r="NN1561" s="72"/>
      <c r="NO1561" s="72"/>
      <c r="NP1561" s="72"/>
      <c r="NQ1561" s="72"/>
      <c r="NR1561" s="72"/>
      <c r="NS1561" s="72"/>
      <c r="NT1561" s="72"/>
      <c r="NU1561" s="72"/>
      <c r="NV1561" s="72"/>
      <c r="NW1561" s="72"/>
      <c r="NX1561" s="72"/>
      <c r="NY1561" s="72"/>
      <c r="NZ1561" s="72"/>
      <c r="OA1561" s="72"/>
      <c r="OB1561" s="72"/>
      <c r="OC1561" s="72"/>
      <c r="OD1561" s="72"/>
      <c r="OE1561" s="72"/>
      <c r="OF1561" s="72"/>
      <c r="OG1561" s="72"/>
      <c r="OH1561" s="72"/>
      <c r="OI1561" s="72"/>
      <c r="OJ1561" s="72"/>
      <c r="OK1561" s="72"/>
      <c r="OL1561" s="72"/>
      <c r="OM1561" s="72"/>
      <c r="ON1561" s="72"/>
      <c r="OO1561" s="72"/>
      <c r="OP1561" s="72"/>
      <c r="OQ1561" s="72"/>
      <c r="OR1561" s="72"/>
      <c r="OS1561" s="72"/>
      <c r="OT1561" s="72"/>
      <c r="OU1561" s="72"/>
      <c r="OV1561" s="72"/>
      <c r="OW1561" s="72"/>
      <c r="OX1561" s="72"/>
      <c r="OY1561" s="72"/>
      <c r="OZ1561" s="72"/>
      <c r="PA1561" s="72"/>
      <c r="PB1561" s="72"/>
      <c r="PC1561" s="72"/>
      <c r="PD1561" s="72"/>
      <c r="PE1561" s="72"/>
      <c r="PF1561" s="72"/>
      <c r="PG1561" s="72"/>
      <c r="PH1561" s="72"/>
      <c r="PI1561" s="72"/>
      <c r="PJ1561" s="72"/>
      <c r="PK1561" s="72"/>
      <c r="PL1561" s="72"/>
      <c r="PM1561" s="72"/>
      <c r="PN1561" s="72"/>
      <c r="PO1561" s="72"/>
      <c r="PP1561" s="72"/>
      <c r="PQ1561" s="72"/>
      <c r="PR1561" s="72"/>
      <c r="PS1561" s="72"/>
      <c r="PT1561" s="72"/>
      <c r="PU1561" s="72"/>
      <c r="PV1561" s="72"/>
      <c r="PW1561" s="72"/>
      <c r="PX1561" s="72"/>
      <c r="PY1561" s="72"/>
      <c r="PZ1561" s="72"/>
      <c r="QA1561" s="72"/>
      <c r="QB1561" s="72"/>
      <c r="QC1561" s="72"/>
      <c r="QD1561" s="72"/>
      <c r="QE1561" s="72"/>
      <c r="QF1561" s="72"/>
      <c r="QG1561" s="72"/>
      <c r="QH1561" s="72"/>
      <c r="QI1561" s="72"/>
      <c r="QJ1561" s="72"/>
      <c r="QK1561" s="72"/>
      <c r="QL1561" s="72"/>
      <c r="QM1561" s="72"/>
      <c r="QN1561" s="72"/>
      <c r="QO1561" s="72"/>
      <c r="QP1561" s="72"/>
      <c r="QQ1561" s="72"/>
      <c r="QR1561" s="72"/>
      <c r="QS1561" s="72"/>
      <c r="QT1561" s="72"/>
      <c r="QU1561" s="72"/>
      <c r="QV1561" s="72"/>
      <c r="QW1561" s="72"/>
      <c r="QX1561" s="72"/>
      <c r="QY1561" s="72"/>
      <c r="QZ1561" s="72"/>
      <c r="RA1561" s="72"/>
      <c r="RB1561" s="72"/>
      <c r="RC1561" s="72"/>
      <c r="RD1561" s="72"/>
      <c r="RE1561" s="72"/>
      <c r="RF1561" s="72"/>
      <c r="RG1561" s="72"/>
      <c r="RH1561" s="72"/>
      <c r="RI1561" s="72"/>
      <c r="RJ1561" s="72"/>
      <c r="RK1561" s="72"/>
      <c r="RL1561" s="72"/>
      <c r="RM1561" s="72"/>
      <c r="RN1561" s="72"/>
      <c r="RO1561" s="72"/>
      <c r="RP1561" s="72"/>
      <c r="RQ1561" s="72"/>
      <c r="RR1561" s="72"/>
      <c r="RS1561" s="72"/>
      <c r="RT1561" s="72"/>
      <c r="RU1561" s="72"/>
      <c r="RV1561" s="72"/>
      <c r="RW1561" s="72"/>
      <c r="RX1561" s="72"/>
      <c r="RY1561" s="72"/>
      <c r="RZ1561" s="72"/>
      <c r="SA1561" s="72"/>
      <c r="SB1561" s="72"/>
      <c r="SC1561" s="72"/>
      <c r="SD1561" s="72"/>
      <c r="SE1561" s="72"/>
      <c r="SF1561" s="72"/>
      <c r="SG1561" s="72"/>
      <c r="SH1561" s="72"/>
      <c r="SI1561" s="72"/>
      <c r="SJ1561" s="72"/>
      <c r="SK1561" s="72"/>
      <c r="SL1561" s="72"/>
      <c r="SM1561" s="72"/>
      <c r="SN1561" s="72"/>
      <c r="SO1561" s="72"/>
      <c r="SP1561" s="72"/>
      <c r="SQ1561" s="72"/>
      <c r="SR1561" s="72"/>
      <c r="SS1561" s="72"/>
      <c r="ST1561" s="72"/>
      <c r="SU1561" s="72"/>
      <c r="SV1561" s="72"/>
      <c r="SW1561" s="72"/>
      <c r="SX1561" s="72"/>
      <c r="SY1561" s="72"/>
      <c r="SZ1561" s="72"/>
      <c r="TA1561" s="72"/>
      <c r="TB1561" s="72"/>
      <c r="TC1561" s="72"/>
    </row>
    <row r="1562" spans="1:523" ht="16.5" customHeight="1" x14ac:dyDescent="0.2">
      <c r="A1562" s="20">
        <v>994</v>
      </c>
      <c r="B1562" s="20" t="s">
        <v>75</v>
      </c>
      <c r="C1562" s="20" t="s">
        <v>1056</v>
      </c>
      <c r="D1562" s="20" t="s">
        <v>38</v>
      </c>
      <c r="E1562" s="20" t="s">
        <v>1340</v>
      </c>
      <c r="F1562" s="22" t="s">
        <v>1064</v>
      </c>
      <c r="G1562" s="73" t="s">
        <v>25</v>
      </c>
      <c r="H1562" s="20" t="s">
        <v>26</v>
      </c>
      <c r="I1562" s="20" t="s">
        <v>81</v>
      </c>
      <c r="J1562" s="22"/>
      <c r="K1562" s="20"/>
      <c r="L1562" s="20"/>
      <c r="M1562" s="20"/>
      <c r="N1562" s="20"/>
      <c r="O1562" s="20"/>
      <c r="P1562" s="42">
        <v>78828002</v>
      </c>
      <c r="Q1562" s="24">
        <v>12</v>
      </c>
      <c r="R1562" s="25">
        <v>45658</v>
      </c>
      <c r="S1562" s="20" t="s">
        <v>83</v>
      </c>
      <c r="T1562" s="26">
        <f t="shared" si="29"/>
        <v>945936024</v>
      </c>
      <c r="U1562" s="27" t="s">
        <v>100</v>
      </c>
      <c r="V1562" s="27" t="s">
        <v>100</v>
      </c>
      <c r="W1562" s="72"/>
      <c r="X1562" s="72"/>
      <c r="Y1562" s="72"/>
      <c r="Z1562" s="72"/>
      <c r="AA1562" s="72"/>
      <c r="AB1562" s="72"/>
      <c r="AC1562" s="72"/>
      <c r="AD1562" s="72"/>
      <c r="AE1562" s="72"/>
      <c r="AF1562" s="72"/>
      <c r="AG1562" s="72"/>
      <c r="AH1562" s="72"/>
      <c r="AI1562" s="72"/>
      <c r="AJ1562" s="72"/>
      <c r="AK1562" s="72"/>
      <c r="AL1562" s="72"/>
      <c r="AM1562" s="72"/>
      <c r="AN1562" s="72"/>
      <c r="AO1562" s="72"/>
      <c r="AP1562" s="72"/>
      <c r="AQ1562" s="72"/>
      <c r="AR1562" s="72"/>
      <c r="AS1562" s="72"/>
      <c r="AT1562" s="72"/>
      <c r="AU1562" s="72"/>
      <c r="AV1562" s="72"/>
      <c r="AW1562" s="72"/>
      <c r="AX1562" s="72"/>
      <c r="AY1562" s="72"/>
      <c r="AZ1562" s="72"/>
      <c r="BA1562" s="72"/>
      <c r="BB1562" s="72"/>
      <c r="BC1562" s="72"/>
      <c r="BD1562" s="72"/>
      <c r="BE1562" s="72"/>
      <c r="BF1562" s="72"/>
      <c r="BG1562" s="72"/>
      <c r="BH1562" s="72"/>
      <c r="BI1562" s="72"/>
      <c r="BJ1562" s="72"/>
      <c r="BK1562" s="72"/>
      <c r="BL1562" s="72"/>
      <c r="BM1562" s="72"/>
      <c r="BN1562" s="72"/>
      <c r="BO1562" s="72"/>
      <c r="BP1562" s="72"/>
      <c r="BQ1562" s="72"/>
      <c r="BR1562" s="72"/>
      <c r="BS1562" s="72"/>
      <c r="BT1562" s="72"/>
      <c r="BU1562" s="72"/>
      <c r="BV1562" s="72"/>
      <c r="BW1562" s="72"/>
      <c r="BX1562" s="72"/>
      <c r="BY1562" s="72"/>
      <c r="BZ1562" s="72"/>
      <c r="CA1562" s="72"/>
      <c r="CB1562" s="72"/>
      <c r="CC1562" s="72"/>
      <c r="CD1562" s="72"/>
      <c r="CE1562" s="72"/>
      <c r="CF1562" s="72"/>
      <c r="CG1562" s="72"/>
      <c r="CH1562" s="72"/>
      <c r="CI1562" s="72"/>
      <c r="CJ1562" s="72"/>
      <c r="CK1562" s="72"/>
      <c r="CL1562" s="72"/>
      <c r="CM1562" s="72"/>
      <c r="CN1562" s="72"/>
      <c r="CO1562" s="72"/>
      <c r="CP1562" s="72"/>
      <c r="CQ1562" s="72"/>
      <c r="CR1562" s="72"/>
      <c r="CS1562" s="72"/>
      <c r="CT1562" s="72"/>
      <c r="CU1562" s="72"/>
      <c r="CV1562" s="72"/>
      <c r="CW1562" s="72"/>
      <c r="CX1562" s="72"/>
      <c r="CY1562" s="72"/>
      <c r="CZ1562" s="72"/>
      <c r="DA1562" s="72"/>
      <c r="DB1562" s="72"/>
      <c r="DC1562" s="72"/>
      <c r="DD1562" s="72"/>
      <c r="DE1562" s="72"/>
      <c r="DF1562" s="72"/>
      <c r="DG1562" s="72"/>
      <c r="DH1562" s="72"/>
      <c r="DI1562" s="72"/>
      <c r="DJ1562" s="72"/>
      <c r="DK1562" s="72"/>
      <c r="DL1562" s="72"/>
      <c r="DM1562" s="72"/>
      <c r="DN1562" s="72"/>
      <c r="DO1562" s="72"/>
      <c r="DP1562" s="72"/>
      <c r="DQ1562" s="72"/>
      <c r="DR1562" s="72"/>
      <c r="DS1562" s="72"/>
      <c r="DT1562" s="72"/>
      <c r="DU1562" s="72"/>
      <c r="DV1562" s="72"/>
      <c r="DW1562" s="72"/>
      <c r="DX1562" s="72"/>
      <c r="DY1562" s="72"/>
      <c r="DZ1562" s="72"/>
      <c r="EA1562" s="72"/>
      <c r="EB1562" s="72"/>
      <c r="EC1562" s="72"/>
      <c r="ED1562" s="72"/>
      <c r="EE1562" s="72"/>
      <c r="EF1562" s="72"/>
      <c r="EG1562" s="72"/>
      <c r="EH1562" s="72"/>
      <c r="EI1562" s="72"/>
      <c r="EJ1562" s="72"/>
      <c r="EK1562" s="72"/>
      <c r="EL1562" s="72"/>
      <c r="EM1562" s="72"/>
      <c r="EN1562" s="72"/>
      <c r="EO1562" s="72"/>
      <c r="EP1562" s="72"/>
      <c r="EQ1562" s="72"/>
      <c r="ER1562" s="72"/>
      <c r="ES1562" s="72"/>
      <c r="ET1562" s="72"/>
      <c r="EU1562" s="72"/>
      <c r="EV1562" s="72"/>
      <c r="EW1562" s="72"/>
      <c r="EX1562" s="72"/>
      <c r="EY1562" s="72"/>
      <c r="EZ1562" s="72"/>
      <c r="FA1562" s="72"/>
      <c r="FB1562" s="72"/>
      <c r="FC1562" s="72"/>
      <c r="FD1562" s="72"/>
      <c r="FE1562" s="72"/>
      <c r="FF1562" s="72"/>
      <c r="FG1562" s="72"/>
      <c r="FH1562" s="72"/>
      <c r="FI1562" s="72"/>
      <c r="FJ1562" s="72"/>
      <c r="FK1562" s="72"/>
      <c r="FL1562" s="72"/>
      <c r="FM1562" s="72"/>
      <c r="FN1562" s="72"/>
      <c r="FO1562" s="72"/>
      <c r="FP1562" s="72"/>
      <c r="FQ1562" s="72"/>
      <c r="FR1562" s="72"/>
      <c r="FS1562" s="72"/>
      <c r="FT1562" s="72"/>
      <c r="FU1562" s="72"/>
      <c r="FV1562" s="72"/>
      <c r="FW1562" s="72"/>
      <c r="FX1562" s="72"/>
      <c r="FY1562" s="72"/>
      <c r="FZ1562" s="72"/>
      <c r="GA1562" s="72"/>
      <c r="GB1562" s="72"/>
      <c r="GC1562" s="72"/>
      <c r="GD1562" s="72"/>
      <c r="GE1562" s="72"/>
      <c r="GF1562" s="72"/>
      <c r="GG1562" s="72"/>
      <c r="GH1562" s="72"/>
      <c r="GI1562" s="72"/>
      <c r="GJ1562" s="72"/>
      <c r="GK1562" s="72"/>
      <c r="GL1562" s="72"/>
      <c r="GM1562" s="72"/>
      <c r="GN1562" s="72"/>
      <c r="GO1562" s="72"/>
      <c r="GP1562" s="72"/>
      <c r="GQ1562" s="72"/>
      <c r="GR1562" s="72"/>
      <c r="GS1562" s="72"/>
      <c r="GT1562" s="72"/>
      <c r="GU1562" s="72"/>
      <c r="GV1562" s="72"/>
      <c r="GW1562" s="72"/>
      <c r="GX1562" s="72"/>
      <c r="GY1562" s="72"/>
      <c r="GZ1562" s="72"/>
      <c r="HA1562" s="72"/>
      <c r="HB1562" s="72"/>
      <c r="HC1562" s="72"/>
      <c r="HD1562" s="72"/>
      <c r="HE1562" s="72"/>
      <c r="HF1562" s="72"/>
      <c r="HG1562" s="72"/>
      <c r="HH1562" s="72"/>
      <c r="HI1562" s="72"/>
      <c r="HJ1562" s="72"/>
      <c r="HK1562" s="72"/>
      <c r="HL1562" s="72"/>
      <c r="HM1562" s="72"/>
      <c r="HN1562" s="72"/>
      <c r="HO1562" s="72"/>
      <c r="HP1562" s="72"/>
      <c r="HQ1562" s="72"/>
      <c r="HR1562" s="72"/>
      <c r="HS1562" s="72"/>
      <c r="HT1562" s="72"/>
      <c r="HU1562" s="72"/>
      <c r="HV1562" s="72"/>
      <c r="HW1562" s="72"/>
      <c r="HX1562" s="72"/>
      <c r="HY1562" s="72"/>
      <c r="HZ1562" s="72"/>
      <c r="IA1562" s="72"/>
      <c r="IB1562" s="72"/>
      <c r="IC1562" s="72"/>
      <c r="ID1562" s="72"/>
      <c r="IE1562" s="72"/>
      <c r="IF1562" s="72"/>
      <c r="IG1562" s="72"/>
      <c r="IH1562" s="72"/>
      <c r="II1562" s="72"/>
      <c r="IJ1562" s="72"/>
      <c r="IK1562" s="72"/>
      <c r="IL1562" s="72"/>
      <c r="IM1562" s="72"/>
      <c r="IN1562" s="72"/>
      <c r="IO1562" s="72"/>
      <c r="IP1562" s="72"/>
      <c r="IQ1562" s="72"/>
      <c r="IR1562" s="72"/>
      <c r="IS1562" s="72"/>
      <c r="IT1562" s="72"/>
      <c r="IU1562" s="72"/>
      <c r="IV1562" s="72"/>
      <c r="IW1562" s="72"/>
      <c r="IX1562" s="72"/>
      <c r="IY1562" s="72"/>
      <c r="IZ1562" s="72"/>
      <c r="JA1562" s="72"/>
      <c r="JB1562" s="72"/>
      <c r="JC1562" s="72"/>
      <c r="JD1562" s="72"/>
      <c r="JE1562" s="72"/>
      <c r="JF1562" s="72"/>
      <c r="JG1562" s="72"/>
      <c r="JH1562" s="72"/>
      <c r="JI1562" s="72"/>
      <c r="JJ1562" s="72"/>
      <c r="JK1562" s="72"/>
      <c r="JL1562" s="72"/>
      <c r="JM1562" s="72"/>
      <c r="JN1562" s="72"/>
      <c r="JO1562" s="72"/>
      <c r="JP1562" s="72"/>
      <c r="JQ1562" s="72"/>
      <c r="JR1562" s="72"/>
      <c r="JS1562" s="72"/>
      <c r="JT1562" s="72"/>
      <c r="JU1562" s="72"/>
      <c r="JV1562" s="72"/>
      <c r="JW1562" s="72"/>
      <c r="JX1562" s="72"/>
      <c r="JY1562" s="72"/>
      <c r="JZ1562" s="72"/>
      <c r="KA1562" s="72"/>
      <c r="KB1562" s="72"/>
      <c r="KC1562" s="72"/>
      <c r="KD1562" s="72"/>
      <c r="KE1562" s="72"/>
      <c r="KF1562" s="72"/>
      <c r="KG1562" s="72"/>
      <c r="KH1562" s="72"/>
      <c r="KI1562" s="72"/>
      <c r="KJ1562" s="72"/>
      <c r="KK1562" s="72"/>
      <c r="KL1562" s="72"/>
      <c r="KM1562" s="72"/>
      <c r="KN1562" s="72"/>
      <c r="KO1562" s="72"/>
      <c r="KP1562" s="72"/>
      <c r="KQ1562" s="72"/>
      <c r="KR1562" s="72"/>
      <c r="KS1562" s="72"/>
      <c r="KT1562" s="72"/>
      <c r="KU1562" s="72"/>
      <c r="KV1562" s="72"/>
      <c r="KW1562" s="72"/>
      <c r="KX1562" s="72"/>
      <c r="KY1562" s="72"/>
      <c r="KZ1562" s="72"/>
      <c r="LA1562" s="72"/>
      <c r="LB1562" s="72"/>
      <c r="LC1562" s="72"/>
      <c r="LD1562" s="72"/>
      <c r="LE1562" s="72"/>
      <c r="LF1562" s="72"/>
      <c r="LG1562" s="72"/>
      <c r="LH1562" s="72"/>
      <c r="LI1562" s="72"/>
      <c r="LJ1562" s="72"/>
      <c r="LK1562" s="72"/>
      <c r="LL1562" s="72"/>
      <c r="LM1562" s="72"/>
      <c r="LN1562" s="72"/>
      <c r="LO1562" s="72"/>
      <c r="LP1562" s="72"/>
      <c r="LQ1562" s="72"/>
      <c r="LR1562" s="72"/>
      <c r="LS1562" s="72"/>
      <c r="LT1562" s="72"/>
      <c r="LU1562" s="72"/>
      <c r="LV1562" s="72"/>
      <c r="LW1562" s="72"/>
      <c r="LX1562" s="72"/>
      <c r="LY1562" s="72"/>
      <c r="LZ1562" s="72"/>
      <c r="MA1562" s="72"/>
      <c r="MB1562" s="72"/>
      <c r="MC1562" s="72"/>
      <c r="MD1562" s="72"/>
      <c r="ME1562" s="72"/>
      <c r="MF1562" s="72"/>
      <c r="MG1562" s="72"/>
      <c r="MH1562" s="72"/>
      <c r="MI1562" s="72"/>
      <c r="MJ1562" s="72"/>
      <c r="MK1562" s="72"/>
      <c r="ML1562" s="72"/>
      <c r="MM1562" s="72"/>
      <c r="MN1562" s="72"/>
      <c r="MO1562" s="72"/>
      <c r="MP1562" s="72"/>
      <c r="MQ1562" s="72"/>
      <c r="MR1562" s="72"/>
      <c r="MS1562" s="72"/>
      <c r="MT1562" s="72"/>
      <c r="MU1562" s="72"/>
      <c r="MV1562" s="72"/>
      <c r="MW1562" s="72"/>
      <c r="MX1562" s="72"/>
      <c r="MY1562" s="72"/>
      <c r="MZ1562" s="72"/>
      <c r="NA1562" s="72"/>
      <c r="NB1562" s="72"/>
      <c r="NC1562" s="72"/>
      <c r="ND1562" s="72"/>
      <c r="NE1562" s="72"/>
      <c r="NF1562" s="72"/>
      <c r="NG1562" s="72"/>
      <c r="NH1562" s="72"/>
      <c r="NI1562" s="72"/>
      <c r="NJ1562" s="72"/>
      <c r="NK1562" s="72"/>
      <c r="NL1562" s="72"/>
      <c r="NM1562" s="72"/>
      <c r="NN1562" s="72"/>
      <c r="NO1562" s="72"/>
      <c r="NP1562" s="72"/>
      <c r="NQ1562" s="72"/>
      <c r="NR1562" s="72"/>
      <c r="NS1562" s="72"/>
      <c r="NT1562" s="72"/>
      <c r="NU1562" s="72"/>
      <c r="NV1562" s="72"/>
      <c r="NW1562" s="72"/>
      <c r="NX1562" s="72"/>
      <c r="NY1562" s="72"/>
      <c r="NZ1562" s="72"/>
      <c r="OA1562" s="72"/>
      <c r="OB1562" s="72"/>
      <c r="OC1562" s="72"/>
      <c r="OD1562" s="72"/>
      <c r="OE1562" s="72"/>
      <c r="OF1562" s="72"/>
      <c r="OG1562" s="72"/>
      <c r="OH1562" s="72"/>
      <c r="OI1562" s="72"/>
      <c r="OJ1562" s="72"/>
      <c r="OK1562" s="72"/>
      <c r="OL1562" s="72"/>
      <c r="OM1562" s="72"/>
      <c r="ON1562" s="72"/>
      <c r="OO1562" s="72"/>
      <c r="OP1562" s="72"/>
      <c r="OQ1562" s="72"/>
      <c r="OR1562" s="72"/>
      <c r="OS1562" s="72"/>
      <c r="OT1562" s="72"/>
      <c r="OU1562" s="72"/>
      <c r="OV1562" s="72"/>
      <c r="OW1562" s="72"/>
      <c r="OX1562" s="72"/>
      <c r="OY1562" s="72"/>
      <c r="OZ1562" s="72"/>
      <c r="PA1562" s="72"/>
      <c r="PB1562" s="72"/>
      <c r="PC1562" s="72"/>
      <c r="PD1562" s="72"/>
      <c r="PE1562" s="72"/>
      <c r="PF1562" s="72"/>
      <c r="PG1562" s="72"/>
      <c r="PH1562" s="72"/>
      <c r="PI1562" s="72"/>
      <c r="PJ1562" s="72"/>
      <c r="PK1562" s="72"/>
      <c r="PL1562" s="72"/>
      <c r="PM1562" s="72"/>
      <c r="PN1562" s="72"/>
      <c r="PO1562" s="72"/>
      <c r="PP1562" s="72"/>
      <c r="PQ1562" s="72"/>
      <c r="PR1562" s="72"/>
      <c r="PS1562" s="72"/>
      <c r="PT1562" s="72"/>
      <c r="PU1562" s="72"/>
      <c r="PV1562" s="72"/>
      <c r="PW1562" s="72"/>
      <c r="PX1562" s="72"/>
      <c r="PY1562" s="72"/>
      <c r="PZ1562" s="72"/>
      <c r="QA1562" s="72"/>
      <c r="QB1562" s="72"/>
      <c r="QC1562" s="72"/>
      <c r="QD1562" s="72"/>
      <c r="QE1562" s="72"/>
      <c r="QF1562" s="72"/>
      <c r="QG1562" s="72"/>
      <c r="QH1562" s="72"/>
      <c r="QI1562" s="72"/>
      <c r="QJ1562" s="72"/>
      <c r="QK1562" s="72"/>
      <c r="QL1562" s="72"/>
      <c r="QM1562" s="72"/>
      <c r="QN1562" s="72"/>
      <c r="QO1562" s="72"/>
      <c r="QP1562" s="72"/>
      <c r="QQ1562" s="72"/>
      <c r="QR1562" s="72"/>
      <c r="QS1562" s="72"/>
      <c r="QT1562" s="72"/>
      <c r="QU1562" s="72"/>
      <c r="QV1562" s="72"/>
      <c r="QW1562" s="72"/>
      <c r="QX1562" s="72"/>
      <c r="QY1562" s="72"/>
      <c r="QZ1562" s="72"/>
      <c r="RA1562" s="72"/>
      <c r="RB1562" s="72"/>
      <c r="RC1562" s="72"/>
      <c r="RD1562" s="72"/>
      <c r="RE1562" s="72"/>
      <c r="RF1562" s="72"/>
      <c r="RG1562" s="72"/>
      <c r="RH1562" s="72"/>
      <c r="RI1562" s="72"/>
      <c r="RJ1562" s="72"/>
      <c r="RK1562" s="72"/>
      <c r="RL1562" s="72"/>
      <c r="RM1562" s="72"/>
      <c r="RN1562" s="72"/>
      <c r="RO1562" s="72"/>
      <c r="RP1562" s="72"/>
      <c r="RQ1562" s="72"/>
      <c r="RR1562" s="72"/>
      <c r="RS1562" s="72"/>
      <c r="RT1562" s="72"/>
      <c r="RU1562" s="72"/>
      <c r="RV1562" s="72"/>
      <c r="RW1562" s="72"/>
      <c r="RX1562" s="72"/>
      <c r="RY1562" s="72"/>
      <c r="RZ1562" s="72"/>
      <c r="SA1562" s="72"/>
      <c r="SB1562" s="72"/>
      <c r="SC1562" s="72"/>
      <c r="SD1562" s="72"/>
      <c r="SE1562" s="72"/>
      <c r="SF1562" s="72"/>
      <c r="SG1562" s="72"/>
      <c r="SH1562" s="72"/>
      <c r="SI1562" s="72"/>
      <c r="SJ1562" s="72"/>
      <c r="SK1562" s="72"/>
      <c r="SL1562" s="72"/>
      <c r="SM1562" s="72"/>
      <c r="SN1562" s="72"/>
      <c r="SO1562" s="72"/>
      <c r="SP1562" s="72"/>
      <c r="SQ1562" s="72"/>
      <c r="SR1562" s="72"/>
      <c r="SS1562" s="72"/>
      <c r="ST1562" s="72"/>
      <c r="SU1562" s="72"/>
      <c r="SV1562" s="72"/>
      <c r="SW1562" s="72"/>
      <c r="SX1562" s="72"/>
      <c r="SY1562" s="72"/>
      <c r="SZ1562" s="72"/>
      <c r="TA1562" s="72"/>
      <c r="TB1562" s="72"/>
      <c r="TC1562" s="72"/>
    </row>
    <row r="1563" spans="1:523" ht="16.5" customHeight="1" x14ac:dyDescent="0.2">
      <c r="A1563" s="20">
        <v>995</v>
      </c>
      <c r="B1563" s="20" t="s">
        <v>75</v>
      </c>
      <c r="C1563" s="20" t="s">
        <v>1056</v>
      </c>
      <c r="D1563" s="20" t="s">
        <v>38</v>
      </c>
      <c r="E1563" s="20" t="s">
        <v>1340</v>
      </c>
      <c r="F1563" s="22" t="s">
        <v>1065</v>
      </c>
      <c r="G1563" s="73" t="s">
        <v>25</v>
      </c>
      <c r="H1563" s="20" t="s">
        <v>26</v>
      </c>
      <c r="I1563" s="20" t="s">
        <v>81</v>
      </c>
      <c r="J1563" s="22"/>
      <c r="K1563" s="20"/>
      <c r="L1563" s="20"/>
      <c r="M1563" s="20"/>
      <c r="N1563" s="20"/>
      <c r="O1563" s="20"/>
      <c r="P1563" s="42">
        <v>51865000</v>
      </c>
      <c r="Q1563" s="24">
        <v>12</v>
      </c>
      <c r="R1563" s="25">
        <v>45658</v>
      </c>
      <c r="S1563" s="20" t="s">
        <v>83</v>
      </c>
      <c r="T1563" s="26">
        <f t="shared" si="29"/>
        <v>622380000</v>
      </c>
      <c r="U1563" s="27" t="s">
        <v>100</v>
      </c>
      <c r="V1563" s="27" t="s">
        <v>100</v>
      </c>
      <c r="W1563" s="72"/>
      <c r="X1563" s="72"/>
      <c r="Y1563" s="72"/>
      <c r="Z1563" s="72"/>
      <c r="AA1563" s="72"/>
      <c r="AB1563" s="72"/>
      <c r="AC1563" s="72"/>
      <c r="AD1563" s="72"/>
      <c r="AE1563" s="72"/>
      <c r="AF1563" s="72"/>
      <c r="AG1563" s="72"/>
      <c r="AH1563" s="72"/>
      <c r="AI1563" s="72"/>
      <c r="AJ1563" s="72"/>
      <c r="AK1563" s="72"/>
      <c r="AL1563" s="72"/>
      <c r="AM1563" s="72"/>
      <c r="AN1563" s="72"/>
      <c r="AO1563" s="72"/>
      <c r="AP1563" s="72"/>
      <c r="AQ1563" s="72"/>
      <c r="AR1563" s="72"/>
      <c r="AS1563" s="72"/>
      <c r="AT1563" s="72"/>
      <c r="AU1563" s="72"/>
      <c r="AV1563" s="72"/>
      <c r="AW1563" s="72"/>
      <c r="AX1563" s="72"/>
      <c r="AY1563" s="72"/>
      <c r="AZ1563" s="72"/>
      <c r="BA1563" s="72"/>
      <c r="BB1563" s="72"/>
      <c r="BC1563" s="72"/>
      <c r="BD1563" s="72"/>
      <c r="BE1563" s="72"/>
      <c r="BF1563" s="72"/>
      <c r="BG1563" s="72"/>
      <c r="BH1563" s="72"/>
      <c r="BI1563" s="72"/>
      <c r="BJ1563" s="72"/>
      <c r="BK1563" s="72"/>
      <c r="BL1563" s="72"/>
      <c r="BM1563" s="72"/>
      <c r="BN1563" s="72"/>
      <c r="BO1563" s="72"/>
      <c r="BP1563" s="72"/>
      <c r="BQ1563" s="72"/>
      <c r="BR1563" s="72"/>
      <c r="BS1563" s="72"/>
      <c r="BT1563" s="72"/>
      <c r="BU1563" s="72"/>
      <c r="BV1563" s="72"/>
      <c r="BW1563" s="72"/>
      <c r="BX1563" s="72"/>
      <c r="BY1563" s="72"/>
      <c r="BZ1563" s="72"/>
      <c r="CA1563" s="72"/>
      <c r="CB1563" s="72"/>
      <c r="CC1563" s="72"/>
      <c r="CD1563" s="72"/>
      <c r="CE1563" s="72"/>
      <c r="CF1563" s="72"/>
      <c r="CG1563" s="72"/>
      <c r="CH1563" s="72"/>
      <c r="CI1563" s="72"/>
      <c r="CJ1563" s="72"/>
      <c r="CK1563" s="72"/>
      <c r="CL1563" s="72"/>
      <c r="CM1563" s="72"/>
      <c r="CN1563" s="72"/>
      <c r="CO1563" s="72"/>
      <c r="CP1563" s="72"/>
      <c r="CQ1563" s="72"/>
      <c r="CR1563" s="72"/>
      <c r="CS1563" s="72"/>
      <c r="CT1563" s="72"/>
      <c r="CU1563" s="72"/>
      <c r="CV1563" s="72"/>
      <c r="CW1563" s="72"/>
      <c r="CX1563" s="72"/>
      <c r="CY1563" s="72"/>
      <c r="CZ1563" s="72"/>
      <c r="DA1563" s="72"/>
      <c r="DB1563" s="72"/>
      <c r="DC1563" s="72"/>
      <c r="DD1563" s="72"/>
      <c r="DE1563" s="72"/>
      <c r="DF1563" s="72"/>
      <c r="DG1563" s="72"/>
      <c r="DH1563" s="72"/>
      <c r="DI1563" s="72"/>
      <c r="DJ1563" s="72"/>
      <c r="DK1563" s="72"/>
      <c r="DL1563" s="72"/>
      <c r="DM1563" s="72"/>
      <c r="DN1563" s="72"/>
      <c r="DO1563" s="72"/>
      <c r="DP1563" s="72"/>
      <c r="DQ1563" s="72"/>
      <c r="DR1563" s="72"/>
      <c r="DS1563" s="72"/>
      <c r="DT1563" s="72"/>
      <c r="DU1563" s="72"/>
      <c r="DV1563" s="72"/>
      <c r="DW1563" s="72"/>
      <c r="DX1563" s="72"/>
      <c r="DY1563" s="72"/>
      <c r="DZ1563" s="72"/>
      <c r="EA1563" s="72"/>
      <c r="EB1563" s="72"/>
      <c r="EC1563" s="72"/>
      <c r="ED1563" s="72"/>
      <c r="EE1563" s="72"/>
      <c r="EF1563" s="72"/>
      <c r="EG1563" s="72"/>
      <c r="EH1563" s="72"/>
      <c r="EI1563" s="72"/>
      <c r="EJ1563" s="72"/>
      <c r="EK1563" s="72"/>
      <c r="EL1563" s="72"/>
      <c r="EM1563" s="72"/>
      <c r="EN1563" s="72"/>
      <c r="EO1563" s="72"/>
      <c r="EP1563" s="72"/>
      <c r="EQ1563" s="72"/>
      <c r="ER1563" s="72"/>
      <c r="ES1563" s="72"/>
      <c r="ET1563" s="72"/>
      <c r="EU1563" s="72"/>
      <c r="EV1563" s="72"/>
      <c r="EW1563" s="72"/>
      <c r="EX1563" s="72"/>
      <c r="EY1563" s="72"/>
      <c r="EZ1563" s="72"/>
      <c r="FA1563" s="72"/>
      <c r="FB1563" s="72"/>
      <c r="FC1563" s="72"/>
      <c r="FD1563" s="72"/>
      <c r="FE1563" s="72"/>
      <c r="FF1563" s="72"/>
      <c r="FG1563" s="72"/>
      <c r="FH1563" s="72"/>
      <c r="FI1563" s="72"/>
      <c r="FJ1563" s="72"/>
      <c r="FK1563" s="72"/>
      <c r="FL1563" s="72"/>
      <c r="FM1563" s="72"/>
      <c r="FN1563" s="72"/>
      <c r="FO1563" s="72"/>
      <c r="FP1563" s="72"/>
      <c r="FQ1563" s="72"/>
      <c r="FR1563" s="72"/>
      <c r="FS1563" s="72"/>
      <c r="FT1563" s="72"/>
      <c r="FU1563" s="72"/>
      <c r="FV1563" s="72"/>
      <c r="FW1563" s="72"/>
      <c r="FX1563" s="72"/>
      <c r="FY1563" s="72"/>
      <c r="FZ1563" s="72"/>
      <c r="GA1563" s="72"/>
      <c r="GB1563" s="72"/>
      <c r="GC1563" s="72"/>
      <c r="GD1563" s="72"/>
      <c r="GE1563" s="72"/>
      <c r="GF1563" s="72"/>
      <c r="GG1563" s="72"/>
      <c r="GH1563" s="72"/>
      <c r="GI1563" s="72"/>
      <c r="GJ1563" s="72"/>
      <c r="GK1563" s="72"/>
      <c r="GL1563" s="72"/>
      <c r="GM1563" s="72"/>
      <c r="GN1563" s="72"/>
      <c r="GO1563" s="72"/>
      <c r="GP1563" s="72"/>
      <c r="GQ1563" s="72"/>
      <c r="GR1563" s="72"/>
      <c r="GS1563" s="72"/>
      <c r="GT1563" s="72"/>
      <c r="GU1563" s="72"/>
      <c r="GV1563" s="72"/>
      <c r="GW1563" s="72"/>
      <c r="GX1563" s="72"/>
      <c r="GY1563" s="72"/>
      <c r="GZ1563" s="72"/>
      <c r="HA1563" s="72"/>
      <c r="HB1563" s="72"/>
      <c r="HC1563" s="72"/>
      <c r="HD1563" s="72"/>
      <c r="HE1563" s="72"/>
      <c r="HF1563" s="72"/>
      <c r="HG1563" s="72"/>
      <c r="HH1563" s="72"/>
      <c r="HI1563" s="72"/>
      <c r="HJ1563" s="72"/>
      <c r="HK1563" s="72"/>
      <c r="HL1563" s="72"/>
      <c r="HM1563" s="72"/>
      <c r="HN1563" s="72"/>
      <c r="HO1563" s="72"/>
      <c r="HP1563" s="72"/>
      <c r="HQ1563" s="72"/>
      <c r="HR1563" s="72"/>
      <c r="HS1563" s="72"/>
      <c r="HT1563" s="72"/>
      <c r="HU1563" s="72"/>
      <c r="HV1563" s="72"/>
      <c r="HW1563" s="72"/>
      <c r="HX1563" s="72"/>
      <c r="HY1563" s="72"/>
      <c r="HZ1563" s="72"/>
      <c r="IA1563" s="72"/>
      <c r="IB1563" s="72"/>
      <c r="IC1563" s="72"/>
      <c r="ID1563" s="72"/>
      <c r="IE1563" s="72"/>
      <c r="IF1563" s="72"/>
      <c r="IG1563" s="72"/>
      <c r="IH1563" s="72"/>
      <c r="II1563" s="72"/>
      <c r="IJ1563" s="72"/>
      <c r="IK1563" s="72"/>
      <c r="IL1563" s="72"/>
      <c r="IM1563" s="72"/>
      <c r="IN1563" s="72"/>
      <c r="IO1563" s="72"/>
      <c r="IP1563" s="72"/>
      <c r="IQ1563" s="72"/>
      <c r="IR1563" s="72"/>
      <c r="IS1563" s="72"/>
      <c r="IT1563" s="72"/>
      <c r="IU1563" s="72"/>
      <c r="IV1563" s="72"/>
      <c r="IW1563" s="72"/>
      <c r="IX1563" s="72"/>
      <c r="IY1563" s="72"/>
      <c r="IZ1563" s="72"/>
      <c r="JA1563" s="72"/>
      <c r="JB1563" s="72"/>
      <c r="JC1563" s="72"/>
      <c r="JD1563" s="72"/>
      <c r="JE1563" s="72"/>
      <c r="JF1563" s="72"/>
      <c r="JG1563" s="72"/>
      <c r="JH1563" s="72"/>
      <c r="JI1563" s="72"/>
      <c r="JJ1563" s="72"/>
      <c r="JK1563" s="72"/>
      <c r="JL1563" s="72"/>
      <c r="JM1563" s="72"/>
      <c r="JN1563" s="72"/>
      <c r="JO1563" s="72"/>
      <c r="JP1563" s="72"/>
      <c r="JQ1563" s="72"/>
      <c r="JR1563" s="72"/>
      <c r="JS1563" s="72"/>
      <c r="JT1563" s="72"/>
      <c r="JU1563" s="72"/>
      <c r="JV1563" s="72"/>
      <c r="JW1563" s="72"/>
      <c r="JX1563" s="72"/>
      <c r="JY1563" s="72"/>
      <c r="JZ1563" s="72"/>
      <c r="KA1563" s="72"/>
      <c r="KB1563" s="72"/>
      <c r="KC1563" s="72"/>
      <c r="KD1563" s="72"/>
      <c r="KE1563" s="72"/>
      <c r="KF1563" s="72"/>
      <c r="KG1563" s="72"/>
      <c r="KH1563" s="72"/>
      <c r="KI1563" s="72"/>
      <c r="KJ1563" s="72"/>
      <c r="KK1563" s="72"/>
      <c r="KL1563" s="72"/>
      <c r="KM1563" s="72"/>
      <c r="KN1563" s="72"/>
      <c r="KO1563" s="72"/>
      <c r="KP1563" s="72"/>
      <c r="KQ1563" s="72"/>
      <c r="KR1563" s="72"/>
      <c r="KS1563" s="72"/>
      <c r="KT1563" s="72"/>
      <c r="KU1563" s="72"/>
      <c r="KV1563" s="72"/>
      <c r="KW1563" s="72"/>
      <c r="KX1563" s="72"/>
      <c r="KY1563" s="72"/>
      <c r="KZ1563" s="72"/>
      <c r="LA1563" s="72"/>
      <c r="LB1563" s="72"/>
      <c r="LC1563" s="72"/>
      <c r="LD1563" s="72"/>
      <c r="LE1563" s="72"/>
      <c r="LF1563" s="72"/>
      <c r="LG1563" s="72"/>
      <c r="LH1563" s="72"/>
      <c r="LI1563" s="72"/>
      <c r="LJ1563" s="72"/>
      <c r="LK1563" s="72"/>
      <c r="LL1563" s="72"/>
      <c r="LM1563" s="72"/>
      <c r="LN1563" s="72"/>
      <c r="LO1563" s="72"/>
      <c r="LP1563" s="72"/>
      <c r="LQ1563" s="72"/>
      <c r="LR1563" s="72"/>
      <c r="LS1563" s="72"/>
      <c r="LT1563" s="72"/>
      <c r="LU1563" s="72"/>
      <c r="LV1563" s="72"/>
      <c r="LW1563" s="72"/>
      <c r="LX1563" s="72"/>
      <c r="LY1563" s="72"/>
      <c r="LZ1563" s="72"/>
      <c r="MA1563" s="72"/>
      <c r="MB1563" s="72"/>
      <c r="MC1563" s="72"/>
      <c r="MD1563" s="72"/>
      <c r="ME1563" s="72"/>
      <c r="MF1563" s="72"/>
      <c r="MG1563" s="72"/>
      <c r="MH1563" s="72"/>
      <c r="MI1563" s="72"/>
      <c r="MJ1563" s="72"/>
      <c r="MK1563" s="72"/>
      <c r="ML1563" s="72"/>
      <c r="MM1563" s="72"/>
      <c r="MN1563" s="72"/>
      <c r="MO1563" s="72"/>
      <c r="MP1563" s="72"/>
      <c r="MQ1563" s="72"/>
      <c r="MR1563" s="72"/>
      <c r="MS1563" s="72"/>
      <c r="MT1563" s="72"/>
      <c r="MU1563" s="72"/>
      <c r="MV1563" s="72"/>
      <c r="MW1563" s="72"/>
      <c r="MX1563" s="72"/>
      <c r="MY1563" s="72"/>
      <c r="MZ1563" s="72"/>
      <c r="NA1563" s="72"/>
      <c r="NB1563" s="72"/>
      <c r="NC1563" s="72"/>
      <c r="ND1563" s="72"/>
      <c r="NE1563" s="72"/>
      <c r="NF1563" s="72"/>
      <c r="NG1563" s="72"/>
      <c r="NH1563" s="72"/>
      <c r="NI1563" s="72"/>
      <c r="NJ1563" s="72"/>
      <c r="NK1563" s="72"/>
      <c r="NL1563" s="72"/>
      <c r="NM1563" s="72"/>
      <c r="NN1563" s="72"/>
      <c r="NO1563" s="72"/>
      <c r="NP1563" s="72"/>
      <c r="NQ1563" s="72"/>
      <c r="NR1563" s="72"/>
      <c r="NS1563" s="72"/>
      <c r="NT1563" s="72"/>
      <c r="NU1563" s="72"/>
      <c r="NV1563" s="72"/>
      <c r="NW1563" s="72"/>
      <c r="NX1563" s="72"/>
      <c r="NY1563" s="72"/>
      <c r="NZ1563" s="72"/>
      <c r="OA1563" s="72"/>
      <c r="OB1563" s="72"/>
      <c r="OC1563" s="72"/>
      <c r="OD1563" s="72"/>
      <c r="OE1563" s="72"/>
      <c r="OF1563" s="72"/>
      <c r="OG1563" s="72"/>
      <c r="OH1563" s="72"/>
      <c r="OI1563" s="72"/>
      <c r="OJ1563" s="72"/>
      <c r="OK1563" s="72"/>
      <c r="OL1563" s="72"/>
      <c r="OM1563" s="72"/>
      <c r="ON1563" s="72"/>
      <c r="OO1563" s="72"/>
      <c r="OP1563" s="72"/>
      <c r="OQ1563" s="72"/>
      <c r="OR1563" s="72"/>
      <c r="OS1563" s="72"/>
      <c r="OT1563" s="72"/>
      <c r="OU1563" s="72"/>
      <c r="OV1563" s="72"/>
      <c r="OW1563" s="72"/>
      <c r="OX1563" s="72"/>
      <c r="OY1563" s="72"/>
      <c r="OZ1563" s="72"/>
      <c r="PA1563" s="72"/>
      <c r="PB1563" s="72"/>
      <c r="PC1563" s="72"/>
      <c r="PD1563" s="72"/>
      <c r="PE1563" s="72"/>
      <c r="PF1563" s="72"/>
      <c r="PG1563" s="72"/>
      <c r="PH1563" s="72"/>
      <c r="PI1563" s="72"/>
      <c r="PJ1563" s="72"/>
      <c r="PK1563" s="72"/>
      <c r="PL1563" s="72"/>
      <c r="PM1563" s="72"/>
      <c r="PN1563" s="72"/>
      <c r="PO1563" s="72"/>
      <c r="PP1563" s="72"/>
      <c r="PQ1563" s="72"/>
      <c r="PR1563" s="72"/>
      <c r="PS1563" s="72"/>
      <c r="PT1563" s="72"/>
      <c r="PU1563" s="72"/>
      <c r="PV1563" s="72"/>
      <c r="PW1563" s="72"/>
      <c r="PX1563" s="72"/>
      <c r="PY1563" s="72"/>
      <c r="PZ1563" s="72"/>
      <c r="QA1563" s="72"/>
      <c r="QB1563" s="72"/>
      <c r="QC1563" s="72"/>
      <c r="QD1563" s="72"/>
      <c r="QE1563" s="72"/>
      <c r="QF1563" s="72"/>
      <c r="QG1563" s="72"/>
      <c r="QH1563" s="72"/>
      <c r="QI1563" s="72"/>
      <c r="QJ1563" s="72"/>
      <c r="QK1563" s="72"/>
      <c r="QL1563" s="72"/>
      <c r="QM1563" s="72"/>
      <c r="QN1563" s="72"/>
      <c r="QO1563" s="72"/>
      <c r="QP1563" s="72"/>
      <c r="QQ1563" s="72"/>
      <c r="QR1563" s="72"/>
      <c r="QS1563" s="72"/>
      <c r="QT1563" s="72"/>
      <c r="QU1563" s="72"/>
      <c r="QV1563" s="72"/>
      <c r="QW1563" s="72"/>
      <c r="QX1563" s="72"/>
      <c r="QY1563" s="72"/>
      <c r="QZ1563" s="72"/>
      <c r="RA1563" s="72"/>
      <c r="RB1563" s="72"/>
      <c r="RC1563" s="72"/>
      <c r="RD1563" s="72"/>
      <c r="RE1563" s="72"/>
      <c r="RF1563" s="72"/>
      <c r="RG1563" s="72"/>
      <c r="RH1563" s="72"/>
      <c r="RI1563" s="72"/>
      <c r="RJ1563" s="72"/>
      <c r="RK1563" s="72"/>
      <c r="RL1563" s="72"/>
      <c r="RM1563" s="72"/>
      <c r="RN1563" s="72"/>
      <c r="RO1563" s="72"/>
      <c r="RP1563" s="72"/>
      <c r="RQ1563" s="72"/>
      <c r="RR1563" s="72"/>
      <c r="RS1563" s="72"/>
      <c r="RT1563" s="72"/>
      <c r="RU1563" s="72"/>
      <c r="RV1563" s="72"/>
      <c r="RW1563" s="72"/>
      <c r="RX1563" s="72"/>
      <c r="RY1563" s="72"/>
      <c r="RZ1563" s="72"/>
      <c r="SA1563" s="72"/>
      <c r="SB1563" s="72"/>
      <c r="SC1563" s="72"/>
      <c r="SD1563" s="72"/>
      <c r="SE1563" s="72"/>
      <c r="SF1563" s="72"/>
      <c r="SG1563" s="72"/>
      <c r="SH1563" s="72"/>
      <c r="SI1563" s="72"/>
      <c r="SJ1563" s="72"/>
      <c r="SK1563" s="72"/>
      <c r="SL1563" s="72"/>
      <c r="SM1563" s="72"/>
      <c r="SN1563" s="72"/>
      <c r="SO1563" s="72"/>
      <c r="SP1563" s="72"/>
      <c r="SQ1563" s="72"/>
      <c r="SR1563" s="72"/>
      <c r="SS1563" s="72"/>
      <c r="ST1563" s="72"/>
      <c r="SU1563" s="72"/>
      <c r="SV1563" s="72"/>
      <c r="SW1563" s="72"/>
      <c r="SX1563" s="72"/>
      <c r="SY1563" s="72"/>
      <c r="SZ1563" s="72"/>
      <c r="TA1563" s="72"/>
      <c r="TB1563" s="72"/>
      <c r="TC1563" s="72"/>
    </row>
    <row r="1564" spans="1:523" ht="16.5" customHeight="1" x14ac:dyDescent="0.2">
      <c r="A1564" s="20">
        <v>996</v>
      </c>
      <c r="B1564" s="20" t="s">
        <v>75</v>
      </c>
      <c r="C1564" s="20" t="s">
        <v>1056</v>
      </c>
      <c r="D1564" s="20" t="s">
        <v>38</v>
      </c>
      <c r="E1564" s="20" t="s">
        <v>1345</v>
      </c>
      <c r="F1564" s="22" t="s">
        <v>1066</v>
      </c>
      <c r="G1564" s="73" t="s">
        <v>173</v>
      </c>
      <c r="H1564" s="20" t="s">
        <v>35</v>
      </c>
      <c r="I1564" s="20" t="s">
        <v>81</v>
      </c>
      <c r="J1564" s="22"/>
      <c r="K1564" s="20"/>
      <c r="L1564" s="20"/>
      <c r="M1564" s="20"/>
      <c r="N1564" s="20"/>
      <c r="O1564" s="20"/>
      <c r="P1564" s="42">
        <v>64454500</v>
      </c>
      <c r="Q1564" s="24">
        <v>12</v>
      </c>
      <c r="R1564" s="25">
        <v>45658</v>
      </c>
      <c r="S1564" s="20" t="s">
        <v>83</v>
      </c>
      <c r="T1564" s="26">
        <f t="shared" si="29"/>
        <v>773454000</v>
      </c>
      <c r="U1564" s="27" t="s">
        <v>100</v>
      </c>
      <c r="V1564" s="27" t="s">
        <v>100</v>
      </c>
      <c r="W1564" s="72"/>
      <c r="X1564" s="72"/>
      <c r="Y1564" s="72"/>
      <c r="Z1564" s="72"/>
      <c r="AA1564" s="72"/>
      <c r="AB1564" s="72"/>
      <c r="AC1564" s="72"/>
      <c r="AD1564" s="72"/>
      <c r="AE1564" s="72"/>
      <c r="AF1564" s="72"/>
      <c r="AG1564" s="72"/>
      <c r="AH1564" s="72"/>
      <c r="AI1564" s="72"/>
      <c r="AJ1564" s="72"/>
      <c r="AK1564" s="72"/>
      <c r="AL1564" s="72"/>
      <c r="AM1564" s="72"/>
      <c r="AN1564" s="72"/>
      <c r="AO1564" s="72"/>
      <c r="AP1564" s="72"/>
      <c r="AQ1564" s="72"/>
      <c r="AR1564" s="72"/>
      <c r="AS1564" s="72"/>
      <c r="AT1564" s="72"/>
      <c r="AU1564" s="72"/>
      <c r="AV1564" s="72"/>
      <c r="AW1564" s="72"/>
      <c r="AX1564" s="72"/>
      <c r="AY1564" s="72"/>
      <c r="AZ1564" s="72"/>
      <c r="BA1564" s="72"/>
      <c r="BB1564" s="72"/>
      <c r="BC1564" s="72"/>
      <c r="BD1564" s="72"/>
      <c r="BE1564" s="72"/>
      <c r="BF1564" s="72"/>
      <c r="BG1564" s="72"/>
      <c r="BH1564" s="72"/>
      <c r="BI1564" s="72"/>
      <c r="BJ1564" s="72"/>
      <c r="BK1564" s="72"/>
      <c r="BL1564" s="72"/>
      <c r="BM1564" s="72"/>
      <c r="BN1564" s="72"/>
      <c r="BO1564" s="72"/>
      <c r="BP1564" s="72"/>
      <c r="BQ1564" s="72"/>
      <c r="BR1564" s="72"/>
      <c r="BS1564" s="72"/>
      <c r="BT1564" s="72"/>
      <c r="BU1564" s="72"/>
      <c r="BV1564" s="72"/>
      <c r="BW1564" s="72"/>
      <c r="BX1564" s="72"/>
      <c r="BY1564" s="72"/>
      <c r="BZ1564" s="72"/>
      <c r="CA1564" s="72"/>
      <c r="CB1564" s="72"/>
      <c r="CC1564" s="72"/>
      <c r="CD1564" s="72"/>
      <c r="CE1564" s="72"/>
      <c r="CF1564" s="72"/>
      <c r="CG1564" s="72"/>
      <c r="CH1564" s="72"/>
      <c r="CI1564" s="72"/>
      <c r="CJ1564" s="72"/>
      <c r="CK1564" s="72"/>
      <c r="CL1564" s="72"/>
      <c r="CM1564" s="72"/>
      <c r="CN1564" s="72"/>
      <c r="CO1564" s="72"/>
      <c r="CP1564" s="72"/>
      <c r="CQ1564" s="72"/>
      <c r="CR1564" s="72"/>
      <c r="CS1564" s="72"/>
      <c r="CT1564" s="72"/>
      <c r="CU1564" s="72"/>
      <c r="CV1564" s="72"/>
      <c r="CW1564" s="72"/>
      <c r="CX1564" s="72"/>
      <c r="CY1564" s="72"/>
      <c r="CZ1564" s="72"/>
      <c r="DA1564" s="72"/>
      <c r="DB1564" s="72"/>
      <c r="DC1564" s="72"/>
      <c r="DD1564" s="72"/>
      <c r="DE1564" s="72"/>
      <c r="DF1564" s="72"/>
      <c r="DG1564" s="72"/>
      <c r="DH1564" s="72"/>
      <c r="DI1564" s="72"/>
      <c r="DJ1564" s="72"/>
      <c r="DK1564" s="72"/>
      <c r="DL1564" s="72"/>
      <c r="DM1564" s="72"/>
      <c r="DN1564" s="72"/>
      <c r="DO1564" s="72"/>
      <c r="DP1564" s="72"/>
      <c r="DQ1564" s="72"/>
      <c r="DR1564" s="72"/>
      <c r="DS1564" s="72"/>
      <c r="DT1564" s="72"/>
      <c r="DU1564" s="72"/>
      <c r="DV1564" s="72"/>
      <c r="DW1564" s="72"/>
      <c r="DX1564" s="72"/>
      <c r="DY1564" s="72"/>
      <c r="DZ1564" s="72"/>
      <c r="EA1564" s="72"/>
      <c r="EB1564" s="72"/>
      <c r="EC1564" s="72"/>
      <c r="ED1564" s="72"/>
      <c r="EE1564" s="72"/>
      <c r="EF1564" s="72"/>
      <c r="EG1564" s="72"/>
      <c r="EH1564" s="72"/>
      <c r="EI1564" s="72"/>
      <c r="EJ1564" s="72"/>
      <c r="EK1564" s="72"/>
      <c r="EL1564" s="72"/>
      <c r="EM1564" s="72"/>
      <c r="EN1564" s="72"/>
      <c r="EO1564" s="72"/>
      <c r="EP1564" s="72"/>
      <c r="EQ1564" s="72"/>
      <c r="ER1564" s="72"/>
      <c r="ES1564" s="72"/>
      <c r="ET1564" s="72"/>
      <c r="EU1564" s="72"/>
      <c r="EV1564" s="72"/>
      <c r="EW1564" s="72"/>
      <c r="EX1564" s="72"/>
      <c r="EY1564" s="72"/>
      <c r="EZ1564" s="72"/>
      <c r="FA1564" s="72"/>
      <c r="FB1564" s="72"/>
      <c r="FC1564" s="72"/>
      <c r="FD1564" s="72"/>
      <c r="FE1564" s="72"/>
      <c r="FF1564" s="72"/>
      <c r="FG1564" s="72"/>
      <c r="FH1564" s="72"/>
      <c r="FI1564" s="72"/>
      <c r="FJ1564" s="72"/>
      <c r="FK1564" s="72"/>
      <c r="FL1564" s="72"/>
      <c r="FM1564" s="72"/>
      <c r="FN1564" s="72"/>
      <c r="FO1564" s="72"/>
      <c r="FP1564" s="72"/>
      <c r="FQ1564" s="72"/>
      <c r="FR1564" s="72"/>
      <c r="FS1564" s="72"/>
      <c r="FT1564" s="72"/>
      <c r="FU1564" s="72"/>
      <c r="FV1564" s="72"/>
      <c r="FW1564" s="72"/>
      <c r="FX1564" s="72"/>
      <c r="FY1564" s="72"/>
      <c r="FZ1564" s="72"/>
      <c r="GA1564" s="72"/>
      <c r="GB1564" s="72"/>
      <c r="GC1564" s="72"/>
      <c r="GD1564" s="72"/>
      <c r="GE1564" s="72"/>
      <c r="GF1564" s="72"/>
      <c r="GG1564" s="72"/>
      <c r="GH1564" s="72"/>
      <c r="GI1564" s="72"/>
      <c r="GJ1564" s="72"/>
      <c r="GK1564" s="72"/>
      <c r="GL1564" s="72"/>
      <c r="GM1564" s="72"/>
      <c r="GN1564" s="72"/>
      <c r="GO1564" s="72"/>
      <c r="GP1564" s="72"/>
      <c r="GQ1564" s="72"/>
      <c r="GR1564" s="72"/>
      <c r="GS1564" s="72"/>
      <c r="GT1564" s="72"/>
      <c r="GU1564" s="72"/>
      <c r="GV1564" s="72"/>
      <c r="GW1564" s="72"/>
      <c r="GX1564" s="72"/>
      <c r="GY1564" s="72"/>
      <c r="GZ1564" s="72"/>
      <c r="HA1564" s="72"/>
      <c r="HB1564" s="72"/>
      <c r="HC1564" s="72"/>
      <c r="HD1564" s="72"/>
      <c r="HE1564" s="72"/>
      <c r="HF1564" s="72"/>
      <c r="HG1564" s="72"/>
      <c r="HH1564" s="72"/>
      <c r="HI1564" s="72"/>
      <c r="HJ1564" s="72"/>
      <c r="HK1564" s="72"/>
      <c r="HL1564" s="72"/>
      <c r="HM1564" s="72"/>
      <c r="HN1564" s="72"/>
      <c r="HO1564" s="72"/>
      <c r="HP1564" s="72"/>
      <c r="HQ1564" s="72"/>
      <c r="HR1564" s="72"/>
      <c r="HS1564" s="72"/>
      <c r="HT1564" s="72"/>
      <c r="HU1564" s="72"/>
      <c r="HV1564" s="72"/>
      <c r="HW1564" s="72"/>
      <c r="HX1564" s="72"/>
      <c r="HY1564" s="72"/>
      <c r="HZ1564" s="72"/>
      <c r="IA1564" s="72"/>
      <c r="IB1564" s="72"/>
      <c r="IC1564" s="72"/>
      <c r="ID1564" s="72"/>
      <c r="IE1564" s="72"/>
      <c r="IF1564" s="72"/>
      <c r="IG1564" s="72"/>
      <c r="IH1564" s="72"/>
      <c r="II1564" s="72"/>
      <c r="IJ1564" s="72"/>
      <c r="IK1564" s="72"/>
      <c r="IL1564" s="72"/>
      <c r="IM1564" s="72"/>
      <c r="IN1564" s="72"/>
      <c r="IO1564" s="72"/>
      <c r="IP1564" s="72"/>
      <c r="IQ1564" s="72"/>
      <c r="IR1564" s="72"/>
      <c r="IS1564" s="72"/>
      <c r="IT1564" s="72"/>
      <c r="IU1564" s="72"/>
      <c r="IV1564" s="72"/>
      <c r="IW1564" s="72"/>
      <c r="IX1564" s="72"/>
      <c r="IY1564" s="72"/>
      <c r="IZ1564" s="72"/>
      <c r="JA1564" s="72"/>
      <c r="JB1564" s="72"/>
      <c r="JC1564" s="72"/>
      <c r="JD1564" s="72"/>
      <c r="JE1564" s="72"/>
      <c r="JF1564" s="72"/>
      <c r="JG1564" s="72"/>
      <c r="JH1564" s="72"/>
      <c r="JI1564" s="72"/>
      <c r="JJ1564" s="72"/>
      <c r="JK1564" s="72"/>
      <c r="JL1564" s="72"/>
      <c r="JM1564" s="72"/>
      <c r="JN1564" s="72"/>
      <c r="JO1564" s="72"/>
      <c r="JP1564" s="72"/>
      <c r="JQ1564" s="72"/>
      <c r="JR1564" s="72"/>
      <c r="JS1564" s="72"/>
      <c r="JT1564" s="72"/>
      <c r="JU1564" s="72"/>
      <c r="JV1564" s="72"/>
      <c r="JW1564" s="72"/>
      <c r="JX1564" s="72"/>
      <c r="JY1564" s="72"/>
      <c r="JZ1564" s="72"/>
      <c r="KA1564" s="72"/>
      <c r="KB1564" s="72"/>
      <c r="KC1564" s="72"/>
      <c r="KD1564" s="72"/>
      <c r="KE1564" s="72"/>
      <c r="KF1564" s="72"/>
      <c r="KG1564" s="72"/>
      <c r="KH1564" s="72"/>
      <c r="KI1564" s="72"/>
      <c r="KJ1564" s="72"/>
      <c r="KK1564" s="72"/>
      <c r="KL1564" s="72"/>
      <c r="KM1564" s="72"/>
      <c r="KN1564" s="72"/>
      <c r="KO1564" s="72"/>
      <c r="KP1564" s="72"/>
      <c r="KQ1564" s="72"/>
      <c r="KR1564" s="72"/>
      <c r="KS1564" s="72"/>
      <c r="KT1564" s="72"/>
      <c r="KU1564" s="72"/>
      <c r="KV1564" s="72"/>
      <c r="KW1564" s="72"/>
      <c r="KX1564" s="72"/>
      <c r="KY1564" s="72"/>
      <c r="KZ1564" s="72"/>
      <c r="LA1564" s="72"/>
      <c r="LB1564" s="72"/>
      <c r="LC1564" s="72"/>
      <c r="LD1564" s="72"/>
      <c r="LE1564" s="72"/>
      <c r="LF1564" s="72"/>
      <c r="LG1564" s="72"/>
      <c r="LH1564" s="72"/>
      <c r="LI1564" s="72"/>
      <c r="LJ1564" s="72"/>
      <c r="LK1564" s="72"/>
      <c r="LL1564" s="72"/>
      <c r="LM1564" s="72"/>
      <c r="LN1564" s="72"/>
      <c r="LO1564" s="72"/>
      <c r="LP1564" s="72"/>
      <c r="LQ1564" s="72"/>
      <c r="LR1564" s="72"/>
      <c r="LS1564" s="72"/>
      <c r="LT1564" s="72"/>
      <c r="LU1564" s="72"/>
      <c r="LV1564" s="72"/>
      <c r="LW1564" s="72"/>
      <c r="LX1564" s="72"/>
      <c r="LY1564" s="72"/>
      <c r="LZ1564" s="72"/>
      <c r="MA1564" s="72"/>
      <c r="MB1564" s="72"/>
      <c r="MC1564" s="72"/>
      <c r="MD1564" s="72"/>
      <c r="ME1564" s="72"/>
      <c r="MF1564" s="72"/>
      <c r="MG1564" s="72"/>
      <c r="MH1564" s="72"/>
      <c r="MI1564" s="72"/>
      <c r="MJ1564" s="72"/>
      <c r="MK1564" s="72"/>
      <c r="ML1564" s="72"/>
      <c r="MM1564" s="72"/>
      <c r="MN1564" s="72"/>
      <c r="MO1564" s="72"/>
      <c r="MP1564" s="72"/>
      <c r="MQ1564" s="72"/>
      <c r="MR1564" s="72"/>
      <c r="MS1564" s="72"/>
      <c r="MT1564" s="72"/>
      <c r="MU1564" s="72"/>
      <c r="MV1564" s="72"/>
      <c r="MW1564" s="72"/>
      <c r="MX1564" s="72"/>
      <c r="MY1564" s="72"/>
      <c r="MZ1564" s="72"/>
      <c r="NA1564" s="72"/>
      <c r="NB1564" s="72"/>
      <c r="NC1564" s="72"/>
      <c r="ND1564" s="72"/>
      <c r="NE1564" s="72"/>
      <c r="NF1564" s="72"/>
      <c r="NG1564" s="72"/>
      <c r="NH1564" s="72"/>
      <c r="NI1564" s="72"/>
      <c r="NJ1564" s="72"/>
      <c r="NK1564" s="72"/>
      <c r="NL1564" s="72"/>
      <c r="NM1564" s="72"/>
      <c r="NN1564" s="72"/>
      <c r="NO1564" s="72"/>
      <c r="NP1564" s="72"/>
      <c r="NQ1564" s="72"/>
      <c r="NR1564" s="72"/>
      <c r="NS1564" s="72"/>
      <c r="NT1564" s="72"/>
      <c r="NU1564" s="72"/>
      <c r="NV1564" s="72"/>
      <c r="NW1564" s="72"/>
      <c r="NX1564" s="72"/>
      <c r="NY1564" s="72"/>
      <c r="NZ1564" s="72"/>
      <c r="OA1564" s="72"/>
      <c r="OB1564" s="72"/>
      <c r="OC1564" s="72"/>
      <c r="OD1564" s="72"/>
      <c r="OE1564" s="72"/>
      <c r="OF1564" s="72"/>
      <c r="OG1564" s="72"/>
      <c r="OH1564" s="72"/>
      <c r="OI1564" s="72"/>
      <c r="OJ1564" s="72"/>
      <c r="OK1564" s="72"/>
      <c r="OL1564" s="72"/>
      <c r="OM1564" s="72"/>
      <c r="ON1564" s="72"/>
      <c r="OO1564" s="72"/>
      <c r="OP1564" s="72"/>
      <c r="OQ1564" s="72"/>
      <c r="OR1564" s="72"/>
      <c r="OS1564" s="72"/>
      <c r="OT1564" s="72"/>
      <c r="OU1564" s="72"/>
      <c r="OV1564" s="72"/>
      <c r="OW1564" s="72"/>
      <c r="OX1564" s="72"/>
      <c r="OY1564" s="72"/>
      <c r="OZ1564" s="72"/>
      <c r="PA1564" s="72"/>
      <c r="PB1564" s="72"/>
      <c r="PC1564" s="72"/>
      <c r="PD1564" s="72"/>
      <c r="PE1564" s="72"/>
      <c r="PF1564" s="72"/>
      <c r="PG1564" s="72"/>
      <c r="PH1564" s="72"/>
      <c r="PI1564" s="72"/>
      <c r="PJ1564" s="72"/>
      <c r="PK1564" s="72"/>
      <c r="PL1564" s="72"/>
      <c r="PM1564" s="72"/>
      <c r="PN1564" s="72"/>
      <c r="PO1564" s="72"/>
      <c r="PP1564" s="72"/>
      <c r="PQ1564" s="72"/>
      <c r="PR1564" s="72"/>
      <c r="PS1564" s="72"/>
      <c r="PT1564" s="72"/>
      <c r="PU1564" s="72"/>
      <c r="PV1564" s="72"/>
      <c r="PW1564" s="72"/>
      <c r="PX1564" s="72"/>
      <c r="PY1564" s="72"/>
      <c r="PZ1564" s="72"/>
      <c r="QA1564" s="72"/>
      <c r="QB1564" s="72"/>
      <c r="QC1564" s="72"/>
      <c r="QD1564" s="72"/>
      <c r="QE1564" s="72"/>
      <c r="QF1564" s="72"/>
      <c r="QG1564" s="72"/>
      <c r="QH1564" s="72"/>
      <c r="QI1564" s="72"/>
      <c r="QJ1564" s="72"/>
      <c r="QK1564" s="72"/>
      <c r="QL1564" s="72"/>
      <c r="QM1564" s="72"/>
      <c r="QN1564" s="72"/>
      <c r="QO1564" s="72"/>
      <c r="QP1564" s="72"/>
      <c r="QQ1564" s="72"/>
      <c r="QR1564" s="72"/>
      <c r="QS1564" s="72"/>
      <c r="QT1564" s="72"/>
      <c r="QU1564" s="72"/>
      <c r="QV1564" s="72"/>
      <c r="QW1564" s="72"/>
      <c r="QX1564" s="72"/>
      <c r="QY1564" s="72"/>
      <c r="QZ1564" s="72"/>
      <c r="RA1564" s="72"/>
      <c r="RB1564" s="72"/>
      <c r="RC1564" s="72"/>
      <c r="RD1564" s="72"/>
      <c r="RE1564" s="72"/>
      <c r="RF1564" s="72"/>
      <c r="RG1564" s="72"/>
      <c r="RH1564" s="72"/>
      <c r="RI1564" s="72"/>
      <c r="RJ1564" s="72"/>
      <c r="RK1564" s="72"/>
      <c r="RL1564" s="72"/>
      <c r="RM1564" s="72"/>
      <c r="RN1564" s="72"/>
      <c r="RO1564" s="72"/>
      <c r="RP1564" s="72"/>
      <c r="RQ1564" s="72"/>
      <c r="RR1564" s="72"/>
      <c r="RS1564" s="72"/>
      <c r="RT1564" s="72"/>
      <c r="RU1564" s="72"/>
      <c r="RV1564" s="72"/>
      <c r="RW1564" s="72"/>
      <c r="RX1564" s="72"/>
      <c r="RY1564" s="72"/>
      <c r="RZ1564" s="72"/>
      <c r="SA1564" s="72"/>
      <c r="SB1564" s="72"/>
      <c r="SC1564" s="72"/>
      <c r="SD1564" s="72"/>
      <c r="SE1564" s="72"/>
      <c r="SF1564" s="72"/>
      <c r="SG1564" s="72"/>
      <c r="SH1564" s="72"/>
      <c r="SI1564" s="72"/>
      <c r="SJ1564" s="72"/>
      <c r="SK1564" s="72"/>
      <c r="SL1564" s="72"/>
      <c r="SM1564" s="72"/>
      <c r="SN1564" s="72"/>
      <c r="SO1564" s="72"/>
      <c r="SP1564" s="72"/>
      <c r="SQ1564" s="72"/>
      <c r="SR1564" s="72"/>
      <c r="SS1564" s="72"/>
      <c r="ST1564" s="72"/>
      <c r="SU1564" s="72"/>
      <c r="SV1564" s="72"/>
      <c r="SW1564" s="72"/>
      <c r="SX1564" s="72"/>
      <c r="SY1564" s="72"/>
      <c r="SZ1564" s="72"/>
      <c r="TA1564" s="72"/>
      <c r="TB1564" s="72"/>
      <c r="TC1564" s="72"/>
    </row>
    <row r="1565" spans="1:523" ht="16.5" customHeight="1" x14ac:dyDescent="0.2">
      <c r="A1565" s="20">
        <v>998</v>
      </c>
      <c r="B1565" s="20" t="s">
        <v>75</v>
      </c>
      <c r="C1565" s="20" t="s">
        <v>1056</v>
      </c>
      <c r="D1565" s="20" t="s">
        <v>38</v>
      </c>
      <c r="E1565" s="20" t="s">
        <v>1345</v>
      </c>
      <c r="F1565" s="22" t="s">
        <v>1067</v>
      </c>
      <c r="G1565" s="73" t="s">
        <v>42</v>
      </c>
      <c r="H1565" s="20" t="s">
        <v>35</v>
      </c>
      <c r="I1565" s="20" t="s">
        <v>81</v>
      </c>
      <c r="J1565" s="22"/>
      <c r="K1565" s="20"/>
      <c r="L1565" s="20"/>
      <c r="M1565" s="20"/>
      <c r="N1565" s="20"/>
      <c r="O1565" s="20"/>
      <c r="P1565" s="42">
        <v>250000</v>
      </c>
      <c r="Q1565" s="24">
        <v>12</v>
      </c>
      <c r="R1565" s="25">
        <v>45658</v>
      </c>
      <c r="S1565" s="20" t="s">
        <v>83</v>
      </c>
      <c r="T1565" s="26">
        <f t="shared" si="29"/>
        <v>3000000</v>
      </c>
      <c r="U1565" s="27" t="s">
        <v>100</v>
      </c>
      <c r="V1565" s="27" t="s">
        <v>100</v>
      </c>
      <c r="W1565" s="72"/>
      <c r="X1565" s="72"/>
      <c r="Y1565" s="72"/>
      <c r="Z1565" s="72"/>
      <c r="AA1565" s="72"/>
      <c r="AB1565" s="72"/>
      <c r="AC1565" s="72"/>
      <c r="AD1565" s="72"/>
      <c r="AE1565" s="72"/>
      <c r="AF1565" s="72"/>
      <c r="AG1565" s="72"/>
      <c r="AH1565" s="72"/>
      <c r="AI1565" s="72"/>
      <c r="AJ1565" s="72"/>
      <c r="AK1565" s="72"/>
      <c r="AL1565" s="72"/>
      <c r="AM1565" s="72"/>
      <c r="AN1565" s="72"/>
      <c r="AO1565" s="72"/>
      <c r="AP1565" s="72"/>
      <c r="AQ1565" s="72"/>
      <c r="AR1565" s="72"/>
      <c r="AS1565" s="72"/>
      <c r="AT1565" s="72"/>
      <c r="AU1565" s="72"/>
      <c r="AV1565" s="72"/>
      <c r="AW1565" s="72"/>
      <c r="AX1565" s="72"/>
      <c r="AY1565" s="72"/>
      <c r="AZ1565" s="72"/>
      <c r="BA1565" s="72"/>
      <c r="BB1565" s="72"/>
      <c r="BC1565" s="72"/>
      <c r="BD1565" s="72"/>
      <c r="BE1565" s="72"/>
      <c r="BF1565" s="72"/>
      <c r="BG1565" s="72"/>
      <c r="BH1565" s="72"/>
      <c r="BI1565" s="72"/>
      <c r="BJ1565" s="72"/>
      <c r="BK1565" s="72"/>
      <c r="BL1565" s="72"/>
      <c r="BM1565" s="72"/>
      <c r="BN1565" s="72"/>
      <c r="BO1565" s="72"/>
      <c r="BP1565" s="72"/>
      <c r="BQ1565" s="72"/>
      <c r="BR1565" s="72"/>
      <c r="BS1565" s="72"/>
      <c r="BT1565" s="72"/>
      <c r="BU1565" s="72"/>
      <c r="BV1565" s="72"/>
      <c r="BW1565" s="72"/>
      <c r="BX1565" s="72"/>
      <c r="BY1565" s="72"/>
      <c r="BZ1565" s="72"/>
      <c r="CA1565" s="72"/>
      <c r="CB1565" s="72"/>
      <c r="CC1565" s="72"/>
      <c r="CD1565" s="72"/>
      <c r="CE1565" s="72"/>
      <c r="CF1565" s="72"/>
      <c r="CG1565" s="72"/>
      <c r="CH1565" s="72"/>
      <c r="CI1565" s="72"/>
      <c r="CJ1565" s="72"/>
      <c r="CK1565" s="72"/>
      <c r="CL1565" s="72"/>
      <c r="CM1565" s="72"/>
      <c r="CN1565" s="72"/>
      <c r="CO1565" s="72"/>
      <c r="CP1565" s="72"/>
      <c r="CQ1565" s="72"/>
      <c r="CR1565" s="72"/>
      <c r="CS1565" s="72"/>
      <c r="CT1565" s="72"/>
      <c r="CU1565" s="72"/>
      <c r="CV1565" s="72"/>
      <c r="CW1565" s="72"/>
      <c r="CX1565" s="72"/>
      <c r="CY1565" s="72"/>
      <c r="CZ1565" s="72"/>
      <c r="DA1565" s="72"/>
      <c r="DB1565" s="72"/>
      <c r="DC1565" s="72"/>
      <c r="DD1565" s="72"/>
      <c r="DE1565" s="72"/>
      <c r="DF1565" s="72"/>
      <c r="DG1565" s="72"/>
      <c r="DH1565" s="72"/>
      <c r="DI1565" s="72"/>
      <c r="DJ1565" s="72"/>
      <c r="DK1565" s="72"/>
      <c r="DL1565" s="72"/>
      <c r="DM1565" s="72"/>
      <c r="DN1565" s="72"/>
      <c r="DO1565" s="72"/>
      <c r="DP1565" s="72"/>
      <c r="DQ1565" s="72"/>
      <c r="DR1565" s="72"/>
      <c r="DS1565" s="72"/>
      <c r="DT1565" s="72"/>
      <c r="DU1565" s="72"/>
      <c r="DV1565" s="72"/>
      <c r="DW1565" s="72"/>
      <c r="DX1565" s="72"/>
      <c r="DY1565" s="72"/>
      <c r="DZ1565" s="72"/>
      <c r="EA1565" s="72"/>
      <c r="EB1565" s="72"/>
      <c r="EC1565" s="72"/>
      <c r="ED1565" s="72"/>
      <c r="EE1565" s="72"/>
      <c r="EF1565" s="72"/>
      <c r="EG1565" s="72"/>
      <c r="EH1565" s="72"/>
      <c r="EI1565" s="72"/>
      <c r="EJ1565" s="72"/>
      <c r="EK1565" s="72"/>
      <c r="EL1565" s="72"/>
      <c r="EM1565" s="72"/>
      <c r="EN1565" s="72"/>
      <c r="EO1565" s="72"/>
      <c r="EP1565" s="72"/>
      <c r="EQ1565" s="72"/>
      <c r="ER1565" s="72"/>
      <c r="ES1565" s="72"/>
      <c r="ET1565" s="72"/>
      <c r="EU1565" s="72"/>
      <c r="EV1565" s="72"/>
      <c r="EW1565" s="72"/>
      <c r="EX1565" s="72"/>
      <c r="EY1565" s="72"/>
      <c r="EZ1565" s="72"/>
      <c r="FA1565" s="72"/>
      <c r="FB1565" s="72"/>
      <c r="FC1565" s="72"/>
      <c r="FD1565" s="72"/>
      <c r="FE1565" s="72"/>
      <c r="FF1565" s="72"/>
      <c r="FG1565" s="72"/>
      <c r="FH1565" s="72"/>
      <c r="FI1565" s="72"/>
      <c r="FJ1565" s="72"/>
      <c r="FK1565" s="72"/>
      <c r="FL1565" s="72"/>
      <c r="FM1565" s="72"/>
      <c r="FN1565" s="72"/>
      <c r="FO1565" s="72"/>
      <c r="FP1565" s="72"/>
      <c r="FQ1565" s="72"/>
      <c r="FR1565" s="72"/>
      <c r="FS1565" s="72"/>
      <c r="FT1565" s="72"/>
      <c r="FU1565" s="72"/>
      <c r="FV1565" s="72"/>
      <c r="FW1565" s="72"/>
      <c r="FX1565" s="72"/>
      <c r="FY1565" s="72"/>
      <c r="FZ1565" s="72"/>
      <c r="GA1565" s="72"/>
      <c r="GB1565" s="72"/>
      <c r="GC1565" s="72"/>
      <c r="GD1565" s="72"/>
      <c r="GE1565" s="72"/>
      <c r="GF1565" s="72"/>
      <c r="GG1565" s="72"/>
      <c r="GH1565" s="72"/>
      <c r="GI1565" s="72"/>
      <c r="GJ1565" s="72"/>
      <c r="GK1565" s="72"/>
      <c r="GL1565" s="72"/>
      <c r="GM1565" s="72"/>
      <c r="GN1565" s="72"/>
      <c r="GO1565" s="72"/>
      <c r="GP1565" s="72"/>
      <c r="GQ1565" s="72"/>
      <c r="GR1565" s="72"/>
      <c r="GS1565" s="72"/>
      <c r="GT1565" s="72"/>
      <c r="GU1565" s="72"/>
      <c r="GV1565" s="72"/>
      <c r="GW1565" s="72"/>
      <c r="GX1565" s="72"/>
      <c r="GY1565" s="72"/>
      <c r="GZ1565" s="72"/>
      <c r="HA1565" s="72"/>
      <c r="HB1565" s="72"/>
      <c r="HC1565" s="72"/>
      <c r="HD1565" s="72"/>
      <c r="HE1565" s="72"/>
      <c r="HF1565" s="72"/>
      <c r="HG1565" s="72"/>
      <c r="HH1565" s="72"/>
      <c r="HI1565" s="72"/>
      <c r="HJ1565" s="72"/>
      <c r="HK1565" s="72"/>
      <c r="HL1565" s="72"/>
      <c r="HM1565" s="72"/>
      <c r="HN1565" s="72"/>
      <c r="HO1565" s="72"/>
      <c r="HP1565" s="72"/>
      <c r="HQ1565" s="72"/>
      <c r="HR1565" s="72"/>
      <c r="HS1565" s="72"/>
      <c r="HT1565" s="72"/>
      <c r="HU1565" s="72"/>
      <c r="HV1565" s="72"/>
      <c r="HW1565" s="72"/>
      <c r="HX1565" s="72"/>
      <c r="HY1565" s="72"/>
      <c r="HZ1565" s="72"/>
      <c r="IA1565" s="72"/>
      <c r="IB1565" s="72"/>
      <c r="IC1565" s="72"/>
      <c r="ID1565" s="72"/>
      <c r="IE1565" s="72"/>
      <c r="IF1565" s="72"/>
      <c r="IG1565" s="72"/>
      <c r="IH1565" s="72"/>
      <c r="II1565" s="72"/>
      <c r="IJ1565" s="72"/>
      <c r="IK1565" s="72"/>
      <c r="IL1565" s="72"/>
      <c r="IM1565" s="72"/>
      <c r="IN1565" s="72"/>
      <c r="IO1565" s="72"/>
      <c r="IP1565" s="72"/>
      <c r="IQ1565" s="72"/>
      <c r="IR1565" s="72"/>
      <c r="IS1565" s="72"/>
      <c r="IT1565" s="72"/>
      <c r="IU1565" s="72"/>
      <c r="IV1565" s="72"/>
      <c r="IW1565" s="72"/>
      <c r="IX1565" s="72"/>
      <c r="IY1565" s="72"/>
      <c r="IZ1565" s="72"/>
      <c r="JA1565" s="72"/>
      <c r="JB1565" s="72"/>
      <c r="JC1565" s="72"/>
      <c r="JD1565" s="72"/>
      <c r="JE1565" s="72"/>
      <c r="JF1565" s="72"/>
      <c r="JG1565" s="72"/>
      <c r="JH1565" s="72"/>
      <c r="JI1565" s="72"/>
      <c r="JJ1565" s="72"/>
      <c r="JK1565" s="72"/>
      <c r="JL1565" s="72"/>
      <c r="JM1565" s="72"/>
      <c r="JN1565" s="72"/>
      <c r="JO1565" s="72"/>
      <c r="JP1565" s="72"/>
      <c r="JQ1565" s="72"/>
      <c r="JR1565" s="72"/>
      <c r="JS1565" s="72"/>
      <c r="JT1565" s="72"/>
      <c r="JU1565" s="72"/>
      <c r="JV1565" s="72"/>
      <c r="JW1565" s="72"/>
      <c r="JX1565" s="72"/>
      <c r="JY1565" s="72"/>
      <c r="JZ1565" s="72"/>
      <c r="KA1565" s="72"/>
      <c r="KB1565" s="72"/>
      <c r="KC1565" s="72"/>
      <c r="KD1565" s="72"/>
      <c r="KE1565" s="72"/>
      <c r="KF1565" s="72"/>
      <c r="KG1565" s="72"/>
      <c r="KH1565" s="72"/>
      <c r="KI1565" s="72"/>
      <c r="KJ1565" s="72"/>
      <c r="KK1565" s="72"/>
      <c r="KL1565" s="72"/>
      <c r="KM1565" s="72"/>
      <c r="KN1565" s="72"/>
      <c r="KO1565" s="72"/>
      <c r="KP1565" s="72"/>
      <c r="KQ1565" s="72"/>
      <c r="KR1565" s="72"/>
      <c r="KS1565" s="72"/>
      <c r="KT1565" s="72"/>
      <c r="KU1565" s="72"/>
      <c r="KV1565" s="72"/>
      <c r="KW1565" s="72"/>
      <c r="KX1565" s="72"/>
      <c r="KY1565" s="72"/>
      <c r="KZ1565" s="72"/>
      <c r="LA1565" s="72"/>
      <c r="LB1565" s="72"/>
      <c r="LC1565" s="72"/>
      <c r="LD1565" s="72"/>
      <c r="LE1565" s="72"/>
      <c r="LF1565" s="72"/>
      <c r="LG1565" s="72"/>
      <c r="LH1565" s="72"/>
      <c r="LI1565" s="72"/>
      <c r="LJ1565" s="72"/>
      <c r="LK1565" s="72"/>
      <c r="LL1565" s="72"/>
      <c r="LM1565" s="72"/>
      <c r="LN1565" s="72"/>
      <c r="LO1565" s="72"/>
      <c r="LP1565" s="72"/>
      <c r="LQ1565" s="72"/>
      <c r="LR1565" s="72"/>
      <c r="LS1565" s="72"/>
      <c r="LT1565" s="72"/>
      <c r="LU1565" s="72"/>
      <c r="LV1565" s="72"/>
      <c r="LW1565" s="72"/>
      <c r="LX1565" s="72"/>
      <c r="LY1565" s="72"/>
      <c r="LZ1565" s="72"/>
      <c r="MA1565" s="72"/>
      <c r="MB1565" s="72"/>
      <c r="MC1565" s="72"/>
      <c r="MD1565" s="72"/>
      <c r="ME1565" s="72"/>
      <c r="MF1565" s="72"/>
      <c r="MG1565" s="72"/>
      <c r="MH1565" s="72"/>
      <c r="MI1565" s="72"/>
      <c r="MJ1565" s="72"/>
      <c r="MK1565" s="72"/>
      <c r="ML1565" s="72"/>
      <c r="MM1565" s="72"/>
      <c r="MN1565" s="72"/>
      <c r="MO1565" s="72"/>
      <c r="MP1565" s="72"/>
      <c r="MQ1565" s="72"/>
      <c r="MR1565" s="72"/>
      <c r="MS1565" s="72"/>
      <c r="MT1565" s="72"/>
      <c r="MU1565" s="72"/>
      <c r="MV1565" s="72"/>
      <c r="MW1565" s="72"/>
      <c r="MX1565" s="72"/>
      <c r="MY1565" s="72"/>
      <c r="MZ1565" s="72"/>
      <c r="NA1565" s="72"/>
      <c r="NB1565" s="72"/>
      <c r="NC1565" s="72"/>
      <c r="ND1565" s="72"/>
      <c r="NE1565" s="72"/>
      <c r="NF1565" s="72"/>
      <c r="NG1565" s="72"/>
      <c r="NH1565" s="72"/>
      <c r="NI1565" s="72"/>
      <c r="NJ1565" s="72"/>
      <c r="NK1565" s="72"/>
      <c r="NL1565" s="72"/>
      <c r="NM1565" s="72"/>
      <c r="NN1565" s="72"/>
      <c r="NO1565" s="72"/>
      <c r="NP1565" s="72"/>
      <c r="NQ1565" s="72"/>
      <c r="NR1565" s="72"/>
      <c r="NS1565" s="72"/>
      <c r="NT1565" s="72"/>
      <c r="NU1565" s="72"/>
      <c r="NV1565" s="72"/>
      <c r="NW1565" s="72"/>
      <c r="NX1565" s="72"/>
      <c r="NY1565" s="72"/>
      <c r="NZ1565" s="72"/>
      <c r="OA1565" s="72"/>
      <c r="OB1565" s="72"/>
      <c r="OC1565" s="72"/>
      <c r="OD1565" s="72"/>
      <c r="OE1565" s="72"/>
      <c r="OF1565" s="72"/>
      <c r="OG1565" s="72"/>
      <c r="OH1565" s="72"/>
      <c r="OI1565" s="72"/>
      <c r="OJ1565" s="72"/>
      <c r="OK1565" s="72"/>
      <c r="OL1565" s="72"/>
      <c r="OM1565" s="72"/>
      <c r="ON1565" s="72"/>
      <c r="OO1565" s="72"/>
      <c r="OP1565" s="72"/>
      <c r="OQ1565" s="72"/>
      <c r="OR1565" s="72"/>
      <c r="OS1565" s="72"/>
      <c r="OT1565" s="72"/>
      <c r="OU1565" s="72"/>
      <c r="OV1565" s="72"/>
      <c r="OW1565" s="72"/>
      <c r="OX1565" s="72"/>
      <c r="OY1565" s="72"/>
      <c r="OZ1565" s="72"/>
      <c r="PA1565" s="72"/>
      <c r="PB1565" s="72"/>
      <c r="PC1565" s="72"/>
      <c r="PD1565" s="72"/>
      <c r="PE1565" s="72"/>
      <c r="PF1565" s="72"/>
      <c r="PG1565" s="72"/>
      <c r="PH1565" s="72"/>
      <c r="PI1565" s="72"/>
      <c r="PJ1565" s="72"/>
      <c r="PK1565" s="72"/>
      <c r="PL1565" s="72"/>
      <c r="PM1565" s="72"/>
      <c r="PN1565" s="72"/>
      <c r="PO1565" s="72"/>
      <c r="PP1565" s="72"/>
      <c r="PQ1565" s="72"/>
      <c r="PR1565" s="72"/>
      <c r="PS1565" s="72"/>
      <c r="PT1565" s="72"/>
      <c r="PU1565" s="72"/>
      <c r="PV1565" s="72"/>
      <c r="PW1565" s="72"/>
      <c r="PX1565" s="72"/>
      <c r="PY1565" s="72"/>
      <c r="PZ1565" s="72"/>
      <c r="QA1565" s="72"/>
      <c r="QB1565" s="72"/>
      <c r="QC1565" s="72"/>
      <c r="QD1565" s="72"/>
      <c r="QE1565" s="72"/>
      <c r="QF1565" s="72"/>
      <c r="QG1565" s="72"/>
      <c r="QH1565" s="72"/>
      <c r="QI1565" s="72"/>
      <c r="QJ1565" s="72"/>
      <c r="QK1565" s="72"/>
      <c r="QL1565" s="72"/>
      <c r="QM1565" s="72"/>
      <c r="QN1565" s="72"/>
      <c r="QO1565" s="72"/>
      <c r="QP1565" s="72"/>
      <c r="QQ1565" s="72"/>
      <c r="QR1565" s="72"/>
      <c r="QS1565" s="72"/>
      <c r="QT1565" s="72"/>
      <c r="QU1565" s="72"/>
      <c r="QV1565" s="72"/>
      <c r="QW1565" s="72"/>
      <c r="QX1565" s="72"/>
      <c r="QY1565" s="72"/>
      <c r="QZ1565" s="72"/>
      <c r="RA1565" s="72"/>
      <c r="RB1565" s="72"/>
      <c r="RC1565" s="72"/>
      <c r="RD1565" s="72"/>
      <c r="RE1565" s="72"/>
      <c r="RF1565" s="72"/>
      <c r="RG1565" s="72"/>
      <c r="RH1565" s="72"/>
      <c r="RI1565" s="72"/>
      <c r="RJ1565" s="72"/>
      <c r="RK1565" s="72"/>
      <c r="RL1565" s="72"/>
      <c r="RM1565" s="72"/>
      <c r="RN1565" s="72"/>
      <c r="RO1565" s="72"/>
      <c r="RP1565" s="72"/>
      <c r="RQ1565" s="72"/>
      <c r="RR1565" s="72"/>
      <c r="RS1565" s="72"/>
      <c r="RT1565" s="72"/>
      <c r="RU1565" s="72"/>
      <c r="RV1565" s="72"/>
      <c r="RW1565" s="72"/>
      <c r="RX1565" s="72"/>
      <c r="RY1565" s="72"/>
      <c r="RZ1565" s="72"/>
      <c r="SA1565" s="72"/>
      <c r="SB1565" s="72"/>
      <c r="SC1565" s="72"/>
      <c r="SD1565" s="72"/>
      <c r="SE1565" s="72"/>
      <c r="SF1565" s="72"/>
      <c r="SG1565" s="72"/>
      <c r="SH1565" s="72"/>
      <c r="SI1565" s="72"/>
      <c r="SJ1565" s="72"/>
      <c r="SK1565" s="72"/>
      <c r="SL1565" s="72"/>
      <c r="SM1565" s="72"/>
      <c r="SN1565" s="72"/>
      <c r="SO1565" s="72"/>
      <c r="SP1565" s="72"/>
      <c r="SQ1565" s="72"/>
      <c r="SR1565" s="72"/>
      <c r="SS1565" s="72"/>
      <c r="ST1565" s="72"/>
      <c r="SU1565" s="72"/>
      <c r="SV1565" s="72"/>
      <c r="SW1565" s="72"/>
      <c r="SX1565" s="72"/>
      <c r="SY1565" s="72"/>
      <c r="SZ1565" s="72"/>
      <c r="TA1565" s="72"/>
      <c r="TB1565" s="72"/>
      <c r="TC1565" s="72"/>
    </row>
    <row r="1566" spans="1:523" ht="16.5" customHeight="1" x14ac:dyDescent="0.2">
      <c r="A1566" s="20">
        <v>1001</v>
      </c>
      <c r="B1566" s="20" t="s">
        <v>75</v>
      </c>
      <c r="C1566" s="20" t="s">
        <v>1059</v>
      </c>
      <c r="D1566" s="20" t="s">
        <v>38</v>
      </c>
      <c r="E1566" s="20" t="s">
        <v>1345</v>
      </c>
      <c r="F1566" s="22" t="s">
        <v>1068</v>
      </c>
      <c r="G1566" s="73" t="s">
        <v>42</v>
      </c>
      <c r="H1566" s="20" t="s">
        <v>35</v>
      </c>
      <c r="I1566" s="20" t="s">
        <v>81</v>
      </c>
      <c r="J1566" s="22"/>
      <c r="K1566" s="20"/>
      <c r="L1566" s="20"/>
      <c r="M1566" s="20"/>
      <c r="N1566" s="20"/>
      <c r="O1566" s="20"/>
      <c r="P1566" s="42">
        <v>1801802</v>
      </c>
      <c r="Q1566" s="24">
        <v>12</v>
      </c>
      <c r="R1566" s="25">
        <v>45658</v>
      </c>
      <c r="S1566" s="20" t="s">
        <v>83</v>
      </c>
      <c r="T1566" s="26">
        <f t="shared" si="29"/>
        <v>21621624</v>
      </c>
      <c r="U1566" s="27" t="s">
        <v>100</v>
      </c>
      <c r="V1566" s="27" t="s">
        <v>100</v>
      </c>
      <c r="W1566" s="72"/>
      <c r="X1566" s="72"/>
      <c r="Y1566" s="72"/>
      <c r="Z1566" s="72"/>
      <c r="AA1566" s="72"/>
      <c r="AB1566" s="72"/>
      <c r="AC1566" s="72"/>
      <c r="AD1566" s="72"/>
      <c r="AE1566" s="72"/>
      <c r="AF1566" s="72"/>
      <c r="AG1566" s="72"/>
      <c r="AH1566" s="72"/>
      <c r="AI1566" s="72"/>
      <c r="AJ1566" s="72"/>
      <c r="AK1566" s="72"/>
      <c r="AL1566" s="72"/>
      <c r="AM1566" s="72"/>
      <c r="AN1566" s="72"/>
      <c r="AO1566" s="72"/>
      <c r="AP1566" s="72"/>
      <c r="AQ1566" s="72"/>
      <c r="AR1566" s="72"/>
      <c r="AS1566" s="72"/>
      <c r="AT1566" s="72"/>
      <c r="AU1566" s="72"/>
      <c r="AV1566" s="72"/>
      <c r="AW1566" s="72"/>
      <c r="AX1566" s="72"/>
      <c r="AY1566" s="72"/>
      <c r="AZ1566" s="72"/>
      <c r="BA1566" s="72"/>
      <c r="BB1566" s="72"/>
      <c r="BC1566" s="72"/>
      <c r="BD1566" s="72"/>
      <c r="BE1566" s="72"/>
      <c r="BF1566" s="72"/>
      <c r="BG1566" s="72"/>
      <c r="BH1566" s="72"/>
      <c r="BI1566" s="72"/>
      <c r="BJ1566" s="72"/>
      <c r="BK1566" s="72"/>
      <c r="BL1566" s="72"/>
      <c r="BM1566" s="72"/>
      <c r="BN1566" s="72"/>
      <c r="BO1566" s="72"/>
      <c r="BP1566" s="72"/>
      <c r="BQ1566" s="72"/>
      <c r="BR1566" s="72"/>
      <c r="BS1566" s="72"/>
      <c r="BT1566" s="72"/>
      <c r="BU1566" s="72"/>
      <c r="BV1566" s="72"/>
      <c r="BW1566" s="72"/>
      <c r="BX1566" s="72"/>
      <c r="BY1566" s="72"/>
      <c r="BZ1566" s="72"/>
      <c r="CA1566" s="72"/>
      <c r="CB1566" s="72"/>
      <c r="CC1566" s="72"/>
      <c r="CD1566" s="72"/>
      <c r="CE1566" s="72"/>
      <c r="CF1566" s="72"/>
      <c r="CG1566" s="72"/>
      <c r="CH1566" s="72"/>
      <c r="CI1566" s="72"/>
      <c r="CJ1566" s="72"/>
      <c r="CK1566" s="72"/>
      <c r="CL1566" s="72"/>
      <c r="CM1566" s="72"/>
      <c r="CN1566" s="72"/>
      <c r="CO1566" s="72"/>
      <c r="CP1566" s="72"/>
      <c r="CQ1566" s="72"/>
      <c r="CR1566" s="72"/>
      <c r="CS1566" s="72"/>
      <c r="CT1566" s="72"/>
      <c r="CU1566" s="72"/>
      <c r="CV1566" s="72"/>
      <c r="CW1566" s="72"/>
      <c r="CX1566" s="72"/>
      <c r="CY1566" s="72"/>
      <c r="CZ1566" s="72"/>
      <c r="DA1566" s="72"/>
      <c r="DB1566" s="72"/>
      <c r="DC1566" s="72"/>
      <c r="DD1566" s="72"/>
      <c r="DE1566" s="72"/>
      <c r="DF1566" s="72"/>
      <c r="DG1566" s="72"/>
      <c r="DH1566" s="72"/>
      <c r="DI1566" s="72"/>
      <c r="DJ1566" s="72"/>
      <c r="DK1566" s="72"/>
      <c r="DL1566" s="72"/>
      <c r="DM1566" s="72"/>
      <c r="DN1566" s="72"/>
      <c r="DO1566" s="72"/>
      <c r="DP1566" s="72"/>
      <c r="DQ1566" s="72"/>
      <c r="DR1566" s="72"/>
      <c r="DS1566" s="72"/>
      <c r="DT1566" s="72"/>
      <c r="DU1566" s="72"/>
      <c r="DV1566" s="72"/>
      <c r="DW1566" s="72"/>
      <c r="DX1566" s="72"/>
      <c r="DY1566" s="72"/>
      <c r="DZ1566" s="72"/>
      <c r="EA1566" s="72"/>
      <c r="EB1566" s="72"/>
      <c r="EC1566" s="72"/>
      <c r="ED1566" s="72"/>
      <c r="EE1566" s="72"/>
      <c r="EF1566" s="72"/>
      <c r="EG1566" s="72"/>
      <c r="EH1566" s="72"/>
      <c r="EI1566" s="72"/>
      <c r="EJ1566" s="72"/>
      <c r="EK1566" s="72"/>
      <c r="EL1566" s="72"/>
      <c r="EM1566" s="72"/>
      <c r="EN1566" s="72"/>
      <c r="EO1566" s="72"/>
      <c r="EP1566" s="72"/>
      <c r="EQ1566" s="72"/>
      <c r="ER1566" s="72"/>
      <c r="ES1566" s="72"/>
      <c r="ET1566" s="72"/>
      <c r="EU1566" s="72"/>
      <c r="EV1566" s="72"/>
      <c r="EW1566" s="72"/>
      <c r="EX1566" s="72"/>
      <c r="EY1566" s="72"/>
      <c r="EZ1566" s="72"/>
      <c r="FA1566" s="72"/>
      <c r="FB1566" s="72"/>
      <c r="FC1566" s="72"/>
      <c r="FD1566" s="72"/>
      <c r="FE1566" s="72"/>
      <c r="FF1566" s="72"/>
      <c r="FG1566" s="72"/>
      <c r="FH1566" s="72"/>
      <c r="FI1566" s="72"/>
      <c r="FJ1566" s="72"/>
      <c r="FK1566" s="72"/>
      <c r="FL1566" s="72"/>
      <c r="FM1566" s="72"/>
      <c r="FN1566" s="72"/>
      <c r="FO1566" s="72"/>
      <c r="FP1566" s="72"/>
      <c r="FQ1566" s="72"/>
      <c r="FR1566" s="72"/>
      <c r="FS1566" s="72"/>
      <c r="FT1566" s="72"/>
      <c r="FU1566" s="72"/>
      <c r="FV1566" s="72"/>
      <c r="FW1566" s="72"/>
      <c r="FX1566" s="72"/>
      <c r="FY1566" s="72"/>
      <c r="FZ1566" s="72"/>
      <c r="GA1566" s="72"/>
      <c r="GB1566" s="72"/>
      <c r="GC1566" s="72"/>
      <c r="GD1566" s="72"/>
      <c r="GE1566" s="72"/>
      <c r="GF1566" s="72"/>
      <c r="GG1566" s="72"/>
      <c r="GH1566" s="72"/>
      <c r="GI1566" s="72"/>
      <c r="GJ1566" s="72"/>
      <c r="GK1566" s="72"/>
      <c r="GL1566" s="72"/>
      <c r="GM1566" s="72"/>
      <c r="GN1566" s="72"/>
      <c r="GO1566" s="72"/>
      <c r="GP1566" s="72"/>
      <c r="GQ1566" s="72"/>
      <c r="GR1566" s="72"/>
      <c r="GS1566" s="72"/>
      <c r="GT1566" s="72"/>
      <c r="GU1566" s="72"/>
      <c r="GV1566" s="72"/>
      <c r="GW1566" s="72"/>
      <c r="GX1566" s="72"/>
      <c r="GY1566" s="72"/>
      <c r="GZ1566" s="72"/>
      <c r="HA1566" s="72"/>
      <c r="HB1566" s="72"/>
      <c r="HC1566" s="72"/>
      <c r="HD1566" s="72"/>
      <c r="HE1566" s="72"/>
      <c r="HF1566" s="72"/>
      <c r="HG1566" s="72"/>
      <c r="HH1566" s="72"/>
      <c r="HI1566" s="72"/>
      <c r="HJ1566" s="72"/>
      <c r="HK1566" s="72"/>
      <c r="HL1566" s="72"/>
      <c r="HM1566" s="72"/>
      <c r="HN1566" s="72"/>
      <c r="HO1566" s="72"/>
      <c r="HP1566" s="72"/>
      <c r="HQ1566" s="72"/>
      <c r="HR1566" s="72"/>
      <c r="HS1566" s="72"/>
      <c r="HT1566" s="72"/>
      <c r="HU1566" s="72"/>
      <c r="HV1566" s="72"/>
      <c r="HW1566" s="72"/>
      <c r="HX1566" s="72"/>
      <c r="HY1566" s="72"/>
      <c r="HZ1566" s="72"/>
      <c r="IA1566" s="72"/>
      <c r="IB1566" s="72"/>
      <c r="IC1566" s="72"/>
      <c r="ID1566" s="72"/>
      <c r="IE1566" s="72"/>
      <c r="IF1566" s="72"/>
      <c r="IG1566" s="72"/>
      <c r="IH1566" s="72"/>
      <c r="II1566" s="72"/>
      <c r="IJ1566" s="72"/>
      <c r="IK1566" s="72"/>
      <c r="IL1566" s="72"/>
      <c r="IM1566" s="72"/>
      <c r="IN1566" s="72"/>
      <c r="IO1566" s="72"/>
      <c r="IP1566" s="72"/>
      <c r="IQ1566" s="72"/>
      <c r="IR1566" s="72"/>
      <c r="IS1566" s="72"/>
      <c r="IT1566" s="72"/>
      <c r="IU1566" s="72"/>
      <c r="IV1566" s="72"/>
      <c r="IW1566" s="72"/>
      <c r="IX1566" s="72"/>
      <c r="IY1566" s="72"/>
      <c r="IZ1566" s="72"/>
      <c r="JA1566" s="72"/>
      <c r="JB1566" s="72"/>
      <c r="JC1566" s="72"/>
      <c r="JD1566" s="72"/>
      <c r="JE1566" s="72"/>
      <c r="JF1566" s="72"/>
      <c r="JG1566" s="72"/>
      <c r="JH1566" s="72"/>
      <c r="JI1566" s="72"/>
      <c r="JJ1566" s="72"/>
      <c r="JK1566" s="72"/>
      <c r="JL1566" s="72"/>
      <c r="JM1566" s="72"/>
      <c r="JN1566" s="72"/>
      <c r="JO1566" s="72"/>
      <c r="JP1566" s="72"/>
      <c r="JQ1566" s="72"/>
      <c r="JR1566" s="72"/>
      <c r="JS1566" s="72"/>
      <c r="JT1566" s="72"/>
      <c r="JU1566" s="72"/>
      <c r="JV1566" s="72"/>
      <c r="JW1566" s="72"/>
      <c r="JX1566" s="72"/>
      <c r="JY1566" s="72"/>
      <c r="JZ1566" s="72"/>
      <c r="KA1566" s="72"/>
      <c r="KB1566" s="72"/>
      <c r="KC1566" s="72"/>
      <c r="KD1566" s="72"/>
      <c r="KE1566" s="72"/>
      <c r="KF1566" s="72"/>
      <c r="KG1566" s="72"/>
      <c r="KH1566" s="72"/>
      <c r="KI1566" s="72"/>
      <c r="KJ1566" s="72"/>
      <c r="KK1566" s="72"/>
      <c r="KL1566" s="72"/>
      <c r="KM1566" s="72"/>
      <c r="KN1566" s="72"/>
      <c r="KO1566" s="72"/>
      <c r="KP1566" s="72"/>
      <c r="KQ1566" s="72"/>
      <c r="KR1566" s="72"/>
      <c r="KS1566" s="72"/>
      <c r="KT1566" s="72"/>
      <c r="KU1566" s="72"/>
      <c r="KV1566" s="72"/>
      <c r="KW1566" s="72"/>
      <c r="KX1566" s="72"/>
      <c r="KY1566" s="72"/>
      <c r="KZ1566" s="72"/>
      <c r="LA1566" s="72"/>
      <c r="LB1566" s="72"/>
      <c r="LC1566" s="72"/>
      <c r="LD1566" s="72"/>
      <c r="LE1566" s="72"/>
      <c r="LF1566" s="72"/>
      <c r="LG1566" s="72"/>
      <c r="LH1566" s="72"/>
      <c r="LI1566" s="72"/>
      <c r="LJ1566" s="72"/>
      <c r="LK1566" s="72"/>
      <c r="LL1566" s="72"/>
      <c r="LM1566" s="72"/>
      <c r="LN1566" s="72"/>
      <c r="LO1566" s="72"/>
      <c r="LP1566" s="72"/>
      <c r="LQ1566" s="72"/>
      <c r="LR1566" s="72"/>
      <c r="LS1566" s="72"/>
      <c r="LT1566" s="72"/>
      <c r="LU1566" s="72"/>
      <c r="LV1566" s="72"/>
      <c r="LW1566" s="72"/>
      <c r="LX1566" s="72"/>
      <c r="LY1566" s="72"/>
      <c r="LZ1566" s="72"/>
      <c r="MA1566" s="72"/>
      <c r="MB1566" s="72"/>
      <c r="MC1566" s="72"/>
      <c r="MD1566" s="72"/>
      <c r="ME1566" s="72"/>
      <c r="MF1566" s="72"/>
      <c r="MG1566" s="72"/>
      <c r="MH1566" s="72"/>
      <c r="MI1566" s="72"/>
      <c r="MJ1566" s="72"/>
      <c r="MK1566" s="72"/>
      <c r="ML1566" s="72"/>
      <c r="MM1566" s="72"/>
      <c r="MN1566" s="72"/>
      <c r="MO1566" s="72"/>
      <c r="MP1566" s="72"/>
      <c r="MQ1566" s="72"/>
      <c r="MR1566" s="72"/>
      <c r="MS1566" s="72"/>
      <c r="MT1566" s="72"/>
      <c r="MU1566" s="72"/>
      <c r="MV1566" s="72"/>
      <c r="MW1566" s="72"/>
      <c r="MX1566" s="72"/>
      <c r="MY1566" s="72"/>
      <c r="MZ1566" s="72"/>
      <c r="NA1566" s="72"/>
      <c r="NB1566" s="72"/>
      <c r="NC1566" s="72"/>
      <c r="ND1566" s="72"/>
      <c r="NE1566" s="72"/>
      <c r="NF1566" s="72"/>
      <c r="NG1566" s="72"/>
      <c r="NH1566" s="72"/>
      <c r="NI1566" s="72"/>
      <c r="NJ1566" s="72"/>
      <c r="NK1566" s="72"/>
      <c r="NL1566" s="72"/>
      <c r="NM1566" s="72"/>
      <c r="NN1566" s="72"/>
      <c r="NO1566" s="72"/>
      <c r="NP1566" s="72"/>
      <c r="NQ1566" s="72"/>
      <c r="NR1566" s="72"/>
      <c r="NS1566" s="72"/>
      <c r="NT1566" s="72"/>
      <c r="NU1566" s="72"/>
      <c r="NV1566" s="72"/>
      <c r="NW1566" s="72"/>
      <c r="NX1566" s="72"/>
      <c r="NY1566" s="72"/>
      <c r="NZ1566" s="72"/>
      <c r="OA1566" s="72"/>
      <c r="OB1566" s="72"/>
      <c r="OC1566" s="72"/>
      <c r="OD1566" s="72"/>
      <c r="OE1566" s="72"/>
      <c r="OF1566" s="72"/>
      <c r="OG1566" s="72"/>
      <c r="OH1566" s="72"/>
      <c r="OI1566" s="72"/>
      <c r="OJ1566" s="72"/>
      <c r="OK1566" s="72"/>
      <c r="OL1566" s="72"/>
      <c r="OM1566" s="72"/>
      <c r="ON1566" s="72"/>
      <c r="OO1566" s="72"/>
      <c r="OP1566" s="72"/>
      <c r="OQ1566" s="72"/>
      <c r="OR1566" s="72"/>
      <c r="OS1566" s="72"/>
      <c r="OT1566" s="72"/>
      <c r="OU1566" s="72"/>
      <c r="OV1566" s="72"/>
      <c r="OW1566" s="72"/>
      <c r="OX1566" s="72"/>
      <c r="OY1566" s="72"/>
      <c r="OZ1566" s="72"/>
      <c r="PA1566" s="72"/>
      <c r="PB1566" s="72"/>
      <c r="PC1566" s="72"/>
      <c r="PD1566" s="72"/>
      <c r="PE1566" s="72"/>
      <c r="PF1566" s="72"/>
      <c r="PG1566" s="72"/>
      <c r="PH1566" s="72"/>
      <c r="PI1566" s="72"/>
      <c r="PJ1566" s="72"/>
      <c r="PK1566" s="72"/>
      <c r="PL1566" s="72"/>
      <c r="PM1566" s="72"/>
      <c r="PN1566" s="72"/>
      <c r="PO1566" s="72"/>
      <c r="PP1566" s="72"/>
      <c r="PQ1566" s="72"/>
      <c r="PR1566" s="72"/>
      <c r="PS1566" s="72"/>
      <c r="PT1566" s="72"/>
      <c r="PU1566" s="72"/>
      <c r="PV1566" s="72"/>
      <c r="PW1566" s="72"/>
      <c r="PX1566" s="72"/>
      <c r="PY1566" s="72"/>
      <c r="PZ1566" s="72"/>
      <c r="QA1566" s="72"/>
      <c r="QB1566" s="72"/>
      <c r="QC1566" s="72"/>
      <c r="QD1566" s="72"/>
      <c r="QE1566" s="72"/>
      <c r="QF1566" s="72"/>
      <c r="QG1566" s="72"/>
      <c r="QH1566" s="72"/>
      <c r="QI1566" s="72"/>
      <c r="QJ1566" s="72"/>
      <c r="QK1566" s="72"/>
      <c r="QL1566" s="72"/>
      <c r="QM1566" s="72"/>
      <c r="QN1566" s="72"/>
      <c r="QO1566" s="72"/>
      <c r="QP1566" s="72"/>
      <c r="QQ1566" s="72"/>
      <c r="QR1566" s="72"/>
      <c r="QS1566" s="72"/>
      <c r="QT1566" s="72"/>
      <c r="QU1566" s="72"/>
      <c r="QV1566" s="72"/>
      <c r="QW1566" s="72"/>
      <c r="QX1566" s="72"/>
      <c r="QY1566" s="72"/>
      <c r="QZ1566" s="72"/>
      <c r="RA1566" s="72"/>
      <c r="RB1566" s="72"/>
      <c r="RC1566" s="72"/>
      <c r="RD1566" s="72"/>
      <c r="RE1566" s="72"/>
      <c r="RF1566" s="72"/>
      <c r="RG1566" s="72"/>
      <c r="RH1566" s="72"/>
      <c r="RI1566" s="72"/>
      <c r="RJ1566" s="72"/>
      <c r="RK1566" s="72"/>
      <c r="RL1566" s="72"/>
      <c r="RM1566" s="72"/>
      <c r="RN1566" s="72"/>
      <c r="RO1566" s="72"/>
      <c r="RP1566" s="72"/>
      <c r="RQ1566" s="72"/>
      <c r="RR1566" s="72"/>
      <c r="RS1566" s="72"/>
      <c r="RT1566" s="72"/>
      <c r="RU1566" s="72"/>
      <c r="RV1566" s="72"/>
      <c r="RW1566" s="72"/>
      <c r="RX1566" s="72"/>
      <c r="RY1566" s="72"/>
      <c r="RZ1566" s="72"/>
      <c r="SA1566" s="72"/>
      <c r="SB1566" s="72"/>
      <c r="SC1566" s="72"/>
      <c r="SD1566" s="72"/>
      <c r="SE1566" s="72"/>
      <c r="SF1566" s="72"/>
      <c r="SG1566" s="72"/>
      <c r="SH1566" s="72"/>
      <c r="SI1566" s="72"/>
      <c r="SJ1566" s="72"/>
      <c r="SK1566" s="72"/>
      <c r="SL1566" s="72"/>
      <c r="SM1566" s="72"/>
      <c r="SN1566" s="72"/>
      <c r="SO1566" s="72"/>
      <c r="SP1566" s="72"/>
      <c r="SQ1566" s="72"/>
      <c r="SR1566" s="72"/>
      <c r="SS1566" s="72"/>
      <c r="ST1566" s="72"/>
      <c r="SU1566" s="72"/>
      <c r="SV1566" s="72"/>
      <c r="SW1566" s="72"/>
      <c r="SX1566" s="72"/>
      <c r="SY1566" s="72"/>
      <c r="SZ1566" s="72"/>
      <c r="TA1566" s="72"/>
      <c r="TB1566" s="72"/>
      <c r="TC1566" s="72"/>
    </row>
    <row r="1567" spans="1:523" ht="16.5" customHeight="1" x14ac:dyDescent="0.2">
      <c r="A1567" s="20">
        <v>1002</v>
      </c>
      <c r="B1567" s="20" t="s">
        <v>75</v>
      </c>
      <c r="C1567" s="20" t="s">
        <v>1059</v>
      </c>
      <c r="D1567" s="20" t="s">
        <v>38</v>
      </c>
      <c r="E1567" s="20" t="s">
        <v>1345</v>
      </c>
      <c r="F1567" s="22" t="s">
        <v>1069</v>
      </c>
      <c r="G1567" s="73" t="s">
        <v>42</v>
      </c>
      <c r="H1567" s="20" t="s">
        <v>35</v>
      </c>
      <c r="I1567" s="20" t="s">
        <v>81</v>
      </c>
      <c r="J1567" s="22"/>
      <c r="K1567" s="20"/>
      <c r="L1567" s="20"/>
      <c r="M1567" s="20"/>
      <c r="N1567" s="20"/>
      <c r="O1567" s="20"/>
      <c r="P1567" s="42">
        <v>620000</v>
      </c>
      <c r="Q1567" s="24">
        <v>12</v>
      </c>
      <c r="R1567" s="25">
        <v>45658</v>
      </c>
      <c r="S1567" s="20" t="s">
        <v>83</v>
      </c>
      <c r="T1567" s="26">
        <f t="shared" si="29"/>
        <v>7440000</v>
      </c>
      <c r="U1567" s="27" t="s">
        <v>100</v>
      </c>
      <c r="V1567" s="27" t="s">
        <v>100</v>
      </c>
      <c r="W1567" s="72"/>
      <c r="X1567" s="72"/>
      <c r="Y1567" s="72"/>
      <c r="Z1567" s="72"/>
      <c r="AA1567" s="72"/>
      <c r="AB1567" s="72"/>
      <c r="AC1567" s="72"/>
      <c r="AD1567" s="72"/>
      <c r="AE1567" s="72"/>
      <c r="AF1567" s="72"/>
      <c r="AG1567" s="72"/>
      <c r="AH1567" s="72"/>
      <c r="AI1567" s="72"/>
      <c r="AJ1567" s="72"/>
      <c r="AK1567" s="72"/>
      <c r="AL1567" s="72"/>
      <c r="AM1567" s="72"/>
      <c r="AN1567" s="72"/>
      <c r="AO1567" s="72"/>
      <c r="AP1567" s="72"/>
      <c r="AQ1567" s="72"/>
      <c r="AR1567" s="72"/>
      <c r="AS1567" s="72"/>
      <c r="AT1567" s="72"/>
      <c r="AU1567" s="72"/>
      <c r="AV1567" s="72"/>
      <c r="AW1567" s="72"/>
      <c r="AX1567" s="72"/>
      <c r="AY1567" s="72"/>
      <c r="AZ1567" s="72"/>
      <c r="BA1567" s="72"/>
      <c r="BB1567" s="72"/>
      <c r="BC1567" s="72"/>
      <c r="BD1567" s="72"/>
      <c r="BE1567" s="72"/>
      <c r="BF1567" s="72"/>
      <c r="BG1567" s="72"/>
      <c r="BH1567" s="72"/>
      <c r="BI1567" s="72"/>
      <c r="BJ1567" s="72"/>
      <c r="BK1567" s="72"/>
      <c r="BL1567" s="72"/>
      <c r="BM1567" s="72"/>
      <c r="BN1567" s="72"/>
      <c r="BO1567" s="72"/>
      <c r="BP1567" s="72"/>
      <c r="BQ1567" s="72"/>
      <c r="BR1567" s="72"/>
      <c r="BS1567" s="72"/>
      <c r="BT1567" s="72"/>
      <c r="BU1567" s="72"/>
      <c r="BV1567" s="72"/>
      <c r="BW1567" s="72"/>
      <c r="BX1567" s="72"/>
      <c r="BY1567" s="72"/>
      <c r="BZ1567" s="72"/>
      <c r="CA1567" s="72"/>
      <c r="CB1567" s="72"/>
      <c r="CC1567" s="72"/>
      <c r="CD1567" s="72"/>
      <c r="CE1567" s="72"/>
      <c r="CF1567" s="72"/>
      <c r="CG1567" s="72"/>
      <c r="CH1567" s="72"/>
      <c r="CI1567" s="72"/>
      <c r="CJ1567" s="72"/>
      <c r="CK1567" s="72"/>
      <c r="CL1567" s="72"/>
      <c r="CM1567" s="72"/>
      <c r="CN1567" s="72"/>
      <c r="CO1567" s="72"/>
      <c r="CP1567" s="72"/>
      <c r="CQ1567" s="72"/>
      <c r="CR1567" s="72"/>
      <c r="CS1567" s="72"/>
      <c r="CT1567" s="72"/>
      <c r="CU1567" s="72"/>
      <c r="CV1567" s="72"/>
      <c r="CW1567" s="72"/>
      <c r="CX1567" s="72"/>
      <c r="CY1567" s="72"/>
      <c r="CZ1567" s="72"/>
      <c r="DA1567" s="72"/>
      <c r="DB1567" s="72"/>
      <c r="DC1567" s="72"/>
      <c r="DD1567" s="72"/>
      <c r="DE1567" s="72"/>
      <c r="DF1567" s="72"/>
      <c r="DG1567" s="72"/>
      <c r="DH1567" s="72"/>
      <c r="DI1567" s="72"/>
      <c r="DJ1567" s="72"/>
      <c r="DK1567" s="72"/>
      <c r="DL1567" s="72"/>
      <c r="DM1567" s="72"/>
      <c r="DN1567" s="72"/>
      <c r="DO1567" s="72"/>
      <c r="DP1567" s="72"/>
      <c r="DQ1567" s="72"/>
      <c r="DR1567" s="72"/>
      <c r="DS1567" s="72"/>
      <c r="DT1567" s="72"/>
      <c r="DU1567" s="72"/>
      <c r="DV1567" s="72"/>
      <c r="DW1567" s="72"/>
      <c r="DX1567" s="72"/>
      <c r="DY1567" s="72"/>
      <c r="DZ1567" s="72"/>
      <c r="EA1567" s="72"/>
      <c r="EB1567" s="72"/>
      <c r="EC1567" s="72"/>
      <c r="ED1567" s="72"/>
      <c r="EE1567" s="72"/>
      <c r="EF1567" s="72"/>
      <c r="EG1567" s="72"/>
      <c r="EH1567" s="72"/>
      <c r="EI1567" s="72"/>
      <c r="EJ1567" s="72"/>
      <c r="EK1567" s="72"/>
      <c r="EL1567" s="72"/>
      <c r="EM1567" s="72"/>
      <c r="EN1567" s="72"/>
      <c r="EO1567" s="72"/>
      <c r="EP1567" s="72"/>
      <c r="EQ1567" s="72"/>
      <c r="ER1567" s="72"/>
      <c r="ES1567" s="72"/>
      <c r="ET1567" s="72"/>
      <c r="EU1567" s="72"/>
      <c r="EV1567" s="72"/>
      <c r="EW1567" s="72"/>
      <c r="EX1567" s="72"/>
      <c r="EY1567" s="72"/>
      <c r="EZ1567" s="72"/>
      <c r="FA1567" s="72"/>
      <c r="FB1567" s="72"/>
      <c r="FC1567" s="72"/>
      <c r="FD1567" s="72"/>
      <c r="FE1567" s="72"/>
      <c r="FF1567" s="72"/>
      <c r="FG1567" s="72"/>
      <c r="FH1567" s="72"/>
      <c r="FI1567" s="72"/>
      <c r="FJ1567" s="72"/>
      <c r="FK1567" s="72"/>
      <c r="FL1567" s="72"/>
      <c r="FM1567" s="72"/>
      <c r="FN1567" s="72"/>
      <c r="FO1567" s="72"/>
      <c r="FP1567" s="72"/>
      <c r="FQ1567" s="72"/>
      <c r="FR1567" s="72"/>
      <c r="FS1567" s="72"/>
      <c r="FT1567" s="72"/>
      <c r="FU1567" s="72"/>
      <c r="FV1567" s="72"/>
      <c r="FW1567" s="72"/>
      <c r="FX1567" s="72"/>
      <c r="FY1567" s="72"/>
      <c r="FZ1567" s="72"/>
      <c r="GA1567" s="72"/>
      <c r="GB1567" s="72"/>
      <c r="GC1567" s="72"/>
      <c r="GD1567" s="72"/>
      <c r="GE1567" s="72"/>
      <c r="GF1567" s="72"/>
      <c r="GG1567" s="72"/>
      <c r="GH1567" s="72"/>
      <c r="GI1567" s="72"/>
      <c r="GJ1567" s="72"/>
      <c r="GK1567" s="72"/>
      <c r="GL1567" s="72"/>
      <c r="GM1567" s="72"/>
      <c r="GN1567" s="72"/>
      <c r="GO1567" s="72"/>
      <c r="GP1567" s="72"/>
      <c r="GQ1567" s="72"/>
      <c r="GR1567" s="72"/>
      <c r="GS1567" s="72"/>
      <c r="GT1567" s="72"/>
      <c r="GU1567" s="72"/>
      <c r="GV1567" s="72"/>
      <c r="GW1567" s="72"/>
      <c r="GX1567" s="72"/>
      <c r="GY1567" s="72"/>
      <c r="GZ1567" s="72"/>
      <c r="HA1567" s="72"/>
      <c r="HB1567" s="72"/>
      <c r="HC1567" s="72"/>
      <c r="HD1567" s="72"/>
      <c r="HE1567" s="72"/>
      <c r="HF1567" s="72"/>
      <c r="HG1567" s="72"/>
      <c r="HH1567" s="72"/>
      <c r="HI1567" s="72"/>
      <c r="HJ1567" s="72"/>
      <c r="HK1567" s="72"/>
      <c r="HL1567" s="72"/>
      <c r="HM1567" s="72"/>
      <c r="HN1567" s="72"/>
      <c r="HO1567" s="72"/>
      <c r="HP1567" s="72"/>
      <c r="HQ1567" s="72"/>
      <c r="HR1567" s="72"/>
      <c r="HS1567" s="72"/>
      <c r="HT1567" s="72"/>
      <c r="HU1567" s="72"/>
      <c r="HV1567" s="72"/>
      <c r="HW1567" s="72"/>
      <c r="HX1567" s="72"/>
      <c r="HY1567" s="72"/>
      <c r="HZ1567" s="72"/>
      <c r="IA1567" s="72"/>
      <c r="IB1567" s="72"/>
      <c r="IC1567" s="72"/>
      <c r="ID1567" s="72"/>
      <c r="IE1567" s="72"/>
      <c r="IF1567" s="72"/>
      <c r="IG1567" s="72"/>
      <c r="IH1567" s="72"/>
      <c r="II1567" s="72"/>
      <c r="IJ1567" s="72"/>
      <c r="IK1567" s="72"/>
      <c r="IL1567" s="72"/>
      <c r="IM1567" s="72"/>
      <c r="IN1567" s="72"/>
      <c r="IO1567" s="72"/>
      <c r="IP1567" s="72"/>
      <c r="IQ1567" s="72"/>
      <c r="IR1567" s="72"/>
      <c r="IS1567" s="72"/>
      <c r="IT1567" s="72"/>
      <c r="IU1567" s="72"/>
      <c r="IV1567" s="72"/>
      <c r="IW1567" s="72"/>
      <c r="IX1567" s="72"/>
      <c r="IY1567" s="72"/>
      <c r="IZ1567" s="72"/>
      <c r="JA1567" s="72"/>
      <c r="JB1567" s="72"/>
      <c r="JC1567" s="72"/>
      <c r="JD1567" s="72"/>
      <c r="JE1567" s="72"/>
      <c r="JF1567" s="72"/>
      <c r="JG1567" s="72"/>
      <c r="JH1567" s="72"/>
      <c r="JI1567" s="72"/>
      <c r="JJ1567" s="72"/>
      <c r="JK1567" s="72"/>
      <c r="JL1567" s="72"/>
      <c r="JM1567" s="72"/>
      <c r="JN1567" s="72"/>
      <c r="JO1567" s="72"/>
      <c r="JP1567" s="72"/>
      <c r="JQ1567" s="72"/>
      <c r="JR1567" s="72"/>
      <c r="JS1567" s="72"/>
      <c r="JT1567" s="72"/>
      <c r="JU1567" s="72"/>
      <c r="JV1567" s="72"/>
      <c r="JW1567" s="72"/>
      <c r="JX1567" s="72"/>
      <c r="JY1567" s="72"/>
      <c r="JZ1567" s="72"/>
      <c r="KA1567" s="72"/>
      <c r="KB1567" s="72"/>
      <c r="KC1567" s="72"/>
      <c r="KD1567" s="72"/>
      <c r="KE1567" s="72"/>
      <c r="KF1567" s="72"/>
      <c r="KG1567" s="72"/>
      <c r="KH1567" s="72"/>
      <c r="KI1567" s="72"/>
      <c r="KJ1567" s="72"/>
      <c r="KK1567" s="72"/>
      <c r="KL1567" s="72"/>
      <c r="KM1567" s="72"/>
      <c r="KN1567" s="72"/>
      <c r="KO1567" s="72"/>
      <c r="KP1567" s="72"/>
      <c r="KQ1567" s="72"/>
      <c r="KR1567" s="72"/>
      <c r="KS1567" s="72"/>
      <c r="KT1567" s="72"/>
      <c r="KU1567" s="72"/>
      <c r="KV1567" s="72"/>
      <c r="KW1567" s="72"/>
      <c r="KX1567" s="72"/>
      <c r="KY1567" s="72"/>
      <c r="KZ1567" s="72"/>
      <c r="LA1567" s="72"/>
      <c r="LB1567" s="72"/>
      <c r="LC1567" s="72"/>
      <c r="LD1567" s="72"/>
      <c r="LE1567" s="72"/>
      <c r="LF1567" s="72"/>
      <c r="LG1567" s="72"/>
      <c r="LH1567" s="72"/>
      <c r="LI1567" s="72"/>
      <c r="LJ1567" s="72"/>
      <c r="LK1567" s="72"/>
      <c r="LL1567" s="72"/>
      <c r="LM1567" s="72"/>
      <c r="LN1567" s="72"/>
      <c r="LO1567" s="72"/>
      <c r="LP1567" s="72"/>
      <c r="LQ1567" s="72"/>
      <c r="LR1567" s="72"/>
      <c r="LS1567" s="72"/>
      <c r="LT1567" s="72"/>
      <c r="LU1567" s="72"/>
      <c r="LV1567" s="72"/>
      <c r="LW1567" s="72"/>
      <c r="LX1567" s="72"/>
      <c r="LY1567" s="72"/>
      <c r="LZ1567" s="72"/>
      <c r="MA1567" s="72"/>
      <c r="MB1567" s="72"/>
      <c r="MC1567" s="72"/>
      <c r="MD1567" s="72"/>
      <c r="ME1567" s="72"/>
      <c r="MF1567" s="72"/>
      <c r="MG1567" s="72"/>
      <c r="MH1567" s="72"/>
      <c r="MI1567" s="72"/>
      <c r="MJ1567" s="72"/>
      <c r="MK1567" s="72"/>
      <c r="ML1567" s="72"/>
      <c r="MM1567" s="72"/>
      <c r="MN1567" s="72"/>
      <c r="MO1567" s="72"/>
      <c r="MP1567" s="72"/>
      <c r="MQ1567" s="72"/>
      <c r="MR1567" s="72"/>
      <c r="MS1567" s="72"/>
      <c r="MT1567" s="72"/>
      <c r="MU1567" s="72"/>
      <c r="MV1567" s="72"/>
      <c r="MW1567" s="72"/>
      <c r="MX1567" s="72"/>
      <c r="MY1567" s="72"/>
      <c r="MZ1567" s="72"/>
      <c r="NA1567" s="72"/>
      <c r="NB1567" s="72"/>
      <c r="NC1567" s="72"/>
      <c r="ND1567" s="72"/>
      <c r="NE1567" s="72"/>
      <c r="NF1567" s="72"/>
      <c r="NG1567" s="72"/>
      <c r="NH1567" s="72"/>
      <c r="NI1567" s="72"/>
      <c r="NJ1567" s="72"/>
      <c r="NK1567" s="72"/>
      <c r="NL1567" s="72"/>
      <c r="NM1567" s="72"/>
      <c r="NN1567" s="72"/>
      <c r="NO1567" s="72"/>
      <c r="NP1567" s="72"/>
      <c r="NQ1567" s="72"/>
      <c r="NR1567" s="72"/>
      <c r="NS1567" s="72"/>
      <c r="NT1567" s="72"/>
      <c r="NU1567" s="72"/>
      <c r="NV1567" s="72"/>
      <c r="NW1567" s="72"/>
      <c r="NX1567" s="72"/>
      <c r="NY1567" s="72"/>
      <c r="NZ1567" s="72"/>
      <c r="OA1567" s="72"/>
      <c r="OB1567" s="72"/>
      <c r="OC1567" s="72"/>
      <c r="OD1567" s="72"/>
      <c r="OE1567" s="72"/>
      <c r="OF1567" s="72"/>
      <c r="OG1567" s="72"/>
      <c r="OH1567" s="72"/>
      <c r="OI1567" s="72"/>
      <c r="OJ1567" s="72"/>
      <c r="OK1567" s="72"/>
      <c r="OL1567" s="72"/>
      <c r="OM1567" s="72"/>
      <c r="ON1567" s="72"/>
      <c r="OO1567" s="72"/>
      <c r="OP1567" s="72"/>
      <c r="OQ1567" s="72"/>
      <c r="OR1567" s="72"/>
      <c r="OS1567" s="72"/>
      <c r="OT1567" s="72"/>
      <c r="OU1567" s="72"/>
      <c r="OV1567" s="72"/>
      <c r="OW1567" s="72"/>
      <c r="OX1567" s="72"/>
      <c r="OY1567" s="72"/>
      <c r="OZ1567" s="72"/>
      <c r="PA1567" s="72"/>
      <c r="PB1567" s="72"/>
      <c r="PC1567" s="72"/>
      <c r="PD1567" s="72"/>
      <c r="PE1567" s="72"/>
      <c r="PF1567" s="72"/>
      <c r="PG1567" s="72"/>
      <c r="PH1567" s="72"/>
      <c r="PI1567" s="72"/>
      <c r="PJ1567" s="72"/>
      <c r="PK1567" s="72"/>
      <c r="PL1567" s="72"/>
      <c r="PM1567" s="72"/>
      <c r="PN1567" s="72"/>
      <c r="PO1567" s="72"/>
      <c r="PP1567" s="72"/>
      <c r="PQ1567" s="72"/>
      <c r="PR1567" s="72"/>
      <c r="PS1567" s="72"/>
      <c r="PT1567" s="72"/>
      <c r="PU1567" s="72"/>
      <c r="PV1567" s="72"/>
      <c r="PW1567" s="72"/>
      <c r="PX1567" s="72"/>
      <c r="PY1567" s="72"/>
      <c r="PZ1567" s="72"/>
      <c r="QA1567" s="72"/>
      <c r="QB1567" s="72"/>
      <c r="QC1567" s="72"/>
      <c r="QD1567" s="72"/>
      <c r="QE1567" s="72"/>
      <c r="QF1567" s="72"/>
      <c r="QG1567" s="72"/>
      <c r="QH1567" s="72"/>
      <c r="QI1567" s="72"/>
      <c r="QJ1567" s="72"/>
      <c r="QK1567" s="72"/>
      <c r="QL1567" s="72"/>
      <c r="QM1567" s="72"/>
      <c r="QN1567" s="72"/>
      <c r="QO1567" s="72"/>
      <c r="QP1567" s="72"/>
      <c r="QQ1567" s="72"/>
      <c r="QR1567" s="72"/>
      <c r="QS1567" s="72"/>
      <c r="QT1567" s="72"/>
      <c r="QU1567" s="72"/>
      <c r="QV1567" s="72"/>
      <c r="QW1567" s="72"/>
      <c r="QX1567" s="72"/>
      <c r="QY1567" s="72"/>
      <c r="QZ1567" s="72"/>
      <c r="RA1567" s="72"/>
      <c r="RB1567" s="72"/>
      <c r="RC1567" s="72"/>
      <c r="RD1567" s="72"/>
      <c r="RE1567" s="72"/>
      <c r="RF1567" s="72"/>
      <c r="RG1567" s="72"/>
      <c r="RH1567" s="72"/>
      <c r="RI1567" s="72"/>
      <c r="RJ1567" s="72"/>
      <c r="RK1567" s="72"/>
      <c r="RL1567" s="72"/>
      <c r="RM1567" s="72"/>
      <c r="RN1567" s="72"/>
      <c r="RO1567" s="72"/>
      <c r="RP1567" s="72"/>
      <c r="RQ1567" s="72"/>
      <c r="RR1567" s="72"/>
      <c r="RS1567" s="72"/>
      <c r="RT1567" s="72"/>
      <c r="RU1567" s="72"/>
      <c r="RV1567" s="72"/>
      <c r="RW1567" s="72"/>
      <c r="RX1567" s="72"/>
      <c r="RY1567" s="72"/>
      <c r="RZ1567" s="72"/>
      <c r="SA1567" s="72"/>
      <c r="SB1567" s="72"/>
      <c r="SC1567" s="72"/>
      <c r="SD1567" s="72"/>
      <c r="SE1567" s="72"/>
      <c r="SF1567" s="72"/>
      <c r="SG1567" s="72"/>
      <c r="SH1567" s="72"/>
      <c r="SI1567" s="72"/>
      <c r="SJ1567" s="72"/>
      <c r="SK1567" s="72"/>
      <c r="SL1567" s="72"/>
      <c r="SM1567" s="72"/>
      <c r="SN1567" s="72"/>
      <c r="SO1567" s="72"/>
      <c r="SP1567" s="72"/>
      <c r="SQ1567" s="72"/>
      <c r="SR1567" s="72"/>
      <c r="SS1567" s="72"/>
      <c r="ST1567" s="72"/>
      <c r="SU1567" s="72"/>
      <c r="SV1567" s="72"/>
      <c r="SW1567" s="72"/>
      <c r="SX1567" s="72"/>
      <c r="SY1567" s="72"/>
      <c r="SZ1567" s="72"/>
      <c r="TA1567" s="72"/>
      <c r="TB1567" s="72"/>
      <c r="TC1567" s="72"/>
    </row>
    <row r="1568" spans="1:523" ht="16.5" customHeight="1" x14ac:dyDescent="0.2">
      <c r="A1568" s="20">
        <v>1003</v>
      </c>
      <c r="B1568" s="20" t="s">
        <v>75</v>
      </c>
      <c r="C1568" s="20" t="s">
        <v>1059</v>
      </c>
      <c r="D1568" s="20" t="s">
        <v>38</v>
      </c>
      <c r="E1568" s="20" t="s">
        <v>1345</v>
      </c>
      <c r="F1568" s="22" t="s">
        <v>1070</v>
      </c>
      <c r="G1568" s="73" t="s">
        <v>42</v>
      </c>
      <c r="H1568" s="20" t="s">
        <v>35</v>
      </c>
      <c r="I1568" s="20" t="s">
        <v>81</v>
      </c>
      <c r="J1568" s="22"/>
      <c r="K1568" s="20"/>
      <c r="L1568" s="20"/>
      <c r="M1568" s="20"/>
      <c r="N1568" s="20"/>
      <c r="O1568" s="20"/>
      <c r="P1568" s="23">
        <v>2612613</v>
      </c>
      <c r="Q1568" s="24">
        <v>12</v>
      </c>
      <c r="R1568" s="25">
        <v>45658</v>
      </c>
      <c r="S1568" s="20" t="s">
        <v>83</v>
      </c>
      <c r="T1568" s="26">
        <f t="shared" si="29"/>
        <v>31351356</v>
      </c>
      <c r="U1568" s="27" t="s">
        <v>100</v>
      </c>
      <c r="V1568" s="27" t="s">
        <v>100</v>
      </c>
      <c r="W1568" s="72"/>
      <c r="X1568" s="72"/>
      <c r="Y1568" s="72"/>
      <c r="Z1568" s="72"/>
      <c r="AA1568" s="72"/>
      <c r="AB1568" s="72"/>
      <c r="AC1568" s="72"/>
      <c r="AD1568" s="72"/>
      <c r="AE1568" s="72"/>
      <c r="AF1568" s="72"/>
      <c r="AG1568" s="72"/>
      <c r="AH1568" s="72"/>
      <c r="AI1568" s="72"/>
      <c r="AJ1568" s="72"/>
      <c r="AK1568" s="72"/>
      <c r="AL1568" s="72"/>
      <c r="AM1568" s="72"/>
      <c r="AN1568" s="72"/>
      <c r="AO1568" s="72"/>
      <c r="AP1568" s="72"/>
      <c r="AQ1568" s="72"/>
      <c r="AR1568" s="72"/>
      <c r="AS1568" s="72"/>
      <c r="AT1568" s="72"/>
      <c r="AU1568" s="72"/>
      <c r="AV1568" s="72"/>
      <c r="AW1568" s="72"/>
      <c r="AX1568" s="72"/>
      <c r="AY1568" s="72"/>
      <c r="AZ1568" s="72"/>
      <c r="BA1568" s="72"/>
      <c r="BB1568" s="72"/>
      <c r="BC1568" s="72"/>
      <c r="BD1568" s="72"/>
      <c r="BE1568" s="72"/>
      <c r="BF1568" s="72"/>
      <c r="BG1568" s="72"/>
      <c r="BH1568" s="72"/>
      <c r="BI1568" s="72"/>
      <c r="BJ1568" s="72"/>
      <c r="BK1568" s="72"/>
      <c r="BL1568" s="72"/>
      <c r="BM1568" s="72"/>
      <c r="BN1568" s="72"/>
      <c r="BO1568" s="72"/>
      <c r="BP1568" s="72"/>
      <c r="BQ1568" s="72"/>
      <c r="BR1568" s="72"/>
      <c r="BS1568" s="72"/>
      <c r="BT1568" s="72"/>
      <c r="BU1568" s="72"/>
      <c r="BV1568" s="72"/>
      <c r="BW1568" s="72"/>
      <c r="BX1568" s="72"/>
      <c r="BY1568" s="72"/>
      <c r="BZ1568" s="72"/>
      <c r="CA1568" s="72"/>
      <c r="CB1568" s="72"/>
      <c r="CC1568" s="72"/>
      <c r="CD1568" s="72"/>
      <c r="CE1568" s="72"/>
      <c r="CF1568" s="72"/>
      <c r="CG1568" s="72"/>
      <c r="CH1568" s="72"/>
      <c r="CI1568" s="72"/>
      <c r="CJ1568" s="72"/>
      <c r="CK1568" s="72"/>
      <c r="CL1568" s="72"/>
      <c r="CM1568" s="72"/>
      <c r="CN1568" s="72"/>
      <c r="CO1568" s="72"/>
      <c r="CP1568" s="72"/>
      <c r="CQ1568" s="72"/>
      <c r="CR1568" s="72"/>
      <c r="CS1568" s="72"/>
      <c r="CT1568" s="72"/>
      <c r="CU1568" s="72"/>
      <c r="CV1568" s="72"/>
      <c r="CW1568" s="72"/>
      <c r="CX1568" s="72"/>
      <c r="CY1568" s="72"/>
      <c r="CZ1568" s="72"/>
      <c r="DA1568" s="72"/>
      <c r="DB1568" s="72"/>
      <c r="DC1568" s="72"/>
      <c r="DD1568" s="72"/>
      <c r="DE1568" s="72"/>
      <c r="DF1568" s="72"/>
      <c r="DG1568" s="72"/>
      <c r="DH1568" s="72"/>
      <c r="DI1568" s="72"/>
      <c r="DJ1568" s="72"/>
      <c r="DK1568" s="72"/>
      <c r="DL1568" s="72"/>
      <c r="DM1568" s="72"/>
      <c r="DN1568" s="72"/>
      <c r="DO1568" s="72"/>
      <c r="DP1568" s="72"/>
      <c r="DQ1568" s="72"/>
      <c r="DR1568" s="72"/>
      <c r="DS1568" s="72"/>
      <c r="DT1568" s="72"/>
      <c r="DU1568" s="72"/>
      <c r="DV1568" s="72"/>
      <c r="DW1568" s="72"/>
      <c r="DX1568" s="72"/>
      <c r="DY1568" s="72"/>
      <c r="DZ1568" s="72"/>
      <c r="EA1568" s="72"/>
      <c r="EB1568" s="72"/>
      <c r="EC1568" s="72"/>
      <c r="ED1568" s="72"/>
      <c r="EE1568" s="72"/>
      <c r="EF1568" s="72"/>
      <c r="EG1568" s="72"/>
      <c r="EH1568" s="72"/>
      <c r="EI1568" s="72"/>
      <c r="EJ1568" s="72"/>
      <c r="EK1568" s="72"/>
      <c r="EL1568" s="72"/>
      <c r="EM1568" s="72"/>
      <c r="EN1568" s="72"/>
      <c r="EO1568" s="72"/>
      <c r="EP1568" s="72"/>
      <c r="EQ1568" s="72"/>
      <c r="ER1568" s="72"/>
      <c r="ES1568" s="72"/>
      <c r="ET1568" s="72"/>
      <c r="EU1568" s="72"/>
      <c r="EV1568" s="72"/>
      <c r="EW1568" s="72"/>
      <c r="EX1568" s="72"/>
      <c r="EY1568" s="72"/>
      <c r="EZ1568" s="72"/>
      <c r="FA1568" s="72"/>
      <c r="FB1568" s="72"/>
      <c r="FC1568" s="72"/>
      <c r="FD1568" s="72"/>
      <c r="FE1568" s="72"/>
      <c r="FF1568" s="72"/>
      <c r="FG1568" s="72"/>
      <c r="FH1568" s="72"/>
      <c r="FI1568" s="72"/>
      <c r="FJ1568" s="72"/>
      <c r="FK1568" s="72"/>
      <c r="FL1568" s="72"/>
      <c r="FM1568" s="72"/>
      <c r="FN1568" s="72"/>
      <c r="FO1568" s="72"/>
      <c r="FP1568" s="72"/>
      <c r="FQ1568" s="72"/>
      <c r="FR1568" s="72"/>
      <c r="FS1568" s="72"/>
      <c r="FT1568" s="72"/>
      <c r="FU1568" s="72"/>
      <c r="FV1568" s="72"/>
      <c r="FW1568" s="72"/>
      <c r="FX1568" s="72"/>
      <c r="FY1568" s="72"/>
      <c r="FZ1568" s="72"/>
      <c r="GA1568" s="72"/>
      <c r="GB1568" s="72"/>
      <c r="GC1568" s="72"/>
      <c r="GD1568" s="72"/>
      <c r="GE1568" s="72"/>
      <c r="GF1568" s="72"/>
      <c r="GG1568" s="72"/>
      <c r="GH1568" s="72"/>
      <c r="GI1568" s="72"/>
      <c r="GJ1568" s="72"/>
      <c r="GK1568" s="72"/>
      <c r="GL1568" s="72"/>
      <c r="GM1568" s="72"/>
      <c r="GN1568" s="72"/>
      <c r="GO1568" s="72"/>
      <c r="GP1568" s="72"/>
      <c r="GQ1568" s="72"/>
      <c r="GR1568" s="72"/>
      <c r="GS1568" s="72"/>
      <c r="GT1568" s="72"/>
      <c r="GU1568" s="72"/>
      <c r="GV1568" s="72"/>
      <c r="GW1568" s="72"/>
      <c r="GX1568" s="72"/>
      <c r="GY1568" s="72"/>
      <c r="GZ1568" s="72"/>
      <c r="HA1568" s="72"/>
      <c r="HB1568" s="72"/>
      <c r="HC1568" s="72"/>
      <c r="HD1568" s="72"/>
      <c r="HE1568" s="72"/>
      <c r="HF1568" s="72"/>
      <c r="HG1568" s="72"/>
      <c r="HH1568" s="72"/>
      <c r="HI1568" s="72"/>
      <c r="HJ1568" s="72"/>
      <c r="HK1568" s="72"/>
      <c r="HL1568" s="72"/>
      <c r="HM1568" s="72"/>
      <c r="HN1568" s="72"/>
      <c r="HO1568" s="72"/>
      <c r="HP1568" s="72"/>
      <c r="HQ1568" s="72"/>
      <c r="HR1568" s="72"/>
      <c r="HS1568" s="72"/>
      <c r="HT1568" s="72"/>
      <c r="HU1568" s="72"/>
      <c r="HV1568" s="72"/>
      <c r="HW1568" s="72"/>
      <c r="HX1568" s="72"/>
      <c r="HY1568" s="72"/>
      <c r="HZ1568" s="72"/>
      <c r="IA1568" s="72"/>
      <c r="IB1568" s="72"/>
      <c r="IC1568" s="72"/>
      <c r="ID1568" s="72"/>
      <c r="IE1568" s="72"/>
      <c r="IF1568" s="72"/>
      <c r="IG1568" s="72"/>
      <c r="IH1568" s="72"/>
      <c r="II1568" s="72"/>
      <c r="IJ1568" s="72"/>
      <c r="IK1568" s="72"/>
      <c r="IL1568" s="72"/>
      <c r="IM1568" s="72"/>
      <c r="IN1568" s="72"/>
      <c r="IO1568" s="72"/>
      <c r="IP1568" s="72"/>
      <c r="IQ1568" s="72"/>
      <c r="IR1568" s="72"/>
      <c r="IS1568" s="72"/>
      <c r="IT1568" s="72"/>
      <c r="IU1568" s="72"/>
      <c r="IV1568" s="72"/>
      <c r="IW1568" s="72"/>
      <c r="IX1568" s="72"/>
      <c r="IY1568" s="72"/>
      <c r="IZ1568" s="72"/>
      <c r="JA1568" s="72"/>
      <c r="JB1568" s="72"/>
      <c r="JC1568" s="72"/>
      <c r="JD1568" s="72"/>
      <c r="JE1568" s="72"/>
      <c r="JF1568" s="72"/>
      <c r="JG1568" s="72"/>
      <c r="JH1568" s="72"/>
      <c r="JI1568" s="72"/>
      <c r="JJ1568" s="72"/>
      <c r="JK1568" s="72"/>
      <c r="JL1568" s="72"/>
      <c r="JM1568" s="72"/>
      <c r="JN1568" s="72"/>
      <c r="JO1568" s="72"/>
      <c r="JP1568" s="72"/>
      <c r="JQ1568" s="72"/>
      <c r="JR1568" s="72"/>
      <c r="JS1568" s="72"/>
      <c r="JT1568" s="72"/>
      <c r="JU1568" s="72"/>
      <c r="JV1568" s="72"/>
      <c r="JW1568" s="72"/>
      <c r="JX1568" s="72"/>
      <c r="JY1568" s="72"/>
      <c r="JZ1568" s="72"/>
      <c r="KA1568" s="72"/>
      <c r="KB1568" s="72"/>
      <c r="KC1568" s="72"/>
      <c r="KD1568" s="72"/>
      <c r="KE1568" s="72"/>
      <c r="KF1568" s="72"/>
      <c r="KG1568" s="72"/>
      <c r="KH1568" s="72"/>
      <c r="KI1568" s="72"/>
      <c r="KJ1568" s="72"/>
      <c r="KK1568" s="72"/>
      <c r="KL1568" s="72"/>
      <c r="KM1568" s="72"/>
      <c r="KN1568" s="72"/>
      <c r="KO1568" s="72"/>
      <c r="KP1568" s="72"/>
      <c r="KQ1568" s="72"/>
      <c r="KR1568" s="72"/>
      <c r="KS1568" s="72"/>
      <c r="KT1568" s="72"/>
      <c r="KU1568" s="72"/>
      <c r="KV1568" s="72"/>
      <c r="KW1568" s="72"/>
      <c r="KX1568" s="72"/>
      <c r="KY1568" s="72"/>
      <c r="KZ1568" s="72"/>
      <c r="LA1568" s="72"/>
      <c r="LB1568" s="72"/>
      <c r="LC1568" s="72"/>
      <c r="LD1568" s="72"/>
      <c r="LE1568" s="72"/>
      <c r="LF1568" s="72"/>
      <c r="LG1568" s="72"/>
      <c r="LH1568" s="72"/>
      <c r="LI1568" s="72"/>
      <c r="LJ1568" s="72"/>
      <c r="LK1568" s="72"/>
      <c r="LL1568" s="72"/>
      <c r="LM1568" s="72"/>
      <c r="LN1568" s="72"/>
      <c r="LO1568" s="72"/>
      <c r="LP1568" s="72"/>
      <c r="LQ1568" s="72"/>
      <c r="LR1568" s="72"/>
      <c r="LS1568" s="72"/>
      <c r="LT1568" s="72"/>
      <c r="LU1568" s="72"/>
      <c r="LV1568" s="72"/>
      <c r="LW1568" s="72"/>
      <c r="LX1568" s="72"/>
      <c r="LY1568" s="72"/>
      <c r="LZ1568" s="72"/>
      <c r="MA1568" s="72"/>
      <c r="MB1568" s="72"/>
      <c r="MC1568" s="72"/>
      <c r="MD1568" s="72"/>
      <c r="ME1568" s="72"/>
      <c r="MF1568" s="72"/>
      <c r="MG1568" s="72"/>
      <c r="MH1568" s="72"/>
      <c r="MI1568" s="72"/>
      <c r="MJ1568" s="72"/>
      <c r="MK1568" s="72"/>
      <c r="ML1568" s="72"/>
      <c r="MM1568" s="72"/>
      <c r="MN1568" s="72"/>
      <c r="MO1568" s="72"/>
      <c r="MP1568" s="72"/>
      <c r="MQ1568" s="72"/>
      <c r="MR1568" s="72"/>
      <c r="MS1568" s="72"/>
      <c r="MT1568" s="72"/>
      <c r="MU1568" s="72"/>
      <c r="MV1568" s="72"/>
      <c r="MW1568" s="72"/>
      <c r="MX1568" s="72"/>
      <c r="MY1568" s="72"/>
      <c r="MZ1568" s="72"/>
      <c r="NA1568" s="72"/>
      <c r="NB1568" s="72"/>
      <c r="NC1568" s="72"/>
      <c r="ND1568" s="72"/>
      <c r="NE1568" s="72"/>
      <c r="NF1568" s="72"/>
      <c r="NG1568" s="72"/>
      <c r="NH1568" s="72"/>
      <c r="NI1568" s="72"/>
      <c r="NJ1568" s="72"/>
      <c r="NK1568" s="72"/>
      <c r="NL1568" s="72"/>
      <c r="NM1568" s="72"/>
      <c r="NN1568" s="72"/>
      <c r="NO1568" s="72"/>
      <c r="NP1568" s="72"/>
      <c r="NQ1568" s="72"/>
      <c r="NR1568" s="72"/>
      <c r="NS1568" s="72"/>
      <c r="NT1568" s="72"/>
      <c r="NU1568" s="72"/>
      <c r="NV1568" s="72"/>
      <c r="NW1568" s="72"/>
      <c r="NX1568" s="72"/>
      <c r="NY1568" s="72"/>
      <c r="NZ1568" s="72"/>
      <c r="OA1568" s="72"/>
      <c r="OB1568" s="72"/>
      <c r="OC1568" s="72"/>
      <c r="OD1568" s="72"/>
      <c r="OE1568" s="72"/>
      <c r="OF1568" s="72"/>
      <c r="OG1568" s="72"/>
      <c r="OH1568" s="72"/>
      <c r="OI1568" s="72"/>
      <c r="OJ1568" s="72"/>
      <c r="OK1568" s="72"/>
      <c r="OL1568" s="72"/>
      <c r="OM1568" s="72"/>
      <c r="ON1568" s="72"/>
      <c r="OO1568" s="72"/>
      <c r="OP1568" s="72"/>
      <c r="OQ1568" s="72"/>
      <c r="OR1568" s="72"/>
      <c r="OS1568" s="72"/>
      <c r="OT1568" s="72"/>
      <c r="OU1568" s="72"/>
      <c r="OV1568" s="72"/>
      <c r="OW1568" s="72"/>
      <c r="OX1568" s="72"/>
      <c r="OY1568" s="72"/>
      <c r="OZ1568" s="72"/>
      <c r="PA1568" s="72"/>
      <c r="PB1568" s="72"/>
      <c r="PC1568" s="72"/>
      <c r="PD1568" s="72"/>
      <c r="PE1568" s="72"/>
      <c r="PF1568" s="72"/>
      <c r="PG1568" s="72"/>
      <c r="PH1568" s="72"/>
      <c r="PI1568" s="72"/>
      <c r="PJ1568" s="72"/>
      <c r="PK1568" s="72"/>
      <c r="PL1568" s="72"/>
      <c r="PM1568" s="72"/>
      <c r="PN1568" s="72"/>
      <c r="PO1568" s="72"/>
      <c r="PP1568" s="72"/>
      <c r="PQ1568" s="72"/>
      <c r="PR1568" s="72"/>
      <c r="PS1568" s="72"/>
      <c r="PT1568" s="72"/>
      <c r="PU1568" s="72"/>
      <c r="PV1568" s="72"/>
      <c r="PW1568" s="72"/>
      <c r="PX1568" s="72"/>
      <c r="PY1568" s="72"/>
      <c r="PZ1568" s="72"/>
      <c r="QA1568" s="72"/>
      <c r="QB1568" s="72"/>
      <c r="QC1568" s="72"/>
      <c r="QD1568" s="72"/>
      <c r="QE1568" s="72"/>
      <c r="QF1568" s="72"/>
      <c r="QG1568" s="72"/>
      <c r="QH1568" s="72"/>
      <c r="QI1568" s="72"/>
      <c r="QJ1568" s="72"/>
      <c r="QK1568" s="72"/>
      <c r="QL1568" s="72"/>
      <c r="QM1568" s="72"/>
      <c r="QN1568" s="72"/>
      <c r="QO1568" s="72"/>
      <c r="QP1568" s="72"/>
      <c r="QQ1568" s="72"/>
      <c r="QR1568" s="72"/>
      <c r="QS1568" s="72"/>
      <c r="QT1568" s="72"/>
      <c r="QU1568" s="72"/>
      <c r="QV1568" s="72"/>
      <c r="QW1568" s="72"/>
      <c r="QX1568" s="72"/>
      <c r="QY1568" s="72"/>
      <c r="QZ1568" s="72"/>
      <c r="RA1568" s="72"/>
      <c r="RB1568" s="72"/>
      <c r="RC1568" s="72"/>
      <c r="RD1568" s="72"/>
      <c r="RE1568" s="72"/>
      <c r="RF1568" s="72"/>
      <c r="RG1568" s="72"/>
      <c r="RH1568" s="72"/>
      <c r="RI1568" s="72"/>
      <c r="RJ1568" s="72"/>
      <c r="RK1568" s="72"/>
      <c r="RL1568" s="72"/>
      <c r="RM1568" s="72"/>
      <c r="RN1568" s="72"/>
      <c r="RO1568" s="72"/>
      <c r="RP1568" s="72"/>
      <c r="RQ1568" s="72"/>
      <c r="RR1568" s="72"/>
      <c r="RS1568" s="72"/>
      <c r="RT1568" s="72"/>
      <c r="RU1568" s="72"/>
      <c r="RV1568" s="72"/>
      <c r="RW1568" s="72"/>
      <c r="RX1568" s="72"/>
      <c r="RY1568" s="72"/>
      <c r="RZ1568" s="72"/>
      <c r="SA1568" s="72"/>
      <c r="SB1568" s="72"/>
      <c r="SC1568" s="72"/>
      <c r="SD1568" s="72"/>
      <c r="SE1568" s="72"/>
      <c r="SF1568" s="72"/>
      <c r="SG1568" s="72"/>
      <c r="SH1568" s="72"/>
      <c r="SI1568" s="72"/>
      <c r="SJ1568" s="72"/>
      <c r="SK1568" s="72"/>
      <c r="SL1568" s="72"/>
      <c r="SM1568" s="72"/>
      <c r="SN1568" s="72"/>
      <c r="SO1568" s="72"/>
      <c r="SP1568" s="72"/>
      <c r="SQ1568" s="72"/>
      <c r="SR1568" s="72"/>
      <c r="SS1568" s="72"/>
      <c r="ST1568" s="72"/>
      <c r="SU1568" s="72"/>
      <c r="SV1568" s="72"/>
      <c r="SW1568" s="72"/>
      <c r="SX1568" s="72"/>
      <c r="SY1568" s="72"/>
      <c r="SZ1568" s="72"/>
      <c r="TA1568" s="72"/>
      <c r="TB1568" s="72"/>
      <c r="TC1568" s="72"/>
    </row>
    <row r="1569" spans="1:523" ht="16.5" customHeight="1" x14ac:dyDescent="0.2">
      <c r="A1569" s="20">
        <v>1004</v>
      </c>
      <c r="B1569" s="20" t="s">
        <v>75</v>
      </c>
      <c r="C1569" s="20" t="s">
        <v>182</v>
      </c>
      <c r="D1569" s="20" t="s">
        <v>45</v>
      </c>
      <c r="E1569" s="20" t="s">
        <v>1345</v>
      </c>
      <c r="F1569" s="22" t="s">
        <v>1071</v>
      </c>
      <c r="G1569" s="73" t="s">
        <v>25</v>
      </c>
      <c r="H1569" s="20" t="s">
        <v>35</v>
      </c>
      <c r="I1569" s="20" t="s">
        <v>27</v>
      </c>
      <c r="J1569" s="22"/>
      <c r="K1569" s="20"/>
      <c r="L1569" s="20"/>
      <c r="M1569" s="20"/>
      <c r="N1569" s="20"/>
      <c r="O1569" s="20"/>
      <c r="P1569" s="42">
        <v>4300000000</v>
      </c>
      <c r="Q1569" s="24">
        <v>1</v>
      </c>
      <c r="R1569" s="25">
        <v>45658</v>
      </c>
      <c r="S1569" s="20" t="s">
        <v>83</v>
      </c>
      <c r="T1569" s="26">
        <f t="shared" si="29"/>
        <v>4300000000</v>
      </c>
      <c r="U1569" s="27" t="s">
        <v>100</v>
      </c>
      <c r="V1569" s="27" t="s">
        <v>100</v>
      </c>
      <c r="W1569" s="72"/>
      <c r="X1569" s="72"/>
      <c r="Y1569" s="72"/>
      <c r="Z1569" s="72"/>
      <c r="AA1569" s="72"/>
      <c r="AB1569" s="72"/>
      <c r="AC1569" s="72"/>
      <c r="AD1569" s="72"/>
      <c r="AE1569" s="72"/>
      <c r="AF1569" s="72"/>
      <c r="AG1569" s="72"/>
      <c r="AH1569" s="72"/>
      <c r="AI1569" s="72"/>
      <c r="AJ1569" s="72"/>
      <c r="AK1569" s="72"/>
      <c r="AL1569" s="72"/>
      <c r="AM1569" s="72"/>
      <c r="AN1569" s="72"/>
      <c r="AO1569" s="72"/>
      <c r="AP1569" s="72"/>
      <c r="AQ1569" s="72"/>
      <c r="AR1569" s="72"/>
      <c r="AS1569" s="72"/>
      <c r="AT1569" s="72"/>
      <c r="AU1569" s="72"/>
      <c r="AV1569" s="72"/>
      <c r="AW1569" s="72"/>
      <c r="AX1569" s="72"/>
      <c r="AY1569" s="72"/>
      <c r="AZ1569" s="72"/>
      <c r="BA1569" s="72"/>
      <c r="BB1569" s="72"/>
      <c r="BC1569" s="72"/>
      <c r="BD1569" s="72"/>
      <c r="BE1569" s="72"/>
      <c r="BF1569" s="72"/>
      <c r="BG1569" s="72"/>
      <c r="BH1569" s="72"/>
      <c r="BI1569" s="72"/>
      <c r="BJ1569" s="72"/>
      <c r="BK1569" s="72"/>
      <c r="BL1569" s="72"/>
      <c r="BM1569" s="72"/>
      <c r="BN1569" s="72"/>
      <c r="BO1569" s="72"/>
      <c r="BP1569" s="72"/>
      <c r="BQ1569" s="72"/>
      <c r="BR1569" s="72"/>
      <c r="BS1569" s="72"/>
      <c r="BT1569" s="72"/>
      <c r="BU1569" s="72"/>
      <c r="BV1569" s="72"/>
      <c r="BW1569" s="72"/>
      <c r="BX1569" s="72"/>
      <c r="BY1569" s="72"/>
      <c r="BZ1569" s="72"/>
      <c r="CA1569" s="72"/>
      <c r="CB1569" s="72"/>
      <c r="CC1569" s="72"/>
      <c r="CD1569" s="72"/>
      <c r="CE1569" s="72"/>
      <c r="CF1569" s="72"/>
      <c r="CG1569" s="72"/>
      <c r="CH1569" s="72"/>
      <c r="CI1569" s="72"/>
      <c r="CJ1569" s="72"/>
      <c r="CK1569" s="72"/>
      <c r="CL1569" s="72"/>
      <c r="CM1569" s="72"/>
      <c r="CN1569" s="72"/>
      <c r="CO1569" s="72"/>
      <c r="CP1569" s="72"/>
      <c r="CQ1569" s="72"/>
      <c r="CR1569" s="72"/>
      <c r="CS1569" s="72"/>
      <c r="CT1569" s="72"/>
      <c r="CU1569" s="72"/>
      <c r="CV1569" s="72"/>
      <c r="CW1569" s="72"/>
      <c r="CX1569" s="72"/>
      <c r="CY1569" s="72"/>
      <c r="CZ1569" s="72"/>
      <c r="DA1569" s="72"/>
      <c r="DB1569" s="72"/>
      <c r="DC1569" s="72"/>
      <c r="DD1569" s="72"/>
      <c r="DE1569" s="72"/>
      <c r="DF1569" s="72"/>
      <c r="DG1569" s="72"/>
      <c r="DH1569" s="72"/>
      <c r="DI1569" s="72"/>
      <c r="DJ1569" s="72"/>
      <c r="DK1569" s="72"/>
      <c r="DL1569" s="72"/>
      <c r="DM1569" s="72"/>
      <c r="DN1569" s="72"/>
      <c r="DO1569" s="72"/>
      <c r="DP1569" s="72"/>
      <c r="DQ1569" s="72"/>
      <c r="DR1569" s="72"/>
      <c r="DS1569" s="72"/>
      <c r="DT1569" s="72"/>
      <c r="DU1569" s="72"/>
      <c r="DV1569" s="72"/>
      <c r="DW1569" s="72"/>
      <c r="DX1569" s="72"/>
      <c r="DY1569" s="72"/>
      <c r="DZ1569" s="72"/>
      <c r="EA1569" s="72"/>
      <c r="EB1569" s="72"/>
      <c r="EC1569" s="72"/>
      <c r="ED1569" s="72"/>
      <c r="EE1569" s="72"/>
      <c r="EF1569" s="72"/>
      <c r="EG1569" s="72"/>
      <c r="EH1569" s="72"/>
      <c r="EI1569" s="72"/>
      <c r="EJ1569" s="72"/>
      <c r="EK1569" s="72"/>
      <c r="EL1569" s="72"/>
      <c r="EM1569" s="72"/>
      <c r="EN1569" s="72"/>
      <c r="EO1569" s="72"/>
      <c r="EP1569" s="72"/>
      <c r="EQ1569" s="72"/>
      <c r="ER1569" s="72"/>
      <c r="ES1569" s="72"/>
      <c r="ET1569" s="72"/>
      <c r="EU1569" s="72"/>
      <c r="EV1569" s="72"/>
      <c r="EW1569" s="72"/>
      <c r="EX1569" s="72"/>
      <c r="EY1569" s="72"/>
      <c r="EZ1569" s="72"/>
      <c r="FA1569" s="72"/>
      <c r="FB1569" s="72"/>
      <c r="FC1569" s="72"/>
      <c r="FD1569" s="72"/>
      <c r="FE1569" s="72"/>
      <c r="FF1569" s="72"/>
      <c r="FG1569" s="72"/>
      <c r="FH1569" s="72"/>
      <c r="FI1569" s="72"/>
      <c r="FJ1569" s="72"/>
      <c r="FK1569" s="72"/>
      <c r="FL1569" s="72"/>
      <c r="FM1569" s="72"/>
      <c r="FN1569" s="72"/>
      <c r="FO1569" s="72"/>
      <c r="FP1569" s="72"/>
      <c r="FQ1569" s="72"/>
      <c r="FR1569" s="72"/>
      <c r="FS1569" s="72"/>
      <c r="FT1569" s="72"/>
      <c r="FU1569" s="72"/>
      <c r="FV1569" s="72"/>
      <c r="FW1569" s="72"/>
      <c r="FX1569" s="72"/>
      <c r="FY1569" s="72"/>
      <c r="FZ1569" s="72"/>
      <c r="GA1569" s="72"/>
      <c r="GB1569" s="72"/>
      <c r="GC1569" s="72"/>
      <c r="GD1569" s="72"/>
      <c r="GE1569" s="72"/>
      <c r="GF1569" s="72"/>
      <c r="GG1569" s="72"/>
      <c r="GH1569" s="72"/>
      <c r="GI1569" s="72"/>
      <c r="GJ1569" s="72"/>
      <c r="GK1569" s="72"/>
      <c r="GL1569" s="72"/>
      <c r="GM1569" s="72"/>
      <c r="GN1569" s="72"/>
      <c r="GO1569" s="72"/>
      <c r="GP1569" s="72"/>
      <c r="GQ1569" s="72"/>
      <c r="GR1569" s="72"/>
      <c r="GS1569" s="72"/>
      <c r="GT1569" s="72"/>
      <c r="GU1569" s="72"/>
      <c r="GV1569" s="72"/>
      <c r="GW1569" s="72"/>
      <c r="GX1569" s="72"/>
      <c r="GY1569" s="72"/>
      <c r="GZ1569" s="72"/>
      <c r="HA1569" s="72"/>
      <c r="HB1569" s="72"/>
      <c r="HC1569" s="72"/>
      <c r="HD1569" s="72"/>
      <c r="HE1569" s="72"/>
      <c r="HF1569" s="72"/>
      <c r="HG1569" s="72"/>
      <c r="HH1569" s="72"/>
      <c r="HI1569" s="72"/>
      <c r="HJ1569" s="72"/>
      <c r="HK1569" s="72"/>
      <c r="HL1569" s="72"/>
      <c r="HM1569" s="72"/>
      <c r="HN1569" s="72"/>
      <c r="HO1569" s="72"/>
      <c r="HP1569" s="72"/>
      <c r="HQ1569" s="72"/>
      <c r="HR1569" s="72"/>
      <c r="HS1569" s="72"/>
      <c r="HT1569" s="72"/>
      <c r="HU1569" s="72"/>
      <c r="HV1569" s="72"/>
      <c r="HW1569" s="72"/>
      <c r="HX1569" s="72"/>
      <c r="HY1569" s="72"/>
      <c r="HZ1569" s="72"/>
      <c r="IA1569" s="72"/>
      <c r="IB1569" s="72"/>
      <c r="IC1569" s="72"/>
      <c r="ID1569" s="72"/>
      <c r="IE1569" s="72"/>
      <c r="IF1569" s="72"/>
      <c r="IG1569" s="72"/>
      <c r="IH1569" s="72"/>
      <c r="II1569" s="72"/>
      <c r="IJ1569" s="72"/>
      <c r="IK1569" s="72"/>
      <c r="IL1569" s="72"/>
      <c r="IM1569" s="72"/>
      <c r="IN1569" s="72"/>
      <c r="IO1569" s="72"/>
      <c r="IP1569" s="72"/>
      <c r="IQ1569" s="72"/>
      <c r="IR1569" s="72"/>
      <c r="IS1569" s="72"/>
      <c r="IT1569" s="72"/>
      <c r="IU1569" s="72"/>
      <c r="IV1569" s="72"/>
      <c r="IW1569" s="72"/>
      <c r="IX1569" s="72"/>
      <c r="IY1569" s="72"/>
      <c r="IZ1569" s="72"/>
      <c r="JA1569" s="72"/>
      <c r="JB1569" s="72"/>
      <c r="JC1569" s="72"/>
      <c r="JD1569" s="72"/>
      <c r="JE1569" s="72"/>
      <c r="JF1569" s="72"/>
      <c r="JG1569" s="72"/>
      <c r="JH1569" s="72"/>
      <c r="JI1569" s="72"/>
      <c r="JJ1569" s="72"/>
      <c r="JK1569" s="72"/>
      <c r="JL1569" s="72"/>
      <c r="JM1569" s="72"/>
      <c r="JN1569" s="72"/>
      <c r="JO1569" s="72"/>
      <c r="JP1569" s="72"/>
      <c r="JQ1569" s="72"/>
      <c r="JR1569" s="72"/>
      <c r="JS1569" s="72"/>
      <c r="JT1569" s="72"/>
      <c r="JU1569" s="72"/>
      <c r="JV1569" s="72"/>
      <c r="JW1569" s="72"/>
      <c r="JX1569" s="72"/>
      <c r="JY1569" s="72"/>
      <c r="JZ1569" s="72"/>
      <c r="KA1569" s="72"/>
      <c r="KB1569" s="72"/>
      <c r="KC1569" s="72"/>
      <c r="KD1569" s="72"/>
      <c r="KE1569" s="72"/>
      <c r="KF1569" s="72"/>
      <c r="KG1569" s="72"/>
      <c r="KH1569" s="72"/>
      <c r="KI1569" s="72"/>
      <c r="KJ1569" s="72"/>
      <c r="KK1569" s="72"/>
      <c r="KL1569" s="72"/>
      <c r="KM1569" s="72"/>
      <c r="KN1569" s="72"/>
      <c r="KO1569" s="72"/>
      <c r="KP1569" s="72"/>
      <c r="KQ1569" s="72"/>
      <c r="KR1569" s="72"/>
      <c r="KS1569" s="72"/>
      <c r="KT1569" s="72"/>
      <c r="KU1569" s="72"/>
      <c r="KV1569" s="72"/>
      <c r="KW1569" s="72"/>
      <c r="KX1569" s="72"/>
      <c r="KY1569" s="72"/>
      <c r="KZ1569" s="72"/>
      <c r="LA1569" s="72"/>
      <c r="LB1569" s="72"/>
      <c r="LC1569" s="72"/>
      <c r="LD1569" s="72"/>
      <c r="LE1569" s="72"/>
      <c r="LF1569" s="72"/>
      <c r="LG1569" s="72"/>
      <c r="LH1569" s="72"/>
      <c r="LI1569" s="72"/>
      <c r="LJ1569" s="72"/>
      <c r="LK1569" s="72"/>
      <c r="LL1569" s="72"/>
      <c r="LM1569" s="72"/>
      <c r="LN1569" s="72"/>
      <c r="LO1569" s="72"/>
      <c r="LP1569" s="72"/>
      <c r="LQ1569" s="72"/>
      <c r="LR1569" s="72"/>
      <c r="LS1569" s="72"/>
      <c r="LT1569" s="72"/>
      <c r="LU1569" s="72"/>
      <c r="LV1569" s="72"/>
      <c r="LW1569" s="72"/>
      <c r="LX1569" s="72"/>
      <c r="LY1569" s="72"/>
      <c r="LZ1569" s="72"/>
      <c r="MA1569" s="72"/>
      <c r="MB1569" s="72"/>
      <c r="MC1569" s="72"/>
      <c r="MD1569" s="72"/>
      <c r="ME1569" s="72"/>
      <c r="MF1569" s="72"/>
      <c r="MG1569" s="72"/>
      <c r="MH1569" s="72"/>
      <c r="MI1569" s="72"/>
      <c r="MJ1569" s="72"/>
      <c r="MK1569" s="72"/>
      <c r="ML1569" s="72"/>
      <c r="MM1569" s="72"/>
      <c r="MN1569" s="72"/>
      <c r="MO1569" s="72"/>
      <c r="MP1569" s="72"/>
      <c r="MQ1569" s="72"/>
      <c r="MR1569" s="72"/>
      <c r="MS1569" s="72"/>
      <c r="MT1569" s="72"/>
      <c r="MU1569" s="72"/>
      <c r="MV1569" s="72"/>
      <c r="MW1569" s="72"/>
      <c r="MX1569" s="72"/>
      <c r="MY1569" s="72"/>
      <c r="MZ1569" s="72"/>
      <c r="NA1569" s="72"/>
      <c r="NB1569" s="72"/>
      <c r="NC1569" s="72"/>
      <c r="ND1569" s="72"/>
      <c r="NE1569" s="72"/>
      <c r="NF1569" s="72"/>
      <c r="NG1569" s="72"/>
      <c r="NH1569" s="72"/>
      <c r="NI1569" s="72"/>
      <c r="NJ1569" s="72"/>
      <c r="NK1569" s="72"/>
      <c r="NL1569" s="72"/>
      <c r="NM1569" s="72"/>
      <c r="NN1569" s="72"/>
      <c r="NO1569" s="72"/>
      <c r="NP1569" s="72"/>
      <c r="NQ1569" s="72"/>
      <c r="NR1569" s="72"/>
      <c r="NS1569" s="72"/>
      <c r="NT1569" s="72"/>
      <c r="NU1569" s="72"/>
      <c r="NV1569" s="72"/>
      <c r="NW1569" s="72"/>
      <c r="NX1569" s="72"/>
      <c r="NY1569" s="72"/>
      <c r="NZ1569" s="72"/>
      <c r="OA1569" s="72"/>
      <c r="OB1569" s="72"/>
      <c r="OC1569" s="72"/>
      <c r="OD1569" s="72"/>
      <c r="OE1569" s="72"/>
      <c r="OF1569" s="72"/>
      <c r="OG1569" s="72"/>
      <c r="OH1569" s="72"/>
      <c r="OI1569" s="72"/>
      <c r="OJ1569" s="72"/>
      <c r="OK1569" s="72"/>
      <c r="OL1569" s="72"/>
      <c r="OM1569" s="72"/>
      <c r="ON1569" s="72"/>
      <c r="OO1569" s="72"/>
      <c r="OP1569" s="72"/>
      <c r="OQ1569" s="72"/>
      <c r="OR1569" s="72"/>
      <c r="OS1569" s="72"/>
      <c r="OT1569" s="72"/>
      <c r="OU1569" s="72"/>
      <c r="OV1569" s="72"/>
      <c r="OW1569" s="72"/>
      <c r="OX1569" s="72"/>
      <c r="OY1569" s="72"/>
      <c r="OZ1569" s="72"/>
      <c r="PA1569" s="72"/>
      <c r="PB1569" s="72"/>
      <c r="PC1569" s="72"/>
      <c r="PD1569" s="72"/>
      <c r="PE1569" s="72"/>
      <c r="PF1569" s="72"/>
      <c r="PG1569" s="72"/>
      <c r="PH1569" s="72"/>
      <c r="PI1569" s="72"/>
      <c r="PJ1569" s="72"/>
      <c r="PK1569" s="72"/>
      <c r="PL1569" s="72"/>
      <c r="PM1569" s="72"/>
      <c r="PN1569" s="72"/>
      <c r="PO1569" s="72"/>
      <c r="PP1569" s="72"/>
      <c r="PQ1569" s="72"/>
      <c r="PR1569" s="72"/>
      <c r="PS1569" s="72"/>
      <c r="PT1569" s="72"/>
      <c r="PU1569" s="72"/>
      <c r="PV1569" s="72"/>
      <c r="PW1569" s="72"/>
      <c r="PX1569" s="72"/>
      <c r="PY1569" s="72"/>
      <c r="PZ1569" s="72"/>
      <c r="QA1569" s="72"/>
      <c r="QB1569" s="72"/>
      <c r="QC1569" s="72"/>
      <c r="QD1569" s="72"/>
      <c r="QE1569" s="72"/>
      <c r="QF1569" s="72"/>
      <c r="QG1569" s="72"/>
      <c r="QH1569" s="72"/>
      <c r="QI1569" s="72"/>
      <c r="QJ1569" s="72"/>
      <c r="QK1569" s="72"/>
      <c r="QL1569" s="72"/>
      <c r="QM1569" s="72"/>
      <c r="QN1569" s="72"/>
      <c r="QO1569" s="72"/>
      <c r="QP1569" s="72"/>
      <c r="QQ1569" s="72"/>
      <c r="QR1569" s="72"/>
      <c r="QS1569" s="72"/>
      <c r="QT1569" s="72"/>
      <c r="QU1569" s="72"/>
      <c r="QV1569" s="72"/>
      <c r="QW1569" s="72"/>
      <c r="QX1569" s="72"/>
      <c r="QY1569" s="72"/>
      <c r="QZ1569" s="72"/>
      <c r="RA1569" s="72"/>
      <c r="RB1569" s="72"/>
      <c r="RC1569" s="72"/>
      <c r="RD1569" s="72"/>
      <c r="RE1569" s="72"/>
      <c r="RF1569" s="72"/>
      <c r="RG1569" s="72"/>
      <c r="RH1569" s="72"/>
      <c r="RI1569" s="72"/>
      <c r="RJ1569" s="72"/>
      <c r="RK1569" s="72"/>
      <c r="RL1569" s="72"/>
      <c r="RM1569" s="72"/>
      <c r="RN1569" s="72"/>
      <c r="RO1569" s="72"/>
      <c r="RP1569" s="72"/>
      <c r="RQ1569" s="72"/>
      <c r="RR1569" s="72"/>
      <c r="RS1569" s="72"/>
      <c r="RT1569" s="72"/>
      <c r="RU1569" s="72"/>
      <c r="RV1569" s="72"/>
      <c r="RW1569" s="72"/>
      <c r="RX1569" s="72"/>
      <c r="RY1569" s="72"/>
      <c r="RZ1569" s="72"/>
      <c r="SA1569" s="72"/>
      <c r="SB1569" s="72"/>
      <c r="SC1569" s="72"/>
      <c r="SD1569" s="72"/>
      <c r="SE1569" s="72"/>
      <c r="SF1569" s="72"/>
      <c r="SG1569" s="72"/>
      <c r="SH1569" s="72"/>
      <c r="SI1569" s="72"/>
      <c r="SJ1569" s="72"/>
      <c r="SK1569" s="72"/>
      <c r="SL1569" s="72"/>
      <c r="SM1569" s="72"/>
      <c r="SN1569" s="72"/>
      <c r="SO1569" s="72"/>
      <c r="SP1569" s="72"/>
      <c r="SQ1569" s="72"/>
      <c r="SR1569" s="72"/>
      <c r="SS1569" s="72"/>
      <c r="ST1569" s="72"/>
      <c r="SU1569" s="72"/>
      <c r="SV1569" s="72"/>
      <c r="SW1569" s="72"/>
      <c r="SX1569" s="72"/>
      <c r="SY1569" s="72"/>
      <c r="SZ1569" s="72"/>
      <c r="TA1569" s="72"/>
      <c r="TB1569" s="72"/>
      <c r="TC1569" s="72"/>
    </row>
    <row r="1570" spans="1:523" ht="16.5" customHeight="1" x14ac:dyDescent="0.2">
      <c r="A1570" s="20">
        <v>1014</v>
      </c>
      <c r="B1570" s="20" t="s">
        <v>75</v>
      </c>
      <c r="C1570" s="20" t="s">
        <v>1072</v>
      </c>
      <c r="D1570" s="20" t="s">
        <v>38</v>
      </c>
      <c r="E1570" s="20" t="s">
        <v>1345</v>
      </c>
      <c r="F1570" s="22" t="s">
        <v>1073</v>
      </c>
      <c r="G1570" s="73" t="s">
        <v>42</v>
      </c>
      <c r="H1570" s="20" t="s">
        <v>35</v>
      </c>
      <c r="I1570" s="20" t="s">
        <v>27</v>
      </c>
      <c r="J1570" s="22"/>
      <c r="K1570" s="20"/>
      <c r="L1570" s="20"/>
      <c r="M1570" s="20"/>
      <c r="N1570" s="20"/>
      <c r="O1570" s="20"/>
      <c r="P1570" s="42">
        <v>50000000</v>
      </c>
      <c r="Q1570" s="24">
        <v>1</v>
      </c>
      <c r="R1570" s="25">
        <v>45658</v>
      </c>
      <c r="S1570" s="20" t="s">
        <v>83</v>
      </c>
      <c r="T1570" s="26">
        <f t="shared" si="29"/>
        <v>50000000</v>
      </c>
      <c r="U1570" s="27" t="s">
        <v>100</v>
      </c>
      <c r="V1570" s="27" t="s">
        <v>100</v>
      </c>
      <c r="W1570" s="72"/>
      <c r="X1570" s="72"/>
      <c r="Y1570" s="72"/>
      <c r="Z1570" s="72"/>
      <c r="AA1570" s="72"/>
      <c r="AB1570" s="72"/>
      <c r="AC1570" s="72"/>
      <c r="AD1570" s="72"/>
      <c r="AE1570" s="72"/>
      <c r="AF1570" s="72"/>
      <c r="AG1570" s="72"/>
      <c r="AH1570" s="72"/>
      <c r="AI1570" s="72"/>
      <c r="AJ1570" s="72"/>
      <c r="AK1570" s="72"/>
      <c r="AL1570" s="72"/>
      <c r="AM1570" s="72"/>
      <c r="AN1570" s="72"/>
      <c r="AO1570" s="72"/>
      <c r="AP1570" s="72"/>
      <c r="AQ1570" s="72"/>
      <c r="AR1570" s="72"/>
      <c r="AS1570" s="72"/>
      <c r="AT1570" s="72"/>
      <c r="AU1570" s="72"/>
      <c r="AV1570" s="72"/>
      <c r="AW1570" s="72"/>
      <c r="AX1570" s="72"/>
      <c r="AY1570" s="72"/>
      <c r="AZ1570" s="72"/>
      <c r="BA1570" s="72"/>
      <c r="BB1570" s="72"/>
      <c r="BC1570" s="72"/>
      <c r="BD1570" s="72"/>
      <c r="BE1570" s="72"/>
      <c r="BF1570" s="72"/>
      <c r="BG1570" s="72"/>
      <c r="BH1570" s="72"/>
      <c r="BI1570" s="72"/>
      <c r="BJ1570" s="72"/>
      <c r="BK1570" s="72"/>
      <c r="BL1570" s="72"/>
      <c r="BM1570" s="72"/>
      <c r="BN1570" s="72"/>
      <c r="BO1570" s="72"/>
      <c r="BP1570" s="72"/>
      <c r="BQ1570" s="72"/>
      <c r="BR1570" s="72"/>
      <c r="BS1570" s="72"/>
      <c r="BT1570" s="72"/>
      <c r="BU1570" s="72"/>
      <c r="BV1570" s="72"/>
      <c r="BW1570" s="72"/>
      <c r="BX1570" s="72"/>
      <c r="BY1570" s="72"/>
      <c r="BZ1570" s="72"/>
      <c r="CA1570" s="72"/>
      <c r="CB1570" s="72"/>
      <c r="CC1570" s="72"/>
      <c r="CD1570" s="72"/>
      <c r="CE1570" s="72"/>
      <c r="CF1570" s="72"/>
      <c r="CG1570" s="72"/>
      <c r="CH1570" s="72"/>
      <c r="CI1570" s="72"/>
      <c r="CJ1570" s="72"/>
      <c r="CK1570" s="72"/>
      <c r="CL1570" s="72"/>
      <c r="CM1570" s="72"/>
      <c r="CN1570" s="72"/>
      <c r="CO1570" s="72"/>
      <c r="CP1570" s="72"/>
      <c r="CQ1570" s="72"/>
      <c r="CR1570" s="72"/>
      <c r="CS1570" s="72"/>
      <c r="CT1570" s="72"/>
      <c r="CU1570" s="72"/>
      <c r="CV1570" s="72"/>
      <c r="CW1570" s="72"/>
      <c r="CX1570" s="72"/>
      <c r="CY1570" s="72"/>
      <c r="CZ1570" s="72"/>
      <c r="DA1570" s="72"/>
      <c r="DB1570" s="72"/>
      <c r="DC1570" s="72"/>
      <c r="DD1570" s="72"/>
      <c r="DE1570" s="72"/>
      <c r="DF1570" s="72"/>
      <c r="DG1570" s="72"/>
      <c r="DH1570" s="72"/>
      <c r="DI1570" s="72"/>
      <c r="DJ1570" s="72"/>
      <c r="DK1570" s="72"/>
      <c r="DL1570" s="72"/>
      <c r="DM1570" s="72"/>
      <c r="DN1570" s="72"/>
      <c r="DO1570" s="72"/>
      <c r="DP1570" s="72"/>
      <c r="DQ1570" s="72"/>
      <c r="DR1570" s="72"/>
      <c r="DS1570" s="72"/>
      <c r="DT1570" s="72"/>
      <c r="DU1570" s="72"/>
      <c r="DV1570" s="72"/>
      <c r="DW1570" s="72"/>
      <c r="DX1570" s="72"/>
      <c r="DY1570" s="72"/>
      <c r="DZ1570" s="72"/>
      <c r="EA1570" s="72"/>
      <c r="EB1570" s="72"/>
      <c r="EC1570" s="72"/>
      <c r="ED1570" s="72"/>
      <c r="EE1570" s="72"/>
      <c r="EF1570" s="72"/>
      <c r="EG1570" s="72"/>
      <c r="EH1570" s="72"/>
      <c r="EI1570" s="72"/>
      <c r="EJ1570" s="72"/>
      <c r="EK1570" s="72"/>
      <c r="EL1570" s="72"/>
      <c r="EM1570" s="72"/>
      <c r="EN1570" s="72"/>
      <c r="EO1570" s="72"/>
      <c r="EP1570" s="72"/>
      <c r="EQ1570" s="72"/>
      <c r="ER1570" s="72"/>
      <c r="ES1570" s="72"/>
      <c r="ET1570" s="72"/>
      <c r="EU1570" s="72"/>
      <c r="EV1570" s="72"/>
      <c r="EW1570" s="72"/>
      <c r="EX1570" s="72"/>
      <c r="EY1570" s="72"/>
      <c r="EZ1570" s="72"/>
      <c r="FA1570" s="72"/>
      <c r="FB1570" s="72"/>
      <c r="FC1570" s="72"/>
      <c r="FD1570" s="72"/>
      <c r="FE1570" s="72"/>
      <c r="FF1570" s="72"/>
      <c r="FG1570" s="72"/>
      <c r="FH1570" s="72"/>
      <c r="FI1570" s="72"/>
      <c r="FJ1570" s="72"/>
      <c r="FK1570" s="72"/>
      <c r="FL1570" s="72"/>
      <c r="FM1570" s="72"/>
      <c r="FN1570" s="72"/>
      <c r="FO1570" s="72"/>
      <c r="FP1570" s="72"/>
      <c r="FQ1570" s="72"/>
      <c r="FR1570" s="72"/>
      <c r="FS1570" s="72"/>
      <c r="FT1570" s="72"/>
      <c r="FU1570" s="72"/>
      <c r="FV1570" s="72"/>
      <c r="FW1570" s="72"/>
      <c r="FX1570" s="72"/>
      <c r="FY1570" s="72"/>
      <c r="FZ1570" s="72"/>
      <c r="GA1570" s="72"/>
      <c r="GB1570" s="72"/>
      <c r="GC1570" s="72"/>
      <c r="GD1570" s="72"/>
      <c r="GE1570" s="72"/>
      <c r="GF1570" s="72"/>
      <c r="GG1570" s="72"/>
      <c r="GH1570" s="72"/>
      <c r="GI1570" s="72"/>
      <c r="GJ1570" s="72"/>
      <c r="GK1570" s="72"/>
      <c r="GL1570" s="72"/>
      <c r="GM1570" s="72"/>
      <c r="GN1570" s="72"/>
      <c r="GO1570" s="72"/>
      <c r="GP1570" s="72"/>
      <c r="GQ1570" s="72"/>
      <c r="GR1570" s="72"/>
      <c r="GS1570" s="72"/>
      <c r="GT1570" s="72"/>
      <c r="GU1570" s="72"/>
      <c r="GV1570" s="72"/>
      <c r="GW1570" s="72"/>
      <c r="GX1570" s="72"/>
      <c r="GY1570" s="72"/>
      <c r="GZ1570" s="72"/>
      <c r="HA1570" s="72"/>
      <c r="HB1570" s="72"/>
      <c r="HC1570" s="72"/>
      <c r="HD1570" s="72"/>
      <c r="HE1570" s="72"/>
      <c r="HF1570" s="72"/>
      <c r="HG1570" s="72"/>
      <c r="HH1570" s="72"/>
      <c r="HI1570" s="72"/>
      <c r="HJ1570" s="72"/>
      <c r="HK1570" s="72"/>
      <c r="HL1570" s="72"/>
      <c r="HM1570" s="72"/>
      <c r="HN1570" s="72"/>
      <c r="HO1570" s="72"/>
      <c r="HP1570" s="72"/>
      <c r="HQ1570" s="72"/>
      <c r="HR1570" s="72"/>
      <c r="HS1570" s="72"/>
      <c r="HT1570" s="72"/>
      <c r="HU1570" s="72"/>
      <c r="HV1570" s="72"/>
      <c r="HW1570" s="72"/>
      <c r="HX1570" s="72"/>
      <c r="HY1570" s="72"/>
      <c r="HZ1570" s="72"/>
      <c r="IA1570" s="72"/>
      <c r="IB1570" s="72"/>
      <c r="IC1570" s="72"/>
      <c r="ID1570" s="72"/>
      <c r="IE1570" s="72"/>
      <c r="IF1570" s="72"/>
      <c r="IG1570" s="72"/>
      <c r="IH1570" s="72"/>
      <c r="II1570" s="72"/>
      <c r="IJ1570" s="72"/>
      <c r="IK1570" s="72"/>
      <c r="IL1570" s="72"/>
      <c r="IM1570" s="72"/>
      <c r="IN1570" s="72"/>
      <c r="IO1570" s="72"/>
      <c r="IP1570" s="72"/>
      <c r="IQ1570" s="72"/>
      <c r="IR1570" s="72"/>
      <c r="IS1570" s="72"/>
      <c r="IT1570" s="72"/>
      <c r="IU1570" s="72"/>
      <c r="IV1570" s="72"/>
      <c r="IW1570" s="72"/>
      <c r="IX1570" s="72"/>
      <c r="IY1570" s="72"/>
      <c r="IZ1570" s="72"/>
      <c r="JA1570" s="72"/>
      <c r="JB1570" s="72"/>
      <c r="JC1570" s="72"/>
      <c r="JD1570" s="72"/>
      <c r="JE1570" s="72"/>
      <c r="JF1570" s="72"/>
      <c r="JG1570" s="72"/>
      <c r="JH1570" s="72"/>
      <c r="JI1570" s="72"/>
      <c r="JJ1570" s="72"/>
      <c r="JK1570" s="72"/>
      <c r="JL1570" s="72"/>
      <c r="JM1570" s="72"/>
      <c r="JN1570" s="72"/>
      <c r="JO1570" s="72"/>
      <c r="JP1570" s="72"/>
      <c r="JQ1570" s="72"/>
      <c r="JR1570" s="72"/>
      <c r="JS1570" s="72"/>
      <c r="JT1570" s="72"/>
      <c r="JU1570" s="72"/>
      <c r="JV1570" s="72"/>
      <c r="JW1570" s="72"/>
      <c r="JX1570" s="72"/>
      <c r="JY1570" s="72"/>
      <c r="JZ1570" s="72"/>
      <c r="KA1570" s="72"/>
      <c r="KB1570" s="72"/>
      <c r="KC1570" s="72"/>
      <c r="KD1570" s="72"/>
      <c r="KE1570" s="72"/>
      <c r="KF1570" s="72"/>
      <c r="KG1570" s="72"/>
      <c r="KH1570" s="72"/>
      <c r="KI1570" s="72"/>
      <c r="KJ1570" s="72"/>
      <c r="KK1570" s="72"/>
      <c r="KL1570" s="72"/>
      <c r="KM1570" s="72"/>
      <c r="KN1570" s="72"/>
      <c r="KO1570" s="72"/>
      <c r="KP1570" s="72"/>
      <c r="KQ1570" s="72"/>
      <c r="KR1570" s="72"/>
      <c r="KS1570" s="72"/>
      <c r="KT1570" s="72"/>
      <c r="KU1570" s="72"/>
      <c r="KV1570" s="72"/>
      <c r="KW1570" s="72"/>
      <c r="KX1570" s="72"/>
      <c r="KY1570" s="72"/>
      <c r="KZ1570" s="72"/>
      <c r="LA1570" s="72"/>
      <c r="LB1570" s="72"/>
      <c r="LC1570" s="72"/>
      <c r="LD1570" s="72"/>
      <c r="LE1570" s="72"/>
      <c r="LF1570" s="72"/>
      <c r="LG1570" s="72"/>
      <c r="LH1570" s="72"/>
      <c r="LI1570" s="72"/>
      <c r="LJ1570" s="72"/>
      <c r="LK1570" s="72"/>
      <c r="LL1570" s="72"/>
      <c r="LM1570" s="72"/>
      <c r="LN1570" s="72"/>
      <c r="LO1570" s="72"/>
      <c r="LP1570" s="72"/>
      <c r="LQ1570" s="72"/>
      <c r="LR1570" s="72"/>
      <c r="LS1570" s="72"/>
      <c r="LT1570" s="72"/>
      <c r="LU1570" s="72"/>
      <c r="LV1570" s="72"/>
      <c r="LW1570" s="72"/>
      <c r="LX1570" s="72"/>
      <c r="LY1570" s="72"/>
      <c r="LZ1570" s="72"/>
      <c r="MA1570" s="72"/>
      <c r="MB1570" s="72"/>
      <c r="MC1570" s="72"/>
      <c r="MD1570" s="72"/>
      <c r="ME1570" s="72"/>
      <c r="MF1570" s="72"/>
      <c r="MG1570" s="72"/>
      <c r="MH1570" s="72"/>
      <c r="MI1570" s="72"/>
      <c r="MJ1570" s="72"/>
      <c r="MK1570" s="72"/>
      <c r="ML1570" s="72"/>
      <c r="MM1570" s="72"/>
      <c r="MN1570" s="72"/>
      <c r="MO1570" s="72"/>
      <c r="MP1570" s="72"/>
      <c r="MQ1570" s="72"/>
      <c r="MR1570" s="72"/>
      <c r="MS1570" s="72"/>
      <c r="MT1570" s="72"/>
      <c r="MU1570" s="72"/>
      <c r="MV1570" s="72"/>
      <c r="MW1570" s="72"/>
      <c r="MX1570" s="72"/>
      <c r="MY1570" s="72"/>
      <c r="MZ1570" s="72"/>
      <c r="NA1570" s="72"/>
      <c r="NB1570" s="72"/>
      <c r="NC1570" s="72"/>
      <c r="ND1570" s="72"/>
      <c r="NE1570" s="72"/>
      <c r="NF1570" s="72"/>
      <c r="NG1570" s="72"/>
      <c r="NH1570" s="72"/>
      <c r="NI1570" s="72"/>
      <c r="NJ1570" s="72"/>
      <c r="NK1570" s="72"/>
      <c r="NL1570" s="72"/>
      <c r="NM1570" s="72"/>
      <c r="NN1570" s="72"/>
      <c r="NO1570" s="72"/>
      <c r="NP1570" s="72"/>
      <c r="NQ1570" s="72"/>
      <c r="NR1570" s="72"/>
      <c r="NS1570" s="72"/>
      <c r="NT1570" s="72"/>
      <c r="NU1570" s="72"/>
      <c r="NV1570" s="72"/>
      <c r="NW1570" s="72"/>
      <c r="NX1570" s="72"/>
      <c r="NY1570" s="72"/>
      <c r="NZ1570" s="72"/>
      <c r="OA1570" s="72"/>
      <c r="OB1570" s="72"/>
      <c r="OC1570" s="72"/>
      <c r="OD1570" s="72"/>
      <c r="OE1570" s="72"/>
      <c r="OF1570" s="72"/>
      <c r="OG1570" s="72"/>
      <c r="OH1570" s="72"/>
      <c r="OI1570" s="72"/>
      <c r="OJ1570" s="72"/>
      <c r="OK1570" s="72"/>
      <c r="OL1570" s="72"/>
      <c r="OM1570" s="72"/>
      <c r="ON1570" s="72"/>
      <c r="OO1570" s="72"/>
      <c r="OP1570" s="72"/>
      <c r="OQ1570" s="72"/>
      <c r="OR1570" s="72"/>
      <c r="OS1570" s="72"/>
      <c r="OT1570" s="72"/>
      <c r="OU1570" s="72"/>
      <c r="OV1570" s="72"/>
      <c r="OW1570" s="72"/>
      <c r="OX1570" s="72"/>
      <c r="OY1570" s="72"/>
      <c r="OZ1570" s="72"/>
      <c r="PA1570" s="72"/>
      <c r="PB1570" s="72"/>
      <c r="PC1570" s="72"/>
      <c r="PD1570" s="72"/>
      <c r="PE1570" s="72"/>
      <c r="PF1570" s="72"/>
      <c r="PG1570" s="72"/>
      <c r="PH1570" s="72"/>
      <c r="PI1570" s="72"/>
      <c r="PJ1570" s="72"/>
      <c r="PK1570" s="72"/>
      <c r="PL1570" s="72"/>
      <c r="PM1570" s="72"/>
      <c r="PN1570" s="72"/>
      <c r="PO1570" s="72"/>
      <c r="PP1570" s="72"/>
      <c r="PQ1570" s="72"/>
      <c r="PR1570" s="72"/>
      <c r="PS1570" s="72"/>
      <c r="PT1570" s="72"/>
      <c r="PU1570" s="72"/>
      <c r="PV1570" s="72"/>
      <c r="PW1570" s="72"/>
      <c r="PX1570" s="72"/>
      <c r="PY1570" s="72"/>
      <c r="PZ1570" s="72"/>
      <c r="QA1570" s="72"/>
      <c r="QB1570" s="72"/>
      <c r="QC1570" s="72"/>
      <c r="QD1570" s="72"/>
      <c r="QE1570" s="72"/>
      <c r="QF1570" s="72"/>
      <c r="QG1570" s="72"/>
      <c r="QH1570" s="72"/>
      <c r="QI1570" s="72"/>
      <c r="QJ1570" s="72"/>
      <c r="QK1570" s="72"/>
      <c r="QL1570" s="72"/>
      <c r="QM1570" s="72"/>
      <c r="QN1570" s="72"/>
      <c r="QO1570" s="72"/>
      <c r="QP1570" s="72"/>
      <c r="QQ1570" s="72"/>
      <c r="QR1570" s="72"/>
      <c r="QS1570" s="72"/>
      <c r="QT1570" s="72"/>
      <c r="QU1570" s="72"/>
      <c r="QV1570" s="72"/>
      <c r="QW1570" s="72"/>
      <c r="QX1570" s="72"/>
      <c r="QY1570" s="72"/>
      <c r="QZ1570" s="72"/>
      <c r="RA1570" s="72"/>
      <c r="RB1570" s="72"/>
      <c r="RC1570" s="72"/>
      <c r="RD1570" s="72"/>
      <c r="RE1570" s="72"/>
      <c r="RF1570" s="72"/>
      <c r="RG1570" s="72"/>
      <c r="RH1570" s="72"/>
      <c r="RI1570" s="72"/>
      <c r="RJ1570" s="72"/>
      <c r="RK1570" s="72"/>
      <c r="RL1570" s="72"/>
      <c r="RM1570" s="72"/>
      <c r="RN1570" s="72"/>
      <c r="RO1570" s="72"/>
      <c r="RP1570" s="72"/>
      <c r="RQ1570" s="72"/>
      <c r="RR1570" s="72"/>
      <c r="RS1570" s="72"/>
      <c r="RT1570" s="72"/>
      <c r="RU1570" s="72"/>
      <c r="RV1570" s="72"/>
      <c r="RW1570" s="72"/>
      <c r="RX1570" s="72"/>
      <c r="RY1570" s="72"/>
      <c r="RZ1570" s="72"/>
      <c r="SA1570" s="72"/>
      <c r="SB1570" s="72"/>
      <c r="SC1570" s="72"/>
      <c r="SD1570" s="72"/>
      <c r="SE1570" s="72"/>
      <c r="SF1570" s="72"/>
      <c r="SG1570" s="72"/>
      <c r="SH1570" s="72"/>
      <c r="SI1570" s="72"/>
      <c r="SJ1570" s="72"/>
      <c r="SK1570" s="72"/>
      <c r="SL1570" s="72"/>
      <c r="SM1570" s="72"/>
      <c r="SN1570" s="72"/>
      <c r="SO1570" s="72"/>
      <c r="SP1570" s="72"/>
      <c r="SQ1570" s="72"/>
      <c r="SR1570" s="72"/>
      <c r="SS1570" s="72"/>
      <c r="ST1570" s="72"/>
      <c r="SU1570" s="72"/>
      <c r="SV1570" s="72"/>
      <c r="SW1570" s="72"/>
      <c r="SX1570" s="72"/>
      <c r="SY1570" s="72"/>
      <c r="SZ1570" s="72"/>
      <c r="TA1570" s="72"/>
      <c r="TB1570" s="72"/>
      <c r="TC1570" s="72"/>
    </row>
    <row r="1571" spans="1:523" ht="16.5" customHeight="1" x14ac:dyDescent="0.2">
      <c r="A1571" s="20">
        <v>1017</v>
      </c>
      <c r="B1571" s="20" t="s">
        <v>75</v>
      </c>
      <c r="C1571" s="33" t="s">
        <v>1072</v>
      </c>
      <c r="D1571" s="20" t="s">
        <v>38</v>
      </c>
      <c r="E1571" s="20" t="s">
        <v>1345</v>
      </c>
      <c r="F1571" s="22" t="s">
        <v>1058</v>
      </c>
      <c r="G1571" s="73" t="s">
        <v>42</v>
      </c>
      <c r="H1571" s="20" t="s">
        <v>35</v>
      </c>
      <c r="I1571" s="20" t="s">
        <v>27</v>
      </c>
      <c r="J1571" s="22"/>
      <c r="K1571" s="20"/>
      <c r="L1571" s="20"/>
      <c r="M1571" s="20"/>
      <c r="N1571" s="20"/>
      <c r="O1571" s="20"/>
      <c r="P1571" s="42">
        <v>6000000000</v>
      </c>
      <c r="Q1571" s="24">
        <v>1</v>
      </c>
      <c r="R1571" s="25">
        <v>45717</v>
      </c>
      <c r="S1571" s="20" t="s">
        <v>126</v>
      </c>
      <c r="T1571" s="26">
        <f t="shared" si="29"/>
        <v>6000000000</v>
      </c>
      <c r="U1571" s="27" t="s">
        <v>100</v>
      </c>
      <c r="V1571" s="27" t="s">
        <v>100</v>
      </c>
      <c r="W1571" s="72"/>
      <c r="X1571" s="72"/>
      <c r="Y1571" s="72"/>
      <c r="Z1571" s="72"/>
      <c r="AA1571" s="72"/>
      <c r="AB1571" s="72"/>
      <c r="AC1571" s="72"/>
      <c r="AD1571" s="72"/>
      <c r="AE1571" s="72"/>
      <c r="AF1571" s="72"/>
      <c r="AG1571" s="72"/>
      <c r="AH1571" s="72"/>
      <c r="AI1571" s="72"/>
      <c r="AJ1571" s="72"/>
      <c r="AK1571" s="72"/>
      <c r="AL1571" s="72"/>
      <c r="AM1571" s="72"/>
      <c r="AN1571" s="72"/>
      <c r="AO1571" s="72"/>
      <c r="AP1571" s="72"/>
      <c r="AQ1571" s="72"/>
      <c r="AR1571" s="72"/>
      <c r="AS1571" s="72"/>
      <c r="AT1571" s="72"/>
      <c r="AU1571" s="72"/>
      <c r="AV1571" s="72"/>
      <c r="AW1571" s="72"/>
      <c r="AX1571" s="72"/>
      <c r="AY1571" s="72"/>
      <c r="AZ1571" s="72"/>
      <c r="BA1571" s="72"/>
      <c r="BB1571" s="72"/>
      <c r="BC1571" s="72"/>
      <c r="BD1571" s="72"/>
      <c r="BE1571" s="72"/>
      <c r="BF1571" s="72"/>
      <c r="BG1571" s="72"/>
      <c r="BH1571" s="72"/>
      <c r="BI1571" s="72"/>
      <c r="BJ1571" s="72"/>
      <c r="BK1571" s="72"/>
      <c r="BL1571" s="72"/>
      <c r="BM1571" s="72"/>
      <c r="BN1571" s="72"/>
      <c r="BO1571" s="72"/>
      <c r="BP1571" s="72"/>
      <c r="BQ1571" s="72"/>
      <c r="BR1571" s="72"/>
      <c r="BS1571" s="72"/>
      <c r="BT1571" s="72"/>
      <c r="BU1571" s="72"/>
      <c r="BV1571" s="72"/>
      <c r="BW1571" s="72"/>
      <c r="BX1571" s="72"/>
      <c r="BY1571" s="72"/>
      <c r="BZ1571" s="72"/>
      <c r="CA1571" s="72"/>
      <c r="CB1571" s="72"/>
      <c r="CC1571" s="72"/>
      <c r="CD1571" s="72"/>
      <c r="CE1571" s="72"/>
      <c r="CF1571" s="72"/>
      <c r="CG1571" s="72"/>
      <c r="CH1571" s="72"/>
      <c r="CI1571" s="72"/>
      <c r="CJ1571" s="72"/>
      <c r="CK1571" s="72"/>
      <c r="CL1571" s="72"/>
      <c r="CM1571" s="72"/>
      <c r="CN1571" s="72"/>
      <c r="CO1571" s="72"/>
      <c r="CP1571" s="72"/>
      <c r="CQ1571" s="72"/>
      <c r="CR1571" s="72"/>
      <c r="CS1571" s="72"/>
      <c r="CT1571" s="72"/>
      <c r="CU1571" s="72"/>
      <c r="CV1571" s="72"/>
      <c r="CW1571" s="72"/>
      <c r="CX1571" s="72"/>
      <c r="CY1571" s="72"/>
      <c r="CZ1571" s="72"/>
      <c r="DA1571" s="72"/>
      <c r="DB1571" s="72"/>
      <c r="DC1571" s="72"/>
      <c r="DD1571" s="72"/>
      <c r="DE1571" s="72"/>
      <c r="DF1571" s="72"/>
      <c r="DG1571" s="72"/>
      <c r="DH1571" s="72"/>
      <c r="DI1571" s="72"/>
      <c r="DJ1571" s="72"/>
      <c r="DK1571" s="72"/>
      <c r="DL1571" s="72"/>
      <c r="DM1571" s="72"/>
      <c r="DN1571" s="72"/>
      <c r="DO1571" s="72"/>
      <c r="DP1571" s="72"/>
      <c r="DQ1571" s="72"/>
      <c r="DR1571" s="72"/>
      <c r="DS1571" s="72"/>
      <c r="DT1571" s="72"/>
      <c r="DU1571" s="72"/>
      <c r="DV1571" s="72"/>
      <c r="DW1571" s="72"/>
      <c r="DX1571" s="72"/>
      <c r="DY1571" s="72"/>
      <c r="DZ1571" s="72"/>
      <c r="EA1571" s="72"/>
      <c r="EB1571" s="72"/>
      <c r="EC1571" s="72"/>
      <c r="ED1571" s="72"/>
      <c r="EE1571" s="72"/>
      <c r="EF1571" s="72"/>
      <c r="EG1571" s="72"/>
      <c r="EH1571" s="72"/>
      <c r="EI1571" s="72"/>
      <c r="EJ1571" s="72"/>
      <c r="EK1571" s="72"/>
      <c r="EL1571" s="72"/>
      <c r="EM1571" s="72"/>
      <c r="EN1571" s="72"/>
      <c r="EO1571" s="72"/>
      <c r="EP1571" s="72"/>
      <c r="EQ1571" s="72"/>
      <c r="ER1571" s="72"/>
      <c r="ES1571" s="72"/>
      <c r="ET1571" s="72"/>
      <c r="EU1571" s="72"/>
      <c r="EV1571" s="72"/>
      <c r="EW1571" s="72"/>
      <c r="EX1571" s="72"/>
      <c r="EY1571" s="72"/>
      <c r="EZ1571" s="72"/>
      <c r="FA1571" s="72"/>
      <c r="FB1571" s="72"/>
      <c r="FC1571" s="72"/>
      <c r="FD1571" s="72"/>
      <c r="FE1571" s="72"/>
      <c r="FF1571" s="72"/>
      <c r="FG1571" s="72"/>
      <c r="FH1571" s="72"/>
      <c r="FI1571" s="72"/>
      <c r="FJ1571" s="72"/>
      <c r="FK1571" s="72"/>
      <c r="FL1571" s="72"/>
      <c r="FM1571" s="72"/>
      <c r="FN1571" s="72"/>
      <c r="FO1571" s="72"/>
      <c r="FP1571" s="72"/>
      <c r="FQ1571" s="72"/>
      <c r="FR1571" s="72"/>
      <c r="FS1571" s="72"/>
      <c r="FT1571" s="72"/>
      <c r="FU1571" s="72"/>
      <c r="FV1571" s="72"/>
      <c r="FW1571" s="72"/>
      <c r="FX1571" s="72"/>
      <c r="FY1571" s="72"/>
      <c r="FZ1571" s="72"/>
      <c r="GA1571" s="72"/>
      <c r="GB1571" s="72"/>
      <c r="GC1571" s="72"/>
      <c r="GD1571" s="72"/>
      <c r="GE1571" s="72"/>
      <c r="GF1571" s="72"/>
      <c r="GG1571" s="72"/>
      <c r="GH1571" s="72"/>
      <c r="GI1571" s="72"/>
      <c r="GJ1571" s="72"/>
      <c r="GK1571" s="72"/>
      <c r="GL1571" s="72"/>
      <c r="GM1571" s="72"/>
      <c r="GN1571" s="72"/>
      <c r="GO1571" s="72"/>
      <c r="GP1571" s="72"/>
      <c r="GQ1571" s="72"/>
      <c r="GR1571" s="72"/>
      <c r="GS1571" s="72"/>
      <c r="GT1571" s="72"/>
      <c r="GU1571" s="72"/>
      <c r="GV1571" s="72"/>
      <c r="GW1571" s="72"/>
      <c r="GX1571" s="72"/>
      <c r="GY1571" s="72"/>
      <c r="GZ1571" s="72"/>
      <c r="HA1571" s="72"/>
      <c r="HB1571" s="72"/>
      <c r="HC1571" s="72"/>
      <c r="HD1571" s="72"/>
      <c r="HE1571" s="72"/>
      <c r="HF1571" s="72"/>
      <c r="HG1571" s="72"/>
      <c r="HH1571" s="72"/>
      <c r="HI1571" s="72"/>
      <c r="HJ1571" s="72"/>
      <c r="HK1571" s="72"/>
      <c r="HL1571" s="72"/>
      <c r="HM1571" s="72"/>
      <c r="HN1571" s="72"/>
      <c r="HO1571" s="72"/>
      <c r="HP1571" s="72"/>
      <c r="HQ1571" s="72"/>
      <c r="HR1571" s="72"/>
      <c r="HS1571" s="72"/>
      <c r="HT1571" s="72"/>
      <c r="HU1571" s="72"/>
      <c r="HV1571" s="72"/>
      <c r="HW1571" s="72"/>
      <c r="HX1571" s="72"/>
      <c r="HY1571" s="72"/>
      <c r="HZ1571" s="72"/>
      <c r="IA1571" s="72"/>
      <c r="IB1571" s="72"/>
      <c r="IC1571" s="72"/>
      <c r="ID1571" s="72"/>
      <c r="IE1571" s="72"/>
      <c r="IF1571" s="72"/>
      <c r="IG1571" s="72"/>
      <c r="IH1571" s="72"/>
      <c r="II1571" s="72"/>
      <c r="IJ1571" s="72"/>
      <c r="IK1571" s="72"/>
      <c r="IL1571" s="72"/>
      <c r="IM1571" s="72"/>
      <c r="IN1571" s="72"/>
      <c r="IO1571" s="72"/>
      <c r="IP1571" s="72"/>
      <c r="IQ1571" s="72"/>
      <c r="IR1571" s="72"/>
      <c r="IS1571" s="72"/>
      <c r="IT1571" s="72"/>
      <c r="IU1571" s="72"/>
      <c r="IV1571" s="72"/>
      <c r="IW1571" s="72"/>
      <c r="IX1571" s="72"/>
      <c r="IY1571" s="72"/>
      <c r="IZ1571" s="72"/>
      <c r="JA1571" s="72"/>
      <c r="JB1571" s="72"/>
      <c r="JC1571" s="72"/>
      <c r="JD1571" s="72"/>
      <c r="JE1571" s="72"/>
      <c r="JF1571" s="72"/>
      <c r="JG1571" s="72"/>
      <c r="JH1571" s="72"/>
      <c r="JI1571" s="72"/>
      <c r="JJ1571" s="72"/>
      <c r="JK1571" s="72"/>
      <c r="JL1571" s="72"/>
      <c r="JM1571" s="72"/>
      <c r="JN1571" s="72"/>
      <c r="JO1571" s="72"/>
      <c r="JP1571" s="72"/>
      <c r="JQ1571" s="72"/>
      <c r="JR1571" s="72"/>
      <c r="JS1571" s="72"/>
      <c r="JT1571" s="72"/>
      <c r="JU1571" s="72"/>
      <c r="JV1571" s="72"/>
      <c r="JW1571" s="72"/>
      <c r="JX1571" s="72"/>
      <c r="JY1571" s="72"/>
      <c r="JZ1571" s="72"/>
      <c r="KA1571" s="72"/>
      <c r="KB1571" s="72"/>
      <c r="KC1571" s="72"/>
      <c r="KD1571" s="72"/>
      <c r="KE1571" s="72"/>
      <c r="KF1571" s="72"/>
      <c r="KG1571" s="72"/>
      <c r="KH1571" s="72"/>
      <c r="KI1571" s="72"/>
      <c r="KJ1571" s="72"/>
      <c r="KK1571" s="72"/>
      <c r="KL1571" s="72"/>
      <c r="KM1571" s="72"/>
      <c r="KN1571" s="72"/>
      <c r="KO1571" s="72"/>
      <c r="KP1571" s="72"/>
      <c r="KQ1571" s="72"/>
      <c r="KR1571" s="72"/>
      <c r="KS1571" s="72"/>
      <c r="KT1571" s="72"/>
      <c r="KU1571" s="72"/>
      <c r="KV1571" s="72"/>
      <c r="KW1571" s="72"/>
      <c r="KX1571" s="72"/>
      <c r="KY1571" s="72"/>
      <c r="KZ1571" s="72"/>
      <c r="LA1571" s="72"/>
      <c r="LB1571" s="72"/>
      <c r="LC1571" s="72"/>
      <c r="LD1571" s="72"/>
      <c r="LE1571" s="72"/>
      <c r="LF1571" s="72"/>
      <c r="LG1571" s="72"/>
      <c r="LH1571" s="72"/>
      <c r="LI1571" s="72"/>
      <c r="LJ1571" s="72"/>
      <c r="LK1571" s="72"/>
      <c r="LL1571" s="72"/>
      <c r="LM1571" s="72"/>
      <c r="LN1571" s="72"/>
      <c r="LO1571" s="72"/>
      <c r="LP1571" s="72"/>
      <c r="LQ1571" s="72"/>
      <c r="LR1571" s="72"/>
      <c r="LS1571" s="72"/>
      <c r="LT1571" s="72"/>
      <c r="LU1571" s="72"/>
      <c r="LV1571" s="72"/>
      <c r="LW1571" s="72"/>
      <c r="LX1571" s="72"/>
      <c r="LY1571" s="72"/>
      <c r="LZ1571" s="72"/>
      <c r="MA1571" s="72"/>
      <c r="MB1571" s="72"/>
      <c r="MC1571" s="72"/>
      <c r="MD1571" s="72"/>
      <c r="ME1571" s="72"/>
      <c r="MF1571" s="72"/>
      <c r="MG1571" s="72"/>
      <c r="MH1571" s="72"/>
      <c r="MI1571" s="72"/>
      <c r="MJ1571" s="72"/>
      <c r="MK1571" s="72"/>
      <c r="ML1571" s="72"/>
      <c r="MM1571" s="72"/>
      <c r="MN1571" s="72"/>
      <c r="MO1571" s="72"/>
      <c r="MP1571" s="72"/>
      <c r="MQ1571" s="72"/>
      <c r="MR1571" s="72"/>
      <c r="MS1571" s="72"/>
      <c r="MT1571" s="72"/>
      <c r="MU1571" s="72"/>
      <c r="MV1571" s="72"/>
      <c r="MW1571" s="72"/>
      <c r="MX1571" s="72"/>
      <c r="MY1571" s="72"/>
      <c r="MZ1571" s="72"/>
      <c r="NA1571" s="72"/>
      <c r="NB1571" s="72"/>
      <c r="NC1571" s="72"/>
      <c r="ND1571" s="72"/>
      <c r="NE1571" s="72"/>
      <c r="NF1571" s="72"/>
      <c r="NG1571" s="72"/>
      <c r="NH1571" s="72"/>
      <c r="NI1571" s="72"/>
      <c r="NJ1571" s="72"/>
      <c r="NK1571" s="72"/>
      <c r="NL1571" s="72"/>
      <c r="NM1571" s="72"/>
      <c r="NN1571" s="72"/>
      <c r="NO1571" s="72"/>
      <c r="NP1571" s="72"/>
      <c r="NQ1571" s="72"/>
      <c r="NR1571" s="72"/>
      <c r="NS1571" s="72"/>
      <c r="NT1571" s="72"/>
      <c r="NU1571" s="72"/>
      <c r="NV1571" s="72"/>
      <c r="NW1571" s="72"/>
      <c r="NX1571" s="72"/>
      <c r="NY1571" s="72"/>
      <c r="NZ1571" s="72"/>
      <c r="OA1571" s="72"/>
      <c r="OB1571" s="72"/>
      <c r="OC1571" s="72"/>
      <c r="OD1571" s="72"/>
      <c r="OE1571" s="72"/>
      <c r="OF1571" s="72"/>
      <c r="OG1571" s="72"/>
      <c r="OH1571" s="72"/>
      <c r="OI1571" s="72"/>
      <c r="OJ1571" s="72"/>
      <c r="OK1571" s="72"/>
      <c r="OL1571" s="72"/>
      <c r="OM1571" s="72"/>
      <c r="ON1571" s="72"/>
      <c r="OO1571" s="72"/>
      <c r="OP1571" s="72"/>
      <c r="OQ1571" s="72"/>
      <c r="OR1571" s="72"/>
      <c r="OS1571" s="72"/>
      <c r="OT1571" s="72"/>
      <c r="OU1571" s="72"/>
      <c r="OV1571" s="72"/>
      <c r="OW1571" s="72"/>
      <c r="OX1571" s="72"/>
      <c r="OY1571" s="72"/>
      <c r="OZ1571" s="72"/>
      <c r="PA1571" s="72"/>
      <c r="PB1571" s="72"/>
      <c r="PC1571" s="72"/>
      <c r="PD1571" s="72"/>
      <c r="PE1571" s="72"/>
      <c r="PF1571" s="72"/>
      <c r="PG1571" s="72"/>
      <c r="PH1571" s="72"/>
      <c r="PI1571" s="72"/>
      <c r="PJ1571" s="72"/>
      <c r="PK1571" s="72"/>
      <c r="PL1571" s="72"/>
      <c r="PM1571" s="72"/>
      <c r="PN1571" s="72"/>
      <c r="PO1571" s="72"/>
      <c r="PP1571" s="72"/>
      <c r="PQ1571" s="72"/>
      <c r="PR1571" s="72"/>
      <c r="PS1571" s="72"/>
      <c r="PT1571" s="72"/>
      <c r="PU1571" s="72"/>
      <c r="PV1571" s="72"/>
      <c r="PW1571" s="72"/>
      <c r="PX1571" s="72"/>
      <c r="PY1571" s="72"/>
      <c r="PZ1571" s="72"/>
      <c r="QA1571" s="72"/>
      <c r="QB1571" s="72"/>
      <c r="QC1571" s="72"/>
      <c r="QD1571" s="72"/>
      <c r="QE1571" s="72"/>
      <c r="QF1571" s="72"/>
      <c r="QG1571" s="72"/>
      <c r="QH1571" s="72"/>
      <c r="QI1571" s="72"/>
      <c r="QJ1571" s="72"/>
      <c r="QK1571" s="72"/>
      <c r="QL1571" s="72"/>
      <c r="QM1571" s="72"/>
      <c r="QN1571" s="72"/>
      <c r="QO1571" s="72"/>
      <c r="QP1571" s="72"/>
      <c r="QQ1571" s="72"/>
      <c r="QR1571" s="72"/>
      <c r="QS1571" s="72"/>
      <c r="QT1571" s="72"/>
      <c r="QU1571" s="72"/>
      <c r="QV1571" s="72"/>
      <c r="QW1571" s="72"/>
      <c r="QX1571" s="72"/>
      <c r="QY1571" s="72"/>
      <c r="QZ1571" s="72"/>
      <c r="RA1571" s="72"/>
      <c r="RB1571" s="72"/>
      <c r="RC1571" s="72"/>
      <c r="RD1571" s="72"/>
      <c r="RE1571" s="72"/>
      <c r="RF1571" s="72"/>
      <c r="RG1571" s="72"/>
      <c r="RH1571" s="72"/>
      <c r="RI1571" s="72"/>
      <c r="RJ1571" s="72"/>
      <c r="RK1571" s="72"/>
      <c r="RL1571" s="72"/>
      <c r="RM1571" s="72"/>
      <c r="RN1571" s="72"/>
      <c r="RO1571" s="72"/>
      <c r="RP1571" s="72"/>
      <c r="RQ1571" s="72"/>
      <c r="RR1571" s="72"/>
      <c r="RS1571" s="72"/>
      <c r="RT1571" s="72"/>
      <c r="RU1571" s="72"/>
      <c r="RV1571" s="72"/>
      <c r="RW1571" s="72"/>
      <c r="RX1571" s="72"/>
      <c r="RY1571" s="72"/>
      <c r="RZ1571" s="72"/>
      <c r="SA1571" s="72"/>
      <c r="SB1571" s="72"/>
      <c r="SC1571" s="72"/>
      <c r="SD1571" s="72"/>
      <c r="SE1571" s="72"/>
      <c r="SF1571" s="72"/>
      <c r="SG1571" s="72"/>
      <c r="SH1571" s="72"/>
      <c r="SI1571" s="72"/>
      <c r="SJ1571" s="72"/>
      <c r="SK1571" s="72"/>
      <c r="SL1571" s="72"/>
      <c r="SM1571" s="72"/>
      <c r="SN1571" s="72"/>
      <c r="SO1571" s="72"/>
      <c r="SP1571" s="72"/>
      <c r="SQ1571" s="72"/>
      <c r="SR1571" s="72"/>
      <c r="SS1571" s="72"/>
      <c r="ST1571" s="72"/>
      <c r="SU1571" s="72"/>
      <c r="SV1571" s="72"/>
      <c r="SW1571" s="72"/>
      <c r="SX1571" s="72"/>
      <c r="SY1571" s="72"/>
      <c r="SZ1571" s="72"/>
      <c r="TA1571" s="72"/>
      <c r="TB1571" s="72"/>
      <c r="TC1571" s="72"/>
    </row>
    <row r="1572" spans="1:523" ht="16.5" customHeight="1" x14ac:dyDescent="0.2">
      <c r="A1572" s="20">
        <v>1018</v>
      </c>
      <c r="B1572" s="20" t="s">
        <v>75</v>
      </c>
      <c r="C1572" s="33" t="s">
        <v>1072</v>
      </c>
      <c r="D1572" s="20" t="s">
        <v>38</v>
      </c>
      <c r="E1572" s="20" t="s">
        <v>1345</v>
      </c>
      <c r="F1572" s="22" t="s">
        <v>178</v>
      </c>
      <c r="G1572" s="73" t="s">
        <v>42</v>
      </c>
      <c r="H1572" s="20" t="s">
        <v>35</v>
      </c>
      <c r="I1572" s="20" t="s">
        <v>27</v>
      </c>
      <c r="J1572" s="22"/>
      <c r="K1572" s="20"/>
      <c r="L1572" s="20"/>
      <c r="M1572" s="20"/>
      <c r="N1572" s="20"/>
      <c r="O1572" s="20"/>
      <c r="P1572" s="42">
        <v>1000000000</v>
      </c>
      <c r="Q1572" s="24">
        <v>1</v>
      </c>
      <c r="R1572" s="25">
        <v>45717</v>
      </c>
      <c r="S1572" s="20" t="s">
        <v>83</v>
      </c>
      <c r="T1572" s="26">
        <f t="shared" si="29"/>
        <v>1000000000</v>
      </c>
      <c r="U1572" s="27" t="s">
        <v>100</v>
      </c>
      <c r="V1572" s="27" t="s">
        <v>100</v>
      </c>
      <c r="W1572" s="72"/>
      <c r="X1572" s="72"/>
      <c r="Y1572" s="72"/>
      <c r="Z1572" s="72"/>
      <c r="AA1572" s="72"/>
      <c r="AB1572" s="72"/>
      <c r="AC1572" s="72"/>
      <c r="AD1572" s="72"/>
      <c r="AE1572" s="72"/>
      <c r="AF1572" s="72"/>
      <c r="AG1572" s="72"/>
      <c r="AH1572" s="72"/>
      <c r="AI1572" s="72"/>
      <c r="AJ1572" s="72"/>
      <c r="AK1572" s="72"/>
      <c r="AL1572" s="72"/>
      <c r="AM1572" s="72"/>
      <c r="AN1572" s="72"/>
      <c r="AO1572" s="72"/>
      <c r="AP1572" s="72"/>
      <c r="AQ1572" s="72"/>
      <c r="AR1572" s="72"/>
      <c r="AS1572" s="72"/>
      <c r="AT1572" s="72"/>
      <c r="AU1572" s="72"/>
      <c r="AV1572" s="72"/>
      <c r="AW1572" s="72"/>
      <c r="AX1572" s="72"/>
      <c r="AY1572" s="72"/>
      <c r="AZ1572" s="72"/>
      <c r="BA1572" s="72"/>
      <c r="BB1572" s="72"/>
      <c r="BC1572" s="72"/>
      <c r="BD1572" s="72"/>
      <c r="BE1572" s="72"/>
      <c r="BF1572" s="72"/>
      <c r="BG1572" s="72"/>
      <c r="BH1572" s="72"/>
      <c r="BI1572" s="72"/>
      <c r="BJ1572" s="72"/>
      <c r="BK1572" s="72"/>
      <c r="BL1572" s="72"/>
      <c r="BM1572" s="72"/>
      <c r="BN1572" s="72"/>
      <c r="BO1572" s="72"/>
      <c r="BP1572" s="72"/>
      <c r="BQ1572" s="72"/>
      <c r="BR1572" s="72"/>
      <c r="BS1572" s="72"/>
      <c r="BT1572" s="72"/>
      <c r="BU1572" s="72"/>
      <c r="BV1572" s="72"/>
      <c r="BW1572" s="72"/>
      <c r="BX1572" s="72"/>
      <c r="BY1572" s="72"/>
      <c r="BZ1572" s="72"/>
      <c r="CA1572" s="72"/>
      <c r="CB1572" s="72"/>
      <c r="CC1572" s="72"/>
      <c r="CD1572" s="72"/>
      <c r="CE1572" s="72"/>
      <c r="CF1572" s="72"/>
      <c r="CG1572" s="72"/>
      <c r="CH1572" s="72"/>
      <c r="CI1572" s="72"/>
      <c r="CJ1572" s="72"/>
      <c r="CK1572" s="72"/>
      <c r="CL1572" s="72"/>
      <c r="CM1572" s="72"/>
      <c r="CN1572" s="72"/>
      <c r="CO1572" s="72"/>
      <c r="CP1572" s="72"/>
      <c r="CQ1572" s="72"/>
      <c r="CR1572" s="72"/>
      <c r="CS1572" s="72"/>
      <c r="CT1572" s="72"/>
      <c r="CU1572" s="72"/>
      <c r="CV1572" s="72"/>
      <c r="CW1572" s="72"/>
      <c r="CX1572" s="72"/>
      <c r="CY1572" s="72"/>
      <c r="CZ1572" s="72"/>
      <c r="DA1572" s="72"/>
      <c r="DB1572" s="72"/>
      <c r="DC1572" s="72"/>
      <c r="DD1572" s="72"/>
      <c r="DE1572" s="72"/>
      <c r="DF1572" s="72"/>
      <c r="DG1572" s="72"/>
      <c r="DH1572" s="72"/>
      <c r="DI1572" s="72"/>
      <c r="DJ1572" s="72"/>
      <c r="DK1572" s="72"/>
      <c r="DL1572" s="72"/>
      <c r="DM1572" s="72"/>
      <c r="DN1572" s="72"/>
      <c r="DO1572" s="72"/>
      <c r="DP1572" s="72"/>
      <c r="DQ1572" s="72"/>
      <c r="DR1572" s="72"/>
      <c r="DS1572" s="72"/>
      <c r="DT1572" s="72"/>
      <c r="DU1572" s="72"/>
      <c r="DV1572" s="72"/>
      <c r="DW1572" s="72"/>
      <c r="DX1572" s="72"/>
      <c r="DY1572" s="72"/>
      <c r="DZ1572" s="72"/>
      <c r="EA1572" s="72"/>
      <c r="EB1572" s="72"/>
      <c r="EC1572" s="72"/>
      <c r="ED1572" s="72"/>
      <c r="EE1572" s="72"/>
      <c r="EF1572" s="72"/>
      <c r="EG1572" s="72"/>
      <c r="EH1572" s="72"/>
      <c r="EI1572" s="72"/>
      <c r="EJ1572" s="72"/>
      <c r="EK1572" s="72"/>
      <c r="EL1572" s="72"/>
      <c r="EM1572" s="72"/>
      <c r="EN1572" s="72"/>
      <c r="EO1572" s="72"/>
      <c r="EP1572" s="72"/>
      <c r="EQ1572" s="72"/>
      <c r="ER1572" s="72"/>
      <c r="ES1572" s="72"/>
      <c r="ET1572" s="72"/>
      <c r="EU1572" s="72"/>
      <c r="EV1572" s="72"/>
      <c r="EW1572" s="72"/>
      <c r="EX1572" s="72"/>
      <c r="EY1572" s="72"/>
      <c r="EZ1572" s="72"/>
      <c r="FA1572" s="72"/>
      <c r="FB1572" s="72"/>
      <c r="FC1572" s="72"/>
      <c r="FD1572" s="72"/>
      <c r="FE1572" s="72"/>
      <c r="FF1572" s="72"/>
      <c r="FG1572" s="72"/>
      <c r="FH1572" s="72"/>
      <c r="FI1572" s="72"/>
      <c r="FJ1572" s="72"/>
      <c r="FK1572" s="72"/>
      <c r="FL1572" s="72"/>
      <c r="FM1572" s="72"/>
      <c r="FN1572" s="72"/>
      <c r="FO1572" s="72"/>
      <c r="FP1572" s="72"/>
      <c r="FQ1572" s="72"/>
      <c r="FR1572" s="72"/>
      <c r="FS1572" s="72"/>
      <c r="FT1572" s="72"/>
      <c r="FU1572" s="72"/>
      <c r="FV1572" s="72"/>
      <c r="FW1572" s="72"/>
      <c r="FX1572" s="72"/>
      <c r="FY1572" s="72"/>
      <c r="FZ1572" s="72"/>
      <c r="GA1572" s="72"/>
      <c r="GB1572" s="72"/>
      <c r="GC1572" s="72"/>
      <c r="GD1572" s="72"/>
      <c r="GE1572" s="72"/>
      <c r="GF1572" s="72"/>
      <c r="GG1572" s="72"/>
      <c r="GH1572" s="72"/>
      <c r="GI1572" s="72"/>
      <c r="GJ1572" s="72"/>
      <c r="GK1572" s="72"/>
      <c r="GL1572" s="72"/>
      <c r="GM1572" s="72"/>
      <c r="GN1572" s="72"/>
      <c r="GO1572" s="72"/>
      <c r="GP1572" s="72"/>
      <c r="GQ1572" s="72"/>
      <c r="GR1572" s="72"/>
      <c r="GS1572" s="72"/>
      <c r="GT1572" s="72"/>
      <c r="GU1572" s="72"/>
      <c r="GV1572" s="72"/>
      <c r="GW1572" s="72"/>
      <c r="GX1572" s="72"/>
      <c r="GY1572" s="72"/>
      <c r="GZ1572" s="72"/>
      <c r="HA1572" s="72"/>
      <c r="HB1572" s="72"/>
      <c r="HC1572" s="72"/>
      <c r="HD1572" s="72"/>
      <c r="HE1572" s="72"/>
      <c r="HF1572" s="72"/>
      <c r="HG1572" s="72"/>
      <c r="HH1572" s="72"/>
      <c r="HI1572" s="72"/>
      <c r="HJ1572" s="72"/>
      <c r="HK1572" s="72"/>
      <c r="HL1572" s="72"/>
      <c r="HM1572" s="72"/>
      <c r="HN1572" s="72"/>
      <c r="HO1572" s="72"/>
      <c r="HP1572" s="72"/>
      <c r="HQ1572" s="72"/>
      <c r="HR1572" s="72"/>
      <c r="HS1572" s="72"/>
      <c r="HT1572" s="72"/>
      <c r="HU1572" s="72"/>
      <c r="HV1572" s="72"/>
      <c r="HW1572" s="72"/>
      <c r="HX1572" s="72"/>
      <c r="HY1572" s="72"/>
      <c r="HZ1572" s="72"/>
      <c r="IA1572" s="72"/>
      <c r="IB1572" s="72"/>
      <c r="IC1572" s="72"/>
      <c r="ID1572" s="72"/>
      <c r="IE1572" s="72"/>
      <c r="IF1572" s="72"/>
      <c r="IG1572" s="72"/>
      <c r="IH1572" s="72"/>
      <c r="II1572" s="72"/>
      <c r="IJ1572" s="72"/>
      <c r="IK1572" s="72"/>
      <c r="IL1572" s="72"/>
      <c r="IM1572" s="72"/>
      <c r="IN1572" s="72"/>
      <c r="IO1572" s="72"/>
      <c r="IP1572" s="72"/>
      <c r="IQ1572" s="72"/>
      <c r="IR1572" s="72"/>
      <c r="IS1572" s="72"/>
      <c r="IT1572" s="72"/>
      <c r="IU1572" s="72"/>
      <c r="IV1572" s="72"/>
      <c r="IW1572" s="72"/>
      <c r="IX1572" s="72"/>
      <c r="IY1572" s="72"/>
      <c r="IZ1572" s="72"/>
      <c r="JA1572" s="72"/>
      <c r="JB1572" s="72"/>
      <c r="JC1572" s="72"/>
      <c r="JD1572" s="72"/>
      <c r="JE1572" s="72"/>
      <c r="JF1572" s="72"/>
      <c r="JG1572" s="72"/>
      <c r="JH1572" s="72"/>
      <c r="JI1572" s="72"/>
      <c r="JJ1572" s="72"/>
      <c r="JK1572" s="72"/>
      <c r="JL1572" s="72"/>
      <c r="JM1572" s="72"/>
      <c r="JN1572" s="72"/>
      <c r="JO1572" s="72"/>
      <c r="JP1572" s="72"/>
      <c r="JQ1572" s="72"/>
      <c r="JR1572" s="72"/>
      <c r="JS1572" s="72"/>
      <c r="JT1572" s="72"/>
      <c r="JU1572" s="72"/>
      <c r="JV1572" s="72"/>
      <c r="JW1572" s="72"/>
      <c r="JX1572" s="72"/>
      <c r="JY1572" s="72"/>
      <c r="JZ1572" s="72"/>
      <c r="KA1572" s="72"/>
      <c r="KB1572" s="72"/>
      <c r="KC1572" s="72"/>
      <c r="KD1572" s="72"/>
      <c r="KE1572" s="72"/>
      <c r="KF1572" s="72"/>
      <c r="KG1572" s="72"/>
      <c r="KH1572" s="72"/>
      <c r="KI1572" s="72"/>
      <c r="KJ1572" s="72"/>
      <c r="KK1572" s="72"/>
      <c r="KL1572" s="72"/>
      <c r="KM1572" s="72"/>
      <c r="KN1572" s="72"/>
      <c r="KO1572" s="72"/>
      <c r="KP1572" s="72"/>
      <c r="KQ1572" s="72"/>
      <c r="KR1572" s="72"/>
      <c r="KS1572" s="72"/>
      <c r="KT1572" s="72"/>
      <c r="KU1572" s="72"/>
      <c r="KV1572" s="72"/>
      <c r="KW1572" s="72"/>
      <c r="KX1572" s="72"/>
      <c r="KY1572" s="72"/>
      <c r="KZ1572" s="72"/>
      <c r="LA1572" s="72"/>
      <c r="LB1572" s="72"/>
      <c r="LC1572" s="72"/>
      <c r="LD1572" s="72"/>
      <c r="LE1572" s="72"/>
      <c r="LF1572" s="72"/>
      <c r="LG1572" s="72"/>
      <c r="LH1572" s="72"/>
      <c r="LI1572" s="72"/>
      <c r="LJ1572" s="72"/>
      <c r="LK1572" s="72"/>
      <c r="LL1572" s="72"/>
      <c r="LM1572" s="72"/>
      <c r="LN1572" s="72"/>
      <c r="LO1572" s="72"/>
      <c r="LP1572" s="72"/>
      <c r="LQ1572" s="72"/>
      <c r="LR1572" s="72"/>
      <c r="LS1572" s="72"/>
      <c r="LT1572" s="72"/>
      <c r="LU1572" s="72"/>
      <c r="LV1572" s="72"/>
      <c r="LW1572" s="72"/>
      <c r="LX1572" s="72"/>
      <c r="LY1572" s="72"/>
      <c r="LZ1572" s="72"/>
      <c r="MA1572" s="72"/>
      <c r="MB1572" s="72"/>
      <c r="MC1572" s="72"/>
      <c r="MD1572" s="72"/>
      <c r="ME1572" s="72"/>
      <c r="MF1572" s="72"/>
      <c r="MG1572" s="72"/>
      <c r="MH1572" s="72"/>
      <c r="MI1572" s="72"/>
      <c r="MJ1572" s="72"/>
      <c r="MK1572" s="72"/>
      <c r="ML1572" s="72"/>
      <c r="MM1572" s="72"/>
      <c r="MN1572" s="72"/>
      <c r="MO1572" s="72"/>
      <c r="MP1572" s="72"/>
      <c r="MQ1572" s="72"/>
      <c r="MR1572" s="72"/>
      <c r="MS1572" s="72"/>
      <c r="MT1572" s="72"/>
      <c r="MU1572" s="72"/>
      <c r="MV1572" s="72"/>
      <c r="MW1572" s="72"/>
      <c r="MX1572" s="72"/>
      <c r="MY1572" s="72"/>
      <c r="MZ1572" s="72"/>
      <c r="NA1572" s="72"/>
      <c r="NB1572" s="72"/>
      <c r="NC1572" s="72"/>
      <c r="ND1572" s="72"/>
      <c r="NE1572" s="72"/>
      <c r="NF1572" s="72"/>
      <c r="NG1572" s="72"/>
      <c r="NH1572" s="72"/>
      <c r="NI1572" s="72"/>
      <c r="NJ1572" s="72"/>
      <c r="NK1572" s="72"/>
      <c r="NL1572" s="72"/>
      <c r="NM1572" s="72"/>
      <c r="NN1572" s="72"/>
      <c r="NO1572" s="72"/>
      <c r="NP1572" s="72"/>
      <c r="NQ1572" s="72"/>
      <c r="NR1572" s="72"/>
      <c r="NS1572" s="72"/>
      <c r="NT1572" s="72"/>
      <c r="NU1572" s="72"/>
      <c r="NV1572" s="72"/>
      <c r="NW1572" s="72"/>
      <c r="NX1572" s="72"/>
      <c r="NY1572" s="72"/>
      <c r="NZ1572" s="72"/>
      <c r="OA1572" s="72"/>
      <c r="OB1572" s="72"/>
      <c r="OC1572" s="72"/>
      <c r="OD1572" s="72"/>
      <c r="OE1572" s="72"/>
      <c r="OF1572" s="72"/>
      <c r="OG1572" s="72"/>
      <c r="OH1572" s="72"/>
      <c r="OI1572" s="72"/>
      <c r="OJ1572" s="72"/>
      <c r="OK1572" s="72"/>
      <c r="OL1572" s="72"/>
      <c r="OM1572" s="72"/>
      <c r="ON1572" s="72"/>
      <c r="OO1572" s="72"/>
      <c r="OP1572" s="72"/>
      <c r="OQ1572" s="72"/>
      <c r="OR1572" s="72"/>
      <c r="OS1572" s="72"/>
      <c r="OT1572" s="72"/>
      <c r="OU1572" s="72"/>
      <c r="OV1572" s="72"/>
      <c r="OW1572" s="72"/>
      <c r="OX1572" s="72"/>
      <c r="OY1572" s="72"/>
      <c r="OZ1572" s="72"/>
      <c r="PA1572" s="72"/>
      <c r="PB1572" s="72"/>
      <c r="PC1572" s="72"/>
      <c r="PD1572" s="72"/>
      <c r="PE1572" s="72"/>
      <c r="PF1572" s="72"/>
      <c r="PG1572" s="72"/>
      <c r="PH1572" s="72"/>
      <c r="PI1572" s="72"/>
      <c r="PJ1572" s="72"/>
      <c r="PK1572" s="72"/>
      <c r="PL1572" s="72"/>
      <c r="PM1572" s="72"/>
      <c r="PN1572" s="72"/>
      <c r="PO1572" s="72"/>
      <c r="PP1572" s="72"/>
      <c r="PQ1572" s="72"/>
      <c r="PR1572" s="72"/>
      <c r="PS1572" s="72"/>
      <c r="PT1572" s="72"/>
      <c r="PU1572" s="72"/>
      <c r="PV1572" s="72"/>
      <c r="PW1572" s="72"/>
      <c r="PX1572" s="72"/>
      <c r="PY1572" s="72"/>
      <c r="PZ1572" s="72"/>
      <c r="QA1572" s="72"/>
      <c r="QB1572" s="72"/>
      <c r="QC1572" s="72"/>
      <c r="QD1572" s="72"/>
      <c r="QE1572" s="72"/>
      <c r="QF1572" s="72"/>
      <c r="QG1572" s="72"/>
      <c r="QH1572" s="72"/>
      <c r="QI1572" s="72"/>
      <c r="QJ1572" s="72"/>
      <c r="QK1572" s="72"/>
      <c r="QL1572" s="72"/>
      <c r="QM1572" s="72"/>
      <c r="QN1572" s="72"/>
      <c r="QO1572" s="72"/>
      <c r="QP1572" s="72"/>
      <c r="QQ1572" s="72"/>
      <c r="QR1572" s="72"/>
      <c r="QS1572" s="72"/>
      <c r="QT1572" s="72"/>
      <c r="QU1572" s="72"/>
      <c r="QV1572" s="72"/>
      <c r="QW1572" s="72"/>
      <c r="QX1572" s="72"/>
      <c r="QY1572" s="72"/>
      <c r="QZ1572" s="72"/>
      <c r="RA1572" s="72"/>
      <c r="RB1572" s="72"/>
      <c r="RC1572" s="72"/>
      <c r="RD1572" s="72"/>
      <c r="RE1572" s="72"/>
      <c r="RF1572" s="72"/>
      <c r="RG1572" s="72"/>
      <c r="RH1572" s="72"/>
      <c r="RI1572" s="72"/>
      <c r="RJ1572" s="72"/>
      <c r="RK1572" s="72"/>
      <c r="RL1572" s="72"/>
      <c r="RM1572" s="72"/>
      <c r="RN1572" s="72"/>
      <c r="RO1572" s="72"/>
      <c r="RP1572" s="72"/>
      <c r="RQ1572" s="72"/>
      <c r="RR1572" s="72"/>
      <c r="RS1572" s="72"/>
      <c r="RT1572" s="72"/>
      <c r="RU1572" s="72"/>
      <c r="RV1572" s="72"/>
      <c r="RW1572" s="72"/>
      <c r="RX1572" s="72"/>
      <c r="RY1572" s="72"/>
      <c r="RZ1572" s="72"/>
      <c r="SA1572" s="72"/>
      <c r="SB1572" s="72"/>
      <c r="SC1572" s="72"/>
      <c r="SD1572" s="72"/>
      <c r="SE1572" s="72"/>
      <c r="SF1572" s="72"/>
      <c r="SG1572" s="72"/>
      <c r="SH1572" s="72"/>
      <c r="SI1572" s="72"/>
      <c r="SJ1572" s="72"/>
      <c r="SK1572" s="72"/>
      <c r="SL1572" s="72"/>
      <c r="SM1572" s="72"/>
      <c r="SN1572" s="72"/>
      <c r="SO1572" s="72"/>
      <c r="SP1572" s="72"/>
      <c r="SQ1572" s="72"/>
      <c r="SR1572" s="72"/>
      <c r="SS1572" s="72"/>
      <c r="ST1572" s="72"/>
      <c r="SU1572" s="72"/>
      <c r="SV1572" s="72"/>
      <c r="SW1572" s="72"/>
      <c r="SX1572" s="72"/>
      <c r="SY1572" s="72"/>
      <c r="SZ1572" s="72"/>
      <c r="TA1572" s="72"/>
      <c r="TB1572" s="72"/>
      <c r="TC1572" s="72"/>
    </row>
    <row r="1573" spans="1:523" ht="16.5" customHeight="1" x14ac:dyDescent="0.2">
      <c r="A1573" s="20">
        <v>1025</v>
      </c>
      <c r="B1573" s="20" t="s">
        <v>75</v>
      </c>
      <c r="C1573" s="20" t="s">
        <v>1072</v>
      </c>
      <c r="D1573" s="20" t="s">
        <v>38</v>
      </c>
      <c r="E1573" s="20" t="s">
        <v>1345</v>
      </c>
      <c r="F1573" s="22" t="s">
        <v>178</v>
      </c>
      <c r="G1573" s="73" t="s">
        <v>42</v>
      </c>
      <c r="H1573" s="20" t="s">
        <v>35</v>
      </c>
      <c r="I1573" s="20" t="s">
        <v>27</v>
      </c>
      <c r="J1573" s="22"/>
      <c r="K1573" s="20"/>
      <c r="L1573" s="20"/>
      <c r="M1573" s="20"/>
      <c r="N1573" s="20"/>
      <c r="O1573" s="20"/>
      <c r="P1573" s="42">
        <v>1240000</v>
      </c>
      <c r="Q1573" s="24">
        <v>6000</v>
      </c>
      <c r="R1573" s="25">
        <v>45778</v>
      </c>
      <c r="S1573" s="20" t="s">
        <v>83</v>
      </c>
      <c r="T1573" s="26">
        <f t="shared" si="29"/>
        <v>7440000000</v>
      </c>
      <c r="U1573" s="27" t="s">
        <v>100</v>
      </c>
      <c r="V1573" s="27" t="s">
        <v>100</v>
      </c>
      <c r="W1573" s="72"/>
      <c r="X1573" s="72"/>
      <c r="Y1573" s="72"/>
      <c r="Z1573" s="72"/>
      <c r="AA1573" s="72"/>
      <c r="AB1573" s="72"/>
      <c r="AC1573" s="72"/>
      <c r="AD1573" s="72"/>
      <c r="AE1573" s="72"/>
      <c r="AF1573" s="72"/>
      <c r="AG1573" s="72"/>
      <c r="AH1573" s="72"/>
      <c r="AI1573" s="72"/>
      <c r="AJ1573" s="72"/>
      <c r="AK1573" s="72"/>
      <c r="AL1573" s="72"/>
      <c r="AM1573" s="72"/>
      <c r="AN1573" s="72"/>
      <c r="AO1573" s="72"/>
      <c r="AP1573" s="72"/>
      <c r="AQ1573" s="72"/>
      <c r="AR1573" s="72"/>
      <c r="AS1573" s="72"/>
      <c r="AT1573" s="72"/>
      <c r="AU1573" s="72"/>
      <c r="AV1573" s="72"/>
      <c r="AW1573" s="72"/>
      <c r="AX1573" s="72"/>
      <c r="AY1573" s="72"/>
      <c r="AZ1573" s="72"/>
      <c r="BA1573" s="72"/>
      <c r="BB1573" s="72"/>
      <c r="BC1573" s="72"/>
      <c r="BD1573" s="72"/>
      <c r="BE1573" s="72"/>
      <c r="BF1573" s="72"/>
      <c r="BG1573" s="72"/>
      <c r="BH1573" s="72"/>
      <c r="BI1573" s="72"/>
      <c r="BJ1573" s="72"/>
      <c r="BK1573" s="72"/>
      <c r="BL1573" s="72"/>
      <c r="BM1573" s="72"/>
      <c r="BN1573" s="72"/>
      <c r="BO1573" s="72"/>
      <c r="BP1573" s="72"/>
      <c r="BQ1573" s="72"/>
      <c r="BR1573" s="72"/>
      <c r="BS1573" s="72"/>
      <c r="BT1573" s="72"/>
      <c r="BU1573" s="72"/>
      <c r="BV1573" s="72"/>
      <c r="BW1573" s="72"/>
      <c r="BX1573" s="72"/>
      <c r="BY1573" s="72"/>
      <c r="BZ1573" s="72"/>
      <c r="CA1573" s="72"/>
      <c r="CB1573" s="72"/>
      <c r="CC1573" s="72"/>
      <c r="CD1573" s="72"/>
      <c r="CE1573" s="72"/>
      <c r="CF1573" s="72"/>
      <c r="CG1573" s="72"/>
      <c r="CH1573" s="72"/>
      <c r="CI1573" s="72"/>
      <c r="CJ1573" s="72"/>
      <c r="CK1573" s="72"/>
      <c r="CL1573" s="72"/>
      <c r="CM1573" s="72"/>
      <c r="CN1573" s="72"/>
      <c r="CO1573" s="72"/>
      <c r="CP1573" s="72"/>
      <c r="CQ1573" s="72"/>
      <c r="CR1573" s="72"/>
      <c r="CS1573" s="72"/>
      <c r="CT1573" s="72"/>
      <c r="CU1573" s="72"/>
      <c r="CV1573" s="72"/>
      <c r="CW1573" s="72"/>
      <c r="CX1573" s="72"/>
      <c r="CY1573" s="72"/>
      <c r="CZ1573" s="72"/>
      <c r="DA1573" s="72"/>
      <c r="DB1573" s="72"/>
      <c r="DC1573" s="72"/>
      <c r="DD1573" s="72"/>
      <c r="DE1573" s="72"/>
      <c r="DF1573" s="72"/>
      <c r="DG1573" s="72"/>
      <c r="DH1573" s="72"/>
      <c r="DI1573" s="72"/>
      <c r="DJ1573" s="72"/>
      <c r="DK1573" s="72"/>
      <c r="DL1573" s="72"/>
      <c r="DM1573" s="72"/>
      <c r="DN1573" s="72"/>
      <c r="DO1573" s="72"/>
      <c r="DP1573" s="72"/>
      <c r="DQ1573" s="72"/>
      <c r="DR1573" s="72"/>
      <c r="DS1573" s="72"/>
      <c r="DT1573" s="72"/>
      <c r="DU1573" s="72"/>
      <c r="DV1573" s="72"/>
      <c r="DW1573" s="72"/>
      <c r="DX1573" s="72"/>
      <c r="DY1573" s="72"/>
      <c r="DZ1573" s="72"/>
      <c r="EA1573" s="72"/>
      <c r="EB1573" s="72"/>
      <c r="EC1573" s="72"/>
      <c r="ED1573" s="72"/>
      <c r="EE1573" s="72"/>
      <c r="EF1573" s="72"/>
      <c r="EG1573" s="72"/>
      <c r="EH1573" s="72"/>
      <c r="EI1573" s="72"/>
      <c r="EJ1573" s="72"/>
      <c r="EK1573" s="72"/>
      <c r="EL1573" s="72"/>
      <c r="EM1573" s="72"/>
      <c r="EN1573" s="72"/>
      <c r="EO1573" s="72"/>
      <c r="EP1573" s="72"/>
      <c r="EQ1573" s="72"/>
      <c r="ER1573" s="72"/>
      <c r="ES1573" s="72"/>
      <c r="ET1573" s="72"/>
      <c r="EU1573" s="72"/>
      <c r="EV1573" s="72"/>
      <c r="EW1573" s="72"/>
      <c r="EX1573" s="72"/>
      <c r="EY1573" s="72"/>
      <c r="EZ1573" s="72"/>
      <c r="FA1573" s="72"/>
      <c r="FB1573" s="72"/>
      <c r="FC1573" s="72"/>
      <c r="FD1573" s="72"/>
      <c r="FE1573" s="72"/>
      <c r="FF1573" s="72"/>
      <c r="FG1573" s="72"/>
      <c r="FH1573" s="72"/>
      <c r="FI1573" s="72"/>
      <c r="FJ1573" s="72"/>
      <c r="FK1573" s="72"/>
      <c r="FL1573" s="72"/>
      <c r="FM1573" s="72"/>
      <c r="FN1573" s="72"/>
      <c r="FO1573" s="72"/>
      <c r="FP1573" s="72"/>
      <c r="FQ1573" s="72"/>
      <c r="FR1573" s="72"/>
      <c r="FS1573" s="72"/>
      <c r="FT1573" s="72"/>
      <c r="FU1573" s="72"/>
      <c r="FV1573" s="72"/>
      <c r="FW1573" s="72"/>
      <c r="FX1573" s="72"/>
      <c r="FY1573" s="72"/>
      <c r="FZ1573" s="72"/>
      <c r="GA1573" s="72"/>
      <c r="GB1573" s="72"/>
      <c r="GC1573" s="72"/>
      <c r="GD1573" s="72"/>
      <c r="GE1573" s="72"/>
      <c r="GF1573" s="72"/>
      <c r="GG1573" s="72"/>
      <c r="GH1573" s="72"/>
      <c r="GI1573" s="72"/>
      <c r="GJ1573" s="72"/>
      <c r="GK1573" s="72"/>
      <c r="GL1573" s="72"/>
      <c r="GM1573" s="72"/>
      <c r="GN1573" s="72"/>
      <c r="GO1573" s="72"/>
      <c r="GP1573" s="72"/>
      <c r="GQ1573" s="72"/>
      <c r="GR1573" s="72"/>
      <c r="GS1573" s="72"/>
      <c r="GT1573" s="72"/>
      <c r="GU1573" s="72"/>
      <c r="GV1573" s="72"/>
      <c r="GW1573" s="72"/>
      <c r="GX1573" s="72"/>
      <c r="GY1573" s="72"/>
      <c r="GZ1573" s="72"/>
      <c r="HA1573" s="72"/>
      <c r="HB1573" s="72"/>
      <c r="HC1573" s="72"/>
      <c r="HD1573" s="72"/>
      <c r="HE1573" s="72"/>
      <c r="HF1573" s="72"/>
      <c r="HG1573" s="72"/>
      <c r="HH1573" s="72"/>
      <c r="HI1573" s="72"/>
      <c r="HJ1573" s="72"/>
      <c r="HK1573" s="72"/>
      <c r="HL1573" s="72"/>
      <c r="HM1573" s="72"/>
      <c r="HN1573" s="72"/>
      <c r="HO1573" s="72"/>
      <c r="HP1573" s="72"/>
      <c r="HQ1573" s="72"/>
      <c r="HR1573" s="72"/>
      <c r="HS1573" s="72"/>
      <c r="HT1573" s="72"/>
      <c r="HU1573" s="72"/>
      <c r="HV1573" s="72"/>
      <c r="HW1573" s="72"/>
      <c r="HX1573" s="72"/>
      <c r="HY1573" s="72"/>
      <c r="HZ1573" s="72"/>
      <c r="IA1573" s="72"/>
      <c r="IB1573" s="72"/>
      <c r="IC1573" s="72"/>
      <c r="ID1573" s="72"/>
      <c r="IE1573" s="72"/>
      <c r="IF1573" s="72"/>
      <c r="IG1573" s="72"/>
      <c r="IH1573" s="72"/>
      <c r="II1573" s="72"/>
      <c r="IJ1573" s="72"/>
      <c r="IK1573" s="72"/>
      <c r="IL1573" s="72"/>
      <c r="IM1573" s="72"/>
      <c r="IN1573" s="72"/>
      <c r="IO1573" s="72"/>
      <c r="IP1573" s="72"/>
      <c r="IQ1573" s="72"/>
      <c r="IR1573" s="72"/>
      <c r="IS1573" s="72"/>
      <c r="IT1573" s="72"/>
      <c r="IU1573" s="72"/>
      <c r="IV1573" s="72"/>
      <c r="IW1573" s="72"/>
      <c r="IX1573" s="72"/>
      <c r="IY1573" s="72"/>
      <c r="IZ1573" s="72"/>
      <c r="JA1573" s="72"/>
      <c r="JB1573" s="72"/>
      <c r="JC1573" s="72"/>
      <c r="JD1573" s="72"/>
      <c r="JE1573" s="72"/>
      <c r="JF1573" s="72"/>
      <c r="JG1573" s="72"/>
      <c r="JH1573" s="72"/>
      <c r="JI1573" s="72"/>
      <c r="JJ1573" s="72"/>
      <c r="JK1573" s="72"/>
      <c r="JL1573" s="72"/>
      <c r="JM1573" s="72"/>
      <c r="JN1573" s="72"/>
      <c r="JO1573" s="72"/>
      <c r="JP1573" s="72"/>
      <c r="JQ1573" s="72"/>
      <c r="JR1573" s="72"/>
      <c r="JS1573" s="72"/>
      <c r="JT1573" s="72"/>
      <c r="JU1573" s="72"/>
      <c r="JV1573" s="72"/>
      <c r="JW1573" s="72"/>
      <c r="JX1573" s="72"/>
      <c r="JY1573" s="72"/>
      <c r="JZ1573" s="72"/>
      <c r="KA1573" s="72"/>
      <c r="KB1573" s="72"/>
      <c r="KC1573" s="72"/>
      <c r="KD1573" s="72"/>
      <c r="KE1573" s="72"/>
      <c r="KF1573" s="72"/>
      <c r="KG1573" s="72"/>
      <c r="KH1573" s="72"/>
      <c r="KI1573" s="72"/>
      <c r="KJ1573" s="72"/>
      <c r="KK1573" s="72"/>
      <c r="KL1573" s="72"/>
      <c r="KM1573" s="72"/>
      <c r="KN1573" s="72"/>
      <c r="KO1573" s="72"/>
      <c r="KP1573" s="72"/>
      <c r="KQ1573" s="72"/>
      <c r="KR1573" s="72"/>
      <c r="KS1573" s="72"/>
      <c r="KT1573" s="72"/>
      <c r="KU1573" s="72"/>
      <c r="KV1573" s="72"/>
      <c r="KW1573" s="72"/>
      <c r="KX1573" s="72"/>
      <c r="KY1573" s="72"/>
      <c r="KZ1573" s="72"/>
      <c r="LA1573" s="72"/>
      <c r="LB1573" s="72"/>
      <c r="LC1573" s="72"/>
      <c r="LD1573" s="72"/>
      <c r="LE1573" s="72"/>
      <c r="LF1573" s="72"/>
      <c r="LG1573" s="72"/>
      <c r="LH1573" s="72"/>
      <c r="LI1573" s="72"/>
      <c r="LJ1573" s="72"/>
      <c r="LK1573" s="72"/>
      <c r="LL1573" s="72"/>
      <c r="LM1573" s="72"/>
      <c r="LN1573" s="72"/>
      <c r="LO1573" s="72"/>
      <c r="LP1573" s="72"/>
      <c r="LQ1573" s="72"/>
      <c r="LR1573" s="72"/>
      <c r="LS1573" s="72"/>
      <c r="LT1573" s="72"/>
      <c r="LU1573" s="72"/>
      <c r="LV1573" s="72"/>
      <c r="LW1573" s="72"/>
      <c r="LX1573" s="72"/>
      <c r="LY1573" s="72"/>
      <c r="LZ1573" s="72"/>
      <c r="MA1573" s="72"/>
      <c r="MB1573" s="72"/>
      <c r="MC1573" s="72"/>
      <c r="MD1573" s="72"/>
      <c r="ME1573" s="72"/>
      <c r="MF1573" s="72"/>
      <c r="MG1573" s="72"/>
      <c r="MH1573" s="72"/>
      <c r="MI1573" s="72"/>
      <c r="MJ1573" s="72"/>
      <c r="MK1573" s="72"/>
      <c r="ML1573" s="72"/>
      <c r="MM1573" s="72"/>
      <c r="MN1573" s="72"/>
      <c r="MO1573" s="72"/>
      <c r="MP1573" s="72"/>
      <c r="MQ1573" s="72"/>
      <c r="MR1573" s="72"/>
      <c r="MS1573" s="72"/>
      <c r="MT1573" s="72"/>
      <c r="MU1573" s="72"/>
      <c r="MV1573" s="72"/>
      <c r="MW1573" s="72"/>
      <c r="MX1573" s="72"/>
      <c r="MY1573" s="72"/>
      <c r="MZ1573" s="72"/>
      <c r="NA1573" s="72"/>
      <c r="NB1573" s="72"/>
      <c r="NC1573" s="72"/>
      <c r="ND1573" s="72"/>
      <c r="NE1573" s="72"/>
      <c r="NF1573" s="72"/>
      <c r="NG1573" s="72"/>
      <c r="NH1573" s="72"/>
      <c r="NI1573" s="72"/>
      <c r="NJ1573" s="72"/>
      <c r="NK1573" s="72"/>
      <c r="NL1573" s="72"/>
      <c r="NM1573" s="72"/>
      <c r="NN1573" s="72"/>
      <c r="NO1573" s="72"/>
      <c r="NP1573" s="72"/>
      <c r="NQ1573" s="72"/>
      <c r="NR1573" s="72"/>
      <c r="NS1573" s="72"/>
      <c r="NT1573" s="72"/>
      <c r="NU1573" s="72"/>
      <c r="NV1573" s="72"/>
      <c r="NW1573" s="72"/>
      <c r="NX1573" s="72"/>
      <c r="NY1573" s="72"/>
      <c r="NZ1573" s="72"/>
      <c r="OA1573" s="72"/>
      <c r="OB1573" s="72"/>
      <c r="OC1573" s="72"/>
      <c r="OD1573" s="72"/>
      <c r="OE1573" s="72"/>
      <c r="OF1573" s="72"/>
      <c r="OG1573" s="72"/>
      <c r="OH1573" s="72"/>
      <c r="OI1573" s="72"/>
      <c r="OJ1573" s="72"/>
      <c r="OK1573" s="72"/>
      <c r="OL1573" s="72"/>
      <c r="OM1573" s="72"/>
      <c r="ON1573" s="72"/>
      <c r="OO1573" s="72"/>
      <c r="OP1573" s="72"/>
      <c r="OQ1573" s="72"/>
      <c r="OR1573" s="72"/>
      <c r="OS1573" s="72"/>
      <c r="OT1573" s="72"/>
      <c r="OU1573" s="72"/>
      <c r="OV1573" s="72"/>
      <c r="OW1573" s="72"/>
      <c r="OX1573" s="72"/>
      <c r="OY1573" s="72"/>
      <c r="OZ1573" s="72"/>
      <c r="PA1573" s="72"/>
      <c r="PB1573" s="72"/>
      <c r="PC1573" s="72"/>
      <c r="PD1573" s="72"/>
      <c r="PE1573" s="72"/>
      <c r="PF1573" s="72"/>
      <c r="PG1573" s="72"/>
      <c r="PH1573" s="72"/>
      <c r="PI1573" s="72"/>
      <c r="PJ1573" s="72"/>
      <c r="PK1573" s="72"/>
      <c r="PL1573" s="72"/>
      <c r="PM1573" s="72"/>
      <c r="PN1573" s="72"/>
      <c r="PO1573" s="72"/>
      <c r="PP1573" s="72"/>
      <c r="PQ1573" s="72"/>
      <c r="PR1573" s="72"/>
      <c r="PS1573" s="72"/>
      <c r="PT1573" s="72"/>
      <c r="PU1573" s="72"/>
      <c r="PV1573" s="72"/>
      <c r="PW1573" s="72"/>
      <c r="PX1573" s="72"/>
      <c r="PY1573" s="72"/>
      <c r="PZ1573" s="72"/>
      <c r="QA1573" s="72"/>
      <c r="QB1573" s="72"/>
      <c r="QC1573" s="72"/>
      <c r="QD1573" s="72"/>
      <c r="QE1573" s="72"/>
      <c r="QF1573" s="72"/>
      <c r="QG1573" s="72"/>
      <c r="QH1573" s="72"/>
      <c r="QI1573" s="72"/>
      <c r="QJ1573" s="72"/>
      <c r="QK1573" s="72"/>
      <c r="QL1573" s="72"/>
      <c r="QM1573" s="72"/>
      <c r="QN1573" s="72"/>
      <c r="QO1573" s="72"/>
      <c r="QP1573" s="72"/>
      <c r="QQ1573" s="72"/>
      <c r="QR1573" s="72"/>
      <c r="QS1573" s="72"/>
      <c r="QT1573" s="72"/>
      <c r="QU1573" s="72"/>
      <c r="QV1573" s="72"/>
      <c r="QW1573" s="72"/>
      <c r="QX1573" s="72"/>
      <c r="QY1573" s="72"/>
      <c r="QZ1573" s="72"/>
      <c r="RA1573" s="72"/>
      <c r="RB1573" s="72"/>
      <c r="RC1573" s="72"/>
      <c r="RD1573" s="72"/>
      <c r="RE1573" s="72"/>
      <c r="RF1573" s="72"/>
      <c r="RG1573" s="72"/>
      <c r="RH1573" s="72"/>
      <c r="RI1573" s="72"/>
      <c r="RJ1573" s="72"/>
      <c r="RK1573" s="72"/>
      <c r="RL1573" s="72"/>
      <c r="RM1573" s="72"/>
      <c r="RN1573" s="72"/>
      <c r="RO1573" s="72"/>
      <c r="RP1573" s="72"/>
      <c r="RQ1573" s="72"/>
      <c r="RR1573" s="72"/>
      <c r="RS1573" s="72"/>
      <c r="RT1573" s="72"/>
      <c r="RU1573" s="72"/>
      <c r="RV1573" s="72"/>
      <c r="RW1573" s="72"/>
      <c r="RX1573" s="72"/>
      <c r="RY1573" s="72"/>
      <c r="RZ1573" s="72"/>
      <c r="SA1573" s="72"/>
      <c r="SB1573" s="72"/>
      <c r="SC1573" s="72"/>
      <c r="SD1573" s="72"/>
      <c r="SE1573" s="72"/>
      <c r="SF1573" s="72"/>
      <c r="SG1573" s="72"/>
      <c r="SH1573" s="72"/>
      <c r="SI1573" s="72"/>
      <c r="SJ1573" s="72"/>
      <c r="SK1573" s="72"/>
      <c r="SL1573" s="72"/>
      <c r="SM1573" s="72"/>
      <c r="SN1573" s="72"/>
      <c r="SO1573" s="72"/>
      <c r="SP1573" s="72"/>
      <c r="SQ1573" s="72"/>
      <c r="SR1573" s="72"/>
      <c r="SS1573" s="72"/>
      <c r="ST1573" s="72"/>
      <c r="SU1573" s="72"/>
      <c r="SV1573" s="72"/>
      <c r="SW1573" s="72"/>
      <c r="SX1573" s="72"/>
      <c r="SY1573" s="72"/>
      <c r="SZ1573" s="72"/>
      <c r="TA1573" s="72"/>
      <c r="TB1573" s="72"/>
      <c r="TC1573" s="72"/>
    </row>
    <row r="1574" spans="1:523" ht="16.5" customHeight="1" x14ac:dyDescent="0.2">
      <c r="A1574" s="20">
        <v>1026</v>
      </c>
      <c r="B1574" s="20" t="s">
        <v>77</v>
      </c>
      <c r="C1574" s="20" t="s">
        <v>830</v>
      </c>
      <c r="D1574" s="20" t="s">
        <v>38</v>
      </c>
      <c r="E1574" s="20" t="s">
        <v>1345</v>
      </c>
      <c r="F1574" s="22" t="s">
        <v>1074</v>
      </c>
      <c r="G1574" s="73" t="s">
        <v>193</v>
      </c>
      <c r="H1574" s="20" t="s">
        <v>35</v>
      </c>
      <c r="I1574" s="20" t="s">
        <v>81</v>
      </c>
      <c r="J1574" s="22" t="s">
        <v>1075</v>
      </c>
      <c r="K1574" s="20"/>
      <c r="L1574" s="20"/>
      <c r="M1574" s="20"/>
      <c r="N1574" s="20"/>
      <c r="O1574" s="20"/>
      <c r="P1574" s="26">
        <v>2500000</v>
      </c>
      <c r="Q1574" s="24">
        <v>12</v>
      </c>
      <c r="R1574" s="25">
        <v>45717</v>
      </c>
      <c r="S1574" s="20" t="s">
        <v>83</v>
      </c>
      <c r="T1574" s="26">
        <f>P1574*12</f>
        <v>30000000</v>
      </c>
      <c r="U1574" s="27" t="s">
        <v>100</v>
      </c>
      <c r="V1574" s="27" t="s">
        <v>100</v>
      </c>
      <c r="W1574" s="72"/>
      <c r="X1574" s="72"/>
      <c r="Y1574" s="72"/>
      <c r="Z1574" s="72"/>
      <c r="AA1574" s="72"/>
      <c r="AB1574" s="72"/>
      <c r="AC1574" s="72"/>
      <c r="AD1574" s="72"/>
      <c r="AE1574" s="72"/>
      <c r="AF1574" s="72"/>
      <c r="AG1574" s="72"/>
      <c r="AH1574" s="72"/>
      <c r="AI1574" s="72"/>
      <c r="AJ1574" s="72"/>
      <c r="AK1574" s="72"/>
      <c r="AL1574" s="72"/>
      <c r="AM1574" s="72"/>
      <c r="AN1574" s="72"/>
      <c r="AO1574" s="72"/>
      <c r="AP1574" s="72"/>
      <c r="AQ1574" s="72"/>
      <c r="AR1574" s="72"/>
      <c r="AS1574" s="72"/>
      <c r="AT1574" s="72"/>
      <c r="AU1574" s="72"/>
      <c r="AV1574" s="72"/>
      <c r="AW1574" s="72"/>
      <c r="AX1574" s="72"/>
      <c r="AY1574" s="72"/>
      <c r="AZ1574" s="72"/>
      <c r="BA1574" s="72"/>
      <c r="BB1574" s="72"/>
      <c r="BC1574" s="72"/>
      <c r="BD1574" s="72"/>
      <c r="BE1574" s="72"/>
      <c r="BF1574" s="72"/>
      <c r="BG1574" s="72"/>
      <c r="BH1574" s="72"/>
      <c r="BI1574" s="72"/>
      <c r="BJ1574" s="72"/>
      <c r="BK1574" s="72"/>
      <c r="BL1574" s="72"/>
      <c r="BM1574" s="72"/>
      <c r="BN1574" s="72"/>
      <c r="BO1574" s="72"/>
      <c r="BP1574" s="72"/>
      <c r="BQ1574" s="72"/>
      <c r="BR1574" s="72"/>
      <c r="BS1574" s="72"/>
      <c r="BT1574" s="72"/>
      <c r="BU1574" s="72"/>
      <c r="BV1574" s="72"/>
      <c r="BW1574" s="72"/>
      <c r="BX1574" s="72"/>
      <c r="BY1574" s="72"/>
      <c r="BZ1574" s="72"/>
      <c r="CA1574" s="72"/>
      <c r="CB1574" s="72"/>
      <c r="CC1574" s="72"/>
      <c r="CD1574" s="72"/>
      <c r="CE1574" s="72"/>
      <c r="CF1574" s="72"/>
      <c r="CG1574" s="72"/>
      <c r="CH1574" s="72"/>
      <c r="CI1574" s="72"/>
      <c r="CJ1574" s="72"/>
      <c r="CK1574" s="72"/>
      <c r="CL1574" s="72"/>
      <c r="CM1574" s="72"/>
      <c r="CN1574" s="72"/>
      <c r="CO1574" s="72"/>
      <c r="CP1574" s="72"/>
      <c r="CQ1574" s="72"/>
      <c r="CR1574" s="72"/>
      <c r="CS1574" s="72"/>
      <c r="CT1574" s="72"/>
      <c r="CU1574" s="72"/>
      <c r="CV1574" s="72"/>
      <c r="CW1574" s="72"/>
      <c r="CX1574" s="72"/>
      <c r="CY1574" s="72"/>
      <c r="CZ1574" s="72"/>
      <c r="DA1574" s="72"/>
      <c r="DB1574" s="72"/>
      <c r="DC1574" s="72"/>
      <c r="DD1574" s="72"/>
      <c r="DE1574" s="72"/>
      <c r="DF1574" s="72"/>
      <c r="DG1574" s="72"/>
      <c r="DH1574" s="72"/>
      <c r="DI1574" s="72"/>
      <c r="DJ1574" s="72"/>
      <c r="DK1574" s="72"/>
      <c r="DL1574" s="72"/>
      <c r="DM1574" s="72"/>
      <c r="DN1574" s="72"/>
      <c r="DO1574" s="72"/>
      <c r="DP1574" s="72"/>
      <c r="DQ1574" s="72"/>
      <c r="DR1574" s="72"/>
      <c r="DS1574" s="72"/>
      <c r="DT1574" s="72"/>
      <c r="DU1574" s="72"/>
      <c r="DV1574" s="72"/>
      <c r="DW1574" s="72"/>
      <c r="DX1574" s="72"/>
      <c r="DY1574" s="72"/>
      <c r="DZ1574" s="72"/>
      <c r="EA1574" s="72"/>
      <c r="EB1574" s="72"/>
      <c r="EC1574" s="72"/>
      <c r="ED1574" s="72"/>
      <c r="EE1574" s="72"/>
      <c r="EF1574" s="72"/>
      <c r="EG1574" s="72"/>
      <c r="EH1574" s="72"/>
      <c r="EI1574" s="72"/>
      <c r="EJ1574" s="72"/>
      <c r="EK1574" s="72"/>
      <c r="EL1574" s="72"/>
      <c r="EM1574" s="72"/>
      <c r="EN1574" s="72"/>
      <c r="EO1574" s="72"/>
      <c r="EP1574" s="72"/>
      <c r="EQ1574" s="72"/>
      <c r="ER1574" s="72"/>
      <c r="ES1574" s="72"/>
      <c r="ET1574" s="72"/>
      <c r="EU1574" s="72"/>
      <c r="EV1574" s="72"/>
      <c r="EW1574" s="72"/>
      <c r="EX1574" s="72"/>
      <c r="EY1574" s="72"/>
      <c r="EZ1574" s="72"/>
      <c r="FA1574" s="72"/>
      <c r="FB1574" s="72"/>
      <c r="FC1574" s="72"/>
      <c r="FD1574" s="72"/>
      <c r="FE1574" s="72"/>
      <c r="FF1574" s="72"/>
      <c r="FG1574" s="72"/>
      <c r="FH1574" s="72"/>
      <c r="FI1574" s="72"/>
      <c r="FJ1574" s="72"/>
      <c r="FK1574" s="72"/>
      <c r="FL1574" s="72"/>
      <c r="FM1574" s="72"/>
      <c r="FN1574" s="72"/>
      <c r="FO1574" s="72"/>
      <c r="FP1574" s="72"/>
      <c r="FQ1574" s="72"/>
      <c r="FR1574" s="72"/>
      <c r="FS1574" s="72"/>
      <c r="FT1574" s="72"/>
      <c r="FU1574" s="72"/>
      <c r="FV1574" s="72"/>
      <c r="FW1574" s="72"/>
      <c r="FX1574" s="72"/>
      <c r="FY1574" s="72"/>
      <c r="FZ1574" s="72"/>
      <c r="GA1574" s="72"/>
      <c r="GB1574" s="72"/>
      <c r="GC1574" s="72"/>
      <c r="GD1574" s="72"/>
      <c r="GE1574" s="72"/>
      <c r="GF1574" s="72"/>
      <c r="GG1574" s="72"/>
      <c r="GH1574" s="72"/>
      <c r="GI1574" s="72"/>
      <c r="GJ1574" s="72"/>
      <c r="GK1574" s="72"/>
      <c r="GL1574" s="72"/>
      <c r="GM1574" s="72"/>
      <c r="GN1574" s="72"/>
      <c r="GO1574" s="72"/>
      <c r="GP1574" s="72"/>
      <c r="GQ1574" s="72"/>
      <c r="GR1574" s="72"/>
      <c r="GS1574" s="72"/>
      <c r="GT1574" s="72"/>
      <c r="GU1574" s="72"/>
      <c r="GV1574" s="72"/>
      <c r="GW1574" s="72"/>
      <c r="GX1574" s="72"/>
      <c r="GY1574" s="72"/>
      <c r="GZ1574" s="72"/>
      <c r="HA1574" s="72"/>
      <c r="HB1574" s="72"/>
      <c r="HC1574" s="72"/>
      <c r="HD1574" s="72"/>
      <c r="HE1574" s="72"/>
      <c r="HF1574" s="72"/>
      <c r="HG1574" s="72"/>
      <c r="HH1574" s="72"/>
      <c r="HI1574" s="72"/>
      <c r="HJ1574" s="72"/>
      <c r="HK1574" s="72"/>
      <c r="HL1574" s="72"/>
      <c r="HM1574" s="72"/>
      <c r="HN1574" s="72"/>
      <c r="HO1574" s="72"/>
      <c r="HP1574" s="72"/>
      <c r="HQ1574" s="72"/>
      <c r="HR1574" s="72"/>
      <c r="HS1574" s="72"/>
      <c r="HT1574" s="72"/>
      <c r="HU1574" s="72"/>
      <c r="HV1574" s="72"/>
      <c r="HW1574" s="72"/>
      <c r="HX1574" s="72"/>
      <c r="HY1574" s="72"/>
      <c r="HZ1574" s="72"/>
      <c r="IA1574" s="72"/>
      <c r="IB1574" s="72"/>
      <c r="IC1574" s="72"/>
      <c r="ID1574" s="72"/>
      <c r="IE1574" s="72"/>
      <c r="IF1574" s="72"/>
      <c r="IG1574" s="72"/>
      <c r="IH1574" s="72"/>
      <c r="II1574" s="72"/>
      <c r="IJ1574" s="72"/>
      <c r="IK1574" s="72"/>
      <c r="IL1574" s="72"/>
      <c r="IM1574" s="72"/>
      <c r="IN1574" s="72"/>
      <c r="IO1574" s="72"/>
      <c r="IP1574" s="72"/>
      <c r="IQ1574" s="72"/>
      <c r="IR1574" s="72"/>
      <c r="IS1574" s="72"/>
      <c r="IT1574" s="72"/>
      <c r="IU1574" s="72"/>
      <c r="IV1574" s="72"/>
      <c r="IW1574" s="72"/>
      <c r="IX1574" s="72"/>
      <c r="IY1574" s="72"/>
      <c r="IZ1574" s="72"/>
      <c r="JA1574" s="72"/>
      <c r="JB1574" s="72"/>
      <c r="JC1574" s="72"/>
      <c r="JD1574" s="72"/>
      <c r="JE1574" s="72"/>
      <c r="JF1574" s="72"/>
      <c r="JG1574" s="72"/>
      <c r="JH1574" s="72"/>
      <c r="JI1574" s="72"/>
      <c r="JJ1574" s="72"/>
      <c r="JK1574" s="72"/>
      <c r="JL1574" s="72"/>
      <c r="JM1574" s="72"/>
      <c r="JN1574" s="72"/>
      <c r="JO1574" s="72"/>
      <c r="JP1574" s="72"/>
      <c r="JQ1574" s="72"/>
      <c r="JR1574" s="72"/>
      <c r="JS1574" s="72"/>
      <c r="JT1574" s="72"/>
      <c r="JU1574" s="72"/>
      <c r="JV1574" s="72"/>
      <c r="JW1574" s="72"/>
      <c r="JX1574" s="72"/>
      <c r="JY1574" s="72"/>
      <c r="JZ1574" s="72"/>
      <c r="KA1574" s="72"/>
      <c r="KB1574" s="72"/>
      <c r="KC1574" s="72"/>
      <c r="KD1574" s="72"/>
      <c r="KE1574" s="72"/>
      <c r="KF1574" s="72"/>
      <c r="KG1574" s="72"/>
      <c r="KH1574" s="72"/>
      <c r="KI1574" s="72"/>
      <c r="KJ1574" s="72"/>
      <c r="KK1574" s="72"/>
      <c r="KL1574" s="72"/>
      <c r="KM1574" s="72"/>
      <c r="KN1574" s="72"/>
      <c r="KO1574" s="72"/>
      <c r="KP1574" s="72"/>
      <c r="KQ1574" s="72"/>
      <c r="KR1574" s="72"/>
      <c r="KS1574" s="72"/>
      <c r="KT1574" s="72"/>
      <c r="KU1574" s="72"/>
      <c r="KV1574" s="72"/>
      <c r="KW1574" s="72"/>
      <c r="KX1574" s="72"/>
      <c r="KY1574" s="72"/>
      <c r="KZ1574" s="72"/>
      <c r="LA1574" s="72"/>
      <c r="LB1574" s="72"/>
      <c r="LC1574" s="72"/>
      <c r="LD1574" s="72"/>
      <c r="LE1574" s="72"/>
      <c r="LF1574" s="72"/>
      <c r="LG1574" s="72"/>
      <c r="LH1574" s="72"/>
      <c r="LI1574" s="72"/>
      <c r="LJ1574" s="72"/>
      <c r="LK1574" s="72"/>
      <c r="LL1574" s="72"/>
      <c r="LM1574" s="72"/>
      <c r="LN1574" s="72"/>
      <c r="LO1574" s="72"/>
      <c r="LP1574" s="72"/>
      <c r="LQ1574" s="72"/>
      <c r="LR1574" s="72"/>
      <c r="LS1574" s="72"/>
      <c r="LT1574" s="72"/>
      <c r="LU1574" s="72"/>
      <c r="LV1574" s="72"/>
      <c r="LW1574" s="72"/>
      <c r="LX1574" s="72"/>
      <c r="LY1574" s="72"/>
      <c r="LZ1574" s="72"/>
      <c r="MA1574" s="72"/>
      <c r="MB1574" s="72"/>
      <c r="MC1574" s="72"/>
      <c r="MD1574" s="72"/>
      <c r="ME1574" s="72"/>
      <c r="MF1574" s="72"/>
      <c r="MG1574" s="72"/>
      <c r="MH1574" s="72"/>
      <c r="MI1574" s="72"/>
      <c r="MJ1574" s="72"/>
      <c r="MK1574" s="72"/>
      <c r="ML1574" s="72"/>
      <c r="MM1574" s="72"/>
      <c r="MN1574" s="72"/>
      <c r="MO1574" s="72"/>
      <c r="MP1574" s="72"/>
      <c r="MQ1574" s="72"/>
      <c r="MR1574" s="72"/>
      <c r="MS1574" s="72"/>
      <c r="MT1574" s="72"/>
      <c r="MU1574" s="72"/>
      <c r="MV1574" s="72"/>
      <c r="MW1574" s="72"/>
      <c r="MX1574" s="72"/>
      <c r="MY1574" s="72"/>
      <c r="MZ1574" s="72"/>
      <c r="NA1574" s="72"/>
      <c r="NB1574" s="72"/>
      <c r="NC1574" s="72"/>
      <c r="ND1574" s="72"/>
      <c r="NE1574" s="72"/>
      <c r="NF1574" s="72"/>
      <c r="NG1574" s="72"/>
      <c r="NH1574" s="72"/>
      <c r="NI1574" s="72"/>
      <c r="NJ1574" s="72"/>
      <c r="NK1574" s="72"/>
      <c r="NL1574" s="72"/>
      <c r="NM1574" s="72"/>
      <c r="NN1574" s="72"/>
      <c r="NO1574" s="72"/>
      <c r="NP1574" s="72"/>
      <c r="NQ1574" s="72"/>
      <c r="NR1574" s="72"/>
      <c r="NS1574" s="72"/>
      <c r="NT1574" s="72"/>
      <c r="NU1574" s="72"/>
      <c r="NV1574" s="72"/>
      <c r="NW1574" s="72"/>
      <c r="NX1574" s="72"/>
      <c r="NY1574" s="72"/>
      <c r="NZ1574" s="72"/>
      <c r="OA1574" s="72"/>
      <c r="OB1574" s="72"/>
      <c r="OC1574" s="72"/>
      <c r="OD1574" s="72"/>
      <c r="OE1574" s="72"/>
      <c r="OF1574" s="72"/>
      <c r="OG1574" s="72"/>
      <c r="OH1574" s="72"/>
      <c r="OI1574" s="72"/>
      <c r="OJ1574" s="72"/>
      <c r="OK1574" s="72"/>
      <c r="OL1574" s="72"/>
      <c r="OM1574" s="72"/>
      <c r="ON1574" s="72"/>
      <c r="OO1574" s="72"/>
      <c r="OP1574" s="72"/>
      <c r="OQ1574" s="72"/>
      <c r="OR1574" s="72"/>
      <c r="OS1574" s="72"/>
      <c r="OT1574" s="72"/>
      <c r="OU1574" s="72"/>
      <c r="OV1574" s="72"/>
      <c r="OW1574" s="72"/>
      <c r="OX1574" s="72"/>
      <c r="OY1574" s="72"/>
      <c r="OZ1574" s="72"/>
      <c r="PA1574" s="72"/>
      <c r="PB1574" s="72"/>
      <c r="PC1574" s="72"/>
      <c r="PD1574" s="72"/>
      <c r="PE1574" s="72"/>
      <c r="PF1574" s="72"/>
      <c r="PG1574" s="72"/>
      <c r="PH1574" s="72"/>
      <c r="PI1574" s="72"/>
      <c r="PJ1574" s="72"/>
      <c r="PK1574" s="72"/>
      <c r="PL1574" s="72"/>
      <c r="PM1574" s="72"/>
      <c r="PN1574" s="72"/>
      <c r="PO1574" s="72"/>
      <c r="PP1574" s="72"/>
      <c r="PQ1574" s="72"/>
      <c r="PR1574" s="72"/>
      <c r="PS1574" s="72"/>
      <c r="PT1574" s="72"/>
      <c r="PU1574" s="72"/>
      <c r="PV1574" s="72"/>
      <c r="PW1574" s="72"/>
      <c r="PX1574" s="72"/>
      <c r="PY1574" s="72"/>
      <c r="PZ1574" s="72"/>
      <c r="QA1574" s="72"/>
      <c r="QB1574" s="72"/>
      <c r="QC1574" s="72"/>
      <c r="QD1574" s="72"/>
      <c r="QE1574" s="72"/>
      <c r="QF1574" s="72"/>
      <c r="QG1574" s="72"/>
      <c r="QH1574" s="72"/>
      <c r="QI1574" s="72"/>
      <c r="QJ1574" s="72"/>
      <c r="QK1574" s="72"/>
      <c r="QL1574" s="72"/>
      <c r="QM1574" s="72"/>
      <c r="QN1574" s="72"/>
      <c r="QO1574" s="72"/>
      <c r="QP1574" s="72"/>
      <c r="QQ1574" s="72"/>
      <c r="QR1574" s="72"/>
      <c r="QS1574" s="72"/>
      <c r="QT1574" s="72"/>
      <c r="QU1574" s="72"/>
      <c r="QV1574" s="72"/>
      <c r="QW1574" s="72"/>
      <c r="QX1574" s="72"/>
      <c r="QY1574" s="72"/>
      <c r="QZ1574" s="72"/>
      <c r="RA1574" s="72"/>
      <c r="RB1574" s="72"/>
      <c r="RC1574" s="72"/>
      <c r="RD1574" s="72"/>
      <c r="RE1574" s="72"/>
      <c r="RF1574" s="72"/>
      <c r="RG1574" s="72"/>
      <c r="RH1574" s="72"/>
      <c r="RI1574" s="72"/>
      <c r="RJ1574" s="72"/>
      <c r="RK1574" s="72"/>
      <c r="RL1574" s="72"/>
      <c r="RM1574" s="72"/>
      <c r="RN1574" s="72"/>
      <c r="RO1574" s="72"/>
      <c r="RP1574" s="72"/>
      <c r="RQ1574" s="72"/>
      <c r="RR1574" s="72"/>
      <c r="RS1574" s="72"/>
      <c r="RT1574" s="72"/>
      <c r="RU1574" s="72"/>
      <c r="RV1574" s="72"/>
      <c r="RW1574" s="72"/>
      <c r="RX1574" s="72"/>
      <c r="RY1574" s="72"/>
      <c r="RZ1574" s="72"/>
      <c r="SA1574" s="72"/>
      <c r="SB1574" s="72"/>
      <c r="SC1574" s="72"/>
      <c r="SD1574" s="72"/>
      <c r="SE1574" s="72"/>
      <c r="SF1574" s="72"/>
      <c r="SG1574" s="72"/>
      <c r="SH1574" s="72"/>
      <c r="SI1574" s="72"/>
      <c r="SJ1574" s="72"/>
      <c r="SK1574" s="72"/>
      <c r="SL1574" s="72"/>
      <c r="SM1574" s="72"/>
      <c r="SN1574" s="72"/>
      <c r="SO1574" s="72"/>
      <c r="SP1574" s="72"/>
      <c r="SQ1574" s="72"/>
      <c r="SR1574" s="72"/>
      <c r="SS1574" s="72"/>
      <c r="ST1574" s="72"/>
      <c r="SU1574" s="72"/>
      <c r="SV1574" s="72"/>
      <c r="SW1574" s="72"/>
      <c r="SX1574" s="72"/>
      <c r="SY1574" s="72"/>
      <c r="SZ1574" s="72"/>
      <c r="TA1574" s="72"/>
      <c r="TB1574" s="72"/>
      <c r="TC1574" s="72"/>
    </row>
    <row r="1575" spans="1:523" ht="16.5" customHeight="1" x14ac:dyDescent="0.2">
      <c r="A1575" s="20">
        <v>1028</v>
      </c>
      <c r="B1575" s="20" t="s">
        <v>77</v>
      </c>
      <c r="C1575" s="20" t="s">
        <v>830</v>
      </c>
      <c r="D1575" s="20" t="s">
        <v>38</v>
      </c>
      <c r="E1575" s="20" t="s">
        <v>1345</v>
      </c>
      <c r="F1575" s="22" t="s">
        <v>1076</v>
      </c>
      <c r="G1575" s="73" t="s">
        <v>86</v>
      </c>
      <c r="H1575" s="20" t="s">
        <v>35</v>
      </c>
      <c r="I1575" s="20" t="s">
        <v>81</v>
      </c>
      <c r="J1575" s="22" t="s">
        <v>1075</v>
      </c>
      <c r="K1575" s="20"/>
      <c r="L1575" s="20"/>
      <c r="M1575" s="20"/>
      <c r="N1575" s="20"/>
      <c r="O1575" s="20"/>
      <c r="P1575" s="26">
        <v>3500000</v>
      </c>
      <c r="Q1575" s="24">
        <v>12</v>
      </c>
      <c r="R1575" s="25">
        <v>45717</v>
      </c>
      <c r="S1575" s="20" t="s">
        <v>29</v>
      </c>
      <c r="T1575" s="26">
        <f>P1575*12</f>
        <v>42000000</v>
      </c>
      <c r="U1575" s="27" t="s">
        <v>100</v>
      </c>
      <c r="V1575" s="27" t="s">
        <v>100</v>
      </c>
      <c r="W1575" s="72"/>
      <c r="X1575" s="72"/>
      <c r="Y1575" s="72"/>
      <c r="Z1575" s="72"/>
      <c r="AA1575" s="72"/>
      <c r="AB1575" s="72"/>
      <c r="AC1575" s="72"/>
      <c r="AD1575" s="72"/>
      <c r="AE1575" s="72"/>
      <c r="AF1575" s="72"/>
      <c r="AG1575" s="72"/>
      <c r="AH1575" s="72"/>
      <c r="AI1575" s="72"/>
      <c r="AJ1575" s="72"/>
      <c r="AK1575" s="72"/>
      <c r="AL1575" s="72"/>
      <c r="AM1575" s="72"/>
      <c r="AN1575" s="72"/>
      <c r="AO1575" s="72"/>
      <c r="AP1575" s="72"/>
      <c r="AQ1575" s="72"/>
      <c r="AR1575" s="72"/>
      <c r="AS1575" s="72"/>
      <c r="AT1575" s="72"/>
      <c r="AU1575" s="72"/>
      <c r="AV1575" s="72"/>
      <c r="AW1575" s="72"/>
      <c r="AX1575" s="72"/>
      <c r="AY1575" s="72"/>
      <c r="AZ1575" s="72"/>
      <c r="BA1575" s="72"/>
      <c r="BB1575" s="72"/>
      <c r="BC1575" s="72"/>
      <c r="BD1575" s="72"/>
      <c r="BE1575" s="72"/>
      <c r="BF1575" s="72"/>
      <c r="BG1575" s="72"/>
      <c r="BH1575" s="72"/>
      <c r="BI1575" s="72"/>
      <c r="BJ1575" s="72"/>
      <c r="BK1575" s="72"/>
      <c r="BL1575" s="72"/>
      <c r="BM1575" s="72"/>
      <c r="BN1575" s="72"/>
      <c r="BO1575" s="72"/>
      <c r="BP1575" s="72"/>
      <c r="BQ1575" s="72"/>
      <c r="BR1575" s="72"/>
      <c r="BS1575" s="72"/>
      <c r="BT1575" s="72"/>
      <c r="BU1575" s="72"/>
      <c r="BV1575" s="72"/>
      <c r="BW1575" s="72"/>
      <c r="BX1575" s="72"/>
      <c r="BY1575" s="72"/>
      <c r="BZ1575" s="72"/>
      <c r="CA1575" s="72"/>
      <c r="CB1575" s="72"/>
      <c r="CC1575" s="72"/>
      <c r="CD1575" s="72"/>
      <c r="CE1575" s="72"/>
      <c r="CF1575" s="72"/>
      <c r="CG1575" s="72"/>
      <c r="CH1575" s="72"/>
      <c r="CI1575" s="72"/>
      <c r="CJ1575" s="72"/>
      <c r="CK1575" s="72"/>
      <c r="CL1575" s="72"/>
      <c r="CM1575" s="72"/>
      <c r="CN1575" s="72"/>
      <c r="CO1575" s="72"/>
      <c r="CP1575" s="72"/>
      <c r="CQ1575" s="72"/>
      <c r="CR1575" s="72"/>
      <c r="CS1575" s="72"/>
      <c r="CT1575" s="72"/>
      <c r="CU1575" s="72"/>
      <c r="CV1575" s="72"/>
      <c r="CW1575" s="72"/>
      <c r="CX1575" s="72"/>
      <c r="CY1575" s="72"/>
      <c r="CZ1575" s="72"/>
      <c r="DA1575" s="72"/>
      <c r="DB1575" s="72"/>
      <c r="DC1575" s="72"/>
      <c r="DD1575" s="72"/>
      <c r="DE1575" s="72"/>
      <c r="DF1575" s="72"/>
      <c r="DG1575" s="72"/>
      <c r="DH1575" s="72"/>
      <c r="DI1575" s="72"/>
      <c r="DJ1575" s="72"/>
      <c r="DK1575" s="72"/>
      <c r="DL1575" s="72"/>
      <c r="DM1575" s="72"/>
      <c r="DN1575" s="72"/>
      <c r="DO1575" s="72"/>
      <c r="DP1575" s="72"/>
      <c r="DQ1575" s="72"/>
      <c r="DR1575" s="72"/>
      <c r="DS1575" s="72"/>
      <c r="DT1575" s="72"/>
      <c r="DU1575" s="72"/>
      <c r="DV1575" s="72"/>
      <c r="DW1575" s="72"/>
      <c r="DX1575" s="72"/>
      <c r="DY1575" s="72"/>
      <c r="DZ1575" s="72"/>
      <c r="EA1575" s="72"/>
      <c r="EB1575" s="72"/>
      <c r="EC1575" s="72"/>
      <c r="ED1575" s="72"/>
      <c r="EE1575" s="72"/>
      <c r="EF1575" s="72"/>
      <c r="EG1575" s="72"/>
      <c r="EH1575" s="72"/>
      <c r="EI1575" s="72"/>
      <c r="EJ1575" s="72"/>
      <c r="EK1575" s="72"/>
      <c r="EL1575" s="72"/>
      <c r="EM1575" s="72"/>
      <c r="EN1575" s="72"/>
      <c r="EO1575" s="72"/>
      <c r="EP1575" s="72"/>
      <c r="EQ1575" s="72"/>
      <c r="ER1575" s="72"/>
      <c r="ES1575" s="72"/>
      <c r="ET1575" s="72"/>
      <c r="EU1575" s="72"/>
      <c r="EV1575" s="72"/>
      <c r="EW1575" s="72"/>
      <c r="EX1575" s="72"/>
      <c r="EY1575" s="72"/>
      <c r="EZ1575" s="72"/>
      <c r="FA1575" s="72"/>
      <c r="FB1575" s="72"/>
      <c r="FC1575" s="72"/>
      <c r="FD1575" s="72"/>
      <c r="FE1575" s="72"/>
      <c r="FF1575" s="72"/>
      <c r="FG1575" s="72"/>
      <c r="FH1575" s="72"/>
      <c r="FI1575" s="72"/>
      <c r="FJ1575" s="72"/>
      <c r="FK1575" s="72"/>
      <c r="FL1575" s="72"/>
      <c r="FM1575" s="72"/>
      <c r="FN1575" s="72"/>
      <c r="FO1575" s="72"/>
      <c r="FP1575" s="72"/>
      <c r="FQ1575" s="72"/>
      <c r="FR1575" s="72"/>
      <c r="FS1575" s="72"/>
      <c r="FT1575" s="72"/>
      <c r="FU1575" s="72"/>
      <c r="FV1575" s="72"/>
      <c r="FW1575" s="72"/>
      <c r="FX1575" s="72"/>
      <c r="FY1575" s="72"/>
      <c r="FZ1575" s="72"/>
      <c r="GA1575" s="72"/>
      <c r="GB1575" s="72"/>
      <c r="GC1575" s="72"/>
      <c r="GD1575" s="72"/>
      <c r="GE1575" s="72"/>
      <c r="GF1575" s="72"/>
      <c r="GG1575" s="72"/>
      <c r="GH1575" s="72"/>
      <c r="GI1575" s="72"/>
      <c r="GJ1575" s="72"/>
      <c r="GK1575" s="72"/>
      <c r="GL1575" s="72"/>
      <c r="GM1575" s="72"/>
      <c r="GN1575" s="72"/>
      <c r="GO1575" s="72"/>
      <c r="GP1575" s="72"/>
      <c r="GQ1575" s="72"/>
      <c r="GR1575" s="72"/>
      <c r="GS1575" s="72"/>
      <c r="GT1575" s="72"/>
      <c r="GU1575" s="72"/>
      <c r="GV1575" s="72"/>
      <c r="GW1575" s="72"/>
      <c r="GX1575" s="72"/>
      <c r="GY1575" s="72"/>
      <c r="GZ1575" s="72"/>
      <c r="HA1575" s="72"/>
      <c r="HB1575" s="72"/>
      <c r="HC1575" s="72"/>
      <c r="HD1575" s="72"/>
      <c r="HE1575" s="72"/>
      <c r="HF1575" s="72"/>
      <c r="HG1575" s="72"/>
      <c r="HH1575" s="72"/>
      <c r="HI1575" s="72"/>
      <c r="HJ1575" s="72"/>
      <c r="HK1575" s="72"/>
      <c r="HL1575" s="72"/>
      <c r="HM1575" s="72"/>
      <c r="HN1575" s="72"/>
      <c r="HO1575" s="72"/>
      <c r="HP1575" s="72"/>
      <c r="HQ1575" s="72"/>
      <c r="HR1575" s="72"/>
      <c r="HS1575" s="72"/>
      <c r="HT1575" s="72"/>
      <c r="HU1575" s="72"/>
      <c r="HV1575" s="72"/>
      <c r="HW1575" s="72"/>
      <c r="HX1575" s="72"/>
      <c r="HY1575" s="72"/>
      <c r="HZ1575" s="72"/>
      <c r="IA1575" s="72"/>
      <c r="IB1575" s="72"/>
      <c r="IC1575" s="72"/>
      <c r="ID1575" s="72"/>
      <c r="IE1575" s="72"/>
      <c r="IF1575" s="72"/>
      <c r="IG1575" s="72"/>
      <c r="IH1575" s="72"/>
      <c r="II1575" s="72"/>
      <c r="IJ1575" s="72"/>
      <c r="IK1575" s="72"/>
      <c r="IL1575" s="72"/>
      <c r="IM1575" s="72"/>
      <c r="IN1575" s="72"/>
      <c r="IO1575" s="72"/>
      <c r="IP1575" s="72"/>
      <c r="IQ1575" s="72"/>
      <c r="IR1575" s="72"/>
      <c r="IS1575" s="72"/>
      <c r="IT1575" s="72"/>
      <c r="IU1575" s="72"/>
      <c r="IV1575" s="72"/>
      <c r="IW1575" s="72"/>
      <c r="IX1575" s="72"/>
      <c r="IY1575" s="72"/>
      <c r="IZ1575" s="72"/>
      <c r="JA1575" s="72"/>
      <c r="JB1575" s="72"/>
      <c r="JC1575" s="72"/>
      <c r="JD1575" s="72"/>
      <c r="JE1575" s="72"/>
      <c r="JF1575" s="72"/>
      <c r="JG1575" s="72"/>
      <c r="JH1575" s="72"/>
      <c r="JI1575" s="72"/>
      <c r="JJ1575" s="72"/>
      <c r="JK1575" s="72"/>
      <c r="JL1575" s="72"/>
      <c r="JM1575" s="72"/>
      <c r="JN1575" s="72"/>
      <c r="JO1575" s="72"/>
      <c r="JP1575" s="72"/>
      <c r="JQ1575" s="72"/>
      <c r="JR1575" s="72"/>
      <c r="JS1575" s="72"/>
      <c r="JT1575" s="72"/>
      <c r="JU1575" s="72"/>
      <c r="JV1575" s="72"/>
      <c r="JW1575" s="72"/>
      <c r="JX1575" s="72"/>
      <c r="JY1575" s="72"/>
      <c r="JZ1575" s="72"/>
      <c r="KA1575" s="72"/>
      <c r="KB1575" s="72"/>
      <c r="KC1575" s="72"/>
      <c r="KD1575" s="72"/>
      <c r="KE1575" s="72"/>
      <c r="KF1575" s="72"/>
      <c r="KG1575" s="72"/>
      <c r="KH1575" s="72"/>
      <c r="KI1575" s="72"/>
      <c r="KJ1575" s="72"/>
      <c r="KK1575" s="72"/>
      <c r="KL1575" s="72"/>
      <c r="KM1575" s="72"/>
      <c r="KN1575" s="72"/>
      <c r="KO1575" s="72"/>
      <c r="KP1575" s="72"/>
      <c r="KQ1575" s="72"/>
      <c r="KR1575" s="72"/>
      <c r="KS1575" s="72"/>
      <c r="KT1575" s="72"/>
      <c r="KU1575" s="72"/>
      <c r="KV1575" s="72"/>
      <c r="KW1575" s="72"/>
      <c r="KX1575" s="72"/>
      <c r="KY1575" s="72"/>
      <c r="KZ1575" s="72"/>
      <c r="LA1575" s="72"/>
      <c r="LB1575" s="72"/>
      <c r="LC1575" s="72"/>
      <c r="LD1575" s="72"/>
      <c r="LE1575" s="72"/>
      <c r="LF1575" s="72"/>
      <c r="LG1575" s="72"/>
      <c r="LH1575" s="72"/>
      <c r="LI1575" s="72"/>
      <c r="LJ1575" s="72"/>
      <c r="LK1575" s="72"/>
      <c r="LL1575" s="72"/>
      <c r="LM1575" s="72"/>
      <c r="LN1575" s="72"/>
      <c r="LO1575" s="72"/>
      <c r="LP1575" s="72"/>
      <c r="LQ1575" s="72"/>
      <c r="LR1575" s="72"/>
      <c r="LS1575" s="72"/>
      <c r="LT1575" s="72"/>
      <c r="LU1575" s="72"/>
      <c r="LV1575" s="72"/>
      <c r="LW1575" s="72"/>
      <c r="LX1575" s="72"/>
      <c r="LY1575" s="72"/>
      <c r="LZ1575" s="72"/>
      <c r="MA1575" s="72"/>
      <c r="MB1575" s="72"/>
      <c r="MC1575" s="72"/>
      <c r="MD1575" s="72"/>
      <c r="ME1575" s="72"/>
      <c r="MF1575" s="72"/>
      <c r="MG1575" s="72"/>
      <c r="MH1575" s="72"/>
      <c r="MI1575" s="72"/>
      <c r="MJ1575" s="72"/>
      <c r="MK1575" s="72"/>
      <c r="ML1575" s="72"/>
      <c r="MM1575" s="72"/>
      <c r="MN1575" s="72"/>
      <c r="MO1575" s="72"/>
      <c r="MP1575" s="72"/>
      <c r="MQ1575" s="72"/>
      <c r="MR1575" s="72"/>
      <c r="MS1575" s="72"/>
      <c r="MT1575" s="72"/>
      <c r="MU1575" s="72"/>
      <c r="MV1575" s="72"/>
      <c r="MW1575" s="72"/>
      <c r="MX1575" s="72"/>
      <c r="MY1575" s="72"/>
      <c r="MZ1575" s="72"/>
      <c r="NA1575" s="72"/>
      <c r="NB1575" s="72"/>
      <c r="NC1575" s="72"/>
      <c r="ND1575" s="72"/>
      <c r="NE1575" s="72"/>
      <c r="NF1575" s="72"/>
      <c r="NG1575" s="72"/>
      <c r="NH1575" s="72"/>
      <c r="NI1575" s="72"/>
      <c r="NJ1575" s="72"/>
      <c r="NK1575" s="72"/>
      <c r="NL1575" s="72"/>
      <c r="NM1575" s="72"/>
      <c r="NN1575" s="72"/>
      <c r="NO1575" s="72"/>
      <c r="NP1575" s="72"/>
      <c r="NQ1575" s="72"/>
      <c r="NR1575" s="72"/>
      <c r="NS1575" s="72"/>
      <c r="NT1575" s="72"/>
      <c r="NU1575" s="72"/>
      <c r="NV1575" s="72"/>
      <c r="NW1575" s="72"/>
      <c r="NX1575" s="72"/>
      <c r="NY1575" s="72"/>
      <c r="NZ1575" s="72"/>
      <c r="OA1575" s="72"/>
      <c r="OB1575" s="72"/>
      <c r="OC1575" s="72"/>
      <c r="OD1575" s="72"/>
      <c r="OE1575" s="72"/>
      <c r="OF1575" s="72"/>
      <c r="OG1575" s="72"/>
      <c r="OH1575" s="72"/>
      <c r="OI1575" s="72"/>
      <c r="OJ1575" s="72"/>
      <c r="OK1575" s="72"/>
      <c r="OL1575" s="72"/>
      <c r="OM1575" s="72"/>
      <c r="ON1575" s="72"/>
      <c r="OO1575" s="72"/>
      <c r="OP1575" s="72"/>
      <c r="OQ1575" s="72"/>
      <c r="OR1575" s="72"/>
      <c r="OS1575" s="72"/>
      <c r="OT1575" s="72"/>
      <c r="OU1575" s="72"/>
      <c r="OV1575" s="72"/>
      <c r="OW1575" s="72"/>
      <c r="OX1575" s="72"/>
      <c r="OY1575" s="72"/>
      <c r="OZ1575" s="72"/>
      <c r="PA1575" s="72"/>
      <c r="PB1575" s="72"/>
      <c r="PC1575" s="72"/>
      <c r="PD1575" s="72"/>
      <c r="PE1575" s="72"/>
      <c r="PF1575" s="72"/>
      <c r="PG1575" s="72"/>
      <c r="PH1575" s="72"/>
      <c r="PI1575" s="72"/>
      <c r="PJ1575" s="72"/>
      <c r="PK1575" s="72"/>
      <c r="PL1575" s="72"/>
      <c r="PM1575" s="72"/>
      <c r="PN1575" s="72"/>
      <c r="PO1575" s="72"/>
      <c r="PP1575" s="72"/>
      <c r="PQ1575" s="72"/>
      <c r="PR1575" s="72"/>
      <c r="PS1575" s="72"/>
      <c r="PT1575" s="72"/>
      <c r="PU1575" s="72"/>
      <c r="PV1575" s="72"/>
      <c r="PW1575" s="72"/>
      <c r="PX1575" s="72"/>
      <c r="PY1575" s="72"/>
      <c r="PZ1575" s="72"/>
      <c r="QA1575" s="72"/>
      <c r="QB1575" s="72"/>
      <c r="QC1575" s="72"/>
      <c r="QD1575" s="72"/>
      <c r="QE1575" s="72"/>
      <c r="QF1575" s="72"/>
      <c r="QG1575" s="72"/>
      <c r="QH1575" s="72"/>
      <c r="QI1575" s="72"/>
      <c r="QJ1575" s="72"/>
      <c r="QK1575" s="72"/>
      <c r="QL1575" s="72"/>
      <c r="QM1575" s="72"/>
      <c r="QN1575" s="72"/>
      <c r="QO1575" s="72"/>
      <c r="QP1575" s="72"/>
      <c r="QQ1575" s="72"/>
      <c r="QR1575" s="72"/>
      <c r="QS1575" s="72"/>
      <c r="QT1575" s="72"/>
      <c r="QU1575" s="72"/>
      <c r="QV1575" s="72"/>
      <c r="QW1575" s="72"/>
      <c r="QX1575" s="72"/>
      <c r="QY1575" s="72"/>
      <c r="QZ1575" s="72"/>
      <c r="RA1575" s="72"/>
      <c r="RB1575" s="72"/>
      <c r="RC1575" s="72"/>
      <c r="RD1575" s="72"/>
      <c r="RE1575" s="72"/>
      <c r="RF1575" s="72"/>
      <c r="RG1575" s="72"/>
      <c r="RH1575" s="72"/>
      <c r="RI1575" s="72"/>
      <c r="RJ1575" s="72"/>
      <c r="RK1575" s="72"/>
      <c r="RL1575" s="72"/>
      <c r="RM1575" s="72"/>
      <c r="RN1575" s="72"/>
      <c r="RO1575" s="72"/>
      <c r="RP1575" s="72"/>
      <c r="RQ1575" s="72"/>
      <c r="RR1575" s="72"/>
      <c r="RS1575" s="72"/>
      <c r="RT1575" s="72"/>
      <c r="RU1575" s="72"/>
      <c r="RV1575" s="72"/>
      <c r="RW1575" s="72"/>
      <c r="RX1575" s="72"/>
      <c r="RY1575" s="72"/>
      <c r="RZ1575" s="72"/>
      <c r="SA1575" s="72"/>
      <c r="SB1575" s="72"/>
      <c r="SC1575" s="72"/>
      <c r="SD1575" s="72"/>
      <c r="SE1575" s="72"/>
      <c r="SF1575" s="72"/>
      <c r="SG1575" s="72"/>
      <c r="SH1575" s="72"/>
      <c r="SI1575" s="72"/>
      <c r="SJ1575" s="72"/>
      <c r="SK1575" s="72"/>
      <c r="SL1575" s="72"/>
      <c r="SM1575" s="72"/>
      <c r="SN1575" s="72"/>
      <c r="SO1575" s="72"/>
      <c r="SP1575" s="72"/>
      <c r="SQ1575" s="72"/>
      <c r="SR1575" s="72"/>
      <c r="SS1575" s="72"/>
      <c r="ST1575" s="72"/>
      <c r="SU1575" s="72"/>
      <c r="SV1575" s="72"/>
      <c r="SW1575" s="72"/>
      <c r="SX1575" s="72"/>
      <c r="SY1575" s="72"/>
      <c r="SZ1575" s="72"/>
      <c r="TA1575" s="72"/>
      <c r="TB1575" s="72"/>
      <c r="TC1575" s="72"/>
    </row>
    <row r="1576" spans="1:523" ht="16.5" customHeight="1" x14ac:dyDescent="0.2">
      <c r="A1576" s="20">
        <v>1029</v>
      </c>
      <c r="B1576" s="20" t="s">
        <v>77</v>
      </c>
      <c r="C1576" s="20" t="s">
        <v>830</v>
      </c>
      <c r="D1576" s="20" t="s">
        <v>38</v>
      </c>
      <c r="E1576" s="20" t="s">
        <v>1339</v>
      </c>
      <c r="F1576" s="22" t="s">
        <v>191</v>
      </c>
      <c r="G1576" s="44" t="s">
        <v>86</v>
      </c>
      <c r="H1576" s="20" t="s">
        <v>26</v>
      </c>
      <c r="I1576" s="20" t="s">
        <v>81</v>
      </c>
      <c r="J1576" s="22" t="s">
        <v>1075</v>
      </c>
      <c r="K1576" s="20"/>
      <c r="L1576" s="20"/>
      <c r="M1576" s="20"/>
      <c r="N1576" s="20"/>
      <c r="O1576" s="20"/>
      <c r="P1576" s="26">
        <v>3500000</v>
      </c>
      <c r="Q1576" s="24">
        <v>12</v>
      </c>
      <c r="R1576" s="25">
        <v>45717</v>
      </c>
      <c r="S1576" s="20" t="s">
        <v>29</v>
      </c>
      <c r="T1576" s="26">
        <f>P1576*12</f>
        <v>42000000</v>
      </c>
      <c r="U1576" s="27" t="s">
        <v>100</v>
      </c>
      <c r="V1576" s="27" t="s">
        <v>100</v>
      </c>
      <c r="W1576" s="72"/>
      <c r="X1576" s="72"/>
      <c r="Y1576" s="72"/>
      <c r="Z1576" s="72"/>
      <c r="AA1576" s="72"/>
      <c r="AB1576" s="72"/>
      <c r="AC1576" s="72"/>
      <c r="AD1576" s="72"/>
      <c r="AE1576" s="72"/>
      <c r="AF1576" s="72"/>
      <c r="AG1576" s="72"/>
      <c r="AH1576" s="72"/>
      <c r="AI1576" s="72"/>
      <c r="AJ1576" s="72"/>
      <c r="AK1576" s="72"/>
      <c r="AL1576" s="72"/>
      <c r="AM1576" s="72"/>
      <c r="AN1576" s="72"/>
      <c r="AO1576" s="72"/>
      <c r="AP1576" s="72"/>
      <c r="AQ1576" s="72"/>
      <c r="AR1576" s="72"/>
      <c r="AS1576" s="72"/>
      <c r="AT1576" s="72"/>
      <c r="AU1576" s="72"/>
      <c r="AV1576" s="72"/>
      <c r="AW1576" s="72"/>
      <c r="AX1576" s="72"/>
      <c r="AY1576" s="72"/>
      <c r="AZ1576" s="72"/>
      <c r="BA1576" s="72"/>
      <c r="BB1576" s="72"/>
      <c r="BC1576" s="72"/>
      <c r="BD1576" s="72"/>
      <c r="BE1576" s="72"/>
      <c r="BF1576" s="72"/>
      <c r="BG1576" s="72"/>
      <c r="BH1576" s="72"/>
      <c r="BI1576" s="72"/>
      <c r="BJ1576" s="72"/>
      <c r="BK1576" s="72"/>
      <c r="BL1576" s="72"/>
      <c r="BM1576" s="72"/>
      <c r="BN1576" s="72"/>
      <c r="BO1576" s="72"/>
      <c r="BP1576" s="72"/>
      <c r="BQ1576" s="72"/>
      <c r="BR1576" s="72"/>
      <c r="BS1576" s="72"/>
      <c r="BT1576" s="72"/>
      <c r="BU1576" s="72"/>
      <c r="BV1576" s="72"/>
      <c r="BW1576" s="72"/>
      <c r="BX1576" s="72"/>
      <c r="BY1576" s="72"/>
      <c r="BZ1576" s="72"/>
      <c r="CA1576" s="72"/>
      <c r="CB1576" s="72"/>
      <c r="CC1576" s="72"/>
      <c r="CD1576" s="72"/>
      <c r="CE1576" s="72"/>
      <c r="CF1576" s="72"/>
      <c r="CG1576" s="72"/>
      <c r="CH1576" s="72"/>
      <c r="CI1576" s="72"/>
      <c r="CJ1576" s="72"/>
      <c r="CK1576" s="72"/>
      <c r="CL1576" s="72"/>
      <c r="CM1576" s="72"/>
      <c r="CN1576" s="72"/>
      <c r="CO1576" s="72"/>
      <c r="CP1576" s="72"/>
      <c r="CQ1576" s="72"/>
      <c r="CR1576" s="72"/>
      <c r="CS1576" s="72"/>
      <c r="CT1576" s="72"/>
      <c r="CU1576" s="72"/>
      <c r="CV1576" s="72"/>
      <c r="CW1576" s="72"/>
      <c r="CX1576" s="72"/>
      <c r="CY1576" s="72"/>
      <c r="CZ1576" s="72"/>
      <c r="DA1576" s="72"/>
      <c r="DB1576" s="72"/>
      <c r="DC1576" s="72"/>
      <c r="DD1576" s="72"/>
      <c r="DE1576" s="72"/>
      <c r="DF1576" s="72"/>
      <c r="DG1576" s="72"/>
      <c r="DH1576" s="72"/>
      <c r="DI1576" s="72"/>
      <c r="DJ1576" s="72"/>
      <c r="DK1576" s="72"/>
      <c r="DL1576" s="72"/>
      <c r="DM1576" s="72"/>
      <c r="DN1576" s="72"/>
      <c r="DO1576" s="72"/>
      <c r="DP1576" s="72"/>
      <c r="DQ1576" s="72"/>
      <c r="DR1576" s="72"/>
      <c r="DS1576" s="72"/>
      <c r="DT1576" s="72"/>
      <c r="DU1576" s="72"/>
      <c r="DV1576" s="72"/>
      <c r="DW1576" s="72"/>
      <c r="DX1576" s="72"/>
      <c r="DY1576" s="72"/>
      <c r="DZ1576" s="72"/>
      <c r="EA1576" s="72"/>
      <c r="EB1576" s="72"/>
      <c r="EC1576" s="72"/>
      <c r="ED1576" s="72"/>
      <c r="EE1576" s="72"/>
      <c r="EF1576" s="72"/>
      <c r="EG1576" s="72"/>
      <c r="EH1576" s="72"/>
      <c r="EI1576" s="72"/>
      <c r="EJ1576" s="72"/>
      <c r="EK1576" s="72"/>
      <c r="EL1576" s="72"/>
      <c r="EM1576" s="72"/>
      <c r="EN1576" s="72"/>
      <c r="EO1576" s="72"/>
      <c r="EP1576" s="72"/>
      <c r="EQ1576" s="72"/>
      <c r="ER1576" s="72"/>
      <c r="ES1576" s="72"/>
      <c r="ET1576" s="72"/>
      <c r="EU1576" s="72"/>
      <c r="EV1576" s="72"/>
      <c r="EW1576" s="72"/>
      <c r="EX1576" s="72"/>
      <c r="EY1576" s="72"/>
      <c r="EZ1576" s="72"/>
      <c r="FA1576" s="72"/>
      <c r="FB1576" s="72"/>
      <c r="FC1576" s="72"/>
      <c r="FD1576" s="72"/>
      <c r="FE1576" s="72"/>
      <c r="FF1576" s="72"/>
      <c r="FG1576" s="72"/>
      <c r="FH1576" s="72"/>
      <c r="FI1576" s="72"/>
      <c r="FJ1576" s="72"/>
      <c r="FK1576" s="72"/>
      <c r="FL1576" s="72"/>
      <c r="FM1576" s="72"/>
      <c r="FN1576" s="72"/>
      <c r="FO1576" s="72"/>
      <c r="FP1576" s="72"/>
      <c r="FQ1576" s="72"/>
      <c r="FR1576" s="72"/>
      <c r="FS1576" s="72"/>
      <c r="FT1576" s="72"/>
      <c r="FU1576" s="72"/>
      <c r="FV1576" s="72"/>
      <c r="FW1576" s="72"/>
      <c r="FX1576" s="72"/>
      <c r="FY1576" s="72"/>
      <c r="FZ1576" s="72"/>
      <c r="GA1576" s="72"/>
      <c r="GB1576" s="72"/>
      <c r="GC1576" s="72"/>
      <c r="GD1576" s="72"/>
      <c r="GE1576" s="72"/>
      <c r="GF1576" s="72"/>
      <c r="GG1576" s="72"/>
      <c r="GH1576" s="72"/>
      <c r="GI1576" s="72"/>
      <c r="GJ1576" s="72"/>
      <c r="GK1576" s="72"/>
      <c r="GL1576" s="72"/>
      <c r="GM1576" s="72"/>
      <c r="GN1576" s="72"/>
      <c r="GO1576" s="72"/>
      <c r="GP1576" s="72"/>
      <c r="GQ1576" s="72"/>
      <c r="GR1576" s="72"/>
      <c r="GS1576" s="72"/>
      <c r="GT1576" s="72"/>
      <c r="GU1576" s="72"/>
      <c r="GV1576" s="72"/>
      <c r="GW1576" s="72"/>
      <c r="GX1576" s="72"/>
      <c r="GY1576" s="72"/>
      <c r="GZ1576" s="72"/>
      <c r="HA1576" s="72"/>
      <c r="HB1576" s="72"/>
      <c r="HC1576" s="72"/>
      <c r="HD1576" s="72"/>
      <c r="HE1576" s="72"/>
      <c r="HF1576" s="72"/>
      <c r="HG1576" s="72"/>
      <c r="HH1576" s="72"/>
      <c r="HI1576" s="72"/>
      <c r="HJ1576" s="72"/>
      <c r="HK1576" s="72"/>
      <c r="HL1576" s="72"/>
      <c r="HM1576" s="72"/>
      <c r="HN1576" s="72"/>
      <c r="HO1576" s="72"/>
      <c r="HP1576" s="72"/>
      <c r="HQ1576" s="72"/>
      <c r="HR1576" s="72"/>
      <c r="HS1576" s="72"/>
      <c r="HT1576" s="72"/>
      <c r="HU1576" s="72"/>
      <c r="HV1576" s="72"/>
      <c r="HW1576" s="72"/>
      <c r="HX1576" s="72"/>
      <c r="HY1576" s="72"/>
      <c r="HZ1576" s="72"/>
      <c r="IA1576" s="72"/>
      <c r="IB1576" s="72"/>
      <c r="IC1576" s="72"/>
      <c r="ID1576" s="72"/>
      <c r="IE1576" s="72"/>
      <c r="IF1576" s="72"/>
      <c r="IG1576" s="72"/>
      <c r="IH1576" s="72"/>
      <c r="II1576" s="72"/>
      <c r="IJ1576" s="72"/>
      <c r="IK1576" s="72"/>
      <c r="IL1576" s="72"/>
      <c r="IM1576" s="72"/>
      <c r="IN1576" s="72"/>
      <c r="IO1576" s="72"/>
      <c r="IP1576" s="72"/>
      <c r="IQ1576" s="72"/>
      <c r="IR1576" s="72"/>
      <c r="IS1576" s="72"/>
      <c r="IT1576" s="72"/>
      <c r="IU1576" s="72"/>
      <c r="IV1576" s="72"/>
      <c r="IW1576" s="72"/>
      <c r="IX1576" s="72"/>
      <c r="IY1576" s="72"/>
      <c r="IZ1576" s="72"/>
      <c r="JA1576" s="72"/>
      <c r="JB1576" s="72"/>
      <c r="JC1576" s="72"/>
      <c r="JD1576" s="72"/>
      <c r="JE1576" s="72"/>
      <c r="JF1576" s="72"/>
      <c r="JG1576" s="72"/>
      <c r="JH1576" s="72"/>
      <c r="JI1576" s="72"/>
      <c r="JJ1576" s="72"/>
      <c r="JK1576" s="72"/>
      <c r="JL1576" s="72"/>
      <c r="JM1576" s="72"/>
      <c r="JN1576" s="72"/>
      <c r="JO1576" s="72"/>
      <c r="JP1576" s="72"/>
      <c r="JQ1576" s="72"/>
      <c r="JR1576" s="72"/>
      <c r="JS1576" s="72"/>
      <c r="JT1576" s="72"/>
      <c r="JU1576" s="72"/>
      <c r="JV1576" s="72"/>
      <c r="JW1576" s="72"/>
      <c r="JX1576" s="72"/>
      <c r="JY1576" s="72"/>
      <c r="JZ1576" s="72"/>
      <c r="KA1576" s="72"/>
      <c r="KB1576" s="72"/>
      <c r="KC1576" s="72"/>
      <c r="KD1576" s="72"/>
      <c r="KE1576" s="72"/>
      <c r="KF1576" s="72"/>
      <c r="KG1576" s="72"/>
      <c r="KH1576" s="72"/>
      <c r="KI1576" s="72"/>
      <c r="KJ1576" s="72"/>
      <c r="KK1576" s="72"/>
      <c r="KL1576" s="72"/>
      <c r="KM1576" s="72"/>
      <c r="KN1576" s="72"/>
      <c r="KO1576" s="72"/>
      <c r="KP1576" s="72"/>
      <c r="KQ1576" s="72"/>
      <c r="KR1576" s="72"/>
      <c r="KS1576" s="72"/>
      <c r="KT1576" s="72"/>
      <c r="KU1576" s="72"/>
      <c r="KV1576" s="72"/>
      <c r="KW1576" s="72"/>
      <c r="KX1576" s="72"/>
      <c r="KY1576" s="72"/>
      <c r="KZ1576" s="72"/>
      <c r="LA1576" s="72"/>
      <c r="LB1576" s="72"/>
      <c r="LC1576" s="72"/>
      <c r="LD1576" s="72"/>
      <c r="LE1576" s="72"/>
      <c r="LF1576" s="72"/>
      <c r="LG1576" s="72"/>
      <c r="LH1576" s="72"/>
      <c r="LI1576" s="72"/>
      <c r="LJ1576" s="72"/>
      <c r="LK1576" s="72"/>
      <c r="LL1576" s="72"/>
      <c r="LM1576" s="72"/>
      <c r="LN1576" s="72"/>
      <c r="LO1576" s="72"/>
      <c r="LP1576" s="72"/>
      <c r="LQ1576" s="72"/>
      <c r="LR1576" s="72"/>
      <c r="LS1576" s="72"/>
      <c r="LT1576" s="72"/>
      <c r="LU1576" s="72"/>
      <c r="LV1576" s="72"/>
      <c r="LW1576" s="72"/>
      <c r="LX1576" s="72"/>
      <c r="LY1576" s="72"/>
      <c r="LZ1576" s="72"/>
      <c r="MA1576" s="72"/>
      <c r="MB1576" s="72"/>
      <c r="MC1576" s="72"/>
      <c r="MD1576" s="72"/>
      <c r="ME1576" s="72"/>
      <c r="MF1576" s="72"/>
      <c r="MG1576" s="72"/>
      <c r="MH1576" s="72"/>
      <c r="MI1576" s="72"/>
      <c r="MJ1576" s="72"/>
      <c r="MK1576" s="72"/>
      <c r="ML1576" s="72"/>
      <c r="MM1576" s="72"/>
      <c r="MN1576" s="72"/>
      <c r="MO1576" s="72"/>
      <c r="MP1576" s="72"/>
      <c r="MQ1576" s="72"/>
      <c r="MR1576" s="72"/>
      <c r="MS1576" s="72"/>
      <c r="MT1576" s="72"/>
      <c r="MU1576" s="72"/>
      <c r="MV1576" s="72"/>
      <c r="MW1576" s="72"/>
      <c r="MX1576" s="72"/>
      <c r="MY1576" s="72"/>
      <c r="MZ1576" s="72"/>
      <c r="NA1576" s="72"/>
      <c r="NB1576" s="72"/>
      <c r="NC1576" s="72"/>
      <c r="ND1576" s="72"/>
      <c r="NE1576" s="72"/>
      <c r="NF1576" s="72"/>
      <c r="NG1576" s="72"/>
      <c r="NH1576" s="72"/>
      <c r="NI1576" s="72"/>
      <c r="NJ1576" s="72"/>
      <c r="NK1576" s="72"/>
      <c r="NL1576" s="72"/>
      <c r="NM1576" s="72"/>
      <c r="NN1576" s="72"/>
      <c r="NO1576" s="72"/>
      <c r="NP1576" s="72"/>
      <c r="NQ1576" s="72"/>
      <c r="NR1576" s="72"/>
      <c r="NS1576" s="72"/>
      <c r="NT1576" s="72"/>
      <c r="NU1576" s="72"/>
      <c r="NV1576" s="72"/>
      <c r="NW1576" s="72"/>
      <c r="NX1576" s="72"/>
      <c r="NY1576" s="72"/>
      <c r="NZ1576" s="72"/>
      <c r="OA1576" s="72"/>
      <c r="OB1576" s="72"/>
      <c r="OC1576" s="72"/>
      <c r="OD1576" s="72"/>
      <c r="OE1576" s="72"/>
      <c r="OF1576" s="72"/>
      <c r="OG1576" s="72"/>
      <c r="OH1576" s="72"/>
      <c r="OI1576" s="72"/>
      <c r="OJ1576" s="72"/>
      <c r="OK1576" s="72"/>
      <c r="OL1576" s="72"/>
      <c r="OM1576" s="72"/>
      <c r="ON1576" s="72"/>
      <c r="OO1576" s="72"/>
      <c r="OP1576" s="72"/>
      <c r="OQ1576" s="72"/>
      <c r="OR1576" s="72"/>
      <c r="OS1576" s="72"/>
      <c r="OT1576" s="72"/>
      <c r="OU1576" s="72"/>
      <c r="OV1576" s="72"/>
      <c r="OW1576" s="72"/>
      <c r="OX1576" s="72"/>
      <c r="OY1576" s="72"/>
      <c r="OZ1576" s="72"/>
      <c r="PA1576" s="72"/>
      <c r="PB1576" s="72"/>
      <c r="PC1576" s="72"/>
      <c r="PD1576" s="72"/>
      <c r="PE1576" s="72"/>
      <c r="PF1576" s="72"/>
      <c r="PG1576" s="72"/>
      <c r="PH1576" s="72"/>
      <c r="PI1576" s="72"/>
      <c r="PJ1576" s="72"/>
      <c r="PK1576" s="72"/>
      <c r="PL1576" s="72"/>
      <c r="PM1576" s="72"/>
      <c r="PN1576" s="72"/>
      <c r="PO1576" s="72"/>
      <c r="PP1576" s="72"/>
      <c r="PQ1576" s="72"/>
      <c r="PR1576" s="72"/>
      <c r="PS1576" s="72"/>
      <c r="PT1576" s="72"/>
      <c r="PU1576" s="72"/>
      <c r="PV1576" s="72"/>
      <c r="PW1576" s="72"/>
      <c r="PX1576" s="72"/>
      <c r="PY1576" s="72"/>
      <c r="PZ1576" s="72"/>
      <c r="QA1576" s="72"/>
      <c r="QB1576" s="72"/>
      <c r="QC1576" s="72"/>
      <c r="QD1576" s="72"/>
      <c r="QE1576" s="72"/>
      <c r="QF1576" s="72"/>
      <c r="QG1576" s="72"/>
      <c r="QH1576" s="72"/>
      <c r="QI1576" s="72"/>
      <c r="QJ1576" s="72"/>
      <c r="QK1576" s="72"/>
      <c r="QL1576" s="72"/>
      <c r="QM1576" s="72"/>
      <c r="QN1576" s="72"/>
      <c r="QO1576" s="72"/>
      <c r="QP1576" s="72"/>
      <c r="QQ1576" s="72"/>
      <c r="QR1576" s="72"/>
      <c r="QS1576" s="72"/>
      <c r="QT1576" s="72"/>
      <c r="QU1576" s="72"/>
      <c r="QV1576" s="72"/>
      <c r="QW1576" s="72"/>
      <c r="QX1576" s="72"/>
      <c r="QY1576" s="72"/>
      <c r="QZ1576" s="72"/>
      <c r="RA1576" s="72"/>
      <c r="RB1576" s="72"/>
      <c r="RC1576" s="72"/>
      <c r="RD1576" s="72"/>
      <c r="RE1576" s="72"/>
      <c r="RF1576" s="72"/>
      <c r="RG1576" s="72"/>
      <c r="RH1576" s="72"/>
      <c r="RI1576" s="72"/>
      <c r="RJ1576" s="72"/>
      <c r="RK1576" s="72"/>
      <c r="RL1576" s="72"/>
      <c r="RM1576" s="72"/>
      <c r="RN1576" s="72"/>
      <c r="RO1576" s="72"/>
      <c r="RP1576" s="72"/>
      <c r="RQ1576" s="72"/>
      <c r="RR1576" s="72"/>
      <c r="RS1576" s="72"/>
      <c r="RT1576" s="72"/>
      <c r="RU1576" s="72"/>
      <c r="RV1576" s="72"/>
      <c r="RW1576" s="72"/>
      <c r="RX1576" s="72"/>
      <c r="RY1576" s="72"/>
      <c r="RZ1576" s="72"/>
      <c r="SA1576" s="72"/>
      <c r="SB1576" s="72"/>
      <c r="SC1576" s="72"/>
      <c r="SD1576" s="72"/>
      <c r="SE1576" s="72"/>
      <c r="SF1576" s="72"/>
      <c r="SG1576" s="72"/>
      <c r="SH1576" s="72"/>
      <c r="SI1576" s="72"/>
      <c r="SJ1576" s="72"/>
      <c r="SK1576" s="72"/>
      <c r="SL1576" s="72"/>
      <c r="SM1576" s="72"/>
      <c r="SN1576" s="72"/>
      <c r="SO1576" s="72"/>
      <c r="SP1576" s="72"/>
      <c r="SQ1576" s="72"/>
      <c r="SR1576" s="72"/>
      <c r="SS1576" s="72"/>
      <c r="ST1576" s="72"/>
      <c r="SU1576" s="72"/>
      <c r="SV1576" s="72"/>
      <c r="SW1576" s="72"/>
      <c r="SX1576" s="72"/>
      <c r="SY1576" s="72"/>
      <c r="SZ1576" s="72"/>
      <c r="TA1576" s="72"/>
      <c r="TB1576" s="72"/>
      <c r="TC1576" s="72"/>
    </row>
    <row r="1577" spans="1:523" ht="16.5" customHeight="1" x14ac:dyDescent="0.2">
      <c r="A1577" s="20">
        <v>1033</v>
      </c>
      <c r="B1577" s="20" t="s">
        <v>77</v>
      </c>
      <c r="C1577" s="20" t="s">
        <v>830</v>
      </c>
      <c r="D1577" s="20" t="s">
        <v>38</v>
      </c>
      <c r="E1577" s="20" t="s">
        <v>1345</v>
      </c>
      <c r="F1577" s="22" t="s">
        <v>1077</v>
      </c>
      <c r="G1577" s="44" t="s">
        <v>86</v>
      </c>
      <c r="H1577" s="20" t="s">
        <v>35</v>
      </c>
      <c r="I1577" s="20" t="s">
        <v>81</v>
      </c>
      <c r="J1577" s="22" t="s">
        <v>1075</v>
      </c>
      <c r="K1577" s="20"/>
      <c r="L1577" s="20"/>
      <c r="M1577" s="20"/>
      <c r="N1577" s="20"/>
      <c r="O1577" s="20"/>
      <c r="P1577" s="26">
        <v>3513513</v>
      </c>
      <c r="Q1577" s="24">
        <v>1</v>
      </c>
      <c r="R1577" s="25">
        <v>45778</v>
      </c>
      <c r="S1577" s="20" t="s">
        <v>83</v>
      </c>
      <c r="T1577" s="26">
        <f>P1577*12</f>
        <v>42162156</v>
      </c>
      <c r="U1577" s="27" t="s">
        <v>100</v>
      </c>
      <c r="V1577" s="27" t="s">
        <v>100</v>
      </c>
      <c r="W1577" s="72"/>
      <c r="X1577" s="72"/>
      <c r="Y1577" s="72"/>
      <c r="Z1577" s="72"/>
      <c r="AA1577" s="72"/>
      <c r="AB1577" s="72"/>
      <c r="AC1577" s="72"/>
      <c r="AD1577" s="72"/>
      <c r="AE1577" s="72"/>
      <c r="AF1577" s="72"/>
      <c r="AG1577" s="72"/>
      <c r="AH1577" s="72"/>
      <c r="AI1577" s="72"/>
      <c r="AJ1577" s="72"/>
      <c r="AK1577" s="72"/>
      <c r="AL1577" s="72"/>
      <c r="AM1577" s="72"/>
      <c r="AN1577" s="72"/>
      <c r="AO1577" s="72"/>
      <c r="AP1577" s="72"/>
      <c r="AQ1577" s="72"/>
      <c r="AR1577" s="72"/>
      <c r="AS1577" s="72"/>
      <c r="AT1577" s="72"/>
      <c r="AU1577" s="72"/>
      <c r="AV1577" s="72"/>
      <c r="AW1577" s="72"/>
      <c r="AX1577" s="72"/>
      <c r="AY1577" s="72"/>
      <c r="AZ1577" s="72"/>
      <c r="BA1577" s="72"/>
      <c r="BB1577" s="72"/>
      <c r="BC1577" s="72"/>
      <c r="BD1577" s="72"/>
      <c r="BE1577" s="72"/>
      <c r="BF1577" s="72"/>
      <c r="BG1577" s="72"/>
      <c r="BH1577" s="72"/>
      <c r="BI1577" s="72"/>
      <c r="BJ1577" s="72"/>
      <c r="BK1577" s="72"/>
      <c r="BL1577" s="72"/>
      <c r="BM1577" s="72"/>
      <c r="BN1577" s="72"/>
      <c r="BO1577" s="72"/>
      <c r="BP1577" s="72"/>
      <c r="BQ1577" s="72"/>
      <c r="BR1577" s="72"/>
      <c r="BS1577" s="72"/>
      <c r="BT1577" s="72"/>
      <c r="BU1577" s="72"/>
      <c r="BV1577" s="72"/>
      <c r="BW1577" s="72"/>
      <c r="BX1577" s="72"/>
      <c r="BY1577" s="72"/>
      <c r="BZ1577" s="72"/>
      <c r="CA1577" s="72"/>
      <c r="CB1577" s="72"/>
      <c r="CC1577" s="72"/>
      <c r="CD1577" s="72"/>
      <c r="CE1577" s="72"/>
      <c r="CF1577" s="72"/>
      <c r="CG1577" s="72"/>
      <c r="CH1577" s="72"/>
      <c r="CI1577" s="72"/>
      <c r="CJ1577" s="72"/>
      <c r="CK1577" s="72"/>
      <c r="CL1577" s="72"/>
      <c r="CM1577" s="72"/>
      <c r="CN1577" s="72"/>
      <c r="CO1577" s="72"/>
      <c r="CP1577" s="72"/>
      <c r="CQ1577" s="72"/>
      <c r="CR1577" s="72"/>
      <c r="CS1577" s="72"/>
      <c r="CT1577" s="72"/>
      <c r="CU1577" s="72"/>
      <c r="CV1577" s="72"/>
      <c r="CW1577" s="72"/>
      <c r="CX1577" s="72"/>
      <c r="CY1577" s="72"/>
      <c r="CZ1577" s="72"/>
      <c r="DA1577" s="72"/>
      <c r="DB1577" s="72"/>
      <c r="DC1577" s="72"/>
      <c r="DD1577" s="72"/>
      <c r="DE1577" s="72"/>
      <c r="DF1577" s="72"/>
      <c r="DG1577" s="72"/>
      <c r="DH1577" s="72"/>
      <c r="DI1577" s="72"/>
      <c r="DJ1577" s="72"/>
      <c r="DK1577" s="72"/>
      <c r="DL1577" s="72"/>
      <c r="DM1577" s="72"/>
      <c r="DN1577" s="72"/>
      <c r="DO1577" s="72"/>
      <c r="DP1577" s="72"/>
      <c r="DQ1577" s="72"/>
      <c r="DR1577" s="72"/>
      <c r="DS1577" s="72"/>
      <c r="DT1577" s="72"/>
      <c r="DU1577" s="72"/>
      <c r="DV1577" s="72"/>
      <c r="DW1577" s="72"/>
      <c r="DX1577" s="72"/>
      <c r="DY1577" s="72"/>
      <c r="DZ1577" s="72"/>
      <c r="EA1577" s="72"/>
      <c r="EB1577" s="72"/>
      <c r="EC1577" s="72"/>
      <c r="ED1577" s="72"/>
      <c r="EE1577" s="72"/>
      <c r="EF1577" s="72"/>
      <c r="EG1577" s="72"/>
      <c r="EH1577" s="72"/>
      <c r="EI1577" s="72"/>
      <c r="EJ1577" s="72"/>
      <c r="EK1577" s="72"/>
      <c r="EL1577" s="72"/>
      <c r="EM1577" s="72"/>
      <c r="EN1577" s="72"/>
      <c r="EO1577" s="72"/>
      <c r="EP1577" s="72"/>
      <c r="EQ1577" s="72"/>
      <c r="ER1577" s="72"/>
      <c r="ES1577" s="72"/>
      <c r="ET1577" s="72"/>
      <c r="EU1577" s="72"/>
      <c r="EV1577" s="72"/>
      <c r="EW1577" s="72"/>
      <c r="EX1577" s="72"/>
      <c r="EY1577" s="72"/>
      <c r="EZ1577" s="72"/>
      <c r="FA1577" s="72"/>
      <c r="FB1577" s="72"/>
      <c r="FC1577" s="72"/>
      <c r="FD1577" s="72"/>
      <c r="FE1577" s="72"/>
      <c r="FF1577" s="72"/>
      <c r="FG1577" s="72"/>
      <c r="FH1577" s="72"/>
      <c r="FI1577" s="72"/>
      <c r="FJ1577" s="72"/>
      <c r="FK1577" s="72"/>
      <c r="FL1577" s="72"/>
      <c r="FM1577" s="72"/>
      <c r="FN1577" s="72"/>
      <c r="FO1577" s="72"/>
      <c r="FP1577" s="72"/>
      <c r="FQ1577" s="72"/>
      <c r="FR1577" s="72"/>
      <c r="FS1577" s="72"/>
      <c r="FT1577" s="72"/>
      <c r="FU1577" s="72"/>
      <c r="FV1577" s="72"/>
      <c r="FW1577" s="72"/>
      <c r="FX1577" s="72"/>
      <c r="FY1577" s="72"/>
      <c r="FZ1577" s="72"/>
      <c r="GA1577" s="72"/>
      <c r="GB1577" s="72"/>
      <c r="GC1577" s="72"/>
      <c r="GD1577" s="72"/>
      <c r="GE1577" s="72"/>
      <c r="GF1577" s="72"/>
      <c r="GG1577" s="72"/>
      <c r="GH1577" s="72"/>
      <c r="GI1577" s="72"/>
      <c r="GJ1577" s="72"/>
      <c r="GK1577" s="72"/>
      <c r="GL1577" s="72"/>
      <c r="GM1577" s="72"/>
      <c r="GN1577" s="72"/>
      <c r="GO1577" s="72"/>
      <c r="GP1577" s="72"/>
      <c r="GQ1577" s="72"/>
      <c r="GR1577" s="72"/>
      <c r="GS1577" s="72"/>
      <c r="GT1577" s="72"/>
      <c r="GU1577" s="72"/>
      <c r="GV1577" s="72"/>
      <c r="GW1577" s="72"/>
      <c r="GX1577" s="72"/>
      <c r="GY1577" s="72"/>
      <c r="GZ1577" s="72"/>
      <c r="HA1577" s="72"/>
      <c r="HB1577" s="72"/>
      <c r="HC1577" s="72"/>
      <c r="HD1577" s="72"/>
      <c r="HE1577" s="72"/>
      <c r="HF1577" s="72"/>
      <c r="HG1577" s="72"/>
      <c r="HH1577" s="72"/>
      <c r="HI1577" s="72"/>
      <c r="HJ1577" s="72"/>
      <c r="HK1577" s="72"/>
      <c r="HL1577" s="72"/>
      <c r="HM1577" s="72"/>
      <c r="HN1577" s="72"/>
      <c r="HO1577" s="72"/>
      <c r="HP1577" s="72"/>
      <c r="HQ1577" s="72"/>
      <c r="HR1577" s="72"/>
      <c r="HS1577" s="72"/>
      <c r="HT1577" s="72"/>
      <c r="HU1577" s="72"/>
      <c r="HV1577" s="72"/>
      <c r="HW1577" s="72"/>
      <c r="HX1577" s="72"/>
      <c r="HY1577" s="72"/>
      <c r="HZ1577" s="72"/>
      <c r="IA1577" s="72"/>
      <c r="IB1577" s="72"/>
      <c r="IC1577" s="72"/>
      <c r="ID1577" s="72"/>
      <c r="IE1577" s="72"/>
      <c r="IF1577" s="72"/>
      <c r="IG1577" s="72"/>
      <c r="IH1577" s="72"/>
      <c r="II1577" s="72"/>
      <c r="IJ1577" s="72"/>
      <c r="IK1577" s="72"/>
      <c r="IL1577" s="72"/>
      <c r="IM1577" s="72"/>
      <c r="IN1577" s="72"/>
      <c r="IO1577" s="72"/>
      <c r="IP1577" s="72"/>
      <c r="IQ1577" s="72"/>
      <c r="IR1577" s="72"/>
      <c r="IS1577" s="72"/>
      <c r="IT1577" s="72"/>
      <c r="IU1577" s="72"/>
      <c r="IV1577" s="72"/>
      <c r="IW1577" s="72"/>
      <c r="IX1577" s="72"/>
      <c r="IY1577" s="72"/>
      <c r="IZ1577" s="72"/>
      <c r="JA1577" s="72"/>
      <c r="JB1577" s="72"/>
      <c r="JC1577" s="72"/>
      <c r="JD1577" s="72"/>
      <c r="JE1577" s="72"/>
      <c r="JF1577" s="72"/>
      <c r="JG1577" s="72"/>
      <c r="JH1577" s="72"/>
      <c r="JI1577" s="72"/>
      <c r="JJ1577" s="72"/>
      <c r="JK1577" s="72"/>
      <c r="JL1577" s="72"/>
      <c r="JM1577" s="72"/>
      <c r="JN1577" s="72"/>
      <c r="JO1577" s="72"/>
      <c r="JP1577" s="72"/>
      <c r="JQ1577" s="72"/>
      <c r="JR1577" s="72"/>
      <c r="JS1577" s="72"/>
      <c r="JT1577" s="72"/>
      <c r="JU1577" s="72"/>
      <c r="JV1577" s="72"/>
      <c r="JW1577" s="72"/>
      <c r="JX1577" s="72"/>
      <c r="JY1577" s="72"/>
      <c r="JZ1577" s="72"/>
      <c r="KA1577" s="72"/>
      <c r="KB1577" s="72"/>
      <c r="KC1577" s="72"/>
      <c r="KD1577" s="72"/>
      <c r="KE1577" s="72"/>
      <c r="KF1577" s="72"/>
      <c r="KG1577" s="72"/>
      <c r="KH1577" s="72"/>
      <c r="KI1577" s="72"/>
      <c r="KJ1577" s="72"/>
      <c r="KK1577" s="72"/>
      <c r="KL1577" s="72"/>
      <c r="KM1577" s="72"/>
      <c r="KN1577" s="72"/>
      <c r="KO1577" s="72"/>
      <c r="KP1577" s="72"/>
      <c r="KQ1577" s="72"/>
      <c r="KR1577" s="72"/>
      <c r="KS1577" s="72"/>
      <c r="KT1577" s="72"/>
      <c r="KU1577" s="72"/>
      <c r="KV1577" s="72"/>
      <c r="KW1577" s="72"/>
      <c r="KX1577" s="72"/>
      <c r="KY1577" s="72"/>
      <c r="KZ1577" s="72"/>
      <c r="LA1577" s="72"/>
      <c r="LB1577" s="72"/>
      <c r="LC1577" s="72"/>
      <c r="LD1577" s="72"/>
      <c r="LE1577" s="72"/>
      <c r="LF1577" s="72"/>
      <c r="LG1577" s="72"/>
      <c r="LH1577" s="72"/>
      <c r="LI1577" s="72"/>
      <c r="LJ1577" s="72"/>
      <c r="LK1577" s="72"/>
      <c r="LL1577" s="72"/>
      <c r="LM1577" s="72"/>
      <c r="LN1577" s="72"/>
      <c r="LO1577" s="72"/>
      <c r="LP1577" s="72"/>
      <c r="LQ1577" s="72"/>
      <c r="LR1577" s="72"/>
      <c r="LS1577" s="72"/>
      <c r="LT1577" s="72"/>
      <c r="LU1577" s="72"/>
      <c r="LV1577" s="72"/>
      <c r="LW1577" s="72"/>
      <c r="LX1577" s="72"/>
      <c r="LY1577" s="72"/>
      <c r="LZ1577" s="72"/>
      <c r="MA1577" s="72"/>
      <c r="MB1577" s="72"/>
      <c r="MC1577" s="72"/>
      <c r="MD1577" s="72"/>
      <c r="ME1577" s="72"/>
      <c r="MF1577" s="72"/>
      <c r="MG1577" s="72"/>
      <c r="MH1577" s="72"/>
      <c r="MI1577" s="72"/>
      <c r="MJ1577" s="72"/>
      <c r="MK1577" s="72"/>
      <c r="ML1577" s="72"/>
      <c r="MM1577" s="72"/>
      <c r="MN1577" s="72"/>
      <c r="MO1577" s="72"/>
      <c r="MP1577" s="72"/>
      <c r="MQ1577" s="72"/>
      <c r="MR1577" s="72"/>
      <c r="MS1577" s="72"/>
      <c r="MT1577" s="72"/>
      <c r="MU1577" s="72"/>
      <c r="MV1577" s="72"/>
      <c r="MW1577" s="72"/>
      <c r="MX1577" s="72"/>
      <c r="MY1577" s="72"/>
      <c r="MZ1577" s="72"/>
      <c r="NA1577" s="72"/>
      <c r="NB1577" s="72"/>
      <c r="NC1577" s="72"/>
      <c r="ND1577" s="72"/>
      <c r="NE1577" s="72"/>
      <c r="NF1577" s="72"/>
      <c r="NG1577" s="72"/>
      <c r="NH1577" s="72"/>
      <c r="NI1577" s="72"/>
      <c r="NJ1577" s="72"/>
      <c r="NK1577" s="72"/>
      <c r="NL1577" s="72"/>
      <c r="NM1577" s="72"/>
      <c r="NN1577" s="72"/>
      <c r="NO1577" s="72"/>
      <c r="NP1577" s="72"/>
      <c r="NQ1577" s="72"/>
      <c r="NR1577" s="72"/>
      <c r="NS1577" s="72"/>
      <c r="NT1577" s="72"/>
      <c r="NU1577" s="72"/>
      <c r="NV1577" s="72"/>
      <c r="NW1577" s="72"/>
      <c r="NX1577" s="72"/>
      <c r="NY1577" s="72"/>
      <c r="NZ1577" s="72"/>
      <c r="OA1577" s="72"/>
      <c r="OB1577" s="72"/>
      <c r="OC1577" s="72"/>
      <c r="OD1577" s="72"/>
      <c r="OE1577" s="72"/>
      <c r="OF1577" s="72"/>
      <c r="OG1577" s="72"/>
      <c r="OH1577" s="72"/>
      <c r="OI1577" s="72"/>
      <c r="OJ1577" s="72"/>
      <c r="OK1577" s="72"/>
      <c r="OL1577" s="72"/>
      <c r="OM1577" s="72"/>
      <c r="ON1577" s="72"/>
      <c r="OO1577" s="72"/>
      <c r="OP1577" s="72"/>
      <c r="OQ1577" s="72"/>
      <c r="OR1577" s="72"/>
      <c r="OS1577" s="72"/>
      <c r="OT1577" s="72"/>
      <c r="OU1577" s="72"/>
      <c r="OV1577" s="72"/>
      <c r="OW1577" s="72"/>
      <c r="OX1577" s="72"/>
      <c r="OY1577" s="72"/>
      <c r="OZ1577" s="72"/>
      <c r="PA1577" s="72"/>
      <c r="PB1577" s="72"/>
      <c r="PC1577" s="72"/>
      <c r="PD1577" s="72"/>
      <c r="PE1577" s="72"/>
      <c r="PF1577" s="72"/>
      <c r="PG1577" s="72"/>
      <c r="PH1577" s="72"/>
      <c r="PI1577" s="72"/>
      <c r="PJ1577" s="72"/>
      <c r="PK1577" s="72"/>
      <c r="PL1577" s="72"/>
      <c r="PM1577" s="72"/>
      <c r="PN1577" s="72"/>
      <c r="PO1577" s="72"/>
      <c r="PP1577" s="72"/>
      <c r="PQ1577" s="72"/>
      <c r="PR1577" s="72"/>
      <c r="PS1577" s="72"/>
      <c r="PT1577" s="72"/>
      <c r="PU1577" s="72"/>
      <c r="PV1577" s="72"/>
      <c r="PW1577" s="72"/>
      <c r="PX1577" s="72"/>
      <c r="PY1577" s="72"/>
      <c r="PZ1577" s="72"/>
      <c r="QA1577" s="72"/>
      <c r="QB1577" s="72"/>
      <c r="QC1577" s="72"/>
      <c r="QD1577" s="72"/>
      <c r="QE1577" s="72"/>
      <c r="QF1577" s="72"/>
      <c r="QG1577" s="72"/>
      <c r="QH1577" s="72"/>
      <c r="QI1577" s="72"/>
      <c r="QJ1577" s="72"/>
      <c r="QK1577" s="72"/>
      <c r="QL1577" s="72"/>
      <c r="QM1577" s="72"/>
      <c r="QN1577" s="72"/>
      <c r="QO1577" s="72"/>
      <c r="QP1577" s="72"/>
      <c r="QQ1577" s="72"/>
      <c r="QR1577" s="72"/>
      <c r="QS1577" s="72"/>
      <c r="QT1577" s="72"/>
      <c r="QU1577" s="72"/>
      <c r="QV1577" s="72"/>
      <c r="QW1577" s="72"/>
      <c r="QX1577" s="72"/>
      <c r="QY1577" s="72"/>
      <c r="QZ1577" s="72"/>
      <c r="RA1577" s="72"/>
      <c r="RB1577" s="72"/>
      <c r="RC1577" s="72"/>
      <c r="RD1577" s="72"/>
      <c r="RE1577" s="72"/>
      <c r="RF1577" s="72"/>
      <c r="RG1577" s="72"/>
      <c r="RH1577" s="72"/>
      <c r="RI1577" s="72"/>
      <c r="RJ1577" s="72"/>
      <c r="RK1577" s="72"/>
      <c r="RL1577" s="72"/>
      <c r="RM1577" s="72"/>
      <c r="RN1577" s="72"/>
      <c r="RO1577" s="72"/>
      <c r="RP1577" s="72"/>
      <c r="RQ1577" s="72"/>
      <c r="RR1577" s="72"/>
      <c r="RS1577" s="72"/>
      <c r="RT1577" s="72"/>
      <c r="RU1577" s="72"/>
      <c r="RV1577" s="72"/>
      <c r="RW1577" s="72"/>
      <c r="RX1577" s="72"/>
      <c r="RY1577" s="72"/>
      <c r="RZ1577" s="72"/>
      <c r="SA1577" s="72"/>
      <c r="SB1577" s="72"/>
      <c r="SC1577" s="72"/>
      <c r="SD1577" s="72"/>
      <c r="SE1577" s="72"/>
      <c r="SF1577" s="72"/>
      <c r="SG1577" s="72"/>
      <c r="SH1577" s="72"/>
      <c r="SI1577" s="72"/>
      <c r="SJ1577" s="72"/>
      <c r="SK1577" s="72"/>
      <c r="SL1577" s="72"/>
      <c r="SM1577" s="72"/>
      <c r="SN1577" s="72"/>
      <c r="SO1577" s="72"/>
      <c r="SP1577" s="72"/>
      <c r="SQ1577" s="72"/>
      <c r="SR1577" s="72"/>
      <c r="SS1577" s="72"/>
      <c r="ST1577" s="72"/>
      <c r="SU1577" s="72"/>
      <c r="SV1577" s="72"/>
      <c r="SW1577" s="72"/>
      <c r="SX1577" s="72"/>
      <c r="SY1577" s="72"/>
      <c r="SZ1577" s="72"/>
      <c r="TA1577" s="72"/>
      <c r="TB1577" s="72"/>
      <c r="TC1577" s="72"/>
    </row>
    <row r="1578" spans="1:523" ht="16.5" customHeight="1" x14ac:dyDescent="0.2">
      <c r="A1578" s="20">
        <v>1035</v>
      </c>
      <c r="B1578" s="20" t="s">
        <v>77</v>
      </c>
      <c r="C1578" s="20" t="s">
        <v>830</v>
      </c>
      <c r="D1578" s="20" t="s">
        <v>38</v>
      </c>
      <c r="E1578" s="20" t="s">
        <v>1339</v>
      </c>
      <c r="F1578" s="22" t="s">
        <v>203</v>
      </c>
      <c r="G1578" s="44" t="s">
        <v>86</v>
      </c>
      <c r="H1578" s="20" t="s">
        <v>26</v>
      </c>
      <c r="I1578" s="20" t="s">
        <v>27</v>
      </c>
      <c r="J1578" s="22" t="s">
        <v>936</v>
      </c>
      <c r="K1578" s="20"/>
      <c r="L1578" s="20"/>
      <c r="M1578" s="20"/>
      <c r="N1578" s="20"/>
      <c r="O1578" s="20"/>
      <c r="P1578" s="23">
        <v>8900000</v>
      </c>
      <c r="Q1578" s="24">
        <v>5</v>
      </c>
      <c r="R1578" s="25">
        <v>45748</v>
      </c>
      <c r="S1578" s="20" t="s">
        <v>29</v>
      </c>
      <c r="T1578" s="26">
        <f>P1578*Q1578*11</f>
        <v>489500000</v>
      </c>
      <c r="U1578" s="27" t="s">
        <v>100</v>
      </c>
      <c r="V1578" s="27" t="s">
        <v>100</v>
      </c>
      <c r="W1578" s="72"/>
      <c r="X1578" s="72"/>
      <c r="Y1578" s="72"/>
      <c r="Z1578" s="72"/>
      <c r="AA1578" s="72"/>
      <c r="AB1578" s="72"/>
      <c r="AC1578" s="72"/>
      <c r="AD1578" s="72"/>
      <c r="AE1578" s="72"/>
      <c r="AF1578" s="72"/>
      <c r="AG1578" s="72"/>
      <c r="AH1578" s="72"/>
      <c r="AI1578" s="72"/>
      <c r="AJ1578" s="72"/>
      <c r="AK1578" s="72"/>
      <c r="AL1578" s="72"/>
      <c r="AM1578" s="72"/>
      <c r="AN1578" s="72"/>
      <c r="AO1578" s="72"/>
      <c r="AP1578" s="72"/>
      <c r="AQ1578" s="72"/>
      <c r="AR1578" s="72"/>
      <c r="AS1578" s="72"/>
      <c r="AT1578" s="72"/>
      <c r="AU1578" s="72"/>
      <c r="AV1578" s="72"/>
      <c r="AW1578" s="72"/>
      <c r="AX1578" s="72"/>
      <c r="AY1578" s="72"/>
      <c r="AZ1578" s="72"/>
      <c r="BA1578" s="72"/>
      <c r="BB1578" s="72"/>
      <c r="BC1578" s="72"/>
      <c r="BD1578" s="72"/>
      <c r="BE1578" s="72"/>
      <c r="BF1578" s="72"/>
      <c r="BG1578" s="72"/>
      <c r="BH1578" s="72"/>
      <c r="BI1578" s="72"/>
      <c r="BJ1578" s="72"/>
      <c r="BK1578" s="72"/>
      <c r="BL1578" s="72"/>
      <c r="BM1578" s="72"/>
      <c r="BN1578" s="72"/>
      <c r="BO1578" s="72"/>
      <c r="BP1578" s="72"/>
      <c r="BQ1578" s="72"/>
      <c r="BR1578" s="72"/>
      <c r="BS1578" s="72"/>
      <c r="BT1578" s="72"/>
      <c r="BU1578" s="72"/>
      <c r="BV1578" s="72"/>
      <c r="BW1578" s="72"/>
      <c r="BX1578" s="72"/>
      <c r="BY1578" s="72"/>
      <c r="BZ1578" s="72"/>
      <c r="CA1578" s="72"/>
      <c r="CB1578" s="72"/>
      <c r="CC1578" s="72"/>
      <c r="CD1578" s="72"/>
      <c r="CE1578" s="72"/>
      <c r="CF1578" s="72"/>
      <c r="CG1578" s="72"/>
      <c r="CH1578" s="72"/>
      <c r="CI1578" s="72"/>
      <c r="CJ1578" s="72"/>
      <c r="CK1578" s="72"/>
      <c r="CL1578" s="72"/>
      <c r="CM1578" s="72"/>
      <c r="CN1578" s="72"/>
      <c r="CO1578" s="72"/>
      <c r="CP1578" s="72"/>
      <c r="CQ1578" s="72"/>
      <c r="CR1578" s="72"/>
      <c r="CS1578" s="72"/>
      <c r="CT1578" s="72"/>
      <c r="CU1578" s="72"/>
      <c r="CV1578" s="72"/>
      <c r="CW1578" s="72"/>
      <c r="CX1578" s="72"/>
      <c r="CY1578" s="72"/>
      <c r="CZ1578" s="72"/>
      <c r="DA1578" s="72"/>
      <c r="DB1578" s="72"/>
      <c r="DC1578" s="72"/>
      <c r="DD1578" s="72"/>
      <c r="DE1578" s="72"/>
      <c r="DF1578" s="72"/>
      <c r="DG1578" s="72"/>
      <c r="DH1578" s="72"/>
      <c r="DI1578" s="72"/>
      <c r="DJ1578" s="72"/>
      <c r="DK1578" s="72"/>
      <c r="DL1578" s="72"/>
      <c r="DM1578" s="72"/>
      <c r="DN1578" s="72"/>
      <c r="DO1578" s="72"/>
      <c r="DP1578" s="72"/>
      <c r="DQ1578" s="72"/>
      <c r="DR1578" s="72"/>
      <c r="DS1578" s="72"/>
      <c r="DT1578" s="72"/>
      <c r="DU1578" s="72"/>
      <c r="DV1578" s="72"/>
      <c r="DW1578" s="72"/>
      <c r="DX1578" s="72"/>
      <c r="DY1578" s="72"/>
      <c r="DZ1578" s="72"/>
      <c r="EA1578" s="72"/>
      <c r="EB1578" s="72"/>
      <c r="EC1578" s="72"/>
      <c r="ED1578" s="72"/>
      <c r="EE1578" s="72"/>
      <c r="EF1578" s="72"/>
      <c r="EG1578" s="72"/>
      <c r="EH1578" s="72"/>
      <c r="EI1578" s="72"/>
      <c r="EJ1578" s="72"/>
      <c r="EK1578" s="72"/>
      <c r="EL1578" s="72"/>
      <c r="EM1578" s="72"/>
      <c r="EN1578" s="72"/>
      <c r="EO1578" s="72"/>
      <c r="EP1578" s="72"/>
      <c r="EQ1578" s="72"/>
      <c r="ER1578" s="72"/>
      <c r="ES1578" s="72"/>
      <c r="ET1578" s="72"/>
      <c r="EU1578" s="72"/>
      <c r="EV1578" s="72"/>
      <c r="EW1578" s="72"/>
      <c r="EX1578" s="72"/>
      <c r="EY1578" s="72"/>
      <c r="EZ1578" s="72"/>
      <c r="FA1578" s="72"/>
      <c r="FB1578" s="72"/>
      <c r="FC1578" s="72"/>
      <c r="FD1578" s="72"/>
      <c r="FE1578" s="72"/>
      <c r="FF1578" s="72"/>
      <c r="FG1578" s="72"/>
      <c r="FH1578" s="72"/>
      <c r="FI1578" s="72"/>
      <c r="FJ1578" s="72"/>
      <c r="FK1578" s="72"/>
      <c r="FL1578" s="72"/>
      <c r="FM1578" s="72"/>
      <c r="FN1578" s="72"/>
      <c r="FO1578" s="72"/>
      <c r="FP1578" s="72"/>
      <c r="FQ1578" s="72"/>
      <c r="FR1578" s="72"/>
      <c r="FS1578" s="72"/>
      <c r="FT1578" s="72"/>
      <c r="FU1578" s="72"/>
      <c r="FV1578" s="72"/>
      <c r="FW1578" s="72"/>
      <c r="FX1578" s="72"/>
      <c r="FY1578" s="72"/>
      <c r="FZ1578" s="72"/>
      <c r="GA1578" s="72"/>
      <c r="GB1578" s="72"/>
      <c r="GC1578" s="72"/>
      <c r="GD1578" s="72"/>
      <c r="GE1578" s="72"/>
      <c r="GF1578" s="72"/>
      <c r="GG1578" s="72"/>
      <c r="GH1578" s="72"/>
      <c r="GI1578" s="72"/>
      <c r="GJ1578" s="72"/>
      <c r="GK1578" s="72"/>
      <c r="GL1578" s="72"/>
      <c r="GM1578" s="72"/>
      <c r="GN1578" s="72"/>
      <c r="GO1578" s="72"/>
      <c r="GP1578" s="72"/>
      <c r="GQ1578" s="72"/>
      <c r="GR1578" s="72"/>
      <c r="GS1578" s="72"/>
      <c r="GT1578" s="72"/>
      <c r="GU1578" s="72"/>
      <c r="GV1578" s="72"/>
      <c r="GW1578" s="72"/>
      <c r="GX1578" s="72"/>
      <c r="GY1578" s="72"/>
      <c r="GZ1578" s="72"/>
      <c r="HA1578" s="72"/>
      <c r="HB1578" s="72"/>
      <c r="HC1578" s="72"/>
      <c r="HD1578" s="72"/>
      <c r="HE1578" s="72"/>
      <c r="HF1578" s="72"/>
      <c r="HG1578" s="72"/>
      <c r="HH1578" s="72"/>
      <c r="HI1578" s="72"/>
      <c r="HJ1578" s="72"/>
      <c r="HK1578" s="72"/>
      <c r="HL1578" s="72"/>
      <c r="HM1578" s="72"/>
      <c r="HN1578" s="72"/>
      <c r="HO1578" s="72"/>
      <c r="HP1578" s="72"/>
      <c r="HQ1578" s="72"/>
      <c r="HR1578" s="72"/>
      <c r="HS1578" s="72"/>
      <c r="HT1578" s="72"/>
      <c r="HU1578" s="72"/>
      <c r="HV1578" s="72"/>
      <c r="HW1578" s="72"/>
      <c r="HX1578" s="72"/>
      <c r="HY1578" s="72"/>
      <c r="HZ1578" s="72"/>
      <c r="IA1578" s="72"/>
      <c r="IB1578" s="72"/>
      <c r="IC1578" s="72"/>
      <c r="ID1578" s="72"/>
      <c r="IE1578" s="72"/>
      <c r="IF1578" s="72"/>
      <c r="IG1578" s="72"/>
      <c r="IH1578" s="72"/>
      <c r="II1578" s="72"/>
      <c r="IJ1578" s="72"/>
      <c r="IK1578" s="72"/>
      <c r="IL1578" s="72"/>
      <c r="IM1578" s="72"/>
      <c r="IN1578" s="72"/>
      <c r="IO1578" s="72"/>
      <c r="IP1578" s="72"/>
      <c r="IQ1578" s="72"/>
      <c r="IR1578" s="72"/>
      <c r="IS1578" s="72"/>
      <c r="IT1578" s="72"/>
      <c r="IU1578" s="72"/>
      <c r="IV1578" s="72"/>
      <c r="IW1578" s="72"/>
      <c r="IX1578" s="72"/>
      <c r="IY1578" s="72"/>
      <c r="IZ1578" s="72"/>
      <c r="JA1578" s="72"/>
      <c r="JB1578" s="72"/>
      <c r="JC1578" s="72"/>
      <c r="JD1578" s="72"/>
      <c r="JE1578" s="72"/>
      <c r="JF1578" s="72"/>
      <c r="JG1578" s="72"/>
      <c r="JH1578" s="72"/>
      <c r="JI1578" s="72"/>
      <c r="JJ1578" s="72"/>
      <c r="JK1578" s="72"/>
      <c r="JL1578" s="72"/>
      <c r="JM1578" s="72"/>
      <c r="JN1578" s="72"/>
      <c r="JO1578" s="72"/>
      <c r="JP1578" s="72"/>
      <c r="JQ1578" s="72"/>
      <c r="JR1578" s="72"/>
      <c r="JS1578" s="72"/>
      <c r="JT1578" s="72"/>
      <c r="JU1578" s="72"/>
      <c r="JV1578" s="72"/>
      <c r="JW1578" s="72"/>
      <c r="JX1578" s="72"/>
      <c r="JY1578" s="72"/>
      <c r="JZ1578" s="72"/>
      <c r="KA1578" s="72"/>
      <c r="KB1578" s="72"/>
      <c r="KC1578" s="72"/>
      <c r="KD1578" s="72"/>
      <c r="KE1578" s="72"/>
      <c r="KF1578" s="72"/>
      <c r="KG1578" s="72"/>
      <c r="KH1578" s="72"/>
      <c r="KI1578" s="72"/>
      <c r="KJ1578" s="72"/>
      <c r="KK1578" s="72"/>
      <c r="KL1578" s="72"/>
      <c r="KM1578" s="72"/>
      <c r="KN1578" s="72"/>
      <c r="KO1578" s="72"/>
      <c r="KP1578" s="72"/>
      <c r="KQ1578" s="72"/>
      <c r="KR1578" s="72"/>
      <c r="KS1578" s="72"/>
      <c r="KT1578" s="72"/>
      <c r="KU1578" s="72"/>
      <c r="KV1578" s="72"/>
      <c r="KW1578" s="72"/>
      <c r="KX1578" s="72"/>
      <c r="KY1578" s="72"/>
      <c r="KZ1578" s="72"/>
      <c r="LA1578" s="72"/>
      <c r="LB1578" s="72"/>
      <c r="LC1578" s="72"/>
      <c r="LD1578" s="72"/>
      <c r="LE1578" s="72"/>
      <c r="LF1578" s="72"/>
      <c r="LG1578" s="72"/>
      <c r="LH1578" s="72"/>
      <c r="LI1578" s="72"/>
      <c r="LJ1578" s="72"/>
      <c r="LK1578" s="72"/>
      <c r="LL1578" s="72"/>
      <c r="LM1578" s="72"/>
      <c r="LN1578" s="72"/>
      <c r="LO1578" s="72"/>
      <c r="LP1578" s="72"/>
      <c r="LQ1578" s="72"/>
      <c r="LR1578" s="72"/>
      <c r="LS1578" s="72"/>
      <c r="LT1578" s="72"/>
      <c r="LU1578" s="72"/>
      <c r="LV1578" s="72"/>
      <c r="LW1578" s="72"/>
      <c r="LX1578" s="72"/>
      <c r="LY1578" s="72"/>
      <c r="LZ1578" s="72"/>
      <c r="MA1578" s="72"/>
      <c r="MB1578" s="72"/>
      <c r="MC1578" s="72"/>
      <c r="MD1578" s="72"/>
      <c r="ME1578" s="72"/>
      <c r="MF1578" s="72"/>
      <c r="MG1578" s="72"/>
      <c r="MH1578" s="72"/>
      <c r="MI1578" s="72"/>
      <c r="MJ1578" s="72"/>
      <c r="MK1578" s="72"/>
      <c r="ML1578" s="72"/>
      <c r="MM1578" s="72"/>
      <c r="MN1578" s="72"/>
      <c r="MO1578" s="72"/>
      <c r="MP1578" s="72"/>
      <c r="MQ1578" s="72"/>
      <c r="MR1578" s="72"/>
      <c r="MS1578" s="72"/>
      <c r="MT1578" s="72"/>
      <c r="MU1578" s="72"/>
      <c r="MV1578" s="72"/>
      <c r="MW1578" s="72"/>
      <c r="MX1578" s="72"/>
      <c r="MY1578" s="72"/>
      <c r="MZ1578" s="72"/>
      <c r="NA1578" s="72"/>
      <c r="NB1578" s="72"/>
      <c r="NC1578" s="72"/>
      <c r="ND1578" s="72"/>
      <c r="NE1578" s="72"/>
      <c r="NF1578" s="72"/>
      <c r="NG1578" s="72"/>
      <c r="NH1578" s="72"/>
      <c r="NI1578" s="72"/>
      <c r="NJ1578" s="72"/>
      <c r="NK1578" s="72"/>
      <c r="NL1578" s="72"/>
      <c r="NM1578" s="72"/>
      <c r="NN1578" s="72"/>
      <c r="NO1578" s="72"/>
      <c r="NP1578" s="72"/>
      <c r="NQ1578" s="72"/>
      <c r="NR1578" s="72"/>
      <c r="NS1578" s="72"/>
      <c r="NT1578" s="72"/>
      <c r="NU1578" s="72"/>
      <c r="NV1578" s="72"/>
      <c r="NW1578" s="72"/>
      <c r="NX1578" s="72"/>
      <c r="NY1578" s="72"/>
      <c r="NZ1578" s="72"/>
      <c r="OA1578" s="72"/>
      <c r="OB1578" s="72"/>
      <c r="OC1578" s="72"/>
      <c r="OD1578" s="72"/>
      <c r="OE1578" s="72"/>
      <c r="OF1578" s="72"/>
      <c r="OG1578" s="72"/>
      <c r="OH1578" s="72"/>
      <c r="OI1578" s="72"/>
      <c r="OJ1578" s="72"/>
      <c r="OK1578" s="72"/>
      <c r="OL1578" s="72"/>
      <c r="OM1578" s="72"/>
      <c r="ON1578" s="72"/>
      <c r="OO1578" s="72"/>
      <c r="OP1578" s="72"/>
      <c r="OQ1578" s="72"/>
      <c r="OR1578" s="72"/>
      <c r="OS1578" s="72"/>
      <c r="OT1578" s="72"/>
      <c r="OU1578" s="72"/>
      <c r="OV1578" s="72"/>
      <c r="OW1578" s="72"/>
      <c r="OX1578" s="72"/>
      <c r="OY1578" s="72"/>
      <c r="OZ1578" s="72"/>
      <c r="PA1578" s="72"/>
      <c r="PB1578" s="72"/>
      <c r="PC1578" s="72"/>
      <c r="PD1578" s="72"/>
      <c r="PE1578" s="72"/>
      <c r="PF1578" s="72"/>
      <c r="PG1578" s="72"/>
      <c r="PH1578" s="72"/>
      <c r="PI1578" s="72"/>
      <c r="PJ1578" s="72"/>
      <c r="PK1578" s="72"/>
      <c r="PL1578" s="72"/>
      <c r="PM1578" s="72"/>
      <c r="PN1578" s="72"/>
      <c r="PO1578" s="72"/>
      <c r="PP1578" s="72"/>
      <c r="PQ1578" s="72"/>
      <c r="PR1578" s="72"/>
      <c r="PS1578" s="72"/>
      <c r="PT1578" s="72"/>
      <c r="PU1578" s="72"/>
      <c r="PV1578" s="72"/>
      <c r="PW1578" s="72"/>
      <c r="PX1578" s="72"/>
      <c r="PY1578" s="72"/>
      <c r="PZ1578" s="72"/>
      <c r="QA1578" s="72"/>
      <c r="QB1578" s="72"/>
      <c r="QC1578" s="72"/>
      <c r="QD1578" s="72"/>
      <c r="QE1578" s="72"/>
      <c r="QF1578" s="72"/>
      <c r="QG1578" s="72"/>
      <c r="QH1578" s="72"/>
      <c r="QI1578" s="72"/>
      <c r="QJ1578" s="72"/>
      <c r="QK1578" s="72"/>
      <c r="QL1578" s="72"/>
      <c r="QM1578" s="72"/>
      <c r="QN1578" s="72"/>
      <c r="QO1578" s="72"/>
      <c r="QP1578" s="72"/>
      <c r="QQ1578" s="72"/>
      <c r="QR1578" s="72"/>
      <c r="QS1578" s="72"/>
      <c r="QT1578" s="72"/>
      <c r="QU1578" s="72"/>
      <c r="QV1578" s="72"/>
      <c r="QW1578" s="72"/>
      <c r="QX1578" s="72"/>
      <c r="QY1578" s="72"/>
      <c r="QZ1578" s="72"/>
      <c r="RA1578" s="72"/>
      <c r="RB1578" s="72"/>
      <c r="RC1578" s="72"/>
      <c r="RD1578" s="72"/>
      <c r="RE1578" s="72"/>
      <c r="RF1578" s="72"/>
      <c r="RG1578" s="72"/>
      <c r="RH1578" s="72"/>
      <c r="RI1578" s="72"/>
      <c r="RJ1578" s="72"/>
      <c r="RK1578" s="72"/>
      <c r="RL1578" s="72"/>
      <c r="RM1578" s="72"/>
      <c r="RN1578" s="72"/>
      <c r="RO1578" s="72"/>
      <c r="RP1578" s="72"/>
      <c r="RQ1578" s="72"/>
      <c r="RR1578" s="72"/>
      <c r="RS1578" s="72"/>
      <c r="RT1578" s="72"/>
      <c r="RU1578" s="72"/>
      <c r="RV1578" s="72"/>
      <c r="RW1578" s="72"/>
      <c r="RX1578" s="72"/>
      <c r="RY1578" s="72"/>
      <c r="RZ1578" s="72"/>
      <c r="SA1578" s="72"/>
      <c r="SB1578" s="72"/>
      <c r="SC1578" s="72"/>
      <c r="SD1578" s="72"/>
      <c r="SE1578" s="72"/>
      <c r="SF1578" s="72"/>
      <c r="SG1578" s="72"/>
      <c r="SH1578" s="72"/>
      <c r="SI1578" s="72"/>
      <c r="SJ1578" s="72"/>
      <c r="SK1578" s="72"/>
      <c r="SL1578" s="72"/>
      <c r="SM1578" s="72"/>
      <c r="SN1578" s="72"/>
      <c r="SO1578" s="72"/>
      <c r="SP1578" s="72"/>
      <c r="SQ1578" s="72"/>
      <c r="SR1578" s="72"/>
      <c r="SS1578" s="72"/>
      <c r="ST1578" s="72"/>
      <c r="SU1578" s="72"/>
      <c r="SV1578" s="72"/>
      <c r="SW1578" s="72"/>
      <c r="SX1578" s="72"/>
      <c r="SY1578" s="72"/>
      <c r="SZ1578" s="72"/>
      <c r="TA1578" s="72"/>
      <c r="TB1578" s="72"/>
      <c r="TC1578" s="72"/>
    </row>
    <row r="1579" spans="1:523" ht="16.5" customHeight="1" x14ac:dyDescent="0.2">
      <c r="A1579" s="20">
        <v>1043</v>
      </c>
      <c r="B1579" s="20" t="s">
        <v>77</v>
      </c>
      <c r="C1579" s="20" t="s">
        <v>888</v>
      </c>
      <c r="D1579" s="20" t="s">
        <v>30</v>
      </c>
      <c r="E1579" s="20" t="s">
        <v>1345</v>
      </c>
      <c r="F1579" s="22" t="s">
        <v>1078</v>
      </c>
      <c r="G1579" s="44" t="s">
        <v>86</v>
      </c>
      <c r="H1579" s="20" t="s">
        <v>35</v>
      </c>
      <c r="I1579" s="20" t="s">
        <v>27</v>
      </c>
      <c r="J1579" s="22" t="s">
        <v>888</v>
      </c>
      <c r="K1579" s="20"/>
      <c r="L1579" s="20"/>
      <c r="M1579" s="20"/>
      <c r="N1579" s="20"/>
      <c r="O1579" s="20"/>
      <c r="P1579" s="26">
        <v>1600000</v>
      </c>
      <c r="Q1579" s="24">
        <v>1</v>
      </c>
      <c r="R1579" s="25">
        <v>45748</v>
      </c>
      <c r="S1579" s="20" t="s">
        <v>29</v>
      </c>
      <c r="T1579" s="26">
        <f>P1579*Q1579*11</f>
        <v>17600000</v>
      </c>
      <c r="U1579" s="27" t="s">
        <v>100</v>
      </c>
      <c r="V1579" s="27" t="s">
        <v>100</v>
      </c>
      <c r="W1579" s="72"/>
      <c r="X1579" s="72"/>
      <c r="Y1579" s="72"/>
      <c r="Z1579" s="72"/>
      <c r="AA1579" s="72"/>
      <c r="AB1579" s="72"/>
      <c r="AC1579" s="72"/>
      <c r="AD1579" s="72"/>
      <c r="AE1579" s="72"/>
      <c r="AF1579" s="72"/>
      <c r="AG1579" s="72"/>
      <c r="AH1579" s="72"/>
      <c r="AI1579" s="72"/>
      <c r="AJ1579" s="72"/>
      <c r="AK1579" s="72"/>
      <c r="AL1579" s="72"/>
      <c r="AM1579" s="72"/>
      <c r="AN1579" s="72"/>
      <c r="AO1579" s="72"/>
      <c r="AP1579" s="72"/>
      <c r="AQ1579" s="72"/>
      <c r="AR1579" s="72"/>
      <c r="AS1579" s="72"/>
      <c r="AT1579" s="72"/>
      <c r="AU1579" s="72"/>
      <c r="AV1579" s="72"/>
      <c r="AW1579" s="72"/>
      <c r="AX1579" s="72"/>
      <c r="AY1579" s="72"/>
      <c r="AZ1579" s="72"/>
      <c r="BA1579" s="72"/>
      <c r="BB1579" s="72"/>
      <c r="BC1579" s="72"/>
      <c r="BD1579" s="72"/>
      <c r="BE1579" s="72"/>
      <c r="BF1579" s="72"/>
      <c r="BG1579" s="72"/>
      <c r="BH1579" s="72"/>
      <c r="BI1579" s="72"/>
      <c r="BJ1579" s="72"/>
      <c r="BK1579" s="72"/>
      <c r="BL1579" s="72"/>
      <c r="BM1579" s="72"/>
      <c r="BN1579" s="72"/>
      <c r="BO1579" s="72"/>
      <c r="BP1579" s="72"/>
      <c r="BQ1579" s="72"/>
      <c r="BR1579" s="72"/>
      <c r="BS1579" s="72"/>
      <c r="BT1579" s="72"/>
      <c r="BU1579" s="72"/>
      <c r="BV1579" s="72"/>
      <c r="BW1579" s="72"/>
      <c r="BX1579" s="72"/>
      <c r="BY1579" s="72"/>
      <c r="BZ1579" s="72"/>
      <c r="CA1579" s="72"/>
      <c r="CB1579" s="72"/>
      <c r="CC1579" s="72"/>
      <c r="CD1579" s="72"/>
      <c r="CE1579" s="72"/>
      <c r="CF1579" s="72"/>
      <c r="CG1579" s="72"/>
      <c r="CH1579" s="72"/>
      <c r="CI1579" s="72"/>
      <c r="CJ1579" s="72"/>
      <c r="CK1579" s="72"/>
      <c r="CL1579" s="72"/>
      <c r="CM1579" s="72"/>
      <c r="CN1579" s="72"/>
      <c r="CO1579" s="72"/>
      <c r="CP1579" s="72"/>
      <c r="CQ1579" s="72"/>
      <c r="CR1579" s="72"/>
      <c r="CS1579" s="72"/>
      <c r="CT1579" s="72"/>
      <c r="CU1579" s="72"/>
      <c r="CV1579" s="72"/>
      <c r="CW1579" s="72"/>
      <c r="CX1579" s="72"/>
      <c r="CY1579" s="72"/>
      <c r="CZ1579" s="72"/>
      <c r="DA1579" s="72"/>
      <c r="DB1579" s="72"/>
      <c r="DC1579" s="72"/>
      <c r="DD1579" s="72"/>
      <c r="DE1579" s="72"/>
      <c r="DF1579" s="72"/>
      <c r="DG1579" s="72"/>
      <c r="DH1579" s="72"/>
      <c r="DI1579" s="72"/>
      <c r="DJ1579" s="72"/>
      <c r="DK1579" s="72"/>
      <c r="DL1579" s="72"/>
      <c r="DM1579" s="72"/>
      <c r="DN1579" s="72"/>
      <c r="DO1579" s="72"/>
      <c r="DP1579" s="72"/>
      <c r="DQ1579" s="72"/>
      <c r="DR1579" s="72"/>
      <c r="DS1579" s="72"/>
      <c r="DT1579" s="72"/>
      <c r="DU1579" s="72"/>
      <c r="DV1579" s="72"/>
      <c r="DW1579" s="72"/>
      <c r="DX1579" s="72"/>
      <c r="DY1579" s="72"/>
      <c r="DZ1579" s="72"/>
      <c r="EA1579" s="72"/>
      <c r="EB1579" s="72"/>
      <c r="EC1579" s="72"/>
      <c r="ED1579" s="72"/>
      <c r="EE1579" s="72"/>
      <c r="EF1579" s="72"/>
      <c r="EG1579" s="72"/>
      <c r="EH1579" s="72"/>
      <c r="EI1579" s="72"/>
      <c r="EJ1579" s="72"/>
      <c r="EK1579" s="72"/>
      <c r="EL1579" s="72"/>
      <c r="EM1579" s="72"/>
      <c r="EN1579" s="72"/>
      <c r="EO1579" s="72"/>
      <c r="EP1579" s="72"/>
      <c r="EQ1579" s="72"/>
      <c r="ER1579" s="72"/>
      <c r="ES1579" s="72"/>
      <c r="ET1579" s="72"/>
      <c r="EU1579" s="72"/>
      <c r="EV1579" s="72"/>
      <c r="EW1579" s="72"/>
      <c r="EX1579" s="72"/>
      <c r="EY1579" s="72"/>
      <c r="EZ1579" s="72"/>
      <c r="FA1579" s="72"/>
      <c r="FB1579" s="72"/>
      <c r="FC1579" s="72"/>
      <c r="FD1579" s="72"/>
      <c r="FE1579" s="72"/>
      <c r="FF1579" s="72"/>
      <c r="FG1579" s="72"/>
      <c r="FH1579" s="72"/>
      <c r="FI1579" s="72"/>
      <c r="FJ1579" s="72"/>
      <c r="FK1579" s="72"/>
      <c r="FL1579" s="72"/>
      <c r="FM1579" s="72"/>
      <c r="FN1579" s="72"/>
      <c r="FO1579" s="72"/>
      <c r="FP1579" s="72"/>
      <c r="FQ1579" s="72"/>
      <c r="FR1579" s="72"/>
      <c r="FS1579" s="72"/>
      <c r="FT1579" s="72"/>
      <c r="FU1579" s="72"/>
      <c r="FV1579" s="72"/>
      <c r="FW1579" s="72"/>
      <c r="FX1579" s="72"/>
      <c r="FY1579" s="72"/>
      <c r="FZ1579" s="72"/>
      <c r="GA1579" s="72"/>
      <c r="GB1579" s="72"/>
      <c r="GC1579" s="72"/>
      <c r="GD1579" s="72"/>
      <c r="GE1579" s="72"/>
      <c r="GF1579" s="72"/>
      <c r="GG1579" s="72"/>
      <c r="GH1579" s="72"/>
      <c r="GI1579" s="72"/>
      <c r="GJ1579" s="72"/>
      <c r="GK1579" s="72"/>
      <c r="GL1579" s="72"/>
      <c r="GM1579" s="72"/>
      <c r="GN1579" s="72"/>
      <c r="GO1579" s="72"/>
      <c r="GP1579" s="72"/>
      <c r="GQ1579" s="72"/>
      <c r="GR1579" s="72"/>
      <c r="GS1579" s="72"/>
      <c r="GT1579" s="72"/>
      <c r="GU1579" s="72"/>
      <c r="GV1579" s="72"/>
      <c r="GW1579" s="72"/>
      <c r="GX1579" s="72"/>
      <c r="GY1579" s="72"/>
      <c r="GZ1579" s="72"/>
      <c r="HA1579" s="72"/>
      <c r="HB1579" s="72"/>
      <c r="HC1579" s="72"/>
      <c r="HD1579" s="72"/>
      <c r="HE1579" s="72"/>
      <c r="HF1579" s="72"/>
      <c r="HG1579" s="72"/>
      <c r="HH1579" s="72"/>
      <c r="HI1579" s="72"/>
      <c r="HJ1579" s="72"/>
      <c r="HK1579" s="72"/>
      <c r="HL1579" s="72"/>
      <c r="HM1579" s="72"/>
      <c r="HN1579" s="72"/>
      <c r="HO1579" s="72"/>
      <c r="HP1579" s="72"/>
      <c r="HQ1579" s="72"/>
      <c r="HR1579" s="72"/>
      <c r="HS1579" s="72"/>
      <c r="HT1579" s="72"/>
      <c r="HU1579" s="72"/>
      <c r="HV1579" s="72"/>
      <c r="HW1579" s="72"/>
      <c r="HX1579" s="72"/>
      <c r="HY1579" s="72"/>
      <c r="HZ1579" s="72"/>
      <c r="IA1579" s="72"/>
      <c r="IB1579" s="72"/>
      <c r="IC1579" s="72"/>
      <c r="ID1579" s="72"/>
      <c r="IE1579" s="72"/>
      <c r="IF1579" s="72"/>
      <c r="IG1579" s="72"/>
      <c r="IH1579" s="72"/>
      <c r="II1579" s="72"/>
      <c r="IJ1579" s="72"/>
      <c r="IK1579" s="72"/>
      <c r="IL1579" s="72"/>
      <c r="IM1579" s="72"/>
      <c r="IN1579" s="72"/>
      <c r="IO1579" s="72"/>
      <c r="IP1579" s="72"/>
      <c r="IQ1579" s="72"/>
      <c r="IR1579" s="72"/>
      <c r="IS1579" s="72"/>
      <c r="IT1579" s="72"/>
      <c r="IU1579" s="72"/>
      <c r="IV1579" s="72"/>
      <c r="IW1579" s="72"/>
      <c r="IX1579" s="72"/>
      <c r="IY1579" s="72"/>
      <c r="IZ1579" s="72"/>
      <c r="JA1579" s="72"/>
      <c r="JB1579" s="72"/>
      <c r="JC1579" s="72"/>
      <c r="JD1579" s="72"/>
      <c r="JE1579" s="72"/>
      <c r="JF1579" s="72"/>
      <c r="JG1579" s="72"/>
      <c r="JH1579" s="72"/>
      <c r="JI1579" s="72"/>
      <c r="JJ1579" s="72"/>
      <c r="JK1579" s="72"/>
      <c r="JL1579" s="72"/>
      <c r="JM1579" s="72"/>
      <c r="JN1579" s="72"/>
      <c r="JO1579" s="72"/>
      <c r="JP1579" s="72"/>
      <c r="JQ1579" s="72"/>
      <c r="JR1579" s="72"/>
      <c r="JS1579" s="72"/>
      <c r="JT1579" s="72"/>
      <c r="JU1579" s="72"/>
      <c r="JV1579" s="72"/>
      <c r="JW1579" s="72"/>
      <c r="JX1579" s="72"/>
      <c r="JY1579" s="72"/>
      <c r="JZ1579" s="72"/>
      <c r="KA1579" s="72"/>
      <c r="KB1579" s="72"/>
      <c r="KC1579" s="72"/>
      <c r="KD1579" s="72"/>
      <c r="KE1579" s="72"/>
      <c r="KF1579" s="72"/>
      <c r="KG1579" s="72"/>
      <c r="KH1579" s="72"/>
      <c r="KI1579" s="72"/>
      <c r="KJ1579" s="72"/>
      <c r="KK1579" s="72"/>
      <c r="KL1579" s="72"/>
      <c r="KM1579" s="72"/>
      <c r="KN1579" s="72"/>
      <c r="KO1579" s="72"/>
      <c r="KP1579" s="72"/>
      <c r="KQ1579" s="72"/>
      <c r="KR1579" s="72"/>
      <c r="KS1579" s="72"/>
      <c r="KT1579" s="72"/>
      <c r="KU1579" s="72"/>
      <c r="KV1579" s="72"/>
      <c r="KW1579" s="72"/>
      <c r="KX1579" s="72"/>
      <c r="KY1579" s="72"/>
      <c r="KZ1579" s="72"/>
      <c r="LA1579" s="72"/>
      <c r="LB1579" s="72"/>
      <c r="LC1579" s="72"/>
      <c r="LD1579" s="72"/>
      <c r="LE1579" s="72"/>
      <c r="LF1579" s="72"/>
      <c r="LG1579" s="72"/>
      <c r="LH1579" s="72"/>
      <c r="LI1579" s="72"/>
      <c r="LJ1579" s="72"/>
      <c r="LK1579" s="72"/>
      <c r="LL1579" s="72"/>
      <c r="LM1579" s="72"/>
      <c r="LN1579" s="72"/>
      <c r="LO1579" s="72"/>
      <c r="LP1579" s="72"/>
      <c r="LQ1579" s="72"/>
      <c r="LR1579" s="72"/>
      <c r="LS1579" s="72"/>
      <c r="LT1579" s="72"/>
      <c r="LU1579" s="72"/>
      <c r="LV1579" s="72"/>
      <c r="LW1579" s="72"/>
      <c r="LX1579" s="72"/>
      <c r="LY1579" s="72"/>
      <c r="LZ1579" s="72"/>
      <c r="MA1579" s="72"/>
      <c r="MB1579" s="72"/>
      <c r="MC1579" s="72"/>
      <c r="MD1579" s="72"/>
      <c r="ME1579" s="72"/>
      <c r="MF1579" s="72"/>
      <c r="MG1579" s="72"/>
      <c r="MH1579" s="72"/>
      <c r="MI1579" s="72"/>
      <c r="MJ1579" s="72"/>
      <c r="MK1579" s="72"/>
      <c r="ML1579" s="72"/>
      <c r="MM1579" s="72"/>
      <c r="MN1579" s="72"/>
      <c r="MO1579" s="72"/>
      <c r="MP1579" s="72"/>
      <c r="MQ1579" s="72"/>
      <c r="MR1579" s="72"/>
      <c r="MS1579" s="72"/>
      <c r="MT1579" s="72"/>
      <c r="MU1579" s="72"/>
      <c r="MV1579" s="72"/>
      <c r="MW1579" s="72"/>
      <c r="MX1579" s="72"/>
      <c r="MY1579" s="72"/>
      <c r="MZ1579" s="72"/>
      <c r="NA1579" s="72"/>
      <c r="NB1579" s="72"/>
      <c r="NC1579" s="72"/>
      <c r="ND1579" s="72"/>
      <c r="NE1579" s="72"/>
      <c r="NF1579" s="72"/>
      <c r="NG1579" s="72"/>
      <c r="NH1579" s="72"/>
      <c r="NI1579" s="72"/>
      <c r="NJ1579" s="72"/>
      <c r="NK1579" s="72"/>
      <c r="NL1579" s="72"/>
      <c r="NM1579" s="72"/>
      <c r="NN1579" s="72"/>
      <c r="NO1579" s="72"/>
      <c r="NP1579" s="72"/>
      <c r="NQ1579" s="72"/>
      <c r="NR1579" s="72"/>
      <c r="NS1579" s="72"/>
      <c r="NT1579" s="72"/>
      <c r="NU1579" s="72"/>
      <c r="NV1579" s="72"/>
      <c r="NW1579" s="72"/>
      <c r="NX1579" s="72"/>
      <c r="NY1579" s="72"/>
      <c r="NZ1579" s="72"/>
      <c r="OA1579" s="72"/>
      <c r="OB1579" s="72"/>
      <c r="OC1579" s="72"/>
      <c r="OD1579" s="72"/>
      <c r="OE1579" s="72"/>
      <c r="OF1579" s="72"/>
      <c r="OG1579" s="72"/>
      <c r="OH1579" s="72"/>
      <c r="OI1579" s="72"/>
      <c r="OJ1579" s="72"/>
      <c r="OK1579" s="72"/>
      <c r="OL1579" s="72"/>
      <c r="OM1579" s="72"/>
      <c r="ON1579" s="72"/>
      <c r="OO1579" s="72"/>
      <c r="OP1579" s="72"/>
      <c r="OQ1579" s="72"/>
      <c r="OR1579" s="72"/>
      <c r="OS1579" s="72"/>
      <c r="OT1579" s="72"/>
      <c r="OU1579" s="72"/>
      <c r="OV1579" s="72"/>
      <c r="OW1579" s="72"/>
      <c r="OX1579" s="72"/>
      <c r="OY1579" s="72"/>
      <c r="OZ1579" s="72"/>
      <c r="PA1579" s="72"/>
      <c r="PB1579" s="72"/>
      <c r="PC1579" s="72"/>
      <c r="PD1579" s="72"/>
      <c r="PE1579" s="72"/>
      <c r="PF1579" s="72"/>
      <c r="PG1579" s="72"/>
      <c r="PH1579" s="72"/>
      <c r="PI1579" s="72"/>
      <c r="PJ1579" s="72"/>
      <c r="PK1579" s="72"/>
      <c r="PL1579" s="72"/>
      <c r="PM1579" s="72"/>
      <c r="PN1579" s="72"/>
      <c r="PO1579" s="72"/>
      <c r="PP1579" s="72"/>
      <c r="PQ1579" s="72"/>
      <c r="PR1579" s="72"/>
      <c r="PS1579" s="72"/>
      <c r="PT1579" s="72"/>
      <c r="PU1579" s="72"/>
      <c r="PV1579" s="72"/>
      <c r="PW1579" s="72"/>
      <c r="PX1579" s="72"/>
      <c r="PY1579" s="72"/>
      <c r="PZ1579" s="72"/>
      <c r="QA1579" s="72"/>
      <c r="QB1579" s="72"/>
      <c r="QC1579" s="72"/>
      <c r="QD1579" s="72"/>
      <c r="QE1579" s="72"/>
      <c r="QF1579" s="72"/>
      <c r="QG1579" s="72"/>
      <c r="QH1579" s="72"/>
      <c r="QI1579" s="72"/>
      <c r="QJ1579" s="72"/>
      <c r="QK1579" s="72"/>
      <c r="QL1579" s="72"/>
      <c r="QM1579" s="72"/>
      <c r="QN1579" s="72"/>
      <c r="QO1579" s="72"/>
      <c r="QP1579" s="72"/>
      <c r="QQ1579" s="72"/>
      <c r="QR1579" s="72"/>
      <c r="QS1579" s="72"/>
      <c r="QT1579" s="72"/>
      <c r="QU1579" s="72"/>
      <c r="QV1579" s="72"/>
      <c r="QW1579" s="72"/>
      <c r="QX1579" s="72"/>
      <c r="QY1579" s="72"/>
      <c r="QZ1579" s="72"/>
      <c r="RA1579" s="72"/>
      <c r="RB1579" s="72"/>
      <c r="RC1579" s="72"/>
      <c r="RD1579" s="72"/>
      <c r="RE1579" s="72"/>
      <c r="RF1579" s="72"/>
      <c r="RG1579" s="72"/>
      <c r="RH1579" s="72"/>
      <c r="RI1579" s="72"/>
      <c r="RJ1579" s="72"/>
      <c r="RK1579" s="72"/>
      <c r="RL1579" s="72"/>
      <c r="RM1579" s="72"/>
      <c r="RN1579" s="72"/>
      <c r="RO1579" s="72"/>
      <c r="RP1579" s="72"/>
      <c r="RQ1579" s="72"/>
      <c r="RR1579" s="72"/>
      <c r="RS1579" s="72"/>
      <c r="RT1579" s="72"/>
      <c r="RU1579" s="72"/>
      <c r="RV1579" s="72"/>
      <c r="RW1579" s="72"/>
      <c r="RX1579" s="72"/>
      <c r="RY1579" s="72"/>
      <c r="RZ1579" s="72"/>
      <c r="SA1579" s="72"/>
      <c r="SB1579" s="72"/>
      <c r="SC1579" s="72"/>
      <c r="SD1579" s="72"/>
      <c r="SE1579" s="72"/>
      <c r="SF1579" s="72"/>
      <c r="SG1579" s="72"/>
      <c r="SH1579" s="72"/>
      <c r="SI1579" s="72"/>
      <c r="SJ1579" s="72"/>
      <c r="SK1579" s="72"/>
      <c r="SL1579" s="72"/>
      <c r="SM1579" s="72"/>
      <c r="SN1579" s="72"/>
      <c r="SO1579" s="72"/>
      <c r="SP1579" s="72"/>
      <c r="SQ1579" s="72"/>
      <c r="SR1579" s="72"/>
      <c r="SS1579" s="72"/>
      <c r="ST1579" s="72"/>
      <c r="SU1579" s="72"/>
      <c r="SV1579" s="72"/>
      <c r="SW1579" s="72"/>
      <c r="SX1579" s="72"/>
      <c r="SY1579" s="72"/>
      <c r="SZ1579" s="72"/>
      <c r="TA1579" s="72"/>
      <c r="TB1579" s="72"/>
      <c r="TC1579" s="72"/>
    </row>
    <row r="1580" spans="1:523" ht="16.5" customHeight="1" x14ac:dyDescent="0.2">
      <c r="A1580" s="20">
        <v>1045</v>
      </c>
      <c r="B1580" s="20" t="s">
        <v>77</v>
      </c>
      <c r="C1580" s="20" t="s">
        <v>1079</v>
      </c>
      <c r="D1580" s="20" t="s">
        <v>30</v>
      </c>
      <c r="E1580" s="20" t="s">
        <v>1345</v>
      </c>
      <c r="F1580" s="22" t="s">
        <v>1078</v>
      </c>
      <c r="G1580" s="44" t="s">
        <v>86</v>
      </c>
      <c r="H1580" s="20" t="s">
        <v>35</v>
      </c>
      <c r="I1580" s="20" t="s">
        <v>27</v>
      </c>
      <c r="J1580" s="22" t="s">
        <v>1079</v>
      </c>
      <c r="K1580" s="20"/>
      <c r="L1580" s="20"/>
      <c r="M1580" s="20"/>
      <c r="N1580" s="20"/>
      <c r="O1580" s="20"/>
      <c r="P1580" s="23">
        <v>2925000</v>
      </c>
      <c r="Q1580" s="24">
        <v>13</v>
      </c>
      <c r="R1580" s="25">
        <v>45748</v>
      </c>
      <c r="S1580" s="20" t="s">
        <v>29</v>
      </c>
      <c r="T1580" s="26">
        <f>P1580*Q1580*11</f>
        <v>418275000</v>
      </c>
      <c r="U1580" s="27" t="s">
        <v>100</v>
      </c>
      <c r="V1580" s="27" t="s">
        <v>100</v>
      </c>
      <c r="W1580" s="72"/>
      <c r="X1580" s="72"/>
      <c r="Y1580" s="72"/>
      <c r="Z1580" s="72"/>
      <c r="AA1580" s="72"/>
      <c r="AB1580" s="72"/>
      <c r="AC1580" s="72"/>
      <c r="AD1580" s="72"/>
      <c r="AE1580" s="72"/>
      <c r="AF1580" s="72"/>
      <c r="AG1580" s="72"/>
      <c r="AH1580" s="72"/>
      <c r="AI1580" s="72"/>
      <c r="AJ1580" s="72"/>
      <c r="AK1580" s="72"/>
      <c r="AL1580" s="72"/>
      <c r="AM1580" s="72"/>
      <c r="AN1580" s="72"/>
      <c r="AO1580" s="72"/>
      <c r="AP1580" s="72"/>
      <c r="AQ1580" s="72"/>
      <c r="AR1580" s="72"/>
      <c r="AS1580" s="72"/>
      <c r="AT1580" s="72"/>
      <c r="AU1580" s="72"/>
      <c r="AV1580" s="72"/>
      <c r="AW1580" s="72"/>
      <c r="AX1580" s="72"/>
      <c r="AY1580" s="72"/>
      <c r="AZ1580" s="72"/>
      <c r="BA1580" s="72"/>
      <c r="BB1580" s="72"/>
      <c r="BC1580" s="72"/>
      <c r="BD1580" s="72"/>
      <c r="BE1580" s="72"/>
      <c r="BF1580" s="72"/>
      <c r="BG1580" s="72"/>
      <c r="BH1580" s="72"/>
      <c r="BI1580" s="72"/>
      <c r="BJ1580" s="72"/>
      <c r="BK1580" s="72"/>
      <c r="BL1580" s="72"/>
      <c r="BM1580" s="72"/>
      <c r="BN1580" s="72"/>
      <c r="BO1580" s="72"/>
      <c r="BP1580" s="72"/>
      <c r="BQ1580" s="72"/>
      <c r="BR1580" s="72"/>
      <c r="BS1580" s="72"/>
      <c r="BT1580" s="72"/>
      <c r="BU1580" s="72"/>
      <c r="BV1580" s="72"/>
      <c r="BW1580" s="72"/>
      <c r="BX1580" s="72"/>
      <c r="BY1580" s="72"/>
      <c r="BZ1580" s="72"/>
      <c r="CA1580" s="72"/>
      <c r="CB1580" s="72"/>
      <c r="CC1580" s="72"/>
      <c r="CD1580" s="72"/>
      <c r="CE1580" s="72"/>
      <c r="CF1580" s="72"/>
      <c r="CG1580" s="72"/>
      <c r="CH1580" s="72"/>
      <c r="CI1580" s="72"/>
      <c r="CJ1580" s="72"/>
      <c r="CK1580" s="72"/>
      <c r="CL1580" s="72"/>
      <c r="CM1580" s="72"/>
      <c r="CN1580" s="72"/>
      <c r="CO1580" s="72"/>
      <c r="CP1580" s="72"/>
      <c r="CQ1580" s="72"/>
      <c r="CR1580" s="72"/>
      <c r="CS1580" s="72"/>
      <c r="CT1580" s="72"/>
      <c r="CU1580" s="72"/>
      <c r="CV1580" s="72"/>
      <c r="CW1580" s="72"/>
      <c r="CX1580" s="72"/>
      <c r="CY1580" s="72"/>
      <c r="CZ1580" s="72"/>
      <c r="DA1580" s="72"/>
      <c r="DB1580" s="72"/>
      <c r="DC1580" s="72"/>
      <c r="DD1580" s="72"/>
      <c r="DE1580" s="72"/>
      <c r="DF1580" s="72"/>
      <c r="DG1580" s="72"/>
      <c r="DH1580" s="72"/>
      <c r="DI1580" s="72"/>
      <c r="DJ1580" s="72"/>
      <c r="DK1580" s="72"/>
      <c r="DL1580" s="72"/>
      <c r="DM1580" s="72"/>
      <c r="DN1580" s="72"/>
      <c r="DO1580" s="72"/>
      <c r="DP1580" s="72"/>
      <c r="DQ1580" s="72"/>
      <c r="DR1580" s="72"/>
      <c r="DS1580" s="72"/>
      <c r="DT1580" s="72"/>
      <c r="DU1580" s="72"/>
      <c r="DV1580" s="72"/>
      <c r="DW1580" s="72"/>
      <c r="DX1580" s="72"/>
      <c r="DY1580" s="72"/>
      <c r="DZ1580" s="72"/>
      <c r="EA1580" s="72"/>
      <c r="EB1580" s="72"/>
      <c r="EC1580" s="72"/>
      <c r="ED1580" s="72"/>
      <c r="EE1580" s="72"/>
      <c r="EF1580" s="72"/>
      <c r="EG1580" s="72"/>
      <c r="EH1580" s="72"/>
      <c r="EI1580" s="72"/>
      <c r="EJ1580" s="72"/>
      <c r="EK1580" s="72"/>
      <c r="EL1580" s="72"/>
      <c r="EM1580" s="72"/>
      <c r="EN1580" s="72"/>
      <c r="EO1580" s="72"/>
      <c r="EP1580" s="72"/>
      <c r="EQ1580" s="72"/>
      <c r="ER1580" s="72"/>
      <c r="ES1580" s="72"/>
      <c r="ET1580" s="72"/>
      <c r="EU1580" s="72"/>
      <c r="EV1580" s="72"/>
      <c r="EW1580" s="72"/>
      <c r="EX1580" s="72"/>
      <c r="EY1580" s="72"/>
      <c r="EZ1580" s="72"/>
      <c r="FA1580" s="72"/>
      <c r="FB1580" s="72"/>
      <c r="FC1580" s="72"/>
      <c r="FD1580" s="72"/>
      <c r="FE1580" s="72"/>
      <c r="FF1580" s="72"/>
      <c r="FG1580" s="72"/>
      <c r="FH1580" s="72"/>
      <c r="FI1580" s="72"/>
      <c r="FJ1580" s="72"/>
      <c r="FK1580" s="72"/>
      <c r="FL1580" s="72"/>
      <c r="FM1580" s="72"/>
      <c r="FN1580" s="72"/>
      <c r="FO1580" s="72"/>
      <c r="FP1580" s="72"/>
      <c r="FQ1580" s="72"/>
      <c r="FR1580" s="72"/>
      <c r="FS1580" s="72"/>
      <c r="FT1580" s="72"/>
      <c r="FU1580" s="72"/>
      <c r="FV1580" s="72"/>
      <c r="FW1580" s="72"/>
      <c r="FX1580" s="72"/>
      <c r="FY1580" s="72"/>
      <c r="FZ1580" s="72"/>
      <c r="GA1580" s="72"/>
      <c r="GB1580" s="72"/>
      <c r="GC1580" s="72"/>
      <c r="GD1580" s="72"/>
      <c r="GE1580" s="72"/>
      <c r="GF1580" s="72"/>
      <c r="GG1580" s="72"/>
      <c r="GH1580" s="72"/>
      <c r="GI1580" s="72"/>
      <c r="GJ1580" s="72"/>
      <c r="GK1580" s="72"/>
      <c r="GL1580" s="72"/>
      <c r="GM1580" s="72"/>
      <c r="GN1580" s="72"/>
      <c r="GO1580" s="72"/>
      <c r="GP1580" s="72"/>
      <c r="GQ1580" s="72"/>
      <c r="GR1580" s="72"/>
      <c r="GS1580" s="72"/>
      <c r="GT1580" s="72"/>
      <c r="GU1580" s="72"/>
      <c r="GV1580" s="72"/>
      <c r="GW1580" s="72"/>
      <c r="GX1580" s="72"/>
      <c r="GY1580" s="72"/>
      <c r="GZ1580" s="72"/>
      <c r="HA1580" s="72"/>
      <c r="HB1580" s="72"/>
      <c r="HC1580" s="72"/>
      <c r="HD1580" s="72"/>
      <c r="HE1580" s="72"/>
      <c r="HF1580" s="72"/>
      <c r="HG1580" s="72"/>
      <c r="HH1580" s="72"/>
      <c r="HI1580" s="72"/>
      <c r="HJ1580" s="72"/>
      <c r="HK1580" s="72"/>
      <c r="HL1580" s="72"/>
      <c r="HM1580" s="72"/>
      <c r="HN1580" s="72"/>
      <c r="HO1580" s="72"/>
      <c r="HP1580" s="72"/>
      <c r="HQ1580" s="72"/>
      <c r="HR1580" s="72"/>
      <c r="HS1580" s="72"/>
      <c r="HT1580" s="72"/>
      <c r="HU1580" s="72"/>
      <c r="HV1580" s="72"/>
      <c r="HW1580" s="72"/>
      <c r="HX1580" s="72"/>
      <c r="HY1580" s="72"/>
      <c r="HZ1580" s="72"/>
      <c r="IA1580" s="72"/>
      <c r="IB1580" s="72"/>
      <c r="IC1580" s="72"/>
      <c r="ID1580" s="72"/>
      <c r="IE1580" s="72"/>
      <c r="IF1580" s="72"/>
      <c r="IG1580" s="72"/>
      <c r="IH1580" s="72"/>
      <c r="II1580" s="72"/>
      <c r="IJ1580" s="72"/>
      <c r="IK1580" s="72"/>
      <c r="IL1580" s="72"/>
      <c r="IM1580" s="72"/>
      <c r="IN1580" s="72"/>
      <c r="IO1580" s="72"/>
      <c r="IP1580" s="72"/>
      <c r="IQ1580" s="72"/>
      <c r="IR1580" s="72"/>
      <c r="IS1580" s="72"/>
      <c r="IT1580" s="72"/>
      <c r="IU1580" s="72"/>
      <c r="IV1580" s="72"/>
      <c r="IW1580" s="72"/>
      <c r="IX1580" s="72"/>
      <c r="IY1580" s="72"/>
      <c r="IZ1580" s="72"/>
      <c r="JA1580" s="72"/>
      <c r="JB1580" s="72"/>
      <c r="JC1580" s="72"/>
      <c r="JD1580" s="72"/>
      <c r="JE1580" s="72"/>
      <c r="JF1580" s="72"/>
      <c r="JG1580" s="72"/>
      <c r="JH1580" s="72"/>
      <c r="JI1580" s="72"/>
      <c r="JJ1580" s="72"/>
      <c r="JK1580" s="72"/>
      <c r="JL1580" s="72"/>
      <c r="JM1580" s="72"/>
      <c r="JN1580" s="72"/>
      <c r="JO1580" s="72"/>
      <c r="JP1580" s="72"/>
      <c r="JQ1580" s="72"/>
      <c r="JR1580" s="72"/>
      <c r="JS1580" s="72"/>
      <c r="JT1580" s="72"/>
      <c r="JU1580" s="72"/>
      <c r="JV1580" s="72"/>
      <c r="JW1580" s="72"/>
      <c r="JX1580" s="72"/>
      <c r="JY1580" s="72"/>
      <c r="JZ1580" s="72"/>
      <c r="KA1580" s="72"/>
      <c r="KB1580" s="72"/>
      <c r="KC1580" s="72"/>
      <c r="KD1580" s="72"/>
      <c r="KE1580" s="72"/>
      <c r="KF1580" s="72"/>
      <c r="KG1580" s="72"/>
      <c r="KH1580" s="72"/>
      <c r="KI1580" s="72"/>
      <c r="KJ1580" s="72"/>
      <c r="KK1580" s="72"/>
      <c r="KL1580" s="72"/>
      <c r="KM1580" s="72"/>
      <c r="KN1580" s="72"/>
      <c r="KO1580" s="72"/>
      <c r="KP1580" s="72"/>
      <c r="KQ1580" s="72"/>
      <c r="KR1580" s="72"/>
      <c r="KS1580" s="72"/>
      <c r="KT1580" s="72"/>
      <c r="KU1580" s="72"/>
      <c r="KV1580" s="72"/>
      <c r="KW1580" s="72"/>
      <c r="KX1580" s="72"/>
      <c r="KY1580" s="72"/>
      <c r="KZ1580" s="72"/>
      <c r="LA1580" s="72"/>
      <c r="LB1580" s="72"/>
      <c r="LC1580" s="72"/>
      <c r="LD1580" s="72"/>
      <c r="LE1580" s="72"/>
      <c r="LF1580" s="72"/>
      <c r="LG1580" s="72"/>
      <c r="LH1580" s="72"/>
      <c r="LI1580" s="72"/>
      <c r="LJ1580" s="72"/>
      <c r="LK1580" s="72"/>
      <c r="LL1580" s="72"/>
      <c r="LM1580" s="72"/>
      <c r="LN1580" s="72"/>
      <c r="LO1580" s="72"/>
      <c r="LP1580" s="72"/>
      <c r="LQ1580" s="72"/>
      <c r="LR1580" s="72"/>
      <c r="LS1580" s="72"/>
      <c r="LT1580" s="72"/>
      <c r="LU1580" s="72"/>
      <c r="LV1580" s="72"/>
      <c r="LW1580" s="72"/>
      <c r="LX1580" s="72"/>
      <c r="LY1580" s="72"/>
      <c r="LZ1580" s="72"/>
      <c r="MA1580" s="72"/>
      <c r="MB1580" s="72"/>
      <c r="MC1580" s="72"/>
      <c r="MD1580" s="72"/>
      <c r="ME1580" s="72"/>
      <c r="MF1580" s="72"/>
      <c r="MG1580" s="72"/>
      <c r="MH1580" s="72"/>
      <c r="MI1580" s="72"/>
      <c r="MJ1580" s="72"/>
      <c r="MK1580" s="72"/>
      <c r="ML1580" s="72"/>
      <c r="MM1580" s="72"/>
      <c r="MN1580" s="72"/>
      <c r="MO1580" s="72"/>
      <c r="MP1580" s="72"/>
      <c r="MQ1580" s="72"/>
      <c r="MR1580" s="72"/>
      <c r="MS1580" s="72"/>
      <c r="MT1580" s="72"/>
      <c r="MU1580" s="72"/>
      <c r="MV1580" s="72"/>
      <c r="MW1580" s="72"/>
      <c r="MX1580" s="72"/>
      <c r="MY1580" s="72"/>
      <c r="MZ1580" s="72"/>
      <c r="NA1580" s="72"/>
      <c r="NB1580" s="72"/>
      <c r="NC1580" s="72"/>
      <c r="ND1580" s="72"/>
      <c r="NE1580" s="72"/>
      <c r="NF1580" s="72"/>
      <c r="NG1580" s="72"/>
      <c r="NH1580" s="72"/>
      <c r="NI1580" s="72"/>
      <c r="NJ1580" s="72"/>
      <c r="NK1580" s="72"/>
      <c r="NL1580" s="72"/>
      <c r="NM1580" s="72"/>
      <c r="NN1580" s="72"/>
      <c r="NO1580" s="72"/>
      <c r="NP1580" s="72"/>
      <c r="NQ1580" s="72"/>
      <c r="NR1580" s="72"/>
      <c r="NS1580" s="72"/>
      <c r="NT1580" s="72"/>
      <c r="NU1580" s="72"/>
      <c r="NV1580" s="72"/>
      <c r="NW1580" s="72"/>
      <c r="NX1580" s="72"/>
      <c r="NY1580" s="72"/>
      <c r="NZ1580" s="72"/>
      <c r="OA1580" s="72"/>
      <c r="OB1580" s="72"/>
      <c r="OC1580" s="72"/>
      <c r="OD1580" s="72"/>
      <c r="OE1580" s="72"/>
      <c r="OF1580" s="72"/>
      <c r="OG1580" s="72"/>
      <c r="OH1580" s="72"/>
      <c r="OI1580" s="72"/>
      <c r="OJ1580" s="72"/>
      <c r="OK1580" s="72"/>
      <c r="OL1580" s="72"/>
      <c r="OM1580" s="72"/>
      <c r="ON1580" s="72"/>
      <c r="OO1580" s="72"/>
      <c r="OP1580" s="72"/>
      <c r="OQ1580" s="72"/>
      <c r="OR1580" s="72"/>
      <c r="OS1580" s="72"/>
      <c r="OT1580" s="72"/>
      <c r="OU1580" s="72"/>
      <c r="OV1580" s="72"/>
      <c r="OW1580" s="72"/>
      <c r="OX1580" s="72"/>
      <c r="OY1580" s="72"/>
      <c r="OZ1580" s="72"/>
      <c r="PA1580" s="72"/>
      <c r="PB1580" s="72"/>
      <c r="PC1580" s="72"/>
      <c r="PD1580" s="72"/>
      <c r="PE1580" s="72"/>
      <c r="PF1580" s="72"/>
      <c r="PG1580" s="72"/>
      <c r="PH1580" s="72"/>
      <c r="PI1580" s="72"/>
      <c r="PJ1580" s="72"/>
      <c r="PK1580" s="72"/>
      <c r="PL1580" s="72"/>
      <c r="PM1580" s="72"/>
      <c r="PN1580" s="72"/>
      <c r="PO1580" s="72"/>
      <c r="PP1580" s="72"/>
      <c r="PQ1580" s="72"/>
      <c r="PR1580" s="72"/>
      <c r="PS1580" s="72"/>
      <c r="PT1580" s="72"/>
      <c r="PU1580" s="72"/>
      <c r="PV1580" s="72"/>
      <c r="PW1580" s="72"/>
      <c r="PX1580" s="72"/>
      <c r="PY1580" s="72"/>
      <c r="PZ1580" s="72"/>
      <c r="QA1580" s="72"/>
      <c r="QB1580" s="72"/>
      <c r="QC1580" s="72"/>
      <c r="QD1580" s="72"/>
      <c r="QE1580" s="72"/>
      <c r="QF1580" s="72"/>
      <c r="QG1580" s="72"/>
      <c r="QH1580" s="72"/>
      <c r="QI1580" s="72"/>
      <c r="QJ1580" s="72"/>
      <c r="QK1580" s="72"/>
      <c r="QL1580" s="72"/>
      <c r="QM1580" s="72"/>
      <c r="QN1580" s="72"/>
      <c r="QO1580" s="72"/>
      <c r="QP1580" s="72"/>
      <c r="QQ1580" s="72"/>
      <c r="QR1580" s="72"/>
      <c r="QS1580" s="72"/>
      <c r="QT1580" s="72"/>
      <c r="QU1580" s="72"/>
      <c r="QV1580" s="72"/>
      <c r="QW1580" s="72"/>
      <c r="QX1580" s="72"/>
      <c r="QY1580" s="72"/>
      <c r="QZ1580" s="72"/>
      <c r="RA1580" s="72"/>
      <c r="RB1580" s="72"/>
      <c r="RC1580" s="72"/>
      <c r="RD1580" s="72"/>
      <c r="RE1580" s="72"/>
      <c r="RF1580" s="72"/>
      <c r="RG1580" s="72"/>
      <c r="RH1580" s="72"/>
      <c r="RI1580" s="72"/>
      <c r="RJ1580" s="72"/>
      <c r="RK1580" s="72"/>
      <c r="RL1580" s="72"/>
      <c r="RM1580" s="72"/>
      <c r="RN1580" s="72"/>
      <c r="RO1580" s="72"/>
      <c r="RP1580" s="72"/>
      <c r="RQ1580" s="72"/>
      <c r="RR1580" s="72"/>
      <c r="RS1580" s="72"/>
      <c r="RT1580" s="72"/>
      <c r="RU1580" s="72"/>
      <c r="RV1580" s="72"/>
      <c r="RW1580" s="72"/>
      <c r="RX1580" s="72"/>
      <c r="RY1580" s="72"/>
      <c r="RZ1580" s="72"/>
      <c r="SA1580" s="72"/>
      <c r="SB1580" s="72"/>
      <c r="SC1580" s="72"/>
      <c r="SD1580" s="72"/>
      <c r="SE1580" s="72"/>
      <c r="SF1580" s="72"/>
      <c r="SG1580" s="72"/>
      <c r="SH1580" s="72"/>
      <c r="SI1580" s="72"/>
      <c r="SJ1580" s="72"/>
      <c r="SK1580" s="72"/>
      <c r="SL1580" s="72"/>
      <c r="SM1580" s="72"/>
      <c r="SN1580" s="72"/>
      <c r="SO1580" s="72"/>
      <c r="SP1580" s="72"/>
      <c r="SQ1580" s="72"/>
      <c r="SR1580" s="72"/>
      <c r="SS1580" s="72"/>
      <c r="ST1580" s="72"/>
      <c r="SU1580" s="72"/>
      <c r="SV1580" s="72"/>
      <c r="SW1580" s="72"/>
      <c r="SX1580" s="72"/>
      <c r="SY1580" s="72"/>
      <c r="SZ1580" s="72"/>
      <c r="TA1580" s="72"/>
      <c r="TB1580" s="72"/>
      <c r="TC1580" s="72"/>
    </row>
    <row r="1581" spans="1:523" ht="16.5" customHeight="1" x14ac:dyDescent="0.2">
      <c r="A1581" s="20">
        <v>1046</v>
      </c>
      <c r="B1581" s="20" t="s">
        <v>77</v>
      </c>
      <c r="C1581" s="20" t="s">
        <v>830</v>
      </c>
      <c r="D1581" s="20" t="s">
        <v>38</v>
      </c>
      <c r="E1581" s="20" t="s">
        <v>1345</v>
      </c>
      <c r="F1581" s="22" t="s">
        <v>1080</v>
      </c>
      <c r="G1581" s="44" t="s">
        <v>86</v>
      </c>
      <c r="H1581" s="20" t="s">
        <v>35</v>
      </c>
      <c r="I1581" s="20" t="s">
        <v>27</v>
      </c>
      <c r="J1581" s="22" t="s">
        <v>1075</v>
      </c>
      <c r="K1581" s="20"/>
      <c r="L1581" s="20"/>
      <c r="M1581" s="20"/>
      <c r="N1581" s="20"/>
      <c r="O1581" s="20"/>
      <c r="P1581" s="26">
        <v>3250000</v>
      </c>
      <c r="Q1581" s="24">
        <v>12</v>
      </c>
      <c r="R1581" s="25">
        <v>45748</v>
      </c>
      <c r="S1581" s="20" t="s">
        <v>29</v>
      </c>
      <c r="T1581" s="26">
        <f>P1581*Q1581*11</f>
        <v>429000000</v>
      </c>
      <c r="U1581" s="27" t="s">
        <v>100</v>
      </c>
      <c r="V1581" s="27" t="s">
        <v>100</v>
      </c>
      <c r="W1581" s="72"/>
      <c r="X1581" s="72"/>
      <c r="Y1581" s="72"/>
      <c r="Z1581" s="72"/>
      <c r="AA1581" s="72"/>
      <c r="AB1581" s="72"/>
      <c r="AC1581" s="72"/>
      <c r="AD1581" s="72"/>
      <c r="AE1581" s="72"/>
      <c r="AF1581" s="72"/>
      <c r="AG1581" s="72"/>
      <c r="AH1581" s="72"/>
      <c r="AI1581" s="72"/>
      <c r="AJ1581" s="72"/>
      <c r="AK1581" s="72"/>
      <c r="AL1581" s="72"/>
      <c r="AM1581" s="72"/>
      <c r="AN1581" s="72"/>
      <c r="AO1581" s="72"/>
      <c r="AP1581" s="72"/>
      <c r="AQ1581" s="72"/>
      <c r="AR1581" s="72"/>
      <c r="AS1581" s="72"/>
      <c r="AT1581" s="72"/>
      <c r="AU1581" s="72"/>
      <c r="AV1581" s="72"/>
      <c r="AW1581" s="72"/>
      <c r="AX1581" s="72"/>
      <c r="AY1581" s="72"/>
      <c r="AZ1581" s="72"/>
      <c r="BA1581" s="72"/>
      <c r="BB1581" s="72"/>
      <c r="BC1581" s="72"/>
      <c r="BD1581" s="72"/>
      <c r="BE1581" s="72"/>
      <c r="BF1581" s="72"/>
      <c r="BG1581" s="72"/>
      <c r="BH1581" s="72"/>
      <c r="BI1581" s="72"/>
      <c r="BJ1581" s="72"/>
      <c r="BK1581" s="72"/>
      <c r="BL1581" s="72"/>
      <c r="BM1581" s="72"/>
      <c r="BN1581" s="72"/>
      <c r="BO1581" s="72"/>
      <c r="BP1581" s="72"/>
      <c r="BQ1581" s="72"/>
      <c r="BR1581" s="72"/>
      <c r="BS1581" s="72"/>
      <c r="BT1581" s="72"/>
      <c r="BU1581" s="72"/>
      <c r="BV1581" s="72"/>
      <c r="BW1581" s="72"/>
      <c r="BX1581" s="72"/>
      <c r="BY1581" s="72"/>
      <c r="BZ1581" s="72"/>
      <c r="CA1581" s="72"/>
      <c r="CB1581" s="72"/>
      <c r="CC1581" s="72"/>
      <c r="CD1581" s="72"/>
      <c r="CE1581" s="72"/>
      <c r="CF1581" s="72"/>
      <c r="CG1581" s="72"/>
      <c r="CH1581" s="72"/>
      <c r="CI1581" s="72"/>
      <c r="CJ1581" s="72"/>
      <c r="CK1581" s="72"/>
      <c r="CL1581" s="72"/>
      <c r="CM1581" s="72"/>
      <c r="CN1581" s="72"/>
      <c r="CO1581" s="72"/>
      <c r="CP1581" s="72"/>
      <c r="CQ1581" s="72"/>
      <c r="CR1581" s="72"/>
      <c r="CS1581" s="72"/>
      <c r="CT1581" s="72"/>
      <c r="CU1581" s="72"/>
      <c r="CV1581" s="72"/>
      <c r="CW1581" s="72"/>
      <c r="CX1581" s="72"/>
      <c r="CY1581" s="72"/>
      <c r="CZ1581" s="72"/>
      <c r="DA1581" s="72"/>
      <c r="DB1581" s="72"/>
      <c r="DC1581" s="72"/>
      <c r="DD1581" s="72"/>
      <c r="DE1581" s="72"/>
      <c r="DF1581" s="72"/>
      <c r="DG1581" s="72"/>
      <c r="DH1581" s="72"/>
      <c r="DI1581" s="72"/>
      <c r="DJ1581" s="72"/>
      <c r="DK1581" s="72"/>
      <c r="DL1581" s="72"/>
      <c r="DM1581" s="72"/>
      <c r="DN1581" s="72"/>
      <c r="DO1581" s="72"/>
      <c r="DP1581" s="72"/>
      <c r="DQ1581" s="72"/>
      <c r="DR1581" s="72"/>
      <c r="DS1581" s="72"/>
      <c r="DT1581" s="72"/>
      <c r="DU1581" s="72"/>
      <c r="DV1581" s="72"/>
      <c r="DW1581" s="72"/>
      <c r="DX1581" s="72"/>
      <c r="DY1581" s="72"/>
      <c r="DZ1581" s="72"/>
      <c r="EA1581" s="72"/>
      <c r="EB1581" s="72"/>
      <c r="EC1581" s="72"/>
      <c r="ED1581" s="72"/>
      <c r="EE1581" s="72"/>
      <c r="EF1581" s="72"/>
      <c r="EG1581" s="72"/>
      <c r="EH1581" s="72"/>
      <c r="EI1581" s="72"/>
      <c r="EJ1581" s="72"/>
      <c r="EK1581" s="72"/>
      <c r="EL1581" s="72"/>
      <c r="EM1581" s="72"/>
      <c r="EN1581" s="72"/>
      <c r="EO1581" s="72"/>
      <c r="EP1581" s="72"/>
      <c r="EQ1581" s="72"/>
      <c r="ER1581" s="72"/>
      <c r="ES1581" s="72"/>
      <c r="ET1581" s="72"/>
      <c r="EU1581" s="72"/>
      <c r="EV1581" s="72"/>
      <c r="EW1581" s="72"/>
      <c r="EX1581" s="72"/>
      <c r="EY1581" s="72"/>
      <c r="EZ1581" s="72"/>
      <c r="FA1581" s="72"/>
      <c r="FB1581" s="72"/>
      <c r="FC1581" s="72"/>
      <c r="FD1581" s="72"/>
      <c r="FE1581" s="72"/>
      <c r="FF1581" s="72"/>
      <c r="FG1581" s="72"/>
      <c r="FH1581" s="72"/>
      <c r="FI1581" s="72"/>
      <c r="FJ1581" s="72"/>
      <c r="FK1581" s="72"/>
      <c r="FL1581" s="72"/>
      <c r="FM1581" s="72"/>
      <c r="FN1581" s="72"/>
      <c r="FO1581" s="72"/>
      <c r="FP1581" s="72"/>
      <c r="FQ1581" s="72"/>
      <c r="FR1581" s="72"/>
      <c r="FS1581" s="72"/>
      <c r="FT1581" s="72"/>
      <c r="FU1581" s="72"/>
      <c r="FV1581" s="72"/>
      <c r="FW1581" s="72"/>
      <c r="FX1581" s="72"/>
      <c r="FY1581" s="72"/>
      <c r="FZ1581" s="72"/>
      <c r="GA1581" s="72"/>
      <c r="GB1581" s="72"/>
      <c r="GC1581" s="72"/>
      <c r="GD1581" s="72"/>
      <c r="GE1581" s="72"/>
      <c r="GF1581" s="72"/>
      <c r="GG1581" s="72"/>
      <c r="GH1581" s="72"/>
      <c r="GI1581" s="72"/>
      <c r="GJ1581" s="72"/>
      <c r="GK1581" s="72"/>
      <c r="GL1581" s="72"/>
      <c r="GM1581" s="72"/>
      <c r="GN1581" s="72"/>
      <c r="GO1581" s="72"/>
      <c r="GP1581" s="72"/>
      <c r="GQ1581" s="72"/>
      <c r="GR1581" s="72"/>
      <c r="GS1581" s="72"/>
      <c r="GT1581" s="72"/>
      <c r="GU1581" s="72"/>
      <c r="GV1581" s="72"/>
      <c r="GW1581" s="72"/>
      <c r="GX1581" s="72"/>
      <c r="GY1581" s="72"/>
      <c r="GZ1581" s="72"/>
      <c r="HA1581" s="72"/>
      <c r="HB1581" s="72"/>
      <c r="HC1581" s="72"/>
      <c r="HD1581" s="72"/>
      <c r="HE1581" s="72"/>
      <c r="HF1581" s="72"/>
      <c r="HG1581" s="72"/>
      <c r="HH1581" s="72"/>
      <c r="HI1581" s="72"/>
      <c r="HJ1581" s="72"/>
      <c r="HK1581" s="72"/>
      <c r="HL1581" s="72"/>
      <c r="HM1581" s="72"/>
      <c r="HN1581" s="72"/>
      <c r="HO1581" s="72"/>
      <c r="HP1581" s="72"/>
      <c r="HQ1581" s="72"/>
      <c r="HR1581" s="72"/>
      <c r="HS1581" s="72"/>
      <c r="HT1581" s="72"/>
      <c r="HU1581" s="72"/>
      <c r="HV1581" s="72"/>
      <c r="HW1581" s="72"/>
      <c r="HX1581" s="72"/>
      <c r="HY1581" s="72"/>
      <c r="HZ1581" s="72"/>
      <c r="IA1581" s="72"/>
      <c r="IB1581" s="72"/>
      <c r="IC1581" s="72"/>
      <c r="ID1581" s="72"/>
      <c r="IE1581" s="72"/>
      <c r="IF1581" s="72"/>
      <c r="IG1581" s="72"/>
      <c r="IH1581" s="72"/>
      <c r="II1581" s="72"/>
      <c r="IJ1581" s="72"/>
      <c r="IK1581" s="72"/>
      <c r="IL1581" s="72"/>
      <c r="IM1581" s="72"/>
      <c r="IN1581" s="72"/>
      <c r="IO1581" s="72"/>
      <c r="IP1581" s="72"/>
      <c r="IQ1581" s="72"/>
      <c r="IR1581" s="72"/>
      <c r="IS1581" s="72"/>
      <c r="IT1581" s="72"/>
      <c r="IU1581" s="72"/>
      <c r="IV1581" s="72"/>
      <c r="IW1581" s="72"/>
      <c r="IX1581" s="72"/>
      <c r="IY1581" s="72"/>
      <c r="IZ1581" s="72"/>
      <c r="JA1581" s="72"/>
      <c r="JB1581" s="72"/>
      <c r="JC1581" s="72"/>
      <c r="JD1581" s="72"/>
      <c r="JE1581" s="72"/>
      <c r="JF1581" s="72"/>
      <c r="JG1581" s="72"/>
      <c r="JH1581" s="72"/>
      <c r="JI1581" s="72"/>
      <c r="JJ1581" s="72"/>
      <c r="JK1581" s="72"/>
      <c r="JL1581" s="72"/>
      <c r="JM1581" s="72"/>
      <c r="JN1581" s="72"/>
      <c r="JO1581" s="72"/>
      <c r="JP1581" s="72"/>
      <c r="JQ1581" s="72"/>
      <c r="JR1581" s="72"/>
      <c r="JS1581" s="72"/>
      <c r="JT1581" s="72"/>
      <c r="JU1581" s="72"/>
      <c r="JV1581" s="72"/>
      <c r="JW1581" s="72"/>
      <c r="JX1581" s="72"/>
      <c r="JY1581" s="72"/>
      <c r="JZ1581" s="72"/>
      <c r="KA1581" s="72"/>
      <c r="KB1581" s="72"/>
      <c r="KC1581" s="72"/>
      <c r="KD1581" s="72"/>
      <c r="KE1581" s="72"/>
      <c r="KF1581" s="72"/>
      <c r="KG1581" s="72"/>
      <c r="KH1581" s="72"/>
      <c r="KI1581" s="72"/>
      <c r="KJ1581" s="72"/>
      <c r="KK1581" s="72"/>
      <c r="KL1581" s="72"/>
      <c r="KM1581" s="72"/>
      <c r="KN1581" s="72"/>
      <c r="KO1581" s="72"/>
      <c r="KP1581" s="72"/>
      <c r="KQ1581" s="72"/>
      <c r="KR1581" s="72"/>
      <c r="KS1581" s="72"/>
      <c r="KT1581" s="72"/>
      <c r="KU1581" s="72"/>
      <c r="KV1581" s="72"/>
      <c r="KW1581" s="72"/>
      <c r="KX1581" s="72"/>
      <c r="KY1581" s="72"/>
      <c r="KZ1581" s="72"/>
      <c r="LA1581" s="72"/>
      <c r="LB1581" s="72"/>
      <c r="LC1581" s="72"/>
      <c r="LD1581" s="72"/>
      <c r="LE1581" s="72"/>
      <c r="LF1581" s="72"/>
      <c r="LG1581" s="72"/>
      <c r="LH1581" s="72"/>
      <c r="LI1581" s="72"/>
      <c r="LJ1581" s="72"/>
      <c r="LK1581" s="72"/>
      <c r="LL1581" s="72"/>
      <c r="LM1581" s="72"/>
      <c r="LN1581" s="72"/>
      <c r="LO1581" s="72"/>
      <c r="LP1581" s="72"/>
      <c r="LQ1581" s="72"/>
      <c r="LR1581" s="72"/>
      <c r="LS1581" s="72"/>
      <c r="LT1581" s="72"/>
      <c r="LU1581" s="72"/>
      <c r="LV1581" s="72"/>
      <c r="LW1581" s="72"/>
      <c r="LX1581" s="72"/>
      <c r="LY1581" s="72"/>
      <c r="LZ1581" s="72"/>
      <c r="MA1581" s="72"/>
      <c r="MB1581" s="72"/>
      <c r="MC1581" s="72"/>
      <c r="MD1581" s="72"/>
      <c r="ME1581" s="72"/>
      <c r="MF1581" s="72"/>
      <c r="MG1581" s="72"/>
      <c r="MH1581" s="72"/>
      <c r="MI1581" s="72"/>
      <c r="MJ1581" s="72"/>
      <c r="MK1581" s="72"/>
      <c r="ML1581" s="72"/>
      <c r="MM1581" s="72"/>
      <c r="MN1581" s="72"/>
      <c r="MO1581" s="72"/>
      <c r="MP1581" s="72"/>
      <c r="MQ1581" s="72"/>
      <c r="MR1581" s="72"/>
      <c r="MS1581" s="72"/>
      <c r="MT1581" s="72"/>
      <c r="MU1581" s="72"/>
      <c r="MV1581" s="72"/>
      <c r="MW1581" s="72"/>
      <c r="MX1581" s="72"/>
      <c r="MY1581" s="72"/>
      <c r="MZ1581" s="72"/>
      <c r="NA1581" s="72"/>
      <c r="NB1581" s="72"/>
      <c r="NC1581" s="72"/>
      <c r="ND1581" s="72"/>
      <c r="NE1581" s="72"/>
      <c r="NF1581" s="72"/>
      <c r="NG1581" s="72"/>
      <c r="NH1581" s="72"/>
      <c r="NI1581" s="72"/>
      <c r="NJ1581" s="72"/>
      <c r="NK1581" s="72"/>
      <c r="NL1581" s="72"/>
      <c r="NM1581" s="72"/>
      <c r="NN1581" s="72"/>
      <c r="NO1581" s="72"/>
      <c r="NP1581" s="72"/>
      <c r="NQ1581" s="72"/>
      <c r="NR1581" s="72"/>
      <c r="NS1581" s="72"/>
      <c r="NT1581" s="72"/>
      <c r="NU1581" s="72"/>
      <c r="NV1581" s="72"/>
      <c r="NW1581" s="72"/>
      <c r="NX1581" s="72"/>
      <c r="NY1581" s="72"/>
      <c r="NZ1581" s="72"/>
      <c r="OA1581" s="72"/>
      <c r="OB1581" s="72"/>
      <c r="OC1581" s="72"/>
      <c r="OD1581" s="72"/>
      <c r="OE1581" s="72"/>
      <c r="OF1581" s="72"/>
      <c r="OG1581" s="72"/>
      <c r="OH1581" s="72"/>
      <c r="OI1581" s="72"/>
      <c r="OJ1581" s="72"/>
      <c r="OK1581" s="72"/>
      <c r="OL1581" s="72"/>
      <c r="OM1581" s="72"/>
      <c r="ON1581" s="72"/>
      <c r="OO1581" s="72"/>
      <c r="OP1581" s="72"/>
      <c r="OQ1581" s="72"/>
      <c r="OR1581" s="72"/>
      <c r="OS1581" s="72"/>
      <c r="OT1581" s="72"/>
      <c r="OU1581" s="72"/>
      <c r="OV1581" s="72"/>
      <c r="OW1581" s="72"/>
      <c r="OX1581" s="72"/>
      <c r="OY1581" s="72"/>
      <c r="OZ1581" s="72"/>
      <c r="PA1581" s="72"/>
      <c r="PB1581" s="72"/>
      <c r="PC1581" s="72"/>
      <c r="PD1581" s="72"/>
      <c r="PE1581" s="72"/>
      <c r="PF1581" s="72"/>
      <c r="PG1581" s="72"/>
      <c r="PH1581" s="72"/>
      <c r="PI1581" s="72"/>
      <c r="PJ1581" s="72"/>
      <c r="PK1581" s="72"/>
      <c r="PL1581" s="72"/>
      <c r="PM1581" s="72"/>
      <c r="PN1581" s="72"/>
      <c r="PO1581" s="72"/>
      <c r="PP1581" s="72"/>
      <c r="PQ1581" s="72"/>
      <c r="PR1581" s="72"/>
      <c r="PS1581" s="72"/>
      <c r="PT1581" s="72"/>
      <c r="PU1581" s="72"/>
      <c r="PV1581" s="72"/>
      <c r="PW1581" s="72"/>
      <c r="PX1581" s="72"/>
      <c r="PY1581" s="72"/>
      <c r="PZ1581" s="72"/>
      <c r="QA1581" s="72"/>
      <c r="QB1581" s="72"/>
      <c r="QC1581" s="72"/>
      <c r="QD1581" s="72"/>
      <c r="QE1581" s="72"/>
      <c r="QF1581" s="72"/>
      <c r="QG1581" s="72"/>
      <c r="QH1581" s="72"/>
      <c r="QI1581" s="72"/>
      <c r="QJ1581" s="72"/>
      <c r="QK1581" s="72"/>
      <c r="QL1581" s="72"/>
      <c r="QM1581" s="72"/>
      <c r="QN1581" s="72"/>
      <c r="QO1581" s="72"/>
      <c r="QP1581" s="72"/>
      <c r="QQ1581" s="72"/>
      <c r="QR1581" s="72"/>
      <c r="QS1581" s="72"/>
      <c r="QT1581" s="72"/>
      <c r="QU1581" s="72"/>
      <c r="QV1581" s="72"/>
      <c r="QW1581" s="72"/>
      <c r="QX1581" s="72"/>
      <c r="QY1581" s="72"/>
      <c r="QZ1581" s="72"/>
      <c r="RA1581" s="72"/>
      <c r="RB1581" s="72"/>
      <c r="RC1581" s="72"/>
      <c r="RD1581" s="72"/>
      <c r="RE1581" s="72"/>
      <c r="RF1581" s="72"/>
      <c r="RG1581" s="72"/>
      <c r="RH1581" s="72"/>
      <c r="RI1581" s="72"/>
      <c r="RJ1581" s="72"/>
      <c r="RK1581" s="72"/>
      <c r="RL1581" s="72"/>
      <c r="RM1581" s="72"/>
      <c r="RN1581" s="72"/>
      <c r="RO1581" s="72"/>
      <c r="RP1581" s="72"/>
      <c r="RQ1581" s="72"/>
      <c r="RR1581" s="72"/>
      <c r="RS1581" s="72"/>
      <c r="RT1581" s="72"/>
      <c r="RU1581" s="72"/>
      <c r="RV1581" s="72"/>
      <c r="RW1581" s="72"/>
      <c r="RX1581" s="72"/>
      <c r="RY1581" s="72"/>
      <c r="RZ1581" s="72"/>
      <c r="SA1581" s="72"/>
      <c r="SB1581" s="72"/>
      <c r="SC1581" s="72"/>
      <c r="SD1581" s="72"/>
      <c r="SE1581" s="72"/>
      <c r="SF1581" s="72"/>
      <c r="SG1581" s="72"/>
      <c r="SH1581" s="72"/>
      <c r="SI1581" s="72"/>
      <c r="SJ1581" s="72"/>
      <c r="SK1581" s="72"/>
      <c r="SL1581" s="72"/>
      <c r="SM1581" s="72"/>
      <c r="SN1581" s="72"/>
      <c r="SO1581" s="72"/>
      <c r="SP1581" s="72"/>
      <c r="SQ1581" s="72"/>
      <c r="SR1581" s="72"/>
      <c r="SS1581" s="72"/>
      <c r="ST1581" s="72"/>
      <c r="SU1581" s="72"/>
      <c r="SV1581" s="72"/>
      <c r="SW1581" s="72"/>
      <c r="SX1581" s="72"/>
      <c r="SY1581" s="72"/>
      <c r="SZ1581" s="72"/>
      <c r="TA1581" s="72"/>
      <c r="TB1581" s="72"/>
      <c r="TC1581" s="72"/>
    </row>
    <row r="1582" spans="1:523" ht="16.5" customHeight="1" x14ac:dyDescent="0.2">
      <c r="A1582" s="20">
        <v>1048</v>
      </c>
      <c r="B1582" s="20" t="s">
        <v>77</v>
      </c>
      <c r="C1582" s="20" t="s">
        <v>830</v>
      </c>
      <c r="D1582" s="20" t="s">
        <v>38</v>
      </c>
      <c r="E1582" s="20" t="s">
        <v>1345</v>
      </c>
      <c r="F1582" s="22" t="s">
        <v>1081</v>
      </c>
      <c r="G1582" s="44" t="s">
        <v>86</v>
      </c>
      <c r="H1582" s="20" t="s">
        <v>35</v>
      </c>
      <c r="I1582" s="20" t="s">
        <v>81</v>
      </c>
      <c r="J1582" s="22" t="s">
        <v>830</v>
      </c>
      <c r="K1582" s="20"/>
      <c r="L1582" s="20"/>
      <c r="M1582" s="20"/>
      <c r="N1582" s="20"/>
      <c r="O1582" s="20"/>
      <c r="P1582" s="23">
        <v>12000000</v>
      </c>
      <c r="Q1582" s="24">
        <v>1</v>
      </c>
      <c r="R1582" s="25">
        <v>45748</v>
      </c>
      <c r="S1582" s="20" t="s">
        <v>83</v>
      </c>
      <c r="T1582" s="26">
        <f>P1582*12</f>
        <v>144000000</v>
      </c>
      <c r="U1582" s="27" t="s">
        <v>100</v>
      </c>
      <c r="V1582" s="27" t="s">
        <v>100</v>
      </c>
      <c r="W1582" s="72"/>
      <c r="X1582" s="72"/>
      <c r="Y1582" s="72"/>
      <c r="Z1582" s="72"/>
      <c r="AA1582" s="72"/>
      <c r="AB1582" s="72"/>
      <c r="AC1582" s="72"/>
      <c r="AD1582" s="72"/>
      <c r="AE1582" s="72"/>
      <c r="AF1582" s="72"/>
      <c r="AG1582" s="72"/>
      <c r="AH1582" s="72"/>
      <c r="AI1582" s="72"/>
      <c r="AJ1582" s="72"/>
      <c r="AK1582" s="72"/>
      <c r="AL1582" s="72"/>
      <c r="AM1582" s="72"/>
      <c r="AN1582" s="72"/>
      <c r="AO1582" s="72"/>
      <c r="AP1582" s="72"/>
      <c r="AQ1582" s="72"/>
      <c r="AR1582" s="72"/>
      <c r="AS1582" s="72"/>
      <c r="AT1582" s="72"/>
      <c r="AU1582" s="72"/>
      <c r="AV1582" s="72"/>
      <c r="AW1582" s="72"/>
      <c r="AX1582" s="72"/>
      <c r="AY1582" s="72"/>
      <c r="AZ1582" s="72"/>
      <c r="BA1582" s="72"/>
      <c r="BB1582" s="72"/>
      <c r="BC1582" s="72"/>
      <c r="BD1582" s="72"/>
      <c r="BE1582" s="72"/>
      <c r="BF1582" s="72"/>
      <c r="BG1582" s="72"/>
      <c r="BH1582" s="72"/>
      <c r="BI1582" s="72"/>
      <c r="BJ1582" s="72"/>
      <c r="BK1582" s="72"/>
      <c r="BL1582" s="72"/>
      <c r="BM1582" s="72"/>
      <c r="BN1582" s="72"/>
      <c r="BO1582" s="72"/>
      <c r="BP1582" s="72"/>
      <c r="BQ1582" s="72"/>
      <c r="BR1582" s="72"/>
      <c r="BS1582" s="72"/>
      <c r="BT1582" s="72"/>
      <c r="BU1582" s="72"/>
      <c r="BV1582" s="72"/>
      <c r="BW1582" s="72"/>
      <c r="BX1582" s="72"/>
      <c r="BY1582" s="72"/>
      <c r="BZ1582" s="72"/>
      <c r="CA1582" s="72"/>
      <c r="CB1582" s="72"/>
      <c r="CC1582" s="72"/>
      <c r="CD1582" s="72"/>
      <c r="CE1582" s="72"/>
      <c r="CF1582" s="72"/>
      <c r="CG1582" s="72"/>
      <c r="CH1582" s="72"/>
      <c r="CI1582" s="72"/>
      <c r="CJ1582" s="72"/>
      <c r="CK1582" s="72"/>
      <c r="CL1582" s="72"/>
      <c r="CM1582" s="72"/>
      <c r="CN1582" s="72"/>
      <c r="CO1582" s="72"/>
      <c r="CP1582" s="72"/>
      <c r="CQ1582" s="72"/>
      <c r="CR1582" s="72"/>
      <c r="CS1582" s="72"/>
      <c r="CT1582" s="72"/>
      <c r="CU1582" s="72"/>
      <c r="CV1582" s="72"/>
      <c r="CW1582" s="72"/>
      <c r="CX1582" s="72"/>
      <c r="CY1582" s="72"/>
      <c r="CZ1582" s="72"/>
      <c r="DA1582" s="72"/>
      <c r="DB1582" s="72"/>
      <c r="DC1582" s="72"/>
      <c r="DD1582" s="72"/>
      <c r="DE1582" s="72"/>
      <c r="DF1582" s="72"/>
      <c r="DG1582" s="72"/>
      <c r="DH1582" s="72"/>
      <c r="DI1582" s="72"/>
      <c r="DJ1582" s="72"/>
      <c r="DK1582" s="72"/>
      <c r="DL1582" s="72"/>
      <c r="DM1582" s="72"/>
      <c r="DN1582" s="72"/>
      <c r="DO1582" s="72"/>
      <c r="DP1582" s="72"/>
      <c r="DQ1582" s="72"/>
      <c r="DR1582" s="72"/>
      <c r="DS1582" s="72"/>
      <c r="DT1582" s="72"/>
      <c r="DU1582" s="72"/>
      <c r="DV1582" s="72"/>
      <c r="DW1582" s="72"/>
      <c r="DX1582" s="72"/>
      <c r="DY1582" s="72"/>
      <c r="DZ1582" s="72"/>
      <c r="EA1582" s="72"/>
      <c r="EB1582" s="72"/>
      <c r="EC1582" s="72"/>
      <c r="ED1582" s="72"/>
      <c r="EE1582" s="72"/>
      <c r="EF1582" s="72"/>
      <c r="EG1582" s="72"/>
      <c r="EH1582" s="72"/>
      <c r="EI1582" s="72"/>
      <c r="EJ1582" s="72"/>
      <c r="EK1582" s="72"/>
      <c r="EL1582" s="72"/>
      <c r="EM1582" s="72"/>
      <c r="EN1582" s="72"/>
      <c r="EO1582" s="72"/>
      <c r="EP1582" s="72"/>
      <c r="EQ1582" s="72"/>
      <c r="ER1582" s="72"/>
      <c r="ES1582" s="72"/>
      <c r="ET1582" s="72"/>
      <c r="EU1582" s="72"/>
      <c r="EV1582" s="72"/>
      <c r="EW1582" s="72"/>
      <c r="EX1582" s="72"/>
      <c r="EY1582" s="72"/>
      <c r="EZ1582" s="72"/>
      <c r="FA1582" s="72"/>
      <c r="FB1582" s="72"/>
      <c r="FC1582" s="72"/>
      <c r="FD1582" s="72"/>
      <c r="FE1582" s="72"/>
      <c r="FF1582" s="72"/>
      <c r="FG1582" s="72"/>
      <c r="FH1582" s="72"/>
      <c r="FI1582" s="72"/>
      <c r="FJ1582" s="72"/>
      <c r="FK1582" s="72"/>
      <c r="FL1582" s="72"/>
      <c r="FM1582" s="72"/>
      <c r="FN1582" s="72"/>
      <c r="FO1582" s="72"/>
      <c r="FP1582" s="72"/>
      <c r="FQ1582" s="72"/>
      <c r="FR1582" s="72"/>
      <c r="FS1582" s="72"/>
      <c r="FT1582" s="72"/>
      <c r="FU1582" s="72"/>
      <c r="FV1582" s="72"/>
      <c r="FW1582" s="72"/>
      <c r="FX1582" s="72"/>
      <c r="FY1582" s="72"/>
      <c r="FZ1582" s="72"/>
      <c r="GA1582" s="72"/>
      <c r="GB1582" s="72"/>
      <c r="GC1582" s="72"/>
      <c r="GD1582" s="72"/>
      <c r="GE1582" s="72"/>
      <c r="GF1582" s="72"/>
      <c r="GG1582" s="72"/>
      <c r="GH1582" s="72"/>
      <c r="GI1582" s="72"/>
      <c r="GJ1582" s="72"/>
      <c r="GK1582" s="72"/>
      <c r="GL1582" s="72"/>
      <c r="GM1582" s="72"/>
      <c r="GN1582" s="72"/>
      <c r="GO1582" s="72"/>
      <c r="GP1582" s="72"/>
      <c r="GQ1582" s="72"/>
      <c r="GR1582" s="72"/>
      <c r="GS1582" s="72"/>
      <c r="GT1582" s="72"/>
      <c r="GU1582" s="72"/>
      <c r="GV1582" s="72"/>
      <c r="GW1582" s="72"/>
      <c r="GX1582" s="72"/>
      <c r="GY1582" s="72"/>
      <c r="GZ1582" s="72"/>
      <c r="HA1582" s="72"/>
      <c r="HB1582" s="72"/>
      <c r="HC1582" s="72"/>
      <c r="HD1582" s="72"/>
      <c r="HE1582" s="72"/>
      <c r="HF1582" s="72"/>
      <c r="HG1582" s="72"/>
      <c r="HH1582" s="72"/>
      <c r="HI1582" s="72"/>
      <c r="HJ1582" s="72"/>
      <c r="HK1582" s="72"/>
      <c r="HL1582" s="72"/>
      <c r="HM1582" s="72"/>
      <c r="HN1582" s="72"/>
      <c r="HO1582" s="72"/>
      <c r="HP1582" s="72"/>
      <c r="HQ1582" s="72"/>
      <c r="HR1582" s="72"/>
      <c r="HS1582" s="72"/>
      <c r="HT1582" s="72"/>
      <c r="HU1582" s="72"/>
      <c r="HV1582" s="72"/>
      <c r="HW1582" s="72"/>
      <c r="HX1582" s="72"/>
      <c r="HY1582" s="72"/>
      <c r="HZ1582" s="72"/>
      <c r="IA1582" s="72"/>
      <c r="IB1582" s="72"/>
      <c r="IC1582" s="72"/>
      <c r="ID1582" s="72"/>
      <c r="IE1582" s="72"/>
      <c r="IF1582" s="72"/>
      <c r="IG1582" s="72"/>
      <c r="IH1582" s="72"/>
      <c r="II1582" s="72"/>
      <c r="IJ1582" s="72"/>
      <c r="IK1582" s="72"/>
      <c r="IL1582" s="72"/>
      <c r="IM1582" s="72"/>
      <c r="IN1582" s="72"/>
      <c r="IO1582" s="72"/>
      <c r="IP1582" s="72"/>
      <c r="IQ1582" s="72"/>
      <c r="IR1582" s="72"/>
      <c r="IS1582" s="72"/>
      <c r="IT1582" s="72"/>
      <c r="IU1582" s="72"/>
      <c r="IV1582" s="72"/>
      <c r="IW1582" s="72"/>
      <c r="IX1582" s="72"/>
      <c r="IY1582" s="72"/>
      <c r="IZ1582" s="72"/>
      <c r="JA1582" s="72"/>
      <c r="JB1582" s="72"/>
      <c r="JC1582" s="72"/>
      <c r="JD1582" s="72"/>
      <c r="JE1582" s="72"/>
      <c r="JF1582" s="72"/>
      <c r="JG1582" s="72"/>
      <c r="JH1582" s="72"/>
      <c r="JI1582" s="72"/>
      <c r="JJ1582" s="72"/>
      <c r="JK1582" s="72"/>
      <c r="JL1582" s="72"/>
      <c r="JM1582" s="72"/>
      <c r="JN1582" s="72"/>
      <c r="JO1582" s="72"/>
      <c r="JP1582" s="72"/>
      <c r="JQ1582" s="72"/>
      <c r="JR1582" s="72"/>
      <c r="JS1582" s="72"/>
      <c r="JT1582" s="72"/>
      <c r="JU1582" s="72"/>
      <c r="JV1582" s="72"/>
      <c r="JW1582" s="72"/>
      <c r="JX1582" s="72"/>
      <c r="JY1582" s="72"/>
      <c r="JZ1582" s="72"/>
      <c r="KA1582" s="72"/>
      <c r="KB1582" s="72"/>
      <c r="KC1582" s="72"/>
      <c r="KD1582" s="72"/>
      <c r="KE1582" s="72"/>
      <c r="KF1582" s="72"/>
      <c r="KG1582" s="72"/>
      <c r="KH1582" s="72"/>
      <c r="KI1582" s="72"/>
      <c r="KJ1582" s="72"/>
      <c r="KK1582" s="72"/>
      <c r="KL1582" s="72"/>
      <c r="KM1582" s="72"/>
      <c r="KN1582" s="72"/>
      <c r="KO1582" s="72"/>
      <c r="KP1582" s="72"/>
      <c r="KQ1582" s="72"/>
      <c r="KR1582" s="72"/>
      <c r="KS1582" s="72"/>
      <c r="KT1582" s="72"/>
      <c r="KU1582" s="72"/>
      <c r="KV1582" s="72"/>
      <c r="KW1582" s="72"/>
      <c r="KX1582" s="72"/>
      <c r="KY1582" s="72"/>
      <c r="KZ1582" s="72"/>
      <c r="LA1582" s="72"/>
      <c r="LB1582" s="72"/>
      <c r="LC1582" s="72"/>
      <c r="LD1582" s="72"/>
      <c r="LE1582" s="72"/>
      <c r="LF1582" s="72"/>
      <c r="LG1582" s="72"/>
      <c r="LH1582" s="72"/>
      <c r="LI1582" s="72"/>
      <c r="LJ1582" s="72"/>
      <c r="LK1582" s="72"/>
      <c r="LL1582" s="72"/>
      <c r="LM1582" s="72"/>
      <c r="LN1582" s="72"/>
      <c r="LO1582" s="72"/>
      <c r="LP1582" s="72"/>
      <c r="LQ1582" s="72"/>
      <c r="LR1582" s="72"/>
      <c r="LS1582" s="72"/>
      <c r="LT1582" s="72"/>
      <c r="LU1582" s="72"/>
      <c r="LV1582" s="72"/>
      <c r="LW1582" s="72"/>
      <c r="LX1582" s="72"/>
      <c r="LY1582" s="72"/>
      <c r="LZ1582" s="72"/>
      <c r="MA1582" s="72"/>
      <c r="MB1582" s="72"/>
      <c r="MC1582" s="72"/>
      <c r="MD1582" s="72"/>
      <c r="ME1582" s="72"/>
      <c r="MF1582" s="72"/>
      <c r="MG1582" s="72"/>
      <c r="MH1582" s="72"/>
      <c r="MI1582" s="72"/>
      <c r="MJ1582" s="72"/>
      <c r="MK1582" s="72"/>
      <c r="ML1582" s="72"/>
      <c r="MM1582" s="72"/>
      <c r="MN1582" s="72"/>
      <c r="MO1582" s="72"/>
      <c r="MP1582" s="72"/>
      <c r="MQ1582" s="72"/>
      <c r="MR1582" s="72"/>
      <c r="MS1582" s="72"/>
      <c r="MT1582" s="72"/>
      <c r="MU1582" s="72"/>
      <c r="MV1582" s="72"/>
      <c r="MW1582" s="72"/>
      <c r="MX1582" s="72"/>
      <c r="MY1582" s="72"/>
      <c r="MZ1582" s="72"/>
      <c r="NA1582" s="72"/>
      <c r="NB1582" s="72"/>
      <c r="NC1582" s="72"/>
      <c r="ND1582" s="72"/>
      <c r="NE1582" s="72"/>
      <c r="NF1582" s="72"/>
      <c r="NG1582" s="72"/>
      <c r="NH1582" s="72"/>
      <c r="NI1582" s="72"/>
      <c r="NJ1582" s="72"/>
      <c r="NK1582" s="72"/>
      <c r="NL1582" s="72"/>
      <c r="NM1582" s="72"/>
      <c r="NN1582" s="72"/>
      <c r="NO1582" s="72"/>
      <c r="NP1582" s="72"/>
      <c r="NQ1582" s="72"/>
      <c r="NR1582" s="72"/>
      <c r="NS1582" s="72"/>
      <c r="NT1582" s="72"/>
      <c r="NU1582" s="72"/>
      <c r="NV1582" s="72"/>
      <c r="NW1582" s="72"/>
      <c r="NX1582" s="72"/>
      <c r="NY1582" s="72"/>
      <c r="NZ1582" s="72"/>
      <c r="OA1582" s="72"/>
      <c r="OB1582" s="72"/>
      <c r="OC1582" s="72"/>
      <c r="OD1582" s="72"/>
      <c r="OE1582" s="72"/>
      <c r="OF1582" s="72"/>
      <c r="OG1582" s="72"/>
      <c r="OH1582" s="72"/>
      <c r="OI1582" s="72"/>
      <c r="OJ1582" s="72"/>
      <c r="OK1582" s="72"/>
      <c r="OL1582" s="72"/>
      <c r="OM1582" s="72"/>
      <c r="ON1582" s="72"/>
      <c r="OO1582" s="72"/>
      <c r="OP1582" s="72"/>
      <c r="OQ1582" s="72"/>
      <c r="OR1582" s="72"/>
      <c r="OS1582" s="72"/>
      <c r="OT1582" s="72"/>
      <c r="OU1582" s="72"/>
      <c r="OV1582" s="72"/>
      <c r="OW1582" s="72"/>
      <c r="OX1582" s="72"/>
      <c r="OY1582" s="72"/>
      <c r="OZ1582" s="72"/>
      <c r="PA1582" s="72"/>
      <c r="PB1582" s="72"/>
      <c r="PC1582" s="72"/>
      <c r="PD1582" s="72"/>
      <c r="PE1582" s="72"/>
      <c r="PF1582" s="72"/>
      <c r="PG1582" s="72"/>
      <c r="PH1582" s="72"/>
      <c r="PI1582" s="72"/>
      <c r="PJ1582" s="72"/>
      <c r="PK1582" s="72"/>
      <c r="PL1582" s="72"/>
      <c r="PM1582" s="72"/>
      <c r="PN1582" s="72"/>
      <c r="PO1582" s="72"/>
      <c r="PP1582" s="72"/>
      <c r="PQ1582" s="72"/>
      <c r="PR1582" s="72"/>
      <c r="PS1582" s="72"/>
      <c r="PT1582" s="72"/>
      <c r="PU1582" s="72"/>
      <c r="PV1582" s="72"/>
      <c r="PW1582" s="72"/>
      <c r="PX1582" s="72"/>
      <c r="PY1582" s="72"/>
      <c r="PZ1582" s="72"/>
      <c r="QA1582" s="72"/>
      <c r="QB1582" s="72"/>
      <c r="QC1582" s="72"/>
      <c r="QD1582" s="72"/>
      <c r="QE1582" s="72"/>
      <c r="QF1582" s="72"/>
      <c r="QG1582" s="72"/>
      <c r="QH1582" s="72"/>
      <c r="QI1582" s="72"/>
      <c r="QJ1582" s="72"/>
      <c r="QK1582" s="72"/>
      <c r="QL1582" s="72"/>
      <c r="QM1582" s="72"/>
      <c r="QN1582" s="72"/>
      <c r="QO1582" s="72"/>
      <c r="QP1582" s="72"/>
      <c r="QQ1582" s="72"/>
      <c r="QR1582" s="72"/>
      <c r="QS1582" s="72"/>
      <c r="QT1582" s="72"/>
      <c r="QU1582" s="72"/>
      <c r="QV1582" s="72"/>
      <c r="QW1582" s="72"/>
      <c r="QX1582" s="72"/>
      <c r="QY1582" s="72"/>
      <c r="QZ1582" s="72"/>
      <c r="RA1582" s="72"/>
      <c r="RB1582" s="72"/>
      <c r="RC1582" s="72"/>
      <c r="RD1582" s="72"/>
      <c r="RE1582" s="72"/>
      <c r="RF1582" s="72"/>
      <c r="RG1582" s="72"/>
      <c r="RH1582" s="72"/>
      <c r="RI1582" s="72"/>
      <c r="RJ1582" s="72"/>
      <c r="RK1582" s="72"/>
      <c r="RL1582" s="72"/>
      <c r="RM1582" s="72"/>
      <c r="RN1582" s="72"/>
      <c r="RO1582" s="72"/>
      <c r="RP1582" s="72"/>
      <c r="RQ1582" s="72"/>
      <c r="RR1582" s="72"/>
      <c r="RS1582" s="72"/>
      <c r="RT1582" s="72"/>
      <c r="RU1582" s="72"/>
      <c r="RV1582" s="72"/>
      <c r="RW1582" s="72"/>
      <c r="RX1582" s="72"/>
      <c r="RY1582" s="72"/>
      <c r="RZ1582" s="72"/>
      <c r="SA1582" s="72"/>
      <c r="SB1582" s="72"/>
      <c r="SC1582" s="72"/>
      <c r="SD1582" s="72"/>
      <c r="SE1582" s="72"/>
      <c r="SF1582" s="72"/>
      <c r="SG1582" s="72"/>
      <c r="SH1582" s="72"/>
      <c r="SI1582" s="72"/>
      <c r="SJ1582" s="72"/>
      <c r="SK1582" s="72"/>
      <c r="SL1582" s="72"/>
      <c r="SM1582" s="72"/>
      <c r="SN1582" s="72"/>
      <c r="SO1582" s="72"/>
      <c r="SP1582" s="72"/>
      <c r="SQ1582" s="72"/>
      <c r="SR1582" s="72"/>
      <c r="SS1582" s="72"/>
      <c r="ST1582" s="72"/>
      <c r="SU1582" s="72"/>
      <c r="SV1582" s="72"/>
      <c r="SW1582" s="72"/>
      <c r="SX1582" s="72"/>
      <c r="SY1582" s="72"/>
      <c r="SZ1582" s="72"/>
      <c r="TA1582" s="72"/>
      <c r="TB1582" s="72"/>
      <c r="TC1582" s="72"/>
    </row>
    <row r="1583" spans="1:523" ht="16.5" customHeight="1" x14ac:dyDescent="0.2">
      <c r="A1583" s="20">
        <v>1051</v>
      </c>
      <c r="B1583" s="20" t="s">
        <v>77</v>
      </c>
      <c r="C1583" s="20" t="s">
        <v>830</v>
      </c>
      <c r="D1583" s="20" t="s">
        <v>38</v>
      </c>
      <c r="E1583" s="20" t="s">
        <v>1345</v>
      </c>
      <c r="F1583" s="22" t="s">
        <v>215</v>
      </c>
      <c r="G1583" s="44" t="s">
        <v>86</v>
      </c>
      <c r="H1583" s="20" t="s">
        <v>35</v>
      </c>
      <c r="I1583" s="20" t="s">
        <v>81</v>
      </c>
      <c r="J1583" s="22" t="s">
        <v>1075</v>
      </c>
      <c r="K1583" s="20"/>
      <c r="L1583" s="20"/>
      <c r="M1583" s="20"/>
      <c r="N1583" s="20"/>
      <c r="O1583" s="20"/>
      <c r="P1583" s="23">
        <v>11500000</v>
      </c>
      <c r="Q1583" s="24">
        <v>1</v>
      </c>
      <c r="R1583" s="25">
        <v>45748</v>
      </c>
      <c r="S1583" s="20" t="s">
        <v>83</v>
      </c>
      <c r="T1583" s="26">
        <f>P1583*12</f>
        <v>138000000</v>
      </c>
      <c r="U1583" s="27" t="s">
        <v>100</v>
      </c>
      <c r="V1583" s="27" t="s">
        <v>100</v>
      </c>
      <c r="W1583" s="72"/>
      <c r="X1583" s="72"/>
      <c r="Y1583" s="72"/>
      <c r="Z1583" s="72"/>
      <c r="AA1583" s="72"/>
      <c r="AB1583" s="72"/>
      <c r="AC1583" s="72"/>
      <c r="AD1583" s="72"/>
      <c r="AE1583" s="72"/>
      <c r="AF1583" s="72"/>
      <c r="AG1583" s="72"/>
      <c r="AH1583" s="72"/>
      <c r="AI1583" s="72"/>
      <c r="AJ1583" s="72"/>
      <c r="AK1583" s="72"/>
      <c r="AL1583" s="72"/>
      <c r="AM1583" s="72"/>
      <c r="AN1583" s="72"/>
      <c r="AO1583" s="72"/>
      <c r="AP1583" s="72"/>
      <c r="AQ1583" s="72"/>
      <c r="AR1583" s="72"/>
      <c r="AS1583" s="72"/>
      <c r="AT1583" s="72"/>
      <c r="AU1583" s="72"/>
      <c r="AV1583" s="72"/>
      <c r="AW1583" s="72"/>
      <c r="AX1583" s="72"/>
      <c r="AY1583" s="72"/>
      <c r="AZ1583" s="72"/>
      <c r="BA1583" s="72"/>
      <c r="BB1583" s="72"/>
      <c r="BC1583" s="72"/>
      <c r="BD1583" s="72"/>
      <c r="BE1583" s="72"/>
      <c r="BF1583" s="72"/>
      <c r="BG1583" s="72"/>
      <c r="BH1583" s="72"/>
      <c r="BI1583" s="72"/>
      <c r="BJ1583" s="72"/>
      <c r="BK1583" s="72"/>
      <c r="BL1583" s="72"/>
      <c r="BM1583" s="72"/>
      <c r="BN1583" s="72"/>
      <c r="BO1583" s="72"/>
      <c r="BP1583" s="72"/>
      <c r="BQ1583" s="72"/>
      <c r="BR1583" s="72"/>
      <c r="BS1583" s="72"/>
      <c r="BT1583" s="72"/>
      <c r="BU1583" s="72"/>
      <c r="BV1583" s="72"/>
      <c r="BW1583" s="72"/>
      <c r="BX1583" s="72"/>
      <c r="BY1583" s="72"/>
      <c r="BZ1583" s="72"/>
      <c r="CA1583" s="72"/>
      <c r="CB1583" s="72"/>
      <c r="CC1583" s="72"/>
      <c r="CD1583" s="72"/>
      <c r="CE1583" s="72"/>
      <c r="CF1583" s="72"/>
      <c r="CG1583" s="72"/>
      <c r="CH1583" s="72"/>
      <c r="CI1583" s="72"/>
      <c r="CJ1583" s="72"/>
      <c r="CK1583" s="72"/>
      <c r="CL1583" s="72"/>
      <c r="CM1583" s="72"/>
      <c r="CN1583" s="72"/>
      <c r="CO1583" s="72"/>
      <c r="CP1583" s="72"/>
      <c r="CQ1583" s="72"/>
      <c r="CR1583" s="72"/>
      <c r="CS1583" s="72"/>
      <c r="CT1583" s="72"/>
      <c r="CU1583" s="72"/>
      <c r="CV1583" s="72"/>
      <c r="CW1583" s="72"/>
      <c r="CX1583" s="72"/>
      <c r="CY1583" s="72"/>
      <c r="CZ1583" s="72"/>
      <c r="DA1583" s="72"/>
      <c r="DB1583" s="72"/>
      <c r="DC1583" s="72"/>
      <c r="DD1583" s="72"/>
      <c r="DE1583" s="72"/>
      <c r="DF1583" s="72"/>
      <c r="DG1583" s="72"/>
      <c r="DH1583" s="72"/>
      <c r="DI1583" s="72"/>
      <c r="DJ1583" s="72"/>
      <c r="DK1583" s="72"/>
      <c r="DL1583" s="72"/>
      <c r="DM1583" s="72"/>
      <c r="DN1583" s="72"/>
      <c r="DO1583" s="72"/>
      <c r="DP1583" s="72"/>
      <c r="DQ1583" s="72"/>
      <c r="DR1583" s="72"/>
      <c r="DS1583" s="72"/>
      <c r="DT1583" s="72"/>
      <c r="DU1583" s="72"/>
      <c r="DV1583" s="72"/>
      <c r="DW1583" s="72"/>
      <c r="DX1583" s="72"/>
      <c r="DY1583" s="72"/>
      <c r="DZ1583" s="72"/>
      <c r="EA1583" s="72"/>
      <c r="EB1583" s="72"/>
      <c r="EC1583" s="72"/>
      <c r="ED1583" s="72"/>
      <c r="EE1583" s="72"/>
      <c r="EF1583" s="72"/>
      <c r="EG1583" s="72"/>
      <c r="EH1583" s="72"/>
      <c r="EI1583" s="72"/>
      <c r="EJ1583" s="72"/>
      <c r="EK1583" s="72"/>
      <c r="EL1583" s="72"/>
      <c r="EM1583" s="72"/>
      <c r="EN1583" s="72"/>
      <c r="EO1583" s="72"/>
      <c r="EP1583" s="72"/>
      <c r="EQ1583" s="72"/>
      <c r="ER1583" s="72"/>
      <c r="ES1583" s="72"/>
      <c r="ET1583" s="72"/>
      <c r="EU1583" s="72"/>
      <c r="EV1583" s="72"/>
      <c r="EW1583" s="72"/>
      <c r="EX1583" s="72"/>
      <c r="EY1583" s="72"/>
      <c r="EZ1583" s="72"/>
      <c r="FA1583" s="72"/>
      <c r="FB1583" s="72"/>
      <c r="FC1583" s="72"/>
      <c r="FD1583" s="72"/>
      <c r="FE1583" s="72"/>
      <c r="FF1583" s="72"/>
      <c r="FG1583" s="72"/>
      <c r="FH1583" s="72"/>
      <c r="FI1583" s="72"/>
      <c r="FJ1583" s="72"/>
      <c r="FK1583" s="72"/>
      <c r="FL1583" s="72"/>
      <c r="FM1583" s="72"/>
      <c r="FN1583" s="72"/>
      <c r="FO1583" s="72"/>
      <c r="FP1583" s="72"/>
      <c r="FQ1583" s="72"/>
      <c r="FR1583" s="72"/>
      <c r="FS1583" s="72"/>
      <c r="FT1583" s="72"/>
      <c r="FU1583" s="72"/>
      <c r="FV1583" s="72"/>
      <c r="FW1583" s="72"/>
      <c r="FX1583" s="72"/>
      <c r="FY1583" s="72"/>
      <c r="FZ1583" s="72"/>
      <c r="GA1583" s="72"/>
      <c r="GB1583" s="72"/>
      <c r="GC1583" s="72"/>
      <c r="GD1583" s="72"/>
      <c r="GE1583" s="72"/>
      <c r="GF1583" s="72"/>
      <c r="GG1583" s="72"/>
      <c r="GH1583" s="72"/>
      <c r="GI1583" s="72"/>
      <c r="GJ1583" s="72"/>
      <c r="GK1583" s="72"/>
      <c r="GL1583" s="72"/>
      <c r="GM1583" s="72"/>
      <c r="GN1583" s="72"/>
      <c r="GO1583" s="72"/>
      <c r="GP1583" s="72"/>
      <c r="GQ1583" s="72"/>
      <c r="GR1583" s="72"/>
      <c r="GS1583" s="72"/>
      <c r="GT1583" s="72"/>
      <c r="GU1583" s="72"/>
      <c r="GV1583" s="72"/>
      <c r="GW1583" s="72"/>
      <c r="GX1583" s="72"/>
      <c r="GY1583" s="72"/>
      <c r="GZ1583" s="72"/>
      <c r="HA1583" s="72"/>
      <c r="HB1583" s="72"/>
      <c r="HC1583" s="72"/>
      <c r="HD1583" s="72"/>
      <c r="HE1583" s="72"/>
      <c r="HF1583" s="72"/>
      <c r="HG1583" s="72"/>
      <c r="HH1583" s="72"/>
      <c r="HI1583" s="72"/>
      <c r="HJ1583" s="72"/>
      <c r="HK1583" s="72"/>
      <c r="HL1583" s="72"/>
      <c r="HM1583" s="72"/>
      <c r="HN1583" s="72"/>
      <c r="HO1583" s="72"/>
      <c r="HP1583" s="72"/>
      <c r="HQ1583" s="72"/>
      <c r="HR1583" s="72"/>
      <c r="HS1583" s="72"/>
      <c r="HT1583" s="72"/>
      <c r="HU1583" s="72"/>
      <c r="HV1583" s="72"/>
      <c r="HW1583" s="72"/>
      <c r="HX1583" s="72"/>
      <c r="HY1583" s="72"/>
      <c r="HZ1583" s="72"/>
      <c r="IA1583" s="72"/>
      <c r="IB1583" s="72"/>
      <c r="IC1583" s="72"/>
      <c r="ID1583" s="72"/>
      <c r="IE1583" s="72"/>
      <c r="IF1583" s="72"/>
      <c r="IG1583" s="72"/>
      <c r="IH1583" s="72"/>
      <c r="II1583" s="72"/>
      <c r="IJ1583" s="72"/>
      <c r="IK1583" s="72"/>
      <c r="IL1583" s="72"/>
      <c r="IM1583" s="72"/>
      <c r="IN1583" s="72"/>
      <c r="IO1583" s="72"/>
      <c r="IP1583" s="72"/>
      <c r="IQ1583" s="72"/>
      <c r="IR1583" s="72"/>
      <c r="IS1583" s="72"/>
      <c r="IT1583" s="72"/>
      <c r="IU1583" s="72"/>
      <c r="IV1583" s="72"/>
      <c r="IW1583" s="72"/>
      <c r="IX1583" s="72"/>
      <c r="IY1583" s="72"/>
      <c r="IZ1583" s="72"/>
      <c r="JA1583" s="72"/>
      <c r="JB1583" s="72"/>
      <c r="JC1583" s="72"/>
      <c r="JD1583" s="72"/>
      <c r="JE1583" s="72"/>
      <c r="JF1583" s="72"/>
      <c r="JG1583" s="72"/>
      <c r="JH1583" s="72"/>
      <c r="JI1583" s="72"/>
      <c r="JJ1583" s="72"/>
      <c r="JK1583" s="72"/>
      <c r="JL1583" s="72"/>
      <c r="JM1583" s="72"/>
      <c r="JN1583" s="72"/>
      <c r="JO1583" s="72"/>
      <c r="JP1583" s="72"/>
      <c r="JQ1583" s="72"/>
      <c r="JR1583" s="72"/>
      <c r="JS1583" s="72"/>
      <c r="JT1583" s="72"/>
      <c r="JU1583" s="72"/>
      <c r="JV1583" s="72"/>
      <c r="JW1583" s="72"/>
      <c r="JX1583" s="72"/>
      <c r="JY1583" s="72"/>
      <c r="JZ1583" s="72"/>
      <c r="KA1583" s="72"/>
      <c r="KB1583" s="72"/>
      <c r="KC1583" s="72"/>
      <c r="KD1583" s="72"/>
      <c r="KE1583" s="72"/>
      <c r="KF1583" s="72"/>
      <c r="KG1583" s="72"/>
      <c r="KH1583" s="72"/>
      <c r="KI1583" s="72"/>
      <c r="KJ1583" s="72"/>
      <c r="KK1583" s="72"/>
      <c r="KL1583" s="72"/>
      <c r="KM1583" s="72"/>
      <c r="KN1583" s="72"/>
      <c r="KO1583" s="72"/>
      <c r="KP1583" s="72"/>
      <c r="KQ1583" s="72"/>
      <c r="KR1583" s="72"/>
      <c r="KS1583" s="72"/>
      <c r="KT1583" s="72"/>
      <c r="KU1583" s="72"/>
      <c r="KV1583" s="72"/>
      <c r="KW1583" s="72"/>
      <c r="KX1583" s="72"/>
      <c r="KY1583" s="72"/>
      <c r="KZ1583" s="72"/>
      <c r="LA1583" s="72"/>
      <c r="LB1583" s="72"/>
      <c r="LC1583" s="72"/>
      <c r="LD1583" s="72"/>
      <c r="LE1583" s="72"/>
      <c r="LF1583" s="72"/>
      <c r="LG1583" s="72"/>
      <c r="LH1583" s="72"/>
      <c r="LI1583" s="72"/>
      <c r="LJ1583" s="72"/>
      <c r="LK1583" s="72"/>
      <c r="LL1583" s="72"/>
      <c r="LM1583" s="72"/>
      <c r="LN1583" s="72"/>
      <c r="LO1583" s="72"/>
      <c r="LP1583" s="72"/>
      <c r="LQ1583" s="72"/>
      <c r="LR1583" s="72"/>
      <c r="LS1583" s="72"/>
      <c r="LT1583" s="72"/>
      <c r="LU1583" s="72"/>
      <c r="LV1583" s="72"/>
      <c r="LW1583" s="72"/>
      <c r="LX1583" s="72"/>
      <c r="LY1583" s="72"/>
      <c r="LZ1583" s="72"/>
      <c r="MA1583" s="72"/>
      <c r="MB1583" s="72"/>
      <c r="MC1583" s="72"/>
      <c r="MD1583" s="72"/>
      <c r="ME1583" s="72"/>
      <c r="MF1583" s="72"/>
      <c r="MG1583" s="72"/>
      <c r="MH1583" s="72"/>
      <c r="MI1583" s="72"/>
      <c r="MJ1583" s="72"/>
      <c r="MK1583" s="72"/>
      <c r="ML1583" s="72"/>
      <c r="MM1583" s="72"/>
      <c r="MN1583" s="72"/>
      <c r="MO1583" s="72"/>
      <c r="MP1583" s="72"/>
      <c r="MQ1583" s="72"/>
      <c r="MR1583" s="72"/>
      <c r="MS1583" s="72"/>
      <c r="MT1583" s="72"/>
      <c r="MU1583" s="72"/>
      <c r="MV1583" s="72"/>
      <c r="MW1583" s="72"/>
      <c r="MX1583" s="72"/>
      <c r="MY1583" s="72"/>
      <c r="MZ1583" s="72"/>
      <c r="NA1583" s="72"/>
      <c r="NB1583" s="72"/>
      <c r="NC1583" s="72"/>
      <c r="ND1583" s="72"/>
      <c r="NE1583" s="72"/>
      <c r="NF1583" s="72"/>
      <c r="NG1583" s="72"/>
      <c r="NH1583" s="72"/>
      <c r="NI1583" s="72"/>
      <c r="NJ1583" s="72"/>
      <c r="NK1583" s="72"/>
      <c r="NL1583" s="72"/>
      <c r="NM1583" s="72"/>
      <c r="NN1583" s="72"/>
      <c r="NO1583" s="72"/>
      <c r="NP1583" s="72"/>
      <c r="NQ1583" s="72"/>
      <c r="NR1583" s="72"/>
      <c r="NS1583" s="72"/>
      <c r="NT1583" s="72"/>
      <c r="NU1583" s="72"/>
      <c r="NV1583" s="72"/>
      <c r="NW1583" s="72"/>
      <c r="NX1583" s="72"/>
      <c r="NY1583" s="72"/>
      <c r="NZ1583" s="72"/>
      <c r="OA1583" s="72"/>
      <c r="OB1583" s="72"/>
      <c r="OC1583" s="72"/>
      <c r="OD1583" s="72"/>
      <c r="OE1583" s="72"/>
      <c r="OF1583" s="72"/>
      <c r="OG1583" s="72"/>
      <c r="OH1583" s="72"/>
      <c r="OI1583" s="72"/>
      <c r="OJ1583" s="72"/>
      <c r="OK1583" s="72"/>
      <c r="OL1583" s="72"/>
      <c r="OM1583" s="72"/>
      <c r="ON1583" s="72"/>
      <c r="OO1583" s="72"/>
      <c r="OP1583" s="72"/>
      <c r="OQ1583" s="72"/>
      <c r="OR1583" s="72"/>
      <c r="OS1583" s="72"/>
      <c r="OT1583" s="72"/>
      <c r="OU1583" s="72"/>
      <c r="OV1583" s="72"/>
      <c r="OW1583" s="72"/>
      <c r="OX1583" s="72"/>
      <c r="OY1583" s="72"/>
      <c r="OZ1583" s="72"/>
      <c r="PA1583" s="72"/>
      <c r="PB1583" s="72"/>
      <c r="PC1583" s="72"/>
      <c r="PD1583" s="72"/>
      <c r="PE1583" s="72"/>
      <c r="PF1583" s="72"/>
      <c r="PG1583" s="72"/>
      <c r="PH1583" s="72"/>
      <c r="PI1583" s="72"/>
      <c r="PJ1583" s="72"/>
      <c r="PK1583" s="72"/>
      <c r="PL1583" s="72"/>
      <c r="PM1583" s="72"/>
      <c r="PN1583" s="72"/>
      <c r="PO1583" s="72"/>
      <c r="PP1583" s="72"/>
      <c r="PQ1583" s="72"/>
      <c r="PR1583" s="72"/>
      <c r="PS1583" s="72"/>
      <c r="PT1583" s="72"/>
      <c r="PU1583" s="72"/>
      <c r="PV1583" s="72"/>
      <c r="PW1583" s="72"/>
      <c r="PX1583" s="72"/>
      <c r="PY1583" s="72"/>
      <c r="PZ1583" s="72"/>
      <c r="QA1583" s="72"/>
      <c r="QB1583" s="72"/>
      <c r="QC1583" s="72"/>
      <c r="QD1583" s="72"/>
      <c r="QE1583" s="72"/>
      <c r="QF1583" s="72"/>
      <c r="QG1583" s="72"/>
      <c r="QH1583" s="72"/>
      <c r="QI1583" s="72"/>
      <c r="QJ1583" s="72"/>
      <c r="QK1583" s="72"/>
      <c r="QL1583" s="72"/>
      <c r="QM1583" s="72"/>
      <c r="QN1583" s="72"/>
      <c r="QO1583" s="72"/>
      <c r="QP1583" s="72"/>
      <c r="QQ1583" s="72"/>
      <c r="QR1583" s="72"/>
      <c r="QS1583" s="72"/>
      <c r="QT1583" s="72"/>
      <c r="QU1583" s="72"/>
      <c r="QV1583" s="72"/>
      <c r="QW1583" s="72"/>
      <c r="QX1583" s="72"/>
      <c r="QY1583" s="72"/>
      <c r="QZ1583" s="72"/>
      <c r="RA1583" s="72"/>
      <c r="RB1583" s="72"/>
      <c r="RC1583" s="72"/>
      <c r="RD1583" s="72"/>
      <c r="RE1583" s="72"/>
      <c r="RF1583" s="72"/>
      <c r="RG1583" s="72"/>
      <c r="RH1583" s="72"/>
      <c r="RI1583" s="72"/>
      <c r="RJ1583" s="72"/>
      <c r="RK1583" s="72"/>
      <c r="RL1583" s="72"/>
      <c r="RM1583" s="72"/>
      <c r="RN1583" s="72"/>
      <c r="RO1583" s="72"/>
      <c r="RP1583" s="72"/>
      <c r="RQ1583" s="72"/>
      <c r="RR1583" s="72"/>
      <c r="RS1583" s="72"/>
      <c r="RT1583" s="72"/>
      <c r="RU1583" s="72"/>
      <c r="RV1583" s="72"/>
      <c r="RW1583" s="72"/>
      <c r="RX1583" s="72"/>
      <c r="RY1583" s="72"/>
      <c r="RZ1583" s="72"/>
      <c r="SA1583" s="72"/>
      <c r="SB1583" s="72"/>
      <c r="SC1583" s="72"/>
      <c r="SD1583" s="72"/>
      <c r="SE1583" s="72"/>
      <c r="SF1583" s="72"/>
      <c r="SG1583" s="72"/>
      <c r="SH1583" s="72"/>
      <c r="SI1583" s="72"/>
      <c r="SJ1583" s="72"/>
      <c r="SK1583" s="72"/>
      <c r="SL1583" s="72"/>
      <c r="SM1583" s="72"/>
      <c r="SN1583" s="72"/>
      <c r="SO1583" s="72"/>
      <c r="SP1583" s="72"/>
      <c r="SQ1583" s="72"/>
      <c r="SR1583" s="72"/>
      <c r="SS1583" s="72"/>
      <c r="ST1583" s="72"/>
      <c r="SU1583" s="72"/>
      <c r="SV1583" s="72"/>
      <c r="SW1583" s="72"/>
      <c r="SX1583" s="72"/>
      <c r="SY1583" s="72"/>
      <c r="SZ1583" s="72"/>
      <c r="TA1583" s="72"/>
      <c r="TB1583" s="72"/>
      <c r="TC1583" s="72"/>
    </row>
    <row r="1584" spans="1:523" ht="16.5" customHeight="1" x14ac:dyDescent="0.2">
      <c r="A1584" s="20">
        <v>1053</v>
      </c>
      <c r="B1584" s="20" t="s">
        <v>77</v>
      </c>
      <c r="C1584" s="20" t="s">
        <v>830</v>
      </c>
      <c r="D1584" s="20" t="s">
        <v>38</v>
      </c>
      <c r="E1584" s="20" t="s">
        <v>1345</v>
      </c>
      <c r="F1584" s="22" t="s">
        <v>1082</v>
      </c>
      <c r="G1584" s="44" t="s">
        <v>86</v>
      </c>
      <c r="H1584" s="20" t="s">
        <v>35</v>
      </c>
      <c r="I1584" s="20" t="s">
        <v>27</v>
      </c>
      <c r="J1584" s="22" t="s">
        <v>1075</v>
      </c>
      <c r="K1584" s="20"/>
      <c r="L1584" s="20"/>
      <c r="M1584" s="20"/>
      <c r="N1584" s="20"/>
      <c r="O1584" s="20"/>
      <c r="P1584" s="26">
        <v>3250000</v>
      </c>
      <c r="Q1584" s="24">
        <v>12</v>
      </c>
      <c r="R1584" s="25">
        <v>45689</v>
      </c>
      <c r="S1584" s="20" t="s">
        <v>29</v>
      </c>
      <c r="T1584" s="26">
        <f>P1584*Q1584*11</f>
        <v>429000000</v>
      </c>
      <c r="U1584" s="27" t="s">
        <v>100</v>
      </c>
      <c r="V1584" s="27" t="s">
        <v>100</v>
      </c>
      <c r="W1584" s="72"/>
      <c r="X1584" s="72"/>
      <c r="Y1584" s="72"/>
      <c r="Z1584" s="72"/>
      <c r="AA1584" s="72"/>
      <c r="AB1584" s="72"/>
      <c r="AC1584" s="72"/>
      <c r="AD1584" s="72"/>
      <c r="AE1584" s="72"/>
      <c r="AF1584" s="72"/>
      <c r="AG1584" s="72"/>
      <c r="AH1584" s="72"/>
      <c r="AI1584" s="72"/>
      <c r="AJ1584" s="72"/>
      <c r="AK1584" s="72"/>
      <c r="AL1584" s="72"/>
      <c r="AM1584" s="72"/>
      <c r="AN1584" s="72"/>
      <c r="AO1584" s="72"/>
      <c r="AP1584" s="72"/>
      <c r="AQ1584" s="72"/>
      <c r="AR1584" s="72"/>
      <c r="AS1584" s="72"/>
      <c r="AT1584" s="72"/>
      <c r="AU1584" s="72"/>
      <c r="AV1584" s="72"/>
      <c r="AW1584" s="72"/>
      <c r="AX1584" s="72"/>
      <c r="AY1584" s="72"/>
      <c r="AZ1584" s="72"/>
      <c r="BA1584" s="72"/>
      <c r="BB1584" s="72"/>
      <c r="BC1584" s="72"/>
      <c r="BD1584" s="72"/>
      <c r="BE1584" s="72"/>
      <c r="BF1584" s="72"/>
      <c r="BG1584" s="72"/>
      <c r="BH1584" s="72"/>
      <c r="BI1584" s="72"/>
      <c r="BJ1584" s="72"/>
      <c r="BK1584" s="72"/>
      <c r="BL1584" s="72"/>
      <c r="BM1584" s="72"/>
      <c r="BN1584" s="72"/>
      <c r="BO1584" s="72"/>
      <c r="BP1584" s="72"/>
      <c r="BQ1584" s="72"/>
      <c r="BR1584" s="72"/>
      <c r="BS1584" s="72"/>
      <c r="BT1584" s="72"/>
      <c r="BU1584" s="72"/>
      <c r="BV1584" s="72"/>
      <c r="BW1584" s="72"/>
      <c r="BX1584" s="72"/>
      <c r="BY1584" s="72"/>
      <c r="BZ1584" s="72"/>
      <c r="CA1584" s="72"/>
      <c r="CB1584" s="72"/>
      <c r="CC1584" s="72"/>
      <c r="CD1584" s="72"/>
      <c r="CE1584" s="72"/>
      <c r="CF1584" s="72"/>
      <c r="CG1584" s="72"/>
      <c r="CH1584" s="72"/>
      <c r="CI1584" s="72"/>
      <c r="CJ1584" s="72"/>
      <c r="CK1584" s="72"/>
      <c r="CL1584" s="72"/>
      <c r="CM1584" s="72"/>
      <c r="CN1584" s="72"/>
      <c r="CO1584" s="72"/>
      <c r="CP1584" s="72"/>
      <c r="CQ1584" s="72"/>
      <c r="CR1584" s="72"/>
      <c r="CS1584" s="72"/>
      <c r="CT1584" s="72"/>
      <c r="CU1584" s="72"/>
      <c r="CV1584" s="72"/>
      <c r="CW1584" s="72"/>
      <c r="CX1584" s="72"/>
      <c r="CY1584" s="72"/>
      <c r="CZ1584" s="72"/>
      <c r="DA1584" s="72"/>
      <c r="DB1584" s="72"/>
      <c r="DC1584" s="72"/>
      <c r="DD1584" s="72"/>
      <c r="DE1584" s="72"/>
      <c r="DF1584" s="72"/>
      <c r="DG1584" s="72"/>
      <c r="DH1584" s="72"/>
      <c r="DI1584" s="72"/>
      <c r="DJ1584" s="72"/>
      <c r="DK1584" s="72"/>
      <c r="DL1584" s="72"/>
      <c r="DM1584" s="72"/>
      <c r="DN1584" s="72"/>
      <c r="DO1584" s="72"/>
      <c r="DP1584" s="72"/>
      <c r="DQ1584" s="72"/>
      <c r="DR1584" s="72"/>
      <c r="DS1584" s="72"/>
      <c r="DT1584" s="72"/>
      <c r="DU1584" s="72"/>
      <c r="DV1584" s="72"/>
      <c r="DW1584" s="72"/>
      <c r="DX1584" s="72"/>
      <c r="DY1584" s="72"/>
      <c r="DZ1584" s="72"/>
      <c r="EA1584" s="72"/>
      <c r="EB1584" s="72"/>
      <c r="EC1584" s="72"/>
      <c r="ED1584" s="72"/>
      <c r="EE1584" s="72"/>
      <c r="EF1584" s="72"/>
      <c r="EG1584" s="72"/>
      <c r="EH1584" s="72"/>
      <c r="EI1584" s="72"/>
      <c r="EJ1584" s="72"/>
      <c r="EK1584" s="72"/>
      <c r="EL1584" s="72"/>
      <c r="EM1584" s="72"/>
      <c r="EN1584" s="72"/>
      <c r="EO1584" s="72"/>
      <c r="EP1584" s="72"/>
      <c r="EQ1584" s="72"/>
      <c r="ER1584" s="72"/>
      <c r="ES1584" s="72"/>
      <c r="ET1584" s="72"/>
      <c r="EU1584" s="72"/>
      <c r="EV1584" s="72"/>
      <c r="EW1584" s="72"/>
      <c r="EX1584" s="72"/>
      <c r="EY1584" s="72"/>
      <c r="EZ1584" s="72"/>
      <c r="FA1584" s="72"/>
      <c r="FB1584" s="72"/>
      <c r="FC1584" s="72"/>
      <c r="FD1584" s="72"/>
      <c r="FE1584" s="72"/>
      <c r="FF1584" s="72"/>
      <c r="FG1584" s="72"/>
      <c r="FH1584" s="72"/>
      <c r="FI1584" s="72"/>
      <c r="FJ1584" s="72"/>
      <c r="FK1584" s="72"/>
      <c r="FL1584" s="72"/>
      <c r="FM1584" s="72"/>
      <c r="FN1584" s="72"/>
      <c r="FO1584" s="72"/>
      <c r="FP1584" s="72"/>
      <c r="FQ1584" s="72"/>
      <c r="FR1584" s="72"/>
      <c r="FS1584" s="72"/>
      <c r="FT1584" s="72"/>
      <c r="FU1584" s="72"/>
      <c r="FV1584" s="72"/>
      <c r="FW1584" s="72"/>
      <c r="FX1584" s="72"/>
      <c r="FY1584" s="72"/>
      <c r="FZ1584" s="72"/>
      <c r="GA1584" s="72"/>
      <c r="GB1584" s="72"/>
      <c r="GC1584" s="72"/>
      <c r="GD1584" s="72"/>
      <c r="GE1584" s="72"/>
      <c r="GF1584" s="72"/>
      <c r="GG1584" s="72"/>
      <c r="GH1584" s="72"/>
      <c r="GI1584" s="72"/>
      <c r="GJ1584" s="72"/>
      <c r="GK1584" s="72"/>
      <c r="GL1584" s="72"/>
      <c r="GM1584" s="72"/>
      <c r="GN1584" s="72"/>
      <c r="GO1584" s="72"/>
      <c r="GP1584" s="72"/>
      <c r="GQ1584" s="72"/>
      <c r="GR1584" s="72"/>
      <c r="GS1584" s="72"/>
      <c r="GT1584" s="72"/>
      <c r="GU1584" s="72"/>
      <c r="GV1584" s="72"/>
      <c r="GW1584" s="72"/>
      <c r="GX1584" s="72"/>
      <c r="GY1584" s="72"/>
      <c r="GZ1584" s="72"/>
      <c r="HA1584" s="72"/>
      <c r="HB1584" s="72"/>
      <c r="HC1584" s="72"/>
      <c r="HD1584" s="72"/>
      <c r="HE1584" s="72"/>
      <c r="HF1584" s="72"/>
      <c r="HG1584" s="72"/>
      <c r="HH1584" s="72"/>
      <c r="HI1584" s="72"/>
      <c r="HJ1584" s="72"/>
      <c r="HK1584" s="72"/>
      <c r="HL1584" s="72"/>
      <c r="HM1584" s="72"/>
      <c r="HN1584" s="72"/>
      <c r="HO1584" s="72"/>
      <c r="HP1584" s="72"/>
      <c r="HQ1584" s="72"/>
      <c r="HR1584" s="72"/>
      <c r="HS1584" s="72"/>
      <c r="HT1584" s="72"/>
      <c r="HU1584" s="72"/>
      <c r="HV1584" s="72"/>
      <c r="HW1584" s="72"/>
      <c r="HX1584" s="72"/>
      <c r="HY1584" s="72"/>
      <c r="HZ1584" s="72"/>
      <c r="IA1584" s="72"/>
      <c r="IB1584" s="72"/>
      <c r="IC1584" s="72"/>
      <c r="ID1584" s="72"/>
      <c r="IE1584" s="72"/>
      <c r="IF1584" s="72"/>
      <c r="IG1584" s="72"/>
      <c r="IH1584" s="72"/>
      <c r="II1584" s="72"/>
      <c r="IJ1584" s="72"/>
      <c r="IK1584" s="72"/>
      <c r="IL1584" s="72"/>
      <c r="IM1584" s="72"/>
      <c r="IN1584" s="72"/>
      <c r="IO1584" s="72"/>
      <c r="IP1584" s="72"/>
      <c r="IQ1584" s="72"/>
      <c r="IR1584" s="72"/>
      <c r="IS1584" s="72"/>
      <c r="IT1584" s="72"/>
      <c r="IU1584" s="72"/>
      <c r="IV1584" s="72"/>
      <c r="IW1584" s="72"/>
      <c r="IX1584" s="72"/>
      <c r="IY1584" s="72"/>
      <c r="IZ1584" s="72"/>
      <c r="JA1584" s="72"/>
      <c r="JB1584" s="72"/>
      <c r="JC1584" s="72"/>
      <c r="JD1584" s="72"/>
      <c r="JE1584" s="72"/>
      <c r="JF1584" s="72"/>
      <c r="JG1584" s="72"/>
      <c r="JH1584" s="72"/>
      <c r="JI1584" s="72"/>
      <c r="JJ1584" s="72"/>
      <c r="JK1584" s="72"/>
      <c r="JL1584" s="72"/>
      <c r="JM1584" s="72"/>
      <c r="JN1584" s="72"/>
      <c r="JO1584" s="72"/>
      <c r="JP1584" s="72"/>
      <c r="JQ1584" s="72"/>
      <c r="JR1584" s="72"/>
      <c r="JS1584" s="72"/>
      <c r="JT1584" s="72"/>
      <c r="JU1584" s="72"/>
      <c r="JV1584" s="72"/>
      <c r="JW1584" s="72"/>
      <c r="JX1584" s="72"/>
      <c r="JY1584" s="72"/>
      <c r="JZ1584" s="72"/>
      <c r="KA1584" s="72"/>
      <c r="KB1584" s="72"/>
      <c r="KC1584" s="72"/>
      <c r="KD1584" s="72"/>
      <c r="KE1584" s="72"/>
      <c r="KF1584" s="72"/>
      <c r="KG1584" s="72"/>
      <c r="KH1584" s="72"/>
      <c r="KI1584" s="72"/>
      <c r="KJ1584" s="72"/>
      <c r="KK1584" s="72"/>
      <c r="KL1584" s="72"/>
      <c r="KM1584" s="72"/>
      <c r="KN1584" s="72"/>
      <c r="KO1584" s="72"/>
      <c r="KP1584" s="72"/>
      <c r="KQ1584" s="72"/>
      <c r="KR1584" s="72"/>
      <c r="KS1584" s="72"/>
      <c r="KT1584" s="72"/>
      <c r="KU1584" s="72"/>
      <c r="KV1584" s="72"/>
      <c r="KW1584" s="72"/>
      <c r="KX1584" s="72"/>
      <c r="KY1584" s="72"/>
      <c r="KZ1584" s="72"/>
      <c r="LA1584" s="72"/>
      <c r="LB1584" s="72"/>
      <c r="LC1584" s="72"/>
      <c r="LD1584" s="72"/>
      <c r="LE1584" s="72"/>
      <c r="LF1584" s="72"/>
      <c r="LG1584" s="72"/>
      <c r="LH1584" s="72"/>
      <c r="LI1584" s="72"/>
      <c r="LJ1584" s="72"/>
      <c r="LK1584" s="72"/>
      <c r="LL1584" s="72"/>
      <c r="LM1584" s="72"/>
      <c r="LN1584" s="72"/>
      <c r="LO1584" s="72"/>
      <c r="LP1584" s="72"/>
      <c r="LQ1584" s="72"/>
      <c r="LR1584" s="72"/>
      <c r="LS1584" s="72"/>
      <c r="LT1584" s="72"/>
      <c r="LU1584" s="72"/>
      <c r="LV1584" s="72"/>
      <c r="LW1584" s="72"/>
      <c r="LX1584" s="72"/>
      <c r="LY1584" s="72"/>
      <c r="LZ1584" s="72"/>
      <c r="MA1584" s="72"/>
      <c r="MB1584" s="72"/>
      <c r="MC1584" s="72"/>
      <c r="MD1584" s="72"/>
      <c r="ME1584" s="72"/>
      <c r="MF1584" s="72"/>
      <c r="MG1584" s="72"/>
      <c r="MH1584" s="72"/>
      <c r="MI1584" s="72"/>
      <c r="MJ1584" s="72"/>
      <c r="MK1584" s="72"/>
      <c r="ML1584" s="72"/>
      <c r="MM1584" s="72"/>
      <c r="MN1584" s="72"/>
      <c r="MO1584" s="72"/>
      <c r="MP1584" s="72"/>
      <c r="MQ1584" s="72"/>
      <c r="MR1584" s="72"/>
      <c r="MS1584" s="72"/>
      <c r="MT1584" s="72"/>
      <c r="MU1584" s="72"/>
      <c r="MV1584" s="72"/>
      <c r="MW1584" s="72"/>
      <c r="MX1584" s="72"/>
      <c r="MY1584" s="72"/>
      <c r="MZ1584" s="72"/>
      <c r="NA1584" s="72"/>
      <c r="NB1584" s="72"/>
      <c r="NC1584" s="72"/>
      <c r="ND1584" s="72"/>
      <c r="NE1584" s="72"/>
      <c r="NF1584" s="72"/>
      <c r="NG1584" s="72"/>
      <c r="NH1584" s="72"/>
      <c r="NI1584" s="72"/>
      <c r="NJ1584" s="72"/>
      <c r="NK1584" s="72"/>
      <c r="NL1584" s="72"/>
      <c r="NM1584" s="72"/>
      <c r="NN1584" s="72"/>
      <c r="NO1584" s="72"/>
      <c r="NP1584" s="72"/>
      <c r="NQ1584" s="72"/>
      <c r="NR1584" s="72"/>
      <c r="NS1584" s="72"/>
      <c r="NT1584" s="72"/>
      <c r="NU1584" s="72"/>
      <c r="NV1584" s="72"/>
      <c r="NW1584" s="72"/>
      <c r="NX1584" s="72"/>
      <c r="NY1584" s="72"/>
      <c r="NZ1584" s="72"/>
      <c r="OA1584" s="72"/>
      <c r="OB1584" s="72"/>
      <c r="OC1584" s="72"/>
      <c r="OD1584" s="72"/>
      <c r="OE1584" s="72"/>
      <c r="OF1584" s="72"/>
      <c r="OG1584" s="72"/>
      <c r="OH1584" s="72"/>
      <c r="OI1584" s="72"/>
      <c r="OJ1584" s="72"/>
      <c r="OK1584" s="72"/>
      <c r="OL1584" s="72"/>
      <c r="OM1584" s="72"/>
      <c r="ON1584" s="72"/>
      <c r="OO1584" s="72"/>
      <c r="OP1584" s="72"/>
      <c r="OQ1584" s="72"/>
      <c r="OR1584" s="72"/>
      <c r="OS1584" s="72"/>
      <c r="OT1584" s="72"/>
      <c r="OU1584" s="72"/>
      <c r="OV1584" s="72"/>
      <c r="OW1584" s="72"/>
      <c r="OX1584" s="72"/>
      <c r="OY1584" s="72"/>
      <c r="OZ1584" s="72"/>
      <c r="PA1584" s="72"/>
      <c r="PB1584" s="72"/>
      <c r="PC1584" s="72"/>
      <c r="PD1584" s="72"/>
      <c r="PE1584" s="72"/>
      <c r="PF1584" s="72"/>
      <c r="PG1584" s="72"/>
      <c r="PH1584" s="72"/>
      <c r="PI1584" s="72"/>
      <c r="PJ1584" s="72"/>
      <c r="PK1584" s="72"/>
      <c r="PL1584" s="72"/>
      <c r="PM1584" s="72"/>
      <c r="PN1584" s="72"/>
      <c r="PO1584" s="72"/>
      <c r="PP1584" s="72"/>
      <c r="PQ1584" s="72"/>
      <c r="PR1584" s="72"/>
      <c r="PS1584" s="72"/>
      <c r="PT1584" s="72"/>
      <c r="PU1584" s="72"/>
      <c r="PV1584" s="72"/>
      <c r="PW1584" s="72"/>
      <c r="PX1584" s="72"/>
      <c r="PY1584" s="72"/>
      <c r="PZ1584" s="72"/>
      <c r="QA1584" s="72"/>
      <c r="QB1584" s="72"/>
      <c r="QC1584" s="72"/>
      <c r="QD1584" s="72"/>
      <c r="QE1584" s="72"/>
      <c r="QF1584" s="72"/>
      <c r="QG1584" s="72"/>
      <c r="QH1584" s="72"/>
      <c r="QI1584" s="72"/>
      <c r="QJ1584" s="72"/>
      <c r="QK1584" s="72"/>
      <c r="QL1584" s="72"/>
      <c r="QM1584" s="72"/>
      <c r="QN1584" s="72"/>
      <c r="QO1584" s="72"/>
      <c r="QP1584" s="72"/>
      <c r="QQ1584" s="72"/>
      <c r="QR1584" s="72"/>
      <c r="QS1584" s="72"/>
      <c r="QT1584" s="72"/>
      <c r="QU1584" s="72"/>
      <c r="QV1584" s="72"/>
      <c r="QW1584" s="72"/>
      <c r="QX1584" s="72"/>
      <c r="QY1584" s="72"/>
      <c r="QZ1584" s="72"/>
      <c r="RA1584" s="72"/>
      <c r="RB1584" s="72"/>
      <c r="RC1584" s="72"/>
      <c r="RD1584" s="72"/>
      <c r="RE1584" s="72"/>
      <c r="RF1584" s="72"/>
      <c r="RG1584" s="72"/>
      <c r="RH1584" s="72"/>
      <c r="RI1584" s="72"/>
      <c r="RJ1584" s="72"/>
      <c r="RK1584" s="72"/>
      <c r="RL1584" s="72"/>
      <c r="RM1584" s="72"/>
      <c r="RN1584" s="72"/>
      <c r="RO1584" s="72"/>
      <c r="RP1584" s="72"/>
      <c r="RQ1584" s="72"/>
      <c r="RR1584" s="72"/>
      <c r="RS1584" s="72"/>
      <c r="RT1584" s="72"/>
      <c r="RU1584" s="72"/>
      <c r="RV1584" s="72"/>
      <c r="RW1584" s="72"/>
      <c r="RX1584" s="72"/>
      <c r="RY1584" s="72"/>
      <c r="RZ1584" s="72"/>
      <c r="SA1584" s="72"/>
      <c r="SB1584" s="72"/>
      <c r="SC1584" s="72"/>
      <c r="SD1584" s="72"/>
      <c r="SE1584" s="72"/>
      <c r="SF1584" s="72"/>
      <c r="SG1584" s="72"/>
      <c r="SH1584" s="72"/>
      <c r="SI1584" s="72"/>
      <c r="SJ1584" s="72"/>
      <c r="SK1584" s="72"/>
      <c r="SL1584" s="72"/>
      <c r="SM1584" s="72"/>
      <c r="SN1584" s="72"/>
      <c r="SO1584" s="72"/>
      <c r="SP1584" s="72"/>
      <c r="SQ1584" s="72"/>
      <c r="SR1584" s="72"/>
      <c r="SS1584" s="72"/>
      <c r="ST1584" s="72"/>
      <c r="SU1584" s="72"/>
      <c r="SV1584" s="72"/>
      <c r="SW1584" s="72"/>
      <c r="SX1584" s="72"/>
      <c r="SY1584" s="72"/>
      <c r="SZ1584" s="72"/>
      <c r="TA1584" s="72"/>
      <c r="TB1584" s="72"/>
      <c r="TC1584" s="72"/>
    </row>
    <row r="1585" spans="1:523" ht="16.5" customHeight="1" x14ac:dyDescent="0.2">
      <c r="A1585" s="20">
        <v>1057</v>
      </c>
      <c r="B1585" s="20" t="s">
        <v>77</v>
      </c>
      <c r="C1585" s="20" t="s">
        <v>830</v>
      </c>
      <c r="D1585" s="20" t="s">
        <v>38</v>
      </c>
      <c r="E1585" s="20" t="s">
        <v>1345</v>
      </c>
      <c r="F1585" s="22" t="s">
        <v>1083</v>
      </c>
      <c r="G1585" s="44" t="s">
        <v>86</v>
      </c>
      <c r="H1585" s="20" t="s">
        <v>35</v>
      </c>
      <c r="I1585" s="20" t="s">
        <v>27</v>
      </c>
      <c r="J1585" s="22" t="s">
        <v>1075</v>
      </c>
      <c r="K1585" s="20"/>
      <c r="L1585" s="20"/>
      <c r="M1585" s="20"/>
      <c r="N1585" s="20"/>
      <c r="O1585" s="20"/>
      <c r="P1585" s="26">
        <v>2500000</v>
      </c>
      <c r="Q1585" s="24">
        <v>12</v>
      </c>
      <c r="R1585" s="25">
        <v>45689</v>
      </c>
      <c r="S1585" s="20" t="s">
        <v>29</v>
      </c>
      <c r="T1585" s="26">
        <f>P1585*Q1585*11</f>
        <v>330000000</v>
      </c>
      <c r="U1585" s="27" t="s">
        <v>100</v>
      </c>
      <c r="V1585" s="27" t="s">
        <v>100</v>
      </c>
      <c r="W1585" s="72"/>
      <c r="X1585" s="72"/>
      <c r="Y1585" s="72"/>
      <c r="Z1585" s="72"/>
      <c r="AA1585" s="72"/>
      <c r="AB1585" s="72"/>
      <c r="AC1585" s="72"/>
      <c r="AD1585" s="72"/>
      <c r="AE1585" s="72"/>
      <c r="AF1585" s="72"/>
      <c r="AG1585" s="72"/>
      <c r="AH1585" s="72"/>
      <c r="AI1585" s="72"/>
      <c r="AJ1585" s="72"/>
      <c r="AK1585" s="72"/>
      <c r="AL1585" s="72"/>
      <c r="AM1585" s="72"/>
      <c r="AN1585" s="72"/>
      <c r="AO1585" s="72"/>
      <c r="AP1585" s="72"/>
      <c r="AQ1585" s="72"/>
      <c r="AR1585" s="72"/>
      <c r="AS1585" s="72"/>
      <c r="AT1585" s="72"/>
      <c r="AU1585" s="72"/>
      <c r="AV1585" s="72"/>
      <c r="AW1585" s="72"/>
      <c r="AX1585" s="72"/>
      <c r="AY1585" s="72"/>
      <c r="AZ1585" s="72"/>
      <c r="BA1585" s="72"/>
      <c r="BB1585" s="72"/>
      <c r="BC1585" s="72"/>
      <c r="BD1585" s="72"/>
      <c r="BE1585" s="72"/>
      <c r="BF1585" s="72"/>
      <c r="BG1585" s="72"/>
      <c r="BH1585" s="72"/>
      <c r="BI1585" s="72"/>
      <c r="BJ1585" s="72"/>
      <c r="BK1585" s="72"/>
      <c r="BL1585" s="72"/>
      <c r="BM1585" s="72"/>
      <c r="BN1585" s="72"/>
      <c r="BO1585" s="72"/>
      <c r="BP1585" s="72"/>
      <c r="BQ1585" s="72"/>
      <c r="BR1585" s="72"/>
      <c r="BS1585" s="72"/>
      <c r="BT1585" s="72"/>
      <c r="BU1585" s="72"/>
      <c r="BV1585" s="72"/>
      <c r="BW1585" s="72"/>
      <c r="BX1585" s="72"/>
      <c r="BY1585" s="72"/>
      <c r="BZ1585" s="72"/>
      <c r="CA1585" s="72"/>
      <c r="CB1585" s="72"/>
      <c r="CC1585" s="72"/>
      <c r="CD1585" s="72"/>
      <c r="CE1585" s="72"/>
      <c r="CF1585" s="72"/>
      <c r="CG1585" s="72"/>
      <c r="CH1585" s="72"/>
      <c r="CI1585" s="72"/>
      <c r="CJ1585" s="72"/>
      <c r="CK1585" s="72"/>
      <c r="CL1585" s="72"/>
      <c r="CM1585" s="72"/>
      <c r="CN1585" s="72"/>
      <c r="CO1585" s="72"/>
      <c r="CP1585" s="72"/>
      <c r="CQ1585" s="72"/>
      <c r="CR1585" s="72"/>
      <c r="CS1585" s="72"/>
      <c r="CT1585" s="72"/>
      <c r="CU1585" s="72"/>
      <c r="CV1585" s="72"/>
      <c r="CW1585" s="72"/>
      <c r="CX1585" s="72"/>
      <c r="CY1585" s="72"/>
      <c r="CZ1585" s="72"/>
      <c r="DA1585" s="72"/>
      <c r="DB1585" s="72"/>
      <c r="DC1585" s="72"/>
      <c r="DD1585" s="72"/>
      <c r="DE1585" s="72"/>
      <c r="DF1585" s="72"/>
      <c r="DG1585" s="72"/>
      <c r="DH1585" s="72"/>
      <c r="DI1585" s="72"/>
      <c r="DJ1585" s="72"/>
      <c r="DK1585" s="72"/>
      <c r="DL1585" s="72"/>
      <c r="DM1585" s="72"/>
      <c r="DN1585" s="72"/>
      <c r="DO1585" s="72"/>
      <c r="DP1585" s="72"/>
      <c r="DQ1585" s="72"/>
      <c r="DR1585" s="72"/>
      <c r="DS1585" s="72"/>
      <c r="DT1585" s="72"/>
      <c r="DU1585" s="72"/>
      <c r="DV1585" s="72"/>
      <c r="DW1585" s="72"/>
      <c r="DX1585" s="72"/>
      <c r="DY1585" s="72"/>
      <c r="DZ1585" s="72"/>
      <c r="EA1585" s="72"/>
      <c r="EB1585" s="72"/>
      <c r="EC1585" s="72"/>
      <c r="ED1585" s="72"/>
      <c r="EE1585" s="72"/>
      <c r="EF1585" s="72"/>
      <c r="EG1585" s="72"/>
      <c r="EH1585" s="72"/>
      <c r="EI1585" s="72"/>
      <c r="EJ1585" s="72"/>
      <c r="EK1585" s="72"/>
      <c r="EL1585" s="72"/>
      <c r="EM1585" s="72"/>
      <c r="EN1585" s="72"/>
      <c r="EO1585" s="72"/>
      <c r="EP1585" s="72"/>
      <c r="EQ1585" s="72"/>
      <c r="ER1585" s="72"/>
      <c r="ES1585" s="72"/>
      <c r="ET1585" s="72"/>
      <c r="EU1585" s="72"/>
      <c r="EV1585" s="72"/>
      <c r="EW1585" s="72"/>
      <c r="EX1585" s="72"/>
      <c r="EY1585" s="72"/>
      <c r="EZ1585" s="72"/>
      <c r="FA1585" s="72"/>
      <c r="FB1585" s="72"/>
      <c r="FC1585" s="72"/>
      <c r="FD1585" s="72"/>
      <c r="FE1585" s="72"/>
      <c r="FF1585" s="72"/>
      <c r="FG1585" s="72"/>
      <c r="FH1585" s="72"/>
      <c r="FI1585" s="72"/>
      <c r="FJ1585" s="72"/>
      <c r="FK1585" s="72"/>
      <c r="FL1585" s="72"/>
      <c r="FM1585" s="72"/>
      <c r="FN1585" s="72"/>
      <c r="FO1585" s="72"/>
      <c r="FP1585" s="72"/>
      <c r="FQ1585" s="72"/>
      <c r="FR1585" s="72"/>
      <c r="FS1585" s="72"/>
      <c r="FT1585" s="72"/>
      <c r="FU1585" s="72"/>
      <c r="FV1585" s="72"/>
      <c r="FW1585" s="72"/>
      <c r="FX1585" s="72"/>
      <c r="FY1585" s="72"/>
      <c r="FZ1585" s="72"/>
      <c r="GA1585" s="72"/>
      <c r="GB1585" s="72"/>
      <c r="GC1585" s="72"/>
      <c r="GD1585" s="72"/>
      <c r="GE1585" s="72"/>
      <c r="GF1585" s="72"/>
      <c r="GG1585" s="72"/>
      <c r="GH1585" s="72"/>
      <c r="GI1585" s="72"/>
      <c r="GJ1585" s="72"/>
      <c r="GK1585" s="72"/>
      <c r="GL1585" s="72"/>
      <c r="GM1585" s="72"/>
      <c r="GN1585" s="72"/>
      <c r="GO1585" s="72"/>
      <c r="GP1585" s="72"/>
      <c r="GQ1585" s="72"/>
      <c r="GR1585" s="72"/>
      <c r="GS1585" s="72"/>
      <c r="GT1585" s="72"/>
      <c r="GU1585" s="72"/>
      <c r="GV1585" s="72"/>
      <c r="GW1585" s="72"/>
      <c r="GX1585" s="72"/>
      <c r="GY1585" s="72"/>
      <c r="GZ1585" s="72"/>
      <c r="HA1585" s="72"/>
      <c r="HB1585" s="72"/>
      <c r="HC1585" s="72"/>
      <c r="HD1585" s="72"/>
      <c r="HE1585" s="72"/>
      <c r="HF1585" s="72"/>
      <c r="HG1585" s="72"/>
      <c r="HH1585" s="72"/>
      <c r="HI1585" s="72"/>
      <c r="HJ1585" s="72"/>
      <c r="HK1585" s="72"/>
      <c r="HL1585" s="72"/>
      <c r="HM1585" s="72"/>
      <c r="HN1585" s="72"/>
      <c r="HO1585" s="72"/>
      <c r="HP1585" s="72"/>
      <c r="HQ1585" s="72"/>
      <c r="HR1585" s="72"/>
      <c r="HS1585" s="72"/>
      <c r="HT1585" s="72"/>
      <c r="HU1585" s="72"/>
      <c r="HV1585" s="72"/>
      <c r="HW1585" s="72"/>
      <c r="HX1585" s="72"/>
      <c r="HY1585" s="72"/>
      <c r="HZ1585" s="72"/>
      <c r="IA1585" s="72"/>
      <c r="IB1585" s="72"/>
      <c r="IC1585" s="72"/>
      <c r="ID1585" s="72"/>
      <c r="IE1585" s="72"/>
      <c r="IF1585" s="72"/>
      <c r="IG1585" s="72"/>
      <c r="IH1585" s="72"/>
      <c r="II1585" s="72"/>
      <c r="IJ1585" s="72"/>
      <c r="IK1585" s="72"/>
      <c r="IL1585" s="72"/>
      <c r="IM1585" s="72"/>
      <c r="IN1585" s="72"/>
      <c r="IO1585" s="72"/>
      <c r="IP1585" s="72"/>
      <c r="IQ1585" s="72"/>
      <c r="IR1585" s="72"/>
      <c r="IS1585" s="72"/>
      <c r="IT1585" s="72"/>
      <c r="IU1585" s="72"/>
      <c r="IV1585" s="72"/>
      <c r="IW1585" s="72"/>
      <c r="IX1585" s="72"/>
      <c r="IY1585" s="72"/>
      <c r="IZ1585" s="72"/>
      <c r="JA1585" s="72"/>
      <c r="JB1585" s="72"/>
      <c r="JC1585" s="72"/>
      <c r="JD1585" s="72"/>
      <c r="JE1585" s="72"/>
      <c r="JF1585" s="72"/>
      <c r="JG1585" s="72"/>
      <c r="JH1585" s="72"/>
      <c r="JI1585" s="72"/>
      <c r="JJ1585" s="72"/>
      <c r="JK1585" s="72"/>
      <c r="JL1585" s="72"/>
      <c r="JM1585" s="72"/>
      <c r="JN1585" s="72"/>
      <c r="JO1585" s="72"/>
      <c r="JP1585" s="72"/>
      <c r="JQ1585" s="72"/>
      <c r="JR1585" s="72"/>
      <c r="JS1585" s="72"/>
      <c r="JT1585" s="72"/>
      <c r="JU1585" s="72"/>
      <c r="JV1585" s="72"/>
      <c r="JW1585" s="72"/>
      <c r="JX1585" s="72"/>
      <c r="JY1585" s="72"/>
      <c r="JZ1585" s="72"/>
      <c r="KA1585" s="72"/>
      <c r="KB1585" s="72"/>
      <c r="KC1585" s="72"/>
      <c r="KD1585" s="72"/>
      <c r="KE1585" s="72"/>
      <c r="KF1585" s="72"/>
      <c r="KG1585" s="72"/>
      <c r="KH1585" s="72"/>
      <c r="KI1585" s="72"/>
      <c r="KJ1585" s="72"/>
      <c r="KK1585" s="72"/>
      <c r="KL1585" s="72"/>
      <c r="KM1585" s="72"/>
      <c r="KN1585" s="72"/>
      <c r="KO1585" s="72"/>
      <c r="KP1585" s="72"/>
      <c r="KQ1585" s="72"/>
      <c r="KR1585" s="72"/>
      <c r="KS1585" s="72"/>
      <c r="KT1585" s="72"/>
      <c r="KU1585" s="72"/>
      <c r="KV1585" s="72"/>
      <c r="KW1585" s="72"/>
      <c r="KX1585" s="72"/>
      <c r="KY1585" s="72"/>
      <c r="KZ1585" s="72"/>
      <c r="LA1585" s="72"/>
      <c r="LB1585" s="72"/>
      <c r="LC1585" s="72"/>
      <c r="LD1585" s="72"/>
      <c r="LE1585" s="72"/>
      <c r="LF1585" s="72"/>
      <c r="LG1585" s="72"/>
      <c r="LH1585" s="72"/>
      <c r="LI1585" s="72"/>
      <c r="LJ1585" s="72"/>
      <c r="LK1585" s="72"/>
      <c r="LL1585" s="72"/>
      <c r="LM1585" s="72"/>
      <c r="LN1585" s="72"/>
      <c r="LO1585" s="72"/>
      <c r="LP1585" s="72"/>
      <c r="LQ1585" s="72"/>
      <c r="LR1585" s="72"/>
      <c r="LS1585" s="72"/>
      <c r="LT1585" s="72"/>
      <c r="LU1585" s="72"/>
      <c r="LV1585" s="72"/>
      <c r="LW1585" s="72"/>
      <c r="LX1585" s="72"/>
      <c r="LY1585" s="72"/>
      <c r="LZ1585" s="72"/>
      <c r="MA1585" s="72"/>
      <c r="MB1585" s="72"/>
      <c r="MC1585" s="72"/>
      <c r="MD1585" s="72"/>
      <c r="ME1585" s="72"/>
      <c r="MF1585" s="72"/>
      <c r="MG1585" s="72"/>
      <c r="MH1585" s="72"/>
      <c r="MI1585" s="72"/>
      <c r="MJ1585" s="72"/>
      <c r="MK1585" s="72"/>
      <c r="ML1585" s="72"/>
      <c r="MM1585" s="72"/>
      <c r="MN1585" s="72"/>
      <c r="MO1585" s="72"/>
      <c r="MP1585" s="72"/>
      <c r="MQ1585" s="72"/>
      <c r="MR1585" s="72"/>
      <c r="MS1585" s="72"/>
      <c r="MT1585" s="72"/>
      <c r="MU1585" s="72"/>
      <c r="MV1585" s="72"/>
      <c r="MW1585" s="72"/>
      <c r="MX1585" s="72"/>
      <c r="MY1585" s="72"/>
      <c r="MZ1585" s="72"/>
      <c r="NA1585" s="72"/>
      <c r="NB1585" s="72"/>
      <c r="NC1585" s="72"/>
      <c r="ND1585" s="72"/>
      <c r="NE1585" s="72"/>
      <c r="NF1585" s="72"/>
      <c r="NG1585" s="72"/>
      <c r="NH1585" s="72"/>
      <c r="NI1585" s="72"/>
      <c r="NJ1585" s="72"/>
      <c r="NK1585" s="72"/>
      <c r="NL1585" s="72"/>
      <c r="NM1585" s="72"/>
      <c r="NN1585" s="72"/>
      <c r="NO1585" s="72"/>
      <c r="NP1585" s="72"/>
      <c r="NQ1585" s="72"/>
      <c r="NR1585" s="72"/>
      <c r="NS1585" s="72"/>
      <c r="NT1585" s="72"/>
      <c r="NU1585" s="72"/>
      <c r="NV1585" s="72"/>
      <c r="NW1585" s="72"/>
      <c r="NX1585" s="72"/>
      <c r="NY1585" s="72"/>
      <c r="NZ1585" s="72"/>
      <c r="OA1585" s="72"/>
      <c r="OB1585" s="72"/>
      <c r="OC1585" s="72"/>
      <c r="OD1585" s="72"/>
      <c r="OE1585" s="72"/>
      <c r="OF1585" s="72"/>
      <c r="OG1585" s="72"/>
      <c r="OH1585" s="72"/>
      <c r="OI1585" s="72"/>
      <c r="OJ1585" s="72"/>
      <c r="OK1585" s="72"/>
      <c r="OL1585" s="72"/>
      <c r="OM1585" s="72"/>
      <c r="ON1585" s="72"/>
      <c r="OO1585" s="72"/>
      <c r="OP1585" s="72"/>
      <c r="OQ1585" s="72"/>
      <c r="OR1585" s="72"/>
      <c r="OS1585" s="72"/>
      <c r="OT1585" s="72"/>
      <c r="OU1585" s="72"/>
      <c r="OV1585" s="72"/>
      <c r="OW1585" s="72"/>
      <c r="OX1585" s="72"/>
      <c r="OY1585" s="72"/>
      <c r="OZ1585" s="72"/>
      <c r="PA1585" s="72"/>
      <c r="PB1585" s="72"/>
      <c r="PC1585" s="72"/>
      <c r="PD1585" s="72"/>
      <c r="PE1585" s="72"/>
      <c r="PF1585" s="72"/>
      <c r="PG1585" s="72"/>
      <c r="PH1585" s="72"/>
      <c r="PI1585" s="72"/>
      <c r="PJ1585" s="72"/>
      <c r="PK1585" s="72"/>
      <c r="PL1585" s="72"/>
      <c r="PM1585" s="72"/>
      <c r="PN1585" s="72"/>
      <c r="PO1585" s="72"/>
      <c r="PP1585" s="72"/>
      <c r="PQ1585" s="72"/>
      <c r="PR1585" s="72"/>
      <c r="PS1585" s="72"/>
      <c r="PT1585" s="72"/>
      <c r="PU1585" s="72"/>
      <c r="PV1585" s="72"/>
      <c r="PW1585" s="72"/>
      <c r="PX1585" s="72"/>
      <c r="PY1585" s="72"/>
      <c r="PZ1585" s="72"/>
      <c r="QA1585" s="72"/>
      <c r="QB1585" s="72"/>
      <c r="QC1585" s="72"/>
      <c r="QD1585" s="72"/>
      <c r="QE1585" s="72"/>
      <c r="QF1585" s="72"/>
      <c r="QG1585" s="72"/>
      <c r="QH1585" s="72"/>
      <c r="QI1585" s="72"/>
      <c r="QJ1585" s="72"/>
      <c r="QK1585" s="72"/>
      <c r="QL1585" s="72"/>
      <c r="QM1585" s="72"/>
      <c r="QN1585" s="72"/>
      <c r="QO1585" s="72"/>
      <c r="QP1585" s="72"/>
      <c r="QQ1585" s="72"/>
      <c r="QR1585" s="72"/>
      <c r="QS1585" s="72"/>
      <c r="QT1585" s="72"/>
      <c r="QU1585" s="72"/>
      <c r="QV1585" s="72"/>
      <c r="QW1585" s="72"/>
      <c r="QX1585" s="72"/>
      <c r="QY1585" s="72"/>
      <c r="QZ1585" s="72"/>
      <c r="RA1585" s="72"/>
      <c r="RB1585" s="72"/>
      <c r="RC1585" s="72"/>
      <c r="RD1585" s="72"/>
      <c r="RE1585" s="72"/>
      <c r="RF1585" s="72"/>
      <c r="RG1585" s="72"/>
      <c r="RH1585" s="72"/>
      <c r="RI1585" s="72"/>
      <c r="RJ1585" s="72"/>
      <c r="RK1585" s="72"/>
      <c r="RL1585" s="72"/>
      <c r="RM1585" s="72"/>
      <c r="RN1585" s="72"/>
      <c r="RO1585" s="72"/>
      <c r="RP1585" s="72"/>
      <c r="RQ1585" s="72"/>
      <c r="RR1585" s="72"/>
      <c r="RS1585" s="72"/>
      <c r="RT1585" s="72"/>
      <c r="RU1585" s="72"/>
      <c r="RV1585" s="72"/>
      <c r="RW1585" s="72"/>
      <c r="RX1585" s="72"/>
      <c r="RY1585" s="72"/>
      <c r="RZ1585" s="72"/>
      <c r="SA1585" s="72"/>
      <c r="SB1585" s="72"/>
      <c r="SC1585" s="72"/>
      <c r="SD1585" s="72"/>
      <c r="SE1585" s="72"/>
      <c r="SF1585" s="72"/>
      <c r="SG1585" s="72"/>
      <c r="SH1585" s="72"/>
      <c r="SI1585" s="72"/>
      <c r="SJ1585" s="72"/>
      <c r="SK1585" s="72"/>
      <c r="SL1585" s="72"/>
      <c r="SM1585" s="72"/>
      <c r="SN1585" s="72"/>
      <c r="SO1585" s="72"/>
      <c r="SP1585" s="72"/>
      <c r="SQ1585" s="72"/>
      <c r="SR1585" s="72"/>
      <c r="SS1585" s="72"/>
      <c r="ST1585" s="72"/>
      <c r="SU1585" s="72"/>
      <c r="SV1585" s="72"/>
      <c r="SW1585" s="72"/>
      <c r="SX1585" s="72"/>
      <c r="SY1585" s="72"/>
      <c r="SZ1585" s="72"/>
      <c r="TA1585" s="72"/>
      <c r="TB1585" s="72"/>
      <c r="TC1585" s="72"/>
    </row>
    <row r="1586" spans="1:523" ht="16.5" customHeight="1" x14ac:dyDescent="0.2">
      <c r="A1586" s="20">
        <v>1058</v>
      </c>
      <c r="B1586" s="20" t="s">
        <v>77</v>
      </c>
      <c r="C1586" s="20" t="s">
        <v>830</v>
      </c>
      <c r="D1586" s="20" t="s">
        <v>38</v>
      </c>
      <c r="E1586" s="20" t="s">
        <v>1345</v>
      </c>
      <c r="F1586" s="22" t="s">
        <v>1084</v>
      </c>
      <c r="G1586" s="44" t="s">
        <v>86</v>
      </c>
      <c r="H1586" s="20" t="s">
        <v>35</v>
      </c>
      <c r="I1586" s="20" t="s">
        <v>27</v>
      </c>
      <c r="J1586" s="22" t="s">
        <v>1075</v>
      </c>
      <c r="K1586" s="20"/>
      <c r="L1586" s="20"/>
      <c r="M1586" s="20"/>
      <c r="N1586" s="20"/>
      <c r="O1586" s="20"/>
      <c r="P1586" s="26">
        <v>2252300</v>
      </c>
      <c r="Q1586" s="24">
        <v>1</v>
      </c>
      <c r="R1586" s="25">
        <v>45689</v>
      </c>
      <c r="S1586" s="20" t="s">
        <v>83</v>
      </c>
      <c r="T1586" s="26">
        <f>P1586*Q1586*11</f>
        <v>24775300</v>
      </c>
      <c r="U1586" s="27" t="s">
        <v>100</v>
      </c>
      <c r="V1586" s="27" t="s">
        <v>100</v>
      </c>
      <c r="W1586" s="72"/>
      <c r="X1586" s="72"/>
      <c r="Y1586" s="72"/>
      <c r="Z1586" s="72"/>
      <c r="AA1586" s="72"/>
      <c r="AB1586" s="72"/>
      <c r="AC1586" s="72"/>
      <c r="AD1586" s="72"/>
      <c r="AE1586" s="72"/>
      <c r="AF1586" s="72"/>
      <c r="AG1586" s="72"/>
      <c r="AH1586" s="72"/>
      <c r="AI1586" s="72"/>
      <c r="AJ1586" s="72"/>
      <c r="AK1586" s="72"/>
      <c r="AL1586" s="72"/>
      <c r="AM1586" s="72"/>
      <c r="AN1586" s="72"/>
      <c r="AO1586" s="72"/>
      <c r="AP1586" s="72"/>
      <c r="AQ1586" s="72"/>
      <c r="AR1586" s="72"/>
      <c r="AS1586" s="72"/>
      <c r="AT1586" s="72"/>
      <c r="AU1586" s="72"/>
      <c r="AV1586" s="72"/>
      <c r="AW1586" s="72"/>
      <c r="AX1586" s="72"/>
      <c r="AY1586" s="72"/>
      <c r="AZ1586" s="72"/>
      <c r="BA1586" s="72"/>
      <c r="BB1586" s="72"/>
      <c r="BC1586" s="72"/>
      <c r="BD1586" s="72"/>
      <c r="BE1586" s="72"/>
      <c r="BF1586" s="72"/>
      <c r="BG1586" s="72"/>
      <c r="BH1586" s="72"/>
      <c r="BI1586" s="72"/>
      <c r="BJ1586" s="72"/>
      <c r="BK1586" s="72"/>
      <c r="BL1586" s="72"/>
      <c r="BM1586" s="72"/>
      <c r="BN1586" s="72"/>
      <c r="BO1586" s="72"/>
      <c r="BP1586" s="72"/>
      <c r="BQ1586" s="72"/>
      <c r="BR1586" s="72"/>
      <c r="BS1586" s="72"/>
      <c r="BT1586" s="72"/>
      <c r="BU1586" s="72"/>
      <c r="BV1586" s="72"/>
      <c r="BW1586" s="72"/>
      <c r="BX1586" s="72"/>
      <c r="BY1586" s="72"/>
      <c r="BZ1586" s="72"/>
      <c r="CA1586" s="72"/>
      <c r="CB1586" s="72"/>
      <c r="CC1586" s="72"/>
      <c r="CD1586" s="72"/>
      <c r="CE1586" s="72"/>
      <c r="CF1586" s="72"/>
      <c r="CG1586" s="72"/>
      <c r="CH1586" s="72"/>
      <c r="CI1586" s="72"/>
      <c r="CJ1586" s="72"/>
      <c r="CK1586" s="72"/>
      <c r="CL1586" s="72"/>
      <c r="CM1586" s="72"/>
      <c r="CN1586" s="72"/>
      <c r="CO1586" s="72"/>
      <c r="CP1586" s="72"/>
      <c r="CQ1586" s="72"/>
      <c r="CR1586" s="72"/>
      <c r="CS1586" s="72"/>
      <c r="CT1586" s="72"/>
      <c r="CU1586" s="72"/>
      <c r="CV1586" s="72"/>
      <c r="CW1586" s="72"/>
      <c r="CX1586" s="72"/>
      <c r="CY1586" s="72"/>
      <c r="CZ1586" s="72"/>
      <c r="DA1586" s="72"/>
      <c r="DB1586" s="72"/>
      <c r="DC1586" s="72"/>
      <c r="DD1586" s="72"/>
      <c r="DE1586" s="72"/>
      <c r="DF1586" s="72"/>
      <c r="DG1586" s="72"/>
      <c r="DH1586" s="72"/>
      <c r="DI1586" s="72"/>
      <c r="DJ1586" s="72"/>
      <c r="DK1586" s="72"/>
      <c r="DL1586" s="72"/>
      <c r="DM1586" s="72"/>
      <c r="DN1586" s="72"/>
      <c r="DO1586" s="72"/>
      <c r="DP1586" s="72"/>
      <c r="DQ1586" s="72"/>
      <c r="DR1586" s="72"/>
      <c r="DS1586" s="72"/>
      <c r="DT1586" s="72"/>
      <c r="DU1586" s="72"/>
      <c r="DV1586" s="72"/>
      <c r="DW1586" s="72"/>
      <c r="DX1586" s="72"/>
      <c r="DY1586" s="72"/>
      <c r="DZ1586" s="72"/>
      <c r="EA1586" s="72"/>
      <c r="EB1586" s="72"/>
      <c r="EC1586" s="72"/>
      <c r="ED1586" s="72"/>
      <c r="EE1586" s="72"/>
      <c r="EF1586" s="72"/>
      <c r="EG1586" s="72"/>
      <c r="EH1586" s="72"/>
      <c r="EI1586" s="72"/>
      <c r="EJ1586" s="72"/>
      <c r="EK1586" s="72"/>
      <c r="EL1586" s="72"/>
      <c r="EM1586" s="72"/>
      <c r="EN1586" s="72"/>
      <c r="EO1586" s="72"/>
      <c r="EP1586" s="72"/>
      <c r="EQ1586" s="72"/>
      <c r="ER1586" s="72"/>
      <c r="ES1586" s="72"/>
      <c r="ET1586" s="72"/>
      <c r="EU1586" s="72"/>
      <c r="EV1586" s="72"/>
      <c r="EW1586" s="72"/>
      <c r="EX1586" s="72"/>
      <c r="EY1586" s="72"/>
      <c r="EZ1586" s="72"/>
      <c r="FA1586" s="72"/>
      <c r="FB1586" s="72"/>
      <c r="FC1586" s="72"/>
      <c r="FD1586" s="72"/>
      <c r="FE1586" s="72"/>
      <c r="FF1586" s="72"/>
      <c r="FG1586" s="72"/>
      <c r="FH1586" s="72"/>
      <c r="FI1586" s="72"/>
      <c r="FJ1586" s="72"/>
      <c r="FK1586" s="72"/>
      <c r="FL1586" s="72"/>
      <c r="FM1586" s="72"/>
      <c r="FN1586" s="72"/>
      <c r="FO1586" s="72"/>
      <c r="FP1586" s="72"/>
      <c r="FQ1586" s="72"/>
      <c r="FR1586" s="72"/>
      <c r="FS1586" s="72"/>
      <c r="FT1586" s="72"/>
      <c r="FU1586" s="72"/>
      <c r="FV1586" s="72"/>
      <c r="FW1586" s="72"/>
      <c r="FX1586" s="72"/>
      <c r="FY1586" s="72"/>
      <c r="FZ1586" s="72"/>
      <c r="GA1586" s="72"/>
      <c r="GB1586" s="72"/>
      <c r="GC1586" s="72"/>
      <c r="GD1586" s="72"/>
      <c r="GE1586" s="72"/>
      <c r="GF1586" s="72"/>
      <c r="GG1586" s="72"/>
      <c r="GH1586" s="72"/>
      <c r="GI1586" s="72"/>
      <c r="GJ1586" s="72"/>
      <c r="GK1586" s="72"/>
      <c r="GL1586" s="72"/>
      <c r="GM1586" s="72"/>
      <c r="GN1586" s="72"/>
      <c r="GO1586" s="72"/>
      <c r="GP1586" s="72"/>
      <c r="GQ1586" s="72"/>
      <c r="GR1586" s="72"/>
      <c r="GS1586" s="72"/>
      <c r="GT1586" s="72"/>
      <c r="GU1586" s="72"/>
      <c r="GV1586" s="72"/>
      <c r="GW1586" s="72"/>
      <c r="GX1586" s="72"/>
      <c r="GY1586" s="72"/>
      <c r="GZ1586" s="72"/>
      <c r="HA1586" s="72"/>
      <c r="HB1586" s="72"/>
      <c r="HC1586" s="72"/>
      <c r="HD1586" s="72"/>
      <c r="HE1586" s="72"/>
      <c r="HF1586" s="72"/>
      <c r="HG1586" s="72"/>
      <c r="HH1586" s="72"/>
      <c r="HI1586" s="72"/>
      <c r="HJ1586" s="72"/>
      <c r="HK1586" s="72"/>
      <c r="HL1586" s="72"/>
      <c r="HM1586" s="72"/>
      <c r="HN1586" s="72"/>
      <c r="HO1586" s="72"/>
      <c r="HP1586" s="72"/>
      <c r="HQ1586" s="72"/>
      <c r="HR1586" s="72"/>
      <c r="HS1586" s="72"/>
      <c r="HT1586" s="72"/>
      <c r="HU1586" s="72"/>
      <c r="HV1586" s="72"/>
      <c r="HW1586" s="72"/>
      <c r="HX1586" s="72"/>
      <c r="HY1586" s="72"/>
      <c r="HZ1586" s="72"/>
      <c r="IA1586" s="72"/>
      <c r="IB1586" s="72"/>
      <c r="IC1586" s="72"/>
      <c r="ID1586" s="72"/>
      <c r="IE1586" s="72"/>
      <c r="IF1586" s="72"/>
      <c r="IG1586" s="72"/>
      <c r="IH1586" s="72"/>
      <c r="II1586" s="72"/>
      <c r="IJ1586" s="72"/>
      <c r="IK1586" s="72"/>
      <c r="IL1586" s="72"/>
      <c r="IM1586" s="72"/>
      <c r="IN1586" s="72"/>
      <c r="IO1586" s="72"/>
      <c r="IP1586" s="72"/>
      <c r="IQ1586" s="72"/>
      <c r="IR1586" s="72"/>
      <c r="IS1586" s="72"/>
      <c r="IT1586" s="72"/>
      <c r="IU1586" s="72"/>
      <c r="IV1586" s="72"/>
      <c r="IW1586" s="72"/>
      <c r="IX1586" s="72"/>
      <c r="IY1586" s="72"/>
      <c r="IZ1586" s="72"/>
      <c r="JA1586" s="72"/>
      <c r="JB1586" s="72"/>
      <c r="JC1586" s="72"/>
      <c r="JD1586" s="72"/>
      <c r="JE1586" s="72"/>
      <c r="JF1586" s="72"/>
      <c r="JG1586" s="72"/>
      <c r="JH1586" s="72"/>
      <c r="JI1586" s="72"/>
      <c r="JJ1586" s="72"/>
      <c r="JK1586" s="72"/>
      <c r="JL1586" s="72"/>
      <c r="JM1586" s="72"/>
      <c r="JN1586" s="72"/>
      <c r="JO1586" s="72"/>
      <c r="JP1586" s="72"/>
      <c r="JQ1586" s="72"/>
      <c r="JR1586" s="72"/>
      <c r="JS1586" s="72"/>
      <c r="JT1586" s="72"/>
      <c r="JU1586" s="72"/>
      <c r="JV1586" s="72"/>
      <c r="JW1586" s="72"/>
      <c r="JX1586" s="72"/>
      <c r="JY1586" s="72"/>
      <c r="JZ1586" s="72"/>
      <c r="KA1586" s="72"/>
      <c r="KB1586" s="72"/>
      <c r="KC1586" s="72"/>
      <c r="KD1586" s="72"/>
      <c r="KE1586" s="72"/>
      <c r="KF1586" s="72"/>
      <c r="KG1586" s="72"/>
      <c r="KH1586" s="72"/>
      <c r="KI1586" s="72"/>
      <c r="KJ1586" s="72"/>
      <c r="KK1586" s="72"/>
      <c r="KL1586" s="72"/>
      <c r="KM1586" s="72"/>
      <c r="KN1586" s="72"/>
      <c r="KO1586" s="72"/>
      <c r="KP1586" s="72"/>
      <c r="KQ1586" s="72"/>
      <c r="KR1586" s="72"/>
      <c r="KS1586" s="72"/>
      <c r="KT1586" s="72"/>
      <c r="KU1586" s="72"/>
      <c r="KV1586" s="72"/>
      <c r="KW1586" s="72"/>
      <c r="KX1586" s="72"/>
      <c r="KY1586" s="72"/>
      <c r="KZ1586" s="72"/>
      <c r="LA1586" s="72"/>
      <c r="LB1586" s="72"/>
      <c r="LC1586" s="72"/>
      <c r="LD1586" s="72"/>
      <c r="LE1586" s="72"/>
      <c r="LF1586" s="72"/>
      <c r="LG1586" s="72"/>
      <c r="LH1586" s="72"/>
      <c r="LI1586" s="72"/>
      <c r="LJ1586" s="72"/>
      <c r="LK1586" s="72"/>
      <c r="LL1586" s="72"/>
      <c r="LM1586" s="72"/>
      <c r="LN1586" s="72"/>
      <c r="LO1586" s="72"/>
      <c r="LP1586" s="72"/>
      <c r="LQ1586" s="72"/>
      <c r="LR1586" s="72"/>
      <c r="LS1586" s="72"/>
      <c r="LT1586" s="72"/>
      <c r="LU1586" s="72"/>
      <c r="LV1586" s="72"/>
      <c r="LW1586" s="72"/>
      <c r="LX1586" s="72"/>
      <c r="LY1586" s="72"/>
      <c r="LZ1586" s="72"/>
      <c r="MA1586" s="72"/>
      <c r="MB1586" s="72"/>
      <c r="MC1586" s="72"/>
      <c r="MD1586" s="72"/>
      <c r="ME1586" s="72"/>
      <c r="MF1586" s="72"/>
      <c r="MG1586" s="72"/>
      <c r="MH1586" s="72"/>
      <c r="MI1586" s="72"/>
      <c r="MJ1586" s="72"/>
      <c r="MK1586" s="72"/>
      <c r="ML1586" s="72"/>
      <c r="MM1586" s="72"/>
      <c r="MN1586" s="72"/>
      <c r="MO1586" s="72"/>
      <c r="MP1586" s="72"/>
      <c r="MQ1586" s="72"/>
      <c r="MR1586" s="72"/>
      <c r="MS1586" s="72"/>
      <c r="MT1586" s="72"/>
      <c r="MU1586" s="72"/>
      <c r="MV1586" s="72"/>
      <c r="MW1586" s="72"/>
      <c r="MX1586" s="72"/>
      <c r="MY1586" s="72"/>
      <c r="MZ1586" s="72"/>
      <c r="NA1586" s="72"/>
      <c r="NB1586" s="72"/>
      <c r="NC1586" s="72"/>
      <c r="ND1586" s="72"/>
      <c r="NE1586" s="72"/>
      <c r="NF1586" s="72"/>
      <c r="NG1586" s="72"/>
      <c r="NH1586" s="72"/>
      <c r="NI1586" s="72"/>
      <c r="NJ1586" s="72"/>
      <c r="NK1586" s="72"/>
      <c r="NL1586" s="72"/>
      <c r="NM1586" s="72"/>
      <c r="NN1586" s="72"/>
      <c r="NO1586" s="72"/>
      <c r="NP1586" s="72"/>
      <c r="NQ1586" s="72"/>
      <c r="NR1586" s="72"/>
      <c r="NS1586" s="72"/>
      <c r="NT1586" s="72"/>
      <c r="NU1586" s="72"/>
      <c r="NV1586" s="72"/>
      <c r="NW1586" s="72"/>
      <c r="NX1586" s="72"/>
      <c r="NY1586" s="72"/>
      <c r="NZ1586" s="72"/>
      <c r="OA1586" s="72"/>
      <c r="OB1586" s="72"/>
      <c r="OC1586" s="72"/>
      <c r="OD1586" s="72"/>
      <c r="OE1586" s="72"/>
      <c r="OF1586" s="72"/>
      <c r="OG1586" s="72"/>
      <c r="OH1586" s="72"/>
      <c r="OI1586" s="72"/>
      <c r="OJ1586" s="72"/>
      <c r="OK1586" s="72"/>
      <c r="OL1586" s="72"/>
      <c r="OM1586" s="72"/>
      <c r="ON1586" s="72"/>
      <c r="OO1586" s="72"/>
      <c r="OP1586" s="72"/>
      <c r="OQ1586" s="72"/>
      <c r="OR1586" s="72"/>
      <c r="OS1586" s="72"/>
      <c r="OT1586" s="72"/>
      <c r="OU1586" s="72"/>
      <c r="OV1586" s="72"/>
      <c r="OW1586" s="72"/>
      <c r="OX1586" s="72"/>
      <c r="OY1586" s="72"/>
      <c r="OZ1586" s="72"/>
      <c r="PA1586" s="72"/>
      <c r="PB1586" s="72"/>
      <c r="PC1586" s="72"/>
      <c r="PD1586" s="72"/>
      <c r="PE1586" s="72"/>
      <c r="PF1586" s="72"/>
      <c r="PG1586" s="72"/>
      <c r="PH1586" s="72"/>
      <c r="PI1586" s="72"/>
      <c r="PJ1586" s="72"/>
      <c r="PK1586" s="72"/>
      <c r="PL1586" s="72"/>
      <c r="PM1586" s="72"/>
      <c r="PN1586" s="72"/>
      <c r="PO1586" s="72"/>
      <c r="PP1586" s="72"/>
      <c r="PQ1586" s="72"/>
      <c r="PR1586" s="72"/>
      <c r="PS1586" s="72"/>
      <c r="PT1586" s="72"/>
      <c r="PU1586" s="72"/>
      <c r="PV1586" s="72"/>
      <c r="PW1586" s="72"/>
      <c r="PX1586" s="72"/>
      <c r="PY1586" s="72"/>
      <c r="PZ1586" s="72"/>
      <c r="QA1586" s="72"/>
      <c r="QB1586" s="72"/>
      <c r="QC1586" s="72"/>
      <c r="QD1586" s="72"/>
      <c r="QE1586" s="72"/>
      <c r="QF1586" s="72"/>
      <c r="QG1586" s="72"/>
      <c r="QH1586" s="72"/>
      <c r="QI1586" s="72"/>
      <c r="QJ1586" s="72"/>
      <c r="QK1586" s="72"/>
      <c r="QL1586" s="72"/>
      <c r="QM1586" s="72"/>
      <c r="QN1586" s="72"/>
      <c r="QO1586" s="72"/>
      <c r="QP1586" s="72"/>
      <c r="QQ1586" s="72"/>
      <c r="QR1586" s="72"/>
      <c r="QS1586" s="72"/>
      <c r="QT1586" s="72"/>
      <c r="QU1586" s="72"/>
      <c r="QV1586" s="72"/>
      <c r="QW1586" s="72"/>
      <c r="QX1586" s="72"/>
      <c r="QY1586" s="72"/>
      <c r="QZ1586" s="72"/>
      <c r="RA1586" s="72"/>
      <c r="RB1586" s="72"/>
      <c r="RC1586" s="72"/>
      <c r="RD1586" s="72"/>
      <c r="RE1586" s="72"/>
      <c r="RF1586" s="72"/>
      <c r="RG1586" s="72"/>
      <c r="RH1586" s="72"/>
      <c r="RI1586" s="72"/>
      <c r="RJ1586" s="72"/>
      <c r="RK1586" s="72"/>
      <c r="RL1586" s="72"/>
      <c r="RM1586" s="72"/>
      <c r="RN1586" s="72"/>
      <c r="RO1586" s="72"/>
      <c r="RP1586" s="72"/>
      <c r="RQ1586" s="72"/>
      <c r="RR1586" s="72"/>
      <c r="RS1586" s="72"/>
      <c r="RT1586" s="72"/>
      <c r="RU1586" s="72"/>
      <c r="RV1586" s="72"/>
      <c r="RW1586" s="72"/>
      <c r="RX1586" s="72"/>
      <c r="RY1586" s="72"/>
      <c r="RZ1586" s="72"/>
      <c r="SA1586" s="72"/>
      <c r="SB1586" s="72"/>
      <c r="SC1586" s="72"/>
      <c r="SD1586" s="72"/>
      <c r="SE1586" s="72"/>
      <c r="SF1586" s="72"/>
      <c r="SG1586" s="72"/>
      <c r="SH1586" s="72"/>
      <c r="SI1586" s="72"/>
      <c r="SJ1586" s="72"/>
      <c r="SK1586" s="72"/>
      <c r="SL1586" s="72"/>
      <c r="SM1586" s="72"/>
      <c r="SN1586" s="72"/>
      <c r="SO1586" s="72"/>
      <c r="SP1586" s="72"/>
      <c r="SQ1586" s="72"/>
      <c r="SR1586" s="72"/>
      <c r="SS1586" s="72"/>
      <c r="ST1586" s="72"/>
      <c r="SU1586" s="72"/>
      <c r="SV1586" s="72"/>
      <c r="SW1586" s="72"/>
      <c r="SX1586" s="72"/>
      <c r="SY1586" s="72"/>
      <c r="SZ1586" s="72"/>
      <c r="TA1586" s="72"/>
      <c r="TB1586" s="72"/>
      <c r="TC1586" s="72"/>
    </row>
    <row r="1587" spans="1:523" ht="16.5" customHeight="1" x14ac:dyDescent="0.2">
      <c r="A1587" s="20">
        <v>1059</v>
      </c>
      <c r="B1587" s="20" t="s">
        <v>77</v>
      </c>
      <c r="C1587" s="20" t="s">
        <v>830</v>
      </c>
      <c r="D1587" s="20" t="s">
        <v>38</v>
      </c>
      <c r="E1587" s="20" t="s">
        <v>1345</v>
      </c>
      <c r="F1587" s="22" t="s">
        <v>1085</v>
      </c>
      <c r="G1587" s="44" t="s">
        <v>86</v>
      </c>
      <c r="H1587" s="20" t="s">
        <v>35</v>
      </c>
      <c r="I1587" s="20" t="s">
        <v>27</v>
      </c>
      <c r="J1587" s="22" t="s">
        <v>1075</v>
      </c>
      <c r="K1587" s="20"/>
      <c r="L1587" s="20"/>
      <c r="M1587" s="20"/>
      <c r="N1587" s="20"/>
      <c r="O1587" s="20"/>
      <c r="P1587" s="23">
        <v>2700000</v>
      </c>
      <c r="Q1587" s="24">
        <v>12</v>
      </c>
      <c r="R1587" s="25">
        <v>45689</v>
      </c>
      <c r="S1587" s="20" t="s">
        <v>29</v>
      </c>
      <c r="T1587" s="26">
        <f>P1587*Q1587*11</f>
        <v>356400000</v>
      </c>
      <c r="U1587" s="27" t="s">
        <v>100</v>
      </c>
      <c r="V1587" s="27" t="s">
        <v>100</v>
      </c>
      <c r="W1587" s="72"/>
      <c r="X1587" s="72"/>
      <c r="Y1587" s="72"/>
      <c r="Z1587" s="72"/>
      <c r="AA1587" s="72"/>
      <c r="AB1587" s="72"/>
      <c r="AC1587" s="72"/>
      <c r="AD1587" s="72"/>
      <c r="AE1587" s="72"/>
      <c r="AF1587" s="72"/>
      <c r="AG1587" s="72"/>
      <c r="AH1587" s="72"/>
      <c r="AI1587" s="72"/>
      <c r="AJ1587" s="72"/>
      <c r="AK1587" s="72"/>
      <c r="AL1587" s="72"/>
      <c r="AM1587" s="72"/>
      <c r="AN1587" s="72"/>
      <c r="AO1587" s="72"/>
      <c r="AP1587" s="72"/>
      <c r="AQ1587" s="72"/>
      <c r="AR1587" s="72"/>
      <c r="AS1587" s="72"/>
      <c r="AT1587" s="72"/>
      <c r="AU1587" s="72"/>
      <c r="AV1587" s="72"/>
      <c r="AW1587" s="72"/>
      <c r="AX1587" s="72"/>
      <c r="AY1587" s="72"/>
      <c r="AZ1587" s="72"/>
      <c r="BA1587" s="72"/>
      <c r="BB1587" s="72"/>
      <c r="BC1587" s="72"/>
      <c r="BD1587" s="72"/>
      <c r="BE1587" s="72"/>
      <c r="BF1587" s="72"/>
      <c r="BG1587" s="72"/>
      <c r="BH1587" s="72"/>
      <c r="BI1587" s="72"/>
      <c r="BJ1587" s="72"/>
      <c r="BK1587" s="72"/>
      <c r="BL1587" s="72"/>
      <c r="BM1587" s="72"/>
      <c r="BN1587" s="72"/>
      <c r="BO1587" s="72"/>
      <c r="BP1587" s="72"/>
      <c r="BQ1587" s="72"/>
      <c r="BR1587" s="72"/>
      <c r="BS1587" s="72"/>
      <c r="BT1587" s="72"/>
      <c r="BU1587" s="72"/>
      <c r="BV1587" s="72"/>
      <c r="BW1587" s="72"/>
      <c r="BX1587" s="72"/>
      <c r="BY1587" s="72"/>
      <c r="BZ1587" s="72"/>
      <c r="CA1587" s="72"/>
      <c r="CB1587" s="72"/>
      <c r="CC1587" s="72"/>
      <c r="CD1587" s="72"/>
      <c r="CE1587" s="72"/>
      <c r="CF1587" s="72"/>
      <c r="CG1587" s="72"/>
      <c r="CH1587" s="72"/>
      <c r="CI1587" s="72"/>
      <c r="CJ1587" s="72"/>
      <c r="CK1587" s="72"/>
      <c r="CL1587" s="72"/>
      <c r="CM1587" s="72"/>
      <c r="CN1587" s="72"/>
      <c r="CO1587" s="72"/>
      <c r="CP1587" s="72"/>
      <c r="CQ1587" s="72"/>
      <c r="CR1587" s="72"/>
      <c r="CS1587" s="72"/>
      <c r="CT1587" s="72"/>
      <c r="CU1587" s="72"/>
      <c r="CV1587" s="72"/>
      <c r="CW1587" s="72"/>
      <c r="CX1587" s="72"/>
      <c r="CY1587" s="72"/>
      <c r="CZ1587" s="72"/>
      <c r="DA1587" s="72"/>
      <c r="DB1587" s="72"/>
      <c r="DC1587" s="72"/>
      <c r="DD1587" s="72"/>
      <c r="DE1587" s="72"/>
      <c r="DF1587" s="72"/>
      <c r="DG1587" s="72"/>
      <c r="DH1587" s="72"/>
      <c r="DI1587" s="72"/>
      <c r="DJ1587" s="72"/>
      <c r="DK1587" s="72"/>
      <c r="DL1587" s="72"/>
      <c r="DM1587" s="72"/>
      <c r="DN1587" s="72"/>
      <c r="DO1587" s="72"/>
      <c r="DP1587" s="72"/>
      <c r="DQ1587" s="72"/>
      <c r="DR1587" s="72"/>
      <c r="DS1587" s="72"/>
      <c r="DT1587" s="72"/>
      <c r="DU1587" s="72"/>
      <c r="DV1587" s="72"/>
      <c r="DW1587" s="72"/>
      <c r="DX1587" s="72"/>
      <c r="DY1587" s="72"/>
      <c r="DZ1587" s="72"/>
      <c r="EA1587" s="72"/>
      <c r="EB1587" s="72"/>
      <c r="EC1587" s="72"/>
      <c r="ED1587" s="72"/>
      <c r="EE1587" s="72"/>
      <c r="EF1587" s="72"/>
      <c r="EG1587" s="72"/>
      <c r="EH1587" s="72"/>
      <c r="EI1587" s="72"/>
      <c r="EJ1587" s="72"/>
      <c r="EK1587" s="72"/>
      <c r="EL1587" s="72"/>
      <c r="EM1587" s="72"/>
      <c r="EN1587" s="72"/>
      <c r="EO1587" s="72"/>
      <c r="EP1587" s="72"/>
      <c r="EQ1587" s="72"/>
      <c r="ER1587" s="72"/>
      <c r="ES1587" s="72"/>
      <c r="ET1587" s="72"/>
      <c r="EU1587" s="72"/>
      <c r="EV1587" s="72"/>
      <c r="EW1587" s="72"/>
      <c r="EX1587" s="72"/>
      <c r="EY1587" s="72"/>
      <c r="EZ1587" s="72"/>
      <c r="FA1587" s="72"/>
      <c r="FB1587" s="72"/>
      <c r="FC1587" s="72"/>
      <c r="FD1587" s="72"/>
      <c r="FE1587" s="72"/>
      <c r="FF1587" s="72"/>
      <c r="FG1587" s="72"/>
      <c r="FH1587" s="72"/>
      <c r="FI1587" s="72"/>
      <c r="FJ1587" s="72"/>
      <c r="FK1587" s="72"/>
      <c r="FL1587" s="72"/>
      <c r="FM1587" s="72"/>
      <c r="FN1587" s="72"/>
      <c r="FO1587" s="72"/>
      <c r="FP1587" s="72"/>
      <c r="FQ1587" s="72"/>
      <c r="FR1587" s="72"/>
      <c r="FS1587" s="72"/>
      <c r="FT1587" s="72"/>
      <c r="FU1587" s="72"/>
      <c r="FV1587" s="72"/>
      <c r="FW1587" s="72"/>
      <c r="FX1587" s="72"/>
      <c r="FY1587" s="72"/>
      <c r="FZ1587" s="72"/>
      <c r="GA1587" s="72"/>
      <c r="GB1587" s="72"/>
      <c r="GC1587" s="72"/>
      <c r="GD1587" s="72"/>
      <c r="GE1587" s="72"/>
      <c r="GF1587" s="72"/>
      <c r="GG1587" s="72"/>
      <c r="GH1587" s="72"/>
      <c r="GI1587" s="72"/>
      <c r="GJ1587" s="72"/>
      <c r="GK1587" s="72"/>
      <c r="GL1587" s="72"/>
      <c r="GM1587" s="72"/>
      <c r="GN1587" s="72"/>
      <c r="GO1587" s="72"/>
      <c r="GP1587" s="72"/>
      <c r="GQ1587" s="72"/>
      <c r="GR1587" s="72"/>
      <c r="GS1587" s="72"/>
      <c r="GT1587" s="72"/>
      <c r="GU1587" s="72"/>
      <c r="GV1587" s="72"/>
      <c r="GW1587" s="72"/>
      <c r="GX1587" s="72"/>
      <c r="GY1587" s="72"/>
      <c r="GZ1587" s="72"/>
      <c r="HA1587" s="72"/>
      <c r="HB1587" s="72"/>
      <c r="HC1587" s="72"/>
      <c r="HD1587" s="72"/>
      <c r="HE1587" s="72"/>
      <c r="HF1587" s="72"/>
      <c r="HG1587" s="72"/>
      <c r="HH1587" s="72"/>
      <c r="HI1587" s="72"/>
      <c r="HJ1587" s="72"/>
      <c r="HK1587" s="72"/>
      <c r="HL1587" s="72"/>
      <c r="HM1587" s="72"/>
      <c r="HN1587" s="72"/>
      <c r="HO1587" s="72"/>
      <c r="HP1587" s="72"/>
      <c r="HQ1587" s="72"/>
      <c r="HR1587" s="72"/>
      <c r="HS1587" s="72"/>
      <c r="HT1587" s="72"/>
      <c r="HU1587" s="72"/>
      <c r="HV1587" s="72"/>
      <c r="HW1587" s="72"/>
      <c r="HX1587" s="72"/>
      <c r="HY1587" s="72"/>
      <c r="HZ1587" s="72"/>
      <c r="IA1587" s="72"/>
      <c r="IB1587" s="72"/>
      <c r="IC1587" s="72"/>
      <c r="ID1587" s="72"/>
      <c r="IE1587" s="72"/>
      <c r="IF1587" s="72"/>
      <c r="IG1587" s="72"/>
      <c r="IH1587" s="72"/>
      <c r="II1587" s="72"/>
      <c r="IJ1587" s="72"/>
      <c r="IK1587" s="72"/>
      <c r="IL1587" s="72"/>
      <c r="IM1587" s="72"/>
      <c r="IN1587" s="72"/>
      <c r="IO1587" s="72"/>
      <c r="IP1587" s="72"/>
      <c r="IQ1587" s="72"/>
      <c r="IR1587" s="72"/>
      <c r="IS1587" s="72"/>
      <c r="IT1587" s="72"/>
      <c r="IU1587" s="72"/>
      <c r="IV1587" s="72"/>
      <c r="IW1587" s="72"/>
      <c r="IX1587" s="72"/>
      <c r="IY1587" s="72"/>
      <c r="IZ1587" s="72"/>
      <c r="JA1587" s="72"/>
      <c r="JB1587" s="72"/>
      <c r="JC1587" s="72"/>
      <c r="JD1587" s="72"/>
      <c r="JE1587" s="72"/>
      <c r="JF1587" s="72"/>
      <c r="JG1587" s="72"/>
      <c r="JH1587" s="72"/>
      <c r="JI1587" s="72"/>
      <c r="JJ1587" s="72"/>
      <c r="JK1587" s="72"/>
      <c r="JL1587" s="72"/>
      <c r="JM1587" s="72"/>
      <c r="JN1587" s="72"/>
      <c r="JO1587" s="72"/>
      <c r="JP1587" s="72"/>
      <c r="JQ1587" s="72"/>
      <c r="JR1587" s="72"/>
      <c r="JS1587" s="72"/>
      <c r="JT1587" s="72"/>
      <c r="JU1587" s="72"/>
      <c r="JV1587" s="72"/>
      <c r="JW1587" s="72"/>
      <c r="JX1587" s="72"/>
      <c r="JY1587" s="72"/>
      <c r="JZ1587" s="72"/>
      <c r="KA1587" s="72"/>
      <c r="KB1587" s="72"/>
      <c r="KC1587" s="72"/>
      <c r="KD1587" s="72"/>
      <c r="KE1587" s="72"/>
      <c r="KF1587" s="72"/>
      <c r="KG1587" s="72"/>
      <c r="KH1587" s="72"/>
      <c r="KI1587" s="72"/>
      <c r="KJ1587" s="72"/>
      <c r="KK1587" s="72"/>
      <c r="KL1587" s="72"/>
      <c r="KM1587" s="72"/>
      <c r="KN1587" s="72"/>
      <c r="KO1587" s="72"/>
      <c r="KP1587" s="72"/>
      <c r="KQ1587" s="72"/>
      <c r="KR1587" s="72"/>
      <c r="KS1587" s="72"/>
      <c r="KT1587" s="72"/>
      <c r="KU1587" s="72"/>
      <c r="KV1587" s="72"/>
      <c r="KW1587" s="72"/>
      <c r="KX1587" s="72"/>
      <c r="KY1587" s="72"/>
      <c r="KZ1587" s="72"/>
      <c r="LA1587" s="72"/>
      <c r="LB1587" s="72"/>
      <c r="LC1587" s="72"/>
      <c r="LD1587" s="72"/>
      <c r="LE1587" s="72"/>
      <c r="LF1587" s="72"/>
      <c r="LG1587" s="72"/>
      <c r="LH1587" s="72"/>
      <c r="LI1587" s="72"/>
      <c r="LJ1587" s="72"/>
      <c r="LK1587" s="72"/>
      <c r="LL1587" s="72"/>
      <c r="LM1587" s="72"/>
      <c r="LN1587" s="72"/>
      <c r="LO1587" s="72"/>
      <c r="LP1587" s="72"/>
      <c r="LQ1587" s="72"/>
      <c r="LR1587" s="72"/>
      <c r="LS1587" s="72"/>
      <c r="LT1587" s="72"/>
      <c r="LU1587" s="72"/>
      <c r="LV1587" s="72"/>
      <c r="LW1587" s="72"/>
      <c r="LX1587" s="72"/>
      <c r="LY1587" s="72"/>
      <c r="LZ1587" s="72"/>
      <c r="MA1587" s="72"/>
      <c r="MB1587" s="72"/>
      <c r="MC1587" s="72"/>
      <c r="MD1587" s="72"/>
      <c r="ME1587" s="72"/>
      <c r="MF1587" s="72"/>
      <c r="MG1587" s="72"/>
      <c r="MH1587" s="72"/>
      <c r="MI1587" s="72"/>
      <c r="MJ1587" s="72"/>
      <c r="MK1587" s="72"/>
      <c r="ML1587" s="72"/>
      <c r="MM1587" s="72"/>
      <c r="MN1587" s="72"/>
      <c r="MO1587" s="72"/>
      <c r="MP1587" s="72"/>
      <c r="MQ1587" s="72"/>
      <c r="MR1587" s="72"/>
      <c r="MS1587" s="72"/>
      <c r="MT1587" s="72"/>
      <c r="MU1587" s="72"/>
      <c r="MV1587" s="72"/>
      <c r="MW1587" s="72"/>
      <c r="MX1587" s="72"/>
      <c r="MY1587" s="72"/>
      <c r="MZ1587" s="72"/>
      <c r="NA1587" s="72"/>
      <c r="NB1587" s="72"/>
      <c r="NC1587" s="72"/>
      <c r="ND1587" s="72"/>
      <c r="NE1587" s="72"/>
      <c r="NF1587" s="72"/>
      <c r="NG1587" s="72"/>
      <c r="NH1587" s="72"/>
      <c r="NI1587" s="72"/>
      <c r="NJ1587" s="72"/>
      <c r="NK1587" s="72"/>
      <c r="NL1587" s="72"/>
      <c r="NM1587" s="72"/>
      <c r="NN1587" s="72"/>
      <c r="NO1587" s="72"/>
      <c r="NP1587" s="72"/>
      <c r="NQ1587" s="72"/>
      <c r="NR1587" s="72"/>
      <c r="NS1587" s="72"/>
      <c r="NT1587" s="72"/>
      <c r="NU1587" s="72"/>
      <c r="NV1587" s="72"/>
      <c r="NW1587" s="72"/>
      <c r="NX1587" s="72"/>
      <c r="NY1587" s="72"/>
      <c r="NZ1587" s="72"/>
      <c r="OA1587" s="72"/>
      <c r="OB1587" s="72"/>
      <c r="OC1587" s="72"/>
      <c r="OD1587" s="72"/>
      <c r="OE1587" s="72"/>
      <c r="OF1587" s="72"/>
      <c r="OG1587" s="72"/>
      <c r="OH1587" s="72"/>
      <c r="OI1587" s="72"/>
      <c r="OJ1587" s="72"/>
      <c r="OK1587" s="72"/>
      <c r="OL1587" s="72"/>
      <c r="OM1587" s="72"/>
      <c r="ON1587" s="72"/>
      <c r="OO1587" s="72"/>
      <c r="OP1587" s="72"/>
      <c r="OQ1587" s="72"/>
      <c r="OR1587" s="72"/>
      <c r="OS1587" s="72"/>
      <c r="OT1587" s="72"/>
      <c r="OU1587" s="72"/>
      <c r="OV1587" s="72"/>
      <c r="OW1587" s="72"/>
      <c r="OX1587" s="72"/>
      <c r="OY1587" s="72"/>
      <c r="OZ1587" s="72"/>
      <c r="PA1587" s="72"/>
      <c r="PB1587" s="72"/>
      <c r="PC1587" s="72"/>
      <c r="PD1587" s="72"/>
      <c r="PE1587" s="72"/>
      <c r="PF1587" s="72"/>
      <c r="PG1587" s="72"/>
      <c r="PH1587" s="72"/>
      <c r="PI1587" s="72"/>
      <c r="PJ1587" s="72"/>
      <c r="PK1587" s="72"/>
      <c r="PL1587" s="72"/>
      <c r="PM1587" s="72"/>
      <c r="PN1587" s="72"/>
      <c r="PO1587" s="72"/>
      <c r="PP1587" s="72"/>
      <c r="PQ1587" s="72"/>
      <c r="PR1587" s="72"/>
      <c r="PS1587" s="72"/>
      <c r="PT1587" s="72"/>
      <c r="PU1587" s="72"/>
      <c r="PV1587" s="72"/>
      <c r="PW1587" s="72"/>
      <c r="PX1587" s="72"/>
      <c r="PY1587" s="72"/>
      <c r="PZ1587" s="72"/>
      <c r="QA1587" s="72"/>
      <c r="QB1587" s="72"/>
      <c r="QC1587" s="72"/>
      <c r="QD1587" s="72"/>
      <c r="QE1587" s="72"/>
      <c r="QF1587" s="72"/>
      <c r="QG1587" s="72"/>
      <c r="QH1587" s="72"/>
      <c r="QI1587" s="72"/>
      <c r="QJ1587" s="72"/>
      <c r="QK1587" s="72"/>
      <c r="QL1587" s="72"/>
      <c r="QM1587" s="72"/>
      <c r="QN1587" s="72"/>
      <c r="QO1587" s="72"/>
      <c r="QP1587" s="72"/>
      <c r="QQ1587" s="72"/>
      <c r="QR1587" s="72"/>
      <c r="QS1587" s="72"/>
      <c r="QT1587" s="72"/>
      <c r="QU1587" s="72"/>
      <c r="QV1587" s="72"/>
      <c r="QW1587" s="72"/>
      <c r="QX1587" s="72"/>
      <c r="QY1587" s="72"/>
      <c r="QZ1587" s="72"/>
      <c r="RA1587" s="72"/>
      <c r="RB1587" s="72"/>
      <c r="RC1587" s="72"/>
      <c r="RD1587" s="72"/>
      <c r="RE1587" s="72"/>
      <c r="RF1587" s="72"/>
      <c r="RG1587" s="72"/>
      <c r="RH1587" s="72"/>
      <c r="RI1587" s="72"/>
      <c r="RJ1587" s="72"/>
      <c r="RK1587" s="72"/>
      <c r="RL1587" s="72"/>
      <c r="RM1587" s="72"/>
      <c r="RN1587" s="72"/>
      <c r="RO1587" s="72"/>
      <c r="RP1587" s="72"/>
      <c r="RQ1587" s="72"/>
      <c r="RR1587" s="72"/>
      <c r="RS1587" s="72"/>
      <c r="RT1587" s="72"/>
      <c r="RU1587" s="72"/>
      <c r="RV1587" s="72"/>
      <c r="RW1587" s="72"/>
      <c r="RX1587" s="72"/>
      <c r="RY1587" s="72"/>
      <c r="RZ1587" s="72"/>
      <c r="SA1587" s="72"/>
      <c r="SB1587" s="72"/>
      <c r="SC1587" s="72"/>
      <c r="SD1587" s="72"/>
      <c r="SE1587" s="72"/>
      <c r="SF1587" s="72"/>
      <c r="SG1587" s="72"/>
      <c r="SH1587" s="72"/>
      <c r="SI1587" s="72"/>
      <c r="SJ1587" s="72"/>
      <c r="SK1587" s="72"/>
      <c r="SL1587" s="72"/>
      <c r="SM1587" s="72"/>
      <c r="SN1587" s="72"/>
      <c r="SO1587" s="72"/>
      <c r="SP1587" s="72"/>
      <c r="SQ1587" s="72"/>
      <c r="SR1587" s="72"/>
      <c r="SS1587" s="72"/>
      <c r="ST1587" s="72"/>
      <c r="SU1587" s="72"/>
      <c r="SV1587" s="72"/>
      <c r="SW1587" s="72"/>
      <c r="SX1587" s="72"/>
      <c r="SY1587" s="72"/>
      <c r="SZ1587" s="72"/>
      <c r="TA1587" s="72"/>
      <c r="TB1587" s="72"/>
      <c r="TC1587" s="72"/>
    </row>
    <row r="1588" spans="1:523" ht="16.5" customHeight="1" x14ac:dyDescent="0.2">
      <c r="A1588" s="20">
        <v>1062</v>
      </c>
      <c r="B1588" s="20" t="s">
        <v>77</v>
      </c>
      <c r="C1588" s="20" t="s">
        <v>1086</v>
      </c>
      <c r="D1588" s="20" t="s">
        <v>38</v>
      </c>
      <c r="E1588" s="20" t="s">
        <v>1345</v>
      </c>
      <c r="F1588" s="22" t="s">
        <v>1078</v>
      </c>
      <c r="G1588" s="44" t="s">
        <v>86</v>
      </c>
      <c r="H1588" s="20" t="s">
        <v>35</v>
      </c>
      <c r="I1588" s="20" t="s">
        <v>81</v>
      </c>
      <c r="J1588" s="22" t="s">
        <v>1088</v>
      </c>
      <c r="K1588" s="20"/>
      <c r="L1588" s="20"/>
      <c r="M1588" s="20"/>
      <c r="N1588" s="20"/>
      <c r="O1588" s="20"/>
      <c r="P1588" s="23">
        <v>159191225</v>
      </c>
      <c r="Q1588" s="24">
        <v>12</v>
      </c>
      <c r="R1588" s="25">
        <v>45717</v>
      </c>
      <c r="S1588" s="20" t="s">
        <v>83</v>
      </c>
      <c r="T1588" s="23">
        <f t="shared" ref="T1588:T1614" si="30">P1588*12</f>
        <v>1910294700</v>
      </c>
      <c r="U1588" s="27" t="s">
        <v>100</v>
      </c>
      <c r="V1588" s="27" t="s">
        <v>100</v>
      </c>
      <c r="W1588" s="72"/>
      <c r="X1588" s="72"/>
      <c r="Y1588" s="72"/>
      <c r="Z1588" s="72"/>
      <c r="AA1588" s="72"/>
      <c r="AB1588" s="72"/>
      <c r="AC1588" s="72"/>
      <c r="AD1588" s="72"/>
      <c r="AE1588" s="72"/>
      <c r="AF1588" s="72"/>
      <c r="AG1588" s="72"/>
      <c r="AH1588" s="72"/>
      <c r="AI1588" s="72"/>
      <c r="AJ1588" s="72"/>
      <c r="AK1588" s="72"/>
      <c r="AL1588" s="72"/>
      <c r="AM1588" s="72"/>
      <c r="AN1588" s="72"/>
      <c r="AO1588" s="72"/>
      <c r="AP1588" s="72"/>
      <c r="AQ1588" s="72"/>
      <c r="AR1588" s="72"/>
      <c r="AS1588" s="72"/>
      <c r="AT1588" s="72"/>
      <c r="AU1588" s="72"/>
      <c r="AV1588" s="72"/>
      <c r="AW1588" s="72"/>
      <c r="AX1588" s="72"/>
      <c r="AY1588" s="72"/>
      <c r="AZ1588" s="72"/>
      <c r="BA1588" s="72"/>
      <c r="BB1588" s="72"/>
      <c r="BC1588" s="72"/>
      <c r="BD1588" s="72"/>
      <c r="BE1588" s="72"/>
      <c r="BF1588" s="72"/>
      <c r="BG1588" s="72"/>
      <c r="BH1588" s="72"/>
      <c r="BI1588" s="72"/>
      <c r="BJ1588" s="72"/>
      <c r="BK1588" s="72"/>
      <c r="BL1588" s="72"/>
      <c r="BM1588" s="72"/>
      <c r="BN1588" s="72"/>
      <c r="BO1588" s="72"/>
      <c r="BP1588" s="72"/>
      <c r="BQ1588" s="72"/>
      <c r="BR1588" s="72"/>
      <c r="BS1588" s="72"/>
      <c r="BT1588" s="72"/>
      <c r="BU1588" s="72"/>
      <c r="BV1588" s="72"/>
      <c r="BW1588" s="72"/>
      <c r="BX1588" s="72"/>
      <c r="BY1588" s="72"/>
      <c r="BZ1588" s="72"/>
      <c r="CA1588" s="72"/>
      <c r="CB1588" s="72"/>
      <c r="CC1588" s="72"/>
      <c r="CD1588" s="72"/>
      <c r="CE1588" s="72"/>
      <c r="CF1588" s="72"/>
      <c r="CG1588" s="72"/>
      <c r="CH1588" s="72"/>
      <c r="CI1588" s="72"/>
      <c r="CJ1588" s="72"/>
      <c r="CK1588" s="72"/>
      <c r="CL1588" s="72"/>
      <c r="CM1588" s="72"/>
      <c r="CN1588" s="72"/>
      <c r="CO1588" s="72"/>
      <c r="CP1588" s="72"/>
      <c r="CQ1588" s="72"/>
      <c r="CR1588" s="72"/>
      <c r="CS1588" s="72"/>
      <c r="CT1588" s="72"/>
      <c r="CU1588" s="72"/>
      <c r="CV1588" s="72"/>
      <c r="CW1588" s="72"/>
      <c r="CX1588" s="72"/>
      <c r="CY1588" s="72"/>
      <c r="CZ1588" s="72"/>
      <c r="DA1588" s="72"/>
      <c r="DB1588" s="72"/>
      <c r="DC1588" s="72"/>
      <c r="DD1588" s="72"/>
      <c r="DE1588" s="72"/>
      <c r="DF1588" s="72"/>
      <c r="DG1588" s="72"/>
      <c r="DH1588" s="72"/>
      <c r="DI1588" s="72"/>
      <c r="DJ1588" s="72"/>
      <c r="DK1588" s="72"/>
      <c r="DL1588" s="72"/>
      <c r="DM1588" s="72"/>
      <c r="DN1588" s="72"/>
      <c r="DO1588" s="72"/>
      <c r="DP1588" s="72"/>
      <c r="DQ1588" s="72"/>
      <c r="DR1588" s="72"/>
      <c r="DS1588" s="72"/>
      <c r="DT1588" s="72"/>
      <c r="DU1588" s="72"/>
      <c r="DV1588" s="72"/>
      <c r="DW1588" s="72"/>
      <c r="DX1588" s="72"/>
      <c r="DY1588" s="72"/>
      <c r="DZ1588" s="72"/>
      <c r="EA1588" s="72"/>
      <c r="EB1588" s="72"/>
      <c r="EC1588" s="72"/>
      <c r="ED1588" s="72"/>
      <c r="EE1588" s="72"/>
      <c r="EF1588" s="72"/>
      <c r="EG1588" s="72"/>
      <c r="EH1588" s="72"/>
      <c r="EI1588" s="72"/>
      <c r="EJ1588" s="72"/>
      <c r="EK1588" s="72"/>
      <c r="EL1588" s="72"/>
      <c r="EM1588" s="72"/>
      <c r="EN1588" s="72"/>
      <c r="EO1588" s="72"/>
      <c r="EP1588" s="72"/>
      <c r="EQ1588" s="72"/>
      <c r="ER1588" s="72"/>
      <c r="ES1588" s="72"/>
      <c r="ET1588" s="72"/>
      <c r="EU1588" s="72"/>
      <c r="EV1588" s="72"/>
      <c r="EW1588" s="72"/>
      <c r="EX1588" s="72"/>
      <c r="EY1588" s="72"/>
      <c r="EZ1588" s="72"/>
      <c r="FA1588" s="72"/>
      <c r="FB1588" s="72"/>
      <c r="FC1588" s="72"/>
      <c r="FD1588" s="72"/>
      <c r="FE1588" s="72"/>
      <c r="FF1588" s="72"/>
      <c r="FG1588" s="72"/>
      <c r="FH1588" s="72"/>
      <c r="FI1588" s="72"/>
      <c r="FJ1588" s="72"/>
      <c r="FK1588" s="72"/>
      <c r="FL1588" s="72"/>
      <c r="FM1588" s="72"/>
      <c r="FN1588" s="72"/>
      <c r="FO1588" s="72"/>
      <c r="FP1588" s="72"/>
      <c r="FQ1588" s="72"/>
      <c r="FR1588" s="72"/>
      <c r="FS1588" s="72"/>
      <c r="FT1588" s="72"/>
      <c r="FU1588" s="72"/>
      <c r="FV1588" s="72"/>
      <c r="FW1588" s="72"/>
      <c r="FX1588" s="72"/>
      <c r="FY1588" s="72"/>
      <c r="FZ1588" s="72"/>
      <c r="GA1588" s="72"/>
      <c r="GB1588" s="72"/>
      <c r="GC1588" s="72"/>
      <c r="GD1588" s="72"/>
      <c r="GE1588" s="72"/>
      <c r="GF1588" s="72"/>
      <c r="GG1588" s="72"/>
      <c r="GH1588" s="72"/>
      <c r="GI1588" s="72"/>
      <c r="GJ1588" s="72"/>
      <c r="GK1588" s="72"/>
      <c r="GL1588" s="72"/>
      <c r="GM1588" s="72"/>
      <c r="GN1588" s="72"/>
      <c r="GO1588" s="72"/>
      <c r="GP1588" s="72"/>
      <c r="GQ1588" s="72"/>
      <c r="GR1588" s="72"/>
      <c r="GS1588" s="72"/>
      <c r="GT1588" s="72"/>
      <c r="GU1588" s="72"/>
      <c r="GV1588" s="72"/>
      <c r="GW1588" s="72"/>
      <c r="GX1588" s="72"/>
      <c r="GY1588" s="72"/>
      <c r="GZ1588" s="72"/>
      <c r="HA1588" s="72"/>
      <c r="HB1588" s="72"/>
      <c r="HC1588" s="72"/>
      <c r="HD1588" s="72"/>
      <c r="HE1588" s="72"/>
      <c r="HF1588" s="72"/>
      <c r="HG1588" s="72"/>
      <c r="HH1588" s="72"/>
      <c r="HI1588" s="72"/>
      <c r="HJ1588" s="72"/>
      <c r="HK1588" s="72"/>
      <c r="HL1588" s="72"/>
      <c r="HM1588" s="72"/>
      <c r="HN1588" s="72"/>
      <c r="HO1588" s="72"/>
      <c r="HP1588" s="72"/>
      <c r="HQ1588" s="72"/>
      <c r="HR1588" s="72"/>
      <c r="HS1588" s="72"/>
      <c r="HT1588" s="72"/>
      <c r="HU1588" s="72"/>
      <c r="HV1588" s="72"/>
      <c r="HW1588" s="72"/>
      <c r="HX1588" s="72"/>
      <c r="HY1588" s="72"/>
      <c r="HZ1588" s="72"/>
      <c r="IA1588" s="72"/>
      <c r="IB1588" s="72"/>
      <c r="IC1588" s="72"/>
      <c r="ID1588" s="72"/>
      <c r="IE1588" s="72"/>
      <c r="IF1588" s="72"/>
      <c r="IG1588" s="72"/>
      <c r="IH1588" s="72"/>
      <c r="II1588" s="72"/>
      <c r="IJ1588" s="72"/>
      <c r="IK1588" s="72"/>
      <c r="IL1588" s="72"/>
      <c r="IM1588" s="72"/>
      <c r="IN1588" s="72"/>
      <c r="IO1588" s="72"/>
      <c r="IP1588" s="72"/>
      <c r="IQ1588" s="72"/>
      <c r="IR1588" s="72"/>
      <c r="IS1588" s="72"/>
      <c r="IT1588" s="72"/>
      <c r="IU1588" s="72"/>
      <c r="IV1588" s="72"/>
      <c r="IW1588" s="72"/>
      <c r="IX1588" s="72"/>
      <c r="IY1588" s="72"/>
      <c r="IZ1588" s="72"/>
      <c r="JA1588" s="72"/>
      <c r="JB1588" s="72"/>
      <c r="JC1588" s="72"/>
      <c r="JD1588" s="72"/>
      <c r="JE1588" s="72"/>
      <c r="JF1588" s="72"/>
      <c r="JG1588" s="72"/>
      <c r="JH1588" s="72"/>
      <c r="JI1588" s="72"/>
      <c r="JJ1588" s="72"/>
      <c r="JK1588" s="72"/>
      <c r="JL1588" s="72"/>
      <c r="JM1588" s="72"/>
      <c r="JN1588" s="72"/>
      <c r="JO1588" s="72"/>
      <c r="JP1588" s="72"/>
      <c r="JQ1588" s="72"/>
      <c r="JR1588" s="72"/>
      <c r="JS1588" s="72"/>
      <c r="JT1588" s="72"/>
      <c r="JU1588" s="72"/>
      <c r="JV1588" s="72"/>
      <c r="JW1588" s="72"/>
      <c r="JX1588" s="72"/>
      <c r="JY1588" s="72"/>
      <c r="JZ1588" s="72"/>
      <c r="KA1588" s="72"/>
      <c r="KB1588" s="72"/>
      <c r="KC1588" s="72"/>
      <c r="KD1588" s="72"/>
      <c r="KE1588" s="72"/>
      <c r="KF1588" s="72"/>
      <c r="KG1588" s="72"/>
      <c r="KH1588" s="72"/>
      <c r="KI1588" s="72"/>
      <c r="KJ1588" s="72"/>
      <c r="KK1588" s="72"/>
      <c r="KL1588" s="72"/>
      <c r="KM1588" s="72"/>
      <c r="KN1588" s="72"/>
      <c r="KO1588" s="72"/>
      <c r="KP1588" s="72"/>
      <c r="KQ1588" s="72"/>
      <c r="KR1588" s="72"/>
      <c r="KS1588" s="72"/>
      <c r="KT1588" s="72"/>
      <c r="KU1588" s="72"/>
      <c r="KV1588" s="72"/>
      <c r="KW1588" s="72"/>
      <c r="KX1588" s="72"/>
      <c r="KY1588" s="72"/>
      <c r="KZ1588" s="72"/>
      <c r="LA1588" s="72"/>
      <c r="LB1588" s="72"/>
      <c r="LC1588" s="72"/>
      <c r="LD1588" s="72"/>
      <c r="LE1588" s="72"/>
      <c r="LF1588" s="72"/>
      <c r="LG1588" s="72"/>
      <c r="LH1588" s="72"/>
      <c r="LI1588" s="72"/>
      <c r="LJ1588" s="72"/>
      <c r="LK1588" s="72"/>
      <c r="LL1588" s="72"/>
      <c r="LM1588" s="72"/>
      <c r="LN1588" s="72"/>
      <c r="LO1588" s="72"/>
      <c r="LP1588" s="72"/>
      <c r="LQ1588" s="72"/>
      <c r="LR1588" s="72"/>
      <c r="LS1588" s="72"/>
      <c r="LT1588" s="72"/>
      <c r="LU1588" s="72"/>
      <c r="LV1588" s="72"/>
      <c r="LW1588" s="72"/>
      <c r="LX1588" s="72"/>
      <c r="LY1588" s="72"/>
      <c r="LZ1588" s="72"/>
      <c r="MA1588" s="72"/>
      <c r="MB1588" s="72"/>
      <c r="MC1588" s="72"/>
      <c r="MD1588" s="72"/>
      <c r="ME1588" s="72"/>
      <c r="MF1588" s="72"/>
      <c r="MG1588" s="72"/>
      <c r="MH1588" s="72"/>
      <c r="MI1588" s="72"/>
      <c r="MJ1588" s="72"/>
      <c r="MK1588" s="72"/>
      <c r="ML1588" s="72"/>
      <c r="MM1588" s="72"/>
      <c r="MN1588" s="72"/>
      <c r="MO1588" s="72"/>
      <c r="MP1588" s="72"/>
      <c r="MQ1588" s="72"/>
      <c r="MR1588" s="72"/>
      <c r="MS1588" s="72"/>
      <c r="MT1588" s="72"/>
      <c r="MU1588" s="72"/>
      <c r="MV1588" s="72"/>
      <c r="MW1588" s="72"/>
      <c r="MX1588" s="72"/>
      <c r="MY1588" s="72"/>
      <c r="MZ1588" s="72"/>
      <c r="NA1588" s="72"/>
      <c r="NB1588" s="72"/>
      <c r="NC1588" s="72"/>
      <c r="ND1588" s="72"/>
      <c r="NE1588" s="72"/>
      <c r="NF1588" s="72"/>
      <c r="NG1588" s="72"/>
      <c r="NH1588" s="72"/>
      <c r="NI1588" s="72"/>
      <c r="NJ1588" s="72"/>
      <c r="NK1588" s="72"/>
      <c r="NL1588" s="72"/>
      <c r="NM1588" s="72"/>
      <c r="NN1588" s="72"/>
      <c r="NO1588" s="72"/>
      <c r="NP1588" s="72"/>
      <c r="NQ1588" s="72"/>
      <c r="NR1588" s="72"/>
      <c r="NS1588" s="72"/>
      <c r="NT1588" s="72"/>
      <c r="NU1588" s="72"/>
      <c r="NV1588" s="72"/>
      <c r="NW1588" s="72"/>
      <c r="NX1588" s="72"/>
      <c r="NY1588" s="72"/>
      <c r="NZ1588" s="72"/>
      <c r="OA1588" s="72"/>
      <c r="OB1588" s="72"/>
      <c r="OC1588" s="72"/>
      <c r="OD1588" s="72"/>
      <c r="OE1588" s="72"/>
      <c r="OF1588" s="72"/>
      <c r="OG1588" s="72"/>
      <c r="OH1588" s="72"/>
      <c r="OI1588" s="72"/>
      <c r="OJ1588" s="72"/>
      <c r="OK1588" s="72"/>
      <c r="OL1588" s="72"/>
      <c r="OM1588" s="72"/>
      <c r="ON1588" s="72"/>
      <c r="OO1588" s="72"/>
      <c r="OP1588" s="72"/>
      <c r="OQ1588" s="72"/>
      <c r="OR1588" s="72"/>
      <c r="OS1588" s="72"/>
      <c r="OT1588" s="72"/>
      <c r="OU1588" s="72"/>
      <c r="OV1588" s="72"/>
      <c r="OW1588" s="72"/>
      <c r="OX1588" s="72"/>
      <c r="OY1588" s="72"/>
      <c r="OZ1588" s="72"/>
      <c r="PA1588" s="72"/>
      <c r="PB1588" s="72"/>
      <c r="PC1588" s="72"/>
      <c r="PD1588" s="72"/>
      <c r="PE1588" s="72"/>
      <c r="PF1588" s="72"/>
      <c r="PG1588" s="72"/>
      <c r="PH1588" s="72"/>
      <c r="PI1588" s="72"/>
      <c r="PJ1588" s="72"/>
      <c r="PK1588" s="72"/>
      <c r="PL1588" s="72"/>
      <c r="PM1588" s="72"/>
      <c r="PN1588" s="72"/>
      <c r="PO1588" s="72"/>
      <c r="PP1588" s="72"/>
      <c r="PQ1588" s="72"/>
      <c r="PR1588" s="72"/>
      <c r="PS1588" s="72"/>
      <c r="PT1588" s="72"/>
      <c r="PU1588" s="72"/>
      <c r="PV1588" s="72"/>
      <c r="PW1588" s="72"/>
      <c r="PX1588" s="72"/>
      <c r="PY1588" s="72"/>
      <c r="PZ1588" s="72"/>
      <c r="QA1588" s="72"/>
      <c r="QB1588" s="72"/>
      <c r="QC1588" s="72"/>
      <c r="QD1588" s="72"/>
      <c r="QE1588" s="72"/>
      <c r="QF1588" s="72"/>
      <c r="QG1588" s="72"/>
      <c r="QH1588" s="72"/>
      <c r="QI1588" s="72"/>
      <c r="QJ1588" s="72"/>
      <c r="QK1588" s="72"/>
      <c r="QL1588" s="72"/>
      <c r="QM1588" s="72"/>
      <c r="QN1588" s="72"/>
      <c r="QO1588" s="72"/>
      <c r="QP1588" s="72"/>
      <c r="QQ1588" s="72"/>
      <c r="QR1588" s="72"/>
      <c r="QS1588" s="72"/>
      <c r="QT1588" s="72"/>
      <c r="QU1588" s="72"/>
      <c r="QV1588" s="72"/>
      <c r="QW1588" s="72"/>
      <c r="QX1588" s="72"/>
      <c r="QY1588" s="72"/>
      <c r="QZ1588" s="72"/>
      <c r="RA1588" s="72"/>
      <c r="RB1588" s="72"/>
      <c r="RC1588" s="72"/>
      <c r="RD1588" s="72"/>
      <c r="RE1588" s="72"/>
      <c r="RF1588" s="72"/>
      <c r="RG1588" s="72"/>
      <c r="RH1588" s="72"/>
      <c r="RI1588" s="72"/>
      <c r="RJ1588" s="72"/>
      <c r="RK1588" s="72"/>
      <c r="RL1588" s="72"/>
      <c r="RM1588" s="72"/>
      <c r="RN1588" s="72"/>
      <c r="RO1588" s="72"/>
      <c r="RP1588" s="72"/>
      <c r="RQ1588" s="72"/>
      <c r="RR1588" s="72"/>
      <c r="RS1588" s="72"/>
      <c r="RT1588" s="72"/>
      <c r="RU1588" s="72"/>
      <c r="RV1588" s="72"/>
      <c r="RW1588" s="72"/>
      <c r="RX1588" s="72"/>
      <c r="RY1588" s="72"/>
      <c r="RZ1588" s="72"/>
      <c r="SA1588" s="72"/>
      <c r="SB1588" s="72"/>
      <c r="SC1588" s="72"/>
      <c r="SD1588" s="72"/>
      <c r="SE1588" s="72"/>
      <c r="SF1588" s="72"/>
      <c r="SG1588" s="72"/>
      <c r="SH1588" s="72"/>
      <c r="SI1588" s="72"/>
      <c r="SJ1588" s="72"/>
      <c r="SK1588" s="72"/>
      <c r="SL1588" s="72"/>
      <c r="SM1588" s="72"/>
      <c r="SN1588" s="72"/>
      <c r="SO1588" s="72"/>
      <c r="SP1588" s="72"/>
      <c r="SQ1588" s="72"/>
      <c r="SR1588" s="72"/>
      <c r="SS1588" s="72"/>
      <c r="ST1588" s="72"/>
      <c r="SU1588" s="72"/>
      <c r="SV1588" s="72"/>
      <c r="SW1588" s="72"/>
      <c r="SX1588" s="72"/>
      <c r="SY1588" s="72"/>
      <c r="SZ1588" s="72"/>
      <c r="TA1588" s="72"/>
      <c r="TB1588" s="72"/>
      <c r="TC1588" s="72"/>
    </row>
    <row r="1589" spans="1:523" ht="16.5" customHeight="1" x14ac:dyDescent="0.2">
      <c r="A1589" s="20">
        <v>1065</v>
      </c>
      <c r="B1589" s="20" t="s">
        <v>77</v>
      </c>
      <c r="C1589" s="20" t="s">
        <v>830</v>
      </c>
      <c r="D1589" s="20" t="s">
        <v>30</v>
      </c>
      <c r="E1589" s="20" t="s">
        <v>1339</v>
      </c>
      <c r="F1589" s="22" t="s">
        <v>1089</v>
      </c>
      <c r="G1589" s="44" t="s">
        <v>86</v>
      </c>
      <c r="H1589" s="20" t="s">
        <v>26</v>
      </c>
      <c r="I1589" s="20" t="s">
        <v>81</v>
      </c>
      <c r="J1589" s="22" t="s">
        <v>959</v>
      </c>
      <c r="K1589" s="20"/>
      <c r="L1589" s="20"/>
      <c r="M1589" s="20"/>
      <c r="N1589" s="20"/>
      <c r="O1589" s="20"/>
      <c r="P1589" s="23">
        <v>41550000</v>
      </c>
      <c r="Q1589" s="24">
        <v>12</v>
      </c>
      <c r="R1589" s="25">
        <v>45717</v>
      </c>
      <c r="S1589" s="20" t="s">
        <v>83</v>
      </c>
      <c r="T1589" s="23">
        <f t="shared" si="30"/>
        <v>498600000</v>
      </c>
      <c r="U1589" s="27" t="s">
        <v>100</v>
      </c>
      <c r="V1589" s="27" t="s">
        <v>100</v>
      </c>
      <c r="W1589" s="72"/>
      <c r="X1589" s="72"/>
      <c r="Y1589" s="72"/>
      <c r="Z1589" s="72"/>
      <c r="AA1589" s="72"/>
      <c r="AB1589" s="72"/>
      <c r="AC1589" s="72"/>
      <c r="AD1589" s="72"/>
      <c r="AE1589" s="72"/>
      <c r="AF1589" s="72"/>
      <c r="AG1589" s="72"/>
      <c r="AH1589" s="72"/>
      <c r="AI1589" s="72"/>
      <c r="AJ1589" s="72"/>
      <c r="AK1589" s="72"/>
      <c r="AL1589" s="72"/>
      <c r="AM1589" s="72"/>
      <c r="AN1589" s="72"/>
      <c r="AO1589" s="72"/>
      <c r="AP1589" s="72"/>
      <c r="AQ1589" s="72"/>
      <c r="AR1589" s="72"/>
      <c r="AS1589" s="72"/>
      <c r="AT1589" s="72"/>
      <c r="AU1589" s="72"/>
      <c r="AV1589" s="72"/>
      <c r="AW1589" s="72"/>
      <c r="AX1589" s="72"/>
      <c r="AY1589" s="72"/>
      <c r="AZ1589" s="72"/>
      <c r="BA1589" s="72"/>
      <c r="BB1589" s="72"/>
      <c r="BC1589" s="72"/>
      <c r="BD1589" s="72"/>
      <c r="BE1589" s="72"/>
      <c r="BF1589" s="72"/>
      <c r="BG1589" s="72"/>
      <c r="BH1589" s="72"/>
      <c r="BI1589" s="72"/>
      <c r="BJ1589" s="72"/>
      <c r="BK1589" s="72"/>
      <c r="BL1589" s="72"/>
      <c r="BM1589" s="72"/>
      <c r="BN1589" s="72"/>
      <c r="BO1589" s="72"/>
      <c r="BP1589" s="72"/>
      <c r="BQ1589" s="72"/>
      <c r="BR1589" s="72"/>
      <c r="BS1589" s="72"/>
      <c r="BT1589" s="72"/>
      <c r="BU1589" s="72"/>
      <c r="BV1589" s="72"/>
      <c r="BW1589" s="72"/>
      <c r="BX1589" s="72"/>
      <c r="BY1589" s="72"/>
      <c r="BZ1589" s="72"/>
      <c r="CA1589" s="72"/>
      <c r="CB1589" s="72"/>
      <c r="CC1589" s="72"/>
      <c r="CD1589" s="72"/>
      <c r="CE1589" s="72"/>
      <c r="CF1589" s="72"/>
      <c r="CG1589" s="72"/>
      <c r="CH1589" s="72"/>
      <c r="CI1589" s="72"/>
      <c r="CJ1589" s="72"/>
      <c r="CK1589" s="72"/>
      <c r="CL1589" s="72"/>
      <c r="CM1589" s="72"/>
      <c r="CN1589" s="72"/>
      <c r="CO1589" s="72"/>
      <c r="CP1589" s="72"/>
      <c r="CQ1589" s="72"/>
      <c r="CR1589" s="72"/>
      <c r="CS1589" s="72"/>
      <c r="CT1589" s="72"/>
      <c r="CU1589" s="72"/>
      <c r="CV1589" s="72"/>
      <c r="CW1589" s="72"/>
      <c r="CX1589" s="72"/>
      <c r="CY1589" s="72"/>
      <c r="CZ1589" s="72"/>
      <c r="DA1589" s="72"/>
      <c r="DB1589" s="72"/>
      <c r="DC1589" s="72"/>
      <c r="DD1589" s="72"/>
      <c r="DE1589" s="72"/>
      <c r="DF1589" s="72"/>
      <c r="DG1589" s="72"/>
      <c r="DH1589" s="72"/>
      <c r="DI1589" s="72"/>
      <c r="DJ1589" s="72"/>
      <c r="DK1589" s="72"/>
      <c r="DL1589" s="72"/>
      <c r="DM1589" s="72"/>
      <c r="DN1589" s="72"/>
      <c r="DO1589" s="72"/>
      <c r="DP1589" s="72"/>
      <c r="DQ1589" s="72"/>
      <c r="DR1589" s="72"/>
      <c r="DS1589" s="72"/>
      <c r="DT1589" s="72"/>
      <c r="DU1589" s="72"/>
      <c r="DV1589" s="72"/>
      <c r="DW1589" s="72"/>
      <c r="DX1589" s="72"/>
      <c r="DY1589" s="72"/>
      <c r="DZ1589" s="72"/>
      <c r="EA1589" s="72"/>
      <c r="EB1589" s="72"/>
      <c r="EC1589" s="72"/>
      <c r="ED1589" s="72"/>
      <c r="EE1589" s="72"/>
      <c r="EF1589" s="72"/>
      <c r="EG1589" s="72"/>
      <c r="EH1589" s="72"/>
      <c r="EI1589" s="72"/>
      <c r="EJ1589" s="72"/>
      <c r="EK1589" s="72"/>
      <c r="EL1589" s="72"/>
      <c r="EM1589" s="72"/>
      <c r="EN1589" s="72"/>
      <c r="EO1589" s="72"/>
      <c r="EP1589" s="72"/>
      <c r="EQ1589" s="72"/>
      <c r="ER1589" s="72"/>
      <c r="ES1589" s="72"/>
      <c r="ET1589" s="72"/>
      <c r="EU1589" s="72"/>
      <c r="EV1589" s="72"/>
      <c r="EW1589" s="72"/>
      <c r="EX1589" s="72"/>
      <c r="EY1589" s="72"/>
      <c r="EZ1589" s="72"/>
      <c r="FA1589" s="72"/>
      <c r="FB1589" s="72"/>
      <c r="FC1589" s="72"/>
      <c r="FD1589" s="72"/>
      <c r="FE1589" s="72"/>
      <c r="FF1589" s="72"/>
      <c r="FG1589" s="72"/>
      <c r="FH1589" s="72"/>
      <c r="FI1589" s="72"/>
      <c r="FJ1589" s="72"/>
      <c r="FK1589" s="72"/>
      <c r="FL1589" s="72"/>
      <c r="FM1589" s="72"/>
      <c r="FN1589" s="72"/>
      <c r="FO1589" s="72"/>
      <c r="FP1589" s="72"/>
      <c r="FQ1589" s="72"/>
      <c r="FR1589" s="72"/>
      <c r="FS1589" s="72"/>
      <c r="FT1589" s="72"/>
      <c r="FU1589" s="72"/>
      <c r="FV1589" s="72"/>
      <c r="FW1589" s="72"/>
      <c r="FX1589" s="72"/>
      <c r="FY1589" s="72"/>
      <c r="FZ1589" s="72"/>
      <c r="GA1589" s="72"/>
      <c r="GB1589" s="72"/>
      <c r="GC1589" s="72"/>
      <c r="GD1589" s="72"/>
      <c r="GE1589" s="72"/>
      <c r="GF1589" s="72"/>
      <c r="GG1589" s="72"/>
      <c r="GH1589" s="72"/>
      <c r="GI1589" s="72"/>
      <c r="GJ1589" s="72"/>
      <c r="GK1589" s="72"/>
      <c r="GL1589" s="72"/>
      <c r="GM1589" s="72"/>
      <c r="GN1589" s="72"/>
      <c r="GO1589" s="72"/>
      <c r="GP1589" s="72"/>
      <c r="GQ1589" s="72"/>
      <c r="GR1589" s="72"/>
      <c r="GS1589" s="72"/>
      <c r="GT1589" s="72"/>
      <c r="GU1589" s="72"/>
      <c r="GV1589" s="72"/>
      <c r="GW1589" s="72"/>
      <c r="GX1589" s="72"/>
      <c r="GY1589" s="72"/>
      <c r="GZ1589" s="72"/>
      <c r="HA1589" s="72"/>
      <c r="HB1589" s="72"/>
      <c r="HC1589" s="72"/>
      <c r="HD1589" s="72"/>
      <c r="HE1589" s="72"/>
      <c r="HF1589" s="72"/>
      <c r="HG1589" s="72"/>
      <c r="HH1589" s="72"/>
      <c r="HI1589" s="72"/>
      <c r="HJ1589" s="72"/>
      <c r="HK1589" s="72"/>
      <c r="HL1589" s="72"/>
      <c r="HM1589" s="72"/>
      <c r="HN1589" s="72"/>
      <c r="HO1589" s="72"/>
      <c r="HP1589" s="72"/>
      <c r="HQ1589" s="72"/>
      <c r="HR1589" s="72"/>
      <c r="HS1589" s="72"/>
      <c r="HT1589" s="72"/>
      <c r="HU1589" s="72"/>
      <c r="HV1589" s="72"/>
      <c r="HW1589" s="72"/>
      <c r="HX1589" s="72"/>
      <c r="HY1589" s="72"/>
      <c r="HZ1589" s="72"/>
      <c r="IA1589" s="72"/>
      <c r="IB1589" s="72"/>
      <c r="IC1589" s="72"/>
      <c r="ID1589" s="72"/>
      <c r="IE1589" s="72"/>
      <c r="IF1589" s="72"/>
      <c r="IG1589" s="72"/>
      <c r="IH1589" s="72"/>
      <c r="II1589" s="72"/>
      <c r="IJ1589" s="72"/>
      <c r="IK1589" s="72"/>
      <c r="IL1589" s="72"/>
      <c r="IM1589" s="72"/>
      <c r="IN1589" s="72"/>
      <c r="IO1589" s="72"/>
      <c r="IP1589" s="72"/>
      <c r="IQ1589" s="72"/>
      <c r="IR1589" s="72"/>
      <c r="IS1589" s="72"/>
      <c r="IT1589" s="72"/>
      <c r="IU1589" s="72"/>
      <c r="IV1589" s="72"/>
      <c r="IW1589" s="72"/>
      <c r="IX1589" s="72"/>
      <c r="IY1589" s="72"/>
      <c r="IZ1589" s="72"/>
      <c r="JA1589" s="72"/>
      <c r="JB1589" s="72"/>
      <c r="JC1589" s="72"/>
      <c r="JD1589" s="72"/>
      <c r="JE1589" s="72"/>
      <c r="JF1589" s="72"/>
      <c r="JG1589" s="72"/>
      <c r="JH1589" s="72"/>
      <c r="JI1589" s="72"/>
      <c r="JJ1589" s="72"/>
      <c r="JK1589" s="72"/>
      <c r="JL1589" s="72"/>
      <c r="JM1589" s="72"/>
      <c r="JN1589" s="72"/>
      <c r="JO1589" s="72"/>
      <c r="JP1589" s="72"/>
      <c r="JQ1589" s="72"/>
      <c r="JR1589" s="72"/>
      <c r="JS1589" s="72"/>
      <c r="JT1589" s="72"/>
      <c r="JU1589" s="72"/>
      <c r="JV1589" s="72"/>
      <c r="JW1589" s="72"/>
      <c r="JX1589" s="72"/>
      <c r="JY1589" s="72"/>
      <c r="JZ1589" s="72"/>
      <c r="KA1589" s="72"/>
      <c r="KB1589" s="72"/>
      <c r="KC1589" s="72"/>
      <c r="KD1589" s="72"/>
      <c r="KE1589" s="72"/>
      <c r="KF1589" s="72"/>
      <c r="KG1589" s="72"/>
      <c r="KH1589" s="72"/>
      <c r="KI1589" s="72"/>
      <c r="KJ1589" s="72"/>
      <c r="KK1589" s="72"/>
      <c r="KL1589" s="72"/>
      <c r="KM1589" s="72"/>
      <c r="KN1589" s="72"/>
      <c r="KO1589" s="72"/>
      <c r="KP1589" s="72"/>
      <c r="KQ1589" s="72"/>
      <c r="KR1589" s="72"/>
      <c r="KS1589" s="72"/>
      <c r="KT1589" s="72"/>
      <c r="KU1589" s="72"/>
      <c r="KV1589" s="72"/>
      <c r="KW1589" s="72"/>
      <c r="KX1589" s="72"/>
      <c r="KY1589" s="72"/>
      <c r="KZ1589" s="72"/>
      <c r="LA1589" s="72"/>
      <c r="LB1589" s="72"/>
      <c r="LC1589" s="72"/>
      <c r="LD1589" s="72"/>
      <c r="LE1589" s="72"/>
      <c r="LF1589" s="72"/>
      <c r="LG1589" s="72"/>
      <c r="LH1589" s="72"/>
      <c r="LI1589" s="72"/>
      <c r="LJ1589" s="72"/>
      <c r="LK1589" s="72"/>
      <c r="LL1589" s="72"/>
      <c r="LM1589" s="72"/>
      <c r="LN1589" s="72"/>
      <c r="LO1589" s="72"/>
      <c r="LP1589" s="72"/>
      <c r="LQ1589" s="72"/>
      <c r="LR1589" s="72"/>
      <c r="LS1589" s="72"/>
      <c r="LT1589" s="72"/>
      <c r="LU1589" s="72"/>
      <c r="LV1589" s="72"/>
      <c r="LW1589" s="72"/>
      <c r="LX1589" s="72"/>
      <c r="LY1589" s="72"/>
      <c r="LZ1589" s="72"/>
      <c r="MA1589" s="72"/>
      <c r="MB1589" s="72"/>
      <c r="MC1589" s="72"/>
      <c r="MD1589" s="72"/>
      <c r="ME1589" s="72"/>
      <c r="MF1589" s="72"/>
      <c r="MG1589" s="72"/>
      <c r="MH1589" s="72"/>
      <c r="MI1589" s="72"/>
      <c r="MJ1589" s="72"/>
      <c r="MK1589" s="72"/>
      <c r="ML1589" s="72"/>
      <c r="MM1589" s="72"/>
      <c r="MN1589" s="72"/>
      <c r="MO1589" s="72"/>
      <c r="MP1589" s="72"/>
      <c r="MQ1589" s="72"/>
      <c r="MR1589" s="72"/>
      <c r="MS1589" s="72"/>
      <c r="MT1589" s="72"/>
      <c r="MU1589" s="72"/>
      <c r="MV1589" s="72"/>
      <c r="MW1589" s="72"/>
      <c r="MX1589" s="72"/>
      <c r="MY1589" s="72"/>
      <c r="MZ1589" s="72"/>
      <c r="NA1589" s="72"/>
      <c r="NB1589" s="72"/>
      <c r="NC1589" s="72"/>
      <c r="ND1589" s="72"/>
      <c r="NE1589" s="72"/>
      <c r="NF1589" s="72"/>
      <c r="NG1589" s="72"/>
      <c r="NH1589" s="72"/>
      <c r="NI1589" s="72"/>
      <c r="NJ1589" s="72"/>
      <c r="NK1589" s="72"/>
      <c r="NL1589" s="72"/>
      <c r="NM1589" s="72"/>
      <c r="NN1589" s="72"/>
      <c r="NO1589" s="72"/>
      <c r="NP1589" s="72"/>
      <c r="NQ1589" s="72"/>
      <c r="NR1589" s="72"/>
      <c r="NS1589" s="72"/>
      <c r="NT1589" s="72"/>
      <c r="NU1589" s="72"/>
      <c r="NV1589" s="72"/>
      <c r="NW1589" s="72"/>
      <c r="NX1589" s="72"/>
      <c r="NY1589" s="72"/>
      <c r="NZ1589" s="72"/>
      <c r="OA1589" s="72"/>
      <c r="OB1589" s="72"/>
      <c r="OC1589" s="72"/>
      <c r="OD1589" s="72"/>
      <c r="OE1589" s="72"/>
      <c r="OF1589" s="72"/>
      <c r="OG1589" s="72"/>
      <c r="OH1589" s="72"/>
      <c r="OI1589" s="72"/>
      <c r="OJ1589" s="72"/>
      <c r="OK1589" s="72"/>
      <c r="OL1589" s="72"/>
      <c r="OM1589" s="72"/>
      <c r="ON1589" s="72"/>
      <c r="OO1589" s="72"/>
      <c r="OP1589" s="72"/>
      <c r="OQ1589" s="72"/>
      <c r="OR1589" s="72"/>
      <c r="OS1589" s="72"/>
      <c r="OT1589" s="72"/>
      <c r="OU1589" s="72"/>
      <c r="OV1589" s="72"/>
      <c r="OW1589" s="72"/>
      <c r="OX1589" s="72"/>
      <c r="OY1589" s="72"/>
      <c r="OZ1589" s="72"/>
      <c r="PA1589" s="72"/>
      <c r="PB1589" s="72"/>
      <c r="PC1589" s="72"/>
      <c r="PD1589" s="72"/>
      <c r="PE1589" s="72"/>
      <c r="PF1589" s="72"/>
      <c r="PG1589" s="72"/>
      <c r="PH1589" s="72"/>
      <c r="PI1589" s="72"/>
      <c r="PJ1589" s="72"/>
      <c r="PK1589" s="72"/>
      <c r="PL1589" s="72"/>
      <c r="PM1589" s="72"/>
      <c r="PN1589" s="72"/>
      <c r="PO1589" s="72"/>
      <c r="PP1589" s="72"/>
      <c r="PQ1589" s="72"/>
      <c r="PR1589" s="72"/>
      <c r="PS1589" s="72"/>
      <c r="PT1589" s="72"/>
      <c r="PU1589" s="72"/>
      <c r="PV1589" s="72"/>
      <c r="PW1589" s="72"/>
      <c r="PX1589" s="72"/>
      <c r="PY1589" s="72"/>
      <c r="PZ1589" s="72"/>
      <c r="QA1589" s="72"/>
      <c r="QB1589" s="72"/>
      <c r="QC1589" s="72"/>
      <c r="QD1589" s="72"/>
      <c r="QE1589" s="72"/>
      <c r="QF1589" s="72"/>
      <c r="QG1589" s="72"/>
      <c r="QH1589" s="72"/>
      <c r="QI1589" s="72"/>
      <c r="QJ1589" s="72"/>
      <c r="QK1589" s="72"/>
      <c r="QL1589" s="72"/>
      <c r="QM1589" s="72"/>
      <c r="QN1589" s="72"/>
      <c r="QO1589" s="72"/>
      <c r="QP1589" s="72"/>
      <c r="QQ1589" s="72"/>
      <c r="QR1589" s="72"/>
      <c r="QS1589" s="72"/>
      <c r="QT1589" s="72"/>
      <c r="QU1589" s="72"/>
      <c r="QV1589" s="72"/>
      <c r="QW1589" s="72"/>
      <c r="QX1589" s="72"/>
      <c r="QY1589" s="72"/>
      <c r="QZ1589" s="72"/>
      <c r="RA1589" s="72"/>
      <c r="RB1589" s="72"/>
      <c r="RC1589" s="72"/>
      <c r="RD1589" s="72"/>
      <c r="RE1589" s="72"/>
      <c r="RF1589" s="72"/>
      <c r="RG1589" s="72"/>
      <c r="RH1589" s="72"/>
      <c r="RI1589" s="72"/>
      <c r="RJ1589" s="72"/>
      <c r="RK1589" s="72"/>
      <c r="RL1589" s="72"/>
      <c r="RM1589" s="72"/>
      <c r="RN1589" s="72"/>
      <c r="RO1589" s="72"/>
      <c r="RP1589" s="72"/>
      <c r="RQ1589" s="72"/>
      <c r="RR1589" s="72"/>
      <c r="RS1589" s="72"/>
      <c r="RT1589" s="72"/>
      <c r="RU1589" s="72"/>
      <c r="RV1589" s="72"/>
      <c r="RW1589" s="72"/>
      <c r="RX1589" s="72"/>
      <c r="RY1589" s="72"/>
      <c r="RZ1589" s="72"/>
      <c r="SA1589" s="72"/>
      <c r="SB1589" s="72"/>
      <c r="SC1589" s="72"/>
      <c r="SD1589" s="72"/>
      <c r="SE1589" s="72"/>
      <c r="SF1589" s="72"/>
      <c r="SG1589" s="72"/>
      <c r="SH1589" s="72"/>
      <c r="SI1589" s="72"/>
      <c r="SJ1589" s="72"/>
      <c r="SK1589" s="72"/>
      <c r="SL1589" s="72"/>
      <c r="SM1589" s="72"/>
      <c r="SN1589" s="72"/>
      <c r="SO1589" s="72"/>
      <c r="SP1589" s="72"/>
      <c r="SQ1589" s="72"/>
      <c r="SR1589" s="72"/>
      <c r="SS1589" s="72"/>
      <c r="ST1589" s="72"/>
      <c r="SU1589" s="72"/>
      <c r="SV1589" s="72"/>
      <c r="SW1589" s="72"/>
      <c r="SX1589" s="72"/>
      <c r="SY1589" s="72"/>
      <c r="SZ1589" s="72"/>
      <c r="TA1589" s="72"/>
      <c r="TB1589" s="72"/>
      <c r="TC1589" s="72"/>
    </row>
    <row r="1590" spans="1:523" ht="16.5" customHeight="1" x14ac:dyDescent="0.2">
      <c r="A1590" s="20">
        <v>1067</v>
      </c>
      <c r="B1590" s="20" t="s">
        <v>77</v>
      </c>
      <c r="C1590" s="20" t="s">
        <v>933</v>
      </c>
      <c r="D1590" s="20" t="s">
        <v>38</v>
      </c>
      <c r="E1590" s="20" t="s">
        <v>1339</v>
      </c>
      <c r="F1590" s="22" t="s">
        <v>1089</v>
      </c>
      <c r="G1590" s="44" t="s">
        <v>86</v>
      </c>
      <c r="H1590" s="20" t="s">
        <v>26</v>
      </c>
      <c r="I1590" s="20" t="s">
        <v>81</v>
      </c>
      <c r="J1590" s="22" t="s">
        <v>933</v>
      </c>
      <c r="K1590" s="20"/>
      <c r="L1590" s="20"/>
      <c r="M1590" s="20"/>
      <c r="N1590" s="20"/>
      <c r="O1590" s="20"/>
      <c r="P1590" s="23">
        <v>31840000</v>
      </c>
      <c r="Q1590" s="24">
        <v>12</v>
      </c>
      <c r="R1590" s="25">
        <v>45717</v>
      </c>
      <c r="S1590" s="20" t="s">
        <v>83</v>
      </c>
      <c r="T1590" s="23">
        <f t="shared" si="30"/>
        <v>382080000</v>
      </c>
      <c r="U1590" s="27" t="s">
        <v>100</v>
      </c>
      <c r="V1590" s="27" t="s">
        <v>100</v>
      </c>
      <c r="W1590" s="72"/>
      <c r="X1590" s="72"/>
      <c r="Y1590" s="72"/>
      <c r="Z1590" s="72"/>
      <c r="AA1590" s="72"/>
      <c r="AB1590" s="72"/>
      <c r="AC1590" s="72"/>
      <c r="AD1590" s="72"/>
      <c r="AE1590" s="72"/>
      <c r="AF1590" s="72"/>
      <c r="AG1590" s="72"/>
      <c r="AH1590" s="72"/>
      <c r="AI1590" s="72"/>
      <c r="AJ1590" s="72"/>
      <c r="AK1590" s="72"/>
      <c r="AL1590" s="72"/>
      <c r="AM1590" s="72"/>
      <c r="AN1590" s="72"/>
      <c r="AO1590" s="72"/>
      <c r="AP1590" s="72"/>
      <c r="AQ1590" s="72"/>
      <c r="AR1590" s="72"/>
      <c r="AS1590" s="72"/>
      <c r="AT1590" s="72"/>
      <c r="AU1590" s="72"/>
      <c r="AV1590" s="72"/>
      <c r="AW1590" s="72"/>
      <c r="AX1590" s="72"/>
      <c r="AY1590" s="72"/>
      <c r="AZ1590" s="72"/>
      <c r="BA1590" s="72"/>
      <c r="BB1590" s="72"/>
      <c r="BC1590" s="72"/>
      <c r="BD1590" s="72"/>
      <c r="BE1590" s="72"/>
      <c r="BF1590" s="72"/>
      <c r="BG1590" s="72"/>
      <c r="BH1590" s="72"/>
      <c r="BI1590" s="72"/>
      <c r="BJ1590" s="72"/>
      <c r="BK1590" s="72"/>
      <c r="BL1590" s="72"/>
      <c r="BM1590" s="72"/>
      <c r="BN1590" s="72"/>
      <c r="BO1590" s="72"/>
      <c r="BP1590" s="72"/>
      <c r="BQ1590" s="72"/>
      <c r="BR1590" s="72"/>
      <c r="BS1590" s="72"/>
      <c r="BT1590" s="72"/>
      <c r="BU1590" s="72"/>
      <c r="BV1590" s="72"/>
      <c r="BW1590" s="72"/>
      <c r="BX1590" s="72"/>
      <c r="BY1590" s="72"/>
      <c r="BZ1590" s="72"/>
      <c r="CA1590" s="72"/>
      <c r="CB1590" s="72"/>
      <c r="CC1590" s="72"/>
      <c r="CD1590" s="72"/>
      <c r="CE1590" s="72"/>
      <c r="CF1590" s="72"/>
      <c r="CG1590" s="72"/>
      <c r="CH1590" s="72"/>
      <c r="CI1590" s="72"/>
      <c r="CJ1590" s="72"/>
      <c r="CK1590" s="72"/>
      <c r="CL1590" s="72"/>
      <c r="CM1590" s="72"/>
      <c r="CN1590" s="72"/>
      <c r="CO1590" s="72"/>
      <c r="CP1590" s="72"/>
      <c r="CQ1590" s="72"/>
      <c r="CR1590" s="72"/>
      <c r="CS1590" s="72"/>
      <c r="CT1590" s="72"/>
      <c r="CU1590" s="72"/>
      <c r="CV1590" s="72"/>
      <c r="CW1590" s="72"/>
      <c r="CX1590" s="72"/>
      <c r="CY1590" s="72"/>
      <c r="CZ1590" s="72"/>
      <c r="DA1590" s="72"/>
      <c r="DB1590" s="72"/>
      <c r="DC1590" s="72"/>
      <c r="DD1590" s="72"/>
      <c r="DE1590" s="72"/>
      <c r="DF1590" s="72"/>
      <c r="DG1590" s="72"/>
      <c r="DH1590" s="72"/>
      <c r="DI1590" s="72"/>
      <c r="DJ1590" s="72"/>
      <c r="DK1590" s="72"/>
      <c r="DL1590" s="72"/>
      <c r="DM1590" s="72"/>
      <c r="DN1590" s="72"/>
      <c r="DO1590" s="72"/>
      <c r="DP1590" s="72"/>
      <c r="DQ1590" s="72"/>
      <c r="DR1590" s="72"/>
      <c r="DS1590" s="72"/>
      <c r="DT1590" s="72"/>
      <c r="DU1590" s="72"/>
      <c r="DV1590" s="72"/>
      <c r="DW1590" s="72"/>
      <c r="DX1590" s="72"/>
      <c r="DY1590" s="72"/>
      <c r="DZ1590" s="72"/>
      <c r="EA1590" s="72"/>
      <c r="EB1590" s="72"/>
      <c r="EC1590" s="72"/>
      <c r="ED1590" s="72"/>
      <c r="EE1590" s="72"/>
      <c r="EF1590" s="72"/>
      <c r="EG1590" s="72"/>
      <c r="EH1590" s="72"/>
      <c r="EI1590" s="72"/>
      <c r="EJ1590" s="72"/>
      <c r="EK1590" s="72"/>
      <c r="EL1590" s="72"/>
      <c r="EM1590" s="72"/>
      <c r="EN1590" s="72"/>
      <c r="EO1590" s="72"/>
      <c r="EP1590" s="72"/>
      <c r="EQ1590" s="72"/>
      <c r="ER1590" s="72"/>
      <c r="ES1590" s="72"/>
      <c r="ET1590" s="72"/>
      <c r="EU1590" s="72"/>
      <c r="EV1590" s="72"/>
      <c r="EW1590" s="72"/>
      <c r="EX1590" s="72"/>
      <c r="EY1590" s="72"/>
      <c r="EZ1590" s="72"/>
      <c r="FA1590" s="72"/>
      <c r="FB1590" s="72"/>
      <c r="FC1590" s="72"/>
      <c r="FD1590" s="72"/>
      <c r="FE1590" s="72"/>
      <c r="FF1590" s="72"/>
      <c r="FG1590" s="72"/>
      <c r="FH1590" s="72"/>
      <c r="FI1590" s="72"/>
      <c r="FJ1590" s="72"/>
      <c r="FK1590" s="72"/>
      <c r="FL1590" s="72"/>
      <c r="FM1590" s="72"/>
      <c r="FN1590" s="72"/>
      <c r="FO1590" s="72"/>
      <c r="FP1590" s="72"/>
      <c r="FQ1590" s="72"/>
      <c r="FR1590" s="72"/>
      <c r="FS1590" s="72"/>
      <c r="FT1590" s="72"/>
      <c r="FU1590" s="72"/>
      <c r="FV1590" s="72"/>
      <c r="FW1590" s="72"/>
      <c r="FX1590" s="72"/>
      <c r="FY1590" s="72"/>
      <c r="FZ1590" s="72"/>
      <c r="GA1590" s="72"/>
      <c r="GB1590" s="72"/>
      <c r="GC1590" s="72"/>
      <c r="GD1590" s="72"/>
      <c r="GE1590" s="72"/>
      <c r="GF1590" s="72"/>
      <c r="GG1590" s="72"/>
      <c r="GH1590" s="72"/>
      <c r="GI1590" s="72"/>
      <c r="GJ1590" s="72"/>
      <c r="GK1590" s="72"/>
      <c r="GL1590" s="72"/>
      <c r="GM1590" s="72"/>
      <c r="GN1590" s="72"/>
      <c r="GO1590" s="72"/>
      <c r="GP1590" s="72"/>
      <c r="GQ1590" s="72"/>
      <c r="GR1590" s="72"/>
      <c r="GS1590" s="72"/>
      <c r="GT1590" s="72"/>
      <c r="GU1590" s="72"/>
      <c r="GV1590" s="72"/>
      <c r="GW1590" s="72"/>
      <c r="GX1590" s="72"/>
      <c r="GY1590" s="72"/>
      <c r="GZ1590" s="72"/>
      <c r="HA1590" s="72"/>
      <c r="HB1590" s="72"/>
      <c r="HC1590" s="72"/>
      <c r="HD1590" s="72"/>
      <c r="HE1590" s="72"/>
      <c r="HF1590" s="72"/>
      <c r="HG1590" s="72"/>
      <c r="HH1590" s="72"/>
      <c r="HI1590" s="72"/>
      <c r="HJ1590" s="72"/>
      <c r="HK1590" s="72"/>
      <c r="HL1590" s="72"/>
      <c r="HM1590" s="72"/>
      <c r="HN1590" s="72"/>
      <c r="HO1590" s="72"/>
      <c r="HP1590" s="72"/>
      <c r="HQ1590" s="72"/>
      <c r="HR1590" s="72"/>
      <c r="HS1590" s="72"/>
      <c r="HT1590" s="72"/>
      <c r="HU1590" s="72"/>
      <c r="HV1590" s="72"/>
      <c r="HW1590" s="72"/>
      <c r="HX1590" s="72"/>
      <c r="HY1590" s="72"/>
      <c r="HZ1590" s="72"/>
      <c r="IA1590" s="72"/>
      <c r="IB1590" s="72"/>
      <c r="IC1590" s="72"/>
      <c r="ID1590" s="72"/>
      <c r="IE1590" s="72"/>
      <c r="IF1590" s="72"/>
      <c r="IG1590" s="72"/>
      <c r="IH1590" s="72"/>
      <c r="II1590" s="72"/>
      <c r="IJ1590" s="72"/>
      <c r="IK1590" s="72"/>
      <c r="IL1590" s="72"/>
      <c r="IM1590" s="72"/>
      <c r="IN1590" s="72"/>
      <c r="IO1590" s="72"/>
      <c r="IP1590" s="72"/>
      <c r="IQ1590" s="72"/>
      <c r="IR1590" s="72"/>
      <c r="IS1590" s="72"/>
      <c r="IT1590" s="72"/>
      <c r="IU1590" s="72"/>
      <c r="IV1590" s="72"/>
      <c r="IW1590" s="72"/>
      <c r="IX1590" s="72"/>
      <c r="IY1590" s="72"/>
      <c r="IZ1590" s="72"/>
      <c r="JA1590" s="72"/>
      <c r="JB1590" s="72"/>
      <c r="JC1590" s="72"/>
      <c r="JD1590" s="72"/>
      <c r="JE1590" s="72"/>
      <c r="JF1590" s="72"/>
      <c r="JG1590" s="72"/>
      <c r="JH1590" s="72"/>
      <c r="JI1590" s="72"/>
      <c r="JJ1590" s="72"/>
      <c r="JK1590" s="72"/>
      <c r="JL1590" s="72"/>
      <c r="JM1590" s="72"/>
      <c r="JN1590" s="72"/>
      <c r="JO1590" s="72"/>
      <c r="JP1590" s="72"/>
      <c r="JQ1590" s="72"/>
      <c r="JR1590" s="72"/>
      <c r="JS1590" s="72"/>
      <c r="JT1590" s="72"/>
      <c r="JU1590" s="72"/>
      <c r="JV1590" s="72"/>
      <c r="JW1590" s="72"/>
      <c r="JX1590" s="72"/>
      <c r="JY1590" s="72"/>
      <c r="JZ1590" s="72"/>
      <c r="KA1590" s="72"/>
      <c r="KB1590" s="72"/>
      <c r="KC1590" s="72"/>
      <c r="KD1590" s="72"/>
      <c r="KE1590" s="72"/>
      <c r="KF1590" s="72"/>
      <c r="KG1590" s="72"/>
      <c r="KH1590" s="72"/>
      <c r="KI1590" s="72"/>
      <c r="KJ1590" s="72"/>
      <c r="KK1590" s="72"/>
      <c r="KL1590" s="72"/>
      <c r="KM1590" s="72"/>
      <c r="KN1590" s="72"/>
      <c r="KO1590" s="72"/>
      <c r="KP1590" s="72"/>
      <c r="KQ1590" s="72"/>
      <c r="KR1590" s="72"/>
      <c r="KS1590" s="72"/>
      <c r="KT1590" s="72"/>
      <c r="KU1590" s="72"/>
      <c r="KV1590" s="72"/>
      <c r="KW1590" s="72"/>
      <c r="KX1590" s="72"/>
      <c r="KY1590" s="72"/>
      <c r="KZ1590" s="72"/>
      <c r="LA1590" s="72"/>
      <c r="LB1590" s="72"/>
      <c r="LC1590" s="72"/>
      <c r="LD1590" s="72"/>
      <c r="LE1590" s="72"/>
      <c r="LF1590" s="72"/>
      <c r="LG1590" s="72"/>
      <c r="LH1590" s="72"/>
      <c r="LI1590" s="72"/>
      <c r="LJ1590" s="72"/>
      <c r="LK1590" s="72"/>
      <c r="LL1590" s="72"/>
      <c r="LM1590" s="72"/>
      <c r="LN1590" s="72"/>
      <c r="LO1590" s="72"/>
      <c r="LP1590" s="72"/>
      <c r="LQ1590" s="72"/>
      <c r="LR1590" s="72"/>
      <c r="LS1590" s="72"/>
      <c r="LT1590" s="72"/>
      <c r="LU1590" s="72"/>
      <c r="LV1590" s="72"/>
      <c r="LW1590" s="72"/>
      <c r="LX1590" s="72"/>
      <c r="LY1590" s="72"/>
      <c r="LZ1590" s="72"/>
      <c r="MA1590" s="72"/>
      <c r="MB1590" s="72"/>
      <c r="MC1590" s="72"/>
      <c r="MD1590" s="72"/>
      <c r="ME1590" s="72"/>
      <c r="MF1590" s="72"/>
      <c r="MG1590" s="72"/>
      <c r="MH1590" s="72"/>
      <c r="MI1590" s="72"/>
      <c r="MJ1590" s="72"/>
      <c r="MK1590" s="72"/>
      <c r="ML1590" s="72"/>
      <c r="MM1590" s="72"/>
      <c r="MN1590" s="72"/>
      <c r="MO1590" s="72"/>
      <c r="MP1590" s="72"/>
      <c r="MQ1590" s="72"/>
      <c r="MR1590" s="72"/>
      <c r="MS1590" s="72"/>
      <c r="MT1590" s="72"/>
      <c r="MU1590" s="72"/>
      <c r="MV1590" s="72"/>
      <c r="MW1590" s="72"/>
      <c r="MX1590" s="72"/>
      <c r="MY1590" s="72"/>
      <c r="MZ1590" s="72"/>
      <c r="NA1590" s="72"/>
      <c r="NB1590" s="72"/>
      <c r="NC1590" s="72"/>
      <c r="ND1590" s="72"/>
      <c r="NE1590" s="72"/>
      <c r="NF1590" s="72"/>
      <c r="NG1590" s="72"/>
      <c r="NH1590" s="72"/>
      <c r="NI1590" s="72"/>
      <c r="NJ1590" s="72"/>
      <c r="NK1590" s="72"/>
      <c r="NL1590" s="72"/>
      <c r="NM1590" s="72"/>
      <c r="NN1590" s="72"/>
      <c r="NO1590" s="72"/>
      <c r="NP1590" s="72"/>
      <c r="NQ1590" s="72"/>
      <c r="NR1590" s="72"/>
      <c r="NS1590" s="72"/>
      <c r="NT1590" s="72"/>
      <c r="NU1590" s="72"/>
      <c r="NV1590" s="72"/>
      <c r="NW1590" s="72"/>
      <c r="NX1590" s="72"/>
      <c r="NY1590" s="72"/>
      <c r="NZ1590" s="72"/>
      <c r="OA1590" s="72"/>
      <c r="OB1590" s="72"/>
      <c r="OC1590" s="72"/>
      <c r="OD1590" s="72"/>
      <c r="OE1590" s="72"/>
      <c r="OF1590" s="72"/>
      <c r="OG1590" s="72"/>
      <c r="OH1590" s="72"/>
      <c r="OI1590" s="72"/>
      <c r="OJ1590" s="72"/>
      <c r="OK1590" s="72"/>
      <c r="OL1590" s="72"/>
      <c r="OM1590" s="72"/>
      <c r="ON1590" s="72"/>
      <c r="OO1590" s="72"/>
      <c r="OP1590" s="72"/>
      <c r="OQ1590" s="72"/>
      <c r="OR1590" s="72"/>
      <c r="OS1590" s="72"/>
      <c r="OT1590" s="72"/>
      <c r="OU1590" s="72"/>
      <c r="OV1590" s="72"/>
      <c r="OW1590" s="72"/>
      <c r="OX1590" s="72"/>
      <c r="OY1590" s="72"/>
      <c r="OZ1590" s="72"/>
      <c r="PA1590" s="72"/>
      <c r="PB1590" s="72"/>
      <c r="PC1590" s="72"/>
      <c r="PD1590" s="72"/>
      <c r="PE1590" s="72"/>
      <c r="PF1590" s="72"/>
      <c r="PG1590" s="72"/>
      <c r="PH1590" s="72"/>
      <c r="PI1590" s="72"/>
      <c r="PJ1590" s="72"/>
      <c r="PK1590" s="72"/>
      <c r="PL1590" s="72"/>
      <c r="PM1590" s="72"/>
      <c r="PN1590" s="72"/>
      <c r="PO1590" s="72"/>
      <c r="PP1590" s="72"/>
      <c r="PQ1590" s="72"/>
      <c r="PR1590" s="72"/>
      <c r="PS1590" s="72"/>
      <c r="PT1590" s="72"/>
      <c r="PU1590" s="72"/>
      <c r="PV1590" s="72"/>
      <c r="PW1590" s="72"/>
      <c r="PX1590" s="72"/>
      <c r="PY1590" s="72"/>
      <c r="PZ1590" s="72"/>
      <c r="QA1590" s="72"/>
      <c r="QB1590" s="72"/>
      <c r="QC1590" s="72"/>
      <c r="QD1590" s="72"/>
      <c r="QE1590" s="72"/>
      <c r="QF1590" s="72"/>
      <c r="QG1590" s="72"/>
      <c r="QH1590" s="72"/>
      <c r="QI1590" s="72"/>
      <c r="QJ1590" s="72"/>
      <c r="QK1590" s="72"/>
      <c r="QL1590" s="72"/>
      <c r="QM1590" s="72"/>
      <c r="QN1590" s="72"/>
      <c r="QO1590" s="72"/>
      <c r="QP1590" s="72"/>
      <c r="QQ1590" s="72"/>
      <c r="QR1590" s="72"/>
      <c r="QS1590" s="72"/>
      <c r="QT1590" s="72"/>
      <c r="QU1590" s="72"/>
      <c r="QV1590" s="72"/>
      <c r="QW1590" s="72"/>
      <c r="QX1590" s="72"/>
      <c r="QY1590" s="72"/>
      <c r="QZ1590" s="72"/>
      <c r="RA1590" s="72"/>
      <c r="RB1590" s="72"/>
      <c r="RC1590" s="72"/>
      <c r="RD1590" s="72"/>
      <c r="RE1590" s="72"/>
      <c r="RF1590" s="72"/>
      <c r="RG1590" s="72"/>
      <c r="RH1590" s="72"/>
      <c r="RI1590" s="72"/>
      <c r="RJ1590" s="72"/>
      <c r="RK1590" s="72"/>
      <c r="RL1590" s="72"/>
      <c r="RM1590" s="72"/>
      <c r="RN1590" s="72"/>
      <c r="RO1590" s="72"/>
      <c r="RP1590" s="72"/>
      <c r="RQ1590" s="72"/>
      <c r="RR1590" s="72"/>
      <c r="RS1590" s="72"/>
      <c r="RT1590" s="72"/>
      <c r="RU1590" s="72"/>
      <c r="RV1590" s="72"/>
      <c r="RW1590" s="72"/>
      <c r="RX1590" s="72"/>
      <c r="RY1590" s="72"/>
      <c r="RZ1590" s="72"/>
      <c r="SA1590" s="72"/>
      <c r="SB1590" s="72"/>
      <c r="SC1590" s="72"/>
      <c r="SD1590" s="72"/>
      <c r="SE1590" s="72"/>
      <c r="SF1590" s="72"/>
      <c r="SG1590" s="72"/>
      <c r="SH1590" s="72"/>
      <c r="SI1590" s="72"/>
      <c r="SJ1590" s="72"/>
      <c r="SK1590" s="72"/>
      <c r="SL1590" s="72"/>
      <c r="SM1590" s="72"/>
      <c r="SN1590" s="72"/>
      <c r="SO1590" s="72"/>
      <c r="SP1590" s="72"/>
      <c r="SQ1590" s="72"/>
      <c r="SR1590" s="72"/>
      <c r="SS1590" s="72"/>
      <c r="ST1590" s="72"/>
      <c r="SU1590" s="72"/>
      <c r="SV1590" s="72"/>
      <c r="SW1590" s="72"/>
      <c r="SX1590" s="72"/>
      <c r="SY1590" s="72"/>
      <c r="SZ1590" s="72"/>
      <c r="TA1590" s="72"/>
      <c r="TB1590" s="72"/>
      <c r="TC1590" s="72"/>
    </row>
    <row r="1591" spans="1:523" ht="16.5" customHeight="1" x14ac:dyDescent="0.2">
      <c r="A1591" s="20">
        <v>1071</v>
      </c>
      <c r="B1591" s="20" t="s">
        <v>77</v>
      </c>
      <c r="C1591" s="20" t="s">
        <v>830</v>
      </c>
      <c r="D1591" s="20" t="s">
        <v>38</v>
      </c>
      <c r="E1591" s="20" t="s">
        <v>1345</v>
      </c>
      <c r="F1591" s="22" t="s">
        <v>213</v>
      </c>
      <c r="G1591" s="44" t="s">
        <v>86</v>
      </c>
      <c r="H1591" s="20" t="s">
        <v>35</v>
      </c>
      <c r="I1591" s="20" t="s">
        <v>81</v>
      </c>
      <c r="J1591" s="22" t="s">
        <v>872</v>
      </c>
      <c r="K1591" s="20"/>
      <c r="L1591" s="20"/>
      <c r="M1591" s="20"/>
      <c r="N1591" s="20"/>
      <c r="O1591" s="20"/>
      <c r="P1591" s="23">
        <v>22800000</v>
      </c>
      <c r="Q1591" s="24">
        <v>12</v>
      </c>
      <c r="R1591" s="25">
        <v>45717</v>
      </c>
      <c r="S1591" s="20" t="s">
        <v>83</v>
      </c>
      <c r="T1591" s="23">
        <f t="shared" si="30"/>
        <v>273600000</v>
      </c>
      <c r="U1591" s="27" t="s">
        <v>100</v>
      </c>
      <c r="V1591" s="27" t="s">
        <v>100</v>
      </c>
      <c r="W1591" s="72"/>
      <c r="X1591" s="72"/>
      <c r="Y1591" s="72"/>
      <c r="Z1591" s="72"/>
      <c r="AA1591" s="72"/>
      <c r="AB1591" s="72"/>
      <c r="AC1591" s="72"/>
      <c r="AD1591" s="72"/>
      <c r="AE1591" s="72"/>
      <c r="AF1591" s="72"/>
      <c r="AG1591" s="72"/>
      <c r="AH1591" s="72"/>
      <c r="AI1591" s="72"/>
      <c r="AJ1591" s="72"/>
      <c r="AK1591" s="72"/>
      <c r="AL1591" s="72"/>
      <c r="AM1591" s="72"/>
      <c r="AN1591" s="72"/>
      <c r="AO1591" s="72"/>
      <c r="AP1591" s="72"/>
      <c r="AQ1591" s="72"/>
      <c r="AR1591" s="72"/>
      <c r="AS1591" s="72"/>
      <c r="AT1591" s="72"/>
      <c r="AU1591" s="72"/>
      <c r="AV1591" s="72"/>
      <c r="AW1591" s="72"/>
      <c r="AX1591" s="72"/>
      <c r="AY1591" s="72"/>
      <c r="AZ1591" s="72"/>
      <c r="BA1591" s="72"/>
      <c r="BB1591" s="72"/>
      <c r="BC1591" s="72"/>
      <c r="BD1591" s="72"/>
      <c r="BE1591" s="72"/>
      <c r="BF1591" s="72"/>
      <c r="BG1591" s="72"/>
      <c r="BH1591" s="72"/>
      <c r="BI1591" s="72"/>
      <c r="BJ1591" s="72"/>
      <c r="BK1591" s="72"/>
      <c r="BL1591" s="72"/>
      <c r="BM1591" s="72"/>
      <c r="BN1591" s="72"/>
      <c r="BO1591" s="72"/>
      <c r="BP1591" s="72"/>
      <c r="BQ1591" s="72"/>
      <c r="BR1591" s="72"/>
      <c r="BS1591" s="72"/>
      <c r="BT1591" s="72"/>
      <c r="BU1591" s="72"/>
      <c r="BV1591" s="72"/>
      <c r="BW1591" s="72"/>
      <c r="BX1591" s="72"/>
      <c r="BY1591" s="72"/>
      <c r="BZ1591" s="72"/>
      <c r="CA1591" s="72"/>
      <c r="CB1591" s="72"/>
      <c r="CC1591" s="72"/>
      <c r="CD1591" s="72"/>
      <c r="CE1591" s="72"/>
      <c r="CF1591" s="72"/>
      <c r="CG1591" s="72"/>
      <c r="CH1591" s="72"/>
      <c r="CI1591" s="72"/>
      <c r="CJ1591" s="72"/>
      <c r="CK1591" s="72"/>
      <c r="CL1591" s="72"/>
      <c r="CM1591" s="72"/>
      <c r="CN1591" s="72"/>
      <c r="CO1591" s="72"/>
      <c r="CP1591" s="72"/>
      <c r="CQ1591" s="72"/>
      <c r="CR1591" s="72"/>
      <c r="CS1591" s="72"/>
      <c r="CT1591" s="72"/>
      <c r="CU1591" s="72"/>
      <c r="CV1591" s="72"/>
      <c r="CW1591" s="72"/>
      <c r="CX1591" s="72"/>
      <c r="CY1591" s="72"/>
      <c r="CZ1591" s="72"/>
      <c r="DA1591" s="72"/>
      <c r="DB1591" s="72"/>
      <c r="DC1591" s="72"/>
      <c r="DD1591" s="72"/>
      <c r="DE1591" s="72"/>
      <c r="DF1591" s="72"/>
      <c r="DG1591" s="72"/>
      <c r="DH1591" s="72"/>
      <c r="DI1591" s="72"/>
      <c r="DJ1591" s="72"/>
      <c r="DK1591" s="72"/>
      <c r="DL1591" s="72"/>
      <c r="DM1591" s="72"/>
      <c r="DN1591" s="72"/>
      <c r="DO1591" s="72"/>
      <c r="DP1591" s="72"/>
      <c r="DQ1591" s="72"/>
      <c r="DR1591" s="72"/>
      <c r="DS1591" s="72"/>
      <c r="DT1591" s="72"/>
      <c r="DU1591" s="72"/>
      <c r="DV1591" s="72"/>
      <c r="DW1591" s="72"/>
      <c r="DX1591" s="72"/>
      <c r="DY1591" s="72"/>
      <c r="DZ1591" s="72"/>
      <c r="EA1591" s="72"/>
      <c r="EB1591" s="72"/>
      <c r="EC1591" s="72"/>
      <c r="ED1591" s="72"/>
      <c r="EE1591" s="72"/>
      <c r="EF1591" s="72"/>
      <c r="EG1591" s="72"/>
      <c r="EH1591" s="72"/>
      <c r="EI1591" s="72"/>
      <c r="EJ1591" s="72"/>
      <c r="EK1591" s="72"/>
      <c r="EL1591" s="72"/>
      <c r="EM1591" s="72"/>
      <c r="EN1591" s="72"/>
      <c r="EO1591" s="72"/>
      <c r="EP1591" s="72"/>
      <c r="EQ1591" s="72"/>
      <c r="ER1591" s="72"/>
      <c r="ES1591" s="72"/>
      <c r="ET1591" s="72"/>
      <c r="EU1591" s="72"/>
      <c r="EV1591" s="72"/>
      <c r="EW1591" s="72"/>
      <c r="EX1591" s="72"/>
      <c r="EY1591" s="72"/>
      <c r="EZ1591" s="72"/>
      <c r="FA1591" s="72"/>
      <c r="FB1591" s="72"/>
      <c r="FC1591" s="72"/>
      <c r="FD1591" s="72"/>
      <c r="FE1591" s="72"/>
      <c r="FF1591" s="72"/>
      <c r="FG1591" s="72"/>
      <c r="FH1591" s="72"/>
      <c r="FI1591" s="72"/>
      <c r="FJ1591" s="72"/>
      <c r="FK1591" s="72"/>
      <c r="FL1591" s="72"/>
      <c r="FM1591" s="72"/>
      <c r="FN1591" s="72"/>
      <c r="FO1591" s="72"/>
      <c r="FP1591" s="72"/>
      <c r="FQ1591" s="72"/>
      <c r="FR1591" s="72"/>
      <c r="FS1591" s="72"/>
      <c r="FT1591" s="72"/>
      <c r="FU1591" s="72"/>
      <c r="FV1591" s="72"/>
      <c r="FW1591" s="72"/>
      <c r="FX1591" s="72"/>
      <c r="FY1591" s="72"/>
      <c r="FZ1591" s="72"/>
      <c r="GA1591" s="72"/>
      <c r="GB1591" s="72"/>
      <c r="GC1591" s="72"/>
      <c r="GD1591" s="72"/>
      <c r="GE1591" s="72"/>
      <c r="GF1591" s="72"/>
      <c r="GG1591" s="72"/>
      <c r="GH1591" s="72"/>
      <c r="GI1591" s="72"/>
      <c r="GJ1591" s="72"/>
      <c r="GK1591" s="72"/>
      <c r="GL1591" s="72"/>
      <c r="GM1591" s="72"/>
      <c r="GN1591" s="72"/>
      <c r="GO1591" s="72"/>
      <c r="GP1591" s="72"/>
      <c r="GQ1591" s="72"/>
      <c r="GR1591" s="72"/>
      <c r="GS1591" s="72"/>
      <c r="GT1591" s="72"/>
      <c r="GU1591" s="72"/>
      <c r="GV1591" s="72"/>
      <c r="GW1591" s="72"/>
      <c r="GX1591" s="72"/>
      <c r="GY1591" s="72"/>
      <c r="GZ1591" s="72"/>
      <c r="HA1591" s="72"/>
      <c r="HB1591" s="72"/>
      <c r="HC1591" s="72"/>
      <c r="HD1591" s="72"/>
      <c r="HE1591" s="72"/>
      <c r="HF1591" s="72"/>
      <c r="HG1591" s="72"/>
      <c r="HH1591" s="72"/>
      <c r="HI1591" s="72"/>
      <c r="HJ1591" s="72"/>
      <c r="HK1591" s="72"/>
      <c r="HL1591" s="72"/>
      <c r="HM1591" s="72"/>
      <c r="HN1591" s="72"/>
      <c r="HO1591" s="72"/>
      <c r="HP1591" s="72"/>
      <c r="HQ1591" s="72"/>
      <c r="HR1591" s="72"/>
      <c r="HS1591" s="72"/>
      <c r="HT1591" s="72"/>
      <c r="HU1591" s="72"/>
      <c r="HV1591" s="72"/>
      <c r="HW1591" s="72"/>
      <c r="HX1591" s="72"/>
      <c r="HY1591" s="72"/>
      <c r="HZ1591" s="72"/>
      <c r="IA1591" s="72"/>
      <c r="IB1591" s="72"/>
      <c r="IC1591" s="72"/>
      <c r="ID1591" s="72"/>
      <c r="IE1591" s="72"/>
      <c r="IF1591" s="72"/>
      <c r="IG1591" s="72"/>
      <c r="IH1591" s="72"/>
      <c r="II1591" s="72"/>
      <c r="IJ1591" s="72"/>
      <c r="IK1591" s="72"/>
      <c r="IL1591" s="72"/>
      <c r="IM1591" s="72"/>
      <c r="IN1591" s="72"/>
      <c r="IO1591" s="72"/>
      <c r="IP1591" s="72"/>
      <c r="IQ1591" s="72"/>
      <c r="IR1591" s="72"/>
      <c r="IS1591" s="72"/>
      <c r="IT1591" s="72"/>
      <c r="IU1591" s="72"/>
      <c r="IV1591" s="72"/>
      <c r="IW1591" s="72"/>
      <c r="IX1591" s="72"/>
      <c r="IY1591" s="72"/>
      <c r="IZ1591" s="72"/>
      <c r="JA1591" s="72"/>
      <c r="JB1591" s="72"/>
      <c r="JC1591" s="72"/>
      <c r="JD1591" s="72"/>
      <c r="JE1591" s="72"/>
      <c r="JF1591" s="72"/>
      <c r="JG1591" s="72"/>
      <c r="JH1591" s="72"/>
      <c r="JI1591" s="72"/>
      <c r="JJ1591" s="72"/>
      <c r="JK1591" s="72"/>
      <c r="JL1591" s="72"/>
      <c r="JM1591" s="72"/>
      <c r="JN1591" s="72"/>
      <c r="JO1591" s="72"/>
      <c r="JP1591" s="72"/>
      <c r="JQ1591" s="72"/>
      <c r="JR1591" s="72"/>
      <c r="JS1591" s="72"/>
      <c r="JT1591" s="72"/>
      <c r="JU1591" s="72"/>
      <c r="JV1591" s="72"/>
      <c r="JW1591" s="72"/>
      <c r="JX1591" s="72"/>
      <c r="JY1591" s="72"/>
      <c r="JZ1591" s="72"/>
      <c r="KA1591" s="72"/>
      <c r="KB1591" s="72"/>
      <c r="KC1591" s="72"/>
      <c r="KD1591" s="72"/>
      <c r="KE1591" s="72"/>
      <c r="KF1591" s="72"/>
      <c r="KG1591" s="72"/>
      <c r="KH1591" s="72"/>
      <c r="KI1591" s="72"/>
      <c r="KJ1591" s="72"/>
      <c r="KK1591" s="72"/>
      <c r="KL1591" s="72"/>
      <c r="KM1591" s="72"/>
      <c r="KN1591" s="72"/>
      <c r="KO1591" s="72"/>
      <c r="KP1591" s="72"/>
      <c r="KQ1591" s="72"/>
      <c r="KR1591" s="72"/>
      <c r="KS1591" s="72"/>
      <c r="KT1591" s="72"/>
      <c r="KU1591" s="72"/>
      <c r="KV1591" s="72"/>
      <c r="KW1591" s="72"/>
      <c r="KX1591" s="72"/>
      <c r="KY1591" s="72"/>
      <c r="KZ1591" s="72"/>
      <c r="LA1591" s="72"/>
      <c r="LB1591" s="72"/>
      <c r="LC1591" s="72"/>
      <c r="LD1591" s="72"/>
      <c r="LE1591" s="72"/>
      <c r="LF1591" s="72"/>
      <c r="LG1591" s="72"/>
      <c r="LH1591" s="72"/>
      <c r="LI1591" s="72"/>
      <c r="LJ1591" s="72"/>
      <c r="LK1591" s="72"/>
      <c r="LL1591" s="72"/>
      <c r="LM1591" s="72"/>
      <c r="LN1591" s="72"/>
      <c r="LO1591" s="72"/>
      <c r="LP1591" s="72"/>
      <c r="LQ1591" s="72"/>
      <c r="LR1591" s="72"/>
      <c r="LS1591" s="72"/>
      <c r="LT1591" s="72"/>
      <c r="LU1591" s="72"/>
      <c r="LV1591" s="72"/>
      <c r="LW1591" s="72"/>
      <c r="LX1591" s="72"/>
      <c r="LY1591" s="72"/>
      <c r="LZ1591" s="72"/>
      <c r="MA1591" s="72"/>
      <c r="MB1591" s="72"/>
      <c r="MC1591" s="72"/>
      <c r="MD1591" s="72"/>
      <c r="ME1591" s="72"/>
      <c r="MF1591" s="72"/>
      <c r="MG1591" s="72"/>
      <c r="MH1591" s="72"/>
      <c r="MI1591" s="72"/>
      <c r="MJ1591" s="72"/>
      <c r="MK1591" s="72"/>
      <c r="ML1591" s="72"/>
      <c r="MM1591" s="72"/>
      <c r="MN1591" s="72"/>
      <c r="MO1591" s="72"/>
      <c r="MP1591" s="72"/>
      <c r="MQ1591" s="72"/>
      <c r="MR1591" s="72"/>
      <c r="MS1591" s="72"/>
      <c r="MT1591" s="72"/>
      <c r="MU1591" s="72"/>
      <c r="MV1591" s="72"/>
      <c r="MW1591" s="72"/>
      <c r="MX1591" s="72"/>
      <c r="MY1591" s="72"/>
      <c r="MZ1591" s="72"/>
      <c r="NA1591" s="72"/>
      <c r="NB1591" s="72"/>
      <c r="NC1591" s="72"/>
      <c r="ND1591" s="72"/>
      <c r="NE1591" s="72"/>
      <c r="NF1591" s="72"/>
      <c r="NG1591" s="72"/>
      <c r="NH1591" s="72"/>
      <c r="NI1591" s="72"/>
      <c r="NJ1591" s="72"/>
      <c r="NK1591" s="72"/>
      <c r="NL1591" s="72"/>
      <c r="NM1591" s="72"/>
      <c r="NN1591" s="72"/>
      <c r="NO1591" s="72"/>
      <c r="NP1591" s="72"/>
      <c r="NQ1591" s="72"/>
      <c r="NR1591" s="72"/>
      <c r="NS1591" s="72"/>
      <c r="NT1591" s="72"/>
      <c r="NU1591" s="72"/>
      <c r="NV1591" s="72"/>
      <c r="NW1591" s="72"/>
      <c r="NX1591" s="72"/>
      <c r="NY1591" s="72"/>
      <c r="NZ1591" s="72"/>
      <c r="OA1591" s="72"/>
      <c r="OB1591" s="72"/>
      <c r="OC1591" s="72"/>
      <c r="OD1591" s="72"/>
      <c r="OE1591" s="72"/>
      <c r="OF1591" s="72"/>
      <c r="OG1591" s="72"/>
      <c r="OH1591" s="72"/>
      <c r="OI1591" s="72"/>
      <c r="OJ1591" s="72"/>
      <c r="OK1591" s="72"/>
      <c r="OL1591" s="72"/>
      <c r="OM1591" s="72"/>
      <c r="ON1591" s="72"/>
      <c r="OO1591" s="72"/>
      <c r="OP1591" s="72"/>
      <c r="OQ1591" s="72"/>
      <c r="OR1591" s="72"/>
      <c r="OS1591" s="72"/>
      <c r="OT1591" s="72"/>
      <c r="OU1591" s="72"/>
      <c r="OV1591" s="72"/>
      <c r="OW1591" s="72"/>
      <c r="OX1591" s="72"/>
      <c r="OY1591" s="72"/>
      <c r="OZ1591" s="72"/>
      <c r="PA1591" s="72"/>
      <c r="PB1591" s="72"/>
      <c r="PC1591" s="72"/>
      <c r="PD1591" s="72"/>
      <c r="PE1591" s="72"/>
      <c r="PF1591" s="72"/>
      <c r="PG1591" s="72"/>
      <c r="PH1591" s="72"/>
      <c r="PI1591" s="72"/>
      <c r="PJ1591" s="72"/>
      <c r="PK1591" s="72"/>
      <c r="PL1591" s="72"/>
      <c r="PM1591" s="72"/>
      <c r="PN1591" s="72"/>
      <c r="PO1591" s="72"/>
      <c r="PP1591" s="72"/>
      <c r="PQ1591" s="72"/>
      <c r="PR1591" s="72"/>
      <c r="PS1591" s="72"/>
      <c r="PT1591" s="72"/>
      <c r="PU1591" s="72"/>
      <c r="PV1591" s="72"/>
      <c r="PW1591" s="72"/>
      <c r="PX1591" s="72"/>
      <c r="PY1591" s="72"/>
      <c r="PZ1591" s="72"/>
      <c r="QA1591" s="72"/>
      <c r="QB1591" s="72"/>
      <c r="QC1591" s="72"/>
      <c r="QD1591" s="72"/>
      <c r="QE1591" s="72"/>
      <c r="QF1591" s="72"/>
      <c r="QG1591" s="72"/>
      <c r="QH1591" s="72"/>
      <c r="QI1591" s="72"/>
      <c r="QJ1591" s="72"/>
      <c r="QK1591" s="72"/>
      <c r="QL1591" s="72"/>
      <c r="QM1591" s="72"/>
      <c r="QN1591" s="72"/>
      <c r="QO1591" s="72"/>
      <c r="QP1591" s="72"/>
      <c r="QQ1591" s="72"/>
      <c r="QR1591" s="72"/>
      <c r="QS1591" s="72"/>
      <c r="QT1591" s="72"/>
      <c r="QU1591" s="72"/>
      <c r="QV1591" s="72"/>
      <c r="QW1591" s="72"/>
      <c r="QX1591" s="72"/>
      <c r="QY1591" s="72"/>
      <c r="QZ1591" s="72"/>
      <c r="RA1591" s="72"/>
      <c r="RB1591" s="72"/>
      <c r="RC1591" s="72"/>
      <c r="RD1591" s="72"/>
      <c r="RE1591" s="72"/>
      <c r="RF1591" s="72"/>
      <c r="RG1591" s="72"/>
      <c r="RH1591" s="72"/>
      <c r="RI1591" s="72"/>
      <c r="RJ1591" s="72"/>
      <c r="RK1591" s="72"/>
      <c r="RL1591" s="72"/>
      <c r="RM1591" s="72"/>
      <c r="RN1591" s="72"/>
      <c r="RO1591" s="72"/>
      <c r="RP1591" s="72"/>
      <c r="RQ1591" s="72"/>
      <c r="RR1591" s="72"/>
      <c r="RS1591" s="72"/>
      <c r="RT1591" s="72"/>
      <c r="RU1591" s="72"/>
      <c r="RV1591" s="72"/>
      <c r="RW1591" s="72"/>
      <c r="RX1591" s="72"/>
      <c r="RY1591" s="72"/>
      <c r="RZ1591" s="72"/>
      <c r="SA1591" s="72"/>
      <c r="SB1591" s="72"/>
      <c r="SC1591" s="72"/>
      <c r="SD1591" s="72"/>
      <c r="SE1591" s="72"/>
      <c r="SF1591" s="72"/>
      <c r="SG1591" s="72"/>
      <c r="SH1591" s="72"/>
      <c r="SI1591" s="72"/>
      <c r="SJ1591" s="72"/>
      <c r="SK1591" s="72"/>
      <c r="SL1591" s="72"/>
      <c r="SM1591" s="72"/>
      <c r="SN1591" s="72"/>
      <c r="SO1591" s="72"/>
      <c r="SP1591" s="72"/>
      <c r="SQ1591" s="72"/>
      <c r="SR1591" s="72"/>
      <c r="SS1591" s="72"/>
      <c r="ST1591" s="72"/>
      <c r="SU1591" s="72"/>
      <c r="SV1591" s="72"/>
      <c r="SW1591" s="72"/>
      <c r="SX1591" s="72"/>
      <c r="SY1591" s="72"/>
      <c r="SZ1591" s="72"/>
      <c r="TA1591" s="72"/>
      <c r="TB1591" s="72"/>
      <c r="TC1591" s="72"/>
    </row>
    <row r="1592" spans="1:523" ht="16.5" customHeight="1" x14ac:dyDescent="0.2">
      <c r="A1592" s="20">
        <v>1073</v>
      </c>
      <c r="B1592" s="20" t="s">
        <v>77</v>
      </c>
      <c r="C1592" s="20" t="s">
        <v>830</v>
      </c>
      <c r="D1592" s="20" t="s">
        <v>38</v>
      </c>
      <c r="E1592" s="20" t="s">
        <v>1339</v>
      </c>
      <c r="F1592" s="22" t="s">
        <v>1089</v>
      </c>
      <c r="G1592" s="44" t="s">
        <v>86</v>
      </c>
      <c r="H1592" s="20" t="s">
        <v>26</v>
      </c>
      <c r="I1592" s="20" t="s">
        <v>81</v>
      </c>
      <c r="J1592" s="22" t="s">
        <v>936</v>
      </c>
      <c r="K1592" s="20"/>
      <c r="L1592" s="20"/>
      <c r="M1592" s="20"/>
      <c r="N1592" s="20"/>
      <c r="O1592" s="20"/>
      <c r="P1592" s="23">
        <v>17610000</v>
      </c>
      <c r="Q1592" s="24">
        <v>12</v>
      </c>
      <c r="R1592" s="25">
        <v>45717</v>
      </c>
      <c r="S1592" s="20" t="s">
        <v>83</v>
      </c>
      <c r="T1592" s="23">
        <f t="shared" si="30"/>
        <v>211320000</v>
      </c>
      <c r="U1592" s="27" t="s">
        <v>100</v>
      </c>
      <c r="V1592" s="27" t="s">
        <v>100</v>
      </c>
      <c r="W1592" s="72"/>
      <c r="X1592" s="72"/>
      <c r="Y1592" s="72"/>
      <c r="Z1592" s="72"/>
      <c r="AA1592" s="72"/>
      <c r="AB1592" s="72"/>
      <c r="AC1592" s="72"/>
      <c r="AD1592" s="72"/>
      <c r="AE1592" s="72"/>
      <c r="AF1592" s="72"/>
      <c r="AG1592" s="72"/>
      <c r="AH1592" s="72"/>
      <c r="AI1592" s="72"/>
      <c r="AJ1592" s="72"/>
      <c r="AK1592" s="72"/>
      <c r="AL1592" s="72"/>
      <c r="AM1592" s="72"/>
      <c r="AN1592" s="72"/>
      <c r="AO1592" s="72"/>
      <c r="AP1592" s="72"/>
      <c r="AQ1592" s="72"/>
      <c r="AR1592" s="72"/>
      <c r="AS1592" s="72"/>
      <c r="AT1592" s="72"/>
      <c r="AU1592" s="72"/>
      <c r="AV1592" s="72"/>
      <c r="AW1592" s="72"/>
      <c r="AX1592" s="72"/>
      <c r="AY1592" s="72"/>
      <c r="AZ1592" s="72"/>
      <c r="BA1592" s="72"/>
      <c r="BB1592" s="72"/>
      <c r="BC1592" s="72"/>
      <c r="BD1592" s="72"/>
      <c r="BE1592" s="72"/>
      <c r="BF1592" s="72"/>
      <c r="BG1592" s="72"/>
      <c r="BH1592" s="72"/>
      <c r="BI1592" s="72"/>
      <c r="BJ1592" s="72"/>
      <c r="BK1592" s="72"/>
      <c r="BL1592" s="72"/>
      <c r="BM1592" s="72"/>
      <c r="BN1592" s="72"/>
      <c r="BO1592" s="72"/>
      <c r="BP1592" s="72"/>
      <c r="BQ1592" s="72"/>
      <c r="BR1592" s="72"/>
      <c r="BS1592" s="72"/>
      <c r="BT1592" s="72"/>
      <c r="BU1592" s="72"/>
      <c r="BV1592" s="72"/>
      <c r="BW1592" s="72"/>
      <c r="BX1592" s="72"/>
      <c r="BY1592" s="72"/>
      <c r="BZ1592" s="72"/>
      <c r="CA1592" s="72"/>
      <c r="CB1592" s="72"/>
      <c r="CC1592" s="72"/>
      <c r="CD1592" s="72"/>
      <c r="CE1592" s="72"/>
      <c r="CF1592" s="72"/>
      <c r="CG1592" s="72"/>
      <c r="CH1592" s="72"/>
      <c r="CI1592" s="72"/>
      <c r="CJ1592" s="72"/>
      <c r="CK1592" s="72"/>
      <c r="CL1592" s="72"/>
      <c r="CM1592" s="72"/>
      <c r="CN1592" s="72"/>
      <c r="CO1592" s="72"/>
      <c r="CP1592" s="72"/>
      <c r="CQ1592" s="72"/>
      <c r="CR1592" s="72"/>
      <c r="CS1592" s="72"/>
      <c r="CT1592" s="72"/>
      <c r="CU1592" s="72"/>
      <c r="CV1592" s="72"/>
      <c r="CW1592" s="72"/>
      <c r="CX1592" s="72"/>
      <c r="CY1592" s="72"/>
      <c r="CZ1592" s="72"/>
      <c r="DA1592" s="72"/>
      <c r="DB1592" s="72"/>
      <c r="DC1592" s="72"/>
      <c r="DD1592" s="72"/>
      <c r="DE1592" s="72"/>
      <c r="DF1592" s="72"/>
      <c r="DG1592" s="72"/>
      <c r="DH1592" s="72"/>
      <c r="DI1592" s="72"/>
      <c r="DJ1592" s="72"/>
      <c r="DK1592" s="72"/>
      <c r="DL1592" s="72"/>
      <c r="DM1592" s="72"/>
      <c r="DN1592" s="72"/>
      <c r="DO1592" s="72"/>
      <c r="DP1592" s="72"/>
      <c r="DQ1592" s="72"/>
      <c r="DR1592" s="72"/>
      <c r="DS1592" s="72"/>
      <c r="DT1592" s="72"/>
      <c r="DU1592" s="72"/>
      <c r="DV1592" s="72"/>
      <c r="DW1592" s="72"/>
      <c r="DX1592" s="72"/>
      <c r="DY1592" s="72"/>
      <c r="DZ1592" s="72"/>
      <c r="EA1592" s="72"/>
      <c r="EB1592" s="72"/>
      <c r="EC1592" s="72"/>
      <c r="ED1592" s="72"/>
      <c r="EE1592" s="72"/>
      <c r="EF1592" s="72"/>
      <c r="EG1592" s="72"/>
      <c r="EH1592" s="72"/>
      <c r="EI1592" s="72"/>
      <c r="EJ1592" s="72"/>
      <c r="EK1592" s="72"/>
      <c r="EL1592" s="72"/>
      <c r="EM1592" s="72"/>
      <c r="EN1592" s="72"/>
      <c r="EO1592" s="72"/>
      <c r="EP1592" s="72"/>
      <c r="EQ1592" s="72"/>
      <c r="ER1592" s="72"/>
      <c r="ES1592" s="72"/>
      <c r="ET1592" s="72"/>
      <c r="EU1592" s="72"/>
      <c r="EV1592" s="72"/>
      <c r="EW1592" s="72"/>
      <c r="EX1592" s="72"/>
      <c r="EY1592" s="72"/>
      <c r="EZ1592" s="72"/>
      <c r="FA1592" s="72"/>
      <c r="FB1592" s="72"/>
      <c r="FC1592" s="72"/>
      <c r="FD1592" s="72"/>
      <c r="FE1592" s="72"/>
      <c r="FF1592" s="72"/>
      <c r="FG1592" s="72"/>
      <c r="FH1592" s="72"/>
      <c r="FI1592" s="72"/>
      <c r="FJ1592" s="72"/>
      <c r="FK1592" s="72"/>
      <c r="FL1592" s="72"/>
      <c r="FM1592" s="72"/>
      <c r="FN1592" s="72"/>
      <c r="FO1592" s="72"/>
      <c r="FP1592" s="72"/>
      <c r="FQ1592" s="72"/>
      <c r="FR1592" s="72"/>
      <c r="FS1592" s="72"/>
      <c r="FT1592" s="72"/>
      <c r="FU1592" s="72"/>
      <c r="FV1592" s="72"/>
      <c r="FW1592" s="72"/>
      <c r="FX1592" s="72"/>
      <c r="FY1592" s="72"/>
      <c r="FZ1592" s="72"/>
      <c r="GA1592" s="72"/>
      <c r="GB1592" s="72"/>
      <c r="GC1592" s="72"/>
      <c r="GD1592" s="72"/>
      <c r="GE1592" s="72"/>
      <c r="GF1592" s="72"/>
      <c r="GG1592" s="72"/>
      <c r="GH1592" s="72"/>
      <c r="GI1592" s="72"/>
      <c r="GJ1592" s="72"/>
      <c r="GK1592" s="72"/>
      <c r="GL1592" s="72"/>
      <c r="GM1592" s="72"/>
      <c r="GN1592" s="72"/>
      <c r="GO1592" s="72"/>
      <c r="GP1592" s="72"/>
      <c r="GQ1592" s="72"/>
      <c r="GR1592" s="72"/>
      <c r="GS1592" s="72"/>
      <c r="GT1592" s="72"/>
      <c r="GU1592" s="72"/>
      <c r="GV1592" s="72"/>
      <c r="GW1592" s="72"/>
      <c r="GX1592" s="72"/>
      <c r="GY1592" s="72"/>
      <c r="GZ1592" s="72"/>
      <c r="HA1592" s="72"/>
      <c r="HB1592" s="72"/>
      <c r="HC1592" s="72"/>
      <c r="HD1592" s="72"/>
      <c r="HE1592" s="72"/>
      <c r="HF1592" s="72"/>
      <c r="HG1592" s="72"/>
      <c r="HH1592" s="72"/>
      <c r="HI1592" s="72"/>
      <c r="HJ1592" s="72"/>
      <c r="HK1592" s="72"/>
      <c r="HL1592" s="72"/>
      <c r="HM1592" s="72"/>
      <c r="HN1592" s="72"/>
      <c r="HO1592" s="72"/>
      <c r="HP1592" s="72"/>
      <c r="HQ1592" s="72"/>
      <c r="HR1592" s="72"/>
      <c r="HS1592" s="72"/>
      <c r="HT1592" s="72"/>
      <c r="HU1592" s="72"/>
      <c r="HV1592" s="72"/>
      <c r="HW1592" s="72"/>
      <c r="HX1592" s="72"/>
      <c r="HY1592" s="72"/>
      <c r="HZ1592" s="72"/>
      <c r="IA1592" s="72"/>
      <c r="IB1592" s="72"/>
      <c r="IC1592" s="72"/>
      <c r="ID1592" s="72"/>
      <c r="IE1592" s="72"/>
      <c r="IF1592" s="72"/>
      <c r="IG1592" s="72"/>
      <c r="IH1592" s="72"/>
      <c r="II1592" s="72"/>
      <c r="IJ1592" s="72"/>
      <c r="IK1592" s="72"/>
      <c r="IL1592" s="72"/>
      <c r="IM1592" s="72"/>
      <c r="IN1592" s="72"/>
      <c r="IO1592" s="72"/>
      <c r="IP1592" s="72"/>
      <c r="IQ1592" s="72"/>
      <c r="IR1592" s="72"/>
      <c r="IS1592" s="72"/>
      <c r="IT1592" s="72"/>
      <c r="IU1592" s="72"/>
      <c r="IV1592" s="72"/>
      <c r="IW1592" s="72"/>
      <c r="IX1592" s="72"/>
      <c r="IY1592" s="72"/>
      <c r="IZ1592" s="72"/>
      <c r="JA1592" s="72"/>
      <c r="JB1592" s="72"/>
      <c r="JC1592" s="72"/>
      <c r="JD1592" s="72"/>
      <c r="JE1592" s="72"/>
      <c r="JF1592" s="72"/>
      <c r="JG1592" s="72"/>
      <c r="JH1592" s="72"/>
      <c r="JI1592" s="72"/>
      <c r="JJ1592" s="72"/>
      <c r="JK1592" s="72"/>
      <c r="JL1592" s="72"/>
      <c r="JM1592" s="72"/>
      <c r="JN1592" s="72"/>
      <c r="JO1592" s="72"/>
      <c r="JP1592" s="72"/>
      <c r="JQ1592" s="72"/>
      <c r="JR1592" s="72"/>
      <c r="JS1592" s="72"/>
      <c r="JT1592" s="72"/>
      <c r="JU1592" s="72"/>
      <c r="JV1592" s="72"/>
      <c r="JW1592" s="72"/>
      <c r="JX1592" s="72"/>
      <c r="JY1592" s="72"/>
      <c r="JZ1592" s="72"/>
      <c r="KA1592" s="72"/>
      <c r="KB1592" s="72"/>
      <c r="KC1592" s="72"/>
      <c r="KD1592" s="72"/>
      <c r="KE1592" s="72"/>
      <c r="KF1592" s="72"/>
      <c r="KG1592" s="72"/>
      <c r="KH1592" s="72"/>
      <c r="KI1592" s="72"/>
      <c r="KJ1592" s="72"/>
      <c r="KK1592" s="72"/>
      <c r="KL1592" s="72"/>
      <c r="KM1592" s="72"/>
      <c r="KN1592" s="72"/>
      <c r="KO1592" s="72"/>
      <c r="KP1592" s="72"/>
      <c r="KQ1592" s="72"/>
      <c r="KR1592" s="72"/>
      <c r="KS1592" s="72"/>
      <c r="KT1592" s="72"/>
      <c r="KU1592" s="72"/>
      <c r="KV1592" s="72"/>
      <c r="KW1592" s="72"/>
      <c r="KX1592" s="72"/>
      <c r="KY1592" s="72"/>
      <c r="KZ1592" s="72"/>
      <c r="LA1592" s="72"/>
      <c r="LB1592" s="72"/>
      <c r="LC1592" s="72"/>
      <c r="LD1592" s="72"/>
      <c r="LE1592" s="72"/>
      <c r="LF1592" s="72"/>
      <c r="LG1592" s="72"/>
      <c r="LH1592" s="72"/>
      <c r="LI1592" s="72"/>
      <c r="LJ1592" s="72"/>
      <c r="LK1592" s="72"/>
      <c r="LL1592" s="72"/>
      <c r="LM1592" s="72"/>
      <c r="LN1592" s="72"/>
      <c r="LO1592" s="72"/>
      <c r="LP1592" s="72"/>
      <c r="LQ1592" s="72"/>
      <c r="LR1592" s="72"/>
      <c r="LS1592" s="72"/>
      <c r="LT1592" s="72"/>
      <c r="LU1592" s="72"/>
      <c r="LV1592" s="72"/>
      <c r="LW1592" s="72"/>
      <c r="LX1592" s="72"/>
      <c r="LY1592" s="72"/>
      <c r="LZ1592" s="72"/>
      <c r="MA1592" s="72"/>
      <c r="MB1592" s="72"/>
      <c r="MC1592" s="72"/>
      <c r="MD1592" s="72"/>
      <c r="ME1592" s="72"/>
      <c r="MF1592" s="72"/>
      <c r="MG1592" s="72"/>
      <c r="MH1592" s="72"/>
      <c r="MI1592" s="72"/>
      <c r="MJ1592" s="72"/>
      <c r="MK1592" s="72"/>
      <c r="ML1592" s="72"/>
      <c r="MM1592" s="72"/>
      <c r="MN1592" s="72"/>
      <c r="MO1592" s="72"/>
      <c r="MP1592" s="72"/>
      <c r="MQ1592" s="72"/>
      <c r="MR1592" s="72"/>
      <c r="MS1592" s="72"/>
      <c r="MT1592" s="72"/>
      <c r="MU1592" s="72"/>
      <c r="MV1592" s="72"/>
      <c r="MW1592" s="72"/>
      <c r="MX1592" s="72"/>
      <c r="MY1592" s="72"/>
      <c r="MZ1592" s="72"/>
      <c r="NA1592" s="72"/>
      <c r="NB1592" s="72"/>
      <c r="NC1592" s="72"/>
      <c r="ND1592" s="72"/>
      <c r="NE1592" s="72"/>
      <c r="NF1592" s="72"/>
      <c r="NG1592" s="72"/>
      <c r="NH1592" s="72"/>
      <c r="NI1592" s="72"/>
      <c r="NJ1592" s="72"/>
      <c r="NK1592" s="72"/>
      <c r="NL1592" s="72"/>
      <c r="NM1592" s="72"/>
      <c r="NN1592" s="72"/>
      <c r="NO1592" s="72"/>
      <c r="NP1592" s="72"/>
      <c r="NQ1592" s="72"/>
      <c r="NR1592" s="72"/>
      <c r="NS1592" s="72"/>
      <c r="NT1592" s="72"/>
      <c r="NU1592" s="72"/>
      <c r="NV1592" s="72"/>
      <c r="NW1592" s="72"/>
      <c r="NX1592" s="72"/>
      <c r="NY1592" s="72"/>
      <c r="NZ1592" s="72"/>
      <c r="OA1592" s="72"/>
      <c r="OB1592" s="72"/>
      <c r="OC1592" s="72"/>
      <c r="OD1592" s="72"/>
      <c r="OE1592" s="72"/>
      <c r="OF1592" s="72"/>
      <c r="OG1592" s="72"/>
      <c r="OH1592" s="72"/>
      <c r="OI1592" s="72"/>
      <c r="OJ1592" s="72"/>
      <c r="OK1592" s="72"/>
      <c r="OL1592" s="72"/>
      <c r="OM1592" s="72"/>
      <c r="ON1592" s="72"/>
      <c r="OO1592" s="72"/>
      <c r="OP1592" s="72"/>
      <c r="OQ1592" s="72"/>
      <c r="OR1592" s="72"/>
      <c r="OS1592" s="72"/>
      <c r="OT1592" s="72"/>
      <c r="OU1592" s="72"/>
      <c r="OV1592" s="72"/>
      <c r="OW1592" s="72"/>
      <c r="OX1592" s="72"/>
      <c r="OY1592" s="72"/>
      <c r="OZ1592" s="72"/>
      <c r="PA1592" s="72"/>
      <c r="PB1592" s="72"/>
      <c r="PC1592" s="72"/>
      <c r="PD1592" s="72"/>
      <c r="PE1592" s="72"/>
      <c r="PF1592" s="72"/>
      <c r="PG1592" s="72"/>
      <c r="PH1592" s="72"/>
      <c r="PI1592" s="72"/>
      <c r="PJ1592" s="72"/>
      <c r="PK1592" s="72"/>
      <c r="PL1592" s="72"/>
      <c r="PM1592" s="72"/>
      <c r="PN1592" s="72"/>
      <c r="PO1592" s="72"/>
      <c r="PP1592" s="72"/>
      <c r="PQ1592" s="72"/>
      <c r="PR1592" s="72"/>
      <c r="PS1592" s="72"/>
      <c r="PT1592" s="72"/>
      <c r="PU1592" s="72"/>
      <c r="PV1592" s="72"/>
      <c r="PW1592" s="72"/>
      <c r="PX1592" s="72"/>
      <c r="PY1592" s="72"/>
      <c r="PZ1592" s="72"/>
      <c r="QA1592" s="72"/>
      <c r="QB1592" s="72"/>
      <c r="QC1592" s="72"/>
      <c r="QD1592" s="72"/>
      <c r="QE1592" s="72"/>
      <c r="QF1592" s="72"/>
      <c r="QG1592" s="72"/>
      <c r="QH1592" s="72"/>
      <c r="QI1592" s="72"/>
      <c r="QJ1592" s="72"/>
      <c r="QK1592" s="72"/>
      <c r="QL1592" s="72"/>
      <c r="QM1592" s="72"/>
      <c r="QN1592" s="72"/>
      <c r="QO1592" s="72"/>
      <c r="QP1592" s="72"/>
      <c r="QQ1592" s="72"/>
      <c r="QR1592" s="72"/>
      <c r="QS1592" s="72"/>
      <c r="QT1592" s="72"/>
      <c r="QU1592" s="72"/>
      <c r="QV1592" s="72"/>
      <c r="QW1592" s="72"/>
      <c r="QX1592" s="72"/>
      <c r="QY1592" s="72"/>
      <c r="QZ1592" s="72"/>
      <c r="RA1592" s="72"/>
      <c r="RB1592" s="72"/>
      <c r="RC1592" s="72"/>
      <c r="RD1592" s="72"/>
      <c r="RE1592" s="72"/>
      <c r="RF1592" s="72"/>
      <c r="RG1592" s="72"/>
      <c r="RH1592" s="72"/>
      <c r="RI1592" s="72"/>
      <c r="RJ1592" s="72"/>
      <c r="RK1592" s="72"/>
      <c r="RL1592" s="72"/>
      <c r="RM1592" s="72"/>
      <c r="RN1592" s="72"/>
      <c r="RO1592" s="72"/>
      <c r="RP1592" s="72"/>
      <c r="RQ1592" s="72"/>
      <c r="RR1592" s="72"/>
      <c r="RS1592" s="72"/>
      <c r="RT1592" s="72"/>
      <c r="RU1592" s="72"/>
      <c r="RV1592" s="72"/>
      <c r="RW1592" s="72"/>
      <c r="RX1592" s="72"/>
      <c r="RY1592" s="72"/>
      <c r="RZ1592" s="72"/>
      <c r="SA1592" s="72"/>
      <c r="SB1592" s="72"/>
      <c r="SC1592" s="72"/>
      <c r="SD1592" s="72"/>
      <c r="SE1592" s="72"/>
      <c r="SF1592" s="72"/>
      <c r="SG1592" s="72"/>
      <c r="SH1592" s="72"/>
      <c r="SI1592" s="72"/>
      <c r="SJ1592" s="72"/>
      <c r="SK1592" s="72"/>
      <c r="SL1592" s="72"/>
      <c r="SM1592" s="72"/>
      <c r="SN1592" s="72"/>
      <c r="SO1592" s="72"/>
      <c r="SP1592" s="72"/>
      <c r="SQ1592" s="72"/>
      <c r="SR1592" s="72"/>
      <c r="SS1592" s="72"/>
      <c r="ST1592" s="72"/>
      <c r="SU1592" s="72"/>
      <c r="SV1592" s="72"/>
      <c r="SW1592" s="72"/>
      <c r="SX1592" s="72"/>
      <c r="SY1592" s="72"/>
      <c r="SZ1592" s="72"/>
      <c r="TA1592" s="72"/>
      <c r="TB1592" s="72"/>
      <c r="TC1592" s="72"/>
    </row>
    <row r="1593" spans="1:523" ht="16.5" customHeight="1" x14ac:dyDescent="0.2">
      <c r="A1593" s="20">
        <v>1079</v>
      </c>
      <c r="B1593" s="20" t="s">
        <v>77</v>
      </c>
      <c r="C1593" s="20" t="s">
        <v>830</v>
      </c>
      <c r="D1593" s="20" t="s">
        <v>38</v>
      </c>
      <c r="E1593" s="20" t="s">
        <v>1339</v>
      </c>
      <c r="F1593" s="22" t="s">
        <v>208</v>
      </c>
      <c r="G1593" s="44" t="s">
        <v>86</v>
      </c>
      <c r="H1593" s="20" t="s">
        <v>26</v>
      </c>
      <c r="I1593" s="20" t="s">
        <v>81</v>
      </c>
      <c r="J1593" s="22" t="s">
        <v>936</v>
      </c>
      <c r="K1593" s="20"/>
      <c r="L1593" s="20"/>
      <c r="M1593" s="20"/>
      <c r="N1593" s="20"/>
      <c r="O1593" s="20"/>
      <c r="P1593" s="23">
        <v>9000000</v>
      </c>
      <c r="Q1593" s="24">
        <v>12</v>
      </c>
      <c r="R1593" s="25">
        <v>45717</v>
      </c>
      <c r="S1593" s="20" t="s">
        <v>83</v>
      </c>
      <c r="T1593" s="23">
        <f t="shared" si="30"/>
        <v>108000000</v>
      </c>
      <c r="U1593" s="27" t="s">
        <v>100</v>
      </c>
      <c r="V1593" s="27" t="s">
        <v>100</v>
      </c>
      <c r="W1593" s="72"/>
      <c r="X1593" s="72"/>
      <c r="Y1593" s="72"/>
      <c r="Z1593" s="72"/>
      <c r="AA1593" s="72"/>
      <c r="AB1593" s="72"/>
      <c r="AC1593" s="72"/>
      <c r="AD1593" s="72"/>
      <c r="AE1593" s="72"/>
      <c r="AF1593" s="72"/>
      <c r="AG1593" s="72"/>
      <c r="AH1593" s="72"/>
      <c r="AI1593" s="72"/>
      <c r="AJ1593" s="72"/>
      <c r="AK1593" s="72"/>
      <c r="AL1593" s="72"/>
      <c r="AM1593" s="72"/>
      <c r="AN1593" s="72"/>
      <c r="AO1593" s="72"/>
      <c r="AP1593" s="72"/>
      <c r="AQ1593" s="72"/>
      <c r="AR1593" s="72"/>
      <c r="AS1593" s="72"/>
      <c r="AT1593" s="72"/>
      <c r="AU1593" s="72"/>
      <c r="AV1593" s="72"/>
      <c r="AW1593" s="72"/>
      <c r="AX1593" s="72"/>
      <c r="AY1593" s="72"/>
      <c r="AZ1593" s="72"/>
      <c r="BA1593" s="72"/>
      <c r="BB1593" s="72"/>
      <c r="BC1593" s="72"/>
      <c r="BD1593" s="72"/>
      <c r="BE1593" s="72"/>
      <c r="BF1593" s="72"/>
      <c r="BG1593" s="72"/>
      <c r="BH1593" s="72"/>
      <c r="BI1593" s="72"/>
      <c r="BJ1593" s="72"/>
      <c r="BK1593" s="72"/>
      <c r="BL1593" s="72"/>
      <c r="BM1593" s="72"/>
      <c r="BN1593" s="72"/>
      <c r="BO1593" s="72"/>
      <c r="BP1593" s="72"/>
      <c r="BQ1593" s="72"/>
      <c r="BR1593" s="72"/>
      <c r="BS1593" s="72"/>
      <c r="BT1593" s="72"/>
      <c r="BU1593" s="72"/>
      <c r="BV1593" s="72"/>
      <c r="BW1593" s="72"/>
      <c r="BX1593" s="72"/>
      <c r="BY1593" s="72"/>
      <c r="BZ1593" s="72"/>
      <c r="CA1593" s="72"/>
      <c r="CB1593" s="72"/>
      <c r="CC1593" s="72"/>
      <c r="CD1593" s="72"/>
      <c r="CE1593" s="72"/>
      <c r="CF1593" s="72"/>
      <c r="CG1593" s="72"/>
      <c r="CH1593" s="72"/>
      <c r="CI1593" s="72"/>
      <c r="CJ1593" s="72"/>
      <c r="CK1593" s="72"/>
      <c r="CL1593" s="72"/>
      <c r="CM1593" s="72"/>
      <c r="CN1593" s="72"/>
      <c r="CO1593" s="72"/>
      <c r="CP1593" s="72"/>
      <c r="CQ1593" s="72"/>
      <c r="CR1593" s="72"/>
      <c r="CS1593" s="72"/>
      <c r="CT1593" s="72"/>
      <c r="CU1593" s="72"/>
      <c r="CV1593" s="72"/>
      <c r="CW1593" s="72"/>
      <c r="CX1593" s="72"/>
      <c r="CY1593" s="72"/>
      <c r="CZ1593" s="72"/>
      <c r="DA1593" s="72"/>
      <c r="DB1593" s="72"/>
      <c r="DC1593" s="72"/>
      <c r="DD1593" s="72"/>
      <c r="DE1593" s="72"/>
      <c r="DF1593" s="72"/>
      <c r="DG1593" s="72"/>
      <c r="DH1593" s="72"/>
      <c r="DI1593" s="72"/>
      <c r="DJ1593" s="72"/>
      <c r="DK1593" s="72"/>
      <c r="DL1593" s="72"/>
      <c r="DM1593" s="72"/>
      <c r="DN1593" s="72"/>
      <c r="DO1593" s="72"/>
      <c r="DP1593" s="72"/>
      <c r="DQ1593" s="72"/>
      <c r="DR1593" s="72"/>
      <c r="DS1593" s="72"/>
      <c r="DT1593" s="72"/>
      <c r="DU1593" s="72"/>
      <c r="DV1593" s="72"/>
      <c r="DW1593" s="72"/>
      <c r="DX1593" s="72"/>
      <c r="DY1593" s="72"/>
      <c r="DZ1593" s="72"/>
      <c r="EA1593" s="72"/>
      <c r="EB1593" s="72"/>
      <c r="EC1593" s="72"/>
      <c r="ED1593" s="72"/>
      <c r="EE1593" s="72"/>
      <c r="EF1593" s="72"/>
      <c r="EG1593" s="72"/>
      <c r="EH1593" s="72"/>
      <c r="EI1593" s="72"/>
      <c r="EJ1593" s="72"/>
      <c r="EK1593" s="72"/>
      <c r="EL1593" s="72"/>
      <c r="EM1593" s="72"/>
      <c r="EN1593" s="72"/>
      <c r="EO1593" s="72"/>
      <c r="EP1593" s="72"/>
      <c r="EQ1593" s="72"/>
      <c r="ER1593" s="72"/>
      <c r="ES1593" s="72"/>
      <c r="ET1593" s="72"/>
      <c r="EU1593" s="72"/>
      <c r="EV1593" s="72"/>
      <c r="EW1593" s="72"/>
      <c r="EX1593" s="72"/>
      <c r="EY1593" s="72"/>
      <c r="EZ1593" s="72"/>
      <c r="FA1593" s="72"/>
      <c r="FB1593" s="72"/>
      <c r="FC1593" s="72"/>
      <c r="FD1593" s="72"/>
      <c r="FE1593" s="72"/>
      <c r="FF1593" s="72"/>
      <c r="FG1593" s="72"/>
      <c r="FH1593" s="72"/>
      <c r="FI1593" s="72"/>
      <c r="FJ1593" s="72"/>
      <c r="FK1593" s="72"/>
      <c r="FL1593" s="72"/>
      <c r="FM1593" s="72"/>
      <c r="FN1593" s="72"/>
      <c r="FO1593" s="72"/>
      <c r="FP1593" s="72"/>
      <c r="FQ1593" s="72"/>
      <c r="FR1593" s="72"/>
      <c r="FS1593" s="72"/>
      <c r="FT1593" s="72"/>
      <c r="FU1593" s="72"/>
      <c r="FV1593" s="72"/>
      <c r="FW1593" s="72"/>
      <c r="FX1593" s="72"/>
      <c r="FY1593" s="72"/>
      <c r="FZ1593" s="72"/>
      <c r="GA1593" s="72"/>
      <c r="GB1593" s="72"/>
      <c r="GC1593" s="72"/>
      <c r="GD1593" s="72"/>
      <c r="GE1593" s="72"/>
      <c r="GF1593" s="72"/>
      <c r="GG1593" s="72"/>
      <c r="GH1593" s="72"/>
      <c r="GI1593" s="72"/>
      <c r="GJ1593" s="72"/>
      <c r="GK1593" s="72"/>
      <c r="GL1593" s="72"/>
      <c r="GM1593" s="72"/>
      <c r="GN1593" s="72"/>
      <c r="GO1593" s="72"/>
      <c r="GP1593" s="72"/>
      <c r="GQ1593" s="72"/>
      <c r="GR1593" s="72"/>
      <c r="GS1593" s="72"/>
      <c r="GT1593" s="72"/>
      <c r="GU1593" s="72"/>
      <c r="GV1593" s="72"/>
      <c r="GW1593" s="72"/>
      <c r="GX1593" s="72"/>
      <c r="GY1593" s="72"/>
      <c r="GZ1593" s="72"/>
      <c r="HA1593" s="72"/>
      <c r="HB1593" s="72"/>
      <c r="HC1593" s="72"/>
      <c r="HD1593" s="72"/>
      <c r="HE1593" s="72"/>
      <c r="HF1593" s="72"/>
      <c r="HG1593" s="72"/>
      <c r="HH1593" s="72"/>
      <c r="HI1593" s="72"/>
      <c r="HJ1593" s="72"/>
      <c r="HK1593" s="72"/>
      <c r="HL1593" s="72"/>
      <c r="HM1593" s="72"/>
      <c r="HN1593" s="72"/>
      <c r="HO1593" s="72"/>
      <c r="HP1593" s="72"/>
      <c r="HQ1593" s="72"/>
      <c r="HR1593" s="72"/>
      <c r="HS1593" s="72"/>
      <c r="HT1593" s="72"/>
      <c r="HU1593" s="72"/>
      <c r="HV1593" s="72"/>
      <c r="HW1593" s="72"/>
      <c r="HX1593" s="72"/>
      <c r="HY1593" s="72"/>
      <c r="HZ1593" s="72"/>
      <c r="IA1593" s="72"/>
      <c r="IB1593" s="72"/>
      <c r="IC1593" s="72"/>
      <c r="ID1593" s="72"/>
      <c r="IE1593" s="72"/>
      <c r="IF1593" s="72"/>
      <c r="IG1593" s="72"/>
      <c r="IH1593" s="72"/>
      <c r="II1593" s="72"/>
      <c r="IJ1593" s="72"/>
      <c r="IK1593" s="72"/>
      <c r="IL1593" s="72"/>
      <c r="IM1593" s="72"/>
      <c r="IN1593" s="72"/>
      <c r="IO1593" s="72"/>
      <c r="IP1593" s="72"/>
      <c r="IQ1593" s="72"/>
      <c r="IR1593" s="72"/>
      <c r="IS1593" s="72"/>
      <c r="IT1593" s="72"/>
      <c r="IU1593" s="72"/>
      <c r="IV1593" s="72"/>
      <c r="IW1593" s="72"/>
      <c r="IX1593" s="72"/>
      <c r="IY1593" s="72"/>
      <c r="IZ1593" s="72"/>
      <c r="JA1593" s="72"/>
      <c r="JB1593" s="72"/>
      <c r="JC1593" s="72"/>
      <c r="JD1593" s="72"/>
      <c r="JE1593" s="72"/>
      <c r="JF1593" s="72"/>
      <c r="JG1593" s="72"/>
      <c r="JH1593" s="72"/>
      <c r="JI1593" s="72"/>
      <c r="JJ1593" s="72"/>
      <c r="JK1593" s="72"/>
      <c r="JL1593" s="72"/>
      <c r="JM1593" s="72"/>
      <c r="JN1593" s="72"/>
      <c r="JO1593" s="72"/>
      <c r="JP1593" s="72"/>
      <c r="JQ1593" s="72"/>
      <c r="JR1593" s="72"/>
      <c r="JS1593" s="72"/>
      <c r="JT1593" s="72"/>
      <c r="JU1593" s="72"/>
      <c r="JV1593" s="72"/>
      <c r="JW1593" s="72"/>
      <c r="JX1593" s="72"/>
      <c r="JY1593" s="72"/>
      <c r="JZ1593" s="72"/>
      <c r="KA1593" s="72"/>
      <c r="KB1593" s="72"/>
      <c r="KC1593" s="72"/>
      <c r="KD1593" s="72"/>
      <c r="KE1593" s="72"/>
      <c r="KF1593" s="72"/>
      <c r="KG1593" s="72"/>
      <c r="KH1593" s="72"/>
      <c r="KI1593" s="72"/>
      <c r="KJ1593" s="72"/>
      <c r="KK1593" s="72"/>
      <c r="KL1593" s="72"/>
      <c r="KM1593" s="72"/>
      <c r="KN1593" s="72"/>
      <c r="KO1593" s="72"/>
      <c r="KP1593" s="72"/>
      <c r="KQ1593" s="72"/>
      <c r="KR1593" s="72"/>
      <c r="KS1593" s="72"/>
      <c r="KT1593" s="72"/>
      <c r="KU1593" s="72"/>
      <c r="KV1593" s="72"/>
      <c r="KW1593" s="72"/>
      <c r="KX1593" s="72"/>
      <c r="KY1593" s="72"/>
      <c r="KZ1593" s="72"/>
      <c r="LA1593" s="72"/>
      <c r="LB1593" s="72"/>
      <c r="LC1593" s="72"/>
      <c r="LD1593" s="72"/>
      <c r="LE1593" s="72"/>
      <c r="LF1593" s="72"/>
      <c r="LG1593" s="72"/>
      <c r="LH1593" s="72"/>
      <c r="LI1593" s="72"/>
      <c r="LJ1593" s="72"/>
      <c r="LK1593" s="72"/>
      <c r="LL1593" s="72"/>
      <c r="LM1593" s="72"/>
      <c r="LN1593" s="72"/>
      <c r="LO1593" s="72"/>
      <c r="LP1593" s="72"/>
      <c r="LQ1593" s="72"/>
      <c r="LR1593" s="72"/>
      <c r="LS1593" s="72"/>
      <c r="LT1593" s="72"/>
      <c r="LU1593" s="72"/>
      <c r="LV1593" s="72"/>
      <c r="LW1593" s="72"/>
      <c r="LX1593" s="72"/>
      <c r="LY1593" s="72"/>
      <c r="LZ1593" s="72"/>
      <c r="MA1593" s="72"/>
      <c r="MB1593" s="72"/>
      <c r="MC1593" s="72"/>
      <c r="MD1593" s="72"/>
      <c r="ME1593" s="72"/>
      <c r="MF1593" s="72"/>
      <c r="MG1593" s="72"/>
      <c r="MH1593" s="72"/>
      <c r="MI1593" s="72"/>
      <c r="MJ1593" s="72"/>
      <c r="MK1593" s="72"/>
      <c r="ML1593" s="72"/>
      <c r="MM1593" s="72"/>
      <c r="MN1593" s="72"/>
      <c r="MO1593" s="72"/>
      <c r="MP1593" s="72"/>
      <c r="MQ1593" s="72"/>
      <c r="MR1593" s="72"/>
      <c r="MS1593" s="72"/>
      <c r="MT1593" s="72"/>
      <c r="MU1593" s="72"/>
      <c r="MV1593" s="72"/>
      <c r="MW1593" s="72"/>
      <c r="MX1593" s="72"/>
      <c r="MY1593" s="72"/>
      <c r="MZ1593" s="72"/>
      <c r="NA1593" s="72"/>
      <c r="NB1593" s="72"/>
      <c r="NC1593" s="72"/>
      <c r="ND1593" s="72"/>
      <c r="NE1593" s="72"/>
      <c r="NF1593" s="72"/>
      <c r="NG1593" s="72"/>
      <c r="NH1593" s="72"/>
      <c r="NI1593" s="72"/>
      <c r="NJ1593" s="72"/>
      <c r="NK1593" s="72"/>
      <c r="NL1593" s="72"/>
      <c r="NM1593" s="72"/>
      <c r="NN1593" s="72"/>
      <c r="NO1593" s="72"/>
      <c r="NP1593" s="72"/>
      <c r="NQ1593" s="72"/>
      <c r="NR1593" s="72"/>
      <c r="NS1593" s="72"/>
      <c r="NT1593" s="72"/>
      <c r="NU1593" s="72"/>
      <c r="NV1593" s="72"/>
      <c r="NW1593" s="72"/>
      <c r="NX1593" s="72"/>
      <c r="NY1593" s="72"/>
      <c r="NZ1593" s="72"/>
      <c r="OA1593" s="72"/>
      <c r="OB1593" s="72"/>
      <c r="OC1593" s="72"/>
      <c r="OD1593" s="72"/>
      <c r="OE1593" s="72"/>
      <c r="OF1593" s="72"/>
      <c r="OG1593" s="72"/>
      <c r="OH1593" s="72"/>
      <c r="OI1593" s="72"/>
      <c r="OJ1593" s="72"/>
      <c r="OK1593" s="72"/>
      <c r="OL1593" s="72"/>
      <c r="OM1593" s="72"/>
      <c r="ON1593" s="72"/>
      <c r="OO1593" s="72"/>
      <c r="OP1593" s="72"/>
      <c r="OQ1593" s="72"/>
      <c r="OR1593" s="72"/>
      <c r="OS1593" s="72"/>
      <c r="OT1593" s="72"/>
      <c r="OU1593" s="72"/>
      <c r="OV1593" s="72"/>
      <c r="OW1593" s="72"/>
      <c r="OX1593" s="72"/>
      <c r="OY1593" s="72"/>
      <c r="OZ1593" s="72"/>
      <c r="PA1593" s="72"/>
      <c r="PB1593" s="72"/>
      <c r="PC1593" s="72"/>
      <c r="PD1593" s="72"/>
      <c r="PE1593" s="72"/>
      <c r="PF1593" s="72"/>
      <c r="PG1593" s="72"/>
      <c r="PH1593" s="72"/>
      <c r="PI1593" s="72"/>
      <c r="PJ1593" s="72"/>
      <c r="PK1593" s="72"/>
      <c r="PL1593" s="72"/>
      <c r="PM1593" s="72"/>
      <c r="PN1593" s="72"/>
      <c r="PO1593" s="72"/>
      <c r="PP1593" s="72"/>
      <c r="PQ1593" s="72"/>
      <c r="PR1593" s="72"/>
      <c r="PS1593" s="72"/>
      <c r="PT1593" s="72"/>
      <c r="PU1593" s="72"/>
      <c r="PV1593" s="72"/>
      <c r="PW1593" s="72"/>
      <c r="PX1593" s="72"/>
      <c r="PY1593" s="72"/>
      <c r="PZ1593" s="72"/>
      <c r="QA1593" s="72"/>
      <c r="QB1593" s="72"/>
      <c r="QC1593" s="72"/>
      <c r="QD1593" s="72"/>
      <c r="QE1593" s="72"/>
      <c r="QF1593" s="72"/>
      <c r="QG1593" s="72"/>
      <c r="QH1593" s="72"/>
      <c r="QI1593" s="72"/>
      <c r="QJ1593" s="72"/>
      <c r="QK1593" s="72"/>
      <c r="QL1593" s="72"/>
      <c r="QM1593" s="72"/>
      <c r="QN1593" s="72"/>
      <c r="QO1593" s="72"/>
      <c r="QP1593" s="72"/>
      <c r="QQ1593" s="72"/>
      <c r="QR1593" s="72"/>
      <c r="QS1593" s="72"/>
      <c r="QT1593" s="72"/>
      <c r="QU1593" s="72"/>
      <c r="QV1593" s="72"/>
      <c r="QW1593" s="72"/>
      <c r="QX1593" s="72"/>
      <c r="QY1593" s="72"/>
      <c r="QZ1593" s="72"/>
      <c r="RA1593" s="72"/>
      <c r="RB1593" s="72"/>
      <c r="RC1593" s="72"/>
      <c r="RD1593" s="72"/>
      <c r="RE1593" s="72"/>
      <c r="RF1593" s="72"/>
      <c r="RG1593" s="72"/>
      <c r="RH1593" s="72"/>
      <c r="RI1593" s="72"/>
      <c r="RJ1593" s="72"/>
      <c r="RK1593" s="72"/>
      <c r="RL1593" s="72"/>
      <c r="RM1593" s="72"/>
      <c r="RN1593" s="72"/>
      <c r="RO1593" s="72"/>
      <c r="RP1593" s="72"/>
      <c r="RQ1593" s="72"/>
      <c r="RR1593" s="72"/>
      <c r="RS1593" s="72"/>
      <c r="RT1593" s="72"/>
      <c r="RU1593" s="72"/>
      <c r="RV1593" s="72"/>
      <c r="RW1593" s="72"/>
      <c r="RX1593" s="72"/>
      <c r="RY1593" s="72"/>
      <c r="RZ1593" s="72"/>
      <c r="SA1593" s="72"/>
      <c r="SB1593" s="72"/>
      <c r="SC1593" s="72"/>
      <c r="SD1593" s="72"/>
      <c r="SE1593" s="72"/>
      <c r="SF1593" s="72"/>
      <c r="SG1593" s="72"/>
      <c r="SH1593" s="72"/>
      <c r="SI1593" s="72"/>
      <c r="SJ1593" s="72"/>
      <c r="SK1593" s="72"/>
      <c r="SL1593" s="72"/>
      <c r="SM1593" s="72"/>
      <c r="SN1593" s="72"/>
      <c r="SO1593" s="72"/>
      <c r="SP1593" s="72"/>
      <c r="SQ1593" s="72"/>
      <c r="SR1593" s="72"/>
      <c r="SS1593" s="72"/>
      <c r="ST1593" s="72"/>
      <c r="SU1593" s="72"/>
      <c r="SV1593" s="72"/>
      <c r="SW1593" s="72"/>
      <c r="SX1593" s="72"/>
      <c r="SY1593" s="72"/>
      <c r="SZ1593" s="72"/>
      <c r="TA1593" s="72"/>
      <c r="TB1593" s="72"/>
      <c r="TC1593" s="72"/>
    </row>
    <row r="1594" spans="1:523" ht="16.5" customHeight="1" x14ac:dyDescent="0.2">
      <c r="A1594" s="20">
        <v>1081</v>
      </c>
      <c r="B1594" s="20" t="s">
        <v>77</v>
      </c>
      <c r="C1594" s="20" t="s">
        <v>830</v>
      </c>
      <c r="D1594" s="20" t="s">
        <v>38</v>
      </c>
      <c r="E1594" s="20" t="s">
        <v>1345</v>
      </c>
      <c r="F1594" s="22" t="s">
        <v>212</v>
      </c>
      <c r="G1594" s="44" t="s">
        <v>86</v>
      </c>
      <c r="H1594" s="20" t="s">
        <v>35</v>
      </c>
      <c r="I1594" s="20" t="s">
        <v>81</v>
      </c>
      <c r="J1594" s="22" t="s">
        <v>915</v>
      </c>
      <c r="K1594" s="20"/>
      <c r="L1594" s="20"/>
      <c r="M1594" s="20"/>
      <c r="N1594" s="20"/>
      <c r="O1594" s="20"/>
      <c r="P1594" s="23">
        <v>24356000</v>
      </c>
      <c r="Q1594" s="24">
        <v>12</v>
      </c>
      <c r="R1594" s="25">
        <v>45717</v>
      </c>
      <c r="S1594" s="20" t="s">
        <v>83</v>
      </c>
      <c r="T1594" s="23">
        <f t="shared" si="30"/>
        <v>292272000</v>
      </c>
      <c r="U1594" s="27" t="s">
        <v>100</v>
      </c>
      <c r="V1594" s="27" t="s">
        <v>100</v>
      </c>
      <c r="W1594" s="72"/>
      <c r="X1594" s="72"/>
      <c r="Y1594" s="72"/>
      <c r="Z1594" s="72"/>
      <c r="AA1594" s="72"/>
      <c r="AB1594" s="72"/>
      <c r="AC1594" s="72"/>
      <c r="AD1594" s="72"/>
      <c r="AE1594" s="72"/>
      <c r="AF1594" s="72"/>
      <c r="AG1594" s="72"/>
      <c r="AH1594" s="72"/>
      <c r="AI1594" s="72"/>
      <c r="AJ1594" s="72"/>
      <c r="AK1594" s="72"/>
      <c r="AL1594" s="72"/>
      <c r="AM1594" s="72"/>
      <c r="AN1594" s="72"/>
      <c r="AO1594" s="72"/>
      <c r="AP1594" s="72"/>
      <c r="AQ1594" s="72"/>
      <c r="AR1594" s="72"/>
      <c r="AS1594" s="72"/>
      <c r="AT1594" s="72"/>
      <c r="AU1594" s="72"/>
      <c r="AV1594" s="72"/>
      <c r="AW1594" s="72"/>
      <c r="AX1594" s="72"/>
      <c r="AY1594" s="72"/>
      <c r="AZ1594" s="72"/>
      <c r="BA1594" s="72"/>
      <c r="BB1594" s="72"/>
      <c r="BC1594" s="72"/>
      <c r="BD1594" s="72"/>
      <c r="BE1594" s="72"/>
      <c r="BF1594" s="72"/>
      <c r="BG1594" s="72"/>
      <c r="BH1594" s="72"/>
      <c r="BI1594" s="72"/>
      <c r="BJ1594" s="72"/>
      <c r="BK1594" s="72"/>
      <c r="BL1594" s="72"/>
      <c r="BM1594" s="72"/>
      <c r="BN1594" s="72"/>
      <c r="BO1594" s="72"/>
      <c r="BP1594" s="72"/>
      <c r="BQ1594" s="72"/>
      <c r="BR1594" s="72"/>
      <c r="BS1594" s="72"/>
      <c r="BT1594" s="72"/>
      <c r="BU1594" s="72"/>
      <c r="BV1594" s="72"/>
      <c r="BW1594" s="72"/>
      <c r="BX1594" s="72"/>
      <c r="BY1594" s="72"/>
      <c r="BZ1594" s="72"/>
      <c r="CA1594" s="72"/>
      <c r="CB1594" s="72"/>
      <c r="CC1594" s="72"/>
      <c r="CD1594" s="72"/>
      <c r="CE1594" s="72"/>
      <c r="CF1594" s="72"/>
      <c r="CG1594" s="72"/>
      <c r="CH1594" s="72"/>
      <c r="CI1594" s="72"/>
      <c r="CJ1594" s="72"/>
      <c r="CK1594" s="72"/>
      <c r="CL1594" s="72"/>
      <c r="CM1594" s="72"/>
      <c r="CN1594" s="72"/>
      <c r="CO1594" s="72"/>
      <c r="CP1594" s="72"/>
      <c r="CQ1594" s="72"/>
      <c r="CR1594" s="72"/>
      <c r="CS1594" s="72"/>
      <c r="CT1594" s="72"/>
      <c r="CU1594" s="72"/>
      <c r="CV1594" s="72"/>
      <c r="CW1594" s="72"/>
      <c r="CX1594" s="72"/>
      <c r="CY1594" s="72"/>
      <c r="CZ1594" s="72"/>
      <c r="DA1594" s="72"/>
      <c r="DB1594" s="72"/>
      <c r="DC1594" s="72"/>
      <c r="DD1594" s="72"/>
      <c r="DE1594" s="72"/>
      <c r="DF1594" s="72"/>
      <c r="DG1594" s="72"/>
      <c r="DH1594" s="72"/>
      <c r="DI1594" s="72"/>
      <c r="DJ1594" s="72"/>
      <c r="DK1594" s="72"/>
      <c r="DL1594" s="72"/>
      <c r="DM1594" s="72"/>
      <c r="DN1594" s="72"/>
      <c r="DO1594" s="72"/>
      <c r="DP1594" s="72"/>
      <c r="DQ1594" s="72"/>
      <c r="DR1594" s="72"/>
      <c r="DS1594" s="72"/>
      <c r="DT1594" s="72"/>
      <c r="DU1594" s="72"/>
      <c r="DV1594" s="72"/>
      <c r="DW1594" s="72"/>
      <c r="DX1594" s="72"/>
      <c r="DY1594" s="72"/>
      <c r="DZ1594" s="72"/>
      <c r="EA1594" s="72"/>
      <c r="EB1594" s="72"/>
      <c r="EC1594" s="72"/>
      <c r="ED1594" s="72"/>
      <c r="EE1594" s="72"/>
      <c r="EF1594" s="72"/>
      <c r="EG1594" s="72"/>
      <c r="EH1594" s="72"/>
      <c r="EI1594" s="72"/>
      <c r="EJ1594" s="72"/>
      <c r="EK1594" s="72"/>
      <c r="EL1594" s="72"/>
      <c r="EM1594" s="72"/>
      <c r="EN1594" s="72"/>
      <c r="EO1594" s="72"/>
      <c r="EP1594" s="72"/>
      <c r="EQ1594" s="72"/>
      <c r="ER1594" s="72"/>
      <c r="ES1594" s="72"/>
      <c r="ET1594" s="72"/>
      <c r="EU1594" s="72"/>
      <c r="EV1594" s="72"/>
      <c r="EW1594" s="72"/>
      <c r="EX1594" s="72"/>
      <c r="EY1594" s="72"/>
      <c r="EZ1594" s="72"/>
      <c r="FA1594" s="72"/>
      <c r="FB1594" s="72"/>
      <c r="FC1594" s="72"/>
      <c r="FD1594" s="72"/>
      <c r="FE1594" s="72"/>
      <c r="FF1594" s="72"/>
      <c r="FG1594" s="72"/>
      <c r="FH1594" s="72"/>
      <c r="FI1594" s="72"/>
      <c r="FJ1594" s="72"/>
      <c r="FK1594" s="72"/>
      <c r="FL1594" s="72"/>
      <c r="FM1594" s="72"/>
      <c r="FN1594" s="72"/>
      <c r="FO1594" s="72"/>
      <c r="FP1594" s="72"/>
      <c r="FQ1594" s="72"/>
      <c r="FR1594" s="72"/>
      <c r="FS1594" s="72"/>
      <c r="FT1594" s="72"/>
      <c r="FU1594" s="72"/>
      <c r="FV1594" s="72"/>
      <c r="FW1594" s="72"/>
      <c r="FX1594" s="72"/>
      <c r="FY1594" s="72"/>
      <c r="FZ1594" s="72"/>
      <c r="GA1594" s="72"/>
      <c r="GB1594" s="72"/>
      <c r="GC1594" s="72"/>
      <c r="GD1594" s="72"/>
      <c r="GE1594" s="72"/>
      <c r="GF1594" s="72"/>
      <c r="GG1594" s="72"/>
      <c r="GH1594" s="72"/>
      <c r="GI1594" s="72"/>
      <c r="GJ1594" s="72"/>
      <c r="GK1594" s="72"/>
      <c r="GL1594" s="72"/>
      <c r="GM1594" s="72"/>
      <c r="GN1594" s="72"/>
      <c r="GO1594" s="72"/>
      <c r="GP1594" s="72"/>
      <c r="GQ1594" s="72"/>
      <c r="GR1594" s="72"/>
      <c r="GS1594" s="72"/>
      <c r="GT1594" s="72"/>
      <c r="GU1594" s="72"/>
      <c r="GV1594" s="72"/>
      <c r="GW1594" s="72"/>
      <c r="GX1594" s="72"/>
      <c r="GY1594" s="72"/>
      <c r="GZ1594" s="72"/>
      <c r="HA1594" s="72"/>
      <c r="HB1594" s="72"/>
      <c r="HC1594" s="72"/>
      <c r="HD1594" s="72"/>
      <c r="HE1594" s="72"/>
      <c r="HF1594" s="72"/>
      <c r="HG1594" s="72"/>
      <c r="HH1594" s="72"/>
      <c r="HI1594" s="72"/>
      <c r="HJ1594" s="72"/>
      <c r="HK1594" s="72"/>
      <c r="HL1594" s="72"/>
      <c r="HM1594" s="72"/>
      <c r="HN1594" s="72"/>
      <c r="HO1594" s="72"/>
      <c r="HP1594" s="72"/>
      <c r="HQ1594" s="72"/>
      <c r="HR1594" s="72"/>
      <c r="HS1594" s="72"/>
      <c r="HT1594" s="72"/>
      <c r="HU1594" s="72"/>
      <c r="HV1594" s="72"/>
      <c r="HW1594" s="72"/>
      <c r="HX1594" s="72"/>
      <c r="HY1594" s="72"/>
      <c r="HZ1594" s="72"/>
      <c r="IA1594" s="72"/>
      <c r="IB1594" s="72"/>
      <c r="IC1594" s="72"/>
      <c r="ID1594" s="72"/>
      <c r="IE1594" s="72"/>
      <c r="IF1594" s="72"/>
      <c r="IG1594" s="72"/>
      <c r="IH1594" s="72"/>
      <c r="II1594" s="72"/>
      <c r="IJ1594" s="72"/>
      <c r="IK1594" s="72"/>
      <c r="IL1594" s="72"/>
      <c r="IM1594" s="72"/>
      <c r="IN1594" s="72"/>
      <c r="IO1594" s="72"/>
      <c r="IP1594" s="72"/>
      <c r="IQ1594" s="72"/>
      <c r="IR1594" s="72"/>
      <c r="IS1594" s="72"/>
      <c r="IT1594" s="72"/>
      <c r="IU1594" s="72"/>
      <c r="IV1594" s="72"/>
      <c r="IW1594" s="72"/>
      <c r="IX1594" s="72"/>
      <c r="IY1594" s="72"/>
      <c r="IZ1594" s="72"/>
      <c r="JA1594" s="72"/>
      <c r="JB1594" s="72"/>
      <c r="JC1594" s="72"/>
      <c r="JD1594" s="72"/>
      <c r="JE1594" s="72"/>
      <c r="JF1594" s="72"/>
      <c r="JG1594" s="72"/>
      <c r="JH1594" s="72"/>
      <c r="JI1594" s="72"/>
      <c r="JJ1594" s="72"/>
      <c r="JK1594" s="72"/>
      <c r="JL1594" s="72"/>
      <c r="JM1594" s="72"/>
      <c r="JN1594" s="72"/>
      <c r="JO1594" s="72"/>
      <c r="JP1594" s="72"/>
      <c r="JQ1594" s="72"/>
      <c r="JR1594" s="72"/>
      <c r="JS1594" s="72"/>
      <c r="JT1594" s="72"/>
      <c r="JU1594" s="72"/>
      <c r="JV1594" s="72"/>
      <c r="JW1594" s="72"/>
      <c r="JX1594" s="72"/>
      <c r="JY1594" s="72"/>
      <c r="JZ1594" s="72"/>
      <c r="KA1594" s="72"/>
      <c r="KB1594" s="72"/>
      <c r="KC1594" s="72"/>
      <c r="KD1594" s="72"/>
      <c r="KE1594" s="72"/>
      <c r="KF1594" s="72"/>
      <c r="KG1594" s="72"/>
      <c r="KH1594" s="72"/>
      <c r="KI1594" s="72"/>
      <c r="KJ1594" s="72"/>
      <c r="KK1594" s="72"/>
      <c r="KL1594" s="72"/>
      <c r="KM1594" s="72"/>
      <c r="KN1594" s="72"/>
      <c r="KO1594" s="72"/>
      <c r="KP1594" s="72"/>
      <c r="KQ1594" s="72"/>
      <c r="KR1594" s="72"/>
      <c r="KS1594" s="72"/>
      <c r="KT1594" s="72"/>
      <c r="KU1594" s="72"/>
      <c r="KV1594" s="72"/>
      <c r="KW1594" s="72"/>
      <c r="KX1594" s="72"/>
      <c r="KY1594" s="72"/>
      <c r="KZ1594" s="72"/>
      <c r="LA1594" s="72"/>
      <c r="LB1594" s="72"/>
      <c r="LC1594" s="72"/>
      <c r="LD1594" s="72"/>
      <c r="LE1594" s="72"/>
      <c r="LF1594" s="72"/>
      <c r="LG1594" s="72"/>
      <c r="LH1594" s="72"/>
      <c r="LI1594" s="72"/>
      <c r="LJ1594" s="72"/>
      <c r="LK1594" s="72"/>
      <c r="LL1594" s="72"/>
      <c r="LM1594" s="72"/>
      <c r="LN1594" s="72"/>
      <c r="LO1594" s="72"/>
      <c r="LP1594" s="72"/>
      <c r="LQ1594" s="72"/>
      <c r="LR1594" s="72"/>
      <c r="LS1594" s="72"/>
      <c r="LT1594" s="72"/>
      <c r="LU1594" s="72"/>
      <c r="LV1594" s="72"/>
      <c r="LW1594" s="72"/>
      <c r="LX1594" s="72"/>
      <c r="LY1594" s="72"/>
      <c r="LZ1594" s="72"/>
      <c r="MA1594" s="72"/>
      <c r="MB1594" s="72"/>
      <c r="MC1594" s="72"/>
      <c r="MD1594" s="72"/>
      <c r="ME1594" s="72"/>
      <c r="MF1594" s="72"/>
      <c r="MG1594" s="72"/>
      <c r="MH1594" s="72"/>
      <c r="MI1594" s="72"/>
      <c r="MJ1594" s="72"/>
      <c r="MK1594" s="72"/>
      <c r="ML1594" s="72"/>
      <c r="MM1594" s="72"/>
      <c r="MN1594" s="72"/>
      <c r="MO1594" s="72"/>
      <c r="MP1594" s="72"/>
      <c r="MQ1594" s="72"/>
      <c r="MR1594" s="72"/>
      <c r="MS1594" s="72"/>
      <c r="MT1594" s="72"/>
      <c r="MU1594" s="72"/>
      <c r="MV1594" s="72"/>
      <c r="MW1594" s="72"/>
      <c r="MX1594" s="72"/>
      <c r="MY1594" s="72"/>
      <c r="MZ1594" s="72"/>
      <c r="NA1594" s="72"/>
      <c r="NB1594" s="72"/>
      <c r="NC1594" s="72"/>
      <c r="ND1594" s="72"/>
      <c r="NE1594" s="72"/>
      <c r="NF1594" s="72"/>
      <c r="NG1594" s="72"/>
      <c r="NH1594" s="72"/>
      <c r="NI1594" s="72"/>
      <c r="NJ1594" s="72"/>
      <c r="NK1594" s="72"/>
      <c r="NL1594" s="72"/>
      <c r="NM1594" s="72"/>
      <c r="NN1594" s="72"/>
      <c r="NO1594" s="72"/>
      <c r="NP1594" s="72"/>
      <c r="NQ1594" s="72"/>
      <c r="NR1594" s="72"/>
      <c r="NS1594" s="72"/>
      <c r="NT1594" s="72"/>
      <c r="NU1594" s="72"/>
      <c r="NV1594" s="72"/>
      <c r="NW1594" s="72"/>
      <c r="NX1594" s="72"/>
      <c r="NY1594" s="72"/>
      <c r="NZ1594" s="72"/>
      <c r="OA1594" s="72"/>
      <c r="OB1594" s="72"/>
      <c r="OC1594" s="72"/>
      <c r="OD1594" s="72"/>
      <c r="OE1594" s="72"/>
      <c r="OF1594" s="72"/>
      <c r="OG1594" s="72"/>
      <c r="OH1594" s="72"/>
      <c r="OI1594" s="72"/>
      <c r="OJ1594" s="72"/>
      <c r="OK1594" s="72"/>
      <c r="OL1594" s="72"/>
      <c r="OM1594" s="72"/>
      <c r="ON1594" s="72"/>
      <c r="OO1594" s="72"/>
      <c r="OP1594" s="72"/>
      <c r="OQ1594" s="72"/>
      <c r="OR1594" s="72"/>
      <c r="OS1594" s="72"/>
      <c r="OT1594" s="72"/>
      <c r="OU1594" s="72"/>
      <c r="OV1594" s="72"/>
      <c r="OW1594" s="72"/>
      <c r="OX1594" s="72"/>
      <c r="OY1594" s="72"/>
      <c r="OZ1594" s="72"/>
      <c r="PA1594" s="72"/>
      <c r="PB1594" s="72"/>
      <c r="PC1594" s="72"/>
      <c r="PD1594" s="72"/>
      <c r="PE1594" s="72"/>
      <c r="PF1594" s="72"/>
      <c r="PG1594" s="72"/>
      <c r="PH1594" s="72"/>
      <c r="PI1594" s="72"/>
      <c r="PJ1594" s="72"/>
      <c r="PK1594" s="72"/>
      <c r="PL1594" s="72"/>
      <c r="PM1594" s="72"/>
      <c r="PN1594" s="72"/>
      <c r="PO1594" s="72"/>
      <c r="PP1594" s="72"/>
      <c r="PQ1594" s="72"/>
      <c r="PR1594" s="72"/>
      <c r="PS1594" s="72"/>
      <c r="PT1594" s="72"/>
      <c r="PU1594" s="72"/>
      <c r="PV1594" s="72"/>
      <c r="PW1594" s="72"/>
      <c r="PX1594" s="72"/>
      <c r="PY1594" s="72"/>
      <c r="PZ1594" s="72"/>
      <c r="QA1594" s="72"/>
      <c r="QB1594" s="72"/>
      <c r="QC1594" s="72"/>
      <c r="QD1594" s="72"/>
      <c r="QE1594" s="72"/>
      <c r="QF1594" s="72"/>
      <c r="QG1594" s="72"/>
      <c r="QH1594" s="72"/>
      <c r="QI1594" s="72"/>
      <c r="QJ1594" s="72"/>
      <c r="QK1594" s="72"/>
      <c r="QL1594" s="72"/>
      <c r="QM1594" s="72"/>
      <c r="QN1594" s="72"/>
      <c r="QO1594" s="72"/>
      <c r="QP1594" s="72"/>
      <c r="QQ1594" s="72"/>
      <c r="QR1594" s="72"/>
      <c r="QS1594" s="72"/>
      <c r="QT1594" s="72"/>
      <c r="QU1594" s="72"/>
      <c r="QV1594" s="72"/>
      <c r="QW1594" s="72"/>
      <c r="QX1594" s="72"/>
      <c r="QY1594" s="72"/>
      <c r="QZ1594" s="72"/>
      <c r="RA1594" s="72"/>
      <c r="RB1594" s="72"/>
      <c r="RC1594" s="72"/>
      <c r="RD1594" s="72"/>
      <c r="RE1594" s="72"/>
      <c r="RF1594" s="72"/>
      <c r="RG1594" s="72"/>
      <c r="RH1594" s="72"/>
      <c r="RI1594" s="72"/>
      <c r="RJ1594" s="72"/>
      <c r="RK1594" s="72"/>
      <c r="RL1594" s="72"/>
      <c r="RM1594" s="72"/>
      <c r="RN1594" s="72"/>
      <c r="RO1594" s="72"/>
      <c r="RP1594" s="72"/>
      <c r="RQ1594" s="72"/>
      <c r="RR1594" s="72"/>
      <c r="RS1594" s="72"/>
      <c r="RT1594" s="72"/>
      <c r="RU1594" s="72"/>
      <c r="RV1594" s="72"/>
      <c r="RW1594" s="72"/>
      <c r="RX1594" s="72"/>
      <c r="RY1594" s="72"/>
      <c r="RZ1594" s="72"/>
      <c r="SA1594" s="72"/>
      <c r="SB1594" s="72"/>
      <c r="SC1594" s="72"/>
      <c r="SD1594" s="72"/>
      <c r="SE1594" s="72"/>
      <c r="SF1594" s="72"/>
      <c r="SG1594" s="72"/>
      <c r="SH1594" s="72"/>
      <c r="SI1594" s="72"/>
      <c r="SJ1594" s="72"/>
      <c r="SK1594" s="72"/>
      <c r="SL1594" s="72"/>
      <c r="SM1594" s="72"/>
      <c r="SN1594" s="72"/>
      <c r="SO1594" s="72"/>
      <c r="SP1594" s="72"/>
      <c r="SQ1594" s="72"/>
      <c r="SR1594" s="72"/>
      <c r="SS1594" s="72"/>
      <c r="ST1594" s="72"/>
      <c r="SU1594" s="72"/>
      <c r="SV1594" s="72"/>
      <c r="SW1594" s="72"/>
      <c r="SX1594" s="72"/>
      <c r="SY1594" s="72"/>
      <c r="SZ1594" s="72"/>
      <c r="TA1594" s="72"/>
      <c r="TB1594" s="72"/>
      <c r="TC1594" s="72"/>
    </row>
    <row r="1595" spans="1:523" ht="16.5" customHeight="1" x14ac:dyDescent="0.2">
      <c r="A1595" s="20">
        <v>1082</v>
      </c>
      <c r="B1595" s="20" t="s">
        <v>77</v>
      </c>
      <c r="C1595" s="20" t="s">
        <v>830</v>
      </c>
      <c r="D1595" s="20" t="s">
        <v>38</v>
      </c>
      <c r="E1595" s="20" t="s">
        <v>1345</v>
      </c>
      <c r="F1595" s="22" t="s">
        <v>1090</v>
      </c>
      <c r="G1595" s="44" t="s">
        <v>86</v>
      </c>
      <c r="H1595" s="20" t="s">
        <v>35</v>
      </c>
      <c r="I1595" s="20" t="s">
        <v>81</v>
      </c>
      <c r="J1595" s="22" t="s">
        <v>915</v>
      </c>
      <c r="K1595" s="20"/>
      <c r="L1595" s="20"/>
      <c r="M1595" s="20"/>
      <c r="N1595" s="20"/>
      <c r="O1595" s="20"/>
      <c r="P1595" s="23">
        <v>6550000</v>
      </c>
      <c r="Q1595" s="24">
        <v>12</v>
      </c>
      <c r="R1595" s="25">
        <v>45717</v>
      </c>
      <c r="S1595" s="20" t="s">
        <v>83</v>
      </c>
      <c r="T1595" s="23">
        <f t="shared" si="30"/>
        <v>78600000</v>
      </c>
      <c r="U1595" s="27" t="s">
        <v>100</v>
      </c>
      <c r="V1595" s="27" t="s">
        <v>100</v>
      </c>
      <c r="W1595" s="72"/>
      <c r="X1595" s="72"/>
      <c r="Y1595" s="72"/>
      <c r="Z1595" s="72"/>
      <c r="AA1595" s="72"/>
      <c r="AB1595" s="72"/>
      <c r="AC1595" s="72"/>
      <c r="AD1595" s="72"/>
      <c r="AE1595" s="72"/>
      <c r="AF1595" s="72"/>
      <c r="AG1595" s="72"/>
      <c r="AH1595" s="72"/>
      <c r="AI1595" s="72"/>
      <c r="AJ1595" s="72"/>
      <c r="AK1595" s="72"/>
      <c r="AL1595" s="72"/>
      <c r="AM1595" s="72"/>
      <c r="AN1595" s="72"/>
      <c r="AO1595" s="72"/>
      <c r="AP1595" s="72"/>
      <c r="AQ1595" s="72"/>
      <c r="AR1595" s="72"/>
      <c r="AS1595" s="72"/>
      <c r="AT1595" s="72"/>
      <c r="AU1595" s="72"/>
      <c r="AV1595" s="72"/>
      <c r="AW1595" s="72"/>
      <c r="AX1595" s="72"/>
      <c r="AY1595" s="72"/>
      <c r="AZ1595" s="72"/>
      <c r="BA1595" s="72"/>
      <c r="BB1595" s="72"/>
      <c r="BC1595" s="72"/>
      <c r="BD1595" s="72"/>
      <c r="BE1595" s="72"/>
      <c r="BF1595" s="72"/>
      <c r="BG1595" s="72"/>
      <c r="BH1595" s="72"/>
      <c r="BI1595" s="72"/>
      <c r="BJ1595" s="72"/>
      <c r="BK1595" s="72"/>
      <c r="BL1595" s="72"/>
      <c r="BM1595" s="72"/>
      <c r="BN1595" s="72"/>
      <c r="BO1595" s="72"/>
      <c r="BP1595" s="72"/>
      <c r="BQ1595" s="72"/>
      <c r="BR1595" s="72"/>
      <c r="BS1595" s="72"/>
      <c r="BT1595" s="72"/>
      <c r="BU1595" s="72"/>
      <c r="BV1595" s="72"/>
      <c r="BW1595" s="72"/>
      <c r="BX1595" s="72"/>
      <c r="BY1595" s="72"/>
      <c r="BZ1595" s="72"/>
      <c r="CA1595" s="72"/>
      <c r="CB1595" s="72"/>
      <c r="CC1595" s="72"/>
      <c r="CD1595" s="72"/>
      <c r="CE1595" s="72"/>
      <c r="CF1595" s="72"/>
      <c r="CG1595" s="72"/>
      <c r="CH1595" s="72"/>
      <c r="CI1595" s="72"/>
      <c r="CJ1595" s="72"/>
      <c r="CK1595" s="72"/>
      <c r="CL1595" s="72"/>
      <c r="CM1595" s="72"/>
      <c r="CN1595" s="72"/>
      <c r="CO1595" s="72"/>
      <c r="CP1595" s="72"/>
      <c r="CQ1595" s="72"/>
      <c r="CR1595" s="72"/>
      <c r="CS1595" s="72"/>
      <c r="CT1595" s="72"/>
      <c r="CU1595" s="72"/>
      <c r="CV1595" s="72"/>
      <c r="CW1595" s="72"/>
      <c r="CX1595" s="72"/>
      <c r="CY1595" s="72"/>
      <c r="CZ1595" s="72"/>
      <c r="DA1595" s="72"/>
      <c r="DB1595" s="72"/>
      <c r="DC1595" s="72"/>
      <c r="DD1595" s="72"/>
      <c r="DE1595" s="72"/>
      <c r="DF1595" s="72"/>
      <c r="DG1595" s="72"/>
      <c r="DH1595" s="72"/>
      <c r="DI1595" s="72"/>
      <c r="DJ1595" s="72"/>
      <c r="DK1595" s="72"/>
      <c r="DL1595" s="72"/>
      <c r="DM1595" s="72"/>
      <c r="DN1595" s="72"/>
      <c r="DO1595" s="72"/>
      <c r="DP1595" s="72"/>
      <c r="DQ1595" s="72"/>
      <c r="DR1595" s="72"/>
      <c r="DS1595" s="72"/>
      <c r="DT1595" s="72"/>
      <c r="DU1595" s="72"/>
      <c r="DV1595" s="72"/>
      <c r="DW1595" s="72"/>
      <c r="DX1595" s="72"/>
      <c r="DY1595" s="72"/>
      <c r="DZ1595" s="72"/>
      <c r="EA1595" s="72"/>
      <c r="EB1595" s="72"/>
      <c r="EC1595" s="72"/>
      <c r="ED1595" s="72"/>
      <c r="EE1595" s="72"/>
      <c r="EF1595" s="72"/>
      <c r="EG1595" s="72"/>
      <c r="EH1595" s="72"/>
      <c r="EI1595" s="72"/>
      <c r="EJ1595" s="72"/>
      <c r="EK1595" s="72"/>
      <c r="EL1595" s="72"/>
      <c r="EM1595" s="72"/>
      <c r="EN1595" s="72"/>
      <c r="EO1595" s="72"/>
      <c r="EP1595" s="72"/>
      <c r="EQ1595" s="72"/>
      <c r="ER1595" s="72"/>
      <c r="ES1595" s="72"/>
      <c r="ET1595" s="72"/>
      <c r="EU1595" s="72"/>
      <c r="EV1595" s="72"/>
      <c r="EW1595" s="72"/>
      <c r="EX1595" s="72"/>
      <c r="EY1595" s="72"/>
      <c r="EZ1595" s="72"/>
      <c r="FA1595" s="72"/>
      <c r="FB1595" s="72"/>
      <c r="FC1595" s="72"/>
      <c r="FD1595" s="72"/>
      <c r="FE1595" s="72"/>
      <c r="FF1595" s="72"/>
      <c r="FG1595" s="72"/>
      <c r="FH1595" s="72"/>
      <c r="FI1595" s="72"/>
      <c r="FJ1595" s="72"/>
      <c r="FK1595" s="72"/>
      <c r="FL1595" s="72"/>
      <c r="FM1595" s="72"/>
      <c r="FN1595" s="72"/>
      <c r="FO1595" s="72"/>
      <c r="FP1595" s="72"/>
      <c r="FQ1595" s="72"/>
      <c r="FR1595" s="72"/>
      <c r="FS1595" s="72"/>
      <c r="FT1595" s="72"/>
      <c r="FU1595" s="72"/>
      <c r="FV1595" s="72"/>
      <c r="FW1595" s="72"/>
      <c r="FX1595" s="72"/>
      <c r="FY1595" s="72"/>
      <c r="FZ1595" s="72"/>
      <c r="GA1595" s="72"/>
      <c r="GB1595" s="72"/>
      <c r="GC1595" s="72"/>
      <c r="GD1595" s="72"/>
      <c r="GE1595" s="72"/>
      <c r="GF1595" s="72"/>
      <c r="GG1595" s="72"/>
      <c r="GH1595" s="72"/>
      <c r="GI1595" s="72"/>
      <c r="GJ1595" s="72"/>
      <c r="GK1595" s="72"/>
      <c r="GL1595" s="72"/>
      <c r="GM1595" s="72"/>
      <c r="GN1595" s="72"/>
      <c r="GO1595" s="72"/>
      <c r="GP1595" s="72"/>
      <c r="GQ1595" s="72"/>
      <c r="GR1595" s="72"/>
      <c r="GS1595" s="72"/>
      <c r="GT1595" s="72"/>
      <c r="GU1595" s="72"/>
      <c r="GV1595" s="72"/>
      <c r="GW1595" s="72"/>
      <c r="GX1595" s="72"/>
      <c r="GY1595" s="72"/>
      <c r="GZ1595" s="72"/>
      <c r="HA1595" s="72"/>
      <c r="HB1595" s="72"/>
      <c r="HC1595" s="72"/>
      <c r="HD1595" s="72"/>
      <c r="HE1595" s="72"/>
      <c r="HF1595" s="72"/>
      <c r="HG1595" s="72"/>
      <c r="HH1595" s="72"/>
      <c r="HI1595" s="72"/>
      <c r="HJ1595" s="72"/>
      <c r="HK1595" s="72"/>
      <c r="HL1595" s="72"/>
      <c r="HM1595" s="72"/>
      <c r="HN1595" s="72"/>
      <c r="HO1595" s="72"/>
      <c r="HP1595" s="72"/>
      <c r="HQ1595" s="72"/>
      <c r="HR1595" s="72"/>
      <c r="HS1595" s="72"/>
      <c r="HT1595" s="72"/>
      <c r="HU1595" s="72"/>
      <c r="HV1595" s="72"/>
      <c r="HW1595" s="72"/>
      <c r="HX1595" s="72"/>
      <c r="HY1595" s="72"/>
      <c r="HZ1595" s="72"/>
      <c r="IA1595" s="72"/>
      <c r="IB1595" s="72"/>
      <c r="IC1595" s="72"/>
      <c r="ID1595" s="72"/>
      <c r="IE1595" s="72"/>
      <c r="IF1595" s="72"/>
      <c r="IG1595" s="72"/>
      <c r="IH1595" s="72"/>
      <c r="II1595" s="72"/>
      <c r="IJ1595" s="72"/>
      <c r="IK1595" s="72"/>
      <c r="IL1595" s="72"/>
      <c r="IM1595" s="72"/>
      <c r="IN1595" s="72"/>
      <c r="IO1595" s="72"/>
      <c r="IP1595" s="72"/>
      <c r="IQ1595" s="72"/>
      <c r="IR1595" s="72"/>
      <c r="IS1595" s="72"/>
      <c r="IT1595" s="72"/>
      <c r="IU1595" s="72"/>
      <c r="IV1595" s="72"/>
      <c r="IW1595" s="72"/>
      <c r="IX1595" s="72"/>
      <c r="IY1595" s="72"/>
      <c r="IZ1595" s="72"/>
      <c r="JA1595" s="72"/>
      <c r="JB1595" s="72"/>
      <c r="JC1595" s="72"/>
      <c r="JD1595" s="72"/>
      <c r="JE1595" s="72"/>
      <c r="JF1595" s="72"/>
      <c r="JG1595" s="72"/>
      <c r="JH1595" s="72"/>
      <c r="JI1595" s="72"/>
      <c r="JJ1595" s="72"/>
      <c r="JK1595" s="72"/>
      <c r="JL1595" s="72"/>
      <c r="JM1595" s="72"/>
      <c r="JN1595" s="72"/>
      <c r="JO1595" s="72"/>
      <c r="JP1595" s="72"/>
      <c r="JQ1595" s="72"/>
      <c r="JR1595" s="72"/>
      <c r="JS1595" s="72"/>
      <c r="JT1595" s="72"/>
      <c r="JU1595" s="72"/>
      <c r="JV1595" s="72"/>
      <c r="JW1595" s="72"/>
      <c r="JX1595" s="72"/>
      <c r="JY1595" s="72"/>
      <c r="JZ1595" s="72"/>
      <c r="KA1595" s="72"/>
      <c r="KB1595" s="72"/>
      <c r="KC1595" s="72"/>
      <c r="KD1595" s="72"/>
      <c r="KE1595" s="72"/>
      <c r="KF1595" s="72"/>
      <c r="KG1595" s="72"/>
      <c r="KH1595" s="72"/>
      <c r="KI1595" s="72"/>
      <c r="KJ1595" s="72"/>
      <c r="KK1595" s="72"/>
      <c r="KL1595" s="72"/>
      <c r="KM1595" s="72"/>
      <c r="KN1595" s="72"/>
      <c r="KO1595" s="72"/>
      <c r="KP1595" s="72"/>
      <c r="KQ1595" s="72"/>
      <c r="KR1595" s="72"/>
      <c r="KS1595" s="72"/>
      <c r="KT1595" s="72"/>
      <c r="KU1595" s="72"/>
      <c r="KV1595" s="72"/>
      <c r="KW1595" s="72"/>
      <c r="KX1595" s="72"/>
      <c r="KY1595" s="72"/>
      <c r="KZ1595" s="72"/>
      <c r="LA1595" s="72"/>
      <c r="LB1595" s="72"/>
      <c r="LC1595" s="72"/>
      <c r="LD1595" s="72"/>
      <c r="LE1595" s="72"/>
      <c r="LF1595" s="72"/>
      <c r="LG1595" s="72"/>
      <c r="LH1595" s="72"/>
      <c r="LI1595" s="72"/>
      <c r="LJ1595" s="72"/>
      <c r="LK1595" s="72"/>
      <c r="LL1595" s="72"/>
      <c r="LM1595" s="72"/>
      <c r="LN1595" s="72"/>
      <c r="LO1595" s="72"/>
      <c r="LP1595" s="72"/>
      <c r="LQ1595" s="72"/>
      <c r="LR1595" s="72"/>
      <c r="LS1595" s="72"/>
      <c r="LT1595" s="72"/>
      <c r="LU1595" s="72"/>
      <c r="LV1595" s="72"/>
      <c r="LW1595" s="72"/>
      <c r="LX1595" s="72"/>
      <c r="LY1595" s="72"/>
      <c r="LZ1595" s="72"/>
      <c r="MA1595" s="72"/>
      <c r="MB1595" s="72"/>
      <c r="MC1595" s="72"/>
      <c r="MD1595" s="72"/>
      <c r="ME1595" s="72"/>
      <c r="MF1595" s="72"/>
      <c r="MG1595" s="72"/>
      <c r="MH1595" s="72"/>
      <c r="MI1595" s="72"/>
      <c r="MJ1595" s="72"/>
      <c r="MK1595" s="72"/>
      <c r="ML1595" s="72"/>
      <c r="MM1595" s="72"/>
      <c r="MN1595" s="72"/>
      <c r="MO1595" s="72"/>
      <c r="MP1595" s="72"/>
      <c r="MQ1595" s="72"/>
      <c r="MR1595" s="72"/>
      <c r="MS1595" s="72"/>
      <c r="MT1595" s="72"/>
      <c r="MU1595" s="72"/>
      <c r="MV1595" s="72"/>
      <c r="MW1595" s="72"/>
      <c r="MX1595" s="72"/>
      <c r="MY1595" s="72"/>
      <c r="MZ1595" s="72"/>
      <c r="NA1595" s="72"/>
      <c r="NB1595" s="72"/>
      <c r="NC1595" s="72"/>
      <c r="ND1595" s="72"/>
      <c r="NE1595" s="72"/>
      <c r="NF1595" s="72"/>
      <c r="NG1595" s="72"/>
      <c r="NH1595" s="72"/>
      <c r="NI1595" s="72"/>
      <c r="NJ1595" s="72"/>
      <c r="NK1595" s="72"/>
      <c r="NL1595" s="72"/>
      <c r="NM1595" s="72"/>
      <c r="NN1595" s="72"/>
      <c r="NO1595" s="72"/>
      <c r="NP1595" s="72"/>
      <c r="NQ1595" s="72"/>
      <c r="NR1595" s="72"/>
      <c r="NS1595" s="72"/>
      <c r="NT1595" s="72"/>
      <c r="NU1595" s="72"/>
      <c r="NV1595" s="72"/>
      <c r="NW1595" s="72"/>
      <c r="NX1595" s="72"/>
      <c r="NY1595" s="72"/>
      <c r="NZ1595" s="72"/>
      <c r="OA1595" s="72"/>
      <c r="OB1595" s="72"/>
      <c r="OC1595" s="72"/>
      <c r="OD1595" s="72"/>
      <c r="OE1595" s="72"/>
      <c r="OF1595" s="72"/>
      <c r="OG1595" s="72"/>
      <c r="OH1595" s="72"/>
      <c r="OI1595" s="72"/>
      <c r="OJ1595" s="72"/>
      <c r="OK1595" s="72"/>
      <c r="OL1595" s="72"/>
      <c r="OM1595" s="72"/>
      <c r="ON1595" s="72"/>
      <c r="OO1595" s="72"/>
      <c r="OP1595" s="72"/>
      <c r="OQ1595" s="72"/>
      <c r="OR1595" s="72"/>
      <c r="OS1595" s="72"/>
      <c r="OT1595" s="72"/>
      <c r="OU1595" s="72"/>
      <c r="OV1595" s="72"/>
      <c r="OW1595" s="72"/>
      <c r="OX1595" s="72"/>
      <c r="OY1595" s="72"/>
      <c r="OZ1595" s="72"/>
      <c r="PA1595" s="72"/>
      <c r="PB1595" s="72"/>
      <c r="PC1595" s="72"/>
      <c r="PD1595" s="72"/>
      <c r="PE1595" s="72"/>
      <c r="PF1595" s="72"/>
      <c r="PG1595" s="72"/>
      <c r="PH1595" s="72"/>
      <c r="PI1595" s="72"/>
      <c r="PJ1595" s="72"/>
      <c r="PK1595" s="72"/>
      <c r="PL1595" s="72"/>
      <c r="PM1595" s="72"/>
      <c r="PN1595" s="72"/>
      <c r="PO1595" s="72"/>
      <c r="PP1595" s="72"/>
      <c r="PQ1595" s="72"/>
      <c r="PR1595" s="72"/>
      <c r="PS1595" s="72"/>
      <c r="PT1595" s="72"/>
      <c r="PU1595" s="72"/>
      <c r="PV1595" s="72"/>
      <c r="PW1595" s="72"/>
      <c r="PX1595" s="72"/>
      <c r="PY1595" s="72"/>
      <c r="PZ1595" s="72"/>
      <c r="QA1595" s="72"/>
      <c r="QB1595" s="72"/>
      <c r="QC1595" s="72"/>
      <c r="QD1595" s="72"/>
      <c r="QE1595" s="72"/>
      <c r="QF1595" s="72"/>
      <c r="QG1595" s="72"/>
      <c r="QH1595" s="72"/>
      <c r="QI1595" s="72"/>
      <c r="QJ1595" s="72"/>
      <c r="QK1595" s="72"/>
      <c r="QL1595" s="72"/>
      <c r="QM1595" s="72"/>
      <c r="QN1595" s="72"/>
      <c r="QO1595" s="72"/>
      <c r="QP1595" s="72"/>
      <c r="QQ1595" s="72"/>
      <c r="QR1595" s="72"/>
      <c r="QS1595" s="72"/>
      <c r="QT1595" s="72"/>
      <c r="QU1595" s="72"/>
      <c r="QV1595" s="72"/>
      <c r="QW1595" s="72"/>
      <c r="QX1595" s="72"/>
      <c r="QY1595" s="72"/>
      <c r="QZ1595" s="72"/>
      <c r="RA1595" s="72"/>
      <c r="RB1595" s="72"/>
      <c r="RC1595" s="72"/>
      <c r="RD1595" s="72"/>
      <c r="RE1595" s="72"/>
      <c r="RF1595" s="72"/>
      <c r="RG1595" s="72"/>
      <c r="RH1595" s="72"/>
      <c r="RI1595" s="72"/>
      <c r="RJ1595" s="72"/>
      <c r="RK1595" s="72"/>
      <c r="RL1595" s="72"/>
      <c r="RM1595" s="72"/>
      <c r="RN1595" s="72"/>
      <c r="RO1595" s="72"/>
      <c r="RP1595" s="72"/>
      <c r="RQ1595" s="72"/>
      <c r="RR1595" s="72"/>
      <c r="RS1595" s="72"/>
      <c r="RT1595" s="72"/>
      <c r="RU1595" s="72"/>
      <c r="RV1595" s="72"/>
      <c r="RW1595" s="72"/>
      <c r="RX1595" s="72"/>
      <c r="RY1595" s="72"/>
      <c r="RZ1595" s="72"/>
      <c r="SA1595" s="72"/>
      <c r="SB1595" s="72"/>
      <c r="SC1595" s="72"/>
      <c r="SD1595" s="72"/>
      <c r="SE1595" s="72"/>
      <c r="SF1595" s="72"/>
      <c r="SG1595" s="72"/>
      <c r="SH1595" s="72"/>
      <c r="SI1595" s="72"/>
      <c r="SJ1595" s="72"/>
      <c r="SK1595" s="72"/>
      <c r="SL1595" s="72"/>
      <c r="SM1595" s="72"/>
      <c r="SN1595" s="72"/>
      <c r="SO1595" s="72"/>
      <c r="SP1595" s="72"/>
      <c r="SQ1595" s="72"/>
      <c r="SR1595" s="72"/>
      <c r="SS1595" s="72"/>
      <c r="ST1595" s="72"/>
      <c r="SU1595" s="72"/>
      <c r="SV1595" s="72"/>
      <c r="SW1595" s="72"/>
      <c r="SX1595" s="72"/>
      <c r="SY1595" s="72"/>
      <c r="SZ1595" s="72"/>
      <c r="TA1595" s="72"/>
      <c r="TB1595" s="72"/>
      <c r="TC1595" s="72"/>
    </row>
    <row r="1596" spans="1:523" ht="16.5" customHeight="1" x14ac:dyDescent="0.2">
      <c r="A1596" s="20">
        <v>1083</v>
      </c>
      <c r="B1596" s="20" t="s">
        <v>77</v>
      </c>
      <c r="C1596" s="20" t="s">
        <v>830</v>
      </c>
      <c r="D1596" s="20" t="s">
        <v>38</v>
      </c>
      <c r="E1596" s="20" t="s">
        <v>1345</v>
      </c>
      <c r="F1596" s="22" t="s">
        <v>836</v>
      </c>
      <c r="G1596" s="44" t="s">
        <v>86</v>
      </c>
      <c r="H1596" s="20" t="s">
        <v>35</v>
      </c>
      <c r="I1596" s="20" t="s">
        <v>81</v>
      </c>
      <c r="J1596" s="22" t="s">
        <v>936</v>
      </c>
      <c r="K1596" s="20"/>
      <c r="L1596" s="20"/>
      <c r="M1596" s="20"/>
      <c r="N1596" s="20"/>
      <c r="O1596" s="20"/>
      <c r="P1596" s="23">
        <v>12000000</v>
      </c>
      <c r="Q1596" s="24">
        <v>12</v>
      </c>
      <c r="R1596" s="25">
        <v>45717</v>
      </c>
      <c r="S1596" s="20" t="s">
        <v>83</v>
      </c>
      <c r="T1596" s="23">
        <f t="shared" si="30"/>
        <v>144000000</v>
      </c>
      <c r="U1596" s="27" t="s">
        <v>100</v>
      </c>
      <c r="V1596" s="27" t="s">
        <v>100</v>
      </c>
      <c r="W1596" s="72"/>
      <c r="X1596" s="72"/>
      <c r="Y1596" s="72"/>
      <c r="Z1596" s="72"/>
      <c r="AA1596" s="72"/>
      <c r="AB1596" s="72"/>
      <c r="AC1596" s="72"/>
      <c r="AD1596" s="72"/>
      <c r="AE1596" s="72"/>
      <c r="AF1596" s="72"/>
      <c r="AG1596" s="72"/>
      <c r="AH1596" s="72"/>
      <c r="AI1596" s="72"/>
      <c r="AJ1596" s="72"/>
      <c r="AK1596" s="72"/>
      <c r="AL1596" s="72"/>
      <c r="AM1596" s="72"/>
      <c r="AN1596" s="72"/>
      <c r="AO1596" s="72"/>
      <c r="AP1596" s="72"/>
      <c r="AQ1596" s="72"/>
      <c r="AR1596" s="72"/>
      <c r="AS1596" s="72"/>
      <c r="AT1596" s="72"/>
      <c r="AU1596" s="72"/>
      <c r="AV1596" s="72"/>
      <c r="AW1596" s="72"/>
      <c r="AX1596" s="72"/>
      <c r="AY1596" s="72"/>
      <c r="AZ1596" s="72"/>
      <c r="BA1596" s="72"/>
      <c r="BB1596" s="72"/>
      <c r="BC1596" s="72"/>
      <c r="BD1596" s="72"/>
      <c r="BE1596" s="72"/>
      <c r="BF1596" s="72"/>
      <c r="BG1596" s="72"/>
      <c r="BH1596" s="72"/>
      <c r="BI1596" s="72"/>
      <c r="BJ1596" s="72"/>
      <c r="BK1596" s="72"/>
      <c r="BL1596" s="72"/>
      <c r="BM1596" s="72"/>
      <c r="BN1596" s="72"/>
      <c r="BO1596" s="72"/>
      <c r="BP1596" s="72"/>
      <c r="BQ1596" s="72"/>
      <c r="BR1596" s="72"/>
      <c r="BS1596" s="72"/>
      <c r="BT1596" s="72"/>
      <c r="BU1596" s="72"/>
      <c r="BV1596" s="72"/>
      <c r="BW1596" s="72"/>
      <c r="BX1596" s="72"/>
      <c r="BY1596" s="72"/>
      <c r="BZ1596" s="72"/>
      <c r="CA1596" s="72"/>
      <c r="CB1596" s="72"/>
      <c r="CC1596" s="72"/>
      <c r="CD1596" s="72"/>
      <c r="CE1596" s="72"/>
      <c r="CF1596" s="72"/>
      <c r="CG1596" s="72"/>
      <c r="CH1596" s="72"/>
      <c r="CI1596" s="72"/>
      <c r="CJ1596" s="72"/>
      <c r="CK1596" s="72"/>
      <c r="CL1596" s="72"/>
      <c r="CM1596" s="72"/>
      <c r="CN1596" s="72"/>
      <c r="CO1596" s="72"/>
      <c r="CP1596" s="72"/>
      <c r="CQ1596" s="72"/>
      <c r="CR1596" s="72"/>
      <c r="CS1596" s="72"/>
      <c r="CT1596" s="72"/>
      <c r="CU1596" s="72"/>
      <c r="CV1596" s="72"/>
      <c r="CW1596" s="72"/>
      <c r="CX1596" s="72"/>
      <c r="CY1596" s="72"/>
      <c r="CZ1596" s="72"/>
      <c r="DA1596" s="72"/>
      <c r="DB1596" s="72"/>
      <c r="DC1596" s="72"/>
      <c r="DD1596" s="72"/>
      <c r="DE1596" s="72"/>
      <c r="DF1596" s="72"/>
      <c r="DG1596" s="72"/>
      <c r="DH1596" s="72"/>
      <c r="DI1596" s="72"/>
      <c r="DJ1596" s="72"/>
      <c r="DK1596" s="72"/>
      <c r="DL1596" s="72"/>
      <c r="DM1596" s="72"/>
      <c r="DN1596" s="72"/>
      <c r="DO1596" s="72"/>
      <c r="DP1596" s="72"/>
      <c r="DQ1596" s="72"/>
      <c r="DR1596" s="72"/>
      <c r="DS1596" s="72"/>
      <c r="DT1596" s="72"/>
      <c r="DU1596" s="72"/>
      <c r="DV1596" s="72"/>
      <c r="DW1596" s="72"/>
      <c r="DX1596" s="72"/>
      <c r="DY1596" s="72"/>
      <c r="DZ1596" s="72"/>
      <c r="EA1596" s="72"/>
      <c r="EB1596" s="72"/>
      <c r="EC1596" s="72"/>
      <c r="ED1596" s="72"/>
      <c r="EE1596" s="72"/>
      <c r="EF1596" s="72"/>
      <c r="EG1596" s="72"/>
      <c r="EH1596" s="72"/>
      <c r="EI1596" s="72"/>
      <c r="EJ1596" s="72"/>
      <c r="EK1596" s="72"/>
      <c r="EL1596" s="72"/>
      <c r="EM1596" s="72"/>
      <c r="EN1596" s="72"/>
      <c r="EO1596" s="72"/>
      <c r="EP1596" s="72"/>
      <c r="EQ1596" s="72"/>
      <c r="ER1596" s="72"/>
      <c r="ES1596" s="72"/>
      <c r="ET1596" s="72"/>
      <c r="EU1596" s="72"/>
      <c r="EV1596" s="72"/>
      <c r="EW1596" s="72"/>
      <c r="EX1596" s="72"/>
      <c r="EY1596" s="72"/>
      <c r="EZ1596" s="72"/>
      <c r="FA1596" s="72"/>
      <c r="FB1596" s="72"/>
      <c r="FC1596" s="72"/>
      <c r="FD1596" s="72"/>
      <c r="FE1596" s="72"/>
      <c r="FF1596" s="72"/>
      <c r="FG1596" s="72"/>
      <c r="FH1596" s="72"/>
      <c r="FI1596" s="72"/>
      <c r="FJ1596" s="72"/>
      <c r="FK1596" s="72"/>
      <c r="FL1596" s="72"/>
      <c r="FM1596" s="72"/>
      <c r="FN1596" s="72"/>
      <c r="FO1596" s="72"/>
      <c r="FP1596" s="72"/>
      <c r="FQ1596" s="72"/>
      <c r="FR1596" s="72"/>
      <c r="FS1596" s="72"/>
      <c r="FT1596" s="72"/>
      <c r="FU1596" s="72"/>
      <c r="FV1596" s="72"/>
      <c r="FW1596" s="72"/>
      <c r="FX1596" s="72"/>
      <c r="FY1596" s="72"/>
      <c r="FZ1596" s="72"/>
      <c r="GA1596" s="72"/>
      <c r="GB1596" s="72"/>
      <c r="GC1596" s="72"/>
      <c r="GD1596" s="72"/>
      <c r="GE1596" s="72"/>
      <c r="GF1596" s="72"/>
      <c r="GG1596" s="72"/>
      <c r="GH1596" s="72"/>
      <c r="GI1596" s="72"/>
      <c r="GJ1596" s="72"/>
      <c r="GK1596" s="72"/>
      <c r="GL1596" s="72"/>
      <c r="GM1596" s="72"/>
      <c r="GN1596" s="72"/>
      <c r="GO1596" s="72"/>
      <c r="GP1596" s="72"/>
      <c r="GQ1596" s="72"/>
      <c r="GR1596" s="72"/>
      <c r="GS1596" s="72"/>
      <c r="GT1596" s="72"/>
      <c r="GU1596" s="72"/>
      <c r="GV1596" s="72"/>
      <c r="GW1596" s="72"/>
      <c r="GX1596" s="72"/>
      <c r="GY1596" s="72"/>
      <c r="GZ1596" s="72"/>
      <c r="HA1596" s="72"/>
      <c r="HB1596" s="72"/>
      <c r="HC1596" s="72"/>
      <c r="HD1596" s="72"/>
      <c r="HE1596" s="72"/>
      <c r="HF1596" s="72"/>
      <c r="HG1596" s="72"/>
      <c r="HH1596" s="72"/>
      <c r="HI1596" s="72"/>
      <c r="HJ1596" s="72"/>
      <c r="HK1596" s="72"/>
      <c r="HL1596" s="72"/>
      <c r="HM1596" s="72"/>
      <c r="HN1596" s="72"/>
      <c r="HO1596" s="72"/>
      <c r="HP1596" s="72"/>
      <c r="HQ1596" s="72"/>
      <c r="HR1596" s="72"/>
      <c r="HS1596" s="72"/>
      <c r="HT1596" s="72"/>
      <c r="HU1596" s="72"/>
      <c r="HV1596" s="72"/>
      <c r="HW1596" s="72"/>
      <c r="HX1596" s="72"/>
      <c r="HY1596" s="72"/>
      <c r="HZ1596" s="72"/>
      <c r="IA1596" s="72"/>
      <c r="IB1596" s="72"/>
      <c r="IC1596" s="72"/>
      <c r="ID1596" s="72"/>
      <c r="IE1596" s="72"/>
      <c r="IF1596" s="72"/>
      <c r="IG1596" s="72"/>
      <c r="IH1596" s="72"/>
      <c r="II1596" s="72"/>
      <c r="IJ1596" s="72"/>
      <c r="IK1596" s="72"/>
      <c r="IL1596" s="72"/>
      <c r="IM1596" s="72"/>
      <c r="IN1596" s="72"/>
      <c r="IO1596" s="72"/>
      <c r="IP1596" s="72"/>
      <c r="IQ1596" s="72"/>
      <c r="IR1596" s="72"/>
      <c r="IS1596" s="72"/>
      <c r="IT1596" s="72"/>
      <c r="IU1596" s="72"/>
      <c r="IV1596" s="72"/>
      <c r="IW1596" s="72"/>
      <c r="IX1596" s="72"/>
      <c r="IY1596" s="72"/>
      <c r="IZ1596" s="72"/>
      <c r="JA1596" s="72"/>
      <c r="JB1596" s="72"/>
      <c r="JC1596" s="72"/>
      <c r="JD1596" s="72"/>
      <c r="JE1596" s="72"/>
      <c r="JF1596" s="72"/>
      <c r="JG1596" s="72"/>
      <c r="JH1596" s="72"/>
      <c r="JI1596" s="72"/>
      <c r="JJ1596" s="72"/>
      <c r="JK1596" s="72"/>
      <c r="JL1596" s="72"/>
      <c r="JM1596" s="72"/>
      <c r="JN1596" s="72"/>
      <c r="JO1596" s="72"/>
      <c r="JP1596" s="72"/>
      <c r="JQ1596" s="72"/>
      <c r="JR1596" s="72"/>
      <c r="JS1596" s="72"/>
      <c r="JT1596" s="72"/>
      <c r="JU1596" s="72"/>
      <c r="JV1596" s="72"/>
      <c r="JW1596" s="72"/>
      <c r="JX1596" s="72"/>
      <c r="JY1596" s="72"/>
      <c r="JZ1596" s="72"/>
      <c r="KA1596" s="72"/>
      <c r="KB1596" s="72"/>
      <c r="KC1596" s="72"/>
      <c r="KD1596" s="72"/>
      <c r="KE1596" s="72"/>
      <c r="KF1596" s="72"/>
      <c r="KG1596" s="72"/>
      <c r="KH1596" s="72"/>
      <c r="KI1596" s="72"/>
      <c r="KJ1596" s="72"/>
      <c r="KK1596" s="72"/>
      <c r="KL1596" s="72"/>
      <c r="KM1596" s="72"/>
      <c r="KN1596" s="72"/>
      <c r="KO1596" s="72"/>
      <c r="KP1596" s="72"/>
      <c r="KQ1596" s="72"/>
      <c r="KR1596" s="72"/>
      <c r="KS1596" s="72"/>
      <c r="KT1596" s="72"/>
      <c r="KU1596" s="72"/>
      <c r="KV1596" s="72"/>
      <c r="KW1596" s="72"/>
      <c r="KX1596" s="72"/>
      <c r="KY1596" s="72"/>
      <c r="KZ1596" s="72"/>
      <c r="LA1596" s="72"/>
      <c r="LB1596" s="72"/>
      <c r="LC1596" s="72"/>
      <c r="LD1596" s="72"/>
      <c r="LE1596" s="72"/>
      <c r="LF1596" s="72"/>
      <c r="LG1596" s="72"/>
      <c r="LH1596" s="72"/>
      <c r="LI1596" s="72"/>
      <c r="LJ1596" s="72"/>
      <c r="LK1596" s="72"/>
      <c r="LL1596" s="72"/>
      <c r="LM1596" s="72"/>
      <c r="LN1596" s="72"/>
      <c r="LO1596" s="72"/>
      <c r="LP1596" s="72"/>
      <c r="LQ1596" s="72"/>
      <c r="LR1596" s="72"/>
      <c r="LS1596" s="72"/>
      <c r="LT1596" s="72"/>
      <c r="LU1596" s="72"/>
      <c r="LV1596" s="72"/>
      <c r="LW1596" s="72"/>
      <c r="LX1596" s="72"/>
      <c r="LY1596" s="72"/>
      <c r="LZ1596" s="72"/>
      <c r="MA1596" s="72"/>
      <c r="MB1596" s="72"/>
      <c r="MC1596" s="72"/>
      <c r="MD1596" s="72"/>
      <c r="ME1596" s="72"/>
      <c r="MF1596" s="72"/>
      <c r="MG1596" s="72"/>
      <c r="MH1596" s="72"/>
      <c r="MI1596" s="72"/>
      <c r="MJ1596" s="72"/>
      <c r="MK1596" s="72"/>
      <c r="ML1596" s="72"/>
      <c r="MM1596" s="72"/>
      <c r="MN1596" s="72"/>
      <c r="MO1596" s="72"/>
      <c r="MP1596" s="72"/>
      <c r="MQ1596" s="72"/>
      <c r="MR1596" s="72"/>
      <c r="MS1596" s="72"/>
      <c r="MT1596" s="72"/>
      <c r="MU1596" s="72"/>
      <c r="MV1596" s="72"/>
      <c r="MW1596" s="72"/>
      <c r="MX1596" s="72"/>
      <c r="MY1596" s="72"/>
      <c r="MZ1596" s="72"/>
      <c r="NA1596" s="72"/>
      <c r="NB1596" s="72"/>
      <c r="NC1596" s="72"/>
      <c r="ND1596" s="72"/>
      <c r="NE1596" s="72"/>
      <c r="NF1596" s="72"/>
      <c r="NG1596" s="72"/>
      <c r="NH1596" s="72"/>
      <c r="NI1596" s="72"/>
      <c r="NJ1596" s="72"/>
      <c r="NK1596" s="72"/>
      <c r="NL1596" s="72"/>
      <c r="NM1596" s="72"/>
      <c r="NN1596" s="72"/>
      <c r="NO1596" s="72"/>
      <c r="NP1596" s="72"/>
      <c r="NQ1596" s="72"/>
      <c r="NR1596" s="72"/>
      <c r="NS1596" s="72"/>
      <c r="NT1596" s="72"/>
      <c r="NU1596" s="72"/>
      <c r="NV1596" s="72"/>
      <c r="NW1596" s="72"/>
      <c r="NX1596" s="72"/>
      <c r="NY1596" s="72"/>
      <c r="NZ1596" s="72"/>
      <c r="OA1596" s="72"/>
      <c r="OB1596" s="72"/>
      <c r="OC1596" s="72"/>
      <c r="OD1596" s="72"/>
      <c r="OE1596" s="72"/>
      <c r="OF1596" s="72"/>
      <c r="OG1596" s="72"/>
      <c r="OH1596" s="72"/>
      <c r="OI1596" s="72"/>
      <c r="OJ1596" s="72"/>
      <c r="OK1596" s="72"/>
      <c r="OL1596" s="72"/>
      <c r="OM1596" s="72"/>
      <c r="ON1596" s="72"/>
      <c r="OO1596" s="72"/>
      <c r="OP1596" s="72"/>
      <c r="OQ1596" s="72"/>
      <c r="OR1596" s="72"/>
      <c r="OS1596" s="72"/>
      <c r="OT1596" s="72"/>
      <c r="OU1596" s="72"/>
      <c r="OV1596" s="72"/>
      <c r="OW1596" s="72"/>
      <c r="OX1596" s="72"/>
      <c r="OY1596" s="72"/>
      <c r="OZ1596" s="72"/>
      <c r="PA1596" s="72"/>
      <c r="PB1596" s="72"/>
      <c r="PC1596" s="72"/>
      <c r="PD1596" s="72"/>
      <c r="PE1596" s="72"/>
      <c r="PF1596" s="72"/>
      <c r="PG1596" s="72"/>
      <c r="PH1596" s="72"/>
      <c r="PI1596" s="72"/>
      <c r="PJ1596" s="72"/>
      <c r="PK1596" s="72"/>
      <c r="PL1596" s="72"/>
      <c r="PM1596" s="72"/>
      <c r="PN1596" s="72"/>
      <c r="PO1596" s="72"/>
      <c r="PP1596" s="72"/>
      <c r="PQ1596" s="72"/>
      <c r="PR1596" s="72"/>
      <c r="PS1596" s="72"/>
      <c r="PT1596" s="72"/>
      <c r="PU1596" s="72"/>
      <c r="PV1596" s="72"/>
      <c r="PW1596" s="72"/>
      <c r="PX1596" s="72"/>
      <c r="PY1596" s="72"/>
      <c r="PZ1596" s="72"/>
      <c r="QA1596" s="72"/>
      <c r="QB1596" s="72"/>
      <c r="QC1596" s="72"/>
      <c r="QD1596" s="72"/>
      <c r="QE1596" s="72"/>
      <c r="QF1596" s="72"/>
      <c r="QG1596" s="72"/>
      <c r="QH1596" s="72"/>
      <c r="QI1596" s="72"/>
      <c r="QJ1596" s="72"/>
      <c r="QK1596" s="72"/>
      <c r="QL1596" s="72"/>
      <c r="QM1596" s="72"/>
      <c r="QN1596" s="72"/>
      <c r="QO1596" s="72"/>
      <c r="QP1596" s="72"/>
      <c r="QQ1596" s="72"/>
      <c r="QR1596" s="72"/>
      <c r="QS1596" s="72"/>
      <c r="QT1596" s="72"/>
      <c r="QU1596" s="72"/>
      <c r="QV1596" s="72"/>
      <c r="QW1596" s="72"/>
      <c r="QX1596" s="72"/>
      <c r="QY1596" s="72"/>
      <c r="QZ1596" s="72"/>
      <c r="RA1596" s="72"/>
      <c r="RB1596" s="72"/>
      <c r="RC1596" s="72"/>
      <c r="RD1596" s="72"/>
      <c r="RE1596" s="72"/>
      <c r="RF1596" s="72"/>
      <c r="RG1596" s="72"/>
      <c r="RH1596" s="72"/>
      <c r="RI1596" s="72"/>
      <c r="RJ1596" s="72"/>
      <c r="RK1596" s="72"/>
      <c r="RL1596" s="72"/>
      <c r="RM1596" s="72"/>
      <c r="RN1596" s="72"/>
      <c r="RO1596" s="72"/>
      <c r="RP1596" s="72"/>
      <c r="RQ1596" s="72"/>
      <c r="RR1596" s="72"/>
      <c r="RS1596" s="72"/>
      <c r="RT1596" s="72"/>
      <c r="RU1596" s="72"/>
      <c r="RV1596" s="72"/>
      <c r="RW1596" s="72"/>
      <c r="RX1596" s="72"/>
      <c r="RY1596" s="72"/>
      <c r="RZ1596" s="72"/>
      <c r="SA1596" s="72"/>
      <c r="SB1596" s="72"/>
      <c r="SC1596" s="72"/>
      <c r="SD1596" s="72"/>
      <c r="SE1596" s="72"/>
      <c r="SF1596" s="72"/>
      <c r="SG1596" s="72"/>
      <c r="SH1596" s="72"/>
      <c r="SI1596" s="72"/>
      <c r="SJ1596" s="72"/>
      <c r="SK1596" s="72"/>
      <c r="SL1596" s="72"/>
      <c r="SM1596" s="72"/>
      <c r="SN1596" s="72"/>
      <c r="SO1596" s="72"/>
      <c r="SP1596" s="72"/>
      <c r="SQ1596" s="72"/>
      <c r="SR1596" s="72"/>
      <c r="SS1596" s="72"/>
      <c r="ST1596" s="72"/>
      <c r="SU1596" s="72"/>
      <c r="SV1596" s="72"/>
      <c r="SW1596" s="72"/>
      <c r="SX1596" s="72"/>
      <c r="SY1596" s="72"/>
      <c r="SZ1596" s="72"/>
      <c r="TA1596" s="72"/>
      <c r="TB1596" s="72"/>
      <c r="TC1596" s="72"/>
    </row>
    <row r="1597" spans="1:523" ht="16.5" customHeight="1" x14ac:dyDescent="0.2">
      <c r="A1597" s="20">
        <v>1084</v>
      </c>
      <c r="B1597" s="20" t="s">
        <v>77</v>
      </c>
      <c r="C1597" s="20" t="s">
        <v>830</v>
      </c>
      <c r="D1597" s="20" t="s">
        <v>38</v>
      </c>
      <c r="E1597" s="20" t="s">
        <v>1339</v>
      </c>
      <c r="F1597" s="22" t="s">
        <v>209</v>
      </c>
      <c r="G1597" s="44" t="s">
        <v>86</v>
      </c>
      <c r="H1597" s="20" t="s">
        <v>26</v>
      </c>
      <c r="I1597" s="20" t="s">
        <v>81</v>
      </c>
      <c r="J1597" s="22" t="s">
        <v>915</v>
      </c>
      <c r="K1597" s="20"/>
      <c r="L1597" s="20"/>
      <c r="M1597" s="20"/>
      <c r="N1597" s="20"/>
      <c r="O1597" s="20"/>
      <c r="P1597" s="23">
        <v>7202703</v>
      </c>
      <c r="Q1597" s="24">
        <v>12</v>
      </c>
      <c r="R1597" s="25">
        <v>45717</v>
      </c>
      <c r="S1597" s="20" t="s">
        <v>83</v>
      </c>
      <c r="T1597" s="23">
        <f t="shared" si="30"/>
        <v>86432436</v>
      </c>
      <c r="U1597" s="27" t="s">
        <v>100</v>
      </c>
      <c r="V1597" s="27" t="s">
        <v>100</v>
      </c>
      <c r="W1597" s="72"/>
      <c r="X1597" s="72"/>
      <c r="Y1597" s="72"/>
      <c r="Z1597" s="72"/>
      <c r="AA1597" s="72"/>
      <c r="AB1597" s="72"/>
      <c r="AC1597" s="72"/>
      <c r="AD1597" s="72"/>
      <c r="AE1597" s="72"/>
      <c r="AF1597" s="72"/>
      <c r="AG1597" s="72"/>
      <c r="AH1597" s="72"/>
      <c r="AI1597" s="72"/>
      <c r="AJ1597" s="72"/>
      <c r="AK1597" s="72"/>
      <c r="AL1597" s="72"/>
      <c r="AM1597" s="72"/>
      <c r="AN1597" s="72"/>
      <c r="AO1597" s="72"/>
      <c r="AP1597" s="72"/>
      <c r="AQ1597" s="72"/>
      <c r="AR1597" s="72"/>
      <c r="AS1597" s="72"/>
      <c r="AT1597" s="72"/>
      <c r="AU1597" s="72"/>
      <c r="AV1597" s="72"/>
      <c r="AW1597" s="72"/>
      <c r="AX1597" s="72"/>
      <c r="AY1597" s="72"/>
      <c r="AZ1597" s="72"/>
      <c r="BA1597" s="72"/>
      <c r="BB1597" s="72"/>
      <c r="BC1597" s="72"/>
      <c r="BD1597" s="72"/>
      <c r="BE1597" s="72"/>
      <c r="BF1597" s="72"/>
      <c r="BG1597" s="72"/>
      <c r="BH1597" s="72"/>
      <c r="BI1597" s="72"/>
      <c r="BJ1597" s="72"/>
      <c r="BK1597" s="72"/>
      <c r="BL1597" s="72"/>
      <c r="BM1597" s="72"/>
      <c r="BN1597" s="72"/>
      <c r="BO1597" s="72"/>
      <c r="BP1597" s="72"/>
      <c r="BQ1597" s="72"/>
      <c r="BR1597" s="72"/>
      <c r="BS1597" s="72"/>
      <c r="BT1597" s="72"/>
      <c r="BU1597" s="72"/>
      <c r="BV1597" s="72"/>
      <c r="BW1597" s="72"/>
      <c r="BX1597" s="72"/>
      <c r="BY1597" s="72"/>
      <c r="BZ1597" s="72"/>
      <c r="CA1597" s="72"/>
      <c r="CB1597" s="72"/>
      <c r="CC1597" s="72"/>
      <c r="CD1597" s="72"/>
      <c r="CE1597" s="72"/>
      <c r="CF1597" s="72"/>
      <c r="CG1597" s="72"/>
      <c r="CH1597" s="72"/>
      <c r="CI1597" s="72"/>
      <c r="CJ1597" s="72"/>
      <c r="CK1597" s="72"/>
      <c r="CL1597" s="72"/>
      <c r="CM1597" s="72"/>
      <c r="CN1597" s="72"/>
      <c r="CO1597" s="72"/>
      <c r="CP1597" s="72"/>
      <c r="CQ1597" s="72"/>
      <c r="CR1597" s="72"/>
      <c r="CS1597" s="72"/>
      <c r="CT1597" s="72"/>
      <c r="CU1597" s="72"/>
      <c r="CV1597" s="72"/>
      <c r="CW1597" s="72"/>
      <c r="CX1597" s="72"/>
      <c r="CY1597" s="72"/>
      <c r="CZ1597" s="72"/>
      <c r="DA1597" s="72"/>
      <c r="DB1597" s="72"/>
      <c r="DC1597" s="72"/>
      <c r="DD1597" s="72"/>
      <c r="DE1597" s="72"/>
      <c r="DF1597" s="72"/>
      <c r="DG1597" s="72"/>
      <c r="DH1597" s="72"/>
      <c r="DI1597" s="72"/>
      <c r="DJ1597" s="72"/>
      <c r="DK1597" s="72"/>
      <c r="DL1597" s="72"/>
      <c r="DM1597" s="72"/>
      <c r="DN1597" s="72"/>
      <c r="DO1597" s="72"/>
      <c r="DP1597" s="72"/>
      <c r="DQ1597" s="72"/>
      <c r="DR1597" s="72"/>
      <c r="DS1597" s="72"/>
      <c r="DT1597" s="72"/>
      <c r="DU1597" s="72"/>
      <c r="DV1597" s="72"/>
      <c r="DW1597" s="72"/>
      <c r="DX1597" s="72"/>
      <c r="DY1597" s="72"/>
      <c r="DZ1597" s="72"/>
      <c r="EA1597" s="72"/>
      <c r="EB1597" s="72"/>
      <c r="EC1597" s="72"/>
      <c r="ED1597" s="72"/>
      <c r="EE1597" s="72"/>
      <c r="EF1597" s="72"/>
      <c r="EG1597" s="72"/>
      <c r="EH1597" s="72"/>
      <c r="EI1597" s="72"/>
      <c r="EJ1597" s="72"/>
      <c r="EK1597" s="72"/>
      <c r="EL1597" s="72"/>
      <c r="EM1597" s="72"/>
      <c r="EN1597" s="72"/>
      <c r="EO1597" s="72"/>
      <c r="EP1597" s="72"/>
      <c r="EQ1597" s="72"/>
      <c r="ER1597" s="72"/>
      <c r="ES1597" s="72"/>
      <c r="ET1597" s="72"/>
      <c r="EU1597" s="72"/>
      <c r="EV1597" s="72"/>
      <c r="EW1597" s="72"/>
      <c r="EX1597" s="72"/>
      <c r="EY1597" s="72"/>
      <c r="EZ1597" s="72"/>
      <c r="FA1597" s="72"/>
      <c r="FB1597" s="72"/>
      <c r="FC1597" s="72"/>
      <c r="FD1597" s="72"/>
      <c r="FE1597" s="72"/>
      <c r="FF1597" s="72"/>
      <c r="FG1597" s="72"/>
      <c r="FH1597" s="72"/>
      <c r="FI1597" s="72"/>
      <c r="FJ1597" s="72"/>
      <c r="FK1597" s="72"/>
      <c r="FL1597" s="72"/>
      <c r="FM1597" s="72"/>
      <c r="FN1597" s="72"/>
      <c r="FO1597" s="72"/>
      <c r="FP1597" s="72"/>
      <c r="FQ1597" s="72"/>
      <c r="FR1597" s="72"/>
      <c r="FS1597" s="72"/>
      <c r="FT1597" s="72"/>
      <c r="FU1597" s="72"/>
      <c r="FV1597" s="72"/>
      <c r="FW1597" s="72"/>
      <c r="FX1597" s="72"/>
      <c r="FY1597" s="72"/>
      <c r="FZ1597" s="72"/>
      <c r="GA1597" s="72"/>
      <c r="GB1597" s="72"/>
      <c r="GC1597" s="72"/>
      <c r="GD1597" s="72"/>
      <c r="GE1597" s="72"/>
      <c r="GF1597" s="72"/>
      <c r="GG1597" s="72"/>
      <c r="GH1597" s="72"/>
      <c r="GI1597" s="72"/>
      <c r="GJ1597" s="72"/>
      <c r="GK1597" s="72"/>
      <c r="GL1597" s="72"/>
      <c r="GM1597" s="72"/>
      <c r="GN1597" s="72"/>
      <c r="GO1597" s="72"/>
      <c r="GP1597" s="72"/>
      <c r="GQ1597" s="72"/>
      <c r="GR1597" s="72"/>
      <c r="GS1597" s="72"/>
      <c r="GT1597" s="72"/>
      <c r="GU1597" s="72"/>
      <c r="GV1597" s="72"/>
      <c r="GW1597" s="72"/>
      <c r="GX1597" s="72"/>
      <c r="GY1597" s="72"/>
      <c r="GZ1597" s="72"/>
      <c r="HA1597" s="72"/>
      <c r="HB1597" s="72"/>
      <c r="HC1597" s="72"/>
      <c r="HD1597" s="72"/>
      <c r="HE1597" s="72"/>
      <c r="HF1597" s="72"/>
      <c r="HG1597" s="72"/>
      <c r="HH1597" s="72"/>
      <c r="HI1597" s="72"/>
      <c r="HJ1597" s="72"/>
      <c r="HK1597" s="72"/>
      <c r="HL1597" s="72"/>
      <c r="HM1597" s="72"/>
      <c r="HN1597" s="72"/>
      <c r="HO1597" s="72"/>
      <c r="HP1597" s="72"/>
      <c r="HQ1597" s="72"/>
      <c r="HR1597" s="72"/>
      <c r="HS1597" s="72"/>
      <c r="HT1597" s="72"/>
      <c r="HU1597" s="72"/>
      <c r="HV1597" s="72"/>
      <c r="HW1597" s="72"/>
      <c r="HX1597" s="72"/>
      <c r="HY1597" s="72"/>
      <c r="HZ1597" s="72"/>
      <c r="IA1597" s="72"/>
      <c r="IB1597" s="72"/>
      <c r="IC1597" s="72"/>
      <c r="ID1597" s="72"/>
      <c r="IE1597" s="72"/>
      <c r="IF1597" s="72"/>
      <c r="IG1597" s="72"/>
      <c r="IH1597" s="72"/>
      <c r="II1597" s="72"/>
      <c r="IJ1597" s="72"/>
      <c r="IK1597" s="72"/>
      <c r="IL1597" s="72"/>
      <c r="IM1597" s="72"/>
      <c r="IN1597" s="72"/>
      <c r="IO1597" s="72"/>
      <c r="IP1597" s="72"/>
      <c r="IQ1597" s="72"/>
      <c r="IR1597" s="72"/>
      <c r="IS1597" s="72"/>
      <c r="IT1597" s="72"/>
      <c r="IU1597" s="72"/>
      <c r="IV1597" s="72"/>
      <c r="IW1597" s="72"/>
      <c r="IX1597" s="72"/>
      <c r="IY1597" s="72"/>
      <c r="IZ1597" s="72"/>
      <c r="JA1597" s="72"/>
      <c r="JB1597" s="72"/>
      <c r="JC1597" s="72"/>
      <c r="JD1597" s="72"/>
      <c r="JE1597" s="72"/>
      <c r="JF1597" s="72"/>
      <c r="JG1597" s="72"/>
      <c r="JH1597" s="72"/>
      <c r="JI1597" s="72"/>
      <c r="JJ1597" s="72"/>
      <c r="JK1597" s="72"/>
      <c r="JL1597" s="72"/>
      <c r="JM1597" s="72"/>
      <c r="JN1597" s="72"/>
      <c r="JO1597" s="72"/>
      <c r="JP1597" s="72"/>
      <c r="JQ1597" s="72"/>
      <c r="JR1597" s="72"/>
      <c r="JS1597" s="72"/>
      <c r="JT1597" s="72"/>
      <c r="JU1597" s="72"/>
      <c r="JV1597" s="72"/>
      <c r="JW1597" s="72"/>
      <c r="JX1597" s="72"/>
      <c r="JY1597" s="72"/>
      <c r="JZ1597" s="72"/>
      <c r="KA1597" s="72"/>
      <c r="KB1597" s="72"/>
      <c r="KC1597" s="72"/>
      <c r="KD1597" s="72"/>
      <c r="KE1597" s="72"/>
      <c r="KF1597" s="72"/>
      <c r="KG1597" s="72"/>
      <c r="KH1597" s="72"/>
      <c r="KI1597" s="72"/>
      <c r="KJ1597" s="72"/>
      <c r="KK1597" s="72"/>
      <c r="KL1597" s="72"/>
      <c r="KM1597" s="72"/>
      <c r="KN1597" s="72"/>
      <c r="KO1597" s="72"/>
      <c r="KP1597" s="72"/>
      <c r="KQ1597" s="72"/>
      <c r="KR1597" s="72"/>
      <c r="KS1597" s="72"/>
      <c r="KT1597" s="72"/>
      <c r="KU1597" s="72"/>
      <c r="KV1597" s="72"/>
      <c r="KW1597" s="72"/>
      <c r="KX1597" s="72"/>
      <c r="KY1597" s="72"/>
      <c r="KZ1597" s="72"/>
      <c r="LA1597" s="72"/>
      <c r="LB1597" s="72"/>
      <c r="LC1597" s="72"/>
      <c r="LD1597" s="72"/>
      <c r="LE1597" s="72"/>
      <c r="LF1597" s="72"/>
      <c r="LG1597" s="72"/>
      <c r="LH1597" s="72"/>
      <c r="LI1597" s="72"/>
      <c r="LJ1597" s="72"/>
      <c r="LK1597" s="72"/>
      <c r="LL1597" s="72"/>
      <c r="LM1597" s="72"/>
      <c r="LN1597" s="72"/>
      <c r="LO1597" s="72"/>
      <c r="LP1597" s="72"/>
      <c r="LQ1597" s="72"/>
      <c r="LR1597" s="72"/>
      <c r="LS1597" s="72"/>
      <c r="LT1597" s="72"/>
      <c r="LU1597" s="72"/>
      <c r="LV1597" s="72"/>
      <c r="LW1597" s="72"/>
      <c r="LX1597" s="72"/>
      <c r="LY1597" s="72"/>
      <c r="LZ1597" s="72"/>
      <c r="MA1597" s="72"/>
      <c r="MB1597" s="72"/>
      <c r="MC1597" s="72"/>
      <c r="MD1597" s="72"/>
      <c r="ME1597" s="72"/>
      <c r="MF1597" s="72"/>
      <c r="MG1597" s="72"/>
      <c r="MH1597" s="72"/>
      <c r="MI1597" s="72"/>
      <c r="MJ1597" s="72"/>
      <c r="MK1597" s="72"/>
      <c r="ML1597" s="72"/>
      <c r="MM1597" s="72"/>
      <c r="MN1597" s="72"/>
      <c r="MO1597" s="72"/>
      <c r="MP1597" s="72"/>
      <c r="MQ1597" s="72"/>
      <c r="MR1597" s="72"/>
      <c r="MS1597" s="72"/>
      <c r="MT1597" s="72"/>
      <c r="MU1597" s="72"/>
      <c r="MV1597" s="72"/>
      <c r="MW1597" s="72"/>
      <c r="MX1597" s="72"/>
      <c r="MY1597" s="72"/>
      <c r="MZ1597" s="72"/>
      <c r="NA1597" s="72"/>
      <c r="NB1597" s="72"/>
      <c r="NC1597" s="72"/>
      <c r="ND1597" s="72"/>
      <c r="NE1597" s="72"/>
      <c r="NF1597" s="72"/>
      <c r="NG1597" s="72"/>
      <c r="NH1597" s="72"/>
      <c r="NI1597" s="72"/>
      <c r="NJ1597" s="72"/>
      <c r="NK1597" s="72"/>
      <c r="NL1597" s="72"/>
      <c r="NM1597" s="72"/>
      <c r="NN1597" s="72"/>
      <c r="NO1597" s="72"/>
      <c r="NP1597" s="72"/>
      <c r="NQ1597" s="72"/>
      <c r="NR1597" s="72"/>
      <c r="NS1597" s="72"/>
      <c r="NT1597" s="72"/>
      <c r="NU1597" s="72"/>
      <c r="NV1597" s="72"/>
      <c r="NW1597" s="72"/>
      <c r="NX1597" s="72"/>
      <c r="NY1597" s="72"/>
      <c r="NZ1597" s="72"/>
      <c r="OA1597" s="72"/>
      <c r="OB1597" s="72"/>
      <c r="OC1597" s="72"/>
      <c r="OD1597" s="72"/>
      <c r="OE1597" s="72"/>
      <c r="OF1597" s="72"/>
      <c r="OG1597" s="72"/>
      <c r="OH1597" s="72"/>
      <c r="OI1597" s="72"/>
      <c r="OJ1597" s="72"/>
      <c r="OK1597" s="72"/>
      <c r="OL1597" s="72"/>
      <c r="OM1597" s="72"/>
      <c r="ON1597" s="72"/>
      <c r="OO1597" s="72"/>
      <c r="OP1597" s="72"/>
      <c r="OQ1597" s="72"/>
      <c r="OR1597" s="72"/>
      <c r="OS1597" s="72"/>
      <c r="OT1597" s="72"/>
      <c r="OU1597" s="72"/>
      <c r="OV1597" s="72"/>
      <c r="OW1597" s="72"/>
      <c r="OX1597" s="72"/>
      <c r="OY1597" s="72"/>
      <c r="OZ1597" s="72"/>
      <c r="PA1597" s="72"/>
      <c r="PB1597" s="72"/>
      <c r="PC1597" s="72"/>
      <c r="PD1597" s="72"/>
      <c r="PE1597" s="72"/>
      <c r="PF1597" s="72"/>
      <c r="PG1597" s="72"/>
      <c r="PH1597" s="72"/>
      <c r="PI1597" s="72"/>
      <c r="PJ1597" s="72"/>
      <c r="PK1597" s="72"/>
      <c r="PL1597" s="72"/>
      <c r="PM1597" s="72"/>
      <c r="PN1597" s="72"/>
      <c r="PO1597" s="72"/>
      <c r="PP1597" s="72"/>
      <c r="PQ1597" s="72"/>
      <c r="PR1597" s="72"/>
      <c r="PS1597" s="72"/>
      <c r="PT1597" s="72"/>
      <c r="PU1597" s="72"/>
      <c r="PV1597" s="72"/>
      <c r="PW1597" s="72"/>
      <c r="PX1597" s="72"/>
      <c r="PY1597" s="72"/>
      <c r="PZ1597" s="72"/>
      <c r="QA1597" s="72"/>
      <c r="QB1597" s="72"/>
      <c r="QC1597" s="72"/>
      <c r="QD1597" s="72"/>
      <c r="QE1597" s="72"/>
      <c r="QF1597" s="72"/>
      <c r="QG1597" s="72"/>
      <c r="QH1597" s="72"/>
      <c r="QI1597" s="72"/>
      <c r="QJ1597" s="72"/>
      <c r="QK1597" s="72"/>
      <c r="QL1597" s="72"/>
      <c r="QM1597" s="72"/>
      <c r="QN1597" s="72"/>
      <c r="QO1597" s="72"/>
      <c r="QP1597" s="72"/>
      <c r="QQ1597" s="72"/>
      <c r="QR1597" s="72"/>
      <c r="QS1597" s="72"/>
      <c r="QT1597" s="72"/>
      <c r="QU1597" s="72"/>
      <c r="QV1597" s="72"/>
      <c r="QW1597" s="72"/>
      <c r="QX1597" s="72"/>
      <c r="QY1597" s="72"/>
      <c r="QZ1597" s="72"/>
      <c r="RA1597" s="72"/>
      <c r="RB1597" s="72"/>
      <c r="RC1597" s="72"/>
      <c r="RD1597" s="72"/>
      <c r="RE1597" s="72"/>
      <c r="RF1597" s="72"/>
      <c r="RG1597" s="72"/>
      <c r="RH1597" s="72"/>
      <c r="RI1597" s="72"/>
      <c r="RJ1597" s="72"/>
      <c r="RK1597" s="72"/>
      <c r="RL1597" s="72"/>
      <c r="RM1597" s="72"/>
      <c r="RN1597" s="72"/>
      <c r="RO1597" s="72"/>
      <c r="RP1597" s="72"/>
      <c r="RQ1597" s="72"/>
      <c r="RR1597" s="72"/>
      <c r="RS1597" s="72"/>
      <c r="RT1597" s="72"/>
      <c r="RU1597" s="72"/>
      <c r="RV1597" s="72"/>
      <c r="RW1597" s="72"/>
      <c r="RX1597" s="72"/>
      <c r="RY1597" s="72"/>
      <c r="RZ1597" s="72"/>
      <c r="SA1597" s="72"/>
      <c r="SB1597" s="72"/>
      <c r="SC1597" s="72"/>
      <c r="SD1597" s="72"/>
      <c r="SE1597" s="72"/>
      <c r="SF1597" s="72"/>
      <c r="SG1597" s="72"/>
      <c r="SH1597" s="72"/>
      <c r="SI1597" s="72"/>
      <c r="SJ1597" s="72"/>
      <c r="SK1597" s="72"/>
      <c r="SL1597" s="72"/>
      <c r="SM1597" s="72"/>
      <c r="SN1597" s="72"/>
      <c r="SO1597" s="72"/>
      <c r="SP1597" s="72"/>
      <c r="SQ1597" s="72"/>
      <c r="SR1597" s="72"/>
      <c r="SS1597" s="72"/>
      <c r="ST1597" s="72"/>
      <c r="SU1597" s="72"/>
      <c r="SV1597" s="72"/>
      <c r="SW1597" s="72"/>
      <c r="SX1597" s="72"/>
      <c r="SY1597" s="72"/>
      <c r="SZ1597" s="72"/>
      <c r="TA1597" s="72"/>
      <c r="TB1597" s="72"/>
      <c r="TC1597" s="72"/>
    </row>
    <row r="1598" spans="1:523" ht="16.5" customHeight="1" x14ac:dyDescent="0.2">
      <c r="A1598" s="20">
        <v>1085</v>
      </c>
      <c r="B1598" s="20" t="s">
        <v>77</v>
      </c>
      <c r="C1598" s="20" t="s">
        <v>830</v>
      </c>
      <c r="D1598" s="20" t="s">
        <v>38</v>
      </c>
      <c r="E1598" s="20" t="s">
        <v>1345</v>
      </c>
      <c r="F1598" s="22" t="s">
        <v>212</v>
      </c>
      <c r="G1598" s="44" t="s">
        <v>86</v>
      </c>
      <c r="H1598" s="20" t="s">
        <v>35</v>
      </c>
      <c r="I1598" s="20" t="s">
        <v>81</v>
      </c>
      <c r="J1598" s="22" t="s">
        <v>936</v>
      </c>
      <c r="K1598" s="20"/>
      <c r="L1598" s="20"/>
      <c r="M1598" s="20"/>
      <c r="N1598" s="20"/>
      <c r="O1598" s="20"/>
      <c r="P1598" s="23">
        <v>6450000</v>
      </c>
      <c r="Q1598" s="24">
        <v>12</v>
      </c>
      <c r="R1598" s="25">
        <v>45717</v>
      </c>
      <c r="S1598" s="20" t="s">
        <v>83</v>
      </c>
      <c r="T1598" s="23">
        <f t="shared" si="30"/>
        <v>77400000</v>
      </c>
      <c r="U1598" s="27" t="s">
        <v>100</v>
      </c>
      <c r="V1598" s="27" t="s">
        <v>100</v>
      </c>
      <c r="W1598" s="72"/>
      <c r="X1598" s="72"/>
      <c r="Y1598" s="72"/>
      <c r="Z1598" s="72"/>
      <c r="AA1598" s="72"/>
      <c r="AB1598" s="72"/>
      <c r="AC1598" s="72"/>
      <c r="AD1598" s="72"/>
      <c r="AE1598" s="72"/>
      <c r="AF1598" s="72"/>
      <c r="AG1598" s="72"/>
      <c r="AH1598" s="72"/>
      <c r="AI1598" s="72"/>
      <c r="AJ1598" s="72"/>
      <c r="AK1598" s="72"/>
      <c r="AL1598" s="72"/>
      <c r="AM1598" s="72"/>
      <c r="AN1598" s="72"/>
      <c r="AO1598" s="72"/>
      <c r="AP1598" s="72"/>
      <c r="AQ1598" s="72"/>
      <c r="AR1598" s="72"/>
      <c r="AS1598" s="72"/>
      <c r="AT1598" s="72"/>
      <c r="AU1598" s="72"/>
      <c r="AV1598" s="72"/>
      <c r="AW1598" s="72"/>
      <c r="AX1598" s="72"/>
      <c r="AY1598" s="72"/>
      <c r="AZ1598" s="72"/>
      <c r="BA1598" s="72"/>
      <c r="BB1598" s="72"/>
      <c r="BC1598" s="72"/>
      <c r="BD1598" s="72"/>
      <c r="BE1598" s="72"/>
      <c r="BF1598" s="72"/>
      <c r="BG1598" s="72"/>
      <c r="BH1598" s="72"/>
      <c r="BI1598" s="72"/>
      <c r="BJ1598" s="72"/>
      <c r="BK1598" s="72"/>
      <c r="BL1598" s="72"/>
      <c r="BM1598" s="72"/>
      <c r="BN1598" s="72"/>
      <c r="BO1598" s="72"/>
      <c r="BP1598" s="72"/>
      <c r="BQ1598" s="72"/>
      <c r="BR1598" s="72"/>
      <c r="BS1598" s="72"/>
      <c r="BT1598" s="72"/>
      <c r="BU1598" s="72"/>
      <c r="BV1598" s="72"/>
      <c r="BW1598" s="72"/>
      <c r="BX1598" s="72"/>
      <c r="BY1598" s="72"/>
      <c r="BZ1598" s="72"/>
      <c r="CA1598" s="72"/>
      <c r="CB1598" s="72"/>
      <c r="CC1598" s="72"/>
      <c r="CD1598" s="72"/>
      <c r="CE1598" s="72"/>
      <c r="CF1598" s="72"/>
      <c r="CG1598" s="72"/>
      <c r="CH1598" s="72"/>
      <c r="CI1598" s="72"/>
      <c r="CJ1598" s="72"/>
      <c r="CK1598" s="72"/>
      <c r="CL1598" s="72"/>
      <c r="CM1598" s="72"/>
      <c r="CN1598" s="72"/>
      <c r="CO1598" s="72"/>
      <c r="CP1598" s="72"/>
      <c r="CQ1598" s="72"/>
      <c r="CR1598" s="72"/>
      <c r="CS1598" s="72"/>
      <c r="CT1598" s="72"/>
      <c r="CU1598" s="72"/>
      <c r="CV1598" s="72"/>
      <c r="CW1598" s="72"/>
      <c r="CX1598" s="72"/>
      <c r="CY1598" s="72"/>
      <c r="CZ1598" s="72"/>
      <c r="DA1598" s="72"/>
      <c r="DB1598" s="72"/>
      <c r="DC1598" s="72"/>
      <c r="DD1598" s="72"/>
      <c r="DE1598" s="72"/>
      <c r="DF1598" s="72"/>
      <c r="DG1598" s="72"/>
      <c r="DH1598" s="72"/>
      <c r="DI1598" s="72"/>
      <c r="DJ1598" s="72"/>
      <c r="DK1598" s="72"/>
      <c r="DL1598" s="72"/>
      <c r="DM1598" s="72"/>
      <c r="DN1598" s="72"/>
      <c r="DO1598" s="72"/>
      <c r="DP1598" s="72"/>
      <c r="DQ1598" s="72"/>
      <c r="DR1598" s="72"/>
      <c r="DS1598" s="72"/>
      <c r="DT1598" s="72"/>
      <c r="DU1598" s="72"/>
      <c r="DV1598" s="72"/>
      <c r="DW1598" s="72"/>
      <c r="DX1598" s="72"/>
      <c r="DY1598" s="72"/>
      <c r="DZ1598" s="72"/>
      <c r="EA1598" s="72"/>
      <c r="EB1598" s="72"/>
      <c r="EC1598" s="72"/>
      <c r="ED1598" s="72"/>
      <c r="EE1598" s="72"/>
      <c r="EF1598" s="72"/>
      <c r="EG1598" s="72"/>
      <c r="EH1598" s="72"/>
      <c r="EI1598" s="72"/>
      <c r="EJ1598" s="72"/>
      <c r="EK1598" s="72"/>
      <c r="EL1598" s="72"/>
      <c r="EM1598" s="72"/>
      <c r="EN1598" s="72"/>
      <c r="EO1598" s="72"/>
      <c r="EP1598" s="72"/>
      <c r="EQ1598" s="72"/>
      <c r="ER1598" s="72"/>
      <c r="ES1598" s="72"/>
      <c r="ET1598" s="72"/>
      <c r="EU1598" s="72"/>
      <c r="EV1598" s="72"/>
      <c r="EW1598" s="72"/>
      <c r="EX1598" s="72"/>
      <c r="EY1598" s="72"/>
      <c r="EZ1598" s="72"/>
      <c r="FA1598" s="72"/>
      <c r="FB1598" s="72"/>
      <c r="FC1598" s="72"/>
      <c r="FD1598" s="72"/>
      <c r="FE1598" s="72"/>
      <c r="FF1598" s="72"/>
      <c r="FG1598" s="72"/>
      <c r="FH1598" s="72"/>
      <c r="FI1598" s="72"/>
      <c r="FJ1598" s="72"/>
      <c r="FK1598" s="72"/>
      <c r="FL1598" s="72"/>
      <c r="FM1598" s="72"/>
      <c r="FN1598" s="72"/>
      <c r="FO1598" s="72"/>
      <c r="FP1598" s="72"/>
      <c r="FQ1598" s="72"/>
      <c r="FR1598" s="72"/>
      <c r="FS1598" s="72"/>
      <c r="FT1598" s="72"/>
      <c r="FU1598" s="72"/>
      <c r="FV1598" s="72"/>
      <c r="FW1598" s="72"/>
      <c r="FX1598" s="72"/>
      <c r="FY1598" s="72"/>
      <c r="FZ1598" s="72"/>
      <c r="GA1598" s="72"/>
      <c r="GB1598" s="72"/>
      <c r="GC1598" s="72"/>
      <c r="GD1598" s="72"/>
      <c r="GE1598" s="72"/>
      <c r="GF1598" s="72"/>
      <c r="GG1598" s="72"/>
      <c r="GH1598" s="72"/>
      <c r="GI1598" s="72"/>
      <c r="GJ1598" s="72"/>
      <c r="GK1598" s="72"/>
      <c r="GL1598" s="72"/>
      <c r="GM1598" s="72"/>
      <c r="GN1598" s="72"/>
      <c r="GO1598" s="72"/>
      <c r="GP1598" s="72"/>
      <c r="GQ1598" s="72"/>
      <c r="GR1598" s="72"/>
      <c r="GS1598" s="72"/>
      <c r="GT1598" s="72"/>
      <c r="GU1598" s="72"/>
      <c r="GV1598" s="72"/>
      <c r="GW1598" s="72"/>
      <c r="GX1598" s="72"/>
      <c r="GY1598" s="72"/>
      <c r="GZ1598" s="72"/>
      <c r="HA1598" s="72"/>
      <c r="HB1598" s="72"/>
      <c r="HC1598" s="72"/>
      <c r="HD1598" s="72"/>
      <c r="HE1598" s="72"/>
      <c r="HF1598" s="72"/>
      <c r="HG1598" s="72"/>
      <c r="HH1598" s="72"/>
      <c r="HI1598" s="72"/>
      <c r="HJ1598" s="72"/>
      <c r="HK1598" s="72"/>
      <c r="HL1598" s="72"/>
      <c r="HM1598" s="72"/>
      <c r="HN1598" s="72"/>
      <c r="HO1598" s="72"/>
      <c r="HP1598" s="72"/>
      <c r="HQ1598" s="72"/>
      <c r="HR1598" s="72"/>
      <c r="HS1598" s="72"/>
      <c r="HT1598" s="72"/>
      <c r="HU1598" s="72"/>
      <c r="HV1598" s="72"/>
      <c r="HW1598" s="72"/>
      <c r="HX1598" s="72"/>
      <c r="HY1598" s="72"/>
      <c r="HZ1598" s="72"/>
      <c r="IA1598" s="72"/>
      <c r="IB1598" s="72"/>
      <c r="IC1598" s="72"/>
      <c r="ID1598" s="72"/>
      <c r="IE1598" s="72"/>
      <c r="IF1598" s="72"/>
      <c r="IG1598" s="72"/>
      <c r="IH1598" s="72"/>
      <c r="II1598" s="72"/>
      <c r="IJ1598" s="72"/>
      <c r="IK1598" s="72"/>
      <c r="IL1598" s="72"/>
      <c r="IM1598" s="72"/>
      <c r="IN1598" s="72"/>
      <c r="IO1598" s="72"/>
      <c r="IP1598" s="72"/>
      <c r="IQ1598" s="72"/>
      <c r="IR1598" s="72"/>
      <c r="IS1598" s="72"/>
      <c r="IT1598" s="72"/>
      <c r="IU1598" s="72"/>
      <c r="IV1598" s="72"/>
      <c r="IW1598" s="72"/>
      <c r="IX1598" s="72"/>
      <c r="IY1598" s="72"/>
      <c r="IZ1598" s="72"/>
      <c r="JA1598" s="72"/>
      <c r="JB1598" s="72"/>
      <c r="JC1598" s="72"/>
      <c r="JD1598" s="72"/>
      <c r="JE1598" s="72"/>
      <c r="JF1598" s="72"/>
      <c r="JG1598" s="72"/>
      <c r="JH1598" s="72"/>
      <c r="JI1598" s="72"/>
      <c r="JJ1598" s="72"/>
      <c r="JK1598" s="72"/>
      <c r="JL1598" s="72"/>
      <c r="JM1598" s="72"/>
      <c r="JN1598" s="72"/>
      <c r="JO1598" s="72"/>
      <c r="JP1598" s="72"/>
      <c r="JQ1598" s="72"/>
      <c r="JR1598" s="72"/>
      <c r="JS1598" s="72"/>
      <c r="JT1598" s="72"/>
      <c r="JU1598" s="72"/>
      <c r="JV1598" s="72"/>
      <c r="JW1598" s="72"/>
      <c r="JX1598" s="72"/>
      <c r="JY1598" s="72"/>
      <c r="JZ1598" s="72"/>
      <c r="KA1598" s="72"/>
      <c r="KB1598" s="72"/>
      <c r="KC1598" s="72"/>
      <c r="KD1598" s="72"/>
      <c r="KE1598" s="72"/>
      <c r="KF1598" s="72"/>
      <c r="KG1598" s="72"/>
      <c r="KH1598" s="72"/>
      <c r="KI1598" s="72"/>
      <c r="KJ1598" s="72"/>
      <c r="KK1598" s="72"/>
      <c r="KL1598" s="72"/>
      <c r="KM1598" s="72"/>
      <c r="KN1598" s="72"/>
      <c r="KO1598" s="72"/>
      <c r="KP1598" s="72"/>
      <c r="KQ1598" s="72"/>
      <c r="KR1598" s="72"/>
      <c r="KS1598" s="72"/>
      <c r="KT1598" s="72"/>
      <c r="KU1598" s="72"/>
      <c r="KV1598" s="72"/>
      <c r="KW1598" s="72"/>
      <c r="KX1598" s="72"/>
      <c r="KY1598" s="72"/>
      <c r="KZ1598" s="72"/>
      <c r="LA1598" s="72"/>
      <c r="LB1598" s="72"/>
      <c r="LC1598" s="72"/>
      <c r="LD1598" s="72"/>
      <c r="LE1598" s="72"/>
      <c r="LF1598" s="72"/>
      <c r="LG1598" s="72"/>
      <c r="LH1598" s="72"/>
      <c r="LI1598" s="72"/>
      <c r="LJ1598" s="72"/>
      <c r="LK1598" s="72"/>
      <c r="LL1598" s="72"/>
      <c r="LM1598" s="72"/>
      <c r="LN1598" s="72"/>
      <c r="LO1598" s="72"/>
      <c r="LP1598" s="72"/>
      <c r="LQ1598" s="72"/>
      <c r="LR1598" s="72"/>
      <c r="LS1598" s="72"/>
      <c r="LT1598" s="72"/>
      <c r="LU1598" s="72"/>
      <c r="LV1598" s="72"/>
      <c r="LW1598" s="72"/>
      <c r="LX1598" s="72"/>
      <c r="LY1598" s="72"/>
      <c r="LZ1598" s="72"/>
      <c r="MA1598" s="72"/>
      <c r="MB1598" s="72"/>
      <c r="MC1598" s="72"/>
      <c r="MD1598" s="72"/>
      <c r="ME1598" s="72"/>
      <c r="MF1598" s="72"/>
      <c r="MG1598" s="72"/>
      <c r="MH1598" s="72"/>
      <c r="MI1598" s="72"/>
      <c r="MJ1598" s="72"/>
      <c r="MK1598" s="72"/>
      <c r="ML1598" s="72"/>
      <c r="MM1598" s="72"/>
      <c r="MN1598" s="72"/>
      <c r="MO1598" s="72"/>
      <c r="MP1598" s="72"/>
      <c r="MQ1598" s="72"/>
      <c r="MR1598" s="72"/>
      <c r="MS1598" s="72"/>
      <c r="MT1598" s="72"/>
      <c r="MU1598" s="72"/>
      <c r="MV1598" s="72"/>
      <c r="MW1598" s="72"/>
      <c r="MX1598" s="72"/>
      <c r="MY1598" s="72"/>
      <c r="MZ1598" s="72"/>
      <c r="NA1598" s="72"/>
      <c r="NB1598" s="72"/>
      <c r="NC1598" s="72"/>
      <c r="ND1598" s="72"/>
      <c r="NE1598" s="72"/>
      <c r="NF1598" s="72"/>
      <c r="NG1598" s="72"/>
      <c r="NH1598" s="72"/>
      <c r="NI1598" s="72"/>
      <c r="NJ1598" s="72"/>
      <c r="NK1598" s="72"/>
      <c r="NL1598" s="72"/>
      <c r="NM1598" s="72"/>
      <c r="NN1598" s="72"/>
      <c r="NO1598" s="72"/>
      <c r="NP1598" s="72"/>
      <c r="NQ1598" s="72"/>
      <c r="NR1598" s="72"/>
      <c r="NS1598" s="72"/>
      <c r="NT1598" s="72"/>
      <c r="NU1598" s="72"/>
      <c r="NV1598" s="72"/>
      <c r="NW1598" s="72"/>
      <c r="NX1598" s="72"/>
      <c r="NY1598" s="72"/>
      <c r="NZ1598" s="72"/>
      <c r="OA1598" s="72"/>
      <c r="OB1598" s="72"/>
      <c r="OC1598" s="72"/>
      <c r="OD1598" s="72"/>
      <c r="OE1598" s="72"/>
      <c r="OF1598" s="72"/>
      <c r="OG1598" s="72"/>
      <c r="OH1598" s="72"/>
      <c r="OI1598" s="72"/>
      <c r="OJ1598" s="72"/>
      <c r="OK1598" s="72"/>
      <c r="OL1598" s="72"/>
      <c r="OM1598" s="72"/>
      <c r="ON1598" s="72"/>
      <c r="OO1598" s="72"/>
      <c r="OP1598" s="72"/>
      <c r="OQ1598" s="72"/>
      <c r="OR1598" s="72"/>
      <c r="OS1598" s="72"/>
      <c r="OT1598" s="72"/>
      <c r="OU1598" s="72"/>
      <c r="OV1598" s="72"/>
      <c r="OW1598" s="72"/>
      <c r="OX1598" s="72"/>
      <c r="OY1598" s="72"/>
      <c r="OZ1598" s="72"/>
      <c r="PA1598" s="72"/>
      <c r="PB1598" s="72"/>
      <c r="PC1598" s="72"/>
      <c r="PD1598" s="72"/>
      <c r="PE1598" s="72"/>
      <c r="PF1598" s="72"/>
      <c r="PG1598" s="72"/>
      <c r="PH1598" s="72"/>
      <c r="PI1598" s="72"/>
      <c r="PJ1598" s="72"/>
      <c r="PK1598" s="72"/>
      <c r="PL1598" s="72"/>
      <c r="PM1598" s="72"/>
      <c r="PN1598" s="72"/>
      <c r="PO1598" s="72"/>
      <c r="PP1598" s="72"/>
      <c r="PQ1598" s="72"/>
      <c r="PR1598" s="72"/>
      <c r="PS1598" s="72"/>
      <c r="PT1598" s="72"/>
      <c r="PU1598" s="72"/>
      <c r="PV1598" s="72"/>
      <c r="PW1598" s="72"/>
      <c r="PX1598" s="72"/>
      <c r="PY1598" s="72"/>
      <c r="PZ1598" s="72"/>
      <c r="QA1598" s="72"/>
      <c r="QB1598" s="72"/>
      <c r="QC1598" s="72"/>
      <c r="QD1598" s="72"/>
      <c r="QE1598" s="72"/>
      <c r="QF1598" s="72"/>
      <c r="QG1598" s="72"/>
      <c r="QH1598" s="72"/>
      <c r="QI1598" s="72"/>
      <c r="QJ1598" s="72"/>
      <c r="QK1598" s="72"/>
      <c r="QL1598" s="72"/>
      <c r="QM1598" s="72"/>
      <c r="QN1598" s="72"/>
      <c r="QO1598" s="72"/>
      <c r="QP1598" s="72"/>
      <c r="QQ1598" s="72"/>
      <c r="QR1598" s="72"/>
      <c r="QS1598" s="72"/>
      <c r="QT1598" s="72"/>
      <c r="QU1598" s="72"/>
      <c r="QV1598" s="72"/>
      <c r="QW1598" s="72"/>
      <c r="QX1598" s="72"/>
      <c r="QY1598" s="72"/>
      <c r="QZ1598" s="72"/>
      <c r="RA1598" s="72"/>
      <c r="RB1598" s="72"/>
      <c r="RC1598" s="72"/>
      <c r="RD1598" s="72"/>
      <c r="RE1598" s="72"/>
      <c r="RF1598" s="72"/>
      <c r="RG1598" s="72"/>
      <c r="RH1598" s="72"/>
      <c r="RI1598" s="72"/>
      <c r="RJ1598" s="72"/>
      <c r="RK1598" s="72"/>
      <c r="RL1598" s="72"/>
      <c r="RM1598" s="72"/>
      <c r="RN1598" s="72"/>
      <c r="RO1598" s="72"/>
      <c r="RP1598" s="72"/>
      <c r="RQ1598" s="72"/>
      <c r="RR1598" s="72"/>
      <c r="RS1598" s="72"/>
      <c r="RT1598" s="72"/>
      <c r="RU1598" s="72"/>
      <c r="RV1598" s="72"/>
      <c r="RW1598" s="72"/>
      <c r="RX1598" s="72"/>
      <c r="RY1598" s="72"/>
      <c r="RZ1598" s="72"/>
      <c r="SA1598" s="72"/>
      <c r="SB1598" s="72"/>
      <c r="SC1598" s="72"/>
      <c r="SD1598" s="72"/>
      <c r="SE1598" s="72"/>
      <c r="SF1598" s="72"/>
      <c r="SG1598" s="72"/>
      <c r="SH1598" s="72"/>
      <c r="SI1598" s="72"/>
      <c r="SJ1598" s="72"/>
      <c r="SK1598" s="72"/>
      <c r="SL1598" s="72"/>
      <c r="SM1598" s="72"/>
      <c r="SN1598" s="72"/>
      <c r="SO1598" s="72"/>
      <c r="SP1598" s="72"/>
      <c r="SQ1598" s="72"/>
      <c r="SR1598" s="72"/>
      <c r="SS1598" s="72"/>
      <c r="ST1598" s="72"/>
      <c r="SU1598" s="72"/>
      <c r="SV1598" s="72"/>
      <c r="SW1598" s="72"/>
      <c r="SX1598" s="72"/>
      <c r="SY1598" s="72"/>
      <c r="SZ1598" s="72"/>
      <c r="TA1598" s="72"/>
      <c r="TB1598" s="72"/>
      <c r="TC1598" s="72"/>
    </row>
    <row r="1599" spans="1:523" ht="16.5" customHeight="1" x14ac:dyDescent="0.2">
      <c r="A1599" s="20">
        <v>1086</v>
      </c>
      <c r="B1599" s="20" t="s">
        <v>77</v>
      </c>
      <c r="C1599" s="20" t="s">
        <v>830</v>
      </c>
      <c r="D1599" s="20" t="s">
        <v>38</v>
      </c>
      <c r="E1599" s="20" t="s">
        <v>1345</v>
      </c>
      <c r="F1599" s="22" t="s">
        <v>1091</v>
      </c>
      <c r="G1599" s="44" t="s">
        <v>86</v>
      </c>
      <c r="H1599" s="20" t="s">
        <v>35</v>
      </c>
      <c r="I1599" s="20" t="s">
        <v>81</v>
      </c>
      <c r="J1599" s="22" t="s">
        <v>1092</v>
      </c>
      <c r="K1599" s="20"/>
      <c r="L1599" s="20"/>
      <c r="M1599" s="20"/>
      <c r="N1599" s="20"/>
      <c r="O1599" s="20"/>
      <c r="P1599" s="23">
        <v>5432000</v>
      </c>
      <c r="Q1599" s="24">
        <v>12</v>
      </c>
      <c r="R1599" s="25">
        <v>45717</v>
      </c>
      <c r="S1599" s="20" t="s">
        <v>83</v>
      </c>
      <c r="T1599" s="23">
        <f t="shared" si="30"/>
        <v>65184000</v>
      </c>
      <c r="U1599" s="27" t="s">
        <v>100</v>
      </c>
      <c r="V1599" s="27" t="s">
        <v>100</v>
      </c>
      <c r="W1599" s="72"/>
      <c r="X1599" s="72"/>
      <c r="Y1599" s="72"/>
      <c r="Z1599" s="72"/>
      <c r="AA1599" s="72"/>
      <c r="AB1599" s="72"/>
      <c r="AC1599" s="72"/>
      <c r="AD1599" s="72"/>
      <c r="AE1599" s="72"/>
      <c r="AF1599" s="72"/>
      <c r="AG1599" s="72"/>
      <c r="AH1599" s="72"/>
      <c r="AI1599" s="72"/>
      <c r="AJ1599" s="72"/>
      <c r="AK1599" s="72"/>
      <c r="AL1599" s="72"/>
      <c r="AM1599" s="72"/>
      <c r="AN1599" s="72"/>
      <c r="AO1599" s="72"/>
      <c r="AP1599" s="72"/>
      <c r="AQ1599" s="72"/>
      <c r="AR1599" s="72"/>
      <c r="AS1599" s="72"/>
      <c r="AT1599" s="72"/>
      <c r="AU1599" s="72"/>
      <c r="AV1599" s="72"/>
      <c r="AW1599" s="72"/>
      <c r="AX1599" s="72"/>
      <c r="AY1599" s="72"/>
      <c r="AZ1599" s="72"/>
      <c r="BA1599" s="72"/>
      <c r="BB1599" s="72"/>
      <c r="BC1599" s="72"/>
      <c r="BD1599" s="72"/>
      <c r="BE1599" s="72"/>
      <c r="BF1599" s="72"/>
      <c r="BG1599" s="72"/>
      <c r="BH1599" s="72"/>
      <c r="BI1599" s="72"/>
      <c r="BJ1599" s="72"/>
      <c r="BK1599" s="72"/>
      <c r="BL1599" s="72"/>
      <c r="BM1599" s="72"/>
      <c r="BN1599" s="72"/>
      <c r="BO1599" s="72"/>
      <c r="BP1599" s="72"/>
      <c r="BQ1599" s="72"/>
      <c r="BR1599" s="72"/>
      <c r="BS1599" s="72"/>
      <c r="BT1599" s="72"/>
      <c r="BU1599" s="72"/>
      <c r="BV1599" s="72"/>
      <c r="BW1599" s="72"/>
      <c r="BX1599" s="72"/>
      <c r="BY1599" s="72"/>
      <c r="BZ1599" s="72"/>
      <c r="CA1599" s="72"/>
      <c r="CB1599" s="72"/>
      <c r="CC1599" s="72"/>
      <c r="CD1599" s="72"/>
      <c r="CE1599" s="72"/>
      <c r="CF1599" s="72"/>
      <c r="CG1599" s="72"/>
      <c r="CH1599" s="72"/>
      <c r="CI1599" s="72"/>
      <c r="CJ1599" s="72"/>
      <c r="CK1599" s="72"/>
      <c r="CL1599" s="72"/>
      <c r="CM1599" s="72"/>
      <c r="CN1599" s="72"/>
      <c r="CO1599" s="72"/>
      <c r="CP1599" s="72"/>
      <c r="CQ1599" s="72"/>
      <c r="CR1599" s="72"/>
      <c r="CS1599" s="72"/>
      <c r="CT1599" s="72"/>
      <c r="CU1599" s="72"/>
      <c r="CV1599" s="72"/>
      <c r="CW1599" s="72"/>
      <c r="CX1599" s="72"/>
      <c r="CY1599" s="72"/>
      <c r="CZ1599" s="72"/>
      <c r="DA1599" s="72"/>
      <c r="DB1599" s="72"/>
      <c r="DC1599" s="72"/>
      <c r="DD1599" s="72"/>
      <c r="DE1599" s="72"/>
      <c r="DF1599" s="72"/>
      <c r="DG1599" s="72"/>
      <c r="DH1599" s="72"/>
      <c r="DI1599" s="72"/>
      <c r="DJ1599" s="72"/>
      <c r="DK1599" s="72"/>
      <c r="DL1599" s="72"/>
      <c r="DM1599" s="72"/>
      <c r="DN1599" s="72"/>
      <c r="DO1599" s="72"/>
      <c r="DP1599" s="72"/>
      <c r="DQ1599" s="72"/>
      <c r="DR1599" s="72"/>
      <c r="DS1599" s="72"/>
      <c r="DT1599" s="72"/>
      <c r="DU1599" s="72"/>
      <c r="DV1599" s="72"/>
      <c r="DW1599" s="72"/>
      <c r="DX1599" s="72"/>
      <c r="DY1599" s="72"/>
      <c r="DZ1599" s="72"/>
      <c r="EA1599" s="72"/>
      <c r="EB1599" s="72"/>
      <c r="EC1599" s="72"/>
      <c r="ED1599" s="72"/>
      <c r="EE1599" s="72"/>
      <c r="EF1599" s="72"/>
      <c r="EG1599" s="72"/>
      <c r="EH1599" s="72"/>
      <c r="EI1599" s="72"/>
      <c r="EJ1599" s="72"/>
      <c r="EK1599" s="72"/>
      <c r="EL1599" s="72"/>
      <c r="EM1599" s="72"/>
      <c r="EN1599" s="72"/>
      <c r="EO1599" s="72"/>
      <c r="EP1599" s="72"/>
      <c r="EQ1599" s="72"/>
      <c r="ER1599" s="72"/>
      <c r="ES1599" s="72"/>
      <c r="ET1599" s="72"/>
      <c r="EU1599" s="72"/>
      <c r="EV1599" s="72"/>
      <c r="EW1599" s="72"/>
      <c r="EX1599" s="72"/>
      <c r="EY1599" s="72"/>
      <c r="EZ1599" s="72"/>
      <c r="FA1599" s="72"/>
      <c r="FB1599" s="72"/>
      <c r="FC1599" s="72"/>
      <c r="FD1599" s="72"/>
      <c r="FE1599" s="72"/>
      <c r="FF1599" s="72"/>
      <c r="FG1599" s="72"/>
      <c r="FH1599" s="72"/>
      <c r="FI1599" s="72"/>
      <c r="FJ1599" s="72"/>
      <c r="FK1599" s="72"/>
      <c r="FL1599" s="72"/>
      <c r="FM1599" s="72"/>
      <c r="FN1599" s="72"/>
      <c r="FO1599" s="72"/>
      <c r="FP1599" s="72"/>
      <c r="FQ1599" s="72"/>
      <c r="FR1599" s="72"/>
      <c r="FS1599" s="72"/>
      <c r="FT1599" s="72"/>
      <c r="FU1599" s="72"/>
      <c r="FV1599" s="72"/>
      <c r="FW1599" s="72"/>
      <c r="FX1599" s="72"/>
      <c r="FY1599" s="72"/>
      <c r="FZ1599" s="72"/>
      <c r="GA1599" s="72"/>
      <c r="GB1599" s="72"/>
      <c r="GC1599" s="72"/>
      <c r="GD1599" s="72"/>
      <c r="GE1599" s="72"/>
      <c r="GF1599" s="72"/>
      <c r="GG1599" s="72"/>
      <c r="GH1599" s="72"/>
      <c r="GI1599" s="72"/>
      <c r="GJ1599" s="72"/>
      <c r="GK1599" s="72"/>
      <c r="GL1599" s="72"/>
      <c r="GM1599" s="72"/>
      <c r="GN1599" s="72"/>
      <c r="GO1599" s="72"/>
      <c r="GP1599" s="72"/>
      <c r="GQ1599" s="72"/>
      <c r="GR1599" s="72"/>
      <c r="GS1599" s="72"/>
      <c r="GT1599" s="72"/>
      <c r="GU1599" s="72"/>
      <c r="GV1599" s="72"/>
      <c r="GW1599" s="72"/>
      <c r="GX1599" s="72"/>
      <c r="GY1599" s="72"/>
      <c r="GZ1599" s="72"/>
      <c r="HA1599" s="72"/>
      <c r="HB1599" s="72"/>
      <c r="HC1599" s="72"/>
      <c r="HD1599" s="72"/>
      <c r="HE1599" s="72"/>
      <c r="HF1599" s="72"/>
      <c r="HG1599" s="72"/>
      <c r="HH1599" s="72"/>
      <c r="HI1599" s="72"/>
      <c r="HJ1599" s="72"/>
      <c r="HK1599" s="72"/>
      <c r="HL1599" s="72"/>
      <c r="HM1599" s="72"/>
      <c r="HN1599" s="72"/>
      <c r="HO1599" s="72"/>
      <c r="HP1599" s="72"/>
      <c r="HQ1599" s="72"/>
      <c r="HR1599" s="72"/>
      <c r="HS1599" s="72"/>
      <c r="HT1599" s="72"/>
      <c r="HU1599" s="72"/>
      <c r="HV1599" s="72"/>
      <c r="HW1599" s="72"/>
      <c r="HX1599" s="72"/>
      <c r="HY1599" s="72"/>
      <c r="HZ1599" s="72"/>
      <c r="IA1599" s="72"/>
      <c r="IB1599" s="72"/>
      <c r="IC1599" s="72"/>
      <c r="ID1599" s="72"/>
      <c r="IE1599" s="72"/>
      <c r="IF1599" s="72"/>
      <c r="IG1599" s="72"/>
      <c r="IH1599" s="72"/>
      <c r="II1599" s="72"/>
      <c r="IJ1599" s="72"/>
      <c r="IK1599" s="72"/>
      <c r="IL1599" s="72"/>
      <c r="IM1599" s="72"/>
      <c r="IN1599" s="72"/>
      <c r="IO1599" s="72"/>
      <c r="IP1599" s="72"/>
      <c r="IQ1599" s="72"/>
      <c r="IR1599" s="72"/>
      <c r="IS1599" s="72"/>
      <c r="IT1599" s="72"/>
      <c r="IU1599" s="72"/>
      <c r="IV1599" s="72"/>
      <c r="IW1599" s="72"/>
      <c r="IX1599" s="72"/>
      <c r="IY1599" s="72"/>
      <c r="IZ1599" s="72"/>
      <c r="JA1599" s="72"/>
      <c r="JB1599" s="72"/>
      <c r="JC1599" s="72"/>
      <c r="JD1599" s="72"/>
      <c r="JE1599" s="72"/>
      <c r="JF1599" s="72"/>
      <c r="JG1599" s="72"/>
      <c r="JH1599" s="72"/>
      <c r="JI1599" s="72"/>
      <c r="JJ1599" s="72"/>
      <c r="JK1599" s="72"/>
      <c r="JL1599" s="72"/>
      <c r="JM1599" s="72"/>
      <c r="JN1599" s="72"/>
      <c r="JO1599" s="72"/>
      <c r="JP1599" s="72"/>
      <c r="JQ1599" s="72"/>
      <c r="JR1599" s="72"/>
      <c r="JS1599" s="72"/>
      <c r="JT1599" s="72"/>
      <c r="JU1599" s="72"/>
      <c r="JV1599" s="72"/>
      <c r="JW1599" s="72"/>
      <c r="JX1599" s="72"/>
      <c r="JY1599" s="72"/>
      <c r="JZ1599" s="72"/>
      <c r="KA1599" s="72"/>
      <c r="KB1599" s="72"/>
      <c r="KC1599" s="72"/>
      <c r="KD1599" s="72"/>
      <c r="KE1599" s="72"/>
      <c r="KF1599" s="72"/>
      <c r="KG1599" s="72"/>
      <c r="KH1599" s="72"/>
      <c r="KI1599" s="72"/>
      <c r="KJ1599" s="72"/>
      <c r="KK1599" s="72"/>
      <c r="KL1599" s="72"/>
      <c r="KM1599" s="72"/>
      <c r="KN1599" s="72"/>
      <c r="KO1599" s="72"/>
      <c r="KP1599" s="72"/>
      <c r="KQ1599" s="72"/>
      <c r="KR1599" s="72"/>
      <c r="KS1599" s="72"/>
      <c r="KT1599" s="72"/>
      <c r="KU1599" s="72"/>
      <c r="KV1599" s="72"/>
      <c r="KW1599" s="72"/>
      <c r="KX1599" s="72"/>
      <c r="KY1599" s="72"/>
      <c r="KZ1599" s="72"/>
      <c r="LA1599" s="72"/>
      <c r="LB1599" s="72"/>
      <c r="LC1599" s="72"/>
      <c r="LD1599" s="72"/>
      <c r="LE1599" s="72"/>
      <c r="LF1599" s="72"/>
      <c r="LG1599" s="72"/>
      <c r="LH1599" s="72"/>
      <c r="LI1599" s="72"/>
      <c r="LJ1599" s="72"/>
      <c r="LK1599" s="72"/>
      <c r="LL1599" s="72"/>
      <c r="LM1599" s="72"/>
      <c r="LN1599" s="72"/>
      <c r="LO1599" s="72"/>
      <c r="LP1599" s="72"/>
      <c r="LQ1599" s="72"/>
      <c r="LR1599" s="72"/>
      <c r="LS1599" s="72"/>
      <c r="LT1599" s="72"/>
      <c r="LU1599" s="72"/>
      <c r="LV1599" s="72"/>
      <c r="LW1599" s="72"/>
      <c r="LX1599" s="72"/>
      <c r="LY1599" s="72"/>
      <c r="LZ1599" s="72"/>
      <c r="MA1599" s="72"/>
      <c r="MB1599" s="72"/>
      <c r="MC1599" s="72"/>
      <c r="MD1599" s="72"/>
      <c r="ME1599" s="72"/>
      <c r="MF1599" s="72"/>
      <c r="MG1599" s="72"/>
      <c r="MH1599" s="72"/>
      <c r="MI1599" s="72"/>
      <c r="MJ1599" s="72"/>
      <c r="MK1599" s="72"/>
      <c r="ML1599" s="72"/>
      <c r="MM1599" s="72"/>
      <c r="MN1599" s="72"/>
      <c r="MO1599" s="72"/>
      <c r="MP1599" s="72"/>
      <c r="MQ1599" s="72"/>
      <c r="MR1599" s="72"/>
      <c r="MS1599" s="72"/>
      <c r="MT1599" s="72"/>
      <c r="MU1599" s="72"/>
      <c r="MV1599" s="72"/>
      <c r="MW1599" s="72"/>
      <c r="MX1599" s="72"/>
      <c r="MY1599" s="72"/>
      <c r="MZ1599" s="72"/>
      <c r="NA1599" s="72"/>
      <c r="NB1599" s="72"/>
      <c r="NC1599" s="72"/>
      <c r="ND1599" s="72"/>
      <c r="NE1599" s="72"/>
      <c r="NF1599" s="72"/>
      <c r="NG1599" s="72"/>
      <c r="NH1599" s="72"/>
      <c r="NI1599" s="72"/>
      <c r="NJ1599" s="72"/>
      <c r="NK1599" s="72"/>
      <c r="NL1599" s="72"/>
      <c r="NM1599" s="72"/>
      <c r="NN1599" s="72"/>
      <c r="NO1599" s="72"/>
      <c r="NP1599" s="72"/>
      <c r="NQ1599" s="72"/>
      <c r="NR1599" s="72"/>
      <c r="NS1599" s="72"/>
      <c r="NT1599" s="72"/>
      <c r="NU1599" s="72"/>
      <c r="NV1599" s="72"/>
      <c r="NW1599" s="72"/>
      <c r="NX1599" s="72"/>
      <c r="NY1599" s="72"/>
      <c r="NZ1599" s="72"/>
      <c r="OA1599" s="72"/>
      <c r="OB1599" s="72"/>
      <c r="OC1599" s="72"/>
      <c r="OD1599" s="72"/>
      <c r="OE1599" s="72"/>
      <c r="OF1599" s="72"/>
      <c r="OG1599" s="72"/>
      <c r="OH1599" s="72"/>
      <c r="OI1599" s="72"/>
      <c r="OJ1599" s="72"/>
      <c r="OK1599" s="72"/>
      <c r="OL1599" s="72"/>
      <c r="OM1599" s="72"/>
      <c r="ON1599" s="72"/>
      <c r="OO1599" s="72"/>
      <c r="OP1599" s="72"/>
      <c r="OQ1599" s="72"/>
      <c r="OR1599" s="72"/>
      <c r="OS1599" s="72"/>
      <c r="OT1599" s="72"/>
      <c r="OU1599" s="72"/>
      <c r="OV1599" s="72"/>
      <c r="OW1599" s="72"/>
      <c r="OX1599" s="72"/>
      <c r="OY1599" s="72"/>
      <c r="OZ1599" s="72"/>
      <c r="PA1599" s="72"/>
      <c r="PB1599" s="72"/>
      <c r="PC1599" s="72"/>
      <c r="PD1599" s="72"/>
      <c r="PE1599" s="72"/>
      <c r="PF1599" s="72"/>
      <c r="PG1599" s="72"/>
      <c r="PH1599" s="72"/>
      <c r="PI1599" s="72"/>
      <c r="PJ1599" s="72"/>
      <c r="PK1599" s="72"/>
      <c r="PL1599" s="72"/>
      <c r="PM1599" s="72"/>
      <c r="PN1599" s="72"/>
      <c r="PO1599" s="72"/>
      <c r="PP1599" s="72"/>
      <c r="PQ1599" s="72"/>
      <c r="PR1599" s="72"/>
      <c r="PS1599" s="72"/>
      <c r="PT1599" s="72"/>
      <c r="PU1599" s="72"/>
      <c r="PV1599" s="72"/>
      <c r="PW1599" s="72"/>
      <c r="PX1599" s="72"/>
      <c r="PY1599" s="72"/>
      <c r="PZ1599" s="72"/>
      <c r="QA1599" s="72"/>
      <c r="QB1599" s="72"/>
      <c r="QC1599" s="72"/>
      <c r="QD1599" s="72"/>
      <c r="QE1599" s="72"/>
      <c r="QF1599" s="72"/>
      <c r="QG1599" s="72"/>
      <c r="QH1599" s="72"/>
      <c r="QI1599" s="72"/>
      <c r="QJ1599" s="72"/>
      <c r="QK1599" s="72"/>
      <c r="QL1599" s="72"/>
      <c r="QM1599" s="72"/>
      <c r="QN1599" s="72"/>
      <c r="QO1599" s="72"/>
      <c r="QP1599" s="72"/>
      <c r="QQ1599" s="72"/>
      <c r="QR1599" s="72"/>
      <c r="QS1599" s="72"/>
      <c r="QT1599" s="72"/>
      <c r="QU1599" s="72"/>
      <c r="QV1599" s="72"/>
      <c r="QW1599" s="72"/>
      <c r="QX1599" s="72"/>
      <c r="QY1599" s="72"/>
      <c r="QZ1599" s="72"/>
      <c r="RA1599" s="72"/>
      <c r="RB1599" s="72"/>
      <c r="RC1599" s="72"/>
      <c r="RD1599" s="72"/>
      <c r="RE1599" s="72"/>
      <c r="RF1599" s="72"/>
      <c r="RG1599" s="72"/>
      <c r="RH1599" s="72"/>
      <c r="RI1599" s="72"/>
      <c r="RJ1599" s="72"/>
      <c r="RK1599" s="72"/>
      <c r="RL1599" s="72"/>
      <c r="RM1599" s="72"/>
      <c r="RN1599" s="72"/>
      <c r="RO1599" s="72"/>
      <c r="RP1599" s="72"/>
      <c r="RQ1599" s="72"/>
      <c r="RR1599" s="72"/>
      <c r="RS1599" s="72"/>
      <c r="RT1599" s="72"/>
      <c r="RU1599" s="72"/>
      <c r="RV1599" s="72"/>
      <c r="RW1599" s="72"/>
      <c r="RX1599" s="72"/>
      <c r="RY1599" s="72"/>
      <c r="RZ1599" s="72"/>
      <c r="SA1599" s="72"/>
      <c r="SB1599" s="72"/>
      <c r="SC1599" s="72"/>
      <c r="SD1599" s="72"/>
      <c r="SE1599" s="72"/>
      <c r="SF1599" s="72"/>
      <c r="SG1599" s="72"/>
      <c r="SH1599" s="72"/>
      <c r="SI1599" s="72"/>
      <c r="SJ1599" s="72"/>
      <c r="SK1599" s="72"/>
      <c r="SL1599" s="72"/>
      <c r="SM1599" s="72"/>
      <c r="SN1599" s="72"/>
      <c r="SO1599" s="72"/>
      <c r="SP1599" s="72"/>
      <c r="SQ1599" s="72"/>
      <c r="SR1599" s="72"/>
      <c r="SS1599" s="72"/>
      <c r="ST1599" s="72"/>
      <c r="SU1599" s="72"/>
      <c r="SV1599" s="72"/>
      <c r="SW1599" s="72"/>
      <c r="SX1599" s="72"/>
      <c r="SY1599" s="72"/>
      <c r="SZ1599" s="72"/>
      <c r="TA1599" s="72"/>
      <c r="TB1599" s="72"/>
      <c r="TC1599" s="72"/>
    </row>
    <row r="1600" spans="1:523" ht="16.5" customHeight="1" x14ac:dyDescent="0.2">
      <c r="A1600" s="20">
        <v>1087</v>
      </c>
      <c r="B1600" s="20" t="s">
        <v>77</v>
      </c>
      <c r="C1600" s="20" t="s">
        <v>830</v>
      </c>
      <c r="D1600" s="20" t="s">
        <v>38</v>
      </c>
      <c r="E1600" s="20" t="s">
        <v>1345</v>
      </c>
      <c r="F1600" s="22" t="s">
        <v>1093</v>
      </c>
      <c r="G1600" s="44" t="s">
        <v>86</v>
      </c>
      <c r="H1600" s="20" t="s">
        <v>35</v>
      </c>
      <c r="I1600" s="20" t="s">
        <v>81</v>
      </c>
      <c r="J1600" s="22" t="s">
        <v>936</v>
      </c>
      <c r="K1600" s="20"/>
      <c r="L1600" s="20"/>
      <c r="M1600" s="20"/>
      <c r="N1600" s="20"/>
      <c r="O1600" s="20"/>
      <c r="P1600" s="23">
        <v>4545454</v>
      </c>
      <c r="Q1600" s="24">
        <v>12</v>
      </c>
      <c r="R1600" s="25">
        <v>45717</v>
      </c>
      <c r="S1600" s="20" t="s">
        <v>83</v>
      </c>
      <c r="T1600" s="23">
        <f t="shared" si="30"/>
        <v>54545448</v>
      </c>
      <c r="U1600" s="27" t="s">
        <v>100</v>
      </c>
      <c r="V1600" s="27" t="s">
        <v>100</v>
      </c>
      <c r="W1600" s="72"/>
      <c r="X1600" s="72"/>
      <c r="Y1600" s="72"/>
      <c r="Z1600" s="72"/>
      <c r="AA1600" s="72"/>
      <c r="AB1600" s="72"/>
      <c r="AC1600" s="72"/>
      <c r="AD1600" s="72"/>
      <c r="AE1600" s="72"/>
      <c r="AF1600" s="72"/>
      <c r="AG1600" s="72"/>
      <c r="AH1600" s="72"/>
      <c r="AI1600" s="72"/>
      <c r="AJ1600" s="72"/>
      <c r="AK1600" s="72"/>
      <c r="AL1600" s="72"/>
      <c r="AM1600" s="72"/>
      <c r="AN1600" s="72"/>
      <c r="AO1600" s="72"/>
      <c r="AP1600" s="72"/>
      <c r="AQ1600" s="72"/>
      <c r="AR1600" s="72"/>
      <c r="AS1600" s="72"/>
      <c r="AT1600" s="72"/>
      <c r="AU1600" s="72"/>
      <c r="AV1600" s="72"/>
      <c r="AW1600" s="72"/>
      <c r="AX1600" s="72"/>
      <c r="AY1600" s="72"/>
      <c r="AZ1600" s="72"/>
      <c r="BA1600" s="72"/>
      <c r="BB1600" s="72"/>
      <c r="BC1600" s="72"/>
      <c r="BD1600" s="72"/>
      <c r="BE1600" s="72"/>
      <c r="BF1600" s="72"/>
      <c r="BG1600" s="72"/>
      <c r="BH1600" s="72"/>
      <c r="BI1600" s="72"/>
      <c r="BJ1600" s="72"/>
      <c r="BK1600" s="72"/>
      <c r="BL1600" s="72"/>
      <c r="BM1600" s="72"/>
      <c r="BN1600" s="72"/>
      <c r="BO1600" s="72"/>
      <c r="BP1600" s="72"/>
      <c r="BQ1600" s="72"/>
      <c r="BR1600" s="72"/>
      <c r="BS1600" s="72"/>
      <c r="BT1600" s="72"/>
      <c r="BU1600" s="72"/>
      <c r="BV1600" s="72"/>
      <c r="BW1600" s="72"/>
      <c r="BX1600" s="72"/>
      <c r="BY1600" s="72"/>
      <c r="BZ1600" s="72"/>
      <c r="CA1600" s="72"/>
      <c r="CB1600" s="72"/>
      <c r="CC1600" s="72"/>
      <c r="CD1600" s="72"/>
      <c r="CE1600" s="72"/>
      <c r="CF1600" s="72"/>
      <c r="CG1600" s="72"/>
      <c r="CH1600" s="72"/>
      <c r="CI1600" s="72"/>
      <c r="CJ1600" s="72"/>
      <c r="CK1600" s="72"/>
      <c r="CL1600" s="72"/>
      <c r="CM1600" s="72"/>
      <c r="CN1600" s="72"/>
      <c r="CO1600" s="72"/>
      <c r="CP1600" s="72"/>
      <c r="CQ1600" s="72"/>
      <c r="CR1600" s="72"/>
      <c r="CS1600" s="72"/>
      <c r="CT1600" s="72"/>
      <c r="CU1600" s="72"/>
      <c r="CV1600" s="72"/>
      <c r="CW1600" s="72"/>
      <c r="CX1600" s="72"/>
      <c r="CY1600" s="72"/>
      <c r="CZ1600" s="72"/>
      <c r="DA1600" s="72"/>
      <c r="DB1600" s="72"/>
      <c r="DC1600" s="72"/>
      <c r="DD1600" s="72"/>
      <c r="DE1600" s="72"/>
      <c r="DF1600" s="72"/>
      <c r="DG1600" s="72"/>
      <c r="DH1600" s="72"/>
      <c r="DI1600" s="72"/>
      <c r="DJ1600" s="72"/>
      <c r="DK1600" s="72"/>
      <c r="DL1600" s="72"/>
      <c r="DM1600" s="72"/>
      <c r="DN1600" s="72"/>
      <c r="DO1600" s="72"/>
      <c r="DP1600" s="72"/>
      <c r="DQ1600" s="72"/>
      <c r="DR1600" s="72"/>
      <c r="DS1600" s="72"/>
      <c r="DT1600" s="72"/>
      <c r="DU1600" s="72"/>
      <c r="DV1600" s="72"/>
      <c r="DW1600" s="72"/>
      <c r="DX1600" s="72"/>
      <c r="DY1600" s="72"/>
      <c r="DZ1600" s="72"/>
      <c r="EA1600" s="72"/>
      <c r="EB1600" s="72"/>
      <c r="EC1600" s="72"/>
      <c r="ED1600" s="72"/>
      <c r="EE1600" s="72"/>
      <c r="EF1600" s="72"/>
      <c r="EG1600" s="72"/>
      <c r="EH1600" s="72"/>
      <c r="EI1600" s="72"/>
      <c r="EJ1600" s="72"/>
      <c r="EK1600" s="72"/>
      <c r="EL1600" s="72"/>
      <c r="EM1600" s="72"/>
      <c r="EN1600" s="72"/>
      <c r="EO1600" s="72"/>
      <c r="EP1600" s="72"/>
      <c r="EQ1600" s="72"/>
      <c r="ER1600" s="72"/>
      <c r="ES1600" s="72"/>
      <c r="ET1600" s="72"/>
      <c r="EU1600" s="72"/>
      <c r="EV1600" s="72"/>
      <c r="EW1600" s="72"/>
      <c r="EX1600" s="72"/>
      <c r="EY1600" s="72"/>
      <c r="EZ1600" s="72"/>
      <c r="FA1600" s="72"/>
      <c r="FB1600" s="72"/>
      <c r="FC1600" s="72"/>
      <c r="FD1600" s="72"/>
      <c r="FE1600" s="72"/>
      <c r="FF1600" s="72"/>
      <c r="FG1600" s="72"/>
      <c r="FH1600" s="72"/>
      <c r="FI1600" s="72"/>
      <c r="FJ1600" s="72"/>
      <c r="FK1600" s="72"/>
      <c r="FL1600" s="72"/>
      <c r="FM1600" s="72"/>
      <c r="FN1600" s="72"/>
      <c r="FO1600" s="72"/>
      <c r="FP1600" s="72"/>
      <c r="FQ1600" s="72"/>
      <c r="FR1600" s="72"/>
      <c r="FS1600" s="72"/>
      <c r="FT1600" s="72"/>
      <c r="FU1600" s="72"/>
      <c r="FV1600" s="72"/>
      <c r="FW1600" s="72"/>
      <c r="FX1600" s="72"/>
      <c r="FY1600" s="72"/>
      <c r="FZ1600" s="72"/>
      <c r="GA1600" s="72"/>
      <c r="GB1600" s="72"/>
      <c r="GC1600" s="72"/>
      <c r="GD1600" s="72"/>
      <c r="GE1600" s="72"/>
      <c r="GF1600" s="72"/>
      <c r="GG1600" s="72"/>
      <c r="GH1600" s="72"/>
      <c r="GI1600" s="72"/>
      <c r="GJ1600" s="72"/>
      <c r="GK1600" s="72"/>
      <c r="GL1600" s="72"/>
      <c r="GM1600" s="72"/>
      <c r="GN1600" s="72"/>
      <c r="GO1600" s="72"/>
      <c r="GP1600" s="72"/>
      <c r="GQ1600" s="72"/>
      <c r="GR1600" s="72"/>
      <c r="GS1600" s="72"/>
      <c r="GT1600" s="72"/>
      <c r="GU1600" s="72"/>
      <c r="GV1600" s="72"/>
      <c r="GW1600" s="72"/>
      <c r="GX1600" s="72"/>
      <c r="GY1600" s="72"/>
      <c r="GZ1600" s="72"/>
      <c r="HA1600" s="72"/>
      <c r="HB1600" s="72"/>
      <c r="HC1600" s="72"/>
      <c r="HD1600" s="72"/>
      <c r="HE1600" s="72"/>
      <c r="HF1600" s="72"/>
      <c r="HG1600" s="72"/>
      <c r="HH1600" s="72"/>
      <c r="HI1600" s="72"/>
      <c r="HJ1600" s="72"/>
      <c r="HK1600" s="72"/>
      <c r="HL1600" s="72"/>
      <c r="HM1600" s="72"/>
      <c r="HN1600" s="72"/>
      <c r="HO1600" s="72"/>
      <c r="HP1600" s="72"/>
      <c r="HQ1600" s="72"/>
      <c r="HR1600" s="72"/>
      <c r="HS1600" s="72"/>
      <c r="HT1600" s="72"/>
      <c r="HU1600" s="72"/>
      <c r="HV1600" s="72"/>
      <c r="HW1600" s="72"/>
      <c r="HX1600" s="72"/>
      <c r="HY1600" s="72"/>
      <c r="HZ1600" s="72"/>
      <c r="IA1600" s="72"/>
      <c r="IB1600" s="72"/>
      <c r="IC1600" s="72"/>
      <c r="ID1600" s="72"/>
      <c r="IE1600" s="72"/>
      <c r="IF1600" s="72"/>
      <c r="IG1600" s="72"/>
      <c r="IH1600" s="72"/>
      <c r="II1600" s="72"/>
      <c r="IJ1600" s="72"/>
      <c r="IK1600" s="72"/>
      <c r="IL1600" s="72"/>
      <c r="IM1600" s="72"/>
      <c r="IN1600" s="72"/>
      <c r="IO1600" s="72"/>
      <c r="IP1600" s="72"/>
      <c r="IQ1600" s="72"/>
      <c r="IR1600" s="72"/>
      <c r="IS1600" s="72"/>
      <c r="IT1600" s="72"/>
      <c r="IU1600" s="72"/>
      <c r="IV1600" s="72"/>
      <c r="IW1600" s="72"/>
      <c r="IX1600" s="72"/>
      <c r="IY1600" s="72"/>
      <c r="IZ1600" s="72"/>
      <c r="JA1600" s="72"/>
      <c r="JB1600" s="72"/>
      <c r="JC1600" s="72"/>
      <c r="JD1600" s="72"/>
      <c r="JE1600" s="72"/>
      <c r="JF1600" s="72"/>
      <c r="JG1600" s="72"/>
      <c r="JH1600" s="72"/>
      <c r="JI1600" s="72"/>
      <c r="JJ1600" s="72"/>
      <c r="JK1600" s="72"/>
      <c r="JL1600" s="72"/>
      <c r="JM1600" s="72"/>
      <c r="JN1600" s="72"/>
      <c r="JO1600" s="72"/>
      <c r="JP1600" s="72"/>
      <c r="JQ1600" s="72"/>
      <c r="JR1600" s="72"/>
      <c r="JS1600" s="72"/>
      <c r="JT1600" s="72"/>
      <c r="JU1600" s="72"/>
      <c r="JV1600" s="72"/>
      <c r="JW1600" s="72"/>
      <c r="JX1600" s="72"/>
      <c r="JY1600" s="72"/>
      <c r="JZ1600" s="72"/>
      <c r="KA1600" s="72"/>
      <c r="KB1600" s="72"/>
      <c r="KC1600" s="72"/>
      <c r="KD1600" s="72"/>
      <c r="KE1600" s="72"/>
      <c r="KF1600" s="72"/>
      <c r="KG1600" s="72"/>
      <c r="KH1600" s="72"/>
      <c r="KI1600" s="72"/>
      <c r="KJ1600" s="72"/>
      <c r="KK1600" s="72"/>
      <c r="KL1600" s="72"/>
      <c r="KM1600" s="72"/>
      <c r="KN1600" s="72"/>
      <c r="KO1600" s="72"/>
      <c r="KP1600" s="72"/>
      <c r="KQ1600" s="72"/>
      <c r="KR1600" s="72"/>
      <c r="KS1600" s="72"/>
      <c r="KT1600" s="72"/>
      <c r="KU1600" s="72"/>
      <c r="KV1600" s="72"/>
      <c r="KW1600" s="72"/>
      <c r="KX1600" s="72"/>
      <c r="KY1600" s="72"/>
      <c r="KZ1600" s="72"/>
      <c r="LA1600" s="72"/>
      <c r="LB1600" s="72"/>
      <c r="LC1600" s="72"/>
      <c r="LD1600" s="72"/>
      <c r="LE1600" s="72"/>
      <c r="LF1600" s="72"/>
      <c r="LG1600" s="72"/>
      <c r="LH1600" s="72"/>
      <c r="LI1600" s="72"/>
      <c r="LJ1600" s="72"/>
      <c r="LK1600" s="72"/>
      <c r="LL1600" s="72"/>
      <c r="LM1600" s="72"/>
      <c r="LN1600" s="72"/>
      <c r="LO1600" s="72"/>
      <c r="LP1600" s="72"/>
      <c r="LQ1600" s="72"/>
      <c r="LR1600" s="72"/>
      <c r="LS1600" s="72"/>
      <c r="LT1600" s="72"/>
      <c r="LU1600" s="72"/>
      <c r="LV1600" s="72"/>
      <c r="LW1600" s="72"/>
      <c r="LX1600" s="72"/>
      <c r="LY1600" s="72"/>
      <c r="LZ1600" s="72"/>
      <c r="MA1600" s="72"/>
      <c r="MB1600" s="72"/>
      <c r="MC1600" s="72"/>
      <c r="MD1600" s="72"/>
      <c r="ME1600" s="72"/>
      <c r="MF1600" s="72"/>
      <c r="MG1600" s="72"/>
      <c r="MH1600" s="72"/>
      <c r="MI1600" s="72"/>
      <c r="MJ1600" s="72"/>
      <c r="MK1600" s="72"/>
      <c r="ML1600" s="72"/>
      <c r="MM1600" s="72"/>
      <c r="MN1600" s="72"/>
      <c r="MO1600" s="72"/>
      <c r="MP1600" s="72"/>
      <c r="MQ1600" s="72"/>
      <c r="MR1600" s="72"/>
      <c r="MS1600" s="72"/>
      <c r="MT1600" s="72"/>
      <c r="MU1600" s="72"/>
      <c r="MV1600" s="72"/>
      <c r="MW1600" s="72"/>
      <c r="MX1600" s="72"/>
      <c r="MY1600" s="72"/>
      <c r="MZ1600" s="72"/>
      <c r="NA1600" s="72"/>
      <c r="NB1600" s="72"/>
      <c r="NC1600" s="72"/>
      <c r="ND1600" s="72"/>
      <c r="NE1600" s="72"/>
      <c r="NF1600" s="72"/>
      <c r="NG1600" s="72"/>
      <c r="NH1600" s="72"/>
      <c r="NI1600" s="72"/>
      <c r="NJ1600" s="72"/>
      <c r="NK1600" s="72"/>
      <c r="NL1600" s="72"/>
      <c r="NM1600" s="72"/>
      <c r="NN1600" s="72"/>
      <c r="NO1600" s="72"/>
      <c r="NP1600" s="72"/>
      <c r="NQ1600" s="72"/>
      <c r="NR1600" s="72"/>
      <c r="NS1600" s="72"/>
      <c r="NT1600" s="72"/>
      <c r="NU1600" s="72"/>
      <c r="NV1600" s="72"/>
      <c r="NW1600" s="72"/>
      <c r="NX1600" s="72"/>
      <c r="NY1600" s="72"/>
      <c r="NZ1600" s="72"/>
      <c r="OA1600" s="72"/>
      <c r="OB1600" s="72"/>
      <c r="OC1600" s="72"/>
      <c r="OD1600" s="72"/>
      <c r="OE1600" s="72"/>
      <c r="OF1600" s="72"/>
      <c r="OG1600" s="72"/>
      <c r="OH1600" s="72"/>
      <c r="OI1600" s="72"/>
      <c r="OJ1600" s="72"/>
      <c r="OK1600" s="72"/>
      <c r="OL1600" s="72"/>
      <c r="OM1600" s="72"/>
      <c r="ON1600" s="72"/>
      <c r="OO1600" s="72"/>
      <c r="OP1600" s="72"/>
      <c r="OQ1600" s="72"/>
      <c r="OR1600" s="72"/>
      <c r="OS1600" s="72"/>
      <c r="OT1600" s="72"/>
      <c r="OU1600" s="72"/>
      <c r="OV1600" s="72"/>
      <c r="OW1600" s="72"/>
      <c r="OX1600" s="72"/>
      <c r="OY1600" s="72"/>
      <c r="OZ1600" s="72"/>
      <c r="PA1600" s="72"/>
      <c r="PB1600" s="72"/>
      <c r="PC1600" s="72"/>
      <c r="PD1600" s="72"/>
      <c r="PE1600" s="72"/>
      <c r="PF1600" s="72"/>
      <c r="PG1600" s="72"/>
      <c r="PH1600" s="72"/>
      <c r="PI1600" s="72"/>
      <c r="PJ1600" s="72"/>
      <c r="PK1600" s="72"/>
      <c r="PL1600" s="72"/>
      <c r="PM1600" s="72"/>
      <c r="PN1600" s="72"/>
      <c r="PO1600" s="72"/>
      <c r="PP1600" s="72"/>
      <c r="PQ1600" s="72"/>
      <c r="PR1600" s="72"/>
      <c r="PS1600" s="72"/>
      <c r="PT1600" s="72"/>
      <c r="PU1600" s="72"/>
      <c r="PV1600" s="72"/>
      <c r="PW1600" s="72"/>
      <c r="PX1600" s="72"/>
      <c r="PY1600" s="72"/>
      <c r="PZ1600" s="72"/>
      <c r="QA1600" s="72"/>
      <c r="QB1600" s="72"/>
      <c r="QC1600" s="72"/>
      <c r="QD1600" s="72"/>
      <c r="QE1600" s="72"/>
      <c r="QF1600" s="72"/>
      <c r="QG1600" s="72"/>
      <c r="QH1600" s="72"/>
      <c r="QI1600" s="72"/>
      <c r="QJ1600" s="72"/>
      <c r="QK1600" s="72"/>
      <c r="QL1600" s="72"/>
      <c r="QM1600" s="72"/>
      <c r="QN1600" s="72"/>
      <c r="QO1600" s="72"/>
      <c r="QP1600" s="72"/>
      <c r="QQ1600" s="72"/>
      <c r="QR1600" s="72"/>
      <c r="QS1600" s="72"/>
      <c r="QT1600" s="72"/>
      <c r="QU1600" s="72"/>
      <c r="QV1600" s="72"/>
      <c r="QW1600" s="72"/>
      <c r="QX1600" s="72"/>
      <c r="QY1600" s="72"/>
      <c r="QZ1600" s="72"/>
      <c r="RA1600" s="72"/>
      <c r="RB1600" s="72"/>
      <c r="RC1600" s="72"/>
      <c r="RD1600" s="72"/>
      <c r="RE1600" s="72"/>
      <c r="RF1600" s="72"/>
      <c r="RG1600" s="72"/>
      <c r="RH1600" s="72"/>
      <c r="RI1600" s="72"/>
      <c r="RJ1600" s="72"/>
      <c r="RK1600" s="72"/>
      <c r="RL1600" s="72"/>
      <c r="RM1600" s="72"/>
      <c r="RN1600" s="72"/>
      <c r="RO1600" s="72"/>
      <c r="RP1600" s="72"/>
      <c r="RQ1600" s="72"/>
      <c r="RR1600" s="72"/>
      <c r="RS1600" s="72"/>
      <c r="RT1600" s="72"/>
      <c r="RU1600" s="72"/>
      <c r="RV1600" s="72"/>
      <c r="RW1600" s="72"/>
      <c r="RX1600" s="72"/>
      <c r="RY1600" s="72"/>
      <c r="RZ1600" s="72"/>
      <c r="SA1600" s="72"/>
      <c r="SB1600" s="72"/>
      <c r="SC1600" s="72"/>
      <c r="SD1600" s="72"/>
      <c r="SE1600" s="72"/>
      <c r="SF1600" s="72"/>
      <c r="SG1600" s="72"/>
      <c r="SH1600" s="72"/>
      <c r="SI1600" s="72"/>
      <c r="SJ1600" s="72"/>
      <c r="SK1600" s="72"/>
      <c r="SL1600" s="72"/>
      <c r="SM1600" s="72"/>
      <c r="SN1600" s="72"/>
      <c r="SO1600" s="72"/>
      <c r="SP1600" s="72"/>
      <c r="SQ1600" s="72"/>
      <c r="SR1600" s="72"/>
      <c r="SS1600" s="72"/>
      <c r="ST1600" s="72"/>
      <c r="SU1600" s="72"/>
      <c r="SV1600" s="72"/>
      <c r="SW1600" s="72"/>
      <c r="SX1600" s="72"/>
      <c r="SY1600" s="72"/>
      <c r="SZ1600" s="72"/>
      <c r="TA1600" s="72"/>
      <c r="TB1600" s="72"/>
      <c r="TC1600" s="72"/>
    </row>
    <row r="1601" spans="1:523" ht="16.5" customHeight="1" x14ac:dyDescent="0.2">
      <c r="A1601" s="20">
        <v>1088</v>
      </c>
      <c r="B1601" s="20" t="s">
        <v>77</v>
      </c>
      <c r="C1601" s="20" t="s">
        <v>830</v>
      </c>
      <c r="D1601" s="20" t="s">
        <v>38</v>
      </c>
      <c r="E1601" s="20" t="s">
        <v>1345</v>
      </c>
      <c r="F1601" s="22" t="s">
        <v>213</v>
      </c>
      <c r="G1601" s="44" t="s">
        <v>86</v>
      </c>
      <c r="H1601" s="20" t="s">
        <v>35</v>
      </c>
      <c r="I1601" s="20" t="s">
        <v>81</v>
      </c>
      <c r="J1601" s="22" t="s">
        <v>915</v>
      </c>
      <c r="K1601" s="20"/>
      <c r="L1601" s="20"/>
      <c r="M1601" s="20"/>
      <c r="N1601" s="20"/>
      <c r="O1601" s="20"/>
      <c r="P1601" s="23">
        <v>4500000</v>
      </c>
      <c r="Q1601" s="24">
        <v>12</v>
      </c>
      <c r="R1601" s="25">
        <v>45717</v>
      </c>
      <c r="S1601" s="20" t="s">
        <v>83</v>
      </c>
      <c r="T1601" s="23">
        <f t="shared" si="30"/>
        <v>54000000</v>
      </c>
      <c r="U1601" s="27" t="s">
        <v>100</v>
      </c>
      <c r="V1601" s="27" t="s">
        <v>100</v>
      </c>
      <c r="W1601" s="72"/>
      <c r="X1601" s="72"/>
      <c r="Y1601" s="72"/>
      <c r="Z1601" s="72"/>
      <c r="AA1601" s="72"/>
      <c r="AB1601" s="72"/>
      <c r="AC1601" s="72"/>
      <c r="AD1601" s="72"/>
      <c r="AE1601" s="72"/>
      <c r="AF1601" s="72"/>
      <c r="AG1601" s="72"/>
      <c r="AH1601" s="72"/>
      <c r="AI1601" s="72"/>
      <c r="AJ1601" s="72"/>
      <c r="AK1601" s="72"/>
      <c r="AL1601" s="72"/>
      <c r="AM1601" s="72"/>
      <c r="AN1601" s="72"/>
      <c r="AO1601" s="72"/>
      <c r="AP1601" s="72"/>
      <c r="AQ1601" s="72"/>
      <c r="AR1601" s="72"/>
      <c r="AS1601" s="72"/>
      <c r="AT1601" s="72"/>
      <c r="AU1601" s="72"/>
      <c r="AV1601" s="72"/>
      <c r="AW1601" s="72"/>
      <c r="AX1601" s="72"/>
      <c r="AY1601" s="72"/>
      <c r="AZ1601" s="72"/>
      <c r="BA1601" s="72"/>
      <c r="BB1601" s="72"/>
      <c r="BC1601" s="72"/>
      <c r="BD1601" s="72"/>
      <c r="BE1601" s="72"/>
      <c r="BF1601" s="72"/>
      <c r="BG1601" s="72"/>
      <c r="BH1601" s="72"/>
      <c r="BI1601" s="72"/>
      <c r="BJ1601" s="72"/>
      <c r="BK1601" s="72"/>
      <c r="BL1601" s="72"/>
      <c r="BM1601" s="72"/>
      <c r="BN1601" s="72"/>
      <c r="BO1601" s="72"/>
      <c r="BP1601" s="72"/>
      <c r="BQ1601" s="72"/>
      <c r="BR1601" s="72"/>
      <c r="BS1601" s="72"/>
      <c r="BT1601" s="72"/>
      <c r="BU1601" s="72"/>
      <c r="BV1601" s="72"/>
      <c r="BW1601" s="72"/>
      <c r="BX1601" s="72"/>
      <c r="BY1601" s="72"/>
      <c r="BZ1601" s="72"/>
      <c r="CA1601" s="72"/>
      <c r="CB1601" s="72"/>
      <c r="CC1601" s="72"/>
      <c r="CD1601" s="72"/>
      <c r="CE1601" s="72"/>
      <c r="CF1601" s="72"/>
      <c r="CG1601" s="72"/>
      <c r="CH1601" s="72"/>
      <c r="CI1601" s="72"/>
      <c r="CJ1601" s="72"/>
      <c r="CK1601" s="72"/>
      <c r="CL1601" s="72"/>
      <c r="CM1601" s="72"/>
      <c r="CN1601" s="72"/>
      <c r="CO1601" s="72"/>
      <c r="CP1601" s="72"/>
      <c r="CQ1601" s="72"/>
      <c r="CR1601" s="72"/>
      <c r="CS1601" s="72"/>
      <c r="CT1601" s="72"/>
      <c r="CU1601" s="72"/>
      <c r="CV1601" s="72"/>
      <c r="CW1601" s="72"/>
      <c r="CX1601" s="72"/>
      <c r="CY1601" s="72"/>
      <c r="CZ1601" s="72"/>
      <c r="DA1601" s="72"/>
      <c r="DB1601" s="72"/>
      <c r="DC1601" s="72"/>
      <c r="DD1601" s="72"/>
      <c r="DE1601" s="72"/>
      <c r="DF1601" s="72"/>
      <c r="DG1601" s="72"/>
      <c r="DH1601" s="72"/>
      <c r="DI1601" s="72"/>
      <c r="DJ1601" s="72"/>
      <c r="DK1601" s="72"/>
      <c r="DL1601" s="72"/>
      <c r="DM1601" s="72"/>
      <c r="DN1601" s="72"/>
      <c r="DO1601" s="72"/>
      <c r="DP1601" s="72"/>
      <c r="DQ1601" s="72"/>
      <c r="DR1601" s="72"/>
      <c r="DS1601" s="72"/>
      <c r="DT1601" s="72"/>
      <c r="DU1601" s="72"/>
      <c r="DV1601" s="72"/>
      <c r="DW1601" s="72"/>
      <c r="DX1601" s="72"/>
      <c r="DY1601" s="72"/>
      <c r="DZ1601" s="72"/>
      <c r="EA1601" s="72"/>
      <c r="EB1601" s="72"/>
      <c r="EC1601" s="72"/>
      <c r="ED1601" s="72"/>
      <c r="EE1601" s="72"/>
      <c r="EF1601" s="72"/>
      <c r="EG1601" s="72"/>
      <c r="EH1601" s="72"/>
      <c r="EI1601" s="72"/>
      <c r="EJ1601" s="72"/>
      <c r="EK1601" s="72"/>
      <c r="EL1601" s="72"/>
      <c r="EM1601" s="72"/>
      <c r="EN1601" s="72"/>
      <c r="EO1601" s="72"/>
      <c r="EP1601" s="72"/>
      <c r="EQ1601" s="72"/>
      <c r="ER1601" s="72"/>
      <c r="ES1601" s="72"/>
      <c r="ET1601" s="72"/>
      <c r="EU1601" s="72"/>
      <c r="EV1601" s="72"/>
      <c r="EW1601" s="72"/>
      <c r="EX1601" s="72"/>
      <c r="EY1601" s="72"/>
      <c r="EZ1601" s="72"/>
      <c r="FA1601" s="72"/>
      <c r="FB1601" s="72"/>
      <c r="FC1601" s="72"/>
      <c r="FD1601" s="72"/>
      <c r="FE1601" s="72"/>
      <c r="FF1601" s="72"/>
      <c r="FG1601" s="72"/>
      <c r="FH1601" s="72"/>
      <c r="FI1601" s="72"/>
      <c r="FJ1601" s="72"/>
      <c r="FK1601" s="72"/>
      <c r="FL1601" s="72"/>
      <c r="FM1601" s="72"/>
      <c r="FN1601" s="72"/>
      <c r="FO1601" s="72"/>
      <c r="FP1601" s="72"/>
      <c r="FQ1601" s="72"/>
      <c r="FR1601" s="72"/>
      <c r="FS1601" s="72"/>
      <c r="FT1601" s="72"/>
      <c r="FU1601" s="72"/>
      <c r="FV1601" s="72"/>
      <c r="FW1601" s="72"/>
      <c r="FX1601" s="72"/>
      <c r="FY1601" s="72"/>
      <c r="FZ1601" s="72"/>
      <c r="GA1601" s="72"/>
      <c r="GB1601" s="72"/>
      <c r="GC1601" s="72"/>
      <c r="GD1601" s="72"/>
      <c r="GE1601" s="72"/>
      <c r="GF1601" s="72"/>
      <c r="GG1601" s="72"/>
      <c r="GH1601" s="72"/>
      <c r="GI1601" s="72"/>
      <c r="GJ1601" s="72"/>
      <c r="GK1601" s="72"/>
      <c r="GL1601" s="72"/>
      <c r="GM1601" s="72"/>
      <c r="GN1601" s="72"/>
      <c r="GO1601" s="72"/>
      <c r="GP1601" s="72"/>
      <c r="GQ1601" s="72"/>
      <c r="GR1601" s="72"/>
      <c r="GS1601" s="72"/>
      <c r="GT1601" s="72"/>
      <c r="GU1601" s="72"/>
      <c r="GV1601" s="72"/>
      <c r="GW1601" s="72"/>
      <c r="GX1601" s="72"/>
      <c r="GY1601" s="72"/>
      <c r="GZ1601" s="72"/>
      <c r="HA1601" s="72"/>
      <c r="HB1601" s="72"/>
      <c r="HC1601" s="72"/>
      <c r="HD1601" s="72"/>
      <c r="HE1601" s="72"/>
      <c r="HF1601" s="72"/>
      <c r="HG1601" s="72"/>
      <c r="HH1601" s="72"/>
      <c r="HI1601" s="72"/>
      <c r="HJ1601" s="72"/>
      <c r="HK1601" s="72"/>
      <c r="HL1601" s="72"/>
      <c r="HM1601" s="72"/>
      <c r="HN1601" s="72"/>
      <c r="HO1601" s="72"/>
      <c r="HP1601" s="72"/>
      <c r="HQ1601" s="72"/>
      <c r="HR1601" s="72"/>
      <c r="HS1601" s="72"/>
      <c r="HT1601" s="72"/>
      <c r="HU1601" s="72"/>
      <c r="HV1601" s="72"/>
      <c r="HW1601" s="72"/>
      <c r="HX1601" s="72"/>
      <c r="HY1601" s="72"/>
      <c r="HZ1601" s="72"/>
      <c r="IA1601" s="72"/>
      <c r="IB1601" s="72"/>
      <c r="IC1601" s="72"/>
      <c r="ID1601" s="72"/>
      <c r="IE1601" s="72"/>
      <c r="IF1601" s="72"/>
      <c r="IG1601" s="72"/>
      <c r="IH1601" s="72"/>
      <c r="II1601" s="72"/>
      <c r="IJ1601" s="72"/>
      <c r="IK1601" s="72"/>
      <c r="IL1601" s="72"/>
      <c r="IM1601" s="72"/>
      <c r="IN1601" s="72"/>
      <c r="IO1601" s="72"/>
      <c r="IP1601" s="72"/>
      <c r="IQ1601" s="72"/>
      <c r="IR1601" s="72"/>
      <c r="IS1601" s="72"/>
      <c r="IT1601" s="72"/>
      <c r="IU1601" s="72"/>
      <c r="IV1601" s="72"/>
      <c r="IW1601" s="72"/>
      <c r="IX1601" s="72"/>
      <c r="IY1601" s="72"/>
      <c r="IZ1601" s="72"/>
      <c r="JA1601" s="72"/>
      <c r="JB1601" s="72"/>
      <c r="JC1601" s="72"/>
      <c r="JD1601" s="72"/>
      <c r="JE1601" s="72"/>
      <c r="JF1601" s="72"/>
      <c r="JG1601" s="72"/>
      <c r="JH1601" s="72"/>
      <c r="JI1601" s="72"/>
      <c r="JJ1601" s="72"/>
      <c r="JK1601" s="72"/>
      <c r="JL1601" s="72"/>
      <c r="JM1601" s="72"/>
      <c r="JN1601" s="72"/>
      <c r="JO1601" s="72"/>
      <c r="JP1601" s="72"/>
      <c r="JQ1601" s="72"/>
      <c r="JR1601" s="72"/>
      <c r="JS1601" s="72"/>
      <c r="JT1601" s="72"/>
      <c r="JU1601" s="72"/>
      <c r="JV1601" s="72"/>
      <c r="JW1601" s="72"/>
      <c r="JX1601" s="72"/>
      <c r="JY1601" s="72"/>
      <c r="JZ1601" s="72"/>
      <c r="KA1601" s="72"/>
      <c r="KB1601" s="72"/>
      <c r="KC1601" s="72"/>
      <c r="KD1601" s="72"/>
      <c r="KE1601" s="72"/>
      <c r="KF1601" s="72"/>
      <c r="KG1601" s="72"/>
      <c r="KH1601" s="72"/>
      <c r="KI1601" s="72"/>
      <c r="KJ1601" s="72"/>
      <c r="KK1601" s="72"/>
      <c r="KL1601" s="72"/>
      <c r="KM1601" s="72"/>
      <c r="KN1601" s="72"/>
      <c r="KO1601" s="72"/>
      <c r="KP1601" s="72"/>
      <c r="KQ1601" s="72"/>
      <c r="KR1601" s="72"/>
      <c r="KS1601" s="72"/>
      <c r="KT1601" s="72"/>
      <c r="KU1601" s="72"/>
      <c r="KV1601" s="72"/>
      <c r="KW1601" s="72"/>
      <c r="KX1601" s="72"/>
      <c r="KY1601" s="72"/>
      <c r="KZ1601" s="72"/>
      <c r="LA1601" s="72"/>
      <c r="LB1601" s="72"/>
      <c r="LC1601" s="72"/>
      <c r="LD1601" s="72"/>
      <c r="LE1601" s="72"/>
      <c r="LF1601" s="72"/>
      <c r="LG1601" s="72"/>
      <c r="LH1601" s="72"/>
      <c r="LI1601" s="72"/>
      <c r="LJ1601" s="72"/>
      <c r="LK1601" s="72"/>
      <c r="LL1601" s="72"/>
      <c r="LM1601" s="72"/>
      <c r="LN1601" s="72"/>
      <c r="LO1601" s="72"/>
      <c r="LP1601" s="72"/>
      <c r="LQ1601" s="72"/>
      <c r="LR1601" s="72"/>
      <c r="LS1601" s="72"/>
      <c r="LT1601" s="72"/>
      <c r="LU1601" s="72"/>
      <c r="LV1601" s="72"/>
      <c r="LW1601" s="72"/>
      <c r="LX1601" s="72"/>
      <c r="LY1601" s="72"/>
      <c r="LZ1601" s="72"/>
      <c r="MA1601" s="72"/>
      <c r="MB1601" s="72"/>
      <c r="MC1601" s="72"/>
      <c r="MD1601" s="72"/>
      <c r="ME1601" s="72"/>
      <c r="MF1601" s="72"/>
      <c r="MG1601" s="72"/>
      <c r="MH1601" s="72"/>
      <c r="MI1601" s="72"/>
      <c r="MJ1601" s="72"/>
      <c r="MK1601" s="72"/>
      <c r="ML1601" s="72"/>
      <c r="MM1601" s="72"/>
      <c r="MN1601" s="72"/>
      <c r="MO1601" s="72"/>
      <c r="MP1601" s="72"/>
      <c r="MQ1601" s="72"/>
      <c r="MR1601" s="72"/>
      <c r="MS1601" s="72"/>
      <c r="MT1601" s="72"/>
      <c r="MU1601" s="72"/>
      <c r="MV1601" s="72"/>
      <c r="MW1601" s="72"/>
      <c r="MX1601" s="72"/>
      <c r="MY1601" s="72"/>
      <c r="MZ1601" s="72"/>
      <c r="NA1601" s="72"/>
      <c r="NB1601" s="72"/>
      <c r="NC1601" s="72"/>
      <c r="ND1601" s="72"/>
      <c r="NE1601" s="72"/>
      <c r="NF1601" s="72"/>
      <c r="NG1601" s="72"/>
      <c r="NH1601" s="72"/>
      <c r="NI1601" s="72"/>
      <c r="NJ1601" s="72"/>
      <c r="NK1601" s="72"/>
      <c r="NL1601" s="72"/>
      <c r="NM1601" s="72"/>
      <c r="NN1601" s="72"/>
      <c r="NO1601" s="72"/>
      <c r="NP1601" s="72"/>
      <c r="NQ1601" s="72"/>
      <c r="NR1601" s="72"/>
      <c r="NS1601" s="72"/>
      <c r="NT1601" s="72"/>
      <c r="NU1601" s="72"/>
      <c r="NV1601" s="72"/>
      <c r="NW1601" s="72"/>
      <c r="NX1601" s="72"/>
      <c r="NY1601" s="72"/>
      <c r="NZ1601" s="72"/>
      <c r="OA1601" s="72"/>
      <c r="OB1601" s="72"/>
      <c r="OC1601" s="72"/>
      <c r="OD1601" s="72"/>
      <c r="OE1601" s="72"/>
      <c r="OF1601" s="72"/>
      <c r="OG1601" s="72"/>
      <c r="OH1601" s="72"/>
      <c r="OI1601" s="72"/>
      <c r="OJ1601" s="72"/>
      <c r="OK1601" s="72"/>
      <c r="OL1601" s="72"/>
      <c r="OM1601" s="72"/>
      <c r="ON1601" s="72"/>
      <c r="OO1601" s="72"/>
      <c r="OP1601" s="72"/>
      <c r="OQ1601" s="72"/>
      <c r="OR1601" s="72"/>
      <c r="OS1601" s="72"/>
      <c r="OT1601" s="72"/>
      <c r="OU1601" s="72"/>
      <c r="OV1601" s="72"/>
      <c r="OW1601" s="72"/>
      <c r="OX1601" s="72"/>
      <c r="OY1601" s="72"/>
      <c r="OZ1601" s="72"/>
      <c r="PA1601" s="72"/>
      <c r="PB1601" s="72"/>
      <c r="PC1601" s="72"/>
      <c r="PD1601" s="72"/>
      <c r="PE1601" s="72"/>
      <c r="PF1601" s="72"/>
      <c r="PG1601" s="72"/>
      <c r="PH1601" s="72"/>
      <c r="PI1601" s="72"/>
      <c r="PJ1601" s="72"/>
      <c r="PK1601" s="72"/>
      <c r="PL1601" s="72"/>
      <c r="PM1601" s="72"/>
      <c r="PN1601" s="72"/>
      <c r="PO1601" s="72"/>
      <c r="PP1601" s="72"/>
      <c r="PQ1601" s="72"/>
      <c r="PR1601" s="72"/>
      <c r="PS1601" s="72"/>
      <c r="PT1601" s="72"/>
      <c r="PU1601" s="72"/>
      <c r="PV1601" s="72"/>
      <c r="PW1601" s="72"/>
      <c r="PX1601" s="72"/>
      <c r="PY1601" s="72"/>
      <c r="PZ1601" s="72"/>
      <c r="QA1601" s="72"/>
      <c r="QB1601" s="72"/>
      <c r="QC1601" s="72"/>
      <c r="QD1601" s="72"/>
      <c r="QE1601" s="72"/>
      <c r="QF1601" s="72"/>
      <c r="QG1601" s="72"/>
      <c r="QH1601" s="72"/>
      <c r="QI1601" s="72"/>
      <c r="QJ1601" s="72"/>
      <c r="QK1601" s="72"/>
      <c r="QL1601" s="72"/>
      <c r="QM1601" s="72"/>
      <c r="QN1601" s="72"/>
      <c r="QO1601" s="72"/>
      <c r="QP1601" s="72"/>
      <c r="QQ1601" s="72"/>
      <c r="QR1601" s="72"/>
      <c r="QS1601" s="72"/>
      <c r="QT1601" s="72"/>
      <c r="QU1601" s="72"/>
      <c r="QV1601" s="72"/>
      <c r="QW1601" s="72"/>
      <c r="QX1601" s="72"/>
      <c r="QY1601" s="72"/>
      <c r="QZ1601" s="72"/>
      <c r="RA1601" s="72"/>
      <c r="RB1601" s="72"/>
      <c r="RC1601" s="72"/>
      <c r="RD1601" s="72"/>
      <c r="RE1601" s="72"/>
      <c r="RF1601" s="72"/>
      <c r="RG1601" s="72"/>
      <c r="RH1601" s="72"/>
      <c r="RI1601" s="72"/>
      <c r="RJ1601" s="72"/>
      <c r="RK1601" s="72"/>
      <c r="RL1601" s="72"/>
      <c r="RM1601" s="72"/>
      <c r="RN1601" s="72"/>
      <c r="RO1601" s="72"/>
      <c r="RP1601" s="72"/>
      <c r="RQ1601" s="72"/>
      <c r="RR1601" s="72"/>
      <c r="RS1601" s="72"/>
      <c r="RT1601" s="72"/>
      <c r="RU1601" s="72"/>
      <c r="RV1601" s="72"/>
      <c r="RW1601" s="72"/>
      <c r="RX1601" s="72"/>
      <c r="RY1601" s="72"/>
      <c r="RZ1601" s="72"/>
      <c r="SA1601" s="72"/>
      <c r="SB1601" s="72"/>
      <c r="SC1601" s="72"/>
      <c r="SD1601" s="72"/>
      <c r="SE1601" s="72"/>
      <c r="SF1601" s="72"/>
      <c r="SG1601" s="72"/>
      <c r="SH1601" s="72"/>
      <c r="SI1601" s="72"/>
      <c r="SJ1601" s="72"/>
      <c r="SK1601" s="72"/>
      <c r="SL1601" s="72"/>
      <c r="SM1601" s="72"/>
      <c r="SN1601" s="72"/>
      <c r="SO1601" s="72"/>
      <c r="SP1601" s="72"/>
      <c r="SQ1601" s="72"/>
      <c r="SR1601" s="72"/>
      <c r="SS1601" s="72"/>
      <c r="ST1601" s="72"/>
      <c r="SU1601" s="72"/>
      <c r="SV1601" s="72"/>
      <c r="SW1601" s="72"/>
      <c r="SX1601" s="72"/>
      <c r="SY1601" s="72"/>
      <c r="SZ1601" s="72"/>
      <c r="TA1601" s="72"/>
      <c r="TB1601" s="72"/>
      <c r="TC1601" s="72"/>
    </row>
    <row r="1602" spans="1:523" ht="16.5" customHeight="1" x14ac:dyDescent="0.2">
      <c r="A1602" s="20">
        <v>1089</v>
      </c>
      <c r="B1602" s="20" t="s">
        <v>77</v>
      </c>
      <c r="C1602" s="20" t="s">
        <v>830</v>
      </c>
      <c r="D1602" s="20" t="s">
        <v>38</v>
      </c>
      <c r="E1602" s="20" t="s">
        <v>1345</v>
      </c>
      <c r="F1602" s="22" t="s">
        <v>1094</v>
      </c>
      <c r="G1602" s="44" t="s">
        <v>86</v>
      </c>
      <c r="H1602" s="20" t="s">
        <v>35</v>
      </c>
      <c r="I1602" s="20" t="s">
        <v>81</v>
      </c>
      <c r="J1602" s="22" t="s">
        <v>915</v>
      </c>
      <c r="K1602" s="20"/>
      <c r="L1602" s="20"/>
      <c r="M1602" s="20"/>
      <c r="N1602" s="20"/>
      <c r="O1602" s="20"/>
      <c r="P1602" s="23">
        <v>3513514</v>
      </c>
      <c r="Q1602" s="24">
        <v>12</v>
      </c>
      <c r="R1602" s="25">
        <v>45717</v>
      </c>
      <c r="S1602" s="20" t="s">
        <v>83</v>
      </c>
      <c r="T1602" s="23">
        <f t="shared" si="30"/>
        <v>42162168</v>
      </c>
      <c r="U1602" s="27" t="s">
        <v>100</v>
      </c>
      <c r="V1602" s="27" t="s">
        <v>100</v>
      </c>
      <c r="W1602" s="72"/>
      <c r="X1602" s="72"/>
      <c r="Y1602" s="72"/>
      <c r="Z1602" s="72"/>
      <c r="AA1602" s="72"/>
      <c r="AB1602" s="72"/>
      <c r="AC1602" s="72"/>
      <c r="AD1602" s="72"/>
      <c r="AE1602" s="72"/>
      <c r="AF1602" s="72"/>
      <c r="AG1602" s="72"/>
      <c r="AH1602" s="72"/>
      <c r="AI1602" s="72"/>
      <c r="AJ1602" s="72"/>
      <c r="AK1602" s="72"/>
      <c r="AL1602" s="72"/>
      <c r="AM1602" s="72"/>
      <c r="AN1602" s="72"/>
      <c r="AO1602" s="72"/>
      <c r="AP1602" s="72"/>
      <c r="AQ1602" s="72"/>
      <c r="AR1602" s="72"/>
      <c r="AS1602" s="72"/>
      <c r="AT1602" s="72"/>
      <c r="AU1602" s="72"/>
      <c r="AV1602" s="72"/>
      <c r="AW1602" s="72"/>
      <c r="AX1602" s="72"/>
      <c r="AY1602" s="72"/>
      <c r="AZ1602" s="72"/>
      <c r="BA1602" s="72"/>
      <c r="BB1602" s="72"/>
      <c r="BC1602" s="72"/>
      <c r="BD1602" s="72"/>
      <c r="BE1602" s="72"/>
      <c r="BF1602" s="72"/>
      <c r="BG1602" s="72"/>
      <c r="BH1602" s="72"/>
      <c r="BI1602" s="72"/>
      <c r="BJ1602" s="72"/>
      <c r="BK1602" s="72"/>
      <c r="BL1602" s="72"/>
      <c r="BM1602" s="72"/>
      <c r="BN1602" s="72"/>
      <c r="BO1602" s="72"/>
      <c r="BP1602" s="72"/>
      <c r="BQ1602" s="72"/>
      <c r="BR1602" s="72"/>
      <c r="BS1602" s="72"/>
      <c r="BT1602" s="72"/>
      <c r="BU1602" s="72"/>
      <c r="BV1602" s="72"/>
      <c r="BW1602" s="72"/>
      <c r="BX1602" s="72"/>
      <c r="BY1602" s="72"/>
      <c r="BZ1602" s="72"/>
      <c r="CA1602" s="72"/>
      <c r="CB1602" s="72"/>
      <c r="CC1602" s="72"/>
      <c r="CD1602" s="72"/>
      <c r="CE1602" s="72"/>
      <c r="CF1602" s="72"/>
      <c r="CG1602" s="72"/>
      <c r="CH1602" s="72"/>
      <c r="CI1602" s="72"/>
      <c r="CJ1602" s="72"/>
      <c r="CK1602" s="72"/>
      <c r="CL1602" s="72"/>
      <c r="CM1602" s="72"/>
      <c r="CN1602" s="72"/>
      <c r="CO1602" s="72"/>
      <c r="CP1602" s="72"/>
      <c r="CQ1602" s="72"/>
      <c r="CR1602" s="72"/>
      <c r="CS1602" s="72"/>
      <c r="CT1602" s="72"/>
      <c r="CU1602" s="72"/>
      <c r="CV1602" s="72"/>
      <c r="CW1602" s="72"/>
      <c r="CX1602" s="72"/>
      <c r="CY1602" s="72"/>
      <c r="CZ1602" s="72"/>
      <c r="DA1602" s="72"/>
      <c r="DB1602" s="72"/>
      <c r="DC1602" s="72"/>
      <c r="DD1602" s="72"/>
      <c r="DE1602" s="72"/>
      <c r="DF1602" s="72"/>
      <c r="DG1602" s="72"/>
      <c r="DH1602" s="72"/>
      <c r="DI1602" s="72"/>
      <c r="DJ1602" s="72"/>
      <c r="DK1602" s="72"/>
      <c r="DL1602" s="72"/>
      <c r="DM1602" s="72"/>
      <c r="DN1602" s="72"/>
      <c r="DO1602" s="72"/>
      <c r="DP1602" s="72"/>
      <c r="DQ1602" s="72"/>
      <c r="DR1602" s="72"/>
      <c r="DS1602" s="72"/>
      <c r="DT1602" s="72"/>
      <c r="DU1602" s="72"/>
      <c r="DV1602" s="72"/>
      <c r="DW1602" s="72"/>
      <c r="DX1602" s="72"/>
      <c r="DY1602" s="72"/>
      <c r="DZ1602" s="72"/>
      <c r="EA1602" s="72"/>
      <c r="EB1602" s="72"/>
      <c r="EC1602" s="72"/>
      <c r="ED1602" s="72"/>
      <c r="EE1602" s="72"/>
      <c r="EF1602" s="72"/>
      <c r="EG1602" s="72"/>
      <c r="EH1602" s="72"/>
      <c r="EI1602" s="72"/>
      <c r="EJ1602" s="72"/>
      <c r="EK1602" s="72"/>
      <c r="EL1602" s="72"/>
      <c r="EM1602" s="72"/>
      <c r="EN1602" s="72"/>
      <c r="EO1602" s="72"/>
      <c r="EP1602" s="72"/>
      <c r="EQ1602" s="72"/>
      <c r="ER1602" s="72"/>
      <c r="ES1602" s="72"/>
      <c r="ET1602" s="72"/>
      <c r="EU1602" s="72"/>
      <c r="EV1602" s="72"/>
      <c r="EW1602" s="72"/>
      <c r="EX1602" s="72"/>
      <c r="EY1602" s="72"/>
      <c r="EZ1602" s="72"/>
      <c r="FA1602" s="72"/>
      <c r="FB1602" s="72"/>
      <c r="FC1602" s="72"/>
      <c r="FD1602" s="72"/>
      <c r="FE1602" s="72"/>
      <c r="FF1602" s="72"/>
      <c r="FG1602" s="72"/>
      <c r="FH1602" s="72"/>
      <c r="FI1602" s="72"/>
      <c r="FJ1602" s="72"/>
      <c r="FK1602" s="72"/>
      <c r="FL1602" s="72"/>
      <c r="FM1602" s="72"/>
      <c r="FN1602" s="72"/>
      <c r="FO1602" s="72"/>
      <c r="FP1602" s="72"/>
      <c r="FQ1602" s="72"/>
      <c r="FR1602" s="72"/>
      <c r="FS1602" s="72"/>
      <c r="FT1602" s="72"/>
      <c r="FU1602" s="72"/>
      <c r="FV1602" s="72"/>
      <c r="FW1602" s="72"/>
      <c r="FX1602" s="72"/>
      <c r="FY1602" s="72"/>
      <c r="FZ1602" s="72"/>
      <c r="GA1602" s="72"/>
      <c r="GB1602" s="72"/>
      <c r="GC1602" s="72"/>
      <c r="GD1602" s="72"/>
      <c r="GE1602" s="72"/>
      <c r="GF1602" s="72"/>
      <c r="GG1602" s="72"/>
      <c r="GH1602" s="72"/>
      <c r="GI1602" s="72"/>
      <c r="GJ1602" s="72"/>
      <c r="GK1602" s="72"/>
      <c r="GL1602" s="72"/>
      <c r="GM1602" s="72"/>
      <c r="GN1602" s="72"/>
      <c r="GO1602" s="72"/>
      <c r="GP1602" s="72"/>
      <c r="GQ1602" s="72"/>
      <c r="GR1602" s="72"/>
      <c r="GS1602" s="72"/>
      <c r="GT1602" s="72"/>
      <c r="GU1602" s="72"/>
      <c r="GV1602" s="72"/>
      <c r="GW1602" s="72"/>
      <c r="GX1602" s="72"/>
      <c r="GY1602" s="72"/>
      <c r="GZ1602" s="72"/>
      <c r="HA1602" s="72"/>
      <c r="HB1602" s="72"/>
      <c r="HC1602" s="72"/>
      <c r="HD1602" s="72"/>
      <c r="HE1602" s="72"/>
      <c r="HF1602" s="72"/>
      <c r="HG1602" s="72"/>
      <c r="HH1602" s="72"/>
      <c r="HI1602" s="72"/>
      <c r="HJ1602" s="72"/>
      <c r="HK1602" s="72"/>
      <c r="HL1602" s="72"/>
      <c r="HM1602" s="72"/>
      <c r="HN1602" s="72"/>
      <c r="HO1602" s="72"/>
      <c r="HP1602" s="72"/>
      <c r="HQ1602" s="72"/>
      <c r="HR1602" s="72"/>
      <c r="HS1602" s="72"/>
      <c r="HT1602" s="72"/>
      <c r="HU1602" s="72"/>
      <c r="HV1602" s="72"/>
      <c r="HW1602" s="72"/>
      <c r="HX1602" s="72"/>
      <c r="HY1602" s="72"/>
      <c r="HZ1602" s="72"/>
      <c r="IA1602" s="72"/>
      <c r="IB1602" s="72"/>
      <c r="IC1602" s="72"/>
      <c r="ID1602" s="72"/>
      <c r="IE1602" s="72"/>
      <c r="IF1602" s="72"/>
      <c r="IG1602" s="72"/>
      <c r="IH1602" s="72"/>
      <c r="II1602" s="72"/>
      <c r="IJ1602" s="72"/>
      <c r="IK1602" s="72"/>
      <c r="IL1602" s="72"/>
      <c r="IM1602" s="72"/>
      <c r="IN1602" s="72"/>
      <c r="IO1602" s="72"/>
      <c r="IP1602" s="72"/>
      <c r="IQ1602" s="72"/>
      <c r="IR1602" s="72"/>
      <c r="IS1602" s="72"/>
      <c r="IT1602" s="72"/>
      <c r="IU1602" s="72"/>
      <c r="IV1602" s="72"/>
      <c r="IW1602" s="72"/>
      <c r="IX1602" s="72"/>
      <c r="IY1602" s="72"/>
      <c r="IZ1602" s="72"/>
      <c r="JA1602" s="72"/>
      <c r="JB1602" s="72"/>
      <c r="JC1602" s="72"/>
      <c r="JD1602" s="72"/>
      <c r="JE1602" s="72"/>
      <c r="JF1602" s="72"/>
      <c r="JG1602" s="72"/>
      <c r="JH1602" s="72"/>
      <c r="JI1602" s="72"/>
      <c r="JJ1602" s="72"/>
      <c r="JK1602" s="72"/>
      <c r="JL1602" s="72"/>
      <c r="JM1602" s="72"/>
      <c r="JN1602" s="72"/>
      <c r="JO1602" s="72"/>
      <c r="JP1602" s="72"/>
      <c r="JQ1602" s="72"/>
      <c r="JR1602" s="72"/>
      <c r="JS1602" s="72"/>
      <c r="JT1602" s="72"/>
      <c r="JU1602" s="72"/>
      <c r="JV1602" s="72"/>
      <c r="JW1602" s="72"/>
      <c r="JX1602" s="72"/>
      <c r="JY1602" s="72"/>
      <c r="JZ1602" s="72"/>
      <c r="KA1602" s="72"/>
      <c r="KB1602" s="72"/>
      <c r="KC1602" s="72"/>
      <c r="KD1602" s="72"/>
      <c r="KE1602" s="72"/>
      <c r="KF1602" s="72"/>
      <c r="KG1602" s="72"/>
      <c r="KH1602" s="72"/>
      <c r="KI1602" s="72"/>
      <c r="KJ1602" s="72"/>
      <c r="KK1602" s="72"/>
      <c r="KL1602" s="72"/>
      <c r="KM1602" s="72"/>
      <c r="KN1602" s="72"/>
      <c r="KO1602" s="72"/>
      <c r="KP1602" s="72"/>
      <c r="KQ1602" s="72"/>
      <c r="KR1602" s="72"/>
      <c r="KS1602" s="72"/>
      <c r="KT1602" s="72"/>
      <c r="KU1602" s="72"/>
      <c r="KV1602" s="72"/>
      <c r="KW1602" s="72"/>
      <c r="KX1602" s="72"/>
      <c r="KY1602" s="72"/>
      <c r="KZ1602" s="72"/>
      <c r="LA1602" s="72"/>
      <c r="LB1602" s="72"/>
      <c r="LC1602" s="72"/>
      <c r="LD1602" s="72"/>
      <c r="LE1602" s="72"/>
      <c r="LF1602" s="72"/>
      <c r="LG1602" s="72"/>
      <c r="LH1602" s="72"/>
      <c r="LI1602" s="72"/>
      <c r="LJ1602" s="72"/>
      <c r="LK1602" s="72"/>
      <c r="LL1602" s="72"/>
      <c r="LM1602" s="72"/>
      <c r="LN1602" s="72"/>
      <c r="LO1602" s="72"/>
      <c r="LP1602" s="72"/>
      <c r="LQ1602" s="72"/>
      <c r="LR1602" s="72"/>
      <c r="LS1602" s="72"/>
      <c r="LT1602" s="72"/>
      <c r="LU1602" s="72"/>
      <c r="LV1602" s="72"/>
      <c r="LW1602" s="72"/>
      <c r="LX1602" s="72"/>
      <c r="LY1602" s="72"/>
      <c r="LZ1602" s="72"/>
      <c r="MA1602" s="72"/>
      <c r="MB1602" s="72"/>
      <c r="MC1602" s="72"/>
      <c r="MD1602" s="72"/>
      <c r="ME1602" s="72"/>
      <c r="MF1602" s="72"/>
      <c r="MG1602" s="72"/>
      <c r="MH1602" s="72"/>
      <c r="MI1602" s="72"/>
      <c r="MJ1602" s="72"/>
      <c r="MK1602" s="72"/>
      <c r="ML1602" s="72"/>
      <c r="MM1602" s="72"/>
      <c r="MN1602" s="72"/>
      <c r="MO1602" s="72"/>
      <c r="MP1602" s="72"/>
      <c r="MQ1602" s="72"/>
      <c r="MR1602" s="72"/>
      <c r="MS1602" s="72"/>
      <c r="MT1602" s="72"/>
      <c r="MU1602" s="72"/>
      <c r="MV1602" s="72"/>
      <c r="MW1602" s="72"/>
      <c r="MX1602" s="72"/>
      <c r="MY1602" s="72"/>
      <c r="MZ1602" s="72"/>
      <c r="NA1602" s="72"/>
      <c r="NB1602" s="72"/>
      <c r="NC1602" s="72"/>
      <c r="ND1602" s="72"/>
      <c r="NE1602" s="72"/>
      <c r="NF1602" s="72"/>
      <c r="NG1602" s="72"/>
      <c r="NH1602" s="72"/>
      <c r="NI1602" s="72"/>
      <c r="NJ1602" s="72"/>
      <c r="NK1602" s="72"/>
      <c r="NL1602" s="72"/>
      <c r="NM1602" s="72"/>
      <c r="NN1602" s="72"/>
      <c r="NO1602" s="72"/>
      <c r="NP1602" s="72"/>
      <c r="NQ1602" s="72"/>
      <c r="NR1602" s="72"/>
      <c r="NS1602" s="72"/>
      <c r="NT1602" s="72"/>
      <c r="NU1602" s="72"/>
      <c r="NV1602" s="72"/>
      <c r="NW1602" s="72"/>
      <c r="NX1602" s="72"/>
      <c r="NY1602" s="72"/>
      <c r="NZ1602" s="72"/>
      <c r="OA1602" s="72"/>
      <c r="OB1602" s="72"/>
      <c r="OC1602" s="72"/>
      <c r="OD1602" s="72"/>
      <c r="OE1602" s="72"/>
      <c r="OF1602" s="72"/>
      <c r="OG1602" s="72"/>
      <c r="OH1602" s="72"/>
      <c r="OI1602" s="72"/>
      <c r="OJ1602" s="72"/>
      <c r="OK1602" s="72"/>
      <c r="OL1602" s="72"/>
      <c r="OM1602" s="72"/>
      <c r="ON1602" s="72"/>
      <c r="OO1602" s="72"/>
      <c r="OP1602" s="72"/>
      <c r="OQ1602" s="72"/>
      <c r="OR1602" s="72"/>
      <c r="OS1602" s="72"/>
      <c r="OT1602" s="72"/>
      <c r="OU1602" s="72"/>
      <c r="OV1602" s="72"/>
      <c r="OW1602" s="72"/>
      <c r="OX1602" s="72"/>
      <c r="OY1602" s="72"/>
      <c r="OZ1602" s="72"/>
      <c r="PA1602" s="72"/>
      <c r="PB1602" s="72"/>
      <c r="PC1602" s="72"/>
      <c r="PD1602" s="72"/>
      <c r="PE1602" s="72"/>
      <c r="PF1602" s="72"/>
      <c r="PG1602" s="72"/>
      <c r="PH1602" s="72"/>
      <c r="PI1602" s="72"/>
      <c r="PJ1602" s="72"/>
      <c r="PK1602" s="72"/>
      <c r="PL1602" s="72"/>
      <c r="PM1602" s="72"/>
      <c r="PN1602" s="72"/>
      <c r="PO1602" s="72"/>
      <c r="PP1602" s="72"/>
      <c r="PQ1602" s="72"/>
      <c r="PR1602" s="72"/>
      <c r="PS1602" s="72"/>
      <c r="PT1602" s="72"/>
      <c r="PU1602" s="72"/>
      <c r="PV1602" s="72"/>
      <c r="PW1602" s="72"/>
      <c r="PX1602" s="72"/>
      <c r="PY1602" s="72"/>
      <c r="PZ1602" s="72"/>
      <c r="QA1602" s="72"/>
      <c r="QB1602" s="72"/>
      <c r="QC1602" s="72"/>
      <c r="QD1602" s="72"/>
      <c r="QE1602" s="72"/>
      <c r="QF1602" s="72"/>
      <c r="QG1602" s="72"/>
      <c r="QH1602" s="72"/>
      <c r="QI1602" s="72"/>
      <c r="QJ1602" s="72"/>
      <c r="QK1602" s="72"/>
      <c r="QL1602" s="72"/>
      <c r="QM1602" s="72"/>
      <c r="QN1602" s="72"/>
      <c r="QO1602" s="72"/>
      <c r="QP1602" s="72"/>
      <c r="QQ1602" s="72"/>
      <c r="QR1602" s="72"/>
      <c r="QS1602" s="72"/>
      <c r="QT1602" s="72"/>
      <c r="QU1602" s="72"/>
      <c r="QV1602" s="72"/>
      <c r="QW1602" s="72"/>
      <c r="QX1602" s="72"/>
      <c r="QY1602" s="72"/>
      <c r="QZ1602" s="72"/>
      <c r="RA1602" s="72"/>
      <c r="RB1602" s="72"/>
      <c r="RC1602" s="72"/>
      <c r="RD1602" s="72"/>
      <c r="RE1602" s="72"/>
      <c r="RF1602" s="72"/>
      <c r="RG1602" s="72"/>
      <c r="RH1602" s="72"/>
      <c r="RI1602" s="72"/>
      <c r="RJ1602" s="72"/>
      <c r="RK1602" s="72"/>
      <c r="RL1602" s="72"/>
      <c r="RM1602" s="72"/>
      <c r="RN1602" s="72"/>
      <c r="RO1602" s="72"/>
      <c r="RP1602" s="72"/>
      <c r="RQ1602" s="72"/>
      <c r="RR1602" s="72"/>
      <c r="RS1602" s="72"/>
      <c r="RT1602" s="72"/>
      <c r="RU1602" s="72"/>
      <c r="RV1602" s="72"/>
      <c r="RW1602" s="72"/>
      <c r="RX1602" s="72"/>
      <c r="RY1602" s="72"/>
      <c r="RZ1602" s="72"/>
      <c r="SA1602" s="72"/>
      <c r="SB1602" s="72"/>
      <c r="SC1602" s="72"/>
      <c r="SD1602" s="72"/>
      <c r="SE1602" s="72"/>
      <c r="SF1602" s="72"/>
      <c r="SG1602" s="72"/>
      <c r="SH1602" s="72"/>
      <c r="SI1602" s="72"/>
      <c r="SJ1602" s="72"/>
      <c r="SK1602" s="72"/>
      <c r="SL1602" s="72"/>
      <c r="SM1602" s="72"/>
      <c r="SN1602" s="72"/>
      <c r="SO1602" s="72"/>
      <c r="SP1602" s="72"/>
      <c r="SQ1602" s="72"/>
      <c r="SR1602" s="72"/>
      <c r="SS1602" s="72"/>
      <c r="ST1602" s="72"/>
      <c r="SU1602" s="72"/>
      <c r="SV1602" s="72"/>
      <c r="SW1602" s="72"/>
      <c r="SX1602" s="72"/>
      <c r="SY1602" s="72"/>
      <c r="SZ1602" s="72"/>
      <c r="TA1602" s="72"/>
      <c r="TB1602" s="72"/>
      <c r="TC1602" s="72"/>
    </row>
    <row r="1603" spans="1:523" ht="16.5" customHeight="1" x14ac:dyDescent="0.2">
      <c r="A1603" s="20">
        <v>1090</v>
      </c>
      <c r="B1603" s="20" t="s">
        <v>77</v>
      </c>
      <c r="C1603" s="20" t="s">
        <v>830</v>
      </c>
      <c r="D1603" s="20" t="s">
        <v>38</v>
      </c>
      <c r="E1603" s="20" t="s">
        <v>1345</v>
      </c>
      <c r="F1603" s="22" t="s">
        <v>1095</v>
      </c>
      <c r="G1603" s="73" t="s">
        <v>86</v>
      </c>
      <c r="H1603" s="20" t="s">
        <v>35</v>
      </c>
      <c r="I1603" s="20" t="s">
        <v>81</v>
      </c>
      <c r="J1603" s="22" t="s">
        <v>915</v>
      </c>
      <c r="K1603" s="20"/>
      <c r="L1603" s="20"/>
      <c r="M1603" s="20"/>
      <c r="N1603" s="20"/>
      <c r="O1603" s="20"/>
      <c r="P1603" s="23">
        <v>6600000</v>
      </c>
      <c r="Q1603" s="24">
        <v>12</v>
      </c>
      <c r="R1603" s="25">
        <v>45717</v>
      </c>
      <c r="S1603" s="20" t="s">
        <v>83</v>
      </c>
      <c r="T1603" s="23">
        <f t="shared" si="30"/>
        <v>79200000</v>
      </c>
      <c r="U1603" s="27" t="s">
        <v>100</v>
      </c>
      <c r="V1603" s="27" t="s">
        <v>100</v>
      </c>
      <c r="W1603" s="72"/>
      <c r="X1603" s="72"/>
      <c r="Y1603" s="72"/>
      <c r="Z1603" s="72"/>
      <c r="AA1603" s="72"/>
      <c r="AB1603" s="72"/>
      <c r="AC1603" s="72"/>
      <c r="AD1603" s="72"/>
      <c r="AE1603" s="72"/>
      <c r="AF1603" s="72"/>
      <c r="AG1603" s="72"/>
      <c r="AH1603" s="72"/>
      <c r="AI1603" s="72"/>
      <c r="AJ1603" s="72"/>
      <c r="AK1603" s="72"/>
      <c r="AL1603" s="72"/>
      <c r="AM1603" s="72"/>
      <c r="AN1603" s="72"/>
      <c r="AO1603" s="72"/>
      <c r="AP1603" s="72"/>
      <c r="AQ1603" s="72"/>
      <c r="AR1603" s="72"/>
      <c r="AS1603" s="72"/>
      <c r="AT1603" s="72"/>
      <c r="AU1603" s="72"/>
      <c r="AV1603" s="72"/>
      <c r="AW1603" s="72"/>
      <c r="AX1603" s="72"/>
      <c r="AY1603" s="72"/>
      <c r="AZ1603" s="72"/>
      <c r="BA1603" s="72"/>
      <c r="BB1603" s="72"/>
      <c r="BC1603" s="72"/>
      <c r="BD1603" s="72"/>
      <c r="BE1603" s="72"/>
      <c r="BF1603" s="72"/>
      <c r="BG1603" s="72"/>
      <c r="BH1603" s="72"/>
      <c r="BI1603" s="72"/>
      <c r="BJ1603" s="72"/>
      <c r="BK1603" s="72"/>
      <c r="BL1603" s="72"/>
      <c r="BM1603" s="72"/>
      <c r="BN1603" s="72"/>
      <c r="BO1603" s="72"/>
      <c r="BP1603" s="72"/>
      <c r="BQ1603" s="72"/>
      <c r="BR1603" s="72"/>
      <c r="BS1603" s="72"/>
      <c r="BT1603" s="72"/>
      <c r="BU1603" s="72"/>
      <c r="BV1603" s="72"/>
      <c r="BW1603" s="72"/>
      <c r="BX1603" s="72"/>
      <c r="BY1603" s="72"/>
      <c r="BZ1603" s="72"/>
      <c r="CA1603" s="72"/>
      <c r="CB1603" s="72"/>
      <c r="CC1603" s="72"/>
      <c r="CD1603" s="72"/>
      <c r="CE1603" s="72"/>
      <c r="CF1603" s="72"/>
      <c r="CG1603" s="72"/>
      <c r="CH1603" s="72"/>
      <c r="CI1603" s="72"/>
      <c r="CJ1603" s="72"/>
      <c r="CK1603" s="72"/>
      <c r="CL1603" s="72"/>
      <c r="CM1603" s="72"/>
      <c r="CN1603" s="72"/>
      <c r="CO1603" s="72"/>
      <c r="CP1603" s="72"/>
      <c r="CQ1603" s="72"/>
      <c r="CR1603" s="72"/>
      <c r="CS1603" s="72"/>
      <c r="CT1603" s="72"/>
      <c r="CU1603" s="72"/>
      <c r="CV1603" s="72"/>
      <c r="CW1603" s="72"/>
      <c r="CX1603" s="72"/>
      <c r="CY1603" s="72"/>
      <c r="CZ1603" s="72"/>
      <c r="DA1603" s="72"/>
      <c r="DB1603" s="72"/>
      <c r="DC1603" s="72"/>
      <c r="DD1603" s="72"/>
      <c r="DE1603" s="72"/>
      <c r="DF1603" s="72"/>
      <c r="DG1603" s="72"/>
      <c r="DH1603" s="72"/>
      <c r="DI1603" s="72"/>
      <c r="DJ1603" s="72"/>
      <c r="DK1603" s="72"/>
      <c r="DL1603" s="72"/>
      <c r="DM1603" s="72"/>
      <c r="DN1603" s="72"/>
      <c r="DO1603" s="72"/>
      <c r="DP1603" s="72"/>
      <c r="DQ1603" s="72"/>
      <c r="DR1603" s="72"/>
      <c r="DS1603" s="72"/>
      <c r="DT1603" s="72"/>
      <c r="DU1603" s="72"/>
      <c r="DV1603" s="72"/>
      <c r="DW1603" s="72"/>
      <c r="DX1603" s="72"/>
      <c r="DY1603" s="72"/>
      <c r="DZ1603" s="72"/>
      <c r="EA1603" s="72"/>
      <c r="EB1603" s="72"/>
      <c r="EC1603" s="72"/>
      <c r="ED1603" s="72"/>
      <c r="EE1603" s="72"/>
      <c r="EF1603" s="72"/>
      <c r="EG1603" s="72"/>
      <c r="EH1603" s="72"/>
      <c r="EI1603" s="72"/>
      <c r="EJ1603" s="72"/>
      <c r="EK1603" s="72"/>
      <c r="EL1603" s="72"/>
      <c r="EM1603" s="72"/>
      <c r="EN1603" s="72"/>
      <c r="EO1603" s="72"/>
      <c r="EP1603" s="72"/>
      <c r="EQ1603" s="72"/>
      <c r="ER1603" s="72"/>
      <c r="ES1603" s="72"/>
      <c r="ET1603" s="72"/>
      <c r="EU1603" s="72"/>
      <c r="EV1603" s="72"/>
      <c r="EW1603" s="72"/>
      <c r="EX1603" s="72"/>
      <c r="EY1603" s="72"/>
      <c r="EZ1603" s="72"/>
      <c r="FA1603" s="72"/>
      <c r="FB1603" s="72"/>
      <c r="FC1603" s="72"/>
      <c r="FD1603" s="72"/>
      <c r="FE1603" s="72"/>
      <c r="FF1603" s="72"/>
      <c r="FG1603" s="72"/>
      <c r="FH1603" s="72"/>
      <c r="FI1603" s="72"/>
      <c r="FJ1603" s="72"/>
      <c r="FK1603" s="72"/>
      <c r="FL1603" s="72"/>
      <c r="FM1603" s="72"/>
      <c r="FN1603" s="72"/>
      <c r="FO1603" s="72"/>
      <c r="FP1603" s="72"/>
      <c r="FQ1603" s="72"/>
      <c r="FR1603" s="72"/>
      <c r="FS1603" s="72"/>
      <c r="FT1603" s="72"/>
      <c r="FU1603" s="72"/>
      <c r="FV1603" s="72"/>
      <c r="FW1603" s="72"/>
      <c r="FX1603" s="72"/>
      <c r="FY1603" s="72"/>
      <c r="FZ1603" s="72"/>
      <c r="GA1603" s="72"/>
      <c r="GB1603" s="72"/>
      <c r="GC1603" s="72"/>
      <c r="GD1603" s="72"/>
      <c r="GE1603" s="72"/>
      <c r="GF1603" s="72"/>
      <c r="GG1603" s="72"/>
      <c r="GH1603" s="72"/>
      <c r="GI1603" s="72"/>
      <c r="GJ1603" s="72"/>
      <c r="GK1603" s="72"/>
      <c r="GL1603" s="72"/>
      <c r="GM1603" s="72"/>
      <c r="GN1603" s="72"/>
      <c r="GO1603" s="72"/>
      <c r="GP1603" s="72"/>
      <c r="GQ1603" s="72"/>
      <c r="GR1603" s="72"/>
      <c r="GS1603" s="72"/>
      <c r="GT1603" s="72"/>
      <c r="GU1603" s="72"/>
      <c r="GV1603" s="72"/>
      <c r="GW1603" s="72"/>
      <c r="GX1603" s="72"/>
      <c r="GY1603" s="72"/>
      <c r="GZ1603" s="72"/>
      <c r="HA1603" s="72"/>
      <c r="HB1603" s="72"/>
      <c r="HC1603" s="72"/>
      <c r="HD1603" s="72"/>
      <c r="HE1603" s="72"/>
      <c r="HF1603" s="72"/>
      <c r="HG1603" s="72"/>
      <c r="HH1603" s="72"/>
      <c r="HI1603" s="72"/>
      <c r="HJ1603" s="72"/>
      <c r="HK1603" s="72"/>
      <c r="HL1603" s="72"/>
      <c r="HM1603" s="72"/>
      <c r="HN1603" s="72"/>
      <c r="HO1603" s="72"/>
      <c r="HP1603" s="72"/>
      <c r="HQ1603" s="72"/>
      <c r="HR1603" s="72"/>
      <c r="HS1603" s="72"/>
      <c r="HT1603" s="72"/>
      <c r="HU1603" s="72"/>
      <c r="HV1603" s="72"/>
      <c r="HW1603" s="72"/>
      <c r="HX1603" s="72"/>
      <c r="HY1603" s="72"/>
      <c r="HZ1603" s="72"/>
      <c r="IA1603" s="72"/>
      <c r="IB1603" s="72"/>
      <c r="IC1603" s="72"/>
      <c r="ID1603" s="72"/>
      <c r="IE1603" s="72"/>
      <c r="IF1603" s="72"/>
      <c r="IG1603" s="72"/>
      <c r="IH1603" s="72"/>
      <c r="II1603" s="72"/>
      <c r="IJ1603" s="72"/>
      <c r="IK1603" s="72"/>
      <c r="IL1603" s="72"/>
      <c r="IM1603" s="72"/>
      <c r="IN1603" s="72"/>
      <c r="IO1603" s="72"/>
      <c r="IP1603" s="72"/>
      <c r="IQ1603" s="72"/>
      <c r="IR1603" s="72"/>
      <c r="IS1603" s="72"/>
      <c r="IT1603" s="72"/>
      <c r="IU1603" s="72"/>
      <c r="IV1603" s="72"/>
      <c r="IW1603" s="72"/>
      <c r="IX1603" s="72"/>
      <c r="IY1603" s="72"/>
      <c r="IZ1603" s="72"/>
      <c r="JA1603" s="72"/>
      <c r="JB1603" s="72"/>
      <c r="JC1603" s="72"/>
      <c r="JD1603" s="72"/>
      <c r="JE1603" s="72"/>
      <c r="JF1603" s="72"/>
      <c r="JG1603" s="72"/>
      <c r="JH1603" s="72"/>
      <c r="JI1603" s="72"/>
      <c r="JJ1603" s="72"/>
      <c r="JK1603" s="72"/>
      <c r="JL1603" s="72"/>
      <c r="JM1603" s="72"/>
      <c r="JN1603" s="72"/>
      <c r="JO1603" s="72"/>
      <c r="JP1603" s="72"/>
      <c r="JQ1603" s="72"/>
      <c r="JR1603" s="72"/>
      <c r="JS1603" s="72"/>
      <c r="JT1603" s="72"/>
      <c r="JU1603" s="72"/>
      <c r="JV1603" s="72"/>
      <c r="JW1603" s="72"/>
      <c r="JX1603" s="72"/>
      <c r="JY1603" s="72"/>
      <c r="JZ1603" s="72"/>
      <c r="KA1603" s="72"/>
      <c r="KB1603" s="72"/>
      <c r="KC1603" s="72"/>
      <c r="KD1603" s="72"/>
      <c r="KE1603" s="72"/>
      <c r="KF1603" s="72"/>
      <c r="KG1603" s="72"/>
      <c r="KH1603" s="72"/>
      <c r="KI1603" s="72"/>
      <c r="KJ1603" s="72"/>
      <c r="KK1603" s="72"/>
      <c r="KL1603" s="72"/>
      <c r="KM1603" s="72"/>
      <c r="KN1603" s="72"/>
      <c r="KO1603" s="72"/>
      <c r="KP1603" s="72"/>
      <c r="KQ1603" s="72"/>
      <c r="KR1603" s="72"/>
      <c r="KS1603" s="72"/>
      <c r="KT1603" s="72"/>
      <c r="KU1603" s="72"/>
      <c r="KV1603" s="72"/>
      <c r="KW1603" s="72"/>
      <c r="KX1603" s="72"/>
      <c r="KY1603" s="72"/>
      <c r="KZ1603" s="72"/>
      <c r="LA1603" s="72"/>
      <c r="LB1603" s="72"/>
      <c r="LC1603" s="72"/>
      <c r="LD1603" s="72"/>
      <c r="LE1603" s="72"/>
      <c r="LF1603" s="72"/>
      <c r="LG1603" s="72"/>
      <c r="LH1603" s="72"/>
      <c r="LI1603" s="72"/>
      <c r="LJ1603" s="72"/>
      <c r="LK1603" s="72"/>
      <c r="LL1603" s="72"/>
      <c r="LM1603" s="72"/>
      <c r="LN1603" s="72"/>
      <c r="LO1603" s="72"/>
      <c r="LP1603" s="72"/>
      <c r="LQ1603" s="72"/>
      <c r="LR1603" s="72"/>
      <c r="LS1603" s="72"/>
      <c r="LT1603" s="72"/>
      <c r="LU1603" s="72"/>
      <c r="LV1603" s="72"/>
      <c r="LW1603" s="72"/>
      <c r="LX1603" s="72"/>
      <c r="LY1603" s="72"/>
      <c r="LZ1603" s="72"/>
      <c r="MA1603" s="72"/>
      <c r="MB1603" s="72"/>
      <c r="MC1603" s="72"/>
      <c r="MD1603" s="72"/>
      <c r="ME1603" s="72"/>
      <c r="MF1603" s="72"/>
      <c r="MG1603" s="72"/>
      <c r="MH1603" s="72"/>
      <c r="MI1603" s="72"/>
      <c r="MJ1603" s="72"/>
      <c r="MK1603" s="72"/>
      <c r="ML1603" s="72"/>
      <c r="MM1603" s="72"/>
      <c r="MN1603" s="72"/>
      <c r="MO1603" s="72"/>
      <c r="MP1603" s="72"/>
      <c r="MQ1603" s="72"/>
      <c r="MR1603" s="72"/>
      <c r="MS1603" s="72"/>
      <c r="MT1603" s="72"/>
      <c r="MU1603" s="72"/>
      <c r="MV1603" s="72"/>
      <c r="MW1603" s="72"/>
      <c r="MX1603" s="72"/>
      <c r="MY1603" s="72"/>
      <c r="MZ1603" s="72"/>
      <c r="NA1603" s="72"/>
      <c r="NB1603" s="72"/>
      <c r="NC1603" s="72"/>
      <c r="ND1603" s="72"/>
      <c r="NE1603" s="72"/>
      <c r="NF1603" s="72"/>
      <c r="NG1603" s="72"/>
      <c r="NH1603" s="72"/>
      <c r="NI1603" s="72"/>
      <c r="NJ1603" s="72"/>
      <c r="NK1603" s="72"/>
      <c r="NL1603" s="72"/>
      <c r="NM1603" s="72"/>
      <c r="NN1603" s="72"/>
      <c r="NO1603" s="72"/>
      <c r="NP1603" s="72"/>
      <c r="NQ1603" s="72"/>
      <c r="NR1603" s="72"/>
      <c r="NS1603" s="72"/>
      <c r="NT1603" s="72"/>
      <c r="NU1603" s="72"/>
      <c r="NV1603" s="72"/>
      <c r="NW1603" s="72"/>
      <c r="NX1603" s="72"/>
      <c r="NY1603" s="72"/>
      <c r="NZ1603" s="72"/>
      <c r="OA1603" s="72"/>
      <c r="OB1603" s="72"/>
      <c r="OC1603" s="72"/>
      <c r="OD1603" s="72"/>
      <c r="OE1603" s="72"/>
      <c r="OF1603" s="72"/>
      <c r="OG1603" s="72"/>
      <c r="OH1603" s="72"/>
      <c r="OI1603" s="72"/>
      <c r="OJ1603" s="72"/>
      <c r="OK1603" s="72"/>
      <c r="OL1603" s="72"/>
      <c r="OM1603" s="72"/>
      <c r="ON1603" s="72"/>
      <c r="OO1603" s="72"/>
      <c r="OP1603" s="72"/>
      <c r="OQ1603" s="72"/>
      <c r="OR1603" s="72"/>
      <c r="OS1603" s="72"/>
      <c r="OT1603" s="72"/>
      <c r="OU1603" s="72"/>
      <c r="OV1603" s="72"/>
      <c r="OW1603" s="72"/>
      <c r="OX1603" s="72"/>
      <c r="OY1603" s="72"/>
      <c r="OZ1603" s="72"/>
      <c r="PA1603" s="72"/>
      <c r="PB1603" s="72"/>
      <c r="PC1603" s="72"/>
      <c r="PD1603" s="72"/>
      <c r="PE1603" s="72"/>
      <c r="PF1603" s="72"/>
      <c r="PG1603" s="72"/>
      <c r="PH1603" s="72"/>
      <c r="PI1603" s="72"/>
      <c r="PJ1603" s="72"/>
      <c r="PK1603" s="72"/>
      <c r="PL1603" s="72"/>
      <c r="PM1603" s="72"/>
      <c r="PN1603" s="72"/>
      <c r="PO1603" s="72"/>
      <c r="PP1603" s="72"/>
      <c r="PQ1603" s="72"/>
      <c r="PR1603" s="72"/>
      <c r="PS1603" s="72"/>
      <c r="PT1603" s="72"/>
      <c r="PU1603" s="72"/>
      <c r="PV1603" s="72"/>
      <c r="PW1603" s="72"/>
      <c r="PX1603" s="72"/>
      <c r="PY1603" s="72"/>
      <c r="PZ1603" s="72"/>
      <c r="QA1603" s="72"/>
      <c r="QB1603" s="72"/>
      <c r="QC1603" s="72"/>
      <c r="QD1603" s="72"/>
      <c r="QE1603" s="72"/>
      <c r="QF1603" s="72"/>
      <c r="QG1603" s="72"/>
      <c r="QH1603" s="72"/>
      <c r="QI1603" s="72"/>
      <c r="QJ1603" s="72"/>
      <c r="QK1603" s="72"/>
      <c r="QL1603" s="72"/>
      <c r="QM1603" s="72"/>
      <c r="QN1603" s="72"/>
      <c r="QO1603" s="72"/>
      <c r="QP1603" s="72"/>
      <c r="QQ1603" s="72"/>
      <c r="QR1603" s="72"/>
      <c r="QS1603" s="72"/>
      <c r="QT1603" s="72"/>
      <c r="QU1603" s="72"/>
      <c r="QV1603" s="72"/>
      <c r="QW1603" s="72"/>
      <c r="QX1603" s="72"/>
      <c r="QY1603" s="72"/>
      <c r="QZ1603" s="72"/>
      <c r="RA1603" s="72"/>
      <c r="RB1603" s="72"/>
      <c r="RC1603" s="72"/>
      <c r="RD1603" s="72"/>
      <c r="RE1603" s="72"/>
      <c r="RF1603" s="72"/>
      <c r="RG1603" s="72"/>
      <c r="RH1603" s="72"/>
      <c r="RI1603" s="72"/>
      <c r="RJ1603" s="72"/>
      <c r="RK1603" s="72"/>
      <c r="RL1603" s="72"/>
      <c r="RM1603" s="72"/>
      <c r="RN1603" s="72"/>
      <c r="RO1603" s="72"/>
      <c r="RP1603" s="72"/>
      <c r="RQ1603" s="72"/>
      <c r="RR1603" s="72"/>
      <c r="RS1603" s="72"/>
      <c r="RT1603" s="72"/>
      <c r="RU1603" s="72"/>
      <c r="RV1603" s="72"/>
      <c r="RW1603" s="72"/>
      <c r="RX1603" s="72"/>
      <c r="RY1603" s="72"/>
      <c r="RZ1603" s="72"/>
      <c r="SA1603" s="72"/>
      <c r="SB1603" s="72"/>
      <c r="SC1603" s="72"/>
      <c r="SD1603" s="72"/>
      <c r="SE1603" s="72"/>
      <c r="SF1603" s="72"/>
      <c r="SG1603" s="72"/>
      <c r="SH1603" s="72"/>
      <c r="SI1603" s="72"/>
      <c r="SJ1603" s="72"/>
      <c r="SK1603" s="72"/>
      <c r="SL1603" s="72"/>
      <c r="SM1603" s="72"/>
      <c r="SN1603" s="72"/>
      <c r="SO1603" s="72"/>
      <c r="SP1603" s="72"/>
      <c r="SQ1603" s="72"/>
      <c r="SR1603" s="72"/>
      <c r="SS1603" s="72"/>
      <c r="ST1603" s="72"/>
      <c r="SU1603" s="72"/>
      <c r="SV1603" s="72"/>
      <c r="SW1603" s="72"/>
      <c r="SX1603" s="72"/>
      <c r="SY1603" s="72"/>
      <c r="SZ1603" s="72"/>
      <c r="TA1603" s="72"/>
      <c r="TB1603" s="72"/>
      <c r="TC1603" s="72"/>
    </row>
    <row r="1604" spans="1:523" ht="16.5" customHeight="1" x14ac:dyDescent="0.2">
      <c r="A1604" s="20">
        <v>1092</v>
      </c>
      <c r="B1604" s="20" t="s">
        <v>77</v>
      </c>
      <c r="C1604" s="20" t="s">
        <v>830</v>
      </c>
      <c r="D1604" s="20" t="s">
        <v>38</v>
      </c>
      <c r="E1604" s="20" t="s">
        <v>1345</v>
      </c>
      <c r="F1604" s="22" t="s">
        <v>1096</v>
      </c>
      <c r="G1604" s="73" t="s">
        <v>86</v>
      </c>
      <c r="H1604" s="20" t="s">
        <v>35</v>
      </c>
      <c r="I1604" s="20" t="s">
        <v>81</v>
      </c>
      <c r="J1604" s="22" t="s">
        <v>1092</v>
      </c>
      <c r="K1604" s="20"/>
      <c r="L1604" s="20"/>
      <c r="M1604" s="20"/>
      <c r="N1604" s="20"/>
      <c r="O1604" s="20"/>
      <c r="P1604" s="74">
        <v>3416000</v>
      </c>
      <c r="Q1604" s="24">
        <v>12</v>
      </c>
      <c r="R1604" s="25">
        <v>45717</v>
      </c>
      <c r="S1604" s="20" t="s">
        <v>83</v>
      </c>
      <c r="T1604" s="23">
        <f t="shared" si="30"/>
        <v>40992000</v>
      </c>
      <c r="U1604" s="27" t="s">
        <v>100</v>
      </c>
      <c r="V1604" s="27" t="s">
        <v>100</v>
      </c>
      <c r="W1604" s="72"/>
      <c r="X1604" s="72"/>
      <c r="Y1604" s="72"/>
      <c r="Z1604" s="72"/>
      <c r="AA1604" s="72"/>
      <c r="AB1604" s="72"/>
      <c r="AC1604" s="72"/>
      <c r="AD1604" s="72"/>
      <c r="AE1604" s="72"/>
      <c r="AF1604" s="72"/>
      <c r="AG1604" s="72"/>
      <c r="AH1604" s="72"/>
      <c r="AI1604" s="72"/>
      <c r="AJ1604" s="72"/>
      <c r="AK1604" s="72"/>
      <c r="AL1604" s="72"/>
      <c r="AM1604" s="72"/>
      <c r="AN1604" s="72"/>
      <c r="AO1604" s="72"/>
      <c r="AP1604" s="72"/>
      <c r="AQ1604" s="72"/>
      <c r="AR1604" s="72"/>
      <c r="AS1604" s="72"/>
      <c r="AT1604" s="72"/>
      <c r="AU1604" s="72"/>
      <c r="AV1604" s="72"/>
      <c r="AW1604" s="72"/>
      <c r="AX1604" s="72"/>
      <c r="AY1604" s="72"/>
      <c r="AZ1604" s="72"/>
      <c r="BA1604" s="72"/>
      <c r="BB1604" s="72"/>
      <c r="BC1604" s="72"/>
      <c r="BD1604" s="72"/>
      <c r="BE1604" s="72"/>
      <c r="BF1604" s="72"/>
      <c r="BG1604" s="72"/>
      <c r="BH1604" s="72"/>
      <c r="BI1604" s="72"/>
      <c r="BJ1604" s="72"/>
      <c r="BK1604" s="72"/>
      <c r="BL1604" s="72"/>
      <c r="BM1604" s="72"/>
      <c r="BN1604" s="72"/>
      <c r="BO1604" s="72"/>
      <c r="BP1604" s="72"/>
      <c r="BQ1604" s="72"/>
      <c r="BR1604" s="72"/>
      <c r="BS1604" s="72"/>
      <c r="BT1604" s="72"/>
      <c r="BU1604" s="72"/>
      <c r="BV1604" s="72"/>
      <c r="BW1604" s="72"/>
      <c r="BX1604" s="72"/>
      <c r="BY1604" s="72"/>
      <c r="BZ1604" s="72"/>
      <c r="CA1604" s="72"/>
      <c r="CB1604" s="72"/>
      <c r="CC1604" s="72"/>
      <c r="CD1604" s="72"/>
      <c r="CE1604" s="72"/>
      <c r="CF1604" s="72"/>
      <c r="CG1604" s="72"/>
      <c r="CH1604" s="72"/>
      <c r="CI1604" s="72"/>
      <c r="CJ1604" s="72"/>
      <c r="CK1604" s="72"/>
      <c r="CL1604" s="72"/>
      <c r="CM1604" s="72"/>
      <c r="CN1604" s="72"/>
      <c r="CO1604" s="72"/>
      <c r="CP1604" s="72"/>
      <c r="CQ1604" s="72"/>
      <c r="CR1604" s="72"/>
      <c r="CS1604" s="72"/>
      <c r="CT1604" s="72"/>
      <c r="CU1604" s="72"/>
      <c r="CV1604" s="72"/>
      <c r="CW1604" s="72"/>
      <c r="CX1604" s="72"/>
      <c r="CY1604" s="72"/>
      <c r="CZ1604" s="72"/>
      <c r="DA1604" s="72"/>
      <c r="DB1604" s="72"/>
      <c r="DC1604" s="72"/>
      <c r="DD1604" s="72"/>
      <c r="DE1604" s="72"/>
      <c r="DF1604" s="72"/>
      <c r="DG1604" s="72"/>
      <c r="DH1604" s="72"/>
      <c r="DI1604" s="72"/>
      <c r="DJ1604" s="72"/>
      <c r="DK1604" s="72"/>
      <c r="DL1604" s="72"/>
      <c r="DM1604" s="72"/>
      <c r="DN1604" s="72"/>
      <c r="DO1604" s="72"/>
      <c r="DP1604" s="72"/>
      <c r="DQ1604" s="72"/>
      <c r="DR1604" s="72"/>
      <c r="DS1604" s="72"/>
      <c r="DT1604" s="72"/>
      <c r="DU1604" s="72"/>
      <c r="DV1604" s="72"/>
      <c r="DW1604" s="72"/>
      <c r="DX1604" s="72"/>
      <c r="DY1604" s="72"/>
      <c r="DZ1604" s="72"/>
      <c r="EA1604" s="72"/>
      <c r="EB1604" s="72"/>
      <c r="EC1604" s="72"/>
      <c r="ED1604" s="72"/>
      <c r="EE1604" s="72"/>
      <c r="EF1604" s="72"/>
      <c r="EG1604" s="72"/>
      <c r="EH1604" s="72"/>
      <c r="EI1604" s="72"/>
      <c r="EJ1604" s="72"/>
      <c r="EK1604" s="72"/>
      <c r="EL1604" s="72"/>
      <c r="EM1604" s="72"/>
      <c r="EN1604" s="72"/>
      <c r="EO1604" s="72"/>
      <c r="EP1604" s="72"/>
      <c r="EQ1604" s="72"/>
      <c r="ER1604" s="72"/>
      <c r="ES1604" s="72"/>
      <c r="ET1604" s="72"/>
      <c r="EU1604" s="72"/>
      <c r="EV1604" s="72"/>
      <c r="EW1604" s="72"/>
      <c r="EX1604" s="72"/>
      <c r="EY1604" s="72"/>
      <c r="EZ1604" s="72"/>
      <c r="FA1604" s="72"/>
      <c r="FB1604" s="72"/>
      <c r="FC1604" s="72"/>
      <c r="FD1604" s="72"/>
      <c r="FE1604" s="72"/>
      <c r="FF1604" s="72"/>
      <c r="FG1604" s="72"/>
      <c r="FH1604" s="72"/>
      <c r="FI1604" s="72"/>
      <c r="FJ1604" s="72"/>
      <c r="FK1604" s="72"/>
      <c r="FL1604" s="72"/>
      <c r="FM1604" s="72"/>
      <c r="FN1604" s="72"/>
      <c r="FO1604" s="72"/>
      <c r="FP1604" s="72"/>
      <c r="FQ1604" s="72"/>
      <c r="FR1604" s="72"/>
      <c r="FS1604" s="72"/>
      <c r="FT1604" s="72"/>
      <c r="FU1604" s="72"/>
      <c r="FV1604" s="72"/>
      <c r="FW1604" s="72"/>
      <c r="FX1604" s="72"/>
      <c r="FY1604" s="72"/>
      <c r="FZ1604" s="72"/>
      <c r="GA1604" s="72"/>
      <c r="GB1604" s="72"/>
      <c r="GC1604" s="72"/>
      <c r="GD1604" s="72"/>
      <c r="GE1604" s="72"/>
      <c r="GF1604" s="72"/>
      <c r="GG1604" s="72"/>
      <c r="GH1604" s="72"/>
      <c r="GI1604" s="72"/>
      <c r="GJ1604" s="72"/>
      <c r="GK1604" s="72"/>
      <c r="GL1604" s="72"/>
      <c r="GM1604" s="72"/>
      <c r="GN1604" s="72"/>
      <c r="GO1604" s="72"/>
      <c r="GP1604" s="72"/>
      <c r="GQ1604" s="72"/>
      <c r="GR1604" s="72"/>
      <c r="GS1604" s="72"/>
      <c r="GT1604" s="72"/>
      <c r="GU1604" s="72"/>
      <c r="GV1604" s="72"/>
      <c r="GW1604" s="72"/>
      <c r="GX1604" s="72"/>
      <c r="GY1604" s="72"/>
      <c r="GZ1604" s="72"/>
      <c r="HA1604" s="72"/>
      <c r="HB1604" s="72"/>
      <c r="HC1604" s="72"/>
      <c r="HD1604" s="72"/>
      <c r="HE1604" s="72"/>
      <c r="HF1604" s="72"/>
      <c r="HG1604" s="72"/>
      <c r="HH1604" s="72"/>
      <c r="HI1604" s="72"/>
      <c r="HJ1604" s="72"/>
      <c r="HK1604" s="72"/>
      <c r="HL1604" s="72"/>
      <c r="HM1604" s="72"/>
      <c r="HN1604" s="72"/>
      <c r="HO1604" s="72"/>
      <c r="HP1604" s="72"/>
      <c r="HQ1604" s="72"/>
      <c r="HR1604" s="72"/>
      <c r="HS1604" s="72"/>
      <c r="HT1604" s="72"/>
      <c r="HU1604" s="72"/>
      <c r="HV1604" s="72"/>
      <c r="HW1604" s="72"/>
      <c r="HX1604" s="72"/>
      <c r="HY1604" s="72"/>
      <c r="HZ1604" s="72"/>
      <c r="IA1604" s="72"/>
      <c r="IB1604" s="72"/>
      <c r="IC1604" s="72"/>
      <c r="ID1604" s="72"/>
      <c r="IE1604" s="72"/>
      <c r="IF1604" s="72"/>
      <c r="IG1604" s="72"/>
      <c r="IH1604" s="72"/>
      <c r="II1604" s="72"/>
      <c r="IJ1604" s="72"/>
      <c r="IK1604" s="72"/>
      <c r="IL1604" s="72"/>
      <c r="IM1604" s="72"/>
      <c r="IN1604" s="72"/>
      <c r="IO1604" s="72"/>
      <c r="IP1604" s="72"/>
      <c r="IQ1604" s="72"/>
      <c r="IR1604" s="72"/>
      <c r="IS1604" s="72"/>
      <c r="IT1604" s="72"/>
      <c r="IU1604" s="72"/>
      <c r="IV1604" s="72"/>
      <c r="IW1604" s="72"/>
      <c r="IX1604" s="72"/>
      <c r="IY1604" s="72"/>
      <c r="IZ1604" s="72"/>
      <c r="JA1604" s="72"/>
      <c r="JB1604" s="72"/>
      <c r="JC1604" s="72"/>
      <c r="JD1604" s="72"/>
      <c r="JE1604" s="72"/>
      <c r="JF1604" s="72"/>
      <c r="JG1604" s="72"/>
      <c r="JH1604" s="72"/>
      <c r="JI1604" s="72"/>
      <c r="JJ1604" s="72"/>
      <c r="JK1604" s="72"/>
      <c r="JL1604" s="72"/>
      <c r="JM1604" s="72"/>
      <c r="JN1604" s="72"/>
      <c r="JO1604" s="72"/>
      <c r="JP1604" s="72"/>
      <c r="JQ1604" s="72"/>
      <c r="JR1604" s="72"/>
      <c r="JS1604" s="72"/>
      <c r="JT1604" s="72"/>
      <c r="JU1604" s="72"/>
      <c r="JV1604" s="72"/>
      <c r="JW1604" s="72"/>
      <c r="JX1604" s="72"/>
      <c r="JY1604" s="72"/>
      <c r="JZ1604" s="72"/>
      <c r="KA1604" s="72"/>
      <c r="KB1604" s="72"/>
      <c r="KC1604" s="72"/>
      <c r="KD1604" s="72"/>
      <c r="KE1604" s="72"/>
      <c r="KF1604" s="72"/>
      <c r="KG1604" s="72"/>
      <c r="KH1604" s="72"/>
      <c r="KI1604" s="72"/>
      <c r="KJ1604" s="72"/>
      <c r="KK1604" s="72"/>
      <c r="KL1604" s="72"/>
      <c r="KM1604" s="72"/>
      <c r="KN1604" s="72"/>
      <c r="KO1604" s="72"/>
      <c r="KP1604" s="72"/>
      <c r="KQ1604" s="72"/>
      <c r="KR1604" s="72"/>
      <c r="KS1604" s="72"/>
      <c r="KT1604" s="72"/>
      <c r="KU1604" s="72"/>
      <c r="KV1604" s="72"/>
      <c r="KW1604" s="72"/>
      <c r="KX1604" s="72"/>
      <c r="KY1604" s="72"/>
      <c r="KZ1604" s="72"/>
      <c r="LA1604" s="72"/>
      <c r="LB1604" s="72"/>
      <c r="LC1604" s="72"/>
      <c r="LD1604" s="72"/>
      <c r="LE1604" s="72"/>
      <c r="LF1604" s="72"/>
      <c r="LG1604" s="72"/>
      <c r="LH1604" s="72"/>
      <c r="LI1604" s="72"/>
      <c r="LJ1604" s="72"/>
      <c r="LK1604" s="72"/>
      <c r="LL1604" s="72"/>
      <c r="LM1604" s="72"/>
      <c r="LN1604" s="72"/>
      <c r="LO1604" s="72"/>
      <c r="LP1604" s="72"/>
      <c r="LQ1604" s="72"/>
      <c r="LR1604" s="72"/>
      <c r="LS1604" s="72"/>
      <c r="LT1604" s="72"/>
      <c r="LU1604" s="72"/>
      <c r="LV1604" s="72"/>
      <c r="LW1604" s="72"/>
      <c r="LX1604" s="72"/>
      <c r="LY1604" s="72"/>
      <c r="LZ1604" s="72"/>
      <c r="MA1604" s="72"/>
      <c r="MB1604" s="72"/>
      <c r="MC1604" s="72"/>
      <c r="MD1604" s="72"/>
      <c r="ME1604" s="72"/>
      <c r="MF1604" s="72"/>
      <c r="MG1604" s="72"/>
      <c r="MH1604" s="72"/>
      <c r="MI1604" s="72"/>
      <c r="MJ1604" s="72"/>
      <c r="MK1604" s="72"/>
      <c r="ML1604" s="72"/>
      <c r="MM1604" s="72"/>
      <c r="MN1604" s="72"/>
      <c r="MO1604" s="72"/>
      <c r="MP1604" s="72"/>
      <c r="MQ1604" s="72"/>
      <c r="MR1604" s="72"/>
      <c r="MS1604" s="72"/>
      <c r="MT1604" s="72"/>
      <c r="MU1604" s="72"/>
      <c r="MV1604" s="72"/>
      <c r="MW1604" s="72"/>
      <c r="MX1604" s="72"/>
      <c r="MY1604" s="72"/>
      <c r="MZ1604" s="72"/>
      <c r="NA1604" s="72"/>
      <c r="NB1604" s="72"/>
      <c r="NC1604" s="72"/>
      <c r="ND1604" s="72"/>
      <c r="NE1604" s="72"/>
      <c r="NF1604" s="72"/>
      <c r="NG1604" s="72"/>
      <c r="NH1604" s="72"/>
      <c r="NI1604" s="72"/>
      <c r="NJ1604" s="72"/>
      <c r="NK1604" s="72"/>
      <c r="NL1604" s="72"/>
      <c r="NM1604" s="72"/>
      <c r="NN1604" s="72"/>
      <c r="NO1604" s="72"/>
      <c r="NP1604" s="72"/>
      <c r="NQ1604" s="72"/>
      <c r="NR1604" s="72"/>
      <c r="NS1604" s="72"/>
      <c r="NT1604" s="72"/>
      <c r="NU1604" s="72"/>
      <c r="NV1604" s="72"/>
      <c r="NW1604" s="72"/>
      <c r="NX1604" s="72"/>
      <c r="NY1604" s="72"/>
      <c r="NZ1604" s="72"/>
      <c r="OA1604" s="72"/>
      <c r="OB1604" s="72"/>
      <c r="OC1604" s="72"/>
      <c r="OD1604" s="72"/>
      <c r="OE1604" s="72"/>
      <c r="OF1604" s="72"/>
      <c r="OG1604" s="72"/>
      <c r="OH1604" s="72"/>
      <c r="OI1604" s="72"/>
      <c r="OJ1604" s="72"/>
      <c r="OK1604" s="72"/>
      <c r="OL1604" s="72"/>
      <c r="OM1604" s="72"/>
      <c r="ON1604" s="72"/>
      <c r="OO1604" s="72"/>
      <c r="OP1604" s="72"/>
      <c r="OQ1604" s="72"/>
      <c r="OR1604" s="72"/>
      <c r="OS1604" s="72"/>
      <c r="OT1604" s="72"/>
      <c r="OU1604" s="72"/>
      <c r="OV1604" s="72"/>
      <c r="OW1604" s="72"/>
      <c r="OX1604" s="72"/>
      <c r="OY1604" s="72"/>
      <c r="OZ1604" s="72"/>
      <c r="PA1604" s="72"/>
      <c r="PB1604" s="72"/>
      <c r="PC1604" s="72"/>
      <c r="PD1604" s="72"/>
      <c r="PE1604" s="72"/>
      <c r="PF1604" s="72"/>
      <c r="PG1604" s="72"/>
      <c r="PH1604" s="72"/>
      <c r="PI1604" s="72"/>
      <c r="PJ1604" s="72"/>
      <c r="PK1604" s="72"/>
      <c r="PL1604" s="72"/>
      <c r="PM1604" s="72"/>
      <c r="PN1604" s="72"/>
      <c r="PO1604" s="72"/>
      <c r="PP1604" s="72"/>
      <c r="PQ1604" s="72"/>
      <c r="PR1604" s="72"/>
      <c r="PS1604" s="72"/>
      <c r="PT1604" s="72"/>
      <c r="PU1604" s="72"/>
      <c r="PV1604" s="72"/>
      <c r="PW1604" s="72"/>
      <c r="PX1604" s="72"/>
      <c r="PY1604" s="72"/>
      <c r="PZ1604" s="72"/>
      <c r="QA1604" s="72"/>
      <c r="QB1604" s="72"/>
      <c r="QC1604" s="72"/>
      <c r="QD1604" s="72"/>
      <c r="QE1604" s="72"/>
      <c r="QF1604" s="72"/>
      <c r="QG1604" s="72"/>
      <c r="QH1604" s="72"/>
      <c r="QI1604" s="72"/>
      <c r="QJ1604" s="72"/>
      <c r="QK1604" s="72"/>
      <c r="QL1604" s="72"/>
      <c r="QM1604" s="72"/>
      <c r="QN1604" s="72"/>
      <c r="QO1604" s="72"/>
      <c r="QP1604" s="72"/>
      <c r="QQ1604" s="72"/>
      <c r="QR1604" s="72"/>
      <c r="QS1604" s="72"/>
      <c r="QT1604" s="72"/>
      <c r="QU1604" s="72"/>
      <c r="QV1604" s="72"/>
      <c r="QW1604" s="72"/>
      <c r="QX1604" s="72"/>
      <c r="QY1604" s="72"/>
      <c r="QZ1604" s="72"/>
      <c r="RA1604" s="72"/>
      <c r="RB1604" s="72"/>
      <c r="RC1604" s="72"/>
      <c r="RD1604" s="72"/>
      <c r="RE1604" s="72"/>
      <c r="RF1604" s="72"/>
      <c r="RG1604" s="72"/>
      <c r="RH1604" s="72"/>
      <c r="RI1604" s="72"/>
      <c r="RJ1604" s="72"/>
      <c r="RK1604" s="72"/>
      <c r="RL1604" s="72"/>
      <c r="RM1604" s="72"/>
      <c r="RN1604" s="72"/>
      <c r="RO1604" s="72"/>
      <c r="RP1604" s="72"/>
      <c r="RQ1604" s="72"/>
      <c r="RR1604" s="72"/>
      <c r="RS1604" s="72"/>
      <c r="RT1604" s="72"/>
      <c r="RU1604" s="72"/>
      <c r="RV1604" s="72"/>
      <c r="RW1604" s="72"/>
      <c r="RX1604" s="72"/>
      <c r="RY1604" s="72"/>
      <c r="RZ1604" s="72"/>
      <c r="SA1604" s="72"/>
      <c r="SB1604" s="72"/>
      <c r="SC1604" s="72"/>
      <c r="SD1604" s="72"/>
      <c r="SE1604" s="72"/>
      <c r="SF1604" s="72"/>
      <c r="SG1604" s="72"/>
      <c r="SH1604" s="72"/>
      <c r="SI1604" s="72"/>
      <c r="SJ1604" s="72"/>
      <c r="SK1604" s="72"/>
      <c r="SL1604" s="72"/>
      <c r="SM1604" s="72"/>
      <c r="SN1604" s="72"/>
      <c r="SO1604" s="72"/>
      <c r="SP1604" s="72"/>
      <c r="SQ1604" s="72"/>
      <c r="SR1604" s="72"/>
      <c r="SS1604" s="72"/>
      <c r="ST1604" s="72"/>
      <c r="SU1604" s="72"/>
      <c r="SV1604" s="72"/>
      <c r="SW1604" s="72"/>
      <c r="SX1604" s="72"/>
      <c r="SY1604" s="72"/>
      <c r="SZ1604" s="72"/>
      <c r="TA1604" s="72"/>
      <c r="TB1604" s="72"/>
      <c r="TC1604" s="72"/>
    </row>
    <row r="1605" spans="1:523" ht="16.5" customHeight="1" x14ac:dyDescent="0.2">
      <c r="A1605" s="20">
        <v>1093</v>
      </c>
      <c r="B1605" s="20" t="s">
        <v>77</v>
      </c>
      <c r="C1605" s="20" t="s">
        <v>830</v>
      </c>
      <c r="D1605" s="20" t="s">
        <v>38</v>
      </c>
      <c r="E1605" s="20" t="s">
        <v>1345</v>
      </c>
      <c r="F1605" s="22" t="s">
        <v>1097</v>
      </c>
      <c r="G1605" s="73" t="s">
        <v>86</v>
      </c>
      <c r="H1605" s="20" t="s">
        <v>35</v>
      </c>
      <c r="I1605" s="20" t="s">
        <v>81</v>
      </c>
      <c r="J1605" s="22" t="s">
        <v>915</v>
      </c>
      <c r="K1605" s="20"/>
      <c r="L1605" s="20"/>
      <c r="M1605" s="20"/>
      <c r="N1605" s="20"/>
      <c r="O1605" s="8"/>
      <c r="P1605" s="23">
        <v>2100000</v>
      </c>
      <c r="Q1605" s="76">
        <v>12</v>
      </c>
      <c r="R1605" s="25">
        <v>45717</v>
      </c>
      <c r="S1605" s="20" t="s">
        <v>83</v>
      </c>
      <c r="T1605" s="23">
        <f t="shared" si="30"/>
        <v>25200000</v>
      </c>
      <c r="U1605" s="27" t="s">
        <v>100</v>
      </c>
      <c r="V1605" s="27" t="s">
        <v>100</v>
      </c>
      <c r="W1605" s="72"/>
      <c r="X1605" s="72"/>
      <c r="Y1605" s="72"/>
      <c r="Z1605" s="72"/>
      <c r="AA1605" s="72"/>
      <c r="AB1605" s="72"/>
      <c r="AC1605" s="72"/>
      <c r="AD1605" s="72"/>
      <c r="AE1605" s="72"/>
      <c r="AF1605" s="72"/>
      <c r="AG1605" s="72"/>
      <c r="AH1605" s="72"/>
      <c r="AI1605" s="72"/>
      <c r="AJ1605" s="72"/>
      <c r="AK1605" s="72"/>
      <c r="AL1605" s="72"/>
      <c r="AM1605" s="72"/>
      <c r="AN1605" s="72"/>
      <c r="AO1605" s="72"/>
      <c r="AP1605" s="72"/>
      <c r="AQ1605" s="72"/>
      <c r="AR1605" s="72"/>
      <c r="AS1605" s="72"/>
      <c r="AT1605" s="72"/>
      <c r="AU1605" s="72"/>
      <c r="AV1605" s="72"/>
      <c r="AW1605" s="72"/>
      <c r="AX1605" s="72"/>
      <c r="AY1605" s="72"/>
      <c r="AZ1605" s="72"/>
      <c r="BA1605" s="72"/>
      <c r="BB1605" s="72"/>
      <c r="BC1605" s="72"/>
      <c r="BD1605" s="72"/>
      <c r="BE1605" s="72"/>
      <c r="BF1605" s="72"/>
      <c r="BG1605" s="72"/>
      <c r="BH1605" s="72"/>
      <c r="BI1605" s="72"/>
      <c r="BJ1605" s="72"/>
      <c r="BK1605" s="72"/>
      <c r="BL1605" s="72"/>
      <c r="BM1605" s="72"/>
      <c r="BN1605" s="72"/>
      <c r="BO1605" s="72"/>
      <c r="BP1605" s="72"/>
      <c r="BQ1605" s="72"/>
      <c r="BR1605" s="72"/>
      <c r="BS1605" s="72"/>
      <c r="BT1605" s="72"/>
      <c r="BU1605" s="72"/>
      <c r="BV1605" s="72"/>
      <c r="BW1605" s="72"/>
      <c r="BX1605" s="72"/>
      <c r="BY1605" s="72"/>
      <c r="BZ1605" s="72"/>
      <c r="CA1605" s="72"/>
      <c r="CB1605" s="72"/>
      <c r="CC1605" s="72"/>
      <c r="CD1605" s="72"/>
      <c r="CE1605" s="72"/>
      <c r="CF1605" s="72"/>
      <c r="CG1605" s="72"/>
      <c r="CH1605" s="72"/>
      <c r="CI1605" s="72"/>
      <c r="CJ1605" s="72"/>
      <c r="CK1605" s="72"/>
      <c r="CL1605" s="72"/>
      <c r="CM1605" s="72"/>
      <c r="CN1605" s="72"/>
      <c r="CO1605" s="72"/>
      <c r="CP1605" s="72"/>
      <c r="CQ1605" s="72"/>
      <c r="CR1605" s="72"/>
      <c r="CS1605" s="72"/>
      <c r="CT1605" s="72"/>
      <c r="CU1605" s="72"/>
      <c r="CV1605" s="72"/>
      <c r="CW1605" s="72"/>
      <c r="CX1605" s="72"/>
      <c r="CY1605" s="72"/>
      <c r="CZ1605" s="72"/>
      <c r="DA1605" s="72"/>
      <c r="DB1605" s="72"/>
      <c r="DC1605" s="72"/>
      <c r="DD1605" s="72"/>
      <c r="DE1605" s="72"/>
      <c r="DF1605" s="72"/>
      <c r="DG1605" s="72"/>
      <c r="DH1605" s="72"/>
      <c r="DI1605" s="72"/>
      <c r="DJ1605" s="72"/>
      <c r="DK1605" s="72"/>
      <c r="DL1605" s="72"/>
      <c r="DM1605" s="72"/>
      <c r="DN1605" s="72"/>
      <c r="DO1605" s="72"/>
      <c r="DP1605" s="72"/>
      <c r="DQ1605" s="72"/>
      <c r="DR1605" s="72"/>
      <c r="DS1605" s="72"/>
      <c r="DT1605" s="72"/>
      <c r="DU1605" s="72"/>
      <c r="DV1605" s="72"/>
      <c r="DW1605" s="72"/>
      <c r="DX1605" s="72"/>
      <c r="DY1605" s="72"/>
      <c r="DZ1605" s="72"/>
      <c r="EA1605" s="72"/>
      <c r="EB1605" s="72"/>
      <c r="EC1605" s="72"/>
      <c r="ED1605" s="72"/>
      <c r="EE1605" s="72"/>
      <c r="EF1605" s="72"/>
      <c r="EG1605" s="72"/>
      <c r="EH1605" s="72"/>
      <c r="EI1605" s="72"/>
      <c r="EJ1605" s="72"/>
      <c r="EK1605" s="72"/>
      <c r="EL1605" s="72"/>
      <c r="EM1605" s="72"/>
      <c r="EN1605" s="72"/>
      <c r="EO1605" s="72"/>
      <c r="EP1605" s="72"/>
      <c r="EQ1605" s="72"/>
      <c r="ER1605" s="72"/>
      <c r="ES1605" s="72"/>
      <c r="ET1605" s="72"/>
      <c r="EU1605" s="72"/>
      <c r="EV1605" s="72"/>
      <c r="EW1605" s="72"/>
      <c r="EX1605" s="72"/>
      <c r="EY1605" s="72"/>
      <c r="EZ1605" s="72"/>
      <c r="FA1605" s="72"/>
      <c r="FB1605" s="72"/>
      <c r="FC1605" s="72"/>
      <c r="FD1605" s="72"/>
      <c r="FE1605" s="72"/>
      <c r="FF1605" s="72"/>
      <c r="FG1605" s="72"/>
      <c r="FH1605" s="72"/>
      <c r="FI1605" s="72"/>
      <c r="FJ1605" s="72"/>
      <c r="FK1605" s="72"/>
      <c r="FL1605" s="72"/>
      <c r="FM1605" s="72"/>
      <c r="FN1605" s="72"/>
      <c r="FO1605" s="72"/>
      <c r="FP1605" s="72"/>
      <c r="FQ1605" s="72"/>
      <c r="FR1605" s="72"/>
      <c r="FS1605" s="72"/>
      <c r="FT1605" s="72"/>
      <c r="FU1605" s="72"/>
      <c r="FV1605" s="72"/>
      <c r="FW1605" s="72"/>
      <c r="FX1605" s="72"/>
      <c r="FY1605" s="72"/>
      <c r="FZ1605" s="72"/>
      <c r="GA1605" s="72"/>
      <c r="GB1605" s="72"/>
      <c r="GC1605" s="72"/>
      <c r="GD1605" s="72"/>
      <c r="GE1605" s="72"/>
      <c r="GF1605" s="72"/>
      <c r="GG1605" s="72"/>
      <c r="GH1605" s="72"/>
      <c r="GI1605" s="72"/>
      <c r="GJ1605" s="72"/>
      <c r="GK1605" s="72"/>
      <c r="GL1605" s="72"/>
      <c r="GM1605" s="72"/>
      <c r="GN1605" s="72"/>
      <c r="GO1605" s="72"/>
      <c r="GP1605" s="72"/>
      <c r="GQ1605" s="72"/>
      <c r="GR1605" s="72"/>
      <c r="GS1605" s="72"/>
      <c r="GT1605" s="72"/>
      <c r="GU1605" s="72"/>
      <c r="GV1605" s="72"/>
      <c r="GW1605" s="72"/>
      <c r="GX1605" s="72"/>
      <c r="GY1605" s="72"/>
      <c r="GZ1605" s="72"/>
      <c r="HA1605" s="72"/>
      <c r="HB1605" s="72"/>
      <c r="HC1605" s="72"/>
      <c r="HD1605" s="72"/>
      <c r="HE1605" s="72"/>
      <c r="HF1605" s="72"/>
      <c r="HG1605" s="72"/>
      <c r="HH1605" s="72"/>
      <c r="HI1605" s="72"/>
      <c r="HJ1605" s="72"/>
      <c r="HK1605" s="72"/>
      <c r="HL1605" s="72"/>
      <c r="HM1605" s="72"/>
      <c r="HN1605" s="72"/>
      <c r="HO1605" s="72"/>
      <c r="HP1605" s="72"/>
      <c r="HQ1605" s="72"/>
      <c r="HR1605" s="72"/>
      <c r="HS1605" s="72"/>
      <c r="HT1605" s="72"/>
      <c r="HU1605" s="72"/>
      <c r="HV1605" s="72"/>
      <c r="HW1605" s="72"/>
      <c r="HX1605" s="72"/>
      <c r="HY1605" s="72"/>
      <c r="HZ1605" s="72"/>
      <c r="IA1605" s="72"/>
      <c r="IB1605" s="72"/>
      <c r="IC1605" s="72"/>
      <c r="ID1605" s="72"/>
      <c r="IE1605" s="72"/>
      <c r="IF1605" s="72"/>
      <c r="IG1605" s="72"/>
      <c r="IH1605" s="72"/>
      <c r="II1605" s="72"/>
      <c r="IJ1605" s="72"/>
      <c r="IK1605" s="72"/>
      <c r="IL1605" s="72"/>
      <c r="IM1605" s="72"/>
      <c r="IN1605" s="72"/>
      <c r="IO1605" s="72"/>
      <c r="IP1605" s="72"/>
      <c r="IQ1605" s="72"/>
      <c r="IR1605" s="72"/>
      <c r="IS1605" s="72"/>
      <c r="IT1605" s="72"/>
      <c r="IU1605" s="72"/>
      <c r="IV1605" s="72"/>
      <c r="IW1605" s="72"/>
      <c r="IX1605" s="72"/>
      <c r="IY1605" s="72"/>
      <c r="IZ1605" s="72"/>
      <c r="JA1605" s="72"/>
      <c r="JB1605" s="72"/>
      <c r="JC1605" s="72"/>
      <c r="JD1605" s="72"/>
      <c r="JE1605" s="72"/>
      <c r="JF1605" s="72"/>
      <c r="JG1605" s="72"/>
      <c r="JH1605" s="72"/>
      <c r="JI1605" s="72"/>
      <c r="JJ1605" s="72"/>
      <c r="JK1605" s="72"/>
      <c r="JL1605" s="72"/>
      <c r="JM1605" s="72"/>
      <c r="JN1605" s="72"/>
      <c r="JO1605" s="72"/>
      <c r="JP1605" s="72"/>
      <c r="JQ1605" s="72"/>
      <c r="JR1605" s="72"/>
      <c r="JS1605" s="72"/>
      <c r="JT1605" s="72"/>
      <c r="JU1605" s="72"/>
      <c r="JV1605" s="72"/>
      <c r="JW1605" s="72"/>
      <c r="JX1605" s="72"/>
      <c r="JY1605" s="72"/>
      <c r="JZ1605" s="72"/>
      <c r="KA1605" s="72"/>
      <c r="KB1605" s="72"/>
      <c r="KC1605" s="72"/>
      <c r="KD1605" s="72"/>
      <c r="KE1605" s="72"/>
      <c r="KF1605" s="72"/>
      <c r="KG1605" s="72"/>
      <c r="KH1605" s="72"/>
      <c r="KI1605" s="72"/>
      <c r="KJ1605" s="72"/>
      <c r="KK1605" s="72"/>
      <c r="KL1605" s="72"/>
      <c r="KM1605" s="72"/>
      <c r="KN1605" s="72"/>
      <c r="KO1605" s="72"/>
      <c r="KP1605" s="72"/>
      <c r="KQ1605" s="72"/>
      <c r="KR1605" s="72"/>
      <c r="KS1605" s="72"/>
      <c r="KT1605" s="72"/>
      <c r="KU1605" s="72"/>
      <c r="KV1605" s="72"/>
      <c r="KW1605" s="72"/>
      <c r="KX1605" s="72"/>
      <c r="KY1605" s="72"/>
      <c r="KZ1605" s="72"/>
      <c r="LA1605" s="72"/>
      <c r="LB1605" s="72"/>
      <c r="LC1605" s="72"/>
      <c r="LD1605" s="72"/>
      <c r="LE1605" s="72"/>
      <c r="LF1605" s="72"/>
      <c r="LG1605" s="72"/>
      <c r="LH1605" s="72"/>
      <c r="LI1605" s="72"/>
      <c r="LJ1605" s="72"/>
      <c r="LK1605" s="72"/>
      <c r="LL1605" s="72"/>
      <c r="LM1605" s="72"/>
      <c r="LN1605" s="72"/>
      <c r="LO1605" s="72"/>
      <c r="LP1605" s="72"/>
      <c r="LQ1605" s="72"/>
      <c r="LR1605" s="72"/>
      <c r="LS1605" s="72"/>
      <c r="LT1605" s="72"/>
      <c r="LU1605" s="72"/>
      <c r="LV1605" s="72"/>
      <c r="LW1605" s="72"/>
      <c r="LX1605" s="72"/>
      <c r="LY1605" s="72"/>
      <c r="LZ1605" s="72"/>
      <c r="MA1605" s="72"/>
      <c r="MB1605" s="72"/>
      <c r="MC1605" s="72"/>
      <c r="MD1605" s="72"/>
      <c r="ME1605" s="72"/>
      <c r="MF1605" s="72"/>
      <c r="MG1605" s="72"/>
      <c r="MH1605" s="72"/>
      <c r="MI1605" s="72"/>
      <c r="MJ1605" s="72"/>
      <c r="MK1605" s="72"/>
      <c r="ML1605" s="72"/>
      <c r="MM1605" s="72"/>
      <c r="MN1605" s="72"/>
      <c r="MO1605" s="72"/>
      <c r="MP1605" s="72"/>
      <c r="MQ1605" s="72"/>
      <c r="MR1605" s="72"/>
      <c r="MS1605" s="72"/>
      <c r="MT1605" s="72"/>
      <c r="MU1605" s="72"/>
      <c r="MV1605" s="72"/>
      <c r="MW1605" s="72"/>
      <c r="MX1605" s="72"/>
      <c r="MY1605" s="72"/>
      <c r="MZ1605" s="72"/>
      <c r="NA1605" s="72"/>
      <c r="NB1605" s="72"/>
      <c r="NC1605" s="72"/>
      <c r="ND1605" s="72"/>
      <c r="NE1605" s="72"/>
      <c r="NF1605" s="72"/>
      <c r="NG1605" s="72"/>
      <c r="NH1605" s="72"/>
      <c r="NI1605" s="72"/>
      <c r="NJ1605" s="72"/>
      <c r="NK1605" s="72"/>
      <c r="NL1605" s="72"/>
      <c r="NM1605" s="72"/>
      <c r="NN1605" s="72"/>
      <c r="NO1605" s="72"/>
      <c r="NP1605" s="72"/>
      <c r="NQ1605" s="72"/>
      <c r="NR1605" s="72"/>
      <c r="NS1605" s="72"/>
      <c r="NT1605" s="72"/>
      <c r="NU1605" s="72"/>
      <c r="NV1605" s="72"/>
      <c r="NW1605" s="72"/>
      <c r="NX1605" s="72"/>
      <c r="NY1605" s="72"/>
      <c r="NZ1605" s="72"/>
      <c r="OA1605" s="72"/>
      <c r="OB1605" s="72"/>
      <c r="OC1605" s="72"/>
      <c r="OD1605" s="72"/>
      <c r="OE1605" s="72"/>
      <c r="OF1605" s="72"/>
      <c r="OG1605" s="72"/>
      <c r="OH1605" s="72"/>
      <c r="OI1605" s="72"/>
      <c r="OJ1605" s="72"/>
      <c r="OK1605" s="72"/>
      <c r="OL1605" s="72"/>
      <c r="OM1605" s="72"/>
      <c r="ON1605" s="72"/>
      <c r="OO1605" s="72"/>
      <c r="OP1605" s="72"/>
      <c r="OQ1605" s="72"/>
      <c r="OR1605" s="72"/>
      <c r="OS1605" s="72"/>
      <c r="OT1605" s="72"/>
      <c r="OU1605" s="72"/>
      <c r="OV1605" s="72"/>
      <c r="OW1605" s="72"/>
      <c r="OX1605" s="72"/>
      <c r="OY1605" s="72"/>
      <c r="OZ1605" s="72"/>
      <c r="PA1605" s="72"/>
      <c r="PB1605" s="72"/>
      <c r="PC1605" s="72"/>
      <c r="PD1605" s="72"/>
      <c r="PE1605" s="72"/>
      <c r="PF1605" s="72"/>
      <c r="PG1605" s="72"/>
      <c r="PH1605" s="72"/>
      <c r="PI1605" s="72"/>
      <c r="PJ1605" s="72"/>
      <c r="PK1605" s="72"/>
      <c r="PL1605" s="72"/>
      <c r="PM1605" s="72"/>
      <c r="PN1605" s="72"/>
      <c r="PO1605" s="72"/>
      <c r="PP1605" s="72"/>
      <c r="PQ1605" s="72"/>
      <c r="PR1605" s="72"/>
      <c r="PS1605" s="72"/>
      <c r="PT1605" s="72"/>
      <c r="PU1605" s="72"/>
      <c r="PV1605" s="72"/>
      <c r="PW1605" s="72"/>
      <c r="PX1605" s="72"/>
      <c r="PY1605" s="72"/>
      <c r="PZ1605" s="72"/>
      <c r="QA1605" s="72"/>
      <c r="QB1605" s="72"/>
      <c r="QC1605" s="72"/>
      <c r="QD1605" s="72"/>
      <c r="QE1605" s="72"/>
      <c r="QF1605" s="72"/>
      <c r="QG1605" s="72"/>
      <c r="QH1605" s="72"/>
      <c r="QI1605" s="72"/>
      <c r="QJ1605" s="72"/>
      <c r="QK1605" s="72"/>
      <c r="QL1605" s="72"/>
      <c r="QM1605" s="72"/>
      <c r="QN1605" s="72"/>
      <c r="QO1605" s="72"/>
      <c r="QP1605" s="72"/>
      <c r="QQ1605" s="72"/>
      <c r="QR1605" s="72"/>
      <c r="QS1605" s="72"/>
      <c r="QT1605" s="72"/>
      <c r="QU1605" s="72"/>
      <c r="QV1605" s="72"/>
      <c r="QW1605" s="72"/>
      <c r="QX1605" s="72"/>
      <c r="QY1605" s="72"/>
      <c r="QZ1605" s="72"/>
      <c r="RA1605" s="72"/>
      <c r="RB1605" s="72"/>
      <c r="RC1605" s="72"/>
      <c r="RD1605" s="72"/>
      <c r="RE1605" s="72"/>
      <c r="RF1605" s="72"/>
      <c r="RG1605" s="72"/>
      <c r="RH1605" s="72"/>
      <c r="RI1605" s="72"/>
      <c r="RJ1605" s="72"/>
      <c r="RK1605" s="72"/>
      <c r="RL1605" s="72"/>
      <c r="RM1605" s="72"/>
      <c r="RN1605" s="72"/>
      <c r="RO1605" s="72"/>
      <c r="RP1605" s="72"/>
      <c r="RQ1605" s="72"/>
      <c r="RR1605" s="72"/>
      <c r="RS1605" s="72"/>
      <c r="RT1605" s="72"/>
      <c r="RU1605" s="72"/>
      <c r="RV1605" s="72"/>
      <c r="RW1605" s="72"/>
      <c r="RX1605" s="72"/>
      <c r="RY1605" s="72"/>
      <c r="RZ1605" s="72"/>
      <c r="SA1605" s="72"/>
      <c r="SB1605" s="72"/>
      <c r="SC1605" s="72"/>
      <c r="SD1605" s="72"/>
      <c r="SE1605" s="72"/>
      <c r="SF1605" s="72"/>
      <c r="SG1605" s="72"/>
      <c r="SH1605" s="72"/>
      <c r="SI1605" s="72"/>
      <c r="SJ1605" s="72"/>
      <c r="SK1605" s="72"/>
      <c r="SL1605" s="72"/>
      <c r="SM1605" s="72"/>
      <c r="SN1605" s="72"/>
      <c r="SO1605" s="72"/>
      <c r="SP1605" s="72"/>
      <c r="SQ1605" s="72"/>
      <c r="SR1605" s="72"/>
      <c r="SS1605" s="72"/>
      <c r="ST1605" s="72"/>
      <c r="SU1605" s="72"/>
      <c r="SV1605" s="72"/>
      <c r="SW1605" s="72"/>
      <c r="SX1605" s="72"/>
      <c r="SY1605" s="72"/>
      <c r="SZ1605" s="72"/>
      <c r="TA1605" s="72"/>
      <c r="TB1605" s="72"/>
      <c r="TC1605" s="72"/>
    </row>
    <row r="1606" spans="1:523" ht="16.5" customHeight="1" x14ac:dyDescent="0.2">
      <c r="A1606" s="20">
        <v>1094</v>
      </c>
      <c r="B1606" s="20" t="s">
        <v>77</v>
      </c>
      <c r="C1606" s="20" t="s">
        <v>830</v>
      </c>
      <c r="D1606" s="20" t="s">
        <v>38</v>
      </c>
      <c r="E1606" s="20" t="s">
        <v>1345</v>
      </c>
      <c r="F1606" s="22" t="s">
        <v>1094</v>
      </c>
      <c r="G1606" s="73" t="s">
        <v>86</v>
      </c>
      <c r="H1606" s="20" t="s">
        <v>35</v>
      </c>
      <c r="I1606" s="20" t="s">
        <v>81</v>
      </c>
      <c r="J1606" s="22" t="s">
        <v>915</v>
      </c>
      <c r="K1606" s="20"/>
      <c r="L1606" s="20"/>
      <c r="M1606" s="20"/>
      <c r="N1606" s="20"/>
      <c r="O1606" s="8"/>
      <c r="P1606" s="23">
        <v>2252252</v>
      </c>
      <c r="Q1606" s="76">
        <v>12</v>
      </c>
      <c r="R1606" s="25">
        <v>45717</v>
      </c>
      <c r="S1606" s="20" t="s">
        <v>83</v>
      </c>
      <c r="T1606" s="23">
        <f t="shared" si="30"/>
        <v>27027024</v>
      </c>
      <c r="U1606" s="27" t="s">
        <v>100</v>
      </c>
      <c r="V1606" s="27" t="s">
        <v>100</v>
      </c>
      <c r="W1606" s="72"/>
      <c r="X1606" s="72"/>
      <c r="Y1606" s="72"/>
      <c r="Z1606" s="72"/>
      <c r="AA1606" s="72"/>
      <c r="AB1606" s="72"/>
      <c r="AC1606" s="72"/>
      <c r="AD1606" s="72"/>
      <c r="AE1606" s="72"/>
      <c r="AF1606" s="72"/>
      <c r="AG1606" s="72"/>
      <c r="AH1606" s="72"/>
      <c r="AI1606" s="72"/>
      <c r="AJ1606" s="72"/>
      <c r="AK1606" s="72"/>
      <c r="AL1606" s="72"/>
      <c r="AM1606" s="72"/>
      <c r="AN1606" s="72"/>
      <c r="AO1606" s="72"/>
      <c r="AP1606" s="72"/>
      <c r="AQ1606" s="72"/>
      <c r="AR1606" s="72"/>
      <c r="AS1606" s="72"/>
      <c r="AT1606" s="72"/>
      <c r="AU1606" s="72"/>
      <c r="AV1606" s="72"/>
      <c r="AW1606" s="72"/>
      <c r="AX1606" s="72"/>
      <c r="AY1606" s="72"/>
      <c r="AZ1606" s="72"/>
      <c r="BA1606" s="72"/>
      <c r="BB1606" s="72"/>
      <c r="BC1606" s="72"/>
      <c r="BD1606" s="72"/>
      <c r="BE1606" s="72"/>
      <c r="BF1606" s="72"/>
      <c r="BG1606" s="72"/>
      <c r="BH1606" s="72"/>
      <c r="BI1606" s="72"/>
      <c r="BJ1606" s="72"/>
      <c r="BK1606" s="72"/>
      <c r="BL1606" s="72"/>
      <c r="BM1606" s="72"/>
      <c r="BN1606" s="72"/>
      <c r="BO1606" s="72"/>
      <c r="BP1606" s="72"/>
      <c r="BQ1606" s="72"/>
      <c r="BR1606" s="72"/>
      <c r="BS1606" s="72"/>
      <c r="BT1606" s="72"/>
      <c r="BU1606" s="72"/>
      <c r="BV1606" s="72"/>
      <c r="BW1606" s="72"/>
      <c r="BX1606" s="72"/>
      <c r="BY1606" s="72"/>
      <c r="BZ1606" s="72"/>
      <c r="CA1606" s="72"/>
      <c r="CB1606" s="72"/>
      <c r="CC1606" s="72"/>
      <c r="CD1606" s="72"/>
      <c r="CE1606" s="72"/>
      <c r="CF1606" s="72"/>
      <c r="CG1606" s="72"/>
      <c r="CH1606" s="72"/>
      <c r="CI1606" s="72"/>
      <c r="CJ1606" s="72"/>
      <c r="CK1606" s="72"/>
      <c r="CL1606" s="72"/>
      <c r="CM1606" s="72"/>
      <c r="CN1606" s="72"/>
      <c r="CO1606" s="72"/>
      <c r="CP1606" s="72"/>
      <c r="CQ1606" s="72"/>
      <c r="CR1606" s="72"/>
      <c r="CS1606" s="72"/>
      <c r="CT1606" s="72"/>
      <c r="CU1606" s="72"/>
      <c r="CV1606" s="72"/>
      <c r="CW1606" s="72"/>
      <c r="CX1606" s="72"/>
      <c r="CY1606" s="72"/>
      <c r="CZ1606" s="72"/>
      <c r="DA1606" s="72"/>
      <c r="DB1606" s="72"/>
      <c r="DC1606" s="72"/>
      <c r="DD1606" s="72"/>
      <c r="DE1606" s="72"/>
      <c r="DF1606" s="72"/>
      <c r="DG1606" s="72"/>
      <c r="DH1606" s="72"/>
      <c r="DI1606" s="72"/>
      <c r="DJ1606" s="72"/>
      <c r="DK1606" s="72"/>
      <c r="DL1606" s="72"/>
      <c r="DM1606" s="72"/>
      <c r="DN1606" s="72"/>
      <c r="DO1606" s="72"/>
      <c r="DP1606" s="72"/>
      <c r="DQ1606" s="72"/>
      <c r="DR1606" s="72"/>
      <c r="DS1606" s="72"/>
      <c r="DT1606" s="72"/>
      <c r="DU1606" s="72"/>
      <c r="DV1606" s="72"/>
      <c r="DW1606" s="72"/>
      <c r="DX1606" s="72"/>
      <c r="DY1606" s="72"/>
      <c r="DZ1606" s="72"/>
      <c r="EA1606" s="72"/>
      <c r="EB1606" s="72"/>
      <c r="EC1606" s="72"/>
      <c r="ED1606" s="72"/>
      <c r="EE1606" s="72"/>
      <c r="EF1606" s="72"/>
      <c r="EG1606" s="72"/>
      <c r="EH1606" s="72"/>
      <c r="EI1606" s="72"/>
      <c r="EJ1606" s="72"/>
      <c r="EK1606" s="72"/>
      <c r="EL1606" s="72"/>
      <c r="EM1606" s="72"/>
      <c r="EN1606" s="72"/>
      <c r="EO1606" s="72"/>
      <c r="EP1606" s="72"/>
      <c r="EQ1606" s="72"/>
      <c r="ER1606" s="72"/>
      <c r="ES1606" s="72"/>
      <c r="ET1606" s="72"/>
      <c r="EU1606" s="72"/>
      <c r="EV1606" s="72"/>
      <c r="EW1606" s="72"/>
      <c r="EX1606" s="72"/>
      <c r="EY1606" s="72"/>
      <c r="EZ1606" s="72"/>
      <c r="FA1606" s="72"/>
      <c r="FB1606" s="72"/>
      <c r="FC1606" s="72"/>
      <c r="FD1606" s="72"/>
      <c r="FE1606" s="72"/>
      <c r="FF1606" s="72"/>
      <c r="FG1606" s="72"/>
      <c r="FH1606" s="72"/>
      <c r="FI1606" s="72"/>
      <c r="FJ1606" s="72"/>
      <c r="FK1606" s="72"/>
      <c r="FL1606" s="72"/>
      <c r="FM1606" s="72"/>
      <c r="FN1606" s="72"/>
      <c r="FO1606" s="72"/>
      <c r="FP1606" s="72"/>
      <c r="FQ1606" s="72"/>
      <c r="FR1606" s="72"/>
      <c r="FS1606" s="72"/>
      <c r="FT1606" s="72"/>
      <c r="FU1606" s="72"/>
      <c r="FV1606" s="72"/>
      <c r="FW1606" s="72"/>
      <c r="FX1606" s="72"/>
      <c r="FY1606" s="72"/>
      <c r="FZ1606" s="72"/>
      <c r="GA1606" s="72"/>
      <c r="GB1606" s="72"/>
      <c r="GC1606" s="72"/>
      <c r="GD1606" s="72"/>
      <c r="GE1606" s="72"/>
      <c r="GF1606" s="72"/>
      <c r="GG1606" s="72"/>
      <c r="GH1606" s="72"/>
      <c r="GI1606" s="72"/>
      <c r="GJ1606" s="72"/>
      <c r="GK1606" s="72"/>
      <c r="GL1606" s="72"/>
      <c r="GM1606" s="72"/>
      <c r="GN1606" s="72"/>
      <c r="GO1606" s="72"/>
      <c r="GP1606" s="72"/>
      <c r="GQ1606" s="72"/>
      <c r="GR1606" s="72"/>
      <c r="GS1606" s="72"/>
      <c r="GT1606" s="72"/>
      <c r="GU1606" s="72"/>
      <c r="GV1606" s="72"/>
      <c r="GW1606" s="72"/>
      <c r="GX1606" s="72"/>
      <c r="GY1606" s="72"/>
      <c r="GZ1606" s="72"/>
      <c r="HA1606" s="72"/>
      <c r="HB1606" s="72"/>
      <c r="HC1606" s="72"/>
      <c r="HD1606" s="72"/>
      <c r="HE1606" s="72"/>
      <c r="HF1606" s="72"/>
      <c r="HG1606" s="72"/>
      <c r="HH1606" s="72"/>
      <c r="HI1606" s="72"/>
      <c r="HJ1606" s="72"/>
      <c r="HK1606" s="72"/>
      <c r="HL1606" s="72"/>
      <c r="HM1606" s="72"/>
      <c r="HN1606" s="72"/>
      <c r="HO1606" s="72"/>
      <c r="HP1606" s="72"/>
      <c r="HQ1606" s="72"/>
      <c r="HR1606" s="72"/>
      <c r="HS1606" s="72"/>
      <c r="HT1606" s="72"/>
      <c r="HU1606" s="72"/>
      <c r="HV1606" s="72"/>
      <c r="HW1606" s="72"/>
      <c r="HX1606" s="72"/>
      <c r="HY1606" s="72"/>
      <c r="HZ1606" s="72"/>
      <c r="IA1606" s="72"/>
      <c r="IB1606" s="72"/>
      <c r="IC1606" s="72"/>
      <c r="ID1606" s="72"/>
      <c r="IE1606" s="72"/>
      <c r="IF1606" s="72"/>
      <c r="IG1606" s="72"/>
      <c r="IH1606" s="72"/>
      <c r="II1606" s="72"/>
      <c r="IJ1606" s="72"/>
      <c r="IK1606" s="72"/>
      <c r="IL1606" s="72"/>
      <c r="IM1606" s="72"/>
      <c r="IN1606" s="72"/>
      <c r="IO1606" s="72"/>
      <c r="IP1606" s="72"/>
      <c r="IQ1606" s="72"/>
      <c r="IR1606" s="72"/>
      <c r="IS1606" s="72"/>
      <c r="IT1606" s="72"/>
      <c r="IU1606" s="72"/>
      <c r="IV1606" s="72"/>
      <c r="IW1606" s="72"/>
      <c r="IX1606" s="72"/>
      <c r="IY1606" s="72"/>
      <c r="IZ1606" s="72"/>
      <c r="JA1606" s="72"/>
      <c r="JB1606" s="72"/>
      <c r="JC1606" s="72"/>
      <c r="JD1606" s="72"/>
      <c r="JE1606" s="72"/>
      <c r="JF1606" s="72"/>
      <c r="JG1606" s="72"/>
      <c r="JH1606" s="72"/>
      <c r="JI1606" s="72"/>
      <c r="JJ1606" s="72"/>
      <c r="JK1606" s="72"/>
      <c r="JL1606" s="72"/>
      <c r="JM1606" s="72"/>
      <c r="JN1606" s="72"/>
      <c r="JO1606" s="72"/>
      <c r="JP1606" s="72"/>
      <c r="JQ1606" s="72"/>
      <c r="JR1606" s="72"/>
      <c r="JS1606" s="72"/>
      <c r="JT1606" s="72"/>
      <c r="JU1606" s="72"/>
      <c r="JV1606" s="72"/>
      <c r="JW1606" s="72"/>
      <c r="JX1606" s="72"/>
      <c r="JY1606" s="72"/>
      <c r="JZ1606" s="72"/>
      <c r="KA1606" s="72"/>
      <c r="KB1606" s="72"/>
      <c r="KC1606" s="72"/>
      <c r="KD1606" s="72"/>
      <c r="KE1606" s="72"/>
      <c r="KF1606" s="72"/>
      <c r="KG1606" s="72"/>
      <c r="KH1606" s="72"/>
      <c r="KI1606" s="72"/>
      <c r="KJ1606" s="72"/>
      <c r="KK1606" s="72"/>
      <c r="KL1606" s="72"/>
      <c r="KM1606" s="72"/>
      <c r="KN1606" s="72"/>
      <c r="KO1606" s="72"/>
      <c r="KP1606" s="72"/>
      <c r="KQ1606" s="72"/>
      <c r="KR1606" s="72"/>
      <c r="KS1606" s="72"/>
      <c r="KT1606" s="72"/>
      <c r="KU1606" s="72"/>
      <c r="KV1606" s="72"/>
      <c r="KW1606" s="72"/>
      <c r="KX1606" s="72"/>
      <c r="KY1606" s="72"/>
      <c r="KZ1606" s="72"/>
      <c r="LA1606" s="72"/>
      <c r="LB1606" s="72"/>
      <c r="LC1606" s="72"/>
      <c r="LD1606" s="72"/>
      <c r="LE1606" s="72"/>
      <c r="LF1606" s="72"/>
      <c r="LG1606" s="72"/>
      <c r="LH1606" s="72"/>
      <c r="LI1606" s="72"/>
      <c r="LJ1606" s="72"/>
      <c r="LK1606" s="72"/>
      <c r="LL1606" s="72"/>
      <c r="LM1606" s="72"/>
      <c r="LN1606" s="72"/>
      <c r="LO1606" s="72"/>
      <c r="LP1606" s="72"/>
      <c r="LQ1606" s="72"/>
      <c r="LR1606" s="72"/>
      <c r="LS1606" s="72"/>
      <c r="LT1606" s="72"/>
      <c r="LU1606" s="72"/>
      <c r="LV1606" s="72"/>
      <c r="LW1606" s="72"/>
      <c r="LX1606" s="72"/>
      <c r="LY1606" s="72"/>
      <c r="LZ1606" s="72"/>
      <c r="MA1606" s="72"/>
      <c r="MB1606" s="72"/>
      <c r="MC1606" s="72"/>
      <c r="MD1606" s="72"/>
      <c r="ME1606" s="72"/>
      <c r="MF1606" s="72"/>
      <c r="MG1606" s="72"/>
      <c r="MH1606" s="72"/>
      <c r="MI1606" s="72"/>
      <c r="MJ1606" s="72"/>
      <c r="MK1606" s="72"/>
      <c r="ML1606" s="72"/>
      <c r="MM1606" s="72"/>
      <c r="MN1606" s="72"/>
      <c r="MO1606" s="72"/>
      <c r="MP1606" s="72"/>
      <c r="MQ1606" s="72"/>
      <c r="MR1606" s="72"/>
      <c r="MS1606" s="72"/>
      <c r="MT1606" s="72"/>
      <c r="MU1606" s="72"/>
      <c r="MV1606" s="72"/>
      <c r="MW1606" s="72"/>
      <c r="MX1606" s="72"/>
      <c r="MY1606" s="72"/>
      <c r="MZ1606" s="72"/>
      <c r="NA1606" s="72"/>
      <c r="NB1606" s="72"/>
      <c r="NC1606" s="72"/>
      <c r="ND1606" s="72"/>
      <c r="NE1606" s="72"/>
      <c r="NF1606" s="72"/>
      <c r="NG1606" s="72"/>
      <c r="NH1606" s="72"/>
      <c r="NI1606" s="72"/>
      <c r="NJ1606" s="72"/>
      <c r="NK1606" s="72"/>
      <c r="NL1606" s="72"/>
      <c r="NM1606" s="72"/>
      <c r="NN1606" s="72"/>
      <c r="NO1606" s="72"/>
      <c r="NP1606" s="72"/>
      <c r="NQ1606" s="72"/>
      <c r="NR1606" s="72"/>
      <c r="NS1606" s="72"/>
      <c r="NT1606" s="72"/>
      <c r="NU1606" s="72"/>
      <c r="NV1606" s="72"/>
      <c r="NW1606" s="72"/>
      <c r="NX1606" s="72"/>
      <c r="NY1606" s="72"/>
      <c r="NZ1606" s="72"/>
      <c r="OA1606" s="72"/>
      <c r="OB1606" s="72"/>
      <c r="OC1606" s="72"/>
      <c r="OD1606" s="72"/>
      <c r="OE1606" s="72"/>
      <c r="OF1606" s="72"/>
      <c r="OG1606" s="72"/>
      <c r="OH1606" s="72"/>
      <c r="OI1606" s="72"/>
      <c r="OJ1606" s="72"/>
      <c r="OK1606" s="72"/>
      <c r="OL1606" s="72"/>
      <c r="OM1606" s="72"/>
      <c r="ON1606" s="72"/>
      <c r="OO1606" s="72"/>
      <c r="OP1606" s="72"/>
      <c r="OQ1606" s="72"/>
      <c r="OR1606" s="72"/>
      <c r="OS1606" s="72"/>
      <c r="OT1606" s="72"/>
      <c r="OU1606" s="72"/>
      <c r="OV1606" s="72"/>
      <c r="OW1606" s="72"/>
      <c r="OX1606" s="72"/>
      <c r="OY1606" s="72"/>
      <c r="OZ1606" s="72"/>
      <c r="PA1606" s="72"/>
      <c r="PB1606" s="72"/>
      <c r="PC1606" s="72"/>
      <c r="PD1606" s="72"/>
      <c r="PE1606" s="72"/>
      <c r="PF1606" s="72"/>
      <c r="PG1606" s="72"/>
      <c r="PH1606" s="72"/>
      <c r="PI1606" s="72"/>
      <c r="PJ1606" s="72"/>
      <c r="PK1606" s="72"/>
      <c r="PL1606" s="72"/>
      <c r="PM1606" s="72"/>
      <c r="PN1606" s="72"/>
      <c r="PO1606" s="72"/>
      <c r="PP1606" s="72"/>
      <c r="PQ1606" s="72"/>
      <c r="PR1606" s="72"/>
      <c r="PS1606" s="72"/>
      <c r="PT1606" s="72"/>
      <c r="PU1606" s="72"/>
      <c r="PV1606" s="72"/>
      <c r="PW1606" s="72"/>
      <c r="PX1606" s="72"/>
      <c r="PY1606" s="72"/>
      <c r="PZ1606" s="72"/>
      <c r="QA1606" s="72"/>
      <c r="QB1606" s="72"/>
      <c r="QC1606" s="72"/>
      <c r="QD1606" s="72"/>
      <c r="QE1606" s="72"/>
      <c r="QF1606" s="72"/>
      <c r="QG1606" s="72"/>
      <c r="QH1606" s="72"/>
      <c r="QI1606" s="72"/>
      <c r="QJ1606" s="72"/>
      <c r="QK1606" s="72"/>
      <c r="QL1606" s="72"/>
      <c r="QM1606" s="72"/>
      <c r="QN1606" s="72"/>
      <c r="QO1606" s="72"/>
      <c r="QP1606" s="72"/>
      <c r="QQ1606" s="72"/>
      <c r="QR1606" s="72"/>
      <c r="QS1606" s="72"/>
      <c r="QT1606" s="72"/>
      <c r="QU1606" s="72"/>
      <c r="QV1606" s="72"/>
      <c r="QW1606" s="72"/>
      <c r="QX1606" s="72"/>
      <c r="QY1606" s="72"/>
      <c r="QZ1606" s="72"/>
      <c r="RA1606" s="72"/>
      <c r="RB1606" s="72"/>
      <c r="RC1606" s="72"/>
      <c r="RD1606" s="72"/>
      <c r="RE1606" s="72"/>
      <c r="RF1606" s="72"/>
      <c r="RG1606" s="72"/>
      <c r="RH1606" s="72"/>
      <c r="RI1606" s="72"/>
      <c r="RJ1606" s="72"/>
      <c r="RK1606" s="72"/>
      <c r="RL1606" s="72"/>
      <c r="RM1606" s="72"/>
      <c r="RN1606" s="72"/>
      <c r="RO1606" s="72"/>
      <c r="RP1606" s="72"/>
      <c r="RQ1606" s="72"/>
      <c r="RR1606" s="72"/>
      <c r="RS1606" s="72"/>
      <c r="RT1606" s="72"/>
      <c r="RU1606" s="72"/>
      <c r="RV1606" s="72"/>
      <c r="RW1606" s="72"/>
      <c r="RX1606" s="72"/>
      <c r="RY1606" s="72"/>
      <c r="RZ1606" s="72"/>
      <c r="SA1606" s="72"/>
      <c r="SB1606" s="72"/>
      <c r="SC1606" s="72"/>
      <c r="SD1606" s="72"/>
      <c r="SE1606" s="72"/>
      <c r="SF1606" s="72"/>
      <c r="SG1606" s="72"/>
      <c r="SH1606" s="72"/>
      <c r="SI1606" s="72"/>
      <c r="SJ1606" s="72"/>
      <c r="SK1606" s="72"/>
      <c r="SL1606" s="72"/>
      <c r="SM1606" s="72"/>
      <c r="SN1606" s="72"/>
      <c r="SO1606" s="72"/>
      <c r="SP1606" s="72"/>
      <c r="SQ1606" s="72"/>
      <c r="SR1606" s="72"/>
      <c r="SS1606" s="72"/>
      <c r="ST1606" s="72"/>
      <c r="SU1606" s="72"/>
      <c r="SV1606" s="72"/>
      <c r="SW1606" s="72"/>
      <c r="SX1606" s="72"/>
      <c r="SY1606" s="72"/>
      <c r="SZ1606" s="72"/>
      <c r="TA1606" s="72"/>
      <c r="TB1606" s="72"/>
      <c r="TC1606" s="72"/>
    </row>
    <row r="1607" spans="1:523" ht="16.5" customHeight="1" x14ac:dyDescent="0.2">
      <c r="A1607" s="20">
        <v>1095</v>
      </c>
      <c r="B1607" s="20" t="s">
        <v>77</v>
      </c>
      <c r="C1607" s="20" t="s">
        <v>830</v>
      </c>
      <c r="D1607" s="20" t="s">
        <v>38</v>
      </c>
      <c r="E1607" s="20" t="s">
        <v>1345</v>
      </c>
      <c r="F1607" s="22" t="s">
        <v>1098</v>
      </c>
      <c r="G1607" s="73" t="s">
        <v>86</v>
      </c>
      <c r="H1607" s="20" t="s">
        <v>35</v>
      </c>
      <c r="I1607" s="20" t="s">
        <v>81</v>
      </c>
      <c r="J1607" s="22" t="s">
        <v>1046</v>
      </c>
      <c r="K1607" s="20"/>
      <c r="L1607" s="20"/>
      <c r="M1607" s="20"/>
      <c r="N1607" s="20"/>
      <c r="O1607" s="8"/>
      <c r="P1607" s="23">
        <v>4950000</v>
      </c>
      <c r="Q1607" s="76">
        <v>12</v>
      </c>
      <c r="R1607" s="25">
        <v>45717</v>
      </c>
      <c r="S1607" s="20" t="s">
        <v>83</v>
      </c>
      <c r="T1607" s="23">
        <f t="shared" si="30"/>
        <v>59400000</v>
      </c>
      <c r="U1607" s="27" t="s">
        <v>100</v>
      </c>
      <c r="V1607" s="27" t="s">
        <v>100</v>
      </c>
      <c r="W1607" s="72"/>
      <c r="X1607" s="72"/>
      <c r="Y1607" s="72"/>
      <c r="Z1607" s="72"/>
      <c r="AA1607" s="72"/>
      <c r="AB1607" s="72"/>
      <c r="AC1607" s="72"/>
      <c r="AD1607" s="72"/>
      <c r="AE1607" s="72"/>
      <c r="AF1607" s="72"/>
      <c r="AG1607" s="72"/>
      <c r="AH1607" s="72"/>
      <c r="AI1607" s="72"/>
      <c r="AJ1607" s="72"/>
      <c r="AK1607" s="72"/>
      <c r="AL1607" s="72"/>
      <c r="AM1607" s="72"/>
      <c r="AN1607" s="72"/>
      <c r="AO1607" s="72"/>
      <c r="AP1607" s="72"/>
      <c r="AQ1607" s="72"/>
      <c r="AR1607" s="72"/>
      <c r="AS1607" s="72"/>
      <c r="AT1607" s="72"/>
      <c r="AU1607" s="72"/>
      <c r="AV1607" s="72"/>
      <c r="AW1607" s="72"/>
      <c r="AX1607" s="72"/>
      <c r="AY1607" s="72"/>
      <c r="AZ1607" s="72"/>
      <c r="BA1607" s="72"/>
      <c r="BB1607" s="72"/>
      <c r="BC1607" s="72"/>
      <c r="BD1607" s="72"/>
      <c r="BE1607" s="72"/>
      <c r="BF1607" s="72"/>
      <c r="BG1607" s="72"/>
      <c r="BH1607" s="72"/>
      <c r="BI1607" s="72"/>
      <c r="BJ1607" s="72"/>
      <c r="BK1607" s="72"/>
      <c r="BL1607" s="72"/>
      <c r="BM1607" s="72"/>
      <c r="BN1607" s="72"/>
      <c r="BO1607" s="72"/>
      <c r="BP1607" s="72"/>
      <c r="BQ1607" s="72"/>
      <c r="BR1607" s="72"/>
      <c r="BS1607" s="72"/>
      <c r="BT1607" s="72"/>
      <c r="BU1607" s="72"/>
      <c r="BV1607" s="72"/>
      <c r="BW1607" s="72"/>
      <c r="BX1607" s="72"/>
      <c r="BY1607" s="72"/>
      <c r="BZ1607" s="72"/>
      <c r="CA1607" s="72"/>
      <c r="CB1607" s="72"/>
      <c r="CC1607" s="72"/>
      <c r="CD1607" s="72"/>
      <c r="CE1607" s="72"/>
      <c r="CF1607" s="72"/>
      <c r="CG1607" s="72"/>
      <c r="CH1607" s="72"/>
      <c r="CI1607" s="72"/>
      <c r="CJ1607" s="72"/>
      <c r="CK1607" s="72"/>
      <c r="CL1607" s="72"/>
      <c r="CM1607" s="72"/>
      <c r="CN1607" s="72"/>
      <c r="CO1607" s="72"/>
      <c r="CP1607" s="72"/>
      <c r="CQ1607" s="72"/>
      <c r="CR1607" s="72"/>
      <c r="CS1607" s="72"/>
      <c r="CT1607" s="72"/>
      <c r="CU1607" s="72"/>
      <c r="CV1607" s="72"/>
      <c r="CW1607" s="72"/>
      <c r="CX1607" s="72"/>
      <c r="CY1607" s="72"/>
      <c r="CZ1607" s="72"/>
      <c r="DA1607" s="72"/>
      <c r="DB1607" s="72"/>
      <c r="DC1607" s="72"/>
      <c r="DD1607" s="72"/>
      <c r="DE1607" s="72"/>
      <c r="DF1607" s="72"/>
      <c r="DG1607" s="72"/>
      <c r="DH1607" s="72"/>
      <c r="DI1607" s="72"/>
      <c r="DJ1607" s="72"/>
      <c r="DK1607" s="72"/>
      <c r="DL1607" s="72"/>
      <c r="DM1607" s="72"/>
      <c r="DN1607" s="72"/>
      <c r="DO1607" s="72"/>
      <c r="DP1607" s="72"/>
      <c r="DQ1607" s="72"/>
      <c r="DR1607" s="72"/>
      <c r="DS1607" s="72"/>
      <c r="DT1607" s="72"/>
      <c r="DU1607" s="72"/>
      <c r="DV1607" s="72"/>
      <c r="DW1607" s="72"/>
      <c r="DX1607" s="72"/>
      <c r="DY1607" s="72"/>
      <c r="DZ1607" s="72"/>
      <c r="EA1607" s="72"/>
      <c r="EB1607" s="72"/>
      <c r="EC1607" s="72"/>
      <c r="ED1607" s="72"/>
      <c r="EE1607" s="72"/>
      <c r="EF1607" s="72"/>
      <c r="EG1607" s="72"/>
      <c r="EH1607" s="72"/>
      <c r="EI1607" s="72"/>
      <c r="EJ1607" s="72"/>
      <c r="EK1607" s="72"/>
      <c r="EL1607" s="72"/>
      <c r="EM1607" s="72"/>
      <c r="EN1607" s="72"/>
      <c r="EO1607" s="72"/>
      <c r="EP1607" s="72"/>
      <c r="EQ1607" s="72"/>
      <c r="ER1607" s="72"/>
      <c r="ES1607" s="72"/>
      <c r="ET1607" s="72"/>
      <c r="EU1607" s="72"/>
      <c r="EV1607" s="72"/>
      <c r="EW1607" s="72"/>
      <c r="EX1607" s="72"/>
      <c r="EY1607" s="72"/>
      <c r="EZ1607" s="72"/>
      <c r="FA1607" s="72"/>
      <c r="FB1607" s="72"/>
      <c r="FC1607" s="72"/>
      <c r="FD1607" s="72"/>
      <c r="FE1607" s="72"/>
      <c r="FF1607" s="72"/>
      <c r="FG1607" s="72"/>
      <c r="FH1607" s="72"/>
      <c r="FI1607" s="72"/>
      <c r="FJ1607" s="72"/>
      <c r="FK1607" s="72"/>
      <c r="FL1607" s="72"/>
      <c r="FM1607" s="72"/>
      <c r="FN1607" s="72"/>
      <c r="FO1607" s="72"/>
      <c r="FP1607" s="72"/>
      <c r="FQ1607" s="72"/>
      <c r="FR1607" s="72"/>
      <c r="FS1607" s="72"/>
      <c r="FT1607" s="72"/>
      <c r="FU1607" s="72"/>
      <c r="FV1607" s="72"/>
      <c r="FW1607" s="72"/>
      <c r="FX1607" s="72"/>
      <c r="FY1607" s="72"/>
      <c r="FZ1607" s="72"/>
      <c r="GA1607" s="72"/>
      <c r="GB1607" s="72"/>
      <c r="GC1607" s="72"/>
      <c r="GD1607" s="72"/>
      <c r="GE1607" s="72"/>
      <c r="GF1607" s="72"/>
      <c r="GG1607" s="72"/>
      <c r="GH1607" s="72"/>
      <c r="GI1607" s="72"/>
      <c r="GJ1607" s="72"/>
      <c r="GK1607" s="72"/>
      <c r="GL1607" s="72"/>
      <c r="GM1607" s="72"/>
      <c r="GN1607" s="72"/>
      <c r="GO1607" s="72"/>
      <c r="GP1607" s="72"/>
      <c r="GQ1607" s="72"/>
      <c r="GR1607" s="72"/>
      <c r="GS1607" s="72"/>
      <c r="GT1607" s="72"/>
      <c r="GU1607" s="72"/>
      <c r="GV1607" s="72"/>
      <c r="GW1607" s="72"/>
      <c r="GX1607" s="72"/>
      <c r="GY1607" s="72"/>
      <c r="GZ1607" s="72"/>
      <c r="HA1607" s="72"/>
      <c r="HB1607" s="72"/>
      <c r="HC1607" s="72"/>
      <c r="HD1607" s="72"/>
      <c r="HE1607" s="72"/>
      <c r="HF1607" s="72"/>
      <c r="HG1607" s="72"/>
      <c r="HH1607" s="72"/>
      <c r="HI1607" s="72"/>
      <c r="HJ1607" s="72"/>
      <c r="HK1607" s="72"/>
      <c r="HL1607" s="72"/>
      <c r="HM1607" s="72"/>
      <c r="HN1607" s="72"/>
      <c r="HO1607" s="72"/>
      <c r="HP1607" s="72"/>
      <c r="HQ1607" s="72"/>
      <c r="HR1607" s="72"/>
      <c r="HS1607" s="72"/>
      <c r="HT1607" s="72"/>
      <c r="HU1607" s="72"/>
      <c r="HV1607" s="72"/>
      <c r="HW1607" s="72"/>
      <c r="HX1607" s="72"/>
      <c r="HY1607" s="72"/>
      <c r="HZ1607" s="72"/>
      <c r="IA1607" s="72"/>
      <c r="IB1607" s="72"/>
      <c r="IC1607" s="72"/>
      <c r="ID1607" s="72"/>
      <c r="IE1607" s="72"/>
      <c r="IF1607" s="72"/>
      <c r="IG1607" s="72"/>
      <c r="IH1607" s="72"/>
      <c r="II1607" s="72"/>
      <c r="IJ1607" s="72"/>
      <c r="IK1607" s="72"/>
      <c r="IL1607" s="72"/>
      <c r="IM1607" s="72"/>
      <c r="IN1607" s="72"/>
      <c r="IO1607" s="72"/>
      <c r="IP1607" s="72"/>
      <c r="IQ1607" s="72"/>
      <c r="IR1607" s="72"/>
      <c r="IS1607" s="72"/>
      <c r="IT1607" s="72"/>
      <c r="IU1607" s="72"/>
      <c r="IV1607" s="72"/>
      <c r="IW1607" s="72"/>
      <c r="IX1607" s="72"/>
      <c r="IY1607" s="72"/>
      <c r="IZ1607" s="72"/>
      <c r="JA1607" s="72"/>
      <c r="JB1607" s="72"/>
      <c r="JC1607" s="72"/>
      <c r="JD1607" s="72"/>
      <c r="JE1607" s="72"/>
      <c r="JF1607" s="72"/>
      <c r="JG1607" s="72"/>
      <c r="JH1607" s="72"/>
      <c r="JI1607" s="72"/>
      <c r="JJ1607" s="72"/>
      <c r="JK1607" s="72"/>
      <c r="JL1607" s="72"/>
      <c r="JM1607" s="72"/>
      <c r="JN1607" s="72"/>
      <c r="JO1607" s="72"/>
      <c r="JP1607" s="72"/>
      <c r="JQ1607" s="72"/>
      <c r="JR1607" s="72"/>
      <c r="JS1607" s="72"/>
      <c r="JT1607" s="72"/>
      <c r="JU1607" s="72"/>
      <c r="JV1607" s="72"/>
      <c r="JW1607" s="72"/>
      <c r="JX1607" s="72"/>
      <c r="JY1607" s="72"/>
      <c r="JZ1607" s="72"/>
      <c r="KA1607" s="72"/>
      <c r="KB1607" s="72"/>
      <c r="KC1607" s="72"/>
      <c r="KD1607" s="72"/>
      <c r="KE1607" s="72"/>
      <c r="KF1607" s="72"/>
      <c r="KG1607" s="72"/>
      <c r="KH1607" s="72"/>
      <c r="KI1607" s="72"/>
      <c r="KJ1607" s="72"/>
      <c r="KK1607" s="72"/>
      <c r="KL1607" s="72"/>
      <c r="KM1607" s="72"/>
      <c r="KN1607" s="72"/>
      <c r="KO1607" s="72"/>
      <c r="KP1607" s="72"/>
      <c r="KQ1607" s="72"/>
      <c r="KR1607" s="72"/>
      <c r="KS1607" s="72"/>
      <c r="KT1607" s="72"/>
      <c r="KU1607" s="72"/>
      <c r="KV1607" s="72"/>
      <c r="KW1607" s="72"/>
      <c r="KX1607" s="72"/>
      <c r="KY1607" s="72"/>
      <c r="KZ1607" s="72"/>
      <c r="LA1607" s="72"/>
      <c r="LB1607" s="72"/>
      <c r="LC1607" s="72"/>
      <c r="LD1607" s="72"/>
      <c r="LE1607" s="72"/>
      <c r="LF1607" s="72"/>
      <c r="LG1607" s="72"/>
      <c r="LH1607" s="72"/>
      <c r="LI1607" s="72"/>
      <c r="LJ1607" s="72"/>
      <c r="LK1607" s="72"/>
      <c r="LL1607" s="72"/>
      <c r="LM1607" s="72"/>
      <c r="LN1607" s="72"/>
      <c r="LO1607" s="72"/>
      <c r="LP1607" s="72"/>
      <c r="LQ1607" s="72"/>
      <c r="LR1607" s="72"/>
      <c r="LS1607" s="72"/>
      <c r="LT1607" s="72"/>
      <c r="LU1607" s="72"/>
      <c r="LV1607" s="72"/>
      <c r="LW1607" s="72"/>
      <c r="LX1607" s="72"/>
      <c r="LY1607" s="72"/>
      <c r="LZ1607" s="72"/>
      <c r="MA1607" s="72"/>
      <c r="MB1607" s="72"/>
      <c r="MC1607" s="72"/>
      <c r="MD1607" s="72"/>
      <c r="ME1607" s="72"/>
      <c r="MF1607" s="72"/>
      <c r="MG1607" s="72"/>
      <c r="MH1607" s="72"/>
      <c r="MI1607" s="72"/>
      <c r="MJ1607" s="72"/>
      <c r="MK1607" s="72"/>
      <c r="ML1607" s="72"/>
      <c r="MM1607" s="72"/>
      <c r="MN1607" s="72"/>
      <c r="MO1607" s="72"/>
      <c r="MP1607" s="72"/>
      <c r="MQ1607" s="72"/>
      <c r="MR1607" s="72"/>
      <c r="MS1607" s="72"/>
      <c r="MT1607" s="72"/>
      <c r="MU1607" s="72"/>
      <c r="MV1607" s="72"/>
      <c r="MW1607" s="72"/>
      <c r="MX1607" s="72"/>
      <c r="MY1607" s="72"/>
      <c r="MZ1607" s="72"/>
      <c r="NA1607" s="72"/>
      <c r="NB1607" s="72"/>
      <c r="NC1607" s="72"/>
      <c r="ND1607" s="72"/>
      <c r="NE1607" s="72"/>
      <c r="NF1607" s="72"/>
      <c r="NG1607" s="72"/>
      <c r="NH1607" s="72"/>
      <c r="NI1607" s="72"/>
      <c r="NJ1607" s="72"/>
      <c r="NK1607" s="72"/>
      <c r="NL1607" s="72"/>
      <c r="NM1607" s="72"/>
      <c r="NN1607" s="72"/>
      <c r="NO1607" s="72"/>
      <c r="NP1607" s="72"/>
      <c r="NQ1607" s="72"/>
      <c r="NR1607" s="72"/>
      <c r="NS1607" s="72"/>
      <c r="NT1607" s="72"/>
      <c r="NU1607" s="72"/>
      <c r="NV1607" s="72"/>
      <c r="NW1607" s="72"/>
      <c r="NX1607" s="72"/>
      <c r="NY1607" s="72"/>
      <c r="NZ1607" s="72"/>
      <c r="OA1607" s="72"/>
      <c r="OB1607" s="72"/>
      <c r="OC1607" s="72"/>
      <c r="OD1607" s="72"/>
      <c r="OE1607" s="72"/>
      <c r="OF1607" s="72"/>
      <c r="OG1607" s="72"/>
      <c r="OH1607" s="72"/>
      <c r="OI1607" s="72"/>
      <c r="OJ1607" s="72"/>
      <c r="OK1607" s="72"/>
      <c r="OL1607" s="72"/>
      <c r="OM1607" s="72"/>
      <c r="ON1607" s="72"/>
      <c r="OO1607" s="72"/>
      <c r="OP1607" s="72"/>
      <c r="OQ1607" s="72"/>
      <c r="OR1607" s="72"/>
      <c r="OS1607" s="72"/>
      <c r="OT1607" s="72"/>
      <c r="OU1607" s="72"/>
      <c r="OV1607" s="72"/>
      <c r="OW1607" s="72"/>
      <c r="OX1607" s="72"/>
      <c r="OY1607" s="72"/>
      <c r="OZ1607" s="72"/>
      <c r="PA1607" s="72"/>
      <c r="PB1607" s="72"/>
      <c r="PC1607" s="72"/>
      <c r="PD1607" s="72"/>
      <c r="PE1607" s="72"/>
      <c r="PF1607" s="72"/>
      <c r="PG1607" s="72"/>
      <c r="PH1607" s="72"/>
      <c r="PI1607" s="72"/>
      <c r="PJ1607" s="72"/>
      <c r="PK1607" s="72"/>
      <c r="PL1607" s="72"/>
      <c r="PM1607" s="72"/>
      <c r="PN1607" s="72"/>
      <c r="PO1607" s="72"/>
      <c r="PP1607" s="72"/>
      <c r="PQ1607" s="72"/>
      <c r="PR1607" s="72"/>
      <c r="PS1607" s="72"/>
      <c r="PT1607" s="72"/>
      <c r="PU1607" s="72"/>
      <c r="PV1607" s="72"/>
      <c r="PW1607" s="72"/>
      <c r="PX1607" s="72"/>
      <c r="PY1607" s="72"/>
      <c r="PZ1607" s="72"/>
      <c r="QA1607" s="72"/>
      <c r="QB1607" s="72"/>
      <c r="QC1607" s="72"/>
      <c r="QD1607" s="72"/>
      <c r="QE1607" s="72"/>
      <c r="QF1607" s="72"/>
      <c r="QG1607" s="72"/>
      <c r="QH1607" s="72"/>
      <c r="QI1607" s="72"/>
      <c r="QJ1607" s="72"/>
      <c r="QK1607" s="72"/>
      <c r="QL1607" s="72"/>
      <c r="QM1607" s="72"/>
      <c r="QN1607" s="72"/>
      <c r="QO1607" s="72"/>
      <c r="QP1607" s="72"/>
      <c r="QQ1607" s="72"/>
      <c r="QR1607" s="72"/>
      <c r="QS1607" s="72"/>
      <c r="QT1607" s="72"/>
      <c r="QU1607" s="72"/>
      <c r="QV1607" s="72"/>
      <c r="QW1607" s="72"/>
      <c r="QX1607" s="72"/>
      <c r="QY1607" s="72"/>
      <c r="QZ1607" s="72"/>
      <c r="RA1607" s="72"/>
      <c r="RB1607" s="72"/>
      <c r="RC1607" s="72"/>
      <c r="RD1607" s="72"/>
      <c r="RE1607" s="72"/>
      <c r="RF1607" s="72"/>
      <c r="RG1607" s="72"/>
      <c r="RH1607" s="72"/>
      <c r="RI1607" s="72"/>
      <c r="RJ1607" s="72"/>
      <c r="RK1607" s="72"/>
      <c r="RL1607" s="72"/>
      <c r="RM1607" s="72"/>
      <c r="RN1607" s="72"/>
      <c r="RO1607" s="72"/>
      <c r="RP1607" s="72"/>
      <c r="RQ1607" s="72"/>
      <c r="RR1607" s="72"/>
      <c r="RS1607" s="72"/>
      <c r="RT1607" s="72"/>
      <c r="RU1607" s="72"/>
      <c r="RV1607" s="72"/>
      <c r="RW1607" s="72"/>
      <c r="RX1607" s="72"/>
      <c r="RY1607" s="72"/>
      <c r="RZ1607" s="72"/>
      <c r="SA1607" s="72"/>
      <c r="SB1607" s="72"/>
      <c r="SC1607" s="72"/>
      <c r="SD1607" s="72"/>
      <c r="SE1607" s="72"/>
      <c r="SF1607" s="72"/>
      <c r="SG1607" s="72"/>
      <c r="SH1607" s="72"/>
      <c r="SI1607" s="72"/>
      <c r="SJ1607" s="72"/>
      <c r="SK1607" s="72"/>
      <c r="SL1607" s="72"/>
      <c r="SM1607" s="72"/>
      <c r="SN1607" s="72"/>
      <c r="SO1607" s="72"/>
      <c r="SP1607" s="72"/>
      <c r="SQ1607" s="72"/>
      <c r="SR1607" s="72"/>
      <c r="SS1607" s="72"/>
      <c r="ST1607" s="72"/>
      <c r="SU1607" s="72"/>
      <c r="SV1607" s="72"/>
      <c r="SW1607" s="72"/>
      <c r="SX1607" s="72"/>
      <c r="SY1607" s="72"/>
      <c r="SZ1607" s="72"/>
      <c r="TA1607" s="72"/>
      <c r="TB1607" s="72"/>
      <c r="TC1607" s="72"/>
    </row>
    <row r="1608" spans="1:523" ht="16.5" customHeight="1" x14ac:dyDescent="0.2">
      <c r="A1608" s="20">
        <v>1097</v>
      </c>
      <c r="B1608" s="20" t="s">
        <v>77</v>
      </c>
      <c r="C1608" s="20" t="s">
        <v>830</v>
      </c>
      <c r="D1608" s="20" t="s">
        <v>38</v>
      </c>
      <c r="E1608" s="20" t="s">
        <v>1345</v>
      </c>
      <c r="F1608" s="22" t="s">
        <v>1099</v>
      </c>
      <c r="G1608" s="73" t="s">
        <v>86</v>
      </c>
      <c r="H1608" s="20" t="s">
        <v>35</v>
      </c>
      <c r="I1608" s="20" t="s">
        <v>81</v>
      </c>
      <c r="J1608" s="22" t="s">
        <v>915</v>
      </c>
      <c r="K1608" s="20"/>
      <c r="L1608" s="20"/>
      <c r="M1608" s="20"/>
      <c r="N1608" s="20"/>
      <c r="O1608" s="20"/>
      <c r="P1608" s="77">
        <v>2252252</v>
      </c>
      <c r="Q1608" s="24">
        <v>12</v>
      </c>
      <c r="R1608" s="25">
        <v>45717</v>
      </c>
      <c r="S1608" s="20" t="s">
        <v>83</v>
      </c>
      <c r="T1608" s="23">
        <f t="shared" si="30"/>
        <v>27027024</v>
      </c>
      <c r="U1608" s="27" t="s">
        <v>100</v>
      </c>
      <c r="V1608" s="27" t="s">
        <v>100</v>
      </c>
      <c r="W1608" s="72"/>
      <c r="X1608" s="72"/>
      <c r="Y1608" s="72"/>
      <c r="Z1608" s="72"/>
      <c r="AA1608" s="72"/>
      <c r="AB1608" s="72"/>
      <c r="AC1608" s="72"/>
      <c r="AD1608" s="72"/>
      <c r="AE1608" s="72"/>
      <c r="AF1608" s="72"/>
      <c r="AG1608" s="72"/>
      <c r="AH1608" s="72"/>
      <c r="AI1608" s="72"/>
      <c r="AJ1608" s="72"/>
      <c r="AK1608" s="72"/>
      <c r="AL1608" s="72"/>
      <c r="AM1608" s="72"/>
      <c r="AN1608" s="72"/>
      <c r="AO1608" s="72"/>
      <c r="AP1608" s="72"/>
      <c r="AQ1608" s="72"/>
      <c r="AR1608" s="72"/>
      <c r="AS1608" s="72"/>
      <c r="AT1608" s="72"/>
      <c r="AU1608" s="72"/>
      <c r="AV1608" s="72"/>
      <c r="AW1608" s="72"/>
      <c r="AX1608" s="72"/>
      <c r="AY1608" s="72"/>
      <c r="AZ1608" s="72"/>
      <c r="BA1608" s="72"/>
      <c r="BB1608" s="72"/>
      <c r="BC1608" s="72"/>
      <c r="BD1608" s="72"/>
      <c r="BE1608" s="72"/>
      <c r="BF1608" s="72"/>
      <c r="BG1608" s="72"/>
      <c r="BH1608" s="72"/>
      <c r="BI1608" s="72"/>
      <c r="BJ1608" s="72"/>
      <c r="BK1608" s="72"/>
      <c r="BL1608" s="72"/>
      <c r="BM1608" s="72"/>
      <c r="BN1608" s="72"/>
      <c r="BO1608" s="72"/>
      <c r="BP1608" s="72"/>
      <c r="BQ1608" s="72"/>
      <c r="BR1608" s="72"/>
      <c r="BS1608" s="72"/>
      <c r="BT1608" s="72"/>
      <c r="BU1608" s="72"/>
      <c r="BV1608" s="72"/>
      <c r="BW1608" s="72"/>
      <c r="BX1608" s="72"/>
      <c r="BY1608" s="72"/>
      <c r="BZ1608" s="72"/>
      <c r="CA1608" s="72"/>
      <c r="CB1608" s="72"/>
      <c r="CC1608" s="72"/>
      <c r="CD1608" s="72"/>
      <c r="CE1608" s="72"/>
      <c r="CF1608" s="72"/>
      <c r="CG1608" s="72"/>
      <c r="CH1608" s="72"/>
      <c r="CI1608" s="72"/>
      <c r="CJ1608" s="72"/>
      <c r="CK1608" s="72"/>
      <c r="CL1608" s="72"/>
      <c r="CM1608" s="72"/>
      <c r="CN1608" s="72"/>
      <c r="CO1608" s="72"/>
      <c r="CP1608" s="72"/>
      <c r="CQ1608" s="72"/>
      <c r="CR1608" s="72"/>
      <c r="CS1608" s="72"/>
      <c r="CT1608" s="72"/>
      <c r="CU1608" s="72"/>
      <c r="CV1608" s="72"/>
      <c r="CW1608" s="72"/>
      <c r="CX1608" s="72"/>
      <c r="CY1608" s="72"/>
      <c r="CZ1608" s="72"/>
      <c r="DA1608" s="72"/>
      <c r="DB1608" s="72"/>
      <c r="DC1608" s="72"/>
      <c r="DD1608" s="72"/>
      <c r="DE1608" s="72"/>
      <c r="DF1608" s="72"/>
      <c r="DG1608" s="72"/>
      <c r="DH1608" s="72"/>
      <c r="DI1608" s="72"/>
      <c r="DJ1608" s="72"/>
      <c r="DK1608" s="72"/>
      <c r="DL1608" s="72"/>
      <c r="DM1608" s="72"/>
      <c r="DN1608" s="72"/>
      <c r="DO1608" s="72"/>
      <c r="DP1608" s="72"/>
      <c r="DQ1608" s="72"/>
      <c r="DR1608" s="72"/>
      <c r="DS1608" s="72"/>
      <c r="DT1608" s="72"/>
      <c r="DU1608" s="72"/>
      <c r="DV1608" s="72"/>
      <c r="DW1608" s="72"/>
      <c r="DX1608" s="72"/>
      <c r="DY1608" s="72"/>
      <c r="DZ1608" s="72"/>
      <c r="EA1608" s="72"/>
      <c r="EB1608" s="72"/>
      <c r="EC1608" s="72"/>
      <c r="ED1608" s="72"/>
      <c r="EE1608" s="72"/>
      <c r="EF1608" s="72"/>
      <c r="EG1608" s="72"/>
      <c r="EH1608" s="72"/>
      <c r="EI1608" s="72"/>
      <c r="EJ1608" s="72"/>
      <c r="EK1608" s="72"/>
      <c r="EL1608" s="72"/>
      <c r="EM1608" s="72"/>
      <c r="EN1608" s="72"/>
      <c r="EO1608" s="72"/>
      <c r="EP1608" s="72"/>
      <c r="EQ1608" s="72"/>
      <c r="ER1608" s="72"/>
      <c r="ES1608" s="72"/>
      <c r="ET1608" s="72"/>
      <c r="EU1608" s="72"/>
      <c r="EV1608" s="72"/>
      <c r="EW1608" s="72"/>
      <c r="EX1608" s="72"/>
      <c r="EY1608" s="72"/>
      <c r="EZ1608" s="72"/>
      <c r="FA1608" s="72"/>
      <c r="FB1608" s="72"/>
      <c r="FC1608" s="72"/>
      <c r="FD1608" s="72"/>
      <c r="FE1608" s="72"/>
      <c r="FF1608" s="72"/>
      <c r="FG1608" s="72"/>
      <c r="FH1608" s="72"/>
      <c r="FI1608" s="72"/>
      <c r="FJ1608" s="72"/>
      <c r="FK1608" s="72"/>
      <c r="FL1608" s="72"/>
      <c r="FM1608" s="72"/>
      <c r="FN1608" s="72"/>
      <c r="FO1608" s="72"/>
      <c r="FP1608" s="72"/>
      <c r="FQ1608" s="72"/>
      <c r="FR1608" s="72"/>
      <c r="FS1608" s="72"/>
      <c r="FT1608" s="72"/>
      <c r="FU1608" s="72"/>
      <c r="FV1608" s="72"/>
      <c r="FW1608" s="72"/>
      <c r="FX1608" s="72"/>
      <c r="FY1608" s="72"/>
      <c r="FZ1608" s="72"/>
      <c r="GA1608" s="72"/>
      <c r="GB1608" s="72"/>
      <c r="GC1608" s="72"/>
      <c r="GD1608" s="72"/>
      <c r="GE1608" s="72"/>
      <c r="GF1608" s="72"/>
      <c r="GG1608" s="72"/>
      <c r="GH1608" s="72"/>
      <c r="GI1608" s="72"/>
      <c r="GJ1608" s="72"/>
      <c r="GK1608" s="72"/>
      <c r="GL1608" s="72"/>
      <c r="GM1608" s="72"/>
      <c r="GN1608" s="72"/>
      <c r="GO1608" s="72"/>
      <c r="GP1608" s="72"/>
      <c r="GQ1608" s="72"/>
      <c r="GR1608" s="72"/>
      <c r="GS1608" s="72"/>
      <c r="GT1608" s="72"/>
      <c r="GU1608" s="72"/>
      <c r="GV1608" s="72"/>
      <c r="GW1608" s="72"/>
      <c r="GX1608" s="72"/>
      <c r="GY1608" s="72"/>
      <c r="GZ1608" s="72"/>
      <c r="HA1608" s="72"/>
      <c r="HB1608" s="72"/>
      <c r="HC1608" s="72"/>
      <c r="HD1608" s="72"/>
      <c r="HE1608" s="72"/>
      <c r="HF1608" s="72"/>
      <c r="HG1608" s="72"/>
      <c r="HH1608" s="72"/>
      <c r="HI1608" s="72"/>
      <c r="HJ1608" s="72"/>
      <c r="HK1608" s="72"/>
      <c r="HL1608" s="72"/>
      <c r="HM1608" s="72"/>
      <c r="HN1608" s="72"/>
      <c r="HO1608" s="72"/>
      <c r="HP1608" s="72"/>
      <c r="HQ1608" s="72"/>
      <c r="HR1608" s="72"/>
      <c r="HS1608" s="72"/>
      <c r="HT1608" s="72"/>
      <c r="HU1608" s="72"/>
      <c r="HV1608" s="72"/>
      <c r="HW1608" s="72"/>
      <c r="HX1608" s="72"/>
      <c r="HY1608" s="72"/>
      <c r="HZ1608" s="72"/>
      <c r="IA1608" s="72"/>
      <c r="IB1608" s="72"/>
      <c r="IC1608" s="72"/>
      <c r="ID1608" s="72"/>
      <c r="IE1608" s="72"/>
      <c r="IF1608" s="72"/>
      <c r="IG1608" s="72"/>
      <c r="IH1608" s="72"/>
      <c r="II1608" s="72"/>
      <c r="IJ1608" s="72"/>
      <c r="IK1608" s="72"/>
      <c r="IL1608" s="72"/>
      <c r="IM1608" s="72"/>
      <c r="IN1608" s="72"/>
      <c r="IO1608" s="72"/>
      <c r="IP1608" s="72"/>
      <c r="IQ1608" s="72"/>
      <c r="IR1608" s="72"/>
      <c r="IS1608" s="72"/>
      <c r="IT1608" s="72"/>
      <c r="IU1608" s="72"/>
      <c r="IV1608" s="72"/>
      <c r="IW1608" s="72"/>
      <c r="IX1608" s="72"/>
      <c r="IY1608" s="72"/>
      <c r="IZ1608" s="72"/>
      <c r="JA1608" s="72"/>
      <c r="JB1608" s="72"/>
      <c r="JC1608" s="72"/>
      <c r="JD1608" s="72"/>
      <c r="JE1608" s="72"/>
      <c r="JF1608" s="72"/>
      <c r="JG1608" s="72"/>
      <c r="JH1608" s="72"/>
      <c r="JI1608" s="72"/>
      <c r="JJ1608" s="72"/>
      <c r="JK1608" s="72"/>
      <c r="JL1608" s="72"/>
      <c r="JM1608" s="72"/>
      <c r="JN1608" s="72"/>
      <c r="JO1608" s="72"/>
      <c r="JP1608" s="72"/>
      <c r="JQ1608" s="72"/>
      <c r="JR1608" s="72"/>
      <c r="JS1608" s="72"/>
      <c r="JT1608" s="72"/>
      <c r="JU1608" s="72"/>
      <c r="JV1608" s="72"/>
      <c r="JW1608" s="72"/>
      <c r="JX1608" s="72"/>
      <c r="JY1608" s="72"/>
      <c r="JZ1608" s="72"/>
      <c r="KA1608" s="72"/>
      <c r="KB1608" s="72"/>
      <c r="KC1608" s="72"/>
      <c r="KD1608" s="72"/>
      <c r="KE1608" s="72"/>
      <c r="KF1608" s="72"/>
      <c r="KG1608" s="72"/>
      <c r="KH1608" s="72"/>
      <c r="KI1608" s="72"/>
      <c r="KJ1608" s="72"/>
      <c r="KK1608" s="72"/>
      <c r="KL1608" s="72"/>
      <c r="KM1608" s="72"/>
      <c r="KN1608" s="72"/>
      <c r="KO1608" s="72"/>
      <c r="KP1608" s="72"/>
      <c r="KQ1608" s="72"/>
      <c r="KR1608" s="72"/>
      <c r="KS1608" s="72"/>
      <c r="KT1608" s="72"/>
      <c r="KU1608" s="72"/>
      <c r="KV1608" s="72"/>
      <c r="KW1608" s="72"/>
      <c r="KX1608" s="72"/>
      <c r="KY1608" s="72"/>
      <c r="KZ1608" s="72"/>
      <c r="LA1608" s="72"/>
      <c r="LB1608" s="72"/>
      <c r="LC1608" s="72"/>
      <c r="LD1608" s="72"/>
      <c r="LE1608" s="72"/>
      <c r="LF1608" s="72"/>
      <c r="LG1608" s="72"/>
      <c r="LH1608" s="72"/>
      <c r="LI1608" s="72"/>
      <c r="LJ1608" s="72"/>
      <c r="LK1608" s="72"/>
      <c r="LL1608" s="72"/>
      <c r="LM1608" s="72"/>
      <c r="LN1608" s="72"/>
      <c r="LO1608" s="72"/>
      <c r="LP1608" s="72"/>
      <c r="LQ1608" s="72"/>
      <c r="LR1608" s="72"/>
      <c r="LS1608" s="72"/>
      <c r="LT1608" s="72"/>
      <c r="LU1608" s="72"/>
      <c r="LV1608" s="72"/>
      <c r="LW1608" s="72"/>
      <c r="LX1608" s="72"/>
      <c r="LY1608" s="72"/>
      <c r="LZ1608" s="72"/>
      <c r="MA1608" s="72"/>
      <c r="MB1608" s="72"/>
      <c r="MC1608" s="72"/>
      <c r="MD1608" s="72"/>
      <c r="ME1608" s="72"/>
      <c r="MF1608" s="72"/>
      <c r="MG1608" s="72"/>
      <c r="MH1608" s="72"/>
      <c r="MI1608" s="72"/>
      <c r="MJ1608" s="72"/>
      <c r="MK1608" s="72"/>
      <c r="ML1608" s="72"/>
      <c r="MM1608" s="72"/>
      <c r="MN1608" s="72"/>
      <c r="MO1608" s="72"/>
      <c r="MP1608" s="72"/>
      <c r="MQ1608" s="72"/>
      <c r="MR1608" s="72"/>
      <c r="MS1608" s="72"/>
      <c r="MT1608" s="72"/>
      <c r="MU1608" s="72"/>
      <c r="MV1608" s="72"/>
      <c r="MW1608" s="72"/>
      <c r="MX1608" s="72"/>
      <c r="MY1608" s="72"/>
      <c r="MZ1608" s="72"/>
      <c r="NA1608" s="72"/>
      <c r="NB1608" s="72"/>
      <c r="NC1608" s="72"/>
      <c r="ND1608" s="72"/>
      <c r="NE1608" s="72"/>
      <c r="NF1608" s="72"/>
      <c r="NG1608" s="72"/>
      <c r="NH1608" s="72"/>
      <c r="NI1608" s="72"/>
      <c r="NJ1608" s="72"/>
      <c r="NK1608" s="72"/>
      <c r="NL1608" s="72"/>
      <c r="NM1608" s="72"/>
      <c r="NN1608" s="72"/>
      <c r="NO1608" s="72"/>
      <c r="NP1608" s="72"/>
      <c r="NQ1608" s="72"/>
      <c r="NR1608" s="72"/>
      <c r="NS1608" s="72"/>
      <c r="NT1608" s="72"/>
      <c r="NU1608" s="72"/>
      <c r="NV1608" s="72"/>
      <c r="NW1608" s="72"/>
      <c r="NX1608" s="72"/>
      <c r="NY1608" s="72"/>
      <c r="NZ1608" s="72"/>
      <c r="OA1608" s="72"/>
      <c r="OB1608" s="72"/>
      <c r="OC1608" s="72"/>
      <c r="OD1608" s="72"/>
      <c r="OE1608" s="72"/>
      <c r="OF1608" s="72"/>
      <c r="OG1608" s="72"/>
      <c r="OH1608" s="72"/>
      <c r="OI1608" s="72"/>
      <c r="OJ1608" s="72"/>
      <c r="OK1608" s="72"/>
      <c r="OL1608" s="72"/>
      <c r="OM1608" s="72"/>
      <c r="ON1608" s="72"/>
      <c r="OO1608" s="72"/>
      <c r="OP1608" s="72"/>
      <c r="OQ1608" s="72"/>
      <c r="OR1608" s="72"/>
      <c r="OS1608" s="72"/>
      <c r="OT1608" s="72"/>
      <c r="OU1608" s="72"/>
      <c r="OV1608" s="72"/>
      <c r="OW1608" s="72"/>
      <c r="OX1608" s="72"/>
      <c r="OY1608" s="72"/>
      <c r="OZ1608" s="72"/>
      <c r="PA1608" s="72"/>
      <c r="PB1608" s="72"/>
      <c r="PC1608" s="72"/>
      <c r="PD1608" s="72"/>
      <c r="PE1608" s="72"/>
      <c r="PF1608" s="72"/>
      <c r="PG1608" s="72"/>
      <c r="PH1608" s="72"/>
      <c r="PI1608" s="72"/>
      <c r="PJ1608" s="72"/>
      <c r="PK1608" s="72"/>
      <c r="PL1608" s="72"/>
      <c r="PM1608" s="72"/>
      <c r="PN1608" s="72"/>
      <c r="PO1608" s="72"/>
      <c r="PP1608" s="72"/>
      <c r="PQ1608" s="72"/>
      <c r="PR1608" s="72"/>
      <c r="PS1608" s="72"/>
      <c r="PT1608" s="72"/>
      <c r="PU1608" s="72"/>
      <c r="PV1608" s="72"/>
      <c r="PW1608" s="72"/>
      <c r="PX1608" s="72"/>
      <c r="PY1608" s="72"/>
      <c r="PZ1608" s="72"/>
      <c r="QA1608" s="72"/>
      <c r="QB1608" s="72"/>
      <c r="QC1608" s="72"/>
      <c r="QD1608" s="72"/>
      <c r="QE1608" s="72"/>
      <c r="QF1608" s="72"/>
      <c r="QG1608" s="72"/>
      <c r="QH1608" s="72"/>
      <c r="QI1608" s="72"/>
      <c r="QJ1608" s="72"/>
      <c r="QK1608" s="72"/>
      <c r="QL1608" s="72"/>
      <c r="QM1608" s="72"/>
      <c r="QN1608" s="72"/>
      <c r="QO1608" s="72"/>
      <c r="QP1608" s="72"/>
      <c r="QQ1608" s="72"/>
      <c r="QR1608" s="72"/>
      <c r="QS1608" s="72"/>
      <c r="QT1608" s="72"/>
      <c r="QU1608" s="72"/>
      <c r="QV1608" s="72"/>
      <c r="QW1608" s="72"/>
      <c r="QX1608" s="72"/>
      <c r="QY1608" s="72"/>
      <c r="QZ1608" s="72"/>
      <c r="RA1608" s="72"/>
      <c r="RB1608" s="72"/>
      <c r="RC1608" s="72"/>
      <c r="RD1608" s="72"/>
      <c r="RE1608" s="72"/>
      <c r="RF1608" s="72"/>
      <c r="RG1608" s="72"/>
      <c r="RH1608" s="72"/>
      <c r="RI1608" s="72"/>
      <c r="RJ1608" s="72"/>
      <c r="RK1608" s="72"/>
      <c r="RL1608" s="72"/>
      <c r="RM1608" s="72"/>
      <c r="RN1608" s="72"/>
      <c r="RO1608" s="72"/>
      <c r="RP1608" s="72"/>
      <c r="RQ1608" s="72"/>
      <c r="RR1608" s="72"/>
      <c r="RS1608" s="72"/>
      <c r="RT1608" s="72"/>
      <c r="RU1608" s="72"/>
      <c r="RV1608" s="72"/>
      <c r="RW1608" s="72"/>
      <c r="RX1608" s="72"/>
      <c r="RY1608" s="72"/>
      <c r="RZ1608" s="72"/>
      <c r="SA1608" s="72"/>
      <c r="SB1608" s="72"/>
      <c r="SC1608" s="72"/>
      <c r="SD1608" s="72"/>
      <c r="SE1608" s="72"/>
      <c r="SF1608" s="72"/>
      <c r="SG1608" s="72"/>
      <c r="SH1608" s="72"/>
      <c r="SI1608" s="72"/>
      <c r="SJ1608" s="72"/>
      <c r="SK1608" s="72"/>
      <c r="SL1608" s="72"/>
      <c r="SM1608" s="72"/>
      <c r="SN1608" s="72"/>
      <c r="SO1608" s="72"/>
      <c r="SP1608" s="72"/>
      <c r="SQ1608" s="72"/>
      <c r="SR1608" s="72"/>
      <c r="SS1608" s="72"/>
      <c r="ST1608" s="72"/>
      <c r="SU1608" s="72"/>
      <c r="SV1608" s="72"/>
      <c r="SW1608" s="72"/>
      <c r="SX1608" s="72"/>
      <c r="SY1608" s="72"/>
      <c r="SZ1608" s="72"/>
      <c r="TA1608" s="72"/>
      <c r="TB1608" s="72"/>
      <c r="TC1608" s="72"/>
    </row>
    <row r="1609" spans="1:523" ht="16.5" customHeight="1" x14ac:dyDescent="0.2">
      <c r="A1609" s="20">
        <v>1098</v>
      </c>
      <c r="B1609" s="20" t="s">
        <v>77</v>
      </c>
      <c r="C1609" s="20" t="s">
        <v>830</v>
      </c>
      <c r="D1609" s="20" t="s">
        <v>30</v>
      </c>
      <c r="E1609" s="20" t="s">
        <v>1345</v>
      </c>
      <c r="F1609" s="22" t="s">
        <v>1100</v>
      </c>
      <c r="G1609" s="73" t="s">
        <v>86</v>
      </c>
      <c r="H1609" s="20" t="s">
        <v>35</v>
      </c>
      <c r="I1609" s="20" t="s">
        <v>81</v>
      </c>
      <c r="J1609" s="22" t="s">
        <v>959</v>
      </c>
      <c r="K1609" s="20"/>
      <c r="L1609" s="20"/>
      <c r="M1609" s="20"/>
      <c r="N1609" s="20"/>
      <c r="O1609" s="20"/>
      <c r="P1609" s="77">
        <v>1801802</v>
      </c>
      <c r="Q1609" s="24">
        <v>12</v>
      </c>
      <c r="R1609" s="25">
        <v>45717</v>
      </c>
      <c r="S1609" s="20" t="s">
        <v>83</v>
      </c>
      <c r="T1609" s="23">
        <f t="shared" si="30"/>
        <v>21621624</v>
      </c>
      <c r="U1609" s="27" t="s">
        <v>100</v>
      </c>
      <c r="V1609" s="27" t="s">
        <v>100</v>
      </c>
      <c r="W1609" s="72"/>
      <c r="X1609" s="72"/>
      <c r="Y1609" s="72"/>
      <c r="Z1609" s="72"/>
      <c r="AA1609" s="72"/>
      <c r="AB1609" s="72"/>
      <c r="AC1609" s="72"/>
      <c r="AD1609" s="72"/>
      <c r="AE1609" s="72"/>
      <c r="AF1609" s="72"/>
      <c r="AG1609" s="72"/>
      <c r="AH1609" s="72"/>
      <c r="AI1609" s="72"/>
      <c r="AJ1609" s="72"/>
      <c r="AK1609" s="72"/>
      <c r="AL1609" s="72"/>
      <c r="AM1609" s="72"/>
      <c r="AN1609" s="72"/>
      <c r="AO1609" s="72"/>
      <c r="AP1609" s="72"/>
      <c r="AQ1609" s="72"/>
      <c r="AR1609" s="72"/>
      <c r="AS1609" s="72"/>
      <c r="AT1609" s="72"/>
      <c r="AU1609" s="72"/>
      <c r="AV1609" s="72"/>
      <c r="AW1609" s="72"/>
      <c r="AX1609" s="72"/>
      <c r="AY1609" s="72"/>
      <c r="AZ1609" s="72"/>
      <c r="BA1609" s="72"/>
      <c r="BB1609" s="72"/>
      <c r="BC1609" s="72"/>
      <c r="BD1609" s="72"/>
      <c r="BE1609" s="72"/>
      <c r="BF1609" s="72"/>
      <c r="BG1609" s="72"/>
      <c r="BH1609" s="72"/>
      <c r="BI1609" s="72"/>
      <c r="BJ1609" s="72"/>
      <c r="BK1609" s="72"/>
      <c r="BL1609" s="72"/>
      <c r="BM1609" s="72"/>
      <c r="BN1609" s="72"/>
      <c r="BO1609" s="72"/>
      <c r="BP1609" s="72"/>
      <c r="BQ1609" s="72"/>
      <c r="BR1609" s="72"/>
      <c r="BS1609" s="72"/>
      <c r="BT1609" s="72"/>
      <c r="BU1609" s="72"/>
      <c r="BV1609" s="72"/>
      <c r="BW1609" s="72"/>
      <c r="BX1609" s="72"/>
      <c r="BY1609" s="72"/>
      <c r="BZ1609" s="72"/>
      <c r="CA1609" s="72"/>
      <c r="CB1609" s="72"/>
      <c r="CC1609" s="72"/>
      <c r="CD1609" s="72"/>
      <c r="CE1609" s="72"/>
      <c r="CF1609" s="72"/>
      <c r="CG1609" s="72"/>
      <c r="CH1609" s="72"/>
      <c r="CI1609" s="72"/>
      <c r="CJ1609" s="72"/>
      <c r="CK1609" s="72"/>
      <c r="CL1609" s="72"/>
      <c r="CM1609" s="72"/>
      <c r="CN1609" s="72"/>
      <c r="CO1609" s="72"/>
      <c r="CP1609" s="72"/>
      <c r="CQ1609" s="72"/>
      <c r="CR1609" s="72"/>
      <c r="CS1609" s="72"/>
      <c r="CT1609" s="72"/>
      <c r="CU1609" s="72"/>
      <c r="CV1609" s="72"/>
      <c r="CW1609" s="72"/>
      <c r="CX1609" s="72"/>
      <c r="CY1609" s="72"/>
      <c r="CZ1609" s="72"/>
      <c r="DA1609" s="72"/>
      <c r="DB1609" s="72"/>
      <c r="DC1609" s="72"/>
      <c r="DD1609" s="72"/>
      <c r="DE1609" s="72"/>
      <c r="DF1609" s="72"/>
      <c r="DG1609" s="72"/>
      <c r="DH1609" s="72"/>
      <c r="DI1609" s="72"/>
      <c r="DJ1609" s="72"/>
      <c r="DK1609" s="72"/>
      <c r="DL1609" s="72"/>
      <c r="DM1609" s="72"/>
      <c r="DN1609" s="72"/>
      <c r="DO1609" s="72"/>
      <c r="DP1609" s="72"/>
      <c r="DQ1609" s="72"/>
      <c r="DR1609" s="72"/>
      <c r="DS1609" s="72"/>
      <c r="DT1609" s="72"/>
      <c r="DU1609" s="72"/>
      <c r="DV1609" s="72"/>
      <c r="DW1609" s="72"/>
      <c r="DX1609" s="72"/>
      <c r="DY1609" s="72"/>
      <c r="DZ1609" s="72"/>
      <c r="EA1609" s="72"/>
      <c r="EB1609" s="72"/>
      <c r="EC1609" s="72"/>
      <c r="ED1609" s="72"/>
      <c r="EE1609" s="72"/>
      <c r="EF1609" s="72"/>
      <c r="EG1609" s="72"/>
      <c r="EH1609" s="72"/>
      <c r="EI1609" s="72"/>
      <c r="EJ1609" s="72"/>
      <c r="EK1609" s="72"/>
      <c r="EL1609" s="72"/>
      <c r="EM1609" s="72"/>
      <c r="EN1609" s="72"/>
      <c r="EO1609" s="72"/>
      <c r="EP1609" s="72"/>
      <c r="EQ1609" s="72"/>
      <c r="ER1609" s="72"/>
      <c r="ES1609" s="72"/>
      <c r="ET1609" s="72"/>
      <c r="EU1609" s="72"/>
      <c r="EV1609" s="72"/>
      <c r="EW1609" s="72"/>
      <c r="EX1609" s="72"/>
      <c r="EY1609" s="72"/>
      <c r="EZ1609" s="72"/>
      <c r="FA1609" s="72"/>
      <c r="FB1609" s="72"/>
      <c r="FC1609" s="72"/>
      <c r="FD1609" s="72"/>
      <c r="FE1609" s="72"/>
      <c r="FF1609" s="72"/>
      <c r="FG1609" s="72"/>
      <c r="FH1609" s="72"/>
      <c r="FI1609" s="72"/>
      <c r="FJ1609" s="72"/>
      <c r="FK1609" s="72"/>
      <c r="FL1609" s="72"/>
      <c r="FM1609" s="72"/>
      <c r="FN1609" s="72"/>
      <c r="FO1609" s="72"/>
      <c r="FP1609" s="72"/>
      <c r="FQ1609" s="72"/>
      <c r="FR1609" s="72"/>
      <c r="FS1609" s="72"/>
      <c r="FT1609" s="72"/>
      <c r="FU1609" s="72"/>
      <c r="FV1609" s="72"/>
      <c r="FW1609" s="72"/>
      <c r="FX1609" s="72"/>
      <c r="FY1609" s="72"/>
      <c r="FZ1609" s="72"/>
      <c r="GA1609" s="72"/>
      <c r="GB1609" s="72"/>
      <c r="GC1609" s="72"/>
      <c r="GD1609" s="72"/>
      <c r="GE1609" s="72"/>
      <c r="GF1609" s="72"/>
      <c r="GG1609" s="72"/>
      <c r="GH1609" s="72"/>
      <c r="GI1609" s="72"/>
      <c r="GJ1609" s="72"/>
      <c r="GK1609" s="72"/>
      <c r="GL1609" s="72"/>
      <c r="GM1609" s="72"/>
      <c r="GN1609" s="72"/>
      <c r="GO1609" s="72"/>
      <c r="GP1609" s="72"/>
      <c r="GQ1609" s="72"/>
      <c r="GR1609" s="72"/>
      <c r="GS1609" s="72"/>
      <c r="GT1609" s="72"/>
      <c r="GU1609" s="72"/>
      <c r="GV1609" s="72"/>
      <c r="GW1609" s="72"/>
      <c r="GX1609" s="72"/>
      <c r="GY1609" s="72"/>
      <c r="GZ1609" s="72"/>
      <c r="HA1609" s="72"/>
      <c r="HB1609" s="72"/>
      <c r="HC1609" s="72"/>
      <c r="HD1609" s="72"/>
      <c r="HE1609" s="72"/>
      <c r="HF1609" s="72"/>
      <c r="HG1609" s="72"/>
      <c r="HH1609" s="72"/>
      <c r="HI1609" s="72"/>
      <c r="HJ1609" s="72"/>
      <c r="HK1609" s="72"/>
      <c r="HL1609" s="72"/>
      <c r="HM1609" s="72"/>
      <c r="HN1609" s="72"/>
      <c r="HO1609" s="72"/>
      <c r="HP1609" s="72"/>
      <c r="HQ1609" s="72"/>
      <c r="HR1609" s="72"/>
      <c r="HS1609" s="72"/>
      <c r="HT1609" s="72"/>
      <c r="HU1609" s="72"/>
      <c r="HV1609" s="72"/>
      <c r="HW1609" s="72"/>
      <c r="HX1609" s="72"/>
      <c r="HY1609" s="72"/>
      <c r="HZ1609" s="72"/>
      <c r="IA1609" s="72"/>
      <c r="IB1609" s="72"/>
      <c r="IC1609" s="72"/>
      <c r="ID1609" s="72"/>
      <c r="IE1609" s="72"/>
      <c r="IF1609" s="72"/>
      <c r="IG1609" s="72"/>
      <c r="IH1609" s="72"/>
      <c r="II1609" s="72"/>
      <c r="IJ1609" s="72"/>
      <c r="IK1609" s="72"/>
      <c r="IL1609" s="72"/>
      <c r="IM1609" s="72"/>
      <c r="IN1609" s="72"/>
      <c r="IO1609" s="72"/>
      <c r="IP1609" s="72"/>
      <c r="IQ1609" s="72"/>
      <c r="IR1609" s="72"/>
      <c r="IS1609" s="72"/>
      <c r="IT1609" s="72"/>
      <c r="IU1609" s="72"/>
      <c r="IV1609" s="72"/>
      <c r="IW1609" s="72"/>
      <c r="IX1609" s="72"/>
      <c r="IY1609" s="72"/>
      <c r="IZ1609" s="72"/>
      <c r="JA1609" s="72"/>
      <c r="JB1609" s="72"/>
      <c r="JC1609" s="72"/>
      <c r="JD1609" s="72"/>
      <c r="JE1609" s="72"/>
      <c r="JF1609" s="72"/>
      <c r="JG1609" s="72"/>
      <c r="JH1609" s="72"/>
      <c r="JI1609" s="72"/>
      <c r="JJ1609" s="72"/>
      <c r="JK1609" s="72"/>
      <c r="JL1609" s="72"/>
      <c r="JM1609" s="72"/>
      <c r="JN1609" s="72"/>
      <c r="JO1609" s="72"/>
      <c r="JP1609" s="72"/>
      <c r="JQ1609" s="72"/>
      <c r="JR1609" s="72"/>
      <c r="JS1609" s="72"/>
      <c r="JT1609" s="72"/>
      <c r="JU1609" s="72"/>
      <c r="JV1609" s="72"/>
      <c r="JW1609" s="72"/>
      <c r="JX1609" s="72"/>
      <c r="JY1609" s="72"/>
      <c r="JZ1609" s="72"/>
      <c r="KA1609" s="72"/>
      <c r="KB1609" s="72"/>
      <c r="KC1609" s="72"/>
      <c r="KD1609" s="72"/>
      <c r="KE1609" s="72"/>
      <c r="KF1609" s="72"/>
      <c r="KG1609" s="72"/>
      <c r="KH1609" s="72"/>
      <c r="KI1609" s="72"/>
      <c r="KJ1609" s="72"/>
      <c r="KK1609" s="72"/>
      <c r="KL1609" s="72"/>
      <c r="KM1609" s="72"/>
      <c r="KN1609" s="72"/>
      <c r="KO1609" s="72"/>
      <c r="KP1609" s="72"/>
      <c r="KQ1609" s="72"/>
      <c r="KR1609" s="72"/>
      <c r="KS1609" s="72"/>
      <c r="KT1609" s="72"/>
      <c r="KU1609" s="72"/>
      <c r="KV1609" s="72"/>
      <c r="KW1609" s="72"/>
      <c r="KX1609" s="72"/>
      <c r="KY1609" s="72"/>
      <c r="KZ1609" s="72"/>
      <c r="LA1609" s="72"/>
      <c r="LB1609" s="72"/>
      <c r="LC1609" s="72"/>
      <c r="LD1609" s="72"/>
      <c r="LE1609" s="72"/>
      <c r="LF1609" s="72"/>
      <c r="LG1609" s="72"/>
      <c r="LH1609" s="72"/>
      <c r="LI1609" s="72"/>
      <c r="LJ1609" s="72"/>
      <c r="LK1609" s="72"/>
      <c r="LL1609" s="72"/>
      <c r="LM1609" s="72"/>
      <c r="LN1609" s="72"/>
      <c r="LO1609" s="72"/>
      <c r="LP1609" s="72"/>
      <c r="LQ1609" s="72"/>
      <c r="LR1609" s="72"/>
      <c r="LS1609" s="72"/>
      <c r="LT1609" s="72"/>
      <c r="LU1609" s="72"/>
      <c r="LV1609" s="72"/>
      <c r="LW1609" s="72"/>
      <c r="LX1609" s="72"/>
      <c r="LY1609" s="72"/>
      <c r="LZ1609" s="72"/>
      <c r="MA1609" s="72"/>
      <c r="MB1609" s="72"/>
      <c r="MC1609" s="72"/>
      <c r="MD1609" s="72"/>
      <c r="ME1609" s="72"/>
      <c r="MF1609" s="72"/>
      <c r="MG1609" s="72"/>
      <c r="MH1609" s="72"/>
      <c r="MI1609" s="72"/>
      <c r="MJ1609" s="72"/>
      <c r="MK1609" s="72"/>
      <c r="ML1609" s="72"/>
      <c r="MM1609" s="72"/>
      <c r="MN1609" s="72"/>
      <c r="MO1609" s="72"/>
      <c r="MP1609" s="72"/>
      <c r="MQ1609" s="72"/>
      <c r="MR1609" s="72"/>
      <c r="MS1609" s="72"/>
      <c r="MT1609" s="72"/>
      <c r="MU1609" s="72"/>
      <c r="MV1609" s="72"/>
      <c r="MW1609" s="72"/>
      <c r="MX1609" s="72"/>
      <c r="MY1609" s="72"/>
      <c r="MZ1609" s="72"/>
      <c r="NA1609" s="72"/>
      <c r="NB1609" s="72"/>
      <c r="NC1609" s="72"/>
      <c r="ND1609" s="72"/>
      <c r="NE1609" s="72"/>
      <c r="NF1609" s="72"/>
      <c r="NG1609" s="72"/>
      <c r="NH1609" s="72"/>
      <c r="NI1609" s="72"/>
      <c r="NJ1609" s="72"/>
      <c r="NK1609" s="72"/>
      <c r="NL1609" s="72"/>
      <c r="NM1609" s="72"/>
      <c r="NN1609" s="72"/>
      <c r="NO1609" s="72"/>
      <c r="NP1609" s="72"/>
      <c r="NQ1609" s="72"/>
      <c r="NR1609" s="72"/>
      <c r="NS1609" s="72"/>
      <c r="NT1609" s="72"/>
      <c r="NU1609" s="72"/>
      <c r="NV1609" s="72"/>
      <c r="NW1609" s="72"/>
      <c r="NX1609" s="72"/>
      <c r="NY1609" s="72"/>
      <c r="NZ1609" s="72"/>
      <c r="OA1609" s="72"/>
      <c r="OB1609" s="72"/>
      <c r="OC1609" s="72"/>
      <c r="OD1609" s="72"/>
      <c r="OE1609" s="72"/>
      <c r="OF1609" s="72"/>
      <c r="OG1609" s="72"/>
      <c r="OH1609" s="72"/>
      <c r="OI1609" s="72"/>
      <c r="OJ1609" s="72"/>
      <c r="OK1609" s="72"/>
      <c r="OL1609" s="72"/>
      <c r="OM1609" s="72"/>
      <c r="ON1609" s="72"/>
      <c r="OO1609" s="72"/>
      <c r="OP1609" s="72"/>
      <c r="OQ1609" s="72"/>
      <c r="OR1609" s="72"/>
      <c r="OS1609" s="72"/>
      <c r="OT1609" s="72"/>
      <c r="OU1609" s="72"/>
      <c r="OV1609" s="72"/>
      <c r="OW1609" s="72"/>
      <c r="OX1609" s="72"/>
      <c r="OY1609" s="72"/>
      <c r="OZ1609" s="72"/>
      <c r="PA1609" s="72"/>
      <c r="PB1609" s="72"/>
      <c r="PC1609" s="72"/>
      <c r="PD1609" s="72"/>
      <c r="PE1609" s="72"/>
      <c r="PF1609" s="72"/>
      <c r="PG1609" s="72"/>
      <c r="PH1609" s="72"/>
      <c r="PI1609" s="72"/>
      <c r="PJ1609" s="72"/>
      <c r="PK1609" s="72"/>
      <c r="PL1609" s="72"/>
      <c r="PM1609" s="72"/>
      <c r="PN1609" s="72"/>
      <c r="PO1609" s="72"/>
      <c r="PP1609" s="72"/>
      <c r="PQ1609" s="72"/>
      <c r="PR1609" s="72"/>
      <c r="PS1609" s="72"/>
      <c r="PT1609" s="72"/>
      <c r="PU1609" s="72"/>
      <c r="PV1609" s="72"/>
      <c r="PW1609" s="72"/>
      <c r="PX1609" s="72"/>
      <c r="PY1609" s="72"/>
      <c r="PZ1609" s="72"/>
      <c r="QA1609" s="72"/>
      <c r="QB1609" s="72"/>
      <c r="QC1609" s="72"/>
      <c r="QD1609" s="72"/>
      <c r="QE1609" s="72"/>
      <c r="QF1609" s="72"/>
      <c r="QG1609" s="72"/>
      <c r="QH1609" s="72"/>
      <c r="QI1609" s="72"/>
      <c r="QJ1609" s="72"/>
      <c r="QK1609" s="72"/>
      <c r="QL1609" s="72"/>
      <c r="QM1609" s="72"/>
      <c r="QN1609" s="72"/>
      <c r="QO1609" s="72"/>
      <c r="QP1609" s="72"/>
      <c r="QQ1609" s="72"/>
      <c r="QR1609" s="72"/>
      <c r="QS1609" s="72"/>
      <c r="QT1609" s="72"/>
      <c r="QU1609" s="72"/>
      <c r="QV1609" s="72"/>
      <c r="QW1609" s="72"/>
      <c r="QX1609" s="72"/>
      <c r="QY1609" s="72"/>
      <c r="QZ1609" s="72"/>
      <c r="RA1609" s="72"/>
      <c r="RB1609" s="72"/>
      <c r="RC1609" s="72"/>
      <c r="RD1609" s="72"/>
      <c r="RE1609" s="72"/>
      <c r="RF1609" s="72"/>
      <c r="RG1609" s="72"/>
      <c r="RH1609" s="72"/>
      <c r="RI1609" s="72"/>
      <c r="RJ1609" s="72"/>
      <c r="RK1609" s="72"/>
      <c r="RL1609" s="72"/>
      <c r="RM1609" s="72"/>
      <c r="RN1609" s="72"/>
      <c r="RO1609" s="72"/>
      <c r="RP1609" s="72"/>
      <c r="RQ1609" s="72"/>
      <c r="RR1609" s="72"/>
      <c r="RS1609" s="72"/>
      <c r="RT1609" s="72"/>
      <c r="RU1609" s="72"/>
      <c r="RV1609" s="72"/>
      <c r="RW1609" s="72"/>
      <c r="RX1609" s="72"/>
      <c r="RY1609" s="72"/>
      <c r="RZ1609" s="72"/>
      <c r="SA1609" s="72"/>
      <c r="SB1609" s="72"/>
      <c r="SC1609" s="72"/>
      <c r="SD1609" s="72"/>
      <c r="SE1609" s="72"/>
      <c r="SF1609" s="72"/>
      <c r="SG1609" s="72"/>
      <c r="SH1609" s="72"/>
      <c r="SI1609" s="72"/>
      <c r="SJ1609" s="72"/>
      <c r="SK1609" s="72"/>
      <c r="SL1609" s="72"/>
      <c r="SM1609" s="72"/>
      <c r="SN1609" s="72"/>
      <c r="SO1609" s="72"/>
      <c r="SP1609" s="72"/>
      <c r="SQ1609" s="72"/>
      <c r="SR1609" s="72"/>
      <c r="SS1609" s="72"/>
      <c r="ST1609" s="72"/>
      <c r="SU1609" s="72"/>
      <c r="SV1609" s="72"/>
      <c r="SW1609" s="72"/>
      <c r="SX1609" s="72"/>
      <c r="SY1609" s="72"/>
      <c r="SZ1609" s="72"/>
      <c r="TA1609" s="72"/>
      <c r="TB1609" s="72"/>
      <c r="TC1609" s="72"/>
    </row>
    <row r="1610" spans="1:523" ht="16.5" customHeight="1" x14ac:dyDescent="0.2">
      <c r="A1610" s="20">
        <v>1100</v>
      </c>
      <c r="B1610" s="20" t="s">
        <v>77</v>
      </c>
      <c r="C1610" s="20" t="s">
        <v>830</v>
      </c>
      <c r="D1610" s="20" t="s">
        <v>38</v>
      </c>
      <c r="E1610" s="20" t="s">
        <v>1345</v>
      </c>
      <c r="F1610" s="22" t="s">
        <v>1101</v>
      </c>
      <c r="G1610" s="73" t="s">
        <v>86</v>
      </c>
      <c r="H1610" s="20" t="s">
        <v>35</v>
      </c>
      <c r="I1610" s="20" t="s">
        <v>81</v>
      </c>
      <c r="J1610" s="22" t="s">
        <v>915</v>
      </c>
      <c r="K1610" s="20"/>
      <c r="L1610" s="20"/>
      <c r="M1610" s="20"/>
      <c r="N1610" s="20"/>
      <c r="O1610" s="20"/>
      <c r="P1610" s="77">
        <v>1801802</v>
      </c>
      <c r="Q1610" s="24">
        <v>12</v>
      </c>
      <c r="R1610" s="25">
        <v>45717</v>
      </c>
      <c r="S1610" s="20" t="s">
        <v>83</v>
      </c>
      <c r="T1610" s="23">
        <f t="shared" si="30"/>
        <v>21621624</v>
      </c>
      <c r="U1610" s="27" t="s">
        <v>100</v>
      </c>
      <c r="V1610" s="27" t="s">
        <v>100</v>
      </c>
      <c r="W1610" s="72"/>
      <c r="X1610" s="72"/>
      <c r="Y1610" s="72"/>
      <c r="Z1610" s="72"/>
      <c r="AA1610" s="72"/>
      <c r="AB1610" s="72"/>
      <c r="AC1610" s="72"/>
      <c r="AD1610" s="72"/>
      <c r="AE1610" s="72"/>
      <c r="AF1610" s="72"/>
      <c r="AG1610" s="72"/>
      <c r="AH1610" s="72"/>
      <c r="AI1610" s="72"/>
      <c r="AJ1610" s="72"/>
      <c r="AK1610" s="72"/>
      <c r="AL1610" s="72"/>
      <c r="AM1610" s="72"/>
      <c r="AN1610" s="72"/>
      <c r="AO1610" s="72"/>
      <c r="AP1610" s="72"/>
      <c r="AQ1610" s="72"/>
      <c r="AR1610" s="72"/>
      <c r="AS1610" s="72"/>
      <c r="AT1610" s="72"/>
      <c r="AU1610" s="72"/>
      <c r="AV1610" s="72"/>
      <c r="AW1610" s="72"/>
      <c r="AX1610" s="72"/>
      <c r="AY1610" s="72"/>
      <c r="AZ1610" s="72"/>
      <c r="BA1610" s="72"/>
      <c r="BB1610" s="72"/>
      <c r="BC1610" s="72"/>
      <c r="BD1610" s="72"/>
      <c r="BE1610" s="72"/>
      <c r="BF1610" s="72"/>
      <c r="BG1610" s="72"/>
      <c r="BH1610" s="72"/>
      <c r="BI1610" s="72"/>
      <c r="BJ1610" s="72"/>
      <c r="BK1610" s="72"/>
      <c r="BL1610" s="72"/>
      <c r="BM1610" s="72"/>
      <c r="BN1610" s="72"/>
      <c r="BO1610" s="72"/>
      <c r="BP1610" s="72"/>
      <c r="BQ1610" s="72"/>
      <c r="BR1610" s="72"/>
      <c r="BS1610" s="72"/>
      <c r="BT1610" s="72"/>
      <c r="BU1610" s="72"/>
      <c r="BV1610" s="72"/>
      <c r="BW1610" s="72"/>
      <c r="BX1610" s="72"/>
      <c r="BY1610" s="72"/>
      <c r="BZ1610" s="72"/>
      <c r="CA1610" s="72"/>
      <c r="CB1610" s="72"/>
      <c r="CC1610" s="72"/>
      <c r="CD1610" s="72"/>
      <c r="CE1610" s="72"/>
      <c r="CF1610" s="72"/>
      <c r="CG1610" s="72"/>
      <c r="CH1610" s="72"/>
      <c r="CI1610" s="72"/>
      <c r="CJ1610" s="72"/>
      <c r="CK1610" s="72"/>
      <c r="CL1610" s="72"/>
      <c r="CM1610" s="72"/>
      <c r="CN1610" s="72"/>
      <c r="CO1610" s="72"/>
      <c r="CP1610" s="72"/>
      <c r="CQ1610" s="72"/>
      <c r="CR1610" s="72"/>
      <c r="CS1610" s="72"/>
      <c r="CT1610" s="72"/>
      <c r="CU1610" s="72"/>
      <c r="CV1610" s="72"/>
      <c r="CW1610" s="72"/>
      <c r="CX1610" s="72"/>
      <c r="CY1610" s="72"/>
      <c r="CZ1610" s="72"/>
      <c r="DA1610" s="72"/>
      <c r="DB1610" s="72"/>
      <c r="DC1610" s="72"/>
      <c r="DD1610" s="72"/>
      <c r="DE1610" s="72"/>
      <c r="DF1610" s="72"/>
      <c r="DG1610" s="72"/>
      <c r="DH1610" s="72"/>
      <c r="DI1610" s="72"/>
      <c r="DJ1610" s="72"/>
      <c r="DK1610" s="72"/>
      <c r="DL1610" s="72"/>
      <c r="DM1610" s="72"/>
      <c r="DN1610" s="72"/>
      <c r="DO1610" s="72"/>
      <c r="DP1610" s="72"/>
      <c r="DQ1610" s="72"/>
      <c r="DR1610" s="72"/>
      <c r="DS1610" s="72"/>
      <c r="DT1610" s="72"/>
      <c r="DU1610" s="72"/>
      <c r="DV1610" s="72"/>
      <c r="DW1610" s="72"/>
      <c r="DX1610" s="72"/>
      <c r="DY1610" s="72"/>
      <c r="DZ1610" s="72"/>
      <c r="EA1610" s="72"/>
      <c r="EB1610" s="72"/>
      <c r="EC1610" s="72"/>
      <c r="ED1610" s="72"/>
      <c r="EE1610" s="72"/>
      <c r="EF1610" s="72"/>
      <c r="EG1610" s="72"/>
      <c r="EH1610" s="72"/>
      <c r="EI1610" s="72"/>
      <c r="EJ1610" s="72"/>
      <c r="EK1610" s="72"/>
      <c r="EL1610" s="72"/>
      <c r="EM1610" s="72"/>
      <c r="EN1610" s="72"/>
      <c r="EO1610" s="72"/>
      <c r="EP1610" s="72"/>
      <c r="EQ1610" s="72"/>
      <c r="ER1610" s="72"/>
      <c r="ES1610" s="72"/>
      <c r="ET1610" s="72"/>
      <c r="EU1610" s="72"/>
      <c r="EV1610" s="72"/>
      <c r="EW1610" s="72"/>
      <c r="EX1610" s="72"/>
      <c r="EY1610" s="72"/>
      <c r="EZ1610" s="72"/>
      <c r="FA1610" s="72"/>
      <c r="FB1610" s="72"/>
      <c r="FC1610" s="72"/>
      <c r="FD1610" s="72"/>
      <c r="FE1610" s="72"/>
      <c r="FF1610" s="72"/>
      <c r="FG1610" s="72"/>
      <c r="FH1610" s="72"/>
      <c r="FI1610" s="72"/>
      <c r="FJ1610" s="72"/>
      <c r="FK1610" s="72"/>
      <c r="FL1610" s="72"/>
      <c r="FM1610" s="72"/>
      <c r="FN1610" s="72"/>
      <c r="FO1610" s="72"/>
      <c r="FP1610" s="72"/>
      <c r="FQ1610" s="72"/>
      <c r="FR1610" s="72"/>
      <c r="FS1610" s="72"/>
      <c r="FT1610" s="72"/>
      <c r="FU1610" s="72"/>
      <c r="FV1610" s="72"/>
      <c r="FW1610" s="72"/>
      <c r="FX1610" s="72"/>
      <c r="FY1610" s="72"/>
      <c r="FZ1610" s="72"/>
      <c r="GA1610" s="72"/>
      <c r="GB1610" s="72"/>
      <c r="GC1610" s="72"/>
      <c r="GD1610" s="72"/>
      <c r="GE1610" s="72"/>
      <c r="GF1610" s="72"/>
      <c r="GG1610" s="72"/>
      <c r="GH1610" s="72"/>
      <c r="GI1610" s="72"/>
      <c r="GJ1610" s="72"/>
      <c r="GK1610" s="72"/>
      <c r="GL1610" s="72"/>
      <c r="GM1610" s="72"/>
      <c r="GN1610" s="72"/>
      <c r="GO1610" s="72"/>
      <c r="GP1610" s="72"/>
      <c r="GQ1610" s="72"/>
      <c r="GR1610" s="72"/>
      <c r="GS1610" s="72"/>
      <c r="GT1610" s="72"/>
      <c r="GU1610" s="72"/>
      <c r="GV1610" s="72"/>
      <c r="GW1610" s="72"/>
      <c r="GX1610" s="72"/>
      <c r="GY1610" s="72"/>
      <c r="GZ1610" s="72"/>
      <c r="HA1610" s="72"/>
      <c r="HB1610" s="72"/>
      <c r="HC1610" s="72"/>
      <c r="HD1610" s="72"/>
      <c r="HE1610" s="72"/>
      <c r="HF1610" s="72"/>
      <c r="HG1610" s="72"/>
      <c r="HH1610" s="72"/>
      <c r="HI1610" s="72"/>
      <c r="HJ1610" s="72"/>
      <c r="HK1610" s="72"/>
      <c r="HL1610" s="72"/>
      <c r="HM1610" s="72"/>
      <c r="HN1610" s="72"/>
      <c r="HO1610" s="72"/>
      <c r="HP1610" s="72"/>
      <c r="HQ1610" s="72"/>
      <c r="HR1610" s="72"/>
      <c r="HS1610" s="72"/>
      <c r="HT1610" s="72"/>
      <c r="HU1610" s="72"/>
      <c r="HV1610" s="72"/>
      <c r="HW1610" s="72"/>
      <c r="HX1610" s="72"/>
      <c r="HY1610" s="72"/>
      <c r="HZ1610" s="72"/>
      <c r="IA1610" s="72"/>
      <c r="IB1610" s="72"/>
      <c r="IC1610" s="72"/>
      <c r="ID1610" s="72"/>
      <c r="IE1610" s="72"/>
      <c r="IF1610" s="72"/>
      <c r="IG1610" s="72"/>
      <c r="IH1610" s="72"/>
      <c r="II1610" s="72"/>
      <c r="IJ1610" s="72"/>
      <c r="IK1610" s="72"/>
      <c r="IL1610" s="72"/>
      <c r="IM1610" s="72"/>
      <c r="IN1610" s="72"/>
      <c r="IO1610" s="72"/>
      <c r="IP1610" s="72"/>
      <c r="IQ1610" s="72"/>
      <c r="IR1610" s="72"/>
      <c r="IS1610" s="72"/>
      <c r="IT1610" s="72"/>
      <c r="IU1610" s="72"/>
      <c r="IV1610" s="72"/>
      <c r="IW1610" s="72"/>
      <c r="IX1610" s="72"/>
      <c r="IY1610" s="72"/>
      <c r="IZ1610" s="72"/>
      <c r="JA1610" s="72"/>
      <c r="JB1610" s="72"/>
      <c r="JC1610" s="72"/>
      <c r="JD1610" s="72"/>
      <c r="JE1610" s="72"/>
      <c r="JF1610" s="72"/>
      <c r="JG1610" s="72"/>
      <c r="JH1610" s="72"/>
      <c r="JI1610" s="72"/>
      <c r="JJ1610" s="72"/>
      <c r="JK1610" s="72"/>
      <c r="JL1610" s="72"/>
      <c r="JM1610" s="72"/>
      <c r="JN1610" s="72"/>
      <c r="JO1610" s="72"/>
      <c r="JP1610" s="72"/>
      <c r="JQ1610" s="72"/>
      <c r="JR1610" s="72"/>
      <c r="JS1610" s="72"/>
      <c r="JT1610" s="72"/>
      <c r="JU1610" s="72"/>
      <c r="JV1610" s="72"/>
      <c r="JW1610" s="72"/>
      <c r="JX1610" s="72"/>
      <c r="JY1610" s="72"/>
      <c r="JZ1610" s="72"/>
      <c r="KA1610" s="72"/>
      <c r="KB1610" s="72"/>
      <c r="KC1610" s="72"/>
      <c r="KD1610" s="72"/>
      <c r="KE1610" s="72"/>
      <c r="KF1610" s="72"/>
      <c r="KG1610" s="72"/>
      <c r="KH1610" s="72"/>
      <c r="KI1610" s="72"/>
      <c r="KJ1610" s="72"/>
      <c r="KK1610" s="72"/>
      <c r="KL1610" s="72"/>
      <c r="KM1610" s="72"/>
      <c r="KN1610" s="72"/>
      <c r="KO1610" s="72"/>
      <c r="KP1610" s="72"/>
      <c r="KQ1610" s="72"/>
      <c r="KR1610" s="72"/>
      <c r="KS1610" s="72"/>
      <c r="KT1610" s="72"/>
      <c r="KU1610" s="72"/>
      <c r="KV1610" s="72"/>
      <c r="KW1610" s="72"/>
      <c r="KX1610" s="72"/>
      <c r="KY1610" s="72"/>
      <c r="KZ1610" s="72"/>
      <c r="LA1610" s="72"/>
      <c r="LB1610" s="72"/>
      <c r="LC1610" s="72"/>
      <c r="LD1610" s="72"/>
      <c r="LE1610" s="72"/>
      <c r="LF1610" s="72"/>
      <c r="LG1610" s="72"/>
      <c r="LH1610" s="72"/>
      <c r="LI1610" s="72"/>
      <c r="LJ1610" s="72"/>
      <c r="LK1610" s="72"/>
      <c r="LL1610" s="72"/>
      <c r="LM1610" s="72"/>
      <c r="LN1610" s="72"/>
      <c r="LO1610" s="72"/>
      <c r="LP1610" s="72"/>
      <c r="LQ1610" s="72"/>
      <c r="LR1610" s="72"/>
      <c r="LS1610" s="72"/>
      <c r="LT1610" s="72"/>
      <c r="LU1610" s="72"/>
      <c r="LV1610" s="72"/>
      <c r="LW1610" s="72"/>
      <c r="LX1610" s="72"/>
      <c r="LY1610" s="72"/>
      <c r="LZ1610" s="72"/>
      <c r="MA1610" s="72"/>
      <c r="MB1610" s="72"/>
      <c r="MC1610" s="72"/>
      <c r="MD1610" s="72"/>
      <c r="ME1610" s="72"/>
      <c r="MF1610" s="72"/>
      <c r="MG1610" s="72"/>
      <c r="MH1610" s="72"/>
      <c r="MI1610" s="72"/>
      <c r="MJ1610" s="72"/>
      <c r="MK1610" s="72"/>
      <c r="ML1610" s="72"/>
      <c r="MM1610" s="72"/>
      <c r="MN1610" s="72"/>
      <c r="MO1610" s="72"/>
      <c r="MP1610" s="72"/>
      <c r="MQ1610" s="72"/>
      <c r="MR1610" s="72"/>
      <c r="MS1610" s="72"/>
      <c r="MT1610" s="72"/>
      <c r="MU1610" s="72"/>
      <c r="MV1610" s="72"/>
      <c r="MW1610" s="72"/>
      <c r="MX1610" s="72"/>
      <c r="MY1610" s="72"/>
      <c r="MZ1610" s="72"/>
      <c r="NA1610" s="72"/>
      <c r="NB1610" s="72"/>
      <c r="NC1610" s="72"/>
      <c r="ND1610" s="72"/>
      <c r="NE1610" s="72"/>
      <c r="NF1610" s="72"/>
      <c r="NG1610" s="72"/>
      <c r="NH1610" s="72"/>
      <c r="NI1610" s="72"/>
      <c r="NJ1610" s="72"/>
      <c r="NK1610" s="72"/>
      <c r="NL1610" s="72"/>
      <c r="NM1610" s="72"/>
      <c r="NN1610" s="72"/>
      <c r="NO1610" s="72"/>
      <c r="NP1610" s="72"/>
      <c r="NQ1610" s="72"/>
      <c r="NR1610" s="72"/>
      <c r="NS1610" s="72"/>
      <c r="NT1610" s="72"/>
      <c r="NU1610" s="72"/>
      <c r="NV1610" s="72"/>
      <c r="NW1610" s="72"/>
      <c r="NX1610" s="72"/>
      <c r="NY1610" s="72"/>
      <c r="NZ1610" s="72"/>
      <c r="OA1610" s="72"/>
      <c r="OB1610" s="72"/>
      <c r="OC1610" s="72"/>
      <c r="OD1610" s="72"/>
      <c r="OE1610" s="72"/>
      <c r="OF1610" s="72"/>
      <c r="OG1610" s="72"/>
      <c r="OH1610" s="72"/>
      <c r="OI1610" s="72"/>
      <c r="OJ1610" s="72"/>
      <c r="OK1610" s="72"/>
      <c r="OL1610" s="72"/>
      <c r="OM1610" s="72"/>
      <c r="ON1610" s="72"/>
      <c r="OO1610" s="72"/>
      <c r="OP1610" s="72"/>
      <c r="OQ1610" s="72"/>
      <c r="OR1610" s="72"/>
      <c r="OS1610" s="72"/>
      <c r="OT1610" s="72"/>
      <c r="OU1610" s="72"/>
      <c r="OV1610" s="72"/>
      <c r="OW1610" s="72"/>
      <c r="OX1610" s="72"/>
      <c r="OY1610" s="72"/>
      <c r="OZ1610" s="72"/>
      <c r="PA1610" s="72"/>
      <c r="PB1610" s="72"/>
      <c r="PC1610" s="72"/>
      <c r="PD1610" s="72"/>
      <c r="PE1610" s="72"/>
      <c r="PF1610" s="72"/>
      <c r="PG1610" s="72"/>
      <c r="PH1610" s="72"/>
      <c r="PI1610" s="72"/>
      <c r="PJ1610" s="72"/>
      <c r="PK1610" s="72"/>
      <c r="PL1610" s="72"/>
      <c r="PM1610" s="72"/>
      <c r="PN1610" s="72"/>
      <c r="PO1610" s="72"/>
      <c r="PP1610" s="72"/>
      <c r="PQ1610" s="72"/>
      <c r="PR1610" s="72"/>
      <c r="PS1610" s="72"/>
      <c r="PT1610" s="72"/>
      <c r="PU1610" s="72"/>
      <c r="PV1610" s="72"/>
      <c r="PW1610" s="72"/>
      <c r="PX1610" s="72"/>
      <c r="PY1610" s="72"/>
      <c r="PZ1610" s="72"/>
      <c r="QA1610" s="72"/>
      <c r="QB1610" s="72"/>
      <c r="QC1610" s="72"/>
      <c r="QD1610" s="72"/>
      <c r="QE1610" s="72"/>
      <c r="QF1610" s="72"/>
      <c r="QG1610" s="72"/>
      <c r="QH1610" s="72"/>
      <c r="QI1610" s="72"/>
      <c r="QJ1610" s="72"/>
      <c r="QK1610" s="72"/>
      <c r="QL1610" s="72"/>
      <c r="QM1610" s="72"/>
      <c r="QN1610" s="72"/>
      <c r="QO1610" s="72"/>
      <c r="QP1610" s="72"/>
      <c r="QQ1610" s="72"/>
      <c r="QR1610" s="72"/>
      <c r="QS1610" s="72"/>
      <c r="QT1610" s="72"/>
      <c r="QU1610" s="72"/>
      <c r="QV1610" s="72"/>
      <c r="QW1610" s="72"/>
      <c r="QX1610" s="72"/>
      <c r="QY1610" s="72"/>
      <c r="QZ1610" s="72"/>
      <c r="RA1610" s="72"/>
      <c r="RB1610" s="72"/>
      <c r="RC1610" s="72"/>
      <c r="RD1610" s="72"/>
      <c r="RE1610" s="72"/>
      <c r="RF1610" s="72"/>
      <c r="RG1610" s="72"/>
      <c r="RH1610" s="72"/>
      <c r="RI1610" s="72"/>
      <c r="RJ1610" s="72"/>
      <c r="RK1610" s="72"/>
      <c r="RL1610" s="72"/>
      <c r="RM1610" s="72"/>
      <c r="RN1610" s="72"/>
      <c r="RO1610" s="72"/>
      <c r="RP1610" s="72"/>
      <c r="RQ1610" s="72"/>
      <c r="RR1610" s="72"/>
      <c r="RS1610" s="72"/>
      <c r="RT1610" s="72"/>
      <c r="RU1610" s="72"/>
      <c r="RV1610" s="72"/>
      <c r="RW1610" s="72"/>
      <c r="RX1610" s="72"/>
      <c r="RY1610" s="72"/>
      <c r="RZ1610" s="72"/>
      <c r="SA1610" s="72"/>
      <c r="SB1610" s="72"/>
      <c r="SC1610" s="72"/>
      <c r="SD1610" s="72"/>
      <c r="SE1610" s="72"/>
      <c r="SF1610" s="72"/>
      <c r="SG1610" s="72"/>
      <c r="SH1610" s="72"/>
      <c r="SI1610" s="72"/>
      <c r="SJ1610" s="72"/>
      <c r="SK1610" s="72"/>
      <c r="SL1610" s="72"/>
      <c r="SM1610" s="72"/>
      <c r="SN1610" s="72"/>
      <c r="SO1610" s="72"/>
      <c r="SP1610" s="72"/>
      <c r="SQ1610" s="72"/>
      <c r="SR1610" s="72"/>
      <c r="SS1610" s="72"/>
      <c r="ST1610" s="72"/>
      <c r="SU1610" s="72"/>
      <c r="SV1610" s="72"/>
      <c r="SW1610" s="72"/>
      <c r="SX1610" s="72"/>
      <c r="SY1610" s="72"/>
      <c r="SZ1610" s="72"/>
      <c r="TA1610" s="72"/>
      <c r="TB1610" s="72"/>
      <c r="TC1610" s="72"/>
    </row>
    <row r="1611" spans="1:523" ht="16.5" customHeight="1" x14ac:dyDescent="0.2">
      <c r="A1611" s="20">
        <v>1101</v>
      </c>
      <c r="B1611" s="20" t="s">
        <v>77</v>
      </c>
      <c r="C1611" s="20" t="s">
        <v>830</v>
      </c>
      <c r="D1611" s="20" t="s">
        <v>38</v>
      </c>
      <c r="E1611" s="20" t="s">
        <v>1345</v>
      </c>
      <c r="F1611" s="22" t="s">
        <v>1095</v>
      </c>
      <c r="G1611" s="73" t="s">
        <v>86</v>
      </c>
      <c r="H1611" s="20" t="s">
        <v>35</v>
      </c>
      <c r="I1611" s="20" t="s">
        <v>81</v>
      </c>
      <c r="J1611" s="22" t="s">
        <v>915</v>
      </c>
      <c r="K1611" s="20"/>
      <c r="L1611" s="20"/>
      <c r="M1611" s="20"/>
      <c r="N1611" s="20"/>
      <c r="O1611" s="8"/>
      <c r="P1611" s="23">
        <v>1500000</v>
      </c>
      <c r="Q1611" s="76">
        <v>12</v>
      </c>
      <c r="R1611" s="25">
        <v>45717</v>
      </c>
      <c r="S1611" s="20" t="s">
        <v>83</v>
      </c>
      <c r="T1611" s="23">
        <f t="shared" si="30"/>
        <v>18000000</v>
      </c>
      <c r="U1611" s="27" t="s">
        <v>100</v>
      </c>
      <c r="V1611" s="27" t="s">
        <v>100</v>
      </c>
      <c r="W1611" s="72"/>
      <c r="X1611" s="72"/>
      <c r="Y1611" s="72"/>
      <c r="Z1611" s="72"/>
      <c r="AA1611" s="72"/>
      <c r="AB1611" s="72"/>
      <c r="AC1611" s="72"/>
      <c r="AD1611" s="72"/>
      <c r="AE1611" s="72"/>
      <c r="AF1611" s="72"/>
      <c r="AG1611" s="72"/>
      <c r="AH1611" s="72"/>
      <c r="AI1611" s="72"/>
      <c r="AJ1611" s="72"/>
      <c r="AK1611" s="72"/>
      <c r="AL1611" s="72"/>
      <c r="AM1611" s="72"/>
      <c r="AN1611" s="72"/>
      <c r="AO1611" s="72"/>
      <c r="AP1611" s="72"/>
      <c r="AQ1611" s="72"/>
      <c r="AR1611" s="72"/>
      <c r="AS1611" s="72"/>
      <c r="AT1611" s="72"/>
      <c r="AU1611" s="72"/>
      <c r="AV1611" s="72"/>
      <c r="AW1611" s="72"/>
      <c r="AX1611" s="72"/>
      <c r="AY1611" s="72"/>
      <c r="AZ1611" s="72"/>
      <c r="BA1611" s="72"/>
      <c r="BB1611" s="72"/>
      <c r="BC1611" s="72"/>
      <c r="BD1611" s="72"/>
      <c r="BE1611" s="72"/>
      <c r="BF1611" s="72"/>
      <c r="BG1611" s="72"/>
      <c r="BH1611" s="72"/>
      <c r="BI1611" s="72"/>
      <c r="BJ1611" s="72"/>
      <c r="BK1611" s="72"/>
      <c r="BL1611" s="72"/>
      <c r="BM1611" s="72"/>
      <c r="BN1611" s="72"/>
      <c r="BO1611" s="72"/>
      <c r="BP1611" s="72"/>
      <c r="BQ1611" s="72"/>
      <c r="BR1611" s="72"/>
      <c r="BS1611" s="72"/>
      <c r="BT1611" s="72"/>
      <c r="BU1611" s="72"/>
      <c r="BV1611" s="72"/>
      <c r="BW1611" s="72"/>
      <c r="BX1611" s="72"/>
      <c r="BY1611" s="72"/>
      <c r="BZ1611" s="72"/>
      <c r="CA1611" s="72"/>
      <c r="CB1611" s="72"/>
      <c r="CC1611" s="72"/>
      <c r="CD1611" s="72"/>
      <c r="CE1611" s="72"/>
      <c r="CF1611" s="72"/>
      <c r="CG1611" s="72"/>
      <c r="CH1611" s="72"/>
      <c r="CI1611" s="72"/>
      <c r="CJ1611" s="72"/>
      <c r="CK1611" s="72"/>
      <c r="CL1611" s="72"/>
      <c r="CM1611" s="72"/>
      <c r="CN1611" s="72"/>
      <c r="CO1611" s="72"/>
      <c r="CP1611" s="72"/>
      <c r="CQ1611" s="72"/>
      <c r="CR1611" s="72"/>
      <c r="CS1611" s="72"/>
      <c r="CT1611" s="72"/>
      <c r="CU1611" s="72"/>
      <c r="CV1611" s="72"/>
      <c r="CW1611" s="72"/>
      <c r="CX1611" s="72"/>
      <c r="CY1611" s="72"/>
      <c r="CZ1611" s="72"/>
      <c r="DA1611" s="72"/>
      <c r="DB1611" s="72"/>
      <c r="DC1611" s="72"/>
      <c r="DD1611" s="72"/>
      <c r="DE1611" s="72"/>
      <c r="DF1611" s="72"/>
      <c r="DG1611" s="72"/>
      <c r="DH1611" s="72"/>
      <c r="DI1611" s="72"/>
      <c r="DJ1611" s="72"/>
      <c r="DK1611" s="72"/>
      <c r="DL1611" s="72"/>
      <c r="DM1611" s="72"/>
      <c r="DN1611" s="72"/>
      <c r="DO1611" s="72"/>
      <c r="DP1611" s="72"/>
      <c r="DQ1611" s="72"/>
      <c r="DR1611" s="72"/>
      <c r="DS1611" s="72"/>
      <c r="DT1611" s="72"/>
      <c r="DU1611" s="72"/>
      <c r="DV1611" s="72"/>
      <c r="DW1611" s="72"/>
      <c r="DX1611" s="72"/>
      <c r="DY1611" s="72"/>
      <c r="DZ1611" s="72"/>
      <c r="EA1611" s="72"/>
      <c r="EB1611" s="72"/>
      <c r="EC1611" s="72"/>
      <c r="ED1611" s="72"/>
      <c r="EE1611" s="72"/>
      <c r="EF1611" s="72"/>
      <c r="EG1611" s="72"/>
      <c r="EH1611" s="72"/>
      <c r="EI1611" s="72"/>
      <c r="EJ1611" s="72"/>
      <c r="EK1611" s="72"/>
      <c r="EL1611" s="72"/>
      <c r="EM1611" s="72"/>
      <c r="EN1611" s="72"/>
      <c r="EO1611" s="72"/>
      <c r="EP1611" s="72"/>
      <c r="EQ1611" s="72"/>
      <c r="ER1611" s="72"/>
      <c r="ES1611" s="72"/>
      <c r="ET1611" s="72"/>
      <c r="EU1611" s="72"/>
      <c r="EV1611" s="72"/>
      <c r="EW1611" s="72"/>
      <c r="EX1611" s="72"/>
      <c r="EY1611" s="72"/>
      <c r="EZ1611" s="72"/>
      <c r="FA1611" s="72"/>
      <c r="FB1611" s="72"/>
      <c r="FC1611" s="72"/>
      <c r="FD1611" s="72"/>
      <c r="FE1611" s="72"/>
      <c r="FF1611" s="72"/>
      <c r="FG1611" s="72"/>
      <c r="FH1611" s="72"/>
      <c r="FI1611" s="72"/>
      <c r="FJ1611" s="72"/>
      <c r="FK1611" s="72"/>
      <c r="FL1611" s="72"/>
      <c r="FM1611" s="72"/>
      <c r="FN1611" s="72"/>
      <c r="FO1611" s="72"/>
      <c r="FP1611" s="72"/>
      <c r="FQ1611" s="72"/>
      <c r="FR1611" s="72"/>
      <c r="FS1611" s="72"/>
      <c r="FT1611" s="72"/>
      <c r="FU1611" s="72"/>
      <c r="FV1611" s="72"/>
      <c r="FW1611" s="72"/>
      <c r="FX1611" s="72"/>
      <c r="FY1611" s="72"/>
      <c r="FZ1611" s="72"/>
      <c r="GA1611" s="72"/>
      <c r="GB1611" s="72"/>
      <c r="GC1611" s="72"/>
      <c r="GD1611" s="72"/>
      <c r="GE1611" s="72"/>
      <c r="GF1611" s="72"/>
      <c r="GG1611" s="72"/>
      <c r="GH1611" s="72"/>
      <c r="GI1611" s="72"/>
      <c r="GJ1611" s="72"/>
      <c r="GK1611" s="72"/>
      <c r="GL1611" s="72"/>
      <c r="GM1611" s="72"/>
      <c r="GN1611" s="72"/>
      <c r="GO1611" s="72"/>
      <c r="GP1611" s="72"/>
      <c r="GQ1611" s="72"/>
      <c r="GR1611" s="72"/>
      <c r="GS1611" s="72"/>
      <c r="GT1611" s="72"/>
      <c r="GU1611" s="72"/>
      <c r="GV1611" s="72"/>
      <c r="GW1611" s="72"/>
      <c r="GX1611" s="72"/>
      <c r="GY1611" s="72"/>
      <c r="GZ1611" s="72"/>
      <c r="HA1611" s="72"/>
      <c r="HB1611" s="72"/>
      <c r="HC1611" s="72"/>
      <c r="HD1611" s="72"/>
      <c r="HE1611" s="72"/>
      <c r="HF1611" s="72"/>
      <c r="HG1611" s="72"/>
      <c r="HH1611" s="72"/>
      <c r="HI1611" s="72"/>
      <c r="HJ1611" s="72"/>
      <c r="HK1611" s="72"/>
      <c r="HL1611" s="72"/>
      <c r="HM1611" s="72"/>
      <c r="HN1611" s="72"/>
      <c r="HO1611" s="72"/>
      <c r="HP1611" s="72"/>
      <c r="HQ1611" s="72"/>
      <c r="HR1611" s="72"/>
      <c r="HS1611" s="72"/>
      <c r="HT1611" s="72"/>
      <c r="HU1611" s="72"/>
      <c r="HV1611" s="72"/>
      <c r="HW1611" s="72"/>
      <c r="HX1611" s="72"/>
      <c r="HY1611" s="72"/>
      <c r="HZ1611" s="72"/>
      <c r="IA1611" s="72"/>
      <c r="IB1611" s="72"/>
      <c r="IC1611" s="72"/>
      <c r="ID1611" s="72"/>
      <c r="IE1611" s="72"/>
      <c r="IF1611" s="72"/>
      <c r="IG1611" s="72"/>
      <c r="IH1611" s="72"/>
      <c r="II1611" s="72"/>
      <c r="IJ1611" s="72"/>
      <c r="IK1611" s="72"/>
      <c r="IL1611" s="72"/>
      <c r="IM1611" s="72"/>
      <c r="IN1611" s="72"/>
      <c r="IO1611" s="72"/>
      <c r="IP1611" s="72"/>
      <c r="IQ1611" s="72"/>
      <c r="IR1611" s="72"/>
      <c r="IS1611" s="72"/>
      <c r="IT1611" s="72"/>
      <c r="IU1611" s="72"/>
      <c r="IV1611" s="72"/>
      <c r="IW1611" s="72"/>
      <c r="IX1611" s="72"/>
      <c r="IY1611" s="72"/>
      <c r="IZ1611" s="72"/>
      <c r="JA1611" s="72"/>
      <c r="JB1611" s="72"/>
      <c r="JC1611" s="72"/>
      <c r="JD1611" s="72"/>
      <c r="JE1611" s="72"/>
      <c r="JF1611" s="72"/>
      <c r="JG1611" s="72"/>
      <c r="JH1611" s="72"/>
      <c r="JI1611" s="72"/>
      <c r="JJ1611" s="72"/>
      <c r="JK1611" s="72"/>
      <c r="JL1611" s="72"/>
      <c r="JM1611" s="72"/>
      <c r="JN1611" s="72"/>
      <c r="JO1611" s="72"/>
      <c r="JP1611" s="72"/>
      <c r="JQ1611" s="72"/>
      <c r="JR1611" s="72"/>
      <c r="JS1611" s="72"/>
      <c r="JT1611" s="72"/>
      <c r="JU1611" s="72"/>
      <c r="JV1611" s="72"/>
      <c r="JW1611" s="72"/>
      <c r="JX1611" s="72"/>
      <c r="JY1611" s="72"/>
      <c r="JZ1611" s="72"/>
      <c r="KA1611" s="72"/>
      <c r="KB1611" s="72"/>
      <c r="KC1611" s="72"/>
      <c r="KD1611" s="72"/>
      <c r="KE1611" s="72"/>
      <c r="KF1611" s="72"/>
      <c r="KG1611" s="72"/>
      <c r="KH1611" s="72"/>
      <c r="KI1611" s="72"/>
      <c r="KJ1611" s="72"/>
      <c r="KK1611" s="72"/>
      <c r="KL1611" s="72"/>
      <c r="KM1611" s="72"/>
      <c r="KN1611" s="72"/>
      <c r="KO1611" s="72"/>
      <c r="KP1611" s="72"/>
      <c r="KQ1611" s="72"/>
      <c r="KR1611" s="72"/>
      <c r="KS1611" s="72"/>
      <c r="KT1611" s="72"/>
      <c r="KU1611" s="72"/>
      <c r="KV1611" s="72"/>
      <c r="KW1611" s="72"/>
      <c r="KX1611" s="72"/>
      <c r="KY1611" s="72"/>
      <c r="KZ1611" s="72"/>
      <c r="LA1611" s="72"/>
      <c r="LB1611" s="72"/>
      <c r="LC1611" s="72"/>
      <c r="LD1611" s="72"/>
      <c r="LE1611" s="72"/>
      <c r="LF1611" s="72"/>
      <c r="LG1611" s="72"/>
      <c r="LH1611" s="72"/>
      <c r="LI1611" s="72"/>
      <c r="LJ1611" s="72"/>
      <c r="LK1611" s="72"/>
      <c r="LL1611" s="72"/>
      <c r="LM1611" s="72"/>
      <c r="LN1611" s="72"/>
      <c r="LO1611" s="72"/>
      <c r="LP1611" s="72"/>
      <c r="LQ1611" s="72"/>
      <c r="LR1611" s="72"/>
      <c r="LS1611" s="72"/>
      <c r="LT1611" s="72"/>
      <c r="LU1611" s="72"/>
      <c r="LV1611" s="72"/>
      <c r="LW1611" s="72"/>
      <c r="LX1611" s="72"/>
      <c r="LY1611" s="72"/>
      <c r="LZ1611" s="72"/>
      <c r="MA1611" s="72"/>
      <c r="MB1611" s="72"/>
      <c r="MC1611" s="72"/>
      <c r="MD1611" s="72"/>
      <c r="ME1611" s="72"/>
      <c r="MF1611" s="72"/>
      <c r="MG1611" s="72"/>
      <c r="MH1611" s="72"/>
      <c r="MI1611" s="72"/>
      <c r="MJ1611" s="72"/>
      <c r="MK1611" s="72"/>
      <c r="ML1611" s="72"/>
      <c r="MM1611" s="72"/>
      <c r="MN1611" s="72"/>
      <c r="MO1611" s="72"/>
      <c r="MP1611" s="72"/>
      <c r="MQ1611" s="72"/>
      <c r="MR1611" s="72"/>
      <c r="MS1611" s="72"/>
      <c r="MT1611" s="72"/>
      <c r="MU1611" s="72"/>
      <c r="MV1611" s="72"/>
      <c r="MW1611" s="72"/>
      <c r="MX1611" s="72"/>
      <c r="MY1611" s="72"/>
      <c r="MZ1611" s="72"/>
      <c r="NA1611" s="72"/>
      <c r="NB1611" s="72"/>
      <c r="NC1611" s="72"/>
      <c r="ND1611" s="72"/>
      <c r="NE1611" s="72"/>
      <c r="NF1611" s="72"/>
      <c r="NG1611" s="72"/>
      <c r="NH1611" s="72"/>
      <c r="NI1611" s="72"/>
      <c r="NJ1611" s="72"/>
      <c r="NK1611" s="72"/>
      <c r="NL1611" s="72"/>
      <c r="NM1611" s="72"/>
      <c r="NN1611" s="72"/>
      <c r="NO1611" s="72"/>
      <c r="NP1611" s="72"/>
      <c r="NQ1611" s="72"/>
      <c r="NR1611" s="72"/>
      <c r="NS1611" s="72"/>
      <c r="NT1611" s="72"/>
      <c r="NU1611" s="72"/>
      <c r="NV1611" s="72"/>
      <c r="NW1611" s="72"/>
      <c r="NX1611" s="72"/>
      <c r="NY1611" s="72"/>
      <c r="NZ1611" s="72"/>
      <c r="OA1611" s="72"/>
      <c r="OB1611" s="72"/>
      <c r="OC1611" s="72"/>
      <c r="OD1611" s="72"/>
      <c r="OE1611" s="72"/>
      <c r="OF1611" s="72"/>
      <c r="OG1611" s="72"/>
      <c r="OH1611" s="72"/>
      <c r="OI1611" s="72"/>
      <c r="OJ1611" s="72"/>
      <c r="OK1611" s="72"/>
      <c r="OL1611" s="72"/>
      <c r="OM1611" s="72"/>
      <c r="ON1611" s="72"/>
      <c r="OO1611" s="72"/>
      <c r="OP1611" s="72"/>
      <c r="OQ1611" s="72"/>
      <c r="OR1611" s="72"/>
      <c r="OS1611" s="72"/>
      <c r="OT1611" s="72"/>
      <c r="OU1611" s="72"/>
      <c r="OV1611" s="72"/>
      <c r="OW1611" s="72"/>
      <c r="OX1611" s="72"/>
      <c r="OY1611" s="72"/>
      <c r="OZ1611" s="72"/>
      <c r="PA1611" s="72"/>
      <c r="PB1611" s="72"/>
      <c r="PC1611" s="72"/>
      <c r="PD1611" s="72"/>
      <c r="PE1611" s="72"/>
      <c r="PF1611" s="72"/>
      <c r="PG1611" s="72"/>
      <c r="PH1611" s="72"/>
      <c r="PI1611" s="72"/>
      <c r="PJ1611" s="72"/>
      <c r="PK1611" s="72"/>
      <c r="PL1611" s="72"/>
      <c r="PM1611" s="72"/>
      <c r="PN1611" s="72"/>
      <c r="PO1611" s="72"/>
      <c r="PP1611" s="72"/>
      <c r="PQ1611" s="72"/>
      <c r="PR1611" s="72"/>
      <c r="PS1611" s="72"/>
      <c r="PT1611" s="72"/>
      <c r="PU1611" s="72"/>
      <c r="PV1611" s="72"/>
      <c r="PW1611" s="72"/>
      <c r="PX1611" s="72"/>
      <c r="PY1611" s="72"/>
      <c r="PZ1611" s="72"/>
      <c r="QA1611" s="72"/>
      <c r="QB1611" s="72"/>
      <c r="QC1611" s="72"/>
      <c r="QD1611" s="72"/>
      <c r="QE1611" s="72"/>
      <c r="QF1611" s="72"/>
      <c r="QG1611" s="72"/>
      <c r="QH1611" s="72"/>
      <c r="QI1611" s="72"/>
      <c r="QJ1611" s="72"/>
      <c r="QK1611" s="72"/>
      <c r="QL1611" s="72"/>
      <c r="QM1611" s="72"/>
      <c r="QN1611" s="72"/>
      <c r="QO1611" s="72"/>
      <c r="QP1611" s="72"/>
      <c r="QQ1611" s="72"/>
      <c r="QR1611" s="72"/>
      <c r="QS1611" s="72"/>
      <c r="QT1611" s="72"/>
      <c r="QU1611" s="72"/>
      <c r="QV1611" s="72"/>
      <c r="QW1611" s="72"/>
      <c r="QX1611" s="72"/>
      <c r="QY1611" s="72"/>
      <c r="QZ1611" s="72"/>
      <c r="RA1611" s="72"/>
      <c r="RB1611" s="72"/>
      <c r="RC1611" s="72"/>
      <c r="RD1611" s="72"/>
      <c r="RE1611" s="72"/>
      <c r="RF1611" s="72"/>
      <c r="RG1611" s="72"/>
      <c r="RH1611" s="72"/>
      <c r="RI1611" s="72"/>
      <c r="RJ1611" s="72"/>
      <c r="RK1611" s="72"/>
      <c r="RL1611" s="72"/>
      <c r="RM1611" s="72"/>
      <c r="RN1611" s="72"/>
      <c r="RO1611" s="72"/>
      <c r="RP1611" s="72"/>
      <c r="RQ1611" s="72"/>
      <c r="RR1611" s="72"/>
      <c r="RS1611" s="72"/>
      <c r="RT1611" s="72"/>
      <c r="RU1611" s="72"/>
      <c r="RV1611" s="72"/>
      <c r="RW1611" s="72"/>
      <c r="RX1611" s="72"/>
      <c r="RY1611" s="72"/>
      <c r="RZ1611" s="72"/>
      <c r="SA1611" s="72"/>
      <c r="SB1611" s="72"/>
      <c r="SC1611" s="72"/>
      <c r="SD1611" s="72"/>
      <c r="SE1611" s="72"/>
      <c r="SF1611" s="72"/>
      <c r="SG1611" s="72"/>
      <c r="SH1611" s="72"/>
      <c r="SI1611" s="72"/>
      <c r="SJ1611" s="72"/>
      <c r="SK1611" s="72"/>
      <c r="SL1611" s="72"/>
      <c r="SM1611" s="72"/>
      <c r="SN1611" s="72"/>
      <c r="SO1611" s="72"/>
      <c r="SP1611" s="72"/>
      <c r="SQ1611" s="72"/>
      <c r="SR1611" s="72"/>
      <c r="SS1611" s="72"/>
      <c r="ST1611" s="72"/>
      <c r="SU1611" s="72"/>
      <c r="SV1611" s="72"/>
      <c r="SW1611" s="72"/>
      <c r="SX1611" s="72"/>
      <c r="SY1611" s="72"/>
      <c r="SZ1611" s="72"/>
      <c r="TA1611" s="72"/>
      <c r="TB1611" s="72"/>
      <c r="TC1611" s="72"/>
    </row>
    <row r="1612" spans="1:523" ht="16.5" customHeight="1" x14ac:dyDescent="0.2">
      <c r="A1612" s="20">
        <v>1102</v>
      </c>
      <c r="B1612" s="20" t="s">
        <v>77</v>
      </c>
      <c r="C1612" s="20" t="s">
        <v>830</v>
      </c>
      <c r="D1612" s="20" t="s">
        <v>38</v>
      </c>
      <c r="E1612" s="20" t="s">
        <v>1345</v>
      </c>
      <c r="F1612" s="22" t="s">
        <v>1102</v>
      </c>
      <c r="G1612" s="73" t="s">
        <v>86</v>
      </c>
      <c r="H1612" s="20" t="s">
        <v>35</v>
      </c>
      <c r="I1612" s="20" t="s">
        <v>81</v>
      </c>
      <c r="J1612" s="22" t="s">
        <v>915</v>
      </c>
      <c r="K1612" s="20"/>
      <c r="L1612" s="20"/>
      <c r="M1612" s="20"/>
      <c r="N1612" s="20"/>
      <c r="O1612" s="8"/>
      <c r="P1612" s="23">
        <v>850000</v>
      </c>
      <c r="Q1612" s="76">
        <v>12</v>
      </c>
      <c r="R1612" s="25">
        <v>45717</v>
      </c>
      <c r="S1612" s="20" t="s">
        <v>83</v>
      </c>
      <c r="T1612" s="23">
        <f t="shared" si="30"/>
        <v>10200000</v>
      </c>
      <c r="U1612" s="27" t="s">
        <v>100</v>
      </c>
      <c r="V1612" s="27" t="s">
        <v>100</v>
      </c>
      <c r="W1612" s="72"/>
      <c r="X1612" s="72"/>
      <c r="Y1612" s="72"/>
      <c r="Z1612" s="72"/>
      <c r="AA1612" s="72"/>
      <c r="AB1612" s="72"/>
      <c r="AC1612" s="72"/>
      <c r="AD1612" s="72"/>
      <c r="AE1612" s="72"/>
      <c r="AF1612" s="72"/>
      <c r="AG1612" s="72"/>
      <c r="AH1612" s="72"/>
      <c r="AI1612" s="72"/>
      <c r="AJ1612" s="72"/>
      <c r="AK1612" s="72"/>
      <c r="AL1612" s="72"/>
      <c r="AM1612" s="72"/>
      <c r="AN1612" s="72"/>
      <c r="AO1612" s="72"/>
      <c r="AP1612" s="72"/>
      <c r="AQ1612" s="72"/>
      <c r="AR1612" s="72"/>
      <c r="AS1612" s="72"/>
      <c r="AT1612" s="72"/>
      <c r="AU1612" s="72"/>
      <c r="AV1612" s="72"/>
      <c r="AW1612" s="72"/>
      <c r="AX1612" s="72"/>
      <c r="AY1612" s="72"/>
      <c r="AZ1612" s="72"/>
      <c r="BA1612" s="72"/>
      <c r="BB1612" s="72"/>
      <c r="BC1612" s="72"/>
      <c r="BD1612" s="72"/>
      <c r="BE1612" s="72"/>
      <c r="BF1612" s="72"/>
      <c r="BG1612" s="72"/>
      <c r="BH1612" s="72"/>
      <c r="BI1612" s="72"/>
      <c r="BJ1612" s="72"/>
      <c r="BK1612" s="72"/>
      <c r="BL1612" s="72"/>
      <c r="BM1612" s="72"/>
      <c r="BN1612" s="72"/>
      <c r="BO1612" s="72"/>
      <c r="BP1612" s="72"/>
      <c r="BQ1612" s="72"/>
      <c r="BR1612" s="72"/>
      <c r="BS1612" s="72"/>
      <c r="BT1612" s="72"/>
      <c r="BU1612" s="72"/>
      <c r="BV1612" s="72"/>
      <c r="BW1612" s="72"/>
      <c r="BX1612" s="72"/>
      <c r="BY1612" s="72"/>
      <c r="BZ1612" s="72"/>
      <c r="CA1612" s="72"/>
      <c r="CB1612" s="72"/>
      <c r="CC1612" s="72"/>
      <c r="CD1612" s="72"/>
      <c r="CE1612" s="72"/>
      <c r="CF1612" s="72"/>
      <c r="CG1612" s="72"/>
      <c r="CH1612" s="72"/>
      <c r="CI1612" s="72"/>
      <c r="CJ1612" s="72"/>
      <c r="CK1612" s="72"/>
      <c r="CL1612" s="72"/>
      <c r="CM1612" s="72"/>
      <c r="CN1612" s="72"/>
      <c r="CO1612" s="72"/>
      <c r="CP1612" s="72"/>
      <c r="CQ1612" s="72"/>
      <c r="CR1612" s="72"/>
      <c r="CS1612" s="72"/>
      <c r="CT1612" s="72"/>
      <c r="CU1612" s="72"/>
      <c r="CV1612" s="72"/>
      <c r="CW1612" s="72"/>
      <c r="CX1612" s="72"/>
      <c r="CY1612" s="72"/>
      <c r="CZ1612" s="72"/>
      <c r="DA1612" s="72"/>
      <c r="DB1612" s="72"/>
      <c r="DC1612" s="72"/>
      <c r="DD1612" s="72"/>
      <c r="DE1612" s="72"/>
      <c r="DF1612" s="72"/>
      <c r="DG1612" s="72"/>
      <c r="DH1612" s="72"/>
      <c r="DI1612" s="72"/>
      <c r="DJ1612" s="72"/>
      <c r="DK1612" s="72"/>
      <c r="DL1612" s="72"/>
      <c r="DM1612" s="72"/>
      <c r="DN1612" s="72"/>
      <c r="DO1612" s="72"/>
      <c r="DP1612" s="72"/>
      <c r="DQ1612" s="72"/>
      <c r="DR1612" s="72"/>
      <c r="DS1612" s="72"/>
      <c r="DT1612" s="72"/>
      <c r="DU1612" s="72"/>
      <c r="DV1612" s="72"/>
      <c r="DW1612" s="72"/>
      <c r="DX1612" s="72"/>
      <c r="DY1612" s="72"/>
      <c r="DZ1612" s="72"/>
      <c r="EA1612" s="72"/>
      <c r="EB1612" s="72"/>
      <c r="EC1612" s="72"/>
      <c r="ED1612" s="72"/>
      <c r="EE1612" s="72"/>
      <c r="EF1612" s="72"/>
      <c r="EG1612" s="72"/>
      <c r="EH1612" s="72"/>
      <c r="EI1612" s="72"/>
      <c r="EJ1612" s="72"/>
      <c r="EK1612" s="72"/>
      <c r="EL1612" s="72"/>
      <c r="EM1612" s="72"/>
      <c r="EN1612" s="72"/>
      <c r="EO1612" s="72"/>
      <c r="EP1612" s="72"/>
      <c r="EQ1612" s="72"/>
      <c r="ER1612" s="72"/>
      <c r="ES1612" s="72"/>
      <c r="ET1612" s="72"/>
      <c r="EU1612" s="72"/>
      <c r="EV1612" s="72"/>
      <c r="EW1612" s="72"/>
      <c r="EX1612" s="72"/>
      <c r="EY1612" s="72"/>
      <c r="EZ1612" s="72"/>
      <c r="FA1612" s="72"/>
      <c r="FB1612" s="72"/>
      <c r="FC1612" s="72"/>
      <c r="FD1612" s="72"/>
      <c r="FE1612" s="72"/>
      <c r="FF1612" s="72"/>
      <c r="FG1612" s="72"/>
      <c r="FH1612" s="72"/>
      <c r="FI1612" s="72"/>
      <c r="FJ1612" s="72"/>
      <c r="FK1612" s="72"/>
      <c r="FL1612" s="72"/>
      <c r="FM1612" s="72"/>
      <c r="FN1612" s="72"/>
      <c r="FO1612" s="72"/>
      <c r="FP1612" s="72"/>
      <c r="FQ1612" s="72"/>
      <c r="FR1612" s="72"/>
      <c r="FS1612" s="72"/>
      <c r="FT1612" s="72"/>
      <c r="FU1612" s="72"/>
      <c r="FV1612" s="72"/>
      <c r="FW1612" s="72"/>
      <c r="FX1612" s="72"/>
      <c r="FY1612" s="72"/>
      <c r="FZ1612" s="72"/>
      <c r="GA1612" s="72"/>
      <c r="GB1612" s="72"/>
      <c r="GC1612" s="72"/>
      <c r="GD1612" s="72"/>
      <c r="GE1612" s="72"/>
      <c r="GF1612" s="72"/>
      <c r="GG1612" s="72"/>
      <c r="GH1612" s="72"/>
      <c r="GI1612" s="72"/>
      <c r="GJ1612" s="72"/>
      <c r="GK1612" s="72"/>
      <c r="GL1612" s="72"/>
      <c r="GM1612" s="72"/>
      <c r="GN1612" s="72"/>
      <c r="GO1612" s="72"/>
      <c r="GP1612" s="72"/>
      <c r="GQ1612" s="72"/>
      <c r="GR1612" s="72"/>
      <c r="GS1612" s="72"/>
      <c r="GT1612" s="72"/>
      <c r="GU1612" s="72"/>
      <c r="GV1612" s="72"/>
      <c r="GW1612" s="72"/>
      <c r="GX1612" s="72"/>
      <c r="GY1612" s="72"/>
      <c r="GZ1612" s="72"/>
      <c r="HA1612" s="72"/>
      <c r="HB1612" s="72"/>
      <c r="HC1612" s="72"/>
      <c r="HD1612" s="72"/>
      <c r="HE1612" s="72"/>
      <c r="HF1612" s="72"/>
      <c r="HG1612" s="72"/>
      <c r="HH1612" s="72"/>
      <c r="HI1612" s="72"/>
      <c r="HJ1612" s="72"/>
      <c r="HK1612" s="72"/>
      <c r="HL1612" s="72"/>
      <c r="HM1612" s="72"/>
      <c r="HN1612" s="72"/>
      <c r="HO1612" s="72"/>
      <c r="HP1612" s="72"/>
      <c r="HQ1612" s="72"/>
      <c r="HR1612" s="72"/>
      <c r="HS1612" s="72"/>
      <c r="HT1612" s="72"/>
      <c r="HU1612" s="72"/>
      <c r="HV1612" s="72"/>
      <c r="HW1612" s="72"/>
      <c r="HX1612" s="72"/>
      <c r="HY1612" s="72"/>
      <c r="HZ1612" s="72"/>
      <c r="IA1612" s="72"/>
      <c r="IB1612" s="72"/>
      <c r="IC1612" s="72"/>
      <c r="ID1612" s="72"/>
      <c r="IE1612" s="72"/>
      <c r="IF1612" s="72"/>
      <c r="IG1612" s="72"/>
      <c r="IH1612" s="72"/>
      <c r="II1612" s="72"/>
      <c r="IJ1612" s="72"/>
      <c r="IK1612" s="72"/>
      <c r="IL1612" s="72"/>
      <c r="IM1612" s="72"/>
      <c r="IN1612" s="72"/>
      <c r="IO1612" s="72"/>
      <c r="IP1612" s="72"/>
      <c r="IQ1612" s="72"/>
      <c r="IR1612" s="72"/>
      <c r="IS1612" s="72"/>
      <c r="IT1612" s="72"/>
      <c r="IU1612" s="72"/>
      <c r="IV1612" s="72"/>
      <c r="IW1612" s="72"/>
      <c r="IX1612" s="72"/>
      <c r="IY1612" s="72"/>
      <c r="IZ1612" s="72"/>
      <c r="JA1612" s="72"/>
      <c r="JB1612" s="72"/>
      <c r="JC1612" s="72"/>
      <c r="JD1612" s="72"/>
      <c r="JE1612" s="72"/>
      <c r="JF1612" s="72"/>
      <c r="JG1612" s="72"/>
      <c r="JH1612" s="72"/>
      <c r="JI1612" s="72"/>
      <c r="JJ1612" s="72"/>
      <c r="JK1612" s="72"/>
      <c r="JL1612" s="72"/>
      <c r="JM1612" s="72"/>
      <c r="JN1612" s="72"/>
      <c r="JO1612" s="72"/>
      <c r="JP1612" s="72"/>
      <c r="JQ1612" s="72"/>
      <c r="JR1612" s="72"/>
      <c r="JS1612" s="72"/>
      <c r="JT1612" s="72"/>
      <c r="JU1612" s="72"/>
      <c r="JV1612" s="72"/>
      <c r="JW1612" s="72"/>
      <c r="JX1612" s="72"/>
      <c r="JY1612" s="72"/>
      <c r="JZ1612" s="72"/>
      <c r="KA1612" s="72"/>
      <c r="KB1612" s="72"/>
      <c r="KC1612" s="72"/>
      <c r="KD1612" s="72"/>
      <c r="KE1612" s="72"/>
      <c r="KF1612" s="72"/>
      <c r="KG1612" s="72"/>
      <c r="KH1612" s="72"/>
      <c r="KI1612" s="72"/>
      <c r="KJ1612" s="72"/>
      <c r="KK1612" s="72"/>
      <c r="KL1612" s="72"/>
      <c r="KM1612" s="72"/>
      <c r="KN1612" s="72"/>
      <c r="KO1612" s="72"/>
      <c r="KP1612" s="72"/>
      <c r="KQ1612" s="72"/>
      <c r="KR1612" s="72"/>
      <c r="KS1612" s="72"/>
      <c r="KT1612" s="72"/>
      <c r="KU1612" s="72"/>
      <c r="KV1612" s="72"/>
      <c r="KW1612" s="72"/>
      <c r="KX1612" s="72"/>
      <c r="KY1612" s="72"/>
      <c r="KZ1612" s="72"/>
      <c r="LA1612" s="72"/>
      <c r="LB1612" s="72"/>
      <c r="LC1612" s="72"/>
      <c r="LD1612" s="72"/>
      <c r="LE1612" s="72"/>
      <c r="LF1612" s="72"/>
      <c r="LG1612" s="72"/>
      <c r="LH1612" s="72"/>
      <c r="LI1612" s="72"/>
      <c r="LJ1612" s="72"/>
      <c r="LK1612" s="72"/>
      <c r="LL1612" s="72"/>
      <c r="LM1612" s="72"/>
      <c r="LN1612" s="72"/>
      <c r="LO1612" s="72"/>
      <c r="LP1612" s="72"/>
      <c r="LQ1612" s="72"/>
      <c r="LR1612" s="72"/>
      <c r="LS1612" s="72"/>
      <c r="LT1612" s="72"/>
      <c r="LU1612" s="72"/>
      <c r="LV1612" s="72"/>
      <c r="LW1612" s="72"/>
      <c r="LX1612" s="72"/>
      <c r="LY1612" s="72"/>
      <c r="LZ1612" s="72"/>
      <c r="MA1612" s="72"/>
      <c r="MB1612" s="72"/>
      <c r="MC1612" s="72"/>
      <c r="MD1612" s="72"/>
      <c r="ME1612" s="72"/>
      <c r="MF1612" s="72"/>
      <c r="MG1612" s="72"/>
      <c r="MH1612" s="72"/>
      <c r="MI1612" s="72"/>
      <c r="MJ1612" s="72"/>
      <c r="MK1612" s="72"/>
      <c r="ML1612" s="72"/>
      <c r="MM1612" s="72"/>
      <c r="MN1612" s="72"/>
      <c r="MO1612" s="72"/>
      <c r="MP1612" s="72"/>
      <c r="MQ1612" s="72"/>
      <c r="MR1612" s="72"/>
      <c r="MS1612" s="72"/>
      <c r="MT1612" s="72"/>
      <c r="MU1612" s="72"/>
      <c r="MV1612" s="72"/>
      <c r="MW1612" s="72"/>
      <c r="MX1612" s="72"/>
      <c r="MY1612" s="72"/>
      <c r="MZ1612" s="72"/>
      <c r="NA1612" s="72"/>
      <c r="NB1612" s="72"/>
      <c r="NC1612" s="72"/>
      <c r="ND1612" s="72"/>
      <c r="NE1612" s="72"/>
      <c r="NF1612" s="72"/>
      <c r="NG1612" s="72"/>
      <c r="NH1612" s="72"/>
      <c r="NI1612" s="72"/>
      <c r="NJ1612" s="72"/>
      <c r="NK1612" s="72"/>
      <c r="NL1612" s="72"/>
      <c r="NM1612" s="72"/>
      <c r="NN1612" s="72"/>
      <c r="NO1612" s="72"/>
      <c r="NP1612" s="72"/>
      <c r="NQ1612" s="72"/>
      <c r="NR1612" s="72"/>
      <c r="NS1612" s="72"/>
      <c r="NT1612" s="72"/>
      <c r="NU1612" s="72"/>
      <c r="NV1612" s="72"/>
      <c r="NW1612" s="72"/>
      <c r="NX1612" s="72"/>
      <c r="NY1612" s="72"/>
      <c r="NZ1612" s="72"/>
      <c r="OA1612" s="72"/>
      <c r="OB1612" s="72"/>
      <c r="OC1612" s="72"/>
      <c r="OD1612" s="72"/>
      <c r="OE1612" s="72"/>
      <c r="OF1612" s="72"/>
      <c r="OG1612" s="72"/>
      <c r="OH1612" s="72"/>
      <c r="OI1612" s="72"/>
      <c r="OJ1612" s="72"/>
      <c r="OK1612" s="72"/>
      <c r="OL1612" s="72"/>
      <c r="OM1612" s="72"/>
      <c r="ON1612" s="72"/>
      <c r="OO1612" s="72"/>
      <c r="OP1612" s="72"/>
      <c r="OQ1612" s="72"/>
      <c r="OR1612" s="72"/>
      <c r="OS1612" s="72"/>
      <c r="OT1612" s="72"/>
      <c r="OU1612" s="72"/>
      <c r="OV1612" s="72"/>
      <c r="OW1612" s="72"/>
      <c r="OX1612" s="72"/>
      <c r="OY1612" s="72"/>
      <c r="OZ1612" s="72"/>
      <c r="PA1612" s="72"/>
      <c r="PB1612" s="72"/>
      <c r="PC1612" s="72"/>
      <c r="PD1612" s="72"/>
      <c r="PE1612" s="72"/>
      <c r="PF1612" s="72"/>
      <c r="PG1612" s="72"/>
      <c r="PH1612" s="72"/>
      <c r="PI1612" s="72"/>
      <c r="PJ1612" s="72"/>
      <c r="PK1612" s="72"/>
      <c r="PL1612" s="72"/>
      <c r="PM1612" s="72"/>
      <c r="PN1612" s="72"/>
      <c r="PO1612" s="72"/>
      <c r="PP1612" s="72"/>
      <c r="PQ1612" s="72"/>
      <c r="PR1612" s="72"/>
      <c r="PS1612" s="72"/>
      <c r="PT1612" s="72"/>
      <c r="PU1612" s="72"/>
      <c r="PV1612" s="72"/>
      <c r="PW1612" s="72"/>
      <c r="PX1612" s="72"/>
      <c r="PY1612" s="72"/>
      <c r="PZ1612" s="72"/>
      <c r="QA1612" s="72"/>
      <c r="QB1612" s="72"/>
      <c r="QC1612" s="72"/>
      <c r="QD1612" s="72"/>
      <c r="QE1612" s="72"/>
      <c r="QF1612" s="72"/>
      <c r="QG1612" s="72"/>
      <c r="QH1612" s="72"/>
      <c r="QI1612" s="72"/>
      <c r="QJ1612" s="72"/>
      <c r="QK1612" s="72"/>
      <c r="QL1612" s="72"/>
      <c r="QM1612" s="72"/>
      <c r="QN1612" s="72"/>
      <c r="QO1612" s="72"/>
      <c r="QP1612" s="72"/>
      <c r="QQ1612" s="72"/>
      <c r="QR1612" s="72"/>
      <c r="QS1612" s="72"/>
      <c r="QT1612" s="72"/>
      <c r="QU1612" s="72"/>
      <c r="QV1612" s="72"/>
      <c r="QW1612" s="72"/>
      <c r="QX1612" s="72"/>
      <c r="QY1612" s="72"/>
      <c r="QZ1612" s="72"/>
      <c r="RA1612" s="72"/>
      <c r="RB1612" s="72"/>
      <c r="RC1612" s="72"/>
      <c r="RD1612" s="72"/>
      <c r="RE1612" s="72"/>
      <c r="RF1612" s="72"/>
      <c r="RG1612" s="72"/>
      <c r="RH1612" s="72"/>
      <c r="RI1612" s="72"/>
      <c r="RJ1612" s="72"/>
      <c r="RK1612" s="72"/>
      <c r="RL1612" s="72"/>
      <c r="RM1612" s="72"/>
      <c r="RN1612" s="72"/>
      <c r="RO1612" s="72"/>
      <c r="RP1612" s="72"/>
      <c r="RQ1612" s="72"/>
      <c r="RR1612" s="72"/>
      <c r="RS1612" s="72"/>
      <c r="RT1612" s="72"/>
      <c r="RU1612" s="72"/>
      <c r="RV1612" s="72"/>
      <c r="RW1612" s="72"/>
      <c r="RX1612" s="72"/>
      <c r="RY1612" s="72"/>
      <c r="RZ1612" s="72"/>
      <c r="SA1612" s="72"/>
      <c r="SB1612" s="72"/>
      <c r="SC1612" s="72"/>
      <c r="SD1612" s="72"/>
      <c r="SE1612" s="72"/>
      <c r="SF1612" s="72"/>
      <c r="SG1612" s="72"/>
      <c r="SH1612" s="72"/>
      <c r="SI1612" s="72"/>
      <c r="SJ1612" s="72"/>
      <c r="SK1612" s="72"/>
      <c r="SL1612" s="72"/>
      <c r="SM1612" s="72"/>
      <c r="SN1612" s="72"/>
      <c r="SO1612" s="72"/>
      <c r="SP1612" s="72"/>
      <c r="SQ1612" s="72"/>
      <c r="SR1612" s="72"/>
      <c r="SS1612" s="72"/>
      <c r="ST1612" s="72"/>
      <c r="SU1612" s="72"/>
      <c r="SV1612" s="72"/>
      <c r="SW1612" s="72"/>
      <c r="SX1612" s="72"/>
      <c r="SY1612" s="72"/>
      <c r="SZ1612" s="72"/>
      <c r="TA1612" s="72"/>
      <c r="TB1612" s="72"/>
      <c r="TC1612" s="72"/>
    </row>
    <row r="1613" spans="1:523" ht="16.5" customHeight="1" x14ac:dyDescent="0.2">
      <c r="A1613" s="20">
        <v>1103</v>
      </c>
      <c r="B1613" s="20" t="s">
        <v>77</v>
      </c>
      <c r="C1613" s="20" t="s">
        <v>830</v>
      </c>
      <c r="D1613" s="20" t="s">
        <v>38</v>
      </c>
      <c r="E1613" s="20" t="s">
        <v>1345</v>
      </c>
      <c r="F1613" s="22" t="s">
        <v>1103</v>
      </c>
      <c r="G1613" s="73" t="s">
        <v>86</v>
      </c>
      <c r="H1613" s="20" t="s">
        <v>35</v>
      </c>
      <c r="I1613" s="20" t="s">
        <v>81</v>
      </c>
      <c r="J1613" s="22" t="s">
        <v>915</v>
      </c>
      <c r="K1613" s="20"/>
      <c r="L1613" s="20"/>
      <c r="M1613" s="20"/>
      <c r="N1613" s="20"/>
      <c r="O1613" s="20"/>
      <c r="P1613" s="77">
        <v>680000</v>
      </c>
      <c r="Q1613" s="24">
        <v>12</v>
      </c>
      <c r="R1613" s="25">
        <v>45717</v>
      </c>
      <c r="S1613" s="20" t="s">
        <v>83</v>
      </c>
      <c r="T1613" s="23">
        <f t="shared" si="30"/>
        <v>8160000</v>
      </c>
      <c r="U1613" s="27" t="s">
        <v>100</v>
      </c>
      <c r="V1613" s="27" t="s">
        <v>100</v>
      </c>
      <c r="W1613" s="72"/>
      <c r="X1613" s="72"/>
      <c r="Y1613" s="72"/>
      <c r="Z1613" s="72"/>
      <c r="AA1613" s="72"/>
      <c r="AB1613" s="72"/>
      <c r="AC1613" s="72"/>
      <c r="AD1613" s="72"/>
      <c r="AE1613" s="72"/>
      <c r="AF1613" s="72"/>
      <c r="AG1613" s="72"/>
      <c r="AH1613" s="72"/>
      <c r="AI1613" s="72"/>
      <c r="AJ1613" s="72"/>
      <c r="AK1613" s="72"/>
      <c r="AL1613" s="72"/>
      <c r="AM1613" s="72"/>
      <c r="AN1613" s="72"/>
      <c r="AO1613" s="72"/>
      <c r="AP1613" s="72"/>
      <c r="AQ1613" s="72"/>
      <c r="AR1613" s="72"/>
      <c r="AS1613" s="72"/>
      <c r="AT1613" s="72"/>
      <c r="AU1613" s="72"/>
      <c r="AV1613" s="72"/>
      <c r="AW1613" s="72"/>
      <c r="AX1613" s="72"/>
      <c r="AY1613" s="72"/>
      <c r="AZ1613" s="72"/>
      <c r="BA1613" s="72"/>
      <c r="BB1613" s="72"/>
      <c r="BC1613" s="72"/>
      <c r="BD1613" s="72"/>
      <c r="BE1613" s="72"/>
      <c r="BF1613" s="72"/>
      <c r="BG1613" s="72"/>
      <c r="BH1613" s="72"/>
      <c r="BI1613" s="72"/>
      <c r="BJ1613" s="72"/>
      <c r="BK1613" s="72"/>
      <c r="BL1613" s="72"/>
      <c r="BM1613" s="72"/>
      <c r="BN1613" s="72"/>
      <c r="BO1613" s="72"/>
      <c r="BP1613" s="72"/>
      <c r="BQ1613" s="72"/>
      <c r="BR1613" s="72"/>
      <c r="BS1613" s="72"/>
      <c r="BT1613" s="72"/>
      <c r="BU1613" s="72"/>
      <c r="BV1613" s="72"/>
      <c r="BW1613" s="72"/>
      <c r="BX1613" s="72"/>
      <c r="BY1613" s="72"/>
      <c r="BZ1613" s="72"/>
      <c r="CA1613" s="72"/>
      <c r="CB1613" s="72"/>
      <c r="CC1613" s="72"/>
      <c r="CD1613" s="72"/>
      <c r="CE1613" s="72"/>
      <c r="CF1613" s="72"/>
      <c r="CG1613" s="72"/>
      <c r="CH1613" s="72"/>
      <c r="CI1613" s="72"/>
      <c r="CJ1613" s="72"/>
      <c r="CK1613" s="72"/>
      <c r="CL1613" s="72"/>
      <c r="CM1613" s="72"/>
      <c r="CN1613" s="72"/>
      <c r="CO1613" s="72"/>
      <c r="CP1613" s="72"/>
      <c r="CQ1613" s="72"/>
      <c r="CR1613" s="72"/>
      <c r="CS1613" s="72"/>
      <c r="CT1613" s="72"/>
      <c r="CU1613" s="72"/>
      <c r="CV1613" s="72"/>
      <c r="CW1613" s="72"/>
      <c r="CX1613" s="72"/>
      <c r="CY1613" s="72"/>
      <c r="CZ1613" s="72"/>
      <c r="DA1613" s="72"/>
      <c r="DB1613" s="72"/>
      <c r="DC1613" s="72"/>
      <c r="DD1613" s="72"/>
      <c r="DE1613" s="72"/>
      <c r="DF1613" s="72"/>
      <c r="DG1613" s="72"/>
      <c r="DH1613" s="72"/>
      <c r="DI1613" s="72"/>
      <c r="DJ1613" s="72"/>
      <c r="DK1613" s="72"/>
      <c r="DL1613" s="72"/>
      <c r="DM1613" s="72"/>
      <c r="DN1613" s="72"/>
      <c r="DO1613" s="72"/>
      <c r="DP1613" s="72"/>
      <c r="DQ1613" s="72"/>
      <c r="DR1613" s="72"/>
      <c r="DS1613" s="72"/>
      <c r="DT1613" s="72"/>
      <c r="DU1613" s="72"/>
      <c r="DV1613" s="72"/>
      <c r="DW1613" s="72"/>
      <c r="DX1613" s="72"/>
      <c r="DY1613" s="72"/>
      <c r="DZ1613" s="72"/>
      <c r="EA1613" s="72"/>
      <c r="EB1613" s="72"/>
      <c r="EC1613" s="72"/>
      <c r="ED1613" s="72"/>
      <c r="EE1613" s="72"/>
      <c r="EF1613" s="72"/>
      <c r="EG1613" s="72"/>
      <c r="EH1613" s="72"/>
      <c r="EI1613" s="72"/>
      <c r="EJ1613" s="72"/>
      <c r="EK1613" s="72"/>
      <c r="EL1613" s="72"/>
      <c r="EM1613" s="72"/>
      <c r="EN1613" s="72"/>
      <c r="EO1613" s="72"/>
      <c r="EP1613" s="72"/>
      <c r="EQ1613" s="72"/>
      <c r="ER1613" s="72"/>
      <c r="ES1613" s="72"/>
      <c r="ET1613" s="72"/>
      <c r="EU1613" s="72"/>
      <c r="EV1613" s="72"/>
      <c r="EW1613" s="72"/>
      <c r="EX1613" s="72"/>
      <c r="EY1613" s="72"/>
      <c r="EZ1613" s="72"/>
      <c r="FA1613" s="72"/>
      <c r="FB1613" s="72"/>
      <c r="FC1613" s="72"/>
      <c r="FD1613" s="72"/>
      <c r="FE1613" s="72"/>
      <c r="FF1613" s="72"/>
      <c r="FG1613" s="72"/>
      <c r="FH1613" s="72"/>
      <c r="FI1613" s="72"/>
      <c r="FJ1613" s="72"/>
      <c r="FK1613" s="72"/>
      <c r="FL1613" s="72"/>
      <c r="FM1613" s="72"/>
      <c r="FN1613" s="72"/>
      <c r="FO1613" s="72"/>
      <c r="FP1613" s="72"/>
      <c r="FQ1613" s="72"/>
      <c r="FR1613" s="72"/>
      <c r="FS1613" s="72"/>
      <c r="FT1613" s="72"/>
      <c r="FU1613" s="72"/>
      <c r="FV1613" s="72"/>
      <c r="FW1613" s="72"/>
      <c r="FX1613" s="72"/>
      <c r="FY1613" s="72"/>
      <c r="FZ1613" s="72"/>
      <c r="GA1613" s="72"/>
      <c r="GB1613" s="72"/>
      <c r="GC1613" s="72"/>
      <c r="GD1613" s="72"/>
      <c r="GE1613" s="72"/>
      <c r="GF1613" s="72"/>
      <c r="GG1613" s="72"/>
      <c r="GH1613" s="72"/>
      <c r="GI1613" s="72"/>
      <c r="GJ1613" s="72"/>
      <c r="GK1613" s="72"/>
      <c r="GL1613" s="72"/>
      <c r="GM1613" s="72"/>
      <c r="GN1613" s="72"/>
      <c r="GO1613" s="72"/>
      <c r="GP1613" s="72"/>
      <c r="GQ1613" s="72"/>
      <c r="GR1613" s="72"/>
      <c r="GS1613" s="72"/>
      <c r="GT1613" s="72"/>
      <c r="GU1613" s="72"/>
      <c r="GV1613" s="72"/>
      <c r="GW1613" s="72"/>
      <c r="GX1613" s="72"/>
      <c r="GY1613" s="72"/>
      <c r="GZ1613" s="72"/>
      <c r="HA1613" s="72"/>
      <c r="HB1613" s="72"/>
      <c r="HC1613" s="72"/>
      <c r="HD1613" s="72"/>
      <c r="HE1613" s="72"/>
      <c r="HF1613" s="72"/>
      <c r="HG1613" s="72"/>
      <c r="HH1613" s="72"/>
      <c r="HI1613" s="72"/>
      <c r="HJ1613" s="72"/>
      <c r="HK1613" s="72"/>
      <c r="HL1613" s="72"/>
      <c r="HM1613" s="72"/>
      <c r="HN1613" s="72"/>
      <c r="HO1613" s="72"/>
      <c r="HP1613" s="72"/>
      <c r="HQ1613" s="72"/>
      <c r="HR1613" s="72"/>
      <c r="HS1613" s="72"/>
      <c r="HT1613" s="72"/>
      <c r="HU1613" s="72"/>
      <c r="HV1613" s="72"/>
      <c r="HW1613" s="72"/>
      <c r="HX1613" s="72"/>
      <c r="HY1613" s="72"/>
      <c r="HZ1613" s="72"/>
      <c r="IA1613" s="72"/>
      <c r="IB1613" s="72"/>
      <c r="IC1613" s="72"/>
      <c r="ID1613" s="72"/>
      <c r="IE1613" s="72"/>
      <c r="IF1613" s="72"/>
      <c r="IG1613" s="72"/>
      <c r="IH1613" s="72"/>
      <c r="II1613" s="72"/>
      <c r="IJ1613" s="72"/>
      <c r="IK1613" s="72"/>
      <c r="IL1613" s="72"/>
      <c r="IM1613" s="72"/>
      <c r="IN1613" s="72"/>
      <c r="IO1613" s="72"/>
      <c r="IP1613" s="72"/>
      <c r="IQ1613" s="72"/>
      <c r="IR1613" s="72"/>
      <c r="IS1613" s="72"/>
      <c r="IT1613" s="72"/>
      <c r="IU1613" s="72"/>
      <c r="IV1613" s="72"/>
      <c r="IW1613" s="72"/>
      <c r="IX1613" s="72"/>
      <c r="IY1613" s="72"/>
      <c r="IZ1613" s="72"/>
      <c r="JA1613" s="72"/>
      <c r="JB1613" s="72"/>
      <c r="JC1613" s="72"/>
      <c r="JD1613" s="72"/>
      <c r="JE1613" s="72"/>
      <c r="JF1613" s="72"/>
      <c r="JG1613" s="72"/>
      <c r="JH1613" s="72"/>
      <c r="JI1613" s="72"/>
      <c r="JJ1613" s="72"/>
      <c r="JK1613" s="72"/>
      <c r="JL1613" s="72"/>
      <c r="JM1613" s="72"/>
      <c r="JN1613" s="72"/>
      <c r="JO1613" s="72"/>
      <c r="JP1613" s="72"/>
      <c r="JQ1613" s="72"/>
      <c r="JR1613" s="72"/>
      <c r="JS1613" s="72"/>
      <c r="JT1613" s="72"/>
      <c r="JU1613" s="72"/>
      <c r="JV1613" s="72"/>
      <c r="JW1613" s="72"/>
      <c r="JX1613" s="72"/>
      <c r="JY1613" s="72"/>
      <c r="JZ1613" s="72"/>
      <c r="KA1613" s="72"/>
      <c r="KB1613" s="72"/>
      <c r="KC1613" s="72"/>
      <c r="KD1613" s="72"/>
      <c r="KE1613" s="72"/>
      <c r="KF1613" s="72"/>
      <c r="KG1613" s="72"/>
      <c r="KH1613" s="72"/>
      <c r="KI1613" s="72"/>
      <c r="KJ1613" s="72"/>
      <c r="KK1613" s="72"/>
      <c r="KL1613" s="72"/>
      <c r="KM1613" s="72"/>
      <c r="KN1613" s="72"/>
      <c r="KO1613" s="72"/>
      <c r="KP1613" s="72"/>
      <c r="KQ1613" s="72"/>
      <c r="KR1613" s="72"/>
      <c r="KS1613" s="72"/>
      <c r="KT1613" s="72"/>
      <c r="KU1613" s="72"/>
      <c r="KV1613" s="72"/>
      <c r="KW1613" s="72"/>
      <c r="KX1613" s="72"/>
      <c r="KY1613" s="72"/>
      <c r="KZ1613" s="72"/>
      <c r="LA1613" s="72"/>
      <c r="LB1613" s="72"/>
      <c r="LC1613" s="72"/>
      <c r="LD1613" s="72"/>
      <c r="LE1613" s="72"/>
      <c r="LF1613" s="72"/>
      <c r="LG1613" s="72"/>
      <c r="LH1613" s="72"/>
      <c r="LI1613" s="72"/>
      <c r="LJ1613" s="72"/>
      <c r="LK1613" s="72"/>
      <c r="LL1613" s="72"/>
      <c r="LM1613" s="72"/>
      <c r="LN1613" s="72"/>
      <c r="LO1613" s="72"/>
      <c r="LP1613" s="72"/>
      <c r="LQ1613" s="72"/>
      <c r="LR1613" s="72"/>
      <c r="LS1613" s="72"/>
      <c r="LT1613" s="72"/>
      <c r="LU1613" s="72"/>
      <c r="LV1613" s="72"/>
      <c r="LW1613" s="72"/>
      <c r="LX1613" s="72"/>
      <c r="LY1613" s="72"/>
      <c r="LZ1613" s="72"/>
      <c r="MA1613" s="72"/>
      <c r="MB1613" s="72"/>
      <c r="MC1613" s="72"/>
      <c r="MD1613" s="72"/>
      <c r="ME1613" s="72"/>
      <c r="MF1613" s="72"/>
      <c r="MG1613" s="72"/>
      <c r="MH1613" s="72"/>
      <c r="MI1613" s="72"/>
      <c r="MJ1613" s="72"/>
      <c r="MK1613" s="72"/>
      <c r="ML1613" s="72"/>
      <c r="MM1613" s="72"/>
      <c r="MN1613" s="72"/>
      <c r="MO1613" s="72"/>
      <c r="MP1613" s="72"/>
      <c r="MQ1613" s="72"/>
      <c r="MR1613" s="72"/>
      <c r="MS1613" s="72"/>
      <c r="MT1613" s="72"/>
      <c r="MU1613" s="72"/>
      <c r="MV1613" s="72"/>
      <c r="MW1613" s="72"/>
      <c r="MX1613" s="72"/>
      <c r="MY1613" s="72"/>
      <c r="MZ1613" s="72"/>
      <c r="NA1613" s="72"/>
      <c r="NB1613" s="72"/>
      <c r="NC1613" s="72"/>
      <c r="ND1613" s="72"/>
      <c r="NE1613" s="72"/>
      <c r="NF1613" s="72"/>
      <c r="NG1613" s="72"/>
      <c r="NH1613" s="72"/>
      <c r="NI1613" s="72"/>
      <c r="NJ1613" s="72"/>
      <c r="NK1613" s="72"/>
      <c r="NL1613" s="72"/>
      <c r="NM1613" s="72"/>
      <c r="NN1613" s="72"/>
      <c r="NO1613" s="72"/>
      <c r="NP1613" s="72"/>
      <c r="NQ1613" s="72"/>
      <c r="NR1613" s="72"/>
      <c r="NS1613" s="72"/>
      <c r="NT1613" s="72"/>
      <c r="NU1613" s="72"/>
      <c r="NV1613" s="72"/>
      <c r="NW1613" s="72"/>
      <c r="NX1613" s="72"/>
      <c r="NY1613" s="72"/>
      <c r="NZ1613" s="72"/>
      <c r="OA1613" s="72"/>
      <c r="OB1613" s="72"/>
      <c r="OC1613" s="72"/>
      <c r="OD1613" s="72"/>
      <c r="OE1613" s="72"/>
      <c r="OF1613" s="72"/>
      <c r="OG1613" s="72"/>
      <c r="OH1613" s="72"/>
      <c r="OI1613" s="72"/>
      <c r="OJ1613" s="72"/>
      <c r="OK1613" s="72"/>
      <c r="OL1613" s="72"/>
      <c r="OM1613" s="72"/>
      <c r="ON1613" s="72"/>
      <c r="OO1613" s="72"/>
      <c r="OP1613" s="72"/>
      <c r="OQ1613" s="72"/>
      <c r="OR1613" s="72"/>
      <c r="OS1613" s="72"/>
      <c r="OT1613" s="72"/>
      <c r="OU1613" s="72"/>
      <c r="OV1613" s="72"/>
      <c r="OW1613" s="72"/>
      <c r="OX1613" s="72"/>
      <c r="OY1613" s="72"/>
      <c r="OZ1613" s="72"/>
      <c r="PA1613" s="72"/>
      <c r="PB1613" s="72"/>
      <c r="PC1613" s="72"/>
      <c r="PD1613" s="72"/>
      <c r="PE1613" s="72"/>
      <c r="PF1613" s="72"/>
      <c r="PG1613" s="72"/>
      <c r="PH1613" s="72"/>
      <c r="PI1613" s="72"/>
      <c r="PJ1613" s="72"/>
      <c r="PK1613" s="72"/>
      <c r="PL1613" s="72"/>
      <c r="PM1613" s="72"/>
      <c r="PN1613" s="72"/>
      <c r="PO1613" s="72"/>
      <c r="PP1613" s="72"/>
      <c r="PQ1613" s="72"/>
      <c r="PR1613" s="72"/>
      <c r="PS1613" s="72"/>
      <c r="PT1613" s="72"/>
      <c r="PU1613" s="72"/>
      <c r="PV1613" s="72"/>
      <c r="PW1613" s="72"/>
      <c r="PX1613" s="72"/>
      <c r="PY1613" s="72"/>
      <c r="PZ1613" s="72"/>
      <c r="QA1613" s="72"/>
      <c r="QB1613" s="72"/>
      <c r="QC1613" s="72"/>
      <c r="QD1613" s="72"/>
      <c r="QE1613" s="72"/>
      <c r="QF1613" s="72"/>
      <c r="QG1613" s="72"/>
      <c r="QH1613" s="72"/>
      <c r="QI1613" s="72"/>
      <c r="QJ1613" s="72"/>
      <c r="QK1613" s="72"/>
      <c r="QL1613" s="72"/>
      <c r="QM1613" s="72"/>
      <c r="QN1613" s="72"/>
      <c r="QO1613" s="72"/>
      <c r="QP1613" s="72"/>
      <c r="QQ1613" s="72"/>
      <c r="QR1613" s="72"/>
      <c r="QS1613" s="72"/>
      <c r="QT1613" s="72"/>
      <c r="QU1613" s="72"/>
      <c r="QV1613" s="72"/>
      <c r="QW1613" s="72"/>
      <c r="QX1613" s="72"/>
      <c r="QY1613" s="72"/>
      <c r="QZ1613" s="72"/>
      <c r="RA1613" s="72"/>
      <c r="RB1613" s="72"/>
      <c r="RC1613" s="72"/>
      <c r="RD1613" s="72"/>
      <c r="RE1613" s="72"/>
      <c r="RF1613" s="72"/>
      <c r="RG1613" s="72"/>
      <c r="RH1613" s="72"/>
      <c r="RI1613" s="72"/>
      <c r="RJ1613" s="72"/>
      <c r="RK1613" s="72"/>
      <c r="RL1613" s="72"/>
      <c r="RM1613" s="72"/>
      <c r="RN1613" s="72"/>
      <c r="RO1613" s="72"/>
      <c r="RP1613" s="72"/>
      <c r="RQ1613" s="72"/>
      <c r="RR1613" s="72"/>
      <c r="RS1613" s="72"/>
      <c r="RT1613" s="72"/>
      <c r="RU1613" s="72"/>
      <c r="RV1613" s="72"/>
      <c r="RW1613" s="72"/>
      <c r="RX1613" s="72"/>
      <c r="RY1613" s="72"/>
      <c r="RZ1613" s="72"/>
      <c r="SA1613" s="72"/>
      <c r="SB1613" s="72"/>
      <c r="SC1613" s="72"/>
      <c r="SD1613" s="72"/>
      <c r="SE1613" s="72"/>
      <c r="SF1613" s="72"/>
      <c r="SG1613" s="72"/>
      <c r="SH1613" s="72"/>
      <c r="SI1613" s="72"/>
      <c r="SJ1613" s="72"/>
      <c r="SK1613" s="72"/>
      <c r="SL1613" s="72"/>
      <c r="SM1613" s="72"/>
      <c r="SN1613" s="72"/>
      <c r="SO1613" s="72"/>
      <c r="SP1613" s="72"/>
      <c r="SQ1613" s="72"/>
      <c r="SR1613" s="72"/>
      <c r="SS1613" s="72"/>
      <c r="ST1613" s="72"/>
      <c r="SU1613" s="72"/>
      <c r="SV1613" s="72"/>
      <c r="SW1613" s="72"/>
      <c r="SX1613" s="72"/>
      <c r="SY1613" s="72"/>
      <c r="SZ1613" s="72"/>
      <c r="TA1613" s="72"/>
      <c r="TB1613" s="72"/>
      <c r="TC1613" s="72"/>
    </row>
    <row r="1614" spans="1:523" ht="16.5" customHeight="1" x14ac:dyDescent="0.2">
      <c r="A1614" s="20">
        <v>1104</v>
      </c>
      <c r="B1614" s="20" t="s">
        <v>77</v>
      </c>
      <c r="C1614" s="20" t="s">
        <v>830</v>
      </c>
      <c r="D1614" s="20" t="s">
        <v>38</v>
      </c>
      <c r="E1614" s="20" t="s">
        <v>1345</v>
      </c>
      <c r="F1614" s="22" t="s">
        <v>1100</v>
      </c>
      <c r="G1614" s="73" t="s">
        <v>86</v>
      </c>
      <c r="H1614" s="20" t="s">
        <v>35</v>
      </c>
      <c r="I1614" s="20" t="s">
        <v>81</v>
      </c>
      <c r="J1614" s="22" t="s">
        <v>915</v>
      </c>
      <c r="K1614" s="20"/>
      <c r="L1614" s="20"/>
      <c r="M1614" s="20"/>
      <c r="N1614" s="20"/>
      <c r="O1614" s="8"/>
      <c r="P1614" s="23">
        <v>554811</v>
      </c>
      <c r="Q1614" s="76">
        <v>12</v>
      </c>
      <c r="R1614" s="25">
        <v>45717</v>
      </c>
      <c r="S1614" s="20" t="s">
        <v>83</v>
      </c>
      <c r="T1614" s="23">
        <f t="shared" si="30"/>
        <v>6657732</v>
      </c>
      <c r="U1614" s="27" t="s">
        <v>100</v>
      </c>
      <c r="V1614" s="27" t="s">
        <v>100</v>
      </c>
      <c r="W1614" s="72"/>
      <c r="X1614" s="72"/>
      <c r="Y1614" s="72"/>
      <c r="Z1614" s="72"/>
      <c r="AA1614" s="72"/>
      <c r="AB1614" s="72"/>
      <c r="AC1614" s="72"/>
      <c r="AD1614" s="72"/>
      <c r="AE1614" s="72"/>
      <c r="AF1614" s="72"/>
      <c r="AG1614" s="72"/>
      <c r="AH1614" s="72"/>
      <c r="AI1614" s="72"/>
      <c r="AJ1614" s="72"/>
      <c r="AK1614" s="72"/>
      <c r="AL1614" s="72"/>
      <c r="AM1614" s="72"/>
      <c r="AN1614" s="72"/>
      <c r="AO1614" s="72"/>
      <c r="AP1614" s="72"/>
      <c r="AQ1614" s="72"/>
      <c r="AR1614" s="72"/>
      <c r="AS1614" s="72"/>
      <c r="AT1614" s="72"/>
      <c r="AU1614" s="72"/>
      <c r="AV1614" s="72"/>
      <c r="AW1614" s="72"/>
      <c r="AX1614" s="72"/>
      <c r="AY1614" s="72"/>
      <c r="AZ1614" s="72"/>
      <c r="BA1614" s="72"/>
      <c r="BB1614" s="72"/>
      <c r="BC1614" s="72"/>
      <c r="BD1614" s="72"/>
      <c r="BE1614" s="72"/>
      <c r="BF1614" s="72"/>
      <c r="BG1614" s="72"/>
      <c r="BH1614" s="72"/>
      <c r="BI1614" s="72"/>
      <c r="BJ1614" s="72"/>
      <c r="BK1614" s="72"/>
      <c r="BL1614" s="72"/>
      <c r="BM1614" s="72"/>
      <c r="BN1614" s="72"/>
      <c r="BO1614" s="72"/>
      <c r="BP1614" s="72"/>
      <c r="BQ1614" s="72"/>
      <c r="BR1614" s="72"/>
      <c r="BS1614" s="72"/>
      <c r="BT1614" s="72"/>
      <c r="BU1614" s="72"/>
      <c r="BV1614" s="72"/>
      <c r="BW1614" s="72"/>
      <c r="BX1614" s="72"/>
      <c r="BY1614" s="72"/>
      <c r="BZ1614" s="72"/>
      <c r="CA1614" s="72"/>
      <c r="CB1614" s="72"/>
      <c r="CC1614" s="72"/>
      <c r="CD1614" s="72"/>
      <c r="CE1614" s="72"/>
      <c r="CF1614" s="72"/>
      <c r="CG1614" s="72"/>
      <c r="CH1614" s="72"/>
      <c r="CI1614" s="72"/>
      <c r="CJ1614" s="72"/>
      <c r="CK1614" s="72"/>
      <c r="CL1614" s="72"/>
      <c r="CM1614" s="72"/>
      <c r="CN1614" s="72"/>
      <c r="CO1614" s="72"/>
      <c r="CP1614" s="72"/>
      <c r="CQ1614" s="72"/>
      <c r="CR1614" s="72"/>
      <c r="CS1614" s="72"/>
      <c r="CT1614" s="72"/>
      <c r="CU1614" s="72"/>
      <c r="CV1614" s="72"/>
      <c r="CW1614" s="72"/>
      <c r="CX1614" s="72"/>
      <c r="CY1614" s="72"/>
      <c r="CZ1614" s="72"/>
      <c r="DA1614" s="72"/>
      <c r="DB1614" s="72"/>
      <c r="DC1614" s="72"/>
      <c r="DD1614" s="72"/>
      <c r="DE1614" s="72"/>
      <c r="DF1614" s="72"/>
      <c r="DG1614" s="72"/>
      <c r="DH1614" s="72"/>
      <c r="DI1614" s="72"/>
      <c r="DJ1614" s="72"/>
      <c r="DK1614" s="72"/>
      <c r="DL1614" s="72"/>
      <c r="DM1614" s="72"/>
      <c r="DN1614" s="72"/>
      <c r="DO1614" s="72"/>
      <c r="DP1614" s="72"/>
      <c r="DQ1614" s="72"/>
      <c r="DR1614" s="72"/>
      <c r="DS1614" s="72"/>
      <c r="DT1614" s="72"/>
      <c r="DU1614" s="72"/>
      <c r="DV1614" s="72"/>
      <c r="DW1614" s="72"/>
      <c r="DX1614" s="72"/>
      <c r="DY1614" s="72"/>
      <c r="DZ1614" s="72"/>
      <c r="EA1614" s="72"/>
      <c r="EB1614" s="72"/>
      <c r="EC1614" s="72"/>
      <c r="ED1614" s="72"/>
      <c r="EE1614" s="72"/>
      <c r="EF1614" s="72"/>
      <c r="EG1614" s="72"/>
      <c r="EH1614" s="72"/>
      <c r="EI1614" s="72"/>
      <c r="EJ1614" s="72"/>
      <c r="EK1614" s="72"/>
      <c r="EL1614" s="72"/>
      <c r="EM1614" s="72"/>
      <c r="EN1614" s="72"/>
      <c r="EO1614" s="72"/>
      <c r="EP1614" s="72"/>
      <c r="EQ1614" s="72"/>
      <c r="ER1614" s="72"/>
      <c r="ES1614" s="72"/>
      <c r="ET1614" s="72"/>
      <c r="EU1614" s="72"/>
      <c r="EV1614" s="72"/>
      <c r="EW1614" s="72"/>
      <c r="EX1614" s="72"/>
      <c r="EY1614" s="72"/>
      <c r="EZ1614" s="72"/>
      <c r="FA1614" s="72"/>
      <c r="FB1614" s="72"/>
      <c r="FC1614" s="72"/>
      <c r="FD1614" s="72"/>
      <c r="FE1614" s="72"/>
      <c r="FF1614" s="72"/>
      <c r="FG1614" s="72"/>
      <c r="FH1614" s="72"/>
      <c r="FI1614" s="72"/>
      <c r="FJ1614" s="72"/>
      <c r="FK1614" s="72"/>
      <c r="FL1614" s="72"/>
      <c r="FM1614" s="72"/>
      <c r="FN1614" s="72"/>
      <c r="FO1614" s="72"/>
      <c r="FP1614" s="72"/>
      <c r="FQ1614" s="72"/>
      <c r="FR1614" s="72"/>
      <c r="FS1614" s="72"/>
      <c r="FT1614" s="72"/>
      <c r="FU1614" s="72"/>
      <c r="FV1614" s="72"/>
      <c r="FW1614" s="72"/>
      <c r="FX1614" s="72"/>
      <c r="FY1614" s="72"/>
      <c r="FZ1614" s="72"/>
      <c r="GA1614" s="72"/>
      <c r="GB1614" s="72"/>
      <c r="GC1614" s="72"/>
      <c r="GD1614" s="72"/>
      <c r="GE1614" s="72"/>
      <c r="GF1614" s="72"/>
      <c r="GG1614" s="72"/>
      <c r="GH1614" s="72"/>
      <c r="GI1614" s="72"/>
      <c r="GJ1614" s="72"/>
      <c r="GK1614" s="72"/>
      <c r="GL1614" s="72"/>
      <c r="GM1614" s="72"/>
      <c r="GN1614" s="72"/>
      <c r="GO1614" s="72"/>
      <c r="GP1614" s="72"/>
      <c r="GQ1614" s="72"/>
      <c r="GR1614" s="72"/>
      <c r="GS1614" s="72"/>
      <c r="GT1614" s="72"/>
      <c r="GU1614" s="72"/>
      <c r="GV1614" s="72"/>
      <c r="GW1614" s="72"/>
      <c r="GX1614" s="72"/>
      <c r="GY1614" s="72"/>
      <c r="GZ1614" s="72"/>
      <c r="HA1614" s="72"/>
      <c r="HB1614" s="72"/>
      <c r="HC1614" s="72"/>
      <c r="HD1614" s="72"/>
      <c r="HE1614" s="72"/>
      <c r="HF1614" s="72"/>
      <c r="HG1614" s="72"/>
      <c r="HH1614" s="72"/>
      <c r="HI1614" s="72"/>
      <c r="HJ1614" s="72"/>
      <c r="HK1614" s="72"/>
      <c r="HL1614" s="72"/>
      <c r="HM1614" s="72"/>
      <c r="HN1614" s="72"/>
      <c r="HO1614" s="72"/>
      <c r="HP1614" s="72"/>
      <c r="HQ1614" s="72"/>
      <c r="HR1614" s="72"/>
      <c r="HS1614" s="72"/>
      <c r="HT1614" s="72"/>
      <c r="HU1614" s="72"/>
      <c r="HV1614" s="72"/>
      <c r="HW1614" s="72"/>
      <c r="HX1614" s="72"/>
      <c r="HY1614" s="72"/>
      <c r="HZ1614" s="72"/>
      <c r="IA1614" s="72"/>
      <c r="IB1614" s="72"/>
      <c r="IC1614" s="72"/>
      <c r="ID1614" s="72"/>
      <c r="IE1614" s="72"/>
      <c r="IF1614" s="72"/>
      <c r="IG1614" s="72"/>
      <c r="IH1614" s="72"/>
      <c r="II1614" s="72"/>
      <c r="IJ1614" s="72"/>
      <c r="IK1614" s="72"/>
      <c r="IL1614" s="72"/>
      <c r="IM1614" s="72"/>
      <c r="IN1614" s="72"/>
      <c r="IO1614" s="72"/>
      <c r="IP1614" s="72"/>
      <c r="IQ1614" s="72"/>
      <c r="IR1614" s="72"/>
      <c r="IS1614" s="72"/>
      <c r="IT1614" s="72"/>
      <c r="IU1614" s="72"/>
      <c r="IV1614" s="72"/>
      <c r="IW1614" s="72"/>
      <c r="IX1614" s="72"/>
      <c r="IY1614" s="72"/>
      <c r="IZ1614" s="72"/>
      <c r="JA1614" s="72"/>
      <c r="JB1614" s="72"/>
      <c r="JC1614" s="72"/>
      <c r="JD1614" s="72"/>
      <c r="JE1614" s="72"/>
      <c r="JF1614" s="72"/>
      <c r="JG1614" s="72"/>
      <c r="JH1614" s="72"/>
      <c r="JI1614" s="72"/>
      <c r="JJ1614" s="72"/>
      <c r="JK1614" s="72"/>
      <c r="JL1614" s="72"/>
      <c r="JM1614" s="72"/>
      <c r="JN1614" s="72"/>
      <c r="JO1614" s="72"/>
      <c r="JP1614" s="72"/>
      <c r="JQ1614" s="72"/>
      <c r="JR1614" s="72"/>
      <c r="JS1614" s="72"/>
      <c r="JT1614" s="72"/>
      <c r="JU1614" s="72"/>
      <c r="JV1614" s="72"/>
      <c r="JW1614" s="72"/>
      <c r="JX1614" s="72"/>
      <c r="JY1614" s="72"/>
      <c r="JZ1614" s="72"/>
      <c r="KA1614" s="72"/>
      <c r="KB1614" s="72"/>
      <c r="KC1614" s="72"/>
      <c r="KD1614" s="72"/>
      <c r="KE1614" s="72"/>
      <c r="KF1614" s="72"/>
      <c r="KG1614" s="72"/>
      <c r="KH1614" s="72"/>
      <c r="KI1614" s="72"/>
      <c r="KJ1614" s="72"/>
      <c r="KK1614" s="72"/>
      <c r="KL1614" s="72"/>
      <c r="KM1614" s="72"/>
      <c r="KN1614" s="72"/>
      <c r="KO1614" s="72"/>
      <c r="KP1614" s="72"/>
      <c r="KQ1614" s="72"/>
      <c r="KR1614" s="72"/>
      <c r="KS1614" s="72"/>
      <c r="KT1614" s="72"/>
      <c r="KU1614" s="72"/>
      <c r="KV1614" s="72"/>
      <c r="KW1614" s="72"/>
      <c r="KX1614" s="72"/>
      <c r="KY1614" s="72"/>
      <c r="KZ1614" s="72"/>
      <c r="LA1614" s="72"/>
      <c r="LB1614" s="72"/>
      <c r="LC1614" s="72"/>
      <c r="LD1614" s="72"/>
      <c r="LE1614" s="72"/>
      <c r="LF1614" s="72"/>
      <c r="LG1614" s="72"/>
      <c r="LH1614" s="72"/>
      <c r="LI1614" s="72"/>
      <c r="LJ1614" s="72"/>
      <c r="LK1614" s="72"/>
      <c r="LL1614" s="72"/>
      <c r="LM1614" s="72"/>
      <c r="LN1614" s="72"/>
      <c r="LO1614" s="72"/>
      <c r="LP1614" s="72"/>
      <c r="LQ1614" s="72"/>
      <c r="LR1614" s="72"/>
      <c r="LS1614" s="72"/>
      <c r="LT1614" s="72"/>
      <c r="LU1614" s="72"/>
      <c r="LV1614" s="72"/>
      <c r="LW1614" s="72"/>
      <c r="LX1614" s="72"/>
      <c r="LY1614" s="72"/>
      <c r="LZ1614" s="72"/>
      <c r="MA1614" s="72"/>
      <c r="MB1614" s="72"/>
      <c r="MC1614" s="72"/>
      <c r="MD1614" s="72"/>
      <c r="ME1614" s="72"/>
      <c r="MF1614" s="72"/>
      <c r="MG1614" s="72"/>
      <c r="MH1614" s="72"/>
      <c r="MI1614" s="72"/>
      <c r="MJ1614" s="72"/>
      <c r="MK1614" s="72"/>
      <c r="ML1614" s="72"/>
      <c r="MM1614" s="72"/>
      <c r="MN1614" s="72"/>
      <c r="MO1614" s="72"/>
      <c r="MP1614" s="72"/>
      <c r="MQ1614" s="72"/>
      <c r="MR1614" s="72"/>
      <c r="MS1614" s="72"/>
      <c r="MT1614" s="72"/>
      <c r="MU1614" s="72"/>
      <c r="MV1614" s="72"/>
      <c r="MW1614" s="72"/>
      <c r="MX1614" s="72"/>
      <c r="MY1614" s="72"/>
      <c r="MZ1614" s="72"/>
      <c r="NA1614" s="72"/>
      <c r="NB1614" s="72"/>
      <c r="NC1614" s="72"/>
      <c r="ND1614" s="72"/>
      <c r="NE1614" s="72"/>
      <c r="NF1614" s="72"/>
      <c r="NG1614" s="72"/>
      <c r="NH1614" s="72"/>
      <c r="NI1614" s="72"/>
      <c r="NJ1614" s="72"/>
      <c r="NK1614" s="72"/>
      <c r="NL1614" s="72"/>
      <c r="NM1614" s="72"/>
      <c r="NN1614" s="72"/>
      <c r="NO1614" s="72"/>
      <c r="NP1614" s="72"/>
      <c r="NQ1614" s="72"/>
      <c r="NR1614" s="72"/>
      <c r="NS1614" s="72"/>
      <c r="NT1614" s="72"/>
      <c r="NU1614" s="72"/>
      <c r="NV1614" s="72"/>
      <c r="NW1614" s="72"/>
      <c r="NX1614" s="72"/>
      <c r="NY1614" s="72"/>
      <c r="NZ1614" s="72"/>
      <c r="OA1614" s="72"/>
      <c r="OB1614" s="72"/>
      <c r="OC1614" s="72"/>
      <c r="OD1614" s="72"/>
      <c r="OE1614" s="72"/>
      <c r="OF1614" s="72"/>
      <c r="OG1614" s="72"/>
      <c r="OH1614" s="72"/>
      <c r="OI1614" s="72"/>
      <c r="OJ1614" s="72"/>
      <c r="OK1614" s="72"/>
      <c r="OL1614" s="72"/>
      <c r="OM1614" s="72"/>
      <c r="ON1614" s="72"/>
      <c r="OO1614" s="72"/>
      <c r="OP1614" s="72"/>
      <c r="OQ1614" s="72"/>
      <c r="OR1614" s="72"/>
      <c r="OS1614" s="72"/>
      <c r="OT1614" s="72"/>
      <c r="OU1614" s="72"/>
      <c r="OV1614" s="72"/>
      <c r="OW1614" s="72"/>
      <c r="OX1614" s="72"/>
      <c r="OY1614" s="72"/>
      <c r="OZ1614" s="72"/>
      <c r="PA1614" s="72"/>
      <c r="PB1614" s="72"/>
      <c r="PC1614" s="72"/>
      <c r="PD1614" s="72"/>
      <c r="PE1614" s="72"/>
      <c r="PF1614" s="72"/>
      <c r="PG1614" s="72"/>
      <c r="PH1614" s="72"/>
      <c r="PI1614" s="72"/>
      <c r="PJ1614" s="72"/>
      <c r="PK1614" s="72"/>
      <c r="PL1614" s="72"/>
      <c r="PM1614" s="72"/>
      <c r="PN1614" s="72"/>
      <c r="PO1614" s="72"/>
      <c r="PP1614" s="72"/>
      <c r="PQ1614" s="72"/>
      <c r="PR1614" s="72"/>
      <c r="PS1614" s="72"/>
      <c r="PT1614" s="72"/>
      <c r="PU1614" s="72"/>
      <c r="PV1614" s="72"/>
      <c r="PW1614" s="72"/>
      <c r="PX1614" s="72"/>
      <c r="PY1614" s="72"/>
      <c r="PZ1614" s="72"/>
      <c r="QA1614" s="72"/>
      <c r="QB1614" s="72"/>
      <c r="QC1614" s="72"/>
      <c r="QD1614" s="72"/>
      <c r="QE1614" s="72"/>
      <c r="QF1614" s="72"/>
      <c r="QG1614" s="72"/>
      <c r="QH1614" s="72"/>
      <c r="QI1614" s="72"/>
      <c r="QJ1614" s="72"/>
      <c r="QK1614" s="72"/>
      <c r="QL1614" s="72"/>
      <c r="QM1614" s="72"/>
      <c r="QN1614" s="72"/>
      <c r="QO1614" s="72"/>
      <c r="QP1614" s="72"/>
      <c r="QQ1614" s="72"/>
      <c r="QR1614" s="72"/>
      <c r="QS1614" s="72"/>
      <c r="QT1614" s="72"/>
      <c r="QU1614" s="72"/>
      <c r="QV1614" s="72"/>
      <c r="QW1614" s="72"/>
      <c r="QX1614" s="72"/>
      <c r="QY1614" s="72"/>
      <c r="QZ1614" s="72"/>
      <c r="RA1614" s="72"/>
      <c r="RB1614" s="72"/>
      <c r="RC1614" s="72"/>
      <c r="RD1614" s="72"/>
      <c r="RE1614" s="72"/>
      <c r="RF1614" s="72"/>
      <c r="RG1614" s="72"/>
      <c r="RH1614" s="72"/>
      <c r="RI1614" s="72"/>
      <c r="RJ1614" s="72"/>
      <c r="RK1614" s="72"/>
      <c r="RL1614" s="72"/>
      <c r="RM1614" s="72"/>
      <c r="RN1614" s="72"/>
      <c r="RO1614" s="72"/>
      <c r="RP1614" s="72"/>
      <c r="RQ1614" s="72"/>
      <c r="RR1614" s="72"/>
      <c r="RS1614" s="72"/>
      <c r="RT1614" s="72"/>
      <c r="RU1614" s="72"/>
      <c r="RV1614" s="72"/>
      <c r="RW1614" s="72"/>
      <c r="RX1614" s="72"/>
      <c r="RY1614" s="72"/>
      <c r="RZ1614" s="72"/>
      <c r="SA1614" s="72"/>
      <c r="SB1614" s="72"/>
      <c r="SC1614" s="72"/>
      <c r="SD1614" s="72"/>
      <c r="SE1614" s="72"/>
      <c r="SF1614" s="72"/>
      <c r="SG1614" s="72"/>
      <c r="SH1614" s="72"/>
      <c r="SI1614" s="72"/>
      <c r="SJ1614" s="72"/>
      <c r="SK1614" s="72"/>
      <c r="SL1614" s="72"/>
      <c r="SM1614" s="72"/>
      <c r="SN1614" s="72"/>
      <c r="SO1614" s="72"/>
      <c r="SP1614" s="72"/>
      <c r="SQ1614" s="72"/>
      <c r="SR1614" s="72"/>
      <c r="SS1614" s="72"/>
      <c r="ST1614" s="72"/>
      <c r="SU1614" s="72"/>
      <c r="SV1614" s="72"/>
      <c r="SW1614" s="72"/>
      <c r="SX1614" s="72"/>
      <c r="SY1614" s="72"/>
      <c r="SZ1614" s="72"/>
      <c r="TA1614" s="72"/>
      <c r="TB1614" s="72"/>
      <c r="TC1614" s="72"/>
    </row>
    <row r="1615" spans="1:523" ht="16.5" customHeight="1" x14ac:dyDescent="0.2">
      <c r="A1615" s="20">
        <v>1105</v>
      </c>
      <c r="B1615" s="20" t="s">
        <v>77</v>
      </c>
      <c r="C1615" s="20" t="s">
        <v>830</v>
      </c>
      <c r="D1615" s="20" t="s">
        <v>38</v>
      </c>
      <c r="E1615" s="20" t="s">
        <v>1345</v>
      </c>
      <c r="F1615" s="22" t="s">
        <v>1104</v>
      </c>
      <c r="G1615" s="73" t="s">
        <v>86</v>
      </c>
      <c r="H1615" s="20" t="s">
        <v>35</v>
      </c>
      <c r="I1615" s="20" t="s">
        <v>27</v>
      </c>
      <c r="J1615" s="22" t="s">
        <v>1046</v>
      </c>
      <c r="K1615" s="20"/>
      <c r="L1615" s="20"/>
      <c r="M1615" s="20"/>
      <c r="N1615" s="20"/>
      <c r="O1615" s="8"/>
      <c r="P1615" s="23">
        <v>2500000</v>
      </c>
      <c r="Q1615" s="76">
        <v>10</v>
      </c>
      <c r="R1615" s="25">
        <v>45748</v>
      </c>
      <c r="S1615" s="20" t="s">
        <v>29</v>
      </c>
      <c r="T1615" s="26">
        <f>P1615*Q1615*10</f>
        <v>250000000</v>
      </c>
      <c r="U1615" s="27" t="s">
        <v>100</v>
      </c>
      <c r="V1615" s="27" t="s">
        <v>100</v>
      </c>
      <c r="W1615" s="72"/>
      <c r="X1615" s="72"/>
      <c r="Y1615" s="72"/>
      <c r="Z1615" s="72"/>
      <c r="AA1615" s="72"/>
      <c r="AB1615" s="72"/>
      <c r="AC1615" s="72"/>
      <c r="AD1615" s="72"/>
      <c r="AE1615" s="72"/>
      <c r="AF1615" s="72"/>
      <c r="AG1615" s="72"/>
      <c r="AH1615" s="72"/>
      <c r="AI1615" s="72"/>
      <c r="AJ1615" s="72"/>
      <c r="AK1615" s="72"/>
      <c r="AL1615" s="72"/>
      <c r="AM1615" s="72"/>
      <c r="AN1615" s="72"/>
      <c r="AO1615" s="72"/>
      <c r="AP1615" s="72"/>
      <c r="AQ1615" s="72"/>
      <c r="AR1615" s="72"/>
      <c r="AS1615" s="72"/>
      <c r="AT1615" s="72"/>
      <c r="AU1615" s="72"/>
      <c r="AV1615" s="72"/>
      <c r="AW1615" s="72"/>
      <c r="AX1615" s="72"/>
      <c r="AY1615" s="72"/>
      <c r="AZ1615" s="72"/>
      <c r="BA1615" s="72"/>
      <c r="BB1615" s="72"/>
      <c r="BC1615" s="72"/>
      <c r="BD1615" s="72"/>
      <c r="BE1615" s="72"/>
      <c r="BF1615" s="72"/>
      <c r="BG1615" s="72"/>
      <c r="BH1615" s="72"/>
      <c r="BI1615" s="72"/>
      <c r="BJ1615" s="72"/>
      <c r="BK1615" s="72"/>
      <c r="BL1615" s="72"/>
      <c r="BM1615" s="72"/>
      <c r="BN1615" s="72"/>
      <c r="BO1615" s="72"/>
      <c r="BP1615" s="72"/>
      <c r="BQ1615" s="72"/>
      <c r="BR1615" s="72"/>
      <c r="BS1615" s="72"/>
      <c r="BT1615" s="72"/>
      <c r="BU1615" s="72"/>
      <c r="BV1615" s="72"/>
      <c r="BW1615" s="72"/>
      <c r="BX1615" s="72"/>
      <c r="BY1615" s="72"/>
      <c r="BZ1615" s="72"/>
      <c r="CA1615" s="72"/>
      <c r="CB1615" s="72"/>
      <c r="CC1615" s="72"/>
      <c r="CD1615" s="72"/>
      <c r="CE1615" s="72"/>
      <c r="CF1615" s="72"/>
      <c r="CG1615" s="72"/>
      <c r="CH1615" s="72"/>
      <c r="CI1615" s="72"/>
      <c r="CJ1615" s="72"/>
      <c r="CK1615" s="72"/>
      <c r="CL1615" s="72"/>
      <c r="CM1615" s="72"/>
      <c r="CN1615" s="72"/>
      <c r="CO1615" s="72"/>
      <c r="CP1615" s="72"/>
      <c r="CQ1615" s="72"/>
      <c r="CR1615" s="72"/>
      <c r="CS1615" s="72"/>
      <c r="CT1615" s="72"/>
      <c r="CU1615" s="72"/>
      <c r="CV1615" s="72"/>
      <c r="CW1615" s="72"/>
      <c r="CX1615" s="72"/>
      <c r="CY1615" s="72"/>
      <c r="CZ1615" s="72"/>
      <c r="DA1615" s="72"/>
      <c r="DB1615" s="72"/>
      <c r="DC1615" s="72"/>
      <c r="DD1615" s="72"/>
      <c r="DE1615" s="72"/>
      <c r="DF1615" s="72"/>
      <c r="DG1615" s="72"/>
      <c r="DH1615" s="72"/>
      <c r="DI1615" s="72"/>
      <c r="DJ1615" s="72"/>
      <c r="DK1615" s="72"/>
      <c r="DL1615" s="72"/>
      <c r="DM1615" s="72"/>
      <c r="DN1615" s="72"/>
      <c r="DO1615" s="72"/>
      <c r="DP1615" s="72"/>
      <c r="DQ1615" s="72"/>
      <c r="DR1615" s="72"/>
      <c r="DS1615" s="72"/>
      <c r="DT1615" s="72"/>
      <c r="DU1615" s="72"/>
      <c r="DV1615" s="72"/>
      <c r="DW1615" s="72"/>
      <c r="DX1615" s="72"/>
      <c r="DY1615" s="72"/>
      <c r="DZ1615" s="72"/>
      <c r="EA1615" s="72"/>
      <c r="EB1615" s="72"/>
      <c r="EC1615" s="72"/>
      <c r="ED1615" s="72"/>
      <c r="EE1615" s="72"/>
      <c r="EF1615" s="72"/>
      <c r="EG1615" s="72"/>
      <c r="EH1615" s="72"/>
      <c r="EI1615" s="72"/>
      <c r="EJ1615" s="72"/>
      <c r="EK1615" s="72"/>
      <c r="EL1615" s="72"/>
      <c r="EM1615" s="72"/>
      <c r="EN1615" s="72"/>
      <c r="EO1615" s="72"/>
      <c r="EP1615" s="72"/>
      <c r="EQ1615" s="72"/>
      <c r="ER1615" s="72"/>
      <c r="ES1615" s="72"/>
      <c r="ET1615" s="72"/>
      <c r="EU1615" s="72"/>
      <c r="EV1615" s="72"/>
      <c r="EW1615" s="72"/>
      <c r="EX1615" s="72"/>
      <c r="EY1615" s="72"/>
      <c r="EZ1615" s="72"/>
      <c r="FA1615" s="72"/>
      <c r="FB1615" s="72"/>
      <c r="FC1615" s="72"/>
      <c r="FD1615" s="72"/>
      <c r="FE1615" s="72"/>
      <c r="FF1615" s="72"/>
      <c r="FG1615" s="72"/>
      <c r="FH1615" s="72"/>
      <c r="FI1615" s="72"/>
      <c r="FJ1615" s="72"/>
      <c r="FK1615" s="72"/>
      <c r="FL1615" s="72"/>
      <c r="FM1615" s="72"/>
      <c r="FN1615" s="72"/>
      <c r="FO1615" s="72"/>
      <c r="FP1615" s="72"/>
      <c r="FQ1615" s="72"/>
      <c r="FR1615" s="72"/>
      <c r="FS1615" s="72"/>
      <c r="FT1615" s="72"/>
      <c r="FU1615" s="72"/>
      <c r="FV1615" s="72"/>
      <c r="FW1615" s="72"/>
      <c r="FX1615" s="72"/>
      <c r="FY1615" s="72"/>
      <c r="FZ1615" s="72"/>
      <c r="GA1615" s="72"/>
      <c r="GB1615" s="72"/>
      <c r="GC1615" s="72"/>
      <c r="GD1615" s="72"/>
      <c r="GE1615" s="72"/>
      <c r="GF1615" s="72"/>
      <c r="GG1615" s="72"/>
      <c r="GH1615" s="72"/>
      <c r="GI1615" s="72"/>
      <c r="GJ1615" s="72"/>
      <c r="GK1615" s="72"/>
      <c r="GL1615" s="72"/>
      <c r="GM1615" s="72"/>
      <c r="GN1615" s="72"/>
      <c r="GO1615" s="72"/>
      <c r="GP1615" s="72"/>
      <c r="GQ1615" s="72"/>
      <c r="GR1615" s="72"/>
      <c r="GS1615" s="72"/>
      <c r="GT1615" s="72"/>
      <c r="GU1615" s="72"/>
      <c r="GV1615" s="72"/>
      <c r="GW1615" s="72"/>
      <c r="GX1615" s="72"/>
      <c r="GY1615" s="72"/>
      <c r="GZ1615" s="72"/>
      <c r="HA1615" s="72"/>
      <c r="HB1615" s="72"/>
      <c r="HC1615" s="72"/>
      <c r="HD1615" s="72"/>
      <c r="HE1615" s="72"/>
      <c r="HF1615" s="72"/>
      <c r="HG1615" s="72"/>
      <c r="HH1615" s="72"/>
      <c r="HI1615" s="72"/>
      <c r="HJ1615" s="72"/>
      <c r="HK1615" s="72"/>
      <c r="HL1615" s="72"/>
      <c r="HM1615" s="72"/>
      <c r="HN1615" s="72"/>
      <c r="HO1615" s="72"/>
      <c r="HP1615" s="72"/>
      <c r="HQ1615" s="72"/>
      <c r="HR1615" s="72"/>
      <c r="HS1615" s="72"/>
      <c r="HT1615" s="72"/>
      <c r="HU1615" s="72"/>
      <c r="HV1615" s="72"/>
      <c r="HW1615" s="72"/>
      <c r="HX1615" s="72"/>
      <c r="HY1615" s="72"/>
      <c r="HZ1615" s="72"/>
      <c r="IA1615" s="72"/>
      <c r="IB1615" s="72"/>
      <c r="IC1615" s="72"/>
      <c r="ID1615" s="72"/>
      <c r="IE1615" s="72"/>
      <c r="IF1615" s="72"/>
      <c r="IG1615" s="72"/>
      <c r="IH1615" s="72"/>
      <c r="II1615" s="72"/>
      <c r="IJ1615" s="72"/>
      <c r="IK1615" s="72"/>
      <c r="IL1615" s="72"/>
      <c r="IM1615" s="72"/>
      <c r="IN1615" s="72"/>
      <c r="IO1615" s="72"/>
      <c r="IP1615" s="72"/>
      <c r="IQ1615" s="72"/>
      <c r="IR1615" s="72"/>
      <c r="IS1615" s="72"/>
      <c r="IT1615" s="72"/>
      <c r="IU1615" s="72"/>
      <c r="IV1615" s="72"/>
      <c r="IW1615" s="72"/>
      <c r="IX1615" s="72"/>
      <c r="IY1615" s="72"/>
      <c r="IZ1615" s="72"/>
      <c r="JA1615" s="72"/>
      <c r="JB1615" s="72"/>
      <c r="JC1615" s="72"/>
      <c r="JD1615" s="72"/>
      <c r="JE1615" s="72"/>
      <c r="JF1615" s="72"/>
      <c r="JG1615" s="72"/>
      <c r="JH1615" s="72"/>
      <c r="JI1615" s="72"/>
      <c r="JJ1615" s="72"/>
      <c r="JK1615" s="72"/>
      <c r="JL1615" s="72"/>
      <c r="JM1615" s="72"/>
      <c r="JN1615" s="72"/>
      <c r="JO1615" s="72"/>
      <c r="JP1615" s="72"/>
      <c r="JQ1615" s="72"/>
      <c r="JR1615" s="72"/>
      <c r="JS1615" s="72"/>
      <c r="JT1615" s="72"/>
      <c r="JU1615" s="72"/>
      <c r="JV1615" s="72"/>
      <c r="JW1615" s="72"/>
      <c r="JX1615" s="72"/>
      <c r="JY1615" s="72"/>
      <c r="JZ1615" s="72"/>
      <c r="KA1615" s="72"/>
      <c r="KB1615" s="72"/>
      <c r="KC1615" s="72"/>
      <c r="KD1615" s="72"/>
      <c r="KE1615" s="72"/>
      <c r="KF1615" s="72"/>
      <c r="KG1615" s="72"/>
      <c r="KH1615" s="72"/>
      <c r="KI1615" s="72"/>
      <c r="KJ1615" s="72"/>
      <c r="KK1615" s="72"/>
      <c r="KL1615" s="72"/>
      <c r="KM1615" s="72"/>
      <c r="KN1615" s="72"/>
      <c r="KO1615" s="72"/>
      <c r="KP1615" s="72"/>
      <c r="KQ1615" s="72"/>
      <c r="KR1615" s="72"/>
      <c r="KS1615" s="72"/>
      <c r="KT1615" s="72"/>
      <c r="KU1615" s="72"/>
      <c r="KV1615" s="72"/>
      <c r="KW1615" s="72"/>
      <c r="KX1615" s="72"/>
      <c r="KY1615" s="72"/>
      <c r="KZ1615" s="72"/>
      <c r="LA1615" s="72"/>
      <c r="LB1615" s="72"/>
      <c r="LC1615" s="72"/>
      <c r="LD1615" s="72"/>
      <c r="LE1615" s="72"/>
      <c r="LF1615" s="72"/>
      <c r="LG1615" s="72"/>
      <c r="LH1615" s="72"/>
      <c r="LI1615" s="72"/>
      <c r="LJ1615" s="72"/>
      <c r="LK1615" s="72"/>
      <c r="LL1615" s="72"/>
      <c r="LM1615" s="72"/>
      <c r="LN1615" s="72"/>
      <c r="LO1615" s="72"/>
      <c r="LP1615" s="72"/>
      <c r="LQ1615" s="72"/>
      <c r="LR1615" s="72"/>
      <c r="LS1615" s="72"/>
      <c r="LT1615" s="72"/>
      <c r="LU1615" s="72"/>
      <c r="LV1615" s="72"/>
      <c r="LW1615" s="72"/>
      <c r="LX1615" s="72"/>
      <c r="LY1615" s="72"/>
      <c r="LZ1615" s="72"/>
      <c r="MA1615" s="72"/>
      <c r="MB1615" s="72"/>
      <c r="MC1615" s="72"/>
      <c r="MD1615" s="72"/>
      <c r="ME1615" s="72"/>
      <c r="MF1615" s="72"/>
      <c r="MG1615" s="72"/>
      <c r="MH1615" s="72"/>
      <c r="MI1615" s="72"/>
      <c r="MJ1615" s="72"/>
      <c r="MK1615" s="72"/>
      <c r="ML1615" s="72"/>
      <c r="MM1615" s="72"/>
      <c r="MN1615" s="72"/>
      <c r="MO1615" s="72"/>
      <c r="MP1615" s="72"/>
      <c r="MQ1615" s="72"/>
      <c r="MR1615" s="72"/>
      <c r="MS1615" s="72"/>
      <c r="MT1615" s="72"/>
      <c r="MU1615" s="72"/>
      <c r="MV1615" s="72"/>
      <c r="MW1615" s="72"/>
      <c r="MX1615" s="72"/>
      <c r="MY1615" s="72"/>
      <c r="MZ1615" s="72"/>
      <c r="NA1615" s="72"/>
      <c r="NB1615" s="72"/>
      <c r="NC1615" s="72"/>
      <c r="ND1615" s="72"/>
      <c r="NE1615" s="72"/>
      <c r="NF1615" s="72"/>
      <c r="NG1615" s="72"/>
      <c r="NH1615" s="72"/>
      <c r="NI1615" s="72"/>
      <c r="NJ1615" s="72"/>
      <c r="NK1615" s="72"/>
      <c r="NL1615" s="72"/>
      <c r="NM1615" s="72"/>
      <c r="NN1615" s="72"/>
      <c r="NO1615" s="72"/>
      <c r="NP1615" s="72"/>
      <c r="NQ1615" s="72"/>
      <c r="NR1615" s="72"/>
      <c r="NS1615" s="72"/>
      <c r="NT1615" s="72"/>
      <c r="NU1615" s="72"/>
      <c r="NV1615" s="72"/>
      <c r="NW1615" s="72"/>
      <c r="NX1615" s="72"/>
      <c r="NY1615" s="72"/>
      <c r="NZ1615" s="72"/>
      <c r="OA1615" s="72"/>
      <c r="OB1615" s="72"/>
      <c r="OC1615" s="72"/>
      <c r="OD1615" s="72"/>
      <c r="OE1615" s="72"/>
      <c r="OF1615" s="72"/>
      <c r="OG1615" s="72"/>
      <c r="OH1615" s="72"/>
      <c r="OI1615" s="72"/>
      <c r="OJ1615" s="72"/>
      <c r="OK1615" s="72"/>
      <c r="OL1615" s="72"/>
      <c r="OM1615" s="72"/>
      <c r="ON1615" s="72"/>
      <c r="OO1615" s="72"/>
      <c r="OP1615" s="72"/>
      <c r="OQ1615" s="72"/>
      <c r="OR1615" s="72"/>
      <c r="OS1615" s="72"/>
      <c r="OT1615" s="72"/>
      <c r="OU1615" s="72"/>
      <c r="OV1615" s="72"/>
      <c r="OW1615" s="72"/>
      <c r="OX1615" s="72"/>
      <c r="OY1615" s="72"/>
      <c r="OZ1615" s="72"/>
      <c r="PA1615" s="72"/>
      <c r="PB1615" s="72"/>
      <c r="PC1615" s="72"/>
      <c r="PD1615" s="72"/>
      <c r="PE1615" s="72"/>
      <c r="PF1615" s="72"/>
      <c r="PG1615" s="72"/>
      <c r="PH1615" s="72"/>
      <c r="PI1615" s="72"/>
      <c r="PJ1615" s="72"/>
      <c r="PK1615" s="72"/>
      <c r="PL1615" s="72"/>
      <c r="PM1615" s="72"/>
      <c r="PN1615" s="72"/>
      <c r="PO1615" s="72"/>
      <c r="PP1615" s="72"/>
      <c r="PQ1615" s="72"/>
      <c r="PR1615" s="72"/>
      <c r="PS1615" s="72"/>
      <c r="PT1615" s="72"/>
      <c r="PU1615" s="72"/>
      <c r="PV1615" s="72"/>
      <c r="PW1615" s="72"/>
      <c r="PX1615" s="72"/>
      <c r="PY1615" s="72"/>
      <c r="PZ1615" s="72"/>
      <c r="QA1615" s="72"/>
      <c r="QB1615" s="72"/>
      <c r="QC1615" s="72"/>
      <c r="QD1615" s="72"/>
      <c r="QE1615" s="72"/>
      <c r="QF1615" s="72"/>
      <c r="QG1615" s="72"/>
      <c r="QH1615" s="72"/>
      <c r="QI1615" s="72"/>
      <c r="QJ1615" s="72"/>
      <c r="QK1615" s="72"/>
      <c r="QL1615" s="72"/>
      <c r="QM1615" s="72"/>
      <c r="QN1615" s="72"/>
      <c r="QO1615" s="72"/>
      <c r="QP1615" s="72"/>
      <c r="QQ1615" s="72"/>
      <c r="QR1615" s="72"/>
      <c r="QS1615" s="72"/>
      <c r="QT1615" s="72"/>
      <c r="QU1615" s="72"/>
      <c r="QV1615" s="72"/>
      <c r="QW1615" s="72"/>
      <c r="QX1615" s="72"/>
      <c r="QY1615" s="72"/>
      <c r="QZ1615" s="72"/>
      <c r="RA1615" s="72"/>
      <c r="RB1615" s="72"/>
      <c r="RC1615" s="72"/>
      <c r="RD1615" s="72"/>
      <c r="RE1615" s="72"/>
      <c r="RF1615" s="72"/>
      <c r="RG1615" s="72"/>
      <c r="RH1615" s="72"/>
      <c r="RI1615" s="72"/>
      <c r="RJ1615" s="72"/>
      <c r="RK1615" s="72"/>
      <c r="RL1615" s="72"/>
      <c r="RM1615" s="72"/>
      <c r="RN1615" s="72"/>
      <c r="RO1615" s="72"/>
      <c r="RP1615" s="72"/>
      <c r="RQ1615" s="72"/>
      <c r="RR1615" s="72"/>
      <c r="RS1615" s="72"/>
      <c r="RT1615" s="72"/>
      <c r="RU1615" s="72"/>
      <c r="RV1615" s="72"/>
      <c r="RW1615" s="72"/>
      <c r="RX1615" s="72"/>
      <c r="RY1615" s="72"/>
      <c r="RZ1615" s="72"/>
      <c r="SA1615" s="72"/>
      <c r="SB1615" s="72"/>
      <c r="SC1615" s="72"/>
      <c r="SD1615" s="72"/>
      <c r="SE1615" s="72"/>
      <c r="SF1615" s="72"/>
      <c r="SG1615" s="72"/>
      <c r="SH1615" s="72"/>
      <c r="SI1615" s="72"/>
      <c r="SJ1615" s="72"/>
      <c r="SK1615" s="72"/>
      <c r="SL1615" s="72"/>
      <c r="SM1615" s="72"/>
      <c r="SN1615" s="72"/>
      <c r="SO1615" s="72"/>
      <c r="SP1615" s="72"/>
      <c r="SQ1615" s="72"/>
      <c r="SR1615" s="72"/>
      <c r="SS1615" s="72"/>
      <c r="ST1615" s="72"/>
      <c r="SU1615" s="72"/>
      <c r="SV1615" s="72"/>
      <c r="SW1615" s="72"/>
      <c r="SX1615" s="72"/>
      <c r="SY1615" s="72"/>
      <c r="SZ1615" s="72"/>
      <c r="TA1615" s="72"/>
      <c r="TB1615" s="72"/>
      <c r="TC1615" s="72"/>
    </row>
    <row r="1616" spans="1:523" ht="16.5" customHeight="1" x14ac:dyDescent="0.2">
      <c r="A1616" s="20">
        <v>1106</v>
      </c>
      <c r="B1616" s="78" t="s">
        <v>77</v>
      </c>
      <c r="C1616" s="78" t="s">
        <v>830</v>
      </c>
      <c r="D1616" s="20" t="s">
        <v>38</v>
      </c>
      <c r="E1616" s="20" t="s">
        <v>1345</v>
      </c>
      <c r="F1616" s="22" t="s">
        <v>1104</v>
      </c>
      <c r="G1616" s="73" t="s">
        <v>86</v>
      </c>
      <c r="H1616" s="20" t="s">
        <v>35</v>
      </c>
      <c r="I1616" s="20" t="s">
        <v>27</v>
      </c>
      <c r="J1616" s="22" t="s">
        <v>1105</v>
      </c>
      <c r="K1616" s="20"/>
      <c r="L1616" s="20"/>
      <c r="M1616" s="20"/>
      <c r="N1616" s="20"/>
      <c r="O1616" s="20"/>
      <c r="P1616" s="23">
        <v>100000000</v>
      </c>
      <c r="Q1616" s="24">
        <v>1</v>
      </c>
      <c r="R1616" s="25">
        <v>45748</v>
      </c>
      <c r="S1616" s="20" t="s">
        <v>29</v>
      </c>
      <c r="T1616" s="26">
        <f>P1616*Q1616*1</f>
        <v>100000000</v>
      </c>
      <c r="U1616" s="27" t="s">
        <v>100</v>
      </c>
      <c r="V1616" s="27" t="s">
        <v>100</v>
      </c>
      <c r="W1616" s="72"/>
      <c r="X1616" s="72"/>
      <c r="Y1616" s="72"/>
      <c r="Z1616" s="72"/>
      <c r="AA1616" s="72"/>
      <c r="AB1616" s="72"/>
      <c r="AC1616" s="72"/>
      <c r="AD1616" s="72"/>
      <c r="AE1616" s="72"/>
      <c r="AF1616" s="72"/>
      <c r="AG1616" s="72"/>
      <c r="AH1616" s="72"/>
      <c r="AI1616" s="72"/>
      <c r="AJ1616" s="72"/>
      <c r="AK1616" s="72"/>
      <c r="AL1616" s="72"/>
      <c r="AM1616" s="72"/>
      <c r="AN1616" s="72"/>
      <c r="AO1616" s="72"/>
      <c r="AP1616" s="72"/>
      <c r="AQ1616" s="72"/>
      <c r="AR1616" s="72"/>
      <c r="AS1616" s="72"/>
      <c r="AT1616" s="72"/>
      <c r="AU1616" s="72"/>
      <c r="AV1616" s="72"/>
      <c r="AW1616" s="72"/>
      <c r="AX1616" s="72"/>
      <c r="AY1616" s="72"/>
      <c r="AZ1616" s="72"/>
      <c r="BA1616" s="72"/>
      <c r="BB1616" s="72"/>
      <c r="BC1616" s="72"/>
      <c r="BD1616" s="72"/>
      <c r="BE1616" s="72"/>
      <c r="BF1616" s="72"/>
      <c r="BG1616" s="72"/>
      <c r="BH1616" s="72"/>
      <c r="BI1616" s="72"/>
      <c r="BJ1616" s="72"/>
      <c r="BK1616" s="72"/>
      <c r="BL1616" s="72"/>
      <c r="BM1616" s="72"/>
      <c r="BN1616" s="72"/>
      <c r="BO1616" s="72"/>
      <c r="BP1616" s="72"/>
      <c r="BQ1616" s="72"/>
      <c r="BR1616" s="72"/>
      <c r="BS1616" s="72"/>
      <c r="BT1616" s="72"/>
      <c r="BU1616" s="72"/>
      <c r="BV1616" s="72"/>
      <c r="BW1616" s="72"/>
      <c r="BX1616" s="72"/>
      <c r="BY1616" s="72"/>
      <c r="BZ1616" s="72"/>
      <c r="CA1616" s="72"/>
      <c r="CB1616" s="72"/>
      <c r="CC1616" s="72"/>
      <c r="CD1616" s="72"/>
      <c r="CE1616" s="72"/>
      <c r="CF1616" s="72"/>
      <c r="CG1616" s="72"/>
      <c r="CH1616" s="72"/>
      <c r="CI1616" s="72"/>
      <c r="CJ1616" s="72"/>
      <c r="CK1616" s="72"/>
      <c r="CL1616" s="72"/>
      <c r="CM1616" s="72"/>
      <c r="CN1616" s="72"/>
      <c r="CO1616" s="72"/>
      <c r="CP1616" s="72"/>
      <c r="CQ1616" s="72"/>
      <c r="CR1616" s="72"/>
      <c r="CS1616" s="72"/>
      <c r="CT1616" s="72"/>
      <c r="CU1616" s="72"/>
      <c r="CV1616" s="72"/>
      <c r="CW1616" s="72"/>
      <c r="CX1616" s="72"/>
      <c r="CY1616" s="72"/>
      <c r="CZ1616" s="72"/>
      <c r="DA1616" s="72"/>
      <c r="DB1616" s="72"/>
      <c r="DC1616" s="72"/>
      <c r="DD1616" s="72"/>
      <c r="DE1616" s="72"/>
      <c r="DF1616" s="72"/>
      <c r="DG1616" s="72"/>
      <c r="DH1616" s="72"/>
      <c r="DI1616" s="72"/>
      <c r="DJ1616" s="72"/>
      <c r="DK1616" s="72"/>
      <c r="DL1616" s="72"/>
      <c r="DM1616" s="72"/>
      <c r="DN1616" s="72"/>
      <c r="DO1616" s="72"/>
      <c r="DP1616" s="72"/>
      <c r="DQ1616" s="72"/>
      <c r="DR1616" s="72"/>
      <c r="DS1616" s="72"/>
      <c r="DT1616" s="72"/>
      <c r="DU1616" s="72"/>
      <c r="DV1616" s="72"/>
      <c r="DW1616" s="72"/>
      <c r="DX1616" s="72"/>
      <c r="DY1616" s="72"/>
      <c r="DZ1616" s="72"/>
      <c r="EA1616" s="72"/>
      <c r="EB1616" s="72"/>
      <c r="EC1616" s="72"/>
      <c r="ED1616" s="72"/>
      <c r="EE1616" s="72"/>
      <c r="EF1616" s="72"/>
      <c r="EG1616" s="72"/>
      <c r="EH1616" s="72"/>
      <c r="EI1616" s="72"/>
      <c r="EJ1616" s="72"/>
      <c r="EK1616" s="72"/>
      <c r="EL1616" s="72"/>
      <c r="EM1616" s="72"/>
      <c r="EN1616" s="72"/>
      <c r="EO1616" s="72"/>
      <c r="EP1616" s="72"/>
      <c r="EQ1616" s="72"/>
      <c r="ER1616" s="72"/>
      <c r="ES1616" s="72"/>
      <c r="ET1616" s="72"/>
      <c r="EU1616" s="72"/>
      <c r="EV1616" s="72"/>
      <c r="EW1616" s="72"/>
      <c r="EX1616" s="72"/>
      <c r="EY1616" s="72"/>
      <c r="EZ1616" s="72"/>
      <c r="FA1616" s="72"/>
      <c r="FB1616" s="72"/>
      <c r="FC1616" s="72"/>
      <c r="FD1616" s="72"/>
      <c r="FE1616" s="72"/>
      <c r="FF1616" s="72"/>
      <c r="FG1616" s="72"/>
      <c r="FH1616" s="72"/>
      <c r="FI1616" s="72"/>
      <c r="FJ1616" s="72"/>
      <c r="FK1616" s="72"/>
      <c r="FL1616" s="72"/>
      <c r="FM1616" s="72"/>
      <c r="FN1616" s="72"/>
      <c r="FO1616" s="72"/>
      <c r="FP1616" s="72"/>
      <c r="FQ1616" s="72"/>
      <c r="FR1616" s="72"/>
      <c r="FS1616" s="72"/>
      <c r="FT1616" s="72"/>
      <c r="FU1616" s="72"/>
      <c r="FV1616" s="72"/>
      <c r="FW1616" s="72"/>
      <c r="FX1616" s="72"/>
      <c r="FY1616" s="72"/>
      <c r="FZ1616" s="72"/>
      <c r="GA1616" s="72"/>
      <c r="GB1616" s="72"/>
      <c r="GC1616" s="72"/>
      <c r="GD1616" s="72"/>
      <c r="GE1616" s="72"/>
      <c r="GF1616" s="72"/>
      <c r="GG1616" s="72"/>
      <c r="GH1616" s="72"/>
      <c r="GI1616" s="72"/>
      <c r="GJ1616" s="72"/>
      <c r="GK1616" s="72"/>
      <c r="GL1616" s="72"/>
      <c r="GM1616" s="72"/>
      <c r="GN1616" s="72"/>
      <c r="GO1616" s="72"/>
      <c r="GP1616" s="72"/>
      <c r="GQ1616" s="72"/>
      <c r="GR1616" s="72"/>
      <c r="GS1616" s="72"/>
      <c r="GT1616" s="72"/>
      <c r="GU1616" s="72"/>
      <c r="GV1616" s="72"/>
      <c r="GW1616" s="72"/>
      <c r="GX1616" s="72"/>
      <c r="GY1616" s="72"/>
      <c r="GZ1616" s="72"/>
      <c r="HA1616" s="72"/>
      <c r="HB1616" s="72"/>
      <c r="HC1616" s="72"/>
      <c r="HD1616" s="72"/>
      <c r="HE1616" s="72"/>
      <c r="HF1616" s="72"/>
      <c r="HG1616" s="72"/>
      <c r="HH1616" s="72"/>
      <c r="HI1616" s="72"/>
      <c r="HJ1616" s="72"/>
      <c r="HK1616" s="72"/>
      <c r="HL1616" s="72"/>
      <c r="HM1616" s="72"/>
      <c r="HN1616" s="72"/>
      <c r="HO1616" s="72"/>
      <c r="HP1616" s="72"/>
      <c r="HQ1616" s="72"/>
      <c r="HR1616" s="72"/>
      <c r="HS1616" s="72"/>
      <c r="HT1616" s="72"/>
      <c r="HU1616" s="72"/>
      <c r="HV1616" s="72"/>
      <c r="HW1616" s="72"/>
      <c r="HX1616" s="72"/>
      <c r="HY1616" s="72"/>
      <c r="HZ1616" s="72"/>
      <c r="IA1616" s="72"/>
      <c r="IB1616" s="72"/>
      <c r="IC1616" s="72"/>
      <c r="ID1616" s="72"/>
      <c r="IE1616" s="72"/>
      <c r="IF1616" s="72"/>
      <c r="IG1616" s="72"/>
      <c r="IH1616" s="72"/>
      <c r="II1616" s="72"/>
      <c r="IJ1616" s="72"/>
      <c r="IK1616" s="72"/>
      <c r="IL1616" s="72"/>
      <c r="IM1616" s="72"/>
      <c r="IN1616" s="72"/>
      <c r="IO1616" s="72"/>
      <c r="IP1616" s="72"/>
      <c r="IQ1616" s="72"/>
      <c r="IR1616" s="72"/>
      <c r="IS1616" s="72"/>
      <c r="IT1616" s="72"/>
      <c r="IU1616" s="72"/>
      <c r="IV1616" s="72"/>
      <c r="IW1616" s="72"/>
      <c r="IX1616" s="72"/>
      <c r="IY1616" s="72"/>
      <c r="IZ1616" s="72"/>
      <c r="JA1616" s="72"/>
      <c r="JB1616" s="72"/>
      <c r="JC1616" s="72"/>
      <c r="JD1616" s="72"/>
      <c r="JE1616" s="72"/>
      <c r="JF1616" s="72"/>
      <c r="JG1616" s="72"/>
      <c r="JH1616" s="72"/>
      <c r="JI1616" s="72"/>
      <c r="JJ1616" s="72"/>
      <c r="JK1616" s="72"/>
      <c r="JL1616" s="72"/>
      <c r="JM1616" s="72"/>
      <c r="JN1616" s="72"/>
      <c r="JO1616" s="72"/>
      <c r="JP1616" s="72"/>
      <c r="JQ1616" s="72"/>
      <c r="JR1616" s="72"/>
      <c r="JS1616" s="72"/>
      <c r="JT1616" s="72"/>
      <c r="JU1616" s="72"/>
      <c r="JV1616" s="72"/>
      <c r="JW1616" s="72"/>
      <c r="JX1616" s="72"/>
      <c r="JY1616" s="72"/>
      <c r="JZ1616" s="72"/>
      <c r="KA1616" s="72"/>
      <c r="KB1616" s="72"/>
      <c r="KC1616" s="72"/>
      <c r="KD1616" s="72"/>
      <c r="KE1616" s="72"/>
      <c r="KF1616" s="72"/>
      <c r="KG1616" s="72"/>
      <c r="KH1616" s="72"/>
      <c r="KI1616" s="72"/>
      <c r="KJ1616" s="72"/>
      <c r="KK1616" s="72"/>
      <c r="KL1616" s="72"/>
      <c r="KM1616" s="72"/>
      <c r="KN1616" s="72"/>
      <c r="KO1616" s="72"/>
      <c r="KP1616" s="72"/>
      <c r="KQ1616" s="72"/>
      <c r="KR1616" s="72"/>
      <c r="KS1616" s="72"/>
      <c r="KT1616" s="72"/>
      <c r="KU1616" s="72"/>
      <c r="KV1616" s="72"/>
      <c r="KW1616" s="72"/>
      <c r="KX1616" s="72"/>
      <c r="KY1616" s="72"/>
      <c r="KZ1616" s="72"/>
      <c r="LA1616" s="72"/>
      <c r="LB1616" s="72"/>
      <c r="LC1616" s="72"/>
      <c r="LD1616" s="72"/>
      <c r="LE1616" s="72"/>
      <c r="LF1616" s="72"/>
      <c r="LG1616" s="72"/>
      <c r="LH1616" s="72"/>
      <c r="LI1616" s="72"/>
      <c r="LJ1616" s="72"/>
      <c r="LK1616" s="72"/>
      <c r="LL1616" s="72"/>
      <c r="LM1616" s="72"/>
      <c r="LN1616" s="72"/>
      <c r="LO1616" s="72"/>
      <c r="LP1616" s="72"/>
      <c r="LQ1616" s="72"/>
      <c r="LR1616" s="72"/>
      <c r="LS1616" s="72"/>
      <c r="LT1616" s="72"/>
      <c r="LU1616" s="72"/>
      <c r="LV1616" s="72"/>
      <c r="LW1616" s="72"/>
      <c r="LX1616" s="72"/>
      <c r="LY1616" s="72"/>
      <c r="LZ1616" s="72"/>
      <c r="MA1616" s="72"/>
      <c r="MB1616" s="72"/>
      <c r="MC1616" s="72"/>
      <c r="MD1616" s="72"/>
      <c r="ME1616" s="72"/>
      <c r="MF1616" s="72"/>
      <c r="MG1616" s="72"/>
      <c r="MH1616" s="72"/>
      <c r="MI1616" s="72"/>
      <c r="MJ1616" s="72"/>
      <c r="MK1616" s="72"/>
      <c r="ML1616" s="72"/>
      <c r="MM1616" s="72"/>
      <c r="MN1616" s="72"/>
      <c r="MO1616" s="72"/>
      <c r="MP1616" s="72"/>
      <c r="MQ1616" s="72"/>
      <c r="MR1616" s="72"/>
      <c r="MS1616" s="72"/>
      <c r="MT1616" s="72"/>
      <c r="MU1616" s="72"/>
      <c r="MV1616" s="72"/>
      <c r="MW1616" s="72"/>
      <c r="MX1616" s="72"/>
      <c r="MY1616" s="72"/>
      <c r="MZ1616" s="72"/>
      <c r="NA1616" s="72"/>
      <c r="NB1616" s="72"/>
      <c r="NC1616" s="72"/>
      <c r="ND1616" s="72"/>
      <c r="NE1616" s="72"/>
      <c r="NF1616" s="72"/>
      <c r="NG1616" s="72"/>
      <c r="NH1616" s="72"/>
      <c r="NI1616" s="72"/>
      <c r="NJ1616" s="72"/>
      <c r="NK1616" s="72"/>
      <c r="NL1616" s="72"/>
      <c r="NM1616" s="72"/>
      <c r="NN1616" s="72"/>
      <c r="NO1616" s="72"/>
      <c r="NP1616" s="72"/>
      <c r="NQ1616" s="72"/>
      <c r="NR1616" s="72"/>
      <c r="NS1616" s="72"/>
      <c r="NT1616" s="72"/>
      <c r="NU1616" s="72"/>
      <c r="NV1616" s="72"/>
      <c r="NW1616" s="72"/>
      <c r="NX1616" s="72"/>
      <c r="NY1616" s="72"/>
      <c r="NZ1616" s="72"/>
      <c r="OA1616" s="72"/>
      <c r="OB1616" s="72"/>
      <c r="OC1616" s="72"/>
      <c r="OD1616" s="72"/>
      <c r="OE1616" s="72"/>
      <c r="OF1616" s="72"/>
      <c r="OG1616" s="72"/>
      <c r="OH1616" s="72"/>
      <c r="OI1616" s="72"/>
      <c r="OJ1616" s="72"/>
      <c r="OK1616" s="72"/>
      <c r="OL1616" s="72"/>
      <c r="OM1616" s="72"/>
      <c r="ON1616" s="72"/>
      <c r="OO1616" s="72"/>
      <c r="OP1616" s="72"/>
      <c r="OQ1616" s="72"/>
      <c r="OR1616" s="72"/>
      <c r="OS1616" s="72"/>
      <c r="OT1616" s="72"/>
      <c r="OU1616" s="72"/>
      <c r="OV1616" s="72"/>
      <c r="OW1616" s="72"/>
      <c r="OX1616" s="72"/>
      <c r="OY1616" s="72"/>
      <c r="OZ1616" s="72"/>
      <c r="PA1616" s="72"/>
      <c r="PB1616" s="72"/>
      <c r="PC1616" s="72"/>
      <c r="PD1616" s="72"/>
      <c r="PE1616" s="72"/>
      <c r="PF1616" s="72"/>
      <c r="PG1616" s="72"/>
      <c r="PH1616" s="72"/>
      <c r="PI1616" s="72"/>
      <c r="PJ1616" s="72"/>
      <c r="PK1616" s="72"/>
      <c r="PL1616" s="72"/>
      <c r="PM1616" s="72"/>
      <c r="PN1616" s="72"/>
      <c r="PO1616" s="72"/>
      <c r="PP1616" s="72"/>
      <c r="PQ1616" s="72"/>
      <c r="PR1616" s="72"/>
      <c r="PS1616" s="72"/>
      <c r="PT1616" s="72"/>
      <c r="PU1616" s="72"/>
      <c r="PV1616" s="72"/>
      <c r="PW1616" s="72"/>
      <c r="PX1616" s="72"/>
      <c r="PY1616" s="72"/>
      <c r="PZ1616" s="72"/>
      <c r="QA1616" s="72"/>
      <c r="QB1616" s="72"/>
      <c r="QC1616" s="72"/>
      <c r="QD1616" s="72"/>
      <c r="QE1616" s="72"/>
      <c r="QF1616" s="72"/>
      <c r="QG1616" s="72"/>
      <c r="QH1616" s="72"/>
      <c r="QI1616" s="72"/>
      <c r="QJ1616" s="72"/>
      <c r="QK1616" s="72"/>
      <c r="QL1616" s="72"/>
      <c r="QM1616" s="72"/>
      <c r="QN1616" s="72"/>
      <c r="QO1616" s="72"/>
      <c r="QP1616" s="72"/>
      <c r="QQ1616" s="72"/>
      <c r="QR1616" s="72"/>
      <c r="QS1616" s="72"/>
      <c r="QT1616" s="72"/>
      <c r="QU1616" s="72"/>
      <c r="QV1616" s="72"/>
      <c r="QW1616" s="72"/>
      <c r="QX1616" s="72"/>
      <c r="QY1616" s="72"/>
      <c r="QZ1616" s="72"/>
      <c r="RA1616" s="72"/>
      <c r="RB1616" s="72"/>
      <c r="RC1616" s="72"/>
      <c r="RD1616" s="72"/>
      <c r="RE1616" s="72"/>
      <c r="RF1616" s="72"/>
      <c r="RG1616" s="72"/>
      <c r="RH1616" s="72"/>
      <c r="RI1616" s="72"/>
      <c r="RJ1616" s="72"/>
      <c r="RK1616" s="72"/>
      <c r="RL1616" s="72"/>
      <c r="RM1616" s="72"/>
      <c r="RN1616" s="72"/>
      <c r="RO1616" s="72"/>
      <c r="RP1616" s="72"/>
      <c r="RQ1616" s="72"/>
      <c r="RR1616" s="72"/>
      <c r="RS1616" s="72"/>
      <c r="RT1616" s="72"/>
      <c r="RU1616" s="72"/>
      <c r="RV1616" s="72"/>
      <c r="RW1616" s="72"/>
      <c r="RX1616" s="72"/>
      <c r="RY1616" s="72"/>
      <c r="RZ1616" s="72"/>
      <c r="SA1616" s="72"/>
      <c r="SB1616" s="72"/>
      <c r="SC1616" s="72"/>
      <c r="SD1616" s="72"/>
      <c r="SE1616" s="72"/>
      <c r="SF1616" s="72"/>
      <c r="SG1616" s="72"/>
      <c r="SH1616" s="72"/>
      <c r="SI1616" s="72"/>
      <c r="SJ1616" s="72"/>
      <c r="SK1616" s="72"/>
      <c r="SL1616" s="72"/>
      <c r="SM1616" s="72"/>
      <c r="SN1616" s="72"/>
      <c r="SO1616" s="72"/>
      <c r="SP1616" s="72"/>
      <c r="SQ1616" s="72"/>
      <c r="SR1616" s="72"/>
      <c r="SS1616" s="72"/>
      <c r="ST1616" s="72"/>
      <c r="SU1616" s="72"/>
      <c r="SV1616" s="72"/>
      <c r="SW1616" s="72"/>
      <c r="SX1616" s="72"/>
      <c r="SY1616" s="72"/>
      <c r="SZ1616" s="72"/>
      <c r="TA1616" s="72"/>
      <c r="TB1616" s="72"/>
      <c r="TC1616" s="72"/>
    </row>
    <row r="1617" spans="1:523" ht="16.5" customHeight="1" x14ac:dyDescent="0.2">
      <c r="A1617" s="20">
        <v>1107</v>
      </c>
      <c r="B1617" s="20" t="s">
        <v>77</v>
      </c>
      <c r="C1617" s="20" t="s">
        <v>888</v>
      </c>
      <c r="D1617" s="20" t="s">
        <v>30</v>
      </c>
      <c r="E1617" s="20" t="s">
        <v>1340</v>
      </c>
      <c r="F1617" s="22" t="s">
        <v>838</v>
      </c>
      <c r="G1617" s="73" t="s">
        <v>193</v>
      </c>
      <c r="H1617" s="20" t="s">
        <v>26</v>
      </c>
      <c r="I1617" s="20" t="s">
        <v>27</v>
      </c>
      <c r="J1617" s="22" t="s">
        <v>888</v>
      </c>
      <c r="K1617" s="20"/>
      <c r="L1617" s="20"/>
      <c r="M1617" s="20"/>
      <c r="N1617" s="20"/>
      <c r="O1617" s="20"/>
      <c r="P1617" s="77">
        <v>200000</v>
      </c>
      <c r="Q1617" s="24">
        <v>80</v>
      </c>
      <c r="R1617" s="25">
        <v>45748</v>
      </c>
      <c r="S1617" s="20" t="s">
        <v>29</v>
      </c>
      <c r="T1617" s="26">
        <f>P1617*Q1617*10</f>
        <v>160000000</v>
      </c>
      <c r="U1617" s="27" t="s">
        <v>100</v>
      </c>
      <c r="V1617" s="27" t="s">
        <v>100</v>
      </c>
      <c r="W1617" s="72"/>
      <c r="X1617" s="72"/>
      <c r="Y1617" s="72"/>
      <c r="Z1617" s="72"/>
      <c r="AA1617" s="72"/>
      <c r="AB1617" s="72"/>
      <c r="AC1617" s="72"/>
      <c r="AD1617" s="72"/>
      <c r="AE1617" s="72"/>
      <c r="AF1617" s="72"/>
      <c r="AG1617" s="72"/>
      <c r="AH1617" s="72"/>
      <c r="AI1617" s="72"/>
      <c r="AJ1617" s="72"/>
      <c r="AK1617" s="72"/>
      <c r="AL1617" s="72"/>
      <c r="AM1617" s="72"/>
      <c r="AN1617" s="72"/>
      <c r="AO1617" s="72"/>
      <c r="AP1617" s="72"/>
      <c r="AQ1617" s="72"/>
      <c r="AR1617" s="72"/>
      <c r="AS1617" s="72"/>
      <c r="AT1617" s="72"/>
      <c r="AU1617" s="72"/>
      <c r="AV1617" s="72"/>
      <c r="AW1617" s="72"/>
      <c r="AX1617" s="72"/>
      <c r="AY1617" s="72"/>
      <c r="AZ1617" s="72"/>
      <c r="BA1617" s="72"/>
      <c r="BB1617" s="72"/>
      <c r="BC1617" s="72"/>
      <c r="BD1617" s="72"/>
      <c r="BE1617" s="72"/>
      <c r="BF1617" s="72"/>
      <c r="BG1617" s="72"/>
      <c r="BH1617" s="72"/>
      <c r="BI1617" s="72"/>
      <c r="BJ1617" s="72"/>
      <c r="BK1617" s="72"/>
      <c r="BL1617" s="72"/>
      <c r="BM1617" s="72"/>
      <c r="BN1617" s="72"/>
      <c r="BO1617" s="72"/>
      <c r="BP1617" s="72"/>
      <c r="BQ1617" s="72"/>
      <c r="BR1617" s="72"/>
      <c r="BS1617" s="72"/>
      <c r="BT1617" s="72"/>
      <c r="BU1617" s="72"/>
      <c r="BV1617" s="72"/>
      <c r="BW1617" s="72"/>
      <c r="BX1617" s="72"/>
      <c r="BY1617" s="72"/>
      <c r="BZ1617" s="72"/>
      <c r="CA1617" s="72"/>
      <c r="CB1617" s="72"/>
      <c r="CC1617" s="72"/>
      <c r="CD1617" s="72"/>
      <c r="CE1617" s="72"/>
      <c r="CF1617" s="72"/>
      <c r="CG1617" s="72"/>
      <c r="CH1617" s="72"/>
      <c r="CI1617" s="72"/>
      <c r="CJ1617" s="72"/>
      <c r="CK1617" s="72"/>
      <c r="CL1617" s="72"/>
      <c r="CM1617" s="72"/>
      <c r="CN1617" s="72"/>
      <c r="CO1617" s="72"/>
      <c r="CP1617" s="72"/>
      <c r="CQ1617" s="72"/>
      <c r="CR1617" s="72"/>
      <c r="CS1617" s="72"/>
      <c r="CT1617" s="72"/>
      <c r="CU1617" s="72"/>
      <c r="CV1617" s="72"/>
      <c r="CW1617" s="72"/>
      <c r="CX1617" s="72"/>
      <c r="CY1617" s="72"/>
      <c r="CZ1617" s="72"/>
      <c r="DA1617" s="72"/>
      <c r="DB1617" s="72"/>
      <c r="DC1617" s="72"/>
      <c r="DD1617" s="72"/>
      <c r="DE1617" s="72"/>
      <c r="DF1617" s="72"/>
      <c r="DG1617" s="72"/>
      <c r="DH1617" s="72"/>
      <c r="DI1617" s="72"/>
      <c r="DJ1617" s="72"/>
      <c r="DK1617" s="72"/>
      <c r="DL1617" s="72"/>
      <c r="DM1617" s="72"/>
      <c r="DN1617" s="72"/>
      <c r="DO1617" s="72"/>
      <c r="DP1617" s="72"/>
      <c r="DQ1617" s="72"/>
      <c r="DR1617" s="72"/>
      <c r="DS1617" s="72"/>
      <c r="DT1617" s="72"/>
      <c r="DU1617" s="72"/>
      <c r="DV1617" s="72"/>
      <c r="DW1617" s="72"/>
      <c r="DX1617" s="72"/>
      <c r="DY1617" s="72"/>
      <c r="DZ1617" s="72"/>
      <c r="EA1617" s="72"/>
      <c r="EB1617" s="72"/>
      <c r="EC1617" s="72"/>
      <c r="ED1617" s="72"/>
      <c r="EE1617" s="72"/>
      <c r="EF1617" s="72"/>
      <c r="EG1617" s="72"/>
      <c r="EH1617" s="72"/>
      <c r="EI1617" s="72"/>
      <c r="EJ1617" s="72"/>
      <c r="EK1617" s="72"/>
      <c r="EL1617" s="72"/>
      <c r="EM1617" s="72"/>
      <c r="EN1617" s="72"/>
      <c r="EO1617" s="72"/>
      <c r="EP1617" s="72"/>
      <c r="EQ1617" s="72"/>
      <c r="ER1617" s="72"/>
      <c r="ES1617" s="72"/>
      <c r="ET1617" s="72"/>
      <c r="EU1617" s="72"/>
      <c r="EV1617" s="72"/>
      <c r="EW1617" s="72"/>
      <c r="EX1617" s="72"/>
      <c r="EY1617" s="72"/>
      <c r="EZ1617" s="72"/>
      <c r="FA1617" s="72"/>
      <c r="FB1617" s="72"/>
      <c r="FC1617" s="72"/>
      <c r="FD1617" s="72"/>
      <c r="FE1617" s="72"/>
      <c r="FF1617" s="72"/>
      <c r="FG1617" s="72"/>
      <c r="FH1617" s="72"/>
      <c r="FI1617" s="72"/>
      <c r="FJ1617" s="72"/>
      <c r="FK1617" s="72"/>
      <c r="FL1617" s="72"/>
      <c r="FM1617" s="72"/>
      <c r="FN1617" s="72"/>
      <c r="FO1617" s="72"/>
      <c r="FP1617" s="72"/>
      <c r="FQ1617" s="72"/>
      <c r="FR1617" s="72"/>
      <c r="FS1617" s="72"/>
      <c r="FT1617" s="72"/>
      <c r="FU1617" s="72"/>
      <c r="FV1617" s="72"/>
      <c r="FW1617" s="72"/>
      <c r="FX1617" s="72"/>
      <c r="FY1617" s="72"/>
      <c r="FZ1617" s="72"/>
      <c r="GA1617" s="72"/>
      <c r="GB1617" s="72"/>
      <c r="GC1617" s="72"/>
      <c r="GD1617" s="72"/>
      <c r="GE1617" s="72"/>
      <c r="GF1617" s="72"/>
      <c r="GG1617" s="72"/>
      <c r="GH1617" s="72"/>
      <c r="GI1617" s="72"/>
      <c r="GJ1617" s="72"/>
      <c r="GK1617" s="72"/>
      <c r="GL1617" s="72"/>
      <c r="GM1617" s="72"/>
      <c r="GN1617" s="72"/>
      <c r="GO1617" s="72"/>
      <c r="GP1617" s="72"/>
      <c r="GQ1617" s="72"/>
      <c r="GR1617" s="72"/>
      <c r="GS1617" s="72"/>
      <c r="GT1617" s="72"/>
      <c r="GU1617" s="72"/>
      <c r="GV1617" s="72"/>
      <c r="GW1617" s="72"/>
      <c r="GX1617" s="72"/>
      <c r="GY1617" s="72"/>
      <c r="GZ1617" s="72"/>
      <c r="HA1617" s="72"/>
      <c r="HB1617" s="72"/>
      <c r="HC1617" s="72"/>
      <c r="HD1617" s="72"/>
      <c r="HE1617" s="72"/>
      <c r="HF1617" s="72"/>
      <c r="HG1617" s="72"/>
      <c r="HH1617" s="72"/>
      <c r="HI1617" s="72"/>
      <c r="HJ1617" s="72"/>
      <c r="HK1617" s="72"/>
      <c r="HL1617" s="72"/>
      <c r="HM1617" s="72"/>
      <c r="HN1617" s="72"/>
      <c r="HO1617" s="72"/>
      <c r="HP1617" s="72"/>
      <c r="HQ1617" s="72"/>
      <c r="HR1617" s="72"/>
      <c r="HS1617" s="72"/>
      <c r="HT1617" s="72"/>
      <c r="HU1617" s="72"/>
      <c r="HV1617" s="72"/>
      <c r="HW1617" s="72"/>
      <c r="HX1617" s="72"/>
      <c r="HY1617" s="72"/>
      <c r="HZ1617" s="72"/>
      <c r="IA1617" s="72"/>
      <c r="IB1617" s="72"/>
      <c r="IC1617" s="72"/>
      <c r="ID1617" s="72"/>
      <c r="IE1617" s="72"/>
      <c r="IF1617" s="72"/>
      <c r="IG1617" s="72"/>
      <c r="IH1617" s="72"/>
      <c r="II1617" s="72"/>
      <c r="IJ1617" s="72"/>
      <c r="IK1617" s="72"/>
      <c r="IL1617" s="72"/>
      <c r="IM1617" s="72"/>
      <c r="IN1617" s="72"/>
      <c r="IO1617" s="72"/>
      <c r="IP1617" s="72"/>
      <c r="IQ1617" s="72"/>
      <c r="IR1617" s="72"/>
      <c r="IS1617" s="72"/>
      <c r="IT1617" s="72"/>
      <c r="IU1617" s="72"/>
      <c r="IV1617" s="72"/>
      <c r="IW1617" s="72"/>
      <c r="IX1617" s="72"/>
      <c r="IY1617" s="72"/>
      <c r="IZ1617" s="72"/>
      <c r="JA1617" s="72"/>
      <c r="JB1617" s="72"/>
      <c r="JC1617" s="72"/>
      <c r="JD1617" s="72"/>
      <c r="JE1617" s="72"/>
      <c r="JF1617" s="72"/>
      <c r="JG1617" s="72"/>
      <c r="JH1617" s="72"/>
      <c r="JI1617" s="72"/>
      <c r="JJ1617" s="72"/>
      <c r="JK1617" s="72"/>
      <c r="JL1617" s="72"/>
      <c r="JM1617" s="72"/>
      <c r="JN1617" s="72"/>
      <c r="JO1617" s="72"/>
      <c r="JP1617" s="72"/>
      <c r="JQ1617" s="72"/>
      <c r="JR1617" s="72"/>
      <c r="JS1617" s="72"/>
      <c r="JT1617" s="72"/>
      <c r="JU1617" s="72"/>
      <c r="JV1617" s="72"/>
      <c r="JW1617" s="72"/>
      <c r="JX1617" s="72"/>
      <c r="JY1617" s="72"/>
      <c r="JZ1617" s="72"/>
      <c r="KA1617" s="72"/>
      <c r="KB1617" s="72"/>
      <c r="KC1617" s="72"/>
      <c r="KD1617" s="72"/>
      <c r="KE1617" s="72"/>
      <c r="KF1617" s="72"/>
      <c r="KG1617" s="72"/>
      <c r="KH1617" s="72"/>
      <c r="KI1617" s="72"/>
      <c r="KJ1617" s="72"/>
      <c r="KK1617" s="72"/>
      <c r="KL1617" s="72"/>
      <c r="KM1617" s="72"/>
      <c r="KN1617" s="72"/>
      <c r="KO1617" s="72"/>
      <c r="KP1617" s="72"/>
      <c r="KQ1617" s="72"/>
      <c r="KR1617" s="72"/>
      <c r="KS1617" s="72"/>
      <c r="KT1617" s="72"/>
      <c r="KU1617" s="72"/>
      <c r="KV1617" s="72"/>
      <c r="KW1617" s="72"/>
      <c r="KX1617" s="72"/>
      <c r="KY1617" s="72"/>
      <c r="KZ1617" s="72"/>
      <c r="LA1617" s="72"/>
      <c r="LB1617" s="72"/>
      <c r="LC1617" s="72"/>
      <c r="LD1617" s="72"/>
      <c r="LE1617" s="72"/>
      <c r="LF1617" s="72"/>
      <c r="LG1617" s="72"/>
      <c r="LH1617" s="72"/>
      <c r="LI1617" s="72"/>
      <c r="LJ1617" s="72"/>
      <c r="LK1617" s="72"/>
      <c r="LL1617" s="72"/>
      <c r="LM1617" s="72"/>
      <c r="LN1617" s="72"/>
      <c r="LO1617" s="72"/>
      <c r="LP1617" s="72"/>
      <c r="LQ1617" s="72"/>
      <c r="LR1617" s="72"/>
      <c r="LS1617" s="72"/>
      <c r="LT1617" s="72"/>
      <c r="LU1617" s="72"/>
      <c r="LV1617" s="72"/>
      <c r="LW1617" s="72"/>
      <c r="LX1617" s="72"/>
      <c r="LY1617" s="72"/>
      <c r="LZ1617" s="72"/>
      <c r="MA1617" s="72"/>
      <c r="MB1617" s="72"/>
      <c r="MC1617" s="72"/>
      <c r="MD1617" s="72"/>
      <c r="ME1617" s="72"/>
      <c r="MF1617" s="72"/>
      <c r="MG1617" s="72"/>
      <c r="MH1617" s="72"/>
      <c r="MI1617" s="72"/>
      <c r="MJ1617" s="72"/>
      <c r="MK1617" s="72"/>
      <c r="ML1617" s="72"/>
      <c r="MM1617" s="72"/>
      <c r="MN1617" s="72"/>
      <c r="MO1617" s="72"/>
      <c r="MP1617" s="72"/>
      <c r="MQ1617" s="72"/>
      <c r="MR1617" s="72"/>
      <c r="MS1617" s="72"/>
      <c r="MT1617" s="72"/>
      <c r="MU1617" s="72"/>
      <c r="MV1617" s="72"/>
      <c r="MW1617" s="72"/>
      <c r="MX1617" s="72"/>
      <c r="MY1617" s="72"/>
      <c r="MZ1617" s="72"/>
      <c r="NA1617" s="72"/>
      <c r="NB1617" s="72"/>
      <c r="NC1617" s="72"/>
      <c r="ND1617" s="72"/>
      <c r="NE1617" s="72"/>
      <c r="NF1617" s="72"/>
      <c r="NG1617" s="72"/>
      <c r="NH1617" s="72"/>
      <c r="NI1617" s="72"/>
      <c r="NJ1617" s="72"/>
      <c r="NK1617" s="72"/>
      <c r="NL1617" s="72"/>
      <c r="NM1617" s="72"/>
      <c r="NN1617" s="72"/>
      <c r="NO1617" s="72"/>
      <c r="NP1617" s="72"/>
      <c r="NQ1617" s="72"/>
      <c r="NR1617" s="72"/>
      <c r="NS1617" s="72"/>
      <c r="NT1617" s="72"/>
      <c r="NU1617" s="72"/>
      <c r="NV1617" s="72"/>
      <c r="NW1617" s="72"/>
      <c r="NX1617" s="72"/>
      <c r="NY1617" s="72"/>
      <c r="NZ1617" s="72"/>
      <c r="OA1617" s="72"/>
      <c r="OB1617" s="72"/>
      <c r="OC1617" s="72"/>
      <c r="OD1617" s="72"/>
      <c r="OE1617" s="72"/>
      <c r="OF1617" s="72"/>
      <c r="OG1617" s="72"/>
      <c r="OH1617" s="72"/>
      <c r="OI1617" s="72"/>
      <c r="OJ1617" s="72"/>
      <c r="OK1617" s="72"/>
      <c r="OL1617" s="72"/>
      <c r="OM1617" s="72"/>
      <c r="ON1617" s="72"/>
      <c r="OO1617" s="72"/>
      <c r="OP1617" s="72"/>
      <c r="OQ1617" s="72"/>
      <c r="OR1617" s="72"/>
      <c r="OS1617" s="72"/>
      <c r="OT1617" s="72"/>
      <c r="OU1617" s="72"/>
      <c r="OV1617" s="72"/>
      <c r="OW1617" s="72"/>
      <c r="OX1617" s="72"/>
      <c r="OY1617" s="72"/>
      <c r="OZ1617" s="72"/>
      <c r="PA1617" s="72"/>
      <c r="PB1617" s="72"/>
      <c r="PC1617" s="72"/>
      <c r="PD1617" s="72"/>
      <c r="PE1617" s="72"/>
      <c r="PF1617" s="72"/>
      <c r="PG1617" s="72"/>
      <c r="PH1617" s="72"/>
      <c r="PI1617" s="72"/>
      <c r="PJ1617" s="72"/>
      <c r="PK1617" s="72"/>
      <c r="PL1617" s="72"/>
      <c r="PM1617" s="72"/>
      <c r="PN1617" s="72"/>
      <c r="PO1617" s="72"/>
      <c r="PP1617" s="72"/>
      <c r="PQ1617" s="72"/>
      <c r="PR1617" s="72"/>
      <c r="PS1617" s="72"/>
      <c r="PT1617" s="72"/>
      <c r="PU1617" s="72"/>
      <c r="PV1617" s="72"/>
      <c r="PW1617" s="72"/>
      <c r="PX1617" s="72"/>
      <c r="PY1617" s="72"/>
      <c r="PZ1617" s="72"/>
      <c r="QA1617" s="72"/>
      <c r="QB1617" s="72"/>
      <c r="QC1617" s="72"/>
      <c r="QD1617" s="72"/>
      <c r="QE1617" s="72"/>
      <c r="QF1617" s="72"/>
      <c r="QG1617" s="72"/>
      <c r="QH1617" s="72"/>
      <c r="QI1617" s="72"/>
      <c r="QJ1617" s="72"/>
      <c r="QK1617" s="72"/>
      <c r="QL1617" s="72"/>
      <c r="QM1617" s="72"/>
      <c r="QN1617" s="72"/>
      <c r="QO1617" s="72"/>
      <c r="QP1617" s="72"/>
      <c r="QQ1617" s="72"/>
      <c r="QR1617" s="72"/>
      <c r="QS1617" s="72"/>
      <c r="QT1617" s="72"/>
      <c r="QU1617" s="72"/>
      <c r="QV1617" s="72"/>
      <c r="QW1617" s="72"/>
      <c r="QX1617" s="72"/>
      <c r="QY1617" s="72"/>
      <c r="QZ1617" s="72"/>
      <c r="RA1617" s="72"/>
      <c r="RB1617" s="72"/>
      <c r="RC1617" s="72"/>
      <c r="RD1617" s="72"/>
      <c r="RE1617" s="72"/>
      <c r="RF1617" s="72"/>
      <c r="RG1617" s="72"/>
      <c r="RH1617" s="72"/>
      <c r="RI1617" s="72"/>
      <c r="RJ1617" s="72"/>
      <c r="RK1617" s="72"/>
      <c r="RL1617" s="72"/>
      <c r="RM1617" s="72"/>
      <c r="RN1617" s="72"/>
      <c r="RO1617" s="72"/>
      <c r="RP1617" s="72"/>
      <c r="RQ1617" s="72"/>
      <c r="RR1617" s="72"/>
      <c r="RS1617" s="72"/>
      <c r="RT1617" s="72"/>
      <c r="RU1617" s="72"/>
      <c r="RV1617" s="72"/>
      <c r="RW1617" s="72"/>
      <c r="RX1617" s="72"/>
      <c r="RY1617" s="72"/>
      <c r="RZ1617" s="72"/>
      <c r="SA1617" s="72"/>
      <c r="SB1617" s="72"/>
      <c r="SC1617" s="72"/>
      <c r="SD1617" s="72"/>
      <c r="SE1617" s="72"/>
      <c r="SF1617" s="72"/>
      <c r="SG1617" s="72"/>
      <c r="SH1617" s="72"/>
      <c r="SI1617" s="72"/>
      <c r="SJ1617" s="72"/>
      <c r="SK1617" s="72"/>
      <c r="SL1617" s="72"/>
      <c r="SM1617" s="72"/>
      <c r="SN1617" s="72"/>
      <c r="SO1617" s="72"/>
      <c r="SP1617" s="72"/>
      <c r="SQ1617" s="72"/>
      <c r="SR1617" s="72"/>
      <c r="SS1617" s="72"/>
      <c r="ST1617" s="72"/>
      <c r="SU1617" s="72"/>
      <c r="SV1617" s="72"/>
      <c r="SW1617" s="72"/>
      <c r="SX1617" s="72"/>
      <c r="SY1617" s="72"/>
      <c r="SZ1617" s="72"/>
      <c r="TA1617" s="72"/>
      <c r="TB1617" s="72"/>
      <c r="TC1617" s="72"/>
    </row>
    <row r="1618" spans="1:523" ht="16.5" customHeight="1" x14ac:dyDescent="0.2">
      <c r="A1618" s="20">
        <v>1111</v>
      </c>
      <c r="B1618" s="78" t="s">
        <v>77</v>
      </c>
      <c r="C1618" s="78" t="s">
        <v>830</v>
      </c>
      <c r="D1618" s="20" t="s">
        <v>38</v>
      </c>
      <c r="E1618" s="20" t="s">
        <v>1340</v>
      </c>
      <c r="F1618" s="22" t="s">
        <v>1106</v>
      </c>
      <c r="G1618" s="73" t="s">
        <v>193</v>
      </c>
      <c r="H1618" s="20" t="s">
        <v>26</v>
      </c>
      <c r="I1618" s="20" t="s">
        <v>27</v>
      </c>
      <c r="J1618" s="22" t="s">
        <v>915</v>
      </c>
      <c r="K1618" s="20"/>
      <c r="L1618" s="20"/>
      <c r="M1618" s="20"/>
      <c r="N1618" s="20"/>
      <c r="O1618" s="20"/>
      <c r="P1618" s="23">
        <v>25000000</v>
      </c>
      <c r="Q1618" s="24">
        <v>12</v>
      </c>
      <c r="R1618" s="25">
        <v>45717</v>
      </c>
      <c r="S1618" s="20" t="s">
        <v>83</v>
      </c>
      <c r="T1618" s="26">
        <f>P1618*Q1618</f>
        <v>300000000</v>
      </c>
      <c r="U1618" s="27" t="s">
        <v>100</v>
      </c>
      <c r="V1618" s="27" t="s">
        <v>100</v>
      </c>
      <c r="W1618" s="72"/>
      <c r="X1618" s="72"/>
      <c r="Y1618" s="72"/>
      <c r="Z1618" s="72"/>
      <c r="AA1618" s="72"/>
      <c r="AB1618" s="72"/>
      <c r="AC1618" s="72"/>
      <c r="AD1618" s="72"/>
      <c r="AE1618" s="72"/>
      <c r="AF1618" s="72"/>
      <c r="AG1618" s="72"/>
      <c r="AH1618" s="72"/>
      <c r="AI1618" s="72"/>
      <c r="AJ1618" s="72"/>
      <c r="AK1618" s="72"/>
      <c r="AL1618" s="72"/>
      <c r="AM1618" s="72"/>
      <c r="AN1618" s="72"/>
      <c r="AO1618" s="72"/>
      <c r="AP1618" s="72"/>
      <c r="AQ1618" s="72"/>
      <c r="AR1618" s="72"/>
      <c r="AS1618" s="72"/>
      <c r="AT1618" s="72"/>
      <c r="AU1618" s="72"/>
      <c r="AV1618" s="72"/>
      <c r="AW1618" s="72"/>
      <c r="AX1618" s="72"/>
      <c r="AY1618" s="72"/>
      <c r="AZ1618" s="72"/>
      <c r="BA1618" s="72"/>
      <c r="BB1618" s="72"/>
      <c r="BC1618" s="72"/>
      <c r="BD1618" s="72"/>
      <c r="BE1618" s="72"/>
      <c r="BF1618" s="72"/>
      <c r="BG1618" s="72"/>
      <c r="BH1618" s="72"/>
      <c r="BI1618" s="72"/>
      <c r="BJ1618" s="72"/>
      <c r="BK1618" s="72"/>
      <c r="BL1618" s="72"/>
      <c r="BM1618" s="72"/>
      <c r="BN1618" s="72"/>
      <c r="BO1618" s="72"/>
      <c r="BP1618" s="72"/>
      <c r="BQ1618" s="72"/>
      <c r="BR1618" s="72"/>
      <c r="BS1618" s="72"/>
      <c r="BT1618" s="72"/>
      <c r="BU1618" s="72"/>
      <c r="BV1618" s="72"/>
      <c r="BW1618" s="72"/>
      <c r="BX1618" s="72"/>
      <c r="BY1618" s="72"/>
      <c r="BZ1618" s="72"/>
      <c r="CA1618" s="72"/>
      <c r="CB1618" s="72"/>
      <c r="CC1618" s="72"/>
      <c r="CD1618" s="72"/>
      <c r="CE1618" s="72"/>
      <c r="CF1618" s="72"/>
      <c r="CG1618" s="72"/>
      <c r="CH1618" s="72"/>
      <c r="CI1618" s="72"/>
      <c r="CJ1618" s="72"/>
      <c r="CK1618" s="72"/>
      <c r="CL1618" s="72"/>
      <c r="CM1618" s="72"/>
      <c r="CN1618" s="72"/>
      <c r="CO1618" s="72"/>
      <c r="CP1618" s="72"/>
      <c r="CQ1618" s="72"/>
      <c r="CR1618" s="72"/>
      <c r="CS1618" s="72"/>
      <c r="CT1618" s="72"/>
      <c r="CU1618" s="72"/>
      <c r="CV1618" s="72"/>
      <c r="CW1618" s="72"/>
      <c r="CX1618" s="72"/>
      <c r="CY1618" s="72"/>
      <c r="CZ1618" s="72"/>
      <c r="DA1618" s="72"/>
      <c r="DB1618" s="72"/>
      <c r="DC1618" s="72"/>
      <c r="DD1618" s="72"/>
      <c r="DE1618" s="72"/>
      <c r="DF1618" s="72"/>
      <c r="DG1618" s="72"/>
      <c r="DH1618" s="72"/>
      <c r="DI1618" s="72"/>
      <c r="DJ1618" s="72"/>
      <c r="DK1618" s="72"/>
      <c r="DL1618" s="72"/>
      <c r="DM1618" s="72"/>
      <c r="DN1618" s="72"/>
      <c r="DO1618" s="72"/>
      <c r="DP1618" s="72"/>
      <c r="DQ1618" s="72"/>
      <c r="DR1618" s="72"/>
      <c r="DS1618" s="72"/>
      <c r="DT1618" s="72"/>
      <c r="DU1618" s="72"/>
      <c r="DV1618" s="72"/>
      <c r="DW1618" s="72"/>
      <c r="DX1618" s="72"/>
      <c r="DY1618" s="72"/>
      <c r="DZ1618" s="72"/>
      <c r="EA1618" s="72"/>
      <c r="EB1618" s="72"/>
      <c r="EC1618" s="72"/>
      <c r="ED1618" s="72"/>
      <c r="EE1618" s="72"/>
      <c r="EF1618" s="72"/>
      <c r="EG1618" s="72"/>
      <c r="EH1618" s="72"/>
      <c r="EI1618" s="72"/>
      <c r="EJ1618" s="72"/>
      <c r="EK1618" s="72"/>
      <c r="EL1618" s="72"/>
      <c r="EM1618" s="72"/>
      <c r="EN1618" s="72"/>
      <c r="EO1618" s="72"/>
      <c r="EP1618" s="72"/>
      <c r="EQ1618" s="72"/>
      <c r="ER1618" s="72"/>
      <c r="ES1618" s="72"/>
      <c r="ET1618" s="72"/>
      <c r="EU1618" s="72"/>
      <c r="EV1618" s="72"/>
      <c r="EW1618" s="72"/>
      <c r="EX1618" s="72"/>
      <c r="EY1618" s="72"/>
      <c r="EZ1618" s="72"/>
      <c r="FA1618" s="72"/>
      <c r="FB1618" s="72"/>
      <c r="FC1618" s="72"/>
      <c r="FD1618" s="72"/>
      <c r="FE1618" s="72"/>
      <c r="FF1618" s="72"/>
      <c r="FG1618" s="72"/>
      <c r="FH1618" s="72"/>
      <c r="FI1618" s="72"/>
      <c r="FJ1618" s="72"/>
      <c r="FK1618" s="72"/>
      <c r="FL1618" s="72"/>
      <c r="FM1618" s="72"/>
      <c r="FN1618" s="72"/>
      <c r="FO1618" s="72"/>
      <c r="FP1618" s="72"/>
      <c r="FQ1618" s="72"/>
      <c r="FR1618" s="72"/>
      <c r="FS1618" s="72"/>
      <c r="FT1618" s="72"/>
      <c r="FU1618" s="72"/>
      <c r="FV1618" s="72"/>
      <c r="FW1618" s="72"/>
      <c r="FX1618" s="72"/>
      <c r="FY1618" s="72"/>
      <c r="FZ1618" s="72"/>
      <c r="GA1618" s="72"/>
      <c r="GB1618" s="72"/>
      <c r="GC1618" s="72"/>
      <c r="GD1618" s="72"/>
      <c r="GE1618" s="72"/>
      <c r="GF1618" s="72"/>
      <c r="GG1618" s="72"/>
      <c r="GH1618" s="72"/>
      <c r="GI1618" s="72"/>
      <c r="GJ1618" s="72"/>
      <c r="GK1618" s="72"/>
      <c r="GL1618" s="72"/>
      <c r="GM1618" s="72"/>
      <c r="GN1618" s="72"/>
      <c r="GO1618" s="72"/>
      <c r="GP1618" s="72"/>
      <c r="GQ1618" s="72"/>
      <c r="GR1618" s="72"/>
      <c r="GS1618" s="72"/>
      <c r="GT1618" s="72"/>
      <c r="GU1618" s="72"/>
      <c r="GV1618" s="72"/>
      <c r="GW1618" s="72"/>
      <c r="GX1618" s="72"/>
      <c r="GY1618" s="72"/>
      <c r="GZ1618" s="72"/>
      <c r="HA1618" s="72"/>
      <c r="HB1618" s="72"/>
      <c r="HC1618" s="72"/>
      <c r="HD1618" s="72"/>
      <c r="HE1618" s="72"/>
      <c r="HF1618" s="72"/>
      <c r="HG1618" s="72"/>
      <c r="HH1618" s="72"/>
      <c r="HI1618" s="72"/>
      <c r="HJ1618" s="72"/>
      <c r="HK1618" s="72"/>
      <c r="HL1618" s="72"/>
      <c r="HM1618" s="72"/>
      <c r="HN1618" s="72"/>
      <c r="HO1618" s="72"/>
      <c r="HP1618" s="72"/>
      <c r="HQ1618" s="72"/>
      <c r="HR1618" s="72"/>
      <c r="HS1618" s="72"/>
      <c r="HT1618" s="72"/>
      <c r="HU1618" s="72"/>
      <c r="HV1618" s="72"/>
      <c r="HW1618" s="72"/>
      <c r="HX1618" s="72"/>
      <c r="HY1618" s="72"/>
      <c r="HZ1618" s="72"/>
      <c r="IA1618" s="72"/>
      <c r="IB1618" s="72"/>
      <c r="IC1618" s="72"/>
      <c r="ID1618" s="72"/>
      <c r="IE1618" s="72"/>
      <c r="IF1618" s="72"/>
      <c r="IG1618" s="72"/>
      <c r="IH1618" s="72"/>
      <c r="II1618" s="72"/>
      <c r="IJ1618" s="72"/>
      <c r="IK1618" s="72"/>
      <c r="IL1618" s="72"/>
      <c r="IM1618" s="72"/>
      <c r="IN1618" s="72"/>
      <c r="IO1618" s="72"/>
      <c r="IP1618" s="72"/>
      <c r="IQ1618" s="72"/>
      <c r="IR1618" s="72"/>
      <c r="IS1618" s="72"/>
      <c r="IT1618" s="72"/>
      <c r="IU1618" s="72"/>
      <c r="IV1618" s="72"/>
      <c r="IW1618" s="72"/>
      <c r="IX1618" s="72"/>
      <c r="IY1618" s="72"/>
      <c r="IZ1618" s="72"/>
      <c r="JA1618" s="72"/>
      <c r="JB1618" s="72"/>
      <c r="JC1618" s="72"/>
      <c r="JD1618" s="72"/>
      <c r="JE1618" s="72"/>
      <c r="JF1618" s="72"/>
      <c r="JG1618" s="72"/>
      <c r="JH1618" s="72"/>
      <c r="JI1618" s="72"/>
      <c r="JJ1618" s="72"/>
      <c r="JK1618" s="72"/>
      <c r="JL1618" s="72"/>
      <c r="JM1618" s="72"/>
      <c r="JN1618" s="72"/>
      <c r="JO1618" s="72"/>
      <c r="JP1618" s="72"/>
      <c r="JQ1618" s="72"/>
      <c r="JR1618" s="72"/>
      <c r="JS1618" s="72"/>
      <c r="JT1618" s="72"/>
      <c r="JU1618" s="72"/>
      <c r="JV1618" s="72"/>
      <c r="JW1618" s="72"/>
      <c r="JX1618" s="72"/>
      <c r="JY1618" s="72"/>
      <c r="JZ1618" s="72"/>
      <c r="KA1618" s="72"/>
      <c r="KB1618" s="72"/>
      <c r="KC1618" s="72"/>
      <c r="KD1618" s="72"/>
      <c r="KE1618" s="72"/>
      <c r="KF1618" s="72"/>
      <c r="KG1618" s="72"/>
      <c r="KH1618" s="72"/>
      <c r="KI1618" s="72"/>
      <c r="KJ1618" s="72"/>
      <c r="KK1618" s="72"/>
      <c r="KL1618" s="72"/>
      <c r="KM1618" s="72"/>
      <c r="KN1618" s="72"/>
      <c r="KO1618" s="72"/>
      <c r="KP1618" s="72"/>
      <c r="KQ1618" s="72"/>
      <c r="KR1618" s="72"/>
      <c r="KS1618" s="72"/>
      <c r="KT1618" s="72"/>
      <c r="KU1618" s="72"/>
      <c r="KV1618" s="72"/>
      <c r="KW1618" s="72"/>
      <c r="KX1618" s="72"/>
      <c r="KY1618" s="72"/>
      <c r="KZ1618" s="72"/>
      <c r="LA1618" s="72"/>
      <c r="LB1618" s="72"/>
      <c r="LC1618" s="72"/>
      <c r="LD1618" s="72"/>
      <c r="LE1618" s="72"/>
      <c r="LF1618" s="72"/>
      <c r="LG1618" s="72"/>
      <c r="LH1618" s="72"/>
      <c r="LI1618" s="72"/>
      <c r="LJ1618" s="72"/>
      <c r="LK1618" s="72"/>
      <c r="LL1618" s="72"/>
      <c r="LM1618" s="72"/>
      <c r="LN1618" s="72"/>
      <c r="LO1618" s="72"/>
      <c r="LP1618" s="72"/>
      <c r="LQ1618" s="72"/>
      <c r="LR1618" s="72"/>
      <c r="LS1618" s="72"/>
      <c r="LT1618" s="72"/>
      <c r="LU1618" s="72"/>
      <c r="LV1618" s="72"/>
      <c r="LW1618" s="72"/>
      <c r="LX1618" s="72"/>
      <c r="LY1618" s="72"/>
      <c r="LZ1618" s="72"/>
      <c r="MA1618" s="72"/>
      <c r="MB1618" s="72"/>
      <c r="MC1618" s="72"/>
      <c r="MD1618" s="72"/>
      <c r="ME1618" s="72"/>
      <c r="MF1618" s="72"/>
      <c r="MG1618" s="72"/>
      <c r="MH1618" s="72"/>
      <c r="MI1618" s="72"/>
      <c r="MJ1618" s="72"/>
      <c r="MK1618" s="72"/>
      <c r="ML1618" s="72"/>
      <c r="MM1618" s="72"/>
      <c r="MN1618" s="72"/>
      <c r="MO1618" s="72"/>
      <c r="MP1618" s="72"/>
      <c r="MQ1618" s="72"/>
      <c r="MR1618" s="72"/>
      <c r="MS1618" s="72"/>
      <c r="MT1618" s="72"/>
      <c r="MU1618" s="72"/>
      <c r="MV1618" s="72"/>
      <c r="MW1618" s="72"/>
      <c r="MX1618" s="72"/>
      <c r="MY1618" s="72"/>
      <c r="MZ1618" s="72"/>
      <c r="NA1618" s="72"/>
      <c r="NB1618" s="72"/>
      <c r="NC1618" s="72"/>
      <c r="ND1618" s="72"/>
      <c r="NE1618" s="72"/>
      <c r="NF1618" s="72"/>
      <c r="NG1618" s="72"/>
      <c r="NH1618" s="72"/>
      <c r="NI1618" s="72"/>
      <c r="NJ1618" s="72"/>
      <c r="NK1618" s="72"/>
      <c r="NL1618" s="72"/>
      <c r="NM1618" s="72"/>
      <c r="NN1618" s="72"/>
      <c r="NO1618" s="72"/>
      <c r="NP1618" s="72"/>
      <c r="NQ1618" s="72"/>
      <c r="NR1618" s="72"/>
      <c r="NS1618" s="72"/>
      <c r="NT1618" s="72"/>
      <c r="NU1618" s="72"/>
      <c r="NV1618" s="72"/>
      <c r="NW1618" s="72"/>
      <c r="NX1618" s="72"/>
      <c r="NY1618" s="72"/>
      <c r="NZ1618" s="72"/>
      <c r="OA1618" s="72"/>
      <c r="OB1618" s="72"/>
      <c r="OC1618" s="72"/>
      <c r="OD1618" s="72"/>
      <c r="OE1618" s="72"/>
      <c r="OF1618" s="72"/>
      <c r="OG1618" s="72"/>
      <c r="OH1618" s="72"/>
      <c r="OI1618" s="72"/>
      <c r="OJ1618" s="72"/>
      <c r="OK1618" s="72"/>
      <c r="OL1618" s="72"/>
      <c r="OM1618" s="72"/>
      <c r="ON1618" s="72"/>
      <c r="OO1618" s="72"/>
      <c r="OP1618" s="72"/>
      <c r="OQ1618" s="72"/>
      <c r="OR1618" s="72"/>
      <c r="OS1618" s="72"/>
      <c r="OT1618" s="72"/>
      <c r="OU1618" s="72"/>
      <c r="OV1618" s="72"/>
      <c r="OW1618" s="72"/>
      <c r="OX1618" s="72"/>
      <c r="OY1618" s="72"/>
      <c r="OZ1618" s="72"/>
      <c r="PA1618" s="72"/>
      <c r="PB1618" s="72"/>
      <c r="PC1618" s="72"/>
      <c r="PD1618" s="72"/>
      <c r="PE1618" s="72"/>
      <c r="PF1618" s="72"/>
      <c r="PG1618" s="72"/>
      <c r="PH1618" s="72"/>
      <c r="PI1618" s="72"/>
      <c r="PJ1618" s="72"/>
      <c r="PK1618" s="72"/>
      <c r="PL1618" s="72"/>
      <c r="PM1618" s="72"/>
      <c r="PN1618" s="72"/>
      <c r="PO1618" s="72"/>
      <c r="PP1618" s="72"/>
      <c r="PQ1618" s="72"/>
      <c r="PR1618" s="72"/>
      <c r="PS1618" s="72"/>
      <c r="PT1618" s="72"/>
      <c r="PU1618" s="72"/>
      <c r="PV1618" s="72"/>
      <c r="PW1618" s="72"/>
      <c r="PX1618" s="72"/>
      <c r="PY1618" s="72"/>
      <c r="PZ1618" s="72"/>
      <c r="QA1618" s="72"/>
      <c r="QB1618" s="72"/>
      <c r="QC1618" s="72"/>
      <c r="QD1618" s="72"/>
      <c r="QE1618" s="72"/>
      <c r="QF1618" s="72"/>
      <c r="QG1618" s="72"/>
      <c r="QH1618" s="72"/>
      <c r="QI1618" s="72"/>
      <c r="QJ1618" s="72"/>
      <c r="QK1618" s="72"/>
      <c r="QL1618" s="72"/>
      <c r="QM1618" s="72"/>
      <c r="QN1618" s="72"/>
      <c r="QO1618" s="72"/>
      <c r="QP1618" s="72"/>
      <c r="QQ1618" s="72"/>
      <c r="QR1618" s="72"/>
      <c r="QS1618" s="72"/>
      <c r="QT1618" s="72"/>
      <c r="QU1618" s="72"/>
      <c r="QV1618" s="72"/>
      <c r="QW1618" s="72"/>
      <c r="QX1618" s="72"/>
      <c r="QY1618" s="72"/>
      <c r="QZ1618" s="72"/>
      <c r="RA1618" s="72"/>
      <c r="RB1618" s="72"/>
      <c r="RC1618" s="72"/>
      <c r="RD1618" s="72"/>
      <c r="RE1618" s="72"/>
      <c r="RF1618" s="72"/>
      <c r="RG1618" s="72"/>
      <c r="RH1618" s="72"/>
      <c r="RI1618" s="72"/>
      <c r="RJ1618" s="72"/>
      <c r="RK1618" s="72"/>
      <c r="RL1618" s="72"/>
      <c r="RM1618" s="72"/>
      <c r="RN1618" s="72"/>
      <c r="RO1618" s="72"/>
      <c r="RP1618" s="72"/>
      <c r="RQ1618" s="72"/>
      <c r="RR1618" s="72"/>
      <c r="RS1618" s="72"/>
      <c r="RT1618" s="72"/>
      <c r="RU1618" s="72"/>
      <c r="RV1618" s="72"/>
      <c r="RW1618" s="72"/>
      <c r="RX1618" s="72"/>
      <c r="RY1618" s="72"/>
      <c r="RZ1618" s="72"/>
      <c r="SA1618" s="72"/>
      <c r="SB1618" s="72"/>
      <c r="SC1618" s="72"/>
      <c r="SD1618" s="72"/>
      <c r="SE1618" s="72"/>
      <c r="SF1618" s="72"/>
      <c r="SG1618" s="72"/>
      <c r="SH1618" s="72"/>
      <c r="SI1618" s="72"/>
      <c r="SJ1618" s="72"/>
      <c r="SK1618" s="72"/>
      <c r="SL1618" s="72"/>
      <c r="SM1618" s="72"/>
      <c r="SN1618" s="72"/>
      <c r="SO1618" s="72"/>
      <c r="SP1618" s="72"/>
      <c r="SQ1618" s="72"/>
      <c r="SR1618" s="72"/>
      <c r="SS1618" s="72"/>
      <c r="ST1618" s="72"/>
      <c r="SU1618" s="72"/>
      <c r="SV1618" s="72"/>
      <c r="SW1618" s="72"/>
      <c r="SX1618" s="72"/>
      <c r="SY1618" s="72"/>
      <c r="SZ1618" s="72"/>
      <c r="TA1618" s="72"/>
      <c r="TB1618" s="72"/>
      <c r="TC1618" s="72"/>
    </row>
    <row r="1619" spans="1:523" ht="16.5" customHeight="1" x14ac:dyDescent="0.2">
      <c r="A1619" s="20">
        <v>1112</v>
      </c>
      <c r="B1619" s="78" t="s">
        <v>77</v>
      </c>
      <c r="C1619" s="78" t="s">
        <v>1107</v>
      </c>
      <c r="D1619" s="20" t="s">
        <v>38</v>
      </c>
      <c r="E1619" s="20" t="s">
        <v>1345</v>
      </c>
      <c r="F1619" s="22" t="s">
        <v>1078</v>
      </c>
      <c r="G1619" s="73" t="s">
        <v>86</v>
      </c>
      <c r="H1619" s="20" t="s">
        <v>35</v>
      </c>
      <c r="I1619" s="20" t="s">
        <v>27</v>
      </c>
      <c r="J1619" s="22" t="s">
        <v>1107</v>
      </c>
      <c r="K1619" s="20"/>
      <c r="L1619" s="20"/>
      <c r="M1619" s="20"/>
      <c r="N1619" s="20"/>
      <c r="O1619" s="20"/>
      <c r="P1619" s="23">
        <v>14702074785</v>
      </c>
      <c r="Q1619" s="24">
        <v>1</v>
      </c>
      <c r="R1619" s="25">
        <v>45717</v>
      </c>
      <c r="S1619" s="20" t="s">
        <v>83</v>
      </c>
      <c r="T1619" s="26">
        <f>P1619</f>
        <v>14702074785</v>
      </c>
      <c r="U1619" s="27" t="s">
        <v>100</v>
      </c>
      <c r="V1619" s="27" t="s">
        <v>100</v>
      </c>
      <c r="W1619" s="72"/>
      <c r="X1619" s="72"/>
      <c r="Y1619" s="72"/>
      <c r="Z1619" s="72"/>
      <c r="AA1619" s="72"/>
      <c r="AB1619" s="72"/>
      <c r="AC1619" s="72"/>
      <c r="AD1619" s="72"/>
      <c r="AE1619" s="72"/>
      <c r="AF1619" s="72"/>
      <c r="AG1619" s="72"/>
      <c r="AH1619" s="72"/>
      <c r="AI1619" s="72"/>
      <c r="AJ1619" s="72"/>
      <c r="AK1619" s="72"/>
      <c r="AL1619" s="72"/>
      <c r="AM1619" s="72"/>
      <c r="AN1619" s="72"/>
      <c r="AO1619" s="72"/>
      <c r="AP1619" s="72"/>
      <c r="AQ1619" s="72"/>
      <c r="AR1619" s="72"/>
      <c r="AS1619" s="72"/>
      <c r="AT1619" s="72"/>
      <c r="AU1619" s="72"/>
      <c r="AV1619" s="72"/>
      <c r="AW1619" s="72"/>
      <c r="AX1619" s="72"/>
      <c r="AY1619" s="72"/>
      <c r="AZ1619" s="72"/>
      <c r="BA1619" s="72"/>
      <c r="BB1619" s="72"/>
      <c r="BC1619" s="72"/>
      <c r="BD1619" s="72"/>
      <c r="BE1619" s="72"/>
      <c r="BF1619" s="72"/>
      <c r="BG1619" s="72"/>
      <c r="BH1619" s="72"/>
      <c r="BI1619" s="72"/>
      <c r="BJ1619" s="72"/>
      <c r="BK1619" s="72"/>
      <c r="BL1619" s="72"/>
      <c r="BM1619" s="72"/>
      <c r="BN1619" s="72"/>
      <c r="BO1619" s="72"/>
      <c r="BP1619" s="72"/>
      <c r="BQ1619" s="72"/>
      <c r="BR1619" s="72"/>
      <c r="BS1619" s="72"/>
      <c r="BT1619" s="72"/>
      <c r="BU1619" s="72"/>
      <c r="BV1619" s="72"/>
      <c r="BW1619" s="72"/>
      <c r="BX1619" s="72"/>
      <c r="BY1619" s="72"/>
      <c r="BZ1619" s="72"/>
      <c r="CA1619" s="72"/>
      <c r="CB1619" s="72"/>
      <c r="CC1619" s="72"/>
      <c r="CD1619" s="72"/>
      <c r="CE1619" s="72"/>
      <c r="CF1619" s="72"/>
      <c r="CG1619" s="72"/>
      <c r="CH1619" s="72"/>
      <c r="CI1619" s="72"/>
      <c r="CJ1619" s="72"/>
      <c r="CK1619" s="72"/>
      <c r="CL1619" s="72"/>
      <c r="CM1619" s="72"/>
      <c r="CN1619" s="72"/>
      <c r="CO1619" s="72"/>
      <c r="CP1619" s="72"/>
      <c r="CQ1619" s="72"/>
      <c r="CR1619" s="72"/>
      <c r="CS1619" s="72"/>
      <c r="CT1619" s="72"/>
      <c r="CU1619" s="72"/>
      <c r="CV1619" s="72"/>
      <c r="CW1619" s="72"/>
      <c r="CX1619" s="72"/>
      <c r="CY1619" s="72"/>
      <c r="CZ1619" s="72"/>
      <c r="DA1619" s="72"/>
      <c r="DB1619" s="72"/>
      <c r="DC1619" s="72"/>
      <c r="DD1619" s="72"/>
      <c r="DE1619" s="72"/>
      <c r="DF1619" s="72"/>
      <c r="DG1619" s="72"/>
      <c r="DH1619" s="72"/>
      <c r="DI1619" s="72"/>
      <c r="DJ1619" s="72"/>
      <c r="DK1619" s="72"/>
      <c r="DL1619" s="72"/>
      <c r="DM1619" s="72"/>
      <c r="DN1619" s="72"/>
      <c r="DO1619" s="72"/>
      <c r="DP1619" s="72"/>
      <c r="DQ1619" s="72"/>
      <c r="DR1619" s="72"/>
      <c r="DS1619" s="72"/>
      <c r="DT1619" s="72"/>
      <c r="DU1619" s="72"/>
      <c r="DV1619" s="72"/>
      <c r="DW1619" s="72"/>
      <c r="DX1619" s="72"/>
      <c r="DY1619" s="72"/>
      <c r="DZ1619" s="72"/>
      <c r="EA1619" s="72"/>
      <c r="EB1619" s="72"/>
      <c r="EC1619" s="72"/>
      <c r="ED1619" s="72"/>
      <c r="EE1619" s="72"/>
      <c r="EF1619" s="72"/>
      <c r="EG1619" s="72"/>
      <c r="EH1619" s="72"/>
      <c r="EI1619" s="72"/>
      <c r="EJ1619" s="72"/>
      <c r="EK1619" s="72"/>
      <c r="EL1619" s="72"/>
      <c r="EM1619" s="72"/>
      <c r="EN1619" s="72"/>
      <c r="EO1619" s="72"/>
      <c r="EP1619" s="72"/>
      <c r="EQ1619" s="72"/>
      <c r="ER1619" s="72"/>
      <c r="ES1619" s="72"/>
      <c r="ET1619" s="72"/>
      <c r="EU1619" s="72"/>
      <c r="EV1619" s="72"/>
      <c r="EW1619" s="72"/>
      <c r="EX1619" s="72"/>
      <c r="EY1619" s="72"/>
      <c r="EZ1619" s="72"/>
      <c r="FA1619" s="72"/>
      <c r="FB1619" s="72"/>
      <c r="FC1619" s="72"/>
      <c r="FD1619" s="72"/>
      <c r="FE1619" s="72"/>
      <c r="FF1619" s="72"/>
      <c r="FG1619" s="72"/>
      <c r="FH1619" s="72"/>
      <c r="FI1619" s="72"/>
      <c r="FJ1619" s="72"/>
      <c r="FK1619" s="72"/>
      <c r="FL1619" s="72"/>
      <c r="FM1619" s="72"/>
      <c r="FN1619" s="72"/>
      <c r="FO1619" s="72"/>
      <c r="FP1619" s="72"/>
      <c r="FQ1619" s="72"/>
      <c r="FR1619" s="72"/>
      <c r="FS1619" s="72"/>
      <c r="FT1619" s="72"/>
      <c r="FU1619" s="72"/>
      <c r="FV1619" s="72"/>
      <c r="FW1619" s="72"/>
      <c r="FX1619" s="72"/>
      <c r="FY1619" s="72"/>
      <c r="FZ1619" s="72"/>
      <c r="GA1619" s="72"/>
      <c r="GB1619" s="72"/>
      <c r="GC1619" s="72"/>
      <c r="GD1619" s="72"/>
      <c r="GE1619" s="72"/>
      <c r="GF1619" s="72"/>
      <c r="GG1619" s="72"/>
      <c r="GH1619" s="72"/>
      <c r="GI1619" s="72"/>
      <c r="GJ1619" s="72"/>
      <c r="GK1619" s="72"/>
      <c r="GL1619" s="72"/>
      <c r="GM1619" s="72"/>
      <c r="GN1619" s="72"/>
      <c r="GO1619" s="72"/>
      <c r="GP1619" s="72"/>
      <c r="GQ1619" s="72"/>
      <c r="GR1619" s="72"/>
      <c r="GS1619" s="72"/>
      <c r="GT1619" s="72"/>
      <c r="GU1619" s="72"/>
      <c r="GV1619" s="72"/>
      <c r="GW1619" s="72"/>
      <c r="GX1619" s="72"/>
      <c r="GY1619" s="72"/>
      <c r="GZ1619" s="72"/>
      <c r="HA1619" s="72"/>
      <c r="HB1619" s="72"/>
      <c r="HC1619" s="72"/>
      <c r="HD1619" s="72"/>
      <c r="HE1619" s="72"/>
      <c r="HF1619" s="72"/>
      <c r="HG1619" s="72"/>
      <c r="HH1619" s="72"/>
      <c r="HI1619" s="72"/>
      <c r="HJ1619" s="72"/>
      <c r="HK1619" s="72"/>
      <c r="HL1619" s="72"/>
      <c r="HM1619" s="72"/>
      <c r="HN1619" s="72"/>
      <c r="HO1619" s="72"/>
      <c r="HP1619" s="72"/>
      <c r="HQ1619" s="72"/>
      <c r="HR1619" s="72"/>
      <c r="HS1619" s="72"/>
      <c r="HT1619" s="72"/>
      <c r="HU1619" s="72"/>
      <c r="HV1619" s="72"/>
      <c r="HW1619" s="72"/>
      <c r="HX1619" s="72"/>
      <c r="HY1619" s="72"/>
      <c r="HZ1619" s="72"/>
      <c r="IA1619" s="72"/>
      <c r="IB1619" s="72"/>
      <c r="IC1619" s="72"/>
      <c r="ID1619" s="72"/>
      <c r="IE1619" s="72"/>
      <c r="IF1619" s="72"/>
      <c r="IG1619" s="72"/>
      <c r="IH1619" s="72"/>
      <c r="II1619" s="72"/>
      <c r="IJ1619" s="72"/>
      <c r="IK1619" s="72"/>
      <c r="IL1619" s="72"/>
      <c r="IM1619" s="72"/>
      <c r="IN1619" s="72"/>
      <c r="IO1619" s="72"/>
      <c r="IP1619" s="72"/>
      <c r="IQ1619" s="72"/>
      <c r="IR1619" s="72"/>
      <c r="IS1619" s="72"/>
      <c r="IT1619" s="72"/>
      <c r="IU1619" s="72"/>
      <c r="IV1619" s="72"/>
      <c r="IW1619" s="72"/>
      <c r="IX1619" s="72"/>
      <c r="IY1619" s="72"/>
      <c r="IZ1619" s="72"/>
      <c r="JA1619" s="72"/>
      <c r="JB1619" s="72"/>
      <c r="JC1619" s="72"/>
      <c r="JD1619" s="72"/>
      <c r="JE1619" s="72"/>
      <c r="JF1619" s="72"/>
      <c r="JG1619" s="72"/>
      <c r="JH1619" s="72"/>
      <c r="JI1619" s="72"/>
      <c r="JJ1619" s="72"/>
      <c r="JK1619" s="72"/>
      <c r="JL1619" s="72"/>
      <c r="JM1619" s="72"/>
      <c r="JN1619" s="72"/>
      <c r="JO1619" s="72"/>
      <c r="JP1619" s="72"/>
      <c r="JQ1619" s="72"/>
      <c r="JR1619" s="72"/>
      <c r="JS1619" s="72"/>
      <c r="JT1619" s="72"/>
      <c r="JU1619" s="72"/>
      <c r="JV1619" s="72"/>
      <c r="JW1619" s="72"/>
      <c r="JX1619" s="72"/>
      <c r="JY1619" s="72"/>
      <c r="JZ1619" s="72"/>
      <c r="KA1619" s="72"/>
      <c r="KB1619" s="72"/>
      <c r="KC1619" s="72"/>
      <c r="KD1619" s="72"/>
      <c r="KE1619" s="72"/>
      <c r="KF1619" s="72"/>
      <c r="KG1619" s="72"/>
      <c r="KH1619" s="72"/>
      <c r="KI1619" s="72"/>
      <c r="KJ1619" s="72"/>
      <c r="KK1619" s="72"/>
      <c r="KL1619" s="72"/>
      <c r="KM1619" s="72"/>
      <c r="KN1619" s="72"/>
      <c r="KO1619" s="72"/>
      <c r="KP1619" s="72"/>
      <c r="KQ1619" s="72"/>
      <c r="KR1619" s="72"/>
      <c r="KS1619" s="72"/>
      <c r="KT1619" s="72"/>
      <c r="KU1619" s="72"/>
      <c r="KV1619" s="72"/>
      <c r="KW1619" s="72"/>
      <c r="KX1619" s="72"/>
      <c r="KY1619" s="72"/>
      <c r="KZ1619" s="72"/>
      <c r="LA1619" s="72"/>
      <c r="LB1619" s="72"/>
      <c r="LC1619" s="72"/>
      <c r="LD1619" s="72"/>
      <c r="LE1619" s="72"/>
      <c r="LF1619" s="72"/>
      <c r="LG1619" s="72"/>
      <c r="LH1619" s="72"/>
      <c r="LI1619" s="72"/>
      <c r="LJ1619" s="72"/>
      <c r="LK1619" s="72"/>
      <c r="LL1619" s="72"/>
      <c r="LM1619" s="72"/>
      <c r="LN1619" s="72"/>
      <c r="LO1619" s="72"/>
      <c r="LP1619" s="72"/>
      <c r="LQ1619" s="72"/>
      <c r="LR1619" s="72"/>
      <c r="LS1619" s="72"/>
      <c r="LT1619" s="72"/>
      <c r="LU1619" s="72"/>
      <c r="LV1619" s="72"/>
      <c r="LW1619" s="72"/>
      <c r="LX1619" s="72"/>
      <c r="LY1619" s="72"/>
      <c r="LZ1619" s="72"/>
      <c r="MA1619" s="72"/>
      <c r="MB1619" s="72"/>
      <c r="MC1619" s="72"/>
      <c r="MD1619" s="72"/>
      <c r="ME1619" s="72"/>
      <c r="MF1619" s="72"/>
      <c r="MG1619" s="72"/>
      <c r="MH1619" s="72"/>
      <c r="MI1619" s="72"/>
      <c r="MJ1619" s="72"/>
      <c r="MK1619" s="72"/>
      <c r="ML1619" s="72"/>
      <c r="MM1619" s="72"/>
      <c r="MN1619" s="72"/>
      <c r="MO1619" s="72"/>
      <c r="MP1619" s="72"/>
      <c r="MQ1619" s="72"/>
      <c r="MR1619" s="72"/>
      <c r="MS1619" s="72"/>
      <c r="MT1619" s="72"/>
      <c r="MU1619" s="72"/>
      <c r="MV1619" s="72"/>
      <c r="MW1619" s="72"/>
      <c r="MX1619" s="72"/>
      <c r="MY1619" s="72"/>
      <c r="MZ1619" s="72"/>
      <c r="NA1619" s="72"/>
      <c r="NB1619" s="72"/>
      <c r="NC1619" s="72"/>
      <c r="ND1619" s="72"/>
      <c r="NE1619" s="72"/>
      <c r="NF1619" s="72"/>
      <c r="NG1619" s="72"/>
      <c r="NH1619" s="72"/>
      <c r="NI1619" s="72"/>
      <c r="NJ1619" s="72"/>
      <c r="NK1619" s="72"/>
      <c r="NL1619" s="72"/>
      <c r="NM1619" s="72"/>
      <c r="NN1619" s="72"/>
      <c r="NO1619" s="72"/>
      <c r="NP1619" s="72"/>
      <c r="NQ1619" s="72"/>
      <c r="NR1619" s="72"/>
      <c r="NS1619" s="72"/>
      <c r="NT1619" s="72"/>
      <c r="NU1619" s="72"/>
      <c r="NV1619" s="72"/>
      <c r="NW1619" s="72"/>
      <c r="NX1619" s="72"/>
      <c r="NY1619" s="72"/>
      <c r="NZ1619" s="72"/>
      <c r="OA1619" s="72"/>
      <c r="OB1619" s="72"/>
      <c r="OC1619" s="72"/>
      <c r="OD1619" s="72"/>
      <c r="OE1619" s="72"/>
      <c r="OF1619" s="72"/>
      <c r="OG1619" s="72"/>
      <c r="OH1619" s="72"/>
      <c r="OI1619" s="72"/>
      <c r="OJ1619" s="72"/>
      <c r="OK1619" s="72"/>
      <c r="OL1619" s="72"/>
      <c r="OM1619" s="72"/>
      <c r="ON1619" s="72"/>
      <c r="OO1619" s="72"/>
      <c r="OP1619" s="72"/>
      <c r="OQ1619" s="72"/>
      <c r="OR1619" s="72"/>
      <c r="OS1619" s="72"/>
      <c r="OT1619" s="72"/>
      <c r="OU1619" s="72"/>
      <c r="OV1619" s="72"/>
      <c r="OW1619" s="72"/>
      <c r="OX1619" s="72"/>
      <c r="OY1619" s="72"/>
      <c r="OZ1619" s="72"/>
      <c r="PA1619" s="72"/>
      <c r="PB1619" s="72"/>
      <c r="PC1619" s="72"/>
      <c r="PD1619" s="72"/>
      <c r="PE1619" s="72"/>
      <c r="PF1619" s="72"/>
      <c r="PG1619" s="72"/>
      <c r="PH1619" s="72"/>
      <c r="PI1619" s="72"/>
      <c r="PJ1619" s="72"/>
      <c r="PK1619" s="72"/>
      <c r="PL1619" s="72"/>
      <c r="PM1619" s="72"/>
      <c r="PN1619" s="72"/>
      <c r="PO1619" s="72"/>
      <c r="PP1619" s="72"/>
      <c r="PQ1619" s="72"/>
      <c r="PR1619" s="72"/>
      <c r="PS1619" s="72"/>
      <c r="PT1619" s="72"/>
      <c r="PU1619" s="72"/>
      <c r="PV1619" s="72"/>
      <c r="PW1619" s="72"/>
      <c r="PX1619" s="72"/>
      <c r="PY1619" s="72"/>
      <c r="PZ1619" s="72"/>
      <c r="QA1619" s="72"/>
      <c r="QB1619" s="72"/>
      <c r="QC1619" s="72"/>
      <c r="QD1619" s="72"/>
      <c r="QE1619" s="72"/>
      <c r="QF1619" s="72"/>
      <c r="QG1619" s="72"/>
      <c r="QH1619" s="72"/>
      <c r="QI1619" s="72"/>
      <c r="QJ1619" s="72"/>
      <c r="QK1619" s="72"/>
      <c r="QL1619" s="72"/>
      <c r="QM1619" s="72"/>
      <c r="QN1619" s="72"/>
      <c r="QO1619" s="72"/>
      <c r="QP1619" s="72"/>
      <c r="QQ1619" s="72"/>
      <c r="QR1619" s="72"/>
      <c r="QS1619" s="72"/>
      <c r="QT1619" s="72"/>
      <c r="QU1619" s="72"/>
      <c r="QV1619" s="72"/>
      <c r="QW1619" s="72"/>
      <c r="QX1619" s="72"/>
      <c r="QY1619" s="72"/>
      <c r="QZ1619" s="72"/>
      <c r="RA1619" s="72"/>
      <c r="RB1619" s="72"/>
      <c r="RC1619" s="72"/>
      <c r="RD1619" s="72"/>
      <c r="RE1619" s="72"/>
      <c r="RF1619" s="72"/>
      <c r="RG1619" s="72"/>
      <c r="RH1619" s="72"/>
      <c r="RI1619" s="72"/>
      <c r="RJ1619" s="72"/>
      <c r="RK1619" s="72"/>
      <c r="RL1619" s="72"/>
      <c r="RM1619" s="72"/>
      <c r="RN1619" s="72"/>
      <c r="RO1619" s="72"/>
      <c r="RP1619" s="72"/>
      <c r="RQ1619" s="72"/>
      <c r="RR1619" s="72"/>
      <c r="RS1619" s="72"/>
      <c r="RT1619" s="72"/>
      <c r="RU1619" s="72"/>
      <c r="RV1619" s="72"/>
      <c r="RW1619" s="72"/>
      <c r="RX1619" s="72"/>
      <c r="RY1619" s="72"/>
      <c r="RZ1619" s="72"/>
      <c r="SA1619" s="72"/>
      <c r="SB1619" s="72"/>
      <c r="SC1619" s="72"/>
      <c r="SD1619" s="72"/>
      <c r="SE1619" s="72"/>
      <c r="SF1619" s="72"/>
      <c r="SG1619" s="72"/>
      <c r="SH1619" s="72"/>
      <c r="SI1619" s="72"/>
      <c r="SJ1619" s="72"/>
      <c r="SK1619" s="72"/>
      <c r="SL1619" s="72"/>
      <c r="SM1619" s="72"/>
      <c r="SN1619" s="72"/>
      <c r="SO1619" s="72"/>
      <c r="SP1619" s="72"/>
      <c r="SQ1619" s="72"/>
      <c r="SR1619" s="72"/>
      <c r="SS1619" s="72"/>
      <c r="ST1619" s="72"/>
      <c r="SU1619" s="72"/>
      <c r="SV1619" s="72"/>
      <c r="SW1619" s="72"/>
      <c r="SX1619" s="72"/>
      <c r="SY1619" s="72"/>
      <c r="SZ1619" s="72"/>
      <c r="TA1619" s="72"/>
      <c r="TB1619" s="72"/>
      <c r="TC1619" s="72"/>
    </row>
    <row r="1620" spans="1:523" ht="16.5" customHeight="1" x14ac:dyDescent="0.2">
      <c r="A1620" s="20">
        <v>1113</v>
      </c>
      <c r="B1620" s="20" t="s">
        <v>77</v>
      </c>
      <c r="C1620" s="20" t="s">
        <v>1108</v>
      </c>
      <c r="D1620" s="20" t="s">
        <v>38</v>
      </c>
      <c r="E1620" s="20" t="s">
        <v>1340</v>
      </c>
      <c r="F1620" s="22" t="s">
        <v>838</v>
      </c>
      <c r="G1620" s="73" t="s">
        <v>193</v>
      </c>
      <c r="H1620" s="20" t="s">
        <v>26</v>
      </c>
      <c r="I1620" s="20" t="s">
        <v>27</v>
      </c>
      <c r="J1620" s="22" t="s">
        <v>830</v>
      </c>
      <c r="K1620" s="20"/>
      <c r="L1620" s="20"/>
      <c r="M1620" s="20"/>
      <c r="N1620" s="20"/>
      <c r="O1620" s="20"/>
      <c r="P1620" s="77">
        <v>108183000</v>
      </c>
      <c r="Q1620" s="24">
        <v>1</v>
      </c>
      <c r="R1620" s="25">
        <v>45717</v>
      </c>
      <c r="S1620" s="20" t="s">
        <v>83</v>
      </c>
      <c r="T1620" s="23">
        <v>108183000</v>
      </c>
      <c r="U1620" s="27" t="s">
        <v>100</v>
      </c>
      <c r="V1620" s="27" t="s">
        <v>100</v>
      </c>
      <c r="W1620" s="72"/>
      <c r="X1620" s="72"/>
      <c r="Y1620" s="72"/>
      <c r="Z1620" s="72"/>
      <c r="AA1620" s="72"/>
      <c r="AB1620" s="72"/>
      <c r="AC1620" s="72"/>
      <c r="AD1620" s="72"/>
      <c r="AE1620" s="72"/>
      <c r="AF1620" s="72"/>
      <c r="AG1620" s="72"/>
      <c r="AH1620" s="72"/>
      <c r="AI1620" s="72"/>
      <c r="AJ1620" s="72"/>
      <c r="AK1620" s="72"/>
      <c r="AL1620" s="72"/>
      <c r="AM1620" s="72"/>
      <c r="AN1620" s="72"/>
      <c r="AO1620" s="72"/>
      <c r="AP1620" s="72"/>
      <c r="AQ1620" s="72"/>
      <c r="AR1620" s="72"/>
      <c r="AS1620" s="72"/>
      <c r="AT1620" s="72"/>
      <c r="AU1620" s="72"/>
      <c r="AV1620" s="72"/>
      <c r="AW1620" s="72"/>
      <c r="AX1620" s="72"/>
      <c r="AY1620" s="72"/>
      <c r="AZ1620" s="72"/>
      <c r="BA1620" s="72"/>
      <c r="BB1620" s="72"/>
      <c r="BC1620" s="72"/>
      <c r="BD1620" s="72"/>
      <c r="BE1620" s="72"/>
      <c r="BF1620" s="72"/>
      <c r="BG1620" s="72"/>
      <c r="BH1620" s="72"/>
      <c r="BI1620" s="72"/>
      <c r="BJ1620" s="72"/>
      <c r="BK1620" s="72"/>
      <c r="BL1620" s="72"/>
      <c r="BM1620" s="72"/>
      <c r="BN1620" s="72"/>
      <c r="BO1620" s="72"/>
      <c r="BP1620" s="72"/>
      <c r="BQ1620" s="72"/>
      <c r="BR1620" s="72"/>
      <c r="BS1620" s="72"/>
      <c r="BT1620" s="72"/>
      <c r="BU1620" s="72"/>
      <c r="BV1620" s="72"/>
      <c r="BW1620" s="72"/>
      <c r="BX1620" s="72"/>
      <c r="BY1620" s="72"/>
      <c r="BZ1620" s="72"/>
      <c r="CA1620" s="72"/>
      <c r="CB1620" s="72"/>
      <c r="CC1620" s="72"/>
      <c r="CD1620" s="72"/>
      <c r="CE1620" s="72"/>
      <c r="CF1620" s="72"/>
      <c r="CG1620" s="72"/>
      <c r="CH1620" s="72"/>
      <c r="CI1620" s="72"/>
      <c r="CJ1620" s="72"/>
      <c r="CK1620" s="72"/>
      <c r="CL1620" s="72"/>
      <c r="CM1620" s="72"/>
      <c r="CN1620" s="72"/>
      <c r="CO1620" s="72"/>
      <c r="CP1620" s="72"/>
      <c r="CQ1620" s="72"/>
      <c r="CR1620" s="72"/>
      <c r="CS1620" s="72"/>
      <c r="CT1620" s="72"/>
      <c r="CU1620" s="72"/>
      <c r="CV1620" s="72"/>
      <c r="CW1620" s="72"/>
      <c r="CX1620" s="72"/>
      <c r="CY1620" s="72"/>
      <c r="CZ1620" s="72"/>
      <c r="DA1620" s="72"/>
      <c r="DB1620" s="72"/>
      <c r="DC1620" s="72"/>
      <c r="DD1620" s="72"/>
      <c r="DE1620" s="72"/>
      <c r="DF1620" s="72"/>
      <c r="DG1620" s="72"/>
      <c r="DH1620" s="72"/>
      <c r="DI1620" s="72"/>
      <c r="DJ1620" s="72"/>
      <c r="DK1620" s="72"/>
      <c r="DL1620" s="72"/>
      <c r="DM1620" s="72"/>
      <c r="DN1620" s="72"/>
      <c r="DO1620" s="72"/>
      <c r="DP1620" s="72"/>
      <c r="DQ1620" s="72"/>
      <c r="DR1620" s="72"/>
      <c r="DS1620" s="72"/>
      <c r="DT1620" s="72"/>
      <c r="DU1620" s="72"/>
      <c r="DV1620" s="72"/>
      <c r="DW1620" s="72"/>
      <c r="DX1620" s="72"/>
      <c r="DY1620" s="72"/>
      <c r="DZ1620" s="72"/>
      <c r="EA1620" s="72"/>
      <c r="EB1620" s="72"/>
      <c r="EC1620" s="72"/>
      <c r="ED1620" s="72"/>
      <c r="EE1620" s="72"/>
      <c r="EF1620" s="72"/>
      <c r="EG1620" s="72"/>
      <c r="EH1620" s="72"/>
      <c r="EI1620" s="72"/>
      <c r="EJ1620" s="72"/>
      <c r="EK1620" s="72"/>
      <c r="EL1620" s="72"/>
      <c r="EM1620" s="72"/>
      <c r="EN1620" s="72"/>
      <c r="EO1620" s="72"/>
      <c r="EP1620" s="72"/>
      <c r="EQ1620" s="72"/>
      <c r="ER1620" s="72"/>
      <c r="ES1620" s="72"/>
      <c r="ET1620" s="72"/>
      <c r="EU1620" s="72"/>
      <c r="EV1620" s="72"/>
      <c r="EW1620" s="72"/>
      <c r="EX1620" s="72"/>
      <c r="EY1620" s="72"/>
      <c r="EZ1620" s="72"/>
      <c r="FA1620" s="72"/>
      <c r="FB1620" s="72"/>
      <c r="FC1620" s="72"/>
      <c r="FD1620" s="72"/>
      <c r="FE1620" s="72"/>
      <c r="FF1620" s="72"/>
      <c r="FG1620" s="72"/>
      <c r="FH1620" s="72"/>
      <c r="FI1620" s="72"/>
      <c r="FJ1620" s="72"/>
      <c r="FK1620" s="72"/>
      <c r="FL1620" s="72"/>
      <c r="FM1620" s="72"/>
      <c r="FN1620" s="72"/>
      <c r="FO1620" s="72"/>
      <c r="FP1620" s="72"/>
      <c r="FQ1620" s="72"/>
      <c r="FR1620" s="72"/>
      <c r="FS1620" s="72"/>
      <c r="FT1620" s="72"/>
      <c r="FU1620" s="72"/>
      <c r="FV1620" s="72"/>
      <c r="FW1620" s="72"/>
      <c r="FX1620" s="72"/>
      <c r="FY1620" s="72"/>
      <c r="FZ1620" s="72"/>
      <c r="GA1620" s="72"/>
      <c r="GB1620" s="72"/>
      <c r="GC1620" s="72"/>
      <c r="GD1620" s="72"/>
      <c r="GE1620" s="72"/>
      <c r="GF1620" s="72"/>
      <c r="GG1620" s="72"/>
      <c r="GH1620" s="72"/>
      <c r="GI1620" s="72"/>
      <c r="GJ1620" s="72"/>
      <c r="GK1620" s="72"/>
      <c r="GL1620" s="72"/>
      <c r="GM1620" s="72"/>
      <c r="GN1620" s="72"/>
      <c r="GO1620" s="72"/>
      <c r="GP1620" s="72"/>
      <c r="GQ1620" s="72"/>
      <c r="GR1620" s="72"/>
      <c r="GS1620" s="72"/>
      <c r="GT1620" s="72"/>
      <c r="GU1620" s="72"/>
      <c r="GV1620" s="72"/>
      <c r="GW1620" s="72"/>
      <c r="GX1620" s="72"/>
      <c r="GY1620" s="72"/>
      <c r="GZ1620" s="72"/>
      <c r="HA1620" s="72"/>
      <c r="HB1620" s="72"/>
      <c r="HC1620" s="72"/>
      <c r="HD1620" s="72"/>
      <c r="HE1620" s="72"/>
      <c r="HF1620" s="72"/>
      <c r="HG1620" s="72"/>
      <c r="HH1620" s="72"/>
      <c r="HI1620" s="72"/>
      <c r="HJ1620" s="72"/>
      <c r="HK1620" s="72"/>
      <c r="HL1620" s="72"/>
      <c r="HM1620" s="72"/>
      <c r="HN1620" s="72"/>
      <c r="HO1620" s="72"/>
      <c r="HP1620" s="72"/>
      <c r="HQ1620" s="72"/>
      <c r="HR1620" s="72"/>
      <c r="HS1620" s="72"/>
      <c r="HT1620" s="72"/>
      <c r="HU1620" s="72"/>
      <c r="HV1620" s="72"/>
      <c r="HW1620" s="72"/>
      <c r="HX1620" s="72"/>
      <c r="HY1620" s="72"/>
      <c r="HZ1620" s="72"/>
      <c r="IA1620" s="72"/>
      <c r="IB1620" s="72"/>
      <c r="IC1620" s="72"/>
      <c r="ID1620" s="72"/>
      <c r="IE1620" s="72"/>
      <c r="IF1620" s="72"/>
      <c r="IG1620" s="72"/>
      <c r="IH1620" s="72"/>
      <c r="II1620" s="72"/>
      <c r="IJ1620" s="72"/>
      <c r="IK1620" s="72"/>
      <c r="IL1620" s="72"/>
      <c r="IM1620" s="72"/>
      <c r="IN1620" s="72"/>
      <c r="IO1620" s="72"/>
      <c r="IP1620" s="72"/>
      <c r="IQ1620" s="72"/>
      <c r="IR1620" s="72"/>
      <c r="IS1620" s="72"/>
      <c r="IT1620" s="72"/>
      <c r="IU1620" s="72"/>
      <c r="IV1620" s="72"/>
      <c r="IW1620" s="72"/>
      <c r="IX1620" s="72"/>
      <c r="IY1620" s="72"/>
      <c r="IZ1620" s="72"/>
      <c r="JA1620" s="72"/>
      <c r="JB1620" s="72"/>
      <c r="JC1620" s="72"/>
      <c r="JD1620" s="72"/>
      <c r="JE1620" s="72"/>
      <c r="JF1620" s="72"/>
      <c r="JG1620" s="72"/>
      <c r="JH1620" s="72"/>
      <c r="JI1620" s="72"/>
      <c r="JJ1620" s="72"/>
      <c r="JK1620" s="72"/>
      <c r="JL1620" s="72"/>
      <c r="JM1620" s="72"/>
      <c r="JN1620" s="72"/>
      <c r="JO1620" s="72"/>
      <c r="JP1620" s="72"/>
      <c r="JQ1620" s="72"/>
      <c r="JR1620" s="72"/>
      <c r="JS1620" s="72"/>
      <c r="JT1620" s="72"/>
      <c r="JU1620" s="72"/>
      <c r="JV1620" s="72"/>
      <c r="JW1620" s="72"/>
      <c r="JX1620" s="72"/>
      <c r="JY1620" s="72"/>
      <c r="JZ1620" s="72"/>
      <c r="KA1620" s="72"/>
      <c r="KB1620" s="72"/>
      <c r="KC1620" s="72"/>
      <c r="KD1620" s="72"/>
      <c r="KE1620" s="72"/>
      <c r="KF1620" s="72"/>
      <c r="KG1620" s="72"/>
      <c r="KH1620" s="72"/>
      <c r="KI1620" s="72"/>
      <c r="KJ1620" s="72"/>
      <c r="KK1620" s="72"/>
      <c r="KL1620" s="72"/>
      <c r="KM1620" s="72"/>
      <c r="KN1620" s="72"/>
      <c r="KO1620" s="72"/>
      <c r="KP1620" s="72"/>
      <c r="KQ1620" s="72"/>
      <c r="KR1620" s="72"/>
      <c r="KS1620" s="72"/>
      <c r="KT1620" s="72"/>
      <c r="KU1620" s="72"/>
      <c r="KV1620" s="72"/>
      <c r="KW1620" s="72"/>
      <c r="KX1620" s="72"/>
      <c r="KY1620" s="72"/>
      <c r="KZ1620" s="72"/>
      <c r="LA1620" s="72"/>
      <c r="LB1620" s="72"/>
      <c r="LC1620" s="72"/>
      <c r="LD1620" s="72"/>
      <c r="LE1620" s="72"/>
      <c r="LF1620" s="72"/>
      <c r="LG1620" s="72"/>
      <c r="LH1620" s="72"/>
      <c r="LI1620" s="72"/>
      <c r="LJ1620" s="72"/>
      <c r="LK1620" s="72"/>
      <c r="LL1620" s="72"/>
      <c r="LM1620" s="72"/>
      <c r="LN1620" s="72"/>
      <c r="LO1620" s="72"/>
      <c r="LP1620" s="72"/>
      <c r="LQ1620" s="72"/>
      <c r="LR1620" s="72"/>
      <c r="LS1620" s="72"/>
      <c r="LT1620" s="72"/>
      <c r="LU1620" s="72"/>
      <c r="LV1620" s="72"/>
      <c r="LW1620" s="72"/>
      <c r="LX1620" s="72"/>
      <c r="LY1620" s="72"/>
      <c r="LZ1620" s="72"/>
      <c r="MA1620" s="72"/>
      <c r="MB1620" s="72"/>
      <c r="MC1620" s="72"/>
      <c r="MD1620" s="72"/>
      <c r="ME1620" s="72"/>
      <c r="MF1620" s="72"/>
      <c r="MG1620" s="72"/>
      <c r="MH1620" s="72"/>
      <c r="MI1620" s="72"/>
      <c r="MJ1620" s="72"/>
      <c r="MK1620" s="72"/>
      <c r="ML1620" s="72"/>
      <c r="MM1620" s="72"/>
      <c r="MN1620" s="72"/>
      <c r="MO1620" s="72"/>
      <c r="MP1620" s="72"/>
      <c r="MQ1620" s="72"/>
      <c r="MR1620" s="72"/>
      <c r="MS1620" s="72"/>
      <c r="MT1620" s="72"/>
      <c r="MU1620" s="72"/>
      <c r="MV1620" s="72"/>
      <c r="MW1620" s="72"/>
      <c r="MX1620" s="72"/>
      <c r="MY1620" s="72"/>
      <c r="MZ1620" s="72"/>
      <c r="NA1620" s="72"/>
      <c r="NB1620" s="72"/>
      <c r="NC1620" s="72"/>
      <c r="ND1620" s="72"/>
      <c r="NE1620" s="72"/>
      <c r="NF1620" s="72"/>
      <c r="NG1620" s="72"/>
      <c r="NH1620" s="72"/>
      <c r="NI1620" s="72"/>
      <c r="NJ1620" s="72"/>
      <c r="NK1620" s="72"/>
      <c r="NL1620" s="72"/>
      <c r="NM1620" s="72"/>
      <c r="NN1620" s="72"/>
      <c r="NO1620" s="72"/>
      <c r="NP1620" s="72"/>
      <c r="NQ1620" s="72"/>
      <c r="NR1620" s="72"/>
      <c r="NS1620" s="72"/>
      <c r="NT1620" s="72"/>
      <c r="NU1620" s="72"/>
      <c r="NV1620" s="72"/>
      <c r="NW1620" s="72"/>
      <c r="NX1620" s="72"/>
      <c r="NY1620" s="72"/>
      <c r="NZ1620" s="72"/>
      <c r="OA1620" s="72"/>
      <c r="OB1620" s="72"/>
      <c r="OC1620" s="72"/>
      <c r="OD1620" s="72"/>
      <c r="OE1620" s="72"/>
      <c r="OF1620" s="72"/>
      <c r="OG1620" s="72"/>
      <c r="OH1620" s="72"/>
      <c r="OI1620" s="72"/>
      <c r="OJ1620" s="72"/>
      <c r="OK1620" s="72"/>
      <c r="OL1620" s="72"/>
      <c r="OM1620" s="72"/>
      <c r="ON1620" s="72"/>
      <c r="OO1620" s="72"/>
      <c r="OP1620" s="72"/>
      <c r="OQ1620" s="72"/>
      <c r="OR1620" s="72"/>
      <c r="OS1620" s="72"/>
      <c r="OT1620" s="72"/>
      <c r="OU1620" s="72"/>
      <c r="OV1620" s="72"/>
      <c r="OW1620" s="72"/>
      <c r="OX1620" s="72"/>
      <c r="OY1620" s="72"/>
      <c r="OZ1620" s="72"/>
      <c r="PA1620" s="72"/>
      <c r="PB1620" s="72"/>
      <c r="PC1620" s="72"/>
      <c r="PD1620" s="72"/>
      <c r="PE1620" s="72"/>
      <c r="PF1620" s="72"/>
      <c r="PG1620" s="72"/>
      <c r="PH1620" s="72"/>
      <c r="PI1620" s="72"/>
      <c r="PJ1620" s="72"/>
      <c r="PK1620" s="72"/>
      <c r="PL1620" s="72"/>
      <c r="PM1620" s="72"/>
      <c r="PN1620" s="72"/>
      <c r="PO1620" s="72"/>
      <c r="PP1620" s="72"/>
      <c r="PQ1620" s="72"/>
      <c r="PR1620" s="72"/>
      <c r="PS1620" s="72"/>
      <c r="PT1620" s="72"/>
      <c r="PU1620" s="72"/>
      <c r="PV1620" s="72"/>
      <c r="PW1620" s="72"/>
      <c r="PX1620" s="72"/>
      <c r="PY1620" s="72"/>
      <c r="PZ1620" s="72"/>
      <c r="QA1620" s="72"/>
      <c r="QB1620" s="72"/>
      <c r="QC1620" s="72"/>
      <c r="QD1620" s="72"/>
      <c r="QE1620" s="72"/>
      <c r="QF1620" s="72"/>
      <c r="QG1620" s="72"/>
      <c r="QH1620" s="72"/>
      <c r="QI1620" s="72"/>
      <c r="QJ1620" s="72"/>
      <c r="QK1620" s="72"/>
      <c r="QL1620" s="72"/>
      <c r="QM1620" s="72"/>
      <c r="QN1620" s="72"/>
      <c r="QO1620" s="72"/>
      <c r="QP1620" s="72"/>
      <c r="QQ1620" s="72"/>
      <c r="QR1620" s="72"/>
      <c r="QS1620" s="72"/>
      <c r="QT1620" s="72"/>
      <c r="QU1620" s="72"/>
      <c r="QV1620" s="72"/>
      <c r="QW1620" s="72"/>
      <c r="QX1620" s="72"/>
      <c r="QY1620" s="72"/>
      <c r="QZ1620" s="72"/>
      <c r="RA1620" s="72"/>
      <c r="RB1620" s="72"/>
      <c r="RC1620" s="72"/>
      <c r="RD1620" s="72"/>
      <c r="RE1620" s="72"/>
      <c r="RF1620" s="72"/>
      <c r="RG1620" s="72"/>
      <c r="RH1620" s="72"/>
      <c r="RI1620" s="72"/>
      <c r="RJ1620" s="72"/>
      <c r="RK1620" s="72"/>
      <c r="RL1620" s="72"/>
      <c r="RM1620" s="72"/>
      <c r="RN1620" s="72"/>
      <c r="RO1620" s="72"/>
      <c r="RP1620" s="72"/>
      <c r="RQ1620" s="72"/>
      <c r="RR1620" s="72"/>
      <c r="RS1620" s="72"/>
      <c r="RT1620" s="72"/>
      <c r="RU1620" s="72"/>
      <c r="RV1620" s="72"/>
      <c r="RW1620" s="72"/>
      <c r="RX1620" s="72"/>
      <c r="RY1620" s="72"/>
      <c r="RZ1620" s="72"/>
      <c r="SA1620" s="72"/>
      <c r="SB1620" s="72"/>
      <c r="SC1620" s="72"/>
      <c r="SD1620" s="72"/>
      <c r="SE1620" s="72"/>
      <c r="SF1620" s="72"/>
      <c r="SG1620" s="72"/>
      <c r="SH1620" s="72"/>
      <c r="SI1620" s="72"/>
      <c r="SJ1620" s="72"/>
      <c r="SK1620" s="72"/>
      <c r="SL1620" s="72"/>
      <c r="SM1620" s="72"/>
      <c r="SN1620" s="72"/>
      <c r="SO1620" s="72"/>
      <c r="SP1620" s="72"/>
      <c r="SQ1620" s="72"/>
      <c r="SR1620" s="72"/>
      <c r="SS1620" s="72"/>
      <c r="ST1620" s="72"/>
      <c r="SU1620" s="72"/>
      <c r="SV1620" s="72"/>
      <c r="SW1620" s="72"/>
      <c r="SX1620" s="72"/>
      <c r="SY1620" s="72"/>
      <c r="SZ1620" s="72"/>
      <c r="TA1620" s="72"/>
      <c r="TB1620" s="72"/>
      <c r="TC1620" s="72"/>
    </row>
    <row r="1621" spans="1:523" ht="16.5" customHeight="1" x14ac:dyDescent="0.2">
      <c r="A1621" s="20">
        <v>1115</v>
      </c>
      <c r="B1621" s="20" t="s">
        <v>77</v>
      </c>
      <c r="C1621" s="20" t="s">
        <v>830</v>
      </c>
      <c r="D1621" s="20" t="s">
        <v>38</v>
      </c>
      <c r="E1621" s="20" t="s">
        <v>1345</v>
      </c>
      <c r="F1621" s="22" t="s">
        <v>1078</v>
      </c>
      <c r="G1621" s="73" t="s">
        <v>86</v>
      </c>
      <c r="H1621" s="20" t="s">
        <v>35</v>
      </c>
      <c r="I1621" s="20" t="s">
        <v>27</v>
      </c>
      <c r="J1621" s="22" t="s">
        <v>1109</v>
      </c>
      <c r="K1621" s="20"/>
      <c r="L1621" s="20"/>
      <c r="M1621" s="20"/>
      <c r="N1621" s="20"/>
      <c r="O1621" s="20"/>
      <c r="P1621" s="77">
        <v>13100000</v>
      </c>
      <c r="Q1621" s="24">
        <v>35</v>
      </c>
      <c r="R1621" s="25">
        <v>45717</v>
      </c>
      <c r="S1621" s="20" t="s">
        <v>29</v>
      </c>
      <c r="T1621" s="26">
        <f>P1621*Q1621</f>
        <v>458500000</v>
      </c>
      <c r="U1621" s="27" t="s">
        <v>100</v>
      </c>
      <c r="V1621" s="27" t="s">
        <v>100</v>
      </c>
      <c r="W1621" s="72"/>
      <c r="X1621" s="72"/>
      <c r="Y1621" s="72"/>
      <c r="Z1621" s="72"/>
      <c r="AA1621" s="72"/>
      <c r="AB1621" s="72"/>
      <c r="AC1621" s="72"/>
      <c r="AD1621" s="72"/>
      <c r="AE1621" s="72"/>
      <c r="AF1621" s="72"/>
      <c r="AG1621" s="72"/>
      <c r="AH1621" s="72"/>
      <c r="AI1621" s="72"/>
      <c r="AJ1621" s="72"/>
      <c r="AK1621" s="72"/>
      <c r="AL1621" s="72"/>
      <c r="AM1621" s="72"/>
      <c r="AN1621" s="72"/>
      <c r="AO1621" s="72"/>
      <c r="AP1621" s="72"/>
      <c r="AQ1621" s="72"/>
      <c r="AR1621" s="72"/>
      <c r="AS1621" s="72"/>
      <c r="AT1621" s="72"/>
      <c r="AU1621" s="72"/>
      <c r="AV1621" s="72"/>
      <c r="AW1621" s="72"/>
      <c r="AX1621" s="72"/>
      <c r="AY1621" s="72"/>
      <c r="AZ1621" s="72"/>
      <c r="BA1621" s="72"/>
      <c r="BB1621" s="72"/>
      <c r="BC1621" s="72"/>
      <c r="BD1621" s="72"/>
      <c r="BE1621" s="72"/>
      <c r="BF1621" s="72"/>
      <c r="BG1621" s="72"/>
      <c r="BH1621" s="72"/>
      <c r="BI1621" s="72"/>
      <c r="BJ1621" s="72"/>
      <c r="BK1621" s="72"/>
      <c r="BL1621" s="72"/>
      <c r="BM1621" s="72"/>
      <c r="BN1621" s="72"/>
      <c r="BO1621" s="72"/>
      <c r="BP1621" s="72"/>
      <c r="BQ1621" s="72"/>
      <c r="BR1621" s="72"/>
      <c r="BS1621" s="72"/>
      <c r="BT1621" s="72"/>
      <c r="BU1621" s="72"/>
      <c r="BV1621" s="72"/>
      <c r="BW1621" s="72"/>
      <c r="BX1621" s="72"/>
      <c r="BY1621" s="72"/>
      <c r="BZ1621" s="72"/>
      <c r="CA1621" s="72"/>
      <c r="CB1621" s="72"/>
      <c r="CC1621" s="72"/>
      <c r="CD1621" s="72"/>
      <c r="CE1621" s="72"/>
      <c r="CF1621" s="72"/>
      <c r="CG1621" s="72"/>
      <c r="CH1621" s="72"/>
      <c r="CI1621" s="72"/>
      <c r="CJ1621" s="72"/>
      <c r="CK1621" s="72"/>
      <c r="CL1621" s="72"/>
      <c r="CM1621" s="72"/>
      <c r="CN1621" s="72"/>
      <c r="CO1621" s="72"/>
      <c r="CP1621" s="72"/>
      <c r="CQ1621" s="72"/>
      <c r="CR1621" s="72"/>
      <c r="CS1621" s="72"/>
      <c r="CT1621" s="72"/>
      <c r="CU1621" s="72"/>
      <c r="CV1621" s="72"/>
      <c r="CW1621" s="72"/>
      <c r="CX1621" s="72"/>
      <c r="CY1621" s="72"/>
      <c r="CZ1621" s="72"/>
      <c r="DA1621" s="72"/>
      <c r="DB1621" s="72"/>
      <c r="DC1621" s="72"/>
      <c r="DD1621" s="72"/>
      <c r="DE1621" s="72"/>
      <c r="DF1621" s="72"/>
      <c r="DG1621" s="72"/>
      <c r="DH1621" s="72"/>
      <c r="DI1621" s="72"/>
      <c r="DJ1621" s="72"/>
      <c r="DK1621" s="72"/>
      <c r="DL1621" s="72"/>
      <c r="DM1621" s="72"/>
      <c r="DN1621" s="72"/>
      <c r="DO1621" s="72"/>
      <c r="DP1621" s="72"/>
      <c r="DQ1621" s="72"/>
      <c r="DR1621" s="72"/>
      <c r="DS1621" s="72"/>
      <c r="DT1621" s="72"/>
      <c r="DU1621" s="72"/>
      <c r="DV1621" s="72"/>
      <c r="DW1621" s="72"/>
      <c r="DX1621" s="72"/>
      <c r="DY1621" s="72"/>
      <c r="DZ1621" s="72"/>
      <c r="EA1621" s="72"/>
      <c r="EB1621" s="72"/>
      <c r="EC1621" s="72"/>
      <c r="ED1621" s="72"/>
      <c r="EE1621" s="72"/>
      <c r="EF1621" s="72"/>
      <c r="EG1621" s="72"/>
      <c r="EH1621" s="72"/>
      <c r="EI1621" s="72"/>
      <c r="EJ1621" s="72"/>
      <c r="EK1621" s="72"/>
      <c r="EL1621" s="72"/>
      <c r="EM1621" s="72"/>
      <c r="EN1621" s="72"/>
      <c r="EO1621" s="72"/>
      <c r="EP1621" s="72"/>
      <c r="EQ1621" s="72"/>
      <c r="ER1621" s="72"/>
      <c r="ES1621" s="72"/>
      <c r="ET1621" s="72"/>
      <c r="EU1621" s="72"/>
      <c r="EV1621" s="72"/>
      <c r="EW1621" s="72"/>
      <c r="EX1621" s="72"/>
      <c r="EY1621" s="72"/>
      <c r="EZ1621" s="72"/>
      <c r="FA1621" s="72"/>
      <c r="FB1621" s="72"/>
      <c r="FC1621" s="72"/>
      <c r="FD1621" s="72"/>
      <c r="FE1621" s="72"/>
      <c r="FF1621" s="72"/>
      <c r="FG1621" s="72"/>
      <c r="FH1621" s="72"/>
      <c r="FI1621" s="72"/>
      <c r="FJ1621" s="72"/>
      <c r="FK1621" s="72"/>
      <c r="FL1621" s="72"/>
      <c r="FM1621" s="72"/>
      <c r="FN1621" s="72"/>
      <c r="FO1621" s="72"/>
      <c r="FP1621" s="72"/>
      <c r="FQ1621" s="72"/>
      <c r="FR1621" s="72"/>
      <c r="FS1621" s="72"/>
      <c r="FT1621" s="72"/>
      <c r="FU1621" s="72"/>
      <c r="FV1621" s="72"/>
      <c r="FW1621" s="72"/>
      <c r="FX1621" s="72"/>
      <c r="FY1621" s="72"/>
      <c r="FZ1621" s="72"/>
      <c r="GA1621" s="72"/>
      <c r="GB1621" s="72"/>
      <c r="GC1621" s="72"/>
      <c r="GD1621" s="72"/>
      <c r="GE1621" s="72"/>
      <c r="GF1621" s="72"/>
      <c r="GG1621" s="72"/>
      <c r="GH1621" s="72"/>
      <c r="GI1621" s="72"/>
      <c r="GJ1621" s="72"/>
      <c r="GK1621" s="72"/>
      <c r="GL1621" s="72"/>
      <c r="GM1621" s="72"/>
      <c r="GN1621" s="72"/>
      <c r="GO1621" s="72"/>
      <c r="GP1621" s="72"/>
      <c r="GQ1621" s="72"/>
      <c r="GR1621" s="72"/>
      <c r="GS1621" s="72"/>
      <c r="GT1621" s="72"/>
      <c r="GU1621" s="72"/>
      <c r="GV1621" s="72"/>
      <c r="GW1621" s="72"/>
      <c r="GX1621" s="72"/>
      <c r="GY1621" s="72"/>
      <c r="GZ1621" s="72"/>
      <c r="HA1621" s="72"/>
      <c r="HB1621" s="72"/>
      <c r="HC1621" s="72"/>
      <c r="HD1621" s="72"/>
      <c r="HE1621" s="72"/>
      <c r="HF1621" s="72"/>
      <c r="HG1621" s="72"/>
      <c r="HH1621" s="72"/>
      <c r="HI1621" s="72"/>
      <c r="HJ1621" s="72"/>
      <c r="HK1621" s="72"/>
      <c r="HL1621" s="72"/>
      <c r="HM1621" s="72"/>
      <c r="HN1621" s="72"/>
      <c r="HO1621" s="72"/>
      <c r="HP1621" s="72"/>
      <c r="HQ1621" s="72"/>
      <c r="HR1621" s="72"/>
      <c r="HS1621" s="72"/>
      <c r="HT1621" s="72"/>
      <c r="HU1621" s="72"/>
      <c r="HV1621" s="72"/>
      <c r="HW1621" s="72"/>
      <c r="HX1621" s="72"/>
      <c r="HY1621" s="72"/>
      <c r="HZ1621" s="72"/>
      <c r="IA1621" s="72"/>
      <c r="IB1621" s="72"/>
      <c r="IC1621" s="72"/>
      <c r="ID1621" s="72"/>
      <c r="IE1621" s="72"/>
      <c r="IF1621" s="72"/>
      <c r="IG1621" s="72"/>
      <c r="IH1621" s="72"/>
      <c r="II1621" s="72"/>
      <c r="IJ1621" s="72"/>
      <c r="IK1621" s="72"/>
      <c r="IL1621" s="72"/>
      <c r="IM1621" s="72"/>
      <c r="IN1621" s="72"/>
      <c r="IO1621" s="72"/>
      <c r="IP1621" s="72"/>
      <c r="IQ1621" s="72"/>
      <c r="IR1621" s="72"/>
      <c r="IS1621" s="72"/>
      <c r="IT1621" s="72"/>
      <c r="IU1621" s="72"/>
      <c r="IV1621" s="72"/>
      <c r="IW1621" s="72"/>
      <c r="IX1621" s="72"/>
      <c r="IY1621" s="72"/>
      <c r="IZ1621" s="72"/>
      <c r="JA1621" s="72"/>
      <c r="JB1621" s="72"/>
      <c r="JC1621" s="72"/>
      <c r="JD1621" s="72"/>
      <c r="JE1621" s="72"/>
      <c r="JF1621" s="72"/>
      <c r="JG1621" s="72"/>
      <c r="JH1621" s="72"/>
      <c r="JI1621" s="72"/>
      <c r="JJ1621" s="72"/>
      <c r="JK1621" s="72"/>
      <c r="JL1621" s="72"/>
      <c r="JM1621" s="72"/>
      <c r="JN1621" s="72"/>
      <c r="JO1621" s="72"/>
      <c r="JP1621" s="72"/>
      <c r="JQ1621" s="72"/>
      <c r="JR1621" s="72"/>
      <c r="JS1621" s="72"/>
      <c r="JT1621" s="72"/>
      <c r="JU1621" s="72"/>
      <c r="JV1621" s="72"/>
      <c r="JW1621" s="72"/>
      <c r="JX1621" s="72"/>
      <c r="JY1621" s="72"/>
      <c r="JZ1621" s="72"/>
      <c r="KA1621" s="72"/>
      <c r="KB1621" s="72"/>
      <c r="KC1621" s="72"/>
      <c r="KD1621" s="72"/>
      <c r="KE1621" s="72"/>
      <c r="KF1621" s="72"/>
      <c r="KG1621" s="72"/>
      <c r="KH1621" s="72"/>
      <c r="KI1621" s="72"/>
      <c r="KJ1621" s="72"/>
      <c r="KK1621" s="72"/>
      <c r="KL1621" s="72"/>
      <c r="KM1621" s="72"/>
      <c r="KN1621" s="72"/>
      <c r="KO1621" s="72"/>
      <c r="KP1621" s="72"/>
      <c r="KQ1621" s="72"/>
      <c r="KR1621" s="72"/>
      <c r="KS1621" s="72"/>
      <c r="KT1621" s="72"/>
      <c r="KU1621" s="72"/>
      <c r="KV1621" s="72"/>
      <c r="KW1621" s="72"/>
      <c r="KX1621" s="72"/>
      <c r="KY1621" s="72"/>
      <c r="KZ1621" s="72"/>
      <c r="LA1621" s="72"/>
      <c r="LB1621" s="72"/>
      <c r="LC1621" s="72"/>
      <c r="LD1621" s="72"/>
      <c r="LE1621" s="72"/>
      <c r="LF1621" s="72"/>
      <c r="LG1621" s="72"/>
      <c r="LH1621" s="72"/>
      <c r="LI1621" s="72"/>
      <c r="LJ1621" s="72"/>
      <c r="LK1621" s="72"/>
      <c r="LL1621" s="72"/>
      <c r="LM1621" s="72"/>
      <c r="LN1621" s="72"/>
      <c r="LO1621" s="72"/>
      <c r="LP1621" s="72"/>
      <c r="LQ1621" s="72"/>
      <c r="LR1621" s="72"/>
      <c r="LS1621" s="72"/>
      <c r="LT1621" s="72"/>
      <c r="LU1621" s="72"/>
      <c r="LV1621" s="72"/>
      <c r="LW1621" s="72"/>
      <c r="LX1621" s="72"/>
      <c r="LY1621" s="72"/>
      <c r="LZ1621" s="72"/>
      <c r="MA1621" s="72"/>
      <c r="MB1621" s="72"/>
      <c r="MC1621" s="72"/>
      <c r="MD1621" s="72"/>
      <c r="ME1621" s="72"/>
      <c r="MF1621" s="72"/>
      <c r="MG1621" s="72"/>
      <c r="MH1621" s="72"/>
      <c r="MI1621" s="72"/>
      <c r="MJ1621" s="72"/>
      <c r="MK1621" s="72"/>
      <c r="ML1621" s="72"/>
      <c r="MM1621" s="72"/>
      <c r="MN1621" s="72"/>
      <c r="MO1621" s="72"/>
      <c r="MP1621" s="72"/>
      <c r="MQ1621" s="72"/>
      <c r="MR1621" s="72"/>
      <c r="MS1621" s="72"/>
      <c r="MT1621" s="72"/>
      <c r="MU1621" s="72"/>
      <c r="MV1621" s="72"/>
      <c r="MW1621" s="72"/>
      <c r="MX1621" s="72"/>
      <c r="MY1621" s="72"/>
      <c r="MZ1621" s="72"/>
      <c r="NA1621" s="72"/>
      <c r="NB1621" s="72"/>
      <c r="NC1621" s="72"/>
      <c r="ND1621" s="72"/>
      <c r="NE1621" s="72"/>
      <c r="NF1621" s="72"/>
      <c r="NG1621" s="72"/>
      <c r="NH1621" s="72"/>
      <c r="NI1621" s="72"/>
      <c r="NJ1621" s="72"/>
      <c r="NK1621" s="72"/>
      <c r="NL1621" s="72"/>
      <c r="NM1621" s="72"/>
      <c r="NN1621" s="72"/>
      <c r="NO1621" s="72"/>
      <c r="NP1621" s="72"/>
      <c r="NQ1621" s="72"/>
      <c r="NR1621" s="72"/>
      <c r="NS1621" s="72"/>
      <c r="NT1621" s="72"/>
      <c r="NU1621" s="72"/>
      <c r="NV1621" s="72"/>
      <c r="NW1621" s="72"/>
      <c r="NX1621" s="72"/>
      <c r="NY1621" s="72"/>
      <c r="NZ1621" s="72"/>
      <c r="OA1621" s="72"/>
      <c r="OB1621" s="72"/>
      <c r="OC1621" s="72"/>
      <c r="OD1621" s="72"/>
      <c r="OE1621" s="72"/>
      <c r="OF1621" s="72"/>
      <c r="OG1621" s="72"/>
      <c r="OH1621" s="72"/>
      <c r="OI1621" s="72"/>
      <c r="OJ1621" s="72"/>
      <c r="OK1621" s="72"/>
      <c r="OL1621" s="72"/>
      <c r="OM1621" s="72"/>
      <c r="ON1621" s="72"/>
      <c r="OO1621" s="72"/>
      <c r="OP1621" s="72"/>
      <c r="OQ1621" s="72"/>
      <c r="OR1621" s="72"/>
      <c r="OS1621" s="72"/>
      <c r="OT1621" s="72"/>
      <c r="OU1621" s="72"/>
      <c r="OV1621" s="72"/>
      <c r="OW1621" s="72"/>
      <c r="OX1621" s="72"/>
      <c r="OY1621" s="72"/>
      <c r="OZ1621" s="72"/>
      <c r="PA1621" s="72"/>
      <c r="PB1621" s="72"/>
      <c r="PC1621" s="72"/>
      <c r="PD1621" s="72"/>
      <c r="PE1621" s="72"/>
      <c r="PF1621" s="72"/>
      <c r="PG1621" s="72"/>
      <c r="PH1621" s="72"/>
      <c r="PI1621" s="72"/>
      <c r="PJ1621" s="72"/>
      <c r="PK1621" s="72"/>
      <c r="PL1621" s="72"/>
      <c r="PM1621" s="72"/>
      <c r="PN1621" s="72"/>
      <c r="PO1621" s="72"/>
      <c r="PP1621" s="72"/>
      <c r="PQ1621" s="72"/>
      <c r="PR1621" s="72"/>
      <c r="PS1621" s="72"/>
      <c r="PT1621" s="72"/>
      <c r="PU1621" s="72"/>
      <c r="PV1621" s="72"/>
      <c r="PW1621" s="72"/>
      <c r="PX1621" s="72"/>
      <c r="PY1621" s="72"/>
      <c r="PZ1621" s="72"/>
      <c r="QA1621" s="72"/>
      <c r="QB1621" s="72"/>
      <c r="QC1621" s="72"/>
      <c r="QD1621" s="72"/>
      <c r="QE1621" s="72"/>
      <c r="QF1621" s="72"/>
      <c r="QG1621" s="72"/>
      <c r="QH1621" s="72"/>
      <c r="QI1621" s="72"/>
      <c r="QJ1621" s="72"/>
      <c r="QK1621" s="72"/>
      <c r="QL1621" s="72"/>
      <c r="QM1621" s="72"/>
      <c r="QN1621" s="72"/>
      <c r="QO1621" s="72"/>
      <c r="QP1621" s="72"/>
      <c r="QQ1621" s="72"/>
      <c r="QR1621" s="72"/>
      <c r="QS1621" s="72"/>
      <c r="QT1621" s="72"/>
      <c r="QU1621" s="72"/>
      <c r="QV1621" s="72"/>
      <c r="QW1621" s="72"/>
      <c r="QX1621" s="72"/>
      <c r="QY1621" s="72"/>
      <c r="QZ1621" s="72"/>
      <c r="RA1621" s="72"/>
      <c r="RB1621" s="72"/>
      <c r="RC1621" s="72"/>
      <c r="RD1621" s="72"/>
      <c r="RE1621" s="72"/>
      <c r="RF1621" s="72"/>
      <c r="RG1621" s="72"/>
      <c r="RH1621" s="72"/>
      <c r="RI1621" s="72"/>
      <c r="RJ1621" s="72"/>
      <c r="RK1621" s="72"/>
      <c r="RL1621" s="72"/>
      <c r="RM1621" s="72"/>
      <c r="RN1621" s="72"/>
      <c r="RO1621" s="72"/>
      <c r="RP1621" s="72"/>
      <c r="RQ1621" s="72"/>
      <c r="RR1621" s="72"/>
      <c r="RS1621" s="72"/>
      <c r="RT1621" s="72"/>
      <c r="RU1621" s="72"/>
      <c r="RV1621" s="72"/>
      <c r="RW1621" s="72"/>
      <c r="RX1621" s="72"/>
      <c r="RY1621" s="72"/>
      <c r="RZ1621" s="72"/>
      <c r="SA1621" s="72"/>
      <c r="SB1621" s="72"/>
      <c r="SC1621" s="72"/>
      <c r="SD1621" s="72"/>
      <c r="SE1621" s="72"/>
      <c r="SF1621" s="72"/>
      <c r="SG1621" s="72"/>
      <c r="SH1621" s="72"/>
      <c r="SI1621" s="72"/>
      <c r="SJ1621" s="72"/>
      <c r="SK1621" s="72"/>
      <c r="SL1621" s="72"/>
      <c r="SM1621" s="72"/>
      <c r="SN1621" s="72"/>
      <c r="SO1621" s="72"/>
      <c r="SP1621" s="72"/>
      <c r="SQ1621" s="72"/>
      <c r="SR1621" s="72"/>
      <c r="SS1621" s="72"/>
      <c r="ST1621" s="72"/>
      <c r="SU1621" s="72"/>
      <c r="SV1621" s="72"/>
      <c r="SW1621" s="72"/>
      <c r="SX1621" s="72"/>
      <c r="SY1621" s="72"/>
      <c r="SZ1621" s="72"/>
      <c r="TA1621" s="72"/>
      <c r="TB1621" s="72"/>
      <c r="TC1621" s="72"/>
    </row>
    <row r="1622" spans="1:523" ht="16.5" customHeight="1" x14ac:dyDescent="0.2">
      <c r="A1622" s="20">
        <v>1122</v>
      </c>
      <c r="B1622" s="20" t="s">
        <v>77</v>
      </c>
      <c r="C1622" s="20" t="s">
        <v>1110</v>
      </c>
      <c r="D1622" s="20" t="s">
        <v>38</v>
      </c>
      <c r="E1622" s="20" t="s">
        <v>1345</v>
      </c>
      <c r="F1622" s="22" t="s">
        <v>1111</v>
      </c>
      <c r="G1622" s="73" t="s">
        <v>193</v>
      </c>
      <c r="H1622" s="20" t="s">
        <v>35</v>
      </c>
      <c r="I1622" s="20" t="s">
        <v>27</v>
      </c>
      <c r="J1622" s="22" t="s">
        <v>1112</v>
      </c>
      <c r="K1622" s="20"/>
      <c r="L1622" s="20"/>
      <c r="M1622" s="20"/>
      <c r="N1622" s="20"/>
      <c r="O1622" s="23">
        <v>108100000</v>
      </c>
      <c r="P1622" s="77">
        <v>5000000</v>
      </c>
      <c r="Q1622" s="24">
        <v>36</v>
      </c>
      <c r="R1622" s="25">
        <v>45778</v>
      </c>
      <c r="S1622" s="20" t="s">
        <v>83</v>
      </c>
      <c r="T1622" s="26">
        <f>P1622+(O1622*Q1622)</f>
        <v>3896600000</v>
      </c>
      <c r="U1622" s="27" t="s">
        <v>100</v>
      </c>
      <c r="V1622" s="27" t="s">
        <v>100</v>
      </c>
      <c r="W1622" s="72"/>
      <c r="X1622" s="72"/>
      <c r="Y1622" s="72"/>
      <c r="Z1622" s="72"/>
      <c r="AA1622" s="72"/>
      <c r="AB1622" s="72"/>
      <c r="AC1622" s="72"/>
      <c r="AD1622" s="72"/>
      <c r="AE1622" s="72"/>
      <c r="AF1622" s="72"/>
      <c r="AG1622" s="72"/>
      <c r="AH1622" s="72"/>
      <c r="AI1622" s="72"/>
      <c r="AJ1622" s="72"/>
      <c r="AK1622" s="72"/>
      <c r="AL1622" s="72"/>
      <c r="AM1622" s="72"/>
      <c r="AN1622" s="72"/>
      <c r="AO1622" s="72"/>
      <c r="AP1622" s="72"/>
      <c r="AQ1622" s="72"/>
      <c r="AR1622" s="72"/>
      <c r="AS1622" s="72"/>
      <c r="AT1622" s="72"/>
      <c r="AU1622" s="72"/>
      <c r="AV1622" s="72"/>
      <c r="AW1622" s="72"/>
      <c r="AX1622" s="72"/>
      <c r="AY1622" s="72"/>
      <c r="AZ1622" s="72"/>
      <c r="BA1622" s="72"/>
      <c r="BB1622" s="72"/>
      <c r="BC1622" s="72"/>
      <c r="BD1622" s="72"/>
      <c r="BE1622" s="72"/>
      <c r="BF1622" s="72"/>
      <c r="BG1622" s="72"/>
      <c r="BH1622" s="72"/>
      <c r="BI1622" s="72"/>
      <c r="BJ1622" s="72"/>
      <c r="BK1622" s="72"/>
      <c r="BL1622" s="72"/>
      <c r="BM1622" s="72"/>
      <c r="BN1622" s="72"/>
      <c r="BO1622" s="72"/>
      <c r="BP1622" s="72"/>
      <c r="BQ1622" s="72"/>
      <c r="BR1622" s="72"/>
      <c r="BS1622" s="72"/>
      <c r="BT1622" s="72"/>
      <c r="BU1622" s="72"/>
      <c r="BV1622" s="72"/>
      <c r="BW1622" s="72"/>
      <c r="BX1622" s="72"/>
      <c r="BY1622" s="72"/>
      <c r="BZ1622" s="72"/>
      <c r="CA1622" s="72"/>
      <c r="CB1622" s="72"/>
      <c r="CC1622" s="72"/>
      <c r="CD1622" s="72"/>
      <c r="CE1622" s="72"/>
      <c r="CF1622" s="72"/>
      <c r="CG1622" s="72"/>
      <c r="CH1622" s="72"/>
      <c r="CI1622" s="72"/>
      <c r="CJ1622" s="72"/>
      <c r="CK1622" s="72"/>
      <c r="CL1622" s="72"/>
      <c r="CM1622" s="72"/>
      <c r="CN1622" s="72"/>
      <c r="CO1622" s="72"/>
      <c r="CP1622" s="72"/>
      <c r="CQ1622" s="72"/>
      <c r="CR1622" s="72"/>
      <c r="CS1622" s="72"/>
      <c r="CT1622" s="72"/>
      <c r="CU1622" s="72"/>
      <c r="CV1622" s="72"/>
      <c r="CW1622" s="72"/>
      <c r="CX1622" s="72"/>
      <c r="CY1622" s="72"/>
      <c r="CZ1622" s="72"/>
      <c r="DA1622" s="72"/>
      <c r="DB1622" s="72"/>
      <c r="DC1622" s="72"/>
      <c r="DD1622" s="72"/>
      <c r="DE1622" s="72"/>
      <c r="DF1622" s="72"/>
      <c r="DG1622" s="72"/>
      <c r="DH1622" s="72"/>
      <c r="DI1622" s="72"/>
      <c r="DJ1622" s="72"/>
      <c r="DK1622" s="72"/>
      <c r="DL1622" s="72"/>
      <c r="DM1622" s="72"/>
      <c r="DN1622" s="72"/>
      <c r="DO1622" s="72"/>
      <c r="DP1622" s="72"/>
      <c r="DQ1622" s="72"/>
      <c r="DR1622" s="72"/>
      <c r="DS1622" s="72"/>
      <c r="DT1622" s="72"/>
      <c r="DU1622" s="72"/>
      <c r="DV1622" s="72"/>
      <c r="DW1622" s="72"/>
      <c r="DX1622" s="72"/>
      <c r="DY1622" s="72"/>
      <c r="DZ1622" s="72"/>
      <c r="EA1622" s="72"/>
      <c r="EB1622" s="72"/>
      <c r="EC1622" s="72"/>
      <c r="ED1622" s="72"/>
      <c r="EE1622" s="72"/>
      <c r="EF1622" s="72"/>
      <c r="EG1622" s="72"/>
      <c r="EH1622" s="72"/>
      <c r="EI1622" s="72"/>
      <c r="EJ1622" s="72"/>
      <c r="EK1622" s="72"/>
      <c r="EL1622" s="72"/>
      <c r="EM1622" s="72"/>
      <c r="EN1622" s="72"/>
      <c r="EO1622" s="72"/>
      <c r="EP1622" s="72"/>
      <c r="EQ1622" s="72"/>
      <c r="ER1622" s="72"/>
      <c r="ES1622" s="72"/>
      <c r="ET1622" s="72"/>
      <c r="EU1622" s="72"/>
      <c r="EV1622" s="72"/>
      <c r="EW1622" s="72"/>
      <c r="EX1622" s="72"/>
      <c r="EY1622" s="72"/>
      <c r="EZ1622" s="72"/>
      <c r="FA1622" s="72"/>
      <c r="FB1622" s="72"/>
      <c r="FC1622" s="72"/>
      <c r="FD1622" s="72"/>
      <c r="FE1622" s="72"/>
      <c r="FF1622" s="72"/>
      <c r="FG1622" s="72"/>
      <c r="FH1622" s="72"/>
      <c r="FI1622" s="72"/>
      <c r="FJ1622" s="72"/>
      <c r="FK1622" s="72"/>
      <c r="FL1622" s="72"/>
      <c r="FM1622" s="72"/>
      <c r="FN1622" s="72"/>
      <c r="FO1622" s="72"/>
      <c r="FP1622" s="72"/>
      <c r="FQ1622" s="72"/>
      <c r="FR1622" s="72"/>
      <c r="FS1622" s="72"/>
      <c r="FT1622" s="72"/>
      <c r="FU1622" s="72"/>
      <c r="FV1622" s="72"/>
      <c r="FW1622" s="72"/>
      <c r="FX1622" s="72"/>
      <c r="FY1622" s="72"/>
      <c r="FZ1622" s="72"/>
      <c r="GA1622" s="72"/>
      <c r="GB1622" s="72"/>
      <c r="GC1622" s="72"/>
      <c r="GD1622" s="72"/>
      <c r="GE1622" s="72"/>
      <c r="GF1622" s="72"/>
      <c r="GG1622" s="72"/>
      <c r="GH1622" s="72"/>
      <c r="GI1622" s="72"/>
      <c r="GJ1622" s="72"/>
      <c r="GK1622" s="72"/>
      <c r="GL1622" s="72"/>
      <c r="GM1622" s="72"/>
      <c r="GN1622" s="72"/>
      <c r="GO1622" s="72"/>
      <c r="GP1622" s="72"/>
      <c r="GQ1622" s="72"/>
      <c r="GR1622" s="72"/>
      <c r="GS1622" s="72"/>
      <c r="GT1622" s="72"/>
      <c r="GU1622" s="72"/>
      <c r="GV1622" s="72"/>
      <c r="GW1622" s="72"/>
      <c r="GX1622" s="72"/>
      <c r="GY1622" s="72"/>
      <c r="GZ1622" s="72"/>
      <c r="HA1622" s="72"/>
      <c r="HB1622" s="72"/>
      <c r="HC1622" s="72"/>
      <c r="HD1622" s="72"/>
      <c r="HE1622" s="72"/>
      <c r="HF1622" s="72"/>
      <c r="HG1622" s="72"/>
      <c r="HH1622" s="72"/>
      <c r="HI1622" s="72"/>
      <c r="HJ1622" s="72"/>
      <c r="HK1622" s="72"/>
      <c r="HL1622" s="72"/>
      <c r="HM1622" s="72"/>
      <c r="HN1622" s="72"/>
      <c r="HO1622" s="72"/>
      <c r="HP1622" s="72"/>
      <c r="HQ1622" s="72"/>
      <c r="HR1622" s="72"/>
      <c r="HS1622" s="72"/>
      <c r="HT1622" s="72"/>
      <c r="HU1622" s="72"/>
      <c r="HV1622" s="72"/>
      <c r="HW1622" s="72"/>
      <c r="HX1622" s="72"/>
      <c r="HY1622" s="72"/>
      <c r="HZ1622" s="72"/>
      <c r="IA1622" s="72"/>
      <c r="IB1622" s="72"/>
      <c r="IC1622" s="72"/>
      <c r="ID1622" s="72"/>
      <c r="IE1622" s="72"/>
      <c r="IF1622" s="72"/>
      <c r="IG1622" s="72"/>
      <c r="IH1622" s="72"/>
      <c r="II1622" s="72"/>
      <c r="IJ1622" s="72"/>
      <c r="IK1622" s="72"/>
      <c r="IL1622" s="72"/>
      <c r="IM1622" s="72"/>
      <c r="IN1622" s="72"/>
      <c r="IO1622" s="72"/>
      <c r="IP1622" s="72"/>
      <c r="IQ1622" s="72"/>
      <c r="IR1622" s="72"/>
      <c r="IS1622" s="72"/>
      <c r="IT1622" s="72"/>
      <c r="IU1622" s="72"/>
      <c r="IV1622" s="72"/>
      <c r="IW1622" s="72"/>
      <c r="IX1622" s="72"/>
      <c r="IY1622" s="72"/>
      <c r="IZ1622" s="72"/>
      <c r="JA1622" s="72"/>
      <c r="JB1622" s="72"/>
      <c r="JC1622" s="72"/>
      <c r="JD1622" s="72"/>
      <c r="JE1622" s="72"/>
      <c r="JF1622" s="72"/>
      <c r="JG1622" s="72"/>
      <c r="JH1622" s="72"/>
      <c r="JI1622" s="72"/>
      <c r="JJ1622" s="72"/>
      <c r="JK1622" s="72"/>
      <c r="JL1622" s="72"/>
      <c r="JM1622" s="72"/>
      <c r="JN1622" s="72"/>
      <c r="JO1622" s="72"/>
      <c r="JP1622" s="72"/>
      <c r="JQ1622" s="72"/>
      <c r="JR1622" s="72"/>
      <c r="JS1622" s="72"/>
      <c r="JT1622" s="72"/>
      <c r="JU1622" s="72"/>
      <c r="JV1622" s="72"/>
      <c r="JW1622" s="72"/>
      <c r="JX1622" s="72"/>
      <c r="JY1622" s="72"/>
      <c r="JZ1622" s="72"/>
      <c r="KA1622" s="72"/>
      <c r="KB1622" s="72"/>
      <c r="KC1622" s="72"/>
      <c r="KD1622" s="72"/>
      <c r="KE1622" s="72"/>
      <c r="KF1622" s="72"/>
      <c r="KG1622" s="72"/>
      <c r="KH1622" s="72"/>
      <c r="KI1622" s="72"/>
      <c r="KJ1622" s="72"/>
      <c r="KK1622" s="72"/>
      <c r="KL1622" s="72"/>
      <c r="KM1622" s="72"/>
      <c r="KN1622" s="72"/>
      <c r="KO1622" s="72"/>
      <c r="KP1622" s="72"/>
      <c r="KQ1622" s="72"/>
      <c r="KR1622" s="72"/>
      <c r="KS1622" s="72"/>
      <c r="KT1622" s="72"/>
      <c r="KU1622" s="72"/>
      <c r="KV1622" s="72"/>
      <c r="KW1622" s="72"/>
      <c r="KX1622" s="72"/>
      <c r="KY1622" s="72"/>
      <c r="KZ1622" s="72"/>
      <c r="LA1622" s="72"/>
      <c r="LB1622" s="72"/>
      <c r="LC1622" s="72"/>
      <c r="LD1622" s="72"/>
      <c r="LE1622" s="72"/>
      <c r="LF1622" s="72"/>
      <c r="LG1622" s="72"/>
      <c r="LH1622" s="72"/>
      <c r="LI1622" s="72"/>
      <c r="LJ1622" s="72"/>
      <c r="LK1622" s="72"/>
      <c r="LL1622" s="72"/>
      <c r="LM1622" s="72"/>
      <c r="LN1622" s="72"/>
      <c r="LO1622" s="72"/>
      <c r="LP1622" s="72"/>
      <c r="LQ1622" s="72"/>
      <c r="LR1622" s="72"/>
      <c r="LS1622" s="72"/>
      <c r="LT1622" s="72"/>
      <c r="LU1622" s="72"/>
      <c r="LV1622" s="72"/>
      <c r="LW1622" s="72"/>
      <c r="LX1622" s="72"/>
      <c r="LY1622" s="72"/>
      <c r="LZ1622" s="72"/>
      <c r="MA1622" s="72"/>
      <c r="MB1622" s="72"/>
      <c r="MC1622" s="72"/>
      <c r="MD1622" s="72"/>
      <c r="ME1622" s="72"/>
      <c r="MF1622" s="72"/>
      <c r="MG1622" s="72"/>
      <c r="MH1622" s="72"/>
      <c r="MI1622" s="72"/>
      <c r="MJ1622" s="72"/>
      <c r="MK1622" s="72"/>
      <c r="ML1622" s="72"/>
      <c r="MM1622" s="72"/>
      <c r="MN1622" s="72"/>
      <c r="MO1622" s="72"/>
      <c r="MP1622" s="72"/>
      <c r="MQ1622" s="72"/>
      <c r="MR1622" s="72"/>
      <c r="MS1622" s="72"/>
      <c r="MT1622" s="72"/>
      <c r="MU1622" s="72"/>
      <c r="MV1622" s="72"/>
      <c r="MW1622" s="72"/>
      <c r="MX1622" s="72"/>
      <c r="MY1622" s="72"/>
      <c r="MZ1622" s="72"/>
      <c r="NA1622" s="72"/>
      <c r="NB1622" s="72"/>
      <c r="NC1622" s="72"/>
      <c r="ND1622" s="72"/>
      <c r="NE1622" s="72"/>
      <c r="NF1622" s="72"/>
      <c r="NG1622" s="72"/>
      <c r="NH1622" s="72"/>
      <c r="NI1622" s="72"/>
      <c r="NJ1622" s="72"/>
      <c r="NK1622" s="72"/>
      <c r="NL1622" s="72"/>
      <c r="NM1622" s="72"/>
      <c r="NN1622" s="72"/>
      <c r="NO1622" s="72"/>
      <c r="NP1622" s="72"/>
      <c r="NQ1622" s="72"/>
      <c r="NR1622" s="72"/>
      <c r="NS1622" s="72"/>
      <c r="NT1622" s="72"/>
      <c r="NU1622" s="72"/>
      <c r="NV1622" s="72"/>
      <c r="NW1622" s="72"/>
      <c r="NX1622" s="72"/>
      <c r="NY1622" s="72"/>
      <c r="NZ1622" s="72"/>
      <c r="OA1622" s="72"/>
      <c r="OB1622" s="72"/>
      <c r="OC1622" s="72"/>
      <c r="OD1622" s="72"/>
      <c r="OE1622" s="72"/>
      <c r="OF1622" s="72"/>
      <c r="OG1622" s="72"/>
      <c r="OH1622" s="72"/>
      <c r="OI1622" s="72"/>
      <c r="OJ1622" s="72"/>
      <c r="OK1622" s="72"/>
      <c r="OL1622" s="72"/>
      <c r="OM1622" s="72"/>
      <c r="ON1622" s="72"/>
      <c r="OO1622" s="72"/>
      <c r="OP1622" s="72"/>
      <c r="OQ1622" s="72"/>
      <c r="OR1622" s="72"/>
      <c r="OS1622" s="72"/>
      <c r="OT1622" s="72"/>
      <c r="OU1622" s="72"/>
      <c r="OV1622" s="72"/>
      <c r="OW1622" s="72"/>
      <c r="OX1622" s="72"/>
      <c r="OY1622" s="72"/>
      <c r="OZ1622" s="72"/>
      <c r="PA1622" s="72"/>
      <c r="PB1622" s="72"/>
      <c r="PC1622" s="72"/>
      <c r="PD1622" s="72"/>
      <c r="PE1622" s="72"/>
      <c r="PF1622" s="72"/>
      <c r="PG1622" s="72"/>
      <c r="PH1622" s="72"/>
      <c r="PI1622" s="72"/>
      <c r="PJ1622" s="72"/>
      <c r="PK1622" s="72"/>
      <c r="PL1622" s="72"/>
      <c r="PM1622" s="72"/>
      <c r="PN1622" s="72"/>
      <c r="PO1622" s="72"/>
      <c r="PP1622" s="72"/>
      <c r="PQ1622" s="72"/>
      <c r="PR1622" s="72"/>
      <c r="PS1622" s="72"/>
      <c r="PT1622" s="72"/>
      <c r="PU1622" s="72"/>
      <c r="PV1622" s="72"/>
      <c r="PW1622" s="72"/>
      <c r="PX1622" s="72"/>
      <c r="PY1622" s="72"/>
      <c r="PZ1622" s="72"/>
      <c r="QA1622" s="72"/>
      <c r="QB1622" s="72"/>
      <c r="QC1622" s="72"/>
      <c r="QD1622" s="72"/>
      <c r="QE1622" s="72"/>
      <c r="QF1622" s="72"/>
      <c r="QG1622" s="72"/>
      <c r="QH1622" s="72"/>
      <c r="QI1622" s="72"/>
      <c r="QJ1622" s="72"/>
      <c r="QK1622" s="72"/>
      <c r="QL1622" s="72"/>
      <c r="QM1622" s="72"/>
      <c r="QN1622" s="72"/>
      <c r="QO1622" s="72"/>
      <c r="QP1622" s="72"/>
      <c r="QQ1622" s="72"/>
      <c r="QR1622" s="72"/>
      <c r="QS1622" s="72"/>
      <c r="QT1622" s="72"/>
      <c r="QU1622" s="72"/>
      <c r="QV1622" s="72"/>
      <c r="QW1622" s="72"/>
      <c r="QX1622" s="72"/>
      <c r="QY1622" s="72"/>
      <c r="QZ1622" s="72"/>
      <c r="RA1622" s="72"/>
      <c r="RB1622" s="72"/>
      <c r="RC1622" s="72"/>
      <c r="RD1622" s="72"/>
      <c r="RE1622" s="72"/>
      <c r="RF1622" s="72"/>
      <c r="RG1622" s="72"/>
      <c r="RH1622" s="72"/>
      <c r="RI1622" s="72"/>
      <c r="RJ1622" s="72"/>
      <c r="RK1622" s="72"/>
      <c r="RL1622" s="72"/>
      <c r="RM1622" s="72"/>
      <c r="RN1622" s="72"/>
      <c r="RO1622" s="72"/>
      <c r="RP1622" s="72"/>
      <c r="RQ1622" s="72"/>
      <c r="RR1622" s="72"/>
      <c r="RS1622" s="72"/>
      <c r="RT1622" s="72"/>
      <c r="RU1622" s="72"/>
      <c r="RV1622" s="72"/>
      <c r="RW1622" s="72"/>
      <c r="RX1622" s="72"/>
      <c r="RY1622" s="72"/>
      <c r="RZ1622" s="72"/>
      <c r="SA1622" s="72"/>
      <c r="SB1622" s="72"/>
      <c r="SC1622" s="72"/>
      <c r="SD1622" s="72"/>
      <c r="SE1622" s="72"/>
      <c r="SF1622" s="72"/>
      <c r="SG1622" s="72"/>
      <c r="SH1622" s="72"/>
      <c r="SI1622" s="72"/>
      <c r="SJ1622" s="72"/>
      <c r="SK1622" s="72"/>
      <c r="SL1622" s="72"/>
      <c r="SM1622" s="72"/>
      <c r="SN1622" s="72"/>
      <c r="SO1622" s="72"/>
      <c r="SP1622" s="72"/>
      <c r="SQ1622" s="72"/>
      <c r="SR1622" s="72"/>
      <c r="SS1622" s="72"/>
      <c r="ST1622" s="72"/>
      <c r="SU1622" s="72"/>
      <c r="SV1622" s="72"/>
      <c r="SW1622" s="72"/>
      <c r="SX1622" s="72"/>
      <c r="SY1622" s="72"/>
      <c r="SZ1622" s="72"/>
      <c r="TA1622" s="72"/>
      <c r="TB1622" s="72"/>
      <c r="TC1622" s="72"/>
    </row>
    <row r="1623" spans="1:523" ht="16.5" customHeight="1" x14ac:dyDescent="0.2">
      <c r="A1623" s="20">
        <v>1123</v>
      </c>
      <c r="B1623" s="78" t="s">
        <v>77</v>
      </c>
      <c r="C1623" s="79" t="s">
        <v>1113</v>
      </c>
      <c r="D1623" s="20" t="s">
        <v>30</v>
      </c>
      <c r="E1623" s="20" t="s">
        <v>1345</v>
      </c>
      <c r="F1623" s="22" t="s">
        <v>1114</v>
      </c>
      <c r="G1623" s="73" t="s">
        <v>86</v>
      </c>
      <c r="H1623" s="20" t="s">
        <v>35</v>
      </c>
      <c r="I1623" s="20" t="s">
        <v>27</v>
      </c>
      <c r="J1623" s="22" t="s">
        <v>1115</v>
      </c>
      <c r="K1623" s="20"/>
      <c r="L1623" s="20"/>
      <c r="M1623" s="20"/>
      <c r="N1623" s="20"/>
      <c r="O1623" s="20"/>
      <c r="P1623" s="23">
        <v>1800000</v>
      </c>
      <c r="Q1623" s="24">
        <v>12</v>
      </c>
      <c r="R1623" s="25">
        <v>45778</v>
      </c>
      <c r="S1623" s="20" t="s">
        <v>29</v>
      </c>
      <c r="T1623" s="26">
        <f>P1623*Q1623</f>
        <v>21600000</v>
      </c>
      <c r="U1623" s="27" t="s">
        <v>100</v>
      </c>
      <c r="V1623" s="27" t="s">
        <v>100</v>
      </c>
      <c r="W1623" s="72"/>
      <c r="X1623" s="72"/>
      <c r="Y1623" s="72"/>
      <c r="Z1623" s="72"/>
      <c r="AA1623" s="72"/>
      <c r="AB1623" s="72"/>
      <c r="AC1623" s="72"/>
      <c r="AD1623" s="72"/>
      <c r="AE1623" s="72"/>
      <c r="AF1623" s="72"/>
      <c r="AG1623" s="72"/>
      <c r="AH1623" s="72"/>
      <c r="AI1623" s="72"/>
      <c r="AJ1623" s="72"/>
      <c r="AK1623" s="72"/>
      <c r="AL1623" s="72"/>
      <c r="AM1623" s="72"/>
      <c r="AN1623" s="72"/>
      <c r="AO1623" s="72"/>
      <c r="AP1623" s="72"/>
      <c r="AQ1623" s="72"/>
      <c r="AR1623" s="72"/>
      <c r="AS1623" s="72"/>
      <c r="AT1623" s="72"/>
      <c r="AU1623" s="72"/>
      <c r="AV1623" s="72"/>
      <c r="AW1623" s="72"/>
      <c r="AX1623" s="72"/>
      <c r="AY1623" s="72"/>
      <c r="AZ1623" s="72"/>
      <c r="BA1623" s="72"/>
      <c r="BB1623" s="72"/>
      <c r="BC1623" s="72"/>
      <c r="BD1623" s="72"/>
      <c r="BE1623" s="72"/>
      <c r="BF1623" s="72"/>
      <c r="BG1623" s="72"/>
      <c r="BH1623" s="72"/>
      <c r="BI1623" s="72"/>
      <c r="BJ1623" s="72"/>
      <c r="BK1623" s="72"/>
      <c r="BL1623" s="72"/>
      <c r="BM1623" s="72"/>
      <c r="BN1623" s="72"/>
      <c r="BO1623" s="72"/>
      <c r="BP1623" s="72"/>
      <c r="BQ1623" s="72"/>
      <c r="BR1623" s="72"/>
      <c r="BS1623" s="72"/>
      <c r="BT1623" s="72"/>
      <c r="BU1623" s="72"/>
      <c r="BV1623" s="72"/>
      <c r="BW1623" s="72"/>
      <c r="BX1623" s="72"/>
      <c r="BY1623" s="72"/>
      <c r="BZ1623" s="72"/>
      <c r="CA1623" s="72"/>
      <c r="CB1623" s="72"/>
      <c r="CC1623" s="72"/>
      <c r="CD1623" s="72"/>
      <c r="CE1623" s="72"/>
      <c r="CF1623" s="72"/>
      <c r="CG1623" s="72"/>
      <c r="CH1623" s="72"/>
      <c r="CI1623" s="72"/>
      <c r="CJ1623" s="72"/>
      <c r="CK1623" s="72"/>
      <c r="CL1623" s="72"/>
      <c r="CM1623" s="72"/>
      <c r="CN1623" s="72"/>
      <c r="CO1623" s="72"/>
      <c r="CP1623" s="72"/>
      <c r="CQ1623" s="72"/>
      <c r="CR1623" s="72"/>
      <c r="CS1623" s="72"/>
      <c r="CT1623" s="72"/>
      <c r="CU1623" s="72"/>
      <c r="CV1623" s="72"/>
      <c r="CW1623" s="72"/>
      <c r="CX1623" s="72"/>
      <c r="CY1623" s="72"/>
      <c r="CZ1623" s="72"/>
      <c r="DA1623" s="72"/>
      <c r="DB1623" s="72"/>
      <c r="DC1623" s="72"/>
      <c r="DD1623" s="72"/>
      <c r="DE1623" s="72"/>
      <c r="DF1623" s="72"/>
      <c r="DG1623" s="72"/>
      <c r="DH1623" s="72"/>
      <c r="DI1623" s="72"/>
      <c r="DJ1623" s="72"/>
      <c r="DK1623" s="72"/>
      <c r="DL1623" s="72"/>
      <c r="DM1623" s="72"/>
      <c r="DN1623" s="72"/>
      <c r="DO1623" s="72"/>
      <c r="DP1623" s="72"/>
      <c r="DQ1623" s="72"/>
      <c r="DR1623" s="72"/>
      <c r="DS1623" s="72"/>
      <c r="DT1623" s="72"/>
      <c r="DU1623" s="72"/>
      <c r="DV1623" s="72"/>
      <c r="DW1623" s="72"/>
      <c r="DX1623" s="72"/>
      <c r="DY1623" s="72"/>
      <c r="DZ1623" s="72"/>
      <c r="EA1623" s="72"/>
      <c r="EB1623" s="72"/>
      <c r="EC1623" s="72"/>
      <c r="ED1623" s="72"/>
      <c r="EE1623" s="72"/>
      <c r="EF1623" s="72"/>
      <c r="EG1623" s="72"/>
      <c r="EH1623" s="72"/>
      <c r="EI1623" s="72"/>
      <c r="EJ1623" s="72"/>
      <c r="EK1623" s="72"/>
      <c r="EL1623" s="72"/>
      <c r="EM1623" s="72"/>
      <c r="EN1623" s="72"/>
      <c r="EO1623" s="72"/>
      <c r="EP1623" s="72"/>
      <c r="EQ1623" s="72"/>
      <c r="ER1623" s="72"/>
      <c r="ES1623" s="72"/>
      <c r="ET1623" s="72"/>
      <c r="EU1623" s="72"/>
      <c r="EV1623" s="72"/>
      <c r="EW1623" s="72"/>
      <c r="EX1623" s="72"/>
      <c r="EY1623" s="72"/>
      <c r="EZ1623" s="72"/>
      <c r="FA1623" s="72"/>
      <c r="FB1623" s="72"/>
      <c r="FC1623" s="72"/>
      <c r="FD1623" s="72"/>
      <c r="FE1623" s="72"/>
      <c r="FF1623" s="72"/>
      <c r="FG1623" s="72"/>
      <c r="FH1623" s="72"/>
      <c r="FI1623" s="72"/>
      <c r="FJ1623" s="72"/>
      <c r="FK1623" s="72"/>
      <c r="FL1623" s="72"/>
      <c r="FM1623" s="72"/>
      <c r="FN1623" s="72"/>
      <c r="FO1623" s="72"/>
      <c r="FP1623" s="72"/>
      <c r="FQ1623" s="72"/>
      <c r="FR1623" s="72"/>
      <c r="FS1623" s="72"/>
      <c r="FT1623" s="72"/>
      <c r="FU1623" s="72"/>
      <c r="FV1623" s="72"/>
      <c r="FW1623" s="72"/>
      <c r="FX1623" s="72"/>
      <c r="FY1623" s="72"/>
      <c r="FZ1623" s="72"/>
      <c r="GA1623" s="72"/>
      <c r="GB1623" s="72"/>
      <c r="GC1623" s="72"/>
      <c r="GD1623" s="72"/>
      <c r="GE1623" s="72"/>
      <c r="GF1623" s="72"/>
      <c r="GG1623" s="72"/>
      <c r="GH1623" s="72"/>
      <c r="GI1623" s="72"/>
      <c r="GJ1623" s="72"/>
      <c r="GK1623" s="72"/>
      <c r="GL1623" s="72"/>
      <c r="GM1623" s="72"/>
      <c r="GN1623" s="72"/>
      <c r="GO1623" s="72"/>
      <c r="GP1623" s="72"/>
      <c r="GQ1623" s="72"/>
      <c r="GR1623" s="72"/>
      <c r="GS1623" s="72"/>
      <c r="GT1623" s="72"/>
      <c r="GU1623" s="72"/>
      <c r="GV1623" s="72"/>
      <c r="GW1623" s="72"/>
      <c r="GX1623" s="72"/>
      <c r="GY1623" s="72"/>
      <c r="GZ1623" s="72"/>
      <c r="HA1623" s="72"/>
      <c r="HB1623" s="72"/>
      <c r="HC1623" s="72"/>
      <c r="HD1623" s="72"/>
      <c r="HE1623" s="72"/>
      <c r="HF1623" s="72"/>
      <c r="HG1623" s="72"/>
      <c r="HH1623" s="72"/>
      <c r="HI1623" s="72"/>
      <c r="HJ1623" s="72"/>
      <c r="HK1623" s="72"/>
      <c r="HL1623" s="72"/>
      <c r="HM1623" s="72"/>
      <c r="HN1623" s="72"/>
      <c r="HO1623" s="72"/>
      <c r="HP1623" s="72"/>
      <c r="HQ1623" s="72"/>
      <c r="HR1623" s="72"/>
      <c r="HS1623" s="72"/>
      <c r="HT1623" s="72"/>
      <c r="HU1623" s="72"/>
      <c r="HV1623" s="72"/>
      <c r="HW1623" s="72"/>
      <c r="HX1623" s="72"/>
      <c r="HY1623" s="72"/>
      <c r="HZ1623" s="72"/>
      <c r="IA1623" s="72"/>
      <c r="IB1623" s="72"/>
      <c r="IC1623" s="72"/>
      <c r="ID1623" s="72"/>
      <c r="IE1623" s="72"/>
      <c r="IF1623" s="72"/>
      <c r="IG1623" s="72"/>
      <c r="IH1623" s="72"/>
      <c r="II1623" s="72"/>
      <c r="IJ1623" s="72"/>
      <c r="IK1623" s="72"/>
      <c r="IL1623" s="72"/>
      <c r="IM1623" s="72"/>
      <c r="IN1623" s="72"/>
      <c r="IO1623" s="72"/>
      <c r="IP1623" s="72"/>
      <c r="IQ1623" s="72"/>
      <c r="IR1623" s="72"/>
      <c r="IS1623" s="72"/>
      <c r="IT1623" s="72"/>
      <c r="IU1623" s="72"/>
      <c r="IV1623" s="72"/>
      <c r="IW1623" s="72"/>
      <c r="IX1623" s="72"/>
      <c r="IY1623" s="72"/>
      <c r="IZ1623" s="72"/>
      <c r="JA1623" s="72"/>
      <c r="JB1623" s="72"/>
      <c r="JC1623" s="72"/>
      <c r="JD1623" s="72"/>
      <c r="JE1623" s="72"/>
      <c r="JF1623" s="72"/>
      <c r="JG1623" s="72"/>
      <c r="JH1623" s="72"/>
      <c r="JI1623" s="72"/>
      <c r="JJ1623" s="72"/>
      <c r="JK1623" s="72"/>
      <c r="JL1623" s="72"/>
      <c r="JM1623" s="72"/>
      <c r="JN1623" s="72"/>
      <c r="JO1623" s="72"/>
      <c r="JP1623" s="72"/>
      <c r="JQ1623" s="72"/>
      <c r="JR1623" s="72"/>
      <c r="JS1623" s="72"/>
      <c r="JT1623" s="72"/>
      <c r="JU1623" s="72"/>
      <c r="JV1623" s="72"/>
      <c r="JW1623" s="72"/>
      <c r="JX1623" s="72"/>
      <c r="JY1623" s="72"/>
      <c r="JZ1623" s="72"/>
      <c r="KA1623" s="72"/>
      <c r="KB1623" s="72"/>
      <c r="KC1623" s="72"/>
      <c r="KD1623" s="72"/>
      <c r="KE1623" s="72"/>
      <c r="KF1623" s="72"/>
      <c r="KG1623" s="72"/>
      <c r="KH1623" s="72"/>
      <c r="KI1623" s="72"/>
      <c r="KJ1623" s="72"/>
      <c r="KK1623" s="72"/>
      <c r="KL1623" s="72"/>
      <c r="KM1623" s="72"/>
      <c r="KN1623" s="72"/>
      <c r="KO1623" s="72"/>
      <c r="KP1623" s="72"/>
      <c r="KQ1623" s="72"/>
      <c r="KR1623" s="72"/>
      <c r="KS1623" s="72"/>
      <c r="KT1623" s="72"/>
      <c r="KU1623" s="72"/>
      <c r="KV1623" s="72"/>
      <c r="KW1623" s="72"/>
      <c r="KX1623" s="72"/>
      <c r="KY1623" s="72"/>
      <c r="KZ1623" s="72"/>
      <c r="LA1623" s="72"/>
      <c r="LB1623" s="72"/>
      <c r="LC1623" s="72"/>
      <c r="LD1623" s="72"/>
      <c r="LE1623" s="72"/>
      <c r="LF1623" s="72"/>
      <c r="LG1623" s="72"/>
      <c r="LH1623" s="72"/>
      <c r="LI1623" s="72"/>
      <c r="LJ1623" s="72"/>
      <c r="LK1623" s="72"/>
      <c r="LL1623" s="72"/>
      <c r="LM1623" s="72"/>
      <c r="LN1623" s="72"/>
      <c r="LO1623" s="72"/>
      <c r="LP1623" s="72"/>
      <c r="LQ1623" s="72"/>
      <c r="LR1623" s="72"/>
      <c r="LS1623" s="72"/>
      <c r="LT1623" s="72"/>
      <c r="LU1623" s="72"/>
      <c r="LV1623" s="72"/>
      <c r="LW1623" s="72"/>
      <c r="LX1623" s="72"/>
      <c r="LY1623" s="72"/>
      <c r="LZ1623" s="72"/>
      <c r="MA1623" s="72"/>
      <c r="MB1623" s="72"/>
      <c r="MC1623" s="72"/>
      <c r="MD1623" s="72"/>
      <c r="ME1623" s="72"/>
      <c r="MF1623" s="72"/>
      <c r="MG1623" s="72"/>
      <c r="MH1623" s="72"/>
      <c r="MI1623" s="72"/>
      <c r="MJ1623" s="72"/>
      <c r="MK1623" s="72"/>
      <c r="ML1623" s="72"/>
      <c r="MM1623" s="72"/>
      <c r="MN1623" s="72"/>
      <c r="MO1623" s="72"/>
      <c r="MP1623" s="72"/>
      <c r="MQ1623" s="72"/>
      <c r="MR1623" s="72"/>
      <c r="MS1623" s="72"/>
      <c r="MT1623" s="72"/>
      <c r="MU1623" s="72"/>
      <c r="MV1623" s="72"/>
      <c r="MW1623" s="72"/>
      <c r="MX1623" s="72"/>
      <c r="MY1623" s="72"/>
      <c r="MZ1623" s="72"/>
      <c r="NA1623" s="72"/>
      <c r="NB1623" s="72"/>
      <c r="NC1623" s="72"/>
      <c r="ND1623" s="72"/>
      <c r="NE1623" s="72"/>
      <c r="NF1623" s="72"/>
      <c r="NG1623" s="72"/>
      <c r="NH1623" s="72"/>
      <c r="NI1623" s="72"/>
      <c r="NJ1623" s="72"/>
      <c r="NK1623" s="72"/>
      <c r="NL1623" s="72"/>
      <c r="NM1623" s="72"/>
      <c r="NN1623" s="72"/>
      <c r="NO1623" s="72"/>
      <c r="NP1623" s="72"/>
      <c r="NQ1623" s="72"/>
      <c r="NR1623" s="72"/>
      <c r="NS1623" s="72"/>
      <c r="NT1623" s="72"/>
      <c r="NU1623" s="72"/>
      <c r="NV1623" s="72"/>
      <c r="NW1623" s="72"/>
      <c r="NX1623" s="72"/>
      <c r="NY1623" s="72"/>
      <c r="NZ1623" s="72"/>
      <c r="OA1623" s="72"/>
      <c r="OB1623" s="72"/>
      <c r="OC1623" s="72"/>
      <c r="OD1623" s="72"/>
      <c r="OE1623" s="72"/>
      <c r="OF1623" s="72"/>
      <c r="OG1623" s="72"/>
      <c r="OH1623" s="72"/>
      <c r="OI1623" s="72"/>
      <c r="OJ1623" s="72"/>
      <c r="OK1623" s="72"/>
      <c r="OL1623" s="72"/>
      <c r="OM1623" s="72"/>
      <c r="ON1623" s="72"/>
      <c r="OO1623" s="72"/>
      <c r="OP1623" s="72"/>
      <c r="OQ1623" s="72"/>
      <c r="OR1623" s="72"/>
      <c r="OS1623" s="72"/>
      <c r="OT1623" s="72"/>
      <c r="OU1623" s="72"/>
      <c r="OV1623" s="72"/>
      <c r="OW1623" s="72"/>
      <c r="OX1623" s="72"/>
      <c r="OY1623" s="72"/>
      <c r="OZ1623" s="72"/>
      <c r="PA1623" s="72"/>
      <c r="PB1623" s="72"/>
      <c r="PC1623" s="72"/>
      <c r="PD1623" s="72"/>
      <c r="PE1623" s="72"/>
      <c r="PF1623" s="72"/>
      <c r="PG1623" s="72"/>
      <c r="PH1623" s="72"/>
      <c r="PI1623" s="72"/>
      <c r="PJ1623" s="72"/>
      <c r="PK1623" s="72"/>
      <c r="PL1623" s="72"/>
      <c r="PM1623" s="72"/>
      <c r="PN1623" s="72"/>
      <c r="PO1623" s="72"/>
      <c r="PP1623" s="72"/>
      <c r="PQ1623" s="72"/>
      <c r="PR1623" s="72"/>
      <c r="PS1623" s="72"/>
      <c r="PT1623" s="72"/>
      <c r="PU1623" s="72"/>
      <c r="PV1623" s="72"/>
      <c r="PW1623" s="72"/>
      <c r="PX1623" s="72"/>
      <c r="PY1623" s="72"/>
      <c r="PZ1623" s="72"/>
      <c r="QA1623" s="72"/>
      <c r="QB1623" s="72"/>
      <c r="QC1623" s="72"/>
      <c r="QD1623" s="72"/>
      <c r="QE1623" s="72"/>
      <c r="QF1623" s="72"/>
      <c r="QG1623" s="72"/>
      <c r="QH1623" s="72"/>
      <c r="QI1623" s="72"/>
      <c r="QJ1623" s="72"/>
      <c r="QK1623" s="72"/>
      <c r="QL1623" s="72"/>
      <c r="QM1623" s="72"/>
      <c r="QN1623" s="72"/>
      <c r="QO1623" s="72"/>
      <c r="QP1623" s="72"/>
      <c r="QQ1623" s="72"/>
      <c r="QR1623" s="72"/>
      <c r="QS1623" s="72"/>
      <c r="QT1623" s="72"/>
      <c r="QU1623" s="72"/>
      <c r="QV1623" s="72"/>
      <c r="QW1623" s="72"/>
      <c r="QX1623" s="72"/>
      <c r="QY1623" s="72"/>
      <c r="QZ1623" s="72"/>
      <c r="RA1623" s="72"/>
      <c r="RB1623" s="72"/>
      <c r="RC1623" s="72"/>
      <c r="RD1623" s="72"/>
      <c r="RE1623" s="72"/>
      <c r="RF1623" s="72"/>
      <c r="RG1623" s="72"/>
      <c r="RH1623" s="72"/>
      <c r="RI1623" s="72"/>
      <c r="RJ1623" s="72"/>
      <c r="RK1623" s="72"/>
      <c r="RL1623" s="72"/>
      <c r="RM1623" s="72"/>
      <c r="RN1623" s="72"/>
      <c r="RO1623" s="72"/>
      <c r="RP1623" s="72"/>
      <c r="RQ1623" s="72"/>
      <c r="RR1623" s="72"/>
      <c r="RS1623" s="72"/>
      <c r="RT1623" s="72"/>
      <c r="RU1623" s="72"/>
      <c r="RV1623" s="72"/>
      <c r="RW1623" s="72"/>
      <c r="RX1623" s="72"/>
      <c r="RY1623" s="72"/>
      <c r="RZ1623" s="72"/>
      <c r="SA1623" s="72"/>
      <c r="SB1623" s="72"/>
      <c r="SC1623" s="72"/>
      <c r="SD1623" s="72"/>
      <c r="SE1623" s="72"/>
      <c r="SF1623" s="72"/>
      <c r="SG1623" s="72"/>
      <c r="SH1623" s="72"/>
      <c r="SI1623" s="72"/>
      <c r="SJ1623" s="72"/>
      <c r="SK1623" s="72"/>
      <c r="SL1623" s="72"/>
      <c r="SM1623" s="72"/>
      <c r="SN1623" s="72"/>
      <c r="SO1623" s="72"/>
      <c r="SP1623" s="72"/>
      <c r="SQ1623" s="72"/>
      <c r="SR1623" s="72"/>
      <c r="SS1623" s="72"/>
      <c r="ST1623" s="72"/>
      <c r="SU1623" s="72"/>
      <c r="SV1623" s="72"/>
      <c r="SW1623" s="72"/>
      <c r="SX1623" s="72"/>
      <c r="SY1623" s="72"/>
      <c r="SZ1623" s="72"/>
      <c r="TA1623" s="72"/>
      <c r="TB1623" s="72"/>
      <c r="TC1623" s="72"/>
    </row>
    <row r="1624" spans="1:523" ht="16.5" customHeight="1" x14ac:dyDescent="0.2">
      <c r="A1624" s="20">
        <v>1124</v>
      </c>
      <c r="B1624" s="20" t="s">
        <v>77</v>
      </c>
      <c r="C1624" s="20" t="s">
        <v>830</v>
      </c>
      <c r="D1624" s="20" t="s">
        <v>38</v>
      </c>
      <c r="E1624" s="20" t="s">
        <v>1345</v>
      </c>
      <c r="F1624" s="22" t="s">
        <v>1116</v>
      </c>
      <c r="G1624" s="73" t="s">
        <v>86</v>
      </c>
      <c r="H1624" s="20" t="s">
        <v>35</v>
      </c>
      <c r="I1624" s="20" t="s">
        <v>27</v>
      </c>
      <c r="J1624" s="22" t="s">
        <v>1117</v>
      </c>
      <c r="K1624" s="20"/>
      <c r="L1624" s="20"/>
      <c r="M1624" s="20"/>
      <c r="N1624" s="20"/>
      <c r="O1624" s="20"/>
      <c r="P1624" s="77">
        <v>8375455</v>
      </c>
      <c r="Q1624" s="24">
        <v>12</v>
      </c>
      <c r="R1624" s="25">
        <v>45748</v>
      </c>
      <c r="S1624" s="20" t="s">
        <v>29</v>
      </c>
      <c r="T1624" s="26">
        <f>P1624*Q1624</f>
        <v>100505460</v>
      </c>
      <c r="U1624" s="27" t="s">
        <v>100</v>
      </c>
      <c r="V1624" s="27" t="s">
        <v>100</v>
      </c>
      <c r="W1624" s="72"/>
      <c r="X1624" s="72"/>
      <c r="Y1624" s="72"/>
      <c r="Z1624" s="72"/>
      <c r="AA1624" s="72"/>
      <c r="AB1624" s="72"/>
      <c r="AC1624" s="72"/>
      <c r="AD1624" s="72"/>
      <c r="AE1624" s="72"/>
      <c r="AF1624" s="72"/>
      <c r="AG1624" s="72"/>
      <c r="AH1624" s="72"/>
      <c r="AI1624" s="72"/>
      <c r="AJ1624" s="72"/>
      <c r="AK1624" s="72"/>
      <c r="AL1624" s="72"/>
      <c r="AM1624" s="72"/>
      <c r="AN1624" s="72"/>
      <c r="AO1624" s="72"/>
      <c r="AP1624" s="72"/>
      <c r="AQ1624" s="72"/>
      <c r="AR1624" s="72"/>
      <c r="AS1624" s="72"/>
      <c r="AT1624" s="72"/>
      <c r="AU1624" s="72"/>
      <c r="AV1624" s="72"/>
      <c r="AW1624" s="72"/>
      <c r="AX1624" s="72"/>
      <c r="AY1624" s="72"/>
      <c r="AZ1624" s="72"/>
      <c r="BA1624" s="72"/>
      <c r="BB1624" s="72"/>
      <c r="BC1624" s="72"/>
      <c r="BD1624" s="72"/>
      <c r="BE1624" s="72"/>
      <c r="BF1624" s="72"/>
      <c r="BG1624" s="72"/>
      <c r="BH1624" s="72"/>
      <c r="BI1624" s="72"/>
      <c r="BJ1624" s="72"/>
      <c r="BK1624" s="72"/>
      <c r="BL1624" s="72"/>
      <c r="BM1624" s="72"/>
      <c r="BN1624" s="72"/>
      <c r="BO1624" s="72"/>
      <c r="BP1624" s="72"/>
      <c r="BQ1624" s="72"/>
      <c r="BR1624" s="72"/>
      <c r="BS1624" s="72"/>
      <c r="BT1624" s="72"/>
      <c r="BU1624" s="72"/>
      <c r="BV1624" s="72"/>
      <c r="BW1624" s="72"/>
      <c r="BX1624" s="72"/>
      <c r="BY1624" s="72"/>
      <c r="BZ1624" s="72"/>
      <c r="CA1624" s="72"/>
      <c r="CB1624" s="72"/>
      <c r="CC1624" s="72"/>
      <c r="CD1624" s="72"/>
      <c r="CE1624" s="72"/>
      <c r="CF1624" s="72"/>
      <c r="CG1624" s="72"/>
      <c r="CH1624" s="72"/>
      <c r="CI1624" s="72"/>
      <c r="CJ1624" s="72"/>
      <c r="CK1624" s="72"/>
      <c r="CL1624" s="72"/>
      <c r="CM1624" s="72"/>
      <c r="CN1624" s="72"/>
      <c r="CO1624" s="72"/>
      <c r="CP1624" s="72"/>
      <c r="CQ1624" s="72"/>
      <c r="CR1624" s="72"/>
      <c r="CS1624" s="72"/>
      <c r="CT1624" s="72"/>
      <c r="CU1624" s="72"/>
      <c r="CV1624" s="72"/>
      <c r="CW1624" s="72"/>
      <c r="CX1624" s="72"/>
      <c r="CY1624" s="72"/>
      <c r="CZ1624" s="72"/>
      <c r="DA1624" s="72"/>
      <c r="DB1624" s="72"/>
      <c r="DC1624" s="72"/>
      <c r="DD1624" s="72"/>
      <c r="DE1624" s="72"/>
      <c r="DF1624" s="72"/>
      <c r="DG1624" s="72"/>
      <c r="DH1624" s="72"/>
      <c r="DI1624" s="72"/>
      <c r="DJ1624" s="72"/>
      <c r="DK1624" s="72"/>
      <c r="DL1624" s="72"/>
      <c r="DM1624" s="72"/>
      <c r="DN1624" s="72"/>
      <c r="DO1624" s="72"/>
      <c r="DP1624" s="72"/>
      <c r="DQ1624" s="72"/>
      <c r="DR1624" s="72"/>
      <c r="DS1624" s="72"/>
      <c r="DT1624" s="72"/>
      <c r="DU1624" s="72"/>
      <c r="DV1624" s="72"/>
      <c r="DW1624" s="72"/>
      <c r="DX1624" s="72"/>
      <c r="DY1624" s="72"/>
      <c r="DZ1624" s="72"/>
      <c r="EA1624" s="72"/>
      <c r="EB1624" s="72"/>
      <c r="EC1624" s="72"/>
      <c r="ED1624" s="72"/>
      <c r="EE1624" s="72"/>
      <c r="EF1624" s="72"/>
      <c r="EG1624" s="72"/>
      <c r="EH1624" s="72"/>
      <c r="EI1624" s="72"/>
      <c r="EJ1624" s="72"/>
      <c r="EK1624" s="72"/>
      <c r="EL1624" s="72"/>
      <c r="EM1624" s="72"/>
      <c r="EN1624" s="72"/>
      <c r="EO1624" s="72"/>
      <c r="EP1624" s="72"/>
      <c r="EQ1624" s="72"/>
      <c r="ER1624" s="72"/>
      <c r="ES1624" s="72"/>
      <c r="ET1624" s="72"/>
      <c r="EU1624" s="72"/>
      <c r="EV1624" s="72"/>
      <c r="EW1624" s="72"/>
      <c r="EX1624" s="72"/>
      <c r="EY1624" s="72"/>
      <c r="EZ1624" s="72"/>
      <c r="FA1624" s="72"/>
      <c r="FB1624" s="72"/>
      <c r="FC1624" s="72"/>
      <c r="FD1624" s="72"/>
      <c r="FE1624" s="72"/>
      <c r="FF1624" s="72"/>
      <c r="FG1624" s="72"/>
      <c r="FH1624" s="72"/>
      <c r="FI1624" s="72"/>
      <c r="FJ1624" s="72"/>
      <c r="FK1624" s="72"/>
      <c r="FL1624" s="72"/>
      <c r="FM1624" s="72"/>
      <c r="FN1624" s="72"/>
      <c r="FO1624" s="72"/>
      <c r="FP1624" s="72"/>
      <c r="FQ1624" s="72"/>
      <c r="FR1624" s="72"/>
      <c r="FS1624" s="72"/>
      <c r="FT1624" s="72"/>
      <c r="FU1624" s="72"/>
      <c r="FV1624" s="72"/>
      <c r="FW1624" s="72"/>
      <c r="FX1624" s="72"/>
      <c r="FY1624" s="72"/>
      <c r="FZ1624" s="72"/>
      <c r="GA1624" s="72"/>
      <c r="GB1624" s="72"/>
      <c r="GC1624" s="72"/>
      <c r="GD1624" s="72"/>
      <c r="GE1624" s="72"/>
      <c r="GF1624" s="72"/>
      <c r="GG1624" s="72"/>
      <c r="GH1624" s="72"/>
      <c r="GI1624" s="72"/>
      <c r="GJ1624" s="72"/>
      <c r="GK1624" s="72"/>
      <c r="GL1624" s="72"/>
      <c r="GM1624" s="72"/>
      <c r="GN1624" s="72"/>
      <c r="GO1624" s="72"/>
      <c r="GP1624" s="72"/>
      <c r="GQ1624" s="72"/>
      <c r="GR1624" s="72"/>
      <c r="GS1624" s="72"/>
      <c r="GT1624" s="72"/>
      <c r="GU1624" s="72"/>
      <c r="GV1624" s="72"/>
      <c r="GW1624" s="72"/>
      <c r="GX1624" s="72"/>
      <c r="GY1624" s="72"/>
      <c r="GZ1624" s="72"/>
      <c r="HA1624" s="72"/>
      <c r="HB1624" s="72"/>
      <c r="HC1624" s="72"/>
      <c r="HD1624" s="72"/>
      <c r="HE1624" s="72"/>
      <c r="HF1624" s="72"/>
      <c r="HG1624" s="72"/>
      <c r="HH1624" s="72"/>
      <c r="HI1624" s="72"/>
      <c r="HJ1624" s="72"/>
      <c r="HK1624" s="72"/>
      <c r="HL1624" s="72"/>
      <c r="HM1624" s="72"/>
      <c r="HN1624" s="72"/>
      <c r="HO1624" s="72"/>
      <c r="HP1624" s="72"/>
      <c r="HQ1624" s="72"/>
      <c r="HR1624" s="72"/>
      <c r="HS1624" s="72"/>
      <c r="HT1624" s="72"/>
      <c r="HU1624" s="72"/>
      <c r="HV1624" s="72"/>
      <c r="HW1624" s="72"/>
      <c r="HX1624" s="72"/>
      <c r="HY1624" s="72"/>
      <c r="HZ1624" s="72"/>
      <c r="IA1624" s="72"/>
      <c r="IB1624" s="72"/>
      <c r="IC1624" s="72"/>
      <c r="ID1624" s="72"/>
      <c r="IE1624" s="72"/>
      <c r="IF1624" s="72"/>
      <c r="IG1624" s="72"/>
      <c r="IH1624" s="72"/>
      <c r="II1624" s="72"/>
      <c r="IJ1624" s="72"/>
      <c r="IK1624" s="72"/>
      <c r="IL1624" s="72"/>
      <c r="IM1624" s="72"/>
      <c r="IN1624" s="72"/>
      <c r="IO1624" s="72"/>
      <c r="IP1624" s="72"/>
      <c r="IQ1624" s="72"/>
      <c r="IR1624" s="72"/>
      <c r="IS1624" s="72"/>
      <c r="IT1624" s="72"/>
      <c r="IU1624" s="72"/>
      <c r="IV1624" s="72"/>
      <c r="IW1624" s="72"/>
      <c r="IX1624" s="72"/>
      <c r="IY1624" s="72"/>
      <c r="IZ1624" s="72"/>
      <c r="JA1624" s="72"/>
      <c r="JB1624" s="72"/>
      <c r="JC1624" s="72"/>
      <c r="JD1624" s="72"/>
      <c r="JE1624" s="72"/>
      <c r="JF1624" s="72"/>
      <c r="JG1624" s="72"/>
      <c r="JH1624" s="72"/>
      <c r="JI1624" s="72"/>
      <c r="JJ1624" s="72"/>
      <c r="JK1624" s="72"/>
      <c r="JL1624" s="72"/>
      <c r="JM1624" s="72"/>
      <c r="JN1624" s="72"/>
      <c r="JO1624" s="72"/>
      <c r="JP1624" s="72"/>
      <c r="JQ1624" s="72"/>
      <c r="JR1624" s="72"/>
      <c r="JS1624" s="72"/>
      <c r="JT1624" s="72"/>
      <c r="JU1624" s="72"/>
      <c r="JV1624" s="72"/>
      <c r="JW1624" s="72"/>
      <c r="JX1624" s="72"/>
      <c r="JY1624" s="72"/>
      <c r="JZ1624" s="72"/>
      <c r="KA1624" s="72"/>
      <c r="KB1624" s="72"/>
      <c r="KC1624" s="72"/>
      <c r="KD1624" s="72"/>
      <c r="KE1624" s="72"/>
      <c r="KF1624" s="72"/>
      <c r="KG1624" s="72"/>
      <c r="KH1624" s="72"/>
      <c r="KI1624" s="72"/>
      <c r="KJ1624" s="72"/>
      <c r="KK1624" s="72"/>
      <c r="KL1624" s="72"/>
      <c r="KM1624" s="72"/>
      <c r="KN1624" s="72"/>
      <c r="KO1624" s="72"/>
      <c r="KP1624" s="72"/>
      <c r="KQ1624" s="72"/>
      <c r="KR1624" s="72"/>
      <c r="KS1624" s="72"/>
      <c r="KT1624" s="72"/>
      <c r="KU1624" s="72"/>
      <c r="KV1624" s="72"/>
      <c r="KW1624" s="72"/>
      <c r="KX1624" s="72"/>
      <c r="KY1624" s="72"/>
      <c r="KZ1624" s="72"/>
      <c r="LA1624" s="72"/>
      <c r="LB1624" s="72"/>
      <c r="LC1624" s="72"/>
      <c r="LD1624" s="72"/>
      <c r="LE1624" s="72"/>
      <c r="LF1624" s="72"/>
      <c r="LG1624" s="72"/>
      <c r="LH1624" s="72"/>
      <c r="LI1624" s="72"/>
      <c r="LJ1624" s="72"/>
      <c r="LK1624" s="72"/>
      <c r="LL1624" s="72"/>
      <c r="LM1624" s="72"/>
      <c r="LN1624" s="72"/>
      <c r="LO1624" s="72"/>
      <c r="LP1624" s="72"/>
      <c r="LQ1624" s="72"/>
      <c r="LR1624" s="72"/>
      <c r="LS1624" s="72"/>
      <c r="LT1624" s="72"/>
      <c r="LU1624" s="72"/>
      <c r="LV1624" s="72"/>
      <c r="LW1624" s="72"/>
      <c r="LX1624" s="72"/>
      <c r="LY1624" s="72"/>
      <c r="LZ1624" s="72"/>
      <c r="MA1624" s="72"/>
      <c r="MB1624" s="72"/>
      <c r="MC1624" s="72"/>
      <c r="MD1624" s="72"/>
      <c r="ME1624" s="72"/>
      <c r="MF1624" s="72"/>
      <c r="MG1624" s="72"/>
      <c r="MH1624" s="72"/>
      <c r="MI1624" s="72"/>
      <c r="MJ1624" s="72"/>
      <c r="MK1624" s="72"/>
      <c r="ML1624" s="72"/>
      <c r="MM1624" s="72"/>
      <c r="MN1624" s="72"/>
      <c r="MO1624" s="72"/>
      <c r="MP1624" s="72"/>
      <c r="MQ1624" s="72"/>
      <c r="MR1624" s="72"/>
      <c r="MS1624" s="72"/>
      <c r="MT1624" s="72"/>
      <c r="MU1624" s="72"/>
      <c r="MV1624" s="72"/>
      <c r="MW1624" s="72"/>
      <c r="MX1624" s="72"/>
      <c r="MY1624" s="72"/>
      <c r="MZ1624" s="72"/>
      <c r="NA1624" s="72"/>
      <c r="NB1624" s="72"/>
      <c r="NC1624" s="72"/>
      <c r="ND1624" s="72"/>
      <c r="NE1624" s="72"/>
      <c r="NF1624" s="72"/>
      <c r="NG1624" s="72"/>
      <c r="NH1624" s="72"/>
      <c r="NI1624" s="72"/>
      <c r="NJ1624" s="72"/>
      <c r="NK1624" s="72"/>
      <c r="NL1624" s="72"/>
      <c r="NM1624" s="72"/>
      <c r="NN1624" s="72"/>
      <c r="NO1624" s="72"/>
      <c r="NP1624" s="72"/>
      <c r="NQ1624" s="72"/>
      <c r="NR1624" s="72"/>
      <c r="NS1624" s="72"/>
      <c r="NT1624" s="72"/>
      <c r="NU1624" s="72"/>
      <c r="NV1624" s="72"/>
      <c r="NW1624" s="72"/>
      <c r="NX1624" s="72"/>
      <c r="NY1624" s="72"/>
      <c r="NZ1624" s="72"/>
      <c r="OA1624" s="72"/>
      <c r="OB1624" s="72"/>
      <c r="OC1624" s="72"/>
      <c r="OD1624" s="72"/>
      <c r="OE1624" s="72"/>
      <c r="OF1624" s="72"/>
      <c r="OG1624" s="72"/>
      <c r="OH1624" s="72"/>
      <c r="OI1624" s="72"/>
      <c r="OJ1624" s="72"/>
      <c r="OK1624" s="72"/>
      <c r="OL1624" s="72"/>
      <c r="OM1624" s="72"/>
      <c r="ON1624" s="72"/>
      <c r="OO1624" s="72"/>
      <c r="OP1624" s="72"/>
      <c r="OQ1624" s="72"/>
      <c r="OR1624" s="72"/>
      <c r="OS1624" s="72"/>
      <c r="OT1624" s="72"/>
      <c r="OU1624" s="72"/>
      <c r="OV1624" s="72"/>
      <c r="OW1624" s="72"/>
      <c r="OX1624" s="72"/>
      <c r="OY1624" s="72"/>
      <c r="OZ1624" s="72"/>
      <c r="PA1624" s="72"/>
      <c r="PB1624" s="72"/>
      <c r="PC1624" s="72"/>
      <c r="PD1624" s="72"/>
      <c r="PE1624" s="72"/>
      <c r="PF1624" s="72"/>
      <c r="PG1624" s="72"/>
      <c r="PH1624" s="72"/>
      <c r="PI1624" s="72"/>
      <c r="PJ1624" s="72"/>
      <c r="PK1624" s="72"/>
      <c r="PL1624" s="72"/>
      <c r="PM1624" s="72"/>
      <c r="PN1624" s="72"/>
      <c r="PO1624" s="72"/>
      <c r="PP1624" s="72"/>
      <c r="PQ1624" s="72"/>
      <c r="PR1624" s="72"/>
      <c r="PS1624" s="72"/>
      <c r="PT1624" s="72"/>
      <c r="PU1624" s="72"/>
      <c r="PV1624" s="72"/>
      <c r="PW1624" s="72"/>
      <c r="PX1624" s="72"/>
      <c r="PY1624" s="72"/>
      <c r="PZ1624" s="72"/>
      <c r="QA1624" s="72"/>
      <c r="QB1624" s="72"/>
      <c r="QC1624" s="72"/>
      <c r="QD1624" s="72"/>
      <c r="QE1624" s="72"/>
      <c r="QF1624" s="72"/>
      <c r="QG1624" s="72"/>
      <c r="QH1624" s="72"/>
      <c r="QI1624" s="72"/>
      <c r="QJ1624" s="72"/>
      <c r="QK1624" s="72"/>
      <c r="QL1624" s="72"/>
      <c r="QM1624" s="72"/>
      <c r="QN1624" s="72"/>
      <c r="QO1624" s="72"/>
      <c r="QP1624" s="72"/>
      <c r="QQ1624" s="72"/>
      <c r="QR1624" s="72"/>
      <c r="QS1624" s="72"/>
      <c r="QT1624" s="72"/>
      <c r="QU1624" s="72"/>
      <c r="QV1624" s="72"/>
      <c r="QW1624" s="72"/>
      <c r="QX1624" s="72"/>
      <c r="QY1624" s="72"/>
      <c r="QZ1624" s="72"/>
      <c r="RA1624" s="72"/>
      <c r="RB1624" s="72"/>
      <c r="RC1624" s="72"/>
      <c r="RD1624" s="72"/>
      <c r="RE1624" s="72"/>
      <c r="RF1624" s="72"/>
      <c r="RG1624" s="72"/>
      <c r="RH1624" s="72"/>
      <c r="RI1624" s="72"/>
      <c r="RJ1624" s="72"/>
      <c r="RK1624" s="72"/>
      <c r="RL1624" s="72"/>
      <c r="RM1624" s="72"/>
      <c r="RN1624" s="72"/>
      <c r="RO1624" s="72"/>
      <c r="RP1624" s="72"/>
      <c r="RQ1624" s="72"/>
      <c r="RR1624" s="72"/>
      <c r="RS1624" s="72"/>
      <c r="RT1624" s="72"/>
      <c r="RU1624" s="72"/>
      <c r="RV1624" s="72"/>
      <c r="RW1624" s="72"/>
      <c r="RX1624" s="72"/>
      <c r="RY1624" s="72"/>
      <c r="RZ1624" s="72"/>
      <c r="SA1624" s="72"/>
      <c r="SB1624" s="72"/>
      <c r="SC1624" s="72"/>
      <c r="SD1624" s="72"/>
      <c r="SE1624" s="72"/>
      <c r="SF1624" s="72"/>
      <c r="SG1624" s="72"/>
      <c r="SH1624" s="72"/>
      <c r="SI1624" s="72"/>
      <c r="SJ1624" s="72"/>
      <c r="SK1624" s="72"/>
      <c r="SL1624" s="72"/>
      <c r="SM1624" s="72"/>
      <c r="SN1624" s="72"/>
      <c r="SO1624" s="72"/>
      <c r="SP1624" s="72"/>
      <c r="SQ1624" s="72"/>
      <c r="SR1624" s="72"/>
      <c r="SS1624" s="72"/>
      <c r="ST1624" s="72"/>
      <c r="SU1624" s="72"/>
      <c r="SV1624" s="72"/>
      <c r="SW1624" s="72"/>
      <c r="SX1624" s="72"/>
      <c r="SY1624" s="72"/>
      <c r="SZ1624" s="72"/>
      <c r="TA1624" s="72"/>
      <c r="TB1624" s="72"/>
      <c r="TC1624" s="72"/>
    </row>
    <row r="1625" spans="1:523" ht="16.5" customHeight="1" x14ac:dyDescent="0.2">
      <c r="A1625" s="20">
        <v>1125</v>
      </c>
      <c r="B1625" s="20" t="s">
        <v>77</v>
      </c>
      <c r="C1625" s="20" t="s">
        <v>888</v>
      </c>
      <c r="D1625" s="20" t="s">
        <v>30</v>
      </c>
      <c r="E1625" s="20" t="s">
        <v>1346</v>
      </c>
      <c r="F1625" s="22" t="s">
        <v>1118</v>
      </c>
      <c r="G1625" s="73" t="s">
        <v>86</v>
      </c>
      <c r="H1625" s="20" t="s">
        <v>154</v>
      </c>
      <c r="I1625" s="20" t="s">
        <v>27</v>
      </c>
      <c r="J1625" s="22" t="s">
        <v>888</v>
      </c>
      <c r="K1625" s="20"/>
      <c r="L1625" s="20"/>
      <c r="M1625" s="20"/>
      <c r="N1625" s="20"/>
      <c r="O1625" s="23">
        <v>22717500</v>
      </c>
      <c r="P1625" s="77">
        <v>0</v>
      </c>
      <c r="Q1625" s="24">
        <v>1</v>
      </c>
      <c r="R1625" s="25">
        <v>45748</v>
      </c>
      <c r="S1625" s="20" t="s">
        <v>29</v>
      </c>
      <c r="T1625" s="26">
        <f>O1625*Q1625</f>
        <v>22717500</v>
      </c>
      <c r="U1625" s="27" t="s">
        <v>100</v>
      </c>
      <c r="V1625" s="27" t="s">
        <v>100</v>
      </c>
      <c r="W1625" s="72"/>
      <c r="X1625" s="72"/>
      <c r="Y1625" s="72"/>
      <c r="Z1625" s="72"/>
      <c r="AA1625" s="72"/>
      <c r="AB1625" s="72"/>
      <c r="AC1625" s="72"/>
      <c r="AD1625" s="72"/>
      <c r="AE1625" s="72"/>
      <c r="AF1625" s="72"/>
      <c r="AG1625" s="72"/>
      <c r="AH1625" s="72"/>
      <c r="AI1625" s="72"/>
      <c r="AJ1625" s="72"/>
      <c r="AK1625" s="72"/>
      <c r="AL1625" s="72"/>
      <c r="AM1625" s="72"/>
      <c r="AN1625" s="72"/>
      <c r="AO1625" s="72"/>
      <c r="AP1625" s="72"/>
      <c r="AQ1625" s="72"/>
      <c r="AR1625" s="72"/>
      <c r="AS1625" s="72"/>
      <c r="AT1625" s="72"/>
      <c r="AU1625" s="72"/>
      <c r="AV1625" s="72"/>
      <c r="AW1625" s="72"/>
      <c r="AX1625" s="72"/>
      <c r="AY1625" s="72"/>
      <c r="AZ1625" s="72"/>
      <c r="BA1625" s="72"/>
      <c r="BB1625" s="72"/>
      <c r="BC1625" s="72"/>
      <c r="BD1625" s="72"/>
      <c r="BE1625" s="72"/>
      <c r="BF1625" s="72"/>
      <c r="BG1625" s="72"/>
      <c r="BH1625" s="72"/>
      <c r="BI1625" s="72"/>
      <c r="BJ1625" s="72"/>
      <c r="BK1625" s="72"/>
      <c r="BL1625" s="72"/>
      <c r="BM1625" s="72"/>
      <c r="BN1625" s="72"/>
      <c r="BO1625" s="72"/>
      <c r="BP1625" s="72"/>
      <c r="BQ1625" s="72"/>
      <c r="BR1625" s="72"/>
      <c r="BS1625" s="72"/>
      <c r="BT1625" s="72"/>
      <c r="BU1625" s="72"/>
      <c r="BV1625" s="72"/>
      <c r="BW1625" s="72"/>
      <c r="BX1625" s="72"/>
      <c r="BY1625" s="72"/>
      <c r="BZ1625" s="72"/>
      <c r="CA1625" s="72"/>
      <c r="CB1625" s="72"/>
      <c r="CC1625" s="72"/>
      <c r="CD1625" s="72"/>
      <c r="CE1625" s="72"/>
      <c r="CF1625" s="72"/>
      <c r="CG1625" s="72"/>
      <c r="CH1625" s="72"/>
      <c r="CI1625" s="72"/>
      <c r="CJ1625" s="72"/>
      <c r="CK1625" s="72"/>
      <c r="CL1625" s="72"/>
      <c r="CM1625" s="72"/>
      <c r="CN1625" s="72"/>
      <c r="CO1625" s="72"/>
      <c r="CP1625" s="72"/>
      <c r="CQ1625" s="72"/>
      <c r="CR1625" s="72"/>
      <c r="CS1625" s="72"/>
      <c r="CT1625" s="72"/>
      <c r="CU1625" s="72"/>
      <c r="CV1625" s="72"/>
      <c r="CW1625" s="72"/>
      <c r="CX1625" s="72"/>
      <c r="CY1625" s="72"/>
      <c r="CZ1625" s="72"/>
      <c r="DA1625" s="72"/>
      <c r="DB1625" s="72"/>
      <c r="DC1625" s="72"/>
      <c r="DD1625" s="72"/>
      <c r="DE1625" s="72"/>
      <c r="DF1625" s="72"/>
      <c r="DG1625" s="72"/>
      <c r="DH1625" s="72"/>
      <c r="DI1625" s="72"/>
      <c r="DJ1625" s="72"/>
      <c r="DK1625" s="72"/>
      <c r="DL1625" s="72"/>
      <c r="DM1625" s="72"/>
      <c r="DN1625" s="72"/>
      <c r="DO1625" s="72"/>
      <c r="DP1625" s="72"/>
      <c r="DQ1625" s="72"/>
      <c r="DR1625" s="72"/>
      <c r="DS1625" s="72"/>
      <c r="DT1625" s="72"/>
      <c r="DU1625" s="72"/>
      <c r="DV1625" s="72"/>
      <c r="DW1625" s="72"/>
      <c r="DX1625" s="72"/>
      <c r="DY1625" s="72"/>
      <c r="DZ1625" s="72"/>
      <c r="EA1625" s="72"/>
      <c r="EB1625" s="72"/>
      <c r="EC1625" s="72"/>
      <c r="ED1625" s="72"/>
      <c r="EE1625" s="72"/>
      <c r="EF1625" s="72"/>
      <c r="EG1625" s="72"/>
      <c r="EH1625" s="72"/>
      <c r="EI1625" s="72"/>
      <c r="EJ1625" s="72"/>
      <c r="EK1625" s="72"/>
      <c r="EL1625" s="72"/>
      <c r="EM1625" s="72"/>
      <c r="EN1625" s="72"/>
      <c r="EO1625" s="72"/>
      <c r="EP1625" s="72"/>
      <c r="EQ1625" s="72"/>
      <c r="ER1625" s="72"/>
      <c r="ES1625" s="72"/>
      <c r="ET1625" s="72"/>
      <c r="EU1625" s="72"/>
      <c r="EV1625" s="72"/>
      <c r="EW1625" s="72"/>
      <c r="EX1625" s="72"/>
      <c r="EY1625" s="72"/>
      <c r="EZ1625" s="72"/>
      <c r="FA1625" s="72"/>
      <c r="FB1625" s="72"/>
      <c r="FC1625" s="72"/>
      <c r="FD1625" s="72"/>
      <c r="FE1625" s="72"/>
      <c r="FF1625" s="72"/>
      <c r="FG1625" s="72"/>
      <c r="FH1625" s="72"/>
      <c r="FI1625" s="72"/>
      <c r="FJ1625" s="72"/>
      <c r="FK1625" s="72"/>
      <c r="FL1625" s="72"/>
      <c r="FM1625" s="72"/>
      <c r="FN1625" s="72"/>
      <c r="FO1625" s="72"/>
      <c r="FP1625" s="72"/>
      <c r="FQ1625" s="72"/>
      <c r="FR1625" s="72"/>
      <c r="FS1625" s="72"/>
      <c r="FT1625" s="72"/>
      <c r="FU1625" s="72"/>
      <c r="FV1625" s="72"/>
      <c r="FW1625" s="72"/>
      <c r="FX1625" s="72"/>
      <c r="FY1625" s="72"/>
      <c r="FZ1625" s="72"/>
      <c r="GA1625" s="72"/>
      <c r="GB1625" s="72"/>
      <c r="GC1625" s="72"/>
      <c r="GD1625" s="72"/>
      <c r="GE1625" s="72"/>
      <c r="GF1625" s="72"/>
      <c r="GG1625" s="72"/>
      <c r="GH1625" s="72"/>
      <c r="GI1625" s="72"/>
      <c r="GJ1625" s="72"/>
      <c r="GK1625" s="72"/>
      <c r="GL1625" s="72"/>
      <c r="GM1625" s="72"/>
      <c r="GN1625" s="72"/>
      <c r="GO1625" s="72"/>
      <c r="GP1625" s="72"/>
      <c r="GQ1625" s="72"/>
      <c r="GR1625" s="72"/>
      <c r="GS1625" s="72"/>
      <c r="GT1625" s="72"/>
      <c r="GU1625" s="72"/>
      <c r="GV1625" s="72"/>
      <c r="GW1625" s="72"/>
      <c r="GX1625" s="72"/>
      <c r="GY1625" s="72"/>
      <c r="GZ1625" s="72"/>
      <c r="HA1625" s="72"/>
      <c r="HB1625" s="72"/>
      <c r="HC1625" s="72"/>
      <c r="HD1625" s="72"/>
      <c r="HE1625" s="72"/>
      <c r="HF1625" s="72"/>
      <c r="HG1625" s="72"/>
      <c r="HH1625" s="72"/>
      <c r="HI1625" s="72"/>
      <c r="HJ1625" s="72"/>
      <c r="HK1625" s="72"/>
      <c r="HL1625" s="72"/>
      <c r="HM1625" s="72"/>
      <c r="HN1625" s="72"/>
      <c r="HO1625" s="72"/>
      <c r="HP1625" s="72"/>
      <c r="HQ1625" s="72"/>
      <c r="HR1625" s="72"/>
      <c r="HS1625" s="72"/>
      <c r="HT1625" s="72"/>
      <c r="HU1625" s="72"/>
      <c r="HV1625" s="72"/>
      <c r="HW1625" s="72"/>
      <c r="HX1625" s="72"/>
      <c r="HY1625" s="72"/>
      <c r="HZ1625" s="72"/>
      <c r="IA1625" s="72"/>
      <c r="IB1625" s="72"/>
      <c r="IC1625" s="72"/>
      <c r="ID1625" s="72"/>
      <c r="IE1625" s="72"/>
      <c r="IF1625" s="72"/>
      <c r="IG1625" s="72"/>
      <c r="IH1625" s="72"/>
      <c r="II1625" s="72"/>
      <c r="IJ1625" s="72"/>
      <c r="IK1625" s="72"/>
      <c r="IL1625" s="72"/>
      <c r="IM1625" s="72"/>
      <c r="IN1625" s="72"/>
      <c r="IO1625" s="72"/>
      <c r="IP1625" s="72"/>
      <c r="IQ1625" s="72"/>
      <c r="IR1625" s="72"/>
      <c r="IS1625" s="72"/>
      <c r="IT1625" s="72"/>
      <c r="IU1625" s="72"/>
      <c r="IV1625" s="72"/>
      <c r="IW1625" s="72"/>
      <c r="IX1625" s="72"/>
      <c r="IY1625" s="72"/>
      <c r="IZ1625" s="72"/>
      <c r="JA1625" s="72"/>
      <c r="JB1625" s="72"/>
      <c r="JC1625" s="72"/>
      <c r="JD1625" s="72"/>
      <c r="JE1625" s="72"/>
      <c r="JF1625" s="72"/>
      <c r="JG1625" s="72"/>
      <c r="JH1625" s="72"/>
      <c r="JI1625" s="72"/>
      <c r="JJ1625" s="72"/>
      <c r="JK1625" s="72"/>
      <c r="JL1625" s="72"/>
      <c r="JM1625" s="72"/>
      <c r="JN1625" s="72"/>
      <c r="JO1625" s="72"/>
      <c r="JP1625" s="72"/>
      <c r="JQ1625" s="72"/>
      <c r="JR1625" s="72"/>
      <c r="JS1625" s="72"/>
      <c r="JT1625" s="72"/>
      <c r="JU1625" s="72"/>
      <c r="JV1625" s="72"/>
      <c r="JW1625" s="72"/>
      <c r="JX1625" s="72"/>
      <c r="JY1625" s="72"/>
      <c r="JZ1625" s="72"/>
      <c r="KA1625" s="72"/>
      <c r="KB1625" s="72"/>
      <c r="KC1625" s="72"/>
      <c r="KD1625" s="72"/>
      <c r="KE1625" s="72"/>
      <c r="KF1625" s="72"/>
      <c r="KG1625" s="72"/>
      <c r="KH1625" s="72"/>
      <c r="KI1625" s="72"/>
      <c r="KJ1625" s="72"/>
      <c r="KK1625" s="72"/>
      <c r="KL1625" s="72"/>
      <c r="KM1625" s="72"/>
      <c r="KN1625" s="72"/>
      <c r="KO1625" s="72"/>
      <c r="KP1625" s="72"/>
      <c r="KQ1625" s="72"/>
      <c r="KR1625" s="72"/>
      <c r="KS1625" s="72"/>
      <c r="KT1625" s="72"/>
      <c r="KU1625" s="72"/>
      <c r="KV1625" s="72"/>
      <c r="KW1625" s="72"/>
      <c r="KX1625" s="72"/>
      <c r="KY1625" s="72"/>
      <c r="KZ1625" s="72"/>
      <c r="LA1625" s="72"/>
      <c r="LB1625" s="72"/>
      <c r="LC1625" s="72"/>
      <c r="LD1625" s="72"/>
      <c r="LE1625" s="72"/>
      <c r="LF1625" s="72"/>
      <c r="LG1625" s="72"/>
      <c r="LH1625" s="72"/>
      <c r="LI1625" s="72"/>
      <c r="LJ1625" s="72"/>
      <c r="LK1625" s="72"/>
      <c r="LL1625" s="72"/>
      <c r="LM1625" s="72"/>
      <c r="LN1625" s="72"/>
      <c r="LO1625" s="72"/>
      <c r="LP1625" s="72"/>
      <c r="LQ1625" s="72"/>
      <c r="LR1625" s="72"/>
      <c r="LS1625" s="72"/>
      <c r="LT1625" s="72"/>
      <c r="LU1625" s="72"/>
      <c r="LV1625" s="72"/>
      <c r="LW1625" s="72"/>
      <c r="LX1625" s="72"/>
      <c r="LY1625" s="72"/>
      <c r="LZ1625" s="72"/>
      <c r="MA1625" s="72"/>
      <c r="MB1625" s="72"/>
      <c r="MC1625" s="72"/>
      <c r="MD1625" s="72"/>
      <c r="ME1625" s="72"/>
      <c r="MF1625" s="72"/>
      <c r="MG1625" s="72"/>
      <c r="MH1625" s="72"/>
      <c r="MI1625" s="72"/>
      <c r="MJ1625" s="72"/>
      <c r="MK1625" s="72"/>
      <c r="ML1625" s="72"/>
      <c r="MM1625" s="72"/>
      <c r="MN1625" s="72"/>
      <c r="MO1625" s="72"/>
      <c r="MP1625" s="72"/>
      <c r="MQ1625" s="72"/>
      <c r="MR1625" s="72"/>
      <c r="MS1625" s="72"/>
      <c r="MT1625" s="72"/>
      <c r="MU1625" s="72"/>
      <c r="MV1625" s="72"/>
      <c r="MW1625" s="72"/>
      <c r="MX1625" s="72"/>
      <c r="MY1625" s="72"/>
      <c r="MZ1625" s="72"/>
      <c r="NA1625" s="72"/>
      <c r="NB1625" s="72"/>
      <c r="NC1625" s="72"/>
      <c r="ND1625" s="72"/>
      <c r="NE1625" s="72"/>
      <c r="NF1625" s="72"/>
      <c r="NG1625" s="72"/>
      <c r="NH1625" s="72"/>
      <c r="NI1625" s="72"/>
      <c r="NJ1625" s="72"/>
      <c r="NK1625" s="72"/>
      <c r="NL1625" s="72"/>
      <c r="NM1625" s="72"/>
      <c r="NN1625" s="72"/>
      <c r="NO1625" s="72"/>
      <c r="NP1625" s="72"/>
      <c r="NQ1625" s="72"/>
      <c r="NR1625" s="72"/>
      <c r="NS1625" s="72"/>
      <c r="NT1625" s="72"/>
      <c r="NU1625" s="72"/>
      <c r="NV1625" s="72"/>
      <c r="NW1625" s="72"/>
      <c r="NX1625" s="72"/>
      <c r="NY1625" s="72"/>
      <c r="NZ1625" s="72"/>
      <c r="OA1625" s="72"/>
      <c r="OB1625" s="72"/>
      <c r="OC1625" s="72"/>
      <c r="OD1625" s="72"/>
      <c r="OE1625" s="72"/>
      <c r="OF1625" s="72"/>
      <c r="OG1625" s="72"/>
      <c r="OH1625" s="72"/>
      <c r="OI1625" s="72"/>
      <c r="OJ1625" s="72"/>
      <c r="OK1625" s="72"/>
      <c r="OL1625" s="72"/>
      <c r="OM1625" s="72"/>
      <c r="ON1625" s="72"/>
      <c r="OO1625" s="72"/>
      <c r="OP1625" s="72"/>
      <c r="OQ1625" s="72"/>
      <c r="OR1625" s="72"/>
      <c r="OS1625" s="72"/>
      <c r="OT1625" s="72"/>
      <c r="OU1625" s="72"/>
      <c r="OV1625" s="72"/>
      <c r="OW1625" s="72"/>
      <c r="OX1625" s="72"/>
      <c r="OY1625" s="72"/>
      <c r="OZ1625" s="72"/>
      <c r="PA1625" s="72"/>
      <c r="PB1625" s="72"/>
      <c r="PC1625" s="72"/>
      <c r="PD1625" s="72"/>
      <c r="PE1625" s="72"/>
      <c r="PF1625" s="72"/>
      <c r="PG1625" s="72"/>
      <c r="PH1625" s="72"/>
      <c r="PI1625" s="72"/>
      <c r="PJ1625" s="72"/>
      <c r="PK1625" s="72"/>
      <c r="PL1625" s="72"/>
      <c r="PM1625" s="72"/>
      <c r="PN1625" s="72"/>
      <c r="PO1625" s="72"/>
      <c r="PP1625" s="72"/>
      <c r="PQ1625" s="72"/>
      <c r="PR1625" s="72"/>
      <c r="PS1625" s="72"/>
      <c r="PT1625" s="72"/>
      <c r="PU1625" s="72"/>
      <c r="PV1625" s="72"/>
      <c r="PW1625" s="72"/>
      <c r="PX1625" s="72"/>
      <c r="PY1625" s="72"/>
      <c r="PZ1625" s="72"/>
      <c r="QA1625" s="72"/>
      <c r="QB1625" s="72"/>
      <c r="QC1625" s="72"/>
      <c r="QD1625" s="72"/>
      <c r="QE1625" s="72"/>
      <c r="QF1625" s="72"/>
      <c r="QG1625" s="72"/>
      <c r="QH1625" s="72"/>
      <c r="QI1625" s="72"/>
      <c r="QJ1625" s="72"/>
      <c r="QK1625" s="72"/>
      <c r="QL1625" s="72"/>
      <c r="QM1625" s="72"/>
      <c r="QN1625" s="72"/>
      <c r="QO1625" s="72"/>
      <c r="QP1625" s="72"/>
      <c r="QQ1625" s="72"/>
      <c r="QR1625" s="72"/>
      <c r="QS1625" s="72"/>
      <c r="QT1625" s="72"/>
      <c r="QU1625" s="72"/>
      <c r="QV1625" s="72"/>
      <c r="QW1625" s="72"/>
      <c r="QX1625" s="72"/>
      <c r="QY1625" s="72"/>
      <c r="QZ1625" s="72"/>
      <c r="RA1625" s="72"/>
      <c r="RB1625" s="72"/>
      <c r="RC1625" s="72"/>
      <c r="RD1625" s="72"/>
      <c r="RE1625" s="72"/>
      <c r="RF1625" s="72"/>
      <c r="RG1625" s="72"/>
      <c r="RH1625" s="72"/>
      <c r="RI1625" s="72"/>
      <c r="RJ1625" s="72"/>
      <c r="RK1625" s="72"/>
      <c r="RL1625" s="72"/>
      <c r="RM1625" s="72"/>
      <c r="RN1625" s="72"/>
      <c r="RO1625" s="72"/>
      <c r="RP1625" s="72"/>
      <c r="RQ1625" s="72"/>
      <c r="RR1625" s="72"/>
      <c r="RS1625" s="72"/>
      <c r="RT1625" s="72"/>
      <c r="RU1625" s="72"/>
      <c r="RV1625" s="72"/>
      <c r="RW1625" s="72"/>
      <c r="RX1625" s="72"/>
      <c r="RY1625" s="72"/>
      <c r="RZ1625" s="72"/>
      <c r="SA1625" s="72"/>
      <c r="SB1625" s="72"/>
      <c r="SC1625" s="72"/>
      <c r="SD1625" s="72"/>
      <c r="SE1625" s="72"/>
      <c r="SF1625" s="72"/>
      <c r="SG1625" s="72"/>
      <c r="SH1625" s="72"/>
      <c r="SI1625" s="72"/>
      <c r="SJ1625" s="72"/>
      <c r="SK1625" s="72"/>
      <c r="SL1625" s="72"/>
      <c r="SM1625" s="72"/>
      <c r="SN1625" s="72"/>
      <c r="SO1625" s="72"/>
      <c r="SP1625" s="72"/>
      <c r="SQ1625" s="72"/>
      <c r="SR1625" s="72"/>
      <c r="SS1625" s="72"/>
      <c r="ST1625" s="72"/>
      <c r="SU1625" s="72"/>
      <c r="SV1625" s="72"/>
      <c r="SW1625" s="72"/>
      <c r="SX1625" s="72"/>
      <c r="SY1625" s="72"/>
      <c r="SZ1625" s="72"/>
      <c r="TA1625" s="72"/>
      <c r="TB1625" s="72"/>
      <c r="TC1625" s="72"/>
    </row>
    <row r="1626" spans="1:523" ht="16.5" customHeight="1" x14ac:dyDescent="0.2">
      <c r="A1626" s="20">
        <v>1126</v>
      </c>
      <c r="B1626" s="20" t="s">
        <v>77</v>
      </c>
      <c r="C1626" s="20" t="s">
        <v>1119</v>
      </c>
      <c r="D1626" s="20" t="s">
        <v>38</v>
      </c>
      <c r="E1626" s="20" t="s">
        <v>1345</v>
      </c>
      <c r="F1626" s="22" t="s">
        <v>1098</v>
      </c>
      <c r="G1626" s="73" t="s">
        <v>86</v>
      </c>
      <c r="H1626" s="20" t="s">
        <v>35</v>
      </c>
      <c r="I1626" s="20" t="s">
        <v>27</v>
      </c>
      <c r="J1626" s="22" t="s">
        <v>1120</v>
      </c>
      <c r="K1626" s="20"/>
      <c r="L1626" s="20"/>
      <c r="M1626" s="20"/>
      <c r="N1626" s="20"/>
      <c r="O1626" s="23">
        <v>536061250</v>
      </c>
      <c r="P1626" s="77">
        <v>0</v>
      </c>
      <c r="Q1626" s="24">
        <v>1</v>
      </c>
      <c r="R1626" s="25">
        <v>45748</v>
      </c>
      <c r="S1626" s="20" t="s">
        <v>83</v>
      </c>
      <c r="T1626" s="26">
        <f>O1626*Q1626</f>
        <v>536061250</v>
      </c>
      <c r="U1626" s="27" t="s">
        <v>100</v>
      </c>
      <c r="V1626" s="27" t="s">
        <v>100</v>
      </c>
      <c r="W1626" s="72"/>
      <c r="X1626" s="72"/>
      <c r="Y1626" s="72"/>
      <c r="Z1626" s="72"/>
      <c r="AA1626" s="72"/>
      <c r="AB1626" s="72"/>
      <c r="AC1626" s="72"/>
      <c r="AD1626" s="72"/>
      <c r="AE1626" s="72"/>
      <c r="AF1626" s="72"/>
      <c r="AG1626" s="72"/>
      <c r="AH1626" s="72"/>
      <c r="AI1626" s="72"/>
      <c r="AJ1626" s="72"/>
      <c r="AK1626" s="72"/>
      <c r="AL1626" s="72"/>
      <c r="AM1626" s="72"/>
      <c r="AN1626" s="72"/>
      <c r="AO1626" s="72"/>
      <c r="AP1626" s="72"/>
      <c r="AQ1626" s="72"/>
      <c r="AR1626" s="72"/>
      <c r="AS1626" s="72"/>
      <c r="AT1626" s="72"/>
      <c r="AU1626" s="72"/>
      <c r="AV1626" s="72"/>
      <c r="AW1626" s="72"/>
      <c r="AX1626" s="72"/>
      <c r="AY1626" s="72"/>
      <c r="AZ1626" s="72"/>
      <c r="BA1626" s="72"/>
      <c r="BB1626" s="72"/>
      <c r="BC1626" s="72"/>
      <c r="BD1626" s="72"/>
      <c r="BE1626" s="72"/>
      <c r="BF1626" s="72"/>
      <c r="BG1626" s="72"/>
      <c r="BH1626" s="72"/>
      <c r="BI1626" s="72"/>
      <c r="BJ1626" s="72"/>
      <c r="BK1626" s="72"/>
      <c r="BL1626" s="72"/>
      <c r="BM1626" s="72"/>
      <c r="BN1626" s="72"/>
      <c r="BO1626" s="72"/>
      <c r="BP1626" s="72"/>
      <c r="BQ1626" s="72"/>
      <c r="BR1626" s="72"/>
      <c r="BS1626" s="72"/>
      <c r="BT1626" s="72"/>
      <c r="BU1626" s="72"/>
      <c r="BV1626" s="72"/>
      <c r="BW1626" s="72"/>
      <c r="BX1626" s="72"/>
      <c r="BY1626" s="72"/>
      <c r="BZ1626" s="72"/>
      <c r="CA1626" s="72"/>
      <c r="CB1626" s="72"/>
      <c r="CC1626" s="72"/>
      <c r="CD1626" s="72"/>
      <c r="CE1626" s="72"/>
      <c r="CF1626" s="72"/>
      <c r="CG1626" s="72"/>
      <c r="CH1626" s="72"/>
      <c r="CI1626" s="72"/>
      <c r="CJ1626" s="72"/>
      <c r="CK1626" s="72"/>
      <c r="CL1626" s="72"/>
      <c r="CM1626" s="72"/>
      <c r="CN1626" s="72"/>
      <c r="CO1626" s="72"/>
      <c r="CP1626" s="72"/>
      <c r="CQ1626" s="72"/>
      <c r="CR1626" s="72"/>
      <c r="CS1626" s="72"/>
      <c r="CT1626" s="72"/>
      <c r="CU1626" s="72"/>
      <c r="CV1626" s="72"/>
      <c r="CW1626" s="72"/>
      <c r="CX1626" s="72"/>
      <c r="CY1626" s="72"/>
      <c r="CZ1626" s="72"/>
      <c r="DA1626" s="72"/>
      <c r="DB1626" s="72"/>
      <c r="DC1626" s="72"/>
      <c r="DD1626" s="72"/>
      <c r="DE1626" s="72"/>
      <c r="DF1626" s="72"/>
      <c r="DG1626" s="72"/>
      <c r="DH1626" s="72"/>
      <c r="DI1626" s="72"/>
      <c r="DJ1626" s="72"/>
      <c r="DK1626" s="72"/>
      <c r="DL1626" s="72"/>
      <c r="DM1626" s="72"/>
      <c r="DN1626" s="72"/>
      <c r="DO1626" s="72"/>
      <c r="DP1626" s="72"/>
      <c r="DQ1626" s="72"/>
      <c r="DR1626" s="72"/>
      <c r="DS1626" s="72"/>
      <c r="DT1626" s="72"/>
      <c r="DU1626" s="72"/>
      <c r="DV1626" s="72"/>
      <c r="DW1626" s="72"/>
      <c r="DX1626" s="72"/>
      <c r="DY1626" s="72"/>
      <c r="DZ1626" s="72"/>
      <c r="EA1626" s="72"/>
      <c r="EB1626" s="72"/>
      <c r="EC1626" s="72"/>
      <c r="ED1626" s="72"/>
      <c r="EE1626" s="72"/>
      <c r="EF1626" s="72"/>
      <c r="EG1626" s="72"/>
      <c r="EH1626" s="72"/>
      <c r="EI1626" s="72"/>
      <c r="EJ1626" s="72"/>
      <c r="EK1626" s="72"/>
      <c r="EL1626" s="72"/>
      <c r="EM1626" s="72"/>
      <c r="EN1626" s="72"/>
      <c r="EO1626" s="72"/>
      <c r="EP1626" s="72"/>
      <c r="EQ1626" s="72"/>
      <c r="ER1626" s="72"/>
      <c r="ES1626" s="72"/>
      <c r="ET1626" s="72"/>
      <c r="EU1626" s="72"/>
      <c r="EV1626" s="72"/>
      <c r="EW1626" s="72"/>
      <c r="EX1626" s="72"/>
      <c r="EY1626" s="72"/>
      <c r="EZ1626" s="72"/>
      <c r="FA1626" s="72"/>
      <c r="FB1626" s="72"/>
      <c r="FC1626" s="72"/>
      <c r="FD1626" s="72"/>
      <c r="FE1626" s="72"/>
      <c r="FF1626" s="72"/>
      <c r="FG1626" s="72"/>
      <c r="FH1626" s="72"/>
      <c r="FI1626" s="72"/>
      <c r="FJ1626" s="72"/>
      <c r="FK1626" s="72"/>
      <c r="FL1626" s="72"/>
      <c r="FM1626" s="72"/>
      <c r="FN1626" s="72"/>
      <c r="FO1626" s="72"/>
      <c r="FP1626" s="72"/>
      <c r="FQ1626" s="72"/>
      <c r="FR1626" s="72"/>
      <c r="FS1626" s="72"/>
      <c r="FT1626" s="72"/>
      <c r="FU1626" s="72"/>
      <c r="FV1626" s="72"/>
      <c r="FW1626" s="72"/>
      <c r="FX1626" s="72"/>
      <c r="FY1626" s="72"/>
      <c r="FZ1626" s="72"/>
      <c r="GA1626" s="72"/>
      <c r="GB1626" s="72"/>
      <c r="GC1626" s="72"/>
      <c r="GD1626" s="72"/>
      <c r="GE1626" s="72"/>
      <c r="GF1626" s="72"/>
      <c r="GG1626" s="72"/>
      <c r="GH1626" s="72"/>
      <c r="GI1626" s="72"/>
      <c r="GJ1626" s="72"/>
      <c r="GK1626" s="72"/>
      <c r="GL1626" s="72"/>
      <c r="GM1626" s="72"/>
      <c r="GN1626" s="72"/>
      <c r="GO1626" s="72"/>
      <c r="GP1626" s="72"/>
      <c r="GQ1626" s="72"/>
      <c r="GR1626" s="72"/>
      <c r="GS1626" s="72"/>
      <c r="GT1626" s="72"/>
      <c r="GU1626" s="72"/>
      <c r="GV1626" s="72"/>
      <c r="GW1626" s="72"/>
      <c r="GX1626" s="72"/>
      <c r="GY1626" s="72"/>
      <c r="GZ1626" s="72"/>
      <c r="HA1626" s="72"/>
      <c r="HB1626" s="72"/>
      <c r="HC1626" s="72"/>
      <c r="HD1626" s="72"/>
      <c r="HE1626" s="72"/>
      <c r="HF1626" s="72"/>
      <c r="HG1626" s="72"/>
      <c r="HH1626" s="72"/>
      <c r="HI1626" s="72"/>
      <c r="HJ1626" s="72"/>
      <c r="HK1626" s="72"/>
      <c r="HL1626" s="72"/>
      <c r="HM1626" s="72"/>
      <c r="HN1626" s="72"/>
      <c r="HO1626" s="72"/>
      <c r="HP1626" s="72"/>
      <c r="HQ1626" s="72"/>
      <c r="HR1626" s="72"/>
      <c r="HS1626" s="72"/>
      <c r="HT1626" s="72"/>
      <c r="HU1626" s="72"/>
      <c r="HV1626" s="72"/>
      <c r="HW1626" s="72"/>
      <c r="HX1626" s="72"/>
      <c r="HY1626" s="72"/>
      <c r="HZ1626" s="72"/>
      <c r="IA1626" s="72"/>
      <c r="IB1626" s="72"/>
      <c r="IC1626" s="72"/>
      <c r="ID1626" s="72"/>
      <c r="IE1626" s="72"/>
      <c r="IF1626" s="72"/>
      <c r="IG1626" s="72"/>
      <c r="IH1626" s="72"/>
      <c r="II1626" s="72"/>
      <c r="IJ1626" s="72"/>
      <c r="IK1626" s="72"/>
      <c r="IL1626" s="72"/>
      <c r="IM1626" s="72"/>
      <c r="IN1626" s="72"/>
      <c r="IO1626" s="72"/>
      <c r="IP1626" s="72"/>
      <c r="IQ1626" s="72"/>
      <c r="IR1626" s="72"/>
      <c r="IS1626" s="72"/>
      <c r="IT1626" s="72"/>
      <c r="IU1626" s="72"/>
      <c r="IV1626" s="72"/>
      <c r="IW1626" s="72"/>
      <c r="IX1626" s="72"/>
      <c r="IY1626" s="72"/>
      <c r="IZ1626" s="72"/>
      <c r="JA1626" s="72"/>
      <c r="JB1626" s="72"/>
      <c r="JC1626" s="72"/>
      <c r="JD1626" s="72"/>
      <c r="JE1626" s="72"/>
      <c r="JF1626" s="72"/>
      <c r="JG1626" s="72"/>
      <c r="JH1626" s="72"/>
      <c r="JI1626" s="72"/>
      <c r="JJ1626" s="72"/>
      <c r="JK1626" s="72"/>
      <c r="JL1626" s="72"/>
      <c r="JM1626" s="72"/>
      <c r="JN1626" s="72"/>
      <c r="JO1626" s="72"/>
      <c r="JP1626" s="72"/>
      <c r="JQ1626" s="72"/>
      <c r="JR1626" s="72"/>
      <c r="JS1626" s="72"/>
      <c r="JT1626" s="72"/>
      <c r="JU1626" s="72"/>
      <c r="JV1626" s="72"/>
      <c r="JW1626" s="72"/>
      <c r="JX1626" s="72"/>
      <c r="JY1626" s="72"/>
      <c r="JZ1626" s="72"/>
      <c r="KA1626" s="72"/>
      <c r="KB1626" s="72"/>
      <c r="KC1626" s="72"/>
      <c r="KD1626" s="72"/>
      <c r="KE1626" s="72"/>
      <c r="KF1626" s="72"/>
      <c r="KG1626" s="72"/>
      <c r="KH1626" s="72"/>
      <c r="KI1626" s="72"/>
      <c r="KJ1626" s="72"/>
      <c r="KK1626" s="72"/>
      <c r="KL1626" s="72"/>
      <c r="KM1626" s="72"/>
      <c r="KN1626" s="72"/>
      <c r="KO1626" s="72"/>
      <c r="KP1626" s="72"/>
      <c r="KQ1626" s="72"/>
      <c r="KR1626" s="72"/>
      <c r="KS1626" s="72"/>
      <c r="KT1626" s="72"/>
      <c r="KU1626" s="72"/>
      <c r="KV1626" s="72"/>
      <c r="KW1626" s="72"/>
      <c r="KX1626" s="72"/>
      <c r="KY1626" s="72"/>
      <c r="KZ1626" s="72"/>
      <c r="LA1626" s="72"/>
      <c r="LB1626" s="72"/>
      <c r="LC1626" s="72"/>
      <c r="LD1626" s="72"/>
      <c r="LE1626" s="72"/>
      <c r="LF1626" s="72"/>
      <c r="LG1626" s="72"/>
      <c r="LH1626" s="72"/>
      <c r="LI1626" s="72"/>
      <c r="LJ1626" s="72"/>
      <c r="LK1626" s="72"/>
      <c r="LL1626" s="72"/>
      <c r="LM1626" s="72"/>
      <c r="LN1626" s="72"/>
      <c r="LO1626" s="72"/>
      <c r="LP1626" s="72"/>
      <c r="LQ1626" s="72"/>
      <c r="LR1626" s="72"/>
      <c r="LS1626" s="72"/>
      <c r="LT1626" s="72"/>
      <c r="LU1626" s="72"/>
      <c r="LV1626" s="72"/>
      <c r="LW1626" s="72"/>
      <c r="LX1626" s="72"/>
      <c r="LY1626" s="72"/>
      <c r="LZ1626" s="72"/>
      <c r="MA1626" s="72"/>
      <c r="MB1626" s="72"/>
      <c r="MC1626" s="72"/>
      <c r="MD1626" s="72"/>
      <c r="ME1626" s="72"/>
      <c r="MF1626" s="72"/>
      <c r="MG1626" s="72"/>
      <c r="MH1626" s="72"/>
      <c r="MI1626" s="72"/>
      <c r="MJ1626" s="72"/>
      <c r="MK1626" s="72"/>
      <c r="ML1626" s="72"/>
      <c r="MM1626" s="72"/>
      <c r="MN1626" s="72"/>
      <c r="MO1626" s="72"/>
      <c r="MP1626" s="72"/>
      <c r="MQ1626" s="72"/>
      <c r="MR1626" s="72"/>
      <c r="MS1626" s="72"/>
      <c r="MT1626" s="72"/>
      <c r="MU1626" s="72"/>
      <c r="MV1626" s="72"/>
      <c r="MW1626" s="72"/>
      <c r="MX1626" s="72"/>
      <c r="MY1626" s="72"/>
      <c r="MZ1626" s="72"/>
      <c r="NA1626" s="72"/>
      <c r="NB1626" s="72"/>
      <c r="NC1626" s="72"/>
      <c r="ND1626" s="72"/>
      <c r="NE1626" s="72"/>
      <c r="NF1626" s="72"/>
      <c r="NG1626" s="72"/>
      <c r="NH1626" s="72"/>
      <c r="NI1626" s="72"/>
      <c r="NJ1626" s="72"/>
      <c r="NK1626" s="72"/>
      <c r="NL1626" s="72"/>
      <c r="NM1626" s="72"/>
      <c r="NN1626" s="72"/>
      <c r="NO1626" s="72"/>
      <c r="NP1626" s="72"/>
      <c r="NQ1626" s="72"/>
      <c r="NR1626" s="72"/>
      <c r="NS1626" s="72"/>
      <c r="NT1626" s="72"/>
      <c r="NU1626" s="72"/>
      <c r="NV1626" s="72"/>
      <c r="NW1626" s="72"/>
      <c r="NX1626" s="72"/>
      <c r="NY1626" s="72"/>
      <c r="NZ1626" s="72"/>
      <c r="OA1626" s="72"/>
      <c r="OB1626" s="72"/>
      <c r="OC1626" s="72"/>
      <c r="OD1626" s="72"/>
      <c r="OE1626" s="72"/>
      <c r="OF1626" s="72"/>
      <c r="OG1626" s="72"/>
      <c r="OH1626" s="72"/>
      <c r="OI1626" s="72"/>
      <c r="OJ1626" s="72"/>
      <c r="OK1626" s="72"/>
      <c r="OL1626" s="72"/>
      <c r="OM1626" s="72"/>
      <c r="ON1626" s="72"/>
      <c r="OO1626" s="72"/>
      <c r="OP1626" s="72"/>
      <c r="OQ1626" s="72"/>
      <c r="OR1626" s="72"/>
      <c r="OS1626" s="72"/>
      <c r="OT1626" s="72"/>
      <c r="OU1626" s="72"/>
      <c r="OV1626" s="72"/>
      <c r="OW1626" s="72"/>
      <c r="OX1626" s="72"/>
      <c r="OY1626" s="72"/>
      <c r="OZ1626" s="72"/>
      <c r="PA1626" s="72"/>
      <c r="PB1626" s="72"/>
      <c r="PC1626" s="72"/>
      <c r="PD1626" s="72"/>
      <c r="PE1626" s="72"/>
      <c r="PF1626" s="72"/>
      <c r="PG1626" s="72"/>
      <c r="PH1626" s="72"/>
      <c r="PI1626" s="72"/>
      <c r="PJ1626" s="72"/>
      <c r="PK1626" s="72"/>
      <c r="PL1626" s="72"/>
      <c r="PM1626" s="72"/>
      <c r="PN1626" s="72"/>
      <c r="PO1626" s="72"/>
      <c r="PP1626" s="72"/>
      <c r="PQ1626" s="72"/>
      <c r="PR1626" s="72"/>
      <c r="PS1626" s="72"/>
      <c r="PT1626" s="72"/>
      <c r="PU1626" s="72"/>
      <c r="PV1626" s="72"/>
      <c r="PW1626" s="72"/>
      <c r="PX1626" s="72"/>
      <c r="PY1626" s="72"/>
      <c r="PZ1626" s="72"/>
      <c r="QA1626" s="72"/>
      <c r="QB1626" s="72"/>
      <c r="QC1626" s="72"/>
      <c r="QD1626" s="72"/>
      <c r="QE1626" s="72"/>
      <c r="QF1626" s="72"/>
      <c r="QG1626" s="72"/>
      <c r="QH1626" s="72"/>
      <c r="QI1626" s="72"/>
      <c r="QJ1626" s="72"/>
      <c r="QK1626" s="72"/>
      <c r="QL1626" s="72"/>
      <c r="QM1626" s="72"/>
      <c r="QN1626" s="72"/>
      <c r="QO1626" s="72"/>
      <c r="QP1626" s="72"/>
      <c r="QQ1626" s="72"/>
      <c r="QR1626" s="72"/>
      <c r="QS1626" s="72"/>
      <c r="QT1626" s="72"/>
      <c r="QU1626" s="72"/>
      <c r="QV1626" s="72"/>
      <c r="QW1626" s="72"/>
      <c r="QX1626" s="72"/>
      <c r="QY1626" s="72"/>
      <c r="QZ1626" s="72"/>
      <c r="RA1626" s="72"/>
      <c r="RB1626" s="72"/>
      <c r="RC1626" s="72"/>
      <c r="RD1626" s="72"/>
      <c r="RE1626" s="72"/>
      <c r="RF1626" s="72"/>
      <c r="RG1626" s="72"/>
      <c r="RH1626" s="72"/>
      <c r="RI1626" s="72"/>
      <c r="RJ1626" s="72"/>
      <c r="RK1626" s="72"/>
      <c r="RL1626" s="72"/>
      <c r="RM1626" s="72"/>
      <c r="RN1626" s="72"/>
      <c r="RO1626" s="72"/>
      <c r="RP1626" s="72"/>
      <c r="RQ1626" s="72"/>
      <c r="RR1626" s="72"/>
      <c r="RS1626" s="72"/>
      <c r="RT1626" s="72"/>
      <c r="RU1626" s="72"/>
      <c r="RV1626" s="72"/>
      <c r="RW1626" s="72"/>
      <c r="RX1626" s="72"/>
      <c r="RY1626" s="72"/>
      <c r="RZ1626" s="72"/>
      <c r="SA1626" s="72"/>
      <c r="SB1626" s="72"/>
      <c r="SC1626" s="72"/>
      <c r="SD1626" s="72"/>
      <c r="SE1626" s="72"/>
      <c r="SF1626" s="72"/>
      <c r="SG1626" s="72"/>
      <c r="SH1626" s="72"/>
      <c r="SI1626" s="72"/>
      <c r="SJ1626" s="72"/>
      <c r="SK1626" s="72"/>
      <c r="SL1626" s="72"/>
      <c r="SM1626" s="72"/>
      <c r="SN1626" s="72"/>
      <c r="SO1626" s="72"/>
      <c r="SP1626" s="72"/>
      <c r="SQ1626" s="72"/>
      <c r="SR1626" s="72"/>
      <c r="SS1626" s="72"/>
      <c r="ST1626" s="72"/>
      <c r="SU1626" s="72"/>
      <c r="SV1626" s="72"/>
      <c r="SW1626" s="72"/>
      <c r="SX1626" s="72"/>
      <c r="SY1626" s="72"/>
      <c r="SZ1626" s="72"/>
      <c r="TA1626" s="72"/>
      <c r="TB1626" s="72"/>
      <c r="TC1626" s="72"/>
    </row>
    <row r="1627" spans="1:523" ht="16.5" customHeight="1" x14ac:dyDescent="0.2">
      <c r="A1627" s="20">
        <v>1127</v>
      </c>
      <c r="B1627" s="20" t="s">
        <v>77</v>
      </c>
      <c r="C1627" s="20" t="s">
        <v>1121</v>
      </c>
      <c r="D1627" s="20" t="s">
        <v>38</v>
      </c>
      <c r="E1627" s="20" t="s">
        <v>1345</v>
      </c>
      <c r="F1627" s="22" t="s">
        <v>1098</v>
      </c>
      <c r="G1627" s="73" t="s">
        <v>86</v>
      </c>
      <c r="H1627" s="20" t="s">
        <v>35</v>
      </c>
      <c r="I1627" s="20" t="s">
        <v>27</v>
      </c>
      <c r="J1627" s="22" t="s">
        <v>1121</v>
      </c>
      <c r="K1627" s="20"/>
      <c r="L1627" s="20"/>
      <c r="M1627" s="20"/>
      <c r="N1627" s="20"/>
      <c r="O1627" s="23">
        <v>832511754</v>
      </c>
      <c r="P1627" s="77">
        <v>0</v>
      </c>
      <c r="Q1627" s="24">
        <v>1</v>
      </c>
      <c r="R1627" s="25">
        <v>45748</v>
      </c>
      <c r="S1627" s="20" t="s">
        <v>83</v>
      </c>
      <c r="T1627" s="26">
        <f>O1627*Q1627</f>
        <v>832511754</v>
      </c>
      <c r="U1627" s="27" t="s">
        <v>100</v>
      </c>
      <c r="V1627" s="27" t="s">
        <v>100</v>
      </c>
      <c r="W1627" s="72"/>
      <c r="X1627" s="72"/>
      <c r="Y1627" s="72"/>
      <c r="Z1627" s="72"/>
      <c r="AA1627" s="72"/>
      <c r="AB1627" s="72"/>
      <c r="AC1627" s="72"/>
      <c r="AD1627" s="72"/>
      <c r="AE1627" s="72"/>
      <c r="AF1627" s="72"/>
      <c r="AG1627" s="72"/>
      <c r="AH1627" s="72"/>
      <c r="AI1627" s="72"/>
      <c r="AJ1627" s="72"/>
      <c r="AK1627" s="72"/>
      <c r="AL1627" s="72"/>
      <c r="AM1627" s="72"/>
      <c r="AN1627" s="72"/>
      <c r="AO1627" s="72"/>
      <c r="AP1627" s="72"/>
      <c r="AQ1627" s="72"/>
      <c r="AR1627" s="72"/>
      <c r="AS1627" s="72"/>
      <c r="AT1627" s="72"/>
      <c r="AU1627" s="72"/>
      <c r="AV1627" s="72"/>
      <c r="AW1627" s="72"/>
      <c r="AX1627" s="72"/>
      <c r="AY1627" s="72"/>
      <c r="AZ1627" s="72"/>
      <c r="BA1627" s="72"/>
      <c r="BB1627" s="72"/>
      <c r="BC1627" s="72"/>
      <c r="BD1627" s="72"/>
      <c r="BE1627" s="72"/>
      <c r="BF1627" s="72"/>
      <c r="BG1627" s="72"/>
      <c r="BH1627" s="72"/>
      <c r="BI1627" s="72"/>
      <c r="BJ1627" s="72"/>
      <c r="BK1627" s="72"/>
      <c r="BL1627" s="72"/>
      <c r="BM1627" s="72"/>
      <c r="BN1627" s="72"/>
      <c r="BO1627" s="72"/>
      <c r="BP1627" s="72"/>
      <c r="BQ1627" s="72"/>
      <c r="BR1627" s="72"/>
      <c r="BS1627" s="72"/>
      <c r="BT1627" s="72"/>
      <c r="BU1627" s="72"/>
      <c r="BV1627" s="72"/>
      <c r="BW1627" s="72"/>
      <c r="BX1627" s="72"/>
      <c r="BY1627" s="72"/>
      <c r="BZ1627" s="72"/>
      <c r="CA1627" s="72"/>
      <c r="CB1627" s="72"/>
      <c r="CC1627" s="72"/>
      <c r="CD1627" s="72"/>
      <c r="CE1627" s="72"/>
      <c r="CF1627" s="72"/>
      <c r="CG1627" s="72"/>
      <c r="CH1627" s="72"/>
      <c r="CI1627" s="72"/>
      <c r="CJ1627" s="72"/>
      <c r="CK1627" s="72"/>
      <c r="CL1627" s="72"/>
      <c r="CM1627" s="72"/>
      <c r="CN1627" s="72"/>
      <c r="CO1627" s="72"/>
      <c r="CP1627" s="72"/>
      <c r="CQ1627" s="72"/>
      <c r="CR1627" s="72"/>
      <c r="CS1627" s="72"/>
      <c r="CT1627" s="72"/>
      <c r="CU1627" s="72"/>
      <c r="CV1627" s="72"/>
      <c r="CW1627" s="72"/>
      <c r="CX1627" s="72"/>
      <c r="CY1627" s="72"/>
      <c r="CZ1627" s="72"/>
      <c r="DA1627" s="72"/>
      <c r="DB1627" s="72"/>
      <c r="DC1627" s="72"/>
      <c r="DD1627" s="72"/>
      <c r="DE1627" s="72"/>
      <c r="DF1627" s="72"/>
      <c r="DG1627" s="72"/>
      <c r="DH1627" s="72"/>
      <c r="DI1627" s="72"/>
      <c r="DJ1627" s="72"/>
      <c r="DK1627" s="72"/>
      <c r="DL1627" s="72"/>
      <c r="DM1627" s="72"/>
      <c r="DN1627" s="72"/>
      <c r="DO1627" s="72"/>
      <c r="DP1627" s="72"/>
      <c r="DQ1627" s="72"/>
      <c r="DR1627" s="72"/>
      <c r="DS1627" s="72"/>
      <c r="DT1627" s="72"/>
      <c r="DU1627" s="72"/>
      <c r="DV1627" s="72"/>
      <c r="DW1627" s="72"/>
      <c r="DX1627" s="72"/>
      <c r="DY1627" s="72"/>
      <c r="DZ1627" s="72"/>
      <c r="EA1627" s="72"/>
      <c r="EB1627" s="72"/>
      <c r="EC1627" s="72"/>
      <c r="ED1627" s="72"/>
      <c r="EE1627" s="72"/>
      <c r="EF1627" s="72"/>
      <c r="EG1627" s="72"/>
      <c r="EH1627" s="72"/>
      <c r="EI1627" s="72"/>
      <c r="EJ1627" s="72"/>
      <c r="EK1627" s="72"/>
      <c r="EL1627" s="72"/>
      <c r="EM1627" s="72"/>
      <c r="EN1627" s="72"/>
      <c r="EO1627" s="72"/>
      <c r="EP1627" s="72"/>
      <c r="EQ1627" s="72"/>
      <c r="ER1627" s="72"/>
      <c r="ES1627" s="72"/>
      <c r="ET1627" s="72"/>
      <c r="EU1627" s="72"/>
      <c r="EV1627" s="72"/>
      <c r="EW1627" s="72"/>
      <c r="EX1627" s="72"/>
      <c r="EY1627" s="72"/>
      <c r="EZ1627" s="72"/>
      <c r="FA1627" s="72"/>
      <c r="FB1627" s="72"/>
      <c r="FC1627" s="72"/>
      <c r="FD1627" s="72"/>
      <c r="FE1627" s="72"/>
      <c r="FF1627" s="72"/>
      <c r="FG1627" s="72"/>
      <c r="FH1627" s="72"/>
      <c r="FI1627" s="72"/>
      <c r="FJ1627" s="72"/>
      <c r="FK1627" s="72"/>
      <c r="FL1627" s="72"/>
      <c r="FM1627" s="72"/>
      <c r="FN1627" s="72"/>
      <c r="FO1627" s="72"/>
      <c r="FP1627" s="72"/>
      <c r="FQ1627" s="72"/>
      <c r="FR1627" s="72"/>
      <c r="FS1627" s="72"/>
      <c r="FT1627" s="72"/>
      <c r="FU1627" s="72"/>
      <c r="FV1627" s="72"/>
      <c r="FW1627" s="72"/>
      <c r="FX1627" s="72"/>
      <c r="FY1627" s="72"/>
      <c r="FZ1627" s="72"/>
      <c r="GA1627" s="72"/>
      <c r="GB1627" s="72"/>
      <c r="GC1627" s="72"/>
      <c r="GD1627" s="72"/>
      <c r="GE1627" s="72"/>
      <c r="GF1627" s="72"/>
      <c r="GG1627" s="72"/>
      <c r="GH1627" s="72"/>
      <c r="GI1627" s="72"/>
      <c r="GJ1627" s="72"/>
      <c r="GK1627" s="72"/>
      <c r="GL1627" s="72"/>
      <c r="GM1627" s="72"/>
      <c r="GN1627" s="72"/>
      <c r="GO1627" s="72"/>
      <c r="GP1627" s="72"/>
      <c r="GQ1627" s="72"/>
      <c r="GR1627" s="72"/>
      <c r="GS1627" s="72"/>
      <c r="GT1627" s="72"/>
      <c r="GU1627" s="72"/>
      <c r="GV1627" s="72"/>
      <c r="GW1627" s="72"/>
      <c r="GX1627" s="72"/>
      <c r="GY1627" s="72"/>
      <c r="GZ1627" s="72"/>
      <c r="HA1627" s="72"/>
      <c r="HB1627" s="72"/>
      <c r="HC1627" s="72"/>
      <c r="HD1627" s="72"/>
      <c r="HE1627" s="72"/>
      <c r="HF1627" s="72"/>
      <c r="HG1627" s="72"/>
      <c r="HH1627" s="72"/>
      <c r="HI1627" s="72"/>
      <c r="HJ1627" s="72"/>
      <c r="HK1627" s="72"/>
      <c r="HL1627" s="72"/>
      <c r="HM1627" s="72"/>
      <c r="HN1627" s="72"/>
      <c r="HO1627" s="72"/>
      <c r="HP1627" s="72"/>
      <c r="HQ1627" s="72"/>
      <c r="HR1627" s="72"/>
      <c r="HS1627" s="72"/>
      <c r="HT1627" s="72"/>
      <c r="HU1627" s="72"/>
      <c r="HV1627" s="72"/>
      <c r="HW1627" s="72"/>
      <c r="HX1627" s="72"/>
      <c r="HY1627" s="72"/>
      <c r="HZ1627" s="72"/>
      <c r="IA1627" s="72"/>
      <c r="IB1627" s="72"/>
      <c r="IC1627" s="72"/>
      <c r="ID1627" s="72"/>
      <c r="IE1627" s="72"/>
      <c r="IF1627" s="72"/>
      <c r="IG1627" s="72"/>
      <c r="IH1627" s="72"/>
      <c r="II1627" s="72"/>
      <c r="IJ1627" s="72"/>
      <c r="IK1627" s="72"/>
      <c r="IL1627" s="72"/>
      <c r="IM1627" s="72"/>
      <c r="IN1627" s="72"/>
      <c r="IO1627" s="72"/>
      <c r="IP1627" s="72"/>
      <c r="IQ1627" s="72"/>
      <c r="IR1627" s="72"/>
      <c r="IS1627" s="72"/>
      <c r="IT1627" s="72"/>
      <c r="IU1627" s="72"/>
      <c r="IV1627" s="72"/>
      <c r="IW1627" s="72"/>
      <c r="IX1627" s="72"/>
      <c r="IY1627" s="72"/>
      <c r="IZ1627" s="72"/>
      <c r="JA1627" s="72"/>
      <c r="JB1627" s="72"/>
      <c r="JC1627" s="72"/>
      <c r="JD1627" s="72"/>
      <c r="JE1627" s="72"/>
      <c r="JF1627" s="72"/>
      <c r="JG1627" s="72"/>
      <c r="JH1627" s="72"/>
      <c r="JI1627" s="72"/>
      <c r="JJ1627" s="72"/>
      <c r="JK1627" s="72"/>
      <c r="JL1627" s="72"/>
      <c r="JM1627" s="72"/>
      <c r="JN1627" s="72"/>
      <c r="JO1627" s="72"/>
      <c r="JP1627" s="72"/>
      <c r="JQ1627" s="72"/>
      <c r="JR1627" s="72"/>
      <c r="JS1627" s="72"/>
      <c r="JT1627" s="72"/>
      <c r="JU1627" s="72"/>
      <c r="JV1627" s="72"/>
      <c r="JW1627" s="72"/>
      <c r="JX1627" s="72"/>
      <c r="JY1627" s="72"/>
      <c r="JZ1627" s="72"/>
      <c r="KA1627" s="72"/>
      <c r="KB1627" s="72"/>
      <c r="KC1627" s="72"/>
      <c r="KD1627" s="72"/>
      <c r="KE1627" s="72"/>
      <c r="KF1627" s="72"/>
      <c r="KG1627" s="72"/>
      <c r="KH1627" s="72"/>
      <c r="KI1627" s="72"/>
      <c r="KJ1627" s="72"/>
      <c r="KK1627" s="72"/>
      <c r="KL1627" s="72"/>
      <c r="KM1627" s="72"/>
      <c r="KN1627" s="72"/>
      <c r="KO1627" s="72"/>
      <c r="KP1627" s="72"/>
      <c r="KQ1627" s="72"/>
      <c r="KR1627" s="72"/>
      <c r="KS1627" s="72"/>
      <c r="KT1627" s="72"/>
      <c r="KU1627" s="72"/>
      <c r="KV1627" s="72"/>
      <c r="KW1627" s="72"/>
      <c r="KX1627" s="72"/>
      <c r="KY1627" s="72"/>
      <c r="KZ1627" s="72"/>
      <c r="LA1627" s="72"/>
      <c r="LB1627" s="72"/>
      <c r="LC1627" s="72"/>
      <c r="LD1627" s="72"/>
      <c r="LE1627" s="72"/>
      <c r="LF1627" s="72"/>
      <c r="LG1627" s="72"/>
      <c r="LH1627" s="72"/>
      <c r="LI1627" s="72"/>
      <c r="LJ1627" s="72"/>
      <c r="LK1627" s="72"/>
      <c r="LL1627" s="72"/>
      <c r="LM1627" s="72"/>
      <c r="LN1627" s="72"/>
      <c r="LO1627" s="72"/>
      <c r="LP1627" s="72"/>
      <c r="LQ1627" s="72"/>
      <c r="LR1627" s="72"/>
      <c r="LS1627" s="72"/>
      <c r="LT1627" s="72"/>
      <c r="LU1627" s="72"/>
      <c r="LV1627" s="72"/>
      <c r="LW1627" s="72"/>
      <c r="LX1627" s="72"/>
      <c r="LY1627" s="72"/>
      <c r="LZ1627" s="72"/>
      <c r="MA1627" s="72"/>
      <c r="MB1627" s="72"/>
      <c r="MC1627" s="72"/>
      <c r="MD1627" s="72"/>
      <c r="ME1627" s="72"/>
      <c r="MF1627" s="72"/>
      <c r="MG1627" s="72"/>
      <c r="MH1627" s="72"/>
      <c r="MI1627" s="72"/>
      <c r="MJ1627" s="72"/>
      <c r="MK1627" s="72"/>
      <c r="ML1627" s="72"/>
      <c r="MM1627" s="72"/>
      <c r="MN1627" s="72"/>
      <c r="MO1627" s="72"/>
      <c r="MP1627" s="72"/>
      <c r="MQ1627" s="72"/>
      <c r="MR1627" s="72"/>
      <c r="MS1627" s="72"/>
      <c r="MT1627" s="72"/>
      <c r="MU1627" s="72"/>
      <c r="MV1627" s="72"/>
      <c r="MW1627" s="72"/>
      <c r="MX1627" s="72"/>
      <c r="MY1627" s="72"/>
      <c r="MZ1627" s="72"/>
      <c r="NA1627" s="72"/>
      <c r="NB1627" s="72"/>
      <c r="NC1627" s="72"/>
      <c r="ND1627" s="72"/>
      <c r="NE1627" s="72"/>
      <c r="NF1627" s="72"/>
      <c r="NG1627" s="72"/>
      <c r="NH1627" s="72"/>
      <c r="NI1627" s="72"/>
      <c r="NJ1627" s="72"/>
      <c r="NK1627" s="72"/>
      <c r="NL1627" s="72"/>
      <c r="NM1627" s="72"/>
      <c r="NN1627" s="72"/>
      <c r="NO1627" s="72"/>
      <c r="NP1627" s="72"/>
      <c r="NQ1627" s="72"/>
      <c r="NR1627" s="72"/>
      <c r="NS1627" s="72"/>
      <c r="NT1627" s="72"/>
      <c r="NU1627" s="72"/>
      <c r="NV1627" s="72"/>
      <c r="NW1627" s="72"/>
      <c r="NX1627" s="72"/>
      <c r="NY1627" s="72"/>
      <c r="NZ1627" s="72"/>
      <c r="OA1627" s="72"/>
      <c r="OB1627" s="72"/>
      <c r="OC1627" s="72"/>
      <c r="OD1627" s="72"/>
      <c r="OE1627" s="72"/>
      <c r="OF1627" s="72"/>
      <c r="OG1627" s="72"/>
      <c r="OH1627" s="72"/>
      <c r="OI1627" s="72"/>
      <c r="OJ1627" s="72"/>
      <c r="OK1627" s="72"/>
      <c r="OL1627" s="72"/>
      <c r="OM1627" s="72"/>
      <c r="ON1627" s="72"/>
      <c r="OO1627" s="72"/>
      <c r="OP1627" s="72"/>
      <c r="OQ1627" s="72"/>
      <c r="OR1627" s="72"/>
      <c r="OS1627" s="72"/>
      <c r="OT1627" s="72"/>
      <c r="OU1627" s="72"/>
      <c r="OV1627" s="72"/>
      <c r="OW1627" s="72"/>
      <c r="OX1627" s="72"/>
      <c r="OY1627" s="72"/>
      <c r="OZ1627" s="72"/>
      <c r="PA1627" s="72"/>
      <c r="PB1627" s="72"/>
      <c r="PC1627" s="72"/>
      <c r="PD1627" s="72"/>
      <c r="PE1627" s="72"/>
      <c r="PF1627" s="72"/>
      <c r="PG1627" s="72"/>
      <c r="PH1627" s="72"/>
      <c r="PI1627" s="72"/>
      <c r="PJ1627" s="72"/>
      <c r="PK1627" s="72"/>
      <c r="PL1627" s="72"/>
      <c r="PM1627" s="72"/>
      <c r="PN1627" s="72"/>
      <c r="PO1627" s="72"/>
      <c r="PP1627" s="72"/>
      <c r="PQ1627" s="72"/>
      <c r="PR1627" s="72"/>
      <c r="PS1627" s="72"/>
      <c r="PT1627" s="72"/>
      <c r="PU1627" s="72"/>
      <c r="PV1627" s="72"/>
      <c r="PW1627" s="72"/>
      <c r="PX1627" s="72"/>
      <c r="PY1627" s="72"/>
      <c r="PZ1627" s="72"/>
      <c r="QA1627" s="72"/>
      <c r="QB1627" s="72"/>
      <c r="QC1627" s="72"/>
      <c r="QD1627" s="72"/>
      <c r="QE1627" s="72"/>
      <c r="QF1627" s="72"/>
      <c r="QG1627" s="72"/>
      <c r="QH1627" s="72"/>
      <c r="QI1627" s="72"/>
      <c r="QJ1627" s="72"/>
      <c r="QK1627" s="72"/>
      <c r="QL1627" s="72"/>
      <c r="QM1627" s="72"/>
      <c r="QN1627" s="72"/>
      <c r="QO1627" s="72"/>
      <c r="QP1627" s="72"/>
      <c r="QQ1627" s="72"/>
      <c r="QR1627" s="72"/>
      <c r="QS1627" s="72"/>
      <c r="QT1627" s="72"/>
      <c r="QU1627" s="72"/>
      <c r="QV1627" s="72"/>
      <c r="QW1627" s="72"/>
      <c r="QX1627" s="72"/>
      <c r="QY1627" s="72"/>
      <c r="QZ1627" s="72"/>
      <c r="RA1627" s="72"/>
      <c r="RB1627" s="72"/>
      <c r="RC1627" s="72"/>
      <c r="RD1627" s="72"/>
      <c r="RE1627" s="72"/>
      <c r="RF1627" s="72"/>
      <c r="RG1627" s="72"/>
      <c r="RH1627" s="72"/>
      <c r="RI1627" s="72"/>
      <c r="RJ1627" s="72"/>
      <c r="RK1627" s="72"/>
      <c r="RL1627" s="72"/>
      <c r="RM1627" s="72"/>
      <c r="RN1627" s="72"/>
      <c r="RO1627" s="72"/>
      <c r="RP1627" s="72"/>
      <c r="RQ1627" s="72"/>
      <c r="RR1627" s="72"/>
      <c r="RS1627" s="72"/>
      <c r="RT1627" s="72"/>
      <c r="RU1627" s="72"/>
      <c r="RV1627" s="72"/>
      <c r="RW1627" s="72"/>
      <c r="RX1627" s="72"/>
      <c r="RY1627" s="72"/>
      <c r="RZ1627" s="72"/>
      <c r="SA1627" s="72"/>
      <c r="SB1627" s="72"/>
      <c r="SC1627" s="72"/>
      <c r="SD1627" s="72"/>
      <c r="SE1627" s="72"/>
      <c r="SF1627" s="72"/>
      <c r="SG1627" s="72"/>
      <c r="SH1627" s="72"/>
      <c r="SI1627" s="72"/>
      <c r="SJ1627" s="72"/>
      <c r="SK1627" s="72"/>
      <c r="SL1627" s="72"/>
      <c r="SM1627" s="72"/>
      <c r="SN1627" s="72"/>
      <c r="SO1627" s="72"/>
      <c r="SP1627" s="72"/>
      <c r="SQ1627" s="72"/>
      <c r="SR1627" s="72"/>
      <c r="SS1627" s="72"/>
      <c r="ST1627" s="72"/>
      <c r="SU1627" s="72"/>
      <c r="SV1627" s="72"/>
      <c r="SW1627" s="72"/>
      <c r="SX1627" s="72"/>
      <c r="SY1627" s="72"/>
      <c r="SZ1627" s="72"/>
      <c r="TA1627" s="72"/>
      <c r="TB1627" s="72"/>
      <c r="TC1627" s="72"/>
    </row>
    <row r="1628" spans="1:523" ht="16.5" customHeight="1" x14ac:dyDescent="0.2">
      <c r="A1628" s="20">
        <v>1131</v>
      </c>
      <c r="B1628" s="20" t="s">
        <v>77</v>
      </c>
      <c r="C1628" s="20" t="s">
        <v>1122</v>
      </c>
      <c r="D1628" s="20" t="s">
        <v>38</v>
      </c>
      <c r="E1628" s="20" t="s">
        <v>1345</v>
      </c>
      <c r="F1628" s="22" t="s">
        <v>1123</v>
      </c>
      <c r="G1628" s="73" t="s">
        <v>86</v>
      </c>
      <c r="H1628" s="20" t="s">
        <v>35</v>
      </c>
      <c r="I1628" s="20" t="s">
        <v>27</v>
      </c>
      <c r="J1628" s="22" t="s">
        <v>1122</v>
      </c>
      <c r="K1628" s="20"/>
      <c r="L1628" s="20"/>
      <c r="M1628" s="20"/>
      <c r="N1628" s="20"/>
      <c r="O1628" s="23">
        <v>3613461136</v>
      </c>
      <c r="P1628" s="77">
        <v>0</v>
      </c>
      <c r="Q1628" s="24">
        <v>1</v>
      </c>
      <c r="R1628" s="25">
        <v>45717</v>
      </c>
      <c r="S1628" s="20" t="s">
        <v>83</v>
      </c>
      <c r="T1628" s="26">
        <f>O1628</f>
        <v>3613461136</v>
      </c>
      <c r="U1628" s="27" t="s">
        <v>100</v>
      </c>
      <c r="V1628" s="27" t="s">
        <v>100</v>
      </c>
      <c r="W1628" s="72"/>
      <c r="X1628" s="72"/>
      <c r="Y1628" s="72"/>
      <c r="Z1628" s="72"/>
      <c r="AA1628" s="72"/>
      <c r="AB1628" s="72"/>
      <c r="AC1628" s="72"/>
      <c r="AD1628" s="72"/>
      <c r="AE1628" s="72"/>
      <c r="AF1628" s="72"/>
      <c r="AG1628" s="72"/>
      <c r="AH1628" s="72"/>
      <c r="AI1628" s="72"/>
      <c r="AJ1628" s="72"/>
      <c r="AK1628" s="72"/>
      <c r="AL1628" s="72"/>
      <c r="AM1628" s="72"/>
      <c r="AN1628" s="72"/>
      <c r="AO1628" s="72"/>
      <c r="AP1628" s="72"/>
      <c r="AQ1628" s="72"/>
      <c r="AR1628" s="72"/>
      <c r="AS1628" s="72"/>
      <c r="AT1628" s="72"/>
      <c r="AU1628" s="72"/>
      <c r="AV1628" s="72"/>
      <c r="AW1628" s="72"/>
      <c r="AX1628" s="72"/>
      <c r="AY1628" s="72"/>
      <c r="AZ1628" s="72"/>
      <c r="BA1628" s="72"/>
      <c r="BB1628" s="72"/>
      <c r="BC1628" s="72"/>
      <c r="BD1628" s="72"/>
      <c r="BE1628" s="72"/>
      <c r="BF1628" s="72"/>
      <c r="BG1628" s="72"/>
      <c r="BH1628" s="72"/>
      <c r="BI1628" s="72"/>
      <c r="BJ1628" s="72"/>
      <c r="BK1628" s="72"/>
      <c r="BL1628" s="72"/>
      <c r="BM1628" s="72"/>
      <c r="BN1628" s="72"/>
      <c r="BO1628" s="72"/>
      <c r="BP1628" s="72"/>
      <c r="BQ1628" s="72"/>
      <c r="BR1628" s="72"/>
      <c r="BS1628" s="72"/>
      <c r="BT1628" s="72"/>
      <c r="BU1628" s="72"/>
      <c r="BV1628" s="72"/>
      <c r="BW1628" s="72"/>
      <c r="BX1628" s="72"/>
      <c r="BY1628" s="72"/>
      <c r="BZ1628" s="72"/>
      <c r="CA1628" s="72"/>
      <c r="CB1628" s="72"/>
      <c r="CC1628" s="72"/>
      <c r="CD1628" s="72"/>
      <c r="CE1628" s="72"/>
      <c r="CF1628" s="72"/>
      <c r="CG1628" s="72"/>
      <c r="CH1628" s="72"/>
      <c r="CI1628" s="72"/>
      <c r="CJ1628" s="72"/>
      <c r="CK1628" s="72"/>
      <c r="CL1628" s="72"/>
      <c r="CM1628" s="72"/>
      <c r="CN1628" s="72"/>
      <c r="CO1628" s="72"/>
      <c r="CP1628" s="72"/>
      <c r="CQ1628" s="72"/>
      <c r="CR1628" s="72"/>
      <c r="CS1628" s="72"/>
      <c r="CT1628" s="72"/>
      <c r="CU1628" s="72"/>
      <c r="CV1628" s="72"/>
      <c r="CW1628" s="72"/>
      <c r="CX1628" s="72"/>
      <c r="CY1628" s="72"/>
      <c r="CZ1628" s="72"/>
      <c r="DA1628" s="72"/>
      <c r="DB1628" s="72"/>
      <c r="DC1628" s="72"/>
      <c r="DD1628" s="72"/>
      <c r="DE1628" s="72"/>
      <c r="DF1628" s="72"/>
      <c r="DG1628" s="72"/>
      <c r="DH1628" s="72"/>
      <c r="DI1628" s="72"/>
      <c r="DJ1628" s="72"/>
      <c r="DK1628" s="72"/>
      <c r="DL1628" s="72"/>
      <c r="DM1628" s="72"/>
      <c r="DN1628" s="72"/>
      <c r="DO1628" s="72"/>
      <c r="DP1628" s="72"/>
      <c r="DQ1628" s="72"/>
      <c r="DR1628" s="72"/>
      <c r="DS1628" s="72"/>
      <c r="DT1628" s="72"/>
      <c r="DU1628" s="72"/>
      <c r="DV1628" s="72"/>
      <c r="DW1628" s="72"/>
      <c r="DX1628" s="72"/>
      <c r="DY1628" s="72"/>
      <c r="DZ1628" s="72"/>
      <c r="EA1628" s="72"/>
      <c r="EB1628" s="72"/>
      <c r="EC1628" s="72"/>
      <c r="ED1628" s="72"/>
      <c r="EE1628" s="72"/>
      <c r="EF1628" s="72"/>
      <c r="EG1628" s="72"/>
      <c r="EH1628" s="72"/>
      <c r="EI1628" s="72"/>
      <c r="EJ1628" s="72"/>
      <c r="EK1628" s="72"/>
      <c r="EL1628" s="72"/>
      <c r="EM1628" s="72"/>
      <c r="EN1628" s="72"/>
      <c r="EO1628" s="72"/>
      <c r="EP1628" s="72"/>
      <c r="EQ1628" s="72"/>
      <c r="ER1628" s="72"/>
      <c r="ES1628" s="72"/>
      <c r="ET1628" s="72"/>
      <c r="EU1628" s="72"/>
      <c r="EV1628" s="72"/>
      <c r="EW1628" s="72"/>
      <c r="EX1628" s="72"/>
      <c r="EY1628" s="72"/>
      <c r="EZ1628" s="72"/>
      <c r="FA1628" s="72"/>
      <c r="FB1628" s="72"/>
      <c r="FC1628" s="72"/>
      <c r="FD1628" s="72"/>
      <c r="FE1628" s="72"/>
      <c r="FF1628" s="72"/>
      <c r="FG1628" s="72"/>
      <c r="FH1628" s="72"/>
      <c r="FI1628" s="72"/>
      <c r="FJ1628" s="72"/>
      <c r="FK1628" s="72"/>
      <c r="FL1628" s="72"/>
      <c r="FM1628" s="72"/>
      <c r="FN1628" s="72"/>
      <c r="FO1628" s="72"/>
      <c r="FP1628" s="72"/>
      <c r="FQ1628" s="72"/>
      <c r="FR1628" s="72"/>
      <c r="FS1628" s="72"/>
      <c r="FT1628" s="72"/>
      <c r="FU1628" s="72"/>
      <c r="FV1628" s="72"/>
      <c r="FW1628" s="72"/>
      <c r="FX1628" s="72"/>
      <c r="FY1628" s="72"/>
      <c r="FZ1628" s="72"/>
      <c r="GA1628" s="72"/>
      <c r="GB1628" s="72"/>
      <c r="GC1628" s="72"/>
      <c r="GD1628" s="72"/>
      <c r="GE1628" s="72"/>
      <c r="GF1628" s="72"/>
      <c r="GG1628" s="72"/>
      <c r="GH1628" s="72"/>
      <c r="GI1628" s="72"/>
      <c r="GJ1628" s="72"/>
      <c r="GK1628" s="72"/>
      <c r="GL1628" s="72"/>
      <c r="GM1628" s="72"/>
      <c r="GN1628" s="72"/>
      <c r="GO1628" s="72"/>
      <c r="GP1628" s="72"/>
      <c r="GQ1628" s="72"/>
      <c r="GR1628" s="72"/>
      <c r="GS1628" s="72"/>
      <c r="GT1628" s="72"/>
      <c r="GU1628" s="72"/>
      <c r="GV1628" s="72"/>
      <c r="GW1628" s="72"/>
      <c r="GX1628" s="72"/>
      <c r="GY1628" s="72"/>
      <c r="GZ1628" s="72"/>
      <c r="HA1628" s="72"/>
      <c r="HB1628" s="72"/>
      <c r="HC1628" s="72"/>
      <c r="HD1628" s="72"/>
      <c r="HE1628" s="72"/>
      <c r="HF1628" s="72"/>
      <c r="HG1628" s="72"/>
      <c r="HH1628" s="72"/>
      <c r="HI1628" s="72"/>
      <c r="HJ1628" s="72"/>
      <c r="HK1628" s="72"/>
      <c r="HL1628" s="72"/>
      <c r="HM1628" s="72"/>
      <c r="HN1628" s="72"/>
      <c r="HO1628" s="72"/>
      <c r="HP1628" s="72"/>
      <c r="HQ1628" s="72"/>
      <c r="HR1628" s="72"/>
      <c r="HS1628" s="72"/>
      <c r="HT1628" s="72"/>
      <c r="HU1628" s="72"/>
      <c r="HV1628" s="72"/>
      <c r="HW1628" s="72"/>
      <c r="HX1628" s="72"/>
      <c r="HY1628" s="72"/>
      <c r="HZ1628" s="72"/>
      <c r="IA1628" s="72"/>
      <c r="IB1628" s="72"/>
      <c r="IC1628" s="72"/>
      <c r="ID1628" s="72"/>
      <c r="IE1628" s="72"/>
      <c r="IF1628" s="72"/>
      <c r="IG1628" s="72"/>
      <c r="IH1628" s="72"/>
      <c r="II1628" s="72"/>
      <c r="IJ1628" s="72"/>
      <c r="IK1628" s="72"/>
      <c r="IL1628" s="72"/>
      <c r="IM1628" s="72"/>
      <c r="IN1628" s="72"/>
      <c r="IO1628" s="72"/>
      <c r="IP1628" s="72"/>
      <c r="IQ1628" s="72"/>
      <c r="IR1628" s="72"/>
      <c r="IS1628" s="72"/>
      <c r="IT1628" s="72"/>
      <c r="IU1628" s="72"/>
      <c r="IV1628" s="72"/>
      <c r="IW1628" s="72"/>
      <c r="IX1628" s="72"/>
      <c r="IY1628" s="72"/>
      <c r="IZ1628" s="72"/>
      <c r="JA1628" s="72"/>
      <c r="JB1628" s="72"/>
      <c r="JC1628" s="72"/>
      <c r="JD1628" s="72"/>
      <c r="JE1628" s="72"/>
      <c r="JF1628" s="72"/>
      <c r="JG1628" s="72"/>
      <c r="JH1628" s="72"/>
      <c r="JI1628" s="72"/>
      <c r="JJ1628" s="72"/>
      <c r="JK1628" s="72"/>
      <c r="JL1628" s="72"/>
      <c r="JM1628" s="72"/>
      <c r="JN1628" s="72"/>
      <c r="JO1628" s="72"/>
      <c r="JP1628" s="72"/>
      <c r="JQ1628" s="72"/>
      <c r="JR1628" s="72"/>
      <c r="JS1628" s="72"/>
      <c r="JT1628" s="72"/>
      <c r="JU1628" s="72"/>
      <c r="JV1628" s="72"/>
      <c r="JW1628" s="72"/>
      <c r="JX1628" s="72"/>
      <c r="JY1628" s="72"/>
      <c r="JZ1628" s="72"/>
      <c r="KA1628" s="72"/>
      <c r="KB1628" s="72"/>
      <c r="KC1628" s="72"/>
      <c r="KD1628" s="72"/>
      <c r="KE1628" s="72"/>
      <c r="KF1628" s="72"/>
      <c r="KG1628" s="72"/>
      <c r="KH1628" s="72"/>
      <c r="KI1628" s="72"/>
      <c r="KJ1628" s="72"/>
      <c r="KK1628" s="72"/>
      <c r="KL1628" s="72"/>
      <c r="KM1628" s="72"/>
      <c r="KN1628" s="72"/>
      <c r="KO1628" s="72"/>
      <c r="KP1628" s="72"/>
      <c r="KQ1628" s="72"/>
      <c r="KR1628" s="72"/>
      <c r="KS1628" s="72"/>
      <c r="KT1628" s="72"/>
      <c r="KU1628" s="72"/>
      <c r="KV1628" s="72"/>
      <c r="KW1628" s="72"/>
      <c r="KX1628" s="72"/>
      <c r="KY1628" s="72"/>
      <c r="KZ1628" s="72"/>
      <c r="LA1628" s="72"/>
      <c r="LB1628" s="72"/>
      <c r="LC1628" s="72"/>
      <c r="LD1628" s="72"/>
      <c r="LE1628" s="72"/>
      <c r="LF1628" s="72"/>
      <c r="LG1628" s="72"/>
      <c r="LH1628" s="72"/>
      <c r="LI1628" s="72"/>
      <c r="LJ1628" s="72"/>
      <c r="LK1628" s="72"/>
      <c r="LL1628" s="72"/>
      <c r="LM1628" s="72"/>
      <c r="LN1628" s="72"/>
      <c r="LO1628" s="72"/>
      <c r="LP1628" s="72"/>
      <c r="LQ1628" s="72"/>
      <c r="LR1628" s="72"/>
      <c r="LS1628" s="72"/>
      <c r="LT1628" s="72"/>
      <c r="LU1628" s="72"/>
      <c r="LV1628" s="72"/>
      <c r="LW1628" s="72"/>
      <c r="LX1628" s="72"/>
      <c r="LY1628" s="72"/>
      <c r="LZ1628" s="72"/>
      <c r="MA1628" s="72"/>
      <c r="MB1628" s="72"/>
      <c r="MC1628" s="72"/>
      <c r="MD1628" s="72"/>
      <c r="ME1628" s="72"/>
      <c r="MF1628" s="72"/>
      <c r="MG1628" s="72"/>
      <c r="MH1628" s="72"/>
      <c r="MI1628" s="72"/>
      <c r="MJ1628" s="72"/>
      <c r="MK1628" s="72"/>
      <c r="ML1628" s="72"/>
      <c r="MM1628" s="72"/>
      <c r="MN1628" s="72"/>
      <c r="MO1628" s="72"/>
      <c r="MP1628" s="72"/>
      <c r="MQ1628" s="72"/>
      <c r="MR1628" s="72"/>
      <c r="MS1628" s="72"/>
      <c r="MT1628" s="72"/>
      <c r="MU1628" s="72"/>
      <c r="MV1628" s="72"/>
      <c r="MW1628" s="72"/>
      <c r="MX1628" s="72"/>
      <c r="MY1628" s="72"/>
      <c r="MZ1628" s="72"/>
      <c r="NA1628" s="72"/>
      <c r="NB1628" s="72"/>
      <c r="NC1628" s="72"/>
      <c r="ND1628" s="72"/>
      <c r="NE1628" s="72"/>
      <c r="NF1628" s="72"/>
      <c r="NG1628" s="72"/>
      <c r="NH1628" s="72"/>
      <c r="NI1628" s="72"/>
      <c r="NJ1628" s="72"/>
      <c r="NK1628" s="72"/>
      <c r="NL1628" s="72"/>
      <c r="NM1628" s="72"/>
      <c r="NN1628" s="72"/>
      <c r="NO1628" s="72"/>
      <c r="NP1628" s="72"/>
      <c r="NQ1628" s="72"/>
      <c r="NR1628" s="72"/>
      <c r="NS1628" s="72"/>
      <c r="NT1628" s="72"/>
      <c r="NU1628" s="72"/>
      <c r="NV1628" s="72"/>
      <c r="NW1628" s="72"/>
      <c r="NX1628" s="72"/>
      <c r="NY1628" s="72"/>
      <c r="NZ1628" s="72"/>
      <c r="OA1628" s="72"/>
      <c r="OB1628" s="72"/>
      <c r="OC1628" s="72"/>
      <c r="OD1628" s="72"/>
      <c r="OE1628" s="72"/>
      <c r="OF1628" s="72"/>
      <c r="OG1628" s="72"/>
      <c r="OH1628" s="72"/>
      <c r="OI1628" s="72"/>
      <c r="OJ1628" s="72"/>
      <c r="OK1628" s="72"/>
      <c r="OL1628" s="72"/>
      <c r="OM1628" s="72"/>
      <c r="ON1628" s="72"/>
      <c r="OO1628" s="72"/>
      <c r="OP1628" s="72"/>
      <c r="OQ1628" s="72"/>
      <c r="OR1628" s="72"/>
      <c r="OS1628" s="72"/>
      <c r="OT1628" s="72"/>
      <c r="OU1628" s="72"/>
      <c r="OV1628" s="72"/>
      <c r="OW1628" s="72"/>
      <c r="OX1628" s="72"/>
      <c r="OY1628" s="72"/>
      <c r="OZ1628" s="72"/>
      <c r="PA1628" s="72"/>
      <c r="PB1628" s="72"/>
      <c r="PC1628" s="72"/>
      <c r="PD1628" s="72"/>
      <c r="PE1628" s="72"/>
      <c r="PF1628" s="72"/>
      <c r="PG1628" s="72"/>
      <c r="PH1628" s="72"/>
      <c r="PI1628" s="72"/>
      <c r="PJ1628" s="72"/>
      <c r="PK1628" s="72"/>
      <c r="PL1628" s="72"/>
      <c r="PM1628" s="72"/>
      <c r="PN1628" s="72"/>
      <c r="PO1628" s="72"/>
      <c r="PP1628" s="72"/>
      <c r="PQ1628" s="72"/>
      <c r="PR1628" s="72"/>
      <c r="PS1628" s="72"/>
      <c r="PT1628" s="72"/>
      <c r="PU1628" s="72"/>
      <c r="PV1628" s="72"/>
      <c r="PW1628" s="72"/>
      <c r="PX1628" s="72"/>
      <c r="PY1628" s="72"/>
      <c r="PZ1628" s="72"/>
      <c r="QA1628" s="72"/>
      <c r="QB1628" s="72"/>
      <c r="QC1628" s="72"/>
      <c r="QD1628" s="72"/>
      <c r="QE1628" s="72"/>
      <c r="QF1628" s="72"/>
      <c r="QG1628" s="72"/>
      <c r="QH1628" s="72"/>
      <c r="QI1628" s="72"/>
      <c r="QJ1628" s="72"/>
      <c r="QK1628" s="72"/>
      <c r="QL1628" s="72"/>
      <c r="QM1628" s="72"/>
      <c r="QN1628" s="72"/>
      <c r="QO1628" s="72"/>
      <c r="QP1628" s="72"/>
      <c r="QQ1628" s="72"/>
      <c r="QR1628" s="72"/>
      <c r="QS1628" s="72"/>
      <c r="QT1628" s="72"/>
      <c r="QU1628" s="72"/>
      <c r="QV1628" s="72"/>
      <c r="QW1628" s="72"/>
      <c r="QX1628" s="72"/>
      <c r="QY1628" s="72"/>
      <c r="QZ1628" s="72"/>
      <c r="RA1628" s="72"/>
      <c r="RB1628" s="72"/>
      <c r="RC1628" s="72"/>
      <c r="RD1628" s="72"/>
      <c r="RE1628" s="72"/>
      <c r="RF1628" s="72"/>
      <c r="RG1628" s="72"/>
      <c r="RH1628" s="72"/>
      <c r="RI1628" s="72"/>
      <c r="RJ1628" s="72"/>
      <c r="RK1628" s="72"/>
      <c r="RL1628" s="72"/>
      <c r="RM1628" s="72"/>
      <c r="RN1628" s="72"/>
      <c r="RO1628" s="72"/>
      <c r="RP1628" s="72"/>
      <c r="RQ1628" s="72"/>
      <c r="RR1628" s="72"/>
      <c r="RS1628" s="72"/>
      <c r="RT1628" s="72"/>
      <c r="RU1628" s="72"/>
      <c r="RV1628" s="72"/>
      <c r="RW1628" s="72"/>
      <c r="RX1628" s="72"/>
      <c r="RY1628" s="72"/>
      <c r="RZ1628" s="72"/>
      <c r="SA1628" s="72"/>
      <c r="SB1628" s="72"/>
      <c r="SC1628" s="72"/>
      <c r="SD1628" s="72"/>
      <c r="SE1628" s="72"/>
      <c r="SF1628" s="72"/>
      <c r="SG1628" s="72"/>
      <c r="SH1628" s="72"/>
      <c r="SI1628" s="72"/>
      <c r="SJ1628" s="72"/>
      <c r="SK1628" s="72"/>
      <c r="SL1628" s="72"/>
      <c r="SM1628" s="72"/>
      <c r="SN1628" s="72"/>
      <c r="SO1628" s="72"/>
      <c r="SP1628" s="72"/>
      <c r="SQ1628" s="72"/>
      <c r="SR1628" s="72"/>
      <c r="SS1628" s="72"/>
      <c r="ST1628" s="72"/>
      <c r="SU1628" s="72"/>
      <c r="SV1628" s="72"/>
      <c r="SW1628" s="72"/>
      <c r="SX1628" s="72"/>
      <c r="SY1628" s="72"/>
      <c r="SZ1628" s="72"/>
      <c r="TA1628" s="72"/>
      <c r="TB1628" s="72"/>
      <c r="TC1628" s="72"/>
    </row>
    <row r="1629" spans="1:523" ht="16.5" customHeight="1" x14ac:dyDescent="0.2">
      <c r="A1629" s="20">
        <v>1133</v>
      </c>
      <c r="B1629" s="20" t="s">
        <v>72</v>
      </c>
      <c r="C1629" s="20" t="s">
        <v>147</v>
      </c>
      <c r="D1629" s="20" t="s">
        <v>38</v>
      </c>
      <c r="E1629" s="20" t="s">
        <v>1345</v>
      </c>
      <c r="F1629" s="22" t="s">
        <v>839</v>
      </c>
      <c r="G1629" s="73" t="s">
        <v>84</v>
      </c>
      <c r="H1629" s="20" t="s">
        <v>35</v>
      </c>
      <c r="I1629" s="20" t="s">
        <v>81</v>
      </c>
      <c r="J1629" s="22" t="s">
        <v>936</v>
      </c>
      <c r="K1629" s="20" t="s">
        <v>95</v>
      </c>
      <c r="L1629" s="20" t="s">
        <v>95</v>
      </c>
      <c r="M1629" s="20" t="s">
        <v>95</v>
      </c>
      <c r="N1629" s="20" t="s">
        <v>95</v>
      </c>
      <c r="O1629" s="20" t="s">
        <v>95</v>
      </c>
      <c r="P1629" s="77">
        <v>26691000</v>
      </c>
      <c r="Q1629" s="24">
        <v>1</v>
      </c>
      <c r="R1629" s="25">
        <v>45658</v>
      </c>
      <c r="S1629" s="20" t="s">
        <v>83</v>
      </c>
      <c r="T1629" s="23">
        <v>320292000</v>
      </c>
      <c r="U1629" s="27" t="s">
        <v>100</v>
      </c>
      <c r="V1629" s="27" t="s">
        <v>100</v>
      </c>
      <c r="W1629" s="72"/>
      <c r="X1629" s="72"/>
      <c r="Y1629" s="72"/>
      <c r="Z1629" s="72"/>
      <c r="AA1629" s="72"/>
      <c r="AB1629" s="72"/>
      <c r="AC1629" s="72"/>
      <c r="AD1629" s="72"/>
      <c r="AE1629" s="72"/>
      <c r="AF1629" s="72"/>
      <c r="AG1629" s="72"/>
      <c r="AH1629" s="72"/>
      <c r="AI1629" s="72"/>
      <c r="AJ1629" s="72"/>
      <c r="AK1629" s="72"/>
      <c r="AL1629" s="72"/>
      <c r="AM1629" s="72"/>
      <c r="AN1629" s="72"/>
      <c r="AO1629" s="72"/>
      <c r="AP1629" s="72"/>
      <c r="AQ1629" s="72"/>
      <c r="AR1629" s="72"/>
      <c r="AS1629" s="72"/>
      <c r="AT1629" s="72"/>
      <c r="AU1629" s="72"/>
      <c r="AV1629" s="72"/>
      <c r="AW1629" s="72"/>
      <c r="AX1629" s="72"/>
      <c r="AY1629" s="72"/>
      <c r="AZ1629" s="72"/>
      <c r="BA1629" s="72"/>
      <c r="BB1629" s="72"/>
      <c r="BC1629" s="72"/>
      <c r="BD1629" s="72"/>
      <c r="BE1629" s="72"/>
      <c r="BF1629" s="72"/>
      <c r="BG1629" s="72"/>
      <c r="BH1629" s="72"/>
      <c r="BI1629" s="72"/>
      <c r="BJ1629" s="72"/>
      <c r="BK1629" s="72"/>
      <c r="BL1629" s="72"/>
      <c r="BM1629" s="72"/>
      <c r="BN1629" s="72"/>
      <c r="BO1629" s="72"/>
      <c r="BP1629" s="72"/>
      <c r="BQ1629" s="72"/>
      <c r="BR1629" s="72"/>
      <c r="BS1629" s="72"/>
      <c r="BT1629" s="72"/>
      <c r="BU1629" s="72"/>
      <c r="BV1629" s="72"/>
      <c r="BW1629" s="72"/>
      <c r="BX1629" s="72"/>
      <c r="BY1629" s="72"/>
      <c r="BZ1629" s="72"/>
      <c r="CA1629" s="72"/>
      <c r="CB1629" s="72"/>
      <c r="CC1629" s="72"/>
      <c r="CD1629" s="72"/>
      <c r="CE1629" s="72"/>
      <c r="CF1629" s="72"/>
      <c r="CG1629" s="72"/>
      <c r="CH1629" s="72"/>
      <c r="CI1629" s="72"/>
      <c r="CJ1629" s="72"/>
      <c r="CK1629" s="72"/>
      <c r="CL1629" s="72"/>
      <c r="CM1629" s="72"/>
      <c r="CN1629" s="72"/>
      <c r="CO1629" s="72"/>
      <c r="CP1629" s="72"/>
      <c r="CQ1629" s="72"/>
      <c r="CR1629" s="72"/>
      <c r="CS1629" s="72"/>
      <c r="CT1629" s="72"/>
      <c r="CU1629" s="72"/>
      <c r="CV1629" s="72"/>
      <c r="CW1629" s="72"/>
      <c r="CX1629" s="72"/>
      <c r="CY1629" s="72"/>
      <c r="CZ1629" s="72"/>
      <c r="DA1629" s="72"/>
      <c r="DB1629" s="72"/>
      <c r="DC1629" s="72"/>
      <c r="DD1629" s="72"/>
      <c r="DE1629" s="72"/>
      <c r="DF1629" s="72"/>
      <c r="DG1629" s="72"/>
      <c r="DH1629" s="72"/>
      <c r="DI1629" s="72"/>
      <c r="DJ1629" s="72"/>
      <c r="DK1629" s="72"/>
      <c r="DL1629" s="72"/>
      <c r="DM1629" s="72"/>
      <c r="DN1629" s="72"/>
      <c r="DO1629" s="72"/>
      <c r="DP1629" s="72"/>
      <c r="DQ1629" s="72"/>
      <c r="DR1629" s="72"/>
      <c r="DS1629" s="72"/>
      <c r="DT1629" s="72"/>
      <c r="DU1629" s="72"/>
      <c r="DV1629" s="72"/>
      <c r="DW1629" s="72"/>
      <c r="DX1629" s="72"/>
      <c r="DY1629" s="72"/>
      <c r="DZ1629" s="72"/>
      <c r="EA1629" s="72"/>
      <c r="EB1629" s="72"/>
      <c r="EC1629" s="72"/>
      <c r="ED1629" s="72"/>
      <c r="EE1629" s="72"/>
      <c r="EF1629" s="72"/>
      <c r="EG1629" s="72"/>
      <c r="EH1629" s="72"/>
      <c r="EI1629" s="72"/>
      <c r="EJ1629" s="72"/>
      <c r="EK1629" s="72"/>
      <c r="EL1629" s="72"/>
      <c r="EM1629" s="72"/>
      <c r="EN1629" s="72"/>
      <c r="EO1629" s="72"/>
      <c r="EP1629" s="72"/>
      <c r="EQ1629" s="72"/>
      <c r="ER1629" s="72"/>
      <c r="ES1629" s="72"/>
      <c r="ET1629" s="72"/>
      <c r="EU1629" s="72"/>
      <c r="EV1629" s="72"/>
      <c r="EW1629" s="72"/>
      <c r="EX1629" s="72"/>
      <c r="EY1629" s="72"/>
      <c r="EZ1629" s="72"/>
      <c r="FA1629" s="72"/>
      <c r="FB1629" s="72"/>
      <c r="FC1629" s="72"/>
      <c r="FD1629" s="72"/>
      <c r="FE1629" s="72"/>
      <c r="FF1629" s="72"/>
      <c r="FG1629" s="72"/>
      <c r="FH1629" s="72"/>
      <c r="FI1629" s="72"/>
      <c r="FJ1629" s="72"/>
      <c r="FK1629" s="72"/>
      <c r="FL1629" s="72"/>
      <c r="FM1629" s="72"/>
      <c r="FN1629" s="72"/>
      <c r="FO1629" s="72"/>
      <c r="FP1629" s="72"/>
      <c r="FQ1629" s="72"/>
      <c r="FR1629" s="72"/>
      <c r="FS1629" s="72"/>
      <c r="FT1629" s="72"/>
      <c r="FU1629" s="72"/>
      <c r="FV1629" s="72"/>
      <c r="FW1629" s="72"/>
      <c r="FX1629" s="72"/>
      <c r="FY1629" s="72"/>
      <c r="FZ1629" s="72"/>
      <c r="GA1629" s="72"/>
      <c r="GB1629" s="72"/>
      <c r="GC1629" s="72"/>
      <c r="GD1629" s="72"/>
      <c r="GE1629" s="72"/>
      <c r="GF1629" s="72"/>
      <c r="GG1629" s="72"/>
      <c r="GH1629" s="72"/>
      <c r="GI1629" s="72"/>
      <c r="GJ1629" s="72"/>
      <c r="GK1629" s="72"/>
      <c r="GL1629" s="72"/>
      <c r="GM1629" s="72"/>
      <c r="GN1629" s="72"/>
      <c r="GO1629" s="72"/>
      <c r="GP1629" s="72"/>
      <c r="GQ1629" s="72"/>
      <c r="GR1629" s="72"/>
      <c r="GS1629" s="72"/>
      <c r="GT1629" s="72"/>
      <c r="GU1629" s="72"/>
      <c r="GV1629" s="72"/>
      <c r="GW1629" s="72"/>
      <c r="GX1629" s="72"/>
      <c r="GY1629" s="72"/>
      <c r="GZ1629" s="72"/>
      <c r="HA1629" s="72"/>
      <c r="HB1629" s="72"/>
      <c r="HC1629" s="72"/>
      <c r="HD1629" s="72"/>
      <c r="HE1629" s="72"/>
      <c r="HF1629" s="72"/>
      <c r="HG1629" s="72"/>
      <c r="HH1629" s="72"/>
      <c r="HI1629" s="72"/>
      <c r="HJ1629" s="72"/>
      <c r="HK1629" s="72"/>
      <c r="HL1629" s="72"/>
      <c r="HM1629" s="72"/>
      <c r="HN1629" s="72"/>
      <c r="HO1629" s="72"/>
      <c r="HP1629" s="72"/>
      <c r="HQ1629" s="72"/>
      <c r="HR1629" s="72"/>
      <c r="HS1629" s="72"/>
      <c r="HT1629" s="72"/>
      <c r="HU1629" s="72"/>
      <c r="HV1629" s="72"/>
      <c r="HW1629" s="72"/>
      <c r="HX1629" s="72"/>
      <c r="HY1629" s="72"/>
      <c r="HZ1629" s="72"/>
      <c r="IA1629" s="72"/>
      <c r="IB1629" s="72"/>
      <c r="IC1629" s="72"/>
      <c r="ID1629" s="72"/>
      <c r="IE1629" s="72"/>
      <c r="IF1629" s="72"/>
      <c r="IG1629" s="72"/>
      <c r="IH1629" s="72"/>
      <c r="II1629" s="72"/>
      <c r="IJ1629" s="72"/>
      <c r="IK1629" s="72"/>
      <c r="IL1629" s="72"/>
      <c r="IM1629" s="72"/>
      <c r="IN1629" s="72"/>
      <c r="IO1629" s="72"/>
      <c r="IP1629" s="72"/>
      <c r="IQ1629" s="72"/>
      <c r="IR1629" s="72"/>
      <c r="IS1629" s="72"/>
      <c r="IT1629" s="72"/>
      <c r="IU1629" s="72"/>
      <c r="IV1629" s="72"/>
      <c r="IW1629" s="72"/>
      <c r="IX1629" s="72"/>
      <c r="IY1629" s="72"/>
      <c r="IZ1629" s="72"/>
      <c r="JA1629" s="72"/>
      <c r="JB1629" s="72"/>
      <c r="JC1629" s="72"/>
      <c r="JD1629" s="72"/>
      <c r="JE1629" s="72"/>
      <c r="JF1629" s="72"/>
      <c r="JG1629" s="72"/>
      <c r="JH1629" s="72"/>
      <c r="JI1629" s="72"/>
      <c r="JJ1629" s="72"/>
      <c r="JK1629" s="72"/>
      <c r="JL1629" s="72"/>
      <c r="JM1629" s="72"/>
      <c r="JN1629" s="72"/>
      <c r="JO1629" s="72"/>
      <c r="JP1629" s="72"/>
      <c r="JQ1629" s="72"/>
      <c r="JR1629" s="72"/>
      <c r="JS1629" s="72"/>
      <c r="JT1629" s="72"/>
      <c r="JU1629" s="72"/>
      <c r="JV1629" s="72"/>
      <c r="JW1629" s="72"/>
      <c r="JX1629" s="72"/>
      <c r="JY1629" s="72"/>
      <c r="JZ1629" s="72"/>
      <c r="KA1629" s="72"/>
      <c r="KB1629" s="72"/>
      <c r="KC1629" s="72"/>
      <c r="KD1629" s="72"/>
      <c r="KE1629" s="72"/>
      <c r="KF1629" s="72"/>
      <c r="KG1629" s="72"/>
      <c r="KH1629" s="72"/>
      <c r="KI1629" s="72"/>
      <c r="KJ1629" s="72"/>
      <c r="KK1629" s="72"/>
      <c r="KL1629" s="72"/>
      <c r="KM1629" s="72"/>
      <c r="KN1629" s="72"/>
      <c r="KO1629" s="72"/>
      <c r="KP1629" s="72"/>
      <c r="KQ1629" s="72"/>
      <c r="KR1629" s="72"/>
      <c r="KS1629" s="72"/>
      <c r="KT1629" s="72"/>
      <c r="KU1629" s="72"/>
      <c r="KV1629" s="72"/>
      <c r="KW1629" s="72"/>
      <c r="KX1629" s="72"/>
      <c r="KY1629" s="72"/>
      <c r="KZ1629" s="72"/>
      <c r="LA1629" s="72"/>
      <c r="LB1629" s="72"/>
      <c r="LC1629" s="72"/>
      <c r="LD1629" s="72"/>
      <c r="LE1629" s="72"/>
      <c r="LF1629" s="72"/>
      <c r="LG1629" s="72"/>
      <c r="LH1629" s="72"/>
      <c r="LI1629" s="72"/>
      <c r="LJ1629" s="72"/>
      <c r="LK1629" s="72"/>
      <c r="LL1629" s="72"/>
      <c r="LM1629" s="72"/>
      <c r="LN1629" s="72"/>
      <c r="LO1629" s="72"/>
      <c r="LP1629" s="72"/>
      <c r="LQ1629" s="72"/>
      <c r="LR1629" s="72"/>
      <c r="LS1629" s="72"/>
      <c r="LT1629" s="72"/>
      <c r="LU1629" s="72"/>
      <c r="LV1629" s="72"/>
      <c r="LW1629" s="72"/>
      <c r="LX1629" s="72"/>
      <c r="LY1629" s="72"/>
      <c r="LZ1629" s="72"/>
      <c r="MA1629" s="72"/>
      <c r="MB1629" s="72"/>
      <c r="MC1629" s="72"/>
      <c r="MD1629" s="72"/>
      <c r="ME1629" s="72"/>
      <c r="MF1629" s="72"/>
      <c r="MG1629" s="72"/>
      <c r="MH1629" s="72"/>
      <c r="MI1629" s="72"/>
      <c r="MJ1629" s="72"/>
      <c r="MK1629" s="72"/>
      <c r="ML1629" s="72"/>
      <c r="MM1629" s="72"/>
      <c r="MN1629" s="72"/>
      <c r="MO1629" s="72"/>
      <c r="MP1629" s="72"/>
      <c r="MQ1629" s="72"/>
      <c r="MR1629" s="72"/>
      <c r="MS1629" s="72"/>
      <c r="MT1629" s="72"/>
      <c r="MU1629" s="72"/>
      <c r="MV1629" s="72"/>
      <c r="MW1629" s="72"/>
      <c r="MX1629" s="72"/>
      <c r="MY1629" s="72"/>
      <c r="MZ1629" s="72"/>
      <c r="NA1629" s="72"/>
      <c r="NB1629" s="72"/>
      <c r="NC1629" s="72"/>
      <c r="ND1629" s="72"/>
      <c r="NE1629" s="72"/>
      <c r="NF1629" s="72"/>
      <c r="NG1629" s="72"/>
      <c r="NH1629" s="72"/>
      <c r="NI1629" s="72"/>
      <c r="NJ1629" s="72"/>
      <c r="NK1629" s="72"/>
      <c r="NL1629" s="72"/>
      <c r="NM1629" s="72"/>
      <c r="NN1629" s="72"/>
      <c r="NO1629" s="72"/>
      <c r="NP1629" s="72"/>
      <c r="NQ1629" s="72"/>
      <c r="NR1629" s="72"/>
      <c r="NS1629" s="72"/>
      <c r="NT1629" s="72"/>
      <c r="NU1629" s="72"/>
      <c r="NV1629" s="72"/>
      <c r="NW1629" s="72"/>
      <c r="NX1629" s="72"/>
      <c r="NY1629" s="72"/>
      <c r="NZ1629" s="72"/>
      <c r="OA1629" s="72"/>
      <c r="OB1629" s="72"/>
      <c r="OC1629" s="72"/>
      <c r="OD1629" s="72"/>
      <c r="OE1629" s="72"/>
      <c r="OF1629" s="72"/>
      <c r="OG1629" s="72"/>
      <c r="OH1629" s="72"/>
      <c r="OI1629" s="72"/>
      <c r="OJ1629" s="72"/>
      <c r="OK1629" s="72"/>
      <c r="OL1629" s="72"/>
      <c r="OM1629" s="72"/>
      <c r="ON1629" s="72"/>
      <c r="OO1629" s="72"/>
      <c r="OP1629" s="72"/>
      <c r="OQ1629" s="72"/>
      <c r="OR1629" s="72"/>
      <c r="OS1629" s="72"/>
      <c r="OT1629" s="72"/>
      <c r="OU1629" s="72"/>
      <c r="OV1629" s="72"/>
      <c r="OW1629" s="72"/>
      <c r="OX1629" s="72"/>
      <c r="OY1629" s="72"/>
      <c r="OZ1629" s="72"/>
      <c r="PA1629" s="72"/>
      <c r="PB1629" s="72"/>
      <c r="PC1629" s="72"/>
      <c r="PD1629" s="72"/>
      <c r="PE1629" s="72"/>
      <c r="PF1629" s="72"/>
      <c r="PG1629" s="72"/>
      <c r="PH1629" s="72"/>
      <c r="PI1629" s="72"/>
      <c r="PJ1629" s="72"/>
      <c r="PK1629" s="72"/>
      <c r="PL1629" s="72"/>
      <c r="PM1629" s="72"/>
      <c r="PN1629" s="72"/>
      <c r="PO1629" s="72"/>
      <c r="PP1629" s="72"/>
      <c r="PQ1629" s="72"/>
      <c r="PR1629" s="72"/>
      <c r="PS1629" s="72"/>
      <c r="PT1629" s="72"/>
      <c r="PU1629" s="72"/>
      <c r="PV1629" s="72"/>
      <c r="PW1629" s="72"/>
      <c r="PX1629" s="72"/>
      <c r="PY1629" s="72"/>
      <c r="PZ1629" s="72"/>
      <c r="QA1629" s="72"/>
      <c r="QB1629" s="72"/>
      <c r="QC1629" s="72"/>
      <c r="QD1629" s="72"/>
      <c r="QE1629" s="72"/>
      <c r="QF1629" s="72"/>
      <c r="QG1629" s="72"/>
      <c r="QH1629" s="72"/>
      <c r="QI1629" s="72"/>
      <c r="QJ1629" s="72"/>
      <c r="QK1629" s="72"/>
      <c r="QL1629" s="72"/>
      <c r="QM1629" s="72"/>
      <c r="QN1629" s="72"/>
      <c r="QO1629" s="72"/>
      <c r="QP1629" s="72"/>
      <c r="QQ1629" s="72"/>
      <c r="QR1629" s="72"/>
      <c r="QS1629" s="72"/>
      <c r="QT1629" s="72"/>
      <c r="QU1629" s="72"/>
      <c r="QV1629" s="72"/>
      <c r="QW1629" s="72"/>
      <c r="QX1629" s="72"/>
      <c r="QY1629" s="72"/>
      <c r="QZ1629" s="72"/>
      <c r="RA1629" s="72"/>
      <c r="RB1629" s="72"/>
      <c r="RC1629" s="72"/>
      <c r="RD1629" s="72"/>
      <c r="RE1629" s="72"/>
      <c r="RF1629" s="72"/>
      <c r="RG1629" s="72"/>
      <c r="RH1629" s="72"/>
      <c r="RI1629" s="72"/>
      <c r="RJ1629" s="72"/>
      <c r="RK1629" s="72"/>
      <c r="RL1629" s="72"/>
      <c r="RM1629" s="72"/>
      <c r="RN1629" s="72"/>
      <c r="RO1629" s="72"/>
      <c r="RP1629" s="72"/>
      <c r="RQ1629" s="72"/>
      <c r="RR1629" s="72"/>
      <c r="RS1629" s="72"/>
      <c r="RT1629" s="72"/>
      <c r="RU1629" s="72"/>
      <c r="RV1629" s="72"/>
      <c r="RW1629" s="72"/>
      <c r="RX1629" s="72"/>
      <c r="RY1629" s="72"/>
      <c r="RZ1629" s="72"/>
      <c r="SA1629" s="72"/>
      <c r="SB1629" s="72"/>
      <c r="SC1629" s="72"/>
      <c r="SD1629" s="72"/>
      <c r="SE1629" s="72"/>
      <c r="SF1629" s="72"/>
      <c r="SG1629" s="72"/>
      <c r="SH1629" s="72"/>
      <c r="SI1629" s="72"/>
      <c r="SJ1629" s="72"/>
      <c r="SK1629" s="72"/>
      <c r="SL1629" s="72"/>
      <c r="SM1629" s="72"/>
      <c r="SN1629" s="72"/>
      <c r="SO1629" s="72"/>
      <c r="SP1629" s="72"/>
      <c r="SQ1629" s="72"/>
      <c r="SR1629" s="72"/>
      <c r="SS1629" s="72"/>
      <c r="ST1629" s="72"/>
      <c r="SU1629" s="72"/>
      <c r="SV1629" s="72"/>
      <c r="SW1629" s="72"/>
      <c r="SX1629" s="72"/>
      <c r="SY1629" s="72"/>
      <c r="SZ1629" s="72"/>
      <c r="TA1629" s="72"/>
      <c r="TB1629" s="72"/>
      <c r="TC1629" s="72"/>
    </row>
    <row r="1630" spans="1:523" ht="16.5" customHeight="1" x14ac:dyDescent="0.2">
      <c r="A1630" s="20">
        <v>1134</v>
      </c>
      <c r="B1630" s="20" t="s">
        <v>72</v>
      </c>
      <c r="C1630" s="20" t="s">
        <v>147</v>
      </c>
      <c r="D1630" s="20" t="s">
        <v>38</v>
      </c>
      <c r="E1630" s="20" t="s">
        <v>1340</v>
      </c>
      <c r="F1630" s="22" t="s">
        <v>1124</v>
      </c>
      <c r="G1630" s="44" t="s">
        <v>25</v>
      </c>
      <c r="H1630" s="20" t="s">
        <v>26</v>
      </c>
      <c r="I1630" s="20" t="s">
        <v>81</v>
      </c>
      <c r="J1630" s="22" t="s">
        <v>936</v>
      </c>
      <c r="K1630" s="20" t="s">
        <v>95</v>
      </c>
      <c r="L1630" s="20" t="s">
        <v>95</v>
      </c>
      <c r="M1630" s="20" t="s">
        <v>95</v>
      </c>
      <c r="N1630" s="20" t="s">
        <v>95</v>
      </c>
      <c r="O1630" s="20" t="s">
        <v>95</v>
      </c>
      <c r="P1630" s="77">
        <v>21294000</v>
      </c>
      <c r="Q1630" s="24">
        <v>1</v>
      </c>
      <c r="R1630" s="25">
        <v>45658</v>
      </c>
      <c r="S1630" s="20" t="s">
        <v>83</v>
      </c>
      <c r="T1630" s="23">
        <v>255528000</v>
      </c>
      <c r="U1630" s="27" t="s">
        <v>100</v>
      </c>
      <c r="V1630" s="27" t="s">
        <v>100</v>
      </c>
      <c r="W1630" s="72"/>
      <c r="X1630" s="72"/>
      <c r="Y1630" s="72"/>
      <c r="Z1630" s="72"/>
      <c r="AA1630" s="72"/>
      <c r="AB1630" s="72"/>
      <c r="AC1630" s="72"/>
      <c r="AD1630" s="72"/>
      <c r="AE1630" s="72"/>
      <c r="AF1630" s="72"/>
      <c r="AG1630" s="72"/>
      <c r="AH1630" s="72"/>
      <c r="AI1630" s="72"/>
      <c r="AJ1630" s="72"/>
      <c r="AK1630" s="72"/>
      <c r="AL1630" s="72"/>
      <c r="AM1630" s="72"/>
      <c r="AN1630" s="72"/>
      <c r="AO1630" s="72"/>
      <c r="AP1630" s="72"/>
      <c r="AQ1630" s="72"/>
      <c r="AR1630" s="72"/>
      <c r="AS1630" s="72"/>
      <c r="AT1630" s="72"/>
      <c r="AU1630" s="72"/>
      <c r="AV1630" s="72"/>
      <c r="AW1630" s="72"/>
      <c r="AX1630" s="72"/>
      <c r="AY1630" s="72"/>
      <c r="AZ1630" s="72"/>
      <c r="BA1630" s="72"/>
      <c r="BB1630" s="72"/>
      <c r="BC1630" s="72"/>
      <c r="BD1630" s="72"/>
      <c r="BE1630" s="72"/>
      <c r="BF1630" s="72"/>
      <c r="BG1630" s="72"/>
      <c r="BH1630" s="72"/>
      <c r="BI1630" s="72"/>
      <c r="BJ1630" s="72"/>
      <c r="BK1630" s="72"/>
      <c r="BL1630" s="72"/>
      <c r="BM1630" s="72"/>
      <c r="BN1630" s="72"/>
      <c r="BO1630" s="72"/>
      <c r="BP1630" s="72"/>
      <c r="BQ1630" s="72"/>
      <c r="BR1630" s="72"/>
      <c r="BS1630" s="72"/>
      <c r="BT1630" s="72"/>
      <c r="BU1630" s="72"/>
      <c r="BV1630" s="72"/>
      <c r="BW1630" s="72"/>
      <c r="BX1630" s="72"/>
      <c r="BY1630" s="72"/>
      <c r="BZ1630" s="72"/>
      <c r="CA1630" s="72"/>
      <c r="CB1630" s="72"/>
      <c r="CC1630" s="72"/>
      <c r="CD1630" s="72"/>
      <c r="CE1630" s="72"/>
      <c r="CF1630" s="72"/>
      <c r="CG1630" s="72"/>
      <c r="CH1630" s="72"/>
      <c r="CI1630" s="72"/>
      <c r="CJ1630" s="72"/>
      <c r="CK1630" s="72"/>
      <c r="CL1630" s="72"/>
      <c r="CM1630" s="72"/>
      <c r="CN1630" s="72"/>
      <c r="CO1630" s="72"/>
      <c r="CP1630" s="72"/>
      <c r="CQ1630" s="72"/>
      <c r="CR1630" s="72"/>
      <c r="CS1630" s="72"/>
      <c r="CT1630" s="72"/>
      <c r="CU1630" s="72"/>
      <c r="CV1630" s="72"/>
      <c r="CW1630" s="72"/>
      <c r="CX1630" s="72"/>
      <c r="CY1630" s="72"/>
      <c r="CZ1630" s="72"/>
      <c r="DA1630" s="72"/>
      <c r="DB1630" s="72"/>
      <c r="DC1630" s="72"/>
      <c r="DD1630" s="72"/>
      <c r="DE1630" s="72"/>
      <c r="DF1630" s="72"/>
      <c r="DG1630" s="72"/>
      <c r="DH1630" s="72"/>
      <c r="DI1630" s="72"/>
      <c r="DJ1630" s="72"/>
      <c r="DK1630" s="72"/>
      <c r="DL1630" s="72"/>
      <c r="DM1630" s="72"/>
      <c r="DN1630" s="72"/>
      <c r="DO1630" s="72"/>
      <c r="DP1630" s="72"/>
      <c r="DQ1630" s="72"/>
      <c r="DR1630" s="72"/>
      <c r="DS1630" s="72"/>
      <c r="DT1630" s="72"/>
      <c r="DU1630" s="72"/>
      <c r="DV1630" s="72"/>
      <c r="DW1630" s="72"/>
      <c r="DX1630" s="72"/>
      <c r="DY1630" s="72"/>
      <c r="DZ1630" s="72"/>
      <c r="EA1630" s="72"/>
      <c r="EB1630" s="72"/>
      <c r="EC1630" s="72"/>
      <c r="ED1630" s="72"/>
      <c r="EE1630" s="72"/>
      <c r="EF1630" s="72"/>
      <c r="EG1630" s="72"/>
      <c r="EH1630" s="72"/>
      <c r="EI1630" s="72"/>
      <c r="EJ1630" s="72"/>
      <c r="EK1630" s="72"/>
      <c r="EL1630" s="72"/>
      <c r="EM1630" s="72"/>
      <c r="EN1630" s="72"/>
      <c r="EO1630" s="72"/>
      <c r="EP1630" s="72"/>
      <c r="EQ1630" s="72"/>
      <c r="ER1630" s="72"/>
      <c r="ES1630" s="72"/>
      <c r="ET1630" s="72"/>
      <c r="EU1630" s="72"/>
      <c r="EV1630" s="72"/>
      <c r="EW1630" s="72"/>
      <c r="EX1630" s="72"/>
      <c r="EY1630" s="72"/>
      <c r="EZ1630" s="72"/>
      <c r="FA1630" s="72"/>
      <c r="FB1630" s="72"/>
      <c r="FC1630" s="72"/>
      <c r="FD1630" s="72"/>
      <c r="FE1630" s="72"/>
      <c r="FF1630" s="72"/>
      <c r="FG1630" s="72"/>
      <c r="FH1630" s="72"/>
      <c r="FI1630" s="72"/>
      <c r="FJ1630" s="72"/>
      <c r="FK1630" s="72"/>
      <c r="FL1630" s="72"/>
      <c r="FM1630" s="72"/>
      <c r="FN1630" s="72"/>
      <c r="FO1630" s="72"/>
      <c r="FP1630" s="72"/>
      <c r="FQ1630" s="72"/>
      <c r="FR1630" s="72"/>
      <c r="FS1630" s="72"/>
      <c r="FT1630" s="72"/>
      <c r="FU1630" s="72"/>
      <c r="FV1630" s="72"/>
      <c r="FW1630" s="72"/>
      <c r="FX1630" s="72"/>
      <c r="FY1630" s="72"/>
      <c r="FZ1630" s="72"/>
      <c r="GA1630" s="72"/>
      <c r="GB1630" s="72"/>
      <c r="GC1630" s="72"/>
      <c r="GD1630" s="72"/>
      <c r="GE1630" s="72"/>
      <c r="GF1630" s="72"/>
      <c r="GG1630" s="72"/>
      <c r="GH1630" s="72"/>
      <c r="GI1630" s="72"/>
      <c r="GJ1630" s="72"/>
      <c r="GK1630" s="72"/>
      <c r="GL1630" s="72"/>
      <c r="GM1630" s="72"/>
      <c r="GN1630" s="72"/>
      <c r="GO1630" s="72"/>
      <c r="GP1630" s="72"/>
      <c r="GQ1630" s="72"/>
      <c r="GR1630" s="72"/>
      <c r="GS1630" s="72"/>
      <c r="GT1630" s="72"/>
      <c r="GU1630" s="72"/>
      <c r="GV1630" s="72"/>
      <c r="GW1630" s="72"/>
      <c r="GX1630" s="72"/>
      <c r="GY1630" s="72"/>
      <c r="GZ1630" s="72"/>
      <c r="HA1630" s="72"/>
      <c r="HB1630" s="72"/>
      <c r="HC1630" s="72"/>
      <c r="HD1630" s="72"/>
      <c r="HE1630" s="72"/>
      <c r="HF1630" s="72"/>
      <c r="HG1630" s="72"/>
      <c r="HH1630" s="72"/>
      <c r="HI1630" s="72"/>
      <c r="HJ1630" s="72"/>
      <c r="HK1630" s="72"/>
      <c r="HL1630" s="72"/>
      <c r="HM1630" s="72"/>
      <c r="HN1630" s="72"/>
      <c r="HO1630" s="72"/>
      <c r="HP1630" s="72"/>
      <c r="HQ1630" s="72"/>
      <c r="HR1630" s="72"/>
      <c r="HS1630" s="72"/>
      <c r="HT1630" s="72"/>
      <c r="HU1630" s="72"/>
      <c r="HV1630" s="72"/>
      <c r="HW1630" s="72"/>
      <c r="HX1630" s="72"/>
      <c r="HY1630" s="72"/>
      <c r="HZ1630" s="72"/>
      <c r="IA1630" s="72"/>
      <c r="IB1630" s="72"/>
      <c r="IC1630" s="72"/>
      <c r="ID1630" s="72"/>
      <c r="IE1630" s="72"/>
      <c r="IF1630" s="72"/>
      <c r="IG1630" s="72"/>
      <c r="IH1630" s="72"/>
      <c r="II1630" s="72"/>
      <c r="IJ1630" s="72"/>
      <c r="IK1630" s="72"/>
      <c r="IL1630" s="72"/>
      <c r="IM1630" s="72"/>
      <c r="IN1630" s="72"/>
      <c r="IO1630" s="72"/>
      <c r="IP1630" s="72"/>
      <c r="IQ1630" s="72"/>
      <c r="IR1630" s="72"/>
      <c r="IS1630" s="72"/>
      <c r="IT1630" s="72"/>
      <c r="IU1630" s="72"/>
      <c r="IV1630" s="72"/>
      <c r="IW1630" s="72"/>
      <c r="IX1630" s="72"/>
      <c r="IY1630" s="72"/>
      <c r="IZ1630" s="72"/>
      <c r="JA1630" s="72"/>
      <c r="JB1630" s="72"/>
      <c r="JC1630" s="72"/>
      <c r="JD1630" s="72"/>
      <c r="JE1630" s="72"/>
      <c r="JF1630" s="72"/>
      <c r="JG1630" s="72"/>
      <c r="JH1630" s="72"/>
      <c r="JI1630" s="72"/>
      <c r="JJ1630" s="72"/>
      <c r="JK1630" s="72"/>
      <c r="JL1630" s="72"/>
      <c r="JM1630" s="72"/>
      <c r="JN1630" s="72"/>
      <c r="JO1630" s="72"/>
      <c r="JP1630" s="72"/>
      <c r="JQ1630" s="72"/>
      <c r="JR1630" s="72"/>
      <c r="JS1630" s="72"/>
      <c r="JT1630" s="72"/>
      <c r="JU1630" s="72"/>
      <c r="JV1630" s="72"/>
      <c r="JW1630" s="72"/>
      <c r="JX1630" s="72"/>
      <c r="JY1630" s="72"/>
      <c r="JZ1630" s="72"/>
      <c r="KA1630" s="72"/>
      <c r="KB1630" s="72"/>
      <c r="KC1630" s="72"/>
      <c r="KD1630" s="72"/>
      <c r="KE1630" s="72"/>
      <c r="KF1630" s="72"/>
      <c r="KG1630" s="72"/>
      <c r="KH1630" s="72"/>
      <c r="KI1630" s="72"/>
      <c r="KJ1630" s="72"/>
      <c r="KK1630" s="72"/>
      <c r="KL1630" s="72"/>
      <c r="KM1630" s="72"/>
      <c r="KN1630" s="72"/>
      <c r="KO1630" s="72"/>
      <c r="KP1630" s="72"/>
      <c r="KQ1630" s="72"/>
      <c r="KR1630" s="72"/>
      <c r="KS1630" s="72"/>
      <c r="KT1630" s="72"/>
      <c r="KU1630" s="72"/>
      <c r="KV1630" s="72"/>
      <c r="KW1630" s="72"/>
      <c r="KX1630" s="72"/>
      <c r="KY1630" s="72"/>
      <c r="KZ1630" s="72"/>
      <c r="LA1630" s="72"/>
      <c r="LB1630" s="72"/>
      <c r="LC1630" s="72"/>
      <c r="LD1630" s="72"/>
      <c r="LE1630" s="72"/>
      <c r="LF1630" s="72"/>
      <c r="LG1630" s="72"/>
      <c r="LH1630" s="72"/>
      <c r="LI1630" s="72"/>
      <c r="LJ1630" s="72"/>
      <c r="LK1630" s="72"/>
      <c r="LL1630" s="72"/>
      <c r="LM1630" s="72"/>
      <c r="LN1630" s="72"/>
      <c r="LO1630" s="72"/>
      <c r="LP1630" s="72"/>
      <c r="LQ1630" s="72"/>
      <c r="LR1630" s="72"/>
      <c r="LS1630" s="72"/>
      <c r="LT1630" s="72"/>
      <c r="LU1630" s="72"/>
      <c r="LV1630" s="72"/>
      <c r="LW1630" s="72"/>
      <c r="LX1630" s="72"/>
      <c r="LY1630" s="72"/>
      <c r="LZ1630" s="72"/>
      <c r="MA1630" s="72"/>
      <c r="MB1630" s="72"/>
      <c r="MC1630" s="72"/>
      <c r="MD1630" s="72"/>
      <c r="ME1630" s="72"/>
      <c r="MF1630" s="72"/>
      <c r="MG1630" s="72"/>
      <c r="MH1630" s="72"/>
      <c r="MI1630" s="72"/>
      <c r="MJ1630" s="72"/>
      <c r="MK1630" s="72"/>
      <c r="ML1630" s="72"/>
      <c r="MM1630" s="72"/>
      <c r="MN1630" s="72"/>
      <c r="MO1630" s="72"/>
      <c r="MP1630" s="72"/>
      <c r="MQ1630" s="72"/>
      <c r="MR1630" s="72"/>
      <c r="MS1630" s="72"/>
      <c r="MT1630" s="72"/>
      <c r="MU1630" s="72"/>
      <c r="MV1630" s="72"/>
      <c r="MW1630" s="72"/>
      <c r="MX1630" s="72"/>
      <c r="MY1630" s="72"/>
      <c r="MZ1630" s="72"/>
      <c r="NA1630" s="72"/>
      <c r="NB1630" s="72"/>
      <c r="NC1630" s="72"/>
      <c r="ND1630" s="72"/>
      <c r="NE1630" s="72"/>
      <c r="NF1630" s="72"/>
      <c r="NG1630" s="72"/>
      <c r="NH1630" s="72"/>
      <c r="NI1630" s="72"/>
      <c r="NJ1630" s="72"/>
      <c r="NK1630" s="72"/>
      <c r="NL1630" s="72"/>
      <c r="NM1630" s="72"/>
      <c r="NN1630" s="72"/>
      <c r="NO1630" s="72"/>
      <c r="NP1630" s="72"/>
      <c r="NQ1630" s="72"/>
      <c r="NR1630" s="72"/>
      <c r="NS1630" s="72"/>
      <c r="NT1630" s="72"/>
      <c r="NU1630" s="72"/>
      <c r="NV1630" s="72"/>
      <c r="NW1630" s="72"/>
      <c r="NX1630" s="72"/>
      <c r="NY1630" s="72"/>
      <c r="NZ1630" s="72"/>
      <c r="OA1630" s="72"/>
      <c r="OB1630" s="72"/>
      <c r="OC1630" s="72"/>
      <c r="OD1630" s="72"/>
      <c r="OE1630" s="72"/>
      <c r="OF1630" s="72"/>
      <c r="OG1630" s="72"/>
      <c r="OH1630" s="72"/>
      <c r="OI1630" s="72"/>
      <c r="OJ1630" s="72"/>
      <c r="OK1630" s="72"/>
      <c r="OL1630" s="72"/>
      <c r="OM1630" s="72"/>
      <c r="ON1630" s="72"/>
      <c r="OO1630" s="72"/>
      <c r="OP1630" s="72"/>
      <c r="OQ1630" s="72"/>
      <c r="OR1630" s="72"/>
      <c r="OS1630" s="72"/>
      <c r="OT1630" s="72"/>
      <c r="OU1630" s="72"/>
      <c r="OV1630" s="72"/>
      <c r="OW1630" s="72"/>
      <c r="OX1630" s="72"/>
      <c r="OY1630" s="72"/>
      <c r="OZ1630" s="72"/>
      <c r="PA1630" s="72"/>
      <c r="PB1630" s="72"/>
      <c r="PC1630" s="72"/>
      <c r="PD1630" s="72"/>
      <c r="PE1630" s="72"/>
      <c r="PF1630" s="72"/>
      <c r="PG1630" s="72"/>
      <c r="PH1630" s="72"/>
      <c r="PI1630" s="72"/>
      <c r="PJ1630" s="72"/>
      <c r="PK1630" s="72"/>
      <c r="PL1630" s="72"/>
      <c r="PM1630" s="72"/>
      <c r="PN1630" s="72"/>
      <c r="PO1630" s="72"/>
      <c r="PP1630" s="72"/>
      <c r="PQ1630" s="72"/>
      <c r="PR1630" s="72"/>
      <c r="PS1630" s="72"/>
      <c r="PT1630" s="72"/>
      <c r="PU1630" s="72"/>
      <c r="PV1630" s="72"/>
      <c r="PW1630" s="72"/>
      <c r="PX1630" s="72"/>
      <c r="PY1630" s="72"/>
      <c r="PZ1630" s="72"/>
      <c r="QA1630" s="72"/>
      <c r="QB1630" s="72"/>
      <c r="QC1630" s="72"/>
      <c r="QD1630" s="72"/>
      <c r="QE1630" s="72"/>
      <c r="QF1630" s="72"/>
      <c r="QG1630" s="72"/>
      <c r="QH1630" s="72"/>
      <c r="QI1630" s="72"/>
      <c r="QJ1630" s="72"/>
      <c r="QK1630" s="72"/>
      <c r="QL1630" s="72"/>
      <c r="QM1630" s="72"/>
      <c r="QN1630" s="72"/>
      <c r="QO1630" s="72"/>
      <c r="QP1630" s="72"/>
      <c r="QQ1630" s="72"/>
      <c r="QR1630" s="72"/>
      <c r="QS1630" s="72"/>
      <c r="QT1630" s="72"/>
      <c r="QU1630" s="72"/>
      <c r="QV1630" s="72"/>
      <c r="QW1630" s="72"/>
      <c r="QX1630" s="72"/>
      <c r="QY1630" s="72"/>
      <c r="QZ1630" s="72"/>
      <c r="RA1630" s="72"/>
      <c r="RB1630" s="72"/>
      <c r="RC1630" s="72"/>
      <c r="RD1630" s="72"/>
      <c r="RE1630" s="72"/>
      <c r="RF1630" s="72"/>
      <c r="RG1630" s="72"/>
      <c r="RH1630" s="72"/>
      <c r="RI1630" s="72"/>
      <c r="RJ1630" s="72"/>
      <c r="RK1630" s="72"/>
      <c r="RL1630" s="72"/>
      <c r="RM1630" s="72"/>
      <c r="RN1630" s="72"/>
      <c r="RO1630" s="72"/>
      <c r="RP1630" s="72"/>
      <c r="RQ1630" s="72"/>
      <c r="RR1630" s="72"/>
      <c r="RS1630" s="72"/>
      <c r="RT1630" s="72"/>
      <c r="RU1630" s="72"/>
      <c r="RV1630" s="72"/>
      <c r="RW1630" s="72"/>
      <c r="RX1630" s="72"/>
      <c r="RY1630" s="72"/>
      <c r="RZ1630" s="72"/>
      <c r="SA1630" s="72"/>
      <c r="SB1630" s="72"/>
      <c r="SC1630" s="72"/>
      <c r="SD1630" s="72"/>
      <c r="SE1630" s="72"/>
      <c r="SF1630" s="72"/>
      <c r="SG1630" s="72"/>
      <c r="SH1630" s="72"/>
      <c r="SI1630" s="72"/>
      <c r="SJ1630" s="72"/>
      <c r="SK1630" s="72"/>
      <c r="SL1630" s="72"/>
      <c r="SM1630" s="72"/>
      <c r="SN1630" s="72"/>
      <c r="SO1630" s="72"/>
      <c r="SP1630" s="72"/>
      <c r="SQ1630" s="72"/>
      <c r="SR1630" s="72"/>
      <c r="SS1630" s="72"/>
      <c r="ST1630" s="72"/>
      <c r="SU1630" s="72"/>
      <c r="SV1630" s="72"/>
      <c r="SW1630" s="72"/>
      <c r="SX1630" s="72"/>
      <c r="SY1630" s="72"/>
      <c r="SZ1630" s="72"/>
      <c r="TA1630" s="72"/>
      <c r="TB1630" s="72"/>
      <c r="TC1630" s="72"/>
    </row>
    <row r="1631" spans="1:523" ht="16.5" customHeight="1" x14ac:dyDescent="0.2">
      <c r="A1631" s="20">
        <v>1135</v>
      </c>
      <c r="B1631" s="20" t="s">
        <v>72</v>
      </c>
      <c r="C1631" s="20" t="s">
        <v>147</v>
      </c>
      <c r="D1631" s="20" t="s">
        <v>38</v>
      </c>
      <c r="E1631" s="20" t="s">
        <v>1345</v>
      </c>
      <c r="F1631" s="22" t="s">
        <v>219</v>
      </c>
      <c r="G1631" s="44" t="s">
        <v>84</v>
      </c>
      <c r="H1631" s="20" t="s">
        <v>35</v>
      </c>
      <c r="I1631" s="20" t="s">
        <v>81</v>
      </c>
      <c r="J1631" s="22" t="s">
        <v>936</v>
      </c>
      <c r="K1631" s="20" t="s">
        <v>95</v>
      </c>
      <c r="L1631" s="20" t="s">
        <v>95</v>
      </c>
      <c r="M1631" s="20" t="s">
        <v>95</v>
      </c>
      <c r="N1631" s="20" t="s">
        <v>95</v>
      </c>
      <c r="O1631" s="20" t="s">
        <v>95</v>
      </c>
      <c r="P1631" s="77">
        <v>20000000</v>
      </c>
      <c r="Q1631" s="24">
        <v>1</v>
      </c>
      <c r="R1631" s="25">
        <v>45658</v>
      </c>
      <c r="S1631" s="20" t="s">
        <v>83</v>
      </c>
      <c r="T1631" s="23">
        <v>240000000</v>
      </c>
      <c r="U1631" s="27" t="s">
        <v>100</v>
      </c>
      <c r="V1631" s="27" t="s">
        <v>100</v>
      </c>
      <c r="W1631" s="72"/>
      <c r="X1631" s="72"/>
      <c r="Y1631" s="72"/>
      <c r="Z1631" s="72"/>
      <c r="AA1631" s="72"/>
      <c r="AB1631" s="72"/>
      <c r="AC1631" s="72"/>
      <c r="AD1631" s="72"/>
      <c r="AE1631" s="72"/>
      <c r="AF1631" s="72"/>
      <c r="AG1631" s="72"/>
      <c r="AH1631" s="72"/>
      <c r="AI1631" s="72"/>
      <c r="AJ1631" s="72"/>
      <c r="AK1631" s="72"/>
      <c r="AL1631" s="72"/>
      <c r="AM1631" s="72"/>
      <c r="AN1631" s="72"/>
      <c r="AO1631" s="72"/>
      <c r="AP1631" s="72"/>
      <c r="AQ1631" s="72"/>
      <c r="AR1631" s="72"/>
      <c r="AS1631" s="72"/>
      <c r="AT1631" s="72"/>
      <c r="AU1631" s="72"/>
      <c r="AV1631" s="72"/>
      <c r="AW1631" s="72"/>
      <c r="AX1631" s="72"/>
      <c r="AY1631" s="72"/>
      <c r="AZ1631" s="72"/>
      <c r="BA1631" s="72"/>
      <c r="BB1631" s="72"/>
      <c r="BC1631" s="72"/>
      <c r="BD1631" s="72"/>
      <c r="BE1631" s="72"/>
      <c r="BF1631" s="72"/>
      <c r="BG1631" s="72"/>
      <c r="BH1631" s="72"/>
      <c r="BI1631" s="72"/>
      <c r="BJ1631" s="72"/>
      <c r="BK1631" s="72"/>
      <c r="BL1631" s="72"/>
      <c r="BM1631" s="72"/>
      <c r="BN1631" s="72"/>
      <c r="BO1631" s="72"/>
      <c r="BP1631" s="72"/>
      <c r="BQ1631" s="72"/>
      <c r="BR1631" s="72"/>
      <c r="BS1631" s="72"/>
      <c r="BT1631" s="72"/>
      <c r="BU1631" s="72"/>
      <c r="BV1631" s="72"/>
      <c r="BW1631" s="72"/>
      <c r="BX1631" s="72"/>
      <c r="BY1631" s="72"/>
      <c r="BZ1631" s="72"/>
      <c r="CA1631" s="72"/>
      <c r="CB1631" s="72"/>
      <c r="CC1631" s="72"/>
      <c r="CD1631" s="72"/>
      <c r="CE1631" s="72"/>
      <c r="CF1631" s="72"/>
      <c r="CG1631" s="72"/>
      <c r="CH1631" s="72"/>
      <c r="CI1631" s="72"/>
      <c r="CJ1631" s="72"/>
      <c r="CK1631" s="72"/>
      <c r="CL1631" s="72"/>
      <c r="CM1631" s="72"/>
      <c r="CN1631" s="72"/>
      <c r="CO1631" s="72"/>
      <c r="CP1631" s="72"/>
      <c r="CQ1631" s="72"/>
      <c r="CR1631" s="72"/>
      <c r="CS1631" s="72"/>
      <c r="CT1631" s="72"/>
      <c r="CU1631" s="72"/>
      <c r="CV1631" s="72"/>
      <c r="CW1631" s="72"/>
      <c r="CX1631" s="72"/>
      <c r="CY1631" s="72"/>
      <c r="CZ1631" s="72"/>
      <c r="DA1631" s="72"/>
      <c r="DB1631" s="72"/>
      <c r="DC1631" s="72"/>
      <c r="DD1631" s="72"/>
      <c r="DE1631" s="72"/>
      <c r="DF1631" s="72"/>
      <c r="DG1631" s="72"/>
      <c r="DH1631" s="72"/>
      <c r="DI1631" s="72"/>
      <c r="DJ1631" s="72"/>
      <c r="DK1631" s="72"/>
      <c r="DL1631" s="72"/>
      <c r="DM1631" s="72"/>
      <c r="DN1631" s="72"/>
      <c r="DO1631" s="72"/>
      <c r="DP1631" s="72"/>
      <c r="DQ1631" s="72"/>
      <c r="DR1631" s="72"/>
      <c r="DS1631" s="72"/>
      <c r="DT1631" s="72"/>
      <c r="DU1631" s="72"/>
      <c r="DV1631" s="72"/>
      <c r="DW1631" s="72"/>
      <c r="DX1631" s="72"/>
      <c r="DY1631" s="72"/>
      <c r="DZ1631" s="72"/>
      <c r="EA1631" s="72"/>
      <c r="EB1631" s="72"/>
      <c r="EC1631" s="72"/>
      <c r="ED1631" s="72"/>
      <c r="EE1631" s="72"/>
      <c r="EF1631" s="72"/>
      <c r="EG1631" s="72"/>
      <c r="EH1631" s="72"/>
      <c r="EI1631" s="72"/>
      <c r="EJ1631" s="72"/>
      <c r="EK1631" s="72"/>
      <c r="EL1631" s="72"/>
      <c r="EM1631" s="72"/>
      <c r="EN1631" s="72"/>
      <c r="EO1631" s="72"/>
      <c r="EP1631" s="72"/>
      <c r="EQ1631" s="72"/>
      <c r="ER1631" s="72"/>
      <c r="ES1631" s="72"/>
      <c r="ET1631" s="72"/>
      <c r="EU1631" s="72"/>
      <c r="EV1631" s="72"/>
      <c r="EW1631" s="72"/>
      <c r="EX1631" s="72"/>
      <c r="EY1631" s="72"/>
      <c r="EZ1631" s="72"/>
      <c r="FA1631" s="72"/>
      <c r="FB1631" s="72"/>
      <c r="FC1631" s="72"/>
      <c r="FD1631" s="72"/>
      <c r="FE1631" s="72"/>
      <c r="FF1631" s="72"/>
      <c r="FG1631" s="72"/>
      <c r="FH1631" s="72"/>
      <c r="FI1631" s="72"/>
      <c r="FJ1631" s="72"/>
      <c r="FK1631" s="72"/>
      <c r="FL1631" s="72"/>
      <c r="FM1631" s="72"/>
      <c r="FN1631" s="72"/>
      <c r="FO1631" s="72"/>
      <c r="FP1631" s="72"/>
      <c r="FQ1631" s="72"/>
      <c r="FR1631" s="72"/>
      <c r="FS1631" s="72"/>
      <c r="FT1631" s="72"/>
      <c r="FU1631" s="72"/>
      <c r="FV1631" s="72"/>
      <c r="FW1631" s="72"/>
      <c r="FX1631" s="72"/>
      <c r="FY1631" s="72"/>
      <c r="FZ1631" s="72"/>
      <c r="GA1631" s="72"/>
      <c r="GB1631" s="72"/>
      <c r="GC1631" s="72"/>
      <c r="GD1631" s="72"/>
      <c r="GE1631" s="72"/>
      <c r="GF1631" s="72"/>
      <c r="GG1631" s="72"/>
      <c r="GH1631" s="72"/>
      <c r="GI1631" s="72"/>
      <c r="GJ1631" s="72"/>
      <c r="GK1631" s="72"/>
      <c r="GL1631" s="72"/>
      <c r="GM1631" s="72"/>
      <c r="GN1631" s="72"/>
      <c r="GO1631" s="72"/>
      <c r="GP1631" s="72"/>
      <c r="GQ1631" s="72"/>
      <c r="GR1631" s="72"/>
      <c r="GS1631" s="72"/>
      <c r="GT1631" s="72"/>
      <c r="GU1631" s="72"/>
      <c r="GV1631" s="72"/>
      <c r="GW1631" s="72"/>
      <c r="GX1631" s="72"/>
      <c r="GY1631" s="72"/>
      <c r="GZ1631" s="72"/>
      <c r="HA1631" s="72"/>
      <c r="HB1631" s="72"/>
      <c r="HC1631" s="72"/>
      <c r="HD1631" s="72"/>
      <c r="HE1631" s="72"/>
      <c r="HF1631" s="72"/>
      <c r="HG1631" s="72"/>
      <c r="HH1631" s="72"/>
      <c r="HI1631" s="72"/>
      <c r="HJ1631" s="72"/>
      <c r="HK1631" s="72"/>
      <c r="HL1631" s="72"/>
      <c r="HM1631" s="72"/>
      <c r="HN1631" s="72"/>
      <c r="HO1631" s="72"/>
      <c r="HP1631" s="72"/>
      <c r="HQ1631" s="72"/>
      <c r="HR1631" s="72"/>
      <c r="HS1631" s="72"/>
      <c r="HT1631" s="72"/>
      <c r="HU1631" s="72"/>
      <c r="HV1631" s="72"/>
      <c r="HW1631" s="72"/>
      <c r="HX1631" s="72"/>
      <c r="HY1631" s="72"/>
      <c r="HZ1631" s="72"/>
      <c r="IA1631" s="72"/>
      <c r="IB1631" s="72"/>
      <c r="IC1631" s="72"/>
      <c r="ID1631" s="72"/>
      <c r="IE1631" s="72"/>
      <c r="IF1631" s="72"/>
      <c r="IG1631" s="72"/>
      <c r="IH1631" s="72"/>
      <c r="II1631" s="72"/>
      <c r="IJ1631" s="72"/>
      <c r="IK1631" s="72"/>
      <c r="IL1631" s="72"/>
      <c r="IM1631" s="72"/>
      <c r="IN1631" s="72"/>
      <c r="IO1631" s="72"/>
      <c r="IP1631" s="72"/>
      <c r="IQ1631" s="72"/>
      <c r="IR1631" s="72"/>
      <c r="IS1631" s="72"/>
      <c r="IT1631" s="72"/>
      <c r="IU1631" s="72"/>
      <c r="IV1631" s="72"/>
      <c r="IW1631" s="72"/>
      <c r="IX1631" s="72"/>
      <c r="IY1631" s="72"/>
      <c r="IZ1631" s="72"/>
      <c r="JA1631" s="72"/>
      <c r="JB1631" s="72"/>
      <c r="JC1631" s="72"/>
      <c r="JD1631" s="72"/>
      <c r="JE1631" s="72"/>
      <c r="JF1631" s="72"/>
      <c r="JG1631" s="72"/>
      <c r="JH1631" s="72"/>
      <c r="JI1631" s="72"/>
      <c r="JJ1631" s="72"/>
      <c r="JK1631" s="72"/>
      <c r="JL1631" s="72"/>
      <c r="JM1631" s="72"/>
      <c r="JN1631" s="72"/>
      <c r="JO1631" s="72"/>
      <c r="JP1631" s="72"/>
      <c r="JQ1631" s="72"/>
      <c r="JR1631" s="72"/>
      <c r="JS1631" s="72"/>
      <c r="JT1631" s="72"/>
      <c r="JU1631" s="72"/>
      <c r="JV1631" s="72"/>
      <c r="JW1631" s="72"/>
      <c r="JX1631" s="72"/>
      <c r="JY1631" s="72"/>
      <c r="JZ1631" s="72"/>
      <c r="KA1631" s="72"/>
      <c r="KB1631" s="72"/>
      <c r="KC1631" s="72"/>
      <c r="KD1631" s="72"/>
      <c r="KE1631" s="72"/>
      <c r="KF1631" s="72"/>
      <c r="KG1631" s="72"/>
      <c r="KH1631" s="72"/>
      <c r="KI1631" s="72"/>
      <c r="KJ1631" s="72"/>
      <c r="KK1631" s="72"/>
      <c r="KL1631" s="72"/>
      <c r="KM1631" s="72"/>
      <c r="KN1631" s="72"/>
      <c r="KO1631" s="72"/>
      <c r="KP1631" s="72"/>
      <c r="KQ1631" s="72"/>
      <c r="KR1631" s="72"/>
      <c r="KS1631" s="72"/>
      <c r="KT1631" s="72"/>
      <c r="KU1631" s="72"/>
      <c r="KV1631" s="72"/>
      <c r="KW1631" s="72"/>
      <c r="KX1631" s="72"/>
      <c r="KY1631" s="72"/>
      <c r="KZ1631" s="72"/>
      <c r="LA1631" s="72"/>
      <c r="LB1631" s="72"/>
      <c r="LC1631" s="72"/>
      <c r="LD1631" s="72"/>
      <c r="LE1631" s="72"/>
      <c r="LF1631" s="72"/>
      <c r="LG1631" s="72"/>
      <c r="LH1631" s="72"/>
      <c r="LI1631" s="72"/>
      <c r="LJ1631" s="72"/>
      <c r="LK1631" s="72"/>
      <c r="LL1631" s="72"/>
      <c r="LM1631" s="72"/>
      <c r="LN1631" s="72"/>
      <c r="LO1631" s="72"/>
      <c r="LP1631" s="72"/>
      <c r="LQ1631" s="72"/>
      <c r="LR1631" s="72"/>
      <c r="LS1631" s="72"/>
      <c r="LT1631" s="72"/>
      <c r="LU1631" s="72"/>
      <c r="LV1631" s="72"/>
      <c r="LW1631" s="72"/>
      <c r="LX1631" s="72"/>
      <c r="LY1631" s="72"/>
      <c r="LZ1631" s="72"/>
      <c r="MA1631" s="72"/>
      <c r="MB1631" s="72"/>
      <c r="MC1631" s="72"/>
      <c r="MD1631" s="72"/>
      <c r="ME1631" s="72"/>
      <c r="MF1631" s="72"/>
      <c r="MG1631" s="72"/>
      <c r="MH1631" s="72"/>
      <c r="MI1631" s="72"/>
      <c r="MJ1631" s="72"/>
      <c r="MK1631" s="72"/>
      <c r="ML1631" s="72"/>
      <c r="MM1631" s="72"/>
      <c r="MN1631" s="72"/>
      <c r="MO1631" s="72"/>
      <c r="MP1631" s="72"/>
      <c r="MQ1631" s="72"/>
      <c r="MR1631" s="72"/>
      <c r="MS1631" s="72"/>
      <c r="MT1631" s="72"/>
      <c r="MU1631" s="72"/>
      <c r="MV1631" s="72"/>
      <c r="MW1631" s="72"/>
      <c r="MX1631" s="72"/>
      <c r="MY1631" s="72"/>
      <c r="MZ1631" s="72"/>
      <c r="NA1631" s="72"/>
      <c r="NB1631" s="72"/>
      <c r="NC1631" s="72"/>
      <c r="ND1631" s="72"/>
      <c r="NE1631" s="72"/>
      <c r="NF1631" s="72"/>
      <c r="NG1631" s="72"/>
      <c r="NH1631" s="72"/>
      <c r="NI1631" s="72"/>
      <c r="NJ1631" s="72"/>
      <c r="NK1631" s="72"/>
      <c r="NL1631" s="72"/>
      <c r="NM1631" s="72"/>
      <c r="NN1631" s="72"/>
      <c r="NO1631" s="72"/>
      <c r="NP1631" s="72"/>
      <c r="NQ1631" s="72"/>
      <c r="NR1631" s="72"/>
      <c r="NS1631" s="72"/>
      <c r="NT1631" s="72"/>
      <c r="NU1631" s="72"/>
      <c r="NV1631" s="72"/>
      <c r="NW1631" s="72"/>
      <c r="NX1631" s="72"/>
      <c r="NY1631" s="72"/>
      <c r="NZ1631" s="72"/>
      <c r="OA1631" s="72"/>
      <c r="OB1631" s="72"/>
      <c r="OC1631" s="72"/>
      <c r="OD1631" s="72"/>
      <c r="OE1631" s="72"/>
      <c r="OF1631" s="72"/>
      <c r="OG1631" s="72"/>
      <c r="OH1631" s="72"/>
      <c r="OI1631" s="72"/>
      <c r="OJ1631" s="72"/>
      <c r="OK1631" s="72"/>
      <c r="OL1631" s="72"/>
      <c r="OM1631" s="72"/>
      <c r="ON1631" s="72"/>
      <c r="OO1631" s="72"/>
      <c r="OP1631" s="72"/>
      <c r="OQ1631" s="72"/>
      <c r="OR1631" s="72"/>
      <c r="OS1631" s="72"/>
      <c r="OT1631" s="72"/>
      <c r="OU1631" s="72"/>
      <c r="OV1631" s="72"/>
      <c r="OW1631" s="72"/>
      <c r="OX1631" s="72"/>
      <c r="OY1631" s="72"/>
      <c r="OZ1631" s="72"/>
      <c r="PA1631" s="72"/>
      <c r="PB1631" s="72"/>
      <c r="PC1631" s="72"/>
      <c r="PD1631" s="72"/>
      <c r="PE1631" s="72"/>
      <c r="PF1631" s="72"/>
      <c r="PG1631" s="72"/>
      <c r="PH1631" s="72"/>
      <c r="PI1631" s="72"/>
      <c r="PJ1631" s="72"/>
      <c r="PK1631" s="72"/>
      <c r="PL1631" s="72"/>
      <c r="PM1631" s="72"/>
      <c r="PN1631" s="72"/>
      <c r="PO1631" s="72"/>
      <c r="PP1631" s="72"/>
      <c r="PQ1631" s="72"/>
      <c r="PR1631" s="72"/>
      <c r="PS1631" s="72"/>
      <c r="PT1631" s="72"/>
      <c r="PU1631" s="72"/>
      <c r="PV1631" s="72"/>
      <c r="PW1631" s="72"/>
      <c r="PX1631" s="72"/>
      <c r="PY1631" s="72"/>
      <c r="PZ1631" s="72"/>
      <c r="QA1631" s="72"/>
      <c r="QB1631" s="72"/>
      <c r="QC1631" s="72"/>
      <c r="QD1631" s="72"/>
      <c r="QE1631" s="72"/>
      <c r="QF1631" s="72"/>
      <c r="QG1631" s="72"/>
      <c r="QH1631" s="72"/>
      <c r="QI1631" s="72"/>
      <c r="QJ1631" s="72"/>
      <c r="QK1631" s="72"/>
      <c r="QL1631" s="72"/>
      <c r="QM1631" s="72"/>
      <c r="QN1631" s="72"/>
      <c r="QO1631" s="72"/>
      <c r="QP1631" s="72"/>
      <c r="QQ1631" s="72"/>
      <c r="QR1631" s="72"/>
      <c r="QS1631" s="72"/>
      <c r="QT1631" s="72"/>
      <c r="QU1631" s="72"/>
      <c r="QV1631" s="72"/>
      <c r="QW1631" s="72"/>
      <c r="QX1631" s="72"/>
      <c r="QY1631" s="72"/>
      <c r="QZ1631" s="72"/>
      <c r="RA1631" s="72"/>
      <c r="RB1631" s="72"/>
      <c r="RC1631" s="72"/>
      <c r="RD1631" s="72"/>
      <c r="RE1631" s="72"/>
      <c r="RF1631" s="72"/>
      <c r="RG1631" s="72"/>
      <c r="RH1631" s="72"/>
      <c r="RI1631" s="72"/>
      <c r="RJ1631" s="72"/>
      <c r="RK1631" s="72"/>
      <c r="RL1631" s="72"/>
      <c r="RM1631" s="72"/>
      <c r="RN1631" s="72"/>
      <c r="RO1631" s="72"/>
      <c r="RP1631" s="72"/>
      <c r="RQ1631" s="72"/>
      <c r="RR1631" s="72"/>
      <c r="RS1631" s="72"/>
      <c r="RT1631" s="72"/>
      <c r="RU1631" s="72"/>
      <c r="RV1631" s="72"/>
      <c r="RW1631" s="72"/>
      <c r="RX1631" s="72"/>
      <c r="RY1631" s="72"/>
      <c r="RZ1631" s="72"/>
      <c r="SA1631" s="72"/>
      <c r="SB1631" s="72"/>
      <c r="SC1631" s="72"/>
      <c r="SD1631" s="72"/>
      <c r="SE1631" s="72"/>
      <c r="SF1631" s="72"/>
      <c r="SG1631" s="72"/>
      <c r="SH1631" s="72"/>
      <c r="SI1631" s="72"/>
      <c r="SJ1631" s="72"/>
      <c r="SK1631" s="72"/>
      <c r="SL1631" s="72"/>
      <c r="SM1631" s="72"/>
      <c r="SN1631" s="72"/>
      <c r="SO1631" s="72"/>
      <c r="SP1631" s="72"/>
      <c r="SQ1631" s="72"/>
      <c r="SR1631" s="72"/>
      <c r="SS1631" s="72"/>
      <c r="ST1631" s="72"/>
      <c r="SU1631" s="72"/>
      <c r="SV1631" s="72"/>
      <c r="SW1631" s="72"/>
      <c r="SX1631" s="72"/>
      <c r="SY1631" s="72"/>
      <c r="SZ1631" s="72"/>
      <c r="TA1631" s="72"/>
      <c r="TB1631" s="72"/>
      <c r="TC1631" s="72"/>
    </row>
    <row r="1632" spans="1:523" ht="16.5" customHeight="1" x14ac:dyDescent="0.2">
      <c r="A1632" s="20">
        <v>1136</v>
      </c>
      <c r="B1632" s="20" t="s">
        <v>72</v>
      </c>
      <c r="C1632" s="20" t="s">
        <v>147</v>
      </c>
      <c r="D1632" s="20" t="s">
        <v>38</v>
      </c>
      <c r="E1632" s="20" t="s">
        <v>1345</v>
      </c>
      <c r="F1632" s="22" t="s">
        <v>1125</v>
      </c>
      <c r="G1632" s="44" t="s">
        <v>84</v>
      </c>
      <c r="H1632" s="20" t="s">
        <v>35</v>
      </c>
      <c r="I1632" s="20" t="s">
        <v>81</v>
      </c>
      <c r="J1632" s="22" t="s">
        <v>936</v>
      </c>
      <c r="K1632" s="20" t="s">
        <v>95</v>
      </c>
      <c r="L1632" s="20" t="s">
        <v>95</v>
      </c>
      <c r="M1632" s="20" t="s">
        <v>95</v>
      </c>
      <c r="N1632" s="20" t="s">
        <v>95</v>
      </c>
      <c r="O1632" s="20" t="s">
        <v>95</v>
      </c>
      <c r="P1632" s="77">
        <v>12800000</v>
      </c>
      <c r="Q1632" s="24">
        <v>1</v>
      </c>
      <c r="R1632" s="25">
        <v>45658</v>
      </c>
      <c r="S1632" s="20" t="s">
        <v>83</v>
      </c>
      <c r="T1632" s="23">
        <v>153600000</v>
      </c>
      <c r="U1632" s="27" t="s">
        <v>100</v>
      </c>
      <c r="V1632" s="27" t="s">
        <v>100</v>
      </c>
      <c r="W1632" s="72"/>
      <c r="X1632" s="72"/>
      <c r="Y1632" s="72"/>
      <c r="Z1632" s="72"/>
      <c r="AA1632" s="72"/>
      <c r="AB1632" s="72"/>
      <c r="AC1632" s="72"/>
      <c r="AD1632" s="72"/>
      <c r="AE1632" s="72"/>
      <c r="AF1632" s="72"/>
      <c r="AG1632" s="72"/>
      <c r="AH1632" s="72"/>
      <c r="AI1632" s="72"/>
      <c r="AJ1632" s="72"/>
      <c r="AK1632" s="72"/>
      <c r="AL1632" s="72"/>
      <c r="AM1632" s="72"/>
      <c r="AN1632" s="72"/>
      <c r="AO1632" s="72"/>
      <c r="AP1632" s="72"/>
      <c r="AQ1632" s="72"/>
      <c r="AR1632" s="72"/>
      <c r="AS1632" s="72"/>
      <c r="AT1632" s="72"/>
      <c r="AU1632" s="72"/>
      <c r="AV1632" s="72"/>
      <c r="AW1632" s="72"/>
      <c r="AX1632" s="72"/>
      <c r="AY1632" s="72"/>
      <c r="AZ1632" s="72"/>
      <c r="BA1632" s="72"/>
      <c r="BB1632" s="72"/>
      <c r="BC1632" s="72"/>
      <c r="BD1632" s="72"/>
      <c r="BE1632" s="72"/>
      <c r="BF1632" s="72"/>
      <c r="BG1632" s="72"/>
      <c r="BH1632" s="72"/>
      <c r="BI1632" s="72"/>
      <c r="BJ1632" s="72"/>
      <c r="BK1632" s="72"/>
      <c r="BL1632" s="72"/>
      <c r="BM1632" s="72"/>
      <c r="BN1632" s="72"/>
      <c r="BO1632" s="72"/>
      <c r="BP1632" s="72"/>
      <c r="BQ1632" s="72"/>
      <c r="BR1632" s="72"/>
      <c r="BS1632" s="72"/>
      <c r="BT1632" s="72"/>
      <c r="BU1632" s="72"/>
      <c r="BV1632" s="72"/>
      <c r="BW1632" s="72"/>
      <c r="BX1632" s="72"/>
      <c r="BY1632" s="72"/>
      <c r="BZ1632" s="72"/>
      <c r="CA1632" s="72"/>
      <c r="CB1632" s="72"/>
      <c r="CC1632" s="72"/>
      <c r="CD1632" s="72"/>
      <c r="CE1632" s="72"/>
      <c r="CF1632" s="72"/>
      <c r="CG1632" s="72"/>
      <c r="CH1632" s="72"/>
      <c r="CI1632" s="72"/>
      <c r="CJ1632" s="72"/>
      <c r="CK1632" s="72"/>
      <c r="CL1632" s="72"/>
      <c r="CM1632" s="72"/>
      <c r="CN1632" s="72"/>
      <c r="CO1632" s="72"/>
      <c r="CP1632" s="72"/>
      <c r="CQ1632" s="72"/>
      <c r="CR1632" s="72"/>
      <c r="CS1632" s="72"/>
      <c r="CT1632" s="72"/>
      <c r="CU1632" s="72"/>
      <c r="CV1632" s="72"/>
      <c r="CW1632" s="72"/>
      <c r="CX1632" s="72"/>
      <c r="CY1632" s="72"/>
      <c r="CZ1632" s="72"/>
      <c r="DA1632" s="72"/>
      <c r="DB1632" s="72"/>
      <c r="DC1632" s="72"/>
      <c r="DD1632" s="72"/>
      <c r="DE1632" s="72"/>
      <c r="DF1632" s="72"/>
      <c r="DG1632" s="72"/>
      <c r="DH1632" s="72"/>
      <c r="DI1632" s="72"/>
      <c r="DJ1632" s="72"/>
      <c r="DK1632" s="72"/>
      <c r="DL1632" s="72"/>
      <c r="DM1632" s="72"/>
      <c r="DN1632" s="72"/>
      <c r="DO1632" s="72"/>
      <c r="DP1632" s="72"/>
      <c r="DQ1632" s="72"/>
      <c r="DR1632" s="72"/>
      <c r="DS1632" s="72"/>
      <c r="DT1632" s="72"/>
      <c r="DU1632" s="72"/>
      <c r="DV1632" s="72"/>
      <c r="DW1632" s="72"/>
      <c r="DX1632" s="72"/>
      <c r="DY1632" s="72"/>
      <c r="DZ1632" s="72"/>
      <c r="EA1632" s="72"/>
      <c r="EB1632" s="72"/>
      <c r="EC1632" s="72"/>
      <c r="ED1632" s="72"/>
      <c r="EE1632" s="72"/>
      <c r="EF1632" s="72"/>
      <c r="EG1632" s="72"/>
      <c r="EH1632" s="72"/>
      <c r="EI1632" s="72"/>
      <c r="EJ1632" s="72"/>
      <c r="EK1632" s="72"/>
      <c r="EL1632" s="72"/>
      <c r="EM1632" s="72"/>
      <c r="EN1632" s="72"/>
      <c r="EO1632" s="72"/>
      <c r="EP1632" s="72"/>
      <c r="EQ1632" s="72"/>
      <c r="ER1632" s="72"/>
      <c r="ES1632" s="72"/>
      <c r="ET1632" s="72"/>
      <c r="EU1632" s="72"/>
      <c r="EV1632" s="72"/>
      <c r="EW1632" s="72"/>
      <c r="EX1632" s="72"/>
      <c r="EY1632" s="72"/>
      <c r="EZ1632" s="72"/>
      <c r="FA1632" s="72"/>
      <c r="FB1632" s="72"/>
      <c r="FC1632" s="72"/>
      <c r="FD1632" s="72"/>
      <c r="FE1632" s="72"/>
      <c r="FF1632" s="72"/>
      <c r="FG1632" s="72"/>
      <c r="FH1632" s="72"/>
      <c r="FI1632" s="72"/>
      <c r="FJ1632" s="72"/>
      <c r="FK1632" s="72"/>
      <c r="FL1632" s="72"/>
      <c r="FM1632" s="72"/>
      <c r="FN1632" s="72"/>
      <c r="FO1632" s="72"/>
      <c r="FP1632" s="72"/>
      <c r="FQ1632" s="72"/>
      <c r="FR1632" s="72"/>
      <c r="FS1632" s="72"/>
      <c r="FT1632" s="72"/>
      <c r="FU1632" s="72"/>
      <c r="FV1632" s="72"/>
      <c r="FW1632" s="72"/>
      <c r="FX1632" s="72"/>
      <c r="FY1632" s="72"/>
      <c r="FZ1632" s="72"/>
      <c r="GA1632" s="72"/>
      <c r="GB1632" s="72"/>
      <c r="GC1632" s="72"/>
      <c r="GD1632" s="72"/>
      <c r="GE1632" s="72"/>
      <c r="GF1632" s="72"/>
      <c r="GG1632" s="72"/>
      <c r="GH1632" s="72"/>
      <c r="GI1632" s="72"/>
      <c r="GJ1632" s="72"/>
      <c r="GK1632" s="72"/>
      <c r="GL1632" s="72"/>
      <c r="GM1632" s="72"/>
      <c r="GN1632" s="72"/>
      <c r="GO1632" s="72"/>
      <c r="GP1632" s="72"/>
      <c r="GQ1632" s="72"/>
      <c r="GR1632" s="72"/>
      <c r="GS1632" s="72"/>
      <c r="GT1632" s="72"/>
      <c r="GU1632" s="72"/>
      <c r="GV1632" s="72"/>
      <c r="GW1632" s="72"/>
      <c r="GX1632" s="72"/>
      <c r="GY1632" s="72"/>
      <c r="GZ1632" s="72"/>
      <c r="HA1632" s="72"/>
      <c r="HB1632" s="72"/>
      <c r="HC1632" s="72"/>
      <c r="HD1632" s="72"/>
      <c r="HE1632" s="72"/>
      <c r="HF1632" s="72"/>
      <c r="HG1632" s="72"/>
      <c r="HH1632" s="72"/>
      <c r="HI1632" s="72"/>
      <c r="HJ1632" s="72"/>
      <c r="HK1632" s="72"/>
      <c r="HL1632" s="72"/>
      <c r="HM1632" s="72"/>
      <c r="HN1632" s="72"/>
      <c r="HO1632" s="72"/>
      <c r="HP1632" s="72"/>
      <c r="HQ1632" s="72"/>
      <c r="HR1632" s="72"/>
      <c r="HS1632" s="72"/>
      <c r="HT1632" s="72"/>
      <c r="HU1632" s="72"/>
      <c r="HV1632" s="72"/>
      <c r="HW1632" s="72"/>
      <c r="HX1632" s="72"/>
      <c r="HY1632" s="72"/>
      <c r="HZ1632" s="72"/>
      <c r="IA1632" s="72"/>
      <c r="IB1632" s="72"/>
      <c r="IC1632" s="72"/>
      <c r="ID1632" s="72"/>
      <c r="IE1632" s="72"/>
      <c r="IF1632" s="72"/>
      <c r="IG1632" s="72"/>
      <c r="IH1632" s="72"/>
      <c r="II1632" s="72"/>
      <c r="IJ1632" s="72"/>
      <c r="IK1632" s="72"/>
      <c r="IL1632" s="72"/>
      <c r="IM1632" s="72"/>
      <c r="IN1632" s="72"/>
      <c r="IO1632" s="72"/>
      <c r="IP1632" s="72"/>
      <c r="IQ1632" s="72"/>
      <c r="IR1632" s="72"/>
      <c r="IS1632" s="72"/>
      <c r="IT1632" s="72"/>
      <c r="IU1632" s="72"/>
      <c r="IV1632" s="72"/>
      <c r="IW1632" s="72"/>
      <c r="IX1632" s="72"/>
      <c r="IY1632" s="72"/>
      <c r="IZ1632" s="72"/>
      <c r="JA1632" s="72"/>
      <c r="JB1632" s="72"/>
      <c r="JC1632" s="72"/>
      <c r="JD1632" s="72"/>
      <c r="JE1632" s="72"/>
      <c r="JF1632" s="72"/>
      <c r="JG1632" s="72"/>
      <c r="JH1632" s="72"/>
      <c r="JI1632" s="72"/>
      <c r="JJ1632" s="72"/>
      <c r="JK1632" s="72"/>
      <c r="JL1632" s="72"/>
      <c r="JM1632" s="72"/>
      <c r="JN1632" s="72"/>
      <c r="JO1632" s="72"/>
      <c r="JP1632" s="72"/>
      <c r="JQ1632" s="72"/>
      <c r="JR1632" s="72"/>
      <c r="JS1632" s="72"/>
      <c r="JT1632" s="72"/>
      <c r="JU1632" s="72"/>
      <c r="JV1632" s="72"/>
      <c r="JW1632" s="72"/>
      <c r="JX1632" s="72"/>
      <c r="JY1632" s="72"/>
      <c r="JZ1632" s="72"/>
      <c r="KA1632" s="72"/>
      <c r="KB1632" s="72"/>
      <c r="KC1632" s="72"/>
      <c r="KD1632" s="72"/>
      <c r="KE1632" s="72"/>
      <c r="KF1632" s="72"/>
      <c r="KG1632" s="72"/>
      <c r="KH1632" s="72"/>
      <c r="KI1632" s="72"/>
      <c r="KJ1632" s="72"/>
      <c r="KK1632" s="72"/>
      <c r="KL1632" s="72"/>
      <c r="KM1632" s="72"/>
      <c r="KN1632" s="72"/>
      <c r="KO1632" s="72"/>
      <c r="KP1632" s="72"/>
      <c r="KQ1632" s="72"/>
      <c r="KR1632" s="72"/>
      <c r="KS1632" s="72"/>
      <c r="KT1632" s="72"/>
      <c r="KU1632" s="72"/>
      <c r="KV1632" s="72"/>
      <c r="KW1632" s="72"/>
      <c r="KX1632" s="72"/>
      <c r="KY1632" s="72"/>
      <c r="KZ1632" s="72"/>
      <c r="LA1632" s="72"/>
      <c r="LB1632" s="72"/>
      <c r="LC1632" s="72"/>
      <c r="LD1632" s="72"/>
      <c r="LE1632" s="72"/>
      <c r="LF1632" s="72"/>
      <c r="LG1632" s="72"/>
      <c r="LH1632" s="72"/>
      <c r="LI1632" s="72"/>
      <c r="LJ1632" s="72"/>
      <c r="LK1632" s="72"/>
      <c r="LL1632" s="72"/>
      <c r="LM1632" s="72"/>
      <c r="LN1632" s="72"/>
      <c r="LO1632" s="72"/>
      <c r="LP1632" s="72"/>
      <c r="LQ1632" s="72"/>
      <c r="LR1632" s="72"/>
      <c r="LS1632" s="72"/>
      <c r="LT1632" s="72"/>
      <c r="LU1632" s="72"/>
      <c r="LV1632" s="72"/>
      <c r="LW1632" s="72"/>
      <c r="LX1632" s="72"/>
      <c r="LY1632" s="72"/>
      <c r="LZ1632" s="72"/>
      <c r="MA1632" s="72"/>
      <c r="MB1632" s="72"/>
      <c r="MC1632" s="72"/>
      <c r="MD1632" s="72"/>
      <c r="ME1632" s="72"/>
      <c r="MF1632" s="72"/>
      <c r="MG1632" s="72"/>
      <c r="MH1632" s="72"/>
      <c r="MI1632" s="72"/>
      <c r="MJ1632" s="72"/>
      <c r="MK1632" s="72"/>
      <c r="ML1632" s="72"/>
      <c r="MM1632" s="72"/>
      <c r="MN1632" s="72"/>
      <c r="MO1632" s="72"/>
      <c r="MP1632" s="72"/>
      <c r="MQ1632" s="72"/>
      <c r="MR1632" s="72"/>
      <c r="MS1632" s="72"/>
      <c r="MT1632" s="72"/>
      <c r="MU1632" s="72"/>
      <c r="MV1632" s="72"/>
      <c r="MW1632" s="72"/>
      <c r="MX1632" s="72"/>
      <c r="MY1632" s="72"/>
      <c r="MZ1632" s="72"/>
      <c r="NA1632" s="72"/>
      <c r="NB1632" s="72"/>
      <c r="NC1632" s="72"/>
      <c r="ND1632" s="72"/>
      <c r="NE1632" s="72"/>
      <c r="NF1632" s="72"/>
      <c r="NG1632" s="72"/>
      <c r="NH1632" s="72"/>
      <c r="NI1632" s="72"/>
      <c r="NJ1632" s="72"/>
      <c r="NK1632" s="72"/>
      <c r="NL1632" s="72"/>
      <c r="NM1632" s="72"/>
      <c r="NN1632" s="72"/>
      <c r="NO1632" s="72"/>
      <c r="NP1632" s="72"/>
      <c r="NQ1632" s="72"/>
      <c r="NR1632" s="72"/>
      <c r="NS1632" s="72"/>
      <c r="NT1632" s="72"/>
      <c r="NU1632" s="72"/>
      <c r="NV1632" s="72"/>
      <c r="NW1632" s="72"/>
      <c r="NX1632" s="72"/>
      <c r="NY1632" s="72"/>
      <c r="NZ1632" s="72"/>
      <c r="OA1632" s="72"/>
      <c r="OB1632" s="72"/>
      <c r="OC1632" s="72"/>
      <c r="OD1632" s="72"/>
      <c r="OE1632" s="72"/>
      <c r="OF1632" s="72"/>
      <c r="OG1632" s="72"/>
      <c r="OH1632" s="72"/>
      <c r="OI1632" s="72"/>
      <c r="OJ1632" s="72"/>
      <c r="OK1632" s="72"/>
      <c r="OL1632" s="72"/>
      <c r="OM1632" s="72"/>
      <c r="ON1632" s="72"/>
      <c r="OO1632" s="72"/>
      <c r="OP1632" s="72"/>
      <c r="OQ1632" s="72"/>
      <c r="OR1632" s="72"/>
      <c r="OS1632" s="72"/>
      <c r="OT1632" s="72"/>
      <c r="OU1632" s="72"/>
      <c r="OV1632" s="72"/>
      <c r="OW1632" s="72"/>
      <c r="OX1632" s="72"/>
      <c r="OY1632" s="72"/>
      <c r="OZ1632" s="72"/>
      <c r="PA1632" s="72"/>
      <c r="PB1632" s="72"/>
      <c r="PC1632" s="72"/>
      <c r="PD1632" s="72"/>
      <c r="PE1632" s="72"/>
      <c r="PF1632" s="72"/>
      <c r="PG1632" s="72"/>
      <c r="PH1632" s="72"/>
      <c r="PI1632" s="72"/>
      <c r="PJ1632" s="72"/>
      <c r="PK1632" s="72"/>
      <c r="PL1632" s="72"/>
      <c r="PM1632" s="72"/>
      <c r="PN1632" s="72"/>
      <c r="PO1632" s="72"/>
      <c r="PP1632" s="72"/>
      <c r="PQ1632" s="72"/>
      <c r="PR1632" s="72"/>
      <c r="PS1632" s="72"/>
      <c r="PT1632" s="72"/>
      <c r="PU1632" s="72"/>
      <c r="PV1632" s="72"/>
      <c r="PW1632" s="72"/>
      <c r="PX1632" s="72"/>
      <c r="PY1632" s="72"/>
      <c r="PZ1632" s="72"/>
      <c r="QA1632" s="72"/>
      <c r="QB1632" s="72"/>
      <c r="QC1632" s="72"/>
      <c r="QD1632" s="72"/>
      <c r="QE1632" s="72"/>
      <c r="QF1632" s="72"/>
      <c r="QG1632" s="72"/>
      <c r="QH1632" s="72"/>
      <c r="QI1632" s="72"/>
      <c r="QJ1632" s="72"/>
      <c r="QK1632" s="72"/>
      <c r="QL1632" s="72"/>
      <c r="QM1632" s="72"/>
      <c r="QN1632" s="72"/>
      <c r="QO1632" s="72"/>
      <c r="QP1632" s="72"/>
      <c r="QQ1632" s="72"/>
      <c r="QR1632" s="72"/>
      <c r="QS1632" s="72"/>
      <c r="QT1632" s="72"/>
      <c r="QU1632" s="72"/>
      <c r="QV1632" s="72"/>
      <c r="QW1632" s="72"/>
      <c r="QX1632" s="72"/>
      <c r="QY1632" s="72"/>
      <c r="QZ1632" s="72"/>
      <c r="RA1632" s="72"/>
      <c r="RB1632" s="72"/>
      <c r="RC1632" s="72"/>
      <c r="RD1632" s="72"/>
      <c r="RE1632" s="72"/>
      <c r="RF1632" s="72"/>
      <c r="RG1632" s="72"/>
      <c r="RH1632" s="72"/>
      <c r="RI1632" s="72"/>
      <c r="RJ1632" s="72"/>
      <c r="RK1632" s="72"/>
      <c r="RL1632" s="72"/>
      <c r="RM1632" s="72"/>
      <c r="RN1632" s="72"/>
      <c r="RO1632" s="72"/>
      <c r="RP1632" s="72"/>
      <c r="RQ1632" s="72"/>
      <c r="RR1632" s="72"/>
      <c r="RS1632" s="72"/>
      <c r="RT1632" s="72"/>
      <c r="RU1632" s="72"/>
      <c r="RV1632" s="72"/>
      <c r="RW1632" s="72"/>
      <c r="RX1632" s="72"/>
      <c r="RY1632" s="72"/>
      <c r="RZ1632" s="72"/>
      <c r="SA1632" s="72"/>
      <c r="SB1632" s="72"/>
      <c r="SC1632" s="72"/>
      <c r="SD1632" s="72"/>
      <c r="SE1632" s="72"/>
      <c r="SF1632" s="72"/>
      <c r="SG1632" s="72"/>
      <c r="SH1632" s="72"/>
      <c r="SI1632" s="72"/>
      <c r="SJ1632" s="72"/>
      <c r="SK1632" s="72"/>
      <c r="SL1632" s="72"/>
      <c r="SM1632" s="72"/>
      <c r="SN1632" s="72"/>
      <c r="SO1632" s="72"/>
      <c r="SP1632" s="72"/>
      <c r="SQ1632" s="72"/>
      <c r="SR1632" s="72"/>
      <c r="SS1632" s="72"/>
      <c r="ST1632" s="72"/>
      <c r="SU1632" s="72"/>
      <c r="SV1632" s="72"/>
      <c r="SW1632" s="72"/>
      <c r="SX1632" s="72"/>
      <c r="SY1632" s="72"/>
      <c r="SZ1632" s="72"/>
      <c r="TA1632" s="72"/>
      <c r="TB1632" s="72"/>
      <c r="TC1632" s="72"/>
    </row>
    <row r="1633" spans="1:523" ht="16.5" customHeight="1" x14ac:dyDescent="0.2">
      <c r="A1633" s="20">
        <v>1137</v>
      </c>
      <c r="B1633" s="20" t="s">
        <v>72</v>
      </c>
      <c r="C1633" s="20" t="s">
        <v>147</v>
      </c>
      <c r="D1633" s="20" t="s">
        <v>38</v>
      </c>
      <c r="E1633" s="20" t="s">
        <v>1345</v>
      </c>
      <c r="F1633" s="22" t="s">
        <v>233</v>
      </c>
      <c r="G1633" s="44" t="s">
        <v>84</v>
      </c>
      <c r="H1633" s="20" t="s">
        <v>35</v>
      </c>
      <c r="I1633" s="20" t="s">
        <v>81</v>
      </c>
      <c r="J1633" s="22" t="s">
        <v>936</v>
      </c>
      <c r="K1633" s="20" t="s">
        <v>95</v>
      </c>
      <c r="L1633" s="20" t="s">
        <v>95</v>
      </c>
      <c r="M1633" s="20" t="s">
        <v>95</v>
      </c>
      <c r="N1633" s="20" t="s">
        <v>95</v>
      </c>
      <c r="O1633" s="20" t="s">
        <v>95</v>
      </c>
      <c r="P1633" s="77">
        <v>10886400</v>
      </c>
      <c r="Q1633" s="24">
        <v>1</v>
      </c>
      <c r="R1633" s="25">
        <v>45658</v>
      </c>
      <c r="S1633" s="20" t="s">
        <v>83</v>
      </c>
      <c r="T1633" s="23">
        <v>130636800</v>
      </c>
      <c r="U1633" s="27" t="s">
        <v>100</v>
      </c>
      <c r="V1633" s="27" t="s">
        <v>100</v>
      </c>
      <c r="W1633" s="72"/>
      <c r="X1633" s="72"/>
      <c r="Y1633" s="72"/>
      <c r="Z1633" s="72"/>
      <c r="AA1633" s="72"/>
      <c r="AB1633" s="72"/>
      <c r="AC1633" s="72"/>
      <c r="AD1633" s="72"/>
      <c r="AE1633" s="72"/>
      <c r="AF1633" s="72"/>
      <c r="AG1633" s="72"/>
      <c r="AH1633" s="72"/>
      <c r="AI1633" s="72"/>
      <c r="AJ1633" s="72"/>
      <c r="AK1633" s="72"/>
      <c r="AL1633" s="72"/>
      <c r="AM1633" s="72"/>
      <c r="AN1633" s="72"/>
      <c r="AO1633" s="72"/>
      <c r="AP1633" s="72"/>
      <c r="AQ1633" s="72"/>
      <c r="AR1633" s="72"/>
      <c r="AS1633" s="72"/>
      <c r="AT1633" s="72"/>
      <c r="AU1633" s="72"/>
      <c r="AV1633" s="72"/>
      <c r="AW1633" s="72"/>
      <c r="AX1633" s="72"/>
      <c r="AY1633" s="72"/>
      <c r="AZ1633" s="72"/>
      <c r="BA1633" s="72"/>
      <c r="BB1633" s="72"/>
      <c r="BC1633" s="72"/>
      <c r="BD1633" s="72"/>
      <c r="BE1633" s="72"/>
      <c r="BF1633" s="72"/>
      <c r="BG1633" s="72"/>
      <c r="BH1633" s="72"/>
      <c r="BI1633" s="72"/>
      <c r="BJ1633" s="72"/>
      <c r="BK1633" s="72"/>
      <c r="BL1633" s="72"/>
      <c r="BM1633" s="72"/>
      <c r="BN1633" s="72"/>
      <c r="BO1633" s="72"/>
      <c r="BP1633" s="72"/>
      <c r="BQ1633" s="72"/>
      <c r="BR1633" s="72"/>
      <c r="BS1633" s="72"/>
      <c r="BT1633" s="72"/>
      <c r="BU1633" s="72"/>
      <c r="BV1633" s="72"/>
      <c r="BW1633" s="72"/>
      <c r="BX1633" s="72"/>
      <c r="BY1633" s="72"/>
      <c r="BZ1633" s="72"/>
      <c r="CA1633" s="72"/>
      <c r="CB1633" s="72"/>
      <c r="CC1633" s="72"/>
      <c r="CD1633" s="72"/>
      <c r="CE1633" s="72"/>
      <c r="CF1633" s="72"/>
      <c r="CG1633" s="72"/>
      <c r="CH1633" s="72"/>
      <c r="CI1633" s="72"/>
      <c r="CJ1633" s="72"/>
      <c r="CK1633" s="72"/>
      <c r="CL1633" s="72"/>
      <c r="CM1633" s="72"/>
      <c r="CN1633" s="72"/>
      <c r="CO1633" s="72"/>
      <c r="CP1633" s="72"/>
      <c r="CQ1633" s="72"/>
      <c r="CR1633" s="72"/>
      <c r="CS1633" s="72"/>
      <c r="CT1633" s="72"/>
      <c r="CU1633" s="72"/>
      <c r="CV1633" s="72"/>
      <c r="CW1633" s="72"/>
      <c r="CX1633" s="72"/>
      <c r="CY1633" s="72"/>
      <c r="CZ1633" s="72"/>
      <c r="DA1633" s="72"/>
      <c r="DB1633" s="72"/>
      <c r="DC1633" s="72"/>
      <c r="DD1633" s="72"/>
      <c r="DE1633" s="72"/>
      <c r="DF1633" s="72"/>
      <c r="DG1633" s="72"/>
      <c r="DH1633" s="72"/>
      <c r="DI1633" s="72"/>
      <c r="DJ1633" s="72"/>
      <c r="DK1633" s="72"/>
      <c r="DL1633" s="72"/>
      <c r="DM1633" s="72"/>
      <c r="DN1633" s="72"/>
      <c r="DO1633" s="72"/>
      <c r="DP1633" s="72"/>
      <c r="DQ1633" s="72"/>
      <c r="DR1633" s="72"/>
      <c r="DS1633" s="72"/>
      <c r="DT1633" s="72"/>
      <c r="DU1633" s="72"/>
      <c r="DV1633" s="72"/>
      <c r="DW1633" s="72"/>
      <c r="DX1633" s="72"/>
      <c r="DY1633" s="72"/>
      <c r="DZ1633" s="72"/>
      <c r="EA1633" s="72"/>
      <c r="EB1633" s="72"/>
      <c r="EC1633" s="72"/>
      <c r="ED1633" s="72"/>
      <c r="EE1633" s="72"/>
      <c r="EF1633" s="72"/>
      <c r="EG1633" s="72"/>
      <c r="EH1633" s="72"/>
      <c r="EI1633" s="72"/>
      <c r="EJ1633" s="72"/>
      <c r="EK1633" s="72"/>
      <c r="EL1633" s="72"/>
      <c r="EM1633" s="72"/>
      <c r="EN1633" s="72"/>
      <c r="EO1633" s="72"/>
      <c r="EP1633" s="72"/>
      <c r="EQ1633" s="72"/>
      <c r="ER1633" s="72"/>
      <c r="ES1633" s="72"/>
      <c r="ET1633" s="72"/>
      <c r="EU1633" s="72"/>
      <c r="EV1633" s="72"/>
      <c r="EW1633" s="72"/>
      <c r="EX1633" s="72"/>
      <c r="EY1633" s="72"/>
      <c r="EZ1633" s="72"/>
      <c r="FA1633" s="72"/>
      <c r="FB1633" s="72"/>
      <c r="FC1633" s="72"/>
      <c r="FD1633" s="72"/>
      <c r="FE1633" s="72"/>
      <c r="FF1633" s="72"/>
      <c r="FG1633" s="72"/>
      <c r="FH1633" s="72"/>
      <c r="FI1633" s="72"/>
      <c r="FJ1633" s="72"/>
      <c r="FK1633" s="72"/>
      <c r="FL1633" s="72"/>
      <c r="FM1633" s="72"/>
      <c r="FN1633" s="72"/>
      <c r="FO1633" s="72"/>
      <c r="FP1633" s="72"/>
      <c r="FQ1633" s="72"/>
      <c r="FR1633" s="72"/>
      <c r="FS1633" s="72"/>
      <c r="FT1633" s="72"/>
      <c r="FU1633" s="72"/>
      <c r="FV1633" s="72"/>
      <c r="FW1633" s="72"/>
      <c r="FX1633" s="72"/>
      <c r="FY1633" s="72"/>
      <c r="FZ1633" s="72"/>
      <c r="GA1633" s="72"/>
      <c r="GB1633" s="72"/>
      <c r="GC1633" s="72"/>
      <c r="GD1633" s="72"/>
      <c r="GE1633" s="72"/>
      <c r="GF1633" s="72"/>
      <c r="GG1633" s="72"/>
      <c r="GH1633" s="72"/>
      <c r="GI1633" s="72"/>
      <c r="GJ1633" s="72"/>
      <c r="GK1633" s="72"/>
      <c r="GL1633" s="72"/>
      <c r="GM1633" s="72"/>
      <c r="GN1633" s="72"/>
      <c r="GO1633" s="72"/>
      <c r="GP1633" s="72"/>
      <c r="GQ1633" s="72"/>
      <c r="GR1633" s="72"/>
      <c r="GS1633" s="72"/>
      <c r="GT1633" s="72"/>
      <c r="GU1633" s="72"/>
      <c r="GV1633" s="72"/>
      <c r="GW1633" s="72"/>
      <c r="GX1633" s="72"/>
      <c r="GY1633" s="72"/>
      <c r="GZ1633" s="72"/>
      <c r="HA1633" s="72"/>
      <c r="HB1633" s="72"/>
      <c r="HC1633" s="72"/>
      <c r="HD1633" s="72"/>
      <c r="HE1633" s="72"/>
      <c r="HF1633" s="72"/>
      <c r="HG1633" s="72"/>
      <c r="HH1633" s="72"/>
      <c r="HI1633" s="72"/>
      <c r="HJ1633" s="72"/>
      <c r="HK1633" s="72"/>
      <c r="HL1633" s="72"/>
      <c r="HM1633" s="72"/>
      <c r="HN1633" s="72"/>
      <c r="HO1633" s="72"/>
      <c r="HP1633" s="72"/>
      <c r="HQ1633" s="72"/>
      <c r="HR1633" s="72"/>
      <c r="HS1633" s="72"/>
      <c r="HT1633" s="72"/>
      <c r="HU1633" s="72"/>
      <c r="HV1633" s="72"/>
      <c r="HW1633" s="72"/>
      <c r="HX1633" s="72"/>
      <c r="HY1633" s="72"/>
      <c r="HZ1633" s="72"/>
      <c r="IA1633" s="72"/>
      <c r="IB1633" s="72"/>
      <c r="IC1633" s="72"/>
      <c r="ID1633" s="72"/>
      <c r="IE1633" s="72"/>
      <c r="IF1633" s="72"/>
      <c r="IG1633" s="72"/>
      <c r="IH1633" s="72"/>
      <c r="II1633" s="72"/>
      <c r="IJ1633" s="72"/>
      <c r="IK1633" s="72"/>
      <c r="IL1633" s="72"/>
      <c r="IM1633" s="72"/>
      <c r="IN1633" s="72"/>
      <c r="IO1633" s="72"/>
      <c r="IP1633" s="72"/>
      <c r="IQ1633" s="72"/>
      <c r="IR1633" s="72"/>
      <c r="IS1633" s="72"/>
      <c r="IT1633" s="72"/>
      <c r="IU1633" s="72"/>
      <c r="IV1633" s="72"/>
      <c r="IW1633" s="72"/>
      <c r="IX1633" s="72"/>
      <c r="IY1633" s="72"/>
      <c r="IZ1633" s="72"/>
      <c r="JA1633" s="72"/>
      <c r="JB1633" s="72"/>
      <c r="JC1633" s="72"/>
      <c r="JD1633" s="72"/>
      <c r="JE1633" s="72"/>
      <c r="JF1633" s="72"/>
      <c r="JG1633" s="72"/>
      <c r="JH1633" s="72"/>
      <c r="JI1633" s="72"/>
      <c r="JJ1633" s="72"/>
      <c r="JK1633" s="72"/>
      <c r="JL1633" s="72"/>
      <c r="JM1633" s="72"/>
      <c r="JN1633" s="72"/>
      <c r="JO1633" s="72"/>
      <c r="JP1633" s="72"/>
      <c r="JQ1633" s="72"/>
      <c r="JR1633" s="72"/>
      <c r="JS1633" s="72"/>
      <c r="JT1633" s="72"/>
      <c r="JU1633" s="72"/>
      <c r="JV1633" s="72"/>
      <c r="JW1633" s="72"/>
      <c r="JX1633" s="72"/>
      <c r="JY1633" s="72"/>
      <c r="JZ1633" s="72"/>
      <c r="KA1633" s="72"/>
      <c r="KB1633" s="72"/>
      <c r="KC1633" s="72"/>
      <c r="KD1633" s="72"/>
      <c r="KE1633" s="72"/>
      <c r="KF1633" s="72"/>
      <c r="KG1633" s="72"/>
      <c r="KH1633" s="72"/>
      <c r="KI1633" s="72"/>
      <c r="KJ1633" s="72"/>
      <c r="KK1633" s="72"/>
      <c r="KL1633" s="72"/>
      <c r="KM1633" s="72"/>
      <c r="KN1633" s="72"/>
      <c r="KO1633" s="72"/>
      <c r="KP1633" s="72"/>
      <c r="KQ1633" s="72"/>
      <c r="KR1633" s="72"/>
      <c r="KS1633" s="72"/>
      <c r="KT1633" s="72"/>
      <c r="KU1633" s="72"/>
      <c r="KV1633" s="72"/>
      <c r="KW1633" s="72"/>
      <c r="KX1633" s="72"/>
      <c r="KY1633" s="72"/>
      <c r="KZ1633" s="72"/>
      <c r="LA1633" s="72"/>
      <c r="LB1633" s="72"/>
      <c r="LC1633" s="72"/>
      <c r="LD1633" s="72"/>
      <c r="LE1633" s="72"/>
      <c r="LF1633" s="72"/>
      <c r="LG1633" s="72"/>
      <c r="LH1633" s="72"/>
      <c r="LI1633" s="72"/>
      <c r="LJ1633" s="72"/>
      <c r="LK1633" s="72"/>
      <c r="LL1633" s="72"/>
      <c r="LM1633" s="72"/>
      <c r="LN1633" s="72"/>
      <c r="LO1633" s="72"/>
      <c r="LP1633" s="72"/>
      <c r="LQ1633" s="72"/>
      <c r="LR1633" s="72"/>
      <c r="LS1633" s="72"/>
      <c r="LT1633" s="72"/>
      <c r="LU1633" s="72"/>
      <c r="LV1633" s="72"/>
      <c r="LW1633" s="72"/>
      <c r="LX1633" s="72"/>
      <c r="LY1633" s="72"/>
      <c r="LZ1633" s="72"/>
      <c r="MA1633" s="72"/>
      <c r="MB1633" s="72"/>
      <c r="MC1633" s="72"/>
      <c r="MD1633" s="72"/>
      <c r="ME1633" s="72"/>
      <c r="MF1633" s="72"/>
      <c r="MG1633" s="72"/>
      <c r="MH1633" s="72"/>
      <c r="MI1633" s="72"/>
      <c r="MJ1633" s="72"/>
      <c r="MK1633" s="72"/>
      <c r="ML1633" s="72"/>
      <c r="MM1633" s="72"/>
      <c r="MN1633" s="72"/>
      <c r="MO1633" s="72"/>
      <c r="MP1633" s="72"/>
      <c r="MQ1633" s="72"/>
      <c r="MR1633" s="72"/>
      <c r="MS1633" s="72"/>
      <c r="MT1633" s="72"/>
      <c r="MU1633" s="72"/>
      <c r="MV1633" s="72"/>
      <c r="MW1633" s="72"/>
      <c r="MX1633" s="72"/>
      <c r="MY1633" s="72"/>
      <c r="MZ1633" s="72"/>
      <c r="NA1633" s="72"/>
      <c r="NB1633" s="72"/>
      <c r="NC1633" s="72"/>
      <c r="ND1633" s="72"/>
      <c r="NE1633" s="72"/>
      <c r="NF1633" s="72"/>
      <c r="NG1633" s="72"/>
      <c r="NH1633" s="72"/>
      <c r="NI1633" s="72"/>
      <c r="NJ1633" s="72"/>
      <c r="NK1633" s="72"/>
      <c r="NL1633" s="72"/>
      <c r="NM1633" s="72"/>
      <c r="NN1633" s="72"/>
      <c r="NO1633" s="72"/>
      <c r="NP1633" s="72"/>
      <c r="NQ1633" s="72"/>
      <c r="NR1633" s="72"/>
      <c r="NS1633" s="72"/>
      <c r="NT1633" s="72"/>
      <c r="NU1633" s="72"/>
      <c r="NV1633" s="72"/>
      <c r="NW1633" s="72"/>
      <c r="NX1633" s="72"/>
      <c r="NY1633" s="72"/>
      <c r="NZ1633" s="72"/>
      <c r="OA1633" s="72"/>
      <c r="OB1633" s="72"/>
      <c r="OC1633" s="72"/>
      <c r="OD1633" s="72"/>
      <c r="OE1633" s="72"/>
      <c r="OF1633" s="72"/>
      <c r="OG1633" s="72"/>
      <c r="OH1633" s="72"/>
      <c r="OI1633" s="72"/>
      <c r="OJ1633" s="72"/>
      <c r="OK1633" s="72"/>
      <c r="OL1633" s="72"/>
      <c r="OM1633" s="72"/>
      <c r="ON1633" s="72"/>
      <c r="OO1633" s="72"/>
      <c r="OP1633" s="72"/>
      <c r="OQ1633" s="72"/>
      <c r="OR1633" s="72"/>
      <c r="OS1633" s="72"/>
      <c r="OT1633" s="72"/>
      <c r="OU1633" s="72"/>
      <c r="OV1633" s="72"/>
      <c r="OW1633" s="72"/>
      <c r="OX1633" s="72"/>
      <c r="OY1633" s="72"/>
      <c r="OZ1633" s="72"/>
      <c r="PA1633" s="72"/>
      <c r="PB1633" s="72"/>
      <c r="PC1633" s="72"/>
      <c r="PD1633" s="72"/>
      <c r="PE1633" s="72"/>
      <c r="PF1633" s="72"/>
      <c r="PG1633" s="72"/>
      <c r="PH1633" s="72"/>
      <c r="PI1633" s="72"/>
      <c r="PJ1633" s="72"/>
      <c r="PK1633" s="72"/>
      <c r="PL1633" s="72"/>
      <c r="PM1633" s="72"/>
      <c r="PN1633" s="72"/>
      <c r="PO1633" s="72"/>
      <c r="PP1633" s="72"/>
      <c r="PQ1633" s="72"/>
      <c r="PR1633" s="72"/>
      <c r="PS1633" s="72"/>
      <c r="PT1633" s="72"/>
      <c r="PU1633" s="72"/>
      <c r="PV1633" s="72"/>
      <c r="PW1633" s="72"/>
      <c r="PX1633" s="72"/>
      <c r="PY1633" s="72"/>
      <c r="PZ1633" s="72"/>
      <c r="QA1633" s="72"/>
      <c r="QB1633" s="72"/>
      <c r="QC1633" s="72"/>
      <c r="QD1633" s="72"/>
      <c r="QE1633" s="72"/>
      <c r="QF1633" s="72"/>
      <c r="QG1633" s="72"/>
      <c r="QH1633" s="72"/>
      <c r="QI1633" s="72"/>
      <c r="QJ1633" s="72"/>
      <c r="QK1633" s="72"/>
      <c r="QL1633" s="72"/>
      <c r="QM1633" s="72"/>
      <c r="QN1633" s="72"/>
      <c r="QO1633" s="72"/>
      <c r="QP1633" s="72"/>
      <c r="QQ1633" s="72"/>
      <c r="QR1633" s="72"/>
      <c r="QS1633" s="72"/>
      <c r="QT1633" s="72"/>
      <c r="QU1633" s="72"/>
      <c r="QV1633" s="72"/>
      <c r="QW1633" s="72"/>
      <c r="QX1633" s="72"/>
      <c r="QY1633" s="72"/>
      <c r="QZ1633" s="72"/>
      <c r="RA1633" s="72"/>
      <c r="RB1633" s="72"/>
      <c r="RC1633" s="72"/>
      <c r="RD1633" s="72"/>
      <c r="RE1633" s="72"/>
      <c r="RF1633" s="72"/>
      <c r="RG1633" s="72"/>
      <c r="RH1633" s="72"/>
      <c r="RI1633" s="72"/>
      <c r="RJ1633" s="72"/>
      <c r="RK1633" s="72"/>
      <c r="RL1633" s="72"/>
      <c r="RM1633" s="72"/>
      <c r="RN1633" s="72"/>
      <c r="RO1633" s="72"/>
      <c r="RP1633" s="72"/>
      <c r="RQ1633" s="72"/>
      <c r="RR1633" s="72"/>
      <c r="RS1633" s="72"/>
      <c r="RT1633" s="72"/>
      <c r="RU1633" s="72"/>
      <c r="RV1633" s="72"/>
      <c r="RW1633" s="72"/>
      <c r="RX1633" s="72"/>
      <c r="RY1633" s="72"/>
      <c r="RZ1633" s="72"/>
      <c r="SA1633" s="72"/>
      <c r="SB1633" s="72"/>
      <c r="SC1633" s="72"/>
      <c r="SD1633" s="72"/>
      <c r="SE1633" s="72"/>
      <c r="SF1633" s="72"/>
      <c r="SG1633" s="72"/>
      <c r="SH1633" s="72"/>
      <c r="SI1633" s="72"/>
      <c r="SJ1633" s="72"/>
      <c r="SK1633" s="72"/>
      <c r="SL1633" s="72"/>
      <c r="SM1633" s="72"/>
      <c r="SN1633" s="72"/>
      <c r="SO1633" s="72"/>
      <c r="SP1633" s="72"/>
      <c r="SQ1633" s="72"/>
      <c r="SR1633" s="72"/>
      <c r="SS1633" s="72"/>
      <c r="ST1633" s="72"/>
      <c r="SU1633" s="72"/>
      <c r="SV1633" s="72"/>
      <c r="SW1633" s="72"/>
      <c r="SX1633" s="72"/>
      <c r="SY1633" s="72"/>
      <c r="SZ1633" s="72"/>
      <c r="TA1633" s="72"/>
      <c r="TB1633" s="72"/>
      <c r="TC1633" s="72"/>
    </row>
    <row r="1634" spans="1:523" ht="16.5" customHeight="1" x14ac:dyDescent="0.2">
      <c r="A1634" s="20">
        <v>1138</v>
      </c>
      <c r="B1634" s="20" t="s">
        <v>72</v>
      </c>
      <c r="C1634" s="20" t="s">
        <v>147</v>
      </c>
      <c r="D1634" s="20" t="s">
        <v>38</v>
      </c>
      <c r="E1634" s="20" t="s">
        <v>1345</v>
      </c>
      <c r="F1634" s="22" t="s">
        <v>1126</v>
      </c>
      <c r="G1634" s="44" t="s">
        <v>237</v>
      </c>
      <c r="H1634" s="20" t="s">
        <v>35</v>
      </c>
      <c r="I1634" s="20" t="s">
        <v>81</v>
      </c>
      <c r="J1634" s="22" t="s">
        <v>936</v>
      </c>
      <c r="K1634" s="20" t="s">
        <v>95</v>
      </c>
      <c r="L1634" s="20" t="s">
        <v>95</v>
      </c>
      <c r="M1634" s="20" t="s">
        <v>95</v>
      </c>
      <c r="N1634" s="20" t="s">
        <v>95</v>
      </c>
      <c r="O1634" s="20" t="s">
        <v>95</v>
      </c>
      <c r="P1634" s="77">
        <v>3800000</v>
      </c>
      <c r="Q1634" s="24">
        <v>1</v>
      </c>
      <c r="R1634" s="25">
        <v>45658</v>
      </c>
      <c r="S1634" s="20" t="s">
        <v>83</v>
      </c>
      <c r="T1634" s="23">
        <v>45600000</v>
      </c>
      <c r="U1634" s="27" t="s">
        <v>100</v>
      </c>
      <c r="V1634" s="27" t="s">
        <v>100</v>
      </c>
      <c r="W1634" s="72"/>
      <c r="X1634" s="72"/>
      <c r="Y1634" s="72"/>
      <c r="Z1634" s="72"/>
      <c r="AA1634" s="72"/>
      <c r="AB1634" s="72"/>
      <c r="AC1634" s="72"/>
      <c r="AD1634" s="72"/>
      <c r="AE1634" s="72"/>
      <c r="AF1634" s="72"/>
      <c r="AG1634" s="72"/>
      <c r="AH1634" s="72"/>
      <c r="AI1634" s="72"/>
      <c r="AJ1634" s="72"/>
      <c r="AK1634" s="72"/>
      <c r="AL1634" s="72"/>
      <c r="AM1634" s="72"/>
      <c r="AN1634" s="72"/>
      <c r="AO1634" s="72"/>
      <c r="AP1634" s="72"/>
      <c r="AQ1634" s="72"/>
      <c r="AR1634" s="72"/>
      <c r="AS1634" s="72"/>
      <c r="AT1634" s="72"/>
      <c r="AU1634" s="72"/>
      <c r="AV1634" s="72"/>
      <c r="AW1634" s="72"/>
      <c r="AX1634" s="72"/>
      <c r="AY1634" s="72"/>
      <c r="AZ1634" s="72"/>
      <c r="BA1634" s="72"/>
      <c r="BB1634" s="72"/>
      <c r="BC1634" s="72"/>
      <c r="BD1634" s="72"/>
      <c r="BE1634" s="72"/>
      <c r="BF1634" s="72"/>
      <c r="BG1634" s="72"/>
      <c r="BH1634" s="72"/>
      <c r="BI1634" s="72"/>
      <c r="BJ1634" s="72"/>
      <c r="BK1634" s="72"/>
      <c r="BL1634" s="72"/>
      <c r="BM1634" s="72"/>
      <c r="BN1634" s="72"/>
      <c r="BO1634" s="72"/>
      <c r="BP1634" s="72"/>
      <c r="BQ1634" s="72"/>
      <c r="BR1634" s="72"/>
      <c r="BS1634" s="72"/>
      <c r="BT1634" s="72"/>
      <c r="BU1634" s="72"/>
      <c r="BV1634" s="72"/>
      <c r="BW1634" s="72"/>
      <c r="BX1634" s="72"/>
      <c r="BY1634" s="72"/>
      <c r="BZ1634" s="72"/>
      <c r="CA1634" s="72"/>
      <c r="CB1634" s="72"/>
      <c r="CC1634" s="72"/>
      <c r="CD1634" s="72"/>
      <c r="CE1634" s="72"/>
      <c r="CF1634" s="72"/>
      <c r="CG1634" s="72"/>
      <c r="CH1634" s="72"/>
      <c r="CI1634" s="72"/>
      <c r="CJ1634" s="72"/>
      <c r="CK1634" s="72"/>
      <c r="CL1634" s="72"/>
      <c r="CM1634" s="72"/>
      <c r="CN1634" s="72"/>
      <c r="CO1634" s="72"/>
      <c r="CP1634" s="72"/>
      <c r="CQ1634" s="72"/>
      <c r="CR1634" s="72"/>
      <c r="CS1634" s="72"/>
      <c r="CT1634" s="72"/>
      <c r="CU1634" s="72"/>
      <c r="CV1634" s="72"/>
      <c r="CW1634" s="72"/>
      <c r="CX1634" s="72"/>
      <c r="CY1634" s="72"/>
      <c r="CZ1634" s="72"/>
      <c r="DA1634" s="72"/>
      <c r="DB1634" s="72"/>
      <c r="DC1634" s="72"/>
      <c r="DD1634" s="72"/>
      <c r="DE1634" s="72"/>
      <c r="DF1634" s="72"/>
      <c r="DG1634" s="72"/>
      <c r="DH1634" s="72"/>
      <c r="DI1634" s="72"/>
      <c r="DJ1634" s="72"/>
      <c r="DK1634" s="72"/>
      <c r="DL1634" s="72"/>
      <c r="DM1634" s="72"/>
      <c r="DN1634" s="72"/>
      <c r="DO1634" s="72"/>
      <c r="DP1634" s="72"/>
      <c r="DQ1634" s="72"/>
      <c r="DR1634" s="72"/>
      <c r="DS1634" s="72"/>
      <c r="DT1634" s="72"/>
      <c r="DU1634" s="72"/>
      <c r="DV1634" s="72"/>
      <c r="DW1634" s="72"/>
      <c r="DX1634" s="72"/>
      <c r="DY1634" s="72"/>
      <c r="DZ1634" s="72"/>
      <c r="EA1634" s="72"/>
      <c r="EB1634" s="72"/>
      <c r="EC1634" s="72"/>
      <c r="ED1634" s="72"/>
      <c r="EE1634" s="72"/>
      <c r="EF1634" s="72"/>
      <c r="EG1634" s="72"/>
      <c r="EH1634" s="72"/>
      <c r="EI1634" s="72"/>
      <c r="EJ1634" s="72"/>
      <c r="EK1634" s="72"/>
      <c r="EL1634" s="72"/>
      <c r="EM1634" s="72"/>
      <c r="EN1634" s="72"/>
      <c r="EO1634" s="72"/>
      <c r="EP1634" s="72"/>
      <c r="EQ1634" s="72"/>
      <c r="ER1634" s="72"/>
      <c r="ES1634" s="72"/>
      <c r="ET1634" s="72"/>
      <c r="EU1634" s="72"/>
      <c r="EV1634" s="72"/>
      <c r="EW1634" s="72"/>
      <c r="EX1634" s="72"/>
      <c r="EY1634" s="72"/>
      <c r="EZ1634" s="72"/>
      <c r="FA1634" s="72"/>
      <c r="FB1634" s="72"/>
      <c r="FC1634" s="72"/>
      <c r="FD1634" s="72"/>
      <c r="FE1634" s="72"/>
      <c r="FF1634" s="72"/>
      <c r="FG1634" s="72"/>
      <c r="FH1634" s="72"/>
      <c r="FI1634" s="72"/>
      <c r="FJ1634" s="72"/>
      <c r="FK1634" s="72"/>
      <c r="FL1634" s="72"/>
      <c r="FM1634" s="72"/>
      <c r="FN1634" s="72"/>
      <c r="FO1634" s="72"/>
      <c r="FP1634" s="72"/>
      <c r="FQ1634" s="72"/>
      <c r="FR1634" s="72"/>
      <c r="FS1634" s="72"/>
      <c r="FT1634" s="72"/>
      <c r="FU1634" s="72"/>
      <c r="FV1634" s="72"/>
      <c r="FW1634" s="72"/>
      <c r="FX1634" s="72"/>
      <c r="FY1634" s="72"/>
      <c r="FZ1634" s="72"/>
      <c r="GA1634" s="72"/>
      <c r="GB1634" s="72"/>
      <c r="GC1634" s="72"/>
      <c r="GD1634" s="72"/>
      <c r="GE1634" s="72"/>
      <c r="GF1634" s="72"/>
      <c r="GG1634" s="72"/>
      <c r="GH1634" s="72"/>
      <c r="GI1634" s="72"/>
      <c r="GJ1634" s="72"/>
      <c r="GK1634" s="72"/>
      <c r="GL1634" s="72"/>
      <c r="GM1634" s="72"/>
      <c r="GN1634" s="72"/>
      <c r="GO1634" s="72"/>
      <c r="GP1634" s="72"/>
      <c r="GQ1634" s="72"/>
      <c r="GR1634" s="72"/>
      <c r="GS1634" s="72"/>
      <c r="GT1634" s="72"/>
      <c r="GU1634" s="72"/>
      <c r="GV1634" s="72"/>
      <c r="GW1634" s="72"/>
      <c r="GX1634" s="72"/>
      <c r="GY1634" s="72"/>
      <c r="GZ1634" s="72"/>
      <c r="HA1634" s="72"/>
      <c r="HB1634" s="72"/>
      <c r="HC1634" s="72"/>
      <c r="HD1634" s="72"/>
      <c r="HE1634" s="72"/>
      <c r="HF1634" s="72"/>
      <c r="HG1634" s="72"/>
      <c r="HH1634" s="72"/>
      <c r="HI1634" s="72"/>
      <c r="HJ1634" s="72"/>
      <c r="HK1634" s="72"/>
      <c r="HL1634" s="72"/>
      <c r="HM1634" s="72"/>
      <c r="HN1634" s="72"/>
      <c r="HO1634" s="72"/>
      <c r="HP1634" s="72"/>
      <c r="HQ1634" s="72"/>
      <c r="HR1634" s="72"/>
      <c r="HS1634" s="72"/>
      <c r="HT1634" s="72"/>
      <c r="HU1634" s="72"/>
      <c r="HV1634" s="72"/>
      <c r="HW1634" s="72"/>
      <c r="HX1634" s="72"/>
      <c r="HY1634" s="72"/>
      <c r="HZ1634" s="72"/>
      <c r="IA1634" s="72"/>
      <c r="IB1634" s="72"/>
      <c r="IC1634" s="72"/>
      <c r="ID1634" s="72"/>
      <c r="IE1634" s="72"/>
      <c r="IF1634" s="72"/>
      <c r="IG1634" s="72"/>
      <c r="IH1634" s="72"/>
      <c r="II1634" s="72"/>
      <c r="IJ1634" s="72"/>
      <c r="IK1634" s="72"/>
      <c r="IL1634" s="72"/>
      <c r="IM1634" s="72"/>
      <c r="IN1634" s="72"/>
      <c r="IO1634" s="72"/>
      <c r="IP1634" s="72"/>
      <c r="IQ1634" s="72"/>
      <c r="IR1634" s="72"/>
      <c r="IS1634" s="72"/>
      <c r="IT1634" s="72"/>
      <c r="IU1634" s="72"/>
      <c r="IV1634" s="72"/>
      <c r="IW1634" s="72"/>
      <c r="IX1634" s="72"/>
      <c r="IY1634" s="72"/>
      <c r="IZ1634" s="72"/>
      <c r="JA1634" s="72"/>
      <c r="JB1634" s="72"/>
      <c r="JC1634" s="72"/>
      <c r="JD1634" s="72"/>
      <c r="JE1634" s="72"/>
      <c r="JF1634" s="72"/>
      <c r="JG1634" s="72"/>
      <c r="JH1634" s="72"/>
      <c r="JI1634" s="72"/>
      <c r="JJ1634" s="72"/>
      <c r="JK1634" s="72"/>
      <c r="JL1634" s="72"/>
      <c r="JM1634" s="72"/>
      <c r="JN1634" s="72"/>
      <c r="JO1634" s="72"/>
      <c r="JP1634" s="72"/>
      <c r="JQ1634" s="72"/>
      <c r="JR1634" s="72"/>
      <c r="JS1634" s="72"/>
      <c r="JT1634" s="72"/>
      <c r="JU1634" s="72"/>
      <c r="JV1634" s="72"/>
      <c r="JW1634" s="72"/>
      <c r="JX1634" s="72"/>
      <c r="JY1634" s="72"/>
      <c r="JZ1634" s="72"/>
      <c r="KA1634" s="72"/>
      <c r="KB1634" s="72"/>
      <c r="KC1634" s="72"/>
      <c r="KD1634" s="72"/>
      <c r="KE1634" s="72"/>
      <c r="KF1634" s="72"/>
      <c r="KG1634" s="72"/>
      <c r="KH1634" s="72"/>
      <c r="KI1634" s="72"/>
      <c r="KJ1634" s="72"/>
      <c r="KK1634" s="72"/>
      <c r="KL1634" s="72"/>
      <c r="KM1634" s="72"/>
      <c r="KN1634" s="72"/>
      <c r="KO1634" s="72"/>
      <c r="KP1634" s="72"/>
      <c r="KQ1634" s="72"/>
      <c r="KR1634" s="72"/>
      <c r="KS1634" s="72"/>
      <c r="KT1634" s="72"/>
      <c r="KU1634" s="72"/>
      <c r="KV1634" s="72"/>
      <c r="KW1634" s="72"/>
      <c r="KX1634" s="72"/>
      <c r="KY1634" s="72"/>
      <c r="KZ1634" s="72"/>
      <c r="LA1634" s="72"/>
      <c r="LB1634" s="72"/>
      <c r="LC1634" s="72"/>
      <c r="LD1634" s="72"/>
      <c r="LE1634" s="72"/>
      <c r="LF1634" s="72"/>
      <c r="LG1634" s="72"/>
      <c r="LH1634" s="72"/>
      <c r="LI1634" s="72"/>
      <c r="LJ1634" s="72"/>
      <c r="LK1634" s="72"/>
      <c r="LL1634" s="72"/>
      <c r="LM1634" s="72"/>
      <c r="LN1634" s="72"/>
      <c r="LO1634" s="72"/>
      <c r="LP1634" s="72"/>
      <c r="LQ1634" s="72"/>
      <c r="LR1634" s="72"/>
      <c r="LS1634" s="72"/>
      <c r="LT1634" s="72"/>
      <c r="LU1634" s="72"/>
      <c r="LV1634" s="72"/>
      <c r="LW1634" s="72"/>
      <c r="LX1634" s="72"/>
      <c r="LY1634" s="72"/>
      <c r="LZ1634" s="72"/>
      <c r="MA1634" s="72"/>
      <c r="MB1634" s="72"/>
      <c r="MC1634" s="72"/>
      <c r="MD1634" s="72"/>
      <c r="ME1634" s="72"/>
      <c r="MF1634" s="72"/>
      <c r="MG1634" s="72"/>
      <c r="MH1634" s="72"/>
      <c r="MI1634" s="72"/>
      <c r="MJ1634" s="72"/>
      <c r="MK1634" s="72"/>
      <c r="ML1634" s="72"/>
      <c r="MM1634" s="72"/>
      <c r="MN1634" s="72"/>
      <c r="MO1634" s="72"/>
      <c r="MP1634" s="72"/>
      <c r="MQ1634" s="72"/>
      <c r="MR1634" s="72"/>
      <c r="MS1634" s="72"/>
      <c r="MT1634" s="72"/>
      <c r="MU1634" s="72"/>
      <c r="MV1634" s="72"/>
      <c r="MW1634" s="72"/>
      <c r="MX1634" s="72"/>
      <c r="MY1634" s="72"/>
      <c r="MZ1634" s="72"/>
      <c r="NA1634" s="72"/>
      <c r="NB1634" s="72"/>
      <c r="NC1634" s="72"/>
      <c r="ND1634" s="72"/>
      <c r="NE1634" s="72"/>
      <c r="NF1634" s="72"/>
      <c r="NG1634" s="72"/>
      <c r="NH1634" s="72"/>
      <c r="NI1634" s="72"/>
      <c r="NJ1634" s="72"/>
      <c r="NK1634" s="72"/>
      <c r="NL1634" s="72"/>
      <c r="NM1634" s="72"/>
      <c r="NN1634" s="72"/>
      <c r="NO1634" s="72"/>
      <c r="NP1634" s="72"/>
      <c r="NQ1634" s="72"/>
      <c r="NR1634" s="72"/>
      <c r="NS1634" s="72"/>
      <c r="NT1634" s="72"/>
      <c r="NU1634" s="72"/>
      <c r="NV1634" s="72"/>
      <c r="NW1634" s="72"/>
      <c r="NX1634" s="72"/>
      <c r="NY1634" s="72"/>
      <c r="NZ1634" s="72"/>
      <c r="OA1634" s="72"/>
      <c r="OB1634" s="72"/>
      <c r="OC1634" s="72"/>
      <c r="OD1634" s="72"/>
      <c r="OE1634" s="72"/>
      <c r="OF1634" s="72"/>
      <c r="OG1634" s="72"/>
      <c r="OH1634" s="72"/>
      <c r="OI1634" s="72"/>
      <c r="OJ1634" s="72"/>
      <c r="OK1634" s="72"/>
      <c r="OL1634" s="72"/>
      <c r="OM1634" s="72"/>
      <c r="ON1634" s="72"/>
      <c r="OO1634" s="72"/>
      <c r="OP1634" s="72"/>
      <c r="OQ1634" s="72"/>
      <c r="OR1634" s="72"/>
      <c r="OS1634" s="72"/>
      <c r="OT1634" s="72"/>
      <c r="OU1634" s="72"/>
      <c r="OV1634" s="72"/>
      <c r="OW1634" s="72"/>
      <c r="OX1634" s="72"/>
      <c r="OY1634" s="72"/>
      <c r="OZ1634" s="72"/>
      <c r="PA1634" s="72"/>
      <c r="PB1634" s="72"/>
      <c r="PC1634" s="72"/>
      <c r="PD1634" s="72"/>
      <c r="PE1634" s="72"/>
      <c r="PF1634" s="72"/>
      <c r="PG1634" s="72"/>
      <c r="PH1634" s="72"/>
      <c r="PI1634" s="72"/>
      <c r="PJ1634" s="72"/>
      <c r="PK1634" s="72"/>
      <c r="PL1634" s="72"/>
      <c r="PM1634" s="72"/>
      <c r="PN1634" s="72"/>
      <c r="PO1634" s="72"/>
      <c r="PP1634" s="72"/>
      <c r="PQ1634" s="72"/>
      <c r="PR1634" s="72"/>
      <c r="PS1634" s="72"/>
      <c r="PT1634" s="72"/>
      <c r="PU1634" s="72"/>
      <c r="PV1634" s="72"/>
      <c r="PW1634" s="72"/>
      <c r="PX1634" s="72"/>
      <c r="PY1634" s="72"/>
      <c r="PZ1634" s="72"/>
      <c r="QA1634" s="72"/>
      <c r="QB1634" s="72"/>
      <c r="QC1634" s="72"/>
      <c r="QD1634" s="72"/>
      <c r="QE1634" s="72"/>
      <c r="QF1634" s="72"/>
      <c r="QG1634" s="72"/>
      <c r="QH1634" s="72"/>
      <c r="QI1634" s="72"/>
      <c r="QJ1634" s="72"/>
      <c r="QK1634" s="72"/>
      <c r="QL1634" s="72"/>
      <c r="QM1634" s="72"/>
      <c r="QN1634" s="72"/>
      <c r="QO1634" s="72"/>
      <c r="QP1634" s="72"/>
      <c r="QQ1634" s="72"/>
      <c r="QR1634" s="72"/>
      <c r="QS1634" s="72"/>
      <c r="QT1634" s="72"/>
      <c r="QU1634" s="72"/>
      <c r="QV1634" s="72"/>
      <c r="QW1634" s="72"/>
      <c r="QX1634" s="72"/>
      <c r="QY1634" s="72"/>
      <c r="QZ1634" s="72"/>
      <c r="RA1634" s="72"/>
      <c r="RB1634" s="72"/>
      <c r="RC1634" s="72"/>
      <c r="RD1634" s="72"/>
      <c r="RE1634" s="72"/>
      <c r="RF1634" s="72"/>
      <c r="RG1634" s="72"/>
      <c r="RH1634" s="72"/>
      <c r="RI1634" s="72"/>
      <c r="RJ1634" s="72"/>
      <c r="RK1634" s="72"/>
      <c r="RL1634" s="72"/>
      <c r="RM1634" s="72"/>
      <c r="RN1634" s="72"/>
      <c r="RO1634" s="72"/>
      <c r="RP1634" s="72"/>
      <c r="RQ1634" s="72"/>
      <c r="RR1634" s="72"/>
      <c r="RS1634" s="72"/>
      <c r="RT1634" s="72"/>
      <c r="RU1634" s="72"/>
      <c r="RV1634" s="72"/>
      <c r="RW1634" s="72"/>
      <c r="RX1634" s="72"/>
      <c r="RY1634" s="72"/>
      <c r="RZ1634" s="72"/>
      <c r="SA1634" s="72"/>
      <c r="SB1634" s="72"/>
      <c r="SC1634" s="72"/>
      <c r="SD1634" s="72"/>
      <c r="SE1634" s="72"/>
      <c r="SF1634" s="72"/>
      <c r="SG1634" s="72"/>
      <c r="SH1634" s="72"/>
      <c r="SI1634" s="72"/>
      <c r="SJ1634" s="72"/>
      <c r="SK1634" s="72"/>
      <c r="SL1634" s="72"/>
      <c r="SM1634" s="72"/>
      <c r="SN1634" s="72"/>
      <c r="SO1634" s="72"/>
      <c r="SP1634" s="72"/>
      <c r="SQ1634" s="72"/>
      <c r="SR1634" s="72"/>
      <c r="SS1634" s="72"/>
      <c r="ST1634" s="72"/>
      <c r="SU1634" s="72"/>
      <c r="SV1634" s="72"/>
      <c r="SW1634" s="72"/>
      <c r="SX1634" s="72"/>
      <c r="SY1634" s="72"/>
      <c r="SZ1634" s="72"/>
      <c r="TA1634" s="72"/>
      <c r="TB1634" s="72"/>
      <c r="TC1634" s="72"/>
    </row>
    <row r="1635" spans="1:523" ht="16.5" customHeight="1" x14ac:dyDescent="0.2">
      <c r="A1635" s="20">
        <v>1139</v>
      </c>
      <c r="B1635" s="20" t="s">
        <v>72</v>
      </c>
      <c r="C1635" s="20" t="s">
        <v>147</v>
      </c>
      <c r="D1635" s="20" t="s">
        <v>38</v>
      </c>
      <c r="E1635" s="20" t="s">
        <v>1345</v>
      </c>
      <c r="F1635" s="22" t="s">
        <v>1127</v>
      </c>
      <c r="G1635" s="44" t="s">
        <v>84</v>
      </c>
      <c r="H1635" s="20" t="s">
        <v>35</v>
      </c>
      <c r="I1635" s="20" t="s">
        <v>81</v>
      </c>
      <c r="J1635" s="22" t="s">
        <v>936</v>
      </c>
      <c r="K1635" s="20" t="s">
        <v>95</v>
      </c>
      <c r="L1635" s="20" t="s">
        <v>95</v>
      </c>
      <c r="M1635" s="20" t="s">
        <v>95</v>
      </c>
      <c r="N1635" s="20" t="s">
        <v>95</v>
      </c>
      <c r="O1635" s="20" t="s">
        <v>95</v>
      </c>
      <c r="P1635" s="77">
        <v>3500000</v>
      </c>
      <c r="Q1635" s="24">
        <v>1</v>
      </c>
      <c r="R1635" s="25">
        <v>45658</v>
      </c>
      <c r="S1635" s="20" t="s">
        <v>83</v>
      </c>
      <c r="T1635" s="23">
        <v>42000000</v>
      </c>
      <c r="U1635" s="27" t="s">
        <v>100</v>
      </c>
      <c r="V1635" s="27" t="s">
        <v>100</v>
      </c>
      <c r="W1635" s="72"/>
      <c r="X1635" s="72"/>
      <c r="Y1635" s="72"/>
      <c r="Z1635" s="72"/>
      <c r="AA1635" s="72"/>
      <c r="AB1635" s="72"/>
      <c r="AC1635" s="72"/>
      <c r="AD1635" s="72"/>
      <c r="AE1635" s="72"/>
      <c r="AF1635" s="72"/>
      <c r="AG1635" s="72"/>
      <c r="AH1635" s="72"/>
      <c r="AI1635" s="72"/>
      <c r="AJ1635" s="72"/>
      <c r="AK1635" s="72"/>
      <c r="AL1635" s="72"/>
      <c r="AM1635" s="72"/>
      <c r="AN1635" s="72"/>
      <c r="AO1635" s="72"/>
      <c r="AP1635" s="72"/>
      <c r="AQ1635" s="72"/>
      <c r="AR1635" s="72"/>
      <c r="AS1635" s="72"/>
      <c r="AT1635" s="72"/>
      <c r="AU1635" s="72"/>
      <c r="AV1635" s="72"/>
      <c r="AW1635" s="72"/>
      <c r="AX1635" s="72"/>
      <c r="AY1635" s="72"/>
      <c r="AZ1635" s="72"/>
      <c r="BA1635" s="72"/>
      <c r="BB1635" s="72"/>
      <c r="BC1635" s="72"/>
      <c r="BD1635" s="72"/>
      <c r="BE1635" s="72"/>
      <c r="BF1635" s="72"/>
      <c r="BG1635" s="72"/>
      <c r="BH1635" s="72"/>
      <c r="BI1635" s="72"/>
      <c r="BJ1635" s="72"/>
      <c r="BK1635" s="72"/>
      <c r="BL1635" s="72"/>
      <c r="BM1635" s="72"/>
      <c r="BN1635" s="72"/>
      <c r="BO1635" s="72"/>
      <c r="BP1635" s="72"/>
      <c r="BQ1635" s="72"/>
      <c r="BR1635" s="72"/>
      <c r="BS1635" s="72"/>
      <c r="BT1635" s="72"/>
      <c r="BU1635" s="72"/>
      <c r="BV1635" s="72"/>
      <c r="BW1635" s="72"/>
      <c r="BX1635" s="72"/>
      <c r="BY1635" s="72"/>
      <c r="BZ1635" s="72"/>
      <c r="CA1635" s="72"/>
      <c r="CB1635" s="72"/>
      <c r="CC1635" s="72"/>
      <c r="CD1635" s="72"/>
      <c r="CE1635" s="72"/>
      <c r="CF1635" s="72"/>
      <c r="CG1635" s="72"/>
      <c r="CH1635" s="72"/>
      <c r="CI1635" s="72"/>
      <c r="CJ1635" s="72"/>
      <c r="CK1635" s="72"/>
      <c r="CL1635" s="72"/>
      <c r="CM1635" s="72"/>
      <c r="CN1635" s="72"/>
      <c r="CO1635" s="72"/>
      <c r="CP1635" s="72"/>
      <c r="CQ1635" s="72"/>
      <c r="CR1635" s="72"/>
      <c r="CS1635" s="72"/>
      <c r="CT1635" s="72"/>
      <c r="CU1635" s="72"/>
      <c r="CV1635" s="72"/>
      <c r="CW1635" s="72"/>
      <c r="CX1635" s="72"/>
      <c r="CY1635" s="72"/>
      <c r="CZ1635" s="72"/>
      <c r="DA1635" s="72"/>
      <c r="DB1635" s="72"/>
      <c r="DC1635" s="72"/>
      <c r="DD1635" s="72"/>
      <c r="DE1635" s="72"/>
      <c r="DF1635" s="72"/>
      <c r="DG1635" s="72"/>
      <c r="DH1635" s="72"/>
      <c r="DI1635" s="72"/>
      <c r="DJ1635" s="72"/>
      <c r="DK1635" s="72"/>
      <c r="DL1635" s="72"/>
      <c r="DM1635" s="72"/>
      <c r="DN1635" s="72"/>
      <c r="DO1635" s="72"/>
      <c r="DP1635" s="72"/>
      <c r="DQ1635" s="72"/>
      <c r="DR1635" s="72"/>
      <c r="DS1635" s="72"/>
      <c r="DT1635" s="72"/>
      <c r="DU1635" s="72"/>
      <c r="DV1635" s="72"/>
      <c r="DW1635" s="72"/>
      <c r="DX1635" s="72"/>
      <c r="DY1635" s="72"/>
      <c r="DZ1635" s="72"/>
      <c r="EA1635" s="72"/>
      <c r="EB1635" s="72"/>
      <c r="EC1635" s="72"/>
      <c r="ED1635" s="72"/>
      <c r="EE1635" s="72"/>
      <c r="EF1635" s="72"/>
      <c r="EG1635" s="72"/>
      <c r="EH1635" s="72"/>
      <c r="EI1635" s="72"/>
      <c r="EJ1635" s="72"/>
      <c r="EK1635" s="72"/>
      <c r="EL1635" s="72"/>
      <c r="EM1635" s="72"/>
      <c r="EN1635" s="72"/>
      <c r="EO1635" s="72"/>
      <c r="EP1635" s="72"/>
      <c r="EQ1635" s="72"/>
      <c r="ER1635" s="72"/>
      <c r="ES1635" s="72"/>
      <c r="ET1635" s="72"/>
      <c r="EU1635" s="72"/>
      <c r="EV1635" s="72"/>
      <c r="EW1635" s="72"/>
      <c r="EX1635" s="72"/>
      <c r="EY1635" s="72"/>
      <c r="EZ1635" s="72"/>
      <c r="FA1635" s="72"/>
      <c r="FB1635" s="72"/>
      <c r="FC1635" s="72"/>
      <c r="FD1635" s="72"/>
      <c r="FE1635" s="72"/>
      <c r="FF1635" s="72"/>
      <c r="FG1635" s="72"/>
      <c r="FH1635" s="72"/>
      <c r="FI1635" s="72"/>
      <c r="FJ1635" s="72"/>
      <c r="FK1635" s="72"/>
      <c r="FL1635" s="72"/>
      <c r="FM1635" s="72"/>
      <c r="FN1635" s="72"/>
      <c r="FO1635" s="72"/>
      <c r="FP1635" s="72"/>
      <c r="FQ1635" s="72"/>
      <c r="FR1635" s="72"/>
      <c r="FS1635" s="72"/>
      <c r="FT1635" s="72"/>
      <c r="FU1635" s="72"/>
      <c r="FV1635" s="72"/>
      <c r="FW1635" s="72"/>
      <c r="FX1635" s="72"/>
      <c r="FY1635" s="72"/>
      <c r="FZ1635" s="72"/>
      <c r="GA1635" s="72"/>
      <c r="GB1635" s="72"/>
      <c r="GC1635" s="72"/>
      <c r="GD1635" s="72"/>
      <c r="GE1635" s="72"/>
      <c r="GF1635" s="72"/>
      <c r="GG1635" s="72"/>
      <c r="GH1635" s="72"/>
      <c r="GI1635" s="72"/>
      <c r="GJ1635" s="72"/>
      <c r="GK1635" s="72"/>
      <c r="GL1635" s="72"/>
      <c r="GM1635" s="72"/>
      <c r="GN1635" s="72"/>
      <c r="GO1635" s="72"/>
      <c r="GP1635" s="72"/>
      <c r="GQ1635" s="72"/>
      <c r="GR1635" s="72"/>
      <c r="GS1635" s="72"/>
      <c r="GT1635" s="72"/>
      <c r="GU1635" s="72"/>
      <c r="GV1635" s="72"/>
      <c r="GW1635" s="72"/>
      <c r="GX1635" s="72"/>
      <c r="GY1635" s="72"/>
      <c r="GZ1635" s="72"/>
      <c r="HA1635" s="72"/>
      <c r="HB1635" s="72"/>
      <c r="HC1635" s="72"/>
      <c r="HD1635" s="72"/>
      <c r="HE1635" s="72"/>
      <c r="HF1635" s="72"/>
      <c r="HG1635" s="72"/>
      <c r="HH1635" s="72"/>
      <c r="HI1635" s="72"/>
      <c r="HJ1635" s="72"/>
      <c r="HK1635" s="72"/>
      <c r="HL1635" s="72"/>
      <c r="HM1635" s="72"/>
      <c r="HN1635" s="72"/>
      <c r="HO1635" s="72"/>
      <c r="HP1635" s="72"/>
      <c r="HQ1635" s="72"/>
      <c r="HR1635" s="72"/>
      <c r="HS1635" s="72"/>
      <c r="HT1635" s="72"/>
      <c r="HU1635" s="72"/>
      <c r="HV1635" s="72"/>
      <c r="HW1635" s="72"/>
      <c r="HX1635" s="72"/>
      <c r="HY1635" s="72"/>
      <c r="HZ1635" s="72"/>
      <c r="IA1635" s="72"/>
      <c r="IB1635" s="72"/>
      <c r="IC1635" s="72"/>
      <c r="ID1635" s="72"/>
      <c r="IE1635" s="72"/>
      <c r="IF1635" s="72"/>
      <c r="IG1635" s="72"/>
      <c r="IH1635" s="72"/>
      <c r="II1635" s="72"/>
      <c r="IJ1635" s="72"/>
      <c r="IK1635" s="72"/>
      <c r="IL1635" s="72"/>
      <c r="IM1635" s="72"/>
      <c r="IN1635" s="72"/>
      <c r="IO1635" s="72"/>
      <c r="IP1635" s="72"/>
      <c r="IQ1635" s="72"/>
      <c r="IR1635" s="72"/>
      <c r="IS1635" s="72"/>
      <c r="IT1635" s="72"/>
      <c r="IU1635" s="72"/>
      <c r="IV1635" s="72"/>
      <c r="IW1635" s="72"/>
      <c r="IX1635" s="72"/>
      <c r="IY1635" s="72"/>
      <c r="IZ1635" s="72"/>
      <c r="JA1635" s="72"/>
      <c r="JB1635" s="72"/>
      <c r="JC1635" s="72"/>
      <c r="JD1635" s="72"/>
      <c r="JE1635" s="72"/>
      <c r="JF1635" s="72"/>
      <c r="JG1635" s="72"/>
      <c r="JH1635" s="72"/>
      <c r="JI1635" s="72"/>
      <c r="JJ1635" s="72"/>
      <c r="JK1635" s="72"/>
      <c r="JL1635" s="72"/>
      <c r="JM1635" s="72"/>
      <c r="JN1635" s="72"/>
      <c r="JO1635" s="72"/>
      <c r="JP1635" s="72"/>
      <c r="JQ1635" s="72"/>
      <c r="JR1635" s="72"/>
      <c r="JS1635" s="72"/>
      <c r="JT1635" s="72"/>
      <c r="JU1635" s="72"/>
      <c r="JV1635" s="72"/>
      <c r="JW1635" s="72"/>
      <c r="JX1635" s="72"/>
      <c r="JY1635" s="72"/>
      <c r="JZ1635" s="72"/>
      <c r="KA1635" s="72"/>
      <c r="KB1635" s="72"/>
      <c r="KC1635" s="72"/>
      <c r="KD1635" s="72"/>
      <c r="KE1635" s="72"/>
      <c r="KF1635" s="72"/>
      <c r="KG1635" s="72"/>
      <c r="KH1635" s="72"/>
      <c r="KI1635" s="72"/>
      <c r="KJ1635" s="72"/>
      <c r="KK1635" s="72"/>
      <c r="KL1635" s="72"/>
      <c r="KM1635" s="72"/>
      <c r="KN1635" s="72"/>
      <c r="KO1635" s="72"/>
      <c r="KP1635" s="72"/>
      <c r="KQ1635" s="72"/>
      <c r="KR1635" s="72"/>
      <c r="KS1635" s="72"/>
      <c r="KT1635" s="72"/>
      <c r="KU1635" s="72"/>
      <c r="KV1635" s="72"/>
      <c r="KW1635" s="72"/>
      <c r="KX1635" s="72"/>
      <c r="KY1635" s="72"/>
      <c r="KZ1635" s="72"/>
      <c r="LA1635" s="72"/>
      <c r="LB1635" s="72"/>
      <c r="LC1635" s="72"/>
      <c r="LD1635" s="72"/>
      <c r="LE1635" s="72"/>
      <c r="LF1635" s="72"/>
      <c r="LG1635" s="72"/>
      <c r="LH1635" s="72"/>
      <c r="LI1635" s="72"/>
      <c r="LJ1635" s="72"/>
      <c r="LK1635" s="72"/>
      <c r="LL1635" s="72"/>
      <c r="LM1635" s="72"/>
      <c r="LN1635" s="72"/>
      <c r="LO1635" s="72"/>
      <c r="LP1635" s="72"/>
      <c r="LQ1635" s="72"/>
      <c r="LR1635" s="72"/>
      <c r="LS1635" s="72"/>
      <c r="LT1635" s="72"/>
      <c r="LU1635" s="72"/>
      <c r="LV1635" s="72"/>
      <c r="LW1635" s="72"/>
      <c r="LX1635" s="72"/>
      <c r="LY1635" s="72"/>
      <c r="LZ1635" s="72"/>
      <c r="MA1635" s="72"/>
      <c r="MB1635" s="72"/>
      <c r="MC1635" s="72"/>
      <c r="MD1635" s="72"/>
      <c r="ME1635" s="72"/>
      <c r="MF1635" s="72"/>
      <c r="MG1635" s="72"/>
      <c r="MH1635" s="72"/>
      <c r="MI1635" s="72"/>
      <c r="MJ1635" s="72"/>
      <c r="MK1635" s="72"/>
      <c r="ML1635" s="72"/>
      <c r="MM1635" s="72"/>
      <c r="MN1635" s="72"/>
      <c r="MO1635" s="72"/>
      <c r="MP1635" s="72"/>
      <c r="MQ1635" s="72"/>
      <c r="MR1635" s="72"/>
      <c r="MS1635" s="72"/>
      <c r="MT1635" s="72"/>
      <c r="MU1635" s="72"/>
      <c r="MV1635" s="72"/>
      <c r="MW1635" s="72"/>
      <c r="MX1635" s="72"/>
      <c r="MY1635" s="72"/>
      <c r="MZ1635" s="72"/>
      <c r="NA1635" s="72"/>
      <c r="NB1635" s="72"/>
      <c r="NC1635" s="72"/>
      <c r="ND1635" s="72"/>
      <c r="NE1635" s="72"/>
      <c r="NF1635" s="72"/>
      <c r="NG1635" s="72"/>
      <c r="NH1635" s="72"/>
      <c r="NI1635" s="72"/>
      <c r="NJ1635" s="72"/>
      <c r="NK1635" s="72"/>
      <c r="NL1635" s="72"/>
      <c r="NM1635" s="72"/>
      <c r="NN1635" s="72"/>
      <c r="NO1635" s="72"/>
      <c r="NP1635" s="72"/>
      <c r="NQ1635" s="72"/>
      <c r="NR1635" s="72"/>
      <c r="NS1635" s="72"/>
      <c r="NT1635" s="72"/>
      <c r="NU1635" s="72"/>
      <c r="NV1635" s="72"/>
      <c r="NW1635" s="72"/>
      <c r="NX1635" s="72"/>
      <c r="NY1635" s="72"/>
      <c r="NZ1635" s="72"/>
      <c r="OA1635" s="72"/>
      <c r="OB1635" s="72"/>
      <c r="OC1635" s="72"/>
      <c r="OD1635" s="72"/>
      <c r="OE1635" s="72"/>
      <c r="OF1635" s="72"/>
      <c r="OG1635" s="72"/>
      <c r="OH1635" s="72"/>
      <c r="OI1635" s="72"/>
      <c r="OJ1635" s="72"/>
      <c r="OK1635" s="72"/>
      <c r="OL1635" s="72"/>
      <c r="OM1635" s="72"/>
      <c r="ON1635" s="72"/>
      <c r="OO1635" s="72"/>
      <c r="OP1635" s="72"/>
      <c r="OQ1635" s="72"/>
      <c r="OR1635" s="72"/>
      <c r="OS1635" s="72"/>
      <c r="OT1635" s="72"/>
      <c r="OU1635" s="72"/>
      <c r="OV1635" s="72"/>
      <c r="OW1635" s="72"/>
      <c r="OX1635" s="72"/>
      <c r="OY1635" s="72"/>
      <c r="OZ1635" s="72"/>
      <c r="PA1635" s="72"/>
      <c r="PB1635" s="72"/>
      <c r="PC1635" s="72"/>
      <c r="PD1635" s="72"/>
      <c r="PE1635" s="72"/>
      <c r="PF1635" s="72"/>
      <c r="PG1635" s="72"/>
      <c r="PH1635" s="72"/>
      <c r="PI1635" s="72"/>
      <c r="PJ1635" s="72"/>
      <c r="PK1635" s="72"/>
      <c r="PL1635" s="72"/>
      <c r="PM1635" s="72"/>
      <c r="PN1635" s="72"/>
      <c r="PO1635" s="72"/>
      <c r="PP1635" s="72"/>
      <c r="PQ1635" s="72"/>
      <c r="PR1635" s="72"/>
      <c r="PS1635" s="72"/>
      <c r="PT1635" s="72"/>
      <c r="PU1635" s="72"/>
      <c r="PV1635" s="72"/>
      <c r="PW1635" s="72"/>
      <c r="PX1635" s="72"/>
      <c r="PY1635" s="72"/>
      <c r="PZ1635" s="72"/>
      <c r="QA1635" s="72"/>
      <c r="QB1635" s="72"/>
      <c r="QC1635" s="72"/>
      <c r="QD1635" s="72"/>
      <c r="QE1635" s="72"/>
      <c r="QF1635" s="72"/>
      <c r="QG1635" s="72"/>
      <c r="QH1635" s="72"/>
      <c r="QI1635" s="72"/>
      <c r="QJ1635" s="72"/>
      <c r="QK1635" s="72"/>
      <c r="QL1635" s="72"/>
      <c r="QM1635" s="72"/>
      <c r="QN1635" s="72"/>
      <c r="QO1635" s="72"/>
      <c r="QP1635" s="72"/>
      <c r="QQ1635" s="72"/>
      <c r="QR1635" s="72"/>
      <c r="QS1635" s="72"/>
      <c r="QT1635" s="72"/>
      <c r="QU1635" s="72"/>
      <c r="QV1635" s="72"/>
      <c r="QW1635" s="72"/>
      <c r="QX1635" s="72"/>
      <c r="QY1635" s="72"/>
      <c r="QZ1635" s="72"/>
      <c r="RA1635" s="72"/>
      <c r="RB1635" s="72"/>
      <c r="RC1635" s="72"/>
      <c r="RD1635" s="72"/>
      <c r="RE1635" s="72"/>
      <c r="RF1635" s="72"/>
      <c r="RG1635" s="72"/>
      <c r="RH1635" s="72"/>
      <c r="RI1635" s="72"/>
      <c r="RJ1635" s="72"/>
      <c r="RK1635" s="72"/>
      <c r="RL1635" s="72"/>
      <c r="RM1635" s="72"/>
      <c r="RN1635" s="72"/>
      <c r="RO1635" s="72"/>
      <c r="RP1635" s="72"/>
      <c r="RQ1635" s="72"/>
      <c r="RR1635" s="72"/>
      <c r="RS1635" s="72"/>
      <c r="RT1635" s="72"/>
      <c r="RU1635" s="72"/>
      <c r="RV1635" s="72"/>
      <c r="RW1635" s="72"/>
      <c r="RX1635" s="72"/>
      <c r="RY1635" s="72"/>
      <c r="RZ1635" s="72"/>
      <c r="SA1635" s="72"/>
      <c r="SB1635" s="72"/>
      <c r="SC1635" s="72"/>
      <c r="SD1635" s="72"/>
      <c r="SE1635" s="72"/>
      <c r="SF1635" s="72"/>
      <c r="SG1635" s="72"/>
      <c r="SH1635" s="72"/>
      <c r="SI1635" s="72"/>
      <c r="SJ1635" s="72"/>
      <c r="SK1635" s="72"/>
      <c r="SL1635" s="72"/>
      <c r="SM1635" s="72"/>
      <c r="SN1635" s="72"/>
      <c r="SO1635" s="72"/>
      <c r="SP1635" s="72"/>
      <c r="SQ1635" s="72"/>
      <c r="SR1635" s="72"/>
      <c r="SS1635" s="72"/>
      <c r="ST1635" s="72"/>
      <c r="SU1635" s="72"/>
      <c r="SV1635" s="72"/>
      <c r="SW1635" s="72"/>
      <c r="SX1635" s="72"/>
      <c r="SY1635" s="72"/>
      <c r="SZ1635" s="72"/>
      <c r="TA1635" s="72"/>
      <c r="TB1635" s="72"/>
      <c r="TC1635" s="72"/>
    </row>
    <row r="1636" spans="1:523" ht="16.5" customHeight="1" x14ac:dyDescent="0.2">
      <c r="A1636" s="20">
        <v>1140</v>
      </c>
      <c r="B1636" s="20" t="s">
        <v>72</v>
      </c>
      <c r="C1636" s="20" t="s">
        <v>147</v>
      </c>
      <c r="D1636" s="20" t="s">
        <v>38</v>
      </c>
      <c r="E1636" s="20" t="s">
        <v>225</v>
      </c>
      <c r="F1636" s="22" t="s">
        <v>229</v>
      </c>
      <c r="G1636" s="44" t="s">
        <v>37</v>
      </c>
      <c r="H1636" s="20" t="s">
        <v>225</v>
      </c>
      <c r="I1636" s="20" t="s">
        <v>81</v>
      </c>
      <c r="J1636" s="22" t="s">
        <v>936</v>
      </c>
      <c r="K1636" s="20" t="s">
        <v>95</v>
      </c>
      <c r="L1636" s="20" t="s">
        <v>95</v>
      </c>
      <c r="M1636" s="20" t="s">
        <v>95</v>
      </c>
      <c r="N1636" s="20" t="s">
        <v>95</v>
      </c>
      <c r="O1636" s="20" t="s">
        <v>95</v>
      </c>
      <c r="P1636" s="77">
        <v>3000000</v>
      </c>
      <c r="Q1636" s="24">
        <v>1</v>
      </c>
      <c r="R1636" s="25">
        <v>45658</v>
      </c>
      <c r="S1636" s="20" t="s">
        <v>83</v>
      </c>
      <c r="T1636" s="23">
        <v>36000000</v>
      </c>
      <c r="U1636" s="27" t="s">
        <v>100</v>
      </c>
      <c r="V1636" s="27" t="s">
        <v>100</v>
      </c>
      <c r="W1636" s="72"/>
      <c r="X1636" s="72"/>
      <c r="Y1636" s="72"/>
      <c r="Z1636" s="72"/>
      <c r="AA1636" s="72"/>
      <c r="AB1636" s="72"/>
      <c r="AC1636" s="72"/>
      <c r="AD1636" s="72"/>
      <c r="AE1636" s="72"/>
      <c r="AF1636" s="72"/>
      <c r="AG1636" s="72"/>
      <c r="AH1636" s="72"/>
      <c r="AI1636" s="72"/>
      <c r="AJ1636" s="72"/>
      <c r="AK1636" s="72"/>
      <c r="AL1636" s="72"/>
      <c r="AM1636" s="72"/>
      <c r="AN1636" s="72"/>
      <c r="AO1636" s="72"/>
      <c r="AP1636" s="72"/>
      <c r="AQ1636" s="72"/>
      <c r="AR1636" s="72"/>
      <c r="AS1636" s="72"/>
      <c r="AT1636" s="72"/>
      <c r="AU1636" s="72"/>
      <c r="AV1636" s="72"/>
      <c r="AW1636" s="72"/>
      <c r="AX1636" s="72"/>
      <c r="AY1636" s="72"/>
      <c r="AZ1636" s="72"/>
      <c r="BA1636" s="72"/>
      <c r="BB1636" s="72"/>
      <c r="BC1636" s="72"/>
      <c r="BD1636" s="72"/>
      <c r="BE1636" s="72"/>
      <c r="BF1636" s="72"/>
      <c r="BG1636" s="72"/>
      <c r="BH1636" s="72"/>
      <c r="BI1636" s="72"/>
      <c r="BJ1636" s="72"/>
      <c r="BK1636" s="72"/>
      <c r="BL1636" s="72"/>
      <c r="BM1636" s="72"/>
      <c r="BN1636" s="72"/>
      <c r="BO1636" s="72"/>
      <c r="BP1636" s="72"/>
      <c r="BQ1636" s="72"/>
      <c r="BR1636" s="72"/>
      <c r="BS1636" s="72"/>
      <c r="BT1636" s="72"/>
      <c r="BU1636" s="72"/>
      <c r="BV1636" s="72"/>
      <c r="BW1636" s="72"/>
      <c r="BX1636" s="72"/>
      <c r="BY1636" s="72"/>
      <c r="BZ1636" s="72"/>
      <c r="CA1636" s="72"/>
      <c r="CB1636" s="72"/>
      <c r="CC1636" s="72"/>
      <c r="CD1636" s="72"/>
      <c r="CE1636" s="72"/>
      <c r="CF1636" s="72"/>
      <c r="CG1636" s="72"/>
      <c r="CH1636" s="72"/>
      <c r="CI1636" s="72"/>
      <c r="CJ1636" s="72"/>
      <c r="CK1636" s="72"/>
      <c r="CL1636" s="72"/>
      <c r="CM1636" s="72"/>
      <c r="CN1636" s="72"/>
      <c r="CO1636" s="72"/>
      <c r="CP1636" s="72"/>
      <c r="CQ1636" s="72"/>
      <c r="CR1636" s="72"/>
      <c r="CS1636" s="72"/>
      <c r="CT1636" s="72"/>
      <c r="CU1636" s="72"/>
      <c r="CV1636" s="72"/>
      <c r="CW1636" s="72"/>
      <c r="CX1636" s="72"/>
      <c r="CY1636" s="72"/>
      <c r="CZ1636" s="72"/>
      <c r="DA1636" s="72"/>
      <c r="DB1636" s="72"/>
      <c r="DC1636" s="72"/>
      <c r="DD1636" s="72"/>
      <c r="DE1636" s="72"/>
      <c r="DF1636" s="72"/>
      <c r="DG1636" s="72"/>
      <c r="DH1636" s="72"/>
      <c r="DI1636" s="72"/>
      <c r="DJ1636" s="72"/>
      <c r="DK1636" s="72"/>
      <c r="DL1636" s="72"/>
      <c r="DM1636" s="72"/>
      <c r="DN1636" s="72"/>
      <c r="DO1636" s="72"/>
      <c r="DP1636" s="72"/>
      <c r="DQ1636" s="72"/>
      <c r="DR1636" s="72"/>
      <c r="DS1636" s="72"/>
      <c r="DT1636" s="72"/>
      <c r="DU1636" s="72"/>
      <c r="DV1636" s="72"/>
      <c r="DW1636" s="72"/>
      <c r="DX1636" s="72"/>
      <c r="DY1636" s="72"/>
      <c r="DZ1636" s="72"/>
      <c r="EA1636" s="72"/>
      <c r="EB1636" s="72"/>
      <c r="EC1636" s="72"/>
      <c r="ED1636" s="72"/>
      <c r="EE1636" s="72"/>
      <c r="EF1636" s="72"/>
      <c r="EG1636" s="72"/>
      <c r="EH1636" s="72"/>
      <c r="EI1636" s="72"/>
      <c r="EJ1636" s="72"/>
      <c r="EK1636" s="72"/>
      <c r="EL1636" s="72"/>
      <c r="EM1636" s="72"/>
      <c r="EN1636" s="72"/>
      <c r="EO1636" s="72"/>
      <c r="EP1636" s="72"/>
      <c r="EQ1636" s="72"/>
      <c r="ER1636" s="72"/>
      <c r="ES1636" s="72"/>
      <c r="ET1636" s="72"/>
      <c r="EU1636" s="72"/>
      <c r="EV1636" s="72"/>
      <c r="EW1636" s="72"/>
      <c r="EX1636" s="72"/>
      <c r="EY1636" s="72"/>
      <c r="EZ1636" s="72"/>
      <c r="FA1636" s="72"/>
      <c r="FB1636" s="72"/>
      <c r="FC1636" s="72"/>
      <c r="FD1636" s="72"/>
      <c r="FE1636" s="72"/>
      <c r="FF1636" s="72"/>
      <c r="FG1636" s="72"/>
      <c r="FH1636" s="72"/>
      <c r="FI1636" s="72"/>
      <c r="FJ1636" s="72"/>
      <c r="FK1636" s="72"/>
      <c r="FL1636" s="72"/>
      <c r="FM1636" s="72"/>
      <c r="FN1636" s="72"/>
      <c r="FO1636" s="72"/>
      <c r="FP1636" s="72"/>
      <c r="FQ1636" s="72"/>
      <c r="FR1636" s="72"/>
      <c r="FS1636" s="72"/>
      <c r="FT1636" s="72"/>
      <c r="FU1636" s="72"/>
      <c r="FV1636" s="72"/>
      <c r="FW1636" s="72"/>
      <c r="FX1636" s="72"/>
      <c r="FY1636" s="72"/>
      <c r="FZ1636" s="72"/>
      <c r="GA1636" s="72"/>
      <c r="GB1636" s="72"/>
      <c r="GC1636" s="72"/>
      <c r="GD1636" s="72"/>
      <c r="GE1636" s="72"/>
      <c r="GF1636" s="72"/>
      <c r="GG1636" s="72"/>
      <c r="GH1636" s="72"/>
      <c r="GI1636" s="72"/>
      <c r="GJ1636" s="72"/>
      <c r="GK1636" s="72"/>
      <c r="GL1636" s="72"/>
      <c r="GM1636" s="72"/>
      <c r="GN1636" s="72"/>
      <c r="GO1636" s="72"/>
      <c r="GP1636" s="72"/>
      <c r="GQ1636" s="72"/>
      <c r="GR1636" s="72"/>
      <c r="GS1636" s="72"/>
      <c r="GT1636" s="72"/>
      <c r="GU1636" s="72"/>
      <c r="GV1636" s="72"/>
      <c r="GW1636" s="72"/>
      <c r="GX1636" s="72"/>
      <c r="GY1636" s="72"/>
      <c r="GZ1636" s="72"/>
      <c r="HA1636" s="72"/>
      <c r="HB1636" s="72"/>
      <c r="HC1636" s="72"/>
      <c r="HD1636" s="72"/>
      <c r="HE1636" s="72"/>
      <c r="HF1636" s="72"/>
      <c r="HG1636" s="72"/>
      <c r="HH1636" s="72"/>
      <c r="HI1636" s="72"/>
      <c r="HJ1636" s="72"/>
      <c r="HK1636" s="72"/>
      <c r="HL1636" s="72"/>
      <c r="HM1636" s="72"/>
      <c r="HN1636" s="72"/>
      <c r="HO1636" s="72"/>
      <c r="HP1636" s="72"/>
      <c r="HQ1636" s="72"/>
      <c r="HR1636" s="72"/>
      <c r="HS1636" s="72"/>
      <c r="HT1636" s="72"/>
      <c r="HU1636" s="72"/>
      <c r="HV1636" s="72"/>
      <c r="HW1636" s="72"/>
      <c r="HX1636" s="72"/>
      <c r="HY1636" s="72"/>
      <c r="HZ1636" s="72"/>
      <c r="IA1636" s="72"/>
      <c r="IB1636" s="72"/>
      <c r="IC1636" s="72"/>
      <c r="ID1636" s="72"/>
      <c r="IE1636" s="72"/>
      <c r="IF1636" s="72"/>
      <c r="IG1636" s="72"/>
      <c r="IH1636" s="72"/>
      <c r="II1636" s="72"/>
      <c r="IJ1636" s="72"/>
      <c r="IK1636" s="72"/>
      <c r="IL1636" s="72"/>
      <c r="IM1636" s="72"/>
      <c r="IN1636" s="72"/>
      <c r="IO1636" s="72"/>
      <c r="IP1636" s="72"/>
      <c r="IQ1636" s="72"/>
      <c r="IR1636" s="72"/>
      <c r="IS1636" s="72"/>
      <c r="IT1636" s="72"/>
      <c r="IU1636" s="72"/>
      <c r="IV1636" s="72"/>
      <c r="IW1636" s="72"/>
      <c r="IX1636" s="72"/>
      <c r="IY1636" s="72"/>
      <c r="IZ1636" s="72"/>
      <c r="JA1636" s="72"/>
      <c r="JB1636" s="72"/>
      <c r="JC1636" s="72"/>
      <c r="JD1636" s="72"/>
      <c r="JE1636" s="72"/>
      <c r="JF1636" s="72"/>
      <c r="JG1636" s="72"/>
      <c r="JH1636" s="72"/>
      <c r="JI1636" s="72"/>
      <c r="JJ1636" s="72"/>
      <c r="JK1636" s="72"/>
      <c r="JL1636" s="72"/>
      <c r="JM1636" s="72"/>
      <c r="JN1636" s="72"/>
      <c r="JO1636" s="72"/>
      <c r="JP1636" s="72"/>
      <c r="JQ1636" s="72"/>
      <c r="JR1636" s="72"/>
      <c r="JS1636" s="72"/>
      <c r="JT1636" s="72"/>
      <c r="JU1636" s="72"/>
      <c r="JV1636" s="72"/>
      <c r="JW1636" s="72"/>
      <c r="JX1636" s="72"/>
      <c r="JY1636" s="72"/>
      <c r="JZ1636" s="72"/>
      <c r="KA1636" s="72"/>
      <c r="KB1636" s="72"/>
      <c r="KC1636" s="72"/>
      <c r="KD1636" s="72"/>
      <c r="KE1636" s="72"/>
      <c r="KF1636" s="72"/>
      <c r="KG1636" s="72"/>
      <c r="KH1636" s="72"/>
      <c r="KI1636" s="72"/>
      <c r="KJ1636" s="72"/>
      <c r="KK1636" s="72"/>
      <c r="KL1636" s="72"/>
      <c r="KM1636" s="72"/>
      <c r="KN1636" s="72"/>
      <c r="KO1636" s="72"/>
      <c r="KP1636" s="72"/>
      <c r="KQ1636" s="72"/>
      <c r="KR1636" s="72"/>
      <c r="KS1636" s="72"/>
      <c r="KT1636" s="72"/>
      <c r="KU1636" s="72"/>
      <c r="KV1636" s="72"/>
      <c r="KW1636" s="72"/>
      <c r="KX1636" s="72"/>
      <c r="KY1636" s="72"/>
      <c r="KZ1636" s="72"/>
      <c r="LA1636" s="72"/>
      <c r="LB1636" s="72"/>
      <c r="LC1636" s="72"/>
      <c r="LD1636" s="72"/>
      <c r="LE1636" s="72"/>
      <c r="LF1636" s="72"/>
      <c r="LG1636" s="72"/>
      <c r="LH1636" s="72"/>
      <c r="LI1636" s="72"/>
      <c r="LJ1636" s="72"/>
      <c r="LK1636" s="72"/>
      <c r="LL1636" s="72"/>
      <c r="LM1636" s="72"/>
      <c r="LN1636" s="72"/>
      <c r="LO1636" s="72"/>
      <c r="LP1636" s="72"/>
      <c r="LQ1636" s="72"/>
      <c r="LR1636" s="72"/>
      <c r="LS1636" s="72"/>
      <c r="LT1636" s="72"/>
      <c r="LU1636" s="72"/>
      <c r="LV1636" s="72"/>
      <c r="LW1636" s="72"/>
      <c r="LX1636" s="72"/>
      <c r="LY1636" s="72"/>
      <c r="LZ1636" s="72"/>
      <c r="MA1636" s="72"/>
      <c r="MB1636" s="72"/>
      <c r="MC1636" s="72"/>
      <c r="MD1636" s="72"/>
      <c r="ME1636" s="72"/>
      <c r="MF1636" s="72"/>
      <c r="MG1636" s="72"/>
      <c r="MH1636" s="72"/>
      <c r="MI1636" s="72"/>
      <c r="MJ1636" s="72"/>
      <c r="MK1636" s="72"/>
      <c r="ML1636" s="72"/>
      <c r="MM1636" s="72"/>
      <c r="MN1636" s="72"/>
      <c r="MO1636" s="72"/>
      <c r="MP1636" s="72"/>
      <c r="MQ1636" s="72"/>
      <c r="MR1636" s="72"/>
      <c r="MS1636" s="72"/>
      <c r="MT1636" s="72"/>
      <c r="MU1636" s="72"/>
      <c r="MV1636" s="72"/>
      <c r="MW1636" s="72"/>
      <c r="MX1636" s="72"/>
      <c r="MY1636" s="72"/>
      <c r="MZ1636" s="72"/>
      <c r="NA1636" s="72"/>
      <c r="NB1636" s="72"/>
      <c r="NC1636" s="72"/>
      <c r="ND1636" s="72"/>
      <c r="NE1636" s="72"/>
      <c r="NF1636" s="72"/>
      <c r="NG1636" s="72"/>
      <c r="NH1636" s="72"/>
      <c r="NI1636" s="72"/>
      <c r="NJ1636" s="72"/>
      <c r="NK1636" s="72"/>
      <c r="NL1636" s="72"/>
      <c r="NM1636" s="72"/>
      <c r="NN1636" s="72"/>
      <c r="NO1636" s="72"/>
      <c r="NP1636" s="72"/>
      <c r="NQ1636" s="72"/>
      <c r="NR1636" s="72"/>
      <c r="NS1636" s="72"/>
      <c r="NT1636" s="72"/>
      <c r="NU1636" s="72"/>
      <c r="NV1636" s="72"/>
      <c r="NW1636" s="72"/>
      <c r="NX1636" s="72"/>
      <c r="NY1636" s="72"/>
      <c r="NZ1636" s="72"/>
      <c r="OA1636" s="72"/>
      <c r="OB1636" s="72"/>
      <c r="OC1636" s="72"/>
      <c r="OD1636" s="72"/>
      <c r="OE1636" s="72"/>
      <c r="OF1636" s="72"/>
      <c r="OG1636" s="72"/>
      <c r="OH1636" s="72"/>
      <c r="OI1636" s="72"/>
      <c r="OJ1636" s="72"/>
      <c r="OK1636" s="72"/>
      <c r="OL1636" s="72"/>
      <c r="OM1636" s="72"/>
      <c r="ON1636" s="72"/>
      <c r="OO1636" s="72"/>
      <c r="OP1636" s="72"/>
      <c r="OQ1636" s="72"/>
      <c r="OR1636" s="72"/>
      <c r="OS1636" s="72"/>
      <c r="OT1636" s="72"/>
      <c r="OU1636" s="72"/>
      <c r="OV1636" s="72"/>
      <c r="OW1636" s="72"/>
      <c r="OX1636" s="72"/>
      <c r="OY1636" s="72"/>
      <c r="OZ1636" s="72"/>
      <c r="PA1636" s="72"/>
      <c r="PB1636" s="72"/>
      <c r="PC1636" s="72"/>
      <c r="PD1636" s="72"/>
      <c r="PE1636" s="72"/>
      <c r="PF1636" s="72"/>
      <c r="PG1636" s="72"/>
      <c r="PH1636" s="72"/>
      <c r="PI1636" s="72"/>
      <c r="PJ1636" s="72"/>
      <c r="PK1636" s="72"/>
      <c r="PL1636" s="72"/>
      <c r="PM1636" s="72"/>
      <c r="PN1636" s="72"/>
      <c r="PO1636" s="72"/>
      <c r="PP1636" s="72"/>
      <c r="PQ1636" s="72"/>
      <c r="PR1636" s="72"/>
      <c r="PS1636" s="72"/>
      <c r="PT1636" s="72"/>
      <c r="PU1636" s="72"/>
      <c r="PV1636" s="72"/>
      <c r="PW1636" s="72"/>
      <c r="PX1636" s="72"/>
      <c r="PY1636" s="72"/>
      <c r="PZ1636" s="72"/>
      <c r="QA1636" s="72"/>
      <c r="QB1636" s="72"/>
      <c r="QC1636" s="72"/>
      <c r="QD1636" s="72"/>
      <c r="QE1636" s="72"/>
      <c r="QF1636" s="72"/>
      <c r="QG1636" s="72"/>
      <c r="QH1636" s="72"/>
      <c r="QI1636" s="72"/>
      <c r="QJ1636" s="72"/>
      <c r="QK1636" s="72"/>
      <c r="QL1636" s="72"/>
      <c r="QM1636" s="72"/>
      <c r="QN1636" s="72"/>
      <c r="QO1636" s="72"/>
      <c r="QP1636" s="72"/>
      <c r="QQ1636" s="72"/>
      <c r="QR1636" s="72"/>
      <c r="QS1636" s="72"/>
      <c r="QT1636" s="72"/>
      <c r="QU1636" s="72"/>
      <c r="QV1636" s="72"/>
      <c r="QW1636" s="72"/>
      <c r="QX1636" s="72"/>
      <c r="QY1636" s="72"/>
      <c r="QZ1636" s="72"/>
      <c r="RA1636" s="72"/>
      <c r="RB1636" s="72"/>
      <c r="RC1636" s="72"/>
      <c r="RD1636" s="72"/>
      <c r="RE1636" s="72"/>
      <c r="RF1636" s="72"/>
      <c r="RG1636" s="72"/>
      <c r="RH1636" s="72"/>
      <c r="RI1636" s="72"/>
      <c r="RJ1636" s="72"/>
      <c r="RK1636" s="72"/>
      <c r="RL1636" s="72"/>
      <c r="RM1636" s="72"/>
      <c r="RN1636" s="72"/>
      <c r="RO1636" s="72"/>
      <c r="RP1636" s="72"/>
      <c r="RQ1636" s="72"/>
      <c r="RR1636" s="72"/>
      <c r="RS1636" s="72"/>
      <c r="RT1636" s="72"/>
      <c r="RU1636" s="72"/>
      <c r="RV1636" s="72"/>
      <c r="RW1636" s="72"/>
      <c r="RX1636" s="72"/>
      <c r="RY1636" s="72"/>
      <c r="RZ1636" s="72"/>
      <c r="SA1636" s="72"/>
      <c r="SB1636" s="72"/>
      <c r="SC1636" s="72"/>
      <c r="SD1636" s="72"/>
      <c r="SE1636" s="72"/>
      <c r="SF1636" s="72"/>
      <c r="SG1636" s="72"/>
      <c r="SH1636" s="72"/>
      <c r="SI1636" s="72"/>
      <c r="SJ1636" s="72"/>
      <c r="SK1636" s="72"/>
      <c r="SL1636" s="72"/>
      <c r="SM1636" s="72"/>
      <c r="SN1636" s="72"/>
      <c r="SO1636" s="72"/>
      <c r="SP1636" s="72"/>
      <c r="SQ1636" s="72"/>
      <c r="SR1636" s="72"/>
      <c r="SS1636" s="72"/>
      <c r="ST1636" s="72"/>
      <c r="SU1636" s="72"/>
      <c r="SV1636" s="72"/>
      <c r="SW1636" s="72"/>
      <c r="SX1636" s="72"/>
      <c r="SY1636" s="72"/>
      <c r="SZ1636" s="72"/>
      <c r="TA1636" s="72"/>
      <c r="TB1636" s="72"/>
      <c r="TC1636" s="72"/>
    </row>
    <row r="1637" spans="1:523" ht="16.5" customHeight="1" x14ac:dyDescent="0.2">
      <c r="A1637" s="20">
        <v>1141</v>
      </c>
      <c r="B1637" s="20" t="s">
        <v>72</v>
      </c>
      <c r="C1637" s="20" t="s">
        <v>147</v>
      </c>
      <c r="D1637" s="20" t="s">
        <v>38</v>
      </c>
      <c r="E1637" s="20" t="s">
        <v>1345</v>
      </c>
      <c r="F1637" s="22" t="s">
        <v>1128</v>
      </c>
      <c r="G1637" s="44" t="s">
        <v>237</v>
      </c>
      <c r="H1637" s="20" t="s">
        <v>35</v>
      </c>
      <c r="I1637" s="20" t="s">
        <v>81</v>
      </c>
      <c r="J1637" s="22" t="s">
        <v>936</v>
      </c>
      <c r="K1637" s="20" t="s">
        <v>95</v>
      </c>
      <c r="L1637" s="20" t="s">
        <v>95</v>
      </c>
      <c r="M1637" s="20" t="s">
        <v>95</v>
      </c>
      <c r="N1637" s="20" t="s">
        <v>95</v>
      </c>
      <c r="O1637" s="20" t="s">
        <v>95</v>
      </c>
      <c r="P1637" s="77">
        <v>3000000</v>
      </c>
      <c r="Q1637" s="24">
        <v>1</v>
      </c>
      <c r="R1637" s="25">
        <v>45658</v>
      </c>
      <c r="S1637" s="20" t="s">
        <v>83</v>
      </c>
      <c r="T1637" s="23">
        <v>36000000</v>
      </c>
      <c r="U1637" s="27" t="s">
        <v>100</v>
      </c>
      <c r="V1637" s="27" t="s">
        <v>100</v>
      </c>
      <c r="W1637" s="72"/>
      <c r="X1637" s="72"/>
      <c r="Y1637" s="72"/>
      <c r="Z1637" s="72"/>
      <c r="AA1637" s="72"/>
      <c r="AB1637" s="72"/>
      <c r="AC1637" s="72"/>
      <c r="AD1637" s="72"/>
      <c r="AE1637" s="72"/>
      <c r="AF1637" s="72"/>
      <c r="AG1637" s="72"/>
      <c r="AH1637" s="72"/>
      <c r="AI1637" s="72"/>
      <c r="AJ1637" s="72"/>
      <c r="AK1637" s="72"/>
      <c r="AL1637" s="72"/>
      <c r="AM1637" s="72"/>
      <c r="AN1637" s="72"/>
      <c r="AO1637" s="72"/>
      <c r="AP1637" s="72"/>
      <c r="AQ1637" s="72"/>
      <c r="AR1637" s="72"/>
      <c r="AS1637" s="72"/>
      <c r="AT1637" s="72"/>
      <c r="AU1637" s="72"/>
      <c r="AV1637" s="72"/>
      <c r="AW1637" s="72"/>
      <c r="AX1637" s="72"/>
      <c r="AY1637" s="72"/>
      <c r="AZ1637" s="72"/>
      <c r="BA1637" s="72"/>
      <c r="BB1637" s="72"/>
      <c r="BC1637" s="72"/>
      <c r="BD1637" s="72"/>
      <c r="BE1637" s="72"/>
      <c r="BF1637" s="72"/>
      <c r="BG1637" s="72"/>
      <c r="BH1637" s="72"/>
      <c r="BI1637" s="72"/>
      <c r="BJ1637" s="72"/>
      <c r="BK1637" s="72"/>
      <c r="BL1637" s="72"/>
      <c r="BM1637" s="72"/>
      <c r="BN1637" s="72"/>
      <c r="BO1637" s="72"/>
      <c r="BP1637" s="72"/>
      <c r="BQ1637" s="72"/>
      <c r="BR1637" s="72"/>
      <c r="BS1637" s="72"/>
      <c r="BT1637" s="72"/>
      <c r="BU1637" s="72"/>
      <c r="BV1637" s="72"/>
      <c r="BW1637" s="72"/>
      <c r="BX1637" s="72"/>
      <c r="BY1637" s="72"/>
      <c r="BZ1637" s="72"/>
      <c r="CA1637" s="72"/>
      <c r="CB1637" s="72"/>
      <c r="CC1637" s="72"/>
      <c r="CD1637" s="72"/>
      <c r="CE1637" s="72"/>
      <c r="CF1637" s="72"/>
      <c r="CG1637" s="72"/>
      <c r="CH1637" s="72"/>
      <c r="CI1637" s="72"/>
      <c r="CJ1637" s="72"/>
      <c r="CK1637" s="72"/>
      <c r="CL1637" s="72"/>
      <c r="CM1637" s="72"/>
      <c r="CN1637" s="72"/>
      <c r="CO1637" s="72"/>
      <c r="CP1637" s="72"/>
      <c r="CQ1637" s="72"/>
      <c r="CR1637" s="72"/>
      <c r="CS1637" s="72"/>
      <c r="CT1637" s="72"/>
      <c r="CU1637" s="72"/>
      <c r="CV1637" s="72"/>
      <c r="CW1637" s="72"/>
      <c r="CX1637" s="72"/>
      <c r="CY1637" s="72"/>
      <c r="CZ1637" s="72"/>
      <c r="DA1637" s="72"/>
      <c r="DB1637" s="72"/>
      <c r="DC1637" s="72"/>
      <c r="DD1637" s="72"/>
      <c r="DE1637" s="72"/>
      <c r="DF1637" s="72"/>
      <c r="DG1637" s="72"/>
      <c r="DH1637" s="72"/>
      <c r="DI1637" s="72"/>
      <c r="DJ1637" s="72"/>
      <c r="DK1637" s="72"/>
      <c r="DL1637" s="72"/>
      <c r="DM1637" s="72"/>
      <c r="DN1637" s="72"/>
      <c r="DO1637" s="72"/>
      <c r="DP1637" s="72"/>
      <c r="DQ1637" s="72"/>
      <c r="DR1637" s="72"/>
      <c r="DS1637" s="72"/>
      <c r="DT1637" s="72"/>
      <c r="DU1637" s="72"/>
      <c r="DV1637" s="72"/>
      <c r="DW1637" s="72"/>
      <c r="DX1637" s="72"/>
      <c r="DY1637" s="72"/>
      <c r="DZ1637" s="72"/>
      <c r="EA1637" s="72"/>
      <c r="EB1637" s="72"/>
      <c r="EC1637" s="72"/>
      <c r="ED1637" s="72"/>
      <c r="EE1637" s="72"/>
      <c r="EF1637" s="72"/>
      <c r="EG1637" s="72"/>
      <c r="EH1637" s="72"/>
      <c r="EI1637" s="72"/>
      <c r="EJ1637" s="72"/>
      <c r="EK1637" s="72"/>
      <c r="EL1637" s="72"/>
      <c r="EM1637" s="72"/>
      <c r="EN1637" s="72"/>
      <c r="EO1637" s="72"/>
      <c r="EP1637" s="72"/>
      <c r="EQ1637" s="72"/>
      <c r="ER1637" s="72"/>
      <c r="ES1637" s="72"/>
      <c r="ET1637" s="72"/>
      <c r="EU1637" s="72"/>
      <c r="EV1637" s="72"/>
      <c r="EW1637" s="72"/>
      <c r="EX1637" s="72"/>
      <c r="EY1637" s="72"/>
      <c r="EZ1637" s="72"/>
      <c r="FA1637" s="72"/>
      <c r="FB1637" s="72"/>
      <c r="FC1637" s="72"/>
      <c r="FD1637" s="72"/>
      <c r="FE1637" s="72"/>
      <c r="FF1637" s="72"/>
      <c r="FG1637" s="72"/>
      <c r="FH1637" s="72"/>
      <c r="FI1637" s="72"/>
      <c r="FJ1637" s="72"/>
      <c r="FK1637" s="72"/>
      <c r="FL1637" s="72"/>
      <c r="FM1637" s="72"/>
      <c r="FN1637" s="72"/>
      <c r="FO1637" s="72"/>
      <c r="FP1637" s="72"/>
      <c r="FQ1637" s="72"/>
      <c r="FR1637" s="72"/>
      <c r="FS1637" s="72"/>
      <c r="FT1637" s="72"/>
      <c r="FU1637" s="72"/>
      <c r="FV1637" s="72"/>
      <c r="FW1637" s="72"/>
      <c r="FX1637" s="72"/>
      <c r="FY1637" s="72"/>
      <c r="FZ1637" s="72"/>
      <c r="GA1637" s="72"/>
      <c r="GB1637" s="72"/>
      <c r="GC1637" s="72"/>
      <c r="GD1637" s="72"/>
      <c r="GE1637" s="72"/>
      <c r="GF1637" s="72"/>
      <c r="GG1637" s="72"/>
      <c r="GH1637" s="72"/>
      <c r="GI1637" s="72"/>
      <c r="GJ1637" s="72"/>
      <c r="GK1637" s="72"/>
      <c r="GL1637" s="72"/>
      <c r="GM1637" s="72"/>
      <c r="GN1637" s="72"/>
      <c r="GO1637" s="72"/>
      <c r="GP1637" s="72"/>
      <c r="GQ1637" s="72"/>
      <c r="GR1637" s="72"/>
      <c r="GS1637" s="72"/>
      <c r="GT1637" s="72"/>
      <c r="GU1637" s="72"/>
      <c r="GV1637" s="72"/>
      <c r="GW1637" s="72"/>
      <c r="GX1637" s="72"/>
      <c r="GY1637" s="72"/>
      <c r="GZ1637" s="72"/>
      <c r="HA1637" s="72"/>
      <c r="HB1637" s="72"/>
      <c r="HC1637" s="72"/>
      <c r="HD1637" s="72"/>
      <c r="HE1637" s="72"/>
      <c r="HF1637" s="72"/>
      <c r="HG1637" s="72"/>
      <c r="HH1637" s="72"/>
      <c r="HI1637" s="72"/>
      <c r="HJ1637" s="72"/>
      <c r="HK1637" s="72"/>
      <c r="HL1637" s="72"/>
      <c r="HM1637" s="72"/>
      <c r="HN1637" s="72"/>
      <c r="HO1637" s="72"/>
      <c r="HP1637" s="72"/>
      <c r="HQ1637" s="72"/>
      <c r="HR1637" s="72"/>
      <c r="HS1637" s="72"/>
      <c r="HT1637" s="72"/>
      <c r="HU1637" s="72"/>
      <c r="HV1637" s="72"/>
      <c r="HW1637" s="72"/>
      <c r="HX1637" s="72"/>
      <c r="HY1637" s="72"/>
      <c r="HZ1637" s="72"/>
      <c r="IA1637" s="72"/>
      <c r="IB1637" s="72"/>
      <c r="IC1637" s="72"/>
      <c r="ID1637" s="72"/>
      <c r="IE1637" s="72"/>
      <c r="IF1637" s="72"/>
      <c r="IG1637" s="72"/>
      <c r="IH1637" s="72"/>
      <c r="II1637" s="72"/>
      <c r="IJ1637" s="72"/>
      <c r="IK1637" s="72"/>
      <c r="IL1637" s="72"/>
      <c r="IM1637" s="72"/>
      <c r="IN1637" s="72"/>
      <c r="IO1637" s="72"/>
      <c r="IP1637" s="72"/>
      <c r="IQ1637" s="72"/>
      <c r="IR1637" s="72"/>
      <c r="IS1637" s="72"/>
      <c r="IT1637" s="72"/>
      <c r="IU1637" s="72"/>
      <c r="IV1637" s="72"/>
      <c r="IW1637" s="72"/>
      <c r="IX1637" s="72"/>
      <c r="IY1637" s="72"/>
      <c r="IZ1637" s="72"/>
      <c r="JA1637" s="72"/>
      <c r="JB1637" s="72"/>
      <c r="JC1637" s="72"/>
      <c r="JD1637" s="72"/>
      <c r="JE1637" s="72"/>
      <c r="JF1637" s="72"/>
      <c r="JG1637" s="72"/>
      <c r="JH1637" s="72"/>
      <c r="JI1637" s="72"/>
      <c r="JJ1637" s="72"/>
      <c r="JK1637" s="72"/>
      <c r="JL1637" s="72"/>
      <c r="JM1637" s="72"/>
      <c r="JN1637" s="72"/>
      <c r="JO1637" s="72"/>
      <c r="JP1637" s="72"/>
      <c r="JQ1637" s="72"/>
      <c r="JR1637" s="72"/>
      <c r="JS1637" s="72"/>
      <c r="JT1637" s="72"/>
      <c r="JU1637" s="72"/>
      <c r="JV1637" s="72"/>
      <c r="JW1637" s="72"/>
      <c r="JX1637" s="72"/>
      <c r="JY1637" s="72"/>
      <c r="JZ1637" s="72"/>
      <c r="KA1637" s="72"/>
      <c r="KB1637" s="72"/>
      <c r="KC1637" s="72"/>
      <c r="KD1637" s="72"/>
      <c r="KE1637" s="72"/>
      <c r="KF1637" s="72"/>
      <c r="KG1637" s="72"/>
      <c r="KH1637" s="72"/>
      <c r="KI1637" s="72"/>
      <c r="KJ1637" s="72"/>
      <c r="KK1637" s="72"/>
      <c r="KL1637" s="72"/>
      <c r="KM1637" s="72"/>
      <c r="KN1637" s="72"/>
      <c r="KO1637" s="72"/>
      <c r="KP1637" s="72"/>
      <c r="KQ1637" s="72"/>
      <c r="KR1637" s="72"/>
      <c r="KS1637" s="72"/>
      <c r="KT1637" s="72"/>
      <c r="KU1637" s="72"/>
      <c r="KV1637" s="72"/>
      <c r="KW1637" s="72"/>
      <c r="KX1637" s="72"/>
      <c r="KY1637" s="72"/>
      <c r="KZ1637" s="72"/>
      <c r="LA1637" s="72"/>
      <c r="LB1637" s="72"/>
      <c r="LC1637" s="72"/>
      <c r="LD1637" s="72"/>
      <c r="LE1637" s="72"/>
      <c r="LF1637" s="72"/>
      <c r="LG1637" s="72"/>
      <c r="LH1637" s="72"/>
      <c r="LI1637" s="72"/>
      <c r="LJ1637" s="72"/>
      <c r="LK1637" s="72"/>
      <c r="LL1637" s="72"/>
      <c r="LM1637" s="72"/>
      <c r="LN1637" s="72"/>
      <c r="LO1637" s="72"/>
      <c r="LP1637" s="72"/>
      <c r="LQ1637" s="72"/>
      <c r="LR1637" s="72"/>
      <c r="LS1637" s="72"/>
      <c r="LT1637" s="72"/>
      <c r="LU1637" s="72"/>
      <c r="LV1637" s="72"/>
      <c r="LW1637" s="72"/>
      <c r="LX1637" s="72"/>
      <c r="LY1637" s="72"/>
      <c r="LZ1637" s="72"/>
      <c r="MA1637" s="72"/>
      <c r="MB1637" s="72"/>
      <c r="MC1637" s="72"/>
      <c r="MD1637" s="72"/>
      <c r="ME1637" s="72"/>
      <c r="MF1637" s="72"/>
      <c r="MG1637" s="72"/>
      <c r="MH1637" s="72"/>
      <c r="MI1637" s="72"/>
      <c r="MJ1637" s="72"/>
      <c r="MK1637" s="72"/>
      <c r="ML1637" s="72"/>
      <c r="MM1637" s="72"/>
      <c r="MN1637" s="72"/>
      <c r="MO1637" s="72"/>
      <c r="MP1637" s="72"/>
      <c r="MQ1637" s="72"/>
      <c r="MR1637" s="72"/>
      <c r="MS1637" s="72"/>
      <c r="MT1637" s="72"/>
      <c r="MU1637" s="72"/>
      <c r="MV1637" s="72"/>
      <c r="MW1637" s="72"/>
      <c r="MX1637" s="72"/>
      <c r="MY1637" s="72"/>
      <c r="MZ1637" s="72"/>
      <c r="NA1637" s="72"/>
      <c r="NB1637" s="72"/>
      <c r="NC1637" s="72"/>
      <c r="ND1637" s="72"/>
      <c r="NE1637" s="72"/>
      <c r="NF1637" s="72"/>
      <c r="NG1637" s="72"/>
      <c r="NH1637" s="72"/>
      <c r="NI1637" s="72"/>
      <c r="NJ1637" s="72"/>
      <c r="NK1637" s="72"/>
      <c r="NL1637" s="72"/>
      <c r="NM1637" s="72"/>
      <c r="NN1637" s="72"/>
      <c r="NO1637" s="72"/>
      <c r="NP1637" s="72"/>
      <c r="NQ1637" s="72"/>
      <c r="NR1637" s="72"/>
      <c r="NS1637" s="72"/>
      <c r="NT1637" s="72"/>
      <c r="NU1637" s="72"/>
      <c r="NV1637" s="72"/>
      <c r="NW1637" s="72"/>
      <c r="NX1637" s="72"/>
      <c r="NY1637" s="72"/>
      <c r="NZ1637" s="72"/>
      <c r="OA1637" s="72"/>
      <c r="OB1637" s="72"/>
      <c r="OC1637" s="72"/>
      <c r="OD1637" s="72"/>
      <c r="OE1637" s="72"/>
      <c r="OF1637" s="72"/>
      <c r="OG1637" s="72"/>
      <c r="OH1637" s="72"/>
      <c r="OI1637" s="72"/>
      <c r="OJ1637" s="72"/>
      <c r="OK1637" s="72"/>
      <c r="OL1637" s="72"/>
      <c r="OM1637" s="72"/>
      <c r="ON1637" s="72"/>
      <c r="OO1637" s="72"/>
      <c r="OP1637" s="72"/>
      <c r="OQ1637" s="72"/>
      <c r="OR1637" s="72"/>
      <c r="OS1637" s="72"/>
      <c r="OT1637" s="72"/>
      <c r="OU1637" s="72"/>
      <c r="OV1637" s="72"/>
      <c r="OW1637" s="72"/>
      <c r="OX1637" s="72"/>
      <c r="OY1637" s="72"/>
      <c r="OZ1637" s="72"/>
      <c r="PA1637" s="72"/>
      <c r="PB1637" s="72"/>
      <c r="PC1637" s="72"/>
      <c r="PD1637" s="72"/>
      <c r="PE1637" s="72"/>
      <c r="PF1637" s="72"/>
      <c r="PG1637" s="72"/>
      <c r="PH1637" s="72"/>
      <c r="PI1637" s="72"/>
      <c r="PJ1637" s="72"/>
      <c r="PK1637" s="72"/>
      <c r="PL1637" s="72"/>
      <c r="PM1637" s="72"/>
      <c r="PN1637" s="72"/>
      <c r="PO1637" s="72"/>
      <c r="PP1637" s="72"/>
      <c r="PQ1637" s="72"/>
      <c r="PR1637" s="72"/>
      <c r="PS1637" s="72"/>
      <c r="PT1637" s="72"/>
      <c r="PU1637" s="72"/>
      <c r="PV1637" s="72"/>
      <c r="PW1637" s="72"/>
      <c r="PX1637" s="72"/>
      <c r="PY1637" s="72"/>
      <c r="PZ1637" s="72"/>
      <c r="QA1637" s="72"/>
      <c r="QB1637" s="72"/>
      <c r="QC1637" s="72"/>
      <c r="QD1637" s="72"/>
      <c r="QE1637" s="72"/>
      <c r="QF1637" s="72"/>
      <c r="QG1637" s="72"/>
      <c r="QH1637" s="72"/>
      <c r="QI1637" s="72"/>
      <c r="QJ1637" s="72"/>
      <c r="QK1637" s="72"/>
      <c r="QL1637" s="72"/>
      <c r="QM1637" s="72"/>
      <c r="QN1637" s="72"/>
      <c r="QO1637" s="72"/>
      <c r="QP1637" s="72"/>
      <c r="QQ1637" s="72"/>
      <c r="QR1637" s="72"/>
      <c r="QS1637" s="72"/>
      <c r="QT1637" s="72"/>
      <c r="QU1637" s="72"/>
      <c r="QV1637" s="72"/>
      <c r="QW1637" s="72"/>
      <c r="QX1637" s="72"/>
      <c r="QY1637" s="72"/>
      <c r="QZ1637" s="72"/>
      <c r="RA1637" s="72"/>
      <c r="RB1637" s="72"/>
      <c r="RC1637" s="72"/>
      <c r="RD1637" s="72"/>
      <c r="RE1637" s="72"/>
      <c r="RF1637" s="72"/>
      <c r="RG1637" s="72"/>
      <c r="RH1637" s="72"/>
      <c r="RI1637" s="72"/>
      <c r="RJ1637" s="72"/>
      <c r="RK1637" s="72"/>
      <c r="RL1637" s="72"/>
      <c r="RM1637" s="72"/>
      <c r="RN1637" s="72"/>
      <c r="RO1637" s="72"/>
      <c r="RP1637" s="72"/>
      <c r="RQ1637" s="72"/>
      <c r="RR1637" s="72"/>
      <c r="RS1637" s="72"/>
      <c r="RT1637" s="72"/>
      <c r="RU1637" s="72"/>
      <c r="RV1637" s="72"/>
      <c r="RW1637" s="72"/>
      <c r="RX1637" s="72"/>
      <c r="RY1637" s="72"/>
      <c r="RZ1637" s="72"/>
      <c r="SA1637" s="72"/>
      <c r="SB1637" s="72"/>
      <c r="SC1637" s="72"/>
      <c r="SD1637" s="72"/>
      <c r="SE1637" s="72"/>
      <c r="SF1637" s="72"/>
      <c r="SG1637" s="72"/>
      <c r="SH1637" s="72"/>
      <c r="SI1637" s="72"/>
      <c r="SJ1637" s="72"/>
      <c r="SK1637" s="72"/>
      <c r="SL1637" s="72"/>
      <c r="SM1637" s="72"/>
      <c r="SN1637" s="72"/>
      <c r="SO1637" s="72"/>
      <c r="SP1637" s="72"/>
      <c r="SQ1637" s="72"/>
      <c r="SR1637" s="72"/>
      <c r="SS1637" s="72"/>
      <c r="ST1637" s="72"/>
      <c r="SU1637" s="72"/>
      <c r="SV1637" s="72"/>
      <c r="SW1637" s="72"/>
      <c r="SX1637" s="72"/>
      <c r="SY1637" s="72"/>
      <c r="SZ1637" s="72"/>
      <c r="TA1637" s="72"/>
      <c r="TB1637" s="72"/>
      <c r="TC1637" s="72"/>
    </row>
    <row r="1638" spans="1:523" ht="16.5" customHeight="1" x14ac:dyDescent="0.2">
      <c r="A1638" s="20">
        <v>1142</v>
      </c>
      <c r="B1638" s="20" t="s">
        <v>72</v>
      </c>
      <c r="C1638" s="20" t="s">
        <v>147</v>
      </c>
      <c r="D1638" s="20" t="s">
        <v>38</v>
      </c>
      <c r="E1638" s="20" t="s">
        <v>1347</v>
      </c>
      <c r="F1638" s="22" t="s">
        <v>383</v>
      </c>
      <c r="G1638" s="44" t="s">
        <v>37</v>
      </c>
      <c r="H1638" s="20" t="s">
        <v>154</v>
      </c>
      <c r="I1638" s="20" t="s">
        <v>81</v>
      </c>
      <c r="J1638" s="22" t="s">
        <v>936</v>
      </c>
      <c r="K1638" s="20" t="s">
        <v>95</v>
      </c>
      <c r="L1638" s="20" t="s">
        <v>95</v>
      </c>
      <c r="M1638" s="20" t="s">
        <v>95</v>
      </c>
      <c r="N1638" s="20" t="s">
        <v>95</v>
      </c>
      <c r="O1638" s="20" t="s">
        <v>95</v>
      </c>
      <c r="P1638" s="77">
        <v>3000000</v>
      </c>
      <c r="Q1638" s="24">
        <v>1</v>
      </c>
      <c r="R1638" s="25">
        <v>45658</v>
      </c>
      <c r="S1638" s="20" t="s">
        <v>83</v>
      </c>
      <c r="T1638" s="23">
        <v>36000000</v>
      </c>
      <c r="U1638" s="27" t="s">
        <v>100</v>
      </c>
      <c r="V1638" s="27" t="s">
        <v>100</v>
      </c>
      <c r="W1638" s="72"/>
      <c r="X1638" s="72"/>
      <c r="Y1638" s="72"/>
      <c r="Z1638" s="72"/>
      <c r="AA1638" s="72"/>
      <c r="AB1638" s="72"/>
      <c r="AC1638" s="72"/>
      <c r="AD1638" s="72"/>
      <c r="AE1638" s="72"/>
      <c r="AF1638" s="72"/>
      <c r="AG1638" s="72"/>
      <c r="AH1638" s="72"/>
      <c r="AI1638" s="72"/>
      <c r="AJ1638" s="72"/>
      <c r="AK1638" s="72"/>
      <c r="AL1638" s="72"/>
      <c r="AM1638" s="72"/>
      <c r="AN1638" s="72"/>
      <c r="AO1638" s="72"/>
      <c r="AP1638" s="72"/>
      <c r="AQ1638" s="72"/>
      <c r="AR1638" s="72"/>
      <c r="AS1638" s="72"/>
      <c r="AT1638" s="72"/>
      <c r="AU1638" s="72"/>
      <c r="AV1638" s="72"/>
      <c r="AW1638" s="72"/>
      <c r="AX1638" s="72"/>
      <c r="AY1638" s="72"/>
      <c r="AZ1638" s="72"/>
      <c r="BA1638" s="72"/>
      <c r="BB1638" s="72"/>
      <c r="BC1638" s="72"/>
      <c r="BD1638" s="72"/>
      <c r="BE1638" s="72"/>
      <c r="BF1638" s="72"/>
      <c r="BG1638" s="72"/>
      <c r="BH1638" s="72"/>
      <c r="BI1638" s="72"/>
      <c r="BJ1638" s="72"/>
      <c r="BK1638" s="72"/>
      <c r="BL1638" s="72"/>
      <c r="BM1638" s="72"/>
      <c r="BN1638" s="72"/>
      <c r="BO1638" s="72"/>
      <c r="BP1638" s="72"/>
      <c r="BQ1638" s="72"/>
      <c r="BR1638" s="72"/>
      <c r="BS1638" s="72"/>
      <c r="BT1638" s="72"/>
      <c r="BU1638" s="72"/>
      <c r="BV1638" s="72"/>
      <c r="BW1638" s="72"/>
      <c r="BX1638" s="72"/>
      <c r="BY1638" s="72"/>
      <c r="BZ1638" s="72"/>
      <c r="CA1638" s="72"/>
      <c r="CB1638" s="72"/>
      <c r="CC1638" s="72"/>
      <c r="CD1638" s="72"/>
      <c r="CE1638" s="72"/>
      <c r="CF1638" s="72"/>
      <c r="CG1638" s="72"/>
      <c r="CH1638" s="72"/>
      <c r="CI1638" s="72"/>
      <c r="CJ1638" s="72"/>
      <c r="CK1638" s="72"/>
      <c r="CL1638" s="72"/>
      <c r="CM1638" s="72"/>
      <c r="CN1638" s="72"/>
      <c r="CO1638" s="72"/>
      <c r="CP1638" s="72"/>
      <c r="CQ1638" s="72"/>
      <c r="CR1638" s="72"/>
      <c r="CS1638" s="72"/>
      <c r="CT1638" s="72"/>
      <c r="CU1638" s="72"/>
      <c r="CV1638" s="72"/>
      <c r="CW1638" s="72"/>
      <c r="CX1638" s="72"/>
      <c r="CY1638" s="72"/>
      <c r="CZ1638" s="72"/>
      <c r="DA1638" s="72"/>
      <c r="DB1638" s="72"/>
      <c r="DC1638" s="72"/>
      <c r="DD1638" s="72"/>
      <c r="DE1638" s="72"/>
      <c r="DF1638" s="72"/>
      <c r="DG1638" s="72"/>
      <c r="DH1638" s="72"/>
      <c r="DI1638" s="72"/>
      <c r="DJ1638" s="72"/>
      <c r="DK1638" s="72"/>
      <c r="DL1638" s="72"/>
      <c r="DM1638" s="72"/>
      <c r="DN1638" s="72"/>
      <c r="DO1638" s="72"/>
      <c r="DP1638" s="72"/>
      <c r="DQ1638" s="72"/>
      <c r="DR1638" s="72"/>
      <c r="DS1638" s="72"/>
      <c r="DT1638" s="72"/>
      <c r="DU1638" s="72"/>
      <c r="DV1638" s="72"/>
      <c r="DW1638" s="72"/>
      <c r="DX1638" s="72"/>
      <c r="DY1638" s="72"/>
      <c r="DZ1638" s="72"/>
      <c r="EA1638" s="72"/>
      <c r="EB1638" s="72"/>
      <c r="EC1638" s="72"/>
      <c r="ED1638" s="72"/>
      <c r="EE1638" s="72"/>
      <c r="EF1638" s="72"/>
      <c r="EG1638" s="72"/>
      <c r="EH1638" s="72"/>
      <c r="EI1638" s="72"/>
      <c r="EJ1638" s="72"/>
      <c r="EK1638" s="72"/>
      <c r="EL1638" s="72"/>
      <c r="EM1638" s="72"/>
      <c r="EN1638" s="72"/>
      <c r="EO1638" s="72"/>
      <c r="EP1638" s="72"/>
      <c r="EQ1638" s="72"/>
      <c r="ER1638" s="72"/>
      <c r="ES1638" s="72"/>
      <c r="ET1638" s="72"/>
      <c r="EU1638" s="72"/>
      <c r="EV1638" s="72"/>
      <c r="EW1638" s="72"/>
      <c r="EX1638" s="72"/>
      <c r="EY1638" s="72"/>
      <c r="EZ1638" s="72"/>
      <c r="FA1638" s="72"/>
      <c r="FB1638" s="72"/>
      <c r="FC1638" s="72"/>
      <c r="FD1638" s="72"/>
      <c r="FE1638" s="72"/>
      <c r="FF1638" s="72"/>
      <c r="FG1638" s="72"/>
      <c r="FH1638" s="72"/>
      <c r="FI1638" s="72"/>
      <c r="FJ1638" s="72"/>
      <c r="FK1638" s="72"/>
      <c r="FL1638" s="72"/>
      <c r="FM1638" s="72"/>
      <c r="FN1638" s="72"/>
      <c r="FO1638" s="72"/>
      <c r="FP1638" s="72"/>
      <c r="FQ1638" s="72"/>
      <c r="FR1638" s="72"/>
      <c r="FS1638" s="72"/>
      <c r="FT1638" s="72"/>
      <c r="FU1638" s="72"/>
      <c r="FV1638" s="72"/>
      <c r="FW1638" s="72"/>
      <c r="FX1638" s="72"/>
      <c r="FY1638" s="72"/>
      <c r="FZ1638" s="72"/>
      <c r="GA1638" s="72"/>
      <c r="GB1638" s="72"/>
      <c r="GC1638" s="72"/>
      <c r="GD1638" s="72"/>
      <c r="GE1638" s="72"/>
      <c r="GF1638" s="72"/>
      <c r="GG1638" s="72"/>
      <c r="GH1638" s="72"/>
      <c r="GI1638" s="72"/>
      <c r="GJ1638" s="72"/>
      <c r="GK1638" s="72"/>
      <c r="GL1638" s="72"/>
      <c r="GM1638" s="72"/>
      <c r="GN1638" s="72"/>
      <c r="GO1638" s="72"/>
      <c r="GP1638" s="72"/>
      <c r="GQ1638" s="72"/>
      <c r="GR1638" s="72"/>
      <c r="GS1638" s="72"/>
      <c r="GT1638" s="72"/>
      <c r="GU1638" s="72"/>
      <c r="GV1638" s="72"/>
      <c r="GW1638" s="72"/>
      <c r="GX1638" s="72"/>
      <c r="GY1638" s="72"/>
      <c r="GZ1638" s="72"/>
      <c r="HA1638" s="72"/>
      <c r="HB1638" s="72"/>
      <c r="HC1638" s="72"/>
      <c r="HD1638" s="72"/>
      <c r="HE1638" s="72"/>
      <c r="HF1638" s="72"/>
      <c r="HG1638" s="72"/>
      <c r="HH1638" s="72"/>
      <c r="HI1638" s="72"/>
      <c r="HJ1638" s="72"/>
      <c r="HK1638" s="72"/>
      <c r="HL1638" s="72"/>
      <c r="HM1638" s="72"/>
      <c r="HN1638" s="72"/>
      <c r="HO1638" s="72"/>
      <c r="HP1638" s="72"/>
      <c r="HQ1638" s="72"/>
      <c r="HR1638" s="72"/>
      <c r="HS1638" s="72"/>
      <c r="HT1638" s="72"/>
      <c r="HU1638" s="72"/>
      <c r="HV1638" s="72"/>
      <c r="HW1638" s="72"/>
      <c r="HX1638" s="72"/>
      <c r="HY1638" s="72"/>
      <c r="HZ1638" s="72"/>
      <c r="IA1638" s="72"/>
      <c r="IB1638" s="72"/>
      <c r="IC1638" s="72"/>
      <c r="ID1638" s="72"/>
      <c r="IE1638" s="72"/>
      <c r="IF1638" s="72"/>
      <c r="IG1638" s="72"/>
      <c r="IH1638" s="72"/>
      <c r="II1638" s="72"/>
      <c r="IJ1638" s="72"/>
      <c r="IK1638" s="72"/>
      <c r="IL1638" s="72"/>
      <c r="IM1638" s="72"/>
      <c r="IN1638" s="72"/>
      <c r="IO1638" s="72"/>
      <c r="IP1638" s="72"/>
      <c r="IQ1638" s="72"/>
      <c r="IR1638" s="72"/>
      <c r="IS1638" s="72"/>
      <c r="IT1638" s="72"/>
      <c r="IU1638" s="72"/>
      <c r="IV1638" s="72"/>
      <c r="IW1638" s="72"/>
      <c r="IX1638" s="72"/>
      <c r="IY1638" s="72"/>
      <c r="IZ1638" s="72"/>
      <c r="JA1638" s="72"/>
      <c r="JB1638" s="72"/>
      <c r="JC1638" s="72"/>
      <c r="JD1638" s="72"/>
      <c r="JE1638" s="72"/>
      <c r="JF1638" s="72"/>
      <c r="JG1638" s="72"/>
      <c r="JH1638" s="72"/>
      <c r="JI1638" s="72"/>
      <c r="JJ1638" s="72"/>
      <c r="JK1638" s="72"/>
      <c r="JL1638" s="72"/>
      <c r="JM1638" s="72"/>
      <c r="JN1638" s="72"/>
      <c r="JO1638" s="72"/>
      <c r="JP1638" s="72"/>
      <c r="JQ1638" s="72"/>
      <c r="JR1638" s="72"/>
      <c r="JS1638" s="72"/>
      <c r="JT1638" s="72"/>
      <c r="JU1638" s="72"/>
      <c r="JV1638" s="72"/>
      <c r="JW1638" s="72"/>
      <c r="JX1638" s="72"/>
      <c r="JY1638" s="72"/>
      <c r="JZ1638" s="72"/>
      <c r="KA1638" s="72"/>
      <c r="KB1638" s="72"/>
      <c r="KC1638" s="72"/>
      <c r="KD1638" s="72"/>
      <c r="KE1638" s="72"/>
      <c r="KF1638" s="72"/>
      <c r="KG1638" s="72"/>
      <c r="KH1638" s="72"/>
      <c r="KI1638" s="72"/>
      <c r="KJ1638" s="72"/>
      <c r="KK1638" s="72"/>
      <c r="KL1638" s="72"/>
      <c r="KM1638" s="72"/>
      <c r="KN1638" s="72"/>
      <c r="KO1638" s="72"/>
      <c r="KP1638" s="72"/>
      <c r="KQ1638" s="72"/>
      <c r="KR1638" s="72"/>
      <c r="KS1638" s="72"/>
      <c r="KT1638" s="72"/>
      <c r="KU1638" s="72"/>
      <c r="KV1638" s="72"/>
      <c r="KW1638" s="72"/>
      <c r="KX1638" s="72"/>
      <c r="KY1638" s="72"/>
      <c r="KZ1638" s="72"/>
      <c r="LA1638" s="72"/>
      <c r="LB1638" s="72"/>
      <c r="LC1638" s="72"/>
      <c r="LD1638" s="72"/>
      <c r="LE1638" s="72"/>
      <c r="LF1638" s="72"/>
      <c r="LG1638" s="72"/>
      <c r="LH1638" s="72"/>
      <c r="LI1638" s="72"/>
      <c r="LJ1638" s="72"/>
      <c r="LK1638" s="72"/>
      <c r="LL1638" s="72"/>
      <c r="LM1638" s="72"/>
      <c r="LN1638" s="72"/>
      <c r="LO1638" s="72"/>
      <c r="LP1638" s="72"/>
      <c r="LQ1638" s="72"/>
      <c r="LR1638" s="72"/>
      <c r="LS1638" s="72"/>
      <c r="LT1638" s="72"/>
      <c r="LU1638" s="72"/>
      <c r="LV1638" s="72"/>
      <c r="LW1638" s="72"/>
      <c r="LX1638" s="72"/>
      <c r="LY1638" s="72"/>
      <c r="LZ1638" s="72"/>
      <c r="MA1638" s="72"/>
      <c r="MB1638" s="72"/>
      <c r="MC1638" s="72"/>
      <c r="MD1638" s="72"/>
      <c r="ME1638" s="72"/>
      <c r="MF1638" s="72"/>
      <c r="MG1638" s="72"/>
      <c r="MH1638" s="72"/>
      <c r="MI1638" s="72"/>
      <c r="MJ1638" s="72"/>
      <c r="MK1638" s="72"/>
      <c r="ML1638" s="72"/>
      <c r="MM1638" s="72"/>
      <c r="MN1638" s="72"/>
      <c r="MO1638" s="72"/>
      <c r="MP1638" s="72"/>
      <c r="MQ1638" s="72"/>
      <c r="MR1638" s="72"/>
      <c r="MS1638" s="72"/>
      <c r="MT1638" s="72"/>
      <c r="MU1638" s="72"/>
      <c r="MV1638" s="72"/>
      <c r="MW1638" s="72"/>
      <c r="MX1638" s="72"/>
      <c r="MY1638" s="72"/>
      <c r="MZ1638" s="72"/>
      <c r="NA1638" s="72"/>
      <c r="NB1638" s="72"/>
      <c r="NC1638" s="72"/>
      <c r="ND1638" s="72"/>
      <c r="NE1638" s="72"/>
      <c r="NF1638" s="72"/>
      <c r="NG1638" s="72"/>
      <c r="NH1638" s="72"/>
      <c r="NI1638" s="72"/>
      <c r="NJ1638" s="72"/>
      <c r="NK1638" s="72"/>
      <c r="NL1638" s="72"/>
      <c r="NM1638" s="72"/>
      <c r="NN1638" s="72"/>
      <c r="NO1638" s="72"/>
      <c r="NP1638" s="72"/>
      <c r="NQ1638" s="72"/>
      <c r="NR1638" s="72"/>
      <c r="NS1638" s="72"/>
      <c r="NT1638" s="72"/>
      <c r="NU1638" s="72"/>
      <c r="NV1638" s="72"/>
      <c r="NW1638" s="72"/>
      <c r="NX1638" s="72"/>
      <c r="NY1638" s="72"/>
      <c r="NZ1638" s="72"/>
      <c r="OA1638" s="72"/>
      <c r="OB1638" s="72"/>
      <c r="OC1638" s="72"/>
      <c r="OD1638" s="72"/>
      <c r="OE1638" s="72"/>
      <c r="OF1638" s="72"/>
      <c r="OG1638" s="72"/>
      <c r="OH1638" s="72"/>
      <c r="OI1638" s="72"/>
      <c r="OJ1638" s="72"/>
      <c r="OK1638" s="72"/>
      <c r="OL1638" s="72"/>
      <c r="OM1638" s="72"/>
      <c r="ON1638" s="72"/>
      <c r="OO1638" s="72"/>
      <c r="OP1638" s="72"/>
      <c r="OQ1638" s="72"/>
      <c r="OR1638" s="72"/>
      <c r="OS1638" s="72"/>
      <c r="OT1638" s="72"/>
      <c r="OU1638" s="72"/>
      <c r="OV1638" s="72"/>
      <c r="OW1638" s="72"/>
      <c r="OX1638" s="72"/>
      <c r="OY1638" s="72"/>
      <c r="OZ1638" s="72"/>
      <c r="PA1638" s="72"/>
      <c r="PB1638" s="72"/>
      <c r="PC1638" s="72"/>
      <c r="PD1638" s="72"/>
      <c r="PE1638" s="72"/>
      <c r="PF1638" s="72"/>
      <c r="PG1638" s="72"/>
      <c r="PH1638" s="72"/>
      <c r="PI1638" s="72"/>
      <c r="PJ1638" s="72"/>
      <c r="PK1638" s="72"/>
      <c r="PL1638" s="72"/>
      <c r="PM1638" s="72"/>
      <c r="PN1638" s="72"/>
      <c r="PO1638" s="72"/>
      <c r="PP1638" s="72"/>
      <c r="PQ1638" s="72"/>
      <c r="PR1638" s="72"/>
      <c r="PS1638" s="72"/>
      <c r="PT1638" s="72"/>
      <c r="PU1638" s="72"/>
      <c r="PV1638" s="72"/>
      <c r="PW1638" s="72"/>
      <c r="PX1638" s="72"/>
      <c r="PY1638" s="72"/>
      <c r="PZ1638" s="72"/>
      <c r="QA1638" s="72"/>
      <c r="QB1638" s="72"/>
      <c r="QC1638" s="72"/>
      <c r="QD1638" s="72"/>
      <c r="QE1638" s="72"/>
      <c r="QF1638" s="72"/>
      <c r="QG1638" s="72"/>
      <c r="QH1638" s="72"/>
      <c r="QI1638" s="72"/>
      <c r="QJ1638" s="72"/>
      <c r="QK1638" s="72"/>
      <c r="QL1638" s="72"/>
      <c r="QM1638" s="72"/>
      <c r="QN1638" s="72"/>
      <c r="QO1638" s="72"/>
      <c r="QP1638" s="72"/>
      <c r="QQ1638" s="72"/>
      <c r="QR1638" s="72"/>
      <c r="QS1638" s="72"/>
      <c r="QT1638" s="72"/>
      <c r="QU1638" s="72"/>
      <c r="QV1638" s="72"/>
      <c r="QW1638" s="72"/>
      <c r="QX1638" s="72"/>
      <c r="QY1638" s="72"/>
      <c r="QZ1638" s="72"/>
      <c r="RA1638" s="72"/>
      <c r="RB1638" s="72"/>
      <c r="RC1638" s="72"/>
      <c r="RD1638" s="72"/>
      <c r="RE1638" s="72"/>
      <c r="RF1638" s="72"/>
      <c r="RG1638" s="72"/>
      <c r="RH1638" s="72"/>
      <c r="RI1638" s="72"/>
      <c r="RJ1638" s="72"/>
      <c r="RK1638" s="72"/>
      <c r="RL1638" s="72"/>
      <c r="RM1638" s="72"/>
      <c r="RN1638" s="72"/>
      <c r="RO1638" s="72"/>
      <c r="RP1638" s="72"/>
      <c r="RQ1638" s="72"/>
      <c r="RR1638" s="72"/>
      <c r="RS1638" s="72"/>
      <c r="RT1638" s="72"/>
      <c r="RU1638" s="72"/>
      <c r="RV1638" s="72"/>
      <c r="RW1638" s="72"/>
      <c r="RX1638" s="72"/>
      <c r="RY1638" s="72"/>
      <c r="RZ1638" s="72"/>
      <c r="SA1638" s="72"/>
      <c r="SB1638" s="72"/>
      <c r="SC1638" s="72"/>
      <c r="SD1638" s="72"/>
      <c r="SE1638" s="72"/>
      <c r="SF1638" s="72"/>
      <c r="SG1638" s="72"/>
      <c r="SH1638" s="72"/>
      <c r="SI1638" s="72"/>
      <c r="SJ1638" s="72"/>
      <c r="SK1638" s="72"/>
      <c r="SL1638" s="72"/>
      <c r="SM1638" s="72"/>
      <c r="SN1638" s="72"/>
      <c r="SO1638" s="72"/>
      <c r="SP1638" s="72"/>
      <c r="SQ1638" s="72"/>
      <c r="SR1638" s="72"/>
      <c r="SS1638" s="72"/>
      <c r="ST1638" s="72"/>
      <c r="SU1638" s="72"/>
      <c r="SV1638" s="72"/>
      <c r="SW1638" s="72"/>
      <c r="SX1638" s="72"/>
      <c r="SY1638" s="72"/>
      <c r="SZ1638" s="72"/>
      <c r="TA1638" s="72"/>
      <c r="TB1638" s="72"/>
      <c r="TC1638" s="72"/>
    </row>
    <row r="1639" spans="1:523" ht="16.5" customHeight="1" x14ac:dyDescent="0.2">
      <c r="A1639" s="20">
        <v>1143</v>
      </c>
      <c r="B1639" s="20" t="s">
        <v>72</v>
      </c>
      <c r="C1639" s="20" t="s">
        <v>934</v>
      </c>
      <c r="D1639" s="20" t="s">
        <v>38</v>
      </c>
      <c r="E1639" s="20" t="s">
        <v>225</v>
      </c>
      <c r="F1639" s="22" t="s">
        <v>1129</v>
      </c>
      <c r="G1639" s="44" t="s">
        <v>37</v>
      </c>
      <c r="H1639" s="20" t="s">
        <v>225</v>
      </c>
      <c r="I1639" s="20" t="s">
        <v>81</v>
      </c>
      <c r="J1639" s="22" t="s">
        <v>936</v>
      </c>
      <c r="K1639" s="20" t="s">
        <v>95</v>
      </c>
      <c r="L1639" s="20" t="s">
        <v>95</v>
      </c>
      <c r="M1639" s="20" t="s">
        <v>95</v>
      </c>
      <c r="N1639" s="20" t="s">
        <v>95</v>
      </c>
      <c r="O1639" s="20" t="s">
        <v>95</v>
      </c>
      <c r="P1639" s="77">
        <v>2200000</v>
      </c>
      <c r="Q1639" s="24">
        <v>1</v>
      </c>
      <c r="R1639" s="25">
        <v>45658</v>
      </c>
      <c r="S1639" s="20" t="s">
        <v>83</v>
      </c>
      <c r="T1639" s="23">
        <v>26400000</v>
      </c>
      <c r="U1639" s="27" t="s">
        <v>100</v>
      </c>
      <c r="V1639" s="27" t="s">
        <v>100</v>
      </c>
      <c r="W1639" s="72"/>
      <c r="X1639" s="72"/>
      <c r="Y1639" s="72"/>
      <c r="Z1639" s="72"/>
      <c r="AA1639" s="72"/>
      <c r="AB1639" s="72"/>
      <c r="AC1639" s="72"/>
      <c r="AD1639" s="72"/>
      <c r="AE1639" s="72"/>
      <c r="AF1639" s="72"/>
      <c r="AG1639" s="72"/>
      <c r="AH1639" s="72"/>
      <c r="AI1639" s="72"/>
      <c r="AJ1639" s="72"/>
      <c r="AK1639" s="72"/>
      <c r="AL1639" s="72"/>
      <c r="AM1639" s="72"/>
      <c r="AN1639" s="72"/>
      <c r="AO1639" s="72"/>
      <c r="AP1639" s="72"/>
      <c r="AQ1639" s="72"/>
      <c r="AR1639" s="72"/>
      <c r="AS1639" s="72"/>
      <c r="AT1639" s="72"/>
      <c r="AU1639" s="72"/>
      <c r="AV1639" s="72"/>
      <c r="AW1639" s="72"/>
      <c r="AX1639" s="72"/>
      <c r="AY1639" s="72"/>
      <c r="AZ1639" s="72"/>
      <c r="BA1639" s="72"/>
      <c r="BB1639" s="72"/>
      <c r="BC1639" s="72"/>
      <c r="BD1639" s="72"/>
      <c r="BE1639" s="72"/>
      <c r="BF1639" s="72"/>
      <c r="BG1639" s="72"/>
      <c r="BH1639" s="72"/>
      <c r="BI1639" s="72"/>
      <c r="BJ1639" s="72"/>
      <c r="BK1639" s="72"/>
      <c r="BL1639" s="72"/>
      <c r="BM1639" s="72"/>
      <c r="BN1639" s="72"/>
      <c r="BO1639" s="72"/>
      <c r="BP1639" s="72"/>
      <c r="BQ1639" s="72"/>
      <c r="BR1639" s="72"/>
      <c r="BS1639" s="72"/>
      <c r="BT1639" s="72"/>
      <c r="BU1639" s="72"/>
      <c r="BV1639" s="72"/>
      <c r="BW1639" s="72"/>
      <c r="BX1639" s="72"/>
      <c r="BY1639" s="72"/>
      <c r="BZ1639" s="72"/>
      <c r="CA1639" s="72"/>
      <c r="CB1639" s="72"/>
      <c r="CC1639" s="72"/>
      <c r="CD1639" s="72"/>
      <c r="CE1639" s="72"/>
      <c r="CF1639" s="72"/>
      <c r="CG1639" s="72"/>
      <c r="CH1639" s="72"/>
      <c r="CI1639" s="72"/>
      <c r="CJ1639" s="72"/>
      <c r="CK1639" s="72"/>
      <c r="CL1639" s="72"/>
      <c r="CM1639" s="72"/>
      <c r="CN1639" s="72"/>
      <c r="CO1639" s="72"/>
      <c r="CP1639" s="72"/>
      <c r="CQ1639" s="72"/>
      <c r="CR1639" s="72"/>
      <c r="CS1639" s="72"/>
      <c r="CT1639" s="72"/>
      <c r="CU1639" s="72"/>
      <c r="CV1639" s="72"/>
      <c r="CW1639" s="72"/>
      <c r="CX1639" s="72"/>
      <c r="CY1639" s="72"/>
      <c r="CZ1639" s="72"/>
      <c r="DA1639" s="72"/>
      <c r="DB1639" s="72"/>
      <c r="DC1639" s="72"/>
      <c r="DD1639" s="72"/>
      <c r="DE1639" s="72"/>
      <c r="DF1639" s="72"/>
      <c r="DG1639" s="72"/>
      <c r="DH1639" s="72"/>
      <c r="DI1639" s="72"/>
      <c r="DJ1639" s="72"/>
      <c r="DK1639" s="72"/>
      <c r="DL1639" s="72"/>
      <c r="DM1639" s="72"/>
      <c r="DN1639" s="72"/>
      <c r="DO1639" s="72"/>
      <c r="DP1639" s="72"/>
      <c r="DQ1639" s="72"/>
      <c r="DR1639" s="72"/>
      <c r="DS1639" s="72"/>
      <c r="DT1639" s="72"/>
      <c r="DU1639" s="72"/>
      <c r="DV1639" s="72"/>
      <c r="DW1639" s="72"/>
      <c r="DX1639" s="72"/>
      <c r="DY1639" s="72"/>
      <c r="DZ1639" s="72"/>
      <c r="EA1639" s="72"/>
      <c r="EB1639" s="72"/>
      <c r="EC1639" s="72"/>
      <c r="ED1639" s="72"/>
      <c r="EE1639" s="72"/>
      <c r="EF1639" s="72"/>
      <c r="EG1639" s="72"/>
      <c r="EH1639" s="72"/>
      <c r="EI1639" s="72"/>
      <c r="EJ1639" s="72"/>
      <c r="EK1639" s="72"/>
      <c r="EL1639" s="72"/>
      <c r="EM1639" s="72"/>
      <c r="EN1639" s="72"/>
      <c r="EO1639" s="72"/>
      <c r="EP1639" s="72"/>
      <c r="EQ1639" s="72"/>
      <c r="ER1639" s="72"/>
      <c r="ES1639" s="72"/>
      <c r="ET1639" s="72"/>
      <c r="EU1639" s="72"/>
      <c r="EV1639" s="72"/>
      <c r="EW1639" s="72"/>
      <c r="EX1639" s="72"/>
      <c r="EY1639" s="72"/>
      <c r="EZ1639" s="72"/>
      <c r="FA1639" s="72"/>
      <c r="FB1639" s="72"/>
      <c r="FC1639" s="72"/>
      <c r="FD1639" s="72"/>
      <c r="FE1639" s="72"/>
      <c r="FF1639" s="72"/>
      <c r="FG1639" s="72"/>
      <c r="FH1639" s="72"/>
      <c r="FI1639" s="72"/>
      <c r="FJ1639" s="72"/>
      <c r="FK1639" s="72"/>
      <c r="FL1639" s="72"/>
      <c r="FM1639" s="72"/>
      <c r="FN1639" s="72"/>
      <c r="FO1639" s="72"/>
      <c r="FP1639" s="72"/>
      <c r="FQ1639" s="72"/>
      <c r="FR1639" s="72"/>
      <c r="FS1639" s="72"/>
      <c r="FT1639" s="72"/>
      <c r="FU1639" s="72"/>
      <c r="FV1639" s="72"/>
      <c r="FW1639" s="72"/>
      <c r="FX1639" s="72"/>
      <c r="FY1639" s="72"/>
      <c r="FZ1639" s="72"/>
      <c r="GA1639" s="72"/>
      <c r="GB1639" s="72"/>
      <c r="GC1639" s="72"/>
      <c r="GD1639" s="72"/>
      <c r="GE1639" s="72"/>
      <c r="GF1639" s="72"/>
      <c r="GG1639" s="72"/>
      <c r="GH1639" s="72"/>
      <c r="GI1639" s="72"/>
      <c r="GJ1639" s="72"/>
      <c r="GK1639" s="72"/>
      <c r="GL1639" s="72"/>
      <c r="GM1639" s="72"/>
      <c r="GN1639" s="72"/>
      <c r="GO1639" s="72"/>
      <c r="GP1639" s="72"/>
      <c r="GQ1639" s="72"/>
      <c r="GR1639" s="72"/>
      <c r="GS1639" s="72"/>
      <c r="GT1639" s="72"/>
      <c r="GU1639" s="72"/>
      <c r="GV1639" s="72"/>
      <c r="GW1639" s="72"/>
      <c r="GX1639" s="72"/>
      <c r="GY1639" s="72"/>
      <c r="GZ1639" s="72"/>
      <c r="HA1639" s="72"/>
      <c r="HB1639" s="72"/>
      <c r="HC1639" s="72"/>
      <c r="HD1639" s="72"/>
      <c r="HE1639" s="72"/>
      <c r="HF1639" s="72"/>
      <c r="HG1639" s="72"/>
      <c r="HH1639" s="72"/>
      <c r="HI1639" s="72"/>
      <c r="HJ1639" s="72"/>
      <c r="HK1639" s="72"/>
      <c r="HL1639" s="72"/>
      <c r="HM1639" s="72"/>
      <c r="HN1639" s="72"/>
      <c r="HO1639" s="72"/>
      <c r="HP1639" s="72"/>
      <c r="HQ1639" s="72"/>
      <c r="HR1639" s="72"/>
      <c r="HS1639" s="72"/>
      <c r="HT1639" s="72"/>
      <c r="HU1639" s="72"/>
      <c r="HV1639" s="72"/>
      <c r="HW1639" s="72"/>
      <c r="HX1639" s="72"/>
      <c r="HY1639" s="72"/>
      <c r="HZ1639" s="72"/>
      <c r="IA1639" s="72"/>
      <c r="IB1639" s="72"/>
      <c r="IC1639" s="72"/>
      <c r="ID1639" s="72"/>
      <c r="IE1639" s="72"/>
      <c r="IF1639" s="72"/>
      <c r="IG1639" s="72"/>
      <c r="IH1639" s="72"/>
      <c r="II1639" s="72"/>
      <c r="IJ1639" s="72"/>
      <c r="IK1639" s="72"/>
      <c r="IL1639" s="72"/>
      <c r="IM1639" s="72"/>
      <c r="IN1639" s="72"/>
      <c r="IO1639" s="72"/>
      <c r="IP1639" s="72"/>
      <c r="IQ1639" s="72"/>
      <c r="IR1639" s="72"/>
      <c r="IS1639" s="72"/>
      <c r="IT1639" s="72"/>
      <c r="IU1639" s="72"/>
      <c r="IV1639" s="72"/>
      <c r="IW1639" s="72"/>
      <c r="IX1639" s="72"/>
      <c r="IY1639" s="72"/>
      <c r="IZ1639" s="72"/>
      <c r="JA1639" s="72"/>
      <c r="JB1639" s="72"/>
      <c r="JC1639" s="72"/>
      <c r="JD1639" s="72"/>
      <c r="JE1639" s="72"/>
      <c r="JF1639" s="72"/>
      <c r="JG1639" s="72"/>
      <c r="JH1639" s="72"/>
      <c r="JI1639" s="72"/>
      <c r="JJ1639" s="72"/>
      <c r="JK1639" s="72"/>
      <c r="JL1639" s="72"/>
      <c r="JM1639" s="72"/>
      <c r="JN1639" s="72"/>
      <c r="JO1639" s="72"/>
      <c r="JP1639" s="72"/>
      <c r="JQ1639" s="72"/>
      <c r="JR1639" s="72"/>
      <c r="JS1639" s="72"/>
      <c r="JT1639" s="72"/>
      <c r="JU1639" s="72"/>
      <c r="JV1639" s="72"/>
      <c r="JW1639" s="72"/>
      <c r="JX1639" s="72"/>
      <c r="JY1639" s="72"/>
      <c r="JZ1639" s="72"/>
      <c r="KA1639" s="72"/>
      <c r="KB1639" s="72"/>
      <c r="KC1639" s="72"/>
      <c r="KD1639" s="72"/>
      <c r="KE1639" s="72"/>
      <c r="KF1639" s="72"/>
      <c r="KG1639" s="72"/>
      <c r="KH1639" s="72"/>
      <c r="KI1639" s="72"/>
      <c r="KJ1639" s="72"/>
      <c r="KK1639" s="72"/>
      <c r="KL1639" s="72"/>
      <c r="KM1639" s="72"/>
      <c r="KN1639" s="72"/>
      <c r="KO1639" s="72"/>
      <c r="KP1639" s="72"/>
      <c r="KQ1639" s="72"/>
      <c r="KR1639" s="72"/>
      <c r="KS1639" s="72"/>
      <c r="KT1639" s="72"/>
      <c r="KU1639" s="72"/>
      <c r="KV1639" s="72"/>
      <c r="KW1639" s="72"/>
      <c r="KX1639" s="72"/>
      <c r="KY1639" s="72"/>
      <c r="KZ1639" s="72"/>
      <c r="LA1639" s="72"/>
      <c r="LB1639" s="72"/>
      <c r="LC1639" s="72"/>
      <c r="LD1639" s="72"/>
      <c r="LE1639" s="72"/>
      <c r="LF1639" s="72"/>
      <c r="LG1639" s="72"/>
      <c r="LH1639" s="72"/>
      <c r="LI1639" s="72"/>
      <c r="LJ1639" s="72"/>
      <c r="LK1639" s="72"/>
      <c r="LL1639" s="72"/>
      <c r="LM1639" s="72"/>
      <c r="LN1639" s="72"/>
      <c r="LO1639" s="72"/>
      <c r="LP1639" s="72"/>
      <c r="LQ1639" s="72"/>
      <c r="LR1639" s="72"/>
      <c r="LS1639" s="72"/>
      <c r="LT1639" s="72"/>
      <c r="LU1639" s="72"/>
      <c r="LV1639" s="72"/>
      <c r="LW1639" s="72"/>
      <c r="LX1639" s="72"/>
      <c r="LY1639" s="72"/>
      <c r="LZ1639" s="72"/>
      <c r="MA1639" s="72"/>
      <c r="MB1639" s="72"/>
      <c r="MC1639" s="72"/>
      <c r="MD1639" s="72"/>
      <c r="ME1639" s="72"/>
      <c r="MF1639" s="72"/>
      <c r="MG1639" s="72"/>
      <c r="MH1639" s="72"/>
      <c r="MI1639" s="72"/>
      <c r="MJ1639" s="72"/>
      <c r="MK1639" s="72"/>
      <c r="ML1639" s="72"/>
      <c r="MM1639" s="72"/>
      <c r="MN1639" s="72"/>
      <c r="MO1639" s="72"/>
      <c r="MP1639" s="72"/>
      <c r="MQ1639" s="72"/>
      <c r="MR1639" s="72"/>
      <c r="MS1639" s="72"/>
      <c r="MT1639" s="72"/>
      <c r="MU1639" s="72"/>
      <c r="MV1639" s="72"/>
      <c r="MW1639" s="72"/>
      <c r="MX1639" s="72"/>
      <c r="MY1639" s="72"/>
      <c r="MZ1639" s="72"/>
      <c r="NA1639" s="72"/>
      <c r="NB1639" s="72"/>
      <c r="NC1639" s="72"/>
      <c r="ND1639" s="72"/>
      <c r="NE1639" s="72"/>
      <c r="NF1639" s="72"/>
      <c r="NG1639" s="72"/>
      <c r="NH1639" s="72"/>
      <c r="NI1639" s="72"/>
      <c r="NJ1639" s="72"/>
      <c r="NK1639" s="72"/>
      <c r="NL1639" s="72"/>
      <c r="NM1639" s="72"/>
      <c r="NN1639" s="72"/>
      <c r="NO1639" s="72"/>
      <c r="NP1639" s="72"/>
      <c r="NQ1639" s="72"/>
      <c r="NR1639" s="72"/>
      <c r="NS1639" s="72"/>
      <c r="NT1639" s="72"/>
      <c r="NU1639" s="72"/>
      <c r="NV1639" s="72"/>
      <c r="NW1639" s="72"/>
      <c r="NX1639" s="72"/>
      <c r="NY1639" s="72"/>
      <c r="NZ1639" s="72"/>
      <c r="OA1639" s="72"/>
      <c r="OB1639" s="72"/>
      <c r="OC1639" s="72"/>
      <c r="OD1639" s="72"/>
      <c r="OE1639" s="72"/>
      <c r="OF1639" s="72"/>
      <c r="OG1639" s="72"/>
      <c r="OH1639" s="72"/>
      <c r="OI1639" s="72"/>
      <c r="OJ1639" s="72"/>
      <c r="OK1639" s="72"/>
      <c r="OL1639" s="72"/>
      <c r="OM1639" s="72"/>
      <c r="ON1639" s="72"/>
      <c r="OO1639" s="72"/>
      <c r="OP1639" s="72"/>
      <c r="OQ1639" s="72"/>
      <c r="OR1639" s="72"/>
      <c r="OS1639" s="72"/>
      <c r="OT1639" s="72"/>
      <c r="OU1639" s="72"/>
      <c r="OV1639" s="72"/>
      <c r="OW1639" s="72"/>
      <c r="OX1639" s="72"/>
      <c r="OY1639" s="72"/>
      <c r="OZ1639" s="72"/>
      <c r="PA1639" s="72"/>
      <c r="PB1639" s="72"/>
      <c r="PC1639" s="72"/>
      <c r="PD1639" s="72"/>
      <c r="PE1639" s="72"/>
      <c r="PF1639" s="72"/>
      <c r="PG1639" s="72"/>
      <c r="PH1639" s="72"/>
      <c r="PI1639" s="72"/>
      <c r="PJ1639" s="72"/>
      <c r="PK1639" s="72"/>
      <c r="PL1639" s="72"/>
      <c r="PM1639" s="72"/>
      <c r="PN1639" s="72"/>
      <c r="PO1639" s="72"/>
      <c r="PP1639" s="72"/>
      <c r="PQ1639" s="72"/>
      <c r="PR1639" s="72"/>
      <c r="PS1639" s="72"/>
      <c r="PT1639" s="72"/>
      <c r="PU1639" s="72"/>
      <c r="PV1639" s="72"/>
      <c r="PW1639" s="72"/>
      <c r="PX1639" s="72"/>
      <c r="PY1639" s="72"/>
      <c r="PZ1639" s="72"/>
      <c r="QA1639" s="72"/>
      <c r="QB1639" s="72"/>
      <c r="QC1639" s="72"/>
      <c r="QD1639" s="72"/>
      <c r="QE1639" s="72"/>
      <c r="QF1639" s="72"/>
      <c r="QG1639" s="72"/>
      <c r="QH1639" s="72"/>
      <c r="QI1639" s="72"/>
      <c r="QJ1639" s="72"/>
      <c r="QK1639" s="72"/>
      <c r="QL1639" s="72"/>
      <c r="QM1639" s="72"/>
      <c r="QN1639" s="72"/>
      <c r="QO1639" s="72"/>
      <c r="QP1639" s="72"/>
      <c r="QQ1639" s="72"/>
      <c r="QR1639" s="72"/>
      <c r="QS1639" s="72"/>
      <c r="QT1639" s="72"/>
      <c r="QU1639" s="72"/>
      <c r="QV1639" s="72"/>
      <c r="QW1639" s="72"/>
      <c r="QX1639" s="72"/>
      <c r="QY1639" s="72"/>
      <c r="QZ1639" s="72"/>
      <c r="RA1639" s="72"/>
      <c r="RB1639" s="72"/>
      <c r="RC1639" s="72"/>
      <c r="RD1639" s="72"/>
      <c r="RE1639" s="72"/>
      <c r="RF1639" s="72"/>
      <c r="RG1639" s="72"/>
      <c r="RH1639" s="72"/>
      <c r="RI1639" s="72"/>
      <c r="RJ1639" s="72"/>
      <c r="RK1639" s="72"/>
      <c r="RL1639" s="72"/>
      <c r="RM1639" s="72"/>
      <c r="RN1639" s="72"/>
      <c r="RO1639" s="72"/>
      <c r="RP1639" s="72"/>
      <c r="RQ1639" s="72"/>
      <c r="RR1639" s="72"/>
      <c r="RS1639" s="72"/>
      <c r="RT1639" s="72"/>
      <c r="RU1639" s="72"/>
      <c r="RV1639" s="72"/>
      <c r="RW1639" s="72"/>
      <c r="RX1639" s="72"/>
      <c r="RY1639" s="72"/>
      <c r="RZ1639" s="72"/>
      <c r="SA1639" s="72"/>
      <c r="SB1639" s="72"/>
      <c r="SC1639" s="72"/>
      <c r="SD1639" s="72"/>
      <c r="SE1639" s="72"/>
      <c r="SF1639" s="72"/>
      <c r="SG1639" s="72"/>
      <c r="SH1639" s="72"/>
      <c r="SI1639" s="72"/>
      <c r="SJ1639" s="72"/>
      <c r="SK1639" s="72"/>
      <c r="SL1639" s="72"/>
      <c r="SM1639" s="72"/>
      <c r="SN1639" s="72"/>
      <c r="SO1639" s="72"/>
      <c r="SP1639" s="72"/>
      <c r="SQ1639" s="72"/>
      <c r="SR1639" s="72"/>
      <c r="SS1639" s="72"/>
      <c r="ST1639" s="72"/>
      <c r="SU1639" s="72"/>
      <c r="SV1639" s="72"/>
      <c r="SW1639" s="72"/>
      <c r="SX1639" s="72"/>
      <c r="SY1639" s="72"/>
      <c r="SZ1639" s="72"/>
      <c r="TA1639" s="72"/>
      <c r="TB1639" s="72"/>
      <c r="TC1639" s="72"/>
    </row>
    <row r="1640" spans="1:523" ht="16.5" customHeight="1" x14ac:dyDescent="0.2">
      <c r="A1640" s="20">
        <v>1144</v>
      </c>
      <c r="B1640" s="20" t="s">
        <v>72</v>
      </c>
      <c r="C1640" s="20" t="s">
        <v>934</v>
      </c>
      <c r="D1640" s="20" t="s">
        <v>38</v>
      </c>
      <c r="E1640" s="20" t="s">
        <v>1345</v>
      </c>
      <c r="F1640" s="22" t="s">
        <v>1130</v>
      </c>
      <c r="G1640" s="44" t="s">
        <v>237</v>
      </c>
      <c r="H1640" s="20" t="s">
        <v>35</v>
      </c>
      <c r="I1640" s="20" t="s">
        <v>81</v>
      </c>
      <c r="J1640" s="22" t="s">
        <v>936</v>
      </c>
      <c r="K1640" s="20" t="s">
        <v>95</v>
      </c>
      <c r="L1640" s="20" t="s">
        <v>95</v>
      </c>
      <c r="M1640" s="20" t="s">
        <v>95</v>
      </c>
      <c r="N1640" s="20" t="s">
        <v>95</v>
      </c>
      <c r="O1640" s="20" t="s">
        <v>95</v>
      </c>
      <c r="P1640" s="77">
        <v>2100000</v>
      </c>
      <c r="Q1640" s="24">
        <v>1</v>
      </c>
      <c r="R1640" s="25">
        <v>45658</v>
      </c>
      <c r="S1640" s="20" t="s">
        <v>83</v>
      </c>
      <c r="T1640" s="23">
        <v>25200000</v>
      </c>
      <c r="U1640" s="27" t="s">
        <v>100</v>
      </c>
      <c r="V1640" s="27" t="s">
        <v>100</v>
      </c>
      <c r="W1640" s="72"/>
      <c r="X1640" s="72"/>
      <c r="Y1640" s="72"/>
      <c r="Z1640" s="72"/>
      <c r="AA1640" s="72"/>
      <c r="AB1640" s="72"/>
      <c r="AC1640" s="72"/>
      <c r="AD1640" s="72"/>
      <c r="AE1640" s="72"/>
      <c r="AF1640" s="72"/>
      <c r="AG1640" s="72"/>
      <c r="AH1640" s="72"/>
      <c r="AI1640" s="72"/>
      <c r="AJ1640" s="72"/>
      <c r="AK1640" s="72"/>
      <c r="AL1640" s="72"/>
      <c r="AM1640" s="72"/>
      <c r="AN1640" s="72"/>
      <c r="AO1640" s="72"/>
      <c r="AP1640" s="72"/>
      <c r="AQ1640" s="72"/>
      <c r="AR1640" s="72"/>
      <c r="AS1640" s="72"/>
      <c r="AT1640" s="72"/>
      <c r="AU1640" s="72"/>
      <c r="AV1640" s="72"/>
      <c r="AW1640" s="72"/>
      <c r="AX1640" s="72"/>
      <c r="AY1640" s="72"/>
      <c r="AZ1640" s="72"/>
      <c r="BA1640" s="72"/>
      <c r="BB1640" s="72"/>
      <c r="BC1640" s="72"/>
      <c r="BD1640" s="72"/>
      <c r="BE1640" s="72"/>
      <c r="BF1640" s="72"/>
      <c r="BG1640" s="72"/>
      <c r="BH1640" s="72"/>
      <c r="BI1640" s="72"/>
      <c r="BJ1640" s="72"/>
      <c r="BK1640" s="72"/>
      <c r="BL1640" s="72"/>
      <c r="BM1640" s="72"/>
      <c r="BN1640" s="72"/>
      <c r="BO1640" s="72"/>
      <c r="BP1640" s="72"/>
      <c r="BQ1640" s="72"/>
      <c r="BR1640" s="72"/>
      <c r="BS1640" s="72"/>
      <c r="BT1640" s="72"/>
      <c r="BU1640" s="72"/>
      <c r="BV1640" s="72"/>
      <c r="BW1640" s="72"/>
      <c r="BX1640" s="72"/>
      <c r="BY1640" s="72"/>
      <c r="BZ1640" s="72"/>
      <c r="CA1640" s="72"/>
      <c r="CB1640" s="72"/>
      <c r="CC1640" s="72"/>
      <c r="CD1640" s="72"/>
      <c r="CE1640" s="72"/>
      <c r="CF1640" s="72"/>
      <c r="CG1640" s="72"/>
      <c r="CH1640" s="72"/>
      <c r="CI1640" s="72"/>
      <c r="CJ1640" s="72"/>
      <c r="CK1640" s="72"/>
      <c r="CL1640" s="72"/>
      <c r="CM1640" s="72"/>
      <c r="CN1640" s="72"/>
      <c r="CO1640" s="72"/>
      <c r="CP1640" s="72"/>
      <c r="CQ1640" s="72"/>
      <c r="CR1640" s="72"/>
      <c r="CS1640" s="72"/>
      <c r="CT1640" s="72"/>
      <c r="CU1640" s="72"/>
      <c r="CV1640" s="72"/>
      <c r="CW1640" s="72"/>
      <c r="CX1640" s="72"/>
      <c r="CY1640" s="72"/>
      <c r="CZ1640" s="72"/>
      <c r="DA1640" s="72"/>
      <c r="DB1640" s="72"/>
      <c r="DC1640" s="72"/>
      <c r="DD1640" s="72"/>
      <c r="DE1640" s="72"/>
      <c r="DF1640" s="72"/>
      <c r="DG1640" s="72"/>
      <c r="DH1640" s="72"/>
      <c r="DI1640" s="72"/>
      <c r="DJ1640" s="72"/>
      <c r="DK1640" s="72"/>
      <c r="DL1640" s="72"/>
      <c r="DM1640" s="72"/>
      <c r="DN1640" s="72"/>
      <c r="DO1640" s="72"/>
      <c r="DP1640" s="72"/>
      <c r="DQ1640" s="72"/>
      <c r="DR1640" s="72"/>
      <c r="DS1640" s="72"/>
      <c r="DT1640" s="72"/>
      <c r="DU1640" s="72"/>
      <c r="DV1640" s="72"/>
      <c r="DW1640" s="72"/>
      <c r="DX1640" s="72"/>
      <c r="DY1640" s="72"/>
      <c r="DZ1640" s="72"/>
      <c r="EA1640" s="72"/>
      <c r="EB1640" s="72"/>
      <c r="EC1640" s="72"/>
      <c r="ED1640" s="72"/>
      <c r="EE1640" s="72"/>
      <c r="EF1640" s="72"/>
      <c r="EG1640" s="72"/>
      <c r="EH1640" s="72"/>
      <c r="EI1640" s="72"/>
      <c r="EJ1640" s="72"/>
      <c r="EK1640" s="72"/>
      <c r="EL1640" s="72"/>
      <c r="EM1640" s="72"/>
      <c r="EN1640" s="72"/>
      <c r="EO1640" s="72"/>
      <c r="EP1640" s="72"/>
      <c r="EQ1640" s="72"/>
      <c r="ER1640" s="72"/>
      <c r="ES1640" s="72"/>
      <c r="ET1640" s="72"/>
      <c r="EU1640" s="72"/>
      <c r="EV1640" s="72"/>
      <c r="EW1640" s="72"/>
      <c r="EX1640" s="72"/>
      <c r="EY1640" s="72"/>
      <c r="EZ1640" s="72"/>
      <c r="FA1640" s="72"/>
      <c r="FB1640" s="72"/>
      <c r="FC1640" s="72"/>
      <c r="FD1640" s="72"/>
      <c r="FE1640" s="72"/>
      <c r="FF1640" s="72"/>
      <c r="FG1640" s="72"/>
      <c r="FH1640" s="72"/>
      <c r="FI1640" s="72"/>
      <c r="FJ1640" s="72"/>
      <c r="FK1640" s="72"/>
      <c r="FL1640" s="72"/>
      <c r="FM1640" s="72"/>
      <c r="FN1640" s="72"/>
      <c r="FO1640" s="72"/>
      <c r="FP1640" s="72"/>
      <c r="FQ1640" s="72"/>
      <c r="FR1640" s="72"/>
      <c r="FS1640" s="72"/>
      <c r="FT1640" s="72"/>
      <c r="FU1640" s="72"/>
      <c r="FV1640" s="72"/>
      <c r="FW1640" s="72"/>
      <c r="FX1640" s="72"/>
      <c r="FY1640" s="72"/>
      <c r="FZ1640" s="72"/>
      <c r="GA1640" s="72"/>
      <c r="GB1640" s="72"/>
      <c r="GC1640" s="72"/>
      <c r="GD1640" s="72"/>
      <c r="GE1640" s="72"/>
      <c r="GF1640" s="72"/>
      <c r="GG1640" s="72"/>
      <c r="GH1640" s="72"/>
      <c r="GI1640" s="72"/>
      <c r="GJ1640" s="72"/>
      <c r="GK1640" s="72"/>
      <c r="GL1640" s="72"/>
      <c r="GM1640" s="72"/>
      <c r="GN1640" s="72"/>
      <c r="GO1640" s="72"/>
      <c r="GP1640" s="72"/>
      <c r="GQ1640" s="72"/>
      <c r="GR1640" s="72"/>
      <c r="GS1640" s="72"/>
      <c r="GT1640" s="72"/>
      <c r="GU1640" s="72"/>
      <c r="GV1640" s="72"/>
      <c r="GW1640" s="72"/>
      <c r="GX1640" s="72"/>
      <c r="GY1640" s="72"/>
      <c r="GZ1640" s="72"/>
      <c r="HA1640" s="72"/>
      <c r="HB1640" s="72"/>
      <c r="HC1640" s="72"/>
      <c r="HD1640" s="72"/>
      <c r="HE1640" s="72"/>
      <c r="HF1640" s="72"/>
      <c r="HG1640" s="72"/>
      <c r="HH1640" s="72"/>
      <c r="HI1640" s="72"/>
      <c r="HJ1640" s="72"/>
      <c r="HK1640" s="72"/>
      <c r="HL1640" s="72"/>
      <c r="HM1640" s="72"/>
      <c r="HN1640" s="72"/>
      <c r="HO1640" s="72"/>
      <c r="HP1640" s="72"/>
      <c r="HQ1640" s="72"/>
      <c r="HR1640" s="72"/>
      <c r="HS1640" s="72"/>
      <c r="HT1640" s="72"/>
      <c r="HU1640" s="72"/>
      <c r="HV1640" s="72"/>
      <c r="HW1640" s="72"/>
      <c r="HX1640" s="72"/>
      <c r="HY1640" s="72"/>
      <c r="HZ1640" s="72"/>
      <c r="IA1640" s="72"/>
      <c r="IB1640" s="72"/>
      <c r="IC1640" s="72"/>
      <c r="ID1640" s="72"/>
      <c r="IE1640" s="72"/>
      <c r="IF1640" s="72"/>
      <c r="IG1640" s="72"/>
      <c r="IH1640" s="72"/>
      <c r="II1640" s="72"/>
      <c r="IJ1640" s="72"/>
      <c r="IK1640" s="72"/>
      <c r="IL1640" s="72"/>
      <c r="IM1640" s="72"/>
      <c r="IN1640" s="72"/>
      <c r="IO1640" s="72"/>
      <c r="IP1640" s="72"/>
      <c r="IQ1640" s="72"/>
      <c r="IR1640" s="72"/>
      <c r="IS1640" s="72"/>
      <c r="IT1640" s="72"/>
      <c r="IU1640" s="72"/>
      <c r="IV1640" s="72"/>
      <c r="IW1640" s="72"/>
      <c r="IX1640" s="72"/>
      <c r="IY1640" s="72"/>
      <c r="IZ1640" s="72"/>
      <c r="JA1640" s="72"/>
      <c r="JB1640" s="72"/>
      <c r="JC1640" s="72"/>
      <c r="JD1640" s="72"/>
      <c r="JE1640" s="72"/>
      <c r="JF1640" s="72"/>
      <c r="JG1640" s="72"/>
      <c r="JH1640" s="72"/>
      <c r="JI1640" s="72"/>
      <c r="JJ1640" s="72"/>
      <c r="JK1640" s="72"/>
      <c r="JL1640" s="72"/>
      <c r="JM1640" s="72"/>
      <c r="JN1640" s="72"/>
      <c r="JO1640" s="72"/>
      <c r="JP1640" s="72"/>
      <c r="JQ1640" s="72"/>
      <c r="JR1640" s="72"/>
      <c r="JS1640" s="72"/>
      <c r="JT1640" s="72"/>
      <c r="JU1640" s="72"/>
      <c r="JV1640" s="72"/>
      <c r="JW1640" s="72"/>
      <c r="JX1640" s="72"/>
      <c r="JY1640" s="72"/>
      <c r="JZ1640" s="72"/>
      <c r="KA1640" s="72"/>
      <c r="KB1640" s="72"/>
      <c r="KC1640" s="72"/>
      <c r="KD1640" s="72"/>
      <c r="KE1640" s="72"/>
      <c r="KF1640" s="72"/>
      <c r="KG1640" s="72"/>
      <c r="KH1640" s="72"/>
      <c r="KI1640" s="72"/>
      <c r="KJ1640" s="72"/>
      <c r="KK1640" s="72"/>
      <c r="KL1640" s="72"/>
      <c r="KM1640" s="72"/>
      <c r="KN1640" s="72"/>
      <c r="KO1640" s="72"/>
      <c r="KP1640" s="72"/>
      <c r="KQ1640" s="72"/>
      <c r="KR1640" s="72"/>
      <c r="KS1640" s="72"/>
      <c r="KT1640" s="72"/>
      <c r="KU1640" s="72"/>
      <c r="KV1640" s="72"/>
      <c r="KW1640" s="72"/>
      <c r="KX1640" s="72"/>
      <c r="KY1640" s="72"/>
      <c r="KZ1640" s="72"/>
      <c r="LA1640" s="72"/>
      <c r="LB1640" s="72"/>
      <c r="LC1640" s="72"/>
      <c r="LD1640" s="72"/>
      <c r="LE1640" s="72"/>
      <c r="LF1640" s="72"/>
      <c r="LG1640" s="72"/>
      <c r="LH1640" s="72"/>
      <c r="LI1640" s="72"/>
      <c r="LJ1640" s="72"/>
      <c r="LK1640" s="72"/>
      <c r="LL1640" s="72"/>
      <c r="LM1640" s="72"/>
      <c r="LN1640" s="72"/>
      <c r="LO1640" s="72"/>
      <c r="LP1640" s="72"/>
      <c r="LQ1640" s="72"/>
      <c r="LR1640" s="72"/>
      <c r="LS1640" s="72"/>
      <c r="LT1640" s="72"/>
      <c r="LU1640" s="72"/>
      <c r="LV1640" s="72"/>
      <c r="LW1640" s="72"/>
      <c r="LX1640" s="72"/>
      <c r="LY1640" s="72"/>
      <c r="LZ1640" s="72"/>
      <c r="MA1640" s="72"/>
      <c r="MB1640" s="72"/>
      <c r="MC1640" s="72"/>
      <c r="MD1640" s="72"/>
      <c r="ME1640" s="72"/>
      <c r="MF1640" s="72"/>
      <c r="MG1640" s="72"/>
      <c r="MH1640" s="72"/>
      <c r="MI1640" s="72"/>
      <c r="MJ1640" s="72"/>
      <c r="MK1640" s="72"/>
      <c r="ML1640" s="72"/>
      <c r="MM1640" s="72"/>
      <c r="MN1640" s="72"/>
      <c r="MO1640" s="72"/>
      <c r="MP1640" s="72"/>
      <c r="MQ1640" s="72"/>
      <c r="MR1640" s="72"/>
      <c r="MS1640" s="72"/>
      <c r="MT1640" s="72"/>
      <c r="MU1640" s="72"/>
      <c r="MV1640" s="72"/>
      <c r="MW1640" s="72"/>
      <c r="MX1640" s="72"/>
      <c r="MY1640" s="72"/>
      <c r="MZ1640" s="72"/>
      <c r="NA1640" s="72"/>
      <c r="NB1640" s="72"/>
      <c r="NC1640" s="72"/>
      <c r="ND1640" s="72"/>
      <c r="NE1640" s="72"/>
      <c r="NF1640" s="72"/>
      <c r="NG1640" s="72"/>
      <c r="NH1640" s="72"/>
      <c r="NI1640" s="72"/>
      <c r="NJ1640" s="72"/>
      <c r="NK1640" s="72"/>
      <c r="NL1640" s="72"/>
      <c r="NM1640" s="72"/>
      <c r="NN1640" s="72"/>
      <c r="NO1640" s="72"/>
      <c r="NP1640" s="72"/>
      <c r="NQ1640" s="72"/>
      <c r="NR1640" s="72"/>
      <c r="NS1640" s="72"/>
      <c r="NT1640" s="72"/>
      <c r="NU1640" s="72"/>
      <c r="NV1640" s="72"/>
      <c r="NW1640" s="72"/>
      <c r="NX1640" s="72"/>
      <c r="NY1640" s="72"/>
      <c r="NZ1640" s="72"/>
      <c r="OA1640" s="72"/>
      <c r="OB1640" s="72"/>
      <c r="OC1640" s="72"/>
      <c r="OD1640" s="72"/>
      <c r="OE1640" s="72"/>
      <c r="OF1640" s="72"/>
      <c r="OG1640" s="72"/>
      <c r="OH1640" s="72"/>
      <c r="OI1640" s="72"/>
      <c r="OJ1640" s="72"/>
      <c r="OK1640" s="72"/>
      <c r="OL1640" s="72"/>
      <c r="OM1640" s="72"/>
      <c r="ON1640" s="72"/>
      <c r="OO1640" s="72"/>
      <c r="OP1640" s="72"/>
      <c r="OQ1640" s="72"/>
      <c r="OR1640" s="72"/>
      <c r="OS1640" s="72"/>
      <c r="OT1640" s="72"/>
      <c r="OU1640" s="72"/>
      <c r="OV1640" s="72"/>
      <c r="OW1640" s="72"/>
      <c r="OX1640" s="72"/>
      <c r="OY1640" s="72"/>
      <c r="OZ1640" s="72"/>
      <c r="PA1640" s="72"/>
      <c r="PB1640" s="72"/>
      <c r="PC1640" s="72"/>
      <c r="PD1640" s="72"/>
      <c r="PE1640" s="72"/>
      <c r="PF1640" s="72"/>
      <c r="PG1640" s="72"/>
      <c r="PH1640" s="72"/>
      <c r="PI1640" s="72"/>
      <c r="PJ1640" s="72"/>
      <c r="PK1640" s="72"/>
      <c r="PL1640" s="72"/>
      <c r="PM1640" s="72"/>
      <c r="PN1640" s="72"/>
      <c r="PO1640" s="72"/>
      <c r="PP1640" s="72"/>
      <c r="PQ1640" s="72"/>
      <c r="PR1640" s="72"/>
      <c r="PS1640" s="72"/>
      <c r="PT1640" s="72"/>
      <c r="PU1640" s="72"/>
      <c r="PV1640" s="72"/>
      <c r="PW1640" s="72"/>
      <c r="PX1640" s="72"/>
      <c r="PY1640" s="72"/>
      <c r="PZ1640" s="72"/>
      <c r="QA1640" s="72"/>
      <c r="QB1640" s="72"/>
      <c r="QC1640" s="72"/>
      <c r="QD1640" s="72"/>
      <c r="QE1640" s="72"/>
      <c r="QF1640" s="72"/>
      <c r="QG1640" s="72"/>
      <c r="QH1640" s="72"/>
      <c r="QI1640" s="72"/>
      <c r="QJ1640" s="72"/>
      <c r="QK1640" s="72"/>
      <c r="QL1640" s="72"/>
      <c r="QM1640" s="72"/>
      <c r="QN1640" s="72"/>
      <c r="QO1640" s="72"/>
      <c r="QP1640" s="72"/>
      <c r="QQ1640" s="72"/>
      <c r="QR1640" s="72"/>
      <c r="QS1640" s="72"/>
      <c r="QT1640" s="72"/>
      <c r="QU1640" s="72"/>
      <c r="QV1640" s="72"/>
      <c r="QW1640" s="72"/>
      <c r="QX1640" s="72"/>
      <c r="QY1640" s="72"/>
      <c r="QZ1640" s="72"/>
      <c r="RA1640" s="72"/>
      <c r="RB1640" s="72"/>
      <c r="RC1640" s="72"/>
      <c r="RD1640" s="72"/>
      <c r="RE1640" s="72"/>
      <c r="RF1640" s="72"/>
      <c r="RG1640" s="72"/>
      <c r="RH1640" s="72"/>
      <c r="RI1640" s="72"/>
      <c r="RJ1640" s="72"/>
      <c r="RK1640" s="72"/>
      <c r="RL1640" s="72"/>
      <c r="RM1640" s="72"/>
      <c r="RN1640" s="72"/>
      <c r="RO1640" s="72"/>
      <c r="RP1640" s="72"/>
      <c r="RQ1640" s="72"/>
      <c r="RR1640" s="72"/>
      <c r="RS1640" s="72"/>
      <c r="RT1640" s="72"/>
      <c r="RU1640" s="72"/>
      <c r="RV1640" s="72"/>
      <c r="RW1640" s="72"/>
      <c r="RX1640" s="72"/>
      <c r="RY1640" s="72"/>
      <c r="RZ1640" s="72"/>
      <c r="SA1640" s="72"/>
      <c r="SB1640" s="72"/>
      <c r="SC1640" s="72"/>
      <c r="SD1640" s="72"/>
      <c r="SE1640" s="72"/>
      <c r="SF1640" s="72"/>
      <c r="SG1640" s="72"/>
      <c r="SH1640" s="72"/>
      <c r="SI1640" s="72"/>
      <c r="SJ1640" s="72"/>
      <c r="SK1640" s="72"/>
      <c r="SL1640" s="72"/>
      <c r="SM1640" s="72"/>
      <c r="SN1640" s="72"/>
      <c r="SO1640" s="72"/>
      <c r="SP1640" s="72"/>
      <c r="SQ1640" s="72"/>
      <c r="SR1640" s="72"/>
      <c r="SS1640" s="72"/>
      <c r="ST1640" s="72"/>
      <c r="SU1640" s="72"/>
      <c r="SV1640" s="72"/>
      <c r="SW1640" s="72"/>
      <c r="SX1640" s="72"/>
      <c r="SY1640" s="72"/>
      <c r="SZ1640" s="72"/>
      <c r="TA1640" s="72"/>
      <c r="TB1640" s="72"/>
      <c r="TC1640" s="72"/>
    </row>
    <row r="1641" spans="1:523" ht="16.5" customHeight="1" x14ac:dyDescent="0.2">
      <c r="A1641" s="20">
        <v>1145</v>
      </c>
      <c r="B1641" s="20" t="s">
        <v>72</v>
      </c>
      <c r="C1641" s="20" t="s">
        <v>934</v>
      </c>
      <c r="D1641" s="20" t="s">
        <v>38</v>
      </c>
      <c r="E1641" s="20" t="s">
        <v>225</v>
      </c>
      <c r="F1641" s="22" t="s">
        <v>1131</v>
      </c>
      <c r="G1641" s="44" t="s">
        <v>37</v>
      </c>
      <c r="H1641" s="20" t="s">
        <v>225</v>
      </c>
      <c r="I1641" s="20" t="s">
        <v>81</v>
      </c>
      <c r="J1641" s="22" t="s">
        <v>936</v>
      </c>
      <c r="K1641" s="20" t="s">
        <v>95</v>
      </c>
      <c r="L1641" s="20" t="s">
        <v>95</v>
      </c>
      <c r="M1641" s="20" t="s">
        <v>95</v>
      </c>
      <c r="N1641" s="20" t="s">
        <v>95</v>
      </c>
      <c r="O1641" s="20" t="s">
        <v>95</v>
      </c>
      <c r="P1641" s="77">
        <v>2000000</v>
      </c>
      <c r="Q1641" s="24">
        <v>1</v>
      </c>
      <c r="R1641" s="25">
        <v>45658</v>
      </c>
      <c r="S1641" s="20" t="s">
        <v>83</v>
      </c>
      <c r="T1641" s="23">
        <v>24000000</v>
      </c>
      <c r="U1641" s="27" t="s">
        <v>100</v>
      </c>
      <c r="V1641" s="27" t="s">
        <v>100</v>
      </c>
      <c r="W1641" s="72"/>
      <c r="X1641" s="72"/>
      <c r="Y1641" s="72"/>
      <c r="Z1641" s="72"/>
      <c r="AA1641" s="72"/>
      <c r="AB1641" s="72"/>
      <c r="AC1641" s="72"/>
      <c r="AD1641" s="72"/>
      <c r="AE1641" s="72"/>
      <c r="AF1641" s="72"/>
      <c r="AG1641" s="72"/>
      <c r="AH1641" s="72"/>
      <c r="AI1641" s="72"/>
      <c r="AJ1641" s="72"/>
      <c r="AK1641" s="72"/>
      <c r="AL1641" s="72"/>
      <c r="AM1641" s="72"/>
      <c r="AN1641" s="72"/>
      <c r="AO1641" s="72"/>
      <c r="AP1641" s="72"/>
      <c r="AQ1641" s="72"/>
      <c r="AR1641" s="72"/>
      <c r="AS1641" s="72"/>
      <c r="AT1641" s="72"/>
      <c r="AU1641" s="72"/>
      <c r="AV1641" s="72"/>
      <c r="AW1641" s="72"/>
      <c r="AX1641" s="72"/>
      <c r="AY1641" s="72"/>
      <c r="AZ1641" s="72"/>
      <c r="BA1641" s="72"/>
      <c r="BB1641" s="72"/>
      <c r="BC1641" s="72"/>
      <c r="BD1641" s="72"/>
      <c r="BE1641" s="72"/>
      <c r="BF1641" s="72"/>
      <c r="BG1641" s="72"/>
      <c r="BH1641" s="72"/>
      <c r="BI1641" s="72"/>
      <c r="BJ1641" s="72"/>
      <c r="BK1641" s="72"/>
      <c r="BL1641" s="72"/>
      <c r="BM1641" s="72"/>
      <c r="BN1641" s="72"/>
      <c r="BO1641" s="72"/>
      <c r="BP1641" s="72"/>
      <c r="BQ1641" s="72"/>
      <c r="BR1641" s="72"/>
      <c r="BS1641" s="72"/>
      <c r="BT1641" s="72"/>
      <c r="BU1641" s="72"/>
      <c r="BV1641" s="72"/>
      <c r="BW1641" s="72"/>
      <c r="BX1641" s="72"/>
      <c r="BY1641" s="72"/>
      <c r="BZ1641" s="72"/>
      <c r="CA1641" s="72"/>
      <c r="CB1641" s="72"/>
      <c r="CC1641" s="72"/>
      <c r="CD1641" s="72"/>
      <c r="CE1641" s="72"/>
      <c r="CF1641" s="72"/>
      <c r="CG1641" s="72"/>
      <c r="CH1641" s="72"/>
      <c r="CI1641" s="72"/>
      <c r="CJ1641" s="72"/>
      <c r="CK1641" s="72"/>
      <c r="CL1641" s="72"/>
      <c r="CM1641" s="72"/>
      <c r="CN1641" s="72"/>
      <c r="CO1641" s="72"/>
      <c r="CP1641" s="72"/>
      <c r="CQ1641" s="72"/>
      <c r="CR1641" s="72"/>
      <c r="CS1641" s="72"/>
      <c r="CT1641" s="72"/>
      <c r="CU1641" s="72"/>
      <c r="CV1641" s="72"/>
      <c r="CW1641" s="72"/>
      <c r="CX1641" s="72"/>
      <c r="CY1641" s="72"/>
      <c r="CZ1641" s="72"/>
      <c r="DA1641" s="72"/>
      <c r="DB1641" s="72"/>
      <c r="DC1641" s="72"/>
      <c r="DD1641" s="72"/>
      <c r="DE1641" s="72"/>
      <c r="DF1641" s="72"/>
      <c r="DG1641" s="72"/>
      <c r="DH1641" s="72"/>
      <c r="DI1641" s="72"/>
      <c r="DJ1641" s="72"/>
      <c r="DK1641" s="72"/>
      <c r="DL1641" s="72"/>
      <c r="DM1641" s="72"/>
      <c r="DN1641" s="72"/>
      <c r="DO1641" s="72"/>
      <c r="DP1641" s="72"/>
      <c r="DQ1641" s="72"/>
      <c r="DR1641" s="72"/>
      <c r="DS1641" s="72"/>
      <c r="DT1641" s="72"/>
      <c r="DU1641" s="72"/>
      <c r="DV1641" s="72"/>
      <c r="DW1641" s="72"/>
      <c r="DX1641" s="72"/>
      <c r="DY1641" s="72"/>
      <c r="DZ1641" s="72"/>
      <c r="EA1641" s="72"/>
      <c r="EB1641" s="72"/>
      <c r="EC1641" s="72"/>
      <c r="ED1641" s="72"/>
      <c r="EE1641" s="72"/>
      <c r="EF1641" s="72"/>
      <c r="EG1641" s="72"/>
      <c r="EH1641" s="72"/>
      <c r="EI1641" s="72"/>
      <c r="EJ1641" s="72"/>
      <c r="EK1641" s="72"/>
      <c r="EL1641" s="72"/>
      <c r="EM1641" s="72"/>
      <c r="EN1641" s="72"/>
      <c r="EO1641" s="72"/>
      <c r="EP1641" s="72"/>
      <c r="EQ1641" s="72"/>
      <c r="ER1641" s="72"/>
      <c r="ES1641" s="72"/>
      <c r="ET1641" s="72"/>
      <c r="EU1641" s="72"/>
      <c r="EV1641" s="72"/>
      <c r="EW1641" s="72"/>
      <c r="EX1641" s="72"/>
      <c r="EY1641" s="72"/>
      <c r="EZ1641" s="72"/>
      <c r="FA1641" s="72"/>
      <c r="FB1641" s="72"/>
      <c r="FC1641" s="72"/>
      <c r="FD1641" s="72"/>
      <c r="FE1641" s="72"/>
      <c r="FF1641" s="72"/>
      <c r="FG1641" s="72"/>
      <c r="FH1641" s="72"/>
      <c r="FI1641" s="72"/>
      <c r="FJ1641" s="72"/>
      <c r="FK1641" s="72"/>
      <c r="FL1641" s="72"/>
      <c r="FM1641" s="72"/>
      <c r="FN1641" s="72"/>
      <c r="FO1641" s="72"/>
      <c r="FP1641" s="72"/>
      <c r="FQ1641" s="72"/>
      <c r="FR1641" s="72"/>
      <c r="FS1641" s="72"/>
      <c r="FT1641" s="72"/>
      <c r="FU1641" s="72"/>
      <c r="FV1641" s="72"/>
      <c r="FW1641" s="72"/>
      <c r="FX1641" s="72"/>
      <c r="FY1641" s="72"/>
      <c r="FZ1641" s="72"/>
      <c r="GA1641" s="72"/>
      <c r="GB1641" s="72"/>
      <c r="GC1641" s="72"/>
      <c r="GD1641" s="72"/>
      <c r="GE1641" s="72"/>
      <c r="GF1641" s="72"/>
      <c r="GG1641" s="72"/>
      <c r="GH1641" s="72"/>
      <c r="GI1641" s="72"/>
      <c r="GJ1641" s="72"/>
      <c r="GK1641" s="72"/>
      <c r="GL1641" s="72"/>
      <c r="GM1641" s="72"/>
      <c r="GN1641" s="72"/>
      <c r="GO1641" s="72"/>
      <c r="GP1641" s="72"/>
      <c r="GQ1641" s="72"/>
      <c r="GR1641" s="72"/>
      <c r="GS1641" s="72"/>
      <c r="GT1641" s="72"/>
      <c r="GU1641" s="72"/>
      <c r="GV1641" s="72"/>
      <c r="GW1641" s="72"/>
      <c r="GX1641" s="72"/>
      <c r="GY1641" s="72"/>
      <c r="GZ1641" s="72"/>
      <c r="HA1641" s="72"/>
      <c r="HB1641" s="72"/>
      <c r="HC1641" s="72"/>
      <c r="HD1641" s="72"/>
      <c r="HE1641" s="72"/>
      <c r="HF1641" s="72"/>
      <c r="HG1641" s="72"/>
      <c r="HH1641" s="72"/>
      <c r="HI1641" s="72"/>
      <c r="HJ1641" s="72"/>
      <c r="HK1641" s="72"/>
      <c r="HL1641" s="72"/>
      <c r="HM1641" s="72"/>
      <c r="HN1641" s="72"/>
      <c r="HO1641" s="72"/>
      <c r="HP1641" s="72"/>
      <c r="HQ1641" s="72"/>
      <c r="HR1641" s="72"/>
      <c r="HS1641" s="72"/>
      <c r="HT1641" s="72"/>
      <c r="HU1641" s="72"/>
      <c r="HV1641" s="72"/>
      <c r="HW1641" s="72"/>
      <c r="HX1641" s="72"/>
      <c r="HY1641" s="72"/>
      <c r="HZ1641" s="72"/>
      <c r="IA1641" s="72"/>
      <c r="IB1641" s="72"/>
      <c r="IC1641" s="72"/>
      <c r="ID1641" s="72"/>
      <c r="IE1641" s="72"/>
      <c r="IF1641" s="72"/>
      <c r="IG1641" s="72"/>
      <c r="IH1641" s="72"/>
      <c r="II1641" s="72"/>
      <c r="IJ1641" s="72"/>
      <c r="IK1641" s="72"/>
      <c r="IL1641" s="72"/>
      <c r="IM1641" s="72"/>
      <c r="IN1641" s="72"/>
      <c r="IO1641" s="72"/>
      <c r="IP1641" s="72"/>
      <c r="IQ1641" s="72"/>
      <c r="IR1641" s="72"/>
      <c r="IS1641" s="72"/>
      <c r="IT1641" s="72"/>
      <c r="IU1641" s="72"/>
      <c r="IV1641" s="72"/>
      <c r="IW1641" s="72"/>
      <c r="IX1641" s="72"/>
      <c r="IY1641" s="72"/>
      <c r="IZ1641" s="72"/>
      <c r="JA1641" s="72"/>
      <c r="JB1641" s="72"/>
      <c r="JC1641" s="72"/>
      <c r="JD1641" s="72"/>
      <c r="JE1641" s="72"/>
      <c r="JF1641" s="72"/>
      <c r="JG1641" s="72"/>
      <c r="JH1641" s="72"/>
      <c r="JI1641" s="72"/>
      <c r="JJ1641" s="72"/>
      <c r="JK1641" s="72"/>
      <c r="JL1641" s="72"/>
      <c r="JM1641" s="72"/>
      <c r="JN1641" s="72"/>
      <c r="JO1641" s="72"/>
      <c r="JP1641" s="72"/>
      <c r="JQ1641" s="72"/>
      <c r="JR1641" s="72"/>
      <c r="JS1641" s="72"/>
      <c r="JT1641" s="72"/>
      <c r="JU1641" s="72"/>
      <c r="JV1641" s="72"/>
      <c r="JW1641" s="72"/>
      <c r="JX1641" s="72"/>
      <c r="JY1641" s="72"/>
      <c r="JZ1641" s="72"/>
      <c r="KA1641" s="72"/>
      <c r="KB1641" s="72"/>
      <c r="KC1641" s="72"/>
      <c r="KD1641" s="72"/>
      <c r="KE1641" s="72"/>
      <c r="KF1641" s="72"/>
      <c r="KG1641" s="72"/>
      <c r="KH1641" s="72"/>
      <c r="KI1641" s="72"/>
      <c r="KJ1641" s="72"/>
      <c r="KK1641" s="72"/>
      <c r="KL1641" s="72"/>
      <c r="KM1641" s="72"/>
      <c r="KN1641" s="72"/>
      <c r="KO1641" s="72"/>
      <c r="KP1641" s="72"/>
      <c r="KQ1641" s="72"/>
      <c r="KR1641" s="72"/>
      <c r="KS1641" s="72"/>
      <c r="KT1641" s="72"/>
      <c r="KU1641" s="72"/>
      <c r="KV1641" s="72"/>
      <c r="KW1641" s="72"/>
      <c r="KX1641" s="72"/>
      <c r="KY1641" s="72"/>
      <c r="KZ1641" s="72"/>
      <c r="LA1641" s="72"/>
      <c r="LB1641" s="72"/>
      <c r="LC1641" s="72"/>
      <c r="LD1641" s="72"/>
      <c r="LE1641" s="72"/>
      <c r="LF1641" s="72"/>
      <c r="LG1641" s="72"/>
      <c r="LH1641" s="72"/>
      <c r="LI1641" s="72"/>
      <c r="LJ1641" s="72"/>
      <c r="LK1641" s="72"/>
      <c r="LL1641" s="72"/>
      <c r="LM1641" s="72"/>
      <c r="LN1641" s="72"/>
      <c r="LO1641" s="72"/>
      <c r="LP1641" s="72"/>
      <c r="LQ1641" s="72"/>
      <c r="LR1641" s="72"/>
      <c r="LS1641" s="72"/>
      <c r="LT1641" s="72"/>
      <c r="LU1641" s="72"/>
      <c r="LV1641" s="72"/>
      <c r="LW1641" s="72"/>
      <c r="LX1641" s="72"/>
      <c r="LY1641" s="72"/>
      <c r="LZ1641" s="72"/>
      <c r="MA1641" s="72"/>
      <c r="MB1641" s="72"/>
      <c r="MC1641" s="72"/>
      <c r="MD1641" s="72"/>
      <c r="ME1641" s="72"/>
      <c r="MF1641" s="72"/>
      <c r="MG1641" s="72"/>
      <c r="MH1641" s="72"/>
      <c r="MI1641" s="72"/>
      <c r="MJ1641" s="72"/>
      <c r="MK1641" s="72"/>
      <c r="ML1641" s="72"/>
      <c r="MM1641" s="72"/>
      <c r="MN1641" s="72"/>
      <c r="MO1641" s="72"/>
      <c r="MP1641" s="72"/>
      <c r="MQ1641" s="72"/>
      <c r="MR1641" s="72"/>
      <c r="MS1641" s="72"/>
      <c r="MT1641" s="72"/>
      <c r="MU1641" s="72"/>
      <c r="MV1641" s="72"/>
      <c r="MW1641" s="72"/>
      <c r="MX1641" s="72"/>
      <c r="MY1641" s="72"/>
      <c r="MZ1641" s="72"/>
      <c r="NA1641" s="72"/>
      <c r="NB1641" s="72"/>
      <c r="NC1641" s="72"/>
      <c r="ND1641" s="72"/>
      <c r="NE1641" s="72"/>
      <c r="NF1641" s="72"/>
      <c r="NG1641" s="72"/>
      <c r="NH1641" s="72"/>
      <c r="NI1641" s="72"/>
      <c r="NJ1641" s="72"/>
      <c r="NK1641" s="72"/>
      <c r="NL1641" s="72"/>
      <c r="NM1641" s="72"/>
      <c r="NN1641" s="72"/>
      <c r="NO1641" s="72"/>
      <c r="NP1641" s="72"/>
      <c r="NQ1641" s="72"/>
      <c r="NR1641" s="72"/>
      <c r="NS1641" s="72"/>
      <c r="NT1641" s="72"/>
      <c r="NU1641" s="72"/>
      <c r="NV1641" s="72"/>
      <c r="NW1641" s="72"/>
      <c r="NX1641" s="72"/>
      <c r="NY1641" s="72"/>
      <c r="NZ1641" s="72"/>
      <c r="OA1641" s="72"/>
      <c r="OB1641" s="72"/>
      <c r="OC1641" s="72"/>
      <c r="OD1641" s="72"/>
      <c r="OE1641" s="72"/>
      <c r="OF1641" s="72"/>
      <c r="OG1641" s="72"/>
      <c r="OH1641" s="72"/>
      <c r="OI1641" s="72"/>
      <c r="OJ1641" s="72"/>
      <c r="OK1641" s="72"/>
      <c r="OL1641" s="72"/>
      <c r="OM1641" s="72"/>
      <c r="ON1641" s="72"/>
      <c r="OO1641" s="72"/>
      <c r="OP1641" s="72"/>
      <c r="OQ1641" s="72"/>
      <c r="OR1641" s="72"/>
      <c r="OS1641" s="72"/>
      <c r="OT1641" s="72"/>
      <c r="OU1641" s="72"/>
      <c r="OV1641" s="72"/>
      <c r="OW1641" s="72"/>
      <c r="OX1641" s="72"/>
      <c r="OY1641" s="72"/>
      <c r="OZ1641" s="72"/>
      <c r="PA1641" s="72"/>
      <c r="PB1641" s="72"/>
      <c r="PC1641" s="72"/>
      <c r="PD1641" s="72"/>
      <c r="PE1641" s="72"/>
      <c r="PF1641" s="72"/>
      <c r="PG1641" s="72"/>
      <c r="PH1641" s="72"/>
      <c r="PI1641" s="72"/>
      <c r="PJ1641" s="72"/>
      <c r="PK1641" s="72"/>
      <c r="PL1641" s="72"/>
      <c r="PM1641" s="72"/>
      <c r="PN1641" s="72"/>
      <c r="PO1641" s="72"/>
      <c r="PP1641" s="72"/>
      <c r="PQ1641" s="72"/>
      <c r="PR1641" s="72"/>
      <c r="PS1641" s="72"/>
      <c r="PT1641" s="72"/>
      <c r="PU1641" s="72"/>
      <c r="PV1641" s="72"/>
      <c r="PW1641" s="72"/>
      <c r="PX1641" s="72"/>
      <c r="PY1641" s="72"/>
      <c r="PZ1641" s="72"/>
      <c r="QA1641" s="72"/>
      <c r="QB1641" s="72"/>
      <c r="QC1641" s="72"/>
      <c r="QD1641" s="72"/>
      <c r="QE1641" s="72"/>
      <c r="QF1641" s="72"/>
      <c r="QG1641" s="72"/>
      <c r="QH1641" s="72"/>
      <c r="QI1641" s="72"/>
      <c r="QJ1641" s="72"/>
      <c r="QK1641" s="72"/>
      <c r="QL1641" s="72"/>
      <c r="QM1641" s="72"/>
      <c r="QN1641" s="72"/>
      <c r="QO1641" s="72"/>
      <c r="QP1641" s="72"/>
      <c r="QQ1641" s="72"/>
      <c r="QR1641" s="72"/>
      <c r="QS1641" s="72"/>
      <c r="QT1641" s="72"/>
      <c r="QU1641" s="72"/>
      <c r="QV1641" s="72"/>
      <c r="QW1641" s="72"/>
      <c r="QX1641" s="72"/>
      <c r="QY1641" s="72"/>
      <c r="QZ1641" s="72"/>
      <c r="RA1641" s="72"/>
      <c r="RB1641" s="72"/>
      <c r="RC1641" s="72"/>
      <c r="RD1641" s="72"/>
      <c r="RE1641" s="72"/>
      <c r="RF1641" s="72"/>
      <c r="RG1641" s="72"/>
      <c r="RH1641" s="72"/>
      <c r="RI1641" s="72"/>
      <c r="RJ1641" s="72"/>
      <c r="RK1641" s="72"/>
      <c r="RL1641" s="72"/>
      <c r="RM1641" s="72"/>
      <c r="RN1641" s="72"/>
      <c r="RO1641" s="72"/>
      <c r="RP1641" s="72"/>
      <c r="RQ1641" s="72"/>
      <c r="RR1641" s="72"/>
      <c r="RS1641" s="72"/>
      <c r="RT1641" s="72"/>
      <c r="RU1641" s="72"/>
      <c r="RV1641" s="72"/>
      <c r="RW1641" s="72"/>
      <c r="RX1641" s="72"/>
      <c r="RY1641" s="72"/>
      <c r="RZ1641" s="72"/>
      <c r="SA1641" s="72"/>
      <c r="SB1641" s="72"/>
      <c r="SC1641" s="72"/>
      <c r="SD1641" s="72"/>
      <c r="SE1641" s="72"/>
      <c r="SF1641" s="72"/>
      <c r="SG1641" s="72"/>
      <c r="SH1641" s="72"/>
      <c r="SI1641" s="72"/>
      <c r="SJ1641" s="72"/>
      <c r="SK1641" s="72"/>
      <c r="SL1641" s="72"/>
      <c r="SM1641" s="72"/>
      <c r="SN1641" s="72"/>
      <c r="SO1641" s="72"/>
      <c r="SP1641" s="72"/>
      <c r="SQ1641" s="72"/>
      <c r="SR1641" s="72"/>
      <c r="SS1641" s="72"/>
      <c r="ST1641" s="72"/>
      <c r="SU1641" s="72"/>
      <c r="SV1641" s="72"/>
      <c r="SW1641" s="72"/>
      <c r="SX1641" s="72"/>
      <c r="SY1641" s="72"/>
      <c r="SZ1641" s="72"/>
      <c r="TA1641" s="72"/>
      <c r="TB1641" s="72"/>
      <c r="TC1641" s="72"/>
    </row>
    <row r="1642" spans="1:523" ht="16.5" customHeight="1" x14ac:dyDescent="0.2">
      <c r="A1642" s="20">
        <v>1146</v>
      </c>
      <c r="B1642" s="20" t="s">
        <v>72</v>
      </c>
      <c r="C1642" s="20" t="s">
        <v>934</v>
      </c>
      <c r="D1642" s="20" t="s">
        <v>38</v>
      </c>
      <c r="E1642" s="20" t="s">
        <v>1345</v>
      </c>
      <c r="F1642" s="22" t="s">
        <v>1132</v>
      </c>
      <c r="G1642" s="44" t="s">
        <v>37</v>
      </c>
      <c r="H1642" s="20" t="s">
        <v>35</v>
      </c>
      <c r="I1642" s="20" t="s">
        <v>81</v>
      </c>
      <c r="J1642" s="22" t="s">
        <v>936</v>
      </c>
      <c r="K1642" s="20" t="s">
        <v>95</v>
      </c>
      <c r="L1642" s="20" t="s">
        <v>95</v>
      </c>
      <c r="M1642" s="20" t="s">
        <v>95</v>
      </c>
      <c r="N1642" s="20" t="s">
        <v>95</v>
      </c>
      <c r="O1642" s="20" t="s">
        <v>95</v>
      </c>
      <c r="P1642" s="77">
        <v>2000000</v>
      </c>
      <c r="Q1642" s="24">
        <v>1</v>
      </c>
      <c r="R1642" s="25">
        <v>45658</v>
      </c>
      <c r="S1642" s="20" t="s">
        <v>83</v>
      </c>
      <c r="T1642" s="23">
        <v>24000000</v>
      </c>
      <c r="U1642" s="27" t="s">
        <v>100</v>
      </c>
      <c r="V1642" s="27" t="s">
        <v>100</v>
      </c>
      <c r="W1642" s="72"/>
      <c r="X1642" s="72"/>
      <c r="Y1642" s="72"/>
      <c r="Z1642" s="72"/>
      <c r="AA1642" s="72"/>
      <c r="AB1642" s="72"/>
      <c r="AC1642" s="72"/>
      <c r="AD1642" s="72"/>
      <c r="AE1642" s="72"/>
      <c r="AF1642" s="72"/>
      <c r="AG1642" s="72"/>
      <c r="AH1642" s="72"/>
      <c r="AI1642" s="72"/>
      <c r="AJ1642" s="72"/>
      <c r="AK1642" s="72"/>
      <c r="AL1642" s="72"/>
      <c r="AM1642" s="72"/>
      <c r="AN1642" s="72"/>
      <c r="AO1642" s="72"/>
      <c r="AP1642" s="72"/>
      <c r="AQ1642" s="72"/>
      <c r="AR1642" s="72"/>
      <c r="AS1642" s="72"/>
      <c r="AT1642" s="72"/>
      <c r="AU1642" s="72"/>
      <c r="AV1642" s="72"/>
      <c r="AW1642" s="72"/>
      <c r="AX1642" s="72"/>
      <c r="AY1642" s="72"/>
      <c r="AZ1642" s="72"/>
      <c r="BA1642" s="72"/>
      <c r="BB1642" s="72"/>
      <c r="BC1642" s="72"/>
      <c r="BD1642" s="72"/>
      <c r="BE1642" s="72"/>
      <c r="BF1642" s="72"/>
      <c r="BG1642" s="72"/>
      <c r="BH1642" s="72"/>
      <c r="BI1642" s="72"/>
      <c r="BJ1642" s="72"/>
      <c r="BK1642" s="72"/>
      <c r="BL1642" s="72"/>
      <c r="BM1642" s="72"/>
      <c r="BN1642" s="72"/>
      <c r="BO1642" s="72"/>
      <c r="BP1642" s="72"/>
      <c r="BQ1642" s="72"/>
      <c r="BR1642" s="72"/>
      <c r="BS1642" s="72"/>
      <c r="BT1642" s="72"/>
      <c r="BU1642" s="72"/>
      <c r="BV1642" s="72"/>
      <c r="BW1642" s="72"/>
      <c r="BX1642" s="72"/>
      <c r="BY1642" s="72"/>
      <c r="BZ1642" s="72"/>
      <c r="CA1642" s="72"/>
      <c r="CB1642" s="72"/>
      <c r="CC1642" s="72"/>
      <c r="CD1642" s="72"/>
      <c r="CE1642" s="72"/>
      <c r="CF1642" s="72"/>
      <c r="CG1642" s="72"/>
      <c r="CH1642" s="72"/>
      <c r="CI1642" s="72"/>
      <c r="CJ1642" s="72"/>
      <c r="CK1642" s="72"/>
      <c r="CL1642" s="72"/>
      <c r="CM1642" s="72"/>
      <c r="CN1642" s="72"/>
      <c r="CO1642" s="72"/>
      <c r="CP1642" s="72"/>
      <c r="CQ1642" s="72"/>
      <c r="CR1642" s="72"/>
      <c r="CS1642" s="72"/>
      <c r="CT1642" s="72"/>
      <c r="CU1642" s="72"/>
      <c r="CV1642" s="72"/>
      <c r="CW1642" s="72"/>
      <c r="CX1642" s="72"/>
      <c r="CY1642" s="72"/>
      <c r="CZ1642" s="72"/>
      <c r="DA1642" s="72"/>
      <c r="DB1642" s="72"/>
      <c r="DC1642" s="72"/>
      <c r="DD1642" s="72"/>
      <c r="DE1642" s="72"/>
      <c r="DF1642" s="72"/>
      <c r="DG1642" s="72"/>
      <c r="DH1642" s="72"/>
      <c r="DI1642" s="72"/>
      <c r="DJ1642" s="72"/>
      <c r="DK1642" s="72"/>
      <c r="DL1642" s="72"/>
      <c r="DM1642" s="72"/>
      <c r="DN1642" s="72"/>
      <c r="DO1642" s="72"/>
      <c r="DP1642" s="72"/>
      <c r="DQ1642" s="72"/>
      <c r="DR1642" s="72"/>
      <c r="DS1642" s="72"/>
      <c r="DT1642" s="72"/>
      <c r="DU1642" s="72"/>
      <c r="DV1642" s="72"/>
      <c r="DW1642" s="72"/>
      <c r="DX1642" s="72"/>
      <c r="DY1642" s="72"/>
      <c r="DZ1642" s="72"/>
      <c r="EA1642" s="72"/>
      <c r="EB1642" s="72"/>
      <c r="EC1642" s="72"/>
      <c r="ED1642" s="72"/>
      <c r="EE1642" s="72"/>
      <c r="EF1642" s="72"/>
      <c r="EG1642" s="72"/>
      <c r="EH1642" s="72"/>
      <c r="EI1642" s="72"/>
      <c r="EJ1642" s="72"/>
      <c r="EK1642" s="72"/>
      <c r="EL1642" s="72"/>
      <c r="EM1642" s="72"/>
      <c r="EN1642" s="72"/>
      <c r="EO1642" s="72"/>
      <c r="EP1642" s="72"/>
      <c r="EQ1642" s="72"/>
      <c r="ER1642" s="72"/>
      <c r="ES1642" s="72"/>
      <c r="ET1642" s="72"/>
      <c r="EU1642" s="72"/>
      <c r="EV1642" s="72"/>
      <c r="EW1642" s="72"/>
      <c r="EX1642" s="72"/>
      <c r="EY1642" s="72"/>
      <c r="EZ1642" s="72"/>
      <c r="FA1642" s="72"/>
      <c r="FB1642" s="72"/>
      <c r="FC1642" s="72"/>
      <c r="FD1642" s="72"/>
      <c r="FE1642" s="72"/>
      <c r="FF1642" s="72"/>
      <c r="FG1642" s="72"/>
      <c r="FH1642" s="72"/>
      <c r="FI1642" s="72"/>
      <c r="FJ1642" s="72"/>
      <c r="FK1642" s="72"/>
      <c r="FL1642" s="72"/>
      <c r="FM1642" s="72"/>
      <c r="FN1642" s="72"/>
      <c r="FO1642" s="72"/>
      <c r="FP1642" s="72"/>
      <c r="FQ1642" s="72"/>
      <c r="FR1642" s="72"/>
      <c r="FS1642" s="72"/>
      <c r="FT1642" s="72"/>
      <c r="FU1642" s="72"/>
      <c r="FV1642" s="72"/>
      <c r="FW1642" s="72"/>
      <c r="FX1642" s="72"/>
      <c r="FY1642" s="72"/>
      <c r="FZ1642" s="72"/>
      <c r="GA1642" s="72"/>
      <c r="GB1642" s="72"/>
      <c r="GC1642" s="72"/>
      <c r="GD1642" s="72"/>
      <c r="GE1642" s="72"/>
      <c r="GF1642" s="72"/>
      <c r="GG1642" s="72"/>
      <c r="GH1642" s="72"/>
      <c r="GI1642" s="72"/>
      <c r="GJ1642" s="72"/>
      <c r="GK1642" s="72"/>
      <c r="GL1642" s="72"/>
      <c r="GM1642" s="72"/>
      <c r="GN1642" s="72"/>
      <c r="GO1642" s="72"/>
      <c r="GP1642" s="72"/>
      <c r="GQ1642" s="72"/>
      <c r="GR1642" s="72"/>
      <c r="GS1642" s="72"/>
      <c r="GT1642" s="72"/>
      <c r="GU1642" s="72"/>
      <c r="GV1642" s="72"/>
      <c r="GW1642" s="72"/>
      <c r="GX1642" s="72"/>
      <c r="GY1642" s="72"/>
      <c r="GZ1642" s="72"/>
      <c r="HA1642" s="72"/>
      <c r="HB1642" s="72"/>
      <c r="HC1642" s="72"/>
      <c r="HD1642" s="72"/>
      <c r="HE1642" s="72"/>
      <c r="HF1642" s="72"/>
      <c r="HG1642" s="72"/>
      <c r="HH1642" s="72"/>
      <c r="HI1642" s="72"/>
      <c r="HJ1642" s="72"/>
      <c r="HK1642" s="72"/>
      <c r="HL1642" s="72"/>
      <c r="HM1642" s="72"/>
      <c r="HN1642" s="72"/>
      <c r="HO1642" s="72"/>
      <c r="HP1642" s="72"/>
      <c r="HQ1642" s="72"/>
      <c r="HR1642" s="72"/>
      <c r="HS1642" s="72"/>
      <c r="HT1642" s="72"/>
      <c r="HU1642" s="72"/>
      <c r="HV1642" s="72"/>
      <c r="HW1642" s="72"/>
      <c r="HX1642" s="72"/>
      <c r="HY1642" s="72"/>
      <c r="HZ1642" s="72"/>
      <c r="IA1642" s="72"/>
      <c r="IB1642" s="72"/>
      <c r="IC1642" s="72"/>
      <c r="ID1642" s="72"/>
      <c r="IE1642" s="72"/>
      <c r="IF1642" s="72"/>
      <c r="IG1642" s="72"/>
      <c r="IH1642" s="72"/>
      <c r="II1642" s="72"/>
      <c r="IJ1642" s="72"/>
      <c r="IK1642" s="72"/>
      <c r="IL1642" s="72"/>
      <c r="IM1642" s="72"/>
      <c r="IN1642" s="72"/>
      <c r="IO1642" s="72"/>
      <c r="IP1642" s="72"/>
      <c r="IQ1642" s="72"/>
      <c r="IR1642" s="72"/>
      <c r="IS1642" s="72"/>
      <c r="IT1642" s="72"/>
      <c r="IU1642" s="72"/>
      <c r="IV1642" s="72"/>
      <c r="IW1642" s="72"/>
      <c r="IX1642" s="72"/>
      <c r="IY1642" s="72"/>
      <c r="IZ1642" s="72"/>
      <c r="JA1642" s="72"/>
      <c r="JB1642" s="72"/>
      <c r="JC1642" s="72"/>
      <c r="JD1642" s="72"/>
      <c r="JE1642" s="72"/>
      <c r="JF1642" s="72"/>
      <c r="JG1642" s="72"/>
      <c r="JH1642" s="72"/>
      <c r="JI1642" s="72"/>
      <c r="JJ1642" s="72"/>
      <c r="JK1642" s="72"/>
      <c r="JL1642" s="72"/>
      <c r="JM1642" s="72"/>
      <c r="JN1642" s="72"/>
      <c r="JO1642" s="72"/>
      <c r="JP1642" s="72"/>
      <c r="JQ1642" s="72"/>
      <c r="JR1642" s="72"/>
      <c r="JS1642" s="72"/>
      <c r="JT1642" s="72"/>
      <c r="JU1642" s="72"/>
      <c r="JV1642" s="72"/>
      <c r="JW1642" s="72"/>
      <c r="JX1642" s="72"/>
      <c r="JY1642" s="72"/>
      <c r="JZ1642" s="72"/>
      <c r="KA1642" s="72"/>
      <c r="KB1642" s="72"/>
      <c r="KC1642" s="72"/>
      <c r="KD1642" s="72"/>
      <c r="KE1642" s="72"/>
      <c r="KF1642" s="72"/>
      <c r="KG1642" s="72"/>
      <c r="KH1642" s="72"/>
      <c r="KI1642" s="72"/>
      <c r="KJ1642" s="72"/>
      <c r="KK1642" s="72"/>
      <c r="KL1642" s="72"/>
      <c r="KM1642" s="72"/>
      <c r="KN1642" s="72"/>
      <c r="KO1642" s="72"/>
      <c r="KP1642" s="72"/>
      <c r="KQ1642" s="72"/>
      <c r="KR1642" s="72"/>
      <c r="KS1642" s="72"/>
      <c r="KT1642" s="72"/>
      <c r="KU1642" s="72"/>
      <c r="KV1642" s="72"/>
      <c r="KW1642" s="72"/>
      <c r="KX1642" s="72"/>
      <c r="KY1642" s="72"/>
      <c r="KZ1642" s="72"/>
      <c r="LA1642" s="72"/>
      <c r="LB1642" s="72"/>
      <c r="LC1642" s="72"/>
      <c r="LD1642" s="72"/>
      <c r="LE1642" s="72"/>
      <c r="LF1642" s="72"/>
      <c r="LG1642" s="72"/>
      <c r="LH1642" s="72"/>
      <c r="LI1642" s="72"/>
      <c r="LJ1642" s="72"/>
      <c r="LK1642" s="72"/>
      <c r="LL1642" s="72"/>
      <c r="LM1642" s="72"/>
      <c r="LN1642" s="72"/>
      <c r="LO1642" s="72"/>
      <c r="LP1642" s="72"/>
      <c r="LQ1642" s="72"/>
      <c r="LR1642" s="72"/>
      <c r="LS1642" s="72"/>
      <c r="LT1642" s="72"/>
      <c r="LU1642" s="72"/>
      <c r="LV1642" s="72"/>
      <c r="LW1642" s="72"/>
      <c r="LX1642" s="72"/>
      <c r="LY1642" s="72"/>
      <c r="LZ1642" s="72"/>
      <c r="MA1642" s="72"/>
      <c r="MB1642" s="72"/>
      <c r="MC1642" s="72"/>
      <c r="MD1642" s="72"/>
      <c r="ME1642" s="72"/>
      <c r="MF1642" s="72"/>
      <c r="MG1642" s="72"/>
      <c r="MH1642" s="72"/>
      <c r="MI1642" s="72"/>
      <c r="MJ1642" s="72"/>
      <c r="MK1642" s="72"/>
      <c r="ML1642" s="72"/>
      <c r="MM1642" s="72"/>
      <c r="MN1642" s="72"/>
      <c r="MO1642" s="72"/>
      <c r="MP1642" s="72"/>
      <c r="MQ1642" s="72"/>
      <c r="MR1642" s="72"/>
      <c r="MS1642" s="72"/>
      <c r="MT1642" s="72"/>
      <c r="MU1642" s="72"/>
      <c r="MV1642" s="72"/>
      <c r="MW1642" s="72"/>
      <c r="MX1642" s="72"/>
      <c r="MY1642" s="72"/>
      <c r="MZ1642" s="72"/>
      <c r="NA1642" s="72"/>
      <c r="NB1642" s="72"/>
      <c r="NC1642" s="72"/>
      <c r="ND1642" s="72"/>
      <c r="NE1642" s="72"/>
      <c r="NF1642" s="72"/>
      <c r="NG1642" s="72"/>
      <c r="NH1642" s="72"/>
      <c r="NI1642" s="72"/>
      <c r="NJ1642" s="72"/>
      <c r="NK1642" s="72"/>
      <c r="NL1642" s="72"/>
      <c r="NM1642" s="72"/>
      <c r="NN1642" s="72"/>
      <c r="NO1642" s="72"/>
      <c r="NP1642" s="72"/>
      <c r="NQ1642" s="72"/>
      <c r="NR1642" s="72"/>
      <c r="NS1642" s="72"/>
      <c r="NT1642" s="72"/>
      <c r="NU1642" s="72"/>
      <c r="NV1642" s="72"/>
      <c r="NW1642" s="72"/>
      <c r="NX1642" s="72"/>
      <c r="NY1642" s="72"/>
      <c r="NZ1642" s="72"/>
      <c r="OA1642" s="72"/>
      <c r="OB1642" s="72"/>
      <c r="OC1642" s="72"/>
      <c r="OD1642" s="72"/>
      <c r="OE1642" s="72"/>
      <c r="OF1642" s="72"/>
      <c r="OG1642" s="72"/>
      <c r="OH1642" s="72"/>
      <c r="OI1642" s="72"/>
      <c r="OJ1642" s="72"/>
      <c r="OK1642" s="72"/>
      <c r="OL1642" s="72"/>
      <c r="OM1642" s="72"/>
      <c r="ON1642" s="72"/>
      <c r="OO1642" s="72"/>
      <c r="OP1642" s="72"/>
      <c r="OQ1642" s="72"/>
      <c r="OR1642" s="72"/>
      <c r="OS1642" s="72"/>
      <c r="OT1642" s="72"/>
      <c r="OU1642" s="72"/>
      <c r="OV1642" s="72"/>
      <c r="OW1642" s="72"/>
      <c r="OX1642" s="72"/>
      <c r="OY1642" s="72"/>
      <c r="OZ1642" s="72"/>
      <c r="PA1642" s="72"/>
      <c r="PB1642" s="72"/>
      <c r="PC1642" s="72"/>
      <c r="PD1642" s="72"/>
      <c r="PE1642" s="72"/>
      <c r="PF1642" s="72"/>
      <c r="PG1642" s="72"/>
      <c r="PH1642" s="72"/>
      <c r="PI1642" s="72"/>
      <c r="PJ1642" s="72"/>
      <c r="PK1642" s="72"/>
      <c r="PL1642" s="72"/>
      <c r="PM1642" s="72"/>
      <c r="PN1642" s="72"/>
      <c r="PO1642" s="72"/>
      <c r="PP1642" s="72"/>
      <c r="PQ1642" s="72"/>
      <c r="PR1642" s="72"/>
      <c r="PS1642" s="72"/>
      <c r="PT1642" s="72"/>
      <c r="PU1642" s="72"/>
      <c r="PV1642" s="72"/>
      <c r="PW1642" s="72"/>
      <c r="PX1642" s="72"/>
      <c r="PY1642" s="72"/>
      <c r="PZ1642" s="72"/>
      <c r="QA1642" s="72"/>
      <c r="QB1642" s="72"/>
      <c r="QC1642" s="72"/>
      <c r="QD1642" s="72"/>
      <c r="QE1642" s="72"/>
      <c r="QF1642" s="72"/>
      <c r="QG1642" s="72"/>
      <c r="QH1642" s="72"/>
      <c r="QI1642" s="72"/>
      <c r="QJ1642" s="72"/>
      <c r="QK1642" s="72"/>
      <c r="QL1642" s="72"/>
      <c r="QM1642" s="72"/>
      <c r="QN1642" s="72"/>
      <c r="QO1642" s="72"/>
      <c r="QP1642" s="72"/>
      <c r="QQ1642" s="72"/>
      <c r="QR1642" s="72"/>
      <c r="QS1642" s="72"/>
      <c r="QT1642" s="72"/>
      <c r="QU1642" s="72"/>
      <c r="QV1642" s="72"/>
      <c r="QW1642" s="72"/>
      <c r="QX1642" s="72"/>
      <c r="QY1642" s="72"/>
      <c r="QZ1642" s="72"/>
      <c r="RA1642" s="72"/>
      <c r="RB1642" s="72"/>
      <c r="RC1642" s="72"/>
      <c r="RD1642" s="72"/>
      <c r="RE1642" s="72"/>
      <c r="RF1642" s="72"/>
      <c r="RG1642" s="72"/>
      <c r="RH1642" s="72"/>
      <c r="RI1642" s="72"/>
      <c r="RJ1642" s="72"/>
      <c r="RK1642" s="72"/>
      <c r="RL1642" s="72"/>
      <c r="RM1642" s="72"/>
      <c r="RN1642" s="72"/>
      <c r="RO1642" s="72"/>
      <c r="RP1642" s="72"/>
      <c r="RQ1642" s="72"/>
      <c r="RR1642" s="72"/>
      <c r="RS1642" s="72"/>
      <c r="RT1642" s="72"/>
      <c r="RU1642" s="72"/>
      <c r="RV1642" s="72"/>
      <c r="RW1642" s="72"/>
      <c r="RX1642" s="72"/>
      <c r="RY1642" s="72"/>
      <c r="RZ1642" s="72"/>
      <c r="SA1642" s="72"/>
      <c r="SB1642" s="72"/>
      <c r="SC1642" s="72"/>
      <c r="SD1642" s="72"/>
      <c r="SE1642" s="72"/>
      <c r="SF1642" s="72"/>
      <c r="SG1642" s="72"/>
      <c r="SH1642" s="72"/>
      <c r="SI1642" s="72"/>
      <c r="SJ1642" s="72"/>
      <c r="SK1642" s="72"/>
      <c r="SL1642" s="72"/>
      <c r="SM1642" s="72"/>
      <c r="SN1642" s="72"/>
      <c r="SO1642" s="72"/>
      <c r="SP1642" s="72"/>
      <c r="SQ1642" s="72"/>
      <c r="SR1642" s="72"/>
      <c r="SS1642" s="72"/>
      <c r="ST1642" s="72"/>
      <c r="SU1642" s="72"/>
      <c r="SV1642" s="72"/>
      <c r="SW1642" s="72"/>
      <c r="SX1642" s="72"/>
      <c r="SY1642" s="72"/>
      <c r="SZ1642" s="72"/>
      <c r="TA1642" s="72"/>
      <c r="TB1642" s="72"/>
      <c r="TC1642" s="72"/>
    </row>
    <row r="1643" spans="1:523" ht="16.5" customHeight="1" x14ac:dyDescent="0.2">
      <c r="A1643" s="20">
        <v>1147</v>
      </c>
      <c r="B1643" s="20" t="s">
        <v>72</v>
      </c>
      <c r="C1643" s="20" t="s">
        <v>934</v>
      </c>
      <c r="D1643" s="20" t="s">
        <v>38</v>
      </c>
      <c r="E1643" s="20" t="s">
        <v>1345</v>
      </c>
      <c r="F1643" s="22" t="s">
        <v>1133</v>
      </c>
      <c r="G1643" s="44" t="s">
        <v>84</v>
      </c>
      <c r="H1643" s="20" t="s">
        <v>35</v>
      </c>
      <c r="I1643" s="20" t="s">
        <v>81</v>
      </c>
      <c r="J1643" s="22" t="s">
        <v>936</v>
      </c>
      <c r="K1643" s="20" t="s">
        <v>95</v>
      </c>
      <c r="L1643" s="20" t="s">
        <v>95</v>
      </c>
      <c r="M1643" s="20" t="s">
        <v>95</v>
      </c>
      <c r="N1643" s="20" t="s">
        <v>95</v>
      </c>
      <c r="O1643" s="20" t="s">
        <v>95</v>
      </c>
      <c r="P1643" s="77">
        <v>1500000</v>
      </c>
      <c r="Q1643" s="24">
        <v>1</v>
      </c>
      <c r="R1643" s="25">
        <v>45658</v>
      </c>
      <c r="S1643" s="20" t="s">
        <v>83</v>
      </c>
      <c r="T1643" s="23">
        <v>18000000</v>
      </c>
      <c r="U1643" s="27" t="s">
        <v>100</v>
      </c>
      <c r="V1643" s="27" t="s">
        <v>100</v>
      </c>
      <c r="W1643" s="72"/>
      <c r="X1643" s="72"/>
      <c r="Y1643" s="72"/>
      <c r="Z1643" s="72"/>
      <c r="AA1643" s="72"/>
      <c r="AB1643" s="72"/>
      <c r="AC1643" s="72"/>
      <c r="AD1643" s="72"/>
      <c r="AE1643" s="72"/>
      <c r="AF1643" s="72"/>
      <c r="AG1643" s="72"/>
      <c r="AH1643" s="72"/>
      <c r="AI1643" s="72"/>
      <c r="AJ1643" s="72"/>
      <c r="AK1643" s="72"/>
      <c r="AL1643" s="72"/>
      <c r="AM1643" s="72"/>
      <c r="AN1643" s="72"/>
      <c r="AO1643" s="72"/>
      <c r="AP1643" s="72"/>
      <c r="AQ1643" s="72"/>
      <c r="AR1643" s="72"/>
      <c r="AS1643" s="72"/>
      <c r="AT1643" s="72"/>
      <c r="AU1643" s="72"/>
      <c r="AV1643" s="72"/>
      <c r="AW1643" s="72"/>
      <c r="AX1643" s="72"/>
      <c r="AY1643" s="72"/>
      <c r="AZ1643" s="72"/>
      <c r="BA1643" s="72"/>
      <c r="BB1643" s="72"/>
      <c r="BC1643" s="72"/>
      <c r="BD1643" s="72"/>
      <c r="BE1643" s="72"/>
      <c r="BF1643" s="72"/>
      <c r="BG1643" s="72"/>
      <c r="BH1643" s="72"/>
      <c r="BI1643" s="72"/>
      <c r="BJ1643" s="72"/>
      <c r="BK1643" s="72"/>
      <c r="BL1643" s="72"/>
      <c r="BM1643" s="72"/>
      <c r="BN1643" s="72"/>
      <c r="BO1643" s="72"/>
      <c r="BP1643" s="72"/>
      <c r="BQ1643" s="72"/>
      <c r="BR1643" s="72"/>
      <c r="BS1643" s="72"/>
      <c r="BT1643" s="72"/>
      <c r="BU1643" s="72"/>
      <c r="BV1643" s="72"/>
      <c r="BW1643" s="72"/>
      <c r="BX1643" s="72"/>
      <c r="BY1643" s="72"/>
      <c r="BZ1643" s="72"/>
      <c r="CA1643" s="72"/>
      <c r="CB1643" s="72"/>
      <c r="CC1643" s="72"/>
      <c r="CD1643" s="72"/>
      <c r="CE1643" s="72"/>
      <c r="CF1643" s="72"/>
      <c r="CG1643" s="72"/>
      <c r="CH1643" s="72"/>
      <c r="CI1643" s="72"/>
      <c r="CJ1643" s="72"/>
      <c r="CK1643" s="72"/>
      <c r="CL1643" s="72"/>
      <c r="CM1643" s="72"/>
      <c r="CN1643" s="72"/>
      <c r="CO1643" s="72"/>
      <c r="CP1643" s="72"/>
      <c r="CQ1643" s="72"/>
      <c r="CR1643" s="72"/>
      <c r="CS1643" s="72"/>
      <c r="CT1643" s="72"/>
      <c r="CU1643" s="72"/>
      <c r="CV1643" s="72"/>
      <c r="CW1643" s="72"/>
      <c r="CX1643" s="72"/>
      <c r="CY1643" s="72"/>
      <c r="CZ1643" s="72"/>
      <c r="DA1643" s="72"/>
      <c r="DB1643" s="72"/>
      <c r="DC1643" s="72"/>
      <c r="DD1643" s="72"/>
      <c r="DE1643" s="72"/>
      <c r="DF1643" s="72"/>
      <c r="DG1643" s="72"/>
      <c r="DH1643" s="72"/>
      <c r="DI1643" s="72"/>
      <c r="DJ1643" s="72"/>
      <c r="DK1643" s="72"/>
      <c r="DL1643" s="72"/>
      <c r="DM1643" s="72"/>
      <c r="DN1643" s="72"/>
      <c r="DO1643" s="72"/>
      <c r="DP1643" s="72"/>
      <c r="DQ1643" s="72"/>
      <c r="DR1643" s="72"/>
      <c r="DS1643" s="72"/>
      <c r="DT1643" s="72"/>
      <c r="DU1643" s="72"/>
      <c r="DV1643" s="72"/>
      <c r="DW1643" s="72"/>
      <c r="DX1643" s="72"/>
      <c r="DY1643" s="72"/>
      <c r="DZ1643" s="72"/>
      <c r="EA1643" s="72"/>
      <c r="EB1643" s="72"/>
      <c r="EC1643" s="72"/>
      <c r="ED1643" s="72"/>
      <c r="EE1643" s="72"/>
      <c r="EF1643" s="72"/>
      <c r="EG1643" s="72"/>
      <c r="EH1643" s="72"/>
      <c r="EI1643" s="72"/>
      <c r="EJ1643" s="72"/>
      <c r="EK1643" s="72"/>
      <c r="EL1643" s="72"/>
      <c r="EM1643" s="72"/>
      <c r="EN1643" s="72"/>
      <c r="EO1643" s="72"/>
      <c r="EP1643" s="72"/>
      <c r="EQ1643" s="72"/>
      <c r="ER1643" s="72"/>
      <c r="ES1643" s="72"/>
      <c r="ET1643" s="72"/>
      <c r="EU1643" s="72"/>
      <c r="EV1643" s="72"/>
      <c r="EW1643" s="72"/>
      <c r="EX1643" s="72"/>
      <c r="EY1643" s="72"/>
      <c r="EZ1643" s="72"/>
      <c r="FA1643" s="72"/>
      <c r="FB1643" s="72"/>
      <c r="FC1643" s="72"/>
      <c r="FD1643" s="72"/>
      <c r="FE1643" s="72"/>
      <c r="FF1643" s="72"/>
      <c r="FG1643" s="72"/>
      <c r="FH1643" s="72"/>
      <c r="FI1643" s="72"/>
      <c r="FJ1643" s="72"/>
      <c r="FK1643" s="72"/>
      <c r="FL1643" s="72"/>
      <c r="FM1643" s="72"/>
      <c r="FN1643" s="72"/>
      <c r="FO1643" s="72"/>
      <c r="FP1643" s="72"/>
      <c r="FQ1643" s="72"/>
      <c r="FR1643" s="72"/>
      <c r="FS1643" s="72"/>
      <c r="FT1643" s="72"/>
      <c r="FU1643" s="72"/>
      <c r="FV1643" s="72"/>
      <c r="FW1643" s="72"/>
      <c r="FX1643" s="72"/>
      <c r="FY1643" s="72"/>
      <c r="FZ1643" s="72"/>
      <c r="GA1643" s="72"/>
      <c r="GB1643" s="72"/>
      <c r="GC1643" s="72"/>
      <c r="GD1643" s="72"/>
      <c r="GE1643" s="72"/>
      <c r="GF1643" s="72"/>
      <c r="GG1643" s="72"/>
      <c r="GH1643" s="72"/>
      <c r="GI1643" s="72"/>
      <c r="GJ1643" s="72"/>
      <c r="GK1643" s="72"/>
      <c r="GL1643" s="72"/>
      <c r="GM1643" s="72"/>
      <c r="GN1643" s="72"/>
      <c r="GO1643" s="72"/>
      <c r="GP1643" s="72"/>
      <c r="GQ1643" s="72"/>
      <c r="GR1643" s="72"/>
      <c r="GS1643" s="72"/>
      <c r="GT1643" s="72"/>
      <c r="GU1643" s="72"/>
      <c r="GV1643" s="72"/>
      <c r="GW1643" s="72"/>
      <c r="GX1643" s="72"/>
      <c r="GY1643" s="72"/>
      <c r="GZ1643" s="72"/>
      <c r="HA1643" s="72"/>
      <c r="HB1643" s="72"/>
      <c r="HC1643" s="72"/>
      <c r="HD1643" s="72"/>
      <c r="HE1643" s="72"/>
      <c r="HF1643" s="72"/>
      <c r="HG1643" s="72"/>
      <c r="HH1643" s="72"/>
      <c r="HI1643" s="72"/>
      <c r="HJ1643" s="72"/>
      <c r="HK1643" s="72"/>
      <c r="HL1643" s="72"/>
      <c r="HM1643" s="72"/>
      <c r="HN1643" s="72"/>
      <c r="HO1643" s="72"/>
      <c r="HP1643" s="72"/>
      <c r="HQ1643" s="72"/>
      <c r="HR1643" s="72"/>
      <c r="HS1643" s="72"/>
      <c r="HT1643" s="72"/>
      <c r="HU1643" s="72"/>
      <c r="HV1643" s="72"/>
      <c r="HW1643" s="72"/>
      <c r="HX1643" s="72"/>
      <c r="HY1643" s="72"/>
      <c r="HZ1643" s="72"/>
      <c r="IA1643" s="72"/>
      <c r="IB1643" s="72"/>
      <c r="IC1643" s="72"/>
      <c r="ID1643" s="72"/>
      <c r="IE1643" s="72"/>
      <c r="IF1643" s="72"/>
      <c r="IG1643" s="72"/>
      <c r="IH1643" s="72"/>
      <c r="II1643" s="72"/>
      <c r="IJ1643" s="72"/>
      <c r="IK1643" s="72"/>
      <c r="IL1643" s="72"/>
      <c r="IM1643" s="72"/>
      <c r="IN1643" s="72"/>
      <c r="IO1643" s="72"/>
      <c r="IP1643" s="72"/>
      <c r="IQ1643" s="72"/>
      <c r="IR1643" s="72"/>
      <c r="IS1643" s="72"/>
      <c r="IT1643" s="72"/>
      <c r="IU1643" s="72"/>
      <c r="IV1643" s="72"/>
      <c r="IW1643" s="72"/>
      <c r="IX1643" s="72"/>
      <c r="IY1643" s="72"/>
      <c r="IZ1643" s="72"/>
      <c r="JA1643" s="72"/>
      <c r="JB1643" s="72"/>
      <c r="JC1643" s="72"/>
      <c r="JD1643" s="72"/>
      <c r="JE1643" s="72"/>
      <c r="JF1643" s="72"/>
      <c r="JG1643" s="72"/>
      <c r="JH1643" s="72"/>
      <c r="JI1643" s="72"/>
      <c r="JJ1643" s="72"/>
      <c r="JK1643" s="72"/>
      <c r="JL1643" s="72"/>
      <c r="JM1643" s="72"/>
      <c r="JN1643" s="72"/>
      <c r="JO1643" s="72"/>
      <c r="JP1643" s="72"/>
      <c r="JQ1643" s="72"/>
      <c r="JR1643" s="72"/>
      <c r="JS1643" s="72"/>
      <c r="JT1643" s="72"/>
      <c r="JU1643" s="72"/>
      <c r="JV1643" s="72"/>
      <c r="JW1643" s="72"/>
      <c r="JX1643" s="72"/>
      <c r="JY1643" s="72"/>
      <c r="JZ1643" s="72"/>
      <c r="KA1643" s="72"/>
      <c r="KB1643" s="72"/>
      <c r="KC1643" s="72"/>
      <c r="KD1643" s="72"/>
      <c r="KE1643" s="72"/>
      <c r="KF1643" s="72"/>
      <c r="KG1643" s="72"/>
      <c r="KH1643" s="72"/>
      <c r="KI1643" s="72"/>
      <c r="KJ1643" s="72"/>
      <c r="KK1643" s="72"/>
      <c r="KL1643" s="72"/>
      <c r="KM1643" s="72"/>
      <c r="KN1643" s="72"/>
      <c r="KO1643" s="72"/>
      <c r="KP1643" s="72"/>
      <c r="KQ1643" s="72"/>
      <c r="KR1643" s="72"/>
      <c r="KS1643" s="72"/>
      <c r="KT1643" s="72"/>
      <c r="KU1643" s="72"/>
      <c r="KV1643" s="72"/>
      <c r="KW1643" s="72"/>
      <c r="KX1643" s="72"/>
      <c r="KY1643" s="72"/>
      <c r="KZ1643" s="72"/>
      <c r="LA1643" s="72"/>
      <c r="LB1643" s="72"/>
      <c r="LC1643" s="72"/>
      <c r="LD1643" s="72"/>
      <c r="LE1643" s="72"/>
      <c r="LF1643" s="72"/>
      <c r="LG1643" s="72"/>
      <c r="LH1643" s="72"/>
      <c r="LI1643" s="72"/>
      <c r="LJ1643" s="72"/>
      <c r="LK1643" s="72"/>
      <c r="LL1643" s="72"/>
      <c r="LM1643" s="72"/>
      <c r="LN1643" s="72"/>
      <c r="LO1643" s="72"/>
      <c r="LP1643" s="72"/>
      <c r="LQ1643" s="72"/>
      <c r="LR1643" s="72"/>
      <c r="LS1643" s="72"/>
      <c r="LT1643" s="72"/>
      <c r="LU1643" s="72"/>
      <c r="LV1643" s="72"/>
      <c r="LW1643" s="72"/>
      <c r="LX1643" s="72"/>
      <c r="LY1643" s="72"/>
      <c r="LZ1643" s="72"/>
      <c r="MA1643" s="72"/>
      <c r="MB1643" s="72"/>
      <c r="MC1643" s="72"/>
      <c r="MD1643" s="72"/>
      <c r="ME1643" s="72"/>
      <c r="MF1643" s="72"/>
      <c r="MG1643" s="72"/>
      <c r="MH1643" s="72"/>
      <c r="MI1643" s="72"/>
      <c r="MJ1643" s="72"/>
      <c r="MK1643" s="72"/>
      <c r="ML1643" s="72"/>
      <c r="MM1643" s="72"/>
      <c r="MN1643" s="72"/>
      <c r="MO1643" s="72"/>
      <c r="MP1643" s="72"/>
      <c r="MQ1643" s="72"/>
      <c r="MR1643" s="72"/>
      <c r="MS1643" s="72"/>
      <c r="MT1643" s="72"/>
      <c r="MU1643" s="72"/>
      <c r="MV1643" s="72"/>
      <c r="MW1643" s="72"/>
      <c r="MX1643" s="72"/>
      <c r="MY1643" s="72"/>
      <c r="MZ1643" s="72"/>
      <c r="NA1643" s="72"/>
      <c r="NB1643" s="72"/>
      <c r="NC1643" s="72"/>
      <c r="ND1643" s="72"/>
      <c r="NE1643" s="72"/>
      <c r="NF1643" s="72"/>
      <c r="NG1643" s="72"/>
      <c r="NH1643" s="72"/>
      <c r="NI1643" s="72"/>
      <c r="NJ1643" s="72"/>
      <c r="NK1643" s="72"/>
      <c r="NL1643" s="72"/>
      <c r="NM1643" s="72"/>
      <c r="NN1643" s="72"/>
      <c r="NO1643" s="72"/>
      <c r="NP1643" s="72"/>
      <c r="NQ1643" s="72"/>
      <c r="NR1643" s="72"/>
      <c r="NS1643" s="72"/>
      <c r="NT1643" s="72"/>
      <c r="NU1643" s="72"/>
      <c r="NV1643" s="72"/>
      <c r="NW1643" s="72"/>
      <c r="NX1643" s="72"/>
      <c r="NY1643" s="72"/>
      <c r="NZ1643" s="72"/>
      <c r="OA1643" s="72"/>
      <c r="OB1643" s="72"/>
      <c r="OC1643" s="72"/>
      <c r="OD1643" s="72"/>
      <c r="OE1643" s="72"/>
      <c r="OF1643" s="72"/>
      <c r="OG1643" s="72"/>
      <c r="OH1643" s="72"/>
      <c r="OI1643" s="72"/>
      <c r="OJ1643" s="72"/>
      <c r="OK1643" s="72"/>
      <c r="OL1643" s="72"/>
      <c r="OM1643" s="72"/>
      <c r="ON1643" s="72"/>
      <c r="OO1643" s="72"/>
      <c r="OP1643" s="72"/>
      <c r="OQ1643" s="72"/>
      <c r="OR1643" s="72"/>
      <c r="OS1643" s="72"/>
      <c r="OT1643" s="72"/>
      <c r="OU1643" s="72"/>
      <c r="OV1643" s="72"/>
      <c r="OW1643" s="72"/>
      <c r="OX1643" s="72"/>
      <c r="OY1643" s="72"/>
      <c r="OZ1643" s="72"/>
      <c r="PA1643" s="72"/>
      <c r="PB1643" s="72"/>
      <c r="PC1643" s="72"/>
      <c r="PD1643" s="72"/>
      <c r="PE1643" s="72"/>
      <c r="PF1643" s="72"/>
      <c r="PG1643" s="72"/>
      <c r="PH1643" s="72"/>
      <c r="PI1643" s="72"/>
      <c r="PJ1643" s="72"/>
      <c r="PK1643" s="72"/>
      <c r="PL1643" s="72"/>
      <c r="PM1643" s="72"/>
      <c r="PN1643" s="72"/>
      <c r="PO1643" s="72"/>
      <c r="PP1643" s="72"/>
      <c r="PQ1643" s="72"/>
      <c r="PR1643" s="72"/>
      <c r="PS1643" s="72"/>
      <c r="PT1643" s="72"/>
      <c r="PU1643" s="72"/>
      <c r="PV1643" s="72"/>
      <c r="PW1643" s="72"/>
      <c r="PX1643" s="72"/>
      <c r="PY1643" s="72"/>
      <c r="PZ1643" s="72"/>
      <c r="QA1643" s="72"/>
      <c r="QB1643" s="72"/>
      <c r="QC1643" s="72"/>
      <c r="QD1643" s="72"/>
      <c r="QE1643" s="72"/>
      <c r="QF1643" s="72"/>
      <c r="QG1643" s="72"/>
      <c r="QH1643" s="72"/>
      <c r="QI1643" s="72"/>
      <c r="QJ1643" s="72"/>
      <c r="QK1643" s="72"/>
      <c r="QL1643" s="72"/>
      <c r="QM1643" s="72"/>
      <c r="QN1643" s="72"/>
      <c r="QO1643" s="72"/>
      <c r="QP1643" s="72"/>
      <c r="QQ1643" s="72"/>
      <c r="QR1643" s="72"/>
      <c r="QS1643" s="72"/>
      <c r="QT1643" s="72"/>
      <c r="QU1643" s="72"/>
      <c r="QV1643" s="72"/>
      <c r="QW1643" s="72"/>
      <c r="QX1643" s="72"/>
      <c r="QY1643" s="72"/>
      <c r="QZ1643" s="72"/>
      <c r="RA1643" s="72"/>
      <c r="RB1643" s="72"/>
      <c r="RC1643" s="72"/>
      <c r="RD1643" s="72"/>
      <c r="RE1643" s="72"/>
      <c r="RF1643" s="72"/>
      <c r="RG1643" s="72"/>
      <c r="RH1643" s="72"/>
      <c r="RI1643" s="72"/>
      <c r="RJ1643" s="72"/>
      <c r="RK1643" s="72"/>
      <c r="RL1643" s="72"/>
      <c r="RM1643" s="72"/>
      <c r="RN1643" s="72"/>
      <c r="RO1643" s="72"/>
      <c r="RP1643" s="72"/>
      <c r="RQ1643" s="72"/>
      <c r="RR1643" s="72"/>
      <c r="RS1643" s="72"/>
      <c r="RT1643" s="72"/>
      <c r="RU1643" s="72"/>
      <c r="RV1643" s="72"/>
      <c r="RW1643" s="72"/>
      <c r="RX1643" s="72"/>
      <c r="RY1643" s="72"/>
      <c r="RZ1643" s="72"/>
      <c r="SA1643" s="72"/>
      <c r="SB1643" s="72"/>
      <c r="SC1643" s="72"/>
      <c r="SD1643" s="72"/>
      <c r="SE1643" s="72"/>
      <c r="SF1643" s="72"/>
      <c r="SG1643" s="72"/>
      <c r="SH1643" s="72"/>
      <c r="SI1643" s="72"/>
      <c r="SJ1643" s="72"/>
      <c r="SK1643" s="72"/>
      <c r="SL1643" s="72"/>
      <c r="SM1643" s="72"/>
      <c r="SN1643" s="72"/>
      <c r="SO1643" s="72"/>
      <c r="SP1643" s="72"/>
      <c r="SQ1643" s="72"/>
      <c r="SR1643" s="72"/>
      <c r="SS1643" s="72"/>
      <c r="ST1643" s="72"/>
      <c r="SU1643" s="72"/>
      <c r="SV1643" s="72"/>
      <c r="SW1643" s="72"/>
      <c r="SX1643" s="72"/>
      <c r="SY1643" s="72"/>
      <c r="SZ1643" s="72"/>
      <c r="TA1643" s="72"/>
      <c r="TB1643" s="72"/>
      <c r="TC1643" s="72"/>
    </row>
    <row r="1644" spans="1:523" ht="16.5" customHeight="1" x14ac:dyDescent="0.2">
      <c r="A1644" s="20">
        <v>1148</v>
      </c>
      <c r="B1644" s="20" t="s">
        <v>72</v>
      </c>
      <c r="C1644" s="20" t="s">
        <v>934</v>
      </c>
      <c r="D1644" s="20" t="s">
        <v>38</v>
      </c>
      <c r="E1644" s="20" t="s">
        <v>1345</v>
      </c>
      <c r="F1644" s="22" t="s">
        <v>1134</v>
      </c>
      <c r="G1644" s="44" t="s">
        <v>84</v>
      </c>
      <c r="H1644" s="20" t="s">
        <v>35</v>
      </c>
      <c r="I1644" s="20" t="s">
        <v>81</v>
      </c>
      <c r="J1644" s="22" t="s">
        <v>936</v>
      </c>
      <c r="K1644" s="20" t="s">
        <v>95</v>
      </c>
      <c r="L1644" s="20" t="s">
        <v>95</v>
      </c>
      <c r="M1644" s="20" t="s">
        <v>95</v>
      </c>
      <c r="N1644" s="20" t="s">
        <v>95</v>
      </c>
      <c r="O1644" s="20" t="s">
        <v>95</v>
      </c>
      <c r="P1644" s="77">
        <v>1400000</v>
      </c>
      <c r="Q1644" s="24">
        <v>1</v>
      </c>
      <c r="R1644" s="25">
        <v>45658</v>
      </c>
      <c r="S1644" s="20" t="s">
        <v>83</v>
      </c>
      <c r="T1644" s="23">
        <v>16800000</v>
      </c>
      <c r="U1644" s="27" t="s">
        <v>100</v>
      </c>
      <c r="V1644" s="27" t="s">
        <v>100</v>
      </c>
      <c r="W1644" s="72"/>
      <c r="X1644" s="72"/>
      <c r="Y1644" s="72"/>
      <c r="Z1644" s="72"/>
      <c r="AA1644" s="72"/>
      <c r="AB1644" s="72"/>
      <c r="AC1644" s="72"/>
      <c r="AD1644" s="72"/>
      <c r="AE1644" s="72"/>
      <c r="AF1644" s="72"/>
      <c r="AG1644" s="72"/>
      <c r="AH1644" s="72"/>
      <c r="AI1644" s="72"/>
      <c r="AJ1644" s="72"/>
      <c r="AK1644" s="72"/>
      <c r="AL1644" s="72"/>
      <c r="AM1644" s="72"/>
      <c r="AN1644" s="72"/>
      <c r="AO1644" s="72"/>
      <c r="AP1644" s="72"/>
      <c r="AQ1644" s="72"/>
      <c r="AR1644" s="72"/>
      <c r="AS1644" s="72"/>
      <c r="AT1644" s="72"/>
      <c r="AU1644" s="72"/>
      <c r="AV1644" s="72"/>
      <c r="AW1644" s="72"/>
      <c r="AX1644" s="72"/>
      <c r="AY1644" s="72"/>
      <c r="AZ1644" s="72"/>
      <c r="BA1644" s="72"/>
      <c r="BB1644" s="72"/>
      <c r="BC1644" s="72"/>
      <c r="BD1644" s="72"/>
      <c r="BE1644" s="72"/>
      <c r="BF1644" s="72"/>
      <c r="BG1644" s="72"/>
      <c r="BH1644" s="72"/>
      <c r="BI1644" s="72"/>
      <c r="BJ1644" s="72"/>
      <c r="BK1644" s="72"/>
      <c r="BL1644" s="72"/>
      <c r="BM1644" s="72"/>
      <c r="BN1644" s="72"/>
      <c r="BO1644" s="72"/>
      <c r="BP1644" s="72"/>
      <c r="BQ1644" s="72"/>
      <c r="BR1644" s="72"/>
      <c r="BS1644" s="72"/>
      <c r="BT1644" s="72"/>
      <c r="BU1644" s="72"/>
      <c r="BV1644" s="72"/>
      <c r="BW1644" s="72"/>
      <c r="BX1644" s="72"/>
      <c r="BY1644" s="72"/>
      <c r="BZ1644" s="72"/>
      <c r="CA1644" s="72"/>
      <c r="CB1644" s="72"/>
      <c r="CC1644" s="72"/>
      <c r="CD1644" s="72"/>
      <c r="CE1644" s="72"/>
      <c r="CF1644" s="72"/>
      <c r="CG1644" s="72"/>
      <c r="CH1644" s="72"/>
      <c r="CI1644" s="72"/>
      <c r="CJ1644" s="72"/>
      <c r="CK1644" s="72"/>
      <c r="CL1644" s="72"/>
      <c r="CM1644" s="72"/>
      <c r="CN1644" s="72"/>
      <c r="CO1644" s="72"/>
      <c r="CP1644" s="72"/>
      <c r="CQ1644" s="72"/>
      <c r="CR1644" s="72"/>
      <c r="CS1644" s="72"/>
      <c r="CT1644" s="72"/>
      <c r="CU1644" s="72"/>
      <c r="CV1644" s="72"/>
      <c r="CW1644" s="72"/>
      <c r="CX1644" s="72"/>
      <c r="CY1644" s="72"/>
      <c r="CZ1644" s="72"/>
      <c r="DA1644" s="72"/>
      <c r="DB1644" s="72"/>
      <c r="DC1644" s="72"/>
      <c r="DD1644" s="72"/>
      <c r="DE1644" s="72"/>
      <c r="DF1644" s="72"/>
      <c r="DG1644" s="72"/>
      <c r="DH1644" s="72"/>
      <c r="DI1644" s="72"/>
      <c r="DJ1644" s="72"/>
      <c r="DK1644" s="72"/>
      <c r="DL1644" s="72"/>
      <c r="DM1644" s="72"/>
      <c r="DN1644" s="72"/>
      <c r="DO1644" s="72"/>
      <c r="DP1644" s="72"/>
      <c r="DQ1644" s="72"/>
      <c r="DR1644" s="72"/>
      <c r="DS1644" s="72"/>
      <c r="DT1644" s="72"/>
      <c r="DU1644" s="72"/>
      <c r="DV1644" s="72"/>
      <c r="DW1644" s="72"/>
      <c r="DX1644" s="72"/>
      <c r="DY1644" s="72"/>
      <c r="DZ1644" s="72"/>
      <c r="EA1644" s="72"/>
      <c r="EB1644" s="72"/>
      <c r="EC1644" s="72"/>
      <c r="ED1644" s="72"/>
      <c r="EE1644" s="72"/>
      <c r="EF1644" s="72"/>
      <c r="EG1644" s="72"/>
      <c r="EH1644" s="72"/>
      <c r="EI1644" s="72"/>
      <c r="EJ1644" s="72"/>
      <c r="EK1644" s="72"/>
      <c r="EL1644" s="72"/>
      <c r="EM1644" s="72"/>
      <c r="EN1644" s="72"/>
      <c r="EO1644" s="72"/>
      <c r="EP1644" s="72"/>
      <c r="EQ1644" s="72"/>
      <c r="ER1644" s="72"/>
      <c r="ES1644" s="72"/>
      <c r="ET1644" s="72"/>
      <c r="EU1644" s="72"/>
      <c r="EV1644" s="72"/>
      <c r="EW1644" s="72"/>
      <c r="EX1644" s="72"/>
      <c r="EY1644" s="72"/>
      <c r="EZ1644" s="72"/>
      <c r="FA1644" s="72"/>
      <c r="FB1644" s="72"/>
      <c r="FC1644" s="72"/>
      <c r="FD1644" s="72"/>
      <c r="FE1644" s="72"/>
      <c r="FF1644" s="72"/>
      <c r="FG1644" s="72"/>
      <c r="FH1644" s="72"/>
      <c r="FI1644" s="72"/>
      <c r="FJ1644" s="72"/>
      <c r="FK1644" s="72"/>
      <c r="FL1644" s="72"/>
      <c r="FM1644" s="72"/>
      <c r="FN1644" s="72"/>
      <c r="FO1644" s="72"/>
      <c r="FP1644" s="72"/>
      <c r="FQ1644" s="72"/>
      <c r="FR1644" s="72"/>
      <c r="FS1644" s="72"/>
      <c r="FT1644" s="72"/>
      <c r="FU1644" s="72"/>
      <c r="FV1644" s="72"/>
      <c r="FW1644" s="72"/>
      <c r="FX1644" s="72"/>
      <c r="FY1644" s="72"/>
      <c r="FZ1644" s="72"/>
      <c r="GA1644" s="72"/>
      <c r="GB1644" s="72"/>
      <c r="GC1644" s="72"/>
      <c r="GD1644" s="72"/>
      <c r="GE1644" s="72"/>
      <c r="GF1644" s="72"/>
      <c r="GG1644" s="72"/>
      <c r="GH1644" s="72"/>
      <c r="GI1644" s="72"/>
      <c r="GJ1644" s="72"/>
      <c r="GK1644" s="72"/>
      <c r="GL1644" s="72"/>
      <c r="GM1644" s="72"/>
      <c r="GN1644" s="72"/>
      <c r="GO1644" s="72"/>
      <c r="GP1644" s="72"/>
      <c r="GQ1644" s="72"/>
      <c r="GR1644" s="72"/>
      <c r="GS1644" s="72"/>
      <c r="GT1644" s="72"/>
      <c r="GU1644" s="72"/>
      <c r="GV1644" s="72"/>
      <c r="GW1644" s="72"/>
      <c r="GX1644" s="72"/>
      <c r="GY1644" s="72"/>
      <c r="GZ1644" s="72"/>
      <c r="HA1644" s="72"/>
      <c r="HB1644" s="72"/>
      <c r="HC1644" s="72"/>
      <c r="HD1644" s="72"/>
      <c r="HE1644" s="72"/>
      <c r="HF1644" s="72"/>
      <c r="HG1644" s="72"/>
      <c r="HH1644" s="72"/>
      <c r="HI1644" s="72"/>
      <c r="HJ1644" s="72"/>
      <c r="HK1644" s="72"/>
      <c r="HL1644" s="72"/>
      <c r="HM1644" s="72"/>
      <c r="HN1644" s="72"/>
      <c r="HO1644" s="72"/>
      <c r="HP1644" s="72"/>
      <c r="HQ1644" s="72"/>
      <c r="HR1644" s="72"/>
      <c r="HS1644" s="72"/>
      <c r="HT1644" s="72"/>
      <c r="HU1644" s="72"/>
      <c r="HV1644" s="72"/>
      <c r="HW1644" s="72"/>
      <c r="HX1644" s="72"/>
      <c r="HY1644" s="72"/>
      <c r="HZ1644" s="72"/>
      <c r="IA1644" s="72"/>
      <c r="IB1644" s="72"/>
      <c r="IC1644" s="72"/>
      <c r="ID1644" s="72"/>
      <c r="IE1644" s="72"/>
      <c r="IF1644" s="72"/>
      <c r="IG1644" s="72"/>
      <c r="IH1644" s="72"/>
      <c r="II1644" s="72"/>
      <c r="IJ1644" s="72"/>
      <c r="IK1644" s="72"/>
      <c r="IL1644" s="72"/>
      <c r="IM1644" s="72"/>
      <c r="IN1644" s="72"/>
      <c r="IO1644" s="72"/>
      <c r="IP1644" s="72"/>
      <c r="IQ1644" s="72"/>
      <c r="IR1644" s="72"/>
      <c r="IS1644" s="72"/>
      <c r="IT1644" s="72"/>
      <c r="IU1644" s="72"/>
      <c r="IV1644" s="72"/>
      <c r="IW1644" s="72"/>
      <c r="IX1644" s="72"/>
      <c r="IY1644" s="72"/>
      <c r="IZ1644" s="72"/>
      <c r="JA1644" s="72"/>
      <c r="JB1644" s="72"/>
      <c r="JC1644" s="72"/>
      <c r="JD1644" s="72"/>
      <c r="JE1644" s="72"/>
      <c r="JF1644" s="72"/>
      <c r="JG1644" s="72"/>
      <c r="JH1644" s="72"/>
      <c r="JI1644" s="72"/>
      <c r="JJ1644" s="72"/>
      <c r="JK1644" s="72"/>
      <c r="JL1644" s="72"/>
      <c r="JM1644" s="72"/>
      <c r="JN1644" s="72"/>
      <c r="JO1644" s="72"/>
      <c r="JP1644" s="72"/>
      <c r="JQ1644" s="72"/>
      <c r="JR1644" s="72"/>
      <c r="JS1644" s="72"/>
      <c r="JT1644" s="72"/>
      <c r="JU1644" s="72"/>
      <c r="JV1644" s="72"/>
      <c r="JW1644" s="72"/>
      <c r="JX1644" s="72"/>
      <c r="JY1644" s="72"/>
      <c r="JZ1644" s="72"/>
      <c r="KA1644" s="72"/>
      <c r="KB1644" s="72"/>
      <c r="KC1644" s="72"/>
      <c r="KD1644" s="72"/>
      <c r="KE1644" s="72"/>
      <c r="KF1644" s="72"/>
      <c r="KG1644" s="72"/>
      <c r="KH1644" s="72"/>
      <c r="KI1644" s="72"/>
      <c r="KJ1644" s="72"/>
      <c r="KK1644" s="72"/>
      <c r="KL1644" s="72"/>
      <c r="KM1644" s="72"/>
      <c r="KN1644" s="72"/>
      <c r="KO1644" s="72"/>
      <c r="KP1644" s="72"/>
      <c r="KQ1644" s="72"/>
      <c r="KR1644" s="72"/>
      <c r="KS1644" s="72"/>
      <c r="KT1644" s="72"/>
      <c r="KU1644" s="72"/>
      <c r="KV1644" s="72"/>
      <c r="KW1644" s="72"/>
      <c r="KX1644" s="72"/>
      <c r="KY1644" s="72"/>
      <c r="KZ1644" s="72"/>
      <c r="LA1644" s="72"/>
      <c r="LB1644" s="72"/>
      <c r="LC1644" s="72"/>
      <c r="LD1644" s="72"/>
      <c r="LE1644" s="72"/>
      <c r="LF1644" s="72"/>
      <c r="LG1644" s="72"/>
      <c r="LH1644" s="72"/>
      <c r="LI1644" s="72"/>
      <c r="LJ1644" s="72"/>
      <c r="LK1644" s="72"/>
      <c r="LL1644" s="72"/>
      <c r="LM1644" s="72"/>
      <c r="LN1644" s="72"/>
      <c r="LO1644" s="72"/>
      <c r="LP1644" s="72"/>
      <c r="LQ1644" s="72"/>
      <c r="LR1644" s="72"/>
      <c r="LS1644" s="72"/>
      <c r="LT1644" s="72"/>
      <c r="LU1644" s="72"/>
      <c r="LV1644" s="72"/>
      <c r="LW1644" s="72"/>
      <c r="LX1644" s="72"/>
      <c r="LY1644" s="72"/>
      <c r="LZ1644" s="72"/>
      <c r="MA1644" s="72"/>
      <c r="MB1644" s="72"/>
      <c r="MC1644" s="72"/>
      <c r="MD1644" s="72"/>
      <c r="ME1644" s="72"/>
      <c r="MF1644" s="72"/>
      <c r="MG1644" s="72"/>
      <c r="MH1644" s="72"/>
      <c r="MI1644" s="72"/>
      <c r="MJ1644" s="72"/>
      <c r="MK1644" s="72"/>
      <c r="ML1644" s="72"/>
      <c r="MM1644" s="72"/>
      <c r="MN1644" s="72"/>
      <c r="MO1644" s="72"/>
      <c r="MP1644" s="72"/>
      <c r="MQ1644" s="72"/>
      <c r="MR1644" s="72"/>
      <c r="MS1644" s="72"/>
      <c r="MT1644" s="72"/>
      <c r="MU1644" s="72"/>
      <c r="MV1644" s="72"/>
      <c r="MW1644" s="72"/>
      <c r="MX1644" s="72"/>
      <c r="MY1644" s="72"/>
      <c r="MZ1644" s="72"/>
      <c r="NA1644" s="72"/>
      <c r="NB1644" s="72"/>
      <c r="NC1644" s="72"/>
      <c r="ND1644" s="72"/>
      <c r="NE1644" s="72"/>
      <c r="NF1644" s="72"/>
      <c r="NG1644" s="72"/>
      <c r="NH1644" s="72"/>
      <c r="NI1644" s="72"/>
      <c r="NJ1644" s="72"/>
      <c r="NK1644" s="72"/>
      <c r="NL1644" s="72"/>
      <c r="NM1644" s="72"/>
      <c r="NN1644" s="72"/>
      <c r="NO1644" s="72"/>
      <c r="NP1644" s="72"/>
      <c r="NQ1644" s="72"/>
      <c r="NR1644" s="72"/>
      <c r="NS1644" s="72"/>
      <c r="NT1644" s="72"/>
      <c r="NU1644" s="72"/>
      <c r="NV1644" s="72"/>
      <c r="NW1644" s="72"/>
      <c r="NX1644" s="72"/>
      <c r="NY1644" s="72"/>
      <c r="NZ1644" s="72"/>
      <c r="OA1644" s="72"/>
      <c r="OB1644" s="72"/>
      <c r="OC1644" s="72"/>
      <c r="OD1644" s="72"/>
      <c r="OE1644" s="72"/>
      <c r="OF1644" s="72"/>
      <c r="OG1644" s="72"/>
      <c r="OH1644" s="72"/>
      <c r="OI1644" s="72"/>
      <c r="OJ1644" s="72"/>
      <c r="OK1644" s="72"/>
      <c r="OL1644" s="72"/>
      <c r="OM1644" s="72"/>
      <c r="ON1644" s="72"/>
      <c r="OO1644" s="72"/>
      <c r="OP1644" s="72"/>
      <c r="OQ1644" s="72"/>
      <c r="OR1644" s="72"/>
      <c r="OS1644" s="72"/>
      <c r="OT1644" s="72"/>
      <c r="OU1644" s="72"/>
      <c r="OV1644" s="72"/>
      <c r="OW1644" s="72"/>
      <c r="OX1644" s="72"/>
      <c r="OY1644" s="72"/>
      <c r="OZ1644" s="72"/>
      <c r="PA1644" s="72"/>
      <c r="PB1644" s="72"/>
      <c r="PC1644" s="72"/>
      <c r="PD1644" s="72"/>
      <c r="PE1644" s="72"/>
      <c r="PF1644" s="72"/>
      <c r="PG1644" s="72"/>
      <c r="PH1644" s="72"/>
      <c r="PI1644" s="72"/>
      <c r="PJ1644" s="72"/>
      <c r="PK1644" s="72"/>
      <c r="PL1644" s="72"/>
      <c r="PM1644" s="72"/>
      <c r="PN1644" s="72"/>
      <c r="PO1644" s="72"/>
      <c r="PP1644" s="72"/>
      <c r="PQ1644" s="72"/>
      <c r="PR1644" s="72"/>
      <c r="PS1644" s="72"/>
      <c r="PT1644" s="72"/>
      <c r="PU1644" s="72"/>
      <c r="PV1644" s="72"/>
      <c r="PW1644" s="72"/>
      <c r="PX1644" s="72"/>
      <c r="PY1644" s="72"/>
      <c r="PZ1644" s="72"/>
      <c r="QA1644" s="72"/>
      <c r="QB1644" s="72"/>
      <c r="QC1644" s="72"/>
      <c r="QD1644" s="72"/>
      <c r="QE1644" s="72"/>
      <c r="QF1644" s="72"/>
      <c r="QG1644" s="72"/>
      <c r="QH1644" s="72"/>
      <c r="QI1644" s="72"/>
      <c r="QJ1644" s="72"/>
      <c r="QK1644" s="72"/>
      <c r="QL1644" s="72"/>
      <c r="QM1644" s="72"/>
      <c r="QN1644" s="72"/>
      <c r="QO1644" s="72"/>
      <c r="QP1644" s="72"/>
      <c r="QQ1644" s="72"/>
      <c r="QR1644" s="72"/>
      <c r="QS1644" s="72"/>
      <c r="QT1644" s="72"/>
      <c r="QU1644" s="72"/>
      <c r="QV1644" s="72"/>
      <c r="QW1644" s="72"/>
      <c r="QX1644" s="72"/>
      <c r="QY1644" s="72"/>
      <c r="QZ1644" s="72"/>
      <c r="RA1644" s="72"/>
      <c r="RB1644" s="72"/>
      <c r="RC1644" s="72"/>
      <c r="RD1644" s="72"/>
      <c r="RE1644" s="72"/>
      <c r="RF1644" s="72"/>
      <c r="RG1644" s="72"/>
      <c r="RH1644" s="72"/>
      <c r="RI1644" s="72"/>
      <c r="RJ1644" s="72"/>
      <c r="RK1644" s="72"/>
      <c r="RL1644" s="72"/>
      <c r="RM1644" s="72"/>
      <c r="RN1644" s="72"/>
      <c r="RO1644" s="72"/>
      <c r="RP1644" s="72"/>
      <c r="RQ1644" s="72"/>
      <c r="RR1644" s="72"/>
      <c r="RS1644" s="72"/>
      <c r="RT1644" s="72"/>
      <c r="RU1644" s="72"/>
      <c r="RV1644" s="72"/>
      <c r="RW1644" s="72"/>
      <c r="RX1644" s="72"/>
      <c r="RY1644" s="72"/>
      <c r="RZ1644" s="72"/>
      <c r="SA1644" s="72"/>
      <c r="SB1644" s="72"/>
      <c r="SC1644" s="72"/>
      <c r="SD1644" s="72"/>
      <c r="SE1644" s="72"/>
      <c r="SF1644" s="72"/>
      <c r="SG1644" s="72"/>
      <c r="SH1644" s="72"/>
      <c r="SI1644" s="72"/>
      <c r="SJ1644" s="72"/>
      <c r="SK1644" s="72"/>
      <c r="SL1644" s="72"/>
      <c r="SM1644" s="72"/>
      <c r="SN1644" s="72"/>
      <c r="SO1644" s="72"/>
      <c r="SP1644" s="72"/>
      <c r="SQ1644" s="72"/>
      <c r="SR1644" s="72"/>
      <c r="SS1644" s="72"/>
      <c r="ST1644" s="72"/>
      <c r="SU1644" s="72"/>
      <c r="SV1644" s="72"/>
      <c r="SW1644" s="72"/>
      <c r="SX1644" s="72"/>
      <c r="SY1644" s="72"/>
      <c r="SZ1644" s="72"/>
      <c r="TA1644" s="72"/>
      <c r="TB1644" s="72"/>
      <c r="TC1644" s="72"/>
    </row>
    <row r="1645" spans="1:523" ht="16.5" customHeight="1" x14ac:dyDescent="0.2">
      <c r="A1645" s="20">
        <v>1149</v>
      </c>
      <c r="B1645" s="20" t="s">
        <v>72</v>
      </c>
      <c r="C1645" s="20" t="s">
        <v>934</v>
      </c>
      <c r="D1645" s="20" t="s">
        <v>38</v>
      </c>
      <c r="E1645" s="20" t="s">
        <v>1345</v>
      </c>
      <c r="F1645" s="22" t="s">
        <v>1135</v>
      </c>
      <c r="G1645" s="44" t="s">
        <v>42</v>
      </c>
      <c r="H1645" s="20" t="s">
        <v>35</v>
      </c>
      <c r="I1645" s="20" t="s">
        <v>81</v>
      </c>
      <c r="J1645" s="22" t="s">
        <v>1136</v>
      </c>
      <c r="K1645" s="20" t="s">
        <v>95</v>
      </c>
      <c r="L1645" s="20" t="s">
        <v>95</v>
      </c>
      <c r="M1645" s="20" t="s">
        <v>95</v>
      </c>
      <c r="N1645" s="20" t="s">
        <v>95</v>
      </c>
      <c r="O1645" s="20" t="s">
        <v>95</v>
      </c>
      <c r="P1645" s="77">
        <v>68080000</v>
      </c>
      <c r="Q1645" s="24">
        <v>1</v>
      </c>
      <c r="R1645" s="25">
        <v>45658</v>
      </c>
      <c r="S1645" s="20" t="s">
        <v>83</v>
      </c>
      <c r="T1645" s="23">
        <v>816960000</v>
      </c>
      <c r="U1645" s="27" t="s">
        <v>100</v>
      </c>
      <c r="V1645" s="27" t="s">
        <v>100</v>
      </c>
      <c r="W1645" s="72"/>
      <c r="X1645" s="72"/>
      <c r="Y1645" s="72"/>
      <c r="Z1645" s="72"/>
      <c r="AA1645" s="72"/>
      <c r="AB1645" s="72"/>
      <c r="AC1645" s="72"/>
      <c r="AD1645" s="72"/>
      <c r="AE1645" s="72"/>
      <c r="AF1645" s="72"/>
      <c r="AG1645" s="72"/>
      <c r="AH1645" s="72"/>
      <c r="AI1645" s="72"/>
      <c r="AJ1645" s="72"/>
      <c r="AK1645" s="72"/>
      <c r="AL1645" s="72"/>
      <c r="AM1645" s="72"/>
      <c r="AN1645" s="72"/>
      <c r="AO1645" s="72"/>
      <c r="AP1645" s="72"/>
      <c r="AQ1645" s="72"/>
      <c r="AR1645" s="72"/>
      <c r="AS1645" s="72"/>
      <c r="AT1645" s="72"/>
      <c r="AU1645" s="72"/>
      <c r="AV1645" s="72"/>
      <c r="AW1645" s="72"/>
      <c r="AX1645" s="72"/>
      <c r="AY1645" s="72"/>
      <c r="AZ1645" s="72"/>
      <c r="BA1645" s="72"/>
      <c r="BB1645" s="72"/>
      <c r="BC1645" s="72"/>
      <c r="BD1645" s="72"/>
      <c r="BE1645" s="72"/>
      <c r="BF1645" s="72"/>
      <c r="BG1645" s="72"/>
      <c r="BH1645" s="72"/>
      <c r="BI1645" s="72"/>
      <c r="BJ1645" s="72"/>
      <c r="BK1645" s="72"/>
      <c r="BL1645" s="72"/>
      <c r="BM1645" s="72"/>
      <c r="BN1645" s="72"/>
      <c r="BO1645" s="72"/>
      <c r="BP1645" s="72"/>
      <c r="BQ1645" s="72"/>
      <c r="BR1645" s="72"/>
      <c r="BS1645" s="72"/>
      <c r="BT1645" s="72"/>
      <c r="BU1645" s="72"/>
      <c r="BV1645" s="72"/>
      <c r="BW1645" s="72"/>
      <c r="BX1645" s="72"/>
      <c r="BY1645" s="72"/>
      <c r="BZ1645" s="72"/>
      <c r="CA1645" s="72"/>
      <c r="CB1645" s="72"/>
      <c r="CC1645" s="72"/>
      <c r="CD1645" s="72"/>
      <c r="CE1645" s="72"/>
      <c r="CF1645" s="72"/>
      <c r="CG1645" s="72"/>
      <c r="CH1645" s="72"/>
      <c r="CI1645" s="72"/>
      <c r="CJ1645" s="72"/>
      <c r="CK1645" s="72"/>
      <c r="CL1645" s="72"/>
      <c r="CM1645" s="72"/>
      <c r="CN1645" s="72"/>
      <c r="CO1645" s="72"/>
      <c r="CP1645" s="72"/>
      <c r="CQ1645" s="72"/>
      <c r="CR1645" s="72"/>
      <c r="CS1645" s="72"/>
      <c r="CT1645" s="72"/>
      <c r="CU1645" s="72"/>
      <c r="CV1645" s="72"/>
      <c r="CW1645" s="72"/>
      <c r="CX1645" s="72"/>
      <c r="CY1645" s="72"/>
      <c r="CZ1645" s="72"/>
      <c r="DA1645" s="72"/>
      <c r="DB1645" s="72"/>
      <c r="DC1645" s="72"/>
      <c r="DD1645" s="72"/>
      <c r="DE1645" s="72"/>
      <c r="DF1645" s="72"/>
      <c r="DG1645" s="72"/>
      <c r="DH1645" s="72"/>
      <c r="DI1645" s="72"/>
      <c r="DJ1645" s="72"/>
      <c r="DK1645" s="72"/>
      <c r="DL1645" s="72"/>
      <c r="DM1645" s="72"/>
      <c r="DN1645" s="72"/>
      <c r="DO1645" s="72"/>
      <c r="DP1645" s="72"/>
      <c r="DQ1645" s="72"/>
      <c r="DR1645" s="72"/>
      <c r="DS1645" s="72"/>
      <c r="DT1645" s="72"/>
      <c r="DU1645" s="72"/>
      <c r="DV1645" s="72"/>
      <c r="DW1645" s="72"/>
      <c r="DX1645" s="72"/>
      <c r="DY1645" s="72"/>
      <c r="DZ1645" s="72"/>
      <c r="EA1645" s="72"/>
      <c r="EB1645" s="72"/>
      <c r="EC1645" s="72"/>
      <c r="ED1645" s="72"/>
      <c r="EE1645" s="72"/>
      <c r="EF1645" s="72"/>
      <c r="EG1645" s="72"/>
      <c r="EH1645" s="72"/>
      <c r="EI1645" s="72"/>
      <c r="EJ1645" s="72"/>
      <c r="EK1645" s="72"/>
      <c r="EL1645" s="72"/>
      <c r="EM1645" s="72"/>
      <c r="EN1645" s="72"/>
      <c r="EO1645" s="72"/>
      <c r="EP1645" s="72"/>
      <c r="EQ1645" s="72"/>
      <c r="ER1645" s="72"/>
      <c r="ES1645" s="72"/>
      <c r="ET1645" s="72"/>
      <c r="EU1645" s="72"/>
      <c r="EV1645" s="72"/>
      <c r="EW1645" s="72"/>
      <c r="EX1645" s="72"/>
      <c r="EY1645" s="72"/>
      <c r="EZ1645" s="72"/>
      <c r="FA1645" s="72"/>
      <c r="FB1645" s="72"/>
      <c r="FC1645" s="72"/>
      <c r="FD1645" s="72"/>
      <c r="FE1645" s="72"/>
      <c r="FF1645" s="72"/>
      <c r="FG1645" s="72"/>
      <c r="FH1645" s="72"/>
      <c r="FI1645" s="72"/>
      <c r="FJ1645" s="72"/>
      <c r="FK1645" s="72"/>
      <c r="FL1645" s="72"/>
      <c r="FM1645" s="72"/>
      <c r="FN1645" s="72"/>
      <c r="FO1645" s="72"/>
      <c r="FP1645" s="72"/>
      <c r="FQ1645" s="72"/>
      <c r="FR1645" s="72"/>
      <c r="FS1645" s="72"/>
      <c r="FT1645" s="72"/>
      <c r="FU1645" s="72"/>
      <c r="FV1645" s="72"/>
      <c r="FW1645" s="72"/>
      <c r="FX1645" s="72"/>
      <c r="FY1645" s="72"/>
      <c r="FZ1645" s="72"/>
      <c r="GA1645" s="72"/>
      <c r="GB1645" s="72"/>
      <c r="GC1645" s="72"/>
      <c r="GD1645" s="72"/>
      <c r="GE1645" s="72"/>
      <c r="GF1645" s="72"/>
      <c r="GG1645" s="72"/>
      <c r="GH1645" s="72"/>
      <c r="GI1645" s="72"/>
      <c r="GJ1645" s="72"/>
      <c r="GK1645" s="72"/>
      <c r="GL1645" s="72"/>
      <c r="GM1645" s="72"/>
      <c r="GN1645" s="72"/>
      <c r="GO1645" s="72"/>
      <c r="GP1645" s="72"/>
      <c r="GQ1645" s="72"/>
      <c r="GR1645" s="72"/>
      <c r="GS1645" s="72"/>
      <c r="GT1645" s="72"/>
      <c r="GU1645" s="72"/>
      <c r="GV1645" s="72"/>
      <c r="GW1645" s="72"/>
      <c r="GX1645" s="72"/>
      <c r="GY1645" s="72"/>
      <c r="GZ1645" s="72"/>
      <c r="HA1645" s="72"/>
      <c r="HB1645" s="72"/>
      <c r="HC1645" s="72"/>
      <c r="HD1645" s="72"/>
      <c r="HE1645" s="72"/>
      <c r="HF1645" s="72"/>
      <c r="HG1645" s="72"/>
      <c r="HH1645" s="72"/>
      <c r="HI1645" s="72"/>
      <c r="HJ1645" s="72"/>
      <c r="HK1645" s="72"/>
      <c r="HL1645" s="72"/>
      <c r="HM1645" s="72"/>
      <c r="HN1645" s="72"/>
      <c r="HO1645" s="72"/>
      <c r="HP1645" s="72"/>
      <c r="HQ1645" s="72"/>
      <c r="HR1645" s="72"/>
      <c r="HS1645" s="72"/>
      <c r="HT1645" s="72"/>
      <c r="HU1645" s="72"/>
      <c r="HV1645" s="72"/>
      <c r="HW1645" s="72"/>
      <c r="HX1645" s="72"/>
      <c r="HY1645" s="72"/>
      <c r="HZ1645" s="72"/>
      <c r="IA1645" s="72"/>
      <c r="IB1645" s="72"/>
      <c r="IC1645" s="72"/>
      <c r="ID1645" s="72"/>
      <c r="IE1645" s="72"/>
      <c r="IF1645" s="72"/>
      <c r="IG1645" s="72"/>
      <c r="IH1645" s="72"/>
      <c r="II1645" s="72"/>
      <c r="IJ1645" s="72"/>
      <c r="IK1645" s="72"/>
      <c r="IL1645" s="72"/>
      <c r="IM1645" s="72"/>
      <c r="IN1645" s="72"/>
      <c r="IO1645" s="72"/>
      <c r="IP1645" s="72"/>
      <c r="IQ1645" s="72"/>
      <c r="IR1645" s="72"/>
      <c r="IS1645" s="72"/>
      <c r="IT1645" s="72"/>
      <c r="IU1645" s="72"/>
      <c r="IV1645" s="72"/>
      <c r="IW1645" s="72"/>
      <c r="IX1645" s="72"/>
      <c r="IY1645" s="72"/>
      <c r="IZ1645" s="72"/>
      <c r="JA1645" s="72"/>
      <c r="JB1645" s="72"/>
      <c r="JC1645" s="72"/>
      <c r="JD1645" s="72"/>
      <c r="JE1645" s="72"/>
      <c r="JF1645" s="72"/>
      <c r="JG1645" s="72"/>
      <c r="JH1645" s="72"/>
      <c r="JI1645" s="72"/>
      <c r="JJ1645" s="72"/>
      <c r="JK1645" s="72"/>
      <c r="JL1645" s="72"/>
      <c r="JM1645" s="72"/>
      <c r="JN1645" s="72"/>
      <c r="JO1645" s="72"/>
      <c r="JP1645" s="72"/>
      <c r="JQ1645" s="72"/>
      <c r="JR1645" s="72"/>
      <c r="JS1645" s="72"/>
      <c r="JT1645" s="72"/>
      <c r="JU1645" s="72"/>
      <c r="JV1645" s="72"/>
      <c r="JW1645" s="72"/>
      <c r="JX1645" s="72"/>
      <c r="JY1645" s="72"/>
      <c r="JZ1645" s="72"/>
      <c r="KA1645" s="72"/>
      <c r="KB1645" s="72"/>
      <c r="KC1645" s="72"/>
      <c r="KD1645" s="72"/>
      <c r="KE1645" s="72"/>
      <c r="KF1645" s="72"/>
      <c r="KG1645" s="72"/>
      <c r="KH1645" s="72"/>
      <c r="KI1645" s="72"/>
      <c r="KJ1645" s="72"/>
      <c r="KK1645" s="72"/>
      <c r="KL1645" s="72"/>
      <c r="KM1645" s="72"/>
      <c r="KN1645" s="72"/>
      <c r="KO1645" s="72"/>
      <c r="KP1645" s="72"/>
      <c r="KQ1645" s="72"/>
      <c r="KR1645" s="72"/>
      <c r="KS1645" s="72"/>
      <c r="KT1645" s="72"/>
      <c r="KU1645" s="72"/>
      <c r="KV1645" s="72"/>
      <c r="KW1645" s="72"/>
      <c r="KX1645" s="72"/>
      <c r="KY1645" s="72"/>
      <c r="KZ1645" s="72"/>
      <c r="LA1645" s="72"/>
      <c r="LB1645" s="72"/>
      <c r="LC1645" s="72"/>
      <c r="LD1645" s="72"/>
      <c r="LE1645" s="72"/>
      <c r="LF1645" s="72"/>
      <c r="LG1645" s="72"/>
      <c r="LH1645" s="72"/>
      <c r="LI1645" s="72"/>
      <c r="LJ1645" s="72"/>
      <c r="LK1645" s="72"/>
      <c r="LL1645" s="72"/>
      <c r="LM1645" s="72"/>
      <c r="LN1645" s="72"/>
      <c r="LO1645" s="72"/>
      <c r="LP1645" s="72"/>
      <c r="LQ1645" s="72"/>
      <c r="LR1645" s="72"/>
      <c r="LS1645" s="72"/>
      <c r="LT1645" s="72"/>
      <c r="LU1645" s="72"/>
      <c r="LV1645" s="72"/>
      <c r="LW1645" s="72"/>
      <c r="LX1645" s="72"/>
      <c r="LY1645" s="72"/>
      <c r="LZ1645" s="72"/>
      <c r="MA1645" s="72"/>
      <c r="MB1645" s="72"/>
      <c r="MC1645" s="72"/>
      <c r="MD1645" s="72"/>
      <c r="ME1645" s="72"/>
      <c r="MF1645" s="72"/>
      <c r="MG1645" s="72"/>
      <c r="MH1645" s="72"/>
      <c r="MI1645" s="72"/>
      <c r="MJ1645" s="72"/>
      <c r="MK1645" s="72"/>
      <c r="ML1645" s="72"/>
      <c r="MM1645" s="72"/>
      <c r="MN1645" s="72"/>
      <c r="MO1645" s="72"/>
      <c r="MP1645" s="72"/>
      <c r="MQ1645" s="72"/>
      <c r="MR1645" s="72"/>
      <c r="MS1645" s="72"/>
      <c r="MT1645" s="72"/>
      <c r="MU1645" s="72"/>
      <c r="MV1645" s="72"/>
      <c r="MW1645" s="72"/>
      <c r="MX1645" s="72"/>
      <c r="MY1645" s="72"/>
      <c r="MZ1645" s="72"/>
      <c r="NA1645" s="72"/>
      <c r="NB1645" s="72"/>
      <c r="NC1645" s="72"/>
      <c r="ND1645" s="72"/>
      <c r="NE1645" s="72"/>
      <c r="NF1645" s="72"/>
      <c r="NG1645" s="72"/>
      <c r="NH1645" s="72"/>
      <c r="NI1645" s="72"/>
      <c r="NJ1645" s="72"/>
      <c r="NK1645" s="72"/>
      <c r="NL1645" s="72"/>
      <c r="NM1645" s="72"/>
      <c r="NN1645" s="72"/>
      <c r="NO1645" s="72"/>
      <c r="NP1645" s="72"/>
      <c r="NQ1645" s="72"/>
      <c r="NR1645" s="72"/>
      <c r="NS1645" s="72"/>
      <c r="NT1645" s="72"/>
      <c r="NU1645" s="72"/>
      <c r="NV1645" s="72"/>
      <c r="NW1645" s="72"/>
      <c r="NX1645" s="72"/>
      <c r="NY1645" s="72"/>
      <c r="NZ1645" s="72"/>
      <c r="OA1645" s="72"/>
      <c r="OB1645" s="72"/>
      <c r="OC1645" s="72"/>
      <c r="OD1645" s="72"/>
      <c r="OE1645" s="72"/>
      <c r="OF1645" s="72"/>
      <c r="OG1645" s="72"/>
      <c r="OH1645" s="72"/>
      <c r="OI1645" s="72"/>
      <c r="OJ1645" s="72"/>
      <c r="OK1645" s="72"/>
      <c r="OL1645" s="72"/>
      <c r="OM1645" s="72"/>
      <c r="ON1645" s="72"/>
      <c r="OO1645" s="72"/>
      <c r="OP1645" s="72"/>
      <c r="OQ1645" s="72"/>
      <c r="OR1645" s="72"/>
      <c r="OS1645" s="72"/>
      <c r="OT1645" s="72"/>
      <c r="OU1645" s="72"/>
      <c r="OV1645" s="72"/>
      <c r="OW1645" s="72"/>
      <c r="OX1645" s="72"/>
      <c r="OY1645" s="72"/>
      <c r="OZ1645" s="72"/>
      <c r="PA1645" s="72"/>
      <c r="PB1645" s="72"/>
      <c r="PC1645" s="72"/>
      <c r="PD1645" s="72"/>
      <c r="PE1645" s="72"/>
      <c r="PF1645" s="72"/>
      <c r="PG1645" s="72"/>
      <c r="PH1645" s="72"/>
      <c r="PI1645" s="72"/>
      <c r="PJ1645" s="72"/>
      <c r="PK1645" s="72"/>
      <c r="PL1645" s="72"/>
      <c r="PM1645" s="72"/>
      <c r="PN1645" s="72"/>
      <c r="PO1645" s="72"/>
      <c r="PP1645" s="72"/>
      <c r="PQ1645" s="72"/>
      <c r="PR1645" s="72"/>
      <c r="PS1645" s="72"/>
      <c r="PT1645" s="72"/>
      <c r="PU1645" s="72"/>
      <c r="PV1645" s="72"/>
      <c r="PW1645" s="72"/>
      <c r="PX1645" s="72"/>
      <c r="PY1645" s="72"/>
      <c r="PZ1645" s="72"/>
      <c r="QA1645" s="72"/>
      <c r="QB1645" s="72"/>
      <c r="QC1645" s="72"/>
      <c r="QD1645" s="72"/>
      <c r="QE1645" s="72"/>
      <c r="QF1645" s="72"/>
      <c r="QG1645" s="72"/>
      <c r="QH1645" s="72"/>
      <c r="QI1645" s="72"/>
      <c r="QJ1645" s="72"/>
      <c r="QK1645" s="72"/>
      <c r="QL1645" s="72"/>
      <c r="QM1645" s="72"/>
      <c r="QN1645" s="72"/>
      <c r="QO1645" s="72"/>
      <c r="QP1645" s="72"/>
      <c r="QQ1645" s="72"/>
      <c r="QR1645" s="72"/>
      <c r="QS1645" s="72"/>
      <c r="QT1645" s="72"/>
      <c r="QU1645" s="72"/>
      <c r="QV1645" s="72"/>
      <c r="QW1645" s="72"/>
      <c r="QX1645" s="72"/>
      <c r="QY1645" s="72"/>
      <c r="QZ1645" s="72"/>
      <c r="RA1645" s="72"/>
      <c r="RB1645" s="72"/>
      <c r="RC1645" s="72"/>
      <c r="RD1645" s="72"/>
      <c r="RE1645" s="72"/>
      <c r="RF1645" s="72"/>
      <c r="RG1645" s="72"/>
      <c r="RH1645" s="72"/>
      <c r="RI1645" s="72"/>
      <c r="RJ1645" s="72"/>
      <c r="RK1645" s="72"/>
      <c r="RL1645" s="72"/>
      <c r="RM1645" s="72"/>
      <c r="RN1645" s="72"/>
      <c r="RO1645" s="72"/>
      <c r="RP1645" s="72"/>
      <c r="RQ1645" s="72"/>
      <c r="RR1645" s="72"/>
      <c r="RS1645" s="72"/>
      <c r="RT1645" s="72"/>
      <c r="RU1645" s="72"/>
      <c r="RV1645" s="72"/>
      <c r="RW1645" s="72"/>
      <c r="RX1645" s="72"/>
      <c r="RY1645" s="72"/>
      <c r="RZ1645" s="72"/>
      <c r="SA1645" s="72"/>
      <c r="SB1645" s="72"/>
      <c r="SC1645" s="72"/>
      <c r="SD1645" s="72"/>
      <c r="SE1645" s="72"/>
      <c r="SF1645" s="72"/>
      <c r="SG1645" s="72"/>
      <c r="SH1645" s="72"/>
      <c r="SI1645" s="72"/>
      <c r="SJ1645" s="72"/>
      <c r="SK1645" s="72"/>
      <c r="SL1645" s="72"/>
      <c r="SM1645" s="72"/>
      <c r="SN1645" s="72"/>
      <c r="SO1645" s="72"/>
      <c r="SP1645" s="72"/>
      <c r="SQ1645" s="72"/>
      <c r="SR1645" s="72"/>
      <c r="SS1645" s="72"/>
      <c r="ST1645" s="72"/>
      <c r="SU1645" s="72"/>
      <c r="SV1645" s="72"/>
      <c r="SW1645" s="72"/>
      <c r="SX1645" s="72"/>
      <c r="SY1645" s="72"/>
      <c r="SZ1645" s="72"/>
      <c r="TA1645" s="72"/>
      <c r="TB1645" s="72"/>
      <c r="TC1645" s="72"/>
    </row>
    <row r="1646" spans="1:523" ht="16.5" customHeight="1" x14ac:dyDescent="0.2">
      <c r="A1646" s="20">
        <v>1150</v>
      </c>
      <c r="B1646" s="20" t="s">
        <v>72</v>
      </c>
      <c r="C1646" s="20" t="s">
        <v>934</v>
      </c>
      <c r="D1646" s="20" t="s">
        <v>38</v>
      </c>
      <c r="E1646" s="20" t="s">
        <v>1345</v>
      </c>
      <c r="F1646" s="22" t="s">
        <v>839</v>
      </c>
      <c r="G1646" s="44" t="s">
        <v>84</v>
      </c>
      <c r="H1646" s="20" t="s">
        <v>35</v>
      </c>
      <c r="I1646" s="20" t="s">
        <v>81</v>
      </c>
      <c r="J1646" s="22" t="s">
        <v>915</v>
      </c>
      <c r="K1646" s="20" t="s">
        <v>95</v>
      </c>
      <c r="L1646" s="20" t="s">
        <v>95</v>
      </c>
      <c r="M1646" s="20" t="s">
        <v>95</v>
      </c>
      <c r="N1646" s="20" t="s">
        <v>95</v>
      </c>
      <c r="O1646" s="20" t="s">
        <v>95</v>
      </c>
      <c r="P1646" s="77">
        <v>20331000</v>
      </c>
      <c r="Q1646" s="24">
        <v>1</v>
      </c>
      <c r="R1646" s="25">
        <v>45658</v>
      </c>
      <c r="S1646" s="20" t="s">
        <v>83</v>
      </c>
      <c r="T1646" s="23">
        <v>243972000</v>
      </c>
      <c r="U1646" s="27" t="s">
        <v>100</v>
      </c>
      <c r="V1646" s="27" t="s">
        <v>100</v>
      </c>
      <c r="W1646" s="72"/>
      <c r="X1646" s="72"/>
      <c r="Y1646" s="72"/>
      <c r="Z1646" s="72"/>
      <c r="AA1646" s="72"/>
      <c r="AB1646" s="72"/>
      <c r="AC1646" s="72"/>
      <c r="AD1646" s="72"/>
      <c r="AE1646" s="72"/>
      <c r="AF1646" s="72"/>
      <c r="AG1646" s="72"/>
      <c r="AH1646" s="72"/>
      <c r="AI1646" s="72"/>
      <c r="AJ1646" s="72"/>
      <c r="AK1646" s="72"/>
      <c r="AL1646" s="72"/>
      <c r="AM1646" s="72"/>
      <c r="AN1646" s="72"/>
      <c r="AO1646" s="72"/>
      <c r="AP1646" s="72"/>
      <c r="AQ1646" s="72"/>
      <c r="AR1646" s="72"/>
      <c r="AS1646" s="72"/>
      <c r="AT1646" s="72"/>
      <c r="AU1646" s="72"/>
      <c r="AV1646" s="72"/>
      <c r="AW1646" s="72"/>
      <c r="AX1646" s="72"/>
      <c r="AY1646" s="72"/>
      <c r="AZ1646" s="72"/>
      <c r="BA1646" s="72"/>
      <c r="BB1646" s="72"/>
      <c r="BC1646" s="72"/>
      <c r="BD1646" s="72"/>
      <c r="BE1646" s="72"/>
      <c r="BF1646" s="72"/>
      <c r="BG1646" s="72"/>
      <c r="BH1646" s="72"/>
      <c r="BI1646" s="72"/>
      <c r="BJ1646" s="72"/>
      <c r="BK1646" s="72"/>
      <c r="BL1646" s="72"/>
      <c r="BM1646" s="72"/>
      <c r="BN1646" s="72"/>
      <c r="BO1646" s="72"/>
      <c r="BP1646" s="72"/>
      <c r="BQ1646" s="72"/>
      <c r="BR1646" s="72"/>
      <c r="BS1646" s="72"/>
      <c r="BT1646" s="72"/>
      <c r="BU1646" s="72"/>
      <c r="BV1646" s="72"/>
      <c r="BW1646" s="72"/>
      <c r="BX1646" s="72"/>
      <c r="BY1646" s="72"/>
      <c r="BZ1646" s="72"/>
      <c r="CA1646" s="72"/>
      <c r="CB1646" s="72"/>
      <c r="CC1646" s="72"/>
      <c r="CD1646" s="72"/>
      <c r="CE1646" s="72"/>
      <c r="CF1646" s="72"/>
      <c r="CG1646" s="72"/>
      <c r="CH1646" s="72"/>
      <c r="CI1646" s="72"/>
      <c r="CJ1646" s="72"/>
      <c r="CK1646" s="72"/>
      <c r="CL1646" s="72"/>
      <c r="CM1646" s="72"/>
      <c r="CN1646" s="72"/>
      <c r="CO1646" s="72"/>
      <c r="CP1646" s="72"/>
      <c r="CQ1646" s="72"/>
      <c r="CR1646" s="72"/>
      <c r="CS1646" s="72"/>
      <c r="CT1646" s="72"/>
      <c r="CU1646" s="72"/>
      <c r="CV1646" s="72"/>
      <c r="CW1646" s="72"/>
      <c r="CX1646" s="72"/>
      <c r="CY1646" s="72"/>
      <c r="CZ1646" s="72"/>
      <c r="DA1646" s="72"/>
      <c r="DB1646" s="72"/>
      <c r="DC1646" s="72"/>
      <c r="DD1646" s="72"/>
      <c r="DE1646" s="72"/>
      <c r="DF1646" s="72"/>
      <c r="DG1646" s="72"/>
      <c r="DH1646" s="72"/>
      <c r="DI1646" s="72"/>
      <c r="DJ1646" s="72"/>
      <c r="DK1646" s="72"/>
      <c r="DL1646" s="72"/>
      <c r="DM1646" s="72"/>
      <c r="DN1646" s="72"/>
      <c r="DO1646" s="72"/>
      <c r="DP1646" s="72"/>
      <c r="DQ1646" s="72"/>
      <c r="DR1646" s="72"/>
      <c r="DS1646" s="72"/>
      <c r="DT1646" s="72"/>
      <c r="DU1646" s="72"/>
      <c r="DV1646" s="72"/>
      <c r="DW1646" s="72"/>
      <c r="DX1646" s="72"/>
      <c r="DY1646" s="72"/>
      <c r="DZ1646" s="72"/>
      <c r="EA1646" s="72"/>
      <c r="EB1646" s="72"/>
      <c r="EC1646" s="72"/>
      <c r="ED1646" s="72"/>
      <c r="EE1646" s="72"/>
      <c r="EF1646" s="72"/>
      <c r="EG1646" s="72"/>
      <c r="EH1646" s="72"/>
      <c r="EI1646" s="72"/>
      <c r="EJ1646" s="72"/>
      <c r="EK1646" s="72"/>
      <c r="EL1646" s="72"/>
      <c r="EM1646" s="72"/>
      <c r="EN1646" s="72"/>
      <c r="EO1646" s="72"/>
      <c r="EP1646" s="72"/>
      <c r="EQ1646" s="72"/>
      <c r="ER1646" s="72"/>
      <c r="ES1646" s="72"/>
      <c r="ET1646" s="72"/>
      <c r="EU1646" s="72"/>
      <c r="EV1646" s="72"/>
      <c r="EW1646" s="72"/>
      <c r="EX1646" s="72"/>
      <c r="EY1646" s="72"/>
      <c r="EZ1646" s="72"/>
      <c r="FA1646" s="72"/>
      <c r="FB1646" s="72"/>
      <c r="FC1646" s="72"/>
      <c r="FD1646" s="72"/>
      <c r="FE1646" s="72"/>
      <c r="FF1646" s="72"/>
      <c r="FG1646" s="72"/>
      <c r="FH1646" s="72"/>
      <c r="FI1646" s="72"/>
      <c r="FJ1646" s="72"/>
      <c r="FK1646" s="72"/>
      <c r="FL1646" s="72"/>
      <c r="FM1646" s="72"/>
      <c r="FN1646" s="72"/>
      <c r="FO1646" s="72"/>
      <c r="FP1646" s="72"/>
      <c r="FQ1646" s="72"/>
      <c r="FR1646" s="72"/>
      <c r="FS1646" s="72"/>
      <c r="FT1646" s="72"/>
      <c r="FU1646" s="72"/>
      <c r="FV1646" s="72"/>
      <c r="FW1646" s="72"/>
      <c r="FX1646" s="72"/>
      <c r="FY1646" s="72"/>
      <c r="FZ1646" s="72"/>
      <c r="GA1646" s="72"/>
      <c r="GB1646" s="72"/>
      <c r="GC1646" s="72"/>
      <c r="GD1646" s="72"/>
      <c r="GE1646" s="72"/>
      <c r="GF1646" s="72"/>
      <c r="GG1646" s="72"/>
      <c r="GH1646" s="72"/>
      <c r="GI1646" s="72"/>
      <c r="GJ1646" s="72"/>
      <c r="GK1646" s="72"/>
      <c r="GL1646" s="72"/>
      <c r="GM1646" s="72"/>
      <c r="GN1646" s="72"/>
      <c r="GO1646" s="72"/>
      <c r="GP1646" s="72"/>
      <c r="GQ1646" s="72"/>
      <c r="GR1646" s="72"/>
      <c r="GS1646" s="72"/>
      <c r="GT1646" s="72"/>
      <c r="GU1646" s="72"/>
      <c r="GV1646" s="72"/>
      <c r="GW1646" s="72"/>
      <c r="GX1646" s="72"/>
      <c r="GY1646" s="72"/>
      <c r="GZ1646" s="72"/>
      <c r="HA1646" s="72"/>
      <c r="HB1646" s="72"/>
      <c r="HC1646" s="72"/>
      <c r="HD1646" s="72"/>
      <c r="HE1646" s="72"/>
      <c r="HF1646" s="72"/>
      <c r="HG1646" s="72"/>
      <c r="HH1646" s="72"/>
      <c r="HI1646" s="72"/>
      <c r="HJ1646" s="72"/>
      <c r="HK1646" s="72"/>
      <c r="HL1646" s="72"/>
      <c r="HM1646" s="72"/>
      <c r="HN1646" s="72"/>
      <c r="HO1646" s="72"/>
      <c r="HP1646" s="72"/>
      <c r="HQ1646" s="72"/>
      <c r="HR1646" s="72"/>
      <c r="HS1646" s="72"/>
      <c r="HT1646" s="72"/>
      <c r="HU1646" s="72"/>
      <c r="HV1646" s="72"/>
      <c r="HW1646" s="72"/>
      <c r="HX1646" s="72"/>
      <c r="HY1646" s="72"/>
      <c r="HZ1646" s="72"/>
      <c r="IA1646" s="72"/>
      <c r="IB1646" s="72"/>
      <c r="IC1646" s="72"/>
      <c r="ID1646" s="72"/>
      <c r="IE1646" s="72"/>
      <c r="IF1646" s="72"/>
      <c r="IG1646" s="72"/>
      <c r="IH1646" s="72"/>
      <c r="II1646" s="72"/>
      <c r="IJ1646" s="72"/>
      <c r="IK1646" s="72"/>
      <c r="IL1646" s="72"/>
      <c r="IM1646" s="72"/>
      <c r="IN1646" s="72"/>
      <c r="IO1646" s="72"/>
      <c r="IP1646" s="72"/>
      <c r="IQ1646" s="72"/>
      <c r="IR1646" s="72"/>
      <c r="IS1646" s="72"/>
      <c r="IT1646" s="72"/>
      <c r="IU1646" s="72"/>
      <c r="IV1646" s="72"/>
      <c r="IW1646" s="72"/>
      <c r="IX1646" s="72"/>
      <c r="IY1646" s="72"/>
      <c r="IZ1646" s="72"/>
      <c r="JA1646" s="72"/>
      <c r="JB1646" s="72"/>
      <c r="JC1646" s="72"/>
      <c r="JD1646" s="72"/>
      <c r="JE1646" s="72"/>
      <c r="JF1646" s="72"/>
      <c r="JG1646" s="72"/>
      <c r="JH1646" s="72"/>
      <c r="JI1646" s="72"/>
      <c r="JJ1646" s="72"/>
      <c r="JK1646" s="72"/>
      <c r="JL1646" s="72"/>
      <c r="JM1646" s="72"/>
      <c r="JN1646" s="72"/>
      <c r="JO1646" s="72"/>
      <c r="JP1646" s="72"/>
      <c r="JQ1646" s="72"/>
      <c r="JR1646" s="72"/>
      <c r="JS1646" s="72"/>
      <c r="JT1646" s="72"/>
      <c r="JU1646" s="72"/>
      <c r="JV1646" s="72"/>
      <c r="JW1646" s="72"/>
      <c r="JX1646" s="72"/>
      <c r="JY1646" s="72"/>
      <c r="JZ1646" s="72"/>
      <c r="KA1646" s="72"/>
      <c r="KB1646" s="72"/>
      <c r="KC1646" s="72"/>
      <c r="KD1646" s="72"/>
      <c r="KE1646" s="72"/>
      <c r="KF1646" s="72"/>
      <c r="KG1646" s="72"/>
      <c r="KH1646" s="72"/>
      <c r="KI1646" s="72"/>
      <c r="KJ1646" s="72"/>
      <c r="KK1646" s="72"/>
      <c r="KL1646" s="72"/>
      <c r="KM1646" s="72"/>
      <c r="KN1646" s="72"/>
      <c r="KO1646" s="72"/>
      <c r="KP1646" s="72"/>
      <c r="KQ1646" s="72"/>
      <c r="KR1646" s="72"/>
      <c r="KS1646" s="72"/>
      <c r="KT1646" s="72"/>
      <c r="KU1646" s="72"/>
      <c r="KV1646" s="72"/>
      <c r="KW1646" s="72"/>
      <c r="KX1646" s="72"/>
      <c r="KY1646" s="72"/>
      <c r="KZ1646" s="72"/>
      <c r="LA1646" s="72"/>
      <c r="LB1646" s="72"/>
      <c r="LC1646" s="72"/>
      <c r="LD1646" s="72"/>
      <c r="LE1646" s="72"/>
      <c r="LF1646" s="72"/>
      <c r="LG1646" s="72"/>
      <c r="LH1646" s="72"/>
      <c r="LI1646" s="72"/>
      <c r="LJ1646" s="72"/>
      <c r="LK1646" s="72"/>
      <c r="LL1646" s="72"/>
      <c r="LM1646" s="72"/>
      <c r="LN1646" s="72"/>
      <c r="LO1646" s="72"/>
      <c r="LP1646" s="72"/>
      <c r="LQ1646" s="72"/>
      <c r="LR1646" s="72"/>
      <c r="LS1646" s="72"/>
      <c r="LT1646" s="72"/>
      <c r="LU1646" s="72"/>
      <c r="LV1646" s="72"/>
      <c r="LW1646" s="72"/>
      <c r="LX1646" s="72"/>
      <c r="LY1646" s="72"/>
      <c r="LZ1646" s="72"/>
      <c r="MA1646" s="72"/>
      <c r="MB1646" s="72"/>
      <c r="MC1646" s="72"/>
      <c r="MD1646" s="72"/>
      <c r="ME1646" s="72"/>
      <c r="MF1646" s="72"/>
      <c r="MG1646" s="72"/>
      <c r="MH1646" s="72"/>
      <c r="MI1646" s="72"/>
      <c r="MJ1646" s="72"/>
      <c r="MK1646" s="72"/>
      <c r="ML1646" s="72"/>
      <c r="MM1646" s="72"/>
      <c r="MN1646" s="72"/>
      <c r="MO1646" s="72"/>
      <c r="MP1646" s="72"/>
      <c r="MQ1646" s="72"/>
      <c r="MR1646" s="72"/>
      <c r="MS1646" s="72"/>
      <c r="MT1646" s="72"/>
      <c r="MU1646" s="72"/>
      <c r="MV1646" s="72"/>
      <c r="MW1646" s="72"/>
      <c r="MX1646" s="72"/>
      <c r="MY1646" s="72"/>
      <c r="MZ1646" s="72"/>
      <c r="NA1646" s="72"/>
      <c r="NB1646" s="72"/>
      <c r="NC1646" s="72"/>
      <c r="ND1646" s="72"/>
      <c r="NE1646" s="72"/>
      <c r="NF1646" s="72"/>
      <c r="NG1646" s="72"/>
      <c r="NH1646" s="72"/>
      <c r="NI1646" s="72"/>
      <c r="NJ1646" s="72"/>
      <c r="NK1646" s="72"/>
      <c r="NL1646" s="72"/>
      <c r="NM1646" s="72"/>
      <c r="NN1646" s="72"/>
      <c r="NO1646" s="72"/>
      <c r="NP1646" s="72"/>
      <c r="NQ1646" s="72"/>
      <c r="NR1646" s="72"/>
      <c r="NS1646" s="72"/>
      <c r="NT1646" s="72"/>
      <c r="NU1646" s="72"/>
      <c r="NV1646" s="72"/>
      <c r="NW1646" s="72"/>
      <c r="NX1646" s="72"/>
      <c r="NY1646" s="72"/>
      <c r="NZ1646" s="72"/>
      <c r="OA1646" s="72"/>
      <c r="OB1646" s="72"/>
      <c r="OC1646" s="72"/>
      <c r="OD1646" s="72"/>
      <c r="OE1646" s="72"/>
      <c r="OF1646" s="72"/>
      <c r="OG1646" s="72"/>
      <c r="OH1646" s="72"/>
      <c r="OI1646" s="72"/>
      <c r="OJ1646" s="72"/>
      <c r="OK1646" s="72"/>
      <c r="OL1646" s="72"/>
      <c r="OM1646" s="72"/>
      <c r="ON1646" s="72"/>
      <c r="OO1646" s="72"/>
      <c r="OP1646" s="72"/>
      <c r="OQ1646" s="72"/>
      <c r="OR1646" s="72"/>
      <c r="OS1646" s="72"/>
      <c r="OT1646" s="72"/>
      <c r="OU1646" s="72"/>
      <c r="OV1646" s="72"/>
      <c r="OW1646" s="72"/>
      <c r="OX1646" s="72"/>
      <c r="OY1646" s="72"/>
      <c r="OZ1646" s="72"/>
      <c r="PA1646" s="72"/>
      <c r="PB1646" s="72"/>
      <c r="PC1646" s="72"/>
      <c r="PD1646" s="72"/>
      <c r="PE1646" s="72"/>
      <c r="PF1646" s="72"/>
      <c r="PG1646" s="72"/>
      <c r="PH1646" s="72"/>
      <c r="PI1646" s="72"/>
      <c r="PJ1646" s="72"/>
      <c r="PK1646" s="72"/>
      <c r="PL1646" s="72"/>
      <c r="PM1646" s="72"/>
      <c r="PN1646" s="72"/>
      <c r="PO1646" s="72"/>
      <c r="PP1646" s="72"/>
      <c r="PQ1646" s="72"/>
      <c r="PR1646" s="72"/>
      <c r="PS1646" s="72"/>
      <c r="PT1646" s="72"/>
      <c r="PU1646" s="72"/>
      <c r="PV1646" s="72"/>
      <c r="PW1646" s="72"/>
      <c r="PX1646" s="72"/>
      <c r="PY1646" s="72"/>
      <c r="PZ1646" s="72"/>
      <c r="QA1646" s="72"/>
      <c r="QB1646" s="72"/>
      <c r="QC1646" s="72"/>
      <c r="QD1646" s="72"/>
      <c r="QE1646" s="72"/>
      <c r="QF1646" s="72"/>
      <c r="QG1646" s="72"/>
      <c r="QH1646" s="72"/>
      <c r="QI1646" s="72"/>
      <c r="QJ1646" s="72"/>
      <c r="QK1646" s="72"/>
      <c r="QL1646" s="72"/>
      <c r="QM1646" s="72"/>
      <c r="QN1646" s="72"/>
      <c r="QO1646" s="72"/>
      <c r="QP1646" s="72"/>
      <c r="QQ1646" s="72"/>
      <c r="QR1646" s="72"/>
      <c r="QS1646" s="72"/>
      <c r="QT1646" s="72"/>
      <c r="QU1646" s="72"/>
      <c r="QV1646" s="72"/>
      <c r="QW1646" s="72"/>
      <c r="QX1646" s="72"/>
      <c r="QY1646" s="72"/>
      <c r="QZ1646" s="72"/>
      <c r="RA1646" s="72"/>
      <c r="RB1646" s="72"/>
      <c r="RC1646" s="72"/>
      <c r="RD1646" s="72"/>
      <c r="RE1646" s="72"/>
      <c r="RF1646" s="72"/>
      <c r="RG1646" s="72"/>
      <c r="RH1646" s="72"/>
      <c r="RI1646" s="72"/>
      <c r="RJ1646" s="72"/>
      <c r="RK1646" s="72"/>
      <c r="RL1646" s="72"/>
      <c r="RM1646" s="72"/>
      <c r="RN1646" s="72"/>
      <c r="RO1646" s="72"/>
      <c r="RP1646" s="72"/>
      <c r="RQ1646" s="72"/>
      <c r="RR1646" s="72"/>
      <c r="RS1646" s="72"/>
      <c r="RT1646" s="72"/>
      <c r="RU1646" s="72"/>
      <c r="RV1646" s="72"/>
      <c r="RW1646" s="72"/>
      <c r="RX1646" s="72"/>
      <c r="RY1646" s="72"/>
      <c r="RZ1646" s="72"/>
      <c r="SA1646" s="72"/>
      <c r="SB1646" s="72"/>
      <c r="SC1646" s="72"/>
      <c r="SD1646" s="72"/>
      <c r="SE1646" s="72"/>
      <c r="SF1646" s="72"/>
      <c r="SG1646" s="72"/>
      <c r="SH1646" s="72"/>
      <c r="SI1646" s="72"/>
      <c r="SJ1646" s="72"/>
      <c r="SK1646" s="72"/>
      <c r="SL1646" s="72"/>
      <c r="SM1646" s="72"/>
      <c r="SN1646" s="72"/>
      <c r="SO1646" s="72"/>
      <c r="SP1646" s="72"/>
      <c r="SQ1646" s="72"/>
      <c r="SR1646" s="72"/>
      <c r="SS1646" s="72"/>
      <c r="ST1646" s="72"/>
      <c r="SU1646" s="72"/>
      <c r="SV1646" s="72"/>
      <c r="SW1646" s="72"/>
      <c r="SX1646" s="72"/>
      <c r="SY1646" s="72"/>
      <c r="SZ1646" s="72"/>
      <c r="TA1646" s="72"/>
      <c r="TB1646" s="72"/>
      <c r="TC1646" s="72"/>
    </row>
    <row r="1647" spans="1:523" ht="16.5" customHeight="1" x14ac:dyDescent="0.2">
      <c r="A1647" s="20">
        <v>1151</v>
      </c>
      <c r="B1647" s="20" t="s">
        <v>72</v>
      </c>
      <c r="C1647" s="20" t="s">
        <v>934</v>
      </c>
      <c r="D1647" s="20" t="s">
        <v>38</v>
      </c>
      <c r="E1647" s="20" t="s">
        <v>1345</v>
      </c>
      <c r="F1647" s="22" t="s">
        <v>233</v>
      </c>
      <c r="G1647" s="44" t="s">
        <v>84</v>
      </c>
      <c r="H1647" s="20" t="s">
        <v>35</v>
      </c>
      <c r="I1647" s="20" t="s">
        <v>81</v>
      </c>
      <c r="J1647" s="22" t="s">
        <v>915</v>
      </c>
      <c r="K1647" s="20" t="s">
        <v>95</v>
      </c>
      <c r="L1647" s="20" t="s">
        <v>95</v>
      </c>
      <c r="M1647" s="20" t="s">
        <v>95</v>
      </c>
      <c r="N1647" s="20" t="s">
        <v>95</v>
      </c>
      <c r="O1647" s="20" t="s">
        <v>95</v>
      </c>
      <c r="P1647" s="77">
        <v>9000000</v>
      </c>
      <c r="Q1647" s="24">
        <v>1</v>
      </c>
      <c r="R1647" s="25">
        <v>45658</v>
      </c>
      <c r="S1647" s="20" t="s">
        <v>83</v>
      </c>
      <c r="T1647" s="23">
        <v>108000000</v>
      </c>
      <c r="U1647" s="27" t="s">
        <v>100</v>
      </c>
      <c r="V1647" s="27" t="s">
        <v>100</v>
      </c>
      <c r="W1647" s="72"/>
      <c r="X1647" s="72"/>
      <c r="Y1647" s="72"/>
      <c r="Z1647" s="72"/>
      <c r="AA1647" s="72"/>
      <c r="AB1647" s="72"/>
      <c r="AC1647" s="72"/>
      <c r="AD1647" s="72"/>
      <c r="AE1647" s="72"/>
      <c r="AF1647" s="72"/>
      <c r="AG1647" s="72"/>
      <c r="AH1647" s="72"/>
      <c r="AI1647" s="72"/>
      <c r="AJ1647" s="72"/>
      <c r="AK1647" s="72"/>
      <c r="AL1647" s="72"/>
      <c r="AM1647" s="72"/>
      <c r="AN1647" s="72"/>
      <c r="AO1647" s="72"/>
      <c r="AP1647" s="72"/>
      <c r="AQ1647" s="72"/>
      <c r="AR1647" s="72"/>
      <c r="AS1647" s="72"/>
      <c r="AT1647" s="72"/>
      <c r="AU1647" s="72"/>
      <c r="AV1647" s="72"/>
      <c r="AW1647" s="72"/>
      <c r="AX1647" s="72"/>
      <c r="AY1647" s="72"/>
      <c r="AZ1647" s="72"/>
      <c r="BA1647" s="72"/>
      <c r="BB1647" s="72"/>
      <c r="BC1647" s="72"/>
      <c r="BD1647" s="72"/>
      <c r="BE1647" s="72"/>
      <c r="BF1647" s="72"/>
      <c r="BG1647" s="72"/>
      <c r="BH1647" s="72"/>
      <c r="BI1647" s="72"/>
      <c r="BJ1647" s="72"/>
      <c r="BK1647" s="72"/>
      <c r="BL1647" s="72"/>
      <c r="BM1647" s="72"/>
      <c r="BN1647" s="72"/>
      <c r="BO1647" s="72"/>
      <c r="BP1647" s="72"/>
      <c r="BQ1647" s="72"/>
      <c r="BR1647" s="72"/>
      <c r="BS1647" s="72"/>
      <c r="BT1647" s="72"/>
      <c r="BU1647" s="72"/>
      <c r="BV1647" s="72"/>
      <c r="BW1647" s="72"/>
      <c r="BX1647" s="72"/>
      <c r="BY1647" s="72"/>
      <c r="BZ1647" s="72"/>
      <c r="CA1647" s="72"/>
      <c r="CB1647" s="72"/>
      <c r="CC1647" s="72"/>
      <c r="CD1647" s="72"/>
      <c r="CE1647" s="72"/>
      <c r="CF1647" s="72"/>
      <c r="CG1647" s="72"/>
      <c r="CH1647" s="72"/>
      <c r="CI1647" s="72"/>
      <c r="CJ1647" s="72"/>
      <c r="CK1647" s="72"/>
      <c r="CL1647" s="72"/>
      <c r="CM1647" s="72"/>
      <c r="CN1647" s="72"/>
      <c r="CO1647" s="72"/>
      <c r="CP1647" s="72"/>
      <c r="CQ1647" s="72"/>
      <c r="CR1647" s="72"/>
      <c r="CS1647" s="72"/>
      <c r="CT1647" s="72"/>
      <c r="CU1647" s="72"/>
      <c r="CV1647" s="72"/>
      <c r="CW1647" s="72"/>
      <c r="CX1647" s="72"/>
      <c r="CY1647" s="72"/>
      <c r="CZ1647" s="72"/>
      <c r="DA1647" s="72"/>
      <c r="DB1647" s="72"/>
      <c r="DC1647" s="72"/>
      <c r="DD1647" s="72"/>
      <c r="DE1647" s="72"/>
      <c r="DF1647" s="72"/>
      <c r="DG1647" s="72"/>
      <c r="DH1647" s="72"/>
      <c r="DI1647" s="72"/>
      <c r="DJ1647" s="72"/>
      <c r="DK1647" s="72"/>
      <c r="DL1647" s="72"/>
      <c r="DM1647" s="72"/>
      <c r="DN1647" s="72"/>
      <c r="DO1647" s="72"/>
      <c r="DP1647" s="72"/>
      <c r="DQ1647" s="72"/>
      <c r="DR1647" s="72"/>
      <c r="DS1647" s="72"/>
      <c r="DT1647" s="72"/>
      <c r="DU1647" s="72"/>
      <c r="DV1647" s="72"/>
      <c r="DW1647" s="72"/>
      <c r="DX1647" s="72"/>
      <c r="DY1647" s="72"/>
      <c r="DZ1647" s="72"/>
      <c r="EA1647" s="72"/>
      <c r="EB1647" s="72"/>
      <c r="EC1647" s="72"/>
      <c r="ED1647" s="72"/>
      <c r="EE1647" s="72"/>
      <c r="EF1647" s="72"/>
      <c r="EG1647" s="72"/>
      <c r="EH1647" s="72"/>
      <c r="EI1647" s="72"/>
      <c r="EJ1647" s="72"/>
      <c r="EK1647" s="72"/>
      <c r="EL1647" s="72"/>
      <c r="EM1647" s="72"/>
      <c r="EN1647" s="72"/>
      <c r="EO1647" s="72"/>
      <c r="EP1647" s="72"/>
      <c r="EQ1647" s="72"/>
      <c r="ER1647" s="72"/>
      <c r="ES1647" s="72"/>
      <c r="ET1647" s="72"/>
      <c r="EU1647" s="72"/>
      <c r="EV1647" s="72"/>
      <c r="EW1647" s="72"/>
      <c r="EX1647" s="72"/>
      <c r="EY1647" s="72"/>
      <c r="EZ1647" s="72"/>
      <c r="FA1647" s="72"/>
      <c r="FB1647" s="72"/>
      <c r="FC1647" s="72"/>
      <c r="FD1647" s="72"/>
      <c r="FE1647" s="72"/>
      <c r="FF1647" s="72"/>
      <c r="FG1647" s="72"/>
      <c r="FH1647" s="72"/>
      <c r="FI1647" s="72"/>
      <c r="FJ1647" s="72"/>
      <c r="FK1647" s="72"/>
      <c r="FL1647" s="72"/>
      <c r="FM1647" s="72"/>
      <c r="FN1647" s="72"/>
      <c r="FO1647" s="72"/>
      <c r="FP1647" s="72"/>
      <c r="FQ1647" s="72"/>
      <c r="FR1647" s="72"/>
      <c r="FS1647" s="72"/>
      <c r="FT1647" s="72"/>
      <c r="FU1647" s="72"/>
      <c r="FV1647" s="72"/>
      <c r="FW1647" s="72"/>
      <c r="FX1647" s="72"/>
      <c r="FY1647" s="72"/>
      <c r="FZ1647" s="72"/>
      <c r="GA1647" s="72"/>
      <c r="GB1647" s="72"/>
      <c r="GC1647" s="72"/>
      <c r="GD1647" s="72"/>
      <c r="GE1647" s="72"/>
      <c r="GF1647" s="72"/>
      <c r="GG1647" s="72"/>
      <c r="GH1647" s="72"/>
      <c r="GI1647" s="72"/>
      <c r="GJ1647" s="72"/>
      <c r="GK1647" s="72"/>
      <c r="GL1647" s="72"/>
      <c r="GM1647" s="72"/>
      <c r="GN1647" s="72"/>
      <c r="GO1647" s="72"/>
      <c r="GP1647" s="72"/>
      <c r="GQ1647" s="72"/>
      <c r="GR1647" s="72"/>
      <c r="GS1647" s="72"/>
      <c r="GT1647" s="72"/>
      <c r="GU1647" s="72"/>
      <c r="GV1647" s="72"/>
      <c r="GW1647" s="72"/>
      <c r="GX1647" s="72"/>
      <c r="GY1647" s="72"/>
      <c r="GZ1647" s="72"/>
      <c r="HA1647" s="72"/>
      <c r="HB1647" s="72"/>
      <c r="HC1647" s="72"/>
      <c r="HD1647" s="72"/>
      <c r="HE1647" s="72"/>
      <c r="HF1647" s="72"/>
      <c r="HG1647" s="72"/>
      <c r="HH1647" s="72"/>
      <c r="HI1647" s="72"/>
      <c r="HJ1647" s="72"/>
      <c r="HK1647" s="72"/>
      <c r="HL1647" s="72"/>
      <c r="HM1647" s="72"/>
      <c r="HN1647" s="72"/>
      <c r="HO1647" s="72"/>
      <c r="HP1647" s="72"/>
      <c r="HQ1647" s="72"/>
      <c r="HR1647" s="72"/>
      <c r="HS1647" s="72"/>
      <c r="HT1647" s="72"/>
      <c r="HU1647" s="72"/>
      <c r="HV1647" s="72"/>
      <c r="HW1647" s="72"/>
      <c r="HX1647" s="72"/>
      <c r="HY1647" s="72"/>
      <c r="HZ1647" s="72"/>
      <c r="IA1647" s="72"/>
      <c r="IB1647" s="72"/>
      <c r="IC1647" s="72"/>
      <c r="ID1647" s="72"/>
      <c r="IE1647" s="72"/>
      <c r="IF1647" s="72"/>
      <c r="IG1647" s="72"/>
      <c r="IH1647" s="72"/>
      <c r="II1647" s="72"/>
      <c r="IJ1647" s="72"/>
      <c r="IK1647" s="72"/>
      <c r="IL1647" s="72"/>
      <c r="IM1647" s="72"/>
      <c r="IN1647" s="72"/>
      <c r="IO1647" s="72"/>
      <c r="IP1647" s="72"/>
      <c r="IQ1647" s="72"/>
      <c r="IR1647" s="72"/>
      <c r="IS1647" s="72"/>
      <c r="IT1647" s="72"/>
      <c r="IU1647" s="72"/>
      <c r="IV1647" s="72"/>
      <c r="IW1647" s="72"/>
      <c r="IX1647" s="72"/>
      <c r="IY1647" s="72"/>
      <c r="IZ1647" s="72"/>
      <c r="JA1647" s="72"/>
      <c r="JB1647" s="72"/>
      <c r="JC1647" s="72"/>
      <c r="JD1647" s="72"/>
      <c r="JE1647" s="72"/>
      <c r="JF1647" s="72"/>
      <c r="JG1647" s="72"/>
      <c r="JH1647" s="72"/>
      <c r="JI1647" s="72"/>
      <c r="JJ1647" s="72"/>
      <c r="JK1647" s="72"/>
      <c r="JL1647" s="72"/>
      <c r="JM1647" s="72"/>
      <c r="JN1647" s="72"/>
      <c r="JO1647" s="72"/>
      <c r="JP1647" s="72"/>
      <c r="JQ1647" s="72"/>
      <c r="JR1647" s="72"/>
      <c r="JS1647" s="72"/>
      <c r="JT1647" s="72"/>
      <c r="JU1647" s="72"/>
      <c r="JV1647" s="72"/>
      <c r="JW1647" s="72"/>
      <c r="JX1647" s="72"/>
      <c r="JY1647" s="72"/>
      <c r="JZ1647" s="72"/>
      <c r="KA1647" s="72"/>
      <c r="KB1647" s="72"/>
      <c r="KC1647" s="72"/>
      <c r="KD1647" s="72"/>
      <c r="KE1647" s="72"/>
      <c r="KF1647" s="72"/>
      <c r="KG1647" s="72"/>
      <c r="KH1647" s="72"/>
      <c r="KI1647" s="72"/>
      <c r="KJ1647" s="72"/>
      <c r="KK1647" s="72"/>
      <c r="KL1647" s="72"/>
      <c r="KM1647" s="72"/>
      <c r="KN1647" s="72"/>
      <c r="KO1647" s="72"/>
      <c r="KP1647" s="72"/>
      <c r="KQ1647" s="72"/>
      <c r="KR1647" s="72"/>
      <c r="KS1647" s="72"/>
      <c r="KT1647" s="72"/>
      <c r="KU1647" s="72"/>
      <c r="KV1647" s="72"/>
      <c r="KW1647" s="72"/>
      <c r="KX1647" s="72"/>
      <c r="KY1647" s="72"/>
      <c r="KZ1647" s="72"/>
      <c r="LA1647" s="72"/>
      <c r="LB1647" s="72"/>
      <c r="LC1647" s="72"/>
      <c r="LD1647" s="72"/>
      <c r="LE1647" s="72"/>
      <c r="LF1647" s="72"/>
      <c r="LG1647" s="72"/>
      <c r="LH1647" s="72"/>
      <c r="LI1647" s="72"/>
      <c r="LJ1647" s="72"/>
      <c r="LK1647" s="72"/>
      <c r="LL1647" s="72"/>
      <c r="LM1647" s="72"/>
      <c r="LN1647" s="72"/>
      <c r="LO1647" s="72"/>
      <c r="LP1647" s="72"/>
      <c r="LQ1647" s="72"/>
      <c r="LR1647" s="72"/>
      <c r="LS1647" s="72"/>
      <c r="LT1647" s="72"/>
      <c r="LU1647" s="72"/>
      <c r="LV1647" s="72"/>
      <c r="LW1647" s="72"/>
      <c r="LX1647" s="72"/>
      <c r="LY1647" s="72"/>
      <c r="LZ1647" s="72"/>
      <c r="MA1647" s="72"/>
      <c r="MB1647" s="72"/>
      <c r="MC1647" s="72"/>
      <c r="MD1647" s="72"/>
      <c r="ME1647" s="72"/>
      <c r="MF1647" s="72"/>
      <c r="MG1647" s="72"/>
      <c r="MH1647" s="72"/>
      <c r="MI1647" s="72"/>
      <c r="MJ1647" s="72"/>
      <c r="MK1647" s="72"/>
      <c r="ML1647" s="72"/>
      <c r="MM1647" s="72"/>
      <c r="MN1647" s="72"/>
      <c r="MO1647" s="72"/>
      <c r="MP1647" s="72"/>
      <c r="MQ1647" s="72"/>
      <c r="MR1647" s="72"/>
      <c r="MS1647" s="72"/>
      <c r="MT1647" s="72"/>
      <c r="MU1647" s="72"/>
      <c r="MV1647" s="72"/>
      <c r="MW1647" s="72"/>
      <c r="MX1647" s="72"/>
      <c r="MY1647" s="72"/>
      <c r="MZ1647" s="72"/>
      <c r="NA1647" s="72"/>
      <c r="NB1647" s="72"/>
      <c r="NC1647" s="72"/>
      <c r="ND1647" s="72"/>
      <c r="NE1647" s="72"/>
      <c r="NF1647" s="72"/>
      <c r="NG1647" s="72"/>
      <c r="NH1647" s="72"/>
      <c r="NI1647" s="72"/>
      <c r="NJ1647" s="72"/>
      <c r="NK1647" s="72"/>
      <c r="NL1647" s="72"/>
      <c r="NM1647" s="72"/>
      <c r="NN1647" s="72"/>
      <c r="NO1647" s="72"/>
      <c r="NP1647" s="72"/>
      <c r="NQ1647" s="72"/>
      <c r="NR1647" s="72"/>
      <c r="NS1647" s="72"/>
      <c r="NT1647" s="72"/>
      <c r="NU1647" s="72"/>
      <c r="NV1647" s="72"/>
      <c r="NW1647" s="72"/>
      <c r="NX1647" s="72"/>
      <c r="NY1647" s="72"/>
      <c r="NZ1647" s="72"/>
      <c r="OA1647" s="72"/>
      <c r="OB1647" s="72"/>
      <c r="OC1647" s="72"/>
      <c r="OD1647" s="72"/>
      <c r="OE1647" s="72"/>
      <c r="OF1647" s="72"/>
      <c r="OG1647" s="72"/>
      <c r="OH1647" s="72"/>
      <c r="OI1647" s="72"/>
      <c r="OJ1647" s="72"/>
      <c r="OK1647" s="72"/>
      <c r="OL1647" s="72"/>
      <c r="OM1647" s="72"/>
      <c r="ON1647" s="72"/>
      <c r="OO1647" s="72"/>
      <c r="OP1647" s="72"/>
      <c r="OQ1647" s="72"/>
      <c r="OR1647" s="72"/>
      <c r="OS1647" s="72"/>
      <c r="OT1647" s="72"/>
      <c r="OU1647" s="72"/>
      <c r="OV1647" s="72"/>
      <c r="OW1647" s="72"/>
      <c r="OX1647" s="72"/>
      <c r="OY1647" s="72"/>
      <c r="OZ1647" s="72"/>
      <c r="PA1647" s="72"/>
      <c r="PB1647" s="72"/>
      <c r="PC1647" s="72"/>
      <c r="PD1647" s="72"/>
      <c r="PE1647" s="72"/>
      <c r="PF1647" s="72"/>
      <c r="PG1647" s="72"/>
      <c r="PH1647" s="72"/>
      <c r="PI1647" s="72"/>
      <c r="PJ1647" s="72"/>
      <c r="PK1647" s="72"/>
      <c r="PL1647" s="72"/>
      <c r="PM1647" s="72"/>
      <c r="PN1647" s="72"/>
      <c r="PO1647" s="72"/>
      <c r="PP1647" s="72"/>
      <c r="PQ1647" s="72"/>
      <c r="PR1647" s="72"/>
      <c r="PS1647" s="72"/>
      <c r="PT1647" s="72"/>
      <c r="PU1647" s="72"/>
      <c r="PV1647" s="72"/>
      <c r="PW1647" s="72"/>
      <c r="PX1647" s="72"/>
      <c r="PY1647" s="72"/>
      <c r="PZ1647" s="72"/>
      <c r="QA1647" s="72"/>
      <c r="QB1647" s="72"/>
      <c r="QC1647" s="72"/>
      <c r="QD1647" s="72"/>
      <c r="QE1647" s="72"/>
      <c r="QF1647" s="72"/>
      <c r="QG1647" s="72"/>
      <c r="QH1647" s="72"/>
      <c r="QI1647" s="72"/>
      <c r="QJ1647" s="72"/>
      <c r="QK1647" s="72"/>
      <c r="QL1647" s="72"/>
      <c r="QM1647" s="72"/>
      <c r="QN1647" s="72"/>
      <c r="QO1647" s="72"/>
      <c r="QP1647" s="72"/>
      <c r="QQ1647" s="72"/>
      <c r="QR1647" s="72"/>
      <c r="QS1647" s="72"/>
      <c r="QT1647" s="72"/>
      <c r="QU1647" s="72"/>
      <c r="QV1647" s="72"/>
      <c r="QW1647" s="72"/>
      <c r="QX1647" s="72"/>
      <c r="QY1647" s="72"/>
      <c r="QZ1647" s="72"/>
      <c r="RA1647" s="72"/>
      <c r="RB1647" s="72"/>
      <c r="RC1647" s="72"/>
      <c r="RD1647" s="72"/>
      <c r="RE1647" s="72"/>
      <c r="RF1647" s="72"/>
      <c r="RG1647" s="72"/>
      <c r="RH1647" s="72"/>
      <c r="RI1647" s="72"/>
      <c r="RJ1647" s="72"/>
      <c r="RK1647" s="72"/>
      <c r="RL1647" s="72"/>
      <c r="RM1647" s="72"/>
      <c r="RN1647" s="72"/>
      <c r="RO1647" s="72"/>
      <c r="RP1647" s="72"/>
      <c r="RQ1647" s="72"/>
      <c r="RR1647" s="72"/>
      <c r="RS1647" s="72"/>
      <c r="RT1647" s="72"/>
      <c r="RU1647" s="72"/>
      <c r="RV1647" s="72"/>
      <c r="RW1647" s="72"/>
      <c r="RX1647" s="72"/>
      <c r="RY1647" s="72"/>
      <c r="RZ1647" s="72"/>
      <c r="SA1647" s="72"/>
      <c r="SB1647" s="72"/>
      <c r="SC1647" s="72"/>
      <c r="SD1647" s="72"/>
      <c r="SE1647" s="72"/>
      <c r="SF1647" s="72"/>
      <c r="SG1647" s="72"/>
      <c r="SH1647" s="72"/>
      <c r="SI1647" s="72"/>
      <c r="SJ1647" s="72"/>
      <c r="SK1647" s="72"/>
      <c r="SL1647" s="72"/>
      <c r="SM1647" s="72"/>
      <c r="SN1647" s="72"/>
      <c r="SO1647" s="72"/>
      <c r="SP1647" s="72"/>
      <c r="SQ1647" s="72"/>
      <c r="SR1647" s="72"/>
      <c r="SS1647" s="72"/>
      <c r="ST1647" s="72"/>
      <c r="SU1647" s="72"/>
      <c r="SV1647" s="72"/>
      <c r="SW1647" s="72"/>
      <c r="SX1647" s="72"/>
      <c r="SY1647" s="72"/>
      <c r="SZ1647" s="72"/>
      <c r="TA1647" s="72"/>
      <c r="TB1647" s="72"/>
      <c r="TC1647" s="72"/>
    </row>
    <row r="1648" spans="1:523" ht="16.5" customHeight="1" x14ac:dyDescent="0.2">
      <c r="A1648" s="20">
        <v>1152</v>
      </c>
      <c r="B1648" s="20" t="s">
        <v>72</v>
      </c>
      <c r="C1648" s="20" t="s">
        <v>934</v>
      </c>
      <c r="D1648" s="20" t="s">
        <v>38</v>
      </c>
      <c r="E1648" s="20" t="s">
        <v>225</v>
      </c>
      <c r="F1648" s="22" t="s">
        <v>1131</v>
      </c>
      <c r="G1648" s="44" t="s">
        <v>37</v>
      </c>
      <c r="H1648" s="20" t="s">
        <v>225</v>
      </c>
      <c r="I1648" s="20" t="s">
        <v>81</v>
      </c>
      <c r="J1648" s="22" t="s">
        <v>915</v>
      </c>
      <c r="K1648" s="20" t="s">
        <v>95</v>
      </c>
      <c r="L1648" s="20" t="s">
        <v>95</v>
      </c>
      <c r="M1648" s="20" t="s">
        <v>95</v>
      </c>
      <c r="N1648" s="20" t="s">
        <v>95</v>
      </c>
      <c r="O1648" s="20" t="s">
        <v>95</v>
      </c>
      <c r="P1648" s="77">
        <v>3850000</v>
      </c>
      <c r="Q1648" s="24">
        <v>1</v>
      </c>
      <c r="R1648" s="25">
        <v>45658</v>
      </c>
      <c r="S1648" s="20" t="s">
        <v>83</v>
      </c>
      <c r="T1648" s="23">
        <v>46200000</v>
      </c>
      <c r="U1648" s="27" t="s">
        <v>100</v>
      </c>
      <c r="V1648" s="27" t="s">
        <v>100</v>
      </c>
      <c r="W1648" s="72"/>
      <c r="X1648" s="72"/>
      <c r="Y1648" s="72"/>
      <c r="Z1648" s="72"/>
      <c r="AA1648" s="72"/>
      <c r="AB1648" s="72"/>
      <c r="AC1648" s="72"/>
      <c r="AD1648" s="72"/>
      <c r="AE1648" s="72"/>
      <c r="AF1648" s="72"/>
      <c r="AG1648" s="72"/>
      <c r="AH1648" s="72"/>
      <c r="AI1648" s="72"/>
      <c r="AJ1648" s="72"/>
      <c r="AK1648" s="72"/>
      <c r="AL1648" s="72"/>
      <c r="AM1648" s="72"/>
      <c r="AN1648" s="72"/>
      <c r="AO1648" s="72"/>
      <c r="AP1648" s="72"/>
      <c r="AQ1648" s="72"/>
      <c r="AR1648" s="72"/>
      <c r="AS1648" s="72"/>
      <c r="AT1648" s="72"/>
      <c r="AU1648" s="72"/>
      <c r="AV1648" s="72"/>
      <c r="AW1648" s="72"/>
      <c r="AX1648" s="72"/>
      <c r="AY1648" s="72"/>
      <c r="AZ1648" s="72"/>
      <c r="BA1648" s="72"/>
      <c r="BB1648" s="72"/>
      <c r="BC1648" s="72"/>
      <c r="BD1648" s="72"/>
      <c r="BE1648" s="72"/>
      <c r="BF1648" s="72"/>
      <c r="BG1648" s="72"/>
      <c r="BH1648" s="72"/>
      <c r="BI1648" s="72"/>
      <c r="BJ1648" s="72"/>
      <c r="BK1648" s="72"/>
      <c r="BL1648" s="72"/>
      <c r="BM1648" s="72"/>
      <c r="BN1648" s="72"/>
      <c r="BO1648" s="72"/>
      <c r="BP1648" s="72"/>
      <c r="BQ1648" s="72"/>
      <c r="BR1648" s="72"/>
      <c r="BS1648" s="72"/>
      <c r="BT1648" s="72"/>
      <c r="BU1648" s="72"/>
      <c r="BV1648" s="72"/>
      <c r="BW1648" s="72"/>
      <c r="BX1648" s="72"/>
      <c r="BY1648" s="72"/>
      <c r="BZ1648" s="72"/>
      <c r="CA1648" s="72"/>
      <c r="CB1648" s="72"/>
      <c r="CC1648" s="72"/>
      <c r="CD1648" s="72"/>
      <c r="CE1648" s="72"/>
      <c r="CF1648" s="72"/>
      <c r="CG1648" s="72"/>
      <c r="CH1648" s="72"/>
      <c r="CI1648" s="72"/>
      <c r="CJ1648" s="72"/>
      <c r="CK1648" s="72"/>
      <c r="CL1648" s="72"/>
      <c r="CM1648" s="72"/>
      <c r="CN1648" s="72"/>
      <c r="CO1648" s="72"/>
      <c r="CP1648" s="72"/>
      <c r="CQ1648" s="72"/>
      <c r="CR1648" s="72"/>
      <c r="CS1648" s="72"/>
      <c r="CT1648" s="72"/>
      <c r="CU1648" s="72"/>
      <c r="CV1648" s="72"/>
      <c r="CW1648" s="72"/>
      <c r="CX1648" s="72"/>
      <c r="CY1648" s="72"/>
      <c r="CZ1648" s="72"/>
      <c r="DA1648" s="72"/>
      <c r="DB1648" s="72"/>
      <c r="DC1648" s="72"/>
      <c r="DD1648" s="72"/>
      <c r="DE1648" s="72"/>
      <c r="DF1648" s="72"/>
      <c r="DG1648" s="72"/>
      <c r="DH1648" s="72"/>
      <c r="DI1648" s="72"/>
      <c r="DJ1648" s="72"/>
      <c r="DK1648" s="72"/>
      <c r="DL1648" s="72"/>
      <c r="DM1648" s="72"/>
      <c r="DN1648" s="72"/>
      <c r="DO1648" s="72"/>
      <c r="DP1648" s="72"/>
      <c r="DQ1648" s="72"/>
      <c r="DR1648" s="72"/>
      <c r="DS1648" s="72"/>
      <c r="DT1648" s="72"/>
      <c r="DU1648" s="72"/>
      <c r="DV1648" s="72"/>
      <c r="DW1648" s="72"/>
      <c r="DX1648" s="72"/>
      <c r="DY1648" s="72"/>
      <c r="DZ1648" s="72"/>
      <c r="EA1648" s="72"/>
      <c r="EB1648" s="72"/>
      <c r="EC1648" s="72"/>
      <c r="ED1648" s="72"/>
      <c r="EE1648" s="72"/>
      <c r="EF1648" s="72"/>
      <c r="EG1648" s="72"/>
      <c r="EH1648" s="72"/>
      <c r="EI1648" s="72"/>
      <c r="EJ1648" s="72"/>
      <c r="EK1648" s="72"/>
      <c r="EL1648" s="72"/>
      <c r="EM1648" s="72"/>
      <c r="EN1648" s="72"/>
      <c r="EO1648" s="72"/>
      <c r="EP1648" s="72"/>
      <c r="EQ1648" s="72"/>
      <c r="ER1648" s="72"/>
      <c r="ES1648" s="72"/>
      <c r="ET1648" s="72"/>
      <c r="EU1648" s="72"/>
      <c r="EV1648" s="72"/>
      <c r="EW1648" s="72"/>
      <c r="EX1648" s="72"/>
      <c r="EY1648" s="72"/>
      <c r="EZ1648" s="72"/>
      <c r="FA1648" s="72"/>
      <c r="FB1648" s="72"/>
      <c r="FC1648" s="72"/>
      <c r="FD1648" s="72"/>
      <c r="FE1648" s="72"/>
      <c r="FF1648" s="72"/>
      <c r="FG1648" s="72"/>
      <c r="FH1648" s="72"/>
      <c r="FI1648" s="72"/>
      <c r="FJ1648" s="72"/>
      <c r="FK1648" s="72"/>
      <c r="FL1648" s="72"/>
      <c r="FM1648" s="72"/>
      <c r="FN1648" s="72"/>
      <c r="FO1648" s="72"/>
      <c r="FP1648" s="72"/>
      <c r="FQ1648" s="72"/>
      <c r="FR1648" s="72"/>
      <c r="FS1648" s="72"/>
      <c r="FT1648" s="72"/>
      <c r="FU1648" s="72"/>
      <c r="FV1648" s="72"/>
      <c r="FW1648" s="72"/>
      <c r="FX1648" s="72"/>
      <c r="FY1648" s="72"/>
      <c r="FZ1648" s="72"/>
      <c r="GA1648" s="72"/>
      <c r="GB1648" s="72"/>
      <c r="GC1648" s="72"/>
      <c r="GD1648" s="72"/>
      <c r="GE1648" s="72"/>
      <c r="GF1648" s="72"/>
      <c r="GG1648" s="72"/>
      <c r="GH1648" s="72"/>
      <c r="GI1648" s="72"/>
      <c r="GJ1648" s="72"/>
      <c r="GK1648" s="72"/>
      <c r="GL1648" s="72"/>
      <c r="GM1648" s="72"/>
      <c r="GN1648" s="72"/>
      <c r="GO1648" s="72"/>
      <c r="GP1648" s="72"/>
      <c r="GQ1648" s="72"/>
      <c r="GR1648" s="72"/>
      <c r="GS1648" s="72"/>
      <c r="GT1648" s="72"/>
      <c r="GU1648" s="72"/>
      <c r="GV1648" s="72"/>
      <c r="GW1648" s="72"/>
      <c r="GX1648" s="72"/>
      <c r="GY1648" s="72"/>
      <c r="GZ1648" s="72"/>
      <c r="HA1648" s="72"/>
      <c r="HB1648" s="72"/>
      <c r="HC1648" s="72"/>
      <c r="HD1648" s="72"/>
      <c r="HE1648" s="72"/>
      <c r="HF1648" s="72"/>
      <c r="HG1648" s="72"/>
      <c r="HH1648" s="72"/>
      <c r="HI1648" s="72"/>
      <c r="HJ1648" s="72"/>
      <c r="HK1648" s="72"/>
      <c r="HL1648" s="72"/>
      <c r="HM1648" s="72"/>
      <c r="HN1648" s="72"/>
      <c r="HO1648" s="72"/>
      <c r="HP1648" s="72"/>
      <c r="HQ1648" s="72"/>
      <c r="HR1648" s="72"/>
      <c r="HS1648" s="72"/>
      <c r="HT1648" s="72"/>
      <c r="HU1648" s="72"/>
      <c r="HV1648" s="72"/>
      <c r="HW1648" s="72"/>
      <c r="HX1648" s="72"/>
      <c r="HY1648" s="72"/>
      <c r="HZ1648" s="72"/>
      <c r="IA1648" s="72"/>
      <c r="IB1648" s="72"/>
      <c r="IC1648" s="72"/>
      <c r="ID1648" s="72"/>
      <c r="IE1648" s="72"/>
      <c r="IF1648" s="72"/>
      <c r="IG1648" s="72"/>
      <c r="IH1648" s="72"/>
      <c r="II1648" s="72"/>
      <c r="IJ1648" s="72"/>
      <c r="IK1648" s="72"/>
      <c r="IL1648" s="72"/>
      <c r="IM1648" s="72"/>
      <c r="IN1648" s="72"/>
      <c r="IO1648" s="72"/>
      <c r="IP1648" s="72"/>
      <c r="IQ1648" s="72"/>
      <c r="IR1648" s="72"/>
      <c r="IS1648" s="72"/>
      <c r="IT1648" s="72"/>
      <c r="IU1648" s="72"/>
      <c r="IV1648" s="72"/>
      <c r="IW1648" s="72"/>
      <c r="IX1648" s="72"/>
      <c r="IY1648" s="72"/>
      <c r="IZ1648" s="72"/>
      <c r="JA1648" s="72"/>
      <c r="JB1648" s="72"/>
      <c r="JC1648" s="72"/>
      <c r="JD1648" s="72"/>
      <c r="JE1648" s="72"/>
      <c r="JF1648" s="72"/>
      <c r="JG1648" s="72"/>
      <c r="JH1648" s="72"/>
      <c r="JI1648" s="72"/>
      <c r="JJ1648" s="72"/>
      <c r="JK1648" s="72"/>
      <c r="JL1648" s="72"/>
      <c r="JM1648" s="72"/>
      <c r="JN1648" s="72"/>
      <c r="JO1648" s="72"/>
      <c r="JP1648" s="72"/>
      <c r="JQ1648" s="72"/>
      <c r="JR1648" s="72"/>
      <c r="JS1648" s="72"/>
      <c r="JT1648" s="72"/>
      <c r="JU1648" s="72"/>
      <c r="JV1648" s="72"/>
      <c r="JW1648" s="72"/>
      <c r="JX1648" s="72"/>
      <c r="JY1648" s="72"/>
      <c r="JZ1648" s="72"/>
      <c r="KA1648" s="72"/>
      <c r="KB1648" s="72"/>
      <c r="KC1648" s="72"/>
      <c r="KD1648" s="72"/>
      <c r="KE1648" s="72"/>
      <c r="KF1648" s="72"/>
      <c r="KG1648" s="72"/>
      <c r="KH1648" s="72"/>
      <c r="KI1648" s="72"/>
      <c r="KJ1648" s="72"/>
      <c r="KK1648" s="72"/>
      <c r="KL1648" s="72"/>
      <c r="KM1648" s="72"/>
      <c r="KN1648" s="72"/>
      <c r="KO1648" s="72"/>
      <c r="KP1648" s="72"/>
      <c r="KQ1648" s="72"/>
      <c r="KR1648" s="72"/>
      <c r="KS1648" s="72"/>
      <c r="KT1648" s="72"/>
      <c r="KU1648" s="72"/>
      <c r="KV1648" s="72"/>
      <c r="KW1648" s="72"/>
      <c r="KX1648" s="72"/>
      <c r="KY1648" s="72"/>
      <c r="KZ1648" s="72"/>
      <c r="LA1648" s="72"/>
      <c r="LB1648" s="72"/>
      <c r="LC1648" s="72"/>
      <c r="LD1648" s="72"/>
      <c r="LE1648" s="72"/>
      <c r="LF1648" s="72"/>
      <c r="LG1648" s="72"/>
      <c r="LH1648" s="72"/>
      <c r="LI1648" s="72"/>
      <c r="LJ1648" s="72"/>
      <c r="LK1648" s="72"/>
      <c r="LL1648" s="72"/>
      <c r="LM1648" s="72"/>
      <c r="LN1648" s="72"/>
      <c r="LO1648" s="72"/>
      <c r="LP1648" s="72"/>
      <c r="LQ1648" s="72"/>
      <c r="LR1648" s="72"/>
      <c r="LS1648" s="72"/>
      <c r="LT1648" s="72"/>
      <c r="LU1648" s="72"/>
      <c r="LV1648" s="72"/>
      <c r="LW1648" s="72"/>
      <c r="LX1648" s="72"/>
      <c r="LY1648" s="72"/>
      <c r="LZ1648" s="72"/>
      <c r="MA1648" s="72"/>
      <c r="MB1648" s="72"/>
      <c r="MC1648" s="72"/>
      <c r="MD1648" s="72"/>
      <c r="ME1648" s="72"/>
      <c r="MF1648" s="72"/>
      <c r="MG1648" s="72"/>
      <c r="MH1648" s="72"/>
      <c r="MI1648" s="72"/>
      <c r="MJ1648" s="72"/>
      <c r="MK1648" s="72"/>
      <c r="ML1648" s="72"/>
      <c r="MM1648" s="72"/>
      <c r="MN1648" s="72"/>
      <c r="MO1648" s="72"/>
      <c r="MP1648" s="72"/>
      <c r="MQ1648" s="72"/>
      <c r="MR1648" s="72"/>
      <c r="MS1648" s="72"/>
      <c r="MT1648" s="72"/>
      <c r="MU1648" s="72"/>
      <c r="MV1648" s="72"/>
      <c r="MW1648" s="72"/>
      <c r="MX1648" s="72"/>
      <c r="MY1648" s="72"/>
      <c r="MZ1648" s="72"/>
      <c r="NA1648" s="72"/>
      <c r="NB1648" s="72"/>
      <c r="NC1648" s="72"/>
      <c r="ND1648" s="72"/>
      <c r="NE1648" s="72"/>
      <c r="NF1648" s="72"/>
      <c r="NG1648" s="72"/>
      <c r="NH1648" s="72"/>
      <c r="NI1648" s="72"/>
      <c r="NJ1648" s="72"/>
      <c r="NK1648" s="72"/>
      <c r="NL1648" s="72"/>
      <c r="NM1648" s="72"/>
      <c r="NN1648" s="72"/>
      <c r="NO1648" s="72"/>
      <c r="NP1648" s="72"/>
      <c r="NQ1648" s="72"/>
      <c r="NR1648" s="72"/>
      <c r="NS1648" s="72"/>
      <c r="NT1648" s="72"/>
      <c r="NU1648" s="72"/>
      <c r="NV1648" s="72"/>
      <c r="NW1648" s="72"/>
      <c r="NX1648" s="72"/>
      <c r="NY1648" s="72"/>
      <c r="NZ1648" s="72"/>
      <c r="OA1648" s="72"/>
      <c r="OB1648" s="72"/>
      <c r="OC1648" s="72"/>
      <c r="OD1648" s="72"/>
      <c r="OE1648" s="72"/>
      <c r="OF1648" s="72"/>
      <c r="OG1648" s="72"/>
      <c r="OH1648" s="72"/>
      <c r="OI1648" s="72"/>
      <c r="OJ1648" s="72"/>
      <c r="OK1648" s="72"/>
      <c r="OL1648" s="72"/>
      <c r="OM1648" s="72"/>
      <c r="ON1648" s="72"/>
      <c r="OO1648" s="72"/>
      <c r="OP1648" s="72"/>
      <c r="OQ1648" s="72"/>
      <c r="OR1648" s="72"/>
      <c r="OS1648" s="72"/>
      <c r="OT1648" s="72"/>
      <c r="OU1648" s="72"/>
      <c r="OV1648" s="72"/>
      <c r="OW1648" s="72"/>
      <c r="OX1648" s="72"/>
      <c r="OY1648" s="72"/>
      <c r="OZ1648" s="72"/>
      <c r="PA1648" s="72"/>
      <c r="PB1648" s="72"/>
      <c r="PC1648" s="72"/>
      <c r="PD1648" s="72"/>
      <c r="PE1648" s="72"/>
      <c r="PF1648" s="72"/>
      <c r="PG1648" s="72"/>
      <c r="PH1648" s="72"/>
      <c r="PI1648" s="72"/>
      <c r="PJ1648" s="72"/>
      <c r="PK1648" s="72"/>
      <c r="PL1648" s="72"/>
      <c r="PM1648" s="72"/>
      <c r="PN1648" s="72"/>
      <c r="PO1648" s="72"/>
      <c r="PP1648" s="72"/>
      <c r="PQ1648" s="72"/>
      <c r="PR1648" s="72"/>
      <c r="PS1648" s="72"/>
      <c r="PT1648" s="72"/>
      <c r="PU1648" s="72"/>
      <c r="PV1648" s="72"/>
      <c r="PW1648" s="72"/>
      <c r="PX1648" s="72"/>
      <c r="PY1648" s="72"/>
      <c r="PZ1648" s="72"/>
      <c r="QA1648" s="72"/>
      <c r="QB1648" s="72"/>
      <c r="QC1648" s="72"/>
      <c r="QD1648" s="72"/>
      <c r="QE1648" s="72"/>
      <c r="QF1648" s="72"/>
      <c r="QG1648" s="72"/>
      <c r="QH1648" s="72"/>
      <c r="QI1648" s="72"/>
      <c r="QJ1648" s="72"/>
      <c r="QK1648" s="72"/>
      <c r="QL1648" s="72"/>
      <c r="QM1648" s="72"/>
      <c r="QN1648" s="72"/>
      <c r="QO1648" s="72"/>
      <c r="QP1648" s="72"/>
      <c r="QQ1648" s="72"/>
      <c r="QR1648" s="72"/>
      <c r="QS1648" s="72"/>
      <c r="QT1648" s="72"/>
      <c r="QU1648" s="72"/>
      <c r="QV1648" s="72"/>
      <c r="QW1648" s="72"/>
      <c r="QX1648" s="72"/>
      <c r="QY1648" s="72"/>
      <c r="QZ1648" s="72"/>
      <c r="RA1648" s="72"/>
      <c r="RB1648" s="72"/>
      <c r="RC1648" s="72"/>
      <c r="RD1648" s="72"/>
      <c r="RE1648" s="72"/>
      <c r="RF1648" s="72"/>
      <c r="RG1648" s="72"/>
      <c r="RH1648" s="72"/>
      <c r="RI1648" s="72"/>
      <c r="RJ1648" s="72"/>
      <c r="RK1648" s="72"/>
      <c r="RL1648" s="72"/>
      <c r="RM1648" s="72"/>
      <c r="RN1648" s="72"/>
      <c r="RO1648" s="72"/>
      <c r="RP1648" s="72"/>
      <c r="RQ1648" s="72"/>
      <c r="RR1648" s="72"/>
      <c r="RS1648" s="72"/>
      <c r="RT1648" s="72"/>
      <c r="RU1648" s="72"/>
      <c r="RV1648" s="72"/>
      <c r="RW1648" s="72"/>
      <c r="RX1648" s="72"/>
      <c r="RY1648" s="72"/>
      <c r="RZ1648" s="72"/>
      <c r="SA1648" s="72"/>
      <c r="SB1648" s="72"/>
      <c r="SC1648" s="72"/>
      <c r="SD1648" s="72"/>
      <c r="SE1648" s="72"/>
      <c r="SF1648" s="72"/>
      <c r="SG1648" s="72"/>
      <c r="SH1648" s="72"/>
      <c r="SI1648" s="72"/>
      <c r="SJ1648" s="72"/>
      <c r="SK1648" s="72"/>
      <c r="SL1648" s="72"/>
      <c r="SM1648" s="72"/>
      <c r="SN1648" s="72"/>
      <c r="SO1648" s="72"/>
      <c r="SP1648" s="72"/>
      <c r="SQ1648" s="72"/>
      <c r="SR1648" s="72"/>
      <c r="SS1648" s="72"/>
      <c r="ST1648" s="72"/>
      <c r="SU1648" s="72"/>
      <c r="SV1648" s="72"/>
      <c r="SW1648" s="72"/>
      <c r="SX1648" s="72"/>
      <c r="SY1648" s="72"/>
      <c r="SZ1648" s="72"/>
      <c r="TA1648" s="72"/>
      <c r="TB1648" s="72"/>
      <c r="TC1648" s="72"/>
    </row>
    <row r="1649" spans="1:523" ht="16.5" customHeight="1" x14ac:dyDescent="0.2">
      <c r="A1649" s="20">
        <v>1153</v>
      </c>
      <c r="B1649" s="20" t="s">
        <v>72</v>
      </c>
      <c r="C1649" s="20" t="s">
        <v>934</v>
      </c>
      <c r="D1649" s="20" t="s">
        <v>38</v>
      </c>
      <c r="E1649" s="20" t="s">
        <v>1345</v>
      </c>
      <c r="F1649" s="22" t="s">
        <v>1137</v>
      </c>
      <c r="G1649" s="44" t="s">
        <v>42</v>
      </c>
      <c r="H1649" s="20" t="s">
        <v>35</v>
      </c>
      <c r="I1649" s="20" t="s">
        <v>81</v>
      </c>
      <c r="J1649" s="22" t="s">
        <v>915</v>
      </c>
      <c r="K1649" s="20" t="s">
        <v>95</v>
      </c>
      <c r="L1649" s="20" t="s">
        <v>95</v>
      </c>
      <c r="M1649" s="20" t="s">
        <v>95</v>
      </c>
      <c r="N1649" s="20" t="s">
        <v>95</v>
      </c>
      <c r="O1649" s="20" t="s">
        <v>95</v>
      </c>
      <c r="P1649" s="77">
        <v>3500000</v>
      </c>
      <c r="Q1649" s="24">
        <v>1</v>
      </c>
      <c r="R1649" s="25">
        <v>45658</v>
      </c>
      <c r="S1649" s="20" t="s">
        <v>83</v>
      </c>
      <c r="T1649" s="23">
        <v>42000000</v>
      </c>
      <c r="U1649" s="27" t="s">
        <v>100</v>
      </c>
      <c r="V1649" s="27" t="s">
        <v>100</v>
      </c>
      <c r="W1649" s="72"/>
      <c r="X1649" s="72"/>
      <c r="Y1649" s="72"/>
      <c r="Z1649" s="72"/>
      <c r="AA1649" s="72"/>
      <c r="AB1649" s="72"/>
      <c r="AC1649" s="72"/>
      <c r="AD1649" s="72"/>
      <c r="AE1649" s="72"/>
      <c r="AF1649" s="72"/>
      <c r="AG1649" s="72"/>
      <c r="AH1649" s="72"/>
      <c r="AI1649" s="72"/>
      <c r="AJ1649" s="72"/>
      <c r="AK1649" s="72"/>
      <c r="AL1649" s="72"/>
      <c r="AM1649" s="72"/>
      <c r="AN1649" s="72"/>
      <c r="AO1649" s="72"/>
      <c r="AP1649" s="72"/>
      <c r="AQ1649" s="72"/>
      <c r="AR1649" s="72"/>
      <c r="AS1649" s="72"/>
      <c r="AT1649" s="72"/>
      <c r="AU1649" s="72"/>
      <c r="AV1649" s="72"/>
      <c r="AW1649" s="72"/>
      <c r="AX1649" s="72"/>
      <c r="AY1649" s="72"/>
      <c r="AZ1649" s="72"/>
      <c r="BA1649" s="72"/>
      <c r="BB1649" s="72"/>
      <c r="BC1649" s="72"/>
      <c r="BD1649" s="72"/>
      <c r="BE1649" s="72"/>
      <c r="BF1649" s="72"/>
      <c r="BG1649" s="72"/>
      <c r="BH1649" s="72"/>
      <c r="BI1649" s="72"/>
      <c r="BJ1649" s="72"/>
      <c r="BK1649" s="72"/>
      <c r="BL1649" s="72"/>
      <c r="BM1649" s="72"/>
      <c r="BN1649" s="72"/>
      <c r="BO1649" s="72"/>
      <c r="BP1649" s="72"/>
      <c r="BQ1649" s="72"/>
      <c r="BR1649" s="72"/>
      <c r="BS1649" s="72"/>
      <c r="BT1649" s="72"/>
      <c r="BU1649" s="72"/>
      <c r="BV1649" s="72"/>
      <c r="BW1649" s="72"/>
      <c r="BX1649" s="72"/>
      <c r="BY1649" s="72"/>
      <c r="BZ1649" s="72"/>
      <c r="CA1649" s="72"/>
      <c r="CB1649" s="72"/>
      <c r="CC1649" s="72"/>
      <c r="CD1649" s="72"/>
      <c r="CE1649" s="72"/>
      <c r="CF1649" s="72"/>
      <c r="CG1649" s="72"/>
      <c r="CH1649" s="72"/>
      <c r="CI1649" s="72"/>
      <c r="CJ1649" s="72"/>
      <c r="CK1649" s="72"/>
      <c r="CL1649" s="72"/>
      <c r="CM1649" s="72"/>
      <c r="CN1649" s="72"/>
      <c r="CO1649" s="72"/>
      <c r="CP1649" s="72"/>
      <c r="CQ1649" s="72"/>
      <c r="CR1649" s="72"/>
      <c r="CS1649" s="72"/>
      <c r="CT1649" s="72"/>
      <c r="CU1649" s="72"/>
      <c r="CV1649" s="72"/>
      <c r="CW1649" s="72"/>
      <c r="CX1649" s="72"/>
      <c r="CY1649" s="72"/>
      <c r="CZ1649" s="72"/>
      <c r="DA1649" s="72"/>
      <c r="DB1649" s="72"/>
      <c r="DC1649" s="72"/>
      <c r="DD1649" s="72"/>
      <c r="DE1649" s="72"/>
      <c r="DF1649" s="72"/>
      <c r="DG1649" s="72"/>
      <c r="DH1649" s="72"/>
      <c r="DI1649" s="72"/>
      <c r="DJ1649" s="72"/>
      <c r="DK1649" s="72"/>
      <c r="DL1649" s="72"/>
      <c r="DM1649" s="72"/>
      <c r="DN1649" s="72"/>
      <c r="DO1649" s="72"/>
      <c r="DP1649" s="72"/>
      <c r="DQ1649" s="72"/>
      <c r="DR1649" s="72"/>
      <c r="DS1649" s="72"/>
      <c r="DT1649" s="72"/>
      <c r="DU1649" s="72"/>
      <c r="DV1649" s="72"/>
      <c r="DW1649" s="72"/>
      <c r="DX1649" s="72"/>
      <c r="DY1649" s="72"/>
      <c r="DZ1649" s="72"/>
      <c r="EA1649" s="72"/>
      <c r="EB1649" s="72"/>
      <c r="EC1649" s="72"/>
      <c r="ED1649" s="72"/>
      <c r="EE1649" s="72"/>
      <c r="EF1649" s="72"/>
      <c r="EG1649" s="72"/>
      <c r="EH1649" s="72"/>
      <c r="EI1649" s="72"/>
      <c r="EJ1649" s="72"/>
      <c r="EK1649" s="72"/>
      <c r="EL1649" s="72"/>
      <c r="EM1649" s="72"/>
      <c r="EN1649" s="72"/>
      <c r="EO1649" s="72"/>
      <c r="EP1649" s="72"/>
      <c r="EQ1649" s="72"/>
      <c r="ER1649" s="72"/>
      <c r="ES1649" s="72"/>
      <c r="ET1649" s="72"/>
      <c r="EU1649" s="72"/>
      <c r="EV1649" s="72"/>
      <c r="EW1649" s="72"/>
      <c r="EX1649" s="72"/>
      <c r="EY1649" s="72"/>
      <c r="EZ1649" s="72"/>
      <c r="FA1649" s="72"/>
      <c r="FB1649" s="72"/>
      <c r="FC1649" s="72"/>
      <c r="FD1649" s="72"/>
      <c r="FE1649" s="72"/>
      <c r="FF1649" s="72"/>
      <c r="FG1649" s="72"/>
      <c r="FH1649" s="72"/>
      <c r="FI1649" s="72"/>
      <c r="FJ1649" s="72"/>
      <c r="FK1649" s="72"/>
      <c r="FL1649" s="72"/>
      <c r="FM1649" s="72"/>
      <c r="FN1649" s="72"/>
      <c r="FO1649" s="72"/>
      <c r="FP1649" s="72"/>
      <c r="FQ1649" s="72"/>
      <c r="FR1649" s="72"/>
      <c r="FS1649" s="72"/>
      <c r="FT1649" s="72"/>
      <c r="FU1649" s="72"/>
      <c r="FV1649" s="72"/>
      <c r="FW1649" s="72"/>
      <c r="FX1649" s="72"/>
      <c r="FY1649" s="72"/>
      <c r="FZ1649" s="72"/>
      <c r="GA1649" s="72"/>
      <c r="GB1649" s="72"/>
      <c r="GC1649" s="72"/>
      <c r="GD1649" s="72"/>
      <c r="GE1649" s="72"/>
      <c r="GF1649" s="72"/>
      <c r="GG1649" s="72"/>
      <c r="GH1649" s="72"/>
      <c r="GI1649" s="72"/>
      <c r="GJ1649" s="72"/>
      <c r="GK1649" s="72"/>
      <c r="GL1649" s="72"/>
      <c r="GM1649" s="72"/>
      <c r="GN1649" s="72"/>
      <c r="GO1649" s="72"/>
      <c r="GP1649" s="72"/>
      <c r="GQ1649" s="72"/>
      <c r="GR1649" s="72"/>
      <c r="GS1649" s="72"/>
      <c r="GT1649" s="72"/>
      <c r="GU1649" s="72"/>
      <c r="GV1649" s="72"/>
      <c r="GW1649" s="72"/>
      <c r="GX1649" s="72"/>
      <c r="GY1649" s="72"/>
      <c r="GZ1649" s="72"/>
      <c r="HA1649" s="72"/>
      <c r="HB1649" s="72"/>
      <c r="HC1649" s="72"/>
      <c r="HD1649" s="72"/>
      <c r="HE1649" s="72"/>
      <c r="HF1649" s="72"/>
      <c r="HG1649" s="72"/>
      <c r="HH1649" s="72"/>
      <c r="HI1649" s="72"/>
      <c r="HJ1649" s="72"/>
      <c r="HK1649" s="72"/>
      <c r="HL1649" s="72"/>
      <c r="HM1649" s="72"/>
      <c r="HN1649" s="72"/>
      <c r="HO1649" s="72"/>
      <c r="HP1649" s="72"/>
      <c r="HQ1649" s="72"/>
      <c r="HR1649" s="72"/>
      <c r="HS1649" s="72"/>
      <c r="HT1649" s="72"/>
      <c r="HU1649" s="72"/>
      <c r="HV1649" s="72"/>
      <c r="HW1649" s="72"/>
      <c r="HX1649" s="72"/>
      <c r="HY1649" s="72"/>
      <c r="HZ1649" s="72"/>
      <c r="IA1649" s="72"/>
      <c r="IB1649" s="72"/>
      <c r="IC1649" s="72"/>
      <c r="ID1649" s="72"/>
      <c r="IE1649" s="72"/>
      <c r="IF1649" s="72"/>
      <c r="IG1649" s="72"/>
      <c r="IH1649" s="72"/>
      <c r="II1649" s="72"/>
      <c r="IJ1649" s="72"/>
      <c r="IK1649" s="72"/>
      <c r="IL1649" s="72"/>
      <c r="IM1649" s="72"/>
      <c r="IN1649" s="72"/>
      <c r="IO1649" s="72"/>
      <c r="IP1649" s="72"/>
      <c r="IQ1649" s="72"/>
      <c r="IR1649" s="72"/>
      <c r="IS1649" s="72"/>
      <c r="IT1649" s="72"/>
      <c r="IU1649" s="72"/>
      <c r="IV1649" s="72"/>
      <c r="IW1649" s="72"/>
      <c r="IX1649" s="72"/>
      <c r="IY1649" s="72"/>
      <c r="IZ1649" s="72"/>
      <c r="JA1649" s="72"/>
      <c r="JB1649" s="72"/>
      <c r="JC1649" s="72"/>
      <c r="JD1649" s="72"/>
      <c r="JE1649" s="72"/>
      <c r="JF1649" s="72"/>
      <c r="JG1649" s="72"/>
      <c r="JH1649" s="72"/>
      <c r="JI1649" s="72"/>
      <c r="JJ1649" s="72"/>
      <c r="JK1649" s="72"/>
      <c r="JL1649" s="72"/>
      <c r="JM1649" s="72"/>
      <c r="JN1649" s="72"/>
      <c r="JO1649" s="72"/>
      <c r="JP1649" s="72"/>
      <c r="JQ1649" s="72"/>
      <c r="JR1649" s="72"/>
      <c r="JS1649" s="72"/>
      <c r="JT1649" s="72"/>
      <c r="JU1649" s="72"/>
      <c r="JV1649" s="72"/>
      <c r="JW1649" s="72"/>
      <c r="JX1649" s="72"/>
      <c r="JY1649" s="72"/>
      <c r="JZ1649" s="72"/>
      <c r="KA1649" s="72"/>
      <c r="KB1649" s="72"/>
      <c r="KC1649" s="72"/>
      <c r="KD1649" s="72"/>
      <c r="KE1649" s="72"/>
      <c r="KF1649" s="72"/>
      <c r="KG1649" s="72"/>
      <c r="KH1649" s="72"/>
      <c r="KI1649" s="72"/>
      <c r="KJ1649" s="72"/>
      <c r="KK1649" s="72"/>
      <c r="KL1649" s="72"/>
      <c r="KM1649" s="72"/>
      <c r="KN1649" s="72"/>
      <c r="KO1649" s="72"/>
      <c r="KP1649" s="72"/>
      <c r="KQ1649" s="72"/>
      <c r="KR1649" s="72"/>
      <c r="KS1649" s="72"/>
      <c r="KT1649" s="72"/>
      <c r="KU1649" s="72"/>
      <c r="KV1649" s="72"/>
      <c r="KW1649" s="72"/>
      <c r="KX1649" s="72"/>
      <c r="KY1649" s="72"/>
      <c r="KZ1649" s="72"/>
      <c r="LA1649" s="72"/>
      <c r="LB1649" s="72"/>
      <c r="LC1649" s="72"/>
      <c r="LD1649" s="72"/>
      <c r="LE1649" s="72"/>
      <c r="LF1649" s="72"/>
      <c r="LG1649" s="72"/>
      <c r="LH1649" s="72"/>
      <c r="LI1649" s="72"/>
      <c r="LJ1649" s="72"/>
      <c r="LK1649" s="72"/>
      <c r="LL1649" s="72"/>
      <c r="LM1649" s="72"/>
      <c r="LN1649" s="72"/>
      <c r="LO1649" s="72"/>
      <c r="LP1649" s="72"/>
      <c r="LQ1649" s="72"/>
      <c r="LR1649" s="72"/>
      <c r="LS1649" s="72"/>
      <c r="LT1649" s="72"/>
      <c r="LU1649" s="72"/>
      <c r="LV1649" s="72"/>
      <c r="LW1649" s="72"/>
      <c r="LX1649" s="72"/>
      <c r="LY1649" s="72"/>
      <c r="LZ1649" s="72"/>
      <c r="MA1649" s="72"/>
      <c r="MB1649" s="72"/>
      <c r="MC1649" s="72"/>
      <c r="MD1649" s="72"/>
      <c r="ME1649" s="72"/>
      <c r="MF1649" s="72"/>
      <c r="MG1649" s="72"/>
      <c r="MH1649" s="72"/>
      <c r="MI1649" s="72"/>
      <c r="MJ1649" s="72"/>
      <c r="MK1649" s="72"/>
      <c r="ML1649" s="72"/>
      <c r="MM1649" s="72"/>
      <c r="MN1649" s="72"/>
      <c r="MO1649" s="72"/>
      <c r="MP1649" s="72"/>
      <c r="MQ1649" s="72"/>
      <c r="MR1649" s="72"/>
      <c r="MS1649" s="72"/>
      <c r="MT1649" s="72"/>
      <c r="MU1649" s="72"/>
      <c r="MV1649" s="72"/>
      <c r="MW1649" s="72"/>
      <c r="MX1649" s="72"/>
      <c r="MY1649" s="72"/>
      <c r="MZ1649" s="72"/>
      <c r="NA1649" s="72"/>
      <c r="NB1649" s="72"/>
      <c r="NC1649" s="72"/>
      <c r="ND1649" s="72"/>
      <c r="NE1649" s="72"/>
      <c r="NF1649" s="72"/>
      <c r="NG1649" s="72"/>
      <c r="NH1649" s="72"/>
      <c r="NI1649" s="72"/>
      <c r="NJ1649" s="72"/>
      <c r="NK1649" s="72"/>
      <c r="NL1649" s="72"/>
      <c r="NM1649" s="72"/>
      <c r="NN1649" s="72"/>
      <c r="NO1649" s="72"/>
      <c r="NP1649" s="72"/>
      <c r="NQ1649" s="72"/>
      <c r="NR1649" s="72"/>
      <c r="NS1649" s="72"/>
      <c r="NT1649" s="72"/>
      <c r="NU1649" s="72"/>
      <c r="NV1649" s="72"/>
      <c r="NW1649" s="72"/>
      <c r="NX1649" s="72"/>
      <c r="NY1649" s="72"/>
      <c r="NZ1649" s="72"/>
      <c r="OA1649" s="72"/>
      <c r="OB1649" s="72"/>
      <c r="OC1649" s="72"/>
      <c r="OD1649" s="72"/>
      <c r="OE1649" s="72"/>
      <c r="OF1649" s="72"/>
      <c r="OG1649" s="72"/>
      <c r="OH1649" s="72"/>
      <c r="OI1649" s="72"/>
      <c r="OJ1649" s="72"/>
      <c r="OK1649" s="72"/>
      <c r="OL1649" s="72"/>
      <c r="OM1649" s="72"/>
      <c r="ON1649" s="72"/>
      <c r="OO1649" s="72"/>
      <c r="OP1649" s="72"/>
      <c r="OQ1649" s="72"/>
      <c r="OR1649" s="72"/>
      <c r="OS1649" s="72"/>
      <c r="OT1649" s="72"/>
      <c r="OU1649" s="72"/>
      <c r="OV1649" s="72"/>
      <c r="OW1649" s="72"/>
      <c r="OX1649" s="72"/>
      <c r="OY1649" s="72"/>
      <c r="OZ1649" s="72"/>
      <c r="PA1649" s="72"/>
      <c r="PB1649" s="72"/>
      <c r="PC1649" s="72"/>
      <c r="PD1649" s="72"/>
      <c r="PE1649" s="72"/>
      <c r="PF1649" s="72"/>
      <c r="PG1649" s="72"/>
      <c r="PH1649" s="72"/>
      <c r="PI1649" s="72"/>
      <c r="PJ1649" s="72"/>
      <c r="PK1649" s="72"/>
      <c r="PL1649" s="72"/>
      <c r="PM1649" s="72"/>
      <c r="PN1649" s="72"/>
      <c r="PO1649" s="72"/>
      <c r="PP1649" s="72"/>
      <c r="PQ1649" s="72"/>
      <c r="PR1649" s="72"/>
      <c r="PS1649" s="72"/>
      <c r="PT1649" s="72"/>
      <c r="PU1649" s="72"/>
      <c r="PV1649" s="72"/>
      <c r="PW1649" s="72"/>
      <c r="PX1649" s="72"/>
      <c r="PY1649" s="72"/>
      <c r="PZ1649" s="72"/>
      <c r="QA1649" s="72"/>
      <c r="QB1649" s="72"/>
      <c r="QC1649" s="72"/>
      <c r="QD1649" s="72"/>
      <c r="QE1649" s="72"/>
      <c r="QF1649" s="72"/>
      <c r="QG1649" s="72"/>
      <c r="QH1649" s="72"/>
      <c r="QI1649" s="72"/>
      <c r="QJ1649" s="72"/>
      <c r="QK1649" s="72"/>
      <c r="QL1649" s="72"/>
      <c r="QM1649" s="72"/>
      <c r="QN1649" s="72"/>
      <c r="QO1649" s="72"/>
      <c r="QP1649" s="72"/>
      <c r="QQ1649" s="72"/>
      <c r="QR1649" s="72"/>
      <c r="QS1649" s="72"/>
      <c r="QT1649" s="72"/>
      <c r="QU1649" s="72"/>
      <c r="QV1649" s="72"/>
      <c r="QW1649" s="72"/>
      <c r="QX1649" s="72"/>
      <c r="QY1649" s="72"/>
      <c r="QZ1649" s="72"/>
      <c r="RA1649" s="72"/>
      <c r="RB1649" s="72"/>
      <c r="RC1649" s="72"/>
      <c r="RD1649" s="72"/>
      <c r="RE1649" s="72"/>
      <c r="RF1649" s="72"/>
      <c r="RG1649" s="72"/>
      <c r="RH1649" s="72"/>
      <c r="RI1649" s="72"/>
      <c r="RJ1649" s="72"/>
      <c r="RK1649" s="72"/>
      <c r="RL1649" s="72"/>
      <c r="RM1649" s="72"/>
      <c r="RN1649" s="72"/>
      <c r="RO1649" s="72"/>
      <c r="RP1649" s="72"/>
      <c r="RQ1649" s="72"/>
      <c r="RR1649" s="72"/>
      <c r="RS1649" s="72"/>
      <c r="RT1649" s="72"/>
      <c r="RU1649" s="72"/>
      <c r="RV1649" s="72"/>
      <c r="RW1649" s="72"/>
      <c r="RX1649" s="72"/>
      <c r="RY1649" s="72"/>
      <c r="RZ1649" s="72"/>
      <c r="SA1649" s="72"/>
      <c r="SB1649" s="72"/>
      <c r="SC1649" s="72"/>
      <c r="SD1649" s="72"/>
      <c r="SE1649" s="72"/>
      <c r="SF1649" s="72"/>
      <c r="SG1649" s="72"/>
      <c r="SH1649" s="72"/>
      <c r="SI1649" s="72"/>
      <c r="SJ1649" s="72"/>
      <c r="SK1649" s="72"/>
      <c r="SL1649" s="72"/>
      <c r="SM1649" s="72"/>
      <c r="SN1649" s="72"/>
      <c r="SO1649" s="72"/>
      <c r="SP1649" s="72"/>
      <c r="SQ1649" s="72"/>
      <c r="SR1649" s="72"/>
      <c r="SS1649" s="72"/>
      <c r="ST1649" s="72"/>
      <c r="SU1649" s="72"/>
      <c r="SV1649" s="72"/>
      <c r="SW1649" s="72"/>
      <c r="SX1649" s="72"/>
      <c r="SY1649" s="72"/>
      <c r="SZ1649" s="72"/>
      <c r="TA1649" s="72"/>
      <c r="TB1649" s="72"/>
      <c r="TC1649" s="72"/>
    </row>
    <row r="1650" spans="1:523" ht="16.5" customHeight="1" x14ac:dyDescent="0.2">
      <c r="A1650" s="20">
        <v>1154</v>
      </c>
      <c r="B1650" s="20" t="s">
        <v>72</v>
      </c>
      <c r="C1650" s="20" t="s">
        <v>934</v>
      </c>
      <c r="D1650" s="20" t="s">
        <v>38</v>
      </c>
      <c r="E1650" s="20" t="s">
        <v>1345</v>
      </c>
      <c r="F1650" s="22" t="s">
        <v>1138</v>
      </c>
      <c r="G1650" s="44" t="s">
        <v>237</v>
      </c>
      <c r="H1650" s="20" t="s">
        <v>35</v>
      </c>
      <c r="I1650" s="20" t="s">
        <v>81</v>
      </c>
      <c r="J1650" s="22" t="s">
        <v>915</v>
      </c>
      <c r="K1650" s="20" t="s">
        <v>95</v>
      </c>
      <c r="L1650" s="20" t="s">
        <v>95</v>
      </c>
      <c r="M1650" s="20" t="s">
        <v>95</v>
      </c>
      <c r="N1650" s="20" t="s">
        <v>95</v>
      </c>
      <c r="O1650" s="20" t="s">
        <v>95</v>
      </c>
      <c r="P1650" s="77">
        <v>1950000</v>
      </c>
      <c r="Q1650" s="24">
        <v>1</v>
      </c>
      <c r="R1650" s="25">
        <v>45658</v>
      </c>
      <c r="S1650" s="20" t="s">
        <v>83</v>
      </c>
      <c r="T1650" s="23">
        <v>23400000</v>
      </c>
      <c r="U1650" s="27" t="s">
        <v>100</v>
      </c>
      <c r="V1650" s="27" t="s">
        <v>100</v>
      </c>
      <c r="W1650" s="72"/>
      <c r="X1650" s="72"/>
      <c r="Y1650" s="72"/>
      <c r="Z1650" s="72"/>
      <c r="AA1650" s="72"/>
      <c r="AB1650" s="72"/>
      <c r="AC1650" s="72"/>
      <c r="AD1650" s="72"/>
      <c r="AE1650" s="72"/>
      <c r="AF1650" s="72"/>
      <c r="AG1650" s="72"/>
      <c r="AH1650" s="72"/>
      <c r="AI1650" s="72"/>
      <c r="AJ1650" s="72"/>
      <c r="AK1650" s="72"/>
      <c r="AL1650" s="72"/>
      <c r="AM1650" s="72"/>
      <c r="AN1650" s="72"/>
      <c r="AO1650" s="72"/>
      <c r="AP1650" s="72"/>
      <c r="AQ1650" s="72"/>
      <c r="AR1650" s="72"/>
      <c r="AS1650" s="72"/>
      <c r="AT1650" s="72"/>
      <c r="AU1650" s="72"/>
      <c r="AV1650" s="72"/>
      <c r="AW1650" s="72"/>
      <c r="AX1650" s="72"/>
      <c r="AY1650" s="72"/>
      <c r="AZ1650" s="72"/>
      <c r="BA1650" s="72"/>
      <c r="BB1650" s="72"/>
      <c r="BC1650" s="72"/>
      <c r="BD1650" s="72"/>
      <c r="BE1650" s="72"/>
      <c r="BF1650" s="72"/>
      <c r="BG1650" s="72"/>
      <c r="BH1650" s="72"/>
      <c r="BI1650" s="72"/>
      <c r="BJ1650" s="72"/>
      <c r="BK1650" s="72"/>
      <c r="BL1650" s="72"/>
      <c r="BM1650" s="72"/>
      <c r="BN1650" s="72"/>
      <c r="BO1650" s="72"/>
      <c r="BP1650" s="72"/>
      <c r="BQ1650" s="72"/>
      <c r="BR1650" s="72"/>
      <c r="BS1650" s="72"/>
      <c r="BT1650" s="72"/>
      <c r="BU1650" s="72"/>
      <c r="BV1650" s="72"/>
      <c r="BW1650" s="72"/>
      <c r="BX1650" s="72"/>
      <c r="BY1650" s="72"/>
      <c r="BZ1650" s="72"/>
      <c r="CA1650" s="72"/>
      <c r="CB1650" s="72"/>
      <c r="CC1650" s="72"/>
      <c r="CD1650" s="72"/>
      <c r="CE1650" s="72"/>
      <c r="CF1650" s="72"/>
      <c r="CG1650" s="72"/>
      <c r="CH1650" s="72"/>
      <c r="CI1650" s="72"/>
      <c r="CJ1650" s="72"/>
      <c r="CK1650" s="72"/>
      <c r="CL1650" s="72"/>
      <c r="CM1650" s="72"/>
      <c r="CN1650" s="72"/>
      <c r="CO1650" s="72"/>
      <c r="CP1650" s="72"/>
      <c r="CQ1650" s="72"/>
      <c r="CR1650" s="72"/>
      <c r="CS1650" s="72"/>
      <c r="CT1650" s="72"/>
      <c r="CU1650" s="72"/>
      <c r="CV1650" s="72"/>
      <c r="CW1650" s="72"/>
      <c r="CX1650" s="72"/>
      <c r="CY1650" s="72"/>
      <c r="CZ1650" s="72"/>
      <c r="DA1650" s="72"/>
      <c r="DB1650" s="72"/>
      <c r="DC1650" s="72"/>
      <c r="DD1650" s="72"/>
      <c r="DE1650" s="72"/>
      <c r="DF1650" s="72"/>
      <c r="DG1650" s="72"/>
      <c r="DH1650" s="72"/>
      <c r="DI1650" s="72"/>
      <c r="DJ1650" s="72"/>
      <c r="DK1650" s="72"/>
      <c r="DL1650" s="72"/>
      <c r="DM1650" s="72"/>
      <c r="DN1650" s="72"/>
      <c r="DO1650" s="72"/>
      <c r="DP1650" s="72"/>
      <c r="DQ1650" s="72"/>
      <c r="DR1650" s="72"/>
      <c r="DS1650" s="72"/>
      <c r="DT1650" s="72"/>
      <c r="DU1650" s="72"/>
      <c r="DV1650" s="72"/>
      <c r="DW1650" s="72"/>
      <c r="DX1650" s="72"/>
      <c r="DY1650" s="72"/>
      <c r="DZ1650" s="72"/>
      <c r="EA1650" s="72"/>
      <c r="EB1650" s="72"/>
      <c r="EC1650" s="72"/>
      <c r="ED1650" s="72"/>
      <c r="EE1650" s="72"/>
      <c r="EF1650" s="72"/>
      <c r="EG1650" s="72"/>
      <c r="EH1650" s="72"/>
      <c r="EI1650" s="72"/>
      <c r="EJ1650" s="72"/>
      <c r="EK1650" s="72"/>
      <c r="EL1650" s="72"/>
      <c r="EM1650" s="72"/>
      <c r="EN1650" s="72"/>
      <c r="EO1650" s="72"/>
      <c r="EP1650" s="72"/>
      <c r="EQ1650" s="72"/>
      <c r="ER1650" s="72"/>
      <c r="ES1650" s="72"/>
      <c r="ET1650" s="72"/>
      <c r="EU1650" s="72"/>
      <c r="EV1650" s="72"/>
      <c r="EW1650" s="72"/>
      <c r="EX1650" s="72"/>
      <c r="EY1650" s="72"/>
      <c r="EZ1650" s="72"/>
      <c r="FA1650" s="72"/>
      <c r="FB1650" s="72"/>
      <c r="FC1650" s="72"/>
      <c r="FD1650" s="72"/>
      <c r="FE1650" s="72"/>
      <c r="FF1650" s="72"/>
      <c r="FG1650" s="72"/>
      <c r="FH1650" s="72"/>
      <c r="FI1650" s="72"/>
      <c r="FJ1650" s="72"/>
      <c r="FK1650" s="72"/>
      <c r="FL1650" s="72"/>
      <c r="FM1650" s="72"/>
      <c r="FN1650" s="72"/>
      <c r="FO1650" s="72"/>
      <c r="FP1650" s="72"/>
      <c r="FQ1650" s="72"/>
      <c r="FR1650" s="72"/>
      <c r="FS1650" s="72"/>
      <c r="FT1650" s="72"/>
      <c r="FU1650" s="72"/>
      <c r="FV1650" s="72"/>
      <c r="FW1650" s="72"/>
      <c r="FX1650" s="72"/>
      <c r="FY1650" s="72"/>
      <c r="FZ1650" s="72"/>
      <c r="GA1650" s="72"/>
      <c r="GB1650" s="72"/>
      <c r="GC1650" s="72"/>
      <c r="GD1650" s="72"/>
      <c r="GE1650" s="72"/>
      <c r="GF1650" s="72"/>
      <c r="GG1650" s="72"/>
      <c r="GH1650" s="72"/>
      <c r="GI1650" s="72"/>
      <c r="GJ1650" s="72"/>
      <c r="GK1650" s="72"/>
      <c r="GL1650" s="72"/>
      <c r="GM1650" s="72"/>
      <c r="GN1650" s="72"/>
      <c r="GO1650" s="72"/>
      <c r="GP1650" s="72"/>
      <c r="GQ1650" s="72"/>
      <c r="GR1650" s="72"/>
      <c r="GS1650" s="72"/>
      <c r="GT1650" s="72"/>
      <c r="GU1650" s="72"/>
      <c r="GV1650" s="72"/>
      <c r="GW1650" s="72"/>
      <c r="GX1650" s="72"/>
      <c r="GY1650" s="72"/>
      <c r="GZ1650" s="72"/>
      <c r="HA1650" s="72"/>
      <c r="HB1650" s="72"/>
      <c r="HC1650" s="72"/>
      <c r="HD1650" s="72"/>
      <c r="HE1650" s="72"/>
      <c r="HF1650" s="72"/>
      <c r="HG1650" s="72"/>
      <c r="HH1650" s="72"/>
      <c r="HI1650" s="72"/>
      <c r="HJ1650" s="72"/>
      <c r="HK1650" s="72"/>
      <c r="HL1650" s="72"/>
      <c r="HM1650" s="72"/>
      <c r="HN1650" s="72"/>
      <c r="HO1650" s="72"/>
      <c r="HP1650" s="72"/>
      <c r="HQ1650" s="72"/>
      <c r="HR1650" s="72"/>
      <c r="HS1650" s="72"/>
      <c r="HT1650" s="72"/>
      <c r="HU1650" s="72"/>
      <c r="HV1650" s="72"/>
      <c r="HW1650" s="72"/>
      <c r="HX1650" s="72"/>
      <c r="HY1650" s="72"/>
      <c r="HZ1650" s="72"/>
      <c r="IA1650" s="72"/>
      <c r="IB1650" s="72"/>
      <c r="IC1650" s="72"/>
      <c r="ID1650" s="72"/>
      <c r="IE1650" s="72"/>
      <c r="IF1650" s="72"/>
      <c r="IG1650" s="72"/>
      <c r="IH1650" s="72"/>
      <c r="II1650" s="72"/>
      <c r="IJ1650" s="72"/>
      <c r="IK1650" s="72"/>
      <c r="IL1650" s="72"/>
      <c r="IM1650" s="72"/>
      <c r="IN1650" s="72"/>
      <c r="IO1650" s="72"/>
      <c r="IP1650" s="72"/>
      <c r="IQ1650" s="72"/>
      <c r="IR1650" s="72"/>
      <c r="IS1650" s="72"/>
      <c r="IT1650" s="72"/>
      <c r="IU1650" s="72"/>
      <c r="IV1650" s="72"/>
      <c r="IW1650" s="72"/>
      <c r="IX1650" s="72"/>
      <c r="IY1650" s="72"/>
      <c r="IZ1650" s="72"/>
      <c r="JA1650" s="72"/>
      <c r="JB1650" s="72"/>
      <c r="JC1650" s="72"/>
      <c r="JD1650" s="72"/>
      <c r="JE1650" s="72"/>
      <c r="JF1650" s="72"/>
      <c r="JG1650" s="72"/>
      <c r="JH1650" s="72"/>
      <c r="JI1650" s="72"/>
      <c r="JJ1650" s="72"/>
      <c r="JK1650" s="72"/>
      <c r="JL1650" s="72"/>
      <c r="JM1650" s="72"/>
      <c r="JN1650" s="72"/>
      <c r="JO1650" s="72"/>
      <c r="JP1650" s="72"/>
      <c r="JQ1650" s="72"/>
      <c r="JR1650" s="72"/>
      <c r="JS1650" s="72"/>
      <c r="JT1650" s="72"/>
      <c r="JU1650" s="72"/>
      <c r="JV1650" s="72"/>
      <c r="JW1650" s="72"/>
      <c r="JX1650" s="72"/>
      <c r="JY1650" s="72"/>
      <c r="JZ1650" s="72"/>
      <c r="KA1650" s="72"/>
      <c r="KB1650" s="72"/>
      <c r="KC1650" s="72"/>
      <c r="KD1650" s="72"/>
      <c r="KE1650" s="72"/>
      <c r="KF1650" s="72"/>
      <c r="KG1650" s="72"/>
      <c r="KH1650" s="72"/>
      <c r="KI1650" s="72"/>
      <c r="KJ1650" s="72"/>
      <c r="KK1650" s="72"/>
      <c r="KL1650" s="72"/>
      <c r="KM1650" s="72"/>
      <c r="KN1650" s="72"/>
      <c r="KO1650" s="72"/>
      <c r="KP1650" s="72"/>
      <c r="KQ1650" s="72"/>
      <c r="KR1650" s="72"/>
      <c r="KS1650" s="72"/>
      <c r="KT1650" s="72"/>
      <c r="KU1650" s="72"/>
      <c r="KV1650" s="72"/>
      <c r="KW1650" s="72"/>
      <c r="KX1650" s="72"/>
      <c r="KY1650" s="72"/>
      <c r="KZ1650" s="72"/>
      <c r="LA1650" s="72"/>
      <c r="LB1650" s="72"/>
      <c r="LC1650" s="72"/>
      <c r="LD1650" s="72"/>
      <c r="LE1650" s="72"/>
      <c r="LF1650" s="72"/>
      <c r="LG1650" s="72"/>
      <c r="LH1650" s="72"/>
      <c r="LI1650" s="72"/>
      <c r="LJ1650" s="72"/>
      <c r="LK1650" s="72"/>
      <c r="LL1650" s="72"/>
      <c r="LM1650" s="72"/>
      <c r="LN1650" s="72"/>
      <c r="LO1650" s="72"/>
      <c r="LP1650" s="72"/>
      <c r="LQ1650" s="72"/>
      <c r="LR1650" s="72"/>
      <c r="LS1650" s="72"/>
      <c r="LT1650" s="72"/>
      <c r="LU1650" s="72"/>
      <c r="LV1650" s="72"/>
      <c r="LW1650" s="72"/>
      <c r="LX1650" s="72"/>
      <c r="LY1650" s="72"/>
      <c r="LZ1650" s="72"/>
      <c r="MA1650" s="72"/>
      <c r="MB1650" s="72"/>
      <c r="MC1650" s="72"/>
      <c r="MD1650" s="72"/>
      <c r="ME1650" s="72"/>
      <c r="MF1650" s="72"/>
      <c r="MG1650" s="72"/>
      <c r="MH1650" s="72"/>
      <c r="MI1650" s="72"/>
      <c r="MJ1650" s="72"/>
      <c r="MK1650" s="72"/>
      <c r="ML1650" s="72"/>
      <c r="MM1650" s="72"/>
      <c r="MN1650" s="72"/>
      <c r="MO1650" s="72"/>
      <c r="MP1650" s="72"/>
      <c r="MQ1650" s="72"/>
      <c r="MR1650" s="72"/>
      <c r="MS1650" s="72"/>
      <c r="MT1650" s="72"/>
      <c r="MU1650" s="72"/>
      <c r="MV1650" s="72"/>
      <c r="MW1650" s="72"/>
      <c r="MX1650" s="72"/>
      <c r="MY1650" s="72"/>
      <c r="MZ1650" s="72"/>
      <c r="NA1650" s="72"/>
      <c r="NB1650" s="72"/>
      <c r="NC1650" s="72"/>
      <c r="ND1650" s="72"/>
      <c r="NE1650" s="72"/>
      <c r="NF1650" s="72"/>
      <c r="NG1650" s="72"/>
      <c r="NH1650" s="72"/>
      <c r="NI1650" s="72"/>
      <c r="NJ1650" s="72"/>
      <c r="NK1650" s="72"/>
      <c r="NL1650" s="72"/>
      <c r="NM1650" s="72"/>
      <c r="NN1650" s="72"/>
      <c r="NO1650" s="72"/>
      <c r="NP1650" s="72"/>
      <c r="NQ1650" s="72"/>
      <c r="NR1650" s="72"/>
      <c r="NS1650" s="72"/>
      <c r="NT1650" s="72"/>
      <c r="NU1650" s="72"/>
      <c r="NV1650" s="72"/>
      <c r="NW1650" s="72"/>
      <c r="NX1650" s="72"/>
      <c r="NY1650" s="72"/>
      <c r="NZ1650" s="72"/>
      <c r="OA1650" s="72"/>
      <c r="OB1650" s="72"/>
      <c r="OC1650" s="72"/>
      <c r="OD1650" s="72"/>
      <c r="OE1650" s="72"/>
      <c r="OF1650" s="72"/>
      <c r="OG1650" s="72"/>
      <c r="OH1650" s="72"/>
      <c r="OI1650" s="72"/>
      <c r="OJ1650" s="72"/>
      <c r="OK1650" s="72"/>
      <c r="OL1650" s="72"/>
      <c r="OM1650" s="72"/>
      <c r="ON1650" s="72"/>
      <c r="OO1650" s="72"/>
      <c r="OP1650" s="72"/>
      <c r="OQ1650" s="72"/>
      <c r="OR1650" s="72"/>
      <c r="OS1650" s="72"/>
      <c r="OT1650" s="72"/>
      <c r="OU1650" s="72"/>
      <c r="OV1650" s="72"/>
      <c r="OW1650" s="72"/>
      <c r="OX1650" s="72"/>
      <c r="OY1650" s="72"/>
      <c r="OZ1650" s="72"/>
      <c r="PA1650" s="72"/>
      <c r="PB1650" s="72"/>
      <c r="PC1650" s="72"/>
      <c r="PD1650" s="72"/>
      <c r="PE1650" s="72"/>
      <c r="PF1650" s="72"/>
      <c r="PG1650" s="72"/>
      <c r="PH1650" s="72"/>
      <c r="PI1650" s="72"/>
      <c r="PJ1650" s="72"/>
      <c r="PK1650" s="72"/>
      <c r="PL1650" s="72"/>
      <c r="PM1650" s="72"/>
      <c r="PN1650" s="72"/>
      <c r="PO1650" s="72"/>
      <c r="PP1650" s="72"/>
      <c r="PQ1650" s="72"/>
      <c r="PR1650" s="72"/>
      <c r="PS1650" s="72"/>
      <c r="PT1650" s="72"/>
      <c r="PU1650" s="72"/>
      <c r="PV1650" s="72"/>
      <c r="PW1650" s="72"/>
      <c r="PX1650" s="72"/>
      <c r="PY1650" s="72"/>
      <c r="PZ1650" s="72"/>
      <c r="QA1650" s="72"/>
      <c r="QB1650" s="72"/>
      <c r="QC1650" s="72"/>
      <c r="QD1650" s="72"/>
      <c r="QE1650" s="72"/>
      <c r="QF1650" s="72"/>
      <c r="QG1650" s="72"/>
      <c r="QH1650" s="72"/>
      <c r="QI1650" s="72"/>
      <c r="QJ1650" s="72"/>
      <c r="QK1650" s="72"/>
      <c r="QL1650" s="72"/>
      <c r="QM1650" s="72"/>
      <c r="QN1650" s="72"/>
      <c r="QO1650" s="72"/>
      <c r="QP1650" s="72"/>
      <c r="QQ1650" s="72"/>
      <c r="QR1650" s="72"/>
      <c r="QS1650" s="72"/>
      <c r="QT1650" s="72"/>
      <c r="QU1650" s="72"/>
      <c r="QV1650" s="72"/>
      <c r="QW1650" s="72"/>
      <c r="QX1650" s="72"/>
      <c r="QY1650" s="72"/>
      <c r="QZ1650" s="72"/>
      <c r="RA1650" s="72"/>
      <c r="RB1650" s="72"/>
      <c r="RC1650" s="72"/>
      <c r="RD1650" s="72"/>
      <c r="RE1650" s="72"/>
      <c r="RF1650" s="72"/>
      <c r="RG1650" s="72"/>
      <c r="RH1650" s="72"/>
      <c r="RI1650" s="72"/>
      <c r="RJ1650" s="72"/>
      <c r="RK1650" s="72"/>
      <c r="RL1650" s="72"/>
      <c r="RM1650" s="72"/>
      <c r="RN1650" s="72"/>
      <c r="RO1650" s="72"/>
      <c r="RP1650" s="72"/>
      <c r="RQ1650" s="72"/>
      <c r="RR1650" s="72"/>
      <c r="RS1650" s="72"/>
      <c r="RT1650" s="72"/>
      <c r="RU1650" s="72"/>
      <c r="RV1650" s="72"/>
      <c r="RW1650" s="72"/>
      <c r="RX1650" s="72"/>
      <c r="RY1650" s="72"/>
      <c r="RZ1650" s="72"/>
      <c r="SA1650" s="72"/>
      <c r="SB1650" s="72"/>
      <c r="SC1650" s="72"/>
      <c r="SD1650" s="72"/>
      <c r="SE1650" s="72"/>
      <c r="SF1650" s="72"/>
      <c r="SG1650" s="72"/>
      <c r="SH1650" s="72"/>
      <c r="SI1650" s="72"/>
      <c r="SJ1650" s="72"/>
      <c r="SK1650" s="72"/>
      <c r="SL1650" s="72"/>
      <c r="SM1650" s="72"/>
      <c r="SN1650" s="72"/>
      <c r="SO1650" s="72"/>
      <c r="SP1650" s="72"/>
      <c r="SQ1650" s="72"/>
      <c r="SR1650" s="72"/>
      <c r="SS1650" s="72"/>
      <c r="ST1650" s="72"/>
      <c r="SU1650" s="72"/>
      <c r="SV1650" s="72"/>
      <c r="SW1650" s="72"/>
      <c r="SX1650" s="72"/>
      <c r="SY1650" s="72"/>
      <c r="SZ1650" s="72"/>
      <c r="TA1650" s="72"/>
      <c r="TB1650" s="72"/>
      <c r="TC1650" s="72"/>
    </row>
    <row r="1651" spans="1:523" ht="16.5" customHeight="1" x14ac:dyDescent="0.2">
      <c r="A1651" s="20">
        <v>1155</v>
      </c>
      <c r="B1651" s="20" t="s">
        <v>72</v>
      </c>
      <c r="C1651" s="20" t="s">
        <v>934</v>
      </c>
      <c r="D1651" s="20" t="s">
        <v>38</v>
      </c>
      <c r="E1651" s="20" t="s">
        <v>1345</v>
      </c>
      <c r="F1651" s="22" t="s">
        <v>1139</v>
      </c>
      <c r="G1651" s="44" t="s">
        <v>84</v>
      </c>
      <c r="H1651" s="20" t="s">
        <v>35</v>
      </c>
      <c r="I1651" s="20" t="s">
        <v>81</v>
      </c>
      <c r="J1651" s="22" t="s">
        <v>915</v>
      </c>
      <c r="K1651" s="20" t="s">
        <v>95</v>
      </c>
      <c r="L1651" s="20" t="s">
        <v>95</v>
      </c>
      <c r="M1651" s="20" t="s">
        <v>95</v>
      </c>
      <c r="N1651" s="20" t="s">
        <v>95</v>
      </c>
      <c r="O1651" s="20" t="s">
        <v>95</v>
      </c>
      <c r="P1651" s="77">
        <v>1750000</v>
      </c>
      <c r="Q1651" s="24">
        <v>1</v>
      </c>
      <c r="R1651" s="25">
        <v>45658</v>
      </c>
      <c r="S1651" s="20" t="s">
        <v>83</v>
      </c>
      <c r="T1651" s="23">
        <v>21000000</v>
      </c>
      <c r="U1651" s="27" t="s">
        <v>100</v>
      </c>
      <c r="V1651" s="27" t="s">
        <v>100</v>
      </c>
      <c r="W1651" s="72"/>
      <c r="X1651" s="72"/>
      <c r="Y1651" s="72"/>
      <c r="Z1651" s="72"/>
      <c r="AA1651" s="72"/>
      <c r="AB1651" s="72"/>
      <c r="AC1651" s="72"/>
      <c r="AD1651" s="72"/>
      <c r="AE1651" s="72"/>
      <c r="AF1651" s="72"/>
      <c r="AG1651" s="72"/>
      <c r="AH1651" s="72"/>
      <c r="AI1651" s="72"/>
      <c r="AJ1651" s="72"/>
      <c r="AK1651" s="72"/>
      <c r="AL1651" s="72"/>
      <c r="AM1651" s="72"/>
      <c r="AN1651" s="72"/>
      <c r="AO1651" s="72"/>
      <c r="AP1651" s="72"/>
      <c r="AQ1651" s="72"/>
      <c r="AR1651" s="72"/>
      <c r="AS1651" s="72"/>
      <c r="AT1651" s="72"/>
      <c r="AU1651" s="72"/>
      <c r="AV1651" s="72"/>
      <c r="AW1651" s="72"/>
      <c r="AX1651" s="72"/>
      <c r="AY1651" s="72"/>
      <c r="AZ1651" s="72"/>
      <c r="BA1651" s="72"/>
      <c r="BB1651" s="72"/>
      <c r="BC1651" s="72"/>
      <c r="BD1651" s="72"/>
      <c r="BE1651" s="72"/>
      <c r="BF1651" s="72"/>
      <c r="BG1651" s="72"/>
      <c r="BH1651" s="72"/>
      <c r="BI1651" s="72"/>
      <c r="BJ1651" s="72"/>
      <c r="BK1651" s="72"/>
      <c r="BL1651" s="72"/>
      <c r="BM1651" s="72"/>
      <c r="BN1651" s="72"/>
      <c r="BO1651" s="72"/>
      <c r="BP1651" s="72"/>
      <c r="BQ1651" s="72"/>
      <c r="BR1651" s="72"/>
      <c r="BS1651" s="72"/>
      <c r="BT1651" s="72"/>
      <c r="BU1651" s="72"/>
      <c r="BV1651" s="72"/>
      <c r="BW1651" s="72"/>
      <c r="BX1651" s="72"/>
      <c r="BY1651" s="72"/>
      <c r="BZ1651" s="72"/>
      <c r="CA1651" s="72"/>
      <c r="CB1651" s="72"/>
      <c r="CC1651" s="72"/>
      <c r="CD1651" s="72"/>
      <c r="CE1651" s="72"/>
      <c r="CF1651" s="72"/>
      <c r="CG1651" s="72"/>
      <c r="CH1651" s="72"/>
      <c r="CI1651" s="72"/>
      <c r="CJ1651" s="72"/>
      <c r="CK1651" s="72"/>
      <c r="CL1651" s="72"/>
      <c r="CM1651" s="72"/>
      <c r="CN1651" s="72"/>
      <c r="CO1651" s="72"/>
      <c r="CP1651" s="72"/>
      <c r="CQ1651" s="72"/>
      <c r="CR1651" s="72"/>
      <c r="CS1651" s="72"/>
      <c r="CT1651" s="72"/>
      <c r="CU1651" s="72"/>
      <c r="CV1651" s="72"/>
      <c r="CW1651" s="72"/>
      <c r="CX1651" s="72"/>
      <c r="CY1651" s="72"/>
      <c r="CZ1651" s="72"/>
      <c r="DA1651" s="72"/>
      <c r="DB1651" s="72"/>
      <c r="DC1651" s="72"/>
      <c r="DD1651" s="72"/>
      <c r="DE1651" s="72"/>
      <c r="DF1651" s="72"/>
      <c r="DG1651" s="72"/>
      <c r="DH1651" s="72"/>
      <c r="DI1651" s="72"/>
      <c r="DJ1651" s="72"/>
      <c r="DK1651" s="72"/>
      <c r="DL1651" s="72"/>
      <c r="DM1651" s="72"/>
      <c r="DN1651" s="72"/>
      <c r="DO1651" s="72"/>
      <c r="DP1651" s="72"/>
      <c r="DQ1651" s="72"/>
      <c r="DR1651" s="72"/>
      <c r="DS1651" s="72"/>
      <c r="DT1651" s="72"/>
      <c r="DU1651" s="72"/>
      <c r="DV1651" s="72"/>
      <c r="DW1651" s="72"/>
      <c r="DX1651" s="72"/>
      <c r="DY1651" s="72"/>
      <c r="DZ1651" s="72"/>
      <c r="EA1651" s="72"/>
      <c r="EB1651" s="72"/>
      <c r="EC1651" s="72"/>
      <c r="ED1651" s="72"/>
      <c r="EE1651" s="72"/>
      <c r="EF1651" s="72"/>
      <c r="EG1651" s="72"/>
      <c r="EH1651" s="72"/>
      <c r="EI1651" s="72"/>
      <c r="EJ1651" s="72"/>
      <c r="EK1651" s="72"/>
      <c r="EL1651" s="72"/>
      <c r="EM1651" s="72"/>
      <c r="EN1651" s="72"/>
      <c r="EO1651" s="72"/>
      <c r="EP1651" s="72"/>
      <c r="EQ1651" s="72"/>
      <c r="ER1651" s="72"/>
      <c r="ES1651" s="72"/>
      <c r="ET1651" s="72"/>
      <c r="EU1651" s="72"/>
      <c r="EV1651" s="72"/>
      <c r="EW1651" s="72"/>
      <c r="EX1651" s="72"/>
      <c r="EY1651" s="72"/>
      <c r="EZ1651" s="72"/>
      <c r="FA1651" s="72"/>
      <c r="FB1651" s="72"/>
      <c r="FC1651" s="72"/>
      <c r="FD1651" s="72"/>
      <c r="FE1651" s="72"/>
      <c r="FF1651" s="72"/>
      <c r="FG1651" s="72"/>
      <c r="FH1651" s="72"/>
      <c r="FI1651" s="72"/>
      <c r="FJ1651" s="72"/>
      <c r="FK1651" s="72"/>
      <c r="FL1651" s="72"/>
      <c r="FM1651" s="72"/>
      <c r="FN1651" s="72"/>
      <c r="FO1651" s="72"/>
      <c r="FP1651" s="72"/>
      <c r="FQ1651" s="72"/>
      <c r="FR1651" s="72"/>
      <c r="FS1651" s="72"/>
      <c r="FT1651" s="72"/>
      <c r="FU1651" s="72"/>
      <c r="FV1651" s="72"/>
      <c r="FW1651" s="72"/>
      <c r="FX1651" s="72"/>
      <c r="FY1651" s="72"/>
      <c r="FZ1651" s="72"/>
      <c r="GA1651" s="72"/>
      <c r="GB1651" s="72"/>
      <c r="GC1651" s="72"/>
      <c r="GD1651" s="72"/>
      <c r="GE1651" s="72"/>
      <c r="GF1651" s="72"/>
      <c r="GG1651" s="72"/>
      <c r="GH1651" s="72"/>
      <c r="GI1651" s="72"/>
      <c r="GJ1651" s="72"/>
      <c r="GK1651" s="72"/>
      <c r="GL1651" s="72"/>
      <c r="GM1651" s="72"/>
      <c r="GN1651" s="72"/>
      <c r="GO1651" s="72"/>
      <c r="GP1651" s="72"/>
      <c r="GQ1651" s="72"/>
      <c r="GR1651" s="72"/>
      <c r="GS1651" s="72"/>
      <c r="GT1651" s="72"/>
      <c r="GU1651" s="72"/>
      <c r="GV1651" s="72"/>
      <c r="GW1651" s="72"/>
      <c r="GX1651" s="72"/>
      <c r="GY1651" s="72"/>
      <c r="GZ1651" s="72"/>
      <c r="HA1651" s="72"/>
      <c r="HB1651" s="72"/>
      <c r="HC1651" s="72"/>
      <c r="HD1651" s="72"/>
      <c r="HE1651" s="72"/>
      <c r="HF1651" s="72"/>
      <c r="HG1651" s="72"/>
      <c r="HH1651" s="72"/>
      <c r="HI1651" s="72"/>
      <c r="HJ1651" s="72"/>
      <c r="HK1651" s="72"/>
      <c r="HL1651" s="72"/>
      <c r="HM1651" s="72"/>
      <c r="HN1651" s="72"/>
      <c r="HO1651" s="72"/>
      <c r="HP1651" s="72"/>
      <c r="HQ1651" s="72"/>
      <c r="HR1651" s="72"/>
      <c r="HS1651" s="72"/>
      <c r="HT1651" s="72"/>
      <c r="HU1651" s="72"/>
      <c r="HV1651" s="72"/>
      <c r="HW1651" s="72"/>
      <c r="HX1651" s="72"/>
      <c r="HY1651" s="72"/>
      <c r="HZ1651" s="72"/>
      <c r="IA1651" s="72"/>
      <c r="IB1651" s="72"/>
      <c r="IC1651" s="72"/>
      <c r="ID1651" s="72"/>
      <c r="IE1651" s="72"/>
      <c r="IF1651" s="72"/>
      <c r="IG1651" s="72"/>
      <c r="IH1651" s="72"/>
      <c r="II1651" s="72"/>
      <c r="IJ1651" s="72"/>
      <c r="IK1651" s="72"/>
      <c r="IL1651" s="72"/>
      <c r="IM1651" s="72"/>
      <c r="IN1651" s="72"/>
      <c r="IO1651" s="72"/>
      <c r="IP1651" s="72"/>
      <c r="IQ1651" s="72"/>
      <c r="IR1651" s="72"/>
      <c r="IS1651" s="72"/>
      <c r="IT1651" s="72"/>
      <c r="IU1651" s="72"/>
      <c r="IV1651" s="72"/>
      <c r="IW1651" s="72"/>
      <c r="IX1651" s="72"/>
      <c r="IY1651" s="72"/>
      <c r="IZ1651" s="72"/>
      <c r="JA1651" s="72"/>
      <c r="JB1651" s="72"/>
      <c r="JC1651" s="72"/>
      <c r="JD1651" s="72"/>
      <c r="JE1651" s="72"/>
      <c r="JF1651" s="72"/>
      <c r="JG1651" s="72"/>
      <c r="JH1651" s="72"/>
      <c r="JI1651" s="72"/>
      <c r="JJ1651" s="72"/>
      <c r="JK1651" s="72"/>
      <c r="JL1651" s="72"/>
      <c r="JM1651" s="72"/>
      <c r="JN1651" s="72"/>
      <c r="JO1651" s="72"/>
      <c r="JP1651" s="72"/>
      <c r="JQ1651" s="72"/>
      <c r="JR1651" s="72"/>
      <c r="JS1651" s="72"/>
      <c r="JT1651" s="72"/>
      <c r="JU1651" s="72"/>
      <c r="JV1651" s="72"/>
      <c r="JW1651" s="72"/>
      <c r="JX1651" s="72"/>
      <c r="JY1651" s="72"/>
      <c r="JZ1651" s="72"/>
      <c r="KA1651" s="72"/>
      <c r="KB1651" s="72"/>
      <c r="KC1651" s="72"/>
      <c r="KD1651" s="72"/>
      <c r="KE1651" s="72"/>
      <c r="KF1651" s="72"/>
      <c r="KG1651" s="72"/>
      <c r="KH1651" s="72"/>
      <c r="KI1651" s="72"/>
      <c r="KJ1651" s="72"/>
      <c r="KK1651" s="72"/>
      <c r="KL1651" s="72"/>
      <c r="KM1651" s="72"/>
      <c r="KN1651" s="72"/>
      <c r="KO1651" s="72"/>
      <c r="KP1651" s="72"/>
      <c r="KQ1651" s="72"/>
      <c r="KR1651" s="72"/>
      <c r="KS1651" s="72"/>
      <c r="KT1651" s="72"/>
      <c r="KU1651" s="72"/>
      <c r="KV1651" s="72"/>
      <c r="KW1651" s="72"/>
      <c r="KX1651" s="72"/>
      <c r="KY1651" s="72"/>
      <c r="KZ1651" s="72"/>
      <c r="LA1651" s="72"/>
      <c r="LB1651" s="72"/>
      <c r="LC1651" s="72"/>
      <c r="LD1651" s="72"/>
      <c r="LE1651" s="72"/>
      <c r="LF1651" s="72"/>
      <c r="LG1651" s="72"/>
      <c r="LH1651" s="72"/>
      <c r="LI1651" s="72"/>
      <c r="LJ1651" s="72"/>
      <c r="LK1651" s="72"/>
      <c r="LL1651" s="72"/>
      <c r="LM1651" s="72"/>
      <c r="LN1651" s="72"/>
      <c r="LO1651" s="72"/>
      <c r="LP1651" s="72"/>
      <c r="LQ1651" s="72"/>
      <c r="LR1651" s="72"/>
      <c r="LS1651" s="72"/>
      <c r="LT1651" s="72"/>
      <c r="LU1651" s="72"/>
      <c r="LV1651" s="72"/>
      <c r="LW1651" s="72"/>
      <c r="LX1651" s="72"/>
      <c r="LY1651" s="72"/>
      <c r="LZ1651" s="72"/>
      <c r="MA1651" s="72"/>
      <c r="MB1651" s="72"/>
      <c r="MC1651" s="72"/>
      <c r="MD1651" s="72"/>
      <c r="ME1651" s="72"/>
      <c r="MF1651" s="72"/>
      <c r="MG1651" s="72"/>
      <c r="MH1651" s="72"/>
      <c r="MI1651" s="72"/>
      <c r="MJ1651" s="72"/>
      <c r="MK1651" s="72"/>
      <c r="ML1651" s="72"/>
      <c r="MM1651" s="72"/>
      <c r="MN1651" s="72"/>
      <c r="MO1651" s="72"/>
      <c r="MP1651" s="72"/>
      <c r="MQ1651" s="72"/>
      <c r="MR1651" s="72"/>
      <c r="MS1651" s="72"/>
      <c r="MT1651" s="72"/>
      <c r="MU1651" s="72"/>
      <c r="MV1651" s="72"/>
      <c r="MW1651" s="72"/>
      <c r="MX1651" s="72"/>
      <c r="MY1651" s="72"/>
      <c r="MZ1651" s="72"/>
      <c r="NA1651" s="72"/>
      <c r="NB1651" s="72"/>
      <c r="NC1651" s="72"/>
      <c r="ND1651" s="72"/>
      <c r="NE1651" s="72"/>
      <c r="NF1651" s="72"/>
      <c r="NG1651" s="72"/>
      <c r="NH1651" s="72"/>
      <c r="NI1651" s="72"/>
      <c r="NJ1651" s="72"/>
      <c r="NK1651" s="72"/>
      <c r="NL1651" s="72"/>
      <c r="NM1651" s="72"/>
      <c r="NN1651" s="72"/>
      <c r="NO1651" s="72"/>
      <c r="NP1651" s="72"/>
      <c r="NQ1651" s="72"/>
      <c r="NR1651" s="72"/>
      <c r="NS1651" s="72"/>
      <c r="NT1651" s="72"/>
      <c r="NU1651" s="72"/>
      <c r="NV1651" s="72"/>
      <c r="NW1651" s="72"/>
      <c r="NX1651" s="72"/>
      <c r="NY1651" s="72"/>
      <c r="NZ1651" s="72"/>
      <c r="OA1651" s="72"/>
      <c r="OB1651" s="72"/>
      <c r="OC1651" s="72"/>
      <c r="OD1651" s="72"/>
      <c r="OE1651" s="72"/>
      <c r="OF1651" s="72"/>
      <c r="OG1651" s="72"/>
      <c r="OH1651" s="72"/>
      <c r="OI1651" s="72"/>
      <c r="OJ1651" s="72"/>
      <c r="OK1651" s="72"/>
      <c r="OL1651" s="72"/>
      <c r="OM1651" s="72"/>
      <c r="ON1651" s="72"/>
      <c r="OO1651" s="72"/>
      <c r="OP1651" s="72"/>
      <c r="OQ1651" s="72"/>
      <c r="OR1651" s="72"/>
      <c r="OS1651" s="72"/>
      <c r="OT1651" s="72"/>
      <c r="OU1651" s="72"/>
      <c r="OV1651" s="72"/>
      <c r="OW1651" s="72"/>
      <c r="OX1651" s="72"/>
      <c r="OY1651" s="72"/>
      <c r="OZ1651" s="72"/>
      <c r="PA1651" s="72"/>
      <c r="PB1651" s="72"/>
      <c r="PC1651" s="72"/>
      <c r="PD1651" s="72"/>
      <c r="PE1651" s="72"/>
      <c r="PF1651" s="72"/>
      <c r="PG1651" s="72"/>
      <c r="PH1651" s="72"/>
      <c r="PI1651" s="72"/>
      <c r="PJ1651" s="72"/>
      <c r="PK1651" s="72"/>
      <c r="PL1651" s="72"/>
      <c r="PM1651" s="72"/>
      <c r="PN1651" s="72"/>
      <c r="PO1651" s="72"/>
      <c r="PP1651" s="72"/>
      <c r="PQ1651" s="72"/>
      <c r="PR1651" s="72"/>
      <c r="PS1651" s="72"/>
      <c r="PT1651" s="72"/>
      <c r="PU1651" s="72"/>
      <c r="PV1651" s="72"/>
      <c r="PW1651" s="72"/>
      <c r="PX1651" s="72"/>
      <c r="PY1651" s="72"/>
      <c r="PZ1651" s="72"/>
      <c r="QA1651" s="72"/>
      <c r="QB1651" s="72"/>
      <c r="QC1651" s="72"/>
      <c r="QD1651" s="72"/>
      <c r="QE1651" s="72"/>
      <c r="QF1651" s="72"/>
      <c r="QG1651" s="72"/>
      <c r="QH1651" s="72"/>
      <c r="QI1651" s="72"/>
      <c r="QJ1651" s="72"/>
      <c r="QK1651" s="72"/>
      <c r="QL1651" s="72"/>
      <c r="QM1651" s="72"/>
      <c r="QN1651" s="72"/>
      <c r="QO1651" s="72"/>
      <c r="QP1651" s="72"/>
      <c r="QQ1651" s="72"/>
      <c r="QR1651" s="72"/>
      <c r="QS1651" s="72"/>
      <c r="QT1651" s="72"/>
      <c r="QU1651" s="72"/>
      <c r="QV1651" s="72"/>
      <c r="QW1651" s="72"/>
      <c r="QX1651" s="72"/>
      <c r="QY1651" s="72"/>
      <c r="QZ1651" s="72"/>
      <c r="RA1651" s="72"/>
      <c r="RB1651" s="72"/>
      <c r="RC1651" s="72"/>
      <c r="RD1651" s="72"/>
      <c r="RE1651" s="72"/>
      <c r="RF1651" s="72"/>
      <c r="RG1651" s="72"/>
      <c r="RH1651" s="72"/>
      <c r="RI1651" s="72"/>
      <c r="RJ1651" s="72"/>
      <c r="RK1651" s="72"/>
      <c r="RL1651" s="72"/>
      <c r="RM1651" s="72"/>
      <c r="RN1651" s="72"/>
      <c r="RO1651" s="72"/>
      <c r="RP1651" s="72"/>
      <c r="RQ1651" s="72"/>
      <c r="RR1651" s="72"/>
      <c r="RS1651" s="72"/>
      <c r="RT1651" s="72"/>
      <c r="RU1651" s="72"/>
      <c r="RV1651" s="72"/>
      <c r="RW1651" s="72"/>
      <c r="RX1651" s="72"/>
      <c r="RY1651" s="72"/>
      <c r="RZ1651" s="72"/>
      <c r="SA1651" s="72"/>
      <c r="SB1651" s="72"/>
      <c r="SC1651" s="72"/>
      <c r="SD1651" s="72"/>
      <c r="SE1651" s="72"/>
      <c r="SF1651" s="72"/>
      <c r="SG1651" s="72"/>
      <c r="SH1651" s="72"/>
      <c r="SI1651" s="72"/>
      <c r="SJ1651" s="72"/>
      <c r="SK1651" s="72"/>
      <c r="SL1651" s="72"/>
      <c r="SM1651" s="72"/>
      <c r="SN1651" s="72"/>
      <c r="SO1651" s="72"/>
      <c r="SP1651" s="72"/>
      <c r="SQ1651" s="72"/>
      <c r="SR1651" s="72"/>
      <c r="SS1651" s="72"/>
      <c r="ST1651" s="72"/>
      <c r="SU1651" s="72"/>
      <c r="SV1651" s="72"/>
      <c r="SW1651" s="72"/>
      <c r="SX1651" s="72"/>
      <c r="SY1651" s="72"/>
      <c r="SZ1651" s="72"/>
      <c r="TA1651" s="72"/>
      <c r="TB1651" s="72"/>
      <c r="TC1651" s="72"/>
    </row>
    <row r="1652" spans="1:523" ht="16.5" customHeight="1" x14ac:dyDescent="0.2">
      <c r="A1652" s="20">
        <v>1156</v>
      </c>
      <c r="B1652" s="20" t="s">
        <v>72</v>
      </c>
      <c r="C1652" s="20" t="s">
        <v>934</v>
      </c>
      <c r="D1652" s="20" t="s">
        <v>38</v>
      </c>
      <c r="E1652" s="20" t="s">
        <v>1345</v>
      </c>
      <c r="F1652" s="22" t="s">
        <v>1140</v>
      </c>
      <c r="G1652" s="44" t="s">
        <v>237</v>
      </c>
      <c r="H1652" s="20" t="s">
        <v>35</v>
      </c>
      <c r="I1652" s="20" t="s">
        <v>81</v>
      </c>
      <c r="J1652" s="22" t="s">
        <v>915</v>
      </c>
      <c r="K1652" s="20" t="s">
        <v>95</v>
      </c>
      <c r="L1652" s="20" t="s">
        <v>95</v>
      </c>
      <c r="M1652" s="20" t="s">
        <v>95</v>
      </c>
      <c r="N1652" s="20" t="s">
        <v>95</v>
      </c>
      <c r="O1652" s="20" t="s">
        <v>95</v>
      </c>
      <c r="P1652" s="77">
        <v>1600000</v>
      </c>
      <c r="Q1652" s="24">
        <v>1</v>
      </c>
      <c r="R1652" s="25">
        <v>45658</v>
      </c>
      <c r="S1652" s="20" t="s">
        <v>83</v>
      </c>
      <c r="T1652" s="23">
        <v>19200000</v>
      </c>
      <c r="U1652" s="27" t="s">
        <v>100</v>
      </c>
      <c r="V1652" s="27" t="s">
        <v>100</v>
      </c>
      <c r="W1652" s="72"/>
      <c r="X1652" s="72"/>
      <c r="Y1652" s="72"/>
      <c r="Z1652" s="72"/>
      <c r="AA1652" s="72"/>
      <c r="AB1652" s="72"/>
      <c r="AC1652" s="72"/>
      <c r="AD1652" s="72"/>
      <c r="AE1652" s="72"/>
      <c r="AF1652" s="72"/>
      <c r="AG1652" s="72"/>
      <c r="AH1652" s="72"/>
      <c r="AI1652" s="72"/>
      <c r="AJ1652" s="72"/>
      <c r="AK1652" s="72"/>
      <c r="AL1652" s="72"/>
      <c r="AM1652" s="72"/>
      <c r="AN1652" s="72"/>
      <c r="AO1652" s="72"/>
      <c r="AP1652" s="72"/>
      <c r="AQ1652" s="72"/>
      <c r="AR1652" s="72"/>
      <c r="AS1652" s="72"/>
      <c r="AT1652" s="72"/>
      <c r="AU1652" s="72"/>
      <c r="AV1652" s="72"/>
      <c r="AW1652" s="72"/>
      <c r="AX1652" s="72"/>
      <c r="AY1652" s="72"/>
      <c r="AZ1652" s="72"/>
      <c r="BA1652" s="72"/>
      <c r="BB1652" s="72"/>
      <c r="BC1652" s="72"/>
      <c r="BD1652" s="72"/>
      <c r="BE1652" s="72"/>
      <c r="BF1652" s="72"/>
      <c r="BG1652" s="72"/>
      <c r="BH1652" s="72"/>
      <c r="BI1652" s="72"/>
      <c r="BJ1652" s="72"/>
      <c r="BK1652" s="72"/>
      <c r="BL1652" s="72"/>
      <c r="BM1652" s="72"/>
      <c r="BN1652" s="72"/>
      <c r="BO1652" s="72"/>
      <c r="BP1652" s="72"/>
      <c r="BQ1652" s="72"/>
      <c r="BR1652" s="72"/>
      <c r="BS1652" s="72"/>
      <c r="BT1652" s="72"/>
      <c r="BU1652" s="72"/>
      <c r="BV1652" s="72"/>
      <c r="BW1652" s="72"/>
      <c r="BX1652" s="72"/>
      <c r="BY1652" s="72"/>
      <c r="BZ1652" s="72"/>
      <c r="CA1652" s="72"/>
      <c r="CB1652" s="72"/>
      <c r="CC1652" s="72"/>
      <c r="CD1652" s="72"/>
      <c r="CE1652" s="72"/>
      <c r="CF1652" s="72"/>
      <c r="CG1652" s="72"/>
      <c r="CH1652" s="72"/>
      <c r="CI1652" s="72"/>
      <c r="CJ1652" s="72"/>
      <c r="CK1652" s="72"/>
      <c r="CL1652" s="72"/>
      <c r="CM1652" s="72"/>
      <c r="CN1652" s="72"/>
      <c r="CO1652" s="72"/>
      <c r="CP1652" s="72"/>
      <c r="CQ1652" s="72"/>
      <c r="CR1652" s="72"/>
      <c r="CS1652" s="72"/>
      <c r="CT1652" s="72"/>
      <c r="CU1652" s="72"/>
      <c r="CV1652" s="72"/>
      <c r="CW1652" s="72"/>
      <c r="CX1652" s="72"/>
      <c r="CY1652" s="72"/>
      <c r="CZ1652" s="72"/>
      <c r="DA1652" s="72"/>
      <c r="DB1652" s="72"/>
      <c r="DC1652" s="72"/>
      <c r="DD1652" s="72"/>
      <c r="DE1652" s="72"/>
      <c r="DF1652" s="72"/>
      <c r="DG1652" s="72"/>
      <c r="DH1652" s="72"/>
      <c r="DI1652" s="72"/>
      <c r="DJ1652" s="72"/>
      <c r="DK1652" s="72"/>
      <c r="DL1652" s="72"/>
      <c r="DM1652" s="72"/>
      <c r="DN1652" s="72"/>
      <c r="DO1652" s="72"/>
      <c r="DP1652" s="72"/>
      <c r="DQ1652" s="72"/>
      <c r="DR1652" s="72"/>
      <c r="DS1652" s="72"/>
      <c r="DT1652" s="72"/>
      <c r="DU1652" s="72"/>
      <c r="DV1652" s="72"/>
      <c r="DW1652" s="72"/>
      <c r="DX1652" s="72"/>
      <c r="DY1652" s="72"/>
      <c r="DZ1652" s="72"/>
      <c r="EA1652" s="72"/>
      <c r="EB1652" s="72"/>
      <c r="EC1652" s="72"/>
      <c r="ED1652" s="72"/>
      <c r="EE1652" s="72"/>
      <c r="EF1652" s="72"/>
      <c r="EG1652" s="72"/>
      <c r="EH1652" s="72"/>
      <c r="EI1652" s="72"/>
      <c r="EJ1652" s="72"/>
      <c r="EK1652" s="72"/>
      <c r="EL1652" s="72"/>
      <c r="EM1652" s="72"/>
      <c r="EN1652" s="72"/>
      <c r="EO1652" s="72"/>
      <c r="EP1652" s="72"/>
      <c r="EQ1652" s="72"/>
      <c r="ER1652" s="72"/>
      <c r="ES1652" s="72"/>
      <c r="ET1652" s="72"/>
      <c r="EU1652" s="72"/>
      <c r="EV1652" s="72"/>
      <c r="EW1652" s="72"/>
      <c r="EX1652" s="72"/>
      <c r="EY1652" s="72"/>
      <c r="EZ1652" s="72"/>
      <c r="FA1652" s="72"/>
      <c r="FB1652" s="72"/>
      <c r="FC1652" s="72"/>
      <c r="FD1652" s="72"/>
      <c r="FE1652" s="72"/>
      <c r="FF1652" s="72"/>
      <c r="FG1652" s="72"/>
      <c r="FH1652" s="72"/>
      <c r="FI1652" s="72"/>
      <c r="FJ1652" s="72"/>
      <c r="FK1652" s="72"/>
      <c r="FL1652" s="72"/>
      <c r="FM1652" s="72"/>
      <c r="FN1652" s="72"/>
      <c r="FO1652" s="72"/>
      <c r="FP1652" s="72"/>
      <c r="FQ1652" s="72"/>
      <c r="FR1652" s="72"/>
      <c r="FS1652" s="72"/>
      <c r="FT1652" s="72"/>
      <c r="FU1652" s="72"/>
      <c r="FV1652" s="72"/>
      <c r="FW1652" s="72"/>
      <c r="FX1652" s="72"/>
      <c r="FY1652" s="72"/>
      <c r="FZ1652" s="72"/>
      <c r="GA1652" s="72"/>
      <c r="GB1652" s="72"/>
      <c r="GC1652" s="72"/>
      <c r="GD1652" s="72"/>
      <c r="GE1652" s="72"/>
      <c r="GF1652" s="72"/>
      <c r="GG1652" s="72"/>
      <c r="GH1652" s="72"/>
      <c r="GI1652" s="72"/>
      <c r="GJ1652" s="72"/>
      <c r="GK1652" s="72"/>
      <c r="GL1652" s="72"/>
      <c r="GM1652" s="72"/>
      <c r="GN1652" s="72"/>
      <c r="GO1652" s="72"/>
      <c r="GP1652" s="72"/>
      <c r="GQ1652" s="72"/>
      <c r="GR1652" s="72"/>
      <c r="GS1652" s="72"/>
      <c r="GT1652" s="72"/>
      <c r="GU1652" s="72"/>
      <c r="GV1652" s="72"/>
      <c r="GW1652" s="72"/>
      <c r="GX1652" s="72"/>
      <c r="GY1652" s="72"/>
      <c r="GZ1652" s="72"/>
      <c r="HA1652" s="72"/>
      <c r="HB1652" s="72"/>
      <c r="HC1652" s="72"/>
      <c r="HD1652" s="72"/>
      <c r="HE1652" s="72"/>
      <c r="HF1652" s="72"/>
      <c r="HG1652" s="72"/>
      <c r="HH1652" s="72"/>
      <c r="HI1652" s="72"/>
      <c r="HJ1652" s="72"/>
      <c r="HK1652" s="72"/>
      <c r="HL1652" s="72"/>
      <c r="HM1652" s="72"/>
      <c r="HN1652" s="72"/>
      <c r="HO1652" s="72"/>
      <c r="HP1652" s="72"/>
      <c r="HQ1652" s="72"/>
      <c r="HR1652" s="72"/>
      <c r="HS1652" s="72"/>
      <c r="HT1652" s="72"/>
      <c r="HU1652" s="72"/>
      <c r="HV1652" s="72"/>
      <c r="HW1652" s="72"/>
      <c r="HX1652" s="72"/>
      <c r="HY1652" s="72"/>
      <c r="HZ1652" s="72"/>
      <c r="IA1652" s="72"/>
      <c r="IB1652" s="72"/>
      <c r="IC1652" s="72"/>
      <c r="ID1652" s="72"/>
      <c r="IE1652" s="72"/>
      <c r="IF1652" s="72"/>
      <c r="IG1652" s="72"/>
      <c r="IH1652" s="72"/>
      <c r="II1652" s="72"/>
      <c r="IJ1652" s="72"/>
      <c r="IK1652" s="72"/>
      <c r="IL1652" s="72"/>
      <c r="IM1652" s="72"/>
      <c r="IN1652" s="72"/>
      <c r="IO1652" s="72"/>
      <c r="IP1652" s="72"/>
      <c r="IQ1652" s="72"/>
      <c r="IR1652" s="72"/>
      <c r="IS1652" s="72"/>
      <c r="IT1652" s="72"/>
      <c r="IU1652" s="72"/>
      <c r="IV1652" s="72"/>
      <c r="IW1652" s="72"/>
      <c r="IX1652" s="72"/>
      <c r="IY1652" s="72"/>
      <c r="IZ1652" s="72"/>
      <c r="JA1652" s="72"/>
      <c r="JB1652" s="72"/>
      <c r="JC1652" s="72"/>
      <c r="JD1652" s="72"/>
      <c r="JE1652" s="72"/>
      <c r="JF1652" s="72"/>
      <c r="JG1652" s="72"/>
      <c r="JH1652" s="72"/>
      <c r="JI1652" s="72"/>
      <c r="JJ1652" s="72"/>
      <c r="JK1652" s="72"/>
      <c r="JL1652" s="72"/>
      <c r="JM1652" s="72"/>
      <c r="JN1652" s="72"/>
      <c r="JO1652" s="72"/>
      <c r="JP1652" s="72"/>
      <c r="JQ1652" s="72"/>
      <c r="JR1652" s="72"/>
      <c r="JS1652" s="72"/>
      <c r="JT1652" s="72"/>
      <c r="JU1652" s="72"/>
      <c r="JV1652" s="72"/>
      <c r="JW1652" s="72"/>
      <c r="JX1652" s="72"/>
      <c r="JY1652" s="72"/>
      <c r="JZ1652" s="72"/>
      <c r="KA1652" s="72"/>
      <c r="KB1652" s="72"/>
      <c r="KC1652" s="72"/>
      <c r="KD1652" s="72"/>
      <c r="KE1652" s="72"/>
      <c r="KF1652" s="72"/>
      <c r="KG1652" s="72"/>
      <c r="KH1652" s="72"/>
      <c r="KI1652" s="72"/>
      <c r="KJ1652" s="72"/>
      <c r="KK1652" s="72"/>
      <c r="KL1652" s="72"/>
      <c r="KM1652" s="72"/>
      <c r="KN1652" s="72"/>
      <c r="KO1652" s="72"/>
      <c r="KP1652" s="72"/>
      <c r="KQ1652" s="72"/>
      <c r="KR1652" s="72"/>
      <c r="KS1652" s="72"/>
      <c r="KT1652" s="72"/>
      <c r="KU1652" s="72"/>
      <c r="KV1652" s="72"/>
      <c r="KW1652" s="72"/>
      <c r="KX1652" s="72"/>
      <c r="KY1652" s="72"/>
      <c r="KZ1652" s="72"/>
      <c r="LA1652" s="72"/>
      <c r="LB1652" s="72"/>
      <c r="LC1652" s="72"/>
      <c r="LD1652" s="72"/>
      <c r="LE1652" s="72"/>
      <c r="LF1652" s="72"/>
      <c r="LG1652" s="72"/>
      <c r="LH1652" s="72"/>
      <c r="LI1652" s="72"/>
      <c r="LJ1652" s="72"/>
      <c r="LK1652" s="72"/>
      <c r="LL1652" s="72"/>
      <c r="LM1652" s="72"/>
      <c r="LN1652" s="72"/>
      <c r="LO1652" s="72"/>
      <c r="LP1652" s="72"/>
      <c r="LQ1652" s="72"/>
      <c r="LR1652" s="72"/>
      <c r="LS1652" s="72"/>
      <c r="LT1652" s="72"/>
      <c r="LU1652" s="72"/>
      <c r="LV1652" s="72"/>
      <c r="LW1652" s="72"/>
      <c r="LX1652" s="72"/>
      <c r="LY1652" s="72"/>
      <c r="LZ1652" s="72"/>
      <c r="MA1652" s="72"/>
      <c r="MB1652" s="72"/>
      <c r="MC1652" s="72"/>
      <c r="MD1652" s="72"/>
      <c r="ME1652" s="72"/>
      <c r="MF1652" s="72"/>
      <c r="MG1652" s="72"/>
      <c r="MH1652" s="72"/>
      <c r="MI1652" s="72"/>
      <c r="MJ1652" s="72"/>
      <c r="MK1652" s="72"/>
      <c r="ML1652" s="72"/>
      <c r="MM1652" s="72"/>
      <c r="MN1652" s="72"/>
      <c r="MO1652" s="72"/>
      <c r="MP1652" s="72"/>
      <c r="MQ1652" s="72"/>
      <c r="MR1652" s="72"/>
      <c r="MS1652" s="72"/>
      <c r="MT1652" s="72"/>
      <c r="MU1652" s="72"/>
      <c r="MV1652" s="72"/>
      <c r="MW1652" s="72"/>
      <c r="MX1652" s="72"/>
      <c r="MY1652" s="72"/>
      <c r="MZ1652" s="72"/>
      <c r="NA1652" s="72"/>
      <c r="NB1652" s="72"/>
      <c r="NC1652" s="72"/>
      <c r="ND1652" s="72"/>
      <c r="NE1652" s="72"/>
      <c r="NF1652" s="72"/>
      <c r="NG1652" s="72"/>
      <c r="NH1652" s="72"/>
      <c r="NI1652" s="72"/>
      <c r="NJ1652" s="72"/>
      <c r="NK1652" s="72"/>
      <c r="NL1652" s="72"/>
      <c r="NM1652" s="72"/>
      <c r="NN1652" s="72"/>
      <c r="NO1652" s="72"/>
      <c r="NP1652" s="72"/>
      <c r="NQ1652" s="72"/>
      <c r="NR1652" s="72"/>
      <c r="NS1652" s="72"/>
      <c r="NT1652" s="72"/>
      <c r="NU1652" s="72"/>
      <c r="NV1652" s="72"/>
      <c r="NW1652" s="72"/>
      <c r="NX1652" s="72"/>
      <c r="NY1652" s="72"/>
      <c r="NZ1652" s="72"/>
      <c r="OA1652" s="72"/>
      <c r="OB1652" s="72"/>
      <c r="OC1652" s="72"/>
      <c r="OD1652" s="72"/>
      <c r="OE1652" s="72"/>
      <c r="OF1652" s="72"/>
      <c r="OG1652" s="72"/>
      <c r="OH1652" s="72"/>
      <c r="OI1652" s="72"/>
      <c r="OJ1652" s="72"/>
      <c r="OK1652" s="72"/>
      <c r="OL1652" s="72"/>
      <c r="OM1652" s="72"/>
      <c r="ON1652" s="72"/>
      <c r="OO1652" s="72"/>
      <c r="OP1652" s="72"/>
      <c r="OQ1652" s="72"/>
      <c r="OR1652" s="72"/>
      <c r="OS1652" s="72"/>
      <c r="OT1652" s="72"/>
      <c r="OU1652" s="72"/>
      <c r="OV1652" s="72"/>
      <c r="OW1652" s="72"/>
      <c r="OX1652" s="72"/>
      <c r="OY1652" s="72"/>
      <c r="OZ1652" s="72"/>
      <c r="PA1652" s="72"/>
      <c r="PB1652" s="72"/>
      <c r="PC1652" s="72"/>
      <c r="PD1652" s="72"/>
      <c r="PE1652" s="72"/>
      <c r="PF1652" s="72"/>
      <c r="PG1652" s="72"/>
      <c r="PH1652" s="72"/>
      <c r="PI1652" s="72"/>
      <c r="PJ1652" s="72"/>
      <c r="PK1652" s="72"/>
      <c r="PL1652" s="72"/>
      <c r="PM1652" s="72"/>
      <c r="PN1652" s="72"/>
      <c r="PO1652" s="72"/>
      <c r="PP1652" s="72"/>
      <c r="PQ1652" s="72"/>
      <c r="PR1652" s="72"/>
      <c r="PS1652" s="72"/>
      <c r="PT1652" s="72"/>
      <c r="PU1652" s="72"/>
      <c r="PV1652" s="72"/>
      <c r="PW1652" s="72"/>
      <c r="PX1652" s="72"/>
      <c r="PY1652" s="72"/>
      <c r="PZ1652" s="72"/>
      <c r="QA1652" s="72"/>
      <c r="QB1652" s="72"/>
      <c r="QC1652" s="72"/>
      <c r="QD1652" s="72"/>
      <c r="QE1652" s="72"/>
      <c r="QF1652" s="72"/>
      <c r="QG1652" s="72"/>
      <c r="QH1652" s="72"/>
      <c r="QI1652" s="72"/>
      <c r="QJ1652" s="72"/>
      <c r="QK1652" s="72"/>
      <c r="QL1652" s="72"/>
      <c r="QM1652" s="72"/>
      <c r="QN1652" s="72"/>
      <c r="QO1652" s="72"/>
      <c r="QP1652" s="72"/>
      <c r="QQ1652" s="72"/>
      <c r="QR1652" s="72"/>
      <c r="QS1652" s="72"/>
      <c r="QT1652" s="72"/>
      <c r="QU1652" s="72"/>
      <c r="QV1652" s="72"/>
      <c r="QW1652" s="72"/>
      <c r="QX1652" s="72"/>
      <c r="QY1652" s="72"/>
      <c r="QZ1652" s="72"/>
      <c r="RA1652" s="72"/>
      <c r="RB1652" s="72"/>
      <c r="RC1652" s="72"/>
      <c r="RD1652" s="72"/>
      <c r="RE1652" s="72"/>
      <c r="RF1652" s="72"/>
      <c r="RG1652" s="72"/>
      <c r="RH1652" s="72"/>
      <c r="RI1652" s="72"/>
      <c r="RJ1652" s="72"/>
      <c r="RK1652" s="72"/>
      <c r="RL1652" s="72"/>
      <c r="RM1652" s="72"/>
      <c r="RN1652" s="72"/>
      <c r="RO1652" s="72"/>
      <c r="RP1652" s="72"/>
      <c r="RQ1652" s="72"/>
      <c r="RR1652" s="72"/>
      <c r="RS1652" s="72"/>
      <c r="RT1652" s="72"/>
      <c r="RU1652" s="72"/>
      <c r="RV1652" s="72"/>
      <c r="RW1652" s="72"/>
      <c r="RX1652" s="72"/>
      <c r="RY1652" s="72"/>
      <c r="RZ1652" s="72"/>
      <c r="SA1652" s="72"/>
      <c r="SB1652" s="72"/>
      <c r="SC1652" s="72"/>
      <c r="SD1652" s="72"/>
      <c r="SE1652" s="72"/>
      <c r="SF1652" s="72"/>
      <c r="SG1652" s="72"/>
      <c r="SH1652" s="72"/>
      <c r="SI1652" s="72"/>
      <c r="SJ1652" s="72"/>
      <c r="SK1652" s="72"/>
      <c r="SL1652" s="72"/>
      <c r="SM1652" s="72"/>
      <c r="SN1652" s="72"/>
      <c r="SO1652" s="72"/>
      <c r="SP1652" s="72"/>
      <c r="SQ1652" s="72"/>
      <c r="SR1652" s="72"/>
      <c r="SS1652" s="72"/>
      <c r="ST1652" s="72"/>
      <c r="SU1652" s="72"/>
      <c r="SV1652" s="72"/>
      <c r="SW1652" s="72"/>
      <c r="SX1652" s="72"/>
      <c r="SY1652" s="72"/>
      <c r="SZ1652" s="72"/>
      <c r="TA1652" s="72"/>
      <c r="TB1652" s="72"/>
      <c r="TC1652" s="72"/>
    </row>
    <row r="1653" spans="1:523" ht="16.5" customHeight="1" x14ac:dyDescent="0.2">
      <c r="A1653" s="20">
        <v>1157</v>
      </c>
      <c r="B1653" s="20" t="s">
        <v>72</v>
      </c>
      <c r="C1653" s="20" t="s">
        <v>847</v>
      </c>
      <c r="D1653" s="20" t="s">
        <v>38</v>
      </c>
      <c r="E1653" s="20" t="s">
        <v>1345</v>
      </c>
      <c r="F1653" s="22" t="s">
        <v>1141</v>
      </c>
      <c r="G1653" s="83" t="s">
        <v>237</v>
      </c>
      <c r="H1653" s="20" t="s">
        <v>35</v>
      </c>
      <c r="I1653" s="20" t="s">
        <v>81</v>
      </c>
      <c r="J1653" s="80" t="s">
        <v>915</v>
      </c>
      <c r="K1653" s="20" t="s">
        <v>95</v>
      </c>
      <c r="L1653" s="20" t="s">
        <v>95</v>
      </c>
      <c r="M1653" s="20" t="s">
        <v>95</v>
      </c>
      <c r="N1653" s="20" t="s">
        <v>95</v>
      </c>
      <c r="O1653" s="78" t="s">
        <v>95</v>
      </c>
      <c r="P1653" s="81">
        <v>1600000</v>
      </c>
      <c r="Q1653" s="82">
        <v>1</v>
      </c>
      <c r="R1653" s="25">
        <v>45658</v>
      </c>
      <c r="S1653" s="20" t="s">
        <v>83</v>
      </c>
      <c r="T1653" s="23">
        <v>19200000</v>
      </c>
      <c r="U1653" s="27" t="s">
        <v>100</v>
      </c>
      <c r="V1653" s="27" t="s">
        <v>100</v>
      </c>
      <c r="W1653" s="72"/>
      <c r="X1653" s="72"/>
      <c r="Y1653" s="72"/>
      <c r="Z1653" s="72"/>
      <c r="AA1653" s="72"/>
      <c r="AB1653" s="72"/>
      <c r="AC1653" s="72"/>
      <c r="AD1653" s="72"/>
      <c r="AE1653" s="72"/>
      <c r="AF1653" s="72"/>
      <c r="AG1653" s="72"/>
      <c r="AH1653" s="72"/>
      <c r="AI1653" s="72"/>
      <c r="AJ1653" s="72"/>
      <c r="AK1653" s="72"/>
      <c r="AL1653" s="72"/>
      <c r="AM1653" s="72"/>
      <c r="AN1653" s="72"/>
      <c r="AO1653" s="72"/>
      <c r="AP1653" s="72"/>
      <c r="AQ1653" s="72"/>
      <c r="AR1653" s="72"/>
      <c r="AS1653" s="72"/>
      <c r="AT1653" s="72"/>
      <c r="AU1653" s="72"/>
      <c r="AV1653" s="72"/>
      <c r="AW1653" s="72"/>
      <c r="AX1653" s="72"/>
      <c r="AY1653" s="72"/>
      <c r="AZ1653" s="72"/>
      <c r="BA1653" s="72"/>
      <c r="BB1653" s="72"/>
      <c r="BC1653" s="72"/>
      <c r="BD1653" s="72"/>
      <c r="BE1653" s="72"/>
      <c r="BF1653" s="72"/>
      <c r="BG1653" s="72"/>
      <c r="BH1653" s="72"/>
      <c r="BI1653" s="72"/>
      <c r="BJ1653" s="72"/>
      <c r="BK1653" s="72"/>
      <c r="BL1653" s="72"/>
      <c r="BM1653" s="72"/>
      <c r="BN1653" s="72"/>
      <c r="BO1653" s="72"/>
      <c r="BP1653" s="72"/>
      <c r="BQ1653" s="72"/>
      <c r="BR1653" s="72"/>
      <c r="BS1653" s="72"/>
      <c r="BT1653" s="72"/>
      <c r="BU1653" s="72"/>
      <c r="BV1653" s="72"/>
      <c r="BW1653" s="72"/>
      <c r="BX1653" s="72"/>
      <c r="BY1653" s="72"/>
      <c r="BZ1653" s="72"/>
      <c r="CA1653" s="72"/>
      <c r="CB1653" s="72"/>
      <c r="CC1653" s="72"/>
      <c r="CD1653" s="72"/>
      <c r="CE1653" s="72"/>
      <c r="CF1653" s="72"/>
      <c r="CG1653" s="72"/>
      <c r="CH1653" s="72"/>
      <c r="CI1653" s="72"/>
      <c r="CJ1653" s="72"/>
      <c r="CK1653" s="72"/>
      <c r="CL1653" s="72"/>
      <c r="CM1653" s="72"/>
      <c r="CN1653" s="72"/>
      <c r="CO1653" s="72"/>
      <c r="CP1653" s="72"/>
      <c r="CQ1653" s="72"/>
      <c r="CR1653" s="72"/>
      <c r="CS1653" s="72"/>
      <c r="CT1653" s="72"/>
      <c r="CU1653" s="72"/>
      <c r="CV1653" s="72"/>
      <c r="CW1653" s="72"/>
      <c r="CX1653" s="72"/>
      <c r="CY1653" s="72"/>
      <c r="CZ1653" s="72"/>
      <c r="DA1653" s="72"/>
      <c r="DB1653" s="72"/>
      <c r="DC1653" s="72"/>
      <c r="DD1653" s="72"/>
      <c r="DE1653" s="72"/>
      <c r="DF1653" s="72"/>
      <c r="DG1653" s="72"/>
      <c r="DH1653" s="72"/>
      <c r="DI1653" s="72"/>
      <c r="DJ1653" s="72"/>
      <c r="DK1653" s="72"/>
      <c r="DL1653" s="72"/>
      <c r="DM1653" s="72"/>
      <c r="DN1653" s="72"/>
      <c r="DO1653" s="72"/>
      <c r="DP1653" s="72"/>
      <c r="DQ1653" s="72"/>
      <c r="DR1653" s="72"/>
      <c r="DS1653" s="72"/>
      <c r="DT1653" s="72"/>
      <c r="DU1653" s="72"/>
      <c r="DV1653" s="72"/>
      <c r="DW1653" s="72"/>
      <c r="DX1653" s="72"/>
      <c r="DY1653" s="72"/>
      <c r="DZ1653" s="72"/>
      <c r="EA1653" s="72"/>
      <c r="EB1653" s="72"/>
      <c r="EC1653" s="72"/>
      <c r="ED1653" s="72"/>
      <c r="EE1653" s="72"/>
      <c r="EF1653" s="72"/>
      <c r="EG1653" s="72"/>
      <c r="EH1653" s="72"/>
      <c r="EI1653" s="72"/>
      <c r="EJ1653" s="72"/>
      <c r="EK1653" s="72"/>
      <c r="EL1653" s="72"/>
      <c r="EM1653" s="72"/>
      <c r="EN1653" s="72"/>
      <c r="EO1653" s="72"/>
      <c r="EP1653" s="72"/>
      <c r="EQ1653" s="72"/>
      <c r="ER1653" s="72"/>
      <c r="ES1653" s="72"/>
      <c r="ET1653" s="72"/>
      <c r="EU1653" s="72"/>
      <c r="EV1653" s="72"/>
      <c r="EW1653" s="72"/>
      <c r="EX1653" s="72"/>
      <c r="EY1653" s="72"/>
      <c r="EZ1653" s="72"/>
      <c r="FA1653" s="72"/>
      <c r="FB1653" s="72"/>
      <c r="FC1653" s="72"/>
      <c r="FD1653" s="72"/>
      <c r="FE1653" s="72"/>
      <c r="FF1653" s="72"/>
      <c r="FG1653" s="72"/>
      <c r="FH1653" s="72"/>
      <c r="FI1653" s="72"/>
      <c r="FJ1653" s="72"/>
      <c r="FK1653" s="72"/>
      <c r="FL1653" s="72"/>
      <c r="FM1653" s="72"/>
      <c r="FN1653" s="72"/>
      <c r="FO1653" s="72"/>
      <c r="FP1653" s="72"/>
      <c r="FQ1653" s="72"/>
      <c r="FR1653" s="72"/>
      <c r="FS1653" s="72"/>
      <c r="FT1653" s="72"/>
      <c r="FU1653" s="72"/>
      <c r="FV1653" s="72"/>
      <c r="FW1653" s="72"/>
      <c r="FX1653" s="72"/>
      <c r="FY1653" s="72"/>
      <c r="FZ1653" s="72"/>
      <c r="GA1653" s="72"/>
      <c r="GB1653" s="72"/>
      <c r="GC1653" s="72"/>
      <c r="GD1653" s="72"/>
      <c r="GE1653" s="72"/>
      <c r="GF1653" s="72"/>
      <c r="GG1653" s="72"/>
      <c r="GH1653" s="72"/>
      <c r="GI1653" s="72"/>
      <c r="GJ1653" s="72"/>
      <c r="GK1653" s="72"/>
      <c r="GL1653" s="72"/>
      <c r="GM1653" s="72"/>
      <c r="GN1653" s="72"/>
      <c r="GO1653" s="72"/>
      <c r="GP1653" s="72"/>
      <c r="GQ1653" s="72"/>
      <c r="GR1653" s="72"/>
      <c r="GS1653" s="72"/>
      <c r="GT1653" s="72"/>
      <c r="GU1653" s="72"/>
      <c r="GV1653" s="72"/>
      <c r="GW1653" s="72"/>
      <c r="GX1653" s="72"/>
      <c r="GY1653" s="72"/>
      <c r="GZ1653" s="72"/>
      <c r="HA1653" s="72"/>
      <c r="HB1653" s="72"/>
      <c r="HC1653" s="72"/>
      <c r="HD1653" s="72"/>
      <c r="HE1653" s="72"/>
      <c r="HF1653" s="72"/>
      <c r="HG1653" s="72"/>
      <c r="HH1653" s="72"/>
      <c r="HI1653" s="72"/>
      <c r="HJ1653" s="72"/>
      <c r="HK1653" s="72"/>
      <c r="HL1653" s="72"/>
      <c r="HM1653" s="72"/>
      <c r="HN1653" s="72"/>
      <c r="HO1653" s="72"/>
      <c r="HP1653" s="72"/>
      <c r="HQ1653" s="72"/>
      <c r="HR1653" s="72"/>
      <c r="HS1653" s="72"/>
      <c r="HT1653" s="72"/>
      <c r="HU1653" s="72"/>
      <c r="HV1653" s="72"/>
      <c r="HW1653" s="72"/>
      <c r="HX1653" s="72"/>
      <c r="HY1653" s="72"/>
      <c r="HZ1653" s="72"/>
      <c r="IA1653" s="72"/>
      <c r="IB1653" s="72"/>
      <c r="IC1653" s="72"/>
      <c r="ID1653" s="72"/>
      <c r="IE1653" s="72"/>
      <c r="IF1653" s="72"/>
      <c r="IG1653" s="72"/>
      <c r="IH1653" s="72"/>
      <c r="II1653" s="72"/>
      <c r="IJ1653" s="72"/>
      <c r="IK1653" s="72"/>
      <c r="IL1653" s="72"/>
      <c r="IM1653" s="72"/>
      <c r="IN1653" s="72"/>
      <c r="IO1653" s="72"/>
      <c r="IP1653" s="72"/>
      <c r="IQ1653" s="72"/>
      <c r="IR1653" s="72"/>
      <c r="IS1653" s="72"/>
      <c r="IT1653" s="72"/>
      <c r="IU1653" s="72"/>
      <c r="IV1653" s="72"/>
      <c r="IW1653" s="72"/>
      <c r="IX1653" s="72"/>
      <c r="IY1653" s="72"/>
      <c r="IZ1653" s="72"/>
      <c r="JA1653" s="72"/>
      <c r="JB1653" s="72"/>
      <c r="JC1653" s="72"/>
      <c r="JD1653" s="72"/>
      <c r="JE1653" s="72"/>
      <c r="JF1653" s="72"/>
      <c r="JG1653" s="72"/>
      <c r="JH1653" s="72"/>
      <c r="JI1653" s="72"/>
      <c r="JJ1653" s="72"/>
      <c r="JK1653" s="72"/>
      <c r="JL1653" s="72"/>
      <c r="JM1653" s="72"/>
      <c r="JN1653" s="72"/>
      <c r="JO1653" s="72"/>
      <c r="JP1653" s="72"/>
      <c r="JQ1653" s="72"/>
      <c r="JR1653" s="72"/>
      <c r="JS1653" s="72"/>
      <c r="JT1653" s="72"/>
      <c r="JU1653" s="72"/>
      <c r="JV1653" s="72"/>
      <c r="JW1653" s="72"/>
      <c r="JX1653" s="72"/>
      <c r="JY1653" s="72"/>
      <c r="JZ1653" s="72"/>
      <c r="KA1653" s="72"/>
      <c r="KB1653" s="72"/>
      <c r="KC1653" s="72"/>
      <c r="KD1653" s="72"/>
      <c r="KE1653" s="72"/>
      <c r="KF1653" s="72"/>
      <c r="KG1653" s="72"/>
      <c r="KH1653" s="72"/>
      <c r="KI1653" s="72"/>
      <c r="KJ1653" s="72"/>
      <c r="KK1653" s="72"/>
      <c r="KL1653" s="72"/>
      <c r="KM1653" s="72"/>
      <c r="KN1653" s="72"/>
      <c r="KO1653" s="72"/>
      <c r="KP1653" s="72"/>
      <c r="KQ1653" s="72"/>
      <c r="KR1653" s="72"/>
      <c r="KS1653" s="72"/>
      <c r="KT1653" s="72"/>
      <c r="KU1653" s="72"/>
      <c r="KV1653" s="72"/>
      <c r="KW1653" s="72"/>
      <c r="KX1653" s="72"/>
      <c r="KY1653" s="72"/>
      <c r="KZ1653" s="72"/>
      <c r="LA1653" s="72"/>
      <c r="LB1653" s="72"/>
      <c r="LC1653" s="72"/>
      <c r="LD1653" s="72"/>
      <c r="LE1653" s="72"/>
      <c r="LF1653" s="72"/>
      <c r="LG1653" s="72"/>
      <c r="LH1653" s="72"/>
      <c r="LI1653" s="72"/>
      <c r="LJ1653" s="72"/>
      <c r="LK1653" s="72"/>
      <c r="LL1653" s="72"/>
      <c r="LM1653" s="72"/>
      <c r="LN1653" s="72"/>
      <c r="LO1653" s="72"/>
      <c r="LP1653" s="72"/>
      <c r="LQ1653" s="72"/>
      <c r="LR1653" s="72"/>
      <c r="LS1653" s="72"/>
      <c r="LT1653" s="72"/>
      <c r="LU1653" s="72"/>
      <c r="LV1653" s="72"/>
      <c r="LW1653" s="72"/>
      <c r="LX1653" s="72"/>
      <c r="LY1653" s="72"/>
      <c r="LZ1653" s="72"/>
      <c r="MA1653" s="72"/>
      <c r="MB1653" s="72"/>
      <c r="MC1653" s="72"/>
      <c r="MD1653" s="72"/>
      <c r="ME1653" s="72"/>
      <c r="MF1653" s="72"/>
      <c r="MG1653" s="72"/>
      <c r="MH1653" s="72"/>
      <c r="MI1653" s="72"/>
      <c r="MJ1653" s="72"/>
      <c r="MK1653" s="72"/>
      <c r="ML1653" s="72"/>
      <c r="MM1653" s="72"/>
      <c r="MN1653" s="72"/>
      <c r="MO1653" s="72"/>
      <c r="MP1653" s="72"/>
      <c r="MQ1653" s="72"/>
      <c r="MR1653" s="72"/>
      <c r="MS1653" s="72"/>
      <c r="MT1653" s="72"/>
      <c r="MU1653" s="72"/>
      <c r="MV1653" s="72"/>
      <c r="MW1653" s="72"/>
      <c r="MX1653" s="72"/>
      <c r="MY1653" s="72"/>
      <c r="MZ1653" s="72"/>
      <c r="NA1653" s="72"/>
      <c r="NB1653" s="72"/>
      <c r="NC1653" s="72"/>
      <c r="ND1653" s="72"/>
      <c r="NE1653" s="72"/>
      <c r="NF1653" s="72"/>
      <c r="NG1653" s="72"/>
      <c r="NH1653" s="72"/>
      <c r="NI1653" s="72"/>
      <c r="NJ1653" s="72"/>
      <c r="NK1653" s="72"/>
      <c r="NL1653" s="72"/>
      <c r="NM1653" s="72"/>
      <c r="NN1653" s="72"/>
      <c r="NO1653" s="72"/>
      <c r="NP1653" s="72"/>
      <c r="NQ1653" s="72"/>
      <c r="NR1653" s="72"/>
      <c r="NS1653" s="72"/>
      <c r="NT1653" s="72"/>
      <c r="NU1653" s="72"/>
      <c r="NV1653" s="72"/>
      <c r="NW1653" s="72"/>
      <c r="NX1653" s="72"/>
      <c r="NY1653" s="72"/>
      <c r="NZ1653" s="72"/>
      <c r="OA1653" s="72"/>
      <c r="OB1653" s="72"/>
      <c r="OC1653" s="72"/>
      <c r="OD1653" s="72"/>
      <c r="OE1653" s="72"/>
      <c r="OF1653" s="72"/>
      <c r="OG1653" s="72"/>
      <c r="OH1653" s="72"/>
      <c r="OI1653" s="72"/>
      <c r="OJ1653" s="72"/>
      <c r="OK1653" s="72"/>
      <c r="OL1653" s="72"/>
      <c r="OM1653" s="72"/>
      <c r="ON1653" s="72"/>
      <c r="OO1653" s="72"/>
      <c r="OP1653" s="72"/>
      <c r="OQ1653" s="72"/>
      <c r="OR1653" s="72"/>
      <c r="OS1653" s="72"/>
      <c r="OT1653" s="72"/>
      <c r="OU1653" s="72"/>
      <c r="OV1653" s="72"/>
      <c r="OW1653" s="72"/>
      <c r="OX1653" s="72"/>
      <c r="OY1653" s="72"/>
      <c r="OZ1653" s="72"/>
      <c r="PA1653" s="72"/>
      <c r="PB1653" s="72"/>
      <c r="PC1653" s="72"/>
      <c r="PD1653" s="72"/>
      <c r="PE1653" s="72"/>
      <c r="PF1653" s="72"/>
      <c r="PG1653" s="72"/>
      <c r="PH1653" s="72"/>
      <c r="PI1653" s="72"/>
      <c r="PJ1653" s="72"/>
      <c r="PK1653" s="72"/>
      <c r="PL1653" s="72"/>
      <c r="PM1653" s="72"/>
      <c r="PN1653" s="72"/>
      <c r="PO1653" s="72"/>
      <c r="PP1653" s="72"/>
      <c r="PQ1653" s="72"/>
      <c r="PR1653" s="72"/>
      <c r="PS1653" s="72"/>
      <c r="PT1653" s="72"/>
      <c r="PU1653" s="72"/>
      <c r="PV1653" s="72"/>
      <c r="PW1653" s="72"/>
      <c r="PX1653" s="72"/>
      <c r="PY1653" s="72"/>
      <c r="PZ1653" s="72"/>
      <c r="QA1653" s="72"/>
      <c r="QB1653" s="72"/>
      <c r="QC1653" s="72"/>
      <c r="QD1653" s="72"/>
      <c r="QE1653" s="72"/>
      <c r="QF1653" s="72"/>
      <c r="QG1653" s="72"/>
      <c r="QH1653" s="72"/>
      <c r="QI1653" s="72"/>
      <c r="QJ1653" s="72"/>
      <c r="QK1653" s="72"/>
      <c r="QL1653" s="72"/>
      <c r="QM1653" s="72"/>
      <c r="QN1653" s="72"/>
      <c r="QO1653" s="72"/>
      <c r="QP1653" s="72"/>
      <c r="QQ1653" s="72"/>
      <c r="QR1653" s="72"/>
      <c r="QS1653" s="72"/>
      <c r="QT1653" s="72"/>
      <c r="QU1653" s="72"/>
      <c r="QV1653" s="72"/>
      <c r="QW1653" s="72"/>
      <c r="QX1653" s="72"/>
      <c r="QY1653" s="72"/>
      <c r="QZ1653" s="72"/>
      <c r="RA1653" s="72"/>
      <c r="RB1653" s="72"/>
      <c r="RC1653" s="72"/>
      <c r="RD1653" s="72"/>
      <c r="RE1653" s="72"/>
      <c r="RF1653" s="72"/>
      <c r="RG1653" s="72"/>
      <c r="RH1653" s="72"/>
      <c r="RI1653" s="72"/>
      <c r="RJ1653" s="72"/>
      <c r="RK1653" s="72"/>
      <c r="RL1653" s="72"/>
      <c r="RM1653" s="72"/>
      <c r="RN1653" s="72"/>
      <c r="RO1653" s="72"/>
      <c r="RP1653" s="72"/>
      <c r="RQ1653" s="72"/>
      <c r="RR1653" s="72"/>
      <c r="RS1653" s="72"/>
      <c r="RT1653" s="72"/>
      <c r="RU1653" s="72"/>
      <c r="RV1653" s="72"/>
      <c r="RW1653" s="72"/>
      <c r="RX1653" s="72"/>
      <c r="RY1653" s="72"/>
      <c r="RZ1653" s="72"/>
      <c r="SA1653" s="72"/>
      <c r="SB1653" s="72"/>
      <c r="SC1653" s="72"/>
      <c r="SD1653" s="72"/>
      <c r="SE1653" s="72"/>
      <c r="SF1653" s="72"/>
      <c r="SG1653" s="72"/>
      <c r="SH1653" s="72"/>
      <c r="SI1653" s="72"/>
      <c r="SJ1653" s="72"/>
      <c r="SK1653" s="72"/>
      <c r="SL1653" s="72"/>
      <c r="SM1653" s="72"/>
      <c r="SN1653" s="72"/>
      <c r="SO1653" s="72"/>
      <c r="SP1653" s="72"/>
      <c r="SQ1653" s="72"/>
      <c r="SR1653" s="72"/>
      <c r="SS1653" s="72"/>
      <c r="ST1653" s="72"/>
      <c r="SU1653" s="72"/>
      <c r="SV1653" s="72"/>
      <c r="SW1653" s="72"/>
      <c r="SX1653" s="72"/>
      <c r="SY1653" s="72"/>
      <c r="SZ1653" s="72"/>
      <c r="TA1653" s="72"/>
      <c r="TB1653" s="72"/>
      <c r="TC1653" s="72"/>
    </row>
    <row r="1654" spans="1:523" ht="16.5" customHeight="1" x14ac:dyDescent="0.2">
      <c r="A1654" s="20">
        <v>1158</v>
      </c>
      <c r="B1654" s="20" t="s">
        <v>72</v>
      </c>
      <c r="C1654" s="20" t="s">
        <v>847</v>
      </c>
      <c r="D1654" s="20" t="s">
        <v>38</v>
      </c>
      <c r="E1654" s="20" t="s">
        <v>1345</v>
      </c>
      <c r="F1654" s="22" t="s">
        <v>1142</v>
      </c>
      <c r="G1654" s="20" t="s">
        <v>37</v>
      </c>
      <c r="H1654" s="20" t="s">
        <v>35</v>
      </c>
      <c r="I1654" s="20" t="s">
        <v>81</v>
      </c>
      <c r="J1654" s="22" t="s">
        <v>915</v>
      </c>
      <c r="K1654" s="78" t="s">
        <v>95</v>
      </c>
      <c r="L1654" s="20" t="s">
        <v>95</v>
      </c>
      <c r="M1654" s="20" t="s">
        <v>95</v>
      </c>
      <c r="N1654" s="20" t="s">
        <v>95</v>
      </c>
      <c r="O1654" s="20" t="s">
        <v>95</v>
      </c>
      <c r="P1654" s="23">
        <v>1500000</v>
      </c>
      <c r="Q1654" s="24">
        <v>1</v>
      </c>
      <c r="R1654" s="25">
        <v>45658</v>
      </c>
      <c r="S1654" s="78" t="s">
        <v>83</v>
      </c>
      <c r="T1654" s="23">
        <v>18000000</v>
      </c>
      <c r="U1654" s="27" t="s">
        <v>100</v>
      </c>
      <c r="V1654" s="27" t="s">
        <v>100</v>
      </c>
      <c r="W1654" s="72"/>
      <c r="X1654" s="72"/>
      <c r="Y1654" s="72"/>
      <c r="Z1654" s="72"/>
      <c r="AA1654" s="72"/>
      <c r="AB1654" s="72"/>
      <c r="AC1654" s="72"/>
      <c r="AD1654" s="72"/>
      <c r="AE1654" s="72"/>
      <c r="AF1654" s="72"/>
      <c r="AG1654" s="72"/>
      <c r="AH1654" s="72"/>
      <c r="AI1654" s="72"/>
      <c r="AJ1654" s="72"/>
      <c r="AK1654" s="72"/>
      <c r="AL1654" s="72"/>
      <c r="AM1654" s="72"/>
      <c r="AN1654" s="72"/>
      <c r="AO1654" s="72"/>
      <c r="AP1654" s="72"/>
      <c r="AQ1654" s="72"/>
      <c r="AR1654" s="72"/>
      <c r="AS1654" s="72"/>
      <c r="AT1654" s="72"/>
      <c r="AU1654" s="72"/>
      <c r="AV1654" s="72"/>
      <c r="AW1654" s="72"/>
      <c r="AX1654" s="72"/>
      <c r="AY1654" s="72"/>
      <c r="AZ1654" s="72"/>
      <c r="BA1654" s="72"/>
      <c r="BB1654" s="72"/>
      <c r="BC1654" s="72"/>
      <c r="BD1654" s="72"/>
      <c r="BE1654" s="72"/>
      <c r="BF1654" s="72"/>
      <c r="BG1654" s="72"/>
      <c r="BH1654" s="72"/>
      <c r="BI1654" s="72"/>
      <c r="BJ1654" s="72"/>
      <c r="BK1654" s="72"/>
      <c r="BL1654" s="72"/>
      <c r="BM1654" s="72"/>
      <c r="BN1654" s="72"/>
      <c r="BO1654" s="72"/>
      <c r="BP1654" s="72"/>
      <c r="BQ1654" s="72"/>
      <c r="BR1654" s="72"/>
      <c r="BS1654" s="72"/>
      <c r="BT1654" s="72"/>
      <c r="BU1654" s="72"/>
      <c r="BV1654" s="72"/>
      <c r="BW1654" s="72"/>
      <c r="BX1654" s="72"/>
      <c r="BY1654" s="72"/>
      <c r="BZ1654" s="72"/>
      <c r="CA1654" s="72"/>
      <c r="CB1654" s="72"/>
      <c r="CC1654" s="72"/>
      <c r="CD1654" s="72"/>
      <c r="CE1654" s="72"/>
      <c r="CF1654" s="72"/>
      <c r="CG1654" s="72"/>
      <c r="CH1654" s="72"/>
      <c r="CI1654" s="72"/>
      <c r="CJ1654" s="72"/>
      <c r="CK1654" s="72"/>
      <c r="CL1654" s="72"/>
      <c r="CM1654" s="72"/>
      <c r="CN1654" s="72"/>
      <c r="CO1654" s="72"/>
      <c r="CP1654" s="72"/>
      <c r="CQ1654" s="72"/>
      <c r="CR1654" s="72"/>
      <c r="CS1654" s="72"/>
      <c r="CT1654" s="72"/>
      <c r="CU1654" s="72"/>
      <c r="CV1654" s="72"/>
      <c r="CW1654" s="72"/>
      <c r="CX1654" s="72"/>
      <c r="CY1654" s="72"/>
      <c r="CZ1654" s="72"/>
      <c r="DA1654" s="72"/>
      <c r="DB1654" s="72"/>
      <c r="DC1654" s="72"/>
      <c r="DD1654" s="72"/>
      <c r="DE1654" s="72"/>
      <c r="DF1654" s="72"/>
      <c r="DG1654" s="72"/>
      <c r="DH1654" s="72"/>
      <c r="DI1654" s="72"/>
      <c r="DJ1654" s="72"/>
      <c r="DK1654" s="72"/>
      <c r="DL1654" s="72"/>
      <c r="DM1654" s="72"/>
      <c r="DN1654" s="72"/>
      <c r="DO1654" s="72"/>
      <c r="DP1654" s="72"/>
      <c r="DQ1654" s="72"/>
      <c r="DR1654" s="72"/>
      <c r="DS1654" s="72"/>
      <c r="DT1654" s="72"/>
      <c r="DU1654" s="72"/>
      <c r="DV1654" s="72"/>
      <c r="DW1654" s="72"/>
      <c r="DX1654" s="72"/>
      <c r="DY1654" s="72"/>
      <c r="DZ1654" s="72"/>
      <c r="EA1654" s="72"/>
      <c r="EB1654" s="72"/>
      <c r="EC1654" s="72"/>
      <c r="ED1654" s="72"/>
      <c r="EE1654" s="72"/>
      <c r="EF1654" s="72"/>
      <c r="EG1654" s="72"/>
      <c r="EH1654" s="72"/>
      <c r="EI1654" s="72"/>
      <c r="EJ1654" s="72"/>
      <c r="EK1654" s="72"/>
      <c r="EL1654" s="72"/>
      <c r="EM1654" s="72"/>
      <c r="EN1654" s="72"/>
      <c r="EO1654" s="72"/>
      <c r="EP1654" s="72"/>
      <c r="EQ1654" s="72"/>
      <c r="ER1654" s="72"/>
      <c r="ES1654" s="72"/>
      <c r="ET1654" s="72"/>
      <c r="EU1654" s="72"/>
      <c r="EV1654" s="72"/>
      <c r="EW1654" s="72"/>
      <c r="EX1654" s="72"/>
      <c r="EY1654" s="72"/>
      <c r="EZ1654" s="72"/>
      <c r="FA1654" s="72"/>
      <c r="FB1654" s="72"/>
      <c r="FC1654" s="72"/>
      <c r="FD1654" s="72"/>
      <c r="FE1654" s="72"/>
      <c r="FF1654" s="72"/>
      <c r="FG1654" s="72"/>
      <c r="FH1654" s="72"/>
      <c r="FI1654" s="72"/>
      <c r="FJ1654" s="72"/>
      <c r="FK1654" s="72"/>
      <c r="FL1654" s="72"/>
      <c r="FM1654" s="72"/>
      <c r="FN1654" s="72"/>
      <c r="FO1654" s="72"/>
      <c r="FP1654" s="72"/>
      <c r="FQ1654" s="72"/>
      <c r="FR1654" s="72"/>
      <c r="FS1654" s="72"/>
      <c r="FT1654" s="72"/>
      <c r="FU1654" s="72"/>
      <c r="FV1654" s="72"/>
      <c r="FW1654" s="72"/>
      <c r="FX1654" s="72"/>
      <c r="FY1654" s="72"/>
      <c r="FZ1654" s="72"/>
      <c r="GA1654" s="72"/>
      <c r="GB1654" s="72"/>
      <c r="GC1654" s="72"/>
      <c r="GD1654" s="72"/>
      <c r="GE1654" s="72"/>
      <c r="GF1654" s="72"/>
      <c r="GG1654" s="72"/>
      <c r="GH1654" s="72"/>
      <c r="GI1654" s="72"/>
      <c r="GJ1654" s="72"/>
      <c r="GK1654" s="72"/>
      <c r="GL1654" s="72"/>
      <c r="GM1654" s="72"/>
      <c r="GN1654" s="72"/>
      <c r="GO1654" s="72"/>
      <c r="GP1654" s="72"/>
      <c r="GQ1654" s="72"/>
      <c r="GR1654" s="72"/>
      <c r="GS1654" s="72"/>
      <c r="GT1654" s="72"/>
      <c r="GU1654" s="72"/>
      <c r="GV1654" s="72"/>
      <c r="GW1654" s="72"/>
      <c r="GX1654" s="72"/>
      <c r="GY1654" s="72"/>
      <c r="GZ1654" s="72"/>
      <c r="HA1654" s="72"/>
      <c r="HB1654" s="72"/>
      <c r="HC1654" s="72"/>
      <c r="HD1654" s="72"/>
      <c r="HE1654" s="72"/>
      <c r="HF1654" s="72"/>
      <c r="HG1654" s="72"/>
      <c r="HH1654" s="72"/>
      <c r="HI1654" s="72"/>
      <c r="HJ1654" s="72"/>
      <c r="HK1654" s="72"/>
      <c r="HL1654" s="72"/>
      <c r="HM1654" s="72"/>
      <c r="HN1654" s="72"/>
      <c r="HO1654" s="72"/>
      <c r="HP1654" s="72"/>
      <c r="HQ1654" s="72"/>
      <c r="HR1654" s="72"/>
      <c r="HS1654" s="72"/>
      <c r="HT1654" s="72"/>
      <c r="HU1654" s="72"/>
      <c r="HV1654" s="72"/>
      <c r="HW1654" s="72"/>
      <c r="HX1654" s="72"/>
      <c r="HY1654" s="72"/>
      <c r="HZ1654" s="72"/>
      <c r="IA1654" s="72"/>
      <c r="IB1654" s="72"/>
      <c r="IC1654" s="72"/>
      <c r="ID1654" s="72"/>
      <c r="IE1654" s="72"/>
      <c r="IF1654" s="72"/>
      <c r="IG1654" s="72"/>
      <c r="IH1654" s="72"/>
      <c r="II1654" s="72"/>
      <c r="IJ1654" s="72"/>
      <c r="IK1654" s="72"/>
      <c r="IL1654" s="72"/>
      <c r="IM1654" s="72"/>
      <c r="IN1654" s="72"/>
      <c r="IO1654" s="72"/>
      <c r="IP1654" s="72"/>
      <c r="IQ1654" s="72"/>
      <c r="IR1654" s="72"/>
      <c r="IS1654" s="72"/>
      <c r="IT1654" s="72"/>
      <c r="IU1654" s="72"/>
      <c r="IV1654" s="72"/>
      <c r="IW1654" s="72"/>
      <c r="IX1654" s="72"/>
      <c r="IY1654" s="72"/>
      <c r="IZ1654" s="72"/>
      <c r="JA1654" s="72"/>
      <c r="JB1654" s="72"/>
      <c r="JC1654" s="72"/>
      <c r="JD1654" s="72"/>
      <c r="JE1654" s="72"/>
      <c r="JF1654" s="72"/>
      <c r="JG1654" s="72"/>
      <c r="JH1654" s="72"/>
      <c r="JI1654" s="72"/>
      <c r="JJ1654" s="72"/>
      <c r="JK1654" s="72"/>
      <c r="JL1654" s="72"/>
      <c r="JM1654" s="72"/>
      <c r="JN1654" s="72"/>
      <c r="JO1654" s="72"/>
      <c r="JP1654" s="72"/>
      <c r="JQ1654" s="72"/>
      <c r="JR1654" s="72"/>
      <c r="JS1654" s="72"/>
      <c r="JT1654" s="72"/>
      <c r="JU1654" s="72"/>
      <c r="JV1654" s="72"/>
      <c r="JW1654" s="72"/>
      <c r="JX1654" s="72"/>
      <c r="JY1654" s="72"/>
      <c r="JZ1654" s="72"/>
      <c r="KA1654" s="72"/>
      <c r="KB1654" s="72"/>
      <c r="KC1654" s="72"/>
      <c r="KD1654" s="72"/>
      <c r="KE1654" s="72"/>
      <c r="KF1654" s="72"/>
      <c r="KG1654" s="72"/>
      <c r="KH1654" s="72"/>
      <c r="KI1654" s="72"/>
      <c r="KJ1654" s="72"/>
      <c r="KK1654" s="72"/>
      <c r="KL1654" s="72"/>
      <c r="KM1654" s="72"/>
      <c r="KN1654" s="72"/>
      <c r="KO1654" s="72"/>
      <c r="KP1654" s="72"/>
      <c r="KQ1654" s="72"/>
      <c r="KR1654" s="72"/>
      <c r="KS1654" s="72"/>
      <c r="KT1654" s="72"/>
      <c r="KU1654" s="72"/>
      <c r="KV1654" s="72"/>
      <c r="KW1654" s="72"/>
      <c r="KX1654" s="72"/>
      <c r="KY1654" s="72"/>
      <c r="KZ1654" s="72"/>
      <c r="LA1654" s="72"/>
      <c r="LB1654" s="72"/>
      <c r="LC1654" s="72"/>
      <c r="LD1654" s="72"/>
      <c r="LE1654" s="72"/>
      <c r="LF1654" s="72"/>
      <c r="LG1654" s="72"/>
      <c r="LH1654" s="72"/>
      <c r="LI1654" s="72"/>
      <c r="LJ1654" s="72"/>
      <c r="LK1654" s="72"/>
      <c r="LL1654" s="72"/>
      <c r="LM1654" s="72"/>
      <c r="LN1654" s="72"/>
      <c r="LO1654" s="72"/>
      <c r="LP1654" s="72"/>
      <c r="LQ1654" s="72"/>
      <c r="LR1654" s="72"/>
      <c r="LS1654" s="72"/>
      <c r="LT1654" s="72"/>
      <c r="LU1654" s="72"/>
      <c r="LV1654" s="72"/>
      <c r="LW1654" s="72"/>
      <c r="LX1654" s="72"/>
      <c r="LY1654" s="72"/>
      <c r="LZ1654" s="72"/>
      <c r="MA1654" s="72"/>
      <c r="MB1654" s="72"/>
      <c r="MC1654" s="72"/>
      <c r="MD1654" s="72"/>
      <c r="ME1654" s="72"/>
      <c r="MF1654" s="72"/>
      <c r="MG1654" s="72"/>
      <c r="MH1654" s="72"/>
      <c r="MI1654" s="72"/>
      <c r="MJ1654" s="72"/>
      <c r="MK1654" s="72"/>
      <c r="ML1654" s="72"/>
      <c r="MM1654" s="72"/>
      <c r="MN1654" s="72"/>
      <c r="MO1654" s="72"/>
      <c r="MP1654" s="72"/>
      <c r="MQ1654" s="72"/>
      <c r="MR1654" s="72"/>
      <c r="MS1654" s="72"/>
      <c r="MT1654" s="72"/>
      <c r="MU1654" s="72"/>
      <c r="MV1654" s="72"/>
      <c r="MW1654" s="72"/>
      <c r="MX1654" s="72"/>
      <c r="MY1654" s="72"/>
      <c r="MZ1654" s="72"/>
      <c r="NA1654" s="72"/>
      <c r="NB1654" s="72"/>
      <c r="NC1654" s="72"/>
      <c r="ND1654" s="72"/>
      <c r="NE1654" s="72"/>
      <c r="NF1654" s="72"/>
      <c r="NG1654" s="72"/>
      <c r="NH1654" s="72"/>
      <c r="NI1654" s="72"/>
      <c r="NJ1654" s="72"/>
      <c r="NK1654" s="72"/>
      <c r="NL1654" s="72"/>
      <c r="NM1654" s="72"/>
      <c r="NN1654" s="72"/>
      <c r="NO1654" s="72"/>
      <c r="NP1654" s="72"/>
      <c r="NQ1654" s="72"/>
      <c r="NR1654" s="72"/>
      <c r="NS1654" s="72"/>
      <c r="NT1654" s="72"/>
      <c r="NU1654" s="72"/>
      <c r="NV1654" s="72"/>
      <c r="NW1654" s="72"/>
      <c r="NX1654" s="72"/>
      <c r="NY1654" s="72"/>
      <c r="NZ1654" s="72"/>
      <c r="OA1654" s="72"/>
      <c r="OB1654" s="72"/>
      <c r="OC1654" s="72"/>
      <c r="OD1654" s="72"/>
      <c r="OE1654" s="72"/>
      <c r="OF1654" s="72"/>
      <c r="OG1654" s="72"/>
      <c r="OH1654" s="72"/>
      <c r="OI1654" s="72"/>
      <c r="OJ1654" s="72"/>
      <c r="OK1654" s="72"/>
      <c r="OL1654" s="72"/>
      <c r="OM1654" s="72"/>
      <c r="ON1654" s="72"/>
      <c r="OO1654" s="72"/>
      <c r="OP1654" s="72"/>
      <c r="OQ1654" s="72"/>
      <c r="OR1654" s="72"/>
      <c r="OS1654" s="72"/>
      <c r="OT1654" s="72"/>
      <c r="OU1654" s="72"/>
      <c r="OV1654" s="72"/>
      <c r="OW1654" s="72"/>
      <c r="OX1654" s="72"/>
      <c r="OY1654" s="72"/>
      <c r="OZ1654" s="72"/>
      <c r="PA1654" s="72"/>
      <c r="PB1654" s="72"/>
      <c r="PC1654" s="72"/>
      <c r="PD1654" s="72"/>
      <c r="PE1654" s="72"/>
      <c r="PF1654" s="72"/>
      <c r="PG1654" s="72"/>
      <c r="PH1654" s="72"/>
      <c r="PI1654" s="72"/>
      <c r="PJ1654" s="72"/>
      <c r="PK1654" s="72"/>
      <c r="PL1654" s="72"/>
      <c r="PM1654" s="72"/>
      <c r="PN1654" s="72"/>
      <c r="PO1654" s="72"/>
      <c r="PP1654" s="72"/>
      <c r="PQ1654" s="72"/>
      <c r="PR1654" s="72"/>
      <c r="PS1654" s="72"/>
      <c r="PT1654" s="72"/>
      <c r="PU1654" s="72"/>
      <c r="PV1654" s="72"/>
      <c r="PW1654" s="72"/>
      <c r="PX1654" s="72"/>
      <c r="PY1654" s="72"/>
      <c r="PZ1654" s="72"/>
      <c r="QA1654" s="72"/>
      <c r="QB1654" s="72"/>
      <c r="QC1654" s="72"/>
      <c r="QD1654" s="72"/>
      <c r="QE1654" s="72"/>
      <c r="QF1654" s="72"/>
      <c r="QG1654" s="72"/>
      <c r="QH1654" s="72"/>
      <c r="QI1654" s="72"/>
      <c r="QJ1654" s="72"/>
      <c r="QK1654" s="72"/>
      <c r="QL1654" s="72"/>
      <c r="QM1654" s="72"/>
      <c r="QN1654" s="72"/>
      <c r="QO1654" s="72"/>
      <c r="QP1654" s="72"/>
      <c r="QQ1654" s="72"/>
      <c r="QR1654" s="72"/>
      <c r="QS1654" s="72"/>
      <c r="QT1654" s="72"/>
      <c r="QU1654" s="72"/>
      <c r="QV1654" s="72"/>
      <c r="QW1654" s="72"/>
      <c r="QX1654" s="72"/>
      <c r="QY1654" s="72"/>
      <c r="QZ1654" s="72"/>
      <c r="RA1654" s="72"/>
      <c r="RB1654" s="72"/>
      <c r="RC1654" s="72"/>
      <c r="RD1654" s="72"/>
      <c r="RE1654" s="72"/>
      <c r="RF1654" s="72"/>
      <c r="RG1654" s="72"/>
      <c r="RH1654" s="72"/>
      <c r="RI1654" s="72"/>
      <c r="RJ1654" s="72"/>
      <c r="RK1654" s="72"/>
      <c r="RL1654" s="72"/>
      <c r="RM1654" s="72"/>
      <c r="RN1654" s="72"/>
      <c r="RO1654" s="72"/>
      <c r="RP1654" s="72"/>
      <c r="RQ1654" s="72"/>
      <c r="RR1654" s="72"/>
      <c r="RS1654" s="72"/>
      <c r="RT1654" s="72"/>
      <c r="RU1654" s="72"/>
      <c r="RV1654" s="72"/>
      <c r="RW1654" s="72"/>
      <c r="RX1654" s="72"/>
      <c r="RY1654" s="72"/>
      <c r="RZ1654" s="72"/>
      <c r="SA1654" s="72"/>
      <c r="SB1654" s="72"/>
      <c r="SC1654" s="72"/>
      <c r="SD1654" s="72"/>
      <c r="SE1654" s="72"/>
      <c r="SF1654" s="72"/>
      <c r="SG1654" s="72"/>
      <c r="SH1654" s="72"/>
      <c r="SI1654" s="72"/>
      <c r="SJ1654" s="72"/>
      <c r="SK1654" s="72"/>
      <c r="SL1654" s="72"/>
      <c r="SM1654" s="72"/>
      <c r="SN1654" s="72"/>
      <c r="SO1654" s="72"/>
      <c r="SP1654" s="72"/>
      <c r="SQ1654" s="72"/>
      <c r="SR1654" s="72"/>
      <c r="SS1654" s="72"/>
      <c r="ST1654" s="72"/>
      <c r="SU1654" s="72"/>
      <c r="SV1654" s="72"/>
      <c r="SW1654" s="72"/>
      <c r="SX1654" s="72"/>
      <c r="SY1654" s="72"/>
      <c r="SZ1654" s="72"/>
      <c r="TA1654" s="72"/>
      <c r="TB1654" s="72"/>
      <c r="TC1654" s="72"/>
    </row>
    <row r="1655" spans="1:523" ht="16.5" customHeight="1" x14ac:dyDescent="0.2">
      <c r="A1655" s="20">
        <v>1159</v>
      </c>
      <c r="B1655" s="20" t="s">
        <v>72</v>
      </c>
      <c r="C1655" s="20" t="s">
        <v>218</v>
      </c>
      <c r="D1655" s="20" t="s">
        <v>38</v>
      </c>
      <c r="E1655" s="20" t="s">
        <v>1347</v>
      </c>
      <c r="F1655" s="22" t="s">
        <v>383</v>
      </c>
      <c r="G1655" s="20" t="s">
        <v>37</v>
      </c>
      <c r="H1655" s="20" t="s">
        <v>154</v>
      </c>
      <c r="I1655" s="20" t="s">
        <v>81</v>
      </c>
      <c r="J1655" s="22" t="s">
        <v>915</v>
      </c>
      <c r="K1655" s="20" t="s">
        <v>95</v>
      </c>
      <c r="L1655" s="84" t="s">
        <v>95</v>
      </c>
      <c r="M1655" s="20" t="s">
        <v>95</v>
      </c>
      <c r="N1655" s="8" t="s">
        <v>95</v>
      </c>
      <c r="O1655" s="20" t="s">
        <v>95</v>
      </c>
      <c r="P1655" s="23">
        <v>1300000</v>
      </c>
      <c r="Q1655" s="24">
        <v>1</v>
      </c>
      <c r="R1655" s="25">
        <v>45658</v>
      </c>
      <c r="S1655" s="20" t="s">
        <v>83</v>
      </c>
      <c r="T1655" s="23">
        <v>15600000</v>
      </c>
      <c r="U1655" s="27" t="s">
        <v>100</v>
      </c>
      <c r="V1655" s="27" t="s">
        <v>100</v>
      </c>
      <c r="W1655" s="72"/>
      <c r="X1655" s="72"/>
      <c r="Y1655" s="72"/>
      <c r="Z1655" s="72"/>
      <c r="AA1655" s="72"/>
      <c r="AB1655" s="72"/>
      <c r="AC1655" s="72"/>
      <c r="AD1655" s="72"/>
      <c r="AE1655" s="72"/>
      <c r="AF1655" s="72"/>
      <c r="AG1655" s="72"/>
      <c r="AH1655" s="72"/>
      <c r="AI1655" s="72"/>
      <c r="AJ1655" s="72"/>
      <c r="AK1655" s="72"/>
      <c r="AL1655" s="72"/>
      <c r="AM1655" s="72"/>
      <c r="AN1655" s="72"/>
      <c r="AO1655" s="72"/>
      <c r="AP1655" s="72"/>
      <c r="AQ1655" s="72"/>
      <c r="AR1655" s="72"/>
      <c r="AS1655" s="72"/>
      <c r="AT1655" s="72"/>
      <c r="AU1655" s="72"/>
      <c r="AV1655" s="72"/>
      <c r="AW1655" s="72"/>
      <c r="AX1655" s="72"/>
      <c r="AY1655" s="72"/>
      <c r="AZ1655" s="72"/>
      <c r="BA1655" s="72"/>
      <c r="BB1655" s="72"/>
      <c r="BC1655" s="72"/>
      <c r="BD1655" s="72"/>
      <c r="BE1655" s="72"/>
      <c r="BF1655" s="72"/>
      <c r="BG1655" s="72"/>
      <c r="BH1655" s="72"/>
      <c r="BI1655" s="72"/>
      <c r="BJ1655" s="72"/>
      <c r="BK1655" s="72"/>
      <c r="BL1655" s="72"/>
      <c r="BM1655" s="72"/>
      <c r="BN1655" s="72"/>
      <c r="BO1655" s="72"/>
      <c r="BP1655" s="72"/>
      <c r="BQ1655" s="72"/>
      <c r="BR1655" s="72"/>
      <c r="BS1655" s="72"/>
      <c r="BT1655" s="72"/>
      <c r="BU1655" s="72"/>
      <c r="BV1655" s="72"/>
      <c r="BW1655" s="72"/>
      <c r="BX1655" s="72"/>
      <c r="BY1655" s="72"/>
      <c r="BZ1655" s="72"/>
      <c r="CA1655" s="72"/>
      <c r="CB1655" s="72"/>
      <c r="CC1655" s="72"/>
      <c r="CD1655" s="72"/>
      <c r="CE1655" s="72"/>
      <c r="CF1655" s="72"/>
      <c r="CG1655" s="72"/>
      <c r="CH1655" s="72"/>
      <c r="CI1655" s="72"/>
      <c r="CJ1655" s="72"/>
      <c r="CK1655" s="72"/>
      <c r="CL1655" s="72"/>
      <c r="CM1655" s="72"/>
      <c r="CN1655" s="72"/>
      <c r="CO1655" s="72"/>
      <c r="CP1655" s="72"/>
      <c r="CQ1655" s="72"/>
      <c r="CR1655" s="72"/>
      <c r="CS1655" s="72"/>
      <c r="CT1655" s="72"/>
      <c r="CU1655" s="72"/>
      <c r="CV1655" s="72"/>
      <c r="CW1655" s="72"/>
      <c r="CX1655" s="72"/>
      <c r="CY1655" s="72"/>
      <c r="CZ1655" s="72"/>
      <c r="DA1655" s="72"/>
      <c r="DB1655" s="72"/>
      <c r="DC1655" s="72"/>
      <c r="DD1655" s="72"/>
      <c r="DE1655" s="72"/>
      <c r="DF1655" s="72"/>
      <c r="DG1655" s="72"/>
      <c r="DH1655" s="72"/>
      <c r="DI1655" s="72"/>
      <c r="DJ1655" s="72"/>
      <c r="DK1655" s="72"/>
      <c r="DL1655" s="72"/>
      <c r="DM1655" s="72"/>
      <c r="DN1655" s="72"/>
      <c r="DO1655" s="72"/>
      <c r="DP1655" s="72"/>
      <c r="DQ1655" s="72"/>
      <c r="DR1655" s="72"/>
      <c r="DS1655" s="72"/>
      <c r="DT1655" s="72"/>
      <c r="DU1655" s="72"/>
      <c r="DV1655" s="72"/>
      <c r="DW1655" s="72"/>
      <c r="DX1655" s="72"/>
      <c r="DY1655" s="72"/>
      <c r="DZ1655" s="72"/>
      <c r="EA1655" s="72"/>
      <c r="EB1655" s="72"/>
      <c r="EC1655" s="72"/>
      <c r="ED1655" s="72"/>
      <c r="EE1655" s="72"/>
      <c r="EF1655" s="72"/>
      <c r="EG1655" s="72"/>
      <c r="EH1655" s="72"/>
      <c r="EI1655" s="72"/>
      <c r="EJ1655" s="72"/>
      <c r="EK1655" s="72"/>
      <c r="EL1655" s="72"/>
      <c r="EM1655" s="72"/>
      <c r="EN1655" s="72"/>
      <c r="EO1655" s="72"/>
      <c r="EP1655" s="72"/>
      <c r="EQ1655" s="72"/>
      <c r="ER1655" s="72"/>
      <c r="ES1655" s="72"/>
      <c r="ET1655" s="72"/>
      <c r="EU1655" s="72"/>
      <c r="EV1655" s="72"/>
      <c r="EW1655" s="72"/>
      <c r="EX1655" s="72"/>
      <c r="EY1655" s="72"/>
      <c r="EZ1655" s="72"/>
      <c r="FA1655" s="72"/>
      <c r="FB1655" s="72"/>
      <c r="FC1655" s="72"/>
      <c r="FD1655" s="72"/>
      <c r="FE1655" s="72"/>
      <c r="FF1655" s="72"/>
      <c r="FG1655" s="72"/>
      <c r="FH1655" s="72"/>
      <c r="FI1655" s="72"/>
      <c r="FJ1655" s="72"/>
      <c r="FK1655" s="72"/>
      <c r="FL1655" s="72"/>
      <c r="FM1655" s="72"/>
      <c r="FN1655" s="72"/>
      <c r="FO1655" s="72"/>
      <c r="FP1655" s="72"/>
      <c r="FQ1655" s="72"/>
      <c r="FR1655" s="72"/>
      <c r="FS1655" s="72"/>
      <c r="FT1655" s="72"/>
      <c r="FU1655" s="72"/>
      <c r="FV1655" s="72"/>
      <c r="FW1655" s="72"/>
      <c r="FX1655" s="72"/>
      <c r="FY1655" s="72"/>
      <c r="FZ1655" s="72"/>
      <c r="GA1655" s="72"/>
      <c r="GB1655" s="72"/>
      <c r="GC1655" s="72"/>
      <c r="GD1655" s="72"/>
      <c r="GE1655" s="72"/>
      <c r="GF1655" s="72"/>
      <c r="GG1655" s="72"/>
      <c r="GH1655" s="72"/>
      <c r="GI1655" s="72"/>
      <c r="GJ1655" s="72"/>
      <c r="GK1655" s="72"/>
      <c r="GL1655" s="72"/>
      <c r="GM1655" s="72"/>
      <c r="GN1655" s="72"/>
      <c r="GO1655" s="72"/>
      <c r="GP1655" s="72"/>
      <c r="GQ1655" s="72"/>
      <c r="GR1655" s="72"/>
      <c r="GS1655" s="72"/>
      <c r="GT1655" s="72"/>
      <c r="GU1655" s="72"/>
      <c r="GV1655" s="72"/>
      <c r="GW1655" s="72"/>
      <c r="GX1655" s="72"/>
      <c r="GY1655" s="72"/>
      <c r="GZ1655" s="72"/>
      <c r="HA1655" s="72"/>
      <c r="HB1655" s="72"/>
      <c r="HC1655" s="72"/>
      <c r="HD1655" s="72"/>
      <c r="HE1655" s="72"/>
      <c r="HF1655" s="72"/>
      <c r="HG1655" s="72"/>
      <c r="HH1655" s="72"/>
      <c r="HI1655" s="72"/>
      <c r="HJ1655" s="72"/>
      <c r="HK1655" s="72"/>
      <c r="HL1655" s="72"/>
      <c r="HM1655" s="72"/>
      <c r="HN1655" s="72"/>
      <c r="HO1655" s="72"/>
      <c r="HP1655" s="72"/>
      <c r="HQ1655" s="72"/>
      <c r="HR1655" s="72"/>
      <c r="HS1655" s="72"/>
      <c r="HT1655" s="72"/>
      <c r="HU1655" s="72"/>
      <c r="HV1655" s="72"/>
      <c r="HW1655" s="72"/>
      <c r="HX1655" s="72"/>
      <c r="HY1655" s="72"/>
      <c r="HZ1655" s="72"/>
      <c r="IA1655" s="72"/>
      <c r="IB1655" s="72"/>
      <c r="IC1655" s="72"/>
      <c r="ID1655" s="72"/>
      <c r="IE1655" s="72"/>
      <c r="IF1655" s="72"/>
      <c r="IG1655" s="72"/>
      <c r="IH1655" s="72"/>
      <c r="II1655" s="72"/>
      <c r="IJ1655" s="72"/>
      <c r="IK1655" s="72"/>
      <c r="IL1655" s="72"/>
      <c r="IM1655" s="72"/>
      <c r="IN1655" s="72"/>
      <c r="IO1655" s="72"/>
      <c r="IP1655" s="72"/>
      <c r="IQ1655" s="72"/>
      <c r="IR1655" s="72"/>
      <c r="IS1655" s="72"/>
      <c r="IT1655" s="72"/>
      <c r="IU1655" s="72"/>
      <c r="IV1655" s="72"/>
      <c r="IW1655" s="72"/>
      <c r="IX1655" s="72"/>
      <c r="IY1655" s="72"/>
      <c r="IZ1655" s="72"/>
      <c r="JA1655" s="72"/>
      <c r="JB1655" s="72"/>
      <c r="JC1655" s="72"/>
      <c r="JD1655" s="72"/>
      <c r="JE1655" s="72"/>
      <c r="JF1655" s="72"/>
      <c r="JG1655" s="72"/>
      <c r="JH1655" s="72"/>
      <c r="JI1655" s="72"/>
      <c r="JJ1655" s="72"/>
      <c r="JK1655" s="72"/>
      <c r="JL1655" s="72"/>
      <c r="JM1655" s="72"/>
      <c r="JN1655" s="72"/>
      <c r="JO1655" s="72"/>
      <c r="JP1655" s="72"/>
      <c r="JQ1655" s="72"/>
      <c r="JR1655" s="72"/>
      <c r="JS1655" s="72"/>
      <c r="JT1655" s="72"/>
      <c r="JU1655" s="72"/>
      <c r="JV1655" s="72"/>
      <c r="JW1655" s="72"/>
      <c r="JX1655" s="72"/>
      <c r="JY1655" s="72"/>
      <c r="JZ1655" s="72"/>
      <c r="KA1655" s="72"/>
      <c r="KB1655" s="72"/>
      <c r="KC1655" s="72"/>
      <c r="KD1655" s="72"/>
      <c r="KE1655" s="72"/>
      <c r="KF1655" s="72"/>
      <c r="KG1655" s="72"/>
      <c r="KH1655" s="72"/>
      <c r="KI1655" s="72"/>
      <c r="KJ1655" s="72"/>
      <c r="KK1655" s="72"/>
      <c r="KL1655" s="72"/>
      <c r="KM1655" s="72"/>
      <c r="KN1655" s="72"/>
      <c r="KO1655" s="72"/>
      <c r="KP1655" s="72"/>
      <c r="KQ1655" s="72"/>
      <c r="KR1655" s="72"/>
      <c r="KS1655" s="72"/>
      <c r="KT1655" s="72"/>
      <c r="KU1655" s="72"/>
      <c r="KV1655" s="72"/>
      <c r="KW1655" s="72"/>
      <c r="KX1655" s="72"/>
      <c r="KY1655" s="72"/>
      <c r="KZ1655" s="72"/>
      <c r="LA1655" s="72"/>
      <c r="LB1655" s="72"/>
      <c r="LC1655" s="72"/>
      <c r="LD1655" s="72"/>
      <c r="LE1655" s="72"/>
      <c r="LF1655" s="72"/>
      <c r="LG1655" s="72"/>
      <c r="LH1655" s="72"/>
      <c r="LI1655" s="72"/>
      <c r="LJ1655" s="72"/>
      <c r="LK1655" s="72"/>
      <c r="LL1655" s="72"/>
      <c r="LM1655" s="72"/>
      <c r="LN1655" s="72"/>
      <c r="LO1655" s="72"/>
      <c r="LP1655" s="72"/>
      <c r="LQ1655" s="72"/>
      <c r="LR1655" s="72"/>
      <c r="LS1655" s="72"/>
      <c r="LT1655" s="72"/>
      <c r="LU1655" s="72"/>
      <c r="LV1655" s="72"/>
      <c r="LW1655" s="72"/>
      <c r="LX1655" s="72"/>
      <c r="LY1655" s="72"/>
      <c r="LZ1655" s="72"/>
      <c r="MA1655" s="72"/>
      <c r="MB1655" s="72"/>
      <c r="MC1655" s="72"/>
      <c r="MD1655" s="72"/>
      <c r="ME1655" s="72"/>
      <c r="MF1655" s="72"/>
      <c r="MG1655" s="72"/>
      <c r="MH1655" s="72"/>
      <c r="MI1655" s="72"/>
      <c r="MJ1655" s="72"/>
      <c r="MK1655" s="72"/>
      <c r="ML1655" s="72"/>
      <c r="MM1655" s="72"/>
      <c r="MN1655" s="72"/>
      <c r="MO1655" s="72"/>
      <c r="MP1655" s="72"/>
      <c r="MQ1655" s="72"/>
      <c r="MR1655" s="72"/>
      <c r="MS1655" s="72"/>
      <c r="MT1655" s="72"/>
      <c r="MU1655" s="72"/>
      <c r="MV1655" s="72"/>
      <c r="MW1655" s="72"/>
      <c r="MX1655" s="72"/>
      <c r="MY1655" s="72"/>
      <c r="MZ1655" s="72"/>
      <c r="NA1655" s="72"/>
      <c r="NB1655" s="72"/>
      <c r="NC1655" s="72"/>
      <c r="ND1655" s="72"/>
      <c r="NE1655" s="72"/>
      <c r="NF1655" s="72"/>
      <c r="NG1655" s="72"/>
      <c r="NH1655" s="72"/>
      <c r="NI1655" s="72"/>
      <c r="NJ1655" s="72"/>
      <c r="NK1655" s="72"/>
      <c r="NL1655" s="72"/>
      <c r="NM1655" s="72"/>
      <c r="NN1655" s="72"/>
      <c r="NO1655" s="72"/>
      <c r="NP1655" s="72"/>
      <c r="NQ1655" s="72"/>
      <c r="NR1655" s="72"/>
      <c r="NS1655" s="72"/>
      <c r="NT1655" s="72"/>
      <c r="NU1655" s="72"/>
      <c r="NV1655" s="72"/>
      <c r="NW1655" s="72"/>
      <c r="NX1655" s="72"/>
      <c r="NY1655" s="72"/>
      <c r="NZ1655" s="72"/>
      <c r="OA1655" s="72"/>
      <c r="OB1655" s="72"/>
      <c r="OC1655" s="72"/>
      <c r="OD1655" s="72"/>
      <c r="OE1655" s="72"/>
      <c r="OF1655" s="72"/>
      <c r="OG1655" s="72"/>
      <c r="OH1655" s="72"/>
      <c r="OI1655" s="72"/>
      <c r="OJ1655" s="72"/>
      <c r="OK1655" s="72"/>
      <c r="OL1655" s="72"/>
      <c r="OM1655" s="72"/>
      <c r="ON1655" s="72"/>
      <c r="OO1655" s="72"/>
      <c r="OP1655" s="72"/>
      <c r="OQ1655" s="72"/>
      <c r="OR1655" s="72"/>
      <c r="OS1655" s="72"/>
      <c r="OT1655" s="72"/>
      <c r="OU1655" s="72"/>
      <c r="OV1655" s="72"/>
      <c r="OW1655" s="72"/>
      <c r="OX1655" s="72"/>
      <c r="OY1655" s="72"/>
      <c r="OZ1655" s="72"/>
      <c r="PA1655" s="72"/>
      <c r="PB1655" s="72"/>
      <c r="PC1655" s="72"/>
      <c r="PD1655" s="72"/>
      <c r="PE1655" s="72"/>
      <c r="PF1655" s="72"/>
      <c r="PG1655" s="72"/>
      <c r="PH1655" s="72"/>
      <c r="PI1655" s="72"/>
      <c r="PJ1655" s="72"/>
      <c r="PK1655" s="72"/>
      <c r="PL1655" s="72"/>
      <c r="PM1655" s="72"/>
      <c r="PN1655" s="72"/>
      <c r="PO1655" s="72"/>
      <c r="PP1655" s="72"/>
      <c r="PQ1655" s="72"/>
      <c r="PR1655" s="72"/>
      <c r="PS1655" s="72"/>
      <c r="PT1655" s="72"/>
      <c r="PU1655" s="72"/>
      <c r="PV1655" s="72"/>
      <c r="PW1655" s="72"/>
      <c r="PX1655" s="72"/>
      <c r="PY1655" s="72"/>
      <c r="PZ1655" s="72"/>
      <c r="QA1655" s="72"/>
      <c r="QB1655" s="72"/>
      <c r="QC1655" s="72"/>
      <c r="QD1655" s="72"/>
      <c r="QE1655" s="72"/>
      <c r="QF1655" s="72"/>
      <c r="QG1655" s="72"/>
      <c r="QH1655" s="72"/>
      <c r="QI1655" s="72"/>
      <c r="QJ1655" s="72"/>
      <c r="QK1655" s="72"/>
      <c r="QL1655" s="72"/>
      <c r="QM1655" s="72"/>
      <c r="QN1655" s="72"/>
      <c r="QO1655" s="72"/>
      <c r="QP1655" s="72"/>
      <c r="QQ1655" s="72"/>
      <c r="QR1655" s="72"/>
      <c r="QS1655" s="72"/>
      <c r="QT1655" s="72"/>
      <c r="QU1655" s="72"/>
      <c r="QV1655" s="72"/>
      <c r="QW1655" s="72"/>
      <c r="QX1655" s="72"/>
      <c r="QY1655" s="72"/>
      <c r="QZ1655" s="72"/>
      <c r="RA1655" s="72"/>
      <c r="RB1655" s="72"/>
      <c r="RC1655" s="72"/>
      <c r="RD1655" s="72"/>
      <c r="RE1655" s="72"/>
      <c r="RF1655" s="72"/>
      <c r="RG1655" s="72"/>
      <c r="RH1655" s="72"/>
      <c r="RI1655" s="72"/>
      <c r="RJ1655" s="72"/>
      <c r="RK1655" s="72"/>
      <c r="RL1655" s="72"/>
      <c r="RM1655" s="72"/>
      <c r="RN1655" s="72"/>
      <c r="RO1655" s="72"/>
      <c r="RP1655" s="72"/>
      <c r="RQ1655" s="72"/>
      <c r="RR1655" s="72"/>
      <c r="RS1655" s="72"/>
      <c r="RT1655" s="72"/>
      <c r="RU1655" s="72"/>
      <c r="RV1655" s="72"/>
      <c r="RW1655" s="72"/>
      <c r="RX1655" s="72"/>
      <c r="RY1655" s="72"/>
      <c r="RZ1655" s="72"/>
      <c r="SA1655" s="72"/>
      <c r="SB1655" s="72"/>
      <c r="SC1655" s="72"/>
      <c r="SD1655" s="72"/>
      <c r="SE1655" s="72"/>
      <c r="SF1655" s="72"/>
      <c r="SG1655" s="72"/>
      <c r="SH1655" s="72"/>
      <c r="SI1655" s="72"/>
      <c r="SJ1655" s="72"/>
      <c r="SK1655" s="72"/>
      <c r="SL1655" s="72"/>
      <c r="SM1655" s="72"/>
      <c r="SN1655" s="72"/>
      <c r="SO1655" s="72"/>
      <c r="SP1655" s="72"/>
      <c r="SQ1655" s="72"/>
      <c r="SR1655" s="72"/>
      <c r="SS1655" s="72"/>
      <c r="ST1655" s="72"/>
      <c r="SU1655" s="72"/>
      <c r="SV1655" s="72"/>
      <c r="SW1655" s="72"/>
      <c r="SX1655" s="72"/>
      <c r="SY1655" s="72"/>
      <c r="SZ1655" s="72"/>
      <c r="TA1655" s="72"/>
      <c r="TB1655" s="72"/>
      <c r="TC1655" s="72"/>
    </row>
    <row r="1656" spans="1:523" ht="16.5" customHeight="1" x14ac:dyDescent="0.2">
      <c r="A1656" s="20">
        <v>1160</v>
      </c>
      <c r="B1656" s="20" t="s">
        <v>72</v>
      </c>
      <c r="C1656" s="20" t="s">
        <v>218</v>
      </c>
      <c r="D1656" s="20" t="s">
        <v>38</v>
      </c>
      <c r="E1656" s="20" t="s">
        <v>1345</v>
      </c>
      <c r="F1656" s="22" t="s">
        <v>1143</v>
      </c>
      <c r="G1656" s="20" t="s">
        <v>84</v>
      </c>
      <c r="H1656" s="20" t="s">
        <v>35</v>
      </c>
      <c r="I1656" s="20" t="s">
        <v>81</v>
      </c>
      <c r="J1656" s="22" t="s">
        <v>915</v>
      </c>
      <c r="K1656" s="20" t="s">
        <v>95</v>
      </c>
      <c r="L1656" s="84" t="s">
        <v>95</v>
      </c>
      <c r="M1656" s="20" t="s">
        <v>95</v>
      </c>
      <c r="N1656" s="8" t="s">
        <v>95</v>
      </c>
      <c r="O1656" s="20" t="s">
        <v>95</v>
      </c>
      <c r="P1656" s="23">
        <v>870</v>
      </c>
      <c r="Q1656" s="24">
        <v>1</v>
      </c>
      <c r="R1656" s="25">
        <v>45658</v>
      </c>
      <c r="S1656" s="20" t="s">
        <v>83</v>
      </c>
      <c r="T1656" s="23">
        <v>10440000</v>
      </c>
      <c r="U1656" s="27" t="s">
        <v>100</v>
      </c>
      <c r="V1656" s="27" t="s">
        <v>100</v>
      </c>
      <c r="W1656" s="72"/>
      <c r="X1656" s="72"/>
      <c r="Y1656" s="72"/>
      <c r="Z1656" s="72"/>
      <c r="AA1656" s="72"/>
      <c r="AB1656" s="72"/>
      <c r="AC1656" s="72"/>
      <c r="AD1656" s="72"/>
      <c r="AE1656" s="72"/>
      <c r="AF1656" s="72"/>
      <c r="AG1656" s="72"/>
      <c r="AH1656" s="72"/>
      <c r="AI1656" s="72"/>
      <c r="AJ1656" s="72"/>
      <c r="AK1656" s="72"/>
      <c r="AL1656" s="72"/>
      <c r="AM1656" s="72"/>
      <c r="AN1656" s="72"/>
      <c r="AO1656" s="72"/>
      <c r="AP1656" s="72"/>
      <c r="AQ1656" s="72"/>
      <c r="AR1656" s="72"/>
      <c r="AS1656" s="72"/>
      <c r="AT1656" s="72"/>
      <c r="AU1656" s="72"/>
      <c r="AV1656" s="72"/>
      <c r="AW1656" s="72"/>
      <c r="AX1656" s="72"/>
      <c r="AY1656" s="72"/>
      <c r="AZ1656" s="72"/>
      <c r="BA1656" s="72"/>
      <c r="BB1656" s="72"/>
      <c r="BC1656" s="72"/>
      <c r="BD1656" s="72"/>
      <c r="BE1656" s="72"/>
      <c r="BF1656" s="72"/>
      <c r="BG1656" s="72"/>
      <c r="BH1656" s="72"/>
      <c r="BI1656" s="72"/>
      <c r="BJ1656" s="72"/>
      <c r="BK1656" s="72"/>
      <c r="BL1656" s="72"/>
      <c r="BM1656" s="72"/>
      <c r="BN1656" s="72"/>
      <c r="BO1656" s="72"/>
      <c r="BP1656" s="72"/>
      <c r="BQ1656" s="72"/>
      <c r="BR1656" s="72"/>
      <c r="BS1656" s="72"/>
      <c r="BT1656" s="72"/>
      <c r="BU1656" s="72"/>
      <c r="BV1656" s="72"/>
      <c r="BW1656" s="72"/>
      <c r="BX1656" s="72"/>
      <c r="BY1656" s="72"/>
      <c r="BZ1656" s="72"/>
      <c r="CA1656" s="72"/>
      <c r="CB1656" s="72"/>
      <c r="CC1656" s="72"/>
      <c r="CD1656" s="72"/>
      <c r="CE1656" s="72"/>
      <c r="CF1656" s="72"/>
      <c r="CG1656" s="72"/>
      <c r="CH1656" s="72"/>
      <c r="CI1656" s="72"/>
      <c r="CJ1656" s="72"/>
      <c r="CK1656" s="72"/>
      <c r="CL1656" s="72"/>
      <c r="CM1656" s="72"/>
      <c r="CN1656" s="72"/>
      <c r="CO1656" s="72"/>
      <c r="CP1656" s="72"/>
      <c r="CQ1656" s="72"/>
      <c r="CR1656" s="72"/>
      <c r="CS1656" s="72"/>
      <c r="CT1656" s="72"/>
      <c r="CU1656" s="72"/>
      <c r="CV1656" s="72"/>
      <c r="CW1656" s="72"/>
      <c r="CX1656" s="72"/>
      <c r="CY1656" s="72"/>
      <c r="CZ1656" s="72"/>
      <c r="DA1656" s="72"/>
      <c r="DB1656" s="72"/>
      <c r="DC1656" s="72"/>
      <c r="DD1656" s="72"/>
      <c r="DE1656" s="72"/>
      <c r="DF1656" s="72"/>
      <c r="DG1656" s="72"/>
      <c r="DH1656" s="72"/>
      <c r="DI1656" s="72"/>
      <c r="DJ1656" s="72"/>
      <c r="DK1656" s="72"/>
      <c r="DL1656" s="72"/>
      <c r="DM1656" s="72"/>
      <c r="DN1656" s="72"/>
      <c r="DO1656" s="72"/>
      <c r="DP1656" s="72"/>
      <c r="DQ1656" s="72"/>
      <c r="DR1656" s="72"/>
      <c r="DS1656" s="72"/>
      <c r="DT1656" s="72"/>
      <c r="DU1656" s="72"/>
      <c r="DV1656" s="72"/>
      <c r="DW1656" s="72"/>
      <c r="DX1656" s="72"/>
      <c r="DY1656" s="72"/>
      <c r="DZ1656" s="72"/>
      <c r="EA1656" s="72"/>
      <c r="EB1656" s="72"/>
      <c r="EC1656" s="72"/>
      <c r="ED1656" s="72"/>
      <c r="EE1656" s="72"/>
      <c r="EF1656" s="72"/>
      <c r="EG1656" s="72"/>
      <c r="EH1656" s="72"/>
      <c r="EI1656" s="72"/>
      <c r="EJ1656" s="72"/>
      <c r="EK1656" s="72"/>
      <c r="EL1656" s="72"/>
      <c r="EM1656" s="72"/>
      <c r="EN1656" s="72"/>
      <c r="EO1656" s="72"/>
      <c r="EP1656" s="72"/>
      <c r="EQ1656" s="72"/>
      <c r="ER1656" s="72"/>
      <c r="ES1656" s="72"/>
      <c r="ET1656" s="72"/>
      <c r="EU1656" s="72"/>
      <c r="EV1656" s="72"/>
      <c r="EW1656" s="72"/>
      <c r="EX1656" s="72"/>
      <c r="EY1656" s="72"/>
      <c r="EZ1656" s="72"/>
      <c r="FA1656" s="72"/>
      <c r="FB1656" s="72"/>
      <c r="FC1656" s="72"/>
      <c r="FD1656" s="72"/>
      <c r="FE1656" s="72"/>
      <c r="FF1656" s="72"/>
      <c r="FG1656" s="72"/>
      <c r="FH1656" s="72"/>
      <c r="FI1656" s="72"/>
      <c r="FJ1656" s="72"/>
      <c r="FK1656" s="72"/>
      <c r="FL1656" s="72"/>
      <c r="FM1656" s="72"/>
      <c r="FN1656" s="72"/>
      <c r="FO1656" s="72"/>
      <c r="FP1656" s="72"/>
      <c r="FQ1656" s="72"/>
      <c r="FR1656" s="72"/>
      <c r="FS1656" s="72"/>
      <c r="FT1656" s="72"/>
      <c r="FU1656" s="72"/>
      <c r="FV1656" s="72"/>
      <c r="FW1656" s="72"/>
      <c r="FX1656" s="72"/>
      <c r="FY1656" s="72"/>
      <c r="FZ1656" s="72"/>
      <c r="GA1656" s="72"/>
      <c r="GB1656" s="72"/>
      <c r="GC1656" s="72"/>
      <c r="GD1656" s="72"/>
      <c r="GE1656" s="72"/>
      <c r="GF1656" s="72"/>
      <c r="GG1656" s="72"/>
      <c r="GH1656" s="72"/>
      <c r="GI1656" s="72"/>
      <c r="GJ1656" s="72"/>
      <c r="GK1656" s="72"/>
      <c r="GL1656" s="72"/>
      <c r="GM1656" s="72"/>
      <c r="GN1656" s="72"/>
      <c r="GO1656" s="72"/>
      <c r="GP1656" s="72"/>
      <c r="GQ1656" s="72"/>
      <c r="GR1656" s="72"/>
      <c r="GS1656" s="72"/>
      <c r="GT1656" s="72"/>
      <c r="GU1656" s="72"/>
      <c r="GV1656" s="72"/>
      <c r="GW1656" s="72"/>
      <c r="GX1656" s="72"/>
      <c r="GY1656" s="72"/>
      <c r="GZ1656" s="72"/>
      <c r="HA1656" s="72"/>
      <c r="HB1656" s="72"/>
      <c r="HC1656" s="72"/>
      <c r="HD1656" s="72"/>
      <c r="HE1656" s="72"/>
      <c r="HF1656" s="72"/>
      <c r="HG1656" s="72"/>
      <c r="HH1656" s="72"/>
      <c r="HI1656" s="72"/>
      <c r="HJ1656" s="72"/>
      <c r="HK1656" s="72"/>
      <c r="HL1656" s="72"/>
      <c r="HM1656" s="72"/>
      <c r="HN1656" s="72"/>
      <c r="HO1656" s="72"/>
      <c r="HP1656" s="72"/>
      <c r="HQ1656" s="72"/>
      <c r="HR1656" s="72"/>
      <c r="HS1656" s="72"/>
      <c r="HT1656" s="72"/>
      <c r="HU1656" s="72"/>
      <c r="HV1656" s="72"/>
      <c r="HW1656" s="72"/>
      <c r="HX1656" s="72"/>
      <c r="HY1656" s="72"/>
      <c r="HZ1656" s="72"/>
      <c r="IA1656" s="72"/>
      <c r="IB1656" s="72"/>
      <c r="IC1656" s="72"/>
      <c r="ID1656" s="72"/>
      <c r="IE1656" s="72"/>
      <c r="IF1656" s="72"/>
      <c r="IG1656" s="72"/>
      <c r="IH1656" s="72"/>
      <c r="II1656" s="72"/>
      <c r="IJ1656" s="72"/>
      <c r="IK1656" s="72"/>
      <c r="IL1656" s="72"/>
      <c r="IM1656" s="72"/>
      <c r="IN1656" s="72"/>
      <c r="IO1656" s="72"/>
      <c r="IP1656" s="72"/>
      <c r="IQ1656" s="72"/>
      <c r="IR1656" s="72"/>
      <c r="IS1656" s="72"/>
      <c r="IT1656" s="72"/>
      <c r="IU1656" s="72"/>
      <c r="IV1656" s="72"/>
      <c r="IW1656" s="72"/>
      <c r="IX1656" s="72"/>
      <c r="IY1656" s="72"/>
      <c r="IZ1656" s="72"/>
      <c r="JA1656" s="72"/>
      <c r="JB1656" s="72"/>
      <c r="JC1656" s="72"/>
      <c r="JD1656" s="72"/>
      <c r="JE1656" s="72"/>
      <c r="JF1656" s="72"/>
      <c r="JG1656" s="72"/>
      <c r="JH1656" s="72"/>
      <c r="JI1656" s="72"/>
      <c r="JJ1656" s="72"/>
      <c r="JK1656" s="72"/>
      <c r="JL1656" s="72"/>
      <c r="JM1656" s="72"/>
      <c r="JN1656" s="72"/>
      <c r="JO1656" s="72"/>
      <c r="JP1656" s="72"/>
      <c r="JQ1656" s="72"/>
      <c r="JR1656" s="72"/>
      <c r="JS1656" s="72"/>
      <c r="JT1656" s="72"/>
      <c r="JU1656" s="72"/>
      <c r="JV1656" s="72"/>
      <c r="JW1656" s="72"/>
      <c r="JX1656" s="72"/>
      <c r="JY1656" s="72"/>
      <c r="JZ1656" s="72"/>
      <c r="KA1656" s="72"/>
      <c r="KB1656" s="72"/>
      <c r="KC1656" s="72"/>
      <c r="KD1656" s="72"/>
      <c r="KE1656" s="72"/>
      <c r="KF1656" s="72"/>
      <c r="KG1656" s="72"/>
      <c r="KH1656" s="72"/>
      <c r="KI1656" s="72"/>
      <c r="KJ1656" s="72"/>
      <c r="KK1656" s="72"/>
      <c r="KL1656" s="72"/>
      <c r="KM1656" s="72"/>
      <c r="KN1656" s="72"/>
      <c r="KO1656" s="72"/>
      <c r="KP1656" s="72"/>
      <c r="KQ1656" s="72"/>
      <c r="KR1656" s="72"/>
      <c r="KS1656" s="72"/>
      <c r="KT1656" s="72"/>
      <c r="KU1656" s="72"/>
      <c r="KV1656" s="72"/>
      <c r="KW1656" s="72"/>
      <c r="KX1656" s="72"/>
      <c r="KY1656" s="72"/>
      <c r="KZ1656" s="72"/>
      <c r="LA1656" s="72"/>
      <c r="LB1656" s="72"/>
      <c r="LC1656" s="72"/>
      <c r="LD1656" s="72"/>
      <c r="LE1656" s="72"/>
      <c r="LF1656" s="72"/>
      <c r="LG1656" s="72"/>
      <c r="LH1656" s="72"/>
      <c r="LI1656" s="72"/>
      <c r="LJ1656" s="72"/>
      <c r="LK1656" s="72"/>
      <c r="LL1656" s="72"/>
      <c r="LM1656" s="72"/>
      <c r="LN1656" s="72"/>
      <c r="LO1656" s="72"/>
      <c r="LP1656" s="72"/>
      <c r="LQ1656" s="72"/>
      <c r="LR1656" s="72"/>
      <c r="LS1656" s="72"/>
      <c r="LT1656" s="72"/>
      <c r="LU1656" s="72"/>
      <c r="LV1656" s="72"/>
      <c r="LW1656" s="72"/>
      <c r="LX1656" s="72"/>
      <c r="LY1656" s="72"/>
      <c r="LZ1656" s="72"/>
      <c r="MA1656" s="72"/>
      <c r="MB1656" s="72"/>
      <c r="MC1656" s="72"/>
      <c r="MD1656" s="72"/>
      <c r="ME1656" s="72"/>
      <c r="MF1656" s="72"/>
      <c r="MG1656" s="72"/>
      <c r="MH1656" s="72"/>
      <c r="MI1656" s="72"/>
      <c r="MJ1656" s="72"/>
      <c r="MK1656" s="72"/>
      <c r="ML1656" s="72"/>
      <c r="MM1656" s="72"/>
      <c r="MN1656" s="72"/>
      <c r="MO1656" s="72"/>
      <c r="MP1656" s="72"/>
      <c r="MQ1656" s="72"/>
      <c r="MR1656" s="72"/>
      <c r="MS1656" s="72"/>
      <c r="MT1656" s="72"/>
      <c r="MU1656" s="72"/>
      <c r="MV1656" s="72"/>
      <c r="MW1656" s="72"/>
      <c r="MX1656" s="72"/>
      <c r="MY1656" s="72"/>
      <c r="MZ1656" s="72"/>
      <c r="NA1656" s="72"/>
      <c r="NB1656" s="72"/>
      <c r="NC1656" s="72"/>
      <c r="ND1656" s="72"/>
      <c r="NE1656" s="72"/>
      <c r="NF1656" s="72"/>
      <c r="NG1656" s="72"/>
      <c r="NH1656" s="72"/>
      <c r="NI1656" s="72"/>
      <c r="NJ1656" s="72"/>
      <c r="NK1656" s="72"/>
      <c r="NL1656" s="72"/>
      <c r="NM1656" s="72"/>
      <c r="NN1656" s="72"/>
      <c r="NO1656" s="72"/>
      <c r="NP1656" s="72"/>
      <c r="NQ1656" s="72"/>
      <c r="NR1656" s="72"/>
      <c r="NS1656" s="72"/>
      <c r="NT1656" s="72"/>
      <c r="NU1656" s="72"/>
      <c r="NV1656" s="72"/>
      <c r="NW1656" s="72"/>
      <c r="NX1656" s="72"/>
      <c r="NY1656" s="72"/>
      <c r="NZ1656" s="72"/>
      <c r="OA1656" s="72"/>
      <c r="OB1656" s="72"/>
      <c r="OC1656" s="72"/>
      <c r="OD1656" s="72"/>
      <c r="OE1656" s="72"/>
      <c r="OF1656" s="72"/>
      <c r="OG1656" s="72"/>
      <c r="OH1656" s="72"/>
      <c r="OI1656" s="72"/>
      <c r="OJ1656" s="72"/>
      <c r="OK1656" s="72"/>
      <c r="OL1656" s="72"/>
      <c r="OM1656" s="72"/>
      <c r="ON1656" s="72"/>
      <c r="OO1656" s="72"/>
      <c r="OP1656" s="72"/>
      <c r="OQ1656" s="72"/>
      <c r="OR1656" s="72"/>
      <c r="OS1656" s="72"/>
      <c r="OT1656" s="72"/>
      <c r="OU1656" s="72"/>
      <c r="OV1656" s="72"/>
      <c r="OW1656" s="72"/>
      <c r="OX1656" s="72"/>
      <c r="OY1656" s="72"/>
      <c r="OZ1656" s="72"/>
      <c r="PA1656" s="72"/>
      <c r="PB1656" s="72"/>
      <c r="PC1656" s="72"/>
      <c r="PD1656" s="72"/>
      <c r="PE1656" s="72"/>
      <c r="PF1656" s="72"/>
      <c r="PG1656" s="72"/>
      <c r="PH1656" s="72"/>
      <c r="PI1656" s="72"/>
      <c r="PJ1656" s="72"/>
      <c r="PK1656" s="72"/>
      <c r="PL1656" s="72"/>
      <c r="PM1656" s="72"/>
      <c r="PN1656" s="72"/>
      <c r="PO1656" s="72"/>
      <c r="PP1656" s="72"/>
      <c r="PQ1656" s="72"/>
      <c r="PR1656" s="72"/>
      <c r="PS1656" s="72"/>
      <c r="PT1656" s="72"/>
      <c r="PU1656" s="72"/>
      <c r="PV1656" s="72"/>
      <c r="PW1656" s="72"/>
      <c r="PX1656" s="72"/>
      <c r="PY1656" s="72"/>
      <c r="PZ1656" s="72"/>
      <c r="QA1656" s="72"/>
      <c r="QB1656" s="72"/>
      <c r="QC1656" s="72"/>
      <c r="QD1656" s="72"/>
      <c r="QE1656" s="72"/>
      <c r="QF1656" s="72"/>
      <c r="QG1656" s="72"/>
      <c r="QH1656" s="72"/>
      <c r="QI1656" s="72"/>
      <c r="QJ1656" s="72"/>
      <c r="QK1656" s="72"/>
      <c r="QL1656" s="72"/>
      <c r="QM1656" s="72"/>
      <c r="QN1656" s="72"/>
      <c r="QO1656" s="72"/>
      <c r="QP1656" s="72"/>
      <c r="QQ1656" s="72"/>
      <c r="QR1656" s="72"/>
      <c r="QS1656" s="72"/>
      <c r="QT1656" s="72"/>
      <c r="QU1656" s="72"/>
      <c r="QV1656" s="72"/>
      <c r="QW1656" s="72"/>
      <c r="QX1656" s="72"/>
      <c r="QY1656" s="72"/>
      <c r="QZ1656" s="72"/>
      <c r="RA1656" s="72"/>
      <c r="RB1656" s="72"/>
      <c r="RC1656" s="72"/>
      <c r="RD1656" s="72"/>
      <c r="RE1656" s="72"/>
      <c r="RF1656" s="72"/>
      <c r="RG1656" s="72"/>
      <c r="RH1656" s="72"/>
      <c r="RI1656" s="72"/>
      <c r="RJ1656" s="72"/>
      <c r="RK1656" s="72"/>
      <c r="RL1656" s="72"/>
      <c r="RM1656" s="72"/>
      <c r="RN1656" s="72"/>
      <c r="RO1656" s="72"/>
      <c r="RP1656" s="72"/>
      <c r="RQ1656" s="72"/>
      <c r="RR1656" s="72"/>
      <c r="RS1656" s="72"/>
      <c r="RT1656" s="72"/>
      <c r="RU1656" s="72"/>
      <c r="RV1656" s="72"/>
      <c r="RW1656" s="72"/>
      <c r="RX1656" s="72"/>
      <c r="RY1656" s="72"/>
      <c r="RZ1656" s="72"/>
      <c r="SA1656" s="72"/>
      <c r="SB1656" s="72"/>
      <c r="SC1656" s="72"/>
      <c r="SD1656" s="72"/>
      <c r="SE1656" s="72"/>
      <c r="SF1656" s="72"/>
      <c r="SG1656" s="72"/>
      <c r="SH1656" s="72"/>
      <c r="SI1656" s="72"/>
      <c r="SJ1656" s="72"/>
      <c r="SK1656" s="72"/>
      <c r="SL1656" s="72"/>
      <c r="SM1656" s="72"/>
      <c r="SN1656" s="72"/>
      <c r="SO1656" s="72"/>
      <c r="SP1656" s="72"/>
      <c r="SQ1656" s="72"/>
      <c r="SR1656" s="72"/>
      <c r="SS1656" s="72"/>
      <c r="ST1656" s="72"/>
      <c r="SU1656" s="72"/>
      <c r="SV1656" s="72"/>
      <c r="SW1656" s="72"/>
      <c r="SX1656" s="72"/>
      <c r="SY1656" s="72"/>
      <c r="SZ1656" s="72"/>
      <c r="TA1656" s="72"/>
      <c r="TB1656" s="72"/>
      <c r="TC1656" s="72"/>
    </row>
    <row r="1657" spans="1:523" ht="16.5" customHeight="1" x14ac:dyDescent="0.2">
      <c r="A1657" s="20">
        <v>1161</v>
      </c>
      <c r="B1657" s="20" t="s">
        <v>72</v>
      </c>
      <c r="C1657" s="20" t="s">
        <v>218</v>
      </c>
      <c r="D1657" s="20" t="s">
        <v>38</v>
      </c>
      <c r="E1657" s="20" t="s">
        <v>1345</v>
      </c>
      <c r="F1657" s="22" t="s">
        <v>1144</v>
      </c>
      <c r="G1657" s="20" t="s">
        <v>42</v>
      </c>
      <c r="H1657" s="20" t="s">
        <v>35</v>
      </c>
      <c r="I1657" s="20" t="s">
        <v>81</v>
      </c>
      <c r="J1657" s="22" t="s">
        <v>915</v>
      </c>
      <c r="K1657" s="20" t="s">
        <v>95</v>
      </c>
      <c r="L1657" s="84" t="s">
        <v>95</v>
      </c>
      <c r="M1657" s="20" t="s">
        <v>95</v>
      </c>
      <c r="N1657" s="8" t="s">
        <v>95</v>
      </c>
      <c r="O1657" s="20" t="s">
        <v>95</v>
      </c>
      <c r="P1657" s="23">
        <v>800</v>
      </c>
      <c r="Q1657" s="24">
        <v>1</v>
      </c>
      <c r="R1657" s="25">
        <v>45658</v>
      </c>
      <c r="S1657" s="20" t="s">
        <v>83</v>
      </c>
      <c r="T1657" s="23">
        <v>9600000</v>
      </c>
      <c r="U1657" s="27" t="s">
        <v>100</v>
      </c>
      <c r="V1657" s="27" t="s">
        <v>100</v>
      </c>
      <c r="W1657" s="72"/>
      <c r="X1657" s="72"/>
      <c r="Y1657" s="72"/>
      <c r="Z1657" s="72"/>
      <c r="AA1657" s="72"/>
      <c r="AB1657" s="72"/>
      <c r="AC1657" s="72"/>
      <c r="AD1657" s="72"/>
      <c r="AE1657" s="72"/>
      <c r="AF1657" s="72"/>
      <c r="AG1657" s="72"/>
      <c r="AH1657" s="72"/>
      <c r="AI1657" s="72"/>
      <c r="AJ1657" s="72"/>
      <c r="AK1657" s="72"/>
      <c r="AL1657" s="72"/>
      <c r="AM1657" s="72"/>
      <c r="AN1657" s="72"/>
      <c r="AO1657" s="72"/>
      <c r="AP1657" s="72"/>
      <c r="AQ1657" s="72"/>
      <c r="AR1657" s="72"/>
      <c r="AS1657" s="72"/>
      <c r="AT1657" s="72"/>
      <c r="AU1657" s="72"/>
      <c r="AV1657" s="72"/>
      <c r="AW1657" s="72"/>
      <c r="AX1657" s="72"/>
      <c r="AY1657" s="72"/>
      <c r="AZ1657" s="72"/>
      <c r="BA1657" s="72"/>
      <c r="BB1657" s="72"/>
      <c r="BC1657" s="72"/>
      <c r="BD1657" s="72"/>
      <c r="BE1657" s="72"/>
      <c r="BF1657" s="72"/>
      <c r="BG1657" s="72"/>
      <c r="BH1657" s="72"/>
      <c r="BI1657" s="72"/>
      <c r="BJ1657" s="72"/>
      <c r="BK1657" s="72"/>
      <c r="BL1657" s="72"/>
      <c r="BM1657" s="72"/>
      <c r="BN1657" s="72"/>
      <c r="BO1657" s="72"/>
      <c r="BP1657" s="72"/>
      <c r="BQ1657" s="72"/>
      <c r="BR1657" s="72"/>
      <c r="BS1657" s="72"/>
      <c r="BT1657" s="72"/>
      <c r="BU1657" s="72"/>
      <c r="BV1657" s="72"/>
      <c r="BW1657" s="72"/>
      <c r="BX1657" s="72"/>
      <c r="BY1657" s="72"/>
      <c r="BZ1657" s="72"/>
      <c r="CA1657" s="72"/>
      <c r="CB1657" s="72"/>
      <c r="CC1657" s="72"/>
      <c r="CD1657" s="72"/>
      <c r="CE1657" s="72"/>
      <c r="CF1657" s="72"/>
      <c r="CG1657" s="72"/>
      <c r="CH1657" s="72"/>
      <c r="CI1657" s="72"/>
      <c r="CJ1657" s="72"/>
      <c r="CK1657" s="72"/>
      <c r="CL1657" s="72"/>
      <c r="CM1657" s="72"/>
      <c r="CN1657" s="72"/>
      <c r="CO1657" s="72"/>
      <c r="CP1657" s="72"/>
      <c r="CQ1657" s="72"/>
      <c r="CR1657" s="72"/>
      <c r="CS1657" s="72"/>
      <c r="CT1657" s="72"/>
      <c r="CU1657" s="72"/>
      <c r="CV1657" s="72"/>
      <c r="CW1657" s="72"/>
      <c r="CX1657" s="72"/>
      <c r="CY1657" s="72"/>
      <c r="CZ1657" s="72"/>
      <c r="DA1657" s="72"/>
      <c r="DB1657" s="72"/>
      <c r="DC1657" s="72"/>
      <c r="DD1657" s="72"/>
      <c r="DE1657" s="72"/>
      <c r="DF1657" s="72"/>
      <c r="DG1657" s="72"/>
      <c r="DH1657" s="72"/>
      <c r="DI1657" s="72"/>
      <c r="DJ1657" s="72"/>
      <c r="DK1657" s="72"/>
      <c r="DL1657" s="72"/>
      <c r="DM1657" s="72"/>
      <c r="DN1657" s="72"/>
      <c r="DO1657" s="72"/>
      <c r="DP1657" s="72"/>
      <c r="DQ1657" s="72"/>
      <c r="DR1657" s="72"/>
      <c r="DS1657" s="72"/>
      <c r="DT1657" s="72"/>
      <c r="DU1657" s="72"/>
      <c r="DV1657" s="72"/>
      <c r="DW1657" s="72"/>
      <c r="DX1657" s="72"/>
      <c r="DY1657" s="72"/>
      <c r="DZ1657" s="72"/>
      <c r="EA1657" s="72"/>
      <c r="EB1657" s="72"/>
      <c r="EC1657" s="72"/>
      <c r="ED1657" s="72"/>
      <c r="EE1657" s="72"/>
      <c r="EF1657" s="72"/>
      <c r="EG1657" s="72"/>
      <c r="EH1657" s="72"/>
      <c r="EI1657" s="72"/>
      <c r="EJ1657" s="72"/>
      <c r="EK1657" s="72"/>
      <c r="EL1657" s="72"/>
      <c r="EM1657" s="72"/>
      <c r="EN1657" s="72"/>
      <c r="EO1657" s="72"/>
      <c r="EP1657" s="72"/>
      <c r="EQ1657" s="72"/>
      <c r="ER1657" s="72"/>
      <c r="ES1657" s="72"/>
      <c r="ET1657" s="72"/>
      <c r="EU1657" s="72"/>
      <c r="EV1657" s="72"/>
      <c r="EW1657" s="72"/>
      <c r="EX1657" s="72"/>
      <c r="EY1657" s="72"/>
      <c r="EZ1657" s="72"/>
      <c r="FA1657" s="72"/>
      <c r="FB1657" s="72"/>
      <c r="FC1657" s="72"/>
      <c r="FD1657" s="72"/>
      <c r="FE1657" s="72"/>
      <c r="FF1657" s="72"/>
      <c r="FG1657" s="72"/>
      <c r="FH1657" s="72"/>
      <c r="FI1657" s="72"/>
      <c r="FJ1657" s="72"/>
      <c r="FK1657" s="72"/>
      <c r="FL1657" s="72"/>
      <c r="FM1657" s="72"/>
      <c r="FN1657" s="72"/>
      <c r="FO1657" s="72"/>
      <c r="FP1657" s="72"/>
      <c r="FQ1657" s="72"/>
      <c r="FR1657" s="72"/>
      <c r="FS1657" s="72"/>
      <c r="FT1657" s="72"/>
      <c r="FU1657" s="72"/>
      <c r="FV1657" s="72"/>
      <c r="FW1657" s="72"/>
      <c r="FX1657" s="72"/>
      <c r="FY1657" s="72"/>
      <c r="FZ1657" s="72"/>
      <c r="GA1657" s="72"/>
      <c r="GB1657" s="72"/>
      <c r="GC1657" s="72"/>
      <c r="GD1657" s="72"/>
      <c r="GE1657" s="72"/>
      <c r="GF1657" s="72"/>
      <c r="GG1657" s="72"/>
      <c r="GH1657" s="72"/>
      <c r="GI1657" s="72"/>
      <c r="GJ1657" s="72"/>
      <c r="GK1657" s="72"/>
      <c r="GL1657" s="72"/>
      <c r="GM1657" s="72"/>
      <c r="GN1657" s="72"/>
      <c r="GO1657" s="72"/>
      <c r="GP1657" s="72"/>
      <c r="GQ1657" s="72"/>
      <c r="GR1657" s="72"/>
      <c r="GS1657" s="72"/>
      <c r="GT1657" s="72"/>
      <c r="GU1657" s="72"/>
      <c r="GV1657" s="72"/>
      <c r="GW1657" s="72"/>
      <c r="GX1657" s="72"/>
      <c r="GY1657" s="72"/>
      <c r="GZ1657" s="72"/>
      <c r="HA1657" s="72"/>
      <c r="HB1657" s="72"/>
      <c r="HC1657" s="72"/>
      <c r="HD1657" s="72"/>
      <c r="HE1657" s="72"/>
      <c r="HF1657" s="72"/>
      <c r="HG1657" s="72"/>
      <c r="HH1657" s="72"/>
      <c r="HI1657" s="72"/>
      <c r="HJ1657" s="72"/>
      <c r="HK1657" s="72"/>
      <c r="HL1657" s="72"/>
      <c r="HM1657" s="72"/>
      <c r="HN1657" s="72"/>
      <c r="HO1657" s="72"/>
      <c r="HP1657" s="72"/>
      <c r="HQ1657" s="72"/>
      <c r="HR1657" s="72"/>
      <c r="HS1657" s="72"/>
      <c r="HT1657" s="72"/>
      <c r="HU1657" s="72"/>
      <c r="HV1657" s="72"/>
      <c r="HW1657" s="72"/>
      <c r="HX1657" s="72"/>
      <c r="HY1657" s="72"/>
      <c r="HZ1657" s="72"/>
      <c r="IA1657" s="72"/>
      <c r="IB1657" s="72"/>
      <c r="IC1657" s="72"/>
      <c r="ID1657" s="72"/>
      <c r="IE1657" s="72"/>
      <c r="IF1657" s="72"/>
      <c r="IG1657" s="72"/>
      <c r="IH1657" s="72"/>
      <c r="II1657" s="72"/>
      <c r="IJ1657" s="72"/>
      <c r="IK1657" s="72"/>
      <c r="IL1657" s="72"/>
      <c r="IM1657" s="72"/>
      <c r="IN1657" s="72"/>
      <c r="IO1657" s="72"/>
      <c r="IP1657" s="72"/>
      <c r="IQ1657" s="72"/>
      <c r="IR1657" s="72"/>
      <c r="IS1657" s="72"/>
      <c r="IT1657" s="72"/>
      <c r="IU1657" s="72"/>
      <c r="IV1657" s="72"/>
      <c r="IW1657" s="72"/>
      <c r="IX1657" s="72"/>
      <c r="IY1657" s="72"/>
      <c r="IZ1657" s="72"/>
      <c r="JA1657" s="72"/>
      <c r="JB1657" s="72"/>
      <c r="JC1657" s="72"/>
      <c r="JD1657" s="72"/>
      <c r="JE1657" s="72"/>
      <c r="JF1657" s="72"/>
      <c r="JG1657" s="72"/>
      <c r="JH1657" s="72"/>
      <c r="JI1657" s="72"/>
      <c r="JJ1657" s="72"/>
      <c r="JK1657" s="72"/>
      <c r="JL1657" s="72"/>
      <c r="JM1657" s="72"/>
      <c r="JN1657" s="72"/>
      <c r="JO1657" s="72"/>
      <c r="JP1657" s="72"/>
      <c r="JQ1657" s="72"/>
      <c r="JR1657" s="72"/>
      <c r="JS1657" s="72"/>
      <c r="JT1657" s="72"/>
      <c r="JU1657" s="72"/>
      <c r="JV1657" s="72"/>
      <c r="JW1657" s="72"/>
      <c r="JX1657" s="72"/>
      <c r="JY1657" s="72"/>
      <c r="JZ1657" s="72"/>
      <c r="KA1657" s="72"/>
      <c r="KB1657" s="72"/>
      <c r="KC1657" s="72"/>
      <c r="KD1657" s="72"/>
      <c r="KE1657" s="72"/>
      <c r="KF1657" s="72"/>
      <c r="KG1657" s="72"/>
      <c r="KH1657" s="72"/>
      <c r="KI1657" s="72"/>
      <c r="KJ1657" s="72"/>
      <c r="KK1657" s="72"/>
      <c r="KL1657" s="72"/>
      <c r="KM1657" s="72"/>
      <c r="KN1657" s="72"/>
      <c r="KO1657" s="72"/>
      <c r="KP1657" s="72"/>
      <c r="KQ1657" s="72"/>
      <c r="KR1657" s="72"/>
      <c r="KS1657" s="72"/>
      <c r="KT1657" s="72"/>
      <c r="KU1657" s="72"/>
      <c r="KV1657" s="72"/>
      <c r="KW1657" s="72"/>
      <c r="KX1657" s="72"/>
      <c r="KY1657" s="72"/>
      <c r="KZ1657" s="72"/>
      <c r="LA1657" s="72"/>
      <c r="LB1657" s="72"/>
      <c r="LC1657" s="72"/>
      <c r="LD1657" s="72"/>
      <c r="LE1657" s="72"/>
      <c r="LF1657" s="72"/>
      <c r="LG1657" s="72"/>
      <c r="LH1657" s="72"/>
      <c r="LI1657" s="72"/>
      <c r="LJ1657" s="72"/>
      <c r="LK1657" s="72"/>
      <c r="LL1657" s="72"/>
      <c r="LM1657" s="72"/>
      <c r="LN1657" s="72"/>
      <c r="LO1657" s="72"/>
      <c r="LP1657" s="72"/>
      <c r="LQ1657" s="72"/>
      <c r="LR1657" s="72"/>
      <c r="LS1657" s="72"/>
      <c r="LT1657" s="72"/>
      <c r="LU1657" s="72"/>
      <c r="LV1657" s="72"/>
      <c r="LW1657" s="72"/>
      <c r="LX1657" s="72"/>
      <c r="LY1657" s="72"/>
      <c r="LZ1657" s="72"/>
      <c r="MA1657" s="72"/>
      <c r="MB1657" s="72"/>
      <c r="MC1657" s="72"/>
      <c r="MD1657" s="72"/>
      <c r="ME1657" s="72"/>
      <c r="MF1657" s="72"/>
      <c r="MG1657" s="72"/>
      <c r="MH1657" s="72"/>
      <c r="MI1657" s="72"/>
      <c r="MJ1657" s="72"/>
      <c r="MK1657" s="72"/>
      <c r="ML1657" s="72"/>
      <c r="MM1657" s="72"/>
      <c r="MN1657" s="72"/>
      <c r="MO1657" s="72"/>
      <c r="MP1657" s="72"/>
      <c r="MQ1657" s="72"/>
      <c r="MR1657" s="72"/>
      <c r="MS1657" s="72"/>
      <c r="MT1657" s="72"/>
      <c r="MU1657" s="72"/>
      <c r="MV1657" s="72"/>
      <c r="MW1657" s="72"/>
      <c r="MX1657" s="72"/>
      <c r="MY1657" s="72"/>
      <c r="MZ1657" s="72"/>
      <c r="NA1657" s="72"/>
      <c r="NB1657" s="72"/>
      <c r="NC1657" s="72"/>
      <c r="ND1657" s="72"/>
      <c r="NE1657" s="72"/>
      <c r="NF1657" s="72"/>
      <c r="NG1657" s="72"/>
      <c r="NH1657" s="72"/>
      <c r="NI1657" s="72"/>
      <c r="NJ1657" s="72"/>
      <c r="NK1657" s="72"/>
      <c r="NL1657" s="72"/>
      <c r="NM1657" s="72"/>
      <c r="NN1657" s="72"/>
      <c r="NO1657" s="72"/>
      <c r="NP1657" s="72"/>
      <c r="NQ1657" s="72"/>
      <c r="NR1657" s="72"/>
      <c r="NS1657" s="72"/>
      <c r="NT1657" s="72"/>
      <c r="NU1657" s="72"/>
      <c r="NV1657" s="72"/>
      <c r="NW1657" s="72"/>
      <c r="NX1657" s="72"/>
      <c r="NY1657" s="72"/>
      <c r="NZ1657" s="72"/>
      <c r="OA1657" s="72"/>
      <c r="OB1657" s="72"/>
      <c r="OC1657" s="72"/>
      <c r="OD1657" s="72"/>
      <c r="OE1657" s="72"/>
      <c r="OF1657" s="72"/>
      <c r="OG1657" s="72"/>
      <c r="OH1657" s="72"/>
      <c r="OI1657" s="72"/>
      <c r="OJ1657" s="72"/>
      <c r="OK1657" s="72"/>
      <c r="OL1657" s="72"/>
      <c r="OM1657" s="72"/>
      <c r="ON1657" s="72"/>
      <c r="OO1657" s="72"/>
      <c r="OP1657" s="72"/>
      <c r="OQ1657" s="72"/>
      <c r="OR1657" s="72"/>
      <c r="OS1657" s="72"/>
      <c r="OT1657" s="72"/>
      <c r="OU1657" s="72"/>
      <c r="OV1657" s="72"/>
      <c r="OW1657" s="72"/>
      <c r="OX1657" s="72"/>
      <c r="OY1657" s="72"/>
      <c r="OZ1657" s="72"/>
      <c r="PA1657" s="72"/>
      <c r="PB1657" s="72"/>
      <c r="PC1657" s="72"/>
      <c r="PD1657" s="72"/>
      <c r="PE1657" s="72"/>
      <c r="PF1657" s="72"/>
      <c r="PG1657" s="72"/>
      <c r="PH1657" s="72"/>
      <c r="PI1657" s="72"/>
      <c r="PJ1657" s="72"/>
      <c r="PK1657" s="72"/>
      <c r="PL1657" s="72"/>
      <c r="PM1657" s="72"/>
      <c r="PN1657" s="72"/>
      <c r="PO1657" s="72"/>
      <c r="PP1657" s="72"/>
      <c r="PQ1657" s="72"/>
      <c r="PR1657" s="72"/>
      <c r="PS1657" s="72"/>
      <c r="PT1657" s="72"/>
      <c r="PU1657" s="72"/>
      <c r="PV1657" s="72"/>
      <c r="PW1657" s="72"/>
      <c r="PX1657" s="72"/>
      <c r="PY1657" s="72"/>
      <c r="PZ1657" s="72"/>
      <c r="QA1657" s="72"/>
      <c r="QB1657" s="72"/>
      <c r="QC1657" s="72"/>
      <c r="QD1657" s="72"/>
      <c r="QE1657" s="72"/>
      <c r="QF1657" s="72"/>
      <c r="QG1657" s="72"/>
      <c r="QH1657" s="72"/>
      <c r="QI1657" s="72"/>
      <c r="QJ1657" s="72"/>
      <c r="QK1657" s="72"/>
      <c r="QL1657" s="72"/>
      <c r="QM1657" s="72"/>
      <c r="QN1657" s="72"/>
      <c r="QO1657" s="72"/>
      <c r="QP1657" s="72"/>
      <c r="QQ1657" s="72"/>
      <c r="QR1657" s="72"/>
      <c r="QS1657" s="72"/>
      <c r="QT1657" s="72"/>
      <c r="QU1657" s="72"/>
      <c r="QV1657" s="72"/>
      <c r="QW1657" s="72"/>
      <c r="QX1657" s="72"/>
      <c r="QY1657" s="72"/>
      <c r="QZ1657" s="72"/>
      <c r="RA1657" s="72"/>
      <c r="RB1657" s="72"/>
      <c r="RC1657" s="72"/>
      <c r="RD1657" s="72"/>
      <c r="RE1657" s="72"/>
      <c r="RF1657" s="72"/>
      <c r="RG1657" s="72"/>
      <c r="RH1657" s="72"/>
      <c r="RI1657" s="72"/>
      <c r="RJ1657" s="72"/>
      <c r="RK1657" s="72"/>
      <c r="RL1657" s="72"/>
      <c r="RM1657" s="72"/>
      <c r="RN1657" s="72"/>
      <c r="RO1657" s="72"/>
      <c r="RP1657" s="72"/>
      <c r="RQ1657" s="72"/>
      <c r="RR1657" s="72"/>
      <c r="RS1657" s="72"/>
      <c r="RT1657" s="72"/>
      <c r="RU1657" s="72"/>
      <c r="RV1657" s="72"/>
      <c r="RW1657" s="72"/>
      <c r="RX1657" s="72"/>
      <c r="RY1657" s="72"/>
      <c r="RZ1657" s="72"/>
      <c r="SA1657" s="72"/>
      <c r="SB1657" s="72"/>
      <c r="SC1657" s="72"/>
      <c r="SD1657" s="72"/>
      <c r="SE1657" s="72"/>
      <c r="SF1657" s="72"/>
      <c r="SG1657" s="72"/>
      <c r="SH1657" s="72"/>
      <c r="SI1657" s="72"/>
      <c r="SJ1657" s="72"/>
      <c r="SK1657" s="72"/>
      <c r="SL1657" s="72"/>
      <c r="SM1657" s="72"/>
      <c r="SN1657" s="72"/>
      <c r="SO1657" s="72"/>
      <c r="SP1657" s="72"/>
      <c r="SQ1657" s="72"/>
      <c r="SR1657" s="72"/>
      <c r="SS1657" s="72"/>
      <c r="ST1657" s="72"/>
      <c r="SU1657" s="72"/>
      <c r="SV1657" s="72"/>
      <c r="SW1657" s="72"/>
      <c r="SX1657" s="72"/>
      <c r="SY1657" s="72"/>
      <c r="SZ1657" s="72"/>
      <c r="TA1657" s="72"/>
      <c r="TB1657" s="72"/>
      <c r="TC1657" s="72"/>
    </row>
    <row r="1658" spans="1:523" ht="16.5" customHeight="1" x14ac:dyDescent="0.2">
      <c r="A1658" s="20">
        <v>1162</v>
      </c>
      <c r="B1658" s="20" t="s">
        <v>72</v>
      </c>
      <c r="C1658" s="20" t="s">
        <v>218</v>
      </c>
      <c r="D1658" s="20" t="s">
        <v>38</v>
      </c>
      <c r="E1658" s="20" t="s">
        <v>1345</v>
      </c>
      <c r="F1658" s="22" t="s">
        <v>1145</v>
      </c>
      <c r="G1658" s="20" t="s">
        <v>37</v>
      </c>
      <c r="H1658" s="20" t="s">
        <v>35</v>
      </c>
      <c r="I1658" s="20" t="s">
        <v>81</v>
      </c>
      <c r="J1658" s="22" t="s">
        <v>915</v>
      </c>
      <c r="K1658" s="20" t="s">
        <v>95</v>
      </c>
      <c r="L1658" s="84" t="s">
        <v>95</v>
      </c>
      <c r="M1658" s="20" t="s">
        <v>95</v>
      </c>
      <c r="N1658" s="8" t="s">
        <v>95</v>
      </c>
      <c r="O1658" s="20" t="s">
        <v>95</v>
      </c>
      <c r="P1658" s="23">
        <v>600</v>
      </c>
      <c r="Q1658" s="24">
        <v>1</v>
      </c>
      <c r="R1658" s="25">
        <v>45658</v>
      </c>
      <c r="S1658" s="20" t="s">
        <v>83</v>
      </c>
      <c r="T1658" s="23">
        <v>7200000</v>
      </c>
      <c r="U1658" s="27" t="s">
        <v>100</v>
      </c>
      <c r="V1658" s="27" t="s">
        <v>100</v>
      </c>
      <c r="W1658" s="72"/>
      <c r="X1658" s="72"/>
      <c r="Y1658" s="72"/>
      <c r="Z1658" s="72"/>
      <c r="AA1658" s="72"/>
      <c r="AB1658" s="72"/>
      <c r="AC1658" s="72"/>
      <c r="AD1658" s="72"/>
      <c r="AE1658" s="72"/>
      <c r="AF1658" s="72"/>
      <c r="AG1658" s="72"/>
      <c r="AH1658" s="72"/>
      <c r="AI1658" s="72"/>
      <c r="AJ1658" s="72"/>
      <c r="AK1658" s="72"/>
      <c r="AL1658" s="72"/>
      <c r="AM1658" s="72"/>
      <c r="AN1658" s="72"/>
      <c r="AO1658" s="72"/>
      <c r="AP1658" s="72"/>
      <c r="AQ1658" s="72"/>
      <c r="AR1658" s="72"/>
      <c r="AS1658" s="72"/>
      <c r="AT1658" s="72"/>
      <c r="AU1658" s="72"/>
      <c r="AV1658" s="72"/>
      <c r="AW1658" s="72"/>
      <c r="AX1658" s="72"/>
      <c r="AY1658" s="72"/>
      <c r="AZ1658" s="72"/>
      <c r="BA1658" s="72"/>
      <c r="BB1658" s="72"/>
      <c r="BC1658" s="72"/>
      <c r="BD1658" s="72"/>
      <c r="BE1658" s="72"/>
      <c r="BF1658" s="72"/>
      <c r="BG1658" s="72"/>
      <c r="BH1658" s="72"/>
      <c r="BI1658" s="72"/>
      <c r="BJ1658" s="72"/>
      <c r="BK1658" s="72"/>
      <c r="BL1658" s="72"/>
      <c r="BM1658" s="72"/>
      <c r="BN1658" s="72"/>
      <c r="BO1658" s="72"/>
      <c r="BP1658" s="72"/>
      <c r="BQ1658" s="72"/>
      <c r="BR1658" s="72"/>
      <c r="BS1658" s="72"/>
      <c r="BT1658" s="72"/>
      <c r="BU1658" s="72"/>
      <c r="BV1658" s="72"/>
      <c r="BW1658" s="72"/>
      <c r="BX1658" s="72"/>
      <c r="BY1658" s="72"/>
      <c r="BZ1658" s="72"/>
      <c r="CA1658" s="72"/>
      <c r="CB1658" s="72"/>
      <c r="CC1658" s="72"/>
      <c r="CD1658" s="72"/>
      <c r="CE1658" s="72"/>
      <c r="CF1658" s="72"/>
      <c r="CG1658" s="72"/>
      <c r="CH1658" s="72"/>
      <c r="CI1658" s="72"/>
      <c r="CJ1658" s="72"/>
      <c r="CK1658" s="72"/>
      <c r="CL1658" s="72"/>
      <c r="CM1658" s="72"/>
      <c r="CN1658" s="72"/>
      <c r="CO1658" s="72"/>
      <c r="CP1658" s="72"/>
      <c r="CQ1658" s="72"/>
      <c r="CR1658" s="72"/>
      <c r="CS1658" s="72"/>
      <c r="CT1658" s="72"/>
      <c r="CU1658" s="72"/>
      <c r="CV1658" s="72"/>
      <c r="CW1658" s="72"/>
      <c r="CX1658" s="72"/>
      <c r="CY1658" s="72"/>
      <c r="CZ1658" s="72"/>
      <c r="DA1658" s="72"/>
      <c r="DB1658" s="72"/>
      <c r="DC1658" s="72"/>
      <c r="DD1658" s="72"/>
      <c r="DE1658" s="72"/>
      <c r="DF1658" s="72"/>
      <c r="DG1658" s="72"/>
      <c r="DH1658" s="72"/>
      <c r="DI1658" s="72"/>
      <c r="DJ1658" s="72"/>
      <c r="DK1658" s="72"/>
      <c r="DL1658" s="72"/>
      <c r="DM1658" s="72"/>
      <c r="DN1658" s="72"/>
      <c r="DO1658" s="72"/>
      <c r="DP1658" s="72"/>
      <c r="DQ1658" s="72"/>
      <c r="DR1658" s="72"/>
      <c r="DS1658" s="72"/>
      <c r="DT1658" s="72"/>
      <c r="DU1658" s="72"/>
      <c r="DV1658" s="72"/>
      <c r="DW1658" s="72"/>
      <c r="DX1658" s="72"/>
      <c r="DY1658" s="72"/>
      <c r="DZ1658" s="72"/>
      <c r="EA1658" s="72"/>
      <c r="EB1658" s="72"/>
      <c r="EC1658" s="72"/>
      <c r="ED1658" s="72"/>
      <c r="EE1658" s="72"/>
      <c r="EF1658" s="72"/>
      <c r="EG1658" s="72"/>
      <c r="EH1658" s="72"/>
      <c r="EI1658" s="72"/>
      <c r="EJ1658" s="72"/>
      <c r="EK1658" s="72"/>
      <c r="EL1658" s="72"/>
      <c r="EM1658" s="72"/>
      <c r="EN1658" s="72"/>
      <c r="EO1658" s="72"/>
      <c r="EP1658" s="72"/>
      <c r="EQ1658" s="72"/>
      <c r="ER1658" s="72"/>
      <c r="ES1658" s="72"/>
      <c r="ET1658" s="72"/>
      <c r="EU1658" s="72"/>
      <c r="EV1658" s="72"/>
      <c r="EW1658" s="72"/>
      <c r="EX1658" s="72"/>
      <c r="EY1658" s="72"/>
      <c r="EZ1658" s="72"/>
      <c r="FA1658" s="72"/>
      <c r="FB1658" s="72"/>
      <c r="FC1658" s="72"/>
      <c r="FD1658" s="72"/>
      <c r="FE1658" s="72"/>
      <c r="FF1658" s="72"/>
      <c r="FG1658" s="72"/>
      <c r="FH1658" s="72"/>
      <c r="FI1658" s="72"/>
      <c r="FJ1658" s="72"/>
      <c r="FK1658" s="72"/>
      <c r="FL1658" s="72"/>
      <c r="FM1658" s="72"/>
      <c r="FN1658" s="72"/>
      <c r="FO1658" s="72"/>
      <c r="FP1658" s="72"/>
      <c r="FQ1658" s="72"/>
      <c r="FR1658" s="72"/>
      <c r="FS1658" s="72"/>
      <c r="FT1658" s="72"/>
      <c r="FU1658" s="72"/>
      <c r="FV1658" s="72"/>
      <c r="FW1658" s="72"/>
      <c r="FX1658" s="72"/>
      <c r="FY1658" s="72"/>
      <c r="FZ1658" s="72"/>
      <c r="GA1658" s="72"/>
      <c r="GB1658" s="72"/>
      <c r="GC1658" s="72"/>
      <c r="GD1658" s="72"/>
      <c r="GE1658" s="72"/>
      <c r="GF1658" s="72"/>
      <c r="GG1658" s="72"/>
      <c r="GH1658" s="72"/>
      <c r="GI1658" s="72"/>
      <c r="GJ1658" s="72"/>
      <c r="GK1658" s="72"/>
      <c r="GL1658" s="72"/>
      <c r="GM1658" s="72"/>
      <c r="GN1658" s="72"/>
      <c r="GO1658" s="72"/>
      <c r="GP1658" s="72"/>
      <c r="GQ1658" s="72"/>
      <c r="GR1658" s="72"/>
      <c r="GS1658" s="72"/>
      <c r="GT1658" s="72"/>
      <c r="GU1658" s="72"/>
      <c r="GV1658" s="72"/>
      <c r="GW1658" s="72"/>
      <c r="GX1658" s="72"/>
      <c r="GY1658" s="72"/>
      <c r="GZ1658" s="72"/>
      <c r="HA1658" s="72"/>
      <c r="HB1658" s="72"/>
      <c r="HC1658" s="72"/>
      <c r="HD1658" s="72"/>
      <c r="HE1658" s="72"/>
      <c r="HF1658" s="72"/>
      <c r="HG1658" s="72"/>
      <c r="HH1658" s="72"/>
      <c r="HI1658" s="72"/>
      <c r="HJ1658" s="72"/>
      <c r="HK1658" s="72"/>
      <c r="HL1658" s="72"/>
      <c r="HM1658" s="72"/>
      <c r="HN1658" s="72"/>
      <c r="HO1658" s="72"/>
      <c r="HP1658" s="72"/>
      <c r="HQ1658" s="72"/>
      <c r="HR1658" s="72"/>
      <c r="HS1658" s="72"/>
      <c r="HT1658" s="72"/>
      <c r="HU1658" s="72"/>
      <c r="HV1658" s="72"/>
      <c r="HW1658" s="72"/>
      <c r="HX1658" s="72"/>
      <c r="HY1658" s="72"/>
      <c r="HZ1658" s="72"/>
      <c r="IA1658" s="72"/>
      <c r="IB1658" s="72"/>
      <c r="IC1658" s="72"/>
      <c r="ID1658" s="72"/>
      <c r="IE1658" s="72"/>
      <c r="IF1658" s="72"/>
      <c r="IG1658" s="72"/>
      <c r="IH1658" s="72"/>
      <c r="II1658" s="72"/>
      <c r="IJ1658" s="72"/>
      <c r="IK1658" s="72"/>
      <c r="IL1658" s="72"/>
      <c r="IM1658" s="72"/>
      <c r="IN1658" s="72"/>
      <c r="IO1658" s="72"/>
      <c r="IP1658" s="72"/>
      <c r="IQ1658" s="72"/>
      <c r="IR1658" s="72"/>
      <c r="IS1658" s="72"/>
      <c r="IT1658" s="72"/>
      <c r="IU1658" s="72"/>
      <c r="IV1658" s="72"/>
      <c r="IW1658" s="72"/>
      <c r="IX1658" s="72"/>
      <c r="IY1658" s="72"/>
      <c r="IZ1658" s="72"/>
      <c r="JA1658" s="72"/>
      <c r="JB1658" s="72"/>
      <c r="JC1658" s="72"/>
      <c r="JD1658" s="72"/>
      <c r="JE1658" s="72"/>
      <c r="JF1658" s="72"/>
      <c r="JG1658" s="72"/>
      <c r="JH1658" s="72"/>
      <c r="JI1658" s="72"/>
      <c r="JJ1658" s="72"/>
      <c r="JK1658" s="72"/>
      <c r="JL1658" s="72"/>
      <c r="JM1658" s="72"/>
      <c r="JN1658" s="72"/>
      <c r="JO1658" s="72"/>
      <c r="JP1658" s="72"/>
      <c r="JQ1658" s="72"/>
      <c r="JR1658" s="72"/>
      <c r="JS1658" s="72"/>
      <c r="JT1658" s="72"/>
      <c r="JU1658" s="72"/>
      <c r="JV1658" s="72"/>
      <c r="JW1658" s="72"/>
      <c r="JX1658" s="72"/>
      <c r="JY1658" s="72"/>
      <c r="JZ1658" s="72"/>
      <c r="KA1658" s="72"/>
      <c r="KB1658" s="72"/>
      <c r="KC1658" s="72"/>
      <c r="KD1658" s="72"/>
      <c r="KE1658" s="72"/>
      <c r="KF1658" s="72"/>
      <c r="KG1658" s="72"/>
      <c r="KH1658" s="72"/>
      <c r="KI1658" s="72"/>
      <c r="KJ1658" s="72"/>
      <c r="KK1658" s="72"/>
      <c r="KL1658" s="72"/>
      <c r="KM1658" s="72"/>
      <c r="KN1658" s="72"/>
      <c r="KO1658" s="72"/>
      <c r="KP1658" s="72"/>
      <c r="KQ1658" s="72"/>
      <c r="KR1658" s="72"/>
      <c r="KS1658" s="72"/>
      <c r="KT1658" s="72"/>
      <c r="KU1658" s="72"/>
      <c r="KV1658" s="72"/>
      <c r="KW1658" s="72"/>
      <c r="KX1658" s="72"/>
      <c r="KY1658" s="72"/>
      <c r="KZ1658" s="72"/>
      <c r="LA1658" s="72"/>
      <c r="LB1658" s="72"/>
      <c r="LC1658" s="72"/>
      <c r="LD1658" s="72"/>
      <c r="LE1658" s="72"/>
      <c r="LF1658" s="72"/>
      <c r="LG1658" s="72"/>
      <c r="LH1658" s="72"/>
      <c r="LI1658" s="72"/>
      <c r="LJ1658" s="72"/>
      <c r="LK1658" s="72"/>
      <c r="LL1658" s="72"/>
      <c r="LM1658" s="72"/>
      <c r="LN1658" s="72"/>
      <c r="LO1658" s="72"/>
      <c r="LP1658" s="72"/>
      <c r="LQ1658" s="72"/>
      <c r="LR1658" s="72"/>
      <c r="LS1658" s="72"/>
      <c r="LT1658" s="72"/>
      <c r="LU1658" s="72"/>
      <c r="LV1658" s="72"/>
      <c r="LW1658" s="72"/>
      <c r="LX1658" s="72"/>
      <c r="LY1658" s="72"/>
      <c r="LZ1658" s="72"/>
      <c r="MA1658" s="72"/>
      <c r="MB1658" s="72"/>
      <c r="MC1658" s="72"/>
      <c r="MD1658" s="72"/>
      <c r="ME1658" s="72"/>
      <c r="MF1658" s="72"/>
      <c r="MG1658" s="72"/>
      <c r="MH1658" s="72"/>
      <c r="MI1658" s="72"/>
      <c r="MJ1658" s="72"/>
      <c r="MK1658" s="72"/>
      <c r="ML1658" s="72"/>
      <c r="MM1658" s="72"/>
      <c r="MN1658" s="72"/>
      <c r="MO1658" s="72"/>
      <c r="MP1658" s="72"/>
      <c r="MQ1658" s="72"/>
      <c r="MR1658" s="72"/>
      <c r="MS1658" s="72"/>
      <c r="MT1658" s="72"/>
      <c r="MU1658" s="72"/>
      <c r="MV1658" s="72"/>
      <c r="MW1658" s="72"/>
      <c r="MX1658" s="72"/>
      <c r="MY1658" s="72"/>
      <c r="MZ1658" s="72"/>
      <c r="NA1658" s="72"/>
      <c r="NB1658" s="72"/>
      <c r="NC1658" s="72"/>
      <c r="ND1658" s="72"/>
      <c r="NE1658" s="72"/>
      <c r="NF1658" s="72"/>
      <c r="NG1658" s="72"/>
      <c r="NH1658" s="72"/>
      <c r="NI1658" s="72"/>
      <c r="NJ1658" s="72"/>
      <c r="NK1658" s="72"/>
      <c r="NL1658" s="72"/>
      <c r="NM1658" s="72"/>
      <c r="NN1658" s="72"/>
      <c r="NO1658" s="72"/>
      <c r="NP1658" s="72"/>
      <c r="NQ1658" s="72"/>
      <c r="NR1658" s="72"/>
      <c r="NS1658" s="72"/>
      <c r="NT1658" s="72"/>
      <c r="NU1658" s="72"/>
      <c r="NV1658" s="72"/>
      <c r="NW1658" s="72"/>
      <c r="NX1658" s="72"/>
      <c r="NY1658" s="72"/>
      <c r="NZ1658" s="72"/>
      <c r="OA1658" s="72"/>
      <c r="OB1658" s="72"/>
      <c r="OC1658" s="72"/>
      <c r="OD1658" s="72"/>
      <c r="OE1658" s="72"/>
      <c r="OF1658" s="72"/>
      <c r="OG1658" s="72"/>
      <c r="OH1658" s="72"/>
      <c r="OI1658" s="72"/>
      <c r="OJ1658" s="72"/>
      <c r="OK1658" s="72"/>
      <c r="OL1658" s="72"/>
      <c r="OM1658" s="72"/>
      <c r="ON1658" s="72"/>
      <c r="OO1658" s="72"/>
      <c r="OP1658" s="72"/>
      <c r="OQ1658" s="72"/>
      <c r="OR1658" s="72"/>
      <c r="OS1658" s="72"/>
      <c r="OT1658" s="72"/>
      <c r="OU1658" s="72"/>
      <c r="OV1658" s="72"/>
      <c r="OW1658" s="72"/>
      <c r="OX1658" s="72"/>
      <c r="OY1658" s="72"/>
      <c r="OZ1658" s="72"/>
      <c r="PA1658" s="72"/>
      <c r="PB1658" s="72"/>
      <c r="PC1658" s="72"/>
      <c r="PD1658" s="72"/>
      <c r="PE1658" s="72"/>
      <c r="PF1658" s="72"/>
      <c r="PG1658" s="72"/>
      <c r="PH1658" s="72"/>
      <c r="PI1658" s="72"/>
      <c r="PJ1658" s="72"/>
      <c r="PK1658" s="72"/>
      <c r="PL1658" s="72"/>
      <c r="PM1658" s="72"/>
      <c r="PN1658" s="72"/>
      <c r="PO1658" s="72"/>
      <c r="PP1658" s="72"/>
      <c r="PQ1658" s="72"/>
      <c r="PR1658" s="72"/>
      <c r="PS1658" s="72"/>
      <c r="PT1658" s="72"/>
      <c r="PU1658" s="72"/>
      <c r="PV1658" s="72"/>
      <c r="PW1658" s="72"/>
      <c r="PX1658" s="72"/>
      <c r="PY1658" s="72"/>
      <c r="PZ1658" s="72"/>
      <c r="QA1658" s="72"/>
      <c r="QB1658" s="72"/>
      <c r="QC1658" s="72"/>
      <c r="QD1658" s="72"/>
      <c r="QE1658" s="72"/>
      <c r="QF1658" s="72"/>
      <c r="QG1658" s="72"/>
      <c r="QH1658" s="72"/>
      <c r="QI1658" s="72"/>
      <c r="QJ1658" s="72"/>
      <c r="QK1658" s="72"/>
      <c r="QL1658" s="72"/>
      <c r="QM1658" s="72"/>
      <c r="QN1658" s="72"/>
      <c r="QO1658" s="72"/>
      <c r="QP1658" s="72"/>
      <c r="QQ1658" s="72"/>
      <c r="QR1658" s="72"/>
      <c r="QS1658" s="72"/>
      <c r="QT1658" s="72"/>
      <c r="QU1658" s="72"/>
      <c r="QV1658" s="72"/>
      <c r="QW1658" s="72"/>
      <c r="QX1658" s="72"/>
      <c r="QY1658" s="72"/>
      <c r="QZ1658" s="72"/>
      <c r="RA1658" s="72"/>
      <c r="RB1658" s="72"/>
      <c r="RC1658" s="72"/>
      <c r="RD1658" s="72"/>
      <c r="RE1658" s="72"/>
      <c r="RF1658" s="72"/>
      <c r="RG1658" s="72"/>
      <c r="RH1658" s="72"/>
      <c r="RI1658" s="72"/>
      <c r="RJ1658" s="72"/>
      <c r="RK1658" s="72"/>
      <c r="RL1658" s="72"/>
      <c r="RM1658" s="72"/>
      <c r="RN1658" s="72"/>
      <c r="RO1658" s="72"/>
      <c r="RP1658" s="72"/>
      <c r="RQ1658" s="72"/>
      <c r="RR1658" s="72"/>
      <c r="RS1658" s="72"/>
      <c r="RT1658" s="72"/>
      <c r="RU1658" s="72"/>
      <c r="RV1658" s="72"/>
      <c r="RW1658" s="72"/>
      <c r="RX1658" s="72"/>
      <c r="RY1658" s="72"/>
      <c r="RZ1658" s="72"/>
      <c r="SA1658" s="72"/>
      <c r="SB1658" s="72"/>
      <c r="SC1658" s="72"/>
      <c r="SD1658" s="72"/>
      <c r="SE1658" s="72"/>
      <c r="SF1658" s="72"/>
      <c r="SG1658" s="72"/>
      <c r="SH1658" s="72"/>
      <c r="SI1658" s="72"/>
      <c r="SJ1658" s="72"/>
      <c r="SK1658" s="72"/>
      <c r="SL1658" s="72"/>
      <c r="SM1658" s="72"/>
      <c r="SN1658" s="72"/>
      <c r="SO1658" s="72"/>
      <c r="SP1658" s="72"/>
      <c r="SQ1658" s="72"/>
      <c r="SR1658" s="72"/>
      <c r="SS1658" s="72"/>
      <c r="ST1658" s="72"/>
      <c r="SU1658" s="72"/>
      <c r="SV1658" s="72"/>
      <c r="SW1658" s="72"/>
      <c r="SX1658" s="72"/>
      <c r="SY1658" s="72"/>
      <c r="SZ1658" s="72"/>
      <c r="TA1658" s="72"/>
      <c r="TB1658" s="72"/>
      <c r="TC1658" s="72"/>
    </row>
    <row r="1659" spans="1:523" ht="16.5" customHeight="1" x14ac:dyDescent="0.2">
      <c r="A1659" s="20">
        <v>1163</v>
      </c>
      <c r="B1659" s="20" t="s">
        <v>72</v>
      </c>
      <c r="C1659" s="20" t="s">
        <v>218</v>
      </c>
      <c r="D1659" s="20" t="s">
        <v>38</v>
      </c>
      <c r="E1659" s="20" t="s">
        <v>1345</v>
      </c>
      <c r="F1659" s="22" t="s">
        <v>1146</v>
      </c>
      <c r="G1659" s="20" t="s">
        <v>42</v>
      </c>
      <c r="H1659" s="20" t="s">
        <v>35</v>
      </c>
      <c r="I1659" s="20" t="s">
        <v>81</v>
      </c>
      <c r="J1659" s="22" t="s">
        <v>915</v>
      </c>
      <c r="K1659" s="20" t="s">
        <v>95</v>
      </c>
      <c r="L1659" s="84" t="s">
        <v>95</v>
      </c>
      <c r="M1659" s="20" t="s">
        <v>95</v>
      </c>
      <c r="N1659" s="8" t="s">
        <v>95</v>
      </c>
      <c r="O1659" s="20" t="s">
        <v>95</v>
      </c>
      <c r="P1659" s="23">
        <v>420</v>
      </c>
      <c r="Q1659" s="24">
        <v>1</v>
      </c>
      <c r="R1659" s="25">
        <v>45658</v>
      </c>
      <c r="S1659" s="20" t="s">
        <v>83</v>
      </c>
      <c r="T1659" s="23">
        <v>5040000</v>
      </c>
      <c r="U1659" s="27" t="s">
        <v>100</v>
      </c>
      <c r="V1659" s="27" t="s">
        <v>100</v>
      </c>
      <c r="W1659" s="72"/>
      <c r="X1659" s="72"/>
      <c r="Y1659" s="72"/>
      <c r="Z1659" s="72"/>
      <c r="AA1659" s="72"/>
      <c r="AB1659" s="72"/>
      <c r="AC1659" s="72"/>
      <c r="AD1659" s="72"/>
      <c r="AE1659" s="72"/>
      <c r="AF1659" s="72"/>
      <c r="AG1659" s="72"/>
      <c r="AH1659" s="72"/>
      <c r="AI1659" s="72"/>
      <c r="AJ1659" s="72"/>
      <c r="AK1659" s="72"/>
      <c r="AL1659" s="72"/>
      <c r="AM1659" s="72"/>
      <c r="AN1659" s="72"/>
      <c r="AO1659" s="72"/>
      <c r="AP1659" s="72"/>
      <c r="AQ1659" s="72"/>
      <c r="AR1659" s="72"/>
      <c r="AS1659" s="72"/>
      <c r="AT1659" s="72"/>
      <c r="AU1659" s="72"/>
      <c r="AV1659" s="72"/>
      <c r="AW1659" s="72"/>
      <c r="AX1659" s="72"/>
      <c r="AY1659" s="72"/>
      <c r="AZ1659" s="72"/>
      <c r="BA1659" s="72"/>
      <c r="BB1659" s="72"/>
      <c r="BC1659" s="72"/>
      <c r="BD1659" s="72"/>
      <c r="BE1659" s="72"/>
      <c r="BF1659" s="72"/>
      <c r="BG1659" s="72"/>
      <c r="BH1659" s="72"/>
      <c r="BI1659" s="72"/>
      <c r="BJ1659" s="72"/>
      <c r="BK1659" s="72"/>
      <c r="BL1659" s="72"/>
      <c r="BM1659" s="72"/>
      <c r="BN1659" s="72"/>
      <c r="BO1659" s="72"/>
      <c r="BP1659" s="72"/>
      <c r="BQ1659" s="72"/>
      <c r="BR1659" s="72"/>
      <c r="BS1659" s="72"/>
      <c r="BT1659" s="72"/>
      <c r="BU1659" s="72"/>
      <c r="BV1659" s="72"/>
      <c r="BW1659" s="72"/>
      <c r="BX1659" s="72"/>
      <c r="BY1659" s="72"/>
      <c r="BZ1659" s="72"/>
      <c r="CA1659" s="72"/>
      <c r="CB1659" s="72"/>
      <c r="CC1659" s="72"/>
      <c r="CD1659" s="72"/>
      <c r="CE1659" s="72"/>
      <c r="CF1659" s="72"/>
      <c r="CG1659" s="72"/>
      <c r="CH1659" s="72"/>
      <c r="CI1659" s="72"/>
      <c r="CJ1659" s="72"/>
      <c r="CK1659" s="72"/>
      <c r="CL1659" s="72"/>
      <c r="CM1659" s="72"/>
      <c r="CN1659" s="72"/>
      <c r="CO1659" s="72"/>
      <c r="CP1659" s="72"/>
      <c r="CQ1659" s="72"/>
      <c r="CR1659" s="72"/>
      <c r="CS1659" s="72"/>
      <c r="CT1659" s="72"/>
      <c r="CU1659" s="72"/>
      <c r="CV1659" s="72"/>
      <c r="CW1659" s="72"/>
      <c r="CX1659" s="72"/>
      <c r="CY1659" s="72"/>
      <c r="CZ1659" s="72"/>
      <c r="DA1659" s="72"/>
      <c r="DB1659" s="72"/>
      <c r="DC1659" s="72"/>
      <c r="DD1659" s="72"/>
      <c r="DE1659" s="72"/>
      <c r="DF1659" s="72"/>
      <c r="DG1659" s="72"/>
      <c r="DH1659" s="72"/>
      <c r="DI1659" s="72"/>
      <c r="DJ1659" s="72"/>
      <c r="DK1659" s="72"/>
      <c r="DL1659" s="72"/>
      <c r="DM1659" s="72"/>
      <c r="DN1659" s="72"/>
      <c r="DO1659" s="72"/>
      <c r="DP1659" s="72"/>
      <c r="DQ1659" s="72"/>
      <c r="DR1659" s="72"/>
      <c r="DS1659" s="72"/>
      <c r="DT1659" s="72"/>
      <c r="DU1659" s="72"/>
      <c r="DV1659" s="72"/>
      <c r="DW1659" s="72"/>
      <c r="DX1659" s="72"/>
      <c r="DY1659" s="72"/>
      <c r="DZ1659" s="72"/>
      <c r="EA1659" s="72"/>
      <c r="EB1659" s="72"/>
      <c r="EC1659" s="72"/>
      <c r="ED1659" s="72"/>
      <c r="EE1659" s="72"/>
      <c r="EF1659" s="72"/>
      <c r="EG1659" s="72"/>
      <c r="EH1659" s="72"/>
      <c r="EI1659" s="72"/>
      <c r="EJ1659" s="72"/>
      <c r="EK1659" s="72"/>
      <c r="EL1659" s="72"/>
      <c r="EM1659" s="72"/>
      <c r="EN1659" s="72"/>
      <c r="EO1659" s="72"/>
      <c r="EP1659" s="72"/>
      <c r="EQ1659" s="72"/>
      <c r="ER1659" s="72"/>
      <c r="ES1659" s="72"/>
      <c r="ET1659" s="72"/>
      <c r="EU1659" s="72"/>
      <c r="EV1659" s="72"/>
      <c r="EW1659" s="72"/>
      <c r="EX1659" s="72"/>
      <c r="EY1659" s="72"/>
      <c r="EZ1659" s="72"/>
      <c r="FA1659" s="72"/>
      <c r="FB1659" s="72"/>
      <c r="FC1659" s="72"/>
      <c r="FD1659" s="72"/>
      <c r="FE1659" s="72"/>
      <c r="FF1659" s="72"/>
      <c r="FG1659" s="72"/>
      <c r="FH1659" s="72"/>
      <c r="FI1659" s="72"/>
      <c r="FJ1659" s="72"/>
      <c r="FK1659" s="72"/>
      <c r="FL1659" s="72"/>
      <c r="FM1659" s="72"/>
      <c r="FN1659" s="72"/>
      <c r="FO1659" s="72"/>
      <c r="FP1659" s="72"/>
      <c r="FQ1659" s="72"/>
      <c r="FR1659" s="72"/>
      <c r="FS1659" s="72"/>
      <c r="FT1659" s="72"/>
      <c r="FU1659" s="72"/>
      <c r="FV1659" s="72"/>
      <c r="FW1659" s="72"/>
      <c r="FX1659" s="72"/>
      <c r="FY1659" s="72"/>
      <c r="FZ1659" s="72"/>
      <c r="GA1659" s="72"/>
      <c r="GB1659" s="72"/>
      <c r="GC1659" s="72"/>
      <c r="GD1659" s="72"/>
      <c r="GE1659" s="72"/>
      <c r="GF1659" s="72"/>
      <c r="GG1659" s="72"/>
      <c r="GH1659" s="72"/>
      <c r="GI1659" s="72"/>
      <c r="GJ1659" s="72"/>
      <c r="GK1659" s="72"/>
      <c r="GL1659" s="72"/>
      <c r="GM1659" s="72"/>
      <c r="GN1659" s="72"/>
      <c r="GO1659" s="72"/>
      <c r="GP1659" s="72"/>
      <c r="GQ1659" s="72"/>
      <c r="GR1659" s="72"/>
      <c r="GS1659" s="72"/>
      <c r="GT1659" s="72"/>
      <c r="GU1659" s="72"/>
      <c r="GV1659" s="72"/>
      <c r="GW1659" s="72"/>
      <c r="GX1659" s="72"/>
      <c r="GY1659" s="72"/>
      <c r="GZ1659" s="72"/>
      <c r="HA1659" s="72"/>
      <c r="HB1659" s="72"/>
      <c r="HC1659" s="72"/>
      <c r="HD1659" s="72"/>
      <c r="HE1659" s="72"/>
      <c r="HF1659" s="72"/>
      <c r="HG1659" s="72"/>
      <c r="HH1659" s="72"/>
      <c r="HI1659" s="72"/>
      <c r="HJ1659" s="72"/>
      <c r="HK1659" s="72"/>
      <c r="HL1659" s="72"/>
      <c r="HM1659" s="72"/>
      <c r="HN1659" s="72"/>
      <c r="HO1659" s="72"/>
      <c r="HP1659" s="72"/>
      <c r="HQ1659" s="72"/>
      <c r="HR1659" s="72"/>
      <c r="HS1659" s="72"/>
      <c r="HT1659" s="72"/>
      <c r="HU1659" s="72"/>
      <c r="HV1659" s="72"/>
      <c r="HW1659" s="72"/>
      <c r="HX1659" s="72"/>
      <c r="HY1659" s="72"/>
      <c r="HZ1659" s="72"/>
      <c r="IA1659" s="72"/>
      <c r="IB1659" s="72"/>
      <c r="IC1659" s="72"/>
      <c r="ID1659" s="72"/>
      <c r="IE1659" s="72"/>
      <c r="IF1659" s="72"/>
      <c r="IG1659" s="72"/>
      <c r="IH1659" s="72"/>
      <c r="II1659" s="72"/>
      <c r="IJ1659" s="72"/>
      <c r="IK1659" s="72"/>
      <c r="IL1659" s="72"/>
      <c r="IM1659" s="72"/>
      <c r="IN1659" s="72"/>
      <c r="IO1659" s="72"/>
      <c r="IP1659" s="72"/>
      <c r="IQ1659" s="72"/>
      <c r="IR1659" s="72"/>
      <c r="IS1659" s="72"/>
      <c r="IT1659" s="72"/>
      <c r="IU1659" s="72"/>
      <c r="IV1659" s="72"/>
      <c r="IW1659" s="72"/>
      <c r="IX1659" s="72"/>
      <c r="IY1659" s="72"/>
      <c r="IZ1659" s="72"/>
      <c r="JA1659" s="72"/>
      <c r="JB1659" s="72"/>
      <c r="JC1659" s="72"/>
      <c r="JD1659" s="72"/>
      <c r="JE1659" s="72"/>
      <c r="JF1659" s="72"/>
      <c r="JG1659" s="72"/>
      <c r="JH1659" s="72"/>
      <c r="JI1659" s="72"/>
      <c r="JJ1659" s="72"/>
      <c r="JK1659" s="72"/>
      <c r="JL1659" s="72"/>
      <c r="JM1659" s="72"/>
      <c r="JN1659" s="72"/>
      <c r="JO1659" s="72"/>
      <c r="JP1659" s="72"/>
      <c r="JQ1659" s="72"/>
      <c r="JR1659" s="72"/>
      <c r="JS1659" s="72"/>
      <c r="JT1659" s="72"/>
      <c r="JU1659" s="72"/>
      <c r="JV1659" s="72"/>
      <c r="JW1659" s="72"/>
      <c r="JX1659" s="72"/>
      <c r="JY1659" s="72"/>
      <c r="JZ1659" s="72"/>
      <c r="KA1659" s="72"/>
      <c r="KB1659" s="72"/>
      <c r="KC1659" s="72"/>
      <c r="KD1659" s="72"/>
      <c r="KE1659" s="72"/>
      <c r="KF1659" s="72"/>
      <c r="KG1659" s="72"/>
      <c r="KH1659" s="72"/>
      <c r="KI1659" s="72"/>
      <c r="KJ1659" s="72"/>
      <c r="KK1659" s="72"/>
      <c r="KL1659" s="72"/>
      <c r="KM1659" s="72"/>
      <c r="KN1659" s="72"/>
      <c r="KO1659" s="72"/>
      <c r="KP1659" s="72"/>
      <c r="KQ1659" s="72"/>
      <c r="KR1659" s="72"/>
      <c r="KS1659" s="72"/>
      <c r="KT1659" s="72"/>
      <c r="KU1659" s="72"/>
      <c r="KV1659" s="72"/>
      <c r="KW1659" s="72"/>
      <c r="KX1659" s="72"/>
      <c r="KY1659" s="72"/>
      <c r="KZ1659" s="72"/>
      <c r="LA1659" s="72"/>
      <c r="LB1659" s="72"/>
      <c r="LC1659" s="72"/>
      <c r="LD1659" s="72"/>
      <c r="LE1659" s="72"/>
      <c r="LF1659" s="72"/>
      <c r="LG1659" s="72"/>
      <c r="LH1659" s="72"/>
      <c r="LI1659" s="72"/>
      <c r="LJ1659" s="72"/>
      <c r="LK1659" s="72"/>
      <c r="LL1659" s="72"/>
      <c r="LM1659" s="72"/>
      <c r="LN1659" s="72"/>
      <c r="LO1659" s="72"/>
      <c r="LP1659" s="72"/>
      <c r="LQ1659" s="72"/>
      <c r="LR1659" s="72"/>
      <c r="LS1659" s="72"/>
      <c r="LT1659" s="72"/>
      <c r="LU1659" s="72"/>
      <c r="LV1659" s="72"/>
      <c r="LW1659" s="72"/>
      <c r="LX1659" s="72"/>
      <c r="LY1659" s="72"/>
      <c r="LZ1659" s="72"/>
      <c r="MA1659" s="72"/>
      <c r="MB1659" s="72"/>
      <c r="MC1659" s="72"/>
      <c r="MD1659" s="72"/>
      <c r="ME1659" s="72"/>
      <c r="MF1659" s="72"/>
      <c r="MG1659" s="72"/>
      <c r="MH1659" s="72"/>
      <c r="MI1659" s="72"/>
      <c r="MJ1659" s="72"/>
      <c r="MK1659" s="72"/>
      <c r="ML1659" s="72"/>
      <c r="MM1659" s="72"/>
      <c r="MN1659" s="72"/>
      <c r="MO1659" s="72"/>
      <c r="MP1659" s="72"/>
      <c r="MQ1659" s="72"/>
      <c r="MR1659" s="72"/>
      <c r="MS1659" s="72"/>
      <c r="MT1659" s="72"/>
      <c r="MU1659" s="72"/>
      <c r="MV1659" s="72"/>
      <c r="MW1659" s="72"/>
      <c r="MX1659" s="72"/>
      <c r="MY1659" s="72"/>
      <c r="MZ1659" s="72"/>
      <c r="NA1659" s="72"/>
      <c r="NB1659" s="72"/>
      <c r="NC1659" s="72"/>
      <c r="ND1659" s="72"/>
      <c r="NE1659" s="72"/>
      <c r="NF1659" s="72"/>
      <c r="NG1659" s="72"/>
      <c r="NH1659" s="72"/>
      <c r="NI1659" s="72"/>
      <c r="NJ1659" s="72"/>
      <c r="NK1659" s="72"/>
      <c r="NL1659" s="72"/>
      <c r="NM1659" s="72"/>
      <c r="NN1659" s="72"/>
      <c r="NO1659" s="72"/>
      <c r="NP1659" s="72"/>
      <c r="NQ1659" s="72"/>
      <c r="NR1659" s="72"/>
      <c r="NS1659" s="72"/>
      <c r="NT1659" s="72"/>
      <c r="NU1659" s="72"/>
      <c r="NV1659" s="72"/>
      <c r="NW1659" s="72"/>
      <c r="NX1659" s="72"/>
      <c r="NY1659" s="72"/>
      <c r="NZ1659" s="72"/>
      <c r="OA1659" s="72"/>
      <c r="OB1659" s="72"/>
      <c r="OC1659" s="72"/>
      <c r="OD1659" s="72"/>
      <c r="OE1659" s="72"/>
      <c r="OF1659" s="72"/>
      <c r="OG1659" s="72"/>
      <c r="OH1659" s="72"/>
      <c r="OI1659" s="72"/>
      <c r="OJ1659" s="72"/>
      <c r="OK1659" s="72"/>
      <c r="OL1659" s="72"/>
      <c r="OM1659" s="72"/>
      <c r="ON1659" s="72"/>
      <c r="OO1659" s="72"/>
      <c r="OP1659" s="72"/>
      <c r="OQ1659" s="72"/>
      <c r="OR1659" s="72"/>
      <c r="OS1659" s="72"/>
      <c r="OT1659" s="72"/>
      <c r="OU1659" s="72"/>
      <c r="OV1659" s="72"/>
      <c r="OW1659" s="72"/>
      <c r="OX1659" s="72"/>
      <c r="OY1659" s="72"/>
      <c r="OZ1659" s="72"/>
      <c r="PA1659" s="72"/>
      <c r="PB1659" s="72"/>
      <c r="PC1659" s="72"/>
      <c r="PD1659" s="72"/>
      <c r="PE1659" s="72"/>
      <c r="PF1659" s="72"/>
      <c r="PG1659" s="72"/>
      <c r="PH1659" s="72"/>
      <c r="PI1659" s="72"/>
      <c r="PJ1659" s="72"/>
      <c r="PK1659" s="72"/>
      <c r="PL1659" s="72"/>
      <c r="PM1659" s="72"/>
      <c r="PN1659" s="72"/>
      <c r="PO1659" s="72"/>
      <c r="PP1659" s="72"/>
      <c r="PQ1659" s="72"/>
      <c r="PR1659" s="72"/>
      <c r="PS1659" s="72"/>
      <c r="PT1659" s="72"/>
      <c r="PU1659" s="72"/>
      <c r="PV1659" s="72"/>
      <c r="PW1659" s="72"/>
      <c r="PX1659" s="72"/>
      <c r="PY1659" s="72"/>
      <c r="PZ1659" s="72"/>
      <c r="QA1659" s="72"/>
      <c r="QB1659" s="72"/>
      <c r="QC1659" s="72"/>
      <c r="QD1659" s="72"/>
      <c r="QE1659" s="72"/>
      <c r="QF1659" s="72"/>
      <c r="QG1659" s="72"/>
      <c r="QH1659" s="72"/>
      <c r="QI1659" s="72"/>
      <c r="QJ1659" s="72"/>
      <c r="QK1659" s="72"/>
      <c r="QL1659" s="72"/>
      <c r="QM1659" s="72"/>
      <c r="QN1659" s="72"/>
      <c r="QO1659" s="72"/>
      <c r="QP1659" s="72"/>
      <c r="QQ1659" s="72"/>
      <c r="QR1659" s="72"/>
      <c r="QS1659" s="72"/>
      <c r="QT1659" s="72"/>
      <c r="QU1659" s="72"/>
      <c r="QV1659" s="72"/>
      <c r="QW1659" s="72"/>
      <c r="QX1659" s="72"/>
      <c r="QY1659" s="72"/>
      <c r="QZ1659" s="72"/>
      <c r="RA1659" s="72"/>
      <c r="RB1659" s="72"/>
      <c r="RC1659" s="72"/>
      <c r="RD1659" s="72"/>
      <c r="RE1659" s="72"/>
      <c r="RF1659" s="72"/>
      <c r="RG1659" s="72"/>
      <c r="RH1659" s="72"/>
      <c r="RI1659" s="72"/>
      <c r="RJ1659" s="72"/>
      <c r="RK1659" s="72"/>
      <c r="RL1659" s="72"/>
      <c r="RM1659" s="72"/>
      <c r="RN1659" s="72"/>
      <c r="RO1659" s="72"/>
      <c r="RP1659" s="72"/>
      <c r="RQ1659" s="72"/>
      <c r="RR1659" s="72"/>
      <c r="RS1659" s="72"/>
      <c r="RT1659" s="72"/>
      <c r="RU1659" s="72"/>
      <c r="RV1659" s="72"/>
      <c r="RW1659" s="72"/>
      <c r="RX1659" s="72"/>
      <c r="RY1659" s="72"/>
      <c r="RZ1659" s="72"/>
      <c r="SA1659" s="72"/>
      <c r="SB1659" s="72"/>
      <c r="SC1659" s="72"/>
      <c r="SD1659" s="72"/>
      <c r="SE1659" s="72"/>
      <c r="SF1659" s="72"/>
      <c r="SG1659" s="72"/>
      <c r="SH1659" s="72"/>
      <c r="SI1659" s="72"/>
      <c r="SJ1659" s="72"/>
      <c r="SK1659" s="72"/>
      <c r="SL1659" s="72"/>
      <c r="SM1659" s="72"/>
      <c r="SN1659" s="72"/>
      <c r="SO1659" s="72"/>
      <c r="SP1659" s="72"/>
      <c r="SQ1659" s="72"/>
      <c r="SR1659" s="72"/>
      <c r="SS1659" s="72"/>
      <c r="ST1659" s="72"/>
      <c r="SU1659" s="72"/>
      <c r="SV1659" s="72"/>
      <c r="SW1659" s="72"/>
      <c r="SX1659" s="72"/>
      <c r="SY1659" s="72"/>
      <c r="SZ1659" s="72"/>
      <c r="TA1659" s="72"/>
      <c r="TB1659" s="72"/>
      <c r="TC1659" s="72"/>
    </row>
    <row r="1660" spans="1:523" ht="16.5" customHeight="1" x14ac:dyDescent="0.2">
      <c r="A1660" s="20">
        <v>1166</v>
      </c>
      <c r="B1660" s="20" t="s">
        <v>72</v>
      </c>
      <c r="C1660" s="20" t="s">
        <v>218</v>
      </c>
      <c r="D1660" s="20" t="s">
        <v>30</v>
      </c>
      <c r="E1660" s="20" t="s">
        <v>225</v>
      </c>
      <c r="F1660" s="22" t="s">
        <v>229</v>
      </c>
      <c r="G1660" s="20" t="s">
        <v>37</v>
      </c>
      <c r="H1660" s="20" t="s">
        <v>225</v>
      </c>
      <c r="I1660" s="20" t="s">
        <v>81</v>
      </c>
      <c r="J1660" s="22" t="s">
        <v>1147</v>
      </c>
      <c r="K1660" s="20" t="s">
        <v>95</v>
      </c>
      <c r="L1660" s="84" t="s">
        <v>95</v>
      </c>
      <c r="M1660" s="20" t="s">
        <v>95</v>
      </c>
      <c r="N1660" s="8" t="s">
        <v>95</v>
      </c>
      <c r="O1660" s="20" t="s">
        <v>95</v>
      </c>
      <c r="P1660" s="23">
        <v>8400000</v>
      </c>
      <c r="Q1660" s="24">
        <v>1</v>
      </c>
      <c r="R1660" s="25">
        <v>45658</v>
      </c>
      <c r="S1660" s="20" t="s">
        <v>83</v>
      </c>
      <c r="T1660" s="23">
        <v>100800000</v>
      </c>
      <c r="U1660" s="27" t="s">
        <v>100</v>
      </c>
      <c r="V1660" s="27" t="s">
        <v>100</v>
      </c>
      <c r="W1660" s="72"/>
      <c r="X1660" s="72"/>
      <c r="Y1660" s="72"/>
      <c r="Z1660" s="72"/>
      <c r="AA1660" s="72"/>
      <c r="AB1660" s="72"/>
      <c r="AC1660" s="72"/>
      <c r="AD1660" s="72"/>
      <c r="AE1660" s="72"/>
      <c r="AF1660" s="72"/>
      <c r="AG1660" s="72"/>
      <c r="AH1660" s="72"/>
      <c r="AI1660" s="72"/>
      <c r="AJ1660" s="72"/>
      <c r="AK1660" s="72"/>
      <c r="AL1660" s="72"/>
      <c r="AM1660" s="72"/>
      <c r="AN1660" s="72"/>
      <c r="AO1660" s="72"/>
      <c r="AP1660" s="72"/>
      <c r="AQ1660" s="72"/>
      <c r="AR1660" s="72"/>
      <c r="AS1660" s="72"/>
      <c r="AT1660" s="72"/>
      <c r="AU1660" s="72"/>
      <c r="AV1660" s="72"/>
      <c r="AW1660" s="72"/>
      <c r="AX1660" s="72"/>
      <c r="AY1660" s="72"/>
      <c r="AZ1660" s="72"/>
      <c r="BA1660" s="72"/>
      <c r="BB1660" s="72"/>
      <c r="BC1660" s="72"/>
      <c r="BD1660" s="72"/>
      <c r="BE1660" s="72"/>
      <c r="BF1660" s="72"/>
      <c r="BG1660" s="72"/>
      <c r="BH1660" s="72"/>
      <c r="BI1660" s="72"/>
      <c r="BJ1660" s="72"/>
      <c r="BK1660" s="72"/>
      <c r="BL1660" s="72"/>
      <c r="BM1660" s="72"/>
      <c r="BN1660" s="72"/>
      <c r="BO1660" s="72"/>
      <c r="BP1660" s="72"/>
      <c r="BQ1660" s="72"/>
      <c r="BR1660" s="72"/>
      <c r="BS1660" s="72"/>
      <c r="BT1660" s="72"/>
      <c r="BU1660" s="72"/>
      <c r="BV1660" s="72"/>
      <c r="BW1660" s="72"/>
      <c r="BX1660" s="72"/>
      <c r="BY1660" s="72"/>
      <c r="BZ1660" s="72"/>
      <c r="CA1660" s="72"/>
      <c r="CB1660" s="72"/>
      <c r="CC1660" s="72"/>
      <c r="CD1660" s="72"/>
      <c r="CE1660" s="72"/>
      <c r="CF1660" s="72"/>
      <c r="CG1660" s="72"/>
      <c r="CH1660" s="72"/>
      <c r="CI1660" s="72"/>
      <c r="CJ1660" s="72"/>
      <c r="CK1660" s="72"/>
      <c r="CL1660" s="72"/>
      <c r="CM1660" s="72"/>
      <c r="CN1660" s="72"/>
      <c r="CO1660" s="72"/>
      <c r="CP1660" s="72"/>
      <c r="CQ1660" s="72"/>
      <c r="CR1660" s="72"/>
      <c r="CS1660" s="72"/>
      <c r="CT1660" s="72"/>
      <c r="CU1660" s="72"/>
      <c r="CV1660" s="72"/>
      <c r="CW1660" s="72"/>
      <c r="CX1660" s="72"/>
      <c r="CY1660" s="72"/>
      <c r="CZ1660" s="72"/>
      <c r="DA1660" s="72"/>
      <c r="DB1660" s="72"/>
      <c r="DC1660" s="72"/>
      <c r="DD1660" s="72"/>
      <c r="DE1660" s="72"/>
      <c r="DF1660" s="72"/>
      <c r="DG1660" s="72"/>
      <c r="DH1660" s="72"/>
      <c r="DI1660" s="72"/>
      <c r="DJ1660" s="72"/>
      <c r="DK1660" s="72"/>
      <c r="DL1660" s="72"/>
      <c r="DM1660" s="72"/>
      <c r="DN1660" s="72"/>
      <c r="DO1660" s="72"/>
      <c r="DP1660" s="72"/>
      <c r="DQ1660" s="72"/>
      <c r="DR1660" s="72"/>
      <c r="DS1660" s="72"/>
      <c r="DT1660" s="72"/>
      <c r="DU1660" s="72"/>
      <c r="DV1660" s="72"/>
      <c r="DW1660" s="72"/>
      <c r="DX1660" s="72"/>
      <c r="DY1660" s="72"/>
      <c r="DZ1660" s="72"/>
      <c r="EA1660" s="72"/>
      <c r="EB1660" s="72"/>
      <c r="EC1660" s="72"/>
      <c r="ED1660" s="72"/>
      <c r="EE1660" s="72"/>
      <c r="EF1660" s="72"/>
      <c r="EG1660" s="72"/>
      <c r="EH1660" s="72"/>
      <c r="EI1660" s="72"/>
      <c r="EJ1660" s="72"/>
      <c r="EK1660" s="72"/>
      <c r="EL1660" s="72"/>
      <c r="EM1660" s="72"/>
      <c r="EN1660" s="72"/>
      <c r="EO1660" s="72"/>
      <c r="EP1660" s="72"/>
      <c r="EQ1660" s="72"/>
      <c r="ER1660" s="72"/>
      <c r="ES1660" s="72"/>
      <c r="ET1660" s="72"/>
      <c r="EU1660" s="72"/>
      <c r="EV1660" s="72"/>
      <c r="EW1660" s="72"/>
      <c r="EX1660" s="72"/>
      <c r="EY1660" s="72"/>
      <c r="EZ1660" s="72"/>
      <c r="FA1660" s="72"/>
      <c r="FB1660" s="72"/>
      <c r="FC1660" s="72"/>
      <c r="FD1660" s="72"/>
      <c r="FE1660" s="72"/>
      <c r="FF1660" s="72"/>
      <c r="FG1660" s="72"/>
      <c r="FH1660" s="72"/>
      <c r="FI1660" s="72"/>
      <c r="FJ1660" s="72"/>
      <c r="FK1660" s="72"/>
      <c r="FL1660" s="72"/>
      <c r="FM1660" s="72"/>
      <c r="FN1660" s="72"/>
      <c r="FO1660" s="72"/>
      <c r="FP1660" s="72"/>
      <c r="FQ1660" s="72"/>
      <c r="FR1660" s="72"/>
      <c r="FS1660" s="72"/>
      <c r="FT1660" s="72"/>
      <c r="FU1660" s="72"/>
      <c r="FV1660" s="72"/>
      <c r="FW1660" s="72"/>
      <c r="FX1660" s="72"/>
      <c r="FY1660" s="72"/>
      <c r="FZ1660" s="72"/>
      <c r="GA1660" s="72"/>
      <c r="GB1660" s="72"/>
      <c r="GC1660" s="72"/>
      <c r="GD1660" s="72"/>
      <c r="GE1660" s="72"/>
      <c r="GF1660" s="72"/>
      <c r="GG1660" s="72"/>
      <c r="GH1660" s="72"/>
      <c r="GI1660" s="72"/>
      <c r="GJ1660" s="72"/>
      <c r="GK1660" s="72"/>
      <c r="GL1660" s="72"/>
      <c r="GM1660" s="72"/>
      <c r="GN1660" s="72"/>
      <c r="GO1660" s="72"/>
      <c r="GP1660" s="72"/>
      <c r="GQ1660" s="72"/>
      <c r="GR1660" s="72"/>
      <c r="GS1660" s="72"/>
      <c r="GT1660" s="72"/>
      <c r="GU1660" s="72"/>
      <c r="GV1660" s="72"/>
      <c r="GW1660" s="72"/>
      <c r="GX1660" s="72"/>
      <c r="GY1660" s="72"/>
      <c r="GZ1660" s="72"/>
      <c r="HA1660" s="72"/>
      <c r="HB1660" s="72"/>
      <c r="HC1660" s="72"/>
      <c r="HD1660" s="72"/>
      <c r="HE1660" s="72"/>
      <c r="HF1660" s="72"/>
      <c r="HG1660" s="72"/>
      <c r="HH1660" s="72"/>
      <c r="HI1660" s="72"/>
      <c r="HJ1660" s="72"/>
      <c r="HK1660" s="72"/>
      <c r="HL1660" s="72"/>
      <c r="HM1660" s="72"/>
      <c r="HN1660" s="72"/>
      <c r="HO1660" s="72"/>
      <c r="HP1660" s="72"/>
      <c r="HQ1660" s="72"/>
      <c r="HR1660" s="72"/>
      <c r="HS1660" s="72"/>
      <c r="HT1660" s="72"/>
      <c r="HU1660" s="72"/>
      <c r="HV1660" s="72"/>
      <c r="HW1660" s="72"/>
      <c r="HX1660" s="72"/>
      <c r="HY1660" s="72"/>
      <c r="HZ1660" s="72"/>
      <c r="IA1660" s="72"/>
      <c r="IB1660" s="72"/>
      <c r="IC1660" s="72"/>
      <c r="ID1660" s="72"/>
      <c r="IE1660" s="72"/>
      <c r="IF1660" s="72"/>
      <c r="IG1660" s="72"/>
      <c r="IH1660" s="72"/>
      <c r="II1660" s="72"/>
      <c r="IJ1660" s="72"/>
      <c r="IK1660" s="72"/>
      <c r="IL1660" s="72"/>
      <c r="IM1660" s="72"/>
      <c r="IN1660" s="72"/>
      <c r="IO1660" s="72"/>
      <c r="IP1660" s="72"/>
      <c r="IQ1660" s="72"/>
      <c r="IR1660" s="72"/>
      <c r="IS1660" s="72"/>
      <c r="IT1660" s="72"/>
      <c r="IU1660" s="72"/>
      <c r="IV1660" s="72"/>
      <c r="IW1660" s="72"/>
      <c r="IX1660" s="72"/>
      <c r="IY1660" s="72"/>
      <c r="IZ1660" s="72"/>
      <c r="JA1660" s="72"/>
      <c r="JB1660" s="72"/>
      <c r="JC1660" s="72"/>
      <c r="JD1660" s="72"/>
      <c r="JE1660" s="72"/>
      <c r="JF1660" s="72"/>
      <c r="JG1660" s="72"/>
      <c r="JH1660" s="72"/>
      <c r="JI1660" s="72"/>
      <c r="JJ1660" s="72"/>
      <c r="JK1660" s="72"/>
      <c r="JL1660" s="72"/>
      <c r="JM1660" s="72"/>
      <c r="JN1660" s="72"/>
      <c r="JO1660" s="72"/>
      <c r="JP1660" s="72"/>
      <c r="JQ1660" s="72"/>
      <c r="JR1660" s="72"/>
      <c r="JS1660" s="72"/>
      <c r="JT1660" s="72"/>
      <c r="JU1660" s="72"/>
      <c r="JV1660" s="72"/>
      <c r="JW1660" s="72"/>
      <c r="JX1660" s="72"/>
      <c r="JY1660" s="72"/>
      <c r="JZ1660" s="72"/>
      <c r="KA1660" s="72"/>
      <c r="KB1660" s="72"/>
      <c r="KC1660" s="72"/>
      <c r="KD1660" s="72"/>
      <c r="KE1660" s="72"/>
      <c r="KF1660" s="72"/>
      <c r="KG1660" s="72"/>
      <c r="KH1660" s="72"/>
      <c r="KI1660" s="72"/>
      <c r="KJ1660" s="72"/>
      <c r="KK1660" s="72"/>
      <c r="KL1660" s="72"/>
      <c r="KM1660" s="72"/>
      <c r="KN1660" s="72"/>
      <c r="KO1660" s="72"/>
      <c r="KP1660" s="72"/>
      <c r="KQ1660" s="72"/>
      <c r="KR1660" s="72"/>
      <c r="KS1660" s="72"/>
      <c r="KT1660" s="72"/>
      <c r="KU1660" s="72"/>
      <c r="KV1660" s="72"/>
      <c r="KW1660" s="72"/>
      <c r="KX1660" s="72"/>
      <c r="KY1660" s="72"/>
      <c r="KZ1660" s="72"/>
      <c r="LA1660" s="72"/>
      <c r="LB1660" s="72"/>
      <c r="LC1660" s="72"/>
      <c r="LD1660" s="72"/>
      <c r="LE1660" s="72"/>
      <c r="LF1660" s="72"/>
      <c r="LG1660" s="72"/>
      <c r="LH1660" s="72"/>
      <c r="LI1660" s="72"/>
      <c r="LJ1660" s="72"/>
      <c r="LK1660" s="72"/>
      <c r="LL1660" s="72"/>
      <c r="LM1660" s="72"/>
      <c r="LN1660" s="72"/>
      <c r="LO1660" s="72"/>
      <c r="LP1660" s="72"/>
      <c r="LQ1660" s="72"/>
      <c r="LR1660" s="72"/>
      <c r="LS1660" s="72"/>
      <c r="LT1660" s="72"/>
      <c r="LU1660" s="72"/>
      <c r="LV1660" s="72"/>
      <c r="LW1660" s="72"/>
      <c r="LX1660" s="72"/>
      <c r="LY1660" s="72"/>
      <c r="LZ1660" s="72"/>
      <c r="MA1660" s="72"/>
      <c r="MB1660" s="72"/>
      <c r="MC1660" s="72"/>
      <c r="MD1660" s="72"/>
      <c r="ME1660" s="72"/>
      <c r="MF1660" s="72"/>
      <c r="MG1660" s="72"/>
      <c r="MH1660" s="72"/>
      <c r="MI1660" s="72"/>
      <c r="MJ1660" s="72"/>
      <c r="MK1660" s="72"/>
      <c r="ML1660" s="72"/>
      <c r="MM1660" s="72"/>
      <c r="MN1660" s="72"/>
      <c r="MO1660" s="72"/>
      <c r="MP1660" s="72"/>
      <c r="MQ1660" s="72"/>
      <c r="MR1660" s="72"/>
      <c r="MS1660" s="72"/>
      <c r="MT1660" s="72"/>
      <c r="MU1660" s="72"/>
      <c r="MV1660" s="72"/>
      <c r="MW1660" s="72"/>
      <c r="MX1660" s="72"/>
      <c r="MY1660" s="72"/>
      <c r="MZ1660" s="72"/>
      <c r="NA1660" s="72"/>
      <c r="NB1660" s="72"/>
      <c r="NC1660" s="72"/>
      <c r="ND1660" s="72"/>
      <c r="NE1660" s="72"/>
      <c r="NF1660" s="72"/>
      <c r="NG1660" s="72"/>
      <c r="NH1660" s="72"/>
      <c r="NI1660" s="72"/>
      <c r="NJ1660" s="72"/>
      <c r="NK1660" s="72"/>
      <c r="NL1660" s="72"/>
      <c r="NM1660" s="72"/>
      <c r="NN1660" s="72"/>
      <c r="NO1660" s="72"/>
      <c r="NP1660" s="72"/>
      <c r="NQ1660" s="72"/>
      <c r="NR1660" s="72"/>
      <c r="NS1660" s="72"/>
      <c r="NT1660" s="72"/>
      <c r="NU1660" s="72"/>
      <c r="NV1660" s="72"/>
      <c r="NW1660" s="72"/>
      <c r="NX1660" s="72"/>
      <c r="NY1660" s="72"/>
      <c r="NZ1660" s="72"/>
      <c r="OA1660" s="72"/>
      <c r="OB1660" s="72"/>
      <c r="OC1660" s="72"/>
      <c r="OD1660" s="72"/>
      <c r="OE1660" s="72"/>
      <c r="OF1660" s="72"/>
      <c r="OG1660" s="72"/>
      <c r="OH1660" s="72"/>
      <c r="OI1660" s="72"/>
      <c r="OJ1660" s="72"/>
      <c r="OK1660" s="72"/>
      <c r="OL1660" s="72"/>
      <c r="OM1660" s="72"/>
      <c r="ON1660" s="72"/>
      <c r="OO1660" s="72"/>
      <c r="OP1660" s="72"/>
      <c r="OQ1660" s="72"/>
      <c r="OR1660" s="72"/>
      <c r="OS1660" s="72"/>
      <c r="OT1660" s="72"/>
      <c r="OU1660" s="72"/>
      <c r="OV1660" s="72"/>
      <c r="OW1660" s="72"/>
      <c r="OX1660" s="72"/>
      <c r="OY1660" s="72"/>
      <c r="OZ1660" s="72"/>
      <c r="PA1660" s="72"/>
      <c r="PB1660" s="72"/>
      <c r="PC1660" s="72"/>
      <c r="PD1660" s="72"/>
      <c r="PE1660" s="72"/>
      <c r="PF1660" s="72"/>
      <c r="PG1660" s="72"/>
      <c r="PH1660" s="72"/>
      <c r="PI1660" s="72"/>
      <c r="PJ1660" s="72"/>
      <c r="PK1660" s="72"/>
      <c r="PL1660" s="72"/>
      <c r="PM1660" s="72"/>
      <c r="PN1660" s="72"/>
      <c r="PO1660" s="72"/>
      <c r="PP1660" s="72"/>
      <c r="PQ1660" s="72"/>
      <c r="PR1660" s="72"/>
      <c r="PS1660" s="72"/>
      <c r="PT1660" s="72"/>
      <c r="PU1660" s="72"/>
      <c r="PV1660" s="72"/>
      <c r="PW1660" s="72"/>
      <c r="PX1660" s="72"/>
      <c r="PY1660" s="72"/>
      <c r="PZ1660" s="72"/>
      <c r="QA1660" s="72"/>
      <c r="QB1660" s="72"/>
      <c r="QC1660" s="72"/>
      <c r="QD1660" s="72"/>
      <c r="QE1660" s="72"/>
      <c r="QF1660" s="72"/>
      <c r="QG1660" s="72"/>
      <c r="QH1660" s="72"/>
      <c r="QI1660" s="72"/>
      <c r="QJ1660" s="72"/>
      <c r="QK1660" s="72"/>
      <c r="QL1660" s="72"/>
      <c r="QM1660" s="72"/>
      <c r="QN1660" s="72"/>
      <c r="QO1660" s="72"/>
      <c r="QP1660" s="72"/>
      <c r="QQ1660" s="72"/>
      <c r="QR1660" s="72"/>
      <c r="QS1660" s="72"/>
      <c r="QT1660" s="72"/>
      <c r="QU1660" s="72"/>
      <c r="QV1660" s="72"/>
      <c r="QW1660" s="72"/>
      <c r="QX1660" s="72"/>
      <c r="QY1660" s="72"/>
      <c r="QZ1660" s="72"/>
      <c r="RA1660" s="72"/>
      <c r="RB1660" s="72"/>
      <c r="RC1660" s="72"/>
      <c r="RD1660" s="72"/>
      <c r="RE1660" s="72"/>
      <c r="RF1660" s="72"/>
      <c r="RG1660" s="72"/>
      <c r="RH1660" s="72"/>
      <c r="RI1660" s="72"/>
      <c r="RJ1660" s="72"/>
      <c r="RK1660" s="72"/>
      <c r="RL1660" s="72"/>
      <c r="RM1660" s="72"/>
      <c r="RN1660" s="72"/>
      <c r="RO1660" s="72"/>
      <c r="RP1660" s="72"/>
      <c r="RQ1660" s="72"/>
      <c r="RR1660" s="72"/>
      <c r="RS1660" s="72"/>
      <c r="RT1660" s="72"/>
      <c r="RU1660" s="72"/>
      <c r="RV1660" s="72"/>
      <c r="RW1660" s="72"/>
      <c r="RX1660" s="72"/>
      <c r="RY1660" s="72"/>
      <c r="RZ1660" s="72"/>
      <c r="SA1660" s="72"/>
      <c r="SB1660" s="72"/>
      <c r="SC1660" s="72"/>
      <c r="SD1660" s="72"/>
      <c r="SE1660" s="72"/>
      <c r="SF1660" s="72"/>
      <c r="SG1660" s="72"/>
      <c r="SH1660" s="72"/>
      <c r="SI1660" s="72"/>
      <c r="SJ1660" s="72"/>
      <c r="SK1660" s="72"/>
      <c r="SL1660" s="72"/>
      <c r="SM1660" s="72"/>
      <c r="SN1660" s="72"/>
      <c r="SO1660" s="72"/>
      <c r="SP1660" s="72"/>
      <c r="SQ1660" s="72"/>
      <c r="SR1660" s="72"/>
      <c r="SS1660" s="72"/>
      <c r="ST1660" s="72"/>
      <c r="SU1660" s="72"/>
      <c r="SV1660" s="72"/>
      <c r="SW1660" s="72"/>
      <c r="SX1660" s="72"/>
      <c r="SY1660" s="72"/>
      <c r="SZ1660" s="72"/>
      <c r="TA1660" s="72"/>
      <c r="TB1660" s="72"/>
      <c r="TC1660" s="72"/>
    </row>
    <row r="1661" spans="1:523" ht="16.5" customHeight="1" x14ac:dyDescent="0.2">
      <c r="A1661" s="20">
        <v>1167</v>
      </c>
      <c r="B1661" s="20" t="s">
        <v>72</v>
      </c>
      <c r="C1661" s="20" t="s">
        <v>218</v>
      </c>
      <c r="D1661" s="20" t="s">
        <v>30</v>
      </c>
      <c r="E1661" s="20" t="s">
        <v>1345</v>
      </c>
      <c r="F1661" s="22" t="s">
        <v>219</v>
      </c>
      <c r="G1661" s="20" t="s">
        <v>84</v>
      </c>
      <c r="H1661" s="20" t="s">
        <v>35</v>
      </c>
      <c r="I1661" s="20" t="s">
        <v>81</v>
      </c>
      <c r="J1661" s="22" t="s">
        <v>1147</v>
      </c>
      <c r="K1661" s="20" t="s">
        <v>95</v>
      </c>
      <c r="L1661" s="84" t="s">
        <v>95</v>
      </c>
      <c r="M1661" s="20" t="s">
        <v>95</v>
      </c>
      <c r="N1661" s="8" t="s">
        <v>95</v>
      </c>
      <c r="O1661" s="20" t="s">
        <v>95</v>
      </c>
      <c r="P1661" s="23">
        <v>8329600</v>
      </c>
      <c r="Q1661" s="24">
        <v>1</v>
      </c>
      <c r="R1661" s="25">
        <v>45658</v>
      </c>
      <c r="S1661" s="20" t="s">
        <v>83</v>
      </c>
      <c r="T1661" s="23">
        <v>99955200</v>
      </c>
      <c r="U1661" s="27" t="s">
        <v>100</v>
      </c>
      <c r="V1661" s="27" t="s">
        <v>100</v>
      </c>
      <c r="W1661" s="72"/>
      <c r="X1661" s="72"/>
      <c r="Y1661" s="72"/>
      <c r="Z1661" s="72"/>
      <c r="AA1661" s="72"/>
      <c r="AB1661" s="72"/>
      <c r="AC1661" s="72"/>
      <c r="AD1661" s="72"/>
      <c r="AE1661" s="72"/>
      <c r="AF1661" s="72"/>
      <c r="AG1661" s="72"/>
      <c r="AH1661" s="72"/>
      <c r="AI1661" s="72"/>
      <c r="AJ1661" s="72"/>
      <c r="AK1661" s="72"/>
      <c r="AL1661" s="72"/>
      <c r="AM1661" s="72"/>
      <c r="AN1661" s="72"/>
      <c r="AO1661" s="72"/>
      <c r="AP1661" s="72"/>
      <c r="AQ1661" s="72"/>
      <c r="AR1661" s="72"/>
      <c r="AS1661" s="72"/>
      <c r="AT1661" s="72"/>
      <c r="AU1661" s="72"/>
      <c r="AV1661" s="72"/>
      <c r="AW1661" s="72"/>
      <c r="AX1661" s="72"/>
      <c r="AY1661" s="72"/>
      <c r="AZ1661" s="72"/>
      <c r="BA1661" s="72"/>
      <c r="BB1661" s="72"/>
      <c r="BC1661" s="72"/>
      <c r="BD1661" s="72"/>
      <c r="BE1661" s="72"/>
      <c r="BF1661" s="72"/>
      <c r="BG1661" s="72"/>
      <c r="BH1661" s="72"/>
      <c r="BI1661" s="72"/>
      <c r="BJ1661" s="72"/>
      <c r="BK1661" s="72"/>
      <c r="BL1661" s="72"/>
      <c r="BM1661" s="72"/>
      <c r="BN1661" s="72"/>
      <c r="BO1661" s="72"/>
      <c r="BP1661" s="72"/>
      <c r="BQ1661" s="72"/>
      <c r="BR1661" s="72"/>
      <c r="BS1661" s="72"/>
      <c r="BT1661" s="72"/>
      <c r="BU1661" s="72"/>
      <c r="BV1661" s="72"/>
      <c r="BW1661" s="72"/>
      <c r="BX1661" s="72"/>
      <c r="BY1661" s="72"/>
      <c r="BZ1661" s="72"/>
      <c r="CA1661" s="72"/>
      <c r="CB1661" s="72"/>
      <c r="CC1661" s="72"/>
      <c r="CD1661" s="72"/>
      <c r="CE1661" s="72"/>
      <c r="CF1661" s="72"/>
      <c r="CG1661" s="72"/>
      <c r="CH1661" s="72"/>
      <c r="CI1661" s="72"/>
      <c r="CJ1661" s="72"/>
      <c r="CK1661" s="72"/>
      <c r="CL1661" s="72"/>
      <c r="CM1661" s="72"/>
      <c r="CN1661" s="72"/>
      <c r="CO1661" s="72"/>
      <c r="CP1661" s="72"/>
      <c r="CQ1661" s="72"/>
      <c r="CR1661" s="72"/>
      <c r="CS1661" s="72"/>
      <c r="CT1661" s="72"/>
      <c r="CU1661" s="72"/>
      <c r="CV1661" s="72"/>
      <c r="CW1661" s="72"/>
      <c r="CX1661" s="72"/>
      <c r="CY1661" s="72"/>
      <c r="CZ1661" s="72"/>
      <c r="DA1661" s="72"/>
      <c r="DB1661" s="72"/>
      <c r="DC1661" s="72"/>
      <c r="DD1661" s="72"/>
      <c r="DE1661" s="72"/>
      <c r="DF1661" s="72"/>
      <c r="DG1661" s="72"/>
      <c r="DH1661" s="72"/>
      <c r="DI1661" s="72"/>
      <c r="DJ1661" s="72"/>
      <c r="DK1661" s="72"/>
      <c r="DL1661" s="72"/>
      <c r="DM1661" s="72"/>
      <c r="DN1661" s="72"/>
      <c r="DO1661" s="72"/>
      <c r="DP1661" s="72"/>
      <c r="DQ1661" s="72"/>
      <c r="DR1661" s="72"/>
      <c r="DS1661" s="72"/>
      <c r="DT1661" s="72"/>
      <c r="DU1661" s="72"/>
      <c r="DV1661" s="72"/>
      <c r="DW1661" s="72"/>
      <c r="DX1661" s="72"/>
      <c r="DY1661" s="72"/>
      <c r="DZ1661" s="72"/>
      <c r="EA1661" s="72"/>
      <c r="EB1661" s="72"/>
      <c r="EC1661" s="72"/>
      <c r="ED1661" s="72"/>
      <c r="EE1661" s="72"/>
      <c r="EF1661" s="72"/>
      <c r="EG1661" s="72"/>
      <c r="EH1661" s="72"/>
      <c r="EI1661" s="72"/>
      <c r="EJ1661" s="72"/>
      <c r="EK1661" s="72"/>
      <c r="EL1661" s="72"/>
      <c r="EM1661" s="72"/>
      <c r="EN1661" s="72"/>
      <c r="EO1661" s="72"/>
      <c r="EP1661" s="72"/>
      <c r="EQ1661" s="72"/>
      <c r="ER1661" s="72"/>
      <c r="ES1661" s="72"/>
      <c r="ET1661" s="72"/>
      <c r="EU1661" s="72"/>
      <c r="EV1661" s="72"/>
      <c r="EW1661" s="72"/>
      <c r="EX1661" s="72"/>
      <c r="EY1661" s="72"/>
      <c r="EZ1661" s="72"/>
      <c r="FA1661" s="72"/>
      <c r="FB1661" s="72"/>
      <c r="FC1661" s="72"/>
      <c r="FD1661" s="72"/>
      <c r="FE1661" s="72"/>
      <c r="FF1661" s="72"/>
      <c r="FG1661" s="72"/>
      <c r="FH1661" s="72"/>
      <c r="FI1661" s="72"/>
      <c r="FJ1661" s="72"/>
      <c r="FK1661" s="72"/>
      <c r="FL1661" s="72"/>
      <c r="FM1661" s="72"/>
      <c r="FN1661" s="72"/>
      <c r="FO1661" s="72"/>
      <c r="FP1661" s="72"/>
      <c r="FQ1661" s="72"/>
      <c r="FR1661" s="72"/>
      <c r="FS1661" s="72"/>
      <c r="FT1661" s="72"/>
      <c r="FU1661" s="72"/>
      <c r="FV1661" s="72"/>
      <c r="FW1661" s="72"/>
      <c r="FX1661" s="72"/>
      <c r="FY1661" s="72"/>
      <c r="FZ1661" s="72"/>
      <c r="GA1661" s="72"/>
      <c r="GB1661" s="72"/>
      <c r="GC1661" s="72"/>
      <c r="GD1661" s="72"/>
      <c r="GE1661" s="72"/>
      <c r="GF1661" s="72"/>
      <c r="GG1661" s="72"/>
      <c r="GH1661" s="72"/>
      <c r="GI1661" s="72"/>
      <c r="GJ1661" s="72"/>
      <c r="GK1661" s="72"/>
      <c r="GL1661" s="72"/>
      <c r="GM1661" s="72"/>
      <c r="GN1661" s="72"/>
      <c r="GO1661" s="72"/>
      <c r="GP1661" s="72"/>
      <c r="GQ1661" s="72"/>
      <c r="GR1661" s="72"/>
      <c r="GS1661" s="72"/>
      <c r="GT1661" s="72"/>
      <c r="GU1661" s="72"/>
      <c r="GV1661" s="72"/>
      <c r="GW1661" s="72"/>
      <c r="GX1661" s="72"/>
      <c r="GY1661" s="72"/>
      <c r="GZ1661" s="72"/>
      <c r="HA1661" s="72"/>
      <c r="HB1661" s="72"/>
      <c r="HC1661" s="72"/>
      <c r="HD1661" s="72"/>
      <c r="HE1661" s="72"/>
      <c r="HF1661" s="72"/>
      <c r="HG1661" s="72"/>
      <c r="HH1661" s="72"/>
      <c r="HI1661" s="72"/>
      <c r="HJ1661" s="72"/>
      <c r="HK1661" s="72"/>
      <c r="HL1661" s="72"/>
      <c r="HM1661" s="72"/>
      <c r="HN1661" s="72"/>
      <c r="HO1661" s="72"/>
      <c r="HP1661" s="72"/>
      <c r="HQ1661" s="72"/>
      <c r="HR1661" s="72"/>
      <c r="HS1661" s="72"/>
      <c r="HT1661" s="72"/>
      <c r="HU1661" s="72"/>
      <c r="HV1661" s="72"/>
      <c r="HW1661" s="72"/>
      <c r="HX1661" s="72"/>
      <c r="HY1661" s="72"/>
      <c r="HZ1661" s="72"/>
      <c r="IA1661" s="72"/>
      <c r="IB1661" s="72"/>
      <c r="IC1661" s="72"/>
      <c r="ID1661" s="72"/>
      <c r="IE1661" s="72"/>
      <c r="IF1661" s="72"/>
      <c r="IG1661" s="72"/>
      <c r="IH1661" s="72"/>
      <c r="II1661" s="72"/>
      <c r="IJ1661" s="72"/>
      <c r="IK1661" s="72"/>
      <c r="IL1661" s="72"/>
      <c r="IM1661" s="72"/>
      <c r="IN1661" s="72"/>
      <c r="IO1661" s="72"/>
      <c r="IP1661" s="72"/>
      <c r="IQ1661" s="72"/>
      <c r="IR1661" s="72"/>
      <c r="IS1661" s="72"/>
      <c r="IT1661" s="72"/>
      <c r="IU1661" s="72"/>
      <c r="IV1661" s="72"/>
      <c r="IW1661" s="72"/>
      <c r="IX1661" s="72"/>
      <c r="IY1661" s="72"/>
      <c r="IZ1661" s="72"/>
      <c r="JA1661" s="72"/>
      <c r="JB1661" s="72"/>
      <c r="JC1661" s="72"/>
      <c r="JD1661" s="72"/>
      <c r="JE1661" s="72"/>
      <c r="JF1661" s="72"/>
      <c r="JG1661" s="72"/>
      <c r="JH1661" s="72"/>
      <c r="JI1661" s="72"/>
      <c r="JJ1661" s="72"/>
      <c r="JK1661" s="72"/>
      <c r="JL1661" s="72"/>
      <c r="JM1661" s="72"/>
      <c r="JN1661" s="72"/>
      <c r="JO1661" s="72"/>
      <c r="JP1661" s="72"/>
      <c r="JQ1661" s="72"/>
      <c r="JR1661" s="72"/>
      <c r="JS1661" s="72"/>
      <c r="JT1661" s="72"/>
      <c r="JU1661" s="72"/>
      <c r="JV1661" s="72"/>
      <c r="JW1661" s="72"/>
      <c r="JX1661" s="72"/>
      <c r="JY1661" s="72"/>
      <c r="JZ1661" s="72"/>
      <c r="KA1661" s="72"/>
      <c r="KB1661" s="72"/>
      <c r="KC1661" s="72"/>
      <c r="KD1661" s="72"/>
      <c r="KE1661" s="72"/>
      <c r="KF1661" s="72"/>
      <c r="KG1661" s="72"/>
      <c r="KH1661" s="72"/>
      <c r="KI1661" s="72"/>
      <c r="KJ1661" s="72"/>
      <c r="KK1661" s="72"/>
      <c r="KL1661" s="72"/>
      <c r="KM1661" s="72"/>
      <c r="KN1661" s="72"/>
      <c r="KO1661" s="72"/>
      <c r="KP1661" s="72"/>
      <c r="KQ1661" s="72"/>
      <c r="KR1661" s="72"/>
      <c r="KS1661" s="72"/>
      <c r="KT1661" s="72"/>
      <c r="KU1661" s="72"/>
      <c r="KV1661" s="72"/>
      <c r="KW1661" s="72"/>
      <c r="KX1661" s="72"/>
      <c r="KY1661" s="72"/>
      <c r="KZ1661" s="72"/>
      <c r="LA1661" s="72"/>
      <c r="LB1661" s="72"/>
      <c r="LC1661" s="72"/>
      <c r="LD1661" s="72"/>
      <c r="LE1661" s="72"/>
      <c r="LF1661" s="72"/>
      <c r="LG1661" s="72"/>
      <c r="LH1661" s="72"/>
      <c r="LI1661" s="72"/>
      <c r="LJ1661" s="72"/>
      <c r="LK1661" s="72"/>
      <c r="LL1661" s="72"/>
      <c r="LM1661" s="72"/>
      <c r="LN1661" s="72"/>
      <c r="LO1661" s="72"/>
      <c r="LP1661" s="72"/>
      <c r="LQ1661" s="72"/>
      <c r="LR1661" s="72"/>
      <c r="LS1661" s="72"/>
      <c r="LT1661" s="72"/>
      <c r="LU1661" s="72"/>
      <c r="LV1661" s="72"/>
      <c r="LW1661" s="72"/>
      <c r="LX1661" s="72"/>
      <c r="LY1661" s="72"/>
      <c r="LZ1661" s="72"/>
      <c r="MA1661" s="72"/>
      <c r="MB1661" s="72"/>
      <c r="MC1661" s="72"/>
      <c r="MD1661" s="72"/>
      <c r="ME1661" s="72"/>
      <c r="MF1661" s="72"/>
      <c r="MG1661" s="72"/>
      <c r="MH1661" s="72"/>
      <c r="MI1661" s="72"/>
      <c r="MJ1661" s="72"/>
      <c r="MK1661" s="72"/>
      <c r="ML1661" s="72"/>
      <c r="MM1661" s="72"/>
      <c r="MN1661" s="72"/>
      <c r="MO1661" s="72"/>
      <c r="MP1661" s="72"/>
      <c r="MQ1661" s="72"/>
      <c r="MR1661" s="72"/>
      <c r="MS1661" s="72"/>
      <c r="MT1661" s="72"/>
      <c r="MU1661" s="72"/>
      <c r="MV1661" s="72"/>
      <c r="MW1661" s="72"/>
      <c r="MX1661" s="72"/>
      <c r="MY1661" s="72"/>
      <c r="MZ1661" s="72"/>
      <c r="NA1661" s="72"/>
      <c r="NB1661" s="72"/>
      <c r="NC1661" s="72"/>
      <c r="ND1661" s="72"/>
      <c r="NE1661" s="72"/>
      <c r="NF1661" s="72"/>
      <c r="NG1661" s="72"/>
      <c r="NH1661" s="72"/>
      <c r="NI1661" s="72"/>
      <c r="NJ1661" s="72"/>
      <c r="NK1661" s="72"/>
      <c r="NL1661" s="72"/>
      <c r="NM1661" s="72"/>
      <c r="NN1661" s="72"/>
      <c r="NO1661" s="72"/>
      <c r="NP1661" s="72"/>
      <c r="NQ1661" s="72"/>
      <c r="NR1661" s="72"/>
      <c r="NS1661" s="72"/>
      <c r="NT1661" s="72"/>
      <c r="NU1661" s="72"/>
      <c r="NV1661" s="72"/>
      <c r="NW1661" s="72"/>
      <c r="NX1661" s="72"/>
      <c r="NY1661" s="72"/>
      <c r="NZ1661" s="72"/>
      <c r="OA1661" s="72"/>
      <c r="OB1661" s="72"/>
      <c r="OC1661" s="72"/>
      <c r="OD1661" s="72"/>
      <c r="OE1661" s="72"/>
      <c r="OF1661" s="72"/>
      <c r="OG1661" s="72"/>
      <c r="OH1661" s="72"/>
      <c r="OI1661" s="72"/>
      <c r="OJ1661" s="72"/>
      <c r="OK1661" s="72"/>
      <c r="OL1661" s="72"/>
      <c r="OM1661" s="72"/>
      <c r="ON1661" s="72"/>
      <c r="OO1661" s="72"/>
      <c r="OP1661" s="72"/>
      <c r="OQ1661" s="72"/>
      <c r="OR1661" s="72"/>
      <c r="OS1661" s="72"/>
      <c r="OT1661" s="72"/>
      <c r="OU1661" s="72"/>
      <c r="OV1661" s="72"/>
      <c r="OW1661" s="72"/>
      <c r="OX1661" s="72"/>
      <c r="OY1661" s="72"/>
      <c r="OZ1661" s="72"/>
      <c r="PA1661" s="72"/>
      <c r="PB1661" s="72"/>
      <c r="PC1661" s="72"/>
      <c r="PD1661" s="72"/>
      <c r="PE1661" s="72"/>
      <c r="PF1661" s="72"/>
      <c r="PG1661" s="72"/>
      <c r="PH1661" s="72"/>
      <c r="PI1661" s="72"/>
      <c r="PJ1661" s="72"/>
      <c r="PK1661" s="72"/>
      <c r="PL1661" s="72"/>
      <c r="PM1661" s="72"/>
      <c r="PN1661" s="72"/>
      <c r="PO1661" s="72"/>
      <c r="PP1661" s="72"/>
      <c r="PQ1661" s="72"/>
      <c r="PR1661" s="72"/>
      <c r="PS1661" s="72"/>
      <c r="PT1661" s="72"/>
      <c r="PU1661" s="72"/>
      <c r="PV1661" s="72"/>
      <c r="PW1661" s="72"/>
      <c r="PX1661" s="72"/>
      <c r="PY1661" s="72"/>
      <c r="PZ1661" s="72"/>
      <c r="QA1661" s="72"/>
      <c r="QB1661" s="72"/>
      <c r="QC1661" s="72"/>
      <c r="QD1661" s="72"/>
      <c r="QE1661" s="72"/>
      <c r="QF1661" s="72"/>
      <c r="QG1661" s="72"/>
      <c r="QH1661" s="72"/>
      <c r="QI1661" s="72"/>
      <c r="QJ1661" s="72"/>
      <c r="QK1661" s="72"/>
      <c r="QL1661" s="72"/>
      <c r="QM1661" s="72"/>
      <c r="QN1661" s="72"/>
      <c r="QO1661" s="72"/>
      <c r="QP1661" s="72"/>
      <c r="QQ1661" s="72"/>
      <c r="QR1661" s="72"/>
      <c r="QS1661" s="72"/>
      <c r="QT1661" s="72"/>
      <c r="QU1661" s="72"/>
      <c r="QV1661" s="72"/>
      <c r="QW1661" s="72"/>
      <c r="QX1661" s="72"/>
      <c r="QY1661" s="72"/>
      <c r="QZ1661" s="72"/>
      <c r="RA1661" s="72"/>
      <c r="RB1661" s="72"/>
      <c r="RC1661" s="72"/>
      <c r="RD1661" s="72"/>
      <c r="RE1661" s="72"/>
      <c r="RF1661" s="72"/>
      <c r="RG1661" s="72"/>
      <c r="RH1661" s="72"/>
      <c r="RI1661" s="72"/>
      <c r="RJ1661" s="72"/>
      <c r="RK1661" s="72"/>
      <c r="RL1661" s="72"/>
      <c r="RM1661" s="72"/>
      <c r="RN1661" s="72"/>
      <c r="RO1661" s="72"/>
      <c r="RP1661" s="72"/>
      <c r="RQ1661" s="72"/>
      <c r="RR1661" s="72"/>
      <c r="RS1661" s="72"/>
      <c r="RT1661" s="72"/>
      <c r="RU1661" s="72"/>
      <c r="RV1661" s="72"/>
      <c r="RW1661" s="72"/>
      <c r="RX1661" s="72"/>
      <c r="RY1661" s="72"/>
      <c r="RZ1661" s="72"/>
      <c r="SA1661" s="72"/>
      <c r="SB1661" s="72"/>
      <c r="SC1661" s="72"/>
      <c r="SD1661" s="72"/>
      <c r="SE1661" s="72"/>
      <c r="SF1661" s="72"/>
      <c r="SG1661" s="72"/>
      <c r="SH1661" s="72"/>
      <c r="SI1661" s="72"/>
      <c r="SJ1661" s="72"/>
      <c r="SK1661" s="72"/>
      <c r="SL1661" s="72"/>
      <c r="SM1661" s="72"/>
      <c r="SN1661" s="72"/>
      <c r="SO1661" s="72"/>
      <c r="SP1661" s="72"/>
      <c r="SQ1661" s="72"/>
      <c r="SR1661" s="72"/>
      <c r="SS1661" s="72"/>
      <c r="ST1661" s="72"/>
      <c r="SU1661" s="72"/>
      <c r="SV1661" s="72"/>
      <c r="SW1661" s="72"/>
      <c r="SX1661" s="72"/>
      <c r="SY1661" s="72"/>
      <c r="SZ1661" s="72"/>
      <c r="TA1661" s="72"/>
      <c r="TB1661" s="72"/>
      <c r="TC1661" s="72"/>
    </row>
    <row r="1662" spans="1:523" ht="16.5" customHeight="1" x14ac:dyDescent="0.2">
      <c r="A1662" s="20">
        <v>1168</v>
      </c>
      <c r="B1662" s="20" t="s">
        <v>72</v>
      </c>
      <c r="C1662" s="20" t="s">
        <v>218</v>
      </c>
      <c r="D1662" s="20" t="s">
        <v>30</v>
      </c>
      <c r="E1662" s="20" t="s">
        <v>1345</v>
      </c>
      <c r="F1662" s="22" t="s">
        <v>839</v>
      </c>
      <c r="G1662" s="83" t="s">
        <v>84</v>
      </c>
      <c r="H1662" s="20" t="s">
        <v>35</v>
      </c>
      <c r="I1662" s="20" t="s">
        <v>81</v>
      </c>
      <c r="J1662" s="85" t="s">
        <v>1147</v>
      </c>
      <c r="K1662" s="44" t="s">
        <v>95</v>
      </c>
      <c r="L1662" s="20" t="s">
        <v>95</v>
      </c>
      <c r="M1662" s="20" t="s">
        <v>95</v>
      </c>
      <c r="N1662" s="20" t="s">
        <v>95</v>
      </c>
      <c r="O1662" s="44" t="s">
        <v>95</v>
      </c>
      <c r="P1662" s="77">
        <v>7340000</v>
      </c>
      <c r="Q1662" s="86">
        <v>1</v>
      </c>
      <c r="R1662" s="25">
        <v>45658</v>
      </c>
      <c r="S1662" s="44" t="s">
        <v>83</v>
      </c>
      <c r="T1662" s="23">
        <v>88080000</v>
      </c>
      <c r="U1662" s="27" t="s">
        <v>100</v>
      </c>
      <c r="V1662" s="27" t="s">
        <v>100</v>
      </c>
      <c r="W1662" s="72"/>
      <c r="X1662" s="72"/>
      <c r="Y1662" s="72"/>
      <c r="Z1662" s="72"/>
      <c r="AA1662" s="72"/>
      <c r="AB1662" s="72"/>
      <c r="AC1662" s="72"/>
      <c r="AD1662" s="72"/>
      <c r="AE1662" s="72"/>
      <c r="AF1662" s="72"/>
      <c r="AG1662" s="72"/>
      <c r="AH1662" s="72"/>
      <c r="AI1662" s="72"/>
      <c r="AJ1662" s="72"/>
      <c r="AK1662" s="72"/>
      <c r="AL1662" s="72"/>
      <c r="AM1662" s="72"/>
      <c r="AN1662" s="72"/>
      <c r="AO1662" s="72"/>
      <c r="AP1662" s="72"/>
      <c r="AQ1662" s="72"/>
      <c r="AR1662" s="72"/>
      <c r="AS1662" s="72"/>
      <c r="AT1662" s="72"/>
      <c r="AU1662" s="72"/>
      <c r="AV1662" s="72"/>
      <c r="AW1662" s="72"/>
      <c r="AX1662" s="72"/>
      <c r="AY1662" s="72"/>
      <c r="AZ1662" s="72"/>
      <c r="BA1662" s="72"/>
      <c r="BB1662" s="72"/>
      <c r="BC1662" s="72"/>
      <c r="BD1662" s="72"/>
      <c r="BE1662" s="72"/>
      <c r="BF1662" s="72"/>
      <c r="BG1662" s="72"/>
      <c r="BH1662" s="72"/>
      <c r="BI1662" s="72"/>
      <c r="BJ1662" s="72"/>
      <c r="BK1662" s="72"/>
      <c r="BL1662" s="72"/>
      <c r="BM1662" s="72"/>
      <c r="BN1662" s="72"/>
      <c r="BO1662" s="72"/>
      <c r="BP1662" s="72"/>
      <c r="BQ1662" s="72"/>
      <c r="BR1662" s="72"/>
      <c r="BS1662" s="72"/>
      <c r="BT1662" s="72"/>
      <c r="BU1662" s="72"/>
      <c r="BV1662" s="72"/>
      <c r="BW1662" s="72"/>
      <c r="BX1662" s="72"/>
      <c r="BY1662" s="72"/>
      <c r="BZ1662" s="72"/>
      <c r="CA1662" s="72"/>
      <c r="CB1662" s="72"/>
      <c r="CC1662" s="72"/>
      <c r="CD1662" s="72"/>
      <c r="CE1662" s="72"/>
      <c r="CF1662" s="72"/>
      <c r="CG1662" s="72"/>
      <c r="CH1662" s="72"/>
      <c r="CI1662" s="72"/>
      <c r="CJ1662" s="72"/>
      <c r="CK1662" s="72"/>
      <c r="CL1662" s="72"/>
      <c r="CM1662" s="72"/>
      <c r="CN1662" s="72"/>
      <c r="CO1662" s="72"/>
      <c r="CP1662" s="72"/>
      <c r="CQ1662" s="72"/>
      <c r="CR1662" s="72"/>
      <c r="CS1662" s="72"/>
      <c r="CT1662" s="72"/>
      <c r="CU1662" s="72"/>
      <c r="CV1662" s="72"/>
      <c r="CW1662" s="72"/>
      <c r="CX1662" s="72"/>
      <c r="CY1662" s="72"/>
      <c r="CZ1662" s="72"/>
      <c r="DA1662" s="72"/>
      <c r="DB1662" s="72"/>
      <c r="DC1662" s="72"/>
      <c r="DD1662" s="72"/>
      <c r="DE1662" s="72"/>
      <c r="DF1662" s="72"/>
      <c r="DG1662" s="72"/>
      <c r="DH1662" s="72"/>
      <c r="DI1662" s="72"/>
      <c r="DJ1662" s="72"/>
      <c r="DK1662" s="72"/>
      <c r="DL1662" s="72"/>
      <c r="DM1662" s="72"/>
      <c r="DN1662" s="72"/>
      <c r="DO1662" s="72"/>
      <c r="DP1662" s="72"/>
      <c r="DQ1662" s="72"/>
      <c r="DR1662" s="72"/>
      <c r="DS1662" s="72"/>
      <c r="DT1662" s="72"/>
      <c r="DU1662" s="72"/>
      <c r="DV1662" s="72"/>
      <c r="DW1662" s="72"/>
      <c r="DX1662" s="72"/>
      <c r="DY1662" s="72"/>
      <c r="DZ1662" s="72"/>
      <c r="EA1662" s="72"/>
      <c r="EB1662" s="72"/>
      <c r="EC1662" s="72"/>
      <c r="ED1662" s="72"/>
      <c r="EE1662" s="72"/>
      <c r="EF1662" s="72"/>
      <c r="EG1662" s="72"/>
      <c r="EH1662" s="72"/>
      <c r="EI1662" s="72"/>
      <c r="EJ1662" s="72"/>
      <c r="EK1662" s="72"/>
      <c r="EL1662" s="72"/>
      <c r="EM1662" s="72"/>
      <c r="EN1662" s="72"/>
      <c r="EO1662" s="72"/>
      <c r="EP1662" s="72"/>
      <c r="EQ1662" s="72"/>
      <c r="ER1662" s="72"/>
      <c r="ES1662" s="72"/>
      <c r="ET1662" s="72"/>
      <c r="EU1662" s="72"/>
      <c r="EV1662" s="72"/>
      <c r="EW1662" s="72"/>
      <c r="EX1662" s="72"/>
      <c r="EY1662" s="72"/>
      <c r="EZ1662" s="72"/>
      <c r="FA1662" s="72"/>
      <c r="FB1662" s="72"/>
      <c r="FC1662" s="72"/>
      <c r="FD1662" s="72"/>
      <c r="FE1662" s="72"/>
      <c r="FF1662" s="72"/>
      <c r="FG1662" s="72"/>
      <c r="FH1662" s="72"/>
      <c r="FI1662" s="72"/>
      <c r="FJ1662" s="72"/>
      <c r="FK1662" s="72"/>
      <c r="FL1662" s="72"/>
      <c r="FM1662" s="72"/>
      <c r="FN1662" s="72"/>
      <c r="FO1662" s="72"/>
      <c r="FP1662" s="72"/>
      <c r="FQ1662" s="72"/>
      <c r="FR1662" s="72"/>
      <c r="FS1662" s="72"/>
      <c r="FT1662" s="72"/>
      <c r="FU1662" s="72"/>
      <c r="FV1662" s="72"/>
      <c r="FW1662" s="72"/>
      <c r="FX1662" s="72"/>
      <c r="FY1662" s="72"/>
      <c r="FZ1662" s="72"/>
      <c r="GA1662" s="72"/>
      <c r="GB1662" s="72"/>
      <c r="GC1662" s="72"/>
      <c r="GD1662" s="72"/>
      <c r="GE1662" s="72"/>
      <c r="GF1662" s="72"/>
      <c r="GG1662" s="72"/>
      <c r="GH1662" s="72"/>
      <c r="GI1662" s="72"/>
      <c r="GJ1662" s="72"/>
      <c r="GK1662" s="72"/>
      <c r="GL1662" s="72"/>
      <c r="GM1662" s="72"/>
      <c r="GN1662" s="72"/>
      <c r="GO1662" s="72"/>
      <c r="GP1662" s="72"/>
      <c r="GQ1662" s="72"/>
      <c r="GR1662" s="72"/>
      <c r="GS1662" s="72"/>
      <c r="GT1662" s="72"/>
      <c r="GU1662" s="72"/>
      <c r="GV1662" s="72"/>
      <c r="GW1662" s="72"/>
      <c r="GX1662" s="72"/>
      <c r="GY1662" s="72"/>
      <c r="GZ1662" s="72"/>
      <c r="HA1662" s="72"/>
      <c r="HB1662" s="72"/>
      <c r="HC1662" s="72"/>
      <c r="HD1662" s="72"/>
      <c r="HE1662" s="72"/>
      <c r="HF1662" s="72"/>
      <c r="HG1662" s="72"/>
      <c r="HH1662" s="72"/>
      <c r="HI1662" s="72"/>
      <c r="HJ1662" s="72"/>
      <c r="HK1662" s="72"/>
      <c r="HL1662" s="72"/>
      <c r="HM1662" s="72"/>
      <c r="HN1662" s="72"/>
      <c r="HO1662" s="72"/>
      <c r="HP1662" s="72"/>
      <c r="HQ1662" s="72"/>
      <c r="HR1662" s="72"/>
      <c r="HS1662" s="72"/>
      <c r="HT1662" s="72"/>
      <c r="HU1662" s="72"/>
      <c r="HV1662" s="72"/>
      <c r="HW1662" s="72"/>
      <c r="HX1662" s="72"/>
      <c r="HY1662" s="72"/>
      <c r="HZ1662" s="72"/>
      <c r="IA1662" s="72"/>
      <c r="IB1662" s="72"/>
      <c r="IC1662" s="72"/>
      <c r="ID1662" s="72"/>
      <c r="IE1662" s="72"/>
      <c r="IF1662" s="72"/>
      <c r="IG1662" s="72"/>
      <c r="IH1662" s="72"/>
      <c r="II1662" s="72"/>
      <c r="IJ1662" s="72"/>
      <c r="IK1662" s="72"/>
      <c r="IL1662" s="72"/>
      <c r="IM1662" s="72"/>
      <c r="IN1662" s="72"/>
      <c r="IO1662" s="72"/>
      <c r="IP1662" s="72"/>
      <c r="IQ1662" s="72"/>
      <c r="IR1662" s="72"/>
      <c r="IS1662" s="72"/>
      <c r="IT1662" s="72"/>
      <c r="IU1662" s="72"/>
      <c r="IV1662" s="72"/>
      <c r="IW1662" s="72"/>
      <c r="IX1662" s="72"/>
      <c r="IY1662" s="72"/>
      <c r="IZ1662" s="72"/>
      <c r="JA1662" s="72"/>
      <c r="JB1662" s="72"/>
      <c r="JC1662" s="72"/>
      <c r="JD1662" s="72"/>
      <c r="JE1662" s="72"/>
      <c r="JF1662" s="72"/>
      <c r="JG1662" s="72"/>
      <c r="JH1662" s="72"/>
      <c r="JI1662" s="72"/>
      <c r="JJ1662" s="72"/>
      <c r="JK1662" s="72"/>
      <c r="JL1662" s="72"/>
      <c r="JM1662" s="72"/>
      <c r="JN1662" s="72"/>
      <c r="JO1662" s="72"/>
      <c r="JP1662" s="72"/>
      <c r="JQ1662" s="72"/>
      <c r="JR1662" s="72"/>
      <c r="JS1662" s="72"/>
      <c r="JT1662" s="72"/>
      <c r="JU1662" s="72"/>
      <c r="JV1662" s="72"/>
      <c r="JW1662" s="72"/>
      <c r="JX1662" s="72"/>
      <c r="JY1662" s="72"/>
      <c r="JZ1662" s="72"/>
      <c r="KA1662" s="72"/>
      <c r="KB1662" s="72"/>
      <c r="KC1662" s="72"/>
      <c r="KD1662" s="72"/>
      <c r="KE1662" s="72"/>
      <c r="KF1662" s="72"/>
      <c r="KG1662" s="72"/>
      <c r="KH1662" s="72"/>
      <c r="KI1662" s="72"/>
      <c r="KJ1662" s="72"/>
      <c r="KK1662" s="72"/>
      <c r="KL1662" s="72"/>
      <c r="KM1662" s="72"/>
      <c r="KN1662" s="72"/>
      <c r="KO1662" s="72"/>
      <c r="KP1662" s="72"/>
      <c r="KQ1662" s="72"/>
      <c r="KR1662" s="72"/>
      <c r="KS1662" s="72"/>
      <c r="KT1662" s="72"/>
      <c r="KU1662" s="72"/>
      <c r="KV1662" s="72"/>
      <c r="KW1662" s="72"/>
      <c r="KX1662" s="72"/>
      <c r="KY1662" s="72"/>
      <c r="KZ1662" s="72"/>
      <c r="LA1662" s="72"/>
      <c r="LB1662" s="72"/>
      <c r="LC1662" s="72"/>
      <c r="LD1662" s="72"/>
      <c r="LE1662" s="72"/>
      <c r="LF1662" s="72"/>
      <c r="LG1662" s="72"/>
      <c r="LH1662" s="72"/>
      <c r="LI1662" s="72"/>
      <c r="LJ1662" s="72"/>
      <c r="LK1662" s="72"/>
      <c r="LL1662" s="72"/>
      <c r="LM1662" s="72"/>
      <c r="LN1662" s="72"/>
      <c r="LO1662" s="72"/>
      <c r="LP1662" s="72"/>
      <c r="LQ1662" s="72"/>
      <c r="LR1662" s="72"/>
      <c r="LS1662" s="72"/>
      <c r="LT1662" s="72"/>
      <c r="LU1662" s="72"/>
      <c r="LV1662" s="72"/>
      <c r="LW1662" s="72"/>
      <c r="LX1662" s="72"/>
      <c r="LY1662" s="72"/>
      <c r="LZ1662" s="72"/>
      <c r="MA1662" s="72"/>
      <c r="MB1662" s="72"/>
      <c r="MC1662" s="72"/>
      <c r="MD1662" s="72"/>
      <c r="ME1662" s="72"/>
      <c r="MF1662" s="72"/>
      <c r="MG1662" s="72"/>
      <c r="MH1662" s="72"/>
      <c r="MI1662" s="72"/>
      <c r="MJ1662" s="72"/>
      <c r="MK1662" s="72"/>
      <c r="ML1662" s="72"/>
      <c r="MM1662" s="72"/>
      <c r="MN1662" s="72"/>
      <c r="MO1662" s="72"/>
      <c r="MP1662" s="72"/>
      <c r="MQ1662" s="72"/>
      <c r="MR1662" s="72"/>
      <c r="MS1662" s="72"/>
      <c r="MT1662" s="72"/>
      <c r="MU1662" s="72"/>
      <c r="MV1662" s="72"/>
      <c r="MW1662" s="72"/>
      <c r="MX1662" s="72"/>
      <c r="MY1662" s="72"/>
      <c r="MZ1662" s="72"/>
      <c r="NA1662" s="72"/>
      <c r="NB1662" s="72"/>
      <c r="NC1662" s="72"/>
      <c r="ND1662" s="72"/>
      <c r="NE1662" s="72"/>
      <c r="NF1662" s="72"/>
      <c r="NG1662" s="72"/>
      <c r="NH1662" s="72"/>
      <c r="NI1662" s="72"/>
      <c r="NJ1662" s="72"/>
      <c r="NK1662" s="72"/>
      <c r="NL1662" s="72"/>
      <c r="NM1662" s="72"/>
      <c r="NN1662" s="72"/>
      <c r="NO1662" s="72"/>
      <c r="NP1662" s="72"/>
      <c r="NQ1662" s="72"/>
      <c r="NR1662" s="72"/>
      <c r="NS1662" s="72"/>
      <c r="NT1662" s="72"/>
      <c r="NU1662" s="72"/>
      <c r="NV1662" s="72"/>
      <c r="NW1662" s="72"/>
      <c r="NX1662" s="72"/>
      <c r="NY1662" s="72"/>
      <c r="NZ1662" s="72"/>
      <c r="OA1662" s="72"/>
      <c r="OB1662" s="72"/>
      <c r="OC1662" s="72"/>
      <c r="OD1662" s="72"/>
      <c r="OE1662" s="72"/>
      <c r="OF1662" s="72"/>
      <c r="OG1662" s="72"/>
      <c r="OH1662" s="72"/>
      <c r="OI1662" s="72"/>
      <c r="OJ1662" s="72"/>
      <c r="OK1662" s="72"/>
      <c r="OL1662" s="72"/>
      <c r="OM1662" s="72"/>
      <c r="ON1662" s="72"/>
      <c r="OO1662" s="72"/>
      <c r="OP1662" s="72"/>
      <c r="OQ1662" s="72"/>
      <c r="OR1662" s="72"/>
      <c r="OS1662" s="72"/>
      <c r="OT1662" s="72"/>
      <c r="OU1662" s="72"/>
      <c r="OV1662" s="72"/>
      <c r="OW1662" s="72"/>
      <c r="OX1662" s="72"/>
      <c r="OY1662" s="72"/>
      <c r="OZ1662" s="72"/>
      <c r="PA1662" s="72"/>
      <c r="PB1662" s="72"/>
      <c r="PC1662" s="72"/>
      <c r="PD1662" s="72"/>
      <c r="PE1662" s="72"/>
      <c r="PF1662" s="72"/>
      <c r="PG1662" s="72"/>
      <c r="PH1662" s="72"/>
      <c r="PI1662" s="72"/>
      <c r="PJ1662" s="72"/>
      <c r="PK1662" s="72"/>
      <c r="PL1662" s="72"/>
      <c r="PM1662" s="72"/>
      <c r="PN1662" s="72"/>
      <c r="PO1662" s="72"/>
      <c r="PP1662" s="72"/>
      <c r="PQ1662" s="72"/>
      <c r="PR1662" s="72"/>
      <c r="PS1662" s="72"/>
      <c r="PT1662" s="72"/>
      <c r="PU1662" s="72"/>
      <c r="PV1662" s="72"/>
      <c r="PW1662" s="72"/>
      <c r="PX1662" s="72"/>
      <c r="PY1662" s="72"/>
      <c r="PZ1662" s="72"/>
      <c r="QA1662" s="72"/>
      <c r="QB1662" s="72"/>
      <c r="QC1662" s="72"/>
      <c r="QD1662" s="72"/>
      <c r="QE1662" s="72"/>
      <c r="QF1662" s="72"/>
      <c r="QG1662" s="72"/>
      <c r="QH1662" s="72"/>
      <c r="QI1662" s="72"/>
      <c r="QJ1662" s="72"/>
      <c r="QK1662" s="72"/>
      <c r="QL1662" s="72"/>
      <c r="QM1662" s="72"/>
      <c r="QN1662" s="72"/>
      <c r="QO1662" s="72"/>
      <c r="QP1662" s="72"/>
      <c r="QQ1662" s="72"/>
      <c r="QR1662" s="72"/>
      <c r="QS1662" s="72"/>
      <c r="QT1662" s="72"/>
      <c r="QU1662" s="72"/>
      <c r="QV1662" s="72"/>
      <c r="QW1662" s="72"/>
      <c r="QX1662" s="72"/>
      <c r="QY1662" s="72"/>
      <c r="QZ1662" s="72"/>
      <c r="RA1662" s="72"/>
      <c r="RB1662" s="72"/>
      <c r="RC1662" s="72"/>
      <c r="RD1662" s="72"/>
      <c r="RE1662" s="72"/>
      <c r="RF1662" s="72"/>
      <c r="RG1662" s="72"/>
      <c r="RH1662" s="72"/>
      <c r="RI1662" s="72"/>
      <c r="RJ1662" s="72"/>
      <c r="RK1662" s="72"/>
      <c r="RL1662" s="72"/>
      <c r="RM1662" s="72"/>
      <c r="RN1662" s="72"/>
      <c r="RO1662" s="72"/>
      <c r="RP1662" s="72"/>
      <c r="RQ1662" s="72"/>
      <c r="RR1662" s="72"/>
      <c r="RS1662" s="72"/>
      <c r="RT1662" s="72"/>
      <c r="RU1662" s="72"/>
      <c r="RV1662" s="72"/>
      <c r="RW1662" s="72"/>
      <c r="RX1662" s="72"/>
      <c r="RY1662" s="72"/>
      <c r="RZ1662" s="72"/>
      <c r="SA1662" s="72"/>
      <c r="SB1662" s="72"/>
      <c r="SC1662" s="72"/>
      <c r="SD1662" s="72"/>
      <c r="SE1662" s="72"/>
      <c r="SF1662" s="72"/>
      <c r="SG1662" s="72"/>
      <c r="SH1662" s="72"/>
      <c r="SI1662" s="72"/>
      <c r="SJ1662" s="72"/>
      <c r="SK1662" s="72"/>
      <c r="SL1662" s="72"/>
      <c r="SM1662" s="72"/>
      <c r="SN1662" s="72"/>
      <c r="SO1662" s="72"/>
      <c r="SP1662" s="72"/>
      <c r="SQ1662" s="72"/>
      <c r="SR1662" s="72"/>
      <c r="SS1662" s="72"/>
      <c r="ST1662" s="72"/>
      <c r="SU1662" s="72"/>
      <c r="SV1662" s="72"/>
      <c r="SW1662" s="72"/>
      <c r="SX1662" s="72"/>
      <c r="SY1662" s="72"/>
      <c r="SZ1662" s="72"/>
      <c r="TA1662" s="72"/>
      <c r="TB1662" s="72"/>
      <c r="TC1662" s="72"/>
    </row>
    <row r="1663" spans="1:523" ht="16.5" customHeight="1" x14ac:dyDescent="0.2">
      <c r="A1663" s="20">
        <v>1169</v>
      </c>
      <c r="B1663" s="20" t="s">
        <v>72</v>
      </c>
      <c r="C1663" s="20" t="s">
        <v>218</v>
      </c>
      <c r="D1663" s="20" t="s">
        <v>30</v>
      </c>
      <c r="E1663" s="20" t="s">
        <v>1345</v>
      </c>
      <c r="F1663" s="22" t="s">
        <v>233</v>
      </c>
      <c r="G1663" s="20" t="s">
        <v>84</v>
      </c>
      <c r="H1663" s="20" t="s">
        <v>35</v>
      </c>
      <c r="I1663" s="20" t="s">
        <v>81</v>
      </c>
      <c r="J1663" s="22" t="s">
        <v>1147</v>
      </c>
      <c r="K1663" s="20" t="s">
        <v>95</v>
      </c>
      <c r="L1663" s="20" t="s">
        <v>95</v>
      </c>
      <c r="M1663" s="20" t="s">
        <v>95</v>
      </c>
      <c r="N1663" s="20" t="s">
        <v>95</v>
      </c>
      <c r="O1663" s="20" t="s">
        <v>95</v>
      </c>
      <c r="P1663" s="23">
        <v>4197200</v>
      </c>
      <c r="Q1663" s="24">
        <v>1</v>
      </c>
      <c r="R1663" s="25">
        <v>45658</v>
      </c>
      <c r="S1663" s="20" t="s">
        <v>83</v>
      </c>
      <c r="T1663" s="23">
        <v>50366400</v>
      </c>
      <c r="U1663" s="27" t="s">
        <v>100</v>
      </c>
      <c r="V1663" s="27" t="s">
        <v>100</v>
      </c>
      <c r="W1663" s="87"/>
      <c r="X1663" s="87"/>
      <c r="Y1663" s="87"/>
      <c r="Z1663" s="87"/>
      <c r="AA1663" s="87"/>
      <c r="AB1663" s="87"/>
      <c r="AC1663" s="87"/>
      <c r="AD1663" s="87"/>
      <c r="AE1663" s="87"/>
      <c r="AF1663" s="87"/>
      <c r="AG1663" s="87"/>
      <c r="AH1663" s="87"/>
      <c r="AI1663" s="87"/>
      <c r="AJ1663" s="87"/>
      <c r="AK1663" s="87"/>
      <c r="AL1663" s="87"/>
      <c r="AM1663" s="87"/>
      <c r="AN1663" s="87"/>
      <c r="AO1663" s="87"/>
      <c r="AP1663" s="72"/>
      <c r="AQ1663" s="72"/>
      <c r="AR1663" s="72"/>
      <c r="AS1663" s="72"/>
      <c r="AT1663" s="72"/>
      <c r="AU1663" s="72"/>
      <c r="AV1663" s="72"/>
      <c r="AW1663" s="72"/>
      <c r="AX1663" s="72"/>
      <c r="AY1663" s="72"/>
      <c r="AZ1663" s="72"/>
      <c r="BA1663" s="72"/>
      <c r="BB1663" s="72"/>
      <c r="BC1663" s="72"/>
      <c r="BD1663" s="72"/>
      <c r="BE1663" s="72"/>
      <c r="BF1663" s="72"/>
      <c r="BG1663" s="72"/>
      <c r="BH1663" s="72"/>
      <c r="BI1663" s="72"/>
      <c r="BJ1663" s="72"/>
      <c r="BK1663" s="72"/>
      <c r="BL1663" s="72"/>
      <c r="BM1663" s="72"/>
      <c r="BN1663" s="72"/>
      <c r="BO1663" s="72"/>
      <c r="BP1663" s="72"/>
      <c r="BQ1663" s="72"/>
      <c r="BR1663" s="72"/>
      <c r="BS1663" s="72"/>
      <c r="BT1663" s="72"/>
      <c r="BU1663" s="72"/>
      <c r="BV1663" s="72"/>
      <c r="BW1663" s="72"/>
      <c r="BX1663" s="72"/>
      <c r="BY1663" s="72"/>
      <c r="BZ1663" s="72"/>
      <c r="CA1663" s="72"/>
      <c r="CB1663" s="72"/>
      <c r="CC1663" s="72"/>
      <c r="CD1663" s="72"/>
      <c r="CE1663" s="72"/>
      <c r="CF1663" s="72"/>
      <c r="CG1663" s="72"/>
      <c r="CH1663" s="72"/>
      <c r="CI1663" s="72"/>
      <c r="CJ1663" s="72"/>
      <c r="CK1663" s="72"/>
      <c r="CL1663" s="72"/>
      <c r="CM1663" s="72"/>
      <c r="CN1663" s="72"/>
      <c r="CO1663" s="72"/>
      <c r="CP1663" s="72"/>
      <c r="CQ1663" s="72"/>
      <c r="CR1663" s="72"/>
      <c r="CS1663" s="72"/>
      <c r="CT1663" s="72"/>
      <c r="CU1663" s="72"/>
      <c r="CV1663" s="72"/>
      <c r="CW1663" s="72"/>
      <c r="CX1663" s="72"/>
      <c r="CY1663" s="72"/>
      <c r="CZ1663" s="72"/>
      <c r="DA1663" s="72"/>
      <c r="DB1663" s="72"/>
      <c r="DC1663" s="72"/>
      <c r="DD1663" s="72"/>
      <c r="DE1663" s="72"/>
      <c r="DF1663" s="72"/>
      <c r="DG1663" s="72"/>
      <c r="DH1663" s="72"/>
      <c r="DI1663" s="72"/>
      <c r="DJ1663" s="72"/>
      <c r="DK1663" s="72"/>
      <c r="DL1663" s="72"/>
      <c r="DM1663" s="72"/>
      <c r="DN1663" s="72"/>
      <c r="DO1663" s="72"/>
      <c r="DP1663" s="72"/>
      <c r="DQ1663" s="72"/>
      <c r="DR1663" s="72"/>
      <c r="DS1663" s="72"/>
      <c r="DT1663" s="72"/>
      <c r="DU1663" s="72"/>
      <c r="DV1663" s="72"/>
      <c r="DW1663" s="72"/>
      <c r="DX1663" s="72"/>
      <c r="DY1663" s="72"/>
      <c r="DZ1663" s="72"/>
      <c r="EA1663" s="72"/>
      <c r="EB1663" s="72"/>
      <c r="EC1663" s="72"/>
      <c r="ED1663" s="72"/>
      <c r="EE1663" s="72"/>
      <c r="EF1663" s="72"/>
      <c r="EG1663" s="72"/>
      <c r="EH1663" s="72"/>
      <c r="EI1663" s="72"/>
      <c r="EJ1663" s="72"/>
      <c r="EK1663" s="72"/>
      <c r="EL1663" s="72"/>
      <c r="EM1663" s="72"/>
      <c r="EN1663" s="72"/>
      <c r="EO1663" s="72"/>
      <c r="EP1663" s="72"/>
      <c r="EQ1663" s="72"/>
      <c r="ER1663" s="72"/>
      <c r="ES1663" s="72"/>
      <c r="ET1663" s="72"/>
      <c r="EU1663" s="72"/>
      <c r="EV1663" s="72"/>
      <c r="EW1663" s="72"/>
      <c r="EX1663" s="72"/>
      <c r="EY1663" s="72"/>
      <c r="EZ1663" s="72"/>
      <c r="FA1663" s="72"/>
      <c r="FB1663" s="72"/>
      <c r="FC1663" s="72"/>
      <c r="FD1663" s="72"/>
      <c r="FE1663" s="72"/>
      <c r="FF1663" s="72"/>
      <c r="FG1663" s="72"/>
      <c r="FH1663" s="72"/>
      <c r="FI1663" s="72"/>
      <c r="FJ1663" s="72"/>
      <c r="FK1663" s="72"/>
      <c r="FL1663" s="72"/>
      <c r="FM1663" s="72"/>
      <c r="FN1663" s="72"/>
      <c r="FO1663" s="72"/>
      <c r="FP1663" s="72"/>
      <c r="FQ1663" s="72"/>
      <c r="FR1663" s="72"/>
      <c r="FS1663" s="72"/>
      <c r="FT1663" s="72"/>
      <c r="FU1663" s="72"/>
      <c r="FV1663" s="72"/>
      <c r="FW1663" s="72"/>
      <c r="FX1663" s="72"/>
      <c r="FY1663" s="72"/>
      <c r="FZ1663" s="72"/>
      <c r="GA1663" s="72"/>
      <c r="GB1663" s="72"/>
      <c r="GC1663" s="72"/>
      <c r="GD1663" s="72"/>
      <c r="GE1663" s="72"/>
      <c r="GF1663" s="72"/>
      <c r="GG1663" s="72"/>
      <c r="GH1663" s="72"/>
      <c r="GI1663" s="72"/>
      <c r="GJ1663" s="72"/>
      <c r="GK1663" s="72"/>
      <c r="GL1663" s="72"/>
      <c r="GM1663" s="72"/>
      <c r="GN1663" s="72"/>
      <c r="GO1663" s="72"/>
      <c r="GP1663" s="72"/>
      <c r="GQ1663" s="72"/>
      <c r="GR1663" s="72"/>
      <c r="GS1663" s="72"/>
      <c r="GT1663" s="72"/>
      <c r="GU1663" s="72"/>
      <c r="GV1663" s="72"/>
      <c r="GW1663" s="72"/>
      <c r="GX1663" s="72"/>
      <c r="GY1663" s="72"/>
      <c r="GZ1663" s="72"/>
      <c r="HA1663" s="72"/>
      <c r="HB1663" s="72"/>
      <c r="HC1663" s="72"/>
      <c r="HD1663" s="72"/>
      <c r="HE1663" s="72"/>
      <c r="HF1663" s="72"/>
      <c r="HG1663" s="72"/>
      <c r="HH1663" s="72"/>
      <c r="HI1663" s="72"/>
      <c r="HJ1663" s="72"/>
      <c r="HK1663" s="72"/>
      <c r="HL1663" s="72"/>
      <c r="HM1663" s="72"/>
      <c r="HN1663" s="72"/>
      <c r="HO1663" s="72"/>
      <c r="HP1663" s="72"/>
      <c r="HQ1663" s="72"/>
      <c r="HR1663" s="72"/>
      <c r="HS1663" s="72"/>
      <c r="HT1663" s="72"/>
      <c r="HU1663" s="72"/>
      <c r="HV1663" s="72"/>
      <c r="HW1663" s="72"/>
      <c r="HX1663" s="72"/>
      <c r="HY1663" s="72"/>
      <c r="HZ1663" s="72"/>
      <c r="IA1663" s="72"/>
      <c r="IB1663" s="72"/>
      <c r="IC1663" s="72"/>
      <c r="ID1663" s="72"/>
      <c r="IE1663" s="72"/>
      <c r="IF1663" s="72"/>
      <c r="IG1663" s="72"/>
      <c r="IH1663" s="72"/>
      <c r="II1663" s="72"/>
      <c r="IJ1663" s="72"/>
      <c r="IK1663" s="72"/>
      <c r="IL1663" s="72"/>
      <c r="IM1663" s="72"/>
      <c r="IN1663" s="72"/>
      <c r="IO1663" s="72"/>
      <c r="IP1663" s="72"/>
      <c r="IQ1663" s="72"/>
      <c r="IR1663" s="72"/>
      <c r="IS1663" s="72"/>
      <c r="IT1663" s="72"/>
      <c r="IU1663" s="72"/>
      <c r="IV1663" s="72"/>
      <c r="IW1663" s="72"/>
      <c r="IX1663" s="72"/>
      <c r="IY1663" s="72"/>
      <c r="IZ1663" s="72"/>
      <c r="JA1663" s="72"/>
      <c r="JB1663" s="72"/>
      <c r="JC1663" s="72"/>
      <c r="JD1663" s="72"/>
      <c r="JE1663" s="72"/>
      <c r="JF1663" s="72"/>
      <c r="JG1663" s="72"/>
      <c r="JH1663" s="72"/>
      <c r="JI1663" s="72"/>
      <c r="JJ1663" s="72"/>
      <c r="JK1663" s="72"/>
      <c r="JL1663" s="72"/>
      <c r="JM1663" s="72"/>
      <c r="JN1663" s="72"/>
      <c r="JO1663" s="72"/>
      <c r="JP1663" s="72"/>
      <c r="JQ1663" s="72"/>
      <c r="JR1663" s="72"/>
      <c r="JS1663" s="72"/>
      <c r="JT1663" s="72"/>
      <c r="JU1663" s="72"/>
      <c r="JV1663" s="72"/>
      <c r="JW1663" s="72"/>
      <c r="JX1663" s="72"/>
      <c r="JY1663" s="72"/>
      <c r="JZ1663" s="72"/>
      <c r="KA1663" s="72"/>
      <c r="KB1663" s="72"/>
      <c r="KC1663" s="72"/>
      <c r="KD1663" s="72"/>
      <c r="KE1663" s="72"/>
      <c r="KF1663" s="72"/>
      <c r="KG1663" s="72"/>
      <c r="KH1663" s="72"/>
      <c r="KI1663" s="72"/>
      <c r="KJ1663" s="72"/>
      <c r="KK1663" s="72"/>
      <c r="KL1663" s="72"/>
      <c r="KM1663" s="72"/>
      <c r="KN1663" s="72"/>
      <c r="KO1663" s="72"/>
      <c r="KP1663" s="72"/>
      <c r="KQ1663" s="72"/>
      <c r="KR1663" s="72"/>
      <c r="KS1663" s="72"/>
      <c r="KT1663" s="72"/>
      <c r="KU1663" s="72"/>
      <c r="KV1663" s="72"/>
      <c r="KW1663" s="72"/>
      <c r="KX1663" s="72"/>
      <c r="KY1663" s="72"/>
      <c r="KZ1663" s="72"/>
      <c r="LA1663" s="72"/>
      <c r="LB1663" s="72"/>
      <c r="LC1663" s="72"/>
      <c r="LD1663" s="72"/>
      <c r="LE1663" s="72"/>
      <c r="LF1663" s="72"/>
      <c r="LG1663" s="72"/>
      <c r="LH1663" s="72"/>
      <c r="LI1663" s="72"/>
      <c r="LJ1663" s="72"/>
      <c r="LK1663" s="72"/>
      <c r="LL1663" s="72"/>
      <c r="LM1663" s="72"/>
      <c r="LN1663" s="72"/>
      <c r="LO1663" s="72"/>
      <c r="LP1663" s="72"/>
      <c r="LQ1663" s="72"/>
      <c r="LR1663" s="72"/>
      <c r="LS1663" s="72"/>
      <c r="LT1663" s="72"/>
      <c r="LU1663" s="72"/>
      <c r="LV1663" s="72"/>
      <c r="LW1663" s="72"/>
      <c r="LX1663" s="72"/>
      <c r="LY1663" s="72"/>
      <c r="LZ1663" s="72"/>
      <c r="MA1663" s="72"/>
      <c r="MB1663" s="72"/>
      <c r="MC1663" s="72"/>
      <c r="MD1663" s="72"/>
      <c r="ME1663" s="72"/>
      <c r="MF1663" s="72"/>
      <c r="MG1663" s="72"/>
      <c r="MH1663" s="72"/>
      <c r="MI1663" s="72"/>
      <c r="MJ1663" s="72"/>
      <c r="MK1663" s="72"/>
      <c r="ML1663" s="72"/>
      <c r="MM1663" s="72"/>
      <c r="MN1663" s="72"/>
      <c r="MO1663" s="72"/>
      <c r="MP1663" s="72"/>
      <c r="MQ1663" s="72"/>
      <c r="MR1663" s="72"/>
      <c r="MS1663" s="72"/>
      <c r="MT1663" s="72"/>
      <c r="MU1663" s="72"/>
      <c r="MV1663" s="72"/>
      <c r="MW1663" s="72"/>
      <c r="MX1663" s="72"/>
      <c r="MY1663" s="72"/>
      <c r="MZ1663" s="72"/>
      <c r="NA1663" s="72"/>
      <c r="NB1663" s="72"/>
      <c r="NC1663" s="72"/>
      <c r="ND1663" s="72"/>
      <c r="NE1663" s="72"/>
      <c r="NF1663" s="72"/>
      <c r="NG1663" s="72"/>
      <c r="NH1663" s="72"/>
      <c r="NI1663" s="72"/>
      <c r="NJ1663" s="72"/>
      <c r="NK1663" s="72"/>
      <c r="NL1663" s="72"/>
      <c r="NM1663" s="72"/>
      <c r="NN1663" s="72"/>
      <c r="NO1663" s="72"/>
      <c r="NP1663" s="72"/>
      <c r="NQ1663" s="72"/>
      <c r="NR1663" s="72"/>
      <c r="NS1663" s="72"/>
      <c r="NT1663" s="72"/>
      <c r="NU1663" s="72"/>
      <c r="NV1663" s="72"/>
      <c r="NW1663" s="72"/>
      <c r="NX1663" s="72"/>
      <c r="NY1663" s="72"/>
      <c r="NZ1663" s="72"/>
      <c r="OA1663" s="72"/>
      <c r="OB1663" s="72"/>
      <c r="OC1663" s="72"/>
      <c r="OD1663" s="72"/>
      <c r="OE1663" s="72"/>
      <c r="OF1663" s="72"/>
      <c r="OG1663" s="72"/>
      <c r="OH1663" s="72"/>
      <c r="OI1663" s="72"/>
      <c r="OJ1663" s="72"/>
      <c r="OK1663" s="72"/>
      <c r="OL1663" s="72"/>
      <c r="OM1663" s="72"/>
      <c r="ON1663" s="72"/>
      <c r="OO1663" s="72"/>
      <c r="OP1663" s="72"/>
      <c r="OQ1663" s="72"/>
      <c r="OR1663" s="72"/>
      <c r="OS1663" s="72"/>
      <c r="OT1663" s="72"/>
      <c r="OU1663" s="72"/>
      <c r="OV1663" s="72"/>
      <c r="OW1663" s="72"/>
      <c r="OX1663" s="72"/>
      <c r="OY1663" s="72"/>
      <c r="OZ1663" s="72"/>
      <c r="PA1663" s="72"/>
      <c r="PB1663" s="72"/>
      <c r="PC1663" s="72"/>
      <c r="PD1663" s="72"/>
      <c r="PE1663" s="72"/>
      <c r="PF1663" s="72"/>
      <c r="PG1663" s="72"/>
      <c r="PH1663" s="72"/>
      <c r="PI1663" s="72"/>
      <c r="PJ1663" s="72"/>
      <c r="PK1663" s="72"/>
      <c r="PL1663" s="72"/>
      <c r="PM1663" s="72"/>
      <c r="PN1663" s="72"/>
      <c r="PO1663" s="72"/>
      <c r="PP1663" s="72"/>
      <c r="PQ1663" s="72"/>
      <c r="PR1663" s="72"/>
      <c r="PS1663" s="72"/>
      <c r="PT1663" s="72"/>
      <c r="PU1663" s="72"/>
      <c r="PV1663" s="72"/>
      <c r="PW1663" s="72"/>
      <c r="PX1663" s="72"/>
      <c r="PY1663" s="72"/>
      <c r="PZ1663" s="72"/>
      <c r="QA1663" s="72"/>
      <c r="QB1663" s="72"/>
      <c r="QC1663" s="72"/>
      <c r="QD1663" s="72"/>
      <c r="QE1663" s="72"/>
      <c r="QF1663" s="72"/>
      <c r="QG1663" s="72"/>
      <c r="QH1663" s="72"/>
      <c r="QI1663" s="72"/>
      <c r="QJ1663" s="72"/>
      <c r="QK1663" s="72"/>
      <c r="QL1663" s="72"/>
      <c r="QM1663" s="72"/>
      <c r="QN1663" s="72"/>
      <c r="QO1663" s="72"/>
      <c r="QP1663" s="72"/>
      <c r="QQ1663" s="72"/>
      <c r="QR1663" s="72"/>
      <c r="QS1663" s="72"/>
      <c r="QT1663" s="72"/>
      <c r="QU1663" s="72"/>
      <c r="QV1663" s="72"/>
      <c r="QW1663" s="72"/>
      <c r="QX1663" s="72"/>
      <c r="QY1663" s="72"/>
      <c r="QZ1663" s="72"/>
      <c r="RA1663" s="72"/>
      <c r="RB1663" s="72"/>
      <c r="RC1663" s="72"/>
      <c r="RD1663" s="72"/>
      <c r="RE1663" s="72"/>
      <c r="RF1663" s="72"/>
      <c r="RG1663" s="72"/>
      <c r="RH1663" s="72"/>
      <c r="RI1663" s="72"/>
      <c r="RJ1663" s="72"/>
      <c r="RK1663" s="72"/>
      <c r="RL1663" s="72"/>
      <c r="RM1663" s="72"/>
      <c r="RN1663" s="72"/>
      <c r="RO1663" s="72"/>
      <c r="RP1663" s="72"/>
      <c r="RQ1663" s="72"/>
      <c r="RR1663" s="72"/>
      <c r="RS1663" s="72"/>
      <c r="RT1663" s="72"/>
      <c r="RU1663" s="72"/>
      <c r="RV1663" s="72"/>
      <c r="RW1663" s="72"/>
      <c r="RX1663" s="72"/>
      <c r="RY1663" s="72"/>
      <c r="RZ1663" s="72"/>
      <c r="SA1663" s="72"/>
      <c r="SB1663" s="72"/>
      <c r="SC1663" s="72"/>
      <c r="SD1663" s="72"/>
      <c r="SE1663" s="72"/>
      <c r="SF1663" s="72"/>
      <c r="SG1663" s="72"/>
      <c r="SH1663" s="72"/>
      <c r="SI1663" s="72"/>
      <c r="SJ1663" s="72"/>
      <c r="SK1663" s="72"/>
      <c r="SL1663" s="72"/>
      <c r="SM1663" s="72"/>
      <c r="SN1663" s="72"/>
      <c r="SO1663" s="72"/>
      <c r="SP1663" s="72"/>
      <c r="SQ1663" s="72"/>
      <c r="SR1663" s="72"/>
      <c r="SS1663" s="72"/>
      <c r="ST1663" s="72"/>
      <c r="SU1663" s="72"/>
      <c r="SV1663" s="72"/>
      <c r="SW1663" s="72"/>
      <c r="SX1663" s="72"/>
      <c r="SY1663" s="72"/>
      <c r="SZ1663" s="72"/>
      <c r="TA1663" s="72"/>
      <c r="TB1663" s="72"/>
      <c r="TC1663" s="72"/>
    </row>
    <row r="1664" spans="1:523" ht="16.5" customHeight="1" x14ac:dyDescent="0.2">
      <c r="A1664" s="20">
        <v>1170</v>
      </c>
      <c r="B1664" s="20" t="s">
        <v>72</v>
      </c>
      <c r="C1664" s="20" t="s">
        <v>218</v>
      </c>
      <c r="D1664" s="20" t="s">
        <v>30</v>
      </c>
      <c r="E1664" s="20" t="s">
        <v>1345</v>
      </c>
      <c r="F1664" s="22" t="s">
        <v>1148</v>
      </c>
      <c r="G1664" s="20" t="s">
        <v>42</v>
      </c>
      <c r="H1664" s="20" t="s">
        <v>35</v>
      </c>
      <c r="I1664" s="20" t="s">
        <v>81</v>
      </c>
      <c r="J1664" s="22" t="s">
        <v>1147</v>
      </c>
      <c r="K1664" s="20" t="s">
        <v>95</v>
      </c>
      <c r="L1664" s="20" t="s">
        <v>95</v>
      </c>
      <c r="M1664" s="20" t="s">
        <v>95</v>
      </c>
      <c r="N1664" s="20" t="s">
        <v>95</v>
      </c>
      <c r="O1664" s="20" t="s">
        <v>95</v>
      </c>
      <c r="P1664" s="23">
        <v>1800000</v>
      </c>
      <c r="Q1664" s="24">
        <v>1</v>
      </c>
      <c r="R1664" s="25">
        <v>45658</v>
      </c>
      <c r="S1664" s="20" t="s">
        <v>83</v>
      </c>
      <c r="T1664" s="23">
        <v>21600000</v>
      </c>
      <c r="U1664" s="27" t="s">
        <v>100</v>
      </c>
      <c r="V1664" s="27" t="s">
        <v>100</v>
      </c>
      <c r="W1664" s="87"/>
      <c r="X1664" s="87"/>
      <c r="Y1664" s="87"/>
      <c r="Z1664" s="87"/>
      <c r="AA1664" s="87"/>
      <c r="AB1664" s="87"/>
      <c r="AC1664" s="87"/>
      <c r="AD1664" s="87"/>
      <c r="AE1664" s="87"/>
      <c r="AF1664" s="87"/>
      <c r="AG1664" s="87"/>
      <c r="AH1664" s="87"/>
      <c r="AI1664" s="87"/>
      <c r="AJ1664" s="87"/>
      <c r="AK1664" s="87"/>
      <c r="AL1664" s="87"/>
      <c r="AM1664" s="87"/>
      <c r="AN1664" s="87"/>
      <c r="AO1664" s="87"/>
      <c r="AP1664" s="88"/>
      <c r="AQ1664" s="88"/>
      <c r="AR1664" s="88"/>
      <c r="AS1664" s="88"/>
      <c r="AT1664" s="88"/>
      <c r="AU1664" s="88"/>
      <c r="AV1664" s="88"/>
      <c r="AW1664" s="88"/>
      <c r="AX1664" s="88"/>
      <c r="AY1664" s="88"/>
      <c r="AZ1664" s="88"/>
      <c r="BA1664" s="88"/>
      <c r="BB1664" s="88"/>
      <c r="BC1664" s="88"/>
      <c r="BD1664" s="88"/>
      <c r="BE1664" s="88"/>
      <c r="BF1664" s="88"/>
      <c r="BG1664" s="88"/>
      <c r="BH1664" s="88"/>
      <c r="BI1664" s="88"/>
      <c r="BJ1664" s="88"/>
      <c r="BK1664" s="88"/>
      <c r="BL1664" s="88"/>
      <c r="BM1664" s="88"/>
      <c r="BN1664" s="88"/>
      <c r="BO1664" s="88"/>
      <c r="BP1664" s="88"/>
      <c r="BQ1664" s="88"/>
      <c r="BR1664" s="88"/>
      <c r="BS1664" s="88"/>
      <c r="BT1664" s="88"/>
      <c r="BU1664" s="88"/>
      <c r="BV1664" s="88"/>
      <c r="BW1664" s="88"/>
      <c r="BX1664" s="88"/>
      <c r="BY1664" s="88"/>
      <c r="BZ1664" s="88"/>
      <c r="CA1664" s="88"/>
      <c r="CB1664" s="88"/>
      <c r="CC1664" s="88"/>
      <c r="CD1664" s="88"/>
      <c r="CE1664" s="88"/>
      <c r="CF1664" s="88"/>
      <c r="CG1664" s="88"/>
      <c r="CH1664" s="88"/>
      <c r="CI1664" s="88"/>
      <c r="CJ1664" s="88"/>
      <c r="CK1664" s="88"/>
      <c r="CL1664" s="88"/>
      <c r="CM1664" s="88"/>
      <c r="CN1664" s="88"/>
      <c r="CO1664" s="88"/>
      <c r="CP1664" s="88"/>
      <c r="CQ1664" s="88"/>
      <c r="CR1664" s="88"/>
      <c r="CS1664" s="88"/>
      <c r="CT1664" s="88"/>
      <c r="CU1664" s="88"/>
      <c r="CV1664" s="88"/>
      <c r="CW1664" s="88"/>
      <c r="CX1664" s="88"/>
      <c r="CY1664" s="88"/>
      <c r="CZ1664" s="88"/>
      <c r="DA1664" s="88"/>
      <c r="DB1664" s="88"/>
      <c r="DC1664" s="88"/>
      <c r="DD1664" s="88"/>
      <c r="DE1664" s="88"/>
      <c r="DF1664" s="88"/>
      <c r="DG1664" s="88"/>
      <c r="DH1664" s="88"/>
      <c r="DI1664" s="88"/>
      <c r="DJ1664" s="88"/>
      <c r="DK1664" s="88"/>
      <c r="DL1664" s="88"/>
      <c r="DM1664" s="88"/>
      <c r="DN1664" s="88"/>
      <c r="DO1664" s="88"/>
      <c r="DP1664" s="88"/>
      <c r="DQ1664" s="88"/>
      <c r="DR1664" s="88"/>
      <c r="DS1664" s="88"/>
      <c r="DT1664" s="88"/>
      <c r="DU1664" s="88"/>
      <c r="DV1664" s="88"/>
      <c r="DW1664" s="88"/>
      <c r="DX1664" s="88"/>
      <c r="DY1664" s="88"/>
      <c r="DZ1664" s="88"/>
      <c r="EA1664" s="88"/>
      <c r="EB1664" s="88"/>
      <c r="EC1664" s="88"/>
      <c r="ED1664" s="88"/>
      <c r="EE1664" s="88"/>
      <c r="EF1664" s="88"/>
      <c r="EG1664" s="88"/>
      <c r="EH1664" s="88"/>
      <c r="EI1664" s="88"/>
      <c r="EJ1664" s="88"/>
      <c r="EK1664" s="88"/>
      <c r="EL1664" s="88"/>
      <c r="EM1664" s="88"/>
      <c r="EN1664" s="88"/>
      <c r="EO1664" s="88"/>
      <c r="EP1664" s="88"/>
      <c r="EQ1664" s="88"/>
      <c r="ER1664" s="88"/>
      <c r="ES1664" s="88"/>
      <c r="ET1664" s="88"/>
      <c r="EU1664" s="88"/>
      <c r="EV1664" s="88"/>
      <c r="EW1664" s="88"/>
      <c r="EX1664" s="88"/>
      <c r="EY1664" s="88"/>
      <c r="EZ1664" s="88"/>
      <c r="FA1664" s="88"/>
      <c r="FB1664" s="88"/>
      <c r="FC1664" s="88"/>
      <c r="FD1664" s="88"/>
      <c r="FE1664" s="88"/>
      <c r="FF1664" s="88"/>
      <c r="FG1664" s="88"/>
      <c r="FH1664" s="88"/>
      <c r="FI1664" s="88"/>
      <c r="FJ1664" s="88"/>
      <c r="FK1664" s="88"/>
      <c r="FL1664" s="88"/>
      <c r="FM1664" s="88"/>
      <c r="FN1664" s="88"/>
      <c r="FO1664" s="88"/>
      <c r="FP1664" s="88"/>
      <c r="FQ1664" s="88"/>
      <c r="FR1664" s="88"/>
      <c r="FS1664" s="88"/>
      <c r="FT1664" s="88"/>
      <c r="FU1664" s="88"/>
      <c r="FV1664" s="88"/>
      <c r="FW1664" s="88"/>
      <c r="FX1664" s="88"/>
      <c r="FY1664" s="88"/>
      <c r="FZ1664" s="88"/>
      <c r="GA1664" s="88"/>
      <c r="GB1664" s="88"/>
      <c r="GC1664" s="88"/>
      <c r="GD1664" s="88"/>
      <c r="GE1664" s="88"/>
      <c r="GF1664" s="88"/>
      <c r="GG1664" s="88"/>
      <c r="GH1664" s="88"/>
      <c r="GI1664" s="88"/>
      <c r="GJ1664" s="88"/>
      <c r="GK1664" s="88"/>
      <c r="GL1664" s="88"/>
      <c r="GM1664" s="88"/>
      <c r="GN1664" s="88"/>
      <c r="GO1664" s="88"/>
      <c r="GP1664" s="88"/>
      <c r="GQ1664" s="88"/>
      <c r="GR1664" s="88"/>
      <c r="GS1664" s="88"/>
      <c r="GT1664" s="88"/>
      <c r="GU1664" s="88"/>
      <c r="GV1664" s="88"/>
      <c r="GW1664" s="88"/>
      <c r="GX1664" s="88"/>
      <c r="GY1664" s="88"/>
      <c r="GZ1664" s="88"/>
      <c r="HA1664" s="88"/>
      <c r="HB1664" s="88"/>
      <c r="HC1664" s="88"/>
      <c r="HD1664" s="88"/>
      <c r="HE1664" s="88"/>
      <c r="HF1664" s="88"/>
      <c r="HG1664" s="88"/>
      <c r="HH1664" s="88"/>
      <c r="HI1664" s="88"/>
      <c r="HJ1664" s="88"/>
      <c r="HK1664" s="88"/>
      <c r="HL1664" s="88"/>
      <c r="HM1664" s="88"/>
      <c r="HN1664" s="88"/>
      <c r="HO1664" s="88"/>
      <c r="HP1664" s="88"/>
      <c r="HQ1664" s="88"/>
      <c r="HR1664" s="88"/>
      <c r="HS1664" s="88"/>
      <c r="HT1664" s="88"/>
      <c r="HU1664" s="88"/>
      <c r="HV1664" s="88"/>
      <c r="HW1664" s="88"/>
      <c r="HX1664" s="88"/>
      <c r="HY1664" s="88"/>
      <c r="HZ1664" s="88"/>
      <c r="IA1664" s="88"/>
      <c r="IB1664" s="88"/>
      <c r="IC1664" s="88"/>
      <c r="ID1664" s="88"/>
      <c r="IE1664" s="88"/>
      <c r="IF1664" s="88"/>
      <c r="IG1664" s="88"/>
      <c r="IH1664" s="88"/>
      <c r="II1664" s="88"/>
      <c r="IJ1664" s="88"/>
      <c r="IK1664" s="88"/>
      <c r="IL1664" s="88"/>
      <c r="IM1664" s="88"/>
      <c r="IN1664" s="88"/>
      <c r="IO1664" s="88"/>
      <c r="IP1664" s="88"/>
      <c r="IQ1664" s="88"/>
      <c r="IR1664" s="88"/>
      <c r="IS1664" s="88"/>
      <c r="IT1664" s="88"/>
      <c r="IU1664" s="88"/>
      <c r="IV1664" s="88"/>
      <c r="IW1664" s="88"/>
      <c r="IX1664" s="88"/>
      <c r="IY1664" s="88"/>
      <c r="IZ1664" s="88"/>
      <c r="JA1664" s="88"/>
      <c r="JB1664" s="88"/>
      <c r="JC1664" s="88"/>
      <c r="JD1664" s="88"/>
      <c r="JE1664" s="88"/>
      <c r="JF1664" s="88"/>
      <c r="JG1664" s="88"/>
      <c r="JH1664" s="88"/>
      <c r="JI1664" s="88"/>
      <c r="JJ1664" s="88"/>
      <c r="JK1664" s="88"/>
      <c r="JL1664" s="88"/>
      <c r="JM1664" s="88"/>
      <c r="JN1664" s="88"/>
      <c r="JO1664" s="88"/>
      <c r="JP1664" s="88"/>
      <c r="JQ1664" s="88"/>
      <c r="JR1664" s="88"/>
      <c r="JS1664" s="88"/>
      <c r="JT1664" s="88"/>
      <c r="JU1664" s="88"/>
      <c r="JV1664" s="88"/>
      <c r="JW1664" s="88"/>
      <c r="JX1664" s="88"/>
      <c r="JY1664" s="88"/>
      <c r="JZ1664" s="88"/>
      <c r="KA1664" s="88"/>
      <c r="KB1664" s="88"/>
      <c r="KC1664" s="88"/>
      <c r="KD1664" s="88"/>
      <c r="KE1664" s="88"/>
      <c r="KF1664" s="88"/>
      <c r="KG1664" s="88"/>
      <c r="KH1664" s="88"/>
      <c r="KI1664" s="88"/>
      <c r="KJ1664" s="88"/>
      <c r="KK1664" s="88"/>
      <c r="KL1664" s="88"/>
      <c r="KM1664" s="88"/>
      <c r="KN1664" s="88"/>
      <c r="KO1664" s="88"/>
      <c r="KP1664" s="88"/>
      <c r="KQ1664" s="88"/>
      <c r="KR1664" s="88"/>
      <c r="KS1664" s="88"/>
      <c r="KT1664" s="88"/>
      <c r="KU1664" s="88"/>
      <c r="KV1664" s="88"/>
      <c r="KW1664" s="88"/>
      <c r="KX1664" s="88"/>
      <c r="KY1664" s="88"/>
      <c r="KZ1664" s="88"/>
      <c r="LA1664" s="88"/>
      <c r="LB1664" s="88"/>
      <c r="LC1664" s="88"/>
      <c r="LD1664" s="88"/>
      <c r="LE1664" s="88"/>
      <c r="LF1664" s="88"/>
      <c r="LG1664" s="88"/>
      <c r="LH1664" s="88"/>
      <c r="LI1664" s="88"/>
      <c r="LJ1664" s="88"/>
      <c r="LK1664" s="88"/>
      <c r="LL1664" s="88"/>
      <c r="LM1664" s="88"/>
      <c r="LN1664" s="88"/>
      <c r="LO1664" s="88"/>
      <c r="LP1664" s="88"/>
      <c r="LQ1664" s="88"/>
      <c r="LR1664" s="88"/>
      <c r="LS1664" s="88"/>
      <c r="LT1664" s="88"/>
      <c r="LU1664" s="88"/>
      <c r="LV1664" s="88"/>
      <c r="LW1664" s="88"/>
      <c r="LX1664" s="88"/>
      <c r="LY1664" s="88"/>
      <c r="LZ1664" s="88"/>
      <c r="MA1664" s="88"/>
      <c r="MB1664" s="88"/>
      <c r="MC1664" s="88"/>
      <c r="MD1664" s="88"/>
      <c r="ME1664" s="88"/>
      <c r="MF1664" s="88"/>
      <c r="MG1664" s="88"/>
      <c r="MH1664" s="88"/>
      <c r="MI1664" s="88"/>
      <c r="MJ1664" s="88"/>
      <c r="MK1664" s="88"/>
      <c r="ML1664" s="88"/>
      <c r="MM1664" s="88"/>
      <c r="MN1664" s="88"/>
      <c r="MO1664" s="88"/>
      <c r="MP1664" s="88"/>
      <c r="MQ1664" s="88"/>
      <c r="MR1664" s="88"/>
      <c r="MS1664" s="88"/>
      <c r="MT1664" s="88"/>
      <c r="MU1664" s="88"/>
      <c r="MV1664" s="88"/>
      <c r="MW1664" s="88"/>
      <c r="MX1664" s="88"/>
      <c r="MY1664" s="88"/>
      <c r="MZ1664" s="88"/>
      <c r="NA1664" s="88"/>
      <c r="NB1664" s="88"/>
      <c r="NC1664" s="88"/>
      <c r="ND1664" s="88"/>
      <c r="NE1664" s="88"/>
      <c r="NF1664" s="88"/>
      <c r="NG1664" s="88"/>
      <c r="NH1664" s="88"/>
      <c r="NI1664" s="88"/>
      <c r="NJ1664" s="88"/>
      <c r="NK1664" s="88"/>
      <c r="NL1664" s="88"/>
      <c r="NM1664" s="88"/>
      <c r="NN1664" s="88"/>
      <c r="NO1664" s="88"/>
      <c r="NP1664" s="88"/>
      <c r="NQ1664" s="88"/>
      <c r="NR1664" s="88"/>
      <c r="NS1664" s="88"/>
      <c r="NT1664" s="88"/>
      <c r="NU1664" s="88"/>
      <c r="NV1664" s="88"/>
      <c r="NW1664" s="88"/>
      <c r="NX1664" s="88"/>
      <c r="NY1664" s="88"/>
      <c r="NZ1664" s="88"/>
      <c r="OA1664" s="88"/>
      <c r="OB1664" s="88"/>
      <c r="OC1664" s="88"/>
      <c r="OD1664" s="88"/>
      <c r="OE1664" s="88"/>
      <c r="OF1664" s="88"/>
      <c r="OG1664" s="88"/>
      <c r="OH1664" s="88"/>
      <c r="OI1664" s="88"/>
      <c r="OJ1664" s="88"/>
      <c r="OK1664" s="88"/>
      <c r="OL1664" s="88"/>
      <c r="OM1664" s="88"/>
      <c r="ON1664" s="88"/>
      <c r="OO1664" s="88"/>
      <c r="OP1664" s="88"/>
      <c r="OQ1664" s="88"/>
      <c r="OR1664" s="88"/>
      <c r="OS1664" s="88"/>
      <c r="OT1664" s="88"/>
      <c r="OU1664" s="88"/>
      <c r="OV1664" s="88"/>
      <c r="OW1664" s="88"/>
      <c r="OX1664" s="88"/>
      <c r="OY1664" s="88"/>
      <c r="OZ1664" s="88"/>
      <c r="PA1664" s="88"/>
      <c r="PB1664" s="88"/>
      <c r="PC1664" s="88"/>
      <c r="PD1664" s="88"/>
      <c r="PE1664" s="88"/>
      <c r="PF1664" s="88"/>
      <c r="PG1664" s="88"/>
      <c r="PH1664" s="88"/>
      <c r="PI1664" s="88"/>
      <c r="PJ1664" s="88"/>
      <c r="PK1664" s="88"/>
      <c r="PL1664" s="88"/>
      <c r="PM1664" s="88"/>
      <c r="PN1664" s="88"/>
      <c r="PO1664" s="88"/>
      <c r="PP1664" s="88"/>
      <c r="PQ1664" s="88"/>
      <c r="PR1664" s="88"/>
      <c r="PS1664" s="88"/>
      <c r="PT1664" s="88"/>
      <c r="PU1664" s="88"/>
      <c r="PV1664" s="88"/>
      <c r="PW1664" s="88"/>
      <c r="PX1664" s="88"/>
      <c r="PY1664" s="88"/>
      <c r="PZ1664" s="88"/>
      <c r="QA1664" s="88"/>
      <c r="QB1664" s="88"/>
      <c r="QC1664" s="88"/>
      <c r="QD1664" s="88"/>
      <c r="QE1664" s="88"/>
      <c r="QF1664" s="88"/>
      <c r="QG1664" s="88"/>
      <c r="QH1664" s="88"/>
      <c r="QI1664" s="88"/>
      <c r="QJ1664" s="88"/>
      <c r="QK1664" s="88"/>
      <c r="QL1664" s="88"/>
      <c r="QM1664" s="88"/>
      <c r="QN1664" s="88"/>
      <c r="QO1664" s="88"/>
      <c r="QP1664" s="88"/>
      <c r="QQ1664" s="88"/>
      <c r="QR1664" s="88"/>
      <c r="QS1664" s="88"/>
      <c r="QT1664" s="88"/>
      <c r="QU1664" s="88"/>
      <c r="QV1664" s="88"/>
      <c r="QW1664" s="88"/>
      <c r="QX1664" s="88"/>
      <c r="QY1664" s="88"/>
      <c r="QZ1664" s="88"/>
      <c r="RA1664" s="88"/>
      <c r="RB1664" s="88"/>
      <c r="RC1664" s="88"/>
      <c r="RD1664" s="88"/>
      <c r="RE1664" s="88"/>
      <c r="RF1664" s="88"/>
      <c r="RG1664" s="88"/>
      <c r="RH1664" s="88"/>
      <c r="RI1664" s="88"/>
      <c r="RJ1664" s="88"/>
      <c r="RK1664" s="88"/>
      <c r="RL1664" s="88"/>
      <c r="RM1664" s="88"/>
      <c r="RN1664" s="88"/>
      <c r="RO1664" s="88"/>
      <c r="RP1664" s="88"/>
      <c r="RQ1664" s="88"/>
      <c r="RR1664" s="88"/>
      <c r="RS1664" s="88"/>
      <c r="RT1664" s="88"/>
      <c r="RU1664" s="88"/>
      <c r="RV1664" s="88"/>
      <c r="RW1664" s="88"/>
      <c r="RX1664" s="88"/>
      <c r="RY1664" s="88"/>
      <c r="RZ1664" s="88"/>
      <c r="SA1664" s="88"/>
      <c r="SB1664" s="88"/>
      <c r="SC1664" s="88"/>
      <c r="SD1664" s="88"/>
      <c r="SE1664" s="88"/>
      <c r="SF1664" s="88"/>
      <c r="SG1664" s="88"/>
      <c r="SH1664" s="88"/>
      <c r="SI1664" s="88"/>
      <c r="SJ1664" s="88"/>
      <c r="SK1664" s="88"/>
      <c r="SL1664" s="88"/>
      <c r="SM1664" s="88"/>
      <c r="SN1664" s="88"/>
      <c r="SO1664" s="88"/>
      <c r="SP1664" s="88"/>
      <c r="SQ1664" s="88"/>
      <c r="SR1664" s="88"/>
      <c r="SS1664" s="88"/>
      <c r="ST1664" s="88"/>
      <c r="SU1664" s="88"/>
      <c r="SV1664" s="88"/>
      <c r="SW1664" s="88"/>
      <c r="SX1664" s="88"/>
      <c r="SY1664" s="88"/>
      <c r="SZ1664" s="88"/>
      <c r="TA1664" s="88"/>
      <c r="TB1664" s="88"/>
      <c r="TC1664" s="88"/>
    </row>
    <row r="1665" spans="1:523" ht="16.5" customHeight="1" x14ac:dyDescent="0.2">
      <c r="A1665" s="20">
        <v>1171</v>
      </c>
      <c r="B1665" s="20" t="s">
        <v>72</v>
      </c>
      <c r="C1665" s="20" t="s">
        <v>218</v>
      </c>
      <c r="D1665" s="20" t="s">
        <v>30</v>
      </c>
      <c r="E1665" s="20" t="s">
        <v>1345</v>
      </c>
      <c r="F1665" s="22" t="s">
        <v>842</v>
      </c>
      <c r="G1665" s="78" t="s">
        <v>42</v>
      </c>
      <c r="H1665" s="20" t="s">
        <v>35</v>
      </c>
      <c r="I1665" s="20" t="s">
        <v>81</v>
      </c>
      <c r="J1665" s="80" t="s">
        <v>1147</v>
      </c>
      <c r="K1665" s="78" t="s">
        <v>95</v>
      </c>
      <c r="L1665" s="20" t="s">
        <v>95</v>
      </c>
      <c r="M1665" s="20" t="s">
        <v>95</v>
      </c>
      <c r="N1665" s="20" t="s">
        <v>95</v>
      </c>
      <c r="O1665" s="78" t="s">
        <v>95</v>
      </c>
      <c r="P1665" s="74">
        <v>600</v>
      </c>
      <c r="Q1665" s="82">
        <v>1</v>
      </c>
      <c r="R1665" s="25">
        <v>45658</v>
      </c>
      <c r="S1665" s="78" t="s">
        <v>83</v>
      </c>
      <c r="T1665" s="23">
        <v>7200000</v>
      </c>
      <c r="U1665" s="27" t="s">
        <v>100</v>
      </c>
      <c r="V1665" s="27" t="s">
        <v>100</v>
      </c>
      <c r="W1665" s="87"/>
      <c r="X1665" s="87"/>
      <c r="Y1665" s="87"/>
      <c r="Z1665" s="87"/>
      <c r="AA1665" s="87"/>
      <c r="AB1665" s="87"/>
      <c r="AC1665" s="87"/>
      <c r="AD1665" s="87"/>
      <c r="AE1665" s="87"/>
      <c r="AF1665" s="87"/>
      <c r="AG1665" s="87"/>
      <c r="AH1665" s="87"/>
      <c r="AI1665" s="87"/>
      <c r="AJ1665" s="87"/>
      <c r="AK1665" s="87"/>
      <c r="AL1665" s="87"/>
      <c r="AM1665" s="87"/>
      <c r="AN1665" s="87"/>
      <c r="AO1665" s="87"/>
      <c r="AP1665" s="72"/>
      <c r="AQ1665" s="72"/>
      <c r="AR1665" s="72"/>
      <c r="AS1665" s="72"/>
      <c r="AT1665" s="72"/>
      <c r="AU1665" s="72"/>
      <c r="AV1665" s="72"/>
      <c r="AW1665" s="72"/>
      <c r="AX1665" s="72"/>
      <c r="AY1665" s="72"/>
      <c r="AZ1665" s="72"/>
      <c r="BA1665" s="72"/>
      <c r="BB1665" s="72"/>
      <c r="BC1665" s="72"/>
      <c r="BD1665" s="72"/>
      <c r="BE1665" s="72"/>
      <c r="BF1665" s="72"/>
      <c r="BG1665" s="72"/>
      <c r="BH1665" s="72"/>
      <c r="BI1665" s="72"/>
      <c r="BJ1665" s="72"/>
      <c r="BK1665" s="72"/>
      <c r="BL1665" s="72"/>
      <c r="BM1665" s="72"/>
      <c r="BN1665" s="72"/>
      <c r="BO1665" s="72"/>
      <c r="BP1665" s="72"/>
      <c r="BQ1665" s="72"/>
      <c r="BR1665" s="72"/>
      <c r="BS1665" s="72"/>
      <c r="BT1665" s="72"/>
      <c r="BU1665" s="72"/>
      <c r="BV1665" s="72"/>
      <c r="BW1665" s="72"/>
      <c r="BX1665" s="72"/>
      <c r="BY1665" s="72"/>
      <c r="BZ1665" s="72"/>
      <c r="CA1665" s="72"/>
      <c r="CB1665" s="72"/>
      <c r="CC1665" s="72"/>
      <c r="CD1665" s="72"/>
      <c r="CE1665" s="72"/>
      <c r="CF1665" s="72"/>
      <c r="CG1665" s="72"/>
      <c r="CH1665" s="72"/>
      <c r="CI1665" s="72"/>
      <c r="CJ1665" s="72"/>
      <c r="CK1665" s="72"/>
      <c r="CL1665" s="72"/>
      <c r="CM1665" s="72"/>
      <c r="CN1665" s="72"/>
      <c r="CO1665" s="72"/>
      <c r="CP1665" s="72"/>
      <c r="CQ1665" s="72"/>
      <c r="CR1665" s="72"/>
      <c r="CS1665" s="72"/>
      <c r="CT1665" s="72"/>
      <c r="CU1665" s="72"/>
      <c r="CV1665" s="72"/>
      <c r="CW1665" s="72"/>
      <c r="CX1665" s="72"/>
      <c r="CY1665" s="72"/>
      <c r="CZ1665" s="72"/>
      <c r="DA1665" s="72"/>
      <c r="DB1665" s="72"/>
      <c r="DC1665" s="72"/>
      <c r="DD1665" s="72"/>
      <c r="DE1665" s="72"/>
      <c r="DF1665" s="72"/>
      <c r="DG1665" s="72"/>
      <c r="DH1665" s="72"/>
      <c r="DI1665" s="72"/>
      <c r="DJ1665" s="72"/>
      <c r="DK1665" s="72"/>
      <c r="DL1665" s="72"/>
      <c r="DM1665" s="72"/>
      <c r="DN1665" s="72"/>
      <c r="DO1665" s="72"/>
      <c r="DP1665" s="72"/>
      <c r="DQ1665" s="72"/>
      <c r="DR1665" s="72"/>
      <c r="DS1665" s="72"/>
      <c r="DT1665" s="72"/>
      <c r="DU1665" s="72"/>
      <c r="DV1665" s="72"/>
      <c r="DW1665" s="72"/>
      <c r="DX1665" s="72"/>
      <c r="DY1665" s="72"/>
      <c r="DZ1665" s="72"/>
      <c r="EA1665" s="72"/>
      <c r="EB1665" s="72"/>
      <c r="EC1665" s="72"/>
      <c r="ED1665" s="72"/>
      <c r="EE1665" s="72"/>
      <c r="EF1665" s="72"/>
      <c r="EG1665" s="72"/>
      <c r="EH1665" s="72"/>
      <c r="EI1665" s="72"/>
      <c r="EJ1665" s="72"/>
      <c r="EK1665" s="72"/>
      <c r="EL1665" s="72"/>
      <c r="EM1665" s="72"/>
      <c r="EN1665" s="72"/>
      <c r="EO1665" s="72"/>
      <c r="EP1665" s="72"/>
      <c r="EQ1665" s="72"/>
      <c r="ER1665" s="72"/>
      <c r="ES1665" s="72"/>
      <c r="ET1665" s="72"/>
      <c r="EU1665" s="72"/>
      <c r="EV1665" s="72"/>
      <c r="EW1665" s="72"/>
      <c r="EX1665" s="72"/>
      <c r="EY1665" s="72"/>
      <c r="EZ1665" s="72"/>
      <c r="FA1665" s="72"/>
      <c r="FB1665" s="72"/>
      <c r="FC1665" s="72"/>
      <c r="FD1665" s="72"/>
      <c r="FE1665" s="72"/>
      <c r="FF1665" s="72"/>
      <c r="FG1665" s="72"/>
      <c r="FH1665" s="72"/>
      <c r="FI1665" s="72"/>
      <c r="FJ1665" s="72"/>
      <c r="FK1665" s="72"/>
      <c r="FL1665" s="72"/>
      <c r="FM1665" s="72"/>
      <c r="FN1665" s="72"/>
      <c r="FO1665" s="72"/>
      <c r="FP1665" s="72"/>
      <c r="FQ1665" s="72"/>
      <c r="FR1665" s="72"/>
      <c r="FS1665" s="72"/>
      <c r="FT1665" s="72"/>
      <c r="FU1665" s="72"/>
      <c r="FV1665" s="72"/>
      <c r="FW1665" s="72"/>
      <c r="FX1665" s="72"/>
      <c r="FY1665" s="72"/>
      <c r="FZ1665" s="72"/>
      <c r="GA1665" s="72"/>
      <c r="GB1665" s="72"/>
      <c r="GC1665" s="72"/>
      <c r="GD1665" s="72"/>
      <c r="GE1665" s="72"/>
      <c r="GF1665" s="72"/>
      <c r="GG1665" s="72"/>
      <c r="GH1665" s="72"/>
      <c r="GI1665" s="72"/>
      <c r="GJ1665" s="72"/>
      <c r="GK1665" s="72"/>
      <c r="GL1665" s="72"/>
      <c r="GM1665" s="72"/>
      <c r="GN1665" s="72"/>
      <c r="GO1665" s="72"/>
      <c r="GP1665" s="72"/>
      <c r="GQ1665" s="72"/>
      <c r="GR1665" s="72"/>
      <c r="GS1665" s="72"/>
      <c r="GT1665" s="72"/>
      <c r="GU1665" s="72"/>
      <c r="GV1665" s="72"/>
      <c r="GW1665" s="72"/>
      <c r="GX1665" s="72"/>
      <c r="GY1665" s="72"/>
      <c r="GZ1665" s="72"/>
      <c r="HA1665" s="72"/>
      <c r="HB1665" s="72"/>
      <c r="HC1665" s="72"/>
      <c r="HD1665" s="72"/>
      <c r="HE1665" s="72"/>
      <c r="HF1665" s="72"/>
      <c r="HG1665" s="72"/>
      <c r="HH1665" s="72"/>
      <c r="HI1665" s="72"/>
      <c r="HJ1665" s="72"/>
      <c r="HK1665" s="72"/>
      <c r="HL1665" s="72"/>
      <c r="HM1665" s="72"/>
      <c r="HN1665" s="72"/>
      <c r="HO1665" s="72"/>
      <c r="HP1665" s="72"/>
      <c r="HQ1665" s="72"/>
      <c r="HR1665" s="72"/>
      <c r="HS1665" s="72"/>
      <c r="HT1665" s="72"/>
      <c r="HU1665" s="72"/>
      <c r="HV1665" s="72"/>
      <c r="HW1665" s="72"/>
      <c r="HX1665" s="72"/>
      <c r="HY1665" s="72"/>
      <c r="HZ1665" s="72"/>
      <c r="IA1665" s="72"/>
      <c r="IB1665" s="72"/>
      <c r="IC1665" s="72"/>
      <c r="ID1665" s="72"/>
      <c r="IE1665" s="72"/>
      <c r="IF1665" s="72"/>
      <c r="IG1665" s="72"/>
      <c r="IH1665" s="72"/>
      <c r="II1665" s="72"/>
      <c r="IJ1665" s="72"/>
      <c r="IK1665" s="72"/>
      <c r="IL1665" s="72"/>
      <c r="IM1665" s="72"/>
      <c r="IN1665" s="72"/>
      <c r="IO1665" s="72"/>
      <c r="IP1665" s="72"/>
      <c r="IQ1665" s="72"/>
      <c r="IR1665" s="72"/>
      <c r="IS1665" s="72"/>
      <c r="IT1665" s="72"/>
      <c r="IU1665" s="72"/>
      <c r="IV1665" s="72"/>
      <c r="IW1665" s="72"/>
      <c r="IX1665" s="72"/>
      <c r="IY1665" s="72"/>
      <c r="IZ1665" s="72"/>
      <c r="JA1665" s="72"/>
      <c r="JB1665" s="72"/>
      <c r="JC1665" s="72"/>
      <c r="JD1665" s="72"/>
      <c r="JE1665" s="72"/>
      <c r="JF1665" s="72"/>
      <c r="JG1665" s="72"/>
      <c r="JH1665" s="72"/>
      <c r="JI1665" s="72"/>
      <c r="JJ1665" s="72"/>
      <c r="JK1665" s="72"/>
      <c r="JL1665" s="72"/>
      <c r="JM1665" s="72"/>
      <c r="JN1665" s="72"/>
      <c r="JO1665" s="72"/>
      <c r="JP1665" s="72"/>
      <c r="JQ1665" s="72"/>
      <c r="JR1665" s="72"/>
      <c r="JS1665" s="72"/>
      <c r="JT1665" s="72"/>
      <c r="JU1665" s="72"/>
      <c r="JV1665" s="72"/>
      <c r="JW1665" s="72"/>
      <c r="JX1665" s="72"/>
      <c r="JY1665" s="72"/>
      <c r="JZ1665" s="72"/>
      <c r="KA1665" s="72"/>
      <c r="KB1665" s="72"/>
      <c r="KC1665" s="72"/>
      <c r="KD1665" s="72"/>
      <c r="KE1665" s="72"/>
      <c r="KF1665" s="72"/>
      <c r="KG1665" s="72"/>
      <c r="KH1665" s="72"/>
      <c r="KI1665" s="72"/>
      <c r="KJ1665" s="72"/>
      <c r="KK1665" s="72"/>
      <c r="KL1665" s="72"/>
      <c r="KM1665" s="72"/>
      <c r="KN1665" s="72"/>
      <c r="KO1665" s="72"/>
      <c r="KP1665" s="72"/>
      <c r="KQ1665" s="72"/>
      <c r="KR1665" s="72"/>
      <c r="KS1665" s="72"/>
      <c r="KT1665" s="72"/>
      <c r="KU1665" s="72"/>
      <c r="KV1665" s="72"/>
      <c r="KW1665" s="72"/>
      <c r="KX1665" s="72"/>
      <c r="KY1665" s="72"/>
      <c r="KZ1665" s="72"/>
      <c r="LA1665" s="72"/>
      <c r="LB1665" s="72"/>
      <c r="LC1665" s="72"/>
      <c r="LD1665" s="72"/>
      <c r="LE1665" s="72"/>
      <c r="LF1665" s="72"/>
      <c r="LG1665" s="72"/>
      <c r="LH1665" s="72"/>
      <c r="LI1665" s="72"/>
      <c r="LJ1665" s="72"/>
      <c r="LK1665" s="72"/>
      <c r="LL1665" s="72"/>
      <c r="LM1665" s="72"/>
      <c r="LN1665" s="72"/>
      <c r="LO1665" s="72"/>
      <c r="LP1665" s="72"/>
      <c r="LQ1665" s="72"/>
      <c r="LR1665" s="72"/>
      <c r="LS1665" s="72"/>
      <c r="LT1665" s="72"/>
      <c r="LU1665" s="72"/>
      <c r="LV1665" s="72"/>
      <c r="LW1665" s="72"/>
      <c r="LX1665" s="72"/>
      <c r="LY1665" s="72"/>
      <c r="LZ1665" s="72"/>
      <c r="MA1665" s="72"/>
      <c r="MB1665" s="72"/>
      <c r="MC1665" s="72"/>
      <c r="MD1665" s="72"/>
      <c r="ME1665" s="72"/>
      <c r="MF1665" s="72"/>
      <c r="MG1665" s="72"/>
      <c r="MH1665" s="72"/>
      <c r="MI1665" s="72"/>
      <c r="MJ1665" s="72"/>
      <c r="MK1665" s="72"/>
      <c r="ML1665" s="72"/>
      <c r="MM1665" s="72"/>
      <c r="MN1665" s="72"/>
      <c r="MO1665" s="72"/>
      <c r="MP1665" s="72"/>
      <c r="MQ1665" s="72"/>
      <c r="MR1665" s="72"/>
      <c r="MS1665" s="72"/>
      <c r="MT1665" s="72"/>
      <c r="MU1665" s="72"/>
      <c r="MV1665" s="72"/>
      <c r="MW1665" s="72"/>
      <c r="MX1665" s="72"/>
      <c r="MY1665" s="72"/>
      <c r="MZ1665" s="72"/>
      <c r="NA1665" s="72"/>
      <c r="NB1665" s="72"/>
      <c r="NC1665" s="72"/>
      <c r="ND1665" s="72"/>
      <c r="NE1665" s="72"/>
      <c r="NF1665" s="72"/>
      <c r="NG1665" s="72"/>
      <c r="NH1665" s="72"/>
      <c r="NI1665" s="72"/>
      <c r="NJ1665" s="72"/>
      <c r="NK1665" s="72"/>
      <c r="NL1665" s="72"/>
      <c r="NM1665" s="72"/>
      <c r="NN1665" s="72"/>
      <c r="NO1665" s="72"/>
      <c r="NP1665" s="72"/>
      <c r="NQ1665" s="72"/>
      <c r="NR1665" s="72"/>
      <c r="NS1665" s="72"/>
      <c r="NT1665" s="72"/>
      <c r="NU1665" s="72"/>
      <c r="NV1665" s="72"/>
      <c r="NW1665" s="72"/>
      <c r="NX1665" s="72"/>
      <c r="NY1665" s="72"/>
      <c r="NZ1665" s="72"/>
      <c r="OA1665" s="72"/>
      <c r="OB1665" s="72"/>
      <c r="OC1665" s="72"/>
      <c r="OD1665" s="72"/>
      <c r="OE1665" s="72"/>
      <c r="OF1665" s="72"/>
      <c r="OG1665" s="72"/>
      <c r="OH1665" s="72"/>
      <c r="OI1665" s="72"/>
      <c r="OJ1665" s="72"/>
      <c r="OK1665" s="72"/>
      <c r="OL1665" s="72"/>
      <c r="OM1665" s="72"/>
      <c r="ON1665" s="72"/>
      <c r="OO1665" s="72"/>
      <c r="OP1665" s="72"/>
      <c r="OQ1665" s="72"/>
      <c r="OR1665" s="72"/>
      <c r="OS1665" s="72"/>
      <c r="OT1665" s="72"/>
      <c r="OU1665" s="72"/>
      <c r="OV1665" s="72"/>
      <c r="OW1665" s="72"/>
      <c r="OX1665" s="72"/>
      <c r="OY1665" s="72"/>
      <c r="OZ1665" s="72"/>
      <c r="PA1665" s="72"/>
      <c r="PB1665" s="72"/>
      <c r="PC1665" s="72"/>
      <c r="PD1665" s="72"/>
      <c r="PE1665" s="72"/>
      <c r="PF1665" s="72"/>
      <c r="PG1665" s="72"/>
      <c r="PH1665" s="72"/>
      <c r="PI1665" s="72"/>
      <c r="PJ1665" s="72"/>
      <c r="PK1665" s="72"/>
      <c r="PL1665" s="72"/>
      <c r="PM1665" s="72"/>
      <c r="PN1665" s="72"/>
      <c r="PO1665" s="72"/>
      <c r="PP1665" s="72"/>
      <c r="PQ1665" s="72"/>
      <c r="PR1665" s="72"/>
      <c r="PS1665" s="72"/>
      <c r="PT1665" s="72"/>
      <c r="PU1665" s="72"/>
      <c r="PV1665" s="72"/>
      <c r="PW1665" s="72"/>
      <c r="PX1665" s="72"/>
      <c r="PY1665" s="72"/>
      <c r="PZ1665" s="72"/>
      <c r="QA1665" s="72"/>
      <c r="QB1665" s="72"/>
      <c r="QC1665" s="72"/>
      <c r="QD1665" s="72"/>
      <c r="QE1665" s="72"/>
      <c r="QF1665" s="72"/>
      <c r="QG1665" s="72"/>
      <c r="QH1665" s="72"/>
      <c r="QI1665" s="72"/>
      <c r="QJ1665" s="72"/>
      <c r="QK1665" s="72"/>
      <c r="QL1665" s="72"/>
      <c r="QM1665" s="72"/>
      <c r="QN1665" s="72"/>
      <c r="QO1665" s="72"/>
      <c r="QP1665" s="72"/>
      <c r="QQ1665" s="72"/>
      <c r="QR1665" s="72"/>
      <c r="QS1665" s="72"/>
      <c r="QT1665" s="72"/>
      <c r="QU1665" s="72"/>
      <c r="QV1665" s="72"/>
      <c r="QW1665" s="72"/>
      <c r="QX1665" s="72"/>
      <c r="QY1665" s="72"/>
      <c r="QZ1665" s="72"/>
      <c r="RA1665" s="72"/>
      <c r="RB1665" s="72"/>
      <c r="RC1665" s="72"/>
      <c r="RD1665" s="72"/>
      <c r="RE1665" s="72"/>
      <c r="RF1665" s="72"/>
      <c r="RG1665" s="72"/>
      <c r="RH1665" s="72"/>
      <c r="RI1665" s="72"/>
      <c r="RJ1665" s="72"/>
      <c r="RK1665" s="72"/>
      <c r="RL1665" s="72"/>
      <c r="RM1665" s="72"/>
      <c r="RN1665" s="72"/>
      <c r="RO1665" s="72"/>
      <c r="RP1665" s="72"/>
      <c r="RQ1665" s="72"/>
      <c r="RR1665" s="72"/>
      <c r="RS1665" s="72"/>
      <c r="RT1665" s="72"/>
      <c r="RU1665" s="72"/>
      <c r="RV1665" s="72"/>
      <c r="RW1665" s="72"/>
      <c r="RX1665" s="72"/>
      <c r="RY1665" s="72"/>
      <c r="RZ1665" s="72"/>
      <c r="SA1665" s="72"/>
      <c r="SB1665" s="72"/>
      <c r="SC1665" s="72"/>
      <c r="SD1665" s="72"/>
      <c r="SE1665" s="72"/>
      <c r="SF1665" s="72"/>
      <c r="SG1665" s="72"/>
      <c r="SH1665" s="72"/>
      <c r="SI1665" s="72"/>
      <c r="SJ1665" s="72"/>
      <c r="SK1665" s="72"/>
      <c r="SL1665" s="72"/>
      <c r="SM1665" s="72"/>
      <c r="SN1665" s="72"/>
      <c r="SO1665" s="72"/>
      <c r="SP1665" s="72"/>
      <c r="SQ1665" s="72"/>
      <c r="SR1665" s="72"/>
      <c r="SS1665" s="72"/>
      <c r="ST1665" s="72"/>
      <c r="SU1665" s="72"/>
      <c r="SV1665" s="72"/>
      <c r="SW1665" s="72"/>
      <c r="SX1665" s="72"/>
      <c r="SY1665" s="72"/>
      <c r="SZ1665" s="72"/>
      <c r="TA1665" s="72"/>
      <c r="TB1665" s="72"/>
      <c r="TC1665" s="72"/>
    </row>
    <row r="1666" spans="1:523" ht="16.5" customHeight="1" x14ac:dyDescent="0.2">
      <c r="A1666" s="20">
        <v>1172</v>
      </c>
      <c r="B1666" s="20" t="s">
        <v>72</v>
      </c>
      <c r="C1666" s="20" t="s">
        <v>1149</v>
      </c>
      <c r="D1666" s="20" t="s">
        <v>30</v>
      </c>
      <c r="E1666" s="20" t="s">
        <v>1345</v>
      </c>
      <c r="F1666" s="22" t="s">
        <v>1141</v>
      </c>
      <c r="G1666" s="20" t="s">
        <v>237</v>
      </c>
      <c r="H1666" s="20" t="s">
        <v>35</v>
      </c>
      <c r="I1666" s="20" t="s">
        <v>81</v>
      </c>
      <c r="J1666" s="80" t="s">
        <v>1147</v>
      </c>
      <c r="K1666" s="20" t="s">
        <v>95</v>
      </c>
      <c r="L1666" s="20" t="s">
        <v>95</v>
      </c>
      <c r="M1666" s="20" t="s">
        <v>95</v>
      </c>
      <c r="N1666" s="20" t="s">
        <v>95</v>
      </c>
      <c r="O1666" s="20" t="s">
        <v>95</v>
      </c>
      <c r="P1666" s="23">
        <v>500</v>
      </c>
      <c r="Q1666" s="24">
        <v>1</v>
      </c>
      <c r="R1666" s="25">
        <v>45658</v>
      </c>
      <c r="S1666" s="20" t="s">
        <v>83</v>
      </c>
      <c r="T1666" s="23">
        <v>6000000</v>
      </c>
      <c r="U1666" s="27" t="s">
        <v>100</v>
      </c>
      <c r="V1666" s="27" t="s">
        <v>100</v>
      </c>
      <c r="W1666" s="87"/>
      <c r="X1666" s="87"/>
      <c r="Y1666" s="87"/>
      <c r="Z1666" s="87"/>
      <c r="AA1666" s="87"/>
      <c r="AB1666" s="87"/>
      <c r="AC1666" s="87"/>
      <c r="AD1666" s="87"/>
      <c r="AE1666" s="87"/>
      <c r="AF1666" s="87"/>
      <c r="AG1666" s="87"/>
      <c r="AH1666" s="87"/>
      <c r="AI1666" s="87"/>
      <c r="AJ1666" s="87"/>
      <c r="AK1666" s="87"/>
      <c r="AL1666" s="87"/>
      <c r="AM1666" s="87"/>
      <c r="AN1666" s="87"/>
      <c r="AO1666" s="87"/>
      <c r="AP1666" s="72"/>
      <c r="AQ1666" s="72"/>
      <c r="AR1666" s="72"/>
      <c r="AS1666" s="72"/>
      <c r="AT1666" s="72"/>
      <c r="AU1666" s="72"/>
      <c r="AV1666" s="72"/>
      <c r="AW1666" s="72"/>
      <c r="AX1666" s="72"/>
      <c r="AY1666" s="72"/>
      <c r="AZ1666" s="72"/>
      <c r="BA1666" s="72"/>
      <c r="BB1666" s="72"/>
      <c r="BC1666" s="72"/>
      <c r="BD1666" s="72"/>
      <c r="BE1666" s="72"/>
      <c r="BF1666" s="72"/>
      <c r="BG1666" s="72"/>
      <c r="BH1666" s="72"/>
      <c r="BI1666" s="72"/>
      <c r="BJ1666" s="72"/>
      <c r="BK1666" s="72"/>
      <c r="BL1666" s="72"/>
      <c r="BM1666" s="72"/>
      <c r="BN1666" s="72"/>
      <c r="BO1666" s="72"/>
      <c r="BP1666" s="72"/>
      <c r="BQ1666" s="72"/>
      <c r="BR1666" s="72"/>
      <c r="BS1666" s="72"/>
      <c r="BT1666" s="72"/>
      <c r="BU1666" s="72"/>
      <c r="BV1666" s="72"/>
      <c r="BW1666" s="72"/>
      <c r="BX1666" s="72"/>
      <c r="BY1666" s="72"/>
      <c r="BZ1666" s="72"/>
      <c r="CA1666" s="72"/>
      <c r="CB1666" s="72"/>
      <c r="CC1666" s="72"/>
      <c r="CD1666" s="72"/>
      <c r="CE1666" s="72"/>
      <c r="CF1666" s="72"/>
      <c r="CG1666" s="72"/>
      <c r="CH1666" s="72"/>
      <c r="CI1666" s="72"/>
      <c r="CJ1666" s="72"/>
      <c r="CK1666" s="72"/>
      <c r="CL1666" s="72"/>
      <c r="CM1666" s="72"/>
      <c r="CN1666" s="72"/>
      <c r="CO1666" s="72"/>
      <c r="CP1666" s="72"/>
      <c r="CQ1666" s="72"/>
      <c r="CR1666" s="72"/>
      <c r="CS1666" s="72"/>
      <c r="CT1666" s="72"/>
      <c r="CU1666" s="72"/>
      <c r="CV1666" s="72"/>
      <c r="CW1666" s="72"/>
      <c r="CX1666" s="72"/>
      <c r="CY1666" s="72"/>
      <c r="CZ1666" s="72"/>
      <c r="DA1666" s="72"/>
      <c r="DB1666" s="72"/>
      <c r="DC1666" s="72"/>
      <c r="DD1666" s="72"/>
      <c r="DE1666" s="72"/>
      <c r="DF1666" s="72"/>
      <c r="DG1666" s="72"/>
      <c r="DH1666" s="72"/>
      <c r="DI1666" s="72"/>
      <c r="DJ1666" s="72"/>
      <c r="DK1666" s="72"/>
      <c r="DL1666" s="72"/>
      <c r="DM1666" s="72"/>
      <c r="DN1666" s="72"/>
      <c r="DO1666" s="72"/>
      <c r="DP1666" s="72"/>
      <c r="DQ1666" s="72"/>
      <c r="DR1666" s="72"/>
      <c r="DS1666" s="72"/>
      <c r="DT1666" s="72"/>
      <c r="DU1666" s="72"/>
      <c r="DV1666" s="72"/>
      <c r="DW1666" s="72"/>
      <c r="DX1666" s="72"/>
      <c r="DY1666" s="72"/>
      <c r="DZ1666" s="72"/>
      <c r="EA1666" s="72"/>
      <c r="EB1666" s="72"/>
      <c r="EC1666" s="72"/>
      <c r="ED1666" s="72"/>
      <c r="EE1666" s="72"/>
      <c r="EF1666" s="72"/>
      <c r="EG1666" s="72"/>
      <c r="EH1666" s="72"/>
      <c r="EI1666" s="72"/>
      <c r="EJ1666" s="72"/>
      <c r="EK1666" s="72"/>
      <c r="EL1666" s="72"/>
      <c r="EM1666" s="72"/>
      <c r="EN1666" s="72"/>
      <c r="EO1666" s="72"/>
      <c r="EP1666" s="72"/>
      <c r="EQ1666" s="72"/>
      <c r="ER1666" s="72"/>
      <c r="ES1666" s="72"/>
      <c r="ET1666" s="72"/>
      <c r="EU1666" s="72"/>
      <c r="EV1666" s="72"/>
      <c r="EW1666" s="72"/>
      <c r="EX1666" s="72"/>
      <c r="EY1666" s="72"/>
      <c r="EZ1666" s="72"/>
      <c r="FA1666" s="72"/>
      <c r="FB1666" s="72"/>
      <c r="FC1666" s="72"/>
      <c r="FD1666" s="72"/>
      <c r="FE1666" s="72"/>
      <c r="FF1666" s="72"/>
      <c r="FG1666" s="72"/>
      <c r="FH1666" s="72"/>
      <c r="FI1666" s="72"/>
      <c r="FJ1666" s="72"/>
      <c r="FK1666" s="72"/>
      <c r="FL1666" s="72"/>
      <c r="FM1666" s="72"/>
      <c r="FN1666" s="72"/>
      <c r="FO1666" s="72"/>
      <c r="FP1666" s="72"/>
      <c r="FQ1666" s="72"/>
      <c r="FR1666" s="72"/>
      <c r="FS1666" s="72"/>
      <c r="FT1666" s="72"/>
      <c r="FU1666" s="72"/>
      <c r="FV1666" s="72"/>
      <c r="FW1666" s="72"/>
      <c r="FX1666" s="72"/>
      <c r="FY1666" s="72"/>
      <c r="FZ1666" s="72"/>
      <c r="GA1666" s="72"/>
      <c r="GB1666" s="72"/>
      <c r="GC1666" s="72"/>
      <c r="GD1666" s="72"/>
      <c r="GE1666" s="72"/>
      <c r="GF1666" s="72"/>
      <c r="GG1666" s="72"/>
      <c r="GH1666" s="72"/>
      <c r="GI1666" s="72"/>
      <c r="GJ1666" s="72"/>
      <c r="GK1666" s="72"/>
      <c r="GL1666" s="72"/>
      <c r="GM1666" s="72"/>
      <c r="GN1666" s="72"/>
      <c r="GO1666" s="72"/>
      <c r="GP1666" s="72"/>
      <c r="GQ1666" s="72"/>
      <c r="GR1666" s="72"/>
      <c r="GS1666" s="72"/>
      <c r="GT1666" s="72"/>
      <c r="GU1666" s="72"/>
      <c r="GV1666" s="72"/>
      <c r="GW1666" s="72"/>
      <c r="GX1666" s="72"/>
      <c r="GY1666" s="72"/>
      <c r="GZ1666" s="72"/>
      <c r="HA1666" s="72"/>
      <c r="HB1666" s="72"/>
      <c r="HC1666" s="72"/>
      <c r="HD1666" s="72"/>
      <c r="HE1666" s="72"/>
      <c r="HF1666" s="72"/>
      <c r="HG1666" s="72"/>
      <c r="HH1666" s="72"/>
      <c r="HI1666" s="72"/>
      <c r="HJ1666" s="72"/>
      <c r="HK1666" s="72"/>
      <c r="HL1666" s="72"/>
      <c r="HM1666" s="72"/>
      <c r="HN1666" s="72"/>
      <c r="HO1666" s="72"/>
      <c r="HP1666" s="72"/>
      <c r="HQ1666" s="72"/>
      <c r="HR1666" s="72"/>
      <c r="HS1666" s="72"/>
      <c r="HT1666" s="72"/>
      <c r="HU1666" s="72"/>
      <c r="HV1666" s="72"/>
      <c r="HW1666" s="72"/>
      <c r="HX1666" s="72"/>
      <c r="HY1666" s="72"/>
      <c r="HZ1666" s="72"/>
      <c r="IA1666" s="72"/>
      <c r="IB1666" s="72"/>
      <c r="IC1666" s="72"/>
      <c r="ID1666" s="72"/>
      <c r="IE1666" s="72"/>
      <c r="IF1666" s="72"/>
      <c r="IG1666" s="72"/>
      <c r="IH1666" s="72"/>
      <c r="II1666" s="72"/>
      <c r="IJ1666" s="72"/>
      <c r="IK1666" s="72"/>
      <c r="IL1666" s="72"/>
      <c r="IM1666" s="72"/>
      <c r="IN1666" s="72"/>
      <c r="IO1666" s="72"/>
      <c r="IP1666" s="72"/>
      <c r="IQ1666" s="72"/>
      <c r="IR1666" s="72"/>
      <c r="IS1666" s="72"/>
      <c r="IT1666" s="72"/>
      <c r="IU1666" s="72"/>
      <c r="IV1666" s="72"/>
      <c r="IW1666" s="72"/>
      <c r="IX1666" s="72"/>
      <c r="IY1666" s="72"/>
      <c r="IZ1666" s="72"/>
      <c r="JA1666" s="72"/>
      <c r="JB1666" s="72"/>
      <c r="JC1666" s="72"/>
      <c r="JD1666" s="72"/>
      <c r="JE1666" s="72"/>
      <c r="JF1666" s="72"/>
      <c r="JG1666" s="72"/>
      <c r="JH1666" s="72"/>
      <c r="JI1666" s="72"/>
      <c r="JJ1666" s="72"/>
      <c r="JK1666" s="72"/>
      <c r="JL1666" s="72"/>
      <c r="JM1666" s="72"/>
      <c r="JN1666" s="72"/>
      <c r="JO1666" s="72"/>
      <c r="JP1666" s="72"/>
      <c r="JQ1666" s="72"/>
      <c r="JR1666" s="72"/>
      <c r="JS1666" s="72"/>
      <c r="JT1666" s="72"/>
      <c r="JU1666" s="72"/>
      <c r="JV1666" s="72"/>
      <c r="JW1666" s="72"/>
      <c r="JX1666" s="72"/>
      <c r="JY1666" s="72"/>
      <c r="JZ1666" s="72"/>
      <c r="KA1666" s="72"/>
      <c r="KB1666" s="72"/>
      <c r="KC1666" s="72"/>
      <c r="KD1666" s="72"/>
      <c r="KE1666" s="72"/>
      <c r="KF1666" s="72"/>
      <c r="KG1666" s="72"/>
      <c r="KH1666" s="72"/>
      <c r="KI1666" s="72"/>
      <c r="KJ1666" s="72"/>
      <c r="KK1666" s="72"/>
      <c r="KL1666" s="72"/>
      <c r="KM1666" s="72"/>
      <c r="KN1666" s="72"/>
      <c r="KO1666" s="72"/>
      <c r="KP1666" s="72"/>
      <c r="KQ1666" s="72"/>
      <c r="KR1666" s="72"/>
      <c r="KS1666" s="72"/>
      <c r="KT1666" s="72"/>
      <c r="KU1666" s="72"/>
      <c r="KV1666" s="72"/>
      <c r="KW1666" s="72"/>
      <c r="KX1666" s="72"/>
      <c r="KY1666" s="72"/>
      <c r="KZ1666" s="72"/>
      <c r="LA1666" s="72"/>
      <c r="LB1666" s="72"/>
      <c r="LC1666" s="72"/>
      <c r="LD1666" s="72"/>
      <c r="LE1666" s="72"/>
      <c r="LF1666" s="72"/>
      <c r="LG1666" s="72"/>
      <c r="LH1666" s="72"/>
      <c r="LI1666" s="72"/>
      <c r="LJ1666" s="72"/>
      <c r="LK1666" s="72"/>
      <c r="LL1666" s="72"/>
      <c r="LM1666" s="72"/>
      <c r="LN1666" s="72"/>
      <c r="LO1666" s="72"/>
      <c r="LP1666" s="72"/>
      <c r="LQ1666" s="72"/>
      <c r="LR1666" s="72"/>
      <c r="LS1666" s="72"/>
      <c r="LT1666" s="72"/>
      <c r="LU1666" s="72"/>
      <c r="LV1666" s="72"/>
      <c r="LW1666" s="72"/>
      <c r="LX1666" s="72"/>
      <c r="LY1666" s="72"/>
      <c r="LZ1666" s="72"/>
      <c r="MA1666" s="72"/>
      <c r="MB1666" s="72"/>
      <c r="MC1666" s="72"/>
      <c r="MD1666" s="72"/>
      <c r="ME1666" s="72"/>
      <c r="MF1666" s="72"/>
      <c r="MG1666" s="72"/>
      <c r="MH1666" s="72"/>
      <c r="MI1666" s="72"/>
      <c r="MJ1666" s="72"/>
      <c r="MK1666" s="72"/>
      <c r="ML1666" s="72"/>
      <c r="MM1666" s="72"/>
      <c r="MN1666" s="72"/>
      <c r="MO1666" s="72"/>
      <c r="MP1666" s="72"/>
      <c r="MQ1666" s="72"/>
      <c r="MR1666" s="72"/>
      <c r="MS1666" s="72"/>
      <c r="MT1666" s="72"/>
      <c r="MU1666" s="72"/>
      <c r="MV1666" s="72"/>
      <c r="MW1666" s="72"/>
      <c r="MX1666" s="72"/>
      <c r="MY1666" s="72"/>
      <c r="MZ1666" s="72"/>
      <c r="NA1666" s="72"/>
      <c r="NB1666" s="72"/>
      <c r="NC1666" s="72"/>
      <c r="ND1666" s="72"/>
      <c r="NE1666" s="72"/>
      <c r="NF1666" s="72"/>
      <c r="NG1666" s="72"/>
      <c r="NH1666" s="72"/>
      <c r="NI1666" s="72"/>
      <c r="NJ1666" s="72"/>
      <c r="NK1666" s="72"/>
      <c r="NL1666" s="72"/>
      <c r="NM1666" s="72"/>
      <c r="NN1666" s="72"/>
      <c r="NO1666" s="72"/>
      <c r="NP1666" s="72"/>
      <c r="NQ1666" s="72"/>
      <c r="NR1666" s="72"/>
      <c r="NS1666" s="72"/>
      <c r="NT1666" s="72"/>
      <c r="NU1666" s="72"/>
      <c r="NV1666" s="72"/>
      <c r="NW1666" s="72"/>
      <c r="NX1666" s="72"/>
      <c r="NY1666" s="72"/>
      <c r="NZ1666" s="72"/>
      <c r="OA1666" s="72"/>
      <c r="OB1666" s="72"/>
      <c r="OC1666" s="72"/>
      <c r="OD1666" s="72"/>
      <c r="OE1666" s="72"/>
      <c r="OF1666" s="72"/>
      <c r="OG1666" s="72"/>
      <c r="OH1666" s="72"/>
      <c r="OI1666" s="72"/>
      <c r="OJ1666" s="72"/>
      <c r="OK1666" s="72"/>
      <c r="OL1666" s="72"/>
      <c r="OM1666" s="72"/>
      <c r="ON1666" s="72"/>
      <c r="OO1666" s="72"/>
      <c r="OP1666" s="72"/>
      <c r="OQ1666" s="72"/>
      <c r="OR1666" s="72"/>
      <c r="OS1666" s="72"/>
      <c r="OT1666" s="72"/>
      <c r="OU1666" s="72"/>
      <c r="OV1666" s="72"/>
      <c r="OW1666" s="72"/>
      <c r="OX1666" s="72"/>
      <c r="OY1666" s="72"/>
      <c r="OZ1666" s="72"/>
      <c r="PA1666" s="72"/>
      <c r="PB1666" s="72"/>
      <c r="PC1666" s="72"/>
      <c r="PD1666" s="72"/>
      <c r="PE1666" s="72"/>
      <c r="PF1666" s="72"/>
      <c r="PG1666" s="72"/>
      <c r="PH1666" s="72"/>
      <c r="PI1666" s="72"/>
      <c r="PJ1666" s="72"/>
      <c r="PK1666" s="72"/>
      <c r="PL1666" s="72"/>
      <c r="PM1666" s="72"/>
      <c r="PN1666" s="72"/>
      <c r="PO1666" s="72"/>
      <c r="PP1666" s="72"/>
      <c r="PQ1666" s="72"/>
      <c r="PR1666" s="72"/>
      <c r="PS1666" s="72"/>
      <c r="PT1666" s="72"/>
      <c r="PU1666" s="72"/>
      <c r="PV1666" s="72"/>
      <c r="PW1666" s="72"/>
      <c r="PX1666" s="72"/>
      <c r="PY1666" s="72"/>
      <c r="PZ1666" s="72"/>
      <c r="QA1666" s="72"/>
      <c r="QB1666" s="72"/>
      <c r="QC1666" s="72"/>
      <c r="QD1666" s="72"/>
      <c r="QE1666" s="72"/>
      <c r="QF1666" s="72"/>
      <c r="QG1666" s="72"/>
      <c r="QH1666" s="72"/>
      <c r="QI1666" s="72"/>
      <c r="QJ1666" s="72"/>
      <c r="QK1666" s="72"/>
      <c r="QL1666" s="72"/>
      <c r="QM1666" s="72"/>
      <c r="QN1666" s="72"/>
      <c r="QO1666" s="72"/>
      <c r="QP1666" s="72"/>
      <c r="QQ1666" s="72"/>
      <c r="QR1666" s="72"/>
      <c r="QS1666" s="72"/>
      <c r="QT1666" s="72"/>
      <c r="QU1666" s="72"/>
      <c r="QV1666" s="72"/>
      <c r="QW1666" s="72"/>
      <c r="QX1666" s="72"/>
      <c r="QY1666" s="72"/>
      <c r="QZ1666" s="72"/>
      <c r="RA1666" s="72"/>
      <c r="RB1666" s="72"/>
      <c r="RC1666" s="72"/>
      <c r="RD1666" s="72"/>
      <c r="RE1666" s="72"/>
      <c r="RF1666" s="72"/>
      <c r="RG1666" s="72"/>
      <c r="RH1666" s="72"/>
      <c r="RI1666" s="72"/>
      <c r="RJ1666" s="72"/>
      <c r="RK1666" s="72"/>
      <c r="RL1666" s="72"/>
      <c r="RM1666" s="72"/>
      <c r="RN1666" s="72"/>
      <c r="RO1666" s="72"/>
      <c r="RP1666" s="72"/>
      <c r="RQ1666" s="72"/>
      <c r="RR1666" s="72"/>
      <c r="RS1666" s="72"/>
      <c r="RT1666" s="72"/>
      <c r="RU1666" s="72"/>
      <c r="RV1666" s="72"/>
      <c r="RW1666" s="72"/>
      <c r="RX1666" s="72"/>
      <c r="RY1666" s="72"/>
      <c r="RZ1666" s="72"/>
      <c r="SA1666" s="72"/>
      <c r="SB1666" s="72"/>
      <c r="SC1666" s="72"/>
      <c r="SD1666" s="72"/>
      <c r="SE1666" s="72"/>
      <c r="SF1666" s="72"/>
      <c r="SG1666" s="72"/>
      <c r="SH1666" s="72"/>
      <c r="SI1666" s="72"/>
      <c r="SJ1666" s="72"/>
      <c r="SK1666" s="72"/>
      <c r="SL1666" s="72"/>
      <c r="SM1666" s="72"/>
      <c r="SN1666" s="72"/>
      <c r="SO1666" s="72"/>
      <c r="SP1666" s="72"/>
      <c r="SQ1666" s="72"/>
      <c r="SR1666" s="72"/>
      <c r="SS1666" s="72"/>
      <c r="ST1666" s="72"/>
      <c r="SU1666" s="72"/>
      <c r="SV1666" s="72"/>
      <c r="SW1666" s="72"/>
      <c r="SX1666" s="72"/>
      <c r="SY1666" s="72"/>
      <c r="SZ1666" s="72"/>
      <c r="TA1666" s="72"/>
      <c r="TB1666" s="72"/>
      <c r="TC1666" s="72"/>
    </row>
    <row r="1667" spans="1:523" ht="16.5" customHeight="1" x14ac:dyDescent="0.2">
      <c r="A1667" s="20">
        <v>1173</v>
      </c>
      <c r="B1667" s="20" t="s">
        <v>72</v>
      </c>
      <c r="C1667" s="20" t="s">
        <v>1087</v>
      </c>
      <c r="D1667" s="20" t="s">
        <v>30</v>
      </c>
      <c r="E1667" s="20" t="s">
        <v>1345</v>
      </c>
      <c r="F1667" s="22" t="s">
        <v>1138</v>
      </c>
      <c r="G1667" s="20" t="s">
        <v>237</v>
      </c>
      <c r="H1667" s="20" t="s">
        <v>35</v>
      </c>
      <c r="I1667" s="20" t="s">
        <v>81</v>
      </c>
      <c r="J1667" s="22" t="s">
        <v>1147</v>
      </c>
      <c r="K1667" s="84" t="s">
        <v>95</v>
      </c>
      <c r="L1667" s="20" t="s">
        <v>95</v>
      </c>
      <c r="M1667" s="20" t="s">
        <v>95</v>
      </c>
      <c r="N1667" s="20" t="s">
        <v>95</v>
      </c>
      <c r="O1667" s="20" t="s">
        <v>95</v>
      </c>
      <c r="P1667" s="23">
        <v>150</v>
      </c>
      <c r="Q1667" s="24">
        <v>1</v>
      </c>
      <c r="R1667" s="25">
        <v>45658</v>
      </c>
      <c r="S1667" s="20" t="s">
        <v>83</v>
      </c>
      <c r="T1667" s="23">
        <v>1800000</v>
      </c>
      <c r="U1667" s="27" t="s">
        <v>100</v>
      </c>
      <c r="V1667" s="27" t="s">
        <v>100</v>
      </c>
      <c r="W1667" s="87"/>
      <c r="X1667" s="87"/>
      <c r="Y1667" s="87"/>
      <c r="Z1667" s="87"/>
      <c r="AA1667" s="87"/>
      <c r="AB1667" s="87"/>
      <c r="AC1667" s="87"/>
      <c r="AD1667" s="87"/>
      <c r="AE1667" s="87"/>
      <c r="AF1667" s="87"/>
      <c r="AG1667" s="87"/>
      <c r="AH1667" s="87"/>
      <c r="AI1667" s="87"/>
      <c r="AJ1667" s="87"/>
      <c r="AK1667" s="87"/>
      <c r="AL1667" s="87"/>
      <c r="AM1667" s="87"/>
      <c r="AN1667" s="87"/>
      <c r="AO1667" s="87"/>
      <c r="AP1667" s="72"/>
      <c r="AQ1667" s="72"/>
      <c r="AR1667" s="72"/>
      <c r="AS1667" s="72"/>
      <c r="AT1667" s="72"/>
      <c r="AU1667" s="72"/>
      <c r="AV1667" s="72"/>
      <c r="AW1667" s="72"/>
      <c r="AX1667" s="72"/>
      <c r="AY1667" s="72"/>
      <c r="AZ1667" s="72"/>
      <c r="BA1667" s="72"/>
      <c r="BB1667" s="72"/>
      <c r="BC1667" s="72"/>
      <c r="BD1667" s="72"/>
      <c r="BE1667" s="72"/>
      <c r="BF1667" s="72"/>
      <c r="BG1667" s="72"/>
      <c r="BH1667" s="72"/>
      <c r="BI1667" s="72"/>
      <c r="BJ1667" s="72"/>
      <c r="BK1667" s="72"/>
      <c r="BL1667" s="72"/>
      <c r="BM1667" s="72"/>
      <c r="BN1667" s="72"/>
      <c r="BO1667" s="72"/>
      <c r="BP1667" s="72"/>
      <c r="BQ1667" s="72"/>
      <c r="BR1667" s="72"/>
      <c r="BS1667" s="72"/>
      <c r="BT1667" s="72"/>
      <c r="BU1667" s="72"/>
      <c r="BV1667" s="72"/>
      <c r="BW1667" s="72"/>
      <c r="BX1667" s="72"/>
      <c r="BY1667" s="72"/>
      <c r="BZ1667" s="72"/>
      <c r="CA1667" s="72"/>
      <c r="CB1667" s="72"/>
      <c r="CC1667" s="72"/>
      <c r="CD1667" s="72"/>
      <c r="CE1667" s="72"/>
      <c r="CF1667" s="72"/>
      <c r="CG1667" s="72"/>
      <c r="CH1667" s="72"/>
      <c r="CI1667" s="72"/>
      <c r="CJ1667" s="72"/>
      <c r="CK1667" s="72"/>
      <c r="CL1667" s="72"/>
      <c r="CM1667" s="72"/>
      <c r="CN1667" s="72"/>
      <c r="CO1667" s="72"/>
      <c r="CP1667" s="72"/>
      <c r="CQ1667" s="72"/>
      <c r="CR1667" s="72"/>
      <c r="CS1667" s="72"/>
      <c r="CT1667" s="72"/>
      <c r="CU1667" s="72"/>
      <c r="CV1667" s="72"/>
      <c r="CW1667" s="72"/>
      <c r="CX1667" s="72"/>
      <c r="CY1667" s="72"/>
      <c r="CZ1667" s="72"/>
      <c r="DA1667" s="72"/>
      <c r="DB1667" s="72"/>
      <c r="DC1667" s="72"/>
      <c r="DD1667" s="72"/>
      <c r="DE1667" s="72"/>
      <c r="DF1667" s="72"/>
      <c r="DG1667" s="72"/>
      <c r="DH1667" s="72"/>
      <c r="DI1667" s="72"/>
      <c r="DJ1667" s="72"/>
      <c r="DK1667" s="72"/>
      <c r="DL1667" s="72"/>
      <c r="DM1667" s="72"/>
      <c r="DN1667" s="72"/>
      <c r="DO1667" s="72"/>
      <c r="DP1667" s="72"/>
      <c r="DQ1667" s="72"/>
      <c r="DR1667" s="72"/>
      <c r="DS1667" s="72"/>
      <c r="DT1667" s="72"/>
      <c r="DU1667" s="72"/>
      <c r="DV1667" s="72"/>
      <c r="DW1667" s="72"/>
      <c r="DX1667" s="72"/>
      <c r="DY1667" s="72"/>
      <c r="DZ1667" s="72"/>
      <c r="EA1667" s="72"/>
      <c r="EB1667" s="72"/>
      <c r="EC1667" s="72"/>
      <c r="ED1667" s="72"/>
      <c r="EE1667" s="72"/>
      <c r="EF1667" s="72"/>
      <c r="EG1667" s="72"/>
      <c r="EH1667" s="72"/>
      <c r="EI1667" s="72"/>
      <c r="EJ1667" s="72"/>
      <c r="EK1667" s="72"/>
      <c r="EL1667" s="72"/>
      <c r="EM1667" s="72"/>
      <c r="EN1667" s="72"/>
      <c r="EO1667" s="72"/>
      <c r="EP1667" s="72"/>
      <c r="EQ1667" s="72"/>
      <c r="ER1667" s="72"/>
      <c r="ES1667" s="72"/>
      <c r="ET1667" s="72"/>
      <c r="EU1667" s="72"/>
      <c r="EV1667" s="72"/>
      <c r="EW1667" s="72"/>
      <c r="EX1667" s="72"/>
      <c r="EY1667" s="72"/>
      <c r="EZ1667" s="72"/>
      <c r="FA1667" s="72"/>
      <c r="FB1667" s="72"/>
      <c r="FC1667" s="72"/>
      <c r="FD1667" s="72"/>
      <c r="FE1667" s="72"/>
      <c r="FF1667" s="72"/>
      <c r="FG1667" s="72"/>
      <c r="FH1667" s="72"/>
      <c r="FI1667" s="72"/>
      <c r="FJ1667" s="72"/>
      <c r="FK1667" s="72"/>
      <c r="FL1667" s="72"/>
      <c r="FM1667" s="72"/>
      <c r="FN1667" s="72"/>
      <c r="FO1667" s="72"/>
      <c r="FP1667" s="72"/>
      <c r="FQ1667" s="72"/>
      <c r="FR1667" s="72"/>
      <c r="FS1667" s="72"/>
      <c r="FT1667" s="72"/>
      <c r="FU1667" s="72"/>
      <c r="FV1667" s="72"/>
      <c r="FW1667" s="72"/>
      <c r="FX1667" s="72"/>
      <c r="FY1667" s="72"/>
      <c r="FZ1667" s="72"/>
      <c r="GA1667" s="72"/>
      <c r="GB1667" s="72"/>
      <c r="GC1667" s="72"/>
      <c r="GD1667" s="72"/>
      <c r="GE1667" s="72"/>
      <c r="GF1667" s="72"/>
      <c r="GG1667" s="72"/>
      <c r="GH1667" s="72"/>
      <c r="GI1667" s="72"/>
      <c r="GJ1667" s="72"/>
      <c r="GK1667" s="72"/>
      <c r="GL1667" s="72"/>
      <c r="GM1667" s="72"/>
      <c r="GN1667" s="72"/>
      <c r="GO1667" s="72"/>
      <c r="GP1667" s="72"/>
      <c r="GQ1667" s="72"/>
      <c r="GR1667" s="72"/>
      <c r="GS1667" s="72"/>
      <c r="GT1667" s="72"/>
      <c r="GU1667" s="72"/>
      <c r="GV1667" s="72"/>
      <c r="GW1667" s="72"/>
      <c r="GX1667" s="72"/>
      <c r="GY1667" s="72"/>
      <c r="GZ1667" s="72"/>
      <c r="HA1667" s="72"/>
      <c r="HB1667" s="72"/>
      <c r="HC1667" s="72"/>
      <c r="HD1667" s="72"/>
      <c r="HE1667" s="72"/>
      <c r="HF1667" s="72"/>
      <c r="HG1667" s="72"/>
      <c r="HH1667" s="72"/>
      <c r="HI1667" s="72"/>
      <c r="HJ1667" s="72"/>
      <c r="HK1667" s="72"/>
      <c r="HL1667" s="72"/>
      <c r="HM1667" s="72"/>
      <c r="HN1667" s="72"/>
      <c r="HO1667" s="72"/>
      <c r="HP1667" s="72"/>
      <c r="HQ1667" s="72"/>
      <c r="HR1667" s="72"/>
      <c r="HS1667" s="72"/>
      <c r="HT1667" s="72"/>
      <c r="HU1667" s="72"/>
      <c r="HV1667" s="72"/>
      <c r="HW1667" s="72"/>
      <c r="HX1667" s="72"/>
      <c r="HY1667" s="72"/>
      <c r="HZ1667" s="72"/>
      <c r="IA1667" s="72"/>
      <c r="IB1667" s="72"/>
      <c r="IC1667" s="72"/>
      <c r="ID1667" s="72"/>
      <c r="IE1667" s="72"/>
      <c r="IF1667" s="72"/>
      <c r="IG1667" s="72"/>
      <c r="IH1667" s="72"/>
      <c r="II1667" s="72"/>
      <c r="IJ1667" s="72"/>
      <c r="IK1667" s="72"/>
      <c r="IL1667" s="72"/>
      <c r="IM1667" s="72"/>
      <c r="IN1667" s="72"/>
      <c r="IO1667" s="72"/>
      <c r="IP1667" s="72"/>
      <c r="IQ1667" s="72"/>
      <c r="IR1667" s="72"/>
      <c r="IS1667" s="72"/>
      <c r="IT1667" s="72"/>
      <c r="IU1667" s="72"/>
      <c r="IV1667" s="72"/>
      <c r="IW1667" s="72"/>
      <c r="IX1667" s="72"/>
      <c r="IY1667" s="72"/>
      <c r="IZ1667" s="72"/>
      <c r="JA1667" s="72"/>
      <c r="JB1667" s="72"/>
      <c r="JC1667" s="72"/>
      <c r="JD1667" s="72"/>
      <c r="JE1667" s="72"/>
      <c r="JF1667" s="72"/>
      <c r="JG1667" s="72"/>
      <c r="JH1667" s="72"/>
      <c r="JI1667" s="72"/>
      <c r="JJ1667" s="72"/>
      <c r="JK1667" s="72"/>
      <c r="JL1667" s="72"/>
      <c r="JM1667" s="72"/>
      <c r="JN1667" s="72"/>
      <c r="JO1667" s="72"/>
      <c r="JP1667" s="72"/>
      <c r="JQ1667" s="72"/>
      <c r="JR1667" s="72"/>
      <c r="JS1667" s="72"/>
      <c r="JT1667" s="72"/>
      <c r="JU1667" s="72"/>
      <c r="JV1667" s="72"/>
      <c r="JW1667" s="72"/>
      <c r="JX1667" s="72"/>
      <c r="JY1667" s="72"/>
      <c r="JZ1667" s="72"/>
      <c r="KA1667" s="72"/>
      <c r="KB1667" s="72"/>
      <c r="KC1667" s="72"/>
      <c r="KD1667" s="72"/>
      <c r="KE1667" s="72"/>
      <c r="KF1667" s="72"/>
      <c r="KG1667" s="72"/>
      <c r="KH1667" s="72"/>
      <c r="KI1667" s="72"/>
      <c r="KJ1667" s="72"/>
      <c r="KK1667" s="72"/>
      <c r="KL1667" s="72"/>
      <c r="KM1667" s="72"/>
      <c r="KN1667" s="72"/>
      <c r="KO1667" s="72"/>
      <c r="KP1667" s="72"/>
      <c r="KQ1667" s="72"/>
      <c r="KR1667" s="72"/>
      <c r="KS1667" s="72"/>
      <c r="KT1667" s="72"/>
      <c r="KU1667" s="72"/>
      <c r="KV1667" s="72"/>
      <c r="KW1667" s="72"/>
      <c r="KX1667" s="72"/>
      <c r="KY1667" s="72"/>
      <c r="KZ1667" s="72"/>
      <c r="LA1667" s="72"/>
      <c r="LB1667" s="72"/>
      <c r="LC1667" s="72"/>
      <c r="LD1667" s="72"/>
      <c r="LE1667" s="72"/>
      <c r="LF1667" s="72"/>
      <c r="LG1667" s="72"/>
      <c r="LH1667" s="72"/>
      <c r="LI1667" s="72"/>
      <c r="LJ1667" s="72"/>
      <c r="LK1667" s="72"/>
      <c r="LL1667" s="72"/>
      <c r="LM1667" s="72"/>
      <c r="LN1667" s="72"/>
      <c r="LO1667" s="72"/>
      <c r="LP1667" s="72"/>
      <c r="LQ1667" s="72"/>
      <c r="LR1667" s="72"/>
      <c r="LS1667" s="72"/>
      <c r="LT1667" s="72"/>
      <c r="LU1667" s="72"/>
      <c r="LV1667" s="72"/>
      <c r="LW1667" s="72"/>
      <c r="LX1667" s="72"/>
      <c r="LY1667" s="72"/>
      <c r="LZ1667" s="72"/>
      <c r="MA1667" s="72"/>
      <c r="MB1667" s="72"/>
      <c r="MC1667" s="72"/>
      <c r="MD1667" s="72"/>
      <c r="ME1667" s="72"/>
      <c r="MF1667" s="72"/>
      <c r="MG1667" s="72"/>
      <c r="MH1667" s="72"/>
      <c r="MI1667" s="72"/>
      <c r="MJ1667" s="72"/>
      <c r="MK1667" s="72"/>
      <c r="ML1667" s="72"/>
      <c r="MM1667" s="72"/>
      <c r="MN1667" s="72"/>
      <c r="MO1667" s="72"/>
      <c r="MP1667" s="72"/>
      <c r="MQ1667" s="72"/>
      <c r="MR1667" s="72"/>
      <c r="MS1667" s="72"/>
      <c r="MT1667" s="72"/>
      <c r="MU1667" s="72"/>
      <c r="MV1667" s="72"/>
      <c r="MW1667" s="72"/>
      <c r="MX1667" s="72"/>
      <c r="MY1667" s="72"/>
      <c r="MZ1667" s="72"/>
      <c r="NA1667" s="72"/>
      <c r="NB1667" s="72"/>
      <c r="NC1667" s="72"/>
      <c r="ND1667" s="72"/>
      <c r="NE1667" s="72"/>
      <c r="NF1667" s="72"/>
      <c r="NG1667" s="72"/>
      <c r="NH1667" s="72"/>
      <c r="NI1667" s="72"/>
      <c r="NJ1667" s="72"/>
      <c r="NK1667" s="72"/>
      <c r="NL1667" s="72"/>
      <c r="NM1667" s="72"/>
      <c r="NN1667" s="72"/>
      <c r="NO1667" s="72"/>
      <c r="NP1667" s="72"/>
      <c r="NQ1667" s="72"/>
      <c r="NR1667" s="72"/>
      <c r="NS1667" s="72"/>
      <c r="NT1667" s="72"/>
      <c r="NU1667" s="72"/>
      <c r="NV1667" s="72"/>
      <c r="NW1667" s="72"/>
      <c r="NX1667" s="72"/>
      <c r="NY1667" s="72"/>
      <c r="NZ1667" s="72"/>
      <c r="OA1667" s="72"/>
      <c r="OB1667" s="72"/>
      <c r="OC1667" s="72"/>
      <c r="OD1667" s="72"/>
      <c r="OE1667" s="72"/>
      <c r="OF1667" s="72"/>
      <c r="OG1667" s="72"/>
      <c r="OH1667" s="72"/>
      <c r="OI1667" s="72"/>
      <c r="OJ1667" s="72"/>
      <c r="OK1667" s="72"/>
      <c r="OL1667" s="72"/>
      <c r="OM1667" s="72"/>
      <c r="ON1667" s="72"/>
      <c r="OO1667" s="72"/>
      <c r="OP1667" s="72"/>
      <c r="OQ1667" s="72"/>
      <c r="OR1667" s="72"/>
      <c r="OS1667" s="72"/>
      <c r="OT1667" s="72"/>
      <c r="OU1667" s="72"/>
      <c r="OV1667" s="72"/>
      <c r="OW1667" s="72"/>
      <c r="OX1667" s="72"/>
      <c r="OY1667" s="72"/>
      <c r="OZ1667" s="72"/>
      <c r="PA1667" s="72"/>
      <c r="PB1667" s="72"/>
      <c r="PC1667" s="72"/>
      <c r="PD1667" s="72"/>
      <c r="PE1667" s="72"/>
      <c r="PF1667" s="72"/>
      <c r="PG1667" s="72"/>
      <c r="PH1667" s="72"/>
      <c r="PI1667" s="72"/>
      <c r="PJ1667" s="72"/>
      <c r="PK1667" s="72"/>
      <c r="PL1667" s="72"/>
      <c r="PM1667" s="72"/>
      <c r="PN1667" s="72"/>
      <c r="PO1667" s="72"/>
      <c r="PP1667" s="72"/>
      <c r="PQ1667" s="72"/>
      <c r="PR1667" s="72"/>
      <c r="PS1667" s="72"/>
      <c r="PT1667" s="72"/>
      <c r="PU1667" s="72"/>
      <c r="PV1667" s="72"/>
      <c r="PW1667" s="72"/>
      <c r="PX1667" s="72"/>
      <c r="PY1667" s="72"/>
      <c r="PZ1667" s="72"/>
      <c r="QA1667" s="72"/>
      <c r="QB1667" s="72"/>
      <c r="QC1667" s="72"/>
      <c r="QD1667" s="72"/>
      <c r="QE1667" s="72"/>
      <c r="QF1667" s="72"/>
      <c r="QG1667" s="72"/>
      <c r="QH1667" s="72"/>
      <c r="QI1667" s="72"/>
      <c r="QJ1667" s="72"/>
      <c r="QK1667" s="72"/>
      <c r="QL1667" s="72"/>
      <c r="QM1667" s="72"/>
      <c r="QN1667" s="72"/>
      <c r="QO1667" s="72"/>
      <c r="QP1667" s="72"/>
      <c r="QQ1667" s="72"/>
      <c r="QR1667" s="72"/>
      <c r="QS1667" s="72"/>
      <c r="QT1667" s="72"/>
      <c r="QU1667" s="72"/>
      <c r="QV1667" s="72"/>
      <c r="QW1667" s="72"/>
      <c r="QX1667" s="72"/>
      <c r="QY1667" s="72"/>
      <c r="QZ1667" s="72"/>
      <c r="RA1667" s="72"/>
      <c r="RB1667" s="72"/>
      <c r="RC1667" s="72"/>
      <c r="RD1667" s="72"/>
      <c r="RE1667" s="72"/>
      <c r="RF1667" s="72"/>
      <c r="RG1667" s="72"/>
      <c r="RH1667" s="72"/>
      <c r="RI1667" s="72"/>
      <c r="RJ1667" s="72"/>
      <c r="RK1667" s="72"/>
      <c r="RL1667" s="72"/>
      <c r="RM1667" s="72"/>
      <c r="RN1667" s="72"/>
      <c r="RO1667" s="72"/>
      <c r="RP1667" s="72"/>
      <c r="RQ1667" s="72"/>
      <c r="RR1667" s="72"/>
      <c r="RS1667" s="72"/>
      <c r="RT1667" s="72"/>
      <c r="RU1667" s="72"/>
      <c r="RV1667" s="72"/>
      <c r="RW1667" s="72"/>
      <c r="RX1667" s="72"/>
      <c r="RY1667" s="72"/>
      <c r="RZ1667" s="72"/>
      <c r="SA1667" s="72"/>
      <c r="SB1667" s="72"/>
      <c r="SC1667" s="72"/>
      <c r="SD1667" s="72"/>
      <c r="SE1667" s="72"/>
      <c r="SF1667" s="72"/>
      <c r="SG1667" s="72"/>
      <c r="SH1667" s="72"/>
      <c r="SI1667" s="72"/>
      <c r="SJ1667" s="72"/>
      <c r="SK1667" s="72"/>
      <c r="SL1667" s="72"/>
      <c r="SM1667" s="72"/>
      <c r="SN1667" s="72"/>
      <c r="SO1667" s="72"/>
      <c r="SP1667" s="72"/>
      <c r="SQ1667" s="72"/>
      <c r="SR1667" s="72"/>
      <c r="SS1667" s="72"/>
      <c r="ST1667" s="72"/>
      <c r="SU1667" s="72"/>
      <c r="SV1667" s="72"/>
      <c r="SW1667" s="72"/>
      <c r="SX1667" s="72"/>
      <c r="SY1667" s="72"/>
      <c r="SZ1667" s="72"/>
      <c r="TA1667" s="72"/>
      <c r="TB1667" s="72"/>
      <c r="TC1667" s="72"/>
    </row>
    <row r="1668" spans="1:523" ht="16.5" customHeight="1" x14ac:dyDescent="0.2">
      <c r="A1668" s="20">
        <v>1174</v>
      </c>
      <c r="B1668" s="20" t="s">
        <v>72</v>
      </c>
      <c r="C1668" s="20" t="s">
        <v>1150</v>
      </c>
      <c r="D1668" s="20" t="s">
        <v>30</v>
      </c>
      <c r="E1668" s="20" t="s">
        <v>1345</v>
      </c>
      <c r="F1668" s="22" t="s">
        <v>1151</v>
      </c>
      <c r="G1668" s="20" t="s">
        <v>84</v>
      </c>
      <c r="H1668" s="20" t="s">
        <v>35</v>
      </c>
      <c r="I1668" s="20" t="s">
        <v>81</v>
      </c>
      <c r="J1668" s="22" t="s">
        <v>1147</v>
      </c>
      <c r="K1668" s="84" t="s">
        <v>95</v>
      </c>
      <c r="L1668" s="20" t="s">
        <v>95</v>
      </c>
      <c r="M1668" s="20" t="s">
        <v>95</v>
      </c>
      <c r="N1668" s="20" t="s">
        <v>95</v>
      </c>
      <c r="O1668" s="20" t="s">
        <v>95</v>
      </c>
      <c r="P1668" s="23">
        <v>100</v>
      </c>
      <c r="Q1668" s="24">
        <v>1</v>
      </c>
      <c r="R1668" s="25">
        <v>45658</v>
      </c>
      <c r="S1668" s="20" t="s">
        <v>83</v>
      </c>
      <c r="T1668" s="23">
        <v>1200000</v>
      </c>
      <c r="U1668" s="27" t="s">
        <v>100</v>
      </c>
      <c r="V1668" s="27" t="s">
        <v>100</v>
      </c>
      <c r="W1668" s="87"/>
      <c r="X1668" s="87"/>
      <c r="Y1668" s="87"/>
      <c r="Z1668" s="87"/>
      <c r="AA1668" s="87"/>
      <c r="AB1668" s="87"/>
      <c r="AC1668" s="87"/>
      <c r="AD1668" s="87"/>
      <c r="AE1668" s="87"/>
      <c r="AF1668" s="87"/>
      <c r="AG1668" s="87"/>
      <c r="AH1668" s="87"/>
      <c r="AI1668" s="87"/>
      <c r="AJ1668" s="87"/>
      <c r="AK1668" s="87"/>
      <c r="AL1668" s="87"/>
      <c r="AM1668" s="87"/>
      <c r="AN1668" s="87"/>
      <c r="AO1668" s="87"/>
      <c r="AP1668" s="72"/>
      <c r="AQ1668" s="72"/>
      <c r="AR1668" s="72"/>
      <c r="AS1668" s="72"/>
      <c r="AT1668" s="72"/>
      <c r="AU1668" s="72"/>
      <c r="AV1668" s="72"/>
      <c r="AW1668" s="72"/>
      <c r="AX1668" s="72"/>
      <c r="AY1668" s="72"/>
      <c r="AZ1668" s="72"/>
      <c r="BA1668" s="72"/>
      <c r="BB1668" s="72"/>
      <c r="BC1668" s="72"/>
      <c r="BD1668" s="72"/>
      <c r="BE1668" s="72"/>
      <c r="BF1668" s="72"/>
      <c r="BG1668" s="72"/>
      <c r="BH1668" s="72"/>
      <c r="BI1668" s="72"/>
      <c r="BJ1668" s="72"/>
      <c r="BK1668" s="72"/>
      <c r="BL1668" s="72"/>
      <c r="BM1668" s="72"/>
      <c r="BN1668" s="72"/>
      <c r="BO1668" s="72"/>
      <c r="BP1668" s="72"/>
      <c r="BQ1668" s="72"/>
      <c r="BR1668" s="72"/>
      <c r="BS1668" s="72"/>
      <c r="BT1668" s="72"/>
      <c r="BU1668" s="72"/>
      <c r="BV1668" s="72"/>
      <c r="BW1668" s="72"/>
      <c r="BX1668" s="72"/>
      <c r="BY1668" s="72"/>
      <c r="BZ1668" s="72"/>
      <c r="CA1668" s="72"/>
      <c r="CB1668" s="72"/>
      <c r="CC1668" s="72"/>
      <c r="CD1668" s="72"/>
      <c r="CE1668" s="72"/>
      <c r="CF1668" s="72"/>
      <c r="CG1668" s="72"/>
      <c r="CH1668" s="72"/>
      <c r="CI1668" s="72"/>
      <c r="CJ1668" s="72"/>
      <c r="CK1668" s="72"/>
      <c r="CL1668" s="72"/>
      <c r="CM1668" s="72"/>
      <c r="CN1668" s="72"/>
      <c r="CO1668" s="72"/>
      <c r="CP1668" s="72"/>
      <c r="CQ1668" s="72"/>
      <c r="CR1668" s="72"/>
      <c r="CS1668" s="72"/>
      <c r="CT1668" s="72"/>
      <c r="CU1668" s="72"/>
      <c r="CV1668" s="72"/>
      <c r="CW1668" s="72"/>
      <c r="CX1668" s="72"/>
      <c r="CY1668" s="72"/>
      <c r="CZ1668" s="72"/>
      <c r="DA1668" s="72"/>
      <c r="DB1668" s="72"/>
      <c r="DC1668" s="72"/>
      <c r="DD1668" s="72"/>
      <c r="DE1668" s="72"/>
      <c r="DF1668" s="72"/>
      <c r="DG1668" s="72"/>
      <c r="DH1668" s="72"/>
      <c r="DI1668" s="72"/>
      <c r="DJ1668" s="72"/>
      <c r="DK1668" s="72"/>
      <c r="DL1668" s="72"/>
      <c r="DM1668" s="72"/>
      <c r="DN1668" s="72"/>
      <c r="DO1668" s="72"/>
      <c r="DP1668" s="72"/>
      <c r="DQ1668" s="72"/>
      <c r="DR1668" s="72"/>
      <c r="DS1668" s="72"/>
      <c r="DT1668" s="72"/>
      <c r="DU1668" s="72"/>
      <c r="DV1668" s="72"/>
      <c r="DW1668" s="72"/>
      <c r="DX1668" s="72"/>
      <c r="DY1668" s="72"/>
      <c r="DZ1668" s="72"/>
      <c r="EA1668" s="72"/>
      <c r="EB1668" s="72"/>
      <c r="EC1668" s="72"/>
      <c r="ED1668" s="72"/>
      <c r="EE1668" s="72"/>
      <c r="EF1668" s="72"/>
      <c r="EG1668" s="72"/>
      <c r="EH1668" s="72"/>
      <c r="EI1668" s="72"/>
      <c r="EJ1668" s="72"/>
      <c r="EK1668" s="72"/>
      <c r="EL1668" s="72"/>
      <c r="EM1668" s="72"/>
      <c r="EN1668" s="72"/>
      <c r="EO1668" s="72"/>
      <c r="EP1668" s="72"/>
      <c r="EQ1668" s="72"/>
      <c r="ER1668" s="72"/>
      <c r="ES1668" s="72"/>
      <c r="ET1668" s="72"/>
      <c r="EU1668" s="72"/>
      <c r="EV1668" s="72"/>
      <c r="EW1668" s="72"/>
      <c r="EX1668" s="72"/>
      <c r="EY1668" s="72"/>
      <c r="EZ1668" s="72"/>
      <c r="FA1668" s="72"/>
      <c r="FB1668" s="72"/>
      <c r="FC1668" s="72"/>
      <c r="FD1668" s="72"/>
      <c r="FE1668" s="72"/>
      <c r="FF1668" s="72"/>
      <c r="FG1668" s="72"/>
      <c r="FH1668" s="72"/>
      <c r="FI1668" s="72"/>
      <c r="FJ1668" s="72"/>
      <c r="FK1668" s="72"/>
      <c r="FL1668" s="72"/>
      <c r="FM1668" s="72"/>
      <c r="FN1668" s="72"/>
      <c r="FO1668" s="72"/>
      <c r="FP1668" s="72"/>
      <c r="FQ1668" s="72"/>
      <c r="FR1668" s="72"/>
      <c r="FS1668" s="72"/>
      <c r="FT1668" s="72"/>
      <c r="FU1668" s="72"/>
      <c r="FV1668" s="72"/>
      <c r="FW1668" s="72"/>
      <c r="FX1668" s="72"/>
      <c r="FY1668" s="72"/>
      <c r="FZ1668" s="72"/>
      <c r="GA1668" s="72"/>
      <c r="GB1668" s="72"/>
      <c r="GC1668" s="72"/>
      <c r="GD1668" s="72"/>
      <c r="GE1668" s="72"/>
      <c r="GF1668" s="72"/>
      <c r="GG1668" s="72"/>
      <c r="GH1668" s="72"/>
      <c r="GI1668" s="72"/>
      <c r="GJ1668" s="72"/>
      <c r="GK1668" s="72"/>
      <c r="GL1668" s="72"/>
      <c r="GM1668" s="72"/>
      <c r="GN1668" s="72"/>
      <c r="GO1668" s="72"/>
      <c r="GP1668" s="72"/>
      <c r="GQ1668" s="72"/>
      <c r="GR1668" s="72"/>
      <c r="GS1668" s="72"/>
      <c r="GT1668" s="72"/>
      <c r="GU1668" s="72"/>
      <c r="GV1668" s="72"/>
      <c r="GW1668" s="72"/>
      <c r="GX1668" s="72"/>
      <c r="GY1668" s="72"/>
      <c r="GZ1668" s="72"/>
      <c r="HA1668" s="72"/>
      <c r="HB1668" s="72"/>
      <c r="HC1668" s="72"/>
      <c r="HD1668" s="72"/>
      <c r="HE1668" s="72"/>
      <c r="HF1668" s="72"/>
      <c r="HG1668" s="72"/>
      <c r="HH1668" s="72"/>
      <c r="HI1668" s="72"/>
      <c r="HJ1668" s="72"/>
      <c r="HK1668" s="72"/>
      <c r="HL1668" s="72"/>
      <c r="HM1668" s="72"/>
      <c r="HN1668" s="72"/>
      <c r="HO1668" s="72"/>
      <c r="HP1668" s="72"/>
      <c r="HQ1668" s="72"/>
      <c r="HR1668" s="72"/>
      <c r="HS1668" s="72"/>
      <c r="HT1668" s="72"/>
      <c r="HU1668" s="72"/>
      <c r="HV1668" s="72"/>
      <c r="HW1668" s="72"/>
      <c r="HX1668" s="72"/>
      <c r="HY1668" s="72"/>
      <c r="HZ1668" s="72"/>
      <c r="IA1668" s="72"/>
      <c r="IB1668" s="72"/>
      <c r="IC1668" s="72"/>
      <c r="ID1668" s="72"/>
      <c r="IE1668" s="72"/>
      <c r="IF1668" s="72"/>
      <c r="IG1668" s="72"/>
      <c r="IH1668" s="72"/>
      <c r="II1668" s="72"/>
      <c r="IJ1668" s="72"/>
      <c r="IK1668" s="72"/>
      <c r="IL1668" s="72"/>
      <c r="IM1668" s="72"/>
      <c r="IN1668" s="72"/>
      <c r="IO1668" s="72"/>
      <c r="IP1668" s="72"/>
      <c r="IQ1668" s="72"/>
      <c r="IR1668" s="72"/>
      <c r="IS1668" s="72"/>
      <c r="IT1668" s="72"/>
      <c r="IU1668" s="72"/>
      <c r="IV1668" s="72"/>
      <c r="IW1668" s="72"/>
      <c r="IX1668" s="72"/>
      <c r="IY1668" s="72"/>
      <c r="IZ1668" s="72"/>
      <c r="JA1668" s="72"/>
      <c r="JB1668" s="72"/>
      <c r="JC1668" s="72"/>
      <c r="JD1668" s="72"/>
      <c r="JE1668" s="72"/>
      <c r="JF1668" s="72"/>
      <c r="JG1668" s="72"/>
      <c r="JH1668" s="72"/>
      <c r="JI1668" s="72"/>
      <c r="JJ1668" s="72"/>
      <c r="JK1668" s="72"/>
      <c r="JL1668" s="72"/>
      <c r="JM1668" s="72"/>
      <c r="JN1668" s="72"/>
      <c r="JO1668" s="72"/>
      <c r="JP1668" s="72"/>
      <c r="JQ1668" s="72"/>
      <c r="JR1668" s="72"/>
      <c r="JS1668" s="72"/>
      <c r="JT1668" s="72"/>
      <c r="JU1668" s="72"/>
      <c r="JV1668" s="72"/>
      <c r="JW1668" s="72"/>
      <c r="JX1668" s="72"/>
      <c r="JY1668" s="72"/>
      <c r="JZ1668" s="72"/>
      <c r="KA1668" s="72"/>
      <c r="KB1668" s="72"/>
      <c r="KC1668" s="72"/>
      <c r="KD1668" s="72"/>
      <c r="KE1668" s="72"/>
      <c r="KF1668" s="72"/>
      <c r="KG1668" s="72"/>
      <c r="KH1668" s="72"/>
      <c r="KI1668" s="72"/>
      <c r="KJ1668" s="72"/>
      <c r="KK1668" s="72"/>
      <c r="KL1668" s="72"/>
      <c r="KM1668" s="72"/>
      <c r="KN1668" s="72"/>
      <c r="KO1668" s="72"/>
      <c r="KP1668" s="72"/>
      <c r="KQ1668" s="72"/>
      <c r="KR1668" s="72"/>
      <c r="KS1668" s="72"/>
      <c r="KT1668" s="72"/>
      <c r="KU1668" s="72"/>
      <c r="KV1668" s="72"/>
      <c r="KW1668" s="72"/>
      <c r="KX1668" s="72"/>
      <c r="KY1668" s="72"/>
      <c r="KZ1668" s="72"/>
      <c r="LA1668" s="72"/>
      <c r="LB1668" s="72"/>
      <c r="LC1668" s="72"/>
      <c r="LD1668" s="72"/>
      <c r="LE1668" s="72"/>
      <c r="LF1668" s="72"/>
      <c r="LG1668" s="72"/>
      <c r="LH1668" s="72"/>
      <c r="LI1668" s="72"/>
      <c r="LJ1668" s="72"/>
      <c r="LK1668" s="72"/>
      <c r="LL1668" s="72"/>
      <c r="LM1668" s="72"/>
      <c r="LN1668" s="72"/>
      <c r="LO1668" s="72"/>
      <c r="LP1668" s="72"/>
      <c r="LQ1668" s="72"/>
      <c r="LR1668" s="72"/>
      <c r="LS1668" s="72"/>
      <c r="LT1668" s="72"/>
      <c r="LU1668" s="72"/>
      <c r="LV1668" s="72"/>
      <c r="LW1668" s="72"/>
      <c r="LX1668" s="72"/>
      <c r="LY1668" s="72"/>
      <c r="LZ1668" s="72"/>
      <c r="MA1668" s="72"/>
      <c r="MB1668" s="72"/>
      <c r="MC1668" s="72"/>
      <c r="MD1668" s="72"/>
      <c r="ME1668" s="72"/>
      <c r="MF1668" s="72"/>
      <c r="MG1668" s="72"/>
      <c r="MH1668" s="72"/>
      <c r="MI1668" s="72"/>
      <c r="MJ1668" s="72"/>
      <c r="MK1668" s="72"/>
      <c r="ML1668" s="72"/>
      <c r="MM1668" s="72"/>
      <c r="MN1668" s="72"/>
      <c r="MO1668" s="72"/>
      <c r="MP1668" s="72"/>
      <c r="MQ1668" s="72"/>
      <c r="MR1668" s="72"/>
      <c r="MS1668" s="72"/>
      <c r="MT1668" s="72"/>
      <c r="MU1668" s="72"/>
      <c r="MV1668" s="72"/>
      <c r="MW1668" s="72"/>
      <c r="MX1668" s="72"/>
      <c r="MY1668" s="72"/>
      <c r="MZ1668" s="72"/>
      <c r="NA1668" s="72"/>
      <c r="NB1668" s="72"/>
      <c r="NC1668" s="72"/>
      <c r="ND1668" s="72"/>
      <c r="NE1668" s="72"/>
      <c r="NF1668" s="72"/>
      <c r="NG1668" s="72"/>
      <c r="NH1668" s="72"/>
      <c r="NI1668" s="72"/>
      <c r="NJ1668" s="72"/>
      <c r="NK1668" s="72"/>
      <c r="NL1668" s="72"/>
      <c r="NM1668" s="72"/>
      <c r="NN1668" s="72"/>
      <c r="NO1668" s="72"/>
      <c r="NP1668" s="72"/>
      <c r="NQ1668" s="72"/>
      <c r="NR1668" s="72"/>
      <c r="NS1668" s="72"/>
      <c r="NT1668" s="72"/>
      <c r="NU1668" s="72"/>
      <c r="NV1668" s="72"/>
      <c r="NW1668" s="72"/>
      <c r="NX1668" s="72"/>
      <c r="NY1668" s="72"/>
      <c r="NZ1668" s="72"/>
      <c r="OA1668" s="72"/>
      <c r="OB1668" s="72"/>
      <c r="OC1668" s="72"/>
      <c r="OD1668" s="72"/>
      <c r="OE1668" s="72"/>
      <c r="OF1668" s="72"/>
      <c r="OG1668" s="72"/>
      <c r="OH1668" s="72"/>
      <c r="OI1668" s="72"/>
      <c r="OJ1668" s="72"/>
      <c r="OK1668" s="72"/>
      <c r="OL1668" s="72"/>
      <c r="OM1668" s="72"/>
      <c r="ON1668" s="72"/>
      <c r="OO1668" s="72"/>
      <c r="OP1668" s="72"/>
      <c r="OQ1668" s="72"/>
      <c r="OR1668" s="72"/>
      <c r="OS1668" s="72"/>
      <c r="OT1668" s="72"/>
      <c r="OU1668" s="72"/>
      <c r="OV1668" s="72"/>
      <c r="OW1668" s="72"/>
      <c r="OX1668" s="72"/>
      <c r="OY1668" s="72"/>
      <c r="OZ1668" s="72"/>
      <c r="PA1668" s="72"/>
      <c r="PB1668" s="72"/>
      <c r="PC1668" s="72"/>
      <c r="PD1668" s="72"/>
      <c r="PE1668" s="72"/>
      <c r="PF1668" s="72"/>
      <c r="PG1668" s="72"/>
      <c r="PH1668" s="72"/>
      <c r="PI1668" s="72"/>
      <c r="PJ1668" s="72"/>
      <c r="PK1668" s="72"/>
      <c r="PL1668" s="72"/>
      <c r="PM1668" s="72"/>
      <c r="PN1668" s="72"/>
      <c r="PO1668" s="72"/>
      <c r="PP1668" s="72"/>
      <c r="PQ1668" s="72"/>
      <c r="PR1668" s="72"/>
      <c r="PS1668" s="72"/>
      <c r="PT1668" s="72"/>
      <c r="PU1668" s="72"/>
      <c r="PV1668" s="72"/>
      <c r="PW1668" s="72"/>
      <c r="PX1668" s="72"/>
      <c r="PY1668" s="72"/>
      <c r="PZ1668" s="72"/>
      <c r="QA1668" s="72"/>
      <c r="QB1668" s="72"/>
      <c r="QC1668" s="72"/>
      <c r="QD1668" s="72"/>
      <c r="QE1668" s="72"/>
      <c r="QF1668" s="72"/>
      <c r="QG1668" s="72"/>
      <c r="QH1668" s="72"/>
      <c r="QI1668" s="72"/>
      <c r="QJ1668" s="72"/>
      <c r="QK1668" s="72"/>
      <c r="QL1668" s="72"/>
      <c r="QM1668" s="72"/>
      <c r="QN1668" s="72"/>
      <c r="QO1668" s="72"/>
      <c r="QP1668" s="72"/>
      <c r="QQ1668" s="72"/>
      <c r="QR1668" s="72"/>
      <c r="QS1668" s="72"/>
      <c r="QT1668" s="72"/>
      <c r="QU1668" s="72"/>
      <c r="QV1668" s="72"/>
      <c r="QW1668" s="72"/>
      <c r="QX1668" s="72"/>
      <c r="QY1668" s="72"/>
      <c r="QZ1668" s="72"/>
      <c r="RA1668" s="72"/>
      <c r="RB1668" s="72"/>
      <c r="RC1668" s="72"/>
      <c r="RD1668" s="72"/>
      <c r="RE1668" s="72"/>
      <c r="RF1668" s="72"/>
      <c r="RG1668" s="72"/>
      <c r="RH1668" s="72"/>
      <c r="RI1668" s="72"/>
      <c r="RJ1668" s="72"/>
      <c r="RK1668" s="72"/>
      <c r="RL1668" s="72"/>
      <c r="RM1668" s="72"/>
      <c r="RN1668" s="72"/>
      <c r="RO1668" s="72"/>
      <c r="RP1668" s="72"/>
      <c r="RQ1668" s="72"/>
      <c r="RR1668" s="72"/>
      <c r="RS1668" s="72"/>
      <c r="RT1668" s="72"/>
      <c r="RU1668" s="72"/>
      <c r="RV1668" s="72"/>
      <c r="RW1668" s="72"/>
      <c r="RX1668" s="72"/>
      <c r="RY1668" s="72"/>
      <c r="RZ1668" s="72"/>
      <c r="SA1668" s="72"/>
      <c r="SB1668" s="72"/>
      <c r="SC1668" s="72"/>
      <c r="SD1668" s="72"/>
      <c r="SE1668" s="72"/>
      <c r="SF1668" s="72"/>
      <c r="SG1668" s="72"/>
      <c r="SH1668" s="72"/>
      <c r="SI1668" s="72"/>
      <c r="SJ1668" s="72"/>
      <c r="SK1668" s="72"/>
      <c r="SL1668" s="72"/>
      <c r="SM1668" s="72"/>
      <c r="SN1668" s="72"/>
      <c r="SO1668" s="72"/>
      <c r="SP1668" s="72"/>
      <c r="SQ1668" s="72"/>
      <c r="SR1668" s="72"/>
      <c r="SS1668" s="72"/>
      <c r="ST1668" s="72"/>
      <c r="SU1668" s="72"/>
      <c r="SV1668" s="72"/>
      <c r="SW1668" s="72"/>
      <c r="SX1668" s="72"/>
      <c r="SY1668" s="72"/>
      <c r="SZ1668" s="72"/>
      <c r="TA1668" s="72"/>
      <c r="TB1668" s="72"/>
      <c r="TC1668" s="72"/>
    </row>
    <row r="1669" spans="1:523" ht="16.5" customHeight="1" x14ac:dyDescent="0.2">
      <c r="A1669" s="20">
        <v>1175</v>
      </c>
      <c r="B1669" s="20" t="s">
        <v>72</v>
      </c>
      <c r="C1669" s="20" t="s">
        <v>1150</v>
      </c>
      <c r="D1669" s="20" t="s">
        <v>30</v>
      </c>
      <c r="E1669" s="20" t="s">
        <v>1345</v>
      </c>
      <c r="F1669" s="22" t="s">
        <v>1145</v>
      </c>
      <c r="G1669" s="20" t="s">
        <v>37</v>
      </c>
      <c r="H1669" s="20" t="s">
        <v>35</v>
      </c>
      <c r="I1669" s="20" t="s">
        <v>81</v>
      </c>
      <c r="J1669" s="22" t="s">
        <v>1147</v>
      </c>
      <c r="K1669" s="84" t="s">
        <v>95</v>
      </c>
      <c r="L1669" s="20" t="s">
        <v>95</v>
      </c>
      <c r="M1669" s="20" t="s">
        <v>95</v>
      </c>
      <c r="N1669" s="20" t="s">
        <v>95</v>
      </c>
      <c r="O1669" s="20" t="s">
        <v>95</v>
      </c>
      <c r="P1669" s="23">
        <v>100</v>
      </c>
      <c r="Q1669" s="24">
        <v>1</v>
      </c>
      <c r="R1669" s="25">
        <v>45658</v>
      </c>
      <c r="S1669" s="20" t="s">
        <v>83</v>
      </c>
      <c r="T1669" s="23">
        <v>1200000</v>
      </c>
      <c r="U1669" s="27" t="s">
        <v>100</v>
      </c>
      <c r="V1669" s="27" t="s">
        <v>100</v>
      </c>
      <c r="W1669" s="87"/>
      <c r="X1669" s="87"/>
      <c r="Y1669" s="87"/>
      <c r="Z1669" s="87"/>
      <c r="AA1669" s="87"/>
      <c r="AB1669" s="87"/>
      <c r="AC1669" s="87"/>
      <c r="AD1669" s="87"/>
      <c r="AE1669" s="87"/>
      <c r="AF1669" s="87"/>
      <c r="AG1669" s="87"/>
      <c r="AH1669" s="87"/>
      <c r="AI1669" s="87"/>
      <c r="AJ1669" s="87"/>
      <c r="AK1669" s="87"/>
      <c r="AL1669" s="87"/>
      <c r="AM1669" s="87"/>
      <c r="AN1669" s="87"/>
      <c r="AO1669" s="87"/>
      <c r="AP1669" s="72"/>
      <c r="AQ1669" s="72"/>
      <c r="AR1669" s="72"/>
      <c r="AS1669" s="72"/>
      <c r="AT1669" s="72"/>
      <c r="AU1669" s="72"/>
      <c r="AV1669" s="72"/>
      <c r="AW1669" s="72"/>
      <c r="AX1669" s="72"/>
      <c r="AY1669" s="72"/>
      <c r="AZ1669" s="72"/>
      <c r="BA1669" s="72"/>
      <c r="BB1669" s="72"/>
      <c r="BC1669" s="72"/>
      <c r="BD1669" s="72"/>
      <c r="BE1669" s="72"/>
      <c r="BF1669" s="72"/>
      <c r="BG1669" s="72"/>
      <c r="BH1669" s="72"/>
      <c r="BI1669" s="72"/>
      <c r="BJ1669" s="72"/>
      <c r="BK1669" s="72"/>
      <c r="BL1669" s="72"/>
      <c r="BM1669" s="72"/>
      <c r="BN1669" s="72"/>
      <c r="BO1669" s="72"/>
      <c r="BP1669" s="72"/>
      <c r="BQ1669" s="72"/>
      <c r="BR1669" s="72"/>
      <c r="BS1669" s="72"/>
      <c r="BT1669" s="72"/>
      <c r="BU1669" s="72"/>
      <c r="BV1669" s="72"/>
      <c r="BW1669" s="72"/>
      <c r="BX1669" s="72"/>
      <c r="BY1669" s="72"/>
      <c r="BZ1669" s="72"/>
      <c r="CA1669" s="72"/>
      <c r="CB1669" s="72"/>
      <c r="CC1669" s="72"/>
      <c r="CD1669" s="72"/>
      <c r="CE1669" s="72"/>
      <c r="CF1669" s="72"/>
      <c r="CG1669" s="72"/>
      <c r="CH1669" s="72"/>
      <c r="CI1669" s="72"/>
      <c r="CJ1669" s="72"/>
      <c r="CK1669" s="72"/>
      <c r="CL1669" s="72"/>
      <c r="CM1669" s="72"/>
      <c r="CN1669" s="72"/>
      <c r="CO1669" s="72"/>
      <c r="CP1669" s="72"/>
      <c r="CQ1669" s="72"/>
      <c r="CR1669" s="72"/>
      <c r="CS1669" s="72"/>
      <c r="CT1669" s="72"/>
      <c r="CU1669" s="72"/>
      <c r="CV1669" s="72"/>
      <c r="CW1669" s="72"/>
      <c r="CX1669" s="72"/>
      <c r="CY1669" s="72"/>
      <c r="CZ1669" s="72"/>
      <c r="DA1669" s="72"/>
      <c r="DB1669" s="72"/>
      <c r="DC1669" s="72"/>
      <c r="DD1669" s="72"/>
      <c r="DE1669" s="72"/>
      <c r="DF1669" s="72"/>
      <c r="DG1669" s="72"/>
      <c r="DH1669" s="72"/>
      <c r="DI1669" s="72"/>
      <c r="DJ1669" s="72"/>
      <c r="DK1669" s="72"/>
      <c r="DL1669" s="72"/>
      <c r="DM1669" s="72"/>
      <c r="DN1669" s="72"/>
      <c r="DO1669" s="72"/>
      <c r="DP1669" s="72"/>
      <c r="DQ1669" s="72"/>
      <c r="DR1669" s="72"/>
      <c r="DS1669" s="72"/>
      <c r="DT1669" s="72"/>
      <c r="DU1669" s="72"/>
      <c r="DV1669" s="72"/>
      <c r="DW1669" s="72"/>
      <c r="DX1669" s="72"/>
      <c r="DY1669" s="72"/>
      <c r="DZ1669" s="72"/>
      <c r="EA1669" s="72"/>
      <c r="EB1669" s="72"/>
      <c r="EC1669" s="72"/>
      <c r="ED1669" s="72"/>
      <c r="EE1669" s="72"/>
      <c r="EF1669" s="72"/>
      <c r="EG1669" s="72"/>
      <c r="EH1669" s="72"/>
      <c r="EI1669" s="72"/>
      <c r="EJ1669" s="72"/>
      <c r="EK1669" s="72"/>
      <c r="EL1669" s="72"/>
      <c r="EM1669" s="72"/>
      <c r="EN1669" s="72"/>
      <c r="EO1669" s="72"/>
      <c r="EP1669" s="72"/>
      <c r="EQ1669" s="72"/>
      <c r="ER1669" s="72"/>
      <c r="ES1669" s="72"/>
      <c r="ET1669" s="72"/>
      <c r="EU1669" s="72"/>
      <c r="EV1669" s="72"/>
      <c r="EW1669" s="72"/>
      <c r="EX1669" s="72"/>
      <c r="EY1669" s="72"/>
      <c r="EZ1669" s="72"/>
      <c r="FA1669" s="72"/>
      <c r="FB1669" s="72"/>
      <c r="FC1669" s="72"/>
      <c r="FD1669" s="72"/>
      <c r="FE1669" s="72"/>
      <c r="FF1669" s="72"/>
      <c r="FG1669" s="72"/>
      <c r="FH1669" s="72"/>
      <c r="FI1669" s="72"/>
      <c r="FJ1669" s="72"/>
      <c r="FK1669" s="72"/>
      <c r="FL1669" s="72"/>
      <c r="FM1669" s="72"/>
      <c r="FN1669" s="72"/>
      <c r="FO1669" s="72"/>
      <c r="FP1669" s="72"/>
      <c r="FQ1669" s="72"/>
      <c r="FR1669" s="72"/>
      <c r="FS1669" s="72"/>
      <c r="FT1669" s="72"/>
      <c r="FU1669" s="72"/>
      <c r="FV1669" s="72"/>
      <c r="FW1669" s="72"/>
      <c r="FX1669" s="72"/>
      <c r="FY1669" s="72"/>
      <c r="FZ1669" s="72"/>
      <c r="GA1669" s="72"/>
      <c r="GB1669" s="72"/>
      <c r="GC1669" s="72"/>
      <c r="GD1669" s="72"/>
      <c r="GE1669" s="72"/>
      <c r="GF1669" s="72"/>
      <c r="GG1669" s="72"/>
      <c r="GH1669" s="72"/>
      <c r="GI1669" s="72"/>
      <c r="GJ1669" s="72"/>
      <c r="GK1669" s="72"/>
      <c r="GL1669" s="72"/>
      <c r="GM1669" s="72"/>
      <c r="GN1669" s="72"/>
      <c r="GO1669" s="72"/>
      <c r="GP1669" s="72"/>
      <c r="GQ1669" s="72"/>
      <c r="GR1669" s="72"/>
      <c r="GS1669" s="72"/>
      <c r="GT1669" s="72"/>
      <c r="GU1669" s="72"/>
      <c r="GV1669" s="72"/>
      <c r="GW1669" s="72"/>
      <c r="GX1669" s="72"/>
      <c r="GY1669" s="72"/>
      <c r="GZ1669" s="72"/>
      <c r="HA1669" s="72"/>
      <c r="HB1669" s="72"/>
      <c r="HC1669" s="72"/>
      <c r="HD1669" s="72"/>
      <c r="HE1669" s="72"/>
      <c r="HF1669" s="72"/>
      <c r="HG1669" s="72"/>
      <c r="HH1669" s="72"/>
      <c r="HI1669" s="72"/>
      <c r="HJ1669" s="72"/>
      <c r="HK1669" s="72"/>
      <c r="HL1669" s="72"/>
      <c r="HM1669" s="72"/>
      <c r="HN1669" s="72"/>
      <c r="HO1669" s="72"/>
      <c r="HP1669" s="72"/>
      <c r="HQ1669" s="72"/>
      <c r="HR1669" s="72"/>
      <c r="HS1669" s="72"/>
      <c r="HT1669" s="72"/>
      <c r="HU1669" s="72"/>
      <c r="HV1669" s="72"/>
      <c r="HW1669" s="72"/>
      <c r="HX1669" s="72"/>
      <c r="HY1669" s="72"/>
      <c r="HZ1669" s="72"/>
      <c r="IA1669" s="72"/>
      <c r="IB1669" s="72"/>
      <c r="IC1669" s="72"/>
      <c r="ID1669" s="72"/>
      <c r="IE1669" s="72"/>
      <c r="IF1669" s="72"/>
      <c r="IG1669" s="72"/>
      <c r="IH1669" s="72"/>
      <c r="II1669" s="72"/>
      <c r="IJ1669" s="72"/>
      <c r="IK1669" s="72"/>
      <c r="IL1669" s="72"/>
      <c r="IM1669" s="72"/>
      <c r="IN1669" s="72"/>
      <c r="IO1669" s="72"/>
      <c r="IP1669" s="72"/>
      <c r="IQ1669" s="72"/>
      <c r="IR1669" s="72"/>
      <c r="IS1669" s="72"/>
      <c r="IT1669" s="72"/>
      <c r="IU1669" s="72"/>
      <c r="IV1669" s="72"/>
      <c r="IW1669" s="72"/>
      <c r="IX1669" s="72"/>
      <c r="IY1669" s="72"/>
      <c r="IZ1669" s="72"/>
      <c r="JA1669" s="72"/>
      <c r="JB1669" s="72"/>
      <c r="JC1669" s="72"/>
      <c r="JD1669" s="72"/>
      <c r="JE1669" s="72"/>
      <c r="JF1669" s="72"/>
      <c r="JG1669" s="72"/>
      <c r="JH1669" s="72"/>
      <c r="JI1669" s="72"/>
      <c r="JJ1669" s="72"/>
      <c r="JK1669" s="72"/>
      <c r="JL1669" s="72"/>
      <c r="JM1669" s="72"/>
      <c r="JN1669" s="72"/>
      <c r="JO1669" s="72"/>
      <c r="JP1669" s="72"/>
      <c r="JQ1669" s="72"/>
      <c r="JR1669" s="72"/>
      <c r="JS1669" s="72"/>
      <c r="JT1669" s="72"/>
      <c r="JU1669" s="72"/>
      <c r="JV1669" s="72"/>
      <c r="JW1669" s="72"/>
      <c r="JX1669" s="72"/>
      <c r="JY1669" s="72"/>
      <c r="JZ1669" s="72"/>
      <c r="KA1669" s="72"/>
      <c r="KB1669" s="72"/>
      <c r="KC1669" s="72"/>
      <c r="KD1669" s="72"/>
      <c r="KE1669" s="72"/>
      <c r="KF1669" s="72"/>
      <c r="KG1669" s="72"/>
      <c r="KH1669" s="72"/>
      <c r="KI1669" s="72"/>
      <c r="KJ1669" s="72"/>
      <c r="KK1669" s="72"/>
      <c r="KL1669" s="72"/>
      <c r="KM1669" s="72"/>
      <c r="KN1669" s="72"/>
      <c r="KO1669" s="72"/>
      <c r="KP1669" s="72"/>
      <c r="KQ1669" s="72"/>
      <c r="KR1669" s="72"/>
      <c r="KS1669" s="72"/>
      <c r="KT1669" s="72"/>
      <c r="KU1669" s="72"/>
      <c r="KV1669" s="72"/>
      <c r="KW1669" s="72"/>
      <c r="KX1669" s="72"/>
      <c r="KY1669" s="72"/>
      <c r="KZ1669" s="72"/>
      <c r="LA1669" s="72"/>
      <c r="LB1669" s="72"/>
      <c r="LC1669" s="72"/>
      <c r="LD1669" s="72"/>
      <c r="LE1669" s="72"/>
      <c r="LF1669" s="72"/>
      <c r="LG1669" s="72"/>
      <c r="LH1669" s="72"/>
      <c r="LI1669" s="72"/>
      <c r="LJ1669" s="72"/>
      <c r="LK1669" s="72"/>
      <c r="LL1669" s="72"/>
      <c r="LM1669" s="72"/>
      <c r="LN1669" s="72"/>
      <c r="LO1669" s="72"/>
      <c r="LP1669" s="72"/>
      <c r="LQ1669" s="72"/>
      <c r="LR1669" s="72"/>
      <c r="LS1669" s="72"/>
      <c r="LT1669" s="72"/>
      <c r="LU1669" s="72"/>
      <c r="LV1669" s="72"/>
      <c r="LW1669" s="72"/>
      <c r="LX1669" s="72"/>
      <c r="LY1669" s="72"/>
      <c r="LZ1669" s="72"/>
      <c r="MA1669" s="72"/>
      <c r="MB1669" s="72"/>
      <c r="MC1669" s="72"/>
      <c r="MD1669" s="72"/>
      <c r="ME1669" s="72"/>
      <c r="MF1669" s="72"/>
      <c r="MG1669" s="72"/>
      <c r="MH1669" s="72"/>
      <c r="MI1669" s="72"/>
      <c r="MJ1669" s="72"/>
      <c r="MK1669" s="72"/>
      <c r="ML1669" s="72"/>
      <c r="MM1669" s="72"/>
      <c r="MN1669" s="72"/>
      <c r="MO1669" s="72"/>
      <c r="MP1669" s="72"/>
      <c r="MQ1669" s="72"/>
      <c r="MR1669" s="72"/>
      <c r="MS1669" s="72"/>
      <c r="MT1669" s="72"/>
      <c r="MU1669" s="72"/>
      <c r="MV1669" s="72"/>
      <c r="MW1669" s="72"/>
      <c r="MX1669" s="72"/>
      <c r="MY1669" s="72"/>
      <c r="MZ1669" s="72"/>
      <c r="NA1669" s="72"/>
      <c r="NB1669" s="72"/>
      <c r="NC1669" s="72"/>
      <c r="ND1669" s="72"/>
      <c r="NE1669" s="72"/>
      <c r="NF1669" s="72"/>
      <c r="NG1669" s="72"/>
      <c r="NH1669" s="72"/>
      <c r="NI1669" s="72"/>
      <c r="NJ1669" s="72"/>
      <c r="NK1669" s="72"/>
      <c r="NL1669" s="72"/>
      <c r="NM1669" s="72"/>
      <c r="NN1669" s="72"/>
      <c r="NO1669" s="72"/>
      <c r="NP1669" s="72"/>
      <c r="NQ1669" s="72"/>
      <c r="NR1669" s="72"/>
      <c r="NS1669" s="72"/>
      <c r="NT1669" s="72"/>
      <c r="NU1669" s="72"/>
      <c r="NV1669" s="72"/>
      <c r="NW1669" s="72"/>
      <c r="NX1669" s="72"/>
      <c r="NY1669" s="72"/>
      <c r="NZ1669" s="72"/>
      <c r="OA1669" s="72"/>
      <c r="OB1669" s="72"/>
      <c r="OC1669" s="72"/>
      <c r="OD1669" s="72"/>
      <c r="OE1669" s="72"/>
      <c r="OF1669" s="72"/>
      <c r="OG1669" s="72"/>
      <c r="OH1669" s="72"/>
      <c r="OI1669" s="72"/>
      <c r="OJ1669" s="72"/>
      <c r="OK1669" s="72"/>
      <c r="OL1669" s="72"/>
      <c r="OM1669" s="72"/>
      <c r="ON1669" s="72"/>
      <c r="OO1669" s="72"/>
      <c r="OP1669" s="72"/>
      <c r="OQ1669" s="72"/>
      <c r="OR1669" s="72"/>
      <c r="OS1669" s="72"/>
      <c r="OT1669" s="72"/>
      <c r="OU1669" s="72"/>
      <c r="OV1669" s="72"/>
      <c r="OW1669" s="72"/>
      <c r="OX1669" s="72"/>
      <c r="OY1669" s="72"/>
      <c r="OZ1669" s="72"/>
      <c r="PA1669" s="72"/>
      <c r="PB1669" s="72"/>
      <c r="PC1669" s="72"/>
      <c r="PD1669" s="72"/>
      <c r="PE1669" s="72"/>
      <c r="PF1669" s="72"/>
      <c r="PG1669" s="72"/>
      <c r="PH1669" s="72"/>
      <c r="PI1669" s="72"/>
      <c r="PJ1669" s="72"/>
      <c r="PK1669" s="72"/>
      <c r="PL1669" s="72"/>
      <c r="PM1669" s="72"/>
      <c r="PN1669" s="72"/>
      <c r="PO1669" s="72"/>
      <c r="PP1669" s="72"/>
      <c r="PQ1669" s="72"/>
      <c r="PR1669" s="72"/>
      <c r="PS1669" s="72"/>
      <c r="PT1669" s="72"/>
      <c r="PU1669" s="72"/>
      <c r="PV1669" s="72"/>
      <c r="PW1669" s="72"/>
      <c r="PX1669" s="72"/>
      <c r="PY1669" s="72"/>
      <c r="PZ1669" s="72"/>
      <c r="QA1669" s="72"/>
      <c r="QB1669" s="72"/>
      <c r="QC1669" s="72"/>
      <c r="QD1669" s="72"/>
      <c r="QE1669" s="72"/>
      <c r="QF1669" s="72"/>
      <c r="QG1669" s="72"/>
      <c r="QH1669" s="72"/>
      <c r="QI1669" s="72"/>
      <c r="QJ1669" s="72"/>
      <c r="QK1669" s="72"/>
      <c r="QL1669" s="72"/>
      <c r="QM1669" s="72"/>
      <c r="QN1669" s="72"/>
      <c r="QO1669" s="72"/>
      <c r="QP1669" s="72"/>
      <c r="QQ1669" s="72"/>
      <c r="QR1669" s="72"/>
      <c r="QS1669" s="72"/>
      <c r="QT1669" s="72"/>
      <c r="QU1669" s="72"/>
      <c r="QV1669" s="72"/>
      <c r="QW1669" s="72"/>
      <c r="QX1669" s="72"/>
      <c r="QY1669" s="72"/>
      <c r="QZ1669" s="72"/>
      <c r="RA1669" s="72"/>
      <c r="RB1669" s="72"/>
      <c r="RC1669" s="72"/>
      <c r="RD1669" s="72"/>
      <c r="RE1669" s="72"/>
      <c r="RF1669" s="72"/>
      <c r="RG1669" s="72"/>
      <c r="RH1669" s="72"/>
      <c r="RI1669" s="72"/>
      <c r="RJ1669" s="72"/>
      <c r="RK1669" s="72"/>
      <c r="RL1669" s="72"/>
      <c r="RM1669" s="72"/>
      <c r="RN1669" s="72"/>
      <c r="RO1669" s="72"/>
      <c r="RP1669" s="72"/>
      <c r="RQ1669" s="72"/>
      <c r="RR1669" s="72"/>
      <c r="RS1669" s="72"/>
      <c r="RT1669" s="72"/>
      <c r="RU1669" s="72"/>
      <c r="RV1669" s="72"/>
      <c r="RW1669" s="72"/>
      <c r="RX1669" s="72"/>
      <c r="RY1669" s="72"/>
      <c r="RZ1669" s="72"/>
      <c r="SA1669" s="72"/>
      <c r="SB1669" s="72"/>
      <c r="SC1669" s="72"/>
      <c r="SD1669" s="72"/>
      <c r="SE1669" s="72"/>
      <c r="SF1669" s="72"/>
      <c r="SG1669" s="72"/>
      <c r="SH1669" s="72"/>
      <c r="SI1669" s="72"/>
      <c r="SJ1669" s="72"/>
      <c r="SK1669" s="72"/>
      <c r="SL1669" s="72"/>
      <c r="SM1669" s="72"/>
      <c r="SN1669" s="72"/>
      <c r="SO1669" s="72"/>
      <c r="SP1669" s="72"/>
      <c r="SQ1669" s="72"/>
      <c r="SR1669" s="72"/>
      <c r="SS1669" s="72"/>
      <c r="ST1669" s="72"/>
      <c r="SU1669" s="72"/>
      <c r="SV1669" s="72"/>
      <c r="SW1669" s="72"/>
      <c r="SX1669" s="72"/>
      <c r="SY1669" s="72"/>
      <c r="SZ1669" s="72"/>
      <c r="TA1669" s="72"/>
      <c r="TB1669" s="72"/>
      <c r="TC1669" s="72"/>
    </row>
    <row r="1670" spans="1:523" ht="16.5" customHeight="1" x14ac:dyDescent="0.2">
      <c r="A1670" s="20">
        <v>1186</v>
      </c>
      <c r="B1670" s="20" t="s">
        <v>72</v>
      </c>
      <c r="C1670" s="20" t="s">
        <v>222</v>
      </c>
      <c r="D1670" s="20" t="s">
        <v>38</v>
      </c>
      <c r="E1670" s="20" t="s">
        <v>225</v>
      </c>
      <c r="F1670" s="22" t="s">
        <v>229</v>
      </c>
      <c r="G1670" s="20" t="s">
        <v>37</v>
      </c>
      <c r="H1670" s="20" t="s">
        <v>225</v>
      </c>
      <c r="I1670" s="20" t="s">
        <v>81</v>
      </c>
      <c r="J1670" s="22" t="s">
        <v>1152</v>
      </c>
      <c r="K1670" s="20" t="s">
        <v>95</v>
      </c>
      <c r="L1670" s="84" t="s">
        <v>95</v>
      </c>
      <c r="M1670" s="20" t="s">
        <v>95</v>
      </c>
      <c r="N1670" s="8" t="s">
        <v>95</v>
      </c>
      <c r="O1670" s="20" t="s">
        <v>95</v>
      </c>
      <c r="P1670" s="23">
        <v>10205727</v>
      </c>
      <c r="Q1670" s="24">
        <v>1</v>
      </c>
      <c r="R1670" s="25">
        <v>45658</v>
      </c>
      <c r="S1670" s="20" t="s">
        <v>83</v>
      </c>
      <c r="T1670" s="23">
        <v>122468724</v>
      </c>
      <c r="U1670" s="27" t="s">
        <v>100</v>
      </c>
      <c r="V1670" s="27" t="s">
        <v>100</v>
      </c>
      <c r="W1670" s="72"/>
      <c r="X1670" s="72"/>
      <c r="Y1670" s="72"/>
      <c r="Z1670" s="72"/>
      <c r="AA1670" s="72"/>
      <c r="AB1670" s="72"/>
      <c r="AC1670" s="72"/>
      <c r="AD1670" s="72"/>
      <c r="AE1670" s="72"/>
      <c r="AF1670" s="72"/>
      <c r="AG1670" s="72"/>
      <c r="AH1670" s="72"/>
      <c r="AI1670" s="72"/>
      <c r="AJ1670" s="72"/>
      <c r="AK1670" s="72"/>
      <c r="AL1670" s="72"/>
      <c r="AM1670" s="72"/>
      <c r="AN1670" s="72"/>
      <c r="AO1670" s="72"/>
      <c r="AP1670" s="72"/>
      <c r="AQ1670" s="72"/>
      <c r="AR1670" s="72"/>
      <c r="AS1670" s="72"/>
      <c r="AT1670" s="72"/>
      <c r="AU1670" s="72"/>
      <c r="AV1670" s="72"/>
      <c r="AW1670" s="72"/>
      <c r="AX1670" s="72"/>
      <c r="AY1670" s="72"/>
      <c r="AZ1670" s="72"/>
      <c r="BA1670" s="72"/>
      <c r="BB1670" s="72"/>
      <c r="BC1670" s="72"/>
      <c r="BD1670" s="72"/>
      <c r="BE1670" s="72"/>
      <c r="BF1670" s="72"/>
      <c r="BG1670" s="72"/>
      <c r="BH1670" s="72"/>
      <c r="BI1670" s="72"/>
      <c r="BJ1670" s="72"/>
      <c r="BK1670" s="72"/>
      <c r="BL1670" s="72"/>
      <c r="BM1670" s="72"/>
      <c r="BN1670" s="72"/>
      <c r="BO1670" s="72"/>
      <c r="BP1670" s="72"/>
      <c r="BQ1670" s="72"/>
      <c r="BR1670" s="72"/>
      <c r="BS1670" s="72"/>
      <c r="BT1670" s="72"/>
      <c r="BU1670" s="72"/>
      <c r="BV1670" s="72"/>
      <c r="BW1670" s="72"/>
      <c r="BX1670" s="72"/>
      <c r="BY1670" s="72"/>
      <c r="BZ1670" s="72"/>
      <c r="CA1670" s="72"/>
      <c r="CB1670" s="72"/>
      <c r="CC1670" s="72"/>
      <c r="CD1670" s="72"/>
      <c r="CE1670" s="72"/>
      <c r="CF1670" s="72"/>
      <c r="CG1670" s="72"/>
      <c r="CH1670" s="72"/>
      <c r="CI1670" s="72"/>
      <c r="CJ1670" s="72"/>
      <c r="CK1670" s="72"/>
      <c r="CL1670" s="72"/>
      <c r="CM1670" s="72"/>
      <c r="CN1670" s="72"/>
      <c r="CO1670" s="72"/>
      <c r="CP1670" s="72"/>
      <c r="CQ1670" s="72"/>
      <c r="CR1670" s="72"/>
      <c r="CS1670" s="72"/>
      <c r="CT1670" s="72"/>
      <c r="CU1670" s="72"/>
      <c r="CV1670" s="72"/>
      <c r="CW1670" s="72"/>
      <c r="CX1670" s="72"/>
      <c r="CY1670" s="72"/>
      <c r="CZ1670" s="72"/>
      <c r="DA1670" s="72"/>
      <c r="DB1670" s="72"/>
      <c r="DC1670" s="72"/>
      <c r="DD1670" s="72"/>
      <c r="DE1670" s="72"/>
      <c r="DF1670" s="72"/>
      <c r="DG1670" s="72"/>
      <c r="DH1670" s="72"/>
      <c r="DI1670" s="72"/>
      <c r="DJ1670" s="72"/>
      <c r="DK1670" s="72"/>
      <c r="DL1670" s="72"/>
      <c r="DM1670" s="72"/>
      <c r="DN1670" s="72"/>
      <c r="DO1670" s="72"/>
      <c r="DP1670" s="72"/>
      <c r="DQ1670" s="72"/>
      <c r="DR1670" s="72"/>
      <c r="DS1670" s="72"/>
      <c r="DT1670" s="72"/>
      <c r="DU1670" s="72"/>
      <c r="DV1670" s="72"/>
      <c r="DW1670" s="72"/>
      <c r="DX1670" s="72"/>
      <c r="DY1670" s="72"/>
      <c r="DZ1670" s="72"/>
      <c r="EA1670" s="72"/>
      <c r="EB1670" s="72"/>
      <c r="EC1670" s="72"/>
      <c r="ED1670" s="72"/>
      <c r="EE1670" s="72"/>
      <c r="EF1670" s="72"/>
      <c r="EG1670" s="72"/>
      <c r="EH1670" s="72"/>
      <c r="EI1670" s="72"/>
      <c r="EJ1670" s="72"/>
      <c r="EK1670" s="72"/>
      <c r="EL1670" s="72"/>
      <c r="EM1670" s="72"/>
      <c r="EN1670" s="72"/>
      <c r="EO1670" s="72"/>
      <c r="EP1670" s="72"/>
      <c r="EQ1670" s="72"/>
      <c r="ER1670" s="72"/>
      <c r="ES1670" s="72"/>
      <c r="ET1670" s="72"/>
      <c r="EU1670" s="72"/>
      <c r="EV1670" s="72"/>
      <c r="EW1670" s="72"/>
      <c r="EX1670" s="72"/>
      <c r="EY1670" s="72"/>
      <c r="EZ1670" s="72"/>
      <c r="FA1670" s="72"/>
      <c r="FB1670" s="72"/>
      <c r="FC1670" s="72"/>
      <c r="FD1670" s="72"/>
      <c r="FE1670" s="72"/>
      <c r="FF1670" s="72"/>
      <c r="FG1670" s="72"/>
      <c r="FH1670" s="72"/>
      <c r="FI1670" s="72"/>
      <c r="FJ1670" s="72"/>
      <c r="FK1670" s="72"/>
      <c r="FL1670" s="72"/>
      <c r="FM1670" s="72"/>
      <c r="FN1670" s="72"/>
      <c r="FO1670" s="72"/>
      <c r="FP1670" s="72"/>
      <c r="FQ1670" s="72"/>
      <c r="FR1670" s="72"/>
      <c r="FS1670" s="72"/>
      <c r="FT1670" s="72"/>
      <c r="FU1670" s="72"/>
      <c r="FV1670" s="72"/>
      <c r="FW1670" s="72"/>
      <c r="FX1670" s="72"/>
      <c r="FY1670" s="72"/>
      <c r="FZ1670" s="72"/>
      <c r="GA1670" s="72"/>
      <c r="GB1670" s="72"/>
      <c r="GC1670" s="72"/>
      <c r="GD1670" s="72"/>
      <c r="GE1670" s="72"/>
      <c r="GF1670" s="72"/>
      <c r="GG1670" s="72"/>
      <c r="GH1670" s="72"/>
      <c r="GI1670" s="72"/>
      <c r="GJ1670" s="72"/>
      <c r="GK1670" s="72"/>
      <c r="GL1670" s="72"/>
      <c r="GM1670" s="72"/>
      <c r="GN1670" s="72"/>
      <c r="GO1670" s="72"/>
      <c r="GP1670" s="72"/>
      <c r="GQ1670" s="72"/>
      <c r="GR1670" s="72"/>
      <c r="GS1670" s="72"/>
      <c r="GT1670" s="72"/>
      <c r="GU1670" s="72"/>
      <c r="GV1670" s="72"/>
      <c r="GW1670" s="72"/>
      <c r="GX1670" s="72"/>
      <c r="GY1670" s="72"/>
      <c r="GZ1670" s="72"/>
      <c r="HA1670" s="72"/>
      <c r="HB1670" s="72"/>
      <c r="HC1670" s="72"/>
      <c r="HD1670" s="72"/>
      <c r="HE1670" s="72"/>
      <c r="HF1670" s="72"/>
      <c r="HG1670" s="72"/>
      <c r="HH1670" s="72"/>
      <c r="HI1670" s="72"/>
      <c r="HJ1670" s="72"/>
      <c r="HK1670" s="72"/>
      <c r="HL1670" s="72"/>
      <c r="HM1670" s="72"/>
      <c r="HN1670" s="72"/>
      <c r="HO1670" s="72"/>
      <c r="HP1670" s="72"/>
      <c r="HQ1670" s="72"/>
      <c r="HR1670" s="72"/>
      <c r="HS1670" s="72"/>
      <c r="HT1670" s="72"/>
      <c r="HU1670" s="72"/>
      <c r="HV1670" s="72"/>
      <c r="HW1670" s="72"/>
      <c r="HX1670" s="72"/>
      <c r="HY1670" s="72"/>
      <c r="HZ1670" s="72"/>
      <c r="IA1670" s="72"/>
      <c r="IB1670" s="72"/>
      <c r="IC1670" s="72"/>
      <c r="ID1670" s="72"/>
      <c r="IE1670" s="72"/>
      <c r="IF1670" s="72"/>
      <c r="IG1670" s="72"/>
      <c r="IH1670" s="72"/>
      <c r="II1670" s="72"/>
      <c r="IJ1670" s="72"/>
      <c r="IK1670" s="72"/>
      <c r="IL1670" s="72"/>
      <c r="IM1670" s="72"/>
      <c r="IN1670" s="72"/>
      <c r="IO1670" s="72"/>
      <c r="IP1670" s="72"/>
      <c r="IQ1670" s="72"/>
      <c r="IR1670" s="72"/>
      <c r="IS1670" s="72"/>
      <c r="IT1670" s="72"/>
      <c r="IU1670" s="72"/>
      <c r="IV1670" s="72"/>
      <c r="IW1670" s="72"/>
      <c r="IX1670" s="72"/>
      <c r="IY1670" s="72"/>
      <c r="IZ1670" s="72"/>
      <c r="JA1670" s="72"/>
      <c r="JB1670" s="72"/>
      <c r="JC1670" s="72"/>
      <c r="JD1670" s="72"/>
      <c r="JE1670" s="72"/>
      <c r="JF1670" s="72"/>
      <c r="JG1670" s="72"/>
      <c r="JH1670" s="72"/>
      <c r="JI1670" s="72"/>
      <c r="JJ1670" s="72"/>
      <c r="JK1670" s="72"/>
      <c r="JL1670" s="72"/>
      <c r="JM1670" s="72"/>
      <c r="JN1670" s="72"/>
      <c r="JO1670" s="72"/>
      <c r="JP1670" s="72"/>
      <c r="JQ1670" s="72"/>
      <c r="JR1670" s="72"/>
      <c r="JS1670" s="72"/>
      <c r="JT1670" s="72"/>
      <c r="JU1670" s="72"/>
      <c r="JV1670" s="72"/>
      <c r="JW1670" s="72"/>
      <c r="JX1670" s="72"/>
      <c r="JY1670" s="72"/>
      <c r="JZ1670" s="72"/>
      <c r="KA1670" s="72"/>
      <c r="KB1670" s="72"/>
      <c r="KC1670" s="72"/>
      <c r="KD1670" s="72"/>
      <c r="KE1670" s="72"/>
      <c r="KF1670" s="72"/>
      <c r="KG1670" s="72"/>
      <c r="KH1670" s="72"/>
      <c r="KI1670" s="72"/>
      <c r="KJ1670" s="72"/>
      <c r="KK1670" s="72"/>
      <c r="KL1670" s="72"/>
      <c r="KM1670" s="72"/>
      <c r="KN1670" s="72"/>
      <c r="KO1670" s="72"/>
      <c r="KP1670" s="72"/>
      <c r="KQ1670" s="72"/>
      <c r="KR1670" s="72"/>
      <c r="KS1670" s="72"/>
      <c r="KT1670" s="72"/>
      <c r="KU1670" s="72"/>
      <c r="KV1670" s="72"/>
      <c r="KW1670" s="72"/>
      <c r="KX1670" s="72"/>
      <c r="KY1670" s="72"/>
      <c r="KZ1670" s="72"/>
      <c r="LA1670" s="72"/>
      <c r="LB1670" s="72"/>
      <c r="LC1670" s="72"/>
      <c r="LD1670" s="72"/>
      <c r="LE1670" s="72"/>
      <c r="LF1670" s="72"/>
      <c r="LG1670" s="72"/>
      <c r="LH1670" s="72"/>
      <c r="LI1670" s="72"/>
      <c r="LJ1670" s="72"/>
      <c r="LK1670" s="72"/>
      <c r="LL1670" s="72"/>
      <c r="LM1670" s="72"/>
      <c r="LN1670" s="72"/>
      <c r="LO1670" s="72"/>
      <c r="LP1670" s="72"/>
      <c r="LQ1670" s="72"/>
      <c r="LR1670" s="72"/>
      <c r="LS1670" s="72"/>
      <c r="LT1670" s="72"/>
      <c r="LU1670" s="72"/>
      <c r="LV1670" s="72"/>
      <c r="LW1670" s="72"/>
      <c r="LX1670" s="72"/>
      <c r="LY1670" s="72"/>
      <c r="LZ1670" s="72"/>
      <c r="MA1670" s="72"/>
      <c r="MB1670" s="72"/>
      <c r="MC1670" s="72"/>
      <c r="MD1670" s="72"/>
      <c r="ME1670" s="72"/>
      <c r="MF1670" s="72"/>
      <c r="MG1670" s="72"/>
      <c r="MH1670" s="72"/>
      <c r="MI1670" s="72"/>
      <c r="MJ1670" s="72"/>
      <c r="MK1670" s="72"/>
      <c r="ML1670" s="72"/>
      <c r="MM1670" s="72"/>
      <c r="MN1670" s="72"/>
      <c r="MO1670" s="72"/>
      <c r="MP1670" s="72"/>
      <c r="MQ1670" s="72"/>
      <c r="MR1670" s="72"/>
      <c r="MS1670" s="72"/>
      <c r="MT1670" s="72"/>
      <c r="MU1670" s="72"/>
      <c r="MV1670" s="72"/>
      <c r="MW1670" s="72"/>
      <c r="MX1670" s="72"/>
      <c r="MY1670" s="72"/>
      <c r="MZ1670" s="72"/>
      <c r="NA1670" s="72"/>
      <c r="NB1670" s="72"/>
      <c r="NC1670" s="72"/>
      <c r="ND1670" s="72"/>
      <c r="NE1670" s="72"/>
      <c r="NF1670" s="72"/>
      <c r="NG1670" s="72"/>
      <c r="NH1670" s="72"/>
      <c r="NI1670" s="72"/>
      <c r="NJ1670" s="72"/>
      <c r="NK1670" s="72"/>
      <c r="NL1670" s="72"/>
      <c r="NM1670" s="72"/>
      <c r="NN1670" s="72"/>
      <c r="NO1670" s="72"/>
      <c r="NP1670" s="72"/>
      <c r="NQ1670" s="72"/>
      <c r="NR1670" s="72"/>
      <c r="NS1670" s="72"/>
      <c r="NT1670" s="72"/>
      <c r="NU1670" s="72"/>
      <c r="NV1670" s="72"/>
      <c r="NW1670" s="72"/>
      <c r="NX1670" s="72"/>
      <c r="NY1670" s="72"/>
      <c r="NZ1670" s="72"/>
      <c r="OA1670" s="72"/>
      <c r="OB1670" s="72"/>
      <c r="OC1670" s="72"/>
      <c r="OD1670" s="72"/>
      <c r="OE1670" s="72"/>
      <c r="OF1670" s="72"/>
      <c r="OG1670" s="72"/>
      <c r="OH1670" s="72"/>
      <c r="OI1670" s="72"/>
      <c r="OJ1670" s="72"/>
      <c r="OK1670" s="72"/>
      <c r="OL1670" s="72"/>
      <c r="OM1670" s="72"/>
      <c r="ON1670" s="72"/>
      <c r="OO1670" s="72"/>
      <c r="OP1670" s="72"/>
      <c r="OQ1670" s="72"/>
      <c r="OR1670" s="72"/>
      <c r="OS1670" s="72"/>
      <c r="OT1670" s="72"/>
      <c r="OU1670" s="72"/>
      <c r="OV1670" s="72"/>
      <c r="OW1670" s="72"/>
      <c r="OX1670" s="72"/>
      <c r="OY1670" s="72"/>
      <c r="OZ1670" s="72"/>
      <c r="PA1670" s="72"/>
      <c r="PB1670" s="72"/>
      <c r="PC1670" s="72"/>
      <c r="PD1670" s="72"/>
      <c r="PE1670" s="72"/>
      <c r="PF1670" s="72"/>
      <c r="PG1670" s="72"/>
      <c r="PH1670" s="72"/>
      <c r="PI1670" s="72"/>
      <c r="PJ1670" s="72"/>
      <c r="PK1670" s="72"/>
      <c r="PL1670" s="72"/>
      <c r="PM1670" s="72"/>
      <c r="PN1670" s="72"/>
      <c r="PO1670" s="72"/>
      <c r="PP1670" s="72"/>
      <c r="PQ1670" s="72"/>
      <c r="PR1670" s="72"/>
      <c r="PS1670" s="72"/>
      <c r="PT1670" s="72"/>
      <c r="PU1670" s="72"/>
      <c r="PV1670" s="72"/>
      <c r="PW1670" s="72"/>
      <c r="PX1670" s="72"/>
      <c r="PY1670" s="72"/>
      <c r="PZ1670" s="72"/>
      <c r="QA1670" s="72"/>
      <c r="QB1670" s="72"/>
      <c r="QC1670" s="72"/>
      <c r="QD1670" s="72"/>
      <c r="QE1670" s="72"/>
      <c r="QF1670" s="72"/>
      <c r="QG1670" s="72"/>
      <c r="QH1670" s="72"/>
      <c r="QI1670" s="72"/>
      <c r="QJ1670" s="72"/>
      <c r="QK1670" s="72"/>
      <c r="QL1670" s="72"/>
      <c r="QM1670" s="72"/>
      <c r="QN1670" s="72"/>
      <c r="QO1670" s="72"/>
      <c r="QP1670" s="72"/>
      <c r="QQ1670" s="72"/>
      <c r="QR1670" s="72"/>
      <c r="QS1670" s="72"/>
      <c r="QT1670" s="72"/>
      <c r="QU1670" s="72"/>
      <c r="QV1670" s="72"/>
      <c r="QW1670" s="72"/>
      <c r="QX1670" s="72"/>
      <c r="QY1670" s="72"/>
      <c r="QZ1670" s="72"/>
      <c r="RA1670" s="72"/>
      <c r="RB1670" s="72"/>
      <c r="RC1670" s="72"/>
      <c r="RD1670" s="72"/>
      <c r="RE1670" s="72"/>
      <c r="RF1670" s="72"/>
      <c r="RG1670" s="72"/>
      <c r="RH1670" s="72"/>
      <c r="RI1670" s="72"/>
      <c r="RJ1670" s="72"/>
      <c r="RK1670" s="72"/>
      <c r="RL1670" s="72"/>
      <c r="RM1670" s="72"/>
      <c r="RN1670" s="72"/>
      <c r="RO1670" s="72"/>
      <c r="RP1670" s="72"/>
      <c r="RQ1670" s="72"/>
      <c r="RR1670" s="72"/>
      <c r="RS1670" s="72"/>
      <c r="RT1670" s="72"/>
      <c r="RU1670" s="72"/>
      <c r="RV1670" s="72"/>
      <c r="RW1670" s="72"/>
      <c r="RX1670" s="72"/>
      <c r="RY1670" s="72"/>
      <c r="RZ1670" s="72"/>
      <c r="SA1670" s="72"/>
      <c r="SB1670" s="72"/>
      <c r="SC1670" s="72"/>
      <c r="SD1670" s="72"/>
      <c r="SE1670" s="72"/>
      <c r="SF1670" s="72"/>
      <c r="SG1670" s="72"/>
      <c r="SH1670" s="72"/>
      <c r="SI1670" s="72"/>
      <c r="SJ1670" s="72"/>
      <c r="SK1670" s="72"/>
      <c r="SL1670" s="72"/>
      <c r="SM1670" s="72"/>
      <c r="SN1670" s="72"/>
      <c r="SO1670" s="72"/>
      <c r="SP1670" s="72"/>
      <c r="SQ1670" s="72"/>
      <c r="SR1670" s="72"/>
      <c r="SS1670" s="72"/>
      <c r="ST1670" s="72"/>
      <c r="SU1670" s="72"/>
      <c r="SV1670" s="72"/>
      <c r="SW1670" s="72"/>
      <c r="SX1670" s="72"/>
      <c r="SY1670" s="72"/>
      <c r="SZ1670" s="72"/>
      <c r="TA1670" s="72"/>
      <c r="TB1670" s="72"/>
      <c r="TC1670" s="72"/>
    </row>
    <row r="1671" spans="1:523" ht="16.5" customHeight="1" x14ac:dyDescent="0.2">
      <c r="A1671" s="20">
        <v>1190</v>
      </c>
      <c r="B1671" s="20" t="s">
        <v>72</v>
      </c>
      <c r="C1671" s="20" t="s">
        <v>222</v>
      </c>
      <c r="D1671" s="20" t="s">
        <v>38</v>
      </c>
      <c r="E1671" s="20" t="s">
        <v>1345</v>
      </c>
      <c r="F1671" s="22" t="s">
        <v>842</v>
      </c>
      <c r="G1671" s="20" t="s">
        <v>42</v>
      </c>
      <c r="H1671" s="20" t="s">
        <v>35</v>
      </c>
      <c r="I1671" s="20" t="s">
        <v>81</v>
      </c>
      <c r="J1671" s="22" t="s">
        <v>1153</v>
      </c>
      <c r="K1671" s="20" t="s">
        <v>95</v>
      </c>
      <c r="L1671" s="84" t="s">
        <v>95</v>
      </c>
      <c r="M1671" s="20" t="s">
        <v>95</v>
      </c>
      <c r="N1671" s="8" t="s">
        <v>95</v>
      </c>
      <c r="O1671" s="20" t="s">
        <v>95</v>
      </c>
      <c r="P1671" s="23">
        <v>2300000</v>
      </c>
      <c r="Q1671" s="24">
        <v>1</v>
      </c>
      <c r="R1671" s="25">
        <v>45689</v>
      </c>
      <c r="S1671" s="20" t="s">
        <v>83</v>
      </c>
      <c r="T1671" s="23">
        <v>27600000</v>
      </c>
      <c r="U1671" s="27" t="s">
        <v>100</v>
      </c>
      <c r="V1671" s="27" t="s">
        <v>100</v>
      </c>
      <c r="W1671" s="72"/>
      <c r="X1671" s="72"/>
      <c r="Y1671" s="72"/>
      <c r="Z1671" s="72"/>
      <c r="AA1671" s="72"/>
      <c r="AB1671" s="72"/>
      <c r="AC1671" s="72"/>
      <c r="AD1671" s="72"/>
      <c r="AE1671" s="72"/>
      <c r="AF1671" s="72"/>
      <c r="AG1671" s="72"/>
      <c r="AH1671" s="72"/>
      <c r="AI1671" s="72"/>
      <c r="AJ1671" s="72"/>
      <c r="AK1671" s="72"/>
      <c r="AL1671" s="72"/>
      <c r="AM1671" s="72"/>
      <c r="AN1671" s="72"/>
      <c r="AO1671" s="72"/>
      <c r="AP1671" s="72"/>
      <c r="AQ1671" s="72"/>
      <c r="AR1671" s="72"/>
      <c r="AS1671" s="72"/>
      <c r="AT1671" s="72"/>
      <c r="AU1671" s="72"/>
      <c r="AV1671" s="72"/>
      <c r="AW1671" s="72"/>
      <c r="AX1671" s="72"/>
      <c r="AY1671" s="72"/>
      <c r="AZ1671" s="72"/>
      <c r="BA1671" s="72"/>
      <c r="BB1671" s="72"/>
      <c r="BC1671" s="72"/>
      <c r="BD1671" s="72"/>
      <c r="BE1671" s="72"/>
      <c r="BF1671" s="72"/>
      <c r="BG1671" s="72"/>
      <c r="BH1671" s="72"/>
      <c r="BI1671" s="72"/>
      <c r="BJ1671" s="72"/>
      <c r="BK1671" s="72"/>
      <c r="BL1671" s="72"/>
      <c r="BM1671" s="72"/>
      <c r="BN1671" s="72"/>
      <c r="BO1671" s="72"/>
      <c r="BP1671" s="72"/>
      <c r="BQ1671" s="72"/>
      <c r="BR1671" s="72"/>
      <c r="BS1671" s="72"/>
      <c r="BT1671" s="72"/>
      <c r="BU1671" s="72"/>
      <c r="BV1671" s="72"/>
      <c r="BW1671" s="72"/>
      <c r="BX1671" s="72"/>
      <c r="BY1671" s="72"/>
      <c r="BZ1671" s="72"/>
      <c r="CA1671" s="72"/>
      <c r="CB1671" s="72"/>
      <c r="CC1671" s="72"/>
      <c r="CD1671" s="72"/>
      <c r="CE1671" s="72"/>
      <c r="CF1671" s="72"/>
      <c r="CG1671" s="72"/>
      <c r="CH1671" s="72"/>
      <c r="CI1671" s="72"/>
      <c r="CJ1671" s="72"/>
      <c r="CK1671" s="72"/>
      <c r="CL1671" s="72"/>
      <c r="CM1671" s="72"/>
      <c r="CN1671" s="72"/>
      <c r="CO1671" s="72"/>
      <c r="CP1671" s="72"/>
      <c r="CQ1671" s="72"/>
      <c r="CR1671" s="72"/>
      <c r="CS1671" s="72"/>
      <c r="CT1671" s="72"/>
      <c r="CU1671" s="72"/>
      <c r="CV1671" s="72"/>
      <c r="CW1671" s="72"/>
      <c r="CX1671" s="72"/>
      <c r="CY1671" s="72"/>
      <c r="CZ1671" s="72"/>
      <c r="DA1671" s="72"/>
      <c r="DB1671" s="72"/>
      <c r="DC1671" s="72"/>
      <c r="DD1671" s="72"/>
      <c r="DE1671" s="72"/>
      <c r="DF1671" s="72"/>
      <c r="DG1671" s="72"/>
      <c r="DH1671" s="72"/>
      <c r="DI1671" s="72"/>
      <c r="DJ1671" s="72"/>
      <c r="DK1671" s="72"/>
      <c r="DL1671" s="72"/>
      <c r="DM1671" s="72"/>
      <c r="DN1671" s="72"/>
      <c r="DO1671" s="72"/>
      <c r="DP1671" s="72"/>
      <c r="DQ1671" s="72"/>
      <c r="DR1671" s="72"/>
      <c r="DS1671" s="72"/>
      <c r="DT1671" s="72"/>
      <c r="DU1671" s="72"/>
      <c r="DV1671" s="72"/>
      <c r="DW1671" s="72"/>
      <c r="DX1671" s="72"/>
      <c r="DY1671" s="72"/>
      <c r="DZ1671" s="72"/>
      <c r="EA1671" s="72"/>
      <c r="EB1671" s="72"/>
      <c r="EC1671" s="72"/>
      <c r="ED1671" s="72"/>
      <c r="EE1671" s="72"/>
      <c r="EF1671" s="72"/>
      <c r="EG1671" s="72"/>
      <c r="EH1671" s="72"/>
      <c r="EI1671" s="72"/>
      <c r="EJ1671" s="72"/>
      <c r="EK1671" s="72"/>
      <c r="EL1671" s="72"/>
      <c r="EM1671" s="72"/>
      <c r="EN1671" s="72"/>
      <c r="EO1671" s="72"/>
      <c r="EP1671" s="72"/>
      <c r="EQ1671" s="72"/>
      <c r="ER1671" s="72"/>
      <c r="ES1671" s="72"/>
      <c r="ET1671" s="72"/>
      <c r="EU1671" s="72"/>
      <c r="EV1671" s="72"/>
      <c r="EW1671" s="72"/>
      <c r="EX1671" s="72"/>
      <c r="EY1671" s="72"/>
      <c r="EZ1671" s="72"/>
      <c r="FA1671" s="72"/>
      <c r="FB1671" s="72"/>
      <c r="FC1671" s="72"/>
      <c r="FD1671" s="72"/>
      <c r="FE1671" s="72"/>
      <c r="FF1671" s="72"/>
      <c r="FG1671" s="72"/>
      <c r="FH1671" s="72"/>
      <c r="FI1671" s="72"/>
      <c r="FJ1671" s="72"/>
      <c r="FK1671" s="72"/>
      <c r="FL1671" s="72"/>
      <c r="FM1671" s="72"/>
      <c r="FN1671" s="72"/>
      <c r="FO1671" s="72"/>
      <c r="FP1671" s="72"/>
      <c r="FQ1671" s="72"/>
      <c r="FR1671" s="72"/>
      <c r="FS1671" s="72"/>
      <c r="FT1671" s="72"/>
      <c r="FU1671" s="72"/>
      <c r="FV1671" s="72"/>
      <c r="FW1671" s="72"/>
      <c r="FX1671" s="72"/>
      <c r="FY1671" s="72"/>
      <c r="FZ1671" s="72"/>
      <c r="GA1671" s="72"/>
      <c r="GB1671" s="72"/>
      <c r="GC1671" s="72"/>
      <c r="GD1671" s="72"/>
      <c r="GE1671" s="72"/>
      <c r="GF1671" s="72"/>
      <c r="GG1671" s="72"/>
      <c r="GH1671" s="72"/>
      <c r="GI1671" s="72"/>
      <c r="GJ1671" s="72"/>
      <c r="GK1671" s="72"/>
      <c r="GL1671" s="72"/>
      <c r="GM1671" s="72"/>
      <c r="GN1671" s="72"/>
      <c r="GO1671" s="72"/>
      <c r="GP1671" s="72"/>
      <c r="GQ1671" s="72"/>
      <c r="GR1671" s="72"/>
      <c r="GS1671" s="72"/>
      <c r="GT1671" s="72"/>
      <c r="GU1671" s="72"/>
      <c r="GV1671" s="72"/>
      <c r="GW1671" s="72"/>
      <c r="GX1671" s="72"/>
      <c r="GY1671" s="72"/>
      <c r="GZ1671" s="72"/>
      <c r="HA1671" s="72"/>
      <c r="HB1671" s="72"/>
      <c r="HC1671" s="72"/>
      <c r="HD1671" s="72"/>
      <c r="HE1671" s="72"/>
      <c r="HF1671" s="72"/>
      <c r="HG1671" s="72"/>
      <c r="HH1671" s="72"/>
      <c r="HI1671" s="72"/>
      <c r="HJ1671" s="72"/>
      <c r="HK1671" s="72"/>
      <c r="HL1671" s="72"/>
      <c r="HM1671" s="72"/>
      <c r="HN1671" s="72"/>
      <c r="HO1671" s="72"/>
      <c r="HP1671" s="72"/>
      <c r="HQ1671" s="72"/>
      <c r="HR1671" s="72"/>
      <c r="HS1671" s="72"/>
      <c r="HT1671" s="72"/>
      <c r="HU1671" s="72"/>
      <c r="HV1671" s="72"/>
      <c r="HW1671" s="72"/>
      <c r="HX1671" s="72"/>
      <c r="HY1671" s="72"/>
      <c r="HZ1671" s="72"/>
      <c r="IA1671" s="72"/>
      <c r="IB1671" s="72"/>
      <c r="IC1671" s="72"/>
      <c r="ID1671" s="72"/>
      <c r="IE1671" s="72"/>
      <c r="IF1671" s="72"/>
      <c r="IG1671" s="72"/>
      <c r="IH1671" s="72"/>
      <c r="II1671" s="72"/>
      <c r="IJ1671" s="72"/>
      <c r="IK1671" s="72"/>
      <c r="IL1671" s="72"/>
      <c r="IM1671" s="72"/>
      <c r="IN1671" s="72"/>
      <c r="IO1671" s="72"/>
      <c r="IP1671" s="72"/>
      <c r="IQ1671" s="72"/>
      <c r="IR1671" s="72"/>
      <c r="IS1671" s="72"/>
      <c r="IT1671" s="72"/>
      <c r="IU1671" s="72"/>
      <c r="IV1671" s="72"/>
      <c r="IW1671" s="72"/>
      <c r="IX1671" s="72"/>
      <c r="IY1671" s="72"/>
      <c r="IZ1671" s="72"/>
      <c r="JA1671" s="72"/>
      <c r="JB1671" s="72"/>
      <c r="JC1671" s="72"/>
      <c r="JD1671" s="72"/>
      <c r="JE1671" s="72"/>
      <c r="JF1671" s="72"/>
      <c r="JG1671" s="72"/>
      <c r="JH1671" s="72"/>
      <c r="JI1671" s="72"/>
      <c r="JJ1671" s="72"/>
      <c r="JK1671" s="72"/>
      <c r="JL1671" s="72"/>
      <c r="JM1671" s="72"/>
      <c r="JN1671" s="72"/>
      <c r="JO1671" s="72"/>
      <c r="JP1671" s="72"/>
      <c r="JQ1671" s="72"/>
      <c r="JR1671" s="72"/>
      <c r="JS1671" s="72"/>
      <c r="JT1671" s="72"/>
      <c r="JU1671" s="72"/>
      <c r="JV1671" s="72"/>
      <c r="JW1671" s="72"/>
      <c r="JX1671" s="72"/>
      <c r="JY1671" s="72"/>
      <c r="JZ1671" s="72"/>
      <c r="KA1671" s="72"/>
      <c r="KB1671" s="72"/>
      <c r="KC1671" s="72"/>
      <c r="KD1671" s="72"/>
      <c r="KE1671" s="72"/>
      <c r="KF1671" s="72"/>
      <c r="KG1671" s="72"/>
      <c r="KH1671" s="72"/>
      <c r="KI1671" s="72"/>
      <c r="KJ1671" s="72"/>
      <c r="KK1671" s="72"/>
      <c r="KL1671" s="72"/>
      <c r="KM1671" s="72"/>
      <c r="KN1671" s="72"/>
      <c r="KO1671" s="72"/>
      <c r="KP1671" s="72"/>
      <c r="KQ1671" s="72"/>
      <c r="KR1671" s="72"/>
      <c r="KS1671" s="72"/>
      <c r="KT1671" s="72"/>
      <c r="KU1671" s="72"/>
      <c r="KV1671" s="72"/>
      <c r="KW1671" s="72"/>
      <c r="KX1671" s="72"/>
      <c r="KY1671" s="72"/>
      <c r="KZ1671" s="72"/>
      <c r="LA1671" s="72"/>
      <c r="LB1671" s="72"/>
      <c r="LC1671" s="72"/>
      <c r="LD1671" s="72"/>
      <c r="LE1671" s="72"/>
      <c r="LF1671" s="72"/>
      <c r="LG1671" s="72"/>
      <c r="LH1671" s="72"/>
      <c r="LI1671" s="72"/>
      <c r="LJ1671" s="72"/>
      <c r="LK1671" s="72"/>
      <c r="LL1671" s="72"/>
      <c r="LM1671" s="72"/>
      <c r="LN1671" s="72"/>
      <c r="LO1671" s="72"/>
      <c r="LP1671" s="72"/>
      <c r="LQ1671" s="72"/>
      <c r="LR1671" s="72"/>
      <c r="LS1671" s="72"/>
      <c r="LT1671" s="72"/>
      <c r="LU1671" s="72"/>
      <c r="LV1671" s="72"/>
      <c r="LW1671" s="72"/>
      <c r="LX1671" s="72"/>
      <c r="LY1671" s="72"/>
      <c r="LZ1671" s="72"/>
      <c r="MA1671" s="72"/>
      <c r="MB1671" s="72"/>
      <c r="MC1671" s="72"/>
      <c r="MD1671" s="72"/>
      <c r="ME1671" s="72"/>
      <c r="MF1671" s="72"/>
      <c r="MG1671" s="72"/>
      <c r="MH1671" s="72"/>
      <c r="MI1671" s="72"/>
      <c r="MJ1671" s="72"/>
      <c r="MK1671" s="72"/>
      <c r="ML1671" s="72"/>
      <c r="MM1671" s="72"/>
      <c r="MN1671" s="72"/>
      <c r="MO1671" s="72"/>
      <c r="MP1671" s="72"/>
      <c r="MQ1671" s="72"/>
      <c r="MR1671" s="72"/>
      <c r="MS1671" s="72"/>
      <c r="MT1671" s="72"/>
      <c r="MU1671" s="72"/>
      <c r="MV1671" s="72"/>
      <c r="MW1671" s="72"/>
      <c r="MX1671" s="72"/>
      <c r="MY1671" s="72"/>
      <c r="MZ1671" s="72"/>
      <c r="NA1671" s="72"/>
      <c r="NB1671" s="72"/>
      <c r="NC1671" s="72"/>
      <c r="ND1671" s="72"/>
      <c r="NE1671" s="72"/>
      <c r="NF1671" s="72"/>
      <c r="NG1671" s="72"/>
      <c r="NH1671" s="72"/>
      <c r="NI1671" s="72"/>
      <c r="NJ1671" s="72"/>
      <c r="NK1671" s="72"/>
      <c r="NL1671" s="72"/>
      <c r="NM1671" s="72"/>
      <c r="NN1671" s="72"/>
      <c r="NO1671" s="72"/>
      <c r="NP1671" s="72"/>
      <c r="NQ1671" s="72"/>
      <c r="NR1671" s="72"/>
      <c r="NS1671" s="72"/>
      <c r="NT1671" s="72"/>
      <c r="NU1671" s="72"/>
      <c r="NV1671" s="72"/>
      <c r="NW1671" s="72"/>
      <c r="NX1671" s="72"/>
      <c r="NY1671" s="72"/>
      <c r="NZ1671" s="72"/>
      <c r="OA1671" s="72"/>
      <c r="OB1671" s="72"/>
      <c r="OC1671" s="72"/>
      <c r="OD1671" s="72"/>
      <c r="OE1671" s="72"/>
      <c r="OF1671" s="72"/>
      <c r="OG1671" s="72"/>
      <c r="OH1671" s="72"/>
      <c r="OI1671" s="72"/>
      <c r="OJ1671" s="72"/>
      <c r="OK1671" s="72"/>
      <c r="OL1671" s="72"/>
      <c r="OM1671" s="72"/>
      <c r="ON1671" s="72"/>
      <c r="OO1671" s="72"/>
      <c r="OP1671" s="72"/>
      <c r="OQ1671" s="72"/>
      <c r="OR1671" s="72"/>
      <c r="OS1671" s="72"/>
      <c r="OT1671" s="72"/>
      <c r="OU1671" s="72"/>
      <c r="OV1671" s="72"/>
      <c r="OW1671" s="72"/>
      <c r="OX1671" s="72"/>
      <c r="OY1671" s="72"/>
      <c r="OZ1671" s="72"/>
      <c r="PA1671" s="72"/>
      <c r="PB1671" s="72"/>
      <c r="PC1671" s="72"/>
      <c r="PD1671" s="72"/>
      <c r="PE1671" s="72"/>
      <c r="PF1671" s="72"/>
      <c r="PG1671" s="72"/>
      <c r="PH1671" s="72"/>
      <c r="PI1671" s="72"/>
      <c r="PJ1671" s="72"/>
      <c r="PK1671" s="72"/>
      <c r="PL1671" s="72"/>
      <c r="PM1671" s="72"/>
      <c r="PN1671" s="72"/>
      <c r="PO1671" s="72"/>
      <c r="PP1671" s="72"/>
      <c r="PQ1671" s="72"/>
      <c r="PR1671" s="72"/>
      <c r="PS1671" s="72"/>
      <c r="PT1671" s="72"/>
      <c r="PU1671" s="72"/>
      <c r="PV1671" s="72"/>
      <c r="PW1671" s="72"/>
      <c r="PX1671" s="72"/>
      <c r="PY1671" s="72"/>
      <c r="PZ1671" s="72"/>
      <c r="QA1671" s="72"/>
      <c r="QB1671" s="72"/>
      <c r="QC1671" s="72"/>
      <c r="QD1671" s="72"/>
      <c r="QE1671" s="72"/>
      <c r="QF1671" s="72"/>
      <c r="QG1671" s="72"/>
      <c r="QH1671" s="72"/>
      <c r="QI1671" s="72"/>
      <c r="QJ1671" s="72"/>
      <c r="QK1671" s="72"/>
      <c r="QL1671" s="72"/>
      <c r="QM1671" s="72"/>
      <c r="QN1671" s="72"/>
      <c r="QO1671" s="72"/>
      <c r="QP1671" s="72"/>
      <c r="QQ1671" s="72"/>
      <c r="QR1671" s="72"/>
      <c r="QS1671" s="72"/>
      <c r="QT1671" s="72"/>
      <c r="QU1671" s="72"/>
      <c r="QV1671" s="72"/>
      <c r="QW1671" s="72"/>
      <c r="QX1671" s="72"/>
      <c r="QY1671" s="72"/>
      <c r="QZ1671" s="72"/>
      <c r="RA1671" s="72"/>
      <c r="RB1671" s="72"/>
      <c r="RC1671" s="72"/>
      <c r="RD1671" s="72"/>
      <c r="RE1671" s="72"/>
      <c r="RF1671" s="72"/>
      <c r="RG1671" s="72"/>
      <c r="RH1671" s="72"/>
      <c r="RI1671" s="72"/>
      <c r="RJ1671" s="72"/>
      <c r="RK1671" s="72"/>
      <c r="RL1671" s="72"/>
      <c r="RM1671" s="72"/>
      <c r="RN1671" s="72"/>
      <c r="RO1671" s="72"/>
      <c r="RP1671" s="72"/>
      <c r="RQ1671" s="72"/>
      <c r="RR1671" s="72"/>
      <c r="RS1671" s="72"/>
      <c r="RT1671" s="72"/>
      <c r="RU1671" s="72"/>
      <c r="RV1671" s="72"/>
      <c r="RW1671" s="72"/>
      <c r="RX1671" s="72"/>
      <c r="RY1671" s="72"/>
      <c r="RZ1671" s="72"/>
      <c r="SA1671" s="72"/>
      <c r="SB1671" s="72"/>
      <c r="SC1671" s="72"/>
      <c r="SD1671" s="72"/>
      <c r="SE1671" s="72"/>
      <c r="SF1671" s="72"/>
      <c r="SG1671" s="72"/>
      <c r="SH1671" s="72"/>
      <c r="SI1671" s="72"/>
      <c r="SJ1671" s="72"/>
      <c r="SK1671" s="72"/>
      <c r="SL1671" s="72"/>
      <c r="SM1671" s="72"/>
      <c r="SN1671" s="72"/>
      <c r="SO1671" s="72"/>
      <c r="SP1671" s="72"/>
      <c r="SQ1671" s="72"/>
      <c r="SR1671" s="72"/>
      <c r="SS1671" s="72"/>
      <c r="ST1671" s="72"/>
      <c r="SU1671" s="72"/>
      <c r="SV1671" s="72"/>
      <c r="SW1671" s="72"/>
      <c r="SX1671" s="72"/>
      <c r="SY1671" s="72"/>
      <c r="SZ1671" s="72"/>
      <c r="TA1671" s="72"/>
      <c r="TB1671" s="72"/>
      <c r="TC1671" s="72"/>
    </row>
    <row r="1672" spans="1:523" ht="16.5" customHeight="1" x14ac:dyDescent="0.2">
      <c r="A1672" s="20">
        <v>1193</v>
      </c>
      <c r="B1672" s="20" t="s">
        <v>72</v>
      </c>
      <c r="C1672" s="20" t="s">
        <v>222</v>
      </c>
      <c r="D1672" s="20" t="s">
        <v>30</v>
      </c>
      <c r="E1672" s="20" t="s">
        <v>225</v>
      </c>
      <c r="F1672" s="22" t="s">
        <v>229</v>
      </c>
      <c r="G1672" s="20" t="s">
        <v>37</v>
      </c>
      <c r="H1672" s="20" t="s">
        <v>225</v>
      </c>
      <c r="I1672" s="20" t="s">
        <v>81</v>
      </c>
      <c r="J1672" s="22" t="s">
        <v>1154</v>
      </c>
      <c r="K1672" s="20" t="s">
        <v>95</v>
      </c>
      <c r="L1672" s="84" t="s">
        <v>95</v>
      </c>
      <c r="M1672" s="20" t="s">
        <v>95</v>
      </c>
      <c r="N1672" s="8" t="s">
        <v>95</v>
      </c>
      <c r="O1672" s="20" t="s">
        <v>95</v>
      </c>
      <c r="P1672" s="23">
        <v>900</v>
      </c>
      <c r="Q1672" s="24">
        <v>1</v>
      </c>
      <c r="R1672" s="25">
        <v>45689</v>
      </c>
      <c r="S1672" s="20" t="s">
        <v>83</v>
      </c>
      <c r="T1672" s="23">
        <v>10800000</v>
      </c>
      <c r="U1672" s="27" t="s">
        <v>100</v>
      </c>
      <c r="V1672" s="27" t="s">
        <v>100</v>
      </c>
      <c r="W1672" s="72"/>
      <c r="X1672" s="72"/>
      <c r="Y1672" s="72"/>
      <c r="Z1672" s="72"/>
      <c r="AA1672" s="72"/>
      <c r="AB1672" s="72"/>
      <c r="AC1672" s="72"/>
      <c r="AD1672" s="72"/>
      <c r="AE1672" s="72"/>
      <c r="AF1672" s="72"/>
      <c r="AG1672" s="72"/>
      <c r="AH1672" s="72"/>
      <c r="AI1672" s="72"/>
      <c r="AJ1672" s="72"/>
      <c r="AK1672" s="72"/>
      <c r="AL1672" s="72"/>
      <c r="AM1672" s="72"/>
      <c r="AN1672" s="72"/>
      <c r="AO1672" s="72"/>
      <c r="AP1672" s="72"/>
      <c r="AQ1672" s="72"/>
      <c r="AR1672" s="72"/>
      <c r="AS1672" s="72"/>
      <c r="AT1672" s="72"/>
      <c r="AU1672" s="72"/>
      <c r="AV1672" s="72"/>
      <c r="AW1672" s="72"/>
      <c r="AX1672" s="72"/>
      <c r="AY1672" s="72"/>
      <c r="AZ1672" s="72"/>
      <c r="BA1672" s="72"/>
      <c r="BB1672" s="72"/>
      <c r="BC1672" s="72"/>
      <c r="BD1672" s="72"/>
      <c r="BE1672" s="72"/>
      <c r="BF1672" s="72"/>
      <c r="BG1672" s="72"/>
      <c r="BH1672" s="72"/>
      <c r="BI1672" s="72"/>
      <c r="BJ1672" s="72"/>
      <c r="BK1672" s="72"/>
      <c r="BL1672" s="72"/>
      <c r="BM1672" s="72"/>
      <c r="BN1672" s="72"/>
      <c r="BO1672" s="72"/>
      <c r="BP1672" s="72"/>
      <c r="BQ1672" s="72"/>
      <c r="BR1672" s="72"/>
      <c r="BS1672" s="72"/>
      <c r="BT1672" s="72"/>
      <c r="BU1672" s="72"/>
      <c r="BV1672" s="72"/>
      <c r="BW1672" s="72"/>
      <c r="BX1672" s="72"/>
      <c r="BY1672" s="72"/>
      <c r="BZ1672" s="72"/>
      <c r="CA1672" s="72"/>
      <c r="CB1672" s="72"/>
      <c r="CC1672" s="72"/>
      <c r="CD1672" s="72"/>
      <c r="CE1672" s="72"/>
      <c r="CF1672" s="72"/>
      <c r="CG1672" s="72"/>
      <c r="CH1672" s="72"/>
      <c r="CI1672" s="72"/>
      <c r="CJ1672" s="72"/>
      <c r="CK1672" s="72"/>
      <c r="CL1672" s="72"/>
      <c r="CM1672" s="72"/>
      <c r="CN1672" s="72"/>
      <c r="CO1672" s="72"/>
      <c r="CP1672" s="72"/>
      <c r="CQ1672" s="72"/>
      <c r="CR1672" s="72"/>
      <c r="CS1672" s="72"/>
      <c r="CT1672" s="72"/>
      <c r="CU1672" s="72"/>
      <c r="CV1672" s="72"/>
      <c r="CW1672" s="72"/>
      <c r="CX1672" s="72"/>
      <c r="CY1672" s="72"/>
      <c r="CZ1672" s="72"/>
      <c r="DA1672" s="72"/>
      <c r="DB1672" s="72"/>
      <c r="DC1672" s="72"/>
      <c r="DD1672" s="72"/>
      <c r="DE1672" s="72"/>
      <c r="DF1672" s="72"/>
      <c r="DG1672" s="72"/>
      <c r="DH1672" s="72"/>
      <c r="DI1672" s="72"/>
      <c r="DJ1672" s="72"/>
      <c r="DK1672" s="72"/>
      <c r="DL1672" s="72"/>
      <c r="DM1672" s="72"/>
      <c r="DN1672" s="72"/>
      <c r="DO1672" s="72"/>
      <c r="DP1672" s="72"/>
      <c r="DQ1672" s="72"/>
      <c r="DR1672" s="72"/>
      <c r="DS1672" s="72"/>
      <c r="DT1672" s="72"/>
      <c r="DU1672" s="72"/>
      <c r="DV1672" s="72"/>
      <c r="DW1672" s="72"/>
      <c r="DX1672" s="72"/>
      <c r="DY1672" s="72"/>
      <c r="DZ1672" s="72"/>
      <c r="EA1672" s="72"/>
      <c r="EB1672" s="72"/>
      <c r="EC1672" s="72"/>
      <c r="ED1672" s="72"/>
      <c r="EE1672" s="72"/>
      <c r="EF1672" s="72"/>
      <c r="EG1672" s="72"/>
      <c r="EH1672" s="72"/>
      <c r="EI1672" s="72"/>
      <c r="EJ1672" s="72"/>
      <c r="EK1672" s="72"/>
      <c r="EL1672" s="72"/>
      <c r="EM1672" s="72"/>
      <c r="EN1672" s="72"/>
      <c r="EO1672" s="72"/>
      <c r="EP1672" s="72"/>
      <c r="EQ1672" s="72"/>
      <c r="ER1672" s="72"/>
      <c r="ES1672" s="72"/>
      <c r="ET1672" s="72"/>
      <c r="EU1672" s="72"/>
      <c r="EV1672" s="72"/>
      <c r="EW1672" s="72"/>
      <c r="EX1672" s="72"/>
      <c r="EY1672" s="72"/>
      <c r="EZ1672" s="72"/>
      <c r="FA1672" s="72"/>
      <c r="FB1672" s="72"/>
      <c r="FC1672" s="72"/>
      <c r="FD1672" s="72"/>
      <c r="FE1672" s="72"/>
      <c r="FF1672" s="72"/>
      <c r="FG1672" s="72"/>
      <c r="FH1672" s="72"/>
      <c r="FI1672" s="72"/>
      <c r="FJ1672" s="72"/>
      <c r="FK1672" s="72"/>
      <c r="FL1672" s="72"/>
      <c r="FM1672" s="72"/>
      <c r="FN1672" s="72"/>
      <c r="FO1672" s="72"/>
      <c r="FP1672" s="72"/>
      <c r="FQ1672" s="72"/>
      <c r="FR1672" s="72"/>
      <c r="FS1672" s="72"/>
      <c r="FT1672" s="72"/>
      <c r="FU1672" s="72"/>
      <c r="FV1672" s="72"/>
      <c r="FW1672" s="72"/>
      <c r="FX1672" s="72"/>
      <c r="FY1672" s="72"/>
      <c r="FZ1672" s="72"/>
      <c r="GA1672" s="72"/>
      <c r="GB1672" s="72"/>
      <c r="GC1672" s="72"/>
      <c r="GD1672" s="72"/>
      <c r="GE1672" s="72"/>
      <c r="GF1672" s="72"/>
      <c r="GG1672" s="72"/>
      <c r="GH1672" s="72"/>
      <c r="GI1672" s="72"/>
      <c r="GJ1672" s="72"/>
      <c r="GK1672" s="72"/>
      <c r="GL1672" s="72"/>
      <c r="GM1672" s="72"/>
      <c r="GN1672" s="72"/>
      <c r="GO1672" s="72"/>
      <c r="GP1672" s="72"/>
      <c r="GQ1672" s="72"/>
      <c r="GR1672" s="72"/>
      <c r="GS1672" s="72"/>
      <c r="GT1672" s="72"/>
      <c r="GU1672" s="72"/>
      <c r="GV1672" s="72"/>
      <c r="GW1672" s="72"/>
      <c r="GX1672" s="72"/>
      <c r="GY1672" s="72"/>
      <c r="GZ1672" s="72"/>
      <c r="HA1672" s="72"/>
      <c r="HB1672" s="72"/>
      <c r="HC1672" s="72"/>
      <c r="HD1672" s="72"/>
      <c r="HE1672" s="72"/>
      <c r="HF1672" s="72"/>
      <c r="HG1672" s="72"/>
      <c r="HH1672" s="72"/>
      <c r="HI1672" s="72"/>
      <c r="HJ1672" s="72"/>
      <c r="HK1672" s="72"/>
      <c r="HL1672" s="72"/>
      <c r="HM1672" s="72"/>
      <c r="HN1672" s="72"/>
      <c r="HO1672" s="72"/>
      <c r="HP1672" s="72"/>
      <c r="HQ1672" s="72"/>
      <c r="HR1672" s="72"/>
      <c r="HS1672" s="72"/>
      <c r="HT1672" s="72"/>
      <c r="HU1672" s="72"/>
      <c r="HV1672" s="72"/>
      <c r="HW1672" s="72"/>
      <c r="HX1672" s="72"/>
      <c r="HY1672" s="72"/>
      <c r="HZ1672" s="72"/>
      <c r="IA1672" s="72"/>
      <c r="IB1672" s="72"/>
      <c r="IC1672" s="72"/>
      <c r="ID1672" s="72"/>
      <c r="IE1672" s="72"/>
      <c r="IF1672" s="72"/>
      <c r="IG1672" s="72"/>
      <c r="IH1672" s="72"/>
      <c r="II1672" s="72"/>
      <c r="IJ1672" s="72"/>
      <c r="IK1672" s="72"/>
      <c r="IL1672" s="72"/>
      <c r="IM1672" s="72"/>
      <c r="IN1672" s="72"/>
      <c r="IO1672" s="72"/>
      <c r="IP1672" s="72"/>
      <c r="IQ1672" s="72"/>
      <c r="IR1672" s="72"/>
      <c r="IS1672" s="72"/>
      <c r="IT1672" s="72"/>
      <c r="IU1672" s="72"/>
      <c r="IV1672" s="72"/>
      <c r="IW1672" s="72"/>
      <c r="IX1672" s="72"/>
      <c r="IY1672" s="72"/>
      <c r="IZ1672" s="72"/>
      <c r="JA1672" s="72"/>
      <c r="JB1672" s="72"/>
      <c r="JC1672" s="72"/>
      <c r="JD1672" s="72"/>
      <c r="JE1672" s="72"/>
      <c r="JF1672" s="72"/>
      <c r="JG1672" s="72"/>
      <c r="JH1672" s="72"/>
      <c r="JI1672" s="72"/>
      <c r="JJ1672" s="72"/>
      <c r="JK1672" s="72"/>
      <c r="JL1672" s="72"/>
      <c r="JM1672" s="72"/>
      <c r="JN1672" s="72"/>
      <c r="JO1672" s="72"/>
      <c r="JP1672" s="72"/>
      <c r="JQ1672" s="72"/>
      <c r="JR1672" s="72"/>
      <c r="JS1672" s="72"/>
      <c r="JT1672" s="72"/>
      <c r="JU1672" s="72"/>
      <c r="JV1672" s="72"/>
      <c r="JW1672" s="72"/>
      <c r="JX1672" s="72"/>
      <c r="JY1672" s="72"/>
      <c r="JZ1672" s="72"/>
      <c r="KA1672" s="72"/>
      <c r="KB1672" s="72"/>
      <c r="KC1672" s="72"/>
      <c r="KD1672" s="72"/>
      <c r="KE1672" s="72"/>
      <c r="KF1672" s="72"/>
      <c r="KG1672" s="72"/>
      <c r="KH1672" s="72"/>
      <c r="KI1672" s="72"/>
      <c r="KJ1672" s="72"/>
      <c r="KK1672" s="72"/>
      <c r="KL1672" s="72"/>
      <c r="KM1672" s="72"/>
      <c r="KN1672" s="72"/>
      <c r="KO1672" s="72"/>
      <c r="KP1672" s="72"/>
      <c r="KQ1672" s="72"/>
      <c r="KR1672" s="72"/>
      <c r="KS1672" s="72"/>
      <c r="KT1672" s="72"/>
      <c r="KU1672" s="72"/>
      <c r="KV1672" s="72"/>
      <c r="KW1672" s="72"/>
      <c r="KX1672" s="72"/>
      <c r="KY1672" s="72"/>
      <c r="KZ1672" s="72"/>
      <c r="LA1672" s="72"/>
      <c r="LB1672" s="72"/>
      <c r="LC1672" s="72"/>
      <c r="LD1672" s="72"/>
      <c r="LE1672" s="72"/>
      <c r="LF1672" s="72"/>
      <c r="LG1672" s="72"/>
      <c r="LH1672" s="72"/>
      <c r="LI1672" s="72"/>
      <c r="LJ1672" s="72"/>
      <c r="LK1672" s="72"/>
      <c r="LL1672" s="72"/>
      <c r="LM1672" s="72"/>
      <c r="LN1672" s="72"/>
      <c r="LO1672" s="72"/>
      <c r="LP1672" s="72"/>
      <c r="LQ1672" s="72"/>
      <c r="LR1672" s="72"/>
      <c r="LS1672" s="72"/>
      <c r="LT1672" s="72"/>
      <c r="LU1672" s="72"/>
      <c r="LV1672" s="72"/>
      <c r="LW1672" s="72"/>
      <c r="LX1672" s="72"/>
      <c r="LY1672" s="72"/>
      <c r="LZ1672" s="72"/>
      <c r="MA1672" s="72"/>
      <c r="MB1672" s="72"/>
      <c r="MC1672" s="72"/>
      <c r="MD1672" s="72"/>
      <c r="ME1672" s="72"/>
      <c r="MF1672" s="72"/>
      <c r="MG1672" s="72"/>
      <c r="MH1672" s="72"/>
      <c r="MI1672" s="72"/>
      <c r="MJ1672" s="72"/>
      <c r="MK1672" s="72"/>
      <c r="ML1672" s="72"/>
      <c r="MM1672" s="72"/>
      <c r="MN1672" s="72"/>
      <c r="MO1672" s="72"/>
      <c r="MP1672" s="72"/>
      <c r="MQ1672" s="72"/>
      <c r="MR1672" s="72"/>
      <c r="MS1672" s="72"/>
      <c r="MT1672" s="72"/>
      <c r="MU1672" s="72"/>
      <c r="MV1672" s="72"/>
      <c r="MW1672" s="72"/>
      <c r="MX1672" s="72"/>
      <c r="MY1672" s="72"/>
      <c r="MZ1672" s="72"/>
      <c r="NA1672" s="72"/>
      <c r="NB1672" s="72"/>
      <c r="NC1672" s="72"/>
      <c r="ND1672" s="72"/>
      <c r="NE1672" s="72"/>
      <c r="NF1672" s="72"/>
      <c r="NG1672" s="72"/>
      <c r="NH1672" s="72"/>
      <c r="NI1672" s="72"/>
      <c r="NJ1672" s="72"/>
      <c r="NK1672" s="72"/>
      <c r="NL1672" s="72"/>
      <c r="NM1672" s="72"/>
      <c r="NN1672" s="72"/>
      <c r="NO1672" s="72"/>
      <c r="NP1672" s="72"/>
      <c r="NQ1672" s="72"/>
      <c r="NR1672" s="72"/>
      <c r="NS1672" s="72"/>
      <c r="NT1672" s="72"/>
      <c r="NU1672" s="72"/>
      <c r="NV1672" s="72"/>
      <c r="NW1672" s="72"/>
      <c r="NX1672" s="72"/>
      <c r="NY1672" s="72"/>
      <c r="NZ1672" s="72"/>
      <c r="OA1672" s="72"/>
      <c r="OB1672" s="72"/>
      <c r="OC1672" s="72"/>
      <c r="OD1672" s="72"/>
      <c r="OE1672" s="72"/>
      <c r="OF1672" s="72"/>
      <c r="OG1672" s="72"/>
      <c r="OH1672" s="72"/>
      <c r="OI1672" s="72"/>
      <c r="OJ1672" s="72"/>
      <c r="OK1672" s="72"/>
      <c r="OL1672" s="72"/>
      <c r="OM1672" s="72"/>
      <c r="ON1672" s="72"/>
      <c r="OO1672" s="72"/>
      <c r="OP1672" s="72"/>
      <c r="OQ1672" s="72"/>
      <c r="OR1672" s="72"/>
      <c r="OS1672" s="72"/>
      <c r="OT1672" s="72"/>
      <c r="OU1672" s="72"/>
      <c r="OV1672" s="72"/>
      <c r="OW1672" s="72"/>
      <c r="OX1672" s="72"/>
      <c r="OY1672" s="72"/>
      <c r="OZ1672" s="72"/>
      <c r="PA1672" s="72"/>
      <c r="PB1672" s="72"/>
      <c r="PC1672" s="72"/>
      <c r="PD1672" s="72"/>
      <c r="PE1672" s="72"/>
      <c r="PF1672" s="72"/>
      <c r="PG1672" s="72"/>
      <c r="PH1672" s="72"/>
      <c r="PI1672" s="72"/>
      <c r="PJ1672" s="72"/>
      <c r="PK1672" s="72"/>
      <c r="PL1672" s="72"/>
      <c r="PM1672" s="72"/>
      <c r="PN1672" s="72"/>
      <c r="PO1672" s="72"/>
      <c r="PP1672" s="72"/>
      <c r="PQ1672" s="72"/>
      <c r="PR1672" s="72"/>
      <c r="PS1672" s="72"/>
      <c r="PT1672" s="72"/>
      <c r="PU1672" s="72"/>
      <c r="PV1672" s="72"/>
      <c r="PW1672" s="72"/>
      <c r="PX1672" s="72"/>
      <c r="PY1672" s="72"/>
      <c r="PZ1672" s="72"/>
      <c r="QA1672" s="72"/>
      <c r="QB1672" s="72"/>
      <c r="QC1672" s="72"/>
      <c r="QD1672" s="72"/>
      <c r="QE1672" s="72"/>
      <c r="QF1672" s="72"/>
      <c r="QG1672" s="72"/>
      <c r="QH1672" s="72"/>
      <c r="QI1672" s="72"/>
      <c r="QJ1672" s="72"/>
      <c r="QK1672" s="72"/>
      <c r="QL1672" s="72"/>
      <c r="QM1672" s="72"/>
      <c r="QN1672" s="72"/>
      <c r="QO1672" s="72"/>
      <c r="QP1672" s="72"/>
      <c r="QQ1672" s="72"/>
      <c r="QR1672" s="72"/>
      <c r="QS1672" s="72"/>
      <c r="QT1672" s="72"/>
      <c r="QU1672" s="72"/>
      <c r="QV1672" s="72"/>
      <c r="QW1672" s="72"/>
      <c r="QX1672" s="72"/>
      <c r="QY1672" s="72"/>
      <c r="QZ1672" s="72"/>
      <c r="RA1672" s="72"/>
      <c r="RB1672" s="72"/>
      <c r="RC1672" s="72"/>
      <c r="RD1672" s="72"/>
      <c r="RE1672" s="72"/>
      <c r="RF1672" s="72"/>
      <c r="RG1672" s="72"/>
      <c r="RH1672" s="72"/>
      <c r="RI1672" s="72"/>
      <c r="RJ1672" s="72"/>
      <c r="RK1672" s="72"/>
      <c r="RL1672" s="72"/>
      <c r="RM1672" s="72"/>
      <c r="RN1672" s="72"/>
      <c r="RO1672" s="72"/>
      <c r="RP1672" s="72"/>
      <c r="RQ1672" s="72"/>
      <c r="RR1672" s="72"/>
      <c r="RS1672" s="72"/>
      <c r="RT1672" s="72"/>
      <c r="RU1672" s="72"/>
      <c r="RV1672" s="72"/>
      <c r="RW1672" s="72"/>
      <c r="RX1672" s="72"/>
      <c r="RY1672" s="72"/>
      <c r="RZ1672" s="72"/>
      <c r="SA1672" s="72"/>
      <c r="SB1672" s="72"/>
      <c r="SC1672" s="72"/>
      <c r="SD1672" s="72"/>
      <c r="SE1672" s="72"/>
      <c r="SF1672" s="72"/>
      <c r="SG1672" s="72"/>
      <c r="SH1672" s="72"/>
      <c r="SI1672" s="72"/>
      <c r="SJ1672" s="72"/>
      <c r="SK1672" s="72"/>
      <c r="SL1672" s="72"/>
      <c r="SM1672" s="72"/>
      <c r="SN1672" s="72"/>
      <c r="SO1672" s="72"/>
      <c r="SP1672" s="72"/>
      <c r="SQ1672" s="72"/>
      <c r="SR1672" s="72"/>
      <c r="SS1672" s="72"/>
      <c r="ST1672" s="72"/>
      <c r="SU1672" s="72"/>
      <c r="SV1672" s="72"/>
      <c r="SW1672" s="72"/>
      <c r="SX1672" s="72"/>
      <c r="SY1672" s="72"/>
      <c r="SZ1672" s="72"/>
      <c r="TA1672" s="72"/>
      <c r="TB1672" s="72"/>
      <c r="TC1672" s="72"/>
    </row>
    <row r="1673" spans="1:523" ht="16.5" customHeight="1" x14ac:dyDescent="0.2">
      <c r="A1673" s="20">
        <v>1194</v>
      </c>
      <c r="B1673" s="20" t="s">
        <v>72</v>
      </c>
      <c r="C1673" s="20" t="s">
        <v>222</v>
      </c>
      <c r="D1673" s="20" t="s">
        <v>30</v>
      </c>
      <c r="E1673" s="20" t="s">
        <v>1345</v>
      </c>
      <c r="F1673" s="22" t="s">
        <v>219</v>
      </c>
      <c r="G1673" s="20" t="s">
        <v>84</v>
      </c>
      <c r="H1673" s="20" t="s">
        <v>35</v>
      </c>
      <c r="I1673" s="20" t="s">
        <v>81</v>
      </c>
      <c r="J1673" s="22" t="s">
        <v>1154</v>
      </c>
      <c r="K1673" s="20" t="s">
        <v>95</v>
      </c>
      <c r="L1673" s="84" t="s">
        <v>95</v>
      </c>
      <c r="M1673" s="20" t="s">
        <v>95</v>
      </c>
      <c r="N1673" s="8" t="s">
        <v>95</v>
      </c>
      <c r="O1673" s="20" t="s">
        <v>95</v>
      </c>
      <c r="P1673" s="23">
        <v>3911</v>
      </c>
      <c r="Q1673" s="24">
        <v>1</v>
      </c>
      <c r="R1673" s="25">
        <v>45689</v>
      </c>
      <c r="S1673" s="20" t="s">
        <v>83</v>
      </c>
      <c r="T1673" s="23">
        <v>4693200</v>
      </c>
      <c r="U1673" s="27" t="s">
        <v>100</v>
      </c>
      <c r="V1673" s="27" t="s">
        <v>100</v>
      </c>
      <c r="W1673" s="72"/>
      <c r="X1673" s="72"/>
      <c r="Y1673" s="72"/>
      <c r="Z1673" s="72"/>
      <c r="AA1673" s="72"/>
      <c r="AB1673" s="72"/>
      <c r="AC1673" s="72"/>
      <c r="AD1673" s="72"/>
      <c r="AE1673" s="72"/>
      <c r="AF1673" s="72"/>
      <c r="AG1673" s="72"/>
      <c r="AH1673" s="72"/>
      <c r="AI1673" s="72"/>
      <c r="AJ1673" s="72"/>
      <c r="AK1673" s="72"/>
      <c r="AL1673" s="72"/>
      <c r="AM1673" s="72"/>
      <c r="AN1673" s="72"/>
      <c r="AO1673" s="72"/>
      <c r="AP1673" s="72"/>
      <c r="AQ1673" s="72"/>
      <c r="AR1673" s="72"/>
      <c r="AS1673" s="72"/>
      <c r="AT1673" s="72"/>
      <c r="AU1673" s="72"/>
      <c r="AV1673" s="72"/>
      <c r="AW1673" s="72"/>
      <c r="AX1673" s="72"/>
      <c r="AY1673" s="72"/>
      <c r="AZ1673" s="72"/>
      <c r="BA1673" s="72"/>
      <c r="BB1673" s="72"/>
      <c r="BC1673" s="72"/>
      <c r="BD1673" s="72"/>
      <c r="BE1673" s="72"/>
      <c r="BF1673" s="72"/>
      <c r="BG1673" s="72"/>
      <c r="BH1673" s="72"/>
      <c r="BI1673" s="72"/>
      <c r="BJ1673" s="72"/>
      <c r="BK1673" s="72"/>
      <c r="BL1673" s="72"/>
      <c r="BM1673" s="72"/>
      <c r="BN1673" s="72"/>
      <c r="BO1673" s="72"/>
      <c r="BP1673" s="72"/>
      <c r="BQ1673" s="72"/>
      <c r="BR1673" s="72"/>
      <c r="BS1673" s="72"/>
      <c r="BT1673" s="72"/>
      <c r="BU1673" s="72"/>
      <c r="BV1673" s="72"/>
      <c r="BW1673" s="72"/>
      <c r="BX1673" s="72"/>
      <c r="BY1673" s="72"/>
      <c r="BZ1673" s="72"/>
      <c r="CA1673" s="72"/>
      <c r="CB1673" s="72"/>
      <c r="CC1673" s="72"/>
      <c r="CD1673" s="72"/>
      <c r="CE1673" s="72"/>
      <c r="CF1673" s="72"/>
      <c r="CG1673" s="72"/>
      <c r="CH1673" s="72"/>
      <c r="CI1673" s="72"/>
      <c r="CJ1673" s="72"/>
      <c r="CK1673" s="72"/>
      <c r="CL1673" s="72"/>
      <c r="CM1673" s="72"/>
      <c r="CN1673" s="72"/>
      <c r="CO1673" s="72"/>
      <c r="CP1673" s="72"/>
      <c r="CQ1673" s="72"/>
      <c r="CR1673" s="72"/>
      <c r="CS1673" s="72"/>
      <c r="CT1673" s="72"/>
      <c r="CU1673" s="72"/>
      <c r="CV1673" s="72"/>
      <c r="CW1673" s="72"/>
      <c r="CX1673" s="72"/>
      <c r="CY1673" s="72"/>
      <c r="CZ1673" s="72"/>
      <c r="DA1673" s="72"/>
      <c r="DB1673" s="72"/>
      <c r="DC1673" s="72"/>
      <c r="DD1673" s="72"/>
      <c r="DE1673" s="72"/>
      <c r="DF1673" s="72"/>
      <c r="DG1673" s="72"/>
      <c r="DH1673" s="72"/>
      <c r="DI1673" s="72"/>
      <c r="DJ1673" s="72"/>
      <c r="DK1673" s="72"/>
      <c r="DL1673" s="72"/>
      <c r="DM1673" s="72"/>
      <c r="DN1673" s="72"/>
      <c r="DO1673" s="72"/>
      <c r="DP1673" s="72"/>
      <c r="DQ1673" s="72"/>
      <c r="DR1673" s="72"/>
      <c r="DS1673" s="72"/>
      <c r="DT1673" s="72"/>
      <c r="DU1673" s="72"/>
      <c r="DV1673" s="72"/>
      <c r="DW1673" s="72"/>
      <c r="DX1673" s="72"/>
      <c r="DY1673" s="72"/>
      <c r="DZ1673" s="72"/>
      <c r="EA1673" s="72"/>
      <c r="EB1673" s="72"/>
      <c r="EC1673" s="72"/>
      <c r="ED1673" s="72"/>
      <c r="EE1673" s="72"/>
      <c r="EF1673" s="72"/>
      <c r="EG1673" s="72"/>
      <c r="EH1673" s="72"/>
      <c r="EI1673" s="72"/>
      <c r="EJ1673" s="72"/>
      <c r="EK1673" s="72"/>
      <c r="EL1673" s="72"/>
      <c r="EM1673" s="72"/>
      <c r="EN1673" s="72"/>
      <c r="EO1673" s="72"/>
      <c r="EP1673" s="72"/>
      <c r="EQ1673" s="72"/>
      <c r="ER1673" s="72"/>
      <c r="ES1673" s="72"/>
      <c r="ET1673" s="72"/>
      <c r="EU1673" s="72"/>
      <c r="EV1673" s="72"/>
      <c r="EW1673" s="72"/>
      <c r="EX1673" s="72"/>
      <c r="EY1673" s="72"/>
      <c r="EZ1673" s="72"/>
      <c r="FA1673" s="72"/>
      <c r="FB1673" s="72"/>
      <c r="FC1673" s="72"/>
      <c r="FD1673" s="72"/>
      <c r="FE1673" s="72"/>
      <c r="FF1673" s="72"/>
      <c r="FG1673" s="72"/>
      <c r="FH1673" s="72"/>
      <c r="FI1673" s="72"/>
      <c r="FJ1673" s="72"/>
      <c r="FK1673" s="72"/>
      <c r="FL1673" s="72"/>
      <c r="FM1673" s="72"/>
      <c r="FN1673" s="72"/>
      <c r="FO1673" s="72"/>
      <c r="FP1673" s="72"/>
      <c r="FQ1673" s="72"/>
      <c r="FR1673" s="72"/>
      <c r="FS1673" s="72"/>
      <c r="FT1673" s="72"/>
      <c r="FU1673" s="72"/>
      <c r="FV1673" s="72"/>
      <c r="FW1673" s="72"/>
      <c r="FX1673" s="72"/>
      <c r="FY1673" s="72"/>
      <c r="FZ1673" s="72"/>
      <c r="GA1673" s="72"/>
      <c r="GB1673" s="72"/>
      <c r="GC1673" s="72"/>
      <c r="GD1673" s="72"/>
      <c r="GE1673" s="72"/>
      <c r="GF1673" s="72"/>
      <c r="GG1673" s="72"/>
      <c r="GH1673" s="72"/>
      <c r="GI1673" s="72"/>
      <c r="GJ1673" s="72"/>
      <c r="GK1673" s="72"/>
      <c r="GL1673" s="72"/>
      <c r="GM1673" s="72"/>
      <c r="GN1673" s="72"/>
      <c r="GO1673" s="72"/>
      <c r="GP1673" s="72"/>
      <c r="GQ1673" s="72"/>
      <c r="GR1673" s="72"/>
      <c r="GS1673" s="72"/>
      <c r="GT1673" s="72"/>
      <c r="GU1673" s="72"/>
      <c r="GV1673" s="72"/>
      <c r="GW1673" s="72"/>
      <c r="GX1673" s="72"/>
      <c r="GY1673" s="72"/>
      <c r="GZ1673" s="72"/>
      <c r="HA1673" s="72"/>
      <c r="HB1673" s="72"/>
      <c r="HC1673" s="72"/>
      <c r="HD1673" s="72"/>
      <c r="HE1673" s="72"/>
      <c r="HF1673" s="72"/>
      <c r="HG1673" s="72"/>
      <c r="HH1673" s="72"/>
      <c r="HI1673" s="72"/>
      <c r="HJ1673" s="72"/>
      <c r="HK1673" s="72"/>
      <c r="HL1673" s="72"/>
      <c r="HM1673" s="72"/>
      <c r="HN1673" s="72"/>
      <c r="HO1673" s="72"/>
      <c r="HP1673" s="72"/>
      <c r="HQ1673" s="72"/>
      <c r="HR1673" s="72"/>
      <c r="HS1673" s="72"/>
      <c r="HT1673" s="72"/>
      <c r="HU1673" s="72"/>
      <c r="HV1673" s="72"/>
      <c r="HW1673" s="72"/>
      <c r="HX1673" s="72"/>
      <c r="HY1673" s="72"/>
      <c r="HZ1673" s="72"/>
      <c r="IA1673" s="72"/>
      <c r="IB1673" s="72"/>
      <c r="IC1673" s="72"/>
      <c r="ID1673" s="72"/>
      <c r="IE1673" s="72"/>
      <c r="IF1673" s="72"/>
      <c r="IG1673" s="72"/>
      <c r="IH1673" s="72"/>
      <c r="II1673" s="72"/>
      <c r="IJ1673" s="72"/>
      <c r="IK1673" s="72"/>
      <c r="IL1673" s="72"/>
      <c r="IM1673" s="72"/>
      <c r="IN1673" s="72"/>
      <c r="IO1673" s="72"/>
      <c r="IP1673" s="72"/>
      <c r="IQ1673" s="72"/>
      <c r="IR1673" s="72"/>
      <c r="IS1673" s="72"/>
      <c r="IT1673" s="72"/>
      <c r="IU1673" s="72"/>
      <c r="IV1673" s="72"/>
      <c r="IW1673" s="72"/>
      <c r="IX1673" s="72"/>
      <c r="IY1673" s="72"/>
      <c r="IZ1673" s="72"/>
      <c r="JA1673" s="72"/>
      <c r="JB1673" s="72"/>
      <c r="JC1673" s="72"/>
      <c r="JD1673" s="72"/>
      <c r="JE1673" s="72"/>
      <c r="JF1673" s="72"/>
      <c r="JG1673" s="72"/>
      <c r="JH1673" s="72"/>
      <c r="JI1673" s="72"/>
      <c r="JJ1673" s="72"/>
      <c r="JK1673" s="72"/>
      <c r="JL1673" s="72"/>
      <c r="JM1673" s="72"/>
      <c r="JN1673" s="72"/>
      <c r="JO1673" s="72"/>
      <c r="JP1673" s="72"/>
      <c r="JQ1673" s="72"/>
      <c r="JR1673" s="72"/>
      <c r="JS1673" s="72"/>
      <c r="JT1673" s="72"/>
      <c r="JU1673" s="72"/>
      <c r="JV1673" s="72"/>
      <c r="JW1673" s="72"/>
      <c r="JX1673" s="72"/>
      <c r="JY1673" s="72"/>
      <c r="JZ1673" s="72"/>
      <c r="KA1673" s="72"/>
      <c r="KB1673" s="72"/>
      <c r="KC1673" s="72"/>
      <c r="KD1673" s="72"/>
      <c r="KE1673" s="72"/>
      <c r="KF1673" s="72"/>
      <c r="KG1673" s="72"/>
      <c r="KH1673" s="72"/>
      <c r="KI1673" s="72"/>
      <c r="KJ1673" s="72"/>
      <c r="KK1673" s="72"/>
      <c r="KL1673" s="72"/>
      <c r="KM1673" s="72"/>
      <c r="KN1673" s="72"/>
      <c r="KO1673" s="72"/>
      <c r="KP1673" s="72"/>
      <c r="KQ1673" s="72"/>
      <c r="KR1673" s="72"/>
      <c r="KS1673" s="72"/>
      <c r="KT1673" s="72"/>
      <c r="KU1673" s="72"/>
      <c r="KV1673" s="72"/>
      <c r="KW1673" s="72"/>
      <c r="KX1673" s="72"/>
      <c r="KY1673" s="72"/>
      <c r="KZ1673" s="72"/>
      <c r="LA1673" s="72"/>
      <c r="LB1673" s="72"/>
      <c r="LC1673" s="72"/>
      <c r="LD1673" s="72"/>
      <c r="LE1673" s="72"/>
      <c r="LF1673" s="72"/>
      <c r="LG1673" s="72"/>
      <c r="LH1673" s="72"/>
      <c r="LI1673" s="72"/>
      <c r="LJ1673" s="72"/>
      <c r="LK1673" s="72"/>
      <c r="LL1673" s="72"/>
      <c r="LM1673" s="72"/>
      <c r="LN1673" s="72"/>
      <c r="LO1673" s="72"/>
      <c r="LP1673" s="72"/>
      <c r="LQ1673" s="72"/>
      <c r="LR1673" s="72"/>
      <c r="LS1673" s="72"/>
      <c r="LT1673" s="72"/>
      <c r="LU1673" s="72"/>
      <c r="LV1673" s="72"/>
      <c r="LW1673" s="72"/>
      <c r="LX1673" s="72"/>
      <c r="LY1673" s="72"/>
      <c r="LZ1673" s="72"/>
      <c r="MA1673" s="72"/>
      <c r="MB1673" s="72"/>
      <c r="MC1673" s="72"/>
      <c r="MD1673" s="72"/>
      <c r="ME1673" s="72"/>
      <c r="MF1673" s="72"/>
      <c r="MG1673" s="72"/>
      <c r="MH1673" s="72"/>
      <c r="MI1673" s="72"/>
      <c r="MJ1673" s="72"/>
      <c r="MK1673" s="72"/>
      <c r="ML1673" s="72"/>
      <c r="MM1673" s="72"/>
      <c r="MN1673" s="72"/>
      <c r="MO1673" s="72"/>
      <c r="MP1673" s="72"/>
      <c r="MQ1673" s="72"/>
      <c r="MR1673" s="72"/>
      <c r="MS1673" s="72"/>
      <c r="MT1673" s="72"/>
      <c r="MU1673" s="72"/>
      <c r="MV1673" s="72"/>
      <c r="MW1673" s="72"/>
      <c r="MX1673" s="72"/>
      <c r="MY1673" s="72"/>
      <c r="MZ1673" s="72"/>
      <c r="NA1673" s="72"/>
      <c r="NB1673" s="72"/>
      <c r="NC1673" s="72"/>
      <c r="ND1673" s="72"/>
      <c r="NE1673" s="72"/>
      <c r="NF1673" s="72"/>
      <c r="NG1673" s="72"/>
      <c r="NH1673" s="72"/>
      <c r="NI1673" s="72"/>
      <c r="NJ1673" s="72"/>
      <c r="NK1673" s="72"/>
      <c r="NL1673" s="72"/>
      <c r="NM1673" s="72"/>
      <c r="NN1673" s="72"/>
      <c r="NO1673" s="72"/>
      <c r="NP1673" s="72"/>
      <c r="NQ1673" s="72"/>
      <c r="NR1673" s="72"/>
      <c r="NS1673" s="72"/>
      <c r="NT1673" s="72"/>
      <c r="NU1673" s="72"/>
      <c r="NV1673" s="72"/>
      <c r="NW1673" s="72"/>
      <c r="NX1673" s="72"/>
      <c r="NY1673" s="72"/>
      <c r="NZ1673" s="72"/>
      <c r="OA1673" s="72"/>
      <c r="OB1673" s="72"/>
      <c r="OC1673" s="72"/>
      <c r="OD1673" s="72"/>
      <c r="OE1673" s="72"/>
      <c r="OF1673" s="72"/>
      <c r="OG1673" s="72"/>
      <c r="OH1673" s="72"/>
      <c r="OI1673" s="72"/>
      <c r="OJ1673" s="72"/>
      <c r="OK1673" s="72"/>
      <c r="OL1673" s="72"/>
      <c r="OM1673" s="72"/>
      <c r="ON1673" s="72"/>
      <c r="OO1673" s="72"/>
      <c r="OP1673" s="72"/>
      <c r="OQ1673" s="72"/>
      <c r="OR1673" s="72"/>
      <c r="OS1673" s="72"/>
      <c r="OT1673" s="72"/>
      <c r="OU1673" s="72"/>
      <c r="OV1673" s="72"/>
      <c r="OW1673" s="72"/>
      <c r="OX1673" s="72"/>
      <c r="OY1673" s="72"/>
      <c r="OZ1673" s="72"/>
      <c r="PA1673" s="72"/>
      <c r="PB1673" s="72"/>
      <c r="PC1673" s="72"/>
      <c r="PD1673" s="72"/>
      <c r="PE1673" s="72"/>
      <c r="PF1673" s="72"/>
      <c r="PG1673" s="72"/>
      <c r="PH1673" s="72"/>
      <c r="PI1673" s="72"/>
      <c r="PJ1673" s="72"/>
      <c r="PK1673" s="72"/>
      <c r="PL1673" s="72"/>
      <c r="PM1673" s="72"/>
      <c r="PN1673" s="72"/>
      <c r="PO1673" s="72"/>
      <c r="PP1673" s="72"/>
      <c r="PQ1673" s="72"/>
      <c r="PR1673" s="72"/>
      <c r="PS1673" s="72"/>
      <c r="PT1673" s="72"/>
      <c r="PU1673" s="72"/>
      <c r="PV1673" s="72"/>
      <c r="PW1673" s="72"/>
      <c r="PX1673" s="72"/>
      <c r="PY1673" s="72"/>
      <c r="PZ1673" s="72"/>
      <c r="QA1673" s="72"/>
      <c r="QB1673" s="72"/>
      <c r="QC1673" s="72"/>
      <c r="QD1673" s="72"/>
      <c r="QE1673" s="72"/>
      <c r="QF1673" s="72"/>
      <c r="QG1673" s="72"/>
      <c r="QH1673" s="72"/>
      <c r="QI1673" s="72"/>
      <c r="QJ1673" s="72"/>
      <c r="QK1673" s="72"/>
      <c r="QL1673" s="72"/>
      <c r="QM1673" s="72"/>
      <c r="QN1673" s="72"/>
      <c r="QO1673" s="72"/>
      <c r="QP1673" s="72"/>
      <c r="QQ1673" s="72"/>
      <c r="QR1673" s="72"/>
      <c r="QS1673" s="72"/>
      <c r="QT1673" s="72"/>
      <c r="QU1673" s="72"/>
      <c r="QV1673" s="72"/>
      <c r="QW1673" s="72"/>
      <c r="QX1673" s="72"/>
      <c r="QY1673" s="72"/>
      <c r="QZ1673" s="72"/>
      <c r="RA1673" s="72"/>
      <c r="RB1673" s="72"/>
      <c r="RC1673" s="72"/>
      <c r="RD1673" s="72"/>
      <c r="RE1673" s="72"/>
      <c r="RF1673" s="72"/>
      <c r="RG1673" s="72"/>
      <c r="RH1673" s="72"/>
      <c r="RI1673" s="72"/>
      <c r="RJ1673" s="72"/>
      <c r="RK1673" s="72"/>
      <c r="RL1673" s="72"/>
      <c r="RM1673" s="72"/>
      <c r="RN1673" s="72"/>
      <c r="RO1673" s="72"/>
      <c r="RP1673" s="72"/>
      <c r="RQ1673" s="72"/>
      <c r="RR1673" s="72"/>
      <c r="RS1673" s="72"/>
      <c r="RT1673" s="72"/>
      <c r="RU1673" s="72"/>
      <c r="RV1673" s="72"/>
      <c r="RW1673" s="72"/>
      <c r="RX1673" s="72"/>
      <c r="RY1673" s="72"/>
      <c r="RZ1673" s="72"/>
      <c r="SA1673" s="72"/>
      <c r="SB1673" s="72"/>
      <c r="SC1673" s="72"/>
      <c r="SD1673" s="72"/>
      <c r="SE1673" s="72"/>
      <c r="SF1673" s="72"/>
      <c r="SG1673" s="72"/>
      <c r="SH1673" s="72"/>
      <c r="SI1673" s="72"/>
      <c r="SJ1673" s="72"/>
      <c r="SK1673" s="72"/>
      <c r="SL1673" s="72"/>
      <c r="SM1673" s="72"/>
      <c r="SN1673" s="72"/>
      <c r="SO1673" s="72"/>
      <c r="SP1673" s="72"/>
      <c r="SQ1673" s="72"/>
      <c r="SR1673" s="72"/>
      <c r="SS1673" s="72"/>
      <c r="ST1673" s="72"/>
      <c r="SU1673" s="72"/>
      <c r="SV1673" s="72"/>
      <c r="SW1673" s="72"/>
      <c r="SX1673" s="72"/>
      <c r="SY1673" s="72"/>
      <c r="SZ1673" s="72"/>
      <c r="TA1673" s="72"/>
      <c r="TB1673" s="72"/>
      <c r="TC1673" s="72"/>
    </row>
    <row r="1674" spans="1:523" ht="16.5" customHeight="1" x14ac:dyDescent="0.2">
      <c r="A1674" s="20">
        <v>1195</v>
      </c>
      <c r="B1674" s="20" t="s">
        <v>72</v>
      </c>
      <c r="C1674" s="20" t="s">
        <v>222</v>
      </c>
      <c r="D1674" s="20" t="s">
        <v>38</v>
      </c>
      <c r="E1674" s="20" t="s">
        <v>1345</v>
      </c>
      <c r="F1674" s="22" t="s">
        <v>842</v>
      </c>
      <c r="G1674" s="20" t="s">
        <v>42</v>
      </c>
      <c r="H1674" s="20" t="s">
        <v>35</v>
      </c>
      <c r="I1674" s="20" t="s">
        <v>81</v>
      </c>
      <c r="J1674" s="22" t="s">
        <v>1046</v>
      </c>
      <c r="K1674" s="20" t="s">
        <v>95</v>
      </c>
      <c r="L1674" s="84" t="s">
        <v>95</v>
      </c>
      <c r="M1674" s="20" t="s">
        <v>95</v>
      </c>
      <c r="N1674" s="8" t="s">
        <v>95</v>
      </c>
      <c r="O1674" s="20" t="s">
        <v>95</v>
      </c>
      <c r="P1674" s="23">
        <v>700</v>
      </c>
      <c r="Q1674" s="24">
        <v>1</v>
      </c>
      <c r="R1674" s="25">
        <v>45689</v>
      </c>
      <c r="S1674" s="20" t="s">
        <v>83</v>
      </c>
      <c r="T1674" s="23">
        <v>8400000</v>
      </c>
      <c r="U1674" s="27" t="s">
        <v>100</v>
      </c>
      <c r="V1674" s="27" t="s">
        <v>100</v>
      </c>
      <c r="W1674" s="72"/>
      <c r="X1674" s="72"/>
      <c r="Y1674" s="72"/>
      <c r="Z1674" s="72"/>
      <c r="AA1674" s="72"/>
      <c r="AB1674" s="72"/>
      <c r="AC1674" s="72"/>
      <c r="AD1674" s="72"/>
      <c r="AE1674" s="72"/>
      <c r="AF1674" s="72"/>
      <c r="AG1674" s="72"/>
      <c r="AH1674" s="72"/>
      <c r="AI1674" s="72"/>
      <c r="AJ1674" s="72"/>
      <c r="AK1674" s="72"/>
      <c r="AL1674" s="72"/>
      <c r="AM1674" s="72"/>
      <c r="AN1674" s="72"/>
      <c r="AO1674" s="72"/>
      <c r="AP1674" s="72"/>
      <c r="AQ1674" s="72"/>
      <c r="AR1674" s="72"/>
      <c r="AS1674" s="72"/>
      <c r="AT1674" s="72"/>
      <c r="AU1674" s="72"/>
      <c r="AV1674" s="72"/>
      <c r="AW1674" s="72"/>
      <c r="AX1674" s="72"/>
      <c r="AY1674" s="72"/>
      <c r="AZ1674" s="72"/>
      <c r="BA1674" s="72"/>
      <c r="BB1674" s="72"/>
      <c r="BC1674" s="72"/>
      <c r="BD1674" s="72"/>
      <c r="BE1674" s="72"/>
      <c r="BF1674" s="72"/>
      <c r="BG1674" s="72"/>
      <c r="BH1674" s="72"/>
      <c r="BI1674" s="72"/>
      <c r="BJ1674" s="72"/>
      <c r="BK1674" s="72"/>
      <c r="BL1674" s="72"/>
      <c r="BM1674" s="72"/>
      <c r="BN1674" s="72"/>
      <c r="BO1674" s="72"/>
      <c r="BP1674" s="72"/>
      <c r="BQ1674" s="72"/>
      <c r="BR1674" s="72"/>
      <c r="BS1674" s="72"/>
      <c r="BT1674" s="72"/>
      <c r="BU1674" s="72"/>
      <c r="BV1674" s="72"/>
      <c r="BW1674" s="72"/>
      <c r="BX1674" s="72"/>
      <c r="BY1674" s="72"/>
      <c r="BZ1674" s="72"/>
      <c r="CA1674" s="72"/>
      <c r="CB1674" s="72"/>
      <c r="CC1674" s="72"/>
      <c r="CD1674" s="72"/>
      <c r="CE1674" s="72"/>
      <c r="CF1674" s="72"/>
      <c r="CG1674" s="72"/>
      <c r="CH1674" s="72"/>
      <c r="CI1674" s="72"/>
      <c r="CJ1674" s="72"/>
      <c r="CK1674" s="72"/>
      <c r="CL1674" s="72"/>
      <c r="CM1674" s="72"/>
      <c r="CN1674" s="72"/>
      <c r="CO1674" s="72"/>
      <c r="CP1674" s="72"/>
      <c r="CQ1674" s="72"/>
      <c r="CR1674" s="72"/>
      <c r="CS1674" s="72"/>
      <c r="CT1674" s="72"/>
      <c r="CU1674" s="72"/>
      <c r="CV1674" s="72"/>
      <c r="CW1674" s="72"/>
      <c r="CX1674" s="72"/>
      <c r="CY1674" s="72"/>
      <c r="CZ1674" s="72"/>
      <c r="DA1674" s="72"/>
      <c r="DB1674" s="72"/>
      <c r="DC1674" s="72"/>
      <c r="DD1674" s="72"/>
      <c r="DE1674" s="72"/>
      <c r="DF1674" s="72"/>
      <c r="DG1674" s="72"/>
      <c r="DH1674" s="72"/>
      <c r="DI1674" s="72"/>
      <c r="DJ1674" s="72"/>
      <c r="DK1674" s="72"/>
      <c r="DL1674" s="72"/>
      <c r="DM1674" s="72"/>
      <c r="DN1674" s="72"/>
      <c r="DO1674" s="72"/>
      <c r="DP1674" s="72"/>
      <c r="DQ1674" s="72"/>
      <c r="DR1674" s="72"/>
      <c r="DS1674" s="72"/>
      <c r="DT1674" s="72"/>
      <c r="DU1674" s="72"/>
      <c r="DV1674" s="72"/>
      <c r="DW1674" s="72"/>
      <c r="DX1674" s="72"/>
      <c r="DY1674" s="72"/>
      <c r="DZ1674" s="72"/>
      <c r="EA1674" s="72"/>
      <c r="EB1674" s="72"/>
      <c r="EC1674" s="72"/>
      <c r="ED1674" s="72"/>
      <c r="EE1674" s="72"/>
      <c r="EF1674" s="72"/>
      <c r="EG1674" s="72"/>
      <c r="EH1674" s="72"/>
      <c r="EI1674" s="72"/>
      <c r="EJ1674" s="72"/>
      <c r="EK1674" s="72"/>
      <c r="EL1674" s="72"/>
      <c r="EM1674" s="72"/>
      <c r="EN1674" s="72"/>
      <c r="EO1674" s="72"/>
      <c r="EP1674" s="72"/>
      <c r="EQ1674" s="72"/>
      <c r="ER1674" s="72"/>
      <c r="ES1674" s="72"/>
      <c r="ET1674" s="72"/>
      <c r="EU1674" s="72"/>
      <c r="EV1674" s="72"/>
      <c r="EW1674" s="72"/>
      <c r="EX1674" s="72"/>
      <c r="EY1674" s="72"/>
      <c r="EZ1674" s="72"/>
      <c r="FA1674" s="72"/>
      <c r="FB1674" s="72"/>
      <c r="FC1674" s="72"/>
      <c r="FD1674" s="72"/>
      <c r="FE1674" s="72"/>
      <c r="FF1674" s="72"/>
      <c r="FG1674" s="72"/>
      <c r="FH1674" s="72"/>
      <c r="FI1674" s="72"/>
      <c r="FJ1674" s="72"/>
      <c r="FK1674" s="72"/>
      <c r="FL1674" s="72"/>
      <c r="FM1674" s="72"/>
      <c r="FN1674" s="72"/>
      <c r="FO1674" s="72"/>
      <c r="FP1674" s="72"/>
      <c r="FQ1674" s="72"/>
      <c r="FR1674" s="72"/>
      <c r="FS1674" s="72"/>
      <c r="FT1674" s="72"/>
      <c r="FU1674" s="72"/>
      <c r="FV1674" s="72"/>
      <c r="FW1674" s="72"/>
      <c r="FX1674" s="72"/>
      <c r="FY1674" s="72"/>
      <c r="FZ1674" s="72"/>
      <c r="GA1674" s="72"/>
      <c r="GB1674" s="72"/>
      <c r="GC1674" s="72"/>
      <c r="GD1674" s="72"/>
      <c r="GE1674" s="72"/>
      <c r="GF1674" s="72"/>
      <c r="GG1674" s="72"/>
      <c r="GH1674" s="72"/>
      <c r="GI1674" s="72"/>
      <c r="GJ1674" s="72"/>
      <c r="GK1674" s="72"/>
      <c r="GL1674" s="72"/>
      <c r="GM1674" s="72"/>
      <c r="GN1674" s="72"/>
      <c r="GO1674" s="72"/>
      <c r="GP1674" s="72"/>
      <c r="GQ1674" s="72"/>
      <c r="GR1674" s="72"/>
      <c r="GS1674" s="72"/>
      <c r="GT1674" s="72"/>
      <c r="GU1674" s="72"/>
      <c r="GV1674" s="72"/>
      <c r="GW1674" s="72"/>
      <c r="GX1674" s="72"/>
      <c r="GY1674" s="72"/>
      <c r="GZ1674" s="72"/>
      <c r="HA1674" s="72"/>
      <c r="HB1674" s="72"/>
      <c r="HC1674" s="72"/>
      <c r="HD1674" s="72"/>
      <c r="HE1674" s="72"/>
      <c r="HF1674" s="72"/>
      <c r="HG1674" s="72"/>
      <c r="HH1674" s="72"/>
      <c r="HI1674" s="72"/>
      <c r="HJ1674" s="72"/>
      <c r="HK1674" s="72"/>
      <c r="HL1674" s="72"/>
      <c r="HM1674" s="72"/>
      <c r="HN1674" s="72"/>
      <c r="HO1674" s="72"/>
      <c r="HP1674" s="72"/>
      <c r="HQ1674" s="72"/>
      <c r="HR1674" s="72"/>
      <c r="HS1674" s="72"/>
      <c r="HT1674" s="72"/>
      <c r="HU1674" s="72"/>
      <c r="HV1674" s="72"/>
      <c r="HW1674" s="72"/>
      <c r="HX1674" s="72"/>
      <c r="HY1674" s="72"/>
      <c r="HZ1674" s="72"/>
      <c r="IA1674" s="72"/>
      <c r="IB1674" s="72"/>
      <c r="IC1674" s="72"/>
      <c r="ID1674" s="72"/>
      <c r="IE1674" s="72"/>
      <c r="IF1674" s="72"/>
      <c r="IG1674" s="72"/>
      <c r="IH1674" s="72"/>
      <c r="II1674" s="72"/>
      <c r="IJ1674" s="72"/>
      <c r="IK1674" s="72"/>
      <c r="IL1674" s="72"/>
      <c r="IM1674" s="72"/>
      <c r="IN1674" s="72"/>
      <c r="IO1674" s="72"/>
      <c r="IP1674" s="72"/>
      <c r="IQ1674" s="72"/>
      <c r="IR1674" s="72"/>
      <c r="IS1674" s="72"/>
      <c r="IT1674" s="72"/>
      <c r="IU1674" s="72"/>
      <c r="IV1674" s="72"/>
      <c r="IW1674" s="72"/>
      <c r="IX1674" s="72"/>
      <c r="IY1674" s="72"/>
      <c r="IZ1674" s="72"/>
      <c r="JA1674" s="72"/>
      <c r="JB1674" s="72"/>
      <c r="JC1674" s="72"/>
      <c r="JD1674" s="72"/>
      <c r="JE1674" s="72"/>
      <c r="JF1674" s="72"/>
      <c r="JG1674" s="72"/>
      <c r="JH1674" s="72"/>
      <c r="JI1674" s="72"/>
      <c r="JJ1674" s="72"/>
      <c r="JK1674" s="72"/>
      <c r="JL1674" s="72"/>
      <c r="JM1674" s="72"/>
      <c r="JN1674" s="72"/>
      <c r="JO1674" s="72"/>
      <c r="JP1674" s="72"/>
      <c r="JQ1674" s="72"/>
      <c r="JR1674" s="72"/>
      <c r="JS1674" s="72"/>
      <c r="JT1674" s="72"/>
      <c r="JU1674" s="72"/>
      <c r="JV1674" s="72"/>
      <c r="JW1674" s="72"/>
      <c r="JX1674" s="72"/>
      <c r="JY1674" s="72"/>
      <c r="JZ1674" s="72"/>
      <c r="KA1674" s="72"/>
      <c r="KB1674" s="72"/>
      <c r="KC1674" s="72"/>
      <c r="KD1674" s="72"/>
      <c r="KE1674" s="72"/>
      <c r="KF1674" s="72"/>
      <c r="KG1674" s="72"/>
      <c r="KH1674" s="72"/>
      <c r="KI1674" s="72"/>
      <c r="KJ1674" s="72"/>
      <c r="KK1674" s="72"/>
      <c r="KL1674" s="72"/>
      <c r="KM1674" s="72"/>
      <c r="KN1674" s="72"/>
      <c r="KO1674" s="72"/>
      <c r="KP1674" s="72"/>
      <c r="KQ1674" s="72"/>
      <c r="KR1674" s="72"/>
      <c r="KS1674" s="72"/>
      <c r="KT1674" s="72"/>
      <c r="KU1674" s="72"/>
      <c r="KV1674" s="72"/>
      <c r="KW1674" s="72"/>
      <c r="KX1674" s="72"/>
      <c r="KY1674" s="72"/>
      <c r="KZ1674" s="72"/>
      <c r="LA1674" s="72"/>
      <c r="LB1674" s="72"/>
      <c r="LC1674" s="72"/>
      <c r="LD1674" s="72"/>
      <c r="LE1674" s="72"/>
      <c r="LF1674" s="72"/>
      <c r="LG1674" s="72"/>
      <c r="LH1674" s="72"/>
      <c r="LI1674" s="72"/>
      <c r="LJ1674" s="72"/>
      <c r="LK1674" s="72"/>
      <c r="LL1674" s="72"/>
      <c r="LM1674" s="72"/>
      <c r="LN1674" s="72"/>
      <c r="LO1674" s="72"/>
      <c r="LP1674" s="72"/>
      <c r="LQ1674" s="72"/>
      <c r="LR1674" s="72"/>
      <c r="LS1674" s="72"/>
      <c r="LT1674" s="72"/>
      <c r="LU1674" s="72"/>
      <c r="LV1674" s="72"/>
      <c r="LW1674" s="72"/>
      <c r="LX1674" s="72"/>
      <c r="LY1674" s="72"/>
      <c r="LZ1674" s="72"/>
      <c r="MA1674" s="72"/>
      <c r="MB1674" s="72"/>
      <c r="MC1674" s="72"/>
      <c r="MD1674" s="72"/>
      <c r="ME1674" s="72"/>
      <c r="MF1674" s="72"/>
      <c r="MG1674" s="72"/>
      <c r="MH1674" s="72"/>
      <c r="MI1674" s="72"/>
      <c r="MJ1674" s="72"/>
      <c r="MK1674" s="72"/>
      <c r="ML1674" s="72"/>
      <c r="MM1674" s="72"/>
      <c r="MN1674" s="72"/>
      <c r="MO1674" s="72"/>
      <c r="MP1674" s="72"/>
      <c r="MQ1674" s="72"/>
      <c r="MR1674" s="72"/>
      <c r="MS1674" s="72"/>
      <c r="MT1674" s="72"/>
      <c r="MU1674" s="72"/>
      <c r="MV1674" s="72"/>
      <c r="MW1674" s="72"/>
      <c r="MX1674" s="72"/>
      <c r="MY1674" s="72"/>
      <c r="MZ1674" s="72"/>
      <c r="NA1674" s="72"/>
      <c r="NB1674" s="72"/>
      <c r="NC1674" s="72"/>
      <c r="ND1674" s="72"/>
      <c r="NE1674" s="72"/>
      <c r="NF1674" s="72"/>
      <c r="NG1674" s="72"/>
      <c r="NH1674" s="72"/>
      <c r="NI1674" s="72"/>
      <c r="NJ1674" s="72"/>
      <c r="NK1674" s="72"/>
      <c r="NL1674" s="72"/>
      <c r="NM1674" s="72"/>
      <c r="NN1674" s="72"/>
      <c r="NO1674" s="72"/>
      <c r="NP1674" s="72"/>
      <c r="NQ1674" s="72"/>
      <c r="NR1674" s="72"/>
      <c r="NS1674" s="72"/>
      <c r="NT1674" s="72"/>
      <c r="NU1674" s="72"/>
      <c r="NV1674" s="72"/>
      <c r="NW1674" s="72"/>
      <c r="NX1674" s="72"/>
      <c r="NY1674" s="72"/>
      <c r="NZ1674" s="72"/>
      <c r="OA1674" s="72"/>
      <c r="OB1674" s="72"/>
      <c r="OC1674" s="72"/>
      <c r="OD1674" s="72"/>
      <c r="OE1674" s="72"/>
      <c r="OF1674" s="72"/>
      <c r="OG1674" s="72"/>
      <c r="OH1674" s="72"/>
      <c r="OI1674" s="72"/>
      <c r="OJ1674" s="72"/>
      <c r="OK1674" s="72"/>
      <c r="OL1674" s="72"/>
      <c r="OM1674" s="72"/>
      <c r="ON1674" s="72"/>
      <c r="OO1674" s="72"/>
      <c r="OP1674" s="72"/>
      <c r="OQ1674" s="72"/>
      <c r="OR1674" s="72"/>
      <c r="OS1674" s="72"/>
      <c r="OT1674" s="72"/>
      <c r="OU1674" s="72"/>
      <c r="OV1674" s="72"/>
      <c r="OW1674" s="72"/>
      <c r="OX1674" s="72"/>
      <c r="OY1674" s="72"/>
      <c r="OZ1674" s="72"/>
      <c r="PA1674" s="72"/>
      <c r="PB1674" s="72"/>
      <c r="PC1674" s="72"/>
      <c r="PD1674" s="72"/>
      <c r="PE1674" s="72"/>
      <c r="PF1674" s="72"/>
      <c r="PG1674" s="72"/>
      <c r="PH1674" s="72"/>
      <c r="PI1674" s="72"/>
      <c r="PJ1674" s="72"/>
      <c r="PK1674" s="72"/>
      <c r="PL1674" s="72"/>
      <c r="PM1674" s="72"/>
      <c r="PN1674" s="72"/>
      <c r="PO1674" s="72"/>
      <c r="PP1674" s="72"/>
      <c r="PQ1674" s="72"/>
      <c r="PR1674" s="72"/>
      <c r="PS1674" s="72"/>
      <c r="PT1674" s="72"/>
      <c r="PU1674" s="72"/>
      <c r="PV1674" s="72"/>
      <c r="PW1674" s="72"/>
      <c r="PX1674" s="72"/>
      <c r="PY1674" s="72"/>
      <c r="PZ1674" s="72"/>
      <c r="QA1674" s="72"/>
      <c r="QB1674" s="72"/>
      <c r="QC1674" s="72"/>
      <c r="QD1674" s="72"/>
      <c r="QE1674" s="72"/>
      <c r="QF1674" s="72"/>
      <c r="QG1674" s="72"/>
      <c r="QH1674" s="72"/>
      <c r="QI1674" s="72"/>
      <c r="QJ1674" s="72"/>
      <c r="QK1674" s="72"/>
      <c r="QL1674" s="72"/>
      <c r="QM1674" s="72"/>
      <c r="QN1674" s="72"/>
      <c r="QO1674" s="72"/>
      <c r="QP1674" s="72"/>
      <c r="QQ1674" s="72"/>
      <c r="QR1674" s="72"/>
      <c r="QS1674" s="72"/>
      <c r="QT1674" s="72"/>
      <c r="QU1674" s="72"/>
      <c r="QV1674" s="72"/>
      <c r="QW1674" s="72"/>
      <c r="QX1674" s="72"/>
      <c r="QY1674" s="72"/>
      <c r="QZ1674" s="72"/>
      <c r="RA1674" s="72"/>
      <c r="RB1674" s="72"/>
      <c r="RC1674" s="72"/>
      <c r="RD1674" s="72"/>
      <c r="RE1674" s="72"/>
      <c r="RF1674" s="72"/>
      <c r="RG1674" s="72"/>
      <c r="RH1674" s="72"/>
      <c r="RI1674" s="72"/>
      <c r="RJ1674" s="72"/>
      <c r="RK1674" s="72"/>
      <c r="RL1674" s="72"/>
      <c r="RM1674" s="72"/>
      <c r="RN1674" s="72"/>
      <c r="RO1674" s="72"/>
      <c r="RP1674" s="72"/>
      <c r="RQ1674" s="72"/>
      <c r="RR1674" s="72"/>
      <c r="RS1674" s="72"/>
      <c r="RT1674" s="72"/>
      <c r="RU1674" s="72"/>
      <c r="RV1674" s="72"/>
      <c r="RW1674" s="72"/>
      <c r="RX1674" s="72"/>
      <c r="RY1674" s="72"/>
      <c r="RZ1674" s="72"/>
      <c r="SA1674" s="72"/>
      <c r="SB1674" s="72"/>
      <c r="SC1674" s="72"/>
      <c r="SD1674" s="72"/>
      <c r="SE1674" s="72"/>
      <c r="SF1674" s="72"/>
      <c r="SG1674" s="72"/>
      <c r="SH1674" s="72"/>
      <c r="SI1674" s="72"/>
      <c r="SJ1674" s="72"/>
      <c r="SK1674" s="72"/>
      <c r="SL1674" s="72"/>
      <c r="SM1674" s="72"/>
      <c r="SN1674" s="72"/>
      <c r="SO1674" s="72"/>
      <c r="SP1674" s="72"/>
      <c r="SQ1674" s="72"/>
      <c r="SR1674" s="72"/>
      <c r="SS1674" s="72"/>
      <c r="ST1674" s="72"/>
      <c r="SU1674" s="72"/>
      <c r="SV1674" s="72"/>
      <c r="SW1674" s="72"/>
      <c r="SX1674" s="72"/>
      <c r="SY1674" s="72"/>
      <c r="SZ1674" s="72"/>
      <c r="TA1674" s="72"/>
      <c r="TB1674" s="72"/>
      <c r="TC1674" s="72"/>
    </row>
    <row r="1675" spans="1:523" ht="16.5" customHeight="1" x14ac:dyDescent="0.2">
      <c r="A1675" s="20">
        <v>1196</v>
      </c>
      <c r="B1675" s="20" t="s">
        <v>72</v>
      </c>
      <c r="C1675" s="20" t="s">
        <v>222</v>
      </c>
      <c r="D1675" s="20" t="s">
        <v>30</v>
      </c>
      <c r="E1675" s="20" t="s">
        <v>1345</v>
      </c>
      <c r="F1675" s="22" t="s">
        <v>1146</v>
      </c>
      <c r="G1675" s="20" t="s">
        <v>42</v>
      </c>
      <c r="H1675" s="20" t="s">
        <v>35</v>
      </c>
      <c r="I1675" s="20" t="s">
        <v>81</v>
      </c>
      <c r="J1675" s="22" t="s">
        <v>1155</v>
      </c>
      <c r="K1675" s="20" t="s">
        <v>95</v>
      </c>
      <c r="L1675" s="84" t="s">
        <v>95</v>
      </c>
      <c r="M1675" s="20" t="s">
        <v>95</v>
      </c>
      <c r="N1675" s="8" t="s">
        <v>95</v>
      </c>
      <c r="O1675" s="20" t="s">
        <v>95</v>
      </c>
      <c r="P1675" s="23">
        <v>300</v>
      </c>
      <c r="Q1675" s="24">
        <v>1</v>
      </c>
      <c r="R1675" s="25">
        <v>45689</v>
      </c>
      <c r="S1675" s="20" t="s">
        <v>83</v>
      </c>
      <c r="T1675" s="23">
        <v>3600000</v>
      </c>
      <c r="U1675" s="27" t="s">
        <v>100</v>
      </c>
      <c r="V1675" s="27" t="s">
        <v>100</v>
      </c>
      <c r="W1675" s="72"/>
      <c r="X1675" s="72"/>
      <c r="Y1675" s="72"/>
      <c r="Z1675" s="72"/>
      <c r="AA1675" s="72"/>
      <c r="AB1675" s="72"/>
      <c r="AC1675" s="72"/>
      <c r="AD1675" s="72"/>
      <c r="AE1675" s="72"/>
      <c r="AF1675" s="72"/>
      <c r="AG1675" s="72"/>
      <c r="AH1675" s="72"/>
      <c r="AI1675" s="72"/>
      <c r="AJ1675" s="72"/>
      <c r="AK1675" s="72"/>
      <c r="AL1675" s="72"/>
      <c r="AM1675" s="72"/>
      <c r="AN1675" s="72"/>
      <c r="AO1675" s="72"/>
      <c r="AP1675" s="72"/>
      <c r="AQ1675" s="72"/>
      <c r="AR1675" s="72"/>
      <c r="AS1675" s="72"/>
      <c r="AT1675" s="72"/>
      <c r="AU1675" s="72"/>
      <c r="AV1675" s="72"/>
      <c r="AW1675" s="72"/>
      <c r="AX1675" s="72"/>
      <c r="AY1675" s="72"/>
      <c r="AZ1675" s="72"/>
      <c r="BA1675" s="72"/>
      <c r="BB1675" s="72"/>
      <c r="BC1675" s="72"/>
      <c r="BD1675" s="72"/>
      <c r="BE1675" s="72"/>
      <c r="BF1675" s="72"/>
      <c r="BG1675" s="72"/>
      <c r="BH1675" s="72"/>
      <c r="BI1675" s="72"/>
      <c r="BJ1675" s="72"/>
      <c r="BK1675" s="72"/>
      <c r="BL1675" s="72"/>
      <c r="BM1675" s="72"/>
      <c r="BN1675" s="72"/>
      <c r="BO1675" s="72"/>
      <c r="BP1675" s="72"/>
      <c r="BQ1675" s="72"/>
      <c r="BR1675" s="72"/>
      <c r="BS1675" s="72"/>
      <c r="BT1675" s="72"/>
      <c r="BU1675" s="72"/>
      <c r="BV1675" s="72"/>
      <c r="BW1675" s="72"/>
      <c r="BX1675" s="72"/>
      <c r="BY1675" s="72"/>
      <c r="BZ1675" s="72"/>
      <c r="CA1675" s="72"/>
      <c r="CB1675" s="72"/>
      <c r="CC1675" s="72"/>
      <c r="CD1675" s="72"/>
      <c r="CE1675" s="72"/>
      <c r="CF1675" s="72"/>
      <c r="CG1675" s="72"/>
      <c r="CH1675" s="72"/>
      <c r="CI1675" s="72"/>
      <c r="CJ1675" s="72"/>
      <c r="CK1675" s="72"/>
      <c r="CL1675" s="72"/>
      <c r="CM1675" s="72"/>
      <c r="CN1675" s="72"/>
      <c r="CO1675" s="72"/>
      <c r="CP1675" s="72"/>
      <c r="CQ1675" s="72"/>
      <c r="CR1675" s="72"/>
      <c r="CS1675" s="72"/>
      <c r="CT1675" s="72"/>
      <c r="CU1675" s="72"/>
      <c r="CV1675" s="72"/>
      <c r="CW1675" s="72"/>
      <c r="CX1675" s="72"/>
      <c r="CY1675" s="72"/>
      <c r="CZ1675" s="72"/>
      <c r="DA1675" s="72"/>
      <c r="DB1675" s="72"/>
      <c r="DC1675" s="72"/>
      <c r="DD1675" s="72"/>
      <c r="DE1675" s="72"/>
      <c r="DF1675" s="72"/>
      <c r="DG1675" s="72"/>
      <c r="DH1675" s="72"/>
      <c r="DI1675" s="72"/>
      <c r="DJ1675" s="72"/>
      <c r="DK1675" s="72"/>
      <c r="DL1675" s="72"/>
      <c r="DM1675" s="72"/>
      <c r="DN1675" s="72"/>
      <c r="DO1675" s="72"/>
      <c r="DP1675" s="72"/>
      <c r="DQ1675" s="72"/>
      <c r="DR1675" s="72"/>
      <c r="DS1675" s="72"/>
      <c r="DT1675" s="72"/>
      <c r="DU1675" s="72"/>
      <c r="DV1675" s="72"/>
      <c r="DW1675" s="72"/>
      <c r="DX1675" s="72"/>
      <c r="DY1675" s="72"/>
      <c r="DZ1675" s="72"/>
      <c r="EA1675" s="72"/>
      <c r="EB1675" s="72"/>
      <c r="EC1675" s="72"/>
      <c r="ED1675" s="72"/>
      <c r="EE1675" s="72"/>
      <c r="EF1675" s="72"/>
      <c r="EG1675" s="72"/>
      <c r="EH1675" s="72"/>
      <c r="EI1675" s="72"/>
      <c r="EJ1675" s="72"/>
      <c r="EK1675" s="72"/>
      <c r="EL1675" s="72"/>
      <c r="EM1675" s="72"/>
      <c r="EN1675" s="72"/>
      <c r="EO1675" s="72"/>
      <c r="EP1675" s="72"/>
      <c r="EQ1675" s="72"/>
      <c r="ER1675" s="72"/>
      <c r="ES1675" s="72"/>
      <c r="ET1675" s="72"/>
      <c r="EU1675" s="72"/>
      <c r="EV1675" s="72"/>
      <c r="EW1675" s="72"/>
      <c r="EX1675" s="72"/>
      <c r="EY1675" s="72"/>
      <c r="EZ1675" s="72"/>
      <c r="FA1675" s="72"/>
      <c r="FB1675" s="72"/>
      <c r="FC1675" s="72"/>
      <c r="FD1675" s="72"/>
      <c r="FE1675" s="72"/>
      <c r="FF1675" s="72"/>
      <c r="FG1675" s="72"/>
      <c r="FH1675" s="72"/>
      <c r="FI1675" s="72"/>
      <c r="FJ1675" s="72"/>
      <c r="FK1675" s="72"/>
      <c r="FL1675" s="72"/>
      <c r="FM1675" s="72"/>
      <c r="FN1675" s="72"/>
      <c r="FO1675" s="72"/>
      <c r="FP1675" s="72"/>
      <c r="FQ1675" s="72"/>
      <c r="FR1675" s="72"/>
      <c r="FS1675" s="72"/>
      <c r="FT1675" s="72"/>
      <c r="FU1675" s="72"/>
      <c r="FV1675" s="72"/>
      <c r="FW1675" s="72"/>
      <c r="FX1675" s="72"/>
      <c r="FY1675" s="72"/>
      <c r="FZ1675" s="72"/>
      <c r="GA1675" s="72"/>
      <c r="GB1675" s="72"/>
      <c r="GC1675" s="72"/>
      <c r="GD1675" s="72"/>
      <c r="GE1675" s="72"/>
      <c r="GF1675" s="72"/>
      <c r="GG1675" s="72"/>
      <c r="GH1675" s="72"/>
      <c r="GI1675" s="72"/>
      <c r="GJ1675" s="72"/>
      <c r="GK1675" s="72"/>
      <c r="GL1675" s="72"/>
      <c r="GM1675" s="72"/>
      <c r="GN1675" s="72"/>
      <c r="GO1675" s="72"/>
      <c r="GP1675" s="72"/>
      <c r="GQ1675" s="72"/>
      <c r="GR1675" s="72"/>
      <c r="GS1675" s="72"/>
      <c r="GT1675" s="72"/>
      <c r="GU1675" s="72"/>
      <c r="GV1675" s="72"/>
      <c r="GW1675" s="72"/>
      <c r="GX1675" s="72"/>
      <c r="GY1675" s="72"/>
      <c r="GZ1675" s="72"/>
      <c r="HA1675" s="72"/>
      <c r="HB1675" s="72"/>
      <c r="HC1675" s="72"/>
      <c r="HD1675" s="72"/>
      <c r="HE1675" s="72"/>
      <c r="HF1675" s="72"/>
      <c r="HG1675" s="72"/>
      <c r="HH1675" s="72"/>
      <c r="HI1675" s="72"/>
      <c r="HJ1675" s="72"/>
      <c r="HK1675" s="72"/>
      <c r="HL1675" s="72"/>
      <c r="HM1675" s="72"/>
      <c r="HN1675" s="72"/>
      <c r="HO1675" s="72"/>
      <c r="HP1675" s="72"/>
      <c r="HQ1675" s="72"/>
      <c r="HR1675" s="72"/>
      <c r="HS1675" s="72"/>
      <c r="HT1675" s="72"/>
      <c r="HU1675" s="72"/>
      <c r="HV1675" s="72"/>
      <c r="HW1675" s="72"/>
      <c r="HX1675" s="72"/>
      <c r="HY1675" s="72"/>
      <c r="HZ1675" s="72"/>
      <c r="IA1675" s="72"/>
      <c r="IB1675" s="72"/>
      <c r="IC1675" s="72"/>
      <c r="ID1675" s="72"/>
      <c r="IE1675" s="72"/>
      <c r="IF1675" s="72"/>
      <c r="IG1675" s="72"/>
      <c r="IH1675" s="72"/>
      <c r="II1675" s="72"/>
      <c r="IJ1675" s="72"/>
      <c r="IK1675" s="72"/>
      <c r="IL1675" s="72"/>
      <c r="IM1675" s="72"/>
      <c r="IN1675" s="72"/>
      <c r="IO1675" s="72"/>
      <c r="IP1675" s="72"/>
      <c r="IQ1675" s="72"/>
      <c r="IR1675" s="72"/>
      <c r="IS1675" s="72"/>
      <c r="IT1675" s="72"/>
      <c r="IU1675" s="72"/>
      <c r="IV1675" s="72"/>
      <c r="IW1675" s="72"/>
      <c r="IX1675" s="72"/>
      <c r="IY1675" s="72"/>
      <c r="IZ1675" s="72"/>
      <c r="JA1675" s="72"/>
      <c r="JB1675" s="72"/>
      <c r="JC1675" s="72"/>
      <c r="JD1675" s="72"/>
      <c r="JE1675" s="72"/>
      <c r="JF1675" s="72"/>
      <c r="JG1675" s="72"/>
      <c r="JH1675" s="72"/>
      <c r="JI1675" s="72"/>
      <c r="JJ1675" s="72"/>
      <c r="JK1675" s="72"/>
      <c r="JL1675" s="72"/>
      <c r="JM1675" s="72"/>
      <c r="JN1675" s="72"/>
      <c r="JO1675" s="72"/>
      <c r="JP1675" s="72"/>
      <c r="JQ1675" s="72"/>
      <c r="JR1675" s="72"/>
      <c r="JS1675" s="72"/>
      <c r="JT1675" s="72"/>
      <c r="JU1675" s="72"/>
      <c r="JV1675" s="72"/>
      <c r="JW1675" s="72"/>
      <c r="JX1675" s="72"/>
      <c r="JY1675" s="72"/>
      <c r="JZ1675" s="72"/>
      <c r="KA1675" s="72"/>
      <c r="KB1675" s="72"/>
      <c r="KC1675" s="72"/>
      <c r="KD1675" s="72"/>
      <c r="KE1675" s="72"/>
      <c r="KF1675" s="72"/>
      <c r="KG1675" s="72"/>
      <c r="KH1675" s="72"/>
      <c r="KI1675" s="72"/>
      <c r="KJ1675" s="72"/>
      <c r="KK1675" s="72"/>
      <c r="KL1675" s="72"/>
      <c r="KM1675" s="72"/>
      <c r="KN1675" s="72"/>
      <c r="KO1675" s="72"/>
      <c r="KP1675" s="72"/>
      <c r="KQ1675" s="72"/>
      <c r="KR1675" s="72"/>
      <c r="KS1675" s="72"/>
      <c r="KT1675" s="72"/>
      <c r="KU1675" s="72"/>
      <c r="KV1675" s="72"/>
      <c r="KW1675" s="72"/>
      <c r="KX1675" s="72"/>
      <c r="KY1675" s="72"/>
      <c r="KZ1675" s="72"/>
      <c r="LA1675" s="72"/>
      <c r="LB1675" s="72"/>
      <c r="LC1675" s="72"/>
      <c r="LD1675" s="72"/>
      <c r="LE1675" s="72"/>
      <c r="LF1675" s="72"/>
      <c r="LG1675" s="72"/>
      <c r="LH1675" s="72"/>
      <c r="LI1675" s="72"/>
      <c r="LJ1675" s="72"/>
      <c r="LK1675" s="72"/>
      <c r="LL1675" s="72"/>
      <c r="LM1675" s="72"/>
      <c r="LN1675" s="72"/>
      <c r="LO1675" s="72"/>
      <c r="LP1675" s="72"/>
      <c r="LQ1675" s="72"/>
      <c r="LR1675" s="72"/>
      <c r="LS1675" s="72"/>
      <c r="LT1675" s="72"/>
      <c r="LU1675" s="72"/>
      <c r="LV1675" s="72"/>
      <c r="LW1675" s="72"/>
      <c r="LX1675" s="72"/>
      <c r="LY1675" s="72"/>
      <c r="LZ1675" s="72"/>
      <c r="MA1675" s="72"/>
      <c r="MB1675" s="72"/>
      <c r="MC1675" s="72"/>
      <c r="MD1675" s="72"/>
      <c r="ME1675" s="72"/>
      <c r="MF1675" s="72"/>
      <c r="MG1675" s="72"/>
      <c r="MH1675" s="72"/>
      <c r="MI1675" s="72"/>
      <c r="MJ1675" s="72"/>
      <c r="MK1675" s="72"/>
      <c r="ML1675" s="72"/>
      <c r="MM1675" s="72"/>
      <c r="MN1675" s="72"/>
      <c r="MO1675" s="72"/>
      <c r="MP1675" s="72"/>
      <c r="MQ1675" s="72"/>
      <c r="MR1675" s="72"/>
      <c r="MS1675" s="72"/>
      <c r="MT1675" s="72"/>
      <c r="MU1675" s="72"/>
      <c r="MV1675" s="72"/>
      <c r="MW1675" s="72"/>
      <c r="MX1675" s="72"/>
      <c r="MY1675" s="72"/>
      <c r="MZ1675" s="72"/>
      <c r="NA1675" s="72"/>
      <c r="NB1675" s="72"/>
      <c r="NC1675" s="72"/>
      <c r="ND1675" s="72"/>
      <c r="NE1675" s="72"/>
      <c r="NF1675" s="72"/>
      <c r="NG1675" s="72"/>
      <c r="NH1675" s="72"/>
      <c r="NI1675" s="72"/>
      <c r="NJ1675" s="72"/>
      <c r="NK1675" s="72"/>
      <c r="NL1675" s="72"/>
      <c r="NM1675" s="72"/>
      <c r="NN1675" s="72"/>
      <c r="NO1675" s="72"/>
      <c r="NP1675" s="72"/>
      <c r="NQ1675" s="72"/>
      <c r="NR1675" s="72"/>
      <c r="NS1675" s="72"/>
      <c r="NT1675" s="72"/>
      <c r="NU1675" s="72"/>
      <c r="NV1675" s="72"/>
      <c r="NW1675" s="72"/>
      <c r="NX1675" s="72"/>
      <c r="NY1675" s="72"/>
      <c r="NZ1675" s="72"/>
      <c r="OA1675" s="72"/>
      <c r="OB1675" s="72"/>
      <c r="OC1675" s="72"/>
      <c r="OD1675" s="72"/>
      <c r="OE1675" s="72"/>
      <c r="OF1675" s="72"/>
      <c r="OG1675" s="72"/>
      <c r="OH1675" s="72"/>
      <c r="OI1675" s="72"/>
      <c r="OJ1675" s="72"/>
      <c r="OK1675" s="72"/>
      <c r="OL1675" s="72"/>
      <c r="OM1675" s="72"/>
      <c r="ON1675" s="72"/>
      <c r="OO1675" s="72"/>
      <c r="OP1675" s="72"/>
      <c r="OQ1675" s="72"/>
      <c r="OR1675" s="72"/>
      <c r="OS1675" s="72"/>
      <c r="OT1675" s="72"/>
      <c r="OU1675" s="72"/>
      <c r="OV1675" s="72"/>
      <c r="OW1675" s="72"/>
      <c r="OX1675" s="72"/>
      <c r="OY1675" s="72"/>
      <c r="OZ1675" s="72"/>
      <c r="PA1675" s="72"/>
      <c r="PB1675" s="72"/>
      <c r="PC1675" s="72"/>
      <c r="PD1675" s="72"/>
      <c r="PE1675" s="72"/>
      <c r="PF1675" s="72"/>
      <c r="PG1675" s="72"/>
      <c r="PH1675" s="72"/>
      <c r="PI1675" s="72"/>
      <c r="PJ1675" s="72"/>
      <c r="PK1675" s="72"/>
      <c r="PL1675" s="72"/>
      <c r="PM1675" s="72"/>
      <c r="PN1675" s="72"/>
      <c r="PO1675" s="72"/>
      <c r="PP1675" s="72"/>
      <c r="PQ1675" s="72"/>
      <c r="PR1675" s="72"/>
      <c r="PS1675" s="72"/>
      <c r="PT1675" s="72"/>
      <c r="PU1675" s="72"/>
      <c r="PV1675" s="72"/>
      <c r="PW1675" s="72"/>
      <c r="PX1675" s="72"/>
      <c r="PY1675" s="72"/>
      <c r="PZ1675" s="72"/>
      <c r="QA1675" s="72"/>
      <c r="QB1675" s="72"/>
      <c r="QC1675" s="72"/>
      <c r="QD1675" s="72"/>
      <c r="QE1675" s="72"/>
      <c r="QF1675" s="72"/>
      <c r="QG1675" s="72"/>
      <c r="QH1675" s="72"/>
      <c r="QI1675" s="72"/>
      <c r="QJ1675" s="72"/>
      <c r="QK1675" s="72"/>
      <c r="QL1675" s="72"/>
      <c r="QM1675" s="72"/>
      <c r="QN1675" s="72"/>
      <c r="QO1675" s="72"/>
      <c r="QP1675" s="72"/>
      <c r="QQ1675" s="72"/>
      <c r="QR1675" s="72"/>
      <c r="QS1675" s="72"/>
      <c r="QT1675" s="72"/>
      <c r="QU1675" s="72"/>
      <c r="QV1675" s="72"/>
      <c r="QW1675" s="72"/>
      <c r="QX1675" s="72"/>
      <c r="QY1675" s="72"/>
      <c r="QZ1675" s="72"/>
      <c r="RA1675" s="72"/>
      <c r="RB1675" s="72"/>
      <c r="RC1675" s="72"/>
      <c r="RD1675" s="72"/>
      <c r="RE1675" s="72"/>
      <c r="RF1675" s="72"/>
      <c r="RG1675" s="72"/>
      <c r="RH1675" s="72"/>
      <c r="RI1675" s="72"/>
      <c r="RJ1675" s="72"/>
      <c r="RK1675" s="72"/>
      <c r="RL1675" s="72"/>
      <c r="RM1675" s="72"/>
      <c r="RN1675" s="72"/>
      <c r="RO1675" s="72"/>
      <c r="RP1675" s="72"/>
      <c r="RQ1675" s="72"/>
      <c r="RR1675" s="72"/>
      <c r="RS1675" s="72"/>
      <c r="RT1675" s="72"/>
      <c r="RU1675" s="72"/>
      <c r="RV1675" s="72"/>
      <c r="RW1675" s="72"/>
      <c r="RX1675" s="72"/>
      <c r="RY1675" s="72"/>
      <c r="RZ1675" s="72"/>
      <c r="SA1675" s="72"/>
      <c r="SB1675" s="72"/>
      <c r="SC1675" s="72"/>
      <c r="SD1675" s="72"/>
      <c r="SE1675" s="72"/>
      <c r="SF1675" s="72"/>
      <c r="SG1675" s="72"/>
      <c r="SH1675" s="72"/>
      <c r="SI1675" s="72"/>
      <c r="SJ1675" s="72"/>
      <c r="SK1675" s="72"/>
      <c r="SL1675" s="72"/>
      <c r="SM1675" s="72"/>
      <c r="SN1675" s="72"/>
      <c r="SO1675" s="72"/>
      <c r="SP1675" s="72"/>
      <c r="SQ1675" s="72"/>
      <c r="SR1675" s="72"/>
      <c r="SS1675" s="72"/>
      <c r="ST1675" s="72"/>
      <c r="SU1675" s="72"/>
      <c r="SV1675" s="72"/>
      <c r="SW1675" s="72"/>
      <c r="SX1675" s="72"/>
      <c r="SY1675" s="72"/>
      <c r="SZ1675" s="72"/>
      <c r="TA1675" s="72"/>
      <c r="TB1675" s="72"/>
      <c r="TC1675" s="72"/>
    </row>
    <row r="1676" spans="1:523" ht="16.5" customHeight="1" x14ac:dyDescent="0.2">
      <c r="A1676" s="20">
        <v>1200</v>
      </c>
      <c r="B1676" s="20" t="s">
        <v>72</v>
      </c>
      <c r="C1676" s="20" t="s">
        <v>22</v>
      </c>
      <c r="D1676" s="20" t="s">
        <v>38</v>
      </c>
      <c r="E1676" s="20" t="s">
        <v>1345</v>
      </c>
      <c r="F1676" s="22" t="s">
        <v>1145</v>
      </c>
      <c r="G1676" s="20" t="s">
        <v>37</v>
      </c>
      <c r="H1676" s="20" t="s">
        <v>35</v>
      </c>
      <c r="I1676" s="20" t="s">
        <v>27</v>
      </c>
      <c r="J1676" s="22" t="s">
        <v>1156</v>
      </c>
      <c r="K1676" s="20" t="s">
        <v>95</v>
      </c>
      <c r="L1676" s="84" t="s">
        <v>95</v>
      </c>
      <c r="M1676" s="20" t="s">
        <v>95</v>
      </c>
      <c r="N1676" s="8" t="s">
        <v>95</v>
      </c>
      <c r="O1676" s="20" t="s">
        <v>95</v>
      </c>
      <c r="P1676" s="23" t="s">
        <v>95</v>
      </c>
      <c r="Q1676" s="24">
        <v>1</v>
      </c>
      <c r="R1676" s="25">
        <v>45839</v>
      </c>
      <c r="S1676" s="45" t="s">
        <v>83</v>
      </c>
      <c r="T1676" s="46">
        <v>590000000</v>
      </c>
      <c r="U1676" s="27" t="s">
        <v>100</v>
      </c>
      <c r="V1676" s="27" t="s">
        <v>100</v>
      </c>
      <c r="W1676" s="72"/>
      <c r="X1676" s="72"/>
      <c r="Y1676" s="72"/>
      <c r="Z1676" s="72"/>
      <c r="AA1676" s="72"/>
      <c r="AB1676" s="72"/>
      <c r="AC1676" s="72"/>
      <c r="AD1676" s="72"/>
      <c r="AE1676" s="72"/>
      <c r="AF1676" s="72"/>
      <c r="AG1676" s="72"/>
      <c r="AH1676" s="72"/>
      <c r="AI1676" s="72"/>
      <c r="AJ1676" s="72"/>
      <c r="AK1676" s="72"/>
      <c r="AL1676" s="72"/>
      <c r="AM1676" s="72"/>
      <c r="AN1676" s="72"/>
      <c r="AO1676" s="72"/>
      <c r="AP1676" s="72"/>
      <c r="AQ1676" s="72"/>
      <c r="AR1676" s="72"/>
      <c r="AS1676" s="72"/>
      <c r="AT1676" s="72"/>
      <c r="AU1676" s="72"/>
      <c r="AV1676" s="72"/>
      <c r="AW1676" s="72"/>
      <c r="AX1676" s="72"/>
      <c r="AY1676" s="72"/>
      <c r="AZ1676" s="72"/>
      <c r="BA1676" s="72"/>
      <c r="BB1676" s="72"/>
      <c r="BC1676" s="72"/>
      <c r="BD1676" s="72"/>
      <c r="BE1676" s="72"/>
      <c r="BF1676" s="72"/>
      <c r="BG1676" s="72"/>
      <c r="BH1676" s="72"/>
      <c r="BI1676" s="72"/>
      <c r="BJ1676" s="72"/>
      <c r="BK1676" s="72"/>
      <c r="BL1676" s="72"/>
      <c r="BM1676" s="72"/>
      <c r="BN1676" s="72"/>
      <c r="BO1676" s="72"/>
      <c r="BP1676" s="72"/>
      <c r="BQ1676" s="72"/>
      <c r="BR1676" s="72"/>
      <c r="BS1676" s="72"/>
      <c r="BT1676" s="72"/>
      <c r="BU1676" s="72"/>
      <c r="BV1676" s="72"/>
      <c r="BW1676" s="72"/>
      <c r="BX1676" s="72"/>
      <c r="BY1676" s="72"/>
      <c r="BZ1676" s="72"/>
      <c r="CA1676" s="72"/>
      <c r="CB1676" s="72"/>
      <c r="CC1676" s="72"/>
      <c r="CD1676" s="72"/>
      <c r="CE1676" s="72"/>
      <c r="CF1676" s="72"/>
      <c r="CG1676" s="72"/>
      <c r="CH1676" s="72"/>
      <c r="CI1676" s="72"/>
      <c r="CJ1676" s="72"/>
      <c r="CK1676" s="72"/>
      <c r="CL1676" s="72"/>
      <c r="CM1676" s="72"/>
      <c r="CN1676" s="72"/>
      <c r="CO1676" s="72"/>
      <c r="CP1676" s="72"/>
      <c r="CQ1676" s="72"/>
      <c r="CR1676" s="72"/>
      <c r="CS1676" s="72"/>
      <c r="CT1676" s="72"/>
      <c r="CU1676" s="72"/>
      <c r="CV1676" s="72"/>
      <c r="CW1676" s="72"/>
      <c r="CX1676" s="72"/>
      <c r="CY1676" s="72"/>
      <c r="CZ1676" s="72"/>
      <c r="DA1676" s="72"/>
      <c r="DB1676" s="72"/>
      <c r="DC1676" s="72"/>
      <c r="DD1676" s="72"/>
      <c r="DE1676" s="72"/>
      <c r="DF1676" s="72"/>
      <c r="DG1676" s="72"/>
      <c r="DH1676" s="72"/>
      <c r="DI1676" s="72"/>
      <c r="DJ1676" s="72"/>
      <c r="DK1676" s="72"/>
      <c r="DL1676" s="72"/>
      <c r="DM1676" s="72"/>
      <c r="DN1676" s="72"/>
      <c r="DO1676" s="72"/>
      <c r="DP1676" s="72"/>
      <c r="DQ1676" s="72"/>
      <c r="DR1676" s="72"/>
      <c r="DS1676" s="72"/>
      <c r="DT1676" s="72"/>
      <c r="DU1676" s="72"/>
      <c r="DV1676" s="72"/>
      <c r="DW1676" s="72"/>
      <c r="DX1676" s="72"/>
      <c r="DY1676" s="72"/>
      <c r="DZ1676" s="72"/>
      <c r="EA1676" s="72"/>
      <c r="EB1676" s="72"/>
      <c r="EC1676" s="72"/>
      <c r="ED1676" s="72"/>
      <c r="EE1676" s="72"/>
      <c r="EF1676" s="72"/>
      <c r="EG1676" s="72"/>
      <c r="EH1676" s="72"/>
      <c r="EI1676" s="72"/>
      <c r="EJ1676" s="72"/>
      <c r="EK1676" s="72"/>
      <c r="EL1676" s="72"/>
      <c r="EM1676" s="72"/>
      <c r="EN1676" s="72"/>
      <c r="EO1676" s="72"/>
      <c r="EP1676" s="72"/>
      <c r="EQ1676" s="72"/>
      <c r="ER1676" s="72"/>
      <c r="ES1676" s="72"/>
      <c r="ET1676" s="72"/>
      <c r="EU1676" s="72"/>
      <c r="EV1676" s="72"/>
      <c r="EW1676" s="72"/>
      <c r="EX1676" s="72"/>
      <c r="EY1676" s="72"/>
      <c r="EZ1676" s="72"/>
      <c r="FA1676" s="72"/>
      <c r="FB1676" s="72"/>
      <c r="FC1676" s="72"/>
      <c r="FD1676" s="72"/>
      <c r="FE1676" s="72"/>
      <c r="FF1676" s="72"/>
      <c r="FG1676" s="72"/>
      <c r="FH1676" s="72"/>
      <c r="FI1676" s="72"/>
      <c r="FJ1676" s="72"/>
      <c r="FK1676" s="72"/>
      <c r="FL1676" s="72"/>
      <c r="FM1676" s="72"/>
      <c r="FN1676" s="72"/>
      <c r="FO1676" s="72"/>
      <c r="FP1676" s="72"/>
      <c r="FQ1676" s="72"/>
      <c r="FR1676" s="72"/>
      <c r="FS1676" s="72"/>
      <c r="FT1676" s="72"/>
      <c r="FU1676" s="72"/>
      <c r="FV1676" s="72"/>
      <c r="FW1676" s="72"/>
      <c r="FX1676" s="72"/>
      <c r="FY1676" s="72"/>
      <c r="FZ1676" s="72"/>
      <c r="GA1676" s="72"/>
      <c r="GB1676" s="72"/>
      <c r="GC1676" s="72"/>
      <c r="GD1676" s="72"/>
      <c r="GE1676" s="72"/>
      <c r="GF1676" s="72"/>
      <c r="GG1676" s="72"/>
      <c r="GH1676" s="72"/>
      <c r="GI1676" s="72"/>
      <c r="GJ1676" s="72"/>
      <c r="GK1676" s="72"/>
      <c r="GL1676" s="72"/>
      <c r="GM1676" s="72"/>
      <c r="GN1676" s="72"/>
      <c r="GO1676" s="72"/>
      <c r="GP1676" s="72"/>
      <c r="GQ1676" s="72"/>
      <c r="GR1676" s="72"/>
      <c r="GS1676" s="72"/>
      <c r="GT1676" s="72"/>
      <c r="GU1676" s="72"/>
      <c r="GV1676" s="72"/>
      <c r="GW1676" s="72"/>
      <c r="GX1676" s="72"/>
      <c r="GY1676" s="72"/>
      <c r="GZ1676" s="72"/>
      <c r="HA1676" s="72"/>
      <c r="HB1676" s="72"/>
      <c r="HC1676" s="72"/>
      <c r="HD1676" s="72"/>
      <c r="HE1676" s="72"/>
      <c r="HF1676" s="72"/>
      <c r="HG1676" s="72"/>
      <c r="HH1676" s="72"/>
      <c r="HI1676" s="72"/>
      <c r="HJ1676" s="72"/>
      <c r="HK1676" s="72"/>
      <c r="HL1676" s="72"/>
      <c r="HM1676" s="72"/>
      <c r="HN1676" s="72"/>
      <c r="HO1676" s="72"/>
      <c r="HP1676" s="72"/>
      <c r="HQ1676" s="72"/>
      <c r="HR1676" s="72"/>
      <c r="HS1676" s="72"/>
      <c r="HT1676" s="72"/>
      <c r="HU1676" s="72"/>
      <c r="HV1676" s="72"/>
      <c r="HW1676" s="72"/>
      <c r="HX1676" s="72"/>
      <c r="HY1676" s="72"/>
      <c r="HZ1676" s="72"/>
      <c r="IA1676" s="72"/>
      <c r="IB1676" s="72"/>
      <c r="IC1676" s="72"/>
      <c r="ID1676" s="72"/>
      <c r="IE1676" s="72"/>
      <c r="IF1676" s="72"/>
      <c r="IG1676" s="72"/>
      <c r="IH1676" s="72"/>
      <c r="II1676" s="72"/>
      <c r="IJ1676" s="72"/>
      <c r="IK1676" s="72"/>
      <c r="IL1676" s="72"/>
      <c r="IM1676" s="72"/>
      <c r="IN1676" s="72"/>
      <c r="IO1676" s="72"/>
      <c r="IP1676" s="72"/>
      <c r="IQ1676" s="72"/>
      <c r="IR1676" s="72"/>
      <c r="IS1676" s="72"/>
      <c r="IT1676" s="72"/>
      <c r="IU1676" s="72"/>
      <c r="IV1676" s="72"/>
      <c r="IW1676" s="72"/>
      <c r="IX1676" s="72"/>
      <c r="IY1676" s="72"/>
      <c r="IZ1676" s="72"/>
      <c r="JA1676" s="72"/>
      <c r="JB1676" s="72"/>
      <c r="JC1676" s="72"/>
      <c r="JD1676" s="72"/>
      <c r="JE1676" s="72"/>
      <c r="JF1676" s="72"/>
      <c r="JG1676" s="72"/>
      <c r="JH1676" s="72"/>
      <c r="JI1676" s="72"/>
      <c r="JJ1676" s="72"/>
      <c r="JK1676" s="72"/>
      <c r="JL1676" s="72"/>
      <c r="JM1676" s="72"/>
      <c r="JN1676" s="72"/>
      <c r="JO1676" s="72"/>
      <c r="JP1676" s="72"/>
      <c r="JQ1676" s="72"/>
      <c r="JR1676" s="72"/>
      <c r="JS1676" s="72"/>
      <c r="JT1676" s="72"/>
      <c r="JU1676" s="72"/>
      <c r="JV1676" s="72"/>
      <c r="JW1676" s="72"/>
      <c r="JX1676" s="72"/>
      <c r="JY1676" s="72"/>
      <c r="JZ1676" s="72"/>
      <c r="KA1676" s="72"/>
      <c r="KB1676" s="72"/>
      <c r="KC1676" s="72"/>
      <c r="KD1676" s="72"/>
      <c r="KE1676" s="72"/>
      <c r="KF1676" s="72"/>
      <c r="KG1676" s="72"/>
      <c r="KH1676" s="72"/>
      <c r="KI1676" s="72"/>
      <c r="KJ1676" s="72"/>
      <c r="KK1676" s="72"/>
      <c r="KL1676" s="72"/>
      <c r="KM1676" s="72"/>
      <c r="KN1676" s="72"/>
      <c r="KO1676" s="72"/>
      <c r="KP1676" s="72"/>
      <c r="KQ1676" s="72"/>
      <c r="KR1676" s="72"/>
      <c r="KS1676" s="72"/>
      <c r="KT1676" s="72"/>
      <c r="KU1676" s="72"/>
      <c r="KV1676" s="72"/>
      <c r="KW1676" s="72"/>
      <c r="KX1676" s="72"/>
      <c r="KY1676" s="72"/>
      <c r="KZ1676" s="72"/>
      <c r="LA1676" s="72"/>
      <c r="LB1676" s="72"/>
      <c r="LC1676" s="72"/>
      <c r="LD1676" s="72"/>
      <c r="LE1676" s="72"/>
      <c r="LF1676" s="72"/>
      <c r="LG1676" s="72"/>
      <c r="LH1676" s="72"/>
      <c r="LI1676" s="72"/>
      <c r="LJ1676" s="72"/>
      <c r="LK1676" s="72"/>
      <c r="LL1676" s="72"/>
      <c r="LM1676" s="72"/>
      <c r="LN1676" s="72"/>
      <c r="LO1676" s="72"/>
      <c r="LP1676" s="72"/>
      <c r="LQ1676" s="72"/>
      <c r="LR1676" s="72"/>
      <c r="LS1676" s="72"/>
      <c r="LT1676" s="72"/>
      <c r="LU1676" s="72"/>
      <c r="LV1676" s="72"/>
      <c r="LW1676" s="72"/>
      <c r="LX1676" s="72"/>
      <c r="LY1676" s="72"/>
      <c r="LZ1676" s="72"/>
      <c r="MA1676" s="72"/>
      <c r="MB1676" s="72"/>
      <c r="MC1676" s="72"/>
      <c r="MD1676" s="72"/>
      <c r="ME1676" s="72"/>
      <c r="MF1676" s="72"/>
      <c r="MG1676" s="72"/>
      <c r="MH1676" s="72"/>
      <c r="MI1676" s="72"/>
      <c r="MJ1676" s="72"/>
      <c r="MK1676" s="72"/>
      <c r="ML1676" s="72"/>
      <c r="MM1676" s="72"/>
      <c r="MN1676" s="72"/>
      <c r="MO1676" s="72"/>
      <c r="MP1676" s="72"/>
      <c r="MQ1676" s="72"/>
      <c r="MR1676" s="72"/>
      <c r="MS1676" s="72"/>
      <c r="MT1676" s="72"/>
      <c r="MU1676" s="72"/>
      <c r="MV1676" s="72"/>
      <c r="MW1676" s="72"/>
      <c r="MX1676" s="72"/>
      <c r="MY1676" s="72"/>
      <c r="MZ1676" s="72"/>
      <c r="NA1676" s="72"/>
      <c r="NB1676" s="72"/>
      <c r="NC1676" s="72"/>
      <c r="ND1676" s="72"/>
      <c r="NE1676" s="72"/>
      <c r="NF1676" s="72"/>
      <c r="NG1676" s="72"/>
      <c r="NH1676" s="72"/>
      <c r="NI1676" s="72"/>
      <c r="NJ1676" s="72"/>
      <c r="NK1676" s="72"/>
      <c r="NL1676" s="72"/>
      <c r="NM1676" s="72"/>
      <c r="NN1676" s="72"/>
      <c r="NO1676" s="72"/>
      <c r="NP1676" s="72"/>
      <c r="NQ1676" s="72"/>
      <c r="NR1676" s="72"/>
      <c r="NS1676" s="72"/>
      <c r="NT1676" s="72"/>
      <c r="NU1676" s="72"/>
      <c r="NV1676" s="72"/>
      <c r="NW1676" s="72"/>
      <c r="NX1676" s="72"/>
      <c r="NY1676" s="72"/>
      <c r="NZ1676" s="72"/>
      <c r="OA1676" s="72"/>
      <c r="OB1676" s="72"/>
      <c r="OC1676" s="72"/>
      <c r="OD1676" s="72"/>
      <c r="OE1676" s="72"/>
      <c r="OF1676" s="72"/>
      <c r="OG1676" s="72"/>
      <c r="OH1676" s="72"/>
      <c r="OI1676" s="72"/>
      <c r="OJ1676" s="72"/>
      <c r="OK1676" s="72"/>
      <c r="OL1676" s="72"/>
      <c r="OM1676" s="72"/>
      <c r="ON1676" s="72"/>
      <c r="OO1676" s="72"/>
      <c r="OP1676" s="72"/>
      <c r="OQ1676" s="72"/>
      <c r="OR1676" s="72"/>
      <c r="OS1676" s="72"/>
      <c r="OT1676" s="72"/>
      <c r="OU1676" s="72"/>
      <c r="OV1676" s="72"/>
      <c r="OW1676" s="72"/>
      <c r="OX1676" s="72"/>
      <c r="OY1676" s="72"/>
      <c r="OZ1676" s="72"/>
      <c r="PA1676" s="72"/>
      <c r="PB1676" s="72"/>
      <c r="PC1676" s="72"/>
      <c r="PD1676" s="72"/>
      <c r="PE1676" s="72"/>
      <c r="PF1676" s="72"/>
      <c r="PG1676" s="72"/>
      <c r="PH1676" s="72"/>
      <c r="PI1676" s="72"/>
      <c r="PJ1676" s="72"/>
      <c r="PK1676" s="72"/>
      <c r="PL1676" s="72"/>
      <c r="PM1676" s="72"/>
      <c r="PN1676" s="72"/>
      <c r="PO1676" s="72"/>
      <c r="PP1676" s="72"/>
      <c r="PQ1676" s="72"/>
      <c r="PR1676" s="72"/>
      <c r="PS1676" s="72"/>
      <c r="PT1676" s="72"/>
      <c r="PU1676" s="72"/>
      <c r="PV1676" s="72"/>
      <c r="PW1676" s="72"/>
      <c r="PX1676" s="72"/>
      <c r="PY1676" s="72"/>
      <c r="PZ1676" s="72"/>
      <c r="QA1676" s="72"/>
      <c r="QB1676" s="72"/>
      <c r="QC1676" s="72"/>
      <c r="QD1676" s="72"/>
      <c r="QE1676" s="72"/>
      <c r="QF1676" s="72"/>
      <c r="QG1676" s="72"/>
      <c r="QH1676" s="72"/>
      <c r="QI1676" s="72"/>
      <c r="QJ1676" s="72"/>
      <c r="QK1676" s="72"/>
      <c r="QL1676" s="72"/>
      <c r="QM1676" s="72"/>
      <c r="QN1676" s="72"/>
      <c r="QO1676" s="72"/>
      <c r="QP1676" s="72"/>
      <c r="QQ1676" s="72"/>
      <c r="QR1676" s="72"/>
      <c r="QS1676" s="72"/>
      <c r="QT1676" s="72"/>
      <c r="QU1676" s="72"/>
      <c r="QV1676" s="72"/>
      <c r="QW1676" s="72"/>
      <c r="QX1676" s="72"/>
      <c r="QY1676" s="72"/>
      <c r="QZ1676" s="72"/>
      <c r="RA1676" s="72"/>
      <c r="RB1676" s="72"/>
      <c r="RC1676" s="72"/>
      <c r="RD1676" s="72"/>
      <c r="RE1676" s="72"/>
      <c r="RF1676" s="72"/>
      <c r="RG1676" s="72"/>
      <c r="RH1676" s="72"/>
      <c r="RI1676" s="72"/>
      <c r="RJ1676" s="72"/>
      <c r="RK1676" s="72"/>
      <c r="RL1676" s="72"/>
      <c r="RM1676" s="72"/>
      <c r="RN1676" s="72"/>
      <c r="RO1676" s="72"/>
      <c r="RP1676" s="72"/>
      <c r="RQ1676" s="72"/>
      <c r="RR1676" s="72"/>
      <c r="RS1676" s="72"/>
      <c r="RT1676" s="72"/>
      <c r="RU1676" s="72"/>
      <c r="RV1676" s="72"/>
      <c r="RW1676" s="72"/>
      <c r="RX1676" s="72"/>
      <c r="RY1676" s="72"/>
      <c r="RZ1676" s="72"/>
      <c r="SA1676" s="72"/>
      <c r="SB1676" s="72"/>
      <c r="SC1676" s="72"/>
      <c r="SD1676" s="72"/>
      <c r="SE1676" s="72"/>
      <c r="SF1676" s="72"/>
      <c r="SG1676" s="72"/>
      <c r="SH1676" s="72"/>
      <c r="SI1676" s="72"/>
      <c r="SJ1676" s="72"/>
      <c r="SK1676" s="72"/>
      <c r="SL1676" s="72"/>
      <c r="SM1676" s="72"/>
      <c r="SN1676" s="72"/>
      <c r="SO1676" s="72"/>
      <c r="SP1676" s="72"/>
      <c r="SQ1676" s="72"/>
      <c r="SR1676" s="72"/>
      <c r="SS1676" s="72"/>
      <c r="ST1676" s="72"/>
      <c r="SU1676" s="72"/>
      <c r="SV1676" s="72"/>
      <c r="SW1676" s="72"/>
      <c r="SX1676" s="72"/>
      <c r="SY1676" s="72"/>
      <c r="SZ1676" s="72"/>
      <c r="TA1676" s="72"/>
      <c r="TB1676" s="72"/>
      <c r="TC1676" s="72"/>
    </row>
    <row r="1677" spans="1:523" ht="16.5" customHeight="1" x14ac:dyDescent="0.2">
      <c r="A1677" s="20">
        <v>1202</v>
      </c>
      <c r="B1677" s="20" t="s">
        <v>72</v>
      </c>
      <c r="C1677" s="20" t="s">
        <v>22</v>
      </c>
      <c r="D1677" s="20" t="s">
        <v>38</v>
      </c>
      <c r="E1677" s="20" t="s">
        <v>1345</v>
      </c>
      <c r="F1677" s="22" t="s">
        <v>233</v>
      </c>
      <c r="G1677" s="73" t="s">
        <v>84</v>
      </c>
      <c r="H1677" s="20" t="s">
        <v>35</v>
      </c>
      <c r="I1677" s="20" t="s">
        <v>27</v>
      </c>
      <c r="J1677" s="85" t="s">
        <v>1157</v>
      </c>
      <c r="K1677" s="44" t="s">
        <v>95</v>
      </c>
      <c r="L1677" s="20" t="s">
        <v>95</v>
      </c>
      <c r="M1677" s="20" t="s">
        <v>95</v>
      </c>
      <c r="N1677" s="20" t="s">
        <v>95</v>
      </c>
      <c r="O1677" s="20" t="s">
        <v>95</v>
      </c>
      <c r="P1677" s="77" t="s">
        <v>95</v>
      </c>
      <c r="Q1677" s="86">
        <v>1</v>
      </c>
      <c r="R1677" s="25">
        <v>45870</v>
      </c>
      <c r="S1677" s="89" t="s">
        <v>83</v>
      </c>
      <c r="T1677" s="46">
        <v>1490000000</v>
      </c>
      <c r="U1677" s="27" t="s">
        <v>100</v>
      </c>
      <c r="V1677" s="27" t="s">
        <v>100</v>
      </c>
      <c r="W1677" s="72"/>
      <c r="X1677" s="72"/>
      <c r="Y1677" s="72"/>
      <c r="Z1677" s="72"/>
      <c r="AA1677" s="72"/>
      <c r="AB1677" s="72"/>
      <c r="AC1677" s="72"/>
      <c r="AD1677" s="72"/>
      <c r="AE1677" s="72"/>
      <c r="AF1677" s="72"/>
      <c r="AG1677" s="72"/>
      <c r="AH1677" s="72"/>
      <c r="AI1677" s="72"/>
      <c r="AJ1677" s="72"/>
      <c r="AK1677" s="72"/>
      <c r="AL1677" s="72"/>
      <c r="AM1677" s="72"/>
      <c r="AN1677" s="72"/>
      <c r="AO1677" s="72"/>
      <c r="AP1677" s="72"/>
      <c r="AQ1677" s="72"/>
      <c r="AR1677" s="72"/>
      <c r="AS1677" s="72"/>
      <c r="AT1677" s="72"/>
      <c r="AU1677" s="72"/>
      <c r="AV1677" s="72"/>
      <c r="AW1677" s="72"/>
      <c r="AX1677" s="72"/>
      <c r="AY1677" s="72"/>
      <c r="AZ1677" s="72"/>
      <c r="BA1677" s="72"/>
      <c r="BB1677" s="72"/>
      <c r="BC1677" s="72"/>
      <c r="BD1677" s="72"/>
      <c r="BE1677" s="72"/>
      <c r="BF1677" s="72"/>
      <c r="BG1677" s="72"/>
      <c r="BH1677" s="72"/>
      <c r="BI1677" s="72"/>
      <c r="BJ1677" s="72"/>
      <c r="BK1677" s="72"/>
      <c r="BL1677" s="72"/>
      <c r="BM1677" s="72"/>
      <c r="BN1677" s="72"/>
      <c r="BO1677" s="72"/>
      <c r="BP1677" s="72"/>
      <c r="BQ1677" s="72"/>
      <c r="BR1677" s="72"/>
      <c r="BS1677" s="72"/>
      <c r="BT1677" s="72"/>
      <c r="BU1677" s="72"/>
      <c r="BV1677" s="72"/>
      <c r="BW1677" s="72"/>
      <c r="BX1677" s="72"/>
      <c r="BY1677" s="72"/>
      <c r="BZ1677" s="72"/>
      <c r="CA1677" s="72"/>
      <c r="CB1677" s="72"/>
      <c r="CC1677" s="72"/>
      <c r="CD1677" s="72"/>
      <c r="CE1677" s="72"/>
      <c r="CF1677" s="72"/>
      <c r="CG1677" s="72"/>
      <c r="CH1677" s="72"/>
      <c r="CI1677" s="72"/>
      <c r="CJ1677" s="72"/>
      <c r="CK1677" s="72"/>
      <c r="CL1677" s="72"/>
      <c r="CM1677" s="72"/>
      <c r="CN1677" s="72"/>
      <c r="CO1677" s="72"/>
      <c r="CP1677" s="72"/>
      <c r="CQ1677" s="72"/>
      <c r="CR1677" s="72"/>
      <c r="CS1677" s="72"/>
      <c r="CT1677" s="72"/>
      <c r="CU1677" s="72"/>
      <c r="CV1677" s="72"/>
      <c r="CW1677" s="72"/>
      <c r="CX1677" s="72"/>
      <c r="CY1677" s="72"/>
      <c r="CZ1677" s="72"/>
      <c r="DA1677" s="72"/>
      <c r="DB1677" s="72"/>
      <c r="DC1677" s="72"/>
      <c r="DD1677" s="72"/>
      <c r="DE1677" s="72"/>
      <c r="DF1677" s="72"/>
      <c r="DG1677" s="72"/>
      <c r="DH1677" s="72"/>
      <c r="DI1677" s="72"/>
      <c r="DJ1677" s="72"/>
      <c r="DK1677" s="72"/>
      <c r="DL1677" s="72"/>
      <c r="DM1677" s="72"/>
      <c r="DN1677" s="72"/>
      <c r="DO1677" s="72"/>
      <c r="DP1677" s="72"/>
      <c r="DQ1677" s="72"/>
      <c r="DR1677" s="72"/>
      <c r="DS1677" s="72"/>
      <c r="DT1677" s="72"/>
      <c r="DU1677" s="72"/>
      <c r="DV1677" s="72"/>
      <c r="DW1677" s="72"/>
      <c r="DX1677" s="72"/>
      <c r="DY1677" s="72"/>
      <c r="DZ1677" s="72"/>
      <c r="EA1677" s="72"/>
      <c r="EB1677" s="72"/>
      <c r="EC1677" s="72"/>
      <c r="ED1677" s="72"/>
      <c r="EE1677" s="72"/>
      <c r="EF1677" s="72"/>
      <c r="EG1677" s="72"/>
      <c r="EH1677" s="72"/>
      <c r="EI1677" s="72"/>
      <c r="EJ1677" s="72"/>
      <c r="EK1677" s="72"/>
      <c r="EL1677" s="72"/>
      <c r="EM1677" s="72"/>
      <c r="EN1677" s="72"/>
      <c r="EO1677" s="72"/>
      <c r="EP1677" s="72"/>
      <c r="EQ1677" s="72"/>
      <c r="ER1677" s="72"/>
      <c r="ES1677" s="72"/>
      <c r="ET1677" s="72"/>
      <c r="EU1677" s="72"/>
      <c r="EV1677" s="72"/>
      <c r="EW1677" s="72"/>
      <c r="EX1677" s="72"/>
      <c r="EY1677" s="72"/>
      <c r="EZ1677" s="72"/>
      <c r="FA1677" s="72"/>
      <c r="FB1677" s="72"/>
      <c r="FC1677" s="72"/>
      <c r="FD1677" s="72"/>
      <c r="FE1677" s="72"/>
      <c r="FF1677" s="72"/>
      <c r="FG1677" s="72"/>
      <c r="FH1677" s="72"/>
      <c r="FI1677" s="72"/>
      <c r="FJ1677" s="72"/>
      <c r="FK1677" s="72"/>
      <c r="FL1677" s="72"/>
      <c r="FM1677" s="72"/>
      <c r="FN1677" s="72"/>
      <c r="FO1677" s="72"/>
      <c r="FP1677" s="72"/>
      <c r="FQ1677" s="72"/>
      <c r="FR1677" s="72"/>
      <c r="FS1677" s="72"/>
      <c r="FT1677" s="72"/>
      <c r="FU1677" s="72"/>
      <c r="FV1677" s="72"/>
      <c r="FW1677" s="72"/>
      <c r="FX1677" s="72"/>
      <c r="FY1677" s="72"/>
      <c r="FZ1677" s="72"/>
      <c r="GA1677" s="72"/>
      <c r="GB1677" s="72"/>
      <c r="GC1677" s="72"/>
      <c r="GD1677" s="72"/>
      <c r="GE1677" s="72"/>
      <c r="GF1677" s="72"/>
      <c r="GG1677" s="72"/>
      <c r="GH1677" s="72"/>
      <c r="GI1677" s="72"/>
      <c r="GJ1677" s="72"/>
      <c r="GK1677" s="72"/>
      <c r="GL1677" s="72"/>
      <c r="GM1677" s="72"/>
      <c r="GN1677" s="72"/>
      <c r="GO1677" s="72"/>
      <c r="GP1677" s="72"/>
      <c r="GQ1677" s="72"/>
      <c r="GR1677" s="72"/>
      <c r="GS1677" s="72"/>
      <c r="GT1677" s="72"/>
      <c r="GU1677" s="72"/>
      <c r="GV1677" s="72"/>
      <c r="GW1677" s="72"/>
      <c r="GX1677" s="72"/>
      <c r="GY1677" s="72"/>
      <c r="GZ1677" s="72"/>
      <c r="HA1677" s="72"/>
      <c r="HB1677" s="72"/>
      <c r="HC1677" s="72"/>
      <c r="HD1677" s="72"/>
      <c r="HE1677" s="72"/>
      <c r="HF1677" s="72"/>
      <c r="HG1677" s="72"/>
      <c r="HH1677" s="72"/>
      <c r="HI1677" s="72"/>
      <c r="HJ1677" s="72"/>
      <c r="HK1677" s="72"/>
      <c r="HL1677" s="72"/>
      <c r="HM1677" s="72"/>
      <c r="HN1677" s="72"/>
      <c r="HO1677" s="72"/>
      <c r="HP1677" s="72"/>
      <c r="HQ1677" s="72"/>
      <c r="HR1677" s="72"/>
      <c r="HS1677" s="72"/>
      <c r="HT1677" s="72"/>
      <c r="HU1677" s="72"/>
      <c r="HV1677" s="72"/>
      <c r="HW1677" s="72"/>
      <c r="HX1677" s="72"/>
      <c r="HY1677" s="72"/>
      <c r="HZ1677" s="72"/>
      <c r="IA1677" s="72"/>
      <c r="IB1677" s="72"/>
      <c r="IC1677" s="72"/>
      <c r="ID1677" s="72"/>
      <c r="IE1677" s="72"/>
      <c r="IF1677" s="72"/>
      <c r="IG1677" s="72"/>
      <c r="IH1677" s="72"/>
      <c r="II1677" s="72"/>
      <c r="IJ1677" s="72"/>
      <c r="IK1677" s="72"/>
      <c r="IL1677" s="72"/>
      <c r="IM1677" s="72"/>
      <c r="IN1677" s="72"/>
      <c r="IO1677" s="72"/>
      <c r="IP1677" s="72"/>
      <c r="IQ1677" s="72"/>
      <c r="IR1677" s="72"/>
      <c r="IS1677" s="72"/>
      <c r="IT1677" s="72"/>
      <c r="IU1677" s="72"/>
      <c r="IV1677" s="72"/>
      <c r="IW1677" s="72"/>
      <c r="IX1677" s="72"/>
      <c r="IY1677" s="72"/>
      <c r="IZ1677" s="72"/>
      <c r="JA1677" s="72"/>
      <c r="JB1677" s="72"/>
      <c r="JC1677" s="72"/>
      <c r="JD1677" s="72"/>
      <c r="JE1677" s="72"/>
      <c r="JF1677" s="72"/>
      <c r="JG1677" s="72"/>
      <c r="JH1677" s="72"/>
      <c r="JI1677" s="72"/>
      <c r="JJ1677" s="72"/>
      <c r="JK1677" s="72"/>
      <c r="JL1677" s="72"/>
      <c r="JM1677" s="72"/>
      <c r="JN1677" s="72"/>
      <c r="JO1677" s="72"/>
      <c r="JP1677" s="72"/>
      <c r="JQ1677" s="72"/>
      <c r="JR1677" s="72"/>
      <c r="JS1677" s="72"/>
      <c r="JT1677" s="72"/>
      <c r="JU1677" s="72"/>
      <c r="JV1677" s="72"/>
      <c r="JW1677" s="72"/>
      <c r="JX1677" s="72"/>
      <c r="JY1677" s="72"/>
      <c r="JZ1677" s="72"/>
      <c r="KA1677" s="72"/>
      <c r="KB1677" s="72"/>
      <c r="KC1677" s="72"/>
      <c r="KD1677" s="72"/>
      <c r="KE1677" s="72"/>
      <c r="KF1677" s="72"/>
      <c r="KG1677" s="72"/>
      <c r="KH1677" s="72"/>
      <c r="KI1677" s="72"/>
      <c r="KJ1677" s="72"/>
      <c r="KK1677" s="72"/>
      <c r="KL1677" s="72"/>
      <c r="KM1677" s="72"/>
      <c r="KN1677" s="72"/>
      <c r="KO1677" s="72"/>
      <c r="KP1677" s="72"/>
      <c r="KQ1677" s="72"/>
      <c r="KR1677" s="72"/>
      <c r="KS1677" s="72"/>
      <c r="KT1677" s="72"/>
      <c r="KU1677" s="72"/>
      <c r="KV1677" s="72"/>
      <c r="KW1677" s="72"/>
      <c r="KX1677" s="72"/>
      <c r="KY1677" s="72"/>
      <c r="KZ1677" s="72"/>
      <c r="LA1677" s="72"/>
      <c r="LB1677" s="72"/>
      <c r="LC1677" s="72"/>
      <c r="LD1677" s="72"/>
      <c r="LE1677" s="72"/>
      <c r="LF1677" s="72"/>
      <c r="LG1677" s="72"/>
      <c r="LH1677" s="72"/>
      <c r="LI1677" s="72"/>
      <c r="LJ1677" s="72"/>
      <c r="LK1677" s="72"/>
      <c r="LL1677" s="72"/>
      <c r="LM1677" s="72"/>
      <c r="LN1677" s="72"/>
      <c r="LO1677" s="72"/>
      <c r="LP1677" s="72"/>
      <c r="LQ1677" s="72"/>
      <c r="LR1677" s="72"/>
      <c r="LS1677" s="72"/>
      <c r="LT1677" s="72"/>
      <c r="LU1677" s="72"/>
      <c r="LV1677" s="72"/>
      <c r="LW1677" s="72"/>
      <c r="LX1677" s="72"/>
      <c r="LY1677" s="72"/>
      <c r="LZ1677" s="72"/>
      <c r="MA1677" s="72"/>
      <c r="MB1677" s="72"/>
      <c r="MC1677" s="72"/>
      <c r="MD1677" s="72"/>
      <c r="ME1677" s="72"/>
      <c r="MF1677" s="72"/>
      <c r="MG1677" s="72"/>
      <c r="MH1677" s="72"/>
      <c r="MI1677" s="72"/>
      <c r="MJ1677" s="72"/>
      <c r="MK1677" s="72"/>
      <c r="ML1677" s="72"/>
      <c r="MM1677" s="72"/>
      <c r="MN1677" s="72"/>
      <c r="MO1677" s="72"/>
      <c r="MP1677" s="72"/>
      <c r="MQ1677" s="72"/>
      <c r="MR1677" s="72"/>
      <c r="MS1677" s="72"/>
      <c r="MT1677" s="72"/>
      <c r="MU1677" s="72"/>
      <c r="MV1677" s="72"/>
      <c r="MW1677" s="72"/>
      <c r="MX1677" s="72"/>
      <c r="MY1677" s="72"/>
      <c r="MZ1677" s="72"/>
      <c r="NA1677" s="72"/>
      <c r="NB1677" s="72"/>
      <c r="NC1677" s="72"/>
      <c r="ND1677" s="72"/>
      <c r="NE1677" s="72"/>
      <c r="NF1677" s="72"/>
      <c r="NG1677" s="72"/>
      <c r="NH1677" s="72"/>
      <c r="NI1677" s="72"/>
      <c r="NJ1677" s="72"/>
      <c r="NK1677" s="72"/>
      <c r="NL1677" s="72"/>
      <c r="NM1677" s="72"/>
      <c r="NN1677" s="72"/>
      <c r="NO1677" s="72"/>
      <c r="NP1677" s="72"/>
      <c r="NQ1677" s="72"/>
      <c r="NR1677" s="72"/>
      <c r="NS1677" s="72"/>
      <c r="NT1677" s="72"/>
      <c r="NU1677" s="72"/>
      <c r="NV1677" s="72"/>
      <c r="NW1677" s="72"/>
      <c r="NX1677" s="72"/>
      <c r="NY1677" s="72"/>
      <c r="NZ1677" s="72"/>
      <c r="OA1677" s="72"/>
      <c r="OB1677" s="72"/>
      <c r="OC1677" s="72"/>
      <c r="OD1677" s="72"/>
      <c r="OE1677" s="72"/>
      <c r="OF1677" s="72"/>
      <c r="OG1677" s="72"/>
      <c r="OH1677" s="72"/>
      <c r="OI1677" s="72"/>
      <c r="OJ1677" s="72"/>
      <c r="OK1677" s="72"/>
      <c r="OL1677" s="72"/>
      <c r="OM1677" s="72"/>
      <c r="ON1677" s="72"/>
      <c r="OO1677" s="72"/>
      <c r="OP1677" s="72"/>
      <c r="OQ1677" s="72"/>
      <c r="OR1677" s="72"/>
      <c r="OS1677" s="72"/>
      <c r="OT1677" s="72"/>
      <c r="OU1677" s="72"/>
      <c r="OV1677" s="72"/>
      <c r="OW1677" s="72"/>
      <c r="OX1677" s="72"/>
      <c r="OY1677" s="72"/>
      <c r="OZ1677" s="72"/>
      <c r="PA1677" s="72"/>
      <c r="PB1677" s="72"/>
      <c r="PC1677" s="72"/>
      <c r="PD1677" s="72"/>
      <c r="PE1677" s="72"/>
      <c r="PF1677" s="72"/>
      <c r="PG1677" s="72"/>
      <c r="PH1677" s="72"/>
      <c r="PI1677" s="72"/>
      <c r="PJ1677" s="72"/>
      <c r="PK1677" s="72"/>
      <c r="PL1677" s="72"/>
      <c r="PM1677" s="72"/>
      <c r="PN1677" s="72"/>
      <c r="PO1677" s="72"/>
      <c r="PP1677" s="72"/>
      <c r="PQ1677" s="72"/>
      <c r="PR1677" s="72"/>
      <c r="PS1677" s="72"/>
      <c r="PT1677" s="72"/>
      <c r="PU1677" s="72"/>
      <c r="PV1677" s="72"/>
      <c r="PW1677" s="72"/>
      <c r="PX1677" s="72"/>
      <c r="PY1677" s="72"/>
      <c r="PZ1677" s="72"/>
      <c r="QA1677" s="72"/>
      <c r="QB1677" s="72"/>
      <c r="QC1677" s="72"/>
      <c r="QD1677" s="72"/>
      <c r="QE1677" s="72"/>
      <c r="QF1677" s="72"/>
      <c r="QG1677" s="72"/>
      <c r="QH1677" s="72"/>
      <c r="QI1677" s="72"/>
      <c r="QJ1677" s="72"/>
      <c r="QK1677" s="72"/>
      <c r="QL1677" s="72"/>
      <c r="QM1677" s="72"/>
      <c r="QN1677" s="72"/>
      <c r="QO1677" s="72"/>
      <c r="QP1677" s="72"/>
      <c r="QQ1677" s="72"/>
      <c r="QR1677" s="72"/>
      <c r="QS1677" s="72"/>
      <c r="QT1677" s="72"/>
      <c r="QU1677" s="72"/>
      <c r="QV1677" s="72"/>
      <c r="QW1677" s="72"/>
      <c r="QX1677" s="72"/>
      <c r="QY1677" s="72"/>
      <c r="QZ1677" s="72"/>
      <c r="RA1677" s="72"/>
      <c r="RB1677" s="72"/>
      <c r="RC1677" s="72"/>
      <c r="RD1677" s="72"/>
      <c r="RE1677" s="72"/>
      <c r="RF1677" s="72"/>
      <c r="RG1677" s="72"/>
      <c r="RH1677" s="72"/>
      <c r="RI1677" s="72"/>
      <c r="RJ1677" s="72"/>
      <c r="RK1677" s="72"/>
      <c r="RL1677" s="72"/>
      <c r="RM1677" s="72"/>
      <c r="RN1677" s="72"/>
      <c r="RO1677" s="72"/>
      <c r="RP1677" s="72"/>
      <c r="RQ1677" s="72"/>
      <c r="RR1677" s="72"/>
      <c r="RS1677" s="72"/>
      <c r="RT1677" s="72"/>
      <c r="RU1677" s="72"/>
      <c r="RV1677" s="72"/>
      <c r="RW1677" s="72"/>
      <c r="RX1677" s="72"/>
      <c r="RY1677" s="72"/>
      <c r="RZ1677" s="72"/>
      <c r="SA1677" s="72"/>
      <c r="SB1677" s="72"/>
      <c r="SC1677" s="72"/>
      <c r="SD1677" s="72"/>
      <c r="SE1677" s="72"/>
      <c r="SF1677" s="72"/>
      <c r="SG1677" s="72"/>
      <c r="SH1677" s="72"/>
      <c r="SI1677" s="72"/>
      <c r="SJ1677" s="72"/>
      <c r="SK1677" s="72"/>
      <c r="SL1677" s="72"/>
      <c r="SM1677" s="72"/>
      <c r="SN1677" s="72"/>
      <c r="SO1677" s="72"/>
      <c r="SP1677" s="72"/>
      <c r="SQ1677" s="72"/>
      <c r="SR1677" s="72"/>
      <c r="SS1677" s="72"/>
      <c r="ST1677" s="72"/>
      <c r="SU1677" s="72"/>
      <c r="SV1677" s="72"/>
      <c r="SW1677" s="72"/>
      <c r="SX1677" s="72"/>
      <c r="SY1677" s="72"/>
      <c r="SZ1677" s="72"/>
      <c r="TA1677" s="72"/>
      <c r="TB1677" s="72"/>
      <c r="TC1677" s="72"/>
    </row>
    <row r="1678" spans="1:523" ht="16.5" customHeight="1" x14ac:dyDescent="0.2">
      <c r="A1678" s="20">
        <v>1209</v>
      </c>
      <c r="B1678" s="20" t="s">
        <v>72</v>
      </c>
      <c r="C1678" s="20" t="s">
        <v>222</v>
      </c>
      <c r="D1678" s="20" t="s">
        <v>30</v>
      </c>
      <c r="E1678" s="20" t="s">
        <v>1345</v>
      </c>
      <c r="F1678" s="22" t="s">
        <v>1158</v>
      </c>
      <c r="G1678" s="73" t="s">
        <v>84</v>
      </c>
      <c r="H1678" s="20" t="s">
        <v>35</v>
      </c>
      <c r="I1678" s="20" t="s">
        <v>27</v>
      </c>
      <c r="J1678" s="22" t="s">
        <v>1159</v>
      </c>
      <c r="K1678" s="20"/>
      <c r="L1678" s="20"/>
      <c r="M1678" s="20"/>
      <c r="N1678" s="20"/>
      <c r="O1678" s="20"/>
      <c r="P1678" s="23">
        <f>T1678/8</f>
        <v>10367656.25</v>
      </c>
      <c r="Q1678" s="24">
        <v>1</v>
      </c>
      <c r="R1678" s="25">
        <v>45778</v>
      </c>
      <c r="S1678" s="45" t="s">
        <v>83</v>
      </c>
      <c r="T1678" s="46">
        <v>82941250</v>
      </c>
      <c r="U1678" s="27" t="s">
        <v>100</v>
      </c>
      <c r="V1678" s="27" t="s">
        <v>100</v>
      </c>
      <c r="W1678" s="72"/>
      <c r="X1678" s="72"/>
      <c r="Y1678" s="72"/>
      <c r="Z1678" s="72"/>
      <c r="AA1678" s="72"/>
      <c r="AB1678" s="72"/>
      <c r="AC1678" s="72"/>
      <c r="AD1678" s="72"/>
      <c r="AE1678" s="72"/>
      <c r="AF1678" s="72"/>
      <c r="AG1678" s="72"/>
      <c r="AH1678" s="72"/>
      <c r="AI1678" s="72"/>
      <c r="AJ1678" s="72"/>
      <c r="AK1678" s="72"/>
      <c r="AL1678" s="72"/>
      <c r="AM1678" s="72"/>
      <c r="AN1678" s="72"/>
      <c r="AO1678" s="72"/>
      <c r="AP1678" s="72"/>
      <c r="AQ1678" s="72"/>
      <c r="AR1678" s="72"/>
      <c r="AS1678" s="72"/>
      <c r="AT1678" s="72"/>
      <c r="AU1678" s="72"/>
      <c r="AV1678" s="72"/>
      <c r="AW1678" s="72"/>
      <c r="AX1678" s="72"/>
      <c r="AY1678" s="72"/>
      <c r="AZ1678" s="72"/>
      <c r="BA1678" s="72"/>
      <c r="BB1678" s="72"/>
      <c r="BC1678" s="72"/>
      <c r="BD1678" s="72"/>
      <c r="BE1678" s="72"/>
      <c r="BF1678" s="72"/>
      <c r="BG1678" s="72"/>
      <c r="BH1678" s="72"/>
      <c r="BI1678" s="72"/>
      <c r="BJ1678" s="72"/>
      <c r="BK1678" s="72"/>
      <c r="BL1678" s="72"/>
      <c r="BM1678" s="72"/>
      <c r="BN1678" s="72"/>
      <c r="BO1678" s="72"/>
      <c r="BP1678" s="72"/>
      <c r="BQ1678" s="72"/>
      <c r="BR1678" s="72"/>
      <c r="BS1678" s="72"/>
      <c r="BT1678" s="72"/>
      <c r="BU1678" s="72"/>
      <c r="BV1678" s="72"/>
      <c r="BW1678" s="72"/>
      <c r="BX1678" s="72"/>
      <c r="BY1678" s="72"/>
      <c r="BZ1678" s="72"/>
      <c r="CA1678" s="72"/>
      <c r="CB1678" s="72"/>
      <c r="CC1678" s="72"/>
      <c r="CD1678" s="72"/>
      <c r="CE1678" s="72"/>
      <c r="CF1678" s="72"/>
      <c r="CG1678" s="72"/>
      <c r="CH1678" s="72"/>
      <c r="CI1678" s="72"/>
      <c r="CJ1678" s="72"/>
      <c r="CK1678" s="72"/>
      <c r="CL1678" s="72"/>
      <c r="CM1678" s="72"/>
      <c r="CN1678" s="72"/>
      <c r="CO1678" s="72"/>
      <c r="CP1678" s="72"/>
      <c r="CQ1678" s="72"/>
      <c r="CR1678" s="72"/>
      <c r="CS1678" s="72"/>
      <c r="CT1678" s="72"/>
      <c r="CU1678" s="72"/>
      <c r="CV1678" s="72"/>
      <c r="CW1678" s="72"/>
      <c r="CX1678" s="72"/>
      <c r="CY1678" s="72"/>
      <c r="CZ1678" s="72"/>
      <c r="DA1678" s="72"/>
      <c r="DB1678" s="72"/>
      <c r="DC1678" s="72"/>
      <c r="DD1678" s="72"/>
      <c r="DE1678" s="72"/>
      <c r="DF1678" s="72"/>
      <c r="DG1678" s="72"/>
      <c r="DH1678" s="72"/>
      <c r="DI1678" s="72"/>
      <c r="DJ1678" s="72"/>
      <c r="DK1678" s="72"/>
      <c r="DL1678" s="72"/>
      <c r="DM1678" s="72"/>
      <c r="DN1678" s="72"/>
      <c r="DO1678" s="72"/>
      <c r="DP1678" s="72"/>
      <c r="DQ1678" s="72"/>
      <c r="DR1678" s="72"/>
      <c r="DS1678" s="72"/>
      <c r="DT1678" s="72"/>
      <c r="DU1678" s="72"/>
      <c r="DV1678" s="72"/>
      <c r="DW1678" s="72"/>
      <c r="DX1678" s="72"/>
      <c r="DY1678" s="72"/>
      <c r="DZ1678" s="72"/>
      <c r="EA1678" s="72"/>
      <c r="EB1678" s="72"/>
      <c r="EC1678" s="72"/>
      <c r="ED1678" s="72"/>
      <c r="EE1678" s="72"/>
      <c r="EF1678" s="72"/>
      <c r="EG1678" s="72"/>
      <c r="EH1678" s="72"/>
      <c r="EI1678" s="72"/>
      <c r="EJ1678" s="72"/>
      <c r="EK1678" s="72"/>
      <c r="EL1678" s="72"/>
      <c r="EM1678" s="72"/>
      <c r="EN1678" s="72"/>
      <c r="EO1678" s="72"/>
      <c r="EP1678" s="72"/>
      <c r="EQ1678" s="72"/>
      <c r="ER1678" s="72"/>
      <c r="ES1678" s="72"/>
      <c r="ET1678" s="72"/>
      <c r="EU1678" s="72"/>
      <c r="EV1678" s="72"/>
      <c r="EW1678" s="72"/>
      <c r="EX1678" s="72"/>
      <c r="EY1678" s="72"/>
      <c r="EZ1678" s="72"/>
      <c r="FA1678" s="72"/>
      <c r="FB1678" s="72"/>
      <c r="FC1678" s="72"/>
      <c r="FD1678" s="72"/>
      <c r="FE1678" s="72"/>
      <c r="FF1678" s="72"/>
      <c r="FG1678" s="72"/>
      <c r="FH1678" s="72"/>
      <c r="FI1678" s="72"/>
      <c r="FJ1678" s="72"/>
      <c r="FK1678" s="72"/>
      <c r="FL1678" s="72"/>
      <c r="FM1678" s="72"/>
      <c r="FN1678" s="72"/>
      <c r="FO1678" s="72"/>
      <c r="FP1678" s="72"/>
      <c r="FQ1678" s="72"/>
      <c r="FR1678" s="72"/>
      <c r="FS1678" s="72"/>
      <c r="FT1678" s="72"/>
      <c r="FU1678" s="72"/>
      <c r="FV1678" s="72"/>
      <c r="FW1678" s="72"/>
      <c r="FX1678" s="72"/>
      <c r="FY1678" s="72"/>
      <c r="FZ1678" s="72"/>
      <c r="GA1678" s="72"/>
      <c r="GB1678" s="72"/>
      <c r="GC1678" s="72"/>
      <c r="GD1678" s="72"/>
      <c r="GE1678" s="72"/>
      <c r="GF1678" s="72"/>
      <c r="GG1678" s="72"/>
      <c r="GH1678" s="72"/>
      <c r="GI1678" s="72"/>
      <c r="GJ1678" s="72"/>
      <c r="GK1678" s="72"/>
      <c r="GL1678" s="72"/>
      <c r="GM1678" s="72"/>
      <c r="GN1678" s="72"/>
      <c r="GO1678" s="72"/>
      <c r="GP1678" s="72"/>
      <c r="GQ1678" s="72"/>
      <c r="GR1678" s="72"/>
      <c r="GS1678" s="72"/>
      <c r="GT1678" s="72"/>
      <c r="GU1678" s="72"/>
      <c r="GV1678" s="72"/>
      <c r="GW1678" s="72"/>
      <c r="GX1678" s="72"/>
      <c r="GY1678" s="72"/>
      <c r="GZ1678" s="72"/>
      <c r="HA1678" s="72"/>
      <c r="HB1678" s="72"/>
      <c r="HC1678" s="72"/>
      <c r="HD1678" s="72"/>
      <c r="HE1678" s="72"/>
      <c r="HF1678" s="72"/>
      <c r="HG1678" s="72"/>
      <c r="HH1678" s="72"/>
      <c r="HI1678" s="72"/>
      <c r="HJ1678" s="72"/>
      <c r="HK1678" s="72"/>
      <c r="HL1678" s="72"/>
      <c r="HM1678" s="72"/>
      <c r="HN1678" s="72"/>
      <c r="HO1678" s="72"/>
      <c r="HP1678" s="72"/>
      <c r="HQ1678" s="72"/>
      <c r="HR1678" s="72"/>
      <c r="HS1678" s="72"/>
      <c r="HT1678" s="72"/>
      <c r="HU1678" s="72"/>
      <c r="HV1678" s="72"/>
      <c r="HW1678" s="72"/>
      <c r="HX1678" s="72"/>
      <c r="HY1678" s="72"/>
      <c r="HZ1678" s="72"/>
      <c r="IA1678" s="72"/>
      <c r="IB1678" s="72"/>
      <c r="IC1678" s="72"/>
      <c r="ID1678" s="72"/>
      <c r="IE1678" s="72"/>
      <c r="IF1678" s="72"/>
      <c r="IG1678" s="72"/>
      <c r="IH1678" s="72"/>
      <c r="II1678" s="72"/>
      <c r="IJ1678" s="72"/>
      <c r="IK1678" s="72"/>
      <c r="IL1678" s="72"/>
      <c r="IM1678" s="72"/>
      <c r="IN1678" s="72"/>
      <c r="IO1678" s="72"/>
      <c r="IP1678" s="72"/>
      <c r="IQ1678" s="72"/>
      <c r="IR1678" s="72"/>
      <c r="IS1678" s="72"/>
      <c r="IT1678" s="72"/>
      <c r="IU1678" s="72"/>
      <c r="IV1678" s="72"/>
      <c r="IW1678" s="72"/>
      <c r="IX1678" s="72"/>
      <c r="IY1678" s="72"/>
      <c r="IZ1678" s="72"/>
      <c r="JA1678" s="72"/>
      <c r="JB1678" s="72"/>
      <c r="JC1678" s="72"/>
      <c r="JD1678" s="72"/>
      <c r="JE1678" s="72"/>
      <c r="JF1678" s="72"/>
      <c r="JG1678" s="72"/>
      <c r="JH1678" s="72"/>
      <c r="JI1678" s="72"/>
      <c r="JJ1678" s="72"/>
      <c r="JK1678" s="72"/>
      <c r="JL1678" s="72"/>
      <c r="JM1678" s="72"/>
      <c r="JN1678" s="72"/>
      <c r="JO1678" s="72"/>
      <c r="JP1678" s="72"/>
      <c r="JQ1678" s="72"/>
      <c r="JR1678" s="72"/>
      <c r="JS1678" s="72"/>
      <c r="JT1678" s="72"/>
      <c r="JU1678" s="72"/>
      <c r="JV1678" s="72"/>
      <c r="JW1678" s="72"/>
      <c r="JX1678" s="72"/>
      <c r="JY1678" s="72"/>
      <c r="JZ1678" s="72"/>
      <c r="KA1678" s="72"/>
      <c r="KB1678" s="72"/>
      <c r="KC1678" s="72"/>
      <c r="KD1678" s="72"/>
      <c r="KE1678" s="72"/>
      <c r="KF1678" s="72"/>
      <c r="KG1678" s="72"/>
      <c r="KH1678" s="72"/>
      <c r="KI1678" s="72"/>
      <c r="KJ1678" s="72"/>
      <c r="KK1678" s="72"/>
      <c r="KL1678" s="72"/>
      <c r="KM1678" s="72"/>
      <c r="KN1678" s="72"/>
      <c r="KO1678" s="72"/>
      <c r="KP1678" s="72"/>
      <c r="KQ1678" s="72"/>
      <c r="KR1678" s="72"/>
      <c r="KS1678" s="72"/>
      <c r="KT1678" s="72"/>
      <c r="KU1678" s="72"/>
      <c r="KV1678" s="72"/>
      <c r="KW1678" s="72"/>
      <c r="KX1678" s="72"/>
      <c r="KY1678" s="72"/>
      <c r="KZ1678" s="72"/>
      <c r="LA1678" s="72"/>
      <c r="LB1678" s="72"/>
      <c r="LC1678" s="72"/>
      <c r="LD1678" s="72"/>
      <c r="LE1678" s="72"/>
      <c r="LF1678" s="72"/>
      <c r="LG1678" s="72"/>
      <c r="LH1678" s="72"/>
      <c r="LI1678" s="72"/>
      <c r="LJ1678" s="72"/>
      <c r="LK1678" s="72"/>
      <c r="LL1678" s="72"/>
      <c r="LM1678" s="72"/>
      <c r="LN1678" s="72"/>
      <c r="LO1678" s="72"/>
      <c r="LP1678" s="72"/>
      <c r="LQ1678" s="72"/>
      <c r="LR1678" s="72"/>
      <c r="LS1678" s="72"/>
      <c r="LT1678" s="72"/>
      <c r="LU1678" s="72"/>
      <c r="LV1678" s="72"/>
      <c r="LW1678" s="72"/>
      <c r="LX1678" s="72"/>
      <c r="LY1678" s="72"/>
      <c r="LZ1678" s="72"/>
      <c r="MA1678" s="72"/>
      <c r="MB1678" s="72"/>
      <c r="MC1678" s="72"/>
      <c r="MD1678" s="72"/>
      <c r="ME1678" s="72"/>
      <c r="MF1678" s="72"/>
      <c r="MG1678" s="72"/>
      <c r="MH1678" s="72"/>
      <c r="MI1678" s="72"/>
      <c r="MJ1678" s="72"/>
      <c r="MK1678" s="72"/>
      <c r="ML1678" s="72"/>
      <c r="MM1678" s="72"/>
      <c r="MN1678" s="72"/>
      <c r="MO1678" s="72"/>
      <c r="MP1678" s="72"/>
      <c r="MQ1678" s="72"/>
      <c r="MR1678" s="72"/>
      <c r="MS1678" s="72"/>
      <c r="MT1678" s="72"/>
      <c r="MU1678" s="72"/>
      <c r="MV1678" s="72"/>
      <c r="MW1678" s="72"/>
      <c r="MX1678" s="72"/>
      <c r="MY1678" s="72"/>
      <c r="MZ1678" s="72"/>
      <c r="NA1678" s="72"/>
      <c r="NB1678" s="72"/>
      <c r="NC1678" s="72"/>
      <c r="ND1678" s="72"/>
      <c r="NE1678" s="72"/>
      <c r="NF1678" s="72"/>
      <c r="NG1678" s="72"/>
      <c r="NH1678" s="72"/>
      <c r="NI1678" s="72"/>
      <c r="NJ1678" s="72"/>
      <c r="NK1678" s="72"/>
      <c r="NL1678" s="72"/>
      <c r="NM1678" s="72"/>
      <c r="NN1678" s="72"/>
      <c r="NO1678" s="72"/>
      <c r="NP1678" s="72"/>
      <c r="NQ1678" s="72"/>
      <c r="NR1678" s="72"/>
      <c r="NS1678" s="72"/>
      <c r="NT1678" s="72"/>
      <c r="NU1678" s="72"/>
      <c r="NV1678" s="72"/>
      <c r="NW1678" s="72"/>
      <c r="NX1678" s="72"/>
      <c r="NY1678" s="72"/>
      <c r="NZ1678" s="72"/>
      <c r="OA1678" s="72"/>
      <c r="OB1678" s="72"/>
      <c r="OC1678" s="72"/>
      <c r="OD1678" s="72"/>
      <c r="OE1678" s="72"/>
      <c r="OF1678" s="72"/>
      <c r="OG1678" s="72"/>
      <c r="OH1678" s="72"/>
      <c r="OI1678" s="72"/>
      <c r="OJ1678" s="72"/>
      <c r="OK1678" s="72"/>
      <c r="OL1678" s="72"/>
      <c r="OM1678" s="72"/>
      <c r="ON1678" s="72"/>
      <c r="OO1678" s="72"/>
      <c r="OP1678" s="72"/>
      <c r="OQ1678" s="72"/>
      <c r="OR1678" s="72"/>
      <c r="OS1678" s="72"/>
      <c r="OT1678" s="72"/>
      <c r="OU1678" s="72"/>
      <c r="OV1678" s="72"/>
      <c r="OW1678" s="72"/>
      <c r="OX1678" s="72"/>
      <c r="OY1678" s="72"/>
      <c r="OZ1678" s="72"/>
      <c r="PA1678" s="72"/>
      <c r="PB1678" s="72"/>
      <c r="PC1678" s="72"/>
      <c r="PD1678" s="72"/>
      <c r="PE1678" s="72"/>
      <c r="PF1678" s="72"/>
      <c r="PG1678" s="72"/>
      <c r="PH1678" s="72"/>
      <c r="PI1678" s="72"/>
      <c r="PJ1678" s="72"/>
      <c r="PK1678" s="72"/>
      <c r="PL1678" s="72"/>
      <c r="PM1678" s="72"/>
      <c r="PN1678" s="72"/>
      <c r="PO1678" s="72"/>
      <c r="PP1678" s="72"/>
      <c r="PQ1678" s="72"/>
      <c r="PR1678" s="72"/>
      <c r="PS1678" s="72"/>
      <c r="PT1678" s="72"/>
      <c r="PU1678" s="72"/>
      <c r="PV1678" s="72"/>
      <c r="PW1678" s="72"/>
      <c r="PX1678" s="72"/>
      <c r="PY1678" s="72"/>
      <c r="PZ1678" s="72"/>
      <c r="QA1678" s="72"/>
      <c r="QB1678" s="72"/>
      <c r="QC1678" s="72"/>
      <c r="QD1678" s="72"/>
      <c r="QE1678" s="72"/>
      <c r="QF1678" s="72"/>
      <c r="QG1678" s="72"/>
      <c r="QH1678" s="72"/>
      <c r="QI1678" s="72"/>
      <c r="QJ1678" s="72"/>
      <c r="QK1678" s="72"/>
      <c r="QL1678" s="72"/>
      <c r="QM1678" s="72"/>
      <c r="QN1678" s="72"/>
      <c r="QO1678" s="72"/>
      <c r="QP1678" s="72"/>
      <c r="QQ1678" s="72"/>
      <c r="QR1678" s="72"/>
      <c r="QS1678" s="72"/>
      <c r="QT1678" s="72"/>
      <c r="QU1678" s="72"/>
      <c r="QV1678" s="72"/>
      <c r="QW1678" s="72"/>
      <c r="QX1678" s="72"/>
      <c r="QY1678" s="72"/>
      <c r="QZ1678" s="72"/>
      <c r="RA1678" s="72"/>
      <c r="RB1678" s="72"/>
      <c r="RC1678" s="72"/>
      <c r="RD1678" s="72"/>
      <c r="RE1678" s="72"/>
      <c r="RF1678" s="72"/>
      <c r="RG1678" s="72"/>
      <c r="RH1678" s="72"/>
      <c r="RI1678" s="72"/>
      <c r="RJ1678" s="72"/>
      <c r="RK1678" s="72"/>
      <c r="RL1678" s="72"/>
      <c r="RM1678" s="72"/>
      <c r="RN1678" s="72"/>
      <c r="RO1678" s="72"/>
      <c r="RP1678" s="72"/>
      <c r="RQ1678" s="72"/>
      <c r="RR1678" s="72"/>
      <c r="RS1678" s="72"/>
      <c r="RT1678" s="72"/>
      <c r="RU1678" s="72"/>
      <c r="RV1678" s="72"/>
      <c r="RW1678" s="72"/>
      <c r="RX1678" s="72"/>
      <c r="RY1678" s="72"/>
      <c r="RZ1678" s="72"/>
      <c r="SA1678" s="72"/>
      <c r="SB1678" s="72"/>
      <c r="SC1678" s="72"/>
      <c r="SD1678" s="72"/>
      <c r="SE1678" s="72"/>
      <c r="SF1678" s="72"/>
      <c r="SG1678" s="72"/>
      <c r="SH1678" s="72"/>
      <c r="SI1678" s="72"/>
      <c r="SJ1678" s="72"/>
      <c r="SK1678" s="72"/>
      <c r="SL1678" s="72"/>
      <c r="SM1678" s="72"/>
      <c r="SN1678" s="72"/>
      <c r="SO1678" s="72"/>
      <c r="SP1678" s="72"/>
      <c r="SQ1678" s="72"/>
      <c r="SR1678" s="72"/>
      <c r="SS1678" s="72"/>
      <c r="ST1678" s="72"/>
      <c r="SU1678" s="72"/>
      <c r="SV1678" s="72"/>
      <c r="SW1678" s="72"/>
      <c r="SX1678" s="72"/>
      <c r="SY1678" s="72"/>
      <c r="SZ1678" s="72"/>
      <c r="TA1678" s="72"/>
      <c r="TB1678" s="72"/>
      <c r="TC1678" s="72"/>
    </row>
    <row r="1679" spans="1:523" ht="16.5" customHeight="1" x14ac:dyDescent="0.2">
      <c r="A1679" s="20">
        <v>1211</v>
      </c>
      <c r="B1679" s="20" t="s">
        <v>72</v>
      </c>
      <c r="C1679" s="20" t="s">
        <v>222</v>
      </c>
      <c r="D1679" s="20" t="s">
        <v>38</v>
      </c>
      <c r="E1679" s="20" t="s">
        <v>1345</v>
      </c>
      <c r="F1679" s="22" t="s">
        <v>1160</v>
      </c>
      <c r="G1679" s="73" t="s">
        <v>84</v>
      </c>
      <c r="H1679" s="20" t="s">
        <v>35</v>
      </c>
      <c r="I1679" s="20" t="s">
        <v>27</v>
      </c>
      <c r="J1679" s="22" t="s">
        <v>1161</v>
      </c>
      <c r="K1679" s="20"/>
      <c r="L1679" s="20"/>
      <c r="M1679" s="20"/>
      <c r="N1679" s="20"/>
      <c r="O1679" s="20"/>
      <c r="P1679" s="23">
        <v>167444444.44444445</v>
      </c>
      <c r="Q1679" s="24">
        <v>1</v>
      </c>
      <c r="R1679" s="25">
        <v>45778</v>
      </c>
      <c r="S1679" s="45" t="s">
        <v>29</v>
      </c>
      <c r="T1679" s="46">
        <v>1172111108</v>
      </c>
      <c r="U1679" s="27" t="s">
        <v>100</v>
      </c>
      <c r="V1679" s="27" t="s">
        <v>100</v>
      </c>
      <c r="W1679" s="72"/>
      <c r="X1679" s="72"/>
      <c r="Y1679" s="72"/>
      <c r="Z1679" s="72"/>
      <c r="AA1679" s="72"/>
      <c r="AB1679" s="72"/>
      <c r="AC1679" s="72"/>
      <c r="AD1679" s="72"/>
      <c r="AE1679" s="72"/>
      <c r="AF1679" s="72"/>
      <c r="AG1679" s="72"/>
      <c r="AH1679" s="72"/>
      <c r="AI1679" s="72"/>
      <c r="AJ1679" s="72"/>
      <c r="AK1679" s="72"/>
      <c r="AL1679" s="72"/>
      <c r="AM1679" s="72"/>
      <c r="AN1679" s="72"/>
      <c r="AO1679" s="72"/>
      <c r="AP1679" s="72"/>
      <c r="AQ1679" s="72"/>
      <c r="AR1679" s="72"/>
      <c r="AS1679" s="72"/>
      <c r="AT1679" s="72"/>
      <c r="AU1679" s="72"/>
      <c r="AV1679" s="72"/>
      <c r="AW1679" s="72"/>
      <c r="AX1679" s="72"/>
      <c r="AY1679" s="72"/>
      <c r="AZ1679" s="72"/>
      <c r="BA1679" s="72"/>
      <c r="BB1679" s="72"/>
      <c r="BC1679" s="72"/>
      <c r="BD1679" s="72"/>
      <c r="BE1679" s="72"/>
      <c r="BF1679" s="72"/>
      <c r="BG1679" s="72"/>
      <c r="BH1679" s="72"/>
      <c r="BI1679" s="72"/>
      <c r="BJ1679" s="72"/>
      <c r="BK1679" s="72"/>
      <c r="BL1679" s="72"/>
      <c r="BM1679" s="72"/>
      <c r="BN1679" s="72"/>
      <c r="BO1679" s="72"/>
      <c r="BP1679" s="72"/>
      <c r="BQ1679" s="72"/>
      <c r="BR1679" s="72"/>
      <c r="BS1679" s="72"/>
      <c r="BT1679" s="72"/>
      <c r="BU1679" s="72"/>
      <c r="BV1679" s="72"/>
      <c r="BW1679" s="72"/>
      <c r="BX1679" s="72"/>
      <c r="BY1679" s="72"/>
      <c r="BZ1679" s="72"/>
      <c r="CA1679" s="72"/>
      <c r="CB1679" s="72"/>
      <c r="CC1679" s="72"/>
      <c r="CD1679" s="72"/>
      <c r="CE1679" s="72"/>
      <c r="CF1679" s="72"/>
      <c r="CG1679" s="72"/>
      <c r="CH1679" s="72"/>
      <c r="CI1679" s="72"/>
      <c r="CJ1679" s="72"/>
      <c r="CK1679" s="72"/>
      <c r="CL1679" s="72"/>
      <c r="CM1679" s="72"/>
      <c r="CN1679" s="72"/>
      <c r="CO1679" s="72"/>
      <c r="CP1679" s="72"/>
      <c r="CQ1679" s="72"/>
      <c r="CR1679" s="72"/>
      <c r="CS1679" s="72"/>
      <c r="CT1679" s="72"/>
      <c r="CU1679" s="72"/>
      <c r="CV1679" s="72"/>
      <c r="CW1679" s="72"/>
      <c r="CX1679" s="72"/>
      <c r="CY1679" s="72"/>
      <c r="CZ1679" s="72"/>
      <c r="DA1679" s="72"/>
      <c r="DB1679" s="72"/>
      <c r="DC1679" s="72"/>
      <c r="DD1679" s="72"/>
      <c r="DE1679" s="72"/>
      <c r="DF1679" s="72"/>
      <c r="DG1679" s="72"/>
      <c r="DH1679" s="72"/>
      <c r="DI1679" s="72"/>
      <c r="DJ1679" s="72"/>
      <c r="DK1679" s="72"/>
      <c r="DL1679" s="72"/>
      <c r="DM1679" s="72"/>
      <c r="DN1679" s="72"/>
      <c r="DO1679" s="72"/>
      <c r="DP1679" s="72"/>
      <c r="DQ1679" s="72"/>
      <c r="DR1679" s="72"/>
      <c r="DS1679" s="72"/>
      <c r="DT1679" s="72"/>
      <c r="DU1679" s="72"/>
      <c r="DV1679" s="72"/>
      <c r="DW1679" s="72"/>
      <c r="DX1679" s="72"/>
      <c r="DY1679" s="72"/>
      <c r="DZ1679" s="72"/>
      <c r="EA1679" s="72"/>
      <c r="EB1679" s="72"/>
      <c r="EC1679" s="72"/>
      <c r="ED1679" s="72"/>
      <c r="EE1679" s="72"/>
      <c r="EF1679" s="72"/>
      <c r="EG1679" s="72"/>
      <c r="EH1679" s="72"/>
      <c r="EI1679" s="72"/>
      <c r="EJ1679" s="72"/>
      <c r="EK1679" s="72"/>
      <c r="EL1679" s="72"/>
      <c r="EM1679" s="72"/>
      <c r="EN1679" s="72"/>
      <c r="EO1679" s="72"/>
      <c r="EP1679" s="72"/>
      <c r="EQ1679" s="72"/>
      <c r="ER1679" s="72"/>
      <c r="ES1679" s="72"/>
      <c r="ET1679" s="72"/>
      <c r="EU1679" s="72"/>
      <c r="EV1679" s="72"/>
      <c r="EW1679" s="72"/>
      <c r="EX1679" s="72"/>
      <c r="EY1679" s="72"/>
      <c r="EZ1679" s="72"/>
      <c r="FA1679" s="72"/>
      <c r="FB1679" s="72"/>
      <c r="FC1679" s="72"/>
      <c r="FD1679" s="72"/>
      <c r="FE1679" s="72"/>
      <c r="FF1679" s="72"/>
      <c r="FG1679" s="72"/>
      <c r="FH1679" s="72"/>
      <c r="FI1679" s="72"/>
      <c r="FJ1679" s="72"/>
      <c r="FK1679" s="72"/>
      <c r="FL1679" s="72"/>
      <c r="FM1679" s="72"/>
      <c r="FN1679" s="72"/>
      <c r="FO1679" s="72"/>
      <c r="FP1679" s="72"/>
      <c r="FQ1679" s="72"/>
      <c r="FR1679" s="72"/>
      <c r="FS1679" s="72"/>
      <c r="FT1679" s="72"/>
      <c r="FU1679" s="72"/>
      <c r="FV1679" s="72"/>
      <c r="FW1679" s="72"/>
      <c r="FX1679" s="72"/>
      <c r="FY1679" s="72"/>
      <c r="FZ1679" s="72"/>
      <c r="GA1679" s="72"/>
      <c r="GB1679" s="72"/>
      <c r="GC1679" s="72"/>
      <c r="GD1679" s="72"/>
      <c r="GE1679" s="72"/>
      <c r="GF1679" s="72"/>
      <c r="GG1679" s="72"/>
      <c r="GH1679" s="72"/>
      <c r="GI1679" s="72"/>
      <c r="GJ1679" s="72"/>
      <c r="GK1679" s="72"/>
      <c r="GL1679" s="72"/>
      <c r="GM1679" s="72"/>
      <c r="GN1679" s="72"/>
      <c r="GO1679" s="72"/>
      <c r="GP1679" s="72"/>
      <c r="GQ1679" s="72"/>
      <c r="GR1679" s="72"/>
      <c r="GS1679" s="72"/>
      <c r="GT1679" s="72"/>
      <c r="GU1679" s="72"/>
      <c r="GV1679" s="72"/>
      <c r="GW1679" s="72"/>
      <c r="GX1679" s="72"/>
      <c r="GY1679" s="72"/>
      <c r="GZ1679" s="72"/>
      <c r="HA1679" s="72"/>
      <c r="HB1679" s="72"/>
      <c r="HC1679" s="72"/>
      <c r="HD1679" s="72"/>
      <c r="HE1679" s="72"/>
      <c r="HF1679" s="72"/>
      <c r="HG1679" s="72"/>
      <c r="HH1679" s="72"/>
      <c r="HI1679" s="72"/>
      <c r="HJ1679" s="72"/>
      <c r="HK1679" s="72"/>
      <c r="HL1679" s="72"/>
      <c r="HM1679" s="72"/>
      <c r="HN1679" s="72"/>
      <c r="HO1679" s="72"/>
      <c r="HP1679" s="72"/>
      <c r="HQ1679" s="72"/>
      <c r="HR1679" s="72"/>
      <c r="HS1679" s="72"/>
      <c r="HT1679" s="72"/>
      <c r="HU1679" s="72"/>
      <c r="HV1679" s="72"/>
      <c r="HW1679" s="72"/>
      <c r="HX1679" s="72"/>
      <c r="HY1679" s="72"/>
      <c r="HZ1679" s="72"/>
      <c r="IA1679" s="72"/>
      <c r="IB1679" s="72"/>
      <c r="IC1679" s="72"/>
      <c r="ID1679" s="72"/>
      <c r="IE1679" s="72"/>
      <c r="IF1679" s="72"/>
      <c r="IG1679" s="72"/>
      <c r="IH1679" s="72"/>
      <c r="II1679" s="72"/>
      <c r="IJ1679" s="72"/>
      <c r="IK1679" s="72"/>
      <c r="IL1679" s="72"/>
      <c r="IM1679" s="72"/>
      <c r="IN1679" s="72"/>
      <c r="IO1679" s="72"/>
      <c r="IP1679" s="72"/>
      <c r="IQ1679" s="72"/>
      <c r="IR1679" s="72"/>
      <c r="IS1679" s="72"/>
      <c r="IT1679" s="72"/>
      <c r="IU1679" s="72"/>
      <c r="IV1679" s="72"/>
      <c r="IW1679" s="72"/>
      <c r="IX1679" s="72"/>
      <c r="IY1679" s="72"/>
      <c r="IZ1679" s="72"/>
      <c r="JA1679" s="72"/>
      <c r="JB1679" s="72"/>
      <c r="JC1679" s="72"/>
      <c r="JD1679" s="72"/>
      <c r="JE1679" s="72"/>
      <c r="JF1679" s="72"/>
      <c r="JG1679" s="72"/>
      <c r="JH1679" s="72"/>
      <c r="JI1679" s="72"/>
      <c r="JJ1679" s="72"/>
      <c r="JK1679" s="72"/>
      <c r="JL1679" s="72"/>
      <c r="JM1679" s="72"/>
      <c r="JN1679" s="72"/>
      <c r="JO1679" s="72"/>
      <c r="JP1679" s="72"/>
      <c r="JQ1679" s="72"/>
      <c r="JR1679" s="72"/>
      <c r="JS1679" s="72"/>
      <c r="JT1679" s="72"/>
      <c r="JU1679" s="72"/>
      <c r="JV1679" s="72"/>
      <c r="JW1679" s="72"/>
      <c r="JX1679" s="72"/>
      <c r="JY1679" s="72"/>
      <c r="JZ1679" s="72"/>
      <c r="KA1679" s="72"/>
      <c r="KB1679" s="72"/>
      <c r="KC1679" s="72"/>
      <c r="KD1679" s="72"/>
      <c r="KE1679" s="72"/>
      <c r="KF1679" s="72"/>
      <c r="KG1679" s="72"/>
      <c r="KH1679" s="72"/>
      <c r="KI1679" s="72"/>
      <c r="KJ1679" s="72"/>
      <c r="KK1679" s="72"/>
      <c r="KL1679" s="72"/>
      <c r="KM1679" s="72"/>
      <c r="KN1679" s="72"/>
      <c r="KO1679" s="72"/>
      <c r="KP1679" s="72"/>
      <c r="KQ1679" s="72"/>
      <c r="KR1679" s="72"/>
      <c r="KS1679" s="72"/>
      <c r="KT1679" s="72"/>
      <c r="KU1679" s="72"/>
      <c r="KV1679" s="72"/>
      <c r="KW1679" s="72"/>
      <c r="KX1679" s="72"/>
      <c r="KY1679" s="72"/>
      <c r="KZ1679" s="72"/>
      <c r="LA1679" s="72"/>
      <c r="LB1679" s="72"/>
      <c r="LC1679" s="72"/>
      <c r="LD1679" s="72"/>
      <c r="LE1679" s="72"/>
      <c r="LF1679" s="72"/>
      <c r="LG1679" s="72"/>
      <c r="LH1679" s="72"/>
      <c r="LI1679" s="72"/>
      <c r="LJ1679" s="72"/>
      <c r="LK1679" s="72"/>
      <c r="LL1679" s="72"/>
      <c r="LM1679" s="72"/>
      <c r="LN1679" s="72"/>
      <c r="LO1679" s="72"/>
      <c r="LP1679" s="72"/>
      <c r="LQ1679" s="72"/>
      <c r="LR1679" s="72"/>
      <c r="LS1679" s="72"/>
      <c r="LT1679" s="72"/>
      <c r="LU1679" s="72"/>
      <c r="LV1679" s="72"/>
      <c r="LW1679" s="72"/>
      <c r="LX1679" s="72"/>
      <c r="LY1679" s="72"/>
      <c r="LZ1679" s="72"/>
      <c r="MA1679" s="72"/>
      <c r="MB1679" s="72"/>
      <c r="MC1679" s="72"/>
      <c r="MD1679" s="72"/>
      <c r="ME1679" s="72"/>
      <c r="MF1679" s="72"/>
      <c r="MG1679" s="72"/>
      <c r="MH1679" s="72"/>
      <c r="MI1679" s="72"/>
      <c r="MJ1679" s="72"/>
      <c r="MK1679" s="72"/>
      <c r="ML1679" s="72"/>
      <c r="MM1679" s="72"/>
      <c r="MN1679" s="72"/>
      <c r="MO1679" s="72"/>
      <c r="MP1679" s="72"/>
      <c r="MQ1679" s="72"/>
      <c r="MR1679" s="72"/>
      <c r="MS1679" s="72"/>
      <c r="MT1679" s="72"/>
      <c r="MU1679" s="72"/>
      <c r="MV1679" s="72"/>
      <c r="MW1679" s="72"/>
      <c r="MX1679" s="72"/>
      <c r="MY1679" s="72"/>
      <c r="MZ1679" s="72"/>
      <c r="NA1679" s="72"/>
      <c r="NB1679" s="72"/>
      <c r="NC1679" s="72"/>
      <c r="ND1679" s="72"/>
      <c r="NE1679" s="72"/>
      <c r="NF1679" s="72"/>
      <c r="NG1679" s="72"/>
      <c r="NH1679" s="72"/>
      <c r="NI1679" s="72"/>
      <c r="NJ1679" s="72"/>
      <c r="NK1679" s="72"/>
      <c r="NL1679" s="72"/>
      <c r="NM1679" s="72"/>
      <c r="NN1679" s="72"/>
      <c r="NO1679" s="72"/>
      <c r="NP1679" s="72"/>
      <c r="NQ1679" s="72"/>
      <c r="NR1679" s="72"/>
      <c r="NS1679" s="72"/>
      <c r="NT1679" s="72"/>
      <c r="NU1679" s="72"/>
      <c r="NV1679" s="72"/>
      <c r="NW1679" s="72"/>
      <c r="NX1679" s="72"/>
      <c r="NY1679" s="72"/>
      <c r="NZ1679" s="72"/>
      <c r="OA1679" s="72"/>
      <c r="OB1679" s="72"/>
      <c r="OC1679" s="72"/>
      <c r="OD1679" s="72"/>
      <c r="OE1679" s="72"/>
      <c r="OF1679" s="72"/>
      <c r="OG1679" s="72"/>
      <c r="OH1679" s="72"/>
      <c r="OI1679" s="72"/>
      <c r="OJ1679" s="72"/>
      <c r="OK1679" s="72"/>
      <c r="OL1679" s="72"/>
      <c r="OM1679" s="72"/>
      <c r="ON1679" s="72"/>
      <c r="OO1679" s="72"/>
      <c r="OP1679" s="72"/>
      <c r="OQ1679" s="72"/>
      <c r="OR1679" s="72"/>
      <c r="OS1679" s="72"/>
      <c r="OT1679" s="72"/>
      <c r="OU1679" s="72"/>
      <c r="OV1679" s="72"/>
      <c r="OW1679" s="72"/>
      <c r="OX1679" s="72"/>
      <c r="OY1679" s="72"/>
      <c r="OZ1679" s="72"/>
      <c r="PA1679" s="72"/>
      <c r="PB1679" s="72"/>
      <c r="PC1679" s="72"/>
      <c r="PD1679" s="72"/>
      <c r="PE1679" s="72"/>
      <c r="PF1679" s="72"/>
      <c r="PG1679" s="72"/>
      <c r="PH1679" s="72"/>
      <c r="PI1679" s="72"/>
      <c r="PJ1679" s="72"/>
      <c r="PK1679" s="72"/>
      <c r="PL1679" s="72"/>
      <c r="PM1679" s="72"/>
      <c r="PN1679" s="72"/>
      <c r="PO1679" s="72"/>
      <c r="PP1679" s="72"/>
      <c r="PQ1679" s="72"/>
      <c r="PR1679" s="72"/>
      <c r="PS1679" s="72"/>
      <c r="PT1679" s="72"/>
      <c r="PU1679" s="72"/>
      <c r="PV1679" s="72"/>
      <c r="PW1679" s="72"/>
      <c r="PX1679" s="72"/>
      <c r="PY1679" s="72"/>
      <c r="PZ1679" s="72"/>
      <c r="QA1679" s="72"/>
      <c r="QB1679" s="72"/>
      <c r="QC1679" s="72"/>
      <c r="QD1679" s="72"/>
      <c r="QE1679" s="72"/>
      <c r="QF1679" s="72"/>
      <c r="QG1679" s="72"/>
      <c r="QH1679" s="72"/>
      <c r="QI1679" s="72"/>
      <c r="QJ1679" s="72"/>
      <c r="QK1679" s="72"/>
      <c r="QL1679" s="72"/>
      <c r="QM1679" s="72"/>
      <c r="QN1679" s="72"/>
      <c r="QO1679" s="72"/>
      <c r="QP1679" s="72"/>
      <c r="QQ1679" s="72"/>
      <c r="QR1679" s="72"/>
      <c r="QS1679" s="72"/>
      <c r="QT1679" s="72"/>
      <c r="QU1679" s="72"/>
      <c r="QV1679" s="72"/>
      <c r="QW1679" s="72"/>
      <c r="QX1679" s="72"/>
      <c r="QY1679" s="72"/>
      <c r="QZ1679" s="72"/>
      <c r="RA1679" s="72"/>
      <c r="RB1679" s="72"/>
      <c r="RC1679" s="72"/>
      <c r="RD1679" s="72"/>
      <c r="RE1679" s="72"/>
      <c r="RF1679" s="72"/>
      <c r="RG1679" s="72"/>
      <c r="RH1679" s="72"/>
      <c r="RI1679" s="72"/>
      <c r="RJ1679" s="72"/>
      <c r="RK1679" s="72"/>
      <c r="RL1679" s="72"/>
      <c r="RM1679" s="72"/>
      <c r="RN1679" s="72"/>
      <c r="RO1679" s="72"/>
      <c r="RP1679" s="72"/>
      <c r="RQ1679" s="72"/>
      <c r="RR1679" s="72"/>
      <c r="RS1679" s="72"/>
      <c r="RT1679" s="72"/>
      <c r="RU1679" s="72"/>
      <c r="RV1679" s="72"/>
      <c r="RW1679" s="72"/>
      <c r="RX1679" s="72"/>
      <c r="RY1679" s="72"/>
      <c r="RZ1679" s="72"/>
      <c r="SA1679" s="72"/>
      <c r="SB1679" s="72"/>
      <c r="SC1679" s="72"/>
      <c r="SD1679" s="72"/>
      <c r="SE1679" s="72"/>
      <c r="SF1679" s="72"/>
      <c r="SG1679" s="72"/>
      <c r="SH1679" s="72"/>
      <c r="SI1679" s="72"/>
      <c r="SJ1679" s="72"/>
      <c r="SK1679" s="72"/>
      <c r="SL1679" s="72"/>
      <c r="SM1679" s="72"/>
      <c r="SN1679" s="72"/>
      <c r="SO1679" s="72"/>
      <c r="SP1679" s="72"/>
      <c r="SQ1679" s="72"/>
      <c r="SR1679" s="72"/>
      <c r="SS1679" s="72"/>
      <c r="ST1679" s="72"/>
      <c r="SU1679" s="72"/>
      <c r="SV1679" s="72"/>
      <c r="SW1679" s="72"/>
      <c r="SX1679" s="72"/>
      <c r="SY1679" s="72"/>
      <c r="SZ1679" s="72"/>
      <c r="TA1679" s="72"/>
      <c r="TB1679" s="72"/>
      <c r="TC1679" s="72"/>
    </row>
    <row r="1680" spans="1:523" ht="16.5" customHeight="1" x14ac:dyDescent="0.2">
      <c r="A1680" s="20">
        <v>1212</v>
      </c>
      <c r="B1680" s="20" t="s">
        <v>72</v>
      </c>
      <c r="C1680" s="20" t="s">
        <v>22</v>
      </c>
      <c r="D1680" s="20" t="s">
        <v>38</v>
      </c>
      <c r="E1680" s="20" t="s">
        <v>1345</v>
      </c>
      <c r="F1680" s="22" t="s">
        <v>1162</v>
      </c>
      <c r="G1680" s="73" t="s">
        <v>42</v>
      </c>
      <c r="H1680" s="20" t="s">
        <v>35</v>
      </c>
      <c r="I1680" s="20" t="s">
        <v>27</v>
      </c>
      <c r="J1680" s="22" t="s">
        <v>1157</v>
      </c>
      <c r="K1680" s="20"/>
      <c r="L1680" s="20"/>
      <c r="M1680" s="20"/>
      <c r="N1680" s="20"/>
      <c r="O1680" s="20"/>
      <c r="P1680" s="23"/>
      <c r="Q1680" s="24">
        <v>1</v>
      </c>
      <c r="R1680" s="25">
        <v>45962</v>
      </c>
      <c r="S1680" s="45" t="s">
        <v>29</v>
      </c>
      <c r="T1680" s="46">
        <v>670000000</v>
      </c>
      <c r="U1680" s="27" t="s">
        <v>100</v>
      </c>
      <c r="V1680" s="27" t="s">
        <v>100</v>
      </c>
      <c r="W1680" s="72"/>
      <c r="X1680" s="72"/>
      <c r="Y1680" s="72"/>
      <c r="Z1680" s="72"/>
      <c r="AA1680" s="72"/>
      <c r="AB1680" s="72"/>
      <c r="AC1680" s="72"/>
      <c r="AD1680" s="72"/>
      <c r="AE1680" s="72"/>
      <c r="AF1680" s="72"/>
      <c r="AG1680" s="72"/>
      <c r="AH1680" s="72"/>
      <c r="AI1680" s="72"/>
      <c r="AJ1680" s="72"/>
      <c r="AK1680" s="72"/>
      <c r="AL1680" s="72"/>
      <c r="AM1680" s="72"/>
      <c r="AN1680" s="72"/>
      <c r="AO1680" s="72"/>
      <c r="AP1680" s="72"/>
      <c r="AQ1680" s="72"/>
      <c r="AR1680" s="72"/>
      <c r="AS1680" s="72"/>
      <c r="AT1680" s="72"/>
      <c r="AU1680" s="72"/>
      <c r="AV1680" s="72"/>
      <c r="AW1680" s="72"/>
      <c r="AX1680" s="72"/>
      <c r="AY1680" s="72"/>
      <c r="AZ1680" s="72"/>
      <c r="BA1680" s="72"/>
      <c r="BB1680" s="72"/>
      <c r="BC1680" s="72"/>
      <c r="BD1680" s="72"/>
      <c r="BE1680" s="72"/>
      <c r="BF1680" s="72"/>
      <c r="BG1680" s="72"/>
      <c r="BH1680" s="72"/>
      <c r="BI1680" s="72"/>
      <c r="BJ1680" s="72"/>
      <c r="BK1680" s="72"/>
      <c r="BL1680" s="72"/>
      <c r="BM1680" s="72"/>
      <c r="BN1680" s="72"/>
      <c r="BO1680" s="72"/>
      <c r="BP1680" s="72"/>
      <c r="BQ1680" s="72"/>
      <c r="BR1680" s="72"/>
      <c r="BS1680" s="72"/>
      <c r="BT1680" s="72"/>
      <c r="BU1680" s="72"/>
      <c r="BV1680" s="72"/>
      <c r="BW1680" s="72"/>
      <c r="BX1680" s="72"/>
      <c r="BY1680" s="72"/>
      <c r="BZ1680" s="72"/>
      <c r="CA1680" s="72"/>
      <c r="CB1680" s="72"/>
      <c r="CC1680" s="72"/>
      <c r="CD1680" s="72"/>
      <c r="CE1680" s="72"/>
      <c r="CF1680" s="72"/>
      <c r="CG1680" s="72"/>
      <c r="CH1680" s="72"/>
      <c r="CI1680" s="72"/>
      <c r="CJ1680" s="72"/>
      <c r="CK1680" s="72"/>
      <c r="CL1680" s="72"/>
      <c r="CM1680" s="72"/>
      <c r="CN1680" s="72"/>
      <c r="CO1680" s="72"/>
      <c r="CP1680" s="72"/>
      <c r="CQ1680" s="72"/>
      <c r="CR1680" s="72"/>
      <c r="CS1680" s="72"/>
      <c r="CT1680" s="72"/>
      <c r="CU1680" s="72"/>
      <c r="CV1680" s="72"/>
      <c r="CW1680" s="72"/>
      <c r="CX1680" s="72"/>
      <c r="CY1680" s="72"/>
      <c r="CZ1680" s="72"/>
      <c r="DA1680" s="72"/>
      <c r="DB1680" s="72"/>
      <c r="DC1680" s="72"/>
      <c r="DD1680" s="72"/>
      <c r="DE1680" s="72"/>
      <c r="DF1680" s="72"/>
      <c r="DG1680" s="72"/>
      <c r="DH1680" s="72"/>
      <c r="DI1680" s="72"/>
      <c r="DJ1680" s="72"/>
      <c r="DK1680" s="72"/>
      <c r="DL1680" s="72"/>
      <c r="DM1680" s="72"/>
      <c r="DN1680" s="72"/>
      <c r="DO1680" s="72"/>
      <c r="DP1680" s="72"/>
      <c r="DQ1680" s="72"/>
      <c r="DR1680" s="72"/>
      <c r="DS1680" s="72"/>
      <c r="DT1680" s="72"/>
      <c r="DU1680" s="72"/>
      <c r="DV1680" s="72"/>
      <c r="DW1680" s="72"/>
      <c r="DX1680" s="72"/>
      <c r="DY1680" s="72"/>
      <c r="DZ1680" s="72"/>
      <c r="EA1680" s="72"/>
      <c r="EB1680" s="72"/>
      <c r="EC1680" s="72"/>
      <c r="ED1680" s="72"/>
      <c r="EE1680" s="72"/>
      <c r="EF1680" s="72"/>
      <c r="EG1680" s="72"/>
      <c r="EH1680" s="72"/>
      <c r="EI1680" s="72"/>
      <c r="EJ1680" s="72"/>
      <c r="EK1680" s="72"/>
      <c r="EL1680" s="72"/>
      <c r="EM1680" s="72"/>
      <c r="EN1680" s="72"/>
      <c r="EO1680" s="72"/>
      <c r="EP1680" s="72"/>
      <c r="EQ1680" s="72"/>
      <c r="ER1680" s="72"/>
      <c r="ES1680" s="72"/>
      <c r="ET1680" s="72"/>
      <c r="EU1680" s="72"/>
      <c r="EV1680" s="72"/>
      <c r="EW1680" s="72"/>
      <c r="EX1680" s="72"/>
      <c r="EY1680" s="72"/>
      <c r="EZ1680" s="72"/>
      <c r="FA1680" s="72"/>
      <c r="FB1680" s="72"/>
      <c r="FC1680" s="72"/>
      <c r="FD1680" s="72"/>
      <c r="FE1680" s="72"/>
      <c r="FF1680" s="72"/>
      <c r="FG1680" s="72"/>
      <c r="FH1680" s="72"/>
      <c r="FI1680" s="72"/>
      <c r="FJ1680" s="72"/>
      <c r="FK1680" s="72"/>
      <c r="FL1680" s="72"/>
      <c r="FM1680" s="72"/>
      <c r="FN1680" s="72"/>
      <c r="FO1680" s="72"/>
      <c r="FP1680" s="72"/>
      <c r="FQ1680" s="72"/>
      <c r="FR1680" s="72"/>
      <c r="FS1680" s="72"/>
      <c r="FT1680" s="72"/>
      <c r="FU1680" s="72"/>
      <c r="FV1680" s="72"/>
      <c r="FW1680" s="72"/>
      <c r="FX1680" s="72"/>
      <c r="FY1680" s="72"/>
      <c r="FZ1680" s="72"/>
      <c r="GA1680" s="72"/>
      <c r="GB1680" s="72"/>
      <c r="GC1680" s="72"/>
      <c r="GD1680" s="72"/>
      <c r="GE1680" s="72"/>
      <c r="GF1680" s="72"/>
      <c r="GG1680" s="72"/>
      <c r="GH1680" s="72"/>
      <c r="GI1680" s="72"/>
      <c r="GJ1680" s="72"/>
      <c r="GK1680" s="72"/>
      <c r="GL1680" s="72"/>
      <c r="GM1680" s="72"/>
      <c r="GN1680" s="72"/>
      <c r="GO1680" s="72"/>
      <c r="GP1680" s="72"/>
      <c r="GQ1680" s="72"/>
      <c r="GR1680" s="72"/>
      <c r="GS1680" s="72"/>
      <c r="GT1680" s="72"/>
      <c r="GU1680" s="72"/>
      <c r="GV1680" s="72"/>
      <c r="GW1680" s="72"/>
      <c r="GX1680" s="72"/>
      <c r="GY1680" s="72"/>
      <c r="GZ1680" s="72"/>
      <c r="HA1680" s="72"/>
      <c r="HB1680" s="72"/>
      <c r="HC1680" s="72"/>
      <c r="HD1680" s="72"/>
      <c r="HE1680" s="72"/>
      <c r="HF1680" s="72"/>
      <c r="HG1680" s="72"/>
      <c r="HH1680" s="72"/>
      <c r="HI1680" s="72"/>
      <c r="HJ1680" s="72"/>
      <c r="HK1680" s="72"/>
      <c r="HL1680" s="72"/>
      <c r="HM1680" s="72"/>
      <c r="HN1680" s="72"/>
      <c r="HO1680" s="72"/>
      <c r="HP1680" s="72"/>
      <c r="HQ1680" s="72"/>
      <c r="HR1680" s="72"/>
      <c r="HS1680" s="72"/>
      <c r="HT1680" s="72"/>
      <c r="HU1680" s="72"/>
      <c r="HV1680" s="72"/>
      <c r="HW1680" s="72"/>
      <c r="HX1680" s="72"/>
      <c r="HY1680" s="72"/>
      <c r="HZ1680" s="72"/>
      <c r="IA1680" s="72"/>
      <c r="IB1680" s="72"/>
      <c r="IC1680" s="72"/>
      <c r="ID1680" s="72"/>
      <c r="IE1680" s="72"/>
      <c r="IF1680" s="72"/>
      <c r="IG1680" s="72"/>
      <c r="IH1680" s="72"/>
      <c r="II1680" s="72"/>
      <c r="IJ1680" s="72"/>
      <c r="IK1680" s="72"/>
      <c r="IL1680" s="72"/>
      <c r="IM1680" s="72"/>
      <c r="IN1680" s="72"/>
      <c r="IO1680" s="72"/>
      <c r="IP1680" s="72"/>
      <c r="IQ1680" s="72"/>
      <c r="IR1680" s="72"/>
      <c r="IS1680" s="72"/>
      <c r="IT1680" s="72"/>
      <c r="IU1680" s="72"/>
      <c r="IV1680" s="72"/>
      <c r="IW1680" s="72"/>
      <c r="IX1680" s="72"/>
      <c r="IY1680" s="72"/>
      <c r="IZ1680" s="72"/>
      <c r="JA1680" s="72"/>
      <c r="JB1680" s="72"/>
      <c r="JC1680" s="72"/>
      <c r="JD1680" s="72"/>
      <c r="JE1680" s="72"/>
      <c r="JF1680" s="72"/>
      <c r="JG1680" s="72"/>
      <c r="JH1680" s="72"/>
      <c r="JI1680" s="72"/>
      <c r="JJ1680" s="72"/>
      <c r="JK1680" s="72"/>
      <c r="JL1680" s="72"/>
      <c r="JM1680" s="72"/>
      <c r="JN1680" s="72"/>
      <c r="JO1680" s="72"/>
      <c r="JP1680" s="72"/>
      <c r="JQ1680" s="72"/>
      <c r="JR1680" s="72"/>
      <c r="JS1680" s="72"/>
      <c r="JT1680" s="72"/>
      <c r="JU1680" s="72"/>
      <c r="JV1680" s="72"/>
      <c r="JW1680" s="72"/>
      <c r="JX1680" s="72"/>
      <c r="JY1680" s="72"/>
      <c r="JZ1680" s="72"/>
      <c r="KA1680" s="72"/>
      <c r="KB1680" s="72"/>
      <c r="KC1680" s="72"/>
      <c r="KD1680" s="72"/>
      <c r="KE1680" s="72"/>
      <c r="KF1680" s="72"/>
      <c r="KG1680" s="72"/>
      <c r="KH1680" s="72"/>
      <c r="KI1680" s="72"/>
      <c r="KJ1680" s="72"/>
      <c r="KK1680" s="72"/>
      <c r="KL1680" s="72"/>
      <c r="KM1680" s="72"/>
      <c r="KN1680" s="72"/>
      <c r="KO1680" s="72"/>
      <c r="KP1680" s="72"/>
      <c r="KQ1680" s="72"/>
      <c r="KR1680" s="72"/>
      <c r="KS1680" s="72"/>
      <c r="KT1680" s="72"/>
      <c r="KU1680" s="72"/>
      <c r="KV1680" s="72"/>
      <c r="KW1680" s="72"/>
      <c r="KX1680" s="72"/>
      <c r="KY1680" s="72"/>
      <c r="KZ1680" s="72"/>
      <c r="LA1680" s="72"/>
      <c r="LB1680" s="72"/>
      <c r="LC1680" s="72"/>
      <c r="LD1680" s="72"/>
      <c r="LE1680" s="72"/>
      <c r="LF1680" s="72"/>
      <c r="LG1680" s="72"/>
      <c r="LH1680" s="72"/>
      <c r="LI1680" s="72"/>
      <c r="LJ1680" s="72"/>
      <c r="LK1680" s="72"/>
      <c r="LL1680" s="72"/>
      <c r="LM1680" s="72"/>
      <c r="LN1680" s="72"/>
      <c r="LO1680" s="72"/>
      <c r="LP1680" s="72"/>
      <c r="LQ1680" s="72"/>
      <c r="LR1680" s="72"/>
      <c r="LS1680" s="72"/>
      <c r="LT1680" s="72"/>
      <c r="LU1680" s="72"/>
      <c r="LV1680" s="72"/>
      <c r="LW1680" s="72"/>
      <c r="LX1680" s="72"/>
      <c r="LY1680" s="72"/>
      <c r="LZ1680" s="72"/>
      <c r="MA1680" s="72"/>
      <c r="MB1680" s="72"/>
      <c r="MC1680" s="72"/>
      <c r="MD1680" s="72"/>
      <c r="ME1680" s="72"/>
      <c r="MF1680" s="72"/>
      <c r="MG1680" s="72"/>
      <c r="MH1680" s="72"/>
      <c r="MI1680" s="72"/>
      <c r="MJ1680" s="72"/>
      <c r="MK1680" s="72"/>
      <c r="ML1680" s="72"/>
      <c r="MM1680" s="72"/>
      <c r="MN1680" s="72"/>
      <c r="MO1680" s="72"/>
      <c r="MP1680" s="72"/>
      <c r="MQ1680" s="72"/>
      <c r="MR1680" s="72"/>
      <c r="MS1680" s="72"/>
      <c r="MT1680" s="72"/>
      <c r="MU1680" s="72"/>
      <c r="MV1680" s="72"/>
      <c r="MW1680" s="72"/>
      <c r="MX1680" s="72"/>
      <c r="MY1680" s="72"/>
      <c r="MZ1680" s="72"/>
      <c r="NA1680" s="72"/>
      <c r="NB1680" s="72"/>
      <c r="NC1680" s="72"/>
      <c r="ND1680" s="72"/>
      <c r="NE1680" s="72"/>
      <c r="NF1680" s="72"/>
      <c r="NG1680" s="72"/>
      <c r="NH1680" s="72"/>
      <c r="NI1680" s="72"/>
      <c r="NJ1680" s="72"/>
      <c r="NK1680" s="72"/>
      <c r="NL1680" s="72"/>
      <c r="NM1680" s="72"/>
      <c r="NN1680" s="72"/>
      <c r="NO1680" s="72"/>
      <c r="NP1680" s="72"/>
      <c r="NQ1680" s="72"/>
      <c r="NR1680" s="72"/>
      <c r="NS1680" s="72"/>
      <c r="NT1680" s="72"/>
      <c r="NU1680" s="72"/>
      <c r="NV1680" s="72"/>
      <c r="NW1680" s="72"/>
      <c r="NX1680" s="72"/>
      <c r="NY1680" s="72"/>
      <c r="NZ1680" s="72"/>
      <c r="OA1680" s="72"/>
      <c r="OB1680" s="72"/>
      <c r="OC1680" s="72"/>
      <c r="OD1680" s="72"/>
      <c r="OE1680" s="72"/>
      <c r="OF1680" s="72"/>
      <c r="OG1680" s="72"/>
      <c r="OH1680" s="72"/>
      <c r="OI1680" s="72"/>
      <c r="OJ1680" s="72"/>
      <c r="OK1680" s="72"/>
      <c r="OL1680" s="72"/>
      <c r="OM1680" s="72"/>
      <c r="ON1680" s="72"/>
      <c r="OO1680" s="72"/>
      <c r="OP1680" s="72"/>
      <c r="OQ1680" s="72"/>
      <c r="OR1680" s="72"/>
      <c r="OS1680" s="72"/>
      <c r="OT1680" s="72"/>
      <c r="OU1680" s="72"/>
      <c r="OV1680" s="72"/>
      <c r="OW1680" s="72"/>
      <c r="OX1680" s="72"/>
      <c r="OY1680" s="72"/>
      <c r="OZ1680" s="72"/>
      <c r="PA1680" s="72"/>
      <c r="PB1680" s="72"/>
      <c r="PC1680" s="72"/>
      <c r="PD1680" s="72"/>
      <c r="PE1680" s="72"/>
      <c r="PF1680" s="72"/>
      <c r="PG1680" s="72"/>
      <c r="PH1680" s="72"/>
      <c r="PI1680" s="72"/>
      <c r="PJ1680" s="72"/>
      <c r="PK1680" s="72"/>
      <c r="PL1680" s="72"/>
      <c r="PM1680" s="72"/>
      <c r="PN1680" s="72"/>
      <c r="PO1680" s="72"/>
      <c r="PP1680" s="72"/>
      <c r="PQ1680" s="72"/>
      <c r="PR1680" s="72"/>
      <c r="PS1680" s="72"/>
      <c r="PT1680" s="72"/>
      <c r="PU1680" s="72"/>
      <c r="PV1680" s="72"/>
      <c r="PW1680" s="72"/>
      <c r="PX1680" s="72"/>
      <c r="PY1680" s="72"/>
      <c r="PZ1680" s="72"/>
      <c r="QA1680" s="72"/>
      <c r="QB1680" s="72"/>
      <c r="QC1680" s="72"/>
      <c r="QD1680" s="72"/>
      <c r="QE1680" s="72"/>
      <c r="QF1680" s="72"/>
      <c r="QG1680" s="72"/>
      <c r="QH1680" s="72"/>
      <c r="QI1680" s="72"/>
      <c r="QJ1680" s="72"/>
      <c r="QK1680" s="72"/>
      <c r="QL1680" s="72"/>
      <c r="QM1680" s="72"/>
      <c r="QN1680" s="72"/>
      <c r="QO1680" s="72"/>
      <c r="QP1680" s="72"/>
      <c r="QQ1680" s="72"/>
      <c r="QR1680" s="72"/>
      <c r="QS1680" s="72"/>
      <c r="QT1680" s="72"/>
      <c r="QU1680" s="72"/>
      <c r="QV1680" s="72"/>
      <c r="QW1680" s="72"/>
      <c r="QX1680" s="72"/>
      <c r="QY1680" s="72"/>
      <c r="QZ1680" s="72"/>
      <c r="RA1680" s="72"/>
      <c r="RB1680" s="72"/>
      <c r="RC1680" s="72"/>
      <c r="RD1680" s="72"/>
      <c r="RE1680" s="72"/>
      <c r="RF1680" s="72"/>
      <c r="RG1680" s="72"/>
      <c r="RH1680" s="72"/>
      <c r="RI1680" s="72"/>
      <c r="RJ1680" s="72"/>
      <c r="RK1680" s="72"/>
      <c r="RL1680" s="72"/>
      <c r="RM1680" s="72"/>
      <c r="RN1680" s="72"/>
      <c r="RO1680" s="72"/>
      <c r="RP1680" s="72"/>
      <c r="RQ1680" s="72"/>
      <c r="RR1680" s="72"/>
      <c r="RS1680" s="72"/>
      <c r="RT1680" s="72"/>
      <c r="RU1680" s="72"/>
      <c r="RV1680" s="72"/>
      <c r="RW1680" s="72"/>
      <c r="RX1680" s="72"/>
      <c r="RY1680" s="72"/>
      <c r="RZ1680" s="72"/>
      <c r="SA1680" s="72"/>
      <c r="SB1680" s="72"/>
      <c r="SC1680" s="72"/>
      <c r="SD1680" s="72"/>
      <c r="SE1680" s="72"/>
      <c r="SF1680" s="72"/>
      <c r="SG1680" s="72"/>
      <c r="SH1680" s="72"/>
      <c r="SI1680" s="72"/>
      <c r="SJ1680" s="72"/>
      <c r="SK1680" s="72"/>
      <c r="SL1680" s="72"/>
      <c r="SM1680" s="72"/>
      <c r="SN1680" s="72"/>
      <c r="SO1680" s="72"/>
      <c r="SP1680" s="72"/>
      <c r="SQ1680" s="72"/>
      <c r="SR1680" s="72"/>
      <c r="SS1680" s="72"/>
      <c r="ST1680" s="72"/>
      <c r="SU1680" s="72"/>
      <c r="SV1680" s="72"/>
      <c r="SW1680" s="72"/>
      <c r="SX1680" s="72"/>
      <c r="SY1680" s="72"/>
      <c r="SZ1680" s="72"/>
      <c r="TA1680" s="72"/>
      <c r="TB1680" s="72"/>
      <c r="TC1680" s="72"/>
    </row>
    <row r="1681" spans="1:523" ht="16.5" customHeight="1" x14ac:dyDescent="0.2">
      <c r="A1681" s="20">
        <v>1215</v>
      </c>
      <c r="B1681" s="20" t="s">
        <v>72</v>
      </c>
      <c r="C1681" s="20" t="s">
        <v>222</v>
      </c>
      <c r="D1681" s="20" t="s">
        <v>38</v>
      </c>
      <c r="E1681" s="20" t="s">
        <v>1345</v>
      </c>
      <c r="F1681" s="22" t="s">
        <v>1163</v>
      </c>
      <c r="G1681" s="73" t="s">
        <v>84</v>
      </c>
      <c r="H1681" s="20" t="s">
        <v>35</v>
      </c>
      <c r="I1681" s="20" t="s">
        <v>27</v>
      </c>
      <c r="J1681" s="22" t="s">
        <v>1164</v>
      </c>
      <c r="K1681" s="20"/>
      <c r="L1681" s="20"/>
      <c r="M1681" s="20"/>
      <c r="N1681" s="20"/>
      <c r="O1681" s="20"/>
      <c r="P1681" s="23">
        <v>35000000</v>
      </c>
      <c r="Q1681" s="24">
        <v>1</v>
      </c>
      <c r="R1681" s="25">
        <v>45778</v>
      </c>
      <c r="S1681" s="45" t="s">
        <v>29</v>
      </c>
      <c r="T1681" s="46">
        <v>245000000</v>
      </c>
      <c r="U1681" s="27" t="s">
        <v>100</v>
      </c>
      <c r="V1681" s="27" t="s">
        <v>100</v>
      </c>
      <c r="W1681" s="72"/>
      <c r="X1681" s="72"/>
      <c r="Y1681" s="72"/>
      <c r="Z1681" s="72"/>
      <c r="AA1681" s="72"/>
      <c r="AB1681" s="72"/>
      <c r="AC1681" s="72"/>
      <c r="AD1681" s="72"/>
      <c r="AE1681" s="72"/>
      <c r="AF1681" s="72"/>
      <c r="AG1681" s="72"/>
      <c r="AH1681" s="72"/>
      <c r="AI1681" s="72"/>
      <c r="AJ1681" s="72"/>
      <c r="AK1681" s="72"/>
      <c r="AL1681" s="72"/>
      <c r="AM1681" s="72"/>
      <c r="AN1681" s="72"/>
      <c r="AO1681" s="72"/>
      <c r="AP1681" s="72"/>
      <c r="AQ1681" s="72"/>
      <c r="AR1681" s="72"/>
      <c r="AS1681" s="72"/>
      <c r="AT1681" s="72"/>
      <c r="AU1681" s="72"/>
      <c r="AV1681" s="72"/>
      <c r="AW1681" s="72"/>
      <c r="AX1681" s="72"/>
      <c r="AY1681" s="72"/>
      <c r="AZ1681" s="72"/>
      <c r="BA1681" s="72"/>
      <c r="BB1681" s="72"/>
      <c r="BC1681" s="72"/>
      <c r="BD1681" s="72"/>
      <c r="BE1681" s="72"/>
      <c r="BF1681" s="72"/>
      <c r="BG1681" s="72"/>
      <c r="BH1681" s="72"/>
      <c r="BI1681" s="72"/>
      <c r="BJ1681" s="72"/>
      <c r="BK1681" s="72"/>
      <c r="BL1681" s="72"/>
      <c r="BM1681" s="72"/>
      <c r="BN1681" s="72"/>
      <c r="BO1681" s="72"/>
      <c r="BP1681" s="72"/>
      <c r="BQ1681" s="72"/>
      <c r="BR1681" s="72"/>
      <c r="BS1681" s="72"/>
      <c r="BT1681" s="72"/>
      <c r="BU1681" s="72"/>
      <c r="BV1681" s="72"/>
      <c r="BW1681" s="72"/>
      <c r="BX1681" s="72"/>
      <c r="BY1681" s="72"/>
      <c r="BZ1681" s="72"/>
      <c r="CA1681" s="72"/>
      <c r="CB1681" s="72"/>
      <c r="CC1681" s="72"/>
      <c r="CD1681" s="72"/>
      <c r="CE1681" s="72"/>
      <c r="CF1681" s="72"/>
      <c r="CG1681" s="72"/>
      <c r="CH1681" s="72"/>
      <c r="CI1681" s="72"/>
      <c r="CJ1681" s="72"/>
      <c r="CK1681" s="72"/>
      <c r="CL1681" s="72"/>
      <c r="CM1681" s="72"/>
      <c r="CN1681" s="72"/>
      <c r="CO1681" s="72"/>
      <c r="CP1681" s="72"/>
      <c r="CQ1681" s="72"/>
      <c r="CR1681" s="72"/>
      <c r="CS1681" s="72"/>
      <c r="CT1681" s="72"/>
      <c r="CU1681" s="72"/>
      <c r="CV1681" s="72"/>
      <c r="CW1681" s="72"/>
      <c r="CX1681" s="72"/>
      <c r="CY1681" s="72"/>
      <c r="CZ1681" s="72"/>
      <c r="DA1681" s="72"/>
      <c r="DB1681" s="72"/>
      <c r="DC1681" s="72"/>
      <c r="DD1681" s="72"/>
      <c r="DE1681" s="72"/>
      <c r="DF1681" s="72"/>
      <c r="DG1681" s="72"/>
      <c r="DH1681" s="72"/>
      <c r="DI1681" s="72"/>
      <c r="DJ1681" s="72"/>
      <c r="DK1681" s="72"/>
      <c r="DL1681" s="72"/>
      <c r="DM1681" s="72"/>
      <c r="DN1681" s="72"/>
      <c r="DO1681" s="72"/>
      <c r="DP1681" s="72"/>
      <c r="DQ1681" s="72"/>
      <c r="DR1681" s="72"/>
      <c r="DS1681" s="72"/>
      <c r="DT1681" s="72"/>
      <c r="DU1681" s="72"/>
      <c r="DV1681" s="72"/>
      <c r="DW1681" s="72"/>
      <c r="DX1681" s="72"/>
      <c r="DY1681" s="72"/>
      <c r="DZ1681" s="72"/>
      <c r="EA1681" s="72"/>
      <c r="EB1681" s="72"/>
      <c r="EC1681" s="72"/>
      <c r="ED1681" s="72"/>
      <c r="EE1681" s="72"/>
      <c r="EF1681" s="72"/>
      <c r="EG1681" s="72"/>
      <c r="EH1681" s="72"/>
      <c r="EI1681" s="72"/>
      <c r="EJ1681" s="72"/>
      <c r="EK1681" s="72"/>
      <c r="EL1681" s="72"/>
      <c r="EM1681" s="72"/>
      <c r="EN1681" s="72"/>
      <c r="EO1681" s="72"/>
      <c r="EP1681" s="72"/>
      <c r="EQ1681" s="72"/>
      <c r="ER1681" s="72"/>
      <c r="ES1681" s="72"/>
      <c r="ET1681" s="72"/>
      <c r="EU1681" s="72"/>
      <c r="EV1681" s="72"/>
      <c r="EW1681" s="72"/>
      <c r="EX1681" s="72"/>
      <c r="EY1681" s="72"/>
      <c r="EZ1681" s="72"/>
      <c r="FA1681" s="72"/>
      <c r="FB1681" s="72"/>
      <c r="FC1681" s="72"/>
      <c r="FD1681" s="72"/>
      <c r="FE1681" s="72"/>
      <c r="FF1681" s="72"/>
      <c r="FG1681" s="72"/>
      <c r="FH1681" s="72"/>
      <c r="FI1681" s="72"/>
      <c r="FJ1681" s="72"/>
      <c r="FK1681" s="72"/>
      <c r="FL1681" s="72"/>
      <c r="FM1681" s="72"/>
      <c r="FN1681" s="72"/>
      <c r="FO1681" s="72"/>
      <c r="FP1681" s="72"/>
      <c r="FQ1681" s="72"/>
      <c r="FR1681" s="72"/>
      <c r="FS1681" s="72"/>
      <c r="FT1681" s="72"/>
      <c r="FU1681" s="72"/>
      <c r="FV1681" s="72"/>
      <c r="FW1681" s="72"/>
      <c r="FX1681" s="72"/>
      <c r="FY1681" s="72"/>
      <c r="FZ1681" s="72"/>
      <c r="GA1681" s="72"/>
      <c r="GB1681" s="72"/>
      <c r="GC1681" s="72"/>
      <c r="GD1681" s="72"/>
      <c r="GE1681" s="72"/>
      <c r="GF1681" s="72"/>
      <c r="GG1681" s="72"/>
      <c r="GH1681" s="72"/>
      <c r="GI1681" s="72"/>
      <c r="GJ1681" s="72"/>
      <c r="GK1681" s="72"/>
      <c r="GL1681" s="72"/>
      <c r="GM1681" s="72"/>
      <c r="GN1681" s="72"/>
      <c r="GO1681" s="72"/>
      <c r="GP1681" s="72"/>
      <c r="GQ1681" s="72"/>
      <c r="GR1681" s="72"/>
      <c r="GS1681" s="72"/>
      <c r="GT1681" s="72"/>
      <c r="GU1681" s="72"/>
      <c r="GV1681" s="72"/>
      <c r="GW1681" s="72"/>
      <c r="GX1681" s="72"/>
      <c r="GY1681" s="72"/>
      <c r="GZ1681" s="72"/>
      <c r="HA1681" s="72"/>
      <c r="HB1681" s="72"/>
      <c r="HC1681" s="72"/>
      <c r="HD1681" s="72"/>
      <c r="HE1681" s="72"/>
      <c r="HF1681" s="72"/>
      <c r="HG1681" s="72"/>
      <c r="HH1681" s="72"/>
      <c r="HI1681" s="72"/>
      <c r="HJ1681" s="72"/>
      <c r="HK1681" s="72"/>
      <c r="HL1681" s="72"/>
      <c r="HM1681" s="72"/>
      <c r="HN1681" s="72"/>
      <c r="HO1681" s="72"/>
      <c r="HP1681" s="72"/>
      <c r="HQ1681" s="72"/>
      <c r="HR1681" s="72"/>
      <c r="HS1681" s="72"/>
      <c r="HT1681" s="72"/>
      <c r="HU1681" s="72"/>
      <c r="HV1681" s="72"/>
      <c r="HW1681" s="72"/>
      <c r="HX1681" s="72"/>
      <c r="HY1681" s="72"/>
      <c r="HZ1681" s="72"/>
      <c r="IA1681" s="72"/>
      <c r="IB1681" s="72"/>
      <c r="IC1681" s="72"/>
      <c r="ID1681" s="72"/>
      <c r="IE1681" s="72"/>
      <c r="IF1681" s="72"/>
      <c r="IG1681" s="72"/>
      <c r="IH1681" s="72"/>
      <c r="II1681" s="72"/>
      <c r="IJ1681" s="72"/>
      <c r="IK1681" s="72"/>
      <c r="IL1681" s="72"/>
      <c r="IM1681" s="72"/>
      <c r="IN1681" s="72"/>
      <c r="IO1681" s="72"/>
      <c r="IP1681" s="72"/>
      <c r="IQ1681" s="72"/>
      <c r="IR1681" s="72"/>
      <c r="IS1681" s="72"/>
      <c r="IT1681" s="72"/>
      <c r="IU1681" s="72"/>
      <c r="IV1681" s="72"/>
      <c r="IW1681" s="72"/>
      <c r="IX1681" s="72"/>
      <c r="IY1681" s="72"/>
      <c r="IZ1681" s="72"/>
      <c r="JA1681" s="72"/>
      <c r="JB1681" s="72"/>
      <c r="JC1681" s="72"/>
      <c r="JD1681" s="72"/>
      <c r="JE1681" s="72"/>
      <c r="JF1681" s="72"/>
      <c r="JG1681" s="72"/>
      <c r="JH1681" s="72"/>
      <c r="JI1681" s="72"/>
      <c r="JJ1681" s="72"/>
      <c r="JK1681" s="72"/>
      <c r="JL1681" s="72"/>
      <c r="JM1681" s="72"/>
      <c r="JN1681" s="72"/>
      <c r="JO1681" s="72"/>
      <c r="JP1681" s="72"/>
      <c r="JQ1681" s="72"/>
      <c r="JR1681" s="72"/>
      <c r="JS1681" s="72"/>
      <c r="JT1681" s="72"/>
      <c r="JU1681" s="72"/>
      <c r="JV1681" s="72"/>
      <c r="JW1681" s="72"/>
      <c r="JX1681" s="72"/>
      <c r="JY1681" s="72"/>
      <c r="JZ1681" s="72"/>
      <c r="KA1681" s="72"/>
      <c r="KB1681" s="72"/>
      <c r="KC1681" s="72"/>
      <c r="KD1681" s="72"/>
      <c r="KE1681" s="72"/>
      <c r="KF1681" s="72"/>
      <c r="KG1681" s="72"/>
      <c r="KH1681" s="72"/>
      <c r="KI1681" s="72"/>
      <c r="KJ1681" s="72"/>
      <c r="KK1681" s="72"/>
      <c r="KL1681" s="72"/>
      <c r="KM1681" s="72"/>
      <c r="KN1681" s="72"/>
      <c r="KO1681" s="72"/>
      <c r="KP1681" s="72"/>
      <c r="KQ1681" s="72"/>
      <c r="KR1681" s="72"/>
      <c r="KS1681" s="72"/>
      <c r="KT1681" s="72"/>
      <c r="KU1681" s="72"/>
      <c r="KV1681" s="72"/>
      <c r="KW1681" s="72"/>
      <c r="KX1681" s="72"/>
      <c r="KY1681" s="72"/>
      <c r="KZ1681" s="72"/>
      <c r="LA1681" s="72"/>
      <c r="LB1681" s="72"/>
      <c r="LC1681" s="72"/>
      <c r="LD1681" s="72"/>
      <c r="LE1681" s="72"/>
      <c r="LF1681" s="72"/>
      <c r="LG1681" s="72"/>
      <c r="LH1681" s="72"/>
      <c r="LI1681" s="72"/>
      <c r="LJ1681" s="72"/>
      <c r="LK1681" s="72"/>
      <c r="LL1681" s="72"/>
      <c r="LM1681" s="72"/>
      <c r="LN1681" s="72"/>
      <c r="LO1681" s="72"/>
      <c r="LP1681" s="72"/>
      <c r="LQ1681" s="72"/>
      <c r="LR1681" s="72"/>
      <c r="LS1681" s="72"/>
      <c r="LT1681" s="72"/>
      <c r="LU1681" s="72"/>
      <c r="LV1681" s="72"/>
      <c r="LW1681" s="72"/>
      <c r="LX1681" s="72"/>
      <c r="LY1681" s="72"/>
      <c r="LZ1681" s="72"/>
      <c r="MA1681" s="72"/>
      <c r="MB1681" s="72"/>
      <c r="MC1681" s="72"/>
      <c r="MD1681" s="72"/>
      <c r="ME1681" s="72"/>
      <c r="MF1681" s="72"/>
      <c r="MG1681" s="72"/>
      <c r="MH1681" s="72"/>
      <c r="MI1681" s="72"/>
      <c r="MJ1681" s="72"/>
      <c r="MK1681" s="72"/>
      <c r="ML1681" s="72"/>
      <c r="MM1681" s="72"/>
      <c r="MN1681" s="72"/>
      <c r="MO1681" s="72"/>
      <c r="MP1681" s="72"/>
      <c r="MQ1681" s="72"/>
      <c r="MR1681" s="72"/>
      <c r="MS1681" s="72"/>
      <c r="MT1681" s="72"/>
      <c r="MU1681" s="72"/>
      <c r="MV1681" s="72"/>
      <c r="MW1681" s="72"/>
      <c r="MX1681" s="72"/>
      <c r="MY1681" s="72"/>
      <c r="MZ1681" s="72"/>
      <c r="NA1681" s="72"/>
      <c r="NB1681" s="72"/>
      <c r="NC1681" s="72"/>
      <c r="ND1681" s="72"/>
      <c r="NE1681" s="72"/>
      <c r="NF1681" s="72"/>
      <c r="NG1681" s="72"/>
      <c r="NH1681" s="72"/>
      <c r="NI1681" s="72"/>
      <c r="NJ1681" s="72"/>
      <c r="NK1681" s="72"/>
      <c r="NL1681" s="72"/>
      <c r="NM1681" s="72"/>
      <c r="NN1681" s="72"/>
      <c r="NO1681" s="72"/>
      <c r="NP1681" s="72"/>
      <c r="NQ1681" s="72"/>
      <c r="NR1681" s="72"/>
      <c r="NS1681" s="72"/>
      <c r="NT1681" s="72"/>
      <c r="NU1681" s="72"/>
      <c r="NV1681" s="72"/>
      <c r="NW1681" s="72"/>
      <c r="NX1681" s="72"/>
      <c r="NY1681" s="72"/>
      <c r="NZ1681" s="72"/>
      <c r="OA1681" s="72"/>
      <c r="OB1681" s="72"/>
      <c r="OC1681" s="72"/>
      <c r="OD1681" s="72"/>
      <c r="OE1681" s="72"/>
      <c r="OF1681" s="72"/>
      <c r="OG1681" s="72"/>
      <c r="OH1681" s="72"/>
      <c r="OI1681" s="72"/>
      <c r="OJ1681" s="72"/>
      <c r="OK1681" s="72"/>
      <c r="OL1681" s="72"/>
      <c r="OM1681" s="72"/>
      <c r="ON1681" s="72"/>
      <c r="OO1681" s="72"/>
      <c r="OP1681" s="72"/>
      <c r="OQ1681" s="72"/>
      <c r="OR1681" s="72"/>
      <c r="OS1681" s="72"/>
      <c r="OT1681" s="72"/>
      <c r="OU1681" s="72"/>
      <c r="OV1681" s="72"/>
      <c r="OW1681" s="72"/>
      <c r="OX1681" s="72"/>
      <c r="OY1681" s="72"/>
      <c r="OZ1681" s="72"/>
      <c r="PA1681" s="72"/>
      <c r="PB1681" s="72"/>
      <c r="PC1681" s="72"/>
      <c r="PD1681" s="72"/>
      <c r="PE1681" s="72"/>
      <c r="PF1681" s="72"/>
      <c r="PG1681" s="72"/>
      <c r="PH1681" s="72"/>
      <c r="PI1681" s="72"/>
      <c r="PJ1681" s="72"/>
      <c r="PK1681" s="72"/>
      <c r="PL1681" s="72"/>
      <c r="PM1681" s="72"/>
      <c r="PN1681" s="72"/>
      <c r="PO1681" s="72"/>
      <c r="PP1681" s="72"/>
      <c r="PQ1681" s="72"/>
      <c r="PR1681" s="72"/>
      <c r="PS1681" s="72"/>
      <c r="PT1681" s="72"/>
      <c r="PU1681" s="72"/>
      <c r="PV1681" s="72"/>
      <c r="PW1681" s="72"/>
      <c r="PX1681" s="72"/>
      <c r="PY1681" s="72"/>
      <c r="PZ1681" s="72"/>
      <c r="QA1681" s="72"/>
      <c r="QB1681" s="72"/>
      <c r="QC1681" s="72"/>
      <c r="QD1681" s="72"/>
      <c r="QE1681" s="72"/>
      <c r="QF1681" s="72"/>
      <c r="QG1681" s="72"/>
      <c r="QH1681" s="72"/>
      <c r="QI1681" s="72"/>
      <c r="QJ1681" s="72"/>
      <c r="QK1681" s="72"/>
      <c r="QL1681" s="72"/>
      <c r="QM1681" s="72"/>
      <c r="QN1681" s="72"/>
      <c r="QO1681" s="72"/>
      <c r="QP1681" s="72"/>
      <c r="QQ1681" s="72"/>
      <c r="QR1681" s="72"/>
      <c r="QS1681" s="72"/>
      <c r="QT1681" s="72"/>
      <c r="QU1681" s="72"/>
      <c r="QV1681" s="72"/>
      <c r="QW1681" s="72"/>
      <c r="QX1681" s="72"/>
      <c r="QY1681" s="72"/>
      <c r="QZ1681" s="72"/>
      <c r="RA1681" s="72"/>
      <c r="RB1681" s="72"/>
      <c r="RC1681" s="72"/>
      <c r="RD1681" s="72"/>
      <c r="RE1681" s="72"/>
      <c r="RF1681" s="72"/>
      <c r="RG1681" s="72"/>
      <c r="RH1681" s="72"/>
      <c r="RI1681" s="72"/>
      <c r="RJ1681" s="72"/>
      <c r="RK1681" s="72"/>
      <c r="RL1681" s="72"/>
      <c r="RM1681" s="72"/>
      <c r="RN1681" s="72"/>
      <c r="RO1681" s="72"/>
      <c r="RP1681" s="72"/>
      <c r="RQ1681" s="72"/>
      <c r="RR1681" s="72"/>
      <c r="RS1681" s="72"/>
      <c r="RT1681" s="72"/>
      <c r="RU1681" s="72"/>
      <c r="RV1681" s="72"/>
      <c r="RW1681" s="72"/>
      <c r="RX1681" s="72"/>
      <c r="RY1681" s="72"/>
      <c r="RZ1681" s="72"/>
      <c r="SA1681" s="72"/>
      <c r="SB1681" s="72"/>
      <c r="SC1681" s="72"/>
      <c r="SD1681" s="72"/>
      <c r="SE1681" s="72"/>
      <c r="SF1681" s="72"/>
      <c r="SG1681" s="72"/>
      <c r="SH1681" s="72"/>
      <c r="SI1681" s="72"/>
      <c r="SJ1681" s="72"/>
      <c r="SK1681" s="72"/>
      <c r="SL1681" s="72"/>
      <c r="SM1681" s="72"/>
      <c r="SN1681" s="72"/>
      <c r="SO1681" s="72"/>
      <c r="SP1681" s="72"/>
      <c r="SQ1681" s="72"/>
      <c r="SR1681" s="72"/>
      <c r="SS1681" s="72"/>
      <c r="ST1681" s="72"/>
      <c r="SU1681" s="72"/>
      <c r="SV1681" s="72"/>
      <c r="SW1681" s="72"/>
      <c r="SX1681" s="72"/>
      <c r="SY1681" s="72"/>
      <c r="SZ1681" s="72"/>
      <c r="TA1681" s="72"/>
      <c r="TB1681" s="72"/>
      <c r="TC1681" s="72"/>
    </row>
    <row r="1682" spans="1:523" ht="16.5" customHeight="1" x14ac:dyDescent="0.2">
      <c r="A1682" s="20">
        <v>1224</v>
      </c>
      <c r="B1682" s="20" t="s">
        <v>76</v>
      </c>
      <c r="C1682" s="20" t="s">
        <v>244</v>
      </c>
      <c r="D1682" s="20" t="s">
        <v>38</v>
      </c>
      <c r="E1682" s="20" t="s">
        <v>1339</v>
      </c>
      <c r="F1682" s="22" t="s">
        <v>249</v>
      </c>
      <c r="G1682" s="73" t="s">
        <v>25</v>
      </c>
      <c r="H1682" s="20" t="s">
        <v>26</v>
      </c>
      <c r="I1682" s="20" t="s">
        <v>81</v>
      </c>
      <c r="J1682" s="22" t="s">
        <v>830</v>
      </c>
      <c r="K1682" s="20"/>
      <c r="L1682" s="20"/>
      <c r="M1682" s="20"/>
      <c r="N1682" s="20"/>
      <c r="O1682" s="48">
        <v>0</v>
      </c>
      <c r="P1682" s="26">
        <v>50000000</v>
      </c>
      <c r="Q1682" s="24">
        <v>1</v>
      </c>
      <c r="R1682" s="25">
        <v>45658</v>
      </c>
      <c r="S1682" s="20" t="s">
        <v>83</v>
      </c>
      <c r="T1682" s="26">
        <v>600000000</v>
      </c>
      <c r="U1682" s="27" t="s">
        <v>100</v>
      </c>
      <c r="V1682" s="27" t="s">
        <v>100</v>
      </c>
      <c r="W1682" s="72"/>
      <c r="X1682" s="72"/>
      <c r="Y1682" s="72"/>
      <c r="Z1682" s="72"/>
      <c r="AA1682" s="72"/>
      <c r="AB1682" s="72"/>
      <c r="AC1682" s="72"/>
      <c r="AD1682" s="72"/>
      <c r="AE1682" s="72"/>
      <c r="AF1682" s="72"/>
      <c r="AG1682" s="72"/>
      <c r="AH1682" s="72"/>
      <c r="AI1682" s="72"/>
      <c r="AJ1682" s="72"/>
      <c r="AK1682" s="72"/>
      <c r="AL1682" s="72"/>
      <c r="AM1682" s="72"/>
      <c r="AN1682" s="72"/>
      <c r="AO1682" s="72"/>
      <c r="AP1682" s="72"/>
      <c r="AQ1682" s="72"/>
      <c r="AR1682" s="72"/>
      <c r="AS1682" s="72"/>
      <c r="AT1682" s="72"/>
      <c r="AU1682" s="72"/>
      <c r="AV1682" s="72"/>
      <c r="AW1682" s="72"/>
      <c r="AX1682" s="72"/>
      <c r="AY1682" s="72"/>
      <c r="AZ1682" s="72"/>
      <c r="BA1682" s="72"/>
      <c r="BB1682" s="72"/>
      <c r="BC1682" s="72"/>
      <c r="BD1682" s="72"/>
      <c r="BE1682" s="72"/>
      <c r="BF1682" s="72"/>
      <c r="BG1682" s="72"/>
      <c r="BH1682" s="72"/>
      <c r="BI1682" s="72"/>
      <c r="BJ1682" s="72"/>
      <c r="BK1682" s="72"/>
      <c r="BL1682" s="72"/>
      <c r="BM1682" s="72"/>
      <c r="BN1682" s="72"/>
      <c r="BO1682" s="72"/>
      <c r="BP1682" s="72"/>
      <c r="BQ1682" s="72"/>
      <c r="BR1682" s="72"/>
      <c r="BS1682" s="72"/>
      <c r="BT1682" s="72"/>
      <c r="BU1682" s="72"/>
      <c r="BV1682" s="72"/>
      <c r="BW1682" s="72"/>
      <c r="BX1682" s="72"/>
      <c r="BY1682" s="72"/>
      <c r="BZ1682" s="72"/>
      <c r="CA1682" s="72"/>
      <c r="CB1682" s="72"/>
      <c r="CC1682" s="72"/>
      <c r="CD1682" s="72"/>
      <c r="CE1682" s="72"/>
      <c r="CF1682" s="72"/>
      <c r="CG1682" s="72"/>
      <c r="CH1682" s="72"/>
      <c r="CI1682" s="72"/>
      <c r="CJ1682" s="72"/>
      <c r="CK1682" s="72"/>
      <c r="CL1682" s="72"/>
      <c r="CM1682" s="72"/>
      <c r="CN1682" s="72"/>
      <c r="CO1682" s="72"/>
      <c r="CP1682" s="72"/>
      <c r="CQ1682" s="72"/>
      <c r="CR1682" s="72"/>
      <c r="CS1682" s="72"/>
      <c r="CT1682" s="72"/>
      <c r="CU1682" s="72"/>
      <c r="CV1682" s="72"/>
      <c r="CW1682" s="72"/>
      <c r="CX1682" s="72"/>
      <c r="CY1682" s="72"/>
      <c r="CZ1682" s="72"/>
      <c r="DA1682" s="72"/>
      <c r="DB1682" s="72"/>
      <c r="DC1682" s="72"/>
      <c r="DD1682" s="72"/>
      <c r="DE1682" s="72"/>
      <c r="DF1682" s="72"/>
      <c r="DG1682" s="72"/>
      <c r="DH1682" s="72"/>
      <c r="DI1682" s="72"/>
      <c r="DJ1682" s="72"/>
      <c r="DK1682" s="72"/>
      <c r="DL1682" s="72"/>
      <c r="DM1682" s="72"/>
      <c r="DN1682" s="72"/>
      <c r="DO1682" s="72"/>
      <c r="DP1682" s="72"/>
      <c r="DQ1682" s="72"/>
      <c r="DR1682" s="72"/>
      <c r="DS1682" s="72"/>
      <c r="DT1682" s="72"/>
      <c r="DU1682" s="72"/>
      <c r="DV1682" s="72"/>
      <c r="DW1682" s="72"/>
      <c r="DX1682" s="72"/>
      <c r="DY1682" s="72"/>
      <c r="DZ1682" s="72"/>
      <c r="EA1682" s="72"/>
      <c r="EB1682" s="72"/>
      <c r="EC1682" s="72"/>
      <c r="ED1682" s="72"/>
      <c r="EE1682" s="72"/>
      <c r="EF1682" s="72"/>
      <c r="EG1682" s="72"/>
      <c r="EH1682" s="72"/>
      <c r="EI1682" s="72"/>
      <c r="EJ1682" s="72"/>
      <c r="EK1682" s="72"/>
      <c r="EL1682" s="72"/>
      <c r="EM1682" s="72"/>
      <c r="EN1682" s="72"/>
      <c r="EO1682" s="72"/>
      <c r="EP1682" s="72"/>
      <c r="EQ1682" s="72"/>
      <c r="ER1682" s="72"/>
      <c r="ES1682" s="72"/>
      <c r="ET1682" s="72"/>
      <c r="EU1682" s="72"/>
      <c r="EV1682" s="72"/>
      <c r="EW1682" s="72"/>
      <c r="EX1682" s="72"/>
      <c r="EY1682" s="72"/>
      <c r="EZ1682" s="72"/>
      <c r="FA1682" s="72"/>
      <c r="FB1682" s="72"/>
      <c r="FC1682" s="72"/>
      <c r="FD1682" s="72"/>
      <c r="FE1682" s="72"/>
      <c r="FF1682" s="72"/>
      <c r="FG1682" s="72"/>
      <c r="FH1682" s="72"/>
      <c r="FI1682" s="72"/>
      <c r="FJ1682" s="72"/>
      <c r="FK1682" s="72"/>
      <c r="FL1682" s="72"/>
      <c r="FM1682" s="72"/>
      <c r="FN1682" s="72"/>
      <c r="FO1682" s="72"/>
      <c r="FP1682" s="72"/>
      <c r="FQ1682" s="72"/>
      <c r="FR1682" s="72"/>
      <c r="FS1682" s="72"/>
      <c r="FT1682" s="72"/>
      <c r="FU1682" s="72"/>
      <c r="FV1682" s="72"/>
      <c r="FW1682" s="72"/>
      <c r="FX1682" s="72"/>
      <c r="FY1682" s="72"/>
      <c r="FZ1682" s="72"/>
      <c r="GA1682" s="72"/>
      <c r="GB1682" s="72"/>
      <c r="GC1682" s="72"/>
      <c r="GD1682" s="72"/>
      <c r="GE1682" s="72"/>
      <c r="GF1682" s="72"/>
      <c r="GG1682" s="72"/>
      <c r="GH1682" s="72"/>
      <c r="GI1682" s="72"/>
      <c r="GJ1682" s="72"/>
      <c r="GK1682" s="72"/>
      <c r="GL1682" s="72"/>
      <c r="GM1682" s="72"/>
      <c r="GN1682" s="72"/>
      <c r="GO1682" s="72"/>
      <c r="GP1682" s="72"/>
      <c r="GQ1682" s="72"/>
      <c r="GR1682" s="72"/>
      <c r="GS1682" s="72"/>
      <c r="GT1682" s="72"/>
      <c r="GU1682" s="72"/>
      <c r="GV1682" s="72"/>
      <c r="GW1682" s="72"/>
      <c r="GX1682" s="72"/>
      <c r="GY1682" s="72"/>
      <c r="GZ1682" s="72"/>
      <c r="HA1682" s="72"/>
      <c r="HB1682" s="72"/>
      <c r="HC1682" s="72"/>
      <c r="HD1682" s="72"/>
      <c r="HE1682" s="72"/>
      <c r="HF1682" s="72"/>
      <c r="HG1682" s="72"/>
      <c r="HH1682" s="72"/>
      <c r="HI1682" s="72"/>
      <c r="HJ1682" s="72"/>
      <c r="HK1682" s="72"/>
      <c r="HL1682" s="72"/>
      <c r="HM1682" s="72"/>
      <c r="HN1682" s="72"/>
      <c r="HO1682" s="72"/>
      <c r="HP1682" s="72"/>
      <c r="HQ1682" s="72"/>
      <c r="HR1682" s="72"/>
      <c r="HS1682" s="72"/>
      <c r="HT1682" s="72"/>
      <c r="HU1682" s="72"/>
      <c r="HV1682" s="72"/>
      <c r="HW1682" s="72"/>
      <c r="HX1682" s="72"/>
      <c r="HY1682" s="72"/>
      <c r="HZ1682" s="72"/>
      <c r="IA1682" s="72"/>
      <c r="IB1682" s="72"/>
      <c r="IC1682" s="72"/>
      <c r="ID1682" s="72"/>
      <c r="IE1682" s="72"/>
      <c r="IF1682" s="72"/>
      <c r="IG1682" s="72"/>
      <c r="IH1682" s="72"/>
      <c r="II1682" s="72"/>
      <c r="IJ1682" s="72"/>
      <c r="IK1682" s="72"/>
      <c r="IL1682" s="72"/>
      <c r="IM1682" s="72"/>
      <c r="IN1682" s="72"/>
      <c r="IO1682" s="72"/>
      <c r="IP1682" s="72"/>
      <c r="IQ1682" s="72"/>
      <c r="IR1682" s="72"/>
      <c r="IS1682" s="72"/>
      <c r="IT1682" s="72"/>
      <c r="IU1682" s="72"/>
      <c r="IV1682" s="72"/>
      <c r="IW1682" s="72"/>
      <c r="IX1682" s="72"/>
      <c r="IY1682" s="72"/>
      <c r="IZ1682" s="72"/>
      <c r="JA1682" s="72"/>
      <c r="JB1682" s="72"/>
      <c r="JC1682" s="72"/>
      <c r="JD1682" s="72"/>
      <c r="JE1682" s="72"/>
      <c r="JF1682" s="72"/>
      <c r="JG1682" s="72"/>
      <c r="JH1682" s="72"/>
      <c r="JI1682" s="72"/>
      <c r="JJ1682" s="72"/>
      <c r="JK1682" s="72"/>
      <c r="JL1682" s="72"/>
      <c r="JM1682" s="72"/>
      <c r="JN1682" s="72"/>
      <c r="JO1682" s="72"/>
      <c r="JP1682" s="72"/>
      <c r="JQ1682" s="72"/>
      <c r="JR1682" s="72"/>
      <c r="JS1682" s="72"/>
      <c r="JT1682" s="72"/>
      <c r="JU1682" s="72"/>
      <c r="JV1682" s="72"/>
      <c r="JW1682" s="72"/>
      <c r="JX1682" s="72"/>
      <c r="JY1682" s="72"/>
      <c r="JZ1682" s="72"/>
      <c r="KA1682" s="72"/>
      <c r="KB1682" s="72"/>
      <c r="KC1682" s="72"/>
      <c r="KD1682" s="72"/>
      <c r="KE1682" s="72"/>
      <c r="KF1682" s="72"/>
      <c r="KG1682" s="72"/>
      <c r="KH1682" s="72"/>
      <c r="KI1682" s="72"/>
      <c r="KJ1682" s="72"/>
      <c r="KK1682" s="72"/>
      <c r="KL1682" s="72"/>
      <c r="KM1682" s="72"/>
      <c r="KN1682" s="72"/>
      <c r="KO1682" s="72"/>
      <c r="KP1682" s="72"/>
      <c r="KQ1682" s="72"/>
      <c r="KR1682" s="72"/>
      <c r="KS1682" s="72"/>
      <c r="KT1682" s="72"/>
      <c r="KU1682" s="72"/>
      <c r="KV1682" s="72"/>
      <c r="KW1682" s="72"/>
      <c r="KX1682" s="72"/>
      <c r="KY1682" s="72"/>
      <c r="KZ1682" s="72"/>
      <c r="LA1682" s="72"/>
      <c r="LB1682" s="72"/>
      <c r="LC1682" s="72"/>
      <c r="LD1682" s="72"/>
      <c r="LE1682" s="72"/>
      <c r="LF1682" s="72"/>
      <c r="LG1682" s="72"/>
      <c r="LH1682" s="72"/>
      <c r="LI1682" s="72"/>
      <c r="LJ1682" s="72"/>
      <c r="LK1682" s="72"/>
      <c r="LL1682" s="72"/>
      <c r="LM1682" s="72"/>
      <c r="LN1682" s="72"/>
      <c r="LO1682" s="72"/>
      <c r="LP1682" s="72"/>
      <c r="LQ1682" s="72"/>
      <c r="LR1682" s="72"/>
      <c r="LS1682" s="72"/>
      <c r="LT1682" s="72"/>
      <c r="LU1682" s="72"/>
      <c r="LV1682" s="72"/>
      <c r="LW1682" s="72"/>
      <c r="LX1682" s="72"/>
      <c r="LY1682" s="72"/>
      <c r="LZ1682" s="72"/>
      <c r="MA1682" s="72"/>
      <c r="MB1682" s="72"/>
      <c r="MC1682" s="72"/>
      <c r="MD1682" s="72"/>
      <c r="ME1682" s="72"/>
      <c r="MF1682" s="72"/>
      <c r="MG1682" s="72"/>
      <c r="MH1682" s="72"/>
      <c r="MI1682" s="72"/>
      <c r="MJ1682" s="72"/>
      <c r="MK1682" s="72"/>
      <c r="ML1682" s="72"/>
      <c r="MM1682" s="72"/>
      <c r="MN1682" s="72"/>
      <c r="MO1682" s="72"/>
      <c r="MP1682" s="72"/>
      <c r="MQ1682" s="72"/>
      <c r="MR1682" s="72"/>
      <c r="MS1682" s="72"/>
      <c r="MT1682" s="72"/>
      <c r="MU1682" s="72"/>
      <c r="MV1682" s="72"/>
      <c r="MW1682" s="72"/>
      <c r="MX1682" s="72"/>
      <c r="MY1682" s="72"/>
      <c r="MZ1682" s="72"/>
      <c r="NA1682" s="72"/>
      <c r="NB1682" s="72"/>
      <c r="NC1682" s="72"/>
      <c r="ND1682" s="72"/>
      <c r="NE1682" s="72"/>
      <c r="NF1682" s="72"/>
      <c r="NG1682" s="72"/>
      <c r="NH1682" s="72"/>
      <c r="NI1682" s="72"/>
      <c r="NJ1682" s="72"/>
      <c r="NK1682" s="72"/>
      <c r="NL1682" s="72"/>
      <c r="NM1682" s="72"/>
      <c r="NN1682" s="72"/>
      <c r="NO1682" s="72"/>
      <c r="NP1682" s="72"/>
      <c r="NQ1682" s="72"/>
      <c r="NR1682" s="72"/>
      <c r="NS1682" s="72"/>
      <c r="NT1682" s="72"/>
      <c r="NU1682" s="72"/>
      <c r="NV1682" s="72"/>
      <c r="NW1682" s="72"/>
      <c r="NX1682" s="72"/>
      <c r="NY1682" s="72"/>
      <c r="NZ1682" s="72"/>
      <c r="OA1682" s="72"/>
      <c r="OB1682" s="72"/>
      <c r="OC1682" s="72"/>
      <c r="OD1682" s="72"/>
      <c r="OE1682" s="72"/>
      <c r="OF1682" s="72"/>
      <c r="OG1682" s="72"/>
      <c r="OH1682" s="72"/>
      <c r="OI1682" s="72"/>
      <c r="OJ1682" s="72"/>
      <c r="OK1682" s="72"/>
      <c r="OL1682" s="72"/>
      <c r="OM1682" s="72"/>
      <c r="ON1682" s="72"/>
      <c r="OO1682" s="72"/>
      <c r="OP1682" s="72"/>
      <c r="OQ1682" s="72"/>
      <c r="OR1682" s="72"/>
      <c r="OS1682" s="72"/>
      <c r="OT1682" s="72"/>
      <c r="OU1682" s="72"/>
      <c r="OV1682" s="72"/>
      <c r="OW1682" s="72"/>
      <c r="OX1682" s="72"/>
      <c r="OY1682" s="72"/>
      <c r="OZ1682" s="72"/>
      <c r="PA1682" s="72"/>
      <c r="PB1682" s="72"/>
      <c r="PC1682" s="72"/>
      <c r="PD1682" s="72"/>
      <c r="PE1682" s="72"/>
      <c r="PF1682" s="72"/>
      <c r="PG1682" s="72"/>
      <c r="PH1682" s="72"/>
      <c r="PI1682" s="72"/>
      <c r="PJ1682" s="72"/>
      <c r="PK1682" s="72"/>
      <c r="PL1682" s="72"/>
      <c r="PM1682" s="72"/>
      <c r="PN1682" s="72"/>
      <c r="PO1682" s="72"/>
      <c r="PP1682" s="72"/>
      <c r="PQ1682" s="72"/>
      <c r="PR1682" s="72"/>
      <c r="PS1682" s="72"/>
      <c r="PT1682" s="72"/>
      <c r="PU1682" s="72"/>
      <c r="PV1682" s="72"/>
      <c r="PW1682" s="72"/>
      <c r="PX1682" s="72"/>
      <c r="PY1682" s="72"/>
      <c r="PZ1682" s="72"/>
      <c r="QA1682" s="72"/>
      <c r="QB1682" s="72"/>
      <c r="QC1682" s="72"/>
      <c r="QD1682" s="72"/>
      <c r="QE1682" s="72"/>
      <c r="QF1682" s="72"/>
      <c r="QG1682" s="72"/>
      <c r="QH1682" s="72"/>
      <c r="QI1682" s="72"/>
      <c r="QJ1682" s="72"/>
      <c r="QK1682" s="72"/>
      <c r="QL1682" s="72"/>
      <c r="QM1682" s="72"/>
      <c r="QN1682" s="72"/>
      <c r="QO1682" s="72"/>
      <c r="QP1682" s="72"/>
      <c r="QQ1682" s="72"/>
      <c r="QR1682" s="72"/>
      <c r="QS1682" s="72"/>
      <c r="QT1682" s="72"/>
      <c r="QU1682" s="72"/>
      <c r="QV1682" s="72"/>
      <c r="QW1682" s="72"/>
      <c r="QX1682" s="72"/>
      <c r="QY1682" s="72"/>
      <c r="QZ1682" s="72"/>
      <c r="RA1682" s="72"/>
      <c r="RB1682" s="72"/>
      <c r="RC1682" s="72"/>
      <c r="RD1682" s="72"/>
      <c r="RE1682" s="72"/>
      <c r="RF1682" s="72"/>
      <c r="RG1682" s="72"/>
      <c r="RH1682" s="72"/>
      <c r="RI1682" s="72"/>
      <c r="RJ1682" s="72"/>
      <c r="RK1682" s="72"/>
      <c r="RL1682" s="72"/>
      <c r="RM1682" s="72"/>
      <c r="RN1682" s="72"/>
      <c r="RO1682" s="72"/>
      <c r="RP1682" s="72"/>
      <c r="RQ1682" s="72"/>
      <c r="RR1682" s="72"/>
      <c r="RS1682" s="72"/>
      <c r="RT1682" s="72"/>
      <c r="RU1682" s="72"/>
      <c r="RV1682" s="72"/>
      <c r="RW1682" s="72"/>
      <c r="RX1682" s="72"/>
      <c r="RY1682" s="72"/>
      <c r="RZ1682" s="72"/>
      <c r="SA1682" s="72"/>
      <c r="SB1682" s="72"/>
      <c r="SC1682" s="72"/>
      <c r="SD1682" s="72"/>
      <c r="SE1682" s="72"/>
      <c r="SF1682" s="72"/>
      <c r="SG1682" s="72"/>
      <c r="SH1682" s="72"/>
      <c r="SI1682" s="72"/>
      <c r="SJ1682" s="72"/>
      <c r="SK1682" s="72"/>
      <c r="SL1682" s="72"/>
      <c r="SM1682" s="72"/>
      <c r="SN1682" s="72"/>
      <c r="SO1682" s="72"/>
      <c r="SP1682" s="72"/>
      <c r="SQ1682" s="72"/>
      <c r="SR1682" s="72"/>
      <c r="SS1682" s="72"/>
      <c r="ST1682" s="72"/>
      <c r="SU1682" s="72"/>
      <c r="SV1682" s="72"/>
      <c r="SW1682" s="72"/>
      <c r="SX1682" s="72"/>
      <c r="SY1682" s="72"/>
      <c r="SZ1682" s="72"/>
      <c r="TA1682" s="72"/>
      <c r="TB1682" s="72"/>
      <c r="TC1682" s="72"/>
    </row>
    <row r="1683" spans="1:523" ht="16.5" customHeight="1" x14ac:dyDescent="0.2">
      <c r="A1683" s="20">
        <v>1227</v>
      </c>
      <c r="B1683" s="20" t="s">
        <v>76</v>
      </c>
      <c r="C1683" s="20" t="s">
        <v>244</v>
      </c>
      <c r="D1683" s="20" t="s">
        <v>38</v>
      </c>
      <c r="E1683" s="20" t="s">
        <v>1339</v>
      </c>
      <c r="F1683" s="22" t="s">
        <v>251</v>
      </c>
      <c r="G1683" s="73" t="s">
        <v>25</v>
      </c>
      <c r="H1683" s="20" t="s">
        <v>26</v>
      </c>
      <c r="I1683" s="20" t="s">
        <v>81</v>
      </c>
      <c r="J1683" s="22" t="s">
        <v>830</v>
      </c>
      <c r="K1683" s="20"/>
      <c r="L1683" s="20"/>
      <c r="M1683" s="20"/>
      <c r="N1683" s="20"/>
      <c r="O1683" s="48">
        <v>0</v>
      </c>
      <c r="P1683" s="23">
        <v>29450000</v>
      </c>
      <c r="Q1683" s="24">
        <v>1</v>
      </c>
      <c r="R1683" s="25">
        <v>45658</v>
      </c>
      <c r="S1683" s="20" t="s">
        <v>83</v>
      </c>
      <c r="T1683" s="26">
        <v>353400000</v>
      </c>
      <c r="U1683" s="27" t="s">
        <v>100</v>
      </c>
      <c r="V1683" s="27" t="s">
        <v>100</v>
      </c>
      <c r="W1683" s="72"/>
      <c r="X1683" s="72"/>
      <c r="Y1683" s="72"/>
      <c r="Z1683" s="72"/>
      <c r="AA1683" s="72"/>
      <c r="AB1683" s="72"/>
      <c r="AC1683" s="72"/>
      <c r="AD1683" s="72"/>
      <c r="AE1683" s="72"/>
      <c r="AF1683" s="72"/>
      <c r="AG1683" s="72"/>
      <c r="AH1683" s="72"/>
      <c r="AI1683" s="72"/>
      <c r="AJ1683" s="72"/>
      <c r="AK1683" s="72"/>
      <c r="AL1683" s="72"/>
      <c r="AM1683" s="72"/>
      <c r="AN1683" s="72"/>
      <c r="AO1683" s="72"/>
      <c r="AP1683" s="72"/>
      <c r="AQ1683" s="72"/>
      <c r="AR1683" s="72"/>
      <c r="AS1683" s="72"/>
      <c r="AT1683" s="72"/>
      <c r="AU1683" s="72"/>
      <c r="AV1683" s="72"/>
      <c r="AW1683" s="72"/>
      <c r="AX1683" s="72"/>
      <c r="AY1683" s="72"/>
      <c r="AZ1683" s="72"/>
      <c r="BA1683" s="72"/>
      <c r="BB1683" s="72"/>
      <c r="BC1683" s="72"/>
      <c r="BD1683" s="72"/>
      <c r="BE1683" s="72"/>
      <c r="BF1683" s="72"/>
      <c r="BG1683" s="72"/>
      <c r="BH1683" s="72"/>
      <c r="BI1683" s="72"/>
      <c r="BJ1683" s="72"/>
      <c r="BK1683" s="72"/>
      <c r="BL1683" s="72"/>
      <c r="BM1683" s="72"/>
      <c r="BN1683" s="72"/>
      <c r="BO1683" s="72"/>
      <c r="BP1683" s="72"/>
      <c r="BQ1683" s="72"/>
      <c r="BR1683" s="72"/>
      <c r="BS1683" s="72"/>
      <c r="BT1683" s="72"/>
      <c r="BU1683" s="72"/>
      <c r="BV1683" s="72"/>
      <c r="BW1683" s="72"/>
      <c r="BX1683" s="72"/>
      <c r="BY1683" s="72"/>
      <c r="BZ1683" s="72"/>
      <c r="CA1683" s="72"/>
      <c r="CB1683" s="72"/>
      <c r="CC1683" s="72"/>
      <c r="CD1683" s="72"/>
      <c r="CE1683" s="72"/>
      <c r="CF1683" s="72"/>
      <c r="CG1683" s="72"/>
      <c r="CH1683" s="72"/>
      <c r="CI1683" s="72"/>
      <c r="CJ1683" s="72"/>
      <c r="CK1683" s="72"/>
      <c r="CL1683" s="72"/>
      <c r="CM1683" s="72"/>
      <c r="CN1683" s="72"/>
      <c r="CO1683" s="72"/>
      <c r="CP1683" s="72"/>
      <c r="CQ1683" s="72"/>
      <c r="CR1683" s="72"/>
      <c r="CS1683" s="72"/>
      <c r="CT1683" s="72"/>
      <c r="CU1683" s="72"/>
      <c r="CV1683" s="72"/>
      <c r="CW1683" s="72"/>
      <c r="CX1683" s="72"/>
      <c r="CY1683" s="72"/>
      <c r="CZ1683" s="72"/>
      <c r="DA1683" s="72"/>
      <c r="DB1683" s="72"/>
      <c r="DC1683" s="72"/>
      <c r="DD1683" s="72"/>
      <c r="DE1683" s="72"/>
      <c r="DF1683" s="72"/>
      <c r="DG1683" s="72"/>
      <c r="DH1683" s="72"/>
      <c r="DI1683" s="72"/>
      <c r="DJ1683" s="72"/>
      <c r="DK1683" s="72"/>
      <c r="DL1683" s="72"/>
      <c r="DM1683" s="72"/>
      <c r="DN1683" s="72"/>
      <c r="DO1683" s="72"/>
      <c r="DP1683" s="72"/>
      <c r="DQ1683" s="72"/>
      <c r="DR1683" s="72"/>
      <c r="DS1683" s="72"/>
      <c r="DT1683" s="72"/>
      <c r="DU1683" s="72"/>
      <c r="DV1683" s="72"/>
      <c r="DW1683" s="72"/>
      <c r="DX1683" s="72"/>
      <c r="DY1683" s="72"/>
      <c r="DZ1683" s="72"/>
      <c r="EA1683" s="72"/>
      <c r="EB1683" s="72"/>
      <c r="EC1683" s="72"/>
      <c r="ED1683" s="72"/>
      <c r="EE1683" s="72"/>
      <c r="EF1683" s="72"/>
      <c r="EG1683" s="72"/>
      <c r="EH1683" s="72"/>
      <c r="EI1683" s="72"/>
      <c r="EJ1683" s="72"/>
      <c r="EK1683" s="72"/>
      <c r="EL1683" s="72"/>
      <c r="EM1683" s="72"/>
      <c r="EN1683" s="72"/>
      <c r="EO1683" s="72"/>
      <c r="EP1683" s="72"/>
      <c r="EQ1683" s="72"/>
      <c r="ER1683" s="72"/>
      <c r="ES1683" s="72"/>
      <c r="ET1683" s="72"/>
      <c r="EU1683" s="72"/>
      <c r="EV1683" s="72"/>
      <c r="EW1683" s="72"/>
      <c r="EX1683" s="72"/>
      <c r="EY1683" s="72"/>
      <c r="EZ1683" s="72"/>
      <c r="FA1683" s="72"/>
      <c r="FB1683" s="72"/>
      <c r="FC1683" s="72"/>
      <c r="FD1683" s="72"/>
      <c r="FE1683" s="72"/>
      <c r="FF1683" s="72"/>
      <c r="FG1683" s="72"/>
      <c r="FH1683" s="72"/>
      <c r="FI1683" s="72"/>
      <c r="FJ1683" s="72"/>
      <c r="FK1683" s="72"/>
      <c r="FL1683" s="72"/>
      <c r="FM1683" s="72"/>
      <c r="FN1683" s="72"/>
      <c r="FO1683" s="72"/>
      <c r="FP1683" s="72"/>
      <c r="FQ1683" s="72"/>
      <c r="FR1683" s="72"/>
      <c r="FS1683" s="72"/>
      <c r="FT1683" s="72"/>
      <c r="FU1683" s="72"/>
      <c r="FV1683" s="72"/>
      <c r="FW1683" s="72"/>
      <c r="FX1683" s="72"/>
      <c r="FY1683" s="72"/>
      <c r="FZ1683" s="72"/>
      <c r="GA1683" s="72"/>
      <c r="GB1683" s="72"/>
      <c r="GC1683" s="72"/>
      <c r="GD1683" s="72"/>
      <c r="GE1683" s="72"/>
      <c r="GF1683" s="72"/>
      <c r="GG1683" s="72"/>
      <c r="GH1683" s="72"/>
      <c r="GI1683" s="72"/>
      <c r="GJ1683" s="72"/>
      <c r="GK1683" s="72"/>
      <c r="GL1683" s="72"/>
      <c r="GM1683" s="72"/>
      <c r="GN1683" s="72"/>
      <c r="GO1683" s="72"/>
      <c r="GP1683" s="72"/>
      <c r="GQ1683" s="72"/>
      <c r="GR1683" s="72"/>
      <c r="GS1683" s="72"/>
      <c r="GT1683" s="72"/>
      <c r="GU1683" s="72"/>
      <c r="GV1683" s="72"/>
      <c r="GW1683" s="72"/>
      <c r="GX1683" s="72"/>
      <c r="GY1683" s="72"/>
      <c r="GZ1683" s="72"/>
      <c r="HA1683" s="72"/>
      <c r="HB1683" s="72"/>
      <c r="HC1683" s="72"/>
      <c r="HD1683" s="72"/>
      <c r="HE1683" s="72"/>
      <c r="HF1683" s="72"/>
      <c r="HG1683" s="72"/>
      <c r="HH1683" s="72"/>
      <c r="HI1683" s="72"/>
      <c r="HJ1683" s="72"/>
      <c r="HK1683" s="72"/>
      <c r="HL1683" s="72"/>
      <c r="HM1683" s="72"/>
      <c r="HN1683" s="72"/>
      <c r="HO1683" s="72"/>
      <c r="HP1683" s="72"/>
      <c r="HQ1683" s="72"/>
      <c r="HR1683" s="72"/>
      <c r="HS1683" s="72"/>
      <c r="HT1683" s="72"/>
      <c r="HU1683" s="72"/>
      <c r="HV1683" s="72"/>
      <c r="HW1683" s="72"/>
      <c r="HX1683" s="72"/>
      <c r="HY1683" s="72"/>
      <c r="HZ1683" s="72"/>
      <c r="IA1683" s="72"/>
      <c r="IB1683" s="72"/>
      <c r="IC1683" s="72"/>
      <c r="ID1683" s="72"/>
      <c r="IE1683" s="72"/>
      <c r="IF1683" s="72"/>
      <c r="IG1683" s="72"/>
      <c r="IH1683" s="72"/>
      <c r="II1683" s="72"/>
      <c r="IJ1683" s="72"/>
      <c r="IK1683" s="72"/>
      <c r="IL1683" s="72"/>
      <c r="IM1683" s="72"/>
      <c r="IN1683" s="72"/>
      <c r="IO1683" s="72"/>
      <c r="IP1683" s="72"/>
      <c r="IQ1683" s="72"/>
      <c r="IR1683" s="72"/>
      <c r="IS1683" s="72"/>
      <c r="IT1683" s="72"/>
      <c r="IU1683" s="72"/>
      <c r="IV1683" s="72"/>
      <c r="IW1683" s="72"/>
      <c r="IX1683" s="72"/>
      <c r="IY1683" s="72"/>
      <c r="IZ1683" s="72"/>
      <c r="JA1683" s="72"/>
      <c r="JB1683" s="72"/>
      <c r="JC1683" s="72"/>
      <c r="JD1683" s="72"/>
      <c r="JE1683" s="72"/>
      <c r="JF1683" s="72"/>
      <c r="JG1683" s="72"/>
      <c r="JH1683" s="72"/>
      <c r="JI1683" s="72"/>
      <c r="JJ1683" s="72"/>
      <c r="JK1683" s="72"/>
      <c r="JL1683" s="72"/>
      <c r="JM1683" s="72"/>
      <c r="JN1683" s="72"/>
      <c r="JO1683" s="72"/>
      <c r="JP1683" s="72"/>
      <c r="JQ1683" s="72"/>
      <c r="JR1683" s="72"/>
      <c r="JS1683" s="72"/>
      <c r="JT1683" s="72"/>
      <c r="JU1683" s="72"/>
      <c r="JV1683" s="72"/>
      <c r="JW1683" s="72"/>
      <c r="JX1683" s="72"/>
      <c r="JY1683" s="72"/>
      <c r="JZ1683" s="72"/>
      <c r="KA1683" s="72"/>
      <c r="KB1683" s="72"/>
      <c r="KC1683" s="72"/>
      <c r="KD1683" s="72"/>
      <c r="KE1683" s="72"/>
      <c r="KF1683" s="72"/>
      <c r="KG1683" s="72"/>
      <c r="KH1683" s="72"/>
      <c r="KI1683" s="72"/>
      <c r="KJ1683" s="72"/>
      <c r="KK1683" s="72"/>
      <c r="KL1683" s="72"/>
      <c r="KM1683" s="72"/>
      <c r="KN1683" s="72"/>
      <c r="KO1683" s="72"/>
      <c r="KP1683" s="72"/>
      <c r="KQ1683" s="72"/>
      <c r="KR1683" s="72"/>
      <c r="KS1683" s="72"/>
      <c r="KT1683" s="72"/>
      <c r="KU1683" s="72"/>
      <c r="KV1683" s="72"/>
      <c r="KW1683" s="72"/>
      <c r="KX1683" s="72"/>
      <c r="KY1683" s="72"/>
      <c r="KZ1683" s="72"/>
      <c r="LA1683" s="72"/>
      <c r="LB1683" s="72"/>
      <c r="LC1683" s="72"/>
      <c r="LD1683" s="72"/>
      <c r="LE1683" s="72"/>
      <c r="LF1683" s="72"/>
      <c r="LG1683" s="72"/>
      <c r="LH1683" s="72"/>
      <c r="LI1683" s="72"/>
      <c r="LJ1683" s="72"/>
      <c r="LK1683" s="72"/>
      <c r="LL1683" s="72"/>
      <c r="LM1683" s="72"/>
      <c r="LN1683" s="72"/>
      <c r="LO1683" s="72"/>
      <c r="LP1683" s="72"/>
      <c r="LQ1683" s="72"/>
      <c r="LR1683" s="72"/>
      <c r="LS1683" s="72"/>
      <c r="LT1683" s="72"/>
      <c r="LU1683" s="72"/>
      <c r="LV1683" s="72"/>
      <c r="LW1683" s="72"/>
      <c r="LX1683" s="72"/>
      <c r="LY1683" s="72"/>
      <c r="LZ1683" s="72"/>
      <c r="MA1683" s="72"/>
      <c r="MB1683" s="72"/>
      <c r="MC1683" s="72"/>
      <c r="MD1683" s="72"/>
      <c r="ME1683" s="72"/>
      <c r="MF1683" s="72"/>
      <c r="MG1683" s="72"/>
      <c r="MH1683" s="72"/>
      <c r="MI1683" s="72"/>
      <c r="MJ1683" s="72"/>
      <c r="MK1683" s="72"/>
      <c r="ML1683" s="72"/>
      <c r="MM1683" s="72"/>
      <c r="MN1683" s="72"/>
      <c r="MO1683" s="72"/>
      <c r="MP1683" s="72"/>
      <c r="MQ1683" s="72"/>
      <c r="MR1683" s="72"/>
      <c r="MS1683" s="72"/>
      <c r="MT1683" s="72"/>
      <c r="MU1683" s="72"/>
      <c r="MV1683" s="72"/>
      <c r="MW1683" s="72"/>
      <c r="MX1683" s="72"/>
      <c r="MY1683" s="72"/>
      <c r="MZ1683" s="72"/>
      <c r="NA1683" s="72"/>
      <c r="NB1683" s="72"/>
      <c r="NC1683" s="72"/>
      <c r="ND1683" s="72"/>
      <c r="NE1683" s="72"/>
      <c r="NF1683" s="72"/>
      <c r="NG1683" s="72"/>
      <c r="NH1683" s="72"/>
      <c r="NI1683" s="72"/>
      <c r="NJ1683" s="72"/>
      <c r="NK1683" s="72"/>
      <c r="NL1683" s="72"/>
      <c r="NM1683" s="72"/>
      <c r="NN1683" s="72"/>
      <c r="NO1683" s="72"/>
      <c r="NP1683" s="72"/>
      <c r="NQ1683" s="72"/>
      <c r="NR1683" s="72"/>
      <c r="NS1683" s="72"/>
      <c r="NT1683" s="72"/>
      <c r="NU1683" s="72"/>
      <c r="NV1683" s="72"/>
      <c r="NW1683" s="72"/>
      <c r="NX1683" s="72"/>
      <c r="NY1683" s="72"/>
      <c r="NZ1683" s="72"/>
      <c r="OA1683" s="72"/>
      <c r="OB1683" s="72"/>
      <c r="OC1683" s="72"/>
      <c r="OD1683" s="72"/>
      <c r="OE1683" s="72"/>
      <c r="OF1683" s="72"/>
      <c r="OG1683" s="72"/>
      <c r="OH1683" s="72"/>
      <c r="OI1683" s="72"/>
      <c r="OJ1683" s="72"/>
      <c r="OK1683" s="72"/>
      <c r="OL1683" s="72"/>
      <c r="OM1683" s="72"/>
      <c r="ON1683" s="72"/>
      <c r="OO1683" s="72"/>
      <c r="OP1683" s="72"/>
      <c r="OQ1683" s="72"/>
      <c r="OR1683" s="72"/>
      <c r="OS1683" s="72"/>
      <c r="OT1683" s="72"/>
      <c r="OU1683" s="72"/>
      <c r="OV1683" s="72"/>
      <c r="OW1683" s="72"/>
      <c r="OX1683" s="72"/>
      <c r="OY1683" s="72"/>
      <c r="OZ1683" s="72"/>
      <c r="PA1683" s="72"/>
      <c r="PB1683" s="72"/>
      <c r="PC1683" s="72"/>
      <c r="PD1683" s="72"/>
      <c r="PE1683" s="72"/>
      <c r="PF1683" s="72"/>
      <c r="PG1683" s="72"/>
      <c r="PH1683" s="72"/>
      <c r="PI1683" s="72"/>
      <c r="PJ1683" s="72"/>
      <c r="PK1683" s="72"/>
      <c r="PL1683" s="72"/>
      <c r="PM1683" s="72"/>
      <c r="PN1683" s="72"/>
      <c r="PO1683" s="72"/>
      <c r="PP1683" s="72"/>
      <c r="PQ1683" s="72"/>
      <c r="PR1683" s="72"/>
      <c r="PS1683" s="72"/>
      <c r="PT1683" s="72"/>
      <c r="PU1683" s="72"/>
      <c r="PV1683" s="72"/>
      <c r="PW1683" s="72"/>
      <c r="PX1683" s="72"/>
      <c r="PY1683" s="72"/>
      <c r="PZ1683" s="72"/>
      <c r="QA1683" s="72"/>
      <c r="QB1683" s="72"/>
      <c r="QC1683" s="72"/>
      <c r="QD1683" s="72"/>
      <c r="QE1683" s="72"/>
      <c r="QF1683" s="72"/>
      <c r="QG1683" s="72"/>
      <c r="QH1683" s="72"/>
      <c r="QI1683" s="72"/>
      <c r="QJ1683" s="72"/>
      <c r="QK1683" s="72"/>
      <c r="QL1683" s="72"/>
      <c r="QM1683" s="72"/>
      <c r="QN1683" s="72"/>
      <c r="QO1683" s="72"/>
      <c r="QP1683" s="72"/>
      <c r="QQ1683" s="72"/>
      <c r="QR1683" s="72"/>
      <c r="QS1683" s="72"/>
      <c r="QT1683" s="72"/>
      <c r="QU1683" s="72"/>
      <c r="QV1683" s="72"/>
      <c r="QW1683" s="72"/>
      <c r="QX1683" s="72"/>
      <c r="QY1683" s="72"/>
      <c r="QZ1683" s="72"/>
      <c r="RA1683" s="72"/>
      <c r="RB1683" s="72"/>
      <c r="RC1683" s="72"/>
      <c r="RD1683" s="72"/>
      <c r="RE1683" s="72"/>
      <c r="RF1683" s="72"/>
      <c r="RG1683" s="72"/>
      <c r="RH1683" s="72"/>
      <c r="RI1683" s="72"/>
      <c r="RJ1683" s="72"/>
      <c r="RK1683" s="72"/>
      <c r="RL1683" s="72"/>
      <c r="RM1683" s="72"/>
      <c r="RN1683" s="72"/>
      <c r="RO1683" s="72"/>
      <c r="RP1683" s="72"/>
      <c r="RQ1683" s="72"/>
      <c r="RR1683" s="72"/>
      <c r="RS1683" s="72"/>
      <c r="RT1683" s="72"/>
      <c r="RU1683" s="72"/>
      <c r="RV1683" s="72"/>
      <c r="RW1683" s="72"/>
      <c r="RX1683" s="72"/>
      <c r="RY1683" s="72"/>
      <c r="RZ1683" s="72"/>
      <c r="SA1683" s="72"/>
      <c r="SB1683" s="72"/>
      <c r="SC1683" s="72"/>
      <c r="SD1683" s="72"/>
      <c r="SE1683" s="72"/>
      <c r="SF1683" s="72"/>
      <c r="SG1683" s="72"/>
      <c r="SH1683" s="72"/>
      <c r="SI1683" s="72"/>
      <c r="SJ1683" s="72"/>
      <c r="SK1683" s="72"/>
      <c r="SL1683" s="72"/>
      <c r="SM1683" s="72"/>
      <c r="SN1683" s="72"/>
      <c r="SO1683" s="72"/>
      <c r="SP1683" s="72"/>
      <c r="SQ1683" s="72"/>
      <c r="SR1683" s="72"/>
      <c r="SS1683" s="72"/>
      <c r="ST1683" s="72"/>
      <c r="SU1683" s="72"/>
      <c r="SV1683" s="72"/>
      <c r="SW1683" s="72"/>
      <c r="SX1683" s="72"/>
      <c r="SY1683" s="72"/>
      <c r="SZ1683" s="72"/>
      <c r="TA1683" s="72"/>
      <c r="TB1683" s="72"/>
      <c r="TC1683" s="72"/>
    </row>
    <row r="1684" spans="1:523" ht="16.5" customHeight="1" x14ac:dyDescent="0.2">
      <c r="A1684" s="20">
        <v>1229</v>
      </c>
      <c r="B1684" s="20" t="s">
        <v>76</v>
      </c>
      <c r="C1684" s="20" t="s">
        <v>244</v>
      </c>
      <c r="D1684" s="20" t="s">
        <v>38</v>
      </c>
      <c r="E1684" s="20" t="s">
        <v>1345</v>
      </c>
      <c r="F1684" s="22" t="s">
        <v>252</v>
      </c>
      <c r="G1684" s="20" t="s">
        <v>25</v>
      </c>
      <c r="H1684" s="20" t="s">
        <v>35</v>
      </c>
      <c r="I1684" s="20" t="s">
        <v>81</v>
      </c>
      <c r="J1684" s="22" t="s">
        <v>830</v>
      </c>
      <c r="K1684" s="84"/>
      <c r="L1684" s="20"/>
      <c r="M1684" s="20"/>
      <c r="N1684" s="20"/>
      <c r="O1684" s="48">
        <v>0</v>
      </c>
      <c r="P1684" s="23">
        <v>2000000</v>
      </c>
      <c r="Q1684" s="24">
        <v>1</v>
      </c>
      <c r="R1684" s="25">
        <v>45658</v>
      </c>
      <c r="S1684" s="20" t="s">
        <v>83</v>
      </c>
      <c r="T1684" s="26">
        <v>24000000</v>
      </c>
      <c r="U1684" s="27" t="s">
        <v>100</v>
      </c>
      <c r="V1684" s="27" t="s">
        <v>100</v>
      </c>
      <c r="W1684" s="87"/>
      <c r="X1684" s="87"/>
      <c r="Y1684" s="87"/>
      <c r="Z1684" s="87"/>
      <c r="AA1684" s="87"/>
      <c r="AB1684" s="87"/>
      <c r="AC1684" s="87"/>
      <c r="AD1684" s="87"/>
      <c r="AE1684" s="87"/>
      <c r="AF1684" s="87"/>
      <c r="AG1684" s="87"/>
      <c r="AH1684" s="87"/>
      <c r="AI1684" s="87"/>
      <c r="AJ1684" s="87"/>
      <c r="AK1684" s="87"/>
      <c r="AL1684" s="87"/>
      <c r="AM1684" s="87"/>
      <c r="AN1684" s="87"/>
      <c r="AO1684" s="87"/>
      <c r="AP1684" s="72"/>
      <c r="AQ1684" s="72"/>
      <c r="AR1684" s="72"/>
      <c r="AS1684" s="72"/>
      <c r="AT1684" s="72"/>
      <c r="AU1684" s="72"/>
      <c r="AV1684" s="72"/>
      <c r="AW1684" s="72"/>
      <c r="AX1684" s="72"/>
      <c r="AY1684" s="72"/>
      <c r="AZ1684" s="72"/>
      <c r="BA1684" s="72"/>
      <c r="BB1684" s="72"/>
      <c r="BC1684" s="72"/>
      <c r="BD1684" s="72"/>
      <c r="BE1684" s="72"/>
      <c r="BF1684" s="72"/>
      <c r="BG1684" s="72"/>
      <c r="BH1684" s="72"/>
      <c r="BI1684" s="72"/>
      <c r="BJ1684" s="72"/>
      <c r="BK1684" s="72"/>
      <c r="BL1684" s="72"/>
      <c r="BM1684" s="72"/>
      <c r="BN1684" s="72"/>
      <c r="BO1684" s="72"/>
      <c r="BP1684" s="72"/>
      <c r="BQ1684" s="72"/>
      <c r="BR1684" s="72"/>
      <c r="BS1684" s="72"/>
      <c r="BT1684" s="72"/>
      <c r="BU1684" s="72"/>
      <c r="BV1684" s="72"/>
      <c r="BW1684" s="72"/>
      <c r="BX1684" s="72"/>
      <c r="BY1684" s="72"/>
      <c r="BZ1684" s="72"/>
      <c r="CA1684" s="72"/>
      <c r="CB1684" s="72"/>
      <c r="CC1684" s="72"/>
      <c r="CD1684" s="72"/>
      <c r="CE1684" s="72"/>
      <c r="CF1684" s="72"/>
      <c r="CG1684" s="72"/>
      <c r="CH1684" s="72"/>
      <c r="CI1684" s="72"/>
      <c r="CJ1684" s="72"/>
      <c r="CK1684" s="72"/>
      <c r="CL1684" s="72"/>
      <c r="CM1684" s="72"/>
      <c r="CN1684" s="72"/>
      <c r="CO1684" s="72"/>
      <c r="CP1684" s="72"/>
      <c r="CQ1684" s="72"/>
      <c r="CR1684" s="72"/>
      <c r="CS1684" s="72"/>
      <c r="CT1684" s="72"/>
      <c r="CU1684" s="72"/>
      <c r="CV1684" s="72"/>
      <c r="CW1684" s="72"/>
      <c r="CX1684" s="72"/>
      <c r="CY1684" s="72"/>
      <c r="CZ1684" s="72"/>
      <c r="DA1684" s="72"/>
      <c r="DB1684" s="72"/>
      <c r="DC1684" s="72"/>
      <c r="DD1684" s="72"/>
      <c r="DE1684" s="72"/>
      <c r="DF1684" s="72"/>
      <c r="DG1684" s="72"/>
      <c r="DH1684" s="72"/>
      <c r="DI1684" s="72"/>
      <c r="DJ1684" s="72"/>
      <c r="DK1684" s="72"/>
      <c r="DL1684" s="72"/>
      <c r="DM1684" s="72"/>
      <c r="DN1684" s="72"/>
      <c r="DO1684" s="72"/>
      <c r="DP1684" s="72"/>
      <c r="DQ1684" s="72"/>
      <c r="DR1684" s="72"/>
      <c r="DS1684" s="72"/>
      <c r="DT1684" s="72"/>
      <c r="DU1684" s="72"/>
      <c r="DV1684" s="72"/>
      <c r="DW1684" s="72"/>
      <c r="DX1684" s="72"/>
      <c r="DY1684" s="72"/>
      <c r="DZ1684" s="72"/>
      <c r="EA1684" s="72"/>
      <c r="EB1684" s="72"/>
      <c r="EC1684" s="72"/>
      <c r="ED1684" s="72"/>
      <c r="EE1684" s="72"/>
      <c r="EF1684" s="72"/>
      <c r="EG1684" s="72"/>
      <c r="EH1684" s="72"/>
      <c r="EI1684" s="72"/>
      <c r="EJ1684" s="72"/>
      <c r="EK1684" s="72"/>
      <c r="EL1684" s="72"/>
      <c r="EM1684" s="72"/>
      <c r="EN1684" s="72"/>
      <c r="EO1684" s="72"/>
      <c r="EP1684" s="72"/>
      <c r="EQ1684" s="72"/>
      <c r="ER1684" s="72"/>
      <c r="ES1684" s="72"/>
      <c r="ET1684" s="72"/>
      <c r="EU1684" s="72"/>
      <c r="EV1684" s="72"/>
      <c r="EW1684" s="72"/>
      <c r="EX1684" s="72"/>
      <c r="EY1684" s="72"/>
      <c r="EZ1684" s="72"/>
      <c r="FA1684" s="72"/>
      <c r="FB1684" s="72"/>
      <c r="FC1684" s="72"/>
      <c r="FD1684" s="72"/>
      <c r="FE1684" s="72"/>
      <c r="FF1684" s="72"/>
      <c r="FG1684" s="72"/>
      <c r="FH1684" s="72"/>
      <c r="FI1684" s="72"/>
      <c r="FJ1684" s="72"/>
      <c r="FK1684" s="72"/>
      <c r="FL1684" s="72"/>
      <c r="FM1684" s="72"/>
      <c r="FN1684" s="72"/>
      <c r="FO1684" s="72"/>
      <c r="FP1684" s="72"/>
      <c r="FQ1684" s="72"/>
      <c r="FR1684" s="72"/>
      <c r="FS1684" s="72"/>
      <c r="FT1684" s="72"/>
      <c r="FU1684" s="72"/>
      <c r="FV1684" s="72"/>
      <c r="FW1684" s="72"/>
      <c r="FX1684" s="72"/>
      <c r="FY1684" s="72"/>
      <c r="FZ1684" s="72"/>
      <c r="GA1684" s="72"/>
      <c r="GB1684" s="72"/>
      <c r="GC1684" s="72"/>
      <c r="GD1684" s="72"/>
      <c r="GE1684" s="72"/>
      <c r="GF1684" s="72"/>
      <c r="GG1684" s="72"/>
      <c r="GH1684" s="72"/>
      <c r="GI1684" s="72"/>
      <c r="GJ1684" s="72"/>
      <c r="GK1684" s="72"/>
      <c r="GL1684" s="72"/>
      <c r="GM1684" s="72"/>
      <c r="GN1684" s="72"/>
      <c r="GO1684" s="72"/>
      <c r="GP1684" s="72"/>
      <c r="GQ1684" s="72"/>
      <c r="GR1684" s="72"/>
      <c r="GS1684" s="72"/>
      <c r="GT1684" s="72"/>
      <c r="GU1684" s="72"/>
      <c r="GV1684" s="72"/>
      <c r="GW1684" s="72"/>
      <c r="GX1684" s="72"/>
      <c r="GY1684" s="72"/>
      <c r="GZ1684" s="72"/>
      <c r="HA1684" s="72"/>
      <c r="HB1684" s="72"/>
      <c r="HC1684" s="72"/>
      <c r="HD1684" s="72"/>
      <c r="HE1684" s="72"/>
      <c r="HF1684" s="72"/>
      <c r="HG1684" s="72"/>
      <c r="HH1684" s="72"/>
      <c r="HI1684" s="72"/>
      <c r="HJ1684" s="72"/>
      <c r="HK1684" s="72"/>
      <c r="HL1684" s="72"/>
      <c r="HM1684" s="72"/>
      <c r="HN1684" s="72"/>
      <c r="HO1684" s="72"/>
      <c r="HP1684" s="72"/>
      <c r="HQ1684" s="72"/>
      <c r="HR1684" s="72"/>
      <c r="HS1684" s="72"/>
      <c r="HT1684" s="72"/>
      <c r="HU1684" s="72"/>
      <c r="HV1684" s="72"/>
      <c r="HW1684" s="72"/>
      <c r="HX1684" s="72"/>
      <c r="HY1684" s="72"/>
      <c r="HZ1684" s="72"/>
      <c r="IA1684" s="72"/>
      <c r="IB1684" s="72"/>
      <c r="IC1684" s="72"/>
      <c r="ID1684" s="72"/>
      <c r="IE1684" s="72"/>
      <c r="IF1684" s="72"/>
      <c r="IG1684" s="72"/>
      <c r="IH1684" s="72"/>
      <c r="II1684" s="72"/>
      <c r="IJ1684" s="72"/>
      <c r="IK1684" s="72"/>
      <c r="IL1684" s="72"/>
      <c r="IM1684" s="72"/>
      <c r="IN1684" s="72"/>
      <c r="IO1684" s="72"/>
      <c r="IP1684" s="72"/>
      <c r="IQ1684" s="72"/>
      <c r="IR1684" s="72"/>
      <c r="IS1684" s="72"/>
      <c r="IT1684" s="72"/>
      <c r="IU1684" s="72"/>
      <c r="IV1684" s="72"/>
      <c r="IW1684" s="72"/>
      <c r="IX1684" s="72"/>
      <c r="IY1684" s="72"/>
      <c r="IZ1684" s="72"/>
      <c r="JA1684" s="72"/>
      <c r="JB1684" s="72"/>
      <c r="JC1684" s="72"/>
      <c r="JD1684" s="72"/>
      <c r="JE1684" s="72"/>
      <c r="JF1684" s="72"/>
      <c r="JG1684" s="72"/>
      <c r="JH1684" s="72"/>
      <c r="JI1684" s="72"/>
      <c r="JJ1684" s="72"/>
      <c r="JK1684" s="72"/>
      <c r="JL1684" s="72"/>
      <c r="JM1684" s="72"/>
      <c r="JN1684" s="72"/>
      <c r="JO1684" s="72"/>
      <c r="JP1684" s="72"/>
      <c r="JQ1684" s="72"/>
      <c r="JR1684" s="72"/>
      <c r="JS1684" s="72"/>
      <c r="JT1684" s="72"/>
      <c r="JU1684" s="72"/>
      <c r="JV1684" s="72"/>
      <c r="JW1684" s="72"/>
      <c r="JX1684" s="72"/>
      <c r="JY1684" s="72"/>
      <c r="JZ1684" s="72"/>
      <c r="KA1684" s="72"/>
      <c r="KB1684" s="72"/>
      <c r="KC1684" s="72"/>
      <c r="KD1684" s="72"/>
      <c r="KE1684" s="72"/>
      <c r="KF1684" s="72"/>
      <c r="KG1684" s="72"/>
      <c r="KH1684" s="72"/>
      <c r="KI1684" s="72"/>
      <c r="KJ1684" s="72"/>
      <c r="KK1684" s="72"/>
      <c r="KL1684" s="72"/>
      <c r="KM1684" s="72"/>
      <c r="KN1684" s="72"/>
      <c r="KO1684" s="72"/>
      <c r="KP1684" s="72"/>
      <c r="KQ1684" s="72"/>
      <c r="KR1684" s="72"/>
      <c r="KS1684" s="72"/>
      <c r="KT1684" s="72"/>
      <c r="KU1684" s="72"/>
      <c r="KV1684" s="72"/>
      <c r="KW1684" s="72"/>
      <c r="KX1684" s="72"/>
      <c r="KY1684" s="72"/>
      <c r="KZ1684" s="72"/>
      <c r="LA1684" s="72"/>
      <c r="LB1684" s="72"/>
      <c r="LC1684" s="72"/>
      <c r="LD1684" s="72"/>
      <c r="LE1684" s="72"/>
      <c r="LF1684" s="72"/>
      <c r="LG1684" s="72"/>
      <c r="LH1684" s="72"/>
      <c r="LI1684" s="72"/>
      <c r="LJ1684" s="72"/>
      <c r="LK1684" s="72"/>
      <c r="LL1684" s="72"/>
      <c r="LM1684" s="72"/>
      <c r="LN1684" s="72"/>
      <c r="LO1684" s="72"/>
      <c r="LP1684" s="72"/>
      <c r="LQ1684" s="72"/>
      <c r="LR1684" s="72"/>
      <c r="LS1684" s="72"/>
      <c r="LT1684" s="72"/>
      <c r="LU1684" s="72"/>
      <c r="LV1684" s="72"/>
      <c r="LW1684" s="72"/>
      <c r="LX1684" s="72"/>
      <c r="LY1684" s="72"/>
      <c r="LZ1684" s="72"/>
      <c r="MA1684" s="72"/>
      <c r="MB1684" s="72"/>
      <c r="MC1684" s="72"/>
      <c r="MD1684" s="72"/>
      <c r="ME1684" s="72"/>
      <c r="MF1684" s="72"/>
      <c r="MG1684" s="72"/>
      <c r="MH1684" s="72"/>
      <c r="MI1684" s="72"/>
      <c r="MJ1684" s="72"/>
      <c r="MK1684" s="72"/>
      <c r="ML1684" s="72"/>
      <c r="MM1684" s="72"/>
      <c r="MN1684" s="72"/>
      <c r="MO1684" s="72"/>
      <c r="MP1684" s="72"/>
      <c r="MQ1684" s="72"/>
      <c r="MR1684" s="72"/>
      <c r="MS1684" s="72"/>
      <c r="MT1684" s="72"/>
      <c r="MU1684" s="72"/>
      <c r="MV1684" s="72"/>
      <c r="MW1684" s="72"/>
      <c r="MX1684" s="72"/>
      <c r="MY1684" s="72"/>
      <c r="MZ1684" s="72"/>
      <c r="NA1684" s="72"/>
      <c r="NB1684" s="72"/>
      <c r="NC1684" s="72"/>
      <c r="ND1684" s="72"/>
      <c r="NE1684" s="72"/>
      <c r="NF1684" s="72"/>
      <c r="NG1684" s="72"/>
      <c r="NH1684" s="72"/>
      <c r="NI1684" s="72"/>
      <c r="NJ1684" s="72"/>
      <c r="NK1684" s="72"/>
      <c r="NL1684" s="72"/>
      <c r="NM1684" s="72"/>
      <c r="NN1684" s="72"/>
      <c r="NO1684" s="72"/>
      <c r="NP1684" s="72"/>
      <c r="NQ1684" s="72"/>
      <c r="NR1684" s="72"/>
      <c r="NS1684" s="72"/>
      <c r="NT1684" s="72"/>
      <c r="NU1684" s="72"/>
      <c r="NV1684" s="72"/>
      <c r="NW1684" s="72"/>
      <c r="NX1684" s="72"/>
      <c r="NY1684" s="72"/>
      <c r="NZ1684" s="72"/>
      <c r="OA1684" s="72"/>
      <c r="OB1684" s="72"/>
      <c r="OC1684" s="72"/>
      <c r="OD1684" s="72"/>
      <c r="OE1684" s="72"/>
      <c r="OF1684" s="72"/>
      <c r="OG1684" s="72"/>
      <c r="OH1684" s="72"/>
      <c r="OI1684" s="72"/>
      <c r="OJ1684" s="72"/>
      <c r="OK1684" s="72"/>
      <c r="OL1684" s="72"/>
      <c r="OM1684" s="72"/>
      <c r="ON1684" s="72"/>
      <c r="OO1684" s="72"/>
      <c r="OP1684" s="72"/>
      <c r="OQ1684" s="72"/>
      <c r="OR1684" s="72"/>
      <c r="OS1684" s="72"/>
      <c r="OT1684" s="72"/>
      <c r="OU1684" s="72"/>
      <c r="OV1684" s="72"/>
      <c r="OW1684" s="72"/>
      <c r="OX1684" s="72"/>
      <c r="OY1684" s="72"/>
      <c r="OZ1684" s="72"/>
      <c r="PA1684" s="72"/>
      <c r="PB1684" s="72"/>
      <c r="PC1684" s="72"/>
      <c r="PD1684" s="72"/>
      <c r="PE1684" s="72"/>
      <c r="PF1684" s="72"/>
      <c r="PG1684" s="72"/>
      <c r="PH1684" s="72"/>
      <c r="PI1684" s="72"/>
      <c r="PJ1684" s="72"/>
      <c r="PK1684" s="72"/>
      <c r="PL1684" s="72"/>
      <c r="PM1684" s="72"/>
      <c r="PN1684" s="72"/>
      <c r="PO1684" s="72"/>
      <c r="PP1684" s="72"/>
      <c r="PQ1684" s="72"/>
      <c r="PR1684" s="72"/>
      <c r="PS1684" s="72"/>
      <c r="PT1684" s="72"/>
      <c r="PU1684" s="72"/>
      <c r="PV1684" s="72"/>
      <c r="PW1684" s="72"/>
      <c r="PX1684" s="72"/>
      <c r="PY1684" s="72"/>
      <c r="PZ1684" s="72"/>
      <c r="QA1684" s="72"/>
      <c r="QB1684" s="72"/>
      <c r="QC1684" s="72"/>
      <c r="QD1684" s="72"/>
      <c r="QE1684" s="72"/>
      <c r="QF1684" s="72"/>
      <c r="QG1684" s="72"/>
      <c r="QH1684" s="72"/>
      <c r="QI1684" s="72"/>
      <c r="QJ1684" s="72"/>
      <c r="QK1684" s="72"/>
      <c r="QL1684" s="72"/>
      <c r="QM1684" s="72"/>
      <c r="QN1684" s="72"/>
      <c r="QO1684" s="72"/>
      <c r="QP1684" s="72"/>
      <c r="QQ1684" s="72"/>
      <c r="QR1684" s="72"/>
      <c r="QS1684" s="72"/>
      <c r="QT1684" s="72"/>
      <c r="QU1684" s="72"/>
      <c r="QV1684" s="72"/>
      <c r="QW1684" s="72"/>
      <c r="QX1684" s="72"/>
      <c r="QY1684" s="72"/>
      <c r="QZ1684" s="72"/>
      <c r="RA1684" s="72"/>
      <c r="RB1684" s="72"/>
      <c r="RC1684" s="72"/>
      <c r="RD1684" s="72"/>
      <c r="RE1684" s="72"/>
      <c r="RF1684" s="72"/>
      <c r="RG1684" s="72"/>
      <c r="RH1684" s="72"/>
      <c r="RI1684" s="72"/>
      <c r="RJ1684" s="72"/>
      <c r="RK1684" s="72"/>
      <c r="RL1684" s="72"/>
      <c r="RM1684" s="72"/>
      <c r="RN1684" s="72"/>
      <c r="RO1684" s="72"/>
      <c r="RP1684" s="72"/>
      <c r="RQ1684" s="72"/>
      <c r="RR1684" s="72"/>
      <c r="RS1684" s="72"/>
      <c r="RT1684" s="72"/>
      <c r="RU1684" s="72"/>
      <c r="RV1684" s="72"/>
      <c r="RW1684" s="72"/>
      <c r="RX1684" s="72"/>
      <c r="RY1684" s="72"/>
      <c r="RZ1684" s="72"/>
      <c r="SA1684" s="72"/>
      <c r="SB1684" s="72"/>
      <c r="SC1684" s="72"/>
      <c r="SD1684" s="72"/>
      <c r="SE1684" s="72"/>
      <c r="SF1684" s="72"/>
      <c r="SG1684" s="72"/>
      <c r="SH1684" s="72"/>
      <c r="SI1684" s="72"/>
      <c r="SJ1684" s="72"/>
      <c r="SK1684" s="72"/>
      <c r="SL1684" s="72"/>
      <c r="SM1684" s="72"/>
      <c r="SN1684" s="72"/>
      <c r="SO1684" s="72"/>
      <c r="SP1684" s="72"/>
      <c r="SQ1684" s="72"/>
      <c r="SR1684" s="72"/>
      <c r="SS1684" s="72"/>
      <c r="ST1684" s="72"/>
      <c r="SU1684" s="72"/>
      <c r="SV1684" s="72"/>
      <c r="SW1684" s="72"/>
      <c r="SX1684" s="72"/>
      <c r="SY1684" s="72"/>
      <c r="SZ1684" s="72"/>
      <c r="TA1684" s="72"/>
      <c r="TB1684" s="72"/>
      <c r="TC1684" s="72"/>
    </row>
    <row r="1685" spans="1:523" ht="16.5" customHeight="1" x14ac:dyDescent="0.2">
      <c r="A1685" s="20">
        <v>1232</v>
      </c>
      <c r="B1685" s="20" t="s">
        <v>76</v>
      </c>
      <c r="C1685" s="20" t="s">
        <v>244</v>
      </c>
      <c r="D1685" s="20" t="s">
        <v>38</v>
      </c>
      <c r="E1685" s="20" t="s">
        <v>1340</v>
      </c>
      <c r="F1685" s="22" t="s">
        <v>253</v>
      </c>
      <c r="G1685" s="20" t="s">
        <v>25</v>
      </c>
      <c r="H1685" s="20" t="s">
        <v>26</v>
      </c>
      <c r="I1685" s="20" t="s">
        <v>81</v>
      </c>
      <c r="J1685" s="22" t="s">
        <v>830</v>
      </c>
      <c r="K1685" s="84"/>
      <c r="L1685" s="20"/>
      <c r="M1685" s="20"/>
      <c r="N1685" s="20"/>
      <c r="O1685" s="48">
        <v>0</v>
      </c>
      <c r="P1685" s="23">
        <v>40000000</v>
      </c>
      <c r="Q1685" s="24">
        <v>1</v>
      </c>
      <c r="R1685" s="25">
        <v>45658</v>
      </c>
      <c r="S1685" s="20" t="s">
        <v>83</v>
      </c>
      <c r="T1685" s="26">
        <v>480000000</v>
      </c>
      <c r="U1685" s="27" t="s">
        <v>100</v>
      </c>
      <c r="V1685" s="27" t="s">
        <v>100</v>
      </c>
      <c r="W1685" s="87"/>
      <c r="X1685" s="87"/>
      <c r="Y1685" s="87"/>
      <c r="Z1685" s="87"/>
      <c r="AA1685" s="87"/>
      <c r="AB1685" s="87"/>
      <c r="AC1685" s="87"/>
      <c r="AD1685" s="87"/>
      <c r="AE1685" s="87"/>
      <c r="AF1685" s="87"/>
      <c r="AG1685" s="87"/>
      <c r="AH1685" s="87"/>
      <c r="AI1685" s="87"/>
      <c r="AJ1685" s="87"/>
      <c r="AK1685" s="87"/>
      <c r="AL1685" s="87"/>
      <c r="AM1685" s="87"/>
      <c r="AN1685" s="87"/>
      <c r="AO1685" s="87"/>
      <c r="AP1685" s="72"/>
      <c r="AQ1685" s="72"/>
      <c r="AR1685" s="72"/>
      <c r="AS1685" s="72"/>
      <c r="AT1685" s="72"/>
      <c r="AU1685" s="72"/>
      <c r="AV1685" s="72"/>
      <c r="AW1685" s="72"/>
      <c r="AX1685" s="72"/>
      <c r="AY1685" s="72"/>
      <c r="AZ1685" s="72"/>
      <c r="BA1685" s="72"/>
      <c r="BB1685" s="72"/>
      <c r="BC1685" s="72"/>
      <c r="BD1685" s="72"/>
      <c r="BE1685" s="72"/>
      <c r="BF1685" s="72"/>
      <c r="BG1685" s="72"/>
      <c r="BH1685" s="72"/>
      <c r="BI1685" s="72"/>
      <c r="BJ1685" s="72"/>
      <c r="BK1685" s="72"/>
      <c r="BL1685" s="72"/>
      <c r="BM1685" s="72"/>
      <c r="BN1685" s="72"/>
      <c r="BO1685" s="72"/>
      <c r="BP1685" s="72"/>
      <c r="BQ1685" s="72"/>
      <c r="BR1685" s="72"/>
      <c r="BS1685" s="72"/>
      <c r="BT1685" s="72"/>
      <c r="BU1685" s="72"/>
      <c r="BV1685" s="72"/>
      <c r="BW1685" s="72"/>
      <c r="BX1685" s="72"/>
      <c r="BY1685" s="72"/>
      <c r="BZ1685" s="72"/>
      <c r="CA1685" s="72"/>
      <c r="CB1685" s="72"/>
      <c r="CC1685" s="72"/>
      <c r="CD1685" s="72"/>
      <c r="CE1685" s="72"/>
      <c r="CF1685" s="72"/>
      <c r="CG1685" s="72"/>
      <c r="CH1685" s="72"/>
      <c r="CI1685" s="72"/>
      <c r="CJ1685" s="72"/>
      <c r="CK1685" s="72"/>
      <c r="CL1685" s="72"/>
      <c r="CM1685" s="72"/>
      <c r="CN1685" s="72"/>
      <c r="CO1685" s="72"/>
      <c r="CP1685" s="72"/>
      <c r="CQ1685" s="72"/>
      <c r="CR1685" s="72"/>
      <c r="CS1685" s="72"/>
      <c r="CT1685" s="72"/>
      <c r="CU1685" s="72"/>
      <c r="CV1685" s="72"/>
      <c r="CW1685" s="72"/>
      <c r="CX1685" s="72"/>
      <c r="CY1685" s="72"/>
      <c r="CZ1685" s="72"/>
      <c r="DA1685" s="72"/>
      <c r="DB1685" s="72"/>
      <c r="DC1685" s="72"/>
      <c r="DD1685" s="72"/>
      <c r="DE1685" s="72"/>
      <c r="DF1685" s="72"/>
      <c r="DG1685" s="72"/>
      <c r="DH1685" s="72"/>
      <c r="DI1685" s="72"/>
      <c r="DJ1685" s="72"/>
      <c r="DK1685" s="72"/>
      <c r="DL1685" s="72"/>
      <c r="DM1685" s="72"/>
      <c r="DN1685" s="72"/>
      <c r="DO1685" s="72"/>
      <c r="DP1685" s="72"/>
      <c r="DQ1685" s="72"/>
      <c r="DR1685" s="72"/>
      <c r="DS1685" s="72"/>
      <c r="DT1685" s="72"/>
      <c r="DU1685" s="72"/>
      <c r="DV1685" s="72"/>
      <c r="DW1685" s="72"/>
      <c r="DX1685" s="72"/>
      <c r="DY1685" s="72"/>
      <c r="DZ1685" s="72"/>
      <c r="EA1685" s="72"/>
      <c r="EB1685" s="72"/>
      <c r="EC1685" s="72"/>
      <c r="ED1685" s="72"/>
      <c r="EE1685" s="72"/>
      <c r="EF1685" s="72"/>
      <c r="EG1685" s="72"/>
      <c r="EH1685" s="72"/>
      <c r="EI1685" s="72"/>
      <c r="EJ1685" s="72"/>
      <c r="EK1685" s="72"/>
      <c r="EL1685" s="72"/>
      <c r="EM1685" s="72"/>
      <c r="EN1685" s="72"/>
      <c r="EO1685" s="72"/>
      <c r="EP1685" s="72"/>
      <c r="EQ1685" s="72"/>
      <c r="ER1685" s="72"/>
      <c r="ES1685" s="72"/>
      <c r="ET1685" s="72"/>
      <c r="EU1685" s="72"/>
      <c r="EV1685" s="72"/>
      <c r="EW1685" s="72"/>
      <c r="EX1685" s="72"/>
      <c r="EY1685" s="72"/>
      <c r="EZ1685" s="72"/>
      <c r="FA1685" s="72"/>
      <c r="FB1685" s="72"/>
      <c r="FC1685" s="72"/>
      <c r="FD1685" s="72"/>
      <c r="FE1685" s="72"/>
      <c r="FF1685" s="72"/>
      <c r="FG1685" s="72"/>
      <c r="FH1685" s="72"/>
      <c r="FI1685" s="72"/>
      <c r="FJ1685" s="72"/>
      <c r="FK1685" s="72"/>
      <c r="FL1685" s="72"/>
      <c r="FM1685" s="72"/>
      <c r="FN1685" s="72"/>
      <c r="FO1685" s="72"/>
      <c r="FP1685" s="72"/>
      <c r="FQ1685" s="72"/>
      <c r="FR1685" s="72"/>
      <c r="FS1685" s="72"/>
      <c r="FT1685" s="72"/>
      <c r="FU1685" s="72"/>
      <c r="FV1685" s="72"/>
      <c r="FW1685" s="72"/>
      <c r="FX1685" s="72"/>
      <c r="FY1685" s="72"/>
      <c r="FZ1685" s="72"/>
      <c r="GA1685" s="72"/>
      <c r="GB1685" s="72"/>
      <c r="GC1685" s="72"/>
      <c r="GD1685" s="72"/>
      <c r="GE1685" s="72"/>
      <c r="GF1685" s="72"/>
      <c r="GG1685" s="72"/>
      <c r="GH1685" s="72"/>
      <c r="GI1685" s="72"/>
      <c r="GJ1685" s="72"/>
      <c r="GK1685" s="72"/>
      <c r="GL1685" s="72"/>
      <c r="GM1685" s="72"/>
      <c r="GN1685" s="72"/>
      <c r="GO1685" s="72"/>
      <c r="GP1685" s="72"/>
      <c r="GQ1685" s="72"/>
      <c r="GR1685" s="72"/>
      <c r="GS1685" s="72"/>
      <c r="GT1685" s="72"/>
      <c r="GU1685" s="72"/>
      <c r="GV1685" s="72"/>
      <c r="GW1685" s="72"/>
      <c r="GX1685" s="72"/>
      <c r="GY1685" s="72"/>
      <c r="GZ1685" s="72"/>
      <c r="HA1685" s="72"/>
      <c r="HB1685" s="72"/>
      <c r="HC1685" s="72"/>
      <c r="HD1685" s="72"/>
      <c r="HE1685" s="72"/>
      <c r="HF1685" s="72"/>
      <c r="HG1685" s="72"/>
      <c r="HH1685" s="72"/>
      <c r="HI1685" s="72"/>
      <c r="HJ1685" s="72"/>
      <c r="HK1685" s="72"/>
      <c r="HL1685" s="72"/>
      <c r="HM1685" s="72"/>
      <c r="HN1685" s="72"/>
      <c r="HO1685" s="72"/>
      <c r="HP1685" s="72"/>
      <c r="HQ1685" s="72"/>
      <c r="HR1685" s="72"/>
      <c r="HS1685" s="72"/>
      <c r="HT1685" s="72"/>
      <c r="HU1685" s="72"/>
      <c r="HV1685" s="72"/>
      <c r="HW1685" s="72"/>
      <c r="HX1685" s="72"/>
      <c r="HY1685" s="72"/>
      <c r="HZ1685" s="72"/>
      <c r="IA1685" s="72"/>
      <c r="IB1685" s="72"/>
      <c r="IC1685" s="72"/>
      <c r="ID1685" s="72"/>
      <c r="IE1685" s="72"/>
      <c r="IF1685" s="72"/>
      <c r="IG1685" s="72"/>
      <c r="IH1685" s="72"/>
      <c r="II1685" s="72"/>
      <c r="IJ1685" s="72"/>
      <c r="IK1685" s="72"/>
      <c r="IL1685" s="72"/>
      <c r="IM1685" s="72"/>
      <c r="IN1685" s="72"/>
      <c r="IO1685" s="72"/>
      <c r="IP1685" s="72"/>
      <c r="IQ1685" s="72"/>
      <c r="IR1685" s="72"/>
      <c r="IS1685" s="72"/>
      <c r="IT1685" s="72"/>
      <c r="IU1685" s="72"/>
      <c r="IV1685" s="72"/>
      <c r="IW1685" s="72"/>
      <c r="IX1685" s="72"/>
      <c r="IY1685" s="72"/>
      <c r="IZ1685" s="72"/>
      <c r="JA1685" s="72"/>
      <c r="JB1685" s="72"/>
      <c r="JC1685" s="72"/>
      <c r="JD1685" s="72"/>
      <c r="JE1685" s="72"/>
      <c r="JF1685" s="72"/>
      <c r="JG1685" s="72"/>
      <c r="JH1685" s="72"/>
      <c r="JI1685" s="72"/>
      <c r="JJ1685" s="72"/>
      <c r="JK1685" s="72"/>
      <c r="JL1685" s="72"/>
      <c r="JM1685" s="72"/>
      <c r="JN1685" s="72"/>
      <c r="JO1685" s="72"/>
      <c r="JP1685" s="72"/>
      <c r="JQ1685" s="72"/>
      <c r="JR1685" s="72"/>
      <c r="JS1685" s="72"/>
      <c r="JT1685" s="72"/>
      <c r="JU1685" s="72"/>
      <c r="JV1685" s="72"/>
      <c r="JW1685" s="72"/>
      <c r="JX1685" s="72"/>
      <c r="JY1685" s="72"/>
      <c r="JZ1685" s="72"/>
      <c r="KA1685" s="72"/>
      <c r="KB1685" s="72"/>
      <c r="KC1685" s="72"/>
      <c r="KD1685" s="72"/>
      <c r="KE1685" s="72"/>
      <c r="KF1685" s="72"/>
      <c r="KG1685" s="72"/>
      <c r="KH1685" s="72"/>
      <c r="KI1685" s="72"/>
      <c r="KJ1685" s="72"/>
      <c r="KK1685" s="72"/>
      <c r="KL1685" s="72"/>
      <c r="KM1685" s="72"/>
      <c r="KN1685" s="72"/>
      <c r="KO1685" s="72"/>
      <c r="KP1685" s="72"/>
      <c r="KQ1685" s="72"/>
      <c r="KR1685" s="72"/>
      <c r="KS1685" s="72"/>
      <c r="KT1685" s="72"/>
      <c r="KU1685" s="72"/>
      <c r="KV1685" s="72"/>
      <c r="KW1685" s="72"/>
      <c r="KX1685" s="72"/>
      <c r="KY1685" s="72"/>
      <c r="KZ1685" s="72"/>
      <c r="LA1685" s="72"/>
      <c r="LB1685" s="72"/>
      <c r="LC1685" s="72"/>
      <c r="LD1685" s="72"/>
      <c r="LE1685" s="72"/>
      <c r="LF1685" s="72"/>
      <c r="LG1685" s="72"/>
      <c r="LH1685" s="72"/>
      <c r="LI1685" s="72"/>
      <c r="LJ1685" s="72"/>
      <c r="LK1685" s="72"/>
      <c r="LL1685" s="72"/>
      <c r="LM1685" s="72"/>
      <c r="LN1685" s="72"/>
      <c r="LO1685" s="72"/>
      <c r="LP1685" s="72"/>
      <c r="LQ1685" s="72"/>
      <c r="LR1685" s="72"/>
      <c r="LS1685" s="72"/>
      <c r="LT1685" s="72"/>
      <c r="LU1685" s="72"/>
      <c r="LV1685" s="72"/>
      <c r="LW1685" s="72"/>
      <c r="LX1685" s="72"/>
      <c r="LY1685" s="72"/>
      <c r="LZ1685" s="72"/>
      <c r="MA1685" s="72"/>
      <c r="MB1685" s="72"/>
      <c r="MC1685" s="72"/>
      <c r="MD1685" s="72"/>
      <c r="ME1685" s="72"/>
      <c r="MF1685" s="72"/>
      <c r="MG1685" s="72"/>
      <c r="MH1685" s="72"/>
      <c r="MI1685" s="72"/>
      <c r="MJ1685" s="72"/>
      <c r="MK1685" s="72"/>
      <c r="ML1685" s="72"/>
      <c r="MM1685" s="72"/>
      <c r="MN1685" s="72"/>
      <c r="MO1685" s="72"/>
      <c r="MP1685" s="72"/>
      <c r="MQ1685" s="72"/>
      <c r="MR1685" s="72"/>
      <c r="MS1685" s="72"/>
      <c r="MT1685" s="72"/>
      <c r="MU1685" s="72"/>
      <c r="MV1685" s="72"/>
      <c r="MW1685" s="72"/>
      <c r="MX1685" s="72"/>
      <c r="MY1685" s="72"/>
      <c r="MZ1685" s="72"/>
      <c r="NA1685" s="72"/>
      <c r="NB1685" s="72"/>
      <c r="NC1685" s="72"/>
      <c r="ND1685" s="72"/>
      <c r="NE1685" s="72"/>
      <c r="NF1685" s="72"/>
      <c r="NG1685" s="72"/>
      <c r="NH1685" s="72"/>
      <c r="NI1685" s="72"/>
      <c r="NJ1685" s="72"/>
      <c r="NK1685" s="72"/>
      <c r="NL1685" s="72"/>
      <c r="NM1685" s="72"/>
      <c r="NN1685" s="72"/>
      <c r="NO1685" s="72"/>
      <c r="NP1685" s="72"/>
      <c r="NQ1685" s="72"/>
      <c r="NR1685" s="72"/>
      <c r="NS1685" s="72"/>
      <c r="NT1685" s="72"/>
      <c r="NU1685" s="72"/>
      <c r="NV1685" s="72"/>
      <c r="NW1685" s="72"/>
      <c r="NX1685" s="72"/>
      <c r="NY1685" s="72"/>
      <c r="NZ1685" s="72"/>
      <c r="OA1685" s="72"/>
      <c r="OB1685" s="72"/>
      <c r="OC1685" s="72"/>
      <c r="OD1685" s="72"/>
      <c r="OE1685" s="72"/>
      <c r="OF1685" s="72"/>
      <c r="OG1685" s="72"/>
      <c r="OH1685" s="72"/>
      <c r="OI1685" s="72"/>
      <c r="OJ1685" s="72"/>
      <c r="OK1685" s="72"/>
      <c r="OL1685" s="72"/>
      <c r="OM1685" s="72"/>
      <c r="ON1685" s="72"/>
      <c r="OO1685" s="72"/>
      <c r="OP1685" s="72"/>
      <c r="OQ1685" s="72"/>
      <c r="OR1685" s="72"/>
      <c r="OS1685" s="72"/>
      <c r="OT1685" s="72"/>
      <c r="OU1685" s="72"/>
      <c r="OV1685" s="72"/>
      <c r="OW1685" s="72"/>
      <c r="OX1685" s="72"/>
      <c r="OY1685" s="72"/>
      <c r="OZ1685" s="72"/>
      <c r="PA1685" s="72"/>
      <c r="PB1685" s="72"/>
      <c r="PC1685" s="72"/>
      <c r="PD1685" s="72"/>
      <c r="PE1685" s="72"/>
      <c r="PF1685" s="72"/>
      <c r="PG1685" s="72"/>
      <c r="PH1685" s="72"/>
      <c r="PI1685" s="72"/>
      <c r="PJ1685" s="72"/>
      <c r="PK1685" s="72"/>
      <c r="PL1685" s="72"/>
      <c r="PM1685" s="72"/>
      <c r="PN1685" s="72"/>
      <c r="PO1685" s="72"/>
      <c r="PP1685" s="72"/>
      <c r="PQ1685" s="72"/>
      <c r="PR1685" s="72"/>
      <c r="PS1685" s="72"/>
      <c r="PT1685" s="72"/>
      <c r="PU1685" s="72"/>
      <c r="PV1685" s="72"/>
      <c r="PW1685" s="72"/>
      <c r="PX1685" s="72"/>
      <c r="PY1685" s="72"/>
      <c r="PZ1685" s="72"/>
      <c r="QA1685" s="72"/>
      <c r="QB1685" s="72"/>
      <c r="QC1685" s="72"/>
      <c r="QD1685" s="72"/>
      <c r="QE1685" s="72"/>
      <c r="QF1685" s="72"/>
      <c r="QG1685" s="72"/>
      <c r="QH1685" s="72"/>
      <c r="QI1685" s="72"/>
      <c r="QJ1685" s="72"/>
      <c r="QK1685" s="72"/>
      <c r="QL1685" s="72"/>
      <c r="QM1685" s="72"/>
      <c r="QN1685" s="72"/>
      <c r="QO1685" s="72"/>
      <c r="QP1685" s="72"/>
      <c r="QQ1685" s="72"/>
      <c r="QR1685" s="72"/>
      <c r="QS1685" s="72"/>
      <c r="QT1685" s="72"/>
      <c r="QU1685" s="72"/>
      <c r="QV1685" s="72"/>
      <c r="QW1685" s="72"/>
      <c r="QX1685" s="72"/>
      <c r="QY1685" s="72"/>
      <c r="QZ1685" s="72"/>
      <c r="RA1685" s="72"/>
      <c r="RB1685" s="72"/>
      <c r="RC1685" s="72"/>
      <c r="RD1685" s="72"/>
      <c r="RE1685" s="72"/>
      <c r="RF1685" s="72"/>
      <c r="RG1685" s="72"/>
      <c r="RH1685" s="72"/>
      <c r="RI1685" s="72"/>
      <c r="RJ1685" s="72"/>
      <c r="RK1685" s="72"/>
      <c r="RL1685" s="72"/>
      <c r="RM1685" s="72"/>
      <c r="RN1685" s="72"/>
      <c r="RO1685" s="72"/>
      <c r="RP1685" s="72"/>
      <c r="RQ1685" s="72"/>
      <c r="RR1685" s="72"/>
      <c r="RS1685" s="72"/>
      <c r="RT1685" s="72"/>
      <c r="RU1685" s="72"/>
      <c r="RV1685" s="72"/>
      <c r="RW1685" s="72"/>
      <c r="RX1685" s="72"/>
      <c r="RY1685" s="72"/>
      <c r="RZ1685" s="72"/>
      <c r="SA1685" s="72"/>
      <c r="SB1685" s="72"/>
      <c r="SC1685" s="72"/>
      <c r="SD1685" s="72"/>
      <c r="SE1685" s="72"/>
      <c r="SF1685" s="72"/>
      <c r="SG1685" s="72"/>
      <c r="SH1685" s="72"/>
      <c r="SI1685" s="72"/>
      <c r="SJ1685" s="72"/>
      <c r="SK1685" s="72"/>
      <c r="SL1685" s="72"/>
      <c r="SM1685" s="72"/>
      <c r="SN1685" s="72"/>
      <c r="SO1685" s="72"/>
      <c r="SP1685" s="72"/>
      <c r="SQ1685" s="72"/>
      <c r="SR1685" s="72"/>
      <c r="SS1685" s="72"/>
      <c r="ST1685" s="72"/>
      <c r="SU1685" s="72"/>
      <c r="SV1685" s="72"/>
      <c r="SW1685" s="72"/>
      <c r="SX1685" s="72"/>
      <c r="SY1685" s="72"/>
      <c r="SZ1685" s="72"/>
      <c r="TA1685" s="72"/>
      <c r="TB1685" s="72"/>
      <c r="TC1685" s="72"/>
    </row>
    <row r="1686" spans="1:523" ht="16.5" customHeight="1" x14ac:dyDescent="0.2">
      <c r="A1686" s="20">
        <v>1233</v>
      </c>
      <c r="B1686" s="20" t="s">
        <v>76</v>
      </c>
      <c r="C1686" s="20" t="s">
        <v>244</v>
      </c>
      <c r="D1686" s="20" t="s">
        <v>38</v>
      </c>
      <c r="E1686" s="20" t="s">
        <v>1345</v>
      </c>
      <c r="F1686" s="22" t="s">
        <v>1165</v>
      </c>
      <c r="G1686" s="73" t="s">
        <v>84</v>
      </c>
      <c r="H1686" s="20" t="s">
        <v>35</v>
      </c>
      <c r="I1686" s="20" t="s">
        <v>81</v>
      </c>
      <c r="J1686" s="22" t="s">
        <v>830</v>
      </c>
      <c r="K1686" s="20"/>
      <c r="L1686" s="20"/>
      <c r="M1686" s="20"/>
      <c r="N1686" s="20"/>
      <c r="O1686" s="48">
        <v>0</v>
      </c>
      <c r="P1686" s="23">
        <v>3000000</v>
      </c>
      <c r="Q1686" s="24">
        <v>1</v>
      </c>
      <c r="R1686" s="25">
        <v>45658</v>
      </c>
      <c r="S1686" s="20" t="s">
        <v>83</v>
      </c>
      <c r="T1686" s="26">
        <v>36000000</v>
      </c>
      <c r="U1686" s="27" t="s">
        <v>100</v>
      </c>
      <c r="V1686" s="27" t="s">
        <v>100</v>
      </c>
      <c r="W1686" s="72"/>
      <c r="X1686" s="72"/>
      <c r="Y1686" s="72"/>
      <c r="Z1686" s="72"/>
      <c r="AA1686" s="72"/>
      <c r="AB1686" s="72"/>
      <c r="AC1686" s="72"/>
      <c r="AD1686" s="72"/>
      <c r="AE1686" s="72"/>
      <c r="AF1686" s="72"/>
      <c r="AG1686" s="72"/>
      <c r="AH1686" s="72"/>
      <c r="AI1686" s="72"/>
      <c r="AJ1686" s="72"/>
      <c r="AK1686" s="72"/>
      <c r="AL1686" s="72"/>
      <c r="AM1686" s="72"/>
      <c r="AN1686" s="72"/>
      <c r="AO1686" s="72"/>
      <c r="AP1686" s="72"/>
      <c r="AQ1686" s="72"/>
      <c r="AR1686" s="72"/>
      <c r="AS1686" s="72"/>
      <c r="AT1686" s="72"/>
      <c r="AU1686" s="72"/>
      <c r="AV1686" s="72"/>
      <c r="AW1686" s="72"/>
      <c r="AX1686" s="72"/>
      <c r="AY1686" s="72"/>
      <c r="AZ1686" s="72"/>
      <c r="BA1686" s="72"/>
      <c r="BB1686" s="72"/>
      <c r="BC1686" s="72"/>
      <c r="BD1686" s="72"/>
      <c r="BE1686" s="72"/>
      <c r="BF1686" s="72"/>
      <c r="BG1686" s="72"/>
      <c r="BH1686" s="72"/>
      <c r="BI1686" s="72"/>
      <c r="BJ1686" s="72"/>
      <c r="BK1686" s="72"/>
      <c r="BL1686" s="72"/>
      <c r="BM1686" s="72"/>
      <c r="BN1686" s="72"/>
      <c r="BO1686" s="72"/>
      <c r="BP1686" s="72"/>
      <c r="BQ1686" s="72"/>
      <c r="BR1686" s="72"/>
      <c r="BS1686" s="72"/>
      <c r="BT1686" s="72"/>
      <c r="BU1686" s="72"/>
      <c r="BV1686" s="72"/>
      <c r="BW1686" s="72"/>
      <c r="BX1686" s="72"/>
      <c r="BY1686" s="72"/>
      <c r="BZ1686" s="72"/>
      <c r="CA1686" s="72"/>
      <c r="CB1686" s="72"/>
      <c r="CC1686" s="72"/>
      <c r="CD1686" s="72"/>
      <c r="CE1686" s="72"/>
      <c r="CF1686" s="72"/>
      <c r="CG1686" s="72"/>
      <c r="CH1686" s="72"/>
      <c r="CI1686" s="72"/>
      <c r="CJ1686" s="72"/>
      <c r="CK1686" s="72"/>
      <c r="CL1686" s="72"/>
      <c r="CM1686" s="72"/>
      <c r="CN1686" s="72"/>
      <c r="CO1686" s="72"/>
      <c r="CP1686" s="72"/>
      <c r="CQ1686" s="72"/>
      <c r="CR1686" s="72"/>
      <c r="CS1686" s="72"/>
      <c r="CT1686" s="72"/>
      <c r="CU1686" s="72"/>
      <c r="CV1686" s="72"/>
      <c r="CW1686" s="72"/>
      <c r="CX1686" s="72"/>
      <c r="CY1686" s="72"/>
      <c r="CZ1686" s="72"/>
      <c r="DA1686" s="72"/>
      <c r="DB1686" s="72"/>
      <c r="DC1686" s="72"/>
      <c r="DD1686" s="72"/>
      <c r="DE1686" s="72"/>
      <c r="DF1686" s="72"/>
      <c r="DG1686" s="72"/>
      <c r="DH1686" s="72"/>
      <c r="DI1686" s="72"/>
      <c r="DJ1686" s="72"/>
      <c r="DK1686" s="72"/>
      <c r="DL1686" s="72"/>
      <c r="DM1686" s="72"/>
      <c r="DN1686" s="72"/>
      <c r="DO1686" s="72"/>
      <c r="DP1686" s="72"/>
      <c r="DQ1686" s="72"/>
      <c r="DR1686" s="72"/>
      <c r="DS1686" s="72"/>
      <c r="DT1686" s="72"/>
      <c r="DU1686" s="72"/>
      <c r="DV1686" s="72"/>
      <c r="DW1686" s="72"/>
      <c r="DX1686" s="72"/>
      <c r="DY1686" s="72"/>
      <c r="DZ1686" s="72"/>
      <c r="EA1686" s="72"/>
      <c r="EB1686" s="72"/>
      <c r="EC1686" s="72"/>
      <c r="ED1686" s="72"/>
      <c r="EE1686" s="72"/>
      <c r="EF1686" s="72"/>
      <c r="EG1686" s="72"/>
      <c r="EH1686" s="72"/>
      <c r="EI1686" s="72"/>
      <c r="EJ1686" s="72"/>
      <c r="EK1686" s="72"/>
      <c r="EL1686" s="72"/>
      <c r="EM1686" s="72"/>
      <c r="EN1686" s="72"/>
      <c r="EO1686" s="72"/>
      <c r="EP1686" s="72"/>
      <c r="EQ1686" s="72"/>
      <c r="ER1686" s="72"/>
      <c r="ES1686" s="72"/>
      <c r="ET1686" s="72"/>
      <c r="EU1686" s="72"/>
      <c r="EV1686" s="72"/>
      <c r="EW1686" s="72"/>
      <c r="EX1686" s="72"/>
      <c r="EY1686" s="72"/>
      <c r="EZ1686" s="72"/>
      <c r="FA1686" s="72"/>
      <c r="FB1686" s="72"/>
      <c r="FC1686" s="72"/>
      <c r="FD1686" s="72"/>
      <c r="FE1686" s="72"/>
      <c r="FF1686" s="72"/>
      <c r="FG1686" s="72"/>
      <c r="FH1686" s="72"/>
      <c r="FI1686" s="72"/>
      <c r="FJ1686" s="72"/>
      <c r="FK1686" s="72"/>
      <c r="FL1686" s="72"/>
      <c r="FM1686" s="72"/>
      <c r="FN1686" s="72"/>
      <c r="FO1686" s="72"/>
      <c r="FP1686" s="72"/>
      <c r="FQ1686" s="72"/>
      <c r="FR1686" s="72"/>
      <c r="FS1686" s="72"/>
      <c r="FT1686" s="72"/>
      <c r="FU1686" s="72"/>
      <c r="FV1686" s="72"/>
      <c r="FW1686" s="72"/>
      <c r="FX1686" s="72"/>
      <c r="FY1686" s="72"/>
      <c r="FZ1686" s="72"/>
      <c r="GA1686" s="72"/>
      <c r="GB1686" s="72"/>
      <c r="GC1686" s="72"/>
      <c r="GD1686" s="72"/>
      <c r="GE1686" s="72"/>
      <c r="GF1686" s="72"/>
      <c r="GG1686" s="72"/>
      <c r="GH1686" s="72"/>
      <c r="GI1686" s="72"/>
      <c r="GJ1686" s="72"/>
      <c r="GK1686" s="72"/>
      <c r="GL1686" s="72"/>
      <c r="GM1686" s="72"/>
      <c r="GN1686" s="72"/>
      <c r="GO1686" s="72"/>
      <c r="GP1686" s="72"/>
      <c r="GQ1686" s="72"/>
      <c r="GR1686" s="72"/>
      <c r="GS1686" s="72"/>
      <c r="GT1686" s="72"/>
      <c r="GU1686" s="72"/>
      <c r="GV1686" s="72"/>
      <c r="GW1686" s="72"/>
      <c r="GX1686" s="72"/>
      <c r="GY1686" s="72"/>
      <c r="GZ1686" s="72"/>
      <c r="HA1686" s="72"/>
      <c r="HB1686" s="72"/>
      <c r="HC1686" s="72"/>
      <c r="HD1686" s="72"/>
      <c r="HE1686" s="72"/>
      <c r="HF1686" s="72"/>
      <c r="HG1686" s="72"/>
      <c r="HH1686" s="72"/>
      <c r="HI1686" s="72"/>
      <c r="HJ1686" s="72"/>
      <c r="HK1686" s="72"/>
      <c r="HL1686" s="72"/>
      <c r="HM1686" s="72"/>
      <c r="HN1686" s="72"/>
      <c r="HO1686" s="72"/>
      <c r="HP1686" s="72"/>
      <c r="HQ1686" s="72"/>
      <c r="HR1686" s="72"/>
      <c r="HS1686" s="72"/>
      <c r="HT1686" s="72"/>
      <c r="HU1686" s="72"/>
      <c r="HV1686" s="72"/>
      <c r="HW1686" s="72"/>
      <c r="HX1686" s="72"/>
      <c r="HY1686" s="72"/>
      <c r="HZ1686" s="72"/>
      <c r="IA1686" s="72"/>
      <c r="IB1686" s="72"/>
      <c r="IC1686" s="72"/>
      <c r="ID1686" s="72"/>
      <c r="IE1686" s="72"/>
      <c r="IF1686" s="72"/>
      <c r="IG1686" s="72"/>
      <c r="IH1686" s="72"/>
      <c r="II1686" s="72"/>
      <c r="IJ1686" s="72"/>
      <c r="IK1686" s="72"/>
      <c r="IL1686" s="72"/>
      <c r="IM1686" s="72"/>
      <c r="IN1686" s="72"/>
      <c r="IO1686" s="72"/>
      <c r="IP1686" s="72"/>
      <c r="IQ1686" s="72"/>
      <c r="IR1686" s="72"/>
      <c r="IS1686" s="72"/>
      <c r="IT1686" s="72"/>
      <c r="IU1686" s="72"/>
      <c r="IV1686" s="72"/>
      <c r="IW1686" s="72"/>
      <c r="IX1686" s="72"/>
      <c r="IY1686" s="72"/>
      <c r="IZ1686" s="72"/>
      <c r="JA1686" s="72"/>
      <c r="JB1686" s="72"/>
      <c r="JC1686" s="72"/>
      <c r="JD1686" s="72"/>
      <c r="JE1686" s="72"/>
      <c r="JF1686" s="72"/>
      <c r="JG1686" s="72"/>
      <c r="JH1686" s="72"/>
      <c r="JI1686" s="72"/>
      <c r="JJ1686" s="72"/>
      <c r="JK1686" s="72"/>
      <c r="JL1686" s="72"/>
      <c r="JM1686" s="72"/>
      <c r="JN1686" s="72"/>
      <c r="JO1686" s="72"/>
      <c r="JP1686" s="72"/>
      <c r="JQ1686" s="72"/>
      <c r="JR1686" s="72"/>
      <c r="JS1686" s="72"/>
      <c r="JT1686" s="72"/>
      <c r="JU1686" s="72"/>
      <c r="JV1686" s="72"/>
      <c r="JW1686" s="72"/>
      <c r="JX1686" s="72"/>
      <c r="JY1686" s="72"/>
      <c r="JZ1686" s="72"/>
      <c r="KA1686" s="72"/>
      <c r="KB1686" s="72"/>
      <c r="KC1686" s="72"/>
      <c r="KD1686" s="72"/>
      <c r="KE1686" s="72"/>
      <c r="KF1686" s="72"/>
      <c r="KG1686" s="72"/>
      <c r="KH1686" s="72"/>
      <c r="KI1686" s="72"/>
      <c r="KJ1686" s="72"/>
      <c r="KK1686" s="72"/>
      <c r="KL1686" s="72"/>
      <c r="KM1686" s="72"/>
      <c r="KN1686" s="72"/>
      <c r="KO1686" s="72"/>
      <c r="KP1686" s="72"/>
      <c r="KQ1686" s="72"/>
      <c r="KR1686" s="72"/>
      <c r="KS1686" s="72"/>
      <c r="KT1686" s="72"/>
      <c r="KU1686" s="72"/>
      <c r="KV1686" s="72"/>
      <c r="KW1686" s="72"/>
      <c r="KX1686" s="72"/>
      <c r="KY1686" s="72"/>
      <c r="KZ1686" s="72"/>
      <c r="LA1686" s="72"/>
      <c r="LB1686" s="72"/>
      <c r="LC1686" s="72"/>
      <c r="LD1686" s="72"/>
      <c r="LE1686" s="72"/>
      <c r="LF1686" s="72"/>
      <c r="LG1686" s="72"/>
      <c r="LH1686" s="72"/>
      <c r="LI1686" s="72"/>
      <c r="LJ1686" s="72"/>
      <c r="LK1686" s="72"/>
      <c r="LL1686" s="72"/>
      <c r="LM1686" s="72"/>
      <c r="LN1686" s="72"/>
      <c r="LO1686" s="72"/>
      <c r="LP1686" s="72"/>
      <c r="LQ1686" s="72"/>
      <c r="LR1686" s="72"/>
      <c r="LS1686" s="72"/>
      <c r="LT1686" s="72"/>
      <c r="LU1686" s="72"/>
      <c r="LV1686" s="72"/>
      <c r="LW1686" s="72"/>
      <c r="LX1686" s="72"/>
      <c r="LY1686" s="72"/>
      <c r="LZ1686" s="72"/>
      <c r="MA1686" s="72"/>
      <c r="MB1686" s="72"/>
      <c r="MC1686" s="72"/>
      <c r="MD1686" s="72"/>
      <c r="ME1686" s="72"/>
      <c r="MF1686" s="72"/>
      <c r="MG1686" s="72"/>
      <c r="MH1686" s="72"/>
      <c r="MI1686" s="72"/>
      <c r="MJ1686" s="72"/>
      <c r="MK1686" s="72"/>
      <c r="ML1686" s="72"/>
      <c r="MM1686" s="72"/>
      <c r="MN1686" s="72"/>
      <c r="MO1686" s="72"/>
      <c r="MP1686" s="72"/>
      <c r="MQ1686" s="72"/>
      <c r="MR1686" s="72"/>
      <c r="MS1686" s="72"/>
      <c r="MT1686" s="72"/>
      <c r="MU1686" s="72"/>
      <c r="MV1686" s="72"/>
      <c r="MW1686" s="72"/>
      <c r="MX1686" s="72"/>
      <c r="MY1686" s="72"/>
      <c r="MZ1686" s="72"/>
      <c r="NA1686" s="72"/>
      <c r="NB1686" s="72"/>
      <c r="NC1686" s="72"/>
      <c r="ND1686" s="72"/>
      <c r="NE1686" s="72"/>
      <c r="NF1686" s="72"/>
      <c r="NG1686" s="72"/>
      <c r="NH1686" s="72"/>
      <c r="NI1686" s="72"/>
      <c r="NJ1686" s="72"/>
      <c r="NK1686" s="72"/>
      <c r="NL1686" s="72"/>
      <c r="NM1686" s="72"/>
      <c r="NN1686" s="72"/>
      <c r="NO1686" s="72"/>
      <c r="NP1686" s="72"/>
      <c r="NQ1686" s="72"/>
      <c r="NR1686" s="72"/>
      <c r="NS1686" s="72"/>
      <c r="NT1686" s="72"/>
      <c r="NU1686" s="72"/>
      <c r="NV1686" s="72"/>
      <c r="NW1686" s="72"/>
      <c r="NX1686" s="72"/>
      <c r="NY1686" s="72"/>
      <c r="NZ1686" s="72"/>
      <c r="OA1686" s="72"/>
      <c r="OB1686" s="72"/>
      <c r="OC1686" s="72"/>
      <c r="OD1686" s="72"/>
      <c r="OE1686" s="72"/>
      <c r="OF1686" s="72"/>
      <c r="OG1686" s="72"/>
      <c r="OH1686" s="72"/>
      <c r="OI1686" s="72"/>
      <c r="OJ1686" s="72"/>
      <c r="OK1686" s="72"/>
      <c r="OL1686" s="72"/>
      <c r="OM1686" s="72"/>
      <c r="ON1686" s="72"/>
      <c r="OO1686" s="72"/>
      <c r="OP1686" s="72"/>
      <c r="OQ1686" s="72"/>
      <c r="OR1686" s="72"/>
      <c r="OS1686" s="72"/>
      <c r="OT1686" s="72"/>
      <c r="OU1686" s="72"/>
      <c r="OV1686" s="72"/>
      <c r="OW1686" s="72"/>
      <c r="OX1686" s="72"/>
      <c r="OY1686" s="72"/>
      <c r="OZ1686" s="72"/>
      <c r="PA1686" s="72"/>
      <c r="PB1686" s="72"/>
      <c r="PC1686" s="72"/>
      <c r="PD1686" s="72"/>
      <c r="PE1686" s="72"/>
      <c r="PF1686" s="72"/>
      <c r="PG1686" s="72"/>
      <c r="PH1686" s="72"/>
      <c r="PI1686" s="72"/>
      <c r="PJ1686" s="72"/>
      <c r="PK1686" s="72"/>
      <c r="PL1686" s="72"/>
      <c r="PM1686" s="72"/>
      <c r="PN1686" s="72"/>
      <c r="PO1686" s="72"/>
      <c r="PP1686" s="72"/>
      <c r="PQ1686" s="72"/>
      <c r="PR1686" s="72"/>
      <c r="PS1686" s="72"/>
      <c r="PT1686" s="72"/>
      <c r="PU1686" s="72"/>
      <c r="PV1686" s="72"/>
      <c r="PW1686" s="72"/>
      <c r="PX1686" s="72"/>
      <c r="PY1686" s="72"/>
      <c r="PZ1686" s="72"/>
      <c r="QA1686" s="72"/>
      <c r="QB1686" s="72"/>
      <c r="QC1686" s="72"/>
      <c r="QD1686" s="72"/>
      <c r="QE1686" s="72"/>
      <c r="QF1686" s="72"/>
      <c r="QG1686" s="72"/>
      <c r="QH1686" s="72"/>
      <c r="QI1686" s="72"/>
      <c r="QJ1686" s="72"/>
      <c r="QK1686" s="72"/>
      <c r="QL1686" s="72"/>
      <c r="QM1686" s="72"/>
      <c r="QN1686" s="72"/>
      <c r="QO1686" s="72"/>
      <c r="QP1686" s="72"/>
      <c r="QQ1686" s="72"/>
      <c r="QR1686" s="72"/>
      <c r="QS1686" s="72"/>
      <c r="QT1686" s="72"/>
      <c r="QU1686" s="72"/>
      <c r="QV1686" s="72"/>
      <c r="QW1686" s="72"/>
      <c r="QX1686" s="72"/>
      <c r="QY1686" s="72"/>
      <c r="QZ1686" s="72"/>
      <c r="RA1686" s="72"/>
      <c r="RB1686" s="72"/>
      <c r="RC1686" s="72"/>
      <c r="RD1686" s="72"/>
      <c r="RE1686" s="72"/>
      <c r="RF1686" s="72"/>
      <c r="RG1686" s="72"/>
      <c r="RH1686" s="72"/>
      <c r="RI1686" s="72"/>
      <c r="RJ1686" s="72"/>
      <c r="RK1686" s="72"/>
      <c r="RL1686" s="72"/>
      <c r="RM1686" s="72"/>
      <c r="RN1686" s="72"/>
      <c r="RO1686" s="72"/>
      <c r="RP1686" s="72"/>
      <c r="RQ1686" s="72"/>
      <c r="RR1686" s="72"/>
      <c r="RS1686" s="72"/>
      <c r="RT1686" s="72"/>
      <c r="RU1686" s="72"/>
      <c r="RV1686" s="72"/>
      <c r="RW1686" s="72"/>
      <c r="RX1686" s="72"/>
      <c r="RY1686" s="72"/>
      <c r="RZ1686" s="72"/>
      <c r="SA1686" s="72"/>
      <c r="SB1686" s="72"/>
      <c r="SC1686" s="72"/>
      <c r="SD1686" s="72"/>
      <c r="SE1686" s="72"/>
      <c r="SF1686" s="72"/>
      <c r="SG1686" s="72"/>
      <c r="SH1686" s="72"/>
      <c r="SI1686" s="72"/>
      <c r="SJ1686" s="72"/>
      <c r="SK1686" s="72"/>
      <c r="SL1686" s="72"/>
      <c r="SM1686" s="72"/>
      <c r="SN1686" s="72"/>
      <c r="SO1686" s="72"/>
      <c r="SP1686" s="72"/>
      <c r="SQ1686" s="72"/>
      <c r="SR1686" s="72"/>
      <c r="SS1686" s="72"/>
      <c r="ST1686" s="72"/>
      <c r="SU1686" s="72"/>
      <c r="SV1686" s="72"/>
      <c r="SW1686" s="72"/>
      <c r="SX1686" s="72"/>
      <c r="SY1686" s="72"/>
      <c r="SZ1686" s="72"/>
      <c r="TA1686" s="72"/>
      <c r="TB1686" s="72"/>
      <c r="TC1686" s="72"/>
    </row>
    <row r="1687" spans="1:523" ht="16.5" customHeight="1" x14ac:dyDescent="0.2">
      <c r="A1687" s="20">
        <v>1234</v>
      </c>
      <c r="B1687" s="20" t="s">
        <v>76</v>
      </c>
      <c r="C1687" s="20" t="s">
        <v>244</v>
      </c>
      <c r="D1687" s="20" t="s">
        <v>38</v>
      </c>
      <c r="E1687" s="20" t="s">
        <v>1339</v>
      </c>
      <c r="F1687" s="22" t="s">
        <v>1166</v>
      </c>
      <c r="G1687" s="73" t="s">
        <v>25</v>
      </c>
      <c r="H1687" s="20" t="s">
        <v>26</v>
      </c>
      <c r="I1687" s="20" t="s">
        <v>81</v>
      </c>
      <c r="J1687" s="22" t="s">
        <v>830</v>
      </c>
      <c r="K1687" s="20"/>
      <c r="L1687" s="20"/>
      <c r="M1687" s="20"/>
      <c r="N1687" s="20"/>
      <c r="O1687" s="48">
        <v>0</v>
      </c>
      <c r="P1687" s="23">
        <v>26000000</v>
      </c>
      <c r="Q1687" s="24">
        <v>1</v>
      </c>
      <c r="R1687" s="25">
        <v>45658</v>
      </c>
      <c r="S1687" s="20" t="s">
        <v>83</v>
      </c>
      <c r="T1687" s="26">
        <v>312000000</v>
      </c>
      <c r="U1687" s="27" t="s">
        <v>100</v>
      </c>
      <c r="V1687" s="27" t="s">
        <v>100</v>
      </c>
      <c r="W1687" s="72"/>
      <c r="X1687" s="72"/>
      <c r="Y1687" s="72"/>
      <c r="Z1687" s="72"/>
      <c r="AA1687" s="72"/>
      <c r="AB1687" s="72"/>
      <c r="AC1687" s="72"/>
      <c r="AD1687" s="72"/>
      <c r="AE1687" s="72"/>
      <c r="AF1687" s="72"/>
      <c r="AG1687" s="72"/>
      <c r="AH1687" s="72"/>
      <c r="AI1687" s="72"/>
      <c r="AJ1687" s="72"/>
      <c r="AK1687" s="72"/>
      <c r="AL1687" s="72"/>
      <c r="AM1687" s="72"/>
      <c r="AN1687" s="72"/>
      <c r="AO1687" s="72"/>
      <c r="AP1687" s="72"/>
      <c r="AQ1687" s="72"/>
      <c r="AR1687" s="72"/>
      <c r="AS1687" s="72"/>
      <c r="AT1687" s="72"/>
      <c r="AU1687" s="72"/>
      <c r="AV1687" s="72"/>
      <c r="AW1687" s="72"/>
      <c r="AX1687" s="72"/>
      <c r="AY1687" s="72"/>
      <c r="AZ1687" s="72"/>
      <c r="BA1687" s="72"/>
      <c r="BB1687" s="72"/>
      <c r="BC1687" s="72"/>
      <c r="BD1687" s="72"/>
      <c r="BE1687" s="72"/>
      <c r="BF1687" s="72"/>
      <c r="BG1687" s="72"/>
      <c r="BH1687" s="72"/>
      <c r="BI1687" s="72"/>
      <c r="BJ1687" s="72"/>
      <c r="BK1687" s="72"/>
      <c r="BL1687" s="72"/>
      <c r="BM1687" s="72"/>
      <c r="BN1687" s="72"/>
      <c r="BO1687" s="72"/>
      <c r="BP1687" s="72"/>
      <c r="BQ1687" s="72"/>
      <c r="BR1687" s="72"/>
      <c r="BS1687" s="72"/>
      <c r="BT1687" s="72"/>
      <c r="BU1687" s="72"/>
      <c r="BV1687" s="72"/>
      <c r="BW1687" s="72"/>
      <c r="BX1687" s="72"/>
      <c r="BY1687" s="72"/>
      <c r="BZ1687" s="72"/>
      <c r="CA1687" s="72"/>
      <c r="CB1687" s="72"/>
      <c r="CC1687" s="72"/>
      <c r="CD1687" s="72"/>
      <c r="CE1687" s="72"/>
      <c r="CF1687" s="72"/>
      <c r="CG1687" s="72"/>
      <c r="CH1687" s="72"/>
      <c r="CI1687" s="72"/>
      <c r="CJ1687" s="72"/>
      <c r="CK1687" s="72"/>
      <c r="CL1687" s="72"/>
      <c r="CM1687" s="72"/>
      <c r="CN1687" s="72"/>
      <c r="CO1687" s="72"/>
      <c r="CP1687" s="72"/>
      <c r="CQ1687" s="72"/>
      <c r="CR1687" s="72"/>
      <c r="CS1687" s="72"/>
      <c r="CT1687" s="72"/>
      <c r="CU1687" s="72"/>
      <c r="CV1687" s="72"/>
      <c r="CW1687" s="72"/>
      <c r="CX1687" s="72"/>
      <c r="CY1687" s="72"/>
      <c r="CZ1687" s="72"/>
      <c r="DA1687" s="72"/>
      <c r="DB1687" s="72"/>
      <c r="DC1687" s="72"/>
      <c r="DD1687" s="72"/>
      <c r="DE1687" s="72"/>
      <c r="DF1687" s="72"/>
      <c r="DG1687" s="72"/>
      <c r="DH1687" s="72"/>
      <c r="DI1687" s="72"/>
      <c r="DJ1687" s="72"/>
      <c r="DK1687" s="72"/>
      <c r="DL1687" s="72"/>
      <c r="DM1687" s="72"/>
      <c r="DN1687" s="72"/>
      <c r="DO1687" s="72"/>
      <c r="DP1687" s="72"/>
      <c r="DQ1687" s="72"/>
      <c r="DR1687" s="72"/>
      <c r="DS1687" s="72"/>
      <c r="DT1687" s="72"/>
      <c r="DU1687" s="72"/>
      <c r="DV1687" s="72"/>
      <c r="DW1687" s="72"/>
      <c r="DX1687" s="72"/>
      <c r="DY1687" s="72"/>
      <c r="DZ1687" s="72"/>
      <c r="EA1687" s="72"/>
      <c r="EB1687" s="72"/>
      <c r="EC1687" s="72"/>
      <c r="ED1687" s="72"/>
      <c r="EE1687" s="72"/>
      <c r="EF1687" s="72"/>
      <c r="EG1687" s="72"/>
      <c r="EH1687" s="72"/>
      <c r="EI1687" s="72"/>
      <c r="EJ1687" s="72"/>
      <c r="EK1687" s="72"/>
      <c r="EL1687" s="72"/>
      <c r="EM1687" s="72"/>
      <c r="EN1687" s="72"/>
      <c r="EO1687" s="72"/>
      <c r="EP1687" s="72"/>
      <c r="EQ1687" s="72"/>
      <c r="ER1687" s="72"/>
      <c r="ES1687" s="72"/>
      <c r="ET1687" s="72"/>
      <c r="EU1687" s="72"/>
      <c r="EV1687" s="72"/>
      <c r="EW1687" s="72"/>
      <c r="EX1687" s="72"/>
      <c r="EY1687" s="72"/>
      <c r="EZ1687" s="72"/>
      <c r="FA1687" s="72"/>
      <c r="FB1687" s="72"/>
      <c r="FC1687" s="72"/>
      <c r="FD1687" s="72"/>
      <c r="FE1687" s="72"/>
      <c r="FF1687" s="72"/>
      <c r="FG1687" s="72"/>
      <c r="FH1687" s="72"/>
      <c r="FI1687" s="72"/>
      <c r="FJ1687" s="72"/>
      <c r="FK1687" s="72"/>
      <c r="FL1687" s="72"/>
      <c r="FM1687" s="72"/>
      <c r="FN1687" s="72"/>
      <c r="FO1687" s="72"/>
      <c r="FP1687" s="72"/>
      <c r="FQ1687" s="72"/>
      <c r="FR1687" s="72"/>
      <c r="FS1687" s="72"/>
      <c r="FT1687" s="72"/>
      <c r="FU1687" s="72"/>
      <c r="FV1687" s="72"/>
      <c r="FW1687" s="72"/>
      <c r="FX1687" s="72"/>
      <c r="FY1687" s="72"/>
      <c r="FZ1687" s="72"/>
      <c r="GA1687" s="72"/>
      <c r="GB1687" s="72"/>
      <c r="GC1687" s="72"/>
      <c r="GD1687" s="72"/>
      <c r="GE1687" s="72"/>
      <c r="GF1687" s="72"/>
      <c r="GG1687" s="72"/>
      <c r="GH1687" s="72"/>
      <c r="GI1687" s="72"/>
      <c r="GJ1687" s="72"/>
      <c r="GK1687" s="72"/>
      <c r="GL1687" s="72"/>
      <c r="GM1687" s="72"/>
      <c r="GN1687" s="72"/>
      <c r="GO1687" s="72"/>
      <c r="GP1687" s="72"/>
      <c r="GQ1687" s="72"/>
      <c r="GR1687" s="72"/>
      <c r="GS1687" s="72"/>
      <c r="GT1687" s="72"/>
      <c r="GU1687" s="72"/>
      <c r="GV1687" s="72"/>
      <c r="GW1687" s="72"/>
      <c r="GX1687" s="72"/>
      <c r="GY1687" s="72"/>
      <c r="GZ1687" s="72"/>
      <c r="HA1687" s="72"/>
      <c r="HB1687" s="72"/>
      <c r="HC1687" s="72"/>
      <c r="HD1687" s="72"/>
      <c r="HE1687" s="72"/>
      <c r="HF1687" s="72"/>
      <c r="HG1687" s="72"/>
      <c r="HH1687" s="72"/>
      <c r="HI1687" s="72"/>
      <c r="HJ1687" s="72"/>
      <c r="HK1687" s="72"/>
      <c r="HL1687" s="72"/>
      <c r="HM1687" s="72"/>
      <c r="HN1687" s="72"/>
      <c r="HO1687" s="72"/>
      <c r="HP1687" s="72"/>
      <c r="HQ1687" s="72"/>
      <c r="HR1687" s="72"/>
      <c r="HS1687" s="72"/>
      <c r="HT1687" s="72"/>
      <c r="HU1687" s="72"/>
      <c r="HV1687" s="72"/>
      <c r="HW1687" s="72"/>
      <c r="HX1687" s="72"/>
      <c r="HY1687" s="72"/>
      <c r="HZ1687" s="72"/>
      <c r="IA1687" s="72"/>
      <c r="IB1687" s="72"/>
      <c r="IC1687" s="72"/>
      <c r="ID1687" s="72"/>
      <c r="IE1687" s="72"/>
      <c r="IF1687" s="72"/>
      <c r="IG1687" s="72"/>
      <c r="IH1687" s="72"/>
      <c r="II1687" s="72"/>
      <c r="IJ1687" s="72"/>
      <c r="IK1687" s="72"/>
      <c r="IL1687" s="72"/>
      <c r="IM1687" s="72"/>
      <c r="IN1687" s="72"/>
      <c r="IO1687" s="72"/>
      <c r="IP1687" s="72"/>
      <c r="IQ1687" s="72"/>
      <c r="IR1687" s="72"/>
      <c r="IS1687" s="72"/>
      <c r="IT1687" s="72"/>
      <c r="IU1687" s="72"/>
      <c r="IV1687" s="72"/>
      <c r="IW1687" s="72"/>
      <c r="IX1687" s="72"/>
      <c r="IY1687" s="72"/>
      <c r="IZ1687" s="72"/>
      <c r="JA1687" s="72"/>
      <c r="JB1687" s="72"/>
      <c r="JC1687" s="72"/>
      <c r="JD1687" s="72"/>
      <c r="JE1687" s="72"/>
      <c r="JF1687" s="72"/>
      <c r="JG1687" s="72"/>
      <c r="JH1687" s="72"/>
      <c r="JI1687" s="72"/>
      <c r="JJ1687" s="72"/>
      <c r="JK1687" s="72"/>
      <c r="JL1687" s="72"/>
      <c r="JM1687" s="72"/>
      <c r="JN1687" s="72"/>
      <c r="JO1687" s="72"/>
      <c r="JP1687" s="72"/>
      <c r="JQ1687" s="72"/>
      <c r="JR1687" s="72"/>
      <c r="JS1687" s="72"/>
      <c r="JT1687" s="72"/>
      <c r="JU1687" s="72"/>
      <c r="JV1687" s="72"/>
      <c r="JW1687" s="72"/>
      <c r="JX1687" s="72"/>
      <c r="JY1687" s="72"/>
      <c r="JZ1687" s="72"/>
      <c r="KA1687" s="72"/>
      <c r="KB1687" s="72"/>
      <c r="KC1687" s="72"/>
      <c r="KD1687" s="72"/>
      <c r="KE1687" s="72"/>
      <c r="KF1687" s="72"/>
      <c r="KG1687" s="72"/>
      <c r="KH1687" s="72"/>
      <c r="KI1687" s="72"/>
      <c r="KJ1687" s="72"/>
      <c r="KK1687" s="72"/>
      <c r="KL1687" s="72"/>
      <c r="KM1687" s="72"/>
      <c r="KN1687" s="72"/>
      <c r="KO1687" s="72"/>
      <c r="KP1687" s="72"/>
      <c r="KQ1687" s="72"/>
      <c r="KR1687" s="72"/>
      <c r="KS1687" s="72"/>
      <c r="KT1687" s="72"/>
      <c r="KU1687" s="72"/>
      <c r="KV1687" s="72"/>
      <c r="KW1687" s="72"/>
      <c r="KX1687" s="72"/>
      <c r="KY1687" s="72"/>
      <c r="KZ1687" s="72"/>
      <c r="LA1687" s="72"/>
      <c r="LB1687" s="72"/>
      <c r="LC1687" s="72"/>
      <c r="LD1687" s="72"/>
      <c r="LE1687" s="72"/>
      <c r="LF1687" s="72"/>
      <c r="LG1687" s="72"/>
      <c r="LH1687" s="72"/>
      <c r="LI1687" s="72"/>
      <c r="LJ1687" s="72"/>
      <c r="LK1687" s="72"/>
      <c r="LL1687" s="72"/>
      <c r="LM1687" s="72"/>
      <c r="LN1687" s="72"/>
      <c r="LO1687" s="72"/>
      <c r="LP1687" s="72"/>
      <c r="LQ1687" s="72"/>
      <c r="LR1687" s="72"/>
      <c r="LS1687" s="72"/>
      <c r="LT1687" s="72"/>
      <c r="LU1687" s="72"/>
      <c r="LV1687" s="72"/>
      <c r="LW1687" s="72"/>
      <c r="LX1687" s="72"/>
      <c r="LY1687" s="72"/>
      <c r="LZ1687" s="72"/>
      <c r="MA1687" s="72"/>
      <c r="MB1687" s="72"/>
      <c r="MC1687" s="72"/>
      <c r="MD1687" s="72"/>
      <c r="ME1687" s="72"/>
      <c r="MF1687" s="72"/>
      <c r="MG1687" s="72"/>
      <c r="MH1687" s="72"/>
      <c r="MI1687" s="72"/>
      <c r="MJ1687" s="72"/>
      <c r="MK1687" s="72"/>
      <c r="ML1687" s="72"/>
      <c r="MM1687" s="72"/>
      <c r="MN1687" s="72"/>
      <c r="MO1687" s="72"/>
      <c r="MP1687" s="72"/>
      <c r="MQ1687" s="72"/>
      <c r="MR1687" s="72"/>
      <c r="MS1687" s="72"/>
      <c r="MT1687" s="72"/>
      <c r="MU1687" s="72"/>
      <c r="MV1687" s="72"/>
      <c r="MW1687" s="72"/>
      <c r="MX1687" s="72"/>
      <c r="MY1687" s="72"/>
      <c r="MZ1687" s="72"/>
      <c r="NA1687" s="72"/>
      <c r="NB1687" s="72"/>
      <c r="NC1687" s="72"/>
      <c r="ND1687" s="72"/>
      <c r="NE1687" s="72"/>
      <c r="NF1687" s="72"/>
      <c r="NG1687" s="72"/>
      <c r="NH1687" s="72"/>
      <c r="NI1687" s="72"/>
      <c r="NJ1687" s="72"/>
      <c r="NK1687" s="72"/>
      <c r="NL1687" s="72"/>
      <c r="NM1687" s="72"/>
      <c r="NN1687" s="72"/>
      <c r="NO1687" s="72"/>
      <c r="NP1687" s="72"/>
      <c r="NQ1687" s="72"/>
      <c r="NR1687" s="72"/>
      <c r="NS1687" s="72"/>
      <c r="NT1687" s="72"/>
      <c r="NU1687" s="72"/>
      <c r="NV1687" s="72"/>
      <c r="NW1687" s="72"/>
      <c r="NX1687" s="72"/>
      <c r="NY1687" s="72"/>
      <c r="NZ1687" s="72"/>
      <c r="OA1687" s="72"/>
      <c r="OB1687" s="72"/>
      <c r="OC1687" s="72"/>
      <c r="OD1687" s="72"/>
      <c r="OE1687" s="72"/>
      <c r="OF1687" s="72"/>
      <c r="OG1687" s="72"/>
      <c r="OH1687" s="72"/>
      <c r="OI1687" s="72"/>
      <c r="OJ1687" s="72"/>
      <c r="OK1687" s="72"/>
      <c r="OL1687" s="72"/>
      <c r="OM1687" s="72"/>
      <c r="ON1687" s="72"/>
      <c r="OO1687" s="72"/>
      <c r="OP1687" s="72"/>
      <c r="OQ1687" s="72"/>
      <c r="OR1687" s="72"/>
      <c r="OS1687" s="72"/>
      <c r="OT1687" s="72"/>
      <c r="OU1687" s="72"/>
      <c r="OV1687" s="72"/>
      <c r="OW1687" s="72"/>
      <c r="OX1687" s="72"/>
      <c r="OY1687" s="72"/>
      <c r="OZ1687" s="72"/>
      <c r="PA1687" s="72"/>
      <c r="PB1687" s="72"/>
      <c r="PC1687" s="72"/>
      <c r="PD1687" s="72"/>
      <c r="PE1687" s="72"/>
      <c r="PF1687" s="72"/>
      <c r="PG1687" s="72"/>
      <c r="PH1687" s="72"/>
      <c r="PI1687" s="72"/>
      <c r="PJ1687" s="72"/>
      <c r="PK1687" s="72"/>
      <c r="PL1687" s="72"/>
      <c r="PM1687" s="72"/>
      <c r="PN1687" s="72"/>
      <c r="PO1687" s="72"/>
      <c r="PP1687" s="72"/>
      <c r="PQ1687" s="72"/>
      <c r="PR1687" s="72"/>
      <c r="PS1687" s="72"/>
      <c r="PT1687" s="72"/>
      <c r="PU1687" s="72"/>
      <c r="PV1687" s="72"/>
      <c r="PW1687" s="72"/>
      <c r="PX1687" s="72"/>
      <c r="PY1687" s="72"/>
      <c r="PZ1687" s="72"/>
      <c r="QA1687" s="72"/>
      <c r="QB1687" s="72"/>
      <c r="QC1687" s="72"/>
      <c r="QD1687" s="72"/>
      <c r="QE1687" s="72"/>
      <c r="QF1687" s="72"/>
      <c r="QG1687" s="72"/>
      <c r="QH1687" s="72"/>
      <c r="QI1687" s="72"/>
      <c r="QJ1687" s="72"/>
      <c r="QK1687" s="72"/>
      <c r="QL1687" s="72"/>
      <c r="QM1687" s="72"/>
      <c r="QN1687" s="72"/>
      <c r="QO1687" s="72"/>
      <c r="QP1687" s="72"/>
      <c r="QQ1687" s="72"/>
      <c r="QR1687" s="72"/>
      <c r="QS1687" s="72"/>
      <c r="QT1687" s="72"/>
      <c r="QU1687" s="72"/>
      <c r="QV1687" s="72"/>
      <c r="QW1687" s="72"/>
      <c r="QX1687" s="72"/>
      <c r="QY1687" s="72"/>
      <c r="QZ1687" s="72"/>
      <c r="RA1687" s="72"/>
      <c r="RB1687" s="72"/>
      <c r="RC1687" s="72"/>
      <c r="RD1687" s="72"/>
      <c r="RE1687" s="72"/>
      <c r="RF1687" s="72"/>
      <c r="RG1687" s="72"/>
      <c r="RH1687" s="72"/>
      <c r="RI1687" s="72"/>
      <c r="RJ1687" s="72"/>
      <c r="RK1687" s="72"/>
      <c r="RL1687" s="72"/>
      <c r="RM1687" s="72"/>
      <c r="RN1687" s="72"/>
      <c r="RO1687" s="72"/>
      <c r="RP1687" s="72"/>
      <c r="RQ1687" s="72"/>
      <c r="RR1687" s="72"/>
      <c r="RS1687" s="72"/>
      <c r="RT1687" s="72"/>
      <c r="RU1687" s="72"/>
      <c r="RV1687" s="72"/>
      <c r="RW1687" s="72"/>
      <c r="RX1687" s="72"/>
      <c r="RY1687" s="72"/>
      <c r="RZ1687" s="72"/>
      <c r="SA1687" s="72"/>
      <c r="SB1687" s="72"/>
      <c r="SC1687" s="72"/>
      <c r="SD1687" s="72"/>
      <c r="SE1687" s="72"/>
      <c r="SF1687" s="72"/>
      <c r="SG1687" s="72"/>
      <c r="SH1687" s="72"/>
      <c r="SI1687" s="72"/>
      <c r="SJ1687" s="72"/>
      <c r="SK1687" s="72"/>
      <c r="SL1687" s="72"/>
      <c r="SM1687" s="72"/>
      <c r="SN1687" s="72"/>
      <c r="SO1687" s="72"/>
      <c r="SP1687" s="72"/>
      <c r="SQ1687" s="72"/>
      <c r="SR1687" s="72"/>
      <c r="SS1687" s="72"/>
      <c r="ST1687" s="72"/>
      <c r="SU1687" s="72"/>
      <c r="SV1687" s="72"/>
      <c r="SW1687" s="72"/>
      <c r="SX1687" s="72"/>
      <c r="SY1687" s="72"/>
      <c r="SZ1687" s="72"/>
      <c r="TA1687" s="72"/>
      <c r="TB1687" s="72"/>
      <c r="TC1687" s="72"/>
    </row>
    <row r="1688" spans="1:523" ht="16.5" customHeight="1" x14ac:dyDescent="0.2">
      <c r="A1688" s="20">
        <v>1235</v>
      </c>
      <c r="B1688" s="20" t="s">
        <v>76</v>
      </c>
      <c r="C1688" s="20" t="s">
        <v>244</v>
      </c>
      <c r="D1688" s="20" t="s">
        <v>38</v>
      </c>
      <c r="E1688" s="20" t="s">
        <v>1340</v>
      </c>
      <c r="F1688" s="22" t="s">
        <v>1167</v>
      </c>
      <c r="G1688" s="73" t="s">
        <v>25</v>
      </c>
      <c r="H1688" s="20" t="s">
        <v>26</v>
      </c>
      <c r="I1688" s="20" t="s">
        <v>81</v>
      </c>
      <c r="J1688" s="22" t="s">
        <v>830</v>
      </c>
      <c r="K1688" s="20"/>
      <c r="L1688" s="20"/>
      <c r="M1688" s="20"/>
      <c r="N1688" s="20"/>
      <c r="O1688" s="48">
        <v>0</v>
      </c>
      <c r="P1688" s="23">
        <v>26000000</v>
      </c>
      <c r="Q1688" s="24">
        <v>1</v>
      </c>
      <c r="R1688" s="25">
        <v>45658</v>
      </c>
      <c r="S1688" s="20" t="s">
        <v>83</v>
      </c>
      <c r="T1688" s="26">
        <v>312000000</v>
      </c>
      <c r="U1688" s="27" t="s">
        <v>100</v>
      </c>
      <c r="V1688" s="27" t="s">
        <v>100</v>
      </c>
      <c r="W1688" s="72"/>
      <c r="X1688" s="72"/>
      <c r="Y1688" s="72"/>
      <c r="Z1688" s="72"/>
      <c r="AA1688" s="72"/>
      <c r="AB1688" s="72"/>
      <c r="AC1688" s="72"/>
      <c r="AD1688" s="72"/>
      <c r="AE1688" s="72"/>
      <c r="AF1688" s="72"/>
      <c r="AG1688" s="72"/>
      <c r="AH1688" s="72"/>
      <c r="AI1688" s="72"/>
      <c r="AJ1688" s="72"/>
      <c r="AK1688" s="72"/>
      <c r="AL1688" s="72"/>
      <c r="AM1688" s="72"/>
      <c r="AN1688" s="72"/>
      <c r="AO1688" s="72"/>
      <c r="AP1688" s="72"/>
      <c r="AQ1688" s="72"/>
      <c r="AR1688" s="72"/>
      <c r="AS1688" s="72"/>
      <c r="AT1688" s="72"/>
      <c r="AU1688" s="72"/>
      <c r="AV1688" s="72"/>
      <c r="AW1688" s="72"/>
      <c r="AX1688" s="72"/>
      <c r="AY1688" s="72"/>
      <c r="AZ1688" s="72"/>
      <c r="BA1688" s="72"/>
      <c r="BB1688" s="72"/>
      <c r="BC1688" s="72"/>
      <c r="BD1688" s="72"/>
      <c r="BE1688" s="72"/>
      <c r="BF1688" s="72"/>
      <c r="BG1688" s="72"/>
      <c r="BH1688" s="72"/>
      <c r="BI1688" s="72"/>
      <c r="BJ1688" s="72"/>
      <c r="BK1688" s="72"/>
      <c r="BL1688" s="72"/>
      <c r="BM1688" s="72"/>
      <c r="BN1688" s="72"/>
      <c r="BO1688" s="72"/>
      <c r="BP1688" s="72"/>
      <c r="BQ1688" s="72"/>
      <c r="BR1688" s="72"/>
      <c r="BS1688" s="72"/>
      <c r="BT1688" s="72"/>
      <c r="BU1688" s="72"/>
      <c r="BV1688" s="72"/>
      <c r="BW1688" s="72"/>
      <c r="BX1688" s="72"/>
      <c r="BY1688" s="72"/>
      <c r="BZ1688" s="72"/>
      <c r="CA1688" s="72"/>
      <c r="CB1688" s="72"/>
      <c r="CC1688" s="72"/>
      <c r="CD1688" s="72"/>
      <c r="CE1688" s="72"/>
      <c r="CF1688" s="72"/>
      <c r="CG1688" s="72"/>
      <c r="CH1688" s="72"/>
      <c r="CI1688" s="72"/>
      <c r="CJ1688" s="72"/>
      <c r="CK1688" s="72"/>
      <c r="CL1688" s="72"/>
      <c r="CM1688" s="72"/>
      <c r="CN1688" s="72"/>
      <c r="CO1688" s="72"/>
      <c r="CP1688" s="72"/>
      <c r="CQ1688" s="72"/>
      <c r="CR1688" s="72"/>
      <c r="CS1688" s="72"/>
      <c r="CT1688" s="72"/>
      <c r="CU1688" s="72"/>
      <c r="CV1688" s="72"/>
      <c r="CW1688" s="72"/>
      <c r="CX1688" s="72"/>
      <c r="CY1688" s="72"/>
      <c r="CZ1688" s="72"/>
      <c r="DA1688" s="72"/>
      <c r="DB1688" s="72"/>
      <c r="DC1688" s="72"/>
      <c r="DD1688" s="72"/>
      <c r="DE1688" s="72"/>
      <c r="DF1688" s="72"/>
      <c r="DG1688" s="72"/>
      <c r="DH1688" s="72"/>
      <c r="DI1688" s="72"/>
      <c r="DJ1688" s="72"/>
      <c r="DK1688" s="72"/>
      <c r="DL1688" s="72"/>
      <c r="DM1688" s="72"/>
      <c r="DN1688" s="72"/>
      <c r="DO1688" s="72"/>
      <c r="DP1688" s="72"/>
      <c r="DQ1688" s="72"/>
      <c r="DR1688" s="72"/>
      <c r="DS1688" s="72"/>
      <c r="DT1688" s="72"/>
      <c r="DU1688" s="72"/>
      <c r="DV1688" s="72"/>
      <c r="DW1688" s="72"/>
      <c r="DX1688" s="72"/>
      <c r="DY1688" s="72"/>
      <c r="DZ1688" s="72"/>
      <c r="EA1688" s="72"/>
      <c r="EB1688" s="72"/>
      <c r="EC1688" s="72"/>
      <c r="ED1688" s="72"/>
      <c r="EE1688" s="72"/>
      <c r="EF1688" s="72"/>
      <c r="EG1688" s="72"/>
      <c r="EH1688" s="72"/>
      <c r="EI1688" s="72"/>
      <c r="EJ1688" s="72"/>
      <c r="EK1688" s="72"/>
      <c r="EL1688" s="72"/>
      <c r="EM1688" s="72"/>
      <c r="EN1688" s="72"/>
      <c r="EO1688" s="72"/>
      <c r="EP1688" s="72"/>
      <c r="EQ1688" s="72"/>
      <c r="ER1688" s="72"/>
      <c r="ES1688" s="72"/>
      <c r="ET1688" s="72"/>
      <c r="EU1688" s="72"/>
      <c r="EV1688" s="72"/>
      <c r="EW1688" s="72"/>
      <c r="EX1688" s="72"/>
      <c r="EY1688" s="72"/>
      <c r="EZ1688" s="72"/>
      <c r="FA1688" s="72"/>
      <c r="FB1688" s="72"/>
      <c r="FC1688" s="72"/>
      <c r="FD1688" s="72"/>
      <c r="FE1688" s="72"/>
      <c r="FF1688" s="72"/>
      <c r="FG1688" s="72"/>
      <c r="FH1688" s="72"/>
      <c r="FI1688" s="72"/>
      <c r="FJ1688" s="72"/>
      <c r="FK1688" s="72"/>
      <c r="FL1688" s="72"/>
      <c r="FM1688" s="72"/>
      <c r="FN1688" s="72"/>
      <c r="FO1688" s="72"/>
      <c r="FP1688" s="72"/>
      <c r="FQ1688" s="72"/>
      <c r="FR1688" s="72"/>
      <c r="FS1688" s="72"/>
      <c r="FT1688" s="72"/>
      <c r="FU1688" s="72"/>
      <c r="FV1688" s="72"/>
      <c r="FW1688" s="72"/>
      <c r="FX1688" s="72"/>
      <c r="FY1688" s="72"/>
      <c r="FZ1688" s="72"/>
      <c r="GA1688" s="72"/>
      <c r="GB1688" s="72"/>
      <c r="GC1688" s="72"/>
      <c r="GD1688" s="72"/>
      <c r="GE1688" s="72"/>
      <c r="GF1688" s="72"/>
      <c r="GG1688" s="72"/>
      <c r="GH1688" s="72"/>
      <c r="GI1688" s="72"/>
      <c r="GJ1688" s="72"/>
      <c r="GK1688" s="72"/>
      <c r="GL1688" s="72"/>
      <c r="GM1688" s="72"/>
      <c r="GN1688" s="72"/>
      <c r="GO1688" s="72"/>
      <c r="GP1688" s="72"/>
      <c r="GQ1688" s="72"/>
      <c r="GR1688" s="72"/>
      <c r="GS1688" s="72"/>
      <c r="GT1688" s="72"/>
      <c r="GU1688" s="72"/>
      <c r="GV1688" s="72"/>
      <c r="GW1688" s="72"/>
      <c r="GX1688" s="72"/>
      <c r="GY1688" s="72"/>
      <c r="GZ1688" s="72"/>
      <c r="HA1688" s="72"/>
      <c r="HB1688" s="72"/>
      <c r="HC1688" s="72"/>
      <c r="HD1688" s="72"/>
      <c r="HE1688" s="72"/>
      <c r="HF1688" s="72"/>
      <c r="HG1688" s="72"/>
      <c r="HH1688" s="72"/>
      <c r="HI1688" s="72"/>
      <c r="HJ1688" s="72"/>
      <c r="HK1688" s="72"/>
      <c r="HL1688" s="72"/>
      <c r="HM1688" s="72"/>
      <c r="HN1688" s="72"/>
      <c r="HO1688" s="72"/>
      <c r="HP1688" s="72"/>
      <c r="HQ1688" s="72"/>
      <c r="HR1688" s="72"/>
      <c r="HS1688" s="72"/>
      <c r="HT1688" s="72"/>
      <c r="HU1688" s="72"/>
      <c r="HV1688" s="72"/>
      <c r="HW1688" s="72"/>
      <c r="HX1688" s="72"/>
      <c r="HY1688" s="72"/>
      <c r="HZ1688" s="72"/>
      <c r="IA1688" s="72"/>
      <c r="IB1688" s="72"/>
      <c r="IC1688" s="72"/>
      <c r="ID1688" s="72"/>
      <c r="IE1688" s="72"/>
      <c r="IF1688" s="72"/>
      <c r="IG1688" s="72"/>
      <c r="IH1688" s="72"/>
      <c r="II1688" s="72"/>
      <c r="IJ1688" s="72"/>
      <c r="IK1688" s="72"/>
      <c r="IL1688" s="72"/>
      <c r="IM1688" s="72"/>
      <c r="IN1688" s="72"/>
      <c r="IO1688" s="72"/>
      <c r="IP1688" s="72"/>
      <c r="IQ1688" s="72"/>
      <c r="IR1688" s="72"/>
      <c r="IS1688" s="72"/>
      <c r="IT1688" s="72"/>
      <c r="IU1688" s="72"/>
      <c r="IV1688" s="72"/>
      <c r="IW1688" s="72"/>
      <c r="IX1688" s="72"/>
      <c r="IY1688" s="72"/>
      <c r="IZ1688" s="72"/>
      <c r="JA1688" s="72"/>
      <c r="JB1688" s="72"/>
      <c r="JC1688" s="72"/>
      <c r="JD1688" s="72"/>
      <c r="JE1688" s="72"/>
      <c r="JF1688" s="72"/>
      <c r="JG1688" s="72"/>
      <c r="JH1688" s="72"/>
      <c r="JI1688" s="72"/>
      <c r="JJ1688" s="72"/>
      <c r="JK1688" s="72"/>
      <c r="JL1688" s="72"/>
      <c r="JM1688" s="72"/>
      <c r="JN1688" s="72"/>
      <c r="JO1688" s="72"/>
      <c r="JP1688" s="72"/>
      <c r="JQ1688" s="72"/>
      <c r="JR1688" s="72"/>
      <c r="JS1688" s="72"/>
      <c r="JT1688" s="72"/>
      <c r="JU1688" s="72"/>
      <c r="JV1688" s="72"/>
      <c r="JW1688" s="72"/>
      <c r="JX1688" s="72"/>
      <c r="JY1688" s="72"/>
      <c r="JZ1688" s="72"/>
      <c r="KA1688" s="72"/>
      <c r="KB1688" s="72"/>
      <c r="KC1688" s="72"/>
      <c r="KD1688" s="72"/>
      <c r="KE1688" s="72"/>
      <c r="KF1688" s="72"/>
      <c r="KG1688" s="72"/>
      <c r="KH1688" s="72"/>
      <c r="KI1688" s="72"/>
      <c r="KJ1688" s="72"/>
      <c r="KK1688" s="72"/>
      <c r="KL1688" s="72"/>
      <c r="KM1688" s="72"/>
      <c r="KN1688" s="72"/>
      <c r="KO1688" s="72"/>
      <c r="KP1688" s="72"/>
      <c r="KQ1688" s="72"/>
      <c r="KR1688" s="72"/>
      <c r="KS1688" s="72"/>
      <c r="KT1688" s="72"/>
      <c r="KU1688" s="72"/>
      <c r="KV1688" s="72"/>
      <c r="KW1688" s="72"/>
      <c r="KX1688" s="72"/>
      <c r="KY1688" s="72"/>
      <c r="KZ1688" s="72"/>
      <c r="LA1688" s="72"/>
      <c r="LB1688" s="72"/>
      <c r="LC1688" s="72"/>
      <c r="LD1688" s="72"/>
      <c r="LE1688" s="72"/>
      <c r="LF1688" s="72"/>
      <c r="LG1688" s="72"/>
      <c r="LH1688" s="72"/>
      <c r="LI1688" s="72"/>
      <c r="LJ1688" s="72"/>
      <c r="LK1688" s="72"/>
      <c r="LL1688" s="72"/>
      <c r="LM1688" s="72"/>
      <c r="LN1688" s="72"/>
      <c r="LO1688" s="72"/>
      <c r="LP1688" s="72"/>
      <c r="LQ1688" s="72"/>
      <c r="LR1688" s="72"/>
      <c r="LS1688" s="72"/>
      <c r="LT1688" s="72"/>
      <c r="LU1688" s="72"/>
      <c r="LV1688" s="72"/>
      <c r="LW1688" s="72"/>
      <c r="LX1688" s="72"/>
      <c r="LY1688" s="72"/>
      <c r="LZ1688" s="72"/>
      <c r="MA1688" s="72"/>
      <c r="MB1688" s="72"/>
      <c r="MC1688" s="72"/>
      <c r="MD1688" s="72"/>
      <c r="ME1688" s="72"/>
      <c r="MF1688" s="72"/>
      <c r="MG1688" s="72"/>
      <c r="MH1688" s="72"/>
      <c r="MI1688" s="72"/>
      <c r="MJ1688" s="72"/>
      <c r="MK1688" s="72"/>
      <c r="ML1688" s="72"/>
      <c r="MM1688" s="72"/>
      <c r="MN1688" s="72"/>
      <c r="MO1688" s="72"/>
      <c r="MP1688" s="72"/>
      <c r="MQ1688" s="72"/>
      <c r="MR1688" s="72"/>
      <c r="MS1688" s="72"/>
      <c r="MT1688" s="72"/>
      <c r="MU1688" s="72"/>
      <c r="MV1688" s="72"/>
      <c r="MW1688" s="72"/>
      <c r="MX1688" s="72"/>
      <c r="MY1688" s="72"/>
      <c r="MZ1688" s="72"/>
      <c r="NA1688" s="72"/>
      <c r="NB1688" s="72"/>
      <c r="NC1688" s="72"/>
      <c r="ND1688" s="72"/>
      <c r="NE1688" s="72"/>
      <c r="NF1688" s="72"/>
      <c r="NG1688" s="72"/>
      <c r="NH1688" s="72"/>
      <c r="NI1688" s="72"/>
      <c r="NJ1688" s="72"/>
      <c r="NK1688" s="72"/>
      <c r="NL1688" s="72"/>
      <c r="NM1688" s="72"/>
      <c r="NN1688" s="72"/>
      <c r="NO1688" s="72"/>
      <c r="NP1688" s="72"/>
      <c r="NQ1688" s="72"/>
      <c r="NR1688" s="72"/>
      <c r="NS1688" s="72"/>
      <c r="NT1688" s="72"/>
      <c r="NU1688" s="72"/>
      <c r="NV1688" s="72"/>
      <c r="NW1688" s="72"/>
      <c r="NX1688" s="72"/>
      <c r="NY1688" s="72"/>
      <c r="NZ1688" s="72"/>
      <c r="OA1688" s="72"/>
      <c r="OB1688" s="72"/>
      <c r="OC1688" s="72"/>
      <c r="OD1688" s="72"/>
      <c r="OE1688" s="72"/>
      <c r="OF1688" s="72"/>
      <c r="OG1688" s="72"/>
      <c r="OH1688" s="72"/>
      <c r="OI1688" s="72"/>
      <c r="OJ1688" s="72"/>
      <c r="OK1688" s="72"/>
      <c r="OL1688" s="72"/>
      <c r="OM1688" s="72"/>
      <c r="ON1688" s="72"/>
      <c r="OO1688" s="72"/>
      <c r="OP1688" s="72"/>
      <c r="OQ1688" s="72"/>
      <c r="OR1688" s="72"/>
      <c r="OS1688" s="72"/>
      <c r="OT1688" s="72"/>
      <c r="OU1688" s="72"/>
      <c r="OV1688" s="72"/>
      <c r="OW1688" s="72"/>
      <c r="OX1688" s="72"/>
      <c r="OY1688" s="72"/>
      <c r="OZ1688" s="72"/>
      <c r="PA1688" s="72"/>
      <c r="PB1688" s="72"/>
      <c r="PC1688" s="72"/>
      <c r="PD1688" s="72"/>
      <c r="PE1688" s="72"/>
      <c r="PF1688" s="72"/>
      <c r="PG1688" s="72"/>
      <c r="PH1688" s="72"/>
      <c r="PI1688" s="72"/>
      <c r="PJ1688" s="72"/>
      <c r="PK1688" s="72"/>
      <c r="PL1688" s="72"/>
      <c r="PM1688" s="72"/>
      <c r="PN1688" s="72"/>
      <c r="PO1688" s="72"/>
      <c r="PP1688" s="72"/>
      <c r="PQ1688" s="72"/>
      <c r="PR1688" s="72"/>
      <c r="PS1688" s="72"/>
      <c r="PT1688" s="72"/>
      <c r="PU1688" s="72"/>
      <c r="PV1688" s="72"/>
      <c r="PW1688" s="72"/>
      <c r="PX1688" s="72"/>
      <c r="PY1688" s="72"/>
      <c r="PZ1688" s="72"/>
      <c r="QA1688" s="72"/>
      <c r="QB1688" s="72"/>
      <c r="QC1688" s="72"/>
      <c r="QD1688" s="72"/>
      <c r="QE1688" s="72"/>
      <c r="QF1688" s="72"/>
      <c r="QG1688" s="72"/>
      <c r="QH1688" s="72"/>
      <c r="QI1688" s="72"/>
      <c r="QJ1688" s="72"/>
      <c r="QK1688" s="72"/>
      <c r="QL1688" s="72"/>
      <c r="QM1688" s="72"/>
      <c r="QN1688" s="72"/>
      <c r="QO1688" s="72"/>
      <c r="QP1688" s="72"/>
      <c r="QQ1688" s="72"/>
      <c r="QR1688" s="72"/>
      <c r="QS1688" s="72"/>
      <c r="QT1688" s="72"/>
      <c r="QU1688" s="72"/>
      <c r="QV1688" s="72"/>
      <c r="QW1688" s="72"/>
      <c r="QX1688" s="72"/>
      <c r="QY1688" s="72"/>
      <c r="QZ1688" s="72"/>
      <c r="RA1688" s="72"/>
      <c r="RB1688" s="72"/>
      <c r="RC1688" s="72"/>
      <c r="RD1688" s="72"/>
      <c r="RE1688" s="72"/>
      <c r="RF1688" s="72"/>
      <c r="RG1688" s="72"/>
      <c r="RH1688" s="72"/>
      <c r="RI1688" s="72"/>
      <c r="RJ1688" s="72"/>
      <c r="RK1688" s="72"/>
      <c r="RL1688" s="72"/>
      <c r="RM1688" s="72"/>
      <c r="RN1688" s="72"/>
      <c r="RO1688" s="72"/>
      <c r="RP1688" s="72"/>
      <c r="RQ1688" s="72"/>
      <c r="RR1688" s="72"/>
      <c r="RS1688" s="72"/>
      <c r="RT1688" s="72"/>
      <c r="RU1688" s="72"/>
      <c r="RV1688" s="72"/>
      <c r="RW1688" s="72"/>
      <c r="RX1688" s="72"/>
      <c r="RY1688" s="72"/>
      <c r="RZ1688" s="72"/>
      <c r="SA1688" s="72"/>
      <c r="SB1688" s="72"/>
      <c r="SC1688" s="72"/>
      <c r="SD1688" s="72"/>
      <c r="SE1688" s="72"/>
      <c r="SF1688" s="72"/>
      <c r="SG1688" s="72"/>
      <c r="SH1688" s="72"/>
      <c r="SI1688" s="72"/>
      <c r="SJ1688" s="72"/>
      <c r="SK1688" s="72"/>
      <c r="SL1688" s="72"/>
      <c r="SM1688" s="72"/>
      <c r="SN1688" s="72"/>
      <c r="SO1688" s="72"/>
      <c r="SP1688" s="72"/>
      <c r="SQ1688" s="72"/>
      <c r="SR1688" s="72"/>
      <c r="SS1688" s="72"/>
      <c r="ST1688" s="72"/>
      <c r="SU1688" s="72"/>
      <c r="SV1688" s="72"/>
      <c r="SW1688" s="72"/>
      <c r="SX1688" s="72"/>
      <c r="SY1688" s="72"/>
      <c r="SZ1688" s="72"/>
      <c r="TA1688" s="72"/>
      <c r="TB1688" s="72"/>
      <c r="TC1688" s="72"/>
    </row>
    <row r="1689" spans="1:523" ht="16.5" customHeight="1" x14ac:dyDescent="0.2">
      <c r="A1689" s="20">
        <v>1236</v>
      </c>
      <c r="B1689" s="20" t="s">
        <v>76</v>
      </c>
      <c r="C1689" s="20" t="s">
        <v>244</v>
      </c>
      <c r="D1689" s="20" t="s">
        <v>38</v>
      </c>
      <c r="E1689" s="20" t="s">
        <v>1347</v>
      </c>
      <c r="F1689" s="22" t="s">
        <v>1168</v>
      </c>
      <c r="G1689" s="73" t="s">
        <v>37</v>
      </c>
      <c r="H1689" s="20" t="s">
        <v>154</v>
      </c>
      <c r="I1689" s="20" t="s">
        <v>81</v>
      </c>
      <c r="J1689" s="22" t="s">
        <v>1169</v>
      </c>
      <c r="K1689" s="20"/>
      <c r="L1689" s="20"/>
      <c r="M1689" s="20"/>
      <c r="N1689" s="20"/>
      <c r="O1689" s="48">
        <v>0</v>
      </c>
      <c r="P1689" s="23">
        <v>16470240</v>
      </c>
      <c r="Q1689" s="24">
        <v>1</v>
      </c>
      <c r="R1689" s="25">
        <v>45658</v>
      </c>
      <c r="S1689" s="20" t="s">
        <v>83</v>
      </c>
      <c r="T1689" s="26">
        <v>197642880</v>
      </c>
      <c r="U1689" s="27" t="s">
        <v>100</v>
      </c>
      <c r="V1689" s="27" t="s">
        <v>100</v>
      </c>
      <c r="W1689" s="72"/>
      <c r="X1689" s="72"/>
      <c r="Y1689" s="72"/>
      <c r="Z1689" s="72"/>
      <c r="AA1689" s="72"/>
      <c r="AB1689" s="72"/>
      <c r="AC1689" s="72"/>
      <c r="AD1689" s="72"/>
      <c r="AE1689" s="72"/>
      <c r="AF1689" s="72"/>
      <c r="AG1689" s="72"/>
      <c r="AH1689" s="72"/>
      <c r="AI1689" s="72"/>
      <c r="AJ1689" s="72"/>
      <c r="AK1689" s="72"/>
      <c r="AL1689" s="72"/>
      <c r="AM1689" s="72"/>
      <c r="AN1689" s="72"/>
      <c r="AO1689" s="72"/>
      <c r="AP1689" s="72"/>
      <c r="AQ1689" s="72"/>
      <c r="AR1689" s="72"/>
      <c r="AS1689" s="72"/>
      <c r="AT1689" s="72"/>
      <c r="AU1689" s="72"/>
      <c r="AV1689" s="72"/>
      <c r="AW1689" s="72"/>
      <c r="AX1689" s="72"/>
      <c r="AY1689" s="72"/>
      <c r="AZ1689" s="72"/>
      <c r="BA1689" s="72"/>
      <c r="BB1689" s="72"/>
      <c r="BC1689" s="72"/>
      <c r="BD1689" s="72"/>
      <c r="BE1689" s="72"/>
      <c r="BF1689" s="72"/>
      <c r="BG1689" s="72"/>
      <c r="BH1689" s="72"/>
      <c r="BI1689" s="72"/>
      <c r="BJ1689" s="72"/>
      <c r="BK1689" s="72"/>
      <c r="BL1689" s="72"/>
      <c r="BM1689" s="72"/>
      <c r="BN1689" s="72"/>
      <c r="BO1689" s="72"/>
      <c r="BP1689" s="72"/>
      <c r="BQ1689" s="72"/>
      <c r="BR1689" s="72"/>
      <c r="BS1689" s="72"/>
      <c r="BT1689" s="72"/>
      <c r="BU1689" s="72"/>
      <c r="BV1689" s="72"/>
      <c r="BW1689" s="72"/>
      <c r="BX1689" s="72"/>
      <c r="BY1689" s="72"/>
      <c r="BZ1689" s="72"/>
      <c r="CA1689" s="72"/>
      <c r="CB1689" s="72"/>
      <c r="CC1689" s="72"/>
      <c r="CD1689" s="72"/>
      <c r="CE1689" s="72"/>
      <c r="CF1689" s="72"/>
      <c r="CG1689" s="72"/>
      <c r="CH1689" s="72"/>
      <c r="CI1689" s="72"/>
      <c r="CJ1689" s="72"/>
      <c r="CK1689" s="72"/>
      <c r="CL1689" s="72"/>
      <c r="CM1689" s="72"/>
      <c r="CN1689" s="72"/>
      <c r="CO1689" s="72"/>
      <c r="CP1689" s="72"/>
      <c r="CQ1689" s="72"/>
      <c r="CR1689" s="72"/>
      <c r="CS1689" s="72"/>
      <c r="CT1689" s="72"/>
      <c r="CU1689" s="72"/>
      <c r="CV1689" s="72"/>
      <c r="CW1689" s="72"/>
      <c r="CX1689" s="72"/>
      <c r="CY1689" s="72"/>
      <c r="CZ1689" s="72"/>
      <c r="DA1689" s="72"/>
      <c r="DB1689" s="72"/>
      <c r="DC1689" s="72"/>
      <c r="DD1689" s="72"/>
      <c r="DE1689" s="72"/>
      <c r="DF1689" s="72"/>
      <c r="DG1689" s="72"/>
      <c r="DH1689" s="72"/>
      <c r="DI1689" s="72"/>
      <c r="DJ1689" s="72"/>
      <c r="DK1689" s="72"/>
      <c r="DL1689" s="72"/>
      <c r="DM1689" s="72"/>
      <c r="DN1689" s="72"/>
      <c r="DO1689" s="72"/>
      <c r="DP1689" s="72"/>
      <c r="DQ1689" s="72"/>
      <c r="DR1689" s="72"/>
      <c r="DS1689" s="72"/>
      <c r="DT1689" s="72"/>
      <c r="DU1689" s="72"/>
      <c r="DV1689" s="72"/>
      <c r="DW1689" s="72"/>
      <c r="DX1689" s="72"/>
      <c r="DY1689" s="72"/>
      <c r="DZ1689" s="72"/>
      <c r="EA1689" s="72"/>
      <c r="EB1689" s="72"/>
      <c r="EC1689" s="72"/>
      <c r="ED1689" s="72"/>
      <c r="EE1689" s="72"/>
      <c r="EF1689" s="72"/>
      <c r="EG1689" s="72"/>
      <c r="EH1689" s="72"/>
      <c r="EI1689" s="72"/>
      <c r="EJ1689" s="72"/>
      <c r="EK1689" s="72"/>
      <c r="EL1689" s="72"/>
      <c r="EM1689" s="72"/>
      <c r="EN1689" s="72"/>
      <c r="EO1689" s="72"/>
      <c r="EP1689" s="72"/>
      <c r="EQ1689" s="72"/>
      <c r="ER1689" s="72"/>
      <c r="ES1689" s="72"/>
      <c r="ET1689" s="72"/>
      <c r="EU1689" s="72"/>
      <c r="EV1689" s="72"/>
      <c r="EW1689" s="72"/>
      <c r="EX1689" s="72"/>
      <c r="EY1689" s="72"/>
      <c r="EZ1689" s="72"/>
      <c r="FA1689" s="72"/>
      <c r="FB1689" s="72"/>
      <c r="FC1689" s="72"/>
      <c r="FD1689" s="72"/>
      <c r="FE1689" s="72"/>
      <c r="FF1689" s="72"/>
      <c r="FG1689" s="72"/>
      <c r="FH1689" s="72"/>
      <c r="FI1689" s="72"/>
      <c r="FJ1689" s="72"/>
      <c r="FK1689" s="72"/>
      <c r="FL1689" s="72"/>
      <c r="FM1689" s="72"/>
      <c r="FN1689" s="72"/>
      <c r="FO1689" s="72"/>
      <c r="FP1689" s="72"/>
      <c r="FQ1689" s="72"/>
      <c r="FR1689" s="72"/>
      <c r="FS1689" s="72"/>
      <c r="FT1689" s="72"/>
      <c r="FU1689" s="72"/>
      <c r="FV1689" s="72"/>
      <c r="FW1689" s="72"/>
      <c r="FX1689" s="72"/>
      <c r="FY1689" s="72"/>
      <c r="FZ1689" s="72"/>
      <c r="GA1689" s="72"/>
      <c r="GB1689" s="72"/>
      <c r="GC1689" s="72"/>
      <c r="GD1689" s="72"/>
      <c r="GE1689" s="72"/>
      <c r="GF1689" s="72"/>
      <c r="GG1689" s="72"/>
      <c r="GH1689" s="72"/>
      <c r="GI1689" s="72"/>
      <c r="GJ1689" s="72"/>
      <c r="GK1689" s="72"/>
      <c r="GL1689" s="72"/>
      <c r="GM1689" s="72"/>
      <c r="GN1689" s="72"/>
      <c r="GO1689" s="72"/>
      <c r="GP1689" s="72"/>
      <c r="GQ1689" s="72"/>
      <c r="GR1689" s="72"/>
      <c r="GS1689" s="72"/>
      <c r="GT1689" s="72"/>
      <c r="GU1689" s="72"/>
      <c r="GV1689" s="72"/>
      <c r="GW1689" s="72"/>
      <c r="GX1689" s="72"/>
      <c r="GY1689" s="72"/>
      <c r="GZ1689" s="72"/>
      <c r="HA1689" s="72"/>
      <c r="HB1689" s="72"/>
      <c r="HC1689" s="72"/>
      <c r="HD1689" s="72"/>
      <c r="HE1689" s="72"/>
      <c r="HF1689" s="72"/>
      <c r="HG1689" s="72"/>
      <c r="HH1689" s="72"/>
      <c r="HI1689" s="72"/>
      <c r="HJ1689" s="72"/>
      <c r="HK1689" s="72"/>
      <c r="HL1689" s="72"/>
      <c r="HM1689" s="72"/>
      <c r="HN1689" s="72"/>
      <c r="HO1689" s="72"/>
      <c r="HP1689" s="72"/>
      <c r="HQ1689" s="72"/>
      <c r="HR1689" s="72"/>
      <c r="HS1689" s="72"/>
      <c r="HT1689" s="72"/>
      <c r="HU1689" s="72"/>
      <c r="HV1689" s="72"/>
      <c r="HW1689" s="72"/>
      <c r="HX1689" s="72"/>
      <c r="HY1689" s="72"/>
      <c r="HZ1689" s="72"/>
      <c r="IA1689" s="72"/>
      <c r="IB1689" s="72"/>
      <c r="IC1689" s="72"/>
      <c r="ID1689" s="72"/>
      <c r="IE1689" s="72"/>
      <c r="IF1689" s="72"/>
      <c r="IG1689" s="72"/>
      <c r="IH1689" s="72"/>
      <c r="II1689" s="72"/>
      <c r="IJ1689" s="72"/>
      <c r="IK1689" s="72"/>
      <c r="IL1689" s="72"/>
      <c r="IM1689" s="72"/>
      <c r="IN1689" s="72"/>
      <c r="IO1689" s="72"/>
      <c r="IP1689" s="72"/>
      <c r="IQ1689" s="72"/>
      <c r="IR1689" s="72"/>
      <c r="IS1689" s="72"/>
      <c r="IT1689" s="72"/>
      <c r="IU1689" s="72"/>
      <c r="IV1689" s="72"/>
      <c r="IW1689" s="72"/>
      <c r="IX1689" s="72"/>
      <c r="IY1689" s="72"/>
      <c r="IZ1689" s="72"/>
      <c r="JA1689" s="72"/>
      <c r="JB1689" s="72"/>
      <c r="JC1689" s="72"/>
      <c r="JD1689" s="72"/>
      <c r="JE1689" s="72"/>
      <c r="JF1689" s="72"/>
      <c r="JG1689" s="72"/>
      <c r="JH1689" s="72"/>
      <c r="JI1689" s="72"/>
      <c r="JJ1689" s="72"/>
      <c r="JK1689" s="72"/>
      <c r="JL1689" s="72"/>
      <c r="JM1689" s="72"/>
      <c r="JN1689" s="72"/>
      <c r="JO1689" s="72"/>
      <c r="JP1689" s="72"/>
      <c r="JQ1689" s="72"/>
      <c r="JR1689" s="72"/>
      <c r="JS1689" s="72"/>
      <c r="JT1689" s="72"/>
      <c r="JU1689" s="72"/>
      <c r="JV1689" s="72"/>
      <c r="JW1689" s="72"/>
      <c r="JX1689" s="72"/>
      <c r="JY1689" s="72"/>
      <c r="JZ1689" s="72"/>
      <c r="KA1689" s="72"/>
      <c r="KB1689" s="72"/>
      <c r="KC1689" s="72"/>
      <c r="KD1689" s="72"/>
      <c r="KE1689" s="72"/>
      <c r="KF1689" s="72"/>
      <c r="KG1689" s="72"/>
      <c r="KH1689" s="72"/>
      <c r="KI1689" s="72"/>
      <c r="KJ1689" s="72"/>
      <c r="KK1689" s="72"/>
      <c r="KL1689" s="72"/>
      <c r="KM1689" s="72"/>
      <c r="KN1689" s="72"/>
      <c r="KO1689" s="72"/>
      <c r="KP1689" s="72"/>
      <c r="KQ1689" s="72"/>
      <c r="KR1689" s="72"/>
      <c r="KS1689" s="72"/>
      <c r="KT1689" s="72"/>
      <c r="KU1689" s="72"/>
      <c r="KV1689" s="72"/>
      <c r="KW1689" s="72"/>
      <c r="KX1689" s="72"/>
      <c r="KY1689" s="72"/>
      <c r="KZ1689" s="72"/>
      <c r="LA1689" s="72"/>
      <c r="LB1689" s="72"/>
      <c r="LC1689" s="72"/>
      <c r="LD1689" s="72"/>
      <c r="LE1689" s="72"/>
      <c r="LF1689" s="72"/>
      <c r="LG1689" s="72"/>
      <c r="LH1689" s="72"/>
      <c r="LI1689" s="72"/>
      <c r="LJ1689" s="72"/>
      <c r="LK1689" s="72"/>
      <c r="LL1689" s="72"/>
      <c r="LM1689" s="72"/>
      <c r="LN1689" s="72"/>
      <c r="LO1689" s="72"/>
      <c r="LP1689" s="72"/>
      <c r="LQ1689" s="72"/>
      <c r="LR1689" s="72"/>
      <c r="LS1689" s="72"/>
      <c r="LT1689" s="72"/>
      <c r="LU1689" s="72"/>
      <c r="LV1689" s="72"/>
      <c r="LW1689" s="72"/>
      <c r="LX1689" s="72"/>
      <c r="LY1689" s="72"/>
      <c r="LZ1689" s="72"/>
      <c r="MA1689" s="72"/>
      <c r="MB1689" s="72"/>
      <c r="MC1689" s="72"/>
      <c r="MD1689" s="72"/>
      <c r="ME1689" s="72"/>
      <c r="MF1689" s="72"/>
      <c r="MG1689" s="72"/>
      <c r="MH1689" s="72"/>
      <c r="MI1689" s="72"/>
      <c r="MJ1689" s="72"/>
      <c r="MK1689" s="72"/>
      <c r="ML1689" s="72"/>
      <c r="MM1689" s="72"/>
      <c r="MN1689" s="72"/>
      <c r="MO1689" s="72"/>
      <c r="MP1689" s="72"/>
      <c r="MQ1689" s="72"/>
      <c r="MR1689" s="72"/>
      <c r="MS1689" s="72"/>
      <c r="MT1689" s="72"/>
      <c r="MU1689" s="72"/>
      <c r="MV1689" s="72"/>
      <c r="MW1689" s="72"/>
      <c r="MX1689" s="72"/>
      <c r="MY1689" s="72"/>
      <c r="MZ1689" s="72"/>
      <c r="NA1689" s="72"/>
      <c r="NB1689" s="72"/>
      <c r="NC1689" s="72"/>
      <c r="ND1689" s="72"/>
      <c r="NE1689" s="72"/>
      <c r="NF1689" s="72"/>
      <c r="NG1689" s="72"/>
      <c r="NH1689" s="72"/>
      <c r="NI1689" s="72"/>
      <c r="NJ1689" s="72"/>
      <c r="NK1689" s="72"/>
      <c r="NL1689" s="72"/>
      <c r="NM1689" s="72"/>
      <c r="NN1689" s="72"/>
      <c r="NO1689" s="72"/>
      <c r="NP1689" s="72"/>
      <c r="NQ1689" s="72"/>
      <c r="NR1689" s="72"/>
      <c r="NS1689" s="72"/>
      <c r="NT1689" s="72"/>
      <c r="NU1689" s="72"/>
      <c r="NV1689" s="72"/>
      <c r="NW1689" s="72"/>
      <c r="NX1689" s="72"/>
      <c r="NY1689" s="72"/>
      <c r="NZ1689" s="72"/>
      <c r="OA1689" s="72"/>
      <c r="OB1689" s="72"/>
      <c r="OC1689" s="72"/>
      <c r="OD1689" s="72"/>
      <c r="OE1689" s="72"/>
      <c r="OF1689" s="72"/>
      <c r="OG1689" s="72"/>
      <c r="OH1689" s="72"/>
      <c r="OI1689" s="72"/>
      <c r="OJ1689" s="72"/>
      <c r="OK1689" s="72"/>
      <c r="OL1689" s="72"/>
      <c r="OM1689" s="72"/>
      <c r="ON1689" s="72"/>
      <c r="OO1689" s="72"/>
      <c r="OP1689" s="72"/>
      <c r="OQ1689" s="72"/>
      <c r="OR1689" s="72"/>
      <c r="OS1689" s="72"/>
      <c r="OT1689" s="72"/>
      <c r="OU1689" s="72"/>
      <c r="OV1689" s="72"/>
      <c r="OW1689" s="72"/>
      <c r="OX1689" s="72"/>
      <c r="OY1689" s="72"/>
      <c r="OZ1689" s="72"/>
      <c r="PA1689" s="72"/>
      <c r="PB1689" s="72"/>
      <c r="PC1689" s="72"/>
      <c r="PD1689" s="72"/>
      <c r="PE1689" s="72"/>
      <c r="PF1689" s="72"/>
      <c r="PG1689" s="72"/>
      <c r="PH1689" s="72"/>
      <c r="PI1689" s="72"/>
      <c r="PJ1689" s="72"/>
      <c r="PK1689" s="72"/>
      <c r="PL1689" s="72"/>
      <c r="PM1689" s="72"/>
      <c r="PN1689" s="72"/>
      <c r="PO1689" s="72"/>
      <c r="PP1689" s="72"/>
      <c r="PQ1689" s="72"/>
      <c r="PR1689" s="72"/>
      <c r="PS1689" s="72"/>
      <c r="PT1689" s="72"/>
      <c r="PU1689" s="72"/>
      <c r="PV1689" s="72"/>
      <c r="PW1689" s="72"/>
      <c r="PX1689" s="72"/>
      <c r="PY1689" s="72"/>
      <c r="PZ1689" s="72"/>
      <c r="QA1689" s="72"/>
      <c r="QB1689" s="72"/>
      <c r="QC1689" s="72"/>
      <c r="QD1689" s="72"/>
      <c r="QE1689" s="72"/>
      <c r="QF1689" s="72"/>
      <c r="QG1689" s="72"/>
      <c r="QH1689" s="72"/>
      <c r="QI1689" s="72"/>
      <c r="QJ1689" s="72"/>
      <c r="QK1689" s="72"/>
      <c r="QL1689" s="72"/>
      <c r="QM1689" s="72"/>
      <c r="QN1689" s="72"/>
      <c r="QO1689" s="72"/>
      <c r="QP1689" s="72"/>
      <c r="QQ1689" s="72"/>
      <c r="QR1689" s="72"/>
      <c r="QS1689" s="72"/>
      <c r="QT1689" s="72"/>
      <c r="QU1689" s="72"/>
      <c r="QV1689" s="72"/>
      <c r="QW1689" s="72"/>
      <c r="QX1689" s="72"/>
      <c r="QY1689" s="72"/>
      <c r="QZ1689" s="72"/>
      <c r="RA1689" s="72"/>
      <c r="RB1689" s="72"/>
      <c r="RC1689" s="72"/>
      <c r="RD1689" s="72"/>
      <c r="RE1689" s="72"/>
      <c r="RF1689" s="72"/>
      <c r="RG1689" s="72"/>
      <c r="RH1689" s="72"/>
      <c r="RI1689" s="72"/>
      <c r="RJ1689" s="72"/>
      <c r="RK1689" s="72"/>
      <c r="RL1689" s="72"/>
      <c r="RM1689" s="72"/>
      <c r="RN1689" s="72"/>
      <c r="RO1689" s="72"/>
      <c r="RP1689" s="72"/>
      <c r="RQ1689" s="72"/>
      <c r="RR1689" s="72"/>
      <c r="RS1689" s="72"/>
      <c r="RT1689" s="72"/>
      <c r="RU1689" s="72"/>
      <c r="RV1689" s="72"/>
      <c r="RW1689" s="72"/>
      <c r="RX1689" s="72"/>
      <c r="RY1689" s="72"/>
      <c r="RZ1689" s="72"/>
      <c r="SA1689" s="72"/>
      <c r="SB1689" s="72"/>
      <c r="SC1689" s="72"/>
      <c r="SD1689" s="72"/>
      <c r="SE1689" s="72"/>
      <c r="SF1689" s="72"/>
      <c r="SG1689" s="72"/>
      <c r="SH1689" s="72"/>
      <c r="SI1689" s="72"/>
      <c r="SJ1689" s="72"/>
      <c r="SK1689" s="72"/>
      <c r="SL1689" s="72"/>
      <c r="SM1689" s="72"/>
      <c r="SN1689" s="72"/>
      <c r="SO1689" s="72"/>
      <c r="SP1689" s="72"/>
      <c r="SQ1689" s="72"/>
      <c r="SR1689" s="72"/>
      <c r="SS1689" s="72"/>
      <c r="ST1689" s="72"/>
      <c r="SU1689" s="72"/>
      <c r="SV1689" s="72"/>
      <c r="SW1689" s="72"/>
      <c r="SX1689" s="72"/>
      <c r="SY1689" s="72"/>
      <c r="SZ1689" s="72"/>
      <c r="TA1689" s="72"/>
      <c r="TB1689" s="72"/>
      <c r="TC1689" s="72"/>
    </row>
    <row r="1690" spans="1:523" ht="16.5" customHeight="1" x14ac:dyDescent="0.2">
      <c r="A1690" s="20">
        <v>1242</v>
      </c>
      <c r="B1690" s="20" t="s">
        <v>76</v>
      </c>
      <c r="C1690" s="20" t="s">
        <v>244</v>
      </c>
      <c r="D1690" s="20" t="s">
        <v>38</v>
      </c>
      <c r="E1690" s="20" t="s">
        <v>1345</v>
      </c>
      <c r="F1690" s="22" t="s">
        <v>1170</v>
      </c>
      <c r="G1690" s="73" t="s">
        <v>42</v>
      </c>
      <c r="H1690" s="20" t="s">
        <v>35</v>
      </c>
      <c r="I1690" s="20" t="s">
        <v>81</v>
      </c>
      <c r="J1690" s="22" t="s">
        <v>1037</v>
      </c>
      <c r="K1690" s="20"/>
      <c r="L1690" s="20"/>
      <c r="M1690" s="20"/>
      <c r="N1690" s="20"/>
      <c r="O1690" s="48"/>
      <c r="P1690" s="23">
        <v>6272728</v>
      </c>
      <c r="Q1690" s="24">
        <v>1</v>
      </c>
      <c r="R1690" s="25">
        <v>45658</v>
      </c>
      <c r="S1690" s="20" t="s">
        <v>83</v>
      </c>
      <c r="T1690" s="26">
        <v>75272736</v>
      </c>
      <c r="U1690" s="27" t="s">
        <v>100</v>
      </c>
      <c r="V1690" s="27" t="s">
        <v>100</v>
      </c>
      <c r="W1690" s="72"/>
      <c r="X1690" s="72"/>
      <c r="Y1690" s="72"/>
      <c r="Z1690" s="72"/>
      <c r="AA1690" s="72"/>
      <c r="AB1690" s="72"/>
      <c r="AC1690" s="72"/>
      <c r="AD1690" s="72"/>
      <c r="AE1690" s="72"/>
      <c r="AF1690" s="72"/>
      <c r="AG1690" s="72"/>
      <c r="AH1690" s="72"/>
      <c r="AI1690" s="72"/>
      <c r="AJ1690" s="72"/>
      <c r="AK1690" s="72"/>
      <c r="AL1690" s="72"/>
      <c r="AM1690" s="72"/>
      <c r="AN1690" s="72"/>
      <c r="AO1690" s="72"/>
      <c r="AP1690" s="72"/>
      <c r="AQ1690" s="72"/>
      <c r="AR1690" s="72"/>
      <c r="AS1690" s="72"/>
      <c r="AT1690" s="72"/>
      <c r="AU1690" s="72"/>
      <c r="AV1690" s="72"/>
      <c r="AW1690" s="72"/>
      <c r="AX1690" s="72"/>
      <c r="AY1690" s="72"/>
      <c r="AZ1690" s="72"/>
      <c r="BA1690" s="72"/>
      <c r="BB1690" s="72"/>
      <c r="BC1690" s="72"/>
      <c r="BD1690" s="72"/>
      <c r="BE1690" s="72"/>
      <c r="BF1690" s="72"/>
      <c r="BG1690" s="72"/>
      <c r="BH1690" s="72"/>
      <c r="BI1690" s="72"/>
      <c r="BJ1690" s="72"/>
      <c r="BK1690" s="72"/>
      <c r="BL1690" s="72"/>
      <c r="BM1690" s="72"/>
      <c r="BN1690" s="72"/>
      <c r="BO1690" s="72"/>
      <c r="BP1690" s="72"/>
      <c r="BQ1690" s="72"/>
      <c r="BR1690" s="72"/>
      <c r="BS1690" s="72"/>
      <c r="BT1690" s="72"/>
      <c r="BU1690" s="72"/>
      <c r="BV1690" s="72"/>
      <c r="BW1690" s="72"/>
      <c r="BX1690" s="72"/>
      <c r="BY1690" s="72"/>
      <c r="BZ1690" s="72"/>
      <c r="CA1690" s="72"/>
      <c r="CB1690" s="72"/>
      <c r="CC1690" s="72"/>
      <c r="CD1690" s="72"/>
      <c r="CE1690" s="72"/>
      <c r="CF1690" s="72"/>
      <c r="CG1690" s="72"/>
      <c r="CH1690" s="72"/>
      <c r="CI1690" s="72"/>
      <c r="CJ1690" s="72"/>
      <c r="CK1690" s="72"/>
      <c r="CL1690" s="72"/>
      <c r="CM1690" s="72"/>
      <c r="CN1690" s="72"/>
      <c r="CO1690" s="72"/>
      <c r="CP1690" s="72"/>
      <c r="CQ1690" s="72"/>
      <c r="CR1690" s="72"/>
      <c r="CS1690" s="72"/>
      <c r="CT1690" s="72"/>
      <c r="CU1690" s="72"/>
      <c r="CV1690" s="72"/>
      <c r="CW1690" s="72"/>
      <c r="CX1690" s="72"/>
      <c r="CY1690" s="72"/>
      <c r="CZ1690" s="72"/>
      <c r="DA1690" s="72"/>
      <c r="DB1690" s="72"/>
      <c r="DC1690" s="72"/>
      <c r="DD1690" s="72"/>
      <c r="DE1690" s="72"/>
      <c r="DF1690" s="72"/>
      <c r="DG1690" s="72"/>
      <c r="DH1690" s="72"/>
      <c r="DI1690" s="72"/>
      <c r="DJ1690" s="72"/>
      <c r="DK1690" s="72"/>
      <c r="DL1690" s="72"/>
      <c r="DM1690" s="72"/>
      <c r="DN1690" s="72"/>
      <c r="DO1690" s="72"/>
      <c r="DP1690" s="72"/>
      <c r="DQ1690" s="72"/>
      <c r="DR1690" s="72"/>
      <c r="DS1690" s="72"/>
      <c r="DT1690" s="72"/>
      <c r="DU1690" s="72"/>
      <c r="DV1690" s="72"/>
      <c r="DW1690" s="72"/>
      <c r="DX1690" s="72"/>
      <c r="DY1690" s="72"/>
      <c r="DZ1690" s="72"/>
      <c r="EA1690" s="72"/>
      <c r="EB1690" s="72"/>
      <c r="EC1690" s="72"/>
      <c r="ED1690" s="72"/>
      <c r="EE1690" s="72"/>
      <c r="EF1690" s="72"/>
      <c r="EG1690" s="72"/>
      <c r="EH1690" s="72"/>
      <c r="EI1690" s="72"/>
      <c r="EJ1690" s="72"/>
      <c r="EK1690" s="72"/>
      <c r="EL1690" s="72"/>
      <c r="EM1690" s="72"/>
      <c r="EN1690" s="72"/>
      <c r="EO1690" s="72"/>
      <c r="EP1690" s="72"/>
      <c r="EQ1690" s="72"/>
      <c r="ER1690" s="72"/>
      <c r="ES1690" s="72"/>
      <c r="ET1690" s="72"/>
      <c r="EU1690" s="72"/>
      <c r="EV1690" s="72"/>
      <c r="EW1690" s="72"/>
      <c r="EX1690" s="72"/>
      <c r="EY1690" s="72"/>
      <c r="EZ1690" s="72"/>
      <c r="FA1690" s="72"/>
      <c r="FB1690" s="72"/>
      <c r="FC1690" s="72"/>
      <c r="FD1690" s="72"/>
      <c r="FE1690" s="72"/>
      <c r="FF1690" s="72"/>
      <c r="FG1690" s="72"/>
      <c r="FH1690" s="72"/>
      <c r="FI1690" s="72"/>
      <c r="FJ1690" s="72"/>
      <c r="FK1690" s="72"/>
      <c r="FL1690" s="72"/>
      <c r="FM1690" s="72"/>
      <c r="FN1690" s="72"/>
      <c r="FO1690" s="72"/>
      <c r="FP1690" s="72"/>
      <c r="FQ1690" s="72"/>
      <c r="FR1690" s="72"/>
      <c r="FS1690" s="72"/>
      <c r="FT1690" s="72"/>
      <c r="FU1690" s="72"/>
      <c r="FV1690" s="72"/>
      <c r="FW1690" s="72"/>
      <c r="FX1690" s="72"/>
      <c r="FY1690" s="72"/>
      <c r="FZ1690" s="72"/>
      <c r="GA1690" s="72"/>
      <c r="GB1690" s="72"/>
      <c r="GC1690" s="72"/>
      <c r="GD1690" s="72"/>
      <c r="GE1690" s="72"/>
      <c r="GF1690" s="72"/>
      <c r="GG1690" s="72"/>
      <c r="GH1690" s="72"/>
      <c r="GI1690" s="72"/>
      <c r="GJ1690" s="72"/>
      <c r="GK1690" s="72"/>
      <c r="GL1690" s="72"/>
      <c r="GM1690" s="72"/>
      <c r="GN1690" s="72"/>
      <c r="GO1690" s="72"/>
      <c r="GP1690" s="72"/>
      <c r="GQ1690" s="72"/>
      <c r="GR1690" s="72"/>
      <c r="GS1690" s="72"/>
      <c r="GT1690" s="72"/>
      <c r="GU1690" s="72"/>
      <c r="GV1690" s="72"/>
      <c r="GW1690" s="72"/>
      <c r="GX1690" s="72"/>
      <c r="GY1690" s="72"/>
      <c r="GZ1690" s="72"/>
      <c r="HA1690" s="72"/>
      <c r="HB1690" s="72"/>
      <c r="HC1690" s="72"/>
      <c r="HD1690" s="72"/>
      <c r="HE1690" s="72"/>
      <c r="HF1690" s="72"/>
      <c r="HG1690" s="72"/>
      <c r="HH1690" s="72"/>
      <c r="HI1690" s="72"/>
      <c r="HJ1690" s="72"/>
      <c r="HK1690" s="72"/>
      <c r="HL1690" s="72"/>
      <c r="HM1690" s="72"/>
      <c r="HN1690" s="72"/>
      <c r="HO1690" s="72"/>
      <c r="HP1690" s="72"/>
      <c r="HQ1690" s="72"/>
      <c r="HR1690" s="72"/>
      <c r="HS1690" s="72"/>
      <c r="HT1690" s="72"/>
      <c r="HU1690" s="72"/>
      <c r="HV1690" s="72"/>
      <c r="HW1690" s="72"/>
      <c r="HX1690" s="72"/>
      <c r="HY1690" s="72"/>
      <c r="HZ1690" s="72"/>
      <c r="IA1690" s="72"/>
      <c r="IB1690" s="72"/>
      <c r="IC1690" s="72"/>
      <c r="ID1690" s="72"/>
      <c r="IE1690" s="72"/>
      <c r="IF1690" s="72"/>
      <c r="IG1690" s="72"/>
      <c r="IH1690" s="72"/>
      <c r="II1690" s="72"/>
      <c r="IJ1690" s="72"/>
      <c r="IK1690" s="72"/>
      <c r="IL1690" s="72"/>
      <c r="IM1690" s="72"/>
      <c r="IN1690" s="72"/>
      <c r="IO1690" s="72"/>
      <c r="IP1690" s="72"/>
      <c r="IQ1690" s="72"/>
      <c r="IR1690" s="72"/>
      <c r="IS1690" s="72"/>
      <c r="IT1690" s="72"/>
      <c r="IU1690" s="72"/>
      <c r="IV1690" s="72"/>
      <c r="IW1690" s="72"/>
      <c r="IX1690" s="72"/>
      <c r="IY1690" s="72"/>
      <c r="IZ1690" s="72"/>
      <c r="JA1690" s="72"/>
      <c r="JB1690" s="72"/>
      <c r="JC1690" s="72"/>
      <c r="JD1690" s="72"/>
      <c r="JE1690" s="72"/>
      <c r="JF1690" s="72"/>
      <c r="JG1690" s="72"/>
      <c r="JH1690" s="72"/>
      <c r="JI1690" s="72"/>
      <c r="JJ1690" s="72"/>
      <c r="JK1690" s="72"/>
      <c r="JL1690" s="72"/>
      <c r="JM1690" s="72"/>
      <c r="JN1690" s="72"/>
      <c r="JO1690" s="72"/>
      <c r="JP1690" s="72"/>
      <c r="JQ1690" s="72"/>
      <c r="JR1690" s="72"/>
      <c r="JS1690" s="72"/>
      <c r="JT1690" s="72"/>
      <c r="JU1690" s="72"/>
      <c r="JV1690" s="72"/>
      <c r="JW1690" s="72"/>
      <c r="JX1690" s="72"/>
      <c r="JY1690" s="72"/>
      <c r="JZ1690" s="72"/>
      <c r="KA1690" s="72"/>
      <c r="KB1690" s="72"/>
      <c r="KC1690" s="72"/>
      <c r="KD1690" s="72"/>
      <c r="KE1690" s="72"/>
      <c r="KF1690" s="72"/>
      <c r="KG1690" s="72"/>
      <c r="KH1690" s="72"/>
      <c r="KI1690" s="72"/>
      <c r="KJ1690" s="72"/>
      <c r="KK1690" s="72"/>
      <c r="KL1690" s="72"/>
      <c r="KM1690" s="72"/>
      <c r="KN1690" s="72"/>
      <c r="KO1690" s="72"/>
      <c r="KP1690" s="72"/>
      <c r="KQ1690" s="72"/>
      <c r="KR1690" s="72"/>
      <c r="KS1690" s="72"/>
      <c r="KT1690" s="72"/>
      <c r="KU1690" s="72"/>
      <c r="KV1690" s="72"/>
      <c r="KW1690" s="72"/>
      <c r="KX1690" s="72"/>
      <c r="KY1690" s="72"/>
      <c r="KZ1690" s="72"/>
      <c r="LA1690" s="72"/>
      <c r="LB1690" s="72"/>
      <c r="LC1690" s="72"/>
      <c r="LD1690" s="72"/>
      <c r="LE1690" s="72"/>
      <c r="LF1690" s="72"/>
      <c r="LG1690" s="72"/>
      <c r="LH1690" s="72"/>
      <c r="LI1690" s="72"/>
      <c r="LJ1690" s="72"/>
      <c r="LK1690" s="72"/>
      <c r="LL1690" s="72"/>
      <c r="LM1690" s="72"/>
      <c r="LN1690" s="72"/>
      <c r="LO1690" s="72"/>
      <c r="LP1690" s="72"/>
      <c r="LQ1690" s="72"/>
      <c r="LR1690" s="72"/>
      <c r="LS1690" s="72"/>
      <c r="LT1690" s="72"/>
      <c r="LU1690" s="72"/>
      <c r="LV1690" s="72"/>
      <c r="LW1690" s="72"/>
      <c r="LX1690" s="72"/>
      <c r="LY1690" s="72"/>
      <c r="LZ1690" s="72"/>
      <c r="MA1690" s="72"/>
      <c r="MB1690" s="72"/>
      <c r="MC1690" s="72"/>
      <c r="MD1690" s="72"/>
      <c r="ME1690" s="72"/>
      <c r="MF1690" s="72"/>
      <c r="MG1690" s="72"/>
      <c r="MH1690" s="72"/>
      <c r="MI1690" s="72"/>
      <c r="MJ1690" s="72"/>
      <c r="MK1690" s="72"/>
      <c r="ML1690" s="72"/>
      <c r="MM1690" s="72"/>
      <c r="MN1690" s="72"/>
      <c r="MO1690" s="72"/>
      <c r="MP1690" s="72"/>
      <c r="MQ1690" s="72"/>
      <c r="MR1690" s="72"/>
      <c r="MS1690" s="72"/>
      <c r="MT1690" s="72"/>
      <c r="MU1690" s="72"/>
      <c r="MV1690" s="72"/>
      <c r="MW1690" s="72"/>
      <c r="MX1690" s="72"/>
      <c r="MY1690" s="72"/>
      <c r="MZ1690" s="72"/>
      <c r="NA1690" s="72"/>
      <c r="NB1690" s="72"/>
      <c r="NC1690" s="72"/>
      <c r="ND1690" s="72"/>
      <c r="NE1690" s="72"/>
      <c r="NF1690" s="72"/>
      <c r="NG1690" s="72"/>
      <c r="NH1690" s="72"/>
      <c r="NI1690" s="72"/>
      <c r="NJ1690" s="72"/>
      <c r="NK1690" s="72"/>
      <c r="NL1690" s="72"/>
      <c r="NM1690" s="72"/>
      <c r="NN1690" s="72"/>
      <c r="NO1690" s="72"/>
      <c r="NP1690" s="72"/>
      <c r="NQ1690" s="72"/>
      <c r="NR1690" s="72"/>
      <c r="NS1690" s="72"/>
      <c r="NT1690" s="72"/>
      <c r="NU1690" s="72"/>
      <c r="NV1690" s="72"/>
      <c r="NW1690" s="72"/>
      <c r="NX1690" s="72"/>
      <c r="NY1690" s="72"/>
      <c r="NZ1690" s="72"/>
      <c r="OA1690" s="72"/>
      <c r="OB1690" s="72"/>
      <c r="OC1690" s="72"/>
      <c r="OD1690" s="72"/>
      <c r="OE1690" s="72"/>
      <c r="OF1690" s="72"/>
      <c r="OG1690" s="72"/>
      <c r="OH1690" s="72"/>
      <c r="OI1690" s="72"/>
      <c r="OJ1690" s="72"/>
      <c r="OK1690" s="72"/>
      <c r="OL1690" s="72"/>
      <c r="OM1690" s="72"/>
      <c r="ON1690" s="72"/>
      <c r="OO1690" s="72"/>
      <c r="OP1690" s="72"/>
      <c r="OQ1690" s="72"/>
      <c r="OR1690" s="72"/>
      <c r="OS1690" s="72"/>
      <c r="OT1690" s="72"/>
      <c r="OU1690" s="72"/>
      <c r="OV1690" s="72"/>
      <c r="OW1690" s="72"/>
      <c r="OX1690" s="72"/>
      <c r="OY1690" s="72"/>
      <c r="OZ1690" s="72"/>
      <c r="PA1690" s="72"/>
      <c r="PB1690" s="72"/>
      <c r="PC1690" s="72"/>
      <c r="PD1690" s="72"/>
      <c r="PE1690" s="72"/>
      <c r="PF1690" s="72"/>
      <c r="PG1690" s="72"/>
      <c r="PH1690" s="72"/>
      <c r="PI1690" s="72"/>
      <c r="PJ1690" s="72"/>
      <c r="PK1690" s="72"/>
      <c r="PL1690" s="72"/>
      <c r="PM1690" s="72"/>
      <c r="PN1690" s="72"/>
      <c r="PO1690" s="72"/>
      <c r="PP1690" s="72"/>
      <c r="PQ1690" s="72"/>
      <c r="PR1690" s="72"/>
      <c r="PS1690" s="72"/>
      <c r="PT1690" s="72"/>
      <c r="PU1690" s="72"/>
      <c r="PV1690" s="72"/>
      <c r="PW1690" s="72"/>
      <c r="PX1690" s="72"/>
      <c r="PY1690" s="72"/>
      <c r="PZ1690" s="72"/>
      <c r="QA1690" s="72"/>
      <c r="QB1690" s="72"/>
      <c r="QC1690" s="72"/>
      <c r="QD1690" s="72"/>
      <c r="QE1690" s="72"/>
      <c r="QF1690" s="72"/>
      <c r="QG1690" s="72"/>
      <c r="QH1690" s="72"/>
      <c r="QI1690" s="72"/>
      <c r="QJ1690" s="72"/>
      <c r="QK1690" s="72"/>
      <c r="QL1690" s="72"/>
      <c r="QM1690" s="72"/>
      <c r="QN1690" s="72"/>
      <c r="QO1690" s="72"/>
      <c r="QP1690" s="72"/>
      <c r="QQ1690" s="72"/>
      <c r="QR1690" s="72"/>
      <c r="QS1690" s="72"/>
      <c r="QT1690" s="72"/>
      <c r="QU1690" s="72"/>
      <c r="QV1690" s="72"/>
      <c r="QW1690" s="72"/>
      <c r="QX1690" s="72"/>
      <c r="QY1690" s="72"/>
      <c r="QZ1690" s="72"/>
      <c r="RA1690" s="72"/>
      <c r="RB1690" s="72"/>
      <c r="RC1690" s="72"/>
      <c r="RD1690" s="72"/>
      <c r="RE1690" s="72"/>
      <c r="RF1690" s="72"/>
      <c r="RG1690" s="72"/>
      <c r="RH1690" s="72"/>
      <c r="RI1690" s="72"/>
      <c r="RJ1690" s="72"/>
      <c r="RK1690" s="72"/>
      <c r="RL1690" s="72"/>
      <c r="RM1690" s="72"/>
      <c r="RN1690" s="72"/>
      <c r="RO1690" s="72"/>
      <c r="RP1690" s="72"/>
      <c r="RQ1690" s="72"/>
      <c r="RR1690" s="72"/>
      <c r="RS1690" s="72"/>
      <c r="RT1690" s="72"/>
      <c r="RU1690" s="72"/>
      <c r="RV1690" s="72"/>
      <c r="RW1690" s="72"/>
      <c r="RX1690" s="72"/>
      <c r="RY1690" s="72"/>
      <c r="RZ1690" s="72"/>
      <c r="SA1690" s="72"/>
      <c r="SB1690" s="72"/>
      <c r="SC1690" s="72"/>
      <c r="SD1690" s="72"/>
      <c r="SE1690" s="72"/>
      <c r="SF1690" s="72"/>
      <c r="SG1690" s="72"/>
      <c r="SH1690" s="72"/>
      <c r="SI1690" s="72"/>
      <c r="SJ1690" s="72"/>
      <c r="SK1690" s="72"/>
      <c r="SL1690" s="72"/>
      <c r="SM1690" s="72"/>
      <c r="SN1690" s="72"/>
      <c r="SO1690" s="72"/>
      <c r="SP1690" s="72"/>
      <c r="SQ1690" s="72"/>
      <c r="SR1690" s="72"/>
      <c r="SS1690" s="72"/>
      <c r="ST1690" s="72"/>
      <c r="SU1690" s="72"/>
      <c r="SV1690" s="72"/>
      <c r="SW1690" s="72"/>
      <c r="SX1690" s="72"/>
      <c r="SY1690" s="72"/>
      <c r="SZ1690" s="72"/>
      <c r="TA1690" s="72"/>
      <c r="TB1690" s="72"/>
      <c r="TC1690" s="72"/>
    </row>
    <row r="1691" spans="1:523" ht="16.5" customHeight="1" x14ac:dyDescent="0.2">
      <c r="A1691" s="20">
        <v>1248</v>
      </c>
      <c r="B1691" s="20" t="s">
        <v>76</v>
      </c>
      <c r="C1691" s="20" t="s">
        <v>244</v>
      </c>
      <c r="D1691" s="20" t="s">
        <v>38</v>
      </c>
      <c r="E1691" s="20" t="s">
        <v>1339</v>
      </c>
      <c r="F1691" s="22" t="s">
        <v>1171</v>
      </c>
      <c r="G1691" s="73" t="s">
        <v>25</v>
      </c>
      <c r="H1691" s="20" t="s">
        <v>26</v>
      </c>
      <c r="I1691" s="20" t="s">
        <v>27</v>
      </c>
      <c r="J1691" s="22" t="s">
        <v>1172</v>
      </c>
      <c r="K1691" s="20" t="s">
        <v>259</v>
      </c>
      <c r="L1691" s="20" t="s">
        <v>1173</v>
      </c>
      <c r="M1691" s="20">
        <v>6</v>
      </c>
      <c r="N1691" s="49">
        <v>45468</v>
      </c>
      <c r="O1691" s="48">
        <v>0</v>
      </c>
      <c r="P1691" s="23">
        <v>52206000</v>
      </c>
      <c r="Q1691" s="24">
        <v>1</v>
      </c>
      <c r="R1691" s="25">
        <v>45839</v>
      </c>
      <c r="S1691" s="20" t="s">
        <v>29</v>
      </c>
      <c r="T1691" s="26">
        <v>313236000</v>
      </c>
      <c r="U1691" s="27" t="s">
        <v>100</v>
      </c>
      <c r="V1691" s="27" t="s">
        <v>100</v>
      </c>
      <c r="W1691" s="72"/>
      <c r="X1691" s="72"/>
      <c r="Y1691" s="72"/>
      <c r="Z1691" s="72"/>
      <c r="AA1691" s="72"/>
      <c r="AB1691" s="72"/>
      <c r="AC1691" s="72"/>
      <c r="AD1691" s="72"/>
      <c r="AE1691" s="72"/>
      <c r="AF1691" s="72"/>
      <c r="AG1691" s="72"/>
      <c r="AH1691" s="72"/>
      <c r="AI1691" s="72"/>
      <c r="AJ1691" s="72"/>
      <c r="AK1691" s="72"/>
      <c r="AL1691" s="72"/>
      <c r="AM1691" s="72"/>
      <c r="AN1691" s="72"/>
      <c r="AO1691" s="72"/>
      <c r="AP1691" s="72"/>
      <c r="AQ1691" s="72"/>
      <c r="AR1691" s="72"/>
      <c r="AS1691" s="72"/>
      <c r="AT1691" s="72"/>
      <c r="AU1691" s="72"/>
      <c r="AV1691" s="72"/>
      <c r="AW1691" s="72"/>
      <c r="AX1691" s="72"/>
      <c r="AY1691" s="72"/>
      <c r="AZ1691" s="72"/>
      <c r="BA1691" s="72"/>
      <c r="BB1691" s="72"/>
      <c r="BC1691" s="72"/>
      <c r="BD1691" s="72"/>
      <c r="BE1691" s="72"/>
      <c r="BF1691" s="72"/>
      <c r="BG1691" s="72"/>
      <c r="BH1691" s="72"/>
      <c r="BI1691" s="72"/>
      <c r="BJ1691" s="72"/>
      <c r="BK1691" s="72"/>
      <c r="BL1691" s="72"/>
      <c r="BM1691" s="72"/>
      <c r="BN1691" s="72"/>
      <c r="BO1691" s="72"/>
      <c r="BP1691" s="72"/>
      <c r="BQ1691" s="72"/>
      <c r="BR1691" s="72"/>
      <c r="BS1691" s="72"/>
      <c r="BT1691" s="72"/>
      <c r="BU1691" s="72"/>
      <c r="BV1691" s="72"/>
      <c r="BW1691" s="72"/>
      <c r="BX1691" s="72"/>
      <c r="BY1691" s="72"/>
      <c r="BZ1691" s="72"/>
      <c r="CA1691" s="72"/>
      <c r="CB1691" s="72"/>
      <c r="CC1691" s="72"/>
      <c r="CD1691" s="72"/>
      <c r="CE1691" s="72"/>
      <c r="CF1691" s="72"/>
      <c r="CG1691" s="72"/>
      <c r="CH1691" s="72"/>
      <c r="CI1691" s="72"/>
      <c r="CJ1691" s="72"/>
      <c r="CK1691" s="72"/>
      <c r="CL1691" s="72"/>
      <c r="CM1691" s="72"/>
      <c r="CN1691" s="72"/>
      <c r="CO1691" s="72"/>
      <c r="CP1691" s="72"/>
      <c r="CQ1691" s="72"/>
      <c r="CR1691" s="72"/>
      <c r="CS1691" s="72"/>
      <c r="CT1691" s="72"/>
      <c r="CU1691" s="72"/>
      <c r="CV1691" s="72"/>
      <c r="CW1691" s="72"/>
      <c r="CX1691" s="72"/>
      <c r="CY1691" s="72"/>
      <c r="CZ1691" s="72"/>
      <c r="DA1691" s="72"/>
      <c r="DB1691" s="72"/>
      <c r="DC1691" s="72"/>
      <c r="DD1691" s="72"/>
      <c r="DE1691" s="72"/>
      <c r="DF1691" s="72"/>
      <c r="DG1691" s="72"/>
      <c r="DH1691" s="72"/>
      <c r="DI1691" s="72"/>
      <c r="DJ1691" s="72"/>
      <c r="DK1691" s="72"/>
      <c r="DL1691" s="72"/>
      <c r="DM1691" s="72"/>
      <c r="DN1691" s="72"/>
      <c r="DO1691" s="72"/>
      <c r="DP1691" s="72"/>
      <c r="DQ1691" s="72"/>
      <c r="DR1691" s="72"/>
      <c r="DS1691" s="72"/>
      <c r="DT1691" s="72"/>
      <c r="DU1691" s="72"/>
      <c r="DV1691" s="72"/>
      <c r="DW1691" s="72"/>
      <c r="DX1691" s="72"/>
      <c r="DY1691" s="72"/>
      <c r="DZ1691" s="72"/>
      <c r="EA1691" s="72"/>
      <c r="EB1691" s="72"/>
      <c r="EC1691" s="72"/>
      <c r="ED1691" s="72"/>
      <c r="EE1691" s="72"/>
      <c r="EF1691" s="72"/>
      <c r="EG1691" s="72"/>
      <c r="EH1691" s="72"/>
      <c r="EI1691" s="72"/>
      <c r="EJ1691" s="72"/>
      <c r="EK1691" s="72"/>
      <c r="EL1691" s="72"/>
      <c r="EM1691" s="72"/>
      <c r="EN1691" s="72"/>
      <c r="EO1691" s="72"/>
      <c r="EP1691" s="72"/>
      <c r="EQ1691" s="72"/>
      <c r="ER1691" s="72"/>
      <c r="ES1691" s="72"/>
      <c r="ET1691" s="72"/>
      <c r="EU1691" s="72"/>
      <c r="EV1691" s="72"/>
      <c r="EW1691" s="72"/>
      <c r="EX1691" s="72"/>
      <c r="EY1691" s="72"/>
      <c r="EZ1691" s="72"/>
      <c r="FA1691" s="72"/>
      <c r="FB1691" s="72"/>
      <c r="FC1691" s="72"/>
      <c r="FD1691" s="72"/>
      <c r="FE1691" s="72"/>
      <c r="FF1691" s="72"/>
      <c r="FG1691" s="72"/>
      <c r="FH1691" s="72"/>
      <c r="FI1691" s="72"/>
      <c r="FJ1691" s="72"/>
      <c r="FK1691" s="72"/>
      <c r="FL1691" s="72"/>
      <c r="FM1691" s="72"/>
      <c r="FN1691" s="72"/>
      <c r="FO1691" s="72"/>
      <c r="FP1691" s="72"/>
      <c r="FQ1691" s="72"/>
      <c r="FR1691" s="72"/>
      <c r="FS1691" s="72"/>
      <c r="FT1691" s="72"/>
      <c r="FU1691" s="72"/>
      <c r="FV1691" s="72"/>
      <c r="FW1691" s="72"/>
      <c r="FX1691" s="72"/>
      <c r="FY1691" s="72"/>
      <c r="FZ1691" s="72"/>
      <c r="GA1691" s="72"/>
      <c r="GB1691" s="72"/>
      <c r="GC1691" s="72"/>
      <c r="GD1691" s="72"/>
      <c r="GE1691" s="72"/>
      <c r="GF1691" s="72"/>
      <c r="GG1691" s="72"/>
      <c r="GH1691" s="72"/>
      <c r="GI1691" s="72"/>
      <c r="GJ1691" s="72"/>
      <c r="GK1691" s="72"/>
      <c r="GL1691" s="72"/>
      <c r="GM1691" s="72"/>
      <c r="GN1691" s="72"/>
      <c r="GO1691" s="72"/>
      <c r="GP1691" s="72"/>
      <c r="GQ1691" s="72"/>
      <c r="GR1691" s="72"/>
      <c r="GS1691" s="72"/>
      <c r="GT1691" s="72"/>
      <c r="GU1691" s="72"/>
      <c r="GV1691" s="72"/>
      <c r="GW1691" s="72"/>
      <c r="GX1691" s="72"/>
      <c r="GY1691" s="72"/>
      <c r="GZ1691" s="72"/>
      <c r="HA1691" s="72"/>
      <c r="HB1691" s="72"/>
      <c r="HC1691" s="72"/>
      <c r="HD1691" s="72"/>
      <c r="HE1691" s="72"/>
      <c r="HF1691" s="72"/>
      <c r="HG1691" s="72"/>
      <c r="HH1691" s="72"/>
      <c r="HI1691" s="72"/>
      <c r="HJ1691" s="72"/>
      <c r="HK1691" s="72"/>
      <c r="HL1691" s="72"/>
      <c r="HM1691" s="72"/>
      <c r="HN1691" s="72"/>
      <c r="HO1691" s="72"/>
      <c r="HP1691" s="72"/>
      <c r="HQ1691" s="72"/>
      <c r="HR1691" s="72"/>
      <c r="HS1691" s="72"/>
      <c r="HT1691" s="72"/>
      <c r="HU1691" s="72"/>
      <c r="HV1691" s="72"/>
      <c r="HW1691" s="72"/>
      <c r="HX1691" s="72"/>
      <c r="HY1691" s="72"/>
      <c r="HZ1691" s="72"/>
      <c r="IA1691" s="72"/>
      <c r="IB1691" s="72"/>
      <c r="IC1691" s="72"/>
      <c r="ID1691" s="72"/>
      <c r="IE1691" s="72"/>
      <c r="IF1691" s="72"/>
      <c r="IG1691" s="72"/>
      <c r="IH1691" s="72"/>
      <c r="II1691" s="72"/>
      <c r="IJ1691" s="72"/>
      <c r="IK1691" s="72"/>
      <c r="IL1691" s="72"/>
      <c r="IM1691" s="72"/>
      <c r="IN1691" s="72"/>
      <c r="IO1691" s="72"/>
      <c r="IP1691" s="72"/>
      <c r="IQ1691" s="72"/>
      <c r="IR1691" s="72"/>
      <c r="IS1691" s="72"/>
      <c r="IT1691" s="72"/>
      <c r="IU1691" s="72"/>
      <c r="IV1691" s="72"/>
      <c r="IW1691" s="72"/>
      <c r="IX1691" s="72"/>
      <c r="IY1691" s="72"/>
      <c r="IZ1691" s="72"/>
      <c r="JA1691" s="72"/>
      <c r="JB1691" s="72"/>
      <c r="JC1691" s="72"/>
      <c r="JD1691" s="72"/>
      <c r="JE1691" s="72"/>
      <c r="JF1691" s="72"/>
      <c r="JG1691" s="72"/>
      <c r="JH1691" s="72"/>
      <c r="JI1691" s="72"/>
      <c r="JJ1691" s="72"/>
      <c r="JK1691" s="72"/>
      <c r="JL1691" s="72"/>
      <c r="JM1691" s="72"/>
      <c r="JN1691" s="72"/>
      <c r="JO1691" s="72"/>
      <c r="JP1691" s="72"/>
      <c r="JQ1691" s="72"/>
      <c r="JR1691" s="72"/>
      <c r="JS1691" s="72"/>
      <c r="JT1691" s="72"/>
      <c r="JU1691" s="72"/>
      <c r="JV1691" s="72"/>
      <c r="JW1691" s="72"/>
      <c r="JX1691" s="72"/>
      <c r="JY1691" s="72"/>
      <c r="JZ1691" s="72"/>
      <c r="KA1691" s="72"/>
      <c r="KB1691" s="72"/>
      <c r="KC1691" s="72"/>
      <c r="KD1691" s="72"/>
      <c r="KE1691" s="72"/>
      <c r="KF1691" s="72"/>
      <c r="KG1691" s="72"/>
      <c r="KH1691" s="72"/>
      <c r="KI1691" s="72"/>
      <c r="KJ1691" s="72"/>
      <c r="KK1691" s="72"/>
      <c r="KL1691" s="72"/>
      <c r="KM1691" s="72"/>
      <c r="KN1691" s="72"/>
      <c r="KO1691" s="72"/>
      <c r="KP1691" s="72"/>
      <c r="KQ1691" s="72"/>
      <c r="KR1691" s="72"/>
      <c r="KS1691" s="72"/>
      <c r="KT1691" s="72"/>
      <c r="KU1691" s="72"/>
      <c r="KV1691" s="72"/>
      <c r="KW1691" s="72"/>
      <c r="KX1691" s="72"/>
      <c r="KY1691" s="72"/>
      <c r="KZ1691" s="72"/>
      <c r="LA1691" s="72"/>
      <c r="LB1691" s="72"/>
      <c r="LC1691" s="72"/>
      <c r="LD1691" s="72"/>
      <c r="LE1691" s="72"/>
      <c r="LF1691" s="72"/>
      <c r="LG1691" s="72"/>
      <c r="LH1691" s="72"/>
      <c r="LI1691" s="72"/>
      <c r="LJ1691" s="72"/>
      <c r="LK1691" s="72"/>
      <c r="LL1691" s="72"/>
      <c r="LM1691" s="72"/>
      <c r="LN1691" s="72"/>
      <c r="LO1691" s="72"/>
      <c r="LP1691" s="72"/>
      <c r="LQ1691" s="72"/>
      <c r="LR1691" s="72"/>
      <c r="LS1691" s="72"/>
      <c r="LT1691" s="72"/>
      <c r="LU1691" s="72"/>
      <c r="LV1691" s="72"/>
      <c r="LW1691" s="72"/>
      <c r="LX1691" s="72"/>
      <c r="LY1691" s="72"/>
      <c r="LZ1691" s="72"/>
      <c r="MA1691" s="72"/>
      <c r="MB1691" s="72"/>
      <c r="MC1691" s="72"/>
      <c r="MD1691" s="72"/>
      <c r="ME1691" s="72"/>
      <c r="MF1691" s="72"/>
      <c r="MG1691" s="72"/>
      <c r="MH1691" s="72"/>
      <c r="MI1691" s="72"/>
      <c r="MJ1691" s="72"/>
      <c r="MK1691" s="72"/>
      <c r="ML1691" s="72"/>
      <c r="MM1691" s="72"/>
      <c r="MN1691" s="72"/>
      <c r="MO1691" s="72"/>
      <c r="MP1691" s="72"/>
      <c r="MQ1691" s="72"/>
      <c r="MR1691" s="72"/>
      <c r="MS1691" s="72"/>
      <c r="MT1691" s="72"/>
      <c r="MU1691" s="72"/>
      <c r="MV1691" s="72"/>
      <c r="MW1691" s="72"/>
      <c r="MX1691" s="72"/>
      <c r="MY1691" s="72"/>
      <c r="MZ1691" s="72"/>
      <c r="NA1691" s="72"/>
      <c r="NB1691" s="72"/>
      <c r="NC1691" s="72"/>
      <c r="ND1691" s="72"/>
      <c r="NE1691" s="72"/>
      <c r="NF1691" s="72"/>
      <c r="NG1691" s="72"/>
      <c r="NH1691" s="72"/>
      <c r="NI1691" s="72"/>
      <c r="NJ1691" s="72"/>
      <c r="NK1691" s="72"/>
      <c r="NL1691" s="72"/>
      <c r="NM1691" s="72"/>
      <c r="NN1691" s="72"/>
      <c r="NO1691" s="72"/>
      <c r="NP1691" s="72"/>
      <c r="NQ1691" s="72"/>
      <c r="NR1691" s="72"/>
      <c r="NS1691" s="72"/>
      <c r="NT1691" s="72"/>
      <c r="NU1691" s="72"/>
      <c r="NV1691" s="72"/>
      <c r="NW1691" s="72"/>
      <c r="NX1691" s="72"/>
      <c r="NY1691" s="72"/>
      <c r="NZ1691" s="72"/>
      <c r="OA1691" s="72"/>
      <c r="OB1691" s="72"/>
      <c r="OC1691" s="72"/>
      <c r="OD1691" s="72"/>
      <c r="OE1691" s="72"/>
      <c r="OF1691" s="72"/>
      <c r="OG1691" s="72"/>
      <c r="OH1691" s="72"/>
      <c r="OI1691" s="72"/>
      <c r="OJ1691" s="72"/>
      <c r="OK1691" s="72"/>
      <c r="OL1691" s="72"/>
      <c r="OM1691" s="72"/>
      <c r="ON1691" s="72"/>
      <c r="OO1691" s="72"/>
      <c r="OP1691" s="72"/>
      <c r="OQ1691" s="72"/>
      <c r="OR1691" s="72"/>
      <c r="OS1691" s="72"/>
      <c r="OT1691" s="72"/>
      <c r="OU1691" s="72"/>
      <c r="OV1691" s="72"/>
      <c r="OW1691" s="72"/>
      <c r="OX1691" s="72"/>
      <c r="OY1691" s="72"/>
      <c r="OZ1691" s="72"/>
      <c r="PA1691" s="72"/>
      <c r="PB1691" s="72"/>
      <c r="PC1691" s="72"/>
      <c r="PD1691" s="72"/>
      <c r="PE1691" s="72"/>
      <c r="PF1691" s="72"/>
      <c r="PG1691" s="72"/>
      <c r="PH1691" s="72"/>
      <c r="PI1691" s="72"/>
      <c r="PJ1691" s="72"/>
      <c r="PK1691" s="72"/>
      <c r="PL1691" s="72"/>
      <c r="PM1691" s="72"/>
      <c r="PN1691" s="72"/>
      <c r="PO1691" s="72"/>
      <c r="PP1691" s="72"/>
      <c r="PQ1691" s="72"/>
      <c r="PR1691" s="72"/>
      <c r="PS1691" s="72"/>
      <c r="PT1691" s="72"/>
      <c r="PU1691" s="72"/>
      <c r="PV1691" s="72"/>
      <c r="PW1691" s="72"/>
      <c r="PX1691" s="72"/>
      <c r="PY1691" s="72"/>
      <c r="PZ1691" s="72"/>
      <c r="QA1691" s="72"/>
      <c r="QB1691" s="72"/>
      <c r="QC1691" s="72"/>
      <c r="QD1691" s="72"/>
      <c r="QE1691" s="72"/>
      <c r="QF1691" s="72"/>
      <c r="QG1691" s="72"/>
      <c r="QH1691" s="72"/>
      <c r="QI1691" s="72"/>
      <c r="QJ1691" s="72"/>
      <c r="QK1691" s="72"/>
      <c r="QL1691" s="72"/>
      <c r="QM1691" s="72"/>
      <c r="QN1691" s="72"/>
      <c r="QO1691" s="72"/>
      <c r="QP1691" s="72"/>
      <c r="QQ1691" s="72"/>
      <c r="QR1691" s="72"/>
      <c r="QS1691" s="72"/>
      <c r="QT1691" s="72"/>
      <c r="QU1691" s="72"/>
      <c r="QV1691" s="72"/>
      <c r="QW1691" s="72"/>
      <c r="QX1691" s="72"/>
      <c r="QY1691" s="72"/>
      <c r="QZ1691" s="72"/>
      <c r="RA1691" s="72"/>
      <c r="RB1691" s="72"/>
      <c r="RC1691" s="72"/>
      <c r="RD1691" s="72"/>
      <c r="RE1691" s="72"/>
      <c r="RF1691" s="72"/>
      <c r="RG1691" s="72"/>
      <c r="RH1691" s="72"/>
      <c r="RI1691" s="72"/>
      <c r="RJ1691" s="72"/>
      <c r="RK1691" s="72"/>
      <c r="RL1691" s="72"/>
      <c r="RM1691" s="72"/>
      <c r="RN1691" s="72"/>
      <c r="RO1691" s="72"/>
      <c r="RP1691" s="72"/>
      <c r="RQ1691" s="72"/>
      <c r="RR1691" s="72"/>
      <c r="RS1691" s="72"/>
      <c r="RT1691" s="72"/>
      <c r="RU1691" s="72"/>
      <c r="RV1691" s="72"/>
      <c r="RW1691" s="72"/>
      <c r="RX1691" s="72"/>
      <c r="RY1691" s="72"/>
      <c r="RZ1691" s="72"/>
      <c r="SA1691" s="72"/>
      <c r="SB1691" s="72"/>
      <c r="SC1691" s="72"/>
      <c r="SD1691" s="72"/>
      <c r="SE1691" s="72"/>
      <c r="SF1691" s="72"/>
      <c r="SG1691" s="72"/>
      <c r="SH1691" s="72"/>
      <c r="SI1691" s="72"/>
      <c r="SJ1691" s="72"/>
      <c r="SK1691" s="72"/>
      <c r="SL1691" s="72"/>
      <c r="SM1691" s="72"/>
      <c r="SN1691" s="72"/>
      <c r="SO1691" s="72"/>
      <c r="SP1691" s="72"/>
      <c r="SQ1691" s="72"/>
      <c r="SR1691" s="72"/>
      <c r="SS1691" s="72"/>
      <c r="ST1691" s="72"/>
      <c r="SU1691" s="72"/>
      <c r="SV1691" s="72"/>
      <c r="SW1691" s="72"/>
      <c r="SX1691" s="72"/>
      <c r="SY1691" s="72"/>
      <c r="SZ1691" s="72"/>
      <c r="TA1691" s="72"/>
      <c r="TB1691" s="72"/>
      <c r="TC1691" s="72"/>
    </row>
    <row r="1692" spans="1:523" ht="16.5" customHeight="1" x14ac:dyDescent="0.2">
      <c r="A1692" s="20">
        <v>1249</v>
      </c>
      <c r="B1692" s="20" t="s">
        <v>76</v>
      </c>
      <c r="C1692" s="20" t="s">
        <v>244</v>
      </c>
      <c r="D1692" s="20" t="s">
        <v>38</v>
      </c>
      <c r="E1692" s="20" t="s">
        <v>1339</v>
      </c>
      <c r="F1692" s="22" t="s">
        <v>1171</v>
      </c>
      <c r="G1692" s="73" t="s">
        <v>25</v>
      </c>
      <c r="H1692" s="20" t="s">
        <v>26</v>
      </c>
      <c r="I1692" s="20" t="s">
        <v>27</v>
      </c>
      <c r="J1692" s="22" t="s">
        <v>1174</v>
      </c>
      <c r="K1692" s="20" t="s">
        <v>259</v>
      </c>
      <c r="L1692" s="20" t="s">
        <v>1175</v>
      </c>
      <c r="M1692" s="20">
        <v>6</v>
      </c>
      <c r="N1692" s="49">
        <v>45468</v>
      </c>
      <c r="O1692" s="48">
        <v>0</v>
      </c>
      <c r="P1692" s="23">
        <v>2674000</v>
      </c>
      <c r="Q1692" s="24">
        <v>1</v>
      </c>
      <c r="R1692" s="25">
        <v>45839</v>
      </c>
      <c r="S1692" s="20" t="s">
        <v>29</v>
      </c>
      <c r="T1692" s="26">
        <v>16044000</v>
      </c>
      <c r="U1692" s="27" t="s">
        <v>100</v>
      </c>
      <c r="V1692" s="27" t="s">
        <v>100</v>
      </c>
      <c r="W1692" s="72"/>
      <c r="X1692" s="72"/>
      <c r="Y1692" s="72"/>
      <c r="Z1692" s="72"/>
      <c r="AA1692" s="72"/>
      <c r="AB1692" s="72"/>
      <c r="AC1692" s="72"/>
      <c r="AD1692" s="72"/>
      <c r="AE1692" s="72"/>
      <c r="AF1692" s="72"/>
      <c r="AG1692" s="72"/>
      <c r="AH1692" s="72"/>
      <c r="AI1692" s="72"/>
      <c r="AJ1692" s="72"/>
      <c r="AK1692" s="72"/>
      <c r="AL1692" s="72"/>
      <c r="AM1692" s="72"/>
      <c r="AN1692" s="72"/>
      <c r="AO1692" s="72"/>
      <c r="AP1692" s="72"/>
      <c r="AQ1692" s="72"/>
      <c r="AR1692" s="72"/>
      <c r="AS1692" s="72"/>
      <c r="AT1692" s="72"/>
      <c r="AU1692" s="72"/>
      <c r="AV1692" s="72"/>
      <c r="AW1692" s="72"/>
      <c r="AX1692" s="72"/>
      <c r="AY1692" s="72"/>
      <c r="AZ1692" s="72"/>
      <c r="BA1692" s="72"/>
      <c r="BB1692" s="72"/>
      <c r="BC1692" s="72"/>
      <c r="BD1692" s="72"/>
      <c r="BE1692" s="72"/>
      <c r="BF1692" s="72"/>
      <c r="BG1692" s="72"/>
      <c r="BH1692" s="72"/>
      <c r="BI1692" s="72"/>
      <c r="BJ1692" s="72"/>
      <c r="BK1692" s="72"/>
      <c r="BL1692" s="72"/>
      <c r="BM1692" s="72"/>
      <c r="BN1692" s="72"/>
      <c r="BO1692" s="72"/>
      <c r="BP1692" s="72"/>
      <c r="BQ1692" s="72"/>
      <c r="BR1692" s="72"/>
      <c r="BS1692" s="72"/>
      <c r="BT1692" s="72"/>
      <c r="BU1692" s="72"/>
      <c r="BV1692" s="72"/>
      <c r="BW1692" s="72"/>
      <c r="BX1692" s="72"/>
      <c r="BY1692" s="72"/>
      <c r="BZ1692" s="72"/>
      <c r="CA1692" s="72"/>
      <c r="CB1692" s="72"/>
      <c r="CC1692" s="72"/>
      <c r="CD1692" s="72"/>
      <c r="CE1692" s="72"/>
      <c r="CF1692" s="72"/>
      <c r="CG1692" s="72"/>
      <c r="CH1692" s="72"/>
      <c r="CI1692" s="72"/>
      <c r="CJ1692" s="72"/>
      <c r="CK1692" s="72"/>
      <c r="CL1692" s="72"/>
      <c r="CM1692" s="72"/>
      <c r="CN1692" s="72"/>
      <c r="CO1692" s="72"/>
      <c r="CP1692" s="72"/>
      <c r="CQ1692" s="72"/>
      <c r="CR1692" s="72"/>
      <c r="CS1692" s="72"/>
      <c r="CT1692" s="72"/>
      <c r="CU1692" s="72"/>
      <c r="CV1692" s="72"/>
      <c r="CW1692" s="72"/>
      <c r="CX1692" s="72"/>
      <c r="CY1692" s="72"/>
      <c r="CZ1692" s="72"/>
      <c r="DA1692" s="72"/>
      <c r="DB1692" s="72"/>
      <c r="DC1692" s="72"/>
      <c r="DD1692" s="72"/>
      <c r="DE1692" s="72"/>
      <c r="DF1692" s="72"/>
      <c r="DG1692" s="72"/>
      <c r="DH1692" s="72"/>
      <c r="DI1692" s="72"/>
      <c r="DJ1692" s="72"/>
      <c r="DK1692" s="72"/>
      <c r="DL1692" s="72"/>
      <c r="DM1692" s="72"/>
      <c r="DN1692" s="72"/>
      <c r="DO1692" s="72"/>
      <c r="DP1692" s="72"/>
      <c r="DQ1692" s="72"/>
      <c r="DR1692" s="72"/>
      <c r="DS1692" s="72"/>
      <c r="DT1692" s="72"/>
      <c r="DU1692" s="72"/>
      <c r="DV1692" s="72"/>
      <c r="DW1692" s="72"/>
      <c r="DX1692" s="72"/>
      <c r="DY1692" s="72"/>
      <c r="DZ1692" s="72"/>
      <c r="EA1692" s="72"/>
      <c r="EB1692" s="72"/>
      <c r="EC1692" s="72"/>
      <c r="ED1692" s="72"/>
      <c r="EE1692" s="72"/>
      <c r="EF1692" s="72"/>
      <c r="EG1692" s="72"/>
      <c r="EH1692" s="72"/>
      <c r="EI1692" s="72"/>
      <c r="EJ1692" s="72"/>
      <c r="EK1692" s="72"/>
      <c r="EL1692" s="72"/>
      <c r="EM1692" s="72"/>
      <c r="EN1692" s="72"/>
      <c r="EO1692" s="72"/>
      <c r="EP1692" s="72"/>
      <c r="EQ1692" s="72"/>
      <c r="ER1692" s="72"/>
      <c r="ES1692" s="72"/>
      <c r="ET1692" s="72"/>
      <c r="EU1692" s="72"/>
      <c r="EV1692" s="72"/>
      <c r="EW1692" s="72"/>
      <c r="EX1692" s="72"/>
      <c r="EY1692" s="72"/>
      <c r="EZ1692" s="72"/>
      <c r="FA1692" s="72"/>
      <c r="FB1692" s="72"/>
      <c r="FC1692" s="72"/>
      <c r="FD1692" s="72"/>
      <c r="FE1692" s="72"/>
      <c r="FF1692" s="72"/>
      <c r="FG1692" s="72"/>
      <c r="FH1692" s="72"/>
      <c r="FI1692" s="72"/>
      <c r="FJ1692" s="72"/>
      <c r="FK1692" s="72"/>
      <c r="FL1692" s="72"/>
      <c r="FM1692" s="72"/>
      <c r="FN1692" s="72"/>
      <c r="FO1692" s="72"/>
      <c r="FP1692" s="72"/>
      <c r="FQ1692" s="72"/>
      <c r="FR1692" s="72"/>
      <c r="FS1692" s="72"/>
      <c r="FT1692" s="72"/>
      <c r="FU1692" s="72"/>
      <c r="FV1692" s="72"/>
      <c r="FW1692" s="72"/>
      <c r="FX1692" s="72"/>
      <c r="FY1692" s="72"/>
      <c r="FZ1692" s="72"/>
      <c r="GA1692" s="72"/>
      <c r="GB1692" s="72"/>
      <c r="GC1692" s="72"/>
      <c r="GD1692" s="72"/>
      <c r="GE1692" s="72"/>
      <c r="GF1692" s="72"/>
      <c r="GG1692" s="72"/>
      <c r="GH1692" s="72"/>
      <c r="GI1692" s="72"/>
      <c r="GJ1692" s="72"/>
      <c r="GK1692" s="72"/>
      <c r="GL1692" s="72"/>
      <c r="GM1692" s="72"/>
      <c r="GN1692" s="72"/>
      <c r="GO1692" s="72"/>
      <c r="GP1692" s="72"/>
      <c r="GQ1692" s="72"/>
      <c r="GR1692" s="72"/>
      <c r="GS1692" s="72"/>
      <c r="GT1692" s="72"/>
      <c r="GU1692" s="72"/>
      <c r="GV1692" s="72"/>
      <c r="GW1692" s="72"/>
      <c r="GX1692" s="72"/>
      <c r="GY1692" s="72"/>
      <c r="GZ1692" s="72"/>
      <c r="HA1692" s="72"/>
      <c r="HB1692" s="72"/>
      <c r="HC1692" s="72"/>
      <c r="HD1692" s="72"/>
      <c r="HE1692" s="72"/>
      <c r="HF1692" s="72"/>
      <c r="HG1692" s="72"/>
      <c r="HH1692" s="72"/>
      <c r="HI1692" s="72"/>
      <c r="HJ1692" s="72"/>
      <c r="HK1692" s="72"/>
      <c r="HL1692" s="72"/>
      <c r="HM1692" s="72"/>
      <c r="HN1692" s="72"/>
      <c r="HO1692" s="72"/>
      <c r="HP1692" s="72"/>
      <c r="HQ1692" s="72"/>
      <c r="HR1692" s="72"/>
      <c r="HS1692" s="72"/>
      <c r="HT1692" s="72"/>
      <c r="HU1692" s="72"/>
      <c r="HV1692" s="72"/>
      <c r="HW1692" s="72"/>
      <c r="HX1692" s="72"/>
      <c r="HY1692" s="72"/>
      <c r="HZ1692" s="72"/>
      <c r="IA1692" s="72"/>
      <c r="IB1692" s="72"/>
      <c r="IC1692" s="72"/>
      <c r="ID1692" s="72"/>
      <c r="IE1692" s="72"/>
      <c r="IF1692" s="72"/>
      <c r="IG1692" s="72"/>
      <c r="IH1692" s="72"/>
      <c r="II1692" s="72"/>
      <c r="IJ1692" s="72"/>
      <c r="IK1692" s="72"/>
      <c r="IL1692" s="72"/>
      <c r="IM1692" s="72"/>
      <c r="IN1692" s="72"/>
      <c r="IO1692" s="72"/>
      <c r="IP1692" s="72"/>
      <c r="IQ1692" s="72"/>
      <c r="IR1692" s="72"/>
      <c r="IS1692" s="72"/>
      <c r="IT1692" s="72"/>
      <c r="IU1692" s="72"/>
      <c r="IV1692" s="72"/>
      <c r="IW1692" s="72"/>
      <c r="IX1692" s="72"/>
      <c r="IY1692" s="72"/>
      <c r="IZ1692" s="72"/>
      <c r="JA1692" s="72"/>
      <c r="JB1692" s="72"/>
      <c r="JC1692" s="72"/>
      <c r="JD1692" s="72"/>
      <c r="JE1692" s="72"/>
      <c r="JF1692" s="72"/>
      <c r="JG1692" s="72"/>
      <c r="JH1692" s="72"/>
      <c r="JI1692" s="72"/>
      <c r="JJ1692" s="72"/>
      <c r="JK1692" s="72"/>
      <c r="JL1692" s="72"/>
      <c r="JM1692" s="72"/>
      <c r="JN1692" s="72"/>
      <c r="JO1692" s="72"/>
      <c r="JP1692" s="72"/>
      <c r="JQ1692" s="72"/>
      <c r="JR1692" s="72"/>
      <c r="JS1692" s="72"/>
      <c r="JT1692" s="72"/>
      <c r="JU1692" s="72"/>
      <c r="JV1692" s="72"/>
      <c r="JW1692" s="72"/>
      <c r="JX1692" s="72"/>
      <c r="JY1692" s="72"/>
      <c r="JZ1692" s="72"/>
      <c r="KA1692" s="72"/>
      <c r="KB1692" s="72"/>
      <c r="KC1692" s="72"/>
      <c r="KD1692" s="72"/>
      <c r="KE1692" s="72"/>
      <c r="KF1692" s="72"/>
      <c r="KG1692" s="72"/>
      <c r="KH1692" s="72"/>
      <c r="KI1692" s="72"/>
      <c r="KJ1692" s="72"/>
      <c r="KK1692" s="72"/>
      <c r="KL1692" s="72"/>
      <c r="KM1692" s="72"/>
      <c r="KN1692" s="72"/>
      <c r="KO1692" s="72"/>
      <c r="KP1692" s="72"/>
      <c r="KQ1692" s="72"/>
      <c r="KR1692" s="72"/>
      <c r="KS1692" s="72"/>
      <c r="KT1692" s="72"/>
      <c r="KU1692" s="72"/>
      <c r="KV1692" s="72"/>
      <c r="KW1692" s="72"/>
      <c r="KX1692" s="72"/>
      <c r="KY1692" s="72"/>
      <c r="KZ1692" s="72"/>
      <c r="LA1692" s="72"/>
      <c r="LB1692" s="72"/>
      <c r="LC1692" s="72"/>
      <c r="LD1692" s="72"/>
      <c r="LE1692" s="72"/>
      <c r="LF1692" s="72"/>
      <c r="LG1692" s="72"/>
      <c r="LH1692" s="72"/>
      <c r="LI1692" s="72"/>
      <c r="LJ1692" s="72"/>
      <c r="LK1692" s="72"/>
      <c r="LL1692" s="72"/>
      <c r="LM1692" s="72"/>
      <c r="LN1692" s="72"/>
      <c r="LO1692" s="72"/>
      <c r="LP1692" s="72"/>
      <c r="LQ1692" s="72"/>
      <c r="LR1692" s="72"/>
      <c r="LS1692" s="72"/>
      <c r="LT1692" s="72"/>
      <c r="LU1692" s="72"/>
      <c r="LV1692" s="72"/>
      <c r="LW1692" s="72"/>
      <c r="LX1692" s="72"/>
      <c r="LY1692" s="72"/>
      <c r="LZ1692" s="72"/>
      <c r="MA1692" s="72"/>
      <c r="MB1692" s="72"/>
      <c r="MC1692" s="72"/>
      <c r="MD1692" s="72"/>
      <c r="ME1692" s="72"/>
      <c r="MF1692" s="72"/>
      <c r="MG1692" s="72"/>
      <c r="MH1692" s="72"/>
      <c r="MI1692" s="72"/>
      <c r="MJ1692" s="72"/>
      <c r="MK1692" s="72"/>
      <c r="ML1692" s="72"/>
      <c r="MM1692" s="72"/>
      <c r="MN1692" s="72"/>
      <c r="MO1692" s="72"/>
      <c r="MP1692" s="72"/>
      <c r="MQ1692" s="72"/>
      <c r="MR1692" s="72"/>
      <c r="MS1692" s="72"/>
      <c r="MT1692" s="72"/>
      <c r="MU1692" s="72"/>
      <c r="MV1692" s="72"/>
      <c r="MW1692" s="72"/>
      <c r="MX1692" s="72"/>
      <c r="MY1692" s="72"/>
      <c r="MZ1692" s="72"/>
      <c r="NA1692" s="72"/>
      <c r="NB1692" s="72"/>
      <c r="NC1692" s="72"/>
      <c r="ND1692" s="72"/>
      <c r="NE1692" s="72"/>
      <c r="NF1692" s="72"/>
      <c r="NG1692" s="72"/>
      <c r="NH1692" s="72"/>
      <c r="NI1692" s="72"/>
      <c r="NJ1692" s="72"/>
      <c r="NK1692" s="72"/>
      <c r="NL1692" s="72"/>
      <c r="NM1692" s="72"/>
      <c r="NN1692" s="72"/>
      <c r="NO1692" s="72"/>
      <c r="NP1692" s="72"/>
      <c r="NQ1692" s="72"/>
      <c r="NR1692" s="72"/>
      <c r="NS1692" s="72"/>
      <c r="NT1692" s="72"/>
      <c r="NU1692" s="72"/>
      <c r="NV1692" s="72"/>
      <c r="NW1692" s="72"/>
      <c r="NX1692" s="72"/>
      <c r="NY1692" s="72"/>
      <c r="NZ1692" s="72"/>
      <c r="OA1692" s="72"/>
      <c r="OB1692" s="72"/>
      <c r="OC1692" s="72"/>
      <c r="OD1692" s="72"/>
      <c r="OE1692" s="72"/>
      <c r="OF1692" s="72"/>
      <c r="OG1692" s="72"/>
      <c r="OH1692" s="72"/>
      <c r="OI1692" s="72"/>
      <c r="OJ1692" s="72"/>
      <c r="OK1692" s="72"/>
      <c r="OL1692" s="72"/>
      <c r="OM1692" s="72"/>
      <c r="ON1692" s="72"/>
      <c r="OO1692" s="72"/>
      <c r="OP1692" s="72"/>
      <c r="OQ1692" s="72"/>
      <c r="OR1692" s="72"/>
      <c r="OS1692" s="72"/>
      <c r="OT1692" s="72"/>
      <c r="OU1692" s="72"/>
      <c r="OV1692" s="72"/>
      <c r="OW1692" s="72"/>
      <c r="OX1692" s="72"/>
      <c r="OY1692" s="72"/>
      <c r="OZ1692" s="72"/>
      <c r="PA1692" s="72"/>
      <c r="PB1692" s="72"/>
      <c r="PC1692" s="72"/>
      <c r="PD1692" s="72"/>
      <c r="PE1692" s="72"/>
      <c r="PF1692" s="72"/>
      <c r="PG1692" s="72"/>
      <c r="PH1692" s="72"/>
      <c r="PI1692" s="72"/>
      <c r="PJ1692" s="72"/>
      <c r="PK1692" s="72"/>
      <c r="PL1692" s="72"/>
      <c r="PM1692" s="72"/>
      <c r="PN1692" s="72"/>
      <c r="PO1692" s="72"/>
      <c r="PP1692" s="72"/>
      <c r="PQ1692" s="72"/>
      <c r="PR1692" s="72"/>
      <c r="PS1692" s="72"/>
      <c r="PT1692" s="72"/>
      <c r="PU1692" s="72"/>
      <c r="PV1692" s="72"/>
      <c r="PW1692" s="72"/>
      <c r="PX1692" s="72"/>
      <c r="PY1692" s="72"/>
      <c r="PZ1692" s="72"/>
      <c r="QA1692" s="72"/>
      <c r="QB1692" s="72"/>
      <c r="QC1692" s="72"/>
      <c r="QD1692" s="72"/>
      <c r="QE1692" s="72"/>
      <c r="QF1692" s="72"/>
      <c r="QG1692" s="72"/>
      <c r="QH1692" s="72"/>
      <c r="QI1692" s="72"/>
      <c r="QJ1692" s="72"/>
      <c r="QK1692" s="72"/>
      <c r="QL1692" s="72"/>
      <c r="QM1692" s="72"/>
      <c r="QN1692" s="72"/>
      <c r="QO1692" s="72"/>
      <c r="QP1692" s="72"/>
      <c r="QQ1692" s="72"/>
      <c r="QR1692" s="72"/>
      <c r="QS1692" s="72"/>
      <c r="QT1692" s="72"/>
      <c r="QU1692" s="72"/>
      <c r="QV1692" s="72"/>
      <c r="QW1692" s="72"/>
      <c r="QX1692" s="72"/>
      <c r="QY1692" s="72"/>
      <c r="QZ1692" s="72"/>
      <c r="RA1692" s="72"/>
      <c r="RB1692" s="72"/>
      <c r="RC1692" s="72"/>
      <c r="RD1692" s="72"/>
      <c r="RE1692" s="72"/>
      <c r="RF1692" s="72"/>
      <c r="RG1692" s="72"/>
      <c r="RH1692" s="72"/>
      <c r="RI1692" s="72"/>
      <c r="RJ1692" s="72"/>
      <c r="RK1692" s="72"/>
      <c r="RL1692" s="72"/>
      <c r="RM1692" s="72"/>
      <c r="RN1692" s="72"/>
      <c r="RO1692" s="72"/>
      <c r="RP1692" s="72"/>
      <c r="RQ1692" s="72"/>
      <c r="RR1692" s="72"/>
      <c r="RS1692" s="72"/>
      <c r="RT1692" s="72"/>
      <c r="RU1692" s="72"/>
      <c r="RV1692" s="72"/>
      <c r="RW1692" s="72"/>
      <c r="RX1692" s="72"/>
      <c r="RY1692" s="72"/>
      <c r="RZ1692" s="72"/>
      <c r="SA1692" s="72"/>
      <c r="SB1692" s="72"/>
      <c r="SC1692" s="72"/>
      <c r="SD1692" s="72"/>
      <c r="SE1692" s="72"/>
      <c r="SF1692" s="72"/>
      <c r="SG1692" s="72"/>
      <c r="SH1692" s="72"/>
      <c r="SI1692" s="72"/>
      <c r="SJ1692" s="72"/>
      <c r="SK1692" s="72"/>
      <c r="SL1692" s="72"/>
      <c r="SM1692" s="72"/>
      <c r="SN1692" s="72"/>
      <c r="SO1692" s="72"/>
      <c r="SP1692" s="72"/>
      <c r="SQ1692" s="72"/>
      <c r="SR1692" s="72"/>
      <c r="SS1692" s="72"/>
      <c r="ST1692" s="72"/>
      <c r="SU1692" s="72"/>
      <c r="SV1692" s="72"/>
      <c r="SW1692" s="72"/>
      <c r="SX1692" s="72"/>
      <c r="SY1692" s="72"/>
      <c r="SZ1692" s="72"/>
      <c r="TA1692" s="72"/>
      <c r="TB1692" s="72"/>
      <c r="TC1692" s="72"/>
    </row>
    <row r="1693" spans="1:523" ht="16.5" customHeight="1" x14ac:dyDescent="0.2">
      <c r="A1693" s="20">
        <v>1254</v>
      </c>
      <c r="B1693" s="20" t="s">
        <v>76</v>
      </c>
      <c r="C1693" s="20" t="s">
        <v>244</v>
      </c>
      <c r="D1693" s="20" t="s">
        <v>30</v>
      </c>
      <c r="E1693" s="20" t="s">
        <v>1345</v>
      </c>
      <c r="F1693" s="22" t="s">
        <v>1176</v>
      </c>
      <c r="G1693" s="73" t="s">
        <v>37</v>
      </c>
      <c r="H1693" s="20" t="s">
        <v>35</v>
      </c>
      <c r="I1693" s="20" t="s">
        <v>27</v>
      </c>
      <c r="J1693" s="22" t="s">
        <v>1177</v>
      </c>
      <c r="K1693" s="20" t="s">
        <v>259</v>
      </c>
      <c r="L1693" s="20" t="s">
        <v>1178</v>
      </c>
      <c r="M1693" s="20">
        <v>6</v>
      </c>
      <c r="N1693" s="20" t="s">
        <v>267</v>
      </c>
      <c r="O1693" s="48">
        <v>0</v>
      </c>
      <c r="P1693" s="23">
        <v>20000000</v>
      </c>
      <c r="Q1693" s="24">
        <v>1</v>
      </c>
      <c r="R1693" s="25">
        <v>45839</v>
      </c>
      <c r="S1693" s="20" t="s">
        <v>83</v>
      </c>
      <c r="T1693" s="26">
        <v>120000000</v>
      </c>
      <c r="U1693" s="27" t="s">
        <v>100</v>
      </c>
      <c r="V1693" s="27" t="s">
        <v>100</v>
      </c>
      <c r="W1693" s="72"/>
      <c r="X1693" s="72"/>
      <c r="Y1693" s="72"/>
      <c r="Z1693" s="72"/>
      <c r="AA1693" s="72"/>
      <c r="AB1693" s="72"/>
      <c r="AC1693" s="72"/>
      <c r="AD1693" s="72"/>
      <c r="AE1693" s="72"/>
      <c r="AF1693" s="72"/>
      <c r="AG1693" s="72"/>
      <c r="AH1693" s="72"/>
      <c r="AI1693" s="72"/>
      <c r="AJ1693" s="72"/>
      <c r="AK1693" s="72"/>
      <c r="AL1693" s="72"/>
      <c r="AM1693" s="72"/>
      <c r="AN1693" s="72"/>
      <c r="AO1693" s="72"/>
      <c r="AP1693" s="72"/>
      <c r="AQ1693" s="72"/>
      <c r="AR1693" s="72"/>
      <c r="AS1693" s="72"/>
      <c r="AT1693" s="72"/>
      <c r="AU1693" s="72"/>
      <c r="AV1693" s="72"/>
      <c r="AW1693" s="72"/>
      <c r="AX1693" s="72"/>
      <c r="AY1693" s="72"/>
      <c r="AZ1693" s="72"/>
      <c r="BA1693" s="72"/>
      <c r="BB1693" s="72"/>
      <c r="BC1693" s="72"/>
      <c r="BD1693" s="72"/>
      <c r="BE1693" s="72"/>
      <c r="BF1693" s="72"/>
      <c r="BG1693" s="72"/>
      <c r="BH1693" s="72"/>
      <c r="BI1693" s="72"/>
      <c r="BJ1693" s="72"/>
      <c r="BK1693" s="72"/>
      <c r="BL1693" s="72"/>
      <c r="BM1693" s="72"/>
      <c r="BN1693" s="72"/>
      <c r="BO1693" s="72"/>
      <c r="BP1693" s="72"/>
      <c r="BQ1693" s="72"/>
      <c r="BR1693" s="72"/>
      <c r="BS1693" s="72"/>
      <c r="BT1693" s="72"/>
      <c r="BU1693" s="72"/>
      <c r="BV1693" s="72"/>
      <c r="BW1693" s="72"/>
      <c r="BX1693" s="72"/>
      <c r="BY1693" s="72"/>
      <c r="BZ1693" s="72"/>
      <c r="CA1693" s="72"/>
      <c r="CB1693" s="72"/>
      <c r="CC1693" s="72"/>
      <c r="CD1693" s="72"/>
      <c r="CE1693" s="72"/>
      <c r="CF1693" s="72"/>
      <c r="CG1693" s="72"/>
      <c r="CH1693" s="72"/>
      <c r="CI1693" s="72"/>
      <c r="CJ1693" s="72"/>
      <c r="CK1693" s="72"/>
      <c r="CL1693" s="72"/>
      <c r="CM1693" s="72"/>
      <c r="CN1693" s="72"/>
      <c r="CO1693" s="72"/>
      <c r="CP1693" s="72"/>
      <c r="CQ1693" s="72"/>
      <c r="CR1693" s="72"/>
      <c r="CS1693" s="72"/>
      <c r="CT1693" s="72"/>
      <c r="CU1693" s="72"/>
      <c r="CV1693" s="72"/>
      <c r="CW1693" s="72"/>
      <c r="CX1693" s="72"/>
      <c r="CY1693" s="72"/>
      <c r="CZ1693" s="72"/>
      <c r="DA1693" s="72"/>
      <c r="DB1693" s="72"/>
      <c r="DC1693" s="72"/>
      <c r="DD1693" s="72"/>
      <c r="DE1693" s="72"/>
      <c r="DF1693" s="72"/>
      <c r="DG1693" s="72"/>
      <c r="DH1693" s="72"/>
      <c r="DI1693" s="72"/>
      <c r="DJ1693" s="72"/>
      <c r="DK1693" s="72"/>
      <c r="DL1693" s="72"/>
      <c r="DM1693" s="72"/>
      <c r="DN1693" s="72"/>
      <c r="DO1693" s="72"/>
      <c r="DP1693" s="72"/>
      <c r="DQ1693" s="72"/>
      <c r="DR1693" s="72"/>
      <c r="DS1693" s="72"/>
      <c r="DT1693" s="72"/>
      <c r="DU1693" s="72"/>
      <c r="DV1693" s="72"/>
      <c r="DW1693" s="72"/>
      <c r="DX1693" s="72"/>
      <c r="DY1693" s="72"/>
      <c r="DZ1693" s="72"/>
      <c r="EA1693" s="72"/>
      <c r="EB1693" s="72"/>
      <c r="EC1693" s="72"/>
      <c r="ED1693" s="72"/>
      <c r="EE1693" s="72"/>
      <c r="EF1693" s="72"/>
      <c r="EG1693" s="72"/>
      <c r="EH1693" s="72"/>
      <c r="EI1693" s="72"/>
      <c r="EJ1693" s="72"/>
      <c r="EK1693" s="72"/>
      <c r="EL1693" s="72"/>
      <c r="EM1693" s="72"/>
      <c r="EN1693" s="72"/>
      <c r="EO1693" s="72"/>
      <c r="EP1693" s="72"/>
      <c r="EQ1693" s="72"/>
      <c r="ER1693" s="72"/>
      <c r="ES1693" s="72"/>
      <c r="ET1693" s="72"/>
      <c r="EU1693" s="72"/>
      <c r="EV1693" s="72"/>
      <c r="EW1693" s="72"/>
      <c r="EX1693" s="72"/>
      <c r="EY1693" s="72"/>
      <c r="EZ1693" s="72"/>
      <c r="FA1693" s="72"/>
      <c r="FB1693" s="72"/>
      <c r="FC1693" s="72"/>
      <c r="FD1693" s="72"/>
      <c r="FE1693" s="72"/>
      <c r="FF1693" s="72"/>
      <c r="FG1693" s="72"/>
      <c r="FH1693" s="72"/>
      <c r="FI1693" s="72"/>
      <c r="FJ1693" s="72"/>
      <c r="FK1693" s="72"/>
      <c r="FL1693" s="72"/>
      <c r="FM1693" s="72"/>
      <c r="FN1693" s="72"/>
      <c r="FO1693" s="72"/>
      <c r="FP1693" s="72"/>
      <c r="FQ1693" s="72"/>
      <c r="FR1693" s="72"/>
      <c r="FS1693" s="72"/>
      <c r="FT1693" s="72"/>
      <c r="FU1693" s="72"/>
      <c r="FV1693" s="72"/>
      <c r="FW1693" s="72"/>
      <c r="FX1693" s="72"/>
      <c r="FY1693" s="72"/>
      <c r="FZ1693" s="72"/>
      <c r="GA1693" s="72"/>
      <c r="GB1693" s="72"/>
      <c r="GC1693" s="72"/>
      <c r="GD1693" s="72"/>
      <c r="GE1693" s="72"/>
      <c r="GF1693" s="72"/>
      <c r="GG1693" s="72"/>
      <c r="GH1693" s="72"/>
      <c r="GI1693" s="72"/>
      <c r="GJ1693" s="72"/>
      <c r="GK1693" s="72"/>
      <c r="GL1693" s="72"/>
      <c r="GM1693" s="72"/>
      <c r="GN1693" s="72"/>
      <c r="GO1693" s="72"/>
      <c r="GP1693" s="72"/>
      <c r="GQ1693" s="72"/>
      <c r="GR1693" s="72"/>
      <c r="GS1693" s="72"/>
      <c r="GT1693" s="72"/>
      <c r="GU1693" s="72"/>
      <c r="GV1693" s="72"/>
      <c r="GW1693" s="72"/>
      <c r="GX1693" s="72"/>
      <c r="GY1693" s="72"/>
      <c r="GZ1693" s="72"/>
      <c r="HA1693" s="72"/>
      <c r="HB1693" s="72"/>
      <c r="HC1693" s="72"/>
      <c r="HD1693" s="72"/>
      <c r="HE1693" s="72"/>
      <c r="HF1693" s="72"/>
      <c r="HG1693" s="72"/>
      <c r="HH1693" s="72"/>
      <c r="HI1693" s="72"/>
      <c r="HJ1693" s="72"/>
      <c r="HK1693" s="72"/>
      <c r="HL1693" s="72"/>
      <c r="HM1693" s="72"/>
      <c r="HN1693" s="72"/>
      <c r="HO1693" s="72"/>
      <c r="HP1693" s="72"/>
      <c r="HQ1693" s="72"/>
      <c r="HR1693" s="72"/>
      <c r="HS1693" s="72"/>
      <c r="HT1693" s="72"/>
      <c r="HU1693" s="72"/>
      <c r="HV1693" s="72"/>
      <c r="HW1693" s="72"/>
      <c r="HX1693" s="72"/>
      <c r="HY1693" s="72"/>
      <c r="HZ1693" s="72"/>
      <c r="IA1693" s="72"/>
      <c r="IB1693" s="72"/>
      <c r="IC1693" s="72"/>
      <c r="ID1693" s="72"/>
      <c r="IE1693" s="72"/>
      <c r="IF1693" s="72"/>
      <c r="IG1693" s="72"/>
      <c r="IH1693" s="72"/>
      <c r="II1693" s="72"/>
      <c r="IJ1693" s="72"/>
      <c r="IK1693" s="72"/>
      <c r="IL1693" s="72"/>
      <c r="IM1693" s="72"/>
      <c r="IN1693" s="72"/>
      <c r="IO1693" s="72"/>
      <c r="IP1693" s="72"/>
      <c r="IQ1693" s="72"/>
      <c r="IR1693" s="72"/>
      <c r="IS1693" s="72"/>
      <c r="IT1693" s="72"/>
      <c r="IU1693" s="72"/>
      <c r="IV1693" s="72"/>
      <c r="IW1693" s="72"/>
      <c r="IX1693" s="72"/>
      <c r="IY1693" s="72"/>
      <c r="IZ1693" s="72"/>
      <c r="JA1693" s="72"/>
      <c r="JB1693" s="72"/>
      <c r="JC1693" s="72"/>
      <c r="JD1693" s="72"/>
      <c r="JE1693" s="72"/>
      <c r="JF1693" s="72"/>
      <c r="JG1693" s="72"/>
      <c r="JH1693" s="72"/>
      <c r="JI1693" s="72"/>
      <c r="JJ1693" s="72"/>
      <c r="JK1693" s="72"/>
      <c r="JL1693" s="72"/>
      <c r="JM1693" s="72"/>
      <c r="JN1693" s="72"/>
      <c r="JO1693" s="72"/>
      <c r="JP1693" s="72"/>
      <c r="JQ1693" s="72"/>
      <c r="JR1693" s="72"/>
      <c r="JS1693" s="72"/>
      <c r="JT1693" s="72"/>
      <c r="JU1693" s="72"/>
      <c r="JV1693" s="72"/>
      <c r="JW1693" s="72"/>
      <c r="JX1693" s="72"/>
      <c r="JY1693" s="72"/>
      <c r="JZ1693" s="72"/>
      <c r="KA1693" s="72"/>
      <c r="KB1693" s="72"/>
      <c r="KC1693" s="72"/>
      <c r="KD1693" s="72"/>
      <c r="KE1693" s="72"/>
      <c r="KF1693" s="72"/>
      <c r="KG1693" s="72"/>
      <c r="KH1693" s="72"/>
      <c r="KI1693" s="72"/>
      <c r="KJ1693" s="72"/>
      <c r="KK1693" s="72"/>
      <c r="KL1693" s="72"/>
      <c r="KM1693" s="72"/>
      <c r="KN1693" s="72"/>
      <c r="KO1693" s="72"/>
      <c r="KP1693" s="72"/>
      <c r="KQ1693" s="72"/>
      <c r="KR1693" s="72"/>
      <c r="KS1693" s="72"/>
      <c r="KT1693" s="72"/>
      <c r="KU1693" s="72"/>
      <c r="KV1693" s="72"/>
      <c r="KW1693" s="72"/>
      <c r="KX1693" s="72"/>
      <c r="KY1693" s="72"/>
      <c r="KZ1693" s="72"/>
      <c r="LA1693" s="72"/>
      <c r="LB1693" s="72"/>
      <c r="LC1693" s="72"/>
      <c r="LD1693" s="72"/>
      <c r="LE1693" s="72"/>
      <c r="LF1693" s="72"/>
      <c r="LG1693" s="72"/>
      <c r="LH1693" s="72"/>
      <c r="LI1693" s="72"/>
      <c r="LJ1693" s="72"/>
      <c r="LK1693" s="72"/>
      <c r="LL1693" s="72"/>
      <c r="LM1693" s="72"/>
      <c r="LN1693" s="72"/>
      <c r="LO1693" s="72"/>
      <c r="LP1693" s="72"/>
      <c r="LQ1693" s="72"/>
      <c r="LR1693" s="72"/>
      <c r="LS1693" s="72"/>
      <c r="LT1693" s="72"/>
      <c r="LU1693" s="72"/>
      <c r="LV1693" s="72"/>
      <c r="LW1693" s="72"/>
      <c r="LX1693" s="72"/>
      <c r="LY1693" s="72"/>
      <c r="LZ1693" s="72"/>
      <c r="MA1693" s="72"/>
      <c r="MB1693" s="72"/>
      <c r="MC1693" s="72"/>
      <c r="MD1693" s="72"/>
      <c r="ME1693" s="72"/>
      <c r="MF1693" s="72"/>
      <c r="MG1693" s="72"/>
      <c r="MH1693" s="72"/>
      <c r="MI1693" s="72"/>
      <c r="MJ1693" s="72"/>
      <c r="MK1693" s="72"/>
      <c r="ML1693" s="72"/>
      <c r="MM1693" s="72"/>
      <c r="MN1693" s="72"/>
      <c r="MO1693" s="72"/>
      <c r="MP1693" s="72"/>
      <c r="MQ1693" s="72"/>
      <c r="MR1693" s="72"/>
      <c r="MS1693" s="72"/>
      <c r="MT1693" s="72"/>
      <c r="MU1693" s="72"/>
      <c r="MV1693" s="72"/>
      <c r="MW1693" s="72"/>
      <c r="MX1693" s="72"/>
      <c r="MY1693" s="72"/>
      <c r="MZ1693" s="72"/>
      <c r="NA1693" s="72"/>
      <c r="NB1693" s="72"/>
      <c r="NC1693" s="72"/>
      <c r="ND1693" s="72"/>
      <c r="NE1693" s="72"/>
      <c r="NF1693" s="72"/>
      <c r="NG1693" s="72"/>
      <c r="NH1693" s="72"/>
      <c r="NI1693" s="72"/>
      <c r="NJ1693" s="72"/>
      <c r="NK1693" s="72"/>
      <c r="NL1693" s="72"/>
      <c r="NM1693" s="72"/>
      <c r="NN1693" s="72"/>
      <c r="NO1693" s="72"/>
      <c r="NP1693" s="72"/>
      <c r="NQ1693" s="72"/>
      <c r="NR1693" s="72"/>
      <c r="NS1693" s="72"/>
      <c r="NT1693" s="72"/>
      <c r="NU1693" s="72"/>
      <c r="NV1693" s="72"/>
      <c r="NW1693" s="72"/>
      <c r="NX1693" s="72"/>
      <c r="NY1693" s="72"/>
      <c r="NZ1693" s="72"/>
      <c r="OA1693" s="72"/>
      <c r="OB1693" s="72"/>
      <c r="OC1693" s="72"/>
      <c r="OD1693" s="72"/>
      <c r="OE1693" s="72"/>
      <c r="OF1693" s="72"/>
      <c r="OG1693" s="72"/>
      <c r="OH1693" s="72"/>
      <c r="OI1693" s="72"/>
      <c r="OJ1693" s="72"/>
      <c r="OK1693" s="72"/>
      <c r="OL1693" s="72"/>
      <c r="OM1693" s="72"/>
      <c r="ON1693" s="72"/>
      <c r="OO1693" s="72"/>
      <c r="OP1693" s="72"/>
      <c r="OQ1693" s="72"/>
      <c r="OR1693" s="72"/>
      <c r="OS1693" s="72"/>
      <c r="OT1693" s="72"/>
      <c r="OU1693" s="72"/>
      <c r="OV1693" s="72"/>
      <c r="OW1693" s="72"/>
      <c r="OX1693" s="72"/>
      <c r="OY1693" s="72"/>
      <c r="OZ1693" s="72"/>
      <c r="PA1693" s="72"/>
      <c r="PB1693" s="72"/>
      <c r="PC1693" s="72"/>
      <c r="PD1693" s="72"/>
      <c r="PE1693" s="72"/>
      <c r="PF1693" s="72"/>
      <c r="PG1693" s="72"/>
      <c r="PH1693" s="72"/>
      <c r="PI1693" s="72"/>
      <c r="PJ1693" s="72"/>
      <c r="PK1693" s="72"/>
      <c r="PL1693" s="72"/>
      <c r="PM1693" s="72"/>
      <c r="PN1693" s="72"/>
      <c r="PO1693" s="72"/>
      <c r="PP1693" s="72"/>
      <c r="PQ1693" s="72"/>
      <c r="PR1693" s="72"/>
      <c r="PS1693" s="72"/>
      <c r="PT1693" s="72"/>
      <c r="PU1693" s="72"/>
      <c r="PV1693" s="72"/>
      <c r="PW1693" s="72"/>
      <c r="PX1693" s="72"/>
      <c r="PY1693" s="72"/>
      <c r="PZ1693" s="72"/>
      <c r="QA1693" s="72"/>
      <c r="QB1693" s="72"/>
      <c r="QC1693" s="72"/>
      <c r="QD1693" s="72"/>
      <c r="QE1693" s="72"/>
      <c r="QF1693" s="72"/>
      <c r="QG1693" s="72"/>
      <c r="QH1693" s="72"/>
      <c r="QI1693" s="72"/>
      <c r="QJ1693" s="72"/>
      <c r="QK1693" s="72"/>
      <c r="QL1693" s="72"/>
      <c r="QM1693" s="72"/>
      <c r="QN1693" s="72"/>
      <c r="QO1693" s="72"/>
      <c r="QP1693" s="72"/>
      <c r="QQ1693" s="72"/>
      <c r="QR1693" s="72"/>
      <c r="QS1693" s="72"/>
      <c r="QT1693" s="72"/>
      <c r="QU1693" s="72"/>
      <c r="QV1693" s="72"/>
      <c r="QW1693" s="72"/>
      <c r="QX1693" s="72"/>
      <c r="QY1693" s="72"/>
      <c r="QZ1693" s="72"/>
      <c r="RA1693" s="72"/>
      <c r="RB1693" s="72"/>
      <c r="RC1693" s="72"/>
      <c r="RD1693" s="72"/>
      <c r="RE1693" s="72"/>
      <c r="RF1693" s="72"/>
      <c r="RG1693" s="72"/>
      <c r="RH1693" s="72"/>
      <c r="RI1693" s="72"/>
      <c r="RJ1693" s="72"/>
      <c r="RK1693" s="72"/>
      <c r="RL1693" s="72"/>
      <c r="RM1693" s="72"/>
      <c r="RN1693" s="72"/>
      <c r="RO1693" s="72"/>
      <c r="RP1693" s="72"/>
      <c r="RQ1693" s="72"/>
      <c r="RR1693" s="72"/>
      <c r="RS1693" s="72"/>
      <c r="RT1693" s="72"/>
      <c r="RU1693" s="72"/>
      <c r="RV1693" s="72"/>
      <c r="RW1693" s="72"/>
      <c r="RX1693" s="72"/>
      <c r="RY1693" s="72"/>
      <c r="RZ1693" s="72"/>
      <c r="SA1693" s="72"/>
      <c r="SB1693" s="72"/>
      <c r="SC1693" s="72"/>
      <c r="SD1693" s="72"/>
      <c r="SE1693" s="72"/>
      <c r="SF1693" s="72"/>
      <c r="SG1693" s="72"/>
      <c r="SH1693" s="72"/>
      <c r="SI1693" s="72"/>
      <c r="SJ1693" s="72"/>
      <c r="SK1693" s="72"/>
      <c r="SL1693" s="72"/>
      <c r="SM1693" s="72"/>
      <c r="SN1693" s="72"/>
      <c r="SO1693" s="72"/>
      <c r="SP1693" s="72"/>
      <c r="SQ1693" s="72"/>
      <c r="SR1693" s="72"/>
      <c r="SS1693" s="72"/>
      <c r="ST1693" s="72"/>
      <c r="SU1693" s="72"/>
      <c r="SV1693" s="72"/>
      <c r="SW1693" s="72"/>
      <c r="SX1693" s="72"/>
      <c r="SY1693" s="72"/>
      <c r="SZ1693" s="72"/>
      <c r="TA1693" s="72"/>
      <c r="TB1693" s="72"/>
      <c r="TC1693" s="72"/>
    </row>
    <row r="1694" spans="1:523" ht="16.5" customHeight="1" x14ac:dyDescent="0.2">
      <c r="A1694" s="20">
        <v>1263</v>
      </c>
      <c r="B1694" s="20" t="s">
        <v>76</v>
      </c>
      <c r="C1694" s="20" t="s">
        <v>244</v>
      </c>
      <c r="D1694" s="20" t="s">
        <v>30</v>
      </c>
      <c r="E1694" s="20" t="s">
        <v>1340</v>
      </c>
      <c r="F1694" s="22" t="s">
        <v>1179</v>
      </c>
      <c r="G1694" s="73" t="s">
        <v>25</v>
      </c>
      <c r="H1694" s="20" t="s">
        <v>26</v>
      </c>
      <c r="I1694" s="20" t="s">
        <v>27</v>
      </c>
      <c r="J1694" s="22" t="s">
        <v>1177</v>
      </c>
      <c r="K1694" s="20" t="s">
        <v>259</v>
      </c>
      <c r="L1694" s="20" t="s">
        <v>1178</v>
      </c>
      <c r="M1694" s="20">
        <v>6</v>
      </c>
      <c r="N1694" s="20" t="s">
        <v>267</v>
      </c>
      <c r="O1694" s="48">
        <v>0</v>
      </c>
      <c r="P1694" s="23">
        <v>20000000</v>
      </c>
      <c r="Q1694" s="24">
        <v>1</v>
      </c>
      <c r="R1694" s="25">
        <v>45839</v>
      </c>
      <c r="S1694" s="20" t="s">
        <v>29</v>
      </c>
      <c r="T1694" s="26">
        <v>120000000</v>
      </c>
      <c r="U1694" s="27" t="s">
        <v>100</v>
      </c>
      <c r="V1694" s="27" t="s">
        <v>100</v>
      </c>
      <c r="W1694" s="72"/>
      <c r="X1694" s="72"/>
      <c r="Y1694" s="72"/>
      <c r="Z1694" s="72"/>
      <c r="AA1694" s="72"/>
      <c r="AB1694" s="72"/>
      <c r="AC1694" s="72"/>
      <c r="AD1694" s="72"/>
      <c r="AE1694" s="72"/>
      <c r="AF1694" s="72"/>
      <c r="AG1694" s="72"/>
      <c r="AH1694" s="72"/>
      <c r="AI1694" s="72"/>
      <c r="AJ1694" s="72"/>
      <c r="AK1694" s="72"/>
      <c r="AL1694" s="72"/>
      <c r="AM1694" s="72"/>
      <c r="AN1694" s="72"/>
      <c r="AO1694" s="72"/>
      <c r="AP1694" s="72"/>
      <c r="AQ1694" s="72"/>
      <c r="AR1694" s="72"/>
      <c r="AS1694" s="72"/>
      <c r="AT1694" s="72"/>
      <c r="AU1694" s="72"/>
      <c r="AV1694" s="72"/>
      <c r="AW1694" s="72"/>
      <c r="AX1694" s="72"/>
      <c r="AY1694" s="72"/>
      <c r="AZ1694" s="72"/>
      <c r="BA1694" s="72"/>
      <c r="BB1694" s="72"/>
      <c r="BC1694" s="72"/>
      <c r="BD1694" s="72"/>
      <c r="BE1694" s="72"/>
      <c r="BF1694" s="72"/>
      <c r="BG1694" s="72"/>
      <c r="BH1694" s="72"/>
      <c r="BI1694" s="72"/>
      <c r="BJ1694" s="72"/>
      <c r="BK1694" s="72"/>
      <c r="BL1694" s="72"/>
      <c r="BM1694" s="72"/>
      <c r="BN1694" s="72"/>
      <c r="BO1694" s="72"/>
      <c r="BP1694" s="72"/>
      <c r="BQ1694" s="72"/>
      <c r="BR1694" s="72"/>
      <c r="BS1694" s="72"/>
      <c r="BT1694" s="72"/>
      <c r="BU1694" s="72"/>
      <c r="BV1694" s="72"/>
      <c r="BW1694" s="72"/>
      <c r="BX1694" s="72"/>
      <c r="BY1694" s="72"/>
      <c r="BZ1694" s="72"/>
      <c r="CA1694" s="72"/>
      <c r="CB1694" s="72"/>
      <c r="CC1694" s="72"/>
      <c r="CD1694" s="72"/>
      <c r="CE1694" s="72"/>
      <c r="CF1694" s="72"/>
      <c r="CG1694" s="72"/>
      <c r="CH1694" s="72"/>
      <c r="CI1694" s="72"/>
      <c r="CJ1694" s="72"/>
      <c r="CK1694" s="72"/>
      <c r="CL1694" s="72"/>
      <c r="CM1694" s="72"/>
      <c r="CN1694" s="72"/>
      <c r="CO1694" s="72"/>
      <c r="CP1694" s="72"/>
      <c r="CQ1694" s="72"/>
      <c r="CR1694" s="72"/>
      <c r="CS1694" s="72"/>
      <c r="CT1694" s="72"/>
      <c r="CU1694" s="72"/>
      <c r="CV1694" s="72"/>
      <c r="CW1694" s="72"/>
      <c r="CX1694" s="72"/>
      <c r="CY1694" s="72"/>
      <c r="CZ1694" s="72"/>
      <c r="DA1694" s="72"/>
      <c r="DB1694" s="72"/>
      <c r="DC1694" s="72"/>
      <c r="DD1694" s="72"/>
      <c r="DE1694" s="72"/>
      <c r="DF1694" s="72"/>
      <c r="DG1694" s="72"/>
      <c r="DH1694" s="72"/>
      <c r="DI1694" s="72"/>
      <c r="DJ1694" s="72"/>
      <c r="DK1694" s="72"/>
      <c r="DL1694" s="72"/>
      <c r="DM1694" s="72"/>
      <c r="DN1694" s="72"/>
      <c r="DO1694" s="72"/>
      <c r="DP1694" s="72"/>
      <c r="DQ1694" s="72"/>
      <c r="DR1694" s="72"/>
      <c r="DS1694" s="72"/>
      <c r="DT1694" s="72"/>
      <c r="DU1694" s="72"/>
      <c r="DV1694" s="72"/>
      <c r="DW1694" s="72"/>
      <c r="DX1694" s="72"/>
      <c r="DY1694" s="72"/>
      <c r="DZ1694" s="72"/>
      <c r="EA1694" s="72"/>
      <c r="EB1694" s="72"/>
      <c r="EC1694" s="72"/>
      <c r="ED1694" s="72"/>
      <c r="EE1694" s="72"/>
      <c r="EF1694" s="72"/>
      <c r="EG1694" s="72"/>
      <c r="EH1694" s="72"/>
      <c r="EI1694" s="72"/>
      <c r="EJ1694" s="72"/>
      <c r="EK1694" s="72"/>
      <c r="EL1694" s="72"/>
      <c r="EM1694" s="72"/>
      <c r="EN1694" s="72"/>
      <c r="EO1694" s="72"/>
      <c r="EP1694" s="72"/>
      <c r="EQ1694" s="72"/>
      <c r="ER1694" s="72"/>
      <c r="ES1694" s="72"/>
      <c r="ET1694" s="72"/>
      <c r="EU1694" s="72"/>
      <c r="EV1694" s="72"/>
      <c r="EW1694" s="72"/>
      <c r="EX1694" s="72"/>
      <c r="EY1694" s="72"/>
      <c r="EZ1694" s="72"/>
      <c r="FA1694" s="72"/>
      <c r="FB1694" s="72"/>
      <c r="FC1694" s="72"/>
      <c r="FD1694" s="72"/>
      <c r="FE1694" s="72"/>
      <c r="FF1694" s="72"/>
      <c r="FG1694" s="72"/>
      <c r="FH1694" s="72"/>
      <c r="FI1694" s="72"/>
      <c r="FJ1694" s="72"/>
      <c r="FK1694" s="72"/>
      <c r="FL1694" s="72"/>
      <c r="FM1694" s="72"/>
      <c r="FN1694" s="72"/>
      <c r="FO1694" s="72"/>
      <c r="FP1694" s="72"/>
      <c r="FQ1694" s="72"/>
      <c r="FR1694" s="72"/>
      <c r="FS1694" s="72"/>
      <c r="FT1694" s="72"/>
      <c r="FU1694" s="72"/>
      <c r="FV1694" s="72"/>
      <c r="FW1694" s="72"/>
      <c r="FX1694" s="72"/>
      <c r="FY1694" s="72"/>
      <c r="FZ1694" s="72"/>
      <c r="GA1694" s="72"/>
      <c r="GB1694" s="72"/>
      <c r="GC1694" s="72"/>
      <c r="GD1694" s="72"/>
      <c r="GE1694" s="72"/>
      <c r="GF1694" s="72"/>
      <c r="GG1694" s="72"/>
      <c r="GH1694" s="72"/>
      <c r="GI1694" s="72"/>
      <c r="GJ1694" s="72"/>
      <c r="GK1694" s="72"/>
      <c r="GL1694" s="72"/>
      <c r="GM1694" s="72"/>
      <c r="GN1694" s="72"/>
      <c r="GO1694" s="72"/>
      <c r="GP1694" s="72"/>
      <c r="GQ1694" s="72"/>
      <c r="GR1694" s="72"/>
      <c r="GS1694" s="72"/>
      <c r="GT1694" s="72"/>
      <c r="GU1694" s="72"/>
      <c r="GV1694" s="72"/>
      <c r="GW1694" s="72"/>
      <c r="GX1694" s="72"/>
      <c r="GY1694" s="72"/>
      <c r="GZ1694" s="72"/>
      <c r="HA1694" s="72"/>
      <c r="HB1694" s="72"/>
      <c r="HC1694" s="72"/>
      <c r="HD1694" s="72"/>
      <c r="HE1694" s="72"/>
      <c r="HF1694" s="72"/>
      <c r="HG1694" s="72"/>
      <c r="HH1694" s="72"/>
      <c r="HI1694" s="72"/>
      <c r="HJ1694" s="72"/>
      <c r="HK1694" s="72"/>
      <c r="HL1694" s="72"/>
      <c r="HM1694" s="72"/>
      <c r="HN1694" s="72"/>
      <c r="HO1694" s="72"/>
      <c r="HP1694" s="72"/>
      <c r="HQ1694" s="72"/>
      <c r="HR1694" s="72"/>
      <c r="HS1694" s="72"/>
      <c r="HT1694" s="72"/>
      <c r="HU1694" s="72"/>
      <c r="HV1694" s="72"/>
      <c r="HW1694" s="72"/>
      <c r="HX1694" s="72"/>
      <c r="HY1694" s="72"/>
      <c r="HZ1694" s="72"/>
      <c r="IA1694" s="72"/>
      <c r="IB1694" s="72"/>
      <c r="IC1694" s="72"/>
      <c r="ID1694" s="72"/>
      <c r="IE1694" s="72"/>
      <c r="IF1694" s="72"/>
      <c r="IG1694" s="72"/>
      <c r="IH1694" s="72"/>
      <c r="II1694" s="72"/>
      <c r="IJ1694" s="72"/>
      <c r="IK1694" s="72"/>
      <c r="IL1694" s="72"/>
      <c r="IM1694" s="72"/>
      <c r="IN1694" s="72"/>
      <c r="IO1694" s="72"/>
      <c r="IP1694" s="72"/>
      <c r="IQ1694" s="72"/>
      <c r="IR1694" s="72"/>
      <c r="IS1694" s="72"/>
      <c r="IT1694" s="72"/>
      <c r="IU1694" s="72"/>
      <c r="IV1694" s="72"/>
      <c r="IW1694" s="72"/>
      <c r="IX1694" s="72"/>
      <c r="IY1694" s="72"/>
      <c r="IZ1694" s="72"/>
      <c r="JA1694" s="72"/>
      <c r="JB1694" s="72"/>
      <c r="JC1694" s="72"/>
      <c r="JD1694" s="72"/>
      <c r="JE1694" s="72"/>
      <c r="JF1694" s="72"/>
      <c r="JG1694" s="72"/>
      <c r="JH1694" s="72"/>
      <c r="JI1694" s="72"/>
      <c r="JJ1694" s="72"/>
      <c r="JK1694" s="72"/>
      <c r="JL1694" s="72"/>
      <c r="JM1694" s="72"/>
      <c r="JN1694" s="72"/>
      <c r="JO1694" s="72"/>
      <c r="JP1694" s="72"/>
      <c r="JQ1694" s="72"/>
      <c r="JR1694" s="72"/>
      <c r="JS1694" s="72"/>
      <c r="JT1694" s="72"/>
      <c r="JU1694" s="72"/>
      <c r="JV1694" s="72"/>
      <c r="JW1694" s="72"/>
      <c r="JX1694" s="72"/>
      <c r="JY1694" s="72"/>
      <c r="JZ1694" s="72"/>
      <c r="KA1694" s="72"/>
      <c r="KB1694" s="72"/>
      <c r="KC1694" s="72"/>
      <c r="KD1694" s="72"/>
      <c r="KE1694" s="72"/>
      <c r="KF1694" s="72"/>
      <c r="KG1694" s="72"/>
      <c r="KH1694" s="72"/>
      <c r="KI1694" s="72"/>
      <c r="KJ1694" s="72"/>
      <c r="KK1694" s="72"/>
      <c r="KL1694" s="72"/>
      <c r="KM1694" s="72"/>
      <c r="KN1694" s="72"/>
      <c r="KO1694" s="72"/>
      <c r="KP1694" s="72"/>
      <c r="KQ1694" s="72"/>
      <c r="KR1694" s="72"/>
      <c r="KS1694" s="72"/>
      <c r="KT1694" s="72"/>
      <c r="KU1694" s="72"/>
      <c r="KV1694" s="72"/>
      <c r="KW1694" s="72"/>
      <c r="KX1694" s="72"/>
      <c r="KY1694" s="72"/>
      <c r="KZ1694" s="72"/>
      <c r="LA1694" s="72"/>
      <c r="LB1694" s="72"/>
      <c r="LC1694" s="72"/>
      <c r="LD1694" s="72"/>
      <c r="LE1694" s="72"/>
      <c r="LF1694" s="72"/>
      <c r="LG1694" s="72"/>
      <c r="LH1694" s="72"/>
      <c r="LI1694" s="72"/>
      <c r="LJ1694" s="72"/>
      <c r="LK1694" s="72"/>
      <c r="LL1694" s="72"/>
      <c r="LM1694" s="72"/>
      <c r="LN1694" s="72"/>
      <c r="LO1694" s="72"/>
      <c r="LP1694" s="72"/>
      <c r="LQ1694" s="72"/>
      <c r="LR1694" s="72"/>
      <c r="LS1694" s="72"/>
      <c r="LT1694" s="72"/>
      <c r="LU1694" s="72"/>
      <c r="LV1694" s="72"/>
      <c r="LW1694" s="72"/>
      <c r="LX1694" s="72"/>
      <c r="LY1694" s="72"/>
      <c r="LZ1694" s="72"/>
      <c r="MA1694" s="72"/>
      <c r="MB1694" s="72"/>
      <c r="MC1694" s="72"/>
      <c r="MD1694" s="72"/>
      <c r="ME1694" s="72"/>
      <c r="MF1694" s="72"/>
      <c r="MG1694" s="72"/>
      <c r="MH1694" s="72"/>
      <c r="MI1694" s="72"/>
      <c r="MJ1694" s="72"/>
      <c r="MK1694" s="72"/>
      <c r="ML1694" s="72"/>
      <c r="MM1694" s="72"/>
      <c r="MN1694" s="72"/>
      <c r="MO1694" s="72"/>
      <c r="MP1694" s="72"/>
      <c r="MQ1694" s="72"/>
      <c r="MR1694" s="72"/>
      <c r="MS1694" s="72"/>
      <c r="MT1694" s="72"/>
      <c r="MU1694" s="72"/>
      <c r="MV1694" s="72"/>
      <c r="MW1694" s="72"/>
      <c r="MX1694" s="72"/>
      <c r="MY1694" s="72"/>
      <c r="MZ1694" s="72"/>
      <c r="NA1694" s="72"/>
      <c r="NB1694" s="72"/>
      <c r="NC1694" s="72"/>
      <c r="ND1694" s="72"/>
      <c r="NE1694" s="72"/>
      <c r="NF1694" s="72"/>
      <c r="NG1694" s="72"/>
      <c r="NH1694" s="72"/>
      <c r="NI1694" s="72"/>
      <c r="NJ1694" s="72"/>
      <c r="NK1694" s="72"/>
      <c r="NL1694" s="72"/>
      <c r="NM1694" s="72"/>
      <c r="NN1694" s="72"/>
      <c r="NO1694" s="72"/>
      <c r="NP1694" s="72"/>
      <c r="NQ1694" s="72"/>
      <c r="NR1694" s="72"/>
      <c r="NS1694" s="72"/>
      <c r="NT1694" s="72"/>
      <c r="NU1694" s="72"/>
      <c r="NV1694" s="72"/>
      <c r="NW1694" s="72"/>
      <c r="NX1694" s="72"/>
      <c r="NY1694" s="72"/>
      <c r="NZ1694" s="72"/>
      <c r="OA1694" s="72"/>
      <c r="OB1694" s="72"/>
      <c r="OC1694" s="72"/>
      <c r="OD1694" s="72"/>
      <c r="OE1694" s="72"/>
      <c r="OF1694" s="72"/>
      <c r="OG1694" s="72"/>
      <c r="OH1694" s="72"/>
      <c r="OI1694" s="72"/>
      <c r="OJ1694" s="72"/>
      <c r="OK1694" s="72"/>
      <c r="OL1694" s="72"/>
      <c r="OM1694" s="72"/>
      <c r="ON1694" s="72"/>
      <c r="OO1694" s="72"/>
      <c r="OP1694" s="72"/>
      <c r="OQ1694" s="72"/>
      <c r="OR1694" s="72"/>
      <c r="OS1694" s="72"/>
      <c r="OT1694" s="72"/>
      <c r="OU1694" s="72"/>
      <c r="OV1694" s="72"/>
      <c r="OW1694" s="72"/>
      <c r="OX1694" s="72"/>
      <c r="OY1694" s="72"/>
      <c r="OZ1694" s="72"/>
      <c r="PA1694" s="72"/>
      <c r="PB1694" s="72"/>
      <c r="PC1694" s="72"/>
      <c r="PD1694" s="72"/>
      <c r="PE1694" s="72"/>
      <c r="PF1694" s="72"/>
      <c r="PG1694" s="72"/>
      <c r="PH1694" s="72"/>
      <c r="PI1694" s="72"/>
      <c r="PJ1694" s="72"/>
      <c r="PK1694" s="72"/>
      <c r="PL1694" s="72"/>
      <c r="PM1694" s="72"/>
      <c r="PN1694" s="72"/>
      <c r="PO1694" s="72"/>
      <c r="PP1694" s="72"/>
      <c r="PQ1694" s="72"/>
      <c r="PR1694" s="72"/>
      <c r="PS1694" s="72"/>
      <c r="PT1694" s="72"/>
      <c r="PU1694" s="72"/>
      <c r="PV1694" s="72"/>
      <c r="PW1694" s="72"/>
      <c r="PX1694" s="72"/>
      <c r="PY1694" s="72"/>
      <c r="PZ1694" s="72"/>
      <c r="QA1694" s="72"/>
      <c r="QB1694" s="72"/>
      <c r="QC1694" s="72"/>
      <c r="QD1694" s="72"/>
      <c r="QE1694" s="72"/>
      <c r="QF1694" s="72"/>
      <c r="QG1694" s="72"/>
      <c r="QH1694" s="72"/>
      <c r="QI1694" s="72"/>
      <c r="QJ1694" s="72"/>
      <c r="QK1694" s="72"/>
      <c r="QL1694" s="72"/>
      <c r="QM1694" s="72"/>
      <c r="QN1694" s="72"/>
      <c r="QO1694" s="72"/>
      <c r="QP1694" s="72"/>
      <c r="QQ1694" s="72"/>
      <c r="QR1694" s="72"/>
      <c r="QS1694" s="72"/>
      <c r="QT1694" s="72"/>
      <c r="QU1694" s="72"/>
      <c r="QV1694" s="72"/>
      <c r="QW1694" s="72"/>
      <c r="QX1694" s="72"/>
      <c r="QY1694" s="72"/>
      <c r="QZ1694" s="72"/>
      <c r="RA1694" s="72"/>
      <c r="RB1694" s="72"/>
      <c r="RC1694" s="72"/>
      <c r="RD1694" s="72"/>
      <c r="RE1694" s="72"/>
      <c r="RF1694" s="72"/>
      <c r="RG1694" s="72"/>
      <c r="RH1694" s="72"/>
      <c r="RI1694" s="72"/>
      <c r="RJ1694" s="72"/>
      <c r="RK1694" s="72"/>
      <c r="RL1694" s="72"/>
      <c r="RM1694" s="72"/>
      <c r="RN1694" s="72"/>
      <c r="RO1694" s="72"/>
      <c r="RP1694" s="72"/>
      <c r="RQ1694" s="72"/>
      <c r="RR1694" s="72"/>
      <c r="RS1694" s="72"/>
      <c r="RT1694" s="72"/>
      <c r="RU1694" s="72"/>
      <c r="RV1694" s="72"/>
      <c r="RW1694" s="72"/>
      <c r="RX1694" s="72"/>
      <c r="RY1694" s="72"/>
      <c r="RZ1694" s="72"/>
      <c r="SA1694" s="72"/>
      <c r="SB1694" s="72"/>
      <c r="SC1694" s="72"/>
      <c r="SD1694" s="72"/>
      <c r="SE1694" s="72"/>
      <c r="SF1694" s="72"/>
      <c r="SG1694" s="72"/>
      <c r="SH1694" s="72"/>
      <c r="SI1694" s="72"/>
      <c r="SJ1694" s="72"/>
      <c r="SK1694" s="72"/>
      <c r="SL1694" s="72"/>
      <c r="SM1694" s="72"/>
      <c r="SN1694" s="72"/>
      <c r="SO1694" s="72"/>
      <c r="SP1694" s="72"/>
      <c r="SQ1694" s="72"/>
      <c r="SR1694" s="72"/>
      <c r="SS1694" s="72"/>
      <c r="ST1694" s="72"/>
      <c r="SU1694" s="72"/>
      <c r="SV1694" s="72"/>
      <c r="SW1694" s="72"/>
      <c r="SX1694" s="72"/>
      <c r="SY1694" s="72"/>
      <c r="SZ1694" s="72"/>
      <c r="TA1694" s="72"/>
      <c r="TB1694" s="72"/>
      <c r="TC1694" s="72"/>
    </row>
    <row r="1695" spans="1:523" ht="16.5" customHeight="1" x14ac:dyDescent="0.2">
      <c r="A1695" s="20">
        <v>1273</v>
      </c>
      <c r="B1695" s="20" t="s">
        <v>76</v>
      </c>
      <c r="C1695" s="20" t="s">
        <v>244</v>
      </c>
      <c r="D1695" s="20" t="s">
        <v>30</v>
      </c>
      <c r="E1695" s="20" t="s">
        <v>1345</v>
      </c>
      <c r="F1695" s="22" t="s">
        <v>268</v>
      </c>
      <c r="G1695" s="73" t="s">
        <v>42</v>
      </c>
      <c r="H1695" s="20" t="s">
        <v>35</v>
      </c>
      <c r="I1695" s="20" t="s">
        <v>27</v>
      </c>
      <c r="J1695" s="22" t="s">
        <v>1177</v>
      </c>
      <c r="K1695" s="20" t="s">
        <v>259</v>
      </c>
      <c r="L1695" s="20" t="s">
        <v>1180</v>
      </c>
      <c r="M1695" s="20">
        <v>6</v>
      </c>
      <c r="N1695" s="49">
        <v>45468</v>
      </c>
      <c r="O1695" s="48">
        <v>0</v>
      </c>
      <c r="P1695" s="23">
        <v>20148000</v>
      </c>
      <c r="Q1695" s="24">
        <v>1</v>
      </c>
      <c r="R1695" s="25">
        <v>45839</v>
      </c>
      <c r="S1695" s="20" t="s">
        <v>29</v>
      </c>
      <c r="T1695" s="26">
        <v>120888000</v>
      </c>
      <c r="U1695" s="27" t="s">
        <v>100</v>
      </c>
      <c r="V1695" s="27" t="s">
        <v>100</v>
      </c>
      <c r="W1695" s="72"/>
      <c r="X1695" s="72"/>
      <c r="Y1695" s="72"/>
      <c r="Z1695" s="72"/>
      <c r="AA1695" s="72"/>
      <c r="AB1695" s="72"/>
      <c r="AC1695" s="72"/>
      <c r="AD1695" s="72"/>
      <c r="AE1695" s="72"/>
      <c r="AF1695" s="72"/>
      <c r="AG1695" s="72"/>
      <c r="AH1695" s="72"/>
      <c r="AI1695" s="72"/>
      <c r="AJ1695" s="72"/>
      <c r="AK1695" s="72"/>
      <c r="AL1695" s="72"/>
      <c r="AM1695" s="72"/>
      <c r="AN1695" s="72"/>
      <c r="AO1695" s="72"/>
      <c r="AP1695" s="72"/>
      <c r="AQ1695" s="72"/>
      <c r="AR1695" s="72"/>
      <c r="AS1695" s="72"/>
      <c r="AT1695" s="72"/>
      <c r="AU1695" s="72"/>
      <c r="AV1695" s="72"/>
      <c r="AW1695" s="72"/>
      <c r="AX1695" s="72"/>
      <c r="AY1695" s="72"/>
      <c r="AZ1695" s="72"/>
      <c r="BA1695" s="72"/>
      <c r="BB1695" s="72"/>
      <c r="BC1695" s="72"/>
      <c r="BD1695" s="72"/>
      <c r="BE1695" s="72"/>
      <c r="BF1695" s="72"/>
      <c r="BG1695" s="72"/>
      <c r="BH1695" s="72"/>
      <c r="BI1695" s="72"/>
      <c r="BJ1695" s="72"/>
      <c r="BK1695" s="72"/>
      <c r="BL1695" s="72"/>
      <c r="BM1695" s="72"/>
      <c r="BN1695" s="72"/>
      <c r="BO1695" s="72"/>
      <c r="BP1695" s="72"/>
      <c r="BQ1695" s="72"/>
      <c r="BR1695" s="72"/>
      <c r="BS1695" s="72"/>
      <c r="BT1695" s="72"/>
      <c r="BU1695" s="72"/>
      <c r="BV1695" s="72"/>
      <c r="BW1695" s="72"/>
      <c r="BX1695" s="72"/>
      <c r="BY1695" s="72"/>
      <c r="BZ1695" s="72"/>
      <c r="CA1695" s="72"/>
      <c r="CB1695" s="72"/>
      <c r="CC1695" s="72"/>
      <c r="CD1695" s="72"/>
      <c r="CE1695" s="72"/>
      <c r="CF1695" s="72"/>
      <c r="CG1695" s="72"/>
      <c r="CH1695" s="72"/>
      <c r="CI1695" s="72"/>
      <c r="CJ1695" s="72"/>
      <c r="CK1695" s="72"/>
      <c r="CL1695" s="72"/>
      <c r="CM1695" s="72"/>
      <c r="CN1695" s="72"/>
      <c r="CO1695" s="72"/>
      <c r="CP1695" s="72"/>
      <c r="CQ1695" s="72"/>
      <c r="CR1695" s="72"/>
      <c r="CS1695" s="72"/>
      <c r="CT1695" s="72"/>
      <c r="CU1695" s="72"/>
      <c r="CV1695" s="72"/>
      <c r="CW1695" s="72"/>
      <c r="CX1695" s="72"/>
      <c r="CY1695" s="72"/>
      <c r="CZ1695" s="72"/>
      <c r="DA1695" s="72"/>
      <c r="DB1695" s="72"/>
      <c r="DC1695" s="72"/>
      <c r="DD1695" s="72"/>
      <c r="DE1695" s="72"/>
      <c r="DF1695" s="72"/>
      <c r="DG1695" s="72"/>
      <c r="DH1695" s="72"/>
      <c r="DI1695" s="72"/>
      <c r="DJ1695" s="72"/>
      <c r="DK1695" s="72"/>
      <c r="DL1695" s="72"/>
      <c r="DM1695" s="72"/>
      <c r="DN1695" s="72"/>
      <c r="DO1695" s="72"/>
      <c r="DP1695" s="72"/>
      <c r="DQ1695" s="72"/>
      <c r="DR1695" s="72"/>
      <c r="DS1695" s="72"/>
      <c r="DT1695" s="72"/>
      <c r="DU1695" s="72"/>
      <c r="DV1695" s="72"/>
      <c r="DW1695" s="72"/>
      <c r="DX1695" s="72"/>
      <c r="DY1695" s="72"/>
      <c r="DZ1695" s="72"/>
      <c r="EA1695" s="72"/>
      <c r="EB1695" s="72"/>
      <c r="EC1695" s="72"/>
      <c r="ED1695" s="72"/>
      <c r="EE1695" s="72"/>
      <c r="EF1695" s="72"/>
      <c r="EG1695" s="72"/>
      <c r="EH1695" s="72"/>
      <c r="EI1695" s="72"/>
      <c r="EJ1695" s="72"/>
      <c r="EK1695" s="72"/>
      <c r="EL1695" s="72"/>
      <c r="EM1695" s="72"/>
      <c r="EN1695" s="72"/>
      <c r="EO1695" s="72"/>
      <c r="EP1695" s="72"/>
      <c r="EQ1695" s="72"/>
      <c r="ER1695" s="72"/>
      <c r="ES1695" s="72"/>
      <c r="ET1695" s="72"/>
      <c r="EU1695" s="72"/>
      <c r="EV1695" s="72"/>
      <c r="EW1695" s="72"/>
      <c r="EX1695" s="72"/>
      <c r="EY1695" s="72"/>
      <c r="EZ1695" s="72"/>
      <c r="FA1695" s="72"/>
      <c r="FB1695" s="72"/>
      <c r="FC1695" s="72"/>
      <c r="FD1695" s="72"/>
      <c r="FE1695" s="72"/>
      <c r="FF1695" s="72"/>
      <c r="FG1695" s="72"/>
      <c r="FH1695" s="72"/>
      <c r="FI1695" s="72"/>
      <c r="FJ1695" s="72"/>
      <c r="FK1695" s="72"/>
      <c r="FL1695" s="72"/>
      <c r="FM1695" s="72"/>
      <c r="FN1695" s="72"/>
      <c r="FO1695" s="72"/>
      <c r="FP1695" s="72"/>
      <c r="FQ1695" s="72"/>
      <c r="FR1695" s="72"/>
      <c r="FS1695" s="72"/>
      <c r="FT1695" s="72"/>
      <c r="FU1695" s="72"/>
      <c r="FV1695" s="72"/>
      <c r="FW1695" s="72"/>
      <c r="FX1695" s="72"/>
      <c r="FY1695" s="72"/>
      <c r="FZ1695" s="72"/>
      <c r="GA1695" s="72"/>
      <c r="GB1695" s="72"/>
      <c r="GC1695" s="72"/>
      <c r="GD1695" s="72"/>
      <c r="GE1695" s="72"/>
      <c r="GF1695" s="72"/>
      <c r="GG1695" s="72"/>
      <c r="GH1695" s="72"/>
      <c r="GI1695" s="72"/>
      <c r="GJ1695" s="72"/>
      <c r="GK1695" s="72"/>
      <c r="GL1695" s="72"/>
      <c r="GM1695" s="72"/>
      <c r="GN1695" s="72"/>
      <c r="GO1695" s="72"/>
      <c r="GP1695" s="72"/>
      <c r="GQ1695" s="72"/>
      <c r="GR1695" s="72"/>
      <c r="GS1695" s="72"/>
      <c r="GT1695" s="72"/>
      <c r="GU1695" s="72"/>
      <c r="GV1695" s="72"/>
      <c r="GW1695" s="72"/>
      <c r="GX1695" s="72"/>
      <c r="GY1695" s="72"/>
      <c r="GZ1695" s="72"/>
      <c r="HA1695" s="72"/>
      <c r="HB1695" s="72"/>
      <c r="HC1695" s="72"/>
      <c r="HD1695" s="72"/>
      <c r="HE1695" s="72"/>
      <c r="HF1695" s="72"/>
      <c r="HG1695" s="72"/>
      <c r="HH1695" s="72"/>
      <c r="HI1695" s="72"/>
      <c r="HJ1695" s="72"/>
      <c r="HK1695" s="72"/>
      <c r="HL1695" s="72"/>
      <c r="HM1695" s="72"/>
      <c r="HN1695" s="72"/>
      <c r="HO1695" s="72"/>
      <c r="HP1695" s="72"/>
      <c r="HQ1695" s="72"/>
      <c r="HR1695" s="72"/>
      <c r="HS1695" s="72"/>
      <c r="HT1695" s="72"/>
      <c r="HU1695" s="72"/>
      <c r="HV1695" s="72"/>
      <c r="HW1695" s="72"/>
      <c r="HX1695" s="72"/>
      <c r="HY1695" s="72"/>
      <c r="HZ1695" s="72"/>
      <c r="IA1695" s="72"/>
      <c r="IB1695" s="72"/>
      <c r="IC1695" s="72"/>
      <c r="ID1695" s="72"/>
      <c r="IE1695" s="72"/>
      <c r="IF1695" s="72"/>
      <c r="IG1695" s="72"/>
      <c r="IH1695" s="72"/>
      <c r="II1695" s="72"/>
      <c r="IJ1695" s="72"/>
      <c r="IK1695" s="72"/>
      <c r="IL1695" s="72"/>
      <c r="IM1695" s="72"/>
      <c r="IN1695" s="72"/>
      <c r="IO1695" s="72"/>
      <c r="IP1695" s="72"/>
      <c r="IQ1695" s="72"/>
      <c r="IR1695" s="72"/>
      <c r="IS1695" s="72"/>
      <c r="IT1695" s="72"/>
      <c r="IU1695" s="72"/>
      <c r="IV1695" s="72"/>
      <c r="IW1695" s="72"/>
      <c r="IX1695" s="72"/>
      <c r="IY1695" s="72"/>
      <c r="IZ1695" s="72"/>
      <c r="JA1695" s="72"/>
      <c r="JB1695" s="72"/>
      <c r="JC1695" s="72"/>
      <c r="JD1695" s="72"/>
      <c r="JE1695" s="72"/>
      <c r="JF1695" s="72"/>
      <c r="JG1695" s="72"/>
      <c r="JH1695" s="72"/>
      <c r="JI1695" s="72"/>
      <c r="JJ1695" s="72"/>
      <c r="JK1695" s="72"/>
      <c r="JL1695" s="72"/>
      <c r="JM1695" s="72"/>
      <c r="JN1695" s="72"/>
      <c r="JO1695" s="72"/>
      <c r="JP1695" s="72"/>
      <c r="JQ1695" s="72"/>
      <c r="JR1695" s="72"/>
      <c r="JS1695" s="72"/>
      <c r="JT1695" s="72"/>
      <c r="JU1695" s="72"/>
      <c r="JV1695" s="72"/>
      <c r="JW1695" s="72"/>
      <c r="JX1695" s="72"/>
      <c r="JY1695" s="72"/>
      <c r="JZ1695" s="72"/>
      <c r="KA1695" s="72"/>
      <c r="KB1695" s="72"/>
      <c r="KC1695" s="72"/>
      <c r="KD1695" s="72"/>
      <c r="KE1695" s="72"/>
      <c r="KF1695" s="72"/>
      <c r="KG1695" s="72"/>
      <c r="KH1695" s="72"/>
      <c r="KI1695" s="72"/>
      <c r="KJ1695" s="72"/>
      <c r="KK1695" s="72"/>
      <c r="KL1695" s="72"/>
      <c r="KM1695" s="72"/>
      <c r="KN1695" s="72"/>
      <c r="KO1695" s="72"/>
      <c r="KP1695" s="72"/>
      <c r="KQ1695" s="72"/>
      <c r="KR1695" s="72"/>
      <c r="KS1695" s="72"/>
      <c r="KT1695" s="72"/>
      <c r="KU1695" s="72"/>
      <c r="KV1695" s="72"/>
      <c r="KW1695" s="72"/>
      <c r="KX1695" s="72"/>
      <c r="KY1695" s="72"/>
      <c r="KZ1695" s="72"/>
      <c r="LA1695" s="72"/>
      <c r="LB1695" s="72"/>
      <c r="LC1695" s="72"/>
      <c r="LD1695" s="72"/>
      <c r="LE1695" s="72"/>
      <c r="LF1695" s="72"/>
      <c r="LG1695" s="72"/>
      <c r="LH1695" s="72"/>
      <c r="LI1695" s="72"/>
      <c r="LJ1695" s="72"/>
      <c r="LK1695" s="72"/>
      <c r="LL1695" s="72"/>
      <c r="LM1695" s="72"/>
      <c r="LN1695" s="72"/>
      <c r="LO1695" s="72"/>
      <c r="LP1695" s="72"/>
      <c r="LQ1695" s="72"/>
      <c r="LR1695" s="72"/>
      <c r="LS1695" s="72"/>
      <c r="LT1695" s="72"/>
      <c r="LU1695" s="72"/>
      <c r="LV1695" s="72"/>
      <c r="LW1695" s="72"/>
      <c r="LX1695" s="72"/>
      <c r="LY1695" s="72"/>
      <c r="LZ1695" s="72"/>
      <c r="MA1695" s="72"/>
      <c r="MB1695" s="72"/>
      <c r="MC1695" s="72"/>
      <c r="MD1695" s="72"/>
      <c r="ME1695" s="72"/>
      <c r="MF1695" s="72"/>
      <c r="MG1695" s="72"/>
      <c r="MH1695" s="72"/>
      <c r="MI1695" s="72"/>
      <c r="MJ1695" s="72"/>
      <c r="MK1695" s="72"/>
      <c r="ML1695" s="72"/>
      <c r="MM1695" s="72"/>
      <c r="MN1695" s="72"/>
      <c r="MO1695" s="72"/>
      <c r="MP1695" s="72"/>
      <c r="MQ1695" s="72"/>
      <c r="MR1695" s="72"/>
      <c r="MS1695" s="72"/>
      <c r="MT1695" s="72"/>
      <c r="MU1695" s="72"/>
      <c r="MV1695" s="72"/>
      <c r="MW1695" s="72"/>
      <c r="MX1695" s="72"/>
      <c r="MY1695" s="72"/>
      <c r="MZ1695" s="72"/>
      <c r="NA1695" s="72"/>
      <c r="NB1695" s="72"/>
      <c r="NC1695" s="72"/>
      <c r="ND1695" s="72"/>
      <c r="NE1695" s="72"/>
      <c r="NF1695" s="72"/>
      <c r="NG1695" s="72"/>
      <c r="NH1695" s="72"/>
      <c r="NI1695" s="72"/>
      <c r="NJ1695" s="72"/>
      <c r="NK1695" s="72"/>
      <c r="NL1695" s="72"/>
      <c r="NM1695" s="72"/>
      <c r="NN1695" s="72"/>
      <c r="NO1695" s="72"/>
      <c r="NP1695" s="72"/>
      <c r="NQ1695" s="72"/>
      <c r="NR1695" s="72"/>
      <c r="NS1695" s="72"/>
      <c r="NT1695" s="72"/>
      <c r="NU1695" s="72"/>
      <c r="NV1695" s="72"/>
      <c r="NW1695" s="72"/>
      <c r="NX1695" s="72"/>
      <c r="NY1695" s="72"/>
      <c r="NZ1695" s="72"/>
      <c r="OA1695" s="72"/>
      <c r="OB1695" s="72"/>
      <c r="OC1695" s="72"/>
      <c r="OD1695" s="72"/>
      <c r="OE1695" s="72"/>
      <c r="OF1695" s="72"/>
      <c r="OG1695" s="72"/>
      <c r="OH1695" s="72"/>
      <c r="OI1695" s="72"/>
      <c r="OJ1695" s="72"/>
      <c r="OK1695" s="72"/>
      <c r="OL1695" s="72"/>
      <c r="OM1695" s="72"/>
      <c r="ON1695" s="72"/>
      <c r="OO1695" s="72"/>
      <c r="OP1695" s="72"/>
      <c r="OQ1695" s="72"/>
      <c r="OR1695" s="72"/>
      <c r="OS1695" s="72"/>
      <c r="OT1695" s="72"/>
      <c r="OU1695" s="72"/>
      <c r="OV1695" s="72"/>
      <c r="OW1695" s="72"/>
      <c r="OX1695" s="72"/>
      <c r="OY1695" s="72"/>
      <c r="OZ1695" s="72"/>
      <c r="PA1695" s="72"/>
      <c r="PB1695" s="72"/>
      <c r="PC1695" s="72"/>
      <c r="PD1695" s="72"/>
      <c r="PE1695" s="72"/>
      <c r="PF1695" s="72"/>
      <c r="PG1695" s="72"/>
      <c r="PH1695" s="72"/>
      <c r="PI1695" s="72"/>
      <c r="PJ1695" s="72"/>
      <c r="PK1695" s="72"/>
      <c r="PL1695" s="72"/>
      <c r="PM1695" s="72"/>
      <c r="PN1695" s="72"/>
      <c r="PO1695" s="72"/>
      <c r="PP1695" s="72"/>
      <c r="PQ1695" s="72"/>
      <c r="PR1695" s="72"/>
      <c r="PS1695" s="72"/>
      <c r="PT1695" s="72"/>
      <c r="PU1695" s="72"/>
      <c r="PV1695" s="72"/>
      <c r="PW1695" s="72"/>
      <c r="PX1695" s="72"/>
      <c r="PY1695" s="72"/>
      <c r="PZ1695" s="72"/>
      <c r="QA1695" s="72"/>
      <c r="QB1695" s="72"/>
      <c r="QC1695" s="72"/>
      <c r="QD1695" s="72"/>
      <c r="QE1695" s="72"/>
      <c r="QF1695" s="72"/>
      <c r="QG1695" s="72"/>
      <c r="QH1695" s="72"/>
      <c r="QI1695" s="72"/>
      <c r="QJ1695" s="72"/>
      <c r="QK1695" s="72"/>
      <c r="QL1695" s="72"/>
      <c r="QM1695" s="72"/>
      <c r="QN1695" s="72"/>
      <c r="QO1695" s="72"/>
      <c r="QP1695" s="72"/>
      <c r="QQ1695" s="72"/>
      <c r="QR1695" s="72"/>
      <c r="QS1695" s="72"/>
      <c r="QT1695" s="72"/>
      <c r="QU1695" s="72"/>
      <c r="QV1695" s="72"/>
      <c r="QW1695" s="72"/>
      <c r="QX1695" s="72"/>
      <c r="QY1695" s="72"/>
      <c r="QZ1695" s="72"/>
      <c r="RA1695" s="72"/>
      <c r="RB1695" s="72"/>
      <c r="RC1695" s="72"/>
      <c r="RD1695" s="72"/>
      <c r="RE1695" s="72"/>
      <c r="RF1695" s="72"/>
      <c r="RG1695" s="72"/>
      <c r="RH1695" s="72"/>
      <c r="RI1695" s="72"/>
      <c r="RJ1695" s="72"/>
      <c r="RK1695" s="72"/>
      <c r="RL1695" s="72"/>
      <c r="RM1695" s="72"/>
      <c r="RN1695" s="72"/>
      <c r="RO1695" s="72"/>
      <c r="RP1695" s="72"/>
      <c r="RQ1695" s="72"/>
      <c r="RR1695" s="72"/>
      <c r="RS1695" s="72"/>
      <c r="RT1695" s="72"/>
      <c r="RU1695" s="72"/>
      <c r="RV1695" s="72"/>
      <c r="RW1695" s="72"/>
      <c r="RX1695" s="72"/>
      <c r="RY1695" s="72"/>
      <c r="RZ1695" s="72"/>
      <c r="SA1695" s="72"/>
      <c r="SB1695" s="72"/>
      <c r="SC1695" s="72"/>
      <c r="SD1695" s="72"/>
      <c r="SE1695" s="72"/>
      <c r="SF1695" s="72"/>
      <c r="SG1695" s="72"/>
      <c r="SH1695" s="72"/>
      <c r="SI1695" s="72"/>
      <c r="SJ1695" s="72"/>
      <c r="SK1695" s="72"/>
      <c r="SL1695" s="72"/>
      <c r="SM1695" s="72"/>
      <c r="SN1695" s="72"/>
      <c r="SO1695" s="72"/>
      <c r="SP1695" s="72"/>
      <c r="SQ1695" s="72"/>
      <c r="SR1695" s="72"/>
      <c r="SS1695" s="72"/>
      <c r="ST1695" s="72"/>
      <c r="SU1695" s="72"/>
      <c r="SV1695" s="72"/>
      <c r="SW1695" s="72"/>
      <c r="SX1695" s="72"/>
      <c r="SY1695" s="72"/>
      <c r="SZ1695" s="72"/>
      <c r="TA1695" s="72"/>
      <c r="TB1695" s="72"/>
      <c r="TC1695" s="72"/>
    </row>
    <row r="1696" spans="1:523" ht="16.5" customHeight="1" x14ac:dyDescent="0.2">
      <c r="A1696" s="20">
        <v>1277</v>
      </c>
      <c r="B1696" s="20" t="s">
        <v>76</v>
      </c>
      <c r="C1696" s="20" t="s">
        <v>244</v>
      </c>
      <c r="D1696" s="20" t="s">
        <v>30</v>
      </c>
      <c r="E1696" s="20" t="s">
        <v>1345</v>
      </c>
      <c r="F1696" s="22" t="s">
        <v>283</v>
      </c>
      <c r="G1696" s="73" t="s">
        <v>84</v>
      </c>
      <c r="H1696" s="20" t="s">
        <v>35</v>
      </c>
      <c r="I1696" s="20" t="s">
        <v>27</v>
      </c>
      <c r="J1696" s="22" t="s">
        <v>1177</v>
      </c>
      <c r="K1696" s="20" t="s">
        <v>259</v>
      </c>
      <c r="L1696" s="20" t="s">
        <v>1181</v>
      </c>
      <c r="M1696" s="20">
        <v>6</v>
      </c>
      <c r="N1696" s="49">
        <v>45468</v>
      </c>
      <c r="O1696" s="48">
        <v>0</v>
      </c>
      <c r="P1696" s="23">
        <v>60000000</v>
      </c>
      <c r="Q1696" s="24">
        <v>1</v>
      </c>
      <c r="R1696" s="25">
        <v>45839</v>
      </c>
      <c r="S1696" s="20" t="s">
        <v>29</v>
      </c>
      <c r="T1696" s="26">
        <v>360000000</v>
      </c>
      <c r="U1696" s="27" t="s">
        <v>100</v>
      </c>
      <c r="V1696" s="27" t="s">
        <v>100</v>
      </c>
      <c r="W1696" s="72"/>
      <c r="X1696" s="72"/>
      <c r="Y1696" s="72"/>
      <c r="Z1696" s="72"/>
      <c r="AA1696" s="72"/>
      <c r="AB1696" s="72"/>
      <c r="AC1696" s="72"/>
      <c r="AD1696" s="72"/>
      <c r="AE1696" s="72"/>
      <c r="AF1696" s="72"/>
      <c r="AG1696" s="72"/>
      <c r="AH1696" s="72"/>
      <c r="AI1696" s="72"/>
      <c r="AJ1696" s="72"/>
      <c r="AK1696" s="72"/>
      <c r="AL1696" s="72"/>
      <c r="AM1696" s="72"/>
      <c r="AN1696" s="72"/>
      <c r="AO1696" s="72"/>
      <c r="AP1696" s="72"/>
      <c r="AQ1696" s="72"/>
      <c r="AR1696" s="72"/>
      <c r="AS1696" s="72"/>
      <c r="AT1696" s="72"/>
      <c r="AU1696" s="72"/>
      <c r="AV1696" s="72"/>
      <c r="AW1696" s="72"/>
      <c r="AX1696" s="72"/>
      <c r="AY1696" s="72"/>
      <c r="AZ1696" s="72"/>
      <c r="BA1696" s="72"/>
      <c r="BB1696" s="72"/>
      <c r="BC1696" s="72"/>
      <c r="BD1696" s="72"/>
      <c r="BE1696" s="72"/>
      <c r="BF1696" s="72"/>
      <c r="BG1696" s="72"/>
      <c r="BH1696" s="72"/>
      <c r="BI1696" s="72"/>
      <c r="BJ1696" s="72"/>
      <c r="BK1696" s="72"/>
      <c r="BL1696" s="72"/>
      <c r="BM1696" s="72"/>
      <c r="BN1696" s="72"/>
      <c r="BO1696" s="72"/>
      <c r="BP1696" s="72"/>
      <c r="BQ1696" s="72"/>
      <c r="BR1696" s="72"/>
      <c r="BS1696" s="72"/>
      <c r="BT1696" s="72"/>
      <c r="BU1696" s="72"/>
      <c r="BV1696" s="72"/>
      <c r="BW1696" s="72"/>
      <c r="BX1696" s="72"/>
      <c r="BY1696" s="72"/>
      <c r="BZ1696" s="72"/>
      <c r="CA1696" s="72"/>
      <c r="CB1696" s="72"/>
      <c r="CC1696" s="72"/>
      <c r="CD1696" s="72"/>
      <c r="CE1696" s="72"/>
      <c r="CF1696" s="72"/>
      <c r="CG1696" s="72"/>
      <c r="CH1696" s="72"/>
      <c r="CI1696" s="72"/>
      <c r="CJ1696" s="72"/>
      <c r="CK1696" s="72"/>
      <c r="CL1696" s="72"/>
      <c r="CM1696" s="72"/>
      <c r="CN1696" s="72"/>
      <c r="CO1696" s="72"/>
      <c r="CP1696" s="72"/>
      <c r="CQ1696" s="72"/>
      <c r="CR1696" s="72"/>
      <c r="CS1696" s="72"/>
      <c r="CT1696" s="72"/>
      <c r="CU1696" s="72"/>
      <c r="CV1696" s="72"/>
      <c r="CW1696" s="72"/>
      <c r="CX1696" s="72"/>
      <c r="CY1696" s="72"/>
      <c r="CZ1696" s="72"/>
      <c r="DA1696" s="72"/>
      <c r="DB1696" s="72"/>
      <c r="DC1696" s="72"/>
      <c r="DD1696" s="72"/>
      <c r="DE1696" s="72"/>
      <c r="DF1696" s="72"/>
      <c r="DG1696" s="72"/>
      <c r="DH1696" s="72"/>
      <c r="DI1696" s="72"/>
      <c r="DJ1696" s="72"/>
      <c r="DK1696" s="72"/>
      <c r="DL1696" s="72"/>
      <c r="DM1696" s="72"/>
      <c r="DN1696" s="72"/>
      <c r="DO1696" s="72"/>
      <c r="DP1696" s="72"/>
      <c r="DQ1696" s="72"/>
      <c r="DR1696" s="72"/>
      <c r="DS1696" s="72"/>
      <c r="DT1696" s="72"/>
      <c r="DU1696" s="72"/>
      <c r="DV1696" s="72"/>
      <c r="DW1696" s="72"/>
      <c r="DX1696" s="72"/>
      <c r="DY1696" s="72"/>
      <c r="DZ1696" s="72"/>
      <c r="EA1696" s="72"/>
      <c r="EB1696" s="72"/>
      <c r="EC1696" s="72"/>
      <c r="ED1696" s="72"/>
      <c r="EE1696" s="72"/>
      <c r="EF1696" s="72"/>
      <c r="EG1696" s="72"/>
      <c r="EH1696" s="72"/>
      <c r="EI1696" s="72"/>
      <c r="EJ1696" s="72"/>
      <c r="EK1696" s="72"/>
      <c r="EL1696" s="72"/>
      <c r="EM1696" s="72"/>
      <c r="EN1696" s="72"/>
      <c r="EO1696" s="72"/>
      <c r="EP1696" s="72"/>
      <c r="EQ1696" s="72"/>
      <c r="ER1696" s="72"/>
      <c r="ES1696" s="72"/>
      <c r="ET1696" s="72"/>
      <c r="EU1696" s="72"/>
      <c r="EV1696" s="72"/>
      <c r="EW1696" s="72"/>
      <c r="EX1696" s="72"/>
      <c r="EY1696" s="72"/>
      <c r="EZ1696" s="72"/>
      <c r="FA1696" s="72"/>
      <c r="FB1696" s="72"/>
      <c r="FC1696" s="72"/>
      <c r="FD1696" s="72"/>
      <c r="FE1696" s="72"/>
      <c r="FF1696" s="72"/>
      <c r="FG1696" s="72"/>
      <c r="FH1696" s="72"/>
      <c r="FI1696" s="72"/>
      <c r="FJ1696" s="72"/>
      <c r="FK1696" s="72"/>
      <c r="FL1696" s="72"/>
      <c r="FM1696" s="72"/>
      <c r="FN1696" s="72"/>
      <c r="FO1696" s="72"/>
      <c r="FP1696" s="72"/>
      <c r="FQ1696" s="72"/>
      <c r="FR1696" s="72"/>
      <c r="FS1696" s="72"/>
      <c r="FT1696" s="72"/>
      <c r="FU1696" s="72"/>
      <c r="FV1696" s="72"/>
      <c r="FW1696" s="72"/>
      <c r="FX1696" s="72"/>
      <c r="FY1696" s="72"/>
      <c r="FZ1696" s="72"/>
      <c r="GA1696" s="72"/>
      <c r="GB1696" s="72"/>
      <c r="GC1696" s="72"/>
      <c r="GD1696" s="72"/>
      <c r="GE1696" s="72"/>
      <c r="GF1696" s="72"/>
      <c r="GG1696" s="72"/>
      <c r="GH1696" s="72"/>
      <c r="GI1696" s="72"/>
      <c r="GJ1696" s="72"/>
      <c r="GK1696" s="72"/>
      <c r="GL1696" s="72"/>
      <c r="GM1696" s="72"/>
      <c r="GN1696" s="72"/>
      <c r="GO1696" s="72"/>
      <c r="GP1696" s="72"/>
      <c r="GQ1696" s="72"/>
      <c r="GR1696" s="72"/>
      <c r="GS1696" s="72"/>
      <c r="GT1696" s="72"/>
      <c r="GU1696" s="72"/>
      <c r="GV1696" s="72"/>
      <c r="GW1696" s="72"/>
      <c r="GX1696" s="72"/>
      <c r="GY1696" s="72"/>
      <c r="GZ1696" s="72"/>
      <c r="HA1696" s="72"/>
      <c r="HB1696" s="72"/>
      <c r="HC1696" s="72"/>
      <c r="HD1696" s="72"/>
      <c r="HE1696" s="72"/>
      <c r="HF1696" s="72"/>
      <c r="HG1696" s="72"/>
      <c r="HH1696" s="72"/>
      <c r="HI1696" s="72"/>
      <c r="HJ1696" s="72"/>
      <c r="HK1696" s="72"/>
      <c r="HL1696" s="72"/>
      <c r="HM1696" s="72"/>
      <c r="HN1696" s="72"/>
      <c r="HO1696" s="72"/>
      <c r="HP1696" s="72"/>
      <c r="HQ1696" s="72"/>
      <c r="HR1696" s="72"/>
      <c r="HS1696" s="72"/>
      <c r="HT1696" s="72"/>
      <c r="HU1696" s="72"/>
      <c r="HV1696" s="72"/>
      <c r="HW1696" s="72"/>
      <c r="HX1696" s="72"/>
      <c r="HY1696" s="72"/>
      <c r="HZ1696" s="72"/>
      <c r="IA1696" s="72"/>
      <c r="IB1696" s="72"/>
      <c r="IC1696" s="72"/>
      <c r="ID1696" s="72"/>
      <c r="IE1696" s="72"/>
      <c r="IF1696" s="72"/>
      <c r="IG1696" s="72"/>
      <c r="IH1696" s="72"/>
      <c r="II1696" s="72"/>
      <c r="IJ1696" s="72"/>
      <c r="IK1696" s="72"/>
      <c r="IL1696" s="72"/>
      <c r="IM1696" s="72"/>
      <c r="IN1696" s="72"/>
      <c r="IO1696" s="72"/>
      <c r="IP1696" s="72"/>
      <c r="IQ1696" s="72"/>
      <c r="IR1696" s="72"/>
      <c r="IS1696" s="72"/>
      <c r="IT1696" s="72"/>
      <c r="IU1696" s="72"/>
      <c r="IV1696" s="72"/>
      <c r="IW1696" s="72"/>
      <c r="IX1696" s="72"/>
      <c r="IY1696" s="72"/>
      <c r="IZ1696" s="72"/>
      <c r="JA1696" s="72"/>
      <c r="JB1696" s="72"/>
      <c r="JC1696" s="72"/>
      <c r="JD1696" s="72"/>
      <c r="JE1696" s="72"/>
      <c r="JF1696" s="72"/>
      <c r="JG1696" s="72"/>
      <c r="JH1696" s="72"/>
      <c r="JI1696" s="72"/>
      <c r="JJ1696" s="72"/>
      <c r="JK1696" s="72"/>
      <c r="JL1696" s="72"/>
      <c r="JM1696" s="72"/>
      <c r="JN1696" s="72"/>
      <c r="JO1696" s="72"/>
      <c r="JP1696" s="72"/>
      <c r="JQ1696" s="72"/>
      <c r="JR1696" s="72"/>
      <c r="JS1696" s="72"/>
      <c r="JT1696" s="72"/>
      <c r="JU1696" s="72"/>
      <c r="JV1696" s="72"/>
      <c r="JW1696" s="72"/>
      <c r="JX1696" s="72"/>
      <c r="JY1696" s="72"/>
      <c r="JZ1696" s="72"/>
      <c r="KA1696" s="72"/>
      <c r="KB1696" s="72"/>
      <c r="KC1696" s="72"/>
      <c r="KD1696" s="72"/>
      <c r="KE1696" s="72"/>
      <c r="KF1696" s="72"/>
      <c r="KG1696" s="72"/>
      <c r="KH1696" s="72"/>
      <c r="KI1696" s="72"/>
      <c r="KJ1696" s="72"/>
      <c r="KK1696" s="72"/>
      <c r="KL1696" s="72"/>
      <c r="KM1696" s="72"/>
      <c r="KN1696" s="72"/>
      <c r="KO1696" s="72"/>
      <c r="KP1696" s="72"/>
      <c r="KQ1696" s="72"/>
      <c r="KR1696" s="72"/>
      <c r="KS1696" s="72"/>
      <c r="KT1696" s="72"/>
      <c r="KU1696" s="72"/>
      <c r="KV1696" s="72"/>
      <c r="KW1696" s="72"/>
      <c r="KX1696" s="72"/>
      <c r="KY1696" s="72"/>
      <c r="KZ1696" s="72"/>
      <c r="LA1696" s="72"/>
      <c r="LB1696" s="72"/>
      <c r="LC1696" s="72"/>
      <c r="LD1696" s="72"/>
      <c r="LE1696" s="72"/>
      <c r="LF1696" s="72"/>
      <c r="LG1696" s="72"/>
      <c r="LH1696" s="72"/>
      <c r="LI1696" s="72"/>
      <c r="LJ1696" s="72"/>
      <c r="LK1696" s="72"/>
      <c r="LL1696" s="72"/>
      <c r="LM1696" s="72"/>
      <c r="LN1696" s="72"/>
      <c r="LO1696" s="72"/>
      <c r="LP1696" s="72"/>
      <c r="LQ1696" s="72"/>
      <c r="LR1696" s="72"/>
      <c r="LS1696" s="72"/>
      <c r="LT1696" s="72"/>
      <c r="LU1696" s="72"/>
      <c r="LV1696" s="72"/>
      <c r="LW1696" s="72"/>
      <c r="LX1696" s="72"/>
      <c r="LY1696" s="72"/>
      <c r="LZ1696" s="72"/>
      <c r="MA1696" s="72"/>
      <c r="MB1696" s="72"/>
      <c r="MC1696" s="72"/>
      <c r="MD1696" s="72"/>
      <c r="ME1696" s="72"/>
      <c r="MF1696" s="72"/>
      <c r="MG1696" s="72"/>
      <c r="MH1696" s="72"/>
      <c r="MI1696" s="72"/>
      <c r="MJ1696" s="72"/>
      <c r="MK1696" s="72"/>
      <c r="ML1696" s="72"/>
      <c r="MM1696" s="72"/>
      <c r="MN1696" s="72"/>
      <c r="MO1696" s="72"/>
      <c r="MP1696" s="72"/>
      <c r="MQ1696" s="72"/>
      <c r="MR1696" s="72"/>
      <c r="MS1696" s="72"/>
      <c r="MT1696" s="72"/>
      <c r="MU1696" s="72"/>
      <c r="MV1696" s="72"/>
      <c r="MW1696" s="72"/>
      <c r="MX1696" s="72"/>
      <c r="MY1696" s="72"/>
      <c r="MZ1696" s="72"/>
      <c r="NA1696" s="72"/>
      <c r="NB1696" s="72"/>
      <c r="NC1696" s="72"/>
      <c r="ND1696" s="72"/>
      <c r="NE1696" s="72"/>
      <c r="NF1696" s="72"/>
      <c r="NG1696" s="72"/>
      <c r="NH1696" s="72"/>
      <c r="NI1696" s="72"/>
      <c r="NJ1696" s="72"/>
      <c r="NK1696" s="72"/>
      <c r="NL1696" s="72"/>
      <c r="NM1696" s="72"/>
      <c r="NN1696" s="72"/>
      <c r="NO1696" s="72"/>
      <c r="NP1696" s="72"/>
      <c r="NQ1696" s="72"/>
      <c r="NR1696" s="72"/>
      <c r="NS1696" s="72"/>
      <c r="NT1696" s="72"/>
      <c r="NU1696" s="72"/>
      <c r="NV1696" s="72"/>
      <c r="NW1696" s="72"/>
      <c r="NX1696" s="72"/>
      <c r="NY1696" s="72"/>
      <c r="NZ1696" s="72"/>
      <c r="OA1696" s="72"/>
      <c r="OB1696" s="72"/>
      <c r="OC1696" s="72"/>
      <c r="OD1696" s="72"/>
      <c r="OE1696" s="72"/>
      <c r="OF1696" s="72"/>
      <c r="OG1696" s="72"/>
      <c r="OH1696" s="72"/>
      <c r="OI1696" s="72"/>
      <c r="OJ1696" s="72"/>
      <c r="OK1696" s="72"/>
      <c r="OL1696" s="72"/>
      <c r="OM1696" s="72"/>
      <c r="ON1696" s="72"/>
      <c r="OO1696" s="72"/>
      <c r="OP1696" s="72"/>
      <c r="OQ1696" s="72"/>
      <c r="OR1696" s="72"/>
      <c r="OS1696" s="72"/>
      <c r="OT1696" s="72"/>
      <c r="OU1696" s="72"/>
      <c r="OV1696" s="72"/>
      <c r="OW1696" s="72"/>
      <c r="OX1696" s="72"/>
      <c r="OY1696" s="72"/>
      <c r="OZ1696" s="72"/>
      <c r="PA1696" s="72"/>
      <c r="PB1696" s="72"/>
      <c r="PC1696" s="72"/>
      <c r="PD1696" s="72"/>
      <c r="PE1696" s="72"/>
      <c r="PF1696" s="72"/>
      <c r="PG1696" s="72"/>
      <c r="PH1696" s="72"/>
      <c r="PI1696" s="72"/>
      <c r="PJ1696" s="72"/>
      <c r="PK1696" s="72"/>
      <c r="PL1696" s="72"/>
      <c r="PM1696" s="72"/>
      <c r="PN1696" s="72"/>
      <c r="PO1696" s="72"/>
      <c r="PP1696" s="72"/>
      <c r="PQ1696" s="72"/>
      <c r="PR1696" s="72"/>
      <c r="PS1696" s="72"/>
      <c r="PT1696" s="72"/>
      <c r="PU1696" s="72"/>
      <c r="PV1696" s="72"/>
      <c r="PW1696" s="72"/>
      <c r="PX1696" s="72"/>
      <c r="PY1696" s="72"/>
      <c r="PZ1696" s="72"/>
      <c r="QA1696" s="72"/>
      <c r="QB1696" s="72"/>
      <c r="QC1696" s="72"/>
      <c r="QD1696" s="72"/>
      <c r="QE1696" s="72"/>
      <c r="QF1696" s="72"/>
      <c r="QG1696" s="72"/>
      <c r="QH1696" s="72"/>
      <c r="QI1696" s="72"/>
      <c r="QJ1696" s="72"/>
      <c r="QK1696" s="72"/>
      <c r="QL1696" s="72"/>
      <c r="QM1696" s="72"/>
      <c r="QN1696" s="72"/>
      <c r="QO1696" s="72"/>
      <c r="QP1696" s="72"/>
      <c r="QQ1696" s="72"/>
      <c r="QR1696" s="72"/>
      <c r="QS1696" s="72"/>
      <c r="QT1696" s="72"/>
      <c r="QU1696" s="72"/>
      <c r="QV1696" s="72"/>
      <c r="QW1696" s="72"/>
      <c r="QX1696" s="72"/>
      <c r="QY1696" s="72"/>
      <c r="QZ1696" s="72"/>
      <c r="RA1696" s="72"/>
      <c r="RB1696" s="72"/>
      <c r="RC1696" s="72"/>
      <c r="RD1696" s="72"/>
      <c r="RE1696" s="72"/>
      <c r="RF1696" s="72"/>
      <c r="RG1696" s="72"/>
      <c r="RH1696" s="72"/>
      <c r="RI1696" s="72"/>
      <c r="RJ1696" s="72"/>
      <c r="RK1696" s="72"/>
      <c r="RL1696" s="72"/>
      <c r="RM1696" s="72"/>
      <c r="RN1696" s="72"/>
      <c r="RO1696" s="72"/>
      <c r="RP1696" s="72"/>
      <c r="RQ1696" s="72"/>
      <c r="RR1696" s="72"/>
      <c r="RS1696" s="72"/>
      <c r="RT1696" s="72"/>
      <c r="RU1696" s="72"/>
      <c r="RV1696" s="72"/>
      <c r="RW1696" s="72"/>
      <c r="RX1696" s="72"/>
      <c r="RY1696" s="72"/>
      <c r="RZ1696" s="72"/>
      <c r="SA1696" s="72"/>
      <c r="SB1696" s="72"/>
      <c r="SC1696" s="72"/>
      <c r="SD1696" s="72"/>
      <c r="SE1696" s="72"/>
      <c r="SF1696" s="72"/>
      <c r="SG1696" s="72"/>
      <c r="SH1696" s="72"/>
      <c r="SI1696" s="72"/>
      <c r="SJ1696" s="72"/>
      <c r="SK1696" s="72"/>
      <c r="SL1696" s="72"/>
      <c r="SM1696" s="72"/>
      <c r="SN1696" s="72"/>
      <c r="SO1696" s="72"/>
      <c r="SP1696" s="72"/>
      <c r="SQ1696" s="72"/>
      <c r="SR1696" s="72"/>
      <c r="SS1696" s="72"/>
      <c r="ST1696" s="72"/>
      <c r="SU1696" s="72"/>
      <c r="SV1696" s="72"/>
      <c r="SW1696" s="72"/>
      <c r="SX1696" s="72"/>
      <c r="SY1696" s="72"/>
      <c r="SZ1696" s="72"/>
      <c r="TA1696" s="72"/>
      <c r="TB1696" s="72"/>
      <c r="TC1696" s="72"/>
    </row>
    <row r="1697" spans="1:523" ht="16.5" customHeight="1" x14ac:dyDescent="0.2">
      <c r="A1697" s="20">
        <v>1288</v>
      </c>
      <c r="B1697" s="20" t="s">
        <v>73</v>
      </c>
      <c r="C1697" s="20" t="s">
        <v>33</v>
      </c>
      <c r="D1697" s="20" t="s">
        <v>30</v>
      </c>
      <c r="E1697" s="20" t="s">
        <v>1345</v>
      </c>
      <c r="F1697" s="22" t="s">
        <v>293</v>
      </c>
      <c r="G1697" s="73" t="s">
        <v>42</v>
      </c>
      <c r="H1697" s="20" t="s">
        <v>35</v>
      </c>
      <c r="I1697" s="20" t="s">
        <v>81</v>
      </c>
      <c r="J1697" s="22" t="s">
        <v>1182</v>
      </c>
      <c r="K1697" s="20"/>
      <c r="L1697" s="20"/>
      <c r="M1697" s="20"/>
      <c r="N1697" s="20"/>
      <c r="O1697" s="20"/>
      <c r="P1697" s="23">
        <v>10810811</v>
      </c>
      <c r="Q1697" s="24">
        <v>5</v>
      </c>
      <c r="R1697" s="25">
        <v>45658</v>
      </c>
      <c r="S1697" s="20" t="s">
        <v>83</v>
      </c>
      <c r="T1697" s="26">
        <f>P1697*5</f>
        <v>54054055</v>
      </c>
      <c r="U1697" s="27" t="s">
        <v>100</v>
      </c>
      <c r="V1697" s="27" t="s">
        <v>100</v>
      </c>
      <c r="W1697" s="72"/>
      <c r="X1697" s="72"/>
      <c r="Y1697" s="72"/>
      <c r="Z1697" s="72"/>
      <c r="AA1697" s="72"/>
      <c r="AB1697" s="72"/>
      <c r="AC1697" s="72"/>
      <c r="AD1697" s="72"/>
      <c r="AE1697" s="72"/>
      <c r="AF1697" s="72"/>
      <c r="AG1697" s="72"/>
      <c r="AH1697" s="72"/>
      <c r="AI1697" s="72"/>
      <c r="AJ1697" s="72"/>
      <c r="AK1697" s="72"/>
      <c r="AL1697" s="72"/>
      <c r="AM1697" s="72"/>
      <c r="AN1697" s="72"/>
      <c r="AO1697" s="72"/>
      <c r="AP1697" s="72"/>
      <c r="AQ1697" s="72"/>
      <c r="AR1697" s="72"/>
      <c r="AS1697" s="72"/>
      <c r="AT1697" s="72"/>
      <c r="AU1697" s="72"/>
      <c r="AV1697" s="72"/>
      <c r="AW1697" s="72"/>
      <c r="AX1697" s="72"/>
      <c r="AY1697" s="72"/>
      <c r="AZ1697" s="72"/>
      <c r="BA1697" s="72"/>
      <c r="BB1697" s="72"/>
      <c r="BC1697" s="72"/>
      <c r="BD1697" s="72"/>
      <c r="BE1697" s="72"/>
      <c r="BF1697" s="72"/>
      <c r="BG1697" s="72"/>
      <c r="BH1697" s="72"/>
      <c r="BI1697" s="72"/>
      <c r="BJ1697" s="72"/>
      <c r="BK1697" s="72"/>
      <c r="BL1697" s="72"/>
      <c r="BM1697" s="72"/>
      <c r="BN1697" s="72"/>
      <c r="BO1697" s="72"/>
      <c r="BP1697" s="72"/>
      <c r="BQ1697" s="72"/>
      <c r="BR1697" s="72"/>
      <c r="BS1697" s="72"/>
      <c r="BT1697" s="72"/>
      <c r="BU1697" s="72"/>
      <c r="BV1697" s="72"/>
      <c r="BW1697" s="72"/>
      <c r="BX1697" s="72"/>
      <c r="BY1697" s="72"/>
      <c r="BZ1697" s="72"/>
      <c r="CA1697" s="72"/>
      <c r="CB1697" s="72"/>
      <c r="CC1697" s="72"/>
      <c r="CD1697" s="72"/>
      <c r="CE1697" s="72"/>
      <c r="CF1697" s="72"/>
      <c r="CG1697" s="72"/>
      <c r="CH1697" s="72"/>
      <c r="CI1697" s="72"/>
      <c r="CJ1697" s="72"/>
      <c r="CK1697" s="72"/>
      <c r="CL1697" s="72"/>
      <c r="CM1697" s="72"/>
      <c r="CN1697" s="72"/>
      <c r="CO1697" s="72"/>
      <c r="CP1697" s="72"/>
      <c r="CQ1697" s="72"/>
      <c r="CR1697" s="72"/>
      <c r="CS1697" s="72"/>
      <c r="CT1697" s="72"/>
      <c r="CU1697" s="72"/>
      <c r="CV1697" s="72"/>
      <c r="CW1697" s="72"/>
      <c r="CX1697" s="72"/>
      <c r="CY1697" s="72"/>
      <c r="CZ1697" s="72"/>
      <c r="DA1697" s="72"/>
      <c r="DB1697" s="72"/>
      <c r="DC1697" s="72"/>
      <c r="DD1697" s="72"/>
      <c r="DE1697" s="72"/>
      <c r="DF1697" s="72"/>
      <c r="DG1697" s="72"/>
      <c r="DH1697" s="72"/>
      <c r="DI1697" s="72"/>
      <c r="DJ1697" s="72"/>
      <c r="DK1697" s="72"/>
      <c r="DL1697" s="72"/>
      <c r="DM1697" s="72"/>
      <c r="DN1697" s="72"/>
      <c r="DO1697" s="72"/>
      <c r="DP1697" s="72"/>
      <c r="DQ1697" s="72"/>
      <c r="DR1697" s="72"/>
      <c r="DS1697" s="72"/>
      <c r="DT1697" s="72"/>
      <c r="DU1697" s="72"/>
      <c r="DV1697" s="72"/>
      <c r="DW1697" s="72"/>
      <c r="DX1697" s="72"/>
      <c r="DY1697" s="72"/>
      <c r="DZ1697" s="72"/>
      <c r="EA1697" s="72"/>
      <c r="EB1697" s="72"/>
      <c r="EC1697" s="72"/>
      <c r="ED1697" s="72"/>
      <c r="EE1697" s="72"/>
      <c r="EF1697" s="72"/>
      <c r="EG1697" s="72"/>
      <c r="EH1697" s="72"/>
      <c r="EI1697" s="72"/>
      <c r="EJ1697" s="72"/>
      <c r="EK1697" s="72"/>
      <c r="EL1697" s="72"/>
      <c r="EM1697" s="72"/>
      <c r="EN1697" s="72"/>
      <c r="EO1697" s="72"/>
      <c r="EP1697" s="72"/>
      <c r="EQ1697" s="72"/>
      <c r="ER1697" s="72"/>
      <c r="ES1697" s="72"/>
      <c r="ET1697" s="72"/>
      <c r="EU1697" s="72"/>
      <c r="EV1697" s="72"/>
      <c r="EW1697" s="72"/>
      <c r="EX1697" s="72"/>
      <c r="EY1697" s="72"/>
      <c r="EZ1697" s="72"/>
      <c r="FA1697" s="72"/>
      <c r="FB1697" s="72"/>
      <c r="FC1697" s="72"/>
      <c r="FD1697" s="72"/>
      <c r="FE1697" s="72"/>
      <c r="FF1697" s="72"/>
      <c r="FG1697" s="72"/>
      <c r="FH1697" s="72"/>
      <c r="FI1697" s="72"/>
      <c r="FJ1697" s="72"/>
      <c r="FK1697" s="72"/>
      <c r="FL1697" s="72"/>
      <c r="FM1697" s="72"/>
      <c r="FN1697" s="72"/>
      <c r="FO1697" s="72"/>
      <c r="FP1697" s="72"/>
      <c r="FQ1697" s="72"/>
      <c r="FR1697" s="72"/>
      <c r="FS1697" s="72"/>
      <c r="FT1697" s="72"/>
      <c r="FU1697" s="72"/>
      <c r="FV1697" s="72"/>
      <c r="FW1697" s="72"/>
      <c r="FX1697" s="72"/>
      <c r="FY1697" s="72"/>
      <c r="FZ1697" s="72"/>
      <c r="GA1697" s="72"/>
      <c r="GB1697" s="72"/>
      <c r="GC1697" s="72"/>
      <c r="GD1697" s="72"/>
      <c r="GE1697" s="72"/>
      <c r="GF1697" s="72"/>
      <c r="GG1697" s="72"/>
      <c r="GH1697" s="72"/>
      <c r="GI1697" s="72"/>
      <c r="GJ1697" s="72"/>
      <c r="GK1697" s="72"/>
      <c r="GL1697" s="72"/>
      <c r="GM1697" s="72"/>
      <c r="GN1697" s="72"/>
      <c r="GO1697" s="72"/>
      <c r="GP1697" s="72"/>
      <c r="GQ1697" s="72"/>
      <c r="GR1697" s="72"/>
      <c r="GS1697" s="72"/>
      <c r="GT1697" s="72"/>
      <c r="GU1697" s="72"/>
      <c r="GV1697" s="72"/>
      <c r="GW1697" s="72"/>
      <c r="GX1697" s="72"/>
      <c r="GY1697" s="72"/>
      <c r="GZ1697" s="72"/>
      <c r="HA1697" s="72"/>
      <c r="HB1697" s="72"/>
      <c r="HC1697" s="72"/>
      <c r="HD1697" s="72"/>
      <c r="HE1697" s="72"/>
      <c r="HF1697" s="72"/>
      <c r="HG1697" s="72"/>
      <c r="HH1697" s="72"/>
      <c r="HI1697" s="72"/>
      <c r="HJ1697" s="72"/>
      <c r="HK1697" s="72"/>
      <c r="HL1697" s="72"/>
      <c r="HM1697" s="72"/>
      <c r="HN1697" s="72"/>
      <c r="HO1697" s="72"/>
      <c r="HP1697" s="72"/>
      <c r="HQ1697" s="72"/>
      <c r="HR1697" s="72"/>
      <c r="HS1697" s="72"/>
      <c r="HT1697" s="72"/>
      <c r="HU1697" s="72"/>
      <c r="HV1697" s="72"/>
      <c r="HW1697" s="72"/>
      <c r="HX1697" s="72"/>
      <c r="HY1697" s="72"/>
      <c r="HZ1697" s="72"/>
      <c r="IA1697" s="72"/>
      <c r="IB1697" s="72"/>
      <c r="IC1697" s="72"/>
      <c r="ID1697" s="72"/>
      <c r="IE1697" s="72"/>
      <c r="IF1697" s="72"/>
      <c r="IG1697" s="72"/>
      <c r="IH1697" s="72"/>
      <c r="II1697" s="72"/>
      <c r="IJ1697" s="72"/>
      <c r="IK1697" s="72"/>
      <c r="IL1697" s="72"/>
      <c r="IM1697" s="72"/>
      <c r="IN1697" s="72"/>
      <c r="IO1697" s="72"/>
      <c r="IP1697" s="72"/>
      <c r="IQ1697" s="72"/>
      <c r="IR1697" s="72"/>
      <c r="IS1697" s="72"/>
      <c r="IT1697" s="72"/>
      <c r="IU1697" s="72"/>
      <c r="IV1697" s="72"/>
      <c r="IW1697" s="72"/>
      <c r="IX1697" s="72"/>
      <c r="IY1697" s="72"/>
      <c r="IZ1697" s="72"/>
      <c r="JA1697" s="72"/>
      <c r="JB1697" s="72"/>
      <c r="JC1697" s="72"/>
      <c r="JD1697" s="72"/>
      <c r="JE1697" s="72"/>
      <c r="JF1697" s="72"/>
      <c r="JG1697" s="72"/>
      <c r="JH1697" s="72"/>
      <c r="JI1697" s="72"/>
      <c r="JJ1697" s="72"/>
      <c r="JK1697" s="72"/>
      <c r="JL1697" s="72"/>
      <c r="JM1697" s="72"/>
      <c r="JN1697" s="72"/>
      <c r="JO1697" s="72"/>
      <c r="JP1697" s="72"/>
      <c r="JQ1697" s="72"/>
      <c r="JR1697" s="72"/>
      <c r="JS1697" s="72"/>
      <c r="JT1697" s="72"/>
      <c r="JU1697" s="72"/>
      <c r="JV1697" s="72"/>
      <c r="JW1697" s="72"/>
      <c r="JX1697" s="72"/>
      <c r="JY1697" s="72"/>
      <c r="JZ1697" s="72"/>
      <c r="KA1697" s="72"/>
      <c r="KB1697" s="72"/>
      <c r="KC1697" s="72"/>
      <c r="KD1697" s="72"/>
      <c r="KE1697" s="72"/>
      <c r="KF1697" s="72"/>
      <c r="KG1697" s="72"/>
      <c r="KH1697" s="72"/>
      <c r="KI1697" s="72"/>
      <c r="KJ1697" s="72"/>
      <c r="KK1697" s="72"/>
      <c r="KL1697" s="72"/>
      <c r="KM1697" s="72"/>
      <c r="KN1697" s="72"/>
      <c r="KO1697" s="72"/>
      <c r="KP1697" s="72"/>
      <c r="KQ1697" s="72"/>
      <c r="KR1697" s="72"/>
      <c r="KS1697" s="72"/>
      <c r="KT1697" s="72"/>
      <c r="KU1697" s="72"/>
      <c r="KV1697" s="72"/>
      <c r="KW1697" s="72"/>
      <c r="KX1697" s="72"/>
      <c r="KY1697" s="72"/>
      <c r="KZ1697" s="72"/>
      <c r="LA1697" s="72"/>
      <c r="LB1697" s="72"/>
      <c r="LC1697" s="72"/>
      <c r="LD1697" s="72"/>
      <c r="LE1697" s="72"/>
      <c r="LF1697" s="72"/>
      <c r="LG1697" s="72"/>
      <c r="LH1697" s="72"/>
      <c r="LI1697" s="72"/>
      <c r="LJ1697" s="72"/>
      <c r="LK1697" s="72"/>
      <c r="LL1697" s="72"/>
      <c r="LM1697" s="72"/>
      <c r="LN1697" s="72"/>
      <c r="LO1697" s="72"/>
      <c r="LP1697" s="72"/>
      <c r="LQ1697" s="72"/>
      <c r="LR1697" s="72"/>
      <c r="LS1697" s="72"/>
      <c r="LT1697" s="72"/>
      <c r="LU1697" s="72"/>
      <c r="LV1697" s="72"/>
      <c r="LW1697" s="72"/>
      <c r="LX1697" s="72"/>
      <c r="LY1697" s="72"/>
      <c r="LZ1697" s="72"/>
      <c r="MA1697" s="72"/>
      <c r="MB1697" s="72"/>
      <c r="MC1697" s="72"/>
      <c r="MD1697" s="72"/>
      <c r="ME1697" s="72"/>
      <c r="MF1697" s="72"/>
      <c r="MG1697" s="72"/>
      <c r="MH1697" s="72"/>
      <c r="MI1697" s="72"/>
      <c r="MJ1697" s="72"/>
      <c r="MK1697" s="72"/>
      <c r="ML1697" s="72"/>
      <c r="MM1697" s="72"/>
      <c r="MN1697" s="72"/>
      <c r="MO1697" s="72"/>
      <c r="MP1697" s="72"/>
      <c r="MQ1697" s="72"/>
      <c r="MR1697" s="72"/>
      <c r="MS1697" s="72"/>
      <c r="MT1697" s="72"/>
      <c r="MU1697" s="72"/>
      <c r="MV1697" s="72"/>
      <c r="MW1697" s="72"/>
      <c r="MX1697" s="72"/>
      <c r="MY1697" s="72"/>
      <c r="MZ1697" s="72"/>
      <c r="NA1697" s="72"/>
      <c r="NB1697" s="72"/>
      <c r="NC1697" s="72"/>
      <c r="ND1697" s="72"/>
      <c r="NE1697" s="72"/>
      <c r="NF1697" s="72"/>
      <c r="NG1697" s="72"/>
      <c r="NH1697" s="72"/>
      <c r="NI1697" s="72"/>
      <c r="NJ1697" s="72"/>
      <c r="NK1697" s="72"/>
      <c r="NL1697" s="72"/>
      <c r="NM1697" s="72"/>
      <c r="NN1697" s="72"/>
      <c r="NO1697" s="72"/>
      <c r="NP1697" s="72"/>
      <c r="NQ1697" s="72"/>
      <c r="NR1697" s="72"/>
      <c r="NS1697" s="72"/>
      <c r="NT1697" s="72"/>
      <c r="NU1697" s="72"/>
      <c r="NV1697" s="72"/>
      <c r="NW1697" s="72"/>
      <c r="NX1697" s="72"/>
      <c r="NY1697" s="72"/>
      <c r="NZ1697" s="72"/>
      <c r="OA1697" s="72"/>
      <c r="OB1697" s="72"/>
      <c r="OC1697" s="72"/>
      <c r="OD1697" s="72"/>
      <c r="OE1697" s="72"/>
      <c r="OF1697" s="72"/>
      <c r="OG1697" s="72"/>
      <c r="OH1697" s="72"/>
      <c r="OI1697" s="72"/>
      <c r="OJ1697" s="72"/>
      <c r="OK1697" s="72"/>
      <c r="OL1697" s="72"/>
      <c r="OM1697" s="72"/>
      <c r="ON1697" s="72"/>
      <c r="OO1697" s="72"/>
      <c r="OP1697" s="72"/>
      <c r="OQ1697" s="72"/>
      <c r="OR1697" s="72"/>
      <c r="OS1697" s="72"/>
      <c r="OT1697" s="72"/>
      <c r="OU1697" s="72"/>
      <c r="OV1697" s="72"/>
      <c r="OW1697" s="72"/>
      <c r="OX1697" s="72"/>
      <c r="OY1697" s="72"/>
      <c r="OZ1697" s="72"/>
      <c r="PA1697" s="72"/>
      <c r="PB1697" s="72"/>
      <c r="PC1697" s="72"/>
      <c r="PD1697" s="72"/>
      <c r="PE1697" s="72"/>
      <c r="PF1697" s="72"/>
      <c r="PG1697" s="72"/>
      <c r="PH1697" s="72"/>
      <c r="PI1697" s="72"/>
      <c r="PJ1697" s="72"/>
      <c r="PK1697" s="72"/>
      <c r="PL1697" s="72"/>
      <c r="PM1697" s="72"/>
      <c r="PN1697" s="72"/>
      <c r="PO1697" s="72"/>
      <c r="PP1697" s="72"/>
      <c r="PQ1697" s="72"/>
      <c r="PR1697" s="72"/>
      <c r="PS1697" s="72"/>
      <c r="PT1697" s="72"/>
      <c r="PU1697" s="72"/>
      <c r="PV1697" s="72"/>
      <c r="PW1697" s="72"/>
      <c r="PX1697" s="72"/>
      <c r="PY1697" s="72"/>
      <c r="PZ1697" s="72"/>
      <c r="QA1697" s="72"/>
      <c r="QB1697" s="72"/>
      <c r="QC1697" s="72"/>
      <c r="QD1697" s="72"/>
      <c r="QE1697" s="72"/>
      <c r="QF1697" s="72"/>
      <c r="QG1697" s="72"/>
      <c r="QH1697" s="72"/>
      <c r="QI1697" s="72"/>
      <c r="QJ1697" s="72"/>
      <c r="QK1697" s="72"/>
      <c r="QL1697" s="72"/>
      <c r="QM1697" s="72"/>
      <c r="QN1697" s="72"/>
      <c r="QO1697" s="72"/>
      <c r="QP1697" s="72"/>
      <c r="QQ1697" s="72"/>
      <c r="QR1697" s="72"/>
      <c r="QS1697" s="72"/>
      <c r="QT1697" s="72"/>
      <c r="QU1697" s="72"/>
      <c r="QV1697" s="72"/>
      <c r="QW1697" s="72"/>
      <c r="QX1697" s="72"/>
      <c r="QY1697" s="72"/>
      <c r="QZ1697" s="72"/>
      <c r="RA1697" s="72"/>
      <c r="RB1697" s="72"/>
      <c r="RC1697" s="72"/>
      <c r="RD1697" s="72"/>
      <c r="RE1697" s="72"/>
      <c r="RF1697" s="72"/>
      <c r="RG1697" s="72"/>
      <c r="RH1697" s="72"/>
      <c r="RI1697" s="72"/>
      <c r="RJ1697" s="72"/>
      <c r="RK1697" s="72"/>
      <c r="RL1697" s="72"/>
      <c r="RM1697" s="72"/>
      <c r="RN1697" s="72"/>
      <c r="RO1697" s="72"/>
      <c r="RP1697" s="72"/>
      <c r="RQ1697" s="72"/>
      <c r="RR1697" s="72"/>
      <c r="RS1697" s="72"/>
      <c r="RT1697" s="72"/>
      <c r="RU1697" s="72"/>
      <c r="RV1697" s="72"/>
      <c r="RW1697" s="72"/>
      <c r="RX1697" s="72"/>
      <c r="RY1697" s="72"/>
      <c r="RZ1697" s="72"/>
      <c r="SA1697" s="72"/>
      <c r="SB1697" s="72"/>
      <c r="SC1697" s="72"/>
      <c r="SD1697" s="72"/>
      <c r="SE1697" s="72"/>
      <c r="SF1697" s="72"/>
      <c r="SG1697" s="72"/>
      <c r="SH1697" s="72"/>
      <c r="SI1697" s="72"/>
      <c r="SJ1697" s="72"/>
      <c r="SK1697" s="72"/>
      <c r="SL1697" s="72"/>
      <c r="SM1697" s="72"/>
      <c r="SN1697" s="72"/>
      <c r="SO1697" s="72"/>
      <c r="SP1697" s="72"/>
      <c r="SQ1697" s="72"/>
      <c r="SR1697" s="72"/>
      <c r="SS1697" s="72"/>
      <c r="ST1697" s="72"/>
      <c r="SU1697" s="72"/>
      <c r="SV1697" s="72"/>
      <c r="SW1697" s="72"/>
      <c r="SX1697" s="72"/>
      <c r="SY1697" s="72"/>
      <c r="SZ1697" s="72"/>
      <c r="TA1697" s="72"/>
      <c r="TB1697" s="72"/>
      <c r="TC1697" s="72"/>
    </row>
    <row r="1698" spans="1:523" ht="16.5" customHeight="1" x14ac:dyDescent="0.2">
      <c r="A1698" s="20">
        <v>1289</v>
      </c>
      <c r="B1698" s="20" t="s">
        <v>73</v>
      </c>
      <c r="C1698" s="20" t="s">
        <v>33</v>
      </c>
      <c r="D1698" s="20" t="s">
        <v>30</v>
      </c>
      <c r="E1698" s="20" t="s">
        <v>1345</v>
      </c>
      <c r="F1698" s="22" t="s">
        <v>293</v>
      </c>
      <c r="G1698" s="73" t="s">
        <v>42</v>
      </c>
      <c r="H1698" s="20" t="s">
        <v>35</v>
      </c>
      <c r="I1698" s="20" t="s">
        <v>81</v>
      </c>
      <c r="J1698" s="22" t="s">
        <v>1183</v>
      </c>
      <c r="K1698" s="20"/>
      <c r="L1698" s="20"/>
      <c r="M1698" s="20"/>
      <c r="N1698" s="20"/>
      <c r="O1698" s="20"/>
      <c r="P1698" s="23">
        <v>249465998</v>
      </c>
      <c r="Q1698" s="24">
        <v>5</v>
      </c>
      <c r="R1698" s="25">
        <v>45658</v>
      </c>
      <c r="S1698" s="20" t="s">
        <v>83</v>
      </c>
      <c r="T1698" s="26">
        <f t="shared" ref="T1698:T1710" si="31">P1698*Q1698</f>
        <v>1247329990</v>
      </c>
      <c r="U1698" s="27" t="s">
        <v>100</v>
      </c>
      <c r="V1698" s="27" t="s">
        <v>100</v>
      </c>
      <c r="W1698" s="72"/>
      <c r="X1698" s="72"/>
      <c r="Y1698" s="72"/>
      <c r="Z1698" s="72"/>
      <c r="AA1698" s="72"/>
      <c r="AB1698" s="72"/>
      <c r="AC1698" s="72"/>
      <c r="AD1698" s="72"/>
      <c r="AE1698" s="72"/>
      <c r="AF1698" s="72"/>
      <c r="AG1698" s="72"/>
      <c r="AH1698" s="72"/>
      <c r="AI1698" s="72"/>
      <c r="AJ1698" s="72"/>
      <c r="AK1698" s="72"/>
      <c r="AL1698" s="72"/>
      <c r="AM1698" s="72"/>
      <c r="AN1698" s="72"/>
      <c r="AO1698" s="72"/>
      <c r="AP1698" s="72"/>
      <c r="AQ1698" s="72"/>
      <c r="AR1698" s="72"/>
      <c r="AS1698" s="72"/>
      <c r="AT1698" s="72"/>
      <c r="AU1698" s="72"/>
      <c r="AV1698" s="72"/>
      <c r="AW1698" s="72"/>
      <c r="AX1698" s="72"/>
      <c r="AY1698" s="72"/>
      <c r="AZ1698" s="72"/>
      <c r="BA1698" s="72"/>
      <c r="BB1698" s="72"/>
      <c r="BC1698" s="72"/>
      <c r="BD1698" s="72"/>
      <c r="BE1698" s="72"/>
      <c r="BF1698" s="72"/>
      <c r="BG1698" s="72"/>
      <c r="BH1698" s="72"/>
      <c r="BI1698" s="72"/>
      <c r="BJ1698" s="72"/>
      <c r="BK1698" s="72"/>
      <c r="BL1698" s="72"/>
      <c r="BM1698" s="72"/>
      <c r="BN1698" s="72"/>
      <c r="BO1698" s="72"/>
      <c r="BP1698" s="72"/>
      <c r="BQ1698" s="72"/>
      <c r="BR1698" s="72"/>
      <c r="BS1698" s="72"/>
      <c r="BT1698" s="72"/>
      <c r="BU1698" s="72"/>
      <c r="BV1698" s="72"/>
      <c r="BW1698" s="72"/>
      <c r="BX1698" s="72"/>
      <c r="BY1698" s="72"/>
      <c r="BZ1698" s="72"/>
      <c r="CA1698" s="72"/>
      <c r="CB1698" s="72"/>
      <c r="CC1698" s="72"/>
      <c r="CD1698" s="72"/>
      <c r="CE1698" s="72"/>
      <c r="CF1698" s="72"/>
      <c r="CG1698" s="72"/>
      <c r="CH1698" s="72"/>
      <c r="CI1698" s="72"/>
      <c r="CJ1698" s="72"/>
      <c r="CK1698" s="72"/>
      <c r="CL1698" s="72"/>
      <c r="CM1698" s="72"/>
      <c r="CN1698" s="72"/>
      <c r="CO1698" s="72"/>
      <c r="CP1698" s="72"/>
      <c r="CQ1698" s="72"/>
      <c r="CR1698" s="72"/>
      <c r="CS1698" s="72"/>
      <c r="CT1698" s="72"/>
      <c r="CU1698" s="72"/>
      <c r="CV1698" s="72"/>
      <c r="CW1698" s="72"/>
      <c r="CX1698" s="72"/>
      <c r="CY1698" s="72"/>
      <c r="CZ1698" s="72"/>
      <c r="DA1698" s="72"/>
      <c r="DB1698" s="72"/>
      <c r="DC1698" s="72"/>
      <c r="DD1698" s="72"/>
      <c r="DE1698" s="72"/>
      <c r="DF1698" s="72"/>
      <c r="DG1698" s="72"/>
      <c r="DH1698" s="72"/>
      <c r="DI1698" s="72"/>
      <c r="DJ1698" s="72"/>
      <c r="DK1698" s="72"/>
      <c r="DL1698" s="72"/>
      <c r="DM1698" s="72"/>
      <c r="DN1698" s="72"/>
      <c r="DO1698" s="72"/>
      <c r="DP1698" s="72"/>
      <c r="DQ1698" s="72"/>
      <c r="DR1698" s="72"/>
      <c r="DS1698" s="72"/>
      <c r="DT1698" s="72"/>
      <c r="DU1698" s="72"/>
      <c r="DV1698" s="72"/>
      <c r="DW1698" s="72"/>
      <c r="DX1698" s="72"/>
      <c r="DY1698" s="72"/>
      <c r="DZ1698" s="72"/>
      <c r="EA1698" s="72"/>
      <c r="EB1698" s="72"/>
      <c r="EC1698" s="72"/>
      <c r="ED1698" s="72"/>
      <c r="EE1698" s="72"/>
      <c r="EF1698" s="72"/>
      <c r="EG1698" s="72"/>
      <c r="EH1698" s="72"/>
      <c r="EI1698" s="72"/>
      <c r="EJ1698" s="72"/>
      <c r="EK1698" s="72"/>
      <c r="EL1698" s="72"/>
      <c r="EM1698" s="72"/>
      <c r="EN1698" s="72"/>
      <c r="EO1698" s="72"/>
      <c r="EP1698" s="72"/>
      <c r="EQ1698" s="72"/>
      <c r="ER1698" s="72"/>
      <c r="ES1698" s="72"/>
      <c r="ET1698" s="72"/>
      <c r="EU1698" s="72"/>
      <c r="EV1698" s="72"/>
      <c r="EW1698" s="72"/>
      <c r="EX1698" s="72"/>
      <c r="EY1698" s="72"/>
      <c r="EZ1698" s="72"/>
      <c r="FA1698" s="72"/>
      <c r="FB1698" s="72"/>
      <c r="FC1698" s="72"/>
      <c r="FD1698" s="72"/>
      <c r="FE1698" s="72"/>
      <c r="FF1698" s="72"/>
      <c r="FG1698" s="72"/>
      <c r="FH1698" s="72"/>
      <c r="FI1698" s="72"/>
      <c r="FJ1698" s="72"/>
      <c r="FK1698" s="72"/>
      <c r="FL1698" s="72"/>
      <c r="FM1698" s="72"/>
      <c r="FN1698" s="72"/>
      <c r="FO1698" s="72"/>
      <c r="FP1698" s="72"/>
      <c r="FQ1698" s="72"/>
      <c r="FR1698" s="72"/>
      <c r="FS1698" s="72"/>
      <c r="FT1698" s="72"/>
      <c r="FU1698" s="72"/>
      <c r="FV1698" s="72"/>
      <c r="FW1698" s="72"/>
      <c r="FX1698" s="72"/>
      <c r="FY1698" s="72"/>
      <c r="FZ1698" s="72"/>
      <c r="GA1698" s="72"/>
      <c r="GB1698" s="72"/>
      <c r="GC1698" s="72"/>
      <c r="GD1698" s="72"/>
      <c r="GE1698" s="72"/>
      <c r="GF1698" s="72"/>
      <c r="GG1698" s="72"/>
      <c r="GH1698" s="72"/>
      <c r="GI1698" s="72"/>
      <c r="GJ1698" s="72"/>
      <c r="GK1698" s="72"/>
      <c r="GL1698" s="72"/>
      <c r="GM1698" s="72"/>
      <c r="GN1698" s="72"/>
      <c r="GO1698" s="72"/>
      <c r="GP1698" s="72"/>
      <c r="GQ1698" s="72"/>
      <c r="GR1698" s="72"/>
      <c r="GS1698" s="72"/>
      <c r="GT1698" s="72"/>
      <c r="GU1698" s="72"/>
      <c r="GV1698" s="72"/>
      <c r="GW1698" s="72"/>
      <c r="GX1698" s="72"/>
      <c r="GY1698" s="72"/>
      <c r="GZ1698" s="72"/>
      <c r="HA1698" s="72"/>
      <c r="HB1698" s="72"/>
      <c r="HC1698" s="72"/>
      <c r="HD1698" s="72"/>
      <c r="HE1698" s="72"/>
      <c r="HF1698" s="72"/>
      <c r="HG1698" s="72"/>
      <c r="HH1698" s="72"/>
      <c r="HI1698" s="72"/>
      <c r="HJ1698" s="72"/>
      <c r="HK1698" s="72"/>
      <c r="HL1698" s="72"/>
      <c r="HM1698" s="72"/>
      <c r="HN1698" s="72"/>
      <c r="HO1698" s="72"/>
      <c r="HP1698" s="72"/>
      <c r="HQ1698" s="72"/>
      <c r="HR1698" s="72"/>
      <c r="HS1698" s="72"/>
      <c r="HT1698" s="72"/>
      <c r="HU1698" s="72"/>
      <c r="HV1698" s="72"/>
      <c r="HW1698" s="72"/>
      <c r="HX1698" s="72"/>
      <c r="HY1698" s="72"/>
      <c r="HZ1698" s="72"/>
      <c r="IA1698" s="72"/>
      <c r="IB1698" s="72"/>
      <c r="IC1698" s="72"/>
      <c r="ID1698" s="72"/>
      <c r="IE1698" s="72"/>
      <c r="IF1698" s="72"/>
      <c r="IG1698" s="72"/>
      <c r="IH1698" s="72"/>
      <c r="II1698" s="72"/>
      <c r="IJ1698" s="72"/>
      <c r="IK1698" s="72"/>
      <c r="IL1698" s="72"/>
      <c r="IM1698" s="72"/>
      <c r="IN1698" s="72"/>
      <c r="IO1698" s="72"/>
      <c r="IP1698" s="72"/>
      <c r="IQ1698" s="72"/>
      <c r="IR1698" s="72"/>
      <c r="IS1698" s="72"/>
      <c r="IT1698" s="72"/>
      <c r="IU1698" s="72"/>
      <c r="IV1698" s="72"/>
      <c r="IW1698" s="72"/>
      <c r="IX1698" s="72"/>
      <c r="IY1698" s="72"/>
      <c r="IZ1698" s="72"/>
      <c r="JA1698" s="72"/>
      <c r="JB1698" s="72"/>
      <c r="JC1698" s="72"/>
      <c r="JD1698" s="72"/>
      <c r="JE1698" s="72"/>
      <c r="JF1698" s="72"/>
      <c r="JG1698" s="72"/>
      <c r="JH1698" s="72"/>
      <c r="JI1698" s="72"/>
      <c r="JJ1698" s="72"/>
      <c r="JK1698" s="72"/>
      <c r="JL1698" s="72"/>
      <c r="JM1698" s="72"/>
      <c r="JN1698" s="72"/>
      <c r="JO1698" s="72"/>
      <c r="JP1698" s="72"/>
      <c r="JQ1698" s="72"/>
      <c r="JR1698" s="72"/>
      <c r="JS1698" s="72"/>
      <c r="JT1698" s="72"/>
      <c r="JU1698" s="72"/>
      <c r="JV1698" s="72"/>
      <c r="JW1698" s="72"/>
      <c r="JX1698" s="72"/>
      <c r="JY1698" s="72"/>
      <c r="JZ1698" s="72"/>
      <c r="KA1698" s="72"/>
      <c r="KB1698" s="72"/>
      <c r="KC1698" s="72"/>
      <c r="KD1698" s="72"/>
      <c r="KE1698" s="72"/>
      <c r="KF1698" s="72"/>
      <c r="KG1698" s="72"/>
      <c r="KH1698" s="72"/>
      <c r="KI1698" s="72"/>
      <c r="KJ1698" s="72"/>
      <c r="KK1698" s="72"/>
      <c r="KL1698" s="72"/>
      <c r="KM1698" s="72"/>
      <c r="KN1698" s="72"/>
      <c r="KO1698" s="72"/>
      <c r="KP1698" s="72"/>
      <c r="KQ1698" s="72"/>
      <c r="KR1698" s="72"/>
      <c r="KS1698" s="72"/>
      <c r="KT1698" s="72"/>
      <c r="KU1698" s="72"/>
      <c r="KV1698" s="72"/>
      <c r="KW1698" s="72"/>
      <c r="KX1698" s="72"/>
      <c r="KY1698" s="72"/>
      <c r="KZ1698" s="72"/>
      <c r="LA1698" s="72"/>
      <c r="LB1698" s="72"/>
      <c r="LC1698" s="72"/>
      <c r="LD1698" s="72"/>
      <c r="LE1698" s="72"/>
      <c r="LF1698" s="72"/>
      <c r="LG1698" s="72"/>
      <c r="LH1698" s="72"/>
      <c r="LI1698" s="72"/>
      <c r="LJ1698" s="72"/>
      <c r="LK1698" s="72"/>
      <c r="LL1698" s="72"/>
      <c r="LM1698" s="72"/>
      <c r="LN1698" s="72"/>
      <c r="LO1698" s="72"/>
      <c r="LP1698" s="72"/>
      <c r="LQ1698" s="72"/>
      <c r="LR1698" s="72"/>
      <c r="LS1698" s="72"/>
      <c r="LT1698" s="72"/>
      <c r="LU1698" s="72"/>
      <c r="LV1698" s="72"/>
      <c r="LW1698" s="72"/>
      <c r="LX1698" s="72"/>
      <c r="LY1698" s="72"/>
      <c r="LZ1698" s="72"/>
      <c r="MA1698" s="72"/>
      <c r="MB1698" s="72"/>
      <c r="MC1698" s="72"/>
      <c r="MD1698" s="72"/>
      <c r="ME1698" s="72"/>
      <c r="MF1698" s="72"/>
      <c r="MG1698" s="72"/>
      <c r="MH1698" s="72"/>
      <c r="MI1698" s="72"/>
      <c r="MJ1698" s="72"/>
      <c r="MK1698" s="72"/>
      <c r="ML1698" s="72"/>
      <c r="MM1698" s="72"/>
      <c r="MN1698" s="72"/>
      <c r="MO1698" s="72"/>
      <c r="MP1698" s="72"/>
      <c r="MQ1698" s="72"/>
      <c r="MR1698" s="72"/>
      <c r="MS1698" s="72"/>
      <c r="MT1698" s="72"/>
      <c r="MU1698" s="72"/>
      <c r="MV1698" s="72"/>
      <c r="MW1698" s="72"/>
      <c r="MX1698" s="72"/>
      <c r="MY1698" s="72"/>
      <c r="MZ1698" s="72"/>
      <c r="NA1698" s="72"/>
      <c r="NB1698" s="72"/>
      <c r="NC1698" s="72"/>
      <c r="ND1698" s="72"/>
      <c r="NE1698" s="72"/>
      <c r="NF1698" s="72"/>
      <c r="NG1698" s="72"/>
      <c r="NH1698" s="72"/>
      <c r="NI1698" s="72"/>
      <c r="NJ1698" s="72"/>
      <c r="NK1698" s="72"/>
      <c r="NL1698" s="72"/>
      <c r="NM1698" s="72"/>
      <c r="NN1698" s="72"/>
      <c r="NO1698" s="72"/>
      <c r="NP1698" s="72"/>
      <c r="NQ1698" s="72"/>
      <c r="NR1698" s="72"/>
      <c r="NS1698" s="72"/>
      <c r="NT1698" s="72"/>
      <c r="NU1698" s="72"/>
      <c r="NV1698" s="72"/>
      <c r="NW1698" s="72"/>
      <c r="NX1698" s="72"/>
      <c r="NY1698" s="72"/>
      <c r="NZ1698" s="72"/>
      <c r="OA1698" s="72"/>
      <c r="OB1698" s="72"/>
      <c r="OC1698" s="72"/>
      <c r="OD1698" s="72"/>
      <c r="OE1698" s="72"/>
      <c r="OF1698" s="72"/>
      <c r="OG1698" s="72"/>
      <c r="OH1698" s="72"/>
      <c r="OI1698" s="72"/>
      <c r="OJ1698" s="72"/>
      <c r="OK1698" s="72"/>
      <c r="OL1698" s="72"/>
      <c r="OM1698" s="72"/>
      <c r="ON1698" s="72"/>
      <c r="OO1698" s="72"/>
      <c r="OP1698" s="72"/>
      <c r="OQ1698" s="72"/>
      <c r="OR1698" s="72"/>
      <c r="OS1698" s="72"/>
      <c r="OT1698" s="72"/>
      <c r="OU1698" s="72"/>
      <c r="OV1698" s="72"/>
      <c r="OW1698" s="72"/>
      <c r="OX1698" s="72"/>
      <c r="OY1698" s="72"/>
      <c r="OZ1698" s="72"/>
      <c r="PA1698" s="72"/>
      <c r="PB1698" s="72"/>
      <c r="PC1698" s="72"/>
      <c r="PD1698" s="72"/>
      <c r="PE1698" s="72"/>
      <c r="PF1698" s="72"/>
      <c r="PG1698" s="72"/>
      <c r="PH1698" s="72"/>
      <c r="PI1698" s="72"/>
      <c r="PJ1698" s="72"/>
      <c r="PK1698" s="72"/>
      <c r="PL1698" s="72"/>
      <c r="PM1698" s="72"/>
      <c r="PN1698" s="72"/>
      <c r="PO1698" s="72"/>
      <c r="PP1698" s="72"/>
      <c r="PQ1698" s="72"/>
      <c r="PR1698" s="72"/>
      <c r="PS1698" s="72"/>
      <c r="PT1698" s="72"/>
      <c r="PU1698" s="72"/>
      <c r="PV1698" s="72"/>
      <c r="PW1698" s="72"/>
      <c r="PX1698" s="72"/>
      <c r="PY1698" s="72"/>
      <c r="PZ1698" s="72"/>
      <c r="QA1698" s="72"/>
      <c r="QB1698" s="72"/>
      <c r="QC1698" s="72"/>
      <c r="QD1698" s="72"/>
      <c r="QE1698" s="72"/>
      <c r="QF1698" s="72"/>
      <c r="QG1698" s="72"/>
      <c r="QH1698" s="72"/>
      <c r="QI1698" s="72"/>
      <c r="QJ1698" s="72"/>
      <c r="QK1698" s="72"/>
      <c r="QL1698" s="72"/>
      <c r="QM1698" s="72"/>
      <c r="QN1698" s="72"/>
      <c r="QO1698" s="72"/>
      <c r="QP1698" s="72"/>
      <c r="QQ1698" s="72"/>
      <c r="QR1698" s="72"/>
      <c r="QS1698" s="72"/>
      <c r="QT1698" s="72"/>
      <c r="QU1698" s="72"/>
      <c r="QV1698" s="72"/>
      <c r="QW1698" s="72"/>
      <c r="QX1698" s="72"/>
      <c r="QY1698" s="72"/>
      <c r="QZ1698" s="72"/>
      <c r="RA1698" s="72"/>
      <c r="RB1698" s="72"/>
      <c r="RC1698" s="72"/>
      <c r="RD1698" s="72"/>
      <c r="RE1698" s="72"/>
      <c r="RF1698" s="72"/>
      <c r="RG1698" s="72"/>
      <c r="RH1698" s="72"/>
      <c r="RI1698" s="72"/>
      <c r="RJ1698" s="72"/>
      <c r="RK1698" s="72"/>
      <c r="RL1698" s="72"/>
      <c r="RM1698" s="72"/>
      <c r="RN1698" s="72"/>
      <c r="RO1698" s="72"/>
      <c r="RP1698" s="72"/>
      <c r="RQ1698" s="72"/>
      <c r="RR1698" s="72"/>
      <c r="RS1698" s="72"/>
      <c r="RT1698" s="72"/>
      <c r="RU1698" s="72"/>
      <c r="RV1698" s="72"/>
      <c r="RW1698" s="72"/>
      <c r="RX1698" s="72"/>
      <c r="RY1698" s="72"/>
      <c r="RZ1698" s="72"/>
      <c r="SA1698" s="72"/>
      <c r="SB1698" s="72"/>
      <c r="SC1698" s="72"/>
      <c r="SD1698" s="72"/>
      <c r="SE1698" s="72"/>
      <c r="SF1698" s="72"/>
      <c r="SG1698" s="72"/>
      <c r="SH1698" s="72"/>
      <c r="SI1698" s="72"/>
      <c r="SJ1698" s="72"/>
      <c r="SK1698" s="72"/>
      <c r="SL1698" s="72"/>
      <c r="SM1698" s="72"/>
      <c r="SN1698" s="72"/>
      <c r="SO1698" s="72"/>
      <c r="SP1698" s="72"/>
      <c r="SQ1698" s="72"/>
      <c r="SR1698" s="72"/>
      <c r="SS1698" s="72"/>
      <c r="ST1698" s="72"/>
      <c r="SU1698" s="72"/>
      <c r="SV1698" s="72"/>
      <c r="SW1698" s="72"/>
      <c r="SX1698" s="72"/>
      <c r="SY1698" s="72"/>
      <c r="SZ1698" s="72"/>
      <c r="TA1698" s="72"/>
      <c r="TB1698" s="72"/>
      <c r="TC1698" s="72"/>
    </row>
    <row r="1699" spans="1:523" ht="16.5" customHeight="1" x14ac:dyDescent="0.2">
      <c r="A1699" s="20">
        <v>1290</v>
      </c>
      <c r="B1699" s="20" t="s">
        <v>73</v>
      </c>
      <c r="C1699" s="20" t="s">
        <v>33</v>
      </c>
      <c r="D1699" s="20" t="s">
        <v>38</v>
      </c>
      <c r="E1699" s="20" t="s">
        <v>1345</v>
      </c>
      <c r="F1699" s="22" t="s">
        <v>293</v>
      </c>
      <c r="G1699" s="73" t="s">
        <v>42</v>
      </c>
      <c r="H1699" s="20" t="s">
        <v>35</v>
      </c>
      <c r="I1699" s="20" t="s">
        <v>81</v>
      </c>
      <c r="J1699" s="22" t="s">
        <v>856</v>
      </c>
      <c r="K1699" s="20"/>
      <c r="L1699" s="20"/>
      <c r="M1699" s="20"/>
      <c r="N1699" s="20"/>
      <c r="O1699" s="20"/>
      <c r="P1699" s="23">
        <v>72180000</v>
      </c>
      <c r="Q1699" s="24">
        <v>12</v>
      </c>
      <c r="R1699" s="25">
        <v>45658</v>
      </c>
      <c r="S1699" s="20" t="s">
        <v>83</v>
      </c>
      <c r="T1699" s="26">
        <f t="shared" si="31"/>
        <v>866160000</v>
      </c>
      <c r="U1699" s="27" t="s">
        <v>100</v>
      </c>
      <c r="V1699" s="27" t="s">
        <v>100</v>
      </c>
      <c r="W1699" s="72"/>
      <c r="X1699" s="72"/>
      <c r="Y1699" s="72"/>
      <c r="Z1699" s="72"/>
      <c r="AA1699" s="72"/>
      <c r="AB1699" s="72"/>
      <c r="AC1699" s="72"/>
      <c r="AD1699" s="72"/>
      <c r="AE1699" s="72"/>
      <c r="AF1699" s="72"/>
      <c r="AG1699" s="72"/>
      <c r="AH1699" s="72"/>
      <c r="AI1699" s="72"/>
      <c r="AJ1699" s="72"/>
      <c r="AK1699" s="72"/>
      <c r="AL1699" s="72"/>
      <c r="AM1699" s="72"/>
      <c r="AN1699" s="72"/>
      <c r="AO1699" s="72"/>
      <c r="AP1699" s="72"/>
      <c r="AQ1699" s="72"/>
      <c r="AR1699" s="72"/>
      <c r="AS1699" s="72"/>
      <c r="AT1699" s="72"/>
      <c r="AU1699" s="72"/>
      <c r="AV1699" s="72"/>
      <c r="AW1699" s="72"/>
      <c r="AX1699" s="72"/>
      <c r="AY1699" s="72"/>
      <c r="AZ1699" s="72"/>
      <c r="BA1699" s="72"/>
      <c r="BB1699" s="72"/>
      <c r="BC1699" s="72"/>
      <c r="BD1699" s="72"/>
      <c r="BE1699" s="72"/>
      <c r="BF1699" s="72"/>
      <c r="BG1699" s="72"/>
      <c r="BH1699" s="72"/>
      <c r="BI1699" s="72"/>
      <c r="BJ1699" s="72"/>
      <c r="BK1699" s="72"/>
      <c r="BL1699" s="72"/>
      <c r="BM1699" s="72"/>
      <c r="BN1699" s="72"/>
      <c r="BO1699" s="72"/>
      <c r="BP1699" s="72"/>
      <c r="BQ1699" s="72"/>
      <c r="BR1699" s="72"/>
      <c r="BS1699" s="72"/>
      <c r="BT1699" s="72"/>
      <c r="BU1699" s="72"/>
      <c r="BV1699" s="72"/>
      <c r="BW1699" s="72"/>
      <c r="BX1699" s="72"/>
      <c r="BY1699" s="72"/>
      <c r="BZ1699" s="72"/>
      <c r="CA1699" s="72"/>
      <c r="CB1699" s="72"/>
      <c r="CC1699" s="72"/>
      <c r="CD1699" s="72"/>
      <c r="CE1699" s="72"/>
      <c r="CF1699" s="72"/>
      <c r="CG1699" s="72"/>
      <c r="CH1699" s="72"/>
      <c r="CI1699" s="72"/>
      <c r="CJ1699" s="72"/>
      <c r="CK1699" s="72"/>
      <c r="CL1699" s="72"/>
      <c r="CM1699" s="72"/>
      <c r="CN1699" s="72"/>
      <c r="CO1699" s="72"/>
      <c r="CP1699" s="72"/>
      <c r="CQ1699" s="72"/>
      <c r="CR1699" s="72"/>
      <c r="CS1699" s="72"/>
      <c r="CT1699" s="72"/>
      <c r="CU1699" s="72"/>
      <c r="CV1699" s="72"/>
      <c r="CW1699" s="72"/>
      <c r="CX1699" s="72"/>
      <c r="CY1699" s="72"/>
      <c r="CZ1699" s="72"/>
      <c r="DA1699" s="72"/>
      <c r="DB1699" s="72"/>
      <c r="DC1699" s="72"/>
      <c r="DD1699" s="72"/>
      <c r="DE1699" s="72"/>
      <c r="DF1699" s="72"/>
      <c r="DG1699" s="72"/>
      <c r="DH1699" s="72"/>
      <c r="DI1699" s="72"/>
      <c r="DJ1699" s="72"/>
      <c r="DK1699" s="72"/>
      <c r="DL1699" s="72"/>
      <c r="DM1699" s="72"/>
      <c r="DN1699" s="72"/>
      <c r="DO1699" s="72"/>
      <c r="DP1699" s="72"/>
      <c r="DQ1699" s="72"/>
      <c r="DR1699" s="72"/>
      <c r="DS1699" s="72"/>
      <c r="DT1699" s="72"/>
      <c r="DU1699" s="72"/>
      <c r="DV1699" s="72"/>
      <c r="DW1699" s="72"/>
      <c r="DX1699" s="72"/>
      <c r="DY1699" s="72"/>
      <c r="DZ1699" s="72"/>
      <c r="EA1699" s="72"/>
      <c r="EB1699" s="72"/>
      <c r="EC1699" s="72"/>
      <c r="ED1699" s="72"/>
      <c r="EE1699" s="72"/>
      <c r="EF1699" s="72"/>
      <c r="EG1699" s="72"/>
      <c r="EH1699" s="72"/>
      <c r="EI1699" s="72"/>
      <c r="EJ1699" s="72"/>
      <c r="EK1699" s="72"/>
      <c r="EL1699" s="72"/>
      <c r="EM1699" s="72"/>
      <c r="EN1699" s="72"/>
      <c r="EO1699" s="72"/>
      <c r="EP1699" s="72"/>
      <c r="EQ1699" s="72"/>
      <c r="ER1699" s="72"/>
      <c r="ES1699" s="72"/>
      <c r="ET1699" s="72"/>
      <c r="EU1699" s="72"/>
      <c r="EV1699" s="72"/>
      <c r="EW1699" s="72"/>
      <c r="EX1699" s="72"/>
      <c r="EY1699" s="72"/>
      <c r="EZ1699" s="72"/>
      <c r="FA1699" s="72"/>
      <c r="FB1699" s="72"/>
      <c r="FC1699" s="72"/>
      <c r="FD1699" s="72"/>
      <c r="FE1699" s="72"/>
      <c r="FF1699" s="72"/>
      <c r="FG1699" s="72"/>
      <c r="FH1699" s="72"/>
      <c r="FI1699" s="72"/>
      <c r="FJ1699" s="72"/>
      <c r="FK1699" s="72"/>
      <c r="FL1699" s="72"/>
      <c r="FM1699" s="72"/>
      <c r="FN1699" s="72"/>
      <c r="FO1699" s="72"/>
      <c r="FP1699" s="72"/>
      <c r="FQ1699" s="72"/>
      <c r="FR1699" s="72"/>
      <c r="FS1699" s="72"/>
      <c r="FT1699" s="72"/>
      <c r="FU1699" s="72"/>
      <c r="FV1699" s="72"/>
      <c r="FW1699" s="72"/>
      <c r="FX1699" s="72"/>
      <c r="FY1699" s="72"/>
      <c r="FZ1699" s="72"/>
      <c r="GA1699" s="72"/>
      <c r="GB1699" s="72"/>
      <c r="GC1699" s="72"/>
      <c r="GD1699" s="72"/>
      <c r="GE1699" s="72"/>
      <c r="GF1699" s="72"/>
      <c r="GG1699" s="72"/>
      <c r="GH1699" s="72"/>
      <c r="GI1699" s="72"/>
      <c r="GJ1699" s="72"/>
      <c r="GK1699" s="72"/>
      <c r="GL1699" s="72"/>
      <c r="GM1699" s="72"/>
      <c r="GN1699" s="72"/>
      <c r="GO1699" s="72"/>
      <c r="GP1699" s="72"/>
      <c r="GQ1699" s="72"/>
      <c r="GR1699" s="72"/>
      <c r="GS1699" s="72"/>
      <c r="GT1699" s="72"/>
      <c r="GU1699" s="72"/>
      <c r="GV1699" s="72"/>
      <c r="GW1699" s="72"/>
      <c r="GX1699" s="72"/>
      <c r="GY1699" s="72"/>
      <c r="GZ1699" s="72"/>
      <c r="HA1699" s="72"/>
      <c r="HB1699" s="72"/>
      <c r="HC1699" s="72"/>
      <c r="HD1699" s="72"/>
      <c r="HE1699" s="72"/>
      <c r="HF1699" s="72"/>
      <c r="HG1699" s="72"/>
      <c r="HH1699" s="72"/>
      <c r="HI1699" s="72"/>
      <c r="HJ1699" s="72"/>
      <c r="HK1699" s="72"/>
      <c r="HL1699" s="72"/>
      <c r="HM1699" s="72"/>
      <c r="HN1699" s="72"/>
      <c r="HO1699" s="72"/>
      <c r="HP1699" s="72"/>
      <c r="HQ1699" s="72"/>
      <c r="HR1699" s="72"/>
      <c r="HS1699" s="72"/>
      <c r="HT1699" s="72"/>
      <c r="HU1699" s="72"/>
      <c r="HV1699" s="72"/>
      <c r="HW1699" s="72"/>
      <c r="HX1699" s="72"/>
      <c r="HY1699" s="72"/>
      <c r="HZ1699" s="72"/>
      <c r="IA1699" s="72"/>
      <c r="IB1699" s="72"/>
      <c r="IC1699" s="72"/>
      <c r="ID1699" s="72"/>
      <c r="IE1699" s="72"/>
      <c r="IF1699" s="72"/>
      <c r="IG1699" s="72"/>
      <c r="IH1699" s="72"/>
      <c r="II1699" s="72"/>
      <c r="IJ1699" s="72"/>
      <c r="IK1699" s="72"/>
      <c r="IL1699" s="72"/>
      <c r="IM1699" s="72"/>
      <c r="IN1699" s="72"/>
      <c r="IO1699" s="72"/>
      <c r="IP1699" s="72"/>
      <c r="IQ1699" s="72"/>
      <c r="IR1699" s="72"/>
      <c r="IS1699" s="72"/>
      <c r="IT1699" s="72"/>
      <c r="IU1699" s="72"/>
      <c r="IV1699" s="72"/>
      <c r="IW1699" s="72"/>
      <c r="IX1699" s="72"/>
      <c r="IY1699" s="72"/>
      <c r="IZ1699" s="72"/>
      <c r="JA1699" s="72"/>
      <c r="JB1699" s="72"/>
      <c r="JC1699" s="72"/>
      <c r="JD1699" s="72"/>
      <c r="JE1699" s="72"/>
      <c r="JF1699" s="72"/>
      <c r="JG1699" s="72"/>
      <c r="JH1699" s="72"/>
      <c r="JI1699" s="72"/>
      <c r="JJ1699" s="72"/>
      <c r="JK1699" s="72"/>
      <c r="JL1699" s="72"/>
      <c r="JM1699" s="72"/>
      <c r="JN1699" s="72"/>
      <c r="JO1699" s="72"/>
      <c r="JP1699" s="72"/>
      <c r="JQ1699" s="72"/>
      <c r="JR1699" s="72"/>
      <c r="JS1699" s="72"/>
      <c r="JT1699" s="72"/>
      <c r="JU1699" s="72"/>
      <c r="JV1699" s="72"/>
      <c r="JW1699" s="72"/>
      <c r="JX1699" s="72"/>
      <c r="JY1699" s="72"/>
      <c r="JZ1699" s="72"/>
      <c r="KA1699" s="72"/>
      <c r="KB1699" s="72"/>
      <c r="KC1699" s="72"/>
      <c r="KD1699" s="72"/>
      <c r="KE1699" s="72"/>
      <c r="KF1699" s="72"/>
      <c r="KG1699" s="72"/>
      <c r="KH1699" s="72"/>
      <c r="KI1699" s="72"/>
      <c r="KJ1699" s="72"/>
      <c r="KK1699" s="72"/>
      <c r="KL1699" s="72"/>
      <c r="KM1699" s="72"/>
      <c r="KN1699" s="72"/>
      <c r="KO1699" s="72"/>
      <c r="KP1699" s="72"/>
      <c r="KQ1699" s="72"/>
      <c r="KR1699" s="72"/>
      <c r="KS1699" s="72"/>
      <c r="KT1699" s="72"/>
      <c r="KU1699" s="72"/>
      <c r="KV1699" s="72"/>
      <c r="KW1699" s="72"/>
      <c r="KX1699" s="72"/>
      <c r="KY1699" s="72"/>
      <c r="KZ1699" s="72"/>
      <c r="LA1699" s="72"/>
      <c r="LB1699" s="72"/>
      <c r="LC1699" s="72"/>
      <c r="LD1699" s="72"/>
      <c r="LE1699" s="72"/>
      <c r="LF1699" s="72"/>
      <c r="LG1699" s="72"/>
      <c r="LH1699" s="72"/>
      <c r="LI1699" s="72"/>
      <c r="LJ1699" s="72"/>
      <c r="LK1699" s="72"/>
      <c r="LL1699" s="72"/>
      <c r="LM1699" s="72"/>
      <c r="LN1699" s="72"/>
      <c r="LO1699" s="72"/>
      <c r="LP1699" s="72"/>
      <c r="LQ1699" s="72"/>
      <c r="LR1699" s="72"/>
      <c r="LS1699" s="72"/>
      <c r="LT1699" s="72"/>
      <c r="LU1699" s="72"/>
      <c r="LV1699" s="72"/>
      <c r="LW1699" s="72"/>
      <c r="LX1699" s="72"/>
      <c r="LY1699" s="72"/>
      <c r="LZ1699" s="72"/>
      <c r="MA1699" s="72"/>
      <c r="MB1699" s="72"/>
      <c r="MC1699" s="72"/>
      <c r="MD1699" s="72"/>
      <c r="ME1699" s="72"/>
      <c r="MF1699" s="72"/>
      <c r="MG1699" s="72"/>
      <c r="MH1699" s="72"/>
      <c r="MI1699" s="72"/>
      <c r="MJ1699" s="72"/>
      <c r="MK1699" s="72"/>
      <c r="ML1699" s="72"/>
      <c r="MM1699" s="72"/>
      <c r="MN1699" s="72"/>
      <c r="MO1699" s="72"/>
      <c r="MP1699" s="72"/>
      <c r="MQ1699" s="72"/>
      <c r="MR1699" s="72"/>
      <c r="MS1699" s="72"/>
      <c r="MT1699" s="72"/>
      <c r="MU1699" s="72"/>
      <c r="MV1699" s="72"/>
      <c r="MW1699" s="72"/>
      <c r="MX1699" s="72"/>
      <c r="MY1699" s="72"/>
      <c r="MZ1699" s="72"/>
      <c r="NA1699" s="72"/>
      <c r="NB1699" s="72"/>
      <c r="NC1699" s="72"/>
      <c r="ND1699" s="72"/>
      <c r="NE1699" s="72"/>
      <c r="NF1699" s="72"/>
      <c r="NG1699" s="72"/>
      <c r="NH1699" s="72"/>
      <c r="NI1699" s="72"/>
      <c r="NJ1699" s="72"/>
      <c r="NK1699" s="72"/>
      <c r="NL1699" s="72"/>
      <c r="NM1699" s="72"/>
      <c r="NN1699" s="72"/>
      <c r="NO1699" s="72"/>
      <c r="NP1699" s="72"/>
      <c r="NQ1699" s="72"/>
      <c r="NR1699" s="72"/>
      <c r="NS1699" s="72"/>
      <c r="NT1699" s="72"/>
      <c r="NU1699" s="72"/>
      <c r="NV1699" s="72"/>
      <c r="NW1699" s="72"/>
      <c r="NX1699" s="72"/>
      <c r="NY1699" s="72"/>
      <c r="NZ1699" s="72"/>
      <c r="OA1699" s="72"/>
      <c r="OB1699" s="72"/>
      <c r="OC1699" s="72"/>
      <c r="OD1699" s="72"/>
      <c r="OE1699" s="72"/>
      <c r="OF1699" s="72"/>
      <c r="OG1699" s="72"/>
      <c r="OH1699" s="72"/>
      <c r="OI1699" s="72"/>
      <c r="OJ1699" s="72"/>
      <c r="OK1699" s="72"/>
      <c r="OL1699" s="72"/>
      <c r="OM1699" s="72"/>
      <c r="ON1699" s="72"/>
      <c r="OO1699" s="72"/>
      <c r="OP1699" s="72"/>
      <c r="OQ1699" s="72"/>
      <c r="OR1699" s="72"/>
      <c r="OS1699" s="72"/>
      <c r="OT1699" s="72"/>
      <c r="OU1699" s="72"/>
      <c r="OV1699" s="72"/>
      <c r="OW1699" s="72"/>
      <c r="OX1699" s="72"/>
      <c r="OY1699" s="72"/>
      <c r="OZ1699" s="72"/>
      <c r="PA1699" s="72"/>
      <c r="PB1699" s="72"/>
      <c r="PC1699" s="72"/>
      <c r="PD1699" s="72"/>
      <c r="PE1699" s="72"/>
      <c r="PF1699" s="72"/>
      <c r="PG1699" s="72"/>
      <c r="PH1699" s="72"/>
      <c r="PI1699" s="72"/>
      <c r="PJ1699" s="72"/>
      <c r="PK1699" s="72"/>
      <c r="PL1699" s="72"/>
      <c r="PM1699" s="72"/>
      <c r="PN1699" s="72"/>
      <c r="PO1699" s="72"/>
      <c r="PP1699" s="72"/>
      <c r="PQ1699" s="72"/>
      <c r="PR1699" s="72"/>
      <c r="PS1699" s="72"/>
      <c r="PT1699" s="72"/>
      <c r="PU1699" s="72"/>
      <c r="PV1699" s="72"/>
      <c r="PW1699" s="72"/>
      <c r="PX1699" s="72"/>
      <c r="PY1699" s="72"/>
      <c r="PZ1699" s="72"/>
      <c r="QA1699" s="72"/>
      <c r="QB1699" s="72"/>
      <c r="QC1699" s="72"/>
      <c r="QD1699" s="72"/>
      <c r="QE1699" s="72"/>
      <c r="QF1699" s="72"/>
      <c r="QG1699" s="72"/>
      <c r="QH1699" s="72"/>
      <c r="QI1699" s="72"/>
      <c r="QJ1699" s="72"/>
      <c r="QK1699" s="72"/>
      <c r="QL1699" s="72"/>
      <c r="QM1699" s="72"/>
      <c r="QN1699" s="72"/>
      <c r="QO1699" s="72"/>
      <c r="QP1699" s="72"/>
      <c r="QQ1699" s="72"/>
      <c r="QR1699" s="72"/>
      <c r="QS1699" s="72"/>
      <c r="QT1699" s="72"/>
      <c r="QU1699" s="72"/>
      <c r="QV1699" s="72"/>
      <c r="QW1699" s="72"/>
      <c r="QX1699" s="72"/>
      <c r="QY1699" s="72"/>
      <c r="QZ1699" s="72"/>
      <c r="RA1699" s="72"/>
      <c r="RB1699" s="72"/>
      <c r="RC1699" s="72"/>
      <c r="RD1699" s="72"/>
      <c r="RE1699" s="72"/>
      <c r="RF1699" s="72"/>
      <c r="RG1699" s="72"/>
      <c r="RH1699" s="72"/>
      <c r="RI1699" s="72"/>
      <c r="RJ1699" s="72"/>
      <c r="RK1699" s="72"/>
      <c r="RL1699" s="72"/>
      <c r="RM1699" s="72"/>
      <c r="RN1699" s="72"/>
      <c r="RO1699" s="72"/>
      <c r="RP1699" s="72"/>
      <c r="RQ1699" s="72"/>
      <c r="RR1699" s="72"/>
      <c r="RS1699" s="72"/>
      <c r="RT1699" s="72"/>
      <c r="RU1699" s="72"/>
      <c r="RV1699" s="72"/>
      <c r="RW1699" s="72"/>
      <c r="RX1699" s="72"/>
      <c r="RY1699" s="72"/>
      <c r="RZ1699" s="72"/>
      <c r="SA1699" s="72"/>
      <c r="SB1699" s="72"/>
      <c r="SC1699" s="72"/>
      <c r="SD1699" s="72"/>
      <c r="SE1699" s="72"/>
      <c r="SF1699" s="72"/>
      <c r="SG1699" s="72"/>
      <c r="SH1699" s="72"/>
      <c r="SI1699" s="72"/>
      <c r="SJ1699" s="72"/>
      <c r="SK1699" s="72"/>
      <c r="SL1699" s="72"/>
      <c r="SM1699" s="72"/>
      <c r="SN1699" s="72"/>
      <c r="SO1699" s="72"/>
      <c r="SP1699" s="72"/>
      <c r="SQ1699" s="72"/>
      <c r="SR1699" s="72"/>
      <c r="SS1699" s="72"/>
      <c r="ST1699" s="72"/>
      <c r="SU1699" s="72"/>
      <c r="SV1699" s="72"/>
      <c r="SW1699" s="72"/>
      <c r="SX1699" s="72"/>
      <c r="SY1699" s="72"/>
      <c r="SZ1699" s="72"/>
      <c r="TA1699" s="72"/>
      <c r="TB1699" s="72"/>
      <c r="TC1699" s="72"/>
    </row>
    <row r="1700" spans="1:523" ht="16.5" customHeight="1" x14ac:dyDescent="0.2">
      <c r="A1700" s="20">
        <v>1291</v>
      </c>
      <c r="B1700" s="20" t="s">
        <v>73</v>
      </c>
      <c r="C1700" s="20" t="s">
        <v>33</v>
      </c>
      <c r="D1700" s="20" t="s">
        <v>38</v>
      </c>
      <c r="E1700" s="20" t="s">
        <v>1345</v>
      </c>
      <c r="F1700" s="22" t="s">
        <v>293</v>
      </c>
      <c r="G1700" s="73" t="s">
        <v>42</v>
      </c>
      <c r="H1700" s="20" t="s">
        <v>35</v>
      </c>
      <c r="I1700" s="20" t="s">
        <v>81</v>
      </c>
      <c r="J1700" s="22" t="s">
        <v>1184</v>
      </c>
      <c r="K1700" s="20"/>
      <c r="L1700" s="20"/>
      <c r="M1700" s="20"/>
      <c r="N1700" s="20"/>
      <c r="O1700" s="20"/>
      <c r="P1700" s="23">
        <v>11700000</v>
      </c>
      <c r="Q1700" s="24">
        <v>12</v>
      </c>
      <c r="R1700" s="25">
        <v>45658</v>
      </c>
      <c r="S1700" s="20" t="s">
        <v>83</v>
      </c>
      <c r="T1700" s="26">
        <f t="shared" si="31"/>
        <v>140400000</v>
      </c>
      <c r="U1700" s="27" t="s">
        <v>100</v>
      </c>
      <c r="V1700" s="27" t="s">
        <v>100</v>
      </c>
      <c r="W1700" s="72"/>
      <c r="X1700" s="72"/>
      <c r="Y1700" s="72"/>
      <c r="Z1700" s="72"/>
      <c r="AA1700" s="72"/>
      <c r="AB1700" s="72"/>
      <c r="AC1700" s="72"/>
      <c r="AD1700" s="72"/>
      <c r="AE1700" s="72"/>
      <c r="AF1700" s="72"/>
      <c r="AG1700" s="72"/>
      <c r="AH1700" s="72"/>
      <c r="AI1700" s="72"/>
      <c r="AJ1700" s="72"/>
      <c r="AK1700" s="72"/>
      <c r="AL1700" s="72"/>
      <c r="AM1700" s="72"/>
      <c r="AN1700" s="72"/>
      <c r="AO1700" s="72"/>
      <c r="AP1700" s="72"/>
      <c r="AQ1700" s="72"/>
      <c r="AR1700" s="72"/>
      <c r="AS1700" s="72"/>
      <c r="AT1700" s="72"/>
      <c r="AU1700" s="72"/>
      <c r="AV1700" s="72"/>
      <c r="AW1700" s="72"/>
      <c r="AX1700" s="72"/>
      <c r="AY1700" s="72"/>
      <c r="AZ1700" s="72"/>
      <c r="BA1700" s="72"/>
      <c r="BB1700" s="72"/>
      <c r="BC1700" s="72"/>
      <c r="BD1700" s="72"/>
      <c r="BE1700" s="72"/>
      <c r="BF1700" s="72"/>
      <c r="BG1700" s="72"/>
      <c r="BH1700" s="72"/>
      <c r="BI1700" s="72"/>
      <c r="BJ1700" s="72"/>
      <c r="BK1700" s="72"/>
      <c r="BL1700" s="72"/>
      <c r="BM1700" s="72"/>
      <c r="BN1700" s="72"/>
      <c r="BO1700" s="72"/>
      <c r="BP1700" s="72"/>
      <c r="BQ1700" s="72"/>
      <c r="BR1700" s="72"/>
      <c r="BS1700" s="72"/>
      <c r="BT1700" s="72"/>
      <c r="BU1700" s="72"/>
      <c r="BV1700" s="72"/>
      <c r="BW1700" s="72"/>
      <c r="BX1700" s="72"/>
      <c r="BY1700" s="72"/>
      <c r="BZ1700" s="72"/>
      <c r="CA1700" s="72"/>
      <c r="CB1700" s="72"/>
      <c r="CC1700" s="72"/>
      <c r="CD1700" s="72"/>
      <c r="CE1700" s="72"/>
      <c r="CF1700" s="72"/>
      <c r="CG1700" s="72"/>
      <c r="CH1700" s="72"/>
      <c r="CI1700" s="72"/>
      <c r="CJ1700" s="72"/>
      <c r="CK1700" s="72"/>
      <c r="CL1700" s="72"/>
      <c r="CM1700" s="72"/>
      <c r="CN1700" s="72"/>
      <c r="CO1700" s="72"/>
      <c r="CP1700" s="72"/>
      <c r="CQ1700" s="72"/>
      <c r="CR1700" s="72"/>
      <c r="CS1700" s="72"/>
      <c r="CT1700" s="72"/>
      <c r="CU1700" s="72"/>
      <c r="CV1700" s="72"/>
      <c r="CW1700" s="72"/>
      <c r="CX1700" s="72"/>
      <c r="CY1700" s="72"/>
      <c r="CZ1700" s="72"/>
      <c r="DA1700" s="72"/>
      <c r="DB1700" s="72"/>
      <c r="DC1700" s="72"/>
      <c r="DD1700" s="72"/>
      <c r="DE1700" s="72"/>
      <c r="DF1700" s="72"/>
      <c r="DG1700" s="72"/>
      <c r="DH1700" s="72"/>
      <c r="DI1700" s="72"/>
      <c r="DJ1700" s="72"/>
      <c r="DK1700" s="72"/>
      <c r="DL1700" s="72"/>
      <c r="DM1700" s="72"/>
      <c r="DN1700" s="72"/>
      <c r="DO1700" s="72"/>
      <c r="DP1700" s="72"/>
      <c r="DQ1700" s="72"/>
      <c r="DR1700" s="72"/>
      <c r="DS1700" s="72"/>
      <c r="DT1700" s="72"/>
      <c r="DU1700" s="72"/>
      <c r="DV1700" s="72"/>
      <c r="DW1700" s="72"/>
      <c r="DX1700" s="72"/>
      <c r="DY1700" s="72"/>
      <c r="DZ1700" s="72"/>
      <c r="EA1700" s="72"/>
      <c r="EB1700" s="72"/>
      <c r="EC1700" s="72"/>
      <c r="ED1700" s="72"/>
      <c r="EE1700" s="72"/>
      <c r="EF1700" s="72"/>
      <c r="EG1700" s="72"/>
      <c r="EH1700" s="72"/>
      <c r="EI1700" s="72"/>
      <c r="EJ1700" s="72"/>
      <c r="EK1700" s="72"/>
      <c r="EL1700" s="72"/>
      <c r="EM1700" s="72"/>
      <c r="EN1700" s="72"/>
      <c r="EO1700" s="72"/>
      <c r="EP1700" s="72"/>
      <c r="EQ1700" s="72"/>
      <c r="ER1700" s="72"/>
      <c r="ES1700" s="72"/>
      <c r="ET1700" s="72"/>
      <c r="EU1700" s="72"/>
      <c r="EV1700" s="72"/>
      <c r="EW1700" s="72"/>
      <c r="EX1700" s="72"/>
      <c r="EY1700" s="72"/>
      <c r="EZ1700" s="72"/>
      <c r="FA1700" s="72"/>
      <c r="FB1700" s="72"/>
      <c r="FC1700" s="72"/>
      <c r="FD1700" s="72"/>
      <c r="FE1700" s="72"/>
      <c r="FF1700" s="72"/>
      <c r="FG1700" s="72"/>
      <c r="FH1700" s="72"/>
      <c r="FI1700" s="72"/>
      <c r="FJ1700" s="72"/>
      <c r="FK1700" s="72"/>
      <c r="FL1700" s="72"/>
      <c r="FM1700" s="72"/>
      <c r="FN1700" s="72"/>
      <c r="FO1700" s="72"/>
      <c r="FP1700" s="72"/>
      <c r="FQ1700" s="72"/>
      <c r="FR1700" s="72"/>
      <c r="FS1700" s="72"/>
      <c r="FT1700" s="72"/>
      <c r="FU1700" s="72"/>
      <c r="FV1700" s="72"/>
      <c r="FW1700" s="72"/>
      <c r="FX1700" s="72"/>
      <c r="FY1700" s="72"/>
      <c r="FZ1700" s="72"/>
      <c r="GA1700" s="72"/>
      <c r="GB1700" s="72"/>
      <c r="GC1700" s="72"/>
      <c r="GD1700" s="72"/>
      <c r="GE1700" s="72"/>
      <c r="GF1700" s="72"/>
      <c r="GG1700" s="72"/>
      <c r="GH1700" s="72"/>
      <c r="GI1700" s="72"/>
      <c r="GJ1700" s="72"/>
      <c r="GK1700" s="72"/>
      <c r="GL1700" s="72"/>
      <c r="GM1700" s="72"/>
      <c r="GN1700" s="72"/>
      <c r="GO1700" s="72"/>
      <c r="GP1700" s="72"/>
      <c r="GQ1700" s="72"/>
      <c r="GR1700" s="72"/>
      <c r="GS1700" s="72"/>
      <c r="GT1700" s="72"/>
      <c r="GU1700" s="72"/>
      <c r="GV1700" s="72"/>
      <c r="GW1700" s="72"/>
      <c r="GX1700" s="72"/>
      <c r="GY1700" s="72"/>
      <c r="GZ1700" s="72"/>
      <c r="HA1700" s="72"/>
      <c r="HB1700" s="72"/>
      <c r="HC1700" s="72"/>
      <c r="HD1700" s="72"/>
      <c r="HE1700" s="72"/>
      <c r="HF1700" s="72"/>
      <c r="HG1700" s="72"/>
      <c r="HH1700" s="72"/>
      <c r="HI1700" s="72"/>
      <c r="HJ1700" s="72"/>
      <c r="HK1700" s="72"/>
      <c r="HL1700" s="72"/>
      <c r="HM1700" s="72"/>
      <c r="HN1700" s="72"/>
      <c r="HO1700" s="72"/>
      <c r="HP1700" s="72"/>
      <c r="HQ1700" s="72"/>
      <c r="HR1700" s="72"/>
      <c r="HS1700" s="72"/>
      <c r="HT1700" s="72"/>
      <c r="HU1700" s="72"/>
      <c r="HV1700" s="72"/>
      <c r="HW1700" s="72"/>
      <c r="HX1700" s="72"/>
      <c r="HY1700" s="72"/>
      <c r="HZ1700" s="72"/>
      <c r="IA1700" s="72"/>
      <c r="IB1700" s="72"/>
      <c r="IC1700" s="72"/>
      <c r="ID1700" s="72"/>
      <c r="IE1700" s="72"/>
      <c r="IF1700" s="72"/>
      <c r="IG1700" s="72"/>
      <c r="IH1700" s="72"/>
      <c r="II1700" s="72"/>
      <c r="IJ1700" s="72"/>
      <c r="IK1700" s="72"/>
      <c r="IL1700" s="72"/>
      <c r="IM1700" s="72"/>
      <c r="IN1700" s="72"/>
      <c r="IO1700" s="72"/>
      <c r="IP1700" s="72"/>
      <c r="IQ1700" s="72"/>
      <c r="IR1700" s="72"/>
      <c r="IS1700" s="72"/>
      <c r="IT1700" s="72"/>
      <c r="IU1700" s="72"/>
      <c r="IV1700" s="72"/>
      <c r="IW1700" s="72"/>
      <c r="IX1700" s="72"/>
      <c r="IY1700" s="72"/>
      <c r="IZ1700" s="72"/>
      <c r="JA1700" s="72"/>
      <c r="JB1700" s="72"/>
      <c r="JC1700" s="72"/>
      <c r="JD1700" s="72"/>
      <c r="JE1700" s="72"/>
      <c r="JF1700" s="72"/>
      <c r="JG1700" s="72"/>
      <c r="JH1700" s="72"/>
      <c r="JI1700" s="72"/>
      <c r="JJ1700" s="72"/>
      <c r="JK1700" s="72"/>
      <c r="JL1700" s="72"/>
      <c r="JM1700" s="72"/>
      <c r="JN1700" s="72"/>
      <c r="JO1700" s="72"/>
      <c r="JP1700" s="72"/>
      <c r="JQ1700" s="72"/>
      <c r="JR1700" s="72"/>
      <c r="JS1700" s="72"/>
      <c r="JT1700" s="72"/>
      <c r="JU1700" s="72"/>
      <c r="JV1700" s="72"/>
      <c r="JW1700" s="72"/>
      <c r="JX1700" s="72"/>
      <c r="JY1700" s="72"/>
      <c r="JZ1700" s="72"/>
      <c r="KA1700" s="72"/>
      <c r="KB1700" s="72"/>
      <c r="KC1700" s="72"/>
      <c r="KD1700" s="72"/>
      <c r="KE1700" s="72"/>
      <c r="KF1700" s="72"/>
      <c r="KG1700" s="72"/>
      <c r="KH1700" s="72"/>
      <c r="KI1700" s="72"/>
      <c r="KJ1700" s="72"/>
      <c r="KK1700" s="72"/>
      <c r="KL1700" s="72"/>
      <c r="KM1700" s="72"/>
      <c r="KN1700" s="72"/>
      <c r="KO1700" s="72"/>
      <c r="KP1700" s="72"/>
      <c r="KQ1700" s="72"/>
      <c r="KR1700" s="72"/>
      <c r="KS1700" s="72"/>
      <c r="KT1700" s="72"/>
      <c r="KU1700" s="72"/>
      <c r="KV1700" s="72"/>
      <c r="KW1700" s="72"/>
      <c r="KX1700" s="72"/>
      <c r="KY1700" s="72"/>
      <c r="KZ1700" s="72"/>
      <c r="LA1700" s="72"/>
      <c r="LB1700" s="72"/>
      <c r="LC1700" s="72"/>
      <c r="LD1700" s="72"/>
      <c r="LE1700" s="72"/>
      <c r="LF1700" s="72"/>
      <c r="LG1700" s="72"/>
      <c r="LH1700" s="72"/>
      <c r="LI1700" s="72"/>
      <c r="LJ1700" s="72"/>
      <c r="LK1700" s="72"/>
      <c r="LL1700" s="72"/>
      <c r="LM1700" s="72"/>
      <c r="LN1700" s="72"/>
      <c r="LO1700" s="72"/>
      <c r="LP1700" s="72"/>
      <c r="LQ1700" s="72"/>
      <c r="LR1700" s="72"/>
      <c r="LS1700" s="72"/>
      <c r="LT1700" s="72"/>
      <c r="LU1700" s="72"/>
      <c r="LV1700" s="72"/>
      <c r="LW1700" s="72"/>
      <c r="LX1700" s="72"/>
      <c r="LY1700" s="72"/>
      <c r="LZ1700" s="72"/>
      <c r="MA1700" s="72"/>
      <c r="MB1700" s="72"/>
      <c r="MC1700" s="72"/>
      <c r="MD1700" s="72"/>
      <c r="ME1700" s="72"/>
      <c r="MF1700" s="72"/>
      <c r="MG1700" s="72"/>
      <c r="MH1700" s="72"/>
      <c r="MI1700" s="72"/>
      <c r="MJ1700" s="72"/>
      <c r="MK1700" s="72"/>
      <c r="ML1700" s="72"/>
      <c r="MM1700" s="72"/>
      <c r="MN1700" s="72"/>
      <c r="MO1700" s="72"/>
      <c r="MP1700" s="72"/>
      <c r="MQ1700" s="72"/>
      <c r="MR1700" s="72"/>
      <c r="MS1700" s="72"/>
      <c r="MT1700" s="72"/>
      <c r="MU1700" s="72"/>
      <c r="MV1700" s="72"/>
      <c r="MW1700" s="72"/>
      <c r="MX1700" s="72"/>
      <c r="MY1700" s="72"/>
      <c r="MZ1700" s="72"/>
      <c r="NA1700" s="72"/>
      <c r="NB1700" s="72"/>
      <c r="NC1700" s="72"/>
      <c r="ND1700" s="72"/>
      <c r="NE1700" s="72"/>
      <c r="NF1700" s="72"/>
      <c r="NG1700" s="72"/>
      <c r="NH1700" s="72"/>
      <c r="NI1700" s="72"/>
      <c r="NJ1700" s="72"/>
      <c r="NK1700" s="72"/>
      <c r="NL1700" s="72"/>
      <c r="NM1700" s="72"/>
      <c r="NN1700" s="72"/>
      <c r="NO1700" s="72"/>
      <c r="NP1700" s="72"/>
      <c r="NQ1700" s="72"/>
      <c r="NR1700" s="72"/>
      <c r="NS1700" s="72"/>
      <c r="NT1700" s="72"/>
      <c r="NU1700" s="72"/>
      <c r="NV1700" s="72"/>
      <c r="NW1700" s="72"/>
      <c r="NX1700" s="72"/>
      <c r="NY1700" s="72"/>
      <c r="NZ1700" s="72"/>
      <c r="OA1700" s="72"/>
      <c r="OB1700" s="72"/>
      <c r="OC1700" s="72"/>
      <c r="OD1700" s="72"/>
      <c r="OE1700" s="72"/>
      <c r="OF1700" s="72"/>
      <c r="OG1700" s="72"/>
      <c r="OH1700" s="72"/>
      <c r="OI1700" s="72"/>
      <c r="OJ1700" s="72"/>
      <c r="OK1700" s="72"/>
      <c r="OL1700" s="72"/>
      <c r="OM1700" s="72"/>
      <c r="ON1700" s="72"/>
      <c r="OO1700" s="72"/>
      <c r="OP1700" s="72"/>
      <c r="OQ1700" s="72"/>
      <c r="OR1700" s="72"/>
      <c r="OS1700" s="72"/>
      <c r="OT1700" s="72"/>
      <c r="OU1700" s="72"/>
      <c r="OV1700" s="72"/>
      <c r="OW1700" s="72"/>
      <c r="OX1700" s="72"/>
      <c r="OY1700" s="72"/>
      <c r="OZ1700" s="72"/>
      <c r="PA1700" s="72"/>
      <c r="PB1700" s="72"/>
      <c r="PC1700" s="72"/>
      <c r="PD1700" s="72"/>
      <c r="PE1700" s="72"/>
      <c r="PF1700" s="72"/>
      <c r="PG1700" s="72"/>
      <c r="PH1700" s="72"/>
      <c r="PI1700" s="72"/>
      <c r="PJ1700" s="72"/>
      <c r="PK1700" s="72"/>
      <c r="PL1700" s="72"/>
      <c r="PM1700" s="72"/>
      <c r="PN1700" s="72"/>
      <c r="PO1700" s="72"/>
      <c r="PP1700" s="72"/>
      <c r="PQ1700" s="72"/>
      <c r="PR1700" s="72"/>
      <c r="PS1700" s="72"/>
      <c r="PT1700" s="72"/>
      <c r="PU1700" s="72"/>
      <c r="PV1700" s="72"/>
      <c r="PW1700" s="72"/>
      <c r="PX1700" s="72"/>
      <c r="PY1700" s="72"/>
      <c r="PZ1700" s="72"/>
      <c r="QA1700" s="72"/>
      <c r="QB1700" s="72"/>
      <c r="QC1700" s="72"/>
      <c r="QD1700" s="72"/>
      <c r="QE1700" s="72"/>
      <c r="QF1700" s="72"/>
      <c r="QG1700" s="72"/>
      <c r="QH1700" s="72"/>
      <c r="QI1700" s="72"/>
      <c r="QJ1700" s="72"/>
      <c r="QK1700" s="72"/>
      <c r="QL1700" s="72"/>
      <c r="QM1700" s="72"/>
      <c r="QN1700" s="72"/>
      <c r="QO1700" s="72"/>
      <c r="QP1700" s="72"/>
      <c r="QQ1700" s="72"/>
      <c r="QR1700" s="72"/>
      <c r="QS1700" s="72"/>
      <c r="QT1700" s="72"/>
      <c r="QU1700" s="72"/>
      <c r="QV1700" s="72"/>
      <c r="QW1700" s="72"/>
      <c r="QX1700" s="72"/>
      <c r="QY1700" s="72"/>
      <c r="QZ1700" s="72"/>
      <c r="RA1700" s="72"/>
      <c r="RB1700" s="72"/>
      <c r="RC1700" s="72"/>
      <c r="RD1700" s="72"/>
      <c r="RE1700" s="72"/>
      <c r="RF1700" s="72"/>
      <c r="RG1700" s="72"/>
      <c r="RH1700" s="72"/>
      <c r="RI1700" s="72"/>
      <c r="RJ1700" s="72"/>
      <c r="RK1700" s="72"/>
      <c r="RL1700" s="72"/>
      <c r="RM1700" s="72"/>
      <c r="RN1700" s="72"/>
      <c r="RO1700" s="72"/>
      <c r="RP1700" s="72"/>
      <c r="RQ1700" s="72"/>
      <c r="RR1700" s="72"/>
      <c r="RS1700" s="72"/>
      <c r="RT1700" s="72"/>
      <c r="RU1700" s="72"/>
      <c r="RV1700" s="72"/>
      <c r="RW1700" s="72"/>
      <c r="RX1700" s="72"/>
      <c r="RY1700" s="72"/>
      <c r="RZ1700" s="72"/>
      <c r="SA1700" s="72"/>
      <c r="SB1700" s="72"/>
      <c r="SC1700" s="72"/>
      <c r="SD1700" s="72"/>
      <c r="SE1700" s="72"/>
      <c r="SF1700" s="72"/>
      <c r="SG1700" s="72"/>
      <c r="SH1700" s="72"/>
      <c r="SI1700" s="72"/>
      <c r="SJ1700" s="72"/>
      <c r="SK1700" s="72"/>
      <c r="SL1700" s="72"/>
      <c r="SM1700" s="72"/>
      <c r="SN1700" s="72"/>
      <c r="SO1700" s="72"/>
      <c r="SP1700" s="72"/>
      <c r="SQ1700" s="72"/>
      <c r="SR1700" s="72"/>
      <c r="SS1700" s="72"/>
      <c r="ST1700" s="72"/>
      <c r="SU1700" s="72"/>
      <c r="SV1700" s="72"/>
      <c r="SW1700" s="72"/>
      <c r="SX1700" s="72"/>
      <c r="SY1700" s="72"/>
      <c r="SZ1700" s="72"/>
      <c r="TA1700" s="72"/>
      <c r="TB1700" s="72"/>
      <c r="TC1700" s="72"/>
    </row>
    <row r="1701" spans="1:523" ht="16.5" customHeight="1" x14ac:dyDescent="0.2">
      <c r="A1701" s="20">
        <v>1294</v>
      </c>
      <c r="B1701" s="20" t="s">
        <v>73</v>
      </c>
      <c r="C1701" s="20" t="s">
        <v>292</v>
      </c>
      <c r="D1701" s="20" t="s">
        <v>38</v>
      </c>
      <c r="E1701" s="20" t="s">
        <v>1345</v>
      </c>
      <c r="F1701" s="22" t="s">
        <v>295</v>
      </c>
      <c r="G1701" s="73" t="s">
        <v>42</v>
      </c>
      <c r="H1701" s="20" t="s">
        <v>35</v>
      </c>
      <c r="I1701" s="20" t="s">
        <v>81</v>
      </c>
      <c r="J1701" s="22" t="s">
        <v>1185</v>
      </c>
      <c r="K1701" s="20"/>
      <c r="L1701" s="20"/>
      <c r="M1701" s="20"/>
      <c r="N1701" s="20"/>
      <c r="O1701" s="20"/>
      <c r="P1701" s="23">
        <v>5075000</v>
      </c>
      <c r="Q1701" s="24">
        <v>12</v>
      </c>
      <c r="R1701" s="25">
        <v>45658</v>
      </c>
      <c r="S1701" s="20" t="s">
        <v>83</v>
      </c>
      <c r="T1701" s="26">
        <f t="shared" si="31"/>
        <v>60900000</v>
      </c>
      <c r="U1701" s="27" t="s">
        <v>100</v>
      </c>
      <c r="V1701" s="27" t="s">
        <v>100</v>
      </c>
      <c r="W1701" s="72"/>
      <c r="X1701" s="72"/>
      <c r="Y1701" s="72"/>
      <c r="Z1701" s="72"/>
      <c r="AA1701" s="72"/>
      <c r="AB1701" s="72"/>
      <c r="AC1701" s="72"/>
      <c r="AD1701" s="72"/>
      <c r="AE1701" s="72"/>
      <c r="AF1701" s="72"/>
      <c r="AG1701" s="72"/>
      <c r="AH1701" s="72"/>
      <c r="AI1701" s="72"/>
      <c r="AJ1701" s="72"/>
      <c r="AK1701" s="72"/>
      <c r="AL1701" s="72"/>
      <c r="AM1701" s="72"/>
      <c r="AN1701" s="72"/>
      <c r="AO1701" s="72"/>
      <c r="AP1701" s="72"/>
      <c r="AQ1701" s="72"/>
      <c r="AR1701" s="72"/>
      <c r="AS1701" s="72"/>
      <c r="AT1701" s="72"/>
      <c r="AU1701" s="72"/>
      <c r="AV1701" s="72"/>
      <c r="AW1701" s="72"/>
      <c r="AX1701" s="72"/>
      <c r="AY1701" s="72"/>
      <c r="AZ1701" s="72"/>
      <c r="BA1701" s="72"/>
      <c r="BB1701" s="72"/>
      <c r="BC1701" s="72"/>
      <c r="BD1701" s="72"/>
      <c r="BE1701" s="72"/>
      <c r="BF1701" s="72"/>
      <c r="BG1701" s="72"/>
      <c r="BH1701" s="72"/>
      <c r="BI1701" s="72"/>
      <c r="BJ1701" s="72"/>
      <c r="BK1701" s="72"/>
      <c r="BL1701" s="72"/>
      <c r="BM1701" s="72"/>
      <c r="BN1701" s="72"/>
      <c r="BO1701" s="72"/>
      <c r="BP1701" s="72"/>
      <c r="BQ1701" s="72"/>
      <c r="BR1701" s="72"/>
      <c r="BS1701" s="72"/>
      <c r="BT1701" s="72"/>
      <c r="BU1701" s="72"/>
      <c r="BV1701" s="72"/>
      <c r="BW1701" s="72"/>
      <c r="BX1701" s="72"/>
      <c r="BY1701" s="72"/>
      <c r="BZ1701" s="72"/>
      <c r="CA1701" s="72"/>
      <c r="CB1701" s="72"/>
      <c r="CC1701" s="72"/>
      <c r="CD1701" s="72"/>
      <c r="CE1701" s="72"/>
      <c r="CF1701" s="72"/>
      <c r="CG1701" s="72"/>
      <c r="CH1701" s="72"/>
      <c r="CI1701" s="72"/>
      <c r="CJ1701" s="72"/>
      <c r="CK1701" s="72"/>
      <c r="CL1701" s="72"/>
      <c r="CM1701" s="72"/>
      <c r="CN1701" s="72"/>
      <c r="CO1701" s="72"/>
      <c r="CP1701" s="72"/>
      <c r="CQ1701" s="72"/>
      <c r="CR1701" s="72"/>
      <c r="CS1701" s="72"/>
      <c r="CT1701" s="72"/>
      <c r="CU1701" s="72"/>
      <c r="CV1701" s="72"/>
      <c r="CW1701" s="72"/>
      <c r="CX1701" s="72"/>
      <c r="CY1701" s="72"/>
      <c r="CZ1701" s="72"/>
      <c r="DA1701" s="72"/>
      <c r="DB1701" s="72"/>
      <c r="DC1701" s="72"/>
      <c r="DD1701" s="72"/>
      <c r="DE1701" s="72"/>
      <c r="DF1701" s="72"/>
      <c r="DG1701" s="72"/>
      <c r="DH1701" s="72"/>
      <c r="DI1701" s="72"/>
      <c r="DJ1701" s="72"/>
      <c r="DK1701" s="72"/>
      <c r="DL1701" s="72"/>
      <c r="DM1701" s="72"/>
      <c r="DN1701" s="72"/>
      <c r="DO1701" s="72"/>
      <c r="DP1701" s="72"/>
      <c r="DQ1701" s="72"/>
      <c r="DR1701" s="72"/>
      <c r="DS1701" s="72"/>
      <c r="DT1701" s="72"/>
      <c r="DU1701" s="72"/>
      <c r="DV1701" s="72"/>
      <c r="DW1701" s="72"/>
      <c r="DX1701" s="72"/>
      <c r="DY1701" s="72"/>
      <c r="DZ1701" s="72"/>
      <c r="EA1701" s="72"/>
      <c r="EB1701" s="72"/>
      <c r="EC1701" s="72"/>
      <c r="ED1701" s="72"/>
      <c r="EE1701" s="72"/>
      <c r="EF1701" s="72"/>
      <c r="EG1701" s="72"/>
      <c r="EH1701" s="72"/>
      <c r="EI1701" s="72"/>
      <c r="EJ1701" s="72"/>
      <c r="EK1701" s="72"/>
      <c r="EL1701" s="72"/>
      <c r="EM1701" s="72"/>
      <c r="EN1701" s="72"/>
      <c r="EO1701" s="72"/>
      <c r="EP1701" s="72"/>
      <c r="EQ1701" s="72"/>
      <c r="ER1701" s="72"/>
      <c r="ES1701" s="72"/>
      <c r="ET1701" s="72"/>
      <c r="EU1701" s="72"/>
      <c r="EV1701" s="72"/>
      <c r="EW1701" s="72"/>
      <c r="EX1701" s="72"/>
      <c r="EY1701" s="72"/>
      <c r="EZ1701" s="72"/>
      <c r="FA1701" s="72"/>
      <c r="FB1701" s="72"/>
      <c r="FC1701" s="72"/>
      <c r="FD1701" s="72"/>
      <c r="FE1701" s="72"/>
      <c r="FF1701" s="72"/>
      <c r="FG1701" s="72"/>
      <c r="FH1701" s="72"/>
      <c r="FI1701" s="72"/>
      <c r="FJ1701" s="72"/>
      <c r="FK1701" s="72"/>
      <c r="FL1701" s="72"/>
      <c r="FM1701" s="72"/>
      <c r="FN1701" s="72"/>
      <c r="FO1701" s="72"/>
      <c r="FP1701" s="72"/>
      <c r="FQ1701" s="72"/>
      <c r="FR1701" s="72"/>
      <c r="FS1701" s="72"/>
      <c r="FT1701" s="72"/>
      <c r="FU1701" s="72"/>
      <c r="FV1701" s="72"/>
      <c r="FW1701" s="72"/>
      <c r="FX1701" s="72"/>
      <c r="FY1701" s="72"/>
      <c r="FZ1701" s="72"/>
      <c r="GA1701" s="72"/>
      <c r="GB1701" s="72"/>
      <c r="GC1701" s="72"/>
      <c r="GD1701" s="72"/>
      <c r="GE1701" s="72"/>
      <c r="GF1701" s="72"/>
      <c r="GG1701" s="72"/>
      <c r="GH1701" s="72"/>
      <c r="GI1701" s="72"/>
      <c r="GJ1701" s="72"/>
      <c r="GK1701" s="72"/>
      <c r="GL1701" s="72"/>
      <c r="GM1701" s="72"/>
      <c r="GN1701" s="72"/>
      <c r="GO1701" s="72"/>
      <c r="GP1701" s="72"/>
      <c r="GQ1701" s="72"/>
      <c r="GR1701" s="72"/>
      <c r="GS1701" s="72"/>
      <c r="GT1701" s="72"/>
      <c r="GU1701" s="72"/>
      <c r="GV1701" s="72"/>
      <c r="GW1701" s="72"/>
      <c r="GX1701" s="72"/>
      <c r="GY1701" s="72"/>
      <c r="GZ1701" s="72"/>
      <c r="HA1701" s="72"/>
      <c r="HB1701" s="72"/>
      <c r="HC1701" s="72"/>
      <c r="HD1701" s="72"/>
      <c r="HE1701" s="72"/>
      <c r="HF1701" s="72"/>
      <c r="HG1701" s="72"/>
      <c r="HH1701" s="72"/>
      <c r="HI1701" s="72"/>
      <c r="HJ1701" s="72"/>
      <c r="HK1701" s="72"/>
      <c r="HL1701" s="72"/>
      <c r="HM1701" s="72"/>
      <c r="HN1701" s="72"/>
      <c r="HO1701" s="72"/>
      <c r="HP1701" s="72"/>
      <c r="HQ1701" s="72"/>
      <c r="HR1701" s="72"/>
      <c r="HS1701" s="72"/>
      <c r="HT1701" s="72"/>
      <c r="HU1701" s="72"/>
      <c r="HV1701" s="72"/>
      <c r="HW1701" s="72"/>
      <c r="HX1701" s="72"/>
      <c r="HY1701" s="72"/>
      <c r="HZ1701" s="72"/>
      <c r="IA1701" s="72"/>
      <c r="IB1701" s="72"/>
      <c r="IC1701" s="72"/>
      <c r="ID1701" s="72"/>
      <c r="IE1701" s="72"/>
      <c r="IF1701" s="72"/>
      <c r="IG1701" s="72"/>
      <c r="IH1701" s="72"/>
      <c r="II1701" s="72"/>
      <c r="IJ1701" s="72"/>
      <c r="IK1701" s="72"/>
      <c r="IL1701" s="72"/>
      <c r="IM1701" s="72"/>
      <c r="IN1701" s="72"/>
      <c r="IO1701" s="72"/>
      <c r="IP1701" s="72"/>
      <c r="IQ1701" s="72"/>
      <c r="IR1701" s="72"/>
      <c r="IS1701" s="72"/>
      <c r="IT1701" s="72"/>
      <c r="IU1701" s="72"/>
      <c r="IV1701" s="72"/>
      <c r="IW1701" s="72"/>
      <c r="IX1701" s="72"/>
      <c r="IY1701" s="72"/>
      <c r="IZ1701" s="72"/>
      <c r="JA1701" s="72"/>
      <c r="JB1701" s="72"/>
      <c r="JC1701" s="72"/>
      <c r="JD1701" s="72"/>
      <c r="JE1701" s="72"/>
      <c r="JF1701" s="72"/>
      <c r="JG1701" s="72"/>
      <c r="JH1701" s="72"/>
      <c r="JI1701" s="72"/>
      <c r="JJ1701" s="72"/>
      <c r="JK1701" s="72"/>
      <c r="JL1701" s="72"/>
      <c r="JM1701" s="72"/>
      <c r="JN1701" s="72"/>
      <c r="JO1701" s="72"/>
      <c r="JP1701" s="72"/>
      <c r="JQ1701" s="72"/>
      <c r="JR1701" s="72"/>
      <c r="JS1701" s="72"/>
      <c r="JT1701" s="72"/>
      <c r="JU1701" s="72"/>
      <c r="JV1701" s="72"/>
      <c r="JW1701" s="72"/>
      <c r="JX1701" s="72"/>
      <c r="JY1701" s="72"/>
      <c r="JZ1701" s="72"/>
      <c r="KA1701" s="72"/>
      <c r="KB1701" s="72"/>
      <c r="KC1701" s="72"/>
      <c r="KD1701" s="72"/>
      <c r="KE1701" s="72"/>
      <c r="KF1701" s="72"/>
      <c r="KG1701" s="72"/>
      <c r="KH1701" s="72"/>
      <c r="KI1701" s="72"/>
      <c r="KJ1701" s="72"/>
      <c r="KK1701" s="72"/>
      <c r="KL1701" s="72"/>
      <c r="KM1701" s="72"/>
      <c r="KN1701" s="72"/>
      <c r="KO1701" s="72"/>
      <c r="KP1701" s="72"/>
      <c r="KQ1701" s="72"/>
      <c r="KR1701" s="72"/>
      <c r="KS1701" s="72"/>
      <c r="KT1701" s="72"/>
      <c r="KU1701" s="72"/>
      <c r="KV1701" s="72"/>
      <c r="KW1701" s="72"/>
      <c r="KX1701" s="72"/>
      <c r="KY1701" s="72"/>
      <c r="KZ1701" s="72"/>
      <c r="LA1701" s="72"/>
      <c r="LB1701" s="72"/>
      <c r="LC1701" s="72"/>
      <c r="LD1701" s="72"/>
      <c r="LE1701" s="72"/>
      <c r="LF1701" s="72"/>
      <c r="LG1701" s="72"/>
      <c r="LH1701" s="72"/>
      <c r="LI1701" s="72"/>
      <c r="LJ1701" s="72"/>
      <c r="LK1701" s="72"/>
      <c r="LL1701" s="72"/>
      <c r="LM1701" s="72"/>
      <c r="LN1701" s="72"/>
      <c r="LO1701" s="72"/>
      <c r="LP1701" s="72"/>
      <c r="LQ1701" s="72"/>
      <c r="LR1701" s="72"/>
      <c r="LS1701" s="72"/>
      <c r="LT1701" s="72"/>
      <c r="LU1701" s="72"/>
      <c r="LV1701" s="72"/>
      <c r="LW1701" s="72"/>
      <c r="LX1701" s="72"/>
      <c r="LY1701" s="72"/>
      <c r="LZ1701" s="72"/>
      <c r="MA1701" s="72"/>
      <c r="MB1701" s="72"/>
      <c r="MC1701" s="72"/>
      <c r="MD1701" s="72"/>
      <c r="ME1701" s="72"/>
      <c r="MF1701" s="72"/>
      <c r="MG1701" s="72"/>
      <c r="MH1701" s="72"/>
      <c r="MI1701" s="72"/>
      <c r="MJ1701" s="72"/>
      <c r="MK1701" s="72"/>
      <c r="ML1701" s="72"/>
      <c r="MM1701" s="72"/>
      <c r="MN1701" s="72"/>
      <c r="MO1701" s="72"/>
      <c r="MP1701" s="72"/>
      <c r="MQ1701" s="72"/>
      <c r="MR1701" s="72"/>
      <c r="MS1701" s="72"/>
      <c r="MT1701" s="72"/>
      <c r="MU1701" s="72"/>
      <c r="MV1701" s="72"/>
      <c r="MW1701" s="72"/>
      <c r="MX1701" s="72"/>
      <c r="MY1701" s="72"/>
      <c r="MZ1701" s="72"/>
      <c r="NA1701" s="72"/>
      <c r="NB1701" s="72"/>
      <c r="NC1701" s="72"/>
      <c r="ND1701" s="72"/>
      <c r="NE1701" s="72"/>
      <c r="NF1701" s="72"/>
      <c r="NG1701" s="72"/>
      <c r="NH1701" s="72"/>
      <c r="NI1701" s="72"/>
      <c r="NJ1701" s="72"/>
      <c r="NK1701" s="72"/>
      <c r="NL1701" s="72"/>
      <c r="NM1701" s="72"/>
      <c r="NN1701" s="72"/>
      <c r="NO1701" s="72"/>
      <c r="NP1701" s="72"/>
      <c r="NQ1701" s="72"/>
      <c r="NR1701" s="72"/>
      <c r="NS1701" s="72"/>
      <c r="NT1701" s="72"/>
      <c r="NU1701" s="72"/>
      <c r="NV1701" s="72"/>
      <c r="NW1701" s="72"/>
      <c r="NX1701" s="72"/>
      <c r="NY1701" s="72"/>
      <c r="NZ1701" s="72"/>
      <c r="OA1701" s="72"/>
      <c r="OB1701" s="72"/>
      <c r="OC1701" s="72"/>
      <c r="OD1701" s="72"/>
      <c r="OE1701" s="72"/>
      <c r="OF1701" s="72"/>
      <c r="OG1701" s="72"/>
      <c r="OH1701" s="72"/>
      <c r="OI1701" s="72"/>
      <c r="OJ1701" s="72"/>
      <c r="OK1701" s="72"/>
      <c r="OL1701" s="72"/>
      <c r="OM1701" s="72"/>
      <c r="ON1701" s="72"/>
      <c r="OO1701" s="72"/>
      <c r="OP1701" s="72"/>
      <c r="OQ1701" s="72"/>
      <c r="OR1701" s="72"/>
      <c r="OS1701" s="72"/>
      <c r="OT1701" s="72"/>
      <c r="OU1701" s="72"/>
      <c r="OV1701" s="72"/>
      <c r="OW1701" s="72"/>
      <c r="OX1701" s="72"/>
      <c r="OY1701" s="72"/>
      <c r="OZ1701" s="72"/>
      <c r="PA1701" s="72"/>
      <c r="PB1701" s="72"/>
      <c r="PC1701" s="72"/>
      <c r="PD1701" s="72"/>
      <c r="PE1701" s="72"/>
      <c r="PF1701" s="72"/>
      <c r="PG1701" s="72"/>
      <c r="PH1701" s="72"/>
      <c r="PI1701" s="72"/>
      <c r="PJ1701" s="72"/>
      <c r="PK1701" s="72"/>
      <c r="PL1701" s="72"/>
      <c r="PM1701" s="72"/>
      <c r="PN1701" s="72"/>
      <c r="PO1701" s="72"/>
      <c r="PP1701" s="72"/>
      <c r="PQ1701" s="72"/>
      <c r="PR1701" s="72"/>
      <c r="PS1701" s="72"/>
      <c r="PT1701" s="72"/>
      <c r="PU1701" s="72"/>
      <c r="PV1701" s="72"/>
      <c r="PW1701" s="72"/>
      <c r="PX1701" s="72"/>
      <c r="PY1701" s="72"/>
      <c r="PZ1701" s="72"/>
      <c r="QA1701" s="72"/>
      <c r="QB1701" s="72"/>
      <c r="QC1701" s="72"/>
      <c r="QD1701" s="72"/>
      <c r="QE1701" s="72"/>
      <c r="QF1701" s="72"/>
      <c r="QG1701" s="72"/>
      <c r="QH1701" s="72"/>
      <c r="QI1701" s="72"/>
      <c r="QJ1701" s="72"/>
      <c r="QK1701" s="72"/>
      <c r="QL1701" s="72"/>
      <c r="QM1701" s="72"/>
      <c r="QN1701" s="72"/>
      <c r="QO1701" s="72"/>
      <c r="QP1701" s="72"/>
      <c r="QQ1701" s="72"/>
      <c r="QR1701" s="72"/>
      <c r="QS1701" s="72"/>
      <c r="QT1701" s="72"/>
      <c r="QU1701" s="72"/>
      <c r="QV1701" s="72"/>
      <c r="QW1701" s="72"/>
      <c r="QX1701" s="72"/>
      <c r="QY1701" s="72"/>
      <c r="QZ1701" s="72"/>
      <c r="RA1701" s="72"/>
      <c r="RB1701" s="72"/>
      <c r="RC1701" s="72"/>
      <c r="RD1701" s="72"/>
      <c r="RE1701" s="72"/>
      <c r="RF1701" s="72"/>
      <c r="RG1701" s="72"/>
      <c r="RH1701" s="72"/>
      <c r="RI1701" s="72"/>
      <c r="RJ1701" s="72"/>
      <c r="RK1701" s="72"/>
      <c r="RL1701" s="72"/>
      <c r="RM1701" s="72"/>
      <c r="RN1701" s="72"/>
      <c r="RO1701" s="72"/>
      <c r="RP1701" s="72"/>
      <c r="RQ1701" s="72"/>
      <c r="RR1701" s="72"/>
      <c r="RS1701" s="72"/>
      <c r="RT1701" s="72"/>
      <c r="RU1701" s="72"/>
      <c r="RV1701" s="72"/>
      <c r="RW1701" s="72"/>
      <c r="RX1701" s="72"/>
      <c r="RY1701" s="72"/>
      <c r="RZ1701" s="72"/>
      <c r="SA1701" s="72"/>
      <c r="SB1701" s="72"/>
      <c r="SC1701" s="72"/>
      <c r="SD1701" s="72"/>
      <c r="SE1701" s="72"/>
      <c r="SF1701" s="72"/>
      <c r="SG1701" s="72"/>
      <c r="SH1701" s="72"/>
      <c r="SI1701" s="72"/>
      <c r="SJ1701" s="72"/>
      <c r="SK1701" s="72"/>
      <c r="SL1701" s="72"/>
      <c r="SM1701" s="72"/>
      <c r="SN1701" s="72"/>
      <c r="SO1701" s="72"/>
      <c r="SP1701" s="72"/>
      <c r="SQ1701" s="72"/>
      <c r="SR1701" s="72"/>
      <c r="SS1701" s="72"/>
      <c r="ST1701" s="72"/>
      <c r="SU1701" s="72"/>
      <c r="SV1701" s="72"/>
      <c r="SW1701" s="72"/>
      <c r="SX1701" s="72"/>
      <c r="SY1701" s="72"/>
      <c r="SZ1701" s="72"/>
      <c r="TA1701" s="72"/>
      <c r="TB1701" s="72"/>
      <c r="TC1701" s="72"/>
    </row>
    <row r="1702" spans="1:523" ht="16.5" customHeight="1" x14ac:dyDescent="0.2">
      <c r="A1702" s="20">
        <v>1295</v>
      </c>
      <c r="B1702" s="20" t="s">
        <v>73</v>
      </c>
      <c r="C1702" s="20" t="s">
        <v>292</v>
      </c>
      <c r="D1702" s="20" t="s">
        <v>38</v>
      </c>
      <c r="E1702" s="20" t="s">
        <v>1340</v>
      </c>
      <c r="F1702" s="22" t="s">
        <v>1186</v>
      </c>
      <c r="G1702" s="73" t="s">
        <v>25</v>
      </c>
      <c r="H1702" s="20" t="s">
        <v>26</v>
      </c>
      <c r="I1702" s="20" t="s">
        <v>81</v>
      </c>
      <c r="J1702" s="22" t="s">
        <v>1000</v>
      </c>
      <c r="K1702" s="20"/>
      <c r="L1702" s="20"/>
      <c r="M1702" s="20"/>
      <c r="N1702" s="20"/>
      <c r="O1702" s="20"/>
      <c r="P1702" s="23">
        <v>2491000</v>
      </c>
      <c r="Q1702" s="24">
        <v>12</v>
      </c>
      <c r="R1702" s="25">
        <v>45658</v>
      </c>
      <c r="S1702" s="20" t="s">
        <v>83</v>
      </c>
      <c r="T1702" s="26">
        <f t="shared" si="31"/>
        <v>29892000</v>
      </c>
      <c r="U1702" s="27" t="s">
        <v>100</v>
      </c>
      <c r="V1702" s="27" t="s">
        <v>100</v>
      </c>
      <c r="W1702" s="72"/>
      <c r="X1702" s="72"/>
      <c r="Y1702" s="72"/>
      <c r="Z1702" s="72"/>
      <c r="AA1702" s="72"/>
      <c r="AB1702" s="72"/>
      <c r="AC1702" s="72"/>
      <c r="AD1702" s="72"/>
      <c r="AE1702" s="72"/>
      <c r="AF1702" s="72"/>
      <c r="AG1702" s="72"/>
      <c r="AH1702" s="72"/>
      <c r="AI1702" s="72"/>
      <c r="AJ1702" s="72"/>
      <c r="AK1702" s="72"/>
      <c r="AL1702" s="72"/>
      <c r="AM1702" s="72"/>
      <c r="AN1702" s="72"/>
      <c r="AO1702" s="72"/>
      <c r="AP1702" s="72"/>
      <c r="AQ1702" s="72"/>
      <c r="AR1702" s="72"/>
      <c r="AS1702" s="72"/>
      <c r="AT1702" s="72"/>
      <c r="AU1702" s="72"/>
      <c r="AV1702" s="72"/>
      <c r="AW1702" s="72"/>
      <c r="AX1702" s="72"/>
      <c r="AY1702" s="72"/>
      <c r="AZ1702" s="72"/>
      <c r="BA1702" s="72"/>
      <c r="BB1702" s="72"/>
      <c r="BC1702" s="72"/>
      <c r="BD1702" s="72"/>
      <c r="BE1702" s="72"/>
      <c r="BF1702" s="72"/>
      <c r="BG1702" s="72"/>
      <c r="BH1702" s="72"/>
      <c r="BI1702" s="72"/>
      <c r="BJ1702" s="72"/>
      <c r="BK1702" s="72"/>
      <c r="BL1702" s="72"/>
      <c r="BM1702" s="72"/>
      <c r="BN1702" s="72"/>
      <c r="BO1702" s="72"/>
      <c r="BP1702" s="72"/>
      <c r="BQ1702" s="72"/>
      <c r="BR1702" s="72"/>
      <c r="BS1702" s="72"/>
      <c r="BT1702" s="72"/>
      <c r="BU1702" s="72"/>
      <c r="BV1702" s="72"/>
      <c r="BW1702" s="72"/>
      <c r="BX1702" s="72"/>
      <c r="BY1702" s="72"/>
      <c r="BZ1702" s="72"/>
      <c r="CA1702" s="72"/>
      <c r="CB1702" s="72"/>
      <c r="CC1702" s="72"/>
      <c r="CD1702" s="72"/>
      <c r="CE1702" s="72"/>
      <c r="CF1702" s="72"/>
      <c r="CG1702" s="72"/>
      <c r="CH1702" s="72"/>
      <c r="CI1702" s="72"/>
      <c r="CJ1702" s="72"/>
      <c r="CK1702" s="72"/>
      <c r="CL1702" s="72"/>
      <c r="CM1702" s="72"/>
      <c r="CN1702" s="72"/>
      <c r="CO1702" s="72"/>
      <c r="CP1702" s="72"/>
      <c r="CQ1702" s="72"/>
      <c r="CR1702" s="72"/>
      <c r="CS1702" s="72"/>
      <c r="CT1702" s="72"/>
      <c r="CU1702" s="72"/>
      <c r="CV1702" s="72"/>
      <c r="CW1702" s="72"/>
      <c r="CX1702" s="72"/>
      <c r="CY1702" s="72"/>
      <c r="CZ1702" s="72"/>
      <c r="DA1702" s="72"/>
      <c r="DB1702" s="72"/>
      <c r="DC1702" s="72"/>
      <c r="DD1702" s="72"/>
      <c r="DE1702" s="72"/>
      <c r="DF1702" s="72"/>
      <c r="DG1702" s="72"/>
      <c r="DH1702" s="72"/>
      <c r="DI1702" s="72"/>
      <c r="DJ1702" s="72"/>
      <c r="DK1702" s="72"/>
      <c r="DL1702" s="72"/>
      <c r="DM1702" s="72"/>
      <c r="DN1702" s="72"/>
      <c r="DO1702" s="72"/>
      <c r="DP1702" s="72"/>
      <c r="DQ1702" s="72"/>
      <c r="DR1702" s="72"/>
      <c r="DS1702" s="72"/>
      <c r="DT1702" s="72"/>
      <c r="DU1702" s="72"/>
      <c r="DV1702" s="72"/>
      <c r="DW1702" s="72"/>
      <c r="DX1702" s="72"/>
      <c r="DY1702" s="72"/>
      <c r="DZ1702" s="72"/>
      <c r="EA1702" s="72"/>
      <c r="EB1702" s="72"/>
      <c r="EC1702" s="72"/>
      <c r="ED1702" s="72"/>
      <c r="EE1702" s="72"/>
      <c r="EF1702" s="72"/>
      <c r="EG1702" s="72"/>
      <c r="EH1702" s="72"/>
      <c r="EI1702" s="72"/>
      <c r="EJ1702" s="72"/>
      <c r="EK1702" s="72"/>
      <c r="EL1702" s="72"/>
      <c r="EM1702" s="72"/>
      <c r="EN1702" s="72"/>
      <c r="EO1702" s="72"/>
      <c r="EP1702" s="72"/>
      <c r="EQ1702" s="72"/>
      <c r="ER1702" s="72"/>
      <c r="ES1702" s="72"/>
      <c r="ET1702" s="72"/>
      <c r="EU1702" s="72"/>
      <c r="EV1702" s="72"/>
      <c r="EW1702" s="72"/>
      <c r="EX1702" s="72"/>
      <c r="EY1702" s="72"/>
      <c r="EZ1702" s="72"/>
      <c r="FA1702" s="72"/>
      <c r="FB1702" s="72"/>
      <c r="FC1702" s="72"/>
      <c r="FD1702" s="72"/>
      <c r="FE1702" s="72"/>
      <c r="FF1702" s="72"/>
      <c r="FG1702" s="72"/>
      <c r="FH1702" s="72"/>
      <c r="FI1702" s="72"/>
      <c r="FJ1702" s="72"/>
      <c r="FK1702" s="72"/>
      <c r="FL1702" s="72"/>
      <c r="FM1702" s="72"/>
      <c r="FN1702" s="72"/>
      <c r="FO1702" s="72"/>
      <c r="FP1702" s="72"/>
      <c r="FQ1702" s="72"/>
      <c r="FR1702" s="72"/>
      <c r="FS1702" s="72"/>
      <c r="FT1702" s="72"/>
      <c r="FU1702" s="72"/>
      <c r="FV1702" s="72"/>
      <c r="FW1702" s="72"/>
      <c r="FX1702" s="72"/>
      <c r="FY1702" s="72"/>
      <c r="FZ1702" s="72"/>
      <c r="GA1702" s="72"/>
      <c r="GB1702" s="72"/>
      <c r="GC1702" s="72"/>
      <c r="GD1702" s="72"/>
      <c r="GE1702" s="72"/>
      <c r="GF1702" s="72"/>
      <c r="GG1702" s="72"/>
      <c r="GH1702" s="72"/>
      <c r="GI1702" s="72"/>
      <c r="GJ1702" s="72"/>
      <c r="GK1702" s="72"/>
      <c r="GL1702" s="72"/>
      <c r="GM1702" s="72"/>
      <c r="GN1702" s="72"/>
      <c r="GO1702" s="72"/>
      <c r="GP1702" s="72"/>
      <c r="GQ1702" s="72"/>
      <c r="GR1702" s="72"/>
      <c r="GS1702" s="72"/>
      <c r="GT1702" s="72"/>
      <c r="GU1702" s="72"/>
      <c r="GV1702" s="72"/>
      <c r="GW1702" s="72"/>
      <c r="GX1702" s="72"/>
      <c r="GY1702" s="72"/>
      <c r="GZ1702" s="72"/>
      <c r="HA1702" s="72"/>
      <c r="HB1702" s="72"/>
      <c r="HC1702" s="72"/>
      <c r="HD1702" s="72"/>
      <c r="HE1702" s="72"/>
      <c r="HF1702" s="72"/>
      <c r="HG1702" s="72"/>
      <c r="HH1702" s="72"/>
      <c r="HI1702" s="72"/>
      <c r="HJ1702" s="72"/>
      <c r="HK1702" s="72"/>
      <c r="HL1702" s="72"/>
      <c r="HM1702" s="72"/>
      <c r="HN1702" s="72"/>
      <c r="HO1702" s="72"/>
      <c r="HP1702" s="72"/>
      <c r="HQ1702" s="72"/>
      <c r="HR1702" s="72"/>
      <c r="HS1702" s="72"/>
      <c r="HT1702" s="72"/>
      <c r="HU1702" s="72"/>
      <c r="HV1702" s="72"/>
      <c r="HW1702" s="72"/>
      <c r="HX1702" s="72"/>
      <c r="HY1702" s="72"/>
      <c r="HZ1702" s="72"/>
      <c r="IA1702" s="72"/>
      <c r="IB1702" s="72"/>
      <c r="IC1702" s="72"/>
      <c r="ID1702" s="72"/>
      <c r="IE1702" s="72"/>
      <c r="IF1702" s="72"/>
      <c r="IG1702" s="72"/>
      <c r="IH1702" s="72"/>
      <c r="II1702" s="72"/>
      <c r="IJ1702" s="72"/>
      <c r="IK1702" s="72"/>
      <c r="IL1702" s="72"/>
      <c r="IM1702" s="72"/>
      <c r="IN1702" s="72"/>
      <c r="IO1702" s="72"/>
      <c r="IP1702" s="72"/>
      <c r="IQ1702" s="72"/>
      <c r="IR1702" s="72"/>
      <c r="IS1702" s="72"/>
      <c r="IT1702" s="72"/>
      <c r="IU1702" s="72"/>
      <c r="IV1702" s="72"/>
      <c r="IW1702" s="72"/>
      <c r="IX1702" s="72"/>
      <c r="IY1702" s="72"/>
      <c r="IZ1702" s="72"/>
      <c r="JA1702" s="72"/>
      <c r="JB1702" s="72"/>
      <c r="JC1702" s="72"/>
      <c r="JD1702" s="72"/>
      <c r="JE1702" s="72"/>
      <c r="JF1702" s="72"/>
      <c r="JG1702" s="72"/>
      <c r="JH1702" s="72"/>
      <c r="JI1702" s="72"/>
      <c r="JJ1702" s="72"/>
      <c r="JK1702" s="72"/>
      <c r="JL1702" s="72"/>
      <c r="JM1702" s="72"/>
      <c r="JN1702" s="72"/>
      <c r="JO1702" s="72"/>
      <c r="JP1702" s="72"/>
      <c r="JQ1702" s="72"/>
      <c r="JR1702" s="72"/>
      <c r="JS1702" s="72"/>
      <c r="JT1702" s="72"/>
      <c r="JU1702" s="72"/>
      <c r="JV1702" s="72"/>
      <c r="JW1702" s="72"/>
      <c r="JX1702" s="72"/>
      <c r="JY1702" s="72"/>
      <c r="JZ1702" s="72"/>
      <c r="KA1702" s="72"/>
      <c r="KB1702" s="72"/>
      <c r="KC1702" s="72"/>
      <c r="KD1702" s="72"/>
      <c r="KE1702" s="72"/>
      <c r="KF1702" s="72"/>
      <c r="KG1702" s="72"/>
      <c r="KH1702" s="72"/>
      <c r="KI1702" s="72"/>
      <c r="KJ1702" s="72"/>
      <c r="KK1702" s="72"/>
      <c r="KL1702" s="72"/>
      <c r="KM1702" s="72"/>
      <c r="KN1702" s="72"/>
      <c r="KO1702" s="72"/>
      <c r="KP1702" s="72"/>
      <c r="KQ1702" s="72"/>
      <c r="KR1702" s="72"/>
      <c r="KS1702" s="72"/>
      <c r="KT1702" s="72"/>
      <c r="KU1702" s="72"/>
      <c r="KV1702" s="72"/>
      <c r="KW1702" s="72"/>
      <c r="KX1702" s="72"/>
      <c r="KY1702" s="72"/>
      <c r="KZ1702" s="72"/>
      <c r="LA1702" s="72"/>
      <c r="LB1702" s="72"/>
      <c r="LC1702" s="72"/>
      <c r="LD1702" s="72"/>
      <c r="LE1702" s="72"/>
      <c r="LF1702" s="72"/>
      <c r="LG1702" s="72"/>
      <c r="LH1702" s="72"/>
      <c r="LI1702" s="72"/>
      <c r="LJ1702" s="72"/>
      <c r="LK1702" s="72"/>
      <c r="LL1702" s="72"/>
      <c r="LM1702" s="72"/>
      <c r="LN1702" s="72"/>
      <c r="LO1702" s="72"/>
      <c r="LP1702" s="72"/>
      <c r="LQ1702" s="72"/>
      <c r="LR1702" s="72"/>
      <c r="LS1702" s="72"/>
      <c r="LT1702" s="72"/>
      <c r="LU1702" s="72"/>
      <c r="LV1702" s="72"/>
      <c r="LW1702" s="72"/>
      <c r="LX1702" s="72"/>
      <c r="LY1702" s="72"/>
      <c r="LZ1702" s="72"/>
      <c r="MA1702" s="72"/>
      <c r="MB1702" s="72"/>
      <c r="MC1702" s="72"/>
      <c r="MD1702" s="72"/>
      <c r="ME1702" s="72"/>
      <c r="MF1702" s="72"/>
      <c r="MG1702" s="72"/>
      <c r="MH1702" s="72"/>
      <c r="MI1702" s="72"/>
      <c r="MJ1702" s="72"/>
      <c r="MK1702" s="72"/>
      <c r="ML1702" s="72"/>
      <c r="MM1702" s="72"/>
      <c r="MN1702" s="72"/>
      <c r="MO1702" s="72"/>
      <c r="MP1702" s="72"/>
      <c r="MQ1702" s="72"/>
      <c r="MR1702" s="72"/>
      <c r="MS1702" s="72"/>
      <c r="MT1702" s="72"/>
      <c r="MU1702" s="72"/>
      <c r="MV1702" s="72"/>
      <c r="MW1702" s="72"/>
      <c r="MX1702" s="72"/>
      <c r="MY1702" s="72"/>
      <c r="MZ1702" s="72"/>
      <c r="NA1702" s="72"/>
      <c r="NB1702" s="72"/>
      <c r="NC1702" s="72"/>
      <c r="ND1702" s="72"/>
      <c r="NE1702" s="72"/>
      <c r="NF1702" s="72"/>
      <c r="NG1702" s="72"/>
      <c r="NH1702" s="72"/>
      <c r="NI1702" s="72"/>
      <c r="NJ1702" s="72"/>
      <c r="NK1702" s="72"/>
      <c r="NL1702" s="72"/>
      <c r="NM1702" s="72"/>
      <c r="NN1702" s="72"/>
      <c r="NO1702" s="72"/>
      <c r="NP1702" s="72"/>
      <c r="NQ1702" s="72"/>
      <c r="NR1702" s="72"/>
      <c r="NS1702" s="72"/>
      <c r="NT1702" s="72"/>
      <c r="NU1702" s="72"/>
      <c r="NV1702" s="72"/>
      <c r="NW1702" s="72"/>
      <c r="NX1702" s="72"/>
      <c r="NY1702" s="72"/>
      <c r="NZ1702" s="72"/>
      <c r="OA1702" s="72"/>
      <c r="OB1702" s="72"/>
      <c r="OC1702" s="72"/>
      <c r="OD1702" s="72"/>
      <c r="OE1702" s="72"/>
      <c r="OF1702" s="72"/>
      <c r="OG1702" s="72"/>
      <c r="OH1702" s="72"/>
      <c r="OI1702" s="72"/>
      <c r="OJ1702" s="72"/>
      <c r="OK1702" s="72"/>
      <c r="OL1702" s="72"/>
      <c r="OM1702" s="72"/>
      <c r="ON1702" s="72"/>
      <c r="OO1702" s="72"/>
      <c r="OP1702" s="72"/>
      <c r="OQ1702" s="72"/>
      <c r="OR1702" s="72"/>
      <c r="OS1702" s="72"/>
      <c r="OT1702" s="72"/>
      <c r="OU1702" s="72"/>
      <c r="OV1702" s="72"/>
      <c r="OW1702" s="72"/>
      <c r="OX1702" s="72"/>
      <c r="OY1702" s="72"/>
      <c r="OZ1702" s="72"/>
      <c r="PA1702" s="72"/>
      <c r="PB1702" s="72"/>
      <c r="PC1702" s="72"/>
      <c r="PD1702" s="72"/>
      <c r="PE1702" s="72"/>
      <c r="PF1702" s="72"/>
      <c r="PG1702" s="72"/>
      <c r="PH1702" s="72"/>
      <c r="PI1702" s="72"/>
      <c r="PJ1702" s="72"/>
      <c r="PK1702" s="72"/>
      <c r="PL1702" s="72"/>
      <c r="PM1702" s="72"/>
      <c r="PN1702" s="72"/>
      <c r="PO1702" s="72"/>
      <c r="PP1702" s="72"/>
      <c r="PQ1702" s="72"/>
      <c r="PR1702" s="72"/>
      <c r="PS1702" s="72"/>
      <c r="PT1702" s="72"/>
      <c r="PU1702" s="72"/>
      <c r="PV1702" s="72"/>
      <c r="PW1702" s="72"/>
      <c r="PX1702" s="72"/>
      <c r="PY1702" s="72"/>
      <c r="PZ1702" s="72"/>
      <c r="QA1702" s="72"/>
      <c r="QB1702" s="72"/>
      <c r="QC1702" s="72"/>
      <c r="QD1702" s="72"/>
      <c r="QE1702" s="72"/>
      <c r="QF1702" s="72"/>
      <c r="QG1702" s="72"/>
      <c r="QH1702" s="72"/>
      <c r="QI1702" s="72"/>
      <c r="QJ1702" s="72"/>
      <c r="QK1702" s="72"/>
      <c r="QL1702" s="72"/>
      <c r="QM1702" s="72"/>
      <c r="QN1702" s="72"/>
      <c r="QO1702" s="72"/>
      <c r="QP1702" s="72"/>
      <c r="QQ1702" s="72"/>
      <c r="QR1702" s="72"/>
      <c r="QS1702" s="72"/>
      <c r="QT1702" s="72"/>
      <c r="QU1702" s="72"/>
      <c r="QV1702" s="72"/>
      <c r="QW1702" s="72"/>
      <c r="QX1702" s="72"/>
      <c r="QY1702" s="72"/>
      <c r="QZ1702" s="72"/>
      <c r="RA1702" s="72"/>
      <c r="RB1702" s="72"/>
      <c r="RC1702" s="72"/>
      <c r="RD1702" s="72"/>
      <c r="RE1702" s="72"/>
      <c r="RF1702" s="72"/>
      <c r="RG1702" s="72"/>
      <c r="RH1702" s="72"/>
      <c r="RI1702" s="72"/>
      <c r="RJ1702" s="72"/>
      <c r="RK1702" s="72"/>
      <c r="RL1702" s="72"/>
      <c r="RM1702" s="72"/>
      <c r="RN1702" s="72"/>
      <c r="RO1702" s="72"/>
      <c r="RP1702" s="72"/>
      <c r="RQ1702" s="72"/>
      <c r="RR1702" s="72"/>
      <c r="RS1702" s="72"/>
      <c r="RT1702" s="72"/>
      <c r="RU1702" s="72"/>
      <c r="RV1702" s="72"/>
      <c r="RW1702" s="72"/>
      <c r="RX1702" s="72"/>
      <c r="RY1702" s="72"/>
      <c r="RZ1702" s="72"/>
      <c r="SA1702" s="72"/>
      <c r="SB1702" s="72"/>
      <c r="SC1702" s="72"/>
      <c r="SD1702" s="72"/>
      <c r="SE1702" s="72"/>
      <c r="SF1702" s="72"/>
      <c r="SG1702" s="72"/>
      <c r="SH1702" s="72"/>
      <c r="SI1702" s="72"/>
      <c r="SJ1702" s="72"/>
      <c r="SK1702" s="72"/>
      <c r="SL1702" s="72"/>
      <c r="SM1702" s="72"/>
      <c r="SN1702" s="72"/>
      <c r="SO1702" s="72"/>
      <c r="SP1702" s="72"/>
      <c r="SQ1702" s="72"/>
      <c r="SR1702" s="72"/>
      <c r="SS1702" s="72"/>
      <c r="ST1702" s="72"/>
      <c r="SU1702" s="72"/>
      <c r="SV1702" s="72"/>
      <c r="SW1702" s="72"/>
      <c r="SX1702" s="72"/>
      <c r="SY1702" s="72"/>
      <c r="SZ1702" s="72"/>
      <c r="TA1702" s="72"/>
      <c r="TB1702" s="72"/>
      <c r="TC1702" s="72"/>
    </row>
    <row r="1703" spans="1:523" ht="16.5" customHeight="1" x14ac:dyDescent="0.2">
      <c r="A1703" s="20">
        <v>1296</v>
      </c>
      <c r="B1703" s="20" t="s">
        <v>73</v>
      </c>
      <c r="C1703" s="20" t="s">
        <v>292</v>
      </c>
      <c r="D1703" s="20" t="s">
        <v>38</v>
      </c>
      <c r="E1703" s="20" t="s">
        <v>1345</v>
      </c>
      <c r="F1703" s="22" t="s">
        <v>1187</v>
      </c>
      <c r="G1703" s="73" t="s">
        <v>25</v>
      </c>
      <c r="H1703" s="20" t="s">
        <v>35</v>
      </c>
      <c r="I1703" s="20" t="s">
        <v>81</v>
      </c>
      <c r="J1703" s="22" t="s">
        <v>1000</v>
      </c>
      <c r="K1703" s="20"/>
      <c r="L1703" s="20"/>
      <c r="M1703" s="20"/>
      <c r="N1703" s="20"/>
      <c r="O1703" s="20"/>
      <c r="P1703" s="23">
        <v>1007500</v>
      </c>
      <c r="Q1703" s="24">
        <v>12</v>
      </c>
      <c r="R1703" s="25">
        <v>45658</v>
      </c>
      <c r="S1703" s="20" t="s">
        <v>83</v>
      </c>
      <c r="T1703" s="26">
        <f t="shared" si="31"/>
        <v>12090000</v>
      </c>
      <c r="U1703" s="27" t="s">
        <v>100</v>
      </c>
      <c r="V1703" s="27" t="s">
        <v>100</v>
      </c>
      <c r="W1703" s="72"/>
      <c r="X1703" s="72"/>
      <c r="Y1703" s="72"/>
      <c r="Z1703" s="72"/>
      <c r="AA1703" s="72"/>
      <c r="AB1703" s="72"/>
      <c r="AC1703" s="72"/>
      <c r="AD1703" s="72"/>
      <c r="AE1703" s="72"/>
      <c r="AF1703" s="72"/>
      <c r="AG1703" s="72"/>
      <c r="AH1703" s="72"/>
      <c r="AI1703" s="72"/>
      <c r="AJ1703" s="72"/>
      <c r="AK1703" s="72"/>
      <c r="AL1703" s="72"/>
      <c r="AM1703" s="72"/>
      <c r="AN1703" s="72"/>
      <c r="AO1703" s="72"/>
      <c r="AP1703" s="72"/>
      <c r="AQ1703" s="72"/>
      <c r="AR1703" s="72"/>
      <c r="AS1703" s="72"/>
      <c r="AT1703" s="72"/>
      <c r="AU1703" s="72"/>
      <c r="AV1703" s="72"/>
      <c r="AW1703" s="72"/>
      <c r="AX1703" s="72"/>
      <c r="AY1703" s="72"/>
      <c r="AZ1703" s="72"/>
      <c r="BA1703" s="72"/>
      <c r="BB1703" s="72"/>
      <c r="BC1703" s="72"/>
      <c r="BD1703" s="72"/>
      <c r="BE1703" s="72"/>
      <c r="BF1703" s="72"/>
      <c r="BG1703" s="72"/>
      <c r="BH1703" s="72"/>
      <c r="BI1703" s="72"/>
      <c r="BJ1703" s="72"/>
      <c r="BK1703" s="72"/>
      <c r="BL1703" s="72"/>
      <c r="BM1703" s="72"/>
      <c r="BN1703" s="72"/>
      <c r="BO1703" s="72"/>
      <c r="BP1703" s="72"/>
      <c r="BQ1703" s="72"/>
      <c r="BR1703" s="72"/>
      <c r="BS1703" s="72"/>
      <c r="BT1703" s="72"/>
      <c r="BU1703" s="72"/>
      <c r="BV1703" s="72"/>
      <c r="BW1703" s="72"/>
      <c r="BX1703" s="72"/>
      <c r="BY1703" s="72"/>
      <c r="BZ1703" s="72"/>
      <c r="CA1703" s="72"/>
      <c r="CB1703" s="72"/>
      <c r="CC1703" s="72"/>
      <c r="CD1703" s="72"/>
      <c r="CE1703" s="72"/>
      <c r="CF1703" s="72"/>
      <c r="CG1703" s="72"/>
      <c r="CH1703" s="72"/>
      <c r="CI1703" s="72"/>
      <c r="CJ1703" s="72"/>
      <c r="CK1703" s="72"/>
      <c r="CL1703" s="72"/>
      <c r="CM1703" s="72"/>
      <c r="CN1703" s="72"/>
      <c r="CO1703" s="72"/>
      <c r="CP1703" s="72"/>
      <c r="CQ1703" s="72"/>
      <c r="CR1703" s="72"/>
      <c r="CS1703" s="72"/>
      <c r="CT1703" s="72"/>
      <c r="CU1703" s="72"/>
      <c r="CV1703" s="72"/>
      <c r="CW1703" s="72"/>
      <c r="CX1703" s="72"/>
      <c r="CY1703" s="72"/>
      <c r="CZ1703" s="72"/>
      <c r="DA1703" s="72"/>
      <c r="DB1703" s="72"/>
      <c r="DC1703" s="72"/>
      <c r="DD1703" s="72"/>
      <c r="DE1703" s="72"/>
      <c r="DF1703" s="72"/>
      <c r="DG1703" s="72"/>
      <c r="DH1703" s="72"/>
      <c r="DI1703" s="72"/>
      <c r="DJ1703" s="72"/>
      <c r="DK1703" s="72"/>
      <c r="DL1703" s="72"/>
      <c r="DM1703" s="72"/>
      <c r="DN1703" s="72"/>
      <c r="DO1703" s="72"/>
      <c r="DP1703" s="72"/>
      <c r="DQ1703" s="72"/>
      <c r="DR1703" s="72"/>
      <c r="DS1703" s="72"/>
      <c r="DT1703" s="72"/>
      <c r="DU1703" s="72"/>
      <c r="DV1703" s="72"/>
      <c r="DW1703" s="72"/>
      <c r="DX1703" s="72"/>
      <c r="DY1703" s="72"/>
      <c r="DZ1703" s="72"/>
      <c r="EA1703" s="72"/>
      <c r="EB1703" s="72"/>
      <c r="EC1703" s="72"/>
      <c r="ED1703" s="72"/>
      <c r="EE1703" s="72"/>
      <c r="EF1703" s="72"/>
      <c r="EG1703" s="72"/>
      <c r="EH1703" s="72"/>
      <c r="EI1703" s="72"/>
      <c r="EJ1703" s="72"/>
      <c r="EK1703" s="72"/>
      <c r="EL1703" s="72"/>
      <c r="EM1703" s="72"/>
      <c r="EN1703" s="72"/>
      <c r="EO1703" s="72"/>
      <c r="EP1703" s="72"/>
      <c r="EQ1703" s="72"/>
      <c r="ER1703" s="72"/>
      <c r="ES1703" s="72"/>
      <c r="ET1703" s="72"/>
      <c r="EU1703" s="72"/>
      <c r="EV1703" s="72"/>
      <c r="EW1703" s="72"/>
      <c r="EX1703" s="72"/>
      <c r="EY1703" s="72"/>
      <c r="EZ1703" s="72"/>
      <c r="FA1703" s="72"/>
      <c r="FB1703" s="72"/>
      <c r="FC1703" s="72"/>
      <c r="FD1703" s="72"/>
      <c r="FE1703" s="72"/>
      <c r="FF1703" s="72"/>
      <c r="FG1703" s="72"/>
      <c r="FH1703" s="72"/>
      <c r="FI1703" s="72"/>
      <c r="FJ1703" s="72"/>
      <c r="FK1703" s="72"/>
      <c r="FL1703" s="72"/>
      <c r="FM1703" s="72"/>
      <c r="FN1703" s="72"/>
      <c r="FO1703" s="72"/>
      <c r="FP1703" s="72"/>
      <c r="FQ1703" s="72"/>
      <c r="FR1703" s="72"/>
      <c r="FS1703" s="72"/>
      <c r="FT1703" s="72"/>
      <c r="FU1703" s="72"/>
      <c r="FV1703" s="72"/>
      <c r="FW1703" s="72"/>
      <c r="FX1703" s="72"/>
      <c r="FY1703" s="72"/>
      <c r="FZ1703" s="72"/>
      <c r="GA1703" s="72"/>
      <c r="GB1703" s="72"/>
      <c r="GC1703" s="72"/>
      <c r="GD1703" s="72"/>
      <c r="GE1703" s="72"/>
      <c r="GF1703" s="72"/>
      <c r="GG1703" s="72"/>
      <c r="GH1703" s="72"/>
      <c r="GI1703" s="72"/>
      <c r="GJ1703" s="72"/>
      <c r="GK1703" s="72"/>
      <c r="GL1703" s="72"/>
      <c r="GM1703" s="72"/>
      <c r="GN1703" s="72"/>
      <c r="GO1703" s="72"/>
      <c r="GP1703" s="72"/>
      <c r="GQ1703" s="72"/>
      <c r="GR1703" s="72"/>
      <c r="GS1703" s="72"/>
      <c r="GT1703" s="72"/>
      <c r="GU1703" s="72"/>
      <c r="GV1703" s="72"/>
      <c r="GW1703" s="72"/>
      <c r="GX1703" s="72"/>
      <c r="GY1703" s="72"/>
      <c r="GZ1703" s="72"/>
      <c r="HA1703" s="72"/>
      <c r="HB1703" s="72"/>
      <c r="HC1703" s="72"/>
      <c r="HD1703" s="72"/>
      <c r="HE1703" s="72"/>
      <c r="HF1703" s="72"/>
      <c r="HG1703" s="72"/>
      <c r="HH1703" s="72"/>
      <c r="HI1703" s="72"/>
      <c r="HJ1703" s="72"/>
      <c r="HK1703" s="72"/>
      <c r="HL1703" s="72"/>
      <c r="HM1703" s="72"/>
      <c r="HN1703" s="72"/>
      <c r="HO1703" s="72"/>
      <c r="HP1703" s="72"/>
      <c r="HQ1703" s="72"/>
      <c r="HR1703" s="72"/>
      <c r="HS1703" s="72"/>
      <c r="HT1703" s="72"/>
      <c r="HU1703" s="72"/>
      <c r="HV1703" s="72"/>
      <c r="HW1703" s="72"/>
      <c r="HX1703" s="72"/>
      <c r="HY1703" s="72"/>
      <c r="HZ1703" s="72"/>
      <c r="IA1703" s="72"/>
      <c r="IB1703" s="72"/>
      <c r="IC1703" s="72"/>
      <c r="ID1703" s="72"/>
      <c r="IE1703" s="72"/>
      <c r="IF1703" s="72"/>
      <c r="IG1703" s="72"/>
      <c r="IH1703" s="72"/>
      <c r="II1703" s="72"/>
      <c r="IJ1703" s="72"/>
      <c r="IK1703" s="72"/>
      <c r="IL1703" s="72"/>
      <c r="IM1703" s="72"/>
      <c r="IN1703" s="72"/>
      <c r="IO1703" s="72"/>
      <c r="IP1703" s="72"/>
      <c r="IQ1703" s="72"/>
      <c r="IR1703" s="72"/>
      <c r="IS1703" s="72"/>
      <c r="IT1703" s="72"/>
      <c r="IU1703" s="72"/>
      <c r="IV1703" s="72"/>
      <c r="IW1703" s="72"/>
      <c r="IX1703" s="72"/>
      <c r="IY1703" s="72"/>
      <c r="IZ1703" s="72"/>
      <c r="JA1703" s="72"/>
      <c r="JB1703" s="72"/>
      <c r="JC1703" s="72"/>
      <c r="JD1703" s="72"/>
      <c r="JE1703" s="72"/>
      <c r="JF1703" s="72"/>
      <c r="JG1703" s="72"/>
      <c r="JH1703" s="72"/>
      <c r="JI1703" s="72"/>
      <c r="JJ1703" s="72"/>
      <c r="JK1703" s="72"/>
      <c r="JL1703" s="72"/>
      <c r="JM1703" s="72"/>
      <c r="JN1703" s="72"/>
      <c r="JO1703" s="72"/>
      <c r="JP1703" s="72"/>
      <c r="JQ1703" s="72"/>
      <c r="JR1703" s="72"/>
      <c r="JS1703" s="72"/>
      <c r="JT1703" s="72"/>
      <c r="JU1703" s="72"/>
      <c r="JV1703" s="72"/>
      <c r="JW1703" s="72"/>
      <c r="JX1703" s="72"/>
      <c r="JY1703" s="72"/>
      <c r="JZ1703" s="72"/>
      <c r="KA1703" s="72"/>
      <c r="KB1703" s="72"/>
      <c r="KC1703" s="72"/>
      <c r="KD1703" s="72"/>
      <c r="KE1703" s="72"/>
      <c r="KF1703" s="72"/>
      <c r="KG1703" s="72"/>
      <c r="KH1703" s="72"/>
      <c r="KI1703" s="72"/>
      <c r="KJ1703" s="72"/>
      <c r="KK1703" s="72"/>
      <c r="KL1703" s="72"/>
      <c r="KM1703" s="72"/>
      <c r="KN1703" s="72"/>
      <c r="KO1703" s="72"/>
      <c r="KP1703" s="72"/>
      <c r="KQ1703" s="72"/>
      <c r="KR1703" s="72"/>
      <c r="KS1703" s="72"/>
      <c r="KT1703" s="72"/>
      <c r="KU1703" s="72"/>
      <c r="KV1703" s="72"/>
      <c r="KW1703" s="72"/>
      <c r="KX1703" s="72"/>
      <c r="KY1703" s="72"/>
      <c r="KZ1703" s="72"/>
      <c r="LA1703" s="72"/>
      <c r="LB1703" s="72"/>
      <c r="LC1703" s="72"/>
      <c r="LD1703" s="72"/>
      <c r="LE1703" s="72"/>
      <c r="LF1703" s="72"/>
      <c r="LG1703" s="72"/>
      <c r="LH1703" s="72"/>
      <c r="LI1703" s="72"/>
      <c r="LJ1703" s="72"/>
      <c r="LK1703" s="72"/>
      <c r="LL1703" s="72"/>
      <c r="LM1703" s="72"/>
      <c r="LN1703" s="72"/>
      <c r="LO1703" s="72"/>
      <c r="LP1703" s="72"/>
      <c r="LQ1703" s="72"/>
      <c r="LR1703" s="72"/>
      <c r="LS1703" s="72"/>
      <c r="LT1703" s="72"/>
      <c r="LU1703" s="72"/>
      <c r="LV1703" s="72"/>
      <c r="LW1703" s="72"/>
      <c r="LX1703" s="72"/>
      <c r="LY1703" s="72"/>
      <c r="LZ1703" s="72"/>
      <c r="MA1703" s="72"/>
      <c r="MB1703" s="72"/>
      <c r="MC1703" s="72"/>
      <c r="MD1703" s="72"/>
      <c r="ME1703" s="72"/>
      <c r="MF1703" s="72"/>
      <c r="MG1703" s="72"/>
      <c r="MH1703" s="72"/>
      <c r="MI1703" s="72"/>
      <c r="MJ1703" s="72"/>
      <c r="MK1703" s="72"/>
      <c r="ML1703" s="72"/>
      <c r="MM1703" s="72"/>
      <c r="MN1703" s="72"/>
      <c r="MO1703" s="72"/>
      <c r="MP1703" s="72"/>
      <c r="MQ1703" s="72"/>
      <c r="MR1703" s="72"/>
      <c r="MS1703" s="72"/>
      <c r="MT1703" s="72"/>
      <c r="MU1703" s="72"/>
      <c r="MV1703" s="72"/>
      <c r="MW1703" s="72"/>
      <c r="MX1703" s="72"/>
      <c r="MY1703" s="72"/>
      <c r="MZ1703" s="72"/>
      <c r="NA1703" s="72"/>
      <c r="NB1703" s="72"/>
      <c r="NC1703" s="72"/>
      <c r="ND1703" s="72"/>
      <c r="NE1703" s="72"/>
      <c r="NF1703" s="72"/>
      <c r="NG1703" s="72"/>
      <c r="NH1703" s="72"/>
      <c r="NI1703" s="72"/>
      <c r="NJ1703" s="72"/>
      <c r="NK1703" s="72"/>
      <c r="NL1703" s="72"/>
      <c r="NM1703" s="72"/>
      <c r="NN1703" s="72"/>
      <c r="NO1703" s="72"/>
      <c r="NP1703" s="72"/>
      <c r="NQ1703" s="72"/>
      <c r="NR1703" s="72"/>
      <c r="NS1703" s="72"/>
      <c r="NT1703" s="72"/>
      <c r="NU1703" s="72"/>
      <c r="NV1703" s="72"/>
      <c r="NW1703" s="72"/>
      <c r="NX1703" s="72"/>
      <c r="NY1703" s="72"/>
      <c r="NZ1703" s="72"/>
      <c r="OA1703" s="72"/>
      <c r="OB1703" s="72"/>
      <c r="OC1703" s="72"/>
      <c r="OD1703" s="72"/>
      <c r="OE1703" s="72"/>
      <c r="OF1703" s="72"/>
      <c r="OG1703" s="72"/>
      <c r="OH1703" s="72"/>
      <c r="OI1703" s="72"/>
      <c r="OJ1703" s="72"/>
      <c r="OK1703" s="72"/>
      <c r="OL1703" s="72"/>
      <c r="OM1703" s="72"/>
      <c r="ON1703" s="72"/>
      <c r="OO1703" s="72"/>
      <c r="OP1703" s="72"/>
      <c r="OQ1703" s="72"/>
      <c r="OR1703" s="72"/>
      <c r="OS1703" s="72"/>
      <c r="OT1703" s="72"/>
      <c r="OU1703" s="72"/>
      <c r="OV1703" s="72"/>
      <c r="OW1703" s="72"/>
      <c r="OX1703" s="72"/>
      <c r="OY1703" s="72"/>
      <c r="OZ1703" s="72"/>
      <c r="PA1703" s="72"/>
      <c r="PB1703" s="72"/>
      <c r="PC1703" s="72"/>
      <c r="PD1703" s="72"/>
      <c r="PE1703" s="72"/>
      <c r="PF1703" s="72"/>
      <c r="PG1703" s="72"/>
      <c r="PH1703" s="72"/>
      <c r="PI1703" s="72"/>
      <c r="PJ1703" s="72"/>
      <c r="PK1703" s="72"/>
      <c r="PL1703" s="72"/>
      <c r="PM1703" s="72"/>
      <c r="PN1703" s="72"/>
      <c r="PO1703" s="72"/>
      <c r="PP1703" s="72"/>
      <c r="PQ1703" s="72"/>
      <c r="PR1703" s="72"/>
      <c r="PS1703" s="72"/>
      <c r="PT1703" s="72"/>
      <c r="PU1703" s="72"/>
      <c r="PV1703" s="72"/>
      <c r="PW1703" s="72"/>
      <c r="PX1703" s="72"/>
      <c r="PY1703" s="72"/>
      <c r="PZ1703" s="72"/>
      <c r="QA1703" s="72"/>
      <c r="QB1703" s="72"/>
      <c r="QC1703" s="72"/>
      <c r="QD1703" s="72"/>
      <c r="QE1703" s="72"/>
      <c r="QF1703" s="72"/>
      <c r="QG1703" s="72"/>
      <c r="QH1703" s="72"/>
      <c r="QI1703" s="72"/>
      <c r="QJ1703" s="72"/>
      <c r="QK1703" s="72"/>
      <c r="QL1703" s="72"/>
      <c r="QM1703" s="72"/>
      <c r="QN1703" s="72"/>
      <c r="QO1703" s="72"/>
      <c r="QP1703" s="72"/>
      <c r="QQ1703" s="72"/>
      <c r="QR1703" s="72"/>
      <c r="QS1703" s="72"/>
      <c r="QT1703" s="72"/>
      <c r="QU1703" s="72"/>
      <c r="QV1703" s="72"/>
      <c r="QW1703" s="72"/>
      <c r="QX1703" s="72"/>
      <c r="QY1703" s="72"/>
      <c r="QZ1703" s="72"/>
      <c r="RA1703" s="72"/>
      <c r="RB1703" s="72"/>
      <c r="RC1703" s="72"/>
      <c r="RD1703" s="72"/>
      <c r="RE1703" s="72"/>
      <c r="RF1703" s="72"/>
      <c r="RG1703" s="72"/>
      <c r="RH1703" s="72"/>
      <c r="RI1703" s="72"/>
      <c r="RJ1703" s="72"/>
      <c r="RK1703" s="72"/>
      <c r="RL1703" s="72"/>
      <c r="RM1703" s="72"/>
      <c r="RN1703" s="72"/>
      <c r="RO1703" s="72"/>
      <c r="RP1703" s="72"/>
      <c r="RQ1703" s="72"/>
      <c r="RR1703" s="72"/>
      <c r="RS1703" s="72"/>
      <c r="RT1703" s="72"/>
      <c r="RU1703" s="72"/>
      <c r="RV1703" s="72"/>
      <c r="RW1703" s="72"/>
      <c r="RX1703" s="72"/>
      <c r="RY1703" s="72"/>
      <c r="RZ1703" s="72"/>
      <c r="SA1703" s="72"/>
      <c r="SB1703" s="72"/>
      <c r="SC1703" s="72"/>
      <c r="SD1703" s="72"/>
      <c r="SE1703" s="72"/>
      <c r="SF1703" s="72"/>
      <c r="SG1703" s="72"/>
      <c r="SH1703" s="72"/>
      <c r="SI1703" s="72"/>
      <c r="SJ1703" s="72"/>
      <c r="SK1703" s="72"/>
      <c r="SL1703" s="72"/>
      <c r="SM1703" s="72"/>
      <c r="SN1703" s="72"/>
      <c r="SO1703" s="72"/>
      <c r="SP1703" s="72"/>
      <c r="SQ1703" s="72"/>
      <c r="SR1703" s="72"/>
      <c r="SS1703" s="72"/>
      <c r="ST1703" s="72"/>
      <c r="SU1703" s="72"/>
      <c r="SV1703" s="72"/>
      <c r="SW1703" s="72"/>
      <c r="SX1703" s="72"/>
      <c r="SY1703" s="72"/>
      <c r="SZ1703" s="72"/>
      <c r="TA1703" s="72"/>
      <c r="TB1703" s="72"/>
      <c r="TC1703" s="72"/>
    </row>
    <row r="1704" spans="1:523" ht="16.5" customHeight="1" x14ac:dyDescent="0.2">
      <c r="A1704" s="20">
        <v>1297</v>
      </c>
      <c r="B1704" s="20" t="s">
        <v>73</v>
      </c>
      <c r="C1704" s="20" t="s">
        <v>292</v>
      </c>
      <c r="D1704" s="20" t="s">
        <v>38</v>
      </c>
      <c r="E1704" s="20" t="s">
        <v>1345</v>
      </c>
      <c r="F1704" s="22" t="s">
        <v>1188</v>
      </c>
      <c r="G1704" s="73" t="s">
        <v>84</v>
      </c>
      <c r="H1704" s="20" t="s">
        <v>35</v>
      </c>
      <c r="I1704" s="20" t="s">
        <v>81</v>
      </c>
      <c r="J1704" s="22" t="s">
        <v>1185</v>
      </c>
      <c r="K1704" s="20"/>
      <c r="L1704" s="20"/>
      <c r="M1704" s="20"/>
      <c r="N1704" s="20"/>
      <c r="O1704" s="20"/>
      <c r="P1704" s="23">
        <v>825000</v>
      </c>
      <c r="Q1704" s="24">
        <v>12</v>
      </c>
      <c r="R1704" s="25">
        <v>45658</v>
      </c>
      <c r="S1704" s="20" t="s">
        <v>83</v>
      </c>
      <c r="T1704" s="26">
        <f t="shared" si="31"/>
        <v>9900000</v>
      </c>
      <c r="U1704" s="27" t="s">
        <v>100</v>
      </c>
      <c r="V1704" s="27" t="s">
        <v>100</v>
      </c>
      <c r="W1704" s="72"/>
      <c r="X1704" s="72"/>
      <c r="Y1704" s="72"/>
      <c r="Z1704" s="72"/>
      <c r="AA1704" s="72"/>
      <c r="AB1704" s="72"/>
      <c r="AC1704" s="72"/>
      <c r="AD1704" s="72"/>
      <c r="AE1704" s="72"/>
      <c r="AF1704" s="72"/>
      <c r="AG1704" s="72"/>
      <c r="AH1704" s="72"/>
      <c r="AI1704" s="72"/>
      <c r="AJ1704" s="72"/>
      <c r="AK1704" s="72"/>
      <c r="AL1704" s="72"/>
      <c r="AM1704" s="72"/>
      <c r="AN1704" s="72"/>
      <c r="AO1704" s="72"/>
      <c r="AP1704" s="72"/>
      <c r="AQ1704" s="72"/>
      <c r="AR1704" s="72"/>
      <c r="AS1704" s="72"/>
      <c r="AT1704" s="72"/>
      <c r="AU1704" s="72"/>
      <c r="AV1704" s="72"/>
      <c r="AW1704" s="72"/>
      <c r="AX1704" s="72"/>
      <c r="AY1704" s="72"/>
      <c r="AZ1704" s="72"/>
      <c r="BA1704" s="72"/>
      <c r="BB1704" s="72"/>
      <c r="BC1704" s="72"/>
      <c r="BD1704" s="72"/>
      <c r="BE1704" s="72"/>
      <c r="BF1704" s="72"/>
      <c r="BG1704" s="72"/>
      <c r="BH1704" s="72"/>
      <c r="BI1704" s="72"/>
      <c r="BJ1704" s="72"/>
      <c r="BK1704" s="72"/>
      <c r="BL1704" s="72"/>
      <c r="BM1704" s="72"/>
      <c r="BN1704" s="72"/>
      <c r="BO1704" s="72"/>
      <c r="BP1704" s="72"/>
      <c r="BQ1704" s="72"/>
      <c r="BR1704" s="72"/>
      <c r="BS1704" s="72"/>
      <c r="BT1704" s="72"/>
      <c r="BU1704" s="72"/>
      <c r="BV1704" s="72"/>
      <c r="BW1704" s="72"/>
      <c r="BX1704" s="72"/>
      <c r="BY1704" s="72"/>
      <c r="BZ1704" s="72"/>
      <c r="CA1704" s="72"/>
      <c r="CB1704" s="72"/>
      <c r="CC1704" s="72"/>
      <c r="CD1704" s="72"/>
      <c r="CE1704" s="72"/>
      <c r="CF1704" s="72"/>
      <c r="CG1704" s="72"/>
      <c r="CH1704" s="72"/>
      <c r="CI1704" s="72"/>
      <c r="CJ1704" s="72"/>
      <c r="CK1704" s="72"/>
      <c r="CL1704" s="72"/>
      <c r="CM1704" s="72"/>
      <c r="CN1704" s="72"/>
      <c r="CO1704" s="72"/>
      <c r="CP1704" s="72"/>
      <c r="CQ1704" s="72"/>
      <c r="CR1704" s="72"/>
      <c r="CS1704" s="72"/>
      <c r="CT1704" s="72"/>
      <c r="CU1704" s="72"/>
      <c r="CV1704" s="72"/>
      <c r="CW1704" s="72"/>
      <c r="CX1704" s="72"/>
      <c r="CY1704" s="72"/>
      <c r="CZ1704" s="72"/>
      <c r="DA1704" s="72"/>
      <c r="DB1704" s="72"/>
      <c r="DC1704" s="72"/>
      <c r="DD1704" s="72"/>
      <c r="DE1704" s="72"/>
      <c r="DF1704" s="72"/>
      <c r="DG1704" s="72"/>
      <c r="DH1704" s="72"/>
      <c r="DI1704" s="72"/>
      <c r="DJ1704" s="72"/>
      <c r="DK1704" s="72"/>
      <c r="DL1704" s="72"/>
      <c r="DM1704" s="72"/>
      <c r="DN1704" s="72"/>
      <c r="DO1704" s="72"/>
      <c r="DP1704" s="72"/>
      <c r="DQ1704" s="72"/>
      <c r="DR1704" s="72"/>
      <c r="DS1704" s="72"/>
      <c r="DT1704" s="72"/>
      <c r="DU1704" s="72"/>
      <c r="DV1704" s="72"/>
      <c r="DW1704" s="72"/>
      <c r="DX1704" s="72"/>
      <c r="DY1704" s="72"/>
      <c r="DZ1704" s="72"/>
      <c r="EA1704" s="72"/>
      <c r="EB1704" s="72"/>
      <c r="EC1704" s="72"/>
      <c r="ED1704" s="72"/>
      <c r="EE1704" s="72"/>
      <c r="EF1704" s="72"/>
      <c r="EG1704" s="72"/>
      <c r="EH1704" s="72"/>
      <c r="EI1704" s="72"/>
      <c r="EJ1704" s="72"/>
      <c r="EK1704" s="72"/>
      <c r="EL1704" s="72"/>
      <c r="EM1704" s="72"/>
      <c r="EN1704" s="72"/>
      <c r="EO1704" s="72"/>
      <c r="EP1704" s="72"/>
      <c r="EQ1704" s="72"/>
      <c r="ER1704" s="72"/>
      <c r="ES1704" s="72"/>
      <c r="ET1704" s="72"/>
      <c r="EU1704" s="72"/>
      <c r="EV1704" s="72"/>
      <c r="EW1704" s="72"/>
      <c r="EX1704" s="72"/>
      <c r="EY1704" s="72"/>
      <c r="EZ1704" s="72"/>
      <c r="FA1704" s="72"/>
      <c r="FB1704" s="72"/>
      <c r="FC1704" s="72"/>
      <c r="FD1704" s="72"/>
      <c r="FE1704" s="72"/>
      <c r="FF1704" s="72"/>
      <c r="FG1704" s="72"/>
      <c r="FH1704" s="72"/>
      <c r="FI1704" s="72"/>
      <c r="FJ1704" s="72"/>
      <c r="FK1704" s="72"/>
      <c r="FL1704" s="72"/>
      <c r="FM1704" s="72"/>
      <c r="FN1704" s="72"/>
      <c r="FO1704" s="72"/>
      <c r="FP1704" s="72"/>
      <c r="FQ1704" s="72"/>
      <c r="FR1704" s="72"/>
      <c r="FS1704" s="72"/>
      <c r="FT1704" s="72"/>
      <c r="FU1704" s="72"/>
      <c r="FV1704" s="72"/>
      <c r="FW1704" s="72"/>
      <c r="FX1704" s="72"/>
      <c r="FY1704" s="72"/>
      <c r="FZ1704" s="72"/>
      <c r="GA1704" s="72"/>
      <c r="GB1704" s="72"/>
      <c r="GC1704" s="72"/>
      <c r="GD1704" s="72"/>
      <c r="GE1704" s="72"/>
      <c r="GF1704" s="72"/>
      <c r="GG1704" s="72"/>
      <c r="GH1704" s="72"/>
      <c r="GI1704" s="72"/>
      <c r="GJ1704" s="72"/>
      <c r="GK1704" s="72"/>
      <c r="GL1704" s="72"/>
      <c r="GM1704" s="72"/>
      <c r="GN1704" s="72"/>
      <c r="GO1704" s="72"/>
      <c r="GP1704" s="72"/>
      <c r="GQ1704" s="72"/>
      <c r="GR1704" s="72"/>
      <c r="GS1704" s="72"/>
      <c r="GT1704" s="72"/>
      <c r="GU1704" s="72"/>
      <c r="GV1704" s="72"/>
      <c r="GW1704" s="72"/>
      <c r="GX1704" s="72"/>
      <c r="GY1704" s="72"/>
      <c r="GZ1704" s="72"/>
      <c r="HA1704" s="72"/>
      <c r="HB1704" s="72"/>
      <c r="HC1704" s="72"/>
      <c r="HD1704" s="72"/>
      <c r="HE1704" s="72"/>
      <c r="HF1704" s="72"/>
      <c r="HG1704" s="72"/>
      <c r="HH1704" s="72"/>
      <c r="HI1704" s="72"/>
      <c r="HJ1704" s="72"/>
      <c r="HK1704" s="72"/>
      <c r="HL1704" s="72"/>
      <c r="HM1704" s="72"/>
      <c r="HN1704" s="72"/>
      <c r="HO1704" s="72"/>
      <c r="HP1704" s="72"/>
      <c r="HQ1704" s="72"/>
      <c r="HR1704" s="72"/>
      <c r="HS1704" s="72"/>
      <c r="HT1704" s="72"/>
      <c r="HU1704" s="72"/>
      <c r="HV1704" s="72"/>
      <c r="HW1704" s="72"/>
      <c r="HX1704" s="72"/>
      <c r="HY1704" s="72"/>
      <c r="HZ1704" s="72"/>
      <c r="IA1704" s="72"/>
      <c r="IB1704" s="72"/>
      <c r="IC1704" s="72"/>
      <c r="ID1704" s="72"/>
      <c r="IE1704" s="72"/>
      <c r="IF1704" s="72"/>
      <c r="IG1704" s="72"/>
      <c r="IH1704" s="72"/>
      <c r="II1704" s="72"/>
      <c r="IJ1704" s="72"/>
      <c r="IK1704" s="72"/>
      <c r="IL1704" s="72"/>
      <c r="IM1704" s="72"/>
      <c r="IN1704" s="72"/>
      <c r="IO1704" s="72"/>
      <c r="IP1704" s="72"/>
      <c r="IQ1704" s="72"/>
      <c r="IR1704" s="72"/>
      <c r="IS1704" s="72"/>
      <c r="IT1704" s="72"/>
      <c r="IU1704" s="72"/>
      <c r="IV1704" s="72"/>
      <c r="IW1704" s="72"/>
      <c r="IX1704" s="72"/>
      <c r="IY1704" s="72"/>
      <c r="IZ1704" s="72"/>
      <c r="JA1704" s="72"/>
      <c r="JB1704" s="72"/>
      <c r="JC1704" s="72"/>
      <c r="JD1704" s="72"/>
      <c r="JE1704" s="72"/>
      <c r="JF1704" s="72"/>
      <c r="JG1704" s="72"/>
      <c r="JH1704" s="72"/>
      <c r="JI1704" s="72"/>
      <c r="JJ1704" s="72"/>
      <c r="JK1704" s="72"/>
      <c r="JL1704" s="72"/>
      <c r="JM1704" s="72"/>
      <c r="JN1704" s="72"/>
      <c r="JO1704" s="72"/>
      <c r="JP1704" s="72"/>
      <c r="JQ1704" s="72"/>
      <c r="JR1704" s="72"/>
      <c r="JS1704" s="72"/>
      <c r="JT1704" s="72"/>
      <c r="JU1704" s="72"/>
      <c r="JV1704" s="72"/>
      <c r="JW1704" s="72"/>
      <c r="JX1704" s="72"/>
      <c r="JY1704" s="72"/>
      <c r="JZ1704" s="72"/>
      <c r="KA1704" s="72"/>
      <c r="KB1704" s="72"/>
      <c r="KC1704" s="72"/>
      <c r="KD1704" s="72"/>
      <c r="KE1704" s="72"/>
      <c r="KF1704" s="72"/>
      <c r="KG1704" s="72"/>
      <c r="KH1704" s="72"/>
      <c r="KI1704" s="72"/>
      <c r="KJ1704" s="72"/>
      <c r="KK1704" s="72"/>
      <c r="KL1704" s="72"/>
      <c r="KM1704" s="72"/>
      <c r="KN1704" s="72"/>
      <c r="KO1704" s="72"/>
      <c r="KP1704" s="72"/>
      <c r="KQ1704" s="72"/>
      <c r="KR1704" s="72"/>
      <c r="KS1704" s="72"/>
      <c r="KT1704" s="72"/>
      <c r="KU1704" s="72"/>
      <c r="KV1704" s="72"/>
      <c r="KW1704" s="72"/>
      <c r="KX1704" s="72"/>
      <c r="KY1704" s="72"/>
      <c r="KZ1704" s="72"/>
      <c r="LA1704" s="72"/>
      <c r="LB1704" s="72"/>
      <c r="LC1704" s="72"/>
      <c r="LD1704" s="72"/>
      <c r="LE1704" s="72"/>
      <c r="LF1704" s="72"/>
      <c r="LG1704" s="72"/>
      <c r="LH1704" s="72"/>
      <c r="LI1704" s="72"/>
      <c r="LJ1704" s="72"/>
      <c r="LK1704" s="72"/>
      <c r="LL1704" s="72"/>
      <c r="LM1704" s="72"/>
      <c r="LN1704" s="72"/>
      <c r="LO1704" s="72"/>
      <c r="LP1704" s="72"/>
      <c r="LQ1704" s="72"/>
      <c r="LR1704" s="72"/>
      <c r="LS1704" s="72"/>
      <c r="LT1704" s="72"/>
      <c r="LU1704" s="72"/>
      <c r="LV1704" s="72"/>
      <c r="LW1704" s="72"/>
      <c r="LX1704" s="72"/>
      <c r="LY1704" s="72"/>
      <c r="LZ1704" s="72"/>
      <c r="MA1704" s="72"/>
      <c r="MB1704" s="72"/>
      <c r="MC1704" s="72"/>
      <c r="MD1704" s="72"/>
      <c r="ME1704" s="72"/>
      <c r="MF1704" s="72"/>
      <c r="MG1704" s="72"/>
      <c r="MH1704" s="72"/>
      <c r="MI1704" s="72"/>
      <c r="MJ1704" s="72"/>
      <c r="MK1704" s="72"/>
      <c r="ML1704" s="72"/>
      <c r="MM1704" s="72"/>
      <c r="MN1704" s="72"/>
      <c r="MO1704" s="72"/>
      <c r="MP1704" s="72"/>
      <c r="MQ1704" s="72"/>
      <c r="MR1704" s="72"/>
      <c r="MS1704" s="72"/>
      <c r="MT1704" s="72"/>
      <c r="MU1704" s="72"/>
      <c r="MV1704" s="72"/>
      <c r="MW1704" s="72"/>
      <c r="MX1704" s="72"/>
      <c r="MY1704" s="72"/>
      <c r="MZ1704" s="72"/>
      <c r="NA1704" s="72"/>
      <c r="NB1704" s="72"/>
      <c r="NC1704" s="72"/>
      <c r="ND1704" s="72"/>
      <c r="NE1704" s="72"/>
      <c r="NF1704" s="72"/>
      <c r="NG1704" s="72"/>
      <c r="NH1704" s="72"/>
      <c r="NI1704" s="72"/>
      <c r="NJ1704" s="72"/>
      <c r="NK1704" s="72"/>
      <c r="NL1704" s="72"/>
      <c r="NM1704" s="72"/>
      <c r="NN1704" s="72"/>
      <c r="NO1704" s="72"/>
      <c r="NP1704" s="72"/>
      <c r="NQ1704" s="72"/>
      <c r="NR1704" s="72"/>
      <c r="NS1704" s="72"/>
      <c r="NT1704" s="72"/>
      <c r="NU1704" s="72"/>
      <c r="NV1704" s="72"/>
      <c r="NW1704" s="72"/>
      <c r="NX1704" s="72"/>
      <c r="NY1704" s="72"/>
      <c r="NZ1704" s="72"/>
      <c r="OA1704" s="72"/>
      <c r="OB1704" s="72"/>
      <c r="OC1704" s="72"/>
      <c r="OD1704" s="72"/>
      <c r="OE1704" s="72"/>
      <c r="OF1704" s="72"/>
      <c r="OG1704" s="72"/>
      <c r="OH1704" s="72"/>
      <c r="OI1704" s="72"/>
      <c r="OJ1704" s="72"/>
      <c r="OK1704" s="72"/>
      <c r="OL1704" s="72"/>
      <c r="OM1704" s="72"/>
      <c r="ON1704" s="72"/>
      <c r="OO1704" s="72"/>
      <c r="OP1704" s="72"/>
      <c r="OQ1704" s="72"/>
      <c r="OR1704" s="72"/>
      <c r="OS1704" s="72"/>
      <c r="OT1704" s="72"/>
      <c r="OU1704" s="72"/>
      <c r="OV1704" s="72"/>
      <c r="OW1704" s="72"/>
      <c r="OX1704" s="72"/>
      <c r="OY1704" s="72"/>
      <c r="OZ1704" s="72"/>
      <c r="PA1704" s="72"/>
      <c r="PB1704" s="72"/>
      <c r="PC1704" s="72"/>
      <c r="PD1704" s="72"/>
      <c r="PE1704" s="72"/>
      <c r="PF1704" s="72"/>
      <c r="PG1704" s="72"/>
      <c r="PH1704" s="72"/>
      <c r="PI1704" s="72"/>
      <c r="PJ1704" s="72"/>
      <c r="PK1704" s="72"/>
      <c r="PL1704" s="72"/>
      <c r="PM1704" s="72"/>
      <c r="PN1704" s="72"/>
      <c r="PO1704" s="72"/>
      <c r="PP1704" s="72"/>
      <c r="PQ1704" s="72"/>
      <c r="PR1704" s="72"/>
      <c r="PS1704" s="72"/>
      <c r="PT1704" s="72"/>
      <c r="PU1704" s="72"/>
      <c r="PV1704" s="72"/>
      <c r="PW1704" s="72"/>
      <c r="PX1704" s="72"/>
      <c r="PY1704" s="72"/>
      <c r="PZ1704" s="72"/>
      <c r="QA1704" s="72"/>
      <c r="QB1704" s="72"/>
      <c r="QC1704" s="72"/>
      <c r="QD1704" s="72"/>
      <c r="QE1704" s="72"/>
      <c r="QF1704" s="72"/>
      <c r="QG1704" s="72"/>
      <c r="QH1704" s="72"/>
      <c r="QI1704" s="72"/>
      <c r="QJ1704" s="72"/>
      <c r="QK1704" s="72"/>
      <c r="QL1704" s="72"/>
      <c r="QM1704" s="72"/>
      <c r="QN1704" s="72"/>
      <c r="QO1704" s="72"/>
      <c r="QP1704" s="72"/>
      <c r="QQ1704" s="72"/>
      <c r="QR1704" s="72"/>
      <c r="QS1704" s="72"/>
      <c r="QT1704" s="72"/>
      <c r="QU1704" s="72"/>
      <c r="QV1704" s="72"/>
      <c r="QW1704" s="72"/>
      <c r="QX1704" s="72"/>
      <c r="QY1704" s="72"/>
      <c r="QZ1704" s="72"/>
      <c r="RA1704" s="72"/>
      <c r="RB1704" s="72"/>
      <c r="RC1704" s="72"/>
      <c r="RD1704" s="72"/>
      <c r="RE1704" s="72"/>
      <c r="RF1704" s="72"/>
      <c r="RG1704" s="72"/>
      <c r="RH1704" s="72"/>
      <c r="RI1704" s="72"/>
      <c r="RJ1704" s="72"/>
      <c r="RK1704" s="72"/>
      <c r="RL1704" s="72"/>
      <c r="RM1704" s="72"/>
      <c r="RN1704" s="72"/>
      <c r="RO1704" s="72"/>
      <c r="RP1704" s="72"/>
      <c r="RQ1704" s="72"/>
      <c r="RR1704" s="72"/>
      <c r="RS1704" s="72"/>
      <c r="RT1704" s="72"/>
      <c r="RU1704" s="72"/>
      <c r="RV1704" s="72"/>
      <c r="RW1704" s="72"/>
      <c r="RX1704" s="72"/>
      <c r="RY1704" s="72"/>
      <c r="RZ1704" s="72"/>
      <c r="SA1704" s="72"/>
      <c r="SB1704" s="72"/>
      <c r="SC1704" s="72"/>
      <c r="SD1704" s="72"/>
      <c r="SE1704" s="72"/>
      <c r="SF1704" s="72"/>
      <c r="SG1704" s="72"/>
      <c r="SH1704" s="72"/>
      <c r="SI1704" s="72"/>
      <c r="SJ1704" s="72"/>
      <c r="SK1704" s="72"/>
      <c r="SL1704" s="72"/>
      <c r="SM1704" s="72"/>
      <c r="SN1704" s="72"/>
      <c r="SO1704" s="72"/>
      <c r="SP1704" s="72"/>
      <c r="SQ1704" s="72"/>
      <c r="SR1704" s="72"/>
      <c r="SS1704" s="72"/>
      <c r="ST1704" s="72"/>
      <c r="SU1704" s="72"/>
      <c r="SV1704" s="72"/>
      <c r="SW1704" s="72"/>
      <c r="SX1704" s="72"/>
      <c r="SY1704" s="72"/>
      <c r="SZ1704" s="72"/>
      <c r="TA1704" s="72"/>
      <c r="TB1704" s="72"/>
      <c r="TC1704" s="72"/>
    </row>
    <row r="1705" spans="1:523" ht="16.5" customHeight="1" x14ac:dyDescent="0.2">
      <c r="A1705" s="20">
        <v>1298</v>
      </c>
      <c r="B1705" s="20" t="s">
        <v>73</v>
      </c>
      <c r="C1705" s="20" t="s">
        <v>292</v>
      </c>
      <c r="D1705" s="20" t="s">
        <v>38</v>
      </c>
      <c r="E1705" s="20" t="s">
        <v>225</v>
      </c>
      <c r="F1705" s="22" t="s">
        <v>1189</v>
      </c>
      <c r="G1705" s="73" t="s">
        <v>37</v>
      </c>
      <c r="H1705" s="20" t="s">
        <v>225</v>
      </c>
      <c r="I1705" s="20" t="s">
        <v>81</v>
      </c>
      <c r="J1705" s="22" t="s">
        <v>1000</v>
      </c>
      <c r="K1705" s="20"/>
      <c r="L1705" s="20"/>
      <c r="M1705" s="20"/>
      <c r="N1705" s="20"/>
      <c r="O1705" s="20"/>
      <c r="P1705" s="23">
        <v>275000</v>
      </c>
      <c r="Q1705" s="24">
        <v>12</v>
      </c>
      <c r="R1705" s="25">
        <v>45658</v>
      </c>
      <c r="S1705" s="20" t="s">
        <v>83</v>
      </c>
      <c r="T1705" s="26">
        <f t="shared" si="31"/>
        <v>3300000</v>
      </c>
      <c r="U1705" s="27" t="s">
        <v>100</v>
      </c>
      <c r="V1705" s="27" t="s">
        <v>100</v>
      </c>
      <c r="W1705" s="72"/>
      <c r="X1705" s="72"/>
      <c r="Y1705" s="72"/>
      <c r="Z1705" s="72"/>
      <c r="AA1705" s="72"/>
      <c r="AB1705" s="72"/>
      <c r="AC1705" s="72"/>
      <c r="AD1705" s="72"/>
      <c r="AE1705" s="72"/>
      <c r="AF1705" s="72"/>
      <c r="AG1705" s="72"/>
      <c r="AH1705" s="72"/>
      <c r="AI1705" s="72"/>
      <c r="AJ1705" s="72"/>
      <c r="AK1705" s="72"/>
      <c r="AL1705" s="72"/>
      <c r="AM1705" s="72"/>
      <c r="AN1705" s="72"/>
      <c r="AO1705" s="72"/>
      <c r="AP1705" s="72"/>
      <c r="AQ1705" s="72"/>
      <c r="AR1705" s="72"/>
      <c r="AS1705" s="72"/>
      <c r="AT1705" s="72"/>
      <c r="AU1705" s="72"/>
      <c r="AV1705" s="72"/>
      <c r="AW1705" s="72"/>
      <c r="AX1705" s="72"/>
      <c r="AY1705" s="72"/>
      <c r="AZ1705" s="72"/>
      <c r="BA1705" s="72"/>
      <c r="BB1705" s="72"/>
      <c r="BC1705" s="72"/>
      <c r="BD1705" s="72"/>
      <c r="BE1705" s="72"/>
      <c r="BF1705" s="72"/>
      <c r="BG1705" s="72"/>
      <c r="BH1705" s="72"/>
      <c r="BI1705" s="72"/>
      <c r="BJ1705" s="72"/>
      <c r="BK1705" s="72"/>
      <c r="BL1705" s="72"/>
      <c r="BM1705" s="72"/>
      <c r="BN1705" s="72"/>
      <c r="BO1705" s="72"/>
      <c r="BP1705" s="72"/>
      <c r="BQ1705" s="72"/>
      <c r="BR1705" s="72"/>
      <c r="BS1705" s="72"/>
      <c r="BT1705" s="72"/>
      <c r="BU1705" s="72"/>
      <c r="BV1705" s="72"/>
      <c r="BW1705" s="72"/>
      <c r="BX1705" s="72"/>
      <c r="BY1705" s="72"/>
      <c r="BZ1705" s="72"/>
      <c r="CA1705" s="72"/>
      <c r="CB1705" s="72"/>
      <c r="CC1705" s="72"/>
      <c r="CD1705" s="72"/>
      <c r="CE1705" s="72"/>
      <c r="CF1705" s="72"/>
      <c r="CG1705" s="72"/>
      <c r="CH1705" s="72"/>
      <c r="CI1705" s="72"/>
      <c r="CJ1705" s="72"/>
      <c r="CK1705" s="72"/>
      <c r="CL1705" s="72"/>
      <c r="CM1705" s="72"/>
      <c r="CN1705" s="72"/>
      <c r="CO1705" s="72"/>
      <c r="CP1705" s="72"/>
      <c r="CQ1705" s="72"/>
      <c r="CR1705" s="72"/>
      <c r="CS1705" s="72"/>
      <c r="CT1705" s="72"/>
      <c r="CU1705" s="72"/>
      <c r="CV1705" s="72"/>
      <c r="CW1705" s="72"/>
      <c r="CX1705" s="72"/>
      <c r="CY1705" s="72"/>
      <c r="CZ1705" s="72"/>
      <c r="DA1705" s="72"/>
      <c r="DB1705" s="72"/>
      <c r="DC1705" s="72"/>
      <c r="DD1705" s="72"/>
      <c r="DE1705" s="72"/>
      <c r="DF1705" s="72"/>
      <c r="DG1705" s="72"/>
      <c r="DH1705" s="72"/>
      <c r="DI1705" s="72"/>
      <c r="DJ1705" s="72"/>
      <c r="DK1705" s="72"/>
      <c r="DL1705" s="72"/>
      <c r="DM1705" s="72"/>
      <c r="DN1705" s="72"/>
      <c r="DO1705" s="72"/>
      <c r="DP1705" s="72"/>
      <c r="DQ1705" s="72"/>
      <c r="DR1705" s="72"/>
      <c r="DS1705" s="72"/>
      <c r="DT1705" s="72"/>
      <c r="DU1705" s="72"/>
      <c r="DV1705" s="72"/>
      <c r="DW1705" s="72"/>
      <c r="DX1705" s="72"/>
      <c r="DY1705" s="72"/>
      <c r="DZ1705" s="72"/>
      <c r="EA1705" s="72"/>
      <c r="EB1705" s="72"/>
      <c r="EC1705" s="72"/>
      <c r="ED1705" s="72"/>
      <c r="EE1705" s="72"/>
      <c r="EF1705" s="72"/>
      <c r="EG1705" s="72"/>
      <c r="EH1705" s="72"/>
      <c r="EI1705" s="72"/>
      <c r="EJ1705" s="72"/>
      <c r="EK1705" s="72"/>
      <c r="EL1705" s="72"/>
      <c r="EM1705" s="72"/>
      <c r="EN1705" s="72"/>
      <c r="EO1705" s="72"/>
      <c r="EP1705" s="72"/>
      <c r="EQ1705" s="72"/>
      <c r="ER1705" s="72"/>
      <c r="ES1705" s="72"/>
      <c r="ET1705" s="72"/>
      <c r="EU1705" s="72"/>
      <c r="EV1705" s="72"/>
      <c r="EW1705" s="72"/>
      <c r="EX1705" s="72"/>
      <c r="EY1705" s="72"/>
      <c r="EZ1705" s="72"/>
      <c r="FA1705" s="72"/>
      <c r="FB1705" s="72"/>
      <c r="FC1705" s="72"/>
      <c r="FD1705" s="72"/>
      <c r="FE1705" s="72"/>
      <c r="FF1705" s="72"/>
      <c r="FG1705" s="72"/>
      <c r="FH1705" s="72"/>
      <c r="FI1705" s="72"/>
      <c r="FJ1705" s="72"/>
      <c r="FK1705" s="72"/>
      <c r="FL1705" s="72"/>
      <c r="FM1705" s="72"/>
      <c r="FN1705" s="72"/>
      <c r="FO1705" s="72"/>
      <c r="FP1705" s="72"/>
      <c r="FQ1705" s="72"/>
      <c r="FR1705" s="72"/>
      <c r="FS1705" s="72"/>
      <c r="FT1705" s="72"/>
      <c r="FU1705" s="72"/>
      <c r="FV1705" s="72"/>
      <c r="FW1705" s="72"/>
      <c r="FX1705" s="72"/>
      <c r="FY1705" s="72"/>
      <c r="FZ1705" s="72"/>
      <c r="GA1705" s="72"/>
      <c r="GB1705" s="72"/>
      <c r="GC1705" s="72"/>
      <c r="GD1705" s="72"/>
      <c r="GE1705" s="72"/>
      <c r="GF1705" s="72"/>
      <c r="GG1705" s="72"/>
      <c r="GH1705" s="72"/>
      <c r="GI1705" s="72"/>
      <c r="GJ1705" s="72"/>
      <c r="GK1705" s="72"/>
      <c r="GL1705" s="72"/>
      <c r="GM1705" s="72"/>
      <c r="GN1705" s="72"/>
      <c r="GO1705" s="72"/>
      <c r="GP1705" s="72"/>
      <c r="GQ1705" s="72"/>
      <c r="GR1705" s="72"/>
      <c r="GS1705" s="72"/>
      <c r="GT1705" s="72"/>
      <c r="GU1705" s="72"/>
      <c r="GV1705" s="72"/>
      <c r="GW1705" s="72"/>
      <c r="GX1705" s="72"/>
      <c r="GY1705" s="72"/>
      <c r="GZ1705" s="72"/>
      <c r="HA1705" s="72"/>
      <c r="HB1705" s="72"/>
      <c r="HC1705" s="72"/>
      <c r="HD1705" s="72"/>
      <c r="HE1705" s="72"/>
      <c r="HF1705" s="72"/>
      <c r="HG1705" s="72"/>
      <c r="HH1705" s="72"/>
      <c r="HI1705" s="72"/>
      <c r="HJ1705" s="72"/>
      <c r="HK1705" s="72"/>
      <c r="HL1705" s="72"/>
      <c r="HM1705" s="72"/>
      <c r="HN1705" s="72"/>
      <c r="HO1705" s="72"/>
      <c r="HP1705" s="72"/>
      <c r="HQ1705" s="72"/>
      <c r="HR1705" s="72"/>
      <c r="HS1705" s="72"/>
      <c r="HT1705" s="72"/>
      <c r="HU1705" s="72"/>
      <c r="HV1705" s="72"/>
      <c r="HW1705" s="72"/>
      <c r="HX1705" s="72"/>
      <c r="HY1705" s="72"/>
      <c r="HZ1705" s="72"/>
      <c r="IA1705" s="72"/>
      <c r="IB1705" s="72"/>
      <c r="IC1705" s="72"/>
      <c r="ID1705" s="72"/>
      <c r="IE1705" s="72"/>
      <c r="IF1705" s="72"/>
      <c r="IG1705" s="72"/>
      <c r="IH1705" s="72"/>
      <c r="II1705" s="72"/>
      <c r="IJ1705" s="72"/>
      <c r="IK1705" s="72"/>
      <c r="IL1705" s="72"/>
      <c r="IM1705" s="72"/>
      <c r="IN1705" s="72"/>
      <c r="IO1705" s="72"/>
      <c r="IP1705" s="72"/>
      <c r="IQ1705" s="72"/>
      <c r="IR1705" s="72"/>
      <c r="IS1705" s="72"/>
      <c r="IT1705" s="72"/>
      <c r="IU1705" s="72"/>
      <c r="IV1705" s="72"/>
      <c r="IW1705" s="72"/>
      <c r="IX1705" s="72"/>
      <c r="IY1705" s="72"/>
      <c r="IZ1705" s="72"/>
      <c r="JA1705" s="72"/>
      <c r="JB1705" s="72"/>
      <c r="JC1705" s="72"/>
      <c r="JD1705" s="72"/>
      <c r="JE1705" s="72"/>
      <c r="JF1705" s="72"/>
      <c r="JG1705" s="72"/>
      <c r="JH1705" s="72"/>
      <c r="JI1705" s="72"/>
      <c r="JJ1705" s="72"/>
      <c r="JK1705" s="72"/>
      <c r="JL1705" s="72"/>
      <c r="JM1705" s="72"/>
      <c r="JN1705" s="72"/>
      <c r="JO1705" s="72"/>
      <c r="JP1705" s="72"/>
      <c r="JQ1705" s="72"/>
      <c r="JR1705" s="72"/>
      <c r="JS1705" s="72"/>
      <c r="JT1705" s="72"/>
      <c r="JU1705" s="72"/>
      <c r="JV1705" s="72"/>
      <c r="JW1705" s="72"/>
      <c r="JX1705" s="72"/>
      <c r="JY1705" s="72"/>
      <c r="JZ1705" s="72"/>
      <c r="KA1705" s="72"/>
      <c r="KB1705" s="72"/>
      <c r="KC1705" s="72"/>
      <c r="KD1705" s="72"/>
      <c r="KE1705" s="72"/>
      <c r="KF1705" s="72"/>
      <c r="KG1705" s="72"/>
      <c r="KH1705" s="72"/>
      <c r="KI1705" s="72"/>
      <c r="KJ1705" s="72"/>
      <c r="KK1705" s="72"/>
      <c r="KL1705" s="72"/>
      <c r="KM1705" s="72"/>
      <c r="KN1705" s="72"/>
      <c r="KO1705" s="72"/>
      <c r="KP1705" s="72"/>
      <c r="KQ1705" s="72"/>
      <c r="KR1705" s="72"/>
      <c r="KS1705" s="72"/>
      <c r="KT1705" s="72"/>
      <c r="KU1705" s="72"/>
      <c r="KV1705" s="72"/>
      <c r="KW1705" s="72"/>
      <c r="KX1705" s="72"/>
      <c r="KY1705" s="72"/>
      <c r="KZ1705" s="72"/>
      <c r="LA1705" s="72"/>
      <c r="LB1705" s="72"/>
      <c r="LC1705" s="72"/>
      <c r="LD1705" s="72"/>
      <c r="LE1705" s="72"/>
      <c r="LF1705" s="72"/>
      <c r="LG1705" s="72"/>
      <c r="LH1705" s="72"/>
      <c r="LI1705" s="72"/>
      <c r="LJ1705" s="72"/>
      <c r="LK1705" s="72"/>
      <c r="LL1705" s="72"/>
      <c r="LM1705" s="72"/>
      <c r="LN1705" s="72"/>
      <c r="LO1705" s="72"/>
      <c r="LP1705" s="72"/>
      <c r="LQ1705" s="72"/>
      <c r="LR1705" s="72"/>
      <c r="LS1705" s="72"/>
      <c r="LT1705" s="72"/>
      <c r="LU1705" s="72"/>
      <c r="LV1705" s="72"/>
      <c r="LW1705" s="72"/>
      <c r="LX1705" s="72"/>
      <c r="LY1705" s="72"/>
      <c r="LZ1705" s="72"/>
      <c r="MA1705" s="72"/>
      <c r="MB1705" s="72"/>
      <c r="MC1705" s="72"/>
      <c r="MD1705" s="72"/>
      <c r="ME1705" s="72"/>
      <c r="MF1705" s="72"/>
      <c r="MG1705" s="72"/>
      <c r="MH1705" s="72"/>
      <c r="MI1705" s="72"/>
      <c r="MJ1705" s="72"/>
      <c r="MK1705" s="72"/>
      <c r="ML1705" s="72"/>
      <c r="MM1705" s="72"/>
      <c r="MN1705" s="72"/>
      <c r="MO1705" s="72"/>
      <c r="MP1705" s="72"/>
      <c r="MQ1705" s="72"/>
      <c r="MR1705" s="72"/>
      <c r="MS1705" s="72"/>
      <c r="MT1705" s="72"/>
      <c r="MU1705" s="72"/>
      <c r="MV1705" s="72"/>
      <c r="MW1705" s="72"/>
      <c r="MX1705" s="72"/>
      <c r="MY1705" s="72"/>
      <c r="MZ1705" s="72"/>
      <c r="NA1705" s="72"/>
      <c r="NB1705" s="72"/>
      <c r="NC1705" s="72"/>
      <c r="ND1705" s="72"/>
      <c r="NE1705" s="72"/>
      <c r="NF1705" s="72"/>
      <c r="NG1705" s="72"/>
      <c r="NH1705" s="72"/>
      <c r="NI1705" s="72"/>
      <c r="NJ1705" s="72"/>
      <c r="NK1705" s="72"/>
      <c r="NL1705" s="72"/>
      <c r="NM1705" s="72"/>
      <c r="NN1705" s="72"/>
      <c r="NO1705" s="72"/>
      <c r="NP1705" s="72"/>
      <c r="NQ1705" s="72"/>
      <c r="NR1705" s="72"/>
      <c r="NS1705" s="72"/>
      <c r="NT1705" s="72"/>
      <c r="NU1705" s="72"/>
      <c r="NV1705" s="72"/>
      <c r="NW1705" s="72"/>
      <c r="NX1705" s="72"/>
      <c r="NY1705" s="72"/>
      <c r="NZ1705" s="72"/>
      <c r="OA1705" s="72"/>
      <c r="OB1705" s="72"/>
      <c r="OC1705" s="72"/>
      <c r="OD1705" s="72"/>
      <c r="OE1705" s="72"/>
      <c r="OF1705" s="72"/>
      <c r="OG1705" s="72"/>
      <c r="OH1705" s="72"/>
      <c r="OI1705" s="72"/>
      <c r="OJ1705" s="72"/>
      <c r="OK1705" s="72"/>
      <c r="OL1705" s="72"/>
      <c r="OM1705" s="72"/>
      <c r="ON1705" s="72"/>
      <c r="OO1705" s="72"/>
      <c r="OP1705" s="72"/>
      <c r="OQ1705" s="72"/>
      <c r="OR1705" s="72"/>
      <c r="OS1705" s="72"/>
      <c r="OT1705" s="72"/>
      <c r="OU1705" s="72"/>
      <c r="OV1705" s="72"/>
      <c r="OW1705" s="72"/>
      <c r="OX1705" s="72"/>
      <c r="OY1705" s="72"/>
      <c r="OZ1705" s="72"/>
      <c r="PA1705" s="72"/>
      <c r="PB1705" s="72"/>
      <c r="PC1705" s="72"/>
      <c r="PD1705" s="72"/>
      <c r="PE1705" s="72"/>
      <c r="PF1705" s="72"/>
      <c r="PG1705" s="72"/>
      <c r="PH1705" s="72"/>
      <c r="PI1705" s="72"/>
      <c r="PJ1705" s="72"/>
      <c r="PK1705" s="72"/>
      <c r="PL1705" s="72"/>
      <c r="PM1705" s="72"/>
      <c r="PN1705" s="72"/>
      <c r="PO1705" s="72"/>
      <c r="PP1705" s="72"/>
      <c r="PQ1705" s="72"/>
      <c r="PR1705" s="72"/>
      <c r="PS1705" s="72"/>
      <c r="PT1705" s="72"/>
      <c r="PU1705" s="72"/>
      <c r="PV1705" s="72"/>
      <c r="PW1705" s="72"/>
      <c r="PX1705" s="72"/>
      <c r="PY1705" s="72"/>
      <c r="PZ1705" s="72"/>
      <c r="QA1705" s="72"/>
      <c r="QB1705" s="72"/>
      <c r="QC1705" s="72"/>
      <c r="QD1705" s="72"/>
      <c r="QE1705" s="72"/>
      <c r="QF1705" s="72"/>
      <c r="QG1705" s="72"/>
      <c r="QH1705" s="72"/>
      <c r="QI1705" s="72"/>
      <c r="QJ1705" s="72"/>
      <c r="QK1705" s="72"/>
      <c r="QL1705" s="72"/>
      <c r="QM1705" s="72"/>
      <c r="QN1705" s="72"/>
      <c r="QO1705" s="72"/>
      <c r="QP1705" s="72"/>
      <c r="QQ1705" s="72"/>
      <c r="QR1705" s="72"/>
      <c r="QS1705" s="72"/>
      <c r="QT1705" s="72"/>
      <c r="QU1705" s="72"/>
      <c r="QV1705" s="72"/>
      <c r="QW1705" s="72"/>
      <c r="QX1705" s="72"/>
      <c r="QY1705" s="72"/>
      <c r="QZ1705" s="72"/>
      <c r="RA1705" s="72"/>
      <c r="RB1705" s="72"/>
      <c r="RC1705" s="72"/>
      <c r="RD1705" s="72"/>
      <c r="RE1705" s="72"/>
      <c r="RF1705" s="72"/>
      <c r="RG1705" s="72"/>
      <c r="RH1705" s="72"/>
      <c r="RI1705" s="72"/>
      <c r="RJ1705" s="72"/>
      <c r="RK1705" s="72"/>
      <c r="RL1705" s="72"/>
      <c r="RM1705" s="72"/>
      <c r="RN1705" s="72"/>
      <c r="RO1705" s="72"/>
      <c r="RP1705" s="72"/>
      <c r="RQ1705" s="72"/>
      <c r="RR1705" s="72"/>
      <c r="RS1705" s="72"/>
      <c r="RT1705" s="72"/>
      <c r="RU1705" s="72"/>
      <c r="RV1705" s="72"/>
      <c r="RW1705" s="72"/>
      <c r="RX1705" s="72"/>
      <c r="RY1705" s="72"/>
      <c r="RZ1705" s="72"/>
      <c r="SA1705" s="72"/>
      <c r="SB1705" s="72"/>
      <c r="SC1705" s="72"/>
      <c r="SD1705" s="72"/>
      <c r="SE1705" s="72"/>
      <c r="SF1705" s="72"/>
      <c r="SG1705" s="72"/>
      <c r="SH1705" s="72"/>
      <c r="SI1705" s="72"/>
      <c r="SJ1705" s="72"/>
      <c r="SK1705" s="72"/>
      <c r="SL1705" s="72"/>
      <c r="SM1705" s="72"/>
      <c r="SN1705" s="72"/>
      <c r="SO1705" s="72"/>
      <c r="SP1705" s="72"/>
      <c r="SQ1705" s="72"/>
      <c r="SR1705" s="72"/>
      <c r="SS1705" s="72"/>
      <c r="ST1705" s="72"/>
      <c r="SU1705" s="72"/>
      <c r="SV1705" s="72"/>
      <c r="SW1705" s="72"/>
      <c r="SX1705" s="72"/>
      <c r="SY1705" s="72"/>
      <c r="SZ1705" s="72"/>
      <c r="TA1705" s="72"/>
      <c r="TB1705" s="72"/>
      <c r="TC1705" s="72"/>
    </row>
    <row r="1706" spans="1:523" ht="16.5" customHeight="1" x14ac:dyDescent="0.2">
      <c r="A1706" s="20">
        <v>1299</v>
      </c>
      <c r="B1706" s="20" t="s">
        <v>73</v>
      </c>
      <c r="C1706" s="20" t="s">
        <v>292</v>
      </c>
      <c r="D1706" s="20" t="s">
        <v>38</v>
      </c>
      <c r="E1706" s="20" t="s">
        <v>1345</v>
      </c>
      <c r="F1706" s="22" t="s">
        <v>1190</v>
      </c>
      <c r="G1706" s="73" t="s">
        <v>84</v>
      </c>
      <c r="H1706" s="20" t="s">
        <v>35</v>
      </c>
      <c r="I1706" s="20" t="s">
        <v>81</v>
      </c>
      <c r="J1706" s="22" t="s">
        <v>1191</v>
      </c>
      <c r="K1706" s="20"/>
      <c r="L1706" s="20"/>
      <c r="M1706" s="20"/>
      <c r="N1706" s="20"/>
      <c r="O1706" s="20"/>
      <c r="P1706" s="23">
        <v>2550000</v>
      </c>
      <c r="Q1706" s="24">
        <v>12</v>
      </c>
      <c r="R1706" s="25">
        <v>45658</v>
      </c>
      <c r="S1706" s="20" t="s">
        <v>83</v>
      </c>
      <c r="T1706" s="26">
        <f t="shared" si="31"/>
        <v>30600000</v>
      </c>
      <c r="U1706" s="27" t="s">
        <v>100</v>
      </c>
      <c r="V1706" s="27" t="s">
        <v>100</v>
      </c>
      <c r="W1706" s="72"/>
      <c r="X1706" s="72"/>
      <c r="Y1706" s="72"/>
      <c r="Z1706" s="72"/>
      <c r="AA1706" s="72"/>
      <c r="AB1706" s="72"/>
      <c r="AC1706" s="72"/>
      <c r="AD1706" s="72"/>
      <c r="AE1706" s="72"/>
      <c r="AF1706" s="72"/>
      <c r="AG1706" s="72"/>
      <c r="AH1706" s="72"/>
      <c r="AI1706" s="72"/>
      <c r="AJ1706" s="72"/>
      <c r="AK1706" s="72"/>
      <c r="AL1706" s="72"/>
      <c r="AM1706" s="72"/>
      <c r="AN1706" s="72"/>
      <c r="AO1706" s="72"/>
      <c r="AP1706" s="72"/>
      <c r="AQ1706" s="72"/>
      <c r="AR1706" s="72"/>
      <c r="AS1706" s="72"/>
      <c r="AT1706" s="72"/>
      <c r="AU1706" s="72"/>
      <c r="AV1706" s="72"/>
      <c r="AW1706" s="72"/>
      <c r="AX1706" s="72"/>
      <c r="AY1706" s="72"/>
      <c r="AZ1706" s="72"/>
      <c r="BA1706" s="72"/>
      <c r="BB1706" s="72"/>
      <c r="BC1706" s="72"/>
      <c r="BD1706" s="72"/>
      <c r="BE1706" s="72"/>
      <c r="BF1706" s="72"/>
      <c r="BG1706" s="72"/>
      <c r="BH1706" s="72"/>
      <c r="BI1706" s="72"/>
      <c r="BJ1706" s="72"/>
      <c r="BK1706" s="72"/>
      <c r="BL1706" s="72"/>
      <c r="BM1706" s="72"/>
      <c r="BN1706" s="72"/>
      <c r="BO1706" s="72"/>
      <c r="BP1706" s="72"/>
      <c r="BQ1706" s="72"/>
      <c r="BR1706" s="72"/>
      <c r="BS1706" s="72"/>
      <c r="BT1706" s="72"/>
      <c r="BU1706" s="72"/>
      <c r="BV1706" s="72"/>
      <c r="BW1706" s="72"/>
      <c r="BX1706" s="72"/>
      <c r="BY1706" s="72"/>
      <c r="BZ1706" s="72"/>
      <c r="CA1706" s="72"/>
      <c r="CB1706" s="72"/>
      <c r="CC1706" s="72"/>
      <c r="CD1706" s="72"/>
      <c r="CE1706" s="72"/>
      <c r="CF1706" s="72"/>
      <c r="CG1706" s="72"/>
      <c r="CH1706" s="72"/>
      <c r="CI1706" s="72"/>
      <c r="CJ1706" s="72"/>
      <c r="CK1706" s="72"/>
      <c r="CL1706" s="72"/>
      <c r="CM1706" s="72"/>
      <c r="CN1706" s="72"/>
      <c r="CO1706" s="72"/>
      <c r="CP1706" s="72"/>
      <c r="CQ1706" s="72"/>
      <c r="CR1706" s="72"/>
      <c r="CS1706" s="72"/>
      <c r="CT1706" s="72"/>
      <c r="CU1706" s="72"/>
      <c r="CV1706" s="72"/>
      <c r="CW1706" s="72"/>
      <c r="CX1706" s="72"/>
      <c r="CY1706" s="72"/>
      <c r="CZ1706" s="72"/>
      <c r="DA1706" s="72"/>
      <c r="DB1706" s="72"/>
      <c r="DC1706" s="72"/>
      <c r="DD1706" s="72"/>
      <c r="DE1706" s="72"/>
      <c r="DF1706" s="72"/>
      <c r="DG1706" s="72"/>
      <c r="DH1706" s="72"/>
      <c r="DI1706" s="72"/>
      <c r="DJ1706" s="72"/>
      <c r="DK1706" s="72"/>
      <c r="DL1706" s="72"/>
      <c r="DM1706" s="72"/>
      <c r="DN1706" s="72"/>
      <c r="DO1706" s="72"/>
      <c r="DP1706" s="72"/>
      <c r="DQ1706" s="72"/>
      <c r="DR1706" s="72"/>
      <c r="DS1706" s="72"/>
      <c r="DT1706" s="72"/>
      <c r="DU1706" s="72"/>
      <c r="DV1706" s="72"/>
      <c r="DW1706" s="72"/>
      <c r="DX1706" s="72"/>
      <c r="DY1706" s="72"/>
      <c r="DZ1706" s="72"/>
      <c r="EA1706" s="72"/>
      <c r="EB1706" s="72"/>
      <c r="EC1706" s="72"/>
      <c r="ED1706" s="72"/>
      <c r="EE1706" s="72"/>
      <c r="EF1706" s="72"/>
      <c r="EG1706" s="72"/>
      <c r="EH1706" s="72"/>
      <c r="EI1706" s="72"/>
      <c r="EJ1706" s="72"/>
      <c r="EK1706" s="72"/>
      <c r="EL1706" s="72"/>
      <c r="EM1706" s="72"/>
      <c r="EN1706" s="72"/>
      <c r="EO1706" s="72"/>
      <c r="EP1706" s="72"/>
      <c r="EQ1706" s="72"/>
      <c r="ER1706" s="72"/>
      <c r="ES1706" s="72"/>
      <c r="ET1706" s="72"/>
      <c r="EU1706" s="72"/>
      <c r="EV1706" s="72"/>
      <c r="EW1706" s="72"/>
      <c r="EX1706" s="72"/>
      <c r="EY1706" s="72"/>
      <c r="EZ1706" s="72"/>
      <c r="FA1706" s="72"/>
      <c r="FB1706" s="72"/>
      <c r="FC1706" s="72"/>
      <c r="FD1706" s="72"/>
      <c r="FE1706" s="72"/>
      <c r="FF1706" s="72"/>
      <c r="FG1706" s="72"/>
      <c r="FH1706" s="72"/>
      <c r="FI1706" s="72"/>
      <c r="FJ1706" s="72"/>
      <c r="FK1706" s="72"/>
      <c r="FL1706" s="72"/>
      <c r="FM1706" s="72"/>
      <c r="FN1706" s="72"/>
      <c r="FO1706" s="72"/>
      <c r="FP1706" s="72"/>
      <c r="FQ1706" s="72"/>
      <c r="FR1706" s="72"/>
      <c r="FS1706" s="72"/>
      <c r="FT1706" s="72"/>
      <c r="FU1706" s="72"/>
      <c r="FV1706" s="72"/>
      <c r="FW1706" s="72"/>
      <c r="FX1706" s="72"/>
      <c r="FY1706" s="72"/>
      <c r="FZ1706" s="72"/>
      <c r="GA1706" s="72"/>
      <c r="GB1706" s="72"/>
      <c r="GC1706" s="72"/>
      <c r="GD1706" s="72"/>
      <c r="GE1706" s="72"/>
      <c r="GF1706" s="72"/>
      <c r="GG1706" s="72"/>
      <c r="GH1706" s="72"/>
      <c r="GI1706" s="72"/>
      <c r="GJ1706" s="72"/>
      <c r="GK1706" s="72"/>
      <c r="GL1706" s="72"/>
      <c r="GM1706" s="72"/>
      <c r="GN1706" s="72"/>
      <c r="GO1706" s="72"/>
      <c r="GP1706" s="72"/>
      <c r="GQ1706" s="72"/>
      <c r="GR1706" s="72"/>
      <c r="GS1706" s="72"/>
      <c r="GT1706" s="72"/>
      <c r="GU1706" s="72"/>
      <c r="GV1706" s="72"/>
      <c r="GW1706" s="72"/>
      <c r="GX1706" s="72"/>
      <c r="GY1706" s="72"/>
      <c r="GZ1706" s="72"/>
      <c r="HA1706" s="72"/>
      <c r="HB1706" s="72"/>
      <c r="HC1706" s="72"/>
      <c r="HD1706" s="72"/>
      <c r="HE1706" s="72"/>
      <c r="HF1706" s="72"/>
      <c r="HG1706" s="72"/>
      <c r="HH1706" s="72"/>
      <c r="HI1706" s="72"/>
      <c r="HJ1706" s="72"/>
      <c r="HK1706" s="72"/>
      <c r="HL1706" s="72"/>
      <c r="HM1706" s="72"/>
      <c r="HN1706" s="72"/>
      <c r="HO1706" s="72"/>
      <c r="HP1706" s="72"/>
      <c r="HQ1706" s="72"/>
      <c r="HR1706" s="72"/>
      <c r="HS1706" s="72"/>
      <c r="HT1706" s="72"/>
      <c r="HU1706" s="72"/>
      <c r="HV1706" s="72"/>
      <c r="HW1706" s="72"/>
      <c r="HX1706" s="72"/>
      <c r="HY1706" s="72"/>
      <c r="HZ1706" s="72"/>
      <c r="IA1706" s="72"/>
      <c r="IB1706" s="72"/>
      <c r="IC1706" s="72"/>
      <c r="ID1706" s="72"/>
      <c r="IE1706" s="72"/>
      <c r="IF1706" s="72"/>
      <c r="IG1706" s="72"/>
      <c r="IH1706" s="72"/>
      <c r="II1706" s="72"/>
      <c r="IJ1706" s="72"/>
      <c r="IK1706" s="72"/>
      <c r="IL1706" s="72"/>
      <c r="IM1706" s="72"/>
      <c r="IN1706" s="72"/>
      <c r="IO1706" s="72"/>
      <c r="IP1706" s="72"/>
      <c r="IQ1706" s="72"/>
      <c r="IR1706" s="72"/>
      <c r="IS1706" s="72"/>
      <c r="IT1706" s="72"/>
      <c r="IU1706" s="72"/>
      <c r="IV1706" s="72"/>
      <c r="IW1706" s="72"/>
      <c r="IX1706" s="72"/>
      <c r="IY1706" s="72"/>
      <c r="IZ1706" s="72"/>
      <c r="JA1706" s="72"/>
      <c r="JB1706" s="72"/>
      <c r="JC1706" s="72"/>
      <c r="JD1706" s="72"/>
      <c r="JE1706" s="72"/>
      <c r="JF1706" s="72"/>
      <c r="JG1706" s="72"/>
      <c r="JH1706" s="72"/>
      <c r="JI1706" s="72"/>
      <c r="JJ1706" s="72"/>
      <c r="JK1706" s="72"/>
      <c r="JL1706" s="72"/>
      <c r="JM1706" s="72"/>
      <c r="JN1706" s="72"/>
      <c r="JO1706" s="72"/>
      <c r="JP1706" s="72"/>
      <c r="JQ1706" s="72"/>
      <c r="JR1706" s="72"/>
      <c r="JS1706" s="72"/>
      <c r="JT1706" s="72"/>
      <c r="JU1706" s="72"/>
      <c r="JV1706" s="72"/>
      <c r="JW1706" s="72"/>
      <c r="JX1706" s="72"/>
      <c r="JY1706" s="72"/>
      <c r="JZ1706" s="72"/>
      <c r="KA1706" s="72"/>
      <c r="KB1706" s="72"/>
      <c r="KC1706" s="72"/>
      <c r="KD1706" s="72"/>
      <c r="KE1706" s="72"/>
      <c r="KF1706" s="72"/>
      <c r="KG1706" s="72"/>
      <c r="KH1706" s="72"/>
      <c r="KI1706" s="72"/>
      <c r="KJ1706" s="72"/>
      <c r="KK1706" s="72"/>
      <c r="KL1706" s="72"/>
      <c r="KM1706" s="72"/>
      <c r="KN1706" s="72"/>
      <c r="KO1706" s="72"/>
      <c r="KP1706" s="72"/>
      <c r="KQ1706" s="72"/>
      <c r="KR1706" s="72"/>
      <c r="KS1706" s="72"/>
      <c r="KT1706" s="72"/>
      <c r="KU1706" s="72"/>
      <c r="KV1706" s="72"/>
      <c r="KW1706" s="72"/>
      <c r="KX1706" s="72"/>
      <c r="KY1706" s="72"/>
      <c r="KZ1706" s="72"/>
      <c r="LA1706" s="72"/>
      <c r="LB1706" s="72"/>
      <c r="LC1706" s="72"/>
      <c r="LD1706" s="72"/>
      <c r="LE1706" s="72"/>
      <c r="LF1706" s="72"/>
      <c r="LG1706" s="72"/>
      <c r="LH1706" s="72"/>
      <c r="LI1706" s="72"/>
      <c r="LJ1706" s="72"/>
      <c r="LK1706" s="72"/>
      <c r="LL1706" s="72"/>
      <c r="LM1706" s="72"/>
      <c r="LN1706" s="72"/>
      <c r="LO1706" s="72"/>
      <c r="LP1706" s="72"/>
      <c r="LQ1706" s="72"/>
      <c r="LR1706" s="72"/>
      <c r="LS1706" s="72"/>
      <c r="LT1706" s="72"/>
      <c r="LU1706" s="72"/>
      <c r="LV1706" s="72"/>
      <c r="LW1706" s="72"/>
      <c r="LX1706" s="72"/>
      <c r="LY1706" s="72"/>
      <c r="LZ1706" s="72"/>
      <c r="MA1706" s="72"/>
      <c r="MB1706" s="72"/>
      <c r="MC1706" s="72"/>
      <c r="MD1706" s="72"/>
      <c r="ME1706" s="72"/>
      <c r="MF1706" s="72"/>
      <c r="MG1706" s="72"/>
      <c r="MH1706" s="72"/>
      <c r="MI1706" s="72"/>
      <c r="MJ1706" s="72"/>
      <c r="MK1706" s="72"/>
      <c r="ML1706" s="72"/>
      <c r="MM1706" s="72"/>
      <c r="MN1706" s="72"/>
      <c r="MO1706" s="72"/>
      <c r="MP1706" s="72"/>
      <c r="MQ1706" s="72"/>
      <c r="MR1706" s="72"/>
      <c r="MS1706" s="72"/>
      <c r="MT1706" s="72"/>
      <c r="MU1706" s="72"/>
      <c r="MV1706" s="72"/>
      <c r="MW1706" s="72"/>
      <c r="MX1706" s="72"/>
      <c r="MY1706" s="72"/>
      <c r="MZ1706" s="72"/>
      <c r="NA1706" s="72"/>
      <c r="NB1706" s="72"/>
      <c r="NC1706" s="72"/>
      <c r="ND1706" s="72"/>
      <c r="NE1706" s="72"/>
      <c r="NF1706" s="72"/>
      <c r="NG1706" s="72"/>
      <c r="NH1706" s="72"/>
      <c r="NI1706" s="72"/>
      <c r="NJ1706" s="72"/>
      <c r="NK1706" s="72"/>
      <c r="NL1706" s="72"/>
      <c r="NM1706" s="72"/>
      <c r="NN1706" s="72"/>
      <c r="NO1706" s="72"/>
      <c r="NP1706" s="72"/>
      <c r="NQ1706" s="72"/>
      <c r="NR1706" s="72"/>
      <c r="NS1706" s="72"/>
      <c r="NT1706" s="72"/>
      <c r="NU1706" s="72"/>
      <c r="NV1706" s="72"/>
      <c r="NW1706" s="72"/>
      <c r="NX1706" s="72"/>
      <c r="NY1706" s="72"/>
      <c r="NZ1706" s="72"/>
      <c r="OA1706" s="72"/>
      <c r="OB1706" s="72"/>
      <c r="OC1706" s="72"/>
      <c r="OD1706" s="72"/>
      <c r="OE1706" s="72"/>
      <c r="OF1706" s="72"/>
      <c r="OG1706" s="72"/>
      <c r="OH1706" s="72"/>
      <c r="OI1706" s="72"/>
      <c r="OJ1706" s="72"/>
      <c r="OK1706" s="72"/>
      <c r="OL1706" s="72"/>
      <c r="OM1706" s="72"/>
      <c r="ON1706" s="72"/>
      <c r="OO1706" s="72"/>
      <c r="OP1706" s="72"/>
      <c r="OQ1706" s="72"/>
      <c r="OR1706" s="72"/>
      <c r="OS1706" s="72"/>
      <c r="OT1706" s="72"/>
      <c r="OU1706" s="72"/>
      <c r="OV1706" s="72"/>
      <c r="OW1706" s="72"/>
      <c r="OX1706" s="72"/>
      <c r="OY1706" s="72"/>
      <c r="OZ1706" s="72"/>
      <c r="PA1706" s="72"/>
      <c r="PB1706" s="72"/>
      <c r="PC1706" s="72"/>
      <c r="PD1706" s="72"/>
      <c r="PE1706" s="72"/>
      <c r="PF1706" s="72"/>
      <c r="PG1706" s="72"/>
      <c r="PH1706" s="72"/>
      <c r="PI1706" s="72"/>
      <c r="PJ1706" s="72"/>
      <c r="PK1706" s="72"/>
      <c r="PL1706" s="72"/>
      <c r="PM1706" s="72"/>
      <c r="PN1706" s="72"/>
      <c r="PO1706" s="72"/>
      <c r="PP1706" s="72"/>
      <c r="PQ1706" s="72"/>
      <c r="PR1706" s="72"/>
      <c r="PS1706" s="72"/>
      <c r="PT1706" s="72"/>
      <c r="PU1706" s="72"/>
      <c r="PV1706" s="72"/>
      <c r="PW1706" s="72"/>
      <c r="PX1706" s="72"/>
      <c r="PY1706" s="72"/>
      <c r="PZ1706" s="72"/>
      <c r="QA1706" s="72"/>
      <c r="QB1706" s="72"/>
      <c r="QC1706" s="72"/>
      <c r="QD1706" s="72"/>
      <c r="QE1706" s="72"/>
      <c r="QF1706" s="72"/>
      <c r="QG1706" s="72"/>
      <c r="QH1706" s="72"/>
      <c r="QI1706" s="72"/>
      <c r="QJ1706" s="72"/>
      <c r="QK1706" s="72"/>
      <c r="QL1706" s="72"/>
      <c r="QM1706" s="72"/>
      <c r="QN1706" s="72"/>
      <c r="QO1706" s="72"/>
      <c r="QP1706" s="72"/>
      <c r="QQ1706" s="72"/>
      <c r="QR1706" s="72"/>
      <c r="QS1706" s="72"/>
      <c r="QT1706" s="72"/>
      <c r="QU1706" s="72"/>
      <c r="QV1706" s="72"/>
      <c r="QW1706" s="72"/>
      <c r="QX1706" s="72"/>
      <c r="QY1706" s="72"/>
      <c r="QZ1706" s="72"/>
      <c r="RA1706" s="72"/>
      <c r="RB1706" s="72"/>
      <c r="RC1706" s="72"/>
      <c r="RD1706" s="72"/>
      <c r="RE1706" s="72"/>
      <c r="RF1706" s="72"/>
      <c r="RG1706" s="72"/>
      <c r="RH1706" s="72"/>
      <c r="RI1706" s="72"/>
      <c r="RJ1706" s="72"/>
      <c r="RK1706" s="72"/>
      <c r="RL1706" s="72"/>
      <c r="RM1706" s="72"/>
      <c r="RN1706" s="72"/>
      <c r="RO1706" s="72"/>
      <c r="RP1706" s="72"/>
      <c r="RQ1706" s="72"/>
      <c r="RR1706" s="72"/>
      <c r="RS1706" s="72"/>
      <c r="RT1706" s="72"/>
      <c r="RU1706" s="72"/>
      <c r="RV1706" s="72"/>
      <c r="RW1706" s="72"/>
      <c r="RX1706" s="72"/>
      <c r="RY1706" s="72"/>
      <c r="RZ1706" s="72"/>
      <c r="SA1706" s="72"/>
      <c r="SB1706" s="72"/>
      <c r="SC1706" s="72"/>
      <c r="SD1706" s="72"/>
      <c r="SE1706" s="72"/>
      <c r="SF1706" s="72"/>
      <c r="SG1706" s="72"/>
      <c r="SH1706" s="72"/>
      <c r="SI1706" s="72"/>
      <c r="SJ1706" s="72"/>
      <c r="SK1706" s="72"/>
      <c r="SL1706" s="72"/>
      <c r="SM1706" s="72"/>
      <c r="SN1706" s="72"/>
      <c r="SO1706" s="72"/>
      <c r="SP1706" s="72"/>
      <c r="SQ1706" s="72"/>
      <c r="SR1706" s="72"/>
      <c r="SS1706" s="72"/>
      <c r="ST1706" s="72"/>
      <c r="SU1706" s="72"/>
      <c r="SV1706" s="72"/>
      <c r="SW1706" s="72"/>
      <c r="SX1706" s="72"/>
      <c r="SY1706" s="72"/>
      <c r="SZ1706" s="72"/>
      <c r="TA1706" s="72"/>
      <c r="TB1706" s="72"/>
      <c r="TC1706" s="72"/>
    </row>
    <row r="1707" spans="1:523" ht="16.5" customHeight="1" x14ac:dyDescent="0.2">
      <c r="A1707" s="20">
        <v>1300</v>
      </c>
      <c r="B1707" s="20" t="s">
        <v>73</v>
      </c>
      <c r="C1707" s="20" t="s">
        <v>292</v>
      </c>
      <c r="D1707" s="20" t="s">
        <v>38</v>
      </c>
      <c r="E1707" s="20" t="s">
        <v>225</v>
      </c>
      <c r="F1707" s="22" t="s">
        <v>1192</v>
      </c>
      <c r="G1707" s="73" t="s">
        <v>37</v>
      </c>
      <c r="H1707" s="20" t="s">
        <v>225</v>
      </c>
      <c r="I1707" s="20" t="s">
        <v>81</v>
      </c>
      <c r="J1707" s="22" t="s">
        <v>936</v>
      </c>
      <c r="K1707" s="20"/>
      <c r="L1707" s="20"/>
      <c r="M1707" s="20"/>
      <c r="N1707" s="20"/>
      <c r="O1707" s="20"/>
      <c r="P1707" s="23">
        <v>4960000</v>
      </c>
      <c r="Q1707" s="24">
        <v>12</v>
      </c>
      <c r="R1707" s="25">
        <v>45658</v>
      </c>
      <c r="S1707" s="20" t="s">
        <v>83</v>
      </c>
      <c r="T1707" s="26">
        <f t="shared" si="31"/>
        <v>59520000</v>
      </c>
      <c r="U1707" s="27" t="s">
        <v>100</v>
      </c>
      <c r="V1707" s="27" t="s">
        <v>100</v>
      </c>
      <c r="W1707" s="72"/>
      <c r="X1707" s="72"/>
      <c r="Y1707" s="72"/>
      <c r="Z1707" s="72"/>
      <c r="AA1707" s="72"/>
      <c r="AB1707" s="72"/>
      <c r="AC1707" s="72"/>
      <c r="AD1707" s="72"/>
      <c r="AE1707" s="72"/>
      <c r="AF1707" s="72"/>
      <c r="AG1707" s="72"/>
      <c r="AH1707" s="72"/>
      <c r="AI1707" s="72"/>
      <c r="AJ1707" s="72"/>
      <c r="AK1707" s="72"/>
      <c r="AL1707" s="72"/>
      <c r="AM1707" s="72"/>
      <c r="AN1707" s="72"/>
      <c r="AO1707" s="72"/>
      <c r="AP1707" s="72"/>
      <c r="AQ1707" s="72"/>
      <c r="AR1707" s="72"/>
      <c r="AS1707" s="72"/>
      <c r="AT1707" s="72"/>
      <c r="AU1707" s="72"/>
      <c r="AV1707" s="72"/>
      <c r="AW1707" s="72"/>
      <c r="AX1707" s="72"/>
      <c r="AY1707" s="72"/>
      <c r="AZ1707" s="72"/>
      <c r="BA1707" s="72"/>
      <c r="BB1707" s="72"/>
      <c r="BC1707" s="72"/>
      <c r="BD1707" s="72"/>
      <c r="BE1707" s="72"/>
      <c r="BF1707" s="72"/>
      <c r="BG1707" s="72"/>
      <c r="BH1707" s="72"/>
      <c r="BI1707" s="72"/>
      <c r="BJ1707" s="72"/>
      <c r="BK1707" s="72"/>
      <c r="BL1707" s="72"/>
      <c r="BM1707" s="72"/>
      <c r="BN1707" s="72"/>
      <c r="BO1707" s="72"/>
      <c r="BP1707" s="72"/>
      <c r="BQ1707" s="72"/>
      <c r="BR1707" s="72"/>
      <c r="BS1707" s="72"/>
      <c r="BT1707" s="72"/>
      <c r="BU1707" s="72"/>
      <c r="BV1707" s="72"/>
      <c r="BW1707" s="72"/>
      <c r="BX1707" s="72"/>
      <c r="BY1707" s="72"/>
      <c r="BZ1707" s="72"/>
      <c r="CA1707" s="72"/>
      <c r="CB1707" s="72"/>
      <c r="CC1707" s="72"/>
      <c r="CD1707" s="72"/>
      <c r="CE1707" s="72"/>
      <c r="CF1707" s="72"/>
      <c r="CG1707" s="72"/>
      <c r="CH1707" s="72"/>
      <c r="CI1707" s="72"/>
      <c r="CJ1707" s="72"/>
      <c r="CK1707" s="72"/>
      <c r="CL1707" s="72"/>
      <c r="CM1707" s="72"/>
      <c r="CN1707" s="72"/>
      <c r="CO1707" s="72"/>
      <c r="CP1707" s="72"/>
      <c r="CQ1707" s="72"/>
      <c r="CR1707" s="72"/>
      <c r="CS1707" s="72"/>
      <c r="CT1707" s="72"/>
      <c r="CU1707" s="72"/>
      <c r="CV1707" s="72"/>
      <c r="CW1707" s="72"/>
      <c r="CX1707" s="72"/>
      <c r="CY1707" s="72"/>
      <c r="CZ1707" s="72"/>
      <c r="DA1707" s="72"/>
      <c r="DB1707" s="72"/>
      <c r="DC1707" s="72"/>
      <c r="DD1707" s="72"/>
      <c r="DE1707" s="72"/>
      <c r="DF1707" s="72"/>
      <c r="DG1707" s="72"/>
      <c r="DH1707" s="72"/>
      <c r="DI1707" s="72"/>
      <c r="DJ1707" s="72"/>
      <c r="DK1707" s="72"/>
      <c r="DL1707" s="72"/>
      <c r="DM1707" s="72"/>
      <c r="DN1707" s="72"/>
      <c r="DO1707" s="72"/>
      <c r="DP1707" s="72"/>
      <c r="DQ1707" s="72"/>
      <c r="DR1707" s="72"/>
      <c r="DS1707" s="72"/>
      <c r="DT1707" s="72"/>
      <c r="DU1707" s="72"/>
      <c r="DV1707" s="72"/>
      <c r="DW1707" s="72"/>
      <c r="DX1707" s="72"/>
      <c r="DY1707" s="72"/>
      <c r="DZ1707" s="72"/>
      <c r="EA1707" s="72"/>
      <c r="EB1707" s="72"/>
      <c r="EC1707" s="72"/>
      <c r="ED1707" s="72"/>
      <c r="EE1707" s="72"/>
      <c r="EF1707" s="72"/>
      <c r="EG1707" s="72"/>
      <c r="EH1707" s="72"/>
      <c r="EI1707" s="72"/>
      <c r="EJ1707" s="72"/>
      <c r="EK1707" s="72"/>
      <c r="EL1707" s="72"/>
      <c r="EM1707" s="72"/>
      <c r="EN1707" s="72"/>
      <c r="EO1707" s="72"/>
      <c r="EP1707" s="72"/>
      <c r="EQ1707" s="72"/>
      <c r="ER1707" s="72"/>
      <c r="ES1707" s="72"/>
      <c r="ET1707" s="72"/>
      <c r="EU1707" s="72"/>
      <c r="EV1707" s="72"/>
      <c r="EW1707" s="72"/>
      <c r="EX1707" s="72"/>
      <c r="EY1707" s="72"/>
      <c r="EZ1707" s="72"/>
      <c r="FA1707" s="72"/>
      <c r="FB1707" s="72"/>
      <c r="FC1707" s="72"/>
      <c r="FD1707" s="72"/>
      <c r="FE1707" s="72"/>
      <c r="FF1707" s="72"/>
      <c r="FG1707" s="72"/>
      <c r="FH1707" s="72"/>
      <c r="FI1707" s="72"/>
      <c r="FJ1707" s="72"/>
      <c r="FK1707" s="72"/>
      <c r="FL1707" s="72"/>
      <c r="FM1707" s="72"/>
      <c r="FN1707" s="72"/>
      <c r="FO1707" s="72"/>
      <c r="FP1707" s="72"/>
      <c r="FQ1707" s="72"/>
      <c r="FR1707" s="72"/>
      <c r="FS1707" s="72"/>
      <c r="FT1707" s="72"/>
      <c r="FU1707" s="72"/>
      <c r="FV1707" s="72"/>
      <c r="FW1707" s="72"/>
      <c r="FX1707" s="72"/>
      <c r="FY1707" s="72"/>
      <c r="FZ1707" s="72"/>
      <c r="GA1707" s="72"/>
      <c r="GB1707" s="72"/>
      <c r="GC1707" s="72"/>
      <c r="GD1707" s="72"/>
      <c r="GE1707" s="72"/>
      <c r="GF1707" s="72"/>
      <c r="GG1707" s="72"/>
      <c r="GH1707" s="72"/>
      <c r="GI1707" s="72"/>
      <c r="GJ1707" s="72"/>
      <c r="GK1707" s="72"/>
      <c r="GL1707" s="72"/>
      <c r="GM1707" s="72"/>
      <c r="GN1707" s="72"/>
      <c r="GO1707" s="72"/>
      <c r="GP1707" s="72"/>
      <c r="GQ1707" s="72"/>
      <c r="GR1707" s="72"/>
      <c r="GS1707" s="72"/>
      <c r="GT1707" s="72"/>
      <c r="GU1707" s="72"/>
      <c r="GV1707" s="72"/>
      <c r="GW1707" s="72"/>
      <c r="GX1707" s="72"/>
      <c r="GY1707" s="72"/>
      <c r="GZ1707" s="72"/>
      <c r="HA1707" s="72"/>
      <c r="HB1707" s="72"/>
      <c r="HC1707" s="72"/>
      <c r="HD1707" s="72"/>
      <c r="HE1707" s="72"/>
      <c r="HF1707" s="72"/>
      <c r="HG1707" s="72"/>
      <c r="HH1707" s="72"/>
      <c r="HI1707" s="72"/>
      <c r="HJ1707" s="72"/>
      <c r="HK1707" s="72"/>
      <c r="HL1707" s="72"/>
      <c r="HM1707" s="72"/>
      <c r="HN1707" s="72"/>
      <c r="HO1707" s="72"/>
      <c r="HP1707" s="72"/>
      <c r="HQ1707" s="72"/>
      <c r="HR1707" s="72"/>
      <c r="HS1707" s="72"/>
      <c r="HT1707" s="72"/>
      <c r="HU1707" s="72"/>
      <c r="HV1707" s="72"/>
      <c r="HW1707" s="72"/>
      <c r="HX1707" s="72"/>
      <c r="HY1707" s="72"/>
      <c r="HZ1707" s="72"/>
      <c r="IA1707" s="72"/>
      <c r="IB1707" s="72"/>
      <c r="IC1707" s="72"/>
      <c r="ID1707" s="72"/>
      <c r="IE1707" s="72"/>
      <c r="IF1707" s="72"/>
      <c r="IG1707" s="72"/>
      <c r="IH1707" s="72"/>
      <c r="II1707" s="72"/>
      <c r="IJ1707" s="72"/>
      <c r="IK1707" s="72"/>
      <c r="IL1707" s="72"/>
      <c r="IM1707" s="72"/>
      <c r="IN1707" s="72"/>
      <c r="IO1707" s="72"/>
      <c r="IP1707" s="72"/>
      <c r="IQ1707" s="72"/>
      <c r="IR1707" s="72"/>
      <c r="IS1707" s="72"/>
      <c r="IT1707" s="72"/>
      <c r="IU1707" s="72"/>
      <c r="IV1707" s="72"/>
      <c r="IW1707" s="72"/>
      <c r="IX1707" s="72"/>
      <c r="IY1707" s="72"/>
      <c r="IZ1707" s="72"/>
      <c r="JA1707" s="72"/>
      <c r="JB1707" s="72"/>
      <c r="JC1707" s="72"/>
      <c r="JD1707" s="72"/>
      <c r="JE1707" s="72"/>
      <c r="JF1707" s="72"/>
      <c r="JG1707" s="72"/>
      <c r="JH1707" s="72"/>
      <c r="JI1707" s="72"/>
      <c r="JJ1707" s="72"/>
      <c r="JK1707" s="72"/>
      <c r="JL1707" s="72"/>
      <c r="JM1707" s="72"/>
      <c r="JN1707" s="72"/>
      <c r="JO1707" s="72"/>
      <c r="JP1707" s="72"/>
      <c r="JQ1707" s="72"/>
      <c r="JR1707" s="72"/>
      <c r="JS1707" s="72"/>
      <c r="JT1707" s="72"/>
      <c r="JU1707" s="72"/>
      <c r="JV1707" s="72"/>
      <c r="JW1707" s="72"/>
      <c r="JX1707" s="72"/>
      <c r="JY1707" s="72"/>
      <c r="JZ1707" s="72"/>
      <c r="KA1707" s="72"/>
      <c r="KB1707" s="72"/>
      <c r="KC1707" s="72"/>
      <c r="KD1707" s="72"/>
      <c r="KE1707" s="72"/>
      <c r="KF1707" s="72"/>
      <c r="KG1707" s="72"/>
      <c r="KH1707" s="72"/>
      <c r="KI1707" s="72"/>
      <c r="KJ1707" s="72"/>
      <c r="KK1707" s="72"/>
      <c r="KL1707" s="72"/>
      <c r="KM1707" s="72"/>
      <c r="KN1707" s="72"/>
      <c r="KO1707" s="72"/>
      <c r="KP1707" s="72"/>
      <c r="KQ1707" s="72"/>
      <c r="KR1707" s="72"/>
      <c r="KS1707" s="72"/>
      <c r="KT1707" s="72"/>
      <c r="KU1707" s="72"/>
      <c r="KV1707" s="72"/>
      <c r="KW1707" s="72"/>
      <c r="KX1707" s="72"/>
      <c r="KY1707" s="72"/>
      <c r="KZ1707" s="72"/>
      <c r="LA1707" s="72"/>
      <c r="LB1707" s="72"/>
      <c r="LC1707" s="72"/>
      <c r="LD1707" s="72"/>
      <c r="LE1707" s="72"/>
      <c r="LF1707" s="72"/>
      <c r="LG1707" s="72"/>
      <c r="LH1707" s="72"/>
      <c r="LI1707" s="72"/>
      <c r="LJ1707" s="72"/>
      <c r="LK1707" s="72"/>
      <c r="LL1707" s="72"/>
      <c r="LM1707" s="72"/>
      <c r="LN1707" s="72"/>
      <c r="LO1707" s="72"/>
      <c r="LP1707" s="72"/>
      <c r="LQ1707" s="72"/>
      <c r="LR1707" s="72"/>
      <c r="LS1707" s="72"/>
      <c r="LT1707" s="72"/>
      <c r="LU1707" s="72"/>
      <c r="LV1707" s="72"/>
      <c r="LW1707" s="72"/>
      <c r="LX1707" s="72"/>
      <c r="LY1707" s="72"/>
      <c r="LZ1707" s="72"/>
      <c r="MA1707" s="72"/>
      <c r="MB1707" s="72"/>
      <c r="MC1707" s="72"/>
      <c r="MD1707" s="72"/>
      <c r="ME1707" s="72"/>
      <c r="MF1707" s="72"/>
      <c r="MG1707" s="72"/>
      <c r="MH1707" s="72"/>
      <c r="MI1707" s="72"/>
      <c r="MJ1707" s="72"/>
      <c r="MK1707" s="72"/>
      <c r="ML1707" s="72"/>
      <c r="MM1707" s="72"/>
      <c r="MN1707" s="72"/>
      <c r="MO1707" s="72"/>
      <c r="MP1707" s="72"/>
      <c r="MQ1707" s="72"/>
      <c r="MR1707" s="72"/>
      <c r="MS1707" s="72"/>
      <c r="MT1707" s="72"/>
      <c r="MU1707" s="72"/>
      <c r="MV1707" s="72"/>
      <c r="MW1707" s="72"/>
      <c r="MX1707" s="72"/>
      <c r="MY1707" s="72"/>
      <c r="MZ1707" s="72"/>
      <c r="NA1707" s="72"/>
      <c r="NB1707" s="72"/>
      <c r="NC1707" s="72"/>
      <c r="ND1707" s="72"/>
      <c r="NE1707" s="72"/>
      <c r="NF1707" s="72"/>
      <c r="NG1707" s="72"/>
      <c r="NH1707" s="72"/>
      <c r="NI1707" s="72"/>
      <c r="NJ1707" s="72"/>
      <c r="NK1707" s="72"/>
      <c r="NL1707" s="72"/>
      <c r="NM1707" s="72"/>
      <c r="NN1707" s="72"/>
      <c r="NO1707" s="72"/>
      <c r="NP1707" s="72"/>
      <c r="NQ1707" s="72"/>
      <c r="NR1707" s="72"/>
      <c r="NS1707" s="72"/>
      <c r="NT1707" s="72"/>
      <c r="NU1707" s="72"/>
      <c r="NV1707" s="72"/>
      <c r="NW1707" s="72"/>
      <c r="NX1707" s="72"/>
      <c r="NY1707" s="72"/>
      <c r="NZ1707" s="72"/>
      <c r="OA1707" s="72"/>
      <c r="OB1707" s="72"/>
      <c r="OC1707" s="72"/>
      <c r="OD1707" s="72"/>
      <c r="OE1707" s="72"/>
      <c r="OF1707" s="72"/>
      <c r="OG1707" s="72"/>
      <c r="OH1707" s="72"/>
      <c r="OI1707" s="72"/>
      <c r="OJ1707" s="72"/>
      <c r="OK1707" s="72"/>
      <c r="OL1707" s="72"/>
      <c r="OM1707" s="72"/>
      <c r="ON1707" s="72"/>
      <c r="OO1707" s="72"/>
      <c r="OP1707" s="72"/>
      <c r="OQ1707" s="72"/>
      <c r="OR1707" s="72"/>
      <c r="OS1707" s="72"/>
      <c r="OT1707" s="72"/>
      <c r="OU1707" s="72"/>
      <c r="OV1707" s="72"/>
      <c r="OW1707" s="72"/>
      <c r="OX1707" s="72"/>
      <c r="OY1707" s="72"/>
      <c r="OZ1707" s="72"/>
      <c r="PA1707" s="72"/>
      <c r="PB1707" s="72"/>
      <c r="PC1707" s="72"/>
      <c r="PD1707" s="72"/>
      <c r="PE1707" s="72"/>
      <c r="PF1707" s="72"/>
      <c r="PG1707" s="72"/>
      <c r="PH1707" s="72"/>
      <c r="PI1707" s="72"/>
      <c r="PJ1707" s="72"/>
      <c r="PK1707" s="72"/>
      <c r="PL1707" s="72"/>
      <c r="PM1707" s="72"/>
      <c r="PN1707" s="72"/>
      <c r="PO1707" s="72"/>
      <c r="PP1707" s="72"/>
      <c r="PQ1707" s="72"/>
      <c r="PR1707" s="72"/>
      <c r="PS1707" s="72"/>
      <c r="PT1707" s="72"/>
      <c r="PU1707" s="72"/>
      <c r="PV1707" s="72"/>
      <c r="PW1707" s="72"/>
      <c r="PX1707" s="72"/>
      <c r="PY1707" s="72"/>
      <c r="PZ1707" s="72"/>
      <c r="QA1707" s="72"/>
      <c r="QB1707" s="72"/>
      <c r="QC1707" s="72"/>
      <c r="QD1707" s="72"/>
      <c r="QE1707" s="72"/>
      <c r="QF1707" s="72"/>
      <c r="QG1707" s="72"/>
      <c r="QH1707" s="72"/>
      <c r="QI1707" s="72"/>
      <c r="QJ1707" s="72"/>
      <c r="QK1707" s="72"/>
      <c r="QL1707" s="72"/>
      <c r="QM1707" s="72"/>
      <c r="QN1707" s="72"/>
      <c r="QO1707" s="72"/>
      <c r="QP1707" s="72"/>
      <c r="QQ1707" s="72"/>
      <c r="QR1707" s="72"/>
      <c r="QS1707" s="72"/>
      <c r="QT1707" s="72"/>
      <c r="QU1707" s="72"/>
      <c r="QV1707" s="72"/>
      <c r="QW1707" s="72"/>
      <c r="QX1707" s="72"/>
      <c r="QY1707" s="72"/>
      <c r="QZ1707" s="72"/>
      <c r="RA1707" s="72"/>
      <c r="RB1707" s="72"/>
      <c r="RC1707" s="72"/>
      <c r="RD1707" s="72"/>
      <c r="RE1707" s="72"/>
      <c r="RF1707" s="72"/>
      <c r="RG1707" s="72"/>
      <c r="RH1707" s="72"/>
      <c r="RI1707" s="72"/>
      <c r="RJ1707" s="72"/>
      <c r="RK1707" s="72"/>
      <c r="RL1707" s="72"/>
      <c r="RM1707" s="72"/>
      <c r="RN1707" s="72"/>
      <c r="RO1707" s="72"/>
      <c r="RP1707" s="72"/>
      <c r="RQ1707" s="72"/>
      <c r="RR1707" s="72"/>
      <c r="RS1707" s="72"/>
      <c r="RT1707" s="72"/>
      <c r="RU1707" s="72"/>
      <c r="RV1707" s="72"/>
      <c r="RW1707" s="72"/>
      <c r="RX1707" s="72"/>
      <c r="RY1707" s="72"/>
      <c r="RZ1707" s="72"/>
      <c r="SA1707" s="72"/>
      <c r="SB1707" s="72"/>
      <c r="SC1707" s="72"/>
      <c r="SD1707" s="72"/>
      <c r="SE1707" s="72"/>
      <c r="SF1707" s="72"/>
      <c r="SG1707" s="72"/>
      <c r="SH1707" s="72"/>
      <c r="SI1707" s="72"/>
      <c r="SJ1707" s="72"/>
      <c r="SK1707" s="72"/>
      <c r="SL1707" s="72"/>
      <c r="SM1707" s="72"/>
      <c r="SN1707" s="72"/>
      <c r="SO1707" s="72"/>
      <c r="SP1707" s="72"/>
      <c r="SQ1707" s="72"/>
      <c r="SR1707" s="72"/>
      <c r="SS1707" s="72"/>
      <c r="ST1707" s="72"/>
      <c r="SU1707" s="72"/>
      <c r="SV1707" s="72"/>
      <c r="SW1707" s="72"/>
      <c r="SX1707" s="72"/>
      <c r="SY1707" s="72"/>
      <c r="SZ1707" s="72"/>
      <c r="TA1707" s="72"/>
      <c r="TB1707" s="72"/>
      <c r="TC1707" s="72"/>
    </row>
    <row r="1708" spans="1:523" ht="16.5" customHeight="1" x14ac:dyDescent="0.2">
      <c r="A1708" s="20">
        <v>1301</v>
      </c>
      <c r="B1708" s="20" t="s">
        <v>73</v>
      </c>
      <c r="C1708" s="20" t="s">
        <v>292</v>
      </c>
      <c r="D1708" s="20" t="s">
        <v>38</v>
      </c>
      <c r="E1708" s="20" t="s">
        <v>225</v>
      </c>
      <c r="F1708" s="22" t="s">
        <v>1193</v>
      </c>
      <c r="G1708" s="73" t="s">
        <v>25</v>
      </c>
      <c r="H1708" s="20" t="s">
        <v>225</v>
      </c>
      <c r="I1708" s="20" t="s">
        <v>81</v>
      </c>
      <c r="J1708" s="22" t="s">
        <v>936</v>
      </c>
      <c r="K1708" s="20"/>
      <c r="L1708" s="20"/>
      <c r="M1708" s="20"/>
      <c r="N1708" s="20"/>
      <c r="O1708" s="20"/>
      <c r="P1708" s="23">
        <v>11454000</v>
      </c>
      <c r="Q1708" s="24">
        <v>12</v>
      </c>
      <c r="R1708" s="25">
        <v>45658</v>
      </c>
      <c r="S1708" s="20" t="s">
        <v>83</v>
      </c>
      <c r="T1708" s="26">
        <f t="shared" si="31"/>
        <v>137448000</v>
      </c>
      <c r="U1708" s="27" t="s">
        <v>100</v>
      </c>
      <c r="V1708" s="27" t="s">
        <v>100</v>
      </c>
      <c r="W1708" s="72"/>
      <c r="X1708" s="72"/>
      <c r="Y1708" s="72"/>
      <c r="Z1708" s="72"/>
      <c r="AA1708" s="72"/>
      <c r="AB1708" s="72"/>
      <c r="AC1708" s="72"/>
      <c r="AD1708" s="72"/>
      <c r="AE1708" s="72"/>
      <c r="AF1708" s="72"/>
      <c r="AG1708" s="72"/>
      <c r="AH1708" s="72"/>
      <c r="AI1708" s="72"/>
      <c r="AJ1708" s="72"/>
      <c r="AK1708" s="72"/>
      <c r="AL1708" s="72"/>
      <c r="AM1708" s="72"/>
      <c r="AN1708" s="72"/>
      <c r="AO1708" s="72"/>
      <c r="AP1708" s="72"/>
      <c r="AQ1708" s="72"/>
      <c r="AR1708" s="72"/>
      <c r="AS1708" s="72"/>
      <c r="AT1708" s="72"/>
      <c r="AU1708" s="72"/>
      <c r="AV1708" s="72"/>
      <c r="AW1708" s="72"/>
      <c r="AX1708" s="72"/>
      <c r="AY1708" s="72"/>
      <c r="AZ1708" s="72"/>
      <c r="BA1708" s="72"/>
      <c r="BB1708" s="72"/>
      <c r="BC1708" s="72"/>
      <c r="BD1708" s="72"/>
      <c r="BE1708" s="72"/>
      <c r="BF1708" s="72"/>
      <c r="BG1708" s="72"/>
      <c r="BH1708" s="72"/>
      <c r="BI1708" s="72"/>
      <c r="BJ1708" s="72"/>
      <c r="BK1708" s="72"/>
      <c r="BL1708" s="72"/>
      <c r="BM1708" s="72"/>
      <c r="BN1708" s="72"/>
      <c r="BO1708" s="72"/>
      <c r="BP1708" s="72"/>
      <c r="BQ1708" s="72"/>
      <c r="BR1708" s="72"/>
      <c r="BS1708" s="72"/>
      <c r="BT1708" s="72"/>
      <c r="BU1708" s="72"/>
      <c r="BV1708" s="72"/>
      <c r="BW1708" s="72"/>
      <c r="BX1708" s="72"/>
      <c r="BY1708" s="72"/>
      <c r="BZ1708" s="72"/>
      <c r="CA1708" s="72"/>
      <c r="CB1708" s="72"/>
      <c r="CC1708" s="72"/>
      <c r="CD1708" s="72"/>
      <c r="CE1708" s="72"/>
      <c r="CF1708" s="72"/>
      <c r="CG1708" s="72"/>
      <c r="CH1708" s="72"/>
      <c r="CI1708" s="72"/>
      <c r="CJ1708" s="72"/>
      <c r="CK1708" s="72"/>
      <c r="CL1708" s="72"/>
      <c r="CM1708" s="72"/>
      <c r="CN1708" s="72"/>
      <c r="CO1708" s="72"/>
      <c r="CP1708" s="72"/>
      <c r="CQ1708" s="72"/>
      <c r="CR1708" s="72"/>
      <c r="CS1708" s="72"/>
      <c r="CT1708" s="72"/>
      <c r="CU1708" s="72"/>
      <c r="CV1708" s="72"/>
      <c r="CW1708" s="72"/>
      <c r="CX1708" s="72"/>
      <c r="CY1708" s="72"/>
      <c r="CZ1708" s="72"/>
      <c r="DA1708" s="72"/>
      <c r="DB1708" s="72"/>
      <c r="DC1708" s="72"/>
      <c r="DD1708" s="72"/>
      <c r="DE1708" s="72"/>
      <c r="DF1708" s="72"/>
      <c r="DG1708" s="72"/>
      <c r="DH1708" s="72"/>
      <c r="DI1708" s="72"/>
      <c r="DJ1708" s="72"/>
      <c r="DK1708" s="72"/>
      <c r="DL1708" s="72"/>
      <c r="DM1708" s="72"/>
      <c r="DN1708" s="72"/>
      <c r="DO1708" s="72"/>
      <c r="DP1708" s="72"/>
      <c r="DQ1708" s="72"/>
      <c r="DR1708" s="72"/>
      <c r="DS1708" s="72"/>
      <c r="DT1708" s="72"/>
      <c r="DU1708" s="72"/>
      <c r="DV1708" s="72"/>
      <c r="DW1708" s="72"/>
      <c r="DX1708" s="72"/>
      <c r="DY1708" s="72"/>
      <c r="DZ1708" s="72"/>
      <c r="EA1708" s="72"/>
      <c r="EB1708" s="72"/>
      <c r="EC1708" s="72"/>
      <c r="ED1708" s="72"/>
      <c r="EE1708" s="72"/>
      <c r="EF1708" s="72"/>
      <c r="EG1708" s="72"/>
      <c r="EH1708" s="72"/>
      <c r="EI1708" s="72"/>
      <c r="EJ1708" s="72"/>
      <c r="EK1708" s="72"/>
      <c r="EL1708" s="72"/>
      <c r="EM1708" s="72"/>
      <c r="EN1708" s="72"/>
      <c r="EO1708" s="72"/>
      <c r="EP1708" s="72"/>
      <c r="EQ1708" s="72"/>
      <c r="ER1708" s="72"/>
      <c r="ES1708" s="72"/>
      <c r="ET1708" s="72"/>
      <c r="EU1708" s="72"/>
      <c r="EV1708" s="72"/>
      <c r="EW1708" s="72"/>
      <c r="EX1708" s="72"/>
      <c r="EY1708" s="72"/>
      <c r="EZ1708" s="72"/>
      <c r="FA1708" s="72"/>
      <c r="FB1708" s="72"/>
      <c r="FC1708" s="72"/>
      <c r="FD1708" s="72"/>
      <c r="FE1708" s="72"/>
      <c r="FF1708" s="72"/>
      <c r="FG1708" s="72"/>
      <c r="FH1708" s="72"/>
      <c r="FI1708" s="72"/>
      <c r="FJ1708" s="72"/>
      <c r="FK1708" s="72"/>
      <c r="FL1708" s="72"/>
      <c r="FM1708" s="72"/>
      <c r="FN1708" s="72"/>
      <c r="FO1708" s="72"/>
      <c r="FP1708" s="72"/>
      <c r="FQ1708" s="72"/>
      <c r="FR1708" s="72"/>
      <c r="FS1708" s="72"/>
      <c r="FT1708" s="72"/>
      <c r="FU1708" s="72"/>
      <c r="FV1708" s="72"/>
      <c r="FW1708" s="72"/>
      <c r="FX1708" s="72"/>
      <c r="FY1708" s="72"/>
      <c r="FZ1708" s="72"/>
      <c r="GA1708" s="72"/>
      <c r="GB1708" s="72"/>
      <c r="GC1708" s="72"/>
      <c r="GD1708" s="72"/>
      <c r="GE1708" s="72"/>
      <c r="GF1708" s="72"/>
      <c r="GG1708" s="72"/>
      <c r="GH1708" s="72"/>
      <c r="GI1708" s="72"/>
      <c r="GJ1708" s="72"/>
      <c r="GK1708" s="72"/>
      <c r="GL1708" s="72"/>
      <c r="GM1708" s="72"/>
      <c r="GN1708" s="72"/>
      <c r="GO1708" s="72"/>
      <c r="GP1708" s="72"/>
      <c r="GQ1708" s="72"/>
      <c r="GR1708" s="72"/>
      <c r="GS1708" s="72"/>
      <c r="GT1708" s="72"/>
      <c r="GU1708" s="72"/>
      <c r="GV1708" s="72"/>
      <c r="GW1708" s="72"/>
      <c r="GX1708" s="72"/>
      <c r="GY1708" s="72"/>
      <c r="GZ1708" s="72"/>
      <c r="HA1708" s="72"/>
      <c r="HB1708" s="72"/>
      <c r="HC1708" s="72"/>
      <c r="HD1708" s="72"/>
      <c r="HE1708" s="72"/>
      <c r="HF1708" s="72"/>
      <c r="HG1708" s="72"/>
      <c r="HH1708" s="72"/>
      <c r="HI1708" s="72"/>
      <c r="HJ1708" s="72"/>
      <c r="HK1708" s="72"/>
      <c r="HL1708" s="72"/>
      <c r="HM1708" s="72"/>
      <c r="HN1708" s="72"/>
      <c r="HO1708" s="72"/>
      <c r="HP1708" s="72"/>
      <c r="HQ1708" s="72"/>
      <c r="HR1708" s="72"/>
      <c r="HS1708" s="72"/>
      <c r="HT1708" s="72"/>
      <c r="HU1708" s="72"/>
      <c r="HV1708" s="72"/>
      <c r="HW1708" s="72"/>
      <c r="HX1708" s="72"/>
      <c r="HY1708" s="72"/>
      <c r="HZ1708" s="72"/>
      <c r="IA1708" s="72"/>
      <c r="IB1708" s="72"/>
      <c r="IC1708" s="72"/>
      <c r="ID1708" s="72"/>
      <c r="IE1708" s="72"/>
      <c r="IF1708" s="72"/>
      <c r="IG1708" s="72"/>
      <c r="IH1708" s="72"/>
      <c r="II1708" s="72"/>
      <c r="IJ1708" s="72"/>
      <c r="IK1708" s="72"/>
      <c r="IL1708" s="72"/>
      <c r="IM1708" s="72"/>
      <c r="IN1708" s="72"/>
      <c r="IO1708" s="72"/>
      <c r="IP1708" s="72"/>
      <c r="IQ1708" s="72"/>
      <c r="IR1708" s="72"/>
      <c r="IS1708" s="72"/>
      <c r="IT1708" s="72"/>
      <c r="IU1708" s="72"/>
      <c r="IV1708" s="72"/>
      <c r="IW1708" s="72"/>
      <c r="IX1708" s="72"/>
      <c r="IY1708" s="72"/>
      <c r="IZ1708" s="72"/>
      <c r="JA1708" s="72"/>
      <c r="JB1708" s="72"/>
      <c r="JC1708" s="72"/>
      <c r="JD1708" s="72"/>
      <c r="JE1708" s="72"/>
      <c r="JF1708" s="72"/>
      <c r="JG1708" s="72"/>
      <c r="JH1708" s="72"/>
      <c r="JI1708" s="72"/>
      <c r="JJ1708" s="72"/>
      <c r="JK1708" s="72"/>
      <c r="JL1708" s="72"/>
      <c r="JM1708" s="72"/>
      <c r="JN1708" s="72"/>
      <c r="JO1708" s="72"/>
      <c r="JP1708" s="72"/>
      <c r="JQ1708" s="72"/>
      <c r="JR1708" s="72"/>
      <c r="JS1708" s="72"/>
      <c r="JT1708" s="72"/>
      <c r="JU1708" s="72"/>
      <c r="JV1708" s="72"/>
      <c r="JW1708" s="72"/>
      <c r="JX1708" s="72"/>
      <c r="JY1708" s="72"/>
      <c r="JZ1708" s="72"/>
      <c r="KA1708" s="72"/>
      <c r="KB1708" s="72"/>
      <c r="KC1708" s="72"/>
      <c r="KD1708" s="72"/>
      <c r="KE1708" s="72"/>
      <c r="KF1708" s="72"/>
      <c r="KG1708" s="72"/>
      <c r="KH1708" s="72"/>
      <c r="KI1708" s="72"/>
      <c r="KJ1708" s="72"/>
      <c r="KK1708" s="72"/>
      <c r="KL1708" s="72"/>
      <c r="KM1708" s="72"/>
      <c r="KN1708" s="72"/>
      <c r="KO1708" s="72"/>
      <c r="KP1708" s="72"/>
      <c r="KQ1708" s="72"/>
      <c r="KR1708" s="72"/>
      <c r="KS1708" s="72"/>
      <c r="KT1708" s="72"/>
      <c r="KU1708" s="72"/>
      <c r="KV1708" s="72"/>
      <c r="KW1708" s="72"/>
      <c r="KX1708" s="72"/>
      <c r="KY1708" s="72"/>
      <c r="KZ1708" s="72"/>
      <c r="LA1708" s="72"/>
      <c r="LB1708" s="72"/>
      <c r="LC1708" s="72"/>
      <c r="LD1708" s="72"/>
      <c r="LE1708" s="72"/>
      <c r="LF1708" s="72"/>
      <c r="LG1708" s="72"/>
      <c r="LH1708" s="72"/>
      <c r="LI1708" s="72"/>
      <c r="LJ1708" s="72"/>
      <c r="LK1708" s="72"/>
      <c r="LL1708" s="72"/>
      <c r="LM1708" s="72"/>
      <c r="LN1708" s="72"/>
      <c r="LO1708" s="72"/>
      <c r="LP1708" s="72"/>
      <c r="LQ1708" s="72"/>
      <c r="LR1708" s="72"/>
      <c r="LS1708" s="72"/>
      <c r="LT1708" s="72"/>
      <c r="LU1708" s="72"/>
      <c r="LV1708" s="72"/>
      <c r="LW1708" s="72"/>
      <c r="LX1708" s="72"/>
      <c r="LY1708" s="72"/>
      <c r="LZ1708" s="72"/>
      <c r="MA1708" s="72"/>
      <c r="MB1708" s="72"/>
      <c r="MC1708" s="72"/>
      <c r="MD1708" s="72"/>
      <c r="ME1708" s="72"/>
      <c r="MF1708" s="72"/>
      <c r="MG1708" s="72"/>
      <c r="MH1708" s="72"/>
      <c r="MI1708" s="72"/>
      <c r="MJ1708" s="72"/>
      <c r="MK1708" s="72"/>
      <c r="ML1708" s="72"/>
      <c r="MM1708" s="72"/>
      <c r="MN1708" s="72"/>
      <c r="MO1708" s="72"/>
      <c r="MP1708" s="72"/>
      <c r="MQ1708" s="72"/>
      <c r="MR1708" s="72"/>
      <c r="MS1708" s="72"/>
      <c r="MT1708" s="72"/>
      <c r="MU1708" s="72"/>
      <c r="MV1708" s="72"/>
      <c r="MW1708" s="72"/>
      <c r="MX1708" s="72"/>
      <c r="MY1708" s="72"/>
      <c r="MZ1708" s="72"/>
      <c r="NA1708" s="72"/>
      <c r="NB1708" s="72"/>
      <c r="NC1708" s="72"/>
      <c r="ND1708" s="72"/>
      <c r="NE1708" s="72"/>
      <c r="NF1708" s="72"/>
      <c r="NG1708" s="72"/>
      <c r="NH1708" s="72"/>
      <c r="NI1708" s="72"/>
      <c r="NJ1708" s="72"/>
      <c r="NK1708" s="72"/>
      <c r="NL1708" s="72"/>
      <c r="NM1708" s="72"/>
      <c r="NN1708" s="72"/>
      <c r="NO1708" s="72"/>
      <c r="NP1708" s="72"/>
      <c r="NQ1708" s="72"/>
      <c r="NR1708" s="72"/>
      <c r="NS1708" s="72"/>
      <c r="NT1708" s="72"/>
      <c r="NU1708" s="72"/>
      <c r="NV1708" s="72"/>
      <c r="NW1708" s="72"/>
      <c r="NX1708" s="72"/>
      <c r="NY1708" s="72"/>
      <c r="NZ1708" s="72"/>
      <c r="OA1708" s="72"/>
      <c r="OB1708" s="72"/>
      <c r="OC1708" s="72"/>
      <c r="OD1708" s="72"/>
      <c r="OE1708" s="72"/>
      <c r="OF1708" s="72"/>
      <c r="OG1708" s="72"/>
      <c r="OH1708" s="72"/>
      <c r="OI1708" s="72"/>
      <c r="OJ1708" s="72"/>
      <c r="OK1708" s="72"/>
      <c r="OL1708" s="72"/>
      <c r="OM1708" s="72"/>
      <c r="ON1708" s="72"/>
      <c r="OO1708" s="72"/>
      <c r="OP1708" s="72"/>
      <c r="OQ1708" s="72"/>
      <c r="OR1708" s="72"/>
      <c r="OS1708" s="72"/>
      <c r="OT1708" s="72"/>
      <c r="OU1708" s="72"/>
      <c r="OV1708" s="72"/>
      <c r="OW1708" s="72"/>
      <c r="OX1708" s="72"/>
      <c r="OY1708" s="72"/>
      <c r="OZ1708" s="72"/>
      <c r="PA1708" s="72"/>
      <c r="PB1708" s="72"/>
      <c r="PC1708" s="72"/>
      <c r="PD1708" s="72"/>
      <c r="PE1708" s="72"/>
      <c r="PF1708" s="72"/>
      <c r="PG1708" s="72"/>
      <c r="PH1708" s="72"/>
      <c r="PI1708" s="72"/>
      <c r="PJ1708" s="72"/>
      <c r="PK1708" s="72"/>
      <c r="PL1708" s="72"/>
      <c r="PM1708" s="72"/>
      <c r="PN1708" s="72"/>
      <c r="PO1708" s="72"/>
      <c r="PP1708" s="72"/>
      <c r="PQ1708" s="72"/>
      <c r="PR1708" s="72"/>
      <c r="PS1708" s="72"/>
      <c r="PT1708" s="72"/>
      <c r="PU1708" s="72"/>
      <c r="PV1708" s="72"/>
      <c r="PW1708" s="72"/>
      <c r="PX1708" s="72"/>
      <c r="PY1708" s="72"/>
      <c r="PZ1708" s="72"/>
      <c r="QA1708" s="72"/>
      <c r="QB1708" s="72"/>
      <c r="QC1708" s="72"/>
      <c r="QD1708" s="72"/>
      <c r="QE1708" s="72"/>
      <c r="QF1708" s="72"/>
      <c r="QG1708" s="72"/>
      <c r="QH1708" s="72"/>
      <c r="QI1708" s="72"/>
      <c r="QJ1708" s="72"/>
      <c r="QK1708" s="72"/>
      <c r="QL1708" s="72"/>
      <c r="QM1708" s="72"/>
      <c r="QN1708" s="72"/>
      <c r="QO1708" s="72"/>
      <c r="QP1708" s="72"/>
      <c r="QQ1708" s="72"/>
      <c r="QR1708" s="72"/>
      <c r="QS1708" s="72"/>
      <c r="QT1708" s="72"/>
      <c r="QU1708" s="72"/>
      <c r="QV1708" s="72"/>
      <c r="QW1708" s="72"/>
      <c r="QX1708" s="72"/>
      <c r="QY1708" s="72"/>
      <c r="QZ1708" s="72"/>
      <c r="RA1708" s="72"/>
      <c r="RB1708" s="72"/>
      <c r="RC1708" s="72"/>
      <c r="RD1708" s="72"/>
      <c r="RE1708" s="72"/>
      <c r="RF1708" s="72"/>
      <c r="RG1708" s="72"/>
      <c r="RH1708" s="72"/>
      <c r="RI1708" s="72"/>
      <c r="RJ1708" s="72"/>
      <c r="RK1708" s="72"/>
      <c r="RL1708" s="72"/>
      <c r="RM1708" s="72"/>
      <c r="RN1708" s="72"/>
      <c r="RO1708" s="72"/>
      <c r="RP1708" s="72"/>
      <c r="RQ1708" s="72"/>
      <c r="RR1708" s="72"/>
      <c r="RS1708" s="72"/>
      <c r="RT1708" s="72"/>
      <c r="RU1708" s="72"/>
      <c r="RV1708" s="72"/>
      <c r="RW1708" s="72"/>
      <c r="RX1708" s="72"/>
      <c r="RY1708" s="72"/>
      <c r="RZ1708" s="72"/>
      <c r="SA1708" s="72"/>
      <c r="SB1708" s="72"/>
      <c r="SC1708" s="72"/>
      <c r="SD1708" s="72"/>
      <c r="SE1708" s="72"/>
      <c r="SF1708" s="72"/>
      <c r="SG1708" s="72"/>
      <c r="SH1708" s="72"/>
      <c r="SI1708" s="72"/>
      <c r="SJ1708" s="72"/>
      <c r="SK1708" s="72"/>
      <c r="SL1708" s="72"/>
      <c r="SM1708" s="72"/>
      <c r="SN1708" s="72"/>
      <c r="SO1708" s="72"/>
      <c r="SP1708" s="72"/>
      <c r="SQ1708" s="72"/>
      <c r="SR1708" s="72"/>
      <c r="SS1708" s="72"/>
      <c r="ST1708" s="72"/>
      <c r="SU1708" s="72"/>
      <c r="SV1708" s="72"/>
      <c r="SW1708" s="72"/>
      <c r="SX1708" s="72"/>
      <c r="SY1708" s="72"/>
      <c r="SZ1708" s="72"/>
      <c r="TA1708" s="72"/>
      <c r="TB1708" s="72"/>
      <c r="TC1708" s="72"/>
    </row>
    <row r="1709" spans="1:523" ht="16.5" customHeight="1" x14ac:dyDescent="0.2">
      <c r="A1709" s="20">
        <v>1303</v>
      </c>
      <c r="B1709" s="20" t="s">
        <v>73</v>
      </c>
      <c r="C1709" s="20" t="s">
        <v>292</v>
      </c>
      <c r="D1709" s="20" t="s">
        <v>38</v>
      </c>
      <c r="E1709" s="20" t="s">
        <v>1345</v>
      </c>
      <c r="F1709" s="22" t="s">
        <v>1194</v>
      </c>
      <c r="G1709" s="73" t="s">
        <v>84</v>
      </c>
      <c r="H1709" s="20" t="s">
        <v>35</v>
      </c>
      <c r="I1709" s="20" t="s">
        <v>81</v>
      </c>
      <c r="J1709" s="22" t="s">
        <v>1185</v>
      </c>
      <c r="K1709" s="20"/>
      <c r="L1709" s="20"/>
      <c r="M1709" s="20"/>
      <c r="N1709" s="20"/>
      <c r="O1709" s="20"/>
      <c r="P1709" s="23">
        <v>3650000</v>
      </c>
      <c r="Q1709" s="24">
        <v>12</v>
      </c>
      <c r="R1709" s="25">
        <v>45658</v>
      </c>
      <c r="S1709" s="20" t="s">
        <v>83</v>
      </c>
      <c r="T1709" s="26">
        <f t="shared" si="31"/>
        <v>43800000</v>
      </c>
      <c r="U1709" s="27" t="s">
        <v>100</v>
      </c>
      <c r="V1709" s="27" t="s">
        <v>100</v>
      </c>
      <c r="W1709" s="72"/>
      <c r="X1709" s="72"/>
      <c r="Y1709" s="72"/>
      <c r="Z1709" s="72"/>
      <c r="AA1709" s="72"/>
      <c r="AB1709" s="72"/>
      <c r="AC1709" s="72"/>
      <c r="AD1709" s="72"/>
      <c r="AE1709" s="72"/>
      <c r="AF1709" s="72"/>
      <c r="AG1709" s="72"/>
      <c r="AH1709" s="72"/>
      <c r="AI1709" s="72"/>
      <c r="AJ1709" s="72"/>
      <c r="AK1709" s="72"/>
      <c r="AL1709" s="72"/>
      <c r="AM1709" s="72"/>
      <c r="AN1709" s="72"/>
      <c r="AO1709" s="72"/>
      <c r="AP1709" s="72"/>
      <c r="AQ1709" s="72"/>
      <c r="AR1709" s="72"/>
      <c r="AS1709" s="72"/>
      <c r="AT1709" s="72"/>
      <c r="AU1709" s="72"/>
      <c r="AV1709" s="72"/>
      <c r="AW1709" s="72"/>
      <c r="AX1709" s="72"/>
      <c r="AY1709" s="72"/>
      <c r="AZ1709" s="72"/>
      <c r="BA1709" s="72"/>
      <c r="BB1709" s="72"/>
      <c r="BC1709" s="72"/>
      <c r="BD1709" s="72"/>
      <c r="BE1709" s="72"/>
      <c r="BF1709" s="72"/>
      <c r="BG1709" s="72"/>
      <c r="BH1709" s="72"/>
      <c r="BI1709" s="72"/>
      <c r="BJ1709" s="72"/>
      <c r="BK1709" s="72"/>
      <c r="BL1709" s="72"/>
      <c r="BM1709" s="72"/>
      <c r="BN1709" s="72"/>
      <c r="BO1709" s="72"/>
      <c r="BP1709" s="72"/>
      <c r="BQ1709" s="72"/>
      <c r="BR1709" s="72"/>
      <c r="BS1709" s="72"/>
      <c r="BT1709" s="72"/>
      <c r="BU1709" s="72"/>
      <c r="BV1709" s="72"/>
      <c r="BW1709" s="72"/>
      <c r="BX1709" s="72"/>
      <c r="BY1709" s="72"/>
      <c r="BZ1709" s="72"/>
      <c r="CA1709" s="72"/>
      <c r="CB1709" s="72"/>
      <c r="CC1709" s="72"/>
      <c r="CD1709" s="72"/>
      <c r="CE1709" s="72"/>
      <c r="CF1709" s="72"/>
      <c r="CG1709" s="72"/>
      <c r="CH1709" s="72"/>
      <c r="CI1709" s="72"/>
      <c r="CJ1709" s="72"/>
      <c r="CK1709" s="72"/>
      <c r="CL1709" s="72"/>
      <c r="CM1709" s="72"/>
      <c r="CN1709" s="72"/>
      <c r="CO1709" s="72"/>
      <c r="CP1709" s="72"/>
      <c r="CQ1709" s="72"/>
      <c r="CR1709" s="72"/>
      <c r="CS1709" s="72"/>
      <c r="CT1709" s="72"/>
      <c r="CU1709" s="72"/>
      <c r="CV1709" s="72"/>
      <c r="CW1709" s="72"/>
      <c r="CX1709" s="72"/>
      <c r="CY1709" s="72"/>
      <c r="CZ1709" s="72"/>
      <c r="DA1709" s="72"/>
      <c r="DB1709" s="72"/>
      <c r="DC1709" s="72"/>
      <c r="DD1709" s="72"/>
      <c r="DE1709" s="72"/>
      <c r="DF1709" s="72"/>
      <c r="DG1709" s="72"/>
      <c r="DH1709" s="72"/>
      <c r="DI1709" s="72"/>
      <c r="DJ1709" s="72"/>
      <c r="DK1709" s="72"/>
      <c r="DL1709" s="72"/>
      <c r="DM1709" s="72"/>
      <c r="DN1709" s="72"/>
      <c r="DO1709" s="72"/>
      <c r="DP1709" s="72"/>
      <c r="DQ1709" s="72"/>
      <c r="DR1709" s="72"/>
      <c r="DS1709" s="72"/>
      <c r="DT1709" s="72"/>
      <c r="DU1709" s="72"/>
      <c r="DV1709" s="72"/>
      <c r="DW1709" s="72"/>
      <c r="DX1709" s="72"/>
      <c r="DY1709" s="72"/>
      <c r="DZ1709" s="72"/>
      <c r="EA1709" s="72"/>
      <c r="EB1709" s="72"/>
      <c r="EC1709" s="72"/>
      <c r="ED1709" s="72"/>
      <c r="EE1709" s="72"/>
      <c r="EF1709" s="72"/>
      <c r="EG1709" s="72"/>
      <c r="EH1709" s="72"/>
      <c r="EI1709" s="72"/>
      <c r="EJ1709" s="72"/>
      <c r="EK1709" s="72"/>
      <c r="EL1709" s="72"/>
      <c r="EM1709" s="72"/>
      <c r="EN1709" s="72"/>
      <c r="EO1709" s="72"/>
      <c r="EP1709" s="72"/>
      <c r="EQ1709" s="72"/>
      <c r="ER1709" s="72"/>
      <c r="ES1709" s="72"/>
      <c r="ET1709" s="72"/>
      <c r="EU1709" s="72"/>
      <c r="EV1709" s="72"/>
      <c r="EW1709" s="72"/>
      <c r="EX1709" s="72"/>
      <c r="EY1709" s="72"/>
      <c r="EZ1709" s="72"/>
      <c r="FA1709" s="72"/>
      <c r="FB1709" s="72"/>
      <c r="FC1709" s="72"/>
      <c r="FD1709" s="72"/>
      <c r="FE1709" s="72"/>
      <c r="FF1709" s="72"/>
      <c r="FG1709" s="72"/>
      <c r="FH1709" s="72"/>
      <c r="FI1709" s="72"/>
      <c r="FJ1709" s="72"/>
      <c r="FK1709" s="72"/>
      <c r="FL1709" s="72"/>
      <c r="FM1709" s="72"/>
      <c r="FN1709" s="72"/>
      <c r="FO1709" s="72"/>
      <c r="FP1709" s="72"/>
      <c r="FQ1709" s="72"/>
      <c r="FR1709" s="72"/>
      <c r="FS1709" s="72"/>
      <c r="FT1709" s="72"/>
      <c r="FU1709" s="72"/>
      <c r="FV1709" s="72"/>
      <c r="FW1709" s="72"/>
      <c r="FX1709" s="72"/>
      <c r="FY1709" s="72"/>
      <c r="FZ1709" s="72"/>
      <c r="GA1709" s="72"/>
      <c r="GB1709" s="72"/>
      <c r="GC1709" s="72"/>
      <c r="GD1709" s="72"/>
      <c r="GE1709" s="72"/>
      <c r="GF1709" s="72"/>
      <c r="GG1709" s="72"/>
      <c r="GH1709" s="72"/>
      <c r="GI1709" s="72"/>
      <c r="GJ1709" s="72"/>
      <c r="GK1709" s="72"/>
      <c r="GL1709" s="72"/>
      <c r="GM1709" s="72"/>
      <c r="GN1709" s="72"/>
      <c r="GO1709" s="72"/>
      <c r="GP1709" s="72"/>
      <c r="GQ1709" s="72"/>
      <c r="GR1709" s="72"/>
      <c r="GS1709" s="72"/>
      <c r="GT1709" s="72"/>
      <c r="GU1709" s="72"/>
      <c r="GV1709" s="72"/>
      <c r="GW1709" s="72"/>
      <c r="GX1709" s="72"/>
      <c r="GY1709" s="72"/>
      <c r="GZ1709" s="72"/>
      <c r="HA1709" s="72"/>
      <c r="HB1709" s="72"/>
      <c r="HC1709" s="72"/>
      <c r="HD1709" s="72"/>
      <c r="HE1709" s="72"/>
      <c r="HF1709" s="72"/>
      <c r="HG1709" s="72"/>
      <c r="HH1709" s="72"/>
      <c r="HI1709" s="72"/>
      <c r="HJ1709" s="72"/>
      <c r="HK1709" s="72"/>
      <c r="HL1709" s="72"/>
      <c r="HM1709" s="72"/>
      <c r="HN1709" s="72"/>
      <c r="HO1709" s="72"/>
      <c r="HP1709" s="72"/>
      <c r="HQ1709" s="72"/>
      <c r="HR1709" s="72"/>
      <c r="HS1709" s="72"/>
      <c r="HT1709" s="72"/>
      <c r="HU1709" s="72"/>
      <c r="HV1709" s="72"/>
      <c r="HW1709" s="72"/>
      <c r="HX1709" s="72"/>
      <c r="HY1709" s="72"/>
      <c r="HZ1709" s="72"/>
      <c r="IA1709" s="72"/>
      <c r="IB1709" s="72"/>
      <c r="IC1709" s="72"/>
      <c r="ID1709" s="72"/>
      <c r="IE1709" s="72"/>
      <c r="IF1709" s="72"/>
      <c r="IG1709" s="72"/>
      <c r="IH1709" s="72"/>
      <c r="II1709" s="72"/>
      <c r="IJ1709" s="72"/>
      <c r="IK1709" s="72"/>
      <c r="IL1709" s="72"/>
      <c r="IM1709" s="72"/>
      <c r="IN1709" s="72"/>
      <c r="IO1709" s="72"/>
      <c r="IP1709" s="72"/>
      <c r="IQ1709" s="72"/>
      <c r="IR1709" s="72"/>
      <c r="IS1709" s="72"/>
      <c r="IT1709" s="72"/>
      <c r="IU1709" s="72"/>
      <c r="IV1709" s="72"/>
      <c r="IW1709" s="72"/>
      <c r="IX1709" s="72"/>
      <c r="IY1709" s="72"/>
      <c r="IZ1709" s="72"/>
      <c r="JA1709" s="72"/>
      <c r="JB1709" s="72"/>
      <c r="JC1709" s="72"/>
      <c r="JD1709" s="72"/>
      <c r="JE1709" s="72"/>
      <c r="JF1709" s="72"/>
      <c r="JG1709" s="72"/>
      <c r="JH1709" s="72"/>
      <c r="JI1709" s="72"/>
      <c r="JJ1709" s="72"/>
      <c r="JK1709" s="72"/>
      <c r="JL1709" s="72"/>
      <c r="JM1709" s="72"/>
      <c r="JN1709" s="72"/>
      <c r="JO1709" s="72"/>
      <c r="JP1709" s="72"/>
      <c r="JQ1709" s="72"/>
      <c r="JR1709" s="72"/>
      <c r="JS1709" s="72"/>
      <c r="JT1709" s="72"/>
      <c r="JU1709" s="72"/>
      <c r="JV1709" s="72"/>
      <c r="JW1709" s="72"/>
      <c r="JX1709" s="72"/>
      <c r="JY1709" s="72"/>
      <c r="JZ1709" s="72"/>
      <c r="KA1709" s="72"/>
      <c r="KB1709" s="72"/>
      <c r="KC1709" s="72"/>
      <c r="KD1709" s="72"/>
      <c r="KE1709" s="72"/>
      <c r="KF1709" s="72"/>
      <c r="KG1709" s="72"/>
      <c r="KH1709" s="72"/>
      <c r="KI1709" s="72"/>
      <c r="KJ1709" s="72"/>
      <c r="KK1709" s="72"/>
      <c r="KL1709" s="72"/>
      <c r="KM1709" s="72"/>
      <c r="KN1709" s="72"/>
      <c r="KO1709" s="72"/>
      <c r="KP1709" s="72"/>
      <c r="KQ1709" s="72"/>
      <c r="KR1709" s="72"/>
      <c r="KS1709" s="72"/>
      <c r="KT1709" s="72"/>
      <c r="KU1709" s="72"/>
      <c r="KV1709" s="72"/>
      <c r="KW1709" s="72"/>
      <c r="KX1709" s="72"/>
      <c r="KY1709" s="72"/>
      <c r="KZ1709" s="72"/>
      <c r="LA1709" s="72"/>
      <c r="LB1709" s="72"/>
      <c r="LC1709" s="72"/>
      <c r="LD1709" s="72"/>
      <c r="LE1709" s="72"/>
      <c r="LF1709" s="72"/>
      <c r="LG1709" s="72"/>
      <c r="LH1709" s="72"/>
      <c r="LI1709" s="72"/>
      <c r="LJ1709" s="72"/>
      <c r="LK1709" s="72"/>
      <c r="LL1709" s="72"/>
      <c r="LM1709" s="72"/>
      <c r="LN1709" s="72"/>
      <c r="LO1709" s="72"/>
      <c r="LP1709" s="72"/>
      <c r="LQ1709" s="72"/>
      <c r="LR1709" s="72"/>
      <c r="LS1709" s="72"/>
      <c r="LT1709" s="72"/>
      <c r="LU1709" s="72"/>
      <c r="LV1709" s="72"/>
      <c r="LW1709" s="72"/>
      <c r="LX1709" s="72"/>
      <c r="LY1709" s="72"/>
      <c r="LZ1709" s="72"/>
      <c r="MA1709" s="72"/>
      <c r="MB1709" s="72"/>
      <c r="MC1709" s="72"/>
      <c r="MD1709" s="72"/>
      <c r="ME1709" s="72"/>
      <c r="MF1709" s="72"/>
      <c r="MG1709" s="72"/>
      <c r="MH1709" s="72"/>
      <c r="MI1709" s="72"/>
      <c r="MJ1709" s="72"/>
      <c r="MK1709" s="72"/>
      <c r="ML1709" s="72"/>
      <c r="MM1709" s="72"/>
      <c r="MN1709" s="72"/>
      <c r="MO1709" s="72"/>
      <c r="MP1709" s="72"/>
      <c r="MQ1709" s="72"/>
      <c r="MR1709" s="72"/>
      <c r="MS1709" s="72"/>
      <c r="MT1709" s="72"/>
      <c r="MU1709" s="72"/>
      <c r="MV1709" s="72"/>
      <c r="MW1709" s="72"/>
      <c r="MX1709" s="72"/>
      <c r="MY1709" s="72"/>
      <c r="MZ1709" s="72"/>
      <c r="NA1709" s="72"/>
      <c r="NB1709" s="72"/>
      <c r="NC1709" s="72"/>
      <c r="ND1709" s="72"/>
      <c r="NE1709" s="72"/>
      <c r="NF1709" s="72"/>
      <c r="NG1709" s="72"/>
      <c r="NH1709" s="72"/>
      <c r="NI1709" s="72"/>
      <c r="NJ1709" s="72"/>
      <c r="NK1709" s="72"/>
      <c r="NL1709" s="72"/>
      <c r="NM1709" s="72"/>
      <c r="NN1709" s="72"/>
      <c r="NO1709" s="72"/>
      <c r="NP1709" s="72"/>
      <c r="NQ1709" s="72"/>
      <c r="NR1709" s="72"/>
      <c r="NS1709" s="72"/>
      <c r="NT1709" s="72"/>
      <c r="NU1709" s="72"/>
      <c r="NV1709" s="72"/>
      <c r="NW1709" s="72"/>
      <c r="NX1709" s="72"/>
      <c r="NY1709" s="72"/>
      <c r="NZ1709" s="72"/>
      <c r="OA1709" s="72"/>
      <c r="OB1709" s="72"/>
      <c r="OC1709" s="72"/>
      <c r="OD1709" s="72"/>
      <c r="OE1709" s="72"/>
      <c r="OF1709" s="72"/>
      <c r="OG1709" s="72"/>
      <c r="OH1709" s="72"/>
      <c r="OI1709" s="72"/>
      <c r="OJ1709" s="72"/>
      <c r="OK1709" s="72"/>
      <c r="OL1709" s="72"/>
      <c r="OM1709" s="72"/>
      <c r="ON1709" s="72"/>
      <c r="OO1709" s="72"/>
      <c r="OP1709" s="72"/>
      <c r="OQ1709" s="72"/>
      <c r="OR1709" s="72"/>
      <c r="OS1709" s="72"/>
      <c r="OT1709" s="72"/>
      <c r="OU1709" s="72"/>
      <c r="OV1709" s="72"/>
      <c r="OW1709" s="72"/>
      <c r="OX1709" s="72"/>
      <c r="OY1709" s="72"/>
      <c r="OZ1709" s="72"/>
      <c r="PA1709" s="72"/>
      <c r="PB1709" s="72"/>
      <c r="PC1709" s="72"/>
      <c r="PD1709" s="72"/>
      <c r="PE1709" s="72"/>
      <c r="PF1709" s="72"/>
      <c r="PG1709" s="72"/>
      <c r="PH1709" s="72"/>
      <c r="PI1709" s="72"/>
      <c r="PJ1709" s="72"/>
      <c r="PK1709" s="72"/>
      <c r="PL1709" s="72"/>
      <c r="PM1709" s="72"/>
      <c r="PN1709" s="72"/>
      <c r="PO1709" s="72"/>
      <c r="PP1709" s="72"/>
      <c r="PQ1709" s="72"/>
      <c r="PR1709" s="72"/>
      <c r="PS1709" s="72"/>
      <c r="PT1709" s="72"/>
      <c r="PU1709" s="72"/>
      <c r="PV1709" s="72"/>
      <c r="PW1709" s="72"/>
      <c r="PX1709" s="72"/>
      <c r="PY1709" s="72"/>
      <c r="PZ1709" s="72"/>
      <c r="QA1709" s="72"/>
      <c r="QB1709" s="72"/>
      <c r="QC1709" s="72"/>
      <c r="QD1709" s="72"/>
      <c r="QE1709" s="72"/>
      <c r="QF1709" s="72"/>
      <c r="QG1709" s="72"/>
      <c r="QH1709" s="72"/>
      <c r="QI1709" s="72"/>
      <c r="QJ1709" s="72"/>
      <c r="QK1709" s="72"/>
      <c r="QL1709" s="72"/>
      <c r="QM1709" s="72"/>
      <c r="QN1709" s="72"/>
      <c r="QO1709" s="72"/>
      <c r="QP1709" s="72"/>
      <c r="QQ1709" s="72"/>
      <c r="QR1709" s="72"/>
      <c r="QS1709" s="72"/>
      <c r="QT1709" s="72"/>
      <c r="QU1709" s="72"/>
      <c r="QV1709" s="72"/>
      <c r="QW1709" s="72"/>
      <c r="QX1709" s="72"/>
      <c r="QY1709" s="72"/>
      <c r="QZ1709" s="72"/>
      <c r="RA1709" s="72"/>
      <c r="RB1709" s="72"/>
      <c r="RC1709" s="72"/>
      <c r="RD1709" s="72"/>
      <c r="RE1709" s="72"/>
      <c r="RF1709" s="72"/>
      <c r="RG1709" s="72"/>
      <c r="RH1709" s="72"/>
      <c r="RI1709" s="72"/>
      <c r="RJ1709" s="72"/>
      <c r="RK1709" s="72"/>
      <c r="RL1709" s="72"/>
      <c r="RM1709" s="72"/>
      <c r="RN1709" s="72"/>
      <c r="RO1709" s="72"/>
      <c r="RP1709" s="72"/>
      <c r="RQ1709" s="72"/>
      <c r="RR1709" s="72"/>
      <c r="RS1709" s="72"/>
      <c r="RT1709" s="72"/>
      <c r="RU1709" s="72"/>
      <c r="RV1709" s="72"/>
      <c r="RW1709" s="72"/>
      <c r="RX1709" s="72"/>
      <c r="RY1709" s="72"/>
      <c r="RZ1709" s="72"/>
      <c r="SA1709" s="72"/>
      <c r="SB1709" s="72"/>
      <c r="SC1709" s="72"/>
      <c r="SD1709" s="72"/>
      <c r="SE1709" s="72"/>
      <c r="SF1709" s="72"/>
      <c r="SG1709" s="72"/>
      <c r="SH1709" s="72"/>
      <c r="SI1709" s="72"/>
      <c r="SJ1709" s="72"/>
      <c r="SK1709" s="72"/>
      <c r="SL1709" s="72"/>
      <c r="SM1709" s="72"/>
      <c r="SN1709" s="72"/>
      <c r="SO1709" s="72"/>
      <c r="SP1709" s="72"/>
      <c r="SQ1709" s="72"/>
      <c r="SR1709" s="72"/>
      <c r="SS1709" s="72"/>
      <c r="ST1709" s="72"/>
      <c r="SU1709" s="72"/>
      <c r="SV1709" s="72"/>
      <c r="SW1709" s="72"/>
      <c r="SX1709" s="72"/>
      <c r="SY1709" s="72"/>
      <c r="SZ1709" s="72"/>
      <c r="TA1709" s="72"/>
      <c r="TB1709" s="72"/>
      <c r="TC1709" s="72"/>
    </row>
    <row r="1710" spans="1:523" ht="16.5" customHeight="1" x14ac:dyDescent="0.2">
      <c r="A1710" s="20">
        <v>1305</v>
      </c>
      <c r="B1710" s="20" t="s">
        <v>73</v>
      </c>
      <c r="C1710" s="20" t="s">
        <v>292</v>
      </c>
      <c r="D1710" s="20" t="s">
        <v>38</v>
      </c>
      <c r="E1710" s="20" t="s">
        <v>1345</v>
      </c>
      <c r="F1710" s="50" t="s">
        <v>1195</v>
      </c>
      <c r="G1710" s="73" t="s">
        <v>84</v>
      </c>
      <c r="H1710" s="20" t="s">
        <v>35</v>
      </c>
      <c r="I1710" s="20" t="s">
        <v>81</v>
      </c>
      <c r="J1710" s="50" t="s">
        <v>1000</v>
      </c>
      <c r="K1710" s="20"/>
      <c r="L1710" s="20"/>
      <c r="M1710" s="20"/>
      <c r="N1710" s="20"/>
      <c r="O1710" s="20"/>
      <c r="P1710" s="23">
        <v>1520000</v>
      </c>
      <c r="Q1710" s="24">
        <v>12</v>
      </c>
      <c r="R1710" s="25">
        <v>45658</v>
      </c>
      <c r="S1710" s="20" t="s">
        <v>83</v>
      </c>
      <c r="T1710" s="26">
        <f t="shared" si="31"/>
        <v>18240000</v>
      </c>
      <c r="U1710" s="27" t="s">
        <v>100</v>
      </c>
      <c r="V1710" s="27" t="s">
        <v>100</v>
      </c>
      <c r="W1710" s="72"/>
      <c r="X1710" s="72"/>
      <c r="Y1710" s="72"/>
      <c r="Z1710" s="72"/>
      <c r="AA1710" s="72"/>
      <c r="AB1710" s="72"/>
      <c r="AC1710" s="72"/>
      <c r="AD1710" s="72"/>
      <c r="AE1710" s="72"/>
      <c r="AF1710" s="90"/>
      <c r="AG1710" s="91"/>
      <c r="AH1710" s="91"/>
      <c r="AI1710" s="92"/>
      <c r="AJ1710" s="91"/>
      <c r="AK1710" s="93"/>
      <c r="AL1710" s="93"/>
      <c r="AM1710" s="94"/>
      <c r="AN1710" s="91"/>
      <c r="AO1710" s="88"/>
      <c r="AP1710" s="95"/>
      <c r="AQ1710" s="96"/>
      <c r="AR1710" s="97"/>
      <c r="AS1710" s="98"/>
      <c r="AT1710" s="99"/>
      <c r="AU1710" s="100"/>
      <c r="AV1710" s="95"/>
      <c r="AW1710" s="101"/>
      <c r="AX1710" s="102"/>
      <c r="AY1710" s="72"/>
      <c r="AZ1710" s="72"/>
      <c r="BA1710" s="72"/>
      <c r="BB1710" s="72"/>
      <c r="BC1710" s="72"/>
      <c r="BD1710" s="72"/>
      <c r="BE1710" s="72"/>
      <c r="BF1710" s="72"/>
      <c r="BG1710" s="72"/>
      <c r="BH1710" s="72"/>
      <c r="BI1710" s="72"/>
      <c r="BJ1710" s="72"/>
      <c r="BK1710" s="72"/>
      <c r="BL1710" s="72"/>
      <c r="BM1710" s="72"/>
      <c r="BN1710" s="72"/>
      <c r="BO1710" s="72"/>
      <c r="BP1710" s="72"/>
      <c r="BQ1710" s="72"/>
      <c r="BR1710" s="72"/>
      <c r="BS1710" s="72"/>
      <c r="BT1710" s="72"/>
      <c r="BU1710" s="72"/>
      <c r="BV1710" s="72"/>
      <c r="BW1710" s="72"/>
      <c r="BX1710" s="72"/>
      <c r="BY1710" s="72"/>
      <c r="BZ1710" s="72"/>
      <c r="CA1710" s="72"/>
      <c r="CB1710" s="72"/>
      <c r="CC1710" s="72"/>
      <c r="CD1710" s="72"/>
      <c r="CE1710" s="72"/>
      <c r="CF1710" s="72"/>
      <c r="CG1710" s="72"/>
      <c r="CH1710" s="72"/>
      <c r="CI1710" s="72"/>
      <c r="CJ1710" s="72"/>
      <c r="CK1710" s="72"/>
      <c r="CL1710" s="72"/>
      <c r="CM1710" s="72"/>
      <c r="CN1710" s="72"/>
      <c r="CO1710" s="72"/>
      <c r="CP1710" s="72"/>
      <c r="CQ1710" s="72"/>
      <c r="CR1710" s="72"/>
      <c r="CS1710" s="72"/>
      <c r="CT1710" s="72"/>
      <c r="CU1710" s="72"/>
      <c r="CV1710" s="72"/>
      <c r="CW1710" s="72"/>
      <c r="CX1710" s="72"/>
      <c r="CY1710" s="72"/>
      <c r="CZ1710" s="72"/>
      <c r="DA1710" s="72"/>
      <c r="DB1710" s="72"/>
      <c r="DC1710" s="72"/>
      <c r="DD1710" s="72"/>
      <c r="DE1710" s="72"/>
      <c r="DF1710" s="72"/>
      <c r="DG1710" s="72"/>
      <c r="DH1710" s="72"/>
      <c r="DI1710" s="72"/>
      <c r="DJ1710" s="72"/>
      <c r="DK1710" s="72"/>
      <c r="DL1710" s="72"/>
      <c r="DM1710" s="72"/>
      <c r="DN1710" s="72"/>
      <c r="DO1710" s="72"/>
      <c r="DP1710" s="72"/>
      <c r="DQ1710" s="72"/>
      <c r="DR1710" s="72"/>
      <c r="DS1710" s="72"/>
      <c r="DT1710" s="72"/>
      <c r="DU1710" s="72"/>
      <c r="DV1710" s="72"/>
      <c r="DW1710" s="72"/>
      <c r="DX1710" s="72"/>
      <c r="DY1710" s="72"/>
      <c r="DZ1710" s="72"/>
      <c r="EA1710" s="72"/>
      <c r="EB1710" s="72"/>
      <c r="EC1710" s="72"/>
      <c r="ED1710" s="72"/>
      <c r="EE1710" s="72"/>
      <c r="EF1710" s="72"/>
      <c r="EG1710" s="72"/>
      <c r="EH1710" s="72"/>
      <c r="EI1710" s="72"/>
      <c r="EJ1710" s="72"/>
      <c r="EK1710" s="72"/>
      <c r="EL1710" s="72"/>
      <c r="EM1710" s="72"/>
      <c r="EN1710" s="72"/>
      <c r="EO1710" s="72"/>
      <c r="EP1710" s="72"/>
      <c r="EQ1710" s="72"/>
      <c r="ER1710" s="72"/>
      <c r="ES1710" s="72"/>
      <c r="ET1710" s="72"/>
      <c r="EU1710" s="72"/>
      <c r="EV1710" s="72"/>
      <c r="EW1710" s="72"/>
      <c r="EX1710" s="72"/>
      <c r="EY1710" s="72"/>
      <c r="EZ1710" s="72"/>
      <c r="FA1710" s="72"/>
      <c r="FB1710" s="72"/>
      <c r="FC1710" s="72"/>
      <c r="FD1710" s="72"/>
      <c r="FE1710" s="72"/>
      <c r="FF1710" s="72"/>
      <c r="FG1710" s="72"/>
      <c r="FH1710" s="72"/>
      <c r="FI1710" s="72"/>
      <c r="FJ1710" s="72"/>
      <c r="FK1710" s="72"/>
      <c r="FL1710" s="72"/>
      <c r="FM1710" s="72"/>
      <c r="FN1710" s="72"/>
      <c r="FO1710" s="72"/>
      <c r="FP1710" s="72"/>
      <c r="FQ1710" s="72"/>
      <c r="FR1710" s="72"/>
      <c r="FS1710" s="72"/>
      <c r="FT1710" s="72"/>
      <c r="FU1710" s="72"/>
      <c r="FV1710" s="72"/>
      <c r="FW1710" s="72"/>
      <c r="FX1710" s="72"/>
      <c r="FY1710" s="72"/>
      <c r="FZ1710" s="72"/>
      <c r="GA1710" s="72"/>
      <c r="GB1710" s="72"/>
      <c r="GC1710" s="72"/>
      <c r="GD1710" s="72"/>
      <c r="GE1710" s="72"/>
      <c r="GF1710" s="72"/>
      <c r="GG1710" s="72"/>
      <c r="GH1710" s="72"/>
      <c r="GI1710" s="72"/>
      <c r="GJ1710" s="72"/>
      <c r="GK1710" s="72"/>
      <c r="GL1710" s="72"/>
      <c r="GM1710" s="72"/>
      <c r="GN1710" s="72"/>
      <c r="GO1710" s="72"/>
      <c r="GP1710" s="72"/>
      <c r="GQ1710" s="72"/>
      <c r="GR1710" s="72"/>
      <c r="GS1710" s="72"/>
      <c r="GT1710" s="72"/>
      <c r="GU1710" s="72"/>
      <c r="GV1710" s="72"/>
      <c r="GW1710" s="72"/>
      <c r="GX1710" s="72"/>
      <c r="GY1710" s="72"/>
      <c r="GZ1710" s="72"/>
      <c r="HA1710" s="72"/>
      <c r="HB1710" s="72"/>
      <c r="HC1710" s="72"/>
      <c r="HD1710" s="72"/>
      <c r="HE1710" s="72"/>
      <c r="HF1710" s="72"/>
      <c r="HG1710" s="72"/>
      <c r="HH1710" s="72"/>
      <c r="HI1710" s="72"/>
      <c r="HJ1710" s="72"/>
      <c r="HK1710" s="72"/>
      <c r="HL1710" s="72"/>
      <c r="HM1710" s="72"/>
      <c r="HN1710" s="72"/>
      <c r="HO1710" s="72"/>
      <c r="HP1710" s="72"/>
      <c r="HQ1710" s="72"/>
      <c r="HR1710" s="72"/>
      <c r="HS1710" s="72"/>
      <c r="HT1710" s="72"/>
      <c r="HU1710" s="72"/>
      <c r="HV1710" s="72"/>
      <c r="HW1710" s="72"/>
      <c r="HX1710" s="72"/>
      <c r="HY1710" s="72"/>
      <c r="HZ1710" s="72"/>
      <c r="IA1710" s="72"/>
      <c r="IB1710" s="72"/>
      <c r="IC1710" s="72"/>
      <c r="ID1710" s="72"/>
      <c r="IE1710" s="72"/>
      <c r="IF1710" s="72"/>
      <c r="IG1710" s="72"/>
      <c r="IH1710" s="72"/>
      <c r="II1710" s="72"/>
      <c r="IJ1710" s="72"/>
      <c r="IK1710" s="72"/>
      <c r="IL1710" s="72"/>
      <c r="IM1710" s="72"/>
      <c r="IN1710" s="72"/>
      <c r="IO1710" s="72"/>
      <c r="IP1710" s="72"/>
      <c r="IQ1710" s="72"/>
      <c r="IR1710" s="72"/>
      <c r="IS1710" s="72"/>
      <c r="IT1710" s="72"/>
      <c r="IU1710" s="72"/>
      <c r="IV1710" s="72"/>
      <c r="IW1710" s="72"/>
      <c r="IX1710" s="72"/>
      <c r="IY1710" s="72"/>
      <c r="IZ1710" s="72"/>
      <c r="JA1710" s="72"/>
      <c r="JB1710" s="72"/>
      <c r="JC1710" s="72"/>
      <c r="JD1710" s="72"/>
      <c r="JE1710" s="72"/>
      <c r="JF1710" s="72"/>
      <c r="JG1710" s="72"/>
      <c r="JH1710" s="72"/>
      <c r="JI1710" s="72"/>
      <c r="JJ1710" s="72"/>
      <c r="JK1710" s="72"/>
      <c r="JL1710" s="72"/>
      <c r="JM1710" s="72"/>
      <c r="JN1710" s="72"/>
      <c r="JO1710" s="72"/>
      <c r="JP1710" s="72"/>
      <c r="JQ1710" s="72"/>
      <c r="JR1710" s="72"/>
      <c r="JS1710" s="72"/>
      <c r="JT1710" s="72"/>
      <c r="JU1710" s="72"/>
      <c r="JV1710" s="72"/>
      <c r="JW1710" s="72"/>
      <c r="JX1710" s="72"/>
      <c r="JY1710" s="72"/>
      <c r="JZ1710" s="72"/>
      <c r="KA1710" s="72"/>
      <c r="KB1710" s="72"/>
      <c r="KC1710" s="72"/>
      <c r="KD1710" s="72"/>
      <c r="KE1710" s="72"/>
      <c r="KF1710" s="72"/>
      <c r="KG1710" s="72"/>
      <c r="KH1710" s="72"/>
      <c r="KI1710" s="72"/>
      <c r="KJ1710" s="72"/>
      <c r="KK1710" s="72"/>
      <c r="KL1710" s="72"/>
      <c r="KM1710" s="72"/>
      <c r="KN1710" s="72"/>
      <c r="KO1710" s="72"/>
      <c r="KP1710" s="72"/>
      <c r="KQ1710" s="72"/>
      <c r="KR1710" s="72"/>
      <c r="KS1710" s="72"/>
      <c r="KT1710" s="72"/>
      <c r="KU1710" s="72"/>
      <c r="KV1710" s="72"/>
      <c r="KW1710" s="72"/>
      <c r="KX1710" s="72"/>
      <c r="KY1710" s="72"/>
      <c r="KZ1710" s="72"/>
      <c r="LA1710" s="72"/>
      <c r="LB1710" s="72"/>
      <c r="LC1710" s="72"/>
      <c r="LD1710" s="72"/>
      <c r="LE1710" s="72"/>
      <c r="LF1710" s="72"/>
      <c r="LG1710" s="72"/>
      <c r="LH1710" s="72"/>
      <c r="LI1710" s="72"/>
      <c r="LJ1710" s="72"/>
      <c r="LK1710" s="72"/>
      <c r="LL1710" s="72"/>
      <c r="LM1710" s="72"/>
      <c r="LN1710" s="72"/>
      <c r="LO1710" s="72"/>
      <c r="LP1710" s="72"/>
      <c r="LQ1710" s="72"/>
      <c r="LR1710" s="72"/>
      <c r="LS1710" s="72"/>
      <c r="LT1710" s="72"/>
      <c r="LU1710" s="72"/>
      <c r="LV1710" s="72"/>
      <c r="LW1710" s="72"/>
      <c r="LX1710" s="72"/>
      <c r="LY1710" s="72"/>
      <c r="LZ1710" s="72"/>
      <c r="MA1710" s="72"/>
      <c r="MB1710" s="72"/>
      <c r="MC1710" s="72"/>
      <c r="MD1710" s="72"/>
      <c r="ME1710" s="72"/>
      <c r="MF1710" s="72"/>
      <c r="MG1710" s="72"/>
      <c r="MH1710" s="72"/>
      <c r="MI1710" s="72"/>
      <c r="MJ1710" s="72"/>
      <c r="MK1710" s="72"/>
      <c r="ML1710" s="72"/>
      <c r="MM1710" s="72"/>
      <c r="MN1710" s="72"/>
      <c r="MO1710" s="72"/>
      <c r="MP1710" s="72"/>
      <c r="MQ1710" s="72"/>
      <c r="MR1710" s="72"/>
      <c r="MS1710" s="72"/>
      <c r="MT1710" s="72"/>
      <c r="MU1710" s="72"/>
      <c r="MV1710" s="72"/>
      <c r="MW1710" s="72"/>
      <c r="MX1710" s="72"/>
      <c r="MY1710" s="72"/>
      <c r="MZ1710" s="72"/>
      <c r="NA1710" s="72"/>
      <c r="NB1710" s="72"/>
      <c r="NC1710" s="72"/>
      <c r="ND1710" s="72"/>
      <c r="NE1710" s="72"/>
      <c r="NF1710" s="72"/>
      <c r="NG1710" s="72"/>
      <c r="NH1710" s="72"/>
      <c r="NI1710" s="72"/>
      <c r="NJ1710" s="72"/>
      <c r="NK1710" s="72"/>
      <c r="NL1710" s="72"/>
      <c r="NM1710" s="72"/>
      <c r="NN1710" s="72"/>
      <c r="NO1710" s="72"/>
      <c r="NP1710" s="72"/>
      <c r="NQ1710" s="72"/>
      <c r="NR1710" s="72"/>
      <c r="NS1710" s="72"/>
      <c r="NT1710" s="72"/>
      <c r="NU1710" s="72"/>
      <c r="NV1710" s="72"/>
      <c r="NW1710" s="72"/>
      <c r="NX1710" s="72"/>
      <c r="NY1710" s="72"/>
      <c r="NZ1710" s="72"/>
      <c r="OA1710" s="72"/>
      <c r="OB1710" s="72"/>
      <c r="OC1710" s="72"/>
      <c r="OD1710" s="72"/>
      <c r="OE1710" s="72"/>
      <c r="OF1710" s="72"/>
      <c r="OG1710" s="72"/>
      <c r="OH1710" s="72"/>
      <c r="OI1710" s="72"/>
      <c r="OJ1710" s="72"/>
      <c r="OK1710" s="72"/>
      <c r="OL1710" s="72"/>
      <c r="OM1710" s="72"/>
      <c r="ON1710" s="72"/>
      <c r="OO1710" s="72"/>
      <c r="OP1710" s="72"/>
      <c r="OQ1710" s="72"/>
      <c r="OR1710" s="72"/>
      <c r="OS1710" s="72"/>
      <c r="OT1710" s="72"/>
      <c r="OU1710" s="72"/>
      <c r="OV1710" s="72"/>
      <c r="OW1710" s="72"/>
      <c r="OX1710" s="72"/>
      <c r="OY1710" s="72"/>
      <c r="OZ1710" s="72"/>
      <c r="PA1710" s="72"/>
      <c r="PB1710" s="72"/>
      <c r="PC1710" s="72"/>
      <c r="PD1710" s="72"/>
      <c r="PE1710" s="72"/>
      <c r="PF1710" s="72"/>
      <c r="PG1710" s="72"/>
      <c r="PH1710" s="72"/>
      <c r="PI1710" s="72"/>
      <c r="PJ1710" s="72"/>
      <c r="PK1710" s="72"/>
      <c r="PL1710" s="72"/>
      <c r="PM1710" s="72"/>
      <c r="PN1710" s="72"/>
      <c r="PO1710" s="72"/>
      <c r="PP1710" s="72"/>
      <c r="PQ1710" s="72"/>
      <c r="PR1710" s="72"/>
      <c r="PS1710" s="72"/>
      <c r="PT1710" s="72"/>
      <c r="PU1710" s="72"/>
      <c r="PV1710" s="72"/>
      <c r="PW1710" s="72"/>
      <c r="PX1710" s="72"/>
      <c r="PY1710" s="72"/>
      <c r="PZ1710" s="72"/>
      <c r="QA1710" s="72"/>
      <c r="QB1710" s="72"/>
      <c r="QC1710" s="72"/>
      <c r="QD1710" s="72"/>
      <c r="QE1710" s="72"/>
      <c r="QF1710" s="72"/>
      <c r="QG1710" s="72"/>
      <c r="QH1710" s="72"/>
      <c r="QI1710" s="72"/>
      <c r="QJ1710" s="72"/>
      <c r="QK1710" s="72"/>
      <c r="QL1710" s="72"/>
      <c r="QM1710" s="72"/>
      <c r="QN1710" s="72"/>
      <c r="QO1710" s="72"/>
      <c r="QP1710" s="72"/>
      <c r="QQ1710" s="72"/>
      <c r="QR1710" s="72"/>
      <c r="QS1710" s="72"/>
      <c r="QT1710" s="72"/>
      <c r="QU1710" s="72"/>
      <c r="QV1710" s="72"/>
      <c r="QW1710" s="72"/>
      <c r="QX1710" s="72"/>
      <c r="QY1710" s="72"/>
      <c r="QZ1710" s="72"/>
      <c r="RA1710" s="72"/>
      <c r="RB1710" s="72"/>
      <c r="RC1710" s="72"/>
      <c r="RD1710" s="72"/>
      <c r="RE1710" s="72"/>
      <c r="RF1710" s="72"/>
      <c r="RG1710" s="72"/>
      <c r="RH1710" s="72"/>
      <c r="RI1710" s="72"/>
      <c r="RJ1710" s="72"/>
      <c r="RK1710" s="72"/>
      <c r="RL1710" s="72"/>
      <c r="RM1710" s="72"/>
      <c r="RN1710" s="72"/>
      <c r="RO1710" s="72"/>
      <c r="RP1710" s="72"/>
      <c r="RQ1710" s="72"/>
      <c r="RR1710" s="72"/>
      <c r="RS1710" s="72"/>
      <c r="RT1710" s="72"/>
      <c r="RU1710" s="72"/>
      <c r="RV1710" s="72"/>
      <c r="RW1710" s="72"/>
      <c r="RX1710" s="72"/>
      <c r="RY1710" s="72"/>
      <c r="RZ1710" s="72"/>
      <c r="SA1710" s="72"/>
      <c r="SB1710" s="72"/>
      <c r="SC1710" s="72"/>
      <c r="SD1710" s="72"/>
      <c r="SE1710" s="72"/>
      <c r="SF1710" s="72"/>
      <c r="SG1710" s="72"/>
      <c r="SH1710" s="72"/>
      <c r="SI1710" s="72"/>
      <c r="SJ1710" s="72"/>
      <c r="SK1710" s="72"/>
      <c r="SL1710" s="72"/>
      <c r="SM1710" s="72"/>
      <c r="SN1710" s="72"/>
      <c r="SO1710" s="72"/>
      <c r="SP1710" s="72"/>
      <c r="SQ1710" s="72"/>
      <c r="SR1710" s="72"/>
      <c r="SS1710" s="72"/>
      <c r="ST1710" s="72"/>
      <c r="SU1710" s="72"/>
      <c r="SV1710" s="72"/>
      <c r="SW1710" s="72"/>
      <c r="SX1710" s="72"/>
      <c r="SY1710" s="72"/>
      <c r="SZ1710" s="72"/>
      <c r="TA1710" s="72"/>
      <c r="TB1710" s="72"/>
      <c r="TC1710" s="72"/>
    </row>
    <row r="1711" spans="1:523" ht="16.5" customHeight="1" x14ac:dyDescent="0.2">
      <c r="A1711" s="20">
        <v>1306</v>
      </c>
      <c r="B1711" s="20" t="s">
        <v>73</v>
      </c>
      <c r="C1711" s="20" t="s">
        <v>292</v>
      </c>
      <c r="D1711" s="20" t="s">
        <v>38</v>
      </c>
      <c r="E1711" s="20" t="s">
        <v>1345</v>
      </c>
      <c r="F1711" s="22" t="s">
        <v>293</v>
      </c>
      <c r="G1711" s="103" t="s">
        <v>86</v>
      </c>
      <c r="H1711" s="20" t="s">
        <v>35</v>
      </c>
      <c r="I1711" s="20" t="s">
        <v>27</v>
      </c>
      <c r="J1711" s="51" t="s">
        <v>1196</v>
      </c>
      <c r="K1711" s="20"/>
      <c r="L1711" s="20"/>
      <c r="M1711" s="20"/>
      <c r="N1711" s="20"/>
      <c r="O1711" s="46">
        <v>10970209349</v>
      </c>
      <c r="P1711" s="23"/>
      <c r="Q1711" s="24">
        <v>1</v>
      </c>
      <c r="R1711" s="25">
        <v>45992</v>
      </c>
      <c r="S1711" s="20" t="s">
        <v>83</v>
      </c>
      <c r="T1711" s="46">
        <v>10970209349</v>
      </c>
      <c r="U1711" s="27" t="s">
        <v>100</v>
      </c>
      <c r="V1711" s="27" t="s">
        <v>100</v>
      </c>
      <c r="W1711" s="72"/>
      <c r="X1711" s="72"/>
      <c r="Y1711" s="72"/>
      <c r="Z1711" s="72"/>
      <c r="AA1711" s="72"/>
      <c r="AB1711" s="72"/>
      <c r="AC1711" s="72"/>
      <c r="AD1711" s="72"/>
      <c r="AE1711" s="72"/>
      <c r="AF1711" s="72"/>
      <c r="AG1711" s="72"/>
      <c r="AH1711" s="72"/>
      <c r="AI1711" s="72"/>
      <c r="AJ1711" s="72"/>
      <c r="AK1711" s="72"/>
      <c r="AL1711" s="72"/>
      <c r="AM1711" s="72"/>
      <c r="AN1711" s="72"/>
      <c r="AO1711" s="72"/>
      <c r="AP1711" s="72"/>
      <c r="AQ1711" s="72"/>
      <c r="AR1711" s="72"/>
      <c r="AS1711" s="72"/>
      <c r="AT1711" s="72"/>
      <c r="AU1711" s="72"/>
      <c r="AV1711" s="72"/>
      <c r="AW1711" s="72"/>
      <c r="AX1711" s="72"/>
      <c r="AY1711" s="72"/>
      <c r="AZ1711" s="72"/>
      <c r="BA1711" s="72"/>
      <c r="BB1711" s="72"/>
      <c r="BC1711" s="72"/>
      <c r="BD1711" s="72"/>
      <c r="BE1711" s="72"/>
      <c r="BF1711" s="72"/>
      <c r="BG1711" s="72"/>
      <c r="BH1711" s="72"/>
      <c r="BI1711" s="72"/>
      <c r="BJ1711" s="72"/>
      <c r="BK1711" s="72"/>
      <c r="BL1711" s="72"/>
      <c r="BM1711" s="72"/>
      <c r="BN1711" s="72"/>
      <c r="BO1711" s="72"/>
      <c r="BP1711" s="72"/>
      <c r="BQ1711" s="72"/>
      <c r="BR1711" s="72"/>
      <c r="BS1711" s="72"/>
      <c r="BT1711" s="72"/>
      <c r="BU1711" s="72"/>
      <c r="BV1711" s="72"/>
      <c r="BW1711" s="72"/>
      <c r="BX1711" s="72"/>
      <c r="BY1711" s="72"/>
      <c r="BZ1711" s="72"/>
      <c r="CA1711" s="72"/>
      <c r="CB1711" s="72"/>
      <c r="CC1711" s="72"/>
      <c r="CD1711" s="72"/>
      <c r="CE1711" s="72"/>
      <c r="CF1711" s="72"/>
      <c r="CG1711" s="72"/>
      <c r="CH1711" s="72"/>
      <c r="CI1711" s="72"/>
      <c r="CJ1711" s="72"/>
      <c r="CK1711" s="72"/>
      <c r="CL1711" s="72"/>
      <c r="CM1711" s="72"/>
      <c r="CN1711" s="72"/>
      <c r="CO1711" s="72"/>
      <c r="CP1711" s="72"/>
      <c r="CQ1711" s="72"/>
      <c r="CR1711" s="72"/>
      <c r="CS1711" s="72"/>
      <c r="CT1711" s="72"/>
      <c r="CU1711" s="72"/>
      <c r="CV1711" s="72"/>
      <c r="CW1711" s="72"/>
      <c r="CX1711" s="72"/>
      <c r="CY1711" s="72"/>
      <c r="CZ1711" s="72"/>
      <c r="DA1711" s="72"/>
      <c r="DB1711" s="72"/>
      <c r="DC1711" s="72"/>
      <c r="DD1711" s="72"/>
      <c r="DE1711" s="72"/>
      <c r="DF1711" s="72"/>
      <c r="DG1711" s="72"/>
      <c r="DH1711" s="72"/>
      <c r="DI1711" s="72"/>
      <c r="DJ1711" s="72"/>
      <c r="DK1711" s="72"/>
      <c r="DL1711" s="72"/>
      <c r="DM1711" s="72"/>
      <c r="DN1711" s="72"/>
      <c r="DO1711" s="72"/>
      <c r="DP1711" s="72"/>
      <c r="DQ1711" s="72"/>
      <c r="DR1711" s="72"/>
      <c r="DS1711" s="72"/>
      <c r="DT1711" s="72"/>
      <c r="DU1711" s="72"/>
      <c r="DV1711" s="72"/>
      <c r="DW1711" s="72"/>
      <c r="DX1711" s="72"/>
      <c r="DY1711" s="72"/>
      <c r="DZ1711" s="72"/>
      <c r="EA1711" s="72"/>
      <c r="EB1711" s="72"/>
      <c r="EC1711" s="72"/>
      <c r="ED1711" s="72"/>
      <c r="EE1711" s="72"/>
      <c r="EF1711" s="72"/>
      <c r="EG1711" s="72"/>
      <c r="EH1711" s="72"/>
      <c r="EI1711" s="72"/>
      <c r="EJ1711" s="72"/>
      <c r="EK1711" s="72"/>
      <c r="EL1711" s="72"/>
      <c r="EM1711" s="72"/>
      <c r="EN1711" s="72"/>
      <c r="EO1711" s="72"/>
      <c r="EP1711" s="72"/>
      <c r="EQ1711" s="72"/>
      <c r="ER1711" s="72"/>
      <c r="ES1711" s="72"/>
      <c r="ET1711" s="72"/>
      <c r="EU1711" s="72"/>
      <c r="EV1711" s="72"/>
      <c r="EW1711" s="72"/>
      <c r="EX1711" s="72"/>
      <c r="EY1711" s="72"/>
      <c r="EZ1711" s="72"/>
      <c r="FA1711" s="72"/>
      <c r="FB1711" s="72"/>
      <c r="FC1711" s="72"/>
      <c r="FD1711" s="72"/>
      <c r="FE1711" s="72"/>
      <c r="FF1711" s="72"/>
      <c r="FG1711" s="72"/>
      <c r="FH1711" s="72"/>
      <c r="FI1711" s="72"/>
      <c r="FJ1711" s="72"/>
      <c r="FK1711" s="72"/>
      <c r="FL1711" s="72"/>
      <c r="FM1711" s="72"/>
      <c r="FN1711" s="72"/>
      <c r="FO1711" s="72"/>
      <c r="FP1711" s="72"/>
      <c r="FQ1711" s="72"/>
      <c r="FR1711" s="72"/>
      <c r="FS1711" s="72"/>
      <c r="FT1711" s="72"/>
      <c r="FU1711" s="72"/>
      <c r="FV1711" s="72"/>
      <c r="FW1711" s="72"/>
      <c r="FX1711" s="72"/>
      <c r="FY1711" s="72"/>
      <c r="FZ1711" s="72"/>
      <c r="GA1711" s="72"/>
      <c r="GB1711" s="72"/>
      <c r="GC1711" s="72"/>
      <c r="GD1711" s="72"/>
      <c r="GE1711" s="72"/>
      <c r="GF1711" s="72"/>
      <c r="GG1711" s="72"/>
      <c r="GH1711" s="72"/>
      <c r="GI1711" s="72"/>
      <c r="GJ1711" s="72"/>
      <c r="GK1711" s="72"/>
      <c r="GL1711" s="72"/>
      <c r="GM1711" s="72"/>
      <c r="GN1711" s="72"/>
      <c r="GO1711" s="72"/>
      <c r="GP1711" s="72"/>
      <c r="GQ1711" s="72"/>
      <c r="GR1711" s="72"/>
      <c r="GS1711" s="72"/>
      <c r="GT1711" s="72"/>
      <c r="GU1711" s="72"/>
      <c r="GV1711" s="72"/>
      <c r="GW1711" s="72"/>
      <c r="GX1711" s="72"/>
      <c r="GY1711" s="72"/>
      <c r="GZ1711" s="72"/>
      <c r="HA1711" s="72"/>
      <c r="HB1711" s="72"/>
      <c r="HC1711" s="72"/>
      <c r="HD1711" s="72"/>
      <c r="HE1711" s="72"/>
      <c r="HF1711" s="72"/>
      <c r="HG1711" s="72"/>
      <c r="HH1711" s="72"/>
      <c r="HI1711" s="72"/>
      <c r="HJ1711" s="72"/>
      <c r="HK1711" s="72"/>
      <c r="HL1711" s="72"/>
      <c r="HM1711" s="72"/>
      <c r="HN1711" s="72"/>
      <c r="HO1711" s="72"/>
      <c r="HP1711" s="72"/>
      <c r="HQ1711" s="72"/>
      <c r="HR1711" s="72"/>
      <c r="HS1711" s="72"/>
      <c r="HT1711" s="72"/>
      <c r="HU1711" s="72"/>
      <c r="HV1711" s="72"/>
      <c r="HW1711" s="72"/>
      <c r="HX1711" s="72"/>
      <c r="HY1711" s="72"/>
      <c r="HZ1711" s="72"/>
      <c r="IA1711" s="72"/>
      <c r="IB1711" s="72"/>
      <c r="IC1711" s="72"/>
      <c r="ID1711" s="72"/>
      <c r="IE1711" s="72"/>
      <c r="IF1711" s="72"/>
      <c r="IG1711" s="72"/>
      <c r="IH1711" s="72"/>
      <c r="II1711" s="72"/>
      <c r="IJ1711" s="72"/>
      <c r="IK1711" s="72"/>
      <c r="IL1711" s="72"/>
      <c r="IM1711" s="72"/>
      <c r="IN1711" s="72"/>
      <c r="IO1711" s="72"/>
      <c r="IP1711" s="72"/>
      <c r="IQ1711" s="72"/>
      <c r="IR1711" s="72"/>
      <c r="IS1711" s="72"/>
      <c r="IT1711" s="72"/>
      <c r="IU1711" s="72"/>
      <c r="IV1711" s="72"/>
      <c r="IW1711" s="72"/>
      <c r="IX1711" s="72"/>
      <c r="IY1711" s="72"/>
      <c r="IZ1711" s="72"/>
      <c r="JA1711" s="72"/>
      <c r="JB1711" s="72"/>
      <c r="JC1711" s="72"/>
      <c r="JD1711" s="72"/>
      <c r="JE1711" s="72"/>
      <c r="JF1711" s="72"/>
      <c r="JG1711" s="72"/>
      <c r="JH1711" s="72"/>
      <c r="JI1711" s="72"/>
      <c r="JJ1711" s="72"/>
      <c r="JK1711" s="72"/>
      <c r="JL1711" s="72"/>
      <c r="JM1711" s="72"/>
      <c r="JN1711" s="72"/>
      <c r="JO1711" s="72"/>
      <c r="JP1711" s="72"/>
      <c r="JQ1711" s="72"/>
      <c r="JR1711" s="72"/>
      <c r="JS1711" s="72"/>
      <c r="JT1711" s="72"/>
      <c r="JU1711" s="72"/>
      <c r="JV1711" s="72"/>
      <c r="JW1711" s="72"/>
      <c r="JX1711" s="72"/>
      <c r="JY1711" s="72"/>
      <c r="JZ1711" s="72"/>
      <c r="KA1711" s="72"/>
      <c r="KB1711" s="72"/>
      <c r="KC1711" s="72"/>
      <c r="KD1711" s="72"/>
      <c r="KE1711" s="72"/>
      <c r="KF1711" s="72"/>
      <c r="KG1711" s="72"/>
      <c r="KH1711" s="72"/>
      <c r="KI1711" s="72"/>
      <c r="KJ1711" s="72"/>
      <c r="KK1711" s="72"/>
      <c r="KL1711" s="72"/>
      <c r="KM1711" s="72"/>
      <c r="KN1711" s="72"/>
      <c r="KO1711" s="72"/>
      <c r="KP1711" s="72"/>
      <c r="KQ1711" s="72"/>
      <c r="KR1711" s="72"/>
      <c r="KS1711" s="72"/>
      <c r="KT1711" s="72"/>
      <c r="KU1711" s="72"/>
      <c r="KV1711" s="72"/>
      <c r="KW1711" s="72"/>
      <c r="KX1711" s="72"/>
      <c r="KY1711" s="72"/>
      <c r="KZ1711" s="72"/>
      <c r="LA1711" s="72"/>
      <c r="LB1711" s="72"/>
      <c r="LC1711" s="72"/>
      <c r="LD1711" s="72"/>
      <c r="LE1711" s="72"/>
      <c r="LF1711" s="72"/>
      <c r="LG1711" s="72"/>
      <c r="LH1711" s="72"/>
      <c r="LI1711" s="72"/>
      <c r="LJ1711" s="72"/>
      <c r="LK1711" s="72"/>
      <c r="LL1711" s="72"/>
      <c r="LM1711" s="72"/>
      <c r="LN1711" s="72"/>
      <c r="LO1711" s="72"/>
      <c r="LP1711" s="72"/>
      <c r="LQ1711" s="72"/>
      <c r="LR1711" s="72"/>
      <c r="LS1711" s="72"/>
      <c r="LT1711" s="72"/>
      <c r="LU1711" s="72"/>
      <c r="LV1711" s="72"/>
      <c r="LW1711" s="72"/>
      <c r="LX1711" s="72"/>
      <c r="LY1711" s="72"/>
      <c r="LZ1711" s="72"/>
      <c r="MA1711" s="72"/>
      <c r="MB1711" s="72"/>
      <c r="MC1711" s="72"/>
      <c r="MD1711" s="72"/>
      <c r="ME1711" s="72"/>
      <c r="MF1711" s="72"/>
      <c r="MG1711" s="72"/>
      <c r="MH1711" s="72"/>
      <c r="MI1711" s="72"/>
      <c r="MJ1711" s="72"/>
      <c r="MK1711" s="72"/>
      <c r="ML1711" s="72"/>
      <c r="MM1711" s="72"/>
      <c r="MN1711" s="72"/>
      <c r="MO1711" s="72"/>
      <c r="MP1711" s="72"/>
      <c r="MQ1711" s="72"/>
      <c r="MR1711" s="72"/>
      <c r="MS1711" s="72"/>
      <c r="MT1711" s="72"/>
      <c r="MU1711" s="72"/>
      <c r="MV1711" s="72"/>
      <c r="MW1711" s="72"/>
      <c r="MX1711" s="72"/>
      <c r="MY1711" s="72"/>
      <c r="MZ1711" s="72"/>
      <c r="NA1711" s="72"/>
      <c r="NB1711" s="72"/>
      <c r="NC1711" s="72"/>
      <c r="ND1711" s="72"/>
      <c r="NE1711" s="72"/>
      <c r="NF1711" s="72"/>
      <c r="NG1711" s="72"/>
      <c r="NH1711" s="72"/>
      <c r="NI1711" s="72"/>
      <c r="NJ1711" s="72"/>
      <c r="NK1711" s="72"/>
      <c r="NL1711" s="72"/>
      <c r="NM1711" s="72"/>
      <c r="NN1711" s="72"/>
      <c r="NO1711" s="72"/>
      <c r="NP1711" s="72"/>
      <c r="NQ1711" s="72"/>
      <c r="NR1711" s="72"/>
      <c r="NS1711" s="72"/>
      <c r="NT1711" s="72"/>
      <c r="NU1711" s="72"/>
      <c r="NV1711" s="72"/>
      <c r="NW1711" s="72"/>
      <c r="NX1711" s="72"/>
      <c r="NY1711" s="72"/>
      <c r="NZ1711" s="72"/>
      <c r="OA1711" s="72"/>
      <c r="OB1711" s="72"/>
      <c r="OC1711" s="72"/>
      <c r="OD1711" s="72"/>
      <c r="OE1711" s="72"/>
      <c r="OF1711" s="72"/>
      <c r="OG1711" s="72"/>
      <c r="OH1711" s="72"/>
      <c r="OI1711" s="72"/>
      <c r="OJ1711" s="72"/>
      <c r="OK1711" s="72"/>
      <c r="OL1711" s="72"/>
      <c r="OM1711" s="72"/>
      <c r="ON1711" s="72"/>
      <c r="OO1711" s="72"/>
      <c r="OP1711" s="72"/>
      <c r="OQ1711" s="72"/>
      <c r="OR1711" s="72"/>
      <c r="OS1711" s="72"/>
      <c r="OT1711" s="72"/>
      <c r="OU1711" s="72"/>
      <c r="OV1711" s="72"/>
      <c r="OW1711" s="72"/>
      <c r="OX1711" s="72"/>
      <c r="OY1711" s="72"/>
      <c r="OZ1711" s="72"/>
      <c r="PA1711" s="72"/>
      <c r="PB1711" s="72"/>
      <c r="PC1711" s="72"/>
      <c r="PD1711" s="72"/>
      <c r="PE1711" s="72"/>
      <c r="PF1711" s="72"/>
      <c r="PG1711" s="72"/>
      <c r="PH1711" s="72"/>
      <c r="PI1711" s="72"/>
      <c r="PJ1711" s="72"/>
      <c r="PK1711" s="72"/>
      <c r="PL1711" s="72"/>
      <c r="PM1711" s="72"/>
      <c r="PN1711" s="72"/>
      <c r="PO1711" s="72"/>
      <c r="PP1711" s="72"/>
      <c r="PQ1711" s="72"/>
      <c r="PR1711" s="72"/>
      <c r="PS1711" s="72"/>
      <c r="PT1711" s="72"/>
      <c r="PU1711" s="72"/>
      <c r="PV1711" s="72"/>
      <c r="PW1711" s="72"/>
      <c r="PX1711" s="72"/>
      <c r="PY1711" s="72"/>
      <c r="PZ1711" s="72"/>
      <c r="QA1711" s="72"/>
      <c r="QB1711" s="72"/>
      <c r="QC1711" s="72"/>
      <c r="QD1711" s="72"/>
      <c r="QE1711" s="72"/>
      <c r="QF1711" s="72"/>
      <c r="QG1711" s="72"/>
      <c r="QH1711" s="72"/>
      <c r="QI1711" s="72"/>
      <c r="QJ1711" s="72"/>
      <c r="QK1711" s="72"/>
      <c r="QL1711" s="72"/>
      <c r="QM1711" s="72"/>
      <c r="QN1711" s="72"/>
      <c r="QO1711" s="72"/>
      <c r="QP1711" s="72"/>
      <c r="QQ1711" s="72"/>
      <c r="QR1711" s="72"/>
      <c r="QS1711" s="72"/>
      <c r="QT1711" s="72"/>
      <c r="QU1711" s="72"/>
      <c r="QV1711" s="72"/>
      <c r="QW1711" s="72"/>
      <c r="QX1711" s="72"/>
      <c r="QY1711" s="72"/>
      <c r="QZ1711" s="72"/>
      <c r="RA1711" s="72"/>
      <c r="RB1711" s="72"/>
      <c r="RC1711" s="72"/>
      <c r="RD1711" s="72"/>
      <c r="RE1711" s="72"/>
      <c r="RF1711" s="72"/>
      <c r="RG1711" s="72"/>
      <c r="RH1711" s="72"/>
      <c r="RI1711" s="72"/>
      <c r="RJ1711" s="72"/>
      <c r="RK1711" s="72"/>
      <c r="RL1711" s="72"/>
      <c r="RM1711" s="72"/>
      <c r="RN1711" s="72"/>
      <c r="RO1711" s="72"/>
      <c r="RP1711" s="72"/>
      <c r="RQ1711" s="72"/>
      <c r="RR1711" s="72"/>
      <c r="RS1711" s="72"/>
      <c r="RT1711" s="72"/>
      <c r="RU1711" s="72"/>
      <c r="RV1711" s="72"/>
      <c r="RW1711" s="72"/>
      <c r="RX1711" s="72"/>
      <c r="RY1711" s="72"/>
      <c r="RZ1711" s="72"/>
      <c r="SA1711" s="72"/>
      <c r="SB1711" s="72"/>
      <c r="SC1711" s="72"/>
      <c r="SD1711" s="72"/>
      <c r="SE1711" s="72"/>
      <c r="SF1711" s="72"/>
      <c r="SG1711" s="72"/>
      <c r="SH1711" s="72"/>
      <c r="SI1711" s="72"/>
      <c r="SJ1711" s="72"/>
      <c r="SK1711" s="72"/>
      <c r="SL1711" s="72"/>
      <c r="SM1711" s="72"/>
      <c r="SN1711" s="72"/>
      <c r="SO1711" s="72"/>
      <c r="SP1711" s="72"/>
      <c r="SQ1711" s="72"/>
      <c r="SR1711" s="72"/>
      <c r="SS1711" s="72"/>
      <c r="ST1711" s="72"/>
      <c r="SU1711" s="72"/>
      <c r="SV1711" s="72"/>
      <c r="SW1711" s="72"/>
      <c r="SX1711" s="72"/>
      <c r="SY1711" s="72"/>
      <c r="SZ1711" s="72"/>
      <c r="TA1711" s="72"/>
      <c r="TB1711" s="72"/>
      <c r="TC1711" s="72"/>
    </row>
    <row r="1712" spans="1:523" ht="16.5" customHeight="1" x14ac:dyDescent="0.2">
      <c r="A1712" s="20">
        <v>1308</v>
      </c>
      <c r="B1712" s="20" t="s">
        <v>73</v>
      </c>
      <c r="C1712" s="20" t="s">
        <v>292</v>
      </c>
      <c r="D1712" s="20" t="s">
        <v>30</v>
      </c>
      <c r="E1712" s="20" t="s">
        <v>1345</v>
      </c>
      <c r="F1712" s="22" t="s">
        <v>288</v>
      </c>
      <c r="G1712" s="20" t="s">
        <v>193</v>
      </c>
      <c r="H1712" s="20" t="s">
        <v>35</v>
      </c>
      <c r="I1712" s="20" t="s">
        <v>27</v>
      </c>
      <c r="J1712" s="51" t="s">
        <v>1197</v>
      </c>
      <c r="K1712" s="20"/>
      <c r="L1712" s="20"/>
      <c r="M1712" s="20"/>
      <c r="N1712" s="20"/>
      <c r="O1712" s="46">
        <v>4300000000</v>
      </c>
      <c r="P1712" s="104"/>
      <c r="Q1712" s="24">
        <v>1</v>
      </c>
      <c r="R1712" s="25">
        <v>45992</v>
      </c>
      <c r="S1712" s="20" t="s">
        <v>83</v>
      </c>
      <c r="T1712" s="46">
        <v>4300000000</v>
      </c>
      <c r="U1712" s="27" t="s">
        <v>100</v>
      </c>
      <c r="V1712" s="27" t="s">
        <v>100</v>
      </c>
      <c r="W1712" s="72"/>
      <c r="X1712" s="72"/>
      <c r="Y1712" s="72"/>
      <c r="Z1712" s="72"/>
      <c r="AA1712" s="72"/>
      <c r="AB1712" s="72"/>
      <c r="AC1712" s="72"/>
      <c r="AD1712" s="72"/>
      <c r="AE1712" s="72"/>
      <c r="AF1712" s="72"/>
      <c r="AG1712" s="72"/>
      <c r="AH1712" s="72"/>
      <c r="AI1712" s="72"/>
      <c r="AJ1712" s="72"/>
      <c r="AK1712" s="72"/>
      <c r="AL1712" s="72"/>
      <c r="AM1712" s="72"/>
      <c r="AN1712" s="72"/>
      <c r="AO1712" s="72"/>
      <c r="AP1712" s="72"/>
      <c r="AQ1712" s="72"/>
      <c r="AR1712" s="72"/>
      <c r="AS1712" s="72"/>
      <c r="AT1712" s="72"/>
      <c r="AU1712" s="72"/>
      <c r="AV1712" s="72"/>
      <c r="AW1712" s="72"/>
      <c r="AX1712" s="72"/>
      <c r="AY1712" s="72"/>
      <c r="AZ1712" s="72"/>
      <c r="BA1712" s="72"/>
      <c r="BB1712" s="72"/>
      <c r="BC1712" s="72"/>
      <c r="BD1712" s="72"/>
      <c r="BE1712" s="72"/>
      <c r="BF1712" s="72"/>
      <c r="BG1712" s="72"/>
      <c r="BH1712" s="72"/>
      <c r="BI1712" s="72"/>
      <c r="BJ1712" s="72"/>
      <c r="BK1712" s="72"/>
      <c r="BL1712" s="72"/>
      <c r="BM1712" s="72"/>
      <c r="BN1712" s="72"/>
      <c r="BO1712" s="72"/>
      <c r="BP1712" s="72"/>
      <c r="BQ1712" s="72"/>
      <c r="BR1712" s="72"/>
      <c r="BS1712" s="72"/>
      <c r="BT1712" s="72"/>
      <c r="BU1712" s="72"/>
      <c r="BV1712" s="72"/>
      <c r="BW1712" s="72"/>
      <c r="BX1712" s="72"/>
      <c r="BY1712" s="72"/>
      <c r="BZ1712" s="72"/>
      <c r="CA1712" s="72"/>
      <c r="CB1712" s="72"/>
      <c r="CC1712" s="72"/>
      <c r="CD1712" s="72"/>
      <c r="CE1712" s="72"/>
      <c r="CF1712" s="72"/>
      <c r="CG1712" s="72"/>
      <c r="CH1712" s="72"/>
      <c r="CI1712" s="72"/>
      <c r="CJ1712" s="72"/>
      <c r="CK1712" s="72"/>
      <c r="CL1712" s="72"/>
      <c r="CM1712" s="72"/>
      <c r="CN1712" s="72"/>
      <c r="CO1712" s="72"/>
      <c r="CP1712" s="72"/>
      <c r="CQ1712" s="72"/>
      <c r="CR1712" s="72"/>
      <c r="CS1712" s="72"/>
      <c r="CT1712" s="72"/>
      <c r="CU1712" s="72"/>
      <c r="CV1712" s="72"/>
      <c r="CW1712" s="72"/>
      <c r="CX1712" s="72"/>
      <c r="CY1712" s="72"/>
      <c r="CZ1712" s="72"/>
      <c r="DA1712" s="72"/>
      <c r="DB1712" s="72"/>
      <c r="DC1712" s="72"/>
      <c r="DD1712" s="72"/>
      <c r="DE1712" s="72"/>
      <c r="DF1712" s="72"/>
      <c r="DG1712" s="72"/>
      <c r="DH1712" s="72"/>
      <c r="DI1712" s="72"/>
      <c r="DJ1712" s="72"/>
      <c r="DK1712" s="72"/>
      <c r="DL1712" s="72"/>
      <c r="DM1712" s="72"/>
      <c r="DN1712" s="72"/>
      <c r="DO1712" s="72"/>
      <c r="DP1712" s="72"/>
      <c r="DQ1712" s="72"/>
      <c r="DR1712" s="72"/>
      <c r="DS1712" s="72"/>
      <c r="DT1712" s="72"/>
      <c r="DU1712" s="72"/>
      <c r="DV1712" s="72"/>
      <c r="DW1712" s="72"/>
      <c r="DX1712" s="72"/>
      <c r="DY1712" s="72"/>
      <c r="DZ1712" s="72"/>
      <c r="EA1712" s="72"/>
      <c r="EB1712" s="72"/>
      <c r="EC1712" s="72"/>
      <c r="ED1712" s="72"/>
      <c r="EE1712" s="72"/>
      <c r="EF1712" s="72"/>
      <c r="EG1712" s="72"/>
      <c r="EH1712" s="72"/>
      <c r="EI1712" s="72"/>
      <c r="EJ1712" s="72"/>
      <c r="EK1712" s="72"/>
      <c r="EL1712" s="72"/>
      <c r="EM1712" s="72"/>
      <c r="EN1712" s="72"/>
      <c r="EO1712" s="72"/>
      <c r="EP1712" s="72"/>
      <c r="EQ1712" s="72"/>
      <c r="ER1712" s="72"/>
      <c r="ES1712" s="72"/>
      <c r="ET1712" s="72"/>
      <c r="EU1712" s="72"/>
      <c r="EV1712" s="72"/>
      <c r="EW1712" s="72"/>
      <c r="EX1712" s="72"/>
      <c r="EY1712" s="72"/>
      <c r="EZ1712" s="72"/>
      <c r="FA1712" s="72"/>
      <c r="FB1712" s="72"/>
      <c r="FC1712" s="72"/>
      <c r="FD1712" s="72"/>
      <c r="FE1712" s="72"/>
      <c r="FF1712" s="72"/>
      <c r="FG1712" s="72"/>
      <c r="FH1712" s="72"/>
      <c r="FI1712" s="72"/>
      <c r="FJ1712" s="72"/>
      <c r="FK1712" s="72"/>
      <c r="FL1712" s="72"/>
      <c r="FM1712" s="72"/>
      <c r="FN1712" s="72"/>
      <c r="FO1712" s="72"/>
      <c r="FP1712" s="72"/>
      <c r="FQ1712" s="72"/>
      <c r="FR1712" s="72"/>
      <c r="FS1712" s="72"/>
      <c r="FT1712" s="72"/>
      <c r="FU1712" s="72"/>
      <c r="FV1712" s="72"/>
      <c r="FW1712" s="72"/>
      <c r="FX1712" s="72"/>
      <c r="FY1712" s="72"/>
      <c r="FZ1712" s="72"/>
      <c r="GA1712" s="72"/>
      <c r="GB1712" s="72"/>
      <c r="GC1712" s="72"/>
      <c r="GD1712" s="72"/>
      <c r="GE1712" s="72"/>
      <c r="GF1712" s="72"/>
      <c r="GG1712" s="72"/>
      <c r="GH1712" s="72"/>
      <c r="GI1712" s="72"/>
      <c r="GJ1712" s="72"/>
      <c r="GK1712" s="72"/>
      <c r="GL1712" s="72"/>
      <c r="GM1712" s="72"/>
      <c r="GN1712" s="72"/>
      <c r="GO1712" s="72"/>
      <c r="GP1712" s="72"/>
      <c r="GQ1712" s="72"/>
      <c r="GR1712" s="72"/>
      <c r="GS1712" s="72"/>
      <c r="GT1712" s="72"/>
      <c r="GU1712" s="72"/>
      <c r="GV1712" s="72"/>
      <c r="GW1712" s="72"/>
      <c r="GX1712" s="72"/>
      <c r="GY1712" s="72"/>
      <c r="GZ1712" s="72"/>
      <c r="HA1712" s="72"/>
      <c r="HB1712" s="72"/>
      <c r="HC1712" s="72"/>
      <c r="HD1712" s="72"/>
      <c r="HE1712" s="72"/>
      <c r="HF1712" s="72"/>
      <c r="HG1712" s="72"/>
      <c r="HH1712" s="72"/>
      <c r="HI1712" s="72"/>
      <c r="HJ1712" s="72"/>
      <c r="HK1712" s="72"/>
      <c r="HL1712" s="72"/>
      <c r="HM1712" s="72"/>
      <c r="HN1712" s="72"/>
      <c r="HO1712" s="72"/>
      <c r="HP1712" s="72"/>
      <c r="HQ1712" s="72"/>
      <c r="HR1712" s="72"/>
      <c r="HS1712" s="72"/>
      <c r="HT1712" s="72"/>
      <c r="HU1712" s="72"/>
      <c r="HV1712" s="72"/>
      <c r="HW1712" s="72"/>
      <c r="HX1712" s="72"/>
      <c r="HY1712" s="72"/>
      <c r="HZ1712" s="72"/>
      <c r="IA1712" s="72"/>
      <c r="IB1712" s="72"/>
      <c r="IC1712" s="72"/>
      <c r="ID1712" s="72"/>
      <c r="IE1712" s="72"/>
      <c r="IF1712" s="72"/>
      <c r="IG1712" s="72"/>
      <c r="IH1712" s="72"/>
      <c r="II1712" s="72"/>
      <c r="IJ1712" s="72"/>
      <c r="IK1712" s="72"/>
      <c r="IL1712" s="72"/>
      <c r="IM1712" s="72"/>
      <c r="IN1712" s="72"/>
      <c r="IO1712" s="72"/>
      <c r="IP1712" s="72"/>
      <c r="IQ1712" s="72"/>
      <c r="IR1712" s="72"/>
      <c r="IS1712" s="72"/>
      <c r="IT1712" s="72"/>
      <c r="IU1712" s="72"/>
      <c r="IV1712" s="72"/>
      <c r="IW1712" s="72"/>
      <c r="IX1712" s="72"/>
      <c r="IY1712" s="72"/>
      <c r="IZ1712" s="72"/>
      <c r="JA1712" s="72"/>
      <c r="JB1712" s="72"/>
      <c r="JC1712" s="72"/>
      <c r="JD1712" s="72"/>
      <c r="JE1712" s="72"/>
      <c r="JF1712" s="72"/>
      <c r="JG1712" s="72"/>
      <c r="JH1712" s="72"/>
      <c r="JI1712" s="72"/>
      <c r="JJ1712" s="72"/>
      <c r="JK1712" s="72"/>
      <c r="JL1712" s="72"/>
      <c r="JM1712" s="72"/>
      <c r="JN1712" s="72"/>
      <c r="JO1712" s="72"/>
      <c r="JP1712" s="72"/>
      <c r="JQ1712" s="72"/>
      <c r="JR1712" s="72"/>
      <c r="JS1712" s="72"/>
      <c r="JT1712" s="72"/>
      <c r="JU1712" s="72"/>
      <c r="JV1712" s="72"/>
      <c r="JW1712" s="72"/>
      <c r="JX1712" s="72"/>
      <c r="JY1712" s="72"/>
      <c r="JZ1712" s="72"/>
      <c r="KA1712" s="72"/>
      <c r="KB1712" s="72"/>
      <c r="KC1712" s="72"/>
      <c r="KD1712" s="72"/>
      <c r="KE1712" s="72"/>
      <c r="KF1712" s="72"/>
      <c r="KG1712" s="72"/>
      <c r="KH1712" s="72"/>
      <c r="KI1712" s="72"/>
      <c r="KJ1712" s="72"/>
      <c r="KK1712" s="72"/>
      <c r="KL1712" s="72"/>
      <c r="KM1712" s="72"/>
      <c r="KN1712" s="72"/>
      <c r="KO1712" s="72"/>
      <c r="KP1712" s="72"/>
      <c r="KQ1712" s="72"/>
      <c r="KR1712" s="72"/>
      <c r="KS1712" s="72"/>
      <c r="KT1712" s="72"/>
      <c r="KU1712" s="72"/>
      <c r="KV1712" s="72"/>
      <c r="KW1712" s="72"/>
      <c r="KX1712" s="72"/>
      <c r="KY1712" s="72"/>
      <c r="KZ1712" s="72"/>
      <c r="LA1712" s="72"/>
      <c r="LB1712" s="72"/>
      <c r="LC1712" s="72"/>
      <c r="LD1712" s="72"/>
      <c r="LE1712" s="72"/>
      <c r="LF1712" s="72"/>
      <c r="LG1712" s="72"/>
      <c r="LH1712" s="72"/>
      <c r="LI1712" s="72"/>
      <c r="LJ1712" s="72"/>
      <c r="LK1712" s="72"/>
      <c r="LL1712" s="72"/>
      <c r="LM1712" s="72"/>
      <c r="LN1712" s="72"/>
      <c r="LO1712" s="72"/>
      <c r="LP1712" s="72"/>
      <c r="LQ1712" s="72"/>
      <c r="LR1712" s="72"/>
      <c r="LS1712" s="72"/>
      <c r="LT1712" s="72"/>
      <c r="LU1712" s="72"/>
      <c r="LV1712" s="72"/>
      <c r="LW1712" s="72"/>
      <c r="LX1712" s="72"/>
      <c r="LY1712" s="72"/>
      <c r="LZ1712" s="72"/>
      <c r="MA1712" s="72"/>
      <c r="MB1712" s="72"/>
      <c r="MC1712" s="72"/>
      <c r="MD1712" s="72"/>
      <c r="ME1712" s="72"/>
      <c r="MF1712" s="72"/>
      <c r="MG1712" s="72"/>
      <c r="MH1712" s="72"/>
      <c r="MI1712" s="72"/>
      <c r="MJ1712" s="72"/>
      <c r="MK1712" s="72"/>
      <c r="ML1712" s="72"/>
      <c r="MM1712" s="72"/>
      <c r="MN1712" s="72"/>
      <c r="MO1712" s="72"/>
      <c r="MP1712" s="72"/>
      <c r="MQ1712" s="72"/>
      <c r="MR1712" s="72"/>
      <c r="MS1712" s="72"/>
      <c r="MT1712" s="72"/>
      <c r="MU1712" s="72"/>
      <c r="MV1712" s="72"/>
      <c r="MW1712" s="72"/>
      <c r="MX1712" s="72"/>
      <c r="MY1712" s="72"/>
      <c r="MZ1712" s="72"/>
      <c r="NA1712" s="72"/>
      <c r="NB1712" s="72"/>
      <c r="NC1712" s="72"/>
      <c r="ND1712" s="72"/>
      <c r="NE1712" s="72"/>
      <c r="NF1712" s="72"/>
      <c r="NG1712" s="72"/>
      <c r="NH1712" s="72"/>
      <c r="NI1712" s="72"/>
      <c r="NJ1712" s="72"/>
      <c r="NK1712" s="72"/>
      <c r="NL1712" s="72"/>
      <c r="NM1712" s="72"/>
      <c r="NN1712" s="72"/>
      <c r="NO1712" s="72"/>
      <c r="NP1712" s="72"/>
      <c r="NQ1712" s="72"/>
      <c r="NR1712" s="72"/>
      <c r="NS1712" s="72"/>
      <c r="NT1712" s="72"/>
      <c r="NU1712" s="72"/>
      <c r="NV1712" s="72"/>
      <c r="NW1712" s="72"/>
      <c r="NX1712" s="72"/>
      <c r="NY1712" s="72"/>
      <c r="NZ1712" s="72"/>
      <c r="OA1712" s="72"/>
      <c r="OB1712" s="72"/>
      <c r="OC1712" s="72"/>
      <c r="OD1712" s="72"/>
      <c r="OE1712" s="72"/>
      <c r="OF1712" s="72"/>
      <c r="OG1712" s="72"/>
      <c r="OH1712" s="72"/>
      <c r="OI1712" s="72"/>
      <c r="OJ1712" s="72"/>
      <c r="OK1712" s="72"/>
      <c r="OL1712" s="72"/>
      <c r="OM1712" s="72"/>
      <c r="ON1712" s="72"/>
      <c r="OO1712" s="72"/>
      <c r="OP1712" s="72"/>
      <c r="OQ1712" s="72"/>
      <c r="OR1712" s="72"/>
      <c r="OS1712" s="72"/>
      <c r="OT1712" s="72"/>
      <c r="OU1712" s="72"/>
      <c r="OV1712" s="72"/>
      <c r="OW1712" s="72"/>
      <c r="OX1712" s="72"/>
      <c r="OY1712" s="72"/>
      <c r="OZ1712" s="72"/>
      <c r="PA1712" s="72"/>
      <c r="PB1712" s="72"/>
      <c r="PC1712" s="72"/>
      <c r="PD1712" s="72"/>
      <c r="PE1712" s="72"/>
      <c r="PF1712" s="72"/>
      <c r="PG1712" s="72"/>
      <c r="PH1712" s="72"/>
      <c r="PI1712" s="72"/>
      <c r="PJ1712" s="72"/>
      <c r="PK1712" s="72"/>
      <c r="PL1712" s="72"/>
      <c r="PM1712" s="72"/>
      <c r="PN1712" s="72"/>
      <c r="PO1712" s="72"/>
      <c r="PP1712" s="72"/>
      <c r="PQ1712" s="72"/>
      <c r="PR1712" s="72"/>
      <c r="PS1712" s="72"/>
      <c r="PT1712" s="72"/>
      <c r="PU1712" s="72"/>
      <c r="PV1712" s="72"/>
      <c r="PW1712" s="72"/>
      <c r="PX1712" s="72"/>
      <c r="PY1712" s="72"/>
      <c r="PZ1712" s="72"/>
      <c r="QA1712" s="72"/>
      <c r="QB1712" s="72"/>
      <c r="QC1712" s="72"/>
      <c r="QD1712" s="72"/>
      <c r="QE1712" s="72"/>
      <c r="QF1712" s="72"/>
      <c r="QG1712" s="72"/>
      <c r="QH1712" s="72"/>
      <c r="QI1712" s="72"/>
      <c r="QJ1712" s="72"/>
      <c r="QK1712" s="72"/>
      <c r="QL1712" s="72"/>
      <c r="QM1712" s="72"/>
      <c r="QN1712" s="72"/>
      <c r="QO1712" s="72"/>
      <c r="QP1712" s="72"/>
      <c r="QQ1712" s="72"/>
      <c r="QR1712" s="72"/>
      <c r="QS1712" s="72"/>
      <c r="QT1712" s="72"/>
      <c r="QU1712" s="72"/>
      <c r="QV1712" s="72"/>
      <c r="QW1712" s="72"/>
      <c r="QX1712" s="72"/>
      <c r="QY1712" s="72"/>
      <c r="QZ1712" s="72"/>
      <c r="RA1712" s="72"/>
      <c r="RB1712" s="72"/>
      <c r="RC1712" s="72"/>
      <c r="RD1712" s="72"/>
      <c r="RE1712" s="72"/>
      <c r="RF1712" s="72"/>
      <c r="RG1712" s="72"/>
      <c r="RH1712" s="72"/>
      <c r="RI1712" s="72"/>
      <c r="RJ1712" s="72"/>
      <c r="RK1712" s="72"/>
      <c r="RL1712" s="72"/>
      <c r="RM1712" s="72"/>
      <c r="RN1712" s="72"/>
      <c r="RO1712" s="72"/>
      <c r="RP1712" s="72"/>
      <c r="RQ1712" s="72"/>
      <c r="RR1712" s="72"/>
      <c r="RS1712" s="72"/>
      <c r="RT1712" s="72"/>
      <c r="RU1712" s="72"/>
      <c r="RV1712" s="72"/>
      <c r="RW1712" s="72"/>
      <c r="RX1712" s="72"/>
      <c r="RY1712" s="72"/>
      <c r="RZ1712" s="72"/>
      <c r="SA1712" s="72"/>
      <c r="SB1712" s="72"/>
      <c r="SC1712" s="72"/>
      <c r="SD1712" s="72"/>
      <c r="SE1712" s="72"/>
      <c r="SF1712" s="72"/>
      <c r="SG1712" s="72"/>
      <c r="SH1712" s="72"/>
      <c r="SI1712" s="72"/>
      <c r="SJ1712" s="72"/>
      <c r="SK1712" s="72"/>
      <c r="SL1712" s="72"/>
      <c r="SM1712" s="72"/>
      <c r="SN1712" s="72"/>
      <c r="SO1712" s="72"/>
      <c r="SP1712" s="72"/>
      <c r="SQ1712" s="72"/>
      <c r="SR1712" s="72"/>
      <c r="SS1712" s="72"/>
      <c r="ST1712" s="72"/>
      <c r="SU1712" s="72"/>
      <c r="SV1712" s="72"/>
      <c r="SW1712" s="72"/>
      <c r="SX1712" s="72"/>
      <c r="SY1712" s="72"/>
      <c r="SZ1712" s="72"/>
      <c r="TA1712" s="72"/>
      <c r="TB1712" s="72"/>
      <c r="TC1712" s="72"/>
    </row>
    <row r="1713" spans="1:523" ht="16.5" customHeight="1" x14ac:dyDescent="0.2">
      <c r="A1713" s="20">
        <v>1309</v>
      </c>
      <c r="B1713" s="20" t="s">
        <v>73</v>
      </c>
      <c r="C1713" s="20" t="s">
        <v>292</v>
      </c>
      <c r="D1713" s="20" t="s">
        <v>30</v>
      </c>
      <c r="E1713" s="20" t="s">
        <v>1345</v>
      </c>
      <c r="F1713" s="22" t="s">
        <v>288</v>
      </c>
      <c r="G1713" s="73" t="s">
        <v>193</v>
      </c>
      <c r="H1713" s="20" t="s">
        <v>35</v>
      </c>
      <c r="I1713" s="20" t="s">
        <v>27</v>
      </c>
      <c r="J1713" s="51" t="s">
        <v>1198</v>
      </c>
      <c r="K1713" s="20"/>
      <c r="L1713" s="20"/>
      <c r="M1713" s="20"/>
      <c r="N1713" s="20"/>
      <c r="O1713" s="46">
        <v>3300000000</v>
      </c>
      <c r="P1713" s="23"/>
      <c r="Q1713" s="24">
        <v>1</v>
      </c>
      <c r="R1713" s="25">
        <v>45992</v>
      </c>
      <c r="S1713" s="20" t="s">
        <v>83</v>
      </c>
      <c r="T1713" s="46">
        <v>3300000000</v>
      </c>
      <c r="U1713" s="27" t="s">
        <v>100</v>
      </c>
      <c r="V1713" s="27" t="s">
        <v>100</v>
      </c>
      <c r="W1713" s="72"/>
      <c r="X1713" s="72"/>
      <c r="Y1713" s="72"/>
      <c r="Z1713" s="72"/>
      <c r="AA1713" s="72"/>
      <c r="AB1713" s="72"/>
      <c r="AC1713" s="72"/>
      <c r="AD1713" s="72"/>
      <c r="AE1713" s="72"/>
      <c r="AF1713" s="72"/>
      <c r="AG1713" s="72"/>
      <c r="AH1713" s="72"/>
      <c r="AI1713" s="72"/>
      <c r="AJ1713" s="72"/>
      <c r="AK1713" s="72"/>
      <c r="AL1713" s="72"/>
      <c r="AM1713" s="72"/>
      <c r="AN1713" s="72"/>
      <c r="AO1713" s="72"/>
      <c r="AP1713" s="72"/>
      <c r="AQ1713" s="72"/>
      <c r="AR1713" s="72"/>
      <c r="AS1713" s="72"/>
      <c r="AT1713" s="72"/>
      <c r="AU1713" s="72"/>
      <c r="AV1713" s="72"/>
      <c r="AW1713" s="72"/>
      <c r="AX1713" s="72"/>
      <c r="AY1713" s="72"/>
      <c r="AZ1713" s="72"/>
      <c r="BA1713" s="72"/>
      <c r="BB1713" s="72"/>
      <c r="BC1713" s="72"/>
      <c r="BD1713" s="72"/>
      <c r="BE1713" s="72"/>
      <c r="BF1713" s="72"/>
      <c r="BG1713" s="72"/>
      <c r="BH1713" s="72"/>
      <c r="BI1713" s="72"/>
      <c r="BJ1713" s="72"/>
      <c r="BK1713" s="72"/>
      <c r="BL1713" s="72"/>
      <c r="BM1713" s="72"/>
      <c r="BN1713" s="72"/>
      <c r="BO1713" s="72"/>
      <c r="BP1713" s="72"/>
      <c r="BQ1713" s="72"/>
      <c r="BR1713" s="72"/>
      <c r="BS1713" s="72"/>
      <c r="BT1713" s="72"/>
      <c r="BU1713" s="72"/>
      <c r="BV1713" s="72"/>
      <c r="BW1713" s="72"/>
      <c r="BX1713" s="72"/>
      <c r="BY1713" s="72"/>
      <c r="BZ1713" s="72"/>
      <c r="CA1713" s="72"/>
      <c r="CB1713" s="72"/>
      <c r="CC1713" s="72"/>
      <c r="CD1713" s="72"/>
      <c r="CE1713" s="72"/>
      <c r="CF1713" s="72"/>
      <c r="CG1713" s="72"/>
      <c r="CH1713" s="72"/>
      <c r="CI1713" s="72"/>
      <c r="CJ1713" s="72"/>
      <c r="CK1713" s="72"/>
      <c r="CL1713" s="72"/>
      <c r="CM1713" s="72"/>
      <c r="CN1713" s="72"/>
      <c r="CO1713" s="72"/>
      <c r="CP1713" s="72"/>
      <c r="CQ1713" s="72"/>
      <c r="CR1713" s="72"/>
      <c r="CS1713" s="72"/>
      <c r="CT1713" s="72"/>
      <c r="CU1713" s="72"/>
      <c r="CV1713" s="72"/>
      <c r="CW1713" s="72"/>
      <c r="CX1713" s="72"/>
      <c r="CY1713" s="72"/>
      <c r="CZ1713" s="72"/>
      <c r="DA1713" s="72"/>
      <c r="DB1713" s="72"/>
      <c r="DC1713" s="72"/>
      <c r="DD1713" s="72"/>
      <c r="DE1713" s="72"/>
      <c r="DF1713" s="72"/>
      <c r="DG1713" s="72"/>
      <c r="DH1713" s="72"/>
      <c r="DI1713" s="72"/>
      <c r="DJ1713" s="72"/>
      <c r="DK1713" s="72"/>
      <c r="DL1713" s="72"/>
      <c r="DM1713" s="72"/>
      <c r="DN1713" s="72"/>
      <c r="DO1713" s="72"/>
      <c r="DP1713" s="72"/>
      <c r="DQ1713" s="72"/>
      <c r="DR1713" s="72"/>
      <c r="DS1713" s="72"/>
      <c r="DT1713" s="72"/>
      <c r="DU1713" s="72"/>
      <c r="DV1713" s="72"/>
      <c r="DW1713" s="72"/>
      <c r="DX1713" s="72"/>
      <c r="DY1713" s="72"/>
      <c r="DZ1713" s="72"/>
      <c r="EA1713" s="72"/>
      <c r="EB1713" s="72"/>
      <c r="EC1713" s="72"/>
      <c r="ED1713" s="72"/>
      <c r="EE1713" s="72"/>
      <c r="EF1713" s="72"/>
      <c r="EG1713" s="72"/>
      <c r="EH1713" s="72"/>
      <c r="EI1713" s="72"/>
      <c r="EJ1713" s="72"/>
      <c r="EK1713" s="72"/>
      <c r="EL1713" s="72"/>
      <c r="EM1713" s="72"/>
      <c r="EN1713" s="72"/>
      <c r="EO1713" s="72"/>
      <c r="EP1713" s="72"/>
      <c r="EQ1713" s="72"/>
      <c r="ER1713" s="72"/>
      <c r="ES1713" s="72"/>
      <c r="ET1713" s="72"/>
      <c r="EU1713" s="72"/>
      <c r="EV1713" s="72"/>
      <c r="EW1713" s="72"/>
      <c r="EX1713" s="72"/>
      <c r="EY1713" s="72"/>
      <c r="EZ1713" s="72"/>
      <c r="FA1713" s="72"/>
      <c r="FB1713" s="72"/>
      <c r="FC1713" s="72"/>
      <c r="FD1713" s="72"/>
      <c r="FE1713" s="72"/>
      <c r="FF1713" s="72"/>
      <c r="FG1713" s="72"/>
      <c r="FH1713" s="72"/>
      <c r="FI1713" s="72"/>
      <c r="FJ1713" s="72"/>
      <c r="FK1713" s="72"/>
      <c r="FL1713" s="72"/>
      <c r="FM1713" s="72"/>
      <c r="FN1713" s="72"/>
      <c r="FO1713" s="72"/>
      <c r="FP1713" s="72"/>
      <c r="FQ1713" s="72"/>
      <c r="FR1713" s="72"/>
      <c r="FS1713" s="72"/>
      <c r="FT1713" s="72"/>
      <c r="FU1713" s="72"/>
      <c r="FV1713" s="72"/>
      <c r="FW1713" s="72"/>
      <c r="FX1713" s="72"/>
      <c r="FY1713" s="72"/>
      <c r="FZ1713" s="72"/>
      <c r="GA1713" s="72"/>
      <c r="GB1713" s="72"/>
      <c r="GC1713" s="72"/>
      <c r="GD1713" s="72"/>
      <c r="GE1713" s="72"/>
      <c r="GF1713" s="72"/>
      <c r="GG1713" s="72"/>
      <c r="GH1713" s="72"/>
      <c r="GI1713" s="72"/>
      <c r="GJ1713" s="72"/>
      <c r="GK1713" s="72"/>
      <c r="GL1713" s="72"/>
      <c r="GM1713" s="72"/>
      <c r="GN1713" s="72"/>
      <c r="GO1713" s="72"/>
      <c r="GP1713" s="72"/>
      <c r="GQ1713" s="72"/>
      <c r="GR1713" s="72"/>
      <c r="GS1713" s="72"/>
      <c r="GT1713" s="72"/>
      <c r="GU1713" s="72"/>
      <c r="GV1713" s="72"/>
      <c r="GW1713" s="72"/>
      <c r="GX1713" s="72"/>
      <c r="GY1713" s="72"/>
      <c r="GZ1713" s="72"/>
      <c r="HA1713" s="72"/>
      <c r="HB1713" s="72"/>
      <c r="HC1713" s="72"/>
      <c r="HD1713" s="72"/>
      <c r="HE1713" s="72"/>
      <c r="HF1713" s="72"/>
      <c r="HG1713" s="72"/>
      <c r="HH1713" s="72"/>
      <c r="HI1713" s="72"/>
      <c r="HJ1713" s="72"/>
      <c r="HK1713" s="72"/>
      <c r="HL1713" s="72"/>
      <c r="HM1713" s="72"/>
      <c r="HN1713" s="72"/>
      <c r="HO1713" s="72"/>
      <c r="HP1713" s="72"/>
      <c r="HQ1713" s="72"/>
      <c r="HR1713" s="72"/>
      <c r="HS1713" s="72"/>
      <c r="HT1713" s="72"/>
      <c r="HU1713" s="72"/>
      <c r="HV1713" s="72"/>
      <c r="HW1713" s="72"/>
      <c r="HX1713" s="72"/>
      <c r="HY1713" s="72"/>
      <c r="HZ1713" s="72"/>
      <c r="IA1713" s="72"/>
      <c r="IB1713" s="72"/>
      <c r="IC1713" s="72"/>
      <c r="ID1713" s="72"/>
      <c r="IE1713" s="72"/>
      <c r="IF1713" s="72"/>
      <c r="IG1713" s="72"/>
      <c r="IH1713" s="72"/>
      <c r="II1713" s="72"/>
      <c r="IJ1713" s="72"/>
      <c r="IK1713" s="72"/>
      <c r="IL1713" s="72"/>
      <c r="IM1713" s="72"/>
      <c r="IN1713" s="72"/>
      <c r="IO1713" s="72"/>
      <c r="IP1713" s="72"/>
      <c r="IQ1713" s="72"/>
      <c r="IR1713" s="72"/>
      <c r="IS1713" s="72"/>
      <c r="IT1713" s="72"/>
      <c r="IU1713" s="72"/>
      <c r="IV1713" s="72"/>
      <c r="IW1713" s="72"/>
      <c r="IX1713" s="72"/>
      <c r="IY1713" s="72"/>
      <c r="IZ1713" s="72"/>
      <c r="JA1713" s="72"/>
      <c r="JB1713" s="72"/>
      <c r="JC1713" s="72"/>
      <c r="JD1713" s="72"/>
      <c r="JE1713" s="72"/>
      <c r="JF1713" s="72"/>
      <c r="JG1713" s="72"/>
      <c r="JH1713" s="72"/>
      <c r="JI1713" s="72"/>
      <c r="JJ1713" s="72"/>
      <c r="JK1713" s="72"/>
      <c r="JL1713" s="72"/>
      <c r="JM1713" s="72"/>
      <c r="JN1713" s="72"/>
      <c r="JO1713" s="72"/>
      <c r="JP1713" s="72"/>
      <c r="JQ1713" s="72"/>
      <c r="JR1713" s="72"/>
      <c r="JS1713" s="72"/>
      <c r="JT1713" s="72"/>
      <c r="JU1713" s="72"/>
      <c r="JV1713" s="72"/>
      <c r="JW1713" s="72"/>
      <c r="JX1713" s="72"/>
      <c r="JY1713" s="72"/>
      <c r="JZ1713" s="72"/>
      <c r="KA1713" s="72"/>
      <c r="KB1713" s="72"/>
      <c r="KC1713" s="72"/>
      <c r="KD1713" s="72"/>
      <c r="KE1713" s="72"/>
      <c r="KF1713" s="72"/>
      <c r="KG1713" s="72"/>
      <c r="KH1713" s="72"/>
      <c r="KI1713" s="72"/>
      <c r="KJ1713" s="72"/>
      <c r="KK1713" s="72"/>
      <c r="KL1713" s="72"/>
      <c r="KM1713" s="72"/>
      <c r="KN1713" s="72"/>
      <c r="KO1713" s="72"/>
      <c r="KP1713" s="72"/>
      <c r="KQ1713" s="72"/>
      <c r="KR1713" s="72"/>
      <c r="KS1713" s="72"/>
      <c r="KT1713" s="72"/>
      <c r="KU1713" s="72"/>
      <c r="KV1713" s="72"/>
      <c r="KW1713" s="72"/>
      <c r="KX1713" s="72"/>
      <c r="KY1713" s="72"/>
      <c r="KZ1713" s="72"/>
      <c r="LA1713" s="72"/>
      <c r="LB1713" s="72"/>
      <c r="LC1713" s="72"/>
      <c r="LD1713" s="72"/>
      <c r="LE1713" s="72"/>
      <c r="LF1713" s="72"/>
      <c r="LG1713" s="72"/>
      <c r="LH1713" s="72"/>
      <c r="LI1713" s="72"/>
      <c r="LJ1713" s="72"/>
      <c r="LK1713" s="72"/>
      <c r="LL1713" s="72"/>
      <c r="LM1713" s="72"/>
      <c r="LN1713" s="72"/>
      <c r="LO1713" s="72"/>
      <c r="LP1713" s="72"/>
      <c r="LQ1713" s="72"/>
      <c r="LR1713" s="72"/>
      <c r="LS1713" s="72"/>
      <c r="LT1713" s="72"/>
      <c r="LU1713" s="72"/>
      <c r="LV1713" s="72"/>
      <c r="LW1713" s="72"/>
      <c r="LX1713" s="72"/>
      <c r="LY1713" s="72"/>
      <c r="LZ1713" s="72"/>
      <c r="MA1713" s="72"/>
      <c r="MB1713" s="72"/>
      <c r="MC1713" s="72"/>
      <c r="MD1713" s="72"/>
      <c r="ME1713" s="72"/>
      <c r="MF1713" s="72"/>
      <c r="MG1713" s="72"/>
      <c r="MH1713" s="72"/>
      <c r="MI1713" s="72"/>
      <c r="MJ1713" s="72"/>
      <c r="MK1713" s="72"/>
      <c r="ML1713" s="72"/>
      <c r="MM1713" s="72"/>
      <c r="MN1713" s="72"/>
      <c r="MO1713" s="72"/>
      <c r="MP1713" s="72"/>
      <c r="MQ1713" s="72"/>
      <c r="MR1713" s="72"/>
      <c r="MS1713" s="72"/>
      <c r="MT1713" s="72"/>
      <c r="MU1713" s="72"/>
      <c r="MV1713" s="72"/>
      <c r="MW1713" s="72"/>
      <c r="MX1713" s="72"/>
      <c r="MY1713" s="72"/>
      <c r="MZ1713" s="72"/>
      <c r="NA1713" s="72"/>
      <c r="NB1713" s="72"/>
      <c r="NC1713" s="72"/>
      <c r="ND1713" s="72"/>
      <c r="NE1713" s="72"/>
      <c r="NF1713" s="72"/>
      <c r="NG1713" s="72"/>
      <c r="NH1713" s="72"/>
      <c r="NI1713" s="72"/>
      <c r="NJ1713" s="72"/>
      <c r="NK1713" s="72"/>
      <c r="NL1713" s="72"/>
      <c r="NM1713" s="72"/>
      <c r="NN1713" s="72"/>
      <c r="NO1713" s="72"/>
      <c r="NP1713" s="72"/>
      <c r="NQ1713" s="72"/>
      <c r="NR1713" s="72"/>
      <c r="NS1713" s="72"/>
      <c r="NT1713" s="72"/>
      <c r="NU1713" s="72"/>
      <c r="NV1713" s="72"/>
      <c r="NW1713" s="72"/>
      <c r="NX1713" s="72"/>
      <c r="NY1713" s="72"/>
      <c r="NZ1713" s="72"/>
      <c r="OA1713" s="72"/>
      <c r="OB1713" s="72"/>
      <c r="OC1713" s="72"/>
      <c r="OD1713" s="72"/>
      <c r="OE1713" s="72"/>
      <c r="OF1713" s="72"/>
      <c r="OG1713" s="72"/>
      <c r="OH1713" s="72"/>
      <c r="OI1713" s="72"/>
      <c r="OJ1713" s="72"/>
      <c r="OK1713" s="72"/>
      <c r="OL1713" s="72"/>
      <c r="OM1713" s="72"/>
      <c r="ON1713" s="72"/>
      <c r="OO1713" s="72"/>
      <c r="OP1713" s="72"/>
      <c r="OQ1713" s="72"/>
      <c r="OR1713" s="72"/>
      <c r="OS1713" s="72"/>
      <c r="OT1713" s="72"/>
      <c r="OU1713" s="72"/>
      <c r="OV1713" s="72"/>
      <c r="OW1713" s="72"/>
      <c r="OX1713" s="72"/>
      <c r="OY1713" s="72"/>
      <c r="OZ1713" s="72"/>
      <c r="PA1713" s="72"/>
      <c r="PB1713" s="72"/>
      <c r="PC1713" s="72"/>
      <c r="PD1713" s="72"/>
      <c r="PE1713" s="72"/>
      <c r="PF1713" s="72"/>
      <c r="PG1713" s="72"/>
      <c r="PH1713" s="72"/>
      <c r="PI1713" s="72"/>
      <c r="PJ1713" s="72"/>
      <c r="PK1713" s="72"/>
      <c r="PL1713" s="72"/>
      <c r="PM1713" s="72"/>
      <c r="PN1713" s="72"/>
      <c r="PO1713" s="72"/>
      <c r="PP1713" s="72"/>
      <c r="PQ1713" s="72"/>
      <c r="PR1713" s="72"/>
      <c r="PS1713" s="72"/>
      <c r="PT1713" s="72"/>
      <c r="PU1713" s="72"/>
      <c r="PV1713" s="72"/>
      <c r="PW1713" s="72"/>
      <c r="PX1713" s="72"/>
      <c r="PY1713" s="72"/>
      <c r="PZ1713" s="72"/>
      <c r="QA1713" s="72"/>
      <c r="QB1713" s="72"/>
      <c r="QC1713" s="72"/>
      <c r="QD1713" s="72"/>
      <c r="QE1713" s="72"/>
      <c r="QF1713" s="72"/>
      <c r="QG1713" s="72"/>
      <c r="QH1713" s="72"/>
      <c r="QI1713" s="72"/>
      <c r="QJ1713" s="72"/>
      <c r="QK1713" s="72"/>
      <c r="QL1713" s="72"/>
      <c r="QM1713" s="72"/>
      <c r="QN1713" s="72"/>
      <c r="QO1713" s="72"/>
      <c r="QP1713" s="72"/>
      <c r="QQ1713" s="72"/>
      <c r="QR1713" s="72"/>
      <c r="QS1713" s="72"/>
      <c r="QT1713" s="72"/>
      <c r="QU1713" s="72"/>
      <c r="QV1713" s="72"/>
      <c r="QW1713" s="72"/>
      <c r="QX1713" s="72"/>
      <c r="QY1713" s="72"/>
      <c r="QZ1713" s="72"/>
      <c r="RA1713" s="72"/>
      <c r="RB1713" s="72"/>
      <c r="RC1713" s="72"/>
      <c r="RD1713" s="72"/>
      <c r="RE1713" s="72"/>
      <c r="RF1713" s="72"/>
      <c r="RG1713" s="72"/>
      <c r="RH1713" s="72"/>
      <c r="RI1713" s="72"/>
      <c r="RJ1713" s="72"/>
      <c r="RK1713" s="72"/>
      <c r="RL1713" s="72"/>
      <c r="RM1713" s="72"/>
      <c r="RN1713" s="72"/>
      <c r="RO1713" s="72"/>
      <c r="RP1713" s="72"/>
      <c r="RQ1713" s="72"/>
      <c r="RR1713" s="72"/>
      <c r="RS1713" s="72"/>
      <c r="RT1713" s="72"/>
      <c r="RU1713" s="72"/>
      <c r="RV1713" s="72"/>
      <c r="RW1713" s="72"/>
      <c r="RX1713" s="72"/>
      <c r="RY1713" s="72"/>
      <c r="RZ1713" s="72"/>
      <c r="SA1713" s="72"/>
      <c r="SB1713" s="72"/>
      <c r="SC1713" s="72"/>
      <c r="SD1713" s="72"/>
      <c r="SE1713" s="72"/>
      <c r="SF1713" s="72"/>
      <c r="SG1713" s="72"/>
      <c r="SH1713" s="72"/>
      <c r="SI1713" s="72"/>
      <c r="SJ1713" s="72"/>
      <c r="SK1713" s="72"/>
      <c r="SL1713" s="72"/>
      <c r="SM1713" s="72"/>
      <c r="SN1713" s="72"/>
      <c r="SO1713" s="72"/>
      <c r="SP1713" s="72"/>
      <c r="SQ1713" s="72"/>
      <c r="SR1713" s="72"/>
      <c r="SS1713" s="72"/>
      <c r="ST1713" s="72"/>
      <c r="SU1713" s="72"/>
      <c r="SV1713" s="72"/>
      <c r="SW1713" s="72"/>
      <c r="SX1713" s="72"/>
      <c r="SY1713" s="72"/>
      <c r="SZ1713" s="72"/>
      <c r="TA1713" s="72"/>
      <c r="TB1713" s="72"/>
      <c r="TC1713" s="72"/>
    </row>
    <row r="1714" spans="1:523" ht="16.5" customHeight="1" x14ac:dyDescent="0.2">
      <c r="A1714" s="20">
        <v>1312</v>
      </c>
      <c r="B1714" s="20" t="s">
        <v>73</v>
      </c>
      <c r="C1714" s="20" t="s">
        <v>292</v>
      </c>
      <c r="D1714" s="20" t="s">
        <v>38</v>
      </c>
      <c r="E1714" s="20" t="s">
        <v>1345</v>
      </c>
      <c r="F1714" s="22" t="s">
        <v>293</v>
      </c>
      <c r="G1714" s="73" t="s">
        <v>86</v>
      </c>
      <c r="H1714" s="20" t="s">
        <v>35</v>
      </c>
      <c r="I1714" s="20" t="s">
        <v>27</v>
      </c>
      <c r="J1714" s="51" t="s">
        <v>1199</v>
      </c>
      <c r="K1714" s="20"/>
      <c r="L1714" s="20"/>
      <c r="M1714" s="20"/>
      <c r="N1714" s="20"/>
      <c r="O1714" s="46">
        <v>2324800000</v>
      </c>
      <c r="P1714" s="23"/>
      <c r="Q1714" s="24">
        <v>1</v>
      </c>
      <c r="R1714" s="25">
        <v>45992</v>
      </c>
      <c r="S1714" s="20" t="s">
        <v>29</v>
      </c>
      <c r="T1714" s="46">
        <f>O1714</f>
        <v>2324800000</v>
      </c>
      <c r="U1714" s="27" t="s">
        <v>100</v>
      </c>
      <c r="V1714" s="27" t="s">
        <v>100</v>
      </c>
      <c r="W1714" s="72"/>
      <c r="X1714" s="72"/>
      <c r="Y1714" s="72"/>
      <c r="Z1714" s="72"/>
      <c r="AA1714" s="72"/>
      <c r="AB1714" s="72"/>
      <c r="AC1714" s="72"/>
      <c r="AD1714" s="72"/>
      <c r="AE1714" s="72"/>
      <c r="AF1714" s="72"/>
      <c r="AG1714" s="72"/>
      <c r="AH1714" s="72"/>
      <c r="AI1714" s="72"/>
      <c r="AJ1714" s="72"/>
      <c r="AK1714" s="72"/>
      <c r="AL1714" s="72"/>
      <c r="AM1714" s="72"/>
      <c r="AN1714" s="72"/>
      <c r="AO1714" s="72"/>
      <c r="AP1714" s="72"/>
      <c r="AQ1714" s="72"/>
      <c r="AR1714" s="72"/>
      <c r="AS1714" s="72"/>
      <c r="AT1714" s="72"/>
      <c r="AU1714" s="72"/>
      <c r="AV1714" s="72"/>
      <c r="AW1714" s="72"/>
      <c r="AX1714" s="72"/>
      <c r="AY1714" s="72"/>
      <c r="AZ1714" s="72"/>
      <c r="BA1714" s="72"/>
      <c r="BB1714" s="72"/>
      <c r="BC1714" s="72"/>
      <c r="BD1714" s="72"/>
      <c r="BE1714" s="72"/>
      <c r="BF1714" s="72"/>
      <c r="BG1714" s="72"/>
      <c r="BH1714" s="72"/>
      <c r="BI1714" s="72"/>
      <c r="BJ1714" s="72"/>
      <c r="BK1714" s="72"/>
      <c r="BL1714" s="72"/>
      <c r="BM1714" s="72"/>
      <c r="BN1714" s="72"/>
      <c r="BO1714" s="72"/>
      <c r="BP1714" s="72"/>
      <c r="BQ1714" s="72"/>
      <c r="BR1714" s="72"/>
      <c r="BS1714" s="72"/>
      <c r="BT1714" s="72"/>
      <c r="BU1714" s="72"/>
      <c r="BV1714" s="72"/>
      <c r="BW1714" s="72"/>
      <c r="BX1714" s="72"/>
      <c r="BY1714" s="72"/>
      <c r="BZ1714" s="72"/>
      <c r="CA1714" s="72"/>
      <c r="CB1714" s="72"/>
      <c r="CC1714" s="72"/>
      <c r="CD1714" s="72"/>
      <c r="CE1714" s="72"/>
      <c r="CF1714" s="72"/>
      <c r="CG1714" s="72"/>
      <c r="CH1714" s="72"/>
      <c r="CI1714" s="72"/>
      <c r="CJ1714" s="72"/>
      <c r="CK1714" s="72"/>
      <c r="CL1714" s="72"/>
      <c r="CM1714" s="72"/>
      <c r="CN1714" s="72"/>
      <c r="CO1714" s="72"/>
      <c r="CP1714" s="72"/>
      <c r="CQ1714" s="72"/>
      <c r="CR1714" s="72"/>
      <c r="CS1714" s="72"/>
      <c r="CT1714" s="72"/>
      <c r="CU1714" s="72"/>
      <c r="CV1714" s="72"/>
      <c r="CW1714" s="72"/>
      <c r="CX1714" s="72"/>
      <c r="CY1714" s="72"/>
      <c r="CZ1714" s="72"/>
      <c r="DA1714" s="72"/>
      <c r="DB1714" s="72"/>
      <c r="DC1714" s="72"/>
      <c r="DD1714" s="72"/>
      <c r="DE1714" s="72"/>
      <c r="DF1714" s="72"/>
      <c r="DG1714" s="72"/>
      <c r="DH1714" s="72"/>
      <c r="DI1714" s="72"/>
      <c r="DJ1714" s="72"/>
      <c r="DK1714" s="72"/>
      <c r="DL1714" s="72"/>
      <c r="DM1714" s="72"/>
      <c r="DN1714" s="72"/>
      <c r="DO1714" s="72"/>
      <c r="DP1714" s="72"/>
      <c r="DQ1714" s="72"/>
      <c r="DR1714" s="72"/>
      <c r="DS1714" s="72"/>
      <c r="DT1714" s="72"/>
      <c r="DU1714" s="72"/>
      <c r="DV1714" s="72"/>
      <c r="DW1714" s="72"/>
      <c r="DX1714" s="72"/>
      <c r="DY1714" s="72"/>
      <c r="DZ1714" s="72"/>
      <c r="EA1714" s="72"/>
      <c r="EB1714" s="72"/>
      <c r="EC1714" s="72"/>
      <c r="ED1714" s="72"/>
      <c r="EE1714" s="72"/>
      <c r="EF1714" s="72"/>
      <c r="EG1714" s="72"/>
      <c r="EH1714" s="72"/>
      <c r="EI1714" s="72"/>
      <c r="EJ1714" s="72"/>
      <c r="EK1714" s="72"/>
      <c r="EL1714" s="72"/>
      <c r="EM1714" s="72"/>
      <c r="EN1714" s="72"/>
      <c r="EO1714" s="72"/>
      <c r="EP1714" s="72"/>
      <c r="EQ1714" s="72"/>
      <c r="ER1714" s="72"/>
      <c r="ES1714" s="72"/>
      <c r="ET1714" s="72"/>
      <c r="EU1714" s="72"/>
      <c r="EV1714" s="72"/>
      <c r="EW1714" s="72"/>
      <c r="EX1714" s="72"/>
      <c r="EY1714" s="72"/>
      <c r="EZ1714" s="72"/>
      <c r="FA1714" s="72"/>
      <c r="FB1714" s="72"/>
      <c r="FC1714" s="72"/>
      <c r="FD1714" s="72"/>
      <c r="FE1714" s="72"/>
      <c r="FF1714" s="72"/>
      <c r="FG1714" s="72"/>
      <c r="FH1714" s="72"/>
      <c r="FI1714" s="72"/>
      <c r="FJ1714" s="72"/>
      <c r="FK1714" s="72"/>
      <c r="FL1714" s="72"/>
      <c r="FM1714" s="72"/>
      <c r="FN1714" s="72"/>
      <c r="FO1714" s="72"/>
      <c r="FP1714" s="72"/>
      <c r="FQ1714" s="72"/>
      <c r="FR1714" s="72"/>
      <c r="FS1714" s="72"/>
      <c r="FT1714" s="72"/>
      <c r="FU1714" s="72"/>
      <c r="FV1714" s="72"/>
      <c r="FW1714" s="72"/>
      <c r="FX1714" s="72"/>
      <c r="FY1714" s="72"/>
      <c r="FZ1714" s="72"/>
      <c r="GA1714" s="72"/>
      <c r="GB1714" s="72"/>
      <c r="GC1714" s="72"/>
      <c r="GD1714" s="72"/>
      <c r="GE1714" s="72"/>
      <c r="GF1714" s="72"/>
      <c r="GG1714" s="72"/>
      <c r="GH1714" s="72"/>
      <c r="GI1714" s="72"/>
      <c r="GJ1714" s="72"/>
      <c r="GK1714" s="72"/>
      <c r="GL1714" s="72"/>
      <c r="GM1714" s="72"/>
      <c r="GN1714" s="72"/>
      <c r="GO1714" s="72"/>
      <c r="GP1714" s="72"/>
      <c r="GQ1714" s="72"/>
      <c r="GR1714" s="72"/>
      <c r="GS1714" s="72"/>
      <c r="GT1714" s="72"/>
      <c r="GU1714" s="72"/>
      <c r="GV1714" s="72"/>
      <c r="GW1714" s="72"/>
      <c r="GX1714" s="72"/>
      <c r="GY1714" s="72"/>
      <c r="GZ1714" s="72"/>
      <c r="HA1714" s="72"/>
      <c r="HB1714" s="72"/>
      <c r="HC1714" s="72"/>
      <c r="HD1714" s="72"/>
      <c r="HE1714" s="72"/>
      <c r="HF1714" s="72"/>
      <c r="HG1714" s="72"/>
      <c r="HH1714" s="72"/>
      <c r="HI1714" s="72"/>
      <c r="HJ1714" s="72"/>
      <c r="HK1714" s="72"/>
      <c r="HL1714" s="72"/>
      <c r="HM1714" s="72"/>
      <c r="HN1714" s="72"/>
      <c r="HO1714" s="72"/>
      <c r="HP1714" s="72"/>
      <c r="HQ1714" s="72"/>
      <c r="HR1714" s="72"/>
      <c r="HS1714" s="72"/>
      <c r="HT1714" s="72"/>
      <c r="HU1714" s="72"/>
      <c r="HV1714" s="72"/>
      <c r="HW1714" s="72"/>
      <c r="HX1714" s="72"/>
      <c r="HY1714" s="72"/>
      <c r="HZ1714" s="72"/>
      <c r="IA1714" s="72"/>
      <c r="IB1714" s="72"/>
      <c r="IC1714" s="72"/>
      <c r="ID1714" s="72"/>
      <c r="IE1714" s="72"/>
      <c r="IF1714" s="72"/>
      <c r="IG1714" s="72"/>
      <c r="IH1714" s="72"/>
      <c r="II1714" s="72"/>
      <c r="IJ1714" s="72"/>
      <c r="IK1714" s="72"/>
      <c r="IL1714" s="72"/>
      <c r="IM1714" s="72"/>
      <c r="IN1714" s="72"/>
      <c r="IO1714" s="72"/>
      <c r="IP1714" s="72"/>
      <c r="IQ1714" s="72"/>
      <c r="IR1714" s="72"/>
      <c r="IS1714" s="72"/>
      <c r="IT1714" s="72"/>
      <c r="IU1714" s="72"/>
      <c r="IV1714" s="72"/>
      <c r="IW1714" s="72"/>
      <c r="IX1714" s="72"/>
      <c r="IY1714" s="72"/>
      <c r="IZ1714" s="72"/>
      <c r="JA1714" s="72"/>
      <c r="JB1714" s="72"/>
      <c r="JC1714" s="72"/>
      <c r="JD1714" s="72"/>
      <c r="JE1714" s="72"/>
      <c r="JF1714" s="72"/>
      <c r="JG1714" s="72"/>
      <c r="JH1714" s="72"/>
      <c r="JI1714" s="72"/>
      <c r="JJ1714" s="72"/>
      <c r="JK1714" s="72"/>
      <c r="JL1714" s="72"/>
      <c r="JM1714" s="72"/>
      <c r="JN1714" s="72"/>
      <c r="JO1714" s="72"/>
      <c r="JP1714" s="72"/>
      <c r="JQ1714" s="72"/>
      <c r="JR1714" s="72"/>
      <c r="JS1714" s="72"/>
      <c r="JT1714" s="72"/>
      <c r="JU1714" s="72"/>
      <c r="JV1714" s="72"/>
      <c r="JW1714" s="72"/>
      <c r="JX1714" s="72"/>
      <c r="JY1714" s="72"/>
      <c r="JZ1714" s="72"/>
      <c r="KA1714" s="72"/>
      <c r="KB1714" s="72"/>
      <c r="KC1714" s="72"/>
      <c r="KD1714" s="72"/>
      <c r="KE1714" s="72"/>
      <c r="KF1714" s="72"/>
      <c r="KG1714" s="72"/>
      <c r="KH1714" s="72"/>
      <c r="KI1714" s="72"/>
      <c r="KJ1714" s="72"/>
      <c r="KK1714" s="72"/>
      <c r="KL1714" s="72"/>
      <c r="KM1714" s="72"/>
      <c r="KN1714" s="72"/>
      <c r="KO1714" s="72"/>
      <c r="KP1714" s="72"/>
      <c r="KQ1714" s="72"/>
      <c r="KR1714" s="72"/>
      <c r="KS1714" s="72"/>
      <c r="KT1714" s="72"/>
      <c r="KU1714" s="72"/>
      <c r="KV1714" s="72"/>
      <c r="KW1714" s="72"/>
      <c r="KX1714" s="72"/>
      <c r="KY1714" s="72"/>
      <c r="KZ1714" s="72"/>
      <c r="LA1714" s="72"/>
      <c r="LB1714" s="72"/>
      <c r="LC1714" s="72"/>
      <c r="LD1714" s="72"/>
      <c r="LE1714" s="72"/>
      <c r="LF1714" s="72"/>
      <c r="LG1714" s="72"/>
      <c r="LH1714" s="72"/>
      <c r="LI1714" s="72"/>
      <c r="LJ1714" s="72"/>
      <c r="LK1714" s="72"/>
      <c r="LL1714" s="72"/>
      <c r="LM1714" s="72"/>
      <c r="LN1714" s="72"/>
      <c r="LO1714" s="72"/>
      <c r="LP1714" s="72"/>
      <c r="LQ1714" s="72"/>
      <c r="LR1714" s="72"/>
      <c r="LS1714" s="72"/>
      <c r="LT1714" s="72"/>
      <c r="LU1714" s="72"/>
      <c r="LV1714" s="72"/>
      <c r="LW1714" s="72"/>
      <c r="LX1714" s="72"/>
      <c r="LY1714" s="72"/>
      <c r="LZ1714" s="72"/>
      <c r="MA1714" s="72"/>
      <c r="MB1714" s="72"/>
      <c r="MC1714" s="72"/>
      <c r="MD1714" s="72"/>
      <c r="ME1714" s="72"/>
      <c r="MF1714" s="72"/>
      <c r="MG1714" s="72"/>
      <c r="MH1714" s="72"/>
      <c r="MI1714" s="72"/>
      <c r="MJ1714" s="72"/>
      <c r="MK1714" s="72"/>
      <c r="ML1714" s="72"/>
      <c r="MM1714" s="72"/>
      <c r="MN1714" s="72"/>
      <c r="MO1714" s="72"/>
      <c r="MP1714" s="72"/>
      <c r="MQ1714" s="72"/>
      <c r="MR1714" s="72"/>
      <c r="MS1714" s="72"/>
      <c r="MT1714" s="72"/>
      <c r="MU1714" s="72"/>
      <c r="MV1714" s="72"/>
      <c r="MW1714" s="72"/>
      <c r="MX1714" s="72"/>
      <c r="MY1714" s="72"/>
      <c r="MZ1714" s="72"/>
      <c r="NA1714" s="72"/>
      <c r="NB1714" s="72"/>
      <c r="NC1714" s="72"/>
      <c r="ND1714" s="72"/>
      <c r="NE1714" s="72"/>
      <c r="NF1714" s="72"/>
      <c r="NG1714" s="72"/>
      <c r="NH1714" s="72"/>
      <c r="NI1714" s="72"/>
      <c r="NJ1714" s="72"/>
      <c r="NK1714" s="72"/>
      <c r="NL1714" s="72"/>
      <c r="NM1714" s="72"/>
      <c r="NN1714" s="72"/>
      <c r="NO1714" s="72"/>
      <c r="NP1714" s="72"/>
      <c r="NQ1714" s="72"/>
      <c r="NR1714" s="72"/>
      <c r="NS1714" s="72"/>
      <c r="NT1714" s="72"/>
      <c r="NU1714" s="72"/>
      <c r="NV1714" s="72"/>
      <c r="NW1714" s="72"/>
      <c r="NX1714" s="72"/>
      <c r="NY1714" s="72"/>
      <c r="NZ1714" s="72"/>
      <c r="OA1714" s="72"/>
      <c r="OB1714" s="72"/>
      <c r="OC1714" s="72"/>
      <c r="OD1714" s="72"/>
      <c r="OE1714" s="72"/>
      <c r="OF1714" s="72"/>
      <c r="OG1714" s="72"/>
      <c r="OH1714" s="72"/>
      <c r="OI1714" s="72"/>
      <c r="OJ1714" s="72"/>
      <c r="OK1714" s="72"/>
      <c r="OL1714" s="72"/>
      <c r="OM1714" s="72"/>
      <c r="ON1714" s="72"/>
      <c r="OO1714" s="72"/>
      <c r="OP1714" s="72"/>
      <c r="OQ1714" s="72"/>
      <c r="OR1714" s="72"/>
      <c r="OS1714" s="72"/>
      <c r="OT1714" s="72"/>
      <c r="OU1714" s="72"/>
      <c r="OV1714" s="72"/>
      <c r="OW1714" s="72"/>
      <c r="OX1714" s="72"/>
      <c r="OY1714" s="72"/>
      <c r="OZ1714" s="72"/>
      <c r="PA1714" s="72"/>
      <c r="PB1714" s="72"/>
      <c r="PC1714" s="72"/>
      <c r="PD1714" s="72"/>
      <c r="PE1714" s="72"/>
      <c r="PF1714" s="72"/>
      <c r="PG1714" s="72"/>
      <c r="PH1714" s="72"/>
      <c r="PI1714" s="72"/>
      <c r="PJ1714" s="72"/>
      <c r="PK1714" s="72"/>
      <c r="PL1714" s="72"/>
      <c r="PM1714" s="72"/>
      <c r="PN1714" s="72"/>
      <c r="PO1714" s="72"/>
      <c r="PP1714" s="72"/>
      <c r="PQ1714" s="72"/>
      <c r="PR1714" s="72"/>
      <c r="PS1714" s="72"/>
      <c r="PT1714" s="72"/>
      <c r="PU1714" s="72"/>
      <c r="PV1714" s="72"/>
      <c r="PW1714" s="72"/>
      <c r="PX1714" s="72"/>
      <c r="PY1714" s="72"/>
      <c r="PZ1714" s="72"/>
      <c r="QA1714" s="72"/>
      <c r="QB1714" s="72"/>
      <c r="QC1714" s="72"/>
      <c r="QD1714" s="72"/>
      <c r="QE1714" s="72"/>
      <c r="QF1714" s="72"/>
      <c r="QG1714" s="72"/>
      <c r="QH1714" s="72"/>
      <c r="QI1714" s="72"/>
      <c r="QJ1714" s="72"/>
      <c r="QK1714" s="72"/>
      <c r="QL1714" s="72"/>
      <c r="QM1714" s="72"/>
      <c r="QN1714" s="72"/>
      <c r="QO1714" s="72"/>
      <c r="QP1714" s="72"/>
      <c r="QQ1714" s="72"/>
      <c r="QR1714" s="72"/>
      <c r="QS1714" s="72"/>
      <c r="QT1714" s="72"/>
      <c r="QU1714" s="72"/>
      <c r="QV1714" s="72"/>
      <c r="QW1714" s="72"/>
      <c r="QX1714" s="72"/>
      <c r="QY1714" s="72"/>
      <c r="QZ1714" s="72"/>
      <c r="RA1714" s="72"/>
      <c r="RB1714" s="72"/>
      <c r="RC1714" s="72"/>
      <c r="RD1714" s="72"/>
      <c r="RE1714" s="72"/>
      <c r="RF1714" s="72"/>
      <c r="RG1714" s="72"/>
      <c r="RH1714" s="72"/>
      <c r="RI1714" s="72"/>
      <c r="RJ1714" s="72"/>
      <c r="RK1714" s="72"/>
      <c r="RL1714" s="72"/>
      <c r="RM1714" s="72"/>
      <c r="RN1714" s="72"/>
      <c r="RO1714" s="72"/>
      <c r="RP1714" s="72"/>
      <c r="RQ1714" s="72"/>
      <c r="RR1714" s="72"/>
      <c r="RS1714" s="72"/>
      <c r="RT1714" s="72"/>
      <c r="RU1714" s="72"/>
      <c r="RV1714" s="72"/>
      <c r="RW1714" s="72"/>
      <c r="RX1714" s="72"/>
      <c r="RY1714" s="72"/>
      <c r="RZ1714" s="72"/>
      <c r="SA1714" s="72"/>
      <c r="SB1714" s="72"/>
      <c r="SC1714" s="72"/>
      <c r="SD1714" s="72"/>
      <c r="SE1714" s="72"/>
      <c r="SF1714" s="72"/>
      <c r="SG1714" s="72"/>
      <c r="SH1714" s="72"/>
      <c r="SI1714" s="72"/>
      <c r="SJ1714" s="72"/>
      <c r="SK1714" s="72"/>
      <c r="SL1714" s="72"/>
      <c r="SM1714" s="72"/>
      <c r="SN1714" s="72"/>
      <c r="SO1714" s="72"/>
      <c r="SP1714" s="72"/>
      <c r="SQ1714" s="72"/>
      <c r="SR1714" s="72"/>
      <c r="SS1714" s="72"/>
      <c r="ST1714" s="72"/>
      <c r="SU1714" s="72"/>
      <c r="SV1714" s="72"/>
      <c r="SW1714" s="72"/>
      <c r="SX1714" s="72"/>
      <c r="SY1714" s="72"/>
      <c r="SZ1714" s="72"/>
      <c r="TA1714" s="72"/>
      <c r="TB1714" s="72"/>
      <c r="TC1714" s="72"/>
    </row>
    <row r="1715" spans="1:523" ht="16.5" customHeight="1" x14ac:dyDescent="0.2">
      <c r="A1715" s="20">
        <v>1313</v>
      </c>
      <c r="B1715" s="20" t="s">
        <v>73</v>
      </c>
      <c r="C1715" s="20" t="s">
        <v>292</v>
      </c>
      <c r="D1715" s="20" t="s">
        <v>30</v>
      </c>
      <c r="E1715" s="20" t="s">
        <v>1345</v>
      </c>
      <c r="F1715" s="50" t="s">
        <v>1200</v>
      </c>
      <c r="G1715" s="73" t="s">
        <v>86</v>
      </c>
      <c r="H1715" s="20" t="s">
        <v>35</v>
      </c>
      <c r="I1715" s="20" t="s">
        <v>27</v>
      </c>
      <c r="J1715" s="51" t="s">
        <v>1201</v>
      </c>
      <c r="K1715" s="20"/>
      <c r="L1715" s="20"/>
      <c r="M1715" s="20"/>
      <c r="N1715" s="20"/>
      <c r="O1715" s="46">
        <v>500000000</v>
      </c>
      <c r="P1715" s="23"/>
      <c r="Q1715" s="24">
        <v>1</v>
      </c>
      <c r="R1715" s="25">
        <v>45992</v>
      </c>
      <c r="S1715" s="20" t="s">
        <v>29</v>
      </c>
      <c r="T1715" s="46">
        <v>500000000</v>
      </c>
      <c r="U1715" s="27" t="s">
        <v>100</v>
      </c>
      <c r="V1715" s="27" t="s">
        <v>100</v>
      </c>
      <c r="W1715" s="72"/>
      <c r="X1715" s="72"/>
      <c r="Y1715" s="72"/>
      <c r="Z1715" s="72"/>
      <c r="AA1715" s="72"/>
      <c r="AB1715" s="72"/>
      <c r="AC1715" s="72"/>
      <c r="AD1715" s="72"/>
      <c r="AE1715" s="72"/>
      <c r="AF1715" s="72"/>
      <c r="AG1715" s="72"/>
      <c r="AH1715" s="72"/>
      <c r="AI1715" s="72"/>
      <c r="AJ1715" s="72"/>
      <c r="AK1715" s="72"/>
      <c r="AL1715" s="72"/>
      <c r="AM1715" s="72"/>
      <c r="AN1715" s="72"/>
      <c r="AO1715" s="72"/>
      <c r="AP1715" s="72"/>
      <c r="AQ1715" s="72"/>
      <c r="AR1715" s="72"/>
      <c r="AS1715" s="72"/>
      <c r="AT1715" s="72"/>
      <c r="AU1715" s="72"/>
      <c r="AV1715" s="72"/>
      <c r="AW1715" s="72"/>
      <c r="AX1715" s="72"/>
      <c r="AY1715" s="72"/>
      <c r="AZ1715" s="72"/>
      <c r="BA1715" s="72"/>
      <c r="BB1715" s="72"/>
      <c r="BC1715" s="72"/>
      <c r="BD1715" s="72"/>
      <c r="BE1715" s="72"/>
      <c r="BF1715" s="72"/>
      <c r="BG1715" s="72"/>
      <c r="BH1715" s="72"/>
      <c r="BI1715" s="72"/>
      <c r="BJ1715" s="72"/>
      <c r="BK1715" s="72"/>
      <c r="BL1715" s="72"/>
      <c r="BM1715" s="72"/>
      <c r="BN1715" s="72"/>
      <c r="BO1715" s="72"/>
      <c r="BP1715" s="72"/>
      <c r="BQ1715" s="72"/>
      <c r="BR1715" s="72"/>
      <c r="BS1715" s="72"/>
      <c r="BT1715" s="72"/>
      <c r="BU1715" s="72"/>
      <c r="BV1715" s="72"/>
      <c r="BW1715" s="72"/>
      <c r="BX1715" s="72"/>
      <c r="BY1715" s="72"/>
      <c r="BZ1715" s="72"/>
      <c r="CA1715" s="72"/>
      <c r="CB1715" s="72"/>
      <c r="CC1715" s="72"/>
      <c r="CD1715" s="72"/>
      <c r="CE1715" s="72"/>
      <c r="CF1715" s="72"/>
      <c r="CG1715" s="72"/>
      <c r="CH1715" s="72"/>
      <c r="CI1715" s="72"/>
      <c r="CJ1715" s="72"/>
      <c r="CK1715" s="72"/>
      <c r="CL1715" s="72"/>
      <c r="CM1715" s="72"/>
      <c r="CN1715" s="72"/>
      <c r="CO1715" s="72"/>
      <c r="CP1715" s="72"/>
      <c r="CQ1715" s="72"/>
      <c r="CR1715" s="72"/>
      <c r="CS1715" s="72"/>
      <c r="CT1715" s="72"/>
      <c r="CU1715" s="72"/>
      <c r="CV1715" s="72"/>
      <c r="CW1715" s="72"/>
      <c r="CX1715" s="72"/>
      <c r="CY1715" s="72"/>
      <c r="CZ1715" s="72"/>
      <c r="DA1715" s="72"/>
      <c r="DB1715" s="72"/>
      <c r="DC1715" s="72"/>
      <c r="DD1715" s="72"/>
      <c r="DE1715" s="72"/>
      <c r="DF1715" s="72"/>
      <c r="DG1715" s="72"/>
      <c r="DH1715" s="72"/>
      <c r="DI1715" s="72"/>
      <c r="DJ1715" s="72"/>
      <c r="DK1715" s="72"/>
      <c r="DL1715" s="72"/>
      <c r="DM1715" s="72"/>
      <c r="DN1715" s="72"/>
      <c r="DO1715" s="72"/>
      <c r="DP1715" s="72"/>
      <c r="DQ1715" s="72"/>
      <c r="DR1715" s="72"/>
      <c r="DS1715" s="72"/>
      <c r="DT1715" s="72"/>
      <c r="DU1715" s="72"/>
      <c r="DV1715" s="72"/>
      <c r="DW1715" s="72"/>
      <c r="DX1715" s="72"/>
      <c r="DY1715" s="72"/>
      <c r="DZ1715" s="72"/>
      <c r="EA1715" s="72"/>
      <c r="EB1715" s="72"/>
      <c r="EC1715" s="72"/>
      <c r="ED1715" s="72"/>
      <c r="EE1715" s="72"/>
      <c r="EF1715" s="72"/>
      <c r="EG1715" s="72"/>
      <c r="EH1715" s="72"/>
      <c r="EI1715" s="72"/>
      <c r="EJ1715" s="72"/>
      <c r="EK1715" s="72"/>
      <c r="EL1715" s="72"/>
      <c r="EM1715" s="72"/>
      <c r="EN1715" s="72"/>
      <c r="EO1715" s="72"/>
      <c r="EP1715" s="72"/>
      <c r="EQ1715" s="72"/>
      <c r="ER1715" s="72"/>
      <c r="ES1715" s="72"/>
      <c r="ET1715" s="72"/>
      <c r="EU1715" s="72"/>
      <c r="EV1715" s="72"/>
      <c r="EW1715" s="72"/>
      <c r="EX1715" s="72"/>
      <c r="EY1715" s="72"/>
      <c r="EZ1715" s="72"/>
      <c r="FA1715" s="72"/>
      <c r="FB1715" s="72"/>
      <c r="FC1715" s="72"/>
      <c r="FD1715" s="72"/>
      <c r="FE1715" s="72"/>
      <c r="FF1715" s="72"/>
      <c r="FG1715" s="72"/>
      <c r="FH1715" s="72"/>
      <c r="FI1715" s="72"/>
      <c r="FJ1715" s="72"/>
      <c r="FK1715" s="72"/>
      <c r="FL1715" s="72"/>
      <c r="FM1715" s="72"/>
      <c r="FN1715" s="72"/>
      <c r="FO1715" s="72"/>
      <c r="FP1715" s="72"/>
      <c r="FQ1715" s="72"/>
      <c r="FR1715" s="72"/>
      <c r="FS1715" s="72"/>
      <c r="FT1715" s="72"/>
      <c r="FU1715" s="72"/>
      <c r="FV1715" s="72"/>
      <c r="FW1715" s="72"/>
      <c r="FX1715" s="72"/>
      <c r="FY1715" s="72"/>
      <c r="FZ1715" s="72"/>
      <c r="GA1715" s="72"/>
      <c r="GB1715" s="72"/>
      <c r="GC1715" s="72"/>
      <c r="GD1715" s="72"/>
      <c r="GE1715" s="72"/>
      <c r="GF1715" s="72"/>
      <c r="GG1715" s="72"/>
      <c r="GH1715" s="72"/>
      <c r="GI1715" s="72"/>
      <c r="GJ1715" s="72"/>
      <c r="GK1715" s="72"/>
      <c r="GL1715" s="72"/>
      <c r="GM1715" s="72"/>
      <c r="GN1715" s="72"/>
      <c r="GO1715" s="72"/>
      <c r="GP1715" s="72"/>
      <c r="GQ1715" s="72"/>
      <c r="GR1715" s="72"/>
      <c r="GS1715" s="72"/>
      <c r="GT1715" s="72"/>
      <c r="GU1715" s="72"/>
      <c r="GV1715" s="72"/>
      <c r="GW1715" s="72"/>
      <c r="GX1715" s="72"/>
      <c r="GY1715" s="72"/>
      <c r="GZ1715" s="72"/>
      <c r="HA1715" s="72"/>
      <c r="HB1715" s="72"/>
      <c r="HC1715" s="72"/>
      <c r="HD1715" s="72"/>
      <c r="HE1715" s="72"/>
      <c r="HF1715" s="72"/>
      <c r="HG1715" s="72"/>
      <c r="HH1715" s="72"/>
      <c r="HI1715" s="72"/>
      <c r="HJ1715" s="72"/>
      <c r="HK1715" s="72"/>
      <c r="HL1715" s="72"/>
      <c r="HM1715" s="72"/>
      <c r="HN1715" s="72"/>
      <c r="HO1715" s="72"/>
      <c r="HP1715" s="72"/>
      <c r="HQ1715" s="72"/>
      <c r="HR1715" s="72"/>
      <c r="HS1715" s="72"/>
      <c r="HT1715" s="72"/>
      <c r="HU1715" s="72"/>
      <c r="HV1715" s="72"/>
      <c r="HW1715" s="72"/>
      <c r="HX1715" s="72"/>
      <c r="HY1715" s="72"/>
      <c r="HZ1715" s="72"/>
      <c r="IA1715" s="72"/>
      <c r="IB1715" s="72"/>
      <c r="IC1715" s="72"/>
      <c r="ID1715" s="72"/>
      <c r="IE1715" s="72"/>
      <c r="IF1715" s="72"/>
      <c r="IG1715" s="72"/>
      <c r="IH1715" s="72"/>
      <c r="II1715" s="72"/>
      <c r="IJ1715" s="72"/>
      <c r="IK1715" s="72"/>
      <c r="IL1715" s="72"/>
      <c r="IM1715" s="72"/>
      <c r="IN1715" s="72"/>
      <c r="IO1715" s="72"/>
      <c r="IP1715" s="72"/>
      <c r="IQ1715" s="72"/>
      <c r="IR1715" s="72"/>
      <c r="IS1715" s="72"/>
      <c r="IT1715" s="72"/>
      <c r="IU1715" s="72"/>
      <c r="IV1715" s="72"/>
      <c r="IW1715" s="72"/>
      <c r="IX1715" s="72"/>
      <c r="IY1715" s="72"/>
      <c r="IZ1715" s="72"/>
      <c r="JA1715" s="72"/>
      <c r="JB1715" s="72"/>
      <c r="JC1715" s="72"/>
      <c r="JD1715" s="72"/>
      <c r="JE1715" s="72"/>
      <c r="JF1715" s="72"/>
      <c r="JG1715" s="72"/>
      <c r="JH1715" s="72"/>
      <c r="JI1715" s="72"/>
      <c r="JJ1715" s="72"/>
      <c r="JK1715" s="72"/>
      <c r="JL1715" s="72"/>
      <c r="JM1715" s="72"/>
      <c r="JN1715" s="72"/>
      <c r="JO1715" s="72"/>
      <c r="JP1715" s="72"/>
      <c r="JQ1715" s="72"/>
      <c r="JR1715" s="72"/>
      <c r="JS1715" s="72"/>
      <c r="JT1715" s="72"/>
      <c r="JU1715" s="72"/>
      <c r="JV1715" s="72"/>
      <c r="JW1715" s="72"/>
      <c r="JX1715" s="72"/>
      <c r="JY1715" s="72"/>
      <c r="JZ1715" s="72"/>
      <c r="KA1715" s="72"/>
      <c r="KB1715" s="72"/>
      <c r="KC1715" s="72"/>
      <c r="KD1715" s="72"/>
      <c r="KE1715" s="72"/>
      <c r="KF1715" s="72"/>
      <c r="KG1715" s="72"/>
      <c r="KH1715" s="72"/>
      <c r="KI1715" s="72"/>
      <c r="KJ1715" s="72"/>
      <c r="KK1715" s="72"/>
      <c r="KL1715" s="72"/>
      <c r="KM1715" s="72"/>
      <c r="KN1715" s="72"/>
      <c r="KO1715" s="72"/>
      <c r="KP1715" s="72"/>
      <c r="KQ1715" s="72"/>
      <c r="KR1715" s="72"/>
      <c r="KS1715" s="72"/>
      <c r="KT1715" s="72"/>
      <c r="KU1715" s="72"/>
      <c r="KV1715" s="72"/>
      <c r="KW1715" s="72"/>
      <c r="KX1715" s="72"/>
      <c r="KY1715" s="72"/>
      <c r="KZ1715" s="72"/>
      <c r="LA1715" s="72"/>
      <c r="LB1715" s="72"/>
      <c r="LC1715" s="72"/>
      <c r="LD1715" s="72"/>
      <c r="LE1715" s="72"/>
      <c r="LF1715" s="72"/>
      <c r="LG1715" s="72"/>
      <c r="LH1715" s="72"/>
      <c r="LI1715" s="72"/>
      <c r="LJ1715" s="72"/>
      <c r="LK1715" s="72"/>
      <c r="LL1715" s="72"/>
      <c r="LM1715" s="72"/>
      <c r="LN1715" s="72"/>
      <c r="LO1715" s="72"/>
      <c r="LP1715" s="72"/>
      <c r="LQ1715" s="72"/>
      <c r="LR1715" s="72"/>
      <c r="LS1715" s="72"/>
      <c r="LT1715" s="72"/>
      <c r="LU1715" s="72"/>
      <c r="LV1715" s="72"/>
      <c r="LW1715" s="72"/>
      <c r="LX1715" s="72"/>
      <c r="LY1715" s="72"/>
      <c r="LZ1715" s="72"/>
      <c r="MA1715" s="72"/>
      <c r="MB1715" s="72"/>
      <c r="MC1715" s="72"/>
      <c r="MD1715" s="72"/>
      <c r="ME1715" s="72"/>
      <c r="MF1715" s="72"/>
      <c r="MG1715" s="72"/>
      <c r="MH1715" s="72"/>
      <c r="MI1715" s="72"/>
      <c r="MJ1715" s="72"/>
      <c r="MK1715" s="72"/>
      <c r="ML1715" s="72"/>
      <c r="MM1715" s="72"/>
      <c r="MN1715" s="72"/>
      <c r="MO1715" s="72"/>
      <c r="MP1715" s="72"/>
      <c r="MQ1715" s="72"/>
      <c r="MR1715" s="72"/>
      <c r="MS1715" s="72"/>
      <c r="MT1715" s="72"/>
      <c r="MU1715" s="72"/>
      <c r="MV1715" s="72"/>
      <c r="MW1715" s="72"/>
      <c r="MX1715" s="72"/>
      <c r="MY1715" s="72"/>
      <c r="MZ1715" s="72"/>
      <c r="NA1715" s="72"/>
      <c r="NB1715" s="72"/>
      <c r="NC1715" s="72"/>
      <c r="ND1715" s="72"/>
      <c r="NE1715" s="72"/>
      <c r="NF1715" s="72"/>
      <c r="NG1715" s="72"/>
      <c r="NH1715" s="72"/>
      <c r="NI1715" s="72"/>
      <c r="NJ1715" s="72"/>
      <c r="NK1715" s="72"/>
      <c r="NL1715" s="72"/>
      <c r="NM1715" s="72"/>
      <c r="NN1715" s="72"/>
      <c r="NO1715" s="72"/>
      <c r="NP1715" s="72"/>
      <c r="NQ1715" s="72"/>
      <c r="NR1715" s="72"/>
      <c r="NS1715" s="72"/>
      <c r="NT1715" s="72"/>
      <c r="NU1715" s="72"/>
      <c r="NV1715" s="72"/>
      <c r="NW1715" s="72"/>
      <c r="NX1715" s="72"/>
      <c r="NY1715" s="72"/>
      <c r="NZ1715" s="72"/>
      <c r="OA1715" s="72"/>
      <c r="OB1715" s="72"/>
      <c r="OC1715" s="72"/>
      <c r="OD1715" s="72"/>
      <c r="OE1715" s="72"/>
      <c r="OF1715" s="72"/>
      <c r="OG1715" s="72"/>
      <c r="OH1715" s="72"/>
      <c r="OI1715" s="72"/>
      <c r="OJ1715" s="72"/>
      <c r="OK1715" s="72"/>
      <c r="OL1715" s="72"/>
      <c r="OM1715" s="72"/>
      <c r="ON1715" s="72"/>
      <c r="OO1715" s="72"/>
      <c r="OP1715" s="72"/>
      <c r="OQ1715" s="72"/>
      <c r="OR1715" s="72"/>
      <c r="OS1715" s="72"/>
      <c r="OT1715" s="72"/>
      <c r="OU1715" s="72"/>
      <c r="OV1715" s="72"/>
      <c r="OW1715" s="72"/>
      <c r="OX1715" s="72"/>
      <c r="OY1715" s="72"/>
      <c r="OZ1715" s="72"/>
      <c r="PA1715" s="72"/>
      <c r="PB1715" s="72"/>
      <c r="PC1715" s="72"/>
      <c r="PD1715" s="72"/>
      <c r="PE1715" s="72"/>
      <c r="PF1715" s="72"/>
      <c r="PG1715" s="72"/>
      <c r="PH1715" s="72"/>
      <c r="PI1715" s="72"/>
      <c r="PJ1715" s="72"/>
      <c r="PK1715" s="72"/>
      <c r="PL1715" s="72"/>
      <c r="PM1715" s="72"/>
      <c r="PN1715" s="72"/>
      <c r="PO1715" s="72"/>
      <c r="PP1715" s="72"/>
      <c r="PQ1715" s="72"/>
      <c r="PR1715" s="72"/>
      <c r="PS1715" s="72"/>
      <c r="PT1715" s="72"/>
      <c r="PU1715" s="72"/>
      <c r="PV1715" s="72"/>
      <c r="PW1715" s="72"/>
      <c r="PX1715" s="72"/>
      <c r="PY1715" s="72"/>
      <c r="PZ1715" s="72"/>
      <c r="QA1715" s="72"/>
      <c r="QB1715" s="72"/>
      <c r="QC1715" s="72"/>
      <c r="QD1715" s="72"/>
      <c r="QE1715" s="72"/>
      <c r="QF1715" s="72"/>
      <c r="QG1715" s="72"/>
      <c r="QH1715" s="72"/>
      <c r="QI1715" s="72"/>
      <c r="QJ1715" s="72"/>
      <c r="QK1715" s="72"/>
      <c r="QL1715" s="72"/>
      <c r="QM1715" s="72"/>
      <c r="QN1715" s="72"/>
      <c r="QO1715" s="72"/>
      <c r="QP1715" s="72"/>
      <c r="QQ1715" s="72"/>
      <c r="QR1715" s="72"/>
      <c r="QS1715" s="72"/>
      <c r="QT1715" s="72"/>
      <c r="QU1715" s="72"/>
      <c r="QV1715" s="72"/>
      <c r="QW1715" s="72"/>
      <c r="QX1715" s="72"/>
      <c r="QY1715" s="72"/>
      <c r="QZ1715" s="72"/>
      <c r="RA1715" s="72"/>
      <c r="RB1715" s="72"/>
      <c r="RC1715" s="72"/>
      <c r="RD1715" s="72"/>
      <c r="RE1715" s="72"/>
      <c r="RF1715" s="72"/>
      <c r="RG1715" s="72"/>
      <c r="RH1715" s="72"/>
      <c r="RI1715" s="72"/>
      <c r="RJ1715" s="72"/>
      <c r="RK1715" s="72"/>
      <c r="RL1715" s="72"/>
      <c r="RM1715" s="72"/>
      <c r="RN1715" s="72"/>
      <c r="RO1715" s="72"/>
      <c r="RP1715" s="72"/>
      <c r="RQ1715" s="72"/>
      <c r="RR1715" s="72"/>
      <c r="RS1715" s="72"/>
      <c r="RT1715" s="72"/>
      <c r="RU1715" s="72"/>
      <c r="RV1715" s="72"/>
      <c r="RW1715" s="72"/>
      <c r="RX1715" s="72"/>
      <c r="RY1715" s="72"/>
      <c r="RZ1715" s="72"/>
      <c r="SA1715" s="72"/>
      <c r="SB1715" s="72"/>
      <c r="SC1715" s="72"/>
      <c r="SD1715" s="72"/>
      <c r="SE1715" s="72"/>
      <c r="SF1715" s="72"/>
      <c r="SG1715" s="72"/>
      <c r="SH1715" s="72"/>
      <c r="SI1715" s="72"/>
      <c r="SJ1715" s="72"/>
      <c r="SK1715" s="72"/>
      <c r="SL1715" s="72"/>
      <c r="SM1715" s="72"/>
      <c r="SN1715" s="72"/>
      <c r="SO1715" s="72"/>
      <c r="SP1715" s="72"/>
      <c r="SQ1715" s="72"/>
      <c r="SR1715" s="72"/>
      <c r="SS1715" s="72"/>
      <c r="ST1715" s="72"/>
      <c r="SU1715" s="72"/>
      <c r="SV1715" s="72"/>
      <c r="SW1715" s="72"/>
      <c r="SX1715" s="72"/>
      <c r="SY1715" s="72"/>
      <c r="SZ1715" s="72"/>
      <c r="TA1715" s="72"/>
      <c r="TB1715" s="72"/>
      <c r="TC1715" s="72"/>
    </row>
    <row r="1716" spans="1:523" ht="16.5" customHeight="1" x14ac:dyDescent="0.2">
      <c r="A1716" s="20">
        <v>1316</v>
      </c>
      <c r="B1716" s="20" t="s">
        <v>73</v>
      </c>
      <c r="C1716" s="20" t="s">
        <v>292</v>
      </c>
      <c r="D1716" s="20" t="s">
        <v>30</v>
      </c>
      <c r="E1716" s="20" t="s">
        <v>1345</v>
      </c>
      <c r="F1716" s="22" t="s">
        <v>288</v>
      </c>
      <c r="G1716" s="73" t="s">
        <v>193</v>
      </c>
      <c r="H1716" s="20" t="s">
        <v>35</v>
      </c>
      <c r="I1716" s="20" t="s">
        <v>27</v>
      </c>
      <c r="J1716" s="51" t="s">
        <v>1202</v>
      </c>
      <c r="K1716" s="20"/>
      <c r="L1716" s="20"/>
      <c r="M1716" s="20"/>
      <c r="N1716" s="20"/>
      <c r="O1716" s="46">
        <v>2100000000</v>
      </c>
      <c r="P1716" s="23"/>
      <c r="Q1716" s="24">
        <v>1</v>
      </c>
      <c r="R1716" s="25">
        <v>45992</v>
      </c>
      <c r="S1716" s="20" t="s">
        <v>29</v>
      </c>
      <c r="T1716" s="23">
        <f>O1716</f>
        <v>2100000000</v>
      </c>
      <c r="U1716" s="27" t="s">
        <v>100</v>
      </c>
      <c r="V1716" s="27" t="s">
        <v>100</v>
      </c>
      <c r="W1716" s="72"/>
      <c r="X1716" s="72"/>
      <c r="Y1716" s="72"/>
      <c r="Z1716" s="72"/>
      <c r="AA1716" s="72"/>
      <c r="AB1716" s="72"/>
      <c r="AC1716" s="72"/>
      <c r="AD1716" s="72"/>
      <c r="AE1716" s="72"/>
      <c r="AF1716" s="72"/>
      <c r="AG1716" s="72"/>
      <c r="AH1716" s="72"/>
      <c r="AI1716" s="72"/>
      <c r="AJ1716" s="72"/>
      <c r="AK1716" s="72"/>
      <c r="AL1716" s="72"/>
      <c r="AM1716" s="72"/>
      <c r="AN1716" s="72"/>
      <c r="AO1716" s="72"/>
      <c r="AP1716" s="72"/>
      <c r="AQ1716" s="72"/>
      <c r="AR1716" s="72"/>
      <c r="AS1716" s="72"/>
      <c r="AT1716" s="72"/>
      <c r="AU1716" s="72"/>
      <c r="AV1716" s="72"/>
      <c r="AW1716" s="72"/>
      <c r="AX1716" s="72"/>
      <c r="AY1716" s="72"/>
      <c r="AZ1716" s="72"/>
      <c r="BA1716" s="72"/>
      <c r="BB1716" s="72"/>
      <c r="BC1716" s="72"/>
      <c r="BD1716" s="72"/>
      <c r="BE1716" s="72"/>
      <c r="BF1716" s="72"/>
      <c r="BG1716" s="72"/>
      <c r="BH1716" s="72"/>
      <c r="BI1716" s="72"/>
      <c r="BJ1716" s="72"/>
      <c r="BK1716" s="72"/>
      <c r="BL1716" s="72"/>
      <c r="BM1716" s="72"/>
      <c r="BN1716" s="72"/>
      <c r="BO1716" s="72"/>
      <c r="BP1716" s="72"/>
      <c r="BQ1716" s="72"/>
      <c r="BR1716" s="72"/>
      <c r="BS1716" s="72"/>
      <c r="BT1716" s="72"/>
      <c r="BU1716" s="72"/>
      <c r="BV1716" s="72"/>
      <c r="BW1716" s="72"/>
      <c r="BX1716" s="72"/>
      <c r="BY1716" s="72"/>
      <c r="BZ1716" s="72"/>
      <c r="CA1716" s="72"/>
      <c r="CB1716" s="72"/>
      <c r="CC1716" s="72"/>
      <c r="CD1716" s="72"/>
      <c r="CE1716" s="72"/>
      <c r="CF1716" s="72"/>
      <c r="CG1716" s="72"/>
      <c r="CH1716" s="72"/>
      <c r="CI1716" s="72"/>
      <c r="CJ1716" s="72"/>
      <c r="CK1716" s="72"/>
      <c r="CL1716" s="72"/>
      <c r="CM1716" s="72"/>
      <c r="CN1716" s="72"/>
      <c r="CO1716" s="72"/>
      <c r="CP1716" s="72"/>
      <c r="CQ1716" s="72"/>
      <c r="CR1716" s="72"/>
      <c r="CS1716" s="72"/>
      <c r="CT1716" s="72"/>
      <c r="CU1716" s="72"/>
      <c r="CV1716" s="72"/>
      <c r="CW1716" s="72"/>
      <c r="CX1716" s="72"/>
      <c r="CY1716" s="72"/>
      <c r="CZ1716" s="72"/>
      <c r="DA1716" s="72"/>
      <c r="DB1716" s="72"/>
      <c r="DC1716" s="72"/>
      <c r="DD1716" s="72"/>
      <c r="DE1716" s="72"/>
      <c r="DF1716" s="72"/>
      <c r="DG1716" s="72"/>
      <c r="DH1716" s="72"/>
      <c r="DI1716" s="72"/>
      <c r="DJ1716" s="72"/>
      <c r="DK1716" s="72"/>
      <c r="DL1716" s="72"/>
      <c r="DM1716" s="72"/>
      <c r="DN1716" s="72"/>
      <c r="DO1716" s="72"/>
      <c r="DP1716" s="72"/>
      <c r="DQ1716" s="72"/>
      <c r="DR1716" s="72"/>
      <c r="DS1716" s="72"/>
      <c r="DT1716" s="72"/>
      <c r="DU1716" s="72"/>
      <c r="DV1716" s="72"/>
      <c r="DW1716" s="72"/>
      <c r="DX1716" s="72"/>
      <c r="DY1716" s="72"/>
      <c r="DZ1716" s="72"/>
      <c r="EA1716" s="72"/>
      <c r="EB1716" s="72"/>
      <c r="EC1716" s="72"/>
      <c r="ED1716" s="72"/>
      <c r="EE1716" s="72"/>
      <c r="EF1716" s="72"/>
      <c r="EG1716" s="72"/>
      <c r="EH1716" s="72"/>
      <c r="EI1716" s="72"/>
      <c r="EJ1716" s="72"/>
      <c r="EK1716" s="72"/>
      <c r="EL1716" s="72"/>
      <c r="EM1716" s="72"/>
      <c r="EN1716" s="72"/>
      <c r="EO1716" s="72"/>
      <c r="EP1716" s="72"/>
      <c r="EQ1716" s="72"/>
      <c r="ER1716" s="72"/>
      <c r="ES1716" s="72"/>
      <c r="ET1716" s="72"/>
      <c r="EU1716" s="72"/>
      <c r="EV1716" s="72"/>
      <c r="EW1716" s="72"/>
      <c r="EX1716" s="72"/>
      <c r="EY1716" s="72"/>
      <c r="EZ1716" s="72"/>
      <c r="FA1716" s="72"/>
      <c r="FB1716" s="72"/>
      <c r="FC1716" s="72"/>
      <c r="FD1716" s="72"/>
      <c r="FE1716" s="72"/>
      <c r="FF1716" s="72"/>
      <c r="FG1716" s="72"/>
      <c r="FH1716" s="72"/>
      <c r="FI1716" s="72"/>
      <c r="FJ1716" s="72"/>
      <c r="FK1716" s="72"/>
      <c r="FL1716" s="72"/>
      <c r="FM1716" s="72"/>
      <c r="FN1716" s="72"/>
      <c r="FO1716" s="72"/>
      <c r="FP1716" s="72"/>
      <c r="FQ1716" s="72"/>
      <c r="FR1716" s="72"/>
      <c r="FS1716" s="72"/>
      <c r="FT1716" s="72"/>
      <c r="FU1716" s="72"/>
      <c r="FV1716" s="72"/>
      <c r="FW1716" s="72"/>
      <c r="FX1716" s="72"/>
      <c r="FY1716" s="72"/>
      <c r="FZ1716" s="72"/>
      <c r="GA1716" s="72"/>
      <c r="GB1716" s="72"/>
      <c r="GC1716" s="72"/>
      <c r="GD1716" s="72"/>
      <c r="GE1716" s="72"/>
      <c r="GF1716" s="72"/>
      <c r="GG1716" s="72"/>
      <c r="GH1716" s="72"/>
      <c r="GI1716" s="72"/>
      <c r="GJ1716" s="72"/>
      <c r="GK1716" s="72"/>
      <c r="GL1716" s="72"/>
      <c r="GM1716" s="72"/>
      <c r="GN1716" s="72"/>
      <c r="GO1716" s="72"/>
      <c r="GP1716" s="72"/>
      <c r="GQ1716" s="72"/>
      <c r="GR1716" s="72"/>
      <c r="GS1716" s="72"/>
      <c r="GT1716" s="72"/>
      <c r="GU1716" s="72"/>
      <c r="GV1716" s="72"/>
      <c r="GW1716" s="72"/>
      <c r="GX1716" s="72"/>
      <c r="GY1716" s="72"/>
      <c r="GZ1716" s="72"/>
      <c r="HA1716" s="72"/>
      <c r="HB1716" s="72"/>
      <c r="HC1716" s="72"/>
      <c r="HD1716" s="72"/>
      <c r="HE1716" s="72"/>
      <c r="HF1716" s="72"/>
      <c r="HG1716" s="72"/>
      <c r="HH1716" s="72"/>
      <c r="HI1716" s="72"/>
      <c r="HJ1716" s="72"/>
      <c r="HK1716" s="72"/>
      <c r="HL1716" s="72"/>
      <c r="HM1716" s="72"/>
      <c r="HN1716" s="72"/>
      <c r="HO1716" s="72"/>
      <c r="HP1716" s="72"/>
      <c r="HQ1716" s="72"/>
      <c r="HR1716" s="72"/>
      <c r="HS1716" s="72"/>
      <c r="HT1716" s="72"/>
      <c r="HU1716" s="72"/>
      <c r="HV1716" s="72"/>
      <c r="HW1716" s="72"/>
      <c r="HX1716" s="72"/>
      <c r="HY1716" s="72"/>
      <c r="HZ1716" s="72"/>
      <c r="IA1716" s="72"/>
      <c r="IB1716" s="72"/>
      <c r="IC1716" s="72"/>
      <c r="ID1716" s="72"/>
      <c r="IE1716" s="72"/>
      <c r="IF1716" s="72"/>
      <c r="IG1716" s="72"/>
      <c r="IH1716" s="72"/>
      <c r="II1716" s="72"/>
      <c r="IJ1716" s="72"/>
      <c r="IK1716" s="72"/>
      <c r="IL1716" s="72"/>
      <c r="IM1716" s="72"/>
      <c r="IN1716" s="72"/>
      <c r="IO1716" s="72"/>
      <c r="IP1716" s="72"/>
      <c r="IQ1716" s="72"/>
      <c r="IR1716" s="72"/>
      <c r="IS1716" s="72"/>
      <c r="IT1716" s="72"/>
      <c r="IU1716" s="72"/>
      <c r="IV1716" s="72"/>
      <c r="IW1716" s="72"/>
      <c r="IX1716" s="72"/>
      <c r="IY1716" s="72"/>
      <c r="IZ1716" s="72"/>
      <c r="JA1716" s="72"/>
      <c r="JB1716" s="72"/>
      <c r="JC1716" s="72"/>
      <c r="JD1716" s="72"/>
      <c r="JE1716" s="72"/>
      <c r="JF1716" s="72"/>
      <c r="JG1716" s="72"/>
      <c r="JH1716" s="72"/>
      <c r="JI1716" s="72"/>
      <c r="JJ1716" s="72"/>
      <c r="JK1716" s="72"/>
      <c r="JL1716" s="72"/>
      <c r="JM1716" s="72"/>
      <c r="JN1716" s="72"/>
      <c r="JO1716" s="72"/>
      <c r="JP1716" s="72"/>
      <c r="JQ1716" s="72"/>
      <c r="JR1716" s="72"/>
      <c r="JS1716" s="72"/>
      <c r="JT1716" s="72"/>
      <c r="JU1716" s="72"/>
      <c r="JV1716" s="72"/>
      <c r="JW1716" s="72"/>
      <c r="JX1716" s="72"/>
      <c r="JY1716" s="72"/>
      <c r="JZ1716" s="72"/>
      <c r="KA1716" s="72"/>
      <c r="KB1716" s="72"/>
      <c r="KC1716" s="72"/>
      <c r="KD1716" s="72"/>
      <c r="KE1716" s="72"/>
      <c r="KF1716" s="72"/>
      <c r="KG1716" s="72"/>
      <c r="KH1716" s="72"/>
      <c r="KI1716" s="72"/>
      <c r="KJ1716" s="72"/>
      <c r="KK1716" s="72"/>
      <c r="KL1716" s="72"/>
      <c r="KM1716" s="72"/>
      <c r="KN1716" s="72"/>
      <c r="KO1716" s="72"/>
      <c r="KP1716" s="72"/>
      <c r="KQ1716" s="72"/>
      <c r="KR1716" s="72"/>
      <c r="KS1716" s="72"/>
      <c r="KT1716" s="72"/>
      <c r="KU1716" s="72"/>
      <c r="KV1716" s="72"/>
      <c r="KW1716" s="72"/>
      <c r="KX1716" s="72"/>
      <c r="KY1716" s="72"/>
      <c r="KZ1716" s="72"/>
      <c r="LA1716" s="72"/>
      <c r="LB1716" s="72"/>
      <c r="LC1716" s="72"/>
      <c r="LD1716" s="72"/>
      <c r="LE1716" s="72"/>
      <c r="LF1716" s="72"/>
      <c r="LG1716" s="72"/>
      <c r="LH1716" s="72"/>
      <c r="LI1716" s="72"/>
      <c r="LJ1716" s="72"/>
      <c r="LK1716" s="72"/>
      <c r="LL1716" s="72"/>
      <c r="LM1716" s="72"/>
      <c r="LN1716" s="72"/>
      <c r="LO1716" s="72"/>
      <c r="LP1716" s="72"/>
      <c r="LQ1716" s="72"/>
      <c r="LR1716" s="72"/>
      <c r="LS1716" s="72"/>
      <c r="LT1716" s="72"/>
      <c r="LU1716" s="72"/>
      <c r="LV1716" s="72"/>
      <c r="LW1716" s="72"/>
      <c r="LX1716" s="72"/>
      <c r="LY1716" s="72"/>
      <c r="LZ1716" s="72"/>
      <c r="MA1716" s="72"/>
      <c r="MB1716" s="72"/>
      <c r="MC1716" s="72"/>
      <c r="MD1716" s="72"/>
      <c r="ME1716" s="72"/>
      <c r="MF1716" s="72"/>
      <c r="MG1716" s="72"/>
      <c r="MH1716" s="72"/>
      <c r="MI1716" s="72"/>
      <c r="MJ1716" s="72"/>
      <c r="MK1716" s="72"/>
      <c r="ML1716" s="72"/>
      <c r="MM1716" s="72"/>
      <c r="MN1716" s="72"/>
      <c r="MO1716" s="72"/>
      <c r="MP1716" s="72"/>
      <c r="MQ1716" s="72"/>
      <c r="MR1716" s="72"/>
      <c r="MS1716" s="72"/>
      <c r="MT1716" s="72"/>
      <c r="MU1716" s="72"/>
      <c r="MV1716" s="72"/>
      <c r="MW1716" s="72"/>
      <c r="MX1716" s="72"/>
      <c r="MY1716" s="72"/>
      <c r="MZ1716" s="72"/>
      <c r="NA1716" s="72"/>
      <c r="NB1716" s="72"/>
      <c r="NC1716" s="72"/>
      <c r="ND1716" s="72"/>
      <c r="NE1716" s="72"/>
      <c r="NF1716" s="72"/>
      <c r="NG1716" s="72"/>
      <c r="NH1716" s="72"/>
      <c r="NI1716" s="72"/>
      <c r="NJ1716" s="72"/>
      <c r="NK1716" s="72"/>
      <c r="NL1716" s="72"/>
      <c r="NM1716" s="72"/>
      <c r="NN1716" s="72"/>
      <c r="NO1716" s="72"/>
      <c r="NP1716" s="72"/>
      <c r="NQ1716" s="72"/>
      <c r="NR1716" s="72"/>
      <c r="NS1716" s="72"/>
      <c r="NT1716" s="72"/>
      <c r="NU1716" s="72"/>
      <c r="NV1716" s="72"/>
      <c r="NW1716" s="72"/>
      <c r="NX1716" s="72"/>
      <c r="NY1716" s="72"/>
      <c r="NZ1716" s="72"/>
      <c r="OA1716" s="72"/>
      <c r="OB1716" s="72"/>
      <c r="OC1716" s="72"/>
      <c r="OD1716" s="72"/>
      <c r="OE1716" s="72"/>
      <c r="OF1716" s="72"/>
      <c r="OG1716" s="72"/>
      <c r="OH1716" s="72"/>
      <c r="OI1716" s="72"/>
      <c r="OJ1716" s="72"/>
      <c r="OK1716" s="72"/>
      <c r="OL1716" s="72"/>
      <c r="OM1716" s="72"/>
      <c r="ON1716" s="72"/>
      <c r="OO1716" s="72"/>
      <c r="OP1716" s="72"/>
      <c r="OQ1716" s="72"/>
      <c r="OR1716" s="72"/>
      <c r="OS1716" s="72"/>
      <c r="OT1716" s="72"/>
      <c r="OU1716" s="72"/>
      <c r="OV1716" s="72"/>
      <c r="OW1716" s="72"/>
      <c r="OX1716" s="72"/>
      <c r="OY1716" s="72"/>
      <c r="OZ1716" s="72"/>
      <c r="PA1716" s="72"/>
      <c r="PB1716" s="72"/>
      <c r="PC1716" s="72"/>
      <c r="PD1716" s="72"/>
      <c r="PE1716" s="72"/>
      <c r="PF1716" s="72"/>
      <c r="PG1716" s="72"/>
      <c r="PH1716" s="72"/>
      <c r="PI1716" s="72"/>
      <c r="PJ1716" s="72"/>
      <c r="PK1716" s="72"/>
      <c r="PL1716" s="72"/>
      <c r="PM1716" s="72"/>
      <c r="PN1716" s="72"/>
      <c r="PO1716" s="72"/>
      <c r="PP1716" s="72"/>
      <c r="PQ1716" s="72"/>
      <c r="PR1716" s="72"/>
      <c r="PS1716" s="72"/>
      <c r="PT1716" s="72"/>
      <c r="PU1716" s="72"/>
      <c r="PV1716" s="72"/>
      <c r="PW1716" s="72"/>
      <c r="PX1716" s="72"/>
      <c r="PY1716" s="72"/>
      <c r="PZ1716" s="72"/>
      <c r="QA1716" s="72"/>
      <c r="QB1716" s="72"/>
      <c r="QC1716" s="72"/>
      <c r="QD1716" s="72"/>
      <c r="QE1716" s="72"/>
      <c r="QF1716" s="72"/>
      <c r="QG1716" s="72"/>
      <c r="QH1716" s="72"/>
      <c r="QI1716" s="72"/>
      <c r="QJ1716" s="72"/>
      <c r="QK1716" s="72"/>
      <c r="QL1716" s="72"/>
      <c r="QM1716" s="72"/>
      <c r="QN1716" s="72"/>
      <c r="QO1716" s="72"/>
      <c r="QP1716" s="72"/>
      <c r="QQ1716" s="72"/>
      <c r="QR1716" s="72"/>
      <c r="QS1716" s="72"/>
      <c r="QT1716" s="72"/>
      <c r="QU1716" s="72"/>
      <c r="QV1716" s="72"/>
      <c r="QW1716" s="72"/>
      <c r="QX1716" s="72"/>
      <c r="QY1716" s="72"/>
      <c r="QZ1716" s="72"/>
      <c r="RA1716" s="72"/>
      <c r="RB1716" s="72"/>
      <c r="RC1716" s="72"/>
      <c r="RD1716" s="72"/>
      <c r="RE1716" s="72"/>
      <c r="RF1716" s="72"/>
      <c r="RG1716" s="72"/>
      <c r="RH1716" s="72"/>
      <c r="RI1716" s="72"/>
      <c r="RJ1716" s="72"/>
      <c r="RK1716" s="72"/>
      <c r="RL1716" s="72"/>
      <c r="RM1716" s="72"/>
      <c r="RN1716" s="72"/>
      <c r="RO1716" s="72"/>
      <c r="RP1716" s="72"/>
      <c r="RQ1716" s="72"/>
      <c r="RR1716" s="72"/>
      <c r="RS1716" s="72"/>
      <c r="RT1716" s="72"/>
      <c r="RU1716" s="72"/>
      <c r="RV1716" s="72"/>
      <c r="RW1716" s="72"/>
      <c r="RX1716" s="72"/>
      <c r="RY1716" s="72"/>
      <c r="RZ1716" s="72"/>
      <c r="SA1716" s="72"/>
      <c r="SB1716" s="72"/>
      <c r="SC1716" s="72"/>
      <c r="SD1716" s="72"/>
      <c r="SE1716" s="72"/>
      <c r="SF1716" s="72"/>
      <c r="SG1716" s="72"/>
      <c r="SH1716" s="72"/>
      <c r="SI1716" s="72"/>
      <c r="SJ1716" s="72"/>
      <c r="SK1716" s="72"/>
      <c r="SL1716" s="72"/>
      <c r="SM1716" s="72"/>
      <c r="SN1716" s="72"/>
      <c r="SO1716" s="72"/>
      <c r="SP1716" s="72"/>
      <c r="SQ1716" s="72"/>
      <c r="SR1716" s="72"/>
      <c r="SS1716" s="72"/>
      <c r="ST1716" s="72"/>
      <c r="SU1716" s="72"/>
      <c r="SV1716" s="72"/>
      <c r="SW1716" s="72"/>
      <c r="SX1716" s="72"/>
      <c r="SY1716" s="72"/>
      <c r="SZ1716" s="72"/>
      <c r="TA1716" s="72"/>
      <c r="TB1716" s="72"/>
      <c r="TC1716" s="72"/>
    </row>
    <row r="1717" spans="1:523" ht="16.5" customHeight="1" x14ac:dyDescent="0.2">
      <c r="A1717" s="20">
        <v>1317</v>
      </c>
      <c r="B1717" s="20" t="s">
        <v>73</v>
      </c>
      <c r="C1717" s="20" t="s">
        <v>328</v>
      </c>
      <c r="D1717" s="20" t="s">
        <v>38</v>
      </c>
      <c r="E1717" s="20" t="s">
        <v>1345</v>
      </c>
      <c r="F1717" s="22" t="s">
        <v>293</v>
      </c>
      <c r="G1717" s="73" t="s">
        <v>86</v>
      </c>
      <c r="H1717" s="20" t="s">
        <v>35</v>
      </c>
      <c r="I1717" s="20" t="s">
        <v>27</v>
      </c>
      <c r="J1717" s="51" t="s">
        <v>1203</v>
      </c>
      <c r="K1717" s="20"/>
      <c r="L1717" s="20"/>
      <c r="M1717" s="20"/>
      <c r="N1717" s="20"/>
      <c r="O1717" s="46">
        <v>1200000000</v>
      </c>
      <c r="P1717" s="23"/>
      <c r="Q1717" s="24">
        <v>1</v>
      </c>
      <c r="R1717" s="25">
        <v>45992</v>
      </c>
      <c r="S1717" s="20" t="s">
        <v>29</v>
      </c>
      <c r="T1717" s="23">
        <f>O1717</f>
        <v>1200000000</v>
      </c>
      <c r="U1717" s="27" t="s">
        <v>100</v>
      </c>
      <c r="V1717" s="27" t="s">
        <v>100</v>
      </c>
      <c r="W1717" s="72"/>
      <c r="X1717" s="72"/>
      <c r="Y1717" s="72"/>
      <c r="Z1717" s="72"/>
      <c r="AA1717" s="72"/>
      <c r="AB1717" s="72"/>
      <c r="AC1717" s="72"/>
      <c r="AD1717" s="72"/>
      <c r="AE1717" s="72"/>
      <c r="AF1717" s="72"/>
      <c r="AG1717" s="72"/>
      <c r="AH1717" s="72"/>
      <c r="AI1717" s="72"/>
      <c r="AJ1717" s="72"/>
      <c r="AK1717" s="72"/>
      <c r="AL1717" s="72"/>
      <c r="AM1717" s="72"/>
      <c r="AN1717" s="72"/>
      <c r="AO1717" s="72"/>
      <c r="AP1717" s="72"/>
      <c r="AQ1717" s="72"/>
      <c r="AR1717" s="72"/>
      <c r="AS1717" s="72"/>
      <c r="AT1717" s="72"/>
      <c r="AU1717" s="72"/>
      <c r="AV1717" s="72"/>
      <c r="AW1717" s="72"/>
      <c r="AX1717" s="72"/>
      <c r="AY1717" s="72"/>
      <c r="AZ1717" s="72"/>
      <c r="BA1717" s="72"/>
      <c r="BB1717" s="72"/>
      <c r="BC1717" s="72"/>
      <c r="BD1717" s="72"/>
      <c r="BE1717" s="72"/>
      <c r="BF1717" s="72"/>
      <c r="BG1717" s="72"/>
      <c r="BH1717" s="72"/>
      <c r="BI1717" s="72"/>
      <c r="BJ1717" s="72"/>
      <c r="BK1717" s="72"/>
      <c r="BL1717" s="72"/>
      <c r="BM1717" s="72"/>
      <c r="BN1717" s="72"/>
      <c r="BO1717" s="72"/>
      <c r="BP1717" s="72"/>
      <c r="BQ1717" s="72"/>
      <c r="BR1717" s="72"/>
      <c r="BS1717" s="72"/>
      <c r="BT1717" s="72"/>
      <c r="BU1717" s="72"/>
      <c r="BV1717" s="72"/>
      <c r="BW1717" s="72"/>
      <c r="BX1717" s="72"/>
      <c r="BY1717" s="72"/>
      <c r="BZ1717" s="72"/>
      <c r="CA1717" s="72"/>
      <c r="CB1717" s="72"/>
      <c r="CC1717" s="72"/>
      <c r="CD1717" s="72"/>
      <c r="CE1717" s="72"/>
      <c r="CF1717" s="72"/>
      <c r="CG1717" s="72"/>
      <c r="CH1717" s="72"/>
      <c r="CI1717" s="72"/>
      <c r="CJ1717" s="72"/>
      <c r="CK1717" s="72"/>
      <c r="CL1717" s="72"/>
      <c r="CM1717" s="72"/>
      <c r="CN1717" s="72"/>
      <c r="CO1717" s="72"/>
      <c r="CP1717" s="72"/>
      <c r="CQ1717" s="72"/>
      <c r="CR1717" s="72"/>
      <c r="CS1717" s="72"/>
      <c r="CT1717" s="72"/>
      <c r="CU1717" s="72"/>
      <c r="CV1717" s="72"/>
      <c r="CW1717" s="72"/>
      <c r="CX1717" s="72"/>
      <c r="CY1717" s="72"/>
      <c r="CZ1717" s="72"/>
      <c r="DA1717" s="72"/>
      <c r="DB1717" s="72"/>
      <c r="DC1717" s="72"/>
      <c r="DD1717" s="72"/>
      <c r="DE1717" s="72"/>
      <c r="DF1717" s="72"/>
      <c r="DG1717" s="72"/>
      <c r="DH1717" s="72"/>
      <c r="DI1717" s="72"/>
      <c r="DJ1717" s="72"/>
      <c r="DK1717" s="72"/>
      <c r="DL1717" s="72"/>
      <c r="DM1717" s="72"/>
      <c r="DN1717" s="72"/>
      <c r="DO1717" s="72"/>
      <c r="DP1717" s="72"/>
      <c r="DQ1717" s="72"/>
      <c r="DR1717" s="72"/>
      <c r="DS1717" s="72"/>
      <c r="DT1717" s="72"/>
      <c r="DU1717" s="72"/>
      <c r="DV1717" s="72"/>
      <c r="DW1717" s="72"/>
      <c r="DX1717" s="72"/>
      <c r="DY1717" s="72"/>
      <c r="DZ1717" s="72"/>
      <c r="EA1717" s="72"/>
      <c r="EB1717" s="72"/>
      <c r="EC1717" s="72"/>
      <c r="ED1717" s="72"/>
      <c r="EE1717" s="72"/>
      <c r="EF1717" s="72"/>
      <c r="EG1717" s="72"/>
      <c r="EH1717" s="72"/>
      <c r="EI1717" s="72"/>
      <c r="EJ1717" s="72"/>
      <c r="EK1717" s="72"/>
      <c r="EL1717" s="72"/>
      <c r="EM1717" s="72"/>
      <c r="EN1717" s="72"/>
      <c r="EO1717" s="72"/>
      <c r="EP1717" s="72"/>
      <c r="EQ1717" s="72"/>
      <c r="ER1717" s="72"/>
      <c r="ES1717" s="72"/>
      <c r="ET1717" s="72"/>
      <c r="EU1717" s="72"/>
      <c r="EV1717" s="72"/>
      <c r="EW1717" s="72"/>
      <c r="EX1717" s="72"/>
      <c r="EY1717" s="72"/>
      <c r="EZ1717" s="72"/>
      <c r="FA1717" s="72"/>
      <c r="FB1717" s="72"/>
      <c r="FC1717" s="72"/>
      <c r="FD1717" s="72"/>
      <c r="FE1717" s="72"/>
      <c r="FF1717" s="72"/>
      <c r="FG1717" s="72"/>
      <c r="FH1717" s="72"/>
      <c r="FI1717" s="72"/>
      <c r="FJ1717" s="72"/>
      <c r="FK1717" s="72"/>
      <c r="FL1717" s="72"/>
      <c r="FM1717" s="72"/>
      <c r="FN1717" s="72"/>
      <c r="FO1717" s="72"/>
      <c r="FP1717" s="72"/>
      <c r="FQ1717" s="72"/>
      <c r="FR1717" s="72"/>
      <c r="FS1717" s="72"/>
      <c r="FT1717" s="72"/>
      <c r="FU1717" s="72"/>
      <c r="FV1717" s="72"/>
      <c r="FW1717" s="72"/>
      <c r="FX1717" s="72"/>
      <c r="FY1717" s="72"/>
      <c r="FZ1717" s="72"/>
      <c r="GA1717" s="72"/>
      <c r="GB1717" s="72"/>
      <c r="GC1717" s="72"/>
      <c r="GD1717" s="72"/>
      <c r="GE1717" s="72"/>
      <c r="GF1717" s="72"/>
      <c r="GG1717" s="72"/>
      <c r="GH1717" s="72"/>
      <c r="GI1717" s="72"/>
      <c r="GJ1717" s="72"/>
      <c r="GK1717" s="72"/>
      <c r="GL1717" s="72"/>
      <c r="GM1717" s="72"/>
      <c r="GN1717" s="72"/>
      <c r="GO1717" s="72"/>
      <c r="GP1717" s="72"/>
      <c r="GQ1717" s="72"/>
      <c r="GR1717" s="72"/>
      <c r="GS1717" s="72"/>
      <c r="GT1717" s="72"/>
      <c r="GU1717" s="72"/>
      <c r="GV1717" s="72"/>
      <c r="GW1717" s="72"/>
      <c r="GX1717" s="72"/>
      <c r="GY1717" s="72"/>
      <c r="GZ1717" s="72"/>
      <c r="HA1717" s="72"/>
      <c r="HB1717" s="72"/>
      <c r="HC1717" s="72"/>
      <c r="HD1717" s="72"/>
      <c r="HE1717" s="72"/>
      <c r="HF1717" s="72"/>
      <c r="HG1717" s="72"/>
      <c r="HH1717" s="72"/>
      <c r="HI1717" s="72"/>
      <c r="HJ1717" s="72"/>
      <c r="HK1717" s="72"/>
      <c r="HL1717" s="72"/>
      <c r="HM1717" s="72"/>
      <c r="HN1717" s="72"/>
      <c r="HO1717" s="72"/>
      <c r="HP1717" s="72"/>
      <c r="HQ1717" s="72"/>
      <c r="HR1717" s="72"/>
      <c r="HS1717" s="72"/>
      <c r="HT1717" s="72"/>
      <c r="HU1717" s="72"/>
      <c r="HV1717" s="72"/>
      <c r="HW1717" s="72"/>
      <c r="HX1717" s="72"/>
      <c r="HY1717" s="72"/>
      <c r="HZ1717" s="72"/>
      <c r="IA1717" s="72"/>
      <c r="IB1717" s="72"/>
      <c r="IC1717" s="72"/>
      <c r="ID1717" s="72"/>
      <c r="IE1717" s="72"/>
      <c r="IF1717" s="72"/>
      <c r="IG1717" s="72"/>
      <c r="IH1717" s="72"/>
      <c r="II1717" s="72"/>
      <c r="IJ1717" s="72"/>
      <c r="IK1717" s="72"/>
      <c r="IL1717" s="72"/>
      <c r="IM1717" s="72"/>
      <c r="IN1717" s="72"/>
      <c r="IO1717" s="72"/>
      <c r="IP1717" s="72"/>
      <c r="IQ1717" s="72"/>
      <c r="IR1717" s="72"/>
      <c r="IS1717" s="72"/>
      <c r="IT1717" s="72"/>
      <c r="IU1717" s="72"/>
      <c r="IV1717" s="72"/>
      <c r="IW1717" s="72"/>
      <c r="IX1717" s="72"/>
      <c r="IY1717" s="72"/>
      <c r="IZ1717" s="72"/>
      <c r="JA1717" s="72"/>
      <c r="JB1717" s="72"/>
      <c r="JC1717" s="72"/>
      <c r="JD1717" s="72"/>
      <c r="JE1717" s="72"/>
      <c r="JF1717" s="72"/>
      <c r="JG1717" s="72"/>
      <c r="JH1717" s="72"/>
      <c r="JI1717" s="72"/>
      <c r="JJ1717" s="72"/>
      <c r="JK1717" s="72"/>
      <c r="JL1717" s="72"/>
      <c r="JM1717" s="72"/>
      <c r="JN1717" s="72"/>
      <c r="JO1717" s="72"/>
      <c r="JP1717" s="72"/>
      <c r="JQ1717" s="72"/>
      <c r="JR1717" s="72"/>
      <c r="JS1717" s="72"/>
      <c r="JT1717" s="72"/>
      <c r="JU1717" s="72"/>
      <c r="JV1717" s="72"/>
      <c r="JW1717" s="72"/>
      <c r="JX1717" s="72"/>
      <c r="JY1717" s="72"/>
      <c r="JZ1717" s="72"/>
      <c r="KA1717" s="72"/>
      <c r="KB1717" s="72"/>
      <c r="KC1717" s="72"/>
      <c r="KD1717" s="72"/>
      <c r="KE1717" s="72"/>
      <c r="KF1717" s="72"/>
      <c r="KG1717" s="72"/>
      <c r="KH1717" s="72"/>
      <c r="KI1717" s="72"/>
      <c r="KJ1717" s="72"/>
      <c r="KK1717" s="72"/>
      <c r="KL1717" s="72"/>
      <c r="KM1717" s="72"/>
      <c r="KN1717" s="72"/>
      <c r="KO1717" s="72"/>
      <c r="KP1717" s="72"/>
      <c r="KQ1717" s="72"/>
      <c r="KR1717" s="72"/>
      <c r="KS1717" s="72"/>
      <c r="KT1717" s="72"/>
      <c r="KU1717" s="72"/>
      <c r="KV1717" s="72"/>
      <c r="KW1717" s="72"/>
      <c r="KX1717" s="72"/>
      <c r="KY1717" s="72"/>
      <c r="KZ1717" s="72"/>
      <c r="LA1717" s="72"/>
      <c r="LB1717" s="72"/>
      <c r="LC1717" s="72"/>
      <c r="LD1717" s="72"/>
      <c r="LE1717" s="72"/>
      <c r="LF1717" s="72"/>
      <c r="LG1717" s="72"/>
      <c r="LH1717" s="72"/>
      <c r="LI1717" s="72"/>
      <c r="LJ1717" s="72"/>
      <c r="LK1717" s="72"/>
      <c r="LL1717" s="72"/>
      <c r="LM1717" s="72"/>
      <c r="LN1717" s="72"/>
      <c r="LO1717" s="72"/>
      <c r="LP1717" s="72"/>
      <c r="LQ1717" s="72"/>
      <c r="LR1717" s="72"/>
      <c r="LS1717" s="72"/>
      <c r="LT1717" s="72"/>
      <c r="LU1717" s="72"/>
      <c r="LV1717" s="72"/>
      <c r="LW1717" s="72"/>
      <c r="LX1717" s="72"/>
      <c r="LY1717" s="72"/>
      <c r="LZ1717" s="72"/>
      <c r="MA1717" s="72"/>
      <c r="MB1717" s="72"/>
      <c r="MC1717" s="72"/>
      <c r="MD1717" s="72"/>
      <c r="ME1717" s="72"/>
      <c r="MF1717" s="72"/>
      <c r="MG1717" s="72"/>
      <c r="MH1717" s="72"/>
      <c r="MI1717" s="72"/>
      <c r="MJ1717" s="72"/>
      <c r="MK1717" s="72"/>
      <c r="ML1717" s="72"/>
      <c r="MM1717" s="72"/>
      <c r="MN1717" s="72"/>
      <c r="MO1717" s="72"/>
      <c r="MP1717" s="72"/>
      <c r="MQ1717" s="72"/>
      <c r="MR1717" s="72"/>
      <c r="MS1717" s="72"/>
      <c r="MT1717" s="72"/>
      <c r="MU1717" s="72"/>
      <c r="MV1717" s="72"/>
      <c r="MW1717" s="72"/>
      <c r="MX1717" s="72"/>
      <c r="MY1717" s="72"/>
      <c r="MZ1717" s="72"/>
      <c r="NA1717" s="72"/>
      <c r="NB1717" s="72"/>
      <c r="NC1717" s="72"/>
      <c r="ND1717" s="72"/>
      <c r="NE1717" s="72"/>
      <c r="NF1717" s="72"/>
      <c r="NG1717" s="72"/>
      <c r="NH1717" s="72"/>
      <c r="NI1717" s="72"/>
      <c r="NJ1717" s="72"/>
      <c r="NK1717" s="72"/>
      <c r="NL1717" s="72"/>
      <c r="NM1717" s="72"/>
      <c r="NN1717" s="72"/>
      <c r="NO1717" s="72"/>
      <c r="NP1717" s="72"/>
      <c r="NQ1717" s="72"/>
      <c r="NR1717" s="72"/>
      <c r="NS1717" s="72"/>
      <c r="NT1717" s="72"/>
      <c r="NU1717" s="72"/>
      <c r="NV1717" s="72"/>
      <c r="NW1717" s="72"/>
      <c r="NX1717" s="72"/>
      <c r="NY1717" s="72"/>
      <c r="NZ1717" s="72"/>
      <c r="OA1717" s="72"/>
      <c r="OB1717" s="72"/>
      <c r="OC1717" s="72"/>
      <c r="OD1717" s="72"/>
      <c r="OE1717" s="72"/>
      <c r="OF1717" s="72"/>
      <c r="OG1717" s="72"/>
      <c r="OH1717" s="72"/>
      <c r="OI1717" s="72"/>
      <c r="OJ1717" s="72"/>
      <c r="OK1717" s="72"/>
      <c r="OL1717" s="72"/>
      <c r="OM1717" s="72"/>
      <c r="ON1717" s="72"/>
      <c r="OO1717" s="72"/>
      <c r="OP1717" s="72"/>
      <c r="OQ1717" s="72"/>
      <c r="OR1717" s="72"/>
      <c r="OS1717" s="72"/>
      <c r="OT1717" s="72"/>
      <c r="OU1717" s="72"/>
      <c r="OV1717" s="72"/>
      <c r="OW1717" s="72"/>
      <c r="OX1717" s="72"/>
      <c r="OY1717" s="72"/>
      <c r="OZ1717" s="72"/>
      <c r="PA1717" s="72"/>
      <c r="PB1717" s="72"/>
      <c r="PC1717" s="72"/>
      <c r="PD1717" s="72"/>
      <c r="PE1717" s="72"/>
      <c r="PF1717" s="72"/>
      <c r="PG1717" s="72"/>
      <c r="PH1717" s="72"/>
      <c r="PI1717" s="72"/>
      <c r="PJ1717" s="72"/>
      <c r="PK1717" s="72"/>
      <c r="PL1717" s="72"/>
      <c r="PM1717" s="72"/>
      <c r="PN1717" s="72"/>
      <c r="PO1717" s="72"/>
      <c r="PP1717" s="72"/>
      <c r="PQ1717" s="72"/>
      <c r="PR1717" s="72"/>
      <c r="PS1717" s="72"/>
      <c r="PT1717" s="72"/>
      <c r="PU1717" s="72"/>
      <c r="PV1717" s="72"/>
      <c r="PW1717" s="72"/>
      <c r="PX1717" s="72"/>
      <c r="PY1717" s="72"/>
      <c r="PZ1717" s="72"/>
      <c r="QA1717" s="72"/>
      <c r="QB1717" s="72"/>
      <c r="QC1717" s="72"/>
      <c r="QD1717" s="72"/>
      <c r="QE1717" s="72"/>
      <c r="QF1717" s="72"/>
      <c r="QG1717" s="72"/>
      <c r="QH1717" s="72"/>
      <c r="QI1717" s="72"/>
      <c r="QJ1717" s="72"/>
      <c r="QK1717" s="72"/>
      <c r="QL1717" s="72"/>
      <c r="QM1717" s="72"/>
      <c r="QN1717" s="72"/>
      <c r="QO1717" s="72"/>
      <c r="QP1717" s="72"/>
      <c r="QQ1717" s="72"/>
      <c r="QR1717" s="72"/>
      <c r="QS1717" s="72"/>
      <c r="QT1717" s="72"/>
      <c r="QU1717" s="72"/>
      <c r="QV1717" s="72"/>
      <c r="QW1717" s="72"/>
      <c r="QX1717" s="72"/>
      <c r="QY1717" s="72"/>
      <c r="QZ1717" s="72"/>
      <c r="RA1717" s="72"/>
      <c r="RB1717" s="72"/>
      <c r="RC1717" s="72"/>
      <c r="RD1717" s="72"/>
      <c r="RE1717" s="72"/>
      <c r="RF1717" s="72"/>
      <c r="RG1717" s="72"/>
      <c r="RH1717" s="72"/>
      <c r="RI1717" s="72"/>
      <c r="RJ1717" s="72"/>
      <c r="RK1717" s="72"/>
      <c r="RL1717" s="72"/>
      <c r="RM1717" s="72"/>
      <c r="RN1717" s="72"/>
      <c r="RO1717" s="72"/>
      <c r="RP1717" s="72"/>
      <c r="RQ1717" s="72"/>
      <c r="RR1717" s="72"/>
      <c r="RS1717" s="72"/>
      <c r="RT1717" s="72"/>
      <c r="RU1717" s="72"/>
      <c r="RV1717" s="72"/>
      <c r="RW1717" s="72"/>
      <c r="RX1717" s="72"/>
      <c r="RY1717" s="72"/>
      <c r="RZ1717" s="72"/>
      <c r="SA1717" s="72"/>
      <c r="SB1717" s="72"/>
      <c r="SC1717" s="72"/>
      <c r="SD1717" s="72"/>
      <c r="SE1717" s="72"/>
      <c r="SF1717" s="72"/>
      <c r="SG1717" s="72"/>
      <c r="SH1717" s="72"/>
      <c r="SI1717" s="72"/>
      <c r="SJ1717" s="72"/>
      <c r="SK1717" s="72"/>
      <c r="SL1717" s="72"/>
      <c r="SM1717" s="72"/>
      <c r="SN1717" s="72"/>
      <c r="SO1717" s="72"/>
      <c r="SP1717" s="72"/>
      <c r="SQ1717" s="72"/>
      <c r="SR1717" s="72"/>
      <c r="SS1717" s="72"/>
      <c r="ST1717" s="72"/>
      <c r="SU1717" s="72"/>
      <c r="SV1717" s="72"/>
      <c r="SW1717" s="72"/>
      <c r="SX1717" s="72"/>
      <c r="SY1717" s="72"/>
      <c r="SZ1717" s="72"/>
      <c r="TA1717" s="72"/>
      <c r="TB1717" s="72"/>
      <c r="TC1717" s="72"/>
    </row>
    <row r="1718" spans="1:523" ht="16.5" customHeight="1" x14ac:dyDescent="0.2">
      <c r="A1718" s="20">
        <v>1319</v>
      </c>
      <c r="B1718" s="20" t="s">
        <v>71</v>
      </c>
      <c r="C1718" s="20" t="s">
        <v>298</v>
      </c>
      <c r="D1718" s="20" t="s">
        <v>38</v>
      </c>
      <c r="E1718" s="20" t="s">
        <v>1345</v>
      </c>
      <c r="F1718" s="50" t="s">
        <v>299</v>
      </c>
      <c r="G1718" s="73" t="s">
        <v>42</v>
      </c>
      <c r="H1718" s="20" t="s">
        <v>35</v>
      </c>
      <c r="I1718" s="20" t="s">
        <v>81</v>
      </c>
      <c r="J1718" s="51" t="s">
        <v>1204</v>
      </c>
      <c r="K1718" s="20"/>
      <c r="L1718" s="20"/>
      <c r="M1718" s="20"/>
      <c r="N1718" s="20"/>
      <c r="O1718" s="23"/>
      <c r="P1718" s="46"/>
      <c r="Q1718" s="24"/>
      <c r="R1718" s="25">
        <v>45658</v>
      </c>
      <c r="S1718" s="20"/>
      <c r="T1718" s="46">
        <f>2600000*12</f>
        <v>31200000</v>
      </c>
      <c r="U1718" s="27" t="s">
        <v>100</v>
      </c>
      <c r="V1718" s="27" t="s">
        <v>100</v>
      </c>
      <c r="W1718" s="72"/>
      <c r="X1718" s="72"/>
      <c r="Y1718" s="72"/>
      <c r="Z1718" s="72"/>
      <c r="AA1718" s="72"/>
      <c r="AB1718" s="72"/>
      <c r="AC1718" s="72"/>
      <c r="AD1718" s="72"/>
      <c r="AE1718" s="72"/>
      <c r="AF1718" s="72"/>
      <c r="AG1718" s="72"/>
      <c r="AH1718" s="72"/>
      <c r="AI1718" s="72"/>
      <c r="AJ1718" s="72"/>
      <c r="AK1718" s="72"/>
      <c r="AL1718" s="72"/>
      <c r="AM1718" s="72"/>
      <c r="AN1718" s="72"/>
      <c r="AO1718" s="72"/>
      <c r="AP1718" s="72"/>
      <c r="AQ1718" s="72"/>
      <c r="AR1718" s="72"/>
      <c r="AS1718" s="72"/>
      <c r="AT1718" s="72"/>
      <c r="AU1718" s="72"/>
      <c r="AV1718" s="72"/>
      <c r="AW1718" s="72"/>
      <c r="AX1718" s="72"/>
      <c r="AY1718" s="72"/>
      <c r="AZ1718" s="72"/>
      <c r="BA1718" s="72"/>
      <c r="BB1718" s="72"/>
      <c r="BC1718" s="72"/>
      <c r="BD1718" s="72"/>
      <c r="BE1718" s="72"/>
      <c r="BF1718" s="72"/>
      <c r="BG1718" s="72"/>
      <c r="BH1718" s="72"/>
      <c r="BI1718" s="72"/>
      <c r="BJ1718" s="72"/>
      <c r="BK1718" s="72"/>
      <c r="BL1718" s="72"/>
      <c r="BM1718" s="72"/>
      <c r="BN1718" s="72"/>
      <c r="BO1718" s="72"/>
      <c r="BP1718" s="72"/>
      <c r="BQ1718" s="72"/>
      <c r="BR1718" s="72"/>
      <c r="BS1718" s="72"/>
      <c r="BT1718" s="72"/>
      <c r="BU1718" s="72"/>
      <c r="BV1718" s="72"/>
      <c r="BW1718" s="72"/>
      <c r="BX1718" s="72"/>
      <c r="BY1718" s="72"/>
      <c r="BZ1718" s="72"/>
      <c r="CA1718" s="72"/>
      <c r="CB1718" s="72"/>
      <c r="CC1718" s="72"/>
      <c r="CD1718" s="72"/>
      <c r="CE1718" s="72"/>
      <c r="CF1718" s="72"/>
      <c r="CG1718" s="72"/>
      <c r="CH1718" s="72"/>
      <c r="CI1718" s="72"/>
      <c r="CJ1718" s="72"/>
      <c r="CK1718" s="72"/>
      <c r="CL1718" s="72"/>
      <c r="CM1718" s="72"/>
      <c r="CN1718" s="72"/>
      <c r="CO1718" s="72"/>
      <c r="CP1718" s="72"/>
      <c r="CQ1718" s="72"/>
      <c r="CR1718" s="72"/>
      <c r="CS1718" s="72"/>
      <c r="CT1718" s="72"/>
      <c r="CU1718" s="72"/>
      <c r="CV1718" s="72"/>
      <c r="CW1718" s="72"/>
      <c r="CX1718" s="72"/>
      <c r="CY1718" s="72"/>
      <c r="CZ1718" s="72"/>
      <c r="DA1718" s="72"/>
      <c r="DB1718" s="72"/>
      <c r="DC1718" s="72"/>
      <c r="DD1718" s="72"/>
      <c r="DE1718" s="72"/>
      <c r="DF1718" s="72"/>
      <c r="DG1718" s="72"/>
      <c r="DH1718" s="72"/>
      <c r="DI1718" s="72"/>
      <c r="DJ1718" s="72"/>
      <c r="DK1718" s="72"/>
      <c r="DL1718" s="72"/>
      <c r="DM1718" s="72"/>
      <c r="DN1718" s="72"/>
      <c r="DO1718" s="72"/>
      <c r="DP1718" s="72"/>
      <c r="DQ1718" s="72"/>
      <c r="DR1718" s="72"/>
      <c r="DS1718" s="72"/>
      <c r="DT1718" s="72"/>
      <c r="DU1718" s="72"/>
      <c r="DV1718" s="72"/>
      <c r="DW1718" s="72"/>
      <c r="DX1718" s="72"/>
      <c r="DY1718" s="72"/>
      <c r="DZ1718" s="72"/>
      <c r="EA1718" s="72"/>
      <c r="EB1718" s="72"/>
      <c r="EC1718" s="72"/>
      <c r="ED1718" s="72"/>
      <c r="EE1718" s="72"/>
      <c r="EF1718" s="72"/>
      <c r="EG1718" s="72"/>
      <c r="EH1718" s="72"/>
      <c r="EI1718" s="72"/>
      <c r="EJ1718" s="72"/>
      <c r="EK1718" s="72"/>
      <c r="EL1718" s="72"/>
      <c r="EM1718" s="72"/>
      <c r="EN1718" s="72"/>
      <c r="EO1718" s="72"/>
      <c r="EP1718" s="72"/>
      <c r="EQ1718" s="72"/>
      <c r="ER1718" s="72"/>
      <c r="ES1718" s="72"/>
      <c r="ET1718" s="72"/>
      <c r="EU1718" s="72"/>
      <c r="EV1718" s="72"/>
      <c r="EW1718" s="72"/>
      <c r="EX1718" s="72"/>
      <c r="EY1718" s="72"/>
      <c r="EZ1718" s="72"/>
      <c r="FA1718" s="72"/>
      <c r="FB1718" s="72"/>
      <c r="FC1718" s="72"/>
      <c r="FD1718" s="72"/>
      <c r="FE1718" s="72"/>
      <c r="FF1718" s="72"/>
      <c r="FG1718" s="72"/>
      <c r="FH1718" s="72"/>
      <c r="FI1718" s="72"/>
      <c r="FJ1718" s="72"/>
      <c r="FK1718" s="72"/>
      <c r="FL1718" s="72"/>
      <c r="FM1718" s="72"/>
      <c r="FN1718" s="72"/>
      <c r="FO1718" s="72"/>
      <c r="FP1718" s="72"/>
      <c r="FQ1718" s="72"/>
      <c r="FR1718" s="72"/>
      <c r="FS1718" s="72"/>
      <c r="FT1718" s="72"/>
      <c r="FU1718" s="72"/>
      <c r="FV1718" s="72"/>
      <c r="FW1718" s="72"/>
      <c r="FX1718" s="72"/>
      <c r="FY1718" s="72"/>
      <c r="FZ1718" s="72"/>
      <c r="GA1718" s="72"/>
      <c r="GB1718" s="72"/>
      <c r="GC1718" s="72"/>
      <c r="GD1718" s="72"/>
      <c r="GE1718" s="72"/>
      <c r="GF1718" s="72"/>
      <c r="GG1718" s="72"/>
      <c r="GH1718" s="72"/>
      <c r="GI1718" s="72"/>
      <c r="GJ1718" s="72"/>
      <c r="GK1718" s="72"/>
      <c r="GL1718" s="72"/>
      <c r="GM1718" s="72"/>
      <c r="GN1718" s="72"/>
      <c r="GO1718" s="72"/>
      <c r="GP1718" s="72"/>
      <c r="GQ1718" s="72"/>
      <c r="GR1718" s="72"/>
      <c r="GS1718" s="72"/>
      <c r="GT1718" s="72"/>
      <c r="GU1718" s="72"/>
      <c r="GV1718" s="72"/>
      <c r="GW1718" s="72"/>
      <c r="GX1718" s="72"/>
      <c r="GY1718" s="72"/>
      <c r="GZ1718" s="72"/>
      <c r="HA1718" s="72"/>
      <c r="HB1718" s="72"/>
      <c r="HC1718" s="72"/>
      <c r="HD1718" s="72"/>
      <c r="HE1718" s="72"/>
      <c r="HF1718" s="72"/>
      <c r="HG1718" s="72"/>
      <c r="HH1718" s="72"/>
      <c r="HI1718" s="72"/>
      <c r="HJ1718" s="72"/>
      <c r="HK1718" s="72"/>
      <c r="HL1718" s="72"/>
      <c r="HM1718" s="72"/>
      <c r="HN1718" s="72"/>
      <c r="HO1718" s="72"/>
      <c r="HP1718" s="72"/>
      <c r="HQ1718" s="72"/>
      <c r="HR1718" s="72"/>
      <c r="HS1718" s="72"/>
      <c r="HT1718" s="72"/>
      <c r="HU1718" s="72"/>
      <c r="HV1718" s="72"/>
      <c r="HW1718" s="72"/>
      <c r="HX1718" s="72"/>
      <c r="HY1718" s="72"/>
      <c r="HZ1718" s="72"/>
      <c r="IA1718" s="72"/>
      <c r="IB1718" s="72"/>
      <c r="IC1718" s="72"/>
      <c r="ID1718" s="72"/>
      <c r="IE1718" s="72"/>
      <c r="IF1718" s="72"/>
      <c r="IG1718" s="72"/>
      <c r="IH1718" s="72"/>
      <c r="II1718" s="72"/>
      <c r="IJ1718" s="72"/>
      <c r="IK1718" s="72"/>
      <c r="IL1718" s="72"/>
      <c r="IM1718" s="72"/>
      <c r="IN1718" s="72"/>
      <c r="IO1718" s="72"/>
      <c r="IP1718" s="72"/>
      <c r="IQ1718" s="72"/>
      <c r="IR1718" s="72"/>
      <c r="IS1718" s="72"/>
      <c r="IT1718" s="72"/>
      <c r="IU1718" s="72"/>
      <c r="IV1718" s="72"/>
      <c r="IW1718" s="72"/>
      <c r="IX1718" s="72"/>
      <c r="IY1718" s="72"/>
      <c r="IZ1718" s="72"/>
      <c r="JA1718" s="72"/>
      <c r="JB1718" s="72"/>
      <c r="JC1718" s="72"/>
      <c r="JD1718" s="72"/>
      <c r="JE1718" s="72"/>
      <c r="JF1718" s="72"/>
      <c r="JG1718" s="72"/>
      <c r="JH1718" s="72"/>
      <c r="JI1718" s="72"/>
      <c r="JJ1718" s="72"/>
      <c r="JK1718" s="72"/>
      <c r="JL1718" s="72"/>
      <c r="JM1718" s="72"/>
      <c r="JN1718" s="72"/>
      <c r="JO1718" s="72"/>
      <c r="JP1718" s="72"/>
      <c r="JQ1718" s="72"/>
      <c r="JR1718" s="72"/>
      <c r="JS1718" s="72"/>
      <c r="JT1718" s="72"/>
      <c r="JU1718" s="72"/>
      <c r="JV1718" s="72"/>
      <c r="JW1718" s="72"/>
      <c r="JX1718" s="72"/>
      <c r="JY1718" s="72"/>
      <c r="JZ1718" s="72"/>
      <c r="KA1718" s="72"/>
      <c r="KB1718" s="72"/>
      <c r="KC1718" s="72"/>
      <c r="KD1718" s="72"/>
      <c r="KE1718" s="72"/>
      <c r="KF1718" s="72"/>
      <c r="KG1718" s="72"/>
      <c r="KH1718" s="72"/>
      <c r="KI1718" s="72"/>
      <c r="KJ1718" s="72"/>
      <c r="KK1718" s="72"/>
      <c r="KL1718" s="72"/>
      <c r="KM1718" s="72"/>
      <c r="KN1718" s="72"/>
      <c r="KO1718" s="72"/>
      <c r="KP1718" s="72"/>
      <c r="KQ1718" s="72"/>
      <c r="KR1718" s="72"/>
      <c r="KS1718" s="72"/>
      <c r="KT1718" s="72"/>
      <c r="KU1718" s="72"/>
      <c r="KV1718" s="72"/>
      <c r="KW1718" s="72"/>
      <c r="KX1718" s="72"/>
      <c r="KY1718" s="72"/>
      <c r="KZ1718" s="72"/>
      <c r="LA1718" s="72"/>
      <c r="LB1718" s="72"/>
      <c r="LC1718" s="72"/>
      <c r="LD1718" s="72"/>
      <c r="LE1718" s="72"/>
      <c r="LF1718" s="72"/>
      <c r="LG1718" s="72"/>
      <c r="LH1718" s="72"/>
      <c r="LI1718" s="72"/>
      <c r="LJ1718" s="72"/>
      <c r="LK1718" s="72"/>
      <c r="LL1718" s="72"/>
      <c r="LM1718" s="72"/>
      <c r="LN1718" s="72"/>
      <c r="LO1718" s="72"/>
      <c r="LP1718" s="72"/>
      <c r="LQ1718" s="72"/>
      <c r="LR1718" s="72"/>
      <c r="LS1718" s="72"/>
      <c r="LT1718" s="72"/>
      <c r="LU1718" s="72"/>
      <c r="LV1718" s="72"/>
      <c r="LW1718" s="72"/>
      <c r="LX1718" s="72"/>
      <c r="LY1718" s="72"/>
      <c r="LZ1718" s="72"/>
      <c r="MA1718" s="72"/>
      <c r="MB1718" s="72"/>
      <c r="MC1718" s="72"/>
      <c r="MD1718" s="72"/>
      <c r="ME1718" s="72"/>
      <c r="MF1718" s="72"/>
      <c r="MG1718" s="72"/>
      <c r="MH1718" s="72"/>
      <c r="MI1718" s="72"/>
      <c r="MJ1718" s="72"/>
      <c r="MK1718" s="72"/>
      <c r="ML1718" s="72"/>
      <c r="MM1718" s="72"/>
      <c r="MN1718" s="72"/>
      <c r="MO1718" s="72"/>
      <c r="MP1718" s="72"/>
      <c r="MQ1718" s="72"/>
      <c r="MR1718" s="72"/>
      <c r="MS1718" s="72"/>
      <c r="MT1718" s="72"/>
      <c r="MU1718" s="72"/>
      <c r="MV1718" s="72"/>
      <c r="MW1718" s="72"/>
      <c r="MX1718" s="72"/>
      <c r="MY1718" s="72"/>
      <c r="MZ1718" s="72"/>
      <c r="NA1718" s="72"/>
      <c r="NB1718" s="72"/>
      <c r="NC1718" s="72"/>
      <c r="ND1718" s="72"/>
      <c r="NE1718" s="72"/>
      <c r="NF1718" s="72"/>
      <c r="NG1718" s="72"/>
      <c r="NH1718" s="72"/>
      <c r="NI1718" s="72"/>
      <c r="NJ1718" s="72"/>
      <c r="NK1718" s="72"/>
      <c r="NL1718" s="72"/>
      <c r="NM1718" s="72"/>
      <c r="NN1718" s="72"/>
      <c r="NO1718" s="72"/>
      <c r="NP1718" s="72"/>
      <c r="NQ1718" s="72"/>
      <c r="NR1718" s="72"/>
      <c r="NS1718" s="72"/>
      <c r="NT1718" s="72"/>
      <c r="NU1718" s="72"/>
      <c r="NV1718" s="72"/>
      <c r="NW1718" s="72"/>
      <c r="NX1718" s="72"/>
      <c r="NY1718" s="72"/>
      <c r="NZ1718" s="72"/>
      <c r="OA1718" s="72"/>
      <c r="OB1718" s="72"/>
      <c r="OC1718" s="72"/>
      <c r="OD1718" s="72"/>
      <c r="OE1718" s="72"/>
      <c r="OF1718" s="72"/>
      <c r="OG1718" s="72"/>
      <c r="OH1718" s="72"/>
      <c r="OI1718" s="72"/>
      <c r="OJ1718" s="72"/>
      <c r="OK1718" s="72"/>
      <c r="OL1718" s="72"/>
      <c r="OM1718" s="72"/>
      <c r="ON1718" s="72"/>
      <c r="OO1718" s="72"/>
      <c r="OP1718" s="72"/>
      <c r="OQ1718" s="72"/>
      <c r="OR1718" s="72"/>
      <c r="OS1718" s="72"/>
      <c r="OT1718" s="72"/>
      <c r="OU1718" s="72"/>
      <c r="OV1718" s="72"/>
      <c r="OW1718" s="72"/>
      <c r="OX1718" s="72"/>
      <c r="OY1718" s="72"/>
      <c r="OZ1718" s="72"/>
      <c r="PA1718" s="72"/>
      <c r="PB1718" s="72"/>
      <c r="PC1718" s="72"/>
      <c r="PD1718" s="72"/>
      <c r="PE1718" s="72"/>
      <c r="PF1718" s="72"/>
      <c r="PG1718" s="72"/>
      <c r="PH1718" s="72"/>
      <c r="PI1718" s="72"/>
      <c r="PJ1718" s="72"/>
      <c r="PK1718" s="72"/>
      <c r="PL1718" s="72"/>
      <c r="PM1718" s="72"/>
      <c r="PN1718" s="72"/>
      <c r="PO1718" s="72"/>
      <c r="PP1718" s="72"/>
      <c r="PQ1718" s="72"/>
      <c r="PR1718" s="72"/>
      <c r="PS1718" s="72"/>
      <c r="PT1718" s="72"/>
      <c r="PU1718" s="72"/>
      <c r="PV1718" s="72"/>
      <c r="PW1718" s="72"/>
      <c r="PX1718" s="72"/>
      <c r="PY1718" s="72"/>
      <c r="PZ1718" s="72"/>
      <c r="QA1718" s="72"/>
      <c r="QB1718" s="72"/>
      <c r="QC1718" s="72"/>
      <c r="QD1718" s="72"/>
      <c r="QE1718" s="72"/>
      <c r="QF1718" s="72"/>
      <c r="QG1718" s="72"/>
      <c r="QH1718" s="72"/>
      <c r="QI1718" s="72"/>
      <c r="QJ1718" s="72"/>
      <c r="QK1718" s="72"/>
      <c r="QL1718" s="72"/>
      <c r="QM1718" s="72"/>
      <c r="QN1718" s="72"/>
      <c r="QO1718" s="72"/>
      <c r="QP1718" s="72"/>
      <c r="QQ1718" s="72"/>
      <c r="QR1718" s="72"/>
      <c r="QS1718" s="72"/>
      <c r="QT1718" s="72"/>
      <c r="QU1718" s="72"/>
      <c r="QV1718" s="72"/>
      <c r="QW1718" s="72"/>
      <c r="QX1718" s="72"/>
      <c r="QY1718" s="72"/>
      <c r="QZ1718" s="72"/>
      <c r="RA1718" s="72"/>
      <c r="RB1718" s="72"/>
      <c r="RC1718" s="72"/>
      <c r="RD1718" s="72"/>
      <c r="RE1718" s="72"/>
      <c r="RF1718" s="72"/>
      <c r="RG1718" s="72"/>
      <c r="RH1718" s="72"/>
      <c r="RI1718" s="72"/>
      <c r="RJ1718" s="72"/>
      <c r="RK1718" s="72"/>
      <c r="RL1718" s="72"/>
      <c r="RM1718" s="72"/>
      <c r="RN1718" s="72"/>
      <c r="RO1718" s="72"/>
      <c r="RP1718" s="72"/>
      <c r="RQ1718" s="72"/>
      <c r="RR1718" s="72"/>
      <c r="RS1718" s="72"/>
      <c r="RT1718" s="72"/>
      <c r="RU1718" s="72"/>
      <c r="RV1718" s="72"/>
      <c r="RW1718" s="72"/>
      <c r="RX1718" s="72"/>
      <c r="RY1718" s="72"/>
      <c r="RZ1718" s="72"/>
      <c r="SA1718" s="72"/>
      <c r="SB1718" s="72"/>
      <c r="SC1718" s="72"/>
      <c r="SD1718" s="72"/>
      <c r="SE1718" s="72"/>
      <c r="SF1718" s="72"/>
      <c r="SG1718" s="72"/>
      <c r="SH1718" s="72"/>
      <c r="SI1718" s="72"/>
      <c r="SJ1718" s="72"/>
      <c r="SK1718" s="72"/>
      <c r="SL1718" s="72"/>
      <c r="SM1718" s="72"/>
      <c r="SN1718" s="72"/>
      <c r="SO1718" s="72"/>
      <c r="SP1718" s="72"/>
      <c r="SQ1718" s="72"/>
      <c r="SR1718" s="72"/>
      <c r="SS1718" s="72"/>
      <c r="ST1718" s="72"/>
      <c r="SU1718" s="72"/>
      <c r="SV1718" s="72"/>
      <c r="SW1718" s="72"/>
      <c r="SX1718" s="72"/>
      <c r="SY1718" s="72"/>
      <c r="SZ1718" s="72"/>
      <c r="TA1718" s="72"/>
      <c r="TB1718" s="72"/>
      <c r="TC1718" s="72"/>
    </row>
    <row r="1719" spans="1:523" ht="16.5" customHeight="1" x14ac:dyDescent="0.2">
      <c r="A1719" s="20">
        <v>1322</v>
      </c>
      <c r="B1719" s="20" t="s">
        <v>71</v>
      </c>
      <c r="C1719" s="20" t="s">
        <v>307</v>
      </c>
      <c r="D1719" s="20" t="s">
        <v>38</v>
      </c>
      <c r="E1719" s="20" t="s">
        <v>1345</v>
      </c>
      <c r="F1719" s="50" t="s">
        <v>302</v>
      </c>
      <c r="G1719" s="73" t="s">
        <v>84</v>
      </c>
      <c r="H1719" s="20" t="s">
        <v>35</v>
      </c>
      <c r="I1719" s="20" t="s">
        <v>81</v>
      </c>
      <c r="J1719" s="51" t="s">
        <v>1059</v>
      </c>
      <c r="K1719" s="20"/>
      <c r="L1719" s="20"/>
      <c r="M1719" s="20"/>
      <c r="N1719" s="20"/>
      <c r="O1719" s="23"/>
      <c r="P1719" s="46"/>
      <c r="Q1719" s="24"/>
      <c r="R1719" s="25">
        <v>45658</v>
      </c>
      <c r="S1719" s="20"/>
      <c r="T1719" s="46">
        <f>31500000*12</f>
        <v>378000000</v>
      </c>
      <c r="U1719" s="27" t="s">
        <v>100</v>
      </c>
      <c r="V1719" s="27" t="s">
        <v>100</v>
      </c>
      <c r="W1719" s="72"/>
      <c r="X1719" s="72"/>
      <c r="Y1719" s="72"/>
      <c r="Z1719" s="72"/>
      <c r="AA1719" s="72"/>
      <c r="AB1719" s="72"/>
      <c r="AC1719" s="72"/>
      <c r="AD1719" s="72"/>
      <c r="AE1719" s="72"/>
      <c r="AF1719" s="72"/>
      <c r="AG1719" s="72"/>
      <c r="AH1719" s="72"/>
      <c r="AI1719" s="72"/>
      <c r="AJ1719" s="72"/>
      <c r="AK1719" s="72"/>
      <c r="AL1719" s="72"/>
      <c r="AM1719" s="72"/>
      <c r="AN1719" s="72"/>
      <c r="AO1719" s="72"/>
      <c r="AP1719" s="72"/>
      <c r="AQ1719" s="72"/>
      <c r="AR1719" s="72"/>
      <c r="AS1719" s="72"/>
      <c r="AT1719" s="72"/>
      <c r="AU1719" s="72"/>
      <c r="AV1719" s="72"/>
      <c r="AW1719" s="72"/>
      <c r="AX1719" s="72"/>
      <c r="AY1719" s="72"/>
      <c r="AZ1719" s="72"/>
      <c r="BA1719" s="72"/>
      <c r="BB1719" s="72"/>
      <c r="BC1719" s="72"/>
      <c r="BD1719" s="72"/>
      <c r="BE1719" s="72"/>
      <c r="BF1719" s="72"/>
      <c r="BG1719" s="72"/>
      <c r="BH1719" s="72"/>
      <c r="BI1719" s="72"/>
      <c r="BJ1719" s="72"/>
      <c r="BK1719" s="72"/>
      <c r="BL1719" s="72"/>
      <c r="BM1719" s="72"/>
      <c r="BN1719" s="72"/>
      <c r="BO1719" s="72"/>
      <c r="BP1719" s="72"/>
      <c r="BQ1719" s="72"/>
      <c r="BR1719" s="72"/>
      <c r="BS1719" s="72"/>
      <c r="BT1719" s="72"/>
      <c r="BU1719" s="72"/>
      <c r="BV1719" s="72"/>
      <c r="BW1719" s="72"/>
      <c r="BX1719" s="72"/>
      <c r="BY1719" s="72"/>
      <c r="BZ1719" s="72"/>
      <c r="CA1719" s="72"/>
      <c r="CB1719" s="72"/>
      <c r="CC1719" s="72"/>
      <c r="CD1719" s="72"/>
      <c r="CE1719" s="72"/>
      <c r="CF1719" s="72"/>
      <c r="CG1719" s="72"/>
      <c r="CH1719" s="72"/>
      <c r="CI1719" s="72"/>
      <c r="CJ1719" s="72"/>
      <c r="CK1719" s="72"/>
      <c r="CL1719" s="72"/>
      <c r="CM1719" s="72"/>
      <c r="CN1719" s="72"/>
      <c r="CO1719" s="72"/>
      <c r="CP1719" s="72"/>
      <c r="CQ1719" s="72"/>
      <c r="CR1719" s="72"/>
      <c r="CS1719" s="72"/>
      <c r="CT1719" s="72"/>
      <c r="CU1719" s="72"/>
      <c r="CV1719" s="72"/>
      <c r="CW1719" s="72"/>
      <c r="CX1719" s="72"/>
      <c r="CY1719" s="72"/>
      <c r="CZ1719" s="72"/>
      <c r="DA1719" s="72"/>
      <c r="DB1719" s="72"/>
      <c r="DC1719" s="72"/>
      <c r="DD1719" s="72"/>
      <c r="DE1719" s="72"/>
      <c r="DF1719" s="72"/>
      <c r="DG1719" s="72"/>
      <c r="DH1719" s="72"/>
      <c r="DI1719" s="72"/>
      <c r="DJ1719" s="72"/>
      <c r="DK1719" s="72"/>
      <c r="DL1719" s="72"/>
      <c r="DM1719" s="72"/>
      <c r="DN1719" s="72"/>
      <c r="DO1719" s="72"/>
      <c r="DP1719" s="72"/>
      <c r="DQ1719" s="72"/>
      <c r="DR1719" s="72"/>
      <c r="DS1719" s="72"/>
      <c r="DT1719" s="72"/>
      <c r="DU1719" s="72"/>
      <c r="DV1719" s="72"/>
      <c r="DW1719" s="72"/>
      <c r="DX1719" s="72"/>
      <c r="DY1719" s="72"/>
      <c r="DZ1719" s="72"/>
      <c r="EA1719" s="72"/>
      <c r="EB1719" s="72"/>
      <c r="EC1719" s="72"/>
      <c r="ED1719" s="72"/>
      <c r="EE1719" s="72"/>
      <c r="EF1719" s="72"/>
      <c r="EG1719" s="72"/>
      <c r="EH1719" s="72"/>
      <c r="EI1719" s="72"/>
      <c r="EJ1719" s="72"/>
      <c r="EK1719" s="72"/>
      <c r="EL1719" s="72"/>
      <c r="EM1719" s="72"/>
      <c r="EN1719" s="72"/>
      <c r="EO1719" s="72"/>
      <c r="EP1719" s="72"/>
      <c r="EQ1719" s="72"/>
      <c r="ER1719" s="72"/>
      <c r="ES1719" s="72"/>
      <c r="ET1719" s="72"/>
      <c r="EU1719" s="72"/>
      <c r="EV1719" s="72"/>
      <c r="EW1719" s="72"/>
      <c r="EX1719" s="72"/>
      <c r="EY1719" s="72"/>
      <c r="EZ1719" s="72"/>
      <c r="FA1719" s="72"/>
      <c r="FB1719" s="72"/>
      <c r="FC1719" s="72"/>
      <c r="FD1719" s="72"/>
      <c r="FE1719" s="72"/>
      <c r="FF1719" s="72"/>
      <c r="FG1719" s="72"/>
      <c r="FH1719" s="72"/>
      <c r="FI1719" s="72"/>
      <c r="FJ1719" s="72"/>
      <c r="FK1719" s="72"/>
      <c r="FL1719" s="72"/>
      <c r="FM1719" s="72"/>
      <c r="FN1719" s="72"/>
      <c r="FO1719" s="72"/>
      <c r="FP1719" s="72"/>
      <c r="FQ1719" s="72"/>
      <c r="FR1719" s="72"/>
      <c r="FS1719" s="72"/>
      <c r="FT1719" s="72"/>
      <c r="FU1719" s="72"/>
      <c r="FV1719" s="72"/>
      <c r="FW1719" s="72"/>
      <c r="FX1719" s="72"/>
      <c r="FY1719" s="72"/>
      <c r="FZ1719" s="72"/>
      <c r="GA1719" s="72"/>
      <c r="GB1719" s="72"/>
      <c r="GC1719" s="72"/>
      <c r="GD1719" s="72"/>
      <c r="GE1719" s="72"/>
      <c r="GF1719" s="72"/>
      <c r="GG1719" s="72"/>
      <c r="GH1719" s="72"/>
      <c r="GI1719" s="72"/>
      <c r="GJ1719" s="72"/>
      <c r="GK1719" s="72"/>
      <c r="GL1719" s="72"/>
      <c r="GM1719" s="72"/>
      <c r="GN1719" s="72"/>
      <c r="GO1719" s="72"/>
      <c r="GP1719" s="72"/>
      <c r="GQ1719" s="72"/>
      <c r="GR1719" s="72"/>
      <c r="GS1719" s="72"/>
      <c r="GT1719" s="72"/>
      <c r="GU1719" s="72"/>
      <c r="GV1719" s="72"/>
      <c r="GW1719" s="72"/>
      <c r="GX1719" s="72"/>
      <c r="GY1719" s="72"/>
      <c r="GZ1719" s="72"/>
      <c r="HA1719" s="72"/>
      <c r="HB1719" s="72"/>
      <c r="HC1719" s="72"/>
      <c r="HD1719" s="72"/>
      <c r="HE1719" s="72"/>
      <c r="HF1719" s="72"/>
      <c r="HG1719" s="72"/>
      <c r="HH1719" s="72"/>
      <c r="HI1719" s="72"/>
      <c r="HJ1719" s="72"/>
      <c r="HK1719" s="72"/>
      <c r="HL1719" s="72"/>
      <c r="HM1719" s="72"/>
      <c r="HN1719" s="72"/>
      <c r="HO1719" s="72"/>
      <c r="HP1719" s="72"/>
      <c r="HQ1719" s="72"/>
      <c r="HR1719" s="72"/>
      <c r="HS1719" s="72"/>
      <c r="HT1719" s="72"/>
      <c r="HU1719" s="72"/>
      <c r="HV1719" s="72"/>
      <c r="HW1719" s="72"/>
      <c r="HX1719" s="72"/>
      <c r="HY1719" s="72"/>
      <c r="HZ1719" s="72"/>
      <c r="IA1719" s="72"/>
      <c r="IB1719" s="72"/>
      <c r="IC1719" s="72"/>
      <c r="ID1719" s="72"/>
      <c r="IE1719" s="72"/>
      <c r="IF1719" s="72"/>
      <c r="IG1719" s="72"/>
      <c r="IH1719" s="72"/>
      <c r="II1719" s="72"/>
      <c r="IJ1719" s="72"/>
      <c r="IK1719" s="72"/>
      <c r="IL1719" s="72"/>
      <c r="IM1719" s="72"/>
      <c r="IN1719" s="72"/>
      <c r="IO1719" s="72"/>
      <c r="IP1719" s="72"/>
      <c r="IQ1719" s="72"/>
      <c r="IR1719" s="72"/>
      <c r="IS1719" s="72"/>
      <c r="IT1719" s="72"/>
      <c r="IU1719" s="72"/>
      <c r="IV1719" s="72"/>
      <c r="IW1719" s="72"/>
      <c r="IX1719" s="72"/>
      <c r="IY1719" s="72"/>
      <c r="IZ1719" s="72"/>
      <c r="JA1719" s="72"/>
      <c r="JB1719" s="72"/>
      <c r="JC1719" s="72"/>
      <c r="JD1719" s="72"/>
      <c r="JE1719" s="72"/>
      <c r="JF1719" s="72"/>
      <c r="JG1719" s="72"/>
      <c r="JH1719" s="72"/>
      <c r="JI1719" s="72"/>
      <c r="JJ1719" s="72"/>
      <c r="JK1719" s="72"/>
      <c r="JL1719" s="72"/>
      <c r="JM1719" s="72"/>
      <c r="JN1719" s="72"/>
      <c r="JO1719" s="72"/>
      <c r="JP1719" s="72"/>
      <c r="JQ1719" s="72"/>
      <c r="JR1719" s="72"/>
      <c r="JS1719" s="72"/>
      <c r="JT1719" s="72"/>
      <c r="JU1719" s="72"/>
      <c r="JV1719" s="72"/>
      <c r="JW1719" s="72"/>
      <c r="JX1719" s="72"/>
      <c r="JY1719" s="72"/>
      <c r="JZ1719" s="72"/>
      <c r="KA1719" s="72"/>
      <c r="KB1719" s="72"/>
      <c r="KC1719" s="72"/>
      <c r="KD1719" s="72"/>
      <c r="KE1719" s="72"/>
      <c r="KF1719" s="72"/>
      <c r="KG1719" s="72"/>
      <c r="KH1719" s="72"/>
      <c r="KI1719" s="72"/>
      <c r="KJ1719" s="72"/>
      <c r="KK1719" s="72"/>
      <c r="KL1719" s="72"/>
      <c r="KM1719" s="72"/>
      <c r="KN1719" s="72"/>
      <c r="KO1719" s="72"/>
      <c r="KP1719" s="72"/>
      <c r="KQ1719" s="72"/>
      <c r="KR1719" s="72"/>
      <c r="KS1719" s="72"/>
      <c r="KT1719" s="72"/>
      <c r="KU1719" s="72"/>
      <c r="KV1719" s="72"/>
      <c r="KW1719" s="72"/>
      <c r="KX1719" s="72"/>
      <c r="KY1719" s="72"/>
      <c r="KZ1719" s="72"/>
      <c r="LA1719" s="72"/>
      <c r="LB1719" s="72"/>
      <c r="LC1719" s="72"/>
      <c r="LD1719" s="72"/>
      <c r="LE1719" s="72"/>
      <c r="LF1719" s="72"/>
      <c r="LG1719" s="72"/>
      <c r="LH1719" s="72"/>
      <c r="LI1719" s="72"/>
      <c r="LJ1719" s="72"/>
      <c r="LK1719" s="72"/>
      <c r="LL1719" s="72"/>
      <c r="LM1719" s="72"/>
      <c r="LN1719" s="72"/>
      <c r="LO1719" s="72"/>
      <c r="LP1719" s="72"/>
      <c r="LQ1719" s="72"/>
      <c r="LR1719" s="72"/>
      <c r="LS1719" s="72"/>
      <c r="LT1719" s="72"/>
      <c r="LU1719" s="72"/>
      <c r="LV1719" s="72"/>
      <c r="LW1719" s="72"/>
      <c r="LX1719" s="72"/>
      <c r="LY1719" s="72"/>
      <c r="LZ1719" s="72"/>
      <c r="MA1719" s="72"/>
      <c r="MB1719" s="72"/>
      <c r="MC1719" s="72"/>
      <c r="MD1719" s="72"/>
      <c r="ME1719" s="72"/>
      <c r="MF1719" s="72"/>
      <c r="MG1719" s="72"/>
      <c r="MH1719" s="72"/>
      <c r="MI1719" s="72"/>
      <c r="MJ1719" s="72"/>
      <c r="MK1719" s="72"/>
      <c r="ML1719" s="72"/>
      <c r="MM1719" s="72"/>
      <c r="MN1719" s="72"/>
      <c r="MO1719" s="72"/>
      <c r="MP1719" s="72"/>
      <c r="MQ1719" s="72"/>
      <c r="MR1719" s="72"/>
      <c r="MS1719" s="72"/>
      <c r="MT1719" s="72"/>
      <c r="MU1719" s="72"/>
      <c r="MV1719" s="72"/>
      <c r="MW1719" s="72"/>
      <c r="MX1719" s="72"/>
      <c r="MY1719" s="72"/>
      <c r="MZ1719" s="72"/>
      <c r="NA1719" s="72"/>
      <c r="NB1719" s="72"/>
      <c r="NC1719" s="72"/>
      <c r="ND1719" s="72"/>
      <c r="NE1719" s="72"/>
      <c r="NF1719" s="72"/>
      <c r="NG1719" s="72"/>
      <c r="NH1719" s="72"/>
      <c r="NI1719" s="72"/>
      <c r="NJ1719" s="72"/>
      <c r="NK1719" s="72"/>
      <c r="NL1719" s="72"/>
      <c r="NM1719" s="72"/>
      <c r="NN1719" s="72"/>
      <c r="NO1719" s="72"/>
      <c r="NP1719" s="72"/>
      <c r="NQ1719" s="72"/>
      <c r="NR1719" s="72"/>
      <c r="NS1719" s="72"/>
      <c r="NT1719" s="72"/>
      <c r="NU1719" s="72"/>
      <c r="NV1719" s="72"/>
      <c r="NW1719" s="72"/>
      <c r="NX1719" s="72"/>
      <c r="NY1719" s="72"/>
      <c r="NZ1719" s="72"/>
      <c r="OA1719" s="72"/>
      <c r="OB1719" s="72"/>
      <c r="OC1719" s="72"/>
      <c r="OD1719" s="72"/>
      <c r="OE1719" s="72"/>
      <c r="OF1719" s="72"/>
      <c r="OG1719" s="72"/>
      <c r="OH1719" s="72"/>
      <c r="OI1719" s="72"/>
      <c r="OJ1719" s="72"/>
      <c r="OK1719" s="72"/>
      <c r="OL1719" s="72"/>
      <c r="OM1719" s="72"/>
      <c r="ON1719" s="72"/>
      <c r="OO1719" s="72"/>
      <c r="OP1719" s="72"/>
      <c r="OQ1719" s="72"/>
      <c r="OR1719" s="72"/>
      <c r="OS1719" s="72"/>
      <c r="OT1719" s="72"/>
      <c r="OU1719" s="72"/>
      <c r="OV1719" s="72"/>
      <c r="OW1719" s="72"/>
      <c r="OX1719" s="72"/>
      <c r="OY1719" s="72"/>
      <c r="OZ1719" s="72"/>
      <c r="PA1719" s="72"/>
      <c r="PB1719" s="72"/>
      <c r="PC1719" s="72"/>
      <c r="PD1719" s="72"/>
      <c r="PE1719" s="72"/>
      <c r="PF1719" s="72"/>
      <c r="PG1719" s="72"/>
      <c r="PH1719" s="72"/>
      <c r="PI1719" s="72"/>
      <c r="PJ1719" s="72"/>
      <c r="PK1719" s="72"/>
      <c r="PL1719" s="72"/>
      <c r="PM1719" s="72"/>
      <c r="PN1719" s="72"/>
      <c r="PO1719" s="72"/>
      <c r="PP1719" s="72"/>
      <c r="PQ1719" s="72"/>
      <c r="PR1719" s="72"/>
      <c r="PS1719" s="72"/>
      <c r="PT1719" s="72"/>
      <c r="PU1719" s="72"/>
      <c r="PV1719" s="72"/>
      <c r="PW1719" s="72"/>
      <c r="PX1719" s="72"/>
      <c r="PY1719" s="72"/>
      <c r="PZ1719" s="72"/>
      <c r="QA1719" s="72"/>
      <c r="QB1719" s="72"/>
      <c r="QC1719" s="72"/>
      <c r="QD1719" s="72"/>
      <c r="QE1719" s="72"/>
      <c r="QF1719" s="72"/>
      <c r="QG1719" s="72"/>
      <c r="QH1719" s="72"/>
      <c r="QI1719" s="72"/>
      <c r="QJ1719" s="72"/>
      <c r="QK1719" s="72"/>
      <c r="QL1719" s="72"/>
      <c r="QM1719" s="72"/>
      <c r="QN1719" s="72"/>
      <c r="QO1719" s="72"/>
      <c r="QP1719" s="72"/>
      <c r="QQ1719" s="72"/>
      <c r="QR1719" s="72"/>
      <c r="QS1719" s="72"/>
      <c r="QT1719" s="72"/>
      <c r="QU1719" s="72"/>
      <c r="QV1719" s="72"/>
      <c r="QW1719" s="72"/>
      <c r="QX1719" s="72"/>
      <c r="QY1719" s="72"/>
      <c r="QZ1719" s="72"/>
      <c r="RA1719" s="72"/>
      <c r="RB1719" s="72"/>
      <c r="RC1719" s="72"/>
      <c r="RD1719" s="72"/>
      <c r="RE1719" s="72"/>
      <c r="RF1719" s="72"/>
      <c r="RG1719" s="72"/>
      <c r="RH1719" s="72"/>
      <c r="RI1719" s="72"/>
      <c r="RJ1719" s="72"/>
      <c r="RK1719" s="72"/>
      <c r="RL1719" s="72"/>
      <c r="RM1719" s="72"/>
      <c r="RN1719" s="72"/>
      <c r="RO1719" s="72"/>
      <c r="RP1719" s="72"/>
      <c r="RQ1719" s="72"/>
      <c r="RR1719" s="72"/>
      <c r="RS1719" s="72"/>
      <c r="RT1719" s="72"/>
      <c r="RU1719" s="72"/>
      <c r="RV1719" s="72"/>
      <c r="RW1719" s="72"/>
      <c r="RX1719" s="72"/>
      <c r="RY1719" s="72"/>
      <c r="RZ1719" s="72"/>
      <c r="SA1719" s="72"/>
      <c r="SB1719" s="72"/>
      <c r="SC1719" s="72"/>
      <c r="SD1719" s="72"/>
      <c r="SE1719" s="72"/>
      <c r="SF1719" s="72"/>
      <c r="SG1719" s="72"/>
      <c r="SH1719" s="72"/>
      <c r="SI1719" s="72"/>
      <c r="SJ1719" s="72"/>
      <c r="SK1719" s="72"/>
      <c r="SL1719" s="72"/>
      <c r="SM1719" s="72"/>
      <c r="SN1719" s="72"/>
      <c r="SO1719" s="72"/>
      <c r="SP1719" s="72"/>
      <c r="SQ1719" s="72"/>
      <c r="SR1719" s="72"/>
      <c r="SS1719" s="72"/>
      <c r="ST1719" s="72"/>
      <c r="SU1719" s="72"/>
      <c r="SV1719" s="72"/>
      <c r="SW1719" s="72"/>
      <c r="SX1719" s="72"/>
      <c r="SY1719" s="72"/>
      <c r="SZ1719" s="72"/>
      <c r="TA1719" s="72"/>
      <c r="TB1719" s="72"/>
      <c r="TC1719" s="72"/>
    </row>
    <row r="1720" spans="1:523" ht="16.5" customHeight="1" x14ac:dyDescent="0.2">
      <c r="A1720" s="20">
        <v>1324</v>
      </c>
      <c r="B1720" s="20" t="s">
        <v>71</v>
      </c>
      <c r="C1720" s="20" t="s">
        <v>307</v>
      </c>
      <c r="D1720" s="20" t="s">
        <v>38</v>
      </c>
      <c r="E1720" s="20" t="s">
        <v>1345</v>
      </c>
      <c r="F1720" s="50" t="s">
        <v>304</v>
      </c>
      <c r="G1720" s="73" t="s">
        <v>37</v>
      </c>
      <c r="H1720" s="20" t="s">
        <v>35</v>
      </c>
      <c r="I1720" s="20" t="s">
        <v>81</v>
      </c>
      <c r="J1720" s="51" t="s">
        <v>1059</v>
      </c>
      <c r="K1720" s="20"/>
      <c r="L1720" s="20"/>
      <c r="M1720" s="20"/>
      <c r="N1720" s="20"/>
      <c r="O1720" s="23"/>
      <c r="P1720" s="46"/>
      <c r="Q1720" s="24"/>
      <c r="R1720" s="25">
        <v>45658</v>
      </c>
      <c r="S1720" s="20"/>
      <c r="T1720" s="46">
        <f>32200000*12</f>
        <v>386400000</v>
      </c>
      <c r="U1720" s="27" t="s">
        <v>100</v>
      </c>
      <c r="V1720" s="27" t="s">
        <v>100</v>
      </c>
      <c r="W1720" s="72"/>
      <c r="X1720" s="72"/>
      <c r="Y1720" s="72"/>
      <c r="Z1720" s="72"/>
      <c r="AA1720" s="72"/>
      <c r="AB1720" s="72"/>
      <c r="AC1720" s="72"/>
      <c r="AD1720" s="72"/>
      <c r="AE1720" s="72"/>
      <c r="AF1720" s="72"/>
      <c r="AG1720" s="72"/>
      <c r="AH1720" s="72"/>
      <c r="AI1720" s="72"/>
      <c r="AJ1720" s="72"/>
      <c r="AK1720" s="72"/>
      <c r="AL1720" s="72"/>
      <c r="AM1720" s="72"/>
      <c r="AN1720" s="72"/>
      <c r="AO1720" s="72"/>
      <c r="AP1720" s="72"/>
      <c r="AQ1720" s="72"/>
      <c r="AR1720" s="72"/>
      <c r="AS1720" s="72"/>
      <c r="AT1720" s="72"/>
      <c r="AU1720" s="72"/>
      <c r="AV1720" s="72"/>
      <c r="AW1720" s="72"/>
      <c r="AX1720" s="72"/>
      <c r="AY1720" s="72"/>
      <c r="AZ1720" s="72"/>
      <c r="BA1720" s="72"/>
      <c r="BB1720" s="72"/>
      <c r="BC1720" s="72"/>
      <c r="BD1720" s="72"/>
      <c r="BE1720" s="72"/>
      <c r="BF1720" s="72"/>
      <c r="BG1720" s="72"/>
      <c r="BH1720" s="72"/>
      <c r="BI1720" s="72"/>
      <c r="BJ1720" s="72"/>
      <c r="BK1720" s="72"/>
      <c r="BL1720" s="72"/>
      <c r="BM1720" s="72"/>
      <c r="BN1720" s="72"/>
      <c r="BO1720" s="72"/>
      <c r="BP1720" s="72"/>
      <c r="BQ1720" s="72"/>
      <c r="BR1720" s="72"/>
      <c r="BS1720" s="72"/>
      <c r="BT1720" s="72"/>
      <c r="BU1720" s="72"/>
      <c r="BV1720" s="72"/>
      <c r="BW1720" s="72"/>
      <c r="BX1720" s="72"/>
      <c r="BY1720" s="72"/>
      <c r="BZ1720" s="72"/>
      <c r="CA1720" s="72"/>
      <c r="CB1720" s="72"/>
      <c r="CC1720" s="72"/>
      <c r="CD1720" s="72"/>
      <c r="CE1720" s="72"/>
      <c r="CF1720" s="72"/>
      <c r="CG1720" s="72"/>
      <c r="CH1720" s="72"/>
      <c r="CI1720" s="72"/>
      <c r="CJ1720" s="72"/>
      <c r="CK1720" s="72"/>
      <c r="CL1720" s="72"/>
      <c r="CM1720" s="72"/>
      <c r="CN1720" s="72"/>
      <c r="CO1720" s="72"/>
      <c r="CP1720" s="72"/>
      <c r="CQ1720" s="72"/>
      <c r="CR1720" s="72"/>
      <c r="CS1720" s="72"/>
      <c r="CT1720" s="72"/>
      <c r="CU1720" s="72"/>
      <c r="CV1720" s="72"/>
      <c r="CW1720" s="72"/>
      <c r="CX1720" s="72"/>
      <c r="CY1720" s="72"/>
      <c r="CZ1720" s="72"/>
      <c r="DA1720" s="72"/>
      <c r="DB1720" s="72"/>
      <c r="DC1720" s="72"/>
      <c r="DD1720" s="72"/>
      <c r="DE1720" s="72"/>
      <c r="DF1720" s="72"/>
      <c r="DG1720" s="72"/>
      <c r="DH1720" s="72"/>
      <c r="DI1720" s="72"/>
      <c r="DJ1720" s="72"/>
      <c r="DK1720" s="72"/>
      <c r="DL1720" s="72"/>
      <c r="DM1720" s="72"/>
      <c r="DN1720" s="72"/>
      <c r="DO1720" s="72"/>
      <c r="DP1720" s="72"/>
      <c r="DQ1720" s="72"/>
      <c r="DR1720" s="72"/>
      <c r="DS1720" s="72"/>
      <c r="DT1720" s="72"/>
      <c r="DU1720" s="72"/>
      <c r="DV1720" s="72"/>
      <c r="DW1720" s="72"/>
      <c r="DX1720" s="72"/>
      <c r="DY1720" s="72"/>
      <c r="DZ1720" s="72"/>
      <c r="EA1720" s="72"/>
      <c r="EB1720" s="72"/>
      <c r="EC1720" s="72"/>
      <c r="ED1720" s="72"/>
      <c r="EE1720" s="72"/>
      <c r="EF1720" s="72"/>
      <c r="EG1720" s="72"/>
      <c r="EH1720" s="72"/>
      <c r="EI1720" s="72"/>
      <c r="EJ1720" s="72"/>
      <c r="EK1720" s="72"/>
      <c r="EL1720" s="72"/>
      <c r="EM1720" s="72"/>
      <c r="EN1720" s="72"/>
      <c r="EO1720" s="72"/>
      <c r="EP1720" s="72"/>
      <c r="EQ1720" s="72"/>
      <c r="ER1720" s="72"/>
      <c r="ES1720" s="72"/>
      <c r="ET1720" s="72"/>
      <c r="EU1720" s="72"/>
      <c r="EV1720" s="72"/>
      <c r="EW1720" s="72"/>
      <c r="EX1720" s="72"/>
      <c r="EY1720" s="72"/>
      <c r="EZ1720" s="72"/>
      <c r="FA1720" s="72"/>
      <c r="FB1720" s="72"/>
      <c r="FC1720" s="72"/>
      <c r="FD1720" s="72"/>
      <c r="FE1720" s="72"/>
      <c r="FF1720" s="72"/>
      <c r="FG1720" s="72"/>
      <c r="FH1720" s="72"/>
      <c r="FI1720" s="72"/>
      <c r="FJ1720" s="72"/>
      <c r="FK1720" s="72"/>
      <c r="FL1720" s="72"/>
      <c r="FM1720" s="72"/>
      <c r="FN1720" s="72"/>
      <c r="FO1720" s="72"/>
      <c r="FP1720" s="72"/>
      <c r="FQ1720" s="72"/>
      <c r="FR1720" s="72"/>
      <c r="FS1720" s="72"/>
      <c r="FT1720" s="72"/>
      <c r="FU1720" s="72"/>
      <c r="FV1720" s="72"/>
      <c r="FW1720" s="72"/>
      <c r="FX1720" s="72"/>
      <c r="FY1720" s="72"/>
      <c r="FZ1720" s="72"/>
      <c r="GA1720" s="72"/>
      <c r="GB1720" s="72"/>
      <c r="GC1720" s="72"/>
      <c r="GD1720" s="72"/>
      <c r="GE1720" s="72"/>
      <c r="GF1720" s="72"/>
      <c r="GG1720" s="72"/>
      <c r="GH1720" s="72"/>
      <c r="GI1720" s="72"/>
      <c r="GJ1720" s="72"/>
      <c r="GK1720" s="72"/>
      <c r="GL1720" s="72"/>
      <c r="GM1720" s="72"/>
      <c r="GN1720" s="72"/>
      <c r="GO1720" s="72"/>
      <c r="GP1720" s="72"/>
      <c r="GQ1720" s="72"/>
      <c r="GR1720" s="72"/>
      <c r="GS1720" s="72"/>
      <c r="GT1720" s="72"/>
      <c r="GU1720" s="72"/>
      <c r="GV1720" s="72"/>
      <c r="GW1720" s="72"/>
      <c r="GX1720" s="72"/>
      <c r="GY1720" s="72"/>
      <c r="GZ1720" s="72"/>
      <c r="HA1720" s="72"/>
      <c r="HB1720" s="72"/>
      <c r="HC1720" s="72"/>
      <c r="HD1720" s="72"/>
      <c r="HE1720" s="72"/>
      <c r="HF1720" s="72"/>
      <c r="HG1720" s="72"/>
      <c r="HH1720" s="72"/>
      <c r="HI1720" s="72"/>
      <c r="HJ1720" s="72"/>
      <c r="HK1720" s="72"/>
      <c r="HL1720" s="72"/>
      <c r="HM1720" s="72"/>
      <c r="HN1720" s="72"/>
      <c r="HO1720" s="72"/>
      <c r="HP1720" s="72"/>
      <c r="HQ1720" s="72"/>
      <c r="HR1720" s="72"/>
      <c r="HS1720" s="72"/>
      <c r="HT1720" s="72"/>
      <c r="HU1720" s="72"/>
      <c r="HV1720" s="72"/>
      <c r="HW1720" s="72"/>
      <c r="HX1720" s="72"/>
      <c r="HY1720" s="72"/>
      <c r="HZ1720" s="72"/>
      <c r="IA1720" s="72"/>
      <c r="IB1720" s="72"/>
      <c r="IC1720" s="72"/>
      <c r="ID1720" s="72"/>
      <c r="IE1720" s="72"/>
      <c r="IF1720" s="72"/>
      <c r="IG1720" s="72"/>
      <c r="IH1720" s="72"/>
      <c r="II1720" s="72"/>
      <c r="IJ1720" s="72"/>
      <c r="IK1720" s="72"/>
      <c r="IL1720" s="72"/>
      <c r="IM1720" s="72"/>
      <c r="IN1720" s="72"/>
      <c r="IO1720" s="72"/>
      <c r="IP1720" s="72"/>
      <c r="IQ1720" s="72"/>
      <c r="IR1720" s="72"/>
      <c r="IS1720" s="72"/>
      <c r="IT1720" s="72"/>
      <c r="IU1720" s="72"/>
      <c r="IV1720" s="72"/>
      <c r="IW1720" s="72"/>
      <c r="IX1720" s="72"/>
      <c r="IY1720" s="72"/>
      <c r="IZ1720" s="72"/>
      <c r="JA1720" s="72"/>
      <c r="JB1720" s="72"/>
      <c r="JC1720" s="72"/>
      <c r="JD1720" s="72"/>
      <c r="JE1720" s="72"/>
      <c r="JF1720" s="72"/>
      <c r="JG1720" s="72"/>
      <c r="JH1720" s="72"/>
      <c r="JI1720" s="72"/>
      <c r="JJ1720" s="72"/>
      <c r="JK1720" s="72"/>
      <c r="JL1720" s="72"/>
      <c r="JM1720" s="72"/>
      <c r="JN1720" s="72"/>
      <c r="JO1720" s="72"/>
      <c r="JP1720" s="72"/>
      <c r="JQ1720" s="72"/>
      <c r="JR1720" s="72"/>
      <c r="JS1720" s="72"/>
      <c r="JT1720" s="72"/>
      <c r="JU1720" s="72"/>
      <c r="JV1720" s="72"/>
      <c r="JW1720" s="72"/>
      <c r="JX1720" s="72"/>
      <c r="JY1720" s="72"/>
      <c r="JZ1720" s="72"/>
      <c r="KA1720" s="72"/>
      <c r="KB1720" s="72"/>
      <c r="KC1720" s="72"/>
      <c r="KD1720" s="72"/>
      <c r="KE1720" s="72"/>
      <c r="KF1720" s="72"/>
      <c r="KG1720" s="72"/>
      <c r="KH1720" s="72"/>
      <c r="KI1720" s="72"/>
      <c r="KJ1720" s="72"/>
      <c r="KK1720" s="72"/>
      <c r="KL1720" s="72"/>
      <c r="KM1720" s="72"/>
      <c r="KN1720" s="72"/>
      <c r="KO1720" s="72"/>
      <c r="KP1720" s="72"/>
      <c r="KQ1720" s="72"/>
      <c r="KR1720" s="72"/>
      <c r="KS1720" s="72"/>
      <c r="KT1720" s="72"/>
      <c r="KU1720" s="72"/>
      <c r="KV1720" s="72"/>
      <c r="KW1720" s="72"/>
      <c r="KX1720" s="72"/>
      <c r="KY1720" s="72"/>
      <c r="KZ1720" s="72"/>
      <c r="LA1720" s="72"/>
      <c r="LB1720" s="72"/>
      <c r="LC1720" s="72"/>
      <c r="LD1720" s="72"/>
      <c r="LE1720" s="72"/>
      <c r="LF1720" s="72"/>
      <c r="LG1720" s="72"/>
      <c r="LH1720" s="72"/>
      <c r="LI1720" s="72"/>
      <c r="LJ1720" s="72"/>
      <c r="LK1720" s="72"/>
      <c r="LL1720" s="72"/>
      <c r="LM1720" s="72"/>
      <c r="LN1720" s="72"/>
      <c r="LO1720" s="72"/>
      <c r="LP1720" s="72"/>
      <c r="LQ1720" s="72"/>
      <c r="LR1720" s="72"/>
      <c r="LS1720" s="72"/>
      <c r="LT1720" s="72"/>
      <c r="LU1720" s="72"/>
      <c r="LV1720" s="72"/>
      <c r="LW1720" s="72"/>
      <c r="LX1720" s="72"/>
      <c r="LY1720" s="72"/>
      <c r="LZ1720" s="72"/>
      <c r="MA1720" s="72"/>
      <c r="MB1720" s="72"/>
      <c r="MC1720" s="72"/>
      <c r="MD1720" s="72"/>
      <c r="ME1720" s="72"/>
      <c r="MF1720" s="72"/>
      <c r="MG1720" s="72"/>
      <c r="MH1720" s="72"/>
      <c r="MI1720" s="72"/>
      <c r="MJ1720" s="72"/>
      <c r="MK1720" s="72"/>
      <c r="ML1720" s="72"/>
      <c r="MM1720" s="72"/>
      <c r="MN1720" s="72"/>
      <c r="MO1720" s="72"/>
      <c r="MP1720" s="72"/>
      <c r="MQ1720" s="72"/>
      <c r="MR1720" s="72"/>
      <c r="MS1720" s="72"/>
      <c r="MT1720" s="72"/>
      <c r="MU1720" s="72"/>
      <c r="MV1720" s="72"/>
      <c r="MW1720" s="72"/>
      <c r="MX1720" s="72"/>
      <c r="MY1720" s="72"/>
      <c r="MZ1720" s="72"/>
      <c r="NA1720" s="72"/>
      <c r="NB1720" s="72"/>
      <c r="NC1720" s="72"/>
      <c r="ND1720" s="72"/>
      <c r="NE1720" s="72"/>
      <c r="NF1720" s="72"/>
      <c r="NG1720" s="72"/>
      <c r="NH1720" s="72"/>
      <c r="NI1720" s="72"/>
      <c r="NJ1720" s="72"/>
      <c r="NK1720" s="72"/>
      <c r="NL1720" s="72"/>
      <c r="NM1720" s="72"/>
      <c r="NN1720" s="72"/>
      <c r="NO1720" s="72"/>
      <c r="NP1720" s="72"/>
      <c r="NQ1720" s="72"/>
      <c r="NR1720" s="72"/>
      <c r="NS1720" s="72"/>
      <c r="NT1720" s="72"/>
      <c r="NU1720" s="72"/>
      <c r="NV1720" s="72"/>
      <c r="NW1720" s="72"/>
      <c r="NX1720" s="72"/>
      <c r="NY1720" s="72"/>
      <c r="NZ1720" s="72"/>
      <c r="OA1720" s="72"/>
      <c r="OB1720" s="72"/>
      <c r="OC1720" s="72"/>
      <c r="OD1720" s="72"/>
      <c r="OE1720" s="72"/>
      <c r="OF1720" s="72"/>
      <c r="OG1720" s="72"/>
      <c r="OH1720" s="72"/>
      <c r="OI1720" s="72"/>
      <c r="OJ1720" s="72"/>
      <c r="OK1720" s="72"/>
      <c r="OL1720" s="72"/>
      <c r="OM1720" s="72"/>
      <c r="ON1720" s="72"/>
      <c r="OO1720" s="72"/>
      <c r="OP1720" s="72"/>
      <c r="OQ1720" s="72"/>
      <c r="OR1720" s="72"/>
      <c r="OS1720" s="72"/>
      <c r="OT1720" s="72"/>
      <c r="OU1720" s="72"/>
      <c r="OV1720" s="72"/>
      <c r="OW1720" s="72"/>
      <c r="OX1720" s="72"/>
      <c r="OY1720" s="72"/>
      <c r="OZ1720" s="72"/>
      <c r="PA1720" s="72"/>
      <c r="PB1720" s="72"/>
      <c r="PC1720" s="72"/>
      <c r="PD1720" s="72"/>
      <c r="PE1720" s="72"/>
      <c r="PF1720" s="72"/>
      <c r="PG1720" s="72"/>
      <c r="PH1720" s="72"/>
      <c r="PI1720" s="72"/>
      <c r="PJ1720" s="72"/>
      <c r="PK1720" s="72"/>
      <c r="PL1720" s="72"/>
      <c r="PM1720" s="72"/>
      <c r="PN1720" s="72"/>
      <c r="PO1720" s="72"/>
      <c r="PP1720" s="72"/>
      <c r="PQ1720" s="72"/>
      <c r="PR1720" s="72"/>
      <c r="PS1720" s="72"/>
      <c r="PT1720" s="72"/>
      <c r="PU1720" s="72"/>
      <c r="PV1720" s="72"/>
      <c r="PW1720" s="72"/>
      <c r="PX1720" s="72"/>
      <c r="PY1720" s="72"/>
      <c r="PZ1720" s="72"/>
      <c r="QA1720" s="72"/>
      <c r="QB1720" s="72"/>
      <c r="QC1720" s="72"/>
      <c r="QD1720" s="72"/>
      <c r="QE1720" s="72"/>
      <c r="QF1720" s="72"/>
      <c r="QG1720" s="72"/>
      <c r="QH1720" s="72"/>
      <c r="QI1720" s="72"/>
      <c r="QJ1720" s="72"/>
      <c r="QK1720" s="72"/>
      <c r="QL1720" s="72"/>
      <c r="QM1720" s="72"/>
      <c r="QN1720" s="72"/>
      <c r="QO1720" s="72"/>
      <c r="QP1720" s="72"/>
      <c r="QQ1720" s="72"/>
      <c r="QR1720" s="72"/>
      <c r="QS1720" s="72"/>
      <c r="QT1720" s="72"/>
      <c r="QU1720" s="72"/>
      <c r="QV1720" s="72"/>
      <c r="QW1720" s="72"/>
      <c r="QX1720" s="72"/>
      <c r="QY1720" s="72"/>
      <c r="QZ1720" s="72"/>
      <c r="RA1720" s="72"/>
      <c r="RB1720" s="72"/>
      <c r="RC1720" s="72"/>
      <c r="RD1720" s="72"/>
      <c r="RE1720" s="72"/>
      <c r="RF1720" s="72"/>
      <c r="RG1720" s="72"/>
      <c r="RH1720" s="72"/>
      <c r="RI1720" s="72"/>
      <c r="RJ1720" s="72"/>
      <c r="RK1720" s="72"/>
      <c r="RL1720" s="72"/>
      <c r="RM1720" s="72"/>
      <c r="RN1720" s="72"/>
      <c r="RO1720" s="72"/>
      <c r="RP1720" s="72"/>
      <c r="RQ1720" s="72"/>
      <c r="RR1720" s="72"/>
      <c r="RS1720" s="72"/>
      <c r="RT1720" s="72"/>
      <c r="RU1720" s="72"/>
      <c r="RV1720" s="72"/>
      <c r="RW1720" s="72"/>
      <c r="RX1720" s="72"/>
      <c r="RY1720" s="72"/>
      <c r="RZ1720" s="72"/>
      <c r="SA1720" s="72"/>
      <c r="SB1720" s="72"/>
      <c r="SC1720" s="72"/>
      <c r="SD1720" s="72"/>
      <c r="SE1720" s="72"/>
      <c r="SF1720" s="72"/>
      <c r="SG1720" s="72"/>
      <c r="SH1720" s="72"/>
      <c r="SI1720" s="72"/>
      <c r="SJ1720" s="72"/>
      <c r="SK1720" s="72"/>
      <c r="SL1720" s="72"/>
      <c r="SM1720" s="72"/>
      <c r="SN1720" s="72"/>
      <c r="SO1720" s="72"/>
      <c r="SP1720" s="72"/>
      <c r="SQ1720" s="72"/>
      <c r="SR1720" s="72"/>
      <c r="SS1720" s="72"/>
      <c r="ST1720" s="72"/>
      <c r="SU1720" s="72"/>
      <c r="SV1720" s="72"/>
      <c r="SW1720" s="72"/>
      <c r="SX1720" s="72"/>
      <c r="SY1720" s="72"/>
      <c r="SZ1720" s="72"/>
      <c r="TA1720" s="72"/>
      <c r="TB1720" s="72"/>
      <c r="TC1720" s="72"/>
    </row>
    <row r="1721" spans="1:523" ht="16.5" customHeight="1" x14ac:dyDescent="0.2">
      <c r="A1721" s="20">
        <v>1325</v>
      </c>
      <c r="B1721" s="20" t="s">
        <v>71</v>
      </c>
      <c r="C1721" s="20" t="s">
        <v>307</v>
      </c>
      <c r="D1721" s="20" t="s">
        <v>38</v>
      </c>
      <c r="E1721" s="20" t="s">
        <v>1345</v>
      </c>
      <c r="F1721" s="51" t="s">
        <v>313</v>
      </c>
      <c r="G1721" s="73" t="s">
        <v>42</v>
      </c>
      <c r="H1721" s="20" t="s">
        <v>35</v>
      </c>
      <c r="I1721" s="20" t="s">
        <v>81</v>
      </c>
      <c r="J1721" s="51" t="s">
        <v>1205</v>
      </c>
      <c r="K1721" s="20"/>
      <c r="L1721" s="20"/>
      <c r="M1721" s="20"/>
      <c r="N1721" s="20"/>
      <c r="O1721" s="23"/>
      <c r="P1721" s="23"/>
      <c r="Q1721" s="24"/>
      <c r="R1721" s="25">
        <v>45658</v>
      </c>
      <c r="S1721" s="20"/>
      <c r="T1721" s="23">
        <f>2800000*12</f>
        <v>33600000</v>
      </c>
      <c r="U1721" s="27" t="s">
        <v>100</v>
      </c>
      <c r="V1721" s="27" t="s">
        <v>100</v>
      </c>
      <c r="W1721" s="72"/>
      <c r="X1721" s="72"/>
      <c r="Y1721" s="72"/>
      <c r="Z1721" s="72"/>
      <c r="AA1721" s="72"/>
      <c r="AB1721" s="72"/>
      <c r="AC1721" s="72"/>
      <c r="AD1721" s="72"/>
      <c r="AE1721" s="72"/>
      <c r="AF1721" s="72"/>
      <c r="AG1721" s="72"/>
      <c r="AH1721" s="72"/>
      <c r="AI1721" s="72"/>
      <c r="AJ1721" s="72"/>
      <c r="AK1721" s="72"/>
      <c r="AL1721" s="72"/>
      <c r="AM1721" s="72"/>
      <c r="AN1721" s="72"/>
      <c r="AO1721" s="72"/>
      <c r="AP1721" s="72"/>
      <c r="AQ1721" s="72"/>
      <c r="AR1721" s="72"/>
      <c r="AS1721" s="72"/>
      <c r="AT1721" s="72"/>
      <c r="AU1721" s="72"/>
      <c r="AV1721" s="72"/>
      <c r="AW1721" s="72"/>
      <c r="AX1721" s="72"/>
      <c r="AY1721" s="72"/>
      <c r="AZ1721" s="72"/>
      <c r="BA1721" s="72"/>
      <c r="BB1721" s="72"/>
      <c r="BC1721" s="72"/>
      <c r="BD1721" s="72"/>
      <c r="BE1721" s="72"/>
      <c r="BF1721" s="72"/>
      <c r="BG1721" s="72"/>
      <c r="BH1721" s="72"/>
      <c r="BI1721" s="72"/>
      <c r="BJ1721" s="72"/>
      <c r="BK1721" s="72"/>
      <c r="BL1721" s="72"/>
      <c r="BM1721" s="72"/>
      <c r="BN1721" s="72"/>
      <c r="BO1721" s="72"/>
      <c r="BP1721" s="72"/>
      <c r="BQ1721" s="72"/>
      <c r="BR1721" s="72"/>
      <c r="BS1721" s="72"/>
      <c r="BT1721" s="72"/>
      <c r="BU1721" s="72"/>
      <c r="BV1721" s="72"/>
      <c r="BW1721" s="72"/>
      <c r="BX1721" s="72"/>
      <c r="BY1721" s="72"/>
      <c r="BZ1721" s="72"/>
      <c r="CA1721" s="72"/>
      <c r="CB1721" s="72"/>
      <c r="CC1721" s="72"/>
      <c r="CD1721" s="72"/>
      <c r="CE1721" s="72"/>
      <c r="CF1721" s="72"/>
      <c r="CG1721" s="72"/>
      <c r="CH1721" s="72"/>
      <c r="CI1721" s="72"/>
      <c r="CJ1721" s="72"/>
      <c r="CK1721" s="72"/>
      <c r="CL1721" s="72"/>
      <c r="CM1721" s="72"/>
      <c r="CN1721" s="72"/>
      <c r="CO1721" s="72"/>
      <c r="CP1721" s="72"/>
      <c r="CQ1721" s="72"/>
      <c r="CR1721" s="72"/>
      <c r="CS1721" s="72"/>
      <c r="CT1721" s="72"/>
      <c r="CU1721" s="72"/>
      <c r="CV1721" s="72"/>
      <c r="CW1721" s="72"/>
      <c r="CX1721" s="72"/>
      <c r="CY1721" s="72"/>
      <c r="CZ1721" s="72"/>
      <c r="DA1721" s="72"/>
      <c r="DB1721" s="72"/>
      <c r="DC1721" s="72"/>
      <c r="DD1721" s="72"/>
      <c r="DE1721" s="72"/>
      <c r="DF1721" s="72"/>
      <c r="DG1721" s="72"/>
      <c r="DH1721" s="72"/>
      <c r="DI1721" s="72"/>
      <c r="DJ1721" s="72"/>
      <c r="DK1721" s="72"/>
      <c r="DL1721" s="72"/>
      <c r="DM1721" s="72"/>
      <c r="DN1721" s="72"/>
      <c r="DO1721" s="72"/>
      <c r="DP1721" s="72"/>
      <c r="DQ1721" s="72"/>
      <c r="DR1721" s="72"/>
      <c r="DS1721" s="72"/>
      <c r="DT1721" s="72"/>
      <c r="DU1721" s="72"/>
      <c r="DV1721" s="72"/>
      <c r="DW1721" s="72"/>
      <c r="DX1721" s="72"/>
      <c r="DY1721" s="72"/>
      <c r="DZ1721" s="72"/>
      <c r="EA1721" s="72"/>
      <c r="EB1721" s="72"/>
      <c r="EC1721" s="72"/>
      <c r="ED1721" s="72"/>
      <c r="EE1721" s="72"/>
      <c r="EF1721" s="72"/>
      <c r="EG1721" s="72"/>
      <c r="EH1721" s="72"/>
      <c r="EI1721" s="72"/>
      <c r="EJ1721" s="72"/>
      <c r="EK1721" s="72"/>
      <c r="EL1721" s="72"/>
      <c r="EM1721" s="72"/>
      <c r="EN1721" s="72"/>
      <c r="EO1721" s="72"/>
      <c r="EP1721" s="72"/>
      <c r="EQ1721" s="72"/>
      <c r="ER1721" s="72"/>
      <c r="ES1721" s="72"/>
      <c r="ET1721" s="72"/>
      <c r="EU1721" s="72"/>
      <c r="EV1721" s="72"/>
      <c r="EW1721" s="72"/>
      <c r="EX1721" s="72"/>
      <c r="EY1721" s="72"/>
      <c r="EZ1721" s="72"/>
      <c r="FA1721" s="72"/>
      <c r="FB1721" s="72"/>
      <c r="FC1721" s="72"/>
      <c r="FD1721" s="72"/>
      <c r="FE1721" s="72"/>
      <c r="FF1721" s="72"/>
      <c r="FG1721" s="72"/>
      <c r="FH1721" s="72"/>
      <c r="FI1721" s="72"/>
      <c r="FJ1721" s="72"/>
      <c r="FK1721" s="72"/>
      <c r="FL1721" s="72"/>
      <c r="FM1721" s="72"/>
      <c r="FN1721" s="72"/>
      <c r="FO1721" s="72"/>
      <c r="FP1721" s="72"/>
      <c r="FQ1721" s="72"/>
      <c r="FR1721" s="72"/>
      <c r="FS1721" s="72"/>
      <c r="FT1721" s="72"/>
      <c r="FU1721" s="72"/>
      <c r="FV1721" s="72"/>
      <c r="FW1721" s="72"/>
      <c r="FX1721" s="72"/>
      <c r="FY1721" s="72"/>
      <c r="FZ1721" s="72"/>
      <c r="GA1721" s="72"/>
      <c r="GB1721" s="72"/>
      <c r="GC1721" s="72"/>
      <c r="GD1721" s="72"/>
      <c r="GE1721" s="72"/>
      <c r="GF1721" s="72"/>
      <c r="GG1721" s="72"/>
      <c r="GH1721" s="72"/>
      <c r="GI1721" s="72"/>
      <c r="GJ1721" s="72"/>
      <c r="GK1721" s="72"/>
      <c r="GL1721" s="72"/>
      <c r="GM1721" s="72"/>
      <c r="GN1721" s="72"/>
      <c r="GO1721" s="72"/>
      <c r="GP1721" s="72"/>
      <c r="GQ1721" s="72"/>
      <c r="GR1721" s="72"/>
      <c r="GS1721" s="72"/>
      <c r="GT1721" s="72"/>
      <c r="GU1721" s="72"/>
      <c r="GV1721" s="72"/>
      <c r="GW1721" s="72"/>
      <c r="GX1721" s="72"/>
      <c r="GY1721" s="72"/>
      <c r="GZ1721" s="72"/>
      <c r="HA1721" s="72"/>
      <c r="HB1721" s="72"/>
      <c r="HC1721" s="72"/>
      <c r="HD1721" s="72"/>
      <c r="HE1721" s="72"/>
      <c r="HF1721" s="72"/>
      <c r="HG1721" s="72"/>
      <c r="HH1721" s="72"/>
      <c r="HI1721" s="72"/>
      <c r="HJ1721" s="72"/>
      <c r="HK1721" s="72"/>
      <c r="HL1721" s="72"/>
      <c r="HM1721" s="72"/>
      <c r="HN1721" s="72"/>
      <c r="HO1721" s="72"/>
      <c r="HP1721" s="72"/>
      <c r="HQ1721" s="72"/>
      <c r="HR1721" s="72"/>
      <c r="HS1721" s="72"/>
      <c r="HT1721" s="72"/>
      <c r="HU1721" s="72"/>
      <c r="HV1721" s="72"/>
      <c r="HW1721" s="72"/>
      <c r="HX1721" s="72"/>
      <c r="HY1721" s="72"/>
      <c r="HZ1721" s="72"/>
      <c r="IA1721" s="72"/>
      <c r="IB1721" s="72"/>
      <c r="IC1721" s="72"/>
      <c r="ID1721" s="72"/>
      <c r="IE1721" s="72"/>
      <c r="IF1721" s="72"/>
      <c r="IG1721" s="72"/>
      <c r="IH1721" s="72"/>
      <c r="II1721" s="72"/>
      <c r="IJ1721" s="72"/>
      <c r="IK1721" s="72"/>
      <c r="IL1721" s="72"/>
      <c r="IM1721" s="72"/>
      <c r="IN1721" s="72"/>
      <c r="IO1721" s="72"/>
      <c r="IP1721" s="72"/>
      <c r="IQ1721" s="72"/>
      <c r="IR1721" s="72"/>
      <c r="IS1721" s="72"/>
      <c r="IT1721" s="72"/>
      <c r="IU1721" s="72"/>
      <c r="IV1721" s="72"/>
      <c r="IW1721" s="72"/>
      <c r="IX1721" s="72"/>
      <c r="IY1721" s="72"/>
      <c r="IZ1721" s="72"/>
      <c r="JA1721" s="72"/>
      <c r="JB1721" s="72"/>
      <c r="JC1721" s="72"/>
      <c r="JD1721" s="72"/>
      <c r="JE1721" s="72"/>
      <c r="JF1721" s="72"/>
      <c r="JG1721" s="72"/>
      <c r="JH1721" s="72"/>
      <c r="JI1721" s="72"/>
      <c r="JJ1721" s="72"/>
      <c r="JK1721" s="72"/>
      <c r="JL1721" s="72"/>
      <c r="JM1721" s="72"/>
      <c r="JN1721" s="72"/>
      <c r="JO1721" s="72"/>
      <c r="JP1721" s="72"/>
      <c r="JQ1721" s="72"/>
      <c r="JR1721" s="72"/>
      <c r="JS1721" s="72"/>
      <c r="JT1721" s="72"/>
      <c r="JU1721" s="72"/>
      <c r="JV1721" s="72"/>
      <c r="JW1721" s="72"/>
      <c r="JX1721" s="72"/>
      <c r="JY1721" s="72"/>
      <c r="JZ1721" s="72"/>
      <c r="KA1721" s="72"/>
      <c r="KB1721" s="72"/>
      <c r="KC1721" s="72"/>
      <c r="KD1721" s="72"/>
      <c r="KE1721" s="72"/>
      <c r="KF1721" s="72"/>
      <c r="KG1721" s="72"/>
      <c r="KH1721" s="72"/>
      <c r="KI1721" s="72"/>
      <c r="KJ1721" s="72"/>
      <c r="KK1721" s="72"/>
      <c r="KL1721" s="72"/>
      <c r="KM1721" s="72"/>
      <c r="KN1721" s="72"/>
      <c r="KO1721" s="72"/>
      <c r="KP1721" s="72"/>
      <c r="KQ1721" s="72"/>
      <c r="KR1721" s="72"/>
      <c r="KS1721" s="72"/>
      <c r="KT1721" s="72"/>
      <c r="KU1721" s="72"/>
      <c r="KV1721" s="72"/>
      <c r="KW1721" s="72"/>
      <c r="KX1721" s="72"/>
      <c r="KY1721" s="72"/>
      <c r="KZ1721" s="72"/>
      <c r="LA1721" s="72"/>
      <c r="LB1721" s="72"/>
      <c r="LC1721" s="72"/>
      <c r="LD1721" s="72"/>
      <c r="LE1721" s="72"/>
      <c r="LF1721" s="72"/>
      <c r="LG1721" s="72"/>
      <c r="LH1721" s="72"/>
      <c r="LI1721" s="72"/>
      <c r="LJ1721" s="72"/>
      <c r="LK1721" s="72"/>
      <c r="LL1721" s="72"/>
      <c r="LM1721" s="72"/>
      <c r="LN1721" s="72"/>
      <c r="LO1721" s="72"/>
      <c r="LP1721" s="72"/>
      <c r="LQ1721" s="72"/>
      <c r="LR1721" s="72"/>
      <c r="LS1721" s="72"/>
      <c r="LT1721" s="72"/>
      <c r="LU1721" s="72"/>
      <c r="LV1721" s="72"/>
      <c r="LW1721" s="72"/>
      <c r="LX1721" s="72"/>
      <c r="LY1721" s="72"/>
      <c r="LZ1721" s="72"/>
      <c r="MA1721" s="72"/>
      <c r="MB1721" s="72"/>
      <c r="MC1721" s="72"/>
      <c r="MD1721" s="72"/>
      <c r="ME1721" s="72"/>
      <c r="MF1721" s="72"/>
      <c r="MG1721" s="72"/>
      <c r="MH1721" s="72"/>
      <c r="MI1721" s="72"/>
      <c r="MJ1721" s="72"/>
      <c r="MK1721" s="72"/>
      <c r="ML1721" s="72"/>
      <c r="MM1721" s="72"/>
      <c r="MN1721" s="72"/>
      <c r="MO1721" s="72"/>
      <c r="MP1721" s="72"/>
      <c r="MQ1721" s="72"/>
      <c r="MR1721" s="72"/>
      <c r="MS1721" s="72"/>
      <c r="MT1721" s="72"/>
      <c r="MU1721" s="72"/>
      <c r="MV1721" s="72"/>
      <c r="MW1721" s="72"/>
      <c r="MX1721" s="72"/>
      <c r="MY1721" s="72"/>
      <c r="MZ1721" s="72"/>
      <c r="NA1721" s="72"/>
      <c r="NB1721" s="72"/>
      <c r="NC1721" s="72"/>
      <c r="ND1721" s="72"/>
      <c r="NE1721" s="72"/>
      <c r="NF1721" s="72"/>
      <c r="NG1721" s="72"/>
      <c r="NH1721" s="72"/>
      <c r="NI1721" s="72"/>
      <c r="NJ1721" s="72"/>
      <c r="NK1721" s="72"/>
      <c r="NL1721" s="72"/>
      <c r="NM1721" s="72"/>
      <c r="NN1721" s="72"/>
      <c r="NO1721" s="72"/>
      <c r="NP1721" s="72"/>
      <c r="NQ1721" s="72"/>
      <c r="NR1721" s="72"/>
      <c r="NS1721" s="72"/>
      <c r="NT1721" s="72"/>
      <c r="NU1721" s="72"/>
      <c r="NV1721" s="72"/>
      <c r="NW1721" s="72"/>
      <c r="NX1721" s="72"/>
      <c r="NY1721" s="72"/>
      <c r="NZ1721" s="72"/>
      <c r="OA1721" s="72"/>
      <c r="OB1721" s="72"/>
      <c r="OC1721" s="72"/>
      <c r="OD1721" s="72"/>
      <c r="OE1721" s="72"/>
      <c r="OF1721" s="72"/>
      <c r="OG1721" s="72"/>
      <c r="OH1721" s="72"/>
      <c r="OI1721" s="72"/>
      <c r="OJ1721" s="72"/>
      <c r="OK1721" s="72"/>
      <c r="OL1721" s="72"/>
      <c r="OM1721" s="72"/>
      <c r="ON1721" s="72"/>
      <c r="OO1721" s="72"/>
      <c r="OP1721" s="72"/>
      <c r="OQ1721" s="72"/>
      <c r="OR1721" s="72"/>
      <c r="OS1721" s="72"/>
      <c r="OT1721" s="72"/>
      <c r="OU1721" s="72"/>
      <c r="OV1721" s="72"/>
      <c r="OW1721" s="72"/>
      <c r="OX1721" s="72"/>
      <c r="OY1721" s="72"/>
      <c r="OZ1721" s="72"/>
      <c r="PA1721" s="72"/>
      <c r="PB1721" s="72"/>
      <c r="PC1721" s="72"/>
      <c r="PD1721" s="72"/>
      <c r="PE1721" s="72"/>
      <c r="PF1721" s="72"/>
      <c r="PG1721" s="72"/>
      <c r="PH1721" s="72"/>
      <c r="PI1721" s="72"/>
      <c r="PJ1721" s="72"/>
      <c r="PK1721" s="72"/>
      <c r="PL1721" s="72"/>
      <c r="PM1721" s="72"/>
      <c r="PN1721" s="72"/>
      <c r="PO1721" s="72"/>
      <c r="PP1721" s="72"/>
      <c r="PQ1721" s="72"/>
      <c r="PR1721" s="72"/>
      <c r="PS1721" s="72"/>
      <c r="PT1721" s="72"/>
      <c r="PU1721" s="72"/>
      <c r="PV1721" s="72"/>
      <c r="PW1721" s="72"/>
      <c r="PX1721" s="72"/>
      <c r="PY1721" s="72"/>
      <c r="PZ1721" s="72"/>
      <c r="QA1721" s="72"/>
      <c r="QB1721" s="72"/>
      <c r="QC1721" s="72"/>
      <c r="QD1721" s="72"/>
      <c r="QE1721" s="72"/>
      <c r="QF1721" s="72"/>
      <c r="QG1721" s="72"/>
      <c r="QH1721" s="72"/>
      <c r="QI1721" s="72"/>
      <c r="QJ1721" s="72"/>
      <c r="QK1721" s="72"/>
      <c r="QL1721" s="72"/>
      <c r="QM1721" s="72"/>
      <c r="QN1721" s="72"/>
      <c r="QO1721" s="72"/>
      <c r="QP1721" s="72"/>
      <c r="QQ1721" s="72"/>
      <c r="QR1721" s="72"/>
      <c r="QS1721" s="72"/>
      <c r="QT1721" s="72"/>
      <c r="QU1721" s="72"/>
      <c r="QV1721" s="72"/>
      <c r="QW1721" s="72"/>
      <c r="QX1721" s="72"/>
      <c r="QY1721" s="72"/>
      <c r="QZ1721" s="72"/>
      <c r="RA1721" s="72"/>
      <c r="RB1721" s="72"/>
      <c r="RC1721" s="72"/>
      <c r="RD1721" s="72"/>
      <c r="RE1721" s="72"/>
      <c r="RF1721" s="72"/>
      <c r="RG1721" s="72"/>
      <c r="RH1721" s="72"/>
      <c r="RI1721" s="72"/>
      <c r="RJ1721" s="72"/>
      <c r="RK1721" s="72"/>
      <c r="RL1721" s="72"/>
      <c r="RM1721" s="72"/>
      <c r="RN1721" s="72"/>
      <c r="RO1721" s="72"/>
      <c r="RP1721" s="72"/>
      <c r="RQ1721" s="72"/>
      <c r="RR1721" s="72"/>
      <c r="RS1721" s="72"/>
      <c r="RT1721" s="72"/>
      <c r="RU1721" s="72"/>
      <c r="RV1721" s="72"/>
      <c r="RW1721" s="72"/>
      <c r="RX1721" s="72"/>
      <c r="RY1721" s="72"/>
      <c r="RZ1721" s="72"/>
      <c r="SA1721" s="72"/>
      <c r="SB1721" s="72"/>
      <c r="SC1721" s="72"/>
      <c r="SD1721" s="72"/>
      <c r="SE1721" s="72"/>
      <c r="SF1721" s="72"/>
      <c r="SG1721" s="72"/>
      <c r="SH1721" s="72"/>
      <c r="SI1721" s="72"/>
      <c r="SJ1721" s="72"/>
      <c r="SK1721" s="72"/>
      <c r="SL1721" s="72"/>
      <c r="SM1721" s="72"/>
      <c r="SN1721" s="72"/>
      <c r="SO1721" s="72"/>
      <c r="SP1721" s="72"/>
      <c r="SQ1721" s="72"/>
      <c r="SR1721" s="72"/>
      <c r="SS1721" s="72"/>
      <c r="ST1721" s="72"/>
      <c r="SU1721" s="72"/>
      <c r="SV1721" s="72"/>
      <c r="SW1721" s="72"/>
      <c r="SX1721" s="72"/>
      <c r="SY1721" s="72"/>
      <c r="SZ1721" s="72"/>
      <c r="TA1721" s="72"/>
      <c r="TB1721" s="72"/>
      <c r="TC1721" s="72"/>
    </row>
    <row r="1722" spans="1:523" ht="16.5" customHeight="1" x14ac:dyDescent="0.2">
      <c r="A1722" s="20">
        <v>1326</v>
      </c>
      <c r="B1722" s="20" t="s">
        <v>71</v>
      </c>
      <c r="C1722" s="20" t="s">
        <v>307</v>
      </c>
      <c r="D1722" s="20" t="s">
        <v>38</v>
      </c>
      <c r="E1722" s="20" t="s">
        <v>1340</v>
      </c>
      <c r="F1722" s="51" t="s">
        <v>1206</v>
      </c>
      <c r="G1722" s="73" t="s">
        <v>25</v>
      </c>
      <c r="H1722" s="20" t="s">
        <v>26</v>
      </c>
      <c r="I1722" s="20" t="s">
        <v>81</v>
      </c>
      <c r="J1722" s="51" t="s">
        <v>1207</v>
      </c>
      <c r="K1722" s="20"/>
      <c r="L1722" s="20"/>
      <c r="M1722" s="20"/>
      <c r="N1722" s="20"/>
      <c r="O1722" s="23"/>
      <c r="P1722" s="23"/>
      <c r="Q1722" s="24"/>
      <c r="R1722" s="25">
        <v>45658</v>
      </c>
      <c r="S1722" s="20"/>
      <c r="T1722" s="23">
        <f>12000000*12</f>
        <v>144000000</v>
      </c>
      <c r="U1722" s="27" t="s">
        <v>100</v>
      </c>
      <c r="V1722" s="27" t="s">
        <v>100</v>
      </c>
      <c r="W1722" s="72"/>
      <c r="X1722" s="72"/>
      <c r="Y1722" s="72"/>
      <c r="Z1722" s="72"/>
      <c r="AA1722" s="72"/>
      <c r="AB1722" s="72"/>
      <c r="AC1722" s="72"/>
      <c r="AD1722" s="72"/>
      <c r="AE1722" s="72"/>
      <c r="AF1722" s="72"/>
      <c r="AG1722" s="72"/>
      <c r="AH1722" s="72"/>
      <c r="AI1722" s="72"/>
      <c r="AJ1722" s="72"/>
      <c r="AK1722" s="72"/>
      <c r="AL1722" s="72"/>
      <c r="AM1722" s="72"/>
      <c r="AN1722" s="72"/>
      <c r="AO1722" s="72"/>
      <c r="AP1722" s="72"/>
      <c r="AQ1722" s="72"/>
      <c r="AR1722" s="72"/>
      <c r="AS1722" s="72"/>
      <c r="AT1722" s="72"/>
      <c r="AU1722" s="72"/>
      <c r="AV1722" s="72"/>
      <c r="AW1722" s="72"/>
      <c r="AX1722" s="72"/>
      <c r="AY1722" s="72"/>
      <c r="AZ1722" s="72"/>
      <c r="BA1722" s="72"/>
      <c r="BB1722" s="72"/>
      <c r="BC1722" s="72"/>
      <c r="BD1722" s="72"/>
      <c r="BE1722" s="72"/>
      <c r="BF1722" s="72"/>
      <c r="BG1722" s="72"/>
      <c r="BH1722" s="72"/>
      <c r="BI1722" s="72"/>
      <c r="BJ1722" s="72"/>
      <c r="BK1722" s="72"/>
      <c r="BL1722" s="72"/>
      <c r="BM1722" s="72"/>
      <c r="BN1722" s="72"/>
      <c r="BO1722" s="72"/>
      <c r="BP1722" s="72"/>
      <c r="BQ1722" s="72"/>
      <c r="BR1722" s="72"/>
      <c r="BS1722" s="72"/>
      <c r="BT1722" s="72"/>
      <c r="BU1722" s="72"/>
      <c r="BV1722" s="72"/>
      <c r="BW1722" s="72"/>
      <c r="BX1722" s="72"/>
      <c r="BY1722" s="72"/>
      <c r="BZ1722" s="72"/>
      <c r="CA1722" s="72"/>
      <c r="CB1722" s="72"/>
      <c r="CC1722" s="72"/>
      <c r="CD1722" s="72"/>
      <c r="CE1722" s="72"/>
      <c r="CF1722" s="72"/>
      <c r="CG1722" s="72"/>
      <c r="CH1722" s="72"/>
      <c r="CI1722" s="72"/>
      <c r="CJ1722" s="72"/>
      <c r="CK1722" s="72"/>
      <c r="CL1722" s="72"/>
      <c r="CM1722" s="72"/>
      <c r="CN1722" s="72"/>
      <c r="CO1722" s="72"/>
      <c r="CP1722" s="72"/>
      <c r="CQ1722" s="72"/>
      <c r="CR1722" s="72"/>
      <c r="CS1722" s="72"/>
      <c r="CT1722" s="72"/>
      <c r="CU1722" s="72"/>
      <c r="CV1722" s="72"/>
      <c r="CW1722" s="72"/>
      <c r="CX1722" s="72"/>
      <c r="CY1722" s="72"/>
      <c r="CZ1722" s="72"/>
      <c r="DA1722" s="72"/>
      <c r="DB1722" s="72"/>
      <c r="DC1722" s="72"/>
      <c r="DD1722" s="72"/>
      <c r="DE1722" s="72"/>
      <c r="DF1722" s="72"/>
      <c r="DG1722" s="72"/>
      <c r="DH1722" s="72"/>
      <c r="DI1722" s="72"/>
      <c r="DJ1722" s="72"/>
      <c r="DK1722" s="72"/>
      <c r="DL1722" s="72"/>
      <c r="DM1722" s="72"/>
      <c r="DN1722" s="72"/>
      <c r="DO1722" s="72"/>
      <c r="DP1722" s="72"/>
      <c r="DQ1722" s="72"/>
      <c r="DR1722" s="72"/>
      <c r="DS1722" s="72"/>
      <c r="DT1722" s="72"/>
      <c r="DU1722" s="72"/>
      <c r="DV1722" s="72"/>
      <c r="DW1722" s="72"/>
      <c r="DX1722" s="72"/>
      <c r="DY1722" s="72"/>
      <c r="DZ1722" s="72"/>
      <c r="EA1722" s="72"/>
      <c r="EB1722" s="72"/>
      <c r="EC1722" s="72"/>
      <c r="ED1722" s="72"/>
      <c r="EE1722" s="72"/>
      <c r="EF1722" s="72"/>
      <c r="EG1722" s="72"/>
      <c r="EH1722" s="72"/>
      <c r="EI1722" s="72"/>
      <c r="EJ1722" s="72"/>
      <c r="EK1722" s="72"/>
      <c r="EL1722" s="72"/>
      <c r="EM1722" s="72"/>
      <c r="EN1722" s="72"/>
      <c r="EO1722" s="72"/>
      <c r="EP1722" s="72"/>
      <c r="EQ1722" s="72"/>
      <c r="ER1722" s="72"/>
      <c r="ES1722" s="72"/>
      <c r="ET1722" s="72"/>
      <c r="EU1722" s="72"/>
      <c r="EV1722" s="72"/>
      <c r="EW1722" s="72"/>
      <c r="EX1722" s="72"/>
      <c r="EY1722" s="72"/>
      <c r="EZ1722" s="72"/>
      <c r="FA1722" s="72"/>
      <c r="FB1722" s="72"/>
      <c r="FC1722" s="72"/>
      <c r="FD1722" s="72"/>
      <c r="FE1722" s="72"/>
      <c r="FF1722" s="72"/>
      <c r="FG1722" s="72"/>
      <c r="FH1722" s="72"/>
      <c r="FI1722" s="72"/>
      <c r="FJ1722" s="72"/>
      <c r="FK1722" s="72"/>
      <c r="FL1722" s="72"/>
      <c r="FM1722" s="72"/>
      <c r="FN1722" s="72"/>
      <c r="FO1722" s="72"/>
      <c r="FP1722" s="72"/>
      <c r="FQ1722" s="72"/>
      <c r="FR1722" s="72"/>
      <c r="FS1722" s="72"/>
      <c r="FT1722" s="72"/>
      <c r="FU1722" s="72"/>
      <c r="FV1722" s="72"/>
      <c r="FW1722" s="72"/>
      <c r="FX1722" s="72"/>
      <c r="FY1722" s="72"/>
      <c r="FZ1722" s="72"/>
      <c r="GA1722" s="72"/>
      <c r="GB1722" s="72"/>
      <c r="GC1722" s="72"/>
      <c r="GD1722" s="72"/>
      <c r="GE1722" s="72"/>
      <c r="GF1722" s="72"/>
      <c r="GG1722" s="72"/>
      <c r="GH1722" s="72"/>
      <c r="GI1722" s="72"/>
      <c r="GJ1722" s="72"/>
      <c r="GK1722" s="72"/>
      <c r="GL1722" s="72"/>
      <c r="GM1722" s="72"/>
      <c r="GN1722" s="72"/>
      <c r="GO1722" s="72"/>
      <c r="GP1722" s="72"/>
      <c r="GQ1722" s="72"/>
      <c r="GR1722" s="72"/>
      <c r="GS1722" s="72"/>
      <c r="GT1722" s="72"/>
      <c r="GU1722" s="72"/>
      <c r="GV1722" s="72"/>
      <c r="GW1722" s="72"/>
      <c r="GX1722" s="72"/>
      <c r="GY1722" s="72"/>
      <c r="GZ1722" s="72"/>
      <c r="HA1722" s="72"/>
      <c r="HB1722" s="72"/>
      <c r="HC1722" s="72"/>
      <c r="HD1722" s="72"/>
      <c r="HE1722" s="72"/>
      <c r="HF1722" s="72"/>
      <c r="HG1722" s="72"/>
      <c r="HH1722" s="72"/>
      <c r="HI1722" s="72"/>
      <c r="HJ1722" s="72"/>
      <c r="HK1722" s="72"/>
      <c r="HL1722" s="72"/>
      <c r="HM1722" s="72"/>
      <c r="HN1722" s="72"/>
      <c r="HO1722" s="72"/>
      <c r="HP1722" s="72"/>
      <c r="HQ1722" s="72"/>
      <c r="HR1722" s="72"/>
      <c r="HS1722" s="72"/>
      <c r="HT1722" s="72"/>
      <c r="HU1722" s="72"/>
      <c r="HV1722" s="72"/>
      <c r="HW1722" s="72"/>
      <c r="HX1722" s="72"/>
      <c r="HY1722" s="72"/>
      <c r="HZ1722" s="72"/>
      <c r="IA1722" s="72"/>
      <c r="IB1722" s="72"/>
      <c r="IC1722" s="72"/>
      <c r="ID1722" s="72"/>
      <c r="IE1722" s="72"/>
      <c r="IF1722" s="72"/>
      <c r="IG1722" s="72"/>
      <c r="IH1722" s="72"/>
      <c r="II1722" s="72"/>
      <c r="IJ1722" s="72"/>
      <c r="IK1722" s="72"/>
      <c r="IL1722" s="72"/>
      <c r="IM1722" s="72"/>
      <c r="IN1722" s="72"/>
      <c r="IO1722" s="72"/>
      <c r="IP1722" s="72"/>
      <c r="IQ1722" s="72"/>
      <c r="IR1722" s="72"/>
      <c r="IS1722" s="72"/>
      <c r="IT1722" s="72"/>
      <c r="IU1722" s="72"/>
      <c r="IV1722" s="72"/>
      <c r="IW1722" s="72"/>
      <c r="IX1722" s="72"/>
      <c r="IY1722" s="72"/>
      <c r="IZ1722" s="72"/>
      <c r="JA1722" s="72"/>
      <c r="JB1722" s="72"/>
      <c r="JC1722" s="72"/>
      <c r="JD1722" s="72"/>
      <c r="JE1722" s="72"/>
      <c r="JF1722" s="72"/>
      <c r="JG1722" s="72"/>
      <c r="JH1722" s="72"/>
      <c r="JI1722" s="72"/>
      <c r="JJ1722" s="72"/>
      <c r="JK1722" s="72"/>
      <c r="JL1722" s="72"/>
      <c r="JM1722" s="72"/>
      <c r="JN1722" s="72"/>
      <c r="JO1722" s="72"/>
      <c r="JP1722" s="72"/>
      <c r="JQ1722" s="72"/>
      <c r="JR1722" s="72"/>
      <c r="JS1722" s="72"/>
      <c r="JT1722" s="72"/>
      <c r="JU1722" s="72"/>
      <c r="JV1722" s="72"/>
      <c r="JW1722" s="72"/>
      <c r="JX1722" s="72"/>
      <c r="JY1722" s="72"/>
      <c r="JZ1722" s="72"/>
      <c r="KA1722" s="72"/>
      <c r="KB1722" s="72"/>
      <c r="KC1722" s="72"/>
      <c r="KD1722" s="72"/>
      <c r="KE1722" s="72"/>
      <c r="KF1722" s="72"/>
      <c r="KG1722" s="72"/>
      <c r="KH1722" s="72"/>
      <c r="KI1722" s="72"/>
      <c r="KJ1722" s="72"/>
      <c r="KK1722" s="72"/>
      <c r="KL1722" s="72"/>
      <c r="KM1722" s="72"/>
      <c r="KN1722" s="72"/>
      <c r="KO1722" s="72"/>
      <c r="KP1722" s="72"/>
      <c r="KQ1722" s="72"/>
      <c r="KR1722" s="72"/>
      <c r="KS1722" s="72"/>
      <c r="KT1722" s="72"/>
      <c r="KU1722" s="72"/>
      <c r="KV1722" s="72"/>
      <c r="KW1722" s="72"/>
      <c r="KX1722" s="72"/>
      <c r="KY1722" s="72"/>
      <c r="KZ1722" s="72"/>
      <c r="LA1722" s="72"/>
      <c r="LB1722" s="72"/>
      <c r="LC1722" s="72"/>
      <c r="LD1722" s="72"/>
      <c r="LE1722" s="72"/>
      <c r="LF1722" s="72"/>
      <c r="LG1722" s="72"/>
      <c r="LH1722" s="72"/>
      <c r="LI1722" s="72"/>
      <c r="LJ1722" s="72"/>
      <c r="LK1722" s="72"/>
      <c r="LL1722" s="72"/>
      <c r="LM1722" s="72"/>
      <c r="LN1722" s="72"/>
      <c r="LO1722" s="72"/>
      <c r="LP1722" s="72"/>
      <c r="LQ1722" s="72"/>
      <c r="LR1722" s="72"/>
      <c r="LS1722" s="72"/>
      <c r="LT1722" s="72"/>
      <c r="LU1722" s="72"/>
      <c r="LV1722" s="72"/>
      <c r="LW1722" s="72"/>
      <c r="LX1722" s="72"/>
      <c r="LY1722" s="72"/>
      <c r="LZ1722" s="72"/>
      <c r="MA1722" s="72"/>
      <c r="MB1722" s="72"/>
      <c r="MC1722" s="72"/>
      <c r="MD1722" s="72"/>
      <c r="ME1722" s="72"/>
      <c r="MF1722" s="72"/>
      <c r="MG1722" s="72"/>
      <c r="MH1722" s="72"/>
      <c r="MI1722" s="72"/>
      <c r="MJ1722" s="72"/>
      <c r="MK1722" s="72"/>
      <c r="ML1722" s="72"/>
      <c r="MM1722" s="72"/>
      <c r="MN1722" s="72"/>
      <c r="MO1722" s="72"/>
      <c r="MP1722" s="72"/>
      <c r="MQ1722" s="72"/>
      <c r="MR1722" s="72"/>
      <c r="MS1722" s="72"/>
      <c r="MT1722" s="72"/>
      <c r="MU1722" s="72"/>
      <c r="MV1722" s="72"/>
      <c r="MW1722" s="72"/>
      <c r="MX1722" s="72"/>
      <c r="MY1722" s="72"/>
      <c r="MZ1722" s="72"/>
      <c r="NA1722" s="72"/>
      <c r="NB1722" s="72"/>
      <c r="NC1722" s="72"/>
      <c r="ND1722" s="72"/>
      <c r="NE1722" s="72"/>
      <c r="NF1722" s="72"/>
      <c r="NG1722" s="72"/>
      <c r="NH1722" s="72"/>
      <c r="NI1722" s="72"/>
      <c r="NJ1722" s="72"/>
      <c r="NK1722" s="72"/>
      <c r="NL1722" s="72"/>
      <c r="NM1722" s="72"/>
      <c r="NN1722" s="72"/>
      <c r="NO1722" s="72"/>
      <c r="NP1722" s="72"/>
      <c r="NQ1722" s="72"/>
      <c r="NR1722" s="72"/>
      <c r="NS1722" s="72"/>
      <c r="NT1722" s="72"/>
      <c r="NU1722" s="72"/>
      <c r="NV1722" s="72"/>
      <c r="NW1722" s="72"/>
      <c r="NX1722" s="72"/>
      <c r="NY1722" s="72"/>
      <c r="NZ1722" s="72"/>
      <c r="OA1722" s="72"/>
      <c r="OB1722" s="72"/>
      <c r="OC1722" s="72"/>
      <c r="OD1722" s="72"/>
      <c r="OE1722" s="72"/>
      <c r="OF1722" s="72"/>
      <c r="OG1722" s="72"/>
      <c r="OH1722" s="72"/>
      <c r="OI1722" s="72"/>
      <c r="OJ1722" s="72"/>
      <c r="OK1722" s="72"/>
      <c r="OL1722" s="72"/>
      <c r="OM1722" s="72"/>
      <c r="ON1722" s="72"/>
      <c r="OO1722" s="72"/>
      <c r="OP1722" s="72"/>
      <c r="OQ1722" s="72"/>
      <c r="OR1722" s="72"/>
      <c r="OS1722" s="72"/>
      <c r="OT1722" s="72"/>
      <c r="OU1722" s="72"/>
      <c r="OV1722" s="72"/>
      <c r="OW1722" s="72"/>
      <c r="OX1722" s="72"/>
      <c r="OY1722" s="72"/>
      <c r="OZ1722" s="72"/>
      <c r="PA1722" s="72"/>
      <c r="PB1722" s="72"/>
      <c r="PC1722" s="72"/>
      <c r="PD1722" s="72"/>
      <c r="PE1722" s="72"/>
      <c r="PF1722" s="72"/>
      <c r="PG1722" s="72"/>
      <c r="PH1722" s="72"/>
      <c r="PI1722" s="72"/>
      <c r="PJ1722" s="72"/>
      <c r="PK1722" s="72"/>
      <c r="PL1722" s="72"/>
      <c r="PM1722" s="72"/>
      <c r="PN1722" s="72"/>
      <c r="PO1722" s="72"/>
      <c r="PP1722" s="72"/>
      <c r="PQ1722" s="72"/>
      <c r="PR1722" s="72"/>
      <c r="PS1722" s="72"/>
      <c r="PT1722" s="72"/>
      <c r="PU1722" s="72"/>
      <c r="PV1722" s="72"/>
      <c r="PW1722" s="72"/>
      <c r="PX1722" s="72"/>
      <c r="PY1722" s="72"/>
      <c r="PZ1722" s="72"/>
      <c r="QA1722" s="72"/>
      <c r="QB1722" s="72"/>
      <c r="QC1722" s="72"/>
      <c r="QD1722" s="72"/>
      <c r="QE1722" s="72"/>
      <c r="QF1722" s="72"/>
      <c r="QG1722" s="72"/>
      <c r="QH1722" s="72"/>
      <c r="QI1722" s="72"/>
      <c r="QJ1722" s="72"/>
      <c r="QK1722" s="72"/>
      <c r="QL1722" s="72"/>
      <c r="QM1722" s="72"/>
      <c r="QN1722" s="72"/>
      <c r="QO1722" s="72"/>
      <c r="QP1722" s="72"/>
      <c r="QQ1722" s="72"/>
      <c r="QR1722" s="72"/>
      <c r="QS1722" s="72"/>
      <c r="QT1722" s="72"/>
      <c r="QU1722" s="72"/>
      <c r="QV1722" s="72"/>
      <c r="QW1722" s="72"/>
      <c r="QX1722" s="72"/>
      <c r="QY1722" s="72"/>
      <c r="QZ1722" s="72"/>
      <c r="RA1722" s="72"/>
      <c r="RB1722" s="72"/>
      <c r="RC1722" s="72"/>
      <c r="RD1722" s="72"/>
      <c r="RE1722" s="72"/>
      <c r="RF1722" s="72"/>
      <c r="RG1722" s="72"/>
      <c r="RH1722" s="72"/>
      <c r="RI1722" s="72"/>
      <c r="RJ1722" s="72"/>
      <c r="RK1722" s="72"/>
      <c r="RL1722" s="72"/>
      <c r="RM1722" s="72"/>
      <c r="RN1722" s="72"/>
      <c r="RO1722" s="72"/>
      <c r="RP1722" s="72"/>
      <c r="RQ1722" s="72"/>
      <c r="RR1722" s="72"/>
      <c r="RS1722" s="72"/>
      <c r="RT1722" s="72"/>
      <c r="RU1722" s="72"/>
      <c r="RV1722" s="72"/>
      <c r="RW1722" s="72"/>
      <c r="RX1722" s="72"/>
      <c r="RY1722" s="72"/>
      <c r="RZ1722" s="72"/>
      <c r="SA1722" s="72"/>
      <c r="SB1722" s="72"/>
      <c r="SC1722" s="72"/>
      <c r="SD1722" s="72"/>
      <c r="SE1722" s="72"/>
      <c r="SF1722" s="72"/>
      <c r="SG1722" s="72"/>
      <c r="SH1722" s="72"/>
      <c r="SI1722" s="72"/>
      <c r="SJ1722" s="72"/>
      <c r="SK1722" s="72"/>
      <c r="SL1722" s="72"/>
      <c r="SM1722" s="72"/>
      <c r="SN1722" s="72"/>
      <c r="SO1722" s="72"/>
      <c r="SP1722" s="72"/>
      <c r="SQ1722" s="72"/>
      <c r="SR1722" s="72"/>
      <c r="SS1722" s="72"/>
      <c r="ST1722" s="72"/>
      <c r="SU1722" s="72"/>
      <c r="SV1722" s="72"/>
      <c r="SW1722" s="72"/>
      <c r="SX1722" s="72"/>
      <c r="SY1722" s="72"/>
      <c r="SZ1722" s="72"/>
      <c r="TA1722" s="72"/>
      <c r="TB1722" s="72"/>
      <c r="TC1722" s="72"/>
    </row>
    <row r="1723" spans="1:523" ht="16.5" customHeight="1" x14ac:dyDescent="0.2">
      <c r="A1723" s="20">
        <v>1338</v>
      </c>
      <c r="B1723" s="20" t="s">
        <v>71</v>
      </c>
      <c r="C1723" s="20" t="s">
        <v>298</v>
      </c>
      <c r="D1723" s="20" t="s">
        <v>30</v>
      </c>
      <c r="E1723" s="20" t="s">
        <v>1345</v>
      </c>
      <c r="F1723" s="50" t="s">
        <v>302</v>
      </c>
      <c r="G1723" s="73" t="s">
        <v>84</v>
      </c>
      <c r="H1723" s="20" t="s">
        <v>35</v>
      </c>
      <c r="I1723" s="20" t="s">
        <v>27</v>
      </c>
      <c r="J1723" s="22" t="s">
        <v>888</v>
      </c>
      <c r="K1723" s="20"/>
      <c r="L1723" s="20"/>
      <c r="M1723" s="20"/>
      <c r="N1723" s="20"/>
      <c r="O1723" s="23"/>
      <c r="P1723" s="23">
        <f>1700000*15</f>
        <v>25500000</v>
      </c>
      <c r="Q1723" s="24">
        <v>15</v>
      </c>
      <c r="R1723" s="25">
        <v>45717</v>
      </c>
      <c r="S1723" s="20"/>
      <c r="T1723" s="23">
        <f>P1723*12</f>
        <v>306000000</v>
      </c>
      <c r="U1723" s="27" t="s">
        <v>100</v>
      </c>
      <c r="V1723" s="27" t="s">
        <v>100</v>
      </c>
      <c r="W1723" s="72"/>
      <c r="X1723" s="72"/>
      <c r="Y1723" s="72"/>
      <c r="Z1723" s="72"/>
      <c r="AA1723" s="72"/>
      <c r="AB1723" s="72"/>
      <c r="AC1723" s="72"/>
      <c r="AD1723" s="72"/>
      <c r="AE1723" s="72"/>
      <c r="AF1723" s="72"/>
      <c r="AG1723" s="72"/>
      <c r="AH1723" s="72"/>
      <c r="AI1723" s="72"/>
      <c r="AJ1723" s="72"/>
      <c r="AK1723" s="72"/>
      <c r="AL1723" s="72"/>
      <c r="AM1723" s="72"/>
      <c r="AN1723" s="72"/>
      <c r="AO1723" s="72"/>
      <c r="AP1723" s="72"/>
      <c r="AQ1723" s="72"/>
      <c r="AR1723" s="72"/>
      <c r="AS1723" s="72"/>
      <c r="AT1723" s="72"/>
      <c r="AU1723" s="72"/>
      <c r="AV1723" s="72"/>
      <c r="AW1723" s="72"/>
      <c r="AX1723" s="72"/>
      <c r="AY1723" s="72"/>
      <c r="AZ1723" s="72"/>
      <c r="BA1723" s="72"/>
      <c r="BB1723" s="72"/>
      <c r="BC1723" s="72"/>
      <c r="BD1723" s="72"/>
      <c r="BE1723" s="72"/>
      <c r="BF1723" s="72"/>
      <c r="BG1723" s="72"/>
      <c r="BH1723" s="72"/>
      <c r="BI1723" s="72"/>
      <c r="BJ1723" s="72"/>
      <c r="BK1723" s="72"/>
      <c r="BL1723" s="72"/>
      <c r="BM1723" s="72"/>
      <c r="BN1723" s="72"/>
      <c r="BO1723" s="72"/>
      <c r="BP1723" s="72"/>
      <c r="BQ1723" s="72"/>
      <c r="BR1723" s="72"/>
      <c r="BS1723" s="72"/>
      <c r="BT1723" s="72"/>
      <c r="BU1723" s="72"/>
      <c r="BV1723" s="72"/>
      <c r="BW1723" s="72"/>
      <c r="BX1723" s="72"/>
      <c r="BY1723" s="72"/>
      <c r="BZ1723" s="72"/>
      <c r="CA1723" s="72"/>
      <c r="CB1723" s="72"/>
      <c r="CC1723" s="72"/>
      <c r="CD1723" s="72"/>
      <c r="CE1723" s="72"/>
      <c r="CF1723" s="72"/>
      <c r="CG1723" s="72"/>
      <c r="CH1723" s="72"/>
      <c r="CI1723" s="72"/>
      <c r="CJ1723" s="72"/>
      <c r="CK1723" s="72"/>
      <c r="CL1723" s="72"/>
      <c r="CM1723" s="72"/>
      <c r="CN1723" s="72"/>
      <c r="CO1723" s="72"/>
      <c r="CP1723" s="72"/>
      <c r="CQ1723" s="72"/>
      <c r="CR1723" s="72"/>
      <c r="CS1723" s="72"/>
      <c r="CT1723" s="72"/>
      <c r="CU1723" s="72"/>
      <c r="CV1723" s="72"/>
      <c r="CW1723" s="72"/>
      <c r="CX1723" s="72"/>
      <c r="CY1723" s="72"/>
      <c r="CZ1723" s="72"/>
      <c r="DA1723" s="72"/>
      <c r="DB1723" s="72"/>
      <c r="DC1723" s="72"/>
      <c r="DD1723" s="72"/>
      <c r="DE1723" s="72"/>
      <c r="DF1723" s="72"/>
      <c r="DG1723" s="72"/>
      <c r="DH1723" s="72"/>
      <c r="DI1723" s="72"/>
      <c r="DJ1723" s="72"/>
      <c r="DK1723" s="72"/>
      <c r="DL1723" s="72"/>
      <c r="DM1723" s="72"/>
      <c r="DN1723" s="72"/>
      <c r="DO1723" s="72"/>
      <c r="DP1723" s="72"/>
      <c r="DQ1723" s="72"/>
      <c r="DR1723" s="72"/>
      <c r="DS1723" s="72"/>
      <c r="DT1723" s="72"/>
      <c r="DU1723" s="72"/>
      <c r="DV1723" s="72"/>
      <c r="DW1723" s="72"/>
      <c r="DX1723" s="72"/>
      <c r="DY1723" s="72"/>
      <c r="DZ1723" s="72"/>
      <c r="EA1723" s="72"/>
      <c r="EB1723" s="72"/>
      <c r="EC1723" s="72"/>
      <c r="ED1723" s="72"/>
      <c r="EE1723" s="72"/>
      <c r="EF1723" s="72"/>
      <c r="EG1723" s="72"/>
      <c r="EH1723" s="72"/>
      <c r="EI1723" s="72"/>
      <c r="EJ1723" s="72"/>
      <c r="EK1723" s="72"/>
      <c r="EL1723" s="72"/>
      <c r="EM1723" s="72"/>
      <c r="EN1723" s="72"/>
      <c r="EO1723" s="72"/>
      <c r="EP1723" s="72"/>
      <c r="EQ1723" s="72"/>
      <c r="ER1723" s="72"/>
      <c r="ES1723" s="72"/>
      <c r="ET1723" s="72"/>
      <c r="EU1723" s="72"/>
      <c r="EV1723" s="72"/>
      <c r="EW1723" s="72"/>
      <c r="EX1723" s="72"/>
      <c r="EY1723" s="72"/>
      <c r="EZ1723" s="72"/>
      <c r="FA1723" s="72"/>
      <c r="FB1723" s="72"/>
      <c r="FC1723" s="72"/>
      <c r="FD1723" s="72"/>
      <c r="FE1723" s="72"/>
      <c r="FF1723" s="72"/>
      <c r="FG1723" s="72"/>
      <c r="FH1723" s="72"/>
      <c r="FI1723" s="72"/>
      <c r="FJ1723" s="72"/>
      <c r="FK1723" s="72"/>
      <c r="FL1723" s="72"/>
      <c r="FM1723" s="72"/>
      <c r="FN1723" s="72"/>
      <c r="FO1723" s="72"/>
      <c r="FP1723" s="72"/>
      <c r="FQ1723" s="72"/>
      <c r="FR1723" s="72"/>
      <c r="FS1723" s="72"/>
      <c r="FT1723" s="72"/>
      <c r="FU1723" s="72"/>
      <c r="FV1723" s="72"/>
      <c r="FW1723" s="72"/>
      <c r="FX1723" s="72"/>
      <c r="FY1723" s="72"/>
      <c r="FZ1723" s="72"/>
      <c r="GA1723" s="72"/>
      <c r="GB1723" s="72"/>
      <c r="GC1723" s="72"/>
      <c r="GD1723" s="72"/>
      <c r="GE1723" s="72"/>
      <c r="GF1723" s="72"/>
      <c r="GG1723" s="72"/>
      <c r="GH1723" s="72"/>
      <c r="GI1723" s="72"/>
      <c r="GJ1723" s="72"/>
      <c r="GK1723" s="72"/>
      <c r="GL1723" s="72"/>
      <c r="GM1723" s="72"/>
      <c r="GN1723" s="72"/>
      <c r="GO1723" s="72"/>
      <c r="GP1723" s="72"/>
      <c r="GQ1723" s="72"/>
      <c r="GR1723" s="72"/>
      <c r="GS1723" s="72"/>
      <c r="GT1723" s="72"/>
      <c r="GU1723" s="72"/>
      <c r="GV1723" s="72"/>
      <c r="GW1723" s="72"/>
      <c r="GX1723" s="72"/>
      <c r="GY1723" s="72"/>
      <c r="GZ1723" s="72"/>
      <c r="HA1723" s="72"/>
      <c r="HB1723" s="72"/>
      <c r="HC1723" s="72"/>
      <c r="HD1723" s="72"/>
      <c r="HE1723" s="72"/>
      <c r="HF1723" s="72"/>
      <c r="HG1723" s="72"/>
      <c r="HH1723" s="72"/>
      <c r="HI1723" s="72"/>
      <c r="HJ1723" s="72"/>
      <c r="HK1723" s="72"/>
      <c r="HL1723" s="72"/>
      <c r="HM1723" s="72"/>
      <c r="HN1723" s="72"/>
      <c r="HO1723" s="72"/>
      <c r="HP1723" s="72"/>
      <c r="HQ1723" s="72"/>
      <c r="HR1723" s="72"/>
      <c r="HS1723" s="72"/>
      <c r="HT1723" s="72"/>
      <c r="HU1723" s="72"/>
      <c r="HV1723" s="72"/>
      <c r="HW1723" s="72"/>
      <c r="HX1723" s="72"/>
      <c r="HY1723" s="72"/>
      <c r="HZ1723" s="72"/>
      <c r="IA1723" s="72"/>
      <c r="IB1723" s="72"/>
      <c r="IC1723" s="72"/>
      <c r="ID1723" s="72"/>
      <c r="IE1723" s="72"/>
      <c r="IF1723" s="72"/>
      <c r="IG1723" s="72"/>
      <c r="IH1723" s="72"/>
      <c r="II1723" s="72"/>
      <c r="IJ1723" s="72"/>
      <c r="IK1723" s="72"/>
      <c r="IL1723" s="72"/>
      <c r="IM1723" s="72"/>
      <c r="IN1723" s="72"/>
      <c r="IO1723" s="72"/>
      <c r="IP1723" s="72"/>
      <c r="IQ1723" s="72"/>
      <c r="IR1723" s="72"/>
      <c r="IS1723" s="72"/>
      <c r="IT1723" s="72"/>
      <c r="IU1723" s="72"/>
      <c r="IV1723" s="72"/>
      <c r="IW1723" s="72"/>
      <c r="IX1723" s="72"/>
      <c r="IY1723" s="72"/>
      <c r="IZ1723" s="72"/>
      <c r="JA1723" s="72"/>
      <c r="JB1723" s="72"/>
      <c r="JC1723" s="72"/>
      <c r="JD1723" s="72"/>
      <c r="JE1723" s="72"/>
      <c r="JF1723" s="72"/>
      <c r="JG1723" s="72"/>
      <c r="JH1723" s="72"/>
      <c r="JI1723" s="72"/>
      <c r="JJ1723" s="72"/>
      <c r="JK1723" s="72"/>
      <c r="JL1723" s="72"/>
      <c r="JM1723" s="72"/>
      <c r="JN1723" s="72"/>
      <c r="JO1723" s="72"/>
      <c r="JP1723" s="72"/>
      <c r="JQ1723" s="72"/>
      <c r="JR1723" s="72"/>
      <c r="JS1723" s="72"/>
      <c r="JT1723" s="72"/>
      <c r="JU1723" s="72"/>
      <c r="JV1723" s="72"/>
      <c r="JW1723" s="72"/>
      <c r="JX1723" s="72"/>
      <c r="JY1723" s="72"/>
      <c r="JZ1723" s="72"/>
      <c r="KA1723" s="72"/>
      <c r="KB1723" s="72"/>
      <c r="KC1723" s="72"/>
      <c r="KD1723" s="72"/>
      <c r="KE1723" s="72"/>
      <c r="KF1723" s="72"/>
      <c r="KG1723" s="72"/>
      <c r="KH1723" s="72"/>
      <c r="KI1723" s="72"/>
      <c r="KJ1723" s="72"/>
      <c r="KK1723" s="72"/>
      <c r="KL1723" s="72"/>
      <c r="KM1723" s="72"/>
      <c r="KN1723" s="72"/>
      <c r="KO1723" s="72"/>
      <c r="KP1723" s="72"/>
      <c r="KQ1723" s="72"/>
      <c r="KR1723" s="72"/>
      <c r="KS1723" s="72"/>
      <c r="KT1723" s="72"/>
      <c r="KU1723" s="72"/>
      <c r="KV1723" s="72"/>
      <c r="KW1723" s="72"/>
      <c r="KX1723" s="72"/>
      <c r="KY1723" s="72"/>
      <c r="KZ1723" s="72"/>
      <c r="LA1723" s="72"/>
      <c r="LB1723" s="72"/>
      <c r="LC1723" s="72"/>
      <c r="LD1723" s="72"/>
      <c r="LE1723" s="72"/>
      <c r="LF1723" s="72"/>
      <c r="LG1723" s="72"/>
      <c r="LH1723" s="72"/>
      <c r="LI1723" s="72"/>
      <c r="LJ1723" s="72"/>
      <c r="LK1723" s="72"/>
      <c r="LL1723" s="72"/>
      <c r="LM1723" s="72"/>
      <c r="LN1723" s="72"/>
      <c r="LO1723" s="72"/>
      <c r="LP1723" s="72"/>
      <c r="LQ1723" s="72"/>
      <c r="LR1723" s="72"/>
      <c r="LS1723" s="72"/>
      <c r="LT1723" s="72"/>
      <c r="LU1723" s="72"/>
      <c r="LV1723" s="72"/>
      <c r="LW1723" s="72"/>
      <c r="LX1723" s="72"/>
      <c r="LY1723" s="72"/>
      <c r="LZ1723" s="72"/>
      <c r="MA1723" s="72"/>
      <c r="MB1723" s="72"/>
      <c r="MC1723" s="72"/>
      <c r="MD1723" s="72"/>
      <c r="ME1723" s="72"/>
      <c r="MF1723" s="72"/>
      <c r="MG1723" s="72"/>
      <c r="MH1723" s="72"/>
      <c r="MI1723" s="72"/>
      <c r="MJ1723" s="72"/>
      <c r="MK1723" s="72"/>
      <c r="ML1723" s="72"/>
      <c r="MM1723" s="72"/>
      <c r="MN1723" s="72"/>
      <c r="MO1723" s="72"/>
      <c r="MP1723" s="72"/>
      <c r="MQ1723" s="72"/>
      <c r="MR1723" s="72"/>
      <c r="MS1723" s="72"/>
      <c r="MT1723" s="72"/>
      <c r="MU1723" s="72"/>
      <c r="MV1723" s="72"/>
      <c r="MW1723" s="72"/>
      <c r="MX1723" s="72"/>
      <c r="MY1723" s="72"/>
      <c r="MZ1723" s="72"/>
      <c r="NA1723" s="72"/>
      <c r="NB1723" s="72"/>
      <c r="NC1723" s="72"/>
      <c r="ND1723" s="72"/>
      <c r="NE1723" s="72"/>
      <c r="NF1723" s="72"/>
      <c r="NG1723" s="72"/>
      <c r="NH1723" s="72"/>
      <c r="NI1723" s="72"/>
      <c r="NJ1723" s="72"/>
      <c r="NK1723" s="72"/>
      <c r="NL1723" s="72"/>
      <c r="NM1723" s="72"/>
      <c r="NN1723" s="72"/>
      <c r="NO1723" s="72"/>
      <c r="NP1723" s="72"/>
      <c r="NQ1723" s="72"/>
      <c r="NR1723" s="72"/>
      <c r="NS1723" s="72"/>
      <c r="NT1723" s="72"/>
      <c r="NU1723" s="72"/>
      <c r="NV1723" s="72"/>
      <c r="NW1723" s="72"/>
      <c r="NX1723" s="72"/>
      <c r="NY1723" s="72"/>
      <c r="NZ1723" s="72"/>
      <c r="OA1723" s="72"/>
      <c r="OB1723" s="72"/>
      <c r="OC1723" s="72"/>
      <c r="OD1723" s="72"/>
      <c r="OE1723" s="72"/>
      <c r="OF1723" s="72"/>
      <c r="OG1723" s="72"/>
      <c r="OH1723" s="72"/>
      <c r="OI1723" s="72"/>
      <c r="OJ1723" s="72"/>
      <c r="OK1723" s="72"/>
      <c r="OL1723" s="72"/>
      <c r="OM1723" s="72"/>
      <c r="ON1723" s="72"/>
      <c r="OO1723" s="72"/>
      <c r="OP1723" s="72"/>
      <c r="OQ1723" s="72"/>
      <c r="OR1723" s="72"/>
      <c r="OS1723" s="72"/>
      <c r="OT1723" s="72"/>
      <c r="OU1723" s="72"/>
      <c r="OV1723" s="72"/>
      <c r="OW1723" s="72"/>
      <c r="OX1723" s="72"/>
      <c r="OY1723" s="72"/>
      <c r="OZ1723" s="72"/>
      <c r="PA1723" s="72"/>
      <c r="PB1723" s="72"/>
      <c r="PC1723" s="72"/>
      <c r="PD1723" s="72"/>
      <c r="PE1723" s="72"/>
      <c r="PF1723" s="72"/>
      <c r="PG1723" s="72"/>
      <c r="PH1723" s="72"/>
      <c r="PI1723" s="72"/>
      <c r="PJ1723" s="72"/>
      <c r="PK1723" s="72"/>
      <c r="PL1723" s="72"/>
      <c r="PM1723" s="72"/>
      <c r="PN1723" s="72"/>
      <c r="PO1723" s="72"/>
      <c r="PP1723" s="72"/>
      <c r="PQ1723" s="72"/>
      <c r="PR1723" s="72"/>
      <c r="PS1723" s="72"/>
      <c r="PT1723" s="72"/>
      <c r="PU1723" s="72"/>
      <c r="PV1723" s="72"/>
      <c r="PW1723" s="72"/>
      <c r="PX1723" s="72"/>
      <c r="PY1723" s="72"/>
      <c r="PZ1723" s="72"/>
      <c r="QA1723" s="72"/>
      <c r="QB1723" s="72"/>
      <c r="QC1723" s="72"/>
      <c r="QD1723" s="72"/>
      <c r="QE1723" s="72"/>
      <c r="QF1723" s="72"/>
      <c r="QG1723" s="72"/>
      <c r="QH1723" s="72"/>
      <c r="QI1723" s="72"/>
      <c r="QJ1723" s="72"/>
      <c r="QK1723" s="72"/>
      <c r="QL1723" s="72"/>
      <c r="QM1723" s="72"/>
      <c r="QN1723" s="72"/>
      <c r="QO1723" s="72"/>
      <c r="QP1723" s="72"/>
      <c r="QQ1723" s="72"/>
      <c r="QR1723" s="72"/>
      <c r="QS1723" s="72"/>
      <c r="QT1723" s="72"/>
      <c r="QU1723" s="72"/>
      <c r="QV1723" s="72"/>
      <c r="QW1723" s="72"/>
      <c r="QX1723" s="72"/>
      <c r="QY1723" s="72"/>
      <c r="QZ1723" s="72"/>
      <c r="RA1723" s="72"/>
      <c r="RB1723" s="72"/>
      <c r="RC1723" s="72"/>
      <c r="RD1723" s="72"/>
      <c r="RE1723" s="72"/>
      <c r="RF1723" s="72"/>
      <c r="RG1723" s="72"/>
      <c r="RH1723" s="72"/>
      <c r="RI1723" s="72"/>
      <c r="RJ1723" s="72"/>
      <c r="RK1723" s="72"/>
      <c r="RL1723" s="72"/>
      <c r="RM1723" s="72"/>
      <c r="RN1723" s="72"/>
      <c r="RO1723" s="72"/>
      <c r="RP1723" s="72"/>
      <c r="RQ1723" s="72"/>
      <c r="RR1723" s="72"/>
      <c r="RS1723" s="72"/>
      <c r="RT1723" s="72"/>
      <c r="RU1723" s="72"/>
      <c r="RV1723" s="72"/>
      <c r="RW1723" s="72"/>
      <c r="RX1723" s="72"/>
      <c r="RY1723" s="72"/>
      <c r="RZ1723" s="72"/>
      <c r="SA1723" s="72"/>
      <c r="SB1723" s="72"/>
      <c r="SC1723" s="72"/>
      <c r="SD1723" s="72"/>
      <c r="SE1723" s="72"/>
      <c r="SF1723" s="72"/>
      <c r="SG1723" s="72"/>
      <c r="SH1723" s="72"/>
      <c r="SI1723" s="72"/>
      <c r="SJ1723" s="72"/>
      <c r="SK1723" s="72"/>
      <c r="SL1723" s="72"/>
      <c r="SM1723" s="72"/>
      <c r="SN1723" s="72"/>
      <c r="SO1723" s="72"/>
      <c r="SP1723" s="72"/>
      <c r="SQ1723" s="72"/>
      <c r="SR1723" s="72"/>
      <c r="SS1723" s="72"/>
      <c r="ST1723" s="72"/>
      <c r="SU1723" s="72"/>
      <c r="SV1723" s="72"/>
      <c r="SW1723" s="72"/>
      <c r="SX1723" s="72"/>
      <c r="SY1723" s="72"/>
      <c r="SZ1723" s="72"/>
      <c r="TA1723" s="72"/>
      <c r="TB1723" s="72"/>
      <c r="TC1723" s="72"/>
    </row>
    <row r="1724" spans="1:523" ht="16.5" customHeight="1" x14ac:dyDescent="0.2">
      <c r="A1724" s="20">
        <v>1344</v>
      </c>
      <c r="B1724" s="20" t="s">
        <v>71</v>
      </c>
      <c r="C1724" s="20" t="s">
        <v>298</v>
      </c>
      <c r="D1724" s="20" t="s">
        <v>30</v>
      </c>
      <c r="E1724" s="20" t="s">
        <v>1345</v>
      </c>
      <c r="F1724" s="50" t="s">
        <v>301</v>
      </c>
      <c r="G1724" s="73" t="s">
        <v>84</v>
      </c>
      <c r="H1724" s="20" t="s">
        <v>35</v>
      </c>
      <c r="I1724" s="20" t="s">
        <v>27</v>
      </c>
      <c r="J1724" s="22" t="s">
        <v>888</v>
      </c>
      <c r="K1724" s="20"/>
      <c r="L1724" s="20"/>
      <c r="M1724" s="20"/>
      <c r="N1724" s="20"/>
      <c r="O1724" s="23"/>
      <c r="P1724" s="23">
        <v>17000000</v>
      </c>
      <c r="Q1724" s="24">
        <v>10</v>
      </c>
      <c r="R1724" s="25">
        <v>45717</v>
      </c>
      <c r="S1724" s="44"/>
      <c r="T1724" s="23">
        <f>P1724*12</f>
        <v>204000000</v>
      </c>
      <c r="U1724" s="27" t="s">
        <v>100</v>
      </c>
      <c r="V1724" s="27" t="s">
        <v>100</v>
      </c>
      <c r="W1724" s="72"/>
      <c r="X1724" s="72"/>
      <c r="Y1724" s="72"/>
      <c r="Z1724" s="87"/>
      <c r="AA1724" s="87"/>
      <c r="AB1724" s="87"/>
      <c r="AC1724" s="87"/>
      <c r="AD1724" s="87"/>
      <c r="AE1724" s="87"/>
      <c r="AF1724" s="87"/>
      <c r="AG1724" s="87"/>
      <c r="AH1724" s="87"/>
      <c r="AI1724" s="87"/>
      <c r="AJ1724" s="87"/>
      <c r="AK1724" s="90"/>
      <c r="AL1724" s="90"/>
      <c r="AM1724" s="90"/>
      <c r="AN1724" s="92"/>
      <c r="AO1724" s="93"/>
      <c r="AP1724" s="93"/>
      <c r="AQ1724" s="93"/>
      <c r="AR1724" s="90"/>
      <c r="AS1724" s="105"/>
      <c r="AT1724" s="88"/>
      <c r="AU1724" s="95"/>
      <c r="AV1724" s="96"/>
      <c r="AW1724" s="97"/>
      <c r="AX1724" s="106"/>
      <c r="AY1724" s="99"/>
      <c r="AZ1724" s="99"/>
      <c r="BA1724" s="107"/>
      <c r="BB1724" s="108"/>
      <c r="BC1724" s="109"/>
      <c r="BD1724" s="72"/>
      <c r="BE1724" s="87"/>
      <c r="BF1724" s="87"/>
      <c r="BG1724" s="87"/>
      <c r="BH1724" s="87"/>
      <c r="BI1724" s="87"/>
      <c r="BJ1724" s="87"/>
      <c r="BK1724" s="87"/>
      <c r="BL1724" s="87"/>
      <c r="BM1724" s="87"/>
      <c r="BN1724" s="87"/>
      <c r="BO1724" s="87"/>
      <c r="BP1724" s="87"/>
      <c r="BQ1724" s="87"/>
      <c r="BR1724" s="87"/>
      <c r="BS1724" s="87"/>
      <c r="BT1724" s="87"/>
      <c r="BU1724" s="87"/>
      <c r="BV1724" s="87"/>
      <c r="BW1724" s="87"/>
      <c r="BX1724" s="87"/>
      <c r="BY1724" s="87"/>
      <c r="BZ1724" s="87"/>
      <c r="CA1724" s="87"/>
      <c r="CB1724" s="87"/>
      <c r="CC1724" s="87"/>
      <c r="CD1724" s="87"/>
      <c r="CE1724" s="87"/>
      <c r="CF1724" s="87"/>
      <c r="CG1724" s="87"/>
      <c r="CH1724" s="87"/>
      <c r="CI1724" s="87"/>
      <c r="CJ1724" s="87"/>
      <c r="CK1724" s="87"/>
      <c r="CL1724" s="87"/>
      <c r="CM1724" s="87"/>
      <c r="CN1724" s="87"/>
      <c r="CO1724" s="87"/>
      <c r="CP1724" s="87"/>
      <c r="CQ1724" s="87"/>
      <c r="CR1724" s="87"/>
      <c r="CS1724" s="87"/>
      <c r="CT1724" s="87"/>
      <c r="CU1724" s="87"/>
      <c r="CV1724" s="87"/>
      <c r="CW1724" s="87"/>
      <c r="CX1724" s="87"/>
      <c r="CY1724" s="87"/>
      <c r="CZ1724" s="87"/>
      <c r="DA1724" s="87"/>
      <c r="DB1724" s="87"/>
      <c r="DC1724" s="72"/>
      <c r="DD1724" s="72"/>
      <c r="DE1724" s="72"/>
      <c r="DF1724" s="72"/>
      <c r="DG1724" s="72"/>
      <c r="DH1724" s="72"/>
      <c r="DI1724" s="72"/>
      <c r="DJ1724" s="72"/>
      <c r="DK1724" s="72"/>
      <c r="DL1724" s="72"/>
      <c r="DM1724" s="72"/>
      <c r="DN1724" s="72"/>
      <c r="DO1724" s="72"/>
      <c r="DP1724" s="72"/>
      <c r="DQ1724" s="72"/>
      <c r="DR1724" s="72"/>
      <c r="DS1724" s="72"/>
      <c r="DT1724" s="72"/>
      <c r="DU1724" s="72"/>
      <c r="DV1724" s="72"/>
      <c r="DW1724" s="72"/>
      <c r="DX1724" s="72"/>
      <c r="DY1724" s="72"/>
      <c r="DZ1724" s="72"/>
      <c r="EA1724" s="72"/>
      <c r="EB1724" s="72"/>
      <c r="EC1724" s="72"/>
      <c r="ED1724" s="72"/>
      <c r="EE1724" s="72"/>
      <c r="EF1724" s="72"/>
      <c r="EG1724" s="72"/>
      <c r="EH1724" s="72"/>
      <c r="EI1724" s="72"/>
      <c r="EJ1724" s="72"/>
      <c r="EK1724" s="72"/>
      <c r="EL1724" s="72"/>
      <c r="EM1724" s="72"/>
      <c r="EN1724" s="72"/>
      <c r="EO1724" s="72"/>
      <c r="EP1724" s="72"/>
      <c r="EQ1724" s="72"/>
      <c r="ER1724" s="72"/>
      <c r="ES1724" s="72"/>
      <c r="ET1724" s="72"/>
      <c r="EU1724" s="72"/>
      <c r="EV1724" s="72"/>
      <c r="EW1724" s="72"/>
      <c r="EX1724" s="72"/>
      <c r="EY1724" s="72"/>
      <c r="EZ1724" s="72"/>
      <c r="FA1724" s="72"/>
      <c r="FB1724" s="72"/>
      <c r="FC1724" s="72"/>
      <c r="FD1724" s="72"/>
      <c r="FE1724" s="72"/>
      <c r="FF1724" s="72"/>
      <c r="FG1724" s="72"/>
      <c r="FH1724" s="72"/>
      <c r="FI1724" s="72"/>
      <c r="FJ1724" s="72"/>
      <c r="FK1724" s="72"/>
      <c r="FL1724" s="72"/>
      <c r="FM1724" s="72"/>
      <c r="FN1724" s="72"/>
      <c r="FO1724" s="72"/>
      <c r="FP1724" s="72"/>
      <c r="FQ1724" s="72"/>
      <c r="FR1724" s="72"/>
      <c r="FS1724" s="72"/>
      <c r="FT1724" s="72"/>
      <c r="FU1724" s="72"/>
      <c r="FV1724" s="72"/>
      <c r="FW1724" s="72"/>
      <c r="FX1724" s="72"/>
      <c r="FY1724" s="72"/>
      <c r="FZ1724" s="72"/>
      <c r="GA1724" s="72"/>
      <c r="GB1724" s="72"/>
      <c r="GC1724" s="72"/>
      <c r="GD1724" s="72"/>
      <c r="GE1724" s="72"/>
      <c r="GF1724" s="72"/>
      <c r="GG1724" s="72"/>
      <c r="GH1724" s="72"/>
      <c r="GI1724" s="72"/>
      <c r="GJ1724" s="72"/>
      <c r="GK1724" s="72"/>
      <c r="GL1724" s="72"/>
      <c r="GM1724" s="72"/>
      <c r="GN1724" s="72"/>
      <c r="GO1724" s="72"/>
      <c r="GP1724" s="72"/>
      <c r="GQ1724" s="72"/>
      <c r="GR1724" s="72"/>
      <c r="GS1724" s="72"/>
      <c r="GT1724" s="72"/>
      <c r="GU1724" s="72"/>
      <c r="GV1724" s="72"/>
      <c r="GW1724" s="72"/>
      <c r="GX1724" s="72"/>
      <c r="GY1724" s="72"/>
      <c r="GZ1724" s="72"/>
      <c r="HA1724" s="72"/>
      <c r="HB1724" s="72"/>
      <c r="HC1724" s="72"/>
      <c r="HD1724" s="72"/>
      <c r="HE1724" s="72"/>
      <c r="HF1724" s="72"/>
      <c r="HG1724" s="72"/>
      <c r="HH1724" s="72"/>
      <c r="HI1724" s="72"/>
      <c r="HJ1724" s="72"/>
      <c r="HK1724" s="72"/>
      <c r="HL1724" s="72"/>
      <c r="HM1724" s="72"/>
      <c r="HN1724" s="72"/>
      <c r="HO1724" s="72"/>
      <c r="HP1724" s="72"/>
      <c r="HQ1724" s="72"/>
      <c r="HR1724" s="72"/>
      <c r="HS1724" s="72"/>
      <c r="HT1724" s="72"/>
      <c r="HU1724" s="72"/>
      <c r="HV1724" s="72"/>
      <c r="HW1724" s="72"/>
      <c r="HX1724" s="72"/>
      <c r="HY1724" s="72"/>
      <c r="HZ1724" s="72"/>
      <c r="IA1724" s="72"/>
      <c r="IB1724" s="72"/>
      <c r="IC1724" s="72"/>
      <c r="ID1724" s="72"/>
      <c r="IE1724" s="72"/>
      <c r="IF1724" s="72"/>
      <c r="IG1724" s="72"/>
      <c r="IH1724" s="72"/>
      <c r="II1724" s="72"/>
      <c r="IJ1724" s="72"/>
      <c r="IK1724" s="72"/>
      <c r="IL1724" s="72"/>
      <c r="IM1724" s="72"/>
      <c r="IN1724" s="72"/>
      <c r="IO1724" s="72"/>
      <c r="IP1724" s="72"/>
      <c r="IQ1724" s="72"/>
      <c r="IR1724" s="72"/>
      <c r="IS1724" s="72"/>
      <c r="IT1724" s="72"/>
      <c r="IU1724" s="72"/>
      <c r="IV1724" s="72"/>
      <c r="IW1724" s="72"/>
      <c r="IX1724" s="72"/>
      <c r="IY1724" s="72"/>
      <c r="IZ1724" s="72"/>
      <c r="JA1724" s="72"/>
      <c r="JB1724" s="72"/>
      <c r="JC1724" s="72"/>
      <c r="JD1724" s="72"/>
      <c r="JE1724" s="72"/>
      <c r="JF1724" s="72"/>
      <c r="JG1724" s="72"/>
      <c r="JH1724" s="72"/>
      <c r="JI1724" s="72"/>
      <c r="JJ1724" s="72"/>
      <c r="JK1724" s="72"/>
      <c r="JL1724" s="72"/>
      <c r="JM1724" s="72"/>
      <c r="JN1724" s="72"/>
      <c r="JO1724" s="72"/>
      <c r="JP1724" s="72"/>
      <c r="JQ1724" s="72"/>
      <c r="JR1724" s="72"/>
      <c r="JS1724" s="72"/>
      <c r="JT1724" s="72"/>
      <c r="JU1724" s="72"/>
      <c r="JV1724" s="72"/>
      <c r="JW1724" s="72"/>
      <c r="JX1724" s="72"/>
      <c r="JY1724" s="72"/>
      <c r="JZ1724" s="72"/>
      <c r="KA1724" s="72"/>
      <c r="KB1724" s="72"/>
      <c r="KC1724" s="72"/>
      <c r="KD1724" s="72"/>
      <c r="KE1724" s="72"/>
      <c r="KF1724" s="72"/>
      <c r="KG1724" s="72"/>
      <c r="KH1724" s="72"/>
      <c r="KI1724" s="72"/>
      <c r="KJ1724" s="72"/>
      <c r="KK1724" s="72"/>
      <c r="KL1724" s="72"/>
      <c r="KM1724" s="72"/>
      <c r="KN1724" s="72"/>
      <c r="KO1724" s="72"/>
      <c r="KP1724" s="72"/>
      <c r="KQ1724" s="72"/>
      <c r="KR1724" s="72"/>
      <c r="KS1724" s="72"/>
      <c r="KT1724" s="72"/>
      <c r="KU1724" s="72"/>
      <c r="KV1724" s="72"/>
      <c r="KW1724" s="72"/>
      <c r="KX1724" s="72"/>
      <c r="KY1724" s="72"/>
      <c r="KZ1724" s="72"/>
      <c r="LA1724" s="72"/>
      <c r="LB1724" s="72"/>
      <c r="LC1724" s="72"/>
      <c r="LD1724" s="72"/>
      <c r="LE1724" s="72"/>
      <c r="LF1724" s="72"/>
      <c r="LG1724" s="72"/>
      <c r="LH1724" s="72"/>
      <c r="LI1724" s="72"/>
      <c r="LJ1724" s="72"/>
      <c r="LK1724" s="72"/>
      <c r="LL1724" s="72"/>
      <c r="LM1724" s="72"/>
      <c r="LN1724" s="72"/>
      <c r="LO1724" s="72"/>
      <c r="LP1724" s="72"/>
      <c r="LQ1724" s="72"/>
      <c r="LR1724" s="72"/>
      <c r="LS1724" s="72"/>
      <c r="LT1724" s="72"/>
      <c r="LU1724" s="72"/>
      <c r="LV1724" s="72"/>
      <c r="LW1724" s="72"/>
      <c r="LX1724" s="72"/>
      <c r="LY1724" s="72"/>
      <c r="LZ1724" s="72"/>
      <c r="MA1724" s="72"/>
      <c r="MB1724" s="72"/>
      <c r="MC1724" s="72"/>
      <c r="MD1724" s="72"/>
      <c r="ME1724" s="72"/>
      <c r="MF1724" s="72"/>
      <c r="MG1724" s="72"/>
      <c r="MH1724" s="72"/>
      <c r="MI1724" s="72"/>
      <c r="MJ1724" s="72"/>
      <c r="MK1724" s="72"/>
      <c r="ML1724" s="72"/>
      <c r="MM1724" s="72"/>
      <c r="MN1724" s="72"/>
      <c r="MO1724" s="72"/>
      <c r="MP1724" s="72"/>
      <c r="MQ1724" s="72"/>
      <c r="MR1724" s="72"/>
      <c r="MS1724" s="72"/>
      <c r="MT1724" s="72"/>
      <c r="MU1724" s="72"/>
      <c r="MV1724" s="72"/>
      <c r="MW1724" s="72"/>
      <c r="MX1724" s="72"/>
      <c r="MY1724" s="72"/>
      <c r="MZ1724" s="72"/>
      <c r="NA1724" s="72"/>
      <c r="NB1724" s="72"/>
      <c r="NC1724" s="72"/>
      <c r="ND1724" s="72"/>
      <c r="NE1724" s="72"/>
      <c r="NF1724" s="72"/>
      <c r="NG1724" s="72"/>
      <c r="NH1724" s="72"/>
      <c r="NI1724" s="72"/>
      <c r="NJ1724" s="72"/>
      <c r="NK1724" s="72"/>
      <c r="NL1724" s="72"/>
      <c r="NM1724" s="72"/>
      <c r="NN1724" s="72"/>
      <c r="NO1724" s="72"/>
      <c r="NP1724" s="72"/>
      <c r="NQ1724" s="72"/>
      <c r="NR1724" s="72"/>
      <c r="NS1724" s="72"/>
      <c r="NT1724" s="72"/>
      <c r="NU1724" s="72"/>
      <c r="NV1724" s="72"/>
      <c r="NW1724" s="72"/>
      <c r="NX1724" s="72"/>
      <c r="NY1724" s="72"/>
      <c r="NZ1724" s="72"/>
      <c r="OA1724" s="72"/>
      <c r="OB1724" s="72"/>
      <c r="OC1724" s="72"/>
      <c r="OD1724" s="72"/>
      <c r="OE1724" s="72"/>
      <c r="OF1724" s="72"/>
      <c r="OG1724" s="72"/>
      <c r="OH1724" s="72"/>
      <c r="OI1724" s="72"/>
      <c r="OJ1724" s="72"/>
      <c r="OK1724" s="72"/>
      <c r="OL1724" s="72"/>
      <c r="OM1724" s="72"/>
      <c r="ON1724" s="72"/>
      <c r="OO1724" s="72"/>
      <c r="OP1724" s="72"/>
      <c r="OQ1724" s="72"/>
      <c r="OR1724" s="72"/>
      <c r="OS1724" s="72"/>
      <c r="OT1724" s="72"/>
      <c r="OU1724" s="72"/>
      <c r="OV1724" s="72"/>
      <c r="OW1724" s="72"/>
      <c r="OX1724" s="72"/>
      <c r="OY1724" s="72"/>
      <c r="OZ1724" s="72"/>
      <c r="PA1724" s="72"/>
      <c r="PB1724" s="72"/>
      <c r="PC1724" s="72"/>
      <c r="PD1724" s="72"/>
      <c r="PE1724" s="72"/>
      <c r="PF1724" s="72"/>
      <c r="PG1724" s="72"/>
      <c r="PH1724" s="72"/>
      <c r="PI1724" s="72"/>
      <c r="PJ1724" s="72"/>
      <c r="PK1724" s="72"/>
      <c r="PL1724" s="72"/>
      <c r="PM1724" s="72"/>
      <c r="PN1724" s="72"/>
      <c r="PO1724" s="72"/>
      <c r="PP1724" s="72"/>
      <c r="PQ1724" s="72"/>
      <c r="PR1724" s="72"/>
      <c r="PS1724" s="72"/>
      <c r="PT1724" s="72"/>
      <c r="PU1724" s="72"/>
      <c r="PV1724" s="72"/>
      <c r="PW1724" s="72"/>
      <c r="PX1724" s="72"/>
      <c r="PY1724" s="72"/>
      <c r="PZ1724" s="72"/>
      <c r="QA1724" s="72"/>
      <c r="QB1724" s="72"/>
      <c r="QC1724" s="72"/>
      <c r="QD1724" s="72"/>
      <c r="QE1724" s="72"/>
      <c r="QF1724" s="72"/>
      <c r="QG1724" s="72"/>
      <c r="QH1724" s="72"/>
      <c r="QI1724" s="72"/>
      <c r="QJ1724" s="72"/>
      <c r="QK1724" s="72"/>
      <c r="QL1724" s="72"/>
      <c r="QM1724" s="72"/>
      <c r="QN1724" s="72"/>
      <c r="QO1724" s="72"/>
      <c r="QP1724" s="72"/>
      <c r="QQ1724" s="72"/>
      <c r="QR1724" s="72"/>
      <c r="QS1724" s="72"/>
      <c r="QT1724" s="72"/>
      <c r="QU1724" s="72"/>
      <c r="QV1724" s="72"/>
      <c r="QW1724" s="72"/>
      <c r="QX1724" s="72"/>
      <c r="QY1724" s="72"/>
      <c r="QZ1724" s="72"/>
      <c r="RA1724" s="72"/>
      <c r="RB1724" s="72"/>
      <c r="RC1724" s="72"/>
      <c r="RD1724" s="72"/>
      <c r="RE1724" s="72"/>
      <c r="RF1724" s="72"/>
      <c r="RG1724" s="72"/>
      <c r="RH1724" s="72"/>
      <c r="RI1724" s="72"/>
      <c r="RJ1724" s="72"/>
      <c r="RK1724" s="72"/>
      <c r="RL1724" s="72"/>
      <c r="RM1724" s="72"/>
      <c r="RN1724" s="72"/>
      <c r="RO1724" s="72"/>
      <c r="RP1724" s="72"/>
      <c r="RQ1724" s="72"/>
      <c r="RR1724" s="72"/>
      <c r="RS1724" s="72"/>
      <c r="RT1724" s="72"/>
      <c r="RU1724" s="72"/>
      <c r="RV1724" s="72"/>
      <c r="RW1724" s="72"/>
      <c r="RX1724" s="72"/>
      <c r="RY1724" s="72"/>
      <c r="RZ1724" s="72"/>
      <c r="SA1724" s="72"/>
      <c r="SB1724" s="72"/>
      <c r="SC1724" s="72"/>
      <c r="SD1724" s="72"/>
      <c r="SE1724" s="72"/>
      <c r="SF1724" s="72"/>
      <c r="SG1724" s="72"/>
      <c r="SH1724" s="72"/>
      <c r="SI1724" s="72"/>
      <c r="SJ1724" s="72"/>
      <c r="SK1724" s="72"/>
      <c r="SL1724" s="72"/>
      <c r="SM1724" s="72"/>
      <c r="SN1724" s="72"/>
      <c r="SO1724" s="72"/>
      <c r="SP1724" s="72"/>
      <c r="SQ1724" s="72"/>
      <c r="SR1724" s="72"/>
      <c r="SS1724" s="72"/>
      <c r="ST1724" s="72"/>
      <c r="SU1724" s="72"/>
      <c r="SV1724" s="72"/>
      <c r="SW1724" s="72"/>
      <c r="SX1724" s="72"/>
      <c r="SY1724" s="72"/>
      <c r="SZ1724" s="72"/>
      <c r="TA1724" s="72"/>
      <c r="TB1724" s="72"/>
      <c r="TC1724" s="72"/>
    </row>
    <row r="1725" spans="1:523" ht="16.5" customHeight="1" x14ac:dyDescent="0.2">
      <c r="A1725" s="20">
        <v>1346</v>
      </c>
      <c r="B1725" s="20" t="s">
        <v>71</v>
      </c>
      <c r="C1725" s="20" t="s">
        <v>307</v>
      </c>
      <c r="D1725" s="20" t="s">
        <v>38</v>
      </c>
      <c r="E1725" s="20" t="s">
        <v>1347</v>
      </c>
      <c r="F1725" s="22" t="s">
        <v>318</v>
      </c>
      <c r="G1725" s="73" t="s">
        <v>37</v>
      </c>
      <c r="H1725" s="20" t="s">
        <v>154</v>
      </c>
      <c r="I1725" s="20" t="s">
        <v>27</v>
      </c>
      <c r="J1725" s="22" t="s">
        <v>1059</v>
      </c>
      <c r="K1725" s="20"/>
      <c r="L1725" s="20"/>
      <c r="M1725" s="20"/>
      <c r="N1725" s="20"/>
      <c r="O1725" s="23"/>
      <c r="P1725" s="23">
        <v>6000000</v>
      </c>
      <c r="Q1725" s="24"/>
      <c r="R1725" s="25">
        <v>45717</v>
      </c>
      <c r="S1725" s="20"/>
      <c r="T1725" s="23">
        <f>P1725*12</f>
        <v>72000000</v>
      </c>
      <c r="U1725" s="27" t="s">
        <v>100</v>
      </c>
      <c r="V1725" s="27" t="s">
        <v>100</v>
      </c>
      <c r="W1725" s="72"/>
      <c r="X1725" s="72"/>
      <c r="Y1725" s="72"/>
      <c r="Z1725" s="72"/>
      <c r="AA1725" s="72"/>
      <c r="AB1725" s="72"/>
      <c r="AC1725" s="72"/>
      <c r="AD1725" s="72"/>
      <c r="AE1725" s="72"/>
      <c r="AF1725" s="72"/>
      <c r="AG1725" s="72"/>
      <c r="AH1725" s="72"/>
      <c r="AI1725" s="72"/>
      <c r="AJ1725" s="72"/>
      <c r="AK1725" s="72"/>
      <c r="AL1725" s="72"/>
      <c r="AM1725" s="72"/>
      <c r="AN1725" s="72"/>
      <c r="AO1725" s="72"/>
      <c r="AP1725" s="72"/>
      <c r="AQ1725" s="72"/>
      <c r="AR1725" s="72"/>
      <c r="AS1725" s="72"/>
      <c r="AT1725" s="72"/>
      <c r="AU1725" s="72"/>
      <c r="AV1725" s="72"/>
      <c r="AW1725" s="72"/>
      <c r="AX1725" s="72"/>
      <c r="AY1725" s="72"/>
      <c r="AZ1725" s="72"/>
      <c r="BA1725" s="72"/>
      <c r="BB1725" s="72"/>
      <c r="BC1725" s="72"/>
      <c r="BD1725" s="72"/>
      <c r="BE1725" s="72"/>
      <c r="BF1725" s="72"/>
      <c r="BG1725" s="72"/>
      <c r="BH1725" s="72"/>
      <c r="BI1725" s="72"/>
      <c r="BJ1725" s="72"/>
      <c r="BK1725" s="72"/>
      <c r="BL1725" s="72"/>
      <c r="BM1725" s="72"/>
      <c r="BN1725" s="72"/>
      <c r="BO1725" s="72"/>
      <c r="BP1725" s="72"/>
      <c r="BQ1725" s="72"/>
      <c r="BR1725" s="72"/>
      <c r="BS1725" s="72"/>
      <c r="BT1725" s="72"/>
      <c r="BU1725" s="72"/>
      <c r="BV1725" s="72"/>
      <c r="BW1725" s="72"/>
      <c r="BX1725" s="72"/>
      <c r="BY1725" s="72"/>
      <c r="BZ1725" s="72"/>
      <c r="CA1725" s="72"/>
      <c r="CB1725" s="72"/>
      <c r="CC1725" s="72"/>
      <c r="CD1725" s="72"/>
      <c r="CE1725" s="72"/>
      <c r="CF1725" s="72"/>
      <c r="CG1725" s="72"/>
      <c r="CH1725" s="72"/>
      <c r="CI1725" s="72"/>
      <c r="CJ1725" s="72"/>
      <c r="CK1725" s="72"/>
      <c r="CL1725" s="72"/>
      <c r="CM1725" s="72"/>
      <c r="CN1725" s="72"/>
      <c r="CO1725" s="72"/>
      <c r="CP1725" s="72"/>
      <c r="CQ1725" s="72"/>
      <c r="CR1725" s="72"/>
      <c r="CS1725" s="72"/>
      <c r="CT1725" s="72"/>
      <c r="CU1725" s="72"/>
      <c r="CV1725" s="72"/>
      <c r="CW1725" s="72"/>
      <c r="CX1725" s="72"/>
      <c r="CY1725" s="72"/>
      <c r="CZ1725" s="72"/>
      <c r="DA1725" s="72"/>
      <c r="DB1725" s="72"/>
      <c r="DC1725" s="72"/>
      <c r="DD1725" s="72"/>
      <c r="DE1725" s="72"/>
      <c r="DF1725" s="72"/>
      <c r="DG1725" s="72"/>
      <c r="DH1725" s="72"/>
      <c r="DI1725" s="72"/>
      <c r="DJ1725" s="72"/>
      <c r="DK1725" s="72"/>
      <c r="DL1725" s="72"/>
      <c r="DM1725" s="72"/>
      <c r="DN1725" s="72"/>
      <c r="DO1725" s="72"/>
      <c r="DP1725" s="72"/>
      <c r="DQ1725" s="72"/>
      <c r="DR1725" s="72"/>
      <c r="DS1725" s="72"/>
      <c r="DT1725" s="72"/>
      <c r="DU1725" s="72"/>
      <c r="DV1725" s="72"/>
      <c r="DW1725" s="72"/>
      <c r="DX1725" s="72"/>
      <c r="DY1725" s="72"/>
      <c r="DZ1725" s="72"/>
      <c r="EA1725" s="72"/>
      <c r="EB1725" s="72"/>
      <c r="EC1725" s="72"/>
      <c r="ED1725" s="72"/>
      <c r="EE1725" s="72"/>
      <c r="EF1725" s="72"/>
      <c r="EG1725" s="72"/>
      <c r="EH1725" s="72"/>
      <c r="EI1725" s="72"/>
      <c r="EJ1725" s="72"/>
      <c r="EK1725" s="72"/>
      <c r="EL1725" s="72"/>
      <c r="EM1725" s="72"/>
      <c r="EN1725" s="72"/>
      <c r="EO1725" s="72"/>
      <c r="EP1725" s="72"/>
      <c r="EQ1725" s="72"/>
      <c r="ER1725" s="72"/>
      <c r="ES1725" s="72"/>
      <c r="ET1725" s="72"/>
      <c r="EU1725" s="72"/>
      <c r="EV1725" s="72"/>
      <c r="EW1725" s="72"/>
      <c r="EX1725" s="72"/>
      <c r="EY1725" s="72"/>
      <c r="EZ1725" s="72"/>
      <c r="FA1725" s="72"/>
      <c r="FB1725" s="72"/>
      <c r="FC1725" s="72"/>
      <c r="FD1725" s="72"/>
      <c r="FE1725" s="72"/>
      <c r="FF1725" s="72"/>
      <c r="FG1725" s="72"/>
      <c r="FH1725" s="72"/>
      <c r="FI1725" s="72"/>
      <c r="FJ1725" s="72"/>
      <c r="FK1725" s="72"/>
      <c r="FL1725" s="72"/>
      <c r="FM1725" s="72"/>
      <c r="FN1725" s="72"/>
      <c r="FO1725" s="72"/>
      <c r="FP1725" s="72"/>
      <c r="FQ1725" s="72"/>
      <c r="FR1725" s="72"/>
      <c r="FS1725" s="72"/>
      <c r="FT1725" s="72"/>
      <c r="FU1725" s="72"/>
      <c r="FV1725" s="72"/>
      <c r="FW1725" s="72"/>
      <c r="FX1725" s="72"/>
      <c r="FY1725" s="72"/>
      <c r="FZ1725" s="72"/>
      <c r="GA1725" s="72"/>
      <c r="GB1725" s="72"/>
      <c r="GC1725" s="72"/>
      <c r="GD1725" s="72"/>
      <c r="GE1725" s="72"/>
      <c r="GF1725" s="72"/>
      <c r="GG1725" s="72"/>
      <c r="GH1725" s="72"/>
      <c r="GI1725" s="72"/>
      <c r="GJ1725" s="72"/>
      <c r="GK1725" s="72"/>
      <c r="GL1725" s="72"/>
      <c r="GM1725" s="72"/>
      <c r="GN1725" s="72"/>
      <c r="GO1725" s="72"/>
      <c r="GP1725" s="72"/>
      <c r="GQ1725" s="72"/>
      <c r="GR1725" s="72"/>
      <c r="GS1725" s="72"/>
      <c r="GT1725" s="72"/>
      <c r="GU1725" s="72"/>
      <c r="GV1725" s="72"/>
      <c r="GW1725" s="72"/>
      <c r="GX1725" s="72"/>
      <c r="GY1725" s="72"/>
      <c r="GZ1725" s="72"/>
      <c r="HA1725" s="72"/>
      <c r="HB1725" s="72"/>
      <c r="HC1725" s="72"/>
      <c r="HD1725" s="72"/>
      <c r="HE1725" s="72"/>
      <c r="HF1725" s="72"/>
      <c r="HG1725" s="72"/>
      <c r="HH1725" s="72"/>
      <c r="HI1725" s="72"/>
      <c r="HJ1725" s="72"/>
      <c r="HK1725" s="72"/>
      <c r="HL1725" s="72"/>
      <c r="HM1725" s="72"/>
      <c r="HN1725" s="72"/>
      <c r="HO1725" s="72"/>
      <c r="HP1725" s="72"/>
      <c r="HQ1725" s="72"/>
      <c r="HR1725" s="72"/>
      <c r="HS1725" s="72"/>
      <c r="HT1725" s="72"/>
      <c r="HU1725" s="72"/>
      <c r="HV1725" s="72"/>
      <c r="HW1725" s="72"/>
      <c r="HX1725" s="72"/>
      <c r="HY1725" s="72"/>
      <c r="HZ1725" s="72"/>
      <c r="IA1725" s="72"/>
      <c r="IB1725" s="72"/>
      <c r="IC1725" s="72"/>
      <c r="ID1725" s="72"/>
      <c r="IE1725" s="72"/>
      <c r="IF1725" s="72"/>
      <c r="IG1725" s="72"/>
      <c r="IH1725" s="72"/>
      <c r="II1725" s="72"/>
      <c r="IJ1725" s="72"/>
      <c r="IK1725" s="72"/>
      <c r="IL1725" s="72"/>
      <c r="IM1725" s="72"/>
      <c r="IN1725" s="72"/>
      <c r="IO1725" s="72"/>
      <c r="IP1725" s="72"/>
      <c r="IQ1725" s="72"/>
      <c r="IR1725" s="72"/>
      <c r="IS1725" s="72"/>
      <c r="IT1725" s="72"/>
      <c r="IU1725" s="72"/>
      <c r="IV1725" s="72"/>
      <c r="IW1725" s="72"/>
      <c r="IX1725" s="72"/>
      <c r="IY1725" s="72"/>
      <c r="IZ1725" s="72"/>
      <c r="JA1725" s="72"/>
      <c r="JB1725" s="72"/>
      <c r="JC1725" s="72"/>
      <c r="JD1725" s="72"/>
      <c r="JE1725" s="72"/>
      <c r="JF1725" s="72"/>
      <c r="JG1725" s="72"/>
      <c r="JH1725" s="72"/>
      <c r="JI1725" s="72"/>
      <c r="JJ1725" s="72"/>
      <c r="JK1725" s="72"/>
      <c r="JL1725" s="72"/>
      <c r="JM1725" s="72"/>
      <c r="JN1725" s="72"/>
      <c r="JO1725" s="72"/>
      <c r="JP1725" s="72"/>
      <c r="JQ1725" s="72"/>
      <c r="JR1725" s="72"/>
      <c r="JS1725" s="72"/>
      <c r="JT1725" s="72"/>
      <c r="JU1725" s="72"/>
      <c r="JV1725" s="72"/>
      <c r="JW1725" s="72"/>
      <c r="JX1725" s="72"/>
      <c r="JY1725" s="72"/>
      <c r="JZ1725" s="72"/>
      <c r="KA1725" s="72"/>
      <c r="KB1725" s="72"/>
      <c r="KC1725" s="72"/>
      <c r="KD1725" s="72"/>
      <c r="KE1725" s="72"/>
      <c r="KF1725" s="72"/>
      <c r="KG1725" s="72"/>
      <c r="KH1725" s="72"/>
      <c r="KI1725" s="72"/>
      <c r="KJ1725" s="72"/>
      <c r="KK1725" s="72"/>
      <c r="KL1725" s="72"/>
      <c r="KM1725" s="72"/>
      <c r="KN1725" s="72"/>
      <c r="KO1725" s="72"/>
      <c r="KP1725" s="72"/>
      <c r="KQ1725" s="72"/>
      <c r="KR1725" s="72"/>
      <c r="KS1725" s="72"/>
      <c r="KT1725" s="72"/>
      <c r="KU1725" s="72"/>
      <c r="KV1725" s="72"/>
      <c r="KW1725" s="72"/>
      <c r="KX1725" s="72"/>
      <c r="KY1725" s="72"/>
      <c r="KZ1725" s="72"/>
      <c r="LA1725" s="72"/>
      <c r="LB1725" s="72"/>
      <c r="LC1725" s="72"/>
      <c r="LD1725" s="72"/>
      <c r="LE1725" s="72"/>
      <c r="LF1725" s="72"/>
      <c r="LG1725" s="72"/>
      <c r="LH1725" s="72"/>
      <c r="LI1725" s="72"/>
      <c r="LJ1725" s="72"/>
      <c r="LK1725" s="72"/>
      <c r="LL1725" s="72"/>
      <c r="LM1725" s="72"/>
      <c r="LN1725" s="72"/>
      <c r="LO1725" s="72"/>
      <c r="LP1725" s="72"/>
      <c r="LQ1725" s="72"/>
      <c r="LR1725" s="72"/>
      <c r="LS1725" s="72"/>
      <c r="LT1725" s="72"/>
      <c r="LU1725" s="72"/>
      <c r="LV1725" s="72"/>
      <c r="LW1725" s="72"/>
      <c r="LX1725" s="72"/>
      <c r="LY1725" s="72"/>
      <c r="LZ1725" s="72"/>
      <c r="MA1725" s="72"/>
      <c r="MB1725" s="72"/>
      <c r="MC1725" s="72"/>
      <c r="MD1725" s="72"/>
      <c r="ME1725" s="72"/>
      <c r="MF1725" s="72"/>
      <c r="MG1725" s="72"/>
      <c r="MH1725" s="72"/>
      <c r="MI1725" s="72"/>
      <c r="MJ1725" s="72"/>
      <c r="MK1725" s="72"/>
      <c r="ML1725" s="72"/>
      <c r="MM1725" s="72"/>
      <c r="MN1725" s="72"/>
      <c r="MO1725" s="72"/>
      <c r="MP1725" s="72"/>
      <c r="MQ1725" s="72"/>
      <c r="MR1725" s="72"/>
      <c r="MS1725" s="72"/>
      <c r="MT1725" s="72"/>
      <c r="MU1725" s="72"/>
      <c r="MV1725" s="72"/>
      <c r="MW1725" s="72"/>
      <c r="MX1725" s="72"/>
      <c r="MY1725" s="72"/>
      <c r="MZ1725" s="72"/>
      <c r="NA1725" s="72"/>
      <c r="NB1725" s="72"/>
      <c r="NC1725" s="72"/>
      <c r="ND1725" s="72"/>
      <c r="NE1725" s="72"/>
      <c r="NF1725" s="72"/>
      <c r="NG1725" s="72"/>
      <c r="NH1725" s="72"/>
      <c r="NI1725" s="72"/>
      <c r="NJ1725" s="72"/>
      <c r="NK1725" s="72"/>
      <c r="NL1725" s="72"/>
      <c r="NM1725" s="72"/>
      <c r="NN1725" s="72"/>
      <c r="NO1725" s="72"/>
      <c r="NP1725" s="72"/>
      <c r="NQ1725" s="72"/>
      <c r="NR1725" s="72"/>
      <c r="NS1725" s="72"/>
      <c r="NT1725" s="72"/>
      <c r="NU1725" s="72"/>
      <c r="NV1725" s="72"/>
      <c r="NW1725" s="72"/>
      <c r="NX1725" s="72"/>
      <c r="NY1725" s="72"/>
      <c r="NZ1725" s="72"/>
      <c r="OA1725" s="72"/>
      <c r="OB1725" s="72"/>
      <c r="OC1725" s="72"/>
      <c r="OD1725" s="72"/>
      <c r="OE1725" s="72"/>
      <c r="OF1725" s="72"/>
      <c r="OG1725" s="72"/>
      <c r="OH1725" s="72"/>
      <c r="OI1725" s="72"/>
      <c r="OJ1725" s="72"/>
      <c r="OK1725" s="72"/>
      <c r="OL1725" s="72"/>
      <c r="OM1725" s="72"/>
      <c r="ON1725" s="72"/>
      <c r="OO1725" s="72"/>
      <c r="OP1725" s="72"/>
      <c r="OQ1725" s="72"/>
      <c r="OR1725" s="72"/>
      <c r="OS1725" s="72"/>
      <c r="OT1725" s="72"/>
      <c r="OU1725" s="72"/>
      <c r="OV1725" s="72"/>
      <c r="OW1725" s="72"/>
      <c r="OX1725" s="72"/>
      <c r="OY1725" s="72"/>
      <c r="OZ1725" s="72"/>
      <c r="PA1725" s="72"/>
      <c r="PB1725" s="72"/>
      <c r="PC1725" s="72"/>
      <c r="PD1725" s="72"/>
      <c r="PE1725" s="72"/>
      <c r="PF1725" s="72"/>
      <c r="PG1725" s="72"/>
      <c r="PH1725" s="72"/>
      <c r="PI1725" s="72"/>
      <c r="PJ1725" s="72"/>
      <c r="PK1725" s="72"/>
      <c r="PL1725" s="72"/>
      <c r="PM1725" s="72"/>
      <c r="PN1725" s="72"/>
      <c r="PO1725" s="72"/>
      <c r="PP1725" s="72"/>
      <c r="PQ1725" s="72"/>
      <c r="PR1725" s="72"/>
      <c r="PS1725" s="72"/>
      <c r="PT1725" s="72"/>
      <c r="PU1725" s="72"/>
      <c r="PV1725" s="72"/>
      <c r="PW1725" s="72"/>
      <c r="PX1725" s="72"/>
      <c r="PY1725" s="72"/>
      <c r="PZ1725" s="72"/>
      <c r="QA1725" s="72"/>
      <c r="QB1725" s="72"/>
      <c r="QC1725" s="72"/>
      <c r="QD1725" s="72"/>
      <c r="QE1725" s="72"/>
      <c r="QF1725" s="72"/>
      <c r="QG1725" s="72"/>
      <c r="QH1725" s="72"/>
      <c r="QI1725" s="72"/>
      <c r="QJ1725" s="72"/>
      <c r="QK1725" s="72"/>
      <c r="QL1725" s="72"/>
      <c r="QM1725" s="72"/>
      <c r="QN1725" s="72"/>
      <c r="QO1725" s="72"/>
      <c r="QP1725" s="72"/>
      <c r="QQ1725" s="72"/>
      <c r="QR1725" s="72"/>
      <c r="QS1725" s="72"/>
      <c r="QT1725" s="72"/>
      <c r="QU1725" s="72"/>
      <c r="QV1725" s="72"/>
      <c r="QW1725" s="72"/>
      <c r="QX1725" s="72"/>
      <c r="QY1725" s="72"/>
      <c r="QZ1725" s="72"/>
      <c r="RA1725" s="72"/>
      <c r="RB1725" s="72"/>
      <c r="RC1725" s="72"/>
      <c r="RD1725" s="72"/>
      <c r="RE1725" s="72"/>
      <c r="RF1725" s="72"/>
      <c r="RG1725" s="72"/>
      <c r="RH1725" s="72"/>
      <c r="RI1725" s="72"/>
      <c r="RJ1725" s="72"/>
      <c r="RK1725" s="72"/>
      <c r="RL1725" s="72"/>
      <c r="RM1725" s="72"/>
      <c r="RN1725" s="72"/>
      <c r="RO1725" s="72"/>
      <c r="RP1725" s="72"/>
      <c r="RQ1725" s="72"/>
      <c r="RR1725" s="72"/>
      <c r="RS1725" s="72"/>
      <c r="RT1725" s="72"/>
      <c r="RU1725" s="72"/>
      <c r="RV1725" s="72"/>
      <c r="RW1725" s="72"/>
      <c r="RX1725" s="72"/>
      <c r="RY1725" s="72"/>
      <c r="RZ1725" s="72"/>
      <c r="SA1725" s="72"/>
      <c r="SB1725" s="72"/>
      <c r="SC1725" s="72"/>
      <c r="SD1725" s="72"/>
      <c r="SE1725" s="72"/>
      <c r="SF1725" s="72"/>
      <c r="SG1725" s="72"/>
      <c r="SH1725" s="72"/>
      <c r="SI1725" s="72"/>
      <c r="SJ1725" s="72"/>
      <c r="SK1725" s="72"/>
      <c r="SL1725" s="72"/>
      <c r="SM1725" s="72"/>
      <c r="SN1725" s="72"/>
      <c r="SO1725" s="72"/>
      <c r="SP1725" s="72"/>
      <c r="SQ1725" s="72"/>
      <c r="SR1725" s="72"/>
      <c r="SS1725" s="72"/>
      <c r="ST1725" s="72"/>
      <c r="SU1725" s="72"/>
      <c r="SV1725" s="72"/>
      <c r="SW1725" s="72"/>
      <c r="SX1725" s="72"/>
      <c r="SY1725" s="72"/>
      <c r="SZ1725" s="72"/>
      <c r="TA1725" s="72"/>
      <c r="TB1725" s="72"/>
      <c r="TC1725" s="72"/>
    </row>
    <row r="1726" spans="1:523" ht="16.5" customHeight="1" x14ac:dyDescent="0.2">
      <c r="A1726" s="20">
        <v>1355</v>
      </c>
      <c r="B1726" s="20" t="s">
        <v>71</v>
      </c>
      <c r="C1726" s="20" t="s">
        <v>298</v>
      </c>
      <c r="D1726" s="20" t="s">
        <v>30</v>
      </c>
      <c r="E1726" s="20" t="s">
        <v>1345</v>
      </c>
      <c r="F1726" s="22" t="s">
        <v>313</v>
      </c>
      <c r="G1726" s="73" t="s">
        <v>42</v>
      </c>
      <c r="H1726" s="20" t="s">
        <v>35</v>
      </c>
      <c r="I1726" s="20" t="s">
        <v>27</v>
      </c>
      <c r="J1726" s="21" t="s">
        <v>1208</v>
      </c>
      <c r="K1726" s="20"/>
      <c r="L1726" s="20"/>
      <c r="M1726" s="20"/>
      <c r="N1726" s="20"/>
      <c r="O1726" s="23" t="s">
        <v>95</v>
      </c>
      <c r="P1726" s="46">
        <v>170000000</v>
      </c>
      <c r="Q1726" s="24">
        <v>100</v>
      </c>
      <c r="R1726" s="25">
        <v>45809</v>
      </c>
      <c r="S1726" s="20"/>
      <c r="T1726" s="46">
        <v>1020000000</v>
      </c>
      <c r="U1726" s="27" t="s">
        <v>100</v>
      </c>
      <c r="V1726" s="27" t="s">
        <v>100</v>
      </c>
      <c r="W1726" s="72"/>
      <c r="X1726" s="72"/>
      <c r="Y1726" s="72"/>
      <c r="Z1726" s="72"/>
      <c r="AA1726" s="72"/>
      <c r="AB1726" s="72"/>
      <c r="AC1726" s="72"/>
      <c r="AD1726" s="72"/>
      <c r="AE1726" s="72"/>
      <c r="AF1726" s="72"/>
      <c r="AG1726" s="72"/>
      <c r="AH1726" s="72"/>
      <c r="AI1726" s="72"/>
      <c r="AJ1726" s="72"/>
      <c r="AK1726" s="72"/>
      <c r="AL1726" s="72"/>
      <c r="AM1726" s="72"/>
      <c r="AN1726" s="72"/>
      <c r="AO1726" s="72"/>
      <c r="AP1726" s="72"/>
      <c r="AQ1726" s="72"/>
      <c r="AR1726" s="72"/>
      <c r="AS1726" s="72"/>
      <c r="AT1726" s="72"/>
      <c r="AU1726" s="72"/>
      <c r="AV1726" s="72"/>
      <c r="AW1726" s="72"/>
      <c r="AX1726" s="72"/>
      <c r="AY1726" s="72"/>
      <c r="AZ1726" s="72"/>
      <c r="BA1726" s="72"/>
      <c r="BB1726" s="72"/>
      <c r="BC1726" s="72"/>
      <c r="BD1726" s="72"/>
      <c r="BE1726" s="72"/>
      <c r="BF1726" s="72"/>
      <c r="BG1726" s="72"/>
      <c r="BH1726" s="72"/>
      <c r="BI1726" s="72"/>
      <c r="BJ1726" s="72"/>
      <c r="BK1726" s="72"/>
      <c r="BL1726" s="72"/>
      <c r="BM1726" s="72"/>
      <c r="BN1726" s="72"/>
      <c r="BO1726" s="72"/>
      <c r="BP1726" s="72"/>
      <c r="BQ1726" s="72"/>
      <c r="BR1726" s="72"/>
      <c r="BS1726" s="72"/>
      <c r="BT1726" s="72"/>
      <c r="BU1726" s="72"/>
      <c r="BV1726" s="72"/>
      <c r="BW1726" s="72"/>
      <c r="BX1726" s="72"/>
      <c r="BY1726" s="72"/>
      <c r="BZ1726" s="72"/>
      <c r="CA1726" s="72"/>
      <c r="CB1726" s="72"/>
      <c r="CC1726" s="72"/>
      <c r="CD1726" s="72"/>
      <c r="CE1726" s="72"/>
      <c r="CF1726" s="72"/>
      <c r="CG1726" s="72"/>
      <c r="CH1726" s="72"/>
      <c r="CI1726" s="72"/>
      <c r="CJ1726" s="72"/>
      <c r="CK1726" s="72"/>
      <c r="CL1726" s="72"/>
      <c r="CM1726" s="72"/>
      <c r="CN1726" s="72"/>
      <c r="CO1726" s="72"/>
      <c r="CP1726" s="72"/>
      <c r="CQ1726" s="72"/>
      <c r="CR1726" s="72"/>
      <c r="CS1726" s="72"/>
      <c r="CT1726" s="72"/>
      <c r="CU1726" s="72"/>
      <c r="CV1726" s="72"/>
      <c r="CW1726" s="72"/>
      <c r="CX1726" s="72"/>
      <c r="CY1726" s="72"/>
      <c r="CZ1726" s="72"/>
      <c r="DA1726" s="72"/>
      <c r="DB1726" s="72"/>
      <c r="DC1726" s="72"/>
      <c r="DD1726" s="72"/>
      <c r="DE1726" s="72"/>
      <c r="DF1726" s="72"/>
      <c r="DG1726" s="72"/>
      <c r="DH1726" s="72"/>
      <c r="DI1726" s="72"/>
      <c r="DJ1726" s="72"/>
      <c r="DK1726" s="72"/>
      <c r="DL1726" s="72"/>
      <c r="DM1726" s="72"/>
      <c r="DN1726" s="72"/>
      <c r="DO1726" s="72"/>
      <c r="DP1726" s="72"/>
      <c r="DQ1726" s="72"/>
      <c r="DR1726" s="72"/>
      <c r="DS1726" s="72"/>
      <c r="DT1726" s="72"/>
      <c r="DU1726" s="72"/>
      <c r="DV1726" s="72"/>
      <c r="DW1726" s="72"/>
      <c r="DX1726" s="72"/>
      <c r="DY1726" s="72"/>
      <c r="DZ1726" s="72"/>
      <c r="EA1726" s="72"/>
      <c r="EB1726" s="72"/>
      <c r="EC1726" s="72"/>
      <c r="ED1726" s="72"/>
      <c r="EE1726" s="72"/>
      <c r="EF1726" s="72"/>
      <c r="EG1726" s="72"/>
      <c r="EH1726" s="72"/>
      <c r="EI1726" s="72"/>
      <c r="EJ1726" s="72"/>
      <c r="EK1726" s="72"/>
      <c r="EL1726" s="72"/>
      <c r="EM1726" s="72"/>
      <c r="EN1726" s="72"/>
      <c r="EO1726" s="72"/>
      <c r="EP1726" s="72"/>
      <c r="EQ1726" s="72"/>
      <c r="ER1726" s="72"/>
      <c r="ES1726" s="72"/>
      <c r="ET1726" s="72"/>
      <c r="EU1726" s="72"/>
      <c r="EV1726" s="72"/>
      <c r="EW1726" s="72"/>
      <c r="EX1726" s="72"/>
      <c r="EY1726" s="72"/>
      <c r="EZ1726" s="72"/>
      <c r="FA1726" s="72"/>
      <c r="FB1726" s="72"/>
      <c r="FC1726" s="72"/>
      <c r="FD1726" s="72"/>
      <c r="FE1726" s="72"/>
      <c r="FF1726" s="72"/>
      <c r="FG1726" s="72"/>
      <c r="FH1726" s="72"/>
      <c r="FI1726" s="72"/>
      <c r="FJ1726" s="72"/>
      <c r="FK1726" s="72"/>
      <c r="FL1726" s="72"/>
      <c r="FM1726" s="72"/>
      <c r="FN1726" s="72"/>
      <c r="FO1726" s="72"/>
      <c r="FP1726" s="72"/>
      <c r="FQ1726" s="72"/>
      <c r="FR1726" s="72"/>
      <c r="FS1726" s="72"/>
      <c r="FT1726" s="72"/>
      <c r="FU1726" s="72"/>
      <c r="FV1726" s="72"/>
      <c r="FW1726" s="72"/>
      <c r="FX1726" s="72"/>
      <c r="FY1726" s="72"/>
      <c r="FZ1726" s="72"/>
      <c r="GA1726" s="72"/>
      <c r="GB1726" s="72"/>
      <c r="GC1726" s="72"/>
      <c r="GD1726" s="72"/>
      <c r="GE1726" s="72"/>
      <c r="GF1726" s="72"/>
      <c r="GG1726" s="72"/>
      <c r="GH1726" s="72"/>
      <c r="GI1726" s="72"/>
      <c r="GJ1726" s="72"/>
      <c r="GK1726" s="72"/>
      <c r="GL1726" s="72"/>
      <c r="GM1726" s="72"/>
      <c r="GN1726" s="72"/>
      <c r="GO1726" s="72"/>
      <c r="GP1726" s="72"/>
      <c r="GQ1726" s="72"/>
      <c r="GR1726" s="72"/>
      <c r="GS1726" s="72"/>
      <c r="GT1726" s="72"/>
      <c r="GU1726" s="72"/>
      <c r="GV1726" s="72"/>
      <c r="GW1726" s="72"/>
      <c r="GX1726" s="72"/>
      <c r="GY1726" s="72"/>
      <c r="GZ1726" s="72"/>
      <c r="HA1726" s="72"/>
      <c r="HB1726" s="72"/>
      <c r="HC1726" s="72"/>
      <c r="HD1726" s="72"/>
      <c r="HE1726" s="72"/>
      <c r="HF1726" s="72"/>
      <c r="HG1726" s="72"/>
      <c r="HH1726" s="72"/>
      <c r="HI1726" s="72"/>
      <c r="HJ1726" s="72"/>
      <c r="HK1726" s="72"/>
      <c r="HL1726" s="72"/>
      <c r="HM1726" s="72"/>
      <c r="HN1726" s="72"/>
      <c r="HO1726" s="72"/>
      <c r="HP1726" s="72"/>
      <c r="HQ1726" s="72"/>
      <c r="HR1726" s="72"/>
      <c r="HS1726" s="72"/>
      <c r="HT1726" s="72"/>
      <c r="HU1726" s="72"/>
      <c r="HV1726" s="72"/>
      <c r="HW1726" s="72"/>
      <c r="HX1726" s="72"/>
      <c r="HY1726" s="72"/>
      <c r="HZ1726" s="72"/>
      <c r="IA1726" s="72"/>
      <c r="IB1726" s="72"/>
      <c r="IC1726" s="72"/>
      <c r="ID1726" s="72"/>
      <c r="IE1726" s="72"/>
      <c r="IF1726" s="72"/>
      <c r="IG1726" s="72"/>
      <c r="IH1726" s="72"/>
      <c r="II1726" s="72"/>
      <c r="IJ1726" s="72"/>
      <c r="IK1726" s="72"/>
      <c r="IL1726" s="72"/>
      <c r="IM1726" s="72"/>
      <c r="IN1726" s="72"/>
      <c r="IO1726" s="72"/>
      <c r="IP1726" s="72"/>
      <c r="IQ1726" s="72"/>
      <c r="IR1726" s="72"/>
      <c r="IS1726" s="72"/>
      <c r="IT1726" s="72"/>
      <c r="IU1726" s="72"/>
      <c r="IV1726" s="72"/>
      <c r="IW1726" s="72"/>
      <c r="IX1726" s="72"/>
      <c r="IY1726" s="72"/>
      <c r="IZ1726" s="72"/>
      <c r="JA1726" s="72"/>
      <c r="JB1726" s="72"/>
      <c r="JC1726" s="72"/>
      <c r="JD1726" s="72"/>
      <c r="JE1726" s="72"/>
      <c r="JF1726" s="72"/>
      <c r="JG1726" s="72"/>
      <c r="JH1726" s="72"/>
      <c r="JI1726" s="72"/>
      <c r="JJ1726" s="72"/>
      <c r="JK1726" s="72"/>
      <c r="JL1726" s="72"/>
      <c r="JM1726" s="72"/>
      <c r="JN1726" s="72"/>
      <c r="JO1726" s="72"/>
      <c r="JP1726" s="72"/>
      <c r="JQ1726" s="72"/>
      <c r="JR1726" s="72"/>
      <c r="JS1726" s="72"/>
      <c r="JT1726" s="72"/>
      <c r="JU1726" s="72"/>
      <c r="JV1726" s="72"/>
      <c r="JW1726" s="72"/>
      <c r="JX1726" s="72"/>
      <c r="JY1726" s="72"/>
      <c r="JZ1726" s="72"/>
      <c r="KA1726" s="72"/>
      <c r="KB1726" s="72"/>
      <c r="KC1726" s="72"/>
      <c r="KD1726" s="72"/>
      <c r="KE1726" s="72"/>
      <c r="KF1726" s="72"/>
      <c r="KG1726" s="72"/>
      <c r="KH1726" s="72"/>
      <c r="KI1726" s="72"/>
      <c r="KJ1726" s="72"/>
      <c r="KK1726" s="72"/>
      <c r="KL1726" s="72"/>
      <c r="KM1726" s="72"/>
      <c r="KN1726" s="72"/>
      <c r="KO1726" s="72"/>
      <c r="KP1726" s="72"/>
      <c r="KQ1726" s="72"/>
      <c r="KR1726" s="72"/>
      <c r="KS1726" s="72"/>
      <c r="KT1726" s="72"/>
      <c r="KU1726" s="72"/>
      <c r="KV1726" s="72"/>
      <c r="KW1726" s="72"/>
      <c r="KX1726" s="72"/>
      <c r="KY1726" s="72"/>
      <c r="KZ1726" s="72"/>
      <c r="LA1726" s="72"/>
      <c r="LB1726" s="72"/>
      <c r="LC1726" s="72"/>
      <c r="LD1726" s="72"/>
      <c r="LE1726" s="72"/>
      <c r="LF1726" s="72"/>
      <c r="LG1726" s="72"/>
      <c r="LH1726" s="72"/>
      <c r="LI1726" s="72"/>
      <c r="LJ1726" s="72"/>
      <c r="LK1726" s="72"/>
      <c r="LL1726" s="72"/>
      <c r="LM1726" s="72"/>
      <c r="LN1726" s="72"/>
      <c r="LO1726" s="72"/>
      <c r="LP1726" s="72"/>
      <c r="LQ1726" s="72"/>
      <c r="LR1726" s="72"/>
      <c r="LS1726" s="72"/>
      <c r="LT1726" s="72"/>
      <c r="LU1726" s="72"/>
      <c r="LV1726" s="72"/>
      <c r="LW1726" s="72"/>
      <c r="LX1726" s="72"/>
      <c r="LY1726" s="72"/>
      <c r="LZ1726" s="72"/>
      <c r="MA1726" s="72"/>
      <c r="MB1726" s="72"/>
      <c r="MC1726" s="72"/>
      <c r="MD1726" s="72"/>
      <c r="ME1726" s="72"/>
      <c r="MF1726" s="72"/>
      <c r="MG1726" s="72"/>
      <c r="MH1726" s="72"/>
      <c r="MI1726" s="72"/>
      <c r="MJ1726" s="72"/>
      <c r="MK1726" s="72"/>
      <c r="ML1726" s="72"/>
      <c r="MM1726" s="72"/>
      <c r="MN1726" s="72"/>
      <c r="MO1726" s="72"/>
      <c r="MP1726" s="72"/>
      <c r="MQ1726" s="72"/>
      <c r="MR1726" s="72"/>
      <c r="MS1726" s="72"/>
      <c r="MT1726" s="72"/>
      <c r="MU1726" s="72"/>
      <c r="MV1726" s="72"/>
      <c r="MW1726" s="72"/>
      <c r="MX1726" s="72"/>
      <c r="MY1726" s="72"/>
      <c r="MZ1726" s="72"/>
      <c r="NA1726" s="72"/>
      <c r="NB1726" s="72"/>
      <c r="NC1726" s="72"/>
      <c r="ND1726" s="72"/>
      <c r="NE1726" s="72"/>
      <c r="NF1726" s="72"/>
      <c r="NG1726" s="72"/>
      <c r="NH1726" s="72"/>
      <c r="NI1726" s="72"/>
      <c r="NJ1726" s="72"/>
      <c r="NK1726" s="72"/>
      <c r="NL1726" s="72"/>
      <c r="NM1726" s="72"/>
      <c r="NN1726" s="72"/>
      <c r="NO1726" s="72"/>
      <c r="NP1726" s="72"/>
      <c r="NQ1726" s="72"/>
      <c r="NR1726" s="72"/>
      <c r="NS1726" s="72"/>
      <c r="NT1726" s="72"/>
      <c r="NU1726" s="72"/>
      <c r="NV1726" s="72"/>
      <c r="NW1726" s="72"/>
      <c r="NX1726" s="72"/>
      <c r="NY1726" s="72"/>
      <c r="NZ1726" s="72"/>
      <c r="OA1726" s="72"/>
      <c r="OB1726" s="72"/>
      <c r="OC1726" s="72"/>
      <c r="OD1726" s="72"/>
      <c r="OE1726" s="72"/>
      <c r="OF1726" s="72"/>
      <c r="OG1726" s="72"/>
      <c r="OH1726" s="72"/>
      <c r="OI1726" s="72"/>
      <c r="OJ1726" s="72"/>
      <c r="OK1726" s="72"/>
      <c r="OL1726" s="72"/>
      <c r="OM1726" s="72"/>
      <c r="ON1726" s="72"/>
      <c r="OO1726" s="72"/>
      <c r="OP1726" s="72"/>
      <c r="OQ1726" s="72"/>
      <c r="OR1726" s="72"/>
      <c r="OS1726" s="72"/>
      <c r="OT1726" s="72"/>
      <c r="OU1726" s="72"/>
      <c r="OV1726" s="72"/>
      <c r="OW1726" s="72"/>
      <c r="OX1726" s="72"/>
      <c r="OY1726" s="72"/>
      <c r="OZ1726" s="72"/>
      <c r="PA1726" s="72"/>
      <c r="PB1726" s="72"/>
      <c r="PC1726" s="72"/>
      <c r="PD1726" s="72"/>
      <c r="PE1726" s="72"/>
      <c r="PF1726" s="72"/>
      <c r="PG1726" s="72"/>
      <c r="PH1726" s="72"/>
      <c r="PI1726" s="72"/>
      <c r="PJ1726" s="72"/>
      <c r="PK1726" s="72"/>
      <c r="PL1726" s="72"/>
      <c r="PM1726" s="72"/>
      <c r="PN1726" s="72"/>
      <c r="PO1726" s="72"/>
      <c r="PP1726" s="72"/>
      <c r="PQ1726" s="72"/>
      <c r="PR1726" s="72"/>
      <c r="PS1726" s="72"/>
      <c r="PT1726" s="72"/>
      <c r="PU1726" s="72"/>
      <c r="PV1726" s="72"/>
      <c r="PW1726" s="72"/>
      <c r="PX1726" s="72"/>
      <c r="PY1726" s="72"/>
      <c r="PZ1726" s="72"/>
      <c r="QA1726" s="72"/>
      <c r="QB1726" s="72"/>
      <c r="QC1726" s="72"/>
      <c r="QD1726" s="72"/>
      <c r="QE1726" s="72"/>
      <c r="QF1726" s="72"/>
      <c r="QG1726" s="72"/>
      <c r="QH1726" s="72"/>
      <c r="QI1726" s="72"/>
      <c r="QJ1726" s="72"/>
      <c r="QK1726" s="72"/>
      <c r="QL1726" s="72"/>
      <c r="QM1726" s="72"/>
      <c r="QN1726" s="72"/>
      <c r="QO1726" s="72"/>
      <c r="QP1726" s="72"/>
      <c r="QQ1726" s="72"/>
      <c r="QR1726" s="72"/>
      <c r="QS1726" s="72"/>
      <c r="QT1726" s="72"/>
      <c r="QU1726" s="72"/>
      <c r="QV1726" s="72"/>
      <c r="QW1726" s="72"/>
      <c r="QX1726" s="72"/>
      <c r="QY1726" s="72"/>
      <c r="QZ1726" s="72"/>
      <c r="RA1726" s="72"/>
      <c r="RB1726" s="72"/>
      <c r="RC1726" s="72"/>
      <c r="RD1726" s="72"/>
      <c r="RE1726" s="72"/>
      <c r="RF1726" s="72"/>
      <c r="RG1726" s="72"/>
      <c r="RH1726" s="72"/>
      <c r="RI1726" s="72"/>
      <c r="RJ1726" s="72"/>
      <c r="RK1726" s="72"/>
      <c r="RL1726" s="72"/>
      <c r="RM1726" s="72"/>
      <c r="RN1726" s="72"/>
      <c r="RO1726" s="72"/>
      <c r="RP1726" s="72"/>
      <c r="RQ1726" s="72"/>
      <c r="RR1726" s="72"/>
      <c r="RS1726" s="72"/>
      <c r="RT1726" s="72"/>
      <c r="RU1726" s="72"/>
      <c r="RV1726" s="72"/>
      <c r="RW1726" s="72"/>
      <c r="RX1726" s="72"/>
      <c r="RY1726" s="72"/>
      <c r="RZ1726" s="72"/>
      <c r="SA1726" s="72"/>
      <c r="SB1726" s="72"/>
      <c r="SC1726" s="72"/>
      <c r="SD1726" s="72"/>
      <c r="SE1726" s="72"/>
      <c r="SF1726" s="72"/>
      <c r="SG1726" s="72"/>
      <c r="SH1726" s="72"/>
      <c r="SI1726" s="72"/>
      <c r="SJ1726" s="72"/>
      <c r="SK1726" s="72"/>
      <c r="SL1726" s="72"/>
      <c r="SM1726" s="72"/>
      <c r="SN1726" s="72"/>
      <c r="SO1726" s="72"/>
      <c r="SP1726" s="72"/>
      <c r="SQ1726" s="72"/>
      <c r="SR1726" s="72"/>
      <c r="SS1726" s="72"/>
      <c r="ST1726" s="72"/>
      <c r="SU1726" s="72"/>
      <c r="SV1726" s="72"/>
      <c r="SW1726" s="72"/>
      <c r="SX1726" s="72"/>
      <c r="SY1726" s="72"/>
      <c r="SZ1726" s="72"/>
      <c r="TA1726" s="72"/>
      <c r="TB1726" s="72"/>
      <c r="TC1726" s="72"/>
    </row>
    <row r="1727" spans="1:523" ht="16.5" customHeight="1" x14ac:dyDescent="0.2">
      <c r="A1727" s="20">
        <v>1359</v>
      </c>
      <c r="B1727" s="20" t="s">
        <v>74</v>
      </c>
      <c r="C1727" s="20" t="s">
        <v>74</v>
      </c>
      <c r="D1727" s="20" t="s">
        <v>38</v>
      </c>
      <c r="E1727" s="8" t="s">
        <v>1344</v>
      </c>
      <c r="F1727" s="22" t="s">
        <v>1209</v>
      </c>
      <c r="G1727" s="110" t="s">
        <v>86</v>
      </c>
      <c r="H1727" s="20" t="s">
        <v>154</v>
      </c>
      <c r="I1727" s="20" t="s">
        <v>81</v>
      </c>
      <c r="J1727" s="22" t="s">
        <v>1210</v>
      </c>
      <c r="K1727" s="20">
        <v>1</v>
      </c>
      <c r="L1727" s="20" t="s">
        <v>91</v>
      </c>
      <c r="M1727" s="20" t="s">
        <v>371</v>
      </c>
      <c r="N1727" s="20" t="s">
        <v>95</v>
      </c>
      <c r="O1727" s="20" t="s">
        <v>95</v>
      </c>
      <c r="P1727" s="23">
        <v>102.88</v>
      </c>
      <c r="Q1727" s="24">
        <v>1</v>
      </c>
      <c r="R1727" s="25">
        <v>45658</v>
      </c>
      <c r="S1727" s="20" t="s">
        <v>83</v>
      </c>
      <c r="T1727" s="23">
        <v>102880000000</v>
      </c>
      <c r="U1727" s="27" t="s">
        <v>100</v>
      </c>
      <c r="V1727" s="27" t="s">
        <v>100</v>
      </c>
      <c r="W1727" s="72"/>
      <c r="X1727" s="72"/>
      <c r="Y1727" s="72"/>
      <c r="Z1727" s="72"/>
      <c r="AA1727" s="72"/>
      <c r="AB1727" s="72"/>
      <c r="AC1727" s="72"/>
      <c r="AD1727" s="72"/>
      <c r="AE1727" s="72"/>
      <c r="AF1727" s="72"/>
      <c r="AG1727" s="72"/>
      <c r="AH1727" s="72"/>
      <c r="AI1727" s="72"/>
      <c r="AJ1727" s="72"/>
      <c r="AK1727" s="72"/>
      <c r="AL1727" s="72"/>
      <c r="AM1727" s="72"/>
      <c r="AN1727" s="72"/>
      <c r="AO1727" s="72"/>
      <c r="AP1727" s="72"/>
      <c r="AQ1727" s="72"/>
      <c r="AR1727" s="72"/>
      <c r="AS1727" s="72"/>
      <c r="AT1727" s="72"/>
      <c r="AU1727" s="72"/>
      <c r="AV1727" s="72"/>
      <c r="AW1727" s="72"/>
      <c r="AX1727" s="72"/>
      <c r="AY1727" s="72"/>
      <c r="AZ1727" s="72"/>
      <c r="BA1727" s="72"/>
      <c r="BB1727" s="72"/>
      <c r="BC1727" s="72"/>
      <c r="BD1727" s="72"/>
      <c r="BE1727" s="72"/>
      <c r="BF1727" s="72"/>
      <c r="BG1727" s="72"/>
      <c r="BH1727" s="72"/>
      <c r="BI1727" s="72"/>
      <c r="BJ1727" s="72"/>
      <c r="BK1727" s="72"/>
      <c r="BL1727" s="72"/>
      <c r="BM1727" s="72"/>
      <c r="BN1727" s="72"/>
      <c r="BO1727" s="72"/>
      <c r="BP1727" s="72"/>
      <c r="BQ1727" s="72"/>
      <c r="BR1727" s="72"/>
      <c r="BS1727" s="72"/>
      <c r="BT1727" s="72"/>
      <c r="BU1727" s="72"/>
      <c r="BV1727" s="72"/>
      <c r="BW1727" s="72"/>
      <c r="BX1727" s="72"/>
      <c r="BY1727" s="72"/>
      <c r="BZ1727" s="72"/>
      <c r="CA1727" s="72"/>
      <c r="CB1727" s="72"/>
      <c r="CC1727" s="72"/>
      <c r="CD1727" s="72"/>
      <c r="CE1727" s="72"/>
      <c r="CF1727" s="72"/>
      <c r="CG1727" s="72"/>
      <c r="CH1727" s="72"/>
      <c r="CI1727" s="72"/>
      <c r="CJ1727" s="72"/>
      <c r="CK1727" s="72"/>
      <c r="CL1727" s="72"/>
      <c r="CM1727" s="72"/>
      <c r="CN1727" s="72"/>
      <c r="CO1727" s="72"/>
      <c r="CP1727" s="72"/>
      <c r="CQ1727" s="72"/>
      <c r="CR1727" s="72"/>
      <c r="CS1727" s="72"/>
      <c r="CT1727" s="72"/>
      <c r="CU1727" s="72"/>
      <c r="CV1727" s="72"/>
      <c r="CW1727" s="72"/>
      <c r="CX1727" s="72"/>
      <c r="CY1727" s="72"/>
      <c r="CZ1727" s="72"/>
      <c r="DA1727" s="72"/>
      <c r="DB1727" s="72"/>
      <c r="DC1727" s="72"/>
      <c r="DD1727" s="72"/>
      <c r="DE1727" s="72"/>
      <c r="DF1727" s="72"/>
      <c r="DG1727" s="72"/>
      <c r="DH1727" s="72"/>
      <c r="DI1727" s="72"/>
      <c r="DJ1727" s="72"/>
      <c r="DK1727" s="72"/>
      <c r="DL1727" s="72"/>
      <c r="DM1727" s="72"/>
      <c r="DN1727" s="72"/>
      <c r="DO1727" s="72"/>
      <c r="DP1727" s="72"/>
      <c r="DQ1727" s="72"/>
      <c r="DR1727" s="72"/>
      <c r="DS1727" s="72"/>
      <c r="DT1727" s="72"/>
      <c r="DU1727" s="72"/>
      <c r="DV1727" s="72"/>
      <c r="DW1727" s="72"/>
      <c r="DX1727" s="72"/>
      <c r="DY1727" s="72"/>
      <c r="DZ1727" s="72"/>
      <c r="EA1727" s="72"/>
      <c r="EB1727" s="72"/>
      <c r="EC1727" s="72"/>
      <c r="ED1727" s="72"/>
      <c r="EE1727" s="72"/>
      <c r="EF1727" s="72"/>
      <c r="EG1727" s="72"/>
      <c r="EH1727" s="72"/>
      <c r="EI1727" s="72"/>
      <c r="EJ1727" s="72"/>
      <c r="EK1727" s="72"/>
      <c r="EL1727" s="72"/>
      <c r="EM1727" s="72"/>
      <c r="EN1727" s="72"/>
      <c r="EO1727" s="72"/>
      <c r="EP1727" s="72"/>
      <c r="EQ1727" s="72"/>
      <c r="ER1727" s="72"/>
      <c r="ES1727" s="72"/>
      <c r="ET1727" s="72"/>
      <c r="EU1727" s="72"/>
      <c r="EV1727" s="72"/>
      <c r="EW1727" s="72"/>
      <c r="EX1727" s="72"/>
      <c r="EY1727" s="72"/>
      <c r="EZ1727" s="72"/>
      <c r="FA1727" s="72"/>
      <c r="FB1727" s="72"/>
      <c r="FC1727" s="72"/>
      <c r="FD1727" s="72"/>
      <c r="FE1727" s="72"/>
      <c r="FF1727" s="72"/>
      <c r="FG1727" s="72"/>
      <c r="FH1727" s="72"/>
      <c r="FI1727" s="72"/>
      <c r="FJ1727" s="72"/>
      <c r="FK1727" s="72"/>
      <c r="FL1727" s="72"/>
      <c r="FM1727" s="72"/>
      <c r="FN1727" s="72"/>
      <c r="FO1727" s="72"/>
      <c r="FP1727" s="72"/>
      <c r="FQ1727" s="72"/>
      <c r="FR1727" s="72"/>
      <c r="FS1727" s="72"/>
      <c r="FT1727" s="72"/>
      <c r="FU1727" s="72"/>
      <c r="FV1727" s="72"/>
      <c r="FW1727" s="72"/>
      <c r="FX1727" s="72"/>
      <c r="FY1727" s="72"/>
      <c r="FZ1727" s="72"/>
      <c r="GA1727" s="72"/>
      <c r="GB1727" s="72"/>
      <c r="GC1727" s="72"/>
      <c r="GD1727" s="72"/>
      <c r="GE1727" s="72"/>
      <c r="GF1727" s="72"/>
      <c r="GG1727" s="72"/>
      <c r="GH1727" s="72"/>
      <c r="GI1727" s="72"/>
      <c r="GJ1727" s="72"/>
      <c r="GK1727" s="72"/>
      <c r="GL1727" s="72"/>
      <c r="GM1727" s="72"/>
      <c r="GN1727" s="72"/>
      <c r="GO1727" s="72"/>
      <c r="GP1727" s="72"/>
      <c r="GQ1727" s="72"/>
      <c r="GR1727" s="72"/>
      <c r="GS1727" s="72"/>
      <c r="GT1727" s="72"/>
      <c r="GU1727" s="72"/>
      <c r="GV1727" s="72"/>
      <c r="GW1727" s="72"/>
      <c r="GX1727" s="72"/>
      <c r="GY1727" s="72"/>
      <c r="GZ1727" s="72"/>
      <c r="HA1727" s="72"/>
      <c r="HB1727" s="72"/>
      <c r="HC1727" s="72"/>
      <c r="HD1727" s="72"/>
      <c r="HE1727" s="72"/>
      <c r="HF1727" s="72"/>
      <c r="HG1727" s="72"/>
      <c r="HH1727" s="72"/>
      <c r="HI1727" s="72"/>
      <c r="HJ1727" s="72"/>
      <c r="HK1727" s="72"/>
      <c r="HL1727" s="72"/>
      <c r="HM1727" s="72"/>
      <c r="HN1727" s="72"/>
      <c r="HO1727" s="72"/>
      <c r="HP1727" s="72"/>
      <c r="HQ1727" s="72"/>
      <c r="HR1727" s="72"/>
      <c r="HS1727" s="72"/>
      <c r="HT1727" s="72"/>
      <c r="HU1727" s="72"/>
      <c r="HV1727" s="72"/>
      <c r="HW1727" s="72"/>
      <c r="HX1727" s="72"/>
      <c r="HY1727" s="72"/>
      <c r="HZ1727" s="72"/>
      <c r="IA1727" s="72"/>
      <c r="IB1727" s="72"/>
      <c r="IC1727" s="72"/>
      <c r="ID1727" s="72"/>
      <c r="IE1727" s="72"/>
      <c r="IF1727" s="72"/>
      <c r="IG1727" s="72"/>
      <c r="IH1727" s="72"/>
      <c r="II1727" s="72"/>
      <c r="IJ1727" s="72"/>
      <c r="IK1727" s="72"/>
      <c r="IL1727" s="72"/>
      <c r="IM1727" s="72"/>
      <c r="IN1727" s="72"/>
      <c r="IO1727" s="72"/>
      <c r="IP1727" s="72"/>
      <c r="IQ1727" s="72"/>
      <c r="IR1727" s="72"/>
      <c r="IS1727" s="72"/>
      <c r="IT1727" s="72"/>
      <c r="IU1727" s="72"/>
      <c r="IV1727" s="72"/>
      <c r="IW1727" s="72"/>
      <c r="IX1727" s="72"/>
      <c r="IY1727" s="72"/>
      <c r="IZ1727" s="72"/>
      <c r="JA1727" s="72"/>
      <c r="JB1727" s="72"/>
      <c r="JC1727" s="72"/>
      <c r="JD1727" s="72"/>
      <c r="JE1727" s="72"/>
      <c r="JF1727" s="72"/>
      <c r="JG1727" s="72"/>
      <c r="JH1727" s="72"/>
      <c r="JI1727" s="72"/>
      <c r="JJ1727" s="72"/>
      <c r="JK1727" s="72"/>
      <c r="JL1727" s="72"/>
      <c r="JM1727" s="72"/>
      <c r="JN1727" s="72"/>
      <c r="JO1727" s="72"/>
      <c r="JP1727" s="72"/>
      <c r="JQ1727" s="72"/>
      <c r="JR1727" s="72"/>
      <c r="JS1727" s="72"/>
      <c r="JT1727" s="72"/>
      <c r="JU1727" s="72"/>
      <c r="JV1727" s="72"/>
      <c r="JW1727" s="72"/>
      <c r="JX1727" s="72"/>
      <c r="JY1727" s="72"/>
      <c r="JZ1727" s="72"/>
      <c r="KA1727" s="72"/>
      <c r="KB1727" s="72"/>
      <c r="KC1727" s="72"/>
      <c r="KD1727" s="72"/>
      <c r="KE1727" s="72"/>
      <c r="KF1727" s="72"/>
      <c r="KG1727" s="72"/>
      <c r="KH1727" s="72"/>
      <c r="KI1727" s="72"/>
      <c r="KJ1727" s="72"/>
      <c r="KK1727" s="72"/>
      <c r="KL1727" s="72"/>
      <c r="KM1727" s="72"/>
      <c r="KN1727" s="72"/>
      <c r="KO1727" s="72"/>
      <c r="KP1727" s="72"/>
      <c r="KQ1727" s="72"/>
      <c r="KR1727" s="72"/>
      <c r="KS1727" s="72"/>
      <c r="KT1727" s="72"/>
      <c r="KU1727" s="72"/>
      <c r="KV1727" s="72"/>
      <c r="KW1727" s="72"/>
      <c r="KX1727" s="72"/>
      <c r="KY1727" s="72"/>
      <c r="KZ1727" s="72"/>
      <c r="LA1727" s="72"/>
      <c r="LB1727" s="72"/>
      <c r="LC1727" s="72"/>
      <c r="LD1727" s="72"/>
      <c r="LE1727" s="72"/>
      <c r="LF1727" s="72"/>
      <c r="LG1727" s="72"/>
      <c r="LH1727" s="72"/>
      <c r="LI1727" s="72"/>
      <c r="LJ1727" s="72"/>
      <c r="LK1727" s="72"/>
      <c r="LL1727" s="72"/>
      <c r="LM1727" s="72"/>
      <c r="LN1727" s="72"/>
      <c r="LO1727" s="72"/>
      <c r="LP1727" s="72"/>
      <c r="LQ1727" s="72"/>
      <c r="LR1727" s="72"/>
      <c r="LS1727" s="72"/>
      <c r="LT1727" s="72"/>
      <c r="LU1727" s="72"/>
      <c r="LV1727" s="72"/>
      <c r="LW1727" s="72"/>
      <c r="LX1727" s="72"/>
      <c r="LY1727" s="72"/>
      <c r="LZ1727" s="72"/>
      <c r="MA1727" s="72"/>
      <c r="MB1727" s="72"/>
      <c r="MC1727" s="72"/>
      <c r="MD1727" s="72"/>
      <c r="ME1727" s="72"/>
      <c r="MF1727" s="72"/>
      <c r="MG1727" s="72"/>
      <c r="MH1727" s="72"/>
      <c r="MI1727" s="72"/>
      <c r="MJ1727" s="72"/>
      <c r="MK1727" s="72"/>
      <c r="ML1727" s="72"/>
      <c r="MM1727" s="72"/>
      <c r="MN1727" s="72"/>
      <c r="MO1727" s="72"/>
      <c r="MP1727" s="72"/>
      <c r="MQ1727" s="72"/>
      <c r="MR1727" s="72"/>
      <c r="MS1727" s="72"/>
      <c r="MT1727" s="72"/>
      <c r="MU1727" s="72"/>
      <c r="MV1727" s="72"/>
      <c r="MW1727" s="72"/>
      <c r="MX1727" s="72"/>
      <c r="MY1727" s="72"/>
      <c r="MZ1727" s="72"/>
      <c r="NA1727" s="72"/>
      <c r="NB1727" s="72"/>
      <c r="NC1727" s="72"/>
      <c r="ND1727" s="72"/>
      <c r="NE1727" s="72"/>
      <c r="NF1727" s="72"/>
      <c r="NG1727" s="72"/>
      <c r="NH1727" s="72"/>
      <c r="NI1727" s="72"/>
      <c r="NJ1727" s="72"/>
      <c r="NK1727" s="72"/>
      <c r="NL1727" s="72"/>
      <c r="NM1727" s="72"/>
      <c r="NN1727" s="72"/>
      <c r="NO1727" s="72"/>
      <c r="NP1727" s="72"/>
      <c r="NQ1727" s="72"/>
      <c r="NR1727" s="72"/>
      <c r="NS1727" s="72"/>
      <c r="NT1727" s="72"/>
      <c r="NU1727" s="72"/>
      <c r="NV1727" s="72"/>
      <c r="NW1727" s="72"/>
      <c r="NX1727" s="72"/>
      <c r="NY1727" s="72"/>
      <c r="NZ1727" s="72"/>
      <c r="OA1727" s="72"/>
      <c r="OB1727" s="72"/>
      <c r="OC1727" s="72"/>
      <c r="OD1727" s="72"/>
      <c r="OE1727" s="72"/>
      <c r="OF1727" s="72"/>
      <c r="OG1727" s="72"/>
      <c r="OH1727" s="72"/>
      <c r="OI1727" s="72"/>
      <c r="OJ1727" s="72"/>
      <c r="OK1727" s="72"/>
      <c r="OL1727" s="72"/>
      <c r="OM1727" s="72"/>
      <c r="ON1727" s="72"/>
      <c r="OO1727" s="72"/>
      <c r="OP1727" s="72"/>
      <c r="OQ1727" s="72"/>
      <c r="OR1727" s="72"/>
      <c r="OS1727" s="72"/>
      <c r="OT1727" s="72"/>
      <c r="OU1727" s="72"/>
      <c r="OV1727" s="72"/>
      <c r="OW1727" s="72"/>
      <c r="OX1727" s="72"/>
      <c r="OY1727" s="72"/>
      <c r="OZ1727" s="72"/>
      <c r="PA1727" s="72"/>
      <c r="PB1727" s="72"/>
      <c r="PC1727" s="72"/>
      <c r="PD1727" s="72"/>
      <c r="PE1727" s="72"/>
      <c r="PF1727" s="72"/>
      <c r="PG1727" s="72"/>
      <c r="PH1727" s="72"/>
      <c r="PI1727" s="72"/>
      <c r="PJ1727" s="72"/>
      <c r="PK1727" s="72"/>
      <c r="PL1727" s="72"/>
      <c r="PM1727" s="72"/>
      <c r="PN1727" s="72"/>
      <c r="PO1727" s="72"/>
      <c r="PP1727" s="72"/>
      <c r="PQ1727" s="72"/>
      <c r="PR1727" s="72"/>
      <c r="PS1727" s="72"/>
      <c r="PT1727" s="72"/>
      <c r="PU1727" s="72"/>
      <c r="PV1727" s="72"/>
      <c r="PW1727" s="72"/>
      <c r="PX1727" s="72"/>
      <c r="PY1727" s="72"/>
      <c r="PZ1727" s="72"/>
      <c r="QA1727" s="72"/>
      <c r="QB1727" s="72"/>
      <c r="QC1727" s="72"/>
      <c r="QD1727" s="72"/>
      <c r="QE1727" s="72"/>
      <c r="QF1727" s="72"/>
      <c r="QG1727" s="72"/>
      <c r="QH1727" s="72"/>
      <c r="QI1727" s="72"/>
      <c r="QJ1727" s="72"/>
      <c r="QK1727" s="72"/>
      <c r="QL1727" s="72"/>
      <c r="QM1727" s="72"/>
      <c r="QN1727" s="72"/>
      <c r="QO1727" s="72"/>
      <c r="QP1727" s="72"/>
      <c r="QQ1727" s="72"/>
      <c r="QR1727" s="72"/>
      <c r="QS1727" s="72"/>
      <c r="QT1727" s="72"/>
      <c r="QU1727" s="72"/>
      <c r="QV1727" s="72"/>
      <c r="QW1727" s="72"/>
      <c r="QX1727" s="72"/>
      <c r="QY1727" s="72"/>
      <c r="QZ1727" s="72"/>
      <c r="RA1727" s="72"/>
      <c r="RB1727" s="72"/>
      <c r="RC1727" s="72"/>
      <c r="RD1727" s="72"/>
      <c r="RE1727" s="72"/>
      <c r="RF1727" s="72"/>
      <c r="RG1727" s="72"/>
      <c r="RH1727" s="72"/>
      <c r="RI1727" s="72"/>
      <c r="RJ1727" s="72"/>
      <c r="RK1727" s="72"/>
      <c r="RL1727" s="72"/>
      <c r="RM1727" s="72"/>
      <c r="RN1727" s="72"/>
      <c r="RO1727" s="72"/>
      <c r="RP1727" s="72"/>
      <c r="RQ1727" s="72"/>
      <c r="RR1727" s="72"/>
      <c r="RS1727" s="72"/>
      <c r="RT1727" s="72"/>
      <c r="RU1727" s="72"/>
      <c r="RV1727" s="72"/>
      <c r="RW1727" s="72"/>
      <c r="RX1727" s="72"/>
      <c r="RY1727" s="72"/>
      <c r="RZ1727" s="72"/>
      <c r="SA1727" s="72"/>
      <c r="SB1727" s="72"/>
      <c r="SC1727" s="72"/>
      <c r="SD1727" s="72"/>
      <c r="SE1727" s="72"/>
      <c r="SF1727" s="72"/>
      <c r="SG1727" s="72"/>
      <c r="SH1727" s="72"/>
      <c r="SI1727" s="72"/>
      <c r="SJ1727" s="72"/>
      <c r="SK1727" s="72"/>
      <c r="SL1727" s="72"/>
      <c r="SM1727" s="72"/>
      <c r="SN1727" s="72"/>
      <c r="SO1727" s="72"/>
      <c r="SP1727" s="72"/>
      <c r="SQ1727" s="72"/>
      <c r="SR1727" s="72"/>
      <c r="SS1727" s="72"/>
      <c r="ST1727" s="72"/>
      <c r="SU1727" s="72"/>
      <c r="SV1727" s="72"/>
      <c r="SW1727" s="72"/>
      <c r="SX1727" s="72"/>
      <c r="SY1727" s="72"/>
      <c r="SZ1727" s="72"/>
      <c r="TA1727" s="72"/>
      <c r="TB1727" s="72"/>
      <c r="TC1727" s="72"/>
    </row>
    <row r="1728" spans="1:523" ht="16.5" customHeight="1" x14ac:dyDescent="0.2">
      <c r="A1728" s="20">
        <v>1360</v>
      </c>
      <c r="B1728" s="20" t="s">
        <v>74</v>
      </c>
      <c r="C1728" s="20" t="s">
        <v>74</v>
      </c>
      <c r="D1728" s="20" t="s">
        <v>38</v>
      </c>
      <c r="E1728" s="8" t="s">
        <v>1344</v>
      </c>
      <c r="F1728" s="22" t="s">
        <v>1209</v>
      </c>
      <c r="G1728" s="112" t="s">
        <v>86</v>
      </c>
      <c r="H1728" s="20" t="s">
        <v>154</v>
      </c>
      <c r="I1728" s="20" t="s">
        <v>81</v>
      </c>
      <c r="J1728" s="22" t="s">
        <v>1210</v>
      </c>
      <c r="K1728" s="20">
        <v>1</v>
      </c>
      <c r="L1728" s="8" t="s">
        <v>91</v>
      </c>
      <c r="M1728" s="20" t="s">
        <v>371</v>
      </c>
      <c r="N1728" s="84"/>
      <c r="O1728" s="20"/>
      <c r="P1728" s="23">
        <v>102.88</v>
      </c>
      <c r="Q1728" s="24">
        <v>1</v>
      </c>
      <c r="R1728" s="25">
        <v>45689</v>
      </c>
      <c r="S1728" s="8" t="s">
        <v>83</v>
      </c>
      <c r="T1728" s="23">
        <v>102880000000</v>
      </c>
      <c r="U1728" s="27" t="s">
        <v>100</v>
      </c>
      <c r="V1728" s="27" t="s">
        <v>100</v>
      </c>
      <c r="W1728" s="72"/>
      <c r="X1728" s="72"/>
      <c r="Y1728" s="72"/>
      <c r="Z1728" s="88"/>
      <c r="AA1728" s="95"/>
      <c r="AB1728" s="96"/>
      <c r="AC1728" s="97"/>
      <c r="AD1728" s="98"/>
      <c r="AE1728" s="99"/>
      <c r="AF1728" s="100"/>
      <c r="AG1728" s="95"/>
      <c r="AH1728" s="101"/>
      <c r="AI1728" s="102"/>
      <c r="AJ1728" s="72"/>
      <c r="AK1728" s="72"/>
      <c r="AL1728" s="72"/>
      <c r="AM1728" s="72"/>
      <c r="AN1728" s="72"/>
      <c r="AO1728" s="72"/>
      <c r="AP1728" s="72"/>
      <c r="AQ1728" s="72"/>
      <c r="AR1728" s="72"/>
      <c r="AS1728" s="72"/>
      <c r="AT1728" s="72"/>
      <c r="AU1728" s="72"/>
      <c r="AV1728" s="72"/>
      <c r="AW1728" s="72"/>
      <c r="AX1728" s="72"/>
      <c r="AY1728" s="72"/>
      <c r="AZ1728" s="72"/>
      <c r="BA1728" s="72"/>
      <c r="BB1728" s="72"/>
      <c r="BC1728" s="72"/>
      <c r="BD1728" s="72"/>
      <c r="BE1728" s="72"/>
      <c r="BF1728" s="72"/>
      <c r="BG1728" s="72"/>
      <c r="BH1728" s="72"/>
      <c r="BI1728" s="72"/>
      <c r="BJ1728" s="72"/>
      <c r="BK1728" s="72"/>
      <c r="BL1728" s="72"/>
      <c r="BM1728" s="72"/>
      <c r="BN1728" s="72"/>
      <c r="BO1728" s="72"/>
      <c r="BP1728" s="72"/>
      <c r="BQ1728" s="72"/>
      <c r="BR1728" s="72"/>
      <c r="BS1728" s="72"/>
      <c r="BT1728" s="72"/>
      <c r="BU1728" s="72"/>
      <c r="BV1728" s="72"/>
      <c r="BW1728" s="72"/>
      <c r="BX1728" s="72"/>
      <c r="BY1728" s="72"/>
      <c r="BZ1728" s="72"/>
      <c r="CA1728" s="72"/>
      <c r="CB1728" s="72"/>
      <c r="CC1728" s="72"/>
      <c r="CD1728" s="72"/>
      <c r="CE1728" s="72"/>
      <c r="CF1728" s="72"/>
      <c r="CG1728" s="72"/>
      <c r="CH1728" s="72"/>
      <c r="CI1728" s="72"/>
      <c r="CJ1728" s="72"/>
      <c r="CK1728" s="72"/>
      <c r="CL1728" s="72"/>
      <c r="CM1728" s="72"/>
      <c r="CN1728" s="72"/>
      <c r="CO1728" s="72"/>
      <c r="CP1728" s="72"/>
      <c r="CQ1728" s="72"/>
      <c r="CR1728" s="72"/>
      <c r="CS1728" s="72"/>
      <c r="CT1728" s="72"/>
      <c r="CU1728" s="72"/>
      <c r="CV1728" s="72"/>
      <c r="CW1728" s="72"/>
      <c r="CX1728" s="72"/>
      <c r="CY1728" s="72"/>
      <c r="CZ1728" s="72"/>
      <c r="DA1728" s="72"/>
      <c r="DB1728" s="72"/>
      <c r="DC1728" s="72"/>
      <c r="DD1728" s="72"/>
      <c r="DE1728" s="72"/>
      <c r="DF1728" s="72"/>
      <c r="DG1728" s="72"/>
      <c r="DH1728" s="72"/>
      <c r="DI1728" s="72"/>
      <c r="DJ1728" s="72"/>
      <c r="DK1728" s="72"/>
      <c r="DL1728" s="72"/>
      <c r="DM1728" s="72"/>
      <c r="DN1728" s="72"/>
      <c r="DO1728" s="72"/>
      <c r="DP1728" s="72"/>
      <c r="DQ1728" s="72"/>
      <c r="DR1728" s="72"/>
      <c r="DS1728" s="72"/>
      <c r="DT1728" s="72"/>
      <c r="DU1728" s="72"/>
      <c r="DV1728" s="72"/>
      <c r="DW1728" s="72"/>
      <c r="DX1728" s="72"/>
      <c r="DY1728" s="72"/>
      <c r="DZ1728" s="72"/>
      <c r="EA1728" s="72"/>
      <c r="EB1728" s="72"/>
      <c r="EC1728" s="72"/>
      <c r="ED1728" s="72"/>
      <c r="EE1728" s="72"/>
      <c r="EF1728" s="72"/>
      <c r="EG1728" s="72"/>
      <c r="EH1728" s="72"/>
      <c r="EI1728" s="72"/>
      <c r="EJ1728" s="72"/>
      <c r="EK1728" s="72"/>
      <c r="EL1728" s="72"/>
      <c r="EM1728" s="72"/>
      <c r="EN1728" s="72"/>
      <c r="EO1728" s="72"/>
      <c r="EP1728" s="72"/>
      <c r="EQ1728" s="72"/>
      <c r="ER1728" s="72"/>
      <c r="ES1728" s="72"/>
      <c r="ET1728" s="72"/>
      <c r="EU1728" s="72"/>
      <c r="EV1728" s="72"/>
      <c r="EW1728" s="72"/>
      <c r="EX1728" s="72"/>
      <c r="EY1728" s="72"/>
      <c r="EZ1728" s="72"/>
      <c r="FA1728" s="72"/>
      <c r="FB1728" s="72"/>
      <c r="FC1728" s="72"/>
      <c r="FD1728" s="72"/>
      <c r="FE1728" s="72"/>
      <c r="FF1728" s="72"/>
      <c r="FG1728" s="72"/>
      <c r="FH1728" s="72"/>
      <c r="FI1728" s="72"/>
      <c r="FJ1728" s="72"/>
      <c r="FK1728" s="72"/>
      <c r="FL1728" s="72"/>
      <c r="FM1728" s="72"/>
      <c r="FN1728" s="72"/>
      <c r="FO1728" s="72"/>
      <c r="FP1728" s="72"/>
      <c r="FQ1728" s="72"/>
      <c r="FR1728" s="72"/>
      <c r="FS1728" s="72"/>
      <c r="FT1728" s="72"/>
      <c r="FU1728" s="72"/>
      <c r="FV1728" s="72"/>
      <c r="FW1728" s="72"/>
      <c r="FX1728" s="72"/>
      <c r="FY1728" s="72"/>
      <c r="FZ1728" s="72"/>
      <c r="GA1728" s="72"/>
      <c r="GB1728" s="72"/>
      <c r="GC1728" s="72"/>
      <c r="GD1728" s="72"/>
      <c r="GE1728" s="72"/>
      <c r="GF1728" s="72"/>
      <c r="GG1728" s="72"/>
      <c r="GH1728" s="72"/>
      <c r="GI1728" s="72"/>
      <c r="GJ1728" s="72"/>
      <c r="GK1728" s="72"/>
      <c r="GL1728" s="72"/>
      <c r="GM1728" s="72"/>
      <c r="GN1728" s="72"/>
      <c r="GO1728" s="72"/>
      <c r="GP1728" s="72"/>
      <c r="GQ1728" s="72"/>
      <c r="GR1728" s="72"/>
      <c r="GS1728" s="72"/>
      <c r="GT1728" s="72"/>
      <c r="GU1728" s="72"/>
      <c r="GV1728" s="72"/>
      <c r="GW1728" s="72"/>
      <c r="GX1728" s="72"/>
      <c r="GY1728" s="72"/>
      <c r="GZ1728" s="72"/>
      <c r="HA1728" s="72"/>
      <c r="HB1728" s="72"/>
      <c r="HC1728" s="72"/>
      <c r="HD1728" s="72"/>
      <c r="HE1728" s="72"/>
      <c r="HF1728" s="72"/>
      <c r="HG1728" s="72"/>
      <c r="HH1728" s="72"/>
      <c r="HI1728" s="72"/>
      <c r="HJ1728" s="72"/>
      <c r="HK1728" s="72"/>
      <c r="HL1728" s="72"/>
      <c r="HM1728" s="72"/>
      <c r="HN1728" s="72"/>
      <c r="HO1728" s="72"/>
      <c r="HP1728" s="72"/>
      <c r="HQ1728" s="72"/>
      <c r="HR1728" s="72"/>
      <c r="HS1728" s="72"/>
      <c r="HT1728" s="72"/>
      <c r="HU1728" s="72"/>
      <c r="HV1728" s="72"/>
      <c r="HW1728" s="72"/>
      <c r="HX1728" s="72"/>
      <c r="HY1728" s="72"/>
      <c r="HZ1728" s="72"/>
      <c r="IA1728" s="72"/>
      <c r="IB1728" s="72"/>
      <c r="IC1728" s="72"/>
      <c r="ID1728" s="72"/>
      <c r="IE1728" s="72"/>
      <c r="IF1728" s="72"/>
      <c r="IG1728" s="72"/>
      <c r="IH1728" s="72"/>
      <c r="II1728" s="72"/>
      <c r="IJ1728" s="72"/>
      <c r="IK1728" s="72"/>
      <c r="IL1728" s="72"/>
      <c r="IM1728" s="72"/>
      <c r="IN1728" s="72"/>
      <c r="IO1728" s="72"/>
      <c r="IP1728" s="72"/>
      <c r="IQ1728" s="72"/>
      <c r="IR1728" s="72"/>
      <c r="IS1728" s="72"/>
      <c r="IT1728" s="72"/>
      <c r="IU1728" s="72"/>
      <c r="IV1728" s="72"/>
      <c r="IW1728" s="72"/>
      <c r="IX1728" s="72"/>
      <c r="IY1728" s="72"/>
      <c r="IZ1728" s="72"/>
      <c r="JA1728" s="72"/>
      <c r="JB1728" s="72"/>
      <c r="JC1728" s="72"/>
      <c r="JD1728" s="72"/>
      <c r="JE1728" s="72"/>
      <c r="JF1728" s="72"/>
      <c r="JG1728" s="72"/>
      <c r="JH1728" s="72"/>
      <c r="JI1728" s="72"/>
      <c r="JJ1728" s="72"/>
      <c r="JK1728" s="72"/>
      <c r="JL1728" s="72"/>
      <c r="JM1728" s="72"/>
      <c r="JN1728" s="72"/>
      <c r="JO1728" s="72"/>
      <c r="JP1728" s="72"/>
      <c r="JQ1728" s="72"/>
      <c r="JR1728" s="72"/>
      <c r="JS1728" s="72"/>
      <c r="JT1728" s="72"/>
      <c r="JU1728" s="72"/>
      <c r="JV1728" s="72"/>
      <c r="JW1728" s="72"/>
      <c r="JX1728" s="72"/>
      <c r="JY1728" s="72"/>
      <c r="JZ1728" s="72"/>
      <c r="KA1728" s="72"/>
      <c r="KB1728" s="72"/>
      <c r="KC1728" s="72"/>
      <c r="KD1728" s="72"/>
      <c r="KE1728" s="72"/>
      <c r="KF1728" s="72"/>
      <c r="KG1728" s="72"/>
      <c r="KH1728" s="72"/>
      <c r="KI1728" s="72"/>
      <c r="KJ1728" s="72"/>
      <c r="KK1728" s="72"/>
      <c r="KL1728" s="72"/>
      <c r="KM1728" s="72"/>
      <c r="KN1728" s="72"/>
      <c r="KO1728" s="72"/>
      <c r="KP1728" s="72"/>
      <c r="KQ1728" s="72"/>
      <c r="KR1728" s="72"/>
      <c r="KS1728" s="72"/>
      <c r="KT1728" s="72"/>
      <c r="KU1728" s="72"/>
      <c r="KV1728" s="72"/>
      <c r="KW1728" s="72"/>
      <c r="KX1728" s="72"/>
      <c r="KY1728" s="72"/>
      <c r="KZ1728" s="72"/>
      <c r="LA1728" s="72"/>
      <c r="LB1728" s="72"/>
      <c r="LC1728" s="72"/>
      <c r="LD1728" s="72"/>
      <c r="LE1728" s="72"/>
      <c r="LF1728" s="72"/>
      <c r="LG1728" s="72"/>
      <c r="LH1728" s="72"/>
      <c r="LI1728" s="72"/>
      <c r="LJ1728" s="72"/>
      <c r="LK1728" s="72"/>
      <c r="LL1728" s="72"/>
      <c r="LM1728" s="72"/>
      <c r="LN1728" s="72"/>
      <c r="LO1728" s="72"/>
      <c r="LP1728" s="72"/>
      <c r="LQ1728" s="72"/>
      <c r="LR1728" s="72"/>
      <c r="LS1728" s="72"/>
      <c r="LT1728" s="72"/>
      <c r="LU1728" s="72"/>
      <c r="LV1728" s="72"/>
      <c r="LW1728" s="72"/>
      <c r="LX1728" s="72"/>
      <c r="LY1728" s="72"/>
      <c r="LZ1728" s="72"/>
      <c r="MA1728" s="72"/>
      <c r="MB1728" s="72"/>
      <c r="MC1728" s="72"/>
      <c r="MD1728" s="72"/>
      <c r="ME1728" s="72"/>
      <c r="MF1728" s="72"/>
      <c r="MG1728" s="72"/>
      <c r="MH1728" s="72"/>
      <c r="MI1728" s="72"/>
      <c r="MJ1728" s="72"/>
      <c r="MK1728" s="72"/>
      <c r="ML1728" s="72"/>
      <c r="MM1728" s="72"/>
      <c r="MN1728" s="72"/>
      <c r="MO1728" s="72"/>
      <c r="MP1728" s="72"/>
      <c r="MQ1728" s="72"/>
      <c r="MR1728" s="72"/>
      <c r="MS1728" s="72"/>
      <c r="MT1728" s="72"/>
      <c r="MU1728" s="72"/>
      <c r="MV1728" s="72"/>
      <c r="MW1728" s="72"/>
      <c r="MX1728" s="72"/>
      <c r="MY1728" s="72"/>
      <c r="MZ1728" s="72"/>
      <c r="NA1728" s="72"/>
      <c r="NB1728" s="72"/>
      <c r="NC1728" s="72"/>
      <c r="ND1728" s="72"/>
      <c r="NE1728" s="72"/>
      <c r="NF1728" s="72"/>
      <c r="NG1728" s="72"/>
      <c r="NH1728" s="72"/>
      <c r="NI1728" s="72"/>
      <c r="NJ1728" s="72"/>
      <c r="NK1728" s="72"/>
      <c r="NL1728" s="72"/>
      <c r="NM1728" s="72"/>
      <c r="NN1728" s="72"/>
      <c r="NO1728" s="72"/>
      <c r="NP1728" s="72"/>
      <c r="NQ1728" s="72"/>
      <c r="NR1728" s="72"/>
      <c r="NS1728" s="72"/>
      <c r="NT1728" s="72"/>
      <c r="NU1728" s="72"/>
      <c r="NV1728" s="72"/>
      <c r="NW1728" s="72"/>
      <c r="NX1728" s="72"/>
      <c r="NY1728" s="72"/>
      <c r="NZ1728" s="72"/>
      <c r="OA1728" s="72"/>
      <c r="OB1728" s="72"/>
      <c r="OC1728" s="72"/>
      <c r="OD1728" s="72"/>
      <c r="OE1728" s="72"/>
      <c r="OF1728" s="72"/>
      <c r="OG1728" s="72"/>
      <c r="OH1728" s="72"/>
      <c r="OI1728" s="72"/>
      <c r="OJ1728" s="72"/>
      <c r="OK1728" s="72"/>
      <c r="OL1728" s="72"/>
      <c r="OM1728" s="72"/>
      <c r="ON1728" s="72"/>
      <c r="OO1728" s="72"/>
      <c r="OP1728" s="72"/>
      <c r="OQ1728" s="72"/>
      <c r="OR1728" s="72"/>
      <c r="OS1728" s="72"/>
      <c r="OT1728" s="72"/>
      <c r="OU1728" s="72"/>
      <c r="OV1728" s="72"/>
      <c r="OW1728" s="72"/>
      <c r="OX1728" s="72"/>
      <c r="OY1728" s="72"/>
      <c r="OZ1728" s="72"/>
      <c r="PA1728" s="72"/>
      <c r="PB1728" s="72"/>
      <c r="PC1728" s="72"/>
      <c r="PD1728" s="72"/>
      <c r="PE1728" s="72"/>
      <c r="PF1728" s="72"/>
      <c r="PG1728" s="72"/>
      <c r="PH1728" s="72"/>
      <c r="PI1728" s="72"/>
      <c r="PJ1728" s="72"/>
      <c r="PK1728" s="72"/>
      <c r="PL1728" s="72"/>
      <c r="PM1728" s="72"/>
      <c r="PN1728" s="72"/>
      <c r="PO1728" s="72"/>
      <c r="PP1728" s="72"/>
      <c r="PQ1728" s="72"/>
      <c r="PR1728" s="72"/>
      <c r="PS1728" s="72"/>
      <c r="PT1728" s="72"/>
      <c r="PU1728" s="72"/>
      <c r="PV1728" s="72"/>
      <c r="PW1728" s="72"/>
      <c r="PX1728" s="72"/>
      <c r="PY1728" s="72"/>
      <c r="PZ1728" s="72"/>
      <c r="QA1728" s="72"/>
      <c r="QB1728" s="72"/>
      <c r="QC1728" s="72"/>
      <c r="QD1728" s="72"/>
      <c r="QE1728" s="72"/>
      <c r="QF1728" s="72"/>
      <c r="QG1728" s="72"/>
      <c r="QH1728" s="72"/>
      <c r="QI1728" s="72"/>
      <c r="QJ1728" s="72"/>
      <c r="QK1728" s="72"/>
      <c r="QL1728" s="72"/>
      <c r="QM1728" s="72"/>
      <c r="QN1728" s="72"/>
      <c r="QO1728" s="72"/>
      <c r="QP1728" s="72"/>
      <c r="QQ1728" s="72"/>
      <c r="QR1728" s="72"/>
      <c r="QS1728" s="72"/>
      <c r="QT1728" s="72"/>
      <c r="QU1728" s="72"/>
      <c r="QV1728" s="72"/>
      <c r="QW1728" s="72"/>
      <c r="QX1728" s="72"/>
      <c r="QY1728" s="72"/>
      <c r="QZ1728" s="72"/>
      <c r="RA1728" s="72"/>
      <c r="RB1728" s="72"/>
      <c r="RC1728" s="72"/>
      <c r="RD1728" s="72"/>
      <c r="RE1728" s="72"/>
      <c r="RF1728" s="72"/>
      <c r="RG1728" s="72"/>
      <c r="RH1728" s="72"/>
      <c r="RI1728" s="72"/>
      <c r="RJ1728" s="72"/>
      <c r="RK1728" s="72"/>
      <c r="RL1728" s="72"/>
      <c r="RM1728" s="72"/>
      <c r="RN1728" s="72"/>
      <c r="RO1728" s="72"/>
      <c r="RP1728" s="72"/>
      <c r="RQ1728" s="72"/>
      <c r="RR1728" s="72"/>
      <c r="RS1728" s="72"/>
      <c r="RT1728" s="72"/>
      <c r="RU1728" s="72"/>
      <c r="RV1728" s="72"/>
      <c r="RW1728" s="72"/>
      <c r="RX1728" s="72"/>
      <c r="RY1728" s="72"/>
      <c r="RZ1728" s="72"/>
      <c r="SA1728" s="72"/>
      <c r="SB1728" s="72"/>
      <c r="SC1728" s="72"/>
      <c r="SD1728" s="72"/>
      <c r="SE1728" s="72"/>
      <c r="SF1728" s="72"/>
      <c r="SG1728" s="72"/>
      <c r="SH1728" s="72"/>
      <c r="SI1728" s="72"/>
      <c r="SJ1728" s="72"/>
      <c r="SK1728" s="72"/>
      <c r="SL1728" s="72"/>
      <c r="SM1728" s="72"/>
      <c r="SN1728" s="72"/>
      <c r="SO1728" s="72"/>
      <c r="SP1728" s="72"/>
      <c r="SQ1728" s="72"/>
      <c r="SR1728" s="72"/>
      <c r="SS1728" s="72"/>
      <c r="ST1728" s="72"/>
      <c r="SU1728" s="72"/>
      <c r="SV1728" s="72"/>
      <c r="SW1728" s="72"/>
      <c r="SX1728" s="72"/>
      <c r="SY1728" s="72"/>
      <c r="SZ1728" s="72"/>
      <c r="TA1728" s="72"/>
      <c r="TB1728" s="72"/>
      <c r="TC1728" s="72"/>
    </row>
    <row r="1729" spans="1:523" ht="16.5" customHeight="1" x14ac:dyDescent="0.2">
      <c r="A1729" s="20">
        <v>1361</v>
      </c>
      <c r="B1729" s="20" t="s">
        <v>74</v>
      </c>
      <c r="C1729" s="20" t="s">
        <v>74</v>
      </c>
      <c r="D1729" s="20" t="s">
        <v>38</v>
      </c>
      <c r="E1729" s="8" t="s">
        <v>1344</v>
      </c>
      <c r="F1729" s="22" t="s">
        <v>1209</v>
      </c>
      <c r="G1729" s="33" t="s">
        <v>86</v>
      </c>
      <c r="H1729" s="20" t="s">
        <v>154</v>
      </c>
      <c r="I1729" s="20" t="s">
        <v>81</v>
      </c>
      <c r="J1729" s="22" t="s">
        <v>1210</v>
      </c>
      <c r="K1729" s="20">
        <v>1</v>
      </c>
      <c r="L1729" s="20" t="s">
        <v>91</v>
      </c>
      <c r="M1729" s="20" t="s">
        <v>371</v>
      </c>
      <c r="N1729" s="20"/>
      <c r="O1729" s="20"/>
      <c r="P1729" s="23">
        <v>102.88</v>
      </c>
      <c r="Q1729" s="24">
        <v>1</v>
      </c>
      <c r="R1729" s="25">
        <v>45717</v>
      </c>
      <c r="S1729" s="20" t="s">
        <v>83</v>
      </c>
      <c r="T1729" s="23">
        <v>102880000000</v>
      </c>
      <c r="U1729" s="27" t="s">
        <v>100</v>
      </c>
      <c r="V1729" s="27" t="s">
        <v>100</v>
      </c>
      <c r="W1729" s="72"/>
      <c r="X1729" s="72"/>
      <c r="Y1729" s="72"/>
      <c r="Z1729" s="72"/>
      <c r="AA1729" s="72"/>
      <c r="AB1729" s="72"/>
      <c r="AC1729" s="72"/>
      <c r="AD1729" s="72"/>
      <c r="AE1729" s="72"/>
      <c r="AF1729" s="72"/>
      <c r="AG1729" s="72"/>
      <c r="AH1729" s="72"/>
      <c r="AI1729" s="72"/>
      <c r="AJ1729" s="72"/>
      <c r="AK1729" s="72"/>
      <c r="AL1729" s="72"/>
      <c r="AM1729" s="72"/>
      <c r="AN1729" s="72"/>
      <c r="AO1729" s="72"/>
      <c r="AP1729" s="72"/>
      <c r="AQ1729" s="72"/>
      <c r="AR1729" s="72"/>
      <c r="AS1729" s="72"/>
      <c r="AT1729" s="72"/>
      <c r="AU1729" s="72"/>
      <c r="AV1729" s="72"/>
      <c r="AW1729" s="72"/>
      <c r="AX1729" s="72"/>
      <c r="AY1729" s="72"/>
      <c r="AZ1729" s="72"/>
      <c r="BA1729" s="72"/>
      <c r="BB1729" s="72"/>
      <c r="BC1729" s="72"/>
      <c r="BD1729" s="72"/>
      <c r="BE1729" s="72"/>
      <c r="BF1729" s="72"/>
      <c r="BG1729" s="72"/>
      <c r="BH1729" s="72"/>
      <c r="BI1729" s="72"/>
      <c r="BJ1729" s="72"/>
      <c r="BK1729" s="72"/>
      <c r="BL1729" s="72"/>
      <c r="BM1729" s="72"/>
      <c r="BN1729" s="72"/>
      <c r="BO1729" s="72"/>
      <c r="BP1729" s="72"/>
      <c r="BQ1729" s="72"/>
      <c r="BR1729" s="72"/>
      <c r="BS1729" s="72"/>
      <c r="BT1729" s="72"/>
      <c r="BU1729" s="72"/>
      <c r="BV1729" s="72"/>
      <c r="BW1729" s="72"/>
      <c r="BX1729" s="72"/>
      <c r="BY1729" s="72"/>
      <c r="BZ1729" s="72"/>
      <c r="CA1729" s="72"/>
      <c r="CB1729" s="72"/>
      <c r="CC1729" s="72"/>
      <c r="CD1729" s="72"/>
      <c r="CE1729" s="72"/>
      <c r="CF1729" s="72"/>
      <c r="CG1729" s="72"/>
      <c r="CH1729" s="72"/>
      <c r="CI1729" s="72"/>
      <c r="CJ1729" s="72"/>
      <c r="CK1729" s="72"/>
      <c r="CL1729" s="72"/>
      <c r="CM1729" s="72"/>
      <c r="CN1729" s="72"/>
      <c r="CO1729" s="72"/>
      <c r="CP1729" s="72"/>
      <c r="CQ1729" s="72"/>
      <c r="CR1729" s="72"/>
      <c r="CS1729" s="72"/>
      <c r="CT1729" s="72"/>
      <c r="CU1729" s="72"/>
      <c r="CV1729" s="72"/>
      <c r="CW1729" s="72"/>
      <c r="CX1729" s="72"/>
      <c r="CY1729" s="72"/>
      <c r="CZ1729" s="72"/>
      <c r="DA1729" s="72"/>
      <c r="DB1729" s="72"/>
      <c r="DC1729" s="72"/>
      <c r="DD1729" s="72"/>
      <c r="DE1729" s="72"/>
      <c r="DF1729" s="72"/>
      <c r="DG1729" s="72"/>
      <c r="DH1729" s="72"/>
      <c r="DI1729" s="72"/>
      <c r="DJ1729" s="72"/>
      <c r="DK1729" s="72"/>
      <c r="DL1729" s="72"/>
      <c r="DM1729" s="72"/>
      <c r="DN1729" s="72"/>
      <c r="DO1729" s="72"/>
      <c r="DP1729" s="72"/>
      <c r="DQ1729" s="72"/>
      <c r="DR1729" s="72"/>
      <c r="DS1729" s="72"/>
      <c r="DT1729" s="72"/>
      <c r="DU1729" s="72"/>
      <c r="DV1729" s="72"/>
      <c r="DW1729" s="72"/>
      <c r="DX1729" s="72"/>
      <c r="DY1729" s="72"/>
      <c r="DZ1729" s="72"/>
      <c r="EA1729" s="72"/>
      <c r="EB1729" s="72"/>
      <c r="EC1729" s="72"/>
      <c r="ED1729" s="72"/>
      <c r="EE1729" s="72"/>
      <c r="EF1729" s="72"/>
      <c r="EG1729" s="72"/>
      <c r="EH1729" s="72"/>
      <c r="EI1729" s="72"/>
      <c r="EJ1729" s="72"/>
      <c r="EK1729" s="72"/>
      <c r="EL1729" s="72"/>
      <c r="EM1729" s="72"/>
      <c r="EN1729" s="72"/>
      <c r="EO1729" s="72"/>
      <c r="EP1729" s="72"/>
      <c r="EQ1729" s="72"/>
      <c r="ER1729" s="72"/>
      <c r="ES1729" s="72"/>
      <c r="ET1729" s="72"/>
      <c r="EU1729" s="72"/>
      <c r="EV1729" s="72"/>
      <c r="EW1729" s="72"/>
      <c r="EX1729" s="72"/>
      <c r="EY1729" s="72"/>
      <c r="EZ1729" s="72"/>
      <c r="FA1729" s="72"/>
      <c r="FB1729" s="72"/>
      <c r="FC1729" s="72"/>
      <c r="FD1729" s="72"/>
      <c r="FE1729" s="72"/>
      <c r="FF1729" s="72"/>
      <c r="FG1729" s="72"/>
      <c r="FH1729" s="72"/>
      <c r="FI1729" s="72"/>
      <c r="FJ1729" s="72"/>
      <c r="FK1729" s="72"/>
      <c r="FL1729" s="72"/>
      <c r="FM1729" s="72"/>
      <c r="FN1729" s="72"/>
      <c r="FO1729" s="72"/>
      <c r="FP1729" s="72"/>
      <c r="FQ1729" s="72"/>
      <c r="FR1729" s="72"/>
      <c r="FS1729" s="72"/>
      <c r="FT1729" s="72"/>
      <c r="FU1729" s="72"/>
      <c r="FV1729" s="72"/>
      <c r="FW1729" s="72"/>
      <c r="FX1729" s="72"/>
      <c r="FY1729" s="72"/>
      <c r="FZ1729" s="72"/>
      <c r="GA1729" s="72"/>
      <c r="GB1729" s="72"/>
      <c r="GC1729" s="72"/>
      <c r="GD1729" s="72"/>
      <c r="GE1729" s="72"/>
      <c r="GF1729" s="72"/>
      <c r="GG1729" s="72"/>
      <c r="GH1729" s="72"/>
      <c r="GI1729" s="72"/>
      <c r="GJ1729" s="72"/>
      <c r="GK1729" s="72"/>
      <c r="GL1729" s="72"/>
      <c r="GM1729" s="72"/>
      <c r="GN1729" s="72"/>
      <c r="GO1729" s="72"/>
      <c r="GP1729" s="72"/>
      <c r="GQ1729" s="72"/>
      <c r="GR1729" s="72"/>
      <c r="GS1729" s="72"/>
      <c r="GT1729" s="72"/>
      <c r="GU1729" s="72"/>
      <c r="GV1729" s="72"/>
      <c r="GW1729" s="72"/>
      <c r="GX1729" s="72"/>
      <c r="GY1729" s="72"/>
      <c r="GZ1729" s="72"/>
      <c r="HA1729" s="72"/>
      <c r="HB1729" s="72"/>
      <c r="HC1729" s="72"/>
      <c r="HD1729" s="72"/>
      <c r="HE1729" s="72"/>
      <c r="HF1729" s="72"/>
      <c r="HG1729" s="72"/>
      <c r="HH1729" s="72"/>
      <c r="HI1729" s="72"/>
      <c r="HJ1729" s="72"/>
      <c r="HK1729" s="72"/>
      <c r="HL1729" s="72"/>
      <c r="HM1729" s="72"/>
      <c r="HN1729" s="72"/>
      <c r="HO1729" s="72"/>
      <c r="HP1729" s="72"/>
      <c r="HQ1729" s="72"/>
      <c r="HR1729" s="72"/>
      <c r="HS1729" s="72"/>
      <c r="HT1729" s="72"/>
      <c r="HU1729" s="72"/>
      <c r="HV1729" s="72"/>
      <c r="HW1729" s="72"/>
      <c r="HX1729" s="72"/>
      <c r="HY1729" s="72"/>
      <c r="HZ1729" s="72"/>
      <c r="IA1729" s="72"/>
      <c r="IB1729" s="72"/>
      <c r="IC1729" s="72"/>
      <c r="ID1729" s="72"/>
      <c r="IE1729" s="72"/>
      <c r="IF1729" s="72"/>
      <c r="IG1729" s="72"/>
      <c r="IH1729" s="72"/>
      <c r="II1729" s="72"/>
      <c r="IJ1729" s="72"/>
      <c r="IK1729" s="72"/>
      <c r="IL1729" s="72"/>
      <c r="IM1729" s="72"/>
      <c r="IN1729" s="72"/>
      <c r="IO1729" s="72"/>
      <c r="IP1729" s="72"/>
      <c r="IQ1729" s="72"/>
      <c r="IR1729" s="72"/>
      <c r="IS1729" s="72"/>
      <c r="IT1729" s="72"/>
      <c r="IU1729" s="72"/>
      <c r="IV1729" s="72"/>
      <c r="IW1729" s="72"/>
      <c r="IX1729" s="72"/>
      <c r="IY1729" s="72"/>
      <c r="IZ1729" s="72"/>
      <c r="JA1729" s="72"/>
      <c r="JB1729" s="72"/>
      <c r="JC1729" s="72"/>
      <c r="JD1729" s="72"/>
      <c r="JE1729" s="72"/>
      <c r="JF1729" s="72"/>
      <c r="JG1729" s="72"/>
      <c r="JH1729" s="72"/>
      <c r="JI1729" s="72"/>
      <c r="JJ1729" s="72"/>
      <c r="JK1729" s="72"/>
      <c r="JL1729" s="72"/>
      <c r="JM1729" s="72"/>
      <c r="JN1729" s="72"/>
      <c r="JO1729" s="72"/>
      <c r="JP1729" s="72"/>
      <c r="JQ1729" s="72"/>
      <c r="JR1729" s="72"/>
      <c r="JS1729" s="72"/>
      <c r="JT1729" s="72"/>
      <c r="JU1729" s="72"/>
      <c r="JV1729" s="72"/>
      <c r="JW1729" s="72"/>
      <c r="JX1729" s="72"/>
      <c r="JY1729" s="72"/>
      <c r="JZ1729" s="72"/>
      <c r="KA1729" s="72"/>
      <c r="KB1729" s="72"/>
      <c r="KC1729" s="72"/>
      <c r="KD1729" s="72"/>
      <c r="KE1729" s="72"/>
      <c r="KF1729" s="72"/>
      <c r="KG1729" s="72"/>
      <c r="KH1729" s="72"/>
      <c r="KI1729" s="72"/>
      <c r="KJ1729" s="72"/>
      <c r="KK1729" s="72"/>
      <c r="KL1729" s="72"/>
      <c r="KM1729" s="72"/>
      <c r="KN1729" s="72"/>
      <c r="KO1729" s="72"/>
      <c r="KP1729" s="72"/>
      <c r="KQ1729" s="72"/>
      <c r="KR1729" s="72"/>
      <c r="KS1729" s="72"/>
      <c r="KT1729" s="72"/>
      <c r="KU1729" s="72"/>
      <c r="KV1729" s="72"/>
      <c r="KW1729" s="72"/>
      <c r="KX1729" s="72"/>
      <c r="KY1729" s="72"/>
      <c r="KZ1729" s="72"/>
      <c r="LA1729" s="72"/>
      <c r="LB1729" s="72"/>
      <c r="LC1729" s="72"/>
      <c r="LD1729" s="72"/>
      <c r="LE1729" s="72"/>
      <c r="LF1729" s="72"/>
      <c r="LG1729" s="72"/>
      <c r="LH1729" s="72"/>
      <c r="LI1729" s="72"/>
      <c r="LJ1729" s="72"/>
      <c r="LK1729" s="72"/>
      <c r="LL1729" s="72"/>
      <c r="LM1729" s="72"/>
      <c r="LN1729" s="72"/>
      <c r="LO1729" s="72"/>
      <c r="LP1729" s="72"/>
      <c r="LQ1729" s="72"/>
      <c r="LR1729" s="72"/>
      <c r="LS1729" s="72"/>
      <c r="LT1729" s="72"/>
      <c r="LU1729" s="72"/>
      <c r="LV1729" s="72"/>
      <c r="LW1729" s="72"/>
      <c r="LX1729" s="72"/>
      <c r="LY1729" s="72"/>
      <c r="LZ1729" s="72"/>
      <c r="MA1729" s="72"/>
      <c r="MB1729" s="72"/>
      <c r="MC1729" s="72"/>
      <c r="MD1729" s="72"/>
      <c r="ME1729" s="72"/>
      <c r="MF1729" s="72"/>
      <c r="MG1729" s="72"/>
      <c r="MH1729" s="72"/>
      <c r="MI1729" s="72"/>
      <c r="MJ1729" s="72"/>
      <c r="MK1729" s="72"/>
      <c r="ML1729" s="72"/>
      <c r="MM1729" s="72"/>
      <c r="MN1729" s="72"/>
      <c r="MO1729" s="72"/>
      <c r="MP1729" s="72"/>
      <c r="MQ1729" s="72"/>
      <c r="MR1729" s="72"/>
      <c r="MS1729" s="72"/>
      <c r="MT1729" s="72"/>
      <c r="MU1729" s="72"/>
      <c r="MV1729" s="72"/>
      <c r="MW1729" s="72"/>
      <c r="MX1729" s="72"/>
      <c r="MY1729" s="72"/>
      <c r="MZ1729" s="72"/>
      <c r="NA1729" s="72"/>
      <c r="NB1729" s="72"/>
      <c r="NC1729" s="72"/>
      <c r="ND1729" s="72"/>
      <c r="NE1729" s="72"/>
      <c r="NF1729" s="72"/>
      <c r="NG1729" s="72"/>
      <c r="NH1729" s="72"/>
      <c r="NI1729" s="72"/>
      <c r="NJ1729" s="72"/>
      <c r="NK1729" s="72"/>
      <c r="NL1729" s="72"/>
      <c r="NM1729" s="72"/>
      <c r="NN1729" s="72"/>
      <c r="NO1729" s="72"/>
      <c r="NP1729" s="72"/>
      <c r="NQ1729" s="72"/>
      <c r="NR1729" s="72"/>
      <c r="NS1729" s="72"/>
      <c r="NT1729" s="72"/>
      <c r="NU1729" s="72"/>
      <c r="NV1729" s="72"/>
      <c r="NW1729" s="72"/>
      <c r="NX1729" s="72"/>
      <c r="NY1729" s="72"/>
      <c r="NZ1729" s="72"/>
      <c r="OA1729" s="72"/>
      <c r="OB1729" s="72"/>
      <c r="OC1729" s="72"/>
      <c r="OD1729" s="72"/>
      <c r="OE1729" s="72"/>
      <c r="OF1729" s="72"/>
      <c r="OG1729" s="72"/>
      <c r="OH1729" s="72"/>
      <c r="OI1729" s="72"/>
      <c r="OJ1729" s="72"/>
      <c r="OK1729" s="72"/>
      <c r="OL1729" s="72"/>
      <c r="OM1729" s="72"/>
      <c r="ON1729" s="72"/>
      <c r="OO1729" s="72"/>
      <c r="OP1729" s="72"/>
      <c r="OQ1729" s="72"/>
      <c r="OR1729" s="72"/>
      <c r="OS1729" s="72"/>
      <c r="OT1729" s="72"/>
      <c r="OU1729" s="72"/>
      <c r="OV1729" s="72"/>
      <c r="OW1729" s="72"/>
      <c r="OX1729" s="72"/>
      <c r="OY1729" s="72"/>
      <c r="OZ1729" s="72"/>
      <c r="PA1729" s="72"/>
      <c r="PB1729" s="72"/>
      <c r="PC1729" s="72"/>
      <c r="PD1729" s="72"/>
      <c r="PE1729" s="72"/>
      <c r="PF1729" s="72"/>
      <c r="PG1729" s="72"/>
      <c r="PH1729" s="72"/>
      <c r="PI1729" s="72"/>
      <c r="PJ1729" s="72"/>
      <c r="PK1729" s="72"/>
      <c r="PL1729" s="72"/>
      <c r="PM1729" s="72"/>
      <c r="PN1729" s="72"/>
      <c r="PO1729" s="72"/>
      <c r="PP1729" s="72"/>
      <c r="PQ1729" s="72"/>
      <c r="PR1729" s="72"/>
      <c r="PS1729" s="72"/>
      <c r="PT1729" s="72"/>
      <c r="PU1729" s="72"/>
      <c r="PV1729" s="72"/>
      <c r="PW1729" s="72"/>
      <c r="PX1729" s="72"/>
      <c r="PY1729" s="72"/>
      <c r="PZ1729" s="72"/>
      <c r="QA1729" s="72"/>
      <c r="QB1729" s="72"/>
      <c r="QC1729" s="72"/>
      <c r="QD1729" s="72"/>
      <c r="QE1729" s="72"/>
      <c r="QF1729" s="72"/>
      <c r="QG1729" s="72"/>
      <c r="QH1729" s="72"/>
      <c r="QI1729" s="72"/>
      <c r="QJ1729" s="72"/>
      <c r="QK1729" s="72"/>
      <c r="QL1729" s="72"/>
      <c r="QM1729" s="72"/>
      <c r="QN1729" s="72"/>
      <c r="QO1729" s="72"/>
      <c r="QP1729" s="72"/>
      <c r="QQ1729" s="72"/>
      <c r="QR1729" s="72"/>
      <c r="QS1729" s="72"/>
      <c r="QT1729" s="72"/>
      <c r="QU1729" s="72"/>
      <c r="QV1729" s="72"/>
      <c r="QW1729" s="72"/>
      <c r="QX1729" s="72"/>
      <c r="QY1729" s="72"/>
      <c r="QZ1729" s="72"/>
      <c r="RA1729" s="72"/>
      <c r="RB1729" s="72"/>
      <c r="RC1729" s="72"/>
      <c r="RD1729" s="72"/>
      <c r="RE1729" s="72"/>
      <c r="RF1729" s="72"/>
      <c r="RG1729" s="72"/>
      <c r="RH1729" s="72"/>
      <c r="RI1729" s="72"/>
      <c r="RJ1729" s="72"/>
      <c r="RK1729" s="72"/>
      <c r="RL1729" s="72"/>
      <c r="RM1729" s="72"/>
      <c r="RN1729" s="72"/>
      <c r="RO1729" s="72"/>
      <c r="RP1729" s="72"/>
      <c r="RQ1729" s="72"/>
      <c r="RR1729" s="72"/>
      <c r="RS1729" s="72"/>
      <c r="RT1729" s="72"/>
      <c r="RU1729" s="72"/>
      <c r="RV1729" s="72"/>
      <c r="RW1729" s="72"/>
      <c r="RX1729" s="72"/>
      <c r="RY1729" s="72"/>
      <c r="RZ1729" s="72"/>
      <c r="SA1729" s="72"/>
      <c r="SB1729" s="72"/>
      <c r="SC1729" s="72"/>
      <c r="SD1729" s="72"/>
      <c r="SE1729" s="72"/>
      <c r="SF1729" s="72"/>
      <c r="SG1729" s="72"/>
      <c r="SH1729" s="72"/>
      <c r="SI1729" s="72"/>
      <c r="SJ1729" s="72"/>
      <c r="SK1729" s="72"/>
      <c r="SL1729" s="72"/>
      <c r="SM1729" s="72"/>
      <c r="SN1729" s="72"/>
      <c r="SO1729" s="72"/>
      <c r="SP1729" s="72"/>
      <c r="SQ1729" s="72"/>
      <c r="SR1729" s="72"/>
      <c r="SS1729" s="72"/>
      <c r="ST1729" s="72"/>
      <c r="SU1729" s="72"/>
      <c r="SV1729" s="72"/>
      <c r="SW1729" s="72"/>
      <c r="SX1729" s="72"/>
      <c r="SY1729" s="72"/>
      <c r="SZ1729" s="72"/>
      <c r="TA1729" s="72"/>
      <c r="TB1729" s="72"/>
      <c r="TC1729" s="72"/>
    </row>
    <row r="1730" spans="1:523" ht="16.5" customHeight="1" x14ac:dyDescent="0.2">
      <c r="A1730" s="20">
        <v>1362</v>
      </c>
      <c r="B1730" s="20" t="s">
        <v>74</v>
      </c>
      <c r="C1730" s="20" t="s">
        <v>74</v>
      </c>
      <c r="D1730" s="20" t="s">
        <v>38</v>
      </c>
      <c r="E1730" s="8" t="s">
        <v>1344</v>
      </c>
      <c r="F1730" s="22" t="s">
        <v>1209</v>
      </c>
      <c r="G1730" s="33" t="s">
        <v>86</v>
      </c>
      <c r="H1730" s="20" t="s">
        <v>154</v>
      </c>
      <c r="I1730" s="20" t="s">
        <v>81</v>
      </c>
      <c r="J1730" s="22" t="s">
        <v>1210</v>
      </c>
      <c r="K1730" s="20">
        <v>1</v>
      </c>
      <c r="L1730" s="20" t="s">
        <v>91</v>
      </c>
      <c r="M1730" s="20" t="s">
        <v>371</v>
      </c>
      <c r="N1730" s="20"/>
      <c r="O1730" s="20"/>
      <c r="P1730" s="104">
        <v>102.88</v>
      </c>
      <c r="Q1730" s="24">
        <v>1</v>
      </c>
      <c r="R1730" s="25">
        <v>45748</v>
      </c>
      <c r="S1730" s="20" t="s">
        <v>83</v>
      </c>
      <c r="T1730" s="23">
        <v>102880000000</v>
      </c>
      <c r="U1730" s="27" t="s">
        <v>100</v>
      </c>
      <c r="V1730" s="27" t="s">
        <v>100</v>
      </c>
      <c r="W1730" s="72"/>
      <c r="X1730" s="72"/>
      <c r="Y1730" s="72"/>
      <c r="Z1730" s="72"/>
      <c r="AA1730" s="72"/>
      <c r="AB1730" s="72"/>
      <c r="AC1730" s="72"/>
      <c r="AD1730" s="72"/>
      <c r="AE1730" s="72"/>
      <c r="AF1730" s="72"/>
      <c r="AG1730" s="72"/>
      <c r="AH1730" s="72"/>
      <c r="AI1730" s="72"/>
      <c r="AJ1730" s="72"/>
      <c r="AK1730" s="72"/>
      <c r="AL1730" s="72"/>
      <c r="AM1730" s="72"/>
      <c r="AN1730" s="72"/>
      <c r="AO1730" s="72"/>
      <c r="AP1730" s="72"/>
      <c r="AQ1730" s="72"/>
      <c r="AR1730" s="72"/>
      <c r="AS1730" s="72"/>
      <c r="AT1730" s="72"/>
      <c r="AU1730" s="72"/>
      <c r="AV1730" s="72"/>
      <c r="AW1730" s="72"/>
      <c r="AX1730" s="72"/>
      <c r="AY1730" s="72"/>
      <c r="AZ1730" s="72"/>
      <c r="BA1730" s="72"/>
      <c r="BB1730" s="72"/>
      <c r="BC1730" s="72"/>
      <c r="BD1730" s="72"/>
      <c r="BE1730" s="72"/>
      <c r="BF1730" s="72"/>
      <c r="BG1730" s="72"/>
      <c r="BH1730" s="72"/>
      <c r="BI1730" s="72"/>
      <c r="BJ1730" s="72"/>
      <c r="BK1730" s="72"/>
      <c r="BL1730" s="72"/>
      <c r="BM1730" s="72"/>
      <c r="BN1730" s="72"/>
      <c r="BO1730" s="72"/>
      <c r="BP1730" s="72"/>
      <c r="BQ1730" s="72"/>
      <c r="BR1730" s="72"/>
      <c r="BS1730" s="72"/>
      <c r="BT1730" s="72"/>
      <c r="BU1730" s="72"/>
      <c r="BV1730" s="72"/>
      <c r="BW1730" s="72"/>
      <c r="BX1730" s="72"/>
      <c r="BY1730" s="72"/>
      <c r="BZ1730" s="72"/>
      <c r="CA1730" s="72"/>
      <c r="CB1730" s="72"/>
      <c r="CC1730" s="72"/>
      <c r="CD1730" s="72"/>
      <c r="CE1730" s="72"/>
      <c r="CF1730" s="72"/>
      <c r="CG1730" s="72"/>
      <c r="CH1730" s="72"/>
      <c r="CI1730" s="72"/>
      <c r="CJ1730" s="72"/>
      <c r="CK1730" s="72"/>
      <c r="CL1730" s="72"/>
      <c r="CM1730" s="72"/>
      <c r="CN1730" s="72"/>
      <c r="CO1730" s="72"/>
      <c r="CP1730" s="72"/>
      <c r="CQ1730" s="72"/>
      <c r="CR1730" s="72"/>
      <c r="CS1730" s="72"/>
      <c r="CT1730" s="72"/>
      <c r="CU1730" s="72"/>
      <c r="CV1730" s="72"/>
      <c r="CW1730" s="72"/>
      <c r="CX1730" s="72"/>
      <c r="CY1730" s="72"/>
      <c r="CZ1730" s="72"/>
      <c r="DA1730" s="72"/>
      <c r="DB1730" s="72"/>
      <c r="DC1730" s="72"/>
      <c r="DD1730" s="72"/>
      <c r="DE1730" s="72"/>
      <c r="DF1730" s="72"/>
      <c r="DG1730" s="72"/>
      <c r="DH1730" s="72"/>
      <c r="DI1730" s="72"/>
      <c r="DJ1730" s="72"/>
      <c r="DK1730" s="72"/>
      <c r="DL1730" s="72"/>
      <c r="DM1730" s="72"/>
      <c r="DN1730" s="72"/>
      <c r="DO1730" s="72"/>
      <c r="DP1730" s="72"/>
      <c r="DQ1730" s="72"/>
      <c r="DR1730" s="72"/>
      <c r="DS1730" s="72"/>
      <c r="DT1730" s="72"/>
      <c r="DU1730" s="72"/>
      <c r="DV1730" s="72"/>
      <c r="DW1730" s="72"/>
      <c r="DX1730" s="72"/>
      <c r="DY1730" s="72"/>
      <c r="DZ1730" s="72"/>
      <c r="EA1730" s="72"/>
      <c r="EB1730" s="72"/>
      <c r="EC1730" s="72"/>
      <c r="ED1730" s="72"/>
      <c r="EE1730" s="72"/>
      <c r="EF1730" s="72"/>
      <c r="EG1730" s="72"/>
      <c r="EH1730" s="72"/>
      <c r="EI1730" s="72"/>
      <c r="EJ1730" s="72"/>
      <c r="EK1730" s="72"/>
      <c r="EL1730" s="72"/>
      <c r="EM1730" s="72"/>
      <c r="EN1730" s="72"/>
      <c r="EO1730" s="72"/>
      <c r="EP1730" s="72"/>
      <c r="EQ1730" s="72"/>
      <c r="ER1730" s="72"/>
      <c r="ES1730" s="72"/>
      <c r="ET1730" s="72"/>
      <c r="EU1730" s="72"/>
      <c r="EV1730" s="72"/>
      <c r="EW1730" s="72"/>
      <c r="EX1730" s="72"/>
      <c r="EY1730" s="72"/>
      <c r="EZ1730" s="72"/>
      <c r="FA1730" s="72"/>
      <c r="FB1730" s="72"/>
      <c r="FC1730" s="72"/>
      <c r="FD1730" s="72"/>
      <c r="FE1730" s="72"/>
      <c r="FF1730" s="72"/>
      <c r="FG1730" s="72"/>
      <c r="FH1730" s="72"/>
      <c r="FI1730" s="72"/>
      <c r="FJ1730" s="72"/>
      <c r="FK1730" s="72"/>
      <c r="FL1730" s="72"/>
      <c r="FM1730" s="72"/>
      <c r="FN1730" s="72"/>
      <c r="FO1730" s="72"/>
      <c r="FP1730" s="72"/>
      <c r="FQ1730" s="72"/>
      <c r="FR1730" s="72"/>
      <c r="FS1730" s="72"/>
      <c r="FT1730" s="72"/>
      <c r="FU1730" s="72"/>
      <c r="FV1730" s="72"/>
      <c r="FW1730" s="72"/>
      <c r="FX1730" s="72"/>
      <c r="FY1730" s="72"/>
      <c r="FZ1730" s="72"/>
      <c r="GA1730" s="72"/>
      <c r="GB1730" s="72"/>
      <c r="GC1730" s="72"/>
      <c r="GD1730" s="72"/>
      <c r="GE1730" s="72"/>
      <c r="GF1730" s="72"/>
      <c r="GG1730" s="72"/>
      <c r="GH1730" s="72"/>
      <c r="GI1730" s="72"/>
      <c r="GJ1730" s="72"/>
      <c r="GK1730" s="72"/>
      <c r="GL1730" s="72"/>
      <c r="GM1730" s="72"/>
      <c r="GN1730" s="72"/>
      <c r="GO1730" s="72"/>
      <c r="GP1730" s="72"/>
      <c r="GQ1730" s="72"/>
      <c r="GR1730" s="72"/>
      <c r="GS1730" s="72"/>
      <c r="GT1730" s="72"/>
      <c r="GU1730" s="72"/>
      <c r="GV1730" s="72"/>
      <c r="GW1730" s="72"/>
      <c r="GX1730" s="72"/>
      <c r="GY1730" s="72"/>
      <c r="GZ1730" s="72"/>
      <c r="HA1730" s="72"/>
      <c r="HB1730" s="72"/>
      <c r="HC1730" s="72"/>
      <c r="HD1730" s="72"/>
      <c r="HE1730" s="72"/>
      <c r="HF1730" s="72"/>
      <c r="HG1730" s="72"/>
      <c r="HH1730" s="72"/>
      <c r="HI1730" s="72"/>
      <c r="HJ1730" s="72"/>
      <c r="HK1730" s="72"/>
      <c r="HL1730" s="72"/>
      <c r="HM1730" s="72"/>
      <c r="HN1730" s="72"/>
      <c r="HO1730" s="72"/>
      <c r="HP1730" s="72"/>
      <c r="HQ1730" s="72"/>
      <c r="HR1730" s="72"/>
      <c r="HS1730" s="72"/>
      <c r="HT1730" s="72"/>
      <c r="HU1730" s="72"/>
      <c r="HV1730" s="72"/>
      <c r="HW1730" s="72"/>
      <c r="HX1730" s="72"/>
      <c r="HY1730" s="72"/>
      <c r="HZ1730" s="72"/>
      <c r="IA1730" s="72"/>
      <c r="IB1730" s="72"/>
      <c r="IC1730" s="72"/>
      <c r="ID1730" s="72"/>
      <c r="IE1730" s="72"/>
      <c r="IF1730" s="72"/>
      <c r="IG1730" s="72"/>
      <c r="IH1730" s="72"/>
      <c r="II1730" s="72"/>
      <c r="IJ1730" s="72"/>
      <c r="IK1730" s="72"/>
      <c r="IL1730" s="72"/>
      <c r="IM1730" s="72"/>
      <c r="IN1730" s="72"/>
      <c r="IO1730" s="72"/>
      <c r="IP1730" s="72"/>
      <c r="IQ1730" s="72"/>
      <c r="IR1730" s="72"/>
      <c r="IS1730" s="72"/>
      <c r="IT1730" s="72"/>
      <c r="IU1730" s="72"/>
      <c r="IV1730" s="72"/>
      <c r="IW1730" s="72"/>
      <c r="IX1730" s="72"/>
      <c r="IY1730" s="72"/>
      <c r="IZ1730" s="72"/>
      <c r="JA1730" s="72"/>
      <c r="JB1730" s="72"/>
      <c r="JC1730" s="72"/>
      <c r="JD1730" s="72"/>
      <c r="JE1730" s="72"/>
      <c r="JF1730" s="72"/>
      <c r="JG1730" s="72"/>
      <c r="JH1730" s="72"/>
      <c r="JI1730" s="72"/>
      <c r="JJ1730" s="72"/>
      <c r="JK1730" s="72"/>
      <c r="JL1730" s="72"/>
      <c r="JM1730" s="72"/>
      <c r="JN1730" s="72"/>
      <c r="JO1730" s="72"/>
      <c r="JP1730" s="72"/>
      <c r="JQ1730" s="72"/>
      <c r="JR1730" s="72"/>
      <c r="JS1730" s="72"/>
      <c r="JT1730" s="72"/>
      <c r="JU1730" s="72"/>
      <c r="JV1730" s="72"/>
      <c r="JW1730" s="72"/>
      <c r="JX1730" s="72"/>
      <c r="JY1730" s="72"/>
      <c r="JZ1730" s="72"/>
      <c r="KA1730" s="72"/>
      <c r="KB1730" s="72"/>
      <c r="KC1730" s="72"/>
      <c r="KD1730" s="72"/>
      <c r="KE1730" s="72"/>
      <c r="KF1730" s="72"/>
      <c r="KG1730" s="72"/>
      <c r="KH1730" s="72"/>
      <c r="KI1730" s="72"/>
      <c r="KJ1730" s="72"/>
      <c r="KK1730" s="72"/>
      <c r="KL1730" s="72"/>
      <c r="KM1730" s="72"/>
      <c r="KN1730" s="72"/>
      <c r="KO1730" s="72"/>
      <c r="KP1730" s="72"/>
      <c r="KQ1730" s="72"/>
      <c r="KR1730" s="72"/>
      <c r="KS1730" s="72"/>
      <c r="KT1730" s="72"/>
      <c r="KU1730" s="72"/>
      <c r="KV1730" s="72"/>
      <c r="KW1730" s="72"/>
      <c r="KX1730" s="72"/>
      <c r="KY1730" s="72"/>
      <c r="KZ1730" s="72"/>
      <c r="LA1730" s="72"/>
      <c r="LB1730" s="72"/>
      <c r="LC1730" s="72"/>
      <c r="LD1730" s="72"/>
      <c r="LE1730" s="72"/>
      <c r="LF1730" s="72"/>
      <c r="LG1730" s="72"/>
      <c r="LH1730" s="72"/>
      <c r="LI1730" s="72"/>
      <c r="LJ1730" s="72"/>
      <c r="LK1730" s="72"/>
      <c r="LL1730" s="72"/>
      <c r="LM1730" s="72"/>
      <c r="LN1730" s="72"/>
      <c r="LO1730" s="72"/>
      <c r="LP1730" s="72"/>
      <c r="LQ1730" s="72"/>
      <c r="LR1730" s="72"/>
      <c r="LS1730" s="72"/>
      <c r="LT1730" s="72"/>
      <c r="LU1730" s="72"/>
      <c r="LV1730" s="72"/>
      <c r="LW1730" s="72"/>
      <c r="LX1730" s="72"/>
      <c r="LY1730" s="72"/>
      <c r="LZ1730" s="72"/>
      <c r="MA1730" s="72"/>
      <c r="MB1730" s="72"/>
      <c r="MC1730" s="72"/>
      <c r="MD1730" s="72"/>
      <c r="ME1730" s="72"/>
      <c r="MF1730" s="72"/>
      <c r="MG1730" s="72"/>
      <c r="MH1730" s="72"/>
      <c r="MI1730" s="72"/>
      <c r="MJ1730" s="72"/>
      <c r="MK1730" s="72"/>
      <c r="ML1730" s="72"/>
      <c r="MM1730" s="72"/>
      <c r="MN1730" s="72"/>
      <c r="MO1730" s="72"/>
      <c r="MP1730" s="72"/>
      <c r="MQ1730" s="72"/>
      <c r="MR1730" s="72"/>
      <c r="MS1730" s="72"/>
      <c r="MT1730" s="72"/>
      <c r="MU1730" s="72"/>
      <c r="MV1730" s="72"/>
      <c r="MW1730" s="72"/>
      <c r="MX1730" s="72"/>
      <c r="MY1730" s="72"/>
      <c r="MZ1730" s="72"/>
      <c r="NA1730" s="72"/>
      <c r="NB1730" s="72"/>
      <c r="NC1730" s="72"/>
      <c r="ND1730" s="72"/>
      <c r="NE1730" s="72"/>
      <c r="NF1730" s="72"/>
      <c r="NG1730" s="72"/>
      <c r="NH1730" s="72"/>
      <c r="NI1730" s="72"/>
      <c r="NJ1730" s="72"/>
      <c r="NK1730" s="72"/>
      <c r="NL1730" s="72"/>
      <c r="NM1730" s="72"/>
      <c r="NN1730" s="72"/>
      <c r="NO1730" s="72"/>
      <c r="NP1730" s="72"/>
      <c r="NQ1730" s="72"/>
      <c r="NR1730" s="72"/>
      <c r="NS1730" s="72"/>
      <c r="NT1730" s="72"/>
      <c r="NU1730" s="72"/>
      <c r="NV1730" s="72"/>
      <c r="NW1730" s="72"/>
      <c r="NX1730" s="72"/>
      <c r="NY1730" s="72"/>
      <c r="NZ1730" s="72"/>
      <c r="OA1730" s="72"/>
      <c r="OB1730" s="72"/>
      <c r="OC1730" s="72"/>
      <c r="OD1730" s="72"/>
      <c r="OE1730" s="72"/>
      <c r="OF1730" s="72"/>
      <c r="OG1730" s="72"/>
      <c r="OH1730" s="72"/>
      <c r="OI1730" s="72"/>
      <c r="OJ1730" s="72"/>
      <c r="OK1730" s="72"/>
      <c r="OL1730" s="72"/>
      <c r="OM1730" s="72"/>
      <c r="ON1730" s="72"/>
      <c r="OO1730" s="72"/>
      <c r="OP1730" s="72"/>
      <c r="OQ1730" s="72"/>
      <c r="OR1730" s="72"/>
      <c r="OS1730" s="72"/>
      <c r="OT1730" s="72"/>
      <c r="OU1730" s="72"/>
      <c r="OV1730" s="72"/>
      <c r="OW1730" s="72"/>
      <c r="OX1730" s="72"/>
      <c r="OY1730" s="72"/>
      <c r="OZ1730" s="72"/>
      <c r="PA1730" s="72"/>
      <c r="PB1730" s="72"/>
      <c r="PC1730" s="72"/>
      <c r="PD1730" s="72"/>
      <c r="PE1730" s="72"/>
      <c r="PF1730" s="72"/>
      <c r="PG1730" s="72"/>
      <c r="PH1730" s="72"/>
      <c r="PI1730" s="72"/>
      <c r="PJ1730" s="72"/>
      <c r="PK1730" s="72"/>
      <c r="PL1730" s="72"/>
      <c r="PM1730" s="72"/>
      <c r="PN1730" s="72"/>
      <c r="PO1730" s="72"/>
      <c r="PP1730" s="72"/>
      <c r="PQ1730" s="72"/>
      <c r="PR1730" s="72"/>
      <c r="PS1730" s="72"/>
      <c r="PT1730" s="72"/>
      <c r="PU1730" s="72"/>
      <c r="PV1730" s="72"/>
      <c r="PW1730" s="72"/>
      <c r="PX1730" s="72"/>
      <c r="PY1730" s="72"/>
      <c r="PZ1730" s="72"/>
      <c r="QA1730" s="72"/>
      <c r="QB1730" s="72"/>
      <c r="QC1730" s="72"/>
      <c r="QD1730" s="72"/>
      <c r="QE1730" s="72"/>
      <c r="QF1730" s="72"/>
      <c r="QG1730" s="72"/>
      <c r="QH1730" s="72"/>
      <c r="QI1730" s="72"/>
      <c r="QJ1730" s="72"/>
      <c r="QK1730" s="72"/>
      <c r="QL1730" s="72"/>
      <c r="QM1730" s="72"/>
      <c r="QN1730" s="72"/>
      <c r="QO1730" s="72"/>
      <c r="QP1730" s="72"/>
      <c r="QQ1730" s="72"/>
      <c r="QR1730" s="72"/>
      <c r="QS1730" s="72"/>
      <c r="QT1730" s="72"/>
      <c r="QU1730" s="72"/>
      <c r="QV1730" s="72"/>
      <c r="QW1730" s="72"/>
      <c r="QX1730" s="72"/>
      <c r="QY1730" s="72"/>
      <c r="QZ1730" s="72"/>
      <c r="RA1730" s="72"/>
      <c r="RB1730" s="72"/>
      <c r="RC1730" s="72"/>
      <c r="RD1730" s="72"/>
      <c r="RE1730" s="72"/>
      <c r="RF1730" s="72"/>
      <c r="RG1730" s="72"/>
      <c r="RH1730" s="72"/>
      <c r="RI1730" s="72"/>
      <c r="RJ1730" s="72"/>
      <c r="RK1730" s="72"/>
      <c r="RL1730" s="72"/>
      <c r="RM1730" s="72"/>
      <c r="RN1730" s="72"/>
      <c r="RO1730" s="72"/>
      <c r="RP1730" s="72"/>
      <c r="RQ1730" s="72"/>
      <c r="RR1730" s="72"/>
      <c r="RS1730" s="72"/>
      <c r="RT1730" s="72"/>
      <c r="RU1730" s="72"/>
      <c r="RV1730" s="72"/>
      <c r="RW1730" s="72"/>
      <c r="RX1730" s="72"/>
      <c r="RY1730" s="72"/>
      <c r="RZ1730" s="72"/>
      <c r="SA1730" s="72"/>
      <c r="SB1730" s="72"/>
      <c r="SC1730" s="72"/>
      <c r="SD1730" s="72"/>
      <c r="SE1730" s="72"/>
      <c r="SF1730" s="72"/>
      <c r="SG1730" s="72"/>
      <c r="SH1730" s="72"/>
      <c r="SI1730" s="72"/>
      <c r="SJ1730" s="72"/>
      <c r="SK1730" s="72"/>
      <c r="SL1730" s="72"/>
      <c r="SM1730" s="72"/>
      <c r="SN1730" s="72"/>
      <c r="SO1730" s="72"/>
      <c r="SP1730" s="72"/>
      <c r="SQ1730" s="72"/>
      <c r="SR1730" s="72"/>
      <c r="SS1730" s="72"/>
      <c r="ST1730" s="72"/>
      <c r="SU1730" s="72"/>
      <c r="SV1730" s="72"/>
      <c r="SW1730" s="72"/>
      <c r="SX1730" s="72"/>
      <c r="SY1730" s="72"/>
      <c r="SZ1730" s="72"/>
      <c r="TA1730" s="72"/>
      <c r="TB1730" s="72"/>
      <c r="TC1730" s="72"/>
    </row>
    <row r="1731" spans="1:523" ht="16.5" customHeight="1" x14ac:dyDescent="0.2">
      <c r="A1731" s="20">
        <v>1363</v>
      </c>
      <c r="B1731" s="20" t="s">
        <v>74</v>
      </c>
      <c r="C1731" s="20" t="s">
        <v>74</v>
      </c>
      <c r="D1731" s="20" t="s">
        <v>38</v>
      </c>
      <c r="E1731" s="8" t="s">
        <v>1344</v>
      </c>
      <c r="F1731" s="22" t="s">
        <v>1209</v>
      </c>
      <c r="G1731" s="33" t="s">
        <v>86</v>
      </c>
      <c r="H1731" s="20" t="s">
        <v>154</v>
      </c>
      <c r="I1731" s="20" t="s">
        <v>81</v>
      </c>
      <c r="J1731" s="22" t="s">
        <v>1210</v>
      </c>
      <c r="K1731" s="20">
        <v>1</v>
      </c>
      <c r="L1731" s="20" t="s">
        <v>91</v>
      </c>
      <c r="M1731" s="20" t="s">
        <v>371</v>
      </c>
      <c r="N1731" s="20"/>
      <c r="O1731" s="20"/>
      <c r="P1731" s="104">
        <v>102.88</v>
      </c>
      <c r="Q1731" s="86">
        <v>1</v>
      </c>
      <c r="R1731" s="25">
        <v>45778</v>
      </c>
      <c r="S1731" s="20" t="s">
        <v>83</v>
      </c>
      <c r="T1731" s="23">
        <v>102880000000</v>
      </c>
      <c r="U1731" s="27" t="s">
        <v>100</v>
      </c>
      <c r="V1731" s="27" t="s">
        <v>100</v>
      </c>
      <c r="W1731" s="72"/>
      <c r="X1731" s="72"/>
      <c r="Y1731" s="72"/>
      <c r="Z1731" s="72"/>
      <c r="AA1731" s="72"/>
      <c r="AB1731" s="72"/>
      <c r="AC1731" s="72"/>
      <c r="AD1731" s="72"/>
      <c r="AE1731" s="72"/>
      <c r="AF1731" s="72"/>
      <c r="AG1731" s="72"/>
      <c r="AH1731" s="72"/>
      <c r="AI1731" s="72"/>
      <c r="AJ1731" s="72"/>
      <c r="AK1731" s="72"/>
      <c r="AL1731" s="72"/>
      <c r="AM1731" s="72"/>
      <c r="AN1731" s="72"/>
      <c r="AO1731" s="72"/>
      <c r="AP1731" s="72"/>
      <c r="AQ1731" s="72"/>
      <c r="AR1731" s="72"/>
      <c r="AS1731" s="72"/>
      <c r="AT1731" s="72"/>
      <c r="AU1731" s="72"/>
      <c r="AV1731" s="72"/>
      <c r="AW1731" s="72"/>
      <c r="AX1731" s="72"/>
      <c r="AY1731" s="72"/>
      <c r="AZ1731" s="72"/>
      <c r="BA1731" s="72"/>
      <c r="BB1731" s="72"/>
      <c r="BC1731" s="72"/>
      <c r="BD1731" s="72"/>
      <c r="BE1731" s="72"/>
      <c r="BF1731" s="72"/>
      <c r="BG1731" s="72"/>
      <c r="BH1731" s="72"/>
      <c r="BI1731" s="72"/>
      <c r="BJ1731" s="72"/>
      <c r="BK1731" s="72"/>
      <c r="BL1731" s="72"/>
      <c r="BM1731" s="72"/>
      <c r="BN1731" s="72"/>
      <c r="BO1731" s="72"/>
      <c r="BP1731" s="72"/>
      <c r="BQ1731" s="72"/>
      <c r="BR1731" s="72"/>
      <c r="BS1731" s="72"/>
      <c r="BT1731" s="72"/>
      <c r="BU1731" s="72"/>
      <c r="BV1731" s="72"/>
      <c r="BW1731" s="72"/>
      <c r="BX1731" s="72"/>
      <c r="BY1731" s="72"/>
      <c r="BZ1731" s="72"/>
      <c r="CA1731" s="72"/>
      <c r="CB1731" s="72"/>
      <c r="CC1731" s="72"/>
      <c r="CD1731" s="72"/>
      <c r="CE1731" s="72"/>
      <c r="CF1731" s="72"/>
      <c r="CG1731" s="72"/>
      <c r="CH1731" s="72"/>
      <c r="CI1731" s="72"/>
      <c r="CJ1731" s="72"/>
      <c r="CK1731" s="72"/>
      <c r="CL1731" s="72"/>
      <c r="CM1731" s="72"/>
      <c r="CN1731" s="72"/>
      <c r="CO1731" s="72"/>
      <c r="CP1731" s="72"/>
      <c r="CQ1731" s="72"/>
      <c r="CR1731" s="72"/>
      <c r="CS1731" s="72"/>
      <c r="CT1731" s="72"/>
      <c r="CU1731" s="72"/>
      <c r="CV1731" s="72"/>
      <c r="CW1731" s="72"/>
      <c r="CX1731" s="72"/>
      <c r="CY1731" s="72"/>
      <c r="CZ1731" s="72"/>
      <c r="DA1731" s="72"/>
      <c r="DB1731" s="72"/>
      <c r="DC1731" s="72"/>
      <c r="DD1731" s="72"/>
      <c r="DE1731" s="72"/>
      <c r="DF1731" s="72"/>
      <c r="DG1731" s="72"/>
      <c r="DH1731" s="72"/>
      <c r="DI1731" s="72"/>
      <c r="DJ1731" s="72"/>
      <c r="DK1731" s="72"/>
      <c r="DL1731" s="72"/>
      <c r="DM1731" s="72"/>
      <c r="DN1731" s="72"/>
      <c r="DO1731" s="72"/>
      <c r="DP1731" s="72"/>
      <c r="DQ1731" s="72"/>
      <c r="DR1731" s="72"/>
      <c r="DS1731" s="72"/>
      <c r="DT1731" s="72"/>
      <c r="DU1731" s="72"/>
      <c r="DV1731" s="72"/>
      <c r="DW1731" s="72"/>
      <c r="DX1731" s="72"/>
      <c r="DY1731" s="72"/>
      <c r="DZ1731" s="72"/>
      <c r="EA1731" s="72"/>
      <c r="EB1731" s="72"/>
      <c r="EC1731" s="72"/>
      <c r="ED1731" s="72"/>
      <c r="EE1731" s="72"/>
      <c r="EF1731" s="72"/>
      <c r="EG1731" s="72"/>
      <c r="EH1731" s="72"/>
      <c r="EI1731" s="72"/>
      <c r="EJ1731" s="72"/>
      <c r="EK1731" s="72"/>
      <c r="EL1731" s="72"/>
      <c r="EM1731" s="72"/>
      <c r="EN1731" s="72"/>
      <c r="EO1731" s="72"/>
      <c r="EP1731" s="72"/>
      <c r="EQ1731" s="72"/>
      <c r="ER1731" s="72"/>
      <c r="ES1731" s="72"/>
      <c r="ET1731" s="72"/>
      <c r="EU1731" s="72"/>
      <c r="EV1731" s="72"/>
      <c r="EW1731" s="72"/>
      <c r="EX1731" s="72"/>
      <c r="EY1731" s="72"/>
      <c r="EZ1731" s="72"/>
      <c r="FA1731" s="72"/>
      <c r="FB1731" s="72"/>
      <c r="FC1731" s="72"/>
      <c r="FD1731" s="72"/>
      <c r="FE1731" s="72"/>
      <c r="FF1731" s="72"/>
      <c r="FG1731" s="72"/>
      <c r="FH1731" s="72"/>
      <c r="FI1731" s="72"/>
      <c r="FJ1731" s="72"/>
      <c r="FK1731" s="72"/>
      <c r="FL1731" s="72"/>
      <c r="FM1731" s="72"/>
      <c r="FN1731" s="72"/>
      <c r="FO1731" s="72"/>
      <c r="FP1731" s="72"/>
      <c r="FQ1731" s="72"/>
      <c r="FR1731" s="72"/>
      <c r="FS1731" s="72"/>
      <c r="FT1731" s="72"/>
      <c r="FU1731" s="72"/>
      <c r="FV1731" s="72"/>
      <c r="FW1731" s="72"/>
      <c r="FX1731" s="72"/>
      <c r="FY1731" s="72"/>
      <c r="FZ1731" s="72"/>
      <c r="GA1731" s="72"/>
      <c r="GB1731" s="72"/>
      <c r="GC1731" s="72"/>
      <c r="GD1731" s="72"/>
      <c r="GE1731" s="72"/>
      <c r="GF1731" s="72"/>
      <c r="GG1731" s="72"/>
      <c r="GH1731" s="72"/>
      <c r="GI1731" s="72"/>
      <c r="GJ1731" s="72"/>
      <c r="GK1731" s="72"/>
      <c r="GL1731" s="72"/>
      <c r="GM1731" s="72"/>
      <c r="GN1731" s="72"/>
      <c r="GO1731" s="72"/>
      <c r="GP1731" s="72"/>
      <c r="GQ1731" s="72"/>
      <c r="GR1731" s="72"/>
      <c r="GS1731" s="72"/>
      <c r="GT1731" s="72"/>
      <c r="GU1731" s="72"/>
      <c r="GV1731" s="72"/>
      <c r="GW1731" s="72"/>
      <c r="GX1731" s="72"/>
      <c r="GY1731" s="72"/>
      <c r="GZ1731" s="72"/>
      <c r="HA1731" s="72"/>
      <c r="HB1731" s="72"/>
      <c r="HC1731" s="72"/>
      <c r="HD1731" s="72"/>
      <c r="HE1731" s="72"/>
      <c r="HF1731" s="72"/>
      <c r="HG1731" s="72"/>
      <c r="HH1731" s="72"/>
      <c r="HI1731" s="72"/>
      <c r="HJ1731" s="72"/>
      <c r="HK1731" s="72"/>
      <c r="HL1731" s="72"/>
      <c r="HM1731" s="72"/>
      <c r="HN1731" s="72"/>
      <c r="HO1731" s="72"/>
      <c r="HP1731" s="72"/>
      <c r="HQ1731" s="72"/>
      <c r="HR1731" s="72"/>
      <c r="HS1731" s="72"/>
      <c r="HT1731" s="72"/>
      <c r="HU1731" s="72"/>
      <c r="HV1731" s="72"/>
      <c r="HW1731" s="72"/>
      <c r="HX1731" s="72"/>
      <c r="HY1731" s="72"/>
      <c r="HZ1731" s="72"/>
      <c r="IA1731" s="72"/>
      <c r="IB1731" s="72"/>
      <c r="IC1731" s="72"/>
      <c r="ID1731" s="72"/>
      <c r="IE1731" s="72"/>
      <c r="IF1731" s="72"/>
      <c r="IG1731" s="72"/>
      <c r="IH1731" s="72"/>
      <c r="II1731" s="72"/>
      <c r="IJ1731" s="72"/>
      <c r="IK1731" s="72"/>
      <c r="IL1731" s="72"/>
      <c r="IM1731" s="72"/>
      <c r="IN1731" s="72"/>
      <c r="IO1731" s="72"/>
      <c r="IP1731" s="72"/>
      <c r="IQ1731" s="72"/>
      <c r="IR1731" s="72"/>
      <c r="IS1731" s="72"/>
      <c r="IT1731" s="72"/>
      <c r="IU1731" s="72"/>
      <c r="IV1731" s="72"/>
      <c r="IW1731" s="72"/>
      <c r="IX1731" s="72"/>
      <c r="IY1731" s="72"/>
      <c r="IZ1731" s="72"/>
      <c r="JA1731" s="72"/>
      <c r="JB1731" s="72"/>
      <c r="JC1731" s="72"/>
      <c r="JD1731" s="72"/>
      <c r="JE1731" s="72"/>
      <c r="JF1731" s="72"/>
      <c r="JG1731" s="72"/>
      <c r="JH1731" s="72"/>
      <c r="JI1731" s="72"/>
      <c r="JJ1731" s="72"/>
      <c r="JK1731" s="72"/>
      <c r="JL1731" s="72"/>
      <c r="JM1731" s="72"/>
      <c r="JN1731" s="72"/>
      <c r="JO1731" s="72"/>
      <c r="JP1731" s="72"/>
      <c r="JQ1731" s="72"/>
      <c r="JR1731" s="72"/>
      <c r="JS1731" s="72"/>
      <c r="JT1731" s="72"/>
      <c r="JU1731" s="72"/>
      <c r="JV1731" s="72"/>
      <c r="JW1731" s="72"/>
      <c r="JX1731" s="72"/>
      <c r="JY1731" s="72"/>
      <c r="JZ1731" s="72"/>
      <c r="KA1731" s="72"/>
      <c r="KB1731" s="72"/>
      <c r="KC1731" s="72"/>
      <c r="KD1731" s="72"/>
      <c r="KE1731" s="72"/>
      <c r="KF1731" s="72"/>
      <c r="KG1731" s="72"/>
      <c r="KH1731" s="72"/>
      <c r="KI1731" s="72"/>
      <c r="KJ1731" s="72"/>
      <c r="KK1731" s="72"/>
      <c r="KL1731" s="72"/>
      <c r="KM1731" s="72"/>
      <c r="KN1731" s="72"/>
      <c r="KO1731" s="72"/>
      <c r="KP1731" s="72"/>
      <c r="KQ1731" s="72"/>
      <c r="KR1731" s="72"/>
      <c r="KS1731" s="72"/>
      <c r="KT1731" s="72"/>
      <c r="KU1731" s="72"/>
      <c r="KV1731" s="72"/>
      <c r="KW1731" s="72"/>
      <c r="KX1731" s="72"/>
      <c r="KY1731" s="72"/>
      <c r="KZ1731" s="72"/>
      <c r="LA1731" s="72"/>
      <c r="LB1731" s="72"/>
      <c r="LC1731" s="72"/>
      <c r="LD1731" s="72"/>
      <c r="LE1731" s="72"/>
      <c r="LF1731" s="72"/>
      <c r="LG1731" s="72"/>
      <c r="LH1731" s="72"/>
      <c r="LI1731" s="72"/>
      <c r="LJ1731" s="72"/>
      <c r="LK1731" s="72"/>
      <c r="LL1731" s="72"/>
      <c r="LM1731" s="72"/>
      <c r="LN1731" s="72"/>
      <c r="LO1731" s="72"/>
      <c r="LP1731" s="72"/>
      <c r="LQ1731" s="72"/>
      <c r="LR1731" s="72"/>
      <c r="LS1731" s="72"/>
      <c r="LT1731" s="72"/>
      <c r="LU1731" s="72"/>
      <c r="LV1731" s="72"/>
      <c r="LW1731" s="72"/>
      <c r="LX1731" s="72"/>
      <c r="LY1731" s="72"/>
      <c r="LZ1731" s="72"/>
      <c r="MA1731" s="72"/>
      <c r="MB1731" s="72"/>
      <c r="MC1731" s="72"/>
      <c r="MD1731" s="72"/>
      <c r="ME1731" s="72"/>
      <c r="MF1731" s="72"/>
      <c r="MG1731" s="72"/>
      <c r="MH1731" s="72"/>
      <c r="MI1731" s="72"/>
      <c r="MJ1731" s="72"/>
      <c r="MK1731" s="72"/>
      <c r="ML1731" s="72"/>
      <c r="MM1731" s="72"/>
      <c r="MN1731" s="72"/>
      <c r="MO1731" s="72"/>
      <c r="MP1731" s="72"/>
      <c r="MQ1731" s="72"/>
      <c r="MR1731" s="72"/>
      <c r="MS1731" s="72"/>
      <c r="MT1731" s="72"/>
      <c r="MU1731" s="72"/>
      <c r="MV1731" s="72"/>
      <c r="MW1731" s="72"/>
      <c r="MX1731" s="72"/>
      <c r="MY1731" s="72"/>
      <c r="MZ1731" s="72"/>
      <c r="NA1731" s="72"/>
      <c r="NB1731" s="72"/>
      <c r="NC1731" s="72"/>
      <c r="ND1731" s="72"/>
      <c r="NE1731" s="72"/>
      <c r="NF1731" s="72"/>
      <c r="NG1731" s="72"/>
      <c r="NH1731" s="72"/>
      <c r="NI1731" s="72"/>
      <c r="NJ1731" s="72"/>
      <c r="NK1731" s="72"/>
      <c r="NL1731" s="72"/>
      <c r="NM1731" s="72"/>
      <c r="NN1731" s="72"/>
      <c r="NO1731" s="72"/>
      <c r="NP1731" s="72"/>
      <c r="NQ1731" s="72"/>
      <c r="NR1731" s="72"/>
      <c r="NS1731" s="72"/>
      <c r="NT1731" s="72"/>
      <c r="NU1731" s="72"/>
      <c r="NV1731" s="72"/>
      <c r="NW1731" s="72"/>
      <c r="NX1731" s="72"/>
      <c r="NY1731" s="72"/>
      <c r="NZ1731" s="72"/>
      <c r="OA1731" s="72"/>
      <c r="OB1731" s="72"/>
      <c r="OC1731" s="72"/>
      <c r="OD1731" s="72"/>
      <c r="OE1731" s="72"/>
      <c r="OF1731" s="72"/>
      <c r="OG1731" s="72"/>
      <c r="OH1731" s="72"/>
      <c r="OI1731" s="72"/>
      <c r="OJ1731" s="72"/>
      <c r="OK1731" s="72"/>
      <c r="OL1731" s="72"/>
      <c r="OM1731" s="72"/>
      <c r="ON1731" s="72"/>
      <c r="OO1731" s="72"/>
      <c r="OP1731" s="72"/>
      <c r="OQ1731" s="72"/>
      <c r="OR1731" s="72"/>
      <c r="OS1731" s="72"/>
      <c r="OT1731" s="72"/>
      <c r="OU1731" s="72"/>
      <c r="OV1731" s="72"/>
      <c r="OW1731" s="72"/>
      <c r="OX1731" s="72"/>
      <c r="OY1731" s="72"/>
      <c r="OZ1731" s="72"/>
      <c r="PA1731" s="72"/>
      <c r="PB1731" s="72"/>
      <c r="PC1731" s="72"/>
      <c r="PD1731" s="72"/>
      <c r="PE1731" s="72"/>
      <c r="PF1731" s="72"/>
      <c r="PG1731" s="72"/>
      <c r="PH1731" s="72"/>
      <c r="PI1731" s="72"/>
      <c r="PJ1731" s="72"/>
      <c r="PK1731" s="72"/>
      <c r="PL1731" s="72"/>
      <c r="PM1731" s="72"/>
      <c r="PN1731" s="72"/>
      <c r="PO1731" s="72"/>
      <c r="PP1731" s="72"/>
      <c r="PQ1731" s="72"/>
      <c r="PR1731" s="72"/>
      <c r="PS1731" s="72"/>
      <c r="PT1731" s="72"/>
      <c r="PU1731" s="72"/>
      <c r="PV1731" s="72"/>
      <c r="PW1731" s="72"/>
      <c r="PX1731" s="72"/>
      <c r="PY1731" s="72"/>
      <c r="PZ1731" s="72"/>
      <c r="QA1731" s="72"/>
      <c r="QB1731" s="72"/>
      <c r="QC1731" s="72"/>
      <c r="QD1731" s="72"/>
      <c r="QE1731" s="72"/>
      <c r="QF1731" s="72"/>
      <c r="QG1731" s="72"/>
      <c r="QH1731" s="72"/>
      <c r="QI1731" s="72"/>
      <c r="QJ1731" s="72"/>
      <c r="QK1731" s="72"/>
      <c r="QL1731" s="72"/>
      <c r="QM1731" s="72"/>
      <c r="QN1731" s="72"/>
      <c r="QO1731" s="72"/>
      <c r="QP1731" s="72"/>
      <c r="QQ1731" s="72"/>
      <c r="QR1731" s="72"/>
      <c r="QS1731" s="72"/>
      <c r="QT1731" s="72"/>
      <c r="QU1731" s="72"/>
      <c r="QV1731" s="72"/>
      <c r="QW1731" s="72"/>
      <c r="QX1731" s="72"/>
      <c r="QY1731" s="72"/>
      <c r="QZ1731" s="72"/>
      <c r="RA1731" s="72"/>
      <c r="RB1731" s="72"/>
      <c r="RC1731" s="72"/>
      <c r="RD1731" s="72"/>
      <c r="RE1731" s="72"/>
      <c r="RF1731" s="72"/>
      <c r="RG1731" s="72"/>
      <c r="RH1731" s="72"/>
      <c r="RI1731" s="72"/>
      <c r="RJ1731" s="72"/>
      <c r="RK1731" s="72"/>
      <c r="RL1731" s="72"/>
      <c r="RM1731" s="72"/>
      <c r="RN1731" s="72"/>
      <c r="RO1731" s="72"/>
      <c r="RP1731" s="72"/>
      <c r="RQ1731" s="72"/>
      <c r="RR1731" s="72"/>
      <c r="RS1731" s="72"/>
      <c r="RT1731" s="72"/>
      <c r="RU1731" s="72"/>
      <c r="RV1731" s="72"/>
      <c r="RW1731" s="72"/>
      <c r="RX1731" s="72"/>
      <c r="RY1731" s="72"/>
      <c r="RZ1731" s="72"/>
      <c r="SA1731" s="72"/>
      <c r="SB1731" s="72"/>
      <c r="SC1731" s="72"/>
      <c r="SD1731" s="72"/>
      <c r="SE1731" s="72"/>
      <c r="SF1731" s="72"/>
      <c r="SG1731" s="72"/>
      <c r="SH1731" s="72"/>
      <c r="SI1731" s="72"/>
      <c r="SJ1731" s="72"/>
      <c r="SK1731" s="72"/>
      <c r="SL1731" s="72"/>
      <c r="SM1731" s="72"/>
      <c r="SN1731" s="72"/>
      <c r="SO1731" s="72"/>
      <c r="SP1731" s="72"/>
      <c r="SQ1731" s="72"/>
      <c r="SR1731" s="72"/>
      <c r="SS1731" s="72"/>
      <c r="ST1731" s="72"/>
      <c r="SU1731" s="72"/>
      <c r="SV1731" s="72"/>
      <c r="SW1731" s="72"/>
      <c r="SX1731" s="72"/>
      <c r="SY1731" s="72"/>
      <c r="SZ1731" s="72"/>
      <c r="TA1731" s="72"/>
      <c r="TB1731" s="72"/>
      <c r="TC1731" s="72"/>
    </row>
    <row r="1732" spans="1:523" ht="16.5" customHeight="1" x14ac:dyDescent="0.2">
      <c r="A1732" s="20">
        <v>1364</v>
      </c>
      <c r="B1732" s="20" t="s">
        <v>74</v>
      </c>
      <c r="C1732" s="20" t="s">
        <v>74</v>
      </c>
      <c r="D1732" s="20" t="s">
        <v>38</v>
      </c>
      <c r="E1732" s="8" t="s">
        <v>1344</v>
      </c>
      <c r="F1732" s="22" t="s">
        <v>1209</v>
      </c>
      <c r="G1732" s="33" t="s">
        <v>86</v>
      </c>
      <c r="H1732" s="20" t="s">
        <v>154</v>
      </c>
      <c r="I1732" s="20" t="s">
        <v>81</v>
      </c>
      <c r="J1732" s="22" t="s">
        <v>1210</v>
      </c>
      <c r="K1732" s="20">
        <v>1</v>
      </c>
      <c r="L1732" s="20" t="s">
        <v>91</v>
      </c>
      <c r="M1732" s="20" t="s">
        <v>371</v>
      </c>
      <c r="N1732" s="20"/>
      <c r="O1732" s="20"/>
      <c r="P1732" s="23">
        <v>102.88</v>
      </c>
      <c r="Q1732" s="86">
        <v>1</v>
      </c>
      <c r="R1732" s="25">
        <v>45809</v>
      </c>
      <c r="S1732" s="20" t="s">
        <v>83</v>
      </c>
      <c r="T1732" s="23">
        <v>102880000000</v>
      </c>
      <c r="U1732" s="27" t="s">
        <v>100</v>
      </c>
      <c r="V1732" s="27" t="s">
        <v>100</v>
      </c>
      <c r="W1732" s="72"/>
      <c r="X1732" s="72"/>
      <c r="Y1732" s="72"/>
      <c r="Z1732" s="72"/>
      <c r="AA1732" s="72"/>
      <c r="AB1732" s="72"/>
      <c r="AC1732" s="72"/>
      <c r="AD1732" s="72"/>
      <c r="AE1732" s="72"/>
      <c r="AF1732" s="72"/>
      <c r="AG1732" s="72"/>
      <c r="AH1732" s="72"/>
      <c r="AI1732" s="72"/>
      <c r="AJ1732" s="72"/>
      <c r="AK1732" s="72"/>
      <c r="AL1732" s="72"/>
      <c r="AM1732" s="72"/>
      <c r="AN1732" s="72"/>
      <c r="AO1732" s="72"/>
      <c r="AP1732" s="72"/>
      <c r="AQ1732" s="72"/>
      <c r="AR1732" s="72"/>
      <c r="AS1732" s="72"/>
      <c r="AT1732" s="72"/>
      <c r="AU1732" s="72"/>
      <c r="AV1732" s="72"/>
      <c r="AW1732" s="72"/>
      <c r="AX1732" s="72"/>
      <c r="AY1732" s="72"/>
      <c r="AZ1732" s="72"/>
      <c r="BA1732" s="72"/>
      <c r="BB1732" s="72"/>
      <c r="BC1732" s="72"/>
      <c r="BD1732" s="72"/>
      <c r="BE1732" s="72"/>
      <c r="BF1732" s="72"/>
      <c r="BG1732" s="72"/>
      <c r="BH1732" s="72"/>
      <c r="BI1732" s="72"/>
      <c r="BJ1732" s="72"/>
      <c r="BK1732" s="72"/>
      <c r="BL1732" s="72"/>
      <c r="BM1732" s="72"/>
      <c r="BN1732" s="72"/>
      <c r="BO1732" s="72"/>
      <c r="BP1732" s="72"/>
      <c r="BQ1732" s="72"/>
      <c r="BR1732" s="72"/>
      <c r="BS1732" s="72"/>
      <c r="BT1732" s="72"/>
      <c r="BU1732" s="72"/>
      <c r="BV1732" s="72"/>
      <c r="BW1732" s="72"/>
      <c r="BX1732" s="72"/>
      <c r="BY1732" s="72"/>
      <c r="BZ1732" s="72"/>
      <c r="CA1732" s="72"/>
      <c r="CB1732" s="72"/>
      <c r="CC1732" s="72"/>
      <c r="CD1732" s="72"/>
      <c r="CE1732" s="72"/>
      <c r="CF1732" s="72"/>
      <c r="CG1732" s="72"/>
      <c r="CH1732" s="72"/>
      <c r="CI1732" s="72"/>
      <c r="CJ1732" s="72"/>
      <c r="CK1732" s="72"/>
      <c r="CL1732" s="72"/>
      <c r="CM1732" s="72"/>
      <c r="CN1732" s="72"/>
      <c r="CO1732" s="72"/>
      <c r="CP1732" s="72"/>
      <c r="CQ1732" s="72"/>
      <c r="CR1732" s="72"/>
      <c r="CS1732" s="72"/>
      <c r="CT1732" s="72"/>
      <c r="CU1732" s="72"/>
      <c r="CV1732" s="72"/>
      <c r="CW1732" s="72"/>
      <c r="CX1732" s="72"/>
      <c r="CY1732" s="72"/>
      <c r="CZ1732" s="72"/>
      <c r="DA1732" s="72"/>
      <c r="DB1732" s="72"/>
      <c r="DC1732" s="72"/>
      <c r="DD1732" s="72"/>
      <c r="DE1732" s="72"/>
      <c r="DF1732" s="72"/>
      <c r="DG1732" s="72"/>
      <c r="DH1732" s="72"/>
      <c r="DI1732" s="72"/>
      <c r="DJ1732" s="72"/>
      <c r="DK1732" s="72"/>
      <c r="DL1732" s="72"/>
      <c r="DM1732" s="72"/>
      <c r="DN1732" s="72"/>
      <c r="DO1732" s="72"/>
      <c r="DP1732" s="72"/>
      <c r="DQ1732" s="72"/>
      <c r="DR1732" s="72"/>
      <c r="DS1732" s="72"/>
      <c r="DT1732" s="72"/>
      <c r="DU1732" s="72"/>
      <c r="DV1732" s="72"/>
      <c r="DW1732" s="72"/>
      <c r="DX1732" s="72"/>
      <c r="DY1732" s="72"/>
      <c r="DZ1732" s="72"/>
      <c r="EA1732" s="72"/>
      <c r="EB1732" s="72"/>
      <c r="EC1732" s="72"/>
      <c r="ED1732" s="72"/>
      <c r="EE1732" s="72"/>
      <c r="EF1732" s="72"/>
      <c r="EG1732" s="72"/>
      <c r="EH1732" s="72"/>
      <c r="EI1732" s="72"/>
      <c r="EJ1732" s="72"/>
      <c r="EK1732" s="72"/>
      <c r="EL1732" s="72"/>
      <c r="EM1732" s="72"/>
      <c r="EN1732" s="72"/>
      <c r="EO1732" s="72"/>
      <c r="EP1732" s="72"/>
      <c r="EQ1732" s="72"/>
      <c r="ER1732" s="72"/>
      <c r="ES1732" s="72"/>
      <c r="ET1732" s="72"/>
      <c r="EU1732" s="72"/>
      <c r="EV1732" s="72"/>
      <c r="EW1732" s="72"/>
      <c r="EX1732" s="72"/>
      <c r="EY1732" s="72"/>
      <c r="EZ1732" s="72"/>
      <c r="FA1732" s="72"/>
      <c r="FB1732" s="72"/>
      <c r="FC1732" s="72"/>
      <c r="FD1732" s="72"/>
      <c r="FE1732" s="72"/>
      <c r="FF1732" s="72"/>
      <c r="FG1732" s="72"/>
      <c r="FH1732" s="72"/>
      <c r="FI1732" s="72"/>
      <c r="FJ1732" s="72"/>
      <c r="FK1732" s="72"/>
      <c r="FL1732" s="72"/>
      <c r="FM1732" s="72"/>
      <c r="FN1732" s="72"/>
      <c r="FO1732" s="72"/>
      <c r="FP1732" s="72"/>
      <c r="FQ1732" s="72"/>
      <c r="FR1732" s="72"/>
      <c r="FS1732" s="72"/>
      <c r="FT1732" s="72"/>
      <c r="FU1732" s="72"/>
      <c r="FV1732" s="72"/>
      <c r="FW1732" s="72"/>
      <c r="FX1732" s="72"/>
      <c r="FY1732" s="72"/>
      <c r="FZ1732" s="72"/>
      <c r="GA1732" s="72"/>
      <c r="GB1732" s="72"/>
      <c r="GC1732" s="72"/>
      <c r="GD1732" s="72"/>
      <c r="GE1732" s="72"/>
      <c r="GF1732" s="72"/>
      <c r="GG1732" s="72"/>
      <c r="GH1732" s="72"/>
      <c r="GI1732" s="72"/>
      <c r="GJ1732" s="72"/>
      <c r="GK1732" s="72"/>
      <c r="GL1732" s="72"/>
      <c r="GM1732" s="72"/>
      <c r="GN1732" s="72"/>
      <c r="GO1732" s="72"/>
      <c r="GP1732" s="72"/>
      <c r="GQ1732" s="72"/>
      <c r="GR1732" s="72"/>
      <c r="GS1732" s="72"/>
      <c r="GT1732" s="72"/>
      <c r="GU1732" s="72"/>
      <c r="GV1732" s="72"/>
      <c r="GW1732" s="72"/>
      <c r="GX1732" s="72"/>
      <c r="GY1732" s="72"/>
      <c r="GZ1732" s="72"/>
      <c r="HA1732" s="72"/>
      <c r="HB1732" s="72"/>
      <c r="HC1732" s="72"/>
      <c r="HD1732" s="72"/>
      <c r="HE1732" s="72"/>
      <c r="HF1732" s="72"/>
      <c r="HG1732" s="72"/>
      <c r="HH1732" s="72"/>
      <c r="HI1732" s="72"/>
      <c r="HJ1732" s="72"/>
      <c r="HK1732" s="72"/>
      <c r="HL1732" s="72"/>
      <c r="HM1732" s="72"/>
      <c r="HN1732" s="72"/>
      <c r="HO1732" s="72"/>
      <c r="HP1732" s="72"/>
      <c r="HQ1732" s="72"/>
      <c r="HR1732" s="72"/>
      <c r="HS1732" s="72"/>
      <c r="HT1732" s="72"/>
      <c r="HU1732" s="72"/>
      <c r="HV1732" s="72"/>
      <c r="HW1732" s="72"/>
      <c r="HX1732" s="72"/>
      <c r="HY1732" s="72"/>
      <c r="HZ1732" s="72"/>
      <c r="IA1732" s="72"/>
      <c r="IB1732" s="72"/>
      <c r="IC1732" s="72"/>
      <c r="ID1732" s="72"/>
      <c r="IE1732" s="72"/>
      <c r="IF1732" s="72"/>
      <c r="IG1732" s="72"/>
      <c r="IH1732" s="72"/>
      <c r="II1732" s="72"/>
      <c r="IJ1732" s="72"/>
      <c r="IK1732" s="72"/>
      <c r="IL1732" s="72"/>
      <c r="IM1732" s="72"/>
      <c r="IN1732" s="72"/>
      <c r="IO1732" s="72"/>
      <c r="IP1732" s="72"/>
      <c r="IQ1732" s="72"/>
      <c r="IR1732" s="72"/>
      <c r="IS1732" s="72"/>
      <c r="IT1732" s="72"/>
      <c r="IU1732" s="72"/>
      <c r="IV1732" s="72"/>
      <c r="IW1732" s="72"/>
      <c r="IX1732" s="72"/>
      <c r="IY1732" s="72"/>
      <c r="IZ1732" s="72"/>
      <c r="JA1732" s="72"/>
      <c r="JB1732" s="72"/>
      <c r="JC1732" s="72"/>
      <c r="JD1732" s="72"/>
      <c r="JE1732" s="72"/>
      <c r="JF1732" s="72"/>
      <c r="JG1732" s="72"/>
      <c r="JH1732" s="72"/>
      <c r="JI1732" s="72"/>
      <c r="JJ1732" s="72"/>
      <c r="JK1732" s="72"/>
      <c r="JL1732" s="72"/>
      <c r="JM1732" s="72"/>
      <c r="JN1732" s="72"/>
      <c r="JO1732" s="72"/>
      <c r="JP1732" s="72"/>
      <c r="JQ1732" s="72"/>
      <c r="JR1732" s="72"/>
      <c r="JS1732" s="72"/>
      <c r="JT1732" s="72"/>
      <c r="JU1732" s="72"/>
      <c r="JV1732" s="72"/>
      <c r="JW1732" s="72"/>
      <c r="JX1732" s="72"/>
      <c r="JY1732" s="72"/>
      <c r="JZ1732" s="72"/>
      <c r="KA1732" s="72"/>
      <c r="KB1732" s="72"/>
      <c r="KC1732" s="72"/>
      <c r="KD1732" s="72"/>
      <c r="KE1732" s="72"/>
      <c r="KF1732" s="72"/>
      <c r="KG1732" s="72"/>
      <c r="KH1732" s="72"/>
      <c r="KI1732" s="72"/>
      <c r="KJ1732" s="72"/>
      <c r="KK1732" s="72"/>
      <c r="KL1732" s="72"/>
      <c r="KM1732" s="72"/>
      <c r="KN1732" s="72"/>
      <c r="KO1732" s="72"/>
      <c r="KP1732" s="72"/>
      <c r="KQ1732" s="72"/>
      <c r="KR1732" s="72"/>
      <c r="KS1732" s="72"/>
      <c r="KT1732" s="72"/>
      <c r="KU1732" s="72"/>
      <c r="KV1732" s="72"/>
      <c r="KW1732" s="72"/>
      <c r="KX1732" s="72"/>
      <c r="KY1732" s="72"/>
      <c r="KZ1732" s="72"/>
      <c r="LA1732" s="72"/>
      <c r="LB1732" s="72"/>
      <c r="LC1732" s="72"/>
      <c r="LD1732" s="72"/>
      <c r="LE1732" s="72"/>
      <c r="LF1732" s="72"/>
      <c r="LG1732" s="72"/>
      <c r="LH1732" s="72"/>
      <c r="LI1732" s="72"/>
      <c r="LJ1732" s="72"/>
      <c r="LK1732" s="72"/>
      <c r="LL1732" s="72"/>
      <c r="LM1732" s="72"/>
      <c r="LN1732" s="72"/>
      <c r="LO1732" s="72"/>
      <c r="LP1732" s="72"/>
      <c r="LQ1732" s="72"/>
      <c r="LR1732" s="72"/>
      <c r="LS1732" s="72"/>
      <c r="LT1732" s="72"/>
      <c r="LU1732" s="72"/>
      <c r="LV1732" s="72"/>
      <c r="LW1732" s="72"/>
      <c r="LX1732" s="72"/>
      <c r="LY1732" s="72"/>
      <c r="LZ1732" s="72"/>
      <c r="MA1732" s="72"/>
      <c r="MB1732" s="72"/>
      <c r="MC1732" s="72"/>
      <c r="MD1732" s="72"/>
      <c r="ME1732" s="72"/>
      <c r="MF1732" s="72"/>
      <c r="MG1732" s="72"/>
      <c r="MH1732" s="72"/>
      <c r="MI1732" s="72"/>
      <c r="MJ1732" s="72"/>
      <c r="MK1732" s="72"/>
      <c r="ML1732" s="72"/>
      <c r="MM1732" s="72"/>
      <c r="MN1732" s="72"/>
      <c r="MO1732" s="72"/>
      <c r="MP1732" s="72"/>
      <c r="MQ1732" s="72"/>
      <c r="MR1732" s="72"/>
      <c r="MS1732" s="72"/>
      <c r="MT1732" s="72"/>
      <c r="MU1732" s="72"/>
      <c r="MV1732" s="72"/>
      <c r="MW1732" s="72"/>
      <c r="MX1732" s="72"/>
      <c r="MY1732" s="72"/>
      <c r="MZ1732" s="72"/>
      <c r="NA1732" s="72"/>
      <c r="NB1732" s="72"/>
      <c r="NC1732" s="72"/>
      <c r="ND1732" s="72"/>
      <c r="NE1732" s="72"/>
      <c r="NF1732" s="72"/>
      <c r="NG1732" s="72"/>
      <c r="NH1732" s="72"/>
      <c r="NI1732" s="72"/>
      <c r="NJ1732" s="72"/>
      <c r="NK1732" s="72"/>
      <c r="NL1732" s="72"/>
      <c r="NM1732" s="72"/>
      <c r="NN1732" s="72"/>
      <c r="NO1732" s="72"/>
      <c r="NP1732" s="72"/>
      <c r="NQ1732" s="72"/>
      <c r="NR1732" s="72"/>
      <c r="NS1732" s="72"/>
      <c r="NT1732" s="72"/>
      <c r="NU1732" s="72"/>
      <c r="NV1732" s="72"/>
      <c r="NW1732" s="72"/>
      <c r="NX1732" s="72"/>
      <c r="NY1732" s="72"/>
      <c r="NZ1732" s="72"/>
      <c r="OA1732" s="72"/>
      <c r="OB1732" s="72"/>
      <c r="OC1732" s="72"/>
      <c r="OD1732" s="72"/>
      <c r="OE1732" s="72"/>
      <c r="OF1732" s="72"/>
      <c r="OG1732" s="72"/>
      <c r="OH1732" s="72"/>
      <c r="OI1732" s="72"/>
      <c r="OJ1732" s="72"/>
      <c r="OK1732" s="72"/>
      <c r="OL1732" s="72"/>
      <c r="OM1732" s="72"/>
      <c r="ON1732" s="72"/>
      <c r="OO1732" s="72"/>
      <c r="OP1732" s="72"/>
      <c r="OQ1732" s="72"/>
      <c r="OR1732" s="72"/>
      <c r="OS1732" s="72"/>
      <c r="OT1732" s="72"/>
      <c r="OU1732" s="72"/>
      <c r="OV1732" s="72"/>
      <c r="OW1732" s="72"/>
      <c r="OX1732" s="72"/>
      <c r="OY1732" s="72"/>
      <c r="OZ1732" s="72"/>
      <c r="PA1732" s="72"/>
      <c r="PB1732" s="72"/>
      <c r="PC1732" s="72"/>
      <c r="PD1732" s="72"/>
      <c r="PE1732" s="72"/>
      <c r="PF1732" s="72"/>
      <c r="PG1732" s="72"/>
      <c r="PH1732" s="72"/>
      <c r="PI1732" s="72"/>
      <c r="PJ1732" s="72"/>
      <c r="PK1732" s="72"/>
      <c r="PL1732" s="72"/>
      <c r="PM1732" s="72"/>
      <c r="PN1732" s="72"/>
      <c r="PO1732" s="72"/>
      <c r="PP1732" s="72"/>
      <c r="PQ1732" s="72"/>
      <c r="PR1732" s="72"/>
      <c r="PS1732" s="72"/>
      <c r="PT1732" s="72"/>
      <c r="PU1732" s="72"/>
      <c r="PV1732" s="72"/>
      <c r="PW1732" s="72"/>
      <c r="PX1732" s="72"/>
      <c r="PY1732" s="72"/>
      <c r="PZ1732" s="72"/>
      <c r="QA1732" s="72"/>
      <c r="QB1732" s="72"/>
      <c r="QC1732" s="72"/>
      <c r="QD1732" s="72"/>
      <c r="QE1732" s="72"/>
      <c r="QF1732" s="72"/>
      <c r="QG1732" s="72"/>
      <c r="QH1732" s="72"/>
      <c r="QI1732" s="72"/>
      <c r="QJ1732" s="72"/>
      <c r="QK1732" s="72"/>
      <c r="QL1732" s="72"/>
      <c r="QM1732" s="72"/>
      <c r="QN1732" s="72"/>
      <c r="QO1732" s="72"/>
      <c r="QP1732" s="72"/>
      <c r="QQ1732" s="72"/>
      <c r="QR1732" s="72"/>
      <c r="QS1732" s="72"/>
      <c r="QT1732" s="72"/>
      <c r="QU1732" s="72"/>
      <c r="QV1732" s="72"/>
      <c r="QW1732" s="72"/>
      <c r="QX1732" s="72"/>
      <c r="QY1732" s="72"/>
      <c r="QZ1732" s="72"/>
      <c r="RA1732" s="72"/>
      <c r="RB1732" s="72"/>
      <c r="RC1732" s="72"/>
      <c r="RD1732" s="72"/>
      <c r="RE1732" s="72"/>
      <c r="RF1732" s="72"/>
      <c r="RG1732" s="72"/>
      <c r="RH1732" s="72"/>
      <c r="RI1732" s="72"/>
      <c r="RJ1732" s="72"/>
      <c r="RK1732" s="72"/>
      <c r="RL1732" s="72"/>
      <c r="RM1732" s="72"/>
      <c r="RN1732" s="72"/>
      <c r="RO1732" s="72"/>
      <c r="RP1732" s="72"/>
      <c r="RQ1732" s="72"/>
      <c r="RR1732" s="72"/>
      <c r="RS1732" s="72"/>
      <c r="RT1732" s="72"/>
      <c r="RU1732" s="72"/>
      <c r="RV1732" s="72"/>
      <c r="RW1732" s="72"/>
      <c r="RX1732" s="72"/>
      <c r="RY1732" s="72"/>
      <c r="RZ1732" s="72"/>
      <c r="SA1732" s="72"/>
      <c r="SB1732" s="72"/>
      <c r="SC1732" s="72"/>
      <c r="SD1732" s="72"/>
      <c r="SE1732" s="72"/>
      <c r="SF1732" s="72"/>
      <c r="SG1732" s="72"/>
      <c r="SH1732" s="72"/>
      <c r="SI1732" s="72"/>
      <c r="SJ1732" s="72"/>
      <c r="SK1732" s="72"/>
      <c r="SL1732" s="72"/>
      <c r="SM1732" s="72"/>
      <c r="SN1732" s="72"/>
      <c r="SO1732" s="72"/>
      <c r="SP1732" s="72"/>
      <c r="SQ1732" s="72"/>
      <c r="SR1732" s="72"/>
      <c r="SS1732" s="72"/>
      <c r="ST1732" s="72"/>
      <c r="SU1732" s="72"/>
      <c r="SV1732" s="72"/>
      <c r="SW1732" s="72"/>
      <c r="SX1732" s="72"/>
      <c r="SY1732" s="72"/>
      <c r="SZ1732" s="72"/>
      <c r="TA1732" s="72"/>
      <c r="TB1732" s="72"/>
      <c r="TC1732" s="72"/>
    </row>
    <row r="1733" spans="1:523" ht="16.5" customHeight="1" x14ac:dyDescent="0.2">
      <c r="A1733" s="20">
        <v>1365</v>
      </c>
      <c r="B1733" s="20" t="s">
        <v>74</v>
      </c>
      <c r="C1733" s="20" t="s">
        <v>74</v>
      </c>
      <c r="D1733" s="20" t="s">
        <v>38</v>
      </c>
      <c r="E1733" s="8" t="s">
        <v>1344</v>
      </c>
      <c r="F1733" s="22" t="s">
        <v>1209</v>
      </c>
      <c r="G1733" s="110" t="s">
        <v>86</v>
      </c>
      <c r="H1733" s="20" t="s">
        <v>154</v>
      </c>
      <c r="I1733" s="20" t="s">
        <v>81</v>
      </c>
      <c r="J1733" s="22" t="s">
        <v>1210</v>
      </c>
      <c r="K1733" s="20">
        <v>1</v>
      </c>
      <c r="L1733" s="20" t="s">
        <v>91</v>
      </c>
      <c r="M1733" s="20" t="s">
        <v>371</v>
      </c>
      <c r="N1733" s="20"/>
      <c r="O1733" s="20"/>
      <c r="P1733" s="23">
        <v>102.88</v>
      </c>
      <c r="Q1733" s="24">
        <v>1</v>
      </c>
      <c r="R1733" s="25">
        <v>45839</v>
      </c>
      <c r="S1733" s="20" t="s">
        <v>83</v>
      </c>
      <c r="T1733" s="23">
        <v>102880000000</v>
      </c>
      <c r="U1733" s="27" t="s">
        <v>100</v>
      </c>
      <c r="V1733" s="27" t="s">
        <v>100</v>
      </c>
      <c r="W1733" s="72"/>
      <c r="X1733" s="72"/>
      <c r="Y1733" s="72"/>
      <c r="Z1733" s="72"/>
      <c r="AA1733" s="72"/>
      <c r="AB1733" s="72"/>
      <c r="AC1733" s="72"/>
      <c r="AD1733" s="72"/>
      <c r="AE1733" s="72"/>
      <c r="AF1733" s="72"/>
      <c r="AG1733" s="72"/>
      <c r="AH1733" s="72"/>
      <c r="AI1733" s="72"/>
      <c r="AJ1733" s="72"/>
      <c r="AK1733" s="72"/>
      <c r="AL1733" s="72"/>
      <c r="AM1733" s="72"/>
      <c r="AN1733" s="72"/>
      <c r="AO1733" s="72"/>
      <c r="AP1733" s="72"/>
      <c r="AQ1733" s="72"/>
      <c r="AR1733" s="72"/>
      <c r="AS1733" s="72"/>
      <c r="AT1733" s="72"/>
      <c r="AU1733" s="72"/>
      <c r="AV1733" s="72"/>
      <c r="AW1733" s="72"/>
      <c r="AX1733" s="72"/>
      <c r="AY1733" s="72"/>
      <c r="AZ1733" s="72"/>
      <c r="BA1733" s="72"/>
      <c r="BB1733" s="72"/>
      <c r="BC1733" s="72"/>
      <c r="BD1733" s="72"/>
      <c r="BE1733" s="72"/>
      <c r="BF1733" s="72"/>
      <c r="BG1733" s="72"/>
      <c r="BH1733" s="72"/>
      <c r="BI1733" s="72"/>
      <c r="BJ1733" s="72"/>
      <c r="BK1733" s="72"/>
      <c r="BL1733" s="72"/>
      <c r="BM1733" s="72"/>
      <c r="BN1733" s="72"/>
      <c r="BO1733" s="72"/>
      <c r="BP1733" s="72"/>
      <c r="BQ1733" s="72"/>
      <c r="BR1733" s="72"/>
      <c r="BS1733" s="72"/>
      <c r="BT1733" s="72"/>
      <c r="BU1733" s="72"/>
      <c r="BV1733" s="72"/>
      <c r="BW1733" s="72"/>
      <c r="BX1733" s="72"/>
      <c r="BY1733" s="72"/>
      <c r="BZ1733" s="72"/>
      <c r="CA1733" s="72"/>
      <c r="CB1733" s="72"/>
      <c r="CC1733" s="72"/>
      <c r="CD1733" s="72"/>
      <c r="CE1733" s="72"/>
      <c r="CF1733" s="72"/>
      <c r="CG1733" s="72"/>
      <c r="CH1733" s="72"/>
      <c r="CI1733" s="72"/>
      <c r="CJ1733" s="72"/>
      <c r="CK1733" s="72"/>
      <c r="CL1733" s="72"/>
      <c r="CM1733" s="72"/>
      <c r="CN1733" s="72"/>
      <c r="CO1733" s="72"/>
      <c r="CP1733" s="72"/>
      <c r="CQ1733" s="72"/>
      <c r="CR1733" s="72"/>
      <c r="CS1733" s="72"/>
      <c r="CT1733" s="72"/>
      <c r="CU1733" s="72"/>
      <c r="CV1733" s="72"/>
      <c r="CW1733" s="72"/>
      <c r="CX1733" s="72"/>
      <c r="CY1733" s="72"/>
      <c r="CZ1733" s="72"/>
      <c r="DA1733" s="72"/>
      <c r="DB1733" s="72"/>
      <c r="DC1733" s="72"/>
      <c r="DD1733" s="72"/>
      <c r="DE1733" s="72"/>
      <c r="DF1733" s="72"/>
      <c r="DG1733" s="72"/>
      <c r="DH1733" s="72"/>
      <c r="DI1733" s="72"/>
      <c r="DJ1733" s="72"/>
      <c r="DK1733" s="72"/>
      <c r="DL1733" s="72"/>
      <c r="DM1733" s="72"/>
      <c r="DN1733" s="72"/>
      <c r="DO1733" s="72"/>
      <c r="DP1733" s="72"/>
      <c r="DQ1733" s="72"/>
      <c r="DR1733" s="72"/>
      <c r="DS1733" s="72"/>
      <c r="DT1733" s="72"/>
      <c r="DU1733" s="72"/>
      <c r="DV1733" s="72"/>
      <c r="DW1733" s="72"/>
      <c r="DX1733" s="72"/>
      <c r="DY1733" s="72"/>
      <c r="DZ1733" s="72"/>
      <c r="EA1733" s="72"/>
      <c r="EB1733" s="72"/>
      <c r="EC1733" s="72"/>
      <c r="ED1733" s="72"/>
      <c r="EE1733" s="72"/>
      <c r="EF1733" s="72"/>
      <c r="EG1733" s="72"/>
      <c r="EH1733" s="72"/>
      <c r="EI1733" s="72"/>
      <c r="EJ1733" s="72"/>
      <c r="EK1733" s="72"/>
      <c r="EL1733" s="72"/>
      <c r="EM1733" s="72"/>
      <c r="EN1733" s="72"/>
      <c r="EO1733" s="72"/>
      <c r="EP1733" s="72"/>
      <c r="EQ1733" s="72"/>
      <c r="ER1733" s="72"/>
      <c r="ES1733" s="72"/>
      <c r="ET1733" s="72"/>
      <c r="EU1733" s="72"/>
      <c r="EV1733" s="72"/>
      <c r="EW1733" s="72"/>
      <c r="EX1733" s="72"/>
      <c r="EY1733" s="72"/>
      <c r="EZ1733" s="72"/>
      <c r="FA1733" s="72"/>
      <c r="FB1733" s="72"/>
      <c r="FC1733" s="72"/>
      <c r="FD1733" s="72"/>
      <c r="FE1733" s="72"/>
      <c r="FF1733" s="72"/>
      <c r="FG1733" s="72"/>
      <c r="FH1733" s="72"/>
      <c r="FI1733" s="72"/>
      <c r="FJ1733" s="72"/>
      <c r="FK1733" s="72"/>
      <c r="FL1733" s="72"/>
      <c r="FM1733" s="72"/>
      <c r="FN1733" s="72"/>
      <c r="FO1733" s="72"/>
      <c r="FP1733" s="72"/>
      <c r="FQ1733" s="72"/>
      <c r="FR1733" s="72"/>
      <c r="FS1733" s="72"/>
      <c r="FT1733" s="72"/>
      <c r="FU1733" s="72"/>
      <c r="FV1733" s="72"/>
      <c r="FW1733" s="72"/>
      <c r="FX1733" s="72"/>
      <c r="FY1733" s="72"/>
      <c r="FZ1733" s="72"/>
      <c r="GA1733" s="72"/>
      <c r="GB1733" s="72"/>
      <c r="GC1733" s="72"/>
      <c r="GD1733" s="72"/>
      <c r="GE1733" s="72"/>
      <c r="GF1733" s="72"/>
      <c r="GG1733" s="72"/>
      <c r="GH1733" s="72"/>
      <c r="GI1733" s="72"/>
      <c r="GJ1733" s="72"/>
      <c r="GK1733" s="72"/>
      <c r="GL1733" s="72"/>
      <c r="GM1733" s="72"/>
      <c r="GN1733" s="72"/>
      <c r="GO1733" s="72"/>
      <c r="GP1733" s="72"/>
      <c r="GQ1733" s="72"/>
      <c r="GR1733" s="72"/>
      <c r="GS1733" s="72"/>
      <c r="GT1733" s="72"/>
      <c r="GU1733" s="72"/>
      <c r="GV1733" s="72"/>
      <c r="GW1733" s="72"/>
      <c r="GX1733" s="72"/>
      <c r="GY1733" s="72"/>
      <c r="GZ1733" s="72"/>
      <c r="HA1733" s="72"/>
      <c r="HB1733" s="72"/>
      <c r="HC1733" s="72"/>
      <c r="HD1733" s="72"/>
      <c r="HE1733" s="72"/>
      <c r="HF1733" s="72"/>
      <c r="HG1733" s="72"/>
      <c r="HH1733" s="72"/>
      <c r="HI1733" s="72"/>
      <c r="HJ1733" s="72"/>
      <c r="HK1733" s="72"/>
      <c r="HL1733" s="72"/>
      <c r="HM1733" s="72"/>
      <c r="HN1733" s="72"/>
      <c r="HO1733" s="72"/>
      <c r="HP1733" s="72"/>
      <c r="HQ1733" s="72"/>
      <c r="HR1733" s="72"/>
      <c r="HS1733" s="72"/>
      <c r="HT1733" s="72"/>
      <c r="HU1733" s="72"/>
      <c r="HV1733" s="72"/>
      <c r="HW1733" s="72"/>
      <c r="HX1733" s="72"/>
      <c r="HY1733" s="72"/>
      <c r="HZ1733" s="72"/>
      <c r="IA1733" s="72"/>
      <c r="IB1733" s="72"/>
      <c r="IC1733" s="72"/>
      <c r="ID1733" s="72"/>
      <c r="IE1733" s="72"/>
      <c r="IF1733" s="72"/>
      <c r="IG1733" s="72"/>
      <c r="IH1733" s="72"/>
      <c r="II1733" s="72"/>
      <c r="IJ1733" s="72"/>
      <c r="IK1733" s="72"/>
      <c r="IL1733" s="72"/>
      <c r="IM1733" s="72"/>
      <c r="IN1733" s="72"/>
      <c r="IO1733" s="72"/>
      <c r="IP1733" s="72"/>
      <c r="IQ1733" s="72"/>
      <c r="IR1733" s="72"/>
      <c r="IS1733" s="72"/>
      <c r="IT1733" s="72"/>
      <c r="IU1733" s="72"/>
      <c r="IV1733" s="72"/>
      <c r="IW1733" s="72"/>
      <c r="IX1733" s="72"/>
      <c r="IY1733" s="72"/>
      <c r="IZ1733" s="72"/>
      <c r="JA1733" s="72"/>
      <c r="JB1733" s="72"/>
      <c r="JC1733" s="72"/>
      <c r="JD1733" s="72"/>
      <c r="JE1733" s="72"/>
      <c r="JF1733" s="72"/>
      <c r="JG1733" s="72"/>
      <c r="JH1733" s="72"/>
      <c r="JI1733" s="72"/>
      <c r="JJ1733" s="72"/>
      <c r="JK1733" s="72"/>
      <c r="JL1733" s="72"/>
      <c r="JM1733" s="72"/>
      <c r="JN1733" s="72"/>
      <c r="JO1733" s="72"/>
      <c r="JP1733" s="72"/>
      <c r="JQ1733" s="72"/>
      <c r="JR1733" s="72"/>
      <c r="JS1733" s="72"/>
      <c r="JT1733" s="72"/>
      <c r="JU1733" s="72"/>
      <c r="JV1733" s="72"/>
      <c r="JW1733" s="72"/>
      <c r="JX1733" s="72"/>
      <c r="JY1733" s="72"/>
      <c r="JZ1733" s="72"/>
      <c r="KA1733" s="72"/>
      <c r="KB1733" s="72"/>
      <c r="KC1733" s="72"/>
      <c r="KD1733" s="72"/>
      <c r="KE1733" s="72"/>
      <c r="KF1733" s="72"/>
      <c r="KG1733" s="72"/>
      <c r="KH1733" s="72"/>
      <c r="KI1733" s="72"/>
      <c r="KJ1733" s="72"/>
      <c r="KK1733" s="72"/>
      <c r="KL1733" s="72"/>
      <c r="KM1733" s="72"/>
      <c r="KN1733" s="72"/>
      <c r="KO1733" s="72"/>
      <c r="KP1733" s="72"/>
      <c r="KQ1733" s="72"/>
      <c r="KR1733" s="72"/>
      <c r="KS1733" s="72"/>
      <c r="KT1733" s="72"/>
      <c r="KU1733" s="72"/>
      <c r="KV1733" s="72"/>
      <c r="KW1733" s="72"/>
      <c r="KX1733" s="72"/>
      <c r="KY1733" s="72"/>
      <c r="KZ1733" s="72"/>
      <c r="LA1733" s="72"/>
      <c r="LB1733" s="72"/>
      <c r="LC1733" s="72"/>
      <c r="LD1733" s="72"/>
      <c r="LE1733" s="72"/>
      <c r="LF1733" s="72"/>
      <c r="LG1733" s="72"/>
      <c r="LH1733" s="72"/>
      <c r="LI1733" s="72"/>
      <c r="LJ1733" s="72"/>
      <c r="LK1733" s="72"/>
      <c r="LL1733" s="72"/>
      <c r="LM1733" s="72"/>
      <c r="LN1733" s="72"/>
      <c r="LO1733" s="72"/>
      <c r="LP1733" s="72"/>
      <c r="LQ1733" s="72"/>
      <c r="LR1733" s="72"/>
      <c r="LS1733" s="72"/>
      <c r="LT1733" s="72"/>
      <c r="LU1733" s="72"/>
      <c r="LV1733" s="72"/>
      <c r="LW1733" s="72"/>
      <c r="LX1733" s="72"/>
      <c r="LY1733" s="72"/>
      <c r="LZ1733" s="72"/>
      <c r="MA1733" s="72"/>
      <c r="MB1733" s="72"/>
      <c r="MC1733" s="72"/>
      <c r="MD1733" s="72"/>
      <c r="ME1733" s="72"/>
      <c r="MF1733" s="72"/>
      <c r="MG1733" s="72"/>
      <c r="MH1733" s="72"/>
      <c r="MI1733" s="72"/>
      <c r="MJ1733" s="72"/>
      <c r="MK1733" s="72"/>
      <c r="ML1733" s="72"/>
      <c r="MM1733" s="72"/>
      <c r="MN1733" s="72"/>
      <c r="MO1733" s="72"/>
      <c r="MP1733" s="72"/>
      <c r="MQ1733" s="72"/>
      <c r="MR1733" s="72"/>
      <c r="MS1733" s="72"/>
      <c r="MT1733" s="72"/>
      <c r="MU1733" s="72"/>
      <c r="MV1733" s="72"/>
      <c r="MW1733" s="72"/>
      <c r="MX1733" s="72"/>
      <c r="MY1733" s="72"/>
      <c r="MZ1733" s="72"/>
      <c r="NA1733" s="72"/>
      <c r="NB1733" s="72"/>
      <c r="NC1733" s="72"/>
      <c r="ND1733" s="72"/>
      <c r="NE1733" s="72"/>
      <c r="NF1733" s="72"/>
      <c r="NG1733" s="72"/>
      <c r="NH1733" s="72"/>
      <c r="NI1733" s="72"/>
      <c r="NJ1733" s="72"/>
      <c r="NK1733" s="72"/>
      <c r="NL1733" s="72"/>
      <c r="NM1733" s="72"/>
      <c r="NN1733" s="72"/>
      <c r="NO1733" s="72"/>
      <c r="NP1733" s="72"/>
      <c r="NQ1733" s="72"/>
      <c r="NR1733" s="72"/>
      <c r="NS1733" s="72"/>
      <c r="NT1733" s="72"/>
      <c r="NU1733" s="72"/>
      <c r="NV1733" s="72"/>
      <c r="NW1733" s="72"/>
      <c r="NX1733" s="72"/>
      <c r="NY1733" s="72"/>
      <c r="NZ1733" s="72"/>
      <c r="OA1733" s="72"/>
      <c r="OB1733" s="72"/>
      <c r="OC1733" s="72"/>
      <c r="OD1733" s="72"/>
      <c r="OE1733" s="72"/>
      <c r="OF1733" s="72"/>
      <c r="OG1733" s="72"/>
      <c r="OH1733" s="72"/>
      <c r="OI1733" s="72"/>
      <c r="OJ1733" s="72"/>
      <c r="OK1733" s="72"/>
      <c r="OL1733" s="72"/>
      <c r="OM1733" s="72"/>
      <c r="ON1733" s="72"/>
      <c r="OO1733" s="72"/>
      <c r="OP1733" s="72"/>
      <c r="OQ1733" s="72"/>
      <c r="OR1733" s="72"/>
      <c r="OS1733" s="72"/>
      <c r="OT1733" s="72"/>
      <c r="OU1733" s="72"/>
      <c r="OV1733" s="72"/>
      <c r="OW1733" s="72"/>
      <c r="OX1733" s="72"/>
      <c r="OY1733" s="72"/>
      <c r="OZ1733" s="72"/>
      <c r="PA1733" s="72"/>
      <c r="PB1733" s="72"/>
      <c r="PC1733" s="72"/>
      <c r="PD1733" s="72"/>
      <c r="PE1733" s="72"/>
      <c r="PF1733" s="72"/>
      <c r="PG1733" s="72"/>
      <c r="PH1733" s="72"/>
      <c r="PI1733" s="72"/>
      <c r="PJ1733" s="72"/>
      <c r="PK1733" s="72"/>
      <c r="PL1733" s="72"/>
      <c r="PM1733" s="72"/>
      <c r="PN1733" s="72"/>
      <c r="PO1733" s="72"/>
      <c r="PP1733" s="72"/>
      <c r="PQ1733" s="72"/>
      <c r="PR1733" s="72"/>
      <c r="PS1733" s="72"/>
      <c r="PT1733" s="72"/>
      <c r="PU1733" s="72"/>
      <c r="PV1733" s="72"/>
      <c r="PW1733" s="72"/>
      <c r="PX1733" s="72"/>
      <c r="PY1733" s="72"/>
      <c r="PZ1733" s="72"/>
      <c r="QA1733" s="72"/>
      <c r="QB1733" s="72"/>
      <c r="QC1733" s="72"/>
      <c r="QD1733" s="72"/>
      <c r="QE1733" s="72"/>
      <c r="QF1733" s="72"/>
      <c r="QG1733" s="72"/>
      <c r="QH1733" s="72"/>
      <c r="QI1733" s="72"/>
      <c r="QJ1733" s="72"/>
      <c r="QK1733" s="72"/>
      <c r="QL1733" s="72"/>
      <c r="QM1733" s="72"/>
      <c r="QN1733" s="72"/>
      <c r="QO1733" s="72"/>
      <c r="QP1733" s="72"/>
      <c r="QQ1733" s="72"/>
      <c r="QR1733" s="72"/>
      <c r="QS1733" s="72"/>
      <c r="QT1733" s="72"/>
      <c r="QU1733" s="72"/>
      <c r="QV1733" s="72"/>
      <c r="QW1733" s="72"/>
      <c r="QX1733" s="72"/>
      <c r="QY1733" s="72"/>
      <c r="QZ1733" s="72"/>
      <c r="RA1733" s="72"/>
      <c r="RB1733" s="72"/>
      <c r="RC1733" s="72"/>
      <c r="RD1733" s="72"/>
      <c r="RE1733" s="72"/>
      <c r="RF1733" s="72"/>
      <c r="RG1733" s="72"/>
      <c r="RH1733" s="72"/>
      <c r="RI1733" s="72"/>
      <c r="RJ1733" s="72"/>
      <c r="RK1733" s="72"/>
      <c r="RL1733" s="72"/>
      <c r="RM1733" s="72"/>
      <c r="RN1733" s="72"/>
      <c r="RO1733" s="72"/>
      <c r="RP1733" s="72"/>
      <c r="RQ1733" s="72"/>
      <c r="RR1733" s="72"/>
      <c r="RS1733" s="72"/>
      <c r="RT1733" s="72"/>
      <c r="RU1733" s="72"/>
      <c r="RV1733" s="72"/>
      <c r="RW1733" s="72"/>
      <c r="RX1733" s="72"/>
      <c r="RY1733" s="72"/>
      <c r="RZ1733" s="72"/>
      <c r="SA1733" s="72"/>
      <c r="SB1733" s="72"/>
      <c r="SC1733" s="72"/>
      <c r="SD1733" s="72"/>
      <c r="SE1733" s="72"/>
      <c r="SF1733" s="72"/>
      <c r="SG1733" s="72"/>
      <c r="SH1733" s="72"/>
      <c r="SI1733" s="72"/>
      <c r="SJ1733" s="72"/>
      <c r="SK1733" s="72"/>
      <c r="SL1733" s="72"/>
      <c r="SM1733" s="72"/>
      <c r="SN1733" s="72"/>
      <c r="SO1733" s="72"/>
      <c r="SP1733" s="72"/>
      <c r="SQ1733" s="72"/>
      <c r="SR1733" s="72"/>
      <c r="SS1733" s="72"/>
      <c r="ST1733" s="72"/>
      <c r="SU1733" s="72"/>
      <c r="SV1733" s="72"/>
      <c r="SW1733" s="72"/>
      <c r="SX1733" s="72"/>
      <c r="SY1733" s="72"/>
      <c r="SZ1733" s="72"/>
      <c r="TA1733" s="72"/>
      <c r="TB1733" s="72"/>
      <c r="TC1733" s="72"/>
    </row>
    <row r="1734" spans="1:523" ht="16.5" customHeight="1" x14ac:dyDescent="0.2">
      <c r="A1734" s="20">
        <v>1366</v>
      </c>
      <c r="B1734" s="20" t="s">
        <v>74</v>
      </c>
      <c r="C1734" s="20" t="s">
        <v>74</v>
      </c>
      <c r="D1734" s="20" t="s">
        <v>38</v>
      </c>
      <c r="E1734" s="8" t="s">
        <v>1344</v>
      </c>
      <c r="F1734" s="22" t="s">
        <v>1209</v>
      </c>
      <c r="G1734" s="110" t="s">
        <v>86</v>
      </c>
      <c r="H1734" s="20" t="s">
        <v>154</v>
      </c>
      <c r="I1734" s="20" t="s">
        <v>81</v>
      </c>
      <c r="J1734" s="22" t="s">
        <v>1210</v>
      </c>
      <c r="K1734" s="20">
        <v>1</v>
      </c>
      <c r="L1734" s="20" t="s">
        <v>91</v>
      </c>
      <c r="M1734" s="20" t="s">
        <v>371</v>
      </c>
      <c r="N1734" s="20"/>
      <c r="O1734" s="20"/>
      <c r="P1734" s="23">
        <v>102.88</v>
      </c>
      <c r="Q1734" s="24">
        <v>1</v>
      </c>
      <c r="R1734" s="25">
        <v>45870</v>
      </c>
      <c r="S1734" s="20" t="s">
        <v>83</v>
      </c>
      <c r="T1734" s="23">
        <v>102880000000</v>
      </c>
      <c r="U1734" s="27" t="s">
        <v>100</v>
      </c>
      <c r="V1734" s="27" t="s">
        <v>100</v>
      </c>
      <c r="W1734" s="72"/>
      <c r="X1734" s="72"/>
      <c r="Y1734" s="72"/>
      <c r="Z1734" s="72"/>
      <c r="AA1734" s="72"/>
      <c r="AB1734" s="72"/>
      <c r="AC1734" s="72"/>
      <c r="AD1734" s="72"/>
      <c r="AE1734" s="72"/>
      <c r="AF1734" s="72"/>
      <c r="AG1734" s="72"/>
      <c r="AH1734" s="72"/>
      <c r="AI1734" s="72"/>
      <c r="AJ1734" s="72"/>
      <c r="AK1734" s="72"/>
      <c r="AL1734" s="72"/>
      <c r="AM1734" s="72"/>
      <c r="AN1734" s="72"/>
      <c r="AO1734" s="72"/>
      <c r="AP1734" s="72"/>
      <c r="AQ1734" s="72"/>
      <c r="AR1734" s="72"/>
      <c r="AS1734" s="72"/>
      <c r="AT1734" s="72"/>
      <c r="AU1734" s="72"/>
      <c r="AV1734" s="72"/>
      <c r="AW1734" s="72"/>
      <c r="AX1734" s="72"/>
      <c r="AY1734" s="72"/>
      <c r="AZ1734" s="72"/>
      <c r="BA1734" s="72"/>
      <c r="BB1734" s="72"/>
      <c r="BC1734" s="72"/>
      <c r="BD1734" s="72"/>
      <c r="BE1734" s="72"/>
      <c r="BF1734" s="72"/>
      <c r="BG1734" s="72"/>
      <c r="BH1734" s="72"/>
      <c r="BI1734" s="72"/>
      <c r="BJ1734" s="72"/>
      <c r="BK1734" s="72"/>
      <c r="BL1734" s="72"/>
      <c r="BM1734" s="72"/>
      <c r="BN1734" s="72"/>
      <c r="BO1734" s="72"/>
      <c r="BP1734" s="72"/>
      <c r="BQ1734" s="72"/>
      <c r="BR1734" s="72"/>
      <c r="BS1734" s="72"/>
      <c r="BT1734" s="72"/>
      <c r="BU1734" s="72"/>
      <c r="BV1734" s="72"/>
      <c r="BW1734" s="72"/>
      <c r="BX1734" s="72"/>
      <c r="BY1734" s="72"/>
      <c r="BZ1734" s="72"/>
      <c r="CA1734" s="72"/>
      <c r="CB1734" s="72"/>
      <c r="CC1734" s="72"/>
      <c r="CD1734" s="72"/>
      <c r="CE1734" s="72"/>
      <c r="CF1734" s="72"/>
      <c r="CG1734" s="72"/>
      <c r="CH1734" s="72"/>
      <c r="CI1734" s="72"/>
      <c r="CJ1734" s="72"/>
      <c r="CK1734" s="72"/>
      <c r="CL1734" s="72"/>
      <c r="CM1734" s="72"/>
      <c r="CN1734" s="72"/>
      <c r="CO1734" s="72"/>
      <c r="CP1734" s="72"/>
      <c r="CQ1734" s="72"/>
      <c r="CR1734" s="72"/>
      <c r="CS1734" s="72"/>
      <c r="CT1734" s="72"/>
      <c r="CU1734" s="72"/>
      <c r="CV1734" s="72"/>
      <c r="CW1734" s="72"/>
      <c r="CX1734" s="72"/>
      <c r="CY1734" s="72"/>
      <c r="CZ1734" s="72"/>
      <c r="DA1734" s="72"/>
      <c r="DB1734" s="72"/>
      <c r="DC1734" s="72"/>
      <c r="DD1734" s="72"/>
      <c r="DE1734" s="72"/>
      <c r="DF1734" s="72"/>
      <c r="DG1734" s="72"/>
      <c r="DH1734" s="72"/>
      <c r="DI1734" s="72"/>
      <c r="DJ1734" s="72"/>
      <c r="DK1734" s="72"/>
      <c r="DL1734" s="72"/>
      <c r="DM1734" s="72"/>
      <c r="DN1734" s="72"/>
      <c r="DO1734" s="72"/>
      <c r="DP1734" s="72"/>
      <c r="DQ1734" s="72"/>
      <c r="DR1734" s="72"/>
      <c r="DS1734" s="72"/>
      <c r="DT1734" s="72"/>
      <c r="DU1734" s="72"/>
      <c r="DV1734" s="72"/>
      <c r="DW1734" s="72"/>
      <c r="DX1734" s="72"/>
      <c r="DY1734" s="72"/>
      <c r="DZ1734" s="72"/>
      <c r="EA1734" s="72"/>
      <c r="EB1734" s="72"/>
      <c r="EC1734" s="72"/>
      <c r="ED1734" s="72"/>
      <c r="EE1734" s="72"/>
      <c r="EF1734" s="72"/>
      <c r="EG1734" s="72"/>
      <c r="EH1734" s="72"/>
      <c r="EI1734" s="72"/>
      <c r="EJ1734" s="72"/>
      <c r="EK1734" s="72"/>
      <c r="EL1734" s="72"/>
      <c r="EM1734" s="72"/>
      <c r="EN1734" s="72"/>
      <c r="EO1734" s="72"/>
      <c r="EP1734" s="72"/>
      <c r="EQ1734" s="72"/>
      <c r="ER1734" s="72"/>
      <c r="ES1734" s="72"/>
      <c r="ET1734" s="72"/>
      <c r="EU1734" s="72"/>
      <c r="EV1734" s="72"/>
      <c r="EW1734" s="72"/>
      <c r="EX1734" s="72"/>
      <c r="EY1734" s="72"/>
      <c r="EZ1734" s="72"/>
      <c r="FA1734" s="72"/>
      <c r="FB1734" s="72"/>
      <c r="FC1734" s="72"/>
      <c r="FD1734" s="72"/>
      <c r="FE1734" s="72"/>
      <c r="FF1734" s="72"/>
      <c r="FG1734" s="72"/>
      <c r="FH1734" s="72"/>
      <c r="FI1734" s="72"/>
      <c r="FJ1734" s="72"/>
      <c r="FK1734" s="72"/>
      <c r="FL1734" s="72"/>
      <c r="FM1734" s="72"/>
      <c r="FN1734" s="72"/>
      <c r="FO1734" s="72"/>
      <c r="FP1734" s="72"/>
      <c r="FQ1734" s="72"/>
      <c r="FR1734" s="72"/>
      <c r="FS1734" s="72"/>
      <c r="FT1734" s="72"/>
      <c r="FU1734" s="72"/>
      <c r="FV1734" s="72"/>
      <c r="FW1734" s="72"/>
      <c r="FX1734" s="72"/>
      <c r="FY1734" s="72"/>
      <c r="FZ1734" s="72"/>
      <c r="GA1734" s="72"/>
      <c r="GB1734" s="72"/>
      <c r="GC1734" s="72"/>
      <c r="GD1734" s="72"/>
      <c r="GE1734" s="72"/>
      <c r="GF1734" s="72"/>
      <c r="GG1734" s="72"/>
      <c r="GH1734" s="72"/>
      <c r="GI1734" s="72"/>
      <c r="GJ1734" s="72"/>
      <c r="GK1734" s="72"/>
      <c r="GL1734" s="72"/>
      <c r="GM1734" s="72"/>
      <c r="GN1734" s="72"/>
      <c r="GO1734" s="72"/>
      <c r="GP1734" s="72"/>
      <c r="GQ1734" s="72"/>
      <c r="GR1734" s="72"/>
      <c r="GS1734" s="72"/>
      <c r="GT1734" s="72"/>
      <c r="GU1734" s="72"/>
      <c r="GV1734" s="72"/>
      <c r="GW1734" s="72"/>
      <c r="GX1734" s="72"/>
      <c r="GY1734" s="72"/>
      <c r="GZ1734" s="72"/>
      <c r="HA1734" s="72"/>
      <c r="HB1734" s="72"/>
      <c r="HC1734" s="72"/>
      <c r="HD1734" s="72"/>
      <c r="HE1734" s="72"/>
      <c r="HF1734" s="72"/>
      <c r="HG1734" s="72"/>
      <c r="HH1734" s="72"/>
      <c r="HI1734" s="72"/>
      <c r="HJ1734" s="72"/>
      <c r="HK1734" s="72"/>
      <c r="HL1734" s="72"/>
      <c r="HM1734" s="72"/>
      <c r="HN1734" s="72"/>
      <c r="HO1734" s="72"/>
      <c r="HP1734" s="72"/>
      <c r="HQ1734" s="72"/>
      <c r="HR1734" s="72"/>
      <c r="HS1734" s="72"/>
      <c r="HT1734" s="72"/>
      <c r="HU1734" s="72"/>
      <c r="HV1734" s="72"/>
      <c r="HW1734" s="72"/>
      <c r="HX1734" s="72"/>
      <c r="HY1734" s="72"/>
      <c r="HZ1734" s="72"/>
      <c r="IA1734" s="72"/>
      <c r="IB1734" s="72"/>
      <c r="IC1734" s="72"/>
      <c r="ID1734" s="72"/>
      <c r="IE1734" s="72"/>
      <c r="IF1734" s="72"/>
      <c r="IG1734" s="72"/>
      <c r="IH1734" s="72"/>
      <c r="II1734" s="72"/>
      <c r="IJ1734" s="72"/>
      <c r="IK1734" s="72"/>
      <c r="IL1734" s="72"/>
      <c r="IM1734" s="72"/>
      <c r="IN1734" s="72"/>
      <c r="IO1734" s="72"/>
      <c r="IP1734" s="72"/>
      <c r="IQ1734" s="72"/>
      <c r="IR1734" s="72"/>
      <c r="IS1734" s="72"/>
      <c r="IT1734" s="72"/>
      <c r="IU1734" s="72"/>
      <c r="IV1734" s="72"/>
      <c r="IW1734" s="72"/>
      <c r="IX1734" s="72"/>
      <c r="IY1734" s="72"/>
      <c r="IZ1734" s="72"/>
      <c r="JA1734" s="72"/>
      <c r="JB1734" s="72"/>
      <c r="JC1734" s="72"/>
      <c r="JD1734" s="72"/>
      <c r="JE1734" s="72"/>
      <c r="JF1734" s="72"/>
      <c r="JG1734" s="72"/>
      <c r="JH1734" s="72"/>
      <c r="JI1734" s="72"/>
      <c r="JJ1734" s="72"/>
      <c r="JK1734" s="72"/>
      <c r="JL1734" s="72"/>
      <c r="JM1734" s="72"/>
      <c r="JN1734" s="72"/>
      <c r="JO1734" s="72"/>
      <c r="JP1734" s="72"/>
      <c r="JQ1734" s="72"/>
      <c r="JR1734" s="72"/>
      <c r="JS1734" s="72"/>
      <c r="JT1734" s="72"/>
      <c r="JU1734" s="72"/>
      <c r="JV1734" s="72"/>
      <c r="JW1734" s="72"/>
      <c r="JX1734" s="72"/>
      <c r="JY1734" s="72"/>
      <c r="JZ1734" s="72"/>
      <c r="KA1734" s="72"/>
      <c r="KB1734" s="72"/>
      <c r="KC1734" s="72"/>
      <c r="KD1734" s="72"/>
      <c r="KE1734" s="72"/>
      <c r="KF1734" s="72"/>
      <c r="KG1734" s="72"/>
      <c r="KH1734" s="72"/>
      <c r="KI1734" s="72"/>
      <c r="KJ1734" s="72"/>
      <c r="KK1734" s="72"/>
      <c r="KL1734" s="72"/>
      <c r="KM1734" s="72"/>
      <c r="KN1734" s="72"/>
      <c r="KO1734" s="72"/>
      <c r="KP1734" s="72"/>
      <c r="KQ1734" s="72"/>
      <c r="KR1734" s="72"/>
      <c r="KS1734" s="72"/>
      <c r="KT1734" s="72"/>
      <c r="KU1734" s="72"/>
      <c r="KV1734" s="72"/>
      <c r="KW1734" s="72"/>
      <c r="KX1734" s="72"/>
      <c r="KY1734" s="72"/>
      <c r="KZ1734" s="72"/>
      <c r="LA1734" s="72"/>
      <c r="LB1734" s="72"/>
      <c r="LC1734" s="72"/>
      <c r="LD1734" s="72"/>
      <c r="LE1734" s="72"/>
      <c r="LF1734" s="72"/>
      <c r="LG1734" s="72"/>
      <c r="LH1734" s="72"/>
      <c r="LI1734" s="72"/>
      <c r="LJ1734" s="72"/>
      <c r="LK1734" s="72"/>
      <c r="LL1734" s="72"/>
      <c r="LM1734" s="72"/>
      <c r="LN1734" s="72"/>
      <c r="LO1734" s="72"/>
      <c r="LP1734" s="72"/>
      <c r="LQ1734" s="72"/>
      <c r="LR1734" s="72"/>
      <c r="LS1734" s="72"/>
      <c r="LT1734" s="72"/>
      <c r="LU1734" s="72"/>
      <c r="LV1734" s="72"/>
      <c r="LW1734" s="72"/>
      <c r="LX1734" s="72"/>
      <c r="LY1734" s="72"/>
      <c r="LZ1734" s="72"/>
      <c r="MA1734" s="72"/>
      <c r="MB1734" s="72"/>
      <c r="MC1734" s="72"/>
      <c r="MD1734" s="72"/>
      <c r="ME1734" s="72"/>
      <c r="MF1734" s="72"/>
      <c r="MG1734" s="72"/>
      <c r="MH1734" s="72"/>
      <c r="MI1734" s="72"/>
      <c r="MJ1734" s="72"/>
      <c r="MK1734" s="72"/>
      <c r="ML1734" s="72"/>
      <c r="MM1734" s="72"/>
      <c r="MN1734" s="72"/>
      <c r="MO1734" s="72"/>
      <c r="MP1734" s="72"/>
      <c r="MQ1734" s="72"/>
      <c r="MR1734" s="72"/>
      <c r="MS1734" s="72"/>
      <c r="MT1734" s="72"/>
      <c r="MU1734" s="72"/>
      <c r="MV1734" s="72"/>
      <c r="MW1734" s="72"/>
      <c r="MX1734" s="72"/>
      <c r="MY1734" s="72"/>
      <c r="MZ1734" s="72"/>
      <c r="NA1734" s="72"/>
      <c r="NB1734" s="72"/>
      <c r="NC1734" s="72"/>
      <c r="ND1734" s="72"/>
      <c r="NE1734" s="72"/>
      <c r="NF1734" s="72"/>
      <c r="NG1734" s="72"/>
      <c r="NH1734" s="72"/>
      <c r="NI1734" s="72"/>
      <c r="NJ1734" s="72"/>
      <c r="NK1734" s="72"/>
      <c r="NL1734" s="72"/>
      <c r="NM1734" s="72"/>
      <c r="NN1734" s="72"/>
      <c r="NO1734" s="72"/>
      <c r="NP1734" s="72"/>
      <c r="NQ1734" s="72"/>
      <c r="NR1734" s="72"/>
      <c r="NS1734" s="72"/>
      <c r="NT1734" s="72"/>
      <c r="NU1734" s="72"/>
      <c r="NV1734" s="72"/>
      <c r="NW1734" s="72"/>
      <c r="NX1734" s="72"/>
      <c r="NY1734" s="72"/>
      <c r="NZ1734" s="72"/>
      <c r="OA1734" s="72"/>
      <c r="OB1734" s="72"/>
      <c r="OC1734" s="72"/>
      <c r="OD1734" s="72"/>
      <c r="OE1734" s="72"/>
      <c r="OF1734" s="72"/>
      <c r="OG1734" s="72"/>
      <c r="OH1734" s="72"/>
      <c r="OI1734" s="72"/>
      <c r="OJ1734" s="72"/>
      <c r="OK1734" s="72"/>
      <c r="OL1734" s="72"/>
      <c r="OM1734" s="72"/>
      <c r="ON1734" s="72"/>
      <c r="OO1734" s="72"/>
      <c r="OP1734" s="72"/>
      <c r="OQ1734" s="72"/>
      <c r="OR1734" s="72"/>
      <c r="OS1734" s="72"/>
      <c r="OT1734" s="72"/>
      <c r="OU1734" s="72"/>
      <c r="OV1734" s="72"/>
      <c r="OW1734" s="72"/>
      <c r="OX1734" s="72"/>
      <c r="OY1734" s="72"/>
      <c r="OZ1734" s="72"/>
      <c r="PA1734" s="72"/>
      <c r="PB1734" s="72"/>
      <c r="PC1734" s="72"/>
      <c r="PD1734" s="72"/>
      <c r="PE1734" s="72"/>
      <c r="PF1734" s="72"/>
      <c r="PG1734" s="72"/>
      <c r="PH1734" s="72"/>
      <c r="PI1734" s="72"/>
      <c r="PJ1734" s="72"/>
      <c r="PK1734" s="72"/>
      <c r="PL1734" s="72"/>
      <c r="PM1734" s="72"/>
      <c r="PN1734" s="72"/>
      <c r="PO1734" s="72"/>
      <c r="PP1734" s="72"/>
      <c r="PQ1734" s="72"/>
      <c r="PR1734" s="72"/>
      <c r="PS1734" s="72"/>
      <c r="PT1734" s="72"/>
      <c r="PU1734" s="72"/>
      <c r="PV1734" s="72"/>
      <c r="PW1734" s="72"/>
      <c r="PX1734" s="72"/>
      <c r="PY1734" s="72"/>
      <c r="PZ1734" s="72"/>
      <c r="QA1734" s="72"/>
      <c r="QB1734" s="72"/>
      <c r="QC1734" s="72"/>
      <c r="QD1734" s="72"/>
      <c r="QE1734" s="72"/>
      <c r="QF1734" s="72"/>
      <c r="QG1734" s="72"/>
      <c r="QH1734" s="72"/>
      <c r="QI1734" s="72"/>
      <c r="QJ1734" s="72"/>
      <c r="QK1734" s="72"/>
      <c r="QL1734" s="72"/>
      <c r="QM1734" s="72"/>
      <c r="QN1734" s="72"/>
      <c r="QO1734" s="72"/>
      <c r="QP1734" s="72"/>
      <c r="QQ1734" s="72"/>
      <c r="QR1734" s="72"/>
      <c r="QS1734" s="72"/>
      <c r="QT1734" s="72"/>
      <c r="QU1734" s="72"/>
      <c r="QV1734" s="72"/>
      <c r="QW1734" s="72"/>
      <c r="QX1734" s="72"/>
      <c r="QY1734" s="72"/>
      <c r="QZ1734" s="72"/>
      <c r="RA1734" s="72"/>
      <c r="RB1734" s="72"/>
      <c r="RC1734" s="72"/>
      <c r="RD1734" s="72"/>
      <c r="RE1734" s="72"/>
      <c r="RF1734" s="72"/>
      <c r="RG1734" s="72"/>
      <c r="RH1734" s="72"/>
      <c r="RI1734" s="72"/>
      <c r="RJ1734" s="72"/>
      <c r="RK1734" s="72"/>
      <c r="RL1734" s="72"/>
      <c r="RM1734" s="72"/>
      <c r="RN1734" s="72"/>
      <c r="RO1734" s="72"/>
      <c r="RP1734" s="72"/>
      <c r="RQ1734" s="72"/>
      <c r="RR1734" s="72"/>
      <c r="RS1734" s="72"/>
      <c r="RT1734" s="72"/>
      <c r="RU1734" s="72"/>
      <c r="RV1734" s="72"/>
      <c r="RW1734" s="72"/>
      <c r="RX1734" s="72"/>
      <c r="RY1734" s="72"/>
      <c r="RZ1734" s="72"/>
      <c r="SA1734" s="72"/>
      <c r="SB1734" s="72"/>
      <c r="SC1734" s="72"/>
      <c r="SD1734" s="72"/>
      <c r="SE1734" s="72"/>
      <c r="SF1734" s="72"/>
      <c r="SG1734" s="72"/>
      <c r="SH1734" s="72"/>
      <c r="SI1734" s="72"/>
      <c r="SJ1734" s="72"/>
      <c r="SK1734" s="72"/>
      <c r="SL1734" s="72"/>
      <c r="SM1734" s="72"/>
      <c r="SN1734" s="72"/>
      <c r="SO1734" s="72"/>
      <c r="SP1734" s="72"/>
      <c r="SQ1734" s="72"/>
      <c r="SR1734" s="72"/>
      <c r="SS1734" s="72"/>
      <c r="ST1734" s="72"/>
      <c r="SU1734" s="72"/>
      <c r="SV1734" s="72"/>
      <c r="SW1734" s="72"/>
      <c r="SX1734" s="72"/>
      <c r="SY1734" s="72"/>
      <c r="SZ1734" s="72"/>
      <c r="TA1734" s="72"/>
      <c r="TB1734" s="72"/>
      <c r="TC1734" s="72"/>
    </row>
    <row r="1735" spans="1:523" ht="16.5" customHeight="1" x14ac:dyDescent="0.2">
      <c r="A1735" s="20">
        <v>1367</v>
      </c>
      <c r="B1735" s="20" t="s">
        <v>74</v>
      </c>
      <c r="C1735" s="20" t="s">
        <v>74</v>
      </c>
      <c r="D1735" s="20" t="s">
        <v>38</v>
      </c>
      <c r="E1735" s="8" t="s">
        <v>1344</v>
      </c>
      <c r="F1735" s="22" t="s">
        <v>1209</v>
      </c>
      <c r="G1735" s="110" t="s">
        <v>86</v>
      </c>
      <c r="H1735" s="20" t="s">
        <v>154</v>
      </c>
      <c r="I1735" s="20" t="s">
        <v>81</v>
      </c>
      <c r="J1735" s="22" t="s">
        <v>1210</v>
      </c>
      <c r="K1735" s="20">
        <v>1</v>
      </c>
      <c r="L1735" s="20" t="s">
        <v>91</v>
      </c>
      <c r="M1735" s="20" t="s">
        <v>371</v>
      </c>
      <c r="N1735" s="20"/>
      <c r="O1735" s="20"/>
      <c r="P1735" s="23">
        <v>102.88</v>
      </c>
      <c r="Q1735" s="24">
        <v>1</v>
      </c>
      <c r="R1735" s="25">
        <v>45901</v>
      </c>
      <c r="S1735" s="20" t="s">
        <v>83</v>
      </c>
      <c r="T1735" s="23">
        <v>102880000000</v>
      </c>
      <c r="U1735" s="27" t="s">
        <v>100</v>
      </c>
      <c r="V1735" s="27" t="s">
        <v>100</v>
      </c>
      <c r="W1735" s="72"/>
      <c r="X1735" s="72"/>
      <c r="Y1735" s="72"/>
      <c r="Z1735" s="72"/>
      <c r="AA1735" s="72"/>
      <c r="AB1735" s="72"/>
      <c r="AC1735" s="72"/>
      <c r="AD1735" s="72"/>
      <c r="AE1735" s="72"/>
      <c r="AF1735" s="72"/>
      <c r="AG1735" s="72"/>
      <c r="AH1735" s="72"/>
      <c r="AI1735" s="72"/>
      <c r="AJ1735" s="72"/>
      <c r="AK1735" s="72"/>
      <c r="AL1735" s="72"/>
      <c r="AM1735" s="72"/>
      <c r="AN1735" s="72"/>
      <c r="AO1735" s="72"/>
      <c r="AP1735" s="72"/>
      <c r="AQ1735" s="72"/>
      <c r="AR1735" s="72"/>
      <c r="AS1735" s="72"/>
      <c r="AT1735" s="72"/>
      <c r="AU1735" s="72"/>
      <c r="AV1735" s="72"/>
      <c r="AW1735" s="72"/>
      <c r="AX1735" s="72"/>
      <c r="AY1735" s="72"/>
      <c r="AZ1735" s="72"/>
      <c r="BA1735" s="72"/>
      <c r="BB1735" s="72"/>
      <c r="BC1735" s="72"/>
      <c r="BD1735" s="72"/>
      <c r="BE1735" s="72"/>
      <c r="BF1735" s="72"/>
      <c r="BG1735" s="72"/>
      <c r="BH1735" s="72"/>
      <c r="BI1735" s="72"/>
      <c r="BJ1735" s="72"/>
      <c r="BK1735" s="72"/>
      <c r="BL1735" s="72"/>
      <c r="BM1735" s="72"/>
      <c r="BN1735" s="72"/>
      <c r="BO1735" s="72"/>
      <c r="BP1735" s="72"/>
      <c r="BQ1735" s="72"/>
      <c r="BR1735" s="72"/>
      <c r="BS1735" s="72"/>
      <c r="BT1735" s="72"/>
      <c r="BU1735" s="72"/>
      <c r="BV1735" s="72"/>
      <c r="BW1735" s="72"/>
      <c r="BX1735" s="72"/>
      <c r="BY1735" s="72"/>
      <c r="BZ1735" s="72"/>
      <c r="CA1735" s="72"/>
      <c r="CB1735" s="72"/>
      <c r="CC1735" s="72"/>
      <c r="CD1735" s="72"/>
      <c r="CE1735" s="72"/>
      <c r="CF1735" s="72"/>
      <c r="CG1735" s="72"/>
      <c r="CH1735" s="72"/>
      <c r="CI1735" s="72"/>
      <c r="CJ1735" s="72"/>
      <c r="CK1735" s="72"/>
      <c r="CL1735" s="72"/>
      <c r="CM1735" s="72"/>
      <c r="CN1735" s="72"/>
      <c r="CO1735" s="72"/>
      <c r="CP1735" s="72"/>
      <c r="CQ1735" s="72"/>
      <c r="CR1735" s="72"/>
      <c r="CS1735" s="72"/>
      <c r="CT1735" s="72"/>
      <c r="CU1735" s="72"/>
      <c r="CV1735" s="72"/>
      <c r="CW1735" s="72"/>
      <c r="CX1735" s="72"/>
      <c r="CY1735" s="72"/>
      <c r="CZ1735" s="72"/>
      <c r="DA1735" s="72"/>
      <c r="DB1735" s="72"/>
      <c r="DC1735" s="72"/>
      <c r="DD1735" s="72"/>
      <c r="DE1735" s="72"/>
      <c r="DF1735" s="72"/>
      <c r="DG1735" s="72"/>
      <c r="DH1735" s="72"/>
      <c r="DI1735" s="72"/>
      <c r="DJ1735" s="72"/>
      <c r="DK1735" s="72"/>
      <c r="DL1735" s="72"/>
      <c r="DM1735" s="72"/>
      <c r="DN1735" s="72"/>
      <c r="DO1735" s="72"/>
      <c r="DP1735" s="72"/>
      <c r="DQ1735" s="72"/>
      <c r="DR1735" s="72"/>
      <c r="DS1735" s="72"/>
      <c r="DT1735" s="72"/>
      <c r="DU1735" s="72"/>
      <c r="DV1735" s="72"/>
      <c r="DW1735" s="72"/>
      <c r="DX1735" s="72"/>
      <c r="DY1735" s="72"/>
      <c r="DZ1735" s="72"/>
      <c r="EA1735" s="72"/>
      <c r="EB1735" s="72"/>
      <c r="EC1735" s="72"/>
      <c r="ED1735" s="72"/>
      <c r="EE1735" s="72"/>
      <c r="EF1735" s="72"/>
      <c r="EG1735" s="72"/>
      <c r="EH1735" s="72"/>
      <c r="EI1735" s="72"/>
      <c r="EJ1735" s="72"/>
      <c r="EK1735" s="72"/>
      <c r="EL1735" s="72"/>
      <c r="EM1735" s="72"/>
      <c r="EN1735" s="72"/>
      <c r="EO1735" s="72"/>
      <c r="EP1735" s="72"/>
      <c r="EQ1735" s="72"/>
      <c r="ER1735" s="72"/>
      <c r="ES1735" s="72"/>
      <c r="ET1735" s="72"/>
      <c r="EU1735" s="72"/>
      <c r="EV1735" s="72"/>
      <c r="EW1735" s="72"/>
      <c r="EX1735" s="72"/>
      <c r="EY1735" s="72"/>
      <c r="EZ1735" s="72"/>
      <c r="FA1735" s="72"/>
      <c r="FB1735" s="72"/>
      <c r="FC1735" s="72"/>
      <c r="FD1735" s="72"/>
      <c r="FE1735" s="72"/>
      <c r="FF1735" s="72"/>
      <c r="FG1735" s="72"/>
      <c r="FH1735" s="72"/>
      <c r="FI1735" s="72"/>
      <c r="FJ1735" s="72"/>
      <c r="FK1735" s="72"/>
      <c r="FL1735" s="72"/>
      <c r="FM1735" s="72"/>
      <c r="FN1735" s="72"/>
      <c r="FO1735" s="72"/>
      <c r="FP1735" s="72"/>
      <c r="FQ1735" s="72"/>
      <c r="FR1735" s="72"/>
      <c r="FS1735" s="72"/>
      <c r="FT1735" s="72"/>
      <c r="FU1735" s="72"/>
      <c r="FV1735" s="72"/>
      <c r="FW1735" s="72"/>
      <c r="FX1735" s="72"/>
      <c r="FY1735" s="72"/>
      <c r="FZ1735" s="72"/>
      <c r="GA1735" s="72"/>
      <c r="GB1735" s="72"/>
      <c r="GC1735" s="72"/>
      <c r="GD1735" s="72"/>
      <c r="GE1735" s="72"/>
      <c r="GF1735" s="72"/>
      <c r="GG1735" s="72"/>
      <c r="GH1735" s="72"/>
      <c r="GI1735" s="72"/>
      <c r="GJ1735" s="72"/>
      <c r="GK1735" s="72"/>
      <c r="GL1735" s="72"/>
      <c r="GM1735" s="72"/>
      <c r="GN1735" s="72"/>
      <c r="GO1735" s="72"/>
      <c r="GP1735" s="72"/>
      <c r="GQ1735" s="72"/>
      <c r="GR1735" s="72"/>
      <c r="GS1735" s="72"/>
      <c r="GT1735" s="72"/>
      <c r="GU1735" s="72"/>
      <c r="GV1735" s="72"/>
      <c r="GW1735" s="72"/>
      <c r="GX1735" s="72"/>
      <c r="GY1735" s="72"/>
      <c r="GZ1735" s="72"/>
      <c r="HA1735" s="72"/>
      <c r="HB1735" s="72"/>
      <c r="HC1735" s="72"/>
      <c r="HD1735" s="72"/>
      <c r="HE1735" s="72"/>
      <c r="HF1735" s="72"/>
      <c r="HG1735" s="72"/>
      <c r="HH1735" s="72"/>
      <c r="HI1735" s="72"/>
      <c r="HJ1735" s="72"/>
      <c r="HK1735" s="72"/>
      <c r="HL1735" s="72"/>
      <c r="HM1735" s="72"/>
      <c r="HN1735" s="72"/>
      <c r="HO1735" s="72"/>
      <c r="HP1735" s="72"/>
      <c r="HQ1735" s="72"/>
      <c r="HR1735" s="72"/>
      <c r="HS1735" s="72"/>
      <c r="HT1735" s="72"/>
      <c r="HU1735" s="72"/>
      <c r="HV1735" s="72"/>
      <c r="HW1735" s="72"/>
      <c r="HX1735" s="72"/>
      <c r="HY1735" s="72"/>
      <c r="HZ1735" s="72"/>
      <c r="IA1735" s="72"/>
      <c r="IB1735" s="72"/>
      <c r="IC1735" s="72"/>
      <c r="ID1735" s="72"/>
      <c r="IE1735" s="72"/>
      <c r="IF1735" s="72"/>
      <c r="IG1735" s="72"/>
      <c r="IH1735" s="72"/>
      <c r="II1735" s="72"/>
      <c r="IJ1735" s="72"/>
      <c r="IK1735" s="72"/>
      <c r="IL1735" s="72"/>
      <c r="IM1735" s="72"/>
      <c r="IN1735" s="72"/>
      <c r="IO1735" s="72"/>
      <c r="IP1735" s="72"/>
      <c r="IQ1735" s="72"/>
      <c r="IR1735" s="72"/>
      <c r="IS1735" s="72"/>
      <c r="IT1735" s="72"/>
      <c r="IU1735" s="72"/>
      <c r="IV1735" s="72"/>
      <c r="IW1735" s="72"/>
      <c r="IX1735" s="72"/>
      <c r="IY1735" s="72"/>
      <c r="IZ1735" s="72"/>
      <c r="JA1735" s="72"/>
      <c r="JB1735" s="72"/>
      <c r="JC1735" s="72"/>
      <c r="JD1735" s="72"/>
      <c r="JE1735" s="72"/>
      <c r="JF1735" s="72"/>
      <c r="JG1735" s="72"/>
      <c r="JH1735" s="72"/>
      <c r="JI1735" s="72"/>
      <c r="JJ1735" s="72"/>
      <c r="JK1735" s="72"/>
      <c r="JL1735" s="72"/>
      <c r="JM1735" s="72"/>
      <c r="JN1735" s="72"/>
      <c r="JO1735" s="72"/>
      <c r="JP1735" s="72"/>
      <c r="JQ1735" s="72"/>
      <c r="JR1735" s="72"/>
      <c r="JS1735" s="72"/>
      <c r="JT1735" s="72"/>
      <c r="JU1735" s="72"/>
      <c r="JV1735" s="72"/>
      <c r="JW1735" s="72"/>
      <c r="JX1735" s="72"/>
      <c r="JY1735" s="72"/>
      <c r="JZ1735" s="72"/>
      <c r="KA1735" s="72"/>
      <c r="KB1735" s="72"/>
      <c r="KC1735" s="72"/>
      <c r="KD1735" s="72"/>
      <c r="KE1735" s="72"/>
      <c r="KF1735" s="72"/>
      <c r="KG1735" s="72"/>
      <c r="KH1735" s="72"/>
      <c r="KI1735" s="72"/>
      <c r="KJ1735" s="72"/>
      <c r="KK1735" s="72"/>
      <c r="KL1735" s="72"/>
      <c r="KM1735" s="72"/>
      <c r="KN1735" s="72"/>
      <c r="KO1735" s="72"/>
      <c r="KP1735" s="72"/>
      <c r="KQ1735" s="72"/>
      <c r="KR1735" s="72"/>
      <c r="KS1735" s="72"/>
      <c r="KT1735" s="72"/>
      <c r="KU1735" s="72"/>
      <c r="KV1735" s="72"/>
      <c r="KW1735" s="72"/>
      <c r="KX1735" s="72"/>
      <c r="KY1735" s="72"/>
      <c r="KZ1735" s="72"/>
      <c r="LA1735" s="72"/>
      <c r="LB1735" s="72"/>
      <c r="LC1735" s="72"/>
      <c r="LD1735" s="72"/>
      <c r="LE1735" s="72"/>
      <c r="LF1735" s="72"/>
      <c r="LG1735" s="72"/>
      <c r="LH1735" s="72"/>
      <c r="LI1735" s="72"/>
      <c r="LJ1735" s="72"/>
      <c r="LK1735" s="72"/>
      <c r="LL1735" s="72"/>
      <c r="LM1735" s="72"/>
      <c r="LN1735" s="72"/>
      <c r="LO1735" s="72"/>
      <c r="LP1735" s="72"/>
      <c r="LQ1735" s="72"/>
      <c r="LR1735" s="72"/>
      <c r="LS1735" s="72"/>
      <c r="LT1735" s="72"/>
      <c r="LU1735" s="72"/>
      <c r="LV1735" s="72"/>
      <c r="LW1735" s="72"/>
      <c r="LX1735" s="72"/>
      <c r="LY1735" s="72"/>
      <c r="LZ1735" s="72"/>
      <c r="MA1735" s="72"/>
      <c r="MB1735" s="72"/>
      <c r="MC1735" s="72"/>
      <c r="MD1735" s="72"/>
      <c r="ME1735" s="72"/>
      <c r="MF1735" s="72"/>
      <c r="MG1735" s="72"/>
      <c r="MH1735" s="72"/>
      <c r="MI1735" s="72"/>
      <c r="MJ1735" s="72"/>
      <c r="MK1735" s="72"/>
      <c r="ML1735" s="72"/>
      <c r="MM1735" s="72"/>
      <c r="MN1735" s="72"/>
      <c r="MO1735" s="72"/>
      <c r="MP1735" s="72"/>
      <c r="MQ1735" s="72"/>
      <c r="MR1735" s="72"/>
      <c r="MS1735" s="72"/>
      <c r="MT1735" s="72"/>
      <c r="MU1735" s="72"/>
      <c r="MV1735" s="72"/>
      <c r="MW1735" s="72"/>
      <c r="MX1735" s="72"/>
      <c r="MY1735" s="72"/>
      <c r="MZ1735" s="72"/>
      <c r="NA1735" s="72"/>
      <c r="NB1735" s="72"/>
      <c r="NC1735" s="72"/>
      <c r="ND1735" s="72"/>
      <c r="NE1735" s="72"/>
      <c r="NF1735" s="72"/>
      <c r="NG1735" s="72"/>
      <c r="NH1735" s="72"/>
      <c r="NI1735" s="72"/>
      <c r="NJ1735" s="72"/>
      <c r="NK1735" s="72"/>
      <c r="NL1735" s="72"/>
      <c r="NM1735" s="72"/>
      <c r="NN1735" s="72"/>
      <c r="NO1735" s="72"/>
      <c r="NP1735" s="72"/>
      <c r="NQ1735" s="72"/>
      <c r="NR1735" s="72"/>
      <c r="NS1735" s="72"/>
      <c r="NT1735" s="72"/>
      <c r="NU1735" s="72"/>
      <c r="NV1735" s="72"/>
      <c r="NW1735" s="72"/>
      <c r="NX1735" s="72"/>
      <c r="NY1735" s="72"/>
      <c r="NZ1735" s="72"/>
      <c r="OA1735" s="72"/>
      <c r="OB1735" s="72"/>
      <c r="OC1735" s="72"/>
      <c r="OD1735" s="72"/>
      <c r="OE1735" s="72"/>
      <c r="OF1735" s="72"/>
      <c r="OG1735" s="72"/>
      <c r="OH1735" s="72"/>
      <c r="OI1735" s="72"/>
      <c r="OJ1735" s="72"/>
      <c r="OK1735" s="72"/>
      <c r="OL1735" s="72"/>
      <c r="OM1735" s="72"/>
      <c r="ON1735" s="72"/>
      <c r="OO1735" s="72"/>
      <c r="OP1735" s="72"/>
      <c r="OQ1735" s="72"/>
      <c r="OR1735" s="72"/>
      <c r="OS1735" s="72"/>
      <c r="OT1735" s="72"/>
      <c r="OU1735" s="72"/>
      <c r="OV1735" s="72"/>
      <c r="OW1735" s="72"/>
      <c r="OX1735" s="72"/>
      <c r="OY1735" s="72"/>
      <c r="OZ1735" s="72"/>
      <c r="PA1735" s="72"/>
      <c r="PB1735" s="72"/>
      <c r="PC1735" s="72"/>
      <c r="PD1735" s="72"/>
      <c r="PE1735" s="72"/>
      <c r="PF1735" s="72"/>
      <c r="PG1735" s="72"/>
      <c r="PH1735" s="72"/>
      <c r="PI1735" s="72"/>
      <c r="PJ1735" s="72"/>
      <c r="PK1735" s="72"/>
      <c r="PL1735" s="72"/>
      <c r="PM1735" s="72"/>
      <c r="PN1735" s="72"/>
      <c r="PO1735" s="72"/>
      <c r="PP1735" s="72"/>
      <c r="PQ1735" s="72"/>
      <c r="PR1735" s="72"/>
      <c r="PS1735" s="72"/>
      <c r="PT1735" s="72"/>
      <c r="PU1735" s="72"/>
      <c r="PV1735" s="72"/>
      <c r="PW1735" s="72"/>
      <c r="PX1735" s="72"/>
      <c r="PY1735" s="72"/>
      <c r="PZ1735" s="72"/>
      <c r="QA1735" s="72"/>
      <c r="QB1735" s="72"/>
      <c r="QC1735" s="72"/>
      <c r="QD1735" s="72"/>
      <c r="QE1735" s="72"/>
      <c r="QF1735" s="72"/>
      <c r="QG1735" s="72"/>
      <c r="QH1735" s="72"/>
      <c r="QI1735" s="72"/>
      <c r="QJ1735" s="72"/>
      <c r="QK1735" s="72"/>
      <c r="QL1735" s="72"/>
      <c r="QM1735" s="72"/>
      <c r="QN1735" s="72"/>
      <c r="QO1735" s="72"/>
      <c r="QP1735" s="72"/>
      <c r="QQ1735" s="72"/>
      <c r="QR1735" s="72"/>
      <c r="QS1735" s="72"/>
      <c r="QT1735" s="72"/>
      <c r="QU1735" s="72"/>
      <c r="QV1735" s="72"/>
      <c r="QW1735" s="72"/>
      <c r="QX1735" s="72"/>
      <c r="QY1735" s="72"/>
      <c r="QZ1735" s="72"/>
      <c r="RA1735" s="72"/>
      <c r="RB1735" s="72"/>
      <c r="RC1735" s="72"/>
      <c r="RD1735" s="72"/>
      <c r="RE1735" s="72"/>
      <c r="RF1735" s="72"/>
      <c r="RG1735" s="72"/>
      <c r="RH1735" s="72"/>
      <c r="RI1735" s="72"/>
      <c r="RJ1735" s="72"/>
      <c r="RK1735" s="72"/>
      <c r="RL1735" s="72"/>
      <c r="RM1735" s="72"/>
      <c r="RN1735" s="72"/>
      <c r="RO1735" s="72"/>
      <c r="RP1735" s="72"/>
      <c r="RQ1735" s="72"/>
      <c r="RR1735" s="72"/>
      <c r="RS1735" s="72"/>
      <c r="RT1735" s="72"/>
      <c r="RU1735" s="72"/>
      <c r="RV1735" s="72"/>
      <c r="RW1735" s="72"/>
      <c r="RX1735" s="72"/>
      <c r="RY1735" s="72"/>
      <c r="RZ1735" s="72"/>
      <c r="SA1735" s="72"/>
      <c r="SB1735" s="72"/>
      <c r="SC1735" s="72"/>
      <c r="SD1735" s="72"/>
      <c r="SE1735" s="72"/>
      <c r="SF1735" s="72"/>
      <c r="SG1735" s="72"/>
      <c r="SH1735" s="72"/>
      <c r="SI1735" s="72"/>
      <c r="SJ1735" s="72"/>
      <c r="SK1735" s="72"/>
      <c r="SL1735" s="72"/>
      <c r="SM1735" s="72"/>
      <c r="SN1735" s="72"/>
      <c r="SO1735" s="72"/>
      <c r="SP1735" s="72"/>
      <c r="SQ1735" s="72"/>
      <c r="SR1735" s="72"/>
      <c r="SS1735" s="72"/>
      <c r="ST1735" s="72"/>
      <c r="SU1735" s="72"/>
      <c r="SV1735" s="72"/>
      <c r="SW1735" s="72"/>
      <c r="SX1735" s="72"/>
      <c r="SY1735" s="72"/>
      <c r="SZ1735" s="72"/>
      <c r="TA1735" s="72"/>
      <c r="TB1735" s="72"/>
      <c r="TC1735" s="72"/>
    </row>
    <row r="1736" spans="1:523" ht="16.5" customHeight="1" x14ac:dyDescent="0.2">
      <c r="A1736" s="20">
        <v>1368</v>
      </c>
      <c r="B1736" s="20" t="s">
        <v>74</v>
      </c>
      <c r="C1736" s="20" t="s">
        <v>74</v>
      </c>
      <c r="D1736" s="20" t="s">
        <v>38</v>
      </c>
      <c r="E1736" s="8" t="s">
        <v>1344</v>
      </c>
      <c r="F1736" s="22" t="s">
        <v>1209</v>
      </c>
      <c r="G1736" s="112" t="s">
        <v>86</v>
      </c>
      <c r="H1736" s="20" t="s">
        <v>154</v>
      </c>
      <c r="I1736" s="20" t="s">
        <v>81</v>
      </c>
      <c r="J1736" s="22" t="s">
        <v>1210</v>
      </c>
      <c r="K1736" s="20">
        <v>1</v>
      </c>
      <c r="L1736" s="20" t="s">
        <v>91</v>
      </c>
      <c r="M1736" s="20" t="s">
        <v>371</v>
      </c>
      <c r="N1736" s="20"/>
      <c r="O1736" s="20"/>
      <c r="P1736" s="23">
        <v>102.88</v>
      </c>
      <c r="Q1736" s="24">
        <v>1</v>
      </c>
      <c r="R1736" s="25">
        <v>45931</v>
      </c>
      <c r="S1736" s="20" t="s">
        <v>83</v>
      </c>
      <c r="T1736" s="23">
        <v>102880000000</v>
      </c>
      <c r="U1736" s="27" t="s">
        <v>100</v>
      </c>
      <c r="V1736" s="27" t="s">
        <v>100</v>
      </c>
      <c r="W1736" s="72"/>
      <c r="X1736" s="72"/>
      <c r="Y1736" s="72"/>
      <c r="Z1736" s="72"/>
      <c r="AA1736" s="72"/>
      <c r="AB1736" s="72"/>
      <c r="AC1736" s="72"/>
      <c r="AD1736" s="72"/>
      <c r="AE1736" s="72"/>
      <c r="AF1736" s="72"/>
      <c r="AG1736" s="72"/>
      <c r="AH1736" s="72"/>
      <c r="AI1736" s="72"/>
      <c r="AJ1736" s="72"/>
      <c r="AK1736" s="72"/>
      <c r="AL1736" s="72"/>
      <c r="AM1736" s="72"/>
      <c r="AN1736" s="72"/>
      <c r="AO1736" s="72"/>
      <c r="AP1736" s="72"/>
      <c r="AQ1736" s="72"/>
      <c r="AR1736" s="72"/>
      <c r="AS1736" s="72"/>
      <c r="AT1736" s="72"/>
      <c r="AU1736" s="72"/>
      <c r="AV1736" s="72"/>
      <c r="AW1736" s="72"/>
      <c r="AX1736" s="72"/>
      <c r="AY1736" s="72"/>
      <c r="AZ1736" s="72"/>
      <c r="BA1736" s="72"/>
      <c r="BB1736" s="72"/>
      <c r="BC1736" s="72"/>
      <c r="BD1736" s="72"/>
      <c r="BE1736" s="72"/>
      <c r="BF1736" s="72"/>
      <c r="BG1736" s="72"/>
      <c r="BH1736" s="72"/>
      <c r="BI1736" s="72"/>
      <c r="BJ1736" s="72"/>
      <c r="BK1736" s="72"/>
      <c r="BL1736" s="72"/>
      <c r="BM1736" s="72"/>
      <c r="BN1736" s="72"/>
      <c r="BO1736" s="72"/>
      <c r="BP1736" s="72"/>
      <c r="BQ1736" s="72"/>
      <c r="BR1736" s="72"/>
      <c r="BS1736" s="72"/>
      <c r="BT1736" s="72"/>
      <c r="BU1736" s="72"/>
      <c r="BV1736" s="72"/>
      <c r="BW1736" s="72"/>
      <c r="BX1736" s="72"/>
      <c r="BY1736" s="72"/>
      <c r="BZ1736" s="72"/>
      <c r="CA1736" s="72"/>
      <c r="CB1736" s="72"/>
      <c r="CC1736" s="72"/>
      <c r="CD1736" s="72"/>
      <c r="CE1736" s="72"/>
      <c r="CF1736" s="72"/>
      <c r="CG1736" s="72"/>
      <c r="CH1736" s="72"/>
      <c r="CI1736" s="72"/>
      <c r="CJ1736" s="72"/>
      <c r="CK1736" s="72"/>
      <c r="CL1736" s="72"/>
      <c r="CM1736" s="72"/>
      <c r="CN1736" s="72"/>
      <c r="CO1736" s="72"/>
      <c r="CP1736" s="72"/>
      <c r="CQ1736" s="72"/>
      <c r="CR1736" s="72"/>
      <c r="CS1736" s="72"/>
      <c r="CT1736" s="72"/>
      <c r="CU1736" s="72"/>
      <c r="CV1736" s="72"/>
      <c r="CW1736" s="72"/>
      <c r="CX1736" s="72"/>
      <c r="CY1736" s="72"/>
      <c r="CZ1736" s="72"/>
      <c r="DA1736" s="72"/>
      <c r="DB1736" s="72"/>
      <c r="DC1736" s="72"/>
      <c r="DD1736" s="72"/>
      <c r="DE1736" s="72"/>
      <c r="DF1736" s="72"/>
      <c r="DG1736" s="72"/>
      <c r="DH1736" s="72"/>
      <c r="DI1736" s="72"/>
      <c r="DJ1736" s="72"/>
      <c r="DK1736" s="72"/>
      <c r="DL1736" s="72"/>
      <c r="DM1736" s="72"/>
      <c r="DN1736" s="72"/>
      <c r="DO1736" s="72"/>
      <c r="DP1736" s="72"/>
      <c r="DQ1736" s="72"/>
      <c r="DR1736" s="72"/>
      <c r="DS1736" s="72"/>
      <c r="DT1736" s="72"/>
      <c r="DU1736" s="72"/>
      <c r="DV1736" s="72"/>
      <c r="DW1736" s="72"/>
      <c r="DX1736" s="72"/>
      <c r="DY1736" s="72"/>
      <c r="DZ1736" s="72"/>
      <c r="EA1736" s="72"/>
      <c r="EB1736" s="72"/>
      <c r="EC1736" s="72"/>
      <c r="ED1736" s="72"/>
      <c r="EE1736" s="72"/>
      <c r="EF1736" s="72"/>
      <c r="EG1736" s="72"/>
      <c r="EH1736" s="72"/>
      <c r="EI1736" s="72"/>
      <c r="EJ1736" s="72"/>
      <c r="EK1736" s="72"/>
      <c r="EL1736" s="72"/>
      <c r="EM1736" s="72"/>
      <c r="EN1736" s="72"/>
      <c r="EO1736" s="72"/>
      <c r="EP1736" s="72"/>
      <c r="EQ1736" s="72"/>
      <c r="ER1736" s="72"/>
      <c r="ES1736" s="72"/>
      <c r="ET1736" s="72"/>
      <c r="EU1736" s="72"/>
      <c r="EV1736" s="72"/>
      <c r="EW1736" s="72"/>
      <c r="EX1736" s="72"/>
      <c r="EY1736" s="72"/>
      <c r="EZ1736" s="72"/>
      <c r="FA1736" s="72"/>
      <c r="FB1736" s="72"/>
      <c r="FC1736" s="72"/>
      <c r="FD1736" s="72"/>
      <c r="FE1736" s="72"/>
      <c r="FF1736" s="72"/>
      <c r="FG1736" s="72"/>
      <c r="FH1736" s="72"/>
      <c r="FI1736" s="72"/>
      <c r="FJ1736" s="72"/>
      <c r="FK1736" s="72"/>
      <c r="FL1736" s="72"/>
      <c r="FM1736" s="72"/>
      <c r="FN1736" s="72"/>
      <c r="FO1736" s="72"/>
      <c r="FP1736" s="72"/>
      <c r="FQ1736" s="72"/>
      <c r="FR1736" s="72"/>
      <c r="FS1736" s="72"/>
      <c r="FT1736" s="72"/>
      <c r="FU1736" s="72"/>
      <c r="FV1736" s="72"/>
      <c r="FW1736" s="72"/>
      <c r="FX1736" s="72"/>
      <c r="FY1736" s="72"/>
      <c r="FZ1736" s="72"/>
      <c r="GA1736" s="72"/>
      <c r="GB1736" s="72"/>
      <c r="GC1736" s="72"/>
      <c r="GD1736" s="72"/>
      <c r="GE1736" s="72"/>
      <c r="GF1736" s="72"/>
      <c r="GG1736" s="72"/>
      <c r="GH1736" s="72"/>
      <c r="GI1736" s="72"/>
      <c r="GJ1736" s="72"/>
      <c r="GK1736" s="72"/>
      <c r="GL1736" s="72"/>
      <c r="GM1736" s="72"/>
      <c r="GN1736" s="72"/>
      <c r="GO1736" s="72"/>
      <c r="GP1736" s="72"/>
      <c r="GQ1736" s="72"/>
      <c r="GR1736" s="72"/>
      <c r="GS1736" s="72"/>
      <c r="GT1736" s="72"/>
      <c r="GU1736" s="72"/>
      <c r="GV1736" s="72"/>
      <c r="GW1736" s="72"/>
      <c r="GX1736" s="72"/>
      <c r="GY1736" s="72"/>
      <c r="GZ1736" s="72"/>
      <c r="HA1736" s="72"/>
      <c r="HB1736" s="72"/>
      <c r="HC1736" s="72"/>
      <c r="HD1736" s="72"/>
      <c r="HE1736" s="72"/>
      <c r="HF1736" s="72"/>
      <c r="HG1736" s="72"/>
      <c r="HH1736" s="72"/>
      <c r="HI1736" s="72"/>
      <c r="HJ1736" s="72"/>
      <c r="HK1736" s="72"/>
      <c r="HL1736" s="72"/>
      <c r="HM1736" s="72"/>
      <c r="HN1736" s="72"/>
      <c r="HO1736" s="72"/>
      <c r="HP1736" s="72"/>
      <c r="HQ1736" s="72"/>
      <c r="HR1736" s="72"/>
      <c r="HS1736" s="72"/>
      <c r="HT1736" s="72"/>
      <c r="HU1736" s="72"/>
      <c r="HV1736" s="72"/>
      <c r="HW1736" s="72"/>
      <c r="HX1736" s="72"/>
      <c r="HY1736" s="72"/>
      <c r="HZ1736" s="72"/>
      <c r="IA1736" s="72"/>
      <c r="IB1736" s="72"/>
      <c r="IC1736" s="72"/>
      <c r="ID1736" s="72"/>
      <c r="IE1736" s="72"/>
      <c r="IF1736" s="72"/>
      <c r="IG1736" s="72"/>
      <c r="IH1736" s="72"/>
      <c r="II1736" s="72"/>
      <c r="IJ1736" s="72"/>
      <c r="IK1736" s="72"/>
      <c r="IL1736" s="72"/>
      <c r="IM1736" s="72"/>
      <c r="IN1736" s="72"/>
      <c r="IO1736" s="72"/>
      <c r="IP1736" s="72"/>
      <c r="IQ1736" s="72"/>
      <c r="IR1736" s="72"/>
      <c r="IS1736" s="72"/>
      <c r="IT1736" s="72"/>
      <c r="IU1736" s="72"/>
      <c r="IV1736" s="72"/>
      <c r="IW1736" s="72"/>
      <c r="IX1736" s="72"/>
      <c r="IY1736" s="72"/>
      <c r="IZ1736" s="72"/>
      <c r="JA1736" s="72"/>
      <c r="JB1736" s="72"/>
      <c r="JC1736" s="72"/>
      <c r="JD1736" s="72"/>
      <c r="JE1736" s="72"/>
      <c r="JF1736" s="72"/>
      <c r="JG1736" s="72"/>
      <c r="JH1736" s="72"/>
      <c r="JI1736" s="72"/>
      <c r="JJ1736" s="72"/>
      <c r="JK1736" s="72"/>
      <c r="JL1736" s="72"/>
      <c r="JM1736" s="72"/>
      <c r="JN1736" s="72"/>
      <c r="JO1736" s="72"/>
      <c r="JP1736" s="72"/>
      <c r="JQ1736" s="72"/>
      <c r="JR1736" s="72"/>
      <c r="JS1736" s="72"/>
      <c r="JT1736" s="72"/>
      <c r="JU1736" s="72"/>
      <c r="JV1736" s="72"/>
      <c r="JW1736" s="72"/>
      <c r="JX1736" s="72"/>
      <c r="JY1736" s="72"/>
      <c r="JZ1736" s="72"/>
      <c r="KA1736" s="72"/>
      <c r="KB1736" s="72"/>
      <c r="KC1736" s="72"/>
      <c r="KD1736" s="72"/>
      <c r="KE1736" s="72"/>
      <c r="KF1736" s="72"/>
      <c r="KG1736" s="72"/>
      <c r="KH1736" s="72"/>
      <c r="KI1736" s="72"/>
      <c r="KJ1736" s="72"/>
      <c r="KK1736" s="72"/>
      <c r="KL1736" s="72"/>
      <c r="KM1736" s="72"/>
      <c r="KN1736" s="72"/>
      <c r="KO1736" s="72"/>
      <c r="KP1736" s="72"/>
      <c r="KQ1736" s="72"/>
      <c r="KR1736" s="72"/>
      <c r="KS1736" s="72"/>
      <c r="KT1736" s="72"/>
      <c r="KU1736" s="72"/>
      <c r="KV1736" s="72"/>
      <c r="KW1736" s="72"/>
      <c r="KX1736" s="72"/>
      <c r="KY1736" s="72"/>
      <c r="KZ1736" s="72"/>
      <c r="LA1736" s="72"/>
      <c r="LB1736" s="72"/>
      <c r="LC1736" s="72"/>
      <c r="LD1736" s="72"/>
      <c r="LE1736" s="72"/>
      <c r="LF1736" s="72"/>
      <c r="LG1736" s="72"/>
      <c r="LH1736" s="72"/>
      <c r="LI1736" s="72"/>
      <c r="LJ1736" s="72"/>
      <c r="LK1736" s="72"/>
      <c r="LL1736" s="72"/>
      <c r="LM1736" s="72"/>
      <c r="LN1736" s="72"/>
      <c r="LO1736" s="72"/>
      <c r="LP1736" s="72"/>
      <c r="LQ1736" s="72"/>
      <c r="LR1736" s="72"/>
      <c r="LS1736" s="72"/>
      <c r="LT1736" s="72"/>
      <c r="LU1736" s="72"/>
      <c r="LV1736" s="72"/>
      <c r="LW1736" s="72"/>
      <c r="LX1736" s="72"/>
      <c r="LY1736" s="72"/>
      <c r="LZ1736" s="72"/>
      <c r="MA1736" s="72"/>
      <c r="MB1736" s="72"/>
      <c r="MC1736" s="72"/>
      <c r="MD1736" s="72"/>
      <c r="ME1736" s="72"/>
      <c r="MF1736" s="72"/>
      <c r="MG1736" s="72"/>
      <c r="MH1736" s="72"/>
      <c r="MI1736" s="72"/>
      <c r="MJ1736" s="72"/>
      <c r="MK1736" s="72"/>
      <c r="ML1736" s="72"/>
      <c r="MM1736" s="72"/>
      <c r="MN1736" s="72"/>
      <c r="MO1736" s="72"/>
      <c r="MP1736" s="72"/>
      <c r="MQ1736" s="72"/>
      <c r="MR1736" s="72"/>
      <c r="MS1736" s="72"/>
      <c r="MT1736" s="72"/>
      <c r="MU1736" s="72"/>
      <c r="MV1736" s="72"/>
      <c r="MW1736" s="72"/>
      <c r="MX1736" s="72"/>
      <c r="MY1736" s="72"/>
      <c r="MZ1736" s="72"/>
      <c r="NA1736" s="72"/>
      <c r="NB1736" s="72"/>
      <c r="NC1736" s="72"/>
      <c r="ND1736" s="72"/>
      <c r="NE1736" s="72"/>
      <c r="NF1736" s="72"/>
      <c r="NG1736" s="72"/>
      <c r="NH1736" s="72"/>
      <c r="NI1736" s="72"/>
      <c r="NJ1736" s="72"/>
      <c r="NK1736" s="72"/>
      <c r="NL1736" s="72"/>
      <c r="NM1736" s="72"/>
      <c r="NN1736" s="72"/>
      <c r="NO1736" s="72"/>
      <c r="NP1736" s="72"/>
      <c r="NQ1736" s="72"/>
      <c r="NR1736" s="72"/>
      <c r="NS1736" s="72"/>
      <c r="NT1736" s="72"/>
      <c r="NU1736" s="72"/>
      <c r="NV1736" s="72"/>
      <c r="NW1736" s="72"/>
      <c r="NX1736" s="72"/>
      <c r="NY1736" s="72"/>
      <c r="NZ1736" s="72"/>
      <c r="OA1736" s="72"/>
      <c r="OB1736" s="72"/>
      <c r="OC1736" s="72"/>
      <c r="OD1736" s="72"/>
      <c r="OE1736" s="72"/>
      <c r="OF1736" s="72"/>
      <c r="OG1736" s="72"/>
      <c r="OH1736" s="72"/>
      <c r="OI1736" s="72"/>
      <c r="OJ1736" s="72"/>
      <c r="OK1736" s="72"/>
      <c r="OL1736" s="72"/>
      <c r="OM1736" s="72"/>
      <c r="ON1736" s="72"/>
      <c r="OO1736" s="72"/>
      <c r="OP1736" s="72"/>
      <c r="OQ1736" s="72"/>
      <c r="OR1736" s="72"/>
      <c r="OS1736" s="72"/>
      <c r="OT1736" s="72"/>
      <c r="OU1736" s="72"/>
      <c r="OV1736" s="72"/>
      <c r="OW1736" s="72"/>
      <c r="OX1736" s="72"/>
      <c r="OY1736" s="72"/>
      <c r="OZ1736" s="72"/>
      <c r="PA1736" s="72"/>
      <c r="PB1736" s="72"/>
      <c r="PC1736" s="72"/>
      <c r="PD1736" s="72"/>
      <c r="PE1736" s="72"/>
      <c r="PF1736" s="72"/>
      <c r="PG1736" s="72"/>
      <c r="PH1736" s="72"/>
      <c r="PI1736" s="72"/>
      <c r="PJ1736" s="72"/>
      <c r="PK1736" s="72"/>
      <c r="PL1736" s="72"/>
      <c r="PM1736" s="72"/>
      <c r="PN1736" s="72"/>
      <c r="PO1736" s="72"/>
      <c r="PP1736" s="72"/>
      <c r="PQ1736" s="72"/>
      <c r="PR1736" s="72"/>
      <c r="PS1736" s="72"/>
      <c r="PT1736" s="72"/>
      <c r="PU1736" s="72"/>
      <c r="PV1736" s="72"/>
      <c r="PW1736" s="72"/>
      <c r="PX1736" s="72"/>
      <c r="PY1736" s="72"/>
      <c r="PZ1736" s="72"/>
      <c r="QA1736" s="72"/>
      <c r="QB1736" s="72"/>
      <c r="QC1736" s="72"/>
      <c r="QD1736" s="72"/>
      <c r="QE1736" s="72"/>
      <c r="QF1736" s="72"/>
      <c r="QG1736" s="72"/>
      <c r="QH1736" s="72"/>
      <c r="QI1736" s="72"/>
      <c r="QJ1736" s="72"/>
      <c r="QK1736" s="72"/>
      <c r="QL1736" s="72"/>
      <c r="QM1736" s="72"/>
      <c r="QN1736" s="72"/>
      <c r="QO1736" s="72"/>
      <c r="QP1736" s="72"/>
      <c r="QQ1736" s="72"/>
      <c r="QR1736" s="72"/>
      <c r="QS1736" s="72"/>
      <c r="QT1736" s="72"/>
      <c r="QU1736" s="72"/>
      <c r="QV1736" s="72"/>
      <c r="QW1736" s="72"/>
      <c r="QX1736" s="72"/>
      <c r="QY1736" s="72"/>
      <c r="QZ1736" s="72"/>
      <c r="RA1736" s="72"/>
      <c r="RB1736" s="72"/>
      <c r="RC1736" s="72"/>
      <c r="RD1736" s="72"/>
      <c r="RE1736" s="72"/>
      <c r="RF1736" s="72"/>
      <c r="RG1736" s="72"/>
      <c r="RH1736" s="72"/>
      <c r="RI1736" s="72"/>
      <c r="RJ1736" s="72"/>
      <c r="RK1736" s="72"/>
      <c r="RL1736" s="72"/>
      <c r="RM1736" s="72"/>
      <c r="RN1736" s="72"/>
      <c r="RO1736" s="72"/>
      <c r="RP1736" s="72"/>
      <c r="RQ1736" s="72"/>
      <c r="RR1736" s="72"/>
      <c r="RS1736" s="72"/>
      <c r="RT1736" s="72"/>
      <c r="RU1736" s="72"/>
      <c r="RV1736" s="72"/>
      <c r="RW1736" s="72"/>
      <c r="RX1736" s="72"/>
      <c r="RY1736" s="72"/>
      <c r="RZ1736" s="72"/>
      <c r="SA1736" s="72"/>
      <c r="SB1736" s="72"/>
      <c r="SC1736" s="72"/>
      <c r="SD1736" s="72"/>
      <c r="SE1736" s="72"/>
      <c r="SF1736" s="72"/>
      <c r="SG1736" s="72"/>
      <c r="SH1736" s="72"/>
      <c r="SI1736" s="72"/>
      <c r="SJ1736" s="72"/>
      <c r="SK1736" s="72"/>
      <c r="SL1736" s="72"/>
      <c r="SM1736" s="72"/>
      <c r="SN1736" s="72"/>
      <c r="SO1736" s="72"/>
      <c r="SP1736" s="72"/>
      <c r="SQ1736" s="72"/>
      <c r="SR1736" s="72"/>
      <c r="SS1736" s="72"/>
      <c r="ST1736" s="72"/>
      <c r="SU1736" s="72"/>
      <c r="SV1736" s="72"/>
      <c r="SW1736" s="72"/>
      <c r="SX1736" s="72"/>
      <c r="SY1736" s="72"/>
      <c r="SZ1736" s="72"/>
      <c r="TA1736" s="72"/>
      <c r="TB1736" s="72"/>
      <c r="TC1736" s="72"/>
    </row>
    <row r="1737" spans="1:523" ht="16.5" customHeight="1" x14ac:dyDescent="0.2">
      <c r="A1737" s="20">
        <v>1369</v>
      </c>
      <c r="B1737" s="20" t="s">
        <v>74</v>
      </c>
      <c r="C1737" s="20" t="s">
        <v>74</v>
      </c>
      <c r="D1737" s="20" t="s">
        <v>38</v>
      </c>
      <c r="E1737" s="8" t="s">
        <v>1344</v>
      </c>
      <c r="F1737" s="22" t="s">
        <v>1209</v>
      </c>
      <c r="G1737" s="33" t="s">
        <v>86</v>
      </c>
      <c r="H1737" s="20" t="s">
        <v>154</v>
      </c>
      <c r="I1737" s="20" t="s">
        <v>81</v>
      </c>
      <c r="J1737" s="22" t="s">
        <v>1210</v>
      </c>
      <c r="K1737" s="20">
        <v>1</v>
      </c>
      <c r="L1737" s="20" t="s">
        <v>91</v>
      </c>
      <c r="M1737" s="20" t="s">
        <v>371</v>
      </c>
      <c r="N1737" s="20"/>
      <c r="O1737" s="20"/>
      <c r="P1737" s="23">
        <v>102.88</v>
      </c>
      <c r="Q1737" s="24">
        <v>1</v>
      </c>
      <c r="R1737" s="25">
        <v>45962</v>
      </c>
      <c r="S1737" s="20" t="s">
        <v>83</v>
      </c>
      <c r="T1737" s="23">
        <v>102880000000</v>
      </c>
      <c r="U1737" s="27" t="s">
        <v>100</v>
      </c>
      <c r="V1737" s="27" t="s">
        <v>100</v>
      </c>
      <c r="W1737" s="72"/>
      <c r="X1737" s="72"/>
      <c r="Y1737" s="72"/>
      <c r="Z1737" s="72"/>
      <c r="AA1737" s="72"/>
      <c r="AB1737" s="72"/>
      <c r="AC1737" s="72"/>
      <c r="AD1737" s="72"/>
      <c r="AE1737" s="72"/>
      <c r="AF1737" s="72"/>
      <c r="AG1737" s="72"/>
      <c r="AH1737" s="72"/>
      <c r="AI1737" s="72"/>
      <c r="AJ1737" s="72"/>
      <c r="AK1737" s="72"/>
      <c r="AL1737" s="72"/>
      <c r="AM1737" s="72"/>
      <c r="AN1737" s="72"/>
      <c r="AO1737" s="72"/>
      <c r="AP1737" s="72"/>
      <c r="AQ1737" s="72"/>
      <c r="AR1737" s="72"/>
      <c r="AS1737" s="72"/>
      <c r="AT1737" s="72"/>
      <c r="AU1737" s="72"/>
      <c r="AV1737" s="72"/>
      <c r="AW1737" s="72"/>
      <c r="AX1737" s="72"/>
      <c r="AY1737" s="72"/>
      <c r="AZ1737" s="72"/>
      <c r="BA1737" s="72"/>
      <c r="BB1737" s="72"/>
      <c r="BC1737" s="72"/>
      <c r="BD1737" s="72"/>
      <c r="BE1737" s="72"/>
      <c r="BF1737" s="72"/>
      <c r="BG1737" s="72"/>
      <c r="BH1737" s="72"/>
      <c r="BI1737" s="72"/>
      <c r="BJ1737" s="72"/>
      <c r="BK1737" s="72"/>
      <c r="BL1737" s="72"/>
      <c r="BM1737" s="72"/>
      <c r="BN1737" s="72"/>
      <c r="BO1737" s="72"/>
      <c r="BP1737" s="72"/>
      <c r="BQ1737" s="72"/>
      <c r="BR1737" s="72"/>
      <c r="BS1737" s="72"/>
      <c r="BT1737" s="72"/>
      <c r="BU1737" s="72"/>
      <c r="BV1737" s="72"/>
      <c r="BW1737" s="72"/>
      <c r="BX1737" s="72"/>
      <c r="BY1737" s="72"/>
      <c r="BZ1737" s="72"/>
      <c r="CA1737" s="72"/>
      <c r="CB1737" s="72"/>
      <c r="CC1737" s="72"/>
      <c r="CD1737" s="72"/>
      <c r="CE1737" s="72"/>
      <c r="CF1737" s="72"/>
      <c r="CG1737" s="72"/>
      <c r="CH1737" s="72"/>
      <c r="CI1737" s="72"/>
      <c r="CJ1737" s="72"/>
      <c r="CK1737" s="72"/>
      <c r="CL1737" s="72"/>
      <c r="CM1737" s="72"/>
      <c r="CN1737" s="72"/>
      <c r="CO1737" s="72"/>
      <c r="CP1737" s="72"/>
      <c r="CQ1737" s="72"/>
      <c r="CR1737" s="72"/>
      <c r="CS1737" s="72"/>
      <c r="CT1737" s="72"/>
      <c r="CU1737" s="72"/>
      <c r="CV1737" s="72"/>
      <c r="CW1737" s="72"/>
      <c r="CX1737" s="72"/>
      <c r="CY1737" s="72"/>
      <c r="CZ1737" s="72"/>
      <c r="DA1737" s="72"/>
      <c r="DB1737" s="72"/>
      <c r="DC1737" s="72"/>
      <c r="DD1737" s="72"/>
      <c r="DE1737" s="72"/>
      <c r="DF1737" s="72"/>
      <c r="DG1737" s="72"/>
      <c r="DH1737" s="72"/>
      <c r="DI1737" s="72"/>
      <c r="DJ1737" s="72"/>
      <c r="DK1737" s="72"/>
      <c r="DL1737" s="72"/>
      <c r="DM1737" s="72"/>
      <c r="DN1737" s="72"/>
      <c r="DO1737" s="72"/>
      <c r="DP1737" s="72"/>
      <c r="DQ1737" s="72"/>
      <c r="DR1737" s="72"/>
      <c r="DS1737" s="72"/>
      <c r="DT1737" s="72"/>
      <c r="DU1737" s="72"/>
      <c r="DV1737" s="72"/>
      <c r="DW1737" s="72"/>
      <c r="DX1737" s="72"/>
      <c r="DY1737" s="72"/>
      <c r="DZ1737" s="72"/>
      <c r="EA1737" s="72"/>
      <c r="EB1737" s="72"/>
      <c r="EC1737" s="72"/>
      <c r="ED1737" s="72"/>
      <c r="EE1737" s="72"/>
      <c r="EF1737" s="72"/>
      <c r="EG1737" s="72"/>
      <c r="EH1737" s="72"/>
      <c r="EI1737" s="72"/>
      <c r="EJ1737" s="72"/>
      <c r="EK1737" s="72"/>
      <c r="EL1737" s="72"/>
      <c r="EM1737" s="72"/>
      <c r="EN1737" s="72"/>
      <c r="EO1737" s="72"/>
      <c r="EP1737" s="72"/>
      <c r="EQ1737" s="72"/>
      <c r="ER1737" s="72"/>
      <c r="ES1737" s="72"/>
      <c r="ET1737" s="72"/>
      <c r="EU1737" s="72"/>
      <c r="EV1737" s="72"/>
      <c r="EW1737" s="72"/>
      <c r="EX1737" s="72"/>
      <c r="EY1737" s="72"/>
      <c r="EZ1737" s="72"/>
      <c r="FA1737" s="72"/>
      <c r="FB1737" s="72"/>
      <c r="FC1737" s="72"/>
      <c r="FD1737" s="72"/>
      <c r="FE1737" s="72"/>
      <c r="FF1737" s="72"/>
      <c r="FG1737" s="72"/>
      <c r="FH1737" s="72"/>
      <c r="FI1737" s="72"/>
      <c r="FJ1737" s="72"/>
      <c r="FK1737" s="72"/>
      <c r="FL1737" s="72"/>
      <c r="FM1737" s="72"/>
      <c r="FN1737" s="72"/>
      <c r="FO1737" s="72"/>
      <c r="FP1737" s="72"/>
      <c r="FQ1737" s="72"/>
      <c r="FR1737" s="72"/>
      <c r="FS1737" s="72"/>
      <c r="FT1737" s="72"/>
      <c r="FU1737" s="72"/>
      <c r="FV1737" s="72"/>
      <c r="FW1737" s="72"/>
      <c r="FX1737" s="72"/>
      <c r="FY1737" s="72"/>
      <c r="FZ1737" s="72"/>
      <c r="GA1737" s="72"/>
      <c r="GB1737" s="72"/>
      <c r="GC1737" s="72"/>
      <c r="GD1737" s="72"/>
      <c r="GE1737" s="72"/>
      <c r="GF1737" s="72"/>
      <c r="GG1737" s="72"/>
      <c r="GH1737" s="72"/>
      <c r="GI1737" s="72"/>
      <c r="GJ1737" s="72"/>
      <c r="GK1737" s="72"/>
      <c r="GL1737" s="72"/>
      <c r="GM1737" s="72"/>
      <c r="GN1737" s="72"/>
      <c r="GO1737" s="72"/>
      <c r="GP1737" s="72"/>
      <c r="GQ1737" s="72"/>
      <c r="GR1737" s="72"/>
      <c r="GS1737" s="72"/>
      <c r="GT1737" s="72"/>
      <c r="GU1737" s="72"/>
      <c r="GV1737" s="72"/>
      <c r="GW1737" s="72"/>
      <c r="GX1737" s="72"/>
      <c r="GY1737" s="72"/>
      <c r="GZ1737" s="72"/>
      <c r="HA1737" s="72"/>
      <c r="HB1737" s="72"/>
      <c r="HC1737" s="72"/>
      <c r="HD1737" s="72"/>
      <c r="HE1737" s="72"/>
      <c r="HF1737" s="72"/>
      <c r="HG1737" s="72"/>
      <c r="HH1737" s="72"/>
      <c r="HI1737" s="72"/>
      <c r="HJ1737" s="72"/>
      <c r="HK1737" s="72"/>
      <c r="HL1737" s="72"/>
      <c r="HM1737" s="72"/>
      <c r="HN1737" s="72"/>
      <c r="HO1737" s="72"/>
      <c r="HP1737" s="72"/>
      <c r="HQ1737" s="72"/>
      <c r="HR1737" s="72"/>
      <c r="HS1737" s="72"/>
      <c r="HT1737" s="72"/>
      <c r="HU1737" s="72"/>
      <c r="HV1737" s="72"/>
      <c r="HW1737" s="72"/>
      <c r="HX1737" s="72"/>
      <c r="HY1737" s="72"/>
      <c r="HZ1737" s="72"/>
      <c r="IA1737" s="72"/>
      <c r="IB1737" s="72"/>
      <c r="IC1737" s="72"/>
      <c r="ID1737" s="72"/>
      <c r="IE1737" s="72"/>
      <c r="IF1737" s="72"/>
      <c r="IG1737" s="72"/>
      <c r="IH1737" s="72"/>
      <c r="II1737" s="72"/>
      <c r="IJ1737" s="72"/>
      <c r="IK1737" s="72"/>
      <c r="IL1737" s="72"/>
      <c r="IM1737" s="72"/>
      <c r="IN1737" s="72"/>
      <c r="IO1737" s="72"/>
      <c r="IP1737" s="72"/>
      <c r="IQ1737" s="72"/>
      <c r="IR1737" s="72"/>
      <c r="IS1737" s="72"/>
      <c r="IT1737" s="72"/>
      <c r="IU1737" s="72"/>
      <c r="IV1737" s="72"/>
      <c r="IW1737" s="72"/>
      <c r="IX1737" s="72"/>
      <c r="IY1737" s="72"/>
      <c r="IZ1737" s="72"/>
      <c r="JA1737" s="72"/>
      <c r="JB1737" s="72"/>
      <c r="JC1737" s="72"/>
      <c r="JD1737" s="72"/>
      <c r="JE1737" s="72"/>
      <c r="JF1737" s="72"/>
      <c r="JG1737" s="72"/>
      <c r="JH1737" s="72"/>
      <c r="JI1737" s="72"/>
      <c r="JJ1737" s="72"/>
      <c r="JK1737" s="72"/>
      <c r="JL1737" s="72"/>
      <c r="JM1737" s="72"/>
      <c r="JN1737" s="72"/>
      <c r="JO1737" s="72"/>
      <c r="JP1737" s="72"/>
      <c r="JQ1737" s="72"/>
      <c r="JR1737" s="72"/>
      <c r="JS1737" s="72"/>
      <c r="JT1737" s="72"/>
      <c r="JU1737" s="72"/>
      <c r="JV1737" s="72"/>
      <c r="JW1737" s="72"/>
      <c r="JX1737" s="72"/>
      <c r="JY1737" s="72"/>
      <c r="JZ1737" s="72"/>
      <c r="KA1737" s="72"/>
      <c r="KB1737" s="72"/>
      <c r="KC1737" s="72"/>
      <c r="KD1737" s="72"/>
      <c r="KE1737" s="72"/>
      <c r="KF1737" s="72"/>
      <c r="KG1737" s="72"/>
      <c r="KH1737" s="72"/>
      <c r="KI1737" s="72"/>
      <c r="KJ1737" s="72"/>
      <c r="KK1737" s="72"/>
      <c r="KL1737" s="72"/>
      <c r="KM1737" s="72"/>
      <c r="KN1737" s="72"/>
      <c r="KO1737" s="72"/>
      <c r="KP1737" s="72"/>
      <c r="KQ1737" s="72"/>
      <c r="KR1737" s="72"/>
      <c r="KS1737" s="72"/>
      <c r="KT1737" s="72"/>
      <c r="KU1737" s="72"/>
      <c r="KV1737" s="72"/>
      <c r="KW1737" s="72"/>
      <c r="KX1737" s="72"/>
      <c r="KY1737" s="72"/>
      <c r="KZ1737" s="72"/>
      <c r="LA1737" s="72"/>
      <c r="LB1737" s="72"/>
      <c r="LC1737" s="72"/>
      <c r="LD1737" s="72"/>
      <c r="LE1737" s="72"/>
      <c r="LF1737" s="72"/>
      <c r="LG1737" s="72"/>
      <c r="LH1737" s="72"/>
      <c r="LI1737" s="72"/>
      <c r="LJ1737" s="72"/>
      <c r="LK1737" s="72"/>
      <c r="LL1737" s="72"/>
      <c r="LM1737" s="72"/>
      <c r="LN1737" s="72"/>
      <c r="LO1737" s="72"/>
      <c r="LP1737" s="72"/>
      <c r="LQ1737" s="72"/>
      <c r="LR1737" s="72"/>
      <c r="LS1737" s="72"/>
      <c r="LT1737" s="72"/>
      <c r="LU1737" s="72"/>
      <c r="LV1737" s="72"/>
      <c r="LW1737" s="72"/>
      <c r="LX1737" s="72"/>
      <c r="LY1737" s="72"/>
      <c r="LZ1737" s="72"/>
      <c r="MA1737" s="72"/>
      <c r="MB1737" s="72"/>
      <c r="MC1737" s="72"/>
      <c r="MD1737" s="72"/>
      <c r="ME1737" s="72"/>
      <c r="MF1737" s="72"/>
      <c r="MG1737" s="72"/>
      <c r="MH1737" s="72"/>
      <c r="MI1737" s="72"/>
      <c r="MJ1737" s="72"/>
      <c r="MK1737" s="72"/>
      <c r="ML1737" s="72"/>
      <c r="MM1737" s="72"/>
      <c r="MN1737" s="72"/>
      <c r="MO1737" s="72"/>
      <c r="MP1737" s="72"/>
      <c r="MQ1737" s="72"/>
      <c r="MR1737" s="72"/>
      <c r="MS1737" s="72"/>
      <c r="MT1737" s="72"/>
      <c r="MU1737" s="72"/>
      <c r="MV1737" s="72"/>
      <c r="MW1737" s="72"/>
      <c r="MX1737" s="72"/>
      <c r="MY1737" s="72"/>
      <c r="MZ1737" s="72"/>
      <c r="NA1737" s="72"/>
      <c r="NB1737" s="72"/>
      <c r="NC1737" s="72"/>
      <c r="ND1737" s="72"/>
      <c r="NE1737" s="72"/>
      <c r="NF1737" s="72"/>
      <c r="NG1737" s="72"/>
      <c r="NH1737" s="72"/>
      <c r="NI1737" s="72"/>
      <c r="NJ1737" s="72"/>
      <c r="NK1737" s="72"/>
      <c r="NL1737" s="72"/>
      <c r="NM1737" s="72"/>
      <c r="NN1737" s="72"/>
      <c r="NO1737" s="72"/>
      <c r="NP1737" s="72"/>
      <c r="NQ1737" s="72"/>
      <c r="NR1737" s="72"/>
      <c r="NS1737" s="72"/>
      <c r="NT1737" s="72"/>
      <c r="NU1737" s="72"/>
      <c r="NV1737" s="72"/>
      <c r="NW1737" s="72"/>
      <c r="NX1737" s="72"/>
      <c r="NY1737" s="72"/>
      <c r="NZ1737" s="72"/>
      <c r="OA1737" s="72"/>
      <c r="OB1737" s="72"/>
      <c r="OC1737" s="72"/>
      <c r="OD1737" s="72"/>
      <c r="OE1737" s="72"/>
      <c r="OF1737" s="72"/>
      <c r="OG1737" s="72"/>
      <c r="OH1737" s="72"/>
      <c r="OI1737" s="72"/>
      <c r="OJ1737" s="72"/>
      <c r="OK1737" s="72"/>
      <c r="OL1737" s="72"/>
      <c r="OM1737" s="72"/>
      <c r="ON1737" s="72"/>
      <c r="OO1737" s="72"/>
      <c r="OP1737" s="72"/>
      <c r="OQ1737" s="72"/>
      <c r="OR1737" s="72"/>
      <c r="OS1737" s="72"/>
      <c r="OT1737" s="72"/>
      <c r="OU1737" s="72"/>
      <c r="OV1737" s="72"/>
      <c r="OW1737" s="72"/>
      <c r="OX1737" s="72"/>
      <c r="OY1737" s="72"/>
      <c r="OZ1737" s="72"/>
      <c r="PA1737" s="72"/>
      <c r="PB1737" s="72"/>
      <c r="PC1737" s="72"/>
      <c r="PD1737" s="72"/>
      <c r="PE1737" s="72"/>
      <c r="PF1737" s="72"/>
      <c r="PG1737" s="72"/>
      <c r="PH1737" s="72"/>
      <c r="PI1737" s="72"/>
      <c r="PJ1737" s="72"/>
      <c r="PK1737" s="72"/>
      <c r="PL1737" s="72"/>
      <c r="PM1737" s="72"/>
      <c r="PN1737" s="72"/>
      <c r="PO1737" s="72"/>
      <c r="PP1737" s="72"/>
      <c r="PQ1737" s="72"/>
      <c r="PR1737" s="72"/>
      <c r="PS1737" s="72"/>
      <c r="PT1737" s="72"/>
      <c r="PU1737" s="72"/>
      <c r="PV1737" s="72"/>
      <c r="PW1737" s="72"/>
      <c r="PX1737" s="72"/>
      <c r="PY1737" s="72"/>
      <c r="PZ1737" s="72"/>
      <c r="QA1737" s="72"/>
      <c r="QB1737" s="72"/>
      <c r="QC1737" s="72"/>
      <c r="QD1737" s="72"/>
      <c r="QE1737" s="72"/>
      <c r="QF1737" s="72"/>
      <c r="QG1737" s="72"/>
      <c r="QH1737" s="72"/>
      <c r="QI1737" s="72"/>
      <c r="QJ1737" s="72"/>
      <c r="QK1737" s="72"/>
      <c r="QL1737" s="72"/>
      <c r="QM1737" s="72"/>
      <c r="QN1737" s="72"/>
      <c r="QO1737" s="72"/>
      <c r="QP1737" s="72"/>
      <c r="QQ1737" s="72"/>
      <c r="QR1737" s="72"/>
      <c r="QS1737" s="72"/>
      <c r="QT1737" s="72"/>
      <c r="QU1737" s="72"/>
      <c r="QV1737" s="72"/>
      <c r="QW1737" s="72"/>
      <c r="QX1737" s="72"/>
      <c r="QY1737" s="72"/>
      <c r="QZ1737" s="72"/>
      <c r="RA1737" s="72"/>
      <c r="RB1737" s="72"/>
      <c r="RC1737" s="72"/>
      <c r="RD1737" s="72"/>
      <c r="RE1737" s="72"/>
      <c r="RF1737" s="72"/>
      <c r="RG1737" s="72"/>
      <c r="RH1737" s="72"/>
      <c r="RI1737" s="72"/>
      <c r="RJ1737" s="72"/>
      <c r="RK1737" s="72"/>
      <c r="RL1737" s="72"/>
      <c r="RM1737" s="72"/>
      <c r="RN1737" s="72"/>
      <c r="RO1737" s="72"/>
      <c r="RP1737" s="72"/>
      <c r="RQ1737" s="72"/>
      <c r="RR1737" s="72"/>
      <c r="RS1737" s="72"/>
      <c r="RT1737" s="72"/>
      <c r="RU1737" s="72"/>
      <c r="RV1737" s="72"/>
      <c r="RW1737" s="72"/>
      <c r="RX1737" s="72"/>
      <c r="RY1737" s="72"/>
      <c r="RZ1737" s="72"/>
      <c r="SA1737" s="72"/>
      <c r="SB1737" s="72"/>
      <c r="SC1737" s="72"/>
      <c r="SD1737" s="72"/>
      <c r="SE1737" s="72"/>
      <c r="SF1737" s="72"/>
      <c r="SG1737" s="72"/>
      <c r="SH1737" s="72"/>
      <c r="SI1737" s="72"/>
      <c r="SJ1737" s="72"/>
      <c r="SK1737" s="72"/>
      <c r="SL1737" s="72"/>
      <c r="SM1737" s="72"/>
      <c r="SN1737" s="72"/>
      <c r="SO1737" s="72"/>
      <c r="SP1737" s="72"/>
      <c r="SQ1737" s="72"/>
      <c r="SR1737" s="72"/>
      <c r="SS1737" s="72"/>
      <c r="ST1737" s="72"/>
      <c r="SU1737" s="72"/>
      <c r="SV1737" s="72"/>
      <c r="SW1737" s="72"/>
      <c r="SX1737" s="72"/>
      <c r="SY1737" s="72"/>
      <c r="SZ1737" s="72"/>
      <c r="TA1737" s="72"/>
      <c r="TB1737" s="72"/>
      <c r="TC1737" s="72"/>
    </row>
    <row r="1738" spans="1:523" ht="16.5" customHeight="1" x14ac:dyDescent="0.2">
      <c r="A1738" s="20">
        <v>1370</v>
      </c>
      <c r="B1738" s="20" t="s">
        <v>74</v>
      </c>
      <c r="C1738" s="20" t="s">
        <v>74</v>
      </c>
      <c r="D1738" s="20" t="s">
        <v>38</v>
      </c>
      <c r="E1738" s="8" t="s">
        <v>1344</v>
      </c>
      <c r="F1738" s="22" t="s">
        <v>1209</v>
      </c>
      <c r="G1738" s="110" t="s">
        <v>86</v>
      </c>
      <c r="H1738" s="20" t="s">
        <v>154</v>
      </c>
      <c r="I1738" s="20" t="s">
        <v>81</v>
      </c>
      <c r="J1738" s="22" t="s">
        <v>1210</v>
      </c>
      <c r="K1738" s="20">
        <v>1</v>
      </c>
      <c r="L1738" s="20" t="s">
        <v>91</v>
      </c>
      <c r="M1738" s="20" t="s">
        <v>371</v>
      </c>
      <c r="N1738" s="20"/>
      <c r="O1738" s="20"/>
      <c r="P1738" s="23">
        <v>102.88</v>
      </c>
      <c r="Q1738" s="24">
        <v>1</v>
      </c>
      <c r="R1738" s="25">
        <v>45992</v>
      </c>
      <c r="S1738" s="20" t="s">
        <v>83</v>
      </c>
      <c r="T1738" s="23">
        <v>102880000000</v>
      </c>
      <c r="U1738" s="27" t="s">
        <v>100</v>
      </c>
      <c r="V1738" s="27" t="s">
        <v>100</v>
      </c>
      <c r="W1738" s="72"/>
      <c r="X1738" s="72"/>
      <c r="Y1738" s="72"/>
      <c r="Z1738" s="72"/>
      <c r="AA1738" s="72"/>
      <c r="AB1738" s="72"/>
      <c r="AC1738" s="72"/>
      <c r="AD1738" s="72"/>
      <c r="AE1738" s="72"/>
      <c r="AF1738" s="72"/>
      <c r="AG1738" s="72"/>
      <c r="AH1738" s="72"/>
      <c r="AI1738" s="72"/>
      <c r="AJ1738" s="72"/>
      <c r="AK1738" s="72"/>
      <c r="AL1738" s="72"/>
      <c r="AM1738" s="72"/>
      <c r="AN1738" s="72"/>
      <c r="AO1738" s="72"/>
      <c r="AP1738" s="72"/>
      <c r="AQ1738" s="72"/>
      <c r="AR1738" s="72"/>
      <c r="AS1738" s="72"/>
      <c r="AT1738" s="72"/>
      <c r="AU1738" s="72"/>
      <c r="AV1738" s="72"/>
      <c r="AW1738" s="72"/>
      <c r="AX1738" s="72"/>
      <c r="AY1738" s="72"/>
      <c r="AZ1738" s="72"/>
      <c r="BA1738" s="72"/>
      <c r="BB1738" s="72"/>
      <c r="BC1738" s="72"/>
      <c r="BD1738" s="72"/>
      <c r="BE1738" s="72"/>
      <c r="BF1738" s="72"/>
      <c r="BG1738" s="72"/>
      <c r="BH1738" s="72"/>
      <c r="BI1738" s="72"/>
      <c r="BJ1738" s="72"/>
      <c r="BK1738" s="72"/>
      <c r="BL1738" s="72"/>
      <c r="BM1738" s="72"/>
      <c r="BN1738" s="72"/>
      <c r="BO1738" s="72"/>
      <c r="BP1738" s="72"/>
      <c r="BQ1738" s="72"/>
      <c r="BR1738" s="72"/>
      <c r="BS1738" s="72"/>
      <c r="BT1738" s="72"/>
      <c r="BU1738" s="72"/>
      <c r="BV1738" s="72"/>
      <c r="BW1738" s="72"/>
      <c r="BX1738" s="72"/>
      <c r="BY1738" s="72"/>
      <c r="BZ1738" s="72"/>
      <c r="CA1738" s="72"/>
      <c r="CB1738" s="72"/>
      <c r="CC1738" s="72"/>
      <c r="CD1738" s="72"/>
      <c r="CE1738" s="72"/>
      <c r="CF1738" s="72"/>
      <c r="CG1738" s="72"/>
      <c r="CH1738" s="72"/>
      <c r="CI1738" s="72"/>
      <c r="CJ1738" s="72"/>
      <c r="CK1738" s="72"/>
      <c r="CL1738" s="72"/>
      <c r="CM1738" s="72"/>
      <c r="CN1738" s="72"/>
      <c r="CO1738" s="72"/>
      <c r="CP1738" s="72"/>
      <c r="CQ1738" s="72"/>
      <c r="CR1738" s="72"/>
      <c r="CS1738" s="72"/>
      <c r="CT1738" s="72"/>
      <c r="CU1738" s="72"/>
      <c r="CV1738" s="72"/>
      <c r="CW1738" s="72"/>
      <c r="CX1738" s="72"/>
      <c r="CY1738" s="72"/>
      <c r="CZ1738" s="72"/>
      <c r="DA1738" s="72"/>
      <c r="DB1738" s="72"/>
      <c r="DC1738" s="72"/>
      <c r="DD1738" s="72"/>
      <c r="DE1738" s="72"/>
      <c r="DF1738" s="72"/>
      <c r="DG1738" s="72"/>
      <c r="DH1738" s="72"/>
      <c r="DI1738" s="72"/>
      <c r="DJ1738" s="72"/>
      <c r="DK1738" s="72"/>
      <c r="DL1738" s="72"/>
      <c r="DM1738" s="72"/>
      <c r="DN1738" s="72"/>
      <c r="DO1738" s="72"/>
      <c r="DP1738" s="72"/>
      <c r="DQ1738" s="72"/>
      <c r="DR1738" s="72"/>
      <c r="DS1738" s="72"/>
      <c r="DT1738" s="72"/>
      <c r="DU1738" s="72"/>
      <c r="DV1738" s="72"/>
      <c r="DW1738" s="72"/>
      <c r="DX1738" s="72"/>
      <c r="DY1738" s="72"/>
      <c r="DZ1738" s="72"/>
      <c r="EA1738" s="72"/>
      <c r="EB1738" s="72"/>
      <c r="EC1738" s="72"/>
      <c r="ED1738" s="72"/>
      <c r="EE1738" s="72"/>
      <c r="EF1738" s="72"/>
      <c r="EG1738" s="72"/>
      <c r="EH1738" s="72"/>
      <c r="EI1738" s="72"/>
      <c r="EJ1738" s="72"/>
      <c r="EK1738" s="72"/>
      <c r="EL1738" s="72"/>
      <c r="EM1738" s="72"/>
      <c r="EN1738" s="72"/>
      <c r="EO1738" s="72"/>
      <c r="EP1738" s="72"/>
      <c r="EQ1738" s="72"/>
      <c r="ER1738" s="72"/>
      <c r="ES1738" s="72"/>
      <c r="ET1738" s="72"/>
      <c r="EU1738" s="72"/>
      <c r="EV1738" s="72"/>
      <c r="EW1738" s="72"/>
      <c r="EX1738" s="72"/>
      <c r="EY1738" s="72"/>
      <c r="EZ1738" s="72"/>
      <c r="FA1738" s="72"/>
      <c r="FB1738" s="72"/>
      <c r="FC1738" s="72"/>
      <c r="FD1738" s="72"/>
      <c r="FE1738" s="72"/>
      <c r="FF1738" s="72"/>
      <c r="FG1738" s="72"/>
      <c r="FH1738" s="72"/>
      <c r="FI1738" s="72"/>
      <c r="FJ1738" s="72"/>
      <c r="FK1738" s="72"/>
      <c r="FL1738" s="72"/>
      <c r="FM1738" s="72"/>
      <c r="FN1738" s="72"/>
      <c r="FO1738" s="72"/>
      <c r="FP1738" s="72"/>
      <c r="FQ1738" s="72"/>
      <c r="FR1738" s="72"/>
      <c r="FS1738" s="72"/>
      <c r="FT1738" s="72"/>
      <c r="FU1738" s="72"/>
      <c r="FV1738" s="72"/>
      <c r="FW1738" s="72"/>
      <c r="FX1738" s="72"/>
      <c r="FY1738" s="72"/>
      <c r="FZ1738" s="72"/>
      <c r="GA1738" s="72"/>
      <c r="GB1738" s="72"/>
      <c r="GC1738" s="72"/>
      <c r="GD1738" s="72"/>
      <c r="GE1738" s="72"/>
      <c r="GF1738" s="72"/>
      <c r="GG1738" s="72"/>
      <c r="GH1738" s="72"/>
      <c r="GI1738" s="72"/>
      <c r="GJ1738" s="72"/>
      <c r="GK1738" s="72"/>
      <c r="GL1738" s="72"/>
      <c r="GM1738" s="72"/>
      <c r="GN1738" s="72"/>
      <c r="GO1738" s="72"/>
      <c r="GP1738" s="72"/>
      <c r="GQ1738" s="72"/>
      <c r="GR1738" s="72"/>
      <c r="GS1738" s="72"/>
      <c r="GT1738" s="72"/>
      <c r="GU1738" s="72"/>
      <c r="GV1738" s="72"/>
      <c r="GW1738" s="72"/>
      <c r="GX1738" s="72"/>
      <c r="GY1738" s="72"/>
      <c r="GZ1738" s="72"/>
      <c r="HA1738" s="72"/>
      <c r="HB1738" s="72"/>
      <c r="HC1738" s="72"/>
      <c r="HD1738" s="72"/>
      <c r="HE1738" s="72"/>
      <c r="HF1738" s="72"/>
      <c r="HG1738" s="72"/>
      <c r="HH1738" s="72"/>
      <c r="HI1738" s="72"/>
      <c r="HJ1738" s="72"/>
      <c r="HK1738" s="72"/>
      <c r="HL1738" s="72"/>
      <c r="HM1738" s="72"/>
      <c r="HN1738" s="72"/>
      <c r="HO1738" s="72"/>
      <c r="HP1738" s="72"/>
      <c r="HQ1738" s="72"/>
      <c r="HR1738" s="72"/>
      <c r="HS1738" s="72"/>
      <c r="HT1738" s="72"/>
      <c r="HU1738" s="72"/>
      <c r="HV1738" s="72"/>
      <c r="HW1738" s="72"/>
      <c r="HX1738" s="72"/>
      <c r="HY1738" s="72"/>
      <c r="HZ1738" s="72"/>
      <c r="IA1738" s="72"/>
      <c r="IB1738" s="72"/>
      <c r="IC1738" s="72"/>
      <c r="ID1738" s="72"/>
      <c r="IE1738" s="72"/>
      <c r="IF1738" s="72"/>
      <c r="IG1738" s="72"/>
      <c r="IH1738" s="72"/>
      <c r="II1738" s="72"/>
      <c r="IJ1738" s="72"/>
      <c r="IK1738" s="72"/>
      <c r="IL1738" s="72"/>
      <c r="IM1738" s="72"/>
      <c r="IN1738" s="72"/>
      <c r="IO1738" s="72"/>
      <c r="IP1738" s="72"/>
      <c r="IQ1738" s="72"/>
      <c r="IR1738" s="72"/>
      <c r="IS1738" s="72"/>
      <c r="IT1738" s="72"/>
      <c r="IU1738" s="72"/>
      <c r="IV1738" s="72"/>
      <c r="IW1738" s="72"/>
      <c r="IX1738" s="72"/>
      <c r="IY1738" s="72"/>
      <c r="IZ1738" s="72"/>
      <c r="JA1738" s="72"/>
      <c r="JB1738" s="72"/>
      <c r="JC1738" s="72"/>
      <c r="JD1738" s="72"/>
      <c r="JE1738" s="72"/>
      <c r="JF1738" s="72"/>
      <c r="JG1738" s="72"/>
      <c r="JH1738" s="72"/>
      <c r="JI1738" s="72"/>
      <c r="JJ1738" s="72"/>
      <c r="JK1738" s="72"/>
      <c r="JL1738" s="72"/>
      <c r="JM1738" s="72"/>
      <c r="JN1738" s="72"/>
      <c r="JO1738" s="72"/>
      <c r="JP1738" s="72"/>
      <c r="JQ1738" s="72"/>
      <c r="JR1738" s="72"/>
      <c r="JS1738" s="72"/>
      <c r="JT1738" s="72"/>
      <c r="JU1738" s="72"/>
      <c r="JV1738" s="72"/>
      <c r="JW1738" s="72"/>
      <c r="JX1738" s="72"/>
      <c r="JY1738" s="72"/>
      <c r="JZ1738" s="72"/>
      <c r="KA1738" s="72"/>
      <c r="KB1738" s="72"/>
      <c r="KC1738" s="72"/>
      <c r="KD1738" s="72"/>
      <c r="KE1738" s="72"/>
      <c r="KF1738" s="72"/>
      <c r="KG1738" s="72"/>
      <c r="KH1738" s="72"/>
      <c r="KI1738" s="72"/>
      <c r="KJ1738" s="72"/>
      <c r="KK1738" s="72"/>
      <c r="KL1738" s="72"/>
      <c r="KM1738" s="72"/>
      <c r="KN1738" s="72"/>
      <c r="KO1738" s="72"/>
      <c r="KP1738" s="72"/>
      <c r="KQ1738" s="72"/>
      <c r="KR1738" s="72"/>
      <c r="KS1738" s="72"/>
      <c r="KT1738" s="72"/>
      <c r="KU1738" s="72"/>
      <c r="KV1738" s="72"/>
      <c r="KW1738" s="72"/>
      <c r="KX1738" s="72"/>
      <c r="KY1738" s="72"/>
      <c r="KZ1738" s="72"/>
      <c r="LA1738" s="72"/>
      <c r="LB1738" s="72"/>
      <c r="LC1738" s="72"/>
      <c r="LD1738" s="72"/>
      <c r="LE1738" s="72"/>
      <c r="LF1738" s="72"/>
      <c r="LG1738" s="72"/>
      <c r="LH1738" s="72"/>
      <c r="LI1738" s="72"/>
      <c r="LJ1738" s="72"/>
      <c r="LK1738" s="72"/>
      <c r="LL1738" s="72"/>
      <c r="LM1738" s="72"/>
      <c r="LN1738" s="72"/>
      <c r="LO1738" s="72"/>
      <c r="LP1738" s="72"/>
      <c r="LQ1738" s="72"/>
      <c r="LR1738" s="72"/>
      <c r="LS1738" s="72"/>
      <c r="LT1738" s="72"/>
      <c r="LU1738" s="72"/>
      <c r="LV1738" s="72"/>
      <c r="LW1738" s="72"/>
      <c r="LX1738" s="72"/>
      <c r="LY1738" s="72"/>
      <c r="LZ1738" s="72"/>
      <c r="MA1738" s="72"/>
      <c r="MB1738" s="72"/>
      <c r="MC1738" s="72"/>
      <c r="MD1738" s="72"/>
      <c r="ME1738" s="72"/>
      <c r="MF1738" s="72"/>
      <c r="MG1738" s="72"/>
      <c r="MH1738" s="72"/>
      <c r="MI1738" s="72"/>
      <c r="MJ1738" s="72"/>
      <c r="MK1738" s="72"/>
      <c r="ML1738" s="72"/>
      <c r="MM1738" s="72"/>
      <c r="MN1738" s="72"/>
      <c r="MO1738" s="72"/>
      <c r="MP1738" s="72"/>
      <c r="MQ1738" s="72"/>
      <c r="MR1738" s="72"/>
      <c r="MS1738" s="72"/>
      <c r="MT1738" s="72"/>
      <c r="MU1738" s="72"/>
      <c r="MV1738" s="72"/>
      <c r="MW1738" s="72"/>
      <c r="MX1738" s="72"/>
      <c r="MY1738" s="72"/>
      <c r="MZ1738" s="72"/>
      <c r="NA1738" s="72"/>
      <c r="NB1738" s="72"/>
      <c r="NC1738" s="72"/>
      <c r="ND1738" s="72"/>
      <c r="NE1738" s="72"/>
      <c r="NF1738" s="72"/>
      <c r="NG1738" s="72"/>
      <c r="NH1738" s="72"/>
      <c r="NI1738" s="72"/>
      <c r="NJ1738" s="72"/>
      <c r="NK1738" s="72"/>
      <c r="NL1738" s="72"/>
      <c r="NM1738" s="72"/>
      <c r="NN1738" s="72"/>
      <c r="NO1738" s="72"/>
      <c r="NP1738" s="72"/>
      <c r="NQ1738" s="72"/>
      <c r="NR1738" s="72"/>
      <c r="NS1738" s="72"/>
      <c r="NT1738" s="72"/>
      <c r="NU1738" s="72"/>
      <c r="NV1738" s="72"/>
      <c r="NW1738" s="72"/>
      <c r="NX1738" s="72"/>
      <c r="NY1738" s="72"/>
      <c r="NZ1738" s="72"/>
      <c r="OA1738" s="72"/>
      <c r="OB1738" s="72"/>
      <c r="OC1738" s="72"/>
      <c r="OD1738" s="72"/>
      <c r="OE1738" s="72"/>
      <c r="OF1738" s="72"/>
      <c r="OG1738" s="72"/>
      <c r="OH1738" s="72"/>
      <c r="OI1738" s="72"/>
      <c r="OJ1738" s="72"/>
      <c r="OK1738" s="72"/>
      <c r="OL1738" s="72"/>
      <c r="OM1738" s="72"/>
      <c r="ON1738" s="72"/>
      <c r="OO1738" s="72"/>
      <c r="OP1738" s="72"/>
      <c r="OQ1738" s="72"/>
      <c r="OR1738" s="72"/>
      <c r="OS1738" s="72"/>
      <c r="OT1738" s="72"/>
      <c r="OU1738" s="72"/>
      <c r="OV1738" s="72"/>
      <c r="OW1738" s="72"/>
      <c r="OX1738" s="72"/>
      <c r="OY1738" s="72"/>
      <c r="OZ1738" s="72"/>
      <c r="PA1738" s="72"/>
      <c r="PB1738" s="72"/>
      <c r="PC1738" s="72"/>
      <c r="PD1738" s="72"/>
      <c r="PE1738" s="72"/>
      <c r="PF1738" s="72"/>
      <c r="PG1738" s="72"/>
      <c r="PH1738" s="72"/>
      <c r="PI1738" s="72"/>
      <c r="PJ1738" s="72"/>
      <c r="PK1738" s="72"/>
      <c r="PL1738" s="72"/>
      <c r="PM1738" s="72"/>
      <c r="PN1738" s="72"/>
      <c r="PO1738" s="72"/>
      <c r="PP1738" s="72"/>
      <c r="PQ1738" s="72"/>
      <c r="PR1738" s="72"/>
      <c r="PS1738" s="72"/>
      <c r="PT1738" s="72"/>
      <c r="PU1738" s="72"/>
      <c r="PV1738" s="72"/>
      <c r="PW1738" s="72"/>
      <c r="PX1738" s="72"/>
      <c r="PY1738" s="72"/>
      <c r="PZ1738" s="72"/>
      <c r="QA1738" s="72"/>
      <c r="QB1738" s="72"/>
      <c r="QC1738" s="72"/>
      <c r="QD1738" s="72"/>
      <c r="QE1738" s="72"/>
      <c r="QF1738" s="72"/>
      <c r="QG1738" s="72"/>
      <c r="QH1738" s="72"/>
      <c r="QI1738" s="72"/>
      <c r="QJ1738" s="72"/>
      <c r="QK1738" s="72"/>
      <c r="QL1738" s="72"/>
      <c r="QM1738" s="72"/>
      <c r="QN1738" s="72"/>
      <c r="QO1738" s="72"/>
      <c r="QP1738" s="72"/>
      <c r="QQ1738" s="72"/>
      <c r="QR1738" s="72"/>
      <c r="QS1738" s="72"/>
      <c r="QT1738" s="72"/>
      <c r="QU1738" s="72"/>
      <c r="QV1738" s="72"/>
      <c r="QW1738" s="72"/>
      <c r="QX1738" s="72"/>
      <c r="QY1738" s="72"/>
      <c r="QZ1738" s="72"/>
      <c r="RA1738" s="72"/>
      <c r="RB1738" s="72"/>
      <c r="RC1738" s="72"/>
      <c r="RD1738" s="72"/>
      <c r="RE1738" s="72"/>
      <c r="RF1738" s="72"/>
      <c r="RG1738" s="72"/>
      <c r="RH1738" s="72"/>
      <c r="RI1738" s="72"/>
      <c r="RJ1738" s="72"/>
      <c r="RK1738" s="72"/>
      <c r="RL1738" s="72"/>
      <c r="RM1738" s="72"/>
      <c r="RN1738" s="72"/>
      <c r="RO1738" s="72"/>
      <c r="RP1738" s="72"/>
      <c r="RQ1738" s="72"/>
      <c r="RR1738" s="72"/>
      <c r="RS1738" s="72"/>
      <c r="RT1738" s="72"/>
      <c r="RU1738" s="72"/>
      <c r="RV1738" s="72"/>
      <c r="RW1738" s="72"/>
      <c r="RX1738" s="72"/>
      <c r="RY1738" s="72"/>
      <c r="RZ1738" s="72"/>
      <c r="SA1738" s="72"/>
      <c r="SB1738" s="72"/>
      <c r="SC1738" s="72"/>
      <c r="SD1738" s="72"/>
      <c r="SE1738" s="72"/>
      <c r="SF1738" s="72"/>
      <c r="SG1738" s="72"/>
      <c r="SH1738" s="72"/>
      <c r="SI1738" s="72"/>
      <c r="SJ1738" s="72"/>
      <c r="SK1738" s="72"/>
      <c r="SL1738" s="72"/>
      <c r="SM1738" s="72"/>
      <c r="SN1738" s="72"/>
      <c r="SO1738" s="72"/>
      <c r="SP1738" s="72"/>
      <c r="SQ1738" s="72"/>
      <c r="SR1738" s="72"/>
      <c r="SS1738" s="72"/>
      <c r="ST1738" s="72"/>
      <c r="SU1738" s="72"/>
      <c r="SV1738" s="72"/>
      <c r="SW1738" s="72"/>
      <c r="SX1738" s="72"/>
      <c r="SY1738" s="72"/>
      <c r="SZ1738" s="72"/>
      <c r="TA1738" s="72"/>
      <c r="TB1738" s="72"/>
      <c r="TC1738" s="72"/>
    </row>
    <row r="1739" spans="1:523" ht="16.5" customHeight="1" x14ac:dyDescent="0.2">
      <c r="A1739" s="20">
        <v>1371</v>
      </c>
      <c r="B1739" s="20" t="s">
        <v>74</v>
      </c>
      <c r="C1739" s="20" t="s">
        <v>328</v>
      </c>
      <c r="D1739" s="20" t="s">
        <v>38</v>
      </c>
      <c r="E1739" s="20" t="s">
        <v>1345</v>
      </c>
      <c r="F1739" s="22" t="s">
        <v>1211</v>
      </c>
      <c r="G1739" s="33" t="s">
        <v>193</v>
      </c>
      <c r="H1739" s="20" t="s">
        <v>35</v>
      </c>
      <c r="I1739" s="20" t="s">
        <v>27</v>
      </c>
      <c r="J1739" s="22" t="s">
        <v>1212</v>
      </c>
      <c r="K1739" s="20">
        <v>20</v>
      </c>
      <c r="L1739" s="20" t="s">
        <v>1213</v>
      </c>
      <c r="M1739" s="20" t="s">
        <v>1214</v>
      </c>
      <c r="N1739" s="20" t="s">
        <v>1215</v>
      </c>
      <c r="O1739" s="20">
        <v>8.49</v>
      </c>
      <c r="P1739" s="23" t="s">
        <v>94</v>
      </c>
      <c r="Q1739" s="24">
        <v>1</v>
      </c>
      <c r="R1739" s="25">
        <v>45689</v>
      </c>
      <c r="S1739" s="20" t="s">
        <v>83</v>
      </c>
      <c r="T1739" s="23">
        <v>8490000000</v>
      </c>
      <c r="U1739" s="27" t="s">
        <v>100</v>
      </c>
      <c r="V1739" s="27" t="s">
        <v>100</v>
      </c>
      <c r="W1739" s="72"/>
      <c r="X1739" s="72"/>
      <c r="Y1739" s="72"/>
      <c r="Z1739" s="72"/>
      <c r="AA1739" s="72"/>
      <c r="AB1739" s="72"/>
      <c r="AC1739" s="72"/>
      <c r="AD1739" s="72"/>
      <c r="AE1739" s="72"/>
      <c r="AF1739" s="72"/>
      <c r="AG1739" s="72"/>
      <c r="AH1739" s="72"/>
      <c r="AI1739" s="72"/>
      <c r="AJ1739" s="72"/>
      <c r="AK1739" s="72"/>
      <c r="AL1739" s="72"/>
      <c r="AM1739" s="72"/>
      <c r="AN1739" s="72"/>
      <c r="AO1739" s="72"/>
      <c r="AP1739" s="72"/>
      <c r="AQ1739" s="72"/>
      <c r="AR1739" s="72"/>
      <c r="AS1739" s="72"/>
      <c r="AT1739" s="72"/>
      <c r="AU1739" s="72"/>
      <c r="AV1739" s="72"/>
      <c r="AW1739" s="72"/>
      <c r="AX1739" s="72"/>
      <c r="AY1739" s="72"/>
      <c r="AZ1739" s="72"/>
      <c r="BA1739" s="72"/>
      <c r="BB1739" s="72"/>
      <c r="BC1739" s="72"/>
      <c r="BD1739" s="72"/>
      <c r="BE1739" s="72"/>
      <c r="BF1739" s="72"/>
      <c r="BG1739" s="72"/>
      <c r="BH1739" s="72"/>
      <c r="BI1739" s="72"/>
      <c r="BJ1739" s="72"/>
      <c r="BK1739" s="72"/>
      <c r="BL1739" s="72"/>
      <c r="BM1739" s="72"/>
      <c r="BN1739" s="72"/>
      <c r="BO1739" s="72"/>
      <c r="BP1739" s="72"/>
      <c r="BQ1739" s="72"/>
      <c r="BR1739" s="72"/>
      <c r="BS1739" s="72"/>
      <c r="BT1739" s="72"/>
      <c r="BU1739" s="72"/>
      <c r="BV1739" s="72"/>
      <c r="BW1739" s="72"/>
      <c r="BX1739" s="72"/>
      <c r="BY1739" s="72"/>
      <c r="BZ1739" s="72"/>
      <c r="CA1739" s="72"/>
      <c r="CB1739" s="72"/>
      <c r="CC1739" s="72"/>
      <c r="CD1739" s="72"/>
      <c r="CE1739" s="72"/>
      <c r="CF1739" s="72"/>
      <c r="CG1739" s="72"/>
      <c r="CH1739" s="72"/>
      <c r="CI1739" s="72"/>
      <c r="CJ1739" s="72"/>
      <c r="CK1739" s="72"/>
      <c r="CL1739" s="72"/>
      <c r="CM1739" s="72"/>
      <c r="CN1739" s="72"/>
      <c r="CO1739" s="72"/>
      <c r="CP1739" s="72"/>
      <c r="CQ1739" s="72"/>
      <c r="CR1739" s="72"/>
      <c r="CS1739" s="72"/>
      <c r="CT1739" s="72"/>
      <c r="CU1739" s="72"/>
      <c r="CV1739" s="72"/>
      <c r="CW1739" s="72"/>
      <c r="CX1739" s="72"/>
      <c r="CY1739" s="72"/>
      <c r="CZ1739" s="72"/>
      <c r="DA1739" s="72"/>
      <c r="DB1739" s="72"/>
      <c r="DC1739" s="72"/>
      <c r="DD1739" s="72"/>
      <c r="DE1739" s="72"/>
      <c r="DF1739" s="72"/>
      <c r="DG1739" s="72"/>
      <c r="DH1739" s="72"/>
      <c r="DI1739" s="72"/>
      <c r="DJ1739" s="72"/>
      <c r="DK1739" s="72"/>
      <c r="DL1739" s="72"/>
      <c r="DM1739" s="72"/>
      <c r="DN1739" s="72"/>
      <c r="DO1739" s="72"/>
      <c r="DP1739" s="72"/>
      <c r="DQ1739" s="72"/>
      <c r="DR1739" s="72"/>
      <c r="DS1739" s="72"/>
      <c r="DT1739" s="72"/>
      <c r="DU1739" s="72"/>
      <c r="DV1739" s="72"/>
      <c r="DW1739" s="72"/>
      <c r="DX1739" s="72"/>
      <c r="DY1739" s="72"/>
      <c r="DZ1739" s="72"/>
      <c r="EA1739" s="72"/>
      <c r="EB1739" s="72"/>
      <c r="EC1739" s="72"/>
      <c r="ED1739" s="72"/>
      <c r="EE1739" s="72"/>
      <c r="EF1739" s="72"/>
      <c r="EG1739" s="72"/>
      <c r="EH1739" s="72"/>
      <c r="EI1739" s="72"/>
      <c r="EJ1739" s="72"/>
      <c r="EK1739" s="72"/>
      <c r="EL1739" s="72"/>
      <c r="EM1739" s="72"/>
      <c r="EN1739" s="72"/>
      <c r="EO1739" s="72"/>
      <c r="EP1739" s="72"/>
      <c r="EQ1739" s="72"/>
      <c r="ER1739" s="72"/>
      <c r="ES1739" s="72"/>
      <c r="ET1739" s="72"/>
      <c r="EU1739" s="72"/>
      <c r="EV1739" s="72"/>
      <c r="EW1739" s="72"/>
      <c r="EX1739" s="72"/>
      <c r="EY1739" s="72"/>
      <c r="EZ1739" s="72"/>
      <c r="FA1739" s="72"/>
      <c r="FB1739" s="72"/>
      <c r="FC1739" s="72"/>
      <c r="FD1739" s="72"/>
      <c r="FE1739" s="72"/>
      <c r="FF1739" s="72"/>
      <c r="FG1739" s="72"/>
      <c r="FH1739" s="72"/>
      <c r="FI1739" s="72"/>
      <c r="FJ1739" s="72"/>
      <c r="FK1739" s="72"/>
      <c r="FL1739" s="72"/>
      <c r="FM1739" s="72"/>
      <c r="FN1739" s="72"/>
      <c r="FO1739" s="72"/>
      <c r="FP1739" s="72"/>
      <c r="FQ1739" s="72"/>
      <c r="FR1739" s="72"/>
      <c r="FS1739" s="72"/>
      <c r="FT1739" s="72"/>
      <c r="FU1739" s="72"/>
      <c r="FV1739" s="72"/>
      <c r="FW1739" s="72"/>
      <c r="FX1739" s="72"/>
      <c r="FY1739" s="72"/>
      <c r="FZ1739" s="72"/>
      <c r="GA1739" s="72"/>
      <c r="GB1739" s="72"/>
      <c r="GC1739" s="72"/>
      <c r="GD1739" s="72"/>
      <c r="GE1739" s="72"/>
      <c r="GF1739" s="72"/>
      <c r="GG1739" s="72"/>
      <c r="GH1739" s="72"/>
      <c r="GI1739" s="72"/>
      <c r="GJ1739" s="72"/>
      <c r="GK1739" s="72"/>
      <c r="GL1739" s="72"/>
      <c r="GM1739" s="72"/>
      <c r="GN1739" s="72"/>
      <c r="GO1739" s="72"/>
      <c r="GP1739" s="72"/>
      <c r="GQ1739" s="72"/>
      <c r="GR1739" s="72"/>
      <c r="GS1739" s="72"/>
      <c r="GT1739" s="72"/>
      <c r="GU1739" s="72"/>
      <c r="GV1739" s="72"/>
      <c r="GW1739" s="72"/>
      <c r="GX1739" s="72"/>
      <c r="GY1739" s="72"/>
      <c r="GZ1739" s="72"/>
      <c r="HA1739" s="72"/>
      <c r="HB1739" s="72"/>
      <c r="HC1739" s="72"/>
      <c r="HD1739" s="72"/>
      <c r="HE1739" s="72"/>
      <c r="HF1739" s="72"/>
      <c r="HG1739" s="72"/>
      <c r="HH1739" s="72"/>
      <c r="HI1739" s="72"/>
      <c r="HJ1739" s="72"/>
      <c r="HK1739" s="72"/>
      <c r="HL1739" s="72"/>
      <c r="HM1739" s="72"/>
      <c r="HN1739" s="72"/>
      <c r="HO1739" s="72"/>
      <c r="HP1739" s="72"/>
      <c r="HQ1739" s="72"/>
      <c r="HR1739" s="72"/>
      <c r="HS1739" s="72"/>
      <c r="HT1739" s="72"/>
      <c r="HU1739" s="72"/>
      <c r="HV1739" s="72"/>
      <c r="HW1739" s="72"/>
      <c r="HX1739" s="72"/>
      <c r="HY1739" s="72"/>
      <c r="HZ1739" s="72"/>
      <c r="IA1739" s="72"/>
      <c r="IB1739" s="72"/>
      <c r="IC1739" s="72"/>
      <c r="ID1739" s="72"/>
      <c r="IE1739" s="72"/>
      <c r="IF1739" s="72"/>
      <c r="IG1739" s="72"/>
      <c r="IH1739" s="72"/>
      <c r="II1739" s="72"/>
      <c r="IJ1739" s="72"/>
      <c r="IK1739" s="72"/>
      <c r="IL1739" s="72"/>
      <c r="IM1739" s="72"/>
      <c r="IN1739" s="72"/>
      <c r="IO1739" s="72"/>
      <c r="IP1739" s="72"/>
      <c r="IQ1739" s="72"/>
      <c r="IR1739" s="72"/>
      <c r="IS1739" s="72"/>
      <c r="IT1739" s="72"/>
      <c r="IU1739" s="72"/>
      <c r="IV1739" s="72"/>
      <c r="IW1739" s="72"/>
      <c r="IX1739" s="72"/>
      <c r="IY1739" s="72"/>
      <c r="IZ1739" s="72"/>
      <c r="JA1739" s="72"/>
      <c r="JB1739" s="72"/>
      <c r="JC1739" s="72"/>
      <c r="JD1739" s="72"/>
      <c r="JE1739" s="72"/>
      <c r="JF1739" s="72"/>
      <c r="JG1739" s="72"/>
      <c r="JH1739" s="72"/>
      <c r="JI1739" s="72"/>
      <c r="JJ1739" s="72"/>
      <c r="JK1739" s="72"/>
      <c r="JL1739" s="72"/>
      <c r="JM1739" s="72"/>
      <c r="JN1739" s="72"/>
      <c r="JO1739" s="72"/>
      <c r="JP1739" s="72"/>
      <c r="JQ1739" s="72"/>
      <c r="JR1739" s="72"/>
      <c r="JS1739" s="72"/>
      <c r="JT1739" s="72"/>
      <c r="JU1739" s="72"/>
      <c r="JV1739" s="72"/>
      <c r="JW1739" s="72"/>
      <c r="JX1739" s="72"/>
      <c r="JY1739" s="72"/>
      <c r="JZ1739" s="72"/>
      <c r="KA1739" s="72"/>
      <c r="KB1739" s="72"/>
      <c r="KC1739" s="72"/>
      <c r="KD1739" s="72"/>
      <c r="KE1739" s="72"/>
      <c r="KF1739" s="72"/>
      <c r="KG1739" s="72"/>
      <c r="KH1739" s="72"/>
      <c r="KI1739" s="72"/>
      <c r="KJ1739" s="72"/>
      <c r="KK1739" s="72"/>
      <c r="KL1739" s="72"/>
      <c r="KM1739" s="72"/>
      <c r="KN1739" s="72"/>
      <c r="KO1739" s="72"/>
      <c r="KP1739" s="72"/>
      <c r="KQ1739" s="72"/>
      <c r="KR1739" s="72"/>
      <c r="KS1739" s="72"/>
      <c r="KT1739" s="72"/>
      <c r="KU1739" s="72"/>
      <c r="KV1739" s="72"/>
      <c r="KW1739" s="72"/>
      <c r="KX1739" s="72"/>
      <c r="KY1739" s="72"/>
      <c r="KZ1739" s="72"/>
      <c r="LA1739" s="72"/>
      <c r="LB1739" s="72"/>
      <c r="LC1739" s="72"/>
      <c r="LD1739" s="72"/>
      <c r="LE1739" s="72"/>
      <c r="LF1739" s="72"/>
      <c r="LG1739" s="72"/>
      <c r="LH1739" s="72"/>
      <c r="LI1739" s="72"/>
      <c r="LJ1739" s="72"/>
      <c r="LK1739" s="72"/>
      <c r="LL1739" s="72"/>
      <c r="LM1739" s="72"/>
      <c r="LN1739" s="72"/>
      <c r="LO1739" s="72"/>
      <c r="LP1739" s="72"/>
      <c r="LQ1739" s="72"/>
      <c r="LR1739" s="72"/>
      <c r="LS1739" s="72"/>
      <c r="LT1739" s="72"/>
      <c r="LU1739" s="72"/>
      <c r="LV1739" s="72"/>
      <c r="LW1739" s="72"/>
      <c r="LX1739" s="72"/>
      <c r="LY1739" s="72"/>
      <c r="LZ1739" s="72"/>
      <c r="MA1739" s="72"/>
      <c r="MB1739" s="72"/>
      <c r="MC1739" s="72"/>
      <c r="MD1739" s="72"/>
      <c r="ME1739" s="72"/>
      <c r="MF1739" s="72"/>
      <c r="MG1739" s="72"/>
      <c r="MH1739" s="72"/>
      <c r="MI1739" s="72"/>
      <c r="MJ1739" s="72"/>
      <c r="MK1739" s="72"/>
      <c r="ML1739" s="72"/>
      <c r="MM1739" s="72"/>
      <c r="MN1739" s="72"/>
      <c r="MO1739" s="72"/>
      <c r="MP1739" s="72"/>
      <c r="MQ1739" s="72"/>
      <c r="MR1739" s="72"/>
      <c r="MS1739" s="72"/>
      <c r="MT1739" s="72"/>
      <c r="MU1739" s="72"/>
      <c r="MV1739" s="72"/>
      <c r="MW1739" s="72"/>
      <c r="MX1739" s="72"/>
      <c r="MY1739" s="72"/>
      <c r="MZ1739" s="72"/>
      <c r="NA1739" s="72"/>
      <c r="NB1739" s="72"/>
      <c r="NC1739" s="72"/>
      <c r="ND1739" s="72"/>
      <c r="NE1739" s="72"/>
      <c r="NF1739" s="72"/>
      <c r="NG1739" s="72"/>
      <c r="NH1739" s="72"/>
      <c r="NI1739" s="72"/>
      <c r="NJ1739" s="72"/>
      <c r="NK1739" s="72"/>
      <c r="NL1739" s="72"/>
      <c r="NM1739" s="72"/>
      <c r="NN1739" s="72"/>
      <c r="NO1739" s="72"/>
      <c r="NP1739" s="72"/>
      <c r="NQ1739" s="72"/>
      <c r="NR1739" s="72"/>
      <c r="NS1739" s="72"/>
      <c r="NT1739" s="72"/>
      <c r="NU1739" s="72"/>
      <c r="NV1739" s="72"/>
      <c r="NW1739" s="72"/>
      <c r="NX1739" s="72"/>
      <c r="NY1739" s="72"/>
      <c r="NZ1739" s="72"/>
      <c r="OA1739" s="72"/>
      <c r="OB1739" s="72"/>
      <c r="OC1739" s="72"/>
      <c r="OD1739" s="72"/>
      <c r="OE1739" s="72"/>
      <c r="OF1739" s="72"/>
      <c r="OG1739" s="72"/>
      <c r="OH1739" s="72"/>
      <c r="OI1739" s="72"/>
      <c r="OJ1739" s="72"/>
      <c r="OK1739" s="72"/>
      <c r="OL1739" s="72"/>
      <c r="OM1739" s="72"/>
      <c r="ON1739" s="72"/>
      <c r="OO1739" s="72"/>
      <c r="OP1739" s="72"/>
      <c r="OQ1739" s="72"/>
      <c r="OR1739" s="72"/>
      <c r="OS1739" s="72"/>
      <c r="OT1739" s="72"/>
      <c r="OU1739" s="72"/>
      <c r="OV1739" s="72"/>
      <c r="OW1739" s="72"/>
      <c r="OX1739" s="72"/>
      <c r="OY1739" s="72"/>
      <c r="OZ1739" s="72"/>
      <c r="PA1739" s="72"/>
      <c r="PB1739" s="72"/>
      <c r="PC1739" s="72"/>
      <c r="PD1739" s="72"/>
      <c r="PE1739" s="72"/>
      <c r="PF1739" s="72"/>
      <c r="PG1739" s="72"/>
      <c r="PH1739" s="72"/>
      <c r="PI1739" s="72"/>
      <c r="PJ1739" s="72"/>
      <c r="PK1739" s="72"/>
      <c r="PL1739" s="72"/>
      <c r="PM1739" s="72"/>
      <c r="PN1739" s="72"/>
      <c r="PO1739" s="72"/>
      <c r="PP1739" s="72"/>
      <c r="PQ1739" s="72"/>
      <c r="PR1739" s="72"/>
      <c r="PS1739" s="72"/>
      <c r="PT1739" s="72"/>
      <c r="PU1739" s="72"/>
      <c r="PV1739" s="72"/>
      <c r="PW1739" s="72"/>
      <c r="PX1739" s="72"/>
      <c r="PY1739" s="72"/>
      <c r="PZ1739" s="72"/>
      <c r="QA1739" s="72"/>
      <c r="QB1739" s="72"/>
      <c r="QC1739" s="72"/>
      <c r="QD1739" s="72"/>
      <c r="QE1739" s="72"/>
      <c r="QF1739" s="72"/>
      <c r="QG1739" s="72"/>
      <c r="QH1739" s="72"/>
      <c r="QI1739" s="72"/>
      <c r="QJ1739" s="72"/>
      <c r="QK1739" s="72"/>
      <c r="QL1739" s="72"/>
      <c r="QM1739" s="72"/>
      <c r="QN1739" s="72"/>
      <c r="QO1739" s="72"/>
      <c r="QP1739" s="72"/>
      <c r="QQ1739" s="72"/>
      <c r="QR1739" s="72"/>
      <c r="QS1739" s="72"/>
      <c r="QT1739" s="72"/>
      <c r="QU1739" s="72"/>
      <c r="QV1739" s="72"/>
      <c r="QW1739" s="72"/>
      <c r="QX1739" s="72"/>
      <c r="QY1739" s="72"/>
      <c r="QZ1739" s="72"/>
      <c r="RA1739" s="72"/>
      <c r="RB1739" s="72"/>
      <c r="RC1739" s="72"/>
      <c r="RD1739" s="72"/>
      <c r="RE1739" s="72"/>
      <c r="RF1739" s="72"/>
      <c r="RG1739" s="72"/>
      <c r="RH1739" s="72"/>
      <c r="RI1739" s="72"/>
      <c r="RJ1739" s="72"/>
      <c r="RK1739" s="72"/>
      <c r="RL1739" s="72"/>
      <c r="RM1739" s="72"/>
      <c r="RN1739" s="72"/>
      <c r="RO1739" s="72"/>
      <c r="RP1739" s="72"/>
      <c r="RQ1739" s="72"/>
      <c r="RR1739" s="72"/>
      <c r="RS1739" s="72"/>
      <c r="RT1739" s="72"/>
      <c r="RU1739" s="72"/>
      <c r="RV1739" s="72"/>
      <c r="RW1739" s="72"/>
      <c r="RX1739" s="72"/>
      <c r="RY1739" s="72"/>
      <c r="RZ1739" s="72"/>
      <c r="SA1739" s="72"/>
      <c r="SB1739" s="72"/>
      <c r="SC1739" s="72"/>
      <c r="SD1739" s="72"/>
      <c r="SE1739" s="72"/>
      <c r="SF1739" s="72"/>
      <c r="SG1739" s="72"/>
      <c r="SH1739" s="72"/>
      <c r="SI1739" s="72"/>
      <c r="SJ1739" s="72"/>
      <c r="SK1739" s="72"/>
      <c r="SL1739" s="72"/>
      <c r="SM1739" s="72"/>
      <c r="SN1739" s="72"/>
      <c r="SO1739" s="72"/>
      <c r="SP1739" s="72"/>
      <c r="SQ1739" s="72"/>
      <c r="SR1739" s="72"/>
      <c r="SS1739" s="72"/>
      <c r="ST1739" s="72"/>
      <c r="SU1739" s="72"/>
      <c r="SV1739" s="72"/>
      <c r="SW1739" s="72"/>
      <c r="SX1739" s="72"/>
      <c r="SY1739" s="72"/>
      <c r="SZ1739" s="72"/>
      <c r="TA1739" s="72"/>
      <c r="TB1739" s="72"/>
      <c r="TC1739" s="72"/>
    </row>
    <row r="1740" spans="1:523" ht="16.5" customHeight="1" x14ac:dyDescent="0.2">
      <c r="A1740" s="20">
        <v>1372</v>
      </c>
      <c r="B1740" s="20" t="s">
        <v>74</v>
      </c>
      <c r="C1740" s="20" t="s">
        <v>328</v>
      </c>
      <c r="D1740" s="20" t="s">
        <v>38</v>
      </c>
      <c r="E1740" s="20" t="s">
        <v>1345</v>
      </c>
      <c r="F1740" s="22" t="s">
        <v>1211</v>
      </c>
      <c r="G1740" s="110" t="s">
        <v>193</v>
      </c>
      <c r="H1740" s="20" t="s">
        <v>35</v>
      </c>
      <c r="I1740" s="20" t="s">
        <v>27</v>
      </c>
      <c r="J1740" s="22" t="s">
        <v>1212</v>
      </c>
      <c r="K1740" s="20">
        <v>25</v>
      </c>
      <c r="L1740" s="20" t="s">
        <v>1213</v>
      </c>
      <c r="M1740" s="20" t="s">
        <v>1214</v>
      </c>
      <c r="N1740" s="20" t="s">
        <v>1215</v>
      </c>
      <c r="O1740" s="20">
        <v>10.61</v>
      </c>
      <c r="P1740" s="23" t="s">
        <v>94</v>
      </c>
      <c r="Q1740" s="24">
        <v>1</v>
      </c>
      <c r="R1740" s="25">
        <v>45748</v>
      </c>
      <c r="S1740" s="20" t="s">
        <v>83</v>
      </c>
      <c r="T1740" s="23">
        <v>10610000000</v>
      </c>
      <c r="U1740" s="27" t="s">
        <v>100</v>
      </c>
      <c r="V1740" s="27" t="s">
        <v>100</v>
      </c>
      <c r="W1740" s="72"/>
      <c r="X1740" s="72"/>
      <c r="Y1740" s="72"/>
      <c r="Z1740" s="72"/>
      <c r="AA1740" s="72"/>
      <c r="AB1740" s="72"/>
      <c r="AC1740" s="72"/>
      <c r="AD1740" s="72"/>
      <c r="AE1740" s="72"/>
      <c r="AF1740" s="72"/>
      <c r="AG1740" s="72"/>
      <c r="AH1740" s="72"/>
      <c r="AI1740" s="72"/>
      <c r="AJ1740" s="72"/>
      <c r="AK1740" s="72"/>
      <c r="AL1740" s="72"/>
      <c r="AM1740" s="72"/>
      <c r="AN1740" s="72"/>
      <c r="AO1740" s="72"/>
      <c r="AP1740" s="72"/>
      <c r="AQ1740" s="72"/>
      <c r="AR1740" s="72"/>
      <c r="AS1740" s="72"/>
      <c r="AT1740" s="72"/>
      <c r="AU1740" s="72"/>
      <c r="AV1740" s="72"/>
      <c r="AW1740" s="72"/>
      <c r="AX1740" s="72"/>
      <c r="AY1740" s="72"/>
      <c r="AZ1740" s="72"/>
      <c r="BA1740" s="72"/>
      <c r="BB1740" s="72"/>
      <c r="BC1740" s="72"/>
      <c r="BD1740" s="72"/>
      <c r="BE1740" s="72"/>
      <c r="BF1740" s="72"/>
      <c r="BG1740" s="72"/>
      <c r="BH1740" s="72"/>
      <c r="BI1740" s="72"/>
      <c r="BJ1740" s="72"/>
      <c r="BK1740" s="72"/>
      <c r="BL1740" s="72"/>
      <c r="BM1740" s="72"/>
      <c r="BN1740" s="72"/>
      <c r="BO1740" s="72"/>
      <c r="BP1740" s="72"/>
      <c r="BQ1740" s="72"/>
      <c r="BR1740" s="72"/>
      <c r="BS1740" s="72"/>
      <c r="BT1740" s="72"/>
      <c r="BU1740" s="72"/>
      <c r="BV1740" s="72"/>
      <c r="BW1740" s="72"/>
      <c r="BX1740" s="72"/>
      <c r="BY1740" s="72"/>
      <c r="BZ1740" s="72"/>
      <c r="CA1740" s="72"/>
      <c r="CB1740" s="72"/>
      <c r="CC1740" s="72"/>
      <c r="CD1740" s="72"/>
      <c r="CE1740" s="72"/>
      <c r="CF1740" s="72"/>
      <c r="CG1740" s="72"/>
      <c r="CH1740" s="72"/>
      <c r="CI1740" s="72"/>
      <c r="CJ1740" s="72"/>
      <c r="CK1740" s="72"/>
      <c r="CL1740" s="72"/>
      <c r="CM1740" s="72"/>
      <c r="CN1740" s="72"/>
      <c r="CO1740" s="72"/>
      <c r="CP1740" s="72"/>
      <c r="CQ1740" s="72"/>
      <c r="CR1740" s="72"/>
      <c r="CS1740" s="72"/>
      <c r="CT1740" s="72"/>
      <c r="CU1740" s="72"/>
      <c r="CV1740" s="72"/>
      <c r="CW1740" s="72"/>
      <c r="CX1740" s="72"/>
      <c r="CY1740" s="72"/>
      <c r="CZ1740" s="72"/>
      <c r="DA1740" s="72"/>
      <c r="DB1740" s="72"/>
      <c r="DC1740" s="72"/>
      <c r="DD1740" s="72"/>
      <c r="DE1740" s="72"/>
      <c r="DF1740" s="72"/>
      <c r="DG1740" s="72"/>
      <c r="DH1740" s="72"/>
      <c r="DI1740" s="72"/>
      <c r="DJ1740" s="72"/>
      <c r="DK1740" s="72"/>
      <c r="DL1740" s="72"/>
      <c r="DM1740" s="72"/>
      <c r="DN1740" s="72"/>
      <c r="DO1740" s="72"/>
      <c r="DP1740" s="72"/>
      <c r="DQ1740" s="72"/>
      <c r="DR1740" s="72"/>
      <c r="DS1740" s="72"/>
      <c r="DT1740" s="72"/>
      <c r="DU1740" s="72"/>
      <c r="DV1740" s="72"/>
      <c r="DW1740" s="72"/>
      <c r="DX1740" s="72"/>
      <c r="DY1740" s="72"/>
      <c r="DZ1740" s="72"/>
      <c r="EA1740" s="72"/>
      <c r="EB1740" s="72"/>
      <c r="EC1740" s="72"/>
      <c r="ED1740" s="72"/>
      <c r="EE1740" s="72"/>
      <c r="EF1740" s="72"/>
      <c r="EG1740" s="72"/>
      <c r="EH1740" s="72"/>
      <c r="EI1740" s="72"/>
      <c r="EJ1740" s="72"/>
      <c r="EK1740" s="72"/>
      <c r="EL1740" s="72"/>
      <c r="EM1740" s="72"/>
      <c r="EN1740" s="72"/>
      <c r="EO1740" s="72"/>
      <c r="EP1740" s="72"/>
      <c r="EQ1740" s="72"/>
      <c r="ER1740" s="72"/>
      <c r="ES1740" s="72"/>
      <c r="ET1740" s="72"/>
      <c r="EU1740" s="72"/>
      <c r="EV1740" s="72"/>
      <c r="EW1740" s="72"/>
      <c r="EX1740" s="72"/>
      <c r="EY1740" s="72"/>
      <c r="EZ1740" s="72"/>
      <c r="FA1740" s="72"/>
      <c r="FB1740" s="72"/>
      <c r="FC1740" s="72"/>
      <c r="FD1740" s="72"/>
      <c r="FE1740" s="72"/>
      <c r="FF1740" s="72"/>
      <c r="FG1740" s="72"/>
      <c r="FH1740" s="72"/>
      <c r="FI1740" s="72"/>
      <c r="FJ1740" s="72"/>
      <c r="FK1740" s="72"/>
      <c r="FL1740" s="72"/>
      <c r="FM1740" s="72"/>
      <c r="FN1740" s="72"/>
      <c r="FO1740" s="72"/>
      <c r="FP1740" s="72"/>
      <c r="FQ1740" s="72"/>
      <c r="FR1740" s="72"/>
      <c r="FS1740" s="72"/>
      <c r="FT1740" s="72"/>
      <c r="FU1740" s="72"/>
      <c r="FV1740" s="72"/>
      <c r="FW1740" s="72"/>
      <c r="FX1740" s="72"/>
      <c r="FY1740" s="72"/>
      <c r="FZ1740" s="72"/>
      <c r="GA1740" s="72"/>
      <c r="GB1740" s="72"/>
      <c r="GC1740" s="72"/>
      <c r="GD1740" s="72"/>
      <c r="GE1740" s="72"/>
      <c r="GF1740" s="72"/>
      <c r="GG1740" s="72"/>
      <c r="GH1740" s="72"/>
      <c r="GI1740" s="72"/>
      <c r="GJ1740" s="72"/>
      <c r="GK1740" s="72"/>
      <c r="GL1740" s="72"/>
      <c r="GM1740" s="72"/>
      <c r="GN1740" s="72"/>
      <c r="GO1740" s="72"/>
      <c r="GP1740" s="72"/>
      <c r="GQ1740" s="72"/>
      <c r="GR1740" s="72"/>
      <c r="GS1740" s="72"/>
      <c r="GT1740" s="72"/>
      <c r="GU1740" s="72"/>
      <c r="GV1740" s="72"/>
      <c r="GW1740" s="72"/>
      <c r="GX1740" s="72"/>
      <c r="GY1740" s="72"/>
      <c r="GZ1740" s="72"/>
      <c r="HA1740" s="72"/>
      <c r="HB1740" s="72"/>
      <c r="HC1740" s="72"/>
      <c r="HD1740" s="72"/>
      <c r="HE1740" s="72"/>
      <c r="HF1740" s="72"/>
      <c r="HG1740" s="72"/>
      <c r="HH1740" s="72"/>
      <c r="HI1740" s="72"/>
      <c r="HJ1740" s="72"/>
      <c r="HK1740" s="72"/>
      <c r="HL1740" s="72"/>
      <c r="HM1740" s="72"/>
      <c r="HN1740" s="72"/>
      <c r="HO1740" s="72"/>
      <c r="HP1740" s="72"/>
      <c r="HQ1740" s="72"/>
      <c r="HR1740" s="72"/>
      <c r="HS1740" s="72"/>
      <c r="HT1740" s="72"/>
      <c r="HU1740" s="72"/>
      <c r="HV1740" s="72"/>
      <c r="HW1740" s="72"/>
      <c r="HX1740" s="72"/>
      <c r="HY1740" s="72"/>
      <c r="HZ1740" s="72"/>
      <c r="IA1740" s="72"/>
      <c r="IB1740" s="72"/>
      <c r="IC1740" s="72"/>
      <c r="ID1740" s="72"/>
      <c r="IE1740" s="72"/>
      <c r="IF1740" s="72"/>
      <c r="IG1740" s="72"/>
      <c r="IH1740" s="72"/>
      <c r="II1740" s="72"/>
      <c r="IJ1740" s="72"/>
      <c r="IK1740" s="72"/>
      <c r="IL1740" s="72"/>
      <c r="IM1740" s="72"/>
      <c r="IN1740" s="72"/>
      <c r="IO1740" s="72"/>
      <c r="IP1740" s="72"/>
      <c r="IQ1740" s="72"/>
      <c r="IR1740" s="72"/>
      <c r="IS1740" s="72"/>
      <c r="IT1740" s="72"/>
      <c r="IU1740" s="72"/>
      <c r="IV1740" s="72"/>
      <c r="IW1740" s="72"/>
      <c r="IX1740" s="72"/>
      <c r="IY1740" s="72"/>
      <c r="IZ1740" s="72"/>
      <c r="JA1740" s="72"/>
      <c r="JB1740" s="72"/>
      <c r="JC1740" s="72"/>
      <c r="JD1740" s="72"/>
      <c r="JE1740" s="72"/>
      <c r="JF1740" s="72"/>
      <c r="JG1740" s="72"/>
      <c r="JH1740" s="72"/>
      <c r="JI1740" s="72"/>
      <c r="JJ1740" s="72"/>
      <c r="JK1740" s="72"/>
      <c r="JL1740" s="72"/>
      <c r="JM1740" s="72"/>
      <c r="JN1740" s="72"/>
      <c r="JO1740" s="72"/>
      <c r="JP1740" s="72"/>
      <c r="JQ1740" s="72"/>
      <c r="JR1740" s="72"/>
      <c r="JS1740" s="72"/>
      <c r="JT1740" s="72"/>
      <c r="JU1740" s="72"/>
      <c r="JV1740" s="72"/>
      <c r="JW1740" s="72"/>
      <c r="JX1740" s="72"/>
      <c r="JY1740" s="72"/>
      <c r="JZ1740" s="72"/>
      <c r="KA1740" s="72"/>
      <c r="KB1740" s="72"/>
      <c r="KC1740" s="72"/>
      <c r="KD1740" s="72"/>
      <c r="KE1740" s="72"/>
      <c r="KF1740" s="72"/>
      <c r="KG1740" s="72"/>
      <c r="KH1740" s="72"/>
      <c r="KI1740" s="72"/>
      <c r="KJ1740" s="72"/>
      <c r="KK1740" s="72"/>
      <c r="KL1740" s="72"/>
      <c r="KM1740" s="72"/>
      <c r="KN1740" s="72"/>
      <c r="KO1740" s="72"/>
      <c r="KP1740" s="72"/>
      <c r="KQ1740" s="72"/>
      <c r="KR1740" s="72"/>
      <c r="KS1740" s="72"/>
      <c r="KT1740" s="72"/>
      <c r="KU1740" s="72"/>
      <c r="KV1740" s="72"/>
      <c r="KW1740" s="72"/>
      <c r="KX1740" s="72"/>
      <c r="KY1740" s="72"/>
      <c r="KZ1740" s="72"/>
      <c r="LA1740" s="72"/>
      <c r="LB1740" s="72"/>
      <c r="LC1740" s="72"/>
      <c r="LD1740" s="72"/>
      <c r="LE1740" s="72"/>
      <c r="LF1740" s="72"/>
      <c r="LG1740" s="72"/>
      <c r="LH1740" s="72"/>
      <c r="LI1740" s="72"/>
      <c r="LJ1740" s="72"/>
      <c r="LK1740" s="72"/>
      <c r="LL1740" s="72"/>
      <c r="LM1740" s="72"/>
      <c r="LN1740" s="72"/>
      <c r="LO1740" s="72"/>
      <c r="LP1740" s="72"/>
      <c r="LQ1740" s="72"/>
      <c r="LR1740" s="72"/>
      <c r="LS1740" s="72"/>
      <c r="LT1740" s="72"/>
      <c r="LU1740" s="72"/>
      <c r="LV1740" s="72"/>
      <c r="LW1740" s="72"/>
      <c r="LX1740" s="72"/>
      <c r="LY1740" s="72"/>
      <c r="LZ1740" s="72"/>
      <c r="MA1740" s="72"/>
      <c r="MB1740" s="72"/>
      <c r="MC1740" s="72"/>
      <c r="MD1740" s="72"/>
      <c r="ME1740" s="72"/>
      <c r="MF1740" s="72"/>
      <c r="MG1740" s="72"/>
      <c r="MH1740" s="72"/>
      <c r="MI1740" s="72"/>
      <c r="MJ1740" s="72"/>
      <c r="MK1740" s="72"/>
      <c r="ML1740" s="72"/>
      <c r="MM1740" s="72"/>
      <c r="MN1740" s="72"/>
      <c r="MO1740" s="72"/>
      <c r="MP1740" s="72"/>
      <c r="MQ1740" s="72"/>
      <c r="MR1740" s="72"/>
      <c r="MS1740" s="72"/>
      <c r="MT1740" s="72"/>
      <c r="MU1740" s="72"/>
      <c r="MV1740" s="72"/>
      <c r="MW1740" s="72"/>
      <c r="MX1740" s="72"/>
      <c r="MY1740" s="72"/>
      <c r="MZ1740" s="72"/>
      <c r="NA1740" s="72"/>
      <c r="NB1740" s="72"/>
      <c r="NC1740" s="72"/>
      <c r="ND1740" s="72"/>
      <c r="NE1740" s="72"/>
      <c r="NF1740" s="72"/>
      <c r="NG1740" s="72"/>
      <c r="NH1740" s="72"/>
      <c r="NI1740" s="72"/>
      <c r="NJ1740" s="72"/>
      <c r="NK1740" s="72"/>
      <c r="NL1740" s="72"/>
      <c r="NM1740" s="72"/>
      <c r="NN1740" s="72"/>
      <c r="NO1740" s="72"/>
      <c r="NP1740" s="72"/>
      <c r="NQ1740" s="72"/>
      <c r="NR1740" s="72"/>
      <c r="NS1740" s="72"/>
      <c r="NT1740" s="72"/>
      <c r="NU1740" s="72"/>
      <c r="NV1740" s="72"/>
      <c r="NW1740" s="72"/>
      <c r="NX1740" s="72"/>
      <c r="NY1740" s="72"/>
      <c r="NZ1740" s="72"/>
      <c r="OA1740" s="72"/>
      <c r="OB1740" s="72"/>
      <c r="OC1740" s="72"/>
      <c r="OD1740" s="72"/>
      <c r="OE1740" s="72"/>
      <c r="OF1740" s="72"/>
      <c r="OG1740" s="72"/>
      <c r="OH1740" s="72"/>
      <c r="OI1740" s="72"/>
      <c r="OJ1740" s="72"/>
      <c r="OK1740" s="72"/>
      <c r="OL1740" s="72"/>
      <c r="OM1740" s="72"/>
      <c r="ON1740" s="72"/>
      <c r="OO1740" s="72"/>
      <c r="OP1740" s="72"/>
      <c r="OQ1740" s="72"/>
      <c r="OR1740" s="72"/>
      <c r="OS1740" s="72"/>
      <c r="OT1740" s="72"/>
      <c r="OU1740" s="72"/>
      <c r="OV1740" s="72"/>
      <c r="OW1740" s="72"/>
      <c r="OX1740" s="72"/>
      <c r="OY1740" s="72"/>
      <c r="OZ1740" s="72"/>
      <c r="PA1740" s="72"/>
      <c r="PB1740" s="72"/>
      <c r="PC1740" s="72"/>
      <c r="PD1740" s="72"/>
      <c r="PE1740" s="72"/>
      <c r="PF1740" s="72"/>
      <c r="PG1740" s="72"/>
      <c r="PH1740" s="72"/>
      <c r="PI1740" s="72"/>
      <c r="PJ1740" s="72"/>
      <c r="PK1740" s="72"/>
      <c r="PL1740" s="72"/>
      <c r="PM1740" s="72"/>
      <c r="PN1740" s="72"/>
      <c r="PO1740" s="72"/>
      <c r="PP1740" s="72"/>
      <c r="PQ1740" s="72"/>
      <c r="PR1740" s="72"/>
      <c r="PS1740" s="72"/>
      <c r="PT1740" s="72"/>
      <c r="PU1740" s="72"/>
      <c r="PV1740" s="72"/>
      <c r="PW1740" s="72"/>
      <c r="PX1740" s="72"/>
      <c r="PY1740" s="72"/>
      <c r="PZ1740" s="72"/>
      <c r="QA1740" s="72"/>
      <c r="QB1740" s="72"/>
      <c r="QC1740" s="72"/>
      <c r="QD1740" s="72"/>
      <c r="QE1740" s="72"/>
      <c r="QF1740" s="72"/>
      <c r="QG1740" s="72"/>
      <c r="QH1740" s="72"/>
      <c r="QI1740" s="72"/>
      <c r="QJ1740" s="72"/>
      <c r="QK1740" s="72"/>
      <c r="QL1740" s="72"/>
      <c r="QM1740" s="72"/>
      <c r="QN1740" s="72"/>
      <c r="QO1740" s="72"/>
      <c r="QP1740" s="72"/>
      <c r="QQ1740" s="72"/>
      <c r="QR1740" s="72"/>
      <c r="QS1740" s="72"/>
      <c r="QT1740" s="72"/>
      <c r="QU1740" s="72"/>
      <c r="QV1740" s="72"/>
      <c r="QW1740" s="72"/>
      <c r="QX1740" s="72"/>
      <c r="QY1740" s="72"/>
      <c r="QZ1740" s="72"/>
      <c r="RA1740" s="72"/>
      <c r="RB1740" s="72"/>
      <c r="RC1740" s="72"/>
      <c r="RD1740" s="72"/>
      <c r="RE1740" s="72"/>
      <c r="RF1740" s="72"/>
      <c r="RG1740" s="72"/>
      <c r="RH1740" s="72"/>
      <c r="RI1740" s="72"/>
      <c r="RJ1740" s="72"/>
      <c r="RK1740" s="72"/>
      <c r="RL1740" s="72"/>
      <c r="RM1740" s="72"/>
      <c r="RN1740" s="72"/>
      <c r="RO1740" s="72"/>
      <c r="RP1740" s="72"/>
      <c r="RQ1740" s="72"/>
      <c r="RR1740" s="72"/>
      <c r="RS1740" s="72"/>
      <c r="RT1740" s="72"/>
      <c r="RU1740" s="72"/>
      <c r="RV1740" s="72"/>
      <c r="RW1740" s="72"/>
      <c r="RX1740" s="72"/>
      <c r="RY1740" s="72"/>
      <c r="RZ1740" s="72"/>
      <c r="SA1740" s="72"/>
      <c r="SB1740" s="72"/>
      <c r="SC1740" s="72"/>
      <c r="SD1740" s="72"/>
      <c r="SE1740" s="72"/>
      <c r="SF1740" s="72"/>
      <c r="SG1740" s="72"/>
      <c r="SH1740" s="72"/>
      <c r="SI1740" s="72"/>
      <c r="SJ1740" s="72"/>
      <c r="SK1740" s="72"/>
      <c r="SL1740" s="72"/>
      <c r="SM1740" s="72"/>
      <c r="SN1740" s="72"/>
      <c r="SO1740" s="72"/>
      <c r="SP1740" s="72"/>
      <c r="SQ1740" s="72"/>
      <c r="SR1740" s="72"/>
      <c r="SS1740" s="72"/>
      <c r="ST1740" s="72"/>
      <c r="SU1740" s="72"/>
      <c r="SV1740" s="72"/>
      <c r="SW1740" s="72"/>
      <c r="SX1740" s="72"/>
      <c r="SY1740" s="72"/>
      <c r="SZ1740" s="72"/>
      <c r="TA1740" s="72"/>
      <c r="TB1740" s="72"/>
      <c r="TC1740" s="72"/>
    </row>
    <row r="1741" spans="1:523" ht="16.5" customHeight="1" x14ac:dyDescent="0.2">
      <c r="A1741" s="20">
        <v>1373</v>
      </c>
      <c r="B1741" s="20" t="s">
        <v>74</v>
      </c>
      <c r="C1741" s="20" t="s">
        <v>328</v>
      </c>
      <c r="D1741" s="20" t="s">
        <v>38</v>
      </c>
      <c r="E1741" s="20" t="s">
        <v>1345</v>
      </c>
      <c r="F1741" s="22" t="s">
        <v>1211</v>
      </c>
      <c r="G1741" s="110" t="s">
        <v>193</v>
      </c>
      <c r="H1741" s="20" t="s">
        <v>35</v>
      </c>
      <c r="I1741" s="20" t="s">
        <v>27</v>
      </c>
      <c r="J1741" s="22" t="s">
        <v>1212</v>
      </c>
      <c r="K1741" s="20">
        <v>50</v>
      </c>
      <c r="L1741" s="20" t="s">
        <v>1213</v>
      </c>
      <c r="M1741" s="20" t="s">
        <v>1214</v>
      </c>
      <c r="N1741" s="20" t="s">
        <v>1215</v>
      </c>
      <c r="O1741" s="20">
        <v>21.22</v>
      </c>
      <c r="P1741" s="23" t="s">
        <v>94</v>
      </c>
      <c r="Q1741" s="24">
        <v>1</v>
      </c>
      <c r="R1741" s="25">
        <v>45901</v>
      </c>
      <c r="S1741" s="20" t="s">
        <v>83</v>
      </c>
      <c r="T1741" s="23">
        <v>21220000000</v>
      </c>
      <c r="U1741" s="27" t="s">
        <v>100</v>
      </c>
      <c r="V1741" s="27" t="s">
        <v>100</v>
      </c>
      <c r="W1741" s="72"/>
      <c r="X1741" s="72"/>
      <c r="Y1741" s="72"/>
      <c r="Z1741" s="72"/>
      <c r="AA1741" s="72"/>
      <c r="AB1741" s="72"/>
      <c r="AC1741" s="72"/>
      <c r="AD1741" s="72"/>
      <c r="AE1741" s="72"/>
      <c r="AF1741" s="72"/>
      <c r="AG1741" s="72"/>
      <c r="AH1741" s="72"/>
      <c r="AI1741" s="72"/>
      <c r="AJ1741" s="72"/>
      <c r="AK1741" s="72"/>
      <c r="AL1741" s="72"/>
      <c r="AM1741" s="72"/>
      <c r="AN1741" s="72"/>
      <c r="AO1741" s="115"/>
      <c r="AP1741" s="88"/>
      <c r="AQ1741" s="88"/>
      <c r="AR1741" s="88"/>
      <c r="AS1741" s="88"/>
      <c r="AT1741" s="88"/>
      <c r="AU1741" s="88"/>
      <c r="AV1741" s="88"/>
      <c r="AW1741" s="88"/>
      <c r="AX1741" s="88"/>
      <c r="AY1741" s="88"/>
      <c r="AZ1741" s="88"/>
      <c r="BA1741" s="88"/>
      <c r="BB1741" s="88"/>
      <c r="BC1741" s="88"/>
      <c r="BD1741" s="88"/>
      <c r="BE1741" s="88"/>
      <c r="BF1741" s="88"/>
      <c r="BG1741" s="88"/>
      <c r="BH1741" s="88"/>
      <c r="BI1741" s="88"/>
      <c r="BJ1741" s="88"/>
      <c r="BK1741" s="88"/>
      <c r="BL1741" s="88"/>
      <c r="BM1741" s="88"/>
      <c r="BN1741" s="88"/>
      <c r="BO1741" s="88"/>
      <c r="BP1741" s="88"/>
      <c r="BQ1741" s="88"/>
      <c r="BR1741" s="88"/>
      <c r="BS1741" s="88"/>
      <c r="BT1741" s="88"/>
      <c r="BU1741" s="88"/>
      <c r="BV1741" s="88"/>
      <c r="BW1741" s="88"/>
      <c r="BX1741" s="88"/>
      <c r="BY1741" s="88"/>
      <c r="BZ1741" s="88"/>
      <c r="CA1741" s="88"/>
      <c r="CB1741" s="88"/>
      <c r="CC1741" s="88"/>
      <c r="CD1741" s="88"/>
      <c r="CE1741" s="88"/>
      <c r="CF1741" s="88"/>
      <c r="CG1741" s="88"/>
      <c r="CH1741" s="88"/>
      <c r="CI1741" s="88"/>
      <c r="CJ1741" s="88"/>
      <c r="CK1741" s="88"/>
      <c r="CL1741" s="88"/>
      <c r="CM1741" s="88"/>
      <c r="CN1741" s="88"/>
      <c r="CO1741" s="88"/>
      <c r="CP1741" s="88"/>
      <c r="CQ1741" s="88"/>
      <c r="CR1741" s="88"/>
      <c r="CS1741" s="88"/>
      <c r="CT1741" s="88"/>
      <c r="CU1741" s="88"/>
      <c r="CV1741" s="88"/>
      <c r="CW1741" s="88"/>
      <c r="CX1741" s="88"/>
      <c r="CY1741" s="88"/>
      <c r="CZ1741" s="88"/>
      <c r="DA1741" s="88"/>
      <c r="DB1741" s="88"/>
      <c r="DC1741" s="88"/>
      <c r="DD1741" s="88"/>
      <c r="DE1741" s="88"/>
      <c r="DF1741" s="88"/>
      <c r="DG1741" s="88"/>
      <c r="DH1741" s="88"/>
      <c r="DI1741" s="88"/>
      <c r="DJ1741" s="88"/>
      <c r="DK1741" s="88"/>
      <c r="DL1741" s="88"/>
      <c r="DM1741" s="88"/>
      <c r="DN1741" s="88"/>
      <c r="DO1741" s="88"/>
      <c r="DP1741" s="88"/>
      <c r="DQ1741" s="88"/>
      <c r="DR1741" s="88"/>
      <c r="DS1741" s="88"/>
      <c r="DT1741" s="88"/>
      <c r="DU1741" s="88"/>
      <c r="DV1741" s="88"/>
      <c r="DW1741" s="88"/>
      <c r="DX1741" s="88"/>
      <c r="DY1741" s="88"/>
      <c r="DZ1741" s="88"/>
      <c r="EA1741" s="88"/>
      <c r="EB1741" s="88"/>
      <c r="EC1741" s="88"/>
      <c r="ED1741" s="88"/>
      <c r="EE1741" s="88"/>
      <c r="EF1741" s="88"/>
      <c r="EG1741" s="88"/>
      <c r="EH1741" s="88"/>
      <c r="EI1741" s="88"/>
      <c r="EJ1741" s="88"/>
      <c r="EK1741" s="88"/>
      <c r="EL1741" s="88"/>
      <c r="EM1741" s="88"/>
      <c r="EN1741" s="88"/>
      <c r="EO1741" s="88"/>
      <c r="EP1741" s="88"/>
      <c r="EQ1741" s="88"/>
      <c r="ER1741" s="88"/>
      <c r="ES1741" s="88"/>
      <c r="ET1741" s="88"/>
      <c r="EU1741" s="88"/>
      <c r="EV1741" s="88"/>
      <c r="EW1741" s="88"/>
      <c r="EX1741" s="88"/>
      <c r="EY1741" s="88"/>
      <c r="EZ1741" s="88"/>
      <c r="FA1741" s="88"/>
      <c r="FB1741" s="88"/>
      <c r="FC1741" s="88"/>
      <c r="FD1741" s="88"/>
      <c r="FE1741" s="88"/>
      <c r="FF1741" s="88"/>
      <c r="FG1741" s="88"/>
      <c r="FH1741" s="88"/>
      <c r="FI1741" s="88"/>
      <c r="FJ1741" s="88"/>
      <c r="FK1741" s="88"/>
      <c r="FL1741" s="88"/>
      <c r="FM1741" s="88"/>
      <c r="FN1741" s="88"/>
      <c r="FO1741" s="88"/>
      <c r="FP1741" s="88"/>
      <c r="FQ1741" s="88"/>
      <c r="FR1741" s="88"/>
      <c r="FS1741" s="88"/>
      <c r="FT1741" s="88"/>
      <c r="FU1741" s="88"/>
      <c r="FV1741" s="88"/>
      <c r="FW1741" s="88"/>
      <c r="FX1741" s="88"/>
      <c r="FY1741" s="88"/>
      <c r="FZ1741" s="88"/>
      <c r="GA1741" s="88"/>
      <c r="GB1741" s="88"/>
      <c r="GC1741" s="88"/>
      <c r="GD1741" s="88"/>
      <c r="GE1741" s="88"/>
      <c r="GF1741" s="88"/>
      <c r="GG1741" s="88"/>
      <c r="GH1741" s="88"/>
      <c r="GI1741" s="88"/>
      <c r="GJ1741" s="88"/>
      <c r="GK1741" s="88"/>
      <c r="GL1741" s="88"/>
      <c r="GM1741" s="88"/>
      <c r="GN1741" s="88"/>
      <c r="GO1741" s="88"/>
      <c r="GP1741" s="88"/>
      <c r="GQ1741" s="88"/>
      <c r="GR1741" s="88"/>
      <c r="GS1741" s="88"/>
      <c r="GT1741" s="88"/>
      <c r="GU1741" s="88"/>
      <c r="GV1741" s="88"/>
      <c r="GW1741" s="88"/>
      <c r="GX1741" s="88"/>
      <c r="GY1741" s="88"/>
      <c r="GZ1741" s="88"/>
      <c r="HA1741" s="88"/>
      <c r="HB1741" s="88"/>
      <c r="HC1741" s="88"/>
      <c r="HD1741" s="88"/>
      <c r="HE1741" s="88"/>
      <c r="HF1741" s="88"/>
      <c r="HG1741" s="88"/>
      <c r="HH1741" s="88"/>
      <c r="HI1741" s="88"/>
      <c r="HJ1741" s="88"/>
      <c r="HK1741" s="88"/>
      <c r="HL1741" s="88"/>
      <c r="HM1741" s="88"/>
      <c r="HN1741" s="88"/>
      <c r="HO1741" s="88"/>
      <c r="HP1741" s="88"/>
      <c r="HQ1741" s="88"/>
      <c r="HR1741" s="88"/>
      <c r="HS1741" s="88"/>
      <c r="HT1741" s="88"/>
      <c r="HU1741" s="88"/>
      <c r="HV1741" s="88"/>
      <c r="HW1741" s="88"/>
      <c r="HX1741" s="88"/>
      <c r="HY1741" s="88"/>
      <c r="HZ1741" s="88"/>
      <c r="IA1741" s="88"/>
      <c r="IB1741" s="88"/>
      <c r="IC1741" s="88"/>
      <c r="ID1741" s="88"/>
      <c r="IE1741" s="88"/>
      <c r="IF1741" s="88"/>
      <c r="IG1741" s="88"/>
      <c r="IH1741" s="88"/>
      <c r="II1741" s="88"/>
      <c r="IJ1741" s="88"/>
      <c r="IK1741" s="88"/>
      <c r="IL1741" s="88"/>
      <c r="IM1741" s="88"/>
      <c r="IN1741" s="88"/>
      <c r="IO1741" s="88"/>
      <c r="IP1741" s="88"/>
      <c r="IQ1741" s="88"/>
      <c r="IR1741" s="88"/>
      <c r="IS1741" s="88"/>
      <c r="IT1741" s="88"/>
      <c r="IU1741" s="88"/>
      <c r="IV1741" s="88"/>
      <c r="IW1741" s="88"/>
      <c r="IX1741" s="88"/>
      <c r="IY1741" s="88"/>
      <c r="IZ1741" s="88"/>
      <c r="JA1741" s="88"/>
      <c r="JB1741" s="88"/>
      <c r="JC1741" s="88"/>
      <c r="JD1741" s="88"/>
      <c r="JE1741" s="88"/>
      <c r="JF1741" s="88"/>
      <c r="JG1741" s="88"/>
      <c r="JH1741" s="88"/>
      <c r="JI1741" s="88"/>
      <c r="JJ1741" s="88"/>
      <c r="JK1741" s="88"/>
      <c r="JL1741" s="88"/>
      <c r="JM1741" s="88"/>
      <c r="JN1741" s="88"/>
      <c r="JO1741" s="88"/>
      <c r="JP1741" s="88"/>
      <c r="JQ1741" s="88"/>
      <c r="JR1741" s="88"/>
      <c r="JS1741" s="88"/>
      <c r="JT1741" s="88"/>
      <c r="JU1741" s="88"/>
      <c r="JV1741" s="88"/>
      <c r="JW1741" s="88"/>
      <c r="JX1741" s="88"/>
      <c r="JY1741" s="88"/>
      <c r="JZ1741" s="88"/>
      <c r="KA1741" s="88"/>
      <c r="KB1741" s="88"/>
      <c r="KC1741" s="88"/>
      <c r="KD1741" s="88"/>
      <c r="KE1741" s="88"/>
      <c r="KF1741" s="88"/>
      <c r="KG1741" s="88"/>
      <c r="KH1741" s="88"/>
      <c r="KI1741" s="88"/>
      <c r="KJ1741" s="88"/>
      <c r="KK1741" s="88"/>
      <c r="KL1741" s="88"/>
      <c r="KM1741" s="88"/>
      <c r="KN1741" s="88"/>
      <c r="KO1741" s="88"/>
      <c r="KP1741" s="88"/>
      <c r="KQ1741" s="88"/>
      <c r="KR1741" s="88"/>
      <c r="KS1741" s="88"/>
      <c r="KT1741" s="88"/>
      <c r="KU1741" s="88"/>
      <c r="KV1741" s="88"/>
      <c r="KW1741" s="88"/>
      <c r="KX1741" s="88"/>
      <c r="KY1741" s="88"/>
      <c r="KZ1741" s="88"/>
      <c r="LA1741" s="88"/>
      <c r="LB1741" s="88"/>
      <c r="LC1741" s="88"/>
      <c r="LD1741" s="88"/>
      <c r="LE1741" s="88"/>
      <c r="LF1741" s="88"/>
      <c r="LG1741" s="88"/>
      <c r="LH1741" s="88"/>
      <c r="LI1741" s="88"/>
      <c r="LJ1741" s="88"/>
      <c r="LK1741" s="88"/>
      <c r="LL1741" s="88"/>
      <c r="LM1741" s="88"/>
      <c r="LN1741" s="88"/>
      <c r="LO1741" s="88"/>
      <c r="LP1741" s="88"/>
      <c r="LQ1741" s="88"/>
      <c r="LR1741" s="88"/>
      <c r="LS1741" s="88"/>
      <c r="LT1741" s="88"/>
      <c r="LU1741" s="88"/>
      <c r="LV1741" s="88"/>
      <c r="LW1741" s="88"/>
      <c r="LX1741" s="88"/>
      <c r="LY1741" s="88"/>
      <c r="LZ1741" s="88"/>
      <c r="MA1741" s="88"/>
      <c r="MB1741" s="88"/>
      <c r="MC1741" s="88"/>
      <c r="MD1741" s="88"/>
      <c r="ME1741" s="88"/>
      <c r="MF1741" s="88"/>
      <c r="MG1741" s="88"/>
      <c r="MH1741" s="88"/>
      <c r="MI1741" s="88"/>
      <c r="MJ1741" s="88"/>
      <c r="MK1741" s="88"/>
      <c r="ML1741" s="88"/>
      <c r="MM1741" s="88"/>
      <c r="MN1741" s="88"/>
      <c r="MO1741" s="88"/>
      <c r="MP1741" s="88"/>
      <c r="MQ1741" s="88"/>
      <c r="MR1741" s="88"/>
      <c r="MS1741" s="88"/>
      <c r="MT1741" s="88"/>
      <c r="MU1741" s="88"/>
      <c r="MV1741" s="88"/>
      <c r="MW1741" s="88"/>
      <c r="MX1741" s="88"/>
      <c r="MY1741" s="88"/>
      <c r="MZ1741" s="88"/>
      <c r="NA1741" s="88"/>
      <c r="NB1741" s="88"/>
      <c r="NC1741" s="88"/>
      <c r="ND1741" s="88"/>
      <c r="NE1741" s="88"/>
      <c r="NF1741" s="88"/>
      <c r="NG1741" s="88"/>
      <c r="NH1741" s="88"/>
      <c r="NI1741" s="88"/>
      <c r="NJ1741" s="88"/>
      <c r="NK1741" s="88"/>
      <c r="NL1741" s="88"/>
      <c r="NM1741" s="88"/>
      <c r="NN1741" s="88"/>
      <c r="NO1741" s="88"/>
      <c r="NP1741" s="88"/>
      <c r="NQ1741" s="88"/>
      <c r="NR1741" s="88"/>
      <c r="NS1741" s="88"/>
      <c r="NT1741" s="88"/>
      <c r="NU1741" s="88"/>
      <c r="NV1741" s="88"/>
      <c r="NW1741" s="88"/>
      <c r="NX1741" s="88"/>
      <c r="NY1741" s="88"/>
      <c r="NZ1741" s="88"/>
      <c r="OA1741" s="88"/>
      <c r="OB1741" s="88"/>
      <c r="OC1741" s="88"/>
      <c r="OD1741" s="88"/>
      <c r="OE1741" s="88"/>
      <c r="OF1741" s="88"/>
      <c r="OG1741" s="88"/>
      <c r="OH1741" s="88"/>
      <c r="OI1741" s="88"/>
      <c r="OJ1741" s="88"/>
      <c r="OK1741" s="88"/>
      <c r="OL1741" s="88"/>
      <c r="OM1741" s="88"/>
      <c r="ON1741" s="88"/>
      <c r="OO1741" s="88"/>
      <c r="OP1741" s="88"/>
      <c r="OQ1741" s="88"/>
      <c r="OR1741" s="88"/>
      <c r="OS1741" s="88"/>
      <c r="OT1741" s="88"/>
      <c r="OU1741" s="88"/>
      <c r="OV1741" s="88"/>
      <c r="OW1741" s="88"/>
      <c r="OX1741" s="88"/>
      <c r="OY1741" s="88"/>
      <c r="OZ1741" s="88"/>
      <c r="PA1741" s="88"/>
      <c r="PB1741" s="88"/>
      <c r="PC1741" s="88"/>
      <c r="PD1741" s="88"/>
      <c r="PE1741" s="88"/>
      <c r="PF1741" s="88"/>
      <c r="PG1741" s="88"/>
      <c r="PH1741" s="88"/>
      <c r="PI1741" s="88"/>
      <c r="PJ1741" s="88"/>
      <c r="PK1741" s="88"/>
      <c r="PL1741" s="88"/>
      <c r="PM1741" s="88"/>
      <c r="PN1741" s="88"/>
      <c r="PO1741" s="88"/>
      <c r="PP1741" s="88"/>
      <c r="PQ1741" s="88"/>
      <c r="PR1741" s="88"/>
      <c r="PS1741" s="88"/>
      <c r="PT1741" s="88"/>
      <c r="PU1741" s="88"/>
      <c r="PV1741" s="88"/>
      <c r="PW1741" s="88"/>
      <c r="PX1741" s="88"/>
      <c r="PY1741" s="88"/>
      <c r="PZ1741" s="88"/>
      <c r="QA1741" s="88"/>
      <c r="QB1741" s="88"/>
      <c r="QC1741" s="88"/>
      <c r="QD1741" s="88"/>
      <c r="QE1741" s="88"/>
      <c r="QF1741" s="88"/>
      <c r="QG1741" s="88"/>
      <c r="QH1741" s="88"/>
      <c r="QI1741" s="88"/>
      <c r="QJ1741" s="88"/>
      <c r="QK1741" s="88"/>
      <c r="QL1741" s="88"/>
      <c r="QM1741" s="88"/>
      <c r="QN1741" s="88"/>
      <c r="QO1741" s="88"/>
      <c r="QP1741" s="88"/>
      <c r="QQ1741" s="88"/>
      <c r="QR1741" s="88"/>
      <c r="QS1741" s="88"/>
      <c r="QT1741" s="88"/>
      <c r="QU1741" s="88"/>
      <c r="QV1741" s="88"/>
      <c r="QW1741" s="88"/>
      <c r="QX1741" s="88"/>
      <c r="QY1741" s="88"/>
      <c r="QZ1741" s="88"/>
      <c r="RA1741" s="88"/>
      <c r="RB1741" s="88"/>
      <c r="RC1741" s="88"/>
      <c r="RD1741" s="88"/>
      <c r="RE1741" s="88"/>
      <c r="RF1741" s="88"/>
      <c r="RG1741" s="88"/>
      <c r="RH1741" s="88"/>
      <c r="RI1741" s="88"/>
      <c r="RJ1741" s="88"/>
      <c r="RK1741" s="88"/>
      <c r="RL1741" s="88"/>
      <c r="RM1741" s="88"/>
      <c r="RN1741" s="88"/>
      <c r="RO1741" s="88"/>
      <c r="RP1741" s="88"/>
      <c r="RQ1741" s="88"/>
      <c r="RR1741" s="88"/>
      <c r="RS1741" s="88"/>
      <c r="RT1741" s="88"/>
      <c r="RU1741" s="88"/>
      <c r="RV1741" s="88"/>
      <c r="RW1741" s="88"/>
      <c r="RX1741" s="88"/>
      <c r="RY1741" s="88"/>
      <c r="RZ1741" s="88"/>
      <c r="SA1741" s="88"/>
      <c r="SB1741" s="88"/>
      <c r="SC1741" s="88"/>
      <c r="SD1741" s="88"/>
      <c r="SE1741" s="88"/>
      <c r="SF1741" s="88"/>
      <c r="SG1741" s="88"/>
      <c r="SH1741" s="88"/>
      <c r="SI1741" s="88"/>
      <c r="SJ1741" s="88"/>
      <c r="SK1741" s="88"/>
      <c r="SL1741" s="88"/>
      <c r="SM1741" s="88"/>
      <c r="SN1741" s="88"/>
      <c r="SO1741" s="88"/>
      <c r="SP1741" s="88"/>
      <c r="SQ1741" s="88"/>
      <c r="SR1741" s="88"/>
      <c r="SS1741" s="88"/>
      <c r="ST1741" s="88"/>
      <c r="SU1741" s="88"/>
      <c r="SV1741" s="88"/>
      <c r="SW1741" s="88"/>
      <c r="SX1741" s="88"/>
      <c r="SY1741" s="88"/>
      <c r="SZ1741" s="88"/>
      <c r="TA1741" s="88"/>
      <c r="TB1741" s="88"/>
      <c r="TC1741" s="88"/>
    </row>
    <row r="1742" spans="1:523" ht="16.5" customHeight="1" x14ac:dyDescent="0.2">
      <c r="A1742" s="20">
        <v>1386</v>
      </c>
      <c r="B1742" s="20" t="s">
        <v>74</v>
      </c>
      <c r="C1742" s="20" t="s">
        <v>87</v>
      </c>
      <c r="D1742" s="20" t="s">
        <v>30</v>
      </c>
      <c r="E1742" s="20" t="s">
        <v>1345</v>
      </c>
      <c r="F1742" s="22" t="s">
        <v>88</v>
      </c>
      <c r="G1742" s="110" t="s">
        <v>96</v>
      </c>
      <c r="H1742" s="20" t="s">
        <v>89</v>
      </c>
      <c r="I1742" s="20" t="s">
        <v>27</v>
      </c>
      <c r="J1742" s="22" t="s">
        <v>1216</v>
      </c>
      <c r="K1742" s="20">
        <v>1</v>
      </c>
      <c r="L1742" s="20" t="s">
        <v>91</v>
      </c>
      <c r="M1742" s="20" t="s">
        <v>92</v>
      </c>
      <c r="N1742" s="20" t="s">
        <v>93</v>
      </c>
      <c r="O1742" s="20">
        <v>0.57999999999999996</v>
      </c>
      <c r="P1742" s="23" t="s">
        <v>94</v>
      </c>
      <c r="Q1742" s="24">
        <v>1</v>
      </c>
      <c r="R1742" s="25">
        <v>45717</v>
      </c>
      <c r="S1742" s="20" t="s">
        <v>83</v>
      </c>
      <c r="T1742" s="23">
        <v>580000000</v>
      </c>
      <c r="U1742" s="27" t="s">
        <v>100</v>
      </c>
      <c r="V1742" s="27" t="s">
        <v>100</v>
      </c>
      <c r="W1742" s="72"/>
      <c r="X1742" s="72"/>
      <c r="Y1742" s="72"/>
      <c r="Z1742" s="72"/>
      <c r="AA1742" s="72"/>
      <c r="AB1742" s="72"/>
      <c r="AC1742" s="72"/>
      <c r="AD1742" s="72"/>
      <c r="AE1742" s="72"/>
      <c r="AF1742" s="72"/>
      <c r="AG1742" s="72"/>
      <c r="AH1742" s="72"/>
      <c r="AI1742" s="72"/>
      <c r="AJ1742" s="72"/>
      <c r="AK1742" s="72"/>
      <c r="AL1742" s="72"/>
      <c r="AM1742" s="72"/>
      <c r="AN1742" s="72"/>
      <c r="AO1742" s="115"/>
      <c r="AP1742" s="88"/>
      <c r="AQ1742" s="88"/>
      <c r="AR1742" s="88"/>
      <c r="AS1742" s="88"/>
      <c r="AT1742" s="88"/>
      <c r="AU1742" s="88"/>
      <c r="AV1742" s="88"/>
      <c r="AW1742" s="88"/>
      <c r="AX1742" s="88"/>
      <c r="AY1742" s="88"/>
      <c r="AZ1742" s="88"/>
      <c r="BA1742" s="88"/>
      <c r="BB1742" s="88"/>
      <c r="BC1742" s="88"/>
      <c r="BD1742" s="88"/>
      <c r="BE1742" s="88"/>
      <c r="BF1742" s="88"/>
      <c r="BG1742" s="88"/>
      <c r="BH1742" s="88"/>
      <c r="BI1742" s="88"/>
      <c r="BJ1742" s="88"/>
      <c r="BK1742" s="88"/>
      <c r="BL1742" s="88"/>
      <c r="BM1742" s="88"/>
      <c r="BN1742" s="88"/>
      <c r="BO1742" s="88"/>
      <c r="BP1742" s="88"/>
      <c r="BQ1742" s="88"/>
      <c r="BR1742" s="88"/>
      <c r="BS1742" s="88"/>
      <c r="BT1742" s="88"/>
      <c r="BU1742" s="88"/>
      <c r="BV1742" s="88"/>
      <c r="BW1742" s="88"/>
      <c r="BX1742" s="88"/>
      <c r="BY1742" s="88"/>
      <c r="BZ1742" s="88"/>
      <c r="CA1742" s="88"/>
      <c r="CB1742" s="88"/>
      <c r="CC1742" s="88"/>
      <c r="CD1742" s="88"/>
      <c r="CE1742" s="88"/>
      <c r="CF1742" s="88"/>
      <c r="CG1742" s="88"/>
      <c r="CH1742" s="88"/>
      <c r="CI1742" s="88"/>
      <c r="CJ1742" s="88"/>
      <c r="CK1742" s="88"/>
      <c r="CL1742" s="88"/>
      <c r="CM1742" s="88"/>
      <c r="CN1742" s="88"/>
      <c r="CO1742" s="88"/>
      <c r="CP1742" s="88"/>
      <c r="CQ1742" s="88"/>
      <c r="CR1742" s="88"/>
      <c r="CS1742" s="88"/>
      <c r="CT1742" s="88"/>
      <c r="CU1742" s="88"/>
      <c r="CV1742" s="88"/>
      <c r="CW1742" s="88"/>
      <c r="CX1742" s="88"/>
      <c r="CY1742" s="88"/>
      <c r="CZ1742" s="88"/>
      <c r="DA1742" s="88"/>
      <c r="DB1742" s="88"/>
      <c r="DC1742" s="88"/>
      <c r="DD1742" s="88"/>
      <c r="DE1742" s="88"/>
      <c r="DF1742" s="88"/>
      <c r="DG1742" s="88"/>
      <c r="DH1742" s="88"/>
      <c r="DI1742" s="88"/>
      <c r="DJ1742" s="88"/>
      <c r="DK1742" s="88"/>
      <c r="DL1742" s="88"/>
      <c r="DM1742" s="88"/>
      <c r="DN1742" s="88"/>
      <c r="DO1742" s="88"/>
      <c r="DP1742" s="88"/>
      <c r="DQ1742" s="88"/>
      <c r="DR1742" s="88"/>
      <c r="DS1742" s="88"/>
      <c r="DT1742" s="88"/>
      <c r="DU1742" s="88"/>
      <c r="DV1742" s="88"/>
      <c r="DW1742" s="88"/>
      <c r="DX1742" s="88"/>
      <c r="DY1742" s="88"/>
      <c r="DZ1742" s="88"/>
      <c r="EA1742" s="88"/>
      <c r="EB1742" s="88"/>
      <c r="EC1742" s="88"/>
      <c r="ED1742" s="88"/>
      <c r="EE1742" s="88"/>
      <c r="EF1742" s="88"/>
      <c r="EG1742" s="88"/>
      <c r="EH1742" s="88"/>
      <c r="EI1742" s="88"/>
      <c r="EJ1742" s="88"/>
      <c r="EK1742" s="88"/>
      <c r="EL1742" s="88"/>
      <c r="EM1742" s="88"/>
      <c r="EN1742" s="88"/>
      <c r="EO1742" s="88"/>
      <c r="EP1742" s="88"/>
      <c r="EQ1742" s="88"/>
      <c r="ER1742" s="88"/>
      <c r="ES1742" s="88"/>
      <c r="ET1742" s="88"/>
      <c r="EU1742" s="88"/>
      <c r="EV1742" s="88"/>
      <c r="EW1742" s="88"/>
      <c r="EX1742" s="88"/>
      <c r="EY1742" s="88"/>
      <c r="EZ1742" s="88"/>
      <c r="FA1742" s="88"/>
      <c r="FB1742" s="88"/>
      <c r="FC1742" s="88"/>
      <c r="FD1742" s="88"/>
      <c r="FE1742" s="88"/>
      <c r="FF1742" s="88"/>
      <c r="FG1742" s="88"/>
      <c r="FH1742" s="88"/>
      <c r="FI1742" s="88"/>
      <c r="FJ1742" s="88"/>
      <c r="FK1742" s="88"/>
      <c r="FL1742" s="88"/>
      <c r="FM1742" s="88"/>
      <c r="FN1742" s="88"/>
      <c r="FO1742" s="88"/>
      <c r="FP1742" s="88"/>
      <c r="FQ1742" s="88"/>
      <c r="FR1742" s="88"/>
      <c r="FS1742" s="88"/>
      <c r="FT1742" s="88"/>
      <c r="FU1742" s="88"/>
      <c r="FV1742" s="88"/>
      <c r="FW1742" s="88"/>
      <c r="FX1742" s="88"/>
      <c r="FY1742" s="88"/>
      <c r="FZ1742" s="88"/>
      <c r="GA1742" s="88"/>
      <c r="GB1742" s="88"/>
      <c r="GC1742" s="88"/>
      <c r="GD1742" s="88"/>
      <c r="GE1742" s="88"/>
      <c r="GF1742" s="88"/>
      <c r="GG1742" s="88"/>
      <c r="GH1742" s="88"/>
      <c r="GI1742" s="88"/>
      <c r="GJ1742" s="88"/>
      <c r="GK1742" s="88"/>
      <c r="GL1742" s="88"/>
      <c r="GM1742" s="88"/>
      <c r="GN1742" s="88"/>
      <c r="GO1742" s="88"/>
      <c r="GP1742" s="88"/>
      <c r="GQ1742" s="88"/>
      <c r="GR1742" s="88"/>
      <c r="GS1742" s="88"/>
      <c r="GT1742" s="88"/>
      <c r="GU1742" s="88"/>
      <c r="GV1742" s="88"/>
      <c r="GW1742" s="88"/>
      <c r="GX1742" s="88"/>
      <c r="GY1742" s="88"/>
      <c r="GZ1742" s="88"/>
      <c r="HA1742" s="88"/>
      <c r="HB1742" s="88"/>
      <c r="HC1742" s="88"/>
      <c r="HD1742" s="88"/>
      <c r="HE1742" s="88"/>
      <c r="HF1742" s="88"/>
      <c r="HG1742" s="88"/>
      <c r="HH1742" s="88"/>
      <c r="HI1742" s="88"/>
      <c r="HJ1742" s="88"/>
      <c r="HK1742" s="88"/>
      <c r="HL1742" s="88"/>
      <c r="HM1742" s="88"/>
      <c r="HN1742" s="88"/>
      <c r="HO1742" s="88"/>
      <c r="HP1742" s="88"/>
      <c r="HQ1742" s="88"/>
      <c r="HR1742" s="88"/>
      <c r="HS1742" s="88"/>
      <c r="HT1742" s="88"/>
      <c r="HU1742" s="88"/>
      <c r="HV1742" s="88"/>
      <c r="HW1742" s="88"/>
      <c r="HX1742" s="88"/>
      <c r="HY1742" s="88"/>
      <c r="HZ1742" s="88"/>
      <c r="IA1742" s="88"/>
      <c r="IB1742" s="88"/>
      <c r="IC1742" s="88"/>
      <c r="ID1742" s="88"/>
      <c r="IE1742" s="88"/>
      <c r="IF1742" s="88"/>
      <c r="IG1742" s="88"/>
      <c r="IH1742" s="88"/>
      <c r="II1742" s="88"/>
      <c r="IJ1742" s="88"/>
      <c r="IK1742" s="88"/>
      <c r="IL1742" s="88"/>
      <c r="IM1742" s="88"/>
      <c r="IN1742" s="88"/>
      <c r="IO1742" s="88"/>
      <c r="IP1742" s="88"/>
      <c r="IQ1742" s="88"/>
      <c r="IR1742" s="88"/>
      <c r="IS1742" s="88"/>
      <c r="IT1742" s="88"/>
      <c r="IU1742" s="88"/>
      <c r="IV1742" s="88"/>
      <c r="IW1742" s="88"/>
      <c r="IX1742" s="88"/>
      <c r="IY1742" s="88"/>
      <c r="IZ1742" s="88"/>
      <c r="JA1742" s="88"/>
      <c r="JB1742" s="88"/>
      <c r="JC1742" s="88"/>
      <c r="JD1742" s="88"/>
      <c r="JE1742" s="88"/>
      <c r="JF1742" s="88"/>
      <c r="JG1742" s="88"/>
      <c r="JH1742" s="88"/>
      <c r="JI1742" s="88"/>
      <c r="JJ1742" s="88"/>
      <c r="JK1742" s="88"/>
      <c r="JL1742" s="88"/>
      <c r="JM1742" s="88"/>
      <c r="JN1742" s="88"/>
      <c r="JO1742" s="88"/>
      <c r="JP1742" s="88"/>
      <c r="JQ1742" s="88"/>
      <c r="JR1742" s="88"/>
      <c r="JS1742" s="88"/>
      <c r="JT1742" s="88"/>
      <c r="JU1742" s="88"/>
      <c r="JV1742" s="88"/>
      <c r="JW1742" s="88"/>
      <c r="JX1742" s="88"/>
      <c r="JY1742" s="88"/>
      <c r="JZ1742" s="88"/>
      <c r="KA1742" s="88"/>
      <c r="KB1742" s="88"/>
      <c r="KC1742" s="88"/>
      <c r="KD1742" s="88"/>
      <c r="KE1742" s="88"/>
      <c r="KF1742" s="88"/>
      <c r="KG1742" s="88"/>
      <c r="KH1742" s="88"/>
      <c r="KI1742" s="88"/>
      <c r="KJ1742" s="88"/>
      <c r="KK1742" s="88"/>
      <c r="KL1742" s="88"/>
      <c r="KM1742" s="88"/>
      <c r="KN1742" s="88"/>
      <c r="KO1742" s="88"/>
      <c r="KP1742" s="88"/>
      <c r="KQ1742" s="88"/>
      <c r="KR1742" s="88"/>
      <c r="KS1742" s="88"/>
      <c r="KT1742" s="88"/>
      <c r="KU1742" s="88"/>
      <c r="KV1742" s="88"/>
      <c r="KW1742" s="88"/>
      <c r="KX1742" s="88"/>
      <c r="KY1742" s="88"/>
      <c r="KZ1742" s="88"/>
      <c r="LA1742" s="88"/>
      <c r="LB1742" s="88"/>
      <c r="LC1742" s="88"/>
      <c r="LD1742" s="88"/>
      <c r="LE1742" s="88"/>
      <c r="LF1742" s="88"/>
      <c r="LG1742" s="88"/>
      <c r="LH1742" s="88"/>
      <c r="LI1742" s="88"/>
      <c r="LJ1742" s="88"/>
      <c r="LK1742" s="88"/>
      <c r="LL1742" s="88"/>
      <c r="LM1742" s="88"/>
      <c r="LN1742" s="88"/>
      <c r="LO1742" s="88"/>
      <c r="LP1742" s="88"/>
      <c r="LQ1742" s="88"/>
      <c r="LR1742" s="88"/>
      <c r="LS1742" s="88"/>
      <c r="LT1742" s="88"/>
      <c r="LU1742" s="88"/>
      <c r="LV1742" s="88"/>
      <c r="LW1742" s="88"/>
      <c r="LX1742" s="88"/>
      <c r="LY1742" s="88"/>
      <c r="LZ1742" s="88"/>
      <c r="MA1742" s="88"/>
      <c r="MB1742" s="88"/>
      <c r="MC1742" s="88"/>
      <c r="MD1742" s="88"/>
      <c r="ME1742" s="88"/>
      <c r="MF1742" s="88"/>
      <c r="MG1742" s="88"/>
      <c r="MH1742" s="88"/>
      <c r="MI1742" s="88"/>
      <c r="MJ1742" s="88"/>
      <c r="MK1742" s="88"/>
      <c r="ML1742" s="88"/>
      <c r="MM1742" s="88"/>
      <c r="MN1742" s="88"/>
      <c r="MO1742" s="88"/>
      <c r="MP1742" s="88"/>
      <c r="MQ1742" s="88"/>
      <c r="MR1742" s="88"/>
      <c r="MS1742" s="88"/>
      <c r="MT1742" s="88"/>
      <c r="MU1742" s="88"/>
      <c r="MV1742" s="88"/>
      <c r="MW1742" s="88"/>
      <c r="MX1742" s="88"/>
      <c r="MY1742" s="88"/>
      <c r="MZ1742" s="88"/>
      <c r="NA1742" s="88"/>
      <c r="NB1742" s="88"/>
      <c r="NC1742" s="88"/>
      <c r="ND1742" s="88"/>
      <c r="NE1742" s="88"/>
      <c r="NF1742" s="88"/>
      <c r="NG1742" s="88"/>
      <c r="NH1742" s="88"/>
      <c r="NI1742" s="88"/>
      <c r="NJ1742" s="88"/>
      <c r="NK1742" s="88"/>
      <c r="NL1742" s="88"/>
      <c r="NM1742" s="88"/>
      <c r="NN1742" s="88"/>
      <c r="NO1742" s="88"/>
      <c r="NP1742" s="88"/>
      <c r="NQ1742" s="88"/>
      <c r="NR1742" s="88"/>
      <c r="NS1742" s="88"/>
      <c r="NT1742" s="88"/>
      <c r="NU1742" s="88"/>
      <c r="NV1742" s="88"/>
      <c r="NW1742" s="88"/>
      <c r="NX1742" s="88"/>
      <c r="NY1742" s="88"/>
      <c r="NZ1742" s="88"/>
      <c r="OA1742" s="88"/>
      <c r="OB1742" s="88"/>
      <c r="OC1742" s="88"/>
      <c r="OD1742" s="88"/>
      <c r="OE1742" s="88"/>
      <c r="OF1742" s="88"/>
      <c r="OG1742" s="88"/>
      <c r="OH1742" s="88"/>
      <c r="OI1742" s="88"/>
      <c r="OJ1742" s="88"/>
      <c r="OK1742" s="88"/>
      <c r="OL1742" s="88"/>
      <c r="OM1742" s="88"/>
      <c r="ON1742" s="88"/>
      <c r="OO1742" s="88"/>
      <c r="OP1742" s="88"/>
      <c r="OQ1742" s="88"/>
      <c r="OR1742" s="88"/>
      <c r="OS1742" s="88"/>
      <c r="OT1742" s="88"/>
      <c r="OU1742" s="88"/>
      <c r="OV1742" s="88"/>
      <c r="OW1742" s="88"/>
      <c r="OX1742" s="88"/>
      <c r="OY1742" s="88"/>
      <c r="OZ1742" s="88"/>
      <c r="PA1742" s="88"/>
      <c r="PB1742" s="88"/>
      <c r="PC1742" s="88"/>
      <c r="PD1742" s="88"/>
      <c r="PE1742" s="88"/>
      <c r="PF1742" s="88"/>
      <c r="PG1742" s="88"/>
      <c r="PH1742" s="88"/>
      <c r="PI1742" s="88"/>
      <c r="PJ1742" s="88"/>
      <c r="PK1742" s="88"/>
      <c r="PL1742" s="88"/>
      <c r="PM1742" s="88"/>
      <c r="PN1742" s="88"/>
      <c r="PO1742" s="88"/>
      <c r="PP1742" s="88"/>
      <c r="PQ1742" s="88"/>
      <c r="PR1742" s="88"/>
      <c r="PS1742" s="88"/>
      <c r="PT1742" s="88"/>
      <c r="PU1742" s="88"/>
      <c r="PV1742" s="88"/>
      <c r="PW1742" s="88"/>
      <c r="PX1742" s="88"/>
      <c r="PY1742" s="88"/>
      <c r="PZ1742" s="88"/>
      <c r="QA1742" s="88"/>
      <c r="QB1742" s="88"/>
      <c r="QC1742" s="88"/>
      <c r="QD1742" s="88"/>
      <c r="QE1742" s="88"/>
      <c r="QF1742" s="88"/>
      <c r="QG1742" s="88"/>
      <c r="QH1742" s="88"/>
      <c r="QI1742" s="88"/>
      <c r="QJ1742" s="88"/>
      <c r="QK1742" s="88"/>
      <c r="QL1742" s="88"/>
      <c r="QM1742" s="88"/>
      <c r="QN1742" s="88"/>
      <c r="QO1742" s="88"/>
      <c r="QP1742" s="88"/>
      <c r="QQ1742" s="88"/>
      <c r="QR1742" s="88"/>
      <c r="QS1742" s="88"/>
      <c r="QT1742" s="88"/>
      <c r="QU1742" s="88"/>
      <c r="QV1742" s="88"/>
      <c r="QW1742" s="88"/>
      <c r="QX1742" s="88"/>
      <c r="QY1742" s="88"/>
      <c r="QZ1742" s="88"/>
      <c r="RA1742" s="88"/>
      <c r="RB1742" s="88"/>
      <c r="RC1742" s="88"/>
      <c r="RD1742" s="88"/>
      <c r="RE1742" s="88"/>
      <c r="RF1742" s="88"/>
      <c r="RG1742" s="88"/>
      <c r="RH1742" s="88"/>
      <c r="RI1742" s="88"/>
      <c r="RJ1742" s="88"/>
      <c r="RK1742" s="88"/>
      <c r="RL1742" s="88"/>
      <c r="RM1742" s="88"/>
      <c r="RN1742" s="88"/>
      <c r="RO1742" s="88"/>
      <c r="RP1742" s="88"/>
      <c r="RQ1742" s="88"/>
      <c r="RR1742" s="88"/>
      <c r="RS1742" s="88"/>
      <c r="RT1742" s="88"/>
      <c r="RU1742" s="88"/>
      <c r="RV1742" s="88"/>
      <c r="RW1742" s="88"/>
      <c r="RX1742" s="88"/>
      <c r="RY1742" s="88"/>
      <c r="RZ1742" s="88"/>
      <c r="SA1742" s="88"/>
      <c r="SB1742" s="88"/>
      <c r="SC1742" s="88"/>
      <c r="SD1742" s="88"/>
      <c r="SE1742" s="88"/>
      <c r="SF1742" s="88"/>
      <c r="SG1742" s="88"/>
      <c r="SH1742" s="88"/>
      <c r="SI1742" s="88"/>
      <c r="SJ1742" s="88"/>
      <c r="SK1742" s="88"/>
      <c r="SL1742" s="88"/>
      <c r="SM1742" s="88"/>
      <c r="SN1742" s="88"/>
      <c r="SO1742" s="88"/>
      <c r="SP1742" s="88"/>
      <c r="SQ1742" s="88"/>
      <c r="SR1742" s="88"/>
      <c r="SS1742" s="88"/>
      <c r="ST1742" s="88"/>
      <c r="SU1742" s="88"/>
      <c r="SV1742" s="88"/>
      <c r="SW1742" s="88"/>
      <c r="SX1742" s="88"/>
      <c r="SY1742" s="88"/>
      <c r="SZ1742" s="88"/>
      <c r="TA1742" s="88"/>
      <c r="TB1742" s="88"/>
      <c r="TC1742" s="88"/>
    </row>
    <row r="1743" spans="1:523" ht="16.5" customHeight="1" x14ac:dyDescent="0.2">
      <c r="A1743" s="20">
        <v>1391</v>
      </c>
      <c r="B1743" s="20" t="s">
        <v>74</v>
      </c>
      <c r="C1743" s="20" t="s">
        <v>87</v>
      </c>
      <c r="D1743" s="20" t="s">
        <v>30</v>
      </c>
      <c r="E1743" s="20" t="s">
        <v>1345</v>
      </c>
      <c r="F1743" s="22" t="s">
        <v>88</v>
      </c>
      <c r="G1743" s="110" t="s">
        <v>1218</v>
      </c>
      <c r="H1743" s="20" t="s">
        <v>89</v>
      </c>
      <c r="I1743" s="20" t="s">
        <v>27</v>
      </c>
      <c r="J1743" s="22" t="s">
        <v>1217</v>
      </c>
      <c r="K1743" s="20">
        <v>1</v>
      </c>
      <c r="L1743" s="20" t="s">
        <v>91</v>
      </c>
      <c r="M1743" s="20" t="s">
        <v>339</v>
      </c>
      <c r="N1743" s="20" t="s">
        <v>427</v>
      </c>
      <c r="O1743" s="20">
        <v>13</v>
      </c>
      <c r="P1743" s="23" t="s">
        <v>94</v>
      </c>
      <c r="Q1743" s="24">
        <v>1</v>
      </c>
      <c r="R1743" s="25">
        <v>45689</v>
      </c>
      <c r="S1743" s="20" t="s">
        <v>83</v>
      </c>
      <c r="T1743" s="23">
        <v>13000000000</v>
      </c>
      <c r="U1743" s="27" t="s">
        <v>100</v>
      </c>
      <c r="V1743" s="27" t="s">
        <v>100</v>
      </c>
      <c r="W1743" s="72"/>
      <c r="X1743" s="72"/>
      <c r="Y1743" s="72"/>
      <c r="Z1743" s="72"/>
      <c r="AA1743" s="72"/>
      <c r="AB1743" s="72"/>
      <c r="AC1743" s="72"/>
      <c r="AD1743" s="72"/>
      <c r="AE1743" s="72"/>
      <c r="AF1743" s="72"/>
      <c r="AG1743" s="72"/>
      <c r="AH1743" s="72"/>
      <c r="AI1743" s="72"/>
      <c r="AJ1743" s="72"/>
      <c r="AK1743" s="72"/>
      <c r="AL1743" s="72"/>
      <c r="AM1743" s="72"/>
      <c r="AN1743" s="72"/>
      <c r="AO1743" s="115"/>
      <c r="AP1743" s="88"/>
      <c r="AQ1743" s="88"/>
      <c r="AR1743" s="88"/>
      <c r="AS1743" s="88"/>
      <c r="AT1743" s="88"/>
      <c r="AU1743" s="88"/>
      <c r="AV1743" s="88"/>
      <c r="AW1743" s="88"/>
      <c r="AX1743" s="88"/>
      <c r="AY1743" s="88"/>
      <c r="AZ1743" s="88"/>
      <c r="BA1743" s="88"/>
      <c r="BB1743" s="88"/>
      <c r="BC1743" s="88"/>
      <c r="BD1743" s="88"/>
      <c r="BE1743" s="88"/>
      <c r="BF1743" s="88"/>
      <c r="BG1743" s="88"/>
      <c r="BH1743" s="88"/>
      <c r="BI1743" s="88"/>
      <c r="BJ1743" s="88"/>
      <c r="BK1743" s="88"/>
      <c r="BL1743" s="88"/>
      <c r="BM1743" s="88"/>
      <c r="BN1743" s="88"/>
      <c r="BO1743" s="88"/>
      <c r="BP1743" s="88"/>
      <c r="BQ1743" s="88"/>
      <c r="BR1743" s="88"/>
      <c r="BS1743" s="88"/>
      <c r="BT1743" s="88"/>
      <c r="BU1743" s="88"/>
      <c r="BV1743" s="88"/>
      <c r="BW1743" s="88"/>
      <c r="BX1743" s="88"/>
      <c r="BY1743" s="88"/>
      <c r="BZ1743" s="88"/>
      <c r="CA1743" s="88"/>
      <c r="CB1743" s="88"/>
      <c r="CC1743" s="88"/>
      <c r="CD1743" s="88"/>
      <c r="CE1743" s="88"/>
      <c r="CF1743" s="88"/>
      <c r="CG1743" s="88"/>
      <c r="CH1743" s="88"/>
      <c r="CI1743" s="88"/>
      <c r="CJ1743" s="88"/>
      <c r="CK1743" s="88"/>
      <c r="CL1743" s="88"/>
      <c r="CM1743" s="88"/>
      <c r="CN1743" s="88"/>
      <c r="CO1743" s="88"/>
      <c r="CP1743" s="88"/>
      <c r="CQ1743" s="88"/>
      <c r="CR1743" s="88"/>
      <c r="CS1743" s="88"/>
      <c r="CT1743" s="88"/>
      <c r="CU1743" s="88"/>
      <c r="CV1743" s="88"/>
      <c r="CW1743" s="88"/>
      <c r="CX1743" s="88"/>
      <c r="CY1743" s="88"/>
      <c r="CZ1743" s="88"/>
      <c r="DA1743" s="88"/>
      <c r="DB1743" s="88"/>
      <c r="DC1743" s="88"/>
      <c r="DD1743" s="88"/>
      <c r="DE1743" s="88"/>
      <c r="DF1743" s="88"/>
      <c r="DG1743" s="88"/>
      <c r="DH1743" s="88"/>
      <c r="DI1743" s="88"/>
      <c r="DJ1743" s="88"/>
      <c r="DK1743" s="88"/>
      <c r="DL1743" s="88"/>
      <c r="DM1743" s="88"/>
      <c r="DN1743" s="88"/>
      <c r="DO1743" s="88"/>
      <c r="DP1743" s="88"/>
      <c r="DQ1743" s="88"/>
      <c r="DR1743" s="88"/>
      <c r="DS1743" s="88"/>
      <c r="DT1743" s="88"/>
      <c r="DU1743" s="88"/>
      <c r="DV1743" s="88"/>
      <c r="DW1743" s="88"/>
      <c r="DX1743" s="88"/>
      <c r="DY1743" s="88"/>
      <c r="DZ1743" s="88"/>
      <c r="EA1743" s="88"/>
      <c r="EB1743" s="88"/>
      <c r="EC1743" s="88"/>
      <c r="ED1743" s="88"/>
      <c r="EE1743" s="88"/>
      <c r="EF1743" s="88"/>
      <c r="EG1743" s="88"/>
      <c r="EH1743" s="88"/>
      <c r="EI1743" s="88"/>
      <c r="EJ1743" s="88"/>
      <c r="EK1743" s="88"/>
      <c r="EL1743" s="88"/>
      <c r="EM1743" s="88"/>
      <c r="EN1743" s="88"/>
      <c r="EO1743" s="88"/>
      <c r="EP1743" s="88"/>
      <c r="EQ1743" s="88"/>
      <c r="ER1743" s="88"/>
      <c r="ES1743" s="88"/>
      <c r="ET1743" s="88"/>
      <c r="EU1743" s="88"/>
      <c r="EV1743" s="88"/>
      <c r="EW1743" s="88"/>
      <c r="EX1743" s="88"/>
      <c r="EY1743" s="88"/>
      <c r="EZ1743" s="88"/>
      <c r="FA1743" s="88"/>
      <c r="FB1743" s="88"/>
      <c r="FC1743" s="88"/>
      <c r="FD1743" s="88"/>
      <c r="FE1743" s="88"/>
      <c r="FF1743" s="88"/>
      <c r="FG1743" s="88"/>
      <c r="FH1743" s="88"/>
      <c r="FI1743" s="88"/>
      <c r="FJ1743" s="88"/>
      <c r="FK1743" s="88"/>
      <c r="FL1743" s="88"/>
      <c r="FM1743" s="88"/>
      <c r="FN1743" s="88"/>
      <c r="FO1743" s="88"/>
      <c r="FP1743" s="88"/>
      <c r="FQ1743" s="88"/>
      <c r="FR1743" s="88"/>
      <c r="FS1743" s="88"/>
      <c r="FT1743" s="88"/>
      <c r="FU1743" s="88"/>
      <c r="FV1743" s="88"/>
      <c r="FW1743" s="88"/>
      <c r="FX1743" s="88"/>
      <c r="FY1743" s="88"/>
      <c r="FZ1743" s="88"/>
      <c r="GA1743" s="88"/>
      <c r="GB1743" s="88"/>
      <c r="GC1743" s="88"/>
      <c r="GD1743" s="88"/>
      <c r="GE1743" s="88"/>
      <c r="GF1743" s="88"/>
      <c r="GG1743" s="88"/>
      <c r="GH1743" s="88"/>
      <c r="GI1743" s="88"/>
      <c r="GJ1743" s="88"/>
      <c r="GK1743" s="88"/>
      <c r="GL1743" s="88"/>
      <c r="GM1743" s="88"/>
      <c r="GN1743" s="88"/>
      <c r="GO1743" s="88"/>
      <c r="GP1743" s="88"/>
      <c r="GQ1743" s="88"/>
      <c r="GR1743" s="88"/>
      <c r="GS1743" s="88"/>
      <c r="GT1743" s="88"/>
      <c r="GU1743" s="88"/>
      <c r="GV1743" s="88"/>
      <c r="GW1743" s="88"/>
      <c r="GX1743" s="88"/>
      <c r="GY1743" s="88"/>
      <c r="GZ1743" s="88"/>
      <c r="HA1743" s="88"/>
      <c r="HB1743" s="88"/>
      <c r="HC1743" s="88"/>
      <c r="HD1743" s="88"/>
      <c r="HE1743" s="88"/>
      <c r="HF1743" s="88"/>
      <c r="HG1743" s="88"/>
      <c r="HH1743" s="88"/>
      <c r="HI1743" s="88"/>
      <c r="HJ1743" s="88"/>
      <c r="HK1743" s="88"/>
      <c r="HL1743" s="88"/>
      <c r="HM1743" s="88"/>
      <c r="HN1743" s="88"/>
      <c r="HO1743" s="88"/>
      <c r="HP1743" s="88"/>
      <c r="HQ1743" s="88"/>
      <c r="HR1743" s="88"/>
      <c r="HS1743" s="88"/>
      <c r="HT1743" s="88"/>
      <c r="HU1743" s="88"/>
      <c r="HV1743" s="88"/>
      <c r="HW1743" s="88"/>
      <c r="HX1743" s="88"/>
      <c r="HY1743" s="88"/>
      <c r="HZ1743" s="88"/>
      <c r="IA1743" s="88"/>
      <c r="IB1743" s="88"/>
      <c r="IC1743" s="88"/>
      <c r="ID1743" s="88"/>
      <c r="IE1743" s="88"/>
      <c r="IF1743" s="88"/>
      <c r="IG1743" s="88"/>
      <c r="IH1743" s="88"/>
      <c r="II1743" s="88"/>
      <c r="IJ1743" s="88"/>
      <c r="IK1743" s="88"/>
      <c r="IL1743" s="88"/>
      <c r="IM1743" s="88"/>
      <c r="IN1743" s="88"/>
      <c r="IO1743" s="88"/>
      <c r="IP1743" s="88"/>
      <c r="IQ1743" s="88"/>
      <c r="IR1743" s="88"/>
      <c r="IS1743" s="88"/>
      <c r="IT1743" s="88"/>
      <c r="IU1743" s="88"/>
      <c r="IV1743" s="88"/>
      <c r="IW1743" s="88"/>
      <c r="IX1743" s="88"/>
      <c r="IY1743" s="88"/>
      <c r="IZ1743" s="88"/>
      <c r="JA1743" s="88"/>
      <c r="JB1743" s="88"/>
      <c r="JC1743" s="88"/>
      <c r="JD1743" s="88"/>
      <c r="JE1743" s="88"/>
      <c r="JF1743" s="88"/>
      <c r="JG1743" s="88"/>
      <c r="JH1743" s="88"/>
      <c r="JI1743" s="88"/>
      <c r="JJ1743" s="88"/>
      <c r="JK1743" s="88"/>
      <c r="JL1743" s="88"/>
      <c r="JM1743" s="88"/>
      <c r="JN1743" s="88"/>
      <c r="JO1743" s="88"/>
      <c r="JP1743" s="88"/>
      <c r="JQ1743" s="88"/>
      <c r="JR1743" s="88"/>
      <c r="JS1743" s="88"/>
      <c r="JT1743" s="88"/>
      <c r="JU1743" s="88"/>
      <c r="JV1743" s="88"/>
      <c r="JW1743" s="88"/>
      <c r="JX1743" s="88"/>
      <c r="JY1743" s="88"/>
      <c r="JZ1743" s="88"/>
      <c r="KA1743" s="88"/>
      <c r="KB1743" s="88"/>
      <c r="KC1743" s="88"/>
      <c r="KD1743" s="88"/>
      <c r="KE1743" s="88"/>
      <c r="KF1743" s="88"/>
      <c r="KG1743" s="88"/>
      <c r="KH1743" s="88"/>
      <c r="KI1743" s="88"/>
      <c r="KJ1743" s="88"/>
      <c r="KK1743" s="88"/>
      <c r="KL1743" s="88"/>
      <c r="KM1743" s="88"/>
      <c r="KN1743" s="88"/>
      <c r="KO1743" s="88"/>
      <c r="KP1743" s="88"/>
      <c r="KQ1743" s="88"/>
      <c r="KR1743" s="88"/>
      <c r="KS1743" s="88"/>
      <c r="KT1743" s="88"/>
      <c r="KU1743" s="88"/>
      <c r="KV1743" s="88"/>
      <c r="KW1743" s="88"/>
      <c r="KX1743" s="88"/>
      <c r="KY1743" s="88"/>
      <c r="KZ1743" s="88"/>
      <c r="LA1743" s="88"/>
      <c r="LB1743" s="88"/>
      <c r="LC1743" s="88"/>
      <c r="LD1743" s="88"/>
      <c r="LE1743" s="88"/>
      <c r="LF1743" s="88"/>
      <c r="LG1743" s="88"/>
      <c r="LH1743" s="88"/>
      <c r="LI1743" s="88"/>
      <c r="LJ1743" s="88"/>
      <c r="LK1743" s="88"/>
      <c r="LL1743" s="88"/>
      <c r="LM1743" s="88"/>
      <c r="LN1743" s="88"/>
      <c r="LO1743" s="88"/>
      <c r="LP1743" s="88"/>
      <c r="LQ1743" s="88"/>
      <c r="LR1743" s="88"/>
      <c r="LS1743" s="88"/>
      <c r="LT1743" s="88"/>
      <c r="LU1743" s="88"/>
      <c r="LV1743" s="88"/>
      <c r="LW1743" s="88"/>
      <c r="LX1743" s="88"/>
      <c r="LY1743" s="88"/>
      <c r="LZ1743" s="88"/>
      <c r="MA1743" s="88"/>
      <c r="MB1743" s="88"/>
      <c r="MC1743" s="88"/>
      <c r="MD1743" s="88"/>
      <c r="ME1743" s="88"/>
      <c r="MF1743" s="88"/>
      <c r="MG1743" s="88"/>
      <c r="MH1743" s="88"/>
      <c r="MI1743" s="88"/>
      <c r="MJ1743" s="88"/>
      <c r="MK1743" s="88"/>
      <c r="ML1743" s="88"/>
      <c r="MM1743" s="88"/>
      <c r="MN1743" s="88"/>
      <c r="MO1743" s="88"/>
      <c r="MP1743" s="88"/>
      <c r="MQ1743" s="88"/>
      <c r="MR1743" s="88"/>
      <c r="MS1743" s="88"/>
      <c r="MT1743" s="88"/>
      <c r="MU1743" s="88"/>
      <c r="MV1743" s="88"/>
      <c r="MW1743" s="88"/>
      <c r="MX1743" s="88"/>
      <c r="MY1743" s="88"/>
      <c r="MZ1743" s="88"/>
      <c r="NA1743" s="88"/>
      <c r="NB1743" s="88"/>
      <c r="NC1743" s="88"/>
      <c r="ND1743" s="88"/>
      <c r="NE1743" s="88"/>
      <c r="NF1743" s="88"/>
      <c r="NG1743" s="88"/>
      <c r="NH1743" s="88"/>
      <c r="NI1743" s="88"/>
      <c r="NJ1743" s="88"/>
      <c r="NK1743" s="88"/>
      <c r="NL1743" s="88"/>
      <c r="NM1743" s="88"/>
      <c r="NN1743" s="88"/>
      <c r="NO1743" s="88"/>
      <c r="NP1743" s="88"/>
      <c r="NQ1743" s="88"/>
      <c r="NR1743" s="88"/>
      <c r="NS1743" s="88"/>
      <c r="NT1743" s="88"/>
      <c r="NU1743" s="88"/>
      <c r="NV1743" s="88"/>
      <c r="NW1743" s="88"/>
      <c r="NX1743" s="88"/>
      <c r="NY1743" s="88"/>
      <c r="NZ1743" s="88"/>
      <c r="OA1743" s="88"/>
      <c r="OB1743" s="88"/>
      <c r="OC1743" s="88"/>
      <c r="OD1743" s="88"/>
      <c r="OE1743" s="88"/>
      <c r="OF1743" s="88"/>
      <c r="OG1743" s="88"/>
      <c r="OH1743" s="88"/>
      <c r="OI1743" s="88"/>
      <c r="OJ1743" s="88"/>
      <c r="OK1743" s="88"/>
      <c r="OL1743" s="88"/>
      <c r="OM1743" s="88"/>
      <c r="ON1743" s="88"/>
      <c r="OO1743" s="88"/>
      <c r="OP1743" s="88"/>
      <c r="OQ1743" s="88"/>
      <c r="OR1743" s="88"/>
      <c r="OS1743" s="88"/>
      <c r="OT1743" s="88"/>
      <c r="OU1743" s="88"/>
      <c r="OV1743" s="88"/>
      <c r="OW1743" s="88"/>
      <c r="OX1743" s="88"/>
      <c r="OY1743" s="88"/>
      <c r="OZ1743" s="88"/>
      <c r="PA1743" s="88"/>
      <c r="PB1743" s="88"/>
      <c r="PC1743" s="88"/>
      <c r="PD1743" s="88"/>
      <c r="PE1743" s="88"/>
      <c r="PF1743" s="88"/>
      <c r="PG1743" s="88"/>
      <c r="PH1743" s="88"/>
      <c r="PI1743" s="88"/>
      <c r="PJ1743" s="88"/>
      <c r="PK1743" s="88"/>
      <c r="PL1743" s="88"/>
      <c r="PM1743" s="88"/>
      <c r="PN1743" s="88"/>
      <c r="PO1743" s="88"/>
      <c r="PP1743" s="88"/>
      <c r="PQ1743" s="88"/>
      <c r="PR1743" s="88"/>
      <c r="PS1743" s="88"/>
      <c r="PT1743" s="88"/>
      <c r="PU1743" s="88"/>
      <c r="PV1743" s="88"/>
      <c r="PW1743" s="88"/>
      <c r="PX1743" s="88"/>
      <c r="PY1743" s="88"/>
      <c r="PZ1743" s="88"/>
      <c r="QA1743" s="88"/>
      <c r="QB1743" s="88"/>
      <c r="QC1743" s="88"/>
      <c r="QD1743" s="88"/>
      <c r="QE1743" s="88"/>
      <c r="QF1743" s="88"/>
      <c r="QG1743" s="88"/>
      <c r="QH1743" s="88"/>
      <c r="QI1743" s="88"/>
      <c r="QJ1743" s="88"/>
      <c r="QK1743" s="88"/>
      <c r="QL1743" s="88"/>
      <c r="QM1743" s="88"/>
      <c r="QN1743" s="88"/>
      <c r="QO1743" s="88"/>
      <c r="QP1743" s="88"/>
      <c r="QQ1743" s="88"/>
      <c r="QR1743" s="88"/>
      <c r="QS1743" s="88"/>
      <c r="QT1743" s="88"/>
      <c r="QU1743" s="88"/>
      <c r="QV1743" s="88"/>
      <c r="QW1743" s="88"/>
      <c r="QX1743" s="88"/>
      <c r="QY1743" s="88"/>
      <c r="QZ1743" s="88"/>
      <c r="RA1743" s="88"/>
      <c r="RB1743" s="88"/>
      <c r="RC1743" s="88"/>
      <c r="RD1743" s="88"/>
      <c r="RE1743" s="88"/>
      <c r="RF1743" s="88"/>
      <c r="RG1743" s="88"/>
      <c r="RH1743" s="88"/>
      <c r="RI1743" s="88"/>
      <c r="RJ1743" s="88"/>
      <c r="RK1743" s="88"/>
      <c r="RL1743" s="88"/>
      <c r="RM1743" s="88"/>
      <c r="RN1743" s="88"/>
      <c r="RO1743" s="88"/>
      <c r="RP1743" s="88"/>
      <c r="RQ1743" s="88"/>
      <c r="RR1743" s="88"/>
      <c r="RS1743" s="88"/>
      <c r="RT1743" s="88"/>
      <c r="RU1743" s="88"/>
      <c r="RV1743" s="88"/>
      <c r="RW1743" s="88"/>
      <c r="RX1743" s="88"/>
      <c r="RY1743" s="88"/>
      <c r="RZ1743" s="88"/>
      <c r="SA1743" s="88"/>
      <c r="SB1743" s="88"/>
      <c r="SC1743" s="88"/>
      <c r="SD1743" s="88"/>
      <c r="SE1743" s="88"/>
      <c r="SF1743" s="88"/>
      <c r="SG1743" s="88"/>
      <c r="SH1743" s="88"/>
      <c r="SI1743" s="88"/>
      <c r="SJ1743" s="88"/>
      <c r="SK1743" s="88"/>
      <c r="SL1743" s="88"/>
      <c r="SM1743" s="88"/>
      <c r="SN1743" s="88"/>
      <c r="SO1743" s="88"/>
      <c r="SP1743" s="88"/>
      <c r="SQ1743" s="88"/>
      <c r="SR1743" s="88"/>
      <c r="SS1743" s="88"/>
      <c r="ST1743" s="88"/>
      <c r="SU1743" s="88"/>
      <c r="SV1743" s="88"/>
      <c r="SW1743" s="88"/>
      <c r="SX1743" s="88"/>
      <c r="SY1743" s="88"/>
      <c r="SZ1743" s="88"/>
      <c r="TA1743" s="88"/>
      <c r="TB1743" s="88"/>
      <c r="TC1743" s="88"/>
    </row>
    <row r="1744" spans="1:523" ht="16.5" customHeight="1" x14ac:dyDescent="0.2">
      <c r="A1744" s="20">
        <v>1392</v>
      </c>
      <c r="B1744" s="20" t="s">
        <v>74</v>
      </c>
      <c r="C1744" s="20" t="s">
        <v>87</v>
      </c>
      <c r="D1744" s="20" t="s">
        <v>30</v>
      </c>
      <c r="E1744" s="20" t="s">
        <v>1345</v>
      </c>
      <c r="F1744" s="22" t="s">
        <v>88</v>
      </c>
      <c r="G1744" s="110" t="s">
        <v>1218</v>
      </c>
      <c r="H1744" s="20" t="s">
        <v>89</v>
      </c>
      <c r="I1744" s="20" t="s">
        <v>27</v>
      </c>
      <c r="J1744" s="22" t="s">
        <v>1219</v>
      </c>
      <c r="K1744" s="20">
        <v>1</v>
      </c>
      <c r="L1744" s="20" t="s">
        <v>91</v>
      </c>
      <c r="M1744" s="20" t="s">
        <v>339</v>
      </c>
      <c r="N1744" s="20" t="s">
        <v>427</v>
      </c>
      <c r="O1744" s="20">
        <v>14.7</v>
      </c>
      <c r="P1744" s="23" t="s">
        <v>94</v>
      </c>
      <c r="Q1744" s="24">
        <v>1</v>
      </c>
      <c r="R1744" s="25">
        <v>45839</v>
      </c>
      <c r="S1744" s="20" t="s">
        <v>83</v>
      </c>
      <c r="T1744" s="23">
        <v>14700000000</v>
      </c>
      <c r="U1744" s="27" t="s">
        <v>100</v>
      </c>
      <c r="V1744" s="27" t="s">
        <v>100</v>
      </c>
      <c r="W1744" s="72"/>
      <c r="X1744" s="72"/>
      <c r="Y1744" s="72"/>
      <c r="Z1744" s="72"/>
      <c r="AA1744" s="72"/>
      <c r="AB1744" s="72"/>
      <c r="AC1744" s="72"/>
      <c r="AD1744" s="72"/>
      <c r="AE1744" s="72"/>
      <c r="AF1744" s="72"/>
      <c r="AG1744" s="72"/>
      <c r="AH1744" s="72"/>
      <c r="AI1744" s="72"/>
      <c r="AJ1744" s="72"/>
      <c r="AK1744" s="72"/>
      <c r="AL1744" s="72"/>
      <c r="AM1744" s="72"/>
      <c r="AN1744" s="72"/>
      <c r="AO1744" s="115"/>
      <c r="AP1744" s="88"/>
      <c r="AQ1744" s="88"/>
      <c r="AR1744" s="88"/>
      <c r="AS1744" s="88"/>
      <c r="AT1744" s="88"/>
      <c r="AU1744" s="88"/>
      <c r="AV1744" s="88"/>
      <c r="AW1744" s="88"/>
      <c r="AX1744" s="88"/>
      <c r="AY1744" s="88"/>
      <c r="AZ1744" s="88"/>
      <c r="BA1744" s="88"/>
      <c r="BB1744" s="88"/>
      <c r="BC1744" s="88"/>
      <c r="BD1744" s="88"/>
      <c r="BE1744" s="88"/>
      <c r="BF1744" s="88"/>
      <c r="BG1744" s="88"/>
      <c r="BH1744" s="88"/>
      <c r="BI1744" s="88"/>
      <c r="BJ1744" s="88"/>
      <c r="BK1744" s="88"/>
      <c r="BL1744" s="88"/>
      <c r="BM1744" s="88"/>
      <c r="BN1744" s="88"/>
      <c r="BO1744" s="88"/>
      <c r="BP1744" s="88"/>
      <c r="BQ1744" s="88"/>
      <c r="BR1744" s="88"/>
      <c r="BS1744" s="88"/>
      <c r="BT1744" s="88"/>
      <c r="BU1744" s="88"/>
      <c r="BV1744" s="88"/>
      <c r="BW1744" s="88"/>
      <c r="BX1744" s="88"/>
      <c r="BY1744" s="88"/>
      <c r="BZ1744" s="88"/>
      <c r="CA1744" s="88"/>
      <c r="CB1744" s="88"/>
      <c r="CC1744" s="88"/>
      <c r="CD1744" s="88"/>
      <c r="CE1744" s="88"/>
      <c r="CF1744" s="88"/>
      <c r="CG1744" s="88"/>
      <c r="CH1744" s="88"/>
      <c r="CI1744" s="88"/>
      <c r="CJ1744" s="88"/>
      <c r="CK1744" s="88"/>
      <c r="CL1744" s="88"/>
      <c r="CM1744" s="88"/>
      <c r="CN1744" s="88"/>
      <c r="CO1744" s="88"/>
      <c r="CP1744" s="88"/>
      <c r="CQ1744" s="88"/>
      <c r="CR1744" s="88"/>
      <c r="CS1744" s="88"/>
      <c r="CT1744" s="88"/>
      <c r="CU1744" s="88"/>
      <c r="CV1744" s="88"/>
      <c r="CW1744" s="88"/>
      <c r="CX1744" s="88"/>
      <c r="CY1744" s="88"/>
      <c r="CZ1744" s="88"/>
      <c r="DA1744" s="88"/>
      <c r="DB1744" s="88"/>
      <c r="DC1744" s="88"/>
      <c r="DD1744" s="88"/>
      <c r="DE1744" s="88"/>
      <c r="DF1744" s="88"/>
      <c r="DG1744" s="88"/>
      <c r="DH1744" s="88"/>
      <c r="DI1744" s="88"/>
      <c r="DJ1744" s="88"/>
      <c r="DK1744" s="88"/>
      <c r="DL1744" s="88"/>
      <c r="DM1744" s="88"/>
      <c r="DN1744" s="88"/>
      <c r="DO1744" s="88"/>
      <c r="DP1744" s="88"/>
      <c r="DQ1744" s="88"/>
      <c r="DR1744" s="88"/>
      <c r="DS1744" s="88"/>
      <c r="DT1744" s="88"/>
      <c r="DU1744" s="88"/>
      <c r="DV1744" s="88"/>
      <c r="DW1744" s="88"/>
      <c r="DX1744" s="88"/>
      <c r="DY1744" s="88"/>
      <c r="DZ1744" s="88"/>
      <c r="EA1744" s="88"/>
      <c r="EB1744" s="88"/>
      <c r="EC1744" s="88"/>
      <c r="ED1744" s="88"/>
      <c r="EE1744" s="88"/>
      <c r="EF1744" s="88"/>
      <c r="EG1744" s="88"/>
      <c r="EH1744" s="88"/>
      <c r="EI1744" s="88"/>
      <c r="EJ1744" s="88"/>
      <c r="EK1744" s="88"/>
      <c r="EL1744" s="88"/>
      <c r="EM1744" s="88"/>
      <c r="EN1744" s="88"/>
      <c r="EO1744" s="88"/>
      <c r="EP1744" s="88"/>
      <c r="EQ1744" s="88"/>
      <c r="ER1744" s="88"/>
      <c r="ES1744" s="88"/>
      <c r="ET1744" s="88"/>
      <c r="EU1744" s="88"/>
      <c r="EV1744" s="88"/>
      <c r="EW1744" s="88"/>
      <c r="EX1744" s="88"/>
      <c r="EY1744" s="88"/>
      <c r="EZ1744" s="88"/>
      <c r="FA1744" s="88"/>
      <c r="FB1744" s="88"/>
      <c r="FC1744" s="88"/>
      <c r="FD1744" s="88"/>
      <c r="FE1744" s="88"/>
      <c r="FF1744" s="88"/>
      <c r="FG1744" s="88"/>
      <c r="FH1744" s="88"/>
      <c r="FI1744" s="88"/>
      <c r="FJ1744" s="88"/>
      <c r="FK1744" s="88"/>
      <c r="FL1744" s="88"/>
      <c r="FM1744" s="88"/>
      <c r="FN1744" s="88"/>
      <c r="FO1744" s="88"/>
      <c r="FP1744" s="88"/>
      <c r="FQ1744" s="88"/>
      <c r="FR1744" s="88"/>
      <c r="FS1744" s="88"/>
      <c r="FT1744" s="88"/>
      <c r="FU1744" s="88"/>
      <c r="FV1744" s="88"/>
      <c r="FW1744" s="88"/>
      <c r="FX1744" s="88"/>
      <c r="FY1744" s="88"/>
      <c r="FZ1744" s="88"/>
      <c r="GA1744" s="88"/>
      <c r="GB1744" s="88"/>
      <c r="GC1744" s="88"/>
      <c r="GD1744" s="88"/>
      <c r="GE1744" s="88"/>
      <c r="GF1744" s="88"/>
      <c r="GG1744" s="88"/>
      <c r="GH1744" s="88"/>
      <c r="GI1744" s="88"/>
      <c r="GJ1744" s="88"/>
      <c r="GK1744" s="88"/>
      <c r="GL1744" s="88"/>
      <c r="GM1744" s="88"/>
      <c r="GN1744" s="88"/>
      <c r="GO1744" s="88"/>
      <c r="GP1744" s="88"/>
      <c r="GQ1744" s="88"/>
      <c r="GR1744" s="88"/>
      <c r="GS1744" s="88"/>
      <c r="GT1744" s="88"/>
      <c r="GU1744" s="88"/>
      <c r="GV1744" s="88"/>
      <c r="GW1744" s="88"/>
      <c r="GX1744" s="88"/>
      <c r="GY1744" s="88"/>
      <c r="GZ1744" s="88"/>
      <c r="HA1744" s="88"/>
      <c r="HB1744" s="88"/>
      <c r="HC1744" s="88"/>
      <c r="HD1744" s="88"/>
      <c r="HE1744" s="88"/>
      <c r="HF1744" s="88"/>
      <c r="HG1744" s="88"/>
      <c r="HH1744" s="88"/>
      <c r="HI1744" s="88"/>
      <c r="HJ1744" s="88"/>
      <c r="HK1744" s="88"/>
      <c r="HL1744" s="88"/>
      <c r="HM1744" s="88"/>
      <c r="HN1744" s="88"/>
      <c r="HO1744" s="88"/>
      <c r="HP1744" s="88"/>
      <c r="HQ1744" s="88"/>
      <c r="HR1744" s="88"/>
      <c r="HS1744" s="88"/>
      <c r="HT1744" s="88"/>
      <c r="HU1744" s="88"/>
      <c r="HV1744" s="88"/>
      <c r="HW1744" s="88"/>
      <c r="HX1744" s="88"/>
      <c r="HY1744" s="88"/>
      <c r="HZ1744" s="88"/>
      <c r="IA1744" s="88"/>
      <c r="IB1744" s="88"/>
      <c r="IC1744" s="88"/>
      <c r="ID1744" s="88"/>
      <c r="IE1744" s="88"/>
      <c r="IF1744" s="88"/>
      <c r="IG1744" s="88"/>
      <c r="IH1744" s="88"/>
      <c r="II1744" s="88"/>
      <c r="IJ1744" s="88"/>
      <c r="IK1744" s="88"/>
      <c r="IL1744" s="88"/>
      <c r="IM1744" s="88"/>
      <c r="IN1744" s="88"/>
      <c r="IO1744" s="88"/>
      <c r="IP1744" s="88"/>
      <c r="IQ1744" s="88"/>
      <c r="IR1744" s="88"/>
      <c r="IS1744" s="88"/>
      <c r="IT1744" s="88"/>
      <c r="IU1744" s="88"/>
      <c r="IV1744" s="88"/>
      <c r="IW1744" s="88"/>
      <c r="IX1744" s="88"/>
      <c r="IY1744" s="88"/>
      <c r="IZ1744" s="88"/>
      <c r="JA1744" s="88"/>
      <c r="JB1744" s="88"/>
      <c r="JC1744" s="88"/>
      <c r="JD1744" s="88"/>
      <c r="JE1744" s="88"/>
      <c r="JF1744" s="88"/>
      <c r="JG1744" s="88"/>
      <c r="JH1744" s="88"/>
      <c r="JI1744" s="88"/>
      <c r="JJ1744" s="88"/>
      <c r="JK1744" s="88"/>
      <c r="JL1744" s="88"/>
      <c r="JM1744" s="88"/>
      <c r="JN1744" s="88"/>
      <c r="JO1744" s="88"/>
      <c r="JP1744" s="88"/>
      <c r="JQ1744" s="88"/>
      <c r="JR1744" s="88"/>
      <c r="JS1744" s="88"/>
      <c r="JT1744" s="88"/>
      <c r="JU1744" s="88"/>
      <c r="JV1744" s="88"/>
      <c r="JW1744" s="88"/>
      <c r="JX1744" s="88"/>
      <c r="JY1744" s="88"/>
      <c r="JZ1744" s="88"/>
      <c r="KA1744" s="88"/>
      <c r="KB1744" s="88"/>
      <c r="KC1744" s="88"/>
      <c r="KD1744" s="88"/>
      <c r="KE1744" s="88"/>
      <c r="KF1744" s="88"/>
      <c r="KG1744" s="88"/>
      <c r="KH1744" s="88"/>
      <c r="KI1744" s="88"/>
      <c r="KJ1744" s="88"/>
      <c r="KK1744" s="88"/>
      <c r="KL1744" s="88"/>
      <c r="KM1744" s="88"/>
      <c r="KN1744" s="88"/>
      <c r="KO1744" s="88"/>
      <c r="KP1744" s="88"/>
      <c r="KQ1744" s="88"/>
      <c r="KR1744" s="88"/>
      <c r="KS1744" s="88"/>
      <c r="KT1744" s="88"/>
      <c r="KU1744" s="88"/>
      <c r="KV1744" s="88"/>
      <c r="KW1744" s="88"/>
      <c r="KX1744" s="88"/>
      <c r="KY1744" s="88"/>
      <c r="KZ1744" s="88"/>
      <c r="LA1744" s="88"/>
      <c r="LB1744" s="88"/>
      <c r="LC1744" s="88"/>
      <c r="LD1744" s="88"/>
      <c r="LE1744" s="88"/>
      <c r="LF1744" s="88"/>
      <c r="LG1744" s="88"/>
      <c r="LH1744" s="88"/>
      <c r="LI1744" s="88"/>
      <c r="LJ1744" s="88"/>
      <c r="LK1744" s="88"/>
      <c r="LL1744" s="88"/>
      <c r="LM1744" s="88"/>
      <c r="LN1744" s="88"/>
      <c r="LO1744" s="88"/>
      <c r="LP1744" s="88"/>
      <c r="LQ1744" s="88"/>
      <c r="LR1744" s="88"/>
      <c r="LS1744" s="88"/>
      <c r="LT1744" s="88"/>
      <c r="LU1744" s="88"/>
      <c r="LV1744" s="88"/>
      <c r="LW1744" s="88"/>
      <c r="LX1744" s="88"/>
      <c r="LY1744" s="88"/>
      <c r="LZ1744" s="88"/>
      <c r="MA1744" s="88"/>
      <c r="MB1744" s="88"/>
      <c r="MC1744" s="88"/>
      <c r="MD1744" s="88"/>
      <c r="ME1744" s="88"/>
      <c r="MF1744" s="88"/>
      <c r="MG1744" s="88"/>
      <c r="MH1744" s="88"/>
      <c r="MI1744" s="88"/>
      <c r="MJ1744" s="88"/>
      <c r="MK1744" s="88"/>
      <c r="ML1744" s="88"/>
      <c r="MM1744" s="88"/>
      <c r="MN1744" s="88"/>
      <c r="MO1744" s="88"/>
      <c r="MP1744" s="88"/>
      <c r="MQ1744" s="88"/>
      <c r="MR1744" s="88"/>
      <c r="MS1744" s="88"/>
      <c r="MT1744" s="88"/>
      <c r="MU1744" s="88"/>
      <c r="MV1744" s="88"/>
      <c r="MW1744" s="88"/>
      <c r="MX1744" s="88"/>
      <c r="MY1744" s="88"/>
      <c r="MZ1744" s="88"/>
      <c r="NA1744" s="88"/>
      <c r="NB1744" s="88"/>
      <c r="NC1744" s="88"/>
      <c r="ND1744" s="88"/>
      <c r="NE1744" s="88"/>
      <c r="NF1744" s="88"/>
      <c r="NG1744" s="88"/>
      <c r="NH1744" s="88"/>
      <c r="NI1744" s="88"/>
      <c r="NJ1744" s="88"/>
      <c r="NK1744" s="88"/>
      <c r="NL1744" s="88"/>
      <c r="NM1744" s="88"/>
      <c r="NN1744" s="88"/>
      <c r="NO1744" s="88"/>
      <c r="NP1744" s="88"/>
      <c r="NQ1744" s="88"/>
      <c r="NR1744" s="88"/>
      <c r="NS1744" s="88"/>
      <c r="NT1744" s="88"/>
      <c r="NU1744" s="88"/>
      <c r="NV1744" s="88"/>
      <c r="NW1744" s="88"/>
      <c r="NX1744" s="88"/>
      <c r="NY1744" s="88"/>
      <c r="NZ1744" s="88"/>
      <c r="OA1744" s="88"/>
      <c r="OB1744" s="88"/>
      <c r="OC1744" s="88"/>
      <c r="OD1744" s="88"/>
      <c r="OE1744" s="88"/>
      <c r="OF1744" s="88"/>
      <c r="OG1744" s="88"/>
      <c r="OH1744" s="88"/>
      <c r="OI1744" s="88"/>
      <c r="OJ1744" s="88"/>
      <c r="OK1744" s="88"/>
      <c r="OL1744" s="88"/>
      <c r="OM1744" s="88"/>
      <c r="ON1744" s="88"/>
      <c r="OO1744" s="88"/>
      <c r="OP1744" s="88"/>
      <c r="OQ1744" s="88"/>
      <c r="OR1744" s="88"/>
      <c r="OS1744" s="88"/>
      <c r="OT1744" s="88"/>
      <c r="OU1744" s="88"/>
      <c r="OV1744" s="88"/>
      <c r="OW1744" s="88"/>
      <c r="OX1744" s="88"/>
      <c r="OY1744" s="88"/>
      <c r="OZ1744" s="88"/>
      <c r="PA1744" s="88"/>
      <c r="PB1744" s="88"/>
      <c r="PC1744" s="88"/>
      <c r="PD1744" s="88"/>
      <c r="PE1744" s="88"/>
      <c r="PF1744" s="88"/>
      <c r="PG1744" s="88"/>
      <c r="PH1744" s="88"/>
      <c r="PI1744" s="88"/>
      <c r="PJ1744" s="88"/>
      <c r="PK1744" s="88"/>
      <c r="PL1744" s="88"/>
      <c r="PM1744" s="88"/>
      <c r="PN1744" s="88"/>
      <c r="PO1744" s="88"/>
      <c r="PP1744" s="88"/>
      <c r="PQ1744" s="88"/>
      <c r="PR1744" s="88"/>
      <c r="PS1744" s="88"/>
      <c r="PT1744" s="88"/>
      <c r="PU1744" s="88"/>
      <c r="PV1744" s="88"/>
      <c r="PW1744" s="88"/>
      <c r="PX1744" s="88"/>
      <c r="PY1744" s="88"/>
      <c r="PZ1744" s="88"/>
      <c r="QA1744" s="88"/>
      <c r="QB1744" s="88"/>
      <c r="QC1744" s="88"/>
      <c r="QD1744" s="88"/>
      <c r="QE1744" s="88"/>
      <c r="QF1744" s="88"/>
      <c r="QG1744" s="88"/>
      <c r="QH1744" s="88"/>
      <c r="QI1744" s="88"/>
      <c r="QJ1744" s="88"/>
      <c r="QK1744" s="88"/>
      <c r="QL1744" s="88"/>
      <c r="QM1744" s="88"/>
      <c r="QN1744" s="88"/>
      <c r="QO1744" s="88"/>
      <c r="QP1744" s="88"/>
      <c r="QQ1744" s="88"/>
      <c r="QR1744" s="88"/>
      <c r="QS1744" s="88"/>
      <c r="QT1744" s="88"/>
      <c r="QU1744" s="88"/>
      <c r="QV1744" s="88"/>
      <c r="QW1744" s="88"/>
      <c r="QX1744" s="88"/>
      <c r="QY1744" s="88"/>
      <c r="QZ1744" s="88"/>
      <c r="RA1744" s="88"/>
      <c r="RB1744" s="88"/>
      <c r="RC1744" s="88"/>
      <c r="RD1744" s="88"/>
      <c r="RE1744" s="88"/>
      <c r="RF1744" s="88"/>
      <c r="RG1744" s="88"/>
      <c r="RH1744" s="88"/>
      <c r="RI1744" s="88"/>
      <c r="RJ1744" s="88"/>
      <c r="RK1744" s="88"/>
      <c r="RL1744" s="88"/>
      <c r="RM1744" s="88"/>
      <c r="RN1744" s="88"/>
      <c r="RO1744" s="88"/>
      <c r="RP1744" s="88"/>
      <c r="RQ1744" s="88"/>
      <c r="RR1744" s="88"/>
      <c r="RS1744" s="88"/>
      <c r="RT1744" s="88"/>
      <c r="RU1744" s="88"/>
      <c r="RV1744" s="88"/>
      <c r="RW1744" s="88"/>
      <c r="RX1744" s="88"/>
      <c r="RY1744" s="88"/>
      <c r="RZ1744" s="88"/>
      <c r="SA1744" s="88"/>
      <c r="SB1744" s="88"/>
      <c r="SC1744" s="88"/>
      <c r="SD1744" s="88"/>
      <c r="SE1744" s="88"/>
      <c r="SF1744" s="88"/>
      <c r="SG1744" s="88"/>
      <c r="SH1744" s="88"/>
      <c r="SI1744" s="88"/>
      <c r="SJ1744" s="88"/>
      <c r="SK1744" s="88"/>
      <c r="SL1744" s="88"/>
      <c r="SM1744" s="88"/>
      <c r="SN1744" s="88"/>
      <c r="SO1744" s="88"/>
      <c r="SP1744" s="88"/>
      <c r="SQ1744" s="88"/>
      <c r="SR1744" s="88"/>
      <c r="SS1744" s="88"/>
      <c r="ST1744" s="88"/>
      <c r="SU1744" s="88"/>
      <c r="SV1744" s="88"/>
      <c r="SW1744" s="88"/>
      <c r="SX1744" s="88"/>
      <c r="SY1744" s="88"/>
      <c r="SZ1744" s="88"/>
      <c r="TA1744" s="88"/>
      <c r="TB1744" s="88"/>
      <c r="TC1744" s="88"/>
    </row>
    <row r="1745" spans="1:523" ht="16.5" customHeight="1" x14ac:dyDescent="0.2">
      <c r="A1745" s="20">
        <v>1393</v>
      </c>
      <c r="B1745" s="20" t="s">
        <v>74</v>
      </c>
      <c r="C1745" s="20" t="s">
        <v>87</v>
      </c>
      <c r="D1745" s="20" t="s">
        <v>30</v>
      </c>
      <c r="E1745" s="20" t="s">
        <v>1345</v>
      </c>
      <c r="F1745" s="22" t="s">
        <v>88</v>
      </c>
      <c r="G1745" s="110" t="s">
        <v>1218</v>
      </c>
      <c r="H1745" s="20" t="s">
        <v>89</v>
      </c>
      <c r="I1745" s="20" t="s">
        <v>27</v>
      </c>
      <c r="J1745" s="22" t="s">
        <v>1220</v>
      </c>
      <c r="K1745" s="20">
        <v>1</v>
      </c>
      <c r="L1745" s="20" t="s">
        <v>91</v>
      </c>
      <c r="M1745" s="20" t="s">
        <v>339</v>
      </c>
      <c r="N1745" s="20" t="s">
        <v>427</v>
      </c>
      <c r="O1745" s="20">
        <v>5.34</v>
      </c>
      <c r="P1745" s="23" t="s">
        <v>94</v>
      </c>
      <c r="Q1745" s="24">
        <v>1</v>
      </c>
      <c r="R1745" s="25">
        <v>45689</v>
      </c>
      <c r="S1745" s="20" t="s">
        <v>83</v>
      </c>
      <c r="T1745" s="23">
        <v>5340000000</v>
      </c>
      <c r="U1745" s="27" t="s">
        <v>100</v>
      </c>
      <c r="V1745" s="27" t="s">
        <v>100</v>
      </c>
      <c r="W1745" s="72"/>
      <c r="X1745" s="72"/>
      <c r="Y1745" s="72"/>
      <c r="Z1745" s="72"/>
      <c r="AA1745" s="72"/>
      <c r="AB1745" s="72"/>
      <c r="AC1745" s="72"/>
      <c r="AD1745" s="72"/>
      <c r="AE1745" s="72"/>
      <c r="AF1745" s="72"/>
      <c r="AG1745" s="72"/>
      <c r="AH1745" s="72"/>
      <c r="AI1745" s="72"/>
      <c r="AJ1745" s="72"/>
      <c r="AK1745" s="72"/>
      <c r="AL1745" s="72"/>
      <c r="AM1745" s="72"/>
      <c r="AN1745" s="72"/>
      <c r="AO1745" s="115"/>
      <c r="AP1745" s="88"/>
      <c r="AQ1745" s="88"/>
      <c r="AR1745" s="88"/>
      <c r="AS1745" s="88"/>
      <c r="AT1745" s="88"/>
      <c r="AU1745" s="88"/>
      <c r="AV1745" s="88"/>
      <c r="AW1745" s="88"/>
      <c r="AX1745" s="88"/>
      <c r="AY1745" s="88"/>
      <c r="AZ1745" s="88"/>
      <c r="BA1745" s="88"/>
      <c r="BB1745" s="88"/>
      <c r="BC1745" s="88"/>
      <c r="BD1745" s="88"/>
      <c r="BE1745" s="88"/>
      <c r="BF1745" s="88"/>
      <c r="BG1745" s="88"/>
      <c r="BH1745" s="88"/>
      <c r="BI1745" s="88"/>
      <c r="BJ1745" s="88"/>
      <c r="BK1745" s="88"/>
      <c r="BL1745" s="88"/>
      <c r="BM1745" s="88"/>
      <c r="BN1745" s="88"/>
      <c r="BO1745" s="88"/>
      <c r="BP1745" s="88"/>
      <c r="BQ1745" s="88"/>
      <c r="BR1745" s="88"/>
      <c r="BS1745" s="88"/>
      <c r="BT1745" s="88"/>
      <c r="BU1745" s="88"/>
      <c r="BV1745" s="88"/>
      <c r="BW1745" s="88"/>
      <c r="BX1745" s="88"/>
      <c r="BY1745" s="88"/>
      <c r="BZ1745" s="88"/>
      <c r="CA1745" s="88"/>
      <c r="CB1745" s="88"/>
      <c r="CC1745" s="88"/>
      <c r="CD1745" s="88"/>
      <c r="CE1745" s="88"/>
      <c r="CF1745" s="88"/>
      <c r="CG1745" s="88"/>
      <c r="CH1745" s="88"/>
      <c r="CI1745" s="88"/>
      <c r="CJ1745" s="88"/>
      <c r="CK1745" s="88"/>
      <c r="CL1745" s="88"/>
      <c r="CM1745" s="88"/>
      <c r="CN1745" s="88"/>
      <c r="CO1745" s="88"/>
      <c r="CP1745" s="88"/>
      <c r="CQ1745" s="88"/>
      <c r="CR1745" s="88"/>
      <c r="CS1745" s="88"/>
      <c r="CT1745" s="88"/>
      <c r="CU1745" s="88"/>
      <c r="CV1745" s="88"/>
      <c r="CW1745" s="88"/>
      <c r="CX1745" s="88"/>
      <c r="CY1745" s="88"/>
      <c r="CZ1745" s="88"/>
      <c r="DA1745" s="88"/>
      <c r="DB1745" s="88"/>
      <c r="DC1745" s="88"/>
      <c r="DD1745" s="88"/>
      <c r="DE1745" s="88"/>
      <c r="DF1745" s="88"/>
      <c r="DG1745" s="88"/>
      <c r="DH1745" s="88"/>
      <c r="DI1745" s="88"/>
      <c r="DJ1745" s="88"/>
      <c r="DK1745" s="88"/>
      <c r="DL1745" s="88"/>
      <c r="DM1745" s="88"/>
      <c r="DN1745" s="88"/>
      <c r="DO1745" s="88"/>
      <c r="DP1745" s="88"/>
      <c r="DQ1745" s="88"/>
      <c r="DR1745" s="88"/>
      <c r="DS1745" s="88"/>
      <c r="DT1745" s="88"/>
      <c r="DU1745" s="88"/>
      <c r="DV1745" s="88"/>
      <c r="DW1745" s="88"/>
      <c r="DX1745" s="88"/>
      <c r="DY1745" s="88"/>
      <c r="DZ1745" s="88"/>
      <c r="EA1745" s="88"/>
      <c r="EB1745" s="88"/>
      <c r="EC1745" s="88"/>
      <c r="ED1745" s="88"/>
      <c r="EE1745" s="88"/>
      <c r="EF1745" s="88"/>
      <c r="EG1745" s="88"/>
      <c r="EH1745" s="88"/>
      <c r="EI1745" s="88"/>
      <c r="EJ1745" s="88"/>
      <c r="EK1745" s="88"/>
      <c r="EL1745" s="88"/>
      <c r="EM1745" s="88"/>
      <c r="EN1745" s="88"/>
      <c r="EO1745" s="88"/>
      <c r="EP1745" s="88"/>
      <c r="EQ1745" s="88"/>
      <c r="ER1745" s="88"/>
      <c r="ES1745" s="88"/>
      <c r="ET1745" s="88"/>
      <c r="EU1745" s="88"/>
      <c r="EV1745" s="88"/>
      <c r="EW1745" s="88"/>
      <c r="EX1745" s="88"/>
      <c r="EY1745" s="88"/>
      <c r="EZ1745" s="88"/>
      <c r="FA1745" s="88"/>
      <c r="FB1745" s="88"/>
      <c r="FC1745" s="88"/>
      <c r="FD1745" s="88"/>
      <c r="FE1745" s="88"/>
      <c r="FF1745" s="88"/>
      <c r="FG1745" s="88"/>
      <c r="FH1745" s="88"/>
      <c r="FI1745" s="88"/>
      <c r="FJ1745" s="88"/>
      <c r="FK1745" s="88"/>
      <c r="FL1745" s="88"/>
      <c r="FM1745" s="88"/>
      <c r="FN1745" s="88"/>
      <c r="FO1745" s="88"/>
      <c r="FP1745" s="88"/>
      <c r="FQ1745" s="88"/>
      <c r="FR1745" s="88"/>
      <c r="FS1745" s="88"/>
      <c r="FT1745" s="88"/>
      <c r="FU1745" s="88"/>
      <c r="FV1745" s="88"/>
      <c r="FW1745" s="88"/>
      <c r="FX1745" s="88"/>
      <c r="FY1745" s="88"/>
      <c r="FZ1745" s="88"/>
      <c r="GA1745" s="88"/>
      <c r="GB1745" s="88"/>
      <c r="GC1745" s="88"/>
      <c r="GD1745" s="88"/>
      <c r="GE1745" s="88"/>
      <c r="GF1745" s="88"/>
      <c r="GG1745" s="88"/>
      <c r="GH1745" s="88"/>
      <c r="GI1745" s="88"/>
      <c r="GJ1745" s="88"/>
      <c r="GK1745" s="88"/>
      <c r="GL1745" s="88"/>
      <c r="GM1745" s="88"/>
      <c r="GN1745" s="88"/>
      <c r="GO1745" s="88"/>
      <c r="GP1745" s="88"/>
      <c r="GQ1745" s="88"/>
      <c r="GR1745" s="88"/>
      <c r="GS1745" s="88"/>
      <c r="GT1745" s="88"/>
      <c r="GU1745" s="88"/>
      <c r="GV1745" s="88"/>
      <c r="GW1745" s="88"/>
      <c r="GX1745" s="88"/>
      <c r="GY1745" s="88"/>
      <c r="GZ1745" s="88"/>
      <c r="HA1745" s="88"/>
      <c r="HB1745" s="88"/>
      <c r="HC1745" s="88"/>
      <c r="HD1745" s="88"/>
      <c r="HE1745" s="88"/>
      <c r="HF1745" s="88"/>
      <c r="HG1745" s="88"/>
      <c r="HH1745" s="88"/>
      <c r="HI1745" s="88"/>
      <c r="HJ1745" s="88"/>
      <c r="HK1745" s="88"/>
      <c r="HL1745" s="88"/>
      <c r="HM1745" s="88"/>
      <c r="HN1745" s="88"/>
      <c r="HO1745" s="88"/>
      <c r="HP1745" s="88"/>
      <c r="HQ1745" s="88"/>
      <c r="HR1745" s="88"/>
      <c r="HS1745" s="88"/>
      <c r="HT1745" s="88"/>
      <c r="HU1745" s="88"/>
      <c r="HV1745" s="88"/>
      <c r="HW1745" s="88"/>
      <c r="HX1745" s="88"/>
      <c r="HY1745" s="88"/>
      <c r="HZ1745" s="88"/>
      <c r="IA1745" s="88"/>
      <c r="IB1745" s="88"/>
      <c r="IC1745" s="88"/>
      <c r="ID1745" s="88"/>
      <c r="IE1745" s="88"/>
      <c r="IF1745" s="88"/>
      <c r="IG1745" s="88"/>
      <c r="IH1745" s="88"/>
      <c r="II1745" s="88"/>
      <c r="IJ1745" s="88"/>
      <c r="IK1745" s="88"/>
      <c r="IL1745" s="88"/>
      <c r="IM1745" s="88"/>
      <c r="IN1745" s="88"/>
      <c r="IO1745" s="88"/>
      <c r="IP1745" s="88"/>
      <c r="IQ1745" s="88"/>
      <c r="IR1745" s="88"/>
      <c r="IS1745" s="88"/>
      <c r="IT1745" s="88"/>
      <c r="IU1745" s="88"/>
      <c r="IV1745" s="88"/>
      <c r="IW1745" s="88"/>
      <c r="IX1745" s="88"/>
      <c r="IY1745" s="88"/>
      <c r="IZ1745" s="88"/>
      <c r="JA1745" s="88"/>
      <c r="JB1745" s="88"/>
      <c r="JC1745" s="88"/>
      <c r="JD1745" s="88"/>
      <c r="JE1745" s="88"/>
      <c r="JF1745" s="88"/>
      <c r="JG1745" s="88"/>
      <c r="JH1745" s="88"/>
      <c r="JI1745" s="88"/>
      <c r="JJ1745" s="88"/>
      <c r="JK1745" s="88"/>
      <c r="JL1745" s="88"/>
      <c r="JM1745" s="88"/>
      <c r="JN1745" s="88"/>
      <c r="JO1745" s="88"/>
      <c r="JP1745" s="88"/>
      <c r="JQ1745" s="88"/>
      <c r="JR1745" s="88"/>
      <c r="JS1745" s="88"/>
      <c r="JT1745" s="88"/>
      <c r="JU1745" s="88"/>
      <c r="JV1745" s="88"/>
      <c r="JW1745" s="88"/>
      <c r="JX1745" s="88"/>
      <c r="JY1745" s="88"/>
      <c r="JZ1745" s="88"/>
      <c r="KA1745" s="88"/>
      <c r="KB1745" s="88"/>
      <c r="KC1745" s="88"/>
      <c r="KD1745" s="88"/>
      <c r="KE1745" s="88"/>
      <c r="KF1745" s="88"/>
      <c r="KG1745" s="88"/>
      <c r="KH1745" s="88"/>
      <c r="KI1745" s="88"/>
      <c r="KJ1745" s="88"/>
      <c r="KK1745" s="88"/>
      <c r="KL1745" s="88"/>
      <c r="KM1745" s="88"/>
      <c r="KN1745" s="88"/>
      <c r="KO1745" s="88"/>
      <c r="KP1745" s="88"/>
      <c r="KQ1745" s="88"/>
      <c r="KR1745" s="88"/>
      <c r="KS1745" s="88"/>
      <c r="KT1745" s="88"/>
      <c r="KU1745" s="88"/>
      <c r="KV1745" s="88"/>
      <c r="KW1745" s="88"/>
      <c r="KX1745" s="88"/>
      <c r="KY1745" s="88"/>
      <c r="KZ1745" s="88"/>
      <c r="LA1745" s="88"/>
      <c r="LB1745" s="88"/>
      <c r="LC1745" s="88"/>
      <c r="LD1745" s="88"/>
      <c r="LE1745" s="88"/>
      <c r="LF1745" s="88"/>
      <c r="LG1745" s="88"/>
      <c r="LH1745" s="88"/>
      <c r="LI1745" s="88"/>
      <c r="LJ1745" s="88"/>
      <c r="LK1745" s="88"/>
      <c r="LL1745" s="88"/>
      <c r="LM1745" s="88"/>
      <c r="LN1745" s="88"/>
      <c r="LO1745" s="88"/>
      <c r="LP1745" s="88"/>
      <c r="LQ1745" s="88"/>
      <c r="LR1745" s="88"/>
      <c r="LS1745" s="88"/>
      <c r="LT1745" s="88"/>
      <c r="LU1745" s="88"/>
      <c r="LV1745" s="88"/>
      <c r="LW1745" s="88"/>
      <c r="LX1745" s="88"/>
      <c r="LY1745" s="88"/>
      <c r="LZ1745" s="88"/>
      <c r="MA1745" s="88"/>
      <c r="MB1745" s="88"/>
      <c r="MC1745" s="88"/>
      <c r="MD1745" s="88"/>
      <c r="ME1745" s="88"/>
      <c r="MF1745" s="88"/>
      <c r="MG1745" s="88"/>
      <c r="MH1745" s="88"/>
      <c r="MI1745" s="88"/>
      <c r="MJ1745" s="88"/>
      <c r="MK1745" s="88"/>
      <c r="ML1745" s="88"/>
      <c r="MM1745" s="88"/>
      <c r="MN1745" s="88"/>
      <c r="MO1745" s="88"/>
      <c r="MP1745" s="88"/>
      <c r="MQ1745" s="88"/>
      <c r="MR1745" s="88"/>
      <c r="MS1745" s="88"/>
      <c r="MT1745" s="88"/>
      <c r="MU1745" s="88"/>
      <c r="MV1745" s="88"/>
      <c r="MW1745" s="88"/>
      <c r="MX1745" s="88"/>
      <c r="MY1745" s="88"/>
      <c r="MZ1745" s="88"/>
      <c r="NA1745" s="88"/>
      <c r="NB1745" s="88"/>
      <c r="NC1745" s="88"/>
      <c r="ND1745" s="88"/>
      <c r="NE1745" s="88"/>
      <c r="NF1745" s="88"/>
      <c r="NG1745" s="88"/>
      <c r="NH1745" s="88"/>
      <c r="NI1745" s="88"/>
      <c r="NJ1745" s="88"/>
      <c r="NK1745" s="88"/>
      <c r="NL1745" s="88"/>
      <c r="NM1745" s="88"/>
      <c r="NN1745" s="88"/>
      <c r="NO1745" s="88"/>
      <c r="NP1745" s="88"/>
      <c r="NQ1745" s="88"/>
      <c r="NR1745" s="88"/>
      <c r="NS1745" s="88"/>
      <c r="NT1745" s="88"/>
      <c r="NU1745" s="88"/>
      <c r="NV1745" s="88"/>
      <c r="NW1745" s="88"/>
      <c r="NX1745" s="88"/>
      <c r="NY1745" s="88"/>
      <c r="NZ1745" s="88"/>
      <c r="OA1745" s="88"/>
      <c r="OB1745" s="88"/>
      <c r="OC1745" s="88"/>
      <c r="OD1745" s="88"/>
      <c r="OE1745" s="88"/>
      <c r="OF1745" s="88"/>
      <c r="OG1745" s="88"/>
      <c r="OH1745" s="88"/>
      <c r="OI1745" s="88"/>
      <c r="OJ1745" s="88"/>
      <c r="OK1745" s="88"/>
      <c r="OL1745" s="88"/>
      <c r="OM1745" s="88"/>
      <c r="ON1745" s="88"/>
      <c r="OO1745" s="88"/>
      <c r="OP1745" s="88"/>
      <c r="OQ1745" s="88"/>
      <c r="OR1745" s="88"/>
      <c r="OS1745" s="88"/>
      <c r="OT1745" s="88"/>
      <c r="OU1745" s="88"/>
      <c r="OV1745" s="88"/>
      <c r="OW1745" s="88"/>
      <c r="OX1745" s="88"/>
      <c r="OY1745" s="88"/>
      <c r="OZ1745" s="88"/>
      <c r="PA1745" s="88"/>
      <c r="PB1745" s="88"/>
      <c r="PC1745" s="88"/>
      <c r="PD1745" s="88"/>
      <c r="PE1745" s="88"/>
      <c r="PF1745" s="88"/>
      <c r="PG1745" s="88"/>
      <c r="PH1745" s="88"/>
      <c r="PI1745" s="88"/>
      <c r="PJ1745" s="88"/>
      <c r="PK1745" s="88"/>
      <c r="PL1745" s="88"/>
      <c r="PM1745" s="88"/>
      <c r="PN1745" s="88"/>
      <c r="PO1745" s="88"/>
      <c r="PP1745" s="88"/>
      <c r="PQ1745" s="88"/>
      <c r="PR1745" s="88"/>
      <c r="PS1745" s="88"/>
      <c r="PT1745" s="88"/>
      <c r="PU1745" s="88"/>
      <c r="PV1745" s="88"/>
      <c r="PW1745" s="88"/>
      <c r="PX1745" s="88"/>
      <c r="PY1745" s="88"/>
      <c r="PZ1745" s="88"/>
      <c r="QA1745" s="88"/>
      <c r="QB1745" s="88"/>
      <c r="QC1745" s="88"/>
      <c r="QD1745" s="88"/>
      <c r="QE1745" s="88"/>
      <c r="QF1745" s="88"/>
      <c r="QG1745" s="88"/>
      <c r="QH1745" s="88"/>
      <c r="QI1745" s="88"/>
      <c r="QJ1745" s="88"/>
      <c r="QK1745" s="88"/>
      <c r="QL1745" s="88"/>
      <c r="QM1745" s="88"/>
      <c r="QN1745" s="88"/>
      <c r="QO1745" s="88"/>
      <c r="QP1745" s="88"/>
      <c r="QQ1745" s="88"/>
      <c r="QR1745" s="88"/>
      <c r="QS1745" s="88"/>
      <c r="QT1745" s="88"/>
      <c r="QU1745" s="88"/>
      <c r="QV1745" s="88"/>
      <c r="QW1745" s="88"/>
      <c r="QX1745" s="88"/>
      <c r="QY1745" s="88"/>
      <c r="QZ1745" s="88"/>
      <c r="RA1745" s="88"/>
      <c r="RB1745" s="88"/>
      <c r="RC1745" s="88"/>
      <c r="RD1745" s="88"/>
      <c r="RE1745" s="88"/>
      <c r="RF1745" s="88"/>
      <c r="RG1745" s="88"/>
      <c r="RH1745" s="88"/>
      <c r="RI1745" s="88"/>
      <c r="RJ1745" s="88"/>
      <c r="RK1745" s="88"/>
      <c r="RL1745" s="88"/>
      <c r="RM1745" s="88"/>
      <c r="RN1745" s="88"/>
      <c r="RO1745" s="88"/>
      <c r="RP1745" s="88"/>
      <c r="RQ1745" s="88"/>
      <c r="RR1745" s="88"/>
      <c r="RS1745" s="88"/>
      <c r="RT1745" s="88"/>
      <c r="RU1745" s="88"/>
      <c r="RV1745" s="88"/>
      <c r="RW1745" s="88"/>
      <c r="RX1745" s="88"/>
      <c r="RY1745" s="88"/>
      <c r="RZ1745" s="88"/>
      <c r="SA1745" s="88"/>
      <c r="SB1745" s="88"/>
      <c r="SC1745" s="88"/>
      <c r="SD1745" s="88"/>
      <c r="SE1745" s="88"/>
      <c r="SF1745" s="88"/>
      <c r="SG1745" s="88"/>
      <c r="SH1745" s="88"/>
      <c r="SI1745" s="88"/>
      <c r="SJ1745" s="88"/>
      <c r="SK1745" s="88"/>
      <c r="SL1745" s="88"/>
      <c r="SM1745" s="88"/>
      <c r="SN1745" s="88"/>
      <c r="SO1745" s="88"/>
      <c r="SP1745" s="88"/>
      <c r="SQ1745" s="88"/>
      <c r="SR1745" s="88"/>
      <c r="SS1745" s="88"/>
      <c r="ST1745" s="88"/>
      <c r="SU1745" s="88"/>
      <c r="SV1745" s="88"/>
      <c r="SW1745" s="88"/>
      <c r="SX1745" s="88"/>
      <c r="SY1745" s="88"/>
      <c r="SZ1745" s="88"/>
      <c r="TA1745" s="88"/>
      <c r="TB1745" s="88"/>
      <c r="TC1745" s="88"/>
    </row>
    <row r="1746" spans="1:523" ht="16.5" customHeight="1" x14ac:dyDescent="0.2">
      <c r="A1746" s="20">
        <v>1396</v>
      </c>
      <c r="B1746" s="20" t="s">
        <v>74</v>
      </c>
      <c r="C1746" s="20" t="s">
        <v>87</v>
      </c>
      <c r="D1746" s="20" t="s">
        <v>30</v>
      </c>
      <c r="E1746" s="20" t="s">
        <v>1345</v>
      </c>
      <c r="F1746" s="22" t="s">
        <v>88</v>
      </c>
      <c r="G1746" s="110" t="s">
        <v>96</v>
      </c>
      <c r="H1746" s="20" t="s">
        <v>89</v>
      </c>
      <c r="I1746" s="20" t="s">
        <v>27</v>
      </c>
      <c r="J1746" s="22" t="s">
        <v>1221</v>
      </c>
      <c r="K1746" s="20">
        <v>1</v>
      </c>
      <c r="L1746" s="20" t="s">
        <v>91</v>
      </c>
      <c r="M1746" s="20" t="s">
        <v>339</v>
      </c>
      <c r="N1746" s="20" t="s">
        <v>1222</v>
      </c>
      <c r="O1746" s="20">
        <v>4.1900000000000004</v>
      </c>
      <c r="P1746" s="23" t="s">
        <v>94</v>
      </c>
      <c r="Q1746" s="24">
        <v>1</v>
      </c>
      <c r="R1746" s="25">
        <v>45717</v>
      </c>
      <c r="S1746" s="20" t="s">
        <v>83</v>
      </c>
      <c r="T1746" s="23">
        <v>4190000000.0000005</v>
      </c>
      <c r="U1746" s="27" t="s">
        <v>100</v>
      </c>
      <c r="V1746" s="27" t="s">
        <v>100</v>
      </c>
      <c r="W1746" s="72"/>
      <c r="X1746" s="72"/>
      <c r="Y1746" s="72"/>
      <c r="Z1746" s="72"/>
      <c r="AA1746" s="72"/>
      <c r="AB1746" s="72"/>
      <c r="AC1746" s="72"/>
      <c r="AD1746" s="72"/>
      <c r="AE1746" s="72"/>
      <c r="AF1746" s="72"/>
      <c r="AG1746" s="72"/>
      <c r="AH1746" s="72"/>
      <c r="AI1746" s="72"/>
      <c r="AJ1746" s="72"/>
      <c r="AK1746" s="72"/>
      <c r="AL1746" s="72"/>
      <c r="AM1746" s="72"/>
      <c r="AN1746" s="72"/>
      <c r="AO1746" s="115"/>
      <c r="AP1746" s="88"/>
      <c r="AQ1746" s="88"/>
      <c r="AR1746" s="88"/>
      <c r="AS1746" s="88"/>
      <c r="AT1746" s="88"/>
      <c r="AU1746" s="88"/>
      <c r="AV1746" s="88"/>
      <c r="AW1746" s="88"/>
      <c r="AX1746" s="88"/>
      <c r="AY1746" s="88"/>
      <c r="AZ1746" s="88"/>
      <c r="BA1746" s="88"/>
      <c r="BB1746" s="88"/>
      <c r="BC1746" s="88"/>
      <c r="BD1746" s="88"/>
      <c r="BE1746" s="88"/>
      <c r="BF1746" s="88"/>
      <c r="BG1746" s="88"/>
      <c r="BH1746" s="88"/>
      <c r="BI1746" s="88"/>
      <c r="BJ1746" s="88"/>
      <c r="BK1746" s="88"/>
      <c r="BL1746" s="88"/>
      <c r="BM1746" s="88"/>
      <c r="BN1746" s="88"/>
      <c r="BO1746" s="88"/>
      <c r="BP1746" s="88"/>
      <c r="BQ1746" s="88"/>
      <c r="BR1746" s="88"/>
      <c r="BS1746" s="88"/>
      <c r="BT1746" s="88"/>
      <c r="BU1746" s="88"/>
      <c r="BV1746" s="88"/>
      <c r="BW1746" s="88"/>
      <c r="BX1746" s="88"/>
      <c r="BY1746" s="88"/>
      <c r="BZ1746" s="88"/>
      <c r="CA1746" s="88"/>
      <c r="CB1746" s="88"/>
      <c r="CC1746" s="88"/>
      <c r="CD1746" s="88"/>
      <c r="CE1746" s="88"/>
      <c r="CF1746" s="88"/>
      <c r="CG1746" s="88"/>
      <c r="CH1746" s="88"/>
      <c r="CI1746" s="88"/>
      <c r="CJ1746" s="88"/>
      <c r="CK1746" s="88"/>
      <c r="CL1746" s="88"/>
      <c r="CM1746" s="88"/>
      <c r="CN1746" s="88"/>
      <c r="CO1746" s="88"/>
      <c r="CP1746" s="88"/>
      <c r="CQ1746" s="88"/>
      <c r="CR1746" s="88"/>
      <c r="CS1746" s="88"/>
      <c r="CT1746" s="88"/>
      <c r="CU1746" s="88"/>
      <c r="CV1746" s="88"/>
      <c r="CW1746" s="88"/>
      <c r="CX1746" s="88"/>
      <c r="CY1746" s="88"/>
      <c r="CZ1746" s="88"/>
      <c r="DA1746" s="88"/>
      <c r="DB1746" s="88"/>
      <c r="DC1746" s="88"/>
      <c r="DD1746" s="88"/>
      <c r="DE1746" s="88"/>
      <c r="DF1746" s="88"/>
      <c r="DG1746" s="88"/>
      <c r="DH1746" s="88"/>
      <c r="DI1746" s="88"/>
      <c r="DJ1746" s="88"/>
      <c r="DK1746" s="88"/>
      <c r="DL1746" s="88"/>
      <c r="DM1746" s="88"/>
      <c r="DN1746" s="88"/>
      <c r="DO1746" s="88"/>
      <c r="DP1746" s="88"/>
      <c r="DQ1746" s="88"/>
      <c r="DR1746" s="88"/>
      <c r="DS1746" s="88"/>
      <c r="DT1746" s="88"/>
      <c r="DU1746" s="88"/>
      <c r="DV1746" s="88"/>
      <c r="DW1746" s="88"/>
      <c r="DX1746" s="88"/>
      <c r="DY1746" s="88"/>
      <c r="DZ1746" s="88"/>
      <c r="EA1746" s="88"/>
      <c r="EB1746" s="88"/>
      <c r="EC1746" s="88"/>
      <c r="ED1746" s="88"/>
      <c r="EE1746" s="88"/>
      <c r="EF1746" s="88"/>
      <c r="EG1746" s="88"/>
      <c r="EH1746" s="88"/>
      <c r="EI1746" s="88"/>
      <c r="EJ1746" s="88"/>
      <c r="EK1746" s="88"/>
      <c r="EL1746" s="88"/>
      <c r="EM1746" s="88"/>
      <c r="EN1746" s="88"/>
      <c r="EO1746" s="88"/>
      <c r="EP1746" s="88"/>
      <c r="EQ1746" s="88"/>
      <c r="ER1746" s="88"/>
      <c r="ES1746" s="88"/>
      <c r="ET1746" s="88"/>
      <c r="EU1746" s="88"/>
      <c r="EV1746" s="88"/>
      <c r="EW1746" s="88"/>
      <c r="EX1746" s="88"/>
      <c r="EY1746" s="88"/>
      <c r="EZ1746" s="88"/>
      <c r="FA1746" s="88"/>
      <c r="FB1746" s="88"/>
      <c r="FC1746" s="88"/>
      <c r="FD1746" s="88"/>
      <c r="FE1746" s="88"/>
      <c r="FF1746" s="88"/>
      <c r="FG1746" s="88"/>
      <c r="FH1746" s="88"/>
      <c r="FI1746" s="88"/>
      <c r="FJ1746" s="88"/>
      <c r="FK1746" s="88"/>
      <c r="FL1746" s="88"/>
      <c r="FM1746" s="88"/>
      <c r="FN1746" s="88"/>
      <c r="FO1746" s="88"/>
      <c r="FP1746" s="88"/>
      <c r="FQ1746" s="88"/>
      <c r="FR1746" s="88"/>
      <c r="FS1746" s="88"/>
      <c r="FT1746" s="88"/>
      <c r="FU1746" s="88"/>
      <c r="FV1746" s="88"/>
      <c r="FW1746" s="88"/>
      <c r="FX1746" s="88"/>
      <c r="FY1746" s="88"/>
      <c r="FZ1746" s="88"/>
      <c r="GA1746" s="88"/>
      <c r="GB1746" s="88"/>
      <c r="GC1746" s="88"/>
      <c r="GD1746" s="88"/>
      <c r="GE1746" s="88"/>
      <c r="GF1746" s="88"/>
      <c r="GG1746" s="88"/>
      <c r="GH1746" s="88"/>
      <c r="GI1746" s="88"/>
      <c r="GJ1746" s="88"/>
      <c r="GK1746" s="88"/>
      <c r="GL1746" s="88"/>
      <c r="GM1746" s="88"/>
      <c r="GN1746" s="88"/>
      <c r="GO1746" s="88"/>
      <c r="GP1746" s="88"/>
      <c r="GQ1746" s="88"/>
      <c r="GR1746" s="88"/>
      <c r="GS1746" s="88"/>
      <c r="GT1746" s="88"/>
      <c r="GU1746" s="88"/>
      <c r="GV1746" s="88"/>
      <c r="GW1746" s="88"/>
      <c r="GX1746" s="88"/>
      <c r="GY1746" s="88"/>
      <c r="GZ1746" s="88"/>
      <c r="HA1746" s="88"/>
      <c r="HB1746" s="88"/>
      <c r="HC1746" s="88"/>
      <c r="HD1746" s="88"/>
      <c r="HE1746" s="88"/>
      <c r="HF1746" s="88"/>
      <c r="HG1746" s="88"/>
      <c r="HH1746" s="88"/>
      <c r="HI1746" s="88"/>
      <c r="HJ1746" s="88"/>
      <c r="HK1746" s="88"/>
      <c r="HL1746" s="88"/>
      <c r="HM1746" s="88"/>
      <c r="HN1746" s="88"/>
      <c r="HO1746" s="88"/>
      <c r="HP1746" s="88"/>
      <c r="HQ1746" s="88"/>
      <c r="HR1746" s="88"/>
      <c r="HS1746" s="88"/>
      <c r="HT1746" s="88"/>
      <c r="HU1746" s="88"/>
      <c r="HV1746" s="88"/>
      <c r="HW1746" s="88"/>
      <c r="HX1746" s="88"/>
      <c r="HY1746" s="88"/>
      <c r="HZ1746" s="88"/>
      <c r="IA1746" s="88"/>
      <c r="IB1746" s="88"/>
      <c r="IC1746" s="88"/>
      <c r="ID1746" s="88"/>
      <c r="IE1746" s="88"/>
      <c r="IF1746" s="88"/>
      <c r="IG1746" s="88"/>
      <c r="IH1746" s="88"/>
      <c r="II1746" s="88"/>
      <c r="IJ1746" s="88"/>
      <c r="IK1746" s="88"/>
      <c r="IL1746" s="88"/>
      <c r="IM1746" s="88"/>
      <c r="IN1746" s="88"/>
      <c r="IO1746" s="88"/>
      <c r="IP1746" s="88"/>
      <c r="IQ1746" s="88"/>
      <c r="IR1746" s="88"/>
      <c r="IS1746" s="88"/>
      <c r="IT1746" s="88"/>
      <c r="IU1746" s="88"/>
      <c r="IV1746" s="88"/>
      <c r="IW1746" s="88"/>
      <c r="IX1746" s="88"/>
      <c r="IY1746" s="88"/>
      <c r="IZ1746" s="88"/>
      <c r="JA1746" s="88"/>
      <c r="JB1746" s="88"/>
      <c r="JC1746" s="88"/>
      <c r="JD1746" s="88"/>
      <c r="JE1746" s="88"/>
      <c r="JF1746" s="88"/>
      <c r="JG1746" s="88"/>
      <c r="JH1746" s="88"/>
      <c r="JI1746" s="88"/>
      <c r="JJ1746" s="88"/>
      <c r="JK1746" s="88"/>
      <c r="JL1746" s="88"/>
      <c r="JM1746" s="88"/>
      <c r="JN1746" s="88"/>
      <c r="JO1746" s="88"/>
      <c r="JP1746" s="88"/>
      <c r="JQ1746" s="88"/>
      <c r="JR1746" s="88"/>
      <c r="JS1746" s="88"/>
      <c r="JT1746" s="88"/>
      <c r="JU1746" s="88"/>
      <c r="JV1746" s="88"/>
      <c r="JW1746" s="88"/>
      <c r="JX1746" s="88"/>
      <c r="JY1746" s="88"/>
      <c r="JZ1746" s="88"/>
      <c r="KA1746" s="88"/>
      <c r="KB1746" s="88"/>
      <c r="KC1746" s="88"/>
      <c r="KD1746" s="88"/>
      <c r="KE1746" s="88"/>
      <c r="KF1746" s="88"/>
      <c r="KG1746" s="88"/>
      <c r="KH1746" s="88"/>
      <c r="KI1746" s="88"/>
      <c r="KJ1746" s="88"/>
      <c r="KK1746" s="88"/>
      <c r="KL1746" s="88"/>
      <c r="KM1746" s="88"/>
      <c r="KN1746" s="88"/>
      <c r="KO1746" s="88"/>
      <c r="KP1746" s="88"/>
      <c r="KQ1746" s="88"/>
      <c r="KR1746" s="88"/>
      <c r="KS1746" s="88"/>
      <c r="KT1746" s="88"/>
      <c r="KU1746" s="88"/>
      <c r="KV1746" s="88"/>
      <c r="KW1746" s="88"/>
      <c r="KX1746" s="88"/>
      <c r="KY1746" s="88"/>
      <c r="KZ1746" s="88"/>
      <c r="LA1746" s="88"/>
      <c r="LB1746" s="88"/>
      <c r="LC1746" s="88"/>
      <c r="LD1746" s="88"/>
      <c r="LE1746" s="88"/>
      <c r="LF1746" s="88"/>
      <c r="LG1746" s="88"/>
      <c r="LH1746" s="88"/>
      <c r="LI1746" s="88"/>
      <c r="LJ1746" s="88"/>
      <c r="LK1746" s="88"/>
      <c r="LL1746" s="88"/>
      <c r="LM1746" s="88"/>
      <c r="LN1746" s="88"/>
      <c r="LO1746" s="88"/>
      <c r="LP1746" s="88"/>
      <c r="LQ1746" s="88"/>
      <c r="LR1746" s="88"/>
      <c r="LS1746" s="88"/>
      <c r="LT1746" s="88"/>
      <c r="LU1746" s="88"/>
      <c r="LV1746" s="88"/>
      <c r="LW1746" s="88"/>
      <c r="LX1746" s="88"/>
      <c r="LY1746" s="88"/>
      <c r="LZ1746" s="88"/>
      <c r="MA1746" s="88"/>
      <c r="MB1746" s="88"/>
      <c r="MC1746" s="88"/>
      <c r="MD1746" s="88"/>
      <c r="ME1746" s="88"/>
      <c r="MF1746" s="88"/>
      <c r="MG1746" s="88"/>
      <c r="MH1746" s="88"/>
      <c r="MI1746" s="88"/>
      <c r="MJ1746" s="88"/>
      <c r="MK1746" s="88"/>
      <c r="ML1746" s="88"/>
      <c r="MM1746" s="88"/>
      <c r="MN1746" s="88"/>
      <c r="MO1746" s="88"/>
      <c r="MP1746" s="88"/>
      <c r="MQ1746" s="88"/>
      <c r="MR1746" s="88"/>
      <c r="MS1746" s="88"/>
      <c r="MT1746" s="88"/>
      <c r="MU1746" s="88"/>
      <c r="MV1746" s="88"/>
      <c r="MW1746" s="88"/>
      <c r="MX1746" s="88"/>
      <c r="MY1746" s="88"/>
      <c r="MZ1746" s="88"/>
      <c r="NA1746" s="88"/>
      <c r="NB1746" s="88"/>
      <c r="NC1746" s="88"/>
      <c r="ND1746" s="88"/>
      <c r="NE1746" s="88"/>
      <c r="NF1746" s="88"/>
      <c r="NG1746" s="88"/>
      <c r="NH1746" s="88"/>
      <c r="NI1746" s="88"/>
      <c r="NJ1746" s="88"/>
      <c r="NK1746" s="88"/>
      <c r="NL1746" s="88"/>
      <c r="NM1746" s="88"/>
      <c r="NN1746" s="88"/>
      <c r="NO1746" s="88"/>
      <c r="NP1746" s="88"/>
      <c r="NQ1746" s="88"/>
      <c r="NR1746" s="88"/>
      <c r="NS1746" s="88"/>
      <c r="NT1746" s="88"/>
      <c r="NU1746" s="88"/>
      <c r="NV1746" s="88"/>
      <c r="NW1746" s="88"/>
      <c r="NX1746" s="88"/>
      <c r="NY1746" s="88"/>
      <c r="NZ1746" s="88"/>
      <c r="OA1746" s="88"/>
      <c r="OB1746" s="88"/>
      <c r="OC1746" s="88"/>
      <c r="OD1746" s="88"/>
      <c r="OE1746" s="88"/>
      <c r="OF1746" s="88"/>
      <c r="OG1746" s="88"/>
      <c r="OH1746" s="88"/>
      <c r="OI1746" s="88"/>
      <c r="OJ1746" s="88"/>
      <c r="OK1746" s="88"/>
      <c r="OL1746" s="88"/>
      <c r="OM1746" s="88"/>
      <c r="ON1746" s="88"/>
      <c r="OO1746" s="88"/>
      <c r="OP1746" s="88"/>
      <c r="OQ1746" s="88"/>
      <c r="OR1746" s="88"/>
      <c r="OS1746" s="88"/>
      <c r="OT1746" s="88"/>
      <c r="OU1746" s="88"/>
      <c r="OV1746" s="88"/>
      <c r="OW1746" s="88"/>
      <c r="OX1746" s="88"/>
      <c r="OY1746" s="88"/>
      <c r="OZ1746" s="88"/>
      <c r="PA1746" s="88"/>
      <c r="PB1746" s="88"/>
      <c r="PC1746" s="88"/>
      <c r="PD1746" s="88"/>
      <c r="PE1746" s="88"/>
      <c r="PF1746" s="88"/>
      <c r="PG1746" s="88"/>
      <c r="PH1746" s="88"/>
      <c r="PI1746" s="88"/>
      <c r="PJ1746" s="88"/>
      <c r="PK1746" s="88"/>
      <c r="PL1746" s="88"/>
      <c r="PM1746" s="88"/>
      <c r="PN1746" s="88"/>
      <c r="PO1746" s="88"/>
      <c r="PP1746" s="88"/>
      <c r="PQ1746" s="88"/>
      <c r="PR1746" s="88"/>
      <c r="PS1746" s="88"/>
      <c r="PT1746" s="88"/>
      <c r="PU1746" s="88"/>
      <c r="PV1746" s="88"/>
      <c r="PW1746" s="88"/>
      <c r="PX1746" s="88"/>
      <c r="PY1746" s="88"/>
      <c r="PZ1746" s="88"/>
      <c r="QA1746" s="88"/>
      <c r="QB1746" s="88"/>
      <c r="QC1746" s="88"/>
      <c r="QD1746" s="88"/>
      <c r="QE1746" s="88"/>
      <c r="QF1746" s="88"/>
      <c r="QG1746" s="88"/>
      <c r="QH1746" s="88"/>
      <c r="QI1746" s="88"/>
      <c r="QJ1746" s="88"/>
      <c r="QK1746" s="88"/>
      <c r="QL1746" s="88"/>
      <c r="QM1746" s="88"/>
      <c r="QN1746" s="88"/>
      <c r="QO1746" s="88"/>
      <c r="QP1746" s="88"/>
      <c r="QQ1746" s="88"/>
      <c r="QR1746" s="88"/>
      <c r="QS1746" s="88"/>
      <c r="QT1746" s="88"/>
      <c r="QU1746" s="88"/>
      <c r="QV1746" s="88"/>
      <c r="QW1746" s="88"/>
      <c r="QX1746" s="88"/>
      <c r="QY1746" s="88"/>
      <c r="QZ1746" s="88"/>
      <c r="RA1746" s="88"/>
      <c r="RB1746" s="88"/>
      <c r="RC1746" s="88"/>
      <c r="RD1746" s="88"/>
      <c r="RE1746" s="88"/>
      <c r="RF1746" s="88"/>
      <c r="RG1746" s="88"/>
      <c r="RH1746" s="88"/>
      <c r="RI1746" s="88"/>
      <c r="RJ1746" s="88"/>
      <c r="RK1746" s="88"/>
      <c r="RL1746" s="88"/>
      <c r="RM1746" s="88"/>
      <c r="RN1746" s="88"/>
      <c r="RO1746" s="88"/>
      <c r="RP1746" s="88"/>
      <c r="RQ1746" s="88"/>
      <c r="RR1746" s="88"/>
      <c r="RS1746" s="88"/>
      <c r="RT1746" s="88"/>
      <c r="RU1746" s="88"/>
      <c r="RV1746" s="88"/>
      <c r="RW1746" s="88"/>
      <c r="RX1746" s="88"/>
      <c r="RY1746" s="88"/>
      <c r="RZ1746" s="88"/>
      <c r="SA1746" s="88"/>
      <c r="SB1746" s="88"/>
      <c r="SC1746" s="88"/>
      <c r="SD1746" s="88"/>
      <c r="SE1746" s="88"/>
      <c r="SF1746" s="88"/>
      <c r="SG1746" s="88"/>
      <c r="SH1746" s="88"/>
      <c r="SI1746" s="88"/>
      <c r="SJ1746" s="88"/>
      <c r="SK1746" s="88"/>
      <c r="SL1746" s="88"/>
      <c r="SM1746" s="88"/>
      <c r="SN1746" s="88"/>
      <c r="SO1746" s="88"/>
      <c r="SP1746" s="88"/>
      <c r="SQ1746" s="88"/>
      <c r="SR1746" s="88"/>
      <c r="SS1746" s="88"/>
      <c r="ST1746" s="88"/>
      <c r="SU1746" s="88"/>
      <c r="SV1746" s="88"/>
      <c r="SW1746" s="88"/>
      <c r="SX1746" s="88"/>
      <c r="SY1746" s="88"/>
      <c r="SZ1746" s="88"/>
      <c r="TA1746" s="88"/>
      <c r="TB1746" s="88"/>
      <c r="TC1746" s="88"/>
    </row>
    <row r="1747" spans="1:523" ht="16.5" customHeight="1" x14ac:dyDescent="0.2">
      <c r="A1747" s="20">
        <v>1397</v>
      </c>
      <c r="B1747" s="20" t="s">
        <v>74</v>
      </c>
      <c r="C1747" s="20" t="s">
        <v>87</v>
      </c>
      <c r="D1747" s="20" t="s">
        <v>30</v>
      </c>
      <c r="E1747" s="20" t="s">
        <v>1345</v>
      </c>
      <c r="F1747" s="22" t="s">
        <v>88</v>
      </c>
      <c r="G1747" s="110" t="s">
        <v>96</v>
      </c>
      <c r="H1747" s="20" t="s">
        <v>89</v>
      </c>
      <c r="I1747" s="20" t="s">
        <v>27</v>
      </c>
      <c r="J1747" s="22" t="s">
        <v>1223</v>
      </c>
      <c r="K1747" s="20">
        <v>1</v>
      </c>
      <c r="L1747" s="20" t="s">
        <v>91</v>
      </c>
      <c r="M1747" s="20" t="s">
        <v>339</v>
      </c>
      <c r="N1747" s="20" t="s">
        <v>355</v>
      </c>
      <c r="O1747" s="20">
        <v>0.81</v>
      </c>
      <c r="P1747" s="23" t="s">
        <v>94</v>
      </c>
      <c r="Q1747" s="24">
        <v>1</v>
      </c>
      <c r="R1747" s="25">
        <v>45717</v>
      </c>
      <c r="S1747" s="20" t="s">
        <v>83</v>
      </c>
      <c r="T1747" s="23">
        <v>810000000</v>
      </c>
      <c r="U1747" s="27" t="s">
        <v>100</v>
      </c>
      <c r="V1747" s="27" t="s">
        <v>100</v>
      </c>
      <c r="W1747" s="72"/>
      <c r="X1747" s="72"/>
      <c r="Y1747" s="72"/>
      <c r="Z1747" s="72"/>
      <c r="AA1747" s="72"/>
      <c r="AB1747" s="72"/>
      <c r="AC1747" s="72"/>
      <c r="AD1747" s="72"/>
      <c r="AE1747" s="72"/>
      <c r="AF1747" s="72"/>
      <c r="AG1747" s="72"/>
      <c r="AH1747" s="72"/>
      <c r="AI1747" s="72"/>
      <c r="AJ1747" s="72"/>
      <c r="AK1747" s="72"/>
      <c r="AL1747" s="72"/>
      <c r="AM1747" s="72"/>
      <c r="AN1747" s="72"/>
      <c r="AO1747" s="115"/>
      <c r="AP1747" s="88"/>
      <c r="AQ1747" s="88"/>
      <c r="AR1747" s="88"/>
      <c r="AS1747" s="88"/>
      <c r="AT1747" s="88"/>
      <c r="AU1747" s="88"/>
      <c r="AV1747" s="88"/>
      <c r="AW1747" s="88"/>
      <c r="AX1747" s="88"/>
      <c r="AY1747" s="88"/>
      <c r="AZ1747" s="88"/>
      <c r="BA1747" s="88"/>
      <c r="BB1747" s="88"/>
      <c r="BC1747" s="88"/>
      <c r="BD1747" s="88"/>
      <c r="BE1747" s="88"/>
      <c r="BF1747" s="88"/>
      <c r="BG1747" s="88"/>
      <c r="BH1747" s="88"/>
      <c r="BI1747" s="88"/>
      <c r="BJ1747" s="88"/>
      <c r="BK1747" s="88"/>
      <c r="BL1747" s="88"/>
      <c r="BM1747" s="88"/>
      <c r="BN1747" s="88"/>
      <c r="BO1747" s="88"/>
      <c r="BP1747" s="88"/>
      <c r="BQ1747" s="88"/>
      <c r="BR1747" s="88"/>
      <c r="BS1747" s="88"/>
      <c r="BT1747" s="88"/>
      <c r="BU1747" s="88"/>
      <c r="BV1747" s="88"/>
      <c r="BW1747" s="88"/>
      <c r="BX1747" s="88"/>
      <c r="BY1747" s="88"/>
      <c r="BZ1747" s="88"/>
      <c r="CA1747" s="88"/>
      <c r="CB1747" s="88"/>
      <c r="CC1747" s="88"/>
      <c r="CD1747" s="88"/>
      <c r="CE1747" s="88"/>
      <c r="CF1747" s="88"/>
      <c r="CG1747" s="88"/>
      <c r="CH1747" s="88"/>
      <c r="CI1747" s="88"/>
      <c r="CJ1747" s="88"/>
      <c r="CK1747" s="88"/>
      <c r="CL1747" s="88"/>
      <c r="CM1747" s="88"/>
      <c r="CN1747" s="88"/>
      <c r="CO1747" s="88"/>
      <c r="CP1747" s="88"/>
      <c r="CQ1747" s="88"/>
      <c r="CR1747" s="88"/>
      <c r="CS1747" s="88"/>
      <c r="CT1747" s="88"/>
      <c r="CU1747" s="88"/>
      <c r="CV1747" s="88"/>
      <c r="CW1747" s="88"/>
      <c r="CX1747" s="88"/>
      <c r="CY1747" s="88"/>
      <c r="CZ1747" s="88"/>
      <c r="DA1747" s="88"/>
      <c r="DB1747" s="88"/>
      <c r="DC1747" s="88"/>
      <c r="DD1747" s="88"/>
      <c r="DE1747" s="88"/>
      <c r="DF1747" s="88"/>
      <c r="DG1747" s="88"/>
      <c r="DH1747" s="88"/>
      <c r="DI1747" s="88"/>
      <c r="DJ1747" s="88"/>
      <c r="DK1747" s="88"/>
      <c r="DL1747" s="88"/>
      <c r="DM1747" s="88"/>
      <c r="DN1747" s="88"/>
      <c r="DO1747" s="88"/>
      <c r="DP1747" s="88"/>
      <c r="DQ1747" s="88"/>
      <c r="DR1747" s="88"/>
      <c r="DS1747" s="88"/>
      <c r="DT1747" s="88"/>
      <c r="DU1747" s="88"/>
      <c r="DV1747" s="88"/>
      <c r="DW1747" s="88"/>
      <c r="DX1747" s="88"/>
      <c r="DY1747" s="88"/>
      <c r="DZ1747" s="88"/>
      <c r="EA1747" s="88"/>
      <c r="EB1747" s="88"/>
      <c r="EC1747" s="88"/>
      <c r="ED1747" s="88"/>
      <c r="EE1747" s="88"/>
      <c r="EF1747" s="88"/>
      <c r="EG1747" s="88"/>
      <c r="EH1747" s="88"/>
      <c r="EI1747" s="88"/>
      <c r="EJ1747" s="88"/>
      <c r="EK1747" s="88"/>
      <c r="EL1747" s="88"/>
      <c r="EM1747" s="88"/>
      <c r="EN1747" s="88"/>
      <c r="EO1747" s="88"/>
      <c r="EP1747" s="88"/>
      <c r="EQ1747" s="88"/>
      <c r="ER1747" s="88"/>
      <c r="ES1747" s="88"/>
      <c r="ET1747" s="88"/>
      <c r="EU1747" s="88"/>
      <c r="EV1747" s="88"/>
      <c r="EW1747" s="88"/>
      <c r="EX1747" s="88"/>
      <c r="EY1747" s="88"/>
      <c r="EZ1747" s="88"/>
      <c r="FA1747" s="88"/>
      <c r="FB1747" s="88"/>
      <c r="FC1747" s="88"/>
      <c r="FD1747" s="88"/>
      <c r="FE1747" s="88"/>
      <c r="FF1747" s="88"/>
      <c r="FG1747" s="88"/>
      <c r="FH1747" s="88"/>
      <c r="FI1747" s="88"/>
      <c r="FJ1747" s="88"/>
      <c r="FK1747" s="88"/>
      <c r="FL1747" s="88"/>
      <c r="FM1747" s="88"/>
      <c r="FN1747" s="88"/>
      <c r="FO1747" s="88"/>
      <c r="FP1747" s="88"/>
      <c r="FQ1747" s="88"/>
      <c r="FR1747" s="88"/>
      <c r="FS1747" s="88"/>
      <c r="FT1747" s="88"/>
      <c r="FU1747" s="88"/>
      <c r="FV1747" s="88"/>
      <c r="FW1747" s="88"/>
      <c r="FX1747" s="88"/>
      <c r="FY1747" s="88"/>
      <c r="FZ1747" s="88"/>
      <c r="GA1747" s="88"/>
      <c r="GB1747" s="88"/>
      <c r="GC1747" s="88"/>
      <c r="GD1747" s="88"/>
      <c r="GE1747" s="88"/>
      <c r="GF1747" s="88"/>
      <c r="GG1747" s="88"/>
      <c r="GH1747" s="88"/>
      <c r="GI1747" s="88"/>
      <c r="GJ1747" s="88"/>
      <c r="GK1747" s="88"/>
      <c r="GL1747" s="88"/>
      <c r="GM1747" s="88"/>
      <c r="GN1747" s="88"/>
      <c r="GO1747" s="88"/>
      <c r="GP1747" s="88"/>
      <c r="GQ1747" s="88"/>
      <c r="GR1747" s="88"/>
      <c r="GS1747" s="88"/>
      <c r="GT1747" s="88"/>
      <c r="GU1747" s="88"/>
      <c r="GV1747" s="88"/>
      <c r="GW1747" s="88"/>
      <c r="GX1747" s="88"/>
      <c r="GY1747" s="88"/>
      <c r="GZ1747" s="88"/>
      <c r="HA1747" s="88"/>
      <c r="HB1747" s="88"/>
      <c r="HC1747" s="88"/>
      <c r="HD1747" s="88"/>
      <c r="HE1747" s="88"/>
      <c r="HF1747" s="88"/>
      <c r="HG1747" s="88"/>
      <c r="HH1747" s="88"/>
      <c r="HI1747" s="88"/>
      <c r="HJ1747" s="88"/>
      <c r="HK1747" s="88"/>
      <c r="HL1747" s="88"/>
      <c r="HM1747" s="88"/>
      <c r="HN1747" s="88"/>
      <c r="HO1747" s="88"/>
      <c r="HP1747" s="88"/>
      <c r="HQ1747" s="88"/>
      <c r="HR1747" s="88"/>
      <c r="HS1747" s="88"/>
      <c r="HT1747" s="88"/>
      <c r="HU1747" s="88"/>
      <c r="HV1747" s="88"/>
      <c r="HW1747" s="88"/>
      <c r="HX1747" s="88"/>
      <c r="HY1747" s="88"/>
      <c r="HZ1747" s="88"/>
      <c r="IA1747" s="88"/>
      <c r="IB1747" s="88"/>
      <c r="IC1747" s="88"/>
      <c r="ID1747" s="88"/>
      <c r="IE1747" s="88"/>
      <c r="IF1747" s="88"/>
      <c r="IG1747" s="88"/>
      <c r="IH1747" s="88"/>
      <c r="II1747" s="88"/>
      <c r="IJ1747" s="88"/>
      <c r="IK1747" s="88"/>
      <c r="IL1747" s="88"/>
      <c r="IM1747" s="88"/>
      <c r="IN1747" s="88"/>
      <c r="IO1747" s="88"/>
      <c r="IP1747" s="88"/>
      <c r="IQ1747" s="88"/>
      <c r="IR1747" s="88"/>
      <c r="IS1747" s="88"/>
      <c r="IT1747" s="88"/>
      <c r="IU1747" s="88"/>
      <c r="IV1747" s="88"/>
      <c r="IW1747" s="88"/>
      <c r="IX1747" s="88"/>
      <c r="IY1747" s="88"/>
      <c r="IZ1747" s="88"/>
      <c r="JA1747" s="88"/>
      <c r="JB1747" s="88"/>
      <c r="JC1747" s="88"/>
      <c r="JD1747" s="88"/>
      <c r="JE1747" s="88"/>
      <c r="JF1747" s="88"/>
      <c r="JG1747" s="88"/>
      <c r="JH1747" s="88"/>
      <c r="JI1747" s="88"/>
      <c r="JJ1747" s="88"/>
      <c r="JK1747" s="88"/>
      <c r="JL1747" s="88"/>
      <c r="JM1747" s="88"/>
      <c r="JN1747" s="88"/>
      <c r="JO1747" s="88"/>
      <c r="JP1747" s="88"/>
      <c r="JQ1747" s="88"/>
      <c r="JR1747" s="88"/>
      <c r="JS1747" s="88"/>
      <c r="JT1747" s="88"/>
      <c r="JU1747" s="88"/>
      <c r="JV1747" s="88"/>
      <c r="JW1747" s="88"/>
      <c r="JX1747" s="88"/>
      <c r="JY1747" s="88"/>
      <c r="JZ1747" s="88"/>
      <c r="KA1747" s="88"/>
      <c r="KB1747" s="88"/>
      <c r="KC1747" s="88"/>
      <c r="KD1747" s="88"/>
      <c r="KE1747" s="88"/>
      <c r="KF1747" s="88"/>
      <c r="KG1747" s="88"/>
      <c r="KH1747" s="88"/>
      <c r="KI1747" s="88"/>
      <c r="KJ1747" s="88"/>
      <c r="KK1747" s="88"/>
      <c r="KL1747" s="88"/>
      <c r="KM1747" s="88"/>
      <c r="KN1747" s="88"/>
      <c r="KO1747" s="88"/>
      <c r="KP1747" s="88"/>
      <c r="KQ1747" s="88"/>
      <c r="KR1747" s="88"/>
      <c r="KS1747" s="88"/>
      <c r="KT1747" s="88"/>
      <c r="KU1747" s="88"/>
      <c r="KV1747" s="88"/>
      <c r="KW1747" s="88"/>
      <c r="KX1747" s="88"/>
      <c r="KY1747" s="88"/>
      <c r="KZ1747" s="88"/>
      <c r="LA1747" s="88"/>
      <c r="LB1747" s="88"/>
      <c r="LC1747" s="88"/>
      <c r="LD1747" s="88"/>
      <c r="LE1747" s="88"/>
      <c r="LF1747" s="88"/>
      <c r="LG1747" s="88"/>
      <c r="LH1747" s="88"/>
      <c r="LI1747" s="88"/>
      <c r="LJ1747" s="88"/>
      <c r="LK1747" s="88"/>
      <c r="LL1747" s="88"/>
      <c r="LM1747" s="88"/>
      <c r="LN1747" s="88"/>
      <c r="LO1747" s="88"/>
      <c r="LP1747" s="88"/>
      <c r="LQ1747" s="88"/>
      <c r="LR1747" s="88"/>
      <c r="LS1747" s="88"/>
      <c r="LT1747" s="88"/>
      <c r="LU1747" s="88"/>
      <c r="LV1747" s="88"/>
      <c r="LW1747" s="88"/>
      <c r="LX1747" s="88"/>
      <c r="LY1747" s="88"/>
      <c r="LZ1747" s="88"/>
      <c r="MA1747" s="88"/>
      <c r="MB1747" s="88"/>
      <c r="MC1747" s="88"/>
      <c r="MD1747" s="88"/>
      <c r="ME1747" s="88"/>
      <c r="MF1747" s="88"/>
      <c r="MG1747" s="88"/>
      <c r="MH1747" s="88"/>
      <c r="MI1747" s="88"/>
      <c r="MJ1747" s="88"/>
      <c r="MK1747" s="88"/>
      <c r="ML1747" s="88"/>
      <c r="MM1747" s="88"/>
      <c r="MN1747" s="88"/>
      <c r="MO1747" s="88"/>
      <c r="MP1747" s="88"/>
      <c r="MQ1747" s="88"/>
      <c r="MR1747" s="88"/>
      <c r="MS1747" s="88"/>
      <c r="MT1747" s="88"/>
      <c r="MU1747" s="88"/>
      <c r="MV1747" s="88"/>
      <c r="MW1747" s="88"/>
      <c r="MX1747" s="88"/>
      <c r="MY1747" s="88"/>
      <c r="MZ1747" s="88"/>
      <c r="NA1747" s="88"/>
      <c r="NB1747" s="88"/>
      <c r="NC1747" s="88"/>
      <c r="ND1747" s="88"/>
      <c r="NE1747" s="88"/>
      <c r="NF1747" s="88"/>
      <c r="NG1747" s="88"/>
      <c r="NH1747" s="88"/>
      <c r="NI1747" s="88"/>
      <c r="NJ1747" s="88"/>
      <c r="NK1747" s="88"/>
      <c r="NL1747" s="88"/>
      <c r="NM1747" s="88"/>
      <c r="NN1747" s="88"/>
      <c r="NO1747" s="88"/>
      <c r="NP1747" s="88"/>
      <c r="NQ1747" s="88"/>
      <c r="NR1747" s="88"/>
      <c r="NS1747" s="88"/>
      <c r="NT1747" s="88"/>
      <c r="NU1747" s="88"/>
      <c r="NV1747" s="88"/>
      <c r="NW1747" s="88"/>
      <c r="NX1747" s="88"/>
      <c r="NY1747" s="88"/>
      <c r="NZ1747" s="88"/>
      <c r="OA1747" s="88"/>
      <c r="OB1747" s="88"/>
      <c r="OC1747" s="88"/>
      <c r="OD1747" s="88"/>
      <c r="OE1747" s="88"/>
      <c r="OF1747" s="88"/>
      <c r="OG1747" s="88"/>
      <c r="OH1747" s="88"/>
      <c r="OI1747" s="88"/>
      <c r="OJ1747" s="88"/>
      <c r="OK1747" s="88"/>
      <c r="OL1747" s="88"/>
      <c r="OM1747" s="88"/>
      <c r="ON1747" s="88"/>
      <c r="OO1747" s="88"/>
      <c r="OP1747" s="88"/>
      <c r="OQ1747" s="88"/>
      <c r="OR1747" s="88"/>
      <c r="OS1747" s="88"/>
      <c r="OT1747" s="88"/>
      <c r="OU1747" s="88"/>
      <c r="OV1747" s="88"/>
      <c r="OW1747" s="88"/>
      <c r="OX1747" s="88"/>
      <c r="OY1747" s="88"/>
      <c r="OZ1747" s="88"/>
      <c r="PA1747" s="88"/>
      <c r="PB1747" s="88"/>
      <c r="PC1747" s="88"/>
      <c r="PD1747" s="88"/>
      <c r="PE1747" s="88"/>
      <c r="PF1747" s="88"/>
      <c r="PG1747" s="88"/>
      <c r="PH1747" s="88"/>
      <c r="PI1747" s="88"/>
      <c r="PJ1747" s="88"/>
      <c r="PK1747" s="88"/>
      <c r="PL1747" s="88"/>
      <c r="PM1747" s="88"/>
      <c r="PN1747" s="88"/>
      <c r="PO1747" s="88"/>
      <c r="PP1747" s="88"/>
      <c r="PQ1747" s="88"/>
      <c r="PR1747" s="88"/>
      <c r="PS1747" s="88"/>
      <c r="PT1747" s="88"/>
      <c r="PU1747" s="88"/>
      <c r="PV1747" s="88"/>
      <c r="PW1747" s="88"/>
      <c r="PX1747" s="88"/>
      <c r="PY1747" s="88"/>
      <c r="PZ1747" s="88"/>
      <c r="QA1747" s="88"/>
      <c r="QB1747" s="88"/>
      <c r="QC1747" s="88"/>
      <c r="QD1747" s="88"/>
      <c r="QE1747" s="88"/>
      <c r="QF1747" s="88"/>
      <c r="QG1747" s="88"/>
      <c r="QH1747" s="88"/>
      <c r="QI1747" s="88"/>
      <c r="QJ1747" s="88"/>
      <c r="QK1747" s="88"/>
      <c r="QL1747" s="88"/>
      <c r="QM1747" s="88"/>
      <c r="QN1747" s="88"/>
      <c r="QO1747" s="88"/>
      <c r="QP1747" s="88"/>
      <c r="QQ1747" s="88"/>
      <c r="QR1747" s="88"/>
      <c r="QS1747" s="88"/>
      <c r="QT1747" s="88"/>
      <c r="QU1747" s="88"/>
      <c r="QV1747" s="88"/>
      <c r="QW1747" s="88"/>
      <c r="QX1747" s="88"/>
      <c r="QY1747" s="88"/>
      <c r="QZ1747" s="88"/>
      <c r="RA1747" s="88"/>
      <c r="RB1747" s="88"/>
      <c r="RC1747" s="88"/>
      <c r="RD1747" s="88"/>
      <c r="RE1747" s="88"/>
      <c r="RF1747" s="88"/>
      <c r="RG1747" s="88"/>
      <c r="RH1747" s="88"/>
      <c r="RI1747" s="88"/>
      <c r="RJ1747" s="88"/>
      <c r="RK1747" s="88"/>
      <c r="RL1747" s="88"/>
      <c r="RM1747" s="88"/>
      <c r="RN1747" s="88"/>
      <c r="RO1747" s="88"/>
      <c r="RP1747" s="88"/>
      <c r="RQ1747" s="88"/>
      <c r="RR1747" s="88"/>
      <c r="RS1747" s="88"/>
      <c r="RT1747" s="88"/>
      <c r="RU1747" s="88"/>
      <c r="RV1747" s="88"/>
      <c r="RW1747" s="88"/>
      <c r="RX1747" s="88"/>
      <c r="RY1747" s="88"/>
      <c r="RZ1747" s="88"/>
      <c r="SA1747" s="88"/>
      <c r="SB1747" s="88"/>
      <c r="SC1747" s="88"/>
      <c r="SD1747" s="88"/>
      <c r="SE1747" s="88"/>
      <c r="SF1747" s="88"/>
      <c r="SG1747" s="88"/>
      <c r="SH1747" s="88"/>
      <c r="SI1747" s="88"/>
      <c r="SJ1747" s="88"/>
      <c r="SK1747" s="88"/>
      <c r="SL1747" s="88"/>
      <c r="SM1747" s="88"/>
      <c r="SN1747" s="88"/>
      <c r="SO1747" s="88"/>
      <c r="SP1747" s="88"/>
      <c r="SQ1747" s="88"/>
      <c r="SR1747" s="88"/>
      <c r="SS1747" s="88"/>
      <c r="ST1747" s="88"/>
      <c r="SU1747" s="88"/>
      <c r="SV1747" s="88"/>
      <c r="SW1747" s="88"/>
      <c r="SX1747" s="88"/>
      <c r="SY1747" s="88"/>
      <c r="SZ1747" s="88"/>
      <c r="TA1747" s="88"/>
      <c r="TB1747" s="88"/>
      <c r="TC1747" s="88"/>
    </row>
    <row r="1748" spans="1:523" ht="16.5" customHeight="1" x14ac:dyDescent="0.2">
      <c r="A1748" s="20">
        <v>1398</v>
      </c>
      <c r="B1748" s="20" t="s">
        <v>74</v>
      </c>
      <c r="C1748" s="20" t="s">
        <v>87</v>
      </c>
      <c r="D1748" s="20" t="s">
        <v>30</v>
      </c>
      <c r="E1748" s="20" t="s">
        <v>1345</v>
      </c>
      <c r="F1748" s="22" t="s">
        <v>88</v>
      </c>
      <c r="G1748" s="110" t="s">
        <v>1218</v>
      </c>
      <c r="H1748" s="20" t="s">
        <v>89</v>
      </c>
      <c r="I1748" s="20" t="s">
        <v>27</v>
      </c>
      <c r="J1748" s="22" t="s">
        <v>1224</v>
      </c>
      <c r="K1748" s="20">
        <v>1</v>
      </c>
      <c r="L1748" s="8" t="s">
        <v>91</v>
      </c>
      <c r="M1748" s="20" t="s">
        <v>339</v>
      </c>
      <c r="N1748" s="84" t="s">
        <v>427</v>
      </c>
      <c r="O1748" s="20">
        <v>4.9800000000000004</v>
      </c>
      <c r="P1748" s="23" t="s">
        <v>94</v>
      </c>
      <c r="Q1748" s="24">
        <v>1</v>
      </c>
      <c r="R1748" s="25">
        <v>45717</v>
      </c>
      <c r="S1748" s="8" t="s">
        <v>83</v>
      </c>
      <c r="T1748" s="23">
        <v>4980000000</v>
      </c>
      <c r="U1748" s="27" t="s">
        <v>100</v>
      </c>
      <c r="V1748" s="27" t="s">
        <v>100</v>
      </c>
      <c r="W1748" s="72"/>
      <c r="X1748" s="72"/>
      <c r="Y1748" s="72"/>
      <c r="Z1748" s="72"/>
      <c r="AA1748" s="72"/>
      <c r="AB1748" s="72"/>
      <c r="AC1748" s="72"/>
      <c r="AD1748" s="72"/>
      <c r="AE1748" s="72"/>
      <c r="AF1748" s="72"/>
      <c r="AG1748" s="72"/>
      <c r="AH1748" s="72"/>
      <c r="AI1748" s="72"/>
      <c r="AJ1748" s="72"/>
      <c r="AK1748" s="90"/>
      <c r="AL1748" s="91"/>
      <c r="AM1748" s="91"/>
      <c r="AN1748" s="92"/>
      <c r="AO1748" s="91"/>
      <c r="AP1748" s="93"/>
      <c r="AQ1748" s="94"/>
      <c r="AR1748" s="90"/>
      <c r="AS1748" s="88"/>
      <c r="AT1748" s="95"/>
      <c r="AU1748" s="99"/>
      <c r="AV1748" s="100"/>
      <c r="AW1748" s="95"/>
      <c r="AX1748" s="101"/>
      <c r="AY1748" s="99"/>
      <c r="AZ1748" s="113"/>
      <c r="BA1748" s="114"/>
      <c r="BB1748" s="91"/>
      <c r="BC1748" s="92"/>
      <c r="BD1748" s="91"/>
      <c r="BE1748" s="93"/>
      <c r="BF1748" s="93"/>
      <c r="BG1748" s="94"/>
      <c r="BH1748" s="91"/>
      <c r="BI1748" s="88"/>
      <c r="BJ1748" s="95"/>
      <c r="BK1748" s="96"/>
      <c r="BL1748" s="97"/>
      <c r="BM1748" s="98"/>
      <c r="BN1748" s="99"/>
      <c r="BO1748" s="100"/>
      <c r="BP1748" s="95"/>
      <c r="BQ1748" s="101"/>
      <c r="BR1748" s="102"/>
      <c r="BS1748" s="72"/>
      <c r="BT1748" s="72"/>
      <c r="BU1748" s="72"/>
      <c r="BV1748" s="72"/>
      <c r="BW1748" s="72"/>
      <c r="BX1748" s="72"/>
      <c r="BY1748" s="72"/>
      <c r="BZ1748" s="72"/>
      <c r="CA1748" s="72"/>
      <c r="CB1748" s="72"/>
      <c r="CC1748" s="72"/>
      <c r="CD1748" s="72"/>
      <c r="CE1748" s="72"/>
      <c r="CF1748" s="72"/>
      <c r="CG1748" s="72"/>
      <c r="CH1748" s="72"/>
      <c r="CI1748" s="72"/>
      <c r="CJ1748" s="72"/>
      <c r="CK1748" s="72"/>
      <c r="CL1748" s="72"/>
      <c r="CM1748" s="72"/>
      <c r="CN1748" s="72"/>
      <c r="CO1748" s="72"/>
      <c r="CP1748" s="72"/>
      <c r="CQ1748" s="72"/>
      <c r="CR1748" s="72"/>
      <c r="CS1748" s="72"/>
      <c r="CT1748" s="72"/>
      <c r="CU1748" s="72"/>
      <c r="CV1748" s="72"/>
      <c r="CW1748" s="72"/>
      <c r="CX1748" s="72"/>
      <c r="CY1748" s="72"/>
      <c r="CZ1748" s="72"/>
      <c r="DA1748" s="72"/>
      <c r="DB1748" s="72"/>
      <c r="DC1748" s="88"/>
      <c r="DD1748" s="88"/>
      <c r="DE1748" s="88"/>
      <c r="DF1748" s="88"/>
      <c r="DG1748" s="88"/>
      <c r="DH1748" s="88"/>
      <c r="DI1748" s="88"/>
      <c r="DJ1748" s="88"/>
      <c r="DK1748" s="88"/>
      <c r="DL1748" s="88"/>
      <c r="DM1748" s="88"/>
      <c r="DN1748" s="88"/>
      <c r="DO1748" s="88"/>
      <c r="DP1748" s="88"/>
      <c r="DQ1748" s="88"/>
      <c r="DR1748" s="88"/>
      <c r="DS1748" s="88"/>
      <c r="DT1748" s="88"/>
      <c r="DU1748" s="88"/>
      <c r="DV1748" s="88"/>
      <c r="DW1748" s="88"/>
      <c r="DX1748" s="88"/>
      <c r="DY1748" s="88"/>
      <c r="DZ1748" s="88"/>
      <c r="EA1748" s="88"/>
      <c r="EB1748" s="88"/>
      <c r="EC1748" s="88"/>
      <c r="ED1748" s="88"/>
      <c r="EE1748" s="88"/>
      <c r="EF1748" s="88"/>
      <c r="EG1748" s="88"/>
      <c r="EH1748" s="88"/>
      <c r="EI1748" s="88"/>
      <c r="EJ1748" s="88"/>
      <c r="EK1748" s="88"/>
      <c r="EL1748" s="88"/>
      <c r="EM1748" s="88"/>
      <c r="EN1748" s="88"/>
      <c r="EO1748" s="88"/>
      <c r="EP1748" s="88"/>
      <c r="EQ1748" s="88"/>
      <c r="ER1748" s="88"/>
      <c r="ES1748" s="88"/>
      <c r="ET1748" s="88"/>
      <c r="EU1748" s="88"/>
      <c r="EV1748" s="88"/>
      <c r="EW1748" s="88"/>
      <c r="EX1748" s="88"/>
      <c r="EY1748" s="88"/>
      <c r="EZ1748" s="88"/>
      <c r="FA1748" s="88"/>
      <c r="FB1748" s="88"/>
      <c r="FC1748" s="88"/>
      <c r="FD1748" s="88"/>
      <c r="FE1748" s="88"/>
      <c r="FF1748" s="88"/>
      <c r="FG1748" s="88"/>
      <c r="FH1748" s="88"/>
      <c r="FI1748" s="88"/>
      <c r="FJ1748" s="88"/>
      <c r="FK1748" s="88"/>
      <c r="FL1748" s="88"/>
      <c r="FM1748" s="88"/>
      <c r="FN1748" s="88"/>
      <c r="FO1748" s="88"/>
      <c r="FP1748" s="88"/>
      <c r="FQ1748" s="88"/>
      <c r="FR1748" s="88"/>
      <c r="FS1748" s="88"/>
      <c r="FT1748" s="88"/>
      <c r="FU1748" s="88"/>
      <c r="FV1748" s="88"/>
      <c r="FW1748" s="88"/>
      <c r="FX1748" s="88"/>
      <c r="FY1748" s="88"/>
      <c r="FZ1748" s="88"/>
      <c r="GA1748" s="88"/>
      <c r="GB1748" s="88"/>
      <c r="GC1748" s="88"/>
      <c r="GD1748" s="88"/>
      <c r="GE1748" s="88"/>
      <c r="GF1748" s="88"/>
      <c r="GG1748" s="88"/>
      <c r="GH1748" s="88"/>
      <c r="GI1748" s="88"/>
      <c r="GJ1748" s="88"/>
      <c r="GK1748" s="88"/>
      <c r="GL1748" s="88"/>
      <c r="GM1748" s="88"/>
      <c r="GN1748" s="88"/>
      <c r="GO1748" s="88"/>
      <c r="GP1748" s="88"/>
      <c r="GQ1748" s="88"/>
      <c r="GR1748" s="88"/>
      <c r="GS1748" s="88"/>
      <c r="GT1748" s="88"/>
      <c r="GU1748" s="88"/>
      <c r="GV1748" s="88"/>
      <c r="GW1748" s="88"/>
      <c r="GX1748" s="88"/>
      <c r="GY1748" s="88"/>
      <c r="GZ1748" s="88"/>
      <c r="HA1748" s="88"/>
      <c r="HB1748" s="88"/>
      <c r="HC1748" s="88"/>
      <c r="HD1748" s="88"/>
      <c r="HE1748" s="88"/>
      <c r="HF1748" s="88"/>
      <c r="HG1748" s="88"/>
      <c r="HH1748" s="88"/>
      <c r="HI1748" s="88"/>
      <c r="HJ1748" s="88"/>
      <c r="HK1748" s="88"/>
      <c r="HL1748" s="88"/>
      <c r="HM1748" s="88"/>
      <c r="HN1748" s="88"/>
      <c r="HO1748" s="88"/>
      <c r="HP1748" s="88"/>
      <c r="HQ1748" s="88"/>
      <c r="HR1748" s="88"/>
      <c r="HS1748" s="88"/>
      <c r="HT1748" s="88"/>
      <c r="HU1748" s="88"/>
      <c r="HV1748" s="88"/>
      <c r="HW1748" s="88"/>
      <c r="HX1748" s="88"/>
      <c r="HY1748" s="88"/>
      <c r="HZ1748" s="88"/>
      <c r="IA1748" s="88"/>
      <c r="IB1748" s="88"/>
      <c r="IC1748" s="88"/>
      <c r="ID1748" s="88"/>
      <c r="IE1748" s="88"/>
      <c r="IF1748" s="88"/>
      <c r="IG1748" s="88"/>
      <c r="IH1748" s="88"/>
      <c r="II1748" s="88"/>
      <c r="IJ1748" s="88"/>
      <c r="IK1748" s="88"/>
      <c r="IL1748" s="88"/>
      <c r="IM1748" s="88"/>
      <c r="IN1748" s="88"/>
      <c r="IO1748" s="88"/>
      <c r="IP1748" s="88"/>
      <c r="IQ1748" s="88"/>
      <c r="IR1748" s="88"/>
      <c r="IS1748" s="88"/>
      <c r="IT1748" s="88"/>
      <c r="IU1748" s="88"/>
      <c r="IV1748" s="88"/>
      <c r="IW1748" s="88"/>
      <c r="IX1748" s="88"/>
      <c r="IY1748" s="88"/>
      <c r="IZ1748" s="88"/>
      <c r="JA1748" s="88"/>
      <c r="JB1748" s="88"/>
      <c r="JC1748" s="88"/>
      <c r="JD1748" s="88"/>
      <c r="JE1748" s="88"/>
      <c r="JF1748" s="88"/>
      <c r="JG1748" s="88"/>
      <c r="JH1748" s="88"/>
      <c r="JI1748" s="88"/>
      <c r="JJ1748" s="88"/>
      <c r="JK1748" s="88"/>
      <c r="JL1748" s="88"/>
      <c r="JM1748" s="88"/>
      <c r="JN1748" s="88"/>
      <c r="JO1748" s="88"/>
      <c r="JP1748" s="88"/>
      <c r="JQ1748" s="88"/>
      <c r="JR1748" s="88"/>
      <c r="JS1748" s="88"/>
      <c r="JT1748" s="88"/>
      <c r="JU1748" s="88"/>
      <c r="JV1748" s="88"/>
      <c r="JW1748" s="88"/>
      <c r="JX1748" s="88"/>
      <c r="JY1748" s="88"/>
      <c r="JZ1748" s="88"/>
      <c r="KA1748" s="88"/>
      <c r="KB1748" s="88"/>
      <c r="KC1748" s="88"/>
      <c r="KD1748" s="88"/>
      <c r="KE1748" s="88"/>
      <c r="KF1748" s="88"/>
      <c r="KG1748" s="88"/>
      <c r="KH1748" s="88"/>
      <c r="KI1748" s="88"/>
      <c r="KJ1748" s="88"/>
      <c r="KK1748" s="88"/>
      <c r="KL1748" s="88"/>
      <c r="KM1748" s="88"/>
      <c r="KN1748" s="88"/>
      <c r="KO1748" s="88"/>
      <c r="KP1748" s="88"/>
      <c r="KQ1748" s="88"/>
      <c r="KR1748" s="88"/>
      <c r="KS1748" s="88"/>
      <c r="KT1748" s="88"/>
      <c r="KU1748" s="88"/>
      <c r="KV1748" s="88"/>
      <c r="KW1748" s="88"/>
      <c r="KX1748" s="88"/>
      <c r="KY1748" s="88"/>
      <c r="KZ1748" s="88"/>
      <c r="LA1748" s="88"/>
      <c r="LB1748" s="88"/>
      <c r="LC1748" s="88"/>
      <c r="LD1748" s="88"/>
      <c r="LE1748" s="88"/>
      <c r="LF1748" s="88"/>
      <c r="LG1748" s="88"/>
      <c r="LH1748" s="88"/>
      <c r="LI1748" s="88"/>
      <c r="LJ1748" s="88"/>
      <c r="LK1748" s="88"/>
      <c r="LL1748" s="88"/>
      <c r="LM1748" s="88"/>
      <c r="LN1748" s="88"/>
      <c r="LO1748" s="88"/>
      <c r="LP1748" s="88"/>
      <c r="LQ1748" s="88"/>
      <c r="LR1748" s="88"/>
      <c r="LS1748" s="88"/>
      <c r="LT1748" s="88"/>
      <c r="LU1748" s="88"/>
      <c r="LV1748" s="88"/>
      <c r="LW1748" s="88"/>
      <c r="LX1748" s="88"/>
      <c r="LY1748" s="88"/>
      <c r="LZ1748" s="88"/>
      <c r="MA1748" s="88"/>
      <c r="MB1748" s="88"/>
      <c r="MC1748" s="88"/>
      <c r="MD1748" s="88"/>
      <c r="ME1748" s="88"/>
      <c r="MF1748" s="88"/>
      <c r="MG1748" s="88"/>
      <c r="MH1748" s="88"/>
      <c r="MI1748" s="88"/>
      <c r="MJ1748" s="88"/>
      <c r="MK1748" s="88"/>
      <c r="ML1748" s="88"/>
      <c r="MM1748" s="88"/>
      <c r="MN1748" s="88"/>
      <c r="MO1748" s="88"/>
      <c r="MP1748" s="88"/>
      <c r="MQ1748" s="88"/>
      <c r="MR1748" s="88"/>
      <c r="MS1748" s="88"/>
      <c r="MT1748" s="88"/>
      <c r="MU1748" s="88"/>
      <c r="MV1748" s="88"/>
      <c r="MW1748" s="88"/>
      <c r="MX1748" s="88"/>
      <c r="MY1748" s="88"/>
      <c r="MZ1748" s="88"/>
      <c r="NA1748" s="88"/>
      <c r="NB1748" s="88"/>
      <c r="NC1748" s="88"/>
      <c r="ND1748" s="88"/>
      <c r="NE1748" s="88"/>
      <c r="NF1748" s="88"/>
      <c r="NG1748" s="88"/>
      <c r="NH1748" s="88"/>
      <c r="NI1748" s="88"/>
      <c r="NJ1748" s="88"/>
      <c r="NK1748" s="88"/>
      <c r="NL1748" s="88"/>
      <c r="NM1748" s="88"/>
      <c r="NN1748" s="88"/>
      <c r="NO1748" s="88"/>
      <c r="NP1748" s="88"/>
      <c r="NQ1748" s="88"/>
      <c r="NR1748" s="88"/>
      <c r="NS1748" s="88"/>
      <c r="NT1748" s="88"/>
      <c r="NU1748" s="88"/>
      <c r="NV1748" s="88"/>
      <c r="NW1748" s="88"/>
      <c r="NX1748" s="88"/>
      <c r="NY1748" s="88"/>
      <c r="NZ1748" s="88"/>
      <c r="OA1748" s="88"/>
      <c r="OB1748" s="88"/>
      <c r="OC1748" s="88"/>
      <c r="OD1748" s="88"/>
      <c r="OE1748" s="88"/>
      <c r="OF1748" s="88"/>
      <c r="OG1748" s="88"/>
      <c r="OH1748" s="88"/>
      <c r="OI1748" s="88"/>
      <c r="OJ1748" s="88"/>
      <c r="OK1748" s="88"/>
      <c r="OL1748" s="88"/>
      <c r="OM1748" s="88"/>
      <c r="ON1748" s="88"/>
      <c r="OO1748" s="88"/>
      <c r="OP1748" s="88"/>
      <c r="OQ1748" s="88"/>
      <c r="OR1748" s="88"/>
      <c r="OS1748" s="88"/>
      <c r="OT1748" s="88"/>
      <c r="OU1748" s="88"/>
      <c r="OV1748" s="88"/>
      <c r="OW1748" s="88"/>
      <c r="OX1748" s="88"/>
      <c r="OY1748" s="88"/>
      <c r="OZ1748" s="88"/>
      <c r="PA1748" s="88"/>
      <c r="PB1748" s="88"/>
      <c r="PC1748" s="88"/>
      <c r="PD1748" s="88"/>
      <c r="PE1748" s="88"/>
      <c r="PF1748" s="88"/>
      <c r="PG1748" s="88"/>
      <c r="PH1748" s="88"/>
      <c r="PI1748" s="88"/>
      <c r="PJ1748" s="88"/>
      <c r="PK1748" s="88"/>
      <c r="PL1748" s="88"/>
      <c r="PM1748" s="88"/>
      <c r="PN1748" s="88"/>
      <c r="PO1748" s="88"/>
      <c r="PP1748" s="88"/>
      <c r="PQ1748" s="88"/>
      <c r="PR1748" s="88"/>
      <c r="PS1748" s="88"/>
      <c r="PT1748" s="88"/>
      <c r="PU1748" s="88"/>
      <c r="PV1748" s="88"/>
      <c r="PW1748" s="88"/>
      <c r="PX1748" s="88"/>
      <c r="PY1748" s="88"/>
      <c r="PZ1748" s="88"/>
      <c r="QA1748" s="88"/>
      <c r="QB1748" s="88"/>
      <c r="QC1748" s="88"/>
      <c r="QD1748" s="88"/>
      <c r="QE1748" s="88"/>
      <c r="QF1748" s="88"/>
      <c r="QG1748" s="88"/>
      <c r="QH1748" s="88"/>
      <c r="QI1748" s="88"/>
      <c r="QJ1748" s="88"/>
      <c r="QK1748" s="88"/>
      <c r="QL1748" s="88"/>
      <c r="QM1748" s="88"/>
      <c r="QN1748" s="88"/>
      <c r="QO1748" s="88"/>
      <c r="QP1748" s="88"/>
      <c r="QQ1748" s="88"/>
      <c r="QR1748" s="88"/>
      <c r="QS1748" s="88"/>
      <c r="QT1748" s="88"/>
      <c r="QU1748" s="88"/>
      <c r="QV1748" s="88"/>
      <c r="QW1748" s="88"/>
      <c r="QX1748" s="88"/>
      <c r="QY1748" s="88"/>
      <c r="QZ1748" s="88"/>
      <c r="RA1748" s="88"/>
      <c r="RB1748" s="88"/>
      <c r="RC1748" s="88"/>
      <c r="RD1748" s="88"/>
      <c r="RE1748" s="88"/>
      <c r="RF1748" s="88"/>
      <c r="RG1748" s="88"/>
      <c r="RH1748" s="88"/>
      <c r="RI1748" s="88"/>
      <c r="RJ1748" s="88"/>
      <c r="RK1748" s="88"/>
      <c r="RL1748" s="88"/>
      <c r="RM1748" s="88"/>
      <c r="RN1748" s="88"/>
      <c r="RO1748" s="88"/>
      <c r="RP1748" s="88"/>
      <c r="RQ1748" s="88"/>
      <c r="RR1748" s="88"/>
      <c r="RS1748" s="88"/>
      <c r="RT1748" s="88"/>
      <c r="RU1748" s="88"/>
      <c r="RV1748" s="88"/>
      <c r="RW1748" s="88"/>
      <c r="RX1748" s="88"/>
      <c r="RY1748" s="88"/>
      <c r="RZ1748" s="88"/>
      <c r="SA1748" s="88"/>
      <c r="SB1748" s="88"/>
      <c r="SC1748" s="88"/>
      <c r="SD1748" s="88"/>
      <c r="SE1748" s="88"/>
      <c r="SF1748" s="88"/>
      <c r="SG1748" s="88"/>
      <c r="SH1748" s="88"/>
      <c r="SI1748" s="88"/>
      <c r="SJ1748" s="88"/>
      <c r="SK1748" s="88"/>
      <c r="SL1748" s="88"/>
      <c r="SM1748" s="88"/>
      <c r="SN1748" s="88"/>
      <c r="SO1748" s="88"/>
      <c r="SP1748" s="88"/>
      <c r="SQ1748" s="88"/>
      <c r="SR1748" s="88"/>
      <c r="SS1748" s="88"/>
      <c r="ST1748" s="88"/>
      <c r="SU1748" s="88"/>
      <c r="SV1748" s="88"/>
      <c r="SW1748" s="88"/>
      <c r="SX1748" s="88"/>
      <c r="SY1748" s="88"/>
      <c r="SZ1748" s="88"/>
      <c r="TA1748" s="88"/>
      <c r="TB1748" s="88"/>
      <c r="TC1748" s="88"/>
    </row>
    <row r="1749" spans="1:523" ht="16.5" customHeight="1" x14ac:dyDescent="0.2">
      <c r="A1749" s="20">
        <v>1400</v>
      </c>
      <c r="B1749" s="20" t="s">
        <v>74</v>
      </c>
      <c r="C1749" s="20" t="s">
        <v>87</v>
      </c>
      <c r="D1749" s="20" t="s">
        <v>30</v>
      </c>
      <c r="E1749" s="20" t="s">
        <v>1345</v>
      </c>
      <c r="F1749" s="22" t="s">
        <v>88</v>
      </c>
      <c r="G1749" s="110" t="s">
        <v>96</v>
      </c>
      <c r="H1749" s="20" t="s">
        <v>89</v>
      </c>
      <c r="I1749" s="20" t="s">
        <v>27</v>
      </c>
      <c r="J1749" s="22" t="s">
        <v>1225</v>
      </c>
      <c r="K1749" s="20">
        <v>1</v>
      </c>
      <c r="L1749" s="8" t="s">
        <v>91</v>
      </c>
      <c r="M1749" s="20" t="s">
        <v>339</v>
      </c>
      <c r="N1749" s="84" t="s">
        <v>355</v>
      </c>
      <c r="O1749" s="20">
        <v>15.85</v>
      </c>
      <c r="P1749" s="23" t="s">
        <v>94</v>
      </c>
      <c r="Q1749" s="24">
        <v>1</v>
      </c>
      <c r="R1749" s="25">
        <v>45748</v>
      </c>
      <c r="S1749" s="8" t="s">
        <v>29</v>
      </c>
      <c r="T1749" s="23">
        <v>15850000000</v>
      </c>
      <c r="U1749" s="27" t="s">
        <v>100</v>
      </c>
      <c r="V1749" s="27" t="s">
        <v>100</v>
      </c>
      <c r="W1749" s="72"/>
      <c r="X1749" s="72"/>
      <c r="Y1749" s="72"/>
      <c r="Z1749" s="72"/>
      <c r="AA1749" s="72"/>
      <c r="AB1749" s="72"/>
      <c r="AC1749" s="72"/>
      <c r="AD1749" s="72"/>
      <c r="AE1749" s="72"/>
      <c r="AF1749" s="72"/>
      <c r="AG1749" s="72"/>
      <c r="AH1749" s="72"/>
      <c r="AI1749" s="72"/>
      <c r="AJ1749" s="72"/>
      <c r="AK1749" s="90"/>
      <c r="AL1749" s="91"/>
      <c r="AM1749" s="91"/>
      <c r="AN1749" s="92"/>
      <c r="AO1749" s="91"/>
      <c r="AP1749" s="93"/>
      <c r="AQ1749" s="94"/>
      <c r="AR1749" s="90"/>
      <c r="AS1749" s="88"/>
      <c r="AT1749" s="95"/>
      <c r="AU1749" s="99"/>
      <c r="AV1749" s="100"/>
      <c r="AW1749" s="95"/>
      <c r="AX1749" s="101"/>
      <c r="AY1749" s="99"/>
      <c r="AZ1749" s="113"/>
      <c r="BA1749" s="114"/>
      <c r="BB1749" s="91"/>
      <c r="BC1749" s="92"/>
      <c r="BD1749" s="91"/>
      <c r="BE1749" s="93"/>
      <c r="BF1749" s="93"/>
      <c r="BG1749" s="94"/>
      <c r="BH1749" s="91"/>
      <c r="BI1749" s="88"/>
      <c r="BJ1749" s="95"/>
      <c r="BK1749" s="96"/>
      <c r="BL1749" s="97"/>
      <c r="BM1749" s="98"/>
      <c r="BN1749" s="99"/>
      <c r="BO1749" s="100"/>
      <c r="BP1749" s="95"/>
      <c r="BQ1749" s="101"/>
      <c r="BR1749" s="102"/>
      <c r="BS1749" s="72"/>
      <c r="BT1749" s="72"/>
      <c r="BU1749" s="72"/>
      <c r="BV1749" s="72"/>
      <c r="BW1749" s="72"/>
      <c r="BX1749" s="72"/>
      <c r="BY1749" s="72"/>
      <c r="BZ1749" s="72"/>
      <c r="CA1749" s="72"/>
      <c r="CB1749" s="72"/>
      <c r="CC1749" s="72"/>
      <c r="CD1749" s="72"/>
      <c r="CE1749" s="72"/>
      <c r="CF1749" s="72"/>
      <c r="CG1749" s="72"/>
      <c r="CH1749" s="72"/>
      <c r="CI1749" s="72"/>
      <c r="CJ1749" s="72"/>
      <c r="CK1749" s="72"/>
      <c r="CL1749" s="72"/>
      <c r="CM1749" s="72"/>
      <c r="CN1749" s="72"/>
      <c r="CO1749" s="72"/>
      <c r="CP1749" s="72"/>
      <c r="CQ1749" s="72"/>
      <c r="CR1749" s="72"/>
      <c r="CS1749" s="72"/>
      <c r="CT1749" s="72"/>
      <c r="CU1749" s="72"/>
      <c r="CV1749" s="72"/>
      <c r="CW1749" s="72"/>
      <c r="CX1749" s="72"/>
      <c r="CY1749" s="72"/>
      <c r="CZ1749" s="72"/>
      <c r="DA1749" s="72"/>
      <c r="DB1749" s="72"/>
      <c r="DC1749" s="88"/>
      <c r="DD1749" s="88"/>
      <c r="DE1749" s="88"/>
      <c r="DF1749" s="88"/>
      <c r="DG1749" s="88"/>
      <c r="DH1749" s="88"/>
      <c r="DI1749" s="88"/>
      <c r="DJ1749" s="88"/>
      <c r="DK1749" s="88"/>
      <c r="DL1749" s="88"/>
      <c r="DM1749" s="88"/>
      <c r="DN1749" s="88"/>
      <c r="DO1749" s="88"/>
      <c r="DP1749" s="88"/>
      <c r="DQ1749" s="88"/>
      <c r="DR1749" s="88"/>
      <c r="DS1749" s="88"/>
      <c r="DT1749" s="88"/>
      <c r="DU1749" s="88"/>
      <c r="DV1749" s="88"/>
      <c r="DW1749" s="88"/>
      <c r="DX1749" s="88"/>
      <c r="DY1749" s="88"/>
      <c r="DZ1749" s="88"/>
      <c r="EA1749" s="88"/>
      <c r="EB1749" s="88"/>
      <c r="EC1749" s="88"/>
      <c r="ED1749" s="88"/>
      <c r="EE1749" s="88"/>
      <c r="EF1749" s="88"/>
      <c r="EG1749" s="88"/>
      <c r="EH1749" s="88"/>
      <c r="EI1749" s="88"/>
      <c r="EJ1749" s="88"/>
      <c r="EK1749" s="88"/>
      <c r="EL1749" s="88"/>
      <c r="EM1749" s="88"/>
      <c r="EN1749" s="88"/>
      <c r="EO1749" s="88"/>
      <c r="EP1749" s="88"/>
      <c r="EQ1749" s="88"/>
      <c r="ER1749" s="88"/>
      <c r="ES1749" s="88"/>
      <c r="ET1749" s="88"/>
      <c r="EU1749" s="88"/>
      <c r="EV1749" s="88"/>
      <c r="EW1749" s="88"/>
      <c r="EX1749" s="88"/>
      <c r="EY1749" s="88"/>
      <c r="EZ1749" s="88"/>
      <c r="FA1749" s="88"/>
      <c r="FB1749" s="88"/>
      <c r="FC1749" s="88"/>
      <c r="FD1749" s="88"/>
      <c r="FE1749" s="88"/>
      <c r="FF1749" s="88"/>
      <c r="FG1749" s="88"/>
      <c r="FH1749" s="88"/>
      <c r="FI1749" s="88"/>
      <c r="FJ1749" s="88"/>
      <c r="FK1749" s="88"/>
      <c r="FL1749" s="88"/>
      <c r="FM1749" s="88"/>
      <c r="FN1749" s="88"/>
      <c r="FO1749" s="88"/>
      <c r="FP1749" s="88"/>
      <c r="FQ1749" s="88"/>
      <c r="FR1749" s="88"/>
      <c r="FS1749" s="88"/>
      <c r="FT1749" s="88"/>
      <c r="FU1749" s="88"/>
      <c r="FV1749" s="88"/>
      <c r="FW1749" s="88"/>
      <c r="FX1749" s="88"/>
      <c r="FY1749" s="88"/>
      <c r="FZ1749" s="88"/>
      <c r="GA1749" s="88"/>
      <c r="GB1749" s="88"/>
      <c r="GC1749" s="88"/>
      <c r="GD1749" s="88"/>
      <c r="GE1749" s="88"/>
      <c r="GF1749" s="88"/>
      <c r="GG1749" s="88"/>
      <c r="GH1749" s="88"/>
      <c r="GI1749" s="88"/>
      <c r="GJ1749" s="88"/>
      <c r="GK1749" s="88"/>
      <c r="GL1749" s="88"/>
      <c r="GM1749" s="88"/>
      <c r="GN1749" s="88"/>
      <c r="GO1749" s="88"/>
      <c r="GP1749" s="88"/>
      <c r="GQ1749" s="88"/>
      <c r="GR1749" s="88"/>
      <c r="GS1749" s="88"/>
      <c r="GT1749" s="88"/>
      <c r="GU1749" s="88"/>
      <c r="GV1749" s="88"/>
      <c r="GW1749" s="88"/>
      <c r="GX1749" s="88"/>
      <c r="GY1749" s="88"/>
      <c r="GZ1749" s="88"/>
      <c r="HA1749" s="88"/>
      <c r="HB1749" s="88"/>
      <c r="HC1749" s="88"/>
      <c r="HD1749" s="88"/>
      <c r="HE1749" s="88"/>
      <c r="HF1749" s="88"/>
      <c r="HG1749" s="88"/>
      <c r="HH1749" s="88"/>
      <c r="HI1749" s="88"/>
      <c r="HJ1749" s="88"/>
      <c r="HK1749" s="88"/>
      <c r="HL1749" s="88"/>
      <c r="HM1749" s="88"/>
      <c r="HN1749" s="88"/>
      <c r="HO1749" s="88"/>
      <c r="HP1749" s="88"/>
      <c r="HQ1749" s="88"/>
      <c r="HR1749" s="88"/>
      <c r="HS1749" s="88"/>
      <c r="HT1749" s="88"/>
      <c r="HU1749" s="88"/>
      <c r="HV1749" s="88"/>
      <c r="HW1749" s="88"/>
      <c r="HX1749" s="88"/>
      <c r="HY1749" s="88"/>
      <c r="HZ1749" s="88"/>
      <c r="IA1749" s="88"/>
      <c r="IB1749" s="88"/>
      <c r="IC1749" s="88"/>
      <c r="ID1749" s="88"/>
      <c r="IE1749" s="88"/>
      <c r="IF1749" s="88"/>
      <c r="IG1749" s="88"/>
      <c r="IH1749" s="88"/>
      <c r="II1749" s="88"/>
      <c r="IJ1749" s="88"/>
      <c r="IK1749" s="88"/>
      <c r="IL1749" s="88"/>
      <c r="IM1749" s="88"/>
      <c r="IN1749" s="88"/>
      <c r="IO1749" s="88"/>
      <c r="IP1749" s="88"/>
      <c r="IQ1749" s="88"/>
      <c r="IR1749" s="88"/>
      <c r="IS1749" s="88"/>
      <c r="IT1749" s="88"/>
      <c r="IU1749" s="88"/>
      <c r="IV1749" s="88"/>
      <c r="IW1749" s="88"/>
      <c r="IX1749" s="88"/>
      <c r="IY1749" s="88"/>
      <c r="IZ1749" s="88"/>
      <c r="JA1749" s="88"/>
      <c r="JB1749" s="88"/>
      <c r="JC1749" s="88"/>
      <c r="JD1749" s="88"/>
      <c r="JE1749" s="88"/>
      <c r="JF1749" s="88"/>
      <c r="JG1749" s="88"/>
      <c r="JH1749" s="88"/>
      <c r="JI1749" s="88"/>
      <c r="JJ1749" s="88"/>
      <c r="JK1749" s="88"/>
      <c r="JL1749" s="88"/>
      <c r="JM1749" s="88"/>
      <c r="JN1749" s="88"/>
      <c r="JO1749" s="88"/>
      <c r="JP1749" s="88"/>
      <c r="JQ1749" s="88"/>
      <c r="JR1749" s="88"/>
      <c r="JS1749" s="88"/>
      <c r="JT1749" s="88"/>
      <c r="JU1749" s="88"/>
      <c r="JV1749" s="88"/>
      <c r="JW1749" s="88"/>
      <c r="JX1749" s="88"/>
      <c r="JY1749" s="88"/>
      <c r="JZ1749" s="88"/>
      <c r="KA1749" s="88"/>
      <c r="KB1749" s="88"/>
      <c r="KC1749" s="88"/>
      <c r="KD1749" s="88"/>
      <c r="KE1749" s="88"/>
      <c r="KF1749" s="88"/>
      <c r="KG1749" s="88"/>
      <c r="KH1749" s="88"/>
      <c r="KI1749" s="88"/>
      <c r="KJ1749" s="88"/>
      <c r="KK1749" s="88"/>
      <c r="KL1749" s="88"/>
      <c r="KM1749" s="88"/>
      <c r="KN1749" s="88"/>
      <c r="KO1749" s="88"/>
      <c r="KP1749" s="88"/>
      <c r="KQ1749" s="88"/>
      <c r="KR1749" s="88"/>
      <c r="KS1749" s="88"/>
      <c r="KT1749" s="88"/>
      <c r="KU1749" s="88"/>
      <c r="KV1749" s="88"/>
      <c r="KW1749" s="88"/>
      <c r="KX1749" s="88"/>
      <c r="KY1749" s="88"/>
      <c r="KZ1749" s="88"/>
      <c r="LA1749" s="88"/>
      <c r="LB1749" s="88"/>
      <c r="LC1749" s="88"/>
      <c r="LD1749" s="88"/>
      <c r="LE1749" s="88"/>
      <c r="LF1749" s="88"/>
      <c r="LG1749" s="88"/>
      <c r="LH1749" s="88"/>
      <c r="LI1749" s="88"/>
      <c r="LJ1749" s="88"/>
      <c r="LK1749" s="88"/>
      <c r="LL1749" s="88"/>
      <c r="LM1749" s="88"/>
      <c r="LN1749" s="88"/>
      <c r="LO1749" s="88"/>
      <c r="LP1749" s="88"/>
      <c r="LQ1749" s="88"/>
      <c r="LR1749" s="88"/>
      <c r="LS1749" s="88"/>
      <c r="LT1749" s="88"/>
      <c r="LU1749" s="88"/>
      <c r="LV1749" s="88"/>
      <c r="LW1749" s="88"/>
      <c r="LX1749" s="88"/>
      <c r="LY1749" s="88"/>
      <c r="LZ1749" s="88"/>
      <c r="MA1749" s="88"/>
      <c r="MB1749" s="88"/>
      <c r="MC1749" s="88"/>
      <c r="MD1749" s="88"/>
      <c r="ME1749" s="88"/>
      <c r="MF1749" s="88"/>
      <c r="MG1749" s="88"/>
      <c r="MH1749" s="88"/>
      <c r="MI1749" s="88"/>
      <c r="MJ1749" s="88"/>
      <c r="MK1749" s="88"/>
      <c r="ML1749" s="88"/>
      <c r="MM1749" s="88"/>
      <c r="MN1749" s="88"/>
      <c r="MO1749" s="88"/>
      <c r="MP1749" s="88"/>
      <c r="MQ1749" s="88"/>
      <c r="MR1749" s="88"/>
      <c r="MS1749" s="88"/>
      <c r="MT1749" s="88"/>
      <c r="MU1749" s="88"/>
      <c r="MV1749" s="88"/>
      <c r="MW1749" s="88"/>
      <c r="MX1749" s="88"/>
      <c r="MY1749" s="88"/>
      <c r="MZ1749" s="88"/>
      <c r="NA1749" s="88"/>
      <c r="NB1749" s="88"/>
      <c r="NC1749" s="88"/>
      <c r="ND1749" s="88"/>
      <c r="NE1749" s="88"/>
      <c r="NF1749" s="88"/>
      <c r="NG1749" s="88"/>
      <c r="NH1749" s="88"/>
      <c r="NI1749" s="88"/>
      <c r="NJ1749" s="88"/>
      <c r="NK1749" s="88"/>
      <c r="NL1749" s="88"/>
      <c r="NM1749" s="88"/>
      <c r="NN1749" s="88"/>
      <c r="NO1749" s="88"/>
      <c r="NP1749" s="88"/>
      <c r="NQ1749" s="88"/>
      <c r="NR1749" s="88"/>
      <c r="NS1749" s="88"/>
      <c r="NT1749" s="88"/>
      <c r="NU1749" s="88"/>
      <c r="NV1749" s="88"/>
      <c r="NW1749" s="88"/>
      <c r="NX1749" s="88"/>
      <c r="NY1749" s="88"/>
      <c r="NZ1749" s="88"/>
      <c r="OA1749" s="88"/>
      <c r="OB1749" s="88"/>
      <c r="OC1749" s="88"/>
      <c r="OD1749" s="88"/>
      <c r="OE1749" s="88"/>
      <c r="OF1749" s="88"/>
      <c r="OG1749" s="88"/>
      <c r="OH1749" s="88"/>
      <c r="OI1749" s="88"/>
      <c r="OJ1749" s="88"/>
      <c r="OK1749" s="88"/>
      <c r="OL1749" s="88"/>
      <c r="OM1749" s="88"/>
      <c r="ON1749" s="88"/>
      <c r="OO1749" s="88"/>
      <c r="OP1749" s="88"/>
      <c r="OQ1749" s="88"/>
      <c r="OR1749" s="88"/>
      <c r="OS1749" s="88"/>
      <c r="OT1749" s="88"/>
      <c r="OU1749" s="88"/>
      <c r="OV1749" s="88"/>
      <c r="OW1749" s="88"/>
      <c r="OX1749" s="88"/>
      <c r="OY1749" s="88"/>
      <c r="OZ1749" s="88"/>
      <c r="PA1749" s="88"/>
      <c r="PB1749" s="88"/>
      <c r="PC1749" s="88"/>
      <c r="PD1749" s="88"/>
      <c r="PE1749" s="88"/>
      <c r="PF1749" s="88"/>
      <c r="PG1749" s="88"/>
      <c r="PH1749" s="88"/>
      <c r="PI1749" s="88"/>
      <c r="PJ1749" s="88"/>
      <c r="PK1749" s="88"/>
      <c r="PL1749" s="88"/>
      <c r="PM1749" s="88"/>
      <c r="PN1749" s="88"/>
      <c r="PO1749" s="88"/>
      <c r="PP1749" s="88"/>
      <c r="PQ1749" s="88"/>
      <c r="PR1749" s="88"/>
      <c r="PS1749" s="88"/>
      <c r="PT1749" s="88"/>
      <c r="PU1749" s="88"/>
      <c r="PV1749" s="88"/>
      <c r="PW1749" s="88"/>
      <c r="PX1749" s="88"/>
      <c r="PY1749" s="88"/>
      <c r="PZ1749" s="88"/>
      <c r="QA1749" s="88"/>
      <c r="QB1749" s="88"/>
      <c r="QC1749" s="88"/>
      <c r="QD1749" s="88"/>
      <c r="QE1749" s="88"/>
      <c r="QF1749" s="88"/>
      <c r="QG1749" s="88"/>
      <c r="QH1749" s="88"/>
      <c r="QI1749" s="88"/>
      <c r="QJ1749" s="88"/>
      <c r="QK1749" s="88"/>
      <c r="QL1749" s="88"/>
      <c r="QM1749" s="88"/>
      <c r="QN1749" s="88"/>
      <c r="QO1749" s="88"/>
      <c r="QP1749" s="88"/>
      <c r="QQ1749" s="88"/>
      <c r="QR1749" s="88"/>
      <c r="QS1749" s="88"/>
      <c r="QT1749" s="88"/>
      <c r="QU1749" s="88"/>
      <c r="QV1749" s="88"/>
      <c r="QW1749" s="88"/>
      <c r="QX1749" s="88"/>
      <c r="QY1749" s="88"/>
      <c r="QZ1749" s="88"/>
      <c r="RA1749" s="88"/>
      <c r="RB1749" s="88"/>
      <c r="RC1749" s="88"/>
      <c r="RD1749" s="88"/>
      <c r="RE1749" s="88"/>
      <c r="RF1749" s="88"/>
      <c r="RG1749" s="88"/>
      <c r="RH1749" s="88"/>
      <c r="RI1749" s="88"/>
      <c r="RJ1749" s="88"/>
      <c r="RK1749" s="88"/>
      <c r="RL1749" s="88"/>
      <c r="RM1749" s="88"/>
      <c r="RN1749" s="88"/>
      <c r="RO1749" s="88"/>
      <c r="RP1749" s="88"/>
      <c r="RQ1749" s="88"/>
      <c r="RR1749" s="88"/>
      <c r="RS1749" s="88"/>
      <c r="RT1749" s="88"/>
      <c r="RU1749" s="88"/>
      <c r="RV1749" s="88"/>
      <c r="RW1749" s="88"/>
      <c r="RX1749" s="88"/>
      <c r="RY1749" s="88"/>
      <c r="RZ1749" s="88"/>
      <c r="SA1749" s="88"/>
      <c r="SB1749" s="88"/>
      <c r="SC1749" s="88"/>
      <c r="SD1749" s="88"/>
      <c r="SE1749" s="88"/>
      <c r="SF1749" s="88"/>
      <c r="SG1749" s="88"/>
      <c r="SH1749" s="88"/>
      <c r="SI1749" s="88"/>
      <c r="SJ1749" s="88"/>
      <c r="SK1749" s="88"/>
      <c r="SL1749" s="88"/>
      <c r="SM1749" s="88"/>
      <c r="SN1749" s="88"/>
      <c r="SO1749" s="88"/>
      <c r="SP1749" s="88"/>
      <c r="SQ1749" s="88"/>
      <c r="SR1749" s="88"/>
      <c r="SS1749" s="88"/>
      <c r="ST1749" s="88"/>
      <c r="SU1749" s="88"/>
      <c r="SV1749" s="88"/>
      <c r="SW1749" s="88"/>
      <c r="SX1749" s="88"/>
      <c r="SY1749" s="88"/>
      <c r="SZ1749" s="88"/>
      <c r="TA1749" s="88"/>
      <c r="TB1749" s="88"/>
      <c r="TC1749" s="88"/>
    </row>
    <row r="1750" spans="1:523" ht="16.5" customHeight="1" x14ac:dyDescent="0.2">
      <c r="A1750" s="20">
        <v>1403</v>
      </c>
      <c r="B1750" s="20" t="s">
        <v>74</v>
      </c>
      <c r="C1750" s="20" t="s">
        <v>87</v>
      </c>
      <c r="D1750" s="20" t="s">
        <v>30</v>
      </c>
      <c r="E1750" s="20" t="s">
        <v>1345</v>
      </c>
      <c r="F1750" s="22" t="s">
        <v>1226</v>
      </c>
      <c r="G1750" s="110" t="s">
        <v>193</v>
      </c>
      <c r="H1750" s="20" t="s">
        <v>35</v>
      </c>
      <c r="I1750" s="20" t="s">
        <v>27</v>
      </c>
      <c r="J1750" s="22" t="s">
        <v>1227</v>
      </c>
      <c r="K1750" s="20">
        <v>1</v>
      </c>
      <c r="L1750" s="20" t="s">
        <v>91</v>
      </c>
      <c r="M1750" s="20" t="s">
        <v>410</v>
      </c>
      <c r="N1750" s="20" t="s">
        <v>1228</v>
      </c>
      <c r="O1750" s="20" t="s">
        <v>94</v>
      </c>
      <c r="P1750" s="23">
        <v>0.13</v>
      </c>
      <c r="Q1750" s="24">
        <v>8</v>
      </c>
      <c r="R1750" s="25">
        <v>45778</v>
      </c>
      <c r="S1750" s="20" t="s">
        <v>83</v>
      </c>
      <c r="T1750" s="23">
        <v>1000000000</v>
      </c>
      <c r="U1750" s="27" t="s">
        <v>100</v>
      </c>
      <c r="V1750" s="27" t="s">
        <v>100</v>
      </c>
      <c r="W1750" s="72"/>
      <c r="X1750" s="72"/>
      <c r="Y1750" s="72"/>
      <c r="Z1750" s="72"/>
      <c r="AA1750" s="72"/>
      <c r="AB1750" s="72"/>
      <c r="AC1750" s="72"/>
      <c r="AD1750" s="72"/>
      <c r="AE1750" s="72"/>
      <c r="AF1750" s="72"/>
      <c r="AG1750" s="72"/>
      <c r="AH1750" s="72"/>
      <c r="AI1750" s="72"/>
      <c r="AJ1750" s="72"/>
      <c r="AK1750" s="72"/>
      <c r="AL1750" s="72"/>
      <c r="AM1750" s="72"/>
      <c r="AN1750" s="72"/>
      <c r="AO1750" s="72"/>
      <c r="AP1750" s="72"/>
      <c r="AQ1750" s="72"/>
      <c r="AR1750" s="72"/>
      <c r="AS1750" s="72"/>
      <c r="AT1750" s="72"/>
      <c r="AU1750" s="72"/>
      <c r="AV1750" s="72"/>
      <c r="AW1750" s="72"/>
      <c r="AX1750" s="72"/>
      <c r="AY1750" s="72"/>
      <c r="AZ1750" s="72"/>
      <c r="BA1750" s="72"/>
      <c r="BB1750" s="72"/>
      <c r="BC1750" s="72"/>
      <c r="BD1750" s="72"/>
      <c r="BE1750" s="72"/>
      <c r="BF1750" s="72"/>
      <c r="BG1750" s="72"/>
      <c r="BH1750" s="72"/>
      <c r="BI1750" s="72"/>
      <c r="BJ1750" s="72"/>
      <c r="BK1750" s="72"/>
      <c r="BL1750" s="72"/>
      <c r="BM1750" s="72"/>
      <c r="BN1750" s="72"/>
      <c r="BO1750" s="72"/>
      <c r="BP1750" s="72"/>
      <c r="BQ1750" s="72"/>
      <c r="BR1750" s="72"/>
      <c r="BS1750" s="72"/>
      <c r="BT1750" s="72"/>
      <c r="BU1750" s="72"/>
      <c r="BV1750" s="72"/>
      <c r="BW1750" s="72"/>
      <c r="BX1750" s="72"/>
      <c r="BY1750" s="72"/>
      <c r="BZ1750" s="72"/>
      <c r="CA1750" s="72"/>
      <c r="CB1750" s="72"/>
      <c r="CC1750" s="72"/>
      <c r="CD1750" s="72"/>
      <c r="CE1750" s="72"/>
      <c r="CF1750" s="72"/>
      <c r="CG1750" s="72"/>
      <c r="CH1750" s="72"/>
      <c r="CI1750" s="72"/>
      <c r="CJ1750" s="72"/>
      <c r="CK1750" s="72"/>
      <c r="CL1750" s="72"/>
      <c r="CM1750" s="72"/>
      <c r="CN1750" s="72"/>
      <c r="CO1750" s="72"/>
      <c r="CP1750" s="72"/>
      <c r="CQ1750" s="72"/>
      <c r="CR1750" s="72"/>
      <c r="CS1750" s="72"/>
      <c r="CT1750" s="72"/>
      <c r="CU1750" s="72"/>
      <c r="CV1750" s="72"/>
      <c r="CW1750" s="72"/>
      <c r="CX1750" s="72"/>
      <c r="CY1750" s="72"/>
      <c r="CZ1750" s="72"/>
      <c r="DA1750" s="72"/>
      <c r="DB1750" s="72"/>
      <c r="DC1750" s="72"/>
      <c r="DD1750" s="72"/>
      <c r="DE1750" s="72"/>
      <c r="DF1750" s="72"/>
      <c r="DG1750" s="72"/>
      <c r="DH1750" s="72"/>
      <c r="DI1750" s="72"/>
      <c r="DJ1750" s="72"/>
      <c r="DK1750" s="72"/>
      <c r="DL1750" s="72"/>
      <c r="DM1750" s="72"/>
      <c r="DN1750" s="72"/>
      <c r="DO1750" s="72"/>
      <c r="DP1750" s="72"/>
      <c r="DQ1750" s="72"/>
      <c r="DR1750" s="72"/>
      <c r="DS1750" s="72"/>
      <c r="DT1750" s="72"/>
      <c r="DU1750" s="72"/>
      <c r="DV1750" s="72"/>
      <c r="DW1750" s="72"/>
      <c r="DX1750" s="72"/>
      <c r="DY1750" s="72"/>
      <c r="DZ1750" s="72"/>
      <c r="EA1750" s="72"/>
      <c r="EB1750" s="72"/>
      <c r="EC1750" s="72"/>
      <c r="ED1750" s="72"/>
      <c r="EE1750" s="72"/>
      <c r="EF1750" s="72"/>
      <c r="EG1750" s="72"/>
      <c r="EH1750" s="72"/>
      <c r="EI1750" s="72"/>
      <c r="EJ1750" s="72"/>
      <c r="EK1750" s="72"/>
      <c r="EL1750" s="72"/>
      <c r="EM1750" s="72"/>
      <c r="EN1750" s="72"/>
      <c r="EO1750" s="72"/>
      <c r="EP1750" s="72"/>
      <c r="EQ1750" s="72"/>
      <c r="ER1750" s="72"/>
      <c r="ES1750" s="72"/>
      <c r="ET1750" s="72"/>
      <c r="EU1750" s="72"/>
      <c r="EV1750" s="72"/>
      <c r="EW1750" s="72"/>
      <c r="EX1750" s="72"/>
      <c r="EY1750" s="72"/>
      <c r="EZ1750" s="72"/>
      <c r="FA1750" s="72"/>
      <c r="FB1750" s="72"/>
      <c r="FC1750" s="72"/>
      <c r="FD1750" s="72"/>
      <c r="FE1750" s="72"/>
      <c r="FF1750" s="72"/>
      <c r="FG1750" s="72"/>
      <c r="FH1750" s="72"/>
      <c r="FI1750" s="72"/>
      <c r="FJ1750" s="72"/>
      <c r="FK1750" s="72"/>
      <c r="FL1750" s="72"/>
      <c r="FM1750" s="72"/>
      <c r="FN1750" s="72"/>
      <c r="FO1750" s="72"/>
      <c r="FP1750" s="72"/>
      <c r="FQ1750" s="72"/>
      <c r="FR1750" s="72"/>
      <c r="FS1750" s="72"/>
      <c r="FT1750" s="72"/>
      <c r="FU1750" s="72"/>
      <c r="FV1750" s="72"/>
      <c r="FW1750" s="72"/>
      <c r="FX1750" s="72"/>
      <c r="FY1750" s="72"/>
      <c r="FZ1750" s="72"/>
      <c r="GA1750" s="72"/>
      <c r="GB1750" s="72"/>
      <c r="GC1750" s="72"/>
      <c r="GD1750" s="72"/>
      <c r="GE1750" s="72"/>
      <c r="GF1750" s="72"/>
      <c r="GG1750" s="72"/>
      <c r="GH1750" s="72"/>
      <c r="GI1750" s="72"/>
      <c r="GJ1750" s="72"/>
      <c r="GK1750" s="72"/>
      <c r="GL1750" s="72"/>
      <c r="GM1750" s="72"/>
      <c r="GN1750" s="72"/>
      <c r="GO1750" s="72"/>
      <c r="GP1750" s="72"/>
      <c r="GQ1750" s="72"/>
      <c r="GR1750" s="72"/>
      <c r="GS1750" s="72"/>
      <c r="GT1750" s="72"/>
      <c r="GU1750" s="72"/>
      <c r="GV1750" s="72"/>
      <c r="GW1750" s="72"/>
      <c r="GX1750" s="72"/>
      <c r="GY1750" s="72"/>
      <c r="GZ1750" s="72"/>
      <c r="HA1750" s="72"/>
      <c r="HB1750" s="72"/>
      <c r="HC1750" s="72"/>
      <c r="HD1750" s="72"/>
      <c r="HE1750" s="72"/>
      <c r="HF1750" s="72"/>
      <c r="HG1750" s="72"/>
      <c r="HH1750" s="72"/>
      <c r="HI1750" s="72"/>
      <c r="HJ1750" s="72"/>
      <c r="HK1750" s="72"/>
      <c r="HL1750" s="72"/>
      <c r="HM1750" s="72"/>
      <c r="HN1750" s="72"/>
      <c r="HO1750" s="72"/>
      <c r="HP1750" s="72"/>
      <c r="HQ1750" s="72"/>
      <c r="HR1750" s="72"/>
      <c r="HS1750" s="72"/>
      <c r="HT1750" s="72"/>
      <c r="HU1750" s="72"/>
      <c r="HV1750" s="72"/>
      <c r="HW1750" s="72"/>
      <c r="HX1750" s="72"/>
      <c r="HY1750" s="72"/>
      <c r="HZ1750" s="72"/>
      <c r="IA1750" s="72"/>
      <c r="IB1750" s="72"/>
      <c r="IC1750" s="72"/>
      <c r="ID1750" s="72"/>
      <c r="IE1750" s="72"/>
      <c r="IF1750" s="72"/>
      <c r="IG1750" s="72"/>
      <c r="IH1750" s="72"/>
      <c r="II1750" s="72"/>
      <c r="IJ1750" s="72"/>
      <c r="IK1750" s="72"/>
      <c r="IL1750" s="72"/>
      <c r="IM1750" s="72"/>
      <c r="IN1750" s="72"/>
      <c r="IO1750" s="72"/>
      <c r="IP1750" s="72"/>
      <c r="IQ1750" s="72"/>
      <c r="IR1750" s="72"/>
      <c r="IS1750" s="72"/>
      <c r="IT1750" s="72"/>
      <c r="IU1750" s="72"/>
      <c r="IV1750" s="72"/>
      <c r="IW1750" s="72"/>
      <c r="IX1750" s="72"/>
      <c r="IY1750" s="72"/>
      <c r="IZ1750" s="72"/>
      <c r="JA1750" s="72"/>
      <c r="JB1750" s="72"/>
      <c r="JC1750" s="72"/>
      <c r="JD1750" s="72"/>
      <c r="JE1750" s="72"/>
      <c r="JF1750" s="72"/>
      <c r="JG1750" s="72"/>
      <c r="JH1750" s="72"/>
      <c r="JI1750" s="72"/>
      <c r="JJ1750" s="72"/>
      <c r="JK1750" s="72"/>
      <c r="JL1750" s="72"/>
      <c r="JM1750" s="72"/>
      <c r="JN1750" s="72"/>
      <c r="JO1750" s="72"/>
      <c r="JP1750" s="72"/>
      <c r="JQ1750" s="72"/>
      <c r="JR1750" s="72"/>
      <c r="JS1750" s="72"/>
      <c r="JT1750" s="72"/>
      <c r="JU1750" s="72"/>
      <c r="JV1750" s="72"/>
      <c r="JW1750" s="72"/>
      <c r="JX1750" s="72"/>
      <c r="JY1750" s="72"/>
      <c r="JZ1750" s="72"/>
      <c r="KA1750" s="72"/>
      <c r="KB1750" s="72"/>
      <c r="KC1750" s="72"/>
      <c r="KD1750" s="72"/>
      <c r="KE1750" s="72"/>
      <c r="KF1750" s="72"/>
      <c r="KG1750" s="72"/>
      <c r="KH1750" s="72"/>
      <c r="KI1750" s="72"/>
      <c r="KJ1750" s="72"/>
      <c r="KK1750" s="72"/>
      <c r="KL1750" s="72"/>
      <c r="KM1750" s="72"/>
      <c r="KN1750" s="72"/>
      <c r="KO1750" s="72"/>
      <c r="KP1750" s="72"/>
      <c r="KQ1750" s="72"/>
      <c r="KR1750" s="72"/>
      <c r="KS1750" s="72"/>
      <c r="KT1750" s="72"/>
      <c r="KU1750" s="72"/>
      <c r="KV1750" s="72"/>
      <c r="KW1750" s="72"/>
      <c r="KX1750" s="72"/>
      <c r="KY1750" s="72"/>
      <c r="KZ1750" s="72"/>
      <c r="LA1750" s="72"/>
      <c r="LB1750" s="72"/>
      <c r="LC1750" s="72"/>
      <c r="LD1750" s="72"/>
      <c r="LE1750" s="72"/>
      <c r="LF1750" s="72"/>
      <c r="LG1750" s="72"/>
      <c r="LH1750" s="72"/>
      <c r="LI1750" s="72"/>
      <c r="LJ1750" s="72"/>
      <c r="LK1750" s="72"/>
      <c r="LL1750" s="72"/>
      <c r="LM1750" s="72"/>
      <c r="LN1750" s="72"/>
      <c r="LO1750" s="72"/>
      <c r="LP1750" s="72"/>
      <c r="LQ1750" s="72"/>
      <c r="LR1750" s="72"/>
      <c r="LS1750" s="72"/>
      <c r="LT1750" s="72"/>
      <c r="LU1750" s="72"/>
      <c r="LV1750" s="72"/>
      <c r="LW1750" s="72"/>
      <c r="LX1750" s="72"/>
      <c r="LY1750" s="72"/>
      <c r="LZ1750" s="72"/>
      <c r="MA1750" s="72"/>
      <c r="MB1750" s="72"/>
      <c r="MC1750" s="72"/>
      <c r="MD1750" s="72"/>
      <c r="ME1750" s="72"/>
      <c r="MF1750" s="72"/>
      <c r="MG1750" s="72"/>
      <c r="MH1750" s="72"/>
      <c r="MI1750" s="72"/>
      <c r="MJ1750" s="72"/>
      <c r="MK1750" s="72"/>
      <c r="ML1750" s="72"/>
      <c r="MM1750" s="72"/>
      <c r="MN1750" s="72"/>
      <c r="MO1750" s="72"/>
      <c r="MP1750" s="72"/>
      <c r="MQ1750" s="72"/>
      <c r="MR1750" s="72"/>
      <c r="MS1750" s="72"/>
      <c r="MT1750" s="72"/>
      <c r="MU1750" s="72"/>
      <c r="MV1750" s="72"/>
      <c r="MW1750" s="72"/>
      <c r="MX1750" s="72"/>
      <c r="MY1750" s="72"/>
      <c r="MZ1750" s="72"/>
      <c r="NA1750" s="72"/>
      <c r="NB1750" s="72"/>
      <c r="NC1750" s="72"/>
      <c r="ND1750" s="72"/>
      <c r="NE1750" s="72"/>
      <c r="NF1750" s="72"/>
      <c r="NG1750" s="72"/>
      <c r="NH1750" s="72"/>
      <c r="NI1750" s="72"/>
      <c r="NJ1750" s="72"/>
      <c r="NK1750" s="72"/>
      <c r="NL1750" s="72"/>
      <c r="NM1750" s="72"/>
      <c r="NN1750" s="72"/>
      <c r="NO1750" s="72"/>
      <c r="NP1750" s="72"/>
      <c r="NQ1750" s="72"/>
      <c r="NR1750" s="72"/>
      <c r="NS1750" s="72"/>
      <c r="NT1750" s="72"/>
      <c r="NU1750" s="72"/>
      <c r="NV1750" s="72"/>
      <c r="NW1750" s="72"/>
      <c r="NX1750" s="72"/>
      <c r="NY1750" s="72"/>
      <c r="NZ1750" s="72"/>
      <c r="OA1750" s="72"/>
      <c r="OB1750" s="72"/>
      <c r="OC1750" s="72"/>
      <c r="OD1750" s="72"/>
      <c r="OE1750" s="72"/>
      <c r="OF1750" s="72"/>
      <c r="OG1750" s="72"/>
      <c r="OH1750" s="72"/>
      <c r="OI1750" s="72"/>
      <c r="OJ1750" s="72"/>
      <c r="OK1750" s="72"/>
      <c r="OL1750" s="72"/>
      <c r="OM1750" s="72"/>
      <c r="ON1750" s="72"/>
      <c r="OO1750" s="72"/>
      <c r="OP1750" s="72"/>
      <c r="OQ1750" s="72"/>
      <c r="OR1750" s="72"/>
      <c r="OS1750" s="72"/>
      <c r="OT1750" s="72"/>
      <c r="OU1750" s="72"/>
      <c r="OV1750" s="72"/>
      <c r="OW1750" s="72"/>
      <c r="OX1750" s="72"/>
      <c r="OY1750" s="72"/>
      <c r="OZ1750" s="72"/>
      <c r="PA1750" s="72"/>
      <c r="PB1750" s="72"/>
      <c r="PC1750" s="72"/>
      <c r="PD1750" s="72"/>
      <c r="PE1750" s="72"/>
      <c r="PF1750" s="72"/>
      <c r="PG1750" s="72"/>
      <c r="PH1750" s="72"/>
      <c r="PI1750" s="72"/>
      <c r="PJ1750" s="72"/>
      <c r="PK1750" s="72"/>
      <c r="PL1750" s="72"/>
      <c r="PM1750" s="72"/>
      <c r="PN1750" s="72"/>
      <c r="PO1750" s="72"/>
      <c r="PP1750" s="72"/>
      <c r="PQ1750" s="72"/>
      <c r="PR1750" s="72"/>
      <c r="PS1750" s="72"/>
      <c r="PT1750" s="72"/>
      <c r="PU1750" s="72"/>
      <c r="PV1750" s="72"/>
      <c r="PW1750" s="72"/>
      <c r="PX1750" s="72"/>
      <c r="PY1750" s="72"/>
      <c r="PZ1750" s="72"/>
      <c r="QA1750" s="72"/>
      <c r="QB1750" s="72"/>
      <c r="QC1750" s="72"/>
      <c r="QD1750" s="72"/>
      <c r="QE1750" s="72"/>
      <c r="QF1750" s="72"/>
      <c r="QG1750" s="72"/>
      <c r="QH1750" s="72"/>
      <c r="QI1750" s="72"/>
      <c r="QJ1750" s="72"/>
      <c r="QK1750" s="72"/>
      <c r="QL1750" s="72"/>
      <c r="QM1750" s="72"/>
      <c r="QN1750" s="72"/>
      <c r="QO1750" s="72"/>
      <c r="QP1750" s="72"/>
      <c r="QQ1750" s="72"/>
      <c r="QR1750" s="72"/>
      <c r="QS1750" s="72"/>
      <c r="QT1750" s="72"/>
      <c r="QU1750" s="72"/>
      <c r="QV1750" s="72"/>
      <c r="QW1750" s="72"/>
      <c r="QX1750" s="72"/>
      <c r="QY1750" s="72"/>
      <c r="QZ1750" s="72"/>
      <c r="RA1750" s="72"/>
      <c r="RB1750" s="72"/>
      <c r="RC1750" s="72"/>
      <c r="RD1750" s="72"/>
      <c r="RE1750" s="72"/>
      <c r="RF1750" s="72"/>
      <c r="RG1750" s="72"/>
      <c r="RH1750" s="72"/>
      <c r="RI1750" s="72"/>
      <c r="RJ1750" s="72"/>
      <c r="RK1750" s="72"/>
      <c r="RL1750" s="72"/>
      <c r="RM1750" s="72"/>
      <c r="RN1750" s="72"/>
      <c r="RO1750" s="72"/>
      <c r="RP1750" s="72"/>
      <c r="RQ1750" s="72"/>
      <c r="RR1750" s="72"/>
      <c r="RS1750" s="72"/>
      <c r="RT1750" s="72"/>
      <c r="RU1750" s="72"/>
      <c r="RV1750" s="72"/>
      <c r="RW1750" s="72"/>
      <c r="RX1750" s="72"/>
      <c r="RY1750" s="72"/>
      <c r="RZ1750" s="72"/>
      <c r="SA1750" s="72"/>
      <c r="SB1750" s="72"/>
      <c r="SC1750" s="72"/>
      <c r="SD1750" s="72"/>
      <c r="SE1750" s="72"/>
      <c r="SF1750" s="72"/>
      <c r="SG1750" s="72"/>
      <c r="SH1750" s="72"/>
      <c r="SI1750" s="72"/>
      <c r="SJ1750" s="72"/>
      <c r="SK1750" s="72"/>
      <c r="SL1750" s="72"/>
      <c r="SM1750" s="72"/>
      <c r="SN1750" s="72"/>
      <c r="SO1750" s="72"/>
      <c r="SP1750" s="72"/>
      <c r="SQ1750" s="72"/>
      <c r="SR1750" s="72"/>
      <c r="SS1750" s="72"/>
      <c r="ST1750" s="72"/>
      <c r="SU1750" s="72"/>
      <c r="SV1750" s="72"/>
      <c r="SW1750" s="72"/>
      <c r="SX1750" s="72"/>
      <c r="SY1750" s="72"/>
      <c r="SZ1750" s="72"/>
      <c r="TA1750" s="72"/>
      <c r="TB1750" s="72"/>
      <c r="TC1750" s="72"/>
    </row>
    <row r="1751" spans="1:523" ht="16.5" customHeight="1" x14ac:dyDescent="0.2">
      <c r="A1751" s="20">
        <v>1410</v>
      </c>
      <c r="B1751" s="20" t="s">
        <v>74</v>
      </c>
      <c r="C1751" s="20" t="s">
        <v>172</v>
      </c>
      <c r="D1751" s="20" t="s">
        <v>30</v>
      </c>
      <c r="E1751" s="20" t="s">
        <v>730</v>
      </c>
      <c r="F1751" s="22" t="s">
        <v>396</v>
      </c>
      <c r="G1751" s="110" t="s">
        <v>96</v>
      </c>
      <c r="H1751" s="20" t="s">
        <v>154</v>
      </c>
      <c r="I1751" s="20" t="s">
        <v>27</v>
      </c>
      <c r="J1751" s="22" t="s">
        <v>1229</v>
      </c>
      <c r="K1751" s="20">
        <v>1</v>
      </c>
      <c r="L1751" s="20" t="s">
        <v>370</v>
      </c>
      <c r="M1751" s="20" t="s">
        <v>397</v>
      </c>
      <c r="N1751" s="20" t="s">
        <v>95</v>
      </c>
      <c r="O1751" s="20">
        <v>0.02</v>
      </c>
      <c r="P1751" s="23" t="s">
        <v>94</v>
      </c>
      <c r="Q1751" s="24">
        <v>1</v>
      </c>
      <c r="R1751" s="25">
        <v>45717</v>
      </c>
      <c r="S1751" s="20" t="s">
        <v>29</v>
      </c>
      <c r="T1751" s="23">
        <v>20000000</v>
      </c>
      <c r="U1751" s="27" t="s">
        <v>100</v>
      </c>
      <c r="V1751" s="27" t="s">
        <v>100</v>
      </c>
      <c r="W1751" s="72"/>
      <c r="X1751" s="72"/>
      <c r="Y1751" s="72"/>
      <c r="Z1751" s="72"/>
      <c r="AA1751" s="72"/>
      <c r="AB1751" s="72"/>
      <c r="AC1751" s="72"/>
      <c r="AD1751" s="72"/>
      <c r="AE1751" s="72"/>
      <c r="AF1751" s="72"/>
      <c r="AG1751" s="72"/>
      <c r="AH1751" s="72"/>
      <c r="AI1751" s="72"/>
      <c r="AJ1751" s="72"/>
      <c r="AK1751" s="72"/>
      <c r="AL1751" s="72"/>
      <c r="AM1751" s="72"/>
      <c r="AN1751" s="72"/>
      <c r="AO1751" s="72"/>
      <c r="AP1751" s="72"/>
      <c r="AQ1751" s="72"/>
      <c r="AR1751" s="72"/>
      <c r="AS1751" s="72"/>
      <c r="AT1751" s="72"/>
      <c r="AU1751" s="72"/>
      <c r="AV1751" s="72"/>
      <c r="AW1751" s="72"/>
      <c r="AX1751" s="72"/>
      <c r="AY1751" s="72"/>
      <c r="AZ1751" s="72"/>
      <c r="BA1751" s="72"/>
      <c r="BB1751" s="72"/>
      <c r="BC1751" s="72"/>
      <c r="BD1751" s="72"/>
      <c r="BE1751" s="72"/>
      <c r="BF1751" s="72"/>
      <c r="BG1751" s="72"/>
      <c r="BH1751" s="72"/>
      <c r="BI1751" s="72"/>
      <c r="BJ1751" s="72"/>
      <c r="BK1751" s="72"/>
      <c r="BL1751" s="72"/>
      <c r="BM1751" s="72"/>
      <c r="BN1751" s="72"/>
      <c r="BO1751" s="72"/>
      <c r="BP1751" s="72"/>
      <c r="BQ1751" s="72"/>
      <c r="BR1751" s="72"/>
      <c r="BS1751" s="72"/>
      <c r="BT1751" s="72"/>
      <c r="BU1751" s="72"/>
      <c r="BV1751" s="72"/>
      <c r="BW1751" s="72"/>
      <c r="BX1751" s="72"/>
      <c r="BY1751" s="72"/>
      <c r="BZ1751" s="72"/>
      <c r="CA1751" s="72"/>
      <c r="CB1751" s="72"/>
      <c r="CC1751" s="72"/>
      <c r="CD1751" s="72"/>
      <c r="CE1751" s="72"/>
      <c r="CF1751" s="72"/>
      <c r="CG1751" s="72"/>
      <c r="CH1751" s="72"/>
      <c r="CI1751" s="72"/>
      <c r="CJ1751" s="72"/>
      <c r="CK1751" s="72"/>
      <c r="CL1751" s="72"/>
      <c r="CM1751" s="72"/>
      <c r="CN1751" s="72"/>
      <c r="CO1751" s="72"/>
      <c r="CP1751" s="72"/>
      <c r="CQ1751" s="72"/>
      <c r="CR1751" s="72"/>
      <c r="CS1751" s="72"/>
      <c r="CT1751" s="72"/>
      <c r="CU1751" s="72"/>
      <c r="CV1751" s="72"/>
      <c r="CW1751" s="72"/>
      <c r="CX1751" s="72"/>
      <c r="CY1751" s="72"/>
      <c r="CZ1751" s="72"/>
      <c r="DA1751" s="72"/>
      <c r="DB1751" s="72"/>
      <c r="DC1751" s="72"/>
      <c r="DD1751" s="72"/>
      <c r="DE1751" s="72"/>
      <c r="DF1751" s="72"/>
      <c r="DG1751" s="72"/>
      <c r="DH1751" s="72"/>
      <c r="DI1751" s="72"/>
      <c r="DJ1751" s="72"/>
      <c r="DK1751" s="72"/>
      <c r="DL1751" s="72"/>
      <c r="DM1751" s="72"/>
      <c r="DN1751" s="72"/>
      <c r="DO1751" s="72"/>
      <c r="DP1751" s="72"/>
      <c r="DQ1751" s="72"/>
      <c r="DR1751" s="72"/>
      <c r="DS1751" s="72"/>
      <c r="DT1751" s="72"/>
      <c r="DU1751" s="72"/>
      <c r="DV1751" s="72"/>
      <c r="DW1751" s="72"/>
      <c r="DX1751" s="72"/>
      <c r="DY1751" s="72"/>
      <c r="DZ1751" s="72"/>
      <c r="EA1751" s="72"/>
      <c r="EB1751" s="72"/>
      <c r="EC1751" s="72"/>
      <c r="ED1751" s="72"/>
      <c r="EE1751" s="72"/>
      <c r="EF1751" s="72"/>
      <c r="EG1751" s="72"/>
      <c r="EH1751" s="72"/>
      <c r="EI1751" s="72"/>
      <c r="EJ1751" s="72"/>
      <c r="EK1751" s="72"/>
      <c r="EL1751" s="72"/>
      <c r="EM1751" s="72"/>
      <c r="EN1751" s="72"/>
      <c r="EO1751" s="72"/>
      <c r="EP1751" s="72"/>
      <c r="EQ1751" s="72"/>
      <c r="ER1751" s="72"/>
      <c r="ES1751" s="72"/>
      <c r="ET1751" s="72"/>
      <c r="EU1751" s="72"/>
      <c r="EV1751" s="72"/>
      <c r="EW1751" s="72"/>
      <c r="EX1751" s="72"/>
      <c r="EY1751" s="72"/>
      <c r="EZ1751" s="72"/>
      <c r="FA1751" s="72"/>
      <c r="FB1751" s="72"/>
      <c r="FC1751" s="72"/>
      <c r="FD1751" s="72"/>
      <c r="FE1751" s="72"/>
      <c r="FF1751" s="72"/>
      <c r="FG1751" s="72"/>
      <c r="FH1751" s="72"/>
      <c r="FI1751" s="72"/>
      <c r="FJ1751" s="72"/>
      <c r="FK1751" s="72"/>
      <c r="FL1751" s="72"/>
      <c r="FM1751" s="72"/>
      <c r="FN1751" s="72"/>
      <c r="FO1751" s="72"/>
      <c r="FP1751" s="72"/>
      <c r="FQ1751" s="72"/>
      <c r="FR1751" s="72"/>
      <c r="FS1751" s="72"/>
      <c r="FT1751" s="72"/>
      <c r="FU1751" s="72"/>
      <c r="FV1751" s="72"/>
      <c r="FW1751" s="72"/>
      <c r="FX1751" s="72"/>
      <c r="FY1751" s="72"/>
      <c r="FZ1751" s="72"/>
      <c r="GA1751" s="72"/>
      <c r="GB1751" s="72"/>
      <c r="GC1751" s="72"/>
      <c r="GD1751" s="72"/>
      <c r="GE1751" s="72"/>
      <c r="GF1751" s="72"/>
      <c r="GG1751" s="72"/>
      <c r="GH1751" s="72"/>
      <c r="GI1751" s="72"/>
      <c r="GJ1751" s="72"/>
      <c r="GK1751" s="72"/>
      <c r="GL1751" s="72"/>
      <c r="GM1751" s="72"/>
      <c r="GN1751" s="72"/>
      <c r="GO1751" s="72"/>
      <c r="GP1751" s="72"/>
      <c r="GQ1751" s="72"/>
      <c r="GR1751" s="72"/>
      <c r="GS1751" s="72"/>
      <c r="GT1751" s="72"/>
      <c r="GU1751" s="72"/>
      <c r="GV1751" s="72"/>
      <c r="GW1751" s="72"/>
      <c r="GX1751" s="72"/>
      <c r="GY1751" s="72"/>
      <c r="GZ1751" s="72"/>
      <c r="HA1751" s="72"/>
      <c r="HB1751" s="72"/>
      <c r="HC1751" s="72"/>
      <c r="HD1751" s="72"/>
      <c r="HE1751" s="72"/>
      <c r="HF1751" s="72"/>
      <c r="HG1751" s="72"/>
      <c r="HH1751" s="72"/>
      <c r="HI1751" s="72"/>
      <c r="HJ1751" s="72"/>
      <c r="HK1751" s="72"/>
      <c r="HL1751" s="72"/>
      <c r="HM1751" s="72"/>
      <c r="HN1751" s="72"/>
      <c r="HO1751" s="72"/>
      <c r="HP1751" s="72"/>
      <c r="HQ1751" s="72"/>
      <c r="HR1751" s="72"/>
      <c r="HS1751" s="72"/>
      <c r="HT1751" s="72"/>
      <c r="HU1751" s="72"/>
      <c r="HV1751" s="72"/>
      <c r="HW1751" s="72"/>
      <c r="HX1751" s="72"/>
      <c r="HY1751" s="72"/>
      <c r="HZ1751" s="72"/>
      <c r="IA1751" s="72"/>
      <c r="IB1751" s="72"/>
      <c r="IC1751" s="72"/>
      <c r="ID1751" s="72"/>
      <c r="IE1751" s="72"/>
      <c r="IF1751" s="72"/>
      <c r="IG1751" s="72"/>
      <c r="IH1751" s="72"/>
      <c r="II1751" s="72"/>
      <c r="IJ1751" s="72"/>
      <c r="IK1751" s="72"/>
      <c r="IL1751" s="72"/>
      <c r="IM1751" s="72"/>
      <c r="IN1751" s="72"/>
      <c r="IO1751" s="72"/>
      <c r="IP1751" s="72"/>
      <c r="IQ1751" s="72"/>
      <c r="IR1751" s="72"/>
      <c r="IS1751" s="72"/>
      <c r="IT1751" s="72"/>
      <c r="IU1751" s="72"/>
      <c r="IV1751" s="72"/>
      <c r="IW1751" s="72"/>
      <c r="IX1751" s="72"/>
      <c r="IY1751" s="72"/>
      <c r="IZ1751" s="72"/>
      <c r="JA1751" s="72"/>
      <c r="JB1751" s="72"/>
      <c r="JC1751" s="72"/>
      <c r="JD1751" s="72"/>
      <c r="JE1751" s="72"/>
      <c r="JF1751" s="72"/>
      <c r="JG1751" s="72"/>
      <c r="JH1751" s="72"/>
      <c r="JI1751" s="72"/>
      <c r="JJ1751" s="72"/>
      <c r="JK1751" s="72"/>
      <c r="JL1751" s="72"/>
      <c r="JM1751" s="72"/>
      <c r="JN1751" s="72"/>
      <c r="JO1751" s="72"/>
      <c r="JP1751" s="72"/>
      <c r="JQ1751" s="72"/>
      <c r="JR1751" s="72"/>
      <c r="JS1751" s="72"/>
      <c r="JT1751" s="72"/>
      <c r="JU1751" s="72"/>
      <c r="JV1751" s="72"/>
      <c r="JW1751" s="72"/>
      <c r="JX1751" s="72"/>
      <c r="JY1751" s="72"/>
      <c r="JZ1751" s="72"/>
      <c r="KA1751" s="72"/>
      <c r="KB1751" s="72"/>
      <c r="KC1751" s="72"/>
      <c r="KD1751" s="72"/>
      <c r="KE1751" s="72"/>
      <c r="KF1751" s="72"/>
      <c r="KG1751" s="72"/>
      <c r="KH1751" s="72"/>
      <c r="KI1751" s="72"/>
      <c r="KJ1751" s="72"/>
      <c r="KK1751" s="72"/>
      <c r="KL1751" s="72"/>
      <c r="KM1751" s="72"/>
      <c r="KN1751" s="72"/>
      <c r="KO1751" s="72"/>
      <c r="KP1751" s="72"/>
      <c r="KQ1751" s="72"/>
      <c r="KR1751" s="72"/>
      <c r="KS1751" s="72"/>
      <c r="KT1751" s="72"/>
      <c r="KU1751" s="72"/>
      <c r="KV1751" s="72"/>
      <c r="KW1751" s="72"/>
      <c r="KX1751" s="72"/>
      <c r="KY1751" s="72"/>
      <c r="KZ1751" s="72"/>
      <c r="LA1751" s="72"/>
      <c r="LB1751" s="72"/>
      <c r="LC1751" s="72"/>
      <c r="LD1751" s="72"/>
      <c r="LE1751" s="72"/>
      <c r="LF1751" s="72"/>
      <c r="LG1751" s="72"/>
      <c r="LH1751" s="72"/>
      <c r="LI1751" s="72"/>
      <c r="LJ1751" s="72"/>
      <c r="LK1751" s="72"/>
      <c r="LL1751" s="72"/>
      <c r="LM1751" s="72"/>
      <c r="LN1751" s="72"/>
      <c r="LO1751" s="72"/>
      <c r="LP1751" s="72"/>
      <c r="LQ1751" s="72"/>
      <c r="LR1751" s="72"/>
      <c r="LS1751" s="72"/>
      <c r="LT1751" s="72"/>
      <c r="LU1751" s="72"/>
      <c r="LV1751" s="72"/>
      <c r="LW1751" s="72"/>
      <c r="LX1751" s="72"/>
      <c r="LY1751" s="72"/>
      <c r="LZ1751" s="72"/>
      <c r="MA1751" s="72"/>
      <c r="MB1751" s="72"/>
      <c r="MC1751" s="72"/>
      <c r="MD1751" s="72"/>
      <c r="ME1751" s="72"/>
      <c r="MF1751" s="72"/>
      <c r="MG1751" s="72"/>
      <c r="MH1751" s="72"/>
      <c r="MI1751" s="72"/>
      <c r="MJ1751" s="72"/>
      <c r="MK1751" s="72"/>
      <c r="ML1751" s="72"/>
      <c r="MM1751" s="72"/>
      <c r="MN1751" s="72"/>
      <c r="MO1751" s="72"/>
      <c r="MP1751" s="72"/>
      <c r="MQ1751" s="72"/>
      <c r="MR1751" s="72"/>
      <c r="MS1751" s="72"/>
      <c r="MT1751" s="72"/>
      <c r="MU1751" s="72"/>
      <c r="MV1751" s="72"/>
      <c r="MW1751" s="72"/>
      <c r="MX1751" s="72"/>
      <c r="MY1751" s="72"/>
      <c r="MZ1751" s="72"/>
      <c r="NA1751" s="72"/>
      <c r="NB1751" s="72"/>
      <c r="NC1751" s="72"/>
      <c r="ND1751" s="72"/>
      <c r="NE1751" s="72"/>
      <c r="NF1751" s="72"/>
      <c r="NG1751" s="72"/>
      <c r="NH1751" s="72"/>
      <c r="NI1751" s="72"/>
      <c r="NJ1751" s="72"/>
      <c r="NK1751" s="72"/>
      <c r="NL1751" s="72"/>
      <c r="NM1751" s="72"/>
      <c r="NN1751" s="72"/>
      <c r="NO1751" s="72"/>
      <c r="NP1751" s="72"/>
      <c r="NQ1751" s="72"/>
      <c r="NR1751" s="72"/>
      <c r="NS1751" s="72"/>
      <c r="NT1751" s="72"/>
      <c r="NU1751" s="72"/>
      <c r="NV1751" s="72"/>
      <c r="NW1751" s="72"/>
      <c r="NX1751" s="72"/>
      <c r="NY1751" s="72"/>
      <c r="NZ1751" s="72"/>
      <c r="OA1751" s="72"/>
      <c r="OB1751" s="72"/>
      <c r="OC1751" s="72"/>
      <c r="OD1751" s="72"/>
      <c r="OE1751" s="72"/>
      <c r="OF1751" s="72"/>
      <c r="OG1751" s="72"/>
      <c r="OH1751" s="72"/>
      <c r="OI1751" s="72"/>
      <c r="OJ1751" s="72"/>
      <c r="OK1751" s="72"/>
      <c r="OL1751" s="72"/>
      <c r="OM1751" s="72"/>
      <c r="ON1751" s="72"/>
      <c r="OO1751" s="72"/>
      <c r="OP1751" s="72"/>
      <c r="OQ1751" s="72"/>
      <c r="OR1751" s="72"/>
      <c r="OS1751" s="72"/>
      <c r="OT1751" s="72"/>
      <c r="OU1751" s="72"/>
      <c r="OV1751" s="72"/>
      <c r="OW1751" s="72"/>
      <c r="OX1751" s="72"/>
      <c r="OY1751" s="72"/>
      <c r="OZ1751" s="72"/>
      <c r="PA1751" s="72"/>
      <c r="PB1751" s="72"/>
      <c r="PC1751" s="72"/>
      <c r="PD1751" s="72"/>
      <c r="PE1751" s="72"/>
      <c r="PF1751" s="72"/>
      <c r="PG1751" s="72"/>
      <c r="PH1751" s="72"/>
      <c r="PI1751" s="72"/>
      <c r="PJ1751" s="72"/>
      <c r="PK1751" s="72"/>
      <c r="PL1751" s="72"/>
      <c r="PM1751" s="72"/>
      <c r="PN1751" s="72"/>
      <c r="PO1751" s="72"/>
      <c r="PP1751" s="72"/>
      <c r="PQ1751" s="72"/>
      <c r="PR1751" s="72"/>
      <c r="PS1751" s="72"/>
      <c r="PT1751" s="72"/>
      <c r="PU1751" s="72"/>
      <c r="PV1751" s="72"/>
      <c r="PW1751" s="72"/>
      <c r="PX1751" s="72"/>
      <c r="PY1751" s="72"/>
      <c r="PZ1751" s="72"/>
      <c r="QA1751" s="72"/>
      <c r="QB1751" s="72"/>
      <c r="QC1751" s="72"/>
      <c r="QD1751" s="72"/>
      <c r="QE1751" s="72"/>
      <c r="QF1751" s="72"/>
      <c r="QG1751" s="72"/>
      <c r="QH1751" s="72"/>
      <c r="QI1751" s="72"/>
      <c r="QJ1751" s="72"/>
      <c r="QK1751" s="72"/>
      <c r="QL1751" s="72"/>
      <c r="QM1751" s="72"/>
      <c r="QN1751" s="72"/>
      <c r="QO1751" s="72"/>
      <c r="QP1751" s="72"/>
      <c r="QQ1751" s="72"/>
      <c r="QR1751" s="72"/>
      <c r="QS1751" s="72"/>
      <c r="QT1751" s="72"/>
      <c r="QU1751" s="72"/>
      <c r="QV1751" s="72"/>
      <c r="QW1751" s="72"/>
      <c r="QX1751" s="72"/>
      <c r="QY1751" s="72"/>
      <c r="QZ1751" s="72"/>
      <c r="RA1751" s="72"/>
      <c r="RB1751" s="72"/>
      <c r="RC1751" s="72"/>
      <c r="RD1751" s="72"/>
      <c r="RE1751" s="72"/>
      <c r="RF1751" s="72"/>
      <c r="RG1751" s="72"/>
      <c r="RH1751" s="72"/>
      <c r="RI1751" s="72"/>
      <c r="RJ1751" s="72"/>
      <c r="RK1751" s="72"/>
      <c r="RL1751" s="72"/>
      <c r="RM1751" s="72"/>
      <c r="RN1751" s="72"/>
      <c r="RO1751" s="72"/>
      <c r="RP1751" s="72"/>
      <c r="RQ1751" s="72"/>
      <c r="RR1751" s="72"/>
      <c r="RS1751" s="72"/>
      <c r="RT1751" s="72"/>
      <c r="RU1751" s="72"/>
      <c r="RV1751" s="72"/>
      <c r="RW1751" s="72"/>
      <c r="RX1751" s="72"/>
      <c r="RY1751" s="72"/>
      <c r="RZ1751" s="72"/>
      <c r="SA1751" s="72"/>
      <c r="SB1751" s="72"/>
      <c r="SC1751" s="72"/>
      <c r="SD1751" s="72"/>
      <c r="SE1751" s="72"/>
      <c r="SF1751" s="72"/>
      <c r="SG1751" s="72"/>
      <c r="SH1751" s="72"/>
      <c r="SI1751" s="72"/>
      <c r="SJ1751" s="72"/>
      <c r="SK1751" s="72"/>
      <c r="SL1751" s="72"/>
      <c r="SM1751" s="72"/>
      <c r="SN1751" s="72"/>
      <c r="SO1751" s="72"/>
      <c r="SP1751" s="72"/>
      <c r="SQ1751" s="72"/>
      <c r="SR1751" s="72"/>
      <c r="SS1751" s="72"/>
      <c r="ST1751" s="72"/>
      <c r="SU1751" s="72"/>
      <c r="SV1751" s="72"/>
      <c r="SW1751" s="72"/>
      <c r="SX1751" s="72"/>
      <c r="SY1751" s="72"/>
      <c r="SZ1751" s="72"/>
      <c r="TA1751" s="72"/>
      <c r="TB1751" s="72"/>
      <c r="TC1751" s="72"/>
    </row>
    <row r="1752" spans="1:523" ht="16.5" customHeight="1" x14ac:dyDescent="0.2">
      <c r="A1752" s="20">
        <v>1411</v>
      </c>
      <c r="B1752" s="20" t="s">
        <v>74</v>
      </c>
      <c r="C1752" s="20" t="s">
        <v>172</v>
      </c>
      <c r="D1752" s="20" t="s">
        <v>38</v>
      </c>
      <c r="E1752" s="8" t="s">
        <v>1353</v>
      </c>
      <c r="F1752" s="22" t="s">
        <v>1230</v>
      </c>
      <c r="G1752" s="110" t="s">
        <v>96</v>
      </c>
      <c r="H1752" s="20" t="s">
        <v>154</v>
      </c>
      <c r="I1752" s="20" t="s">
        <v>27</v>
      </c>
      <c r="J1752" s="22" t="s">
        <v>1231</v>
      </c>
      <c r="K1752" s="20">
        <v>1</v>
      </c>
      <c r="L1752" s="20" t="s">
        <v>95</v>
      </c>
      <c r="M1752" s="20" t="s">
        <v>1232</v>
      </c>
      <c r="N1752" s="20" t="s">
        <v>95</v>
      </c>
      <c r="O1752" s="20" t="s">
        <v>94</v>
      </c>
      <c r="P1752" s="23">
        <v>0.03</v>
      </c>
      <c r="Q1752" s="24">
        <v>9</v>
      </c>
      <c r="R1752" s="25">
        <v>45748</v>
      </c>
      <c r="S1752" s="20" t="s">
        <v>29</v>
      </c>
      <c r="T1752" s="23">
        <v>240000000</v>
      </c>
      <c r="U1752" s="27" t="s">
        <v>100</v>
      </c>
      <c r="V1752" s="27" t="s">
        <v>100</v>
      </c>
      <c r="W1752" s="72"/>
      <c r="X1752" s="72"/>
      <c r="Y1752" s="72"/>
      <c r="Z1752" s="116"/>
      <c r="AA1752" s="116"/>
      <c r="AB1752" s="116"/>
      <c r="AC1752" s="116"/>
      <c r="AD1752" s="116"/>
      <c r="AE1752" s="116"/>
      <c r="AF1752" s="116"/>
      <c r="AG1752" s="116"/>
      <c r="AH1752" s="116"/>
      <c r="AI1752" s="116"/>
      <c r="AJ1752" s="116"/>
      <c r="AK1752" s="116"/>
      <c r="AL1752" s="116"/>
      <c r="AM1752" s="116"/>
      <c r="AN1752" s="116"/>
      <c r="AO1752" s="116"/>
      <c r="AP1752" s="116"/>
      <c r="AQ1752" s="116"/>
      <c r="AR1752" s="116"/>
      <c r="AS1752" s="116"/>
      <c r="AT1752" s="116"/>
      <c r="AU1752" s="116"/>
      <c r="AV1752" s="116"/>
      <c r="AW1752" s="116"/>
      <c r="AX1752" s="116"/>
      <c r="AY1752" s="116"/>
      <c r="AZ1752" s="116"/>
      <c r="BA1752" s="116"/>
      <c r="BB1752" s="116"/>
      <c r="BC1752" s="116"/>
      <c r="BD1752" s="116"/>
      <c r="BE1752" s="116"/>
      <c r="BF1752" s="116"/>
      <c r="BG1752" s="116"/>
      <c r="BH1752" s="116"/>
      <c r="BI1752" s="116"/>
      <c r="BJ1752" s="116"/>
      <c r="BK1752" s="116"/>
      <c r="BL1752" s="116"/>
      <c r="BM1752" s="116"/>
      <c r="BN1752" s="116"/>
      <c r="BO1752" s="116"/>
      <c r="BP1752" s="116"/>
      <c r="BQ1752" s="116"/>
      <c r="BR1752" s="116"/>
      <c r="BS1752" s="116"/>
      <c r="BT1752" s="116"/>
      <c r="BU1752" s="116"/>
      <c r="BV1752" s="116"/>
      <c r="BW1752" s="116"/>
      <c r="BX1752" s="116"/>
      <c r="BY1752" s="116"/>
      <c r="BZ1752" s="116"/>
      <c r="CA1752" s="116"/>
      <c r="CB1752" s="116"/>
      <c r="CC1752" s="116"/>
      <c r="CD1752" s="116"/>
      <c r="CE1752" s="116"/>
      <c r="CF1752" s="116"/>
      <c r="CG1752" s="116"/>
      <c r="CH1752" s="116"/>
      <c r="CI1752" s="116"/>
      <c r="CJ1752" s="116"/>
      <c r="CK1752" s="116"/>
      <c r="CL1752" s="116"/>
      <c r="CM1752" s="116"/>
      <c r="CN1752" s="116"/>
      <c r="CO1752" s="116"/>
      <c r="CP1752" s="116"/>
      <c r="CQ1752" s="116"/>
      <c r="CR1752" s="116"/>
      <c r="CS1752" s="116"/>
      <c r="CT1752" s="116"/>
      <c r="CU1752" s="116"/>
      <c r="CV1752" s="116"/>
      <c r="CW1752" s="116"/>
      <c r="CX1752" s="116"/>
      <c r="CY1752" s="116"/>
      <c r="CZ1752" s="116"/>
      <c r="DA1752" s="116"/>
      <c r="DB1752" s="116"/>
      <c r="DC1752" s="116"/>
      <c r="DD1752" s="116"/>
      <c r="DE1752" s="116"/>
      <c r="DF1752" s="116"/>
      <c r="DG1752" s="116"/>
      <c r="DH1752" s="116"/>
      <c r="DI1752" s="116"/>
      <c r="DJ1752" s="116"/>
      <c r="DK1752" s="116"/>
      <c r="DL1752" s="116"/>
      <c r="DM1752" s="116"/>
      <c r="DN1752" s="116"/>
      <c r="DO1752" s="116"/>
      <c r="DP1752" s="116"/>
      <c r="DQ1752" s="116"/>
      <c r="DR1752" s="116"/>
      <c r="DS1752" s="116"/>
      <c r="DT1752" s="116"/>
      <c r="DU1752" s="116"/>
      <c r="DV1752" s="116"/>
      <c r="DW1752" s="116"/>
      <c r="DX1752" s="116"/>
      <c r="DY1752" s="116"/>
      <c r="DZ1752" s="116"/>
      <c r="EA1752" s="116"/>
      <c r="EB1752" s="116"/>
      <c r="EC1752" s="116"/>
      <c r="ED1752" s="116"/>
      <c r="EE1752" s="116"/>
      <c r="EF1752" s="116"/>
      <c r="EG1752" s="116"/>
      <c r="EH1752" s="116"/>
      <c r="EI1752" s="116"/>
      <c r="EJ1752" s="116"/>
      <c r="EK1752" s="116"/>
      <c r="EL1752" s="116"/>
      <c r="EM1752" s="116"/>
      <c r="EN1752" s="116"/>
      <c r="EO1752" s="116"/>
      <c r="EP1752" s="116"/>
      <c r="EQ1752" s="116"/>
      <c r="ER1752" s="116"/>
      <c r="ES1752" s="116"/>
      <c r="ET1752" s="116"/>
      <c r="EU1752" s="116"/>
      <c r="EV1752" s="116"/>
      <c r="EW1752" s="116"/>
      <c r="EX1752" s="116"/>
      <c r="EY1752" s="116"/>
      <c r="EZ1752" s="116"/>
      <c r="FA1752" s="116"/>
      <c r="FB1752" s="116"/>
      <c r="FC1752" s="116"/>
      <c r="FD1752" s="116"/>
      <c r="FE1752" s="116"/>
      <c r="FF1752" s="116"/>
      <c r="FG1752" s="116"/>
      <c r="FH1752" s="116"/>
      <c r="FI1752" s="116"/>
      <c r="FJ1752" s="116"/>
      <c r="FK1752" s="116"/>
      <c r="FL1752" s="116"/>
      <c r="FM1752" s="116"/>
      <c r="FN1752" s="116"/>
      <c r="FO1752" s="116"/>
      <c r="FP1752" s="116"/>
      <c r="FQ1752" s="116"/>
      <c r="FR1752" s="116"/>
      <c r="FS1752" s="116"/>
      <c r="FT1752" s="116"/>
      <c r="FU1752" s="116"/>
      <c r="FV1752" s="116"/>
      <c r="FW1752" s="116"/>
      <c r="FX1752" s="116"/>
      <c r="FY1752" s="116"/>
      <c r="FZ1752" s="116"/>
      <c r="GA1752" s="116"/>
      <c r="GB1752" s="116"/>
      <c r="GC1752" s="116"/>
      <c r="GD1752" s="116"/>
      <c r="GE1752" s="116"/>
      <c r="GF1752" s="116"/>
      <c r="GG1752" s="116"/>
      <c r="GH1752" s="116"/>
      <c r="GI1752" s="116"/>
      <c r="GJ1752" s="116"/>
      <c r="GK1752" s="116"/>
      <c r="GL1752" s="116"/>
      <c r="GM1752" s="116"/>
      <c r="GN1752" s="116"/>
      <c r="GO1752" s="116"/>
      <c r="GP1752" s="116"/>
      <c r="GQ1752" s="116"/>
      <c r="GR1752" s="116"/>
      <c r="GS1752" s="116"/>
      <c r="GT1752" s="116"/>
      <c r="GU1752" s="116"/>
      <c r="GV1752" s="116"/>
      <c r="GW1752" s="116"/>
      <c r="GX1752" s="116"/>
      <c r="GY1752" s="116"/>
      <c r="GZ1752" s="116"/>
      <c r="HA1752" s="116"/>
      <c r="HB1752" s="116"/>
      <c r="HC1752" s="116"/>
      <c r="HD1752" s="116"/>
      <c r="HE1752" s="116"/>
      <c r="HF1752" s="116"/>
      <c r="HG1752" s="116"/>
      <c r="HH1752" s="116"/>
      <c r="HI1752" s="116"/>
      <c r="HJ1752" s="116"/>
      <c r="HK1752" s="116"/>
      <c r="HL1752" s="116"/>
      <c r="HM1752" s="116"/>
      <c r="HN1752" s="116"/>
      <c r="HO1752" s="116"/>
      <c r="HP1752" s="116"/>
      <c r="HQ1752" s="116"/>
      <c r="HR1752" s="116"/>
      <c r="HS1752" s="116"/>
      <c r="HT1752" s="116"/>
      <c r="HU1752" s="116"/>
      <c r="HV1752" s="116"/>
      <c r="HW1752" s="116"/>
      <c r="HX1752" s="116"/>
      <c r="HY1752" s="116"/>
      <c r="HZ1752" s="116"/>
      <c r="IA1752" s="116"/>
      <c r="IB1752" s="116"/>
      <c r="IC1752" s="116"/>
      <c r="ID1752" s="116"/>
      <c r="IE1752" s="116"/>
      <c r="IF1752" s="116"/>
      <c r="IG1752" s="116"/>
      <c r="IH1752" s="116"/>
      <c r="II1752" s="116"/>
      <c r="IJ1752" s="116"/>
      <c r="IK1752" s="116"/>
      <c r="IL1752" s="116"/>
      <c r="IM1752" s="116"/>
      <c r="IN1752" s="116"/>
      <c r="IO1752" s="116"/>
      <c r="IP1752" s="116"/>
      <c r="IQ1752" s="116"/>
      <c r="IR1752" s="116"/>
      <c r="IS1752" s="116"/>
      <c r="IT1752" s="116"/>
      <c r="IU1752" s="116"/>
      <c r="IV1752" s="116"/>
      <c r="IW1752" s="116"/>
      <c r="IX1752" s="116"/>
      <c r="IY1752" s="116"/>
      <c r="IZ1752" s="116"/>
      <c r="JA1752" s="116"/>
      <c r="JB1752" s="116"/>
      <c r="JC1752" s="116"/>
      <c r="JD1752" s="116"/>
      <c r="JE1752" s="116"/>
      <c r="JF1752" s="116"/>
      <c r="JG1752" s="116"/>
      <c r="JH1752" s="116"/>
      <c r="JI1752" s="116"/>
      <c r="JJ1752" s="116"/>
      <c r="JK1752" s="116"/>
      <c r="JL1752" s="116"/>
      <c r="JM1752" s="116"/>
      <c r="JN1752" s="116"/>
      <c r="JO1752" s="116"/>
      <c r="JP1752" s="116"/>
      <c r="JQ1752" s="116"/>
      <c r="JR1752" s="116"/>
      <c r="JS1752" s="116"/>
      <c r="JT1752" s="116"/>
      <c r="JU1752" s="116"/>
      <c r="JV1752" s="116"/>
      <c r="JW1752" s="116"/>
      <c r="JX1752" s="116"/>
      <c r="JY1752" s="116"/>
      <c r="JZ1752" s="116"/>
      <c r="KA1752" s="116"/>
      <c r="KB1752" s="116"/>
      <c r="KC1752" s="116"/>
      <c r="KD1752" s="116"/>
      <c r="KE1752" s="116"/>
      <c r="KF1752" s="116"/>
      <c r="KG1752" s="116"/>
      <c r="KH1752" s="116"/>
      <c r="KI1752" s="116"/>
      <c r="KJ1752" s="116"/>
      <c r="KK1752" s="116"/>
      <c r="KL1752" s="116"/>
      <c r="KM1752" s="116"/>
      <c r="KN1752" s="116"/>
      <c r="KO1752" s="116"/>
      <c r="KP1752" s="116"/>
      <c r="KQ1752" s="116"/>
      <c r="KR1752" s="116"/>
      <c r="KS1752" s="116"/>
      <c r="KT1752" s="116"/>
      <c r="KU1752" s="116"/>
      <c r="KV1752" s="116"/>
      <c r="KW1752" s="116"/>
      <c r="KX1752" s="116"/>
      <c r="KY1752" s="116"/>
      <c r="KZ1752" s="116"/>
      <c r="LA1752" s="116"/>
      <c r="LB1752" s="116"/>
      <c r="LC1752" s="116"/>
      <c r="LD1752" s="116"/>
      <c r="LE1752" s="116"/>
      <c r="LF1752" s="116"/>
      <c r="LG1752" s="116"/>
      <c r="LH1752" s="116"/>
      <c r="LI1752" s="116"/>
      <c r="LJ1752" s="116"/>
      <c r="LK1752" s="116"/>
      <c r="LL1752" s="116"/>
      <c r="LM1752" s="116"/>
      <c r="LN1752" s="116"/>
      <c r="LO1752" s="116"/>
      <c r="LP1752" s="116"/>
      <c r="LQ1752" s="116"/>
      <c r="LR1752" s="116"/>
      <c r="LS1752" s="116"/>
      <c r="LT1752" s="116"/>
      <c r="LU1752" s="116"/>
      <c r="LV1752" s="116"/>
      <c r="LW1752" s="116"/>
      <c r="LX1752" s="116"/>
      <c r="LY1752" s="116"/>
      <c r="LZ1752" s="116"/>
      <c r="MA1752" s="116"/>
      <c r="MB1752" s="116"/>
      <c r="MC1752" s="116"/>
      <c r="MD1752" s="116"/>
      <c r="ME1752" s="116"/>
      <c r="MF1752" s="116"/>
      <c r="MG1752" s="116"/>
      <c r="MH1752" s="116"/>
      <c r="MI1752" s="116"/>
      <c r="MJ1752" s="116"/>
      <c r="MK1752" s="116"/>
      <c r="ML1752" s="116"/>
      <c r="MM1752" s="116"/>
      <c r="MN1752" s="116"/>
      <c r="MO1752" s="116"/>
      <c r="MP1752" s="116"/>
      <c r="MQ1752" s="116"/>
      <c r="MR1752" s="116"/>
      <c r="MS1752" s="116"/>
      <c r="MT1752" s="116"/>
      <c r="MU1752" s="116"/>
      <c r="MV1752" s="116"/>
      <c r="MW1752" s="116"/>
      <c r="MX1752" s="116"/>
      <c r="MY1752" s="116"/>
      <c r="MZ1752" s="116"/>
      <c r="NA1752" s="116"/>
      <c r="NB1752" s="116"/>
      <c r="NC1752" s="116"/>
      <c r="ND1752" s="116"/>
      <c r="NE1752" s="116"/>
      <c r="NF1752" s="116"/>
      <c r="NG1752" s="116"/>
      <c r="NH1752" s="116"/>
      <c r="NI1752" s="116"/>
      <c r="NJ1752" s="116"/>
      <c r="NK1752" s="116"/>
      <c r="NL1752" s="116"/>
      <c r="NM1752" s="116"/>
      <c r="NN1752" s="116"/>
      <c r="NO1752" s="116"/>
      <c r="NP1752" s="116"/>
      <c r="NQ1752" s="116"/>
      <c r="NR1752" s="116"/>
      <c r="NS1752" s="116"/>
      <c r="NT1752" s="116"/>
      <c r="NU1752" s="116"/>
      <c r="NV1752" s="116"/>
      <c r="NW1752" s="116"/>
      <c r="NX1752" s="116"/>
      <c r="NY1752" s="116"/>
      <c r="NZ1752" s="116"/>
      <c r="OA1752" s="116"/>
      <c r="OB1752" s="116"/>
      <c r="OC1752" s="116"/>
      <c r="OD1752" s="116"/>
      <c r="OE1752" s="116"/>
      <c r="OF1752" s="116"/>
      <c r="OG1752" s="116"/>
      <c r="OH1752" s="116"/>
      <c r="OI1752" s="116"/>
      <c r="OJ1752" s="116"/>
      <c r="OK1752" s="116"/>
      <c r="OL1752" s="116"/>
      <c r="OM1752" s="116"/>
      <c r="ON1752" s="116"/>
      <c r="OO1752" s="116"/>
      <c r="OP1752" s="116"/>
      <c r="OQ1752" s="116"/>
      <c r="OR1752" s="116"/>
      <c r="OS1752" s="116"/>
      <c r="OT1752" s="116"/>
      <c r="OU1752" s="116"/>
      <c r="OV1752" s="116"/>
      <c r="OW1752" s="116"/>
      <c r="OX1752" s="116"/>
      <c r="OY1752" s="116"/>
      <c r="OZ1752" s="116"/>
      <c r="PA1752" s="116"/>
      <c r="PB1752" s="116"/>
      <c r="PC1752" s="116"/>
      <c r="PD1752" s="116"/>
      <c r="PE1752" s="116"/>
      <c r="PF1752" s="116"/>
      <c r="PG1752" s="116"/>
      <c r="PH1752" s="116"/>
      <c r="PI1752" s="116"/>
      <c r="PJ1752" s="116"/>
      <c r="PK1752" s="116"/>
      <c r="PL1752" s="116"/>
      <c r="PM1752" s="116"/>
      <c r="PN1752" s="116"/>
      <c r="PO1752" s="116"/>
      <c r="PP1752" s="116"/>
      <c r="PQ1752" s="116"/>
      <c r="PR1752" s="116"/>
      <c r="PS1752" s="116"/>
      <c r="PT1752" s="116"/>
      <c r="PU1752" s="116"/>
      <c r="PV1752" s="116"/>
      <c r="PW1752" s="116"/>
      <c r="PX1752" s="116"/>
      <c r="PY1752" s="116"/>
      <c r="PZ1752" s="116"/>
      <c r="QA1752" s="116"/>
      <c r="QB1752" s="116"/>
      <c r="QC1752" s="116"/>
      <c r="QD1752" s="116"/>
      <c r="QE1752" s="116"/>
      <c r="QF1752" s="116"/>
      <c r="QG1752" s="116"/>
      <c r="QH1752" s="116"/>
      <c r="QI1752" s="116"/>
      <c r="QJ1752" s="116"/>
      <c r="QK1752" s="116"/>
      <c r="QL1752" s="116"/>
      <c r="QM1752" s="116"/>
      <c r="QN1752" s="116"/>
      <c r="QO1752" s="116"/>
      <c r="QP1752" s="116"/>
      <c r="QQ1752" s="116"/>
      <c r="QR1752" s="116"/>
      <c r="QS1752" s="116"/>
      <c r="QT1752" s="116"/>
      <c r="QU1752" s="116"/>
      <c r="QV1752" s="116"/>
      <c r="QW1752" s="116"/>
      <c r="QX1752" s="116"/>
      <c r="QY1752" s="116"/>
      <c r="QZ1752" s="116"/>
      <c r="RA1752" s="116"/>
      <c r="RB1752" s="116"/>
      <c r="RC1752" s="116"/>
      <c r="RD1752" s="116"/>
      <c r="RE1752" s="116"/>
      <c r="RF1752" s="116"/>
      <c r="RG1752" s="116"/>
      <c r="RH1752" s="116"/>
      <c r="RI1752" s="116"/>
      <c r="RJ1752" s="116"/>
      <c r="RK1752" s="116"/>
      <c r="RL1752" s="116"/>
      <c r="RM1752" s="116"/>
      <c r="RN1752" s="116"/>
      <c r="RO1752" s="116"/>
      <c r="RP1752" s="116"/>
      <c r="RQ1752" s="116"/>
      <c r="RR1752" s="116"/>
      <c r="RS1752" s="116"/>
      <c r="RT1752" s="116"/>
      <c r="RU1752" s="116"/>
      <c r="RV1752" s="116"/>
      <c r="RW1752" s="116"/>
      <c r="RX1752" s="116"/>
      <c r="RY1752" s="116"/>
      <c r="RZ1752" s="116"/>
      <c r="SA1752" s="116"/>
      <c r="SB1752" s="116"/>
      <c r="SC1752" s="116"/>
      <c r="SD1752" s="116"/>
      <c r="SE1752" s="116"/>
      <c r="SF1752" s="116"/>
      <c r="SG1752" s="116"/>
      <c r="SH1752" s="116"/>
      <c r="SI1752" s="116"/>
      <c r="SJ1752" s="116"/>
      <c r="SK1752" s="116"/>
      <c r="SL1752" s="116"/>
      <c r="SM1752" s="116"/>
      <c r="SN1752" s="116"/>
      <c r="SO1752" s="116"/>
      <c r="SP1752" s="116"/>
      <c r="SQ1752" s="116"/>
      <c r="SR1752" s="116"/>
      <c r="SS1752" s="116"/>
      <c r="ST1752" s="116"/>
      <c r="SU1752" s="116"/>
      <c r="SV1752" s="116"/>
      <c r="SW1752" s="116"/>
      <c r="SX1752" s="116"/>
      <c r="SY1752" s="116"/>
      <c r="SZ1752" s="116"/>
      <c r="TA1752" s="116"/>
      <c r="TB1752" s="116"/>
      <c r="TC1752" s="116"/>
    </row>
    <row r="1753" spans="1:523" ht="16.5" customHeight="1" x14ac:dyDescent="0.2">
      <c r="A1753" s="20">
        <v>1413</v>
      </c>
      <c r="B1753" s="20" t="s">
        <v>74</v>
      </c>
      <c r="C1753" s="20" t="s">
        <v>172</v>
      </c>
      <c r="D1753" s="20" t="s">
        <v>38</v>
      </c>
      <c r="E1753" s="20" t="s">
        <v>1340</v>
      </c>
      <c r="F1753" s="22" t="s">
        <v>366</v>
      </c>
      <c r="G1753" s="110" t="s">
        <v>96</v>
      </c>
      <c r="H1753" s="20" t="s">
        <v>26</v>
      </c>
      <c r="I1753" s="20" t="s">
        <v>27</v>
      </c>
      <c r="J1753" s="22" t="s">
        <v>1233</v>
      </c>
      <c r="K1753" s="20">
        <v>1</v>
      </c>
      <c r="L1753" s="20" t="s">
        <v>95</v>
      </c>
      <c r="M1753" s="20" t="s">
        <v>368</v>
      </c>
      <c r="N1753" s="20" t="s">
        <v>95</v>
      </c>
      <c r="O1753" s="20" t="s">
        <v>94</v>
      </c>
      <c r="P1753" s="23">
        <v>0.01</v>
      </c>
      <c r="Q1753" s="24">
        <v>9</v>
      </c>
      <c r="R1753" s="25">
        <v>45748</v>
      </c>
      <c r="S1753" s="20" t="s">
        <v>29</v>
      </c>
      <c r="T1753" s="23">
        <v>120000000</v>
      </c>
      <c r="U1753" s="27" t="s">
        <v>100</v>
      </c>
      <c r="V1753" s="27" t="s">
        <v>100</v>
      </c>
      <c r="W1753" s="72"/>
      <c r="X1753" s="72"/>
      <c r="Y1753" s="72"/>
      <c r="Z1753" s="72"/>
      <c r="AA1753" s="72"/>
      <c r="AB1753" s="72"/>
      <c r="AC1753" s="72"/>
      <c r="AD1753" s="72"/>
      <c r="AE1753" s="72"/>
      <c r="AF1753" s="72"/>
      <c r="AG1753" s="72"/>
      <c r="AH1753" s="72"/>
      <c r="AI1753" s="72"/>
      <c r="AJ1753" s="72"/>
      <c r="AK1753" s="72"/>
      <c r="AL1753" s="72"/>
      <c r="AM1753" s="72"/>
      <c r="AN1753" s="72"/>
      <c r="AO1753" s="72"/>
      <c r="AP1753" s="72"/>
      <c r="AQ1753" s="72"/>
      <c r="AR1753" s="72"/>
      <c r="AS1753" s="72"/>
      <c r="AT1753" s="72"/>
      <c r="AU1753" s="72"/>
      <c r="AV1753" s="72"/>
      <c r="AW1753" s="72"/>
      <c r="AX1753" s="72"/>
      <c r="AY1753" s="72"/>
      <c r="AZ1753" s="72"/>
      <c r="BA1753" s="72"/>
      <c r="BB1753" s="72"/>
      <c r="BC1753" s="72"/>
      <c r="BD1753" s="72"/>
      <c r="BE1753" s="72"/>
      <c r="BF1753" s="72"/>
      <c r="BG1753" s="72"/>
      <c r="BH1753" s="72"/>
      <c r="BI1753" s="72"/>
      <c r="BJ1753" s="72"/>
      <c r="BK1753" s="72"/>
      <c r="BL1753" s="72"/>
      <c r="BM1753" s="72"/>
      <c r="BN1753" s="72"/>
      <c r="BO1753" s="72"/>
      <c r="BP1753" s="72"/>
      <c r="BQ1753" s="72"/>
      <c r="BR1753" s="72"/>
      <c r="BS1753" s="72"/>
      <c r="BT1753" s="72"/>
      <c r="BU1753" s="72"/>
      <c r="BV1753" s="72"/>
      <c r="BW1753" s="72"/>
      <c r="BX1753" s="72"/>
      <c r="BY1753" s="72"/>
      <c r="BZ1753" s="72"/>
      <c r="CA1753" s="72"/>
      <c r="CB1753" s="72"/>
      <c r="CC1753" s="72"/>
      <c r="CD1753" s="72"/>
      <c r="CE1753" s="72"/>
      <c r="CF1753" s="72"/>
      <c r="CG1753" s="72"/>
      <c r="CH1753" s="72"/>
      <c r="CI1753" s="72"/>
      <c r="CJ1753" s="72"/>
      <c r="CK1753" s="72"/>
      <c r="CL1753" s="72"/>
      <c r="CM1753" s="72"/>
      <c r="CN1753" s="72"/>
      <c r="CO1753" s="72"/>
      <c r="CP1753" s="72"/>
      <c r="CQ1753" s="72"/>
      <c r="CR1753" s="72"/>
      <c r="CS1753" s="72"/>
      <c r="CT1753" s="72"/>
      <c r="CU1753" s="72"/>
      <c r="CV1753" s="72"/>
      <c r="CW1753" s="72"/>
      <c r="CX1753" s="72"/>
      <c r="CY1753" s="72"/>
      <c r="CZ1753" s="72"/>
      <c r="DA1753" s="72"/>
      <c r="DB1753" s="72"/>
      <c r="DC1753" s="72"/>
      <c r="DD1753" s="72"/>
      <c r="DE1753" s="72"/>
      <c r="DF1753" s="72"/>
      <c r="DG1753" s="72"/>
      <c r="DH1753" s="72"/>
      <c r="DI1753" s="72"/>
      <c r="DJ1753" s="72"/>
      <c r="DK1753" s="72"/>
      <c r="DL1753" s="72"/>
      <c r="DM1753" s="72"/>
      <c r="DN1753" s="72"/>
      <c r="DO1753" s="72"/>
      <c r="DP1753" s="72"/>
      <c r="DQ1753" s="72"/>
      <c r="DR1753" s="72"/>
      <c r="DS1753" s="72"/>
      <c r="DT1753" s="72"/>
      <c r="DU1753" s="72"/>
      <c r="DV1753" s="72"/>
      <c r="DW1753" s="72"/>
      <c r="DX1753" s="72"/>
      <c r="DY1753" s="72"/>
      <c r="DZ1753" s="72"/>
      <c r="EA1753" s="72"/>
      <c r="EB1753" s="72"/>
      <c r="EC1753" s="72"/>
      <c r="ED1753" s="72"/>
      <c r="EE1753" s="72"/>
      <c r="EF1753" s="72"/>
      <c r="EG1753" s="72"/>
      <c r="EH1753" s="72"/>
      <c r="EI1753" s="72"/>
      <c r="EJ1753" s="72"/>
      <c r="EK1753" s="72"/>
      <c r="EL1753" s="72"/>
      <c r="EM1753" s="72"/>
      <c r="EN1753" s="72"/>
      <c r="EO1753" s="72"/>
      <c r="EP1753" s="72"/>
      <c r="EQ1753" s="72"/>
      <c r="ER1753" s="72"/>
      <c r="ES1753" s="72"/>
      <c r="ET1753" s="72"/>
      <c r="EU1753" s="72"/>
      <c r="EV1753" s="72"/>
      <c r="EW1753" s="72"/>
      <c r="EX1753" s="72"/>
      <c r="EY1753" s="72"/>
      <c r="EZ1753" s="72"/>
      <c r="FA1753" s="72"/>
      <c r="FB1753" s="72"/>
      <c r="FC1753" s="72"/>
      <c r="FD1753" s="72"/>
      <c r="FE1753" s="72"/>
      <c r="FF1753" s="72"/>
      <c r="FG1753" s="72"/>
      <c r="FH1753" s="72"/>
      <c r="FI1753" s="72"/>
      <c r="FJ1753" s="72"/>
      <c r="FK1753" s="72"/>
      <c r="FL1753" s="72"/>
      <c r="FM1753" s="72"/>
      <c r="FN1753" s="72"/>
      <c r="FO1753" s="72"/>
      <c r="FP1753" s="72"/>
      <c r="FQ1753" s="72"/>
      <c r="FR1753" s="72"/>
      <c r="FS1753" s="72"/>
      <c r="FT1753" s="72"/>
      <c r="FU1753" s="72"/>
      <c r="FV1753" s="72"/>
      <c r="FW1753" s="72"/>
      <c r="FX1753" s="72"/>
      <c r="FY1753" s="72"/>
      <c r="FZ1753" s="72"/>
      <c r="GA1753" s="72"/>
      <c r="GB1753" s="72"/>
      <c r="GC1753" s="72"/>
      <c r="GD1753" s="72"/>
      <c r="GE1753" s="72"/>
      <c r="GF1753" s="72"/>
      <c r="GG1753" s="72"/>
      <c r="GH1753" s="72"/>
      <c r="GI1753" s="72"/>
      <c r="GJ1753" s="72"/>
      <c r="GK1753" s="72"/>
      <c r="GL1753" s="72"/>
      <c r="GM1753" s="72"/>
      <c r="GN1753" s="72"/>
      <c r="GO1753" s="72"/>
      <c r="GP1753" s="72"/>
      <c r="GQ1753" s="72"/>
      <c r="GR1753" s="72"/>
      <c r="GS1753" s="72"/>
      <c r="GT1753" s="72"/>
      <c r="GU1753" s="72"/>
      <c r="GV1753" s="72"/>
      <c r="GW1753" s="72"/>
      <c r="GX1753" s="72"/>
      <c r="GY1753" s="72"/>
      <c r="GZ1753" s="72"/>
      <c r="HA1753" s="72"/>
      <c r="HB1753" s="72"/>
      <c r="HC1753" s="72"/>
      <c r="HD1753" s="72"/>
      <c r="HE1753" s="72"/>
      <c r="HF1753" s="72"/>
      <c r="HG1753" s="72"/>
      <c r="HH1753" s="72"/>
      <c r="HI1753" s="72"/>
      <c r="HJ1753" s="72"/>
      <c r="HK1753" s="72"/>
      <c r="HL1753" s="72"/>
      <c r="HM1753" s="72"/>
      <c r="HN1753" s="72"/>
      <c r="HO1753" s="72"/>
      <c r="HP1753" s="72"/>
      <c r="HQ1753" s="72"/>
      <c r="HR1753" s="72"/>
      <c r="HS1753" s="72"/>
      <c r="HT1753" s="72"/>
      <c r="HU1753" s="72"/>
      <c r="HV1753" s="72"/>
      <c r="HW1753" s="72"/>
      <c r="HX1753" s="72"/>
      <c r="HY1753" s="72"/>
      <c r="HZ1753" s="72"/>
      <c r="IA1753" s="72"/>
      <c r="IB1753" s="72"/>
      <c r="IC1753" s="72"/>
      <c r="ID1753" s="72"/>
      <c r="IE1753" s="72"/>
      <c r="IF1753" s="72"/>
      <c r="IG1753" s="72"/>
      <c r="IH1753" s="72"/>
      <c r="II1753" s="72"/>
      <c r="IJ1753" s="72"/>
      <c r="IK1753" s="72"/>
      <c r="IL1753" s="72"/>
      <c r="IM1753" s="72"/>
      <c r="IN1753" s="72"/>
      <c r="IO1753" s="72"/>
      <c r="IP1753" s="72"/>
      <c r="IQ1753" s="72"/>
      <c r="IR1753" s="72"/>
      <c r="IS1753" s="72"/>
      <c r="IT1753" s="72"/>
      <c r="IU1753" s="72"/>
      <c r="IV1753" s="72"/>
      <c r="IW1753" s="72"/>
      <c r="IX1753" s="72"/>
      <c r="IY1753" s="72"/>
      <c r="IZ1753" s="72"/>
      <c r="JA1753" s="72"/>
      <c r="JB1753" s="72"/>
      <c r="JC1753" s="72"/>
      <c r="JD1753" s="72"/>
      <c r="JE1753" s="72"/>
      <c r="JF1753" s="72"/>
      <c r="JG1753" s="72"/>
      <c r="JH1753" s="72"/>
      <c r="JI1753" s="72"/>
      <c r="JJ1753" s="72"/>
      <c r="JK1753" s="72"/>
      <c r="JL1753" s="72"/>
      <c r="JM1753" s="72"/>
      <c r="JN1753" s="72"/>
      <c r="JO1753" s="72"/>
      <c r="JP1753" s="72"/>
      <c r="JQ1753" s="72"/>
      <c r="JR1753" s="72"/>
      <c r="JS1753" s="72"/>
      <c r="JT1753" s="72"/>
      <c r="JU1753" s="72"/>
      <c r="JV1753" s="72"/>
      <c r="JW1753" s="72"/>
      <c r="JX1753" s="72"/>
      <c r="JY1753" s="72"/>
      <c r="JZ1753" s="72"/>
      <c r="KA1753" s="72"/>
      <c r="KB1753" s="72"/>
      <c r="KC1753" s="72"/>
      <c r="KD1753" s="72"/>
      <c r="KE1753" s="72"/>
      <c r="KF1753" s="72"/>
      <c r="KG1753" s="72"/>
      <c r="KH1753" s="72"/>
      <c r="KI1753" s="72"/>
      <c r="KJ1753" s="72"/>
      <c r="KK1753" s="72"/>
      <c r="KL1753" s="72"/>
      <c r="KM1753" s="72"/>
      <c r="KN1753" s="72"/>
      <c r="KO1753" s="72"/>
      <c r="KP1753" s="72"/>
      <c r="KQ1753" s="72"/>
      <c r="KR1753" s="72"/>
      <c r="KS1753" s="72"/>
      <c r="KT1753" s="72"/>
      <c r="KU1753" s="72"/>
      <c r="KV1753" s="72"/>
      <c r="KW1753" s="72"/>
      <c r="KX1753" s="72"/>
      <c r="KY1753" s="72"/>
      <c r="KZ1753" s="72"/>
      <c r="LA1753" s="72"/>
      <c r="LB1753" s="72"/>
      <c r="LC1753" s="72"/>
      <c r="LD1753" s="72"/>
      <c r="LE1753" s="72"/>
      <c r="LF1753" s="72"/>
      <c r="LG1753" s="72"/>
      <c r="LH1753" s="72"/>
      <c r="LI1753" s="72"/>
      <c r="LJ1753" s="72"/>
      <c r="LK1753" s="72"/>
      <c r="LL1753" s="72"/>
      <c r="LM1753" s="72"/>
      <c r="LN1753" s="72"/>
      <c r="LO1753" s="72"/>
      <c r="LP1753" s="72"/>
      <c r="LQ1753" s="72"/>
      <c r="LR1753" s="72"/>
      <c r="LS1753" s="72"/>
      <c r="LT1753" s="72"/>
      <c r="LU1753" s="72"/>
      <c r="LV1753" s="72"/>
      <c r="LW1753" s="72"/>
      <c r="LX1753" s="72"/>
      <c r="LY1753" s="72"/>
      <c r="LZ1753" s="72"/>
      <c r="MA1753" s="72"/>
      <c r="MB1753" s="72"/>
      <c r="MC1753" s="72"/>
      <c r="MD1753" s="72"/>
      <c r="ME1753" s="72"/>
      <c r="MF1753" s="72"/>
      <c r="MG1753" s="72"/>
      <c r="MH1753" s="72"/>
      <c r="MI1753" s="72"/>
      <c r="MJ1753" s="72"/>
      <c r="MK1753" s="72"/>
      <c r="ML1753" s="72"/>
      <c r="MM1753" s="72"/>
      <c r="MN1753" s="72"/>
      <c r="MO1753" s="72"/>
      <c r="MP1753" s="72"/>
      <c r="MQ1753" s="72"/>
      <c r="MR1753" s="72"/>
      <c r="MS1753" s="72"/>
      <c r="MT1753" s="72"/>
      <c r="MU1753" s="72"/>
      <c r="MV1753" s="72"/>
      <c r="MW1753" s="72"/>
      <c r="MX1753" s="72"/>
      <c r="MY1753" s="72"/>
      <c r="MZ1753" s="72"/>
      <c r="NA1753" s="72"/>
      <c r="NB1753" s="72"/>
      <c r="NC1753" s="72"/>
      <c r="ND1753" s="72"/>
      <c r="NE1753" s="72"/>
      <c r="NF1753" s="72"/>
      <c r="NG1753" s="72"/>
      <c r="NH1753" s="72"/>
      <c r="NI1753" s="72"/>
      <c r="NJ1753" s="72"/>
      <c r="NK1753" s="72"/>
      <c r="NL1753" s="72"/>
      <c r="NM1753" s="72"/>
      <c r="NN1753" s="72"/>
      <c r="NO1753" s="72"/>
      <c r="NP1753" s="72"/>
      <c r="NQ1753" s="72"/>
      <c r="NR1753" s="72"/>
      <c r="NS1753" s="72"/>
      <c r="NT1753" s="72"/>
      <c r="NU1753" s="72"/>
      <c r="NV1753" s="72"/>
      <c r="NW1753" s="72"/>
      <c r="NX1753" s="72"/>
      <c r="NY1753" s="72"/>
      <c r="NZ1753" s="72"/>
      <c r="OA1753" s="72"/>
      <c r="OB1753" s="72"/>
      <c r="OC1753" s="72"/>
      <c r="OD1753" s="72"/>
      <c r="OE1753" s="72"/>
      <c r="OF1753" s="72"/>
      <c r="OG1753" s="72"/>
      <c r="OH1753" s="72"/>
      <c r="OI1753" s="72"/>
      <c r="OJ1753" s="72"/>
      <c r="OK1753" s="72"/>
      <c r="OL1753" s="72"/>
      <c r="OM1753" s="72"/>
      <c r="ON1753" s="72"/>
      <c r="OO1753" s="72"/>
      <c r="OP1753" s="72"/>
      <c r="OQ1753" s="72"/>
      <c r="OR1753" s="72"/>
      <c r="OS1753" s="72"/>
      <c r="OT1753" s="72"/>
      <c r="OU1753" s="72"/>
      <c r="OV1753" s="72"/>
      <c r="OW1753" s="72"/>
      <c r="OX1753" s="72"/>
      <c r="OY1753" s="72"/>
      <c r="OZ1753" s="72"/>
      <c r="PA1753" s="72"/>
      <c r="PB1753" s="72"/>
      <c r="PC1753" s="72"/>
      <c r="PD1753" s="72"/>
      <c r="PE1753" s="72"/>
      <c r="PF1753" s="72"/>
      <c r="PG1753" s="72"/>
      <c r="PH1753" s="72"/>
      <c r="PI1753" s="72"/>
      <c r="PJ1753" s="72"/>
      <c r="PK1753" s="72"/>
      <c r="PL1753" s="72"/>
      <c r="PM1753" s="72"/>
      <c r="PN1753" s="72"/>
      <c r="PO1753" s="72"/>
      <c r="PP1753" s="72"/>
      <c r="PQ1753" s="72"/>
      <c r="PR1753" s="72"/>
      <c r="PS1753" s="72"/>
      <c r="PT1753" s="72"/>
      <c r="PU1753" s="72"/>
      <c r="PV1753" s="72"/>
      <c r="PW1753" s="72"/>
      <c r="PX1753" s="72"/>
      <c r="PY1753" s="72"/>
      <c r="PZ1753" s="72"/>
      <c r="QA1753" s="72"/>
      <c r="QB1753" s="72"/>
      <c r="QC1753" s="72"/>
      <c r="QD1753" s="72"/>
      <c r="QE1753" s="72"/>
      <c r="QF1753" s="72"/>
      <c r="QG1753" s="72"/>
      <c r="QH1753" s="72"/>
      <c r="QI1753" s="72"/>
      <c r="QJ1753" s="72"/>
      <c r="QK1753" s="72"/>
      <c r="QL1753" s="72"/>
      <c r="QM1753" s="72"/>
      <c r="QN1753" s="72"/>
      <c r="QO1753" s="72"/>
      <c r="QP1753" s="72"/>
      <c r="QQ1753" s="72"/>
      <c r="QR1753" s="72"/>
      <c r="QS1753" s="72"/>
      <c r="QT1753" s="72"/>
      <c r="QU1753" s="72"/>
      <c r="QV1753" s="72"/>
      <c r="QW1753" s="72"/>
      <c r="QX1753" s="72"/>
      <c r="QY1753" s="72"/>
      <c r="QZ1753" s="72"/>
      <c r="RA1753" s="72"/>
      <c r="RB1753" s="72"/>
      <c r="RC1753" s="72"/>
      <c r="RD1753" s="72"/>
      <c r="RE1753" s="72"/>
      <c r="RF1753" s="72"/>
      <c r="RG1753" s="72"/>
      <c r="RH1753" s="72"/>
      <c r="RI1753" s="72"/>
      <c r="RJ1753" s="72"/>
      <c r="RK1753" s="72"/>
      <c r="RL1753" s="72"/>
      <c r="RM1753" s="72"/>
      <c r="RN1753" s="72"/>
      <c r="RO1753" s="72"/>
      <c r="RP1753" s="72"/>
      <c r="RQ1753" s="72"/>
      <c r="RR1753" s="72"/>
      <c r="RS1753" s="72"/>
      <c r="RT1753" s="72"/>
      <c r="RU1753" s="72"/>
      <c r="RV1753" s="72"/>
      <c r="RW1753" s="72"/>
      <c r="RX1753" s="72"/>
      <c r="RY1753" s="72"/>
      <c r="RZ1753" s="72"/>
      <c r="SA1753" s="72"/>
      <c r="SB1753" s="72"/>
      <c r="SC1753" s="72"/>
      <c r="SD1753" s="72"/>
      <c r="SE1753" s="72"/>
      <c r="SF1753" s="72"/>
      <c r="SG1753" s="72"/>
      <c r="SH1753" s="72"/>
      <c r="SI1753" s="72"/>
      <c r="SJ1753" s="72"/>
      <c r="SK1753" s="72"/>
      <c r="SL1753" s="72"/>
      <c r="SM1753" s="72"/>
      <c r="SN1753" s="72"/>
      <c r="SO1753" s="72"/>
      <c r="SP1753" s="72"/>
      <c r="SQ1753" s="72"/>
      <c r="SR1753" s="72"/>
      <c r="SS1753" s="72"/>
      <c r="ST1753" s="72"/>
      <c r="SU1753" s="72"/>
      <c r="SV1753" s="72"/>
      <c r="SW1753" s="72"/>
      <c r="SX1753" s="72"/>
      <c r="SY1753" s="72"/>
      <c r="SZ1753" s="72"/>
      <c r="TA1753" s="72"/>
      <c r="TB1753" s="72"/>
      <c r="TC1753" s="72"/>
    </row>
    <row r="1754" spans="1:523" ht="16.5" customHeight="1" x14ac:dyDescent="0.2">
      <c r="A1754" s="20">
        <v>1425</v>
      </c>
      <c r="B1754" s="20" t="s">
        <v>74</v>
      </c>
      <c r="C1754" s="20" t="s">
        <v>172</v>
      </c>
      <c r="D1754" s="20" t="s">
        <v>30</v>
      </c>
      <c r="E1754" s="8" t="s">
        <v>1353</v>
      </c>
      <c r="F1754" s="22" t="s">
        <v>1230</v>
      </c>
      <c r="G1754" s="110" t="s">
        <v>96</v>
      </c>
      <c r="H1754" s="20" t="s">
        <v>154</v>
      </c>
      <c r="I1754" s="20" t="s">
        <v>27</v>
      </c>
      <c r="J1754" s="22" t="s">
        <v>1234</v>
      </c>
      <c r="K1754" s="20">
        <v>1</v>
      </c>
      <c r="L1754" s="20" t="s">
        <v>95</v>
      </c>
      <c r="M1754" s="20" t="s">
        <v>1232</v>
      </c>
      <c r="N1754" s="20" t="s">
        <v>95</v>
      </c>
      <c r="O1754" s="20" t="s">
        <v>94</v>
      </c>
      <c r="P1754" s="23">
        <v>0.02</v>
      </c>
      <c r="Q1754" s="24">
        <v>1</v>
      </c>
      <c r="R1754" s="25">
        <v>45748</v>
      </c>
      <c r="S1754" s="20" t="s">
        <v>29</v>
      </c>
      <c r="T1754" s="23">
        <v>20000000</v>
      </c>
      <c r="U1754" s="27" t="s">
        <v>100</v>
      </c>
      <c r="V1754" s="27" t="s">
        <v>100</v>
      </c>
      <c r="W1754" s="72"/>
      <c r="X1754" s="72"/>
      <c r="Y1754" s="72"/>
      <c r="Z1754" s="72"/>
      <c r="AA1754" s="72"/>
      <c r="AB1754" s="72"/>
      <c r="AC1754" s="72"/>
      <c r="AD1754" s="72"/>
      <c r="AE1754" s="72"/>
      <c r="AF1754" s="72"/>
      <c r="AG1754" s="72"/>
      <c r="AH1754" s="72"/>
      <c r="AI1754" s="72"/>
      <c r="AJ1754" s="72"/>
      <c r="AK1754" s="72"/>
      <c r="AL1754" s="72"/>
      <c r="AM1754" s="72"/>
      <c r="AN1754" s="72"/>
      <c r="AO1754" s="72"/>
      <c r="AP1754" s="72"/>
      <c r="AQ1754" s="72"/>
      <c r="AR1754" s="72"/>
      <c r="AS1754" s="72"/>
      <c r="AT1754" s="72"/>
      <c r="AU1754" s="72"/>
      <c r="AV1754" s="72"/>
      <c r="AW1754" s="72"/>
      <c r="AX1754" s="72"/>
      <c r="AY1754" s="72"/>
      <c r="AZ1754" s="72"/>
      <c r="BA1754" s="72"/>
      <c r="BB1754" s="72"/>
      <c r="BC1754" s="72"/>
      <c r="BD1754" s="72"/>
      <c r="BE1754" s="72"/>
      <c r="BF1754" s="72"/>
      <c r="BG1754" s="72"/>
      <c r="BH1754" s="72"/>
      <c r="BI1754" s="72"/>
      <c r="BJ1754" s="72"/>
      <c r="BK1754" s="72"/>
      <c r="BL1754" s="72"/>
      <c r="BM1754" s="72"/>
      <c r="BN1754" s="72"/>
      <c r="BO1754" s="72"/>
      <c r="BP1754" s="72"/>
      <c r="BQ1754" s="72"/>
      <c r="BR1754" s="72"/>
      <c r="BS1754" s="72"/>
      <c r="BT1754" s="72"/>
      <c r="BU1754" s="72"/>
      <c r="BV1754" s="72"/>
      <c r="BW1754" s="72"/>
      <c r="BX1754" s="72"/>
      <c r="BY1754" s="72"/>
      <c r="BZ1754" s="72"/>
      <c r="CA1754" s="72"/>
      <c r="CB1754" s="72"/>
      <c r="CC1754" s="72"/>
      <c r="CD1754" s="72"/>
      <c r="CE1754" s="72"/>
      <c r="CF1754" s="72"/>
      <c r="CG1754" s="72"/>
      <c r="CH1754" s="72"/>
      <c r="CI1754" s="72"/>
      <c r="CJ1754" s="72"/>
      <c r="CK1754" s="72"/>
      <c r="CL1754" s="72"/>
      <c r="CM1754" s="72"/>
      <c r="CN1754" s="72"/>
      <c r="CO1754" s="72"/>
      <c r="CP1754" s="72"/>
      <c r="CQ1754" s="72"/>
      <c r="CR1754" s="72"/>
      <c r="CS1754" s="72"/>
      <c r="CT1754" s="72"/>
      <c r="CU1754" s="72"/>
      <c r="CV1754" s="72"/>
      <c r="CW1754" s="72"/>
      <c r="CX1754" s="72"/>
      <c r="CY1754" s="72"/>
      <c r="CZ1754" s="72"/>
      <c r="DA1754" s="72"/>
      <c r="DB1754" s="72"/>
      <c r="DC1754" s="72"/>
      <c r="DD1754" s="72"/>
      <c r="DE1754" s="72"/>
      <c r="DF1754" s="72"/>
      <c r="DG1754" s="72"/>
      <c r="DH1754" s="72"/>
      <c r="DI1754" s="72"/>
      <c r="DJ1754" s="72"/>
      <c r="DK1754" s="72"/>
      <c r="DL1754" s="72"/>
      <c r="DM1754" s="72"/>
      <c r="DN1754" s="72"/>
      <c r="DO1754" s="72"/>
      <c r="DP1754" s="72"/>
      <c r="DQ1754" s="72"/>
      <c r="DR1754" s="72"/>
      <c r="DS1754" s="72"/>
      <c r="DT1754" s="72"/>
      <c r="DU1754" s="72"/>
      <c r="DV1754" s="72"/>
      <c r="DW1754" s="72"/>
      <c r="DX1754" s="72"/>
      <c r="DY1754" s="72"/>
      <c r="DZ1754" s="72"/>
      <c r="EA1754" s="72"/>
      <c r="EB1754" s="72"/>
      <c r="EC1754" s="72"/>
      <c r="ED1754" s="72"/>
      <c r="EE1754" s="72"/>
      <c r="EF1754" s="72"/>
      <c r="EG1754" s="72"/>
      <c r="EH1754" s="72"/>
      <c r="EI1754" s="72"/>
      <c r="EJ1754" s="72"/>
      <c r="EK1754" s="72"/>
      <c r="EL1754" s="72"/>
      <c r="EM1754" s="72"/>
      <c r="EN1754" s="72"/>
      <c r="EO1754" s="72"/>
      <c r="EP1754" s="72"/>
      <c r="EQ1754" s="72"/>
      <c r="ER1754" s="72"/>
      <c r="ES1754" s="72"/>
      <c r="ET1754" s="72"/>
      <c r="EU1754" s="72"/>
      <c r="EV1754" s="72"/>
      <c r="EW1754" s="72"/>
      <c r="EX1754" s="72"/>
      <c r="EY1754" s="72"/>
      <c r="EZ1754" s="72"/>
      <c r="FA1754" s="72"/>
      <c r="FB1754" s="72"/>
      <c r="FC1754" s="72"/>
      <c r="FD1754" s="72"/>
      <c r="FE1754" s="72"/>
      <c r="FF1754" s="72"/>
      <c r="FG1754" s="72"/>
      <c r="FH1754" s="72"/>
      <c r="FI1754" s="72"/>
      <c r="FJ1754" s="72"/>
      <c r="FK1754" s="72"/>
      <c r="FL1754" s="72"/>
      <c r="FM1754" s="72"/>
      <c r="FN1754" s="72"/>
      <c r="FO1754" s="72"/>
      <c r="FP1754" s="72"/>
      <c r="FQ1754" s="72"/>
      <c r="FR1754" s="72"/>
      <c r="FS1754" s="72"/>
      <c r="FT1754" s="72"/>
      <c r="FU1754" s="72"/>
      <c r="FV1754" s="72"/>
      <c r="FW1754" s="72"/>
      <c r="FX1754" s="72"/>
      <c r="FY1754" s="72"/>
      <c r="FZ1754" s="72"/>
      <c r="GA1754" s="72"/>
      <c r="GB1754" s="72"/>
      <c r="GC1754" s="72"/>
      <c r="GD1754" s="72"/>
      <c r="GE1754" s="72"/>
      <c r="GF1754" s="72"/>
      <c r="GG1754" s="72"/>
      <c r="GH1754" s="72"/>
      <c r="GI1754" s="72"/>
      <c r="GJ1754" s="72"/>
      <c r="GK1754" s="72"/>
      <c r="GL1754" s="72"/>
      <c r="GM1754" s="72"/>
      <c r="GN1754" s="72"/>
      <c r="GO1754" s="72"/>
      <c r="GP1754" s="72"/>
      <c r="GQ1754" s="72"/>
      <c r="GR1754" s="72"/>
      <c r="GS1754" s="72"/>
      <c r="GT1754" s="72"/>
      <c r="GU1754" s="72"/>
      <c r="GV1754" s="72"/>
      <c r="GW1754" s="72"/>
      <c r="GX1754" s="72"/>
      <c r="GY1754" s="72"/>
      <c r="GZ1754" s="72"/>
      <c r="HA1754" s="72"/>
      <c r="HB1754" s="72"/>
      <c r="HC1754" s="72"/>
      <c r="HD1754" s="72"/>
      <c r="HE1754" s="72"/>
      <c r="HF1754" s="72"/>
      <c r="HG1754" s="72"/>
      <c r="HH1754" s="72"/>
      <c r="HI1754" s="72"/>
      <c r="HJ1754" s="72"/>
      <c r="HK1754" s="72"/>
      <c r="HL1754" s="72"/>
      <c r="HM1754" s="72"/>
      <c r="HN1754" s="72"/>
      <c r="HO1754" s="72"/>
      <c r="HP1754" s="72"/>
      <c r="HQ1754" s="72"/>
      <c r="HR1754" s="72"/>
      <c r="HS1754" s="72"/>
      <c r="HT1754" s="72"/>
      <c r="HU1754" s="72"/>
      <c r="HV1754" s="72"/>
      <c r="HW1754" s="72"/>
      <c r="HX1754" s="72"/>
      <c r="HY1754" s="72"/>
      <c r="HZ1754" s="72"/>
      <c r="IA1754" s="72"/>
      <c r="IB1754" s="72"/>
      <c r="IC1754" s="72"/>
      <c r="ID1754" s="72"/>
      <c r="IE1754" s="72"/>
      <c r="IF1754" s="72"/>
      <c r="IG1754" s="72"/>
      <c r="IH1754" s="72"/>
      <c r="II1754" s="72"/>
      <c r="IJ1754" s="72"/>
      <c r="IK1754" s="72"/>
      <c r="IL1754" s="72"/>
      <c r="IM1754" s="72"/>
      <c r="IN1754" s="72"/>
      <c r="IO1754" s="72"/>
      <c r="IP1754" s="72"/>
      <c r="IQ1754" s="72"/>
      <c r="IR1754" s="72"/>
      <c r="IS1754" s="72"/>
      <c r="IT1754" s="72"/>
      <c r="IU1754" s="72"/>
      <c r="IV1754" s="72"/>
      <c r="IW1754" s="72"/>
      <c r="IX1754" s="72"/>
      <c r="IY1754" s="72"/>
      <c r="IZ1754" s="72"/>
      <c r="JA1754" s="72"/>
      <c r="JB1754" s="72"/>
      <c r="JC1754" s="72"/>
      <c r="JD1754" s="72"/>
      <c r="JE1754" s="72"/>
      <c r="JF1754" s="72"/>
      <c r="JG1754" s="72"/>
      <c r="JH1754" s="72"/>
      <c r="JI1754" s="72"/>
      <c r="JJ1754" s="72"/>
      <c r="JK1754" s="72"/>
      <c r="JL1754" s="72"/>
      <c r="JM1754" s="72"/>
      <c r="JN1754" s="72"/>
      <c r="JO1754" s="72"/>
      <c r="JP1754" s="72"/>
      <c r="JQ1754" s="72"/>
      <c r="JR1754" s="72"/>
      <c r="JS1754" s="72"/>
      <c r="JT1754" s="72"/>
      <c r="JU1754" s="72"/>
      <c r="JV1754" s="72"/>
      <c r="JW1754" s="72"/>
      <c r="JX1754" s="72"/>
      <c r="JY1754" s="72"/>
      <c r="JZ1754" s="72"/>
      <c r="KA1754" s="72"/>
      <c r="KB1754" s="72"/>
      <c r="KC1754" s="72"/>
      <c r="KD1754" s="72"/>
      <c r="KE1754" s="72"/>
      <c r="KF1754" s="72"/>
      <c r="KG1754" s="72"/>
      <c r="KH1754" s="72"/>
      <c r="KI1754" s="72"/>
      <c r="KJ1754" s="72"/>
      <c r="KK1754" s="72"/>
      <c r="KL1754" s="72"/>
      <c r="KM1754" s="72"/>
      <c r="KN1754" s="72"/>
      <c r="KO1754" s="72"/>
      <c r="KP1754" s="72"/>
      <c r="KQ1754" s="72"/>
      <c r="KR1754" s="72"/>
      <c r="KS1754" s="72"/>
      <c r="KT1754" s="72"/>
      <c r="KU1754" s="72"/>
      <c r="KV1754" s="72"/>
      <c r="KW1754" s="72"/>
      <c r="KX1754" s="72"/>
      <c r="KY1754" s="72"/>
      <c r="KZ1754" s="72"/>
      <c r="LA1754" s="72"/>
      <c r="LB1754" s="72"/>
      <c r="LC1754" s="72"/>
      <c r="LD1754" s="72"/>
      <c r="LE1754" s="72"/>
      <c r="LF1754" s="72"/>
      <c r="LG1754" s="72"/>
      <c r="LH1754" s="72"/>
      <c r="LI1754" s="72"/>
      <c r="LJ1754" s="72"/>
      <c r="LK1754" s="72"/>
      <c r="LL1754" s="72"/>
      <c r="LM1754" s="72"/>
      <c r="LN1754" s="72"/>
      <c r="LO1754" s="72"/>
      <c r="LP1754" s="72"/>
      <c r="LQ1754" s="72"/>
      <c r="LR1754" s="72"/>
      <c r="LS1754" s="72"/>
      <c r="LT1754" s="72"/>
      <c r="LU1754" s="72"/>
      <c r="LV1754" s="72"/>
      <c r="LW1754" s="72"/>
      <c r="LX1754" s="72"/>
      <c r="LY1754" s="72"/>
      <c r="LZ1754" s="72"/>
      <c r="MA1754" s="72"/>
      <c r="MB1754" s="72"/>
      <c r="MC1754" s="72"/>
      <c r="MD1754" s="72"/>
      <c r="ME1754" s="72"/>
      <c r="MF1754" s="72"/>
      <c r="MG1754" s="72"/>
      <c r="MH1754" s="72"/>
      <c r="MI1754" s="72"/>
      <c r="MJ1754" s="72"/>
      <c r="MK1754" s="72"/>
      <c r="ML1754" s="72"/>
      <c r="MM1754" s="72"/>
      <c r="MN1754" s="72"/>
      <c r="MO1754" s="72"/>
      <c r="MP1754" s="72"/>
      <c r="MQ1754" s="72"/>
      <c r="MR1754" s="72"/>
      <c r="MS1754" s="72"/>
      <c r="MT1754" s="72"/>
      <c r="MU1754" s="72"/>
      <c r="MV1754" s="72"/>
      <c r="MW1754" s="72"/>
      <c r="MX1754" s="72"/>
      <c r="MY1754" s="72"/>
      <c r="MZ1754" s="72"/>
      <c r="NA1754" s="72"/>
      <c r="NB1754" s="72"/>
      <c r="NC1754" s="72"/>
      <c r="ND1754" s="72"/>
      <c r="NE1754" s="72"/>
      <c r="NF1754" s="72"/>
      <c r="NG1754" s="72"/>
      <c r="NH1754" s="72"/>
      <c r="NI1754" s="72"/>
      <c r="NJ1754" s="72"/>
      <c r="NK1754" s="72"/>
      <c r="NL1754" s="72"/>
      <c r="NM1754" s="72"/>
      <c r="NN1754" s="72"/>
      <c r="NO1754" s="72"/>
      <c r="NP1754" s="72"/>
      <c r="NQ1754" s="72"/>
      <c r="NR1754" s="72"/>
      <c r="NS1754" s="72"/>
      <c r="NT1754" s="72"/>
      <c r="NU1754" s="72"/>
      <c r="NV1754" s="72"/>
      <c r="NW1754" s="72"/>
      <c r="NX1754" s="72"/>
      <c r="NY1754" s="72"/>
      <c r="NZ1754" s="72"/>
      <c r="OA1754" s="72"/>
      <c r="OB1754" s="72"/>
      <c r="OC1754" s="72"/>
      <c r="OD1754" s="72"/>
      <c r="OE1754" s="72"/>
      <c r="OF1754" s="72"/>
      <c r="OG1754" s="72"/>
      <c r="OH1754" s="72"/>
      <c r="OI1754" s="72"/>
      <c r="OJ1754" s="72"/>
      <c r="OK1754" s="72"/>
      <c r="OL1754" s="72"/>
      <c r="OM1754" s="72"/>
      <c r="ON1754" s="72"/>
      <c r="OO1754" s="72"/>
      <c r="OP1754" s="72"/>
      <c r="OQ1754" s="72"/>
      <c r="OR1754" s="72"/>
      <c r="OS1754" s="72"/>
      <c r="OT1754" s="72"/>
      <c r="OU1754" s="72"/>
      <c r="OV1754" s="72"/>
      <c r="OW1754" s="72"/>
      <c r="OX1754" s="72"/>
      <c r="OY1754" s="72"/>
      <c r="OZ1754" s="72"/>
      <c r="PA1754" s="72"/>
      <c r="PB1754" s="72"/>
      <c r="PC1754" s="72"/>
      <c r="PD1754" s="72"/>
      <c r="PE1754" s="72"/>
      <c r="PF1754" s="72"/>
      <c r="PG1754" s="72"/>
      <c r="PH1754" s="72"/>
      <c r="PI1754" s="72"/>
      <c r="PJ1754" s="72"/>
      <c r="PK1754" s="72"/>
      <c r="PL1754" s="72"/>
      <c r="PM1754" s="72"/>
      <c r="PN1754" s="72"/>
      <c r="PO1754" s="72"/>
      <c r="PP1754" s="72"/>
      <c r="PQ1754" s="72"/>
      <c r="PR1754" s="72"/>
      <c r="PS1754" s="72"/>
      <c r="PT1754" s="72"/>
      <c r="PU1754" s="72"/>
      <c r="PV1754" s="72"/>
      <c r="PW1754" s="72"/>
      <c r="PX1754" s="72"/>
      <c r="PY1754" s="72"/>
      <c r="PZ1754" s="72"/>
      <c r="QA1754" s="72"/>
      <c r="QB1754" s="72"/>
      <c r="QC1754" s="72"/>
      <c r="QD1754" s="72"/>
      <c r="QE1754" s="72"/>
      <c r="QF1754" s="72"/>
      <c r="QG1754" s="72"/>
      <c r="QH1754" s="72"/>
      <c r="QI1754" s="72"/>
      <c r="QJ1754" s="72"/>
      <c r="QK1754" s="72"/>
      <c r="QL1754" s="72"/>
      <c r="QM1754" s="72"/>
      <c r="QN1754" s="72"/>
      <c r="QO1754" s="72"/>
      <c r="QP1754" s="72"/>
      <c r="QQ1754" s="72"/>
      <c r="QR1754" s="72"/>
      <c r="QS1754" s="72"/>
      <c r="QT1754" s="72"/>
      <c r="QU1754" s="72"/>
      <c r="QV1754" s="72"/>
      <c r="QW1754" s="72"/>
      <c r="QX1754" s="72"/>
      <c r="QY1754" s="72"/>
      <c r="QZ1754" s="72"/>
      <c r="RA1754" s="72"/>
      <c r="RB1754" s="72"/>
      <c r="RC1754" s="72"/>
      <c r="RD1754" s="72"/>
      <c r="RE1754" s="72"/>
      <c r="RF1754" s="72"/>
      <c r="RG1754" s="72"/>
      <c r="RH1754" s="72"/>
      <c r="RI1754" s="72"/>
      <c r="RJ1754" s="72"/>
      <c r="RK1754" s="72"/>
      <c r="RL1754" s="72"/>
      <c r="RM1754" s="72"/>
      <c r="RN1754" s="72"/>
      <c r="RO1754" s="72"/>
      <c r="RP1754" s="72"/>
      <c r="RQ1754" s="72"/>
      <c r="RR1754" s="72"/>
      <c r="RS1754" s="72"/>
      <c r="RT1754" s="72"/>
      <c r="RU1754" s="72"/>
      <c r="RV1754" s="72"/>
      <c r="RW1754" s="72"/>
      <c r="RX1754" s="72"/>
      <c r="RY1754" s="72"/>
      <c r="RZ1754" s="72"/>
      <c r="SA1754" s="72"/>
      <c r="SB1754" s="72"/>
      <c r="SC1754" s="72"/>
      <c r="SD1754" s="72"/>
      <c r="SE1754" s="72"/>
      <c r="SF1754" s="72"/>
      <c r="SG1754" s="72"/>
      <c r="SH1754" s="72"/>
      <c r="SI1754" s="72"/>
      <c r="SJ1754" s="72"/>
      <c r="SK1754" s="72"/>
      <c r="SL1754" s="72"/>
      <c r="SM1754" s="72"/>
      <c r="SN1754" s="72"/>
      <c r="SO1754" s="72"/>
      <c r="SP1754" s="72"/>
      <c r="SQ1754" s="72"/>
      <c r="SR1754" s="72"/>
      <c r="SS1754" s="72"/>
      <c r="ST1754" s="72"/>
      <c r="SU1754" s="72"/>
      <c r="SV1754" s="72"/>
      <c r="SW1754" s="72"/>
      <c r="SX1754" s="72"/>
      <c r="SY1754" s="72"/>
      <c r="SZ1754" s="72"/>
      <c r="TA1754" s="72"/>
      <c r="TB1754" s="72"/>
      <c r="TC1754" s="72"/>
    </row>
    <row r="1755" spans="1:523" ht="16.5" customHeight="1" x14ac:dyDescent="0.2">
      <c r="A1755" s="20">
        <v>1429</v>
      </c>
      <c r="B1755" s="20" t="s">
        <v>74</v>
      </c>
      <c r="C1755" s="20" t="s">
        <v>172</v>
      </c>
      <c r="D1755" s="20" t="s">
        <v>30</v>
      </c>
      <c r="E1755" s="20" t="s">
        <v>1348</v>
      </c>
      <c r="F1755" s="22" t="s">
        <v>378</v>
      </c>
      <c r="G1755" s="110" t="s">
        <v>96</v>
      </c>
      <c r="H1755" s="20" t="s">
        <v>154</v>
      </c>
      <c r="I1755" s="20" t="s">
        <v>27</v>
      </c>
      <c r="J1755" s="22" t="s">
        <v>888</v>
      </c>
      <c r="K1755" s="20" t="s">
        <v>95</v>
      </c>
      <c r="L1755" s="20" t="s">
        <v>95</v>
      </c>
      <c r="M1755" s="20" t="s">
        <v>380</v>
      </c>
      <c r="N1755" s="20" t="s">
        <v>95</v>
      </c>
      <c r="O1755" s="20" t="s">
        <v>94</v>
      </c>
      <c r="P1755" s="23">
        <v>0.01</v>
      </c>
      <c r="Q1755" s="24">
        <v>6</v>
      </c>
      <c r="R1755" s="25">
        <v>45839</v>
      </c>
      <c r="S1755" s="20" t="s">
        <v>29</v>
      </c>
      <c r="T1755" s="23">
        <v>40000000</v>
      </c>
      <c r="U1755" s="27" t="s">
        <v>100</v>
      </c>
      <c r="V1755" s="27" t="s">
        <v>100</v>
      </c>
      <c r="W1755" s="72"/>
      <c r="X1755" s="72"/>
      <c r="Y1755" s="72"/>
      <c r="Z1755" s="72"/>
      <c r="AA1755" s="72"/>
      <c r="AB1755" s="72"/>
      <c r="AC1755" s="72"/>
      <c r="AD1755" s="72"/>
      <c r="AE1755" s="72"/>
      <c r="AF1755" s="72"/>
      <c r="AG1755" s="72"/>
      <c r="AH1755" s="72"/>
      <c r="AI1755" s="72"/>
      <c r="AJ1755" s="72"/>
      <c r="AK1755" s="72"/>
      <c r="AL1755" s="72"/>
      <c r="AM1755" s="72"/>
      <c r="AN1755" s="72"/>
      <c r="AO1755" s="72"/>
      <c r="AP1755" s="72"/>
      <c r="AQ1755" s="72"/>
      <c r="AR1755" s="72"/>
      <c r="AS1755" s="72"/>
      <c r="AT1755" s="72"/>
      <c r="AU1755" s="72"/>
      <c r="AV1755" s="72"/>
      <c r="AW1755" s="72"/>
      <c r="AX1755" s="72"/>
      <c r="AY1755" s="72"/>
      <c r="AZ1755" s="72"/>
      <c r="BA1755" s="72"/>
      <c r="BB1755" s="72"/>
      <c r="BC1755" s="72"/>
      <c r="BD1755" s="72"/>
      <c r="BE1755" s="72"/>
      <c r="BF1755" s="72"/>
      <c r="BG1755" s="72"/>
      <c r="BH1755" s="72"/>
      <c r="BI1755" s="72"/>
      <c r="BJ1755" s="72"/>
      <c r="BK1755" s="72"/>
      <c r="BL1755" s="72"/>
      <c r="BM1755" s="72"/>
      <c r="BN1755" s="72"/>
      <c r="BO1755" s="72"/>
      <c r="BP1755" s="72"/>
      <c r="BQ1755" s="72"/>
      <c r="BR1755" s="72"/>
      <c r="BS1755" s="72"/>
      <c r="BT1755" s="72"/>
      <c r="BU1755" s="72"/>
      <c r="BV1755" s="72"/>
      <c r="BW1755" s="72"/>
      <c r="BX1755" s="72"/>
      <c r="BY1755" s="72"/>
      <c r="BZ1755" s="72"/>
      <c r="CA1755" s="72"/>
      <c r="CB1755" s="72"/>
      <c r="CC1755" s="72"/>
      <c r="CD1755" s="72"/>
      <c r="CE1755" s="72"/>
      <c r="CF1755" s="72"/>
      <c r="CG1755" s="72"/>
      <c r="CH1755" s="72"/>
      <c r="CI1755" s="72"/>
      <c r="CJ1755" s="72"/>
      <c r="CK1755" s="72"/>
      <c r="CL1755" s="72"/>
      <c r="CM1755" s="72"/>
      <c r="CN1755" s="72"/>
      <c r="CO1755" s="72"/>
      <c r="CP1755" s="72"/>
      <c r="CQ1755" s="72"/>
      <c r="CR1755" s="72"/>
      <c r="CS1755" s="72"/>
      <c r="CT1755" s="72"/>
      <c r="CU1755" s="72"/>
      <c r="CV1755" s="72"/>
      <c r="CW1755" s="72"/>
      <c r="CX1755" s="72"/>
      <c r="CY1755" s="72"/>
      <c r="CZ1755" s="72"/>
      <c r="DA1755" s="72"/>
      <c r="DB1755" s="72"/>
      <c r="DC1755" s="72"/>
      <c r="DD1755" s="72"/>
      <c r="DE1755" s="72"/>
      <c r="DF1755" s="72"/>
      <c r="DG1755" s="72"/>
      <c r="DH1755" s="72"/>
      <c r="DI1755" s="72"/>
      <c r="DJ1755" s="72"/>
      <c r="DK1755" s="72"/>
      <c r="DL1755" s="72"/>
      <c r="DM1755" s="72"/>
      <c r="DN1755" s="72"/>
      <c r="DO1755" s="72"/>
      <c r="DP1755" s="72"/>
      <c r="DQ1755" s="72"/>
      <c r="DR1755" s="72"/>
      <c r="DS1755" s="72"/>
      <c r="DT1755" s="72"/>
      <c r="DU1755" s="72"/>
      <c r="DV1755" s="72"/>
      <c r="DW1755" s="72"/>
      <c r="DX1755" s="72"/>
      <c r="DY1755" s="72"/>
      <c r="DZ1755" s="72"/>
      <c r="EA1755" s="72"/>
      <c r="EB1755" s="72"/>
      <c r="EC1755" s="72"/>
      <c r="ED1755" s="72"/>
      <c r="EE1755" s="72"/>
      <c r="EF1755" s="72"/>
      <c r="EG1755" s="72"/>
      <c r="EH1755" s="72"/>
      <c r="EI1755" s="72"/>
      <c r="EJ1755" s="72"/>
      <c r="EK1755" s="72"/>
      <c r="EL1755" s="72"/>
      <c r="EM1755" s="72"/>
      <c r="EN1755" s="72"/>
      <c r="EO1755" s="72"/>
      <c r="EP1755" s="72"/>
      <c r="EQ1755" s="72"/>
      <c r="ER1755" s="72"/>
      <c r="ES1755" s="72"/>
      <c r="ET1755" s="72"/>
      <c r="EU1755" s="72"/>
      <c r="EV1755" s="72"/>
      <c r="EW1755" s="72"/>
      <c r="EX1755" s="72"/>
      <c r="EY1755" s="72"/>
      <c r="EZ1755" s="72"/>
      <c r="FA1755" s="72"/>
      <c r="FB1755" s="72"/>
      <c r="FC1755" s="72"/>
      <c r="FD1755" s="72"/>
      <c r="FE1755" s="72"/>
      <c r="FF1755" s="72"/>
      <c r="FG1755" s="72"/>
      <c r="FH1755" s="72"/>
      <c r="FI1755" s="72"/>
      <c r="FJ1755" s="72"/>
      <c r="FK1755" s="72"/>
      <c r="FL1755" s="72"/>
      <c r="FM1755" s="72"/>
      <c r="FN1755" s="72"/>
      <c r="FO1755" s="72"/>
      <c r="FP1755" s="72"/>
      <c r="FQ1755" s="72"/>
      <c r="FR1755" s="72"/>
      <c r="FS1755" s="72"/>
      <c r="FT1755" s="72"/>
      <c r="FU1755" s="72"/>
      <c r="FV1755" s="72"/>
      <c r="FW1755" s="72"/>
      <c r="FX1755" s="72"/>
      <c r="FY1755" s="72"/>
      <c r="FZ1755" s="72"/>
      <c r="GA1755" s="72"/>
      <c r="GB1755" s="72"/>
      <c r="GC1755" s="72"/>
      <c r="GD1755" s="72"/>
      <c r="GE1755" s="72"/>
      <c r="GF1755" s="72"/>
      <c r="GG1755" s="72"/>
      <c r="GH1755" s="72"/>
      <c r="GI1755" s="72"/>
      <c r="GJ1755" s="72"/>
      <c r="GK1755" s="72"/>
      <c r="GL1755" s="72"/>
      <c r="GM1755" s="72"/>
      <c r="GN1755" s="72"/>
      <c r="GO1755" s="72"/>
      <c r="GP1755" s="72"/>
      <c r="GQ1755" s="72"/>
      <c r="GR1755" s="72"/>
      <c r="GS1755" s="72"/>
      <c r="GT1755" s="72"/>
      <c r="GU1755" s="72"/>
      <c r="GV1755" s="72"/>
      <c r="GW1755" s="72"/>
      <c r="GX1755" s="72"/>
      <c r="GY1755" s="72"/>
      <c r="GZ1755" s="72"/>
      <c r="HA1755" s="72"/>
      <c r="HB1755" s="72"/>
      <c r="HC1755" s="72"/>
      <c r="HD1755" s="72"/>
      <c r="HE1755" s="72"/>
      <c r="HF1755" s="72"/>
      <c r="HG1755" s="72"/>
      <c r="HH1755" s="72"/>
      <c r="HI1755" s="72"/>
      <c r="HJ1755" s="72"/>
      <c r="HK1755" s="72"/>
      <c r="HL1755" s="72"/>
      <c r="HM1755" s="72"/>
      <c r="HN1755" s="72"/>
      <c r="HO1755" s="72"/>
      <c r="HP1755" s="72"/>
      <c r="HQ1755" s="72"/>
      <c r="HR1755" s="72"/>
      <c r="HS1755" s="72"/>
      <c r="HT1755" s="72"/>
      <c r="HU1755" s="72"/>
      <c r="HV1755" s="72"/>
      <c r="HW1755" s="72"/>
      <c r="HX1755" s="72"/>
      <c r="HY1755" s="72"/>
      <c r="HZ1755" s="72"/>
      <c r="IA1755" s="72"/>
      <c r="IB1755" s="72"/>
      <c r="IC1755" s="72"/>
      <c r="ID1755" s="72"/>
      <c r="IE1755" s="72"/>
      <c r="IF1755" s="72"/>
      <c r="IG1755" s="72"/>
      <c r="IH1755" s="72"/>
      <c r="II1755" s="72"/>
      <c r="IJ1755" s="72"/>
      <c r="IK1755" s="72"/>
      <c r="IL1755" s="72"/>
      <c r="IM1755" s="72"/>
      <c r="IN1755" s="72"/>
      <c r="IO1755" s="72"/>
      <c r="IP1755" s="72"/>
      <c r="IQ1755" s="72"/>
      <c r="IR1755" s="72"/>
      <c r="IS1755" s="72"/>
      <c r="IT1755" s="72"/>
      <c r="IU1755" s="72"/>
      <c r="IV1755" s="72"/>
      <c r="IW1755" s="72"/>
      <c r="IX1755" s="72"/>
      <c r="IY1755" s="72"/>
      <c r="IZ1755" s="72"/>
      <c r="JA1755" s="72"/>
      <c r="JB1755" s="72"/>
      <c r="JC1755" s="72"/>
      <c r="JD1755" s="72"/>
      <c r="JE1755" s="72"/>
      <c r="JF1755" s="72"/>
      <c r="JG1755" s="72"/>
      <c r="JH1755" s="72"/>
      <c r="JI1755" s="72"/>
      <c r="JJ1755" s="72"/>
      <c r="JK1755" s="72"/>
      <c r="JL1755" s="72"/>
      <c r="JM1755" s="72"/>
      <c r="JN1755" s="72"/>
      <c r="JO1755" s="72"/>
      <c r="JP1755" s="72"/>
      <c r="JQ1755" s="72"/>
      <c r="JR1755" s="72"/>
      <c r="JS1755" s="72"/>
      <c r="JT1755" s="72"/>
      <c r="JU1755" s="72"/>
      <c r="JV1755" s="72"/>
      <c r="JW1755" s="72"/>
      <c r="JX1755" s="72"/>
      <c r="JY1755" s="72"/>
      <c r="JZ1755" s="72"/>
      <c r="KA1755" s="72"/>
      <c r="KB1755" s="72"/>
      <c r="KC1755" s="72"/>
      <c r="KD1755" s="72"/>
      <c r="KE1755" s="72"/>
      <c r="KF1755" s="72"/>
      <c r="KG1755" s="72"/>
      <c r="KH1755" s="72"/>
      <c r="KI1755" s="72"/>
      <c r="KJ1755" s="72"/>
      <c r="KK1755" s="72"/>
      <c r="KL1755" s="72"/>
      <c r="KM1755" s="72"/>
      <c r="KN1755" s="72"/>
      <c r="KO1755" s="72"/>
      <c r="KP1755" s="72"/>
      <c r="KQ1755" s="72"/>
      <c r="KR1755" s="72"/>
      <c r="KS1755" s="72"/>
      <c r="KT1755" s="72"/>
      <c r="KU1755" s="72"/>
      <c r="KV1755" s="72"/>
      <c r="KW1755" s="72"/>
      <c r="KX1755" s="72"/>
      <c r="KY1755" s="72"/>
      <c r="KZ1755" s="72"/>
      <c r="LA1755" s="72"/>
      <c r="LB1755" s="72"/>
      <c r="LC1755" s="72"/>
      <c r="LD1755" s="72"/>
      <c r="LE1755" s="72"/>
      <c r="LF1755" s="72"/>
      <c r="LG1755" s="72"/>
      <c r="LH1755" s="72"/>
      <c r="LI1755" s="72"/>
      <c r="LJ1755" s="72"/>
      <c r="LK1755" s="72"/>
      <c r="LL1755" s="72"/>
      <c r="LM1755" s="72"/>
      <c r="LN1755" s="72"/>
      <c r="LO1755" s="72"/>
      <c r="LP1755" s="72"/>
      <c r="LQ1755" s="72"/>
      <c r="LR1755" s="72"/>
      <c r="LS1755" s="72"/>
      <c r="LT1755" s="72"/>
      <c r="LU1755" s="72"/>
      <c r="LV1755" s="72"/>
      <c r="LW1755" s="72"/>
      <c r="LX1755" s="72"/>
      <c r="LY1755" s="72"/>
      <c r="LZ1755" s="72"/>
      <c r="MA1755" s="72"/>
      <c r="MB1755" s="72"/>
      <c r="MC1755" s="72"/>
      <c r="MD1755" s="72"/>
      <c r="ME1755" s="72"/>
      <c r="MF1755" s="72"/>
      <c r="MG1755" s="72"/>
      <c r="MH1755" s="72"/>
      <c r="MI1755" s="72"/>
      <c r="MJ1755" s="72"/>
      <c r="MK1755" s="72"/>
      <c r="ML1755" s="72"/>
      <c r="MM1755" s="72"/>
      <c r="MN1755" s="72"/>
      <c r="MO1755" s="72"/>
      <c r="MP1755" s="72"/>
      <c r="MQ1755" s="72"/>
      <c r="MR1755" s="72"/>
      <c r="MS1755" s="72"/>
      <c r="MT1755" s="72"/>
      <c r="MU1755" s="72"/>
      <c r="MV1755" s="72"/>
      <c r="MW1755" s="72"/>
      <c r="MX1755" s="72"/>
      <c r="MY1755" s="72"/>
      <c r="MZ1755" s="72"/>
      <c r="NA1755" s="72"/>
      <c r="NB1755" s="72"/>
      <c r="NC1755" s="72"/>
      <c r="ND1755" s="72"/>
      <c r="NE1755" s="72"/>
      <c r="NF1755" s="72"/>
      <c r="NG1755" s="72"/>
      <c r="NH1755" s="72"/>
      <c r="NI1755" s="72"/>
      <c r="NJ1755" s="72"/>
      <c r="NK1755" s="72"/>
      <c r="NL1755" s="72"/>
      <c r="NM1755" s="72"/>
      <c r="NN1755" s="72"/>
      <c r="NO1755" s="72"/>
      <c r="NP1755" s="72"/>
      <c r="NQ1755" s="72"/>
      <c r="NR1755" s="72"/>
      <c r="NS1755" s="72"/>
      <c r="NT1755" s="72"/>
      <c r="NU1755" s="72"/>
      <c r="NV1755" s="72"/>
      <c r="NW1755" s="72"/>
      <c r="NX1755" s="72"/>
      <c r="NY1755" s="72"/>
      <c r="NZ1755" s="72"/>
      <c r="OA1755" s="72"/>
      <c r="OB1755" s="72"/>
      <c r="OC1755" s="72"/>
      <c r="OD1755" s="72"/>
      <c r="OE1755" s="72"/>
      <c r="OF1755" s="72"/>
      <c r="OG1755" s="72"/>
      <c r="OH1755" s="72"/>
      <c r="OI1755" s="72"/>
      <c r="OJ1755" s="72"/>
      <c r="OK1755" s="72"/>
      <c r="OL1755" s="72"/>
      <c r="OM1755" s="72"/>
      <c r="ON1755" s="72"/>
      <c r="OO1755" s="72"/>
      <c r="OP1755" s="72"/>
      <c r="OQ1755" s="72"/>
      <c r="OR1755" s="72"/>
      <c r="OS1755" s="72"/>
      <c r="OT1755" s="72"/>
      <c r="OU1755" s="72"/>
      <c r="OV1755" s="72"/>
      <c r="OW1755" s="72"/>
      <c r="OX1755" s="72"/>
      <c r="OY1755" s="72"/>
      <c r="OZ1755" s="72"/>
      <c r="PA1755" s="72"/>
      <c r="PB1755" s="72"/>
      <c r="PC1755" s="72"/>
      <c r="PD1755" s="72"/>
      <c r="PE1755" s="72"/>
      <c r="PF1755" s="72"/>
      <c r="PG1755" s="72"/>
      <c r="PH1755" s="72"/>
      <c r="PI1755" s="72"/>
      <c r="PJ1755" s="72"/>
      <c r="PK1755" s="72"/>
      <c r="PL1755" s="72"/>
      <c r="PM1755" s="72"/>
      <c r="PN1755" s="72"/>
      <c r="PO1755" s="72"/>
      <c r="PP1755" s="72"/>
      <c r="PQ1755" s="72"/>
      <c r="PR1755" s="72"/>
      <c r="PS1755" s="72"/>
      <c r="PT1755" s="72"/>
      <c r="PU1755" s="72"/>
      <c r="PV1755" s="72"/>
      <c r="PW1755" s="72"/>
      <c r="PX1755" s="72"/>
      <c r="PY1755" s="72"/>
      <c r="PZ1755" s="72"/>
      <c r="QA1755" s="72"/>
      <c r="QB1755" s="72"/>
      <c r="QC1755" s="72"/>
      <c r="QD1755" s="72"/>
      <c r="QE1755" s="72"/>
      <c r="QF1755" s="72"/>
      <c r="QG1755" s="72"/>
      <c r="QH1755" s="72"/>
      <c r="QI1755" s="72"/>
      <c r="QJ1755" s="72"/>
      <c r="QK1755" s="72"/>
      <c r="QL1755" s="72"/>
      <c r="QM1755" s="72"/>
      <c r="QN1755" s="72"/>
      <c r="QO1755" s="72"/>
      <c r="QP1755" s="72"/>
      <c r="QQ1755" s="72"/>
      <c r="QR1755" s="72"/>
      <c r="QS1755" s="72"/>
      <c r="QT1755" s="72"/>
      <c r="QU1755" s="72"/>
      <c r="QV1755" s="72"/>
      <c r="QW1755" s="72"/>
      <c r="QX1755" s="72"/>
      <c r="QY1755" s="72"/>
      <c r="QZ1755" s="72"/>
      <c r="RA1755" s="72"/>
      <c r="RB1755" s="72"/>
      <c r="RC1755" s="72"/>
      <c r="RD1755" s="72"/>
      <c r="RE1755" s="72"/>
      <c r="RF1755" s="72"/>
      <c r="RG1755" s="72"/>
      <c r="RH1755" s="72"/>
      <c r="RI1755" s="72"/>
      <c r="RJ1755" s="72"/>
      <c r="RK1755" s="72"/>
      <c r="RL1755" s="72"/>
      <c r="RM1755" s="72"/>
      <c r="RN1755" s="72"/>
      <c r="RO1755" s="72"/>
      <c r="RP1755" s="72"/>
      <c r="RQ1755" s="72"/>
      <c r="RR1755" s="72"/>
      <c r="RS1755" s="72"/>
      <c r="RT1755" s="72"/>
      <c r="RU1755" s="72"/>
      <c r="RV1755" s="72"/>
      <c r="RW1755" s="72"/>
      <c r="RX1755" s="72"/>
      <c r="RY1755" s="72"/>
      <c r="RZ1755" s="72"/>
      <c r="SA1755" s="72"/>
      <c r="SB1755" s="72"/>
      <c r="SC1755" s="72"/>
      <c r="SD1755" s="72"/>
      <c r="SE1755" s="72"/>
      <c r="SF1755" s="72"/>
      <c r="SG1755" s="72"/>
      <c r="SH1755" s="72"/>
      <c r="SI1755" s="72"/>
      <c r="SJ1755" s="72"/>
      <c r="SK1755" s="72"/>
      <c r="SL1755" s="72"/>
      <c r="SM1755" s="72"/>
      <c r="SN1755" s="72"/>
      <c r="SO1755" s="72"/>
      <c r="SP1755" s="72"/>
      <c r="SQ1755" s="72"/>
      <c r="SR1755" s="72"/>
      <c r="SS1755" s="72"/>
      <c r="ST1755" s="72"/>
      <c r="SU1755" s="72"/>
      <c r="SV1755" s="72"/>
      <c r="SW1755" s="72"/>
      <c r="SX1755" s="72"/>
      <c r="SY1755" s="72"/>
      <c r="SZ1755" s="72"/>
      <c r="TA1755" s="72"/>
      <c r="TB1755" s="72"/>
      <c r="TC1755" s="72"/>
    </row>
    <row r="1756" spans="1:523" ht="16.5" customHeight="1" x14ac:dyDescent="0.2">
      <c r="A1756" s="20">
        <v>1430</v>
      </c>
      <c r="B1756" s="20" t="s">
        <v>74</v>
      </c>
      <c r="C1756" s="20" t="s">
        <v>172</v>
      </c>
      <c r="D1756" s="20" t="s">
        <v>38</v>
      </c>
      <c r="E1756" s="20" t="s">
        <v>1340</v>
      </c>
      <c r="F1756" s="22" t="s">
        <v>366</v>
      </c>
      <c r="G1756" s="110" t="s">
        <v>96</v>
      </c>
      <c r="H1756" s="20" t="s">
        <v>26</v>
      </c>
      <c r="I1756" s="20" t="s">
        <v>27</v>
      </c>
      <c r="J1756" s="22" t="s">
        <v>1235</v>
      </c>
      <c r="K1756" s="20">
        <v>1</v>
      </c>
      <c r="L1756" s="20" t="s">
        <v>95</v>
      </c>
      <c r="M1756" s="20" t="s">
        <v>368</v>
      </c>
      <c r="N1756" s="20" t="s">
        <v>95</v>
      </c>
      <c r="O1756" s="20" t="s">
        <v>94</v>
      </c>
      <c r="P1756" s="23">
        <v>0.05</v>
      </c>
      <c r="Q1756" s="24">
        <v>1</v>
      </c>
      <c r="R1756" s="25">
        <v>45839</v>
      </c>
      <c r="S1756" s="20" t="s">
        <v>29</v>
      </c>
      <c r="T1756" s="23">
        <v>50000000</v>
      </c>
      <c r="U1756" s="27" t="s">
        <v>100</v>
      </c>
      <c r="V1756" s="27" t="s">
        <v>100</v>
      </c>
      <c r="W1756" s="72"/>
      <c r="X1756" s="72"/>
      <c r="Y1756" s="72"/>
      <c r="Z1756" s="72"/>
      <c r="AA1756" s="72"/>
      <c r="AB1756" s="72"/>
      <c r="AC1756" s="72"/>
      <c r="AD1756" s="72"/>
      <c r="AE1756" s="72"/>
      <c r="AF1756" s="72"/>
      <c r="AG1756" s="72"/>
      <c r="AH1756" s="72"/>
      <c r="AI1756" s="72"/>
      <c r="AJ1756" s="72"/>
      <c r="AK1756" s="72"/>
      <c r="AL1756" s="72"/>
      <c r="AM1756" s="72"/>
      <c r="AN1756" s="72"/>
      <c r="AO1756" s="72"/>
      <c r="AP1756" s="72"/>
      <c r="AQ1756" s="72"/>
      <c r="AR1756" s="72"/>
      <c r="AS1756" s="72"/>
      <c r="AT1756" s="72"/>
      <c r="AU1756" s="72"/>
      <c r="AV1756" s="72"/>
      <c r="AW1756" s="72"/>
      <c r="AX1756" s="72"/>
      <c r="AY1756" s="72"/>
      <c r="AZ1756" s="72"/>
      <c r="BA1756" s="72"/>
      <c r="BB1756" s="72"/>
      <c r="BC1756" s="72"/>
      <c r="BD1756" s="72"/>
      <c r="BE1756" s="72"/>
      <c r="BF1756" s="72"/>
      <c r="BG1756" s="72"/>
      <c r="BH1756" s="72"/>
      <c r="BI1756" s="72"/>
      <c r="BJ1756" s="72"/>
      <c r="BK1756" s="72"/>
      <c r="BL1756" s="72"/>
      <c r="BM1756" s="72"/>
      <c r="BN1756" s="72"/>
      <c r="BO1756" s="72"/>
      <c r="BP1756" s="72"/>
      <c r="BQ1756" s="72"/>
      <c r="BR1756" s="72"/>
      <c r="BS1756" s="72"/>
      <c r="BT1756" s="72"/>
      <c r="BU1756" s="72"/>
      <c r="BV1756" s="72"/>
      <c r="BW1756" s="72"/>
      <c r="BX1756" s="72"/>
      <c r="BY1756" s="72"/>
      <c r="BZ1756" s="72"/>
      <c r="CA1756" s="72"/>
      <c r="CB1756" s="72"/>
      <c r="CC1756" s="72"/>
      <c r="CD1756" s="72"/>
      <c r="CE1756" s="72"/>
      <c r="CF1756" s="72"/>
      <c r="CG1756" s="72"/>
      <c r="CH1756" s="72"/>
      <c r="CI1756" s="72"/>
      <c r="CJ1756" s="72"/>
      <c r="CK1756" s="72"/>
      <c r="CL1756" s="72"/>
      <c r="CM1756" s="72"/>
      <c r="CN1756" s="72"/>
      <c r="CO1756" s="72"/>
      <c r="CP1756" s="72"/>
      <c r="CQ1756" s="72"/>
      <c r="CR1756" s="72"/>
      <c r="CS1756" s="72"/>
      <c r="CT1756" s="72"/>
      <c r="CU1756" s="72"/>
      <c r="CV1756" s="72"/>
      <c r="CW1756" s="72"/>
      <c r="CX1756" s="72"/>
      <c r="CY1756" s="72"/>
      <c r="CZ1756" s="72"/>
      <c r="DA1756" s="72"/>
      <c r="DB1756" s="72"/>
      <c r="DC1756" s="72"/>
      <c r="DD1756" s="72"/>
      <c r="DE1756" s="72"/>
      <c r="DF1756" s="72"/>
      <c r="DG1756" s="72"/>
      <c r="DH1756" s="72"/>
      <c r="DI1756" s="72"/>
      <c r="DJ1756" s="72"/>
      <c r="DK1756" s="72"/>
      <c r="DL1756" s="72"/>
      <c r="DM1756" s="72"/>
      <c r="DN1756" s="72"/>
      <c r="DO1756" s="72"/>
      <c r="DP1756" s="72"/>
      <c r="DQ1756" s="72"/>
      <c r="DR1756" s="72"/>
      <c r="DS1756" s="72"/>
      <c r="DT1756" s="72"/>
      <c r="DU1756" s="72"/>
      <c r="DV1756" s="72"/>
      <c r="DW1756" s="72"/>
      <c r="DX1756" s="72"/>
      <c r="DY1756" s="72"/>
      <c r="DZ1756" s="72"/>
      <c r="EA1756" s="72"/>
      <c r="EB1756" s="72"/>
      <c r="EC1756" s="72"/>
      <c r="ED1756" s="72"/>
      <c r="EE1756" s="72"/>
      <c r="EF1756" s="72"/>
      <c r="EG1756" s="72"/>
      <c r="EH1756" s="72"/>
      <c r="EI1756" s="72"/>
      <c r="EJ1756" s="72"/>
      <c r="EK1756" s="72"/>
      <c r="EL1756" s="72"/>
      <c r="EM1756" s="72"/>
      <c r="EN1756" s="72"/>
      <c r="EO1756" s="72"/>
      <c r="EP1756" s="72"/>
      <c r="EQ1756" s="72"/>
      <c r="ER1756" s="72"/>
      <c r="ES1756" s="72"/>
      <c r="ET1756" s="72"/>
      <c r="EU1756" s="72"/>
      <c r="EV1756" s="72"/>
      <c r="EW1756" s="72"/>
      <c r="EX1756" s="72"/>
      <c r="EY1756" s="72"/>
      <c r="EZ1756" s="72"/>
      <c r="FA1756" s="72"/>
      <c r="FB1756" s="72"/>
      <c r="FC1756" s="72"/>
      <c r="FD1756" s="72"/>
      <c r="FE1756" s="72"/>
      <c r="FF1756" s="72"/>
      <c r="FG1756" s="72"/>
      <c r="FH1756" s="72"/>
      <c r="FI1756" s="72"/>
      <c r="FJ1756" s="72"/>
      <c r="FK1756" s="72"/>
      <c r="FL1756" s="72"/>
      <c r="FM1756" s="72"/>
      <c r="FN1756" s="72"/>
      <c r="FO1756" s="72"/>
      <c r="FP1756" s="72"/>
      <c r="FQ1756" s="72"/>
      <c r="FR1756" s="72"/>
      <c r="FS1756" s="72"/>
      <c r="FT1756" s="72"/>
      <c r="FU1756" s="72"/>
      <c r="FV1756" s="72"/>
      <c r="FW1756" s="72"/>
      <c r="FX1756" s="72"/>
      <c r="FY1756" s="72"/>
      <c r="FZ1756" s="72"/>
      <c r="GA1756" s="72"/>
      <c r="GB1756" s="72"/>
      <c r="GC1756" s="72"/>
      <c r="GD1756" s="72"/>
      <c r="GE1756" s="72"/>
      <c r="GF1756" s="72"/>
      <c r="GG1756" s="72"/>
      <c r="GH1756" s="72"/>
      <c r="GI1756" s="72"/>
      <c r="GJ1756" s="72"/>
      <c r="GK1756" s="72"/>
      <c r="GL1756" s="72"/>
      <c r="GM1756" s="72"/>
      <c r="GN1756" s="72"/>
      <c r="GO1756" s="72"/>
      <c r="GP1756" s="72"/>
      <c r="GQ1756" s="72"/>
      <c r="GR1756" s="72"/>
      <c r="GS1756" s="72"/>
      <c r="GT1756" s="72"/>
      <c r="GU1756" s="72"/>
      <c r="GV1756" s="72"/>
      <c r="GW1756" s="72"/>
      <c r="GX1756" s="72"/>
      <c r="GY1756" s="72"/>
      <c r="GZ1756" s="72"/>
      <c r="HA1756" s="72"/>
      <c r="HB1756" s="72"/>
      <c r="HC1756" s="72"/>
      <c r="HD1756" s="72"/>
      <c r="HE1756" s="72"/>
      <c r="HF1756" s="72"/>
      <c r="HG1756" s="72"/>
      <c r="HH1756" s="72"/>
      <c r="HI1756" s="72"/>
      <c r="HJ1756" s="72"/>
      <c r="HK1756" s="72"/>
      <c r="HL1756" s="72"/>
      <c r="HM1756" s="72"/>
      <c r="HN1756" s="72"/>
      <c r="HO1756" s="72"/>
      <c r="HP1756" s="72"/>
      <c r="HQ1756" s="72"/>
      <c r="HR1756" s="72"/>
      <c r="HS1756" s="72"/>
      <c r="HT1756" s="72"/>
      <c r="HU1756" s="72"/>
      <c r="HV1756" s="72"/>
      <c r="HW1756" s="72"/>
      <c r="HX1756" s="72"/>
      <c r="HY1756" s="72"/>
      <c r="HZ1756" s="72"/>
      <c r="IA1756" s="72"/>
      <c r="IB1756" s="72"/>
      <c r="IC1756" s="72"/>
      <c r="ID1756" s="72"/>
      <c r="IE1756" s="72"/>
      <c r="IF1756" s="72"/>
      <c r="IG1756" s="72"/>
      <c r="IH1756" s="72"/>
      <c r="II1756" s="72"/>
      <c r="IJ1756" s="72"/>
      <c r="IK1756" s="72"/>
      <c r="IL1756" s="72"/>
      <c r="IM1756" s="72"/>
      <c r="IN1756" s="72"/>
      <c r="IO1756" s="72"/>
      <c r="IP1756" s="72"/>
      <c r="IQ1756" s="72"/>
      <c r="IR1756" s="72"/>
      <c r="IS1756" s="72"/>
      <c r="IT1756" s="72"/>
      <c r="IU1756" s="72"/>
      <c r="IV1756" s="72"/>
      <c r="IW1756" s="72"/>
      <c r="IX1756" s="72"/>
      <c r="IY1756" s="72"/>
      <c r="IZ1756" s="72"/>
      <c r="JA1756" s="72"/>
      <c r="JB1756" s="72"/>
      <c r="JC1756" s="72"/>
      <c r="JD1756" s="72"/>
      <c r="JE1756" s="72"/>
      <c r="JF1756" s="72"/>
      <c r="JG1756" s="72"/>
      <c r="JH1756" s="72"/>
      <c r="JI1756" s="72"/>
      <c r="JJ1756" s="72"/>
      <c r="JK1756" s="72"/>
      <c r="JL1756" s="72"/>
      <c r="JM1756" s="72"/>
      <c r="JN1756" s="72"/>
      <c r="JO1756" s="72"/>
      <c r="JP1756" s="72"/>
      <c r="JQ1756" s="72"/>
      <c r="JR1756" s="72"/>
      <c r="JS1756" s="72"/>
      <c r="JT1756" s="72"/>
      <c r="JU1756" s="72"/>
      <c r="JV1756" s="72"/>
      <c r="JW1756" s="72"/>
      <c r="JX1756" s="72"/>
      <c r="JY1756" s="72"/>
      <c r="JZ1756" s="72"/>
      <c r="KA1756" s="72"/>
      <c r="KB1756" s="72"/>
      <c r="KC1756" s="72"/>
      <c r="KD1756" s="72"/>
      <c r="KE1756" s="72"/>
      <c r="KF1756" s="72"/>
      <c r="KG1756" s="72"/>
      <c r="KH1756" s="72"/>
      <c r="KI1756" s="72"/>
      <c r="KJ1756" s="72"/>
      <c r="KK1756" s="72"/>
      <c r="KL1756" s="72"/>
      <c r="KM1756" s="72"/>
      <c r="KN1756" s="72"/>
      <c r="KO1756" s="72"/>
      <c r="KP1756" s="72"/>
      <c r="KQ1756" s="72"/>
      <c r="KR1756" s="72"/>
      <c r="KS1756" s="72"/>
      <c r="KT1756" s="72"/>
      <c r="KU1756" s="72"/>
      <c r="KV1756" s="72"/>
      <c r="KW1756" s="72"/>
      <c r="KX1756" s="72"/>
      <c r="KY1756" s="72"/>
      <c r="KZ1756" s="72"/>
      <c r="LA1756" s="72"/>
      <c r="LB1756" s="72"/>
      <c r="LC1756" s="72"/>
      <c r="LD1756" s="72"/>
      <c r="LE1756" s="72"/>
      <c r="LF1756" s="72"/>
      <c r="LG1756" s="72"/>
      <c r="LH1756" s="72"/>
      <c r="LI1756" s="72"/>
      <c r="LJ1756" s="72"/>
      <c r="LK1756" s="72"/>
      <c r="LL1756" s="72"/>
      <c r="LM1756" s="72"/>
      <c r="LN1756" s="72"/>
      <c r="LO1756" s="72"/>
      <c r="LP1756" s="72"/>
      <c r="LQ1756" s="72"/>
      <c r="LR1756" s="72"/>
      <c r="LS1756" s="72"/>
      <c r="LT1756" s="72"/>
      <c r="LU1756" s="72"/>
      <c r="LV1756" s="72"/>
      <c r="LW1756" s="72"/>
      <c r="LX1756" s="72"/>
      <c r="LY1756" s="72"/>
      <c r="LZ1756" s="72"/>
      <c r="MA1756" s="72"/>
      <c r="MB1756" s="72"/>
      <c r="MC1756" s="72"/>
      <c r="MD1756" s="72"/>
      <c r="ME1756" s="72"/>
      <c r="MF1756" s="72"/>
      <c r="MG1756" s="72"/>
      <c r="MH1756" s="72"/>
      <c r="MI1756" s="72"/>
      <c r="MJ1756" s="72"/>
      <c r="MK1756" s="72"/>
      <c r="ML1756" s="72"/>
      <c r="MM1756" s="72"/>
      <c r="MN1756" s="72"/>
      <c r="MO1756" s="72"/>
      <c r="MP1756" s="72"/>
      <c r="MQ1756" s="72"/>
      <c r="MR1756" s="72"/>
      <c r="MS1756" s="72"/>
      <c r="MT1756" s="72"/>
      <c r="MU1756" s="72"/>
      <c r="MV1756" s="72"/>
      <c r="MW1756" s="72"/>
      <c r="MX1756" s="72"/>
      <c r="MY1756" s="72"/>
      <c r="MZ1756" s="72"/>
      <c r="NA1756" s="72"/>
      <c r="NB1756" s="72"/>
      <c r="NC1756" s="72"/>
      <c r="ND1756" s="72"/>
      <c r="NE1756" s="72"/>
      <c r="NF1756" s="72"/>
      <c r="NG1756" s="72"/>
      <c r="NH1756" s="72"/>
      <c r="NI1756" s="72"/>
      <c r="NJ1756" s="72"/>
      <c r="NK1756" s="72"/>
      <c r="NL1756" s="72"/>
      <c r="NM1756" s="72"/>
      <c r="NN1756" s="72"/>
      <c r="NO1756" s="72"/>
      <c r="NP1756" s="72"/>
      <c r="NQ1756" s="72"/>
      <c r="NR1756" s="72"/>
      <c r="NS1756" s="72"/>
      <c r="NT1756" s="72"/>
      <c r="NU1756" s="72"/>
      <c r="NV1756" s="72"/>
      <c r="NW1756" s="72"/>
      <c r="NX1756" s="72"/>
      <c r="NY1756" s="72"/>
      <c r="NZ1756" s="72"/>
      <c r="OA1756" s="72"/>
      <c r="OB1756" s="72"/>
      <c r="OC1756" s="72"/>
      <c r="OD1756" s="72"/>
      <c r="OE1756" s="72"/>
      <c r="OF1756" s="72"/>
      <c r="OG1756" s="72"/>
      <c r="OH1756" s="72"/>
      <c r="OI1756" s="72"/>
      <c r="OJ1756" s="72"/>
      <c r="OK1756" s="72"/>
      <c r="OL1756" s="72"/>
      <c r="OM1756" s="72"/>
      <c r="ON1756" s="72"/>
      <c r="OO1756" s="72"/>
      <c r="OP1756" s="72"/>
      <c r="OQ1756" s="72"/>
      <c r="OR1756" s="72"/>
      <c r="OS1756" s="72"/>
      <c r="OT1756" s="72"/>
      <c r="OU1756" s="72"/>
      <c r="OV1756" s="72"/>
      <c r="OW1756" s="72"/>
      <c r="OX1756" s="72"/>
      <c r="OY1756" s="72"/>
      <c r="OZ1756" s="72"/>
      <c r="PA1756" s="72"/>
      <c r="PB1756" s="72"/>
      <c r="PC1756" s="72"/>
      <c r="PD1756" s="72"/>
      <c r="PE1756" s="72"/>
      <c r="PF1756" s="72"/>
      <c r="PG1756" s="72"/>
      <c r="PH1756" s="72"/>
      <c r="PI1756" s="72"/>
      <c r="PJ1756" s="72"/>
      <c r="PK1756" s="72"/>
      <c r="PL1756" s="72"/>
      <c r="PM1756" s="72"/>
      <c r="PN1756" s="72"/>
      <c r="PO1756" s="72"/>
      <c r="PP1756" s="72"/>
      <c r="PQ1756" s="72"/>
      <c r="PR1756" s="72"/>
      <c r="PS1756" s="72"/>
      <c r="PT1756" s="72"/>
      <c r="PU1756" s="72"/>
      <c r="PV1756" s="72"/>
      <c r="PW1756" s="72"/>
      <c r="PX1756" s="72"/>
      <c r="PY1756" s="72"/>
      <c r="PZ1756" s="72"/>
      <c r="QA1756" s="72"/>
      <c r="QB1756" s="72"/>
      <c r="QC1756" s="72"/>
      <c r="QD1756" s="72"/>
      <c r="QE1756" s="72"/>
      <c r="QF1756" s="72"/>
      <c r="QG1756" s="72"/>
      <c r="QH1756" s="72"/>
      <c r="QI1756" s="72"/>
      <c r="QJ1756" s="72"/>
      <c r="QK1756" s="72"/>
      <c r="QL1756" s="72"/>
      <c r="QM1756" s="72"/>
      <c r="QN1756" s="72"/>
      <c r="QO1756" s="72"/>
      <c r="QP1756" s="72"/>
      <c r="QQ1756" s="72"/>
      <c r="QR1756" s="72"/>
      <c r="QS1756" s="72"/>
      <c r="QT1756" s="72"/>
      <c r="QU1756" s="72"/>
      <c r="QV1756" s="72"/>
      <c r="QW1756" s="72"/>
      <c r="QX1756" s="72"/>
      <c r="QY1756" s="72"/>
      <c r="QZ1756" s="72"/>
      <c r="RA1756" s="72"/>
      <c r="RB1756" s="72"/>
      <c r="RC1756" s="72"/>
      <c r="RD1756" s="72"/>
      <c r="RE1756" s="72"/>
      <c r="RF1756" s="72"/>
      <c r="RG1756" s="72"/>
      <c r="RH1756" s="72"/>
      <c r="RI1756" s="72"/>
      <c r="RJ1756" s="72"/>
      <c r="RK1756" s="72"/>
      <c r="RL1756" s="72"/>
      <c r="RM1756" s="72"/>
      <c r="RN1756" s="72"/>
      <c r="RO1756" s="72"/>
      <c r="RP1756" s="72"/>
      <c r="RQ1756" s="72"/>
      <c r="RR1756" s="72"/>
      <c r="RS1756" s="72"/>
      <c r="RT1756" s="72"/>
      <c r="RU1756" s="72"/>
      <c r="RV1756" s="72"/>
      <c r="RW1756" s="72"/>
      <c r="RX1756" s="72"/>
      <c r="RY1756" s="72"/>
      <c r="RZ1756" s="72"/>
      <c r="SA1756" s="72"/>
      <c r="SB1756" s="72"/>
      <c r="SC1756" s="72"/>
      <c r="SD1756" s="72"/>
      <c r="SE1756" s="72"/>
      <c r="SF1756" s="72"/>
      <c r="SG1756" s="72"/>
      <c r="SH1756" s="72"/>
      <c r="SI1756" s="72"/>
      <c r="SJ1756" s="72"/>
      <c r="SK1756" s="72"/>
      <c r="SL1756" s="72"/>
      <c r="SM1756" s="72"/>
      <c r="SN1756" s="72"/>
      <c r="SO1756" s="72"/>
      <c r="SP1756" s="72"/>
      <c r="SQ1756" s="72"/>
      <c r="SR1756" s="72"/>
      <c r="SS1756" s="72"/>
      <c r="ST1756" s="72"/>
      <c r="SU1756" s="72"/>
      <c r="SV1756" s="72"/>
      <c r="SW1756" s="72"/>
      <c r="SX1756" s="72"/>
      <c r="SY1756" s="72"/>
      <c r="SZ1756" s="72"/>
      <c r="TA1756" s="72"/>
      <c r="TB1756" s="72"/>
      <c r="TC1756" s="72"/>
    </row>
    <row r="1757" spans="1:523" ht="16.5" customHeight="1" x14ac:dyDescent="0.2">
      <c r="A1757" s="20">
        <v>1434</v>
      </c>
      <c r="B1757" s="20" t="s">
        <v>74</v>
      </c>
      <c r="C1757" s="20" t="s">
        <v>172</v>
      </c>
      <c r="D1757" s="20" t="s">
        <v>30</v>
      </c>
      <c r="E1757" s="20" t="s">
        <v>1341</v>
      </c>
      <c r="F1757" s="22" t="s">
        <v>386</v>
      </c>
      <c r="G1757" s="112" t="s">
        <v>96</v>
      </c>
      <c r="H1757" s="20" t="s">
        <v>26</v>
      </c>
      <c r="I1757" s="20" t="s">
        <v>27</v>
      </c>
      <c r="J1757" s="22" t="s">
        <v>1236</v>
      </c>
      <c r="K1757" s="20">
        <v>1</v>
      </c>
      <c r="L1757" s="20" t="s">
        <v>95</v>
      </c>
      <c r="M1757" s="20" t="s">
        <v>388</v>
      </c>
      <c r="N1757" s="20" t="s">
        <v>95</v>
      </c>
      <c r="O1757" s="20" t="s">
        <v>94</v>
      </c>
      <c r="P1757" s="23">
        <v>0.02</v>
      </c>
      <c r="Q1757" s="24">
        <v>9</v>
      </c>
      <c r="R1757" s="25">
        <v>45748</v>
      </c>
      <c r="S1757" s="20" t="s">
        <v>83</v>
      </c>
      <c r="T1757" s="23">
        <v>140000000</v>
      </c>
      <c r="U1757" s="27" t="s">
        <v>100</v>
      </c>
      <c r="V1757" s="27" t="s">
        <v>100</v>
      </c>
      <c r="W1757" s="72"/>
      <c r="X1757" s="72"/>
      <c r="Y1757" s="72"/>
      <c r="Z1757" s="72"/>
      <c r="AA1757" s="72"/>
      <c r="AB1757" s="72"/>
      <c r="AC1757" s="72"/>
      <c r="AD1757" s="72"/>
      <c r="AE1757" s="72"/>
      <c r="AF1757" s="72"/>
      <c r="AG1757" s="72"/>
      <c r="AH1757" s="72"/>
      <c r="AI1757" s="72"/>
      <c r="AJ1757" s="72"/>
      <c r="AK1757" s="72"/>
      <c r="AL1757" s="72"/>
      <c r="AM1757" s="72"/>
      <c r="AN1757" s="72"/>
      <c r="AO1757" s="72"/>
      <c r="AP1757" s="72"/>
      <c r="AQ1757" s="72"/>
      <c r="AR1757" s="72"/>
      <c r="AS1757" s="72"/>
      <c r="AT1757" s="72"/>
      <c r="AU1757" s="72"/>
      <c r="AV1757" s="72"/>
      <c r="AW1757" s="72"/>
      <c r="AX1757" s="72"/>
      <c r="AY1757" s="72"/>
      <c r="AZ1757" s="72"/>
      <c r="BA1757" s="72"/>
      <c r="BB1757" s="72"/>
      <c r="BC1757" s="72"/>
      <c r="BD1757" s="72"/>
      <c r="BE1757" s="72"/>
      <c r="BF1757" s="72"/>
      <c r="BG1757" s="72"/>
      <c r="BH1757" s="72"/>
      <c r="BI1757" s="72"/>
      <c r="BJ1757" s="72"/>
      <c r="BK1757" s="72"/>
      <c r="BL1757" s="72"/>
      <c r="BM1757" s="72"/>
      <c r="BN1757" s="72"/>
      <c r="BO1757" s="72"/>
      <c r="BP1757" s="72"/>
      <c r="BQ1757" s="72"/>
      <c r="BR1757" s="72"/>
      <c r="BS1757" s="72"/>
      <c r="BT1757" s="72"/>
      <c r="BU1757" s="72"/>
      <c r="BV1757" s="72"/>
      <c r="BW1757" s="72"/>
      <c r="BX1757" s="72"/>
      <c r="BY1757" s="72"/>
      <c r="BZ1757" s="72"/>
      <c r="CA1757" s="72"/>
      <c r="CB1757" s="72"/>
      <c r="CC1757" s="72"/>
      <c r="CD1757" s="72"/>
      <c r="CE1757" s="72"/>
      <c r="CF1757" s="72"/>
      <c r="CG1757" s="72"/>
      <c r="CH1757" s="72"/>
      <c r="CI1757" s="72"/>
      <c r="CJ1757" s="72"/>
      <c r="CK1757" s="72"/>
      <c r="CL1757" s="72"/>
      <c r="CM1757" s="72"/>
      <c r="CN1757" s="72"/>
      <c r="CO1757" s="72"/>
      <c r="CP1757" s="72"/>
      <c r="CQ1757" s="72"/>
      <c r="CR1757" s="72"/>
      <c r="CS1757" s="72"/>
      <c r="CT1757" s="72"/>
      <c r="CU1757" s="72"/>
      <c r="CV1757" s="72"/>
      <c r="CW1757" s="72"/>
      <c r="CX1757" s="72"/>
      <c r="CY1757" s="72"/>
      <c r="CZ1757" s="72"/>
      <c r="DA1757" s="72"/>
      <c r="DB1757" s="72"/>
      <c r="DC1757" s="72"/>
      <c r="DD1757" s="72"/>
      <c r="DE1757" s="72"/>
      <c r="DF1757" s="72"/>
      <c r="DG1757" s="72"/>
      <c r="DH1757" s="72"/>
      <c r="DI1757" s="72"/>
      <c r="DJ1757" s="72"/>
      <c r="DK1757" s="72"/>
      <c r="DL1757" s="72"/>
      <c r="DM1757" s="72"/>
      <c r="DN1757" s="72"/>
      <c r="DO1757" s="72"/>
      <c r="DP1757" s="72"/>
      <c r="DQ1757" s="72"/>
      <c r="DR1757" s="72"/>
      <c r="DS1757" s="72"/>
      <c r="DT1757" s="72"/>
      <c r="DU1757" s="72"/>
      <c r="DV1757" s="72"/>
      <c r="DW1757" s="72"/>
      <c r="DX1757" s="72"/>
      <c r="DY1757" s="72"/>
      <c r="DZ1757" s="72"/>
      <c r="EA1757" s="72"/>
      <c r="EB1757" s="72"/>
      <c r="EC1757" s="72"/>
      <c r="ED1757" s="72"/>
      <c r="EE1757" s="72"/>
      <c r="EF1757" s="72"/>
      <c r="EG1757" s="72"/>
      <c r="EH1757" s="72"/>
      <c r="EI1757" s="72"/>
      <c r="EJ1757" s="72"/>
      <c r="EK1757" s="72"/>
      <c r="EL1757" s="72"/>
      <c r="EM1757" s="72"/>
      <c r="EN1757" s="72"/>
      <c r="EO1757" s="72"/>
      <c r="EP1757" s="72"/>
      <c r="EQ1757" s="72"/>
      <c r="ER1757" s="72"/>
      <c r="ES1757" s="72"/>
      <c r="ET1757" s="72"/>
      <c r="EU1757" s="72"/>
      <c r="EV1757" s="72"/>
      <c r="EW1757" s="72"/>
      <c r="EX1757" s="72"/>
      <c r="EY1757" s="72"/>
      <c r="EZ1757" s="72"/>
      <c r="FA1757" s="72"/>
      <c r="FB1757" s="72"/>
      <c r="FC1757" s="72"/>
      <c r="FD1757" s="72"/>
      <c r="FE1757" s="72"/>
      <c r="FF1757" s="72"/>
      <c r="FG1757" s="72"/>
      <c r="FH1757" s="72"/>
      <c r="FI1757" s="72"/>
      <c r="FJ1757" s="72"/>
      <c r="FK1757" s="72"/>
      <c r="FL1757" s="72"/>
      <c r="FM1757" s="72"/>
      <c r="FN1757" s="72"/>
      <c r="FO1757" s="72"/>
      <c r="FP1757" s="72"/>
      <c r="FQ1757" s="72"/>
      <c r="FR1757" s="72"/>
      <c r="FS1757" s="72"/>
      <c r="FT1757" s="72"/>
      <c r="FU1757" s="72"/>
      <c r="FV1757" s="72"/>
      <c r="FW1757" s="72"/>
      <c r="FX1757" s="72"/>
      <c r="FY1757" s="72"/>
      <c r="FZ1757" s="72"/>
      <c r="GA1757" s="72"/>
      <c r="GB1757" s="72"/>
      <c r="GC1757" s="72"/>
      <c r="GD1757" s="72"/>
      <c r="GE1757" s="72"/>
      <c r="GF1757" s="72"/>
      <c r="GG1757" s="72"/>
      <c r="GH1757" s="72"/>
      <c r="GI1757" s="72"/>
      <c r="GJ1757" s="72"/>
      <c r="GK1757" s="72"/>
      <c r="GL1757" s="72"/>
      <c r="GM1757" s="72"/>
      <c r="GN1757" s="72"/>
      <c r="GO1757" s="72"/>
      <c r="GP1757" s="72"/>
      <c r="GQ1757" s="72"/>
      <c r="GR1757" s="72"/>
      <c r="GS1757" s="72"/>
      <c r="GT1757" s="72"/>
      <c r="GU1757" s="72"/>
      <c r="GV1757" s="72"/>
      <c r="GW1757" s="72"/>
      <c r="GX1757" s="72"/>
      <c r="GY1757" s="72"/>
      <c r="GZ1757" s="72"/>
      <c r="HA1757" s="72"/>
      <c r="HB1757" s="72"/>
      <c r="HC1757" s="72"/>
      <c r="HD1757" s="72"/>
      <c r="HE1757" s="72"/>
      <c r="HF1757" s="72"/>
      <c r="HG1757" s="72"/>
      <c r="HH1757" s="72"/>
      <c r="HI1757" s="72"/>
      <c r="HJ1757" s="72"/>
      <c r="HK1757" s="72"/>
      <c r="HL1757" s="72"/>
      <c r="HM1757" s="72"/>
      <c r="HN1757" s="72"/>
      <c r="HO1757" s="72"/>
      <c r="HP1757" s="72"/>
      <c r="HQ1757" s="72"/>
      <c r="HR1757" s="72"/>
      <c r="HS1757" s="72"/>
      <c r="HT1757" s="72"/>
      <c r="HU1757" s="72"/>
      <c r="HV1757" s="72"/>
      <c r="HW1757" s="72"/>
      <c r="HX1757" s="72"/>
      <c r="HY1757" s="72"/>
      <c r="HZ1757" s="72"/>
      <c r="IA1757" s="72"/>
      <c r="IB1757" s="72"/>
      <c r="IC1757" s="72"/>
      <c r="ID1757" s="72"/>
      <c r="IE1757" s="72"/>
      <c r="IF1757" s="72"/>
      <c r="IG1757" s="72"/>
      <c r="IH1757" s="72"/>
      <c r="II1757" s="72"/>
      <c r="IJ1757" s="72"/>
      <c r="IK1757" s="72"/>
      <c r="IL1757" s="72"/>
      <c r="IM1757" s="72"/>
      <c r="IN1757" s="72"/>
      <c r="IO1757" s="72"/>
      <c r="IP1757" s="72"/>
      <c r="IQ1757" s="72"/>
      <c r="IR1757" s="72"/>
      <c r="IS1757" s="72"/>
      <c r="IT1757" s="72"/>
      <c r="IU1757" s="72"/>
      <c r="IV1757" s="72"/>
      <c r="IW1757" s="72"/>
      <c r="IX1757" s="72"/>
      <c r="IY1757" s="72"/>
      <c r="IZ1757" s="72"/>
      <c r="JA1757" s="72"/>
      <c r="JB1757" s="72"/>
      <c r="JC1757" s="72"/>
      <c r="JD1757" s="72"/>
      <c r="JE1757" s="72"/>
      <c r="JF1757" s="72"/>
      <c r="JG1757" s="72"/>
      <c r="JH1757" s="72"/>
      <c r="JI1757" s="72"/>
      <c r="JJ1757" s="72"/>
      <c r="JK1757" s="72"/>
      <c r="JL1757" s="72"/>
      <c r="JM1757" s="72"/>
      <c r="JN1757" s="72"/>
      <c r="JO1757" s="72"/>
      <c r="JP1757" s="72"/>
      <c r="JQ1757" s="72"/>
      <c r="JR1757" s="72"/>
      <c r="JS1757" s="72"/>
      <c r="JT1757" s="72"/>
      <c r="JU1757" s="72"/>
      <c r="JV1757" s="72"/>
      <c r="JW1757" s="72"/>
      <c r="JX1757" s="72"/>
      <c r="JY1757" s="72"/>
      <c r="JZ1757" s="72"/>
      <c r="KA1757" s="72"/>
      <c r="KB1757" s="72"/>
      <c r="KC1757" s="72"/>
      <c r="KD1757" s="72"/>
      <c r="KE1757" s="72"/>
      <c r="KF1757" s="72"/>
      <c r="KG1757" s="72"/>
      <c r="KH1757" s="72"/>
      <c r="KI1757" s="72"/>
      <c r="KJ1757" s="72"/>
      <c r="KK1757" s="72"/>
      <c r="KL1757" s="72"/>
      <c r="KM1757" s="72"/>
      <c r="KN1757" s="72"/>
      <c r="KO1757" s="72"/>
      <c r="KP1757" s="72"/>
      <c r="KQ1757" s="72"/>
      <c r="KR1757" s="72"/>
      <c r="KS1757" s="72"/>
      <c r="KT1757" s="72"/>
      <c r="KU1757" s="72"/>
      <c r="KV1757" s="72"/>
      <c r="KW1757" s="72"/>
      <c r="KX1757" s="72"/>
      <c r="KY1757" s="72"/>
      <c r="KZ1757" s="72"/>
      <c r="LA1757" s="72"/>
      <c r="LB1757" s="72"/>
      <c r="LC1757" s="72"/>
      <c r="LD1757" s="72"/>
      <c r="LE1757" s="72"/>
      <c r="LF1757" s="72"/>
      <c r="LG1757" s="72"/>
      <c r="LH1757" s="72"/>
      <c r="LI1757" s="72"/>
      <c r="LJ1757" s="72"/>
      <c r="LK1757" s="72"/>
      <c r="LL1757" s="72"/>
      <c r="LM1757" s="72"/>
      <c r="LN1757" s="72"/>
      <c r="LO1757" s="72"/>
      <c r="LP1757" s="72"/>
      <c r="LQ1757" s="72"/>
      <c r="LR1757" s="72"/>
      <c r="LS1757" s="72"/>
      <c r="LT1757" s="72"/>
      <c r="LU1757" s="72"/>
      <c r="LV1757" s="72"/>
      <c r="LW1757" s="72"/>
      <c r="LX1757" s="72"/>
      <c r="LY1757" s="72"/>
      <c r="LZ1757" s="72"/>
      <c r="MA1757" s="72"/>
      <c r="MB1757" s="72"/>
      <c r="MC1757" s="72"/>
      <c r="MD1757" s="72"/>
      <c r="ME1757" s="72"/>
      <c r="MF1757" s="72"/>
      <c r="MG1757" s="72"/>
      <c r="MH1757" s="72"/>
      <c r="MI1757" s="72"/>
      <c r="MJ1757" s="72"/>
      <c r="MK1757" s="72"/>
      <c r="ML1757" s="72"/>
      <c r="MM1757" s="72"/>
      <c r="MN1757" s="72"/>
      <c r="MO1757" s="72"/>
      <c r="MP1757" s="72"/>
      <c r="MQ1757" s="72"/>
      <c r="MR1757" s="72"/>
      <c r="MS1757" s="72"/>
      <c r="MT1757" s="72"/>
      <c r="MU1757" s="72"/>
      <c r="MV1757" s="72"/>
      <c r="MW1757" s="72"/>
      <c r="MX1757" s="72"/>
      <c r="MY1757" s="72"/>
      <c r="MZ1757" s="72"/>
      <c r="NA1757" s="72"/>
      <c r="NB1757" s="72"/>
      <c r="NC1757" s="72"/>
      <c r="ND1757" s="72"/>
      <c r="NE1757" s="72"/>
      <c r="NF1757" s="72"/>
      <c r="NG1757" s="72"/>
      <c r="NH1757" s="72"/>
      <c r="NI1757" s="72"/>
      <c r="NJ1757" s="72"/>
      <c r="NK1757" s="72"/>
      <c r="NL1757" s="72"/>
      <c r="NM1757" s="72"/>
      <c r="NN1757" s="72"/>
      <c r="NO1757" s="72"/>
      <c r="NP1757" s="72"/>
      <c r="NQ1757" s="72"/>
      <c r="NR1757" s="72"/>
      <c r="NS1757" s="72"/>
      <c r="NT1757" s="72"/>
      <c r="NU1757" s="72"/>
      <c r="NV1757" s="72"/>
      <c r="NW1757" s="72"/>
      <c r="NX1757" s="72"/>
      <c r="NY1757" s="72"/>
      <c r="NZ1757" s="72"/>
      <c r="OA1757" s="72"/>
      <c r="OB1757" s="72"/>
      <c r="OC1757" s="72"/>
      <c r="OD1757" s="72"/>
      <c r="OE1757" s="72"/>
      <c r="OF1757" s="72"/>
      <c r="OG1757" s="72"/>
      <c r="OH1757" s="72"/>
      <c r="OI1757" s="72"/>
      <c r="OJ1757" s="72"/>
      <c r="OK1757" s="72"/>
      <c r="OL1757" s="72"/>
      <c r="OM1757" s="72"/>
      <c r="ON1757" s="72"/>
      <c r="OO1757" s="72"/>
      <c r="OP1757" s="72"/>
      <c r="OQ1757" s="72"/>
      <c r="OR1757" s="72"/>
      <c r="OS1757" s="72"/>
      <c r="OT1757" s="72"/>
      <c r="OU1757" s="72"/>
      <c r="OV1757" s="72"/>
      <c r="OW1757" s="72"/>
      <c r="OX1757" s="72"/>
      <c r="OY1757" s="72"/>
      <c r="OZ1757" s="72"/>
      <c r="PA1757" s="72"/>
      <c r="PB1757" s="72"/>
      <c r="PC1757" s="72"/>
      <c r="PD1757" s="72"/>
      <c r="PE1757" s="72"/>
      <c r="PF1757" s="72"/>
      <c r="PG1757" s="72"/>
      <c r="PH1757" s="72"/>
      <c r="PI1757" s="72"/>
      <c r="PJ1757" s="72"/>
      <c r="PK1757" s="72"/>
      <c r="PL1757" s="72"/>
      <c r="PM1757" s="72"/>
      <c r="PN1757" s="72"/>
      <c r="PO1757" s="72"/>
      <c r="PP1757" s="72"/>
      <c r="PQ1757" s="72"/>
      <c r="PR1757" s="72"/>
      <c r="PS1757" s="72"/>
      <c r="PT1757" s="72"/>
      <c r="PU1757" s="72"/>
      <c r="PV1757" s="72"/>
      <c r="PW1757" s="72"/>
      <c r="PX1757" s="72"/>
      <c r="PY1757" s="72"/>
      <c r="PZ1757" s="72"/>
      <c r="QA1757" s="72"/>
      <c r="QB1757" s="72"/>
      <c r="QC1757" s="72"/>
      <c r="QD1757" s="72"/>
      <c r="QE1757" s="72"/>
      <c r="QF1757" s="72"/>
      <c r="QG1757" s="72"/>
      <c r="QH1757" s="72"/>
      <c r="QI1757" s="72"/>
      <c r="QJ1757" s="72"/>
      <c r="QK1757" s="72"/>
      <c r="QL1757" s="72"/>
      <c r="QM1757" s="72"/>
      <c r="QN1757" s="72"/>
      <c r="QO1757" s="72"/>
      <c r="QP1757" s="72"/>
      <c r="QQ1757" s="72"/>
      <c r="QR1757" s="72"/>
      <c r="QS1757" s="72"/>
      <c r="QT1757" s="72"/>
      <c r="QU1757" s="72"/>
      <c r="QV1757" s="72"/>
      <c r="QW1757" s="72"/>
      <c r="QX1757" s="72"/>
      <c r="QY1757" s="72"/>
      <c r="QZ1757" s="72"/>
      <c r="RA1757" s="72"/>
      <c r="RB1757" s="72"/>
      <c r="RC1757" s="72"/>
      <c r="RD1757" s="72"/>
      <c r="RE1757" s="72"/>
      <c r="RF1757" s="72"/>
      <c r="RG1757" s="72"/>
      <c r="RH1757" s="72"/>
      <c r="RI1757" s="72"/>
      <c r="RJ1757" s="72"/>
      <c r="RK1757" s="72"/>
      <c r="RL1757" s="72"/>
      <c r="RM1757" s="72"/>
      <c r="RN1757" s="72"/>
      <c r="RO1757" s="72"/>
      <c r="RP1757" s="72"/>
      <c r="RQ1757" s="72"/>
      <c r="RR1757" s="72"/>
      <c r="RS1757" s="72"/>
      <c r="RT1757" s="72"/>
      <c r="RU1757" s="72"/>
      <c r="RV1757" s="72"/>
      <c r="RW1757" s="72"/>
      <c r="RX1757" s="72"/>
      <c r="RY1757" s="72"/>
      <c r="RZ1757" s="72"/>
      <c r="SA1757" s="72"/>
      <c r="SB1757" s="72"/>
      <c r="SC1757" s="72"/>
      <c r="SD1757" s="72"/>
      <c r="SE1757" s="72"/>
      <c r="SF1757" s="72"/>
      <c r="SG1757" s="72"/>
      <c r="SH1757" s="72"/>
      <c r="SI1757" s="72"/>
      <c r="SJ1757" s="72"/>
      <c r="SK1757" s="72"/>
      <c r="SL1757" s="72"/>
      <c r="SM1757" s="72"/>
      <c r="SN1757" s="72"/>
      <c r="SO1757" s="72"/>
      <c r="SP1757" s="72"/>
      <c r="SQ1757" s="72"/>
      <c r="SR1757" s="72"/>
      <c r="SS1757" s="72"/>
      <c r="ST1757" s="72"/>
      <c r="SU1757" s="72"/>
      <c r="SV1757" s="72"/>
      <c r="SW1757" s="72"/>
      <c r="SX1757" s="72"/>
      <c r="SY1757" s="72"/>
      <c r="SZ1757" s="72"/>
      <c r="TA1757" s="72"/>
      <c r="TB1757" s="72"/>
      <c r="TC1757" s="72"/>
    </row>
    <row r="1758" spans="1:523" ht="16.5" customHeight="1" x14ac:dyDescent="0.2">
      <c r="A1758" s="20">
        <v>1442</v>
      </c>
      <c r="B1758" s="20" t="s">
        <v>74</v>
      </c>
      <c r="C1758" s="20" t="s">
        <v>87</v>
      </c>
      <c r="D1758" s="20" t="s">
        <v>30</v>
      </c>
      <c r="E1758" s="20" t="s">
        <v>1345</v>
      </c>
      <c r="F1758" s="22" t="s">
        <v>88</v>
      </c>
      <c r="G1758" s="33" t="s">
        <v>96</v>
      </c>
      <c r="H1758" s="20" t="s">
        <v>89</v>
      </c>
      <c r="I1758" s="20" t="s">
        <v>27</v>
      </c>
      <c r="J1758" s="22" t="s">
        <v>1237</v>
      </c>
      <c r="K1758" s="20">
        <v>1</v>
      </c>
      <c r="L1758" s="20" t="s">
        <v>370</v>
      </c>
      <c r="M1758" s="20" t="s">
        <v>339</v>
      </c>
      <c r="N1758" s="20" t="s">
        <v>355</v>
      </c>
      <c r="O1758" s="20">
        <v>5.3</v>
      </c>
      <c r="P1758" s="23">
        <v>0</v>
      </c>
      <c r="Q1758" s="24">
        <v>1</v>
      </c>
      <c r="R1758" s="25">
        <v>45658</v>
      </c>
      <c r="S1758" s="20" t="s">
        <v>29</v>
      </c>
      <c r="T1758" s="23">
        <v>5300000000</v>
      </c>
      <c r="U1758" s="27" t="s">
        <v>100</v>
      </c>
      <c r="V1758" s="27" t="s">
        <v>100</v>
      </c>
      <c r="W1758" s="72"/>
      <c r="X1758" s="72"/>
      <c r="Y1758" s="72"/>
      <c r="Z1758" s="72"/>
      <c r="AA1758" s="72"/>
      <c r="AB1758" s="72"/>
      <c r="AC1758" s="72"/>
      <c r="AD1758" s="72"/>
      <c r="AE1758" s="72"/>
      <c r="AF1758" s="72"/>
      <c r="AG1758" s="72"/>
      <c r="AH1758" s="72"/>
      <c r="AI1758" s="72"/>
      <c r="AJ1758" s="72"/>
      <c r="AK1758" s="72"/>
      <c r="AL1758" s="72"/>
      <c r="AM1758" s="72"/>
      <c r="AN1758" s="72"/>
      <c r="AO1758" s="72"/>
      <c r="AP1758" s="72"/>
      <c r="AQ1758" s="72"/>
      <c r="AR1758" s="72"/>
      <c r="AS1758" s="72"/>
      <c r="AT1758" s="72"/>
      <c r="AU1758" s="72"/>
      <c r="AV1758" s="72"/>
      <c r="AW1758" s="72"/>
      <c r="AX1758" s="72"/>
      <c r="AY1758" s="72"/>
      <c r="AZ1758" s="72"/>
      <c r="BA1758" s="72"/>
      <c r="BB1758" s="72"/>
      <c r="BC1758" s="72"/>
      <c r="BD1758" s="72"/>
      <c r="BE1758" s="72"/>
      <c r="BF1758" s="72"/>
      <c r="BG1758" s="72"/>
      <c r="BH1758" s="72"/>
      <c r="BI1758" s="72"/>
      <c r="BJ1758" s="72"/>
      <c r="BK1758" s="72"/>
      <c r="BL1758" s="72"/>
      <c r="BM1758" s="72"/>
      <c r="BN1758" s="72"/>
      <c r="BO1758" s="72"/>
      <c r="BP1758" s="72"/>
      <c r="BQ1758" s="72"/>
      <c r="BR1758" s="72"/>
      <c r="BS1758" s="72"/>
      <c r="BT1758" s="72"/>
      <c r="BU1758" s="72"/>
      <c r="BV1758" s="72"/>
      <c r="BW1758" s="72"/>
      <c r="BX1758" s="72"/>
      <c r="BY1758" s="72"/>
      <c r="BZ1758" s="72"/>
      <c r="CA1758" s="72"/>
      <c r="CB1758" s="72"/>
      <c r="CC1758" s="72"/>
      <c r="CD1758" s="72"/>
      <c r="CE1758" s="72"/>
      <c r="CF1758" s="72"/>
      <c r="CG1758" s="72"/>
      <c r="CH1758" s="72"/>
      <c r="CI1758" s="72"/>
      <c r="CJ1758" s="72"/>
      <c r="CK1758" s="72"/>
      <c r="CL1758" s="72"/>
      <c r="CM1758" s="72"/>
      <c r="CN1758" s="72"/>
      <c r="CO1758" s="72"/>
      <c r="CP1758" s="72"/>
      <c r="CQ1758" s="72"/>
      <c r="CR1758" s="72"/>
      <c r="CS1758" s="72"/>
      <c r="CT1758" s="72"/>
      <c r="CU1758" s="72"/>
      <c r="CV1758" s="72"/>
      <c r="CW1758" s="72"/>
      <c r="CX1758" s="72"/>
      <c r="CY1758" s="72"/>
      <c r="CZ1758" s="72"/>
      <c r="DA1758" s="72"/>
      <c r="DB1758" s="72"/>
      <c r="DC1758" s="72"/>
      <c r="DD1758" s="72"/>
      <c r="DE1758" s="72"/>
      <c r="DF1758" s="72"/>
      <c r="DG1758" s="72"/>
      <c r="DH1758" s="72"/>
      <c r="DI1758" s="72"/>
      <c r="DJ1758" s="72"/>
      <c r="DK1758" s="72"/>
      <c r="DL1758" s="72"/>
      <c r="DM1758" s="72"/>
      <c r="DN1758" s="72"/>
      <c r="DO1758" s="72"/>
      <c r="DP1758" s="72"/>
      <c r="DQ1758" s="72"/>
      <c r="DR1758" s="72"/>
      <c r="DS1758" s="72"/>
      <c r="DT1758" s="72"/>
      <c r="DU1758" s="72"/>
      <c r="DV1758" s="72"/>
      <c r="DW1758" s="72"/>
      <c r="DX1758" s="72"/>
      <c r="DY1758" s="72"/>
      <c r="DZ1758" s="72"/>
      <c r="EA1758" s="72"/>
      <c r="EB1758" s="72"/>
      <c r="EC1758" s="72"/>
      <c r="ED1758" s="72"/>
      <c r="EE1758" s="72"/>
      <c r="EF1758" s="72"/>
      <c r="EG1758" s="72"/>
      <c r="EH1758" s="72"/>
      <c r="EI1758" s="72"/>
      <c r="EJ1758" s="72"/>
      <c r="EK1758" s="72"/>
      <c r="EL1758" s="72"/>
      <c r="EM1758" s="72"/>
      <c r="EN1758" s="72"/>
      <c r="EO1758" s="72"/>
      <c r="EP1758" s="72"/>
      <c r="EQ1758" s="72"/>
      <c r="ER1758" s="72"/>
      <c r="ES1758" s="72"/>
      <c r="ET1758" s="72"/>
      <c r="EU1758" s="72"/>
      <c r="EV1758" s="72"/>
      <c r="EW1758" s="72"/>
      <c r="EX1758" s="72"/>
      <c r="EY1758" s="72"/>
      <c r="EZ1758" s="72"/>
      <c r="FA1758" s="72"/>
      <c r="FB1758" s="72"/>
      <c r="FC1758" s="72"/>
      <c r="FD1758" s="72"/>
      <c r="FE1758" s="72"/>
      <c r="FF1758" s="72"/>
      <c r="FG1758" s="72"/>
      <c r="FH1758" s="72"/>
      <c r="FI1758" s="72"/>
      <c r="FJ1758" s="72"/>
      <c r="FK1758" s="72"/>
      <c r="FL1758" s="72"/>
      <c r="FM1758" s="72"/>
      <c r="FN1758" s="72"/>
      <c r="FO1758" s="72"/>
      <c r="FP1758" s="72"/>
      <c r="FQ1758" s="72"/>
      <c r="FR1758" s="72"/>
      <c r="FS1758" s="72"/>
      <c r="FT1758" s="72"/>
      <c r="FU1758" s="72"/>
      <c r="FV1758" s="72"/>
      <c r="FW1758" s="72"/>
      <c r="FX1758" s="72"/>
      <c r="FY1758" s="72"/>
      <c r="FZ1758" s="72"/>
      <c r="GA1758" s="72"/>
      <c r="GB1758" s="72"/>
      <c r="GC1758" s="72"/>
      <c r="GD1758" s="72"/>
      <c r="GE1758" s="72"/>
      <c r="GF1758" s="72"/>
      <c r="GG1758" s="72"/>
      <c r="GH1758" s="72"/>
      <c r="GI1758" s="72"/>
      <c r="GJ1758" s="72"/>
      <c r="GK1758" s="72"/>
      <c r="GL1758" s="72"/>
      <c r="GM1758" s="72"/>
      <c r="GN1758" s="72"/>
      <c r="GO1758" s="72"/>
      <c r="GP1758" s="72"/>
      <c r="GQ1758" s="72"/>
      <c r="GR1758" s="72"/>
      <c r="GS1758" s="72"/>
      <c r="GT1758" s="72"/>
      <c r="GU1758" s="72"/>
      <c r="GV1758" s="72"/>
      <c r="GW1758" s="72"/>
      <c r="GX1758" s="72"/>
      <c r="GY1758" s="72"/>
      <c r="GZ1758" s="72"/>
      <c r="HA1758" s="72"/>
      <c r="HB1758" s="72"/>
      <c r="HC1758" s="72"/>
      <c r="HD1758" s="72"/>
      <c r="HE1758" s="72"/>
      <c r="HF1758" s="72"/>
      <c r="HG1758" s="72"/>
      <c r="HH1758" s="72"/>
      <c r="HI1758" s="72"/>
      <c r="HJ1758" s="72"/>
      <c r="HK1758" s="72"/>
      <c r="HL1758" s="72"/>
      <c r="HM1758" s="72"/>
      <c r="HN1758" s="72"/>
      <c r="HO1758" s="72"/>
      <c r="HP1758" s="72"/>
      <c r="HQ1758" s="72"/>
      <c r="HR1758" s="72"/>
      <c r="HS1758" s="72"/>
      <c r="HT1758" s="72"/>
      <c r="HU1758" s="72"/>
      <c r="HV1758" s="72"/>
      <c r="HW1758" s="72"/>
      <c r="HX1758" s="72"/>
      <c r="HY1758" s="72"/>
      <c r="HZ1758" s="72"/>
      <c r="IA1758" s="72"/>
      <c r="IB1758" s="72"/>
      <c r="IC1758" s="72"/>
      <c r="ID1758" s="72"/>
      <c r="IE1758" s="72"/>
      <c r="IF1758" s="72"/>
      <c r="IG1758" s="72"/>
      <c r="IH1758" s="72"/>
      <c r="II1758" s="72"/>
      <c r="IJ1758" s="72"/>
      <c r="IK1758" s="72"/>
      <c r="IL1758" s="72"/>
      <c r="IM1758" s="72"/>
      <c r="IN1758" s="72"/>
      <c r="IO1758" s="72"/>
      <c r="IP1758" s="72"/>
      <c r="IQ1758" s="72"/>
      <c r="IR1758" s="72"/>
      <c r="IS1758" s="72"/>
      <c r="IT1758" s="72"/>
      <c r="IU1758" s="72"/>
      <c r="IV1758" s="72"/>
      <c r="IW1758" s="72"/>
      <c r="IX1758" s="72"/>
      <c r="IY1758" s="72"/>
      <c r="IZ1758" s="72"/>
      <c r="JA1758" s="72"/>
      <c r="JB1758" s="72"/>
      <c r="JC1758" s="72"/>
      <c r="JD1758" s="72"/>
      <c r="JE1758" s="72"/>
      <c r="JF1758" s="72"/>
      <c r="JG1758" s="72"/>
      <c r="JH1758" s="72"/>
      <c r="JI1758" s="72"/>
      <c r="JJ1758" s="72"/>
      <c r="JK1758" s="72"/>
      <c r="JL1758" s="72"/>
      <c r="JM1758" s="72"/>
      <c r="JN1758" s="72"/>
      <c r="JO1758" s="72"/>
      <c r="JP1758" s="72"/>
      <c r="JQ1758" s="72"/>
      <c r="JR1758" s="72"/>
      <c r="JS1758" s="72"/>
      <c r="JT1758" s="72"/>
      <c r="JU1758" s="72"/>
      <c r="JV1758" s="72"/>
      <c r="JW1758" s="72"/>
      <c r="JX1758" s="72"/>
      <c r="JY1758" s="72"/>
      <c r="JZ1758" s="72"/>
      <c r="KA1758" s="72"/>
      <c r="KB1758" s="72"/>
      <c r="KC1758" s="72"/>
      <c r="KD1758" s="72"/>
      <c r="KE1758" s="72"/>
      <c r="KF1758" s="72"/>
      <c r="KG1758" s="72"/>
      <c r="KH1758" s="72"/>
      <c r="KI1758" s="72"/>
      <c r="KJ1758" s="72"/>
      <c r="KK1758" s="72"/>
      <c r="KL1758" s="72"/>
      <c r="KM1758" s="72"/>
      <c r="KN1758" s="72"/>
      <c r="KO1758" s="72"/>
      <c r="KP1758" s="72"/>
      <c r="KQ1758" s="72"/>
      <c r="KR1758" s="72"/>
      <c r="KS1758" s="72"/>
      <c r="KT1758" s="72"/>
      <c r="KU1758" s="72"/>
      <c r="KV1758" s="72"/>
      <c r="KW1758" s="72"/>
      <c r="KX1758" s="72"/>
      <c r="KY1758" s="72"/>
      <c r="KZ1758" s="72"/>
      <c r="LA1758" s="72"/>
      <c r="LB1758" s="72"/>
      <c r="LC1758" s="72"/>
      <c r="LD1758" s="72"/>
      <c r="LE1758" s="72"/>
      <c r="LF1758" s="72"/>
      <c r="LG1758" s="72"/>
      <c r="LH1758" s="72"/>
      <c r="LI1758" s="72"/>
      <c r="LJ1758" s="72"/>
      <c r="LK1758" s="72"/>
      <c r="LL1758" s="72"/>
      <c r="LM1758" s="72"/>
      <c r="LN1758" s="72"/>
      <c r="LO1758" s="72"/>
      <c r="LP1758" s="72"/>
      <c r="LQ1758" s="72"/>
      <c r="LR1758" s="72"/>
      <c r="LS1758" s="72"/>
      <c r="LT1758" s="72"/>
      <c r="LU1758" s="72"/>
      <c r="LV1758" s="72"/>
      <c r="LW1758" s="72"/>
      <c r="LX1758" s="72"/>
      <c r="LY1758" s="72"/>
      <c r="LZ1758" s="72"/>
      <c r="MA1758" s="72"/>
      <c r="MB1758" s="72"/>
      <c r="MC1758" s="72"/>
      <c r="MD1758" s="72"/>
      <c r="ME1758" s="72"/>
      <c r="MF1758" s="72"/>
      <c r="MG1758" s="72"/>
      <c r="MH1758" s="72"/>
      <c r="MI1758" s="72"/>
      <c r="MJ1758" s="72"/>
      <c r="MK1758" s="72"/>
      <c r="ML1758" s="72"/>
      <c r="MM1758" s="72"/>
      <c r="MN1758" s="72"/>
      <c r="MO1758" s="72"/>
      <c r="MP1758" s="72"/>
      <c r="MQ1758" s="72"/>
      <c r="MR1758" s="72"/>
      <c r="MS1758" s="72"/>
      <c r="MT1758" s="72"/>
      <c r="MU1758" s="72"/>
      <c r="MV1758" s="72"/>
      <c r="MW1758" s="72"/>
      <c r="MX1758" s="72"/>
      <c r="MY1758" s="72"/>
      <c r="MZ1758" s="72"/>
      <c r="NA1758" s="72"/>
      <c r="NB1758" s="72"/>
      <c r="NC1758" s="72"/>
      <c r="ND1758" s="72"/>
      <c r="NE1758" s="72"/>
      <c r="NF1758" s="72"/>
      <c r="NG1758" s="72"/>
      <c r="NH1758" s="72"/>
      <c r="NI1758" s="72"/>
      <c r="NJ1758" s="72"/>
      <c r="NK1758" s="72"/>
      <c r="NL1758" s="72"/>
      <c r="NM1758" s="72"/>
      <c r="NN1758" s="72"/>
      <c r="NO1758" s="72"/>
      <c r="NP1758" s="72"/>
      <c r="NQ1758" s="72"/>
      <c r="NR1758" s="72"/>
      <c r="NS1758" s="72"/>
      <c r="NT1758" s="72"/>
      <c r="NU1758" s="72"/>
      <c r="NV1758" s="72"/>
      <c r="NW1758" s="72"/>
      <c r="NX1758" s="72"/>
      <c r="NY1758" s="72"/>
      <c r="NZ1758" s="72"/>
      <c r="OA1758" s="72"/>
      <c r="OB1758" s="72"/>
      <c r="OC1758" s="72"/>
      <c r="OD1758" s="72"/>
      <c r="OE1758" s="72"/>
      <c r="OF1758" s="72"/>
      <c r="OG1758" s="72"/>
      <c r="OH1758" s="72"/>
      <c r="OI1758" s="72"/>
      <c r="OJ1758" s="72"/>
      <c r="OK1758" s="72"/>
      <c r="OL1758" s="72"/>
      <c r="OM1758" s="72"/>
      <c r="ON1758" s="72"/>
      <c r="OO1758" s="72"/>
      <c r="OP1758" s="72"/>
      <c r="OQ1758" s="72"/>
      <c r="OR1758" s="72"/>
      <c r="OS1758" s="72"/>
      <c r="OT1758" s="72"/>
      <c r="OU1758" s="72"/>
      <c r="OV1758" s="72"/>
      <c r="OW1758" s="72"/>
      <c r="OX1758" s="72"/>
      <c r="OY1758" s="72"/>
      <c r="OZ1758" s="72"/>
      <c r="PA1758" s="72"/>
      <c r="PB1758" s="72"/>
      <c r="PC1758" s="72"/>
      <c r="PD1758" s="72"/>
      <c r="PE1758" s="72"/>
      <c r="PF1758" s="72"/>
      <c r="PG1758" s="72"/>
      <c r="PH1758" s="72"/>
      <c r="PI1758" s="72"/>
      <c r="PJ1758" s="72"/>
      <c r="PK1758" s="72"/>
      <c r="PL1758" s="72"/>
      <c r="PM1758" s="72"/>
      <c r="PN1758" s="72"/>
      <c r="PO1758" s="72"/>
      <c r="PP1758" s="72"/>
      <c r="PQ1758" s="72"/>
      <c r="PR1758" s="72"/>
      <c r="PS1758" s="72"/>
      <c r="PT1758" s="72"/>
      <c r="PU1758" s="72"/>
      <c r="PV1758" s="72"/>
      <c r="PW1758" s="72"/>
      <c r="PX1758" s="72"/>
      <c r="PY1758" s="72"/>
      <c r="PZ1758" s="72"/>
      <c r="QA1758" s="72"/>
      <c r="QB1758" s="72"/>
      <c r="QC1758" s="72"/>
      <c r="QD1758" s="72"/>
      <c r="QE1758" s="72"/>
      <c r="QF1758" s="72"/>
      <c r="QG1758" s="72"/>
      <c r="QH1758" s="72"/>
      <c r="QI1758" s="72"/>
      <c r="QJ1758" s="72"/>
      <c r="QK1758" s="72"/>
      <c r="QL1758" s="72"/>
      <c r="QM1758" s="72"/>
      <c r="QN1758" s="72"/>
      <c r="QO1758" s="72"/>
      <c r="QP1758" s="72"/>
      <c r="QQ1758" s="72"/>
      <c r="QR1758" s="72"/>
      <c r="QS1758" s="72"/>
      <c r="QT1758" s="72"/>
      <c r="QU1758" s="72"/>
      <c r="QV1758" s="72"/>
      <c r="QW1758" s="72"/>
      <c r="QX1758" s="72"/>
      <c r="QY1758" s="72"/>
      <c r="QZ1758" s="72"/>
      <c r="RA1758" s="72"/>
      <c r="RB1758" s="72"/>
      <c r="RC1758" s="72"/>
      <c r="RD1758" s="72"/>
      <c r="RE1758" s="72"/>
      <c r="RF1758" s="72"/>
      <c r="RG1758" s="72"/>
      <c r="RH1758" s="72"/>
      <c r="RI1758" s="72"/>
      <c r="RJ1758" s="72"/>
      <c r="RK1758" s="72"/>
      <c r="RL1758" s="72"/>
      <c r="RM1758" s="72"/>
      <c r="RN1758" s="72"/>
      <c r="RO1758" s="72"/>
      <c r="RP1758" s="72"/>
      <c r="RQ1758" s="72"/>
      <c r="RR1758" s="72"/>
      <c r="RS1758" s="72"/>
      <c r="RT1758" s="72"/>
      <c r="RU1758" s="72"/>
      <c r="RV1758" s="72"/>
      <c r="RW1758" s="72"/>
      <c r="RX1758" s="72"/>
      <c r="RY1758" s="72"/>
      <c r="RZ1758" s="72"/>
      <c r="SA1758" s="72"/>
      <c r="SB1758" s="72"/>
      <c r="SC1758" s="72"/>
      <c r="SD1758" s="72"/>
      <c r="SE1758" s="72"/>
      <c r="SF1758" s="72"/>
      <c r="SG1758" s="72"/>
      <c r="SH1758" s="72"/>
      <c r="SI1758" s="72"/>
      <c r="SJ1758" s="72"/>
      <c r="SK1758" s="72"/>
      <c r="SL1758" s="72"/>
      <c r="SM1758" s="72"/>
      <c r="SN1758" s="72"/>
      <c r="SO1758" s="72"/>
      <c r="SP1758" s="72"/>
      <c r="SQ1758" s="72"/>
      <c r="SR1758" s="72"/>
      <c r="SS1758" s="72"/>
      <c r="ST1758" s="72"/>
      <c r="SU1758" s="72"/>
      <c r="SV1758" s="72"/>
      <c r="SW1758" s="72"/>
      <c r="SX1758" s="72"/>
      <c r="SY1758" s="72"/>
      <c r="SZ1758" s="72"/>
      <c r="TA1758" s="72"/>
      <c r="TB1758" s="72"/>
      <c r="TC1758" s="72"/>
    </row>
    <row r="1759" spans="1:523" ht="16.5" customHeight="1" x14ac:dyDescent="0.2">
      <c r="A1759" s="20">
        <v>1443</v>
      </c>
      <c r="B1759" s="20" t="s">
        <v>74</v>
      </c>
      <c r="C1759" s="20" t="s">
        <v>87</v>
      </c>
      <c r="D1759" s="20" t="s">
        <v>30</v>
      </c>
      <c r="E1759" s="20" t="s">
        <v>1345</v>
      </c>
      <c r="F1759" s="22" t="s">
        <v>88</v>
      </c>
      <c r="G1759" s="33" t="s">
        <v>96</v>
      </c>
      <c r="H1759" s="20" t="s">
        <v>89</v>
      </c>
      <c r="I1759" s="20" t="s">
        <v>27</v>
      </c>
      <c r="J1759" s="22" t="s">
        <v>1238</v>
      </c>
      <c r="K1759" s="20">
        <v>1</v>
      </c>
      <c r="L1759" s="20" t="s">
        <v>370</v>
      </c>
      <c r="M1759" s="20" t="s">
        <v>339</v>
      </c>
      <c r="N1759" s="20" t="s">
        <v>355</v>
      </c>
      <c r="O1759" s="20">
        <v>13.48</v>
      </c>
      <c r="P1759" s="23">
        <v>0</v>
      </c>
      <c r="Q1759" s="24">
        <v>1</v>
      </c>
      <c r="R1759" s="25">
        <v>45658</v>
      </c>
      <c r="S1759" s="73" t="s">
        <v>29</v>
      </c>
      <c r="T1759" s="23">
        <v>13480000000</v>
      </c>
      <c r="U1759" s="27" t="s">
        <v>100</v>
      </c>
      <c r="V1759" s="27" t="s">
        <v>100</v>
      </c>
      <c r="W1759" s="72"/>
      <c r="X1759" s="72"/>
      <c r="Y1759" s="72"/>
      <c r="Z1759" s="72"/>
      <c r="AA1759" s="72"/>
      <c r="AB1759" s="72"/>
      <c r="AC1759" s="72"/>
      <c r="AD1759" s="72"/>
      <c r="AE1759" s="72"/>
      <c r="AF1759" s="72"/>
      <c r="AG1759" s="72"/>
      <c r="AH1759" s="72"/>
      <c r="AI1759" s="72"/>
      <c r="AJ1759" s="72"/>
      <c r="AK1759" s="72"/>
      <c r="AL1759" s="72"/>
      <c r="AM1759" s="72"/>
      <c r="AN1759" s="72"/>
      <c r="AO1759" s="72"/>
      <c r="AP1759" s="72"/>
      <c r="AQ1759" s="72"/>
      <c r="AR1759" s="72"/>
      <c r="AS1759" s="72"/>
      <c r="AT1759" s="72"/>
      <c r="AU1759" s="72"/>
      <c r="AV1759" s="72"/>
      <c r="AW1759" s="72"/>
      <c r="AX1759" s="72"/>
      <c r="AY1759" s="72"/>
      <c r="AZ1759" s="72"/>
      <c r="BA1759" s="72"/>
      <c r="BB1759" s="72"/>
      <c r="BC1759" s="72"/>
      <c r="BD1759" s="72"/>
      <c r="BE1759" s="72"/>
      <c r="BF1759" s="72"/>
      <c r="BG1759" s="72"/>
      <c r="BH1759" s="72"/>
      <c r="BI1759" s="72"/>
      <c r="BJ1759" s="72"/>
      <c r="BK1759" s="72"/>
      <c r="BL1759" s="72"/>
      <c r="BM1759" s="72"/>
      <c r="BN1759" s="72"/>
      <c r="BO1759" s="72"/>
      <c r="BP1759" s="72"/>
      <c r="BQ1759" s="72"/>
      <c r="BR1759" s="72"/>
      <c r="BS1759" s="72"/>
      <c r="BT1759" s="72"/>
      <c r="BU1759" s="72"/>
      <c r="BV1759" s="72"/>
      <c r="BW1759" s="72"/>
      <c r="BX1759" s="72"/>
      <c r="BY1759" s="72"/>
      <c r="BZ1759" s="72"/>
      <c r="CA1759" s="72"/>
      <c r="CB1759" s="72"/>
      <c r="CC1759" s="72"/>
      <c r="CD1759" s="72"/>
      <c r="CE1759" s="72"/>
      <c r="CF1759" s="72"/>
      <c r="CG1759" s="72"/>
      <c r="CH1759" s="72"/>
      <c r="CI1759" s="72"/>
      <c r="CJ1759" s="72"/>
      <c r="CK1759" s="72"/>
      <c r="CL1759" s="72"/>
      <c r="CM1759" s="72"/>
      <c r="CN1759" s="72"/>
      <c r="CO1759" s="72"/>
      <c r="CP1759" s="72"/>
      <c r="CQ1759" s="72"/>
      <c r="CR1759" s="72"/>
      <c r="CS1759" s="72"/>
      <c r="CT1759" s="72"/>
      <c r="CU1759" s="72"/>
      <c r="CV1759" s="72"/>
      <c r="CW1759" s="72"/>
      <c r="CX1759" s="90"/>
      <c r="CY1759" s="117"/>
      <c r="CZ1759" s="91"/>
      <c r="DA1759" s="92"/>
      <c r="DB1759" s="88"/>
      <c r="DC1759" s="88"/>
      <c r="DD1759" s="93"/>
      <c r="DE1759" s="94"/>
      <c r="DF1759" s="88"/>
      <c r="DG1759" s="88"/>
      <c r="DH1759" s="118"/>
      <c r="DI1759" s="118"/>
      <c r="DJ1759" s="88"/>
      <c r="DK1759" s="98"/>
      <c r="DL1759" s="99"/>
      <c r="DM1759" s="119"/>
      <c r="DN1759" s="95"/>
      <c r="DO1759" s="115"/>
      <c r="DP1759" s="102"/>
      <c r="DQ1759" s="72"/>
      <c r="DR1759" s="72"/>
      <c r="DS1759" s="72"/>
      <c r="DT1759" s="72"/>
      <c r="DU1759" s="72"/>
      <c r="DV1759" s="72"/>
      <c r="DW1759" s="72"/>
      <c r="DX1759" s="72"/>
      <c r="DY1759" s="72"/>
      <c r="DZ1759" s="72"/>
      <c r="EA1759" s="72"/>
      <c r="EB1759" s="72"/>
      <c r="EC1759" s="72"/>
      <c r="ED1759" s="72"/>
      <c r="EE1759" s="72"/>
      <c r="EF1759" s="72"/>
      <c r="EG1759" s="72"/>
      <c r="EH1759" s="72"/>
      <c r="EI1759" s="72"/>
      <c r="EJ1759" s="72"/>
      <c r="EK1759" s="72"/>
      <c r="EL1759" s="72"/>
      <c r="EM1759" s="72"/>
      <c r="EN1759" s="72"/>
      <c r="EO1759" s="72"/>
      <c r="EP1759" s="72"/>
      <c r="EQ1759" s="72"/>
      <c r="ER1759" s="72"/>
      <c r="ES1759" s="72"/>
      <c r="ET1759" s="72"/>
      <c r="EU1759" s="72"/>
      <c r="EV1759" s="72"/>
      <c r="EW1759" s="72"/>
      <c r="EX1759" s="72"/>
      <c r="EY1759" s="72"/>
      <c r="EZ1759" s="72"/>
      <c r="FA1759" s="72"/>
      <c r="FB1759" s="72"/>
      <c r="FC1759" s="72"/>
      <c r="FD1759" s="72"/>
      <c r="FE1759" s="72"/>
      <c r="FF1759" s="72"/>
      <c r="FG1759" s="72"/>
      <c r="FH1759" s="72"/>
      <c r="FI1759" s="72"/>
      <c r="FJ1759" s="72"/>
      <c r="FK1759" s="72"/>
      <c r="FL1759" s="72"/>
      <c r="FM1759" s="72"/>
      <c r="FN1759" s="72"/>
      <c r="FO1759" s="72"/>
      <c r="FP1759" s="72"/>
      <c r="FQ1759" s="72"/>
      <c r="FR1759" s="72"/>
      <c r="FS1759" s="72"/>
      <c r="FT1759" s="72"/>
      <c r="FU1759" s="72"/>
      <c r="FV1759" s="72"/>
      <c r="FW1759" s="72"/>
      <c r="FX1759" s="72"/>
      <c r="FY1759" s="72"/>
      <c r="FZ1759" s="72"/>
      <c r="GA1759" s="72"/>
      <c r="GB1759" s="72"/>
      <c r="GC1759" s="72"/>
      <c r="GD1759" s="72"/>
      <c r="GE1759" s="72"/>
      <c r="GF1759" s="72"/>
      <c r="GG1759" s="72"/>
      <c r="GH1759" s="72"/>
      <c r="GI1759" s="72"/>
      <c r="GJ1759" s="72"/>
      <c r="GK1759" s="72"/>
      <c r="GL1759" s="72"/>
      <c r="GM1759" s="72"/>
      <c r="GN1759" s="72"/>
      <c r="GO1759" s="72"/>
      <c r="GP1759" s="72"/>
      <c r="GQ1759" s="72"/>
      <c r="GR1759" s="72"/>
      <c r="GS1759" s="72"/>
      <c r="GT1759" s="72"/>
      <c r="GU1759" s="72"/>
      <c r="GV1759" s="72"/>
      <c r="GW1759" s="72"/>
      <c r="GX1759" s="72"/>
      <c r="GY1759" s="72"/>
      <c r="GZ1759" s="72"/>
      <c r="HA1759" s="72"/>
      <c r="HB1759" s="72"/>
      <c r="HC1759" s="72"/>
      <c r="HD1759" s="72"/>
      <c r="HE1759" s="72"/>
      <c r="HF1759" s="72"/>
      <c r="HG1759" s="72"/>
      <c r="HH1759" s="72"/>
      <c r="HI1759" s="72"/>
      <c r="HJ1759" s="72"/>
      <c r="HK1759" s="72"/>
      <c r="HL1759" s="72"/>
      <c r="HM1759" s="72"/>
      <c r="HN1759" s="72"/>
      <c r="HO1759" s="72"/>
      <c r="HP1759" s="72"/>
      <c r="HQ1759" s="72"/>
      <c r="HR1759" s="72"/>
      <c r="HS1759" s="72"/>
      <c r="HT1759" s="72"/>
      <c r="HU1759" s="72"/>
      <c r="HV1759" s="72"/>
      <c r="HW1759" s="72"/>
      <c r="HX1759" s="72"/>
      <c r="HY1759" s="72"/>
      <c r="HZ1759" s="72"/>
      <c r="IA1759" s="72"/>
      <c r="IB1759" s="72"/>
      <c r="IC1759" s="72"/>
      <c r="ID1759" s="72"/>
      <c r="IE1759" s="72"/>
      <c r="IF1759" s="72"/>
      <c r="IG1759" s="72"/>
      <c r="IH1759" s="72"/>
      <c r="II1759" s="72"/>
      <c r="IJ1759" s="72"/>
      <c r="IK1759" s="72"/>
      <c r="IL1759" s="72"/>
      <c r="IM1759" s="72"/>
      <c r="IN1759" s="72"/>
      <c r="IO1759" s="72"/>
      <c r="IP1759" s="72"/>
      <c r="IQ1759" s="72"/>
      <c r="IR1759" s="72"/>
      <c r="IS1759" s="72"/>
      <c r="IT1759" s="72"/>
      <c r="IU1759" s="72"/>
      <c r="IV1759" s="72"/>
      <c r="IW1759" s="72"/>
      <c r="IX1759" s="72"/>
      <c r="IY1759" s="72"/>
      <c r="IZ1759" s="72"/>
      <c r="JA1759" s="72"/>
      <c r="JB1759" s="72"/>
      <c r="JC1759" s="72"/>
      <c r="JD1759" s="72"/>
      <c r="JE1759" s="72"/>
      <c r="JF1759" s="72"/>
      <c r="JG1759" s="72"/>
      <c r="JH1759" s="72"/>
      <c r="JI1759" s="72"/>
      <c r="JJ1759" s="72"/>
      <c r="JK1759" s="72"/>
      <c r="JL1759" s="72"/>
      <c r="JM1759" s="72"/>
      <c r="JN1759" s="72"/>
      <c r="JO1759" s="72"/>
      <c r="JP1759" s="72"/>
      <c r="JQ1759" s="72"/>
      <c r="JR1759" s="72"/>
      <c r="JS1759" s="72"/>
      <c r="JT1759" s="72"/>
      <c r="JU1759" s="72"/>
      <c r="JV1759" s="72"/>
      <c r="JW1759" s="72"/>
      <c r="JX1759" s="72"/>
      <c r="JY1759" s="72"/>
      <c r="JZ1759" s="72"/>
      <c r="KA1759" s="72"/>
      <c r="KB1759" s="72"/>
      <c r="KC1759" s="72"/>
      <c r="KD1759" s="72"/>
      <c r="KE1759" s="72"/>
      <c r="KF1759" s="72"/>
      <c r="KG1759" s="72"/>
      <c r="KH1759" s="72"/>
      <c r="KI1759" s="72"/>
      <c r="KJ1759" s="72"/>
      <c r="KK1759" s="72"/>
      <c r="KL1759" s="72"/>
      <c r="KM1759" s="72"/>
      <c r="KN1759" s="72"/>
      <c r="KO1759" s="72"/>
      <c r="KP1759" s="72"/>
      <c r="KQ1759" s="72"/>
      <c r="KR1759" s="72"/>
      <c r="KS1759" s="72"/>
      <c r="KT1759" s="72"/>
      <c r="KU1759" s="72"/>
      <c r="KV1759" s="72"/>
      <c r="KW1759" s="72"/>
      <c r="KX1759" s="72"/>
      <c r="KY1759" s="72"/>
      <c r="KZ1759" s="72"/>
      <c r="LA1759" s="72"/>
      <c r="LB1759" s="72"/>
      <c r="LC1759" s="72"/>
      <c r="LD1759" s="72"/>
      <c r="LE1759" s="72"/>
      <c r="LF1759" s="72"/>
      <c r="LG1759" s="72"/>
      <c r="LH1759" s="72"/>
      <c r="LI1759" s="72"/>
      <c r="LJ1759" s="72"/>
      <c r="LK1759" s="72"/>
      <c r="LL1759" s="72"/>
      <c r="LM1759" s="72"/>
      <c r="LN1759" s="72"/>
      <c r="LO1759" s="72"/>
      <c r="LP1759" s="72"/>
      <c r="LQ1759" s="72"/>
      <c r="LR1759" s="72"/>
      <c r="LS1759" s="72"/>
      <c r="LT1759" s="72"/>
      <c r="LU1759" s="72"/>
      <c r="LV1759" s="72"/>
      <c r="LW1759" s="72"/>
      <c r="LX1759" s="72"/>
      <c r="LY1759" s="72"/>
      <c r="LZ1759" s="72"/>
      <c r="MA1759" s="72"/>
      <c r="MB1759" s="72"/>
      <c r="MC1759" s="72"/>
      <c r="MD1759" s="72"/>
      <c r="ME1759" s="72"/>
      <c r="MF1759" s="72"/>
      <c r="MG1759" s="72"/>
      <c r="MH1759" s="72"/>
      <c r="MI1759" s="72"/>
      <c r="MJ1759" s="72"/>
      <c r="MK1759" s="72"/>
      <c r="ML1759" s="72"/>
      <c r="MM1759" s="72"/>
      <c r="MN1759" s="72"/>
      <c r="MO1759" s="72"/>
      <c r="MP1759" s="72"/>
      <c r="MQ1759" s="72"/>
      <c r="MR1759" s="72"/>
      <c r="MS1759" s="72"/>
      <c r="MT1759" s="72"/>
      <c r="MU1759" s="72"/>
      <c r="MV1759" s="72"/>
      <c r="MW1759" s="72"/>
      <c r="MX1759" s="72"/>
      <c r="MY1759" s="72"/>
      <c r="MZ1759" s="72"/>
      <c r="NA1759" s="72"/>
      <c r="NB1759" s="72"/>
      <c r="NC1759" s="72"/>
      <c r="ND1759" s="72"/>
      <c r="NE1759" s="72"/>
      <c r="NF1759" s="72"/>
      <c r="NG1759" s="72"/>
      <c r="NH1759" s="72"/>
      <c r="NI1759" s="72"/>
      <c r="NJ1759" s="72"/>
      <c r="NK1759" s="72"/>
      <c r="NL1759" s="72"/>
      <c r="NM1759" s="72"/>
      <c r="NN1759" s="72"/>
      <c r="NO1759" s="72"/>
      <c r="NP1759" s="72"/>
      <c r="NQ1759" s="72"/>
      <c r="NR1759" s="72"/>
      <c r="NS1759" s="72"/>
      <c r="NT1759" s="72"/>
      <c r="NU1759" s="72"/>
      <c r="NV1759" s="72"/>
      <c r="NW1759" s="72"/>
      <c r="NX1759" s="72"/>
      <c r="NY1759" s="72"/>
      <c r="NZ1759" s="72"/>
      <c r="OA1759" s="72"/>
      <c r="OB1759" s="72"/>
      <c r="OC1759" s="72"/>
      <c r="OD1759" s="72"/>
      <c r="OE1759" s="72"/>
      <c r="OF1759" s="72"/>
      <c r="OG1759" s="72"/>
      <c r="OH1759" s="72"/>
      <c r="OI1759" s="72"/>
      <c r="OJ1759" s="72"/>
      <c r="OK1759" s="72"/>
      <c r="OL1759" s="72"/>
      <c r="OM1759" s="72"/>
      <c r="ON1759" s="72"/>
      <c r="OO1759" s="72"/>
      <c r="OP1759" s="72"/>
      <c r="OQ1759" s="72"/>
      <c r="OR1759" s="72"/>
      <c r="OS1759" s="72"/>
      <c r="OT1759" s="72"/>
      <c r="OU1759" s="72"/>
      <c r="OV1759" s="72"/>
      <c r="OW1759" s="72"/>
      <c r="OX1759" s="72"/>
      <c r="OY1759" s="72"/>
      <c r="OZ1759" s="72"/>
      <c r="PA1759" s="72"/>
      <c r="PB1759" s="72"/>
      <c r="PC1759" s="72"/>
      <c r="PD1759" s="72"/>
      <c r="PE1759" s="72"/>
      <c r="PF1759" s="72"/>
      <c r="PG1759" s="72"/>
      <c r="PH1759" s="72"/>
      <c r="PI1759" s="72"/>
      <c r="PJ1759" s="72"/>
      <c r="PK1759" s="72"/>
      <c r="PL1759" s="72"/>
      <c r="PM1759" s="72"/>
      <c r="PN1759" s="72"/>
      <c r="PO1759" s="72"/>
      <c r="PP1759" s="72"/>
      <c r="PQ1759" s="72"/>
      <c r="PR1759" s="72"/>
      <c r="PS1759" s="72"/>
      <c r="PT1759" s="72"/>
      <c r="PU1759" s="72"/>
      <c r="PV1759" s="72"/>
      <c r="PW1759" s="72"/>
      <c r="PX1759" s="72"/>
      <c r="PY1759" s="72"/>
      <c r="PZ1759" s="72"/>
      <c r="QA1759" s="72"/>
      <c r="QB1759" s="72"/>
      <c r="QC1759" s="72"/>
      <c r="QD1759" s="72"/>
      <c r="QE1759" s="72"/>
      <c r="QF1759" s="72"/>
      <c r="QG1759" s="72"/>
      <c r="QH1759" s="72"/>
      <c r="QI1759" s="72"/>
      <c r="QJ1759" s="72"/>
      <c r="QK1759" s="72"/>
      <c r="QL1759" s="72"/>
      <c r="QM1759" s="72"/>
      <c r="QN1759" s="72"/>
      <c r="QO1759" s="72"/>
      <c r="QP1759" s="72"/>
      <c r="QQ1759" s="72"/>
      <c r="QR1759" s="72"/>
      <c r="QS1759" s="72"/>
      <c r="QT1759" s="72"/>
      <c r="QU1759" s="72"/>
      <c r="QV1759" s="72"/>
      <c r="QW1759" s="72"/>
      <c r="QX1759" s="72"/>
      <c r="QY1759" s="72"/>
      <c r="QZ1759" s="72"/>
      <c r="RA1759" s="72"/>
      <c r="RB1759" s="72"/>
      <c r="RC1759" s="72"/>
      <c r="RD1759" s="72"/>
      <c r="RE1759" s="72"/>
      <c r="RF1759" s="72"/>
      <c r="RG1759" s="72"/>
      <c r="RH1759" s="72"/>
      <c r="RI1759" s="72"/>
      <c r="RJ1759" s="72"/>
      <c r="RK1759" s="72"/>
      <c r="RL1759" s="72"/>
      <c r="RM1759" s="72"/>
      <c r="RN1759" s="72"/>
      <c r="RO1759" s="72"/>
      <c r="RP1759" s="72"/>
      <c r="RQ1759" s="72"/>
      <c r="RR1759" s="72"/>
      <c r="RS1759" s="72"/>
      <c r="RT1759" s="72"/>
      <c r="RU1759" s="72"/>
      <c r="RV1759" s="72"/>
      <c r="RW1759" s="72"/>
      <c r="RX1759" s="72"/>
      <c r="RY1759" s="72"/>
      <c r="RZ1759" s="72"/>
      <c r="SA1759" s="72"/>
      <c r="SB1759" s="72"/>
      <c r="SC1759" s="72"/>
      <c r="SD1759" s="72"/>
      <c r="SE1759" s="72"/>
      <c r="SF1759" s="72"/>
      <c r="SG1759" s="72"/>
      <c r="SH1759" s="72"/>
      <c r="SI1759" s="72"/>
      <c r="SJ1759" s="72"/>
      <c r="SK1759" s="72"/>
      <c r="SL1759" s="72"/>
      <c r="SM1759" s="72"/>
      <c r="SN1759" s="72"/>
      <c r="SO1759" s="72"/>
      <c r="SP1759" s="72"/>
      <c r="SQ1759" s="72"/>
      <c r="SR1759" s="72"/>
      <c r="SS1759" s="72"/>
      <c r="ST1759" s="72"/>
      <c r="SU1759" s="72"/>
      <c r="SV1759" s="72"/>
      <c r="SW1759" s="72"/>
      <c r="SX1759" s="72"/>
      <c r="SY1759" s="72"/>
      <c r="SZ1759" s="72"/>
      <c r="TA1759" s="72"/>
      <c r="TB1759" s="72"/>
      <c r="TC1759" s="72"/>
    </row>
    <row r="1760" spans="1:523" ht="16.5" customHeight="1" x14ac:dyDescent="0.2">
      <c r="A1760" s="20">
        <v>1449</v>
      </c>
      <c r="B1760" s="20" t="s">
        <v>74</v>
      </c>
      <c r="C1760" s="20" t="s">
        <v>87</v>
      </c>
      <c r="D1760" s="20" t="s">
        <v>30</v>
      </c>
      <c r="E1760" s="20" t="s">
        <v>1345</v>
      </c>
      <c r="F1760" s="22" t="s">
        <v>88</v>
      </c>
      <c r="G1760" s="110" t="s">
        <v>96</v>
      </c>
      <c r="H1760" s="20" t="s">
        <v>89</v>
      </c>
      <c r="I1760" s="20" t="s">
        <v>27</v>
      </c>
      <c r="J1760" s="22" t="s">
        <v>1239</v>
      </c>
      <c r="K1760" s="20">
        <v>1</v>
      </c>
      <c r="L1760" s="20" t="s">
        <v>370</v>
      </c>
      <c r="M1760" s="20" t="s">
        <v>339</v>
      </c>
      <c r="N1760" s="20" t="s">
        <v>355</v>
      </c>
      <c r="O1760" s="20" t="s">
        <v>94</v>
      </c>
      <c r="P1760" s="23">
        <v>0.99</v>
      </c>
      <c r="Q1760" s="24">
        <v>12</v>
      </c>
      <c r="R1760" s="25">
        <v>45658</v>
      </c>
      <c r="S1760" s="20" t="s">
        <v>83</v>
      </c>
      <c r="T1760" s="23">
        <v>11880000000</v>
      </c>
      <c r="U1760" s="27" t="s">
        <v>100</v>
      </c>
      <c r="V1760" s="27" t="s">
        <v>100</v>
      </c>
      <c r="W1760" s="72"/>
      <c r="X1760" s="72"/>
      <c r="Y1760" s="72"/>
      <c r="Z1760" s="72"/>
      <c r="AA1760" s="72"/>
      <c r="AB1760" s="72"/>
      <c r="AC1760" s="72"/>
      <c r="AD1760" s="72"/>
      <c r="AE1760" s="72"/>
      <c r="AF1760" s="90"/>
      <c r="AG1760" s="91"/>
      <c r="AH1760" s="91"/>
      <c r="AI1760" s="92"/>
      <c r="AJ1760" s="91"/>
      <c r="AK1760" s="90"/>
      <c r="AL1760" s="91"/>
      <c r="AM1760" s="91"/>
      <c r="AN1760" s="92"/>
      <c r="AO1760" s="91"/>
      <c r="AP1760" s="93"/>
      <c r="AQ1760" s="90"/>
      <c r="AR1760" s="88"/>
      <c r="AS1760" s="95"/>
      <c r="AT1760" s="99"/>
      <c r="AU1760" s="99"/>
      <c r="AV1760" s="113"/>
      <c r="AW1760" s="114"/>
      <c r="AX1760" s="91"/>
      <c r="AY1760" s="92"/>
      <c r="AZ1760" s="93"/>
      <c r="BA1760" s="93"/>
      <c r="BB1760" s="94"/>
      <c r="BC1760" s="91"/>
      <c r="BD1760" s="88"/>
      <c r="BE1760" s="95"/>
      <c r="BF1760" s="96"/>
      <c r="BG1760" s="97"/>
      <c r="BH1760" s="98"/>
      <c r="BI1760" s="99"/>
      <c r="BJ1760" s="100"/>
      <c r="BK1760" s="95"/>
      <c r="BL1760" s="101"/>
      <c r="BM1760" s="102"/>
      <c r="BN1760" s="72"/>
      <c r="BO1760" s="72"/>
      <c r="BP1760" s="72"/>
      <c r="BQ1760" s="72"/>
      <c r="BR1760" s="72"/>
      <c r="BS1760" s="72"/>
      <c r="BT1760" s="72"/>
      <c r="BU1760" s="72"/>
      <c r="BV1760" s="72"/>
      <c r="BW1760" s="72"/>
      <c r="BX1760" s="72"/>
      <c r="BY1760" s="72"/>
      <c r="BZ1760" s="72"/>
      <c r="CA1760" s="72"/>
      <c r="CB1760" s="72"/>
      <c r="CC1760" s="72"/>
      <c r="CD1760" s="72"/>
      <c r="CE1760" s="72"/>
      <c r="CF1760" s="72"/>
      <c r="CG1760" s="72"/>
      <c r="CH1760" s="72"/>
      <c r="CI1760" s="72"/>
      <c r="CJ1760" s="72"/>
      <c r="CK1760" s="72"/>
      <c r="CL1760" s="72"/>
      <c r="CM1760" s="72"/>
      <c r="CN1760" s="72"/>
      <c r="CO1760" s="72"/>
      <c r="CP1760" s="72"/>
      <c r="CQ1760" s="72"/>
      <c r="CR1760" s="72"/>
      <c r="CS1760" s="72"/>
      <c r="CT1760" s="72"/>
      <c r="CU1760" s="72"/>
      <c r="CV1760" s="72"/>
      <c r="CW1760" s="72"/>
      <c r="CX1760" s="90"/>
      <c r="CY1760" s="91"/>
      <c r="CZ1760" s="91"/>
      <c r="DA1760" s="92"/>
      <c r="DB1760" s="91"/>
      <c r="DC1760" s="72"/>
      <c r="DD1760" s="72"/>
      <c r="DE1760" s="72"/>
      <c r="DF1760" s="72"/>
      <c r="DG1760" s="72"/>
      <c r="DH1760" s="72"/>
      <c r="DI1760" s="72"/>
      <c r="DJ1760" s="72"/>
      <c r="DK1760" s="72"/>
      <c r="DL1760" s="72"/>
      <c r="DM1760" s="72"/>
      <c r="DN1760" s="72"/>
      <c r="DO1760" s="72"/>
      <c r="DP1760" s="72"/>
      <c r="DQ1760" s="72"/>
      <c r="DR1760" s="72"/>
      <c r="DS1760" s="72"/>
      <c r="DT1760" s="72"/>
      <c r="DU1760" s="72"/>
      <c r="DV1760" s="72"/>
      <c r="DW1760" s="72"/>
      <c r="DX1760" s="72"/>
      <c r="DY1760" s="72"/>
      <c r="DZ1760" s="72"/>
      <c r="EA1760" s="72"/>
      <c r="EB1760" s="72"/>
      <c r="EC1760" s="72"/>
      <c r="ED1760" s="72"/>
      <c r="EE1760" s="72"/>
      <c r="EF1760" s="72"/>
      <c r="EG1760" s="72"/>
      <c r="EH1760" s="72"/>
      <c r="EI1760" s="72"/>
      <c r="EJ1760" s="72"/>
      <c r="EK1760" s="72"/>
      <c r="EL1760" s="72"/>
      <c r="EM1760" s="72"/>
      <c r="EN1760" s="72"/>
      <c r="EO1760" s="72"/>
      <c r="EP1760" s="72"/>
      <c r="EQ1760" s="72"/>
      <c r="ER1760" s="72"/>
      <c r="ES1760" s="72"/>
      <c r="ET1760" s="72"/>
      <c r="EU1760" s="72"/>
      <c r="EV1760" s="72"/>
      <c r="EW1760" s="72"/>
      <c r="EX1760" s="72"/>
      <c r="EY1760" s="72"/>
      <c r="EZ1760" s="72"/>
      <c r="FA1760" s="72"/>
      <c r="FB1760" s="72"/>
      <c r="FC1760" s="72"/>
      <c r="FD1760" s="72"/>
      <c r="FE1760" s="72"/>
      <c r="FF1760" s="72"/>
      <c r="FG1760" s="72"/>
      <c r="FH1760" s="72"/>
      <c r="FI1760" s="72"/>
      <c r="FJ1760" s="72"/>
      <c r="FK1760" s="72"/>
      <c r="FL1760" s="72"/>
      <c r="FM1760" s="72"/>
      <c r="FN1760" s="72"/>
      <c r="FO1760" s="72"/>
      <c r="FP1760" s="72"/>
      <c r="FQ1760" s="72"/>
      <c r="FR1760" s="72"/>
      <c r="FS1760" s="72"/>
      <c r="FT1760" s="72"/>
      <c r="FU1760" s="72"/>
      <c r="FV1760" s="72"/>
      <c r="FW1760" s="72"/>
      <c r="FX1760" s="72"/>
      <c r="FY1760" s="72"/>
      <c r="FZ1760" s="72"/>
      <c r="GA1760" s="72"/>
      <c r="GB1760" s="72"/>
      <c r="GC1760" s="72"/>
      <c r="GD1760" s="72"/>
      <c r="GE1760" s="72"/>
      <c r="GF1760" s="72"/>
      <c r="GG1760" s="72"/>
      <c r="GH1760" s="72"/>
      <c r="GI1760" s="72"/>
      <c r="GJ1760" s="72"/>
      <c r="GK1760" s="72"/>
      <c r="GL1760" s="72"/>
      <c r="GM1760" s="72"/>
      <c r="GN1760" s="72"/>
      <c r="GO1760" s="72"/>
      <c r="GP1760" s="72"/>
      <c r="GQ1760" s="72"/>
      <c r="GR1760" s="72"/>
      <c r="GS1760" s="72"/>
      <c r="GT1760" s="72"/>
      <c r="GU1760" s="72"/>
      <c r="GV1760" s="72"/>
      <c r="GW1760" s="72"/>
      <c r="GX1760" s="72"/>
      <c r="GY1760" s="72"/>
      <c r="GZ1760" s="72"/>
      <c r="HA1760" s="72"/>
      <c r="HB1760" s="72"/>
      <c r="HC1760" s="72"/>
      <c r="HD1760" s="72"/>
      <c r="HE1760" s="72"/>
      <c r="HF1760" s="72"/>
      <c r="HG1760" s="72"/>
      <c r="HH1760" s="72"/>
      <c r="HI1760" s="72"/>
      <c r="HJ1760" s="72"/>
      <c r="HK1760" s="72"/>
      <c r="HL1760" s="72"/>
      <c r="HM1760" s="72"/>
      <c r="HN1760" s="72"/>
      <c r="HO1760" s="72"/>
      <c r="HP1760" s="72"/>
      <c r="HQ1760" s="72"/>
      <c r="HR1760" s="72"/>
      <c r="HS1760" s="72"/>
      <c r="HT1760" s="72"/>
      <c r="HU1760" s="72"/>
      <c r="HV1760" s="72"/>
      <c r="HW1760" s="72"/>
      <c r="HX1760" s="72"/>
      <c r="HY1760" s="72"/>
      <c r="HZ1760" s="72"/>
      <c r="IA1760" s="72"/>
      <c r="IB1760" s="72"/>
      <c r="IC1760" s="72"/>
      <c r="ID1760" s="72"/>
      <c r="IE1760" s="72"/>
      <c r="IF1760" s="72"/>
      <c r="IG1760" s="72"/>
      <c r="IH1760" s="72"/>
      <c r="II1760" s="72"/>
      <c r="IJ1760" s="72"/>
      <c r="IK1760" s="72"/>
      <c r="IL1760" s="72"/>
      <c r="IM1760" s="72"/>
      <c r="IN1760" s="72"/>
      <c r="IO1760" s="72"/>
      <c r="IP1760" s="72"/>
      <c r="IQ1760" s="72"/>
      <c r="IR1760" s="72"/>
      <c r="IS1760" s="72"/>
      <c r="IT1760" s="72"/>
      <c r="IU1760" s="72"/>
      <c r="IV1760" s="72"/>
      <c r="IW1760" s="72"/>
      <c r="IX1760" s="72"/>
      <c r="IY1760" s="72"/>
      <c r="IZ1760" s="72"/>
      <c r="JA1760" s="72"/>
      <c r="JB1760" s="72"/>
      <c r="JC1760" s="72"/>
      <c r="JD1760" s="72"/>
      <c r="JE1760" s="72"/>
      <c r="JF1760" s="72"/>
      <c r="JG1760" s="72"/>
      <c r="JH1760" s="72"/>
      <c r="JI1760" s="72"/>
      <c r="JJ1760" s="72"/>
      <c r="JK1760" s="72"/>
      <c r="JL1760" s="72"/>
      <c r="JM1760" s="72"/>
      <c r="JN1760" s="72"/>
      <c r="JO1760" s="72"/>
      <c r="JP1760" s="72"/>
      <c r="JQ1760" s="72"/>
      <c r="JR1760" s="72"/>
      <c r="JS1760" s="72"/>
      <c r="JT1760" s="72"/>
      <c r="JU1760" s="72"/>
      <c r="JV1760" s="72"/>
      <c r="JW1760" s="72"/>
      <c r="JX1760" s="72"/>
      <c r="JY1760" s="72"/>
      <c r="JZ1760" s="72"/>
      <c r="KA1760" s="72"/>
      <c r="KB1760" s="72"/>
      <c r="KC1760" s="72"/>
      <c r="KD1760" s="72"/>
      <c r="KE1760" s="72"/>
      <c r="KF1760" s="72"/>
      <c r="KG1760" s="72"/>
      <c r="KH1760" s="72"/>
      <c r="KI1760" s="72"/>
      <c r="KJ1760" s="72"/>
      <c r="KK1760" s="72"/>
      <c r="KL1760" s="72"/>
      <c r="KM1760" s="72"/>
      <c r="KN1760" s="72"/>
      <c r="KO1760" s="72"/>
      <c r="KP1760" s="72"/>
      <c r="KQ1760" s="72"/>
      <c r="KR1760" s="72"/>
      <c r="KS1760" s="72"/>
      <c r="KT1760" s="72"/>
      <c r="KU1760" s="72"/>
      <c r="KV1760" s="72"/>
      <c r="KW1760" s="72"/>
      <c r="KX1760" s="72"/>
      <c r="KY1760" s="72"/>
      <c r="KZ1760" s="72"/>
      <c r="LA1760" s="72"/>
      <c r="LB1760" s="72"/>
      <c r="LC1760" s="72"/>
      <c r="LD1760" s="72"/>
      <c r="LE1760" s="72"/>
      <c r="LF1760" s="72"/>
      <c r="LG1760" s="72"/>
      <c r="LH1760" s="72"/>
      <c r="LI1760" s="72"/>
      <c r="LJ1760" s="72"/>
      <c r="LK1760" s="72"/>
      <c r="LL1760" s="72"/>
      <c r="LM1760" s="72"/>
      <c r="LN1760" s="72"/>
      <c r="LO1760" s="72"/>
      <c r="LP1760" s="72"/>
      <c r="LQ1760" s="72"/>
      <c r="LR1760" s="72"/>
      <c r="LS1760" s="72"/>
      <c r="LT1760" s="72"/>
      <c r="LU1760" s="72"/>
      <c r="LV1760" s="72"/>
      <c r="LW1760" s="72"/>
      <c r="LX1760" s="72"/>
      <c r="LY1760" s="72"/>
      <c r="LZ1760" s="72"/>
      <c r="MA1760" s="72"/>
      <c r="MB1760" s="72"/>
      <c r="MC1760" s="72"/>
      <c r="MD1760" s="72"/>
      <c r="ME1760" s="72"/>
      <c r="MF1760" s="72"/>
      <c r="MG1760" s="72"/>
      <c r="MH1760" s="72"/>
      <c r="MI1760" s="72"/>
      <c r="MJ1760" s="72"/>
      <c r="MK1760" s="72"/>
      <c r="ML1760" s="72"/>
      <c r="MM1760" s="72"/>
      <c r="MN1760" s="72"/>
      <c r="MO1760" s="72"/>
      <c r="MP1760" s="72"/>
      <c r="MQ1760" s="72"/>
      <c r="MR1760" s="72"/>
      <c r="MS1760" s="72"/>
      <c r="MT1760" s="72"/>
      <c r="MU1760" s="72"/>
      <c r="MV1760" s="72"/>
      <c r="MW1760" s="72"/>
      <c r="MX1760" s="72"/>
      <c r="MY1760" s="72"/>
      <c r="MZ1760" s="72"/>
      <c r="NA1760" s="72"/>
      <c r="NB1760" s="72"/>
      <c r="NC1760" s="72"/>
      <c r="ND1760" s="72"/>
      <c r="NE1760" s="72"/>
      <c r="NF1760" s="72"/>
      <c r="NG1760" s="72"/>
      <c r="NH1760" s="72"/>
      <c r="NI1760" s="72"/>
      <c r="NJ1760" s="72"/>
      <c r="NK1760" s="72"/>
      <c r="NL1760" s="72"/>
      <c r="NM1760" s="72"/>
      <c r="NN1760" s="72"/>
      <c r="NO1760" s="72"/>
      <c r="NP1760" s="72"/>
      <c r="NQ1760" s="72"/>
      <c r="NR1760" s="72"/>
      <c r="NS1760" s="72"/>
      <c r="NT1760" s="72"/>
      <c r="NU1760" s="72"/>
      <c r="NV1760" s="72"/>
      <c r="NW1760" s="72"/>
      <c r="NX1760" s="72"/>
      <c r="NY1760" s="72"/>
      <c r="NZ1760" s="72"/>
      <c r="OA1760" s="72"/>
      <c r="OB1760" s="72"/>
      <c r="OC1760" s="72"/>
      <c r="OD1760" s="72"/>
      <c r="OE1760" s="72"/>
      <c r="OF1760" s="72"/>
      <c r="OG1760" s="72"/>
      <c r="OH1760" s="72"/>
      <c r="OI1760" s="72"/>
      <c r="OJ1760" s="72"/>
      <c r="OK1760" s="72"/>
      <c r="OL1760" s="72"/>
      <c r="OM1760" s="72"/>
      <c r="ON1760" s="72"/>
      <c r="OO1760" s="72"/>
      <c r="OP1760" s="72"/>
      <c r="OQ1760" s="72"/>
      <c r="OR1760" s="72"/>
      <c r="OS1760" s="72"/>
      <c r="OT1760" s="72"/>
      <c r="OU1760" s="72"/>
      <c r="OV1760" s="72"/>
      <c r="OW1760" s="72"/>
      <c r="OX1760" s="72"/>
      <c r="OY1760" s="72"/>
      <c r="OZ1760" s="72"/>
      <c r="PA1760" s="72"/>
      <c r="PB1760" s="72"/>
      <c r="PC1760" s="72"/>
      <c r="PD1760" s="72"/>
      <c r="PE1760" s="72"/>
      <c r="PF1760" s="72"/>
      <c r="PG1760" s="72"/>
      <c r="PH1760" s="72"/>
      <c r="PI1760" s="72"/>
      <c r="PJ1760" s="72"/>
      <c r="PK1760" s="72"/>
      <c r="PL1760" s="72"/>
      <c r="PM1760" s="72"/>
      <c r="PN1760" s="72"/>
      <c r="PO1760" s="72"/>
      <c r="PP1760" s="72"/>
      <c r="PQ1760" s="72"/>
      <c r="PR1760" s="72"/>
      <c r="PS1760" s="72"/>
      <c r="PT1760" s="72"/>
      <c r="PU1760" s="72"/>
      <c r="PV1760" s="72"/>
      <c r="PW1760" s="72"/>
      <c r="PX1760" s="72"/>
      <c r="PY1760" s="72"/>
      <c r="PZ1760" s="72"/>
      <c r="QA1760" s="72"/>
      <c r="QB1760" s="72"/>
      <c r="QC1760" s="72"/>
      <c r="QD1760" s="72"/>
      <c r="QE1760" s="72"/>
      <c r="QF1760" s="72"/>
      <c r="QG1760" s="72"/>
      <c r="QH1760" s="72"/>
      <c r="QI1760" s="72"/>
      <c r="QJ1760" s="72"/>
      <c r="QK1760" s="72"/>
      <c r="QL1760" s="72"/>
      <c r="QM1760" s="72"/>
      <c r="QN1760" s="72"/>
      <c r="QO1760" s="72"/>
      <c r="QP1760" s="72"/>
      <c r="QQ1760" s="72"/>
      <c r="QR1760" s="72"/>
      <c r="QS1760" s="72"/>
      <c r="QT1760" s="72"/>
      <c r="QU1760" s="72"/>
      <c r="QV1760" s="72"/>
      <c r="QW1760" s="72"/>
      <c r="QX1760" s="72"/>
      <c r="QY1760" s="72"/>
      <c r="QZ1760" s="72"/>
      <c r="RA1760" s="72"/>
      <c r="RB1760" s="72"/>
      <c r="RC1760" s="72"/>
      <c r="RD1760" s="72"/>
      <c r="RE1760" s="72"/>
      <c r="RF1760" s="72"/>
      <c r="RG1760" s="72"/>
      <c r="RH1760" s="72"/>
      <c r="RI1760" s="72"/>
      <c r="RJ1760" s="72"/>
      <c r="RK1760" s="72"/>
      <c r="RL1760" s="72"/>
      <c r="RM1760" s="72"/>
      <c r="RN1760" s="72"/>
      <c r="RO1760" s="72"/>
      <c r="RP1760" s="72"/>
      <c r="RQ1760" s="72"/>
      <c r="RR1760" s="72"/>
      <c r="RS1760" s="72"/>
      <c r="RT1760" s="72"/>
      <c r="RU1760" s="72"/>
      <c r="RV1760" s="72"/>
      <c r="RW1760" s="72"/>
      <c r="RX1760" s="72"/>
      <c r="RY1760" s="72"/>
      <c r="RZ1760" s="72"/>
      <c r="SA1760" s="72"/>
      <c r="SB1760" s="72"/>
      <c r="SC1760" s="72"/>
      <c r="SD1760" s="72"/>
      <c r="SE1760" s="72"/>
      <c r="SF1760" s="72"/>
      <c r="SG1760" s="72"/>
      <c r="SH1760" s="72"/>
      <c r="SI1760" s="72"/>
      <c r="SJ1760" s="72"/>
      <c r="SK1760" s="72"/>
      <c r="SL1760" s="72"/>
      <c r="SM1760" s="72"/>
      <c r="SN1760" s="72"/>
      <c r="SO1760" s="72"/>
      <c r="SP1760" s="72"/>
      <c r="SQ1760" s="72"/>
      <c r="SR1760" s="72"/>
      <c r="SS1760" s="72"/>
      <c r="ST1760" s="72"/>
      <c r="SU1760" s="72"/>
      <c r="SV1760" s="72"/>
      <c r="SW1760" s="72"/>
      <c r="SX1760" s="72"/>
      <c r="SY1760" s="72"/>
      <c r="SZ1760" s="72"/>
      <c r="TA1760" s="72"/>
      <c r="TB1760" s="72"/>
      <c r="TC1760" s="72"/>
    </row>
    <row r="1761" spans="1:523" ht="16.5" customHeight="1" x14ac:dyDescent="0.2">
      <c r="A1761" s="20">
        <v>1456</v>
      </c>
      <c r="B1761" s="20" t="s">
        <v>74</v>
      </c>
      <c r="C1761" s="20" t="s">
        <v>87</v>
      </c>
      <c r="D1761" s="20" t="s">
        <v>30</v>
      </c>
      <c r="E1761" s="20" t="s">
        <v>1345</v>
      </c>
      <c r="F1761" s="22" t="s">
        <v>88</v>
      </c>
      <c r="G1761" s="110" t="s">
        <v>96</v>
      </c>
      <c r="H1761" s="20" t="s">
        <v>89</v>
      </c>
      <c r="I1761" s="20" t="s">
        <v>27</v>
      </c>
      <c r="J1761" s="22" t="s">
        <v>1240</v>
      </c>
      <c r="K1761" s="20">
        <v>1</v>
      </c>
      <c r="L1761" s="20" t="s">
        <v>370</v>
      </c>
      <c r="M1761" s="20" t="s">
        <v>339</v>
      </c>
      <c r="N1761" s="20" t="s">
        <v>355</v>
      </c>
      <c r="O1761" s="20">
        <v>2.15</v>
      </c>
      <c r="P1761" s="23" t="s">
        <v>94</v>
      </c>
      <c r="Q1761" s="24">
        <v>1</v>
      </c>
      <c r="R1761" s="25">
        <v>45931</v>
      </c>
      <c r="S1761" s="20" t="s">
        <v>29</v>
      </c>
      <c r="T1761" s="23">
        <v>2150000000</v>
      </c>
      <c r="U1761" s="27" t="s">
        <v>100</v>
      </c>
      <c r="V1761" s="27" t="s">
        <v>100</v>
      </c>
      <c r="W1761" s="72"/>
      <c r="X1761" s="72"/>
      <c r="Y1761" s="72"/>
      <c r="Z1761" s="72"/>
      <c r="AA1761" s="72"/>
      <c r="AB1761" s="72"/>
      <c r="AC1761" s="72"/>
      <c r="AD1761" s="72"/>
      <c r="AE1761" s="72"/>
      <c r="AF1761" s="90"/>
      <c r="AG1761" s="91"/>
      <c r="AH1761" s="91"/>
      <c r="AI1761" s="92"/>
      <c r="AJ1761" s="91"/>
      <c r="AK1761" s="90"/>
      <c r="AL1761" s="91"/>
      <c r="AM1761" s="91"/>
      <c r="AN1761" s="92"/>
      <c r="AO1761" s="91"/>
      <c r="AP1761" s="93"/>
      <c r="AQ1761" s="90"/>
      <c r="AR1761" s="88"/>
      <c r="AS1761" s="95"/>
      <c r="AT1761" s="99"/>
      <c r="AU1761" s="99"/>
      <c r="AV1761" s="113"/>
      <c r="AW1761" s="114"/>
      <c r="AX1761" s="91"/>
      <c r="AY1761" s="92"/>
      <c r="AZ1761" s="93"/>
      <c r="BA1761" s="93"/>
      <c r="BB1761" s="94"/>
      <c r="BC1761" s="91"/>
      <c r="BD1761" s="88"/>
      <c r="BE1761" s="95"/>
      <c r="BF1761" s="96"/>
      <c r="BG1761" s="97"/>
      <c r="BH1761" s="98"/>
      <c r="BI1761" s="99"/>
      <c r="BJ1761" s="100"/>
      <c r="BK1761" s="95"/>
      <c r="BL1761" s="101"/>
      <c r="BM1761" s="102"/>
      <c r="BN1761" s="72"/>
      <c r="BO1761" s="72"/>
      <c r="BP1761" s="72"/>
      <c r="BQ1761" s="72"/>
      <c r="BR1761" s="72"/>
      <c r="BS1761" s="72"/>
      <c r="BT1761" s="72"/>
      <c r="BU1761" s="72"/>
      <c r="BV1761" s="72"/>
      <c r="BW1761" s="72"/>
      <c r="BX1761" s="72"/>
      <c r="BY1761" s="72"/>
      <c r="BZ1761" s="72"/>
      <c r="CA1761" s="72"/>
      <c r="CB1761" s="72"/>
      <c r="CC1761" s="72"/>
      <c r="CD1761" s="72"/>
      <c r="CE1761" s="72"/>
      <c r="CF1761" s="72"/>
      <c r="CG1761" s="72"/>
      <c r="CH1761" s="72"/>
      <c r="CI1761" s="72"/>
      <c r="CJ1761" s="72"/>
      <c r="CK1761" s="72"/>
      <c r="CL1761" s="72"/>
      <c r="CM1761" s="72"/>
      <c r="CN1761" s="72"/>
      <c r="CO1761" s="72"/>
      <c r="CP1761" s="72"/>
      <c r="CQ1761" s="72"/>
      <c r="CR1761" s="72"/>
      <c r="CS1761" s="72"/>
      <c r="CT1761" s="72"/>
      <c r="CU1761" s="72"/>
      <c r="CV1761" s="72"/>
      <c r="CW1761" s="72"/>
      <c r="CX1761" s="90"/>
      <c r="CY1761" s="91"/>
      <c r="CZ1761" s="91"/>
      <c r="DA1761" s="92"/>
      <c r="DB1761" s="91"/>
      <c r="DC1761" s="72"/>
      <c r="DD1761" s="72"/>
      <c r="DE1761" s="72"/>
      <c r="DF1761" s="72"/>
      <c r="DG1761" s="72"/>
      <c r="DH1761" s="72"/>
      <c r="DI1761" s="72"/>
      <c r="DJ1761" s="72"/>
      <c r="DK1761" s="72"/>
      <c r="DL1761" s="72"/>
      <c r="DM1761" s="72"/>
      <c r="DN1761" s="72"/>
      <c r="DO1761" s="72"/>
      <c r="DP1761" s="72"/>
      <c r="DQ1761" s="72"/>
      <c r="DR1761" s="72"/>
      <c r="DS1761" s="72"/>
      <c r="DT1761" s="72"/>
      <c r="DU1761" s="72"/>
      <c r="DV1761" s="72"/>
      <c r="DW1761" s="72"/>
      <c r="DX1761" s="72"/>
      <c r="DY1761" s="72"/>
      <c r="DZ1761" s="72"/>
      <c r="EA1761" s="72"/>
      <c r="EB1761" s="72"/>
      <c r="EC1761" s="72"/>
      <c r="ED1761" s="72"/>
      <c r="EE1761" s="72"/>
      <c r="EF1761" s="72"/>
      <c r="EG1761" s="72"/>
      <c r="EH1761" s="72"/>
      <c r="EI1761" s="72"/>
      <c r="EJ1761" s="72"/>
      <c r="EK1761" s="72"/>
      <c r="EL1761" s="72"/>
      <c r="EM1761" s="72"/>
      <c r="EN1761" s="72"/>
      <c r="EO1761" s="72"/>
      <c r="EP1761" s="72"/>
      <c r="EQ1761" s="72"/>
      <c r="ER1761" s="72"/>
      <c r="ES1761" s="72"/>
      <c r="ET1761" s="72"/>
      <c r="EU1761" s="72"/>
      <c r="EV1761" s="72"/>
      <c r="EW1761" s="72"/>
      <c r="EX1761" s="72"/>
      <c r="EY1761" s="72"/>
      <c r="EZ1761" s="72"/>
      <c r="FA1761" s="72"/>
      <c r="FB1761" s="72"/>
      <c r="FC1761" s="72"/>
      <c r="FD1761" s="72"/>
      <c r="FE1761" s="72"/>
      <c r="FF1761" s="72"/>
      <c r="FG1761" s="72"/>
      <c r="FH1761" s="72"/>
      <c r="FI1761" s="72"/>
      <c r="FJ1761" s="72"/>
      <c r="FK1761" s="72"/>
      <c r="FL1761" s="72"/>
      <c r="FM1761" s="72"/>
      <c r="FN1761" s="72"/>
      <c r="FO1761" s="72"/>
      <c r="FP1761" s="72"/>
      <c r="FQ1761" s="72"/>
      <c r="FR1761" s="72"/>
      <c r="FS1761" s="72"/>
      <c r="FT1761" s="72"/>
      <c r="FU1761" s="72"/>
      <c r="FV1761" s="72"/>
      <c r="FW1761" s="72"/>
      <c r="FX1761" s="72"/>
      <c r="FY1761" s="72"/>
      <c r="FZ1761" s="72"/>
      <c r="GA1761" s="72"/>
      <c r="GB1761" s="72"/>
      <c r="GC1761" s="72"/>
      <c r="GD1761" s="72"/>
      <c r="GE1761" s="72"/>
      <c r="GF1761" s="72"/>
      <c r="GG1761" s="72"/>
      <c r="GH1761" s="72"/>
      <c r="GI1761" s="72"/>
      <c r="GJ1761" s="72"/>
      <c r="GK1761" s="72"/>
      <c r="GL1761" s="72"/>
      <c r="GM1761" s="72"/>
      <c r="GN1761" s="72"/>
      <c r="GO1761" s="72"/>
      <c r="GP1761" s="72"/>
      <c r="GQ1761" s="72"/>
      <c r="GR1761" s="72"/>
      <c r="GS1761" s="72"/>
      <c r="GT1761" s="72"/>
      <c r="GU1761" s="72"/>
      <c r="GV1761" s="72"/>
      <c r="GW1761" s="72"/>
      <c r="GX1761" s="72"/>
      <c r="GY1761" s="72"/>
      <c r="GZ1761" s="72"/>
      <c r="HA1761" s="72"/>
      <c r="HB1761" s="72"/>
      <c r="HC1761" s="72"/>
      <c r="HD1761" s="72"/>
      <c r="HE1761" s="72"/>
      <c r="HF1761" s="72"/>
      <c r="HG1761" s="72"/>
      <c r="HH1761" s="72"/>
      <c r="HI1761" s="72"/>
      <c r="HJ1761" s="72"/>
      <c r="HK1761" s="72"/>
      <c r="HL1761" s="72"/>
      <c r="HM1761" s="72"/>
      <c r="HN1761" s="72"/>
      <c r="HO1761" s="72"/>
      <c r="HP1761" s="72"/>
      <c r="HQ1761" s="72"/>
      <c r="HR1761" s="72"/>
      <c r="HS1761" s="72"/>
      <c r="HT1761" s="72"/>
      <c r="HU1761" s="72"/>
      <c r="HV1761" s="72"/>
      <c r="HW1761" s="72"/>
      <c r="HX1761" s="72"/>
      <c r="HY1761" s="72"/>
      <c r="HZ1761" s="72"/>
      <c r="IA1761" s="72"/>
      <c r="IB1761" s="72"/>
      <c r="IC1761" s="72"/>
      <c r="ID1761" s="72"/>
      <c r="IE1761" s="72"/>
      <c r="IF1761" s="72"/>
      <c r="IG1761" s="72"/>
      <c r="IH1761" s="72"/>
      <c r="II1761" s="72"/>
      <c r="IJ1761" s="72"/>
      <c r="IK1761" s="72"/>
      <c r="IL1761" s="72"/>
      <c r="IM1761" s="72"/>
      <c r="IN1761" s="72"/>
      <c r="IO1761" s="72"/>
      <c r="IP1761" s="72"/>
      <c r="IQ1761" s="72"/>
      <c r="IR1761" s="72"/>
      <c r="IS1761" s="72"/>
      <c r="IT1761" s="72"/>
      <c r="IU1761" s="72"/>
      <c r="IV1761" s="72"/>
      <c r="IW1761" s="72"/>
      <c r="IX1761" s="72"/>
      <c r="IY1761" s="72"/>
      <c r="IZ1761" s="72"/>
      <c r="JA1761" s="72"/>
      <c r="JB1761" s="72"/>
      <c r="JC1761" s="72"/>
      <c r="JD1761" s="72"/>
      <c r="JE1761" s="72"/>
      <c r="JF1761" s="72"/>
      <c r="JG1761" s="72"/>
      <c r="JH1761" s="72"/>
      <c r="JI1761" s="72"/>
      <c r="JJ1761" s="72"/>
      <c r="JK1761" s="72"/>
      <c r="JL1761" s="72"/>
      <c r="JM1761" s="72"/>
      <c r="JN1761" s="72"/>
      <c r="JO1761" s="72"/>
      <c r="JP1761" s="72"/>
      <c r="JQ1761" s="72"/>
      <c r="JR1761" s="72"/>
      <c r="JS1761" s="72"/>
      <c r="JT1761" s="72"/>
      <c r="JU1761" s="72"/>
      <c r="JV1761" s="72"/>
      <c r="JW1761" s="72"/>
      <c r="JX1761" s="72"/>
      <c r="JY1761" s="72"/>
      <c r="JZ1761" s="72"/>
      <c r="KA1761" s="72"/>
      <c r="KB1761" s="72"/>
      <c r="KC1761" s="72"/>
      <c r="KD1761" s="72"/>
      <c r="KE1761" s="72"/>
      <c r="KF1761" s="72"/>
      <c r="KG1761" s="72"/>
      <c r="KH1761" s="72"/>
      <c r="KI1761" s="72"/>
      <c r="KJ1761" s="72"/>
      <c r="KK1761" s="72"/>
      <c r="KL1761" s="72"/>
      <c r="KM1761" s="72"/>
      <c r="KN1761" s="72"/>
      <c r="KO1761" s="72"/>
      <c r="KP1761" s="72"/>
      <c r="KQ1761" s="72"/>
      <c r="KR1761" s="72"/>
      <c r="KS1761" s="72"/>
      <c r="KT1761" s="72"/>
      <c r="KU1761" s="72"/>
      <c r="KV1761" s="72"/>
      <c r="KW1761" s="72"/>
      <c r="KX1761" s="72"/>
      <c r="KY1761" s="72"/>
      <c r="KZ1761" s="72"/>
      <c r="LA1761" s="72"/>
      <c r="LB1761" s="72"/>
      <c r="LC1761" s="72"/>
      <c r="LD1761" s="72"/>
      <c r="LE1761" s="72"/>
      <c r="LF1761" s="72"/>
      <c r="LG1761" s="72"/>
      <c r="LH1761" s="72"/>
      <c r="LI1761" s="72"/>
      <c r="LJ1761" s="72"/>
      <c r="LK1761" s="72"/>
      <c r="LL1761" s="72"/>
      <c r="LM1761" s="72"/>
      <c r="LN1761" s="72"/>
      <c r="LO1761" s="72"/>
      <c r="LP1761" s="72"/>
      <c r="LQ1761" s="72"/>
      <c r="LR1761" s="72"/>
      <c r="LS1761" s="72"/>
      <c r="LT1761" s="72"/>
      <c r="LU1761" s="72"/>
      <c r="LV1761" s="72"/>
      <c r="LW1761" s="72"/>
      <c r="LX1761" s="72"/>
      <c r="LY1761" s="72"/>
      <c r="LZ1761" s="72"/>
      <c r="MA1761" s="72"/>
      <c r="MB1761" s="72"/>
      <c r="MC1761" s="72"/>
      <c r="MD1761" s="72"/>
      <c r="ME1761" s="72"/>
      <c r="MF1761" s="72"/>
      <c r="MG1761" s="72"/>
      <c r="MH1761" s="72"/>
      <c r="MI1761" s="72"/>
      <c r="MJ1761" s="72"/>
      <c r="MK1761" s="72"/>
      <c r="ML1761" s="72"/>
      <c r="MM1761" s="72"/>
      <c r="MN1761" s="72"/>
      <c r="MO1761" s="72"/>
      <c r="MP1761" s="72"/>
      <c r="MQ1761" s="72"/>
      <c r="MR1761" s="72"/>
      <c r="MS1761" s="72"/>
      <c r="MT1761" s="72"/>
      <c r="MU1761" s="72"/>
      <c r="MV1761" s="72"/>
      <c r="MW1761" s="72"/>
      <c r="MX1761" s="72"/>
      <c r="MY1761" s="72"/>
      <c r="MZ1761" s="72"/>
      <c r="NA1761" s="72"/>
      <c r="NB1761" s="72"/>
      <c r="NC1761" s="72"/>
      <c r="ND1761" s="72"/>
      <c r="NE1761" s="72"/>
      <c r="NF1761" s="72"/>
      <c r="NG1761" s="72"/>
      <c r="NH1761" s="72"/>
      <c r="NI1761" s="72"/>
      <c r="NJ1761" s="72"/>
      <c r="NK1761" s="72"/>
      <c r="NL1761" s="72"/>
      <c r="NM1761" s="72"/>
      <c r="NN1761" s="72"/>
      <c r="NO1761" s="72"/>
      <c r="NP1761" s="72"/>
      <c r="NQ1761" s="72"/>
      <c r="NR1761" s="72"/>
      <c r="NS1761" s="72"/>
      <c r="NT1761" s="72"/>
      <c r="NU1761" s="72"/>
      <c r="NV1761" s="72"/>
      <c r="NW1761" s="72"/>
      <c r="NX1761" s="72"/>
      <c r="NY1761" s="72"/>
      <c r="NZ1761" s="72"/>
      <c r="OA1761" s="72"/>
      <c r="OB1761" s="72"/>
      <c r="OC1761" s="72"/>
      <c r="OD1761" s="72"/>
      <c r="OE1761" s="72"/>
      <c r="OF1761" s="72"/>
      <c r="OG1761" s="72"/>
      <c r="OH1761" s="72"/>
      <c r="OI1761" s="72"/>
      <c r="OJ1761" s="72"/>
      <c r="OK1761" s="72"/>
      <c r="OL1761" s="72"/>
      <c r="OM1761" s="72"/>
      <c r="ON1761" s="72"/>
      <c r="OO1761" s="72"/>
      <c r="OP1761" s="72"/>
      <c r="OQ1761" s="72"/>
      <c r="OR1761" s="72"/>
      <c r="OS1761" s="72"/>
      <c r="OT1761" s="72"/>
      <c r="OU1761" s="72"/>
      <c r="OV1761" s="72"/>
      <c r="OW1761" s="72"/>
      <c r="OX1761" s="72"/>
      <c r="OY1761" s="72"/>
      <c r="OZ1761" s="72"/>
      <c r="PA1761" s="72"/>
      <c r="PB1761" s="72"/>
      <c r="PC1761" s="72"/>
      <c r="PD1761" s="72"/>
      <c r="PE1761" s="72"/>
      <c r="PF1761" s="72"/>
      <c r="PG1761" s="72"/>
      <c r="PH1761" s="72"/>
      <c r="PI1761" s="72"/>
      <c r="PJ1761" s="72"/>
      <c r="PK1761" s="72"/>
      <c r="PL1761" s="72"/>
      <c r="PM1761" s="72"/>
      <c r="PN1761" s="72"/>
      <c r="PO1761" s="72"/>
      <c r="PP1761" s="72"/>
      <c r="PQ1761" s="72"/>
      <c r="PR1761" s="72"/>
      <c r="PS1761" s="72"/>
      <c r="PT1761" s="72"/>
      <c r="PU1761" s="72"/>
      <c r="PV1761" s="72"/>
      <c r="PW1761" s="72"/>
      <c r="PX1761" s="72"/>
      <c r="PY1761" s="72"/>
      <c r="PZ1761" s="72"/>
      <c r="QA1761" s="72"/>
      <c r="QB1761" s="72"/>
      <c r="QC1761" s="72"/>
      <c r="QD1761" s="72"/>
      <c r="QE1761" s="72"/>
      <c r="QF1761" s="72"/>
      <c r="QG1761" s="72"/>
      <c r="QH1761" s="72"/>
      <c r="QI1761" s="72"/>
      <c r="QJ1761" s="72"/>
      <c r="QK1761" s="72"/>
      <c r="QL1761" s="72"/>
      <c r="QM1761" s="72"/>
      <c r="QN1761" s="72"/>
      <c r="QO1761" s="72"/>
      <c r="QP1761" s="72"/>
      <c r="QQ1761" s="72"/>
      <c r="QR1761" s="72"/>
      <c r="QS1761" s="72"/>
      <c r="QT1761" s="72"/>
      <c r="QU1761" s="72"/>
      <c r="QV1761" s="72"/>
      <c r="QW1761" s="72"/>
      <c r="QX1761" s="72"/>
      <c r="QY1761" s="72"/>
      <c r="QZ1761" s="72"/>
      <c r="RA1761" s="72"/>
      <c r="RB1761" s="72"/>
      <c r="RC1761" s="72"/>
      <c r="RD1761" s="72"/>
      <c r="RE1761" s="72"/>
      <c r="RF1761" s="72"/>
      <c r="RG1761" s="72"/>
      <c r="RH1761" s="72"/>
      <c r="RI1761" s="72"/>
      <c r="RJ1761" s="72"/>
      <c r="RK1761" s="72"/>
      <c r="RL1761" s="72"/>
      <c r="RM1761" s="72"/>
      <c r="RN1761" s="72"/>
      <c r="RO1761" s="72"/>
      <c r="RP1761" s="72"/>
      <c r="RQ1761" s="72"/>
      <c r="RR1761" s="72"/>
      <c r="RS1761" s="72"/>
      <c r="RT1761" s="72"/>
      <c r="RU1761" s="72"/>
      <c r="RV1761" s="72"/>
      <c r="RW1761" s="72"/>
      <c r="RX1761" s="72"/>
      <c r="RY1761" s="72"/>
      <c r="RZ1761" s="72"/>
      <c r="SA1761" s="72"/>
      <c r="SB1761" s="72"/>
      <c r="SC1761" s="72"/>
      <c r="SD1761" s="72"/>
      <c r="SE1761" s="72"/>
      <c r="SF1761" s="72"/>
      <c r="SG1761" s="72"/>
      <c r="SH1761" s="72"/>
      <c r="SI1761" s="72"/>
      <c r="SJ1761" s="72"/>
      <c r="SK1761" s="72"/>
      <c r="SL1761" s="72"/>
      <c r="SM1761" s="72"/>
      <c r="SN1761" s="72"/>
      <c r="SO1761" s="72"/>
      <c r="SP1761" s="72"/>
      <c r="SQ1761" s="72"/>
      <c r="SR1761" s="72"/>
      <c r="SS1761" s="72"/>
      <c r="ST1761" s="72"/>
      <c r="SU1761" s="72"/>
      <c r="SV1761" s="72"/>
      <c r="SW1761" s="72"/>
      <c r="SX1761" s="72"/>
      <c r="SY1761" s="72"/>
      <c r="SZ1761" s="72"/>
      <c r="TA1761" s="72"/>
      <c r="TB1761" s="72"/>
      <c r="TC1761" s="72"/>
    </row>
    <row r="1762" spans="1:523" ht="16.5" customHeight="1" x14ac:dyDescent="0.2">
      <c r="A1762" s="20">
        <v>1460</v>
      </c>
      <c r="B1762" s="78" t="s">
        <v>74</v>
      </c>
      <c r="C1762" s="20" t="s">
        <v>87</v>
      </c>
      <c r="D1762" s="20" t="s">
        <v>30</v>
      </c>
      <c r="E1762" s="20" t="s">
        <v>1345</v>
      </c>
      <c r="F1762" s="22" t="s">
        <v>88</v>
      </c>
      <c r="G1762" s="110" t="s">
        <v>96</v>
      </c>
      <c r="H1762" s="20" t="s">
        <v>89</v>
      </c>
      <c r="I1762" s="20" t="s">
        <v>27</v>
      </c>
      <c r="J1762" s="22" t="s">
        <v>1241</v>
      </c>
      <c r="K1762" s="8">
        <v>1</v>
      </c>
      <c r="L1762" s="20" t="s">
        <v>370</v>
      </c>
      <c r="M1762" s="20" t="s">
        <v>339</v>
      </c>
      <c r="N1762" s="20" t="s">
        <v>355</v>
      </c>
      <c r="O1762" s="20"/>
      <c r="P1762" s="23">
        <v>0.9</v>
      </c>
      <c r="Q1762" s="24">
        <v>6</v>
      </c>
      <c r="R1762" s="25">
        <v>45839</v>
      </c>
      <c r="S1762" s="83" t="s">
        <v>29</v>
      </c>
      <c r="T1762" s="23">
        <v>5390000000</v>
      </c>
      <c r="U1762" s="27" t="s">
        <v>100</v>
      </c>
      <c r="V1762" s="27" t="s">
        <v>100</v>
      </c>
      <c r="W1762" s="72"/>
      <c r="X1762" s="72"/>
      <c r="Y1762" s="72"/>
      <c r="Z1762" s="72"/>
      <c r="AA1762" s="72"/>
      <c r="AB1762" s="72"/>
      <c r="AC1762" s="72"/>
      <c r="AD1762" s="72"/>
      <c r="AE1762" s="72"/>
      <c r="AF1762" s="72"/>
      <c r="AG1762" s="72"/>
      <c r="AH1762" s="72"/>
      <c r="AI1762" s="72"/>
      <c r="AJ1762" s="72"/>
      <c r="AK1762" s="72"/>
      <c r="AL1762" s="72"/>
      <c r="AM1762" s="72"/>
      <c r="AN1762" s="72"/>
      <c r="AO1762" s="72"/>
      <c r="AP1762" s="72"/>
      <c r="AQ1762" s="72"/>
      <c r="AR1762" s="72"/>
      <c r="AS1762" s="72"/>
      <c r="AT1762" s="72"/>
      <c r="AU1762" s="72"/>
      <c r="AV1762" s="72"/>
      <c r="AW1762" s="72"/>
      <c r="AX1762" s="72"/>
      <c r="AY1762" s="72"/>
      <c r="AZ1762" s="72"/>
      <c r="BA1762" s="72"/>
      <c r="BB1762" s="72"/>
      <c r="BC1762" s="72"/>
      <c r="BD1762" s="72"/>
      <c r="BE1762" s="72"/>
      <c r="BF1762" s="72"/>
      <c r="BG1762" s="72"/>
      <c r="BH1762" s="72"/>
      <c r="BI1762" s="72"/>
      <c r="BJ1762" s="72"/>
      <c r="BK1762" s="72"/>
      <c r="BL1762" s="72"/>
      <c r="BM1762" s="72"/>
      <c r="BN1762" s="72"/>
      <c r="BO1762" s="72"/>
      <c r="BP1762" s="72"/>
      <c r="BQ1762" s="72"/>
      <c r="BR1762" s="72"/>
      <c r="BS1762" s="72"/>
      <c r="BT1762" s="72"/>
      <c r="BU1762" s="72"/>
      <c r="BV1762" s="72"/>
      <c r="BW1762" s="72"/>
      <c r="BX1762" s="72"/>
      <c r="BY1762" s="72"/>
      <c r="BZ1762" s="72"/>
      <c r="CA1762" s="72"/>
      <c r="CB1762" s="72"/>
      <c r="CC1762" s="72"/>
      <c r="CD1762" s="72"/>
      <c r="CE1762" s="72"/>
      <c r="CF1762" s="72"/>
      <c r="CG1762" s="72"/>
      <c r="CH1762" s="72"/>
      <c r="CI1762" s="72"/>
      <c r="CJ1762" s="72"/>
      <c r="CK1762" s="72"/>
      <c r="CL1762" s="72"/>
      <c r="CM1762" s="72"/>
      <c r="CN1762" s="72"/>
      <c r="CO1762" s="72"/>
      <c r="CP1762" s="72"/>
      <c r="CQ1762" s="72"/>
      <c r="CR1762" s="72"/>
      <c r="CS1762" s="72"/>
      <c r="CT1762" s="72"/>
      <c r="CU1762" s="72"/>
      <c r="CV1762" s="72"/>
      <c r="CW1762" s="72"/>
      <c r="CX1762" s="72"/>
      <c r="CY1762" s="72"/>
      <c r="CZ1762" s="72"/>
      <c r="DA1762" s="72"/>
      <c r="DB1762" s="72"/>
      <c r="DC1762" s="72"/>
      <c r="DD1762" s="72"/>
      <c r="DE1762" s="72"/>
      <c r="DF1762" s="72"/>
      <c r="DG1762" s="72"/>
      <c r="DH1762" s="72"/>
      <c r="DI1762" s="72"/>
      <c r="DJ1762" s="72"/>
      <c r="DK1762" s="72"/>
      <c r="DL1762" s="72"/>
      <c r="DM1762" s="72"/>
      <c r="DN1762" s="72"/>
      <c r="DO1762" s="72"/>
      <c r="DP1762" s="72"/>
      <c r="DQ1762" s="72"/>
      <c r="DR1762" s="72"/>
      <c r="DS1762" s="72"/>
      <c r="DT1762" s="72"/>
      <c r="DU1762" s="72"/>
      <c r="DV1762" s="72"/>
      <c r="DW1762" s="72"/>
      <c r="DX1762" s="72"/>
      <c r="DY1762" s="72"/>
      <c r="DZ1762" s="72"/>
      <c r="EA1762" s="72"/>
      <c r="EB1762" s="72"/>
      <c r="EC1762" s="72"/>
      <c r="ED1762" s="72"/>
      <c r="EE1762" s="72"/>
      <c r="EF1762" s="72"/>
      <c r="EG1762" s="72"/>
      <c r="EH1762" s="72"/>
      <c r="EI1762" s="72"/>
      <c r="EJ1762" s="72"/>
      <c r="EK1762" s="72"/>
      <c r="EL1762" s="72"/>
      <c r="EM1762" s="72"/>
      <c r="EN1762" s="72"/>
      <c r="EO1762" s="72"/>
      <c r="EP1762" s="72"/>
      <c r="EQ1762" s="72"/>
      <c r="ER1762" s="72"/>
      <c r="ES1762" s="72"/>
      <c r="ET1762" s="72"/>
      <c r="EU1762" s="72"/>
      <c r="EV1762" s="72"/>
      <c r="EW1762" s="72"/>
      <c r="EX1762" s="72"/>
      <c r="EY1762" s="72"/>
      <c r="EZ1762" s="72"/>
      <c r="FA1762" s="72"/>
      <c r="FB1762" s="72"/>
      <c r="FC1762" s="72"/>
      <c r="FD1762" s="72"/>
      <c r="FE1762" s="72"/>
      <c r="FF1762" s="72"/>
      <c r="FG1762" s="72"/>
      <c r="FH1762" s="72"/>
      <c r="FI1762" s="72"/>
      <c r="FJ1762" s="72"/>
      <c r="FK1762" s="72"/>
      <c r="FL1762" s="72"/>
      <c r="FM1762" s="72"/>
      <c r="FN1762" s="72"/>
      <c r="FO1762" s="72"/>
      <c r="FP1762" s="72"/>
      <c r="FQ1762" s="72"/>
      <c r="FR1762" s="72"/>
      <c r="FS1762" s="72"/>
      <c r="FT1762" s="72"/>
      <c r="FU1762" s="72"/>
      <c r="FV1762" s="72"/>
      <c r="FW1762" s="72"/>
      <c r="FX1762" s="72"/>
      <c r="FY1762" s="72"/>
      <c r="FZ1762" s="72"/>
      <c r="GA1762" s="72"/>
      <c r="GB1762" s="72"/>
      <c r="GC1762" s="72"/>
      <c r="GD1762" s="72"/>
      <c r="GE1762" s="72"/>
      <c r="GF1762" s="72"/>
      <c r="GG1762" s="72"/>
      <c r="GH1762" s="72"/>
      <c r="GI1762" s="72"/>
      <c r="GJ1762" s="72"/>
      <c r="GK1762" s="72"/>
      <c r="GL1762" s="72"/>
      <c r="GM1762" s="72"/>
      <c r="GN1762" s="72"/>
      <c r="GO1762" s="72"/>
      <c r="GP1762" s="72"/>
      <c r="GQ1762" s="72"/>
      <c r="GR1762" s="72"/>
      <c r="GS1762" s="72"/>
      <c r="GT1762" s="72"/>
      <c r="GU1762" s="72"/>
      <c r="GV1762" s="72"/>
      <c r="GW1762" s="72"/>
      <c r="GX1762" s="72"/>
      <c r="GY1762" s="72"/>
      <c r="GZ1762" s="72"/>
      <c r="HA1762" s="72"/>
      <c r="HB1762" s="72"/>
      <c r="HC1762" s="72"/>
      <c r="HD1762" s="72"/>
      <c r="HE1762" s="72"/>
      <c r="HF1762" s="72"/>
      <c r="HG1762" s="72"/>
      <c r="HH1762" s="72"/>
      <c r="HI1762" s="72"/>
      <c r="HJ1762" s="72"/>
      <c r="HK1762" s="72"/>
      <c r="HL1762" s="72"/>
      <c r="HM1762" s="72"/>
      <c r="HN1762" s="72"/>
      <c r="HO1762" s="72"/>
      <c r="HP1762" s="72"/>
      <c r="HQ1762" s="72"/>
      <c r="HR1762" s="72"/>
      <c r="HS1762" s="72"/>
      <c r="HT1762" s="72"/>
      <c r="HU1762" s="72"/>
      <c r="HV1762" s="72"/>
      <c r="HW1762" s="72"/>
      <c r="HX1762" s="72"/>
      <c r="HY1762" s="72"/>
      <c r="HZ1762" s="72"/>
      <c r="IA1762" s="72"/>
      <c r="IB1762" s="72"/>
      <c r="IC1762" s="72"/>
      <c r="ID1762" s="72"/>
      <c r="IE1762" s="72"/>
      <c r="IF1762" s="72"/>
      <c r="IG1762" s="72"/>
      <c r="IH1762" s="72"/>
      <c r="II1762" s="72"/>
      <c r="IJ1762" s="72"/>
      <c r="IK1762" s="72"/>
      <c r="IL1762" s="72"/>
      <c r="IM1762" s="72"/>
      <c r="IN1762" s="72"/>
      <c r="IO1762" s="72"/>
      <c r="IP1762" s="72"/>
      <c r="IQ1762" s="72"/>
      <c r="IR1762" s="72"/>
      <c r="IS1762" s="72"/>
      <c r="IT1762" s="72"/>
      <c r="IU1762" s="72"/>
      <c r="IV1762" s="72"/>
      <c r="IW1762" s="72"/>
      <c r="IX1762" s="72"/>
      <c r="IY1762" s="72"/>
      <c r="IZ1762" s="72"/>
      <c r="JA1762" s="72"/>
      <c r="JB1762" s="72"/>
      <c r="JC1762" s="72"/>
      <c r="JD1762" s="72"/>
      <c r="JE1762" s="72"/>
      <c r="JF1762" s="72"/>
      <c r="JG1762" s="72"/>
      <c r="JH1762" s="72"/>
      <c r="JI1762" s="72"/>
      <c r="JJ1762" s="72"/>
      <c r="JK1762" s="72"/>
      <c r="JL1762" s="72"/>
      <c r="JM1762" s="72"/>
      <c r="JN1762" s="72"/>
      <c r="JO1762" s="72"/>
      <c r="JP1762" s="72"/>
      <c r="JQ1762" s="72"/>
      <c r="JR1762" s="72"/>
      <c r="JS1762" s="72"/>
      <c r="JT1762" s="72"/>
      <c r="JU1762" s="72"/>
      <c r="JV1762" s="72"/>
      <c r="JW1762" s="72"/>
      <c r="JX1762" s="72"/>
      <c r="JY1762" s="72"/>
      <c r="JZ1762" s="72"/>
      <c r="KA1762" s="72"/>
      <c r="KB1762" s="72"/>
      <c r="KC1762" s="72"/>
      <c r="KD1762" s="72"/>
      <c r="KE1762" s="72"/>
      <c r="KF1762" s="72"/>
      <c r="KG1762" s="72"/>
      <c r="KH1762" s="72"/>
      <c r="KI1762" s="72"/>
      <c r="KJ1762" s="72"/>
      <c r="KK1762" s="72"/>
      <c r="KL1762" s="72"/>
      <c r="KM1762" s="72"/>
      <c r="KN1762" s="72"/>
      <c r="KO1762" s="72"/>
      <c r="KP1762" s="72"/>
      <c r="KQ1762" s="72"/>
      <c r="KR1762" s="72"/>
      <c r="KS1762" s="72"/>
      <c r="KT1762" s="72"/>
      <c r="KU1762" s="72"/>
      <c r="KV1762" s="72"/>
      <c r="KW1762" s="72"/>
      <c r="KX1762" s="72"/>
      <c r="KY1762" s="72"/>
      <c r="KZ1762" s="72"/>
      <c r="LA1762" s="72"/>
      <c r="LB1762" s="72"/>
      <c r="LC1762" s="72"/>
      <c r="LD1762" s="72"/>
      <c r="LE1762" s="72"/>
      <c r="LF1762" s="72"/>
      <c r="LG1762" s="72"/>
      <c r="LH1762" s="72"/>
      <c r="LI1762" s="72"/>
      <c r="LJ1762" s="72"/>
      <c r="LK1762" s="72"/>
      <c r="LL1762" s="72"/>
      <c r="LM1762" s="72"/>
      <c r="LN1762" s="72"/>
      <c r="LO1762" s="72"/>
      <c r="LP1762" s="72"/>
      <c r="LQ1762" s="72"/>
      <c r="LR1762" s="72"/>
      <c r="LS1762" s="72"/>
      <c r="LT1762" s="72"/>
      <c r="LU1762" s="72"/>
      <c r="LV1762" s="72"/>
      <c r="LW1762" s="72"/>
      <c r="LX1762" s="72"/>
      <c r="LY1762" s="72"/>
      <c r="LZ1762" s="72"/>
      <c r="MA1762" s="72"/>
      <c r="MB1762" s="72"/>
      <c r="MC1762" s="72"/>
      <c r="MD1762" s="72"/>
      <c r="ME1762" s="72"/>
      <c r="MF1762" s="72"/>
      <c r="MG1762" s="72"/>
      <c r="MH1762" s="72"/>
      <c r="MI1762" s="72"/>
      <c r="MJ1762" s="72"/>
      <c r="MK1762" s="72"/>
      <c r="ML1762" s="72"/>
      <c r="MM1762" s="72"/>
      <c r="MN1762" s="72"/>
      <c r="MO1762" s="72"/>
      <c r="MP1762" s="72"/>
      <c r="MQ1762" s="72"/>
      <c r="MR1762" s="72"/>
      <c r="MS1762" s="72"/>
      <c r="MT1762" s="72"/>
      <c r="MU1762" s="72"/>
      <c r="MV1762" s="72"/>
      <c r="MW1762" s="72"/>
      <c r="MX1762" s="72"/>
      <c r="MY1762" s="72"/>
      <c r="MZ1762" s="72"/>
      <c r="NA1762" s="72"/>
      <c r="NB1762" s="72"/>
      <c r="NC1762" s="72"/>
      <c r="ND1762" s="72"/>
      <c r="NE1762" s="72"/>
      <c r="NF1762" s="72"/>
      <c r="NG1762" s="72"/>
      <c r="NH1762" s="72"/>
      <c r="NI1762" s="72"/>
      <c r="NJ1762" s="72"/>
      <c r="NK1762" s="72"/>
      <c r="NL1762" s="72"/>
      <c r="NM1762" s="72"/>
      <c r="NN1762" s="72"/>
      <c r="NO1762" s="72"/>
      <c r="NP1762" s="72"/>
      <c r="NQ1762" s="72"/>
      <c r="NR1762" s="72"/>
      <c r="NS1762" s="72"/>
      <c r="NT1762" s="72"/>
      <c r="NU1762" s="72"/>
      <c r="NV1762" s="72"/>
      <c r="NW1762" s="72"/>
      <c r="NX1762" s="72"/>
      <c r="NY1762" s="72"/>
      <c r="NZ1762" s="72"/>
      <c r="OA1762" s="72"/>
      <c r="OB1762" s="72"/>
      <c r="OC1762" s="72"/>
      <c r="OD1762" s="72"/>
      <c r="OE1762" s="72"/>
      <c r="OF1762" s="72"/>
      <c r="OG1762" s="72"/>
      <c r="OH1762" s="72"/>
      <c r="OI1762" s="72"/>
      <c r="OJ1762" s="72"/>
      <c r="OK1762" s="72"/>
      <c r="OL1762" s="72"/>
      <c r="OM1762" s="72"/>
      <c r="ON1762" s="72"/>
      <c r="OO1762" s="72"/>
      <c r="OP1762" s="72"/>
      <c r="OQ1762" s="72"/>
      <c r="OR1762" s="72"/>
      <c r="OS1762" s="72"/>
      <c r="OT1762" s="72"/>
      <c r="OU1762" s="72"/>
      <c r="OV1762" s="72"/>
      <c r="OW1762" s="72"/>
      <c r="OX1762" s="72"/>
      <c r="OY1762" s="72"/>
      <c r="OZ1762" s="72"/>
      <c r="PA1762" s="72"/>
      <c r="PB1762" s="72"/>
      <c r="PC1762" s="72"/>
      <c r="PD1762" s="72"/>
      <c r="PE1762" s="72"/>
      <c r="PF1762" s="72"/>
      <c r="PG1762" s="72"/>
      <c r="PH1762" s="72"/>
      <c r="PI1762" s="72"/>
      <c r="PJ1762" s="72"/>
      <c r="PK1762" s="72"/>
      <c r="PL1762" s="72"/>
      <c r="PM1762" s="72"/>
      <c r="PN1762" s="72"/>
      <c r="PO1762" s="72"/>
      <c r="PP1762" s="72"/>
      <c r="PQ1762" s="72"/>
      <c r="PR1762" s="72"/>
      <c r="PS1762" s="72"/>
      <c r="PT1762" s="72"/>
      <c r="PU1762" s="72"/>
      <c r="PV1762" s="72"/>
      <c r="PW1762" s="72"/>
      <c r="PX1762" s="72"/>
      <c r="PY1762" s="72"/>
      <c r="PZ1762" s="72"/>
      <c r="QA1762" s="72"/>
      <c r="QB1762" s="72"/>
      <c r="QC1762" s="72"/>
      <c r="QD1762" s="72"/>
      <c r="QE1762" s="72"/>
      <c r="QF1762" s="72"/>
      <c r="QG1762" s="72"/>
      <c r="QH1762" s="72"/>
      <c r="QI1762" s="72"/>
      <c r="QJ1762" s="72"/>
      <c r="QK1762" s="72"/>
      <c r="QL1762" s="72"/>
      <c r="QM1762" s="72"/>
      <c r="QN1762" s="72"/>
      <c r="QO1762" s="72"/>
      <c r="QP1762" s="72"/>
      <c r="QQ1762" s="72"/>
      <c r="QR1762" s="72"/>
      <c r="QS1762" s="72"/>
      <c r="QT1762" s="72"/>
      <c r="QU1762" s="72"/>
      <c r="QV1762" s="72"/>
      <c r="QW1762" s="72"/>
      <c r="QX1762" s="72"/>
      <c r="QY1762" s="72"/>
      <c r="QZ1762" s="72"/>
      <c r="RA1762" s="72"/>
      <c r="RB1762" s="72"/>
      <c r="RC1762" s="72"/>
      <c r="RD1762" s="72"/>
      <c r="RE1762" s="72"/>
      <c r="RF1762" s="72"/>
      <c r="RG1762" s="72"/>
      <c r="RH1762" s="72"/>
      <c r="RI1762" s="72"/>
      <c r="RJ1762" s="72"/>
      <c r="RK1762" s="72"/>
      <c r="RL1762" s="72"/>
      <c r="RM1762" s="72"/>
      <c r="RN1762" s="72"/>
      <c r="RO1762" s="72"/>
      <c r="RP1762" s="72"/>
      <c r="RQ1762" s="72"/>
      <c r="RR1762" s="72"/>
      <c r="RS1762" s="72"/>
      <c r="RT1762" s="72"/>
      <c r="RU1762" s="72"/>
      <c r="RV1762" s="72"/>
      <c r="RW1762" s="72"/>
      <c r="RX1762" s="72"/>
      <c r="RY1762" s="72"/>
      <c r="RZ1762" s="72"/>
      <c r="SA1762" s="72"/>
      <c r="SB1762" s="72"/>
      <c r="SC1762" s="72"/>
      <c r="SD1762" s="72"/>
      <c r="SE1762" s="72"/>
      <c r="SF1762" s="72"/>
      <c r="SG1762" s="72"/>
      <c r="SH1762" s="72"/>
      <c r="SI1762" s="72"/>
      <c r="SJ1762" s="72"/>
      <c r="SK1762" s="72"/>
      <c r="SL1762" s="72"/>
      <c r="SM1762" s="72"/>
      <c r="SN1762" s="72"/>
      <c r="SO1762" s="72"/>
      <c r="SP1762" s="72"/>
      <c r="SQ1762" s="72"/>
      <c r="SR1762" s="72"/>
      <c r="SS1762" s="72"/>
      <c r="ST1762" s="72"/>
      <c r="SU1762" s="72"/>
      <c r="SV1762" s="72"/>
      <c r="SW1762" s="72"/>
      <c r="SX1762" s="72"/>
      <c r="SY1762" s="72"/>
      <c r="SZ1762" s="72"/>
      <c r="TA1762" s="72"/>
      <c r="TB1762" s="72"/>
      <c r="TC1762" s="72"/>
    </row>
    <row r="1763" spans="1:523" ht="16.5" customHeight="1" x14ac:dyDescent="0.2">
      <c r="A1763" s="20">
        <v>1477</v>
      </c>
      <c r="B1763" s="20" t="s">
        <v>74</v>
      </c>
      <c r="C1763" s="20" t="s">
        <v>328</v>
      </c>
      <c r="D1763" s="20" t="s">
        <v>38</v>
      </c>
      <c r="E1763" s="20" t="s">
        <v>1345</v>
      </c>
      <c r="F1763" s="22" t="s">
        <v>88</v>
      </c>
      <c r="G1763" s="110" t="s">
        <v>96</v>
      </c>
      <c r="H1763" s="20" t="s">
        <v>89</v>
      </c>
      <c r="I1763" s="20" t="s">
        <v>27</v>
      </c>
      <c r="J1763" s="22" t="s">
        <v>1242</v>
      </c>
      <c r="K1763" s="20">
        <v>1</v>
      </c>
      <c r="L1763" s="20" t="s">
        <v>370</v>
      </c>
      <c r="M1763" s="20" t="s">
        <v>339</v>
      </c>
      <c r="N1763" s="20" t="s">
        <v>355</v>
      </c>
      <c r="O1763" s="20">
        <v>2.15</v>
      </c>
      <c r="P1763" s="23" t="s">
        <v>94</v>
      </c>
      <c r="Q1763" s="24">
        <v>1</v>
      </c>
      <c r="R1763" s="25">
        <v>45748</v>
      </c>
      <c r="S1763" s="20" t="s">
        <v>36</v>
      </c>
      <c r="T1763" s="23">
        <v>2150000000</v>
      </c>
      <c r="U1763" s="27" t="s">
        <v>100</v>
      </c>
      <c r="V1763" s="27" t="s">
        <v>100</v>
      </c>
      <c r="W1763" s="72"/>
      <c r="X1763" s="72"/>
      <c r="Y1763" s="72"/>
      <c r="Z1763" s="72"/>
      <c r="AA1763" s="72"/>
      <c r="AB1763" s="72"/>
      <c r="AC1763" s="72"/>
      <c r="AD1763" s="72"/>
      <c r="AE1763" s="72"/>
      <c r="AF1763" s="72"/>
      <c r="AG1763" s="72"/>
      <c r="AH1763" s="72"/>
      <c r="AI1763" s="72"/>
      <c r="AJ1763" s="72"/>
      <c r="AK1763" s="72"/>
      <c r="AL1763" s="72"/>
      <c r="AM1763" s="72"/>
      <c r="AN1763" s="72"/>
      <c r="AO1763" s="72"/>
      <c r="AP1763" s="72"/>
      <c r="AQ1763" s="72"/>
      <c r="AR1763" s="72"/>
      <c r="AS1763" s="72"/>
      <c r="AT1763" s="72"/>
      <c r="AU1763" s="72"/>
      <c r="AV1763" s="72"/>
      <c r="AW1763" s="72"/>
      <c r="AX1763" s="72"/>
      <c r="AY1763" s="72"/>
      <c r="AZ1763" s="72"/>
      <c r="BA1763" s="72"/>
      <c r="BB1763" s="72"/>
      <c r="BC1763" s="72"/>
      <c r="BD1763" s="72"/>
      <c r="BE1763" s="72"/>
      <c r="BF1763" s="72"/>
      <c r="BG1763" s="72"/>
      <c r="BH1763" s="72"/>
      <c r="BI1763" s="72"/>
      <c r="BJ1763" s="72"/>
      <c r="BK1763" s="72"/>
      <c r="BL1763" s="72"/>
      <c r="BM1763" s="72"/>
      <c r="BN1763" s="72"/>
      <c r="BO1763" s="72"/>
      <c r="BP1763" s="72"/>
      <c r="BQ1763" s="72"/>
      <c r="BR1763" s="72"/>
      <c r="BS1763" s="72"/>
      <c r="BT1763" s="72"/>
      <c r="BU1763" s="72"/>
      <c r="BV1763" s="72"/>
      <c r="BW1763" s="72"/>
      <c r="BX1763" s="72"/>
      <c r="BY1763" s="72"/>
      <c r="BZ1763" s="72"/>
      <c r="CA1763" s="72"/>
      <c r="CB1763" s="72"/>
      <c r="CC1763" s="72"/>
      <c r="CD1763" s="72"/>
      <c r="CE1763" s="72"/>
      <c r="CF1763" s="72"/>
      <c r="CG1763" s="72"/>
      <c r="CH1763" s="72"/>
      <c r="CI1763" s="72"/>
      <c r="CJ1763" s="72"/>
      <c r="CK1763" s="72"/>
      <c r="CL1763" s="72"/>
      <c r="CM1763" s="72"/>
      <c r="CN1763" s="72"/>
      <c r="CO1763" s="72"/>
      <c r="CP1763" s="72"/>
      <c r="CQ1763" s="72"/>
      <c r="CR1763" s="72"/>
      <c r="CS1763" s="72"/>
      <c r="CT1763" s="72"/>
      <c r="CU1763" s="72"/>
      <c r="CV1763" s="72"/>
      <c r="CW1763" s="72"/>
      <c r="CX1763" s="72"/>
      <c r="CY1763" s="72"/>
      <c r="CZ1763" s="72"/>
      <c r="DA1763" s="72"/>
      <c r="DB1763" s="72"/>
      <c r="DC1763" s="72"/>
      <c r="DD1763" s="72"/>
      <c r="DE1763" s="72"/>
      <c r="DF1763" s="72"/>
      <c r="DG1763" s="72"/>
      <c r="DH1763" s="72"/>
      <c r="DI1763" s="72"/>
      <c r="DJ1763" s="72"/>
      <c r="DK1763" s="72"/>
      <c r="DL1763" s="72"/>
      <c r="DM1763" s="72"/>
      <c r="DN1763" s="72"/>
      <c r="DO1763" s="72"/>
      <c r="DP1763" s="72"/>
      <c r="DQ1763" s="72"/>
      <c r="DR1763" s="72"/>
      <c r="DS1763" s="72"/>
      <c r="DT1763" s="72"/>
      <c r="DU1763" s="72"/>
      <c r="DV1763" s="72"/>
      <c r="DW1763" s="72"/>
      <c r="DX1763" s="72"/>
      <c r="DY1763" s="72"/>
      <c r="DZ1763" s="72"/>
      <c r="EA1763" s="72"/>
      <c r="EB1763" s="72"/>
      <c r="EC1763" s="72"/>
      <c r="ED1763" s="72"/>
      <c r="EE1763" s="72"/>
      <c r="EF1763" s="72"/>
      <c r="EG1763" s="72"/>
      <c r="EH1763" s="72"/>
      <c r="EI1763" s="72"/>
      <c r="EJ1763" s="72"/>
      <c r="EK1763" s="72"/>
      <c r="EL1763" s="72"/>
      <c r="EM1763" s="72"/>
      <c r="EN1763" s="72"/>
      <c r="EO1763" s="72"/>
      <c r="EP1763" s="72"/>
      <c r="EQ1763" s="72"/>
      <c r="ER1763" s="72"/>
      <c r="ES1763" s="72"/>
      <c r="ET1763" s="72"/>
      <c r="EU1763" s="72"/>
      <c r="EV1763" s="72"/>
      <c r="EW1763" s="72"/>
      <c r="EX1763" s="72"/>
      <c r="EY1763" s="72"/>
      <c r="EZ1763" s="72"/>
      <c r="FA1763" s="72"/>
      <c r="FB1763" s="72"/>
      <c r="FC1763" s="72"/>
      <c r="FD1763" s="72"/>
      <c r="FE1763" s="72"/>
      <c r="FF1763" s="72"/>
      <c r="FG1763" s="72"/>
      <c r="FH1763" s="72"/>
      <c r="FI1763" s="72"/>
      <c r="FJ1763" s="72"/>
      <c r="FK1763" s="72"/>
      <c r="FL1763" s="72"/>
      <c r="FM1763" s="72"/>
      <c r="FN1763" s="72"/>
      <c r="FO1763" s="72"/>
      <c r="FP1763" s="72"/>
      <c r="FQ1763" s="72"/>
      <c r="FR1763" s="72"/>
      <c r="FS1763" s="72"/>
      <c r="FT1763" s="72"/>
      <c r="FU1763" s="72"/>
      <c r="FV1763" s="72"/>
      <c r="FW1763" s="72"/>
      <c r="FX1763" s="72"/>
      <c r="FY1763" s="72"/>
      <c r="FZ1763" s="72"/>
      <c r="GA1763" s="72"/>
      <c r="GB1763" s="72"/>
      <c r="GC1763" s="72"/>
      <c r="GD1763" s="72"/>
      <c r="GE1763" s="72"/>
      <c r="GF1763" s="72"/>
      <c r="GG1763" s="72"/>
      <c r="GH1763" s="72"/>
      <c r="GI1763" s="72"/>
      <c r="GJ1763" s="72"/>
      <c r="GK1763" s="72"/>
      <c r="GL1763" s="72"/>
      <c r="GM1763" s="72"/>
      <c r="GN1763" s="72"/>
      <c r="GO1763" s="72"/>
      <c r="GP1763" s="72"/>
      <c r="GQ1763" s="72"/>
      <c r="GR1763" s="72"/>
      <c r="GS1763" s="72"/>
      <c r="GT1763" s="72"/>
      <c r="GU1763" s="72"/>
      <c r="GV1763" s="72"/>
      <c r="GW1763" s="72"/>
      <c r="GX1763" s="72"/>
      <c r="GY1763" s="72"/>
      <c r="GZ1763" s="72"/>
      <c r="HA1763" s="72"/>
      <c r="HB1763" s="72"/>
      <c r="HC1763" s="72"/>
      <c r="HD1763" s="72"/>
      <c r="HE1763" s="72"/>
      <c r="HF1763" s="72"/>
      <c r="HG1763" s="72"/>
      <c r="HH1763" s="72"/>
      <c r="HI1763" s="72"/>
      <c r="HJ1763" s="72"/>
      <c r="HK1763" s="72"/>
      <c r="HL1763" s="72"/>
      <c r="HM1763" s="72"/>
      <c r="HN1763" s="72"/>
      <c r="HO1763" s="72"/>
      <c r="HP1763" s="72"/>
      <c r="HQ1763" s="72"/>
      <c r="HR1763" s="72"/>
      <c r="HS1763" s="72"/>
      <c r="HT1763" s="72"/>
      <c r="HU1763" s="72"/>
      <c r="HV1763" s="72"/>
      <c r="HW1763" s="72"/>
      <c r="HX1763" s="72"/>
      <c r="HY1763" s="72"/>
      <c r="HZ1763" s="72"/>
      <c r="IA1763" s="72"/>
      <c r="IB1763" s="72"/>
      <c r="IC1763" s="72"/>
      <c r="ID1763" s="72"/>
      <c r="IE1763" s="72"/>
      <c r="IF1763" s="72"/>
      <c r="IG1763" s="72"/>
      <c r="IH1763" s="72"/>
      <c r="II1763" s="72"/>
      <c r="IJ1763" s="72"/>
      <c r="IK1763" s="72"/>
      <c r="IL1763" s="72"/>
      <c r="IM1763" s="72"/>
      <c r="IN1763" s="72"/>
      <c r="IO1763" s="72"/>
      <c r="IP1763" s="72"/>
      <c r="IQ1763" s="72"/>
      <c r="IR1763" s="72"/>
      <c r="IS1763" s="72"/>
      <c r="IT1763" s="72"/>
      <c r="IU1763" s="72"/>
      <c r="IV1763" s="72"/>
      <c r="IW1763" s="72"/>
      <c r="IX1763" s="72"/>
      <c r="IY1763" s="72"/>
      <c r="IZ1763" s="72"/>
      <c r="JA1763" s="72"/>
      <c r="JB1763" s="72"/>
      <c r="JC1763" s="72"/>
      <c r="JD1763" s="72"/>
      <c r="JE1763" s="72"/>
      <c r="JF1763" s="72"/>
      <c r="JG1763" s="72"/>
      <c r="JH1763" s="72"/>
      <c r="JI1763" s="72"/>
      <c r="JJ1763" s="72"/>
      <c r="JK1763" s="72"/>
      <c r="JL1763" s="72"/>
      <c r="JM1763" s="72"/>
      <c r="JN1763" s="72"/>
      <c r="JO1763" s="72"/>
      <c r="JP1763" s="72"/>
      <c r="JQ1763" s="72"/>
      <c r="JR1763" s="72"/>
      <c r="JS1763" s="72"/>
      <c r="JT1763" s="72"/>
      <c r="JU1763" s="72"/>
      <c r="JV1763" s="72"/>
      <c r="JW1763" s="72"/>
      <c r="JX1763" s="72"/>
      <c r="JY1763" s="72"/>
      <c r="JZ1763" s="72"/>
      <c r="KA1763" s="72"/>
      <c r="KB1763" s="72"/>
      <c r="KC1763" s="72"/>
      <c r="KD1763" s="72"/>
      <c r="KE1763" s="72"/>
      <c r="KF1763" s="72"/>
      <c r="KG1763" s="72"/>
      <c r="KH1763" s="72"/>
      <c r="KI1763" s="72"/>
      <c r="KJ1763" s="72"/>
      <c r="KK1763" s="72"/>
      <c r="KL1763" s="72"/>
      <c r="KM1763" s="72"/>
      <c r="KN1763" s="72"/>
      <c r="KO1763" s="72"/>
      <c r="KP1763" s="72"/>
      <c r="KQ1763" s="72"/>
      <c r="KR1763" s="72"/>
      <c r="KS1763" s="72"/>
      <c r="KT1763" s="72"/>
      <c r="KU1763" s="72"/>
      <c r="KV1763" s="72"/>
      <c r="KW1763" s="72"/>
      <c r="KX1763" s="72"/>
      <c r="KY1763" s="72"/>
      <c r="KZ1763" s="72"/>
      <c r="LA1763" s="72"/>
      <c r="LB1763" s="72"/>
      <c r="LC1763" s="72"/>
      <c r="LD1763" s="72"/>
      <c r="LE1763" s="72"/>
      <c r="LF1763" s="72"/>
      <c r="LG1763" s="72"/>
      <c r="LH1763" s="72"/>
      <c r="LI1763" s="72"/>
      <c r="LJ1763" s="72"/>
      <c r="LK1763" s="72"/>
      <c r="LL1763" s="72"/>
      <c r="LM1763" s="72"/>
      <c r="LN1763" s="72"/>
      <c r="LO1763" s="72"/>
      <c r="LP1763" s="72"/>
      <c r="LQ1763" s="72"/>
      <c r="LR1763" s="72"/>
      <c r="LS1763" s="72"/>
      <c r="LT1763" s="72"/>
      <c r="LU1763" s="72"/>
      <c r="LV1763" s="72"/>
      <c r="LW1763" s="72"/>
      <c r="LX1763" s="72"/>
      <c r="LY1763" s="72"/>
      <c r="LZ1763" s="72"/>
      <c r="MA1763" s="72"/>
      <c r="MB1763" s="72"/>
      <c r="MC1763" s="72"/>
      <c r="MD1763" s="72"/>
      <c r="ME1763" s="72"/>
      <c r="MF1763" s="72"/>
      <c r="MG1763" s="72"/>
      <c r="MH1763" s="72"/>
      <c r="MI1763" s="72"/>
      <c r="MJ1763" s="72"/>
      <c r="MK1763" s="72"/>
      <c r="ML1763" s="72"/>
      <c r="MM1763" s="72"/>
      <c r="MN1763" s="72"/>
      <c r="MO1763" s="72"/>
      <c r="MP1763" s="72"/>
      <c r="MQ1763" s="72"/>
      <c r="MR1763" s="72"/>
      <c r="MS1763" s="72"/>
      <c r="MT1763" s="72"/>
      <c r="MU1763" s="72"/>
      <c r="MV1763" s="72"/>
      <c r="MW1763" s="72"/>
      <c r="MX1763" s="72"/>
      <c r="MY1763" s="72"/>
      <c r="MZ1763" s="72"/>
      <c r="NA1763" s="72"/>
      <c r="NB1763" s="72"/>
      <c r="NC1763" s="72"/>
      <c r="ND1763" s="72"/>
      <c r="NE1763" s="72"/>
      <c r="NF1763" s="72"/>
      <c r="NG1763" s="72"/>
      <c r="NH1763" s="72"/>
      <c r="NI1763" s="72"/>
      <c r="NJ1763" s="72"/>
      <c r="NK1763" s="72"/>
      <c r="NL1763" s="72"/>
      <c r="NM1763" s="72"/>
      <c r="NN1763" s="72"/>
      <c r="NO1763" s="72"/>
      <c r="NP1763" s="72"/>
      <c r="NQ1763" s="72"/>
      <c r="NR1763" s="72"/>
      <c r="NS1763" s="72"/>
      <c r="NT1763" s="72"/>
      <c r="NU1763" s="72"/>
      <c r="NV1763" s="72"/>
      <c r="NW1763" s="72"/>
      <c r="NX1763" s="72"/>
      <c r="NY1763" s="72"/>
      <c r="NZ1763" s="72"/>
      <c r="OA1763" s="72"/>
      <c r="OB1763" s="72"/>
      <c r="OC1763" s="72"/>
      <c r="OD1763" s="72"/>
      <c r="OE1763" s="72"/>
      <c r="OF1763" s="72"/>
      <c r="OG1763" s="72"/>
      <c r="OH1763" s="72"/>
      <c r="OI1763" s="72"/>
      <c r="OJ1763" s="72"/>
      <c r="OK1763" s="72"/>
      <c r="OL1763" s="72"/>
      <c r="OM1763" s="72"/>
      <c r="ON1763" s="72"/>
      <c r="OO1763" s="72"/>
      <c r="OP1763" s="72"/>
      <c r="OQ1763" s="72"/>
      <c r="OR1763" s="72"/>
      <c r="OS1763" s="72"/>
      <c r="OT1763" s="72"/>
      <c r="OU1763" s="72"/>
      <c r="OV1763" s="72"/>
      <c r="OW1763" s="72"/>
      <c r="OX1763" s="72"/>
      <c r="OY1763" s="72"/>
      <c r="OZ1763" s="72"/>
      <c r="PA1763" s="72"/>
      <c r="PB1763" s="72"/>
      <c r="PC1763" s="72"/>
      <c r="PD1763" s="72"/>
      <c r="PE1763" s="72"/>
      <c r="PF1763" s="72"/>
      <c r="PG1763" s="72"/>
      <c r="PH1763" s="72"/>
      <c r="PI1763" s="72"/>
      <c r="PJ1763" s="72"/>
      <c r="PK1763" s="72"/>
      <c r="PL1763" s="72"/>
      <c r="PM1763" s="72"/>
      <c r="PN1763" s="72"/>
      <c r="PO1763" s="72"/>
      <c r="PP1763" s="72"/>
      <c r="PQ1763" s="72"/>
      <c r="PR1763" s="72"/>
      <c r="PS1763" s="72"/>
      <c r="PT1763" s="72"/>
      <c r="PU1763" s="72"/>
      <c r="PV1763" s="72"/>
      <c r="PW1763" s="72"/>
      <c r="PX1763" s="72"/>
      <c r="PY1763" s="72"/>
      <c r="PZ1763" s="72"/>
      <c r="QA1763" s="72"/>
      <c r="QB1763" s="72"/>
      <c r="QC1763" s="72"/>
      <c r="QD1763" s="72"/>
      <c r="QE1763" s="72"/>
      <c r="QF1763" s="72"/>
      <c r="QG1763" s="72"/>
      <c r="QH1763" s="72"/>
      <c r="QI1763" s="72"/>
      <c r="QJ1763" s="72"/>
      <c r="QK1763" s="72"/>
      <c r="QL1763" s="72"/>
      <c r="QM1763" s="72"/>
      <c r="QN1763" s="72"/>
      <c r="QO1763" s="72"/>
      <c r="QP1763" s="72"/>
      <c r="QQ1763" s="72"/>
      <c r="QR1763" s="72"/>
      <c r="QS1763" s="72"/>
      <c r="QT1763" s="72"/>
      <c r="QU1763" s="72"/>
      <c r="QV1763" s="72"/>
      <c r="QW1763" s="72"/>
      <c r="QX1763" s="72"/>
      <c r="QY1763" s="72"/>
      <c r="QZ1763" s="72"/>
      <c r="RA1763" s="72"/>
      <c r="RB1763" s="72"/>
      <c r="RC1763" s="72"/>
      <c r="RD1763" s="72"/>
      <c r="RE1763" s="72"/>
      <c r="RF1763" s="72"/>
      <c r="RG1763" s="72"/>
      <c r="RH1763" s="72"/>
      <c r="RI1763" s="72"/>
      <c r="RJ1763" s="72"/>
      <c r="RK1763" s="72"/>
      <c r="RL1763" s="72"/>
      <c r="RM1763" s="72"/>
      <c r="RN1763" s="72"/>
      <c r="RO1763" s="72"/>
      <c r="RP1763" s="72"/>
      <c r="RQ1763" s="72"/>
      <c r="RR1763" s="72"/>
      <c r="RS1763" s="72"/>
      <c r="RT1763" s="72"/>
      <c r="RU1763" s="72"/>
      <c r="RV1763" s="72"/>
      <c r="RW1763" s="72"/>
      <c r="RX1763" s="72"/>
      <c r="RY1763" s="72"/>
      <c r="RZ1763" s="72"/>
      <c r="SA1763" s="72"/>
      <c r="SB1763" s="72"/>
      <c r="SC1763" s="72"/>
      <c r="SD1763" s="72"/>
      <c r="SE1763" s="72"/>
      <c r="SF1763" s="72"/>
      <c r="SG1763" s="72"/>
      <c r="SH1763" s="72"/>
      <c r="SI1763" s="72"/>
      <c r="SJ1763" s="72"/>
      <c r="SK1763" s="72"/>
      <c r="SL1763" s="72"/>
      <c r="SM1763" s="72"/>
      <c r="SN1763" s="72"/>
      <c r="SO1763" s="72"/>
      <c r="SP1763" s="72"/>
      <c r="SQ1763" s="72"/>
      <c r="SR1763" s="72"/>
      <c r="SS1763" s="72"/>
      <c r="ST1763" s="72"/>
      <c r="SU1763" s="72"/>
      <c r="SV1763" s="72"/>
      <c r="SW1763" s="72"/>
      <c r="SX1763" s="72"/>
      <c r="SY1763" s="72"/>
      <c r="SZ1763" s="72"/>
      <c r="TA1763" s="72"/>
      <c r="TB1763" s="72"/>
      <c r="TC1763" s="72"/>
    </row>
    <row r="1764" spans="1:523" ht="16.5" customHeight="1" x14ac:dyDescent="0.2">
      <c r="A1764" s="20">
        <v>1478</v>
      </c>
      <c r="B1764" s="20" t="s">
        <v>74</v>
      </c>
      <c r="C1764" s="20" t="s">
        <v>328</v>
      </c>
      <c r="D1764" s="20" t="s">
        <v>38</v>
      </c>
      <c r="E1764" s="20" t="s">
        <v>1345</v>
      </c>
      <c r="F1764" s="22" t="s">
        <v>88</v>
      </c>
      <c r="G1764" s="110" t="s">
        <v>96</v>
      </c>
      <c r="H1764" s="20" t="s">
        <v>89</v>
      </c>
      <c r="I1764" s="20" t="s">
        <v>27</v>
      </c>
      <c r="J1764" s="22" t="s">
        <v>1243</v>
      </c>
      <c r="K1764" s="20">
        <v>1</v>
      </c>
      <c r="L1764" s="20" t="s">
        <v>370</v>
      </c>
      <c r="M1764" s="20" t="s">
        <v>339</v>
      </c>
      <c r="N1764" s="20" t="s">
        <v>355</v>
      </c>
      <c r="O1764" s="20">
        <v>2.15</v>
      </c>
      <c r="P1764" s="23" t="s">
        <v>94</v>
      </c>
      <c r="Q1764" s="24">
        <v>1</v>
      </c>
      <c r="R1764" s="25">
        <v>45839</v>
      </c>
      <c r="S1764" s="20" t="s">
        <v>36</v>
      </c>
      <c r="T1764" s="23">
        <v>2150000000</v>
      </c>
      <c r="U1764" s="27" t="s">
        <v>100</v>
      </c>
      <c r="V1764" s="27" t="s">
        <v>100</v>
      </c>
      <c r="W1764" s="72"/>
      <c r="X1764" s="72"/>
      <c r="Y1764" s="72"/>
      <c r="Z1764" s="72"/>
      <c r="AA1764" s="72"/>
      <c r="AB1764" s="72"/>
      <c r="AC1764" s="72"/>
      <c r="AD1764" s="72"/>
      <c r="AE1764" s="72"/>
      <c r="AF1764" s="72"/>
      <c r="AG1764" s="72"/>
      <c r="AH1764" s="72"/>
      <c r="AI1764" s="72"/>
      <c r="AJ1764" s="72"/>
      <c r="AK1764" s="72"/>
      <c r="AL1764" s="72"/>
      <c r="AM1764" s="72"/>
      <c r="AN1764" s="72"/>
      <c r="AO1764" s="72"/>
      <c r="AP1764" s="72"/>
      <c r="AQ1764" s="72"/>
      <c r="AR1764" s="72"/>
      <c r="AS1764" s="72"/>
      <c r="AT1764" s="72"/>
      <c r="AU1764" s="72"/>
      <c r="AV1764" s="72"/>
      <c r="AW1764" s="72"/>
      <c r="AX1764" s="72"/>
      <c r="AY1764" s="72"/>
      <c r="AZ1764" s="72"/>
      <c r="BA1764" s="72"/>
      <c r="BB1764" s="72"/>
      <c r="BC1764" s="72"/>
      <c r="BD1764" s="72"/>
      <c r="BE1764" s="72"/>
      <c r="BF1764" s="72"/>
      <c r="BG1764" s="72"/>
      <c r="BH1764" s="72"/>
      <c r="BI1764" s="72"/>
      <c r="BJ1764" s="72"/>
      <c r="BK1764" s="72"/>
      <c r="BL1764" s="72"/>
      <c r="BM1764" s="72"/>
      <c r="BN1764" s="72"/>
      <c r="BO1764" s="72"/>
      <c r="BP1764" s="72"/>
      <c r="BQ1764" s="72"/>
      <c r="BR1764" s="72"/>
      <c r="BS1764" s="72"/>
      <c r="BT1764" s="72"/>
      <c r="BU1764" s="72"/>
      <c r="BV1764" s="72"/>
      <c r="BW1764" s="72"/>
      <c r="BX1764" s="72"/>
      <c r="BY1764" s="72"/>
      <c r="BZ1764" s="72"/>
      <c r="CA1764" s="72"/>
      <c r="CB1764" s="72"/>
      <c r="CC1764" s="72"/>
      <c r="CD1764" s="72"/>
      <c r="CE1764" s="72"/>
      <c r="CF1764" s="72"/>
      <c r="CG1764" s="72"/>
      <c r="CH1764" s="72"/>
      <c r="CI1764" s="72"/>
      <c r="CJ1764" s="72"/>
      <c r="CK1764" s="72"/>
      <c r="CL1764" s="72"/>
      <c r="CM1764" s="72"/>
      <c r="CN1764" s="72"/>
      <c r="CO1764" s="72"/>
      <c r="CP1764" s="72"/>
      <c r="CQ1764" s="72"/>
      <c r="CR1764" s="72"/>
      <c r="CS1764" s="72"/>
      <c r="CT1764" s="72"/>
      <c r="CU1764" s="72"/>
      <c r="CV1764" s="72"/>
      <c r="CW1764" s="72"/>
      <c r="CX1764" s="72"/>
      <c r="CY1764" s="72"/>
      <c r="CZ1764" s="72"/>
      <c r="DA1764" s="72"/>
      <c r="DB1764" s="72"/>
      <c r="DC1764" s="72"/>
      <c r="DD1764" s="72"/>
      <c r="DE1764" s="72"/>
      <c r="DF1764" s="72"/>
      <c r="DG1764" s="72"/>
      <c r="DH1764" s="72"/>
      <c r="DI1764" s="72"/>
      <c r="DJ1764" s="72"/>
      <c r="DK1764" s="72"/>
      <c r="DL1764" s="72"/>
      <c r="DM1764" s="72"/>
      <c r="DN1764" s="72"/>
      <c r="DO1764" s="72"/>
      <c r="DP1764" s="72"/>
      <c r="DQ1764" s="72"/>
      <c r="DR1764" s="72"/>
      <c r="DS1764" s="72"/>
      <c r="DT1764" s="72"/>
      <c r="DU1764" s="72"/>
      <c r="DV1764" s="72"/>
      <c r="DW1764" s="72"/>
      <c r="DX1764" s="72"/>
      <c r="DY1764" s="72"/>
      <c r="DZ1764" s="72"/>
      <c r="EA1764" s="72"/>
      <c r="EB1764" s="72"/>
      <c r="EC1764" s="72"/>
      <c r="ED1764" s="72"/>
      <c r="EE1764" s="72"/>
      <c r="EF1764" s="72"/>
      <c r="EG1764" s="72"/>
      <c r="EH1764" s="72"/>
      <c r="EI1764" s="72"/>
      <c r="EJ1764" s="72"/>
      <c r="EK1764" s="72"/>
      <c r="EL1764" s="72"/>
      <c r="EM1764" s="72"/>
      <c r="EN1764" s="72"/>
      <c r="EO1764" s="72"/>
      <c r="EP1764" s="72"/>
      <c r="EQ1764" s="72"/>
      <c r="ER1764" s="72"/>
      <c r="ES1764" s="72"/>
      <c r="ET1764" s="72"/>
      <c r="EU1764" s="72"/>
      <c r="EV1764" s="72"/>
      <c r="EW1764" s="72"/>
      <c r="EX1764" s="72"/>
      <c r="EY1764" s="72"/>
      <c r="EZ1764" s="72"/>
      <c r="FA1764" s="72"/>
      <c r="FB1764" s="72"/>
      <c r="FC1764" s="72"/>
      <c r="FD1764" s="72"/>
      <c r="FE1764" s="72"/>
      <c r="FF1764" s="72"/>
      <c r="FG1764" s="72"/>
      <c r="FH1764" s="72"/>
      <c r="FI1764" s="72"/>
      <c r="FJ1764" s="72"/>
      <c r="FK1764" s="72"/>
      <c r="FL1764" s="72"/>
      <c r="FM1764" s="72"/>
      <c r="FN1764" s="72"/>
      <c r="FO1764" s="72"/>
      <c r="FP1764" s="72"/>
      <c r="FQ1764" s="72"/>
      <c r="FR1764" s="72"/>
      <c r="FS1764" s="72"/>
      <c r="FT1764" s="72"/>
      <c r="FU1764" s="72"/>
      <c r="FV1764" s="72"/>
      <c r="FW1764" s="72"/>
      <c r="FX1764" s="72"/>
      <c r="FY1764" s="72"/>
      <c r="FZ1764" s="72"/>
      <c r="GA1764" s="72"/>
      <c r="GB1764" s="72"/>
      <c r="GC1764" s="72"/>
      <c r="GD1764" s="72"/>
      <c r="GE1764" s="72"/>
      <c r="GF1764" s="72"/>
      <c r="GG1764" s="72"/>
      <c r="GH1764" s="72"/>
      <c r="GI1764" s="72"/>
      <c r="GJ1764" s="72"/>
      <c r="GK1764" s="72"/>
      <c r="GL1764" s="72"/>
      <c r="GM1764" s="72"/>
      <c r="GN1764" s="72"/>
      <c r="GO1764" s="72"/>
      <c r="GP1764" s="72"/>
      <c r="GQ1764" s="72"/>
      <c r="GR1764" s="72"/>
      <c r="GS1764" s="72"/>
      <c r="GT1764" s="72"/>
      <c r="GU1764" s="72"/>
      <c r="GV1764" s="72"/>
      <c r="GW1764" s="72"/>
      <c r="GX1764" s="72"/>
      <c r="GY1764" s="72"/>
      <c r="GZ1764" s="72"/>
      <c r="HA1764" s="72"/>
      <c r="HB1764" s="72"/>
      <c r="HC1764" s="72"/>
      <c r="HD1764" s="72"/>
      <c r="HE1764" s="72"/>
      <c r="HF1764" s="72"/>
      <c r="HG1764" s="72"/>
      <c r="HH1764" s="72"/>
      <c r="HI1764" s="72"/>
      <c r="HJ1764" s="72"/>
      <c r="HK1764" s="72"/>
      <c r="HL1764" s="72"/>
      <c r="HM1764" s="72"/>
      <c r="HN1764" s="72"/>
      <c r="HO1764" s="72"/>
      <c r="HP1764" s="72"/>
      <c r="HQ1764" s="72"/>
      <c r="HR1764" s="72"/>
      <c r="HS1764" s="72"/>
      <c r="HT1764" s="72"/>
      <c r="HU1764" s="72"/>
      <c r="HV1764" s="72"/>
      <c r="HW1764" s="72"/>
      <c r="HX1764" s="72"/>
      <c r="HY1764" s="72"/>
      <c r="HZ1764" s="72"/>
      <c r="IA1764" s="72"/>
      <c r="IB1764" s="72"/>
      <c r="IC1764" s="72"/>
      <c r="ID1764" s="72"/>
      <c r="IE1764" s="72"/>
      <c r="IF1764" s="72"/>
      <c r="IG1764" s="72"/>
      <c r="IH1764" s="72"/>
      <c r="II1764" s="72"/>
      <c r="IJ1764" s="72"/>
      <c r="IK1764" s="72"/>
      <c r="IL1764" s="72"/>
      <c r="IM1764" s="72"/>
      <c r="IN1764" s="72"/>
      <c r="IO1764" s="72"/>
      <c r="IP1764" s="72"/>
      <c r="IQ1764" s="72"/>
      <c r="IR1764" s="72"/>
      <c r="IS1764" s="72"/>
      <c r="IT1764" s="72"/>
      <c r="IU1764" s="72"/>
      <c r="IV1764" s="72"/>
      <c r="IW1764" s="72"/>
      <c r="IX1764" s="72"/>
      <c r="IY1764" s="72"/>
      <c r="IZ1764" s="72"/>
      <c r="JA1764" s="72"/>
      <c r="JB1764" s="72"/>
      <c r="JC1764" s="72"/>
      <c r="JD1764" s="72"/>
      <c r="JE1764" s="72"/>
      <c r="JF1764" s="72"/>
      <c r="JG1764" s="72"/>
      <c r="JH1764" s="72"/>
      <c r="JI1764" s="72"/>
      <c r="JJ1764" s="72"/>
      <c r="JK1764" s="72"/>
      <c r="JL1764" s="72"/>
      <c r="JM1764" s="72"/>
      <c r="JN1764" s="72"/>
      <c r="JO1764" s="72"/>
      <c r="JP1764" s="72"/>
      <c r="JQ1764" s="72"/>
      <c r="JR1764" s="72"/>
      <c r="JS1764" s="72"/>
      <c r="JT1764" s="72"/>
      <c r="JU1764" s="72"/>
      <c r="JV1764" s="72"/>
      <c r="JW1764" s="72"/>
      <c r="JX1764" s="72"/>
      <c r="JY1764" s="72"/>
      <c r="JZ1764" s="72"/>
      <c r="KA1764" s="72"/>
      <c r="KB1764" s="72"/>
      <c r="KC1764" s="72"/>
      <c r="KD1764" s="72"/>
      <c r="KE1764" s="72"/>
      <c r="KF1764" s="72"/>
      <c r="KG1764" s="72"/>
      <c r="KH1764" s="72"/>
      <c r="KI1764" s="72"/>
      <c r="KJ1764" s="72"/>
      <c r="KK1764" s="72"/>
      <c r="KL1764" s="72"/>
      <c r="KM1764" s="72"/>
      <c r="KN1764" s="72"/>
      <c r="KO1764" s="72"/>
      <c r="KP1764" s="72"/>
      <c r="KQ1764" s="72"/>
      <c r="KR1764" s="72"/>
      <c r="KS1764" s="72"/>
      <c r="KT1764" s="72"/>
      <c r="KU1764" s="72"/>
      <c r="KV1764" s="72"/>
      <c r="KW1764" s="72"/>
      <c r="KX1764" s="72"/>
      <c r="KY1764" s="72"/>
      <c r="KZ1764" s="72"/>
      <c r="LA1764" s="72"/>
      <c r="LB1764" s="72"/>
      <c r="LC1764" s="72"/>
      <c r="LD1764" s="72"/>
      <c r="LE1764" s="72"/>
      <c r="LF1764" s="72"/>
      <c r="LG1764" s="72"/>
      <c r="LH1764" s="72"/>
      <c r="LI1764" s="72"/>
      <c r="LJ1764" s="72"/>
      <c r="LK1764" s="72"/>
      <c r="LL1764" s="72"/>
      <c r="LM1764" s="72"/>
      <c r="LN1764" s="72"/>
      <c r="LO1764" s="72"/>
      <c r="LP1764" s="72"/>
      <c r="LQ1764" s="72"/>
      <c r="LR1764" s="72"/>
      <c r="LS1764" s="72"/>
      <c r="LT1764" s="72"/>
      <c r="LU1764" s="72"/>
      <c r="LV1764" s="72"/>
      <c r="LW1764" s="72"/>
      <c r="LX1764" s="72"/>
      <c r="LY1764" s="72"/>
      <c r="LZ1764" s="72"/>
      <c r="MA1764" s="72"/>
      <c r="MB1764" s="72"/>
      <c r="MC1764" s="72"/>
      <c r="MD1764" s="72"/>
      <c r="ME1764" s="72"/>
      <c r="MF1764" s="72"/>
      <c r="MG1764" s="72"/>
      <c r="MH1764" s="72"/>
      <c r="MI1764" s="72"/>
      <c r="MJ1764" s="72"/>
      <c r="MK1764" s="72"/>
      <c r="ML1764" s="72"/>
      <c r="MM1764" s="72"/>
      <c r="MN1764" s="72"/>
      <c r="MO1764" s="72"/>
      <c r="MP1764" s="72"/>
      <c r="MQ1764" s="72"/>
      <c r="MR1764" s="72"/>
      <c r="MS1764" s="72"/>
      <c r="MT1764" s="72"/>
      <c r="MU1764" s="72"/>
      <c r="MV1764" s="72"/>
      <c r="MW1764" s="72"/>
      <c r="MX1764" s="72"/>
      <c r="MY1764" s="72"/>
      <c r="MZ1764" s="72"/>
      <c r="NA1764" s="72"/>
      <c r="NB1764" s="72"/>
      <c r="NC1764" s="72"/>
      <c r="ND1764" s="72"/>
      <c r="NE1764" s="72"/>
      <c r="NF1764" s="72"/>
      <c r="NG1764" s="72"/>
      <c r="NH1764" s="72"/>
      <c r="NI1764" s="72"/>
      <c r="NJ1764" s="72"/>
      <c r="NK1764" s="72"/>
      <c r="NL1764" s="72"/>
      <c r="NM1764" s="72"/>
      <c r="NN1764" s="72"/>
      <c r="NO1764" s="72"/>
      <c r="NP1764" s="72"/>
      <c r="NQ1764" s="72"/>
      <c r="NR1764" s="72"/>
      <c r="NS1764" s="72"/>
      <c r="NT1764" s="72"/>
      <c r="NU1764" s="72"/>
      <c r="NV1764" s="72"/>
      <c r="NW1764" s="72"/>
      <c r="NX1764" s="72"/>
      <c r="NY1764" s="72"/>
      <c r="NZ1764" s="72"/>
      <c r="OA1764" s="72"/>
      <c r="OB1764" s="72"/>
      <c r="OC1764" s="72"/>
      <c r="OD1764" s="72"/>
      <c r="OE1764" s="72"/>
      <c r="OF1764" s="72"/>
      <c r="OG1764" s="72"/>
      <c r="OH1764" s="72"/>
      <c r="OI1764" s="72"/>
      <c r="OJ1764" s="72"/>
      <c r="OK1764" s="72"/>
      <c r="OL1764" s="72"/>
      <c r="OM1764" s="72"/>
      <c r="ON1764" s="72"/>
      <c r="OO1764" s="72"/>
      <c r="OP1764" s="72"/>
      <c r="OQ1764" s="72"/>
      <c r="OR1764" s="72"/>
      <c r="OS1764" s="72"/>
      <c r="OT1764" s="72"/>
      <c r="OU1764" s="72"/>
      <c r="OV1764" s="72"/>
      <c r="OW1764" s="72"/>
      <c r="OX1764" s="72"/>
      <c r="OY1764" s="72"/>
      <c r="OZ1764" s="72"/>
      <c r="PA1764" s="72"/>
      <c r="PB1764" s="72"/>
      <c r="PC1764" s="72"/>
      <c r="PD1764" s="72"/>
      <c r="PE1764" s="72"/>
      <c r="PF1764" s="72"/>
      <c r="PG1764" s="72"/>
      <c r="PH1764" s="72"/>
      <c r="PI1764" s="72"/>
      <c r="PJ1764" s="72"/>
      <c r="PK1764" s="72"/>
      <c r="PL1764" s="72"/>
      <c r="PM1764" s="72"/>
      <c r="PN1764" s="72"/>
      <c r="PO1764" s="72"/>
      <c r="PP1764" s="72"/>
      <c r="PQ1764" s="72"/>
      <c r="PR1764" s="72"/>
      <c r="PS1764" s="72"/>
      <c r="PT1764" s="72"/>
      <c r="PU1764" s="72"/>
      <c r="PV1764" s="72"/>
      <c r="PW1764" s="72"/>
      <c r="PX1764" s="72"/>
      <c r="PY1764" s="72"/>
      <c r="PZ1764" s="72"/>
      <c r="QA1764" s="72"/>
      <c r="QB1764" s="72"/>
      <c r="QC1764" s="72"/>
      <c r="QD1764" s="72"/>
      <c r="QE1764" s="72"/>
      <c r="QF1764" s="72"/>
      <c r="QG1764" s="72"/>
      <c r="QH1764" s="72"/>
      <c r="QI1764" s="72"/>
      <c r="QJ1764" s="72"/>
      <c r="QK1764" s="72"/>
      <c r="QL1764" s="72"/>
      <c r="QM1764" s="72"/>
      <c r="QN1764" s="72"/>
      <c r="QO1764" s="72"/>
      <c r="QP1764" s="72"/>
      <c r="QQ1764" s="72"/>
      <c r="QR1764" s="72"/>
      <c r="QS1764" s="72"/>
      <c r="QT1764" s="72"/>
      <c r="QU1764" s="72"/>
      <c r="QV1764" s="72"/>
      <c r="QW1764" s="72"/>
      <c r="QX1764" s="72"/>
      <c r="QY1764" s="72"/>
      <c r="QZ1764" s="72"/>
      <c r="RA1764" s="72"/>
      <c r="RB1764" s="72"/>
      <c r="RC1764" s="72"/>
      <c r="RD1764" s="72"/>
      <c r="RE1764" s="72"/>
      <c r="RF1764" s="72"/>
      <c r="RG1764" s="72"/>
      <c r="RH1764" s="72"/>
      <c r="RI1764" s="72"/>
      <c r="RJ1764" s="72"/>
      <c r="RK1764" s="72"/>
      <c r="RL1764" s="72"/>
      <c r="RM1764" s="72"/>
      <c r="RN1764" s="72"/>
      <c r="RO1764" s="72"/>
      <c r="RP1764" s="72"/>
      <c r="RQ1764" s="72"/>
      <c r="RR1764" s="72"/>
      <c r="RS1764" s="72"/>
      <c r="RT1764" s="72"/>
      <c r="RU1764" s="72"/>
      <c r="RV1764" s="72"/>
      <c r="RW1764" s="72"/>
      <c r="RX1764" s="72"/>
      <c r="RY1764" s="72"/>
      <c r="RZ1764" s="72"/>
      <c r="SA1764" s="72"/>
      <c r="SB1764" s="72"/>
      <c r="SC1764" s="72"/>
      <c r="SD1764" s="72"/>
      <c r="SE1764" s="72"/>
      <c r="SF1764" s="72"/>
      <c r="SG1764" s="72"/>
      <c r="SH1764" s="72"/>
      <c r="SI1764" s="72"/>
      <c r="SJ1764" s="72"/>
      <c r="SK1764" s="72"/>
      <c r="SL1764" s="72"/>
      <c r="SM1764" s="72"/>
      <c r="SN1764" s="72"/>
      <c r="SO1764" s="72"/>
      <c r="SP1764" s="72"/>
      <c r="SQ1764" s="72"/>
      <c r="SR1764" s="72"/>
      <c r="SS1764" s="72"/>
      <c r="ST1764" s="72"/>
      <c r="SU1764" s="72"/>
      <c r="SV1764" s="72"/>
      <c r="SW1764" s="72"/>
      <c r="SX1764" s="72"/>
      <c r="SY1764" s="72"/>
      <c r="SZ1764" s="72"/>
      <c r="TA1764" s="72"/>
      <c r="TB1764" s="72"/>
      <c r="TC1764" s="72"/>
    </row>
    <row r="1765" spans="1:523" ht="16.5" customHeight="1" x14ac:dyDescent="0.2">
      <c r="A1765" s="20">
        <v>1479</v>
      </c>
      <c r="B1765" s="78" t="s">
        <v>74</v>
      </c>
      <c r="C1765" s="20" t="s">
        <v>328</v>
      </c>
      <c r="D1765" s="20" t="s">
        <v>38</v>
      </c>
      <c r="E1765" s="20" t="s">
        <v>1345</v>
      </c>
      <c r="F1765" s="22" t="s">
        <v>88</v>
      </c>
      <c r="G1765" s="110" t="s">
        <v>96</v>
      </c>
      <c r="H1765" s="20" t="s">
        <v>89</v>
      </c>
      <c r="I1765" s="20" t="s">
        <v>27</v>
      </c>
      <c r="J1765" s="22" t="s">
        <v>1244</v>
      </c>
      <c r="K1765" s="20">
        <v>1</v>
      </c>
      <c r="L1765" s="20" t="s">
        <v>370</v>
      </c>
      <c r="M1765" s="20" t="s">
        <v>339</v>
      </c>
      <c r="N1765" s="20" t="s">
        <v>355</v>
      </c>
      <c r="O1765" s="20">
        <v>2.15</v>
      </c>
      <c r="P1765" s="23" t="s">
        <v>94</v>
      </c>
      <c r="Q1765" s="24">
        <v>1</v>
      </c>
      <c r="R1765" s="25">
        <v>45962</v>
      </c>
      <c r="S1765" s="20" t="s">
        <v>36</v>
      </c>
      <c r="T1765" s="23">
        <v>2150000000</v>
      </c>
      <c r="U1765" s="27" t="s">
        <v>100</v>
      </c>
      <c r="V1765" s="27" t="s">
        <v>100</v>
      </c>
      <c r="W1765" s="72"/>
      <c r="X1765" s="72"/>
      <c r="Y1765" s="72"/>
      <c r="Z1765" s="72"/>
      <c r="AA1765" s="72"/>
      <c r="AB1765" s="72"/>
      <c r="AC1765" s="72"/>
      <c r="AD1765" s="72"/>
      <c r="AE1765" s="72"/>
      <c r="AF1765" s="72"/>
      <c r="AG1765" s="72"/>
      <c r="AH1765" s="72"/>
      <c r="AI1765" s="72"/>
      <c r="AJ1765" s="72"/>
      <c r="AK1765" s="72"/>
      <c r="AL1765" s="72"/>
      <c r="AM1765" s="72"/>
      <c r="AN1765" s="72"/>
      <c r="AO1765" s="72"/>
      <c r="AP1765" s="72"/>
      <c r="AQ1765" s="72"/>
      <c r="AR1765" s="72"/>
      <c r="AS1765" s="72"/>
      <c r="AT1765" s="72"/>
      <c r="AU1765" s="72"/>
      <c r="AV1765" s="72"/>
      <c r="AW1765" s="72"/>
      <c r="AX1765" s="72"/>
      <c r="AY1765" s="72"/>
      <c r="AZ1765" s="72"/>
      <c r="BA1765" s="72"/>
      <c r="BB1765" s="72"/>
      <c r="BC1765" s="72"/>
      <c r="BD1765" s="72"/>
      <c r="BE1765" s="72"/>
      <c r="BF1765" s="72"/>
      <c r="BG1765" s="72"/>
      <c r="BH1765" s="72"/>
      <c r="BI1765" s="72"/>
      <c r="BJ1765" s="72"/>
      <c r="BK1765" s="72"/>
      <c r="BL1765" s="72"/>
      <c r="BM1765" s="72"/>
      <c r="BN1765" s="72"/>
      <c r="BO1765" s="72"/>
      <c r="BP1765" s="72"/>
      <c r="BQ1765" s="72"/>
      <c r="BR1765" s="72"/>
      <c r="BS1765" s="72"/>
      <c r="BT1765" s="72"/>
      <c r="BU1765" s="72"/>
      <c r="BV1765" s="72"/>
      <c r="BW1765" s="72"/>
      <c r="BX1765" s="72"/>
      <c r="BY1765" s="72"/>
      <c r="BZ1765" s="72"/>
      <c r="CA1765" s="72"/>
      <c r="CB1765" s="72"/>
      <c r="CC1765" s="72"/>
      <c r="CD1765" s="72"/>
      <c r="CE1765" s="72"/>
      <c r="CF1765" s="72"/>
      <c r="CG1765" s="72"/>
      <c r="CH1765" s="72"/>
      <c r="CI1765" s="72"/>
      <c r="CJ1765" s="72"/>
      <c r="CK1765" s="72"/>
      <c r="CL1765" s="72"/>
      <c r="CM1765" s="72"/>
      <c r="CN1765" s="72"/>
      <c r="CO1765" s="72"/>
      <c r="CP1765" s="72"/>
      <c r="CQ1765" s="72"/>
      <c r="CR1765" s="72"/>
      <c r="CS1765" s="72"/>
      <c r="CT1765" s="72"/>
      <c r="CU1765" s="72"/>
      <c r="CV1765" s="72"/>
      <c r="CW1765" s="72"/>
      <c r="CX1765" s="72"/>
      <c r="CY1765" s="72"/>
      <c r="CZ1765" s="72"/>
      <c r="DA1765" s="72"/>
      <c r="DB1765" s="72"/>
      <c r="DC1765" s="72"/>
      <c r="DD1765" s="72"/>
      <c r="DE1765" s="72"/>
      <c r="DF1765" s="72"/>
      <c r="DG1765" s="72"/>
      <c r="DH1765" s="72"/>
      <c r="DI1765" s="72"/>
      <c r="DJ1765" s="72"/>
      <c r="DK1765" s="72"/>
      <c r="DL1765" s="72"/>
      <c r="DM1765" s="72"/>
      <c r="DN1765" s="72"/>
      <c r="DO1765" s="72"/>
      <c r="DP1765" s="72"/>
      <c r="DQ1765" s="72"/>
      <c r="DR1765" s="72"/>
      <c r="DS1765" s="72"/>
      <c r="DT1765" s="72"/>
      <c r="DU1765" s="72"/>
      <c r="DV1765" s="72"/>
      <c r="DW1765" s="72"/>
      <c r="DX1765" s="72"/>
      <c r="DY1765" s="72"/>
      <c r="DZ1765" s="72"/>
      <c r="EA1765" s="72"/>
      <c r="EB1765" s="72"/>
      <c r="EC1765" s="72"/>
      <c r="ED1765" s="72"/>
      <c r="EE1765" s="72"/>
      <c r="EF1765" s="72"/>
      <c r="EG1765" s="72"/>
      <c r="EH1765" s="72"/>
      <c r="EI1765" s="72"/>
      <c r="EJ1765" s="72"/>
      <c r="EK1765" s="72"/>
      <c r="EL1765" s="72"/>
      <c r="EM1765" s="72"/>
      <c r="EN1765" s="72"/>
      <c r="EO1765" s="72"/>
      <c r="EP1765" s="72"/>
      <c r="EQ1765" s="72"/>
      <c r="ER1765" s="72"/>
      <c r="ES1765" s="72"/>
      <c r="ET1765" s="72"/>
      <c r="EU1765" s="72"/>
      <c r="EV1765" s="72"/>
      <c r="EW1765" s="72"/>
      <c r="EX1765" s="72"/>
      <c r="EY1765" s="72"/>
      <c r="EZ1765" s="72"/>
      <c r="FA1765" s="72"/>
      <c r="FB1765" s="72"/>
      <c r="FC1765" s="72"/>
      <c r="FD1765" s="72"/>
      <c r="FE1765" s="72"/>
      <c r="FF1765" s="72"/>
      <c r="FG1765" s="72"/>
      <c r="FH1765" s="72"/>
      <c r="FI1765" s="72"/>
      <c r="FJ1765" s="72"/>
      <c r="FK1765" s="72"/>
      <c r="FL1765" s="72"/>
      <c r="FM1765" s="72"/>
      <c r="FN1765" s="72"/>
      <c r="FO1765" s="72"/>
      <c r="FP1765" s="72"/>
      <c r="FQ1765" s="72"/>
      <c r="FR1765" s="72"/>
      <c r="FS1765" s="72"/>
      <c r="FT1765" s="72"/>
      <c r="FU1765" s="72"/>
      <c r="FV1765" s="72"/>
      <c r="FW1765" s="72"/>
      <c r="FX1765" s="72"/>
      <c r="FY1765" s="72"/>
      <c r="FZ1765" s="72"/>
      <c r="GA1765" s="72"/>
      <c r="GB1765" s="72"/>
      <c r="GC1765" s="72"/>
      <c r="GD1765" s="72"/>
      <c r="GE1765" s="72"/>
      <c r="GF1765" s="72"/>
      <c r="GG1765" s="72"/>
      <c r="GH1765" s="72"/>
      <c r="GI1765" s="72"/>
      <c r="GJ1765" s="72"/>
      <c r="GK1765" s="72"/>
      <c r="GL1765" s="72"/>
      <c r="GM1765" s="72"/>
      <c r="GN1765" s="72"/>
      <c r="GO1765" s="72"/>
      <c r="GP1765" s="72"/>
      <c r="GQ1765" s="72"/>
      <c r="GR1765" s="72"/>
      <c r="GS1765" s="72"/>
      <c r="GT1765" s="72"/>
      <c r="GU1765" s="72"/>
      <c r="GV1765" s="72"/>
      <c r="GW1765" s="72"/>
      <c r="GX1765" s="72"/>
      <c r="GY1765" s="72"/>
      <c r="GZ1765" s="72"/>
      <c r="HA1765" s="72"/>
      <c r="HB1765" s="72"/>
      <c r="HC1765" s="72"/>
      <c r="HD1765" s="72"/>
      <c r="HE1765" s="72"/>
      <c r="HF1765" s="72"/>
      <c r="HG1765" s="72"/>
      <c r="HH1765" s="72"/>
      <c r="HI1765" s="72"/>
      <c r="HJ1765" s="72"/>
      <c r="HK1765" s="72"/>
      <c r="HL1765" s="72"/>
      <c r="HM1765" s="72"/>
      <c r="HN1765" s="72"/>
      <c r="HO1765" s="72"/>
      <c r="HP1765" s="72"/>
      <c r="HQ1765" s="72"/>
      <c r="HR1765" s="72"/>
      <c r="HS1765" s="72"/>
      <c r="HT1765" s="72"/>
      <c r="HU1765" s="72"/>
      <c r="HV1765" s="72"/>
      <c r="HW1765" s="72"/>
      <c r="HX1765" s="72"/>
      <c r="HY1765" s="72"/>
      <c r="HZ1765" s="72"/>
      <c r="IA1765" s="72"/>
      <c r="IB1765" s="72"/>
      <c r="IC1765" s="72"/>
      <c r="ID1765" s="72"/>
      <c r="IE1765" s="72"/>
      <c r="IF1765" s="72"/>
      <c r="IG1765" s="72"/>
      <c r="IH1765" s="72"/>
      <c r="II1765" s="72"/>
      <c r="IJ1765" s="72"/>
      <c r="IK1765" s="72"/>
      <c r="IL1765" s="72"/>
      <c r="IM1765" s="72"/>
      <c r="IN1765" s="72"/>
      <c r="IO1765" s="72"/>
      <c r="IP1765" s="72"/>
      <c r="IQ1765" s="72"/>
      <c r="IR1765" s="72"/>
      <c r="IS1765" s="72"/>
      <c r="IT1765" s="72"/>
      <c r="IU1765" s="72"/>
      <c r="IV1765" s="72"/>
      <c r="IW1765" s="72"/>
      <c r="IX1765" s="72"/>
      <c r="IY1765" s="72"/>
      <c r="IZ1765" s="72"/>
      <c r="JA1765" s="72"/>
      <c r="JB1765" s="72"/>
      <c r="JC1765" s="72"/>
      <c r="JD1765" s="72"/>
      <c r="JE1765" s="72"/>
      <c r="JF1765" s="72"/>
      <c r="JG1765" s="72"/>
      <c r="JH1765" s="72"/>
      <c r="JI1765" s="72"/>
      <c r="JJ1765" s="72"/>
      <c r="JK1765" s="72"/>
      <c r="JL1765" s="72"/>
      <c r="JM1765" s="72"/>
      <c r="JN1765" s="72"/>
      <c r="JO1765" s="72"/>
      <c r="JP1765" s="72"/>
      <c r="JQ1765" s="72"/>
      <c r="JR1765" s="72"/>
      <c r="JS1765" s="72"/>
      <c r="JT1765" s="72"/>
      <c r="JU1765" s="72"/>
      <c r="JV1765" s="72"/>
      <c r="JW1765" s="72"/>
      <c r="JX1765" s="72"/>
      <c r="JY1765" s="72"/>
      <c r="JZ1765" s="72"/>
      <c r="KA1765" s="72"/>
      <c r="KB1765" s="72"/>
      <c r="KC1765" s="72"/>
      <c r="KD1765" s="72"/>
      <c r="KE1765" s="72"/>
      <c r="KF1765" s="72"/>
      <c r="KG1765" s="72"/>
      <c r="KH1765" s="72"/>
      <c r="KI1765" s="72"/>
      <c r="KJ1765" s="72"/>
      <c r="KK1765" s="72"/>
      <c r="KL1765" s="72"/>
      <c r="KM1765" s="72"/>
      <c r="KN1765" s="72"/>
      <c r="KO1765" s="72"/>
      <c r="KP1765" s="72"/>
      <c r="KQ1765" s="72"/>
      <c r="KR1765" s="72"/>
      <c r="KS1765" s="72"/>
      <c r="KT1765" s="72"/>
      <c r="KU1765" s="72"/>
      <c r="KV1765" s="72"/>
      <c r="KW1765" s="72"/>
      <c r="KX1765" s="72"/>
      <c r="KY1765" s="72"/>
      <c r="KZ1765" s="72"/>
      <c r="LA1765" s="72"/>
      <c r="LB1765" s="72"/>
      <c r="LC1765" s="72"/>
      <c r="LD1765" s="72"/>
      <c r="LE1765" s="72"/>
      <c r="LF1765" s="72"/>
      <c r="LG1765" s="72"/>
      <c r="LH1765" s="72"/>
      <c r="LI1765" s="72"/>
      <c r="LJ1765" s="72"/>
      <c r="LK1765" s="72"/>
      <c r="LL1765" s="72"/>
      <c r="LM1765" s="72"/>
      <c r="LN1765" s="72"/>
      <c r="LO1765" s="72"/>
      <c r="LP1765" s="72"/>
      <c r="LQ1765" s="72"/>
      <c r="LR1765" s="72"/>
      <c r="LS1765" s="72"/>
      <c r="LT1765" s="72"/>
      <c r="LU1765" s="72"/>
      <c r="LV1765" s="72"/>
      <c r="LW1765" s="72"/>
      <c r="LX1765" s="72"/>
      <c r="LY1765" s="72"/>
      <c r="LZ1765" s="72"/>
      <c r="MA1765" s="72"/>
      <c r="MB1765" s="72"/>
      <c r="MC1765" s="72"/>
      <c r="MD1765" s="72"/>
      <c r="ME1765" s="72"/>
      <c r="MF1765" s="72"/>
      <c r="MG1765" s="72"/>
      <c r="MH1765" s="72"/>
      <c r="MI1765" s="72"/>
      <c r="MJ1765" s="72"/>
      <c r="MK1765" s="72"/>
      <c r="ML1765" s="72"/>
      <c r="MM1765" s="72"/>
      <c r="MN1765" s="72"/>
      <c r="MO1765" s="72"/>
      <c r="MP1765" s="72"/>
      <c r="MQ1765" s="72"/>
      <c r="MR1765" s="72"/>
      <c r="MS1765" s="72"/>
      <c r="MT1765" s="72"/>
      <c r="MU1765" s="72"/>
      <c r="MV1765" s="72"/>
      <c r="MW1765" s="72"/>
      <c r="MX1765" s="72"/>
      <c r="MY1765" s="72"/>
      <c r="MZ1765" s="72"/>
      <c r="NA1765" s="72"/>
      <c r="NB1765" s="72"/>
      <c r="NC1765" s="72"/>
      <c r="ND1765" s="72"/>
      <c r="NE1765" s="72"/>
      <c r="NF1765" s="72"/>
      <c r="NG1765" s="72"/>
      <c r="NH1765" s="72"/>
      <c r="NI1765" s="72"/>
      <c r="NJ1765" s="72"/>
      <c r="NK1765" s="72"/>
      <c r="NL1765" s="72"/>
      <c r="NM1765" s="72"/>
      <c r="NN1765" s="72"/>
      <c r="NO1765" s="72"/>
      <c r="NP1765" s="72"/>
      <c r="NQ1765" s="72"/>
      <c r="NR1765" s="72"/>
      <c r="NS1765" s="72"/>
      <c r="NT1765" s="72"/>
      <c r="NU1765" s="72"/>
      <c r="NV1765" s="72"/>
      <c r="NW1765" s="72"/>
      <c r="NX1765" s="72"/>
      <c r="NY1765" s="72"/>
      <c r="NZ1765" s="72"/>
      <c r="OA1765" s="72"/>
      <c r="OB1765" s="72"/>
      <c r="OC1765" s="72"/>
      <c r="OD1765" s="72"/>
      <c r="OE1765" s="72"/>
      <c r="OF1765" s="72"/>
      <c r="OG1765" s="72"/>
      <c r="OH1765" s="72"/>
      <c r="OI1765" s="72"/>
      <c r="OJ1765" s="72"/>
      <c r="OK1765" s="72"/>
      <c r="OL1765" s="72"/>
      <c r="OM1765" s="72"/>
      <c r="ON1765" s="72"/>
      <c r="OO1765" s="72"/>
      <c r="OP1765" s="72"/>
      <c r="OQ1765" s="72"/>
      <c r="OR1765" s="72"/>
      <c r="OS1765" s="72"/>
      <c r="OT1765" s="72"/>
      <c r="OU1765" s="72"/>
      <c r="OV1765" s="72"/>
      <c r="OW1765" s="72"/>
      <c r="OX1765" s="72"/>
      <c r="OY1765" s="72"/>
      <c r="OZ1765" s="72"/>
      <c r="PA1765" s="72"/>
      <c r="PB1765" s="72"/>
      <c r="PC1765" s="72"/>
      <c r="PD1765" s="72"/>
      <c r="PE1765" s="72"/>
      <c r="PF1765" s="72"/>
      <c r="PG1765" s="72"/>
      <c r="PH1765" s="72"/>
      <c r="PI1765" s="72"/>
      <c r="PJ1765" s="72"/>
      <c r="PK1765" s="72"/>
      <c r="PL1765" s="72"/>
      <c r="PM1765" s="72"/>
      <c r="PN1765" s="72"/>
      <c r="PO1765" s="72"/>
      <c r="PP1765" s="72"/>
      <c r="PQ1765" s="72"/>
      <c r="PR1765" s="72"/>
      <c r="PS1765" s="72"/>
      <c r="PT1765" s="72"/>
      <c r="PU1765" s="72"/>
      <c r="PV1765" s="72"/>
      <c r="PW1765" s="72"/>
      <c r="PX1765" s="72"/>
      <c r="PY1765" s="72"/>
      <c r="PZ1765" s="72"/>
      <c r="QA1765" s="72"/>
      <c r="QB1765" s="72"/>
      <c r="QC1765" s="72"/>
      <c r="QD1765" s="72"/>
      <c r="QE1765" s="72"/>
      <c r="QF1765" s="72"/>
      <c r="QG1765" s="72"/>
      <c r="QH1765" s="72"/>
      <c r="QI1765" s="72"/>
      <c r="QJ1765" s="72"/>
      <c r="QK1765" s="72"/>
      <c r="QL1765" s="72"/>
      <c r="QM1765" s="72"/>
      <c r="QN1765" s="72"/>
      <c r="QO1765" s="72"/>
      <c r="QP1765" s="72"/>
      <c r="QQ1765" s="72"/>
      <c r="QR1765" s="72"/>
      <c r="QS1765" s="72"/>
      <c r="QT1765" s="72"/>
      <c r="QU1765" s="72"/>
      <c r="QV1765" s="72"/>
      <c r="QW1765" s="72"/>
      <c r="QX1765" s="72"/>
      <c r="QY1765" s="72"/>
      <c r="QZ1765" s="72"/>
      <c r="RA1765" s="72"/>
      <c r="RB1765" s="72"/>
      <c r="RC1765" s="72"/>
      <c r="RD1765" s="72"/>
      <c r="RE1765" s="72"/>
      <c r="RF1765" s="72"/>
      <c r="RG1765" s="72"/>
      <c r="RH1765" s="72"/>
      <c r="RI1765" s="72"/>
      <c r="RJ1765" s="72"/>
      <c r="RK1765" s="72"/>
      <c r="RL1765" s="72"/>
      <c r="RM1765" s="72"/>
      <c r="RN1765" s="72"/>
      <c r="RO1765" s="72"/>
      <c r="RP1765" s="72"/>
      <c r="RQ1765" s="72"/>
      <c r="RR1765" s="72"/>
      <c r="RS1765" s="72"/>
      <c r="RT1765" s="72"/>
      <c r="RU1765" s="72"/>
      <c r="RV1765" s="72"/>
      <c r="RW1765" s="72"/>
      <c r="RX1765" s="72"/>
      <c r="RY1765" s="72"/>
      <c r="RZ1765" s="72"/>
      <c r="SA1765" s="72"/>
      <c r="SB1765" s="72"/>
      <c r="SC1765" s="72"/>
      <c r="SD1765" s="72"/>
      <c r="SE1765" s="72"/>
      <c r="SF1765" s="72"/>
      <c r="SG1765" s="72"/>
      <c r="SH1765" s="72"/>
      <c r="SI1765" s="72"/>
      <c r="SJ1765" s="72"/>
      <c r="SK1765" s="72"/>
      <c r="SL1765" s="72"/>
      <c r="SM1765" s="72"/>
      <c r="SN1765" s="72"/>
      <c r="SO1765" s="72"/>
      <c r="SP1765" s="72"/>
      <c r="SQ1765" s="72"/>
      <c r="SR1765" s="72"/>
      <c r="SS1765" s="72"/>
      <c r="ST1765" s="72"/>
      <c r="SU1765" s="72"/>
      <c r="SV1765" s="72"/>
      <c r="SW1765" s="72"/>
      <c r="SX1765" s="72"/>
      <c r="SY1765" s="72"/>
      <c r="SZ1765" s="72"/>
      <c r="TA1765" s="72"/>
      <c r="TB1765" s="72"/>
      <c r="TC1765" s="72"/>
    </row>
    <row r="1766" spans="1:523" ht="16.5" customHeight="1" x14ac:dyDescent="0.2">
      <c r="A1766" s="20">
        <v>1480</v>
      </c>
      <c r="B1766" s="78" t="s">
        <v>74</v>
      </c>
      <c r="C1766" s="20" t="s">
        <v>328</v>
      </c>
      <c r="D1766" s="20" t="s">
        <v>38</v>
      </c>
      <c r="E1766" s="20" t="s">
        <v>1345</v>
      </c>
      <c r="F1766" s="22" t="s">
        <v>88</v>
      </c>
      <c r="G1766" s="110" t="s">
        <v>96</v>
      </c>
      <c r="H1766" s="20" t="s">
        <v>89</v>
      </c>
      <c r="I1766" s="20" t="s">
        <v>27</v>
      </c>
      <c r="J1766" s="22" t="s">
        <v>1245</v>
      </c>
      <c r="K1766" s="20">
        <v>1</v>
      </c>
      <c r="L1766" s="20" t="s">
        <v>370</v>
      </c>
      <c r="M1766" s="20" t="s">
        <v>339</v>
      </c>
      <c r="N1766" s="20" t="s">
        <v>355</v>
      </c>
      <c r="O1766" s="20">
        <v>2.15</v>
      </c>
      <c r="P1766" s="23" t="s">
        <v>94</v>
      </c>
      <c r="Q1766" s="24">
        <v>1</v>
      </c>
      <c r="R1766" s="25">
        <v>45992</v>
      </c>
      <c r="S1766" s="20" t="s">
        <v>36</v>
      </c>
      <c r="T1766" s="23">
        <v>2150000000</v>
      </c>
      <c r="U1766" s="27" t="s">
        <v>100</v>
      </c>
      <c r="V1766" s="27" t="s">
        <v>100</v>
      </c>
      <c r="W1766" s="72"/>
      <c r="X1766" s="72"/>
      <c r="Y1766" s="72"/>
      <c r="Z1766" s="72"/>
      <c r="AA1766" s="72"/>
      <c r="AB1766" s="72"/>
      <c r="AC1766" s="72"/>
      <c r="AD1766" s="72"/>
      <c r="AE1766" s="72"/>
      <c r="AF1766" s="72"/>
      <c r="AG1766" s="72"/>
      <c r="AH1766" s="72"/>
      <c r="AI1766" s="72"/>
      <c r="AJ1766" s="72"/>
      <c r="AK1766" s="72"/>
      <c r="AL1766" s="72"/>
      <c r="AM1766" s="72"/>
      <c r="AN1766" s="72"/>
      <c r="AO1766" s="72"/>
      <c r="AP1766" s="72"/>
      <c r="AQ1766" s="72"/>
      <c r="AR1766" s="72"/>
      <c r="AS1766" s="72"/>
      <c r="AT1766" s="72"/>
      <c r="AU1766" s="72"/>
      <c r="AV1766" s="72"/>
      <c r="AW1766" s="72"/>
      <c r="AX1766" s="72"/>
      <c r="AY1766" s="72"/>
      <c r="AZ1766" s="72"/>
      <c r="BA1766" s="72"/>
      <c r="BB1766" s="72"/>
      <c r="BC1766" s="72"/>
      <c r="BD1766" s="72"/>
      <c r="BE1766" s="72"/>
      <c r="BF1766" s="72"/>
      <c r="BG1766" s="72"/>
      <c r="BH1766" s="72"/>
      <c r="BI1766" s="72"/>
      <c r="BJ1766" s="72"/>
      <c r="BK1766" s="72"/>
      <c r="BL1766" s="72"/>
      <c r="BM1766" s="72"/>
      <c r="BN1766" s="72"/>
      <c r="BO1766" s="72"/>
      <c r="BP1766" s="72"/>
      <c r="BQ1766" s="72"/>
      <c r="BR1766" s="72"/>
      <c r="BS1766" s="72"/>
      <c r="BT1766" s="72"/>
      <c r="BU1766" s="72"/>
      <c r="BV1766" s="72"/>
      <c r="BW1766" s="72"/>
      <c r="BX1766" s="72"/>
      <c r="BY1766" s="72"/>
      <c r="BZ1766" s="72"/>
      <c r="CA1766" s="72"/>
      <c r="CB1766" s="72"/>
      <c r="CC1766" s="72"/>
      <c r="CD1766" s="72"/>
      <c r="CE1766" s="72"/>
      <c r="CF1766" s="72"/>
      <c r="CG1766" s="72"/>
      <c r="CH1766" s="72"/>
      <c r="CI1766" s="72"/>
      <c r="CJ1766" s="72"/>
      <c r="CK1766" s="72"/>
      <c r="CL1766" s="72"/>
      <c r="CM1766" s="72"/>
      <c r="CN1766" s="72"/>
      <c r="CO1766" s="72"/>
      <c r="CP1766" s="72"/>
      <c r="CQ1766" s="72"/>
      <c r="CR1766" s="72"/>
      <c r="CS1766" s="72"/>
      <c r="CT1766" s="72"/>
      <c r="CU1766" s="72"/>
      <c r="CV1766" s="72"/>
      <c r="CW1766" s="72"/>
      <c r="CX1766" s="72"/>
      <c r="CY1766" s="72"/>
      <c r="CZ1766" s="72"/>
      <c r="DA1766" s="72"/>
      <c r="DB1766" s="72"/>
      <c r="DC1766" s="72"/>
      <c r="DD1766" s="72"/>
      <c r="DE1766" s="72"/>
      <c r="DF1766" s="72"/>
      <c r="DG1766" s="72"/>
      <c r="DH1766" s="72"/>
      <c r="DI1766" s="72"/>
      <c r="DJ1766" s="72"/>
      <c r="DK1766" s="72"/>
      <c r="DL1766" s="72"/>
      <c r="DM1766" s="72"/>
      <c r="DN1766" s="72"/>
      <c r="DO1766" s="72"/>
      <c r="DP1766" s="72"/>
      <c r="DQ1766" s="72"/>
      <c r="DR1766" s="72"/>
      <c r="DS1766" s="72"/>
      <c r="DT1766" s="72"/>
      <c r="DU1766" s="72"/>
      <c r="DV1766" s="72"/>
      <c r="DW1766" s="72"/>
      <c r="DX1766" s="72"/>
      <c r="DY1766" s="72"/>
      <c r="DZ1766" s="72"/>
      <c r="EA1766" s="72"/>
      <c r="EB1766" s="72"/>
      <c r="EC1766" s="72"/>
      <c r="ED1766" s="72"/>
      <c r="EE1766" s="72"/>
      <c r="EF1766" s="72"/>
      <c r="EG1766" s="72"/>
      <c r="EH1766" s="72"/>
      <c r="EI1766" s="72"/>
      <c r="EJ1766" s="72"/>
      <c r="EK1766" s="72"/>
      <c r="EL1766" s="72"/>
      <c r="EM1766" s="72"/>
      <c r="EN1766" s="72"/>
      <c r="EO1766" s="72"/>
      <c r="EP1766" s="72"/>
      <c r="EQ1766" s="72"/>
      <c r="ER1766" s="72"/>
      <c r="ES1766" s="72"/>
      <c r="ET1766" s="72"/>
      <c r="EU1766" s="72"/>
      <c r="EV1766" s="72"/>
      <c r="EW1766" s="72"/>
      <c r="EX1766" s="72"/>
      <c r="EY1766" s="72"/>
      <c r="EZ1766" s="72"/>
      <c r="FA1766" s="72"/>
      <c r="FB1766" s="72"/>
      <c r="FC1766" s="72"/>
      <c r="FD1766" s="72"/>
      <c r="FE1766" s="72"/>
      <c r="FF1766" s="72"/>
      <c r="FG1766" s="72"/>
      <c r="FH1766" s="72"/>
      <c r="FI1766" s="72"/>
      <c r="FJ1766" s="72"/>
      <c r="FK1766" s="72"/>
      <c r="FL1766" s="72"/>
      <c r="FM1766" s="72"/>
      <c r="FN1766" s="72"/>
      <c r="FO1766" s="72"/>
      <c r="FP1766" s="72"/>
      <c r="FQ1766" s="72"/>
      <c r="FR1766" s="72"/>
      <c r="FS1766" s="72"/>
      <c r="FT1766" s="72"/>
      <c r="FU1766" s="72"/>
      <c r="FV1766" s="72"/>
      <c r="FW1766" s="72"/>
      <c r="FX1766" s="72"/>
      <c r="FY1766" s="72"/>
      <c r="FZ1766" s="72"/>
      <c r="GA1766" s="72"/>
      <c r="GB1766" s="72"/>
      <c r="GC1766" s="72"/>
      <c r="GD1766" s="72"/>
      <c r="GE1766" s="72"/>
      <c r="GF1766" s="72"/>
      <c r="GG1766" s="72"/>
      <c r="GH1766" s="72"/>
      <c r="GI1766" s="72"/>
      <c r="GJ1766" s="72"/>
      <c r="GK1766" s="72"/>
      <c r="GL1766" s="72"/>
      <c r="GM1766" s="72"/>
      <c r="GN1766" s="72"/>
      <c r="GO1766" s="72"/>
      <c r="GP1766" s="72"/>
      <c r="GQ1766" s="72"/>
      <c r="GR1766" s="72"/>
      <c r="GS1766" s="72"/>
      <c r="GT1766" s="72"/>
      <c r="GU1766" s="72"/>
      <c r="GV1766" s="72"/>
      <c r="GW1766" s="72"/>
      <c r="GX1766" s="72"/>
      <c r="GY1766" s="72"/>
      <c r="GZ1766" s="72"/>
      <c r="HA1766" s="72"/>
      <c r="HB1766" s="72"/>
      <c r="HC1766" s="72"/>
      <c r="HD1766" s="72"/>
      <c r="HE1766" s="72"/>
      <c r="HF1766" s="72"/>
      <c r="HG1766" s="72"/>
      <c r="HH1766" s="72"/>
      <c r="HI1766" s="72"/>
      <c r="HJ1766" s="72"/>
      <c r="HK1766" s="72"/>
      <c r="HL1766" s="72"/>
      <c r="HM1766" s="72"/>
      <c r="HN1766" s="72"/>
      <c r="HO1766" s="72"/>
      <c r="HP1766" s="72"/>
      <c r="HQ1766" s="72"/>
      <c r="HR1766" s="72"/>
      <c r="HS1766" s="72"/>
      <c r="HT1766" s="72"/>
      <c r="HU1766" s="72"/>
      <c r="HV1766" s="72"/>
      <c r="HW1766" s="72"/>
      <c r="HX1766" s="72"/>
      <c r="HY1766" s="72"/>
      <c r="HZ1766" s="72"/>
      <c r="IA1766" s="72"/>
      <c r="IB1766" s="72"/>
      <c r="IC1766" s="72"/>
      <c r="ID1766" s="72"/>
      <c r="IE1766" s="72"/>
      <c r="IF1766" s="72"/>
      <c r="IG1766" s="72"/>
      <c r="IH1766" s="72"/>
      <c r="II1766" s="72"/>
      <c r="IJ1766" s="72"/>
      <c r="IK1766" s="72"/>
      <c r="IL1766" s="72"/>
      <c r="IM1766" s="72"/>
      <c r="IN1766" s="72"/>
      <c r="IO1766" s="72"/>
      <c r="IP1766" s="72"/>
      <c r="IQ1766" s="72"/>
      <c r="IR1766" s="72"/>
      <c r="IS1766" s="72"/>
      <c r="IT1766" s="72"/>
      <c r="IU1766" s="72"/>
      <c r="IV1766" s="72"/>
      <c r="IW1766" s="72"/>
      <c r="IX1766" s="72"/>
      <c r="IY1766" s="72"/>
      <c r="IZ1766" s="72"/>
      <c r="JA1766" s="72"/>
      <c r="JB1766" s="72"/>
      <c r="JC1766" s="72"/>
      <c r="JD1766" s="72"/>
      <c r="JE1766" s="72"/>
      <c r="JF1766" s="72"/>
      <c r="JG1766" s="72"/>
      <c r="JH1766" s="72"/>
      <c r="JI1766" s="72"/>
      <c r="JJ1766" s="72"/>
      <c r="JK1766" s="72"/>
      <c r="JL1766" s="72"/>
      <c r="JM1766" s="72"/>
      <c r="JN1766" s="72"/>
      <c r="JO1766" s="72"/>
      <c r="JP1766" s="72"/>
      <c r="JQ1766" s="72"/>
      <c r="JR1766" s="72"/>
      <c r="JS1766" s="72"/>
      <c r="JT1766" s="72"/>
      <c r="JU1766" s="72"/>
      <c r="JV1766" s="72"/>
      <c r="JW1766" s="72"/>
      <c r="JX1766" s="72"/>
      <c r="JY1766" s="72"/>
      <c r="JZ1766" s="72"/>
      <c r="KA1766" s="72"/>
      <c r="KB1766" s="72"/>
      <c r="KC1766" s="72"/>
      <c r="KD1766" s="72"/>
      <c r="KE1766" s="72"/>
      <c r="KF1766" s="72"/>
      <c r="KG1766" s="72"/>
      <c r="KH1766" s="72"/>
      <c r="KI1766" s="72"/>
      <c r="KJ1766" s="72"/>
      <c r="KK1766" s="72"/>
      <c r="KL1766" s="72"/>
      <c r="KM1766" s="72"/>
      <c r="KN1766" s="72"/>
      <c r="KO1766" s="72"/>
      <c r="KP1766" s="72"/>
      <c r="KQ1766" s="72"/>
      <c r="KR1766" s="72"/>
      <c r="KS1766" s="72"/>
      <c r="KT1766" s="72"/>
      <c r="KU1766" s="72"/>
      <c r="KV1766" s="72"/>
      <c r="KW1766" s="72"/>
      <c r="KX1766" s="72"/>
      <c r="KY1766" s="72"/>
      <c r="KZ1766" s="72"/>
      <c r="LA1766" s="72"/>
      <c r="LB1766" s="72"/>
      <c r="LC1766" s="72"/>
      <c r="LD1766" s="72"/>
      <c r="LE1766" s="72"/>
      <c r="LF1766" s="72"/>
      <c r="LG1766" s="72"/>
      <c r="LH1766" s="72"/>
      <c r="LI1766" s="72"/>
      <c r="LJ1766" s="72"/>
      <c r="LK1766" s="72"/>
      <c r="LL1766" s="72"/>
      <c r="LM1766" s="72"/>
      <c r="LN1766" s="72"/>
      <c r="LO1766" s="72"/>
      <c r="LP1766" s="72"/>
      <c r="LQ1766" s="72"/>
      <c r="LR1766" s="72"/>
      <c r="LS1766" s="72"/>
      <c r="LT1766" s="72"/>
      <c r="LU1766" s="72"/>
      <c r="LV1766" s="72"/>
      <c r="LW1766" s="72"/>
      <c r="LX1766" s="72"/>
      <c r="LY1766" s="72"/>
      <c r="LZ1766" s="72"/>
      <c r="MA1766" s="72"/>
      <c r="MB1766" s="72"/>
      <c r="MC1766" s="72"/>
      <c r="MD1766" s="72"/>
      <c r="ME1766" s="72"/>
      <c r="MF1766" s="72"/>
      <c r="MG1766" s="72"/>
      <c r="MH1766" s="72"/>
      <c r="MI1766" s="72"/>
      <c r="MJ1766" s="72"/>
      <c r="MK1766" s="72"/>
      <c r="ML1766" s="72"/>
      <c r="MM1766" s="72"/>
      <c r="MN1766" s="72"/>
      <c r="MO1766" s="72"/>
      <c r="MP1766" s="72"/>
      <c r="MQ1766" s="72"/>
      <c r="MR1766" s="72"/>
      <c r="MS1766" s="72"/>
      <c r="MT1766" s="72"/>
      <c r="MU1766" s="72"/>
      <c r="MV1766" s="72"/>
      <c r="MW1766" s="72"/>
      <c r="MX1766" s="72"/>
      <c r="MY1766" s="72"/>
      <c r="MZ1766" s="72"/>
      <c r="NA1766" s="72"/>
      <c r="NB1766" s="72"/>
      <c r="NC1766" s="72"/>
      <c r="ND1766" s="72"/>
      <c r="NE1766" s="72"/>
      <c r="NF1766" s="72"/>
      <c r="NG1766" s="72"/>
      <c r="NH1766" s="72"/>
      <c r="NI1766" s="72"/>
      <c r="NJ1766" s="72"/>
      <c r="NK1766" s="72"/>
      <c r="NL1766" s="72"/>
      <c r="NM1766" s="72"/>
      <c r="NN1766" s="72"/>
      <c r="NO1766" s="72"/>
      <c r="NP1766" s="72"/>
      <c r="NQ1766" s="72"/>
      <c r="NR1766" s="72"/>
      <c r="NS1766" s="72"/>
      <c r="NT1766" s="72"/>
      <c r="NU1766" s="72"/>
      <c r="NV1766" s="72"/>
      <c r="NW1766" s="72"/>
      <c r="NX1766" s="72"/>
      <c r="NY1766" s="72"/>
      <c r="NZ1766" s="72"/>
      <c r="OA1766" s="72"/>
      <c r="OB1766" s="72"/>
      <c r="OC1766" s="72"/>
      <c r="OD1766" s="72"/>
      <c r="OE1766" s="72"/>
      <c r="OF1766" s="72"/>
      <c r="OG1766" s="72"/>
      <c r="OH1766" s="72"/>
      <c r="OI1766" s="72"/>
      <c r="OJ1766" s="72"/>
      <c r="OK1766" s="72"/>
      <c r="OL1766" s="72"/>
      <c r="OM1766" s="72"/>
      <c r="ON1766" s="72"/>
      <c r="OO1766" s="72"/>
      <c r="OP1766" s="72"/>
      <c r="OQ1766" s="72"/>
      <c r="OR1766" s="72"/>
      <c r="OS1766" s="72"/>
      <c r="OT1766" s="72"/>
      <c r="OU1766" s="72"/>
      <c r="OV1766" s="72"/>
      <c r="OW1766" s="72"/>
      <c r="OX1766" s="72"/>
      <c r="OY1766" s="72"/>
      <c r="OZ1766" s="72"/>
      <c r="PA1766" s="72"/>
      <c r="PB1766" s="72"/>
      <c r="PC1766" s="72"/>
      <c r="PD1766" s="72"/>
      <c r="PE1766" s="72"/>
      <c r="PF1766" s="72"/>
      <c r="PG1766" s="72"/>
      <c r="PH1766" s="72"/>
      <c r="PI1766" s="72"/>
      <c r="PJ1766" s="72"/>
      <c r="PK1766" s="72"/>
      <c r="PL1766" s="72"/>
      <c r="PM1766" s="72"/>
      <c r="PN1766" s="72"/>
      <c r="PO1766" s="72"/>
      <c r="PP1766" s="72"/>
      <c r="PQ1766" s="72"/>
      <c r="PR1766" s="72"/>
      <c r="PS1766" s="72"/>
      <c r="PT1766" s="72"/>
      <c r="PU1766" s="72"/>
      <c r="PV1766" s="72"/>
      <c r="PW1766" s="72"/>
      <c r="PX1766" s="72"/>
      <c r="PY1766" s="72"/>
      <c r="PZ1766" s="72"/>
      <c r="QA1766" s="72"/>
      <c r="QB1766" s="72"/>
      <c r="QC1766" s="72"/>
      <c r="QD1766" s="72"/>
      <c r="QE1766" s="72"/>
      <c r="QF1766" s="72"/>
      <c r="QG1766" s="72"/>
      <c r="QH1766" s="72"/>
      <c r="QI1766" s="72"/>
      <c r="QJ1766" s="72"/>
      <c r="QK1766" s="72"/>
      <c r="QL1766" s="72"/>
      <c r="QM1766" s="72"/>
      <c r="QN1766" s="72"/>
      <c r="QO1766" s="72"/>
      <c r="QP1766" s="72"/>
      <c r="QQ1766" s="72"/>
      <c r="QR1766" s="72"/>
      <c r="QS1766" s="72"/>
      <c r="QT1766" s="72"/>
      <c r="QU1766" s="72"/>
      <c r="QV1766" s="72"/>
      <c r="QW1766" s="72"/>
      <c r="QX1766" s="72"/>
      <c r="QY1766" s="72"/>
      <c r="QZ1766" s="72"/>
      <c r="RA1766" s="72"/>
      <c r="RB1766" s="72"/>
      <c r="RC1766" s="72"/>
      <c r="RD1766" s="72"/>
      <c r="RE1766" s="72"/>
      <c r="RF1766" s="72"/>
      <c r="RG1766" s="72"/>
      <c r="RH1766" s="72"/>
      <c r="RI1766" s="72"/>
      <c r="RJ1766" s="72"/>
      <c r="RK1766" s="72"/>
      <c r="RL1766" s="72"/>
      <c r="RM1766" s="72"/>
      <c r="RN1766" s="72"/>
      <c r="RO1766" s="72"/>
      <c r="RP1766" s="72"/>
      <c r="RQ1766" s="72"/>
      <c r="RR1766" s="72"/>
      <c r="RS1766" s="72"/>
      <c r="RT1766" s="72"/>
      <c r="RU1766" s="72"/>
      <c r="RV1766" s="72"/>
      <c r="RW1766" s="72"/>
      <c r="RX1766" s="72"/>
      <c r="RY1766" s="72"/>
      <c r="RZ1766" s="72"/>
      <c r="SA1766" s="72"/>
      <c r="SB1766" s="72"/>
      <c r="SC1766" s="72"/>
      <c r="SD1766" s="72"/>
      <c r="SE1766" s="72"/>
      <c r="SF1766" s="72"/>
      <c r="SG1766" s="72"/>
      <c r="SH1766" s="72"/>
      <c r="SI1766" s="72"/>
      <c r="SJ1766" s="72"/>
      <c r="SK1766" s="72"/>
      <c r="SL1766" s="72"/>
      <c r="SM1766" s="72"/>
      <c r="SN1766" s="72"/>
      <c r="SO1766" s="72"/>
      <c r="SP1766" s="72"/>
      <c r="SQ1766" s="72"/>
      <c r="SR1766" s="72"/>
      <c r="SS1766" s="72"/>
      <c r="ST1766" s="72"/>
      <c r="SU1766" s="72"/>
      <c r="SV1766" s="72"/>
      <c r="SW1766" s="72"/>
      <c r="SX1766" s="72"/>
      <c r="SY1766" s="72"/>
      <c r="SZ1766" s="72"/>
      <c r="TA1766" s="72"/>
      <c r="TB1766" s="72"/>
      <c r="TC1766" s="72"/>
    </row>
    <row r="1767" spans="1:523" ht="16.5" customHeight="1" x14ac:dyDescent="0.2">
      <c r="A1767" s="20">
        <v>1481</v>
      </c>
      <c r="B1767" s="78" t="s">
        <v>74</v>
      </c>
      <c r="C1767" s="20" t="s">
        <v>87</v>
      </c>
      <c r="D1767" s="20" t="s">
        <v>30</v>
      </c>
      <c r="E1767" s="20" t="s">
        <v>1345</v>
      </c>
      <c r="F1767" s="22" t="s">
        <v>88</v>
      </c>
      <c r="G1767" s="110" t="s">
        <v>96</v>
      </c>
      <c r="H1767" s="20" t="s">
        <v>89</v>
      </c>
      <c r="I1767" s="20" t="s">
        <v>27</v>
      </c>
      <c r="J1767" s="22" t="s">
        <v>1246</v>
      </c>
      <c r="K1767" s="20">
        <v>1</v>
      </c>
      <c r="L1767" s="20" t="s">
        <v>370</v>
      </c>
      <c r="M1767" s="20" t="s">
        <v>339</v>
      </c>
      <c r="N1767" s="20" t="s">
        <v>355</v>
      </c>
      <c r="O1767" s="20">
        <v>6.49</v>
      </c>
      <c r="P1767" s="23" t="s">
        <v>94</v>
      </c>
      <c r="Q1767" s="24">
        <v>1</v>
      </c>
      <c r="R1767" s="25">
        <v>45717</v>
      </c>
      <c r="S1767" s="20" t="s">
        <v>29</v>
      </c>
      <c r="T1767" s="23">
        <v>6490000000</v>
      </c>
      <c r="U1767" s="27" t="s">
        <v>100</v>
      </c>
      <c r="V1767" s="27" t="s">
        <v>100</v>
      </c>
      <c r="W1767" s="72"/>
      <c r="X1767" s="72"/>
      <c r="Y1767" s="72"/>
      <c r="Z1767" s="72"/>
      <c r="AA1767" s="72"/>
      <c r="AB1767" s="72"/>
      <c r="AC1767" s="72"/>
      <c r="AD1767" s="72"/>
      <c r="AE1767" s="72"/>
      <c r="AF1767" s="72"/>
      <c r="AG1767" s="72"/>
      <c r="AH1767" s="72"/>
      <c r="AI1767" s="72"/>
      <c r="AJ1767" s="72"/>
      <c r="AK1767" s="72"/>
      <c r="AL1767" s="72"/>
      <c r="AM1767" s="72"/>
      <c r="AN1767" s="72"/>
      <c r="AO1767" s="72"/>
      <c r="AP1767" s="72"/>
      <c r="AQ1767" s="72"/>
      <c r="AR1767" s="72"/>
      <c r="AS1767" s="72"/>
      <c r="AT1767" s="72"/>
      <c r="AU1767" s="72"/>
      <c r="AV1767" s="72"/>
      <c r="AW1767" s="72"/>
      <c r="AX1767" s="72"/>
      <c r="AY1767" s="72"/>
      <c r="AZ1767" s="72"/>
      <c r="BA1767" s="72"/>
      <c r="BB1767" s="72"/>
      <c r="BC1767" s="72"/>
      <c r="BD1767" s="72"/>
      <c r="BE1767" s="72"/>
      <c r="BF1767" s="72"/>
      <c r="BG1767" s="72"/>
      <c r="BH1767" s="72"/>
      <c r="BI1767" s="72"/>
      <c r="BJ1767" s="72"/>
      <c r="BK1767" s="72"/>
      <c r="BL1767" s="72"/>
      <c r="BM1767" s="72"/>
      <c r="BN1767" s="72"/>
      <c r="BO1767" s="72"/>
      <c r="BP1767" s="72"/>
      <c r="BQ1767" s="72"/>
      <c r="BR1767" s="72"/>
      <c r="BS1767" s="72"/>
      <c r="BT1767" s="72"/>
      <c r="BU1767" s="72"/>
      <c r="BV1767" s="72"/>
      <c r="BW1767" s="72"/>
      <c r="BX1767" s="72"/>
      <c r="BY1767" s="72"/>
      <c r="BZ1767" s="72"/>
      <c r="CA1767" s="72"/>
      <c r="CB1767" s="72"/>
      <c r="CC1767" s="72"/>
      <c r="CD1767" s="72"/>
      <c r="CE1767" s="72"/>
      <c r="CF1767" s="72"/>
      <c r="CG1767" s="72"/>
      <c r="CH1767" s="72"/>
      <c r="CI1767" s="72"/>
      <c r="CJ1767" s="72"/>
      <c r="CK1767" s="72"/>
      <c r="CL1767" s="72"/>
      <c r="CM1767" s="72"/>
      <c r="CN1767" s="72"/>
      <c r="CO1767" s="72"/>
      <c r="CP1767" s="72"/>
      <c r="CQ1767" s="72"/>
      <c r="CR1767" s="72"/>
      <c r="CS1767" s="72"/>
      <c r="CT1767" s="72"/>
      <c r="CU1767" s="72"/>
      <c r="CV1767" s="72"/>
      <c r="CW1767" s="72"/>
      <c r="CX1767" s="72"/>
      <c r="CY1767" s="72"/>
      <c r="CZ1767" s="72"/>
      <c r="DA1767" s="72"/>
      <c r="DB1767" s="72"/>
      <c r="DC1767" s="72"/>
      <c r="DD1767" s="72"/>
      <c r="DE1767" s="72"/>
      <c r="DF1767" s="72"/>
      <c r="DG1767" s="72"/>
      <c r="DH1767" s="72"/>
      <c r="DI1767" s="72"/>
      <c r="DJ1767" s="72"/>
      <c r="DK1767" s="72"/>
      <c r="DL1767" s="72"/>
      <c r="DM1767" s="72"/>
      <c r="DN1767" s="72"/>
      <c r="DO1767" s="72"/>
      <c r="DP1767" s="72"/>
      <c r="DQ1767" s="72"/>
      <c r="DR1767" s="72"/>
      <c r="DS1767" s="72"/>
      <c r="DT1767" s="72"/>
      <c r="DU1767" s="72"/>
      <c r="DV1767" s="72"/>
      <c r="DW1767" s="72"/>
      <c r="DX1767" s="72"/>
      <c r="DY1767" s="72"/>
      <c r="DZ1767" s="72"/>
      <c r="EA1767" s="72"/>
      <c r="EB1767" s="72"/>
      <c r="EC1767" s="72"/>
      <c r="ED1767" s="72"/>
      <c r="EE1767" s="72"/>
      <c r="EF1767" s="72"/>
      <c r="EG1767" s="72"/>
      <c r="EH1767" s="72"/>
      <c r="EI1767" s="72"/>
      <c r="EJ1767" s="72"/>
      <c r="EK1767" s="72"/>
      <c r="EL1767" s="72"/>
      <c r="EM1767" s="72"/>
      <c r="EN1767" s="72"/>
      <c r="EO1767" s="72"/>
      <c r="EP1767" s="72"/>
      <c r="EQ1767" s="72"/>
      <c r="ER1767" s="72"/>
      <c r="ES1767" s="72"/>
      <c r="ET1767" s="72"/>
      <c r="EU1767" s="72"/>
      <c r="EV1767" s="72"/>
      <c r="EW1767" s="72"/>
      <c r="EX1767" s="72"/>
      <c r="EY1767" s="72"/>
      <c r="EZ1767" s="72"/>
      <c r="FA1767" s="72"/>
      <c r="FB1767" s="72"/>
      <c r="FC1767" s="72"/>
      <c r="FD1767" s="72"/>
      <c r="FE1767" s="72"/>
      <c r="FF1767" s="72"/>
      <c r="FG1767" s="72"/>
      <c r="FH1767" s="72"/>
      <c r="FI1767" s="72"/>
      <c r="FJ1767" s="72"/>
      <c r="FK1767" s="72"/>
      <c r="FL1767" s="72"/>
      <c r="FM1767" s="72"/>
      <c r="FN1767" s="72"/>
      <c r="FO1767" s="72"/>
      <c r="FP1767" s="72"/>
      <c r="FQ1767" s="72"/>
      <c r="FR1767" s="72"/>
      <c r="FS1767" s="72"/>
      <c r="FT1767" s="72"/>
      <c r="FU1767" s="72"/>
      <c r="FV1767" s="72"/>
      <c r="FW1767" s="72"/>
      <c r="FX1767" s="72"/>
      <c r="FY1767" s="72"/>
      <c r="FZ1767" s="72"/>
      <c r="GA1767" s="72"/>
      <c r="GB1767" s="72"/>
      <c r="GC1767" s="72"/>
      <c r="GD1767" s="72"/>
      <c r="GE1767" s="72"/>
      <c r="GF1767" s="72"/>
      <c r="GG1767" s="72"/>
      <c r="GH1767" s="72"/>
      <c r="GI1767" s="72"/>
      <c r="GJ1767" s="72"/>
      <c r="GK1767" s="72"/>
      <c r="GL1767" s="72"/>
      <c r="GM1767" s="72"/>
      <c r="GN1767" s="72"/>
      <c r="GO1767" s="72"/>
      <c r="GP1767" s="72"/>
      <c r="GQ1767" s="72"/>
      <c r="GR1767" s="72"/>
      <c r="GS1767" s="72"/>
      <c r="GT1767" s="72"/>
      <c r="GU1767" s="72"/>
      <c r="GV1767" s="72"/>
      <c r="GW1767" s="72"/>
      <c r="GX1767" s="72"/>
      <c r="GY1767" s="72"/>
      <c r="GZ1767" s="72"/>
      <c r="HA1767" s="72"/>
      <c r="HB1767" s="72"/>
      <c r="HC1767" s="72"/>
      <c r="HD1767" s="72"/>
      <c r="HE1767" s="72"/>
      <c r="HF1767" s="72"/>
      <c r="HG1767" s="72"/>
      <c r="HH1767" s="72"/>
      <c r="HI1767" s="72"/>
      <c r="HJ1767" s="72"/>
      <c r="HK1767" s="72"/>
      <c r="HL1767" s="72"/>
      <c r="HM1767" s="72"/>
      <c r="HN1767" s="72"/>
      <c r="HO1767" s="72"/>
      <c r="HP1767" s="72"/>
      <c r="HQ1767" s="72"/>
      <c r="HR1767" s="72"/>
      <c r="HS1767" s="72"/>
      <c r="HT1767" s="72"/>
      <c r="HU1767" s="72"/>
      <c r="HV1767" s="72"/>
      <c r="HW1767" s="72"/>
      <c r="HX1767" s="72"/>
      <c r="HY1767" s="72"/>
      <c r="HZ1767" s="72"/>
      <c r="IA1767" s="72"/>
      <c r="IB1767" s="72"/>
      <c r="IC1767" s="72"/>
      <c r="ID1767" s="72"/>
      <c r="IE1767" s="72"/>
      <c r="IF1767" s="72"/>
      <c r="IG1767" s="72"/>
      <c r="IH1767" s="72"/>
      <c r="II1767" s="72"/>
      <c r="IJ1767" s="72"/>
      <c r="IK1767" s="72"/>
      <c r="IL1767" s="72"/>
      <c r="IM1767" s="72"/>
      <c r="IN1767" s="72"/>
      <c r="IO1767" s="72"/>
      <c r="IP1767" s="72"/>
      <c r="IQ1767" s="72"/>
      <c r="IR1767" s="72"/>
      <c r="IS1767" s="72"/>
      <c r="IT1767" s="72"/>
      <c r="IU1767" s="72"/>
      <c r="IV1767" s="72"/>
      <c r="IW1767" s="72"/>
      <c r="IX1767" s="72"/>
      <c r="IY1767" s="72"/>
      <c r="IZ1767" s="72"/>
      <c r="JA1767" s="72"/>
      <c r="JB1767" s="72"/>
      <c r="JC1767" s="72"/>
      <c r="JD1767" s="72"/>
      <c r="JE1767" s="72"/>
      <c r="JF1767" s="72"/>
      <c r="JG1767" s="72"/>
      <c r="JH1767" s="72"/>
      <c r="JI1767" s="72"/>
      <c r="JJ1767" s="72"/>
      <c r="JK1767" s="72"/>
      <c r="JL1767" s="72"/>
      <c r="JM1767" s="72"/>
      <c r="JN1767" s="72"/>
      <c r="JO1767" s="72"/>
      <c r="JP1767" s="72"/>
      <c r="JQ1767" s="72"/>
      <c r="JR1767" s="72"/>
      <c r="JS1767" s="72"/>
      <c r="JT1767" s="72"/>
      <c r="JU1767" s="72"/>
      <c r="JV1767" s="72"/>
      <c r="JW1767" s="72"/>
      <c r="JX1767" s="72"/>
      <c r="JY1767" s="72"/>
      <c r="JZ1767" s="72"/>
      <c r="KA1767" s="72"/>
      <c r="KB1767" s="72"/>
      <c r="KC1767" s="72"/>
      <c r="KD1767" s="72"/>
      <c r="KE1767" s="72"/>
      <c r="KF1767" s="72"/>
      <c r="KG1767" s="72"/>
      <c r="KH1767" s="72"/>
      <c r="KI1767" s="72"/>
      <c r="KJ1767" s="72"/>
      <c r="KK1767" s="72"/>
      <c r="KL1767" s="72"/>
      <c r="KM1767" s="72"/>
      <c r="KN1767" s="72"/>
      <c r="KO1767" s="72"/>
      <c r="KP1767" s="72"/>
      <c r="KQ1767" s="72"/>
      <c r="KR1767" s="72"/>
      <c r="KS1767" s="72"/>
      <c r="KT1767" s="72"/>
      <c r="KU1767" s="72"/>
      <c r="KV1767" s="72"/>
      <c r="KW1767" s="72"/>
      <c r="KX1767" s="72"/>
      <c r="KY1767" s="72"/>
      <c r="KZ1767" s="72"/>
      <c r="LA1767" s="72"/>
      <c r="LB1767" s="72"/>
      <c r="LC1767" s="72"/>
      <c r="LD1767" s="72"/>
      <c r="LE1767" s="72"/>
      <c r="LF1767" s="72"/>
      <c r="LG1767" s="72"/>
      <c r="LH1767" s="72"/>
      <c r="LI1767" s="72"/>
      <c r="LJ1767" s="72"/>
      <c r="LK1767" s="72"/>
      <c r="LL1767" s="72"/>
      <c r="LM1767" s="72"/>
      <c r="LN1767" s="72"/>
      <c r="LO1767" s="72"/>
      <c r="LP1767" s="72"/>
      <c r="LQ1767" s="72"/>
      <c r="LR1767" s="72"/>
      <c r="LS1767" s="72"/>
      <c r="LT1767" s="72"/>
      <c r="LU1767" s="72"/>
      <c r="LV1767" s="72"/>
      <c r="LW1767" s="72"/>
      <c r="LX1767" s="72"/>
      <c r="LY1767" s="72"/>
      <c r="LZ1767" s="72"/>
      <c r="MA1767" s="72"/>
      <c r="MB1767" s="72"/>
      <c r="MC1767" s="72"/>
      <c r="MD1767" s="72"/>
      <c r="ME1767" s="72"/>
      <c r="MF1767" s="72"/>
      <c r="MG1767" s="72"/>
      <c r="MH1767" s="72"/>
      <c r="MI1767" s="72"/>
      <c r="MJ1767" s="72"/>
      <c r="MK1767" s="72"/>
      <c r="ML1767" s="72"/>
      <c r="MM1767" s="72"/>
      <c r="MN1767" s="72"/>
      <c r="MO1767" s="72"/>
      <c r="MP1767" s="72"/>
      <c r="MQ1767" s="72"/>
      <c r="MR1767" s="72"/>
      <c r="MS1767" s="72"/>
      <c r="MT1767" s="72"/>
      <c r="MU1767" s="72"/>
      <c r="MV1767" s="72"/>
      <c r="MW1767" s="72"/>
      <c r="MX1767" s="72"/>
      <c r="MY1767" s="72"/>
      <c r="MZ1767" s="72"/>
      <c r="NA1767" s="72"/>
      <c r="NB1767" s="72"/>
      <c r="NC1767" s="72"/>
      <c r="ND1767" s="72"/>
      <c r="NE1767" s="72"/>
      <c r="NF1767" s="72"/>
      <c r="NG1767" s="72"/>
      <c r="NH1767" s="72"/>
      <c r="NI1767" s="72"/>
      <c r="NJ1767" s="72"/>
      <c r="NK1767" s="72"/>
      <c r="NL1767" s="72"/>
      <c r="NM1767" s="72"/>
      <c r="NN1767" s="72"/>
      <c r="NO1767" s="72"/>
      <c r="NP1767" s="72"/>
      <c r="NQ1767" s="72"/>
      <c r="NR1767" s="72"/>
      <c r="NS1767" s="72"/>
      <c r="NT1767" s="72"/>
      <c r="NU1767" s="72"/>
      <c r="NV1767" s="72"/>
      <c r="NW1767" s="72"/>
      <c r="NX1767" s="72"/>
      <c r="NY1767" s="72"/>
      <c r="NZ1767" s="72"/>
      <c r="OA1767" s="72"/>
      <c r="OB1767" s="72"/>
      <c r="OC1767" s="72"/>
      <c r="OD1767" s="72"/>
      <c r="OE1767" s="72"/>
      <c r="OF1767" s="72"/>
      <c r="OG1767" s="72"/>
      <c r="OH1767" s="72"/>
      <c r="OI1767" s="72"/>
      <c r="OJ1767" s="72"/>
      <c r="OK1767" s="72"/>
      <c r="OL1767" s="72"/>
      <c r="OM1767" s="72"/>
      <c r="ON1767" s="72"/>
      <c r="OO1767" s="72"/>
      <c r="OP1767" s="72"/>
      <c r="OQ1767" s="72"/>
      <c r="OR1767" s="72"/>
      <c r="OS1767" s="72"/>
      <c r="OT1767" s="72"/>
      <c r="OU1767" s="72"/>
      <c r="OV1767" s="72"/>
      <c r="OW1767" s="72"/>
      <c r="OX1767" s="72"/>
      <c r="OY1767" s="72"/>
      <c r="OZ1767" s="72"/>
      <c r="PA1767" s="72"/>
      <c r="PB1767" s="72"/>
      <c r="PC1767" s="72"/>
      <c r="PD1767" s="72"/>
      <c r="PE1767" s="72"/>
      <c r="PF1767" s="72"/>
      <c r="PG1767" s="72"/>
      <c r="PH1767" s="72"/>
      <c r="PI1767" s="72"/>
      <c r="PJ1767" s="72"/>
      <c r="PK1767" s="72"/>
      <c r="PL1767" s="72"/>
      <c r="PM1767" s="72"/>
      <c r="PN1767" s="72"/>
      <c r="PO1767" s="72"/>
      <c r="PP1767" s="72"/>
      <c r="PQ1767" s="72"/>
      <c r="PR1767" s="72"/>
      <c r="PS1767" s="72"/>
      <c r="PT1767" s="72"/>
      <c r="PU1767" s="72"/>
      <c r="PV1767" s="72"/>
      <c r="PW1767" s="72"/>
      <c r="PX1767" s="72"/>
      <c r="PY1767" s="72"/>
      <c r="PZ1767" s="72"/>
      <c r="QA1767" s="72"/>
      <c r="QB1767" s="72"/>
      <c r="QC1767" s="72"/>
      <c r="QD1767" s="72"/>
      <c r="QE1767" s="72"/>
      <c r="QF1767" s="72"/>
      <c r="QG1767" s="72"/>
      <c r="QH1767" s="72"/>
      <c r="QI1767" s="72"/>
      <c r="QJ1767" s="72"/>
      <c r="QK1767" s="72"/>
      <c r="QL1767" s="72"/>
      <c r="QM1767" s="72"/>
      <c r="QN1767" s="72"/>
      <c r="QO1767" s="72"/>
      <c r="QP1767" s="72"/>
      <c r="QQ1767" s="72"/>
      <c r="QR1767" s="72"/>
      <c r="QS1767" s="72"/>
      <c r="QT1767" s="72"/>
      <c r="QU1767" s="72"/>
      <c r="QV1767" s="72"/>
      <c r="QW1767" s="72"/>
      <c r="QX1767" s="72"/>
      <c r="QY1767" s="72"/>
      <c r="QZ1767" s="72"/>
      <c r="RA1767" s="72"/>
      <c r="RB1767" s="72"/>
      <c r="RC1767" s="72"/>
      <c r="RD1767" s="72"/>
      <c r="RE1767" s="72"/>
      <c r="RF1767" s="72"/>
      <c r="RG1767" s="72"/>
      <c r="RH1767" s="72"/>
      <c r="RI1767" s="72"/>
      <c r="RJ1767" s="72"/>
      <c r="RK1767" s="72"/>
      <c r="RL1767" s="72"/>
      <c r="RM1767" s="72"/>
      <c r="RN1767" s="72"/>
      <c r="RO1767" s="72"/>
      <c r="RP1767" s="72"/>
      <c r="RQ1767" s="72"/>
      <c r="RR1767" s="72"/>
      <c r="RS1767" s="72"/>
      <c r="RT1767" s="72"/>
      <c r="RU1767" s="72"/>
      <c r="RV1767" s="72"/>
      <c r="RW1767" s="72"/>
      <c r="RX1767" s="72"/>
      <c r="RY1767" s="72"/>
      <c r="RZ1767" s="72"/>
      <c r="SA1767" s="72"/>
      <c r="SB1767" s="72"/>
      <c r="SC1767" s="72"/>
      <c r="SD1767" s="72"/>
      <c r="SE1767" s="72"/>
      <c r="SF1767" s="72"/>
      <c r="SG1767" s="72"/>
      <c r="SH1767" s="72"/>
      <c r="SI1767" s="72"/>
      <c r="SJ1767" s="72"/>
      <c r="SK1767" s="72"/>
      <c r="SL1767" s="72"/>
      <c r="SM1767" s="72"/>
      <c r="SN1767" s="72"/>
      <c r="SO1767" s="72"/>
      <c r="SP1767" s="72"/>
      <c r="SQ1767" s="72"/>
      <c r="SR1767" s="72"/>
      <c r="SS1767" s="72"/>
      <c r="ST1767" s="72"/>
      <c r="SU1767" s="72"/>
      <c r="SV1767" s="72"/>
      <c r="SW1767" s="72"/>
      <c r="SX1767" s="72"/>
      <c r="SY1767" s="72"/>
      <c r="SZ1767" s="72"/>
      <c r="TA1767" s="72"/>
      <c r="TB1767" s="72"/>
      <c r="TC1767" s="72"/>
    </row>
    <row r="1768" spans="1:523" ht="16.5" customHeight="1" x14ac:dyDescent="0.2">
      <c r="A1768" s="20">
        <v>1482</v>
      </c>
      <c r="B1768" s="78" t="s">
        <v>74</v>
      </c>
      <c r="C1768" s="20" t="s">
        <v>87</v>
      </c>
      <c r="D1768" s="20" t="s">
        <v>30</v>
      </c>
      <c r="E1768" s="20" t="s">
        <v>1345</v>
      </c>
      <c r="F1768" s="22" t="s">
        <v>88</v>
      </c>
      <c r="G1768" s="112" t="s">
        <v>96</v>
      </c>
      <c r="H1768" s="20" t="s">
        <v>89</v>
      </c>
      <c r="I1768" s="20" t="s">
        <v>27</v>
      </c>
      <c r="J1768" s="22" t="s">
        <v>1247</v>
      </c>
      <c r="K1768" s="20">
        <v>1</v>
      </c>
      <c r="L1768" s="20" t="s">
        <v>370</v>
      </c>
      <c r="M1768" s="20" t="s">
        <v>339</v>
      </c>
      <c r="N1768" s="20" t="s">
        <v>355</v>
      </c>
      <c r="O1768" s="20">
        <v>2.94</v>
      </c>
      <c r="P1768" s="23" t="s">
        <v>94</v>
      </c>
      <c r="Q1768" s="24">
        <v>1</v>
      </c>
      <c r="R1768" s="25">
        <v>45717</v>
      </c>
      <c r="S1768" s="20" t="s">
        <v>29</v>
      </c>
      <c r="T1768" s="23">
        <v>2940000000</v>
      </c>
      <c r="U1768" s="27" t="s">
        <v>100</v>
      </c>
      <c r="V1768" s="27" t="s">
        <v>100</v>
      </c>
      <c r="W1768" s="72"/>
      <c r="X1768" s="72"/>
      <c r="Y1768" s="72"/>
      <c r="Z1768" s="72"/>
      <c r="AA1768" s="72"/>
      <c r="AB1768" s="72"/>
      <c r="AC1768" s="72"/>
      <c r="AD1768" s="72"/>
      <c r="AE1768" s="72"/>
      <c r="AF1768" s="72"/>
      <c r="AG1768" s="72"/>
      <c r="AH1768" s="72"/>
      <c r="AI1768" s="72"/>
      <c r="AJ1768" s="72"/>
      <c r="AK1768" s="72"/>
      <c r="AL1768" s="72"/>
      <c r="AM1768" s="72"/>
      <c r="AN1768" s="72"/>
      <c r="AO1768" s="72"/>
      <c r="AP1768" s="72"/>
      <c r="AQ1768" s="72"/>
      <c r="AR1768" s="72"/>
      <c r="AS1768" s="72"/>
      <c r="AT1768" s="72"/>
      <c r="AU1768" s="72"/>
      <c r="AV1768" s="72"/>
      <c r="AW1768" s="72"/>
      <c r="AX1768" s="72"/>
      <c r="AY1768" s="72"/>
      <c r="AZ1768" s="72"/>
      <c r="BA1768" s="72"/>
      <c r="BB1768" s="72"/>
      <c r="BC1768" s="72"/>
      <c r="BD1768" s="72"/>
      <c r="BE1768" s="72"/>
      <c r="BF1768" s="72"/>
      <c r="BG1768" s="72"/>
      <c r="BH1768" s="72"/>
      <c r="BI1768" s="72"/>
      <c r="BJ1768" s="72"/>
      <c r="BK1768" s="72"/>
      <c r="BL1768" s="72"/>
      <c r="BM1768" s="72"/>
      <c r="BN1768" s="72"/>
      <c r="BO1768" s="72"/>
      <c r="BP1768" s="72"/>
      <c r="BQ1768" s="72"/>
      <c r="BR1768" s="72"/>
      <c r="BS1768" s="72"/>
      <c r="BT1768" s="72"/>
      <c r="BU1768" s="72"/>
      <c r="BV1768" s="72"/>
      <c r="BW1768" s="72"/>
      <c r="BX1768" s="72"/>
      <c r="BY1768" s="72"/>
      <c r="BZ1768" s="72"/>
      <c r="CA1768" s="72"/>
      <c r="CB1768" s="72"/>
      <c r="CC1768" s="72"/>
      <c r="CD1768" s="72"/>
      <c r="CE1768" s="72"/>
      <c r="CF1768" s="72"/>
      <c r="CG1768" s="72"/>
      <c r="CH1768" s="72"/>
      <c r="CI1768" s="72"/>
      <c r="CJ1768" s="72"/>
      <c r="CK1768" s="72"/>
      <c r="CL1768" s="72"/>
      <c r="CM1768" s="72"/>
      <c r="CN1768" s="72"/>
      <c r="CO1768" s="72"/>
      <c r="CP1768" s="72"/>
      <c r="CQ1768" s="72"/>
      <c r="CR1768" s="72"/>
      <c r="CS1768" s="72"/>
      <c r="CT1768" s="72"/>
      <c r="CU1768" s="72"/>
      <c r="CV1768" s="72"/>
      <c r="CW1768" s="72"/>
      <c r="CX1768" s="72"/>
      <c r="CY1768" s="72"/>
      <c r="CZ1768" s="72"/>
      <c r="DA1768" s="72"/>
      <c r="DB1768" s="72"/>
      <c r="DC1768" s="72"/>
      <c r="DD1768" s="72"/>
      <c r="DE1768" s="72"/>
      <c r="DF1768" s="72"/>
      <c r="DG1768" s="72"/>
      <c r="DH1768" s="72"/>
      <c r="DI1768" s="72"/>
      <c r="DJ1768" s="72"/>
      <c r="DK1768" s="72"/>
      <c r="DL1768" s="72"/>
      <c r="DM1768" s="72"/>
      <c r="DN1768" s="72"/>
      <c r="DO1768" s="72"/>
      <c r="DP1768" s="72"/>
      <c r="DQ1768" s="72"/>
      <c r="DR1768" s="72"/>
      <c r="DS1768" s="72"/>
      <c r="DT1768" s="72"/>
      <c r="DU1768" s="72"/>
      <c r="DV1768" s="72"/>
      <c r="DW1768" s="72"/>
      <c r="DX1768" s="72"/>
      <c r="DY1768" s="72"/>
      <c r="DZ1768" s="72"/>
      <c r="EA1768" s="72"/>
      <c r="EB1768" s="72"/>
      <c r="EC1768" s="72"/>
      <c r="ED1768" s="72"/>
      <c r="EE1768" s="72"/>
      <c r="EF1768" s="72"/>
      <c r="EG1768" s="72"/>
      <c r="EH1768" s="72"/>
      <c r="EI1768" s="72"/>
      <c r="EJ1768" s="72"/>
      <c r="EK1768" s="72"/>
      <c r="EL1768" s="72"/>
      <c r="EM1768" s="72"/>
      <c r="EN1768" s="72"/>
      <c r="EO1768" s="72"/>
      <c r="EP1768" s="72"/>
      <c r="EQ1768" s="72"/>
      <c r="ER1768" s="72"/>
      <c r="ES1768" s="72"/>
      <c r="ET1768" s="72"/>
      <c r="EU1768" s="72"/>
      <c r="EV1768" s="72"/>
      <c r="EW1768" s="72"/>
      <c r="EX1768" s="72"/>
      <c r="EY1768" s="72"/>
      <c r="EZ1768" s="72"/>
      <c r="FA1768" s="72"/>
      <c r="FB1768" s="72"/>
      <c r="FC1768" s="72"/>
      <c r="FD1768" s="72"/>
      <c r="FE1768" s="72"/>
      <c r="FF1768" s="72"/>
      <c r="FG1768" s="72"/>
      <c r="FH1768" s="72"/>
      <c r="FI1768" s="72"/>
      <c r="FJ1768" s="72"/>
      <c r="FK1768" s="72"/>
      <c r="FL1768" s="72"/>
      <c r="FM1768" s="72"/>
      <c r="FN1768" s="72"/>
      <c r="FO1768" s="72"/>
      <c r="FP1768" s="72"/>
      <c r="FQ1768" s="72"/>
      <c r="FR1768" s="72"/>
      <c r="FS1768" s="72"/>
      <c r="FT1768" s="72"/>
      <c r="FU1768" s="72"/>
      <c r="FV1768" s="72"/>
      <c r="FW1768" s="72"/>
      <c r="FX1768" s="72"/>
      <c r="FY1768" s="72"/>
      <c r="FZ1768" s="72"/>
      <c r="GA1768" s="72"/>
      <c r="GB1768" s="72"/>
      <c r="GC1768" s="72"/>
      <c r="GD1768" s="72"/>
      <c r="GE1768" s="72"/>
      <c r="GF1768" s="72"/>
      <c r="GG1768" s="72"/>
      <c r="GH1768" s="72"/>
      <c r="GI1768" s="72"/>
      <c r="GJ1768" s="72"/>
      <c r="GK1768" s="72"/>
      <c r="GL1768" s="72"/>
      <c r="GM1768" s="72"/>
      <c r="GN1768" s="72"/>
      <c r="GO1768" s="72"/>
      <c r="GP1768" s="72"/>
      <c r="GQ1768" s="72"/>
      <c r="GR1768" s="72"/>
      <c r="GS1768" s="72"/>
      <c r="GT1768" s="72"/>
      <c r="GU1768" s="72"/>
      <c r="GV1768" s="72"/>
      <c r="GW1768" s="72"/>
      <c r="GX1768" s="72"/>
      <c r="GY1768" s="72"/>
      <c r="GZ1768" s="72"/>
      <c r="HA1768" s="72"/>
      <c r="HB1768" s="72"/>
      <c r="HC1768" s="72"/>
      <c r="HD1768" s="72"/>
      <c r="HE1768" s="72"/>
      <c r="HF1768" s="72"/>
      <c r="HG1768" s="72"/>
      <c r="HH1768" s="72"/>
      <c r="HI1768" s="72"/>
      <c r="HJ1768" s="72"/>
      <c r="HK1768" s="72"/>
      <c r="HL1768" s="72"/>
      <c r="HM1768" s="72"/>
      <c r="HN1768" s="72"/>
      <c r="HO1768" s="72"/>
      <c r="HP1768" s="72"/>
      <c r="HQ1768" s="72"/>
      <c r="HR1768" s="72"/>
      <c r="HS1768" s="72"/>
      <c r="HT1768" s="72"/>
      <c r="HU1768" s="72"/>
      <c r="HV1768" s="72"/>
      <c r="HW1768" s="72"/>
      <c r="HX1768" s="72"/>
      <c r="HY1768" s="72"/>
      <c r="HZ1768" s="72"/>
      <c r="IA1768" s="72"/>
      <c r="IB1768" s="72"/>
      <c r="IC1768" s="72"/>
      <c r="ID1768" s="72"/>
      <c r="IE1768" s="72"/>
      <c r="IF1768" s="72"/>
      <c r="IG1768" s="72"/>
      <c r="IH1768" s="72"/>
      <c r="II1768" s="72"/>
      <c r="IJ1768" s="72"/>
      <c r="IK1768" s="72"/>
      <c r="IL1768" s="72"/>
      <c r="IM1768" s="72"/>
      <c r="IN1768" s="72"/>
      <c r="IO1768" s="72"/>
      <c r="IP1768" s="72"/>
      <c r="IQ1768" s="72"/>
      <c r="IR1768" s="72"/>
      <c r="IS1768" s="72"/>
      <c r="IT1768" s="72"/>
      <c r="IU1768" s="72"/>
      <c r="IV1768" s="72"/>
      <c r="IW1768" s="72"/>
      <c r="IX1768" s="72"/>
      <c r="IY1768" s="72"/>
      <c r="IZ1768" s="72"/>
      <c r="JA1768" s="72"/>
      <c r="JB1768" s="72"/>
      <c r="JC1768" s="72"/>
      <c r="JD1768" s="72"/>
      <c r="JE1768" s="72"/>
      <c r="JF1768" s="72"/>
      <c r="JG1768" s="72"/>
      <c r="JH1768" s="72"/>
      <c r="JI1768" s="72"/>
      <c r="JJ1768" s="72"/>
      <c r="JK1768" s="72"/>
      <c r="JL1768" s="72"/>
      <c r="JM1768" s="72"/>
      <c r="JN1768" s="72"/>
      <c r="JO1768" s="72"/>
      <c r="JP1768" s="72"/>
      <c r="JQ1768" s="72"/>
      <c r="JR1768" s="72"/>
      <c r="JS1768" s="72"/>
      <c r="JT1768" s="72"/>
      <c r="JU1768" s="72"/>
      <c r="JV1768" s="72"/>
      <c r="JW1768" s="72"/>
      <c r="JX1768" s="72"/>
      <c r="JY1768" s="72"/>
      <c r="JZ1768" s="72"/>
      <c r="KA1768" s="72"/>
      <c r="KB1768" s="72"/>
      <c r="KC1768" s="72"/>
      <c r="KD1768" s="72"/>
      <c r="KE1768" s="72"/>
      <c r="KF1768" s="72"/>
      <c r="KG1768" s="72"/>
      <c r="KH1768" s="72"/>
      <c r="KI1768" s="72"/>
      <c r="KJ1768" s="72"/>
      <c r="KK1768" s="72"/>
      <c r="KL1768" s="72"/>
      <c r="KM1768" s="72"/>
      <c r="KN1768" s="72"/>
      <c r="KO1768" s="72"/>
      <c r="KP1768" s="72"/>
      <c r="KQ1768" s="72"/>
      <c r="KR1768" s="72"/>
      <c r="KS1768" s="72"/>
      <c r="KT1768" s="72"/>
      <c r="KU1768" s="72"/>
      <c r="KV1768" s="72"/>
      <c r="KW1768" s="72"/>
      <c r="KX1768" s="72"/>
      <c r="KY1768" s="72"/>
      <c r="KZ1768" s="72"/>
      <c r="LA1768" s="72"/>
      <c r="LB1768" s="72"/>
      <c r="LC1768" s="72"/>
      <c r="LD1768" s="72"/>
      <c r="LE1768" s="72"/>
      <c r="LF1768" s="72"/>
      <c r="LG1768" s="72"/>
      <c r="LH1768" s="72"/>
      <c r="LI1768" s="72"/>
      <c r="LJ1768" s="72"/>
      <c r="LK1768" s="72"/>
      <c r="LL1768" s="72"/>
      <c r="LM1768" s="72"/>
      <c r="LN1768" s="72"/>
      <c r="LO1768" s="72"/>
      <c r="LP1768" s="72"/>
      <c r="LQ1768" s="72"/>
      <c r="LR1768" s="72"/>
      <c r="LS1768" s="72"/>
      <c r="LT1768" s="72"/>
      <c r="LU1768" s="72"/>
      <c r="LV1768" s="72"/>
      <c r="LW1768" s="72"/>
      <c r="LX1768" s="72"/>
      <c r="LY1768" s="72"/>
      <c r="LZ1768" s="72"/>
      <c r="MA1768" s="72"/>
      <c r="MB1768" s="72"/>
      <c r="MC1768" s="72"/>
      <c r="MD1768" s="72"/>
      <c r="ME1768" s="72"/>
      <c r="MF1768" s="72"/>
      <c r="MG1768" s="72"/>
      <c r="MH1768" s="72"/>
      <c r="MI1768" s="72"/>
      <c r="MJ1768" s="72"/>
      <c r="MK1768" s="72"/>
      <c r="ML1768" s="72"/>
      <c r="MM1768" s="72"/>
      <c r="MN1768" s="72"/>
      <c r="MO1768" s="72"/>
      <c r="MP1768" s="72"/>
      <c r="MQ1768" s="72"/>
      <c r="MR1768" s="72"/>
      <c r="MS1768" s="72"/>
      <c r="MT1768" s="72"/>
      <c r="MU1768" s="72"/>
      <c r="MV1768" s="72"/>
      <c r="MW1768" s="72"/>
      <c r="MX1768" s="72"/>
      <c r="MY1768" s="72"/>
      <c r="MZ1768" s="72"/>
      <c r="NA1768" s="72"/>
      <c r="NB1768" s="72"/>
      <c r="NC1768" s="72"/>
      <c r="ND1768" s="72"/>
      <c r="NE1768" s="72"/>
      <c r="NF1768" s="72"/>
      <c r="NG1768" s="72"/>
      <c r="NH1768" s="72"/>
      <c r="NI1768" s="72"/>
      <c r="NJ1768" s="72"/>
      <c r="NK1768" s="72"/>
      <c r="NL1768" s="72"/>
      <c r="NM1768" s="72"/>
      <c r="NN1768" s="72"/>
      <c r="NO1768" s="72"/>
      <c r="NP1768" s="72"/>
      <c r="NQ1768" s="72"/>
      <c r="NR1768" s="72"/>
      <c r="NS1768" s="72"/>
      <c r="NT1768" s="72"/>
      <c r="NU1768" s="72"/>
      <c r="NV1768" s="72"/>
      <c r="NW1768" s="72"/>
      <c r="NX1768" s="72"/>
      <c r="NY1768" s="72"/>
      <c r="NZ1768" s="72"/>
      <c r="OA1768" s="72"/>
      <c r="OB1768" s="72"/>
      <c r="OC1768" s="72"/>
      <c r="OD1768" s="72"/>
      <c r="OE1768" s="72"/>
      <c r="OF1768" s="72"/>
      <c r="OG1768" s="72"/>
      <c r="OH1768" s="72"/>
      <c r="OI1768" s="72"/>
      <c r="OJ1768" s="72"/>
      <c r="OK1768" s="72"/>
      <c r="OL1768" s="72"/>
      <c r="OM1768" s="72"/>
      <c r="ON1768" s="72"/>
      <c r="OO1768" s="72"/>
      <c r="OP1768" s="72"/>
      <c r="OQ1768" s="72"/>
      <c r="OR1768" s="72"/>
      <c r="OS1768" s="72"/>
      <c r="OT1768" s="72"/>
      <c r="OU1768" s="72"/>
      <c r="OV1768" s="72"/>
      <c r="OW1768" s="72"/>
      <c r="OX1768" s="72"/>
      <c r="OY1768" s="72"/>
      <c r="OZ1768" s="72"/>
      <c r="PA1768" s="72"/>
      <c r="PB1768" s="72"/>
      <c r="PC1768" s="72"/>
      <c r="PD1768" s="72"/>
      <c r="PE1768" s="72"/>
      <c r="PF1768" s="72"/>
      <c r="PG1768" s="72"/>
      <c r="PH1768" s="72"/>
      <c r="PI1768" s="72"/>
      <c r="PJ1768" s="72"/>
      <c r="PK1768" s="72"/>
      <c r="PL1768" s="72"/>
      <c r="PM1768" s="72"/>
      <c r="PN1768" s="72"/>
      <c r="PO1768" s="72"/>
      <c r="PP1768" s="72"/>
      <c r="PQ1768" s="72"/>
      <c r="PR1768" s="72"/>
      <c r="PS1768" s="72"/>
      <c r="PT1768" s="72"/>
      <c r="PU1768" s="72"/>
      <c r="PV1768" s="72"/>
      <c r="PW1768" s="72"/>
      <c r="PX1768" s="72"/>
      <c r="PY1768" s="72"/>
      <c r="PZ1768" s="72"/>
      <c r="QA1768" s="72"/>
      <c r="QB1768" s="72"/>
      <c r="QC1768" s="72"/>
      <c r="QD1768" s="72"/>
      <c r="QE1768" s="72"/>
      <c r="QF1768" s="72"/>
      <c r="QG1768" s="72"/>
      <c r="QH1768" s="72"/>
      <c r="QI1768" s="72"/>
      <c r="QJ1768" s="72"/>
      <c r="QK1768" s="72"/>
      <c r="QL1768" s="72"/>
      <c r="QM1768" s="72"/>
      <c r="QN1768" s="72"/>
      <c r="QO1768" s="72"/>
      <c r="QP1768" s="72"/>
      <c r="QQ1768" s="72"/>
      <c r="QR1768" s="72"/>
      <c r="QS1768" s="72"/>
      <c r="QT1768" s="72"/>
      <c r="QU1768" s="72"/>
      <c r="QV1768" s="72"/>
      <c r="QW1768" s="72"/>
      <c r="QX1768" s="72"/>
      <c r="QY1768" s="72"/>
      <c r="QZ1768" s="72"/>
      <c r="RA1768" s="72"/>
      <c r="RB1768" s="72"/>
      <c r="RC1768" s="72"/>
      <c r="RD1768" s="72"/>
      <c r="RE1768" s="72"/>
      <c r="RF1768" s="72"/>
      <c r="RG1768" s="72"/>
      <c r="RH1768" s="72"/>
      <c r="RI1768" s="72"/>
      <c r="RJ1768" s="72"/>
      <c r="RK1768" s="72"/>
      <c r="RL1768" s="72"/>
      <c r="RM1768" s="72"/>
      <c r="RN1768" s="72"/>
      <c r="RO1768" s="72"/>
      <c r="RP1768" s="72"/>
      <c r="RQ1768" s="72"/>
      <c r="RR1768" s="72"/>
      <c r="RS1768" s="72"/>
      <c r="RT1768" s="72"/>
      <c r="RU1768" s="72"/>
      <c r="RV1768" s="72"/>
      <c r="RW1768" s="72"/>
      <c r="RX1768" s="72"/>
      <c r="RY1768" s="72"/>
      <c r="RZ1768" s="72"/>
      <c r="SA1768" s="72"/>
      <c r="SB1768" s="72"/>
      <c r="SC1768" s="72"/>
      <c r="SD1768" s="72"/>
      <c r="SE1768" s="72"/>
      <c r="SF1768" s="72"/>
      <c r="SG1768" s="72"/>
      <c r="SH1768" s="72"/>
      <c r="SI1768" s="72"/>
      <c r="SJ1768" s="72"/>
      <c r="SK1768" s="72"/>
      <c r="SL1768" s="72"/>
      <c r="SM1768" s="72"/>
      <c r="SN1768" s="72"/>
      <c r="SO1768" s="72"/>
      <c r="SP1768" s="72"/>
      <c r="SQ1768" s="72"/>
      <c r="SR1768" s="72"/>
      <c r="SS1768" s="72"/>
      <c r="ST1768" s="72"/>
      <c r="SU1768" s="72"/>
      <c r="SV1768" s="72"/>
      <c r="SW1768" s="72"/>
      <c r="SX1768" s="72"/>
      <c r="SY1768" s="72"/>
      <c r="SZ1768" s="72"/>
      <c r="TA1768" s="72"/>
      <c r="TB1768" s="72"/>
      <c r="TC1768" s="72"/>
    </row>
    <row r="1769" spans="1:523" ht="16.5" customHeight="1" x14ac:dyDescent="0.2">
      <c r="A1769" s="20">
        <v>1483</v>
      </c>
      <c r="B1769" s="78" t="s">
        <v>74</v>
      </c>
      <c r="C1769" s="20" t="s">
        <v>87</v>
      </c>
      <c r="D1769" s="20" t="s">
        <v>30</v>
      </c>
      <c r="E1769" s="20" t="s">
        <v>1345</v>
      </c>
      <c r="F1769" s="22" t="s">
        <v>88</v>
      </c>
      <c r="G1769" s="110" t="s">
        <v>96</v>
      </c>
      <c r="H1769" s="20" t="s">
        <v>89</v>
      </c>
      <c r="I1769" s="20" t="s">
        <v>27</v>
      </c>
      <c r="J1769" s="22" t="s">
        <v>1248</v>
      </c>
      <c r="K1769" s="8">
        <v>1</v>
      </c>
      <c r="L1769" s="20" t="s">
        <v>370</v>
      </c>
      <c r="M1769" s="20" t="s">
        <v>339</v>
      </c>
      <c r="N1769" s="20" t="s">
        <v>355</v>
      </c>
      <c r="O1769" s="20">
        <v>2.21</v>
      </c>
      <c r="P1769" s="104" t="s">
        <v>94</v>
      </c>
      <c r="Q1769" s="24">
        <v>1</v>
      </c>
      <c r="R1769" s="25">
        <v>45717</v>
      </c>
      <c r="S1769" s="20" t="s">
        <v>29</v>
      </c>
      <c r="T1769" s="23">
        <v>2210000000</v>
      </c>
      <c r="U1769" s="27" t="s">
        <v>100</v>
      </c>
      <c r="V1769" s="27" t="s">
        <v>100</v>
      </c>
      <c r="W1769" s="72"/>
      <c r="X1769" s="72"/>
      <c r="Y1769" s="72"/>
      <c r="Z1769" s="72"/>
      <c r="AA1769" s="90"/>
      <c r="AB1769" s="91"/>
      <c r="AC1769" s="91"/>
      <c r="AD1769" s="92"/>
      <c r="AE1769" s="91"/>
      <c r="AF1769" s="90"/>
      <c r="AG1769" s="91"/>
      <c r="AH1769" s="91"/>
      <c r="AI1769" s="92"/>
      <c r="AJ1769" s="91"/>
      <c r="AK1769" s="93"/>
      <c r="AL1769" s="90"/>
      <c r="AM1769" s="88"/>
      <c r="AN1769" s="95"/>
      <c r="AO1769" s="99"/>
      <c r="AP1769" s="99"/>
      <c r="AQ1769" s="113"/>
      <c r="AR1769" s="114"/>
      <c r="AS1769" s="91"/>
      <c r="AT1769" s="92"/>
      <c r="AU1769" s="93"/>
      <c r="AV1769" s="93"/>
      <c r="AW1769" s="94"/>
      <c r="AX1769" s="91"/>
      <c r="AY1769" s="88"/>
      <c r="AZ1769" s="95"/>
      <c r="BA1769" s="96"/>
      <c r="BB1769" s="97"/>
      <c r="BC1769" s="98"/>
      <c r="BD1769" s="99"/>
      <c r="BE1769" s="100"/>
      <c r="BF1769" s="95"/>
      <c r="BG1769" s="101"/>
      <c r="BH1769" s="102"/>
      <c r="BI1769" s="72"/>
      <c r="BJ1769" s="72"/>
      <c r="BK1769" s="72"/>
      <c r="BL1769" s="72"/>
      <c r="BM1769" s="72"/>
      <c r="BN1769" s="72"/>
      <c r="BO1769" s="72"/>
      <c r="BP1769" s="72"/>
      <c r="BQ1769" s="72"/>
      <c r="BR1769" s="72"/>
      <c r="BS1769" s="72"/>
      <c r="BT1769" s="72"/>
      <c r="BU1769" s="72"/>
      <c r="BV1769" s="72"/>
      <c r="BW1769" s="72"/>
      <c r="BX1769" s="72"/>
      <c r="BY1769" s="72"/>
      <c r="BZ1769" s="72"/>
      <c r="CA1769" s="72"/>
      <c r="CB1769" s="72"/>
      <c r="CC1769" s="72"/>
      <c r="CD1769" s="72"/>
      <c r="CE1769" s="72"/>
      <c r="CF1769" s="72"/>
      <c r="CG1769" s="72"/>
      <c r="CH1769" s="72"/>
      <c r="CI1769" s="72"/>
      <c r="CJ1769" s="72"/>
      <c r="CK1769" s="72"/>
      <c r="CL1769" s="72"/>
      <c r="CM1769" s="72"/>
      <c r="CN1769" s="72"/>
      <c r="CO1769" s="72"/>
      <c r="CP1769" s="72"/>
      <c r="CQ1769" s="72"/>
      <c r="CR1769" s="72"/>
      <c r="CS1769" s="90"/>
      <c r="CT1769" s="91"/>
      <c r="CU1769" s="91"/>
      <c r="CV1769" s="92"/>
      <c r="CW1769" s="91"/>
      <c r="CX1769" s="90"/>
      <c r="CY1769" s="91"/>
      <c r="CZ1769" s="91"/>
      <c r="DA1769" s="92"/>
      <c r="DB1769" s="91"/>
      <c r="DC1769" s="93"/>
      <c r="DD1769" s="88"/>
      <c r="DE1769" s="95"/>
      <c r="DF1769" s="99"/>
      <c r="DG1769" s="99"/>
      <c r="DH1769" s="92"/>
      <c r="DI1769" s="93"/>
      <c r="DJ1769" s="93"/>
      <c r="DK1769" s="94"/>
      <c r="DL1769" s="91"/>
      <c r="DM1769" s="95"/>
      <c r="DN1769" s="96"/>
      <c r="DO1769" s="97"/>
      <c r="DP1769" s="98"/>
      <c r="DQ1769" s="99"/>
      <c r="DR1769" s="100"/>
      <c r="DS1769" s="95"/>
      <c r="DT1769" s="101"/>
      <c r="DU1769" s="102"/>
      <c r="DV1769" s="72"/>
      <c r="DW1769" s="72"/>
      <c r="DX1769" s="72"/>
      <c r="DY1769" s="72"/>
      <c r="DZ1769" s="72"/>
      <c r="EA1769" s="72"/>
      <c r="EB1769" s="72"/>
      <c r="EC1769" s="72"/>
      <c r="ED1769" s="72"/>
      <c r="EE1769" s="72"/>
      <c r="EF1769" s="72"/>
      <c r="EG1769" s="72"/>
      <c r="EH1769" s="72"/>
      <c r="EI1769" s="72"/>
      <c r="EJ1769" s="72"/>
      <c r="EK1769" s="72"/>
      <c r="EL1769" s="72"/>
      <c r="EM1769" s="72"/>
      <c r="EN1769" s="72"/>
      <c r="EO1769" s="72"/>
      <c r="EP1769" s="72"/>
      <c r="EQ1769" s="72"/>
      <c r="ER1769" s="72"/>
      <c r="ES1769" s="72"/>
      <c r="ET1769" s="72"/>
      <c r="EU1769" s="72"/>
      <c r="EV1769" s="72"/>
      <c r="EW1769" s="72"/>
      <c r="EX1769" s="72"/>
      <c r="EY1769" s="72"/>
      <c r="EZ1769" s="72"/>
      <c r="FA1769" s="72"/>
      <c r="FB1769" s="72"/>
      <c r="FC1769" s="72"/>
      <c r="FD1769" s="72"/>
      <c r="FE1769" s="72"/>
      <c r="FF1769" s="90"/>
      <c r="FG1769" s="91"/>
      <c r="FH1769" s="91"/>
      <c r="FI1769" s="92"/>
      <c r="FJ1769" s="91"/>
      <c r="FK1769" s="90"/>
      <c r="FL1769" s="91"/>
      <c r="FM1769" s="91"/>
      <c r="FN1769" s="92"/>
      <c r="FO1769" s="91"/>
      <c r="FP1769" s="93"/>
      <c r="FQ1769" s="90"/>
      <c r="FR1769" s="88"/>
      <c r="FS1769" s="95"/>
      <c r="FT1769" s="99"/>
      <c r="FU1769" s="99"/>
      <c r="FV1769" s="113"/>
      <c r="FW1769" s="114"/>
      <c r="FX1769" s="91"/>
      <c r="FY1769" s="92"/>
      <c r="FZ1769" s="93"/>
      <c r="GA1769" s="93"/>
      <c r="GB1769" s="94"/>
      <c r="GC1769" s="91"/>
      <c r="GD1769" s="88"/>
      <c r="GE1769" s="95"/>
      <c r="GF1769" s="96"/>
      <c r="GG1769" s="97"/>
      <c r="GH1769" s="98"/>
      <c r="GI1769" s="99"/>
      <c r="GJ1769" s="100"/>
      <c r="GK1769" s="95"/>
      <c r="GL1769" s="101"/>
      <c r="GM1769" s="102"/>
      <c r="GN1769" s="72"/>
      <c r="GO1769" s="72"/>
      <c r="GP1769" s="72"/>
      <c r="GQ1769" s="72"/>
      <c r="GR1769" s="72"/>
      <c r="GS1769" s="72"/>
      <c r="GT1769" s="72"/>
      <c r="GU1769" s="72"/>
      <c r="GV1769" s="72"/>
      <c r="GW1769" s="72"/>
      <c r="GX1769" s="72"/>
      <c r="GY1769" s="72"/>
      <c r="GZ1769" s="72"/>
      <c r="HA1769" s="72"/>
      <c r="HB1769" s="72"/>
      <c r="HC1769" s="72"/>
      <c r="HD1769" s="72"/>
      <c r="HE1769" s="72"/>
      <c r="HF1769" s="72"/>
      <c r="HG1769" s="72"/>
      <c r="HH1769" s="72"/>
      <c r="HI1769" s="72"/>
      <c r="HJ1769" s="72"/>
      <c r="HK1769" s="72"/>
      <c r="HL1769" s="72"/>
      <c r="HM1769" s="72"/>
      <c r="HN1769" s="72"/>
      <c r="HO1769" s="72"/>
      <c r="HP1769" s="72"/>
      <c r="HQ1769" s="72"/>
      <c r="HR1769" s="72"/>
      <c r="HS1769" s="72"/>
      <c r="HT1769" s="72"/>
      <c r="HU1769" s="72"/>
      <c r="HV1769" s="72"/>
      <c r="HW1769" s="72"/>
      <c r="HX1769" s="90"/>
      <c r="HY1769" s="91"/>
      <c r="HZ1769" s="91"/>
      <c r="IA1769" s="92"/>
      <c r="IB1769" s="91"/>
      <c r="IC1769" s="72"/>
      <c r="ID1769" s="72"/>
      <c r="IE1769" s="72"/>
      <c r="IF1769" s="72"/>
      <c r="IG1769" s="72"/>
      <c r="IH1769" s="72"/>
      <c r="II1769" s="72"/>
      <c r="IJ1769" s="72"/>
      <c r="IK1769" s="72"/>
      <c r="IL1769" s="72"/>
      <c r="IM1769" s="72"/>
      <c r="IN1769" s="72"/>
      <c r="IO1769" s="72"/>
      <c r="IP1769" s="72"/>
      <c r="IQ1769" s="72"/>
      <c r="IR1769" s="72"/>
      <c r="IS1769" s="72"/>
      <c r="IT1769" s="72"/>
      <c r="IU1769" s="72"/>
      <c r="IV1769" s="72"/>
      <c r="IW1769" s="72"/>
      <c r="IX1769" s="72"/>
      <c r="IY1769" s="72"/>
      <c r="IZ1769" s="72"/>
      <c r="JA1769" s="72"/>
      <c r="JB1769" s="72"/>
      <c r="JC1769" s="72"/>
      <c r="JD1769" s="72"/>
      <c r="JE1769" s="72"/>
      <c r="JF1769" s="72"/>
      <c r="JG1769" s="72"/>
      <c r="JH1769" s="72"/>
      <c r="JI1769" s="72"/>
      <c r="JJ1769" s="72"/>
      <c r="JK1769" s="72"/>
      <c r="JL1769" s="72"/>
      <c r="JM1769" s="72"/>
      <c r="JN1769" s="72"/>
      <c r="JO1769" s="72"/>
      <c r="JP1769" s="72"/>
      <c r="JQ1769" s="72"/>
      <c r="JR1769" s="72"/>
      <c r="JS1769" s="72"/>
      <c r="JT1769" s="72"/>
      <c r="JU1769" s="72"/>
      <c r="JV1769" s="72"/>
      <c r="JW1769" s="72"/>
      <c r="JX1769" s="72"/>
      <c r="JY1769" s="72"/>
      <c r="JZ1769" s="72"/>
      <c r="KA1769" s="72"/>
      <c r="KB1769" s="72"/>
      <c r="KC1769" s="72"/>
      <c r="KD1769" s="72"/>
      <c r="KE1769" s="72"/>
      <c r="KF1769" s="72"/>
      <c r="KG1769" s="72"/>
      <c r="KH1769" s="72"/>
      <c r="KI1769" s="72"/>
      <c r="KJ1769" s="72"/>
      <c r="KK1769" s="72"/>
      <c r="KL1769" s="72"/>
      <c r="KM1769" s="72"/>
      <c r="KN1769" s="72"/>
      <c r="KO1769" s="72"/>
      <c r="KP1769" s="72"/>
      <c r="KQ1769" s="72"/>
      <c r="KR1769" s="72"/>
      <c r="KS1769" s="72"/>
      <c r="KT1769" s="72"/>
      <c r="KU1769" s="72"/>
      <c r="KV1769" s="72"/>
      <c r="KW1769" s="72"/>
      <c r="KX1769" s="72"/>
      <c r="KY1769" s="72"/>
      <c r="KZ1769" s="72"/>
      <c r="LA1769" s="72"/>
      <c r="LB1769" s="72"/>
      <c r="LC1769" s="72"/>
      <c r="LD1769" s="72"/>
      <c r="LE1769" s="72"/>
      <c r="LF1769" s="72"/>
      <c r="LG1769" s="72"/>
      <c r="LH1769" s="72"/>
      <c r="LI1769" s="72"/>
      <c r="LJ1769" s="72"/>
      <c r="LK1769" s="72"/>
      <c r="LL1769" s="72"/>
      <c r="LM1769" s="72"/>
      <c r="LN1769" s="72"/>
      <c r="LO1769" s="72"/>
      <c r="LP1769" s="72"/>
      <c r="LQ1769" s="72"/>
      <c r="LR1769" s="72"/>
      <c r="LS1769" s="72"/>
      <c r="LT1769" s="72"/>
      <c r="LU1769" s="72"/>
      <c r="LV1769" s="72"/>
      <c r="LW1769" s="72"/>
      <c r="LX1769" s="72"/>
      <c r="LY1769" s="72"/>
      <c r="LZ1769" s="72"/>
      <c r="MA1769" s="72"/>
      <c r="MB1769" s="72"/>
      <c r="MC1769" s="72"/>
      <c r="MD1769" s="72"/>
      <c r="ME1769" s="72"/>
      <c r="MF1769" s="72"/>
      <c r="MG1769" s="72"/>
      <c r="MH1769" s="72"/>
      <c r="MI1769" s="72"/>
      <c r="MJ1769" s="72"/>
      <c r="MK1769" s="72"/>
      <c r="ML1769" s="72"/>
      <c r="MM1769" s="72"/>
      <c r="MN1769" s="72"/>
      <c r="MO1769" s="72"/>
      <c r="MP1769" s="72"/>
      <c r="MQ1769" s="72"/>
      <c r="MR1769" s="72"/>
      <c r="MS1769" s="72"/>
      <c r="MT1769" s="72"/>
      <c r="MU1769" s="72"/>
      <c r="MV1769" s="72"/>
      <c r="MW1769" s="72"/>
      <c r="MX1769" s="72"/>
      <c r="MY1769" s="72"/>
      <c r="MZ1769" s="72"/>
      <c r="NA1769" s="72"/>
      <c r="NB1769" s="72"/>
      <c r="NC1769" s="72"/>
      <c r="ND1769" s="72"/>
      <c r="NE1769" s="72"/>
      <c r="NF1769" s="72"/>
      <c r="NG1769" s="72"/>
      <c r="NH1769" s="72"/>
      <c r="NI1769" s="72"/>
      <c r="NJ1769" s="72"/>
      <c r="NK1769" s="72"/>
      <c r="NL1769" s="72"/>
      <c r="NM1769" s="72"/>
      <c r="NN1769" s="72"/>
      <c r="NO1769" s="72"/>
      <c r="NP1769" s="72"/>
      <c r="NQ1769" s="72"/>
      <c r="NR1769" s="72"/>
      <c r="NS1769" s="72"/>
      <c r="NT1769" s="72"/>
      <c r="NU1769" s="72"/>
      <c r="NV1769" s="72"/>
      <c r="NW1769" s="72"/>
      <c r="NX1769" s="72"/>
      <c r="NY1769" s="72"/>
      <c r="NZ1769" s="72"/>
      <c r="OA1769" s="72"/>
      <c r="OB1769" s="72"/>
      <c r="OC1769" s="72"/>
      <c r="OD1769" s="72"/>
      <c r="OE1769" s="72"/>
      <c r="OF1769" s="72"/>
      <c r="OG1769" s="72"/>
      <c r="OH1769" s="72"/>
      <c r="OI1769" s="72"/>
      <c r="OJ1769" s="72"/>
      <c r="OK1769" s="72"/>
      <c r="OL1769" s="72"/>
      <c r="OM1769" s="72"/>
      <c r="ON1769" s="72"/>
      <c r="OO1769" s="72"/>
      <c r="OP1769" s="72"/>
      <c r="OQ1769" s="72"/>
      <c r="OR1769" s="72"/>
      <c r="OS1769" s="72"/>
      <c r="OT1769" s="72"/>
      <c r="OU1769" s="72"/>
      <c r="OV1769" s="72"/>
      <c r="OW1769" s="72"/>
      <c r="OX1769" s="72"/>
      <c r="OY1769" s="72"/>
      <c r="OZ1769" s="72"/>
      <c r="PA1769" s="72"/>
      <c r="PB1769" s="72"/>
      <c r="PC1769" s="72"/>
      <c r="PD1769" s="72"/>
      <c r="PE1769" s="72"/>
      <c r="PF1769" s="72"/>
      <c r="PG1769" s="72"/>
      <c r="PH1769" s="72"/>
      <c r="PI1769" s="72"/>
      <c r="PJ1769" s="72"/>
      <c r="PK1769" s="72"/>
      <c r="PL1769" s="72"/>
      <c r="PM1769" s="72"/>
      <c r="PN1769" s="72"/>
      <c r="PO1769" s="72"/>
      <c r="PP1769" s="72"/>
      <c r="PQ1769" s="72"/>
      <c r="PR1769" s="72"/>
      <c r="PS1769" s="72"/>
      <c r="PT1769" s="72"/>
      <c r="PU1769" s="72"/>
      <c r="PV1769" s="72"/>
      <c r="PW1769" s="72"/>
      <c r="PX1769" s="72"/>
      <c r="PY1769" s="72"/>
      <c r="PZ1769" s="72"/>
      <c r="QA1769" s="72"/>
      <c r="QB1769" s="72"/>
      <c r="QC1769" s="72"/>
      <c r="QD1769" s="72"/>
      <c r="QE1769" s="72"/>
      <c r="QF1769" s="72"/>
      <c r="QG1769" s="72"/>
      <c r="QH1769" s="72"/>
      <c r="QI1769" s="72"/>
      <c r="QJ1769" s="72"/>
      <c r="QK1769" s="72"/>
      <c r="QL1769" s="72"/>
      <c r="QM1769" s="72"/>
      <c r="QN1769" s="72"/>
      <c r="QO1769" s="72"/>
      <c r="QP1769" s="72"/>
      <c r="QQ1769" s="72"/>
      <c r="QR1769" s="72"/>
      <c r="QS1769" s="72"/>
      <c r="QT1769" s="72"/>
      <c r="QU1769" s="72"/>
      <c r="QV1769" s="72"/>
      <c r="QW1769" s="72"/>
      <c r="QX1769" s="72"/>
      <c r="QY1769" s="72"/>
      <c r="QZ1769" s="72"/>
      <c r="RA1769" s="72"/>
      <c r="RB1769" s="72"/>
      <c r="RC1769" s="72"/>
      <c r="RD1769" s="72"/>
      <c r="RE1769" s="72"/>
      <c r="RF1769" s="72"/>
      <c r="RG1769" s="72"/>
      <c r="RH1769" s="72"/>
      <c r="RI1769" s="72"/>
      <c r="RJ1769" s="72"/>
      <c r="RK1769" s="72"/>
      <c r="RL1769" s="72"/>
      <c r="RM1769" s="72"/>
      <c r="RN1769" s="72"/>
      <c r="RO1769" s="72"/>
      <c r="RP1769" s="72"/>
      <c r="RQ1769" s="72"/>
      <c r="RR1769" s="72"/>
      <c r="RS1769" s="72"/>
      <c r="RT1769" s="72"/>
      <c r="RU1769" s="72"/>
      <c r="RV1769" s="72"/>
      <c r="RW1769" s="72"/>
      <c r="RX1769" s="72"/>
      <c r="RY1769" s="72"/>
      <c r="RZ1769" s="72"/>
      <c r="SA1769" s="72"/>
      <c r="SB1769" s="72"/>
      <c r="SC1769" s="72"/>
      <c r="SD1769" s="72"/>
      <c r="SE1769" s="72"/>
      <c r="SF1769" s="72"/>
      <c r="SG1769" s="72"/>
      <c r="SH1769" s="72"/>
      <c r="SI1769" s="72"/>
      <c r="SJ1769" s="72"/>
      <c r="SK1769" s="72"/>
      <c r="SL1769" s="72"/>
      <c r="SM1769" s="72"/>
      <c r="SN1769" s="72"/>
      <c r="SO1769" s="72"/>
      <c r="SP1769" s="72"/>
      <c r="SQ1769" s="72"/>
      <c r="SR1769" s="72"/>
      <c r="SS1769" s="72"/>
      <c r="ST1769" s="72"/>
      <c r="SU1769" s="72"/>
      <c r="SV1769" s="72"/>
      <c r="SW1769" s="72"/>
      <c r="SX1769" s="72"/>
      <c r="SY1769" s="72"/>
      <c r="SZ1769" s="72"/>
      <c r="TA1769" s="72"/>
      <c r="TB1769" s="72"/>
      <c r="TC1769" s="72"/>
    </row>
    <row r="1770" spans="1:523" ht="16.5" customHeight="1" x14ac:dyDescent="0.2">
      <c r="A1770" s="20">
        <v>1484</v>
      </c>
      <c r="B1770" s="20" t="s">
        <v>74</v>
      </c>
      <c r="C1770" s="20" t="s">
        <v>87</v>
      </c>
      <c r="D1770" s="20" t="s">
        <v>30</v>
      </c>
      <c r="E1770" s="20" t="s">
        <v>1345</v>
      </c>
      <c r="F1770" s="22" t="s">
        <v>88</v>
      </c>
      <c r="G1770" s="120" t="s">
        <v>96</v>
      </c>
      <c r="H1770" s="20" t="s">
        <v>89</v>
      </c>
      <c r="I1770" s="20" t="s">
        <v>27</v>
      </c>
      <c r="J1770" s="22" t="s">
        <v>721</v>
      </c>
      <c r="K1770" s="20">
        <v>1</v>
      </c>
      <c r="L1770" s="20" t="s">
        <v>370</v>
      </c>
      <c r="M1770" s="20" t="s">
        <v>339</v>
      </c>
      <c r="N1770" s="20" t="s">
        <v>355</v>
      </c>
      <c r="O1770" s="8">
        <v>25</v>
      </c>
      <c r="P1770" s="23" t="s">
        <v>94</v>
      </c>
      <c r="Q1770" s="24">
        <v>1</v>
      </c>
      <c r="R1770" s="25">
        <v>45717</v>
      </c>
      <c r="S1770" s="20" t="s">
        <v>36</v>
      </c>
      <c r="T1770" s="23">
        <v>25000000000</v>
      </c>
      <c r="U1770" s="27" t="s">
        <v>100</v>
      </c>
      <c r="V1770" s="27" t="s">
        <v>100</v>
      </c>
      <c r="W1770" s="72"/>
      <c r="X1770" s="72"/>
      <c r="Y1770" s="72"/>
      <c r="Z1770" s="72"/>
      <c r="AA1770" s="72"/>
      <c r="AB1770" s="72"/>
      <c r="AC1770" s="72"/>
      <c r="AD1770" s="72"/>
      <c r="AE1770" s="72"/>
      <c r="AF1770" s="72"/>
      <c r="AG1770" s="72"/>
      <c r="AH1770" s="72"/>
      <c r="AI1770" s="72"/>
      <c r="AJ1770" s="72"/>
      <c r="AK1770" s="72"/>
      <c r="AL1770" s="72"/>
      <c r="AM1770" s="72"/>
      <c r="AN1770" s="72"/>
      <c r="AO1770" s="72"/>
      <c r="AP1770" s="72"/>
      <c r="AQ1770" s="72"/>
      <c r="AR1770" s="72"/>
      <c r="AS1770" s="72"/>
      <c r="AT1770" s="72"/>
      <c r="AU1770" s="72"/>
      <c r="AV1770" s="72"/>
      <c r="AW1770" s="72"/>
      <c r="AX1770" s="72"/>
      <c r="AY1770" s="72"/>
      <c r="AZ1770" s="72"/>
      <c r="BA1770" s="72"/>
      <c r="BB1770" s="72"/>
      <c r="BC1770" s="72"/>
      <c r="BD1770" s="72"/>
      <c r="BE1770" s="72"/>
      <c r="BF1770" s="72"/>
      <c r="BG1770" s="72"/>
      <c r="BH1770" s="72"/>
      <c r="BI1770" s="72"/>
      <c r="BJ1770" s="72"/>
      <c r="BK1770" s="72"/>
      <c r="BL1770" s="72"/>
      <c r="BM1770" s="72"/>
      <c r="BN1770" s="72"/>
      <c r="BO1770" s="72"/>
      <c r="BP1770" s="72"/>
      <c r="BQ1770" s="72"/>
      <c r="BR1770" s="72"/>
      <c r="BS1770" s="72"/>
      <c r="BT1770" s="72"/>
      <c r="BU1770" s="72"/>
      <c r="BV1770" s="72"/>
      <c r="BW1770" s="72"/>
      <c r="BX1770" s="72"/>
      <c r="BY1770" s="72"/>
      <c r="BZ1770" s="72"/>
      <c r="CA1770" s="72"/>
      <c r="CB1770" s="72"/>
      <c r="CC1770" s="72"/>
      <c r="CD1770" s="72"/>
      <c r="CE1770" s="72"/>
      <c r="CF1770" s="72"/>
      <c r="CG1770" s="72"/>
      <c r="CH1770" s="72"/>
      <c r="CI1770" s="72"/>
      <c r="CJ1770" s="72"/>
      <c r="CK1770" s="72"/>
      <c r="CL1770" s="72"/>
      <c r="CM1770" s="72"/>
      <c r="CN1770" s="72"/>
      <c r="CO1770" s="72"/>
      <c r="CP1770" s="72"/>
      <c r="CQ1770" s="72"/>
      <c r="CR1770" s="72"/>
      <c r="CS1770" s="72"/>
      <c r="CT1770" s="72"/>
      <c r="CU1770" s="72"/>
      <c r="CV1770" s="72"/>
      <c r="CW1770" s="72"/>
      <c r="CX1770" s="72"/>
      <c r="CY1770" s="72"/>
      <c r="CZ1770" s="72"/>
      <c r="DA1770" s="72"/>
      <c r="DB1770" s="72"/>
      <c r="DC1770" s="72"/>
      <c r="DD1770" s="72"/>
      <c r="DE1770" s="72"/>
      <c r="DF1770" s="72"/>
      <c r="DG1770" s="72"/>
      <c r="DH1770" s="72"/>
      <c r="DI1770" s="72"/>
      <c r="DJ1770" s="72"/>
      <c r="DK1770" s="72"/>
      <c r="DL1770" s="72"/>
      <c r="DM1770" s="72"/>
      <c r="DN1770" s="72"/>
      <c r="DO1770" s="72"/>
      <c r="DP1770" s="72"/>
      <c r="DQ1770" s="72"/>
      <c r="DR1770" s="72"/>
      <c r="DS1770" s="72"/>
      <c r="DT1770" s="72"/>
      <c r="DU1770" s="72"/>
      <c r="DV1770" s="72"/>
      <c r="DW1770" s="72"/>
      <c r="DX1770" s="72"/>
      <c r="DY1770" s="72"/>
      <c r="DZ1770" s="72"/>
      <c r="EA1770" s="72"/>
      <c r="EB1770" s="72"/>
      <c r="EC1770" s="72"/>
      <c r="ED1770" s="72"/>
      <c r="EE1770" s="72"/>
      <c r="EF1770" s="72"/>
      <c r="EG1770" s="72"/>
      <c r="EH1770" s="72"/>
      <c r="EI1770" s="72"/>
      <c r="EJ1770" s="72"/>
      <c r="EK1770" s="72"/>
      <c r="EL1770" s="72"/>
      <c r="EM1770" s="72"/>
      <c r="EN1770" s="72"/>
      <c r="EO1770" s="72"/>
      <c r="EP1770" s="72"/>
      <c r="EQ1770" s="72"/>
      <c r="ER1770" s="72"/>
      <c r="ES1770" s="72"/>
      <c r="ET1770" s="72"/>
      <c r="EU1770" s="72"/>
      <c r="EV1770" s="72"/>
      <c r="EW1770" s="72"/>
      <c r="EX1770" s="72"/>
      <c r="EY1770" s="72"/>
      <c r="EZ1770" s="72"/>
      <c r="FA1770" s="72"/>
      <c r="FB1770" s="72"/>
      <c r="FC1770" s="72"/>
      <c r="FD1770" s="72"/>
      <c r="FE1770" s="72"/>
      <c r="FF1770" s="72"/>
      <c r="FG1770" s="72"/>
      <c r="FH1770" s="72"/>
      <c r="FI1770" s="72"/>
      <c r="FJ1770" s="72"/>
      <c r="FK1770" s="72"/>
      <c r="FL1770" s="72"/>
      <c r="FM1770" s="72"/>
      <c r="FN1770" s="72"/>
      <c r="FO1770" s="72"/>
      <c r="FP1770" s="72"/>
      <c r="FQ1770" s="72"/>
      <c r="FR1770" s="72"/>
      <c r="FS1770" s="72"/>
      <c r="FT1770" s="72"/>
      <c r="FU1770" s="72"/>
      <c r="FV1770" s="72"/>
      <c r="FW1770" s="72"/>
      <c r="FX1770" s="72"/>
      <c r="FY1770" s="72"/>
      <c r="FZ1770" s="72"/>
      <c r="GA1770" s="72"/>
      <c r="GB1770" s="72"/>
      <c r="GC1770" s="72"/>
      <c r="GD1770" s="72"/>
      <c r="GE1770" s="72"/>
      <c r="GF1770" s="72"/>
      <c r="GG1770" s="72"/>
      <c r="GH1770" s="72"/>
      <c r="GI1770" s="72"/>
      <c r="GJ1770" s="72"/>
      <c r="GK1770" s="72"/>
      <c r="GL1770" s="72"/>
      <c r="GM1770" s="72"/>
      <c r="GN1770" s="72"/>
      <c r="GO1770" s="72"/>
      <c r="GP1770" s="72"/>
      <c r="GQ1770" s="72"/>
      <c r="GR1770" s="72"/>
      <c r="GS1770" s="72"/>
      <c r="GT1770" s="72"/>
      <c r="GU1770" s="72"/>
      <c r="GV1770" s="72"/>
      <c r="GW1770" s="72"/>
      <c r="GX1770" s="72"/>
      <c r="GY1770" s="72"/>
      <c r="GZ1770" s="72"/>
      <c r="HA1770" s="72"/>
      <c r="HB1770" s="72"/>
      <c r="HC1770" s="72"/>
      <c r="HD1770" s="72"/>
      <c r="HE1770" s="72"/>
      <c r="HF1770" s="72"/>
      <c r="HG1770" s="72"/>
      <c r="HH1770" s="72"/>
      <c r="HI1770" s="72"/>
      <c r="HJ1770" s="72"/>
      <c r="HK1770" s="72"/>
      <c r="HL1770" s="72"/>
      <c r="HM1770" s="72"/>
      <c r="HN1770" s="72"/>
      <c r="HO1770" s="72"/>
      <c r="HP1770" s="72"/>
      <c r="HQ1770" s="72"/>
      <c r="HR1770" s="72"/>
      <c r="HS1770" s="72"/>
      <c r="HT1770" s="72"/>
      <c r="HU1770" s="72"/>
      <c r="HV1770" s="72"/>
      <c r="HW1770" s="72"/>
      <c r="HX1770" s="72"/>
      <c r="HY1770" s="72"/>
      <c r="HZ1770" s="72"/>
      <c r="IA1770" s="72"/>
      <c r="IB1770" s="72"/>
      <c r="IC1770" s="72"/>
      <c r="ID1770" s="72"/>
      <c r="IE1770" s="72"/>
      <c r="IF1770" s="72"/>
      <c r="IG1770" s="72"/>
      <c r="IH1770" s="72"/>
      <c r="II1770" s="72"/>
      <c r="IJ1770" s="72"/>
      <c r="IK1770" s="72"/>
      <c r="IL1770" s="72"/>
      <c r="IM1770" s="72"/>
      <c r="IN1770" s="72"/>
      <c r="IO1770" s="72"/>
      <c r="IP1770" s="72"/>
      <c r="IQ1770" s="72"/>
      <c r="IR1770" s="72"/>
      <c r="IS1770" s="72"/>
      <c r="IT1770" s="72"/>
      <c r="IU1770" s="72"/>
      <c r="IV1770" s="72"/>
      <c r="IW1770" s="72"/>
      <c r="IX1770" s="72"/>
      <c r="IY1770" s="72"/>
      <c r="IZ1770" s="72"/>
      <c r="JA1770" s="72"/>
      <c r="JB1770" s="72"/>
      <c r="JC1770" s="72"/>
      <c r="JD1770" s="72"/>
      <c r="JE1770" s="72"/>
      <c r="JF1770" s="72"/>
      <c r="JG1770" s="72"/>
      <c r="JH1770" s="72"/>
      <c r="JI1770" s="72"/>
      <c r="JJ1770" s="72"/>
      <c r="JK1770" s="72"/>
      <c r="JL1770" s="72"/>
      <c r="JM1770" s="72"/>
      <c r="JN1770" s="72"/>
      <c r="JO1770" s="72"/>
      <c r="JP1770" s="72"/>
      <c r="JQ1770" s="72"/>
      <c r="JR1770" s="72"/>
      <c r="JS1770" s="72"/>
      <c r="JT1770" s="72"/>
      <c r="JU1770" s="72"/>
      <c r="JV1770" s="72"/>
      <c r="JW1770" s="72"/>
      <c r="JX1770" s="72"/>
      <c r="JY1770" s="72"/>
      <c r="JZ1770" s="72"/>
      <c r="KA1770" s="72"/>
      <c r="KB1770" s="72"/>
      <c r="KC1770" s="72"/>
      <c r="KD1770" s="72"/>
      <c r="KE1770" s="72"/>
      <c r="KF1770" s="72"/>
      <c r="KG1770" s="72"/>
      <c r="KH1770" s="72"/>
      <c r="KI1770" s="72"/>
      <c r="KJ1770" s="72"/>
      <c r="KK1770" s="72"/>
      <c r="KL1770" s="72"/>
      <c r="KM1770" s="72"/>
      <c r="KN1770" s="72"/>
      <c r="KO1770" s="72"/>
      <c r="KP1770" s="72"/>
      <c r="KQ1770" s="72"/>
      <c r="KR1770" s="72"/>
      <c r="KS1770" s="72"/>
      <c r="KT1770" s="72"/>
      <c r="KU1770" s="72"/>
      <c r="KV1770" s="72"/>
      <c r="KW1770" s="72"/>
      <c r="KX1770" s="72"/>
      <c r="KY1770" s="72"/>
      <c r="KZ1770" s="72"/>
      <c r="LA1770" s="72"/>
      <c r="LB1770" s="72"/>
      <c r="LC1770" s="72"/>
      <c r="LD1770" s="72"/>
      <c r="LE1770" s="72"/>
      <c r="LF1770" s="72"/>
      <c r="LG1770" s="72"/>
      <c r="LH1770" s="72"/>
      <c r="LI1770" s="72"/>
      <c r="LJ1770" s="72"/>
      <c r="LK1770" s="72"/>
      <c r="LL1770" s="72"/>
      <c r="LM1770" s="72"/>
      <c r="LN1770" s="72"/>
      <c r="LO1770" s="72"/>
      <c r="LP1770" s="72"/>
      <c r="LQ1770" s="72"/>
      <c r="LR1770" s="72"/>
      <c r="LS1770" s="72"/>
      <c r="LT1770" s="72"/>
      <c r="LU1770" s="72"/>
      <c r="LV1770" s="72"/>
      <c r="LW1770" s="72"/>
      <c r="LX1770" s="72"/>
      <c r="LY1770" s="72"/>
      <c r="LZ1770" s="72"/>
      <c r="MA1770" s="72"/>
      <c r="MB1770" s="72"/>
      <c r="MC1770" s="72"/>
      <c r="MD1770" s="72"/>
      <c r="ME1770" s="72"/>
      <c r="MF1770" s="72"/>
      <c r="MG1770" s="72"/>
      <c r="MH1770" s="72"/>
      <c r="MI1770" s="72"/>
      <c r="MJ1770" s="72"/>
      <c r="MK1770" s="72"/>
      <c r="ML1770" s="72"/>
      <c r="MM1770" s="72"/>
      <c r="MN1770" s="72"/>
      <c r="MO1770" s="72"/>
      <c r="MP1770" s="72"/>
      <c r="MQ1770" s="72"/>
      <c r="MR1770" s="72"/>
      <c r="MS1770" s="72"/>
      <c r="MT1770" s="72"/>
      <c r="MU1770" s="72"/>
      <c r="MV1770" s="72"/>
      <c r="MW1770" s="72"/>
      <c r="MX1770" s="72"/>
      <c r="MY1770" s="72"/>
      <c r="MZ1770" s="72"/>
      <c r="NA1770" s="72"/>
      <c r="NB1770" s="72"/>
      <c r="NC1770" s="72"/>
      <c r="ND1770" s="72"/>
      <c r="NE1770" s="72"/>
      <c r="NF1770" s="72"/>
      <c r="NG1770" s="72"/>
      <c r="NH1770" s="72"/>
      <c r="NI1770" s="72"/>
      <c r="NJ1770" s="72"/>
      <c r="NK1770" s="72"/>
      <c r="NL1770" s="72"/>
      <c r="NM1770" s="72"/>
      <c r="NN1770" s="72"/>
      <c r="NO1770" s="72"/>
      <c r="NP1770" s="72"/>
      <c r="NQ1770" s="72"/>
      <c r="NR1770" s="72"/>
      <c r="NS1770" s="72"/>
      <c r="NT1770" s="72"/>
      <c r="NU1770" s="72"/>
      <c r="NV1770" s="72"/>
      <c r="NW1770" s="72"/>
      <c r="NX1770" s="72"/>
      <c r="NY1770" s="72"/>
      <c r="NZ1770" s="72"/>
      <c r="OA1770" s="72"/>
      <c r="OB1770" s="72"/>
      <c r="OC1770" s="72"/>
      <c r="OD1770" s="72"/>
      <c r="OE1770" s="72"/>
      <c r="OF1770" s="72"/>
      <c r="OG1770" s="72"/>
      <c r="OH1770" s="72"/>
      <c r="OI1770" s="72"/>
      <c r="OJ1770" s="72"/>
      <c r="OK1770" s="72"/>
      <c r="OL1770" s="72"/>
      <c r="OM1770" s="72"/>
      <c r="ON1770" s="72"/>
      <c r="OO1770" s="72"/>
      <c r="OP1770" s="72"/>
      <c r="OQ1770" s="72"/>
      <c r="OR1770" s="72"/>
      <c r="OS1770" s="72"/>
      <c r="OT1770" s="72"/>
      <c r="OU1770" s="72"/>
      <c r="OV1770" s="72"/>
      <c r="OW1770" s="72"/>
      <c r="OX1770" s="72"/>
      <c r="OY1770" s="72"/>
      <c r="OZ1770" s="72"/>
      <c r="PA1770" s="72"/>
      <c r="PB1770" s="72"/>
      <c r="PC1770" s="72"/>
      <c r="PD1770" s="72"/>
      <c r="PE1770" s="72"/>
      <c r="PF1770" s="72"/>
      <c r="PG1770" s="72"/>
      <c r="PH1770" s="72"/>
      <c r="PI1770" s="72"/>
      <c r="PJ1770" s="72"/>
      <c r="PK1770" s="72"/>
      <c r="PL1770" s="72"/>
      <c r="PM1770" s="72"/>
      <c r="PN1770" s="72"/>
      <c r="PO1770" s="72"/>
      <c r="PP1770" s="72"/>
      <c r="PQ1770" s="72"/>
      <c r="PR1770" s="72"/>
      <c r="PS1770" s="72"/>
      <c r="PT1770" s="72"/>
      <c r="PU1770" s="72"/>
      <c r="PV1770" s="72"/>
      <c r="PW1770" s="72"/>
      <c r="PX1770" s="72"/>
      <c r="PY1770" s="72"/>
      <c r="PZ1770" s="72"/>
      <c r="QA1770" s="72"/>
      <c r="QB1770" s="72"/>
      <c r="QC1770" s="72"/>
      <c r="QD1770" s="72"/>
      <c r="QE1770" s="72"/>
      <c r="QF1770" s="72"/>
      <c r="QG1770" s="72"/>
      <c r="QH1770" s="72"/>
      <c r="QI1770" s="72"/>
      <c r="QJ1770" s="72"/>
      <c r="QK1770" s="72"/>
      <c r="QL1770" s="72"/>
      <c r="QM1770" s="72"/>
      <c r="QN1770" s="72"/>
      <c r="QO1770" s="72"/>
      <c r="QP1770" s="72"/>
      <c r="QQ1770" s="72"/>
      <c r="QR1770" s="72"/>
      <c r="QS1770" s="72"/>
      <c r="QT1770" s="72"/>
      <c r="QU1770" s="72"/>
      <c r="QV1770" s="72"/>
      <c r="QW1770" s="72"/>
      <c r="QX1770" s="72"/>
      <c r="QY1770" s="72"/>
      <c r="QZ1770" s="72"/>
      <c r="RA1770" s="72"/>
      <c r="RB1770" s="72"/>
      <c r="RC1770" s="72"/>
      <c r="RD1770" s="72"/>
      <c r="RE1770" s="72"/>
      <c r="RF1770" s="72"/>
      <c r="RG1770" s="72"/>
      <c r="RH1770" s="72"/>
      <c r="RI1770" s="72"/>
      <c r="RJ1770" s="72"/>
      <c r="RK1770" s="72"/>
      <c r="RL1770" s="72"/>
      <c r="RM1770" s="72"/>
      <c r="RN1770" s="72"/>
      <c r="RO1770" s="72"/>
      <c r="RP1770" s="72"/>
      <c r="RQ1770" s="72"/>
      <c r="RR1770" s="72"/>
      <c r="RS1770" s="72"/>
      <c r="RT1770" s="72"/>
      <c r="RU1770" s="72"/>
      <c r="RV1770" s="72"/>
      <c r="RW1770" s="72"/>
      <c r="RX1770" s="72"/>
      <c r="RY1770" s="72"/>
      <c r="RZ1770" s="72"/>
      <c r="SA1770" s="72"/>
      <c r="SB1770" s="72"/>
      <c r="SC1770" s="72"/>
      <c r="SD1770" s="72"/>
      <c r="SE1770" s="72"/>
      <c r="SF1770" s="72"/>
      <c r="SG1770" s="72"/>
      <c r="SH1770" s="72"/>
      <c r="SI1770" s="72"/>
      <c r="SJ1770" s="72"/>
      <c r="SK1770" s="72"/>
      <c r="SL1770" s="72"/>
      <c r="SM1770" s="72"/>
      <c r="SN1770" s="72"/>
      <c r="SO1770" s="72"/>
      <c r="SP1770" s="72"/>
      <c r="SQ1770" s="72"/>
      <c r="SR1770" s="72"/>
      <c r="SS1770" s="72"/>
      <c r="ST1770" s="72"/>
      <c r="SU1770" s="72"/>
      <c r="SV1770" s="72"/>
      <c r="SW1770" s="72"/>
      <c r="SX1770" s="72"/>
      <c r="SY1770" s="72"/>
      <c r="SZ1770" s="72"/>
      <c r="TA1770" s="72"/>
      <c r="TB1770" s="72"/>
      <c r="TC1770" s="72"/>
    </row>
    <row r="1771" spans="1:523" ht="16.5" customHeight="1" x14ac:dyDescent="0.2">
      <c r="A1771" s="20">
        <v>1485</v>
      </c>
      <c r="B1771" s="20" t="s">
        <v>74</v>
      </c>
      <c r="C1771" s="20" t="s">
        <v>87</v>
      </c>
      <c r="D1771" s="20" t="s">
        <v>30</v>
      </c>
      <c r="E1771" s="20" t="s">
        <v>1345</v>
      </c>
      <c r="F1771" s="22" t="s">
        <v>88</v>
      </c>
      <c r="G1771" s="33" t="s">
        <v>96</v>
      </c>
      <c r="H1771" s="20" t="s">
        <v>89</v>
      </c>
      <c r="I1771" s="20" t="s">
        <v>27</v>
      </c>
      <c r="J1771" s="22" t="s">
        <v>1249</v>
      </c>
      <c r="K1771" s="20">
        <v>1</v>
      </c>
      <c r="L1771" s="20" t="s">
        <v>370</v>
      </c>
      <c r="M1771" s="20" t="s">
        <v>339</v>
      </c>
      <c r="N1771" s="20" t="s">
        <v>355</v>
      </c>
      <c r="O1771" s="8">
        <v>66.39</v>
      </c>
      <c r="P1771" s="23" t="s">
        <v>94</v>
      </c>
      <c r="Q1771" s="24">
        <v>1</v>
      </c>
      <c r="R1771" s="25">
        <v>45717</v>
      </c>
      <c r="S1771" s="20" t="s">
        <v>36</v>
      </c>
      <c r="T1771" s="23">
        <v>66390000000</v>
      </c>
      <c r="U1771" s="27" t="s">
        <v>100</v>
      </c>
      <c r="V1771" s="27" t="s">
        <v>100</v>
      </c>
      <c r="W1771" s="72"/>
      <c r="X1771" s="72"/>
      <c r="Y1771" s="72"/>
      <c r="Z1771" s="72"/>
      <c r="AA1771" s="72"/>
      <c r="AB1771" s="72"/>
      <c r="AC1771" s="72"/>
      <c r="AD1771" s="72"/>
      <c r="AE1771" s="72"/>
      <c r="AF1771" s="72"/>
      <c r="AG1771" s="72"/>
      <c r="AH1771" s="72"/>
      <c r="AI1771" s="72"/>
      <c r="AJ1771" s="72"/>
      <c r="AK1771" s="72"/>
      <c r="AL1771" s="72"/>
      <c r="AM1771" s="72"/>
      <c r="AN1771" s="72"/>
      <c r="AO1771" s="72"/>
      <c r="AP1771" s="72"/>
      <c r="AQ1771" s="72"/>
      <c r="AR1771" s="72"/>
      <c r="AS1771" s="72"/>
      <c r="AT1771" s="72"/>
      <c r="AU1771" s="72"/>
      <c r="AV1771" s="72"/>
      <c r="AW1771" s="72"/>
      <c r="AX1771" s="72"/>
      <c r="AY1771" s="72"/>
      <c r="AZ1771" s="72"/>
      <c r="BA1771" s="72"/>
      <c r="BB1771" s="72"/>
      <c r="BC1771" s="72"/>
      <c r="BD1771" s="72"/>
      <c r="BE1771" s="72"/>
      <c r="BF1771" s="72"/>
      <c r="BG1771" s="72"/>
      <c r="BH1771" s="72"/>
      <c r="BI1771" s="72"/>
      <c r="BJ1771" s="72"/>
      <c r="BK1771" s="72"/>
      <c r="BL1771" s="72"/>
      <c r="BM1771" s="72"/>
      <c r="BN1771" s="72"/>
      <c r="BO1771" s="72"/>
      <c r="BP1771" s="72"/>
      <c r="BQ1771" s="72"/>
      <c r="BR1771" s="72"/>
      <c r="BS1771" s="72"/>
      <c r="BT1771" s="72"/>
      <c r="BU1771" s="72"/>
      <c r="BV1771" s="72"/>
      <c r="BW1771" s="72"/>
      <c r="BX1771" s="72"/>
      <c r="BY1771" s="72"/>
      <c r="BZ1771" s="72"/>
      <c r="CA1771" s="72"/>
      <c r="CB1771" s="72"/>
      <c r="CC1771" s="72"/>
      <c r="CD1771" s="72"/>
      <c r="CE1771" s="72"/>
      <c r="CF1771" s="72"/>
      <c r="CG1771" s="72"/>
      <c r="CH1771" s="72"/>
      <c r="CI1771" s="72"/>
      <c r="CJ1771" s="72"/>
      <c r="CK1771" s="72"/>
      <c r="CL1771" s="72"/>
      <c r="CM1771" s="72"/>
      <c r="CN1771" s="72"/>
      <c r="CO1771" s="72"/>
      <c r="CP1771" s="72"/>
      <c r="CQ1771" s="72"/>
      <c r="CR1771" s="72"/>
      <c r="CS1771" s="72"/>
      <c r="CT1771" s="72"/>
      <c r="CU1771" s="72"/>
      <c r="CV1771" s="72"/>
      <c r="CW1771" s="72"/>
      <c r="CX1771" s="72"/>
      <c r="CY1771" s="72"/>
      <c r="CZ1771" s="72"/>
      <c r="DA1771" s="72"/>
      <c r="DB1771" s="72"/>
      <c r="DC1771" s="72"/>
      <c r="DD1771" s="72"/>
      <c r="DE1771" s="72"/>
      <c r="DF1771" s="72"/>
      <c r="DG1771" s="72"/>
      <c r="DH1771" s="72"/>
      <c r="DI1771" s="72"/>
      <c r="DJ1771" s="72"/>
      <c r="DK1771" s="72"/>
      <c r="DL1771" s="72"/>
      <c r="DM1771" s="72"/>
      <c r="DN1771" s="72"/>
      <c r="DO1771" s="72"/>
      <c r="DP1771" s="72"/>
      <c r="DQ1771" s="72"/>
      <c r="DR1771" s="72"/>
      <c r="DS1771" s="72"/>
      <c r="DT1771" s="72"/>
      <c r="DU1771" s="72"/>
      <c r="DV1771" s="72"/>
      <c r="DW1771" s="72"/>
      <c r="DX1771" s="72"/>
      <c r="DY1771" s="72"/>
      <c r="DZ1771" s="72"/>
      <c r="EA1771" s="72"/>
      <c r="EB1771" s="72"/>
      <c r="EC1771" s="72"/>
      <c r="ED1771" s="72"/>
      <c r="EE1771" s="72"/>
      <c r="EF1771" s="72"/>
      <c r="EG1771" s="72"/>
      <c r="EH1771" s="72"/>
      <c r="EI1771" s="72"/>
      <c r="EJ1771" s="72"/>
      <c r="EK1771" s="72"/>
      <c r="EL1771" s="72"/>
      <c r="EM1771" s="72"/>
      <c r="EN1771" s="72"/>
      <c r="EO1771" s="72"/>
      <c r="EP1771" s="72"/>
      <c r="EQ1771" s="72"/>
      <c r="ER1771" s="72"/>
      <c r="ES1771" s="72"/>
      <c r="ET1771" s="72"/>
      <c r="EU1771" s="72"/>
      <c r="EV1771" s="72"/>
      <c r="EW1771" s="72"/>
      <c r="EX1771" s="72"/>
      <c r="EY1771" s="72"/>
      <c r="EZ1771" s="72"/>
      <c r="FA1771" s="72"/>
      <c r="FB1771" s="72"/>
      <c r="FC1771" s="72"/>
      <c r="FD1771" s="72"/>
      <c r="FE1771" s="72"/>
      <c r="FF1771" s="72"/>
      <c r="FG1771" s="72"/>
      <c r="FH1771" s="72"/>
      <c r="FI1771" s="72"/>
      <c r="FJ1771" s="72"/>
      <c r="FK1771" s="72"/>
      <c r="FL1771" s="72"/>
      <c r="FM1771" s="72"/>
      <c r="FN1771" s="72"/>
      <c r="FO1771" s="72"/>
      <c r="FP1771" s="72"/>
      <c r="FQ1771" s="72"/>
      <c r="FR1771" s="72"/>
      <c r="FS1771" s="72"/>
      <c r="FT1771" s="72"/>
      <c r="FU1771" s="72"/>
      <c r="FV1771" s="72"/>
      <c r="FW1771" s="72"/>
      <c r="FX1771" s="72"/>
      <c r="FY1771" s="72"/>
      <c r="FZ1771" s="72"/>
      <c r="GA1771" s="72"/>
      <c r="GB1771" s="72"/>
      <c r="GC1771" s="72"/>
      <c r="GD1771" s="72"/>
      <c r="GE1771" s="72"/>
      <c r="GF1771" s="72"/>
      <c r="GG1771" s="72"/>
      <c r="GH1771" s="72"/>
      <c r="GI1771" s="72"/>
      <c r="GJ1771" s="72"/>
      <c r="GK1771" s="72"/>
      <c r="GL1771" s="72"/>
      <c r="GM1771" s="72"/>
      <c r="GN1771" s="72"/>
      <c r="GO1771" s="72"/>
      <c r="GP1771" s="72"/>
      <c r="GQ1771" s="72"/>
      <c r="GR1771" s="72"/>
      <c r="GS1771" s="72"/>
      <c r="GT1771" s="72"/>
      <c r="GU1771" s="72"/>
      <c r="GV1771" s="72"/>
      <c r="GW1771" s="72"/>
      <c r="GX1771" s="72"/>
      <c r="GY1771" s="72"/>
      <c r="GZ1771" s="72"/>
      <c r="HA1771" s="72"/>
      <c r="HB1771" s="72"/>
      <c r="HC1771" s="72"/>
      <c r="HD1771" s="72"/>
      <c r="HE1771" s="72"/>
      <c r="HF1771" s="72"/>
      <c r="HG1771" s="72"/>
      <c r="HH1771" s="72"/>
      <c r="HI1771" s="72"/>
      <c r="HJ1771" s="72"/>
      <c r="HK1771" s="72"/>
      <c r="HL1771" s="72"/>
      <c r="HM1771" s="72"/>
      <c r="HN1771" s="72"/>
      <c r="HO1771" s="72"/>
      <c r="HP1771" s="72"/>
      <c r="HQ1771" s="72"/>
      <c r="HR1771" s="72"/>
      <c r="HS1771" s="72"/>
      <c r="HT1771" s="72"/>
      <c r="HU1771" s="72"/>
      <c r="HV1771" s="72"/>
      <c r="HW1771" s="72"/>
      <c r="HX1771" s="72"/>
      <c r="HY1771" s="72"/>
      <c r="HZ1771" s="72"/>
      <c r="IA1771" s="72"/>
      <c r="IB1771" s="72"/>
      <c r="IC1771" s="72"/>
      <c r="ID1771" s="72"/>
      <c r="IE1771" s="72"/>
      <c r="IF1771" s="72"/>
      <c r="IG1771" s="72"/>
      <c r="IH1771" s="72"/>
      <c r="II1771" s="72"/>
      <c r="IJ1771" s="72"/>
      <c r="IK1771" s="72"/>
      <c r="IL1771" s="72"/>
      <c r="IM1771" s="72"/>
      <c r="IN1771" s="72"/>
      <c r="IO1771" s="72"/>
      <c r="IP1771" s="72"/>
      <c r="IQ1771" s="72"/>
      <c r="IR1771" s="72"/>
      <c r="IS1771" s="72"/>
      <c r="IT1771" s="72"/>
      <c r="IU1771" s="72"/>
      <c r="IV1771" s="72"/>
      <c r="IW1771" s="72"/>
      <c r="IX1771" s="72"/>
      <c r="IY1771" s="72"/>
      <c r="IZ1771" s="72"/>
      <c r="JA1771" s="72"/>
      <c r="JB1771" s="72"/>
      <c r="JC1771" s="72"/>
      <c r="JD1771" s="72"/>
      <c r="JE1771" s="72"/>
      <c r="JF1771" s="72"/>
      <c r="JG1771" s="72"/>
      <c r="JH1771" s="72"/>
      <c r="JI1771" s="72"/>
      <c r="JJ1771" s="72"/>
      <c r="JK1771" s="72"/>
      <c r="JL1771" s="72"/>
      <c r="JM1771" s="72"/>
      <c r="JN1771" s="72"/>
      <c r="JO1771" s="72"/>
      <c r="JP1771" s="72"/>
      <c r="JQ1771" s="72"/>
      <c r="JR1771" s="72"/>
      <c r="JS1771" s="72"/>
      <c r="JT1771" s="72"/>
      <c r="JU1771" s="72"/>
      <c r="JV1771" s="72"/>
      <c r="JW1771" s="72"/>
      <c r="JX1771" s="72"/>
      <c r="JY1771" s="72"/>
      <c r="JZ1771" s="72"/>
      <c r="KA1771" s="72"/>
      <c r="KB1771" s="72"/>
      <c r="KC1771" s="72"/>
      <c r="KD1771" s="72"/>
      <c r="KE1771" s="72"/>
      <c r="KF1771" s="72"/>
      <c r="KG1771" s="72"/>
      <c r="KH1771" s="72"/>
      <c r="KI1771" s="72"/>
      <c r="KJ1771" s="72"/>
      <c r="KK1771" s="72"/>
      <c r="KL1771" s="72"/>
      <c r="KM1771" s="72"/>
      <c r="KN1771" s="72"/>
      <c r="KO1771" s="72"/>
      <c r="KP1771" s="72"/>
      <c r="KQ1771" s="72"/>
      <c r="KR1771" s="72"/>
      <c r="KS1771" s="72"/>
      <c r="KT1771" s="72"/>
      <c r="KU1771" s="72"/>
      <c r="KV1771" s="72"/>
      <c r="KW1771" s="72"/>
      <c r="KX1771" s="72"/>
      <c r="KY1771" s="72"/>
      <c r="KZ1771" s="72"/>
      <c r="LA1771" s="72"/>
      <c r="LB1771" s="72"/>
      <c r="LC1771" s="72"/>
      <c r="LD1771" s="72"/>
      <c r="LE1771" s="72"/>
      <c r="LF1771" s="72"/>
      <c r="LG1771" s="72"/>
      <c r="LH1771" s="72"/>
      <c r="LI1771" s="72"/>
      <c r="LJ1771" s="72"/>
      <c r="LK1771" s="72"/>
      <c r="LL1771" s="72"/>
      <c r="LM1771" s="72"/>
      <c r="LN1771" s="72"/>
      <c r="LO1771" s="72"/>
      <c r="LP1771" s="72"/>
      <c r="LQ1771" s="72"/>
      <c r="LR1771" s="72"/>
      <c r="LS1771" s="72"/>
      <c r="LT1771" s="72"/>
      <c r="LU1771" s="72"/>
      <c r="LV1771" s="72"/>
      <c r="LW1771" s="72"/>
      <c r="LX1771" s="72"/>
      <c r="LY1771" s="72"/>
      <c r="LZ1771" s="72"/>
      <c r="MA1771" s="72"/>
      <c r="MB1771" s="72"/>
      <c r="MC1771" s="72"/>
      <c r="MD1771" s="72"/>
      <c r="ME1771" s="72"/>
      <c r="MF1771" s="72"/>
      <c r="MG1771" s="72"/>
      <c r="MH1771" s="72"/>
      <c r="MI1771" s="72"/>
      <c r="MJ1771" s="72"/>
      <c r="MK1771" s="72"/>
      <c r="ML1771" s="72"/>
      <c r="MM1771" s="72"/>
      <c r="MN1771" s="72"/>
      <c r="MO1771" s="72"/>
      <c r="MP1771" s="72"/>
      <c r="MQ1771" s="72"/>
      <c r="MR1771" s="72"/>
      <c r="MS1771" s="72"/>
      <c r="MT1771" s="72"/>
      <c r="MU1771" s="72"/>
      <c r="MV1771" s="72"/>
      <c r="MW1771" s="72"/>
      <c r="MX1771" s="72"/>
      <c r="MY1771" s="72"/>
      <c r="MZ1771" s="72"/>
      <c r="NA1771" s="72"/>
      <c r="NB1771" s="72"/>
      <c r="NC1771" s="72"/>
      <c r="ND1771" s="72"/>
      <c r="NE1771" s="72"/>
      <c r="NF1771" s="72"/>
      <c r="NG1771" s="72"/>
      <c r="NH1771" s="72"/>
      <c r="NI1771" s="72"/>
      <c r="NJ1771" s="72"/>
      <c r="NK1771" s="72"/>
      <c r="NL1771" s="72"/>
      <c r="NM1771" s="72"/>
      <c r="NN1771" s="72"/>
      <c r="NO1771" s="72"/>
      <c r="NP1771" s="72"/>
      <c r="NQ1771" s="72"/>
      <c r="NR1771" s="72"/>
      <c r="NS1771" s="72"/>
      <c r="NT1771" s="72"/>
      <c r="NU1771" s="72"/>
      <c r="NV1771" s="72"/>
      <c r="NW1771" s="72"/>
      <c r="NX1771" s="72"/>
      <c r="NY1771" s="72"/>
      <c r="NZ1771" s="72"/>
      <c r="OA1771" s="72"/>
      <c r="OB1771" s="72"/>
      <c r="OC1771" s="72"/>
      <c r="OD1771" s="72"/>
      <c r="OE1771" s="72"/>
      <c r="OF1771" s="72"/>
      <c r="OG1771" s="72"/>
      <c r="OH1771" s="72"/>
      <c r="OI1771" s="72"/>
      <c r="OJ1771" s="72"/>
      <c r="OK1771" s="72"/>
      <c r="OL1771" s="72"/>
      <c r="OM1771" s="72"/>
      <c r="ON1771" s="72"/>
      <c r="OO1771" s="72"/>
      <c r="OP1771" s="72"/>
      <c r="OQ1771" s="72"/>
      <c r="OR1771" s="72"/>
      <c r="OS1771" s="72"/>
      <c r="OT1771" s="72"/>
      <c r="OU1771" s="72"/>
      <c r="OV1771" s="72"/>
      <c r="OW1771" s="72"/>
      <c r="OX1771" s="72"/>
      <c r="OY1771" s="72"/>
      <c r="OZ1771" s="72"/>
      <c r="PA1771" s="72"/>
      <c r="PB1771" s="72"/>
      <c r="PC1771" s="72"/>
      <c r="PD1771" s="72"/>
      <c r="PE1771" s="72"/>
      <c r="PF1771" s="72"/>
      <c r="PG1771" s="72"/>
      <c r="PH1771" s="72"/>
      <c r="PI1771" s="72"/>
      <c r="PJ1771" s="72"/>
      <c r="PK1771" s="72"/>
      <c r="PL1771" s="72"/>
      <c r="PM1771" s="72"/>
      <c r="PN1771" s="72"/>
      <c r="PO1771" s="72"/>
      <c r="PP1771" s="72"/>
      <c r="PQ1771" s="72"/>
      <c r="PR1771" s="72"/>
      <c r="PS1771" s="72"/>
      <c r="PT1771" s="72"/>
      <c r="PU1771" s="72"/>
      <c r="PV1771" s="72"/>
      <c r="PW1771" s="72"/>
      <c r="PX1771" s="72"/>
      <c r="PY1771" s="72"/>
      <c r="PZ1771" s="72"/>
      <c r="QA1771" s="72"/>
      <c r="QB1771" s="72"/>
      <c r="QC1771" s="72"/>
      <c r="QD1771" s="72"/>
      <c r="QE1771" s="72"/>
      <c r="QF1771" s="72"/>
      <c r="QG1771" s="72"/>
      <c r="QH1771" s="72"/>
      <c r="QI1771" s="72"/>
      <c r="QJ1771" s="72"/>
      <c r="QK1771" s="72"/>
      <c r="QL1771" s="72"/>
      <c r="QM1771" s="72"/>
      <c r="QN1771" s="72"/>
      <c r="QO1771" s="72"/>
      <c r="QP1771" s="72"/>
      <c r="QQ1771" s="72"/>
      <c r="QR1771" s="72"/>
      <c r="QS1771" s="72"/>
      <c r="QT1771" s="72"/>
      <c r="QU1771" s="72"/>
      <c r="QV1771" s="72"/>
      <c r="QW1771" s="72"/>
      <c r="QX1771" s="72"/>
      <c r="QY1771" s="72"/>
      <c r="QZ1771" s="72"/>
      <c r="RA1771" s="72"/>
      <c r="RB1771" s="72"/>
      <c r="RC1771" s="72"/>
      <c r="RD1771" s="72"/>
      <c r="RE1771" s="72"/>
      <c r="RF1771" s="72"/>
      <c r="RG1771" s="72"/>
      <c r="RH1771" s="72"/>
      <c r="RI1771" s="72"/>
      <c r="RJ1771" s="72"/>
      <c r="RK1771" s="72"/>
      <c r="RL1771" s="72"/>
      <c r="RM1771" s="72"/>
      <c r="RN1771" s="72"/>
      <c r="RO1771" s="72"/>
      <c r="RP1771" s="72"/>
      <c r="RQ1771" s="72"/>
      <c r="RR1771" s="72"/>
      <c r="RS1771" s="72"/>
      <c r="RT1771" s="72"/>
      <c r="RU1771" s="72"/>
      <c r="RV1771" s="72"/>
      <c r="RW1771" s="72"/>
      <c r="RX1771" s="72"/>
      <c r="RY1771" s="72"/>
      <c r="RZ1771" s="72"/>
      <c r="SA1771" s="72"/>
      <c r="SB1771" s="72"/>
      <c r="SC1771" s="72"/>
      <c r="SD1771" s="72"/>
      <c r="SE1771" s="72"/>
      <c r="SF1771" s="72"/>
      <c r="SG1771" s="72"/>
      <c r="SH1771" s="72"/>
      <c r="SI1771" s="72"/>
      <c r="SJ1771" s="72"/>
      <c r="SK1771" s="72"/>
      <c r="SL1771" s="72"/>
      <c r="SM1771" s="72"/>
      <c r="SN1771" s="72"/>
      <c r="SO1771" s="72"/>
      <c r="SP1771" s="72"/>
      <c r="SQ1771" s="72"/>
      <c r="SR1771" s="72"/>
      <c r="SS1771" s="72"/>
      <c r="ST1771" s="72"/>
      <c r="SU1771" s="72"/>
      <c r="SV1771" s="72"/>
      <c r="SW1771" s="72"/>
      <c r="SX1771" s="72"/>
      <c r="SY1771" s="72"/>
      <c r="SZ1771" s="72"/>
      <c r="TA1771" s="72"/>
      <c r="TB1771" s="72"/>
      <c r="TC1771" s="72"/>
    </row>
    <row r="1772" spans="1:523" ht="16.5" customHeight="1" x14ac:dyDescent="0.2">
      <c r="A1772" s="20">
        <v>1486</v>
      </c>
      <c r="B1772" s="20" t="s">
        <v>74</v>
      </c>
      <c r="C1772" s="20" t="s">
        <v>87</v>
      </c>
      <c r="D1772" s="20" t="s">
        <v>30</v>
      </c>
      <c r="E1772" s="20" t="s">
        <v>1345</v>
      </c>
      <c r="F1772" s="22" t="s">
        <v>88</v>
      </c>
      <c r="G1772" s="112" t="s">
        <v>96</v>
      </c>
      <c r="H1772" s="20" t="s">
        <v>89</v>
      </c>
      <c r="I1772" s="20" t="s">
        <v>27</v>
      </c>
      <c r="J1772" s="22" t="s">
        <v>1250</v>
      </c>
      <c r="K1772" s="20">
        <v>1</v>
      </c>
      <c r="L1772" s="20" t="s">
        <v>370</v>
      </c>
      <c r="M1772" s="20" t="s">
        <v>339</v>
      </c>
      <c r="N1772" s="20" t="s">
        <v>355</v>
      </c>
      <c r="O1772" s="20">
        <v>17.47</v>
      </c>
      <c r="P1772" s="81" t="s">
        <v>94</v>
      </c>
      <c r="Q1772" s="121">
        <v>1</v>
      </c>
      <c r="R1772" s="25">
        <v>45717</v>
      </c>
      <c r="S1772" s="20" t="s">
        <v>36</v>
      </c>
      <c r="T1772" s="23">
        <v>17470000000</v>
      </c>
      <c r="U1772" s="27" t="s">
        <v>100</v>
      </c>
      <c r="V1772" s="27" t="s">
        <v>100</v>
      </c>
      <c r="W1772" s="72"/>
      <c r="X1772" s="72"/>
      <c r="Y1772" s="72"/>
      <c r="Z1772" s="72"/>
      <c r="AA1772" s="72"/>
      <c r="AB1772" s="72"/>
      <c r="AC1772" s="72"/>
      <c r="AD1772" s="72"/>
      <c r="AE1772" s="72"/>
      <c r="AF1772" s="72"/>
      <c r="AG1772" s="72"/>
      <c r="AH1772" s="72"/>
      <c r="AI1772" s="72"/>
      <c r="AJ1772" s="72"/>
      <c r="AK1772" s="72"/>
      <c r="AL1772" s="72"/>
      <c r="AM1772" s="72"/>
      <c r="AN1772" s="72"/>
      <c r="AO1772" s="72"/>
      <c r="AP1772" s="72"/>
      <c r="AQ1772" s="72"/>
      <c r="AR1772" s="72"/>
      <c r="AS1772" s="72"/>
      <c r="AT1772" s="72"/>
      <c r="AU1772" s="72"/>
      <c r="AV1772" s="72"/>
      <c r="AW1772" s="72"/>
      <c r="AX1772" s="72"/>
      <c r="AY1772" s="72"/>
      <c r="AZ1772" s="72"/>
      <c r="BA1772" s="72"/>
      <c r="BB1772" s="72"/>
      <c r="BC1772" s="72"/>
      <c r="BD1772" s="72"/>
      <c r="BE1772" s="72"/>
      <c r="BF1772" s="72"/>
      <c r="BG1772" s="72"/>
      <c r="BH1772" s="72"/>
      <c r="BI1772" s="72"/>
      <c r="BJ1772" s="72"/>
      <c r="BK1772" s="72"/>
      <c r="BL1772" s="72"/>
      <c r="BM1772" s="72"/>
      <c r="BN1772" s="72"/>
      <c r="BO1772" s="72"/>
      <c r="BP1772" s="72"/>
      <c r="BQ1772" s="72"/>
      <c r="BR1772" s="72"/>
      <c r="BS1772" s="72"/>
      <c r="BT1772" s="72"/>
      <c r="BU1772" s="72"/>
      <c r="BV1772" s="72"/>
      <c r="BW1772" s="72"/>
      <c r="BX1772" s="72"/>
      <c r="BY1772" s="72"/>
      <c r="BZ1772" s="72"/>
      <c r="CA1772" s="72"/>
      <c r="CB1772" s="72"/>
      <c r="CC1772" s="72"/>
      <c r="CD1772" s="72"/>
      <c r="CE1772" s="72"/>
      <c r="CF1772" s="72"/>
      <c r="CG1772" s="72"/>
      <c r="CH1772" s="72"/>
      <c r="CI1772" s="72"/>
      <c r="CJ1772" s="72"/>
      <c r="CK1772" s="72"/>
      <c r="CL1772" s="72"/>
      <c r="CM1772" s="72"/>
      <c r="CN1772" s="72"/>
      <c r="CO1772" s="72"/>
      <c r="CP1772" s="72"/>
      <c r="CQ1772" s="72"/>
      <c r="CR1772" s="72"/>
      <c r="CS1772" s="72"/>
      <c r="CT1772" s="72"/>
      <c r="CU1772" s="72"/>
      <c r="CV1772" s="72"/>
      <c r="CW1772" s="72"/>
      <c r="CX1772" s="72"/>
      <c r="CY1772" s="72"/>
      <c r="CZ1772" s="72"/>
      <c r="DA1772" s="72"/>
      <c r="DB1772" s="72"/>
      <c r="DC1772" s="72"/>
      <c r="DD1772" s="72"/>
      <c r="DE1772" s="72"/>
      <c r="DF1772" s="72"/>
      <c r="DG1772" s="72"/>
      <c r="DH1772" s="72"/>
      <c r="DI1772" s="72"/>
      <c r="DJ1772" s="72"/>
      <c r="DK1772" s="72"/>
      <c r="DL1772" s="72"/>
      <c r="DM1772" s="72"/>
      <c r="DN1772" s="72"/>
      <c r="DO1772" s="72"/>
      <c r="DP1772" s="72"/>
      <c r="DQ1772" s="72"/>
      <c r="DR1772" s="72"/>
      <c r="DS1772" s="72"/>
      <c r="DT1772" s="72"/>
      <c r="DU1772" s="72"/>
      <c r="DV1772" s="72"/>
      <c r="DW1772" s="72"/>
      <c r="DX1772" s="72"/>
      <c r="DY1772" s="72"/>
      <c r="DZ1772" s="72"/>
      <c r="EA1772" s="72"/>
      <c r="EB1772" s="72"/>
      <c r="EC1772" s="72"/>
      <c r="ED1772" s="72"/>
      <c r="EE1772" s="72"/>
      <c r="EF1772" s="72"/>
      <c r="EG1772" s="72"/>
      <c r="EH1772" s="72"/>
      <c r="EI1772" s="72"/>
      <c r="EJ1772" s="72"/>
      <c r="EK1772" s="72"/>
      <c r="EL1772" s="72"/>
      <c r="EM1772" s="72"/>
      <c r="EN1772" s="72"/>
      <c r="EO1772" s="72"/>
      <c r="EP1772" s="72"/>
      <c r="EQ1772" s="72"/>
      <c r="ER1772" s="72"/>
      <c r="ES1772" s="72"/>
      <c r="ET1772" s="72"/>
      <c r="EU1772" s="72"/>
      <c r="EV1772" s="72"/>
      <c r="EW1772" s="72"/>
      <c r="EX1772" s="72"/>
      <c r="EY1772" s="72"/>
      <c r="EZ1772" s="72"/>
      <c r="FA1772" s="72"/>
      <c r="FB1772" s="72"/>
      <c r="FC1772" s="72"/>
      <c r="FD1772" s="72"/>
      <c r="FE1772" s="72"/>
      <c r="FF1772" s="72"/>
      <c r="FG1772" s="72"/>
      <c r="FH1772" s="72"/>
      <c r="FI1772" s="72"/>
      <c r="FJ1772" s="72"/>
      <c r="FK1772" s="72"/>
      <c r="FL1772" s="72"/>
      <c r="FM1772" s="72"/>
      <c r="FN1772" s="72"/>
      <c r="FO1772" s="72"/>
      <c r="FP1772" s="72"/>
      <c r="FQ1772" s="72"/>
      <c r="FR1772" s="72"/>
      <c r="FS1772" s="72"/>
      <c r="FT1772" s="72"/>
      <c r="FU1772" s="72"/>
      <c r="FV1772" s="72"/>
      <c r="FW1772" s="72"/>
      <c r="FX1772" s="72"/>
      <c r="FY1772" s="72"/>
      <c r="FZ1772" s="72"/>
      <c r="GA1772" s="72"/>
      <c r="GB1772" s="72"/>
      <c r="GC1772" s="72"/>
      <c r="GD1772" s="72"/>
      <c r="GE1772" s="72"/>
      <c r="GF1772" s="72"/>
      <c r="GG1772" s="72"/>
      <c r="GH1772" s="72"/>
      <c r="GI1772" s="72"/>
      <c r="GJ1772" s="72"/>
      <c r="GK1772" s="72"/>
      <c r="GL1772" s="72"/>
      <c r="GM1772" s="72"/>
      <c r="GN1772" s="72"/>
      <c r="GO1772" s="72"/>
      <c r="GP1772" s="72"/>
      <c r="GQ1772" s="72"/>
      <c r="GR1772" s="72"/>
      <c r="GS1772" s="72"/>
      <c r="GT1772" s="72"/>
      <c r="GU1772" s="72"/>
      <c r="GV1772" s="72"/>
      <c r="GW1772" s="72"/>
      <c r="GX1772" s="72"/>
      <c r="GY1772" s="72"/>
      <c r="GZ1772" s="72"/>
      <c r="HA1772" s="72"/>
      <c r="HB1772" s="72"/>
      <c r="HC1772" s="72"/>
      <c r="HD1772" s="72"/>
      <c r="HE1772" s="72"/>
      <c r="HF1772" s="72"/>
      <c r="HG1772" s="72"/>
      <c r="HH1772" s="72"/>
      <c r="HI1772" s="72"/>
      <c r="HJ1772" s="72"/>
      <c r="HK1772" s="72"/>
      <c r="HL1772" s="72"/>
      <c r="HM1772" s="72"/>
      <c r="HN1772" s="72"/>
      <c r="HO1772" s="72"/>
      <c r="HP1772" s="72"/>
      <c r="HQ1772" s="72"/>
      <c r="HR1772" s="72"/>
      <c r="HS1772" s="72"/>
      <c r="HT1772" s="72"/>
      <c r="HU1772" s="72"/>
      <c r="HV1772" s="72"/>
      <c r="HW1772" s="72"/>
      <c r="HX1772" s="72"/>
      <c r="HY1772" s="72"/>
      <c r="HZ1772" s="72"/>
      <c r="IA1772" s="72"/>
      <c r="IB1772" s="72"/>
      <c r="IC1772" s="72"/>
      <c r="ID1772" s="72"/>
      <c r="IE1772" s="72"/>
      <c r="IF1772" s="72"/>
      <c r="IG1772" s="72"/>
      <c r="IH1772" s="72"/>
      <c r="II1772" s="72"/>
      <c r="IJ1772" s="72"/>
      <c r="IK1772" s="72"/>
      <c r="IL1772" s="72"/>
      <c r="IM1772" s="72"/>
      <c r="IN1772" s="72"/>
      <c r="IO1772" s="72"/>
      <c r="IP1772" s="72"/>
      <c r="IQ1772" s="72"/>
      <c r="IR1772" s="72"/>
      <c r="IS1772" s="72"/>
      <c r="IT1772" s="72"/>
      <c r="IU1772" s="72"/>
      <c r="IV1772" s="72"/>
      <c r="IW1772" s="72"/>
      <c r="IX1772" s="72"/>
      <c r="IY1772" s="72"/>
      <c r="IZ1772" s="72"/>
      <c r="JA1772" s="72"/>
      <c r="JB1772" s="72"/>
      <c r="JC1772" s="72"/>
      <c r="JD1772" s="72"/>
      <c r="JE1772" s="72"/>
      <c r="JF1772" s="72"/>
      <c r="JG1772" s="72"/>
      <c r="JH1772" s="72"/>
      <c r="JI1772" s="72"/>
      <c r="JJ1772" s="72"/>
      <c r="JK1772" s="72"/>
      <c r="JL1772" s="72"/>
      <c r="JM1772" s="72"/>
      <c r="JN1772" s="72"/>
      <c r="JO1772" s="72"/>
      <c r="JP1772" s="72"/>
      <c r="JQ1772" s="72"/>
      <c r="JR1772" s="72"/>
      <c r="JS1772" s="72"/>
      <c r="JT1772" s="72"/>
      <c r="JU1772" s="72"/>
      <c r="JV1772" s="72"/>
      <c r="JW1772" s="72"/>
      <c r="JX1772" s="72"/>
      <c r="JY1772" s="72"/>
      <c r="JZ1772" s="72"/>
      <c r="KA1772" s="72"/>
      <c r="KB1772" s="72"/>
      <c r="KC1772" s="72"/>
      <c r="KD1772" s="72"/>
      <c r="KE1772" s="72"/>
      <c r="KF1772" s="72"/>
      <c r="KG1772" s="72"/>
      <c r="KH1772" s="72"/>
      <c r="KI1772" s="72"/>
      <c r="KJ1772" s="72"/>
      <c r="KK1772" s="72"/>
      <c r="KL1772" s="72"/>
      <c r="KM1772" s="72"/>
      <c r="KN1772" s="72"/>
      <c r="KO1772" s="72"/>
      <c r="KP1772" s="72"/>
      <c r="KQ1772" s="72"/>
      <c r="KR1772" s="72"/>
      <c r="KS1772" s="72"/>
      <c r="KT1772" s="72"/>
      <c r="KU1772" s="72"/>
      <c r="KV1772" s="72"/>
      <c r="KW1772" s="72"/>
      <c r="KX1772" s="72"/>
      <c r="KY1772" s="72"/>
      <c r="KZ1772" s="72"/>
      <c r="LA1772" s="72"/>
      <c r="LB1772" s="72"/>
      <c r="LC1772" s="72"/>
      <c r="LD1772" s="72"/>
      <c r="LE1772" s="72"/>
      <c r="LF1772" s="72"/>
      <c r="LG1772" s="72"/>
      <c r="LH1772" s="72"/>
      <c r="LI1772" s="72"/>
      <c r="LJ1772" s="72"/>
      <c r="LK1772" s="72"/>
      <c r="LL1772" s="72"/>
      <c r="LM1772" s="72"/>
      <c r="LN1772" s="72"/>
      <c r="LO1772" s="72"/>
      <c r="LP1772" s="72"/>
      <c r="LQ1772" s="72"/>
      <c r="LR1772" s="72"/>
      <c r="LS1772" s="72"/>
      <c r="LT1772" s="72"/>
      <c r="LU1772" s="72"/>
      <c r="LV1772" s="72"/>
      <c r="LW1772" s="72"/>
      <c r="LX1772" s="72"/>
      <c r="LY1772" s="72"/>
      <c r="LZ1772" s="72"/>
      <c r="MA1772" s="72"/>
      <c r="MB1772" s="72"/>
      <c r="MC1772" s="72"/>
      <c r="MD1772" s="72"/>
      <c r="ME1772" s="72"/>
      <c r="MF1772" s="72"/>
      <c r="MG1772" s="72"/>
      <c r="MH1772" s="72"/>
      <c r="MI1772" s="72"/>
      <c r="MJ1772" s="72"/>
      <c r="MK1772" s="72"/>
      <c r="ML1772" s="72"/>
      <c r="MM1772" s="72"/>
      <c r="MN1772" s="72"/>
      <c r="MO1772" s="72"/>
      <c r="MP1772" s="72"/>
      <c r="MQ1772" s="72"/>
      <c r="MR1772" s="72"/>
      <c r="MS1772" s="72"/>
      <c r="MT1772" s="72"/>
      <c r="MU1772" s="72"/>
      <c r="MV1772" s="72"/>
      <c r="MW1772" s="72"/>
      <c r="MX1772" s="72"/>
      <c r="MY1772" s="72"/>
      <c r="MZ1772" s="72"/>
      <c r="NA1772" s="72"/>
      <c r="NB1772" s="72"/>
      <c r="NC1772" s="72"/>
      <c r="ND1772" s="72"/>
      <c r="NE1772" s="72"/>
      <c r="NF1772" s="72"/>
      <c r="NG1772" s="72"/>
      <c r="NH1772" s="72"/>
      <c r="NI1772" s="72"/>
      <c r="NJ1772" s="72"/>
      <c r="NK1772" s="72"/>
      <c r="NL1772" s="72"/>
      <c r="NM1772" s="72"/>
      <c r="NN1772" s="72"/>
      <c r="NO1772" s="72"/>
      <c r="NP1772" s="72"/>
      <c r="NQ1772" s="72"/>
      <c r="NR1772" s="72"/>
      <c r="NS1772" s="72"/>
      <c r="NT1772" s="72"/>
      <c r="NU1772" s="72"/>
      <c r="NV1772" s="72"/>
      <c r="NW1772" s="72"/>
      <c r="NX1772" s="72"/>
      <c r="NY1772" s="72"/>
      <c r="NZ1772" s="72"/>
      <c r="OA1772" s="72"/>
      <c r="OB1772" s="72"/>
      <c r="OC1772" s="72"/>
      <c r="OD1772" s="72"/>
      <c r="OE1772" s="72"/>
      <c r="OF1772" s="72"/>
      <c r="OG1772" s="72"/>
      <c r="OH1772" s="72"/>
      <c r="OI1772" s="72"/>
      <c r="OJ1772" s="72"/>
      <c r="OK1772" s="72"/>
      <c r="OL1772" s="72"/>
      <c r="OM1772" s="72"/>
      <c r="ON1772" s="72"/>
      <c r="OO1772" s="72"/>
      <c r="OP1772" s="72"/>
      <c r="OQ1772" s="72"/>
      <c r="OR1772" s="72"/>
      <c r="OS1772" s="72"/>
      <c r="OT1772" s="72"/>
      <c r="OU1772" s="72"/>
      <c r="OV1772" s="72"/>
      <c r="OW1772" s="72"/>
      <c r="OX1772" s="72"/>
      <c r="OY1772" s="72"/>
      <c r="OZ1772" s="72"/>
      <c r="PA1772" s="72"/>
      <c r="PB1772" s="72"/>
      <c r="PC1772" s="72"/>
      <c r="PD1772" s="72"/>
      <c r="PE1772" s="72"/>
      <c r="PF1772" s="72"/>
      <c r="PG1772" s="72"/>
      <c r="PH1772" s="72"/>
      <c r="PI1772" s="72"/>
      <c r="PJ1772" s="72"/>
      <c r="PK1772" s="72"/>
      <c r="PL1772" s="72"/>
      <c r="PM1772" s="72"/>
      <c r="PN1772" s="72"/>
      <c r="PO1772" s="72"/>
      <c r="PP1772" s="72"/>
      <c r="PQ1772" s="72"/>
      <c r="PR1772" s="72"/>
      <c r="PS1772" s="72"/>
      <c r="PT1772" s="72"/>
      <c r="PU1772" s="72"/>
      <c r="PV1772" s="72"/>
      <c r="PW1772" s="72"/>
      <c r="PX1772" s="72"/>
      <c r="PY1772" s="72"/>
      <c r="PZ1772" s="72"/>
      <c r="QA1772" s="72"/>
      <c r="QB1772" s="72"/>
      <c r="QC1772" s="72"/>
      <c r="QD1772" s="72"/>
      <c r="QE1772" s="72"/>
      <c r="QF1772" s="72"/>
      <c r="QG1772" s="72"/>
      <c r="QH1772" s="72"/>
      <c r="QI1772" s="72"/>
      <c r="QJ1772" s="72"/>
      <c r="QK1772" s="72"/>
      <c r="QL1772" s="72"/>
      <c r="QM1772" s="72"/>
      <c r="QN1772" s="72"/>
      <c r="QO1772" s="72"/>
      <c r="QP1772" s="72"/>
      <c r="QQ1772" s="72"/>
      <c r="QR1772" s="72"/>
      <c r="QS1772" s="72"/>
      <c r="QT1772" s="72"/>
      <c r="QU1772" s="72"/>
      <c r="QV1772" s="72"/>
      <c r="QW1772" s="72"/>
      <c r="QX1772" s="72"/>
      <c r="QY1772" s="72"/>
      <c r="QZ1772" s="72"/>
      <c r="RA1772" s="72"/>
      <c r="RB1772" s="72"/>
      <c r="RC1772" s="72"/>
      <c r="RD1772" s="72"/>
      <c r="RE1772" s="72"/>
      <c r="RF1772" s="72"/>
      <c r="RG1772" s="72"/>
      <c r="RH1772" s="72"/>
      <c r="RI1772" s="72"/>
      <c r="RJ1772" s="72"/>
      <c r="RK1772" s="72"/>
      <c r="RL1772" s="72"/>
      <c r="RM1772" s="72"/>
      <c r="RN1772" s="72"/>
      <c r="RO1772" s="72"/>
      <c r="RP1772" s="72"/>
      <c r="RQ1772" s="72"/>
      <c r="RR1772" s="72"/>
      <c r="RS1772" s="72"/>
      <c r="RT1772" s="72"/>
      <c r="RU1772" s="72"/>
      <c r="RV1772" s="72"/>
      <c r="RW1772" s="72"/>
      <c r="RX1772" s="72"/>
      <c r="RY1772" s="72"/>
      <c r="RZ1772" s="72"/>
      <c r="SA1772" s="72"/>
      <c r="SB1772" s="72"/>
      <c r="SC1772" s="72"/>
      <c r="SD1772" s="72"/>
      <c r="SE1772" s="72"/>
      <c r="SF1772" s="72"/>
      <c r="SG1772" s="72"/>
      <c r="SH1772" s="72"/>
      <c r="SI1772" s="72"/>
      <c r="SJ1772" s="72"/>
      <c r="SK1772" s="72"/>
      <c r="SL1772" s="72"/>
      <c r="SM1772" s="72"/>
      <c r="SN1772" s="72"/>
      <c r="SO1772" s="72"/>
      <c r="SP1772" s="72"/>
      <c r="SQ1772" s="72"/>
      <c r="SR1772" s="72"/>
      <c r="SS1772" s="72"/>
      <c r="ST1772" s="72"/>
      <c r="SU1772" s="72"/>
      <c r="SV1772" s="72"/>
      <c r="SW1772" s="72"/>
      <c r="SX1772" s="72"/>
      <c r="SY1772" s="72"/>
      <c r="SZ1772" s="72"/>
      <c r="TA1772" s="72"/>
      <c r="TB1772" s="72"/>
      <c r="TC1772" s="72"/>
    </row>
    <row r="1773" spans="1:523" ht="16.5" customHeight="1" x14ac:dyDescent="0.2">
      <c r="A1773" s="20">
        <v>1487</v>
      </c>
      <c r="B1773" s="20" t="s">
        <v>74</v>
      </c>
      <c r="C1773" s="20" t="s">
        <v>87</v>
      </c>
      <c r="D1773" s="20" t="s">
        <v>30</v>
      </c>
      <c r="E1773" s="20" t="s">
        <v>1345</v>
      </c>
      <c r="F1773" s="22" t="s">
        <v>88</v>
      </c>
      <c r="G1773" s="33" t="s">
        <v>96</v>
      </c>
      <c r="H1773" s="20" t="s">
        <v>89</v>
      </c>
      <c r="I1773" s="20" t="s">
        <v>27</v>
      </c>
      <c r="J1773" s="22" t="s">
        <v>1251</v>
      </c>
      <c r="K1773" s="20">
        <v>1</v>
      </c>
      <c r="L1773" s="20" t="s">
        <v>370</v>
      </c>
      <c r="M1773" s="20" t="s">
        <v>339</v>
      </c>
      <c r="N1773" s="20" t="s">
        <v>355</v>
      </c>
      <c r="O1773" s="20">
        <v>45.11</v>
      </c>
      <c r="P1773" s="23" t="s">
        <v>94</v>
      </c>
      <c r="Q1773" s="24">
        <v>1</v>
      </c>
      <c r="R1773" s="25">
        <v>45717</v>
      </c>
      <c r="S1773" s="20" t="s">
        <v>36</v>
      </c>
      <c r="T1773" s="23">
        <v>45110000000</v>
      </c>
      <c r="U1773" s="27" t="s">
        <v>100</v>
      </c>
      <c r="V1773" s="27" t="s">
        <v>100</v>
      </c>
      <c r="W1773" s="72"/>
      <c r="X1773" s="72"/>
      <c r="Y1773" s="72"/>
      <c r="Z1773" s="72"/>
      <c r="AA1773" s="72"/>
      <c r="AB1773" s="72"/>
      <c r="AC1773" s="72"/>
      <c r="AD1773" s="72"/>
      <c r="AE1773" s="72"/>
      <c r="AF1773" s="72"/>
      <c r="AG1773" s="72"/>
      <c r="AH1773" s="72"/>
      <c r="AI1773" s="72"/>
      <c r="AJ1773" s="72"/>
      <c r="AK1773" s="72"/>
      <c r="AL1773" s="72"/>
      <c r="AM1773" s="72"/>
      <c r="AN1773" s="72"/>
      <c r="AO1773" s="72"/>
      <c r="AP1773" s="72"/>
      <c r="AQ1773" s="72"/>
      <c r="AR1773" s="72"/>
      <c r="AS1773" s="72"/>
      <c r="AT1773" s="72"/>
      <c r="AU1773" s="72"/>
      <c r="AV1773" s="72"/>
      <c r="AW1773" s="72"/>
      <c r="AX1773" s="72"/>
      <c r="AY1773" s="72"/>
      <c r="AZ1773" s="72"/>
      <c r="BA1773" s="72"/>
      <c r="BB1773" s="72"/>
      <c r="BC1773" s="72"/>
      <c r="BD1773" s="72"/>
      <c r="BE1773" s="72"/>
      <c r="BF1773" s="72"/>
      <c r="BG1773" s="72"/>
      <c r="BH1773" s="72"/>
      <c r="BI1773" s="72"/>
      <c r="BJ1773" s="72"/>
      <c r="BK1773" s="72"/>
      <c r="BL1773" s="72"/>
      <c r="BM1773" s="72"/>
      <c r="BN1773" s="72"/>
      <c r="BO1773" s="72"/>
      <c r="BP1773" s="72"/>
      <c r="BQ1773" s="72"/>
      <c r="BR1773" s="72"/>
      <c r="BS1773" s="72"/>
      <c r="BT1773" s="72"/>
      <c r="BU1773" s="72"/>
      <c r="BV1773" s="72"/>
      <c r="BW1773" s="72"/>
      <c r="BX1773" s="72"/>
      <c r="BY1773" s="72"/>
      <c r="BZ1773" s="72"/>
      <c r="CA1773" s="72"/>
      <c r="CB1773" s="72"/>
      <c r="CC1773" s="72"/>
      <c r="CD1773" s="72"/>
      <c r="CE1773" s="72"/>
      <c r="CF1773" s="72"/>
      <c r="CG1773" s="72"/>
      <c r="CH1773" s="72"/>
      <c r="CI1773" s="72"/>
      <c r="CJ1773" s="72"/>
      <c r="CK1773" s="72"/>
      <c r="CL1773" s="72"/>
      <c r="CM1773" s="72"/>
      <c r="CN1773" s="72"/>
      <c r="CO1773" s="72"/>
      <c r="CP1773" s="72"/>
      <c r="CQ1773" s="72"/>
      <c r="CR1773" s="72"/>
      <c r="CS1773" s="72"/>
      <c r="CT1773" s="72"/>
      <c r="CU1773" s="72"/>
      <c r="CV1773" s="72"/>
      <c r="CW1773" s="72"/>
      <c r="CX1773" s="72"/>
      <c r="CY1773" s="72"/>
      <c r="CZ1773" s="72"/>
      <c r="DA1773" s="72"/>
      <c r="DB1773" s="72"/>
      <c r="DC1773" s="72"/>
      <c r="DD1773" s="72"/>
      <c r="DE1773" s="72"/>
      <c r="DF1773" s="72"/>
      <c r="DG1773" s="72"/>
      <c r="DH1773" s="72"/>
      <c r="DI1773" s="72"/>
      <c r="DJ1773" s="72"/>
      <c r="DK1773" s="72"/>
      <c r="DL1773" s="72"/>
      <c r="DM1773" s="72"/>
      <c r="DN1773" s="72"/>
      <c r="DO1773" s="72"/>
      <c r="DP1773" s="72"/>
      <c r="DQ1773" s="72"/>
      <c r="DR1773" s="72"/>
      <c r="DS1773" s="72"/>
      <c r="DT1773" s="72"/>
      <c r="DU1773" s="72"/>
      <c r="DV1773" s="72"/>
      <c r="DW1773" s="72"/>
      <c r="DX1773" s="72"/>
      <c r="DY1773" s="72"/>
      <c r="DZ1773" s="72"/>
      <c r="EA1773" s="72"/>
      <c r="EB1773" s="72"/>
      <c r="EC1773" s="72"/>
      <c r="ED1773" s="72"/>
      <c r="EE1773" s="72"/>
      <c r="EF1773" s="72"/>
      <c r="EG1773" s="72"/>
      <c r="EH1773" s="72"/>
      <c r="EI1773" s="72"/>
      <c r="EJ1773" s="72"/>
      <c r="EK1773" s="72"/>
      <c r="EL1773" s="72"/>
      <c r="EM1773" s="72"/>
      <c r="EN1773" s="72"/>
      <c r="EO1773" s="72"/>
      <c r="EP1773" s="72"/>
      <c r="EQ1773" s="72"/>
      <c r="ER1773" s="72"/>
      <c r="ES1773" s="72"/>
      <c r="ET1773" s="72"/>
      <c r="EU1773" s="72"/>
      <c r="EV1773" s="72"/>
      <c r="EW1773" s="72"/>
      <c r="EX1773" s="72"/>
      <c r="EY1773" s="72"/>
      <c r="EZ1773" s="72"/>
      <c r="FA1773" s="72"/>
      <c r="FB1773" s="72"/>
      <c r="FC1773" s="72"/>
      <c r="FD1773" s="72"/>
      <c r="FE1773" s="72"/>
      <c r="FF1773" s="72"/>
      <c r="FG1773" s="72"/>
      <c r="FH1773" s="72"/>
      <c r="FI1773" s="72"/>
      <c r="FJ1773" s="72"/>
      <c r="FK1773" s="72"/>
      <c r="FL1773" s="72"/>
      <c r="FM1773" s="72"/>
      <c r="FN1773" s="72"/>
      <c r="FO1773" s="72"/>
      <c r="FP1773" s="72"/>
      <c r="FQ1773" s="72"/>
      <c r="FR1773" s="72"/>
      <c r="FS1773" s="72"/>
      <c r="FT1773" s="72"/>
      <c r="FU1773" s="72"/>
      <c r="FV1773" s="72"/>
      <c r="FW1773" s="72"/>
      <c r="FX1773" s="72"/>
      <c r="FY1773" s="72"/>
      <c r="FZ1773" s="72"/>
      <c r="GA1773" s="72"/>
      <c r="GB1773" s="72"/>
      <c r="GC1773" s="72"/>
      <c r="GD1773" s="72"/>
      <c r="GE1773" s="72"/>
      <c r="GF1773" s="72"/>
      <c r="GG1773" s="72"/>
      <c r="GH1773" s="72"/>
      <c r="GI1773" s="72"/>
      <c r="GJ1773" s="72"/>
      <c r="GK1773" s="72"/>
      <c r="GL1773" s="72"/>
      <c r="GM1773" s="72"/>
      <c r="GN1773" s="72"/>
      <c r="GO1773" s="72"/>
      <c r="GP1773" s="72"/>
      <c r="GQ1773" s="72"/>
      <c r="GR1773" s="72"/>
      <c r="GS1773" s="72"/>
      <c r="GT1773" s="72"/>
      <c r="GU1773" s="72"/>
      <c r="GV1773" s="72"/>
      <c r="GW1773" s="72"/>
      <c r="GX1773" s="72"/>
      <c r="GY1773" s="72"/>
      <c r="GZ1773" s="72"/>
      <c r="HA1773" s="72"/>
      <c r="HB1773" s="72"/>
      <c r="HC1773" s="72"/>
      <c r="HD1773" s="72"/>
      <c r="HE1773" s="72"/>
      <c r="HF1773" s="72"/>
      <c r="HG1773" s="72"/>
      <c r="HH1773" s="72"/>
      <c r="HI1773" s="72"/>
      <c r="HJ1773" s="72"/>
      <c r="HK1773" s="72"/>
      <c r="HL1773" s="72"/>
      <c r="HM1773" s="72"/>
      <c r="HN1773" s="72"/>
      <c r="HO1773" s="72"/>
      <c r="HP1773" s="72"/>
      <c r="HQ1773" s="72"/>
      <c r="HR1773" s="72"/>
      <c r="HS1773" s="72"/>
      <c r="HT1773" s="72"/>
      <c r="HU1773" s="72"/>
      <c r="HV1773" s="72"/>
      <c r="HW1773" s="72"/>
      <c r="HX1773" s="72"/>
      <c r="HY1773" s="72"/>
      <c r="HZ1773" s="72"/>
      <c r="IA1773" s="72"/>
      <c r="IB1773" s="72"/>
      <c r="IC1773" s="72"/>
      <c r="ID1773" s="72"/>
      <c r="IE1773" s="72"/>
      <c r="IF1773" s="72"/>
      <c r="IG1773" s="72"/>
      <c r="IH1773" s="72"/>
      <c r="II1773" s="72"/>
      <c r="IJ1773" s="72"/>
      <c r="IK1773" s="72"/>
      <c r="IL1773" s="72"/>
      <c r="IM1773" s="72"/>
      <c r="IN1773" s="72"/>
      <c r="IO1773" s="72"/>
      <c r="IP1773" s="72"/>
      <c r="IQ1773" s="72"/>
      <c r="IR1773" s="72"/>
      <c r="IS1773" s="72"/>
      <c r="IT1773" s="72"/>
      <c r="IU1773" s="72"/>
      <c r="IV1773" s="72"/>
      <c r="IW1773" s="72"/>
      <c r="IX1773" s="72"/>
      <c r="IY1773" s="72"/>
      <c r="IZ1773" s="72"/>
      <c r="JA1773" s="72"/>
      <c r="JB1773" s="72"/>
      <c r="JC1773" s="72"/>
      <c r="JD1773" s="72"/>
      <c r="JE1773" s="72"/>
      <c r="JF1773" s="72"/>
      <c r="JG1773" s="72"/>
      <c r="JH1773" s="72"/>
      <c r="JI1773" s="72"/>
      <c r="JJ1773" s="72"/>
      <c r="JK1773" s="72"/>
      <c r="JL1773" s="72"/>
      <c r="JM1773" s="72"/>
      <c r="JN1773" s="72"/>
      <c r="JO1773" s="72"/>
      <c r="JP1773" s="72"/>
      <c r="JQ1773" s="72"/>
      <c r="JR1773" s="72"/>
      <c r="JS1773" s="72"/>
      <c r="JT1773" s="72"/>
      <c r="JU1773" s="72"/>
      <c r="JV1773" s="72"/>
      <c r="JW1773" s="72"/>
      <c r="JX1773" s="72"/>
      <c r="JY1773" s="72"/>
      <c r="JZ1773" s="72"/>
      <c r="KA1773" s="72"/>
      <c r="KB1773" s="72"/>
      <c r="KC1773" s="72"/>
      <c r="KD1773" s="72"/>
      <c r="KE1773" s="72"/>
      <c r="KF1773" s="72"/>
      <c r="KG1773" s="72"/>
      <c r="KH1773" s="72"/>
      <c r="KI1773" s="72"/>
      <c r="KJ1773" s="72"/>
      <c r="KK1773" s="72"/>
      <c r="KL1773" s="72"/>
      <c r="KM1773" s="72"/>
      <c r="KN1773" s="72"/>
      <c r="KO1773" s="72"/>
      <c r="KP1773" s="72"/>
      <c r="KQ1773" s="72"/>
      <c r="KR1773" s="72"/>
      <c r="KS1773" s="72"/>
      <c r="KT1773" s="72"/>
      <c r="KU1773" s="72"/>
      <c r="KV1773" s="72"/>
      <c r="KW1773" s="72"/>
      <c r="KX1773" s="72"/>
      <c r="KY1773" s="72"/>
      <c r="KZ1773" s="72"/>
      <c r="LA1773" s="72"/>
      <c r="LB1773" s="72"/>
      <c r="LC1773" s="72"/>
      <c r="LD1773" s="72"/>
      <c r="LE1773" s="72"/>
      <c r="LF1773" s="72"/>
      <c r="LG1773" s="72"/>
      <c r="LH1773" s="72"/>
      <c r="LI1773" s="72"/>
      <c r="LJ1773" s="72"/>
      <c r="LK1773" s="72"/>
      <c r="LL1773" s="72"/>
      <c r="LM1773" s="72"/>
      <c r="LN1773" s="72"/>
      <c r="LO1773" s="72"/>
      <c r="LP1773" s="72"/>
      <c r="LQ1773" s="72"/>
      <c r="LR1773" s="72"/>
      <c r="LS1773" s="72"/>
      <c r="LT1773" s="72"/>
      <c r="LU1773" s="72"/>
      <c r="LV1773" s="72"/>
      <c r="LW1773" s="72"/>
      <c r="LX1773" s="72"/>
      <c r="LY1773" s="72"/>
      <c r="LZ1773" s="72"/>
      <c r="MA1773" s="72"/>
      <c r="MB1773" s="72"/>
      <c r="MC1773" s="72"/>
      <c r="MD1773" s="72"/>
      <c r="ME1773" s="72"/>
      <c r="MF1773" s="72"/>
      <c r="MG1773" s="72"/>
      <c r="MH1773" s="72"/>
      <c r="MI1773" s="72"/>
      <c r="MJ1773" s="72"/>
      <c r="MK1773" s="72"/>
      <c r="ML1773" s="72"/>
      <c r="MM1773" s="72"/>
      <c r="MN1773" s="72"/>
      <c r="MO1773" s="72"/>
      <c r="MP1773" s="72"/>
      <c r="MQ1773" s="72"/>
      <c r="MR1773" s="72"/>
      <c r="MS1773" s="72"/>
      <c r="MT1773" s="72"/>
      <c r="MU1773" s="72"/>
      <c r="MV1773" s="72"/>
      <c r="MW1773" s="72"/>
      <c r="MX1773" s="72"/>
      <c r="MY1773" s="72"/>
      <c r="MZ1773" s="72"/>
      <c r="NA1773" s="72"/>
      <c r="NB1773" s="72"/>
      <c r="NC1773" s="72"/>
      <c r="ND1773" s="72"/>
      <c r="NE1773" s="72"/>
      <c r="NF1773" s="72"/>
      <c r="NG1773" s="72"/>
      <c r="NH1773" s="72"/>
      <c r="NI1773" s="72"/>
      <c r="NJ1773" s="72"/>
      <c r="NK1773" s="72"/>
      <c r="NL1773" s="72"/>
      <c r="NM1773" s="72"/>
      <c r="NN1773" s="72"/>
      <c r="NO1773" s="72"/>
      <c r="NP1773" s="72"/>
      <c r="NQ1773" s="72"/>
      <c r="NR1773" s="72"/>
      <c r="NS1773" s="72"/>
      <c r="NT1773" s="72"/>
      <c r="NU1773" s="72"/>
      <c r="NV1773" s="72"/>
      <c r="NW1773" s="72"/>
      <c r="NX1773" s="72"/>
      <c r="NY1773" s="72"/>
      <c r="NZ1773" s="72"/>
      <c r="OA1773" s="72"/>
      <c r="OB1773" s="72"/>
      <c r="OC1773" s="72"/>
      <c r="OD1773" s="72"/>
      <c r="OE1773" s="72"/>
      <c r="OF1773" s="72"/>
      <c r="OG1773" s="72"/>
      <c r="OH1773" s="72"/>
      <c r="OI1773" s="72"/>
      <c r="OJ1773" s="72"/>
      <c r="OK1773" s="72"/>
      <c r="OL1773" s="72"/>
      <c r="OM1773" s="72"/>
      <c r="ON1773" s="72"/>
      <c r="OO1773" s="72"/>
      <c r="OP1773" s="72"/>
      <c r="OQ1773" s="72"/>
      <c r="OR1773" s="72"/>
      <c r="OS1773" s="72"/>
      <c r="OT1773" s="72"/>
      <c r="OU1773" s="72"/>
      <c r="OV1773" s="72"/>
      <c r="OW1773" s="72"/>
      <c r="OX1773" s="72"/>
      <c r="OY1773" s="72"/>
      <c r="OZ1773" s="72"/>
      <c r="PA1773" s="72"/>
      <c r="PB1773" s="72"/>
      <c r="PC1773" s="72"/>
      <c r="PD1773" s="72"/>
      <c r="PE1773" s="72"/>
      <c r="PF1773" s="72"/>
      <c r="PG1773" s="72"/>
      <c r="PH1773" s="72"/>
      <c r="PI1773" s="72"/>
      <c r="PJ1773" s="72"/>
      <c r="PK1773" s="72"/>
      <c r="PL1773" s="72"/>
      <c r="PM1773" s="72"/>
      <c r="PN1773" s="72"/>
      <c r="PO1773" s="72"/>
      <c r="PP1773" s="72"/>
      <c r="PQ1773" s="72"/>
      <c r="PR1773" s="72"/>
      <c r="PS1773" s="72"/>
      <c r="PT1773" s="72"/>
      <c r="PU1773" s="72"/>
      <c r="PV1773" s="72"/>
      <c r="PW1773" s="72"/>
      <c r="PX1773" s="72"/>
      <c r="PY1773" s="72"/>
      <c r="PZ1773" s="72"/>
      <c r="QA1773" s="72"/>
      <c r="QB1773" s="72"/>
      <c r="QC1773" s="72"/>
      <c r="QD1773" s="72"/>
      <c r="QE1773" s="72"/>
      <c r="QF1773" s="72"/>
      <c r="QG1773" s="72"/>
      <c r="QH1773" s="72"/>
      <c r="QI1773" s="72"/>
      <c r="QJ1773" s="72"/>
      <c r="QK1773" s="72"/>
      <c r="QL1773" s="72"/>
      <c r="QM1773" s="72"/>
      <c r="QN1773" s="72"/>
      <c r="QO1773" s="72"/>
      <c r="QP1773" s="72"/>
      <c r="QQ1773" s="72"/>
      <c r="QR1773" s="72"/>
      <c r="QS1773" s="72"/>
      <c r="QT1773" s="72"/>
      <c r="QU1773" s="72"/>
      <c r="QV1773" s="72"/>
      <c r="QW1773" s="72"/>
      <c r="QX1773" s="72"/>
      <c r="QY1773" s="72"/>
      <c r="QZ1773" s="72"/>
      <c r="RA1773" s="72"/>
      <c r="RB1773" s="72"/>
      <c r="RC1773" s="72"/>
      <c r="RD1773" s="72"/>
      <c r="RE1773" s="72"/>
      <c r="RF1773" s="72"/>
      <c r="RG1773" s="72"/>
      <c r="RH1773" s="72"/>
      <c r="RI1773" s="72"/>
      <c r="RJ1773" s="72"/>
      <c r="RK1773" s="72"/>
      <c r="RL1773" s="72"/>
      <c r="RM1773" s="72"/>
      <c r="RN1773" s="72"/>
      <c r="RO1773" s="72"/>
      <c r="RP1773" s="72"/>
      <c r="RQ1773" s="72"/>
      <c r="RR1773" s="72"/>
      <c r="RS1773" s="72"/>
      <c r="RT1773" s="72"/>
      <c r="RU1773" s="72"/>
      <c r="RV1773" s="72"/>
      <c r="RW1773" s="72"/>
      <c r="RX1773" s="72"/>
      <c r="RY1773" s="72"/>
      <c r="RZ1773" s="72"/>
      <c r="SA1773" s="72"/>
      <c r="SB1773" s="72"/>
      <c r="SC1773" s="72"/>
      <c r="SD1773" s="72"/>
      <c r="SE1773" s="72"/>
      <c r="SF1773" s="72"/>
      <c r="SG1773" s="72"/>
      <c r="SH1773" s="72"/>
      <c r="SI1773" s="72"/>
      <c r="SJ1773" s="72"/>
      <c r="SK1773" s="72"/>
      <c r="SL1773" s="72"/>
      <c r="SM1773" s="72"/>
      <c r="SN1773" s="72"/>
      <c r="SO1773" s="72"/>
      <c r="SP1773" s="72"/>
      <c r="SQ1773" s="72"/>
      <c r="SR1773" s="72"/>
      <c r="SS1773" s="72"/>
      <c r="ST1773" s="72"/>
      <c r="SU1773" s="72"/>
      <c r="SV1773" s="72"/>
      <c r="SW1773" s="72"/>
      <c r="SX1773" s="72"/>
      <c r="SY1773" s="72"/>
      <c r="SZ1773" s="72"/>
      <c r="TA1773" s="72"/>
      <c r="TB1773" s="72"/>
      <c r="TC1773" s="72"/>
    </row>
    <row r="1774" spans="1:523" ht="16.5" customHeight="1" x14ac:dyDescent="0.2">
      <c r="A1774" s="20">
        <v>1488</v>
      </c>
      <c r="B1774" s="20" t="s">
        <v>74</v>
      </c>
      <c r="C1774" s="20" t="s">
        <v>87</v>
      </c>
      <c r="D1774" s="20" t="s">
        <v>30</v>
      </c>
      <c r="E1774" s="20" t="s">
        <v>1345</v>
      </c>
      <c r="F1774" s="22" t="s">
        <v>88</v>
      </c>
      <c r="G1774" s="33" t="s">
        <v>96</v>
      </c>
      <c r="H1774" s="20" t="s">
        <v>89</v>
      </c>
      <c r="I1774" s="20" t="s">
        <v>27</v>
      </c>
      <c r="J1774" s="22" t="s">
        <v>1252</v>
      </c>
      <c r="K1774" s="20">
        <v>1</v>
      </c>
      <c r="L1774" s="20" t="s">
        <v>370</v>
      </c>
      <c r="M1774" s="20" t="s">
        <v>339</v>
      </c>
      <c r="N1774" s="20" t="s">
        <v>355</v>
      </c>
      <c r="O1774" s="20">
        <v>23.24</v>
      </c>
      <c r="P1774" s="23" t="s">
        <v>94</v>
      </c>
      <c r="Q1774" s="24">
        <v>1</v>
      </c>
      <c r="R1774" s="25">
        <v>45717</v>
      </c>
      <c r="S1774" s="20" t="s">
        <v>36</v>
      </c>
      <c r="T1774" s="23">
        <v>23240000000</v>
      </c>
      <c r="U1774" s="27" t="s">
        <v>100</v>
      </c>
      <c r="V1774" s="27" t="s">
        <v>100</v>
      </c>
      <c r="W1774" s="72"/>
      <c r="X1774" s="72"/>
      <c r="Y1774" s="72"/>
      <c r="Z1774" s="72"/>
      <c r="AA1774" s="72"/>
      <c r="AB1774" s="72"/>
      <c r="AC1774" s="72"/>
      <c r="AD1774" s="72"/>
      <c r="AE1774" s="72"/>
      <c r="AF1774" s="72"/>
      <c r="AG1774" s="72"/>
      <c r="AH1774" s="72"/>
      <c r="AI1774" s="72"/>
      <c r="AJ1774" s="72"/>
      <c r="AK1774" s="72"/>
      <c r="AL1774" s="72"/>
      <c r="AM1774" s="72"/>
      <c r="AN1774" s="72"/>
      <c r="AO1774" s="72"/>
      <c r="AP1774" s="72"/>
      <c r="AQ1774" s="72"/>
      <c r="AR1774" s="72"/>
      <c r="AS1774" s="72"/>
      <c r="AT1774" s="72"/>
      <c r="AU1774" s="72"/>
      <c r="AV1774" s="72"/>
      <c r="AW1774" s="72"/>
      <c r="AX1774" s="72"/>
      <c r="AY1774" s="72"/>
      <c r="AZ1774" s="72"/>
      <c r="BA1774" s="72"/>
      <c r="BB1774" s="72"/>
      <c r="BC1774" s="72"/>
      <c r="BD1774" s="72"/>
      <c r="BE1774" s="72"/>
      <c r="BF1774" s="72"/>
      <c r="BG1774" s="72"/>
      <c r="BH1774" s="72"/>
      <c r="BI1774" s="72"/>
      <c r="BJ1774" s="72"/>
      <c r="BK1774" s="72"/>
      <c r="BL1774" s="72"/>
      <c r="BM1774" s="72"/>
      <c r="BN1774" s="72"/>
      <c r="BO1774" s="72"/>
      <c r="BP1774" s="72"/>
      <c r="BQ1774" s="72"/>
      <c r="BR1774" s="72"/>
      <c r="BS1774" s="72"/>
      <c r="BT1774" s="72"/>
      <c r="BU1774" s="72"/>
      <c r="BV1774" s="72"/>
      <c r="BW1774" s="72"/>
      <c r="BX1774" s="72"/>
      <c r="BY1774" s="72"/>
      <c r="BZ1774" s="72"/>
      <c r="CA1774" s="72"/>
      <c r="CB1774" s="72"/>
      <c r="CC1774" s="72"/>
      <c r="CD1774" s="72"/>
      <c r="CE1774" s="72"/>
      <c r="CF1774" s="72"/>
      <c r="CG1774" s="72"/>
      <c r="CH1774" s="72"/>
      <c r="CI1774" s="72"/>
      <c r="CJ1774" s="72"/>
      <c r="CK1774" s="72"/>
      <c r="CL1774" s="72"/>
      <c r="CM1774" s="72"/>
      <c r="CN1774" s="72"/>
      <c r="CO1774" s="72"/>
      <c r="CP1774" s="72"/>
      <c r="CQ1774" s="72"/>
      <c r="CR1774" s="72"/>
      <c r="CS1774" s="72"/>
      <c r="CT1774" s="72"/>
      <c r="CU1774" s="72"/>
      <c r="CV1774" s="72"/>
      <c r="CW1774" s="72"/>
      <c r="CX1774" s="72"/>
      <c r="CY1774" s="72"/>
      <c r="CZ1774" s="72"/>
      <c r="DA1774" s="72"/>
      <c r="DB1774" s="72"/>
      <c r="DC1774" s="72"/>
      <c r="DD1774" s="72"/>
      <c r="DE1774" s="72"/>
      <c r="DF1774" s="72"/>
      <c r="DG1774" s="72"/>
      <c r="DH1774" s="72"/>
      <c r="DI1774" s="72"/>
      <c r="DJ1774" s="72"/>
      <c r="DK1774" s="72"/>
      <c r="DL1774" s="72"/>
      <c r="DM1774" s="72"/>
      <c r="DN1774" s="72"/>
      <c r="DO1774" s="72"/>
      <c r="DP1774" s="72"/>
      <c r="DQ1774" s="72"/>
      <c r="DR1774" s="72"/>
      <c r="DS1774" s="72"/>
      <c r="DT1774" s="72"/>
      <c r="DU1774" s="72"/>
      <c r="DV1774" s="72"/>
      <c r="DW1774" s="72"/>
      <c r="DX1774" s="72"/>
      <c r="DY1774" s="72"/>
      <c r="DZ1774" s="72"/>
      <c r="EA1774" s="72"/>
      <c r="EB1774" s="72"/>
      <c r="EC1774" s="72"/>
      <c r="ED1774" s="72"/>
      <c r="EE1774" s="72"/>
      <c r="EF1774" s="72"/>
      <c r="EG1774" s="72"/>
      <c r="EH1774" s="72"/>
      <c r="EI1774" s="72"/>
      <c r="EJ1774" s="72"/>
      <c r="EK1774" s="72"/>
      <c r="EL1774" s="72"/>
      <c r="EM1774" s="72"/>
      <c r="EN1774" s="72"/>
      <c r="EO1774" s="72"/>
      <c r="EP1774" s="72"/>
      <c r="EQ1774" s="72"/>
      <c r="ER1774" s="72"/>
      <c r="ES1774" s="72"/>
      <c r="ET1774" s="72"/>
      <c r="EU1774" s="72"/>
      <c r="EV1774" s="72"/>
      <c r="EW1774" s="72"/>
      <c r="EX1774" s="72"/>
      <c r="EY1774" s="72"/>
      <c r="EZ1774" s="72"/>
      <c r="FA1774" s="72"/>
      <c r="FB1774" s="72"/>
      <c r="FC1774" s="72"/>
      <c r="FD1774" s="72"/>
      <c r="FE1774" s="72"/>
      <c r="FF1774" s="72"/>
      <c r="FG1774" s="72"/>
      <c r="FH1774" s="72"/>
      <c r="FI1774" s="72"/>
      <c r="FJ1774" s="72"/>
      <c r="FK1774" s="72"/>
      <c r="FL1774" s="72"/>
      <c r="FM1774" s="72"/>
      <c r="FN1774" s="72"/>
      <c r="FO1774" s="72"/>
      <c r="FP1774" s="72"/>
      <c r="FQ1774" s="72"/>
      <c r="FR1774" s="72"/>
      <c r="FS1774" s="72"/>
      <c r="FT1774" s="72"/>
      <c r="FU1774" s="72"/>
      <c r="FV1774" s="72"/>
      <c r="FW1774" s="72"/>
      <c r="FX1774" s="72"/>
      <c r="FY1774" s="72"/>
      <c r="FZ1774" s="72"/>
      <c r="GA1774" s="72"/>
      <c r="GB1774" s="72"/>
      <c r="GC1774" s="72"/>
      <c r="GD1774" s="72"/>
      <c r="GE1774" s="72"/>
      <c r="GF1774" s="72"/>
      <c r="GG1774" s="72"/>
      <c r="GH1774" s="72"/>
      <c r="GI1774" s="72"/>
      <c r="GJ1774" s="72"/>
      <c r="GK1774" s="72"/>
      <c r="GL1774" s="72"/>
      <c r="GM1774" s="72"/>
      <c r="GN1774" s="72"/>
      <c r="GO1774" s="72"/>
      <c r="GP1774" s="72"/>
      <c r="GQ1774" s="72"/>
      <c r="GR1774" s="72"/>
      <c r="GS1774" s="72"/>
      <c r="GT1774" s="72"/>
      <c r="GU1774" s="72"/>
      <c r="GV1774" s="72"/>
      <c r="GW1774" s="72"/>
      <c r="GX1774" s="72"/>
      <c r="GY1774" s="72"/>
      <c r="GZ1774" s="72"/>
      <c r="HA1774" s="72"/>
      <c r="HB1774" s="72"/>
      <c r="HC1774" s="72"/>
      <c r="HD1774" s="72"/>
      <c r="HE1774" s="72"/>
      <c r="HF1774" s="72"/>
      <c r="HG1774" s="72"/>
      <c r="HH1774" s="72"/>
      <c r="HI1774" s="72"/>
      <c r="HJ1774" s="72"/>
      <c r="HK1774" s="72"/>
      <c r="HL1774" s="72"/>
      <c r="HM1774" s="72"/>
      <c r="HN1774" s="72"/>
      <c r="HO1774" s="72"/>
      <c r="HP1774" s="72"/>
      <c r="HQ1774" s="72"/>
      <c r="HR1774" s="72"/>
      <c r="HS1774" s="72"/>
      <c r="HT1774" s="72"/>
      <c r="HU1774" s="72"/>
      <c r="HV1774" s="72"/>
      <c r="HW1774" s="72"/>
      <c r="HX1774" s="72"/>
      <c r="HY1774" s="72"/>
      <c r="HZ1774" s="72"/>
      <c r="IA1774" s="72"/>
      <c r="IB1774" s="72"/>
      <c r="IC1774" s="72"/>
      <c r="ID1774" s="72"/>
      <c r="IE1774" s="72"/>
      <c r="IF1774" s="72"/>
      <c r="IG1774" s="72"/>
      <c r="IH1774" s="72"/>
      <c r="II1774" s="72"/>
      <c r="IJ1774" s="72"/>
      <c r="IK1774" s="72"/>
      <c r="IL1774" s="72"/>
      <c r="IM1774" s="72"/>
      <c r="IN1774" s="72"/>
      <c r="IO1774" s="72"/>
      <c r="IP1774" s="72"/>
      <c r="IQ1774" s="72"/>
      <c r="IR1774" s="72"/>
      <c r="IS1774" s="72"/>
      <c r="IT1774" s="72"/>
      <c r="IU1774" s="72"/>
      <c r="IV1774" s="72"/>
      <c r="IW1774" s="72"/>
      <c r="IX1774" s="72"/>
      <c r="IY1774" s="72"/>
      <c r="IZ1774" s="72"/>
      <c r="JA1774" s="72"/>
      <c r="JB1774" s="72"/>
      <c r="JC1774" s="72"/>
      <c r="JD1774" s="72"/>
      <c r="JE1774" s="72"/>
      <c r="JF1774" s="72"/>
      <c r="JG1774" s="72"/>
      <c r="JH1774" s="72"/>
      <c r="JI1774" s="72"/>
      <c r="JJ1774" s="72"/>
      <c r="JK1774" s="72"/>
      <c r="JL1774" s="72"/>
      <c r="JM1774" s="72"/>
      <c r="JN1774" s="72"/>
      <c r="JO1774" s="72"/>
      <c r="JP1774" s="72"/>
      <c r="JQ1774" s="72"/>
      <c r="JR1774" s="72"/>
      <c r="JS1774" s="72"/>
      <c r="JT1774" s="72"/>
      <c r="JU1774" s="72"/>
      <c r="JV1774" s="72"/>
      <c r="JW1774" s="72"/>
      <c r="JX1774" s="72"/>
      <c r="JY1774" s="72"/>
      <c r="JZ1774" s="72"/>
      <c r="KA1774" s="72"/>
      <c r="KB1774" s="72"/>
      <c r="KC1774" s="72"/>
      <c r="KD1774" s="72"/>
      <c r="KE1774" s="72"/>
      <c r="KF1774" s="72"/>
      <c r="KG1774" s="72"/>
      <c r="KH1774" s="72"/>
      <c r="KI1774" s="72"/>
      <c r="KJ1774" s="72"/>
      <c r="KK1774" s="72"/>
      <c r="KL1774" s="72"/>
      <c r="KM1774" s="72"/>
      <c r="KN1774" s="72"/>
      <c r="KO1774" s="72"/>
      <c r="KP1774" s="72"/>
      <c r="KQ1774" s="72"/>
      <c r="KR1774" s="72"/>
      <c r="KS1774" s="72"/>
      <c r="KT1774" s="72"/>
      <c r="KU1774" s="72"/>
      <c r="KV1774" s="72"/>
      <c r="KW1774" s="72"/>
      <c r="KX1774" s="72"/>
      <c r="KY1774" s="72"/>
      <c r="KZ1774" s="72"/>
      <c r="LA1774" s="72"/>
      <c r="LB1774" s="72"/>
      <c r="LC1774" s="72"/>
      <c r="LD1774" s="72"/>
      <c r="LE1774" s="72"/>
      <c r="LF1774" s="72"/>
      <c r="LG1774" s="72"/>
      <c r="LH1774" s="72"/>
      <c r="LI1774" s="72"/>
      <c r="LJ1774" s="72"/>
      <c r="LK1774" s="72"/>
      <c r="LL1774" s="72"/>
      <c r="LM1774" s="72"/>
      <c r="LN1774" s="72"/>
      <c r="LO1774" s="72"/>
      <c r="LP1774" s="72"/>
      <c r="LQ1774" s="72"/>
      <c r="LR1774" s="72"/>
      <c r="LS1774" s="72"/>
      <c r="LT1774" s="72"/>
      <c r="LU1774" s="72"/>
      <c r="LV1774" s="72"/>
      <c r="LW1774" s="72"/>
      <c r="LX1774" s="72"/>
      <c r="LY1774" s="72"/>
      <c r="LZ1774" s="72"/>
      <c r="MA1774" s="72"/>
      <c r="MB1774" s="72"/>
      <c r="MC1774" s="72"/>
      <c r="MD1774" s="72"/>
      <c r="ME1774" s="72"/>
      <c r="MF1774" s="72"/>
      <c r="MG1774" s="72"/>
      <c r="MH1774" s="72"/>
      <c r="MI1774" s="72"/>
      <c r="MJ1774" s="72"/>
      <c r="MK1774" s="72"/>
      <c r="ML1774" s="72"/>
      <c r="MM1774" s="72"/>
      <c r="MN1774" s="72"/>
      <c r="MO1774" s="72"/>
      <c r="MP1774" s="72"/>
      <c r="MQ1774" s="72"/>
      <c r="MR1774" s="72"/>
      <c r="MS1774" s="72"/>
      <c r="MT1774" s="72"/>
      <c r="MU1774" s="72"/>
      <c r="MV1774" s="72"/>
      <c r="MW1774" s="72"/>
      <c r="MX1774" s="72"/>
      <c r="MY1774" s="72"/>
      <c r="MZ1774" s="72"/>
      <c r="NA1774" s="72"/>
      <c r="NB1774" s="72"/>
      <c r="NC1774" s="72"/>
      <c r="ND1774" s="72"/>
      <c r="NE1774" s="72"/>
      <c r="NF1774" s="72"/>
      <c r="NG1774" s="72"/>
      <c r="NH1774" s="72"/>
      <c r="NI1774" s="72"/>
      <c r="NJ1774" s="72"/>
      <c r="NK1774" s="72"/>
      <c r="NL1774" s="72"/>
      <c r="NM1774" s="72"/>
      <c r="NN1774" s="72"/>
      <c r="NO1774" s="72"/>
      <c r="NP1774" s="72"/>
      <c r="NQ1774" s="72"/>
      <c r="NR1774" s="72"/>
      <c r="NS1774" s="72"/>
      <c r="NT1774" s="72"/>
      <c r="NU1774" s="72"/>
      <c r="NV1774" s="72"/>
      <c r="NW1774" s="72"/>
      <c r="NX1774" s="72"/>
      <c r="NY1774" s="72"/>
      <c r="NZ1774" s="72"/>
      <c r="OA1774" s="72"/>
      <c r="OB1774" s="72"/>
      <c r="OC1774" s="72"/>
      <c r="OD1774" s="72"/>
      <c r="OE1774" s="72"/>
      <c r="OF1774" s="72"/>
      <c r="OG1774" s="72"/>
      <c r="OH1774" s="72"/>
      <c r="OI1774" s="72"/>
      <c r="OJ1774" s="72"/>
      <c r="OK1774" s="72"/>
      <c r="OL1774" s="72"/>
      <c r="OM1774" s="72"/>
      <c r="ON1774" s="72"/>
      <c r="OO1774" s="72"/>
      <c r="OP1774" s="72"/>
      <c r="OQ1774" s="72"/>
      <c r="OR1774" s="72"/>
      <c r="OS1774" s="72"/>
      <c r="OT1774" s="72"/>
      <c r="OU1774" s="72"/>
      <c r="OV1774" s="72"/>
      <c r="OW1774" s="72"/>
      <c r="OX1774" s="72"/>
      <c r="OY1774" s="72"/>
      <c r="OZ1774" s="72"/>
      <c r="PA1774" s="72"/>
      <c r="PB1774" s="72"/>
      <c r="PC1774" s="72"/>
      <c r="PD1774" s="72"/>
      <c r="PE1774" s="72"/>
      <c r="PF1774" s="72"/>
      <c r="PG1774" s="72"/>
      <c r="PH1774" s="72"/>
      <c r="PI1774" s="72"/>
      <c r="PJ1774" s="72"/>
      <c r="PK1774" s="72"/>
      <c r="PL1774" s="72"/>
      <c r="PM1774" s="72"/>
      <c r="PN1774" s="72"/>
      <c r="PO1774" s="72"/>
      <c r="PP1774" s="72"/>
      <c r="PQ1774" s="72"/>
      <c r="PR1774" s="72"/>
      <c r="PS1774" s="72"/>
      <c r="PT1774" s="72"/>
      <c r="PU1774" s="72"/>
      <c r="PV1774" s="72"/>
      <c r="PW1774" s="72"/>
      <c r="PX1774" s="72"/>
      <c r="PY1774" s="72"/>
      <c r="PZ1774" s="72"/>
      <c r="QA1774" s="72"/>
      <c r="QB1774" s="72"/>
      <c r="QC1774" s="72"/>
      <c r="QD1774" s="72"/>
      <c r="QE1774" s="72"/>
      <c r="QF1774" s="72"/>
      <c r="QG1774" s="72"/>
      <c r="QH1774" s="72"/>
      <c r="QI1774" s="72"/>
      <c r="QJ1774" s="72"/>
      <c r="QK1774" s="72"/>
      <c r="QL1774" s="72"/>
      <c r="QM1774" s="72"/>
      <c r="QN1774" s="72"/>
      <c r="QO1774" s="72"/>
      <c r="QP1774" s="72"/>
      <c r="QQ1774" s="72"/>
      <c r="QR1774" s="72"/>
      <c r="QS1774" s="72"/>
      <c r="QT1774" s="72"/>
      <c r="QU1774" s="72"/>
      <c r="QV1774" s="72"/>
      <c r="QW1774" s="72"/>
      <c r="QX1774" s="72"/>
      <c r="QY1774" s="72"/>
      <c r="QZ1774" s="72"/>
      <c r="RA1774" s="72"/>
      <c r="RB1774" s="72"/>
      <c r="RC1774" s="72"/>
      <c r="RD1774" s="72"/>
      <c r="RE1774" s="72"/>
      <c r="RF1774" s="72"/>
      <c r="RG1774" s="72"/>
      <c r="RH1774" s="72"/>
      <c r="RI1774" s="72"/>
      <c r="RJ1774" s="72"/>
      <c r="RK1774" s="72"/>
      <c r="RL1774" s="72"/>
      <c r="RM1774" s="72"/>
      <c r="RN1774" s="72"/>
      <c r="RO1774" s="72"/>
      <c r="RP1774" s="72"/>
      <c r="RQ1774" s="72"/>
      <c r="RR1774" s="72"/>
      <c r="RS1774" s="72"/>
      <c r="RT1774" s="72"/>
      <c r="RU1774" s="72"/>
      <c r="RV1774" s="72"/>
      <c r="RW1774" s="72"/>
      <c r="RX1774" s="72"/>
      <c r="RY1774" s="72"/>
      <c r="RZ1774" s="72"/>
      <c r="SA1774" s="72"/>
      <c r="SB1774" s="72"/>
      <c r="SC1774" s="72"/>
      <c r="SD1774" s="72"/>
      <c r="SE1774" s="72"/>
      <c r="SF1774" s="72"/>
      <c r="SG1774" s="72"/>
      <c r="SH1774" s="72"/>
      <c r="SI1774" s="72"/>
      <c r="SJ1774" s="72"/>
      <c r="SK1774" s="72"/>
      <c r="SL1774" s="72"/>
      <c r="SM1774" s="72"/>
      <c r="SN1774" s="72"/>
      <c r="SO1774" s="72"/>
      <c r="SP1774" s="72"/>
      <c r="SQ1774" s="72"/>
      <c r="SR1774" s="72"/>
      <c r="SS1774" s="72"/>
      <c r="ST1774" s="72"/>
      <c r="SU1774" s="72"/>
      <c r="SV1774" s="72"/>
      <c r="SW1774" s="72"/>
      <c r="SX1774" s="72"/>
      <c r="SY1774" s="72"/>
      <c r="SZ1774" s="72"/>
      <c r="TA1774" s="72"/>
      <c r="TB1774" s="72"/>
      <c r="TC1774" s="72"/>
    </row>
    <row r="1775" spans="1:523" ht="16.5" customHeight="1" x14ac:dyDescent="0.2">
      <c r="A1775" s="20">
        <v>1492</v>
      </c>
      <c r="B1775" s="20" t="s">
        <v>74</v>
      </c>
      <c r="C1775" s="20" t="s">
        <v>328</v>
      </c>
      <c r="D1775" s="20" t="s">
        <v>30</v>
      </c>
      <c r="E1775" s="20" t="s">
        <v>1345</v>
      </c>
      <c r="F1775" s="22" t="s">
        <v>1211</v>
      </c>
      <c r="G1775" s="33" t="s">
        <v>96</v>
      </c>
      <c r="H1775" s="20" t="s">
        <v>35</v>
      </c>
      <c r="I1775" s="20" t="s">
        <v>27</v>
      </c>
      <c r="J1775" s="22" t="s">
        <v>1253</v>
      </c>
      <c r="K1775" s="20">
        <v>1</v>
      </c>
      <c r="L1775" s="20" t="s">
        <v>91</v>
      </c>
      <c r="M1775" s="20" t="s">
        <v>1214</v>
      </c>
      <c r="N1775" s="20" t="s">
        <v>95</v>
      </c>
      <c r="O1775" s="20">
        <v>0.25</v>
      </c>
      <c r="P1775" s="23" t="s">
        <v>94</v>
      </c>
      <c r="Q1775" s="24">
        <v>4</v>
      </c>
      <c r="R1775" s="25">
        <v>45901</v>
      </c>
      <c r="S1775" s="20" t="s">
        <v>36</v>
      </c>
      <c r="T1775" s="23">
        <v>250000000</v>
      </c>
      <c r="U1775" s="27" t="s">
        <v>100</v>
      </c>
      <c r="V1775" s="27" t="s">
        <v>100</v>
      </c>
      <c r="W1775" s="72"/>
      <c r="X1775" s="72"/>
      <c r="Y1775" s="72"/>
      <c r="Z1775" s="72"/>
      <c r="AA1775" s="72"/>
      <c r="AB1775" s="72"/>
      <c r="AC1775" s="72"/>
      <c r="AD1775" s="72"/>
      <c r="AE1775" s="72"/>
      <c r="AF1775" s="72"/>
      <c r="AG1775" s="72"/>
      <c r="AH1775" s="72"/>
      <c r="AI1775" s="72"/>
      <c r="AJ1775" s="72"/>
      <c r="AK1775" s="72"/>
      <c r="AL1775" s="72"/>
      <c r="AM1775" s="72"/>
      <c r="AN1775" s="72"/>
      <c r="AO1775" s="72"/>
      <c r="AP1775" s="72"/>
      <c r="AQ1775" s="72"/>
      <c r="AR1775" s="72"/>
      <c r="AS1775" s="72"/>
      <c r="AT1775" s="72"/>
      <c r="AU1775" s="72"/>
      <c r="AV1775" s="72"/>
      <c r="AW1775" s="72"/>
      <c r="AX1775" s="72"/>
      <c r="AY1775" s="72"/>
      <c r="AZ1775" s="72"/>
      <c r="BA1775" s="72"/>
      <c r="BB1775" s="72"/>
      <c r="BC1775" s="72"/>
      <c r="BD1775" s="72"/>
      <c r="BE1775" s="72"/>
      <c r="BF1775" s="72"/>
      <c r="BG1775" s="72"/>
      <c r="BH1775" s="72"/>
      <c r="BI1775" s="72"/>
      <c r="BJ1775" s="72"/>
      <c r="BK1775" s="72"/>
      <c r="BL1775" s="72"/>
      <c r="BM1775" s="72"/>
      <c r="BN1775" s="72"/>
      <c r="BO1775" s="72"/>
      <c r="BP1775" s="72"/>
      <c r="BQ1775" s="72"/>
      <c r="BR1775" s="72"/>
      <c r="BS1775" s="72"/>
      <c r="BT1775" s="72"/>
      <c r="BU1775" s="72"/>
      <c r="BV1775" s="72"/>
      <c r="BW1775" s="72"/>
      <c r="BX1775" s="72"/>
      <c r="BY1775" s="72"/>
      <c r="BZ1775" s="72"/>
      <c r="CA1775" s="72"/>
      <c r="CB1775" s="72"/>
      <c r="CC1775" s="72"/>
      <c r="CD1775" s="72"/>
      <c r="CE1775" s="72"/>
      <c r="CF1775" s="72"/>
      <c r="CG1775" s="72"/>
      <c r="CH1775" s="72"/>
      <c r="CI1775" s="72"/>
      <c r="CJ1775" s="72"/>
      <c r="CK1775" s="72"/>
      <c r="CL1775" s="72"/>
      <c r="CM1775" s="72"/>
      <c r="CN1775" s="72"/>
      <c r="CO1775" s="72"/>
      <c r="CP1775" s="72"/>
      <c r="CQ1775" s="72"/>
      <c r="CR1775" s="72"/>
      <c r="CS1775" s="72"/>
      <c r="CT1775" s="72"/>
      <c r="CU1775" s="72"/>
      <c r="CV1775" s="72"/>
      <c r="CW1775" s="72"/>
      <c r="CX1775" s="72"/>
      <c r="CY1775" s="72"/>
      <c r="CZ1775" s="72"/>
      <c r="DA1775" s="72"/>
      <c r="DB1775" s="72"/>
      <c r="DC1775" s="72"/>
      <c r="DD1775" s="72"/>
      <c r="DE1775" s="72"/>
      <c r="DF1775" s="72"/>
      <c r="DG1775" s="72"/>
      <c r="DH1775" s="72"/>
      <c r="DI1775" s="72"/>
      <c r="DJ1775" s="72"/>
      <c r="DK1775" s="72"/>
      <c r="DL1775" s="72"/>
      <c r="DM1775" s="72"/>
      <c r="DN1775" s="72"/>
      <c r="DO1775" s="72"/>
      <c r="DP1775" s="72"/>
      <c r="DQ1775" s="72"/>
      <c r="DR1775" s="72"/>
      <c r="DS1775" s="72"/>
      <c r="DT1775" s="72"/>
      <c r="DU1775" s="72"/>
      <c r="DV1775" s="72"/>
      <c r="DW1775" s="72"/>
      <c r="DX1775" s="72"/>
      <c r="DY1775" s="72"/>
      <c r="DZ1775" s="72"/>
      <c r="EA1775" s="72"/>
      <c r="EB1775" s="72"/>
      <c r="EC1775" s="72"/>
      <c r="ED1775" s="72"/>
      <c r="EE1775" s="72"/>
      <c r="EF1775" s="72"/>
      <c r="EG1775" s="72"/>
      <c r="EH1775" s="72"/>
      <c r="EI1775" s="72"/>
      <c r="EJ1775" s="72"/>
      <c r="EK1775" s="72"/>
      <c r="EL1775" s="72"/>
      <c r="EM1775" s="72"/>
      <c r="EN1775" s="72"/>
      <c r="EO1775" s="72"/>
      <c r="EP1775" s="72"/>
      <c r="EQ1775" s="72"/>
      <c r="ER1775" s="72"/>
      <c r="ES1775" s="72"/>
      <c r="ET1775" s="72"/>
      <c r="EU1775" s="72"/>
      <c r="EV1775" s="72"/>
      <c r="EW1775" s="72"/>
      <c r="EX1775" s="72"/>
      <c r="EY1775" s="72"/>
      <c r="EZ1775" s="72"/>
      <c r="FA1775" s="72"/>
      <c r="FB1775" s="72"/>
      <c r="FC1775" s="72"/>
      <c r="FD1775" s="72"/>
      <c r="FE1775" s="72"/>
      <c r="FF1775" s="72"/>
      <c r="FG1775" s="72"/>
      <c r="FH1775" s="72"/>
      <c r="FI1775" s="72"/>
      <c r="FJ1775" s="72"/>
      <c r="FK1775" s="72"/>
      <c r="FL1775" s="72"/>
      <c r="FM1775" s="72"/>
      <c r="FN1775" s="72"/>
      <c r="FO1775" s="72"/>
      <c r="FP1775" s="72"/>
      <c r="FQ1775" s="72"/>
      <c r="FR1775" s="72"/>
      <c r="FS1775" s="72"/>
      <c r="FT1775" s="72"/>
      <c r="FU1775" s="72"/>
      <c r="FV1775" s="72"/>
      <c r="FW1775" s="72"/>
      <c r="FX1775" s="72"/>
      <c r="FY1775" s="72"/>
      <c r="FZ1775" s="72"/>
      <c r="GA1775" s="72"/>
      <c r="GB1775" s="72"/>
      <c r="GC1775" s="72"/>
      <c r="GD1775" s="72"/>
      <c r="GE1775" s="72"/>
      <c r="GF1775" s="72"/>
      <c r="GG1775" s="72"/>
      <c r="GH1775" s="72"/>
      <c r="GI1775" s="72"/>
      <c r="GJ1775" s="72"/>
      <c r="GK1775" s="72"/>
      <c r="GL1775" s="72"/>
      <c r="GM1775" s="72"/>
      <c r="GN1775" s="72"/>
      <c r="GO1775" s="72"/>
      <c r="GP1775" s="72"/>
      <c r="GQ1775" s="72"/>
      <c r="GR1775" s="72"/>
      <c r="GS1775" s="72"/>
      <c r="GT1775" s="72"/>
      <c r="GU1775" s="72"/>
      <c r="GV1775" s="72"/>
      <c r="GW1775" s="72"/>
      <c r="GX1775" s="72"/>
      <c r="GY1775" s="72"/>
      <c r="GZ1775" s="72"/>
      <c r="HA1775" s="72"/>
      <c r="HB1775" s="72"/>
      <c r="HC1775" s="72"/>
      <c r="HD1775" s="72"/>
      <c r="HE1775" s="72"/>
      <c r="HF1775" s="72"/>
      <c r="HG1775" s="72"/>
      <c r="HH1775" s="72"/>
      <c r="HI1775" s="72"/>
      <c r="HJ1775" s="72"/>
      <c r="HK1775" s="72"/>
      <c r="HL1775" s="72"/>
      <c r="HM1775" s="72"/>
      <c r="HN1775" s="72"/>
      <c r="HO1775" s="72"/>
      <c r="HP1775" s="72"/>
      <c r="HQ1775" s="72"/>
      <c r="HR1775" s="72"/>
      <c r="HS1775" s="72"/>
      <c r="HT1775" s="72"/>
      <c r="HU1775" s="72"/>
      <c r="HV1775" s="72"/>
      <c r="HW1775" s="72"/>
      <c r="HX1775" s="72"/>
      <c r="HY1775" s="72"/>
      <c r="HZ1775" s="72"/>
      <c r="IA1775" s="72"/>
      <c r="IB1775" s="72"/>
      <c r="IC1775" s="72"/>
      <c r="ID1775" s="72"/>
      <c r="IE1775" s="72"/>
      <c r="IF1775" s="72"/>
      <c r="IG1775" s="72"/>
      <c r="IH1775" s="72"/>
      <c r="II1775" s="72"/>
      <c r="IJ1775" s="72"/>
      <c r="IK1775" s="72"/>
      <c r="IL1775" s="72"/>
      <c r="IM1775" s="72"/>
      <c r="IN1775" s="72"/>
      <c r="IO1775" s="72"/>
      <c r="IP1775" s="72"/>
      <c r="IQ1775" s="72"/>
      <c r="IR1775" s="72"/>
      <c r="IS1775" s="72"/>
      <c r="IT1775" s="72"/>
      <c r="IU1775" s="72"/>
      <c r="IV1775" s="72"/>
      <c r="IW1775" s="72"/>
      <c r="IX1775" s="72"/>
      <c r="IY1775" s="72"/>
      <c r="IZ1775" s="72"/>
      <c r="JA1775" s="72"/>
      <c r="JB1775" s="72"/>
      <c r="JC1775" s="72"/>
      <c r="JD1775" s="72"/>
      <c r="JE1775" s="72"/>
      <c r="JF1775" s="72"/>
      <c r="JG1775" s="72"/>
      <c r="JH1775" s="72"/>
      <c r="JI1775" s="72"/>
      <c r="JJ1775" s="72"/>
      <c r="JK1775" s="72"/>
      <c r="JL1775" s="72"/>
      <c r="JM1775" s="72"/>
      <c r="JN1775" s="72"/>
      <c r="JO1775" s="72"/>
      <c r="JP1775" s="72"/>
      <c r="JQ1775" s="72"/>
      <c r="JR1775" s="72"/>
      <c r="JS1775" s="72"/>
      <c r="JT1775" s="72"/>
      <c r="JU1775" s="72"/>
      <c r="JV1775" s="72"/>
      <c r="JW1775" s="72"/>
      <c r="JX1775" s="72"/>
      <c r="JY1775" s="72"/>
      <c r="JZ1775" s="72"/>
      <c r="KA1775" s="72"/>
      <c r="KB1775" s="72"/>
      <c r="KC1775" s="72"/>
      <c r="KD1775" s="72"/>
      <c r="KE1775" s="72"/>
      <c r="KF1775" s="72"/>
      <c r="KG1775" s="72"/>
      <c r="KH1775" s="72"/>
      <c r="KI1775" s="72"/>
      <c r="KJ1775" s="72"/>
      <c r="KK1775" s="72"/>
      <c r="KL1775" s="72"/>
      <c r="KM1775" s="72"/>
      <c r="KN1775" s="72"/>
      <c r="KO1775" s="72"/>
      <c r="KP1775" s="72"/>
      <c r="KQ1775" s="72"/>
      <c r="KR1775" s="72"/>
      <c r="KS1775" s="72"/>
      <c r="KT1775" s="72"/>
      <c r="KU1775" s="72"/>
      <c r="KV1775" s="72"/>
      <c r="KW1775" s="72"/>
      <c r="KX1775" s="72"/>
      <c r="KY1775" s="72"/>
      <c r="KZ1775" s="72"/>
      <c r="LA1775" s="72"/>
      <c r="LB1775" s="72"/>
      <c r="LC1775" s="72"/>
      <c r="LD1775" s="72"/>
      <c r="LE1775" s="72"/>
      <c r="LF1775" s="72"/>
      <c r="LG1775" s="72"/>
      <c r="LH1775" s="72"/>
      <c r="LI1775" s="72"/>
      <c r="LJ1775" s="72"/>
      <c r="LK1775" s="72"/>
      <c r="LL1775" s="72"/>
      <c r="LM1775" s="72"/>
      <c r="LN1775" s="72"/>
      <c r="LO1775" s="72"/>
      <c r="LP1775" s="72"/>
      <c r="LQ1775" s="72"/>
      <c r="LR1775" s="72"/>
      <c r="LS1775" s="72"/>
      <c r="LT1775" s="72"/>
      <c r="LU1775" s="72"/>
      <c r="LV1775" s="72"/>
      <c r="LW1775" s="72"/>
      <c r="LX1775" s="72"/>
      <c r="LY1775" s="72"/>
      <c r="LZ1775" s="72"/>
      <c r="MA1775" s="72"/>
      <c r="MB1775" s="72"/>
      <c r="MC1775" s="72"/>
      <c r="MD1775" s="72"/>
      <c r="ME1775" s="72"/>
      <c r="MF1775" s="72"/>
      <c r="MG1775" s="72"/>
      <c r="MH1775" s="72"/>
      <c r="MI1775" s="72"/>
      <c r="MJ1775" s="72"/>
      <c r="MK1775" s="72"/>
      <c r="ML1775" s="72"/>
      <c r="MM1775" s="72"/>
      <c r="MN1775" s="72"/>
      <c r="MO1775" s="72"/>
      <c r="MP1775" s="72"/>
      <c r="MQ1775" s="72"/>
      <c r="MR1775" s="72"/>
      <c r="MS1775" s="72"/>
      <c r="MT1775" s="72"/>
      <c r="MU1775" s="72"/>
      <c r="MV1775" s="72"/>
      <c r="MW1775" s="72"/>
      <c r="MX1775" s="72"/>
      <c r="MY1775" s="72"/>
      <c r="MZ1775" s="72"/>
      <c r="NA1775" s="72"/>
      <c r="NB1775" s="72"/>
      <c r="NC1775" s="72"/>
      <c r="ND1775" s="72"/>
      <c r="NE1775" s="72"/>
      <c r="NF1775" s="72"/>
      <c r="NG1775" s="72"/>
      <c r="NH1775" s="72"/>
      <c r="NI1775" s="72"/>
      <c r="NJ1775" s="72"/>
      <c r="NK1775" s="72"/>
      <c r="NL1775" s="72"/>
      <c r="NM1775" s="72"/>
      <c r="NN1775" s="72"/>
      <c r="NO1775" s="72"/>
      <c r="NP1775" s="72"/>
      <c r="NQ1775" s="72"/>
      <c r="NR1775" s="72"/>
      <c r="NS1775" s="72"/>
      <c r="NT1775" s="72"/>
      <c r="NU1775" s="72"/>
      <c r="NV1775" s="72"/>
      <c r="NW1775" s="72"/>
      <c r="NX1775" s="72"/>
      <c r="NY1775" s="72"/>
      <c r="NZ1775" s="72"/>
      <c r="OA1775" s="72"/>
      <c r="OB1775" s="72"/>
      <c r="OC1775" s="72"/>
      <c r="OD1775" s="72"/>
      <c r="OE1775" s="72"/>
      <c r="OF1775" s="72"/>
      <c r="OG1775" s="72"/>
      <c r="OH1775" s="72"/>
      <c r="OI1775" s="72"/>
      <c r="OJ1775" s="72"/>
      <c r="OK1775" s="72"/>
      <c r="OL1775" s="72"/>
      <c r="OM1775" s="72"/>
      <c r="ON1775" s="72"/>
      <c r="OO1775" s="72"/>
      <c r="OP1775" s="72"/>
      <c r="OQ1775" s="72"/>
      <c r="OR1775" s="72"/>
      <c r="OS1775" s="72"/>
      <c r="OT1775" s="72"/>
      <c r="OU1775" s="72"/>
      <c r="OV1775" s="72"/>
      <c r="OW1775" s="72"/>
      <c r="OX1775" s="72"/>
      <c r="OY1775" s="72"/>
      <c r="OZ1775" s="72"/>
      <c r="PA1775" s="72"/>
      <c r="PB1775" s="72"/>
      <c r="PC1775" s="72"/>
      <c r="PD1775" s="72"/>
      <c r="PE1775" s="72"/>
      <c r="PF1775" s="72"/>
      <c r="PG1775" s="72"/>
      <c r="PH1775" s="72"/>
      <c r="PI1775" s="72"/>
      <c r="PJ1775" s="72"/>
      <c r="PK1775" s="72"/>
      <c r="PL1775" s="72"/>
      <c r="PM1775" s="72"/>
      <c r="PN1775" s="72"/>
      <c r="PO1775" s="72"/>
      <c r="PP1775" s="72"/>
      <c r="PQ1775" s="72"/>
      <c r="PR1775" s="72"/>
      <c r="PS1775" s="72"/>
      <c r="PT1775" s="72"/>
      <c r="PU1775" s="72"/>
      <c r="PV1775" s="72"/>
      <c r="PW1775" s="72"/>
      <c r="PX1775" s="72"/>
      <c r="PY1775" s="72"/>
      <c r="PZ1775" s="72"/>
      <c r="QA1775" s="72"/>
      <c r="QB1775" s="72"/>
      <c r="QC1775" s="72"/>
      <c r="QD1775" s="72"/>
      <c r="QE1775" s="72"/>
      <c r="QF1775" s="72"/>
      <c r="QG1775" s="72"/>
      <c r="QH1775" s="72"/>
      <c r="QI1775" s="72"/>
      <c r="QJ1775" s="72"/>
      <c r="QK1775" s="72"/>
      <c r="QL1775" s="72"/>
      <c r="QM1775" s="72"/>
      <c r="QN1775" s="72"/>
      <c r="QO1775" s="72"/>
      <c r="QP1775" s="72"/>
      <c r="QQ1775" s="72"/>
      <c r="QR1775" s="72"/>
      <c r="QS1775" s="72"/>
      <c r="QT1775" s="72"/>
      <c r="QU1775" s="72"/>
      <c r="QV1775" s="72"/>
      <c r="QW1775" s="72"/>
      <c r="QX1775" s="72"/>
      <c r="QY1775" s="72"/>
      <c r="QZ1775" s="72"/>
      <c r="RA1775" s="72"/>
      <c r="RB1775" s="72"/>
      <c r="RC1775" s="72"/>
      <c r="RD1775" s="72"/>
      <c r="RE1775" s="72"/>
      <c r="RF1775" s="72"/>
      <c r="RG1775" s="72"/>
      <c r="RH1775" s="72"/>
      <c r="RI1775" s="72"/>
      <c r="RJ1775" s="72"/>
      <c r="RK1775" s="72"/>
      <c r="RL1775" s="72"/>
      <c r="RM1775" s="72"/>
      <c r="RN1775" s="72"/>
      <c r="RO1775" s="72"/>
      <c r="RP1775" s="72"/>
      <c r="RQ1775" s="72"/>
      <c r="RR1775" s="72"/>
      <c r="RS1775" s="72"/>
      <c r="RT1775" s="72"/>
      <c r="RU1775" s="72"/>
      <c r="RV1775" s="72"/>
      <c r="RW1775" s="72"/>
      <c r="RX1775" s="72"/>
      <c r="RY1775" s="72"/>
      <c r="RZ1775" s="72"/>
      <c r="SA1775" s="72"/>
      <c r="SB1775" s="72"/>
      <c r="SC1775" s="72"/>
      <c r="SD1775" s="72"/>
      <c r="SE1775" s="72"/>
      <c r="SF1775" s="72"/>
      <c r="SG1775" s="72"/>
      <c r="SH1775" s="72"/>
      <c r="SI1775" s="72"/>
      <c r="SJ1775" s="72"/>
      <c r="SK1775" s="72"/>
      <c r="SL1775" s="72"/>
      <c r="SM1775" s="72"/>
      <c r="SN1775" s="72"/>
      <c r="SO1775" s="72"/>
      <c r="SP1775" s="72"/>
      <c r="SQ1775" s="72"/>
      <c r="SR1775" s="72"/>
      <c r="SS1775" s="72"/>
      <c r="ST1775" s="72"/>
      <c r="SU1775" s="72"/>
      <c r="SV1775" s="72"/>
      <c r="SW1775" s="72"/>
      <c r="SX1775" s="72"/>
      <c r="SY1775" s="72"/>
      <c r="SZ1775" s="72"/>
      <c r="TA1775" s="72"/>
      <c r="TB1775" s="72"/>
      <c r="TC1775" s="72"/>
    </row>
    <row r="1776" spans="1:523" ht="16.5" customHeight="1" x14ac:dyDescent="0.2">
      <c r="A1776" s="20">
        <v>1494</v>
      </c>
      <c r="B1776" s="20" t="s">
        <v>74</v>
      </c>
      <c r="C1776" s="20" t="s">
        <v>328</v>
      </c>
      <c r="D1776" s="20" t="s">
        <v>30</v>
      </c>
      <c r="E1776" s="20" t="s">
        <v>1345</v>
      </c>
      <c r="F1776" s="22" t="s">
        <v>88</v>
      </c>
      <c r="G1776" s="33" t="s">
        <v>96</v>
      </c>
      <c r="H1776" s="20" t="s">
        <v>89</v>
      </c>
      <c r="I1776" s="20" t="s">
        <v>27</v>
      </c>
      <c r="J1776" s="22" t="s">
        <v>1254</v>
      </c>
      <c r="K1776" s="20">
        <v>1</v>
      </c>
      <c r="L1776" s="20" t="s">
        <v>370</v>
      </c>
      <c r="M1776" s="20" t="s">
        <v>339</v>
      </c>
      <c r="N1776" s="20" t="s">
        <v>95</v>
      </c>
      <c r="O1776" s="20">
        <v>5.81</v>
      </c>
      <c r="P1776" s="23"/>
      <c r="Q1776" s="24">
        <v>1</v>
      </c>
      <c r="R1776" s="25">
        <v>45901</v>
      </c>
      <c r="S1776" s="20" t="s">
        <v>36</v>
      </c>
      <c r="T1776" s="23">
        <v>5810000000</v>
      </c>
      <c r="U1776" s="27" t="s">
        <v>100</v>
      </c>
      <c r="V1776" s="27" t="s">
        <v>100</v>
      </c>
      <c r="W1776" s="72"/>
      <c r="X1776" s="72"/>
      <c r="Y1776" s="72"/>
      <c r="Z1776" s="72"/>
      <c r="AA1776" s="72"/>
      <c r="AB1776" s="72"/>
      <c r="AC1776" s="72"/>
      <c r="AD1776" s="72"/>
      <c r="AE1776" s="72"/>
      <c r="AF1776" s="72"/>
      <c r="AG1776" s="72"/>
      <c r="AH1776" s="72"/>
      <c r="AI1776" s="72"/>
      <c r="AJ1776" s="72"/>
      <c r="AK1776" s="72"/>
      <c r="AL1776" s="72"/>
      <c r="AM1776" s="72"/>
      <c r="AN1776" s="72"/>
      <c r="AO1776" s="72"/>
      <c r="AP1776" s="72"/>
      <c r="AQ1776" s="72"/>
      <c r="AR1776" s="72"/>
      <c r="AS1776" s="72"/>
      <c r="AT1776" s="72"/>
      <c r="AU1776" s="72"/>
      <c r="AV1776" s="72"/>
      <c r="AW1776" s="72"/>
      <c r="AX1776" s="72"/>
      <c r="AY1776" s="72"/>
      <c r="AZ1776" s="72"/>
      <c r="BA1776" s="72"/>
      <c r="BB1776" s="72"/>
      <c r="BC1776" s="72"/>
      <c r="BD1776" s="72"/>
      <c r="BE1776" s="72"/>
      <c r="BF1776" s="72"/>
      <c r="BG1776" s="72"/>
      <c r="BH1776" s="72"/>
      <c r="BI1776" s="72"/>
      <c r="BJ1776" s="72"/>
      <c r="BK1776" s="72"/>
      <c r="BL1776" s="72"/>
      <c r="BM1776" s="72"/>
      <c r="BN1776" s="72"/>
      <c r="BO1776" s="72"/>
      <c r="BP1776" s="72"/>
      <c r="BQ1776" s="72"/>
      <c r="BR1776" s="72"/>
      <c r="BS1776" s="72"/>
      <c r="BT1776" s="72"/>
      <c r="BU1776" s="72"/>
      <c r="BV1776" s="72"/>
      <c r="BW1776" s="72"/>
      <c r="BX1776" s="72"/>
      <c r="BY1776" s="72"/>
      <c r="BZ1776" s="72"/>
      <c r="CA1776" s="72"/>
      <c r="CB1776" s="72"/>
      <c r="CC1776" s="72"/>
      <c r="CD1776" s="72"/>
      <c r="CE1776" s="72"/>
      <c r="CF1776" s="72"/>
      <c r="CG1776" s="72"/>
      <c r="CH1776" s="72"/>
      <c r="CI1776" s="72"/>
      <c r="CJ1776" s="72"/>
      <c r="CK1776" s="72"/>
      <c r="CL1776" s="72"/>
      <c r="CM1776" s="72"/>
      <c r="CN1776" s="72"/>
      <c r="CO1776" s="72"/>
      <c r="CP1776" s="72"/>
      <c r="CQ1776" s="72"/>
      <c r="CR1776" s="72"/>
      <c r="CS1776" s="72"/>
      <c r="CT1776" s="72"/>
      <c r="CU1776" s="72"/>
      <c r="CV1776" s="72"/>
      <c r="CW1776" s="72"/>
      <c r="CX1776" s="72"/>
      <c r="CY1776" s="72"/>
      <c r="CZ1776" s="72"/>
      <c r="DA1776" s="72"/>
      <c r="DB1776" s="72"/>
      <c r="DC1776" s="72"/>
      <c r="DD1776" s="72"/>
      <c r="DE1776" s="72"/>
      <c r="DF1776" s="72"/>
      <c r="DG1776" s="72"/>
      <c r="DH1776" s="72"/>
      <c r="DI1776" s="72"/>
      <c r="DJ1776" s="72"/>
      <c r="DK1776" s="72"/>
      <c r="DL1776" s="72"/>
      <c r="DM1776" s="72"/>
      <c r="DN1776" s="72"/>
      <c r="DO1776" s="72"/>
      <c r="DP1776" s="72"/>
      <c r="DQ1776" s="72"/>
      <c r="DR1776" s="72"/>
      <c r="DS1776" s="72"/>
      <c r="DT1776" s="72"/>
      <c r="DU1776" s="72"/>
      <c r="DV1776" s="72"/>
      <c r="DW1776" s="72"/>
      <c r="DX1776" s="72"/>
      <c r="DY1776" s="72"/>
      <c r="DZ1776" s="72"/>
      <c r="EA1776" s="72"/>
      <c r="EB1776" s="72"/>
      <c r="EC1776" s="72"/>
      <c r="ED1776" s="72"/>
      <c r="EE1776" s="72"/>
      <c r="EF1776" s="72"/>
      <c r="EG1776" s="72"/>
      <c r="EH1776" s="72"/>
      <c r="EI1776" s="72"/>
      <c r="EJ1776" s="72"/>
      <c r="EK1776" s="72"/>
      <c r="EL1776" s="72"/>
      <c r="EM1776" s="72"/>
      <c r="EN1776" s="72"/>
      <c r="EO1776" s="72"/>
      <c r="EP1776" s="72"/>
      <c r="EQ1776" s="72"/>
      <c r="ER1776" s="72"/>
      <c r="ES1776" s="72"/>
      <c r="ET1776" s="72"/>
      <c r="EU1776" s="72"/>
      <c r="EV1776" s="72"/>
      <c r="EW1776" s="72"/>
      <c r="EX1776" s="72"/>
      <c r="EY1776" s="72"/>
      <c r="EZ1776" s="72"/>
      <c r="FA1776" s="72"/>
      <c r="FB1776" s="72"/>
      <c r="FC1776" s="72"/>
      <c r="FD1776" s="72"/>
      <c r="FE1776" s="72"/>
      <c r="FF1776" s="72"/>
      <c r="FG1776" s="72"/>
      <c r="FH1776" s="72"/>
      <c r="FI1776" s="72"/>
      <c r="FJ1776" s="72"/>
      <c r="FK1776" s="72"/>
      <c r="FL1776" s="72"/>
      <c r="FM1776" s="72"/>
      <c r="FN1776" s="72"/>
      <c r="FO1776" s="72"/>
      <c r="FP1776" s="72"/>
      <c r="FQ1776" s="72"/>
      <c r="FR1776" s="72"/>
      <c r="FS1776" s="72"/>
      <c r="FT1776" s="72"/>
      <c r="FU1776" s="72"/>
      <c r="FV1776" s="72"/>
      <c r="FW1776" s="72"/>
      <c r="FX1776" s="72"/>
      <c r="FY1776" s="72"/>
      <c r="FZ1776" s="72"/>
      <c r="GA1776" s="72"/>
      <c r="GB1776" s="72"/>
      <c r="GC1776" s="72"/>
      <c r="GD1776" s="72"/>
      <c r="GE1776" s="72"/>
      <c r="GF1776" s="72"/>
      <c r="GG1776" s="72"/>
      <c r="GH1776" s="72"/>
      <c r="GI1776" s="72"/>
      <c r="GJ1776" s="72"/>
      <c r="GK1776" s="72"/>
      <c r="GL1776" s="72"/>
      <c r="GM1776" s="72"/>
      <c r="GN1776" s="72"/>
      <c r="GO1776" s="72"/>
      <c r="GP1776" s="72"/>
      <c r="GQ1776" s="72"/>
      <c r="GR1776" s="72"/>
      <c r="GS1776" s="72"/>
      <c r="GT1776" s="72"/>
      <c r="GU1776" s="72"/>
      <c r="GV1776" s="72"/>
      <c r="GW1776" s="72"/>
      <c r="GX1776" s="72"/>
      <c r="GY1776" s="72"/>
      <c r="GZ1776" s="72"/>
      <c r="HA1776" s="72"/>
      <c r="HB1776" s="72"/>
      <c r="HC1776" s="72"/>
      <c r="HD1776" s="72"/>
      <c r="HE1776" s="72"/>
      <c r="HF1776" s="72"/>
      <c r="HG1776" s="72"/>
      <c r="HH1776" s="72"/>
      <c r="HI1776" s="72"/>
      <c r="HJ1776" s="72"/>
      <c r="HK1776" s="72"/>
      <c r="HL1776" s="72"/>
      <c r="HM1776" s="72"/>
      <c r="HN1776" s="72"/>
      <c r="HO1776" s="72"/>
      <c r="HP1776" s="72"/>
      <c r="HQ1776" s="72"/>
      <c r="HR1776" s="72"/>
      <c r="HS1776" s="72"/>
      <c r="HT1776" s="72"/>
      <c r="HU1776" s="72"/>
      <c r="HV1776" s="72"/>
      <c r="HW1776" s="72"/>
      <c r="HX1776" s="72"/>
      <c r="HY1776" s="72"/>
      <c r="HZ1776" s="72"/>
      <c r="IA1776" s="72"/>
      <c r="IB1776" s="72"/>
      <c r="IC1776" s="72"/>
      <c r="ID1776" s="72"/>
      <c r="IE1776" s="72"/>
      <c r="IF1776" s="72"/>
      <c r="IG1776" s="72"/>
      <c r="IH1776" s="72"/>
      <c r="II1776" s="72"/>
      <c r="IJ1776" s="72"/>
      <c r="IK1776" s="72"/>
      <c r="IL1776" s="72"/>
      <c r="IM1776" s="72"/>
      <c r="IN1776" s="72"/>
      <c r="IO1776" s="72"/>
      <c r="IP1776" s="72"/>
      <c r="IQ1776" s="72"/>
      <c r="IR1776" s="72"/>
      <c r="IS1776" s="72"/>
      <c r="IT1776" s="72"/>
      <c r="IU1776" s="72"/>
      <c r="IV1776" s="72"/>
      <c r="IW1776" s="72"/>
      <c r="IX1776" s="72"/>
      <c r="IY1776" s="72"/>
      <c r="IZ1776" s="72"/>
      <c r="JA1776" s="72"/>
      <c r="JB1776" s="72"/>
      <c r="JC1776" s="72"/>
      <c r="JD1776" s="72"/>
      <c r="JE1776" s="72"/>
      <c r="JF1776" s="72"/>
      <c r="JG1776" s="72"/>
      <c r="JH1776" s="72"/>
      <c r="JI1776" s="72"/>
      <c r="JJ1776" s="72"/>
      <c r="JK1776" s="72"/>
      <c r="JL1776" s="72"/>
      <c r="JM1776" s="72"/>
      <c r="JN1776" s="72"/>
      <c r="JO1776" s="72"/>
      <c r="JP1776" s="72"/>
      <c r="JQ1776" s="72"/>
      <c r="JR1776" s="72"/>
      <c r="JS1776" s="72"/>
      <c r="JT1776" s="72"/>
      <c r="JU1776" s="72"/>
      <c r="JV1776" s="72"/>
      <c r="JW1776" s="72"/>
      <c r="JX1776" s="72"/>
      <c r="JY1776" s="72"/>
      <c r="JZ1776" s="72"/>
      <c r="KA1776" s="72"/>
      <c r="KB1776" s="72"/>
      <c r="KC1776" s="72"/>
      <c r="KD1776" s="72"/>
      <c r="KE1776" s="72"/>
      <c r="KF1776" s="72"/>
      <c r="KG1776" s="72"/>
      <c r="KH1776" s="72"/>
      <c r="KI1776" s="72"/>
      <c r="KJ1776" s="72"/>
      <c r="KK1776" s="72"/>
      <c r="KL1776" s="72"/>
      <c r="KM1776" s="72"/>
      <c r="KN1776" s="72"/>
      <c r="KO1776" s="72"/>
      <c r="KP1776" s="72"/>
      <c r="KQ1776" s="72"/>
      <c r="KR1776" s="72"/>
      <c r="KS1776" s="72"/>
      <c r="KT1776" s="72"/>
      <c r="KU1776" s="72"/>
      <c r="KV1776" s="72"/>
      <c r="KW1776" s="72"/>
      <c r="KX1776" s="72"/>
      <c r="KY1776" s="72"/>
      <c r="KZ1776" s="72"/>
      <c r="LA1776" s="72"/>
      <c r="LB1776" s="72"/>
      <c r="LC1776" s="72"/>
      <c r="LD1776" s="72"/>
      <c r="LE1776" s="72"/>
      <c r="LF1776" s="72"/>
      <c r="LG1776" s="72"/>
      <c r="LH1776" s="72"/>
      <c r="LI1776" s="72"/>
      <c r="LJ1776" s="72"/>
      <c r="LK1776" s="72"/>
      <c r="LL1776" s="72"/>
      <c r="LM1776" s="72"/>
      <c r="LN1776" s="72"/>
      <c r="LO1776" s="72"/>
      <c r="LP1776" s="72"/>
      <c r="LQ1776" s="72"/>
      <c r="LR1776" s="72"/>
      <c r="LS1776" s="72"/>
      <c r="LT1776" s="72"/>
      <c r="LU1776" s="72"/>
      <c r="LV1776" s="72"/>
      <c r="LW1776" s="72"/>
      <c r="LX1776" s="72"/>
      <c r="LY1776" s="72"/>
      <c r="LZ1776" s="72"/>
      <c r="MA1776" s="72"/>
      <c r="MB1776" s="72"/>
      <c r="MC1776" s="72"/>
      <c r="MD1776" s="72"/>
      <c r="ME1776" s="72"/>
      <c r="MF1776" s="72"/>
      <c r="MG1776" s="72"/>
      <c r="MH1776" s="72"/>
      <c r="MI1776" s="72"/>
      <c r="MJ1776" s="72"/>
      <c r="MK1776" s="72"/>
      <c r="ML1776" s="72"/>
      <c r="MM1776" s="72"/>
      <c r="MN1776" s="72"/>
      <c r="MO1776" s="72"/>
      <c r="MP1776" s="72"/>
      <c r="MQ1776" s="72"/>
      <c r="MR1776" s="72"/>
      <c r="MS1776" s="72"/>
      <c r="MT1776" s="72"/>
      <c r="MU1776" s="72"/>
      <c r="MV1776" s="72"/>
      <c r="MW1776" s="72"/>
      <c r="MX1776" s="72"/>
      <c r="MY1776" s="72"/>
      <c r="MZ1776" s="72"/>
      <c r="NA1776" s="72"/>
      <c r="NB1776" s="72"/>
      <c r="NC1776" s="72"/>
      <c r="ND1776" s="72"/>
      <c r="NE1776" s="72"/>
      <c r="NF1776" s="72"/>
      <c r="NG1776" s="72"/>
      <c r="NH1776" s="72"/>
      <c r="NI1776" s="72"/>
      <c r="NJ1776" s="72"/>
      <c r="NK1776" s="72"/>
      <c r="NL1776" s="72"/>
      <c r="NM1776" s="72"/>
      <c r="NN1776" s="72"/>
      <c r="NO1776" s="72"/>
      <c r="NP1776" s="72"/>
      <c r="NQ1776" s="72"/>
      <c r="NR1776" s="72"/>
      <c r="NS1776" s="72"/>
      <c r="NT1776" s="72"/>
      <c r="NU1776" s="72"/>
      <c r="NV1776" s="72"/>
      <c r="NW1776" s="72"/>
      <c r="NX1776" s="72"/>
      <c r="NY1776" s="72"/>
      <c r="NZ1776" s="72"/>
      <c r="OA1776" s="72"/>
      <c r="OB1776" s="72"/>
      <c r="OC1776" s="72"/>
      <c r="OD1776" s="72"/>
      <c r="OE1776" s="72"/>
      <c r="OF1776" s="72"/>
      <c r="OG1776" s="72"/>
      <c r="OH1776" s="72"/>
      <c r="OI1776" s="72"/>
      <c r="OJ1776" s="72"/>
      <c r="OK1776" s="72"/>
      <c r="OL1776" s="72"/>
      <c r="OM1776" s="72"/>
      <c r="ON1776" s="72"/>
      <c r="OO1776" s="72"/>
      <c r="OP1776" s="72"/>
      <c r="OQ1776" s="72"/>
      <c r="OR1776" s="72"/>
      <c r="OS1776" s="72"/>
      <c r="OT1776" s="72"/>
      <c r="OU1776" s="72"/>
      <c r="OV1776" s="72"/>
      <c r="OW1776" s="72"/>
      <c r="OX1776" s="72"/>
      <c r="OY1776" s="72"/>
      <c r="OZ1776" s="72"/>
      <c r="PA1776" s="72"/>
      <c r="PB1776" s="72"/>
      <c r="PC1776" s="72"/>
      <c r="PD1776" s="72"/>
      <c r="PE1776" s="72"/>
      <c r="PF1776" s="72"/>
      <c r="PG1776" s="72"/>
      <c r="PH1776" s="72"/>
      <c r="PI1776" s="72"/>
      <c r="PJ1776" s="72"/>
      <c r="PK1776" s="72"/>
      <c r="PL1776" s="72"/>
      <c r="PM1776" s="72"/>
      <c r="PN1776" s="72"/>
      <c r="PO1776" s="72"/>
      <c r="PP1776" s="72"/>
      <c r="PQ1776" s="72"/>
      <c r="PR1776" s="72"/>
      <c r="PS1776" s="72"/>
      <c r="PT1776" s="72"/>
      <c r="PU1776" s="72"/>
      <c r="PV1776" s="72"/>
      <c r="PW1776" s="72"/>
      <c r="PX1776" s="72"/>
      <c r="PY1776" s="72"/>
      <c r="PZ1776" s="72"/>
      <c r="QA1776" s="72"/>
      <c r="QB1776" s="72"/>
      <c r="QC1776" s="72"/>
      <c r="QD1776" s="72"/>
      <c r="QE1776" s="72"/>
      <c r="QF1776" s="72"/>
      <c r="QG1776" s="72"/>
      <c r="QH1776" s="72"/>
      <c r="QI1776" s="72"/>
      <c r="QJ1776" s="72"/>
      <c r="QK1776" s="72"/>
      <c r="QL1776" s="72"/>
      <c r="QM1776" s="72"/>
      <c r="QN1776" s="72"/>
      <c r="QO1776" s="72"/>
      <c r="QP1776" s="72"/>
      <c r="QQ1776" s="72"/>
      <c r="QR1776" s="72"/>
      <c r="QS1776" s="72"/>
      <c r="QT1776" s="72"/>
      <c r="QU1776" s="72"/>
      <c r="QV1776" s="72"/>
      <c r="QW1776" s="72"/>
      <c r="QX1776" s="72"/>
      <c r="QY1776" s="72"/>
      <c r="QZ1776" s="72"/>
      <c r="RA1776" s="72"/>
      <c r="RB1776" s="72"/>
      <c r="RC1776" s="72"/>
      <c r="RD1776" s="72"/>
      <c r="RE1776" s="72"/>
      <c r="RF1776" s="72"/>
      <c r="RG1776" s="72"/>
      <c r="RH1776" s="72"/>
      <c r="RI1776" s="72"/>
      <c r="RJ1776" s="72"/>
      <c r="RK1776" s="72"/>
      <c r="RL1776" s="72"/>
      <c r="RM1776" s="72"/>
      <c r="RN1776" s="72"/>
      <c r="RO1776" s="72"/>
      <c r="RP1776" s="72"/>
      <c r="RQ1776" s="72"/>
      <c r="RR1776" s="72"/>
      <c r="RS1776" s="72"/>
      <c r="RT1776" s="72"/>
      <c r="RU1776" s="72"/>
      <c r="RV1776" s="72"/>
      <c r="RW1776" s="72"/>
      <c r="RX1776" s="72"/>
      <c r="RY1776" s="72"/>
      <c r="RZ1776" s="72"/>
      <c r="SA1776" s="72"/>
      <c r="SB1776" s="72"/>
      <c r="SC1776" s="72"/>
      <c r="SD1776" s="72"/>
      <c r="SE1776" s="72"/>
      <c r="SF1776" s="72"/>
      <c r="SG1776" s="72"/>
      <c r="SH1776" s="72"/>
      <c r="SI1776" s="72"/>
      <c r="SJ1776" s="72"/>
      <c r="SK1776" s="72"/>
      <c r="SL1776" s="72"/>
      <c r="SM1776" s="72"/>
      <c r="SN1776" s="72"/>
      <c r="SO1776" s="72"/>
      <c r="SP1776" s="72"/>
      <c r="SQ1776" s="72"/>
      <c r="SR1776" s="72"/>
      <c r="SS1776" s="72"/>
      <c r="ST1776" s="72"/>
      <c r="SU1776" s="72"/>
      <c r="SV1776" s="72"/>
      <c r="SW1776" s="72"/>
      <c r="SX1776" s="72"/>
      <c r="SY1776" s="72"/>
      <c r="SZ1776" s="72"/>
      <c r="TA1776" s="72"/>
      <c r="TB1776" s="72"/>
      <c r="TC1776" s="72"/>
    </row>
    <row r="1777" spans="1:523" ht="16.5" customHeight="1" x14ac:dyDescent="0.2">
      <c r="A1777" s="20">
        <v>1496</v>
      </c>
      <c r="B1777" s="20" t="s">
        <v>74</v>
      </c>
      <c r="C1777" s="20" t="s">
        <v>328</v>
      </c>
      <c r="D1777" s="20" t="s">
        <v>30</v>
      </c>
      <c r="E1777" s="20" t="s">
        <v>1345</v>
      </c>
      <c r="F1777" s="22" t="s">
        <v>88</v>
      </c>
      <c r="G1777" s="33" t="s">
        <v>96</v>
      </c>
      <c r="H1777" s="20" t="s">
        <v>89</v>
      </c>
      <c r="I1777" s="20" t="s">
        <v>27</v>
      </c>
      <c r="J1777" s="22" t="s">
        <v>1255</v>
      </c>
      <c r="K1777" s="20">
        <v>1</v>
      </c>
      <c r="L1777" s="20" t="s">
        <v>370</v>
      </c>
      <c r="M1777" s="20" t="s">
        <v>339</v>
      </c>
      <c r="N1777" s="20" t="s">
        <v>95</v>
      </c>
      <c r="O1777" s="20">
        <v>101.95</v>
      </c>
      <c r="P1777" s="23"/>
      <c r="Q1777" s="24">
        <v>1</v>
      </c>
      <c r="R1777" s="25">
        <v>45992</v>
      </c>
      <c r="S1777" s="73" t="s">
        <v>36</v>
      </c>
      <c r="T1777" s="23">
        <v>101950000000</v>
      </c>
      <c r="U1777" s="27" t="s">
        <v>100</v>
      </c>
      <c r="V1777" s="27" t="s">
        <v>100</v>
      </c>
      <c r="W1777" s="72"/>
      <c r="X1777" s="72"/>
      <c r="Y1777" s="72"/>
      <c r="Z1777" s="91"/>
      <c r="AA1777" s="90"/>
      <c r="AB1777" s="91"/>
      <c r="AC1777" s="91"/>
      <c r="AD1777" s="92"/>
      <c r="AE1777" s="91"/>
      <c r="AF1777" s="93"/>
      <c r="AG1777" s="90"/>
      <c r="AH1777" s="88"/>
      <c r="AI1777" s="95"/>
      <c r="AJ1777" s="99"/>
      <c r="AK1777" s="99"/>
      <c r="AL1777" s="113"/>
      <c r="AM1777" s="114"/>
      <c r="AN1777" s="91"/>
      <c r="AO1777" s="92"/>
      <c r="AP1777" s="93"/>
      <c r="AQ1777" s="93"/>
      <c r="AR1777" s="94"/>
      <c r="AS1777" s="91"/>
      <c r="AT1777" s="88"/>
      <c r="AU1777" s="95"/>
      <c r="AV1777" s="96"/>
      <c r="AW1777" s="97"/>
      <c r="AX1777" s="98"/>
      <c r="AY1777" s="99"/>
      <c r="AZ1777" s="100"/>
      <c r="BA1777" s="95"/>
      <c r="BB1777" s="101"/>
      <c r="BC1777" s="102"/>
      <c r="BD1777" s="72"/>
      <c r="BE1777" s="72"/>
      <c r="BF1777" s="72"/>
      <c r="BG1777" s="72"/>
      <c r="BH1777" s="72"/>
      <c r="BI1777" s="72"/>
      <c r="BJ1777" s="72"/>
      <c r="BK1777" s="72"/>
      <c r="BL1777" s="72"/>
      <c r="BM1777" s="72"/>
      <c r="BN1777" s="72"/>
      <c r="BO1777" s="72"/>
      <c r="BP1777" s="72"/>
      <c r="BQ1777" s="72"/>
      <c r="BR1777" s="72"/>
      <c r="BS1777" s="72"/>
      <c r="BT1777" s="72"/>
      <c r="BU1777" s="72"/>
      <c r="BV1777" s="72"/>
      <c r="BW1777" s="72"/>
      <c r="BX1777" s="72"/>
      <c r="BY1777" s="72"/>
      <c r="BZ1777" s="72"/>
      <c r="CA1777" s="72"/>
      <c r="CB1777" s="72"/>
      <c r="CC1777" s="72"/>
      <c r="CD1777" s="72"/>
      <c r="CE1777" s="72"/>
      <c r="CF1777" s="72"/>
      <c r="CG1777" s="72"/>
      <c r="CH1777" s="72"/>
      <c r="CI1777" s="72"/>
      <c r="CJ1777" s="72"/>
      <c r="CK1777" s="72"/>
      <c r="CL1777" s="72"/>
      <c r="CM1777" s="72"/>
      <c r="CN1777" s="90"/>
      <c r="CO1777" s="91"/>
      <c r="CP1777" s="91"/>
      <c r="CQ1777" s="92"/>
      <c r="CR1777" s="91"/>
      <c r="CS1777" s="90"/>
      <c r="CT1777" s="91"/>
      <c r="CU1777" s="91"/>
      <c r="CV1777" s="92"/>
      <c r="CW1777" s="91"/>
      <c r="CX1777" s="93"/>
      <c r="CY1777" s="88"/>
      <c r="CZ1777" s="95"/>
      <c r="DA1777" s="99"/>
      <c r="DB1777" s="99"/>
      <c r="DC1777" s="92"/>
      <c r="DD1777" s="93"/>
      <c r="DE1777" s="93"/>
      <c r="DF1777" s="94"/>
      <c r="DG1777" s="91"/>
      <c r="DH1777" s="95"/>
      <c r="DI1777" s="96"/>
      <c r="DJ1777" s="97"/>
      <c r="DK1777" s="98"/>
      <c r="DL1777" s="99"/>
      <c r="DM1777" s="100"/>
      <c r="DN1777" s="95"/>
      <c r="DO1777" s="101"/>
      <c r="DP1777" s="102"/>
      <c r="DQ1777" s="72"/>
      <c r="DR1777" s="72"/>
      <c r="DS1777" s="72"/>
      <c r="DT1777" s="72"/>
      <c r="DU1777" s="72"/>
      <c r="DV1777" s="72"/>
      <c r="DW1777" s="72"/>
      <c r="DX1777" s="72"/>
      <c r="DY1777" s="72"/>
      <c r="DZ1777" s="72"/>
      <c r="EA1777" s="72"/>
      <c r="EB1777" s="72"/>
      <c r="EC1777" s="72"/>
      <c r="ED1777" s="72"/>
      <c r="EE1777" s="72"/>
      <c r="EF1777" s="72"/>
      <c r="EG1777" s="72"/>
      <c r="EH1777" s="72"/>
      <c r="EI1777" s="72"/>
      <c r="EJ1777" s="72"/>
      <c r="EK1777" s="72"/>
      <c r="EL1777" s="72"/>
      <c r="EM1777" s="72"/>
      <c r="EN1777" s="72"/>
      <c r="EO1777" s="72"/>
      <c r="EP1777" s="72"/>
      <c r="EQ1777" s="72"/>
      <c r="ER1777" s="72"/>
      <c r="ES1777" s="72"/>
      <c r="ET1777" s="72"/>
      <c r="EU1777" s="72"/>
      <c r="EV1777" s="72"/>
      <c r="EW1777" s="72"/>
      <c r="EX1777" s="72"/>
      <c r="EY1777" s="72"/>
      <c r="EZ1777" s="72"/>
      <c r="FA1777" s="90"/>
      <c r="FB1777" s="91"/>
      <c r="FC1777" s="91"/>
      <c r="FD1777" s="92"/>
      <c r="FE1777" s="91"/>
      <c r="FF1777" s="90"/>
      <c r="FG1777" s="91"/>
      <c r="FH1777" s="91"/>
      <c r="FI1777" s="92"/>
      <c r="FJ1777" s="91"/>
      <c r="FK1777" s="93"/>
      <c r="FL1777" s="90"/>
      <c r="FM1777" s="88"/>
      <c r="FN1777" s="95"/>
      <c r="FO1777" s="99"/>
      <c r="FP1777" s="99"/>
      <c r="FQ1777" s="113"/>
      <c r="FR1777" s="114"/>
      <c r="FS1777" s="91"/>
      <c r="FT1777" s="92"/>
      <c r="FU1777" s="93"/>
      <c r="FV1777" s="93"/>
      <c r="FW1777" s="94"/>
      <c r="FX1777" s="91"/>
      <c r="FY1777" s="88"/>
      <c r="FZ1777" s="95"/>
      <c r="GA1777" s="96"/>
      <c r="GB1777" s="97"/>
      <c r="GC1777" s="98"/>
      <c r="GD1777" s="99"/>
      <c r="GE1777" s="100"/>
      <c r="GF1777" s="95"/>
      <c r="GG1777" s="101"/>
      <c r="GH1777" s="102"/>
      <c r="GI1777" s="72"/>
      <c r="GJ1777" s="72"/>
      <c r="GK1777" s="72"/>
      <c r="GL1777" s="72"/>
      <c r="GM1777" s="72"/>
      <c r="GN1777" s="72"/>
      <c r="GO1777" s="72"/>
      <c r="GP1777" s="72"/>
      <c r="GQ1777" s="72"/>
      <c r="GR1777" s="72"/>
      <c r="GS1777" s="72"/>
      <c r="GT1777" s="72"/>
      <c r="GU1777" s="72"/>
      <c r="GV1777" s="72"/>
      <c r="GW1777" s="72"/>
      <c r="GX1777" s="72"/>
      <c r="GY1777" s="72"/>
      <c r="GZ1777" s="72"/>
      <c r="HA1777" s="72"/>
      <c r="HB1777" s="72"/>
      <c r="HC1777" s="72"/>
      <c r="HD1777" s="72"/>
      <c r="HE1777" s="72"/>
      <c r="HF1777" s="72"/>
      <c r="HG1777" s="72"/>
      <c r="HH1777" s="72"/>
      <c r="HI1777" s="72"/>
      <c r="HJ1777" s="72"/>
      <c r="HK1777" s="72"/>
      <c r="HL1777" s="72"/>
      <c r="HM1777" s="72"/>
      <c r="HN1777" s="72"/>
      <c r="HO1777" s="72"/>
      <c r="HP1777" s="72"/>
      <c r="HQ1777" s="72"/>
      <c r="HR1777" s="72"/>
      <c r="HS1777" s="90"/>
      <c r="HT1777" s="91"/>
      <c r="HU1777" s="91"/>
      <c r="HV1777" s="92"/>
      <c r="HW1777" s="91"/>
      <c r="HX1777" s="90"/>
      <c r="HY1777" s="91"/>
      <c r="HZ1777" s="91"/>
      <c r="IA1777" s="92"/>
      <c r="IB1777" s="91"/>
      <c r="IC1777" s="93"/>
      <c r="ID1777" s="95"/>
      <c r="IE1777" s="99"/>
      <c r="IF1777" s="99"/>
      <c r="IG1777" s="92"/>
      <c r="IH1777" s="114"/>
      <c r="II1777" s="95"/>
      <c r="IJ1777" s="96"/>
      <c r="IK1777" s="97"/>
      <c r="IL1777" s="122"/>
      <c r="IM1777" s="100"/>
      <c r="IN1777" s="95"/>
      <c r="IO1777" s="101"/>
      <c r="IP1777" s="102"/>
      <c r="IQ1777" s="72"/>
      <c r="IR1777" s="72"/>
      <c r="IS1777" s="72"/>
      <c r="IT1777" s="72"/>
      <c r="IU1777" s="72"/>
      <c r="IV1777" s="72"/>
      <c r="IW1777" s="72"/>
      <c r="IX1777" s="72"/>
      <c r="IY1777" s="72"/>
      <c r="IZ1777" s="72"/>
      <c r="JA1777" s="72"/>
      <c r="JB1777" s="72"/>
      <c r="JC1777" s="72"/>
      <c r="JD1777" s="72"/>
      <c r="JE1777" s="72"/>
      <c r="JF1777" s="72"/>
      <c r="JG1777" s="72"/>
      <c r="JH1777" s="72"/>
      <c r="JI1777" s="72"/>
      <c r="JJ1777" s="72"/>
      <c r="JK1777" s="72"/>
      <c r="JL1777" s="72"/>
      <c r="JM1777" s="72"/>
      <c r="JN1777" s="72"/>
      <c r="JO1777" s="72"/>
      <c r="JP1777" s="72"/>
      <c r="JQ1777" s="72"/>
      <c r="JR1777" s="72"/>
      <c r="JS1777" s="72"/>
      <c r="JT1777" s="72"/>
      <c r="JU1777" s="72"/>
      <c r="JV1777" s="72"/>
      <c r="JW1777" s="72"/>
      <c r="JX1777" s="72"/>
      <c r="JY1777" s="72"/>
      <c r="JZ1777" s="72"/>
      <c r="KA1777" s="90"/>
      <c r="KB1777" s="91"/>
      <c r="KC1777" s="91"/>
      <c r="KD1777" s="92"/>
      <c r="KE1777" s="91"/>
      <c r="KF1777" s="90"/>
      <c r="KG1777" s="91"/>
      <c r="KH1777" s="91"/>
      <c r="KI1777" s="92"/>
      <c r="KJ1777" s="91"/>
      <c r="KK1777" s="93"/>
      <c r="KL1777" s="90"/>
      <c r="KM1777" s="88"/>
      <c r="KN1777" s="95"/>
      <c r="KO1777" s="99"/>
      <c r="KP1777" s="99"/>
      <c r="KQ1777" s="113"/>
      <c r="KR1777" s="114"/>
      <c r="KS1777" s="91"/>
      <c r="KT1777" s="92"/>
      <c r="KU1777" s="93"/>
      <c r="KV1777" s="93"/>
      <c r="KW1777" s="94"/>
      <c r="KX1777" s="91"/>
      <c r="KY1777" s="88"/>
      <c r="KZ1777" s="95"/>
      <c r="LA1777" s="96"/>
      <c r="LB1777" s="97"/>
      <c r="LC1777" s="98"/>
      <c r="LD1777" s="99"/>
      <c r="LE1777" s="100"/>
      <c r="LF1777" s="95"/>
      <c r="LG1777" s="101"/>
      <c r="LH1777" s="102"/>
      <c r="LI1777" s="72"/>
      <c r="LJ1777" s="72"/>
      <c r="LK1777" s="72"/>
      <c r="LL1777" s="72"/>
      <c r="LM1777" s="72"/>
      <c r="LN1777" s="72"/>
      <c r="LO1777" s="72"/>
      <c r="LP1777" s="72"/>
      <c r="LQ1777" s="72"/>
      <c r="LR1777" s="72"/>
      <c r="LS1777" s="72"/>
      <c r="LT1777" s="72"/>
      <c r="LU1777" s="72"/>
      <c r="LV1777" s="72"/>
      <c r="LW1777" s="72"/>
      <c r="LX1777" s="72"/>
      <c r="LY1777" s="72"/>
      <c r="LZ1777" s="72"/>
      <c r="MA1777" s="72"/>
      <c r="MB1777" s="72"/>
      <c r="MC1777" s="72"/>
      <c r="MD1777" s="72"/>
      <c r="ME1777" s="72"/>
      <c r="MF1777" s="72"/>
      <c r="MG1777" s="72"/>
      <c r="MH1777" s="72"/>
      <c r="MI1777" s="72"/>
      <c r="MJ1777" s="72"/>
      <c r="MK1777" s="72"/>
      <c r="ML1777" s="72"/>
      <c r="MM1777" s="72"/>
      <c r="MN1777" s="72"/>
      <c r="MO1777" s="72"/>
      <c r="MP1777" s="72"/>
      <c r="MQ1777" s="72"/>
      <c r="MR1777" s="72"/>
      <c r="MS1777" s="90"/>
      <c r="MT1777" s="91"/>
      <c r="MU1777" s="91"/>
      <c r="MV1777" s="92"/>
      <c r="MW1777" s="91"/>
      <c r="MX1777" s="90"/>
      <c r="MY1777" s="91"/>
      <c r="MZ1777" s="91"/>
      <c r="NA1777" s="92"/>
      <c r="NB1777" s="91"/>
      <c r="NC1777" s="93"/>
      <c r="ND1777" s="88"/>
      <c r="NE1777" s="95"/>
      <c r="NF1777" s="99"/>
      <c r="NG1777" s="99"/>
      <c r="NH1777" s="92"/>
      <c r="NI1777" s="93"/>
      <c r="NJ1777" s="93"/>
      <c r="NK1777" s="94"/>
      <c r="NL1777" s="91"/>
      <c r="NM1777" s="95"/>
      <c r="NN1777" s="96"/>
      <c r="NO1777" s="97"/>
      <c r="NP1777" s="98"/>
      <c r="NQ1777" s="99"/>
      <c r="NR1777" s="100"/>
      <c r="NS1777" s="95"/>
      <c r="NT1777" s="101"/>
      <c r="NU1777" s="102"/>
      <c r="NV1777" s="72"/>
      <c r="NW1777" s="72"/>
      <c r="NX1777" s="72"/>
      <c r="NY1777" s="72"/>
      <c r="NZ1777" s="72"/>
      <c r="OA1777" s="72"/>
      <c r="OB1777" s="72"/>
      <c r="OC1777" s="72"/>
      <c r="OD1777" s="72"/>
      <c r="OE1777" s="72"/>
      <c r="OF1777" s="72"/>
      <c r="OG1777" s="72"/>
      <c r="OH1777" s="72"/>
      <c r="OI1777" s="72"/>
      <c r="OJ1777" s="72"/>
      <c r="OK1777" s="72"/>
      <c r="OL1777" s="72"/>
      <c r="OM1777" s="72"/>
      <c r="ON1777" s="72"/>
      <c r="OO1777" s="72"/>
      <c r="OP1777" s="72"/>
      <c r="OQ1777" s="72"/>
      <c r="OR1777" s="72"/>
      <c r="OS1777" s="72"/>
      <c r="OT1777" s="72"/>
      <c r="OU1777" s="72"/>
      <c r="OV1777" s="72"/>
      <c r="OW1777" s="72"/>
      <c r="OX1777" s="72"/>
      <c r="OY1777" s="72"/>
      <c r="OZ1777" s="72"/>
      <c r="PA1777" s="72"/>
      <c r="PB1777" s="72"/>
      <c r="PC1777" s="72"/>
      <c r="PD1777" s="72"/>
      <c r="PE1777" s="72"/>
      <c r="PF1777" s="90"/>
      <c r="PG1777" s="91"/>
      <c r="PH1777" s="91"/>
      <c r="PI1777" s="92"/>
      <c r="PJ1777" s="91"/>
      <c r="PK1777" s="90"/>
      <c r="PL1777" s="91"/>
      <c r="PM1777" s="91"/>
      <c r="PN1777" s="92"/>
      <c r="PO1777" s="91"/>
      <c r="PP1777" s="93"/>
      <c r="PQ1777" s="90"/>
      <c r="PR1777" s="88"/>
      <c r="PS1777" s="95"/>
      <c r="PT1777" s="99"/>
      <c r="PU1777" s="99"/>
      <c r="PV1777" s="113"/>
      <c r="PW1777" s="114"/>
      <c r="PX1777" s="91"/>
      <c r="PY1777" s="92"/>
      <c r="PZ1777" s="93"/>
      <c r="QA1777" s="93"/>
      <c r="QB1777" s="94"/>
      <c r="QC1777" s="91"/>
      <c r="QD1777" s="88"/>
      <c r="QE1777" s="95"/>
      <c r="QF1777" s="96"/>
      <c r="QG1777" s="97"/>
      <c r="QH1777" s="98"/>
      <c r="QI1777" s="99"/>
      <c r="QJ1777" s="100"/>
      <c r="QK1777" s="95"/>
      <c r="QL1777" s="101"/>
      <c r="QM1777" s="102"/>
      <c r="QN1777" s="72"/>
      <c r="QO1777" s="72"/>
      <c r="QP1777" s="72"/>
      <c r="QQ1777" s="72"/>
      <c r="QR1777" s="72"/>
      <c r="QS1777" s="72"/>
      <c r="QT1777" s="72"/>
      <c r="QU1777" s="72"/>
      <c r="QV1777" s="72"/>
      <c r="QW1777" s="72"/>
      <c r="QX1777" s="72"/>
      <c r="QY1777" s="72"/>
      <c r="QZ1777" s="72"/>
      <c r="RA1777" s="72"/>
      <c r="RB1777" s="72"/>
      <c r="RC1777" s="72"/>
      <c r="RD1777" s="72"/>
      <c r="RE1777" s="72"/>
      <c r="RF1777" s="72"/>
      <c r="RG1777" s="72"/>
      <c r="RH1777" s="72"/>
      <c r="RI1777" s="72"/>
      <c r="RJ1777" s="72"/>
      <c r="RK1777" s="72"/>
      <c r="RL1777" s="72"/>
      <c r="RM1777" s="72"/>
      <c r="RN1777" s="72"/>
      <c r="RO1777" s="72"/>
      <c r="RP1777" s="72"/>
      <c r="RQ1777" s="72"/>
      <c r="RR1777" s="72"/>
      <c r="RS1777" s="72"/>
      <c r="RT1777" s="72"/>
      <c r="RU1777" s="72"/>
      <c r="RV1777" s="72"/>
      <c r="RW1777" s="72"/>
      <c r="RX1777" s="90"/>
      <c r="RY1777" s="91"/>
      <c r="RZ1777" s="91"/>
      <c r="SA1777" s="92"/>
      <c r="SB1777" s="91"/>
      <c r="SC1777" s="72"/>
      <c r="SD1777" s="72"/>
      <c r="SE1777" s="72"/>
      <c r="SF1777" s="72"/>
      <c r="SG1777" s="72"/>
      <c r="SH1777" s="72"/>
      <c r="SI1777" s="72"/>
      <c r="SJ1777" s="72"/>
      <c r="SK1777" s="72"/>
      <c r="SL1777" s="72"/>
      <c r="SM1777" s="72"/>
      <c r="SN1777" s="72"/>
      <c r="SO1777" s="72"/>
      <c r="SP1777" s="72"/>
      <c r="SQ1777" s="72"/>
      <c r="SR1777" s="72"/>
      <c r="SS1777" s="72"/>
      <c r="ST1777" s="72"/>
      <c r="SU1777" s="72"/>
      <c r="SV1777" s="72"/>
      <c r="SW1777" s="72"/>
      <c r="SX1777" s="72"/>
      <c r="SY1777" s="72"/>
      <c r="SZ1777" s="72"/>
      <c r="TA1777" s="72"/>
      <c r="TB1777" s="72"/>
      <c r="TC1777" s="72"/>
    </row>
    <row r="1778" spans="1:523" ht="16.5" customHeight="1" x14ac:dyDescent="0.2">
      <c r="A1778" s="20">
        <v>92</v>
      </c>
      <c r="B1778" s="20" t="s">
        <v>21</v>
      </c>
      <c r="C1778" s="20" t="s">
        <v>33</v>
      </c>
      <c r="D1778" s="20" t="s">
        <v>38</v>
      </c>
      <c r="E1778" s="20" t="s">
        <v>1345</v>
      </c>
      <c r="F1778" s="21" t="s">
        <v>48</v>
      </c>
      <c r="G1778" s="73" t="s">
        <v>42</v>
      </c>
      <c r="H1778" s="20" t="s">
        <v>35</v>
      </c>
      <c r="I1778" s="20" t="s">
        <v>27</v>
      </c>
      <c r="J1778" s="22" t="s">
        <v>1256</v>
      </c>
      <c r="K1778" s="20"/>
      <c r="L1778" s="20"/>
      <c r="M1778" s="20"/>
      <c r="N1778" s="20"/>
      <c r="O1778" s="23">
        <v>0</v>
      </c>
      <c r="P1778" s="23">
        <f>80000*244</f>
        <v>19520000</v>
      </c>
      <c r="Q1778" s="24">
        <v>6</v>
      </c>
      <c r="R1778" s="25">
        <v>45809</v>
      </c>
      <c r="S1778" s="20" t="s">
        <v>83</v>
      </c>
      <c r="T1778" s="26">
        <f>IF(O1778=0,P1778*Q1778,O1778*Q1778)</f>
        <v>117120000</v>
      </c>
      <c r="U1778" s="28" t="s">
        <v>43</v>
      </c>
      <c r="V1778" s="28" t="s">
        <v>47</v>
      </c>
      <c r="W1778" s="72"/>
      <c r="X1778" s="72"/>
      <c r="Y1778" s="72"/>
      <c r="Z1778" s="72"/>
      <c r="AA1778" s="72"/>
      <c r="AB1778" s="72"/>
      <c r="AC1778" s="72"/>
      <c r="AD1778" s="72"/>
      <c r="AE1778" s="72"/>
      <c r="AF1778" s="72"/>
      <c r="AG1778" s="72"/>
      <c r="AH1778" s="72"/>
      <c r="AI1778" s="72"/>
      <c r="AJ1778" s="72"/>
      <c r="AK1778" s="72"/>
      <c r="AL1778" s="72"/>
      <c r="AM1778" s="72"/>
      <c r="AN1778" s="72"/>
      <c r="AO1778" s="72"/>
      <c r="AP1778" s="72"/>
      <c r="AQ1778" s="72"/>
      <c r="AR1778" s="72"/>
      <c r="AS1778" s="72"/>
      <c r="AT1778" s="72"/>
      <c r="AU1778" s="72"/>
      <c r="AV1778" s="72"/>
      <c r="AW1778" s="72"/>
      <c r="AX1778" s="72"/>
      <c r="AY1778" s="72"/>
      <c r="AZ1778" s="72"/>
      <c r="BA1778" s="72"/>
      <c r="BB1778" s="72"/>
      <c r="BC1778" s="72"/>
      <c r="BD1778" s="72"/>
      <c r="BE1778" s="72"/>
      <c r="BF1778" s="72"/>
      <c r="BG1778" s="72"/>
      <c r="BH1778" s="72"/>
      <c r="BI1778" s="72"/>
      <c r="BJ1778" s="72"/>
      <c r="BK1778" s="72"/>
      <c r="BL1778" s="72"/>
      <c r="BM1778" s="72"/>
      <c r="BN1778" s="72"/>
      <c r="BO1778" s="72"/>
      <c r="BP1778" s="72"/>
      <c r="BQ1778" s="72"/>
      <c r="BR1778" s="72"/>
      <c r="BS1778" s="72"/>
      <c r="BT1778" s="72"/>
      <c r="BU1778" s="72"/>
      <c r="BV1778" s="72"/>
      <c r="BW1778" s="72"/>
      <c r="BX1778" s="72"/>
      <c r="BY1778" s="72"/>
      <c r="BZ1778" s="72"/>
      <c r="CA1778" s="72"/>
      <c r="CB1778" s="72"/>
      <c r="CC1778" s="72"/>
      <c r="CD1778" s="72"/>
      <c r="CE1778" s="72"/>
      <c r="CF1778" s="72"/>
      <c r="CG1778" s="72"/>
      <c r="CH1778" s="72"/>
      <c r="CI1778" s="72"/>
      <c r="CJ1778" s="72"/>
      <c r="CK1778" s="72"/>
      <c r="CL1778" s="72"/>
      <c r="CM1778" s="72"/>
      <c r="CN1778" s="72"/>
      <c r="CO1778" s="72"/>
      <c r="CP1778" s="72"/>
      <c r="CQ1778" s="72"/>
      <c r="CR1778" s="72"/>
      <c r="CS1778" s="72"/>
      <c r="CT1778" s="72"/>
      <c r="CU1778" s="72"/>
      <c r="CV1778" s="72"/>
      <c r="CW1778" s="72"/>
      <c r="CX1778" s="72"/>
      <c r="CY1778" s="72"/>
      <c r="CZ1778" s="72"/>
      <c r="DA1778" s="72"/>
      <c r="DB1778" s="72"/>
      <c r="DC1778" s="72"/>
      <c r="DD1778" s="72"/>
      <c r="DE1778" s="72"/>
      <c r="DF1778" s="72"/>
      <c r="DG1778" s="72"/>
      <c r="DH1778" s="72"/>
      <c r="DI1778" s="72"/>
      <c r="DJ1778" s="72"/>
      <c r="DK1778" s="72"/>
      <c r="DL1778" s="72"/>
      <c r="DM1778" s="72"/>
      <c r="DN1778" s="72"/>
      <c r="DO1778" s="72"/>
      <c r="DP1778" s="72"/>
      <c r="DQ1778" s="72"/>
      <c r="DR1778" s="72"/>
      <c r="DS1778" s="72"/>
      <c r="DT1778" s="72"/>
      <c r="DU1778" s="72"/>
      <c r="DV1778" s="72"/>
      <c r="DW1778" s="72"/>
      <c r="DX1778" s="72"/>
      <c r="DY1778" s="72"/>
      <c r="DZ1778" s="72"/>
      <c r="EA1778" s="72"/>
      <c r="EB1778" s="72"/>
      <c r="EC1778" s="72"/>
      <c r="ED1778" s="72"/>
      <c r="EE1778" s="72"/>
      <c r="EF1778" s="72"/>
      <c r="EG1778" s="72"/>
      <c r="EH1778" s="72"/>
      <c r="EI1778" s="72"/>
      <c r="EJ1778" s="72"/>
      <c r="EK1778" s="72"/>
      <c r="EL1778" s="72"/>
      <c r="EM1778" s="72"/>
      <c r="EN1778" s="72"/>
      <c r="EO1778" s="72"/>
      <c r="EP1778" s="72"/>
      <c r="EQ1778" s="72"/>
      <c r="ER1778" s="72"/>
      <c r="ES1778" s="72"/>
      <c r="ET1778" s="72"/>
      <c r="EU1778" s="72"/>
      <c r="EV1778" s="72"/>
      <c r="EW1778" s="72"/>
      <c r="EX1778" s="72"/>
      <c r="EY1778" s="72"/>
      <c r="EZ1778" s="72"/>
      <c r="FA1778" s="72"/>
      <c r="FB1778" s="72"/>
      <c r="FC1778" s="72"/>
      <c r="FD1778" s="72"/>
      <c r="FE1778" s="72"/>
      <c r="FF1778" s="72"/>
      <c r="FG1778" s="72"/>
      <c r="FH1778" s="72"/>
      <c r="FI1778" s="72"/>
      <c r="FJ1778" s="72"/>
      <c r="FK1778" s="72"/>
      <c r="FL1778" s="72"/>
      <c r="FM1778" s="72"/>
      <c r="FN1778" s="72"/>
      <c r="FO1778" s="72"/>
      <c r="FP1778" s="72"/>
      <c r="FQ1778" s="72"/>
      <c r="FR1778" s="72"/>
      <c r="FS1778" s="72"/>
      <c r="FT1778" s="72"/>
      <c r="FU1778" s="72"/>
      <c r="FV1778" s="72"/>
      <c r="FW1778" s="72"/>
      <c r="FX1778" s="72"/>
      <c r="FY1778" s="72"/>
      <c r="FZ1778" s="72"/>
      <c r="GA1778" s="72"/>
      <c r="GB1778" s="72"/>
      <c r="GC1778" s="72"/>
      <c r="GD1778" s="72"/>
      <c r="GE1778" s="72"/>
      <c r="GF1778" s="72"/>
      <c r="GG1778" s="72"/>
      <c r="GH1778" s="72"/>
      <c r="GI1778" s="72"/>
      <c r="GJ1778" s="72"/>
      <c r="GK1778" s="72"/>
      <c r="GL1778" s="72"/>
      <c r="GM1778" s="72"/>
      <c r="GN1778" s="72"/>
      <c r="GO1778" s="72"/>
      <c r="GP1778" s="72"/>
      <c r="GQ1778" s="72"/>
      <c r="GR1778" s="72"/>
      <c r="GS1778" s="72"/>
      <c r="GT1778" s="72"/>
      <c r="GU1778" s="72"/>
      <c r="GV1778" s="72"/>
      <c r="GW1778" s="72"/>
      <c r="GX1778" s="72"/>
      <c r="GY1778" s="72"/>
      <c r="GZ1778" s="72"/>
      <c r="HA1778" s="72"/>
      <c r="HB1778" s="72"/>
      <c r="HC1778" s="72"/>
      <c r="HD1778" s="72"/>
      <c r="HE1778" s="72"/>
      <c r="HF1778" s="72"/>
      <c r="HG1778" s="72"/>
      <c r="HH1778" s="72"/>
      <c r="HI1778" s="72"/>
      <c r="HJ1778" s="72"/>
      <c r="HK1778" s="72"/>
      <c r="HL1778" s="72"/>
      <c r="HM1778" s="72"/>
      <c r="HN1778" s="72"/>
      <c r="HO1778" s="72"/>
      <c r="HP1778" s="72"/>
      <c r="HQ1778" s="72"/>
      <c r="HR1778" s="72"/>
      <c r="HS1778" s="72"/>
      <c r="HT1778" s="72"/>
      <c r="HU1778" s="72"/>
      <c r="HV1778" s="72"/>
      <c r="HW1778" s="72"/>
      <c r="HX1778" s="72"/>
      <c r="HY1778" s="72"/>
      <c r="HZ1778" s="72"/>
      <c r="IA1778" s="72"/>
      <c r="IB1778" s="72"/>
      <c r="IC1778" s="72"/>
      <c r="ID1778" s="72"/>
      <c r="IE1778" s="72"/>
      <c r="IF1778" s="72"/>
      <c r="IG1778" s="72"/>
      <c r="IH1778" s="72"/>
      <c r="II1778" s="72"/>
      <c r="IJ1778" s="72"/>
      <c r="IK1778" s="72"/>
      <c r="IL1778" s="72"/>
      <c r="IM1778" s="72"/>
      <c r="IN1778" s="72"/>
      <c r="IO1778" s="72"/>
      <c r="IP1778" s="72"/>
      <c r="IQ1778" s="72"/>
      <c r="IR1778" s="72"/>
      <c r="IS1778" s="72"/>
      <c r="IT1778" s="72"/>
      <c r="IU1778" s="72"/>
      <c r="IV1778" s="72"/>
      <c r="IW1778" s="72"/>
      <c r="IX1778" s="72"/>
      <c r="IY1778" s="72"/>
      <c r="IZ1778" s="72"/>
      <c r="JA1778" s="72"/>
      <c r="JB1778" s="72"/>
      <c r="JC1778" s="72"/>
      <c r="JD1778" s="72"/>
      <c r="JE1778" s="72"/>
      <c r="JF1778" s="72"/>
      <c r="JG1778" s="72"/>
      <c r="JH1778" s="72"/>
      <c r="JI1778" s="72"/>
      <c r="JJ1778" s="72"/>
      <c r="JK1778" s="72"/>
      <c r="JL1778" s="72"/>
      <c r="JM1778" s="72"/>
      <c r="JN1778" s="72"/>
      <c r="JO1778" s="72"/>
      <c r="JP1778" s="72"/>
      <c r="JQ1778" s="72"/>
      <c r="JR1778" s="72"/>
      <c r="JS1778" s="72"/>
      <c r="JT1778" s="72"/>
      <c r="JU1778" s="72"/>
      <c r="JV1778" s="72"/>
      <c r="JW1778" s="72"/>
      <c r="JX1778" s="72"/>
      <c r="JY1778" s="72"/>
      <c r="JZ1778" s="72"/>
      <c r="KA1778" s="72"/>
      <c r="KB1778" s="72"/>
      <c r="KC1778" s="72"/>
      <c r="KD1778" s="72"/>
      <c r="KE1778" s="72"/>
      <c r="KF1778" s="72"/>
      <c r="KG1778" s="72"/>
      <c r="KH1778" s="72"/>
      <c r="KI1778" s="72"/>
      <c r="KJ1778" s="72"/>
      <c r="KK1778" s="72"/>
      <c r="KL1778" s="72"/>
      <c r="KM1778" s="72"/>
      <c r="KN1778" s="72"/>
      <c r="KO1778" s="72"/>
      <c r="KP1778" s="72"/>
      <c r="KQ1778" s="72"/>
      <c r="KR1778" s="72"/>
      <c r="KS1778" s="72"/>
      <c r="KT1778" s="72"/>
      <c r="KU1778" s="72"/>
      <c r="KV1778" s="72"/>
      <c r="KW1778" s="72"/>
      <c r="KX1778" s="72"/>
      <c r="KY1778" s="72"/>
      <c r="KZ1778" s="72"/>
      <c r="LA1778" s="72"/>
      <c r="LB1778" s="72"/>
      <c r="LC1778" s="72"/>
      <c r="LD1778" s="72"/>
      <c r="LE1778" s="72"/>
      <c r="LF1778" s="72"/>
      <c r="LG1778" s="72"/>
      <c r="LH1778" s="72"/>
      <c r="LI1778" s="72"/>
      <c r="LJ1778" s="72"/>
      <c r="LK1778" s="72"/>
      <c r="LL1778" s="72"/>
      <c r="LM1778" s="72"/>
      <c r="LN1778" s="72"/>
      <c r="LO1778" s="72"/>
      <c r="LP1778" s="72"/>
      <c r="LQ1778" s="72"/>
      <c r="LR1778" s="72"/>
      <c r="LS1778" s="72"/>
      <c r="LT1778" s="72"/>
      <c r="LU1778" s="72"/>
      <c r="LV1778" s="72"/>
      <c r="LW1778" s="72"/>
      <c r="LX1778" s="72"/>
      <c r="LY1778" s="72"/>
      <c r="LZ1778" s="72"/>
      <c r="MA1778" s="72"/>
      <c r="MB1778" s="72"/>
      <c r="MC1778" s="72"/>
      <c r="MD1778" s="72"/>
      <c r="ME1778" s="72"/>
      <c r="MF1778" s="72"/>
      <c r="MG1778" s="72"/>
      <c r="MH1778" s="72"/>
      <c r="MI1778" s="72"/>
      <c r="MJ1778" s="72"/>
      <c r="MK1778" s="72"/>
      <c r="ML1778" s="72"/>
      <c r="MM1778" s="72"/>
      <c r="MN1778" s="72"/>
      <c r="MO1778" s="72"/>
      <c r="MP1778" s="72"/>
      <c r="MQ1778" s="72"/>
      <c r="MR1778" s="72"/>
      <c r="MS1778" s="72"/>
      <c r="MT1778" s="72"/>
      <c r="MU1778" s="72"/>
      <c r="MV1778" s="72"/>
      <c r="MW1778" s="72"/>
      <c r="MX1778" s="72"/>
      <c r="MY1778" s="72"/>
      <c r="MZ1778" s="72"/>
      <c r="NA1778" s="72"/>
      <c r="NB1778" s="72"/>
      <c r="NC1778" s="72"/>
      <c r="ND1778" s="72"/>
      <c r="NE1778" s="72"/>
      <c r="NF1778" s="72"/>
      <c r="NG1778" s="72"/>
      <c r="NH1778" s="72"/>
      <c r="NI1778" s="72"/>
      <c r="NJ1778" s="72"/>
      <c r="NK1778" s="72"/>
      <c r="NL1778" s="72"/>
      <c r="NM1778" s="72"/>
      <c r="NN1778" s="72"/>
      <c r="NO1778" s="72"/>
      <c r="NP1778" s="72"/>
      <c r="NQ1778" s="72"/>
      <c r="NR1778" s="72"/>
      <c r="NS1778" s="72"/>
      <c r="NT1778" s="72"/>
      <c r="NU1778" s="72"/>
      <c r="NV1778" s="72"/>
      <c r="NW1778" s="72"/>
      <c r="NX1778" s="72"/>
      <c r="NY1778" s="72"/>
      <c r="NZ1778" s="72"/>
      <c r="OA1778" s="72"/>
      <c r="OB1778" s="72"/>
      <c r="OC1778" s="72"/>
      <c r="OD1778" s="72"/>
      <c r="OE1778" s="72"/>
      <c r="OF1778" s="72"/>
      <c r="OG1778" s="72"/>
      <c r="OH1778" s="72"/>
      <c r="OI1778" s="72"/>
      <c r="OJ1778" s="72"/>
      <c r="OK1778" s="72"/>
      <c r="OL1778" s="72"/>
      <c r="OM1778" s="72"/>
      <c r="ON1778" s="72"/>
      <c r="OO1778" s="72"/>
      <c r="OP1778" s="72"/>
      <c r="OQ1778" s="72"/>
      <c r="OR1778" s="72"/>
      <c r="OS1778" s="72"/>
      <c r="OT1778" s="72"/>
      <c r="OU1778" s="72"/>
      <c r="OV1778" s="72"/>
      <c r="OW1778" s="72"/>
      <c r="OX1778" s="72"/>
      <c r="OY1778" s="72"/>
      <c r="OZ1778" s="72"/>
      <c r="PA1778" s="72"/>
      <c r="PB1778" s="72"/>
      <c r="PC1778" s="72"/>
      <c r="PD1778" s="72"/>
      <c r="PE1778" s="72"/>
      <c r="PF1778" s="72"/>
      <c r="PG1778" s="72"/>
      <c r="PH1778" s="72"/>
      <c r="PI1778" s="72"/>
      <c r="PJ1778" s="72"/>
      <c r="PK1778" s="72"/>
      <c r="PL1778" s="72"/>
      <c r="PM1778" s="72"/>
      <c r="PN1778" s="72"/>
      <c r="PO1778" s="72"/>
      <c r="PP1778" s="72"/>
      <c r="PQ1778" s="72"/>
      <c r="PR1778" s="72"/>
      <c r="PS1778" s="72"/>
      <c r="PT1778" s="72"/>
      <c r="PU1778" s="72"/>
      <c r="PV1778" s="72"/>
      <c r="PW1778" s="72"/>
      <c r="PX1778" s="72"/>
      <c r="PY1778" s="72"/>
      <c r="PZ1778" s="72"/>
      <c r="QA1778" s="72"/>
      <c r="QB1778" s="72"/>
      <c r="QC1778" s="72"/>
      <c r="QD1778" s="72"/>
      <c r="QE1778" s="72"/>
      <c r="QF1778" s="72"/>
      <c r="QG1778" s="72"/>
      <c r="QH1778" s="72"/>
      <c r="QI1778" s="72"/>
      <c r="QJ1778" s="72"/>
      <c r="QK1778" s="72"/>
      <c r="QL1778" s="72"/>
      <c r="QM1778" s="72"/>
      <c r="QN1778" s="72"/>
      <c r="QO1778" s="72"/>
      <c r="QP1778" s="72"/>
      <c r="QQ1778" s="72"/>
      <c r="QR1778" s="72"/>
      <c r="QS1778" s="72"/>
      <c r="QT1778" s="72"/>
      <c r="QU1778" s="72"/>
      <c r="QV1778" s="72"/>
      <c r="QW1778" s="72"/>
      <c r="QX1778" s="72"/>
      <c r="QY1778" s="72"/>
      <c r="QZ1778" s="72"/>
      <c r="RA1778" s="72"/>
      <c r="RB1778" s="72"/>
      <c r="RC1778" s="72"/>
      <c r="RD1778" s="72"/>
      <c r="RE1778" s="72"/>
      <c r="RF1778" s="72"/>
      <c r="RG1778" s="72"/>
      <c r="RH1778" s="72"/>
      <c r="RI1778" s="72"/>
      <c r="RJ1778" s="72"/>
      <c r="RK1778" s="72"/>
      <c r="RL1778" s="72"/>
      <c r="RM1778" s="72"/>
      <c r="RN1778" s="72"/>
      <c r="RO1778" s="72"/>
      <c r="RP1778" s="72"/>
      <c r="RQ1778" s="72"/>
      <c r="RR1778" s="72"/>
      <c r="RS1778" s="72"/>
      <c r="RT1778" s="72"/>
      <c r="RU1778" s="72"/>
      <c r="RV1778" s="72"/>
      <c r="RW1778" s="72"/>
      <c r="RX1778" s="72"/>
      <c r="RY1778" s="72"/>
      <c r="RZ1778" s="72"/>
      <c r="SA1778" s="72"/>
      <c r="SB1778" s="72"/>
      <c r="SC1778" s="72"/>
      <c r="SD1778" s="72"/>
      <c r="SE1778" s="72"/>
      <c r="SF1778" s="72"/>
      <c r="SG1778" s="72"/>
      <c r="SH1778" s="72"/>
      <c r="SI1778" s="72"/>
      <c r="SJ1778" s="72"/>
      <c r="SK1778" s="72"/>
      <c r="SL1778" s="72"/>
      <c r="SM1778" s="72"/>
      <c r="SN1778" s="72"/>
      <c r="SO1778" s="72"/>
      <c r="SP1778" s="72"/>
      <c r="SQ1778" s="72"/>
      <c r="SR1778" s="72"/>
      <c r="SS1778" s="72"/>
      <c r="ST1778" s="72"/>
      <c r="SU1778" s="72"/>
      <c r="SV1778" s="72"/>
      <c r="SW1778" s="72"/>
      <c r="SX1778" s="72"/>
      <c r="SY1778" s="72"/>
      <c r="SZ1778" s="72"/>
      <c r="TA1778" s="72"/>
      <c r="TB1778" s="72"/>
      <c r="TC1778" s="72"/>
    </row>
    <row r="1779" spans="1:523" ht="16.5" customHeight="1" x14ac:dyDescent="0.2">
      <c r="A1779" s="20">
        <v>93</v>
      </c>
      <c r="B1779" s="20" t="s">
        <v>21</v>
      </c>
      <c r="C1779" s="20" t="s">
        <v>33</v>
      </c>
      <c r="D1779" s="20" t="s">
        <v>38</v>
      </c>
      <c r="E1779" s="20" t="s">
        <v>1345</v>
      </c>
      <c r="F1779" s="21" t="s">
        <v>41</v>
      </c>
      <c r="G1779" s="103" t="s">
        <v>42</v>
      </c>
      <c r="H1779" s="20" t="s">
        <v>35</v>
      </c>
      <c r="I1779" s="20" t="s">
        <v>27</v>
      </c>
      <c r="J1779" s="22" t="s">
        <v>1257</v>
      </c>
      <c r="K1779" s="20"/>
      <c r="L1779" s="20"/>
      <c r="M1779" s="20"/>
      <c r="N1779" s="20"/>
      <c r="O1779" s="23">
        <v>0</v>
      </c>
      <c r="P1779" s="23">
        <f>80000*151</f>
        <v>12080000</v>
      </c>
      <c r="Q1779" s="24">
        <v>6</v>
      </c>
      <c r="R1779" s="25">
        <v>45809</v>
      </c>
      <c r="S1779" s="73" t="s">
        <v>83</v>
      </c>
      <c r="T1779" s="26">
        <f>IF(O1779=0,P1779*Q1779,O1779*Q1779)</f>
        <v>72480000</v>
      </c>
      <c r="U1779" s="28" t="s">
        <v>43</v>
      </c>
      <c r="V1779" s="28" t="s">
        <v>47</v>
      </c>
      <c r="W1779" s="72"/>
      <c r="X1779" s="72"/>
      <c r="Y1779" s="72"/>
      <c r="Z1779" s="91"/>
      <c r="AA1779" s="90"/>
      <c r="AB1779" s="91"/>
      <c r="AC1779" s="91"/>
      <c r="AD1779" s="92"/>
      <c r="AE1779" s="91"/>
      <c r="AF1779" s="93"/>
      <c r="AG1779" s="90"/>
      <c r="AH1779" s="88"/>
      <c r="AI1779" s="95"/>
      <c r="AJ1779" s="99"/>
      <c r="AK1779" s="99"/>
      <c r="AL1779" s="113"/>
      <c r="AM1779" s="114"/>
      <c r="AN1779" s="91"/>
      <c r="AO1779" s="92"/>
      <c r="AP1779" s="93"/>
      <c r="AQ1779" s="93"/>
      <c r="AR1779" s="94"/>
      <c r="AS1779" s="91"/>
      <c r="AT1779" s="88"/>
      <c r="AU1779" s="95"/>
      <c r="AV1779" s="96"/>
      <c r="AW1779" s="97"/>
      <c r="AX1779" s="98"/>
      <c r="AY1779" s="99"/>
      <c r="AZ1779" s="100"/>
      <c r="BA1779" s="95"/>
      <c r="BB1779" s="101"/>
      <c r="BC1779" s="102"/>
      <c r="BD1779" s="72"/>
      <c r="BE1779" s="72"/>
      <c r="BF1779" s="72"/>
      <c r="BG1779" s="72"/>
      <c r="BH1779" s="72"/>
      <c r="BI1779" s="72"/>
      <c r="BJ1779" s="72"/>
      <c r="BK1779" s="72"/>
      <c r="BL1779" s="72"/>
      <c r="BM1779" s="72"/>
      <c r="BN1779" s="72"/>
      <c r="BO1779" s="72"/>
      <c r="BP1779" s="72"/>
      <c r="BQ1779" s="72"/>
      <c r="BR1779" s="72"/>
      <c r="BS1779" s="72"/>
      <c r="BT1779" s="72"/>
      <c r="BU1779" s="72"/>
      <c r="BV1779" s="72"/>
      <c r="BW1779" s="72"/>
      <c r="BX1779" s="72"/>
      <c r="BY1779" s="72"/>
      <c r="BZ1779" s="72"/>
      <c r="CA1779" s="72"/>
      <c r="CB1779" s="72"/>
      <c r="CC1779" s="72"/>
      <c r="CD1779" s="72"/>
      <c r="CE1779" s="72"/>
      <c r="CF1779" s="72"/>
      <c r="CG1779" s="72"/>
      <c r="CH1779" s="72"/>
      <c r="CI1779" s="72"/>
      <c r="CJ1779" s="72"/>
      <c r="CK1779" s="72"/>
      <c r="CL1779" s="72"/>
      <c r="CM1779" s="72"/>
      <c r="CN1779" s="90"/>
      <c r="CO1779" s="91"/>
      <c r="CP1779" s="91"/>
      <c r="CQ1779" s="92"/>
      <c r="CR1779" s="91"/>
      <c r="CS1779" s="90"/>
      <c r="CT1779" s="91"/>
      <c r="CU1779" s="91"/>
      <c r="CV1779" s="92"/>
      <c r="CW1779" s="91"/>
      <c r="CX1779" s="90"/>
      <c r="CY1779" s="91"/>
      <c r="CZ1779" s="91"/>
      <c r="DA1779" s="92"/>
      <c r="DB1779" s="91"/>
      <c r="DC1779" s="93"/>
      <c r="DD1779" s="95"/>
      <c r="DE1779" s="99"/>
      <c r="DF1779" s="99"/>
      <c r="DG1779" s="92"/>
      <c r="DH1779" s="91"/>
      <c r="DI1779" s="95"/>
      <c r="DJ1779" s="96"/>
      <c r="DK1779" s="97"/>
      <c r="DL1779" s="98"/>
      <c r="DM1779" s="100"/>
      <c r="DN1779" s="95"/>
      <c r="DO1779" s="101"/>
      <c r="DP1779" s="102"/>
      <c r="DQ1779" s="72"/>
      <c r="DR1779" s="72"/>
      <c r="DS1779" s="72"/>
      <c r="DT1779" s="72"/>
      <c r="DU1779" s="72"/>
      <c r="DV1779" s="72"/>
      <c r="DW1779" s="72"/>
      <c r="DX1779" s="72"/>
      <c r="DY1779" s="72"/>
      <c r="DZ1779" s="72"/>
      <c r="EA1779" s="72"/>
      <c r="EB1779" s="72"/>
      <c r="EC1779" s="72"/>
      <c r="ED1779" s="72"/>
      <c r="EE1779" s="72"/>
      <c r="EF1779" s="72"/>
      <c r="EG1779" s="72"/>
      <c r="EH1779" s="72"/>
      <c r="EI1779" s="72"/>
      <c r="EJ1779" s="72"/>
      <c r="EK1779" s="72"/>
      <c r="EL1779" s="72"/>
      <c r="EM1779" s="72"/>
      <c r="EN1779" s="72"/>
      <c r="EO1779" s="72"/>
      <c r="EP1779" s="72"/>
      <c r="EQ1779" s="72"/>
      <c r="ER1779" s="72"/>
      <c r="ES1779" s="72"/>
      <c r="ET1779" s="72"/>
      <c r="EU1779" s="72"/>
      <c r="EV1779" s="72"/>
      <c r="EW1779" s="72"/>
      <c r="EX1779" s="72"/>
      <c r="EY1779" s="72"/>
      <c r="EZ1779" s="72"/>
      <c r="FA1779" s="90"/>
      <c r="FB1779" s="91"/>
      <c r="FC1779" s="91"/>
      <c r="FD1779" s="92"/>
      <c r="FE1779" s="91"/>
      <c r="FF1779" s="90"/>
      <c r="FG1779" s="91"/>
      <c r="FH1779" s="91"/>
      <c r="FI1779" s="92"/>
      <c r="FJ1779" s="91"/>
      <c r="FK1779" s="93"/>
      <c r="FL1779" s="90"/>
      <c r="FM1779" s="88"/>
      <c r="FN1779" s="95"/>
      <c r="FO1779" s="99"/>
      <c r="FP1779" s="99"/>
      <c r="FQ1779" s="113"/>
      <c r="FR1779" s="114"/>
      <c r="FS1779" s="91"/>
      <c r="FT1779" s="92"/>
      <c r="FU1779" s="93"/>
      <c r="FV1779" s="93"/>
      <c r="FW1779" s="94"/>
      <c r="FX1779" s="91"/>
      <c r="FY1779" s="88"/>
      <c r="FZ1779" s="95"/>
      <c r="GA1779" s="96"/>
      <c r="GB1779" s="97"/>
      <c r="GC1779" s="98"/>
      <c r="GD1779" s="99"/>
      <c r="GE1779" s="100"/>
      <c r="GF1779" s="95"/>
      <c r="GG1779" s="101"/>
      <c r="GH1779" s="102"/>
      <c r="GI1779" s="72"/>
      <c r="GJ1779" s="72"/>
      <c r="GK1779" s="72"/>
      <c r="GL1779" s="72"/>
      <c r="GM1779" s="72"/>
      <c r="GN1779" s="72"/>
      <c r="GO1779" s="72"/>
      <c r="GP1779" s="72"/>
      <c r="GQ1779" s="72"/>
      <c r="GR1779" s="72"/>
      <c r="GS1779" s="72"/>
      <c r="GT1779" s="72"/>
      <c r="GU1779" s="72"/>
      <c r="GV1779" s="72"/>
      <c r="GW1779" s="72"/>
      <c r="GX1779" s="72"/>
      <c r="GY1779" s="72"/>
      <c r="GZ1779" s="72"/>
      <c r="HA1779" s="72"/>
      <c r="HB1779" s="72"/>
      <c r="HC1779" s="72"/>
      <c r="HD1779" s="72"/>
      <c r="HE1779" s="72"/>
      <c r="HF1779" s="72"/>
      <c r="HG1779" s="72"/>
      <c r="HH1779" s="72"/>
      <c r="HI1779" s="72"/>
      <c r="HJ1779" s="72"/>
      <c r="HK1779" s="72"/>
      <c r="HL1779" s="72"/>
      <c r="HM1779" s="72"/>
      <c r="HN1779" s="72"/>
      <c r="HO1779" s="72"/>
      <c r="HP1779" s="72"/>
      <c r="HQ1779" s="72"/>
      <c r="HR1779" s="72"/>
      <c r="HS1779" s="90"/>
      <c r="HT1779" s="91"/>
      <c r="HU1779" s="91"/>
      <c r="HV1779" s="92"/>
      <c r="HW1779" s="91"/>
      <c r="HX1779" s="90"/>
      <c r="HY1779" s="91"/>
      <c r="HZ1779" s="91"/>
      <c r="IA1779" s="92"/>
      <c r="IB1779" s="91"/>
      <c r="IC1779" s="72"/>
      <c r="ID1779" s="72"/>
      <c r="IE1779" s="72"/>
      <c r="IF1779" s="72"/>
      <c r="IG1779" s="72"/>
      <c r="IH1779" s="72"/>
      <c r="II1779" s="72"/>
      <c r="IJ1779" s="72"/>
      <c r="IK1779" s="72"/>
      <c r="IL1779" s="72"/>
      <c r="IM1779" s="72"/>
      <c r="IN1779" s="72"/>
      <c r="IO1779" s="72"/>
      <c r="IP1779" s="72"/>
      <c r="IQ1779" s="72"/>
      <c r="IR1779" s="72"/>
      <c r="IS1779" s="72"/>
      <c r="IT1779" s="72"/>
      <c r="IU1779" s="72"/>
      <c r="IV1779" s="72"/>
      <c r="IW1779" s="72"/>
      <c r="IX1779" s="72"/>
      <c r="IY1779" s="72"/>
      <c r="IZ1779" s="72"/>
      <c r="JA1779" s="72"/>
      <c r="JB1779" s="72"/>
      <c r="JC1779" s="72"/>
      <c r="JD1779" s="72"/>
      <c r="JE1779" s="72"/>
      <c r="JF1779" s="72"/>
      <c r="JG1779" s="72"/>
      <c r="JH1779" s="72"/>
      <c r="JI1779" s="72"/>
      <c r="JJ1779" s="72"/>
      <c r="JK1779" s="72"/>
      <c r="JL1779" s="72"/>
      <c r="JM1779" s="72"/>
      <c r="JN1779" s="72"/>
      <c r="JO1779" s="72"/>
      <c r="JP1779" s="72"/>
      <c r="JQ1779" s="72"/>
      <c r="JR1779" s="72"/>
      <c r="JS1779" s="72"/>
      <c r="JT1779" s="72"/>
      <c r="JU1779" s="72"/>
      <c r="JV1779" s="72"/>
      <c r="JW1779" s="72"/>
      <c r="JX1779" s="72"/>
      <c r="JY1779" s="72"/>
      <c r="JZ1779" s="72"/>
      <c r="KA1779" s="72"/>
      <c r="KB1779" s="72"/>
      <c r="KC1779" s="72"/>
      <c r="KD1779" s="72"/>
      <c r="KE1779" s="72"/>
      <c r="KF1779" s="72"/>
      <c r="KG1779" s="72"/>
      <c r="KH1779" s="72"/>
      <c r="KI1779" s="72"/>
      <c r="KJ1779" s="72"/>
      <c r="KK1779" s="72"/>
      <c r="KL1779" s="72"/>
      <c r="KM1779" s="72"/>
      <c r="KN1779" s="72"/>
      <c r="KO1779" s="72"/>
      <c r="KP1779" s="72"/>
      <c r="KQ1779" s="72"/>
      <c r="KR1779" s="72"/>
      <c r="KS1779" s="72"/>
      <c r="KT1779" s="72"/>
      <c r="KU1779" s="72"/>
      <c r="KV1779" s="72"/>
      <c r="KW1779" s="72"/>
      <c r="KX1779" s="72"/>
      <c r="KY1779" s="72"/>
      <c r="KZ1779" s="72"/>
      <c r="LA1779" s="72"/>
      <c r="LB1779" s="72"/>
      <c r="LC1779" s="72"/>
      <c r="LD1779" s="72"/>
      <c r="LE1779" s="72"/>
      <c r="LF1779" s="72"/>
      <c r="LG1779" s="72"/>
      <c r="LH1779" s="72"/>
      <c r="LI1779" s="72"/>
      <c r="LJ1779" s="72"/>
      <c r="LK1779" s="72"/>
      <c r="LL1779" s="72"/>
      <c r="LM1779" s="72"/>
      <c r="LN1779" s="72"/>
      <c r="LO1779" s="72"/>
      <c r="LP1779" s="72"/>
      <c r="LQ1779" s="72"/>
      <c r="LR1779" s="72"/>
      <c r="LS1779" s="72"/>
      <c r="LT1779" s="72"/>
      <c r="LU1779" s="72"/>
      <c r="LV1779" s="72"/>
      <c r="LW1779" s="72"/>
      <c r="LX1779" s="72"/>
      <c r="LY1779" s="72"/>
      <c r="LZ1779" s="72"/>
      <c r="MA1779" s="72"/>
      <c r="MB1779" s="72"/>
      <c r="MC1779" s="72"/>
      <c r="MD1779" s="72"/>
      <c r="ME1779" s="72"/>
      <c r="MF1779" s="72"/>
      <c r="MG1779" s="72"/>
      <c r="MH1779" s="72"/>
      <c r="MI1779" s="72"/>
      <c r="MJ1779" s="72"/>
      <c r="MK1779" s="72"/>
      <c r="ML1779" s="72"/>
      <c r="MM1779" s="72"/>
      <c r="MN1779" s="72"/>
      <c r="MO1779" s="72"/>
      <c r="MP1779" s="72"/>
      <c r="MQ1779" s="72"/>
      <c r="MR1779" s="72"/>
      <c r="MS1779" s="72"/>
      <c r="MT1779" s="72"/>
      <c r="MU1779" s="72"/>
      <c r="MV1779" s="72"/>
      <c r="MW1779" s="72"/>
      <c r="MX1779" s="72"/>
      <c r="MY1779" s="72"/>
      <c r="MZ1779" s="72"/>
      <c r="NA1779" s="72"/>
      <c r="NB1779" s="72"/>
      <c r="NC1779" s="72"/>
      <c r="ND1779" s="72"/>
      <c r="NE1779" s="72"/>
      <c r="NF1779" s="72"/>
      <c r="NG1779" s="72"/>
      <c r="NH1779" s="72"/>
      <c r="NI1779" s="72"/>
      <c r="NJ1779" s="72"/>
      <c r="NK1779" s="72"/>
      <c r="NL1779" s="72"/>
      <c r="NM1779" s="72"/>
      <c r="NN1779" s="72"/>
      <c r="NO1779" s="72"/>
      <c r="NP1779" s="72"/>
      <c r="NQ1779" s="72"/>
      <c r="NR1779" s="72"/>
      <c r="NS1779" s="72"/>
      <c r="NT1779" s="72"/>
      <c r="NU1779" s="72"/>
      <c r="NV1779" s="72"/>
      <c r="NW1779" s="72"/>
      <c r="NX1779" s="72"/>
      <c r="NY1779" s="72"/>
      <c r="NZ1779" s="72"/>
      <c r="OA1779" s="72"/>
      <c r="OB1779" s="72"/>
      <c r="OC1779" s="72"/>
      <c r="OD1779" s="72"/>
      <c r="OE1779" s="72"/>
      <c r="OF1779" s="72"/>
      <c r="OG1779" s="72"/>
      <c r="OH1779" s="72"/>
      <c r="OI1779" s="72"/>
      <c r="OJ1779" s="72"/>
      <c r="OK1779" s="72"/>
      <c r="OL1779" s="72"/>
      <c r="OM1779" s="72"/>
      <c r="ON1779" s="72"/>
      <c r="OO1779" s="72"/>
      <c r="OP1779" s="72"/>
      <c r="OQ1779" s="72"/>
      <c r="OR1779" s="72"/>
      <c r="OS1779" s="72"/>
      <c r="OT1779" s="72"/>
      <c r="OU1779" s="72"/>
      <c r="OV1779" s="72"/>
      <c r="OW1779" s="72"/>
      <c r="OX1779" s="72"/>
      <c r="OY1779" s="72"/>
      <c r="OZ1779" s="72"/>
      <c r="PA1779" s="72"/>
      <c r="PB1779" s="72"/>
      <c r="PC1779" s="72"/>
      <c r="PD1779" s="72"/>
      <c r="PE1779" s="72"/>
      <c r="PF1779" s="72"/>
      <c r="PG1779" s="72"/>
      <c r="PH1779" s="72"/>
      <c r="PI1779" s="72"/>
      <c r="PJ1779" s="72"/>
      <c r="PK1779" s="72"/>
      <c r="PL1779" s="72"/>
      <c r="PM1779" s="72"/>
      <c r="PN1779" s="72"/>
      <c r="PO1779" s="72"/>
      <c r="PP1779" s="72"/>
      <c r="PQ1779" s="72"/>
      <c r="PR1779" s="72"/>
      <c r="PS1779" s="72"/>
      <c r="PT1779" s="72"/>
      <c r="PU1779" s="72"/>
      <c r="PV1779" s="72"/>
      <c r="PW1779" s="72"/>
      <c r="PX1779" s="72"/>
      <c r="PY1779" s="72"/>
      <c r="PZ1779" s="72"/>
      <c r="QA1779" s="72"/>
      <c r="QB1779" s="72"/>
      <c r="QC1779" s="72"/>
      <c r="QD1779" s="72"/>
      <c r="QE1779" s="72"/>
      <c r="QF1779" s="72"/>
      <c r="QG1779" s="72"/>
      <c r="QH1779" s="72"/>
      <c r="QI1779" s="72"/>
      <c r="QJ1779" s="72"/>
      <c r="QK1779" s="72"/>
      <c r="QL1779" s="72"/>
      <c r="QM1779" s="72"/>
      <c r="QN1779" s="72"/>
      <c r="QO1779" s="72"/>
      <c r="QP1779" s="72"/>
      <c r="QQ1779" s="72"/>
      <c r="QR1779" s="72"/>
      <c r="QS1779" s="72"/>
      <c r="QT1779" s="72"/>
      <c r="QU1779" s="72"/>
      <c r="QV1779" s="72"/>
      <c r="QW1779" s="72"/>
      <c r="QX1779" s="72"/>
      <c r="QY1779" s="72"/>
      <c r="QZ1779" s="72"/>
      <c r="RA1779" s="72"/>
      <c r="RB1779" s="72"/>
      <c r="RC1779" s="72"/>
      <c r="RD1779" s="72"/>
      <c r="RE1779" s="72"/>
      <c r="RF1779" s="72"/>
      <c r="RG1779" s="72"/>
      <c r="RH1779" s="72"/>
      <c r="RI1779" s="72"/>
      <c r="RJ1779" s="72"/>
      <c r="RK1779" s="72"/>
      <c r="RL1779" s="72"/>
      <c r="RM1779" s="72"/>
      <c r="RN1779" s="72"/>
      <c r="RO1779" s="72"/>
      <c r="RP1779" s="72"/>
      <c r="RQ1779" s="72"/>
      <c r="RR1779" s="72"/>
      <c r="RS1779" s="72"/>
      <c r="RT1779" s="72"/>
      <c r="RU1779" s="72"/>
      <c r="RV1779" s="72"/>
      <c r="RW1779" s="72"/>
      <c r="RX1779" s="72"/>
      <c r="RY1779" s="72"/>
      <c r="RZ1779" s="72"/>
      <c r="SA1779" s="72"/>
      <c r="SB1779" s="72"/>
      <c r="SC1779" s="72"/>
      <c r="SD1779" s="72"/>
      <c r="SE1779" s="72"/>
      <c r="SF1779" s="72"/>
      <c r="SG1779" s="72"/>
      <c r="SH1779" s="72"/>
      <c r="SI1779" s="72"/>
      <c r="SJ1779" s="72"/>
      <c r="SK1779" s="72"/>
      <c r="SL1779" s="72"/>
      <c r="SM1779" s="72"/>
      <c r="SN1779" s="72"/>
      <c r="SO1779" s="72"/>
      <c r="SP1779" s="72"/>
      <c r="SQ1779" s="72"/>
      <c r="SR1779" s="72"/>
      <c r="SS1779" s="72"/>
      <c r="ST1779" s="72"/>
      <c r="SU1779" s="72"/>
      <c r="SV1779" s="72"/>
      <c r="SW1779" s="72"/>
      <c r="SX1779" s="72"/>
      <c r="SY1779" s="72"/>
      <c r="SZ1779" s="72"/>
      <c r="TA1779" s="72"/>
      <c r="TB1779" s="72"/>
      <c r="TC1779" s="72"/>
    </row>
    <row r="1780" spans="1:523" ht="16.5" customHeight="1" x14ac:dyDescent="0.2">
      <c r="A1780" s="20">
        <v>94</v>
      </c>
      <c r="B1780" s="20" t="s">
        <v>21</v>
      </c>
      <c r="C1780" s="20" t="s">
        <v>33</v>
      </c>
      <c r="D1780" s="20" t="s">
        <v>38</v>
      </c>
      <c r="E1780" s="20" t="s">
        <v>1345</v>
      </c>
      <c r="F1780" s="21" t="s">
        <v>44</v>
      </c>
      <c r="G1780" s="20" t="s">
        <v>42</v>
      </c>
      <c r="H1780" s="20" t="s">
        <v>35</v>
      </c>
      <c r="I1780" s="20" t="s">
        <v>27</v>
      </c>
      <c r="J1780" s="22" t="s">
        <v>1258</v>
      </c>
      <c r="K1780" s="84"/>
      <c r="L1780" s="20"/>
      <c r="M1780" s="20"/>
      <c r="N1780" s="20"/>
      <c r="O1780" s="23">
        <v>0</v>
      </c>
      <c r="P1780" s="23">
        <f>80000*103</f>
        <v>8240000</v>
      </c>
      <c r="Q1780" s="24">
        <v>6</v>
      </c>
      <c r="R1780" s="25">
        <v>45809</v>
      </c>
      <c r="S1780" s="20" t="s">
        <v>83</v>
      </c>
      <c r="T1780" s="26">
        <f>IF(O1780=0,P1780*Q1780,O1780*Q1780)</f>
        <v>49440000</v>
      </c>
      <c r="U1780" s="28" t="s">
        <v>43</v>
      </c>
      <c r="V1780" s="28" t="s">
        <v>47</v>
      </c>
      <c r="W1780" s="87"/>
      <c r="X1780" s="87"/>
      <c r="Y1780" s="87"/>
      <c r="Z1780" s="87"/>
      <c r="AA1780" s="87"/>
      <c r="AB1780" s="87"/>
      <c r="AC1780" s="87"/>
      <c r="AD1780" s="87"/>
      <c r="AE1780" s="87"/>
      <c r="AF1780" s="87"/>
      <c r="AG1780" s="87"/>
      <c r="AH1780" s="87"/>
      <c r="AI1780" s="87"/>
      <c r="AJ1780" s="87"/>
      <c r="AK1780" s="87"/>
      <c r="AL1780" s="87"/>
      <c r="AM1780" s="87"/>
      <c r="AN1780" s="87"/>
      <c r="AO1780" s="87"/>
      <c r="AP1780" s="72"/>
      <c r="AQ1780" s="72"/>
      <c r="AR1780" s="72"/>
      <c r="AS1780" s="72"/>
      <c r="AT1780" s="72"/>
      <c r="AU1780" s="72"/>
      <c r="AV1780" s="72"/>
      <c r="AW1780" s="72"/>
      <c r="AX1780" s="72"/>
      <c r="AY1780" s="72"/>
      <c r="AZ1780" s="72"/>
      <c r="BA1780" s="72"/>
      <c r="BB1780" s="72"/>
      <c r="BC1780" s="72"/>
      <c r="BD1780" s="72"/>
      <c r="BE1780" s="72"/>
      <c r="BF1780" s="72"/>
      <c r="BG1780" s="72"/>
      <c r="BH1780" s="72"/>
      <c r="BI1780" s="72"/>
      <c r="BJ1780" s="72"/>
      <c r="BK1780" s="72"/>
      <c r="BL1780" s="72"/>
      <c r="BM1780" s="72"/>
      <c r="BN1780" s="72"/>
      <c r="BO1780" s="72"/>
      <c r="BP1780" s="72"/>
      <c r="BQ1780" s="72"/>
      <c r="BR1780" s="72"/>
      <c r="BS1780" s="72"/>
      <c r="BT1780" s="72"/>
      <c r="BU1780" s="72"/>
      <c r="BV1780" s="72"/>
      <c r="BW1780" s="72"/>
      <c r="BX1780" s="72"/>
      <c r="BY1780" s="72"/>
      <c r="BZ1780" s="72"/>
      <c r="CA1780" s="72"/>
      <c r="CB1780" s="72"/>
      <c r="CC1780" s="72"/>
      <c r="CD1780" s="72"/>
      <c r="CE1780" s="72"/>
      <c r="CF1780" s="72"/>
      <c r="CG1780" s="72"/>
      <c r="CH1780" s="72"/>
      <c r="CI1780" s="72"/>
      <c r="CJ1780" s="72"/>
      <c r="CK1780" s="72"/>
      <c r="CL1780" s="72"/>
      <c r="CM1780" s="72"/>
      <c r="CN1780" s="72"/>
      <c r="CO1780" s="72"/>
      <c r="CP1780" s="72"/>
      <c r="CQ1780" s="72"/>
      <c r="CR1780" s="72"/>
      <c r="CS1780" s="72"/>
      <c r="CT1780" s="72"/>
      <c r="CU1780" s="72"/>
      <c r="CV1780" s="72"/>
      <c r="CW1780" s="72"/>
      <c r="CX1780" s="72"/>
      <c r="CY1780" s="72"/>
      <c r="CZ1780" s="72"/>
      <c r="DA1780" s="72"/>
      <c r="DB1780" s="72"/>
      <c r="DC1780" s="72"/>
      <c r="DD1780" s="72"/>
      <c r="DE1780" s="72"/>
      <c r="DF1780" s="72"/>
      <c r="DG1780" s="72"/>
      <c r="DH1780" s="72"/>
      <c r="DI1780" s="72"/>
      <c r="DJ1780" s="72"/>
      <c r="DK1780" s="72"/>
      <c r="DL1780" s="72"/>
      <c r="DM1780" s="72"/>
      <c r="DN1780" s="72"/>
      <c r="DO1780" s="72"/>
      <c r="DP1780" s="72"/>
      <c r="DQ1780" s="72"/>
      <c r="DR1780" s="72"/>
      <c r="DS1780" s="72"/>
      <c r="DT1780" s="72"/>
      <c r="DU1780" s="72"/>
      <c r="DV1780" s="72"/>
      <c r="DW1780" s="72"/>
      <c r="DX1780" s="72"/>
      <c r="DY1780" s="72"/>
      <c r="DZ1780" s="72"/>
      <c r="EA1780" s="72"/>
      <c r="EB1780" s="72"/>
      <c r="EC1780" s="72"/>
      <c r="ED1780" s="72"/>
      <c r="EE1780" s="72"/>
      <c r="EF1780" s="72"/>
      <c r="EG1780" s="72"/>
      <c r="EH1780" s="72"/>
      <c r="EI1780" s="72"/>
      <c r="EJ1780" s="72"/>
      <c r="EK1780" s="72"/>
      <c r="EL1780" s="72"/>
      <c r="EM1780" s="72"/>
      <c r="EN1780" s="72"/>
      <c r="EO1780" s="72"/>
      <c r="EP1780" s="72"/>
      <c r="EQ1780" s="72"/>
      <c r="ER1780" s="72"/>
      <c r="ES1780" s="72"/>
      <c r="ET1780" s="72"/>
      <c r="EU1780" s="72"/>
      <c r="EV1780" s="72"/>
      <c r="EW1780" s="72"/>
      <c r="EX1780" s="72"/>
      <c r="EY1780" s="72"/>
      <c r="EZ1780" s="72"/>
      <c r="FA1780" s="72"/>
      <c r="FB1780" s="72"/>
      <c r="FC1780" s="72"/>
      <c r="FD1780" s="72"/>
      <c r="FE1780" s="72"/>
      <c r="FF1780" s="72"/>
      <c r="FG1780" s="72"/>
      <c r="FH1780" s="72"/>
      <c r="FI1780" s="72"/>
      <c r="FJ1780" s="72"/>
      <c r="FK1780" s="72"/>
      <c r="FL1780" s="72"/>
      <c r="FM1780" s="72"/>
      <c r="FN1780" s="72"/>
      <c r="FO1780" s="72"/>
      <c r="FP1780" s="72"/>
      <c r="FQ1780" s="72"/>
      <c r="FR1780" s="72"/>
      <c r="FS1780" s="72"/>
      <c r="FT1780" s="72"/>
      <c r="FU1780" s="72"/>
      <c r="FV1780" s="72"/>
      <c r="FW1780" s="72"/>
      <c r="FX1780" s="72"/>
      <c r="FY1780" s="72"/>
      <c r="FZ1780" s="72"/>
      <c r="GA1780" s="72"/>
      <c r="GB1780" s="72"/>
      <c r="GC1780" s="72"/>
      <c r="GD1780" s="72"/>
      <c r="GE1780" s="72"/>
      <c r="GF1780" s="72"/>
      <c r="GG1780" s="72"/>
      <c r="GH1780" s="72"/>
      <c r="GI1780" s="72"/>
      <c r="GJ1780" s="72"/>
      <c r="GK1780" s="72"/>
      <c r="GL1780" s="72"/>
      <c r="GM1780" s="72"/>
      <c r="GN1780" s="72"/>
      <c r="GO1780" s="72"/>
      <c r="GP1780" s="72"/>
      <c r="GQ1780" s="72"/>
      <c r="GR1780" s="72"/>
      <c r="GS1780" s="72"/>
      <c r="GT1780" s="72"/>
      <c r="GU1780" s="72"/>
      <c r="GV1780" s="72"/>
      <c r="GW1780" s="72"/>
      <c r="GX1780" s="72"/>
      <c r="GY1780" s="72"/>
      <c r="GZ1780" s="72"/>
      <c r="HA1780" s="72"/>
      <c r="HB1780" s="72"/>
      <c r="HC1780" s="72"/>
      <c r="HD1780" s="72"/>
      <c r="HE1780" s="72"/>
      <c r="HF1780" s="72"/>
      <c r="HG1780" s="72"/>
      <c r="HH1780" s="72"/>
      <c r="HI1780" s="72"/>
      <c r="HJ1780" s="72"/>
      <c r="HK1780" s="72"/>
      <c r="HL1780" s="72"/>
      <c r="HM1780" s="72"/>
      <c r="HN1780" s="72"/>
      <c r="HO1780" s="72"/>
      <c r="HP1780" s="72"/>
      <c r="HQ1780" s="72"/>
      <c r="HR1780" s="72"/>
      <c r="HS1780" s="72"/>
      <c r="HT1780" s="72"/>
      <c r="HU1780" s="72"/>
      <c r="HV1780" s="72"/>
      <c r="HW1780" s="72"/>
      <c r="HX1780" s="72"/>
      <c r="HY1780" s="72"/>
      <c r="HZ1780" s="72"/>
      <c r="IA1780" s="72"/>
      <c r="IB1780" s="72"/>
      <c r="IC1780" s="72"/>
      <c r="ID1780" s="72"/>
      <c r="IE1780" s="72"/>
      <c r="IF1780" s="72"/>
      <c r="IG1780" s="72"/>
      <c r="IH1780" s="72"/>
      <c r="II1780" s="72"/>
      <c r="IJ1780" s="72"/>
      <c r="IK1780" s="72"/>
      <c r="IL1780" s="72"/>
      <c r="IM1780" s="72"/>
      <c r="IN1780" s="72"/>
      <c r="IO1780" s="72"/>
      <c r="IP1780" s="72"/>
      <c r="IQ1780" s="72"/>
      <c r="IR1780" s="72"/>
      <c r="IS1780" s="72"/>
      <c r="IT1780" s="72"/>
      <c r="IU1780" s="72"/>
      <c r="IV1780" s="72"/>
      <c r="IW1780" s="72"/>
      <c r="IX1780" s="72"/>
      <c r="IY1780" s="72"/>
      <c r="IZ1780" s="72"/>
      <c r="JA1780" s="72"/>
      <c r="JB1780" s="72"/>
      <c r="JC1780" s="72"/>
      <c r="JD1780" s="72"/>
      <c r="JE1780" s="72"/>
      <c r="JF1780" s="72"/>
      <c r="JG1780" s="72"/>
      <c r="JH1780" s="72"/>
      <c r="JI1780" s="72"/>
      <c r="JJ1780" s="72"/>
      <c r="JK1780" s="72"/>
      <c r="JL1780" s="72"/>
      <c r="JM1780" s="72"/>
      <c r="JN1780" s="72"/>
      <c r="JO1780" s="72"/>
      <c r="JP1780" s="72"/>
      <c r="JQ1780" s="72"/>
      <c r="JR1780" s="72"/>
      <c r="JS1780" s="72"/>
      <c r="JT1780" s="72"/>
      <c r="JU1780" s="72"/>
      <c r="JV1780" s="72"/>
      <c r="JW1780" s="72"/>
      <c r="JX1780" s="72"/>
      <c r="JY1780" s="72"/>
      <c r="JZ1780" s="72"/>
      <c r="KA1780" s="72"/>
      <c r="KB1780" s="72"/>
      <c r="KC1780" s="72"/>
      <c r="KD1780" s="72"/>
      <c r="KE1780" s="72"/>
      <c r="KF1780" s="72"/>
      <c r="KG1780" s="72"/>
      <c r="KH1780" s="72"/>
      <c r="KI1780" s="72"/>
      <c r="KJ1780" s="72"/>
      <c r="KK1780" s="72"/>
      <c r="KL1780" s="72"/>
      <c r="KM1780" s="72"/>
      <c r="KN1780" s="72"/>
      <c r="KO1780" s="72"/>
      <c r="KP1780" s="72"/>
      <c r="KQ1780" s="72"/>
      <c r="KR1780" s="72"/>
      <c r="KS1780" s="72"/>
      <c r="KT1780" s="72"/>
      <c r="KU1780" s="72"/>
      <c r="KV1780" s="72"/>
      <c r="KW1780" s="72"/>
      <c r="KX1780" s="72"/>
      <c r="KY1780" s="72"/>
      <c r="KZ1780" s="72"/>
      <c r="LA1780" s="72"/>
      <c r="LB1780" s="72"/>
      <c r="LC1780" s="72"/>
      <c r="LD1780" s="72"/>
      <c r="LE1780" s="72"/>
      <c r="LF1780" s="72"/>
      <c r="LG1780" s="72"/>
      <c r="LH1780" s="72"/>
      <c r="LI1780" s="72"/>
      <c r="LJ1780" s="72"/>
      <c r="LK1780" s="72"/>
      <c r="LL1780" s="72"/>
      <c r="LM1780" s="72"/>
      <c r="LN1780" s="72"/>
      <c r="LO1780" s="72"/>
      <c r="LP1780" s="72"/>
      <c r="LQ1780" s="72"/>
      <c r="LR1780" s="72"/>
      <c r="LS1780" s="72"/>
      <c r="LT1780" s="72"/>
      <c r="LU1780" s="72"/>
      <c r="LV1780" s="72"/>
      <c r="LW1780" s="72"/>
      <c r="LX1780" s="72"/>
      <c r="LY1780" s="72"/>
      <c r="LZ1780" s="72"/>
      <c r="MA1780" s="72"/>
      <c r="MB1780" s="72"/>
      <c r="MC1780" s="72"/>
      <c r="MD1780" s="72"/>
      <c r="ME1780" s="72"/>
      <c r="MF1780" s="72"/>
      <c r="MG1780" s="72"/>
      <c r="MH1780" s="72"/>
      <c r="MI1780" s="72"/>
      <c r="MJ1780" s="72"/>
      <c r="MK1780" s="72"/>
      <c r="ML1780" s="72"/>
      <c r="MM1780" s="72"/>
      <c r="MN1780" s="72"/>
      <c r="MO1780" s="72"/>
      <c r="MP1780" s="72"/>
      <c r="MQ1780" s="72"/>
      <c r="MR1780" s="72"/>
      <c r="MS1780" s="72"/>
      <c r="MT1780" s="72"/>
      <c r="MU1780" s="72"/>
      <c r="MV1780" s="72"/>
      <c r="MW1780" s="72"/>
      <c r="MX1780" s="72"/>
      <c r="MY1780" s="72"/>
      <c r="MZ1780" s="72"/>
      <c r="NA1780" s="72"/>
      <c r="NB1780" s="72"/>
      <c r="NC1780" s="72"/>
      <c r="ND1780" s="72"/>
      <c r="NE1780" s="72"/>
      <c r="NF1780" s="72"/>
      <c r="NG1780" s="72"/>
      <c r="NH1780" s="72"/>
      <c r="NI1780" s="72"/>
      <c r="NJ1780" s="72"/>
      <c r="NK1780" s="72"/>
      <c r="NL1780" s="72"/>
      <c r="NM1780" s="72"/>
      <c r="NN1780" s="72"/>
      <c r="NO1780" s="72"/>
      <c r="NP1780" s="72"/>
      <c r="NQ1780" s="72"/>
      <c r="NR1780" s="72"/>
      <c r="NS1780" s="72"/>
      <c r="NT1780" s="72"/>
      <c r="NU1780" s="72"/>
      <c r="NV1780" s="72"/>
      <c r="NW1780" s="72"/>
      <c r="NX1780" s="72"/>
      <c r="NY1780" s="72"/>
      <c r="NZ1780" s="72"/>
      <c r="OA1780" s="72"/>
      <c r="OB1780" s="72"/>
      <c r="OC1780" s="72"/>
      <c r="OD1780" s="72"/>
      <c r="OE1780" s="72"/>
      <c r="OF1780" s="72"/>
      <c r="OG1780" s="72"/>
      <c r="OH1780" s="72"/>
      <c r="OI1780" s="72"/>
      <c r="OJ1780" s="72"/>
      <c r="OK1780" s="72"/>
      <c r="OL1780" s="72"/>
      <c r="OM1780" s="72"/>
      <c r="ON1780" s="72"/>
      <c r="OO1780" s="72"/>
      <c r="OP1780" s="72"/>
      <c r="OQ1780" s="72"/>
      <c r="OR1780" s="72"/>
      <c r="OS1780" s="72"/>
      <c r="OT1780" s="72"/>
      <c r="OU1780" s="72"/>
      <c r="OV1780" s="72"/>
      <c r="OW1780" s="72"/>
      <c r="OX1780" s="72"/>
      <c r="OY1780" s="72"/>
      <c r="OZ1780" s="72"/>
      <c r="PA1780" s="72"/>
      <c r="PB1780" s="72"/>
      <c r="PC1780" s="72"/>
      <c r="PD1780" s="72"/>
      <c r="PE1780" s="72"/>
      <c r="PF1780" s="72"/>
      <c r="PG1780" s="72"/>
      <c r="PH1780" s="72"/>
      <c r="PI1780" s="72"/>
      <c r="PJ1780" s="72"/>
      <c r="PK1780" s="72"/>
      <c r="PL1780" s="72"/>
      <c r="PM1780" s="72"/>
      <c r="PN1780" s="72"/>
      <c r="PO1780" s="72"/>
      <c r="PP1780" s="72"/>
      <c r="PQ1780" s="72"/>
      <c r="PR1780" s="72"/>
      <c r="PS1780" s="72"/>
      <c r="PT1780" s="72"/>
      <c r="PU1780" s="72"/>
      <c r="PV1780" s="72"/>
      <c r="PW1780" s="72"/>
      <c r="PX1780" s="72"/>
      <c r="PY1780" s="72"/>
      <c r="PZ1780" s="72"/>
      <c r="QA1780" s="72"/>
      <c r="QB1780" s="72"/>
      <c r="QC1780" s="72"/>
      <c r="QD1780" s="72"/>
      <c r="QE1780" s="72"/>
      <c r="QF1780" s="72"/>
      <c r="QG1780" s="72"/>
      <c r="QH1780" s="72"/>
      <c r="QI1780" s="72"/>
      <c r="QJ1780" s="72"/>
      <c r="QK1780" s="72"/>
      <c r="QL1780" s="72"/>
      <c r="QM1780" s="72"/>
      <c r="QN1780" s="72"/>
      <c r="QO1780" s="72"/>
      <c r="QP1780" s="72"/>
      <c r="QQ1780" s="72"/>
      <c r="QR1780" s="72"/>
      <c r="QS1780" s="72"/>
      <c r="QT1780" s="72"/>
      <c r="QU1780" s="72"/>
      <c r="QV1780" s="72"/>
      <c r="QW1780" s="72"/>
      <c r="QX1780" s="72"/>
      <c r="QY1780" s="72"/>
      <c r="QZ1780" s="72"/>
      <c r="RA1780" s="72"/>
      <c r="RB1780" s="72"/>
      <c r="RC1780" s="72"/>
      <c r="RD1780" s="72"/>
      <c r="RE1780" s="72"/>
      <c r="RF1780" s="72"/>
      <c r="RG1780" s="72"/>
      <c r="RH1780" s="72"/>
      <c r="RI1780" s="72"/>
      <c r="RJ1780" s="72"/>
      <c r="RK1780" s="72"/>
      <c r="RL1780" s="72"/>
      <c r="RM1780" s="72"/>
      <c r="RN1780" s="72"/>
      <c r="RO1780" s="72"/>
      <c r="RP1780" s="72"/>
      <c r="RQ1780" s="72"/>
      <c r="RR1780" s="72"/>
      <c r="RS1780" s="72"/>
      <c r="RT1780" s="72"/>
      <c r="RU1780" s="72"/>
      <c r="RV1780" s="72"/>
      <c r="RW1780" s="72"/>
      <c r="RX1780" s="72"/>
      <c r="RY1780" s="72"/>
      <c r="RZ1780" s="72"/>
      <c r="SA1780" s="72"/>
      <c r="SB1780" s="72"/>
      <c r="SC1780" s="72"/>
      <c r="SD1780" s="72"/>
      <c r="SE1780" s="72"/>
      <c r="SF1780" s="72"/>
      <c r="SG1780" s="72"/>
      <c r="SH1780" s="72"/>
      <c r="SI1780" s="72"/>
      <c r="SJ1780" s="72"/>
      <c r="SK1780" s="72"/>
      <c r="SL1780" s="72"/>
      <c r="SM1780" s="72"/>
      <c r="SN1780" s="72"/>
      <c r="SO1780" s="72"/>
      <c r="SP1780" s="72"/>
      <c r="SQ1780" s="72"/>
      <c r="SR1780" s="72"/>
      <c r="SS1780" s="72"/>
      <c r="ST1780" s="72"/>
      <c r="SU1780" s="72"/>
      <c r="SV1780" s="72"/>
      <c r="SW1780" s="72"/>
      <c r="SX1780" s="72"/>
      <c r="SY1780" s="72"/>
      <c r="SZ1780" s="72"/>
      <c r="TA1780" s="72"/>
      <c r="TB1780" s="72"/>
      <c r="TC1780" s="72"/>
    </row>
    <row r="1781" spans="1:523" ht="16.5" customHeight="1" x14ac:dyDescent="0.2">
      <c r="A1781" s="20">
        <v>896</v>
      </c>
      <c r="B1781" s="20" t="s">
        <v>66</v>
      </c>
      <c r="C1781" s="20" t="s">
        <v>328</v>
      </c>
      <c r="D1781" s="20" t="s">
        <v>30</v>
      </c>
      <c r="E1781" s="20" t="s">
        <v>1345</v>
      </c>
      <c r="F1781" s="22" t="s">
        <v>1259</v>
      </c>
      <c r="G1781" s="73" t="s">
        <v>42</v>
      </c>
      <c r="H1781" s="20" t="s">
        <v>35</v>
      </c>
      <c r="I1781" s="20" t="s">
        <v>27</v>
      </c>
      <c r="J1781" s="22" t="s">
        <v>1260</v>
      </c>
      <c r="K1781" s="20"/>
      <c r="L1781" s="20"/>
      <c r="M1781" s="20"/>
      <c r="N1781" s="20"/>
      <c r="O1781" s="31"/>
      <c r="P1781" s="26">
        <v>80000</v>
      </c>
      <c r="Q1781" s="24">
        <v>400</v>
      </c>
      <c r="R1781" s="25">
        <v>45778</v>
      </c>
      <c r="S1781" s="20" t="s">
        <v>29</v>
      </c>
      <c r="T1781" s="26">
        <f>P1781*Q1781*7</f>
        <v>224000000</v>
      </c>
      <c r="U1781" s="28" t="s">
        <v>43</v>
      </c>
      <c r="V1781" s="28" t="s">
        <v>47</v>
      </c>
      <c r="W1781" s="72"/>
      <c r="X1781" s="72"/>
      <c r="Y1781" s="72"/>
      <c r="Z1781" s="72"/>
      <c r="AA1781" s="72"/>
      <c r="AB1781" s="72"/>
      <c r="AC1781" s="72"/>
      <c r="AD1781" s="72"/>
      <c r="AE1781" s="72"/>
      <c r="AF1781" s="72"/>
      <c r="AG1781" s="72"/>
      <c r="AH1781" s="72"/>
      <c r="AI1781" s="72"/>
      <c r="AJ1781" s="72"/>
      <c r="AK1781" s="72"/>
      <c r="AL1781" s="72"/>
      <c r="AM1781" s="72"/>
      <c r="AN1781" s="72"/>
      <c r="AO1781" s="72"/>
      <c r="AP1781" s="72"/>
      <c r="AQ1781" s="72"/>
      <c r="AR1781" s="72"/>
      <c r="AS1781" s="72"/>
      <c r="AT1781" s="72"/>
      <c r="AU1781" s="72"/>
      <c r="AV1781" s="72"/>
      <c r="AW1781" s="72"/>
      <c r="AX1781" s="72"/>
      <c r="AY1781" s="72"/>
      <c r="AZ1781" s="72"/>
      <c r="BA1781" s="72"/>
      <c r="BB1781" s="72"/>
      <c r="BC1781" s="72"/>
      <c r="BD1781" s="72"/>
      <c r="BE1781" s="72"/>
      <c r="BF1781" s="72"/>
      <c r="BG1781" s="72"/>
      <c r="BH1781" s="72"/>
      <c r="BI1781" s="72"/>
      <c r="BJ1781" s="72"/>
      <c r="BK1781" s="72"/>
      <c r="BL1781" s="72"/>
      <c r="BM1781" s="72"/>
      <c r="BN1781" s="72"/>
      <c r="BO1781" s="72"/>
      <c r="BP1781" s="72"/>
      <c r="BQ1781" s="72"/>
      <c r="BR1781" s="72"/>
      <c r="BS1781" s="72"/>
      <c r="BT1781" s="72"/>
      <c r="BU1781" s="72"/>
      <c r="BV1781" s="72"/>
      <c r="BW1781" s="72"/>
      <c r="BX1781" s="72"/>
      <c r="BY1781" s="72"/>
      <c r="BZ1781" s="72"/>
      <c r="CA1781" s="72"/>
      <c r="CB1781" s="72"/>
      <c r="CC1781" s="72"/>
      <c r="CD1781" s="72"/>
      <c r="CE1781" s="72"/>
      <c r="CF1781" s="72"/>
      <c r="CG1781" s="72"/>
      <c r="CH1781" s="72"/>
      <c r="CI1781" s="72"/>
      <c r="CJ1781" s="72"/>
      <c r="CK1781" s="72"/>
      <c r="CL1781" s="72"/>
      <c r="CM1781" s="72"/>
      <c r="CN1781" s="72"/>
      <c r="CO1781" s="72"/>
      <c r="CP1781" s="72"/>
      <c r="CQ1781" s="72"/>
      <c r="CR1781" s="72"/>
      <c r="CS1781" s="72"/>
      <c r="CT1781" s="72"/>
      <c r="CU1781" s="72"/>
      <c r="CV1781" s="72"/>
      <c r="CW1781" s="72"/>
      <c r="CX1781" s="72"/>
      <c r="CY1781" s="72"/>
      <c r="CZ1781" s="72"/>
      <c r="DA1781" s="72"/>
      <c r="DB1781" s="72"/>
      <c r="DC1781" s="72"/>
      <c r="DD1781" s="72"/>
      <c r="DE1781" s="72"/>
      <c r="DF1781" s="72"/>
      <c r="DG1781" s="72"/>
      <c r="DH1781" s="72"/>
      <c r="DI1781" s="72"/>
      <c r="DJ1781" s="72"/>
      <c r="DK1781" s="72"/>
      <c r="DL1781" s="72"/>
      <c r="DM1781" s="72"/>
      <c r="DN1781" s="72"/>
      <c r="DO1781" s="72"/>
      <c r="DP1781" s="72"/>
      <c r="DQ1781" s="72"/>
      <c r="DR1781" s="72"/>
      <c r="DS1781" s="72"/>
      <c r="DT1781" s="72"/>
      <c r="DU1781" s="72"/>
      <c r="DV1781" s="72"/>
      <c r="DW1781" s="72"/>
      <c r="DX1781" s="72"/>
      <c r="DY1781" s="72"/>
      <c r="DZ1781" s="72"/>
      <c r="EA1781" s="72"/>
      <c r="EB1781" s="72"/>
      <c r="EC1781" s="72"/>
      <c r="ED1781" s="72"/>
      <c r="EE1781" s="72"/>
      <c r="EF1781" s="72"/>
      <c r="EG1781" s="72"/>
      <c r="EH1781" s="72"/>
      <c r="EI1781" s="72"/>
      <c r="EJ1781" s="72"/>
      <c r="EK1781" s="72"/>
      <c r="EL1781" s="72"/>
      <c r="EM1781" s="72"/>
      <c r="EN1781" s="72"/>
      <c r="EO1781" s="72"/>
      <c r="EP1781" s="72"/>
      <c r="EQ1781" s="72"/>
      <c r="ER1781" s="72"/>
      <c r="ES1781" s="72"/>
      <c r="ET1781" s="72"/>
      <c r="EU1781" s="72"/>
      <c r="EV1781" s="72"/>
      <c r="EW1781" s="72"/>
      <c r="EX1781" s="72"/>
      <c r="EY1781" s="72"/>
      <c r="EZ1781" s="72"/>
      <c r="FA1781" s="72"/>
      <c r="FB1781" s="72"/>
      <c r="FC1781" s="72"/>
      <c r="FD1781" s="72"/>
      <c r="FE1781" s="72"/>
      <c r="FF1781" s="72"/>
      <c r="FG1781" s="72"/>
      <c r="FH1781" s="72"/>
      <c r="FI1781" s="72"/>
      <c r="FJ1781" s="72"/>
      <c r="FK1781" s="72"/>
      <c r="FL1781" s="72"/>
      <c r="FM1781" s="72"/>
      <c r="FN1781" s="72"/>
      <c r="FO1781" s="72"/>
      <c r="FP1781" s="72"/>
      <c r="FQ1781" s="72"/>
      <c r="FR1781" s="72"/>
      <c r="FS1781" s="72"/>
      <c r="FT1781" s="72"/>
      <c r="FU1781" s="72"/>
      <c r="FV1781" s="72"/>
      <c r="FW1781" s="72"/>
      <c r="FX1781" s="72"/>
      <c r="FY1781" s="72"/>
      <c r="FZ1781" s="72"/>
      <c r="GA1781" s="72"/>
      <c r="GB1781" s="72"/>
      <c r="GC1781" s="72"/>
      <c r="GD1781" s="72"/>
      <c r="GE1781" s="72"/>
      <c r="GF1781" s="72"/>
      <c r="GG1781" s="72"/>
      <c r="GH1781" s="72"/>
      <c r="GI1781" s="72"/>
      <c r="GJ1781" s="72"/>
      <c r="GK1781" s="72"/>
      <c r="GL1781" s="72"/>
      <c r="GM1781" s="72"/>
      <c r="GN1781" s="72"/>
      <c r="GO1781" s="72"/>
      <c r="GP1781" s="72"/>
      <c r="GQ1781" s="72"/>
      <c r="GR1781" s="72"/>
      <c r="GS1781" s="72"/>
      <c r="GT1781" s="72"/>
      <c r="GU1781" s="72"/>
      <c r="GV1781" s="72"/>
      <c r="GW1781" s="72"/>
      <c r="GX1781" s="72"/>
      <c r="GY1781" s="72"/>
      <c r="GZ1781" s="72"/>
      <c r="HA1781" s="72"/>
      <c r="HB1781" s="72"/>
      <c r="HC1781" s="72"/>
      <c r="HD1781" s="72"/>
      <c r="HE1781" s="72"/>
      <c r="HF1781" s="72"/>
      <c r="HG1781" s="72"/>
      <c r="HH1781" s="72"/>
      <c r="HI1781" s="72"/>
      <c r="HJ1781" s="72"/>
      <c r="HK1781" s="72"/>
      <c r="HL1781" s="72"/>
      <c r="HM1781" s="72"/>
      <c r="HN1781" s="72"/>
      <c r="HO1781" s="72"/>
      <c r="HP1781" s="72"/>
      <c r="HQ1781" s="72"/>
      <c r="HR1781" s="72"/>
      <c r="HS1781" s="72"/>
      <c r="HT1781" s="72"/>
      <c r="HU1781" s="72"/>
      <c r="HV1781" s="72"/>
      <c r="HW1781" s="72"/>
      <c r="HX1781" s="72"/>
      <c r="HY1781" s="72"/>
      <c r="HZ1781" s="72"/>
      <c r="IA1781" s="72"/>
      <c r="IB1781" s="72"/>
      <c r="IC1781" s="72"/>
      <c r="ID1781" s="72"/>
      <c r="IE1781" s="72"/>
      <c r="IF1781" s="72"/>
      <c r="IG1781" s="72"/>
      <c r="IH1781" s="72"/>
      <c r="II1781" s="72"/>
      <c r="IJ1781" s="72"/>
      <c r="IK1781" s="72"/>
      <c r="IL1781" s="72"/>
      <c r="IM1781" s="72"/>
      <c r="IN1781" s="72"/>
      <c r="IO1781" s="72"/>
      <c r="IP1781" s="72"/>
      <c r="IQ1781" s="72"/>
      <c r="IR1781" s="72"/>
      <c r="IS1781" s="72"/>
      <c r="IT1781" s="72"/>
      <c r="IU1781" s="72"/>
      <c r="IV1781" s="72"/>
      <c r="IW1781" s="72"/>
      <c r="IX1781" s="72"/>
      <c r="IY1781" s="72"/>
      <c r="IZ1781" s="72"/>
      <c r="JA1781" s="72"/>
      <c r="JB1781" s="72"/>
      <c r="JC1781" s="72"/>
      <c r="JD1781" s="72"/>
      <c r="JE1781" s="72"/>
      <c r="JF1781" s="72"/>
      <c r="JG1781" s="72"/>
      <c r="JH1781" s="72"/>
      <c r="JI1781" s="72"/>
      <c r="JJ1781" s="72"/>
      <c r="JK1781" s="72"/>
      <c r="JL1781" s="72"/>
      <c r="JM1781" s="72"/>
      <c r="JN1781" s="72"/>
      <c r="JO1781" s="72"/>
      <c r="JP1781" s="72"/>
      <c r="JQ1781" s="72"/>
      <c r="JR1781" s="72"/>
      <c r="JS1781" s="72"/>
      <c r="JT1781" s="72"/>
      <c r="JU1781" s="72"/>
      <c r="JV1781" s="72"/>
      <c r="JW1781" s="72"/>
      <c r="JX1781" s="72"/>
      <c r="JY1781" s="72"/>
      <c r="JZ1781" s="72"/>
      <c r="KA1781" s="72"/>
      <c r="KB1781" s="72"/>
      <c r="KC1781" s="72"/>
      <c r="KD1781" s="72"/>
      <c r="KE1781" s="72"/>
      <c r="KF1781" s="72"/>
      <c r="KG1781" s="72"/>
      <c r="KH1781" s="72"/>
      <c r="KI1781" s="72"/>
      <c r="KJ1781" s="72"/>
      <c r="KK1781" s="72"/>
      <c r="KL1781" s="72"/>
      <c r="KM1781" s="72"/>
      <c r="KN1781" s="72"/>
      <c r="KO1781" s="72"/>
      <c r="KP1781" s="72"/>
      <c r="KQ1781" s="72"/>
      <c r="KR1781" s="72"/>
      <c r="KS1781" s="72"/>
      <c r="KT1781" s="72"/>
      <c r="KU1781" s="72"/>
      <c r="KV1781" s="72"/>
      <c r="KW1781" s="72"/>
      <c r="KX1781" s="72"/>
      <c r="KY1781" s="72"/>
      <c r="KZ1781" s="72"/>
      <c r="LA1781" s="72"/>
      <c r="LB1781" s="72"/>
      <c r="LC1781" s="72"/>
      <c r="LD1781" s="72"/>
      <c r="LE1781" s="72"/>
      <c r="LF1781" s="72"/>
      <c r="LG1781" s="72"/>
      <c r="LH1781" s="72"/>
      <c r="LI1781" s="72"/>
      <c r="LJ1781" s="72"/>
      <c r="LK1781" s="72"/>
      <c r="LL1781" s="72"/>
      <c r="LM1781" s="72"/>
      <c r="LN1781" s="72"/>
      <c r="LO1781" s="72"/>
      <c r="LP1781" s="72"/>
      <c r="LQ1781" s="72"/>
      <c r="LR1781" s="72"/>
      <c r="LS1781" s="72"/>
      <c r="LT1781" s="72"/>
      <c r="LU1781" s="72"/>
      <c r="LV1781" s="72"/>
      <c r="LW1781" s="72"/>
      <c r="LX1781" s="72"/>
      <c r="LY1781" s="72"/>
      <c r="LZ1781" s="72"/>
      <c r="MA1781" s="72"/>
      <c r="MB1781" s="72"/>
      <c r="MC1781" s="72"/>
      <c r="MD1781" s="72"/>
      <c r="ME1781" s="72"/>
      <c r="MF1781" s="72"/>
      <c r="MG1781" s="72"/>
      <c r="MH1781" s="72"/>
      <c r="MI1781" s="72"/>
      <c r="MJ1781" s="72"/>
      <c r="MK1781" s="72"/>
      <c r="ML1781" s="72"/>
      <c r="MM1781" s="72"/>
      <c r="MN1781" s="72"/>
      <c r="MO1781" s="72"/>
      <c r="MP1781" s="72"/>
      <c r="MQ1781" s="72"/>
      <c r="MR1781" s="72"/>
      <c r="MS1781" s="72"/>
      <c r="MT1781" s="72"/>
      <c r="MU1781" s="72"/>
      <c r="MV1781" s="72"/>
      <c r="MW1781" s="72"/>
      <c r="MX1781" s="72"/>
      <c r="MY1781" s="72"/>
      <c r="MZ1781" s="72"/>
      <c r="NA1781" s="72"/>
      <c r="NB1781" s="72"/>
      <c r="NC1781" s="72"/>
      <c r="ND1781" s="72"/>
      <c r="NE1781" s="72"/>
      <c r="NF1781" s="72"/>
      <c r="NG1781" s="72"/>
      <c r="NH1781" s="72"/>
      <c r="NI1781" s="72"/>
      <c r="NJ1781" s="72"/>
      <c r="NK1781" s="72"/>
      <c r="NL1781" s="72"/>
      <c r="NM1781" s="72"/>
      <c r="NN1781" s="72"/>
      <c r="NO1781" s="72"/>
      <c r="NP1781" s="72"/>
      <c r="NQ1781" s="72"/>
      <c r="NR1781" s="72"/>
      <c r="NS1781" s="72"/>
      <c r="NT1781" s="72"/>
      <c r="NU1781" s="72"/>
      <c r="NV1781" s="72"/>
      <c r="NW1781" s="72"/>
      <c r="NX1781" s="72"/>
      <c r="NY1781" s="72"/>
      <c r="NZ1781" s="72"/>
      <c r="OA1781" s="72"/>
      <c r="OB1781" s="72"/>
      <c r="OC1781" s="72"/>
      <c r="OD1781" s="72"/>
      <c r="OE1781" s="72"/>
      <c r="OF1781" s="72"/>
      <c r="OG1781" s="72"/>
      <c r="OH1781" s="72"/>
      <c r="OI1781" s="72"/>
      <c r="OJ1781" s="72"/>
      <c r="OK1781" s="72"/>
      <c r="OL1781" s="72"/>
      <c r="OM1781" s="72"/>
      <c r="ON1781" s="72"/>
      <c r="OO1781" s="72"/>
      <c r="OP1781" s="72"/>
      <c r="OQ1781" s="72"/>
      <c r="OR1781" s="72"/>
      <c r="OS1781" s="72"/>
      <c r="OT1781" s="72"/>
      <c r="OU1781" s="72"/>
      <c r="OV1781" s="72"/>
      <c r="OW1781" s="72"/>
      <c r="OX1781" s="72"/>
      <c r="OY1781" s="72"/>
      <c r="OZ1781" s="72"/>
      <c r="PA1781" s="72"/>
      <c r="PB1781" s="72"/>
      <c r="PC1781" s="72"/>
      <c r="PD1781" s="72"/>
      <c r="PE1781" s="72"/>
      <c r="PF1781" s="72"/>
      <c r="PG1781" s="72"/>
      <c r="PH1781" s="72"/>
      <c r="PI1781" s="72"/>
      <c r="PJ1781" s="72"/>
      <c r="PK1781" s="72"/>
      <c r="PL1781" s="72"/>
      <c r="PM1781" s="72"/>
      <c r="PN1781" s="72"/>
      <c r="PO1781" s="72"/>
      <c r="PP1781" s="72"/>
      <c r="PQ1781" s="72"/>
      <c r="PR1781" s="72"/>
      <c r="PS1781" s="72"/>
      <c r="PT1781" s="72"/>
      <c r="PU1781" s="72"/>
      <c r="PV1781" s="72"/>
      <c r="PW1781" s="72"/>
      <c r="PX1781" s="72"/>
      <c r="PY1781" s="72"/>
      <c r="PZ1781" s="72"/>
      <c r="QA1781" s="72"/>
      <c r="QB1781" s="72"/>
      <c r="QC1781" s="72"/>
      <c r="QD1781" s="72"/>
      <c r="QE1781" s="72"/>
      <c r="QF1781" s="72"/>
      <c r="QG1781" s="72"/>
      <c r="QH1781" s="72"/>
      <c r="QI1781" s="72"/>
      <c r="QJ1781" s="72"/>
      <c r="QK1781" s="72"/>
      <c r="QL1781" s="72"/>
      <c r="QM1781" s="72"/>
      <c r="QN1781" s="72"/>
      <c r="QO1781" s="72"/>
      <c r="QP1781" s="72"/>
      <c r="QQ1781" s="72"/>
      <c r="QR1781" s="72"/>
      <c r="QS1781" s="72"/>
      <c r="QT1781" s="72"/>
      <c r="QU1781" s="72"/>
      <c r="QV1781" s="72"/>
      <c r="QW1781" s="72"/>
      <c r="QX1781" s="72"/>
      <c r="QY1781" s="72"/>
      <c r="QZ1781" s="72"/>
      <c r="RA1781" s="72"/>
      <c r="RB1781" s="72"/>
      <c r="RC1781" s="72"/>
      <c r="RD1781" s="72"/>
      <c r="RE1781" s="72"/>
      <c r="RF1781" s="72"/>
      <c r="RG1781" s="72"/>
      <c r="RH1781" s="72"/>
      <c r="RI1781" s="72"/>
      <c r="RJ1781" s="72"/>
      <c r="RK1781" s="72"/>
      <c r="RL1781" s="72"/>
      <c r="RM1781" s="72"/>
      <c r="RN1781" s="72"/>
      <c r="RO1781" s="72"/>
      <c r="RP1781" s="72"/>
      <c r="RQ1781" s="72"/>
      <c r="RR1781" s="72"/>
      <c r="RS1781" s="72"/>
      <c r="RT1781" s="72"/>
      <c r="RU1781" s="72"/>
      <c r="RV1781" s="72"/>
      <c r="RW1781" s="72"/>
      <c r="RX1781" s="72"/>
      <c r="RY1781" s="72"/>
      <c r="RZ1781" s="72"/>
      <c r="SA1781" s="72"/>
      <c r="SB1781" s="72"/>
      <c r="SC1781" s="72"/>
      <c r="SD1781" s="72"/>
      <c r="SE1781" s="72"/>
      <c r="SF1781" s="72"/>
      <c r="SG1781" s="72"/>
      <c r="SH1781" s="72"/>
      <c r="SI1781" s="72"/>
      <c r="SJ1781" s="72"/>
      <c r="SK1781" s="72"/>
      <c r="SL1781" s="72"/>
      <c r="SM1781" s="72"/>
      <c r="SN1781" s="72"/>
      <c r="SO1781" s="72"/>
      <c r="SP1781" s="72"/>
      <c r="SQ1781" s="72"/>
      <c r="SR1781" s="72"/>
      <c r="SS1781" s="72"/>
      <c r="ST1781" s="72"/>
      <c r="SU1781" s="72"/>
      <c r="SV1781" s="72"/>
      <c r="SW1781" s="72"/>
      <c r="SX1781" s="72"/>
      <c r="SY1781" s="72"/>
      <c r="SZ1781" s="72"/>
      <c r="TA1781" s="72"/>
      <c r="TB1781" s="72"/>
      <c r="TC1781" s="72"/>
    </row>
    <row r="1782" spans="1:523" ht="16.5" customHeight="1" x14ac:dyDescent="0.2">
      <c r="A1782" s="20">
        <v>1128</v>
      </c>
      <c r="B1782" s="20" t="s">
        <v>77</v>
      </c>
      <c r="C1782" s="20" t="s">
        <v>830</v>
      </c>
      <c r="D1782" s="20" t="s">
        <v>38</v>
      </c>
      <c r="E1782" s="20" t="s">
        <v>1345</v>
      </c>
      <c r="F1782" s="22" t="s">
        <v>1081</v>
      </c>
      <c r="G1782" s="73" t="s">
        <v>86</v>
      </c>
      <c r="H1782" s="20" t="s">
        <v>35</v>
      </c>
      <c r="I1782" s="20" t="s">
        <v>27</v>
      </c>
      <c r="J1782" s="22" t="s">
        <v>1261</v>
      </c>
      <c r="K1782" s="20"/>
      <c r="L1782" s="20"/>
      <c r="M1782" s="20"/>
      <c r="N1782" s="20"/>
      <c r="O1782" s="23">
        <v>0</v>
      </c>
      <c r="P1782" s="23">
        <f>130*90000</f>
        <v>11700000</v>
      </c>
      <c r="Q1782" s="24">
        <v>12</v>
      </c>
      <c r="R1782" s="25">
        <v>45748</v>
      </c>
      <c r="S1782" s="20" t="s">
        <v>29</v>
      </c>
      <c r="T1782" s="26">
        <f>P1782*Q1782</f>
        <v>140400000</v>
      </c>
      <c r="U1782" s="28" t="s">
        <v>43</v>
      </c>
      <c r="V1782" s="28" t="s">
        <v>47</v>
      </c>
      <c r="W1782" s="72"/>
      <c r="X1782" s="72"/>
      <c r="Y1782" s="72"/>
      <c r="Z1782" s="72"/>
      <c r="AA1782" s="72"/>
      <c r="AB1782" s="72"/>
      <c r="AC1782" s="72"/>
      <c r="AD1782" s="72"/>
      <c r="AE1782" s="72"/>
      <c r="AF1782" s="72"/>
      <c r="AG1782" s="72"/>
      <c r="AH1782" s="72"/>
      <c r="AI1782" s="72"/>
      <c r="AJ1782" s="72"/>
      <c r="AK1782" s="72"/>
      <c r="AL1782" s="72"/>
      <c r="AM1782" s="72"/>
      <c r="AN1782" s="72"/>
      <c r="AO1782" s="72"/>
      <c r="AP1782" s="72"/>
      <c r="AQ1782" s="72"/>
      <c r="AR1782" s="72"/>
      <c r="AS1782" s="72"/>
      <c r="AT1782" s="72"/>
      <c r="AU1782" s="72"/>
      <c r="AV1782" s="72"/>
      <c r="AW1782" s="72"/>
      <c r="AX1782" s="72"/>
      <c r="AY1782" s="72"/>
      <c r="AZ1782" s="72"/>
      <c r="BA1782" s="72"/>
      <c r="BB1782" s="72"/>
      <c r="BC1782" s="72"/>
      <c r="BD1782" s="72"/>
      <c r="BE1782" s="72"/>
      <c r="BF1782" s="72"/>
      <c r="BG1782" s="72"/>
      <c r="BH1782" s="72"/>
      <c r="BI1782" s="72"/>
      <c r="BJ1782" s="72"/>
      <c r="BK1782" s="72"/>
      <c r="BL1782" s="72"/>
      <c r="BM1782" s="72"/>
      <c r="BN1782" s="72"/>
      <c r="BO1782" s="72"/>
      <c r="BP1782" s="72"/>
      <c r="BQ1782" s="72"/>
      <c r="BR1782" s="72"/>
      <c r="BS1782" s="72"/>
      <c r="BT1782" s="72"/>
      <c r="BU1782" s="72"/>
      <c r="BV1782" s="72"/>
      <c r="BW1782" s="72"/>
      <c r="BX1782" s="72"/>
      <c r="BY1782" s="72"/>
      <c r="BZ1782" s="72"/>
      <c r="CA1782" s="72"/>
      <c r="CB1782" s="72"/>
      <c r="CC1782" s="72"/>
      <c r="CD1782" s="72"/>
      <c r="CE1782" s="72"/>
      <c r="CF1782" s="72"/>
      <c r="CG1782" s="72"/>
      <c r="CH1782" s="72"/>
      <c r="CI1782" s="72"/>
      <c r="CJ1782" s="72"/>
      <c r="CK1782" s="72"/>
      <c r="CL1782" s="72"/>
      <c r="CM1782" s="72"/>
      <c r="CN1782" s="72"/>
      <c r="CO1782" s="72"/>
      <c r="CP1782" s="72"/>
      <c r="CQ1782" s="72"/>
      <c r="CR1782" s="72"/>
      <c r="CS1782" s="72"/>
      <c r="CT1782" s="72"/>
      <c r="CU1782" s="72"/>
      <c r="CV1782" s="72"/>
      <c r="CW1782" s="72"/>
      <c r="CX1782" s="72"/>
      <c r="CY1782" s="72"/>
      <c r="CZ1782" s="72"/>
      <c r="DA1782" s="72"/>
      <c r="DB1782" s="72"/>
      <c r="DC1782" s="72"/>
      <c r="DD1782" s="72"/>
      <c r="DE1782" s="72"/>
      <c r="DF1782" s="72"/>
      <c r="DG1782" s="72"/>
      <c r="DH1782" s="72"/>
      <c r="DI1782" s="72"/>
      <c r="DJ1782" s="72"/>
      <c r="DK1782" s="72"/>
      <c r="DL1782" s="72"/>
      <c r="DM1782" s="72"/>
      <c r="DN1782" s="72"/>
      <c r="DO1782" s="72"/>
      <c r="DP1782" s="72"/>
      <c r="DQ1782" s="72"/>
      <c r="DR1782" s="72"/>
      <c r="DS1782" s="72"/>
      <c r="DT1782" s="72"/>
      <c r="DU1782" s="72"/>
      <c r="DV1782" s="72"/>
      <c r="DW1782" s="72"/>
      <c r="DX1782" s="72"/>
      <c r="DY1782" s="72"/>
      <c r="DZ1782" s="72"/>
      <c r="EA1782" s="72"/>
      <c r="EB1782" s="72"/>
      <c r="EC1782" s="72"/>
      <c r="ED1782" s="72"/>
      <c r="EE1782" s="72"/>
      <c r="EF1782" s="72"/>
      <c r="EG1782" s="72"/>
      <c r="EH1782" s="72"/>
      <c r="EI1782" s="72"/>
      <c r="EJ1782" s="72"/>
      <c r="EK1782" s="72"/>
      <c r="EL1782" s="72"/>
      <c r="EM1782" s="72"/>
      <c r="EN1782" s="72"/>
      <c r="EO1782" s="72"/>
      <c r="EP1782" s="72"/>
      <c r="EQ1782" s="72"/>
      <c r="ER1782" s="72"/>
      <c r="ES1782" s="72"/>
      <c r="ET1782" s="72"/>
      <c r="EU1782" s="72"/>
      <c r="EV1782" s="72"/>
      <c r="EW1782" s="72"/>
      <c r="EX1782" s="72"/>
      <c r="EY1782" s="72"/>
      <c r="EZ1782" s="72"/>
      <c r="FA1782" s="72"/>
      <c r="FB1782" s="72"/>
      <c r="FC1782" s="72"/>
      <c r="FD1782" s="72"/>
      <c r="FE1782" s="72"/>
      <c r="FF1782" s="72"/>
      <c r="FG1782" s="72"/>
      <c r="FH1782" s="72"/>
      <c r="FI1782" s="72"/>
      <c r="FJ1782" s="72"/>
      <c r="FK1782" s="72"/>
      <c r="FL1782" s="72"/>
      <c r="FM1782" s="72"/>
      <c r="FN1782" s="72"/>
      <c r="FO1782" s="72"/>
      <c r="FP1782" s="72"/>
      <c r="FQ1782" s="72"/>
      <c r="FR1782" s="72"/>
      <c r="FS1782" s="72"/>
      <c r="FT1782" s="72"/>
      <c r="FU1782" s="72"/>
      <c r="FV1782" s="72"/>
      <c r="FW1782" s="72"/>
      <c r="FX1782" s="72"/>
      <c r="FY1782" s="72"/>
      <c r="FZ1782" s="72"/>
      <c r="GA1782" s="72"/>
      <c r="GB1782" s="72"/>
      <c r="GC1782" s="72"/>
      <c r="GD1782" s="72"/>
      <c r="GE1782" s="72"/>
      <c r="GF1782" s="72"/>
      <c r="GG1782" s="72"/>
      <c r="GH1782" s="72"/>
      <c r="GI1782" s="72"/>
      <c r="GJ1782" s="72"/>
      <c r="GK1782" s="72"/>
      <c r="GL1782" s="72"/>
      <c r="GM1782" s="72"/>
      <c r="GN1782" s="72"/>
      <c r="GO1782" s="72"/>
      <c r="GP1782" s="72"/>
      <c r="GQ1782" s="72"/>
      <c r="GR1782" s="72"/>
      <c r="GS1782" s="72"/>
      <c r="GT1782" s="72"/>
      <c r="GU1782" s="72"/>
      <c r="GV1782" s="72"/>
      <c r="GW1782" s="72"/>
      <c r="GX1782" s="72"/>
      <c r="GY1782" s="72"/>
      <c r="GZ1782" s="72"/>
      <c r="HA1782" s="72"/>
      <c r="HB1782" s="72"/>
      <c r="HC1782" s="72"/>
      <c r="HD1782" s="72"/>
      <c r="HE1782" s="72"/>
      <c r="HF1782" s="72"/>
      <c r="HG1782" s="72"/>
      <c r="HH1782" s="72"/>
      <c r="HI1782" s="72"/>
      <c r="HJ1782" s="72"/>
      <c r="HK1782" s="72"/>
      <c r="HL1782" s="72"/>
      <c r="HM1782" s="72"/>
      <c r="HN1782" s="72"/>
      <c r="HO1782" s="72"/>
      <c r="HP1782" s="72"/>
      <c r="HQ1782" s="72"/>
      <c r="HR1782" s="72"/>
      <c r="HS1782" s="72"/>
      <c r="HT1782" s="72"/>
      <c r="HU1782" s="72"/>
      <c r="HV1782" s="72"/>
      <c r="HW1782" s="72"/>
      <c r="HX1782" s="72"/>
      <c r="HY1782" s="72"/>
      <c r="HZ1782" s="72"/>
      <c r="IA1782" s="72"/>
      <c r="IB1782" s="72"/>
      <c r="IC1782" s="72"/>
      <c r="ID1782" s="72"/>
      <c r="IE1782" s="72"/>
      <c r="IF1782" s="72"/>
      <c r="IG1782" s="72"/>
      <c r="IH1782" s="72"/>
      <c r="II1782" s="72"/>
      <c r="IJ1782" s="72"/>
      <c r="IK1782" s="72"/>
      <c r="IL1782" s="72"/>
      <c r="IM1782" s="72"/>
      <c r="IN1782" s="72"/>
      <c r="IO1782" s="72"/>
      <c r="IP1782" s="72"/>
      <c r="IQ1782" s="72"/>
      <c r="IR1782" s="72"/>
      <c r="IS1782" s="72"/>
      <c r="IT1782" s="72"/>
      <c r="IU1782" s="72"/>
      <c r="IV1782" s="72"/>
      <c r="IW1782" s="72"/>
      <c r="IX1782" s="72"/>
      <c r="IY1782" s="72"/>
      <c r="IZ1782" s="72"/>
      <c r="JA1782" s="72"/>
      <c r="JB1782" s="72"/>
      <c r="JC1782" s="72"/>
      <c r="JD1782" s="72"/>
      <c r="JE1782" s="72"/>
      <c r="JF1782" s="72"/>
      <c r="JG1782" s="72"/>
      <c r="JH1782" s="72"/>
      <c r="JI1782" s="72"/>
      <c r="JJ1782" s="72"/>
      <c r="JK1782" s="72"/>
      <c r="JL1782" s="72"/>
      <c r="JM1782" s="72"/>
      <c r="JN1782" s="72"/>
      <c r="JO1782" s="72"/>
      <c r="JP1782" s="72"/>
      <c r="JQ1782" s="72"/>
      <c r="JR1782" s="72"/>
      <c r="JS1782" s="72"/>
      <c r="JT1782" s="72"/>
      <c r="JU1782" s="72"/>
      <c r="JV1782" s="72"/>
      <c r="JW1782" s="72"/>
      <c r="JX1782" s="72"/>
      <c r="JY1782" s="72"/>
      <c r="JZ1782" s="72"/>
      <c r="KA1782" s="72"/>
      <c r="KB1782" s="72"/>
      <c r="KC1782" s="72"/>
      <c r="KD1782" s="72"/>
      <c r="KE1782" s="72"/>
      <c r="KF1782" s="72"/>
      <c r="KG1782" s="72"/>
      <c r="KH1782" s="72"/>
      <c r="KI1782" s="72"/>
      <c r="KJ1782" s="72"/>
      <c r="KK1782" s="72"/>
      <c r="KL1782" s="72"/>
      <c r="KM1782" s="72"/>
      <c r="KN1782" s="72"/>
      <c r="KO1782" s="72"/>
      <c r="KP1782" s="72"/>
      <c r="KQ1782" s="72"/>
      <c r="KR1782" s="72"/>
      <c r="KS1782" s="72"/>
      <c r="KT1782" s="72"/>
      <c r="KU1782" s="72"/>
      <c r="KV1782" s="72"/>
      <c r="KW1782" s="72"/>
      <c r="KX1782" s="72"/>
      <c r="KY1782" s="72"/>
      <c r="KZ1782" s="72"/>
      <c r="LA1782" s="72"/>
      <c r="LB1782" s="72"/>
      <c r="LC1782" s="72"/>
      <c r="LD1782" s="72"/>
      <c r="LE1782" s="72"/>
      <c r="LF1782" s="72"/>
      <c r="LG1782" s="72"/>
      <c r="LH1782" s="72"/>
      <c r="LI1782" s="72"/>
      <c r="LJ1782" s="72"/>
      <c r="LK1782" s="72"/>
      <c r="LL1782" s="72"/>
      <c r="LM1782" s="72"/>
      <c r="LN1782" s="72"/>
      <c r="LO1782" s="72"/>
      <c r="LP1782" s="72"/>
      <c r="LQ1782" s="72"/>
      <c r="LR1782" s="72"/>
      <c r="LS1782" s="72"/>
      <c r="LT1782" s="72"/>
      <c r="LU1782" s="72"/>
      <c r="LV1782" s="72"/>
      <c r="LW1782" s="72"/>
      <c r="LX1782" s="72"/>
      <c r="LY1782" s="72"/>
      <c r="LZ1782" s="72"/>
      <c r="MA1782" s="72"/>
      <c r="MB1782" s="72"/>
      <c r="MC1782" s="72"/>
      <c r="MD1782" s="72"/>
      <c r="ME1782" s="72"/>
      <c r="MF1782" s="72"/>
      <c r="MG1782" s="72"/>
      <c r="MH1782" s="72"/>
      <c r="MI1782" s="72"/>
      <c r="MJ1782" s="72"/>
      <c r="MK1782" s="72"/>
      <c r="ML1782" s="72"/>
      <c r="MM1782" s="72"/>
      <c r="MN1782" s="72"/>
      <c r="MO1782" s="72"/>
      <c r="MP1782" s="72"/>
      <c r="MQ1782" s="72"/>
      <c r="MR1782" s="72"/>
      <c r="MS1782" s="72"/>
      <c r="MT1782" s="72"/>
      <c r="MU1782" s="72"/>
      <c r="MV1782" s="72"/>
      <c r="MW1782" s="72"/>
      <c r="MX1782" s="72"/>
      <c r="MY1782" s="72"/>
      <c r="MZ1782" s="72"/>
      <c r="NA1782" s="72"/>
      <c r="NB1782" s="72"/>
      <c r="NC1782" s="72"/>
      <c r="ND1782" s="72"/>
      <c r="NE1782" s="72"/>
      <c r="NF1782" s="72"/>
      <c r="NG1782" s="72"/>
      <c r="NH1782" s="72"/>
      <c r="NI1782" s="72"/>
      <c r="NJ1782" s="72"/>
      <c r="NK1782" s="72"/>
      <c r="NL1782" s="72"/>
      <c r="NM1782" s="72"/>
      <c r="NN1782" s="72"/>
      <c r="NO1782" s="72"/>
      <c r="NP1782" s="72"/>
      <c r="NQ1782" s="72"/>
      <c r="NR1782" s="72"/>
      <c r="NS1782" s="72"/>
      <c r="NT1782" s="72"/>
      <c r="NU1782" s="72"/>
      <c r="NV1782" s="72"/>
      <c r="NW1782" s="72"/>
      <c r="NX1782" s="72"/>
      <c r="NY1782" s="72"/>
      <c r="NZ1782" s="72"/>
      <c r="OA1782" s="72"/>
      <c r="OB1782" s="72"/>
      <c r="OC1782" s="72"/>
      <c r="OD1782" s="72"/>
      <c r="OE1782" s="72"/>
      <c r="OF1782" s="72"/>
      <c r="OG1782" s="72"/>
      <c r="OH1782" s="72"/>
      <c r="OI1782" s="72"/>
      <c r="OJ1782" s="72"/>
      <c r="OK1782" s="72"/>
      <c r="OL1782" s="72"/>
      <c r="OM1782" s="72"/>
      <c r="ON1782" s="72"/>
      <c r="OO1782" s="72"/>
      <c r="OP1782" s="72"/>
      <c r="OQ1782" s="72"/>
      <c r="OR1782" s="72"/>
      <c r="OS1782" s="72"/>
      <c r="OT1782" s="72"/>
      <c r="OU1782" s="72"/>
      <c r="OV1782" s="72"/>
      <c r="OW1782" s="72"/>
      <c r="OX1782" s="72"/>
      <c r="OY1782" s="72"/>
      <c r="OZ1782" s="72"/>
      <c r="PA1782" s="72"/>
      <c r="PB1782" s="72"/>
      <c r="PC1782" s="72"/>
      <c r="PD1782" s="72"/>
      <c r="PE1782" s="72"/>
      <c r="PF1782" s="72"/>
      <c r="PG1782" s="72"/>
      <c r="PH1782" s="72"/>
      <c r="PI1782" s="72"/>
      <c r="PJ1782" s="72"/>
      <c r="PK1782" s="72"/>
      <c r="PL1782" s="72"/>
      <c r="PM1782" s="72"/>
      <c r="PN1782" s="72"/>
      <c r="PO1782" s="72"/>
      <c r="PP1782" s="72"/>
      <c r="PQ1782" s="72"/>
      <c r="PR1782" s="72"/>
      <c r="PS1782" s="72"/>
      <c r="PT1782" s="72"/>
      <c r="PU1782" s="72"/>
      <c r="PV1782" s="72"/>
      <c r="PW1782" s="72"/>
      <c r="PX1782" s="72"/>
      <c r="PY1782" s="72"/>
      <c r="PZ1782" s="72"/>
      <c r="QA1782" s="72"/>
      <c r="QB1782" s="72"/>
      <c r="QC1782" s="72"/>
      <c r="QD1782" s="72"/>
      <c r="QE1782" s="72"/>
      <c r="QF1782" s="72"/>
      <c r="QG1782" s="72"/>
      <c r="QH1782" s="72"/>
      <c r="QI1782" s="72"/>
      <c r="QJ1782" s="72"/>
      <c r="QK1782" s="72"/>
      <c r="QL1782" s="72"/>
      <c r="QM1782" s="72"/>
      <c r="QN1782" s="72"/>
      <c r="QO1782" s="72"/>
      <c r="QP1782" s="72"/>
      <c r="QQ1782" s="72"/>
      <c r="QR1782" s="72"/>
      <c r="QS1782" s="72"/>
      <c r="QT1782" s="72"/>
      <c r="QU1782" s="72"/>
      <c r="QV1782" s="72"/>
      <c r="QW1782" s="72"/>
      <c r="QX1782" s="72"/>
      <c r="QY1782" s="72"/>
      <c r="QZ1782" s="72"/>
      <c r="RA1782" s="72"/>
      <c r="RB1782" s="72"/>
      <c r="RC1782" s="72"/>
      <c r="RD1782" s="72"/>
      <c r="RE1782" s="72"/>
      <c r="RF1782" s="72"/>
      <c r="RG1782" s="72"/>
      <c r="RH1782" s="72"/>
      <c r="RI1782" s="72"/>
      <c r="RJ1782" s="72"/>
      <c r="RK1782" s="72"/>
      <c r="RL1782" s="72"/>
      <c r="RM1782" s="72"/>
      <c r="RN1782" s="72"/>
      <c r="RO1782" s="72"/>
      <c r="RP1782" s="72"/>
      <c r="RQ1782" s="72"/>
      <c r="RR1782" s="72"/>
      <c r="RS1782" s="72"/>
      <c r="RT1782" s="72"/>
      <c r="RU1782" s="72"/>
      <c r="RV1782" s="72"/>
      <c r="RW1782" s="72"/>
      <c r="RX1782" s="72"/>
      <c r="RY1782" s="72"/>
      <c r="RZ1782" s="72"/>
      <c r="SA1782" s="72"/>
      <c r="SB1782" s="72"/>
      <c r="SC1782" s="72"/>
      <c r="SD1782" s="72"/>
      <c r="SE1782" s="72"/>
      <c r="SF1782" s="72"/>
      <c r="SG1782" s="72"/>
      <c r="SH1782" s="72"/>
      <c r="SI1782" s="72"/>
      <c r="SJ1782" s="72"/>
      <c r="SK1782" s="72"/>
      <c r="SL1782" s="72"/>
      <c r="SM1782" s="72"/>
      <c r="SN1782" s="72"/>
      <c r="SO1782" s="72"/>
      <c r="SP1782" s="72"/>
      <c r="SQ1782" s="72"/>
      <c r="SR1782" s="72"/>
      <c r="SS1782" s="72"/>
      <c r="ST1782" s="72"/>
      <c r="SU1782" s="72"/>
      <c r="SV1782" s="72"/>
      <c r="SW1782" s="72"/>
      <c r="SX1782" s="72"/>
      <c r="SY1782" s="72"/>
      <c r="SZ1782" s="72"/>
      <c r="TA1782" s="72"/>
      <c r="TB1782" s="72"/>
      <c r="TC1782" s="72"/>
    </row>
    <row r="1783" spans="1:523" ht="16.5" customHeight="1" x14ac:dyDescent="0.2">
      <c r="A1783" s="20">
        <v>1206</v>
      </c>
      <c r="B1783" s="20" t="s">
        <v>72</v>
      </c>
      <c r="C1783" s="20" t="s">
        <v>222</v>
      </c>
      <c r="D1783" s="20" t="s">
        <v>38</v>
      </c>
      <c r="E1783" s="20" t="s">
        <v>1345</v>
      </c>
      <c r="F1783" s="22" t="s">
        <v>1262</v>
      </c>
      <c r="G1783" s="73" t="s">
        <v>42</v>
      </c>
      <c r="H1783" s="20" t="s">
        <v>35</v>
      </c>
      <c r="I1783" s="20" t="s">
        <v>27</v>
      </c>
      <c r="J1783" s="22" t="s">
        <v>1261</v>
      </c>
      <c r="K1783" s="20" t="s">
        <v>95</v>
      </c>
      <c r="L1783" s="20" t="s">
        <v>95</v>
      </c>
      <c r="M1783" s="20" t="s">
        <v>95</v>
      </c>
      <c r="N1783" s="20" t="s">
        <v>95</v>
      </c>
      <c r="O1783" s="20" t="s">
        <v>95</v>
      </c>
      <c r="P1783" s="23">
        <v>80000</v>
      </c>
      <c r="Q1783" s="24">
        <v>242</v>
      </c>
      <c r="R1783" s="25">
        <v>45748</v>
      </c>
      <c r="S1783" s="45" t="s">
        <v>83</v>
      </c>
      <c r="T1783" s="46">
        <v>154880000</v>
      </c>
      <c r="U1783" s="28" t="s">
        <v>43</v>
      </c>
      <c r="V1783" s="28" t="s">
        <v>47</v>
      </c>
      <c r="W1783" s="72"/>
      <c r="X1783" s="72"/>
      <c r="Y1783" s="72"/>
      <c r="Z1783" s="72"/>
      <c r="AA1783" s="72"/>
      <c r="AB1783" s="72"/>
      <c r="AC1783" s="72"/>
      <c r="AD1783" s="72"/>
      <c r="AE1783" s="72"/>
      <c r="AF1783" s="72"/>
      <c r="AG1783" s="72"/>
      <c r="AH1783" s="72"/>
      <c r="AI1783" s="72"/>
      <c r="AJ1783" s="72"/>
      <c r="AK1783" s="72"/>
      <c r="AL1783" s="72"/>
      <c r="AM1783" s="72"/>
      <c r="AN1783" s="72"/>
      <c r="AO1783" s="72"/>
      <c r="AP1783" s="72"/>
      <c r="AQ1783" s="72"/>
      <c r="AR1783" s="72"/>
      <c r="AS1783" s="72"/>
      <c r="AT1783" s="72"/>
      <c r="AU1783" s="72"/>
      <c r="AV1783" s="72"/>
      <c r="AW1783" s="72"/>
      <c r="AX1783" s="72"/>
      <c r="AY1783" s="72"/>
      <c r="AZ1783" s="72"/>
      <c r="BA1783" s="72"/>
      <c r="BB1783" s="72"/>
      <c r="BC1783" s="72"/>
      <c r="BD1783" s="72"/>
      <c r="BE1783" s="72"/>
      <c r="BF1783" s="72"/>
      <c r="BG1783" s="72"/>
      <c r="BH1783" s="72"/>
      <c r="BI1783" s="72"/>
      <c r="BJ1783" s="72"/>
      <c r="BK1783" s="72"/>
      <c r="BL1783" s="72"/>
      <c r="BM1783" s="72"/>
      <c r="BN1783" s="72"/>
      <c r="BO1783" s="72"/>
      <c r="BP1783" s="72"/>
      <c r="BQ1783" s="72"/>
      <c r="BR1783" s="72"/>
      <c r="BS1783" s="72"/>
      <c r="BT1783" s="72"/>
      <c r="BU1783" s="72"/>
      <c r="BV1783" s="72"/>
      <c r="BW1783" s="72"/>
      <c r="BX1783" s="72"/>
      <c r="BY1783" s="72"/>
      <c r="BZ1783" s="72"/>
      <c r="CA1783" s="72"/>
      <c r="CB1783" s="72"/>
      <c r="CC1783" s="72"/>
      <c r="CD1783" s="72"/>
      <c r="CE1783" s="72"/>
      <c r="CF1783" s="72"/>
      <c r="CG1783" s="72"/>
      <c r="CH1783" s="72"/>
      <c r="CI1783" s="72"/>
      <c r="CJ1783" s="72"/>
      <c r="CK1783" s="72"/>
      <c r="CL1783" s="72"/>
      <c r="CM1783" s="72"/>
      <c r="CN1783" s="72"/>
      <c r="CO1783" s="72"/>
      <c r="CP1783" s="72"/>
      <c r="CQ1783" s="72"/>
      <c r="CR1783" s="72"/>
      <c r="CS1783" s="72"/>
      <c r="CT1783" s="72"/>
      <c r="CU1783" s="72"/>
      <c r="CV1783" s="72"/>
      <c r="CW1783" s="72"/>
      <c r="CX1783" s="72"/>
      <c r="CY1783" s="72"/>
      <c r="CZ1783" s="72"/>
      <c r="DA1783" s="72"/>
      <c r="DB1783" s="72"/>
      <c r="DC1783" s="72"/>
      <c r="DD1783" s="72"/>
      <c r="DE1783" s="72"/>
      <c r="DF1783" s="72"/>
      <c r="DG1783" s="72"/>
      <c r="DH1783" s="72"/>
      <c r="DI1783" s="72"/>
      <c r="DJ1783" s="72"/>
      <c r="DK1783" s="72"/>
      <c r="DL1783" s="72"/>
      <c r="DM1783" s="72"/>
      <c r="DN1783" s="72"/>
      <c r="DO1783" s="72"/>
      <c r="DP1783" s="72"/>
      <c r="DQ1783" s="72"/>
      <c r="DR1783" s="72"/>
      <c r="DS1783" s="72"/>
      <c r="DT1783" s="72"/>
      <c r="DU1783" s="72"/>
      <c r="DV1783" s="72"/>
      <c r="DW1783" s="72"/>
      <c r="DX1783" s="72"/>
      <c r="DY1783" s="72"/>
      <c r="DZ1783" s="72"/>
      <c r="EA1783" s="72"/>
      <c r="EB1783" s="72"/>
      <c r="EC1783" s="72"/>
      <c r="ED1783" s="72"/>
      <c r="EE1783" s="72"/>
      <c r="EF1783" s="72"/>
      <c r="EG1783" s="72"/>
      <c r="EH1783" s="72"/>
      <c r="EI1783" s="72"/>
      <c r="EJ1783" s="72"/>
      <c r="EK1783" s="72"/>
      <c r="EL1783" s="72"/>
      <c r="EM1783" s="72"/>
      <c r="EN1783" s="72"/>
      <c r="EO1783" s="72"/>
      <c r="EP1783" s="72"/>
      <c r="EQ1783" s="72"/>
      <c r="ER1783" s="72"/>
      <c r="ES1783" s="72"/>
      <c r="ET1783" s="72"/>
      <c r="EU1783" s="72"/>
      <c r="EV1783" s="72"/>
      <c r="EW1783" s="72"/>
      <c r="EX1783" s="72"/>
      <c r="EY1783" s="72"/>
      <c r="EZ1783" s="72"/>
      <c r="FA1783" s="72"/>
      <c r="FB1783" s="72"/>
      <c r="FC1783" s="72"/>
      <c r="FD1783" s="72"/>
      <c r="FE1783" s="72"/>
      <c r="FF1783" s="72"/>
      <c r="FG1783" s="72"/>
      <c r="FH1783" s="72"/>
      <c r="FI1783" s="72"/>
      <c r="FJ1783" s="72"/>
      <c r="FK1783" s="72"/>
      <c r="FL1783" s="72"/>
      <c r="FM1783" s="72"/>
      <c r="FN1783" s="72"/>
      <c r="FO1783" s="72"/>
      <c r="FP1783" s="72"/>
      <c r="FQ1783" s="72"/>
      <c r="FR1783" s="72"/>
      <c r="FS1783" s="72"/>
      <c r="FT1783" s="72"/>
      <c r="FU1783" s="72"/>
      <c r="FV1783" s="72"/>
      <c r="FW1783" s="72"/>
      <c r="FX1783" s="72"/>
      <c r="FY1783" s="72"/>
      <c r="FZ1783" s="72"/>
      <c r="GA1783" s="72"/>
      <c r="GB1783" s="72"/>
      <c r="GC1783" s="72"/>
      <c r="GD1783" s="72"/>
      <c r="GE1783" s="72"/>
      <c r="GF1783" s="72"/>
      <c r="GG1783" s="72"/>
      <c r="GH1783" s="72"/>
      <c r="GI1783" s="72"/>
      <c r="GJ1783" s="72"/>
      <c r="GK1783" s="72"/>
      <c r="GL1783" s="72"/>
      <c r="GM1783" s="72"/>
      <c r="GN1783" s="72"/>
      <c r="GO1783" s="72"/>
      <c r="GP1783" s="72"/>
      <c r="GQ1783" s="72"/>
      <c r="GR1783" s="72"/>
      <c r="GS1783" s="72"/>
      <c r="GT1783" s="72"/>
      <c r="GU1783" s="72"/>
      <c r="GV1783" s="72"/>
      <c r="GW1783" s="72"/>
      <c r="GX1783" s="72"/>
      <c r="GY1783" s="72"/>
      <c r="GZ1783" s="72"/>
      <c r="HA1783" s="72"/>
      <c r="HB1783" s="72"/>
      <c r="HC1783" s="72"/>
      <c r="HD1783" s="72"/>
      <c r="HE1783" s="72"/>
      <c r="HF1783" s="72"/>
      <c r="HG1783" s="72"/>
      <c r="HH1783" s="72"/>
      <c r="HI1783" s="72"/>
      <c r="HJ1783" s="72"/>
      <c r="HK1783" s="72"/>
      <c r="HL1783" s="72"/>
      <c r="HM1783" s="72"/>
      <c r="HN1783" s="72"/>
      <c r="HO1783" s="72"/>
      <c r="HP1783" s="72"/>
      <c r="HQ1783" s="72"/>
      <c r="HR1783" s="72"/>
      <c r="HS1783" s="72"/>
      <c r="HT1783" s="72"/>
      <c r="HU1783" s="72"/>
      <c r="HV1783" s="72"/>
      <c r="HW1783" s="72"/>
      <c r="HX1783" s="72"/>
      <c r="HY1783" s="72"/>
      <c r="HZ1783" s="72"/>
      <c r="IA1783" s="72"/>
      <c r="IB1783" s="72"/>
      <c r="IC1783" s="72"/>
      <c r="ID1783" s="72"/>
      <c r="IE1783" s="72"/>
      <c r="IF1783" s="72"/>
      <c r="IG1783" s="72"/>
      <c r="IH1783" s="72"/>
      <c r="II1783" s="72"/>
      <c r="IJ1783" s="72"/>
      <c r="IK1783" s="72"/>
      <c r="IL1783" s="72"/>
      <c r="IM1783" s="72"/>
      <c r="IN1783" s="72"/>
      <c r="IO1783" s="72"/>
      <c r="IP1783" s="72"/>
      <c r="IQ1783" s="72"/>
      <c r="IR1783" s="72"/>
      <c r="IS1783" s="72"/>
      <c r="IT1783" s="72"/>
      <c r="IU1783" s="72"/>
      <c r="IV1783" s="72"/>
      <c r="IW1783" s="72"/>
      <c r="IX1783" s="72"/>
      <c r="IY1783" s="72"/>
      <c r="IZ1783" s="72"/>
      <c r="JA1783" s="72"/>
      <c r="JB1783" s="72"/>
      <c r="JC1783" s="72"/>
      <c r="JD1783" s="72"/>
      <c r="JE1783" s="72"/>
      <c r="JF1783" s="72"/>
      <c r="JG1783" s="72"/>
      <c r="JH1783" s="72"/>
      <c r="JI1783" s="72"/>
      <c r="JJ1783" s="72"/>
      <c r="JK1783" s="72"/>
      <c r="JL1783" s="72"/>
      <c r="JM1783" s="72"/>
      <c r="JN1783" s="72"/>
      <c r="JO1783" s="72"/>
      <c r="JP1783" s="72"/>
      <c r="JQ1783" s="72"/>
      <c r="JR1783" s="72"/>
      <c r="JS1783" s="72"/>
      <c r="JT1783" s="72"/>
      <c r="JU1783" s="72"/>
      <c r="JV1783" s="72"/>
      <c r="JW1783" s="72"/>
      <c r="JX1783" s="72"/>
      <c r="JY1783" s="72"/>
      <c r="JZ1783" s="72"/>
      <c r="KA1783" s="72"/>
      <c r="KB1783" s="72"/>
      <c r="KC1783" s="72"/>
      <c r="KD1783" s="72"/>
      <c r="KE1783" s="72"/>
      <c r="KF1783" s="72"/>
      <c r="KG1783" s="72"/>
      <c r="KH1783" s="72"/>
      <c r="KI1783" s="72"/>
      <c r="KJ1783" s="72"/>
      <c r="KK1783" s="72"/>
      <c r="KL1783" s="72"/>
      <c r="KM1783" s="72"/>
      <c r="KN1783" s="72"/>
      <c r="KO1783" s="72"/>
      <c r="KP1783" s="72"/>
      <c r="KQ1783" s="72"/>
      <c r="KR1783" s="72"/>
      <c r="KS1783" s="72"/>
      <c r="KT1783" s="72"/>
      <c r="KU1783" s="72"/>
      <c r="KV1783" s="72"/>
      <c r="KW1783" s="72"/>
      <c r="KX1783" s="72"/>
      <c r="KY1783" s="72"/>
      <c r="KZ1783" s="72"/>
      <c r="LA1783" s="72"/>
      <c r="LB1783" s="72"/>
      <c r="LC1783" s="72"/>
      <c r="LD1783" s="72"/>
      <c r="LE1783" s="72"/>
      <c r="LF1783" s="72"/>
      <c r="LG1783" s="72"/>
      <c r="LH1783" s="72"/>
      <c r="LI1783" s="72"/>
      <c r="LJ1783" s="72"/>
      <c r="LK1783" s="72"/>
      <c r="LL1783" s="72"/>
      <c r="LM1783" s="72"/>
      <c r="LN1783" s="72"/>
      <c r="LO1783" s="72"/>
      <c r="LP1783" s="72"/>
      <c r="LQ1783" s="72"/>
      <c r="LR1783" s="72"/>
      <c r="LS1783" s="72"/>
      <c r="LT1783" s="72"/>
      <c r="LU1783" s="72"/>
      <c r="LV1783" s="72"/>
      <c r="LW1783" s="72"/>
      <c r="LX1783" s="72"/>
      <c r="LY1783" s="72"/>
      <c r="LZ1783" s="72"/>
      <c r="MA1783" s="72"/>
      <c r="MB1783" s="72"/>
      <c r="MC1783" s="72"/>
      <c r="MD1783" s="72"/>
      <c r="ME1783" s="72"/>
      <c r="MF1783" s="72"/>
      <c r="MG1783" s="72"/>
      <c r="MH1783" s="72"/>
      <c r="MI1783" s="72"/>
      <c r="MJ1783" s="72"/>
      <c r="MK1783" s="72"/>
      <c r="ML1783" s="72"/>
      <c r="MM1783" s="72"/>
      <c r="MN1783" s="72"/>
      <c r="MO1783" s="72"/>
      <c r="MP1783" s="72"/>
      <c r="MQ1783" s="72"/>
      <c r="MR1783" s="72"/>
      <c r="MS1783" s="72"/>
      <c r="MT1783" s="72"/>
      <c r="MU1783" s="72"/>
      <c r="MV1783" s="72"/>
      <c r="MW1783" s="72"/>
      <c r="MX1783" s="72"/>
      <c r="MY1783" s="72"/>
      <c r="MZ1783" s="72"/>
      <c r="NA1783" s="72"/>
      <c r="NB1783" s="72"/>
      <c r="NC1783" s="72"/>
      <c r="ND1783" s="72"/>
      <c r="NE1783" s="72"/>
      <c r="NF1783" s="72"/>
      <c r="NG1783" s="72"/>
      <c r="NH1783" s="72"/>
      <c r="NI1783" s="72"/>
      <c r="NJ1783" s="72"/>
      <c r="NK1783" s="72"/>
      <c r="NL1783" s="72"/>
      <c r="NM1783" s="72"/>
      <c r="NN1783" s="72"/>
      <c r="NO1783" s="72"/>
      <c r="NP1783" s="72"/>
      <c r="NQ1783" s="72"/>
      <c r="NR1783" s="72"/>
      <c r="NS1783" s="72"/>
      <c r="NT1783" s="72"/>
      <c r="NU1783" s="72"/>
      <c r="NV1783" s="72"/>
      <c r="NW1783" s="72"/>
      <c r="NX1783" s="72"/>
      <c r="NY1783" s="72"/>
      <c r="NZ1783" s="72"/>
      <c r="OA1783" s="72"/>
      <c r="OB1783" s="72"/>
      <c r="OC1783" s="72"/>
      <c r="OD1783" s="72"/>
      <c r="OE1783" s="72"/>
      <c r="OF1783" s="72"/>
      <c r="OG1783" s="72"/>
      <c r="OH1783" s="72"/>
      <c r="OI1783" s="72"/>
      <c r="OJ1783" s="72"/>
      <c r="OK1783" s="72"/>
      <c r="OL1783" s="72"/>
      <c r="OM1783" s="72"/>
      <c r="ON1783" s="72"/>
      <c r="OO1783" s="72"/>
      <c r="OP1783" s="72"/>
      <c r="OQ1783" s="72"/>
      <c r="OR1783" s="72"/>
      <c r="OS1783" s="72"/>
      <c r="OT1783" s="72"/>
      <c r="OU1783" s="72"/>
      <c r="OV1783" s="72"/>
      <c r="OW1783" s="72"/>
      <c r="OX1783" s="72"/>
      <c r="OY1783" s="72"/>
      <c r="OZ1783" s="72"/>
      <c r="PA1783" s="72"/>
      <c r="PB1783" s="72"/>
      <c r="PC1783" s="72"/>
      <c r="PD1783" s="72"/>
      <c r="PE1783" s="72"/>
      <c r="PF1783" s="72"/>
      <c r="PG1783" s="72"/>
      <c r="PH1783" s="72"/>
      <c r="PI1783" s="72"/>
      <c r="PJ1783" s="72"/>
      <c r="PK1783" s="72"/>
      <c r="PL1783" s="72"/>
      <c r="PM1783" s="72"/>
      <c r="PN1783" s="72"/>
      <c r="PO1783" s="72"/>
      <c r="PP1783" s="72"/>
      <c r="PQ1783" s="72"/>
      <c r="PR1783" s="72"/>
      <c r="PS1783" s="72"/>
      <c r="PT1783" s="72"/>
      <c r="PU1783" s="72"/>
      <c r="PV1783" s="72"/>
      <c r="PW1783" s="72"/>
      <c r="PX1783" s="72"/>
      <c r="PY1783" s="72"/>
      <c r="PZ1783" s="72"/>
      <c r="QA1783" s="72"/>
      <c r="QB1783" s="72"/>
      <c r="QC1783" s="72"/>
      <c r="QD1783" s="72"/>
      <c r="QE1783" s="72"/>
      <c r="QF1783" s="72"/>
      <c r="QG1783" s="72"/>
      <c r="QH1783" s="72"/>
      <c r="QI1783" s="72"/>
      <c r="QJ1783" s="72"/>
      <c r="QK1783" s="72"/>
      <c r="QL1783" s="72"/>
      <c r="QM1783" s="72"/>
      <c r="QN1783" s="72"/>
      <c r="QO1783" s="72"/>
      <c r="QP1783" s="72"/>
      <c r="QQ1783" s="72"/>
      <c r="QR1783" s="72"/>
      <c r="QS1783" s="72"/>
      <c r="QT1783" s="72"/>
      <c r="QU1783" s="72"/>
      <c r="QV1783" s="72"/>
      <c r="QW1783" s="72"/>
      <c r="QX1783" s="72"/>
      <c r="QY1783" s="72"/>
      <c r="QZ1783" s="72"/>
      <c r="RA1783" s="72"/>
      <c r="RB1783" s="72"/>
      <c r="RC1783" s="72"/>
      <c r="RD1783" s="72"/>
      <c r="RE1783" s="72"/>
      <c r="RF1783" s="72"/>
      <c r="RG1783" s="72"/>
      <c r="RH1783" s="72"/>
      <c r="RI1783" s="72"/>
      <c r="RJ1783" s="72"/>
      <c r="RK1783" s="72"/>
      <c r="RL1783" s="72"/>
      <c r="RM1783" s="72"/>
      <c r="RN1783" s="72"/>
      <c r="RO1783" s="72"/>
      <c r="RP1783" s="72"/>
      <c r="RQ1783" s="72"/>
      <c r="RR1783" s="72"/>
      <c r="RS1783" s="72"/>
      <c r="RT1783" s="72"/>
      <c r="RU1783" s="72"/>
      <c r="RV1783" s="72"/>
      <c r="RW1783" s="72"/>
      <c r="RX1783" s="72"/>
      <c r="RY1783" s="72"/>
      <c r="RZ1783" s="72"/>
      <c r="SA1783" s="72"/>
      <c r="SB1783" s="72"/>
      <c r="SC1783" s="72"/>
      <c r="SD1783" s="72"/>
      <c r="SE1783" s="72"/>
      <c r="SF1783" s="72"/>
      <c r="SG1783" s="72"/>
      <c r="SH1783" s="72"/>
      <c r="SI1783" s="72"/>
      <c r="SJ1783" s="72"/>
      <c r="SK1783" s="72"/>
      <c r="SL1783" s="72"/>
      <c r="SM1783" s="72"/>
      <c r="SN1783" s="72"/>
      <c r="SO1783" s="72"/>
      <c r="SP1783" s="72"/>
      <c r="SQ1783" s="72"/>
      <c r="SR1783" s="72"/>
      <c r="SS1783" s="72"/>
      <c r="ST1783" s="72"/>
      <c r="SU1783" s="72"/>
      <c r="SV1783" s="72"/>
      <c r="SW1783" s="72"/>
      <c r="SX1783" s="72"/>
      <c r="SY1783" s="72"/>
      <c r="SZ1783" s="72"/>
      <c r="TA1783" s="72"/>
      <c r="TB1783" s="72"/>
      <c r="TC1783" s="72"/>
    </row>
    <row r="1784" spans="1:523" ht="16.5" customHeight="1" x14ac:dyDescent="0.2">
      <c r="A1784" s="20">
        <v>1207</v>
      </c>
      <c r="B1784" s="20" t="s">
        <v>72</v>
      </c>
      <c r="C1784" s="20" t="s">
        <v>222</v>
      </c>
      <c r="D1784" s="20" t="s">
        <v>38</v>
      </c>
      <c r="E1784" s="20" t="s">
        <v>1345</v>
      </c>
      <c r="F1784" s="22" t="s">
        <v>1263</v>
      </c>
      <c r="G1784" s="73" t="s">
        <v>42</v>
      </c>
      <c r="H1784" s="20" t="s">
        <v>35</v>
      </c>
      <c r="I1784" s="20" t="s">
        <v>27</v>
      </c>
      <c r="J1784" s="22" t="s">
        <v>1261</v>
      </c>
      <c r="K1784" s="20" t="s">
        <v>95</v>
      </c>
      <c r="L1784" s="20" t="s">
        <v>95</v>
      </c>
      <c r="M1784" s="20" t="s">
        <v>95</v>
      </c>
      <c r="N1784" s="20" t="s">
        <v>95</v>
      </c>
      <c r="O1784" s="20" t="s">
        <v>95</v>
      </c>
      <c r="P1784" s="23">
        <v>80000</v>
      </c>
      <c r="Q1784" s="24">
        <v>600</v>
      </c>
      <c r="R1784" s="25">
        <v>45778</v>
      </c>
      <c r="S1784" s="45" t="s">
        <v>83</v>
      </c>
      <c r="T1784" s="46">
        <v>336000000</v>
      </c>
      <c r="U1784" s="28" t="s">
        <v>43</v>
      </c>
      <c r="V1784" s="28" t="s">
        <v>47</v>
      </c>
      <c r="W1784" s="72"/>
      <c r="X1784" s="72"/>
      <c r="Y1784" s="72"/>
      <c r="Z1784" s="72"/>
      <c r="AA1784" s="72"/>
      <c r="AB1784" s="72"/>
      <c r="AC1784" s="72"/>
      <c r="AD1784" s="72"/>
      <c r="AE1784" s="72"/>
      <c r="AF1784" s="72"/>
      <c r="AG1784" s="72"/>
      <c r="AH1784" s="72"/>
      <c r="AI1784" s="72"/>
      <c r="AJ1784" s="72"/>
      <c r="AK1784" s="72"/>
      <c r="AL1784" s="72"/>
      <c r="AM1784" s="72"/>
      <c r="AN1784" s="72"/>
      <c r="AO1784" s="72"/>
      <c r="AP1784" s="72"/>
      <c r="AQ1784" s="72"/>
      <c r="AR1784" s="72"/>
      <c r="AS1784" s="72"/>
      <c r="AT1784" s="72"/>
      <c r="AU1784" s="72"/>
      <c r="AV1784" s="72"/>
      <c r="AW1784" s="72"/>
      <c r="AX1784" s="72"/>
      <c r="AY1784" s="72"/>
      <c r="AZ1784" s="72"/>
      <c r="BA1784" s="72"/>
      <c r="BB1784" s="72"/>
      <c r="BC1784" s="72"/>
      <c r="BD1784" s="72"/>
      <c r="BE1784" s="72"/>
      <c r="BF1784" s="72"/>
      <c r="BG1784" s="72"/>
      <c r="BH1784" s="72"/>
      <c r="BI1784" s="72"/>
      <c r="BJ1784" s="72"/>
      <c r="BK1784" s="72"/>
      <c r="BL1784" s="72"/>
      <c r="BM1784" s="72"/>
      <c r="BN1784" s="72"/>
      <c r="BO1784" s="72"/>
      <c r="BP1784" s="72"/>
      <c r="BQ1784" s="72"/>
      <c r="BR1784" s="72"/>
      <c r="BS1784" s="72"/>
      <c r="BT1784" s="72"/>
      <c r="BU1784" s="72"/>
      <c r="BV1784" s="72"/>
      <c r="BW1784" s="72"/>
      <c r="BX1784" s="72"/>
      <c r="BY1784" s="72"/>
      <c r="BZ1784" s="72"/>
      <c r="CA1784" s="72"/>
      <c r="CB1784" s="72"/>
      <c r="CC1784" s="72"/>
      <c r="CD1784" s="72"/>
      <c r="CE1784" s="72"/>
      <c r="CF1784" s="72"/>
      <c r="CG1784" s="72"/>
      <c r="CH1784" s="72"/>
      <c r="CI1784" s="72"/>
      <c r="CJ1784" s="72"/>
      <c r="CK1784" s="72"/>
      <c r="CL1784" s="72"/>
      <c r="CM1784" s="72"/>
      <c r="CN1784" s="72"/>
      <c r="CO1784" s="72"/>
      <c r="CP1784" s="72"/>
      <c r="CQ1784" s="72"/>
      <c r="CR1784" s="72"/>
      <c r="CS1784" s="72"/>
      <c r="CT1784" s="72"/>
      <c r="CU1784" s="72"/>
      <c r="CV1784" s="72"/>
      <c r="CW1784" s="72"/>
      <c r="CX1784" s="72"/>
      <c r="CY1784" s="72"/>
      <c r="CZ1784" s="72"/>
      <c r="DA1784" s="72"/>
      <c r="DB1784" s="72"/>
      <c r="DC1784" s="72"/>
      <c r="DD1784" s="72"/>
      <c r="DE1784" s="72"/>
      <c r="DF1784" s="72"/>
      <c r="DG1784" s="72"/>
      <c r="DH1784" s="72"/>
      <c r="DI1784" s="72"/>
      <c r="DJ1784" s="72"/>
      <c r="DK1784" s="72"/>
      <c r="DL1784" s="72"/>
      <c r="DM1784" s="72"/>
      <c r="DN1784" s="72"/>
      <c r="DO1784" s="72"/>
      <c r="DP1784" s="72"/>
      <c r="DQ1784" s="72"/>
      <c r="DR1784" s="72"/>
      <c r="DS1784" s="72"/>
      <c r="DT1784" s="72"/>
      <c r="DU1784" s="72"/>
      <c r="DV1784" s="72"/>
      <c r="DW1784" s="72"/>
      <c r="DX1784" s="72"/>
      <c r="DY1784" s="72"/>
      <c r="DZ1784" s="72"/>
      <c r="EA1784" s="72"/>
      <c r="EB1784" s="72"/>
      <c r="EC1784" s="72"/>
      <c r="ED1784" s="72"/>
      <c r="EE1784" s="72"/>
      <c r="EF1784" s="72"/>
      <c r="EG1784" s="72"/>
      <c r="EH1784" s="72"/>
      <c r="EI1784" s="72"/>
      <c r="EJ1784" s="72"/>
      <c r="EK1784" s="72"/>
      <c r="EL1784" s="72"/>
      <c r="EM1784" s="72"/>
      <c r="EN1784" s="72"/>
      <c r="EO1784" s="72"/>
      <c r="EP1784" s="72"/>
      <c r="EQ1784" s="72"/>
      <c r="ER1784" s="72"/>
      <c r="ES1784" s="72"/>
      <c r="ET1784" s="72"/>
      <c r="EU1784" s="72"/>
      <c r="EV1784" s="72"/>
      <c r="EW1784" s="72"/>
      <c r="EX1784" s="72"/>
      <c r="EY1784" s="72"/>
      <c r="EZ1784" s="72"/>
      <c r="FA1784" s="72"/>
      <c r="FB1784" s="72"/>
      <c r="FC1784" s="72"/>
      <c r="FD1784" s="72"/>
      <c r="FE1784" s="72"/>
      <c r="FF1784" s="72"/>
      <c r="FG1784" s="72"/>
      <c r="FH1784" s="72"/>
      <c r="FI1784" s="72"/>
      <c r="FJ1784" s="72"/>
      <c r="FK1784" s="72"/>
      <c r="FL1784" s="72"/>
      <c r="FM1784" s="72"/>
      <c r="FN1784" s="72"/>
      <c r="FO1784" s="72"/>
      <c r="FP1784" s="72"/>
      <c r="FQ1784" s="72"/>
      <c r="FR1784" s="72"/>
      <c r="FS1784" s="72"/>
      <c r="FT1784" s="72"/>
      <c r="FU1784" s="72"/>
      <c r="FV1784" s="72"/>
      <c r="FW1784" s="72"/>
      <c r="FX1784" s="72"/>
      <c r="FY1784" s="72"/>
      <c r="FZ1784" s="72"/>
      <c r="GA1784" s="72"/>
      <c r="GB1784" s="72"/>
      <c r="GC1784" s="72"/>
      <c r="GD1784" s="72"/>
      <c r="GE1784" s="72"/>
      <c r="GF1784" s="72"/>
      <c r="GG1784" s="72"/>
      <c r="GH1784" s="72"/>
      <c r="GI1784" s="72"/>
      <c r="GJ1784" s="72"/>
      <c r="GK1784" s="72"/>
      <c r="GL1784" s="72"/>
      <c r="GM1784" s="72"/>
      <c r="GN1784" s="72"/>
      <c r="GO1784" s="72"/>
      <c r="GP1784" s="72"/>
      <c r="GQ1784" s="72"/>
      <c r="GR1784" s="72"/>
      <c r="GS1784" s="72"/>
      <c r="GT1784" s="72"/>
      <c r="GU1784" s="72"/>
      <c r="GV1784" s="72"/>
      <c r="GW1784" s="72"/>
      <c r="GX1784" s="72"/>
      <c r="GY1784" s="72"/>
      <c r="GZ1784" s="72"/>
      <c r="HA1784" s="72"/>
      <c r="HB1784" s="72"/>
      <c r="HC1784" s="72"/>
      <c r="HD1784" s="72"/>
      <c r="HE1784" s="72"/>
      <c r="HF1784" s="72"/>
      <c r="HG1784" s="72"/>
      <c r="HH1784" s="72"/>
      <c r="HI1784" s="72"/>
      <c r="HJ1784" s="72"/>
      <c r="HK1784" s="72"/>
      <c r="HL1784" s="72"/>
      <c r="HM1784" s="72"/>
      <c r="HN1784" s="72"/>
      <c r="HO1784" s="72"/>
      <c r="HP1784" s="72"/>
      <c r="HQ1784" s="72"/>
      <c r="HR1784" s="72"/>
      <c r="HS1784" s="72"/>
      <c r="HT1784" s="72"/>
      <c r="HU1784" s="72"/>
      <c r="HV1784" s="72"/>
      <c r="HW1784" s="72"/>
      <c r="HX1784" s="72"/>
      <c r="HY1784" s="72"/>
      <c r="HZ1784" s="72"/>
      <c r="IA1784" s="72"/>
      <c r="IB1784" s="72"/>
      <c r="IC1784" s="72"/>
      <c r="ID1784" s="72"/>
      <c r="IE1784" s="72"/>
      <c r="IF1784" s="72"/>
      <c r="IG1784" s="72"/>
      <c r="IH1784" s="72"/>
      <c r="II1784" s="72"/>
      <c r="IJ1784" s="72"/>
      <c r="IK1784" s="72"/>
      <c r="IL1784" s="72"/>
      <c r="IM1784" s="72"/>
      <c r="IN1784" s="72"/>
      <c r="IO1784" s="72"/>
      <c r="IP1784" s="72"/>
      <c r="IQ1784" s="72"/>
      <c r="IR1784" s="72"/>
      <c r="IS1784" s="72"/>
      <c r="IT1784" s="72"/>
      <c r="IU1784" s="72"/>
      <c r="IV1784" s="72"/>
      <c r="IW1784" s="72"/>
      <c r="IX1784" s="72"/>
      <c r="IY1784" s="72"/>
      <c r="IZ1784" s="72"/>
      <c r="JA1784" s="72"/>
      <c r="JB1784" s="72"/>
      <c r="JC1784" s="72"/>
      <c r="JD1784" s="72"/>
      <c r="JE1784" s="72"/>
      <c r="JF1784" s="72"/>
      <c r="JG1784" s="72"/>
      <c r="JH1784" s="72"/>
      <c r="JI1784" s="72"/>
      <c r="JJ1784" s="72"/>
      <c r="JK1784" s="72"/>
      <c r="JL1784" s="72"/>
      <c r="JM1784" s="72"/>
      <c r="JN1784" s="72"/>
      <c r="JO1784" s="72"/>
      <c r="JP1784" s="72"/>
      <c r="JQ1784" s="72"/>
      <c r="JR1784" s="72"/>
      <c r="JS1784" s="72"/>
      <c r="JT1784" s="72"/>
      <c r="JU1784" s="72"/>
      <c r="JV1784" s="72"/>
      <c r="JW1784" s="72"/>
      <c r="JX1784" s="72"/>
      <c r="JY1784" s="72"/>
      <c r="JZ1784" s="72"/>
      <c r="KA1784" s="72"/>
      <c r="KB1784" s="72"/>
      <c r="KC1784" s="72"/>
      <c r="KD1784" s="72"/>
      <c r="KE1784" s="72"/>
      <c r="KF1784" s="72"/>
      <c r="KG1784" s="72"/>
      <c r="KH1784" s="72"/>
      <c r="KI1784" s="72"/>
      <c r="KJ1784" s="72"/>
      <c r="KK1784" s="72"/>
      <c r="KL1784" s="72"/>
      <c r="KM1784" s="72"/>
      <c r="KN1784" s="72"/>
      <c r="KO1784" s="72"/>
      <c r="KP1784" s="72"/>
      <c r="KQ1784" s="72"/>
      <c r="KR1784" s="72"/>
      <c r="KS1784" s="72"/>
      <c r="KT1784" s="72"/>
      <c r="KU1784" s="72"/>
      <c r="KV1784" s="72"/>
      <c r="KW1784" s="72"/>
      <c r="KX1784" s="72"/>
      <c r="KY1784" s="72"/>
      <c r="KZ1784" s="72"/>
      <c r="LA1784" s="72"/>
      <c r="LB1784" s="72"/>
      <c r="LC1784" s="72"/>
      <c r="LD1784" s="72"/>
      <c r="LE1784" s="72"/>
      <c r="LF1784" s="72"/>
      <c r="LG1784" s="72"/>
      <c r="LH1784" s="72"/>
      <c r="LI1784" s="72"/>
      <c r="LJ1784" s="72"/>
      <c r="LK1784" s="72"/>
      <c r="LL1784" s="72"/>
      <c r="LM1784" s="72"/>
      <c r="LN1784" s="72"/>
      <c r="LO1784" s="72"/>
      <c r="LP1784" s="72"/>
      <c r="LQ1784" s="72"/>
      <c r="LR1784" s="72"/>
      <c r="LS1784" s="72"/>
      <c r="LT1784" s="72"/>
      <c r="LU1784" s="72"/>
      <c r="LV1784" s="72"/>
      <c r="LW1784" s="72"/>
      <c r="LX1784" s="72"/>
      <c r="LY1784" s="72"/>
      <c r="LZ1784" s="72"/>
      <c r="MA1784" s="72"/>
      <c r="MB1784" s="72"/>
      <c r="MC1784" s="72"/>
      <c r="MD1784" s="72"/>
      <c r="ME1784" s="72"/>
      <c r="MF1784" s="72"/>
      <c r="MG1784" s="72"/>
      <c r="MH1784" s="72"/>
      <c r="MI1784" s="72"/>
      <c r="MJ1784" s="72"/>
      <c r="MK1784" s="72"/>
      <c r="ML1784" s="72"/>
      <c r="MM1784" s="72"/>
      <c r="MN1784" s="72"/>
      <c r="MO1784" s="72"/>
      <c r="MP1784" s="72"/>
      <c r="MQ1784" s="72"/>
      <c r="MR1784" s="72"/>
      <c r="MS1784" s="72"/>
      <c r="MT1784" s="72"/>
      <c r="MU1784" s="72"/>
      <c r="MV1784" s="72"/>
      <c r="MW1784" s="72"/>
      <c r="MX1784" s="72"/>
      <c r="MY1784" s="72"/>
      <c r="MZ1784" s="72"/>
      <c r="NA1784" s="72"/>
      <c r="NB1784" s="72"/>
      <c r="NC1784" s="72"/>
      <c r="ND1784" s="72"/>
      <c r="NE1784" s="72"/>
      <c r="NF1784" s="72"/>
      <c r="NG1784" s="72"/>
      <c r="NH1784" s="72"/>
      <c r="NI1784" s="72"/>
      <c r="NJ1784" s="72"/>
      <c r="NK1784" s="72"/>
      <c r="NL1784" s="72"/>
      <c r="NM1784" s="72"/>
      <c r="NN1784" s="72"/>
      <c r="NO1784" s="72"/>
      <c r="NP1784" s="72"/>
      <c r="NQ1784" s="72"/>
      <c r="NR1784" s="72"/>
      <c r="NS1784" s="72"/>
      <c r="NT1784" s="72"/>
      <c r="NU1784" s="72"/>
      <c r="NV1784" s="72"/>
      <c r="NW1784" s="72"/>
      <c r="NX1784" s="72"/>
      <c r="NY1784" s="72"/>
      <c r="NZ1784" s="72"/>
      <c r="OA1784" s="72"/>
      <c r="OB1784" s="72"/>
      <c r="OC1784" s="72"/>
      <c r="OD1784" s="72"/>
      <c r="OE1784" s="72"/>
      <c r="OF1784" s="72"/>
      <c r="OG1784" s="72"/>
      <c r="OH1784" s="72"/>
      <c r="OI1784" s="72"/>
      <c r="OJ1784" s="72"/>
      <c r="OK1784" s="72"/>
      <c r="OL1784" s="72"/>
      <c r="OM1784" s="72"/>
      <c r="ON1784" s="72"/>
      <c r="OO1784" s="72"/>
      <c r="OP1784" s="72"/>
      <c r="OQ1784" s="72"/>
      <c r="OR1784" s="72"/>
      <c r="OS1784" s="72"/>
      <c r="OT1784" s="72"/>
      <c r="OU1784" s="72"/>
      <c r="OV1784" s="72"/>
      <c r="OW1784" s="72"/>
      <c r="OX1784" s="72"/>
      <c r="OY1784" s="72"/>
      <c r="OZ1784" s="72"/>
      <c r="PA1784" s="72"/>
      <c r="PB1784" s="72"/>
      <c r="PC1784" s="72"/>
      <c r="PD1784" s="72"/>
      <c r="PE1784" s="72"/>
      <c r="PF1784" s="72"/>
      <c r="PG1784" s="72"/>
      <c r="PH1784" s="72"/>
      <c r="PI1784" s="72"/>
      <c r="PJ1784" s="72"/>
      <c r="PK1784" s="72"/>
      <c r="PL1784" s="72"/>
      <c r="PM1784" s="72"/>
      <c r="PN1784" s="72"/>
      <c r="PO1784" s="72"/>
      <c r="PP1784" s="72"/>
      <c r="PQ1784" s="72"/>
      <c r="PR1784" s="72"/>
      <c r="PS1784" s="72"/>
      <c r="PT1784" s="72"/>
      <c r="PU1784" s="72"/>
      <c r="PV1784" s="72"/>
      <c r="PW1784" s="72"/>
      <c r="PX1784" s="72"/>
      <c r="PY1784" s="72"/>
      <c r="PZ1784" s="72"/>
      <c r="QA1784" s="72"/>
      <c r="QB1784" s="72"/>
      <c r="QC1784" s="72"/>
      <c r="QD1784" s="72"/>
      <c r="QE1784" s="72"/>
      <c r="QF1784" s="72"/>
      <c r="QG1784" s="72"/>
      <c r="QH1784" s="72"/>
      <c r="QI1784" s="72"/>
      <c r="QJ1784" s="72"/>
      <c r="QK1784" s="72"/>
      <c r="QL1784" s="72"/>
      <c r="QM1784" s="72"/>
      <c r="QN1784" s="72"/>
      <c r="QO1784" s="72"/>
      <c r="QP1784" s="72"/>
      <c r="QQ1784" s="72"/>
      <c r="QR1784" s="72"/>
      <c r="QS1784" s="72"/>
      <c r="QT1784" s="72"/>
      <c r="QU1784" s="72"/>
      <c r="QV1784" s="72"/>
      <c r="QW1784" s="72"/>
      <c r="QX1784" s="72"/>
      <c r="QY1784" s="72"/>
      <c r="QZ1784" s="72"/>
      <c r="RA1784" s="72"/>
      <c r="RB1784" s="72"/>
      <c r="RC1784" s="72"/>
      <c r="RD1784" s="72"/>
      <c r="RE1784" s="72"/>
      <c r="RF1784" s="72"/>
      <c r="RG1784" s="72"/>
      <c r="RH1784" s="72"/>
      <c r="RI1784" s="72"/>
      <c r="RJ1784" s="72"/>
      <c r="RK1784" s="72"/>
      <c r="RL1784" s="72"/>
      <c r="RM1784" s="72"/>
      <c r="RN1784" s="72"/>
      <c r="RO1784" s="72"/>
      <c r="RP1784" s="72"/>
      <c r="RQ1784" s="72"/>
      <c r="RR1784" s="72"/>
      <c r="RS1784" s="72"/>
      <c r="RT1784" s="72"/>
      <c r="RU1784" s="72"/>
      <c r="RV1784" s="72"/>
      <c r="RW1784" s="72"/>
      <c r="RX1784" s="72"/>
      <c r="RY1784" s="72"/>
      <c r="RZ1784" s="72"/>
      <c r="SA1784" s="72"/>
      <c r="SB1784" s="72"/>
      <c r="SC1784" s="72"/>
      <c r="SD1784" s="72"/>
      <c r="SE1784" s="72"/>
      <c r="SF1784" s="72"/>
      <c r="SG1784" s="72"/>
      <c r="SH1784" s="72"/>
      <c r="SI1784" s="72"/>
      <c r="SJ1784" s="72"/>
      <c r="SK1784" s="72"/>
      <c r="SL1784" s="72"/>
      <c r="SM1784" s="72"/>
      <c r="SN1784" s="72"/>
      <c r="SO1784" s="72"/>
      <c r="SP1784" s="72"/>
      <c r="SQ1784" s="72"/>
      <c r="SR1784" s="72"/>
      <c r="SS1784" s="72"/>
      <c r="ST1784" s="72"/>
      <c r="SU1784" s="72"/>
      <c r="SV1784" s="72"/>
      <c r="SW1784" s="72"/>
      <c r="SX1784" s="72"/>
      <c r="SY1784" s="72"/>
      <c r="SZ1784" s="72"/>
      <c r="TA1784" s="72"/>
      <c r="TB1784" s="72"/>
      <c r="TC1784" s="72"/>
    </row>
    <row r="1785" spans="1:523" ht="16.5" customHeight="1" x14ac:dyDescent="0.2">
      <c r="A1785" s="20">
        <v>65</v>
      </c>
      <c r="B1785" s="20" t="s">
        <v>21</v>
      </c>
      <c r="C1785" s="20" t="s">
        <v>22</v>
      </c>
      <c r="D1785" s="20" t="s">
        <v>49</v>
      </c>
      <c r="E1785" s="20" t="s">
        <v>1345</v>
      </c>
      <c r="F1785" s="21" t="s">
        <v>41</v>
      </c>
      <c r="G1785" s="73" t="s">
        <v>42</v>
      </c>
      <c r="H1785" s="20" t="s">
        <v>35</v>
      </c>
      <c r="I1785" s="20" t="s">
        <v>27</v>
      </c>
      <c r="J1785" s="22" t="s">
        <v>1264</v>
      </c>
      <c r="K1785" s="20"/>
      <c r="L1785" s="20"/>
      <c r="M1785" s="20"/>
      <c r="N1785" s="20"/>
      <c r="O1785" s="23">
        <v>40000000</v>
      </c>
      <c r="P1785" s="23">
        <v>0</v>
      </c>
      <c r="Q1785" s="24">
        <v>3</v>
      </c>
      <c r="R1785" s="25">
        <v>45962</v>
      </c>
      <c r="S1785" s="20" t="s">
        <v>36</v>
      </c>
      <c r="T1785" s="26">
        <f t="shared" ref="T1785:T1792" si="32">IF(O1785=0,P1785*Q1785,O1785*Q1785)</f>
        <v>120000000</v>
      </c>
      <c r="U1785" s="28" t="s">
        <v>46</v>
      </c>
      <c r="V1785" s="28" t="s">
        <v>52</v>
      </c>
      <c r="W1785" s="72"/>
      <c r="X1785" s="72"/>
      <c r="Y1785" s="72"/>
      <c r="Z1785" s="72"/>
      <c r="AA1785" s="72"/>
      <c r="AB1785" s="72"/>
      <c r="AC1785" s="72"/>
      <c r="AD1785" s="72"/>
      <c r="AE1785" s="72"/>
      <c r="AF1785" s="72"/>
      <c r="AG1785" s="72"/>
      <c r="AH1785" s="72"/>
      <c r="AI1785" s="72"/>
      <c r="AJ1785" s="72"/>
      <c r="AK1785" s="72"/>
      <c r="AL1785" s="72"/>
      <c r="AM1785" s="72"/>
      <c r="AN1785" s="72"/>
      <c r="AO1785" s="72"/>
      <c r="AP1785" s="72"/>
      <c r="AQ1785" s="72"/>
      <c r="AR1785" s="72"/>
      <c r="AS1785" s="72"/>
      <c r="AT1785" s="72"/>
      <c r="AU1785" s="72"/>
      <c r="AV1785" s="72"/>
      <c r="AW1785" s="72"/>
      <c r="AX1785" s="72"/>
      <c r="AY1785" s="72"/>
      <c r="AZ1785" s="72"/>
      <c r="BA1785" s="72"/>
      <c r="BB1785" s="72"/>
      <c r="BC1785" s="72"/>
      <c r="BD1785" s="72"/>
      <c r="BE1785" s="72"/>
      <c r="BF1785" s="72"/>
      <c r="BG1785" s="72"/>
      <c r="BH1785" s="72"/>
      <c r="BI1785" s="72"/>
      <c r="BJ1785" s="72"/>
      <c r="BK1785" s="72"/>
      <c r="BL1785" s="72"/>
      <c r="BM1785" s="72"/>
      <c r="BN1785" s="72"/>
      <c r="BO1785" s="72"/>
      <c r="BP1785" s="72"/>
      <c r="BQ1785" s="72"/>
      <c r="BR1785" s="72"/>
      <c r="BS1785" s="72"/>
      <c r="BT1785" s="72"/>
      <c r="BU1785" s="72"/>
      <c r="BV1785" s="72"/>
      <c r="BW1785" s="72"/>
      <c r="BX1785" s="72"/>
      <c r="BY1785" s="72"/>
      <c r="BZ1785" s="72"/>
      <c r="CA1785" s="72"/>
      <c r="CB1785" s="72"/>
      <c r="CC1785" s="72"/>
      <c r="CD1785" s="72"/>
      <c r="CE1785" s="72"/>
      <c r="CF1785" s="72"/>
      <c r="CG1785" s="72"/>
      <c r="CH1785" s="72"/>
      <c r="CI1785" s="72"/>
      <c r="CJ1785" s="72"/>
      <c r="CK1785" s="72"/>
      <c r="CL1785" s="72"/>
      <c r="CM1785" s="72"/>
      <c r="CN1785" s="72"/>
      <c r="CO1785" s="72"/>
      <c r="CP1785" s="72"/>
      <c r="CQ1785" s="72"/>
      <c r="CR1785" s="72"/>
      <c r="CS1785" s="72"/>
      <c r="CT1785" s="72"/>
      <c r="CU1785" s="72"/>
      <c r="CV1785" s="72"/>
      <c r="CW1785" s="72"/>
      <c r="CX1785" s="72"/>
      <c r="CY1785" s="72"/>
      <c r="CZ1785" s="72"/>
      <c r="DA1785" s="72"/>
      <c r="DB1785" s="72"/>
      <c r="DC1785" s="72"/>
      <c r="DD1785" s="72"/>
      <c r="DE1785" s="72"/>
      <c r="DF1785" s="72"/>
      <c r="DG1785" s="72"/>
      <c r="DH1785" s="72"/>
      <c r="DI1785" s="72"/>
      <c r="DJ1785" s="72"/>
      <c r="DK1785" s="72"/>
      <c r="DL1785" s="72"/>
      <c r="DM1785" s="72"/>
      <c r="DN1785" s="72"/>
      <c r="DO1785" s="72"/>
      <c r="DP1785" s="72"/>
      <c r="DQ1785" s="72"/>
      <c r="DR1785" s="72"/>
      <c r="DS1785" s="72"/>
      <c r="DT1785" s="72"/>
      <c r="DU1785" s="72"/>
      <c r="DV1785" s="72"/>
      <c r="DW1785" s="72"/>
      <c r="DX1785" s="72"/>
      <c r="DY1785" s="72"/>
      <c r="DZ1785" s="72"/>
      <c r="EA1785" s="72"/>
      <c r="EB1785" s="72"/>
      <c r="EC1785" s="72"/>
      <c r="ED1785" s="72"/>
      <c r="EE1785" s="72"/>
      <c r="EF1785" s="72"/>
      <c r="EG1785" s="72"/>
      <c r="EH1785" s="72"/>
      <c r="EI1785" s="72"/>
      <c r="EJ1785" s="72"/>
      <c r="EK1785" s="72"/>
      <c r="EL1785" s="72"/>
      <c r="EM1785" s="72"/>
      <c r="EN1785" s="72"/>
      <c r="EO1785" s="72"/>
      <c r="EP1785" s="72"/>
      <c r="EQ1785" s="72"/>
      <c r="ER1785" s="72"/>
      <c r="ES1785" s="72"/>
      <c r="ET1785" s="72"/>
      <c r="EU1785" s="72"/>
      <c r="EV1785" s="72"/>
      <c r="EW1785" s="72"/>
      <c r="EX1785" s="72"/>
      <c r="EY1785" s="72"/>
      <c r="EZ1785" s="72"/>
      <c r="FA1785" s="72"/>
      <c r="FB1785" s="72"/>
      <c r="FC1785" s="72"/>
      <c r="FD1785" s="72"/>
      <c r="FE1785" s="72"/>
      <c r="FF1785" s="72"/>
      <c r="FG1785" s="72"/>
      <c r="FH1785" s="72"/>
      <c r="FI1785" s="72"/>
      <c r="FJ1785" s="72"/>
      <c r="FK1785" s="72"/>
      <c r="FL1785" s="72"/>
      <c r="FM1785" s="72"/>
      <c r="FN1785" s="72"/>
      <c r="FO1785" s="72"/>
      <c r="FP1785" s="72"/>
      <c r="FQ1785" s="72"/>
      <c r="FR1785" s="72"/>
      <c r="FS1785" s="72"/>
      <c r="FT1785" s="72"/>
      <c r="FU1785" s="72"/>
      <c r="FV1785" s="72"/>
      <c r="FW1785" s="72"/>
      <c r="FX1785" s="72"/>
      <c r="FY1785" s="72"/>
      <c r="FZ1785" s="72"/>
      <c r="GA1785" s="72"/>
      <c r="GB1785" s="72"/>
      <c r="GC1785" s="72"/>
      <c r="GD1785" s="72"/>
      <c r="GE1785" s="72"/>
      <c r="GF1785" s="72"/>
      <c r="GG1785" s="72"/>
      <c r="GH1785" s="72"/>
      <c r="GI1785" s="72"/>
      <c r="GJ1785" s="72"/>
      <c r="GK1785" s="72"/>
      <c r="GL1785" s="72"/>
      <c r="GM1785" s="72"/>
      <c r="GN1785" s="72"/>
      <c r="GO1785" s="72"/>
      <c r="GP1785" s="72"/>
      <c r="GQ1785" s="72"/>
      <c r="GR1785" s="72"/>
      <c r="GS1785" s="72"/>
      <c r="GT1785" s="72"/>
      <c r="GU1785" s="72"/>
      <c r="GV1785" s="72"/>
      <c r="GW1785" s="72"/>
      <c r="GX1785" s="72"/>
      <c r="GY1785" s="72"/>
      <c r="GZ1785" s="72"/>
      <c r="HA1785" s="72"/>
      <c r="HB1785" s="72"/>
      <c r="HC1785" s="72"/>
      <c r="HD1785" s="72"/>
      <c r="HE1785" s="72"/>
      <c r="HF1785" s="72"/>
      <c r="HG1785" s="72"/>
      <c r="HH1785" s="72"/>
      <c r="HI1785" s="72"/>
      <c r="HJ1785" s="72"/>
      <c r="HK1785" s="72"/>
      <c r="HL1785" s="72"/>
      <c r="HM1785" s="72"/>
      <c r="HN1785" s="72"/>
      <c r="HO1785" s="72"/>
      <c r="HP1785" s="72"/>
      <c r="HQ1785" s="72"/>
      <c r="HR1785" s="72"/>
      <c r="HS1785" s="72"/>
      <c r="HT1785" s="72"/>
      <c r="HU1785" s="72"/>
      <c r="HV1785" s="72"/>
      <c r="HW1785" s="72"/>
      <c r="HX1785" s="72"/>
      <c r="HY1785" s="72"/>
      <c r="HZ1785" s="72"/>
      <c r="IA1785" s="72"/>
      <c r="IB1785" s="72"/>
      <c r="IC1785" s="72"/>
      <c r="ID1785" s="72"/>
      <c r="IE1785" s="72"/>
      <c r="IF1785" s="72"/>
      <c r="IG1785" s="72"/>
      <c r="IH1785" s="72"/>
      <c r="II1785" s="72"/>
      <c r="IJ1785" s="72"/>
      <c r="IK1785" s="72"/>
      <c r="IL1785" s="72"/>
      <c r="IM1785" s="72"/>
      <c r="IN1785" s="72"/>
      <c r="IO1785" s="72"/>
      <c r="IP1785" s="72"/>
      <c r="IQ1785" s="72"/>
      <c r="IR1785" s="72"/>
      <c r="IS1785" s="72"/>
      <c r="IT1785" s="72"/>
      <c r="IU1785" s="72"/>
      <c r="IV1785" s="72"/>
      <c r="IW1785" s="72"/>
      <c r="IX1785" s="72"/>
      <c r="IY1785" s="72"/>
      <c r="IZ1785" s="72"/>
      <c r="JA1785" s="72"/>
      <c r="JB1785" s="72"/>
      <c r="JC1785" s="72"/>
      <c r="JD1785" s="72"/>
      <c r="JE1785" s="72"/>
      <c r="JF1785" s="72"/>
      <c r="JG1785" s="72"/>
      <c r="JH1785" s="72"/>
      <c r="JI1785" s="72"/>
      <c r="JJ1785" s="72"/>
      <c r="JK1785" s="72"/>
      <c r="JL1785" s="72"/>
      <c r="JM1785" s="72"/>
      <c r="JN1785" s="72"/>
      <c r="JO1785" s="72"/>
      <c r="JP1785" s="72"/>
      <c r="JQ1785" s="72"/>
      <c r="JR1785" s="72"/>
      <c r="JS1785" s="72"/>
      <c r="JT1785" s="72"/>
      <c r="JU1785" s="72"/>
      <c r="JV1785" s="72"/>
      <c r="JW1785" s="72"/>
      <c r="JX1785" s="72"/>
      <c r="JY1785" s="72"/>
      <c r="JZ1785" s="72"/>
      <c r="KA1785" s="72"/>
      <c r="KB1785" s="72"/>
      <c r="KC1785" s="72"/>
      <c r="KD1785" s="72"/>
      <c r="KE1785" s="72"/>
      <c r="KF1785" s="72"/>
      <c r="KG1785" s="72"/>
      <c r="KH1785" s="72"/>
      <c r="KI1785" s="72"/>
      <c r="KJ1785" s="72"/>
      <c r="KK1785" s="72"/>
      <c r="KL1785" s="72"/>
      <c r="KM1785" s="72"/>
      <c r="KN1785" s="72"/>
      <c r="KO1785" s="72"/>
      <c r="KP1785" s="72"/>
      <c r="KQ1785" s="72"/>
      <c r="KR1785" s="72"/>
      <c r="KS1785" s="72"/>
      <c r="KT1785" s="72"/>
      <c r="KU1785" s="72"/>
      <c r="KV1785" s="72"/>
      <c r="KW1785" s="72"/>
      <c r="KX1785" s="72"/>
      <c r="KY1785" s="72"/>
      <c r="KZ1785" s="72"/>
      <c r="LA1785" s="72"/>
      <c r="LB1785" s="72"/>
      <c r="LC1785" s="72"/>
      <c r="LD1785" s="72"/>
      <c r="LE1785" s="72"/>
      <c r="LF1785" s="72"/>
      <c r="LG1785" s="72"/>
      <c r="LH1785" s="72"/>
      <c r="LI1785" s="72"/>
      <c r="LJ1785" s="72"/>
      <c r="LK1785" s="72"/>
      <c r="LL1785" s="72"/>
      <c r="LM1785" s="72"/>
      <c r="LN1785" s="72"/>
      <c r="LO1785" s="72"/>
      <c r="LP1785" s="72"/>
      <c r="LQ1785" s="72"/>
      <c r="LR1785" s="72"/>
      <c r="LS1785" s="72"/>
      <c r="LT1785" s="72"/>
      <c r="LU1785" s="72"/>
      <c r="LV1785" s="72"/>
      <c r="LW1785" s="72"/>
      <c r="LX1785" s="72"/>
      <c r="LY1785" s="72"/>
      <c r="LZ1785" s="72"/>
      <c r="MA1785" s="72"/>
      <c r="MB1785" s="72"/>
      <c r="MC1785" s="72"/>
      <c r="MD1785" s="72"/>
      <c r="ME1785" s="72"/>
      <c r="MF1785" s="72"/>
      <c r="MG1785" s="72"/>
      <c r="MH1785" s="72"/>
      <c r="MI1785" s="72"/>
      <c r="MJ1785" s="72"/>
      <c r="MK1785" s="72"/>
      <c r="ML1785" s="72"/>
      <c r="MM1785" s="72"/>
      <c r="MN1785" s="72"/>
      <c r="MO1785" s="72"/>
      <c r="MP1785" s="72"/>
      <c r="MQ1785" s="72"/>
      <c r="MR1785" s="72"/>
      <c r="MS1785" s="72"/>
      <c r="MT1785" s="72"/>
      <c r="MU1785" s="72"/>
      <c r="MV1785" s="72"/>
      <c r="MW1785" s="72"/>
      <c r="MX1785" s="72"/>
      <c r="MY1785" s="72"/>
      <c r="MZ1785" s="72"/>
      <c r="NA1785" s="72"/>
      <c r="NB1785" s="72"/>
      <c r="NC1785" s="72"/>
      <c r="ND1785" s="72"/>
      <c r="NE1785" s="72"/>
      <c r="NF1785" s="72"/>
      <c r="NG1785" s="72"/>
      <c r="NH1785" s="72"/>
      <c r="NI1785" s="72"/>
      <c r="NJ1785" s="72"/>
      <c r="NK1785" s="72"/>
      <c r="NL1785" s="72"/>
      <c r="NM1785" s="72"/>
      <c r="NN1785" s="72"/>
      <c r="NO1785" s="72"/>
      <c r="NP1785" s="72"/>
      <c r="NQ1785" s="72"/>
      <c r="NR1785" s="72"/>
      <c r="NS1785" s="72"/>
      <c r="NT1785" s="72"/>
      <c r="NU1785" s="72"/>
      <c r="NV1785" s="72"/>
      <c r="NW1785" s="72"/>
      <c r="NX1785" s="72"/>
      <c r="NY1785" s="72"/>
      <c r="NZ1785" s="72"/>
      <c r="OA1785" s="72"/>
      <c r="OB1785" s="72"/>
      <c r="OC1785" s="72"/>
      <c r="OD1785" s="72"/>
      <c r="OE1785" s="72"/>
      <c r="OF1785" s="72"/>
      <c r="OG1785" s="72"/>
      <c r="OH1785" s="72"/>
      <c r="OI1785" s="72"/>
      <c r="OJ1785" s="72"/>
      <c r="OK1785" s="72"/>
      <c r="OL1785" s="72"/>
      <c r="OM1785" s="72"/>
      <c r="ON1785" s="72"/>
      <c r="OO1785" s="72"/>
      <c r="OP1785" s="72"/>
      <c r="OQ1785" s="72"/>
      <c r="OR1785" s="72"/>
      <c r="OS1785" s="72"/>
      <c r="OT1785" s="72"/>
      <c r="OU1785" s="72"/>
      <c r="OV1785" s="72"/>
      <c r="OW1785" s="72"/>
      <c r="OX1785" s="72"/>
      <c r="OY1785" s="72"/>
      <c r="OZ1785" s="72"/>
      <c r="PA1785" s="72"/>
      <c r="PB1785" s="72"/>
      <c r="PC1785" s="72"/>
      <c r="PD1785" s="72"/>
      <c r="PE1785" s="72"/>
      <c r="PF1785" s="72"/>
      <c r="PG1785" s="72"/>
      <c r="PH1785" s="72"/>
      <c r="PI1785" s="72"/>
      <c r="PJ1785" s="72"/>
      <c r="PK1785" s="72"/>
      <c r="PL1785" s="72"/>
      <c r="PM1785" s="72"/>
      <c r="PN1785" s="72"/>
      <c r="PO1785" s="72"/>
      <c r="PP1785" s="72"/>
      <c r="PQ1785" s="72"/>
      <c r="PR1785" s="72"/>
      <c r="PS1785" s="72"/>
      <c r="PT1785" s="72"/>
      <c r="PU1785" s="72"/>
      <c r="PV1785" s="72"/>
      <c r="PW1785" s="72"/>
      <c r="PX1785" s="72"/>
      <c r="PY1785" s="72"/>
      <c r="PZ1785" s="72"/>
      <c r="QA1785" s="72"/>
      <c r="QB1785" s="72"/>
      <c r="QC1785" s="72"/>
      <c r="QD1785" s="72"/>
      <c r="QE1785" s="72"/>
      <c r="QF1785" s="72"/>
      <c r="QG1785" s="72"/>
      <c r="QH1785" s="72"/>
      <c r="QI1785" s="72"/>
      <c r="QJ1785" s="72"/>
      <c r="QK1785" s="72"/>
      <c r="QL1785" s="72"/>
      <c r="QM1785" s="72"/>
      <c r="QN1785" s="72"/>
      <c r="QO1785" s="72"/>
      <c r="QP1785" s="72"/>
      <c r="QQ1785" s="72"/>
      <c r="QR1785" s="72"/>
      <c r="QS1785" s="72"/>
      <c r="QT1785" s="72"/>
      <c r="QU1785" s="72"/>
      <c r="QV1785" s="72"/>
      <c r="QW1785" s="72"/>
      <c r="QX1785" s="72"/>
      <c r="QY1785" s="72"/>
      <c r="QZ1785" s="72"/>
      <c r="RA1785" s="72"/>
      <c r="RB1785" s="72"/>
      <c r="RC1785" s="72"/>
      <c r="RD1785" s="72"/>
      <c r="RE1785" s="72"/>
      <c r="RF1785" s="72"/>
      <c r="RG1785" s="72"/>
      <c r="RH1785" s="72"/>
      <c r="RI1785" s="72"/>
      <c r="RJ1785" s="72"/>
      <c r="RK1785" s="72"/>
      <c r="RL1785" s="72"/>
      <c r="RM1785" s="72"/>
      <c r="RN1785" s="72"/>
      <c r="RO1785" s="72"/>
      <c r="RP1785" s="72"/>
      <c r="RQ1785" s="72"/>
      <c r="RR1785" s="72"/>
      <c r="RS1785" s="72"/>
      <c r="RT1785" s="72"/>
      <c r="RU1785" s="72"/>
      <c r="RV1785" s="72"/>
      <c r="RW1785" s="72"/>
      <c r="RX1785" s="72"/>
      <c r="RY1785" s="72"/>
      <c r="RZ1785" s="72"/>
      <c r="SA1785" s="72"/>
      <c r="SB1785" s="72"/>
      <c r="SC1785" s="72"/>
      <c r="SD1785" s="72"/>
      <c r="SE1785" s="72"/>
      <c r="SF1785" s="72"/>
      <c r="SG1785" s="72"/>
      <c r="SH1785" s="72"/>
      <c r="SI1785" s="72"/>
      <c r="SJ1785" s="72"/>
      <c r="SK1785" s="72"/>
      <c r="SL1785" s="72"/>
      <c r="SM1785" s="72"/>
      <c r="SN1785" s="72"/>
      <c r="SO1785" s="72"/>
      <c r="SP1785" s="72"/>
      <c r="SQ1785" s="72"/>
      <c r="SR1785" s="72"/>
      <c r="SS1785" s="72"/>
      <c r="ST1785" s="72"/>
      <c r="SU1785" s="72"/>
      <c r="SV1785" s="72"/>
      <c r="SW1785" s="72"/>
      <c r="SX1785" s="72"/>
      <c r="SY1785" s="72"/>
      <c r="SZ1785" s="72"/>
      <c r="TA1785" s="72"/>
      <c r="TB1785" s="72"/>
      <c r="TC1785" s="72"/>
    </row>
    <row r="1786" spans="1:523" ht="16.5" customHeight="1" x14ac:dyDescent="0.2">
      <c r="A1786" s="20">
        <v>66</v>
      </c>
      <c r="B1786" s="20" t="s">
        <v>21</v>
      </c>
      <c r="C1786" s="20" t="s">
        <v>22</v>
      </c>
      <c r="D1786" s="20" t="s">
        <v>49</v>
      </c>
      <c r="E1786" s="20" t="s">
        <v>1345</v>
      </c>
      <c r="F1786" s="21" t="s">
        <v>44</v>
      </c>
      <c r="G1786" s="73" t="s">
        <v>42</v>
      </c>
      <c r="H1786" s="20" t="s">
        <v>35</v>
      </c>
      <c r="I1786" s="20" t="s">
        <v>27</v>
      </c>
      <c r="J1786" s="22" t="s">
        <v>1264</v>
      </c>
      <c r="K1786" s="20"/>
      <c r="L1786" s="20"/>
      <c r="M1786" s="20"/>
      <c r="N1786" s="20"/>
      <c r="O1786" s="23">
        <v>40000000</v>
      </c>
      <c r="P1786" s="23">
        <v>0</v>
      </c>
      <c r="Q1786" s="24">
        <v>2</v>
      </c>
      <c r="R1786" s="25">
        <v>45962</v>
      </c>
      <c r="S1786" s="20" t="s">
        <v>36</v>
      </c>
      <c r="T1786" s="26">
        <f t="shared" si="32"/>
        <v>80000000</v>
      </c>
      <c r="U1786" s="28" t="s">
        <v>46</v>
      </c>
      <c r="V1786" s="28" t="s">
        <v>52</v>
      </c>
      <c r="W1786" s="72"/>
      <c r="X1786" s="72"/>
      <c r="Y1786" s="72"/>
      <c r="Z1786" s="72"/>
      <c r="AA1786" s="72"/>
      <c r="AB1786" s="72"/>
      <c r="AC1786" s="72"/>
      <c r="AD1786" s="72"/>
      <c r="AE1786" s="72"/>
      <c r="AF1786" s="72"/>
      <c r="AG1786" s="72"/>
      <c r="AH1786" s="72"/>
      <c r="AI1786" s="72"/>
      <c r="AJ1786" s="72"/>
      <c r="AK1786" s="72"/>
      <c r="AL1786" s="72"/>
      <c r="AM1786" s="72"/>
      <c r="AN1786" s="72"/>
      <c r="AO1786" s="72"/>
      <c r="AP1786" s="72"/>
      <c r="AQ1786" s="72"/>
      <c r="AR1786" s="72"/>
      <c r="AS1786" s="72"/>
      <c r="AT1786" s="72"/>
      <c r="AU1786" s="72"/>
      <c r="AV1786" s="72"/>
      <c r="AW1786" s="72"/>
      <c r="AX1786" s="72"/>
      <c r="AY1786" s="72"/>
      <c r="AZ1786" s="72"/>
      <c r="BA1786" s="72"/>
      <c r="BB1786" s="72"/>
      <c r="BC1786" s="72"/>
      <c r="BD1786" s="72"/>
      <c r="BE1786" s="72"/>
      <c r="BF1786" s="72"/>
      <c r="BG1786" s="72"/>
      <c r="BH1786" s="72"/>
      <c r="BI1786" s="72"/>
      <c r="BJ1786" s="72"/>
      <c r="BK1786" s="72"/>
      <c r="BL1786" s="72"/>
      <c r="BM1786" s="72"/>
      <c r="BN1786" s="72"/>
      <c r="BO1786" s="72"/>
      <c r="BP1786" s="72"/>
      <c r="BQ1786" s="72"/>
      <c r="BR1786" s="72"/>
      <c r="BS1786" s="72"/>
      <c r="BT1786" s="72"/>
      <c r="BU1786" s="72"/>
      <c r="BV1786" s="72"/>
      <c r="BW1786" s="72"/>
      <c r="BX1786" s="72"/>
      <c r="BY1786" s="72"/>
      <c r="BZ1786" s="72"/>
      <c r="CA1786" s="72"/>
      <c r="CB1786" s="72"/>
      <c r="CC1786" s="72"/>
      <c r="CD1786" s="72"/>
      <c r="CE1786" s="72"/>
      <c r="CF1786" s="72"/>
      <c r="CG1786" s="72"/>
      <c r="CH1786" s="72"/>
      <c r="CI1786" s="72"/>
      <c r="CJ1786" s="72"/>
      <c r="CK1786" s="72"/>
      <c r="CL1786" s="72"/>
      <c r="CM1786" s="72"/>
      <c r="CN1786" s="72"/>
      <c r="CO1786" s="72"/>
      <c r="CP1786" s="72"/>
      <c r="CQ1786" s="72"/>
      <c r="CR1786" s="72"/>
      <c r="CS1786" s="72"/>
      <c r="CT1786" s="72"/>
      <c r="CU1786" s="72"/>
      <c r="CV1786" s="72"/>
      <c r="CW1786" s="72"/>
      <c r="CX1786" s="72"/>
      <c r="CY1786" s="72"/>
      <c r="CZ1786" s="72"/>
      <c r="DA1786" s="72"/>
      <c r="DB1786" s="72"/>
      <c r="DC1786" s="72"/>
      <c r="DD1786" s="72"/>
      <c r="DE1786" s="72"/>
      <c r="DF1786" s="72"/>
      <c r="DG1786" s="72"/>
      <c r="DH1786" s="72"/>
      <c r="DI1786" s="72"/>
      <c r="DJ1786" s="72"/>
      <c r="DK1786" s="72"/>
      <c r="DL1786" s="72"/>
      <c r="DM1786" s="72"/>
      <c r="DN1786" s="72"/>
      <c r="DO1786" s="72"/>
      <c r="DP1786" s="72"/>
      <c r="DQ1786" s="72"/>
      <c r="DR1786" s="72"/>
      <c r="DS1786" s="72"/>
      <c r="DT1786" s="72"/>
      <c r="DU1786" s="72"/>
      <c r="DV1786" s="72"/>
      <c r="DW1786" s="72"/>
      <c r="DX1786" s="72"/>
      <c r="DY1786" s="72"/>
      <c r="DZ1786" s="72"/>
      <c r="EA1786" s="72"/>
      <c r="EB1786" s="72"/>
      <c r="EC1786" s="72"/>
      <c r="ED1786" s="72"/>
      <c r="EE1786" s="72"/>
      <c r="EF1786" s="72"/>
      <c r="EG1786" s="72"/>
      <c r="EH1786" s="72"/>
      <c r="EI1786" s="72"/>
      <c r="EJ1786" s="72"/>
      <c r="EK1786" s="72"/>
      <c r="EL1786" s="72"/>
      <c r="EM1786" s="72"/>
      <c r="EN1786" s="72"/>
      <c r="EO1786" s="72"/>
      <c r="EP1786" s="72"/>
      <c r="EQ1786" s="72"/>
      <c r="ER1786" s="72"/>
      <c r="ES1786" s="72"/>
      <c r="ET1786" s="72"/>
      <c r="EU1786" s="72"/>
      <c r="EV1786" s="72"/>
      <c r="EW1786" s="72"/>
      <c r="EX1786" s="72"/>
      <c r="EY1786" s="72"/>
      <c r="EZ1786" s="72"/>
      <c r="FA1786" s="72"/>
      <c r="FB1786" s="72"/>
      <c r="FC1786" s="72"/>
      <c r="FD1786" s="72"/>
      <c r="FE1786" s="72"/>
      <c r="FF1786" s="72"/>
      <c r="FG1786" s="72"/>
      <c r="FH1786" s="72"/>
      <c r="FI1786" s="72"/>
      <c r="FJ1786" s="72"/>
      <c r="FK1786" s="72"/>
      <c r="FL1786" s="72"/>
      <c r="FM1786" s="72"/>
      <c r="FN1786" s="72"/>
      <c r="FO1786" s="72"/>
      <c r="FP1786" s="72"/>
      <c r="FQ1786" s="72"/>
      <c r="FR1786" s="72"/>
      <c r="FS1786" s="72"/>
      <c r="FT1786" s="72"/>
      <c r="FU1786" s="72"/>
      <c r="FV1786" s="72"/>
      <c r="FW1786" s="72"/>
      <c r="FX1786" s="72"/>
      <c r="FY1786" s="72"/>
      <c r="FZ1786" s="72"/>
      <c r="GA1786" s="72"/>
      <c r="GB1786" s="72"/>
      <c r="GC1786" s="72"/>
      <c r="GD1786" s="72"/>
      <c r="GE1786" s="72"/>
      <c r="GF1786" s="72"/>
      <c r="GG1786" s="72"/>
      <c r="GH1786" s="72"/>
      <c r="GI1786" s="72"/>
      <c r="GJ1786" s="72"/>
      <c r="GK1786" s="72"/>
      <c r="GL1786" s="72"/>
      <c r="GM1786" s="72"/>
      <c r="GN1786" s="72"/>
      <c r="GO1786" s="72"/>
      <c r="GP1786" s="72"/>
      <c r="GQ1786" s="72"/>
      <c r="GR1786" s="72"/>
      <c r="GS1786" s="72"/>
      <c r="GT1786" s="72"/>
      <c r="GU1786" s="72"/>
      <c r="GV1786" s="72"/>
      <c r="GW1786" s="72"/>
      <c r="GX1786" s="72"/>
      <c r="GY1786" s="72"/>
      <c r="GZ1786" s="72"/>
      <c r="HA1786" s="72"/>
      <c r="HB1786" s="72"/>
      <c r="HC1786" s="72"/>
      <c r="HD1786" s="72"/>
      <c r="HE1786" s="72"/>
      <c r="HF1786" s="72"/>
      <c r="HG1786" s="72"/>
      <c r="HH1786" s="72"/>
      <c r="HI1786" s="72"/>
      <c r="HJ1786" s="72"/>
      <c r="HK1786" s="72"/>
      <c r="HL1786" s="72"/>
      <c r="HM1786" s="72"/>
      <c r="HN1786" s="72"/>
      <c r="HO1786" s="72"/>
      <c r="HP1786" s="72"/>
      <c r="HQ1786" s="72"/>
      <c r="HR1786" s="72"/>
      <c r="HS1786" s="72"/>
      <c r="HT1786" s="72"/>
      <c r="HU1786" s="72"/>
      <c r="HV1786" s="72"/>
      <c r="HW1786" s="72"/>
      <c r="HX1786" s="72"/>
      <c r="HY1786" s="72"/>
      <c r="HZ1786" s="72"/>
      <c r="IA1786" s="72"/>
      <c r="IB1786" s="72"/>
      <c r="IC1786" s="72"/>
      <c r="ID1786" s="72"/>
      <c r="IE1786" s="72"/>
      <c r="IF1786" s="72"/>
      <c r="IG1786" s="72"/>
      <c r="IH1786" s="72"/>
      <c r="II1786" s="72"/>
      <c r="IJ1786" s="72"/>
      <c r="IK1786" s="72"/>
      <c r="IL1786" s="72"/>
      <c r="IM1786" s="72"/>
      <c r="IN1786" s="72"/>
      <c r="IO1786" s="72"/>
      <c r="IP1786" s="72"/>
      <c r="IQ1786" s="72"/>
      <c r="IR1786" s="72"/>
      <c r="IS1786" s="72"/>
      <c r="IT1786" s="72"/>
      <c r="IU1786" s="72"/>
      <c r="IV1786" s="72"/>
      <c r="IW1786" s="72"/>
      <c r="IX1786" s="72"/>
      <c r="IY1786" s="72"/>
      <c r="IZ1786" s="72"/>
      <c r="JA1786" s="72"/>
      <c r="JB1786" s="72"/>
      <c r="JC1786" s="72"/>
      <c r="JD1786" s="72"/>
      <c r="JE1786" s="72"/>
      <c r="JF1786" s="72"/>
      <c r="JG1786" s="72"/>
      <c r="JH1786" s="72"/>
      <c r="JI1786" s="72"/>
      <c r="JJ1786" s="72"/>
      <c r="JK1786" s="72"/>
      <c r="JL1786" s="72"/>
      <c r="JM1786" s="72"/>
      <c r="JN1786" s="72"/>
      <c r="JO1786" s="72"/>
      <c r="JP1786" s="72"/>
      <c r="JQ1786" s="72"/>
      <c r="JR1786" s="72"/>
      <c r="JS1786" s="72"/>
      <c r="JT1786" s="72"/>
      <c r="JU1786" s="72"/>
      <c r="JV1786" s="72"/>
      <c r="JW1786" s="72"/>
      <c r="JX1786" s="72"/>
      <c r="JY1786" s="72"/>
      <c r="JZ1786" s="72"/>
      <c r="KA1786" s="72"/>
      <c r="KB1786" s="72"/>
      <c r="KC1786" s="72"/>
      <c r="KD1786" s="72"/>
      <c r="KE1786" s="72"/>
      <c r="KF1786" s="72"/>
      <c r="KG1786" s="72"/>
      <c r="KH1786" s="72"/>
      <c r="KI1786" s="72"/>
      <c r="KJ1786" s="72"/>
      <c r="KK1786" s="72"/>
      <c r="KL1786" s="72"/>
      <c r="KM1786" s="72"/>
      <c r="KN1786" s="72"/>
      <c r="KO1786" s="72"/>
      <c r="KP1786" s="72"/>
      <c r="KQ1786" s="72"/>
      <c r="KR1786" s="72"/>
      <c r="KS1786" s="72"/>
      <c r="KT1786" s="72"/>
      <c r="KU1786" s="72"/>
      <c r="KV1786" s="72"/>
      <c r="KW1786" s="72"/>
      <c r="KX1786" s="72"/>
      <c r="KY1786" s="72"/>
      <c r="KZ1786" s="72"/>
      <c r="LA1786" s="72"/>
      <c r="LB1786" s="72"/>
      <c r="LC1786" s="72"/>
      <c r="LD1786" s="72"/>
      <c r="LE1786" s="72"/>
      <c r="LF1786" s="72"/>
      <c r="LG1786" s="72"/>
      <c r="LH1786" s="72"/>
      <c r="LI1786" s="72"/>
      <c r="LJ1786" s="72"/>
      <c r="LK1786" s="72"/>
      <c r="LL1786" s="72"/>
      <c r="LM1786" s="72"/>
      <c r="LN1786" s="72"/>
      <c r="LO1786" s="72"/>
      <c r="LP1786" s="72"/>
      <c r="LQ1786" s="72"/>
      <c r="LR1786" s="72"/>
      <c r="LS1786" s="72"/>
      <c r="LT1786" s="72"/>
      <c r="LU1786" s="72"/>
      <c r="LV1786" s="72"/>
      <c r="LW1786" s="72"/>
      <c r="LX1786" s="72"/>
      <c r="LY1786" s="72"/>
      <c r="LZ1786" s="72"/>
      <c r="MA1786" s="72"/>
      <c r="MB1786" s="72"/>
      <c r="MC1786" s="72"/>
      <c r="MD1786" s="72"/>
      <c r="ME1786" s="72"/>
      <c r="MF1786" s="72"/>
      <c r="MG1786" s="72"/>
      <c r="MH1786" s="72"/>
      <c r="MI1786" s="72"/>
      <c r="MJ1786" s="72"/>
      <c r="MK1786" s="72"/>
      <c r="ML1786" s="72"/>
      <c r="MM1786" s="72"/>
      <c r="MN1786" s="72"/>
      <c r="MO1786" s="72"/>
      <c r="MP1786" s="72"/>
      <c r="MQ1786" s="72"/>
      <c r="MR1786" s="72"/>
      <c r="MS1786" s="72"/>
      <c r="MT1786" s="72"/>
      <c r="MU1786" s="72"/>
      <c r="MV1786" s="72"/>
      <c r="MW1786" s="72"/>
      <c r="MX1786" s="72"/>
      <c r="MY1786" s="72"/>
      <c r="MZ1786" s="72"/>
      <c r="NA1786" s="72"/>
      <c r="NB1786" s="72"/>
      <c r="NC1786" s="72"/>
      <c r="ND1786" s="72"/>
      <c r="NE1786" s="72"/>
      <c r="NF1786" s="72"/>
      <c r="NG1786" s="72"/>
      <c r="NH1786" s="72"/>
      <c r="NI1786" s="72"/>
      <c r="NJ1786" s="72"/>
      <c r="NK1786" s="72"/>
      <c r="NL1786" s="72"/>
      <c r="NM1786" s="72"/>
      <c r="NN1786" s="72"/>
      <c r="NO1786" s="72"/>
      <c r="NP1786" s="72"/>
      <c r="NQ1786" s="72"/>
      <c r="NR1786" s="72"/>
      <c r="NS1786" s="72"/>
      <c r="NT1786" s="72"/>
      <c r="NU1786" s="72"/>
      <c r="NV1786" s="72"/>
      <c r="NW1786" s="72"/>
      <c r="NX1786" s="72"/>
      <c r="NY1786" s="72"/>
      <c r="NZ1786" s="72"/>
      <c r="OA1786" s="72"/>
      <c r="OB1786" s="72"/>
      <c r="OC1786" s="72"/>
      <c r="OD1786" s="72"/>
      <c r="OE1786" s="72"/>
      <c r="OF1786" s="72"/>
      <c r="OG1786" s="72"/>
      <c r="OH1786" s="72"/>
      <c r="OI1786" s="72"/>
      <c r="OJ1786" s="72"/>
      <c r="OK1786" s="72"/>
      <c r="OL1786" s="72"/>
      <c r="OM1786" s="72"/>
      <c r="ON1786" s="72"/>
      <c r="OO1786" s="72"/>
      <c r="OP1786" s="72"/>
      <c r="OQ1786" s="72"/>
      <c r="OR1786" s="72"/>
      <c r="OS1786" s="72"/>
      <c r="OT1786" s="72"/>
      <c r="OU1786" s="72"/>
      <c r="OV1786" s="72"/>
      <c r="OW1786" s="72"/>
      <c r="OX1786" s="72"/>
      <c r="OY1786" s="72"/>
      <c r="OZ1786" s="72"/>
      <c r="PA1786" s="72"/>
      <c r="PB1786" s="72"/>
      <c r="PC1786" s="72"/>
      <c r="PD1786" s="72"/>
      <c r="PE1786" s="72"/>
      <c r="PF1786" s="72"/>
      <c r="PG1786" s="72"/>
      <c r="PH1786" s="72"/>
      <c r="PI1786" s="72"/>
      <c r="PJ1786" s="72"/>
      <c r="PK1786" s="72"/>
      <c r="PL1786" s="72"/>
      <c r="PM1786" s="72"/>
      <c r="PN1786" s="72"/>
      <c r="PO1786" s="72"/>
      <c r="PP1786" s="72"/>
      <c r="PQ1786" s="72"/>
      <c r="PR1786" s="72"/>
      <c r="PS1786" s="72"/>
      <c r="PT1786" s="72"/>
      <c r="PU1786" s="72"/>
      <c r="PV1786" s="72"/>
      <c r="PW1786" s="72"/>
      <c r="PX1786" s="72"/>
      <c r="PY1786" s="72"/>
      <c r="PZ1786" s="72"/>
      <c r="QA1786" s="72"/>
      <c r="QB1786" s="72"/>
      <c r="QC1786" s="72"/>
      <c r="QD1786" s="72"/>
      <c r="QE1786" s="72"/>
      <c r="QF1786" s="72"/>
      <c r="QG1786" s="72"/>
      <c r="QH1786" s="72"/>
      <c r="QI1786" s="72"/>
      <c r="QJ1786" s="72"/>
      <c r="QK1786" s="72"/>
      <c r="QL1786" s="72"/>
      <c r="QM1786" s="72"/>
      <c r="QN1786" s="72"/>
      <c r="QO1786" s="72"/>
      <c r="QP1786" s="72"/>
      <c r="QQ1786" s="72"/>
      <c r="QR1786" s="72"/>
      <c r="QS1786" s="72"/>
      <c r="QT1786" s="72"/>
      <c r="QU1786" s="72"/>
      <c r="QV1786" s="72"/>
      <c r="QW1786" s="72"/>
      <c r="QX1786" s="72"/>
      <c r="QY1786" s="72"/>
      <c r="QZ1786" s="72"/>
      <c r="RA1786" s="72"/>
      <c r="RB1786" s="72"/>
      <c r="RC1786" s="72"/>
      <c r="RD1786" s="72"/>
      <c r="RE1786" s="72"/>
      <c r="RF1786" s="72"/>
      <c r="RG1786" s="72"/>
      <c r="RH1786" s="72"/>
      <c r="RI1786" s="72"/>
      <c r="RJ1786" s="72"/>
      <c r="RK1786" s="72"/>
      <c r="RL1786" s="72"/>
      <c r="RM1786" s="72"/>
      <c r="RN1786" s="72"/>
      <c r="RO1786" s="72"/>
      <c r="RP1786" s="72"/>
      <c r="RQ1786" s="72"/>
      <c r="RR1786" s="72"/>
      <c r="RS1786" s="72"/>
      <c r="RT1786" s="72"/>
      <c r="RU1786" s="72"/>
      <c r="RV1786" s="72"/>
      <c r="RW1786" s="72"/>
      <c r="RX1786" s="72"/>
      <c r="RY1786" s="72"/>
      <c r="RZ1786" s="72"/>
      <c r="SA1786" s="72"/>
      <c r="SB1786" s="72"/>
      <c r="SC1786" s="72"/>
      <c r="SD1786" s="72"/>
      <c r="SE1786" s="72"/>
      <c r="SF1786" s="72"/>
      <c r="SG1786" s="72"/>
      <c r="SH1786" s="72"/>
      <c r="SI1786" s="72"/>
      <c r="SJ1786" s="72"/>
      <c r="SK1786" s="72"/>
      <c r="SL1786" s="72"/>
      <c r="SM1786" s="72"/>
      <c r="SN1786" s="72"/>
      <c r="SO1786" s="72"/>
      <c r="SP1786" s="72"/>
      <c r="SQ1786" s="72"/>
      <c r="SR1786" s="72"/>
      <c r="SS1786" s="72"/>
      <c r="ST1786" s="72"/>
      <c r="SU1786" s="72"/>
      <c r="SV1786" s="72"/>
      <c r="SW1786" s="72"/>
      <c r="SX1786" s="72"/>
      <c r="SY1786" s="72"/>
      <c r="SZ1786" s="72"/>
      <c r="TA1786" s="72"/>
      <c r="TB1786" s="72"/>
      <c r="TC1786" s="72"/>
    </row>
    <row r="1787" spans="1:523" ht="16.5" customHeight="1" x14ac:dyDescent="0.2">
      <c r="A1787" s="20">
        <v>67</v>
      </c>
      <c r="B1787" s="20" t="s">
        <v>21</v>
      </c>
      <c r="C1787" s="20" t="s">
        <v>22</v>
      </c>
      <c r="D1787" s="20" t="s">
        <v>49</v>
      </c>
      <c r="E1787" s="20" t="s">
        <v>1345</v>
      </c>
      <c r="F1787" s="21" t="s">
        <v>48</v>
      </c>
      <c r="G1787" s="103" t="s">
        <v>42</v>
      </c>
      <c r="H1787" s="20" t="s">
        <v>35</v>
      </c>
      <c r="I1787" s="20" t="s">
        <v>27</v>
      </c>
      <c r="J1787" s="22" t="s">
        <v>1264</v>
      </c>
      <c r="K1787" s="20"/>
      <c r="L1787" s="20"/>
      <c r="M1787" s="20"/>
      <c r="N1787" s="20"/>
      <c r="O1787" s="23">
        <v>40000000</v>
      </c>
      <c r="P1787" s="23">
        <v>0</v>
      </c>
      <c r="Q1787" s="24">
        <v>10</v>
      </c>
      <c r="R1787" s="25">
        <v>45962</v>
      </c>
      <c r="S1787" s="20" t="s">
        <v>36</v>
      </c>
      <c r="T1787" s="26">
        <f t="shared" si="32"/>
        <v>400000000</v>
      </c>
      <c r="U1787" s="28" t="s">
        <v>46</v>
      </c>
      <c r="V1787" s="28" t="s">
        <v>52</v>
      </c>
      <c r="W1787" s="72"/>
      <c r="X1787" s="72"/>
      <c r="Y1787" s="72"/>
      <c r="Z1787" s="72"/>
      <c r="AA1787" s="72"/>
      <c r="AB1787" s="72"/>
      <c r="AC1787" s="72"/>
      <c r="AD1787" s="72"/>
      <c r="AE1787" s="72"/>
      <c r="AF1787" s="72"/>
      <c r="AG1787" s="72"/>
      <c r="AH1787" s="72"/>
      <c r="AI1787" s="72"/>
      <c r="AJ1787" s="72"/>
      <c r="AK1787" s="72"/>
      <c r="AL1787" s="72"/>
      <c r="AM1787" s="72"/>
      <c r="AN1787" s="72"/>
      <c r="AO1787" s="72"/>
      <c r="AP1787" s="72"/>
      <c r="AQ1787" s="72"/>
      <c r="AR1787" s="72"/>
      <c r="AS1787" s="72"/>
      <c r="AT1787" s="72"/>
      <c r="AU1787" s="72"/>
      <c r="AV1787" s="72"/>
      <c r="AW1787" s="72"/>
      <c r="AX1787" s="72"/>
      <c r="AY1787" s="72"/>
      <c r="AZ1787" s="72"/>
      <c r="BA1787" s="72"/>
      <c r="BB1787" s="72"/>
      <c r="BC1787" s="72"/>
      <c r="BD1787" s="72"/>
      <c r="BE1787" s="72"/>
      <c r="BF1787" s="72"/>
      <c r="BG1787" s="72"/>
      <c r="BH1787" s="72"/>
      <c r="BI1787" s="72"/>
      <c r="BJ1787" s="72"/>
      <c r="BK1787" s="72"/>
      <c r="BL1787" s="72"/>
      <c r="BM1787" s="72"/>
      <c r="BN1787" s="72"/>
      <c r="BO1787" s="72"/>
      <c r="BP1787" s="72"/>
      <c r="BQ1787" s="72"/>
      <c r="BR1787" s="72"/>
      <c r="BS1787" s="72"/>
      <c r="BT1787" s="72"/>
      <c r="BU1787" s="72"/>
      <c r="BV1787" s="72"/>
      <c r="BW1787" s="72"/>
      <c r="BX1787" s="72"/>
      <c r="BY1787" s="72"/>
      <c r="BZ1787" s="72"/>
      <c r="CA1787" s="72"/>
      <c r="CB1787" s="72"/>
      <c r="CC1787" s="72"/>
      <c r="CD1787" s="72"/>
      <c r="CE1787" s="72"/>
      <c r="CF1787" s="72"/>
      <c r="CG1787" s="72"/>
      <c r="CH1787" s="72"/>
      <c r="CI1787" s="72"/>
      <c r="CJ1787" s="72"/>
      <c r="CK1787" s="72"/>
      <c r="CL1787" s="72"/>
      <c r="CM1787" s="72"/>
      <c r="CN1787" s="72"/>
      <c r="CO1787" s="72"/>
      <c r="CP1787" s="72"/>
      <c r="CQ1787" s="72"/>
      <c r="CR1787" s="72"/>
      <c r="CS1787" s="72"/>
      <c r="CT1787" s="72"/>
      <c r="CU1787" s="72"/>
      <c r="CV1787" s="72"/>
      <c r="CW1787" s="72"/>
      <c r="CX1787" s="72"/>
      <c r="CY1787" s="72"/>
      <c r="CZ1787" s="72"/>
      <c r="DA1787" s="72"/>
      <c r="DB1787" s="72"/>
      <c r="DC1787" s="72"/>
      <c r="DD1787" s="72"/>
      <c r="DE1787" s="72"/>
      <c r="DF1787" s="72"/>
      <c r="DG1787" s="72"/>
      <c r="DH1787" s="72"/>
      <c r="DI1787" s="72"/>
      <c r="DJ1787" s="72"/>
      <c r="DK1787" s="72"/>
      <c r="DL1787" s="72"/>
      <c r="DM1787" s="72"/>
      <c r="DN1787" s="72"/>
      <c r="DO1787" s="72"/>
      <c r="DP1787" s="72"/>
      <c r="DQ1787" s="72"/>
      <c r="DR1787" s="72"/>
      <c r="DS1787" s="72"/>
      <c r="DT1787" s="72"/>
      <c r="DU1787" s="72"/>
      <c r="DV1787" s="72"/>
      <c r="DW1787" s="72"/>
      <c r="DX1787" s="72"/>
      <c r="DY1787" s="72"/>
      <c r="DZ1787" s="72"/>
      <c r="EA1787" s="72"/>
      <c r="EB1787" s="72"/>
      <c r="EC1787" s="72"/>
      <c r="ED1787" s="72"/>
      <c r="EE1787" s="72"/>
      <c r="EF1787" s="72"/>
      <c r="EG1787" s="72"/>
      <c r="EH1787" s="72"/>
      <c r="EI1787" s="72"/>
      <c r="EJ1787" s="72"/>
      <c r="EK1787" s="72"/>
      <c r="EL1787" s="72"/>
      <c r="EM1787" s="72"/>
      <c r="EN1787" s="72"/>
      <c r="EO1787" s="72"/>
      <c r="EP1787" s="72"/>
      <c r="EQ1787" s="72"/>
      <c r="ER1787" s="72"/>
      <c r="ES1787" s="72"/>
      <c r="ET1787" s="72"/>
      <c r="EU1787" s="72"/>
      <c r="EV1787" s="72"/>
      <c r="EW1787" s="72"/>
      <c r="EX1787" s="72"/>
      <c r="EY1787" s="72"/>
      <c r="EZ1787" s="72"/>
      <c r="FA1787" s="72"/>
      <c r="FB1787" s="72"/>
      <c r="FC1787" s="72"/>
      <c r="FD1787" s="72"/>
      <c r="FE1787" s="72"/>
      <c r="FF1787" s="72"/>
      <c r="FG1787" s="72"/>
      <c r="FH1787" s="72"/>
      <c r="FI1787" s="72"/>
      <c r="FJ1787" s="72"/>
      <c r="FK1787" s="72"/>
      <c r="FL1787" s="72"/>
      <c r="FM1787" s="72"/>
      <c r="FN1787" s="72"/>
      <c r="FO1787" s="72"/>
      <c r="FP1787" s="72"/>
      <c r="FQ1787" s="72"/>
      <c r="FR1787" s="72"/>
      <c r="FS1787" s="72"/>
      <c r="FT1787" s="72"/>
      <c r="FU1787" s="72"/>
      <c r="FV1787" s="72"/>
      <c r="FW1787" s="72"/>
      <c r="FX1787" s="72"/>
      <c r="FY1787" s="72"/>
      <c r="FZ1787" s="72"/>
      <c r="GA1787" s="72"/>
      <c r="GB1787" s="72"/>
      <c r="GC1787" s="72"/>
      <c r="GD1787" s="72"/>
      <c r="GE1787" s="72"/>
      <c r="GF1787" s="72"/>
      <c r="GG1787" s="72"/>
      <c r="GH1787" s="72"/>
      <c r="GI1787" s="72"/>
      <c r="GJ1787" s="72"/>
      <c r="GK1787" s="72"/>
      <c r="GL1787" s="72"/>
      <c r="GM1787" s="72"/>
      <c r="GN1787" s="72"/>
      <c r="GO1787" s="72"/>
      <c r="GP1787" s="72"/>
      <c r="GQ1787" s="72"/>
      <c r="GR1787" s="72"/>
      <c r="GS1787" s="72"/>
      <c r="GT1787" s="72"/>
      <c r="GU1787" s="72"/>
      <c r="GV1787" s="72"/>
      <c r="GW1787" s="72"/>
      <c r="GX1787" s="72"/>
      <c r="GY1787" s="72"/>
      <c r="GZ1787" s="72"/>
      <c r="HA1787" s="72"/>
      <c r="HB1787" s="72"/>
      <c r="HC1787" s="72"/>
      <c r="HD1787" s="72"/>
      <c r="HE1787" s="72"/>
      <c r="HF1787" s="72"/>
      <c r="HG1787" s="72"/>
      <c r="HH1787" s="72"/>
      <c r="HI1787" s="72"/>
      <c r="HJ1787" s="72"/>
      <c r="HK1787" s="72"/>
      <c r="HL1787" s="72"/>
      <c r="HM1787" s="72"/>
      <c r="HN1787" s="72"/>
      <c r="HO1787" s="72"/>
      <c r="HP1787" s="72"/>
      <c r="HQ1787" s="72"/>
      <c r="HR1787" s="72"/>
      <c r="HS1787" s="72"/>
      <c r="HT1787" s="72"/>
      <c r="HU1787" s="72"/>
      <c r="HV1787" s="72"/>
      <c r="HW1787" s="72"/>
      <c r="HX1787" s="72"/>
      <c r="HY1787" s="72"/>
      <c r="HZ1787" s="72"/>
      <c r="IA1787" s="72"/>
      <c r="IB1787" s="72"/>
      <c r="IC1787" s="72"/>
      <c r="ID1787" s="72"/>
      <c r="IE1787" s="72"/>
      <c r="IF1787" s="72"/>
      <c r="IG1787" s="72"/>
      <c r="IH1787" s="72"/>
      <c r="II1787" s="72"/>
      <c r="IJ1787" s="72"/>
      <c r="IK1787" s="72"/>
      <c r="IL1787" s="72"/>
      <c r="IM1787" s="72"/>
      <c r="IN1787" s="72"/>
      <c r="IO1787" s="72"/>
      <c r="IP1787" s="72"/>
      <c r="IQ1787" s="72"/>
      <c r="IR1787" s="72"/>
      <c r="IS1787" s="72"/>
      <c r="IT1787" s="72"/>
      <c r="IU1787" s="72"/>
      <c r="IV1787" s="72"/>
      <c r="IW1787" s="72"/>
      <c r="IX1787" s="72"/>
      <c r="IY1787" s="72"/>
      <c r="IZ1787" s="72"/>
      <c r="JA1787" s="72"/>
      <c r="JB1787" s="72"/>
      <c r="JC1787" s="72"/>
      <c r="JD1787" s="72"/>
      <c r="JE1787" s="72"/>
      <c r="JF1787" s="72"/>
      <c r="JG1787" s="72"/>
      <c r="JH1787" s="72"/>
      <c r="JI1787" s="72"/>
      <c r="JJ1787" s="72"/>
      <c r="JK1787" s="72"/>
      <c r="JL1787" s="72"/>
      <c r="JM1787" s="72"/>
      <c r="JN1787" s="72"/>
      <c r="JO1787" s="72"/>
      <c r="JP1787" s="72"/>
      <c r="JQ1787" s="72"/>
      <c r="JR1787" s="72"/>
      <c r="JS1787" s="72"/>
      <c r="JT1787" s="72"/>
      <c r="JU1787" s="72"/>
      <c r="JV1787" s="72"/>
      <c r="JW1787" s="72"/>
      <c r="JX1787" s="72"/>
      <c r="JY1787" s="72"/>
      <c r="JZ1787" s="72"/>
      <c r="KA1787" s="72"/>
      <c r="KB1787" s="72"/>
      <c r="KC1787" s="72"/>
      <c r="KD1787" s="72"/>
      <c r="KE1787" s="72"/>
      <c r="KF1787" s="72"/>
      <c r="KG1787" s="72"/>
      <c r="KH1787" s="72"/>
      <c r="KI1787" s="72"/>
      <c r="KJ1787" s="72"/>
      <c r="KK1787" s="72"/>
      <c r="KL1787" s="72"/>
      <c r="KM1787" s="72"/>
      <c r="KN1787" s="72"/>
      <c r="KO1787" s="72"/>
      <c r="KP1787" s="72"/>
      <c r="KQ1787" s="72"/>
      <c r="KR1787" s="72"/>
      <c r="KS1787" s="72"/>
      <c r="KT1787" s="72"/>
      <c r="KU1787" s="72"/>
      <c r="KV1787" s="72"/>
      <c r="KW1787" s="72"/>
      <c r="KX1787" s="72"/>
      <c r="KY1787" s="72"/>
      <c r="KZ1787" s="72"/>
      <c r="LA1787" s="72"/>
      <c r="LB1787" s="72"/>
      <c r="LC1787" s="72"/>
      <c r="LD1787" s="72"/>
      <c r="LE1787" s="72"/>
      <c r="LF1787" s="72"/>
      <c r="LG1787" s="72"/>
      <c r="LH1787" s="72"/>
      <c r="LI1787" s="72"/>
      <c r="LJ1787" s="72"/>
      <c r="LK1787" s="72"/>
      <c r="LL1787" s="72"/>
      <c r="LM1787" s="72"/>
      <c r="LN1787" s="72"/>
      <c r="LO1787" s="72"/>
      <c r="LP1787" s="72"/>
      <c r="LQ1787" s="72"/>
      <c r="LR1787" s="72"/>
      <c r="LS1787" s="72"/>
      <c r="LT1787" s="72"/>
      <c r="LU1787" s="72"/>
      <c r="LV1787" s="72"/>
      <c r="LW1787" s="72"/>
      <c r="LX1787" s="72"/>
      <c r="LY1787" s="72"/>
      <c r="LZ1787" s="72"/>
      <c r="MA1787" s="72"/>
      <c r="MB1787" s="72"/>
      <c r="MC1787" s="72"/>
      <c r="MD1787" s="72"/>
      <c r="ME1787" s="72"/>
      <c r="MF1787" s="72"/>
      <c r="MG1787" s="72"/>
      <c r="MH1787" s="72"/>
      <c r="MI1787" s="72"/>
      <c r="MJ1787" s="72"/>
      <c r="MK1787" s="72"/>
      <c r="ML1787" s="72"/>
      <c r="MM1787" s="72"/>
      <c r="MN1787" s="72"/>
      <c r="MO1787" s="72"/>
      <c r="MP1787" s="72"/>
      <c r="MQ1787" s="72"/>
      <c r="MR1787" s="72"/>
      <c r="MS1787" s="72"/>
      <c r="MT1787" s="72"/>
      <c r="MU1787" s="72"/>
      <c r="MV1787" s="72"/>
      <c r="MW1787" s="72"/>
      <c r="MX1787" s="72"/>
      <c r="MY1787" s="72"/>
      <c r="MZ1787" s="72"/>
      <c r="NA1787" s="72"/>
      <c r="NB1787" s="72"/>
      <c r="NC1787" s="72"/>
      <c r="ND1787" s="72"/>
      <c r="NE1787" s="72"/>
      <c r="NF1787" s="72"/>
      <c r="NG1787" s="72"/>
      <c r="NH1787" s="72"/>
      <c r="NI1787" s="72"/>
      <c r="NJ1787" s="72"/>
      <c r="NK1787" s="72"/>
      <c r="NL1787" s="72"/>
      <c r="NM1787" s="72"/>
      <c r="NN1787" s="72"/>
      <c r="NO1787" s="72"/>
      <c r="NP1787" s="72"/>
      <c r="NQ1787" s="72"/>
      <c r="NR1787" s="72"/>
      <c r="NS1787" s="72"/>
      <c r="NT1787" s="72"/>
      <c r="NU1787" s="72"/>
      <c r="NV1787" s="72"/>
      <c r="NW1787" s="72"/>
      <c r="NX1787" s="72"/>
      <c r="NY1787" s="72"/>
      <c r="NZ1787" s="72"/>
      <c r="OA1787" s="72"/>
      <c r="OB1787" s="72"/>
      <c r="OC1787" s="72"/>
      <c r="OD1787" s="72"/>
      <c r="OE1787" s="72"/>
      <c r="OF1787" s="72"/>
      <c r="OG1787" s="72"/>
      <c r="OH1787" s="72"/>
      <c r="OI1787" s="72"/>
      <c r="OJ1787" s="72"/>
      <c r="OK1787" s="72"/>
      <c r="OL1787" s="72"/>
      <c r="OM1787" s="72"/>
      <c r="ON1787" s="72"/>
      <c r="OO1787" s="72"/>
      <c r="OP1787" s="72"/>
      <c r="OQ1787" s="72"/>
      <c r="OR1787" s="72"/>
      <c r="OS1787" s="72"/>
      <c r="OT1787" s="72"/>
      <c r="OU1787" s="72"/>
      <c r="OV1787" s="72"/>
      <c r="OW1787" s="72"/>
      <c r="OX1787" s="72"/>
      <c r="OY1787" s="72"/>
      <c r="OZ1787" s="72"/>
      <c r="PA1787" s="72"/>
      <c r="PB1787" s="72"/>
      <c r="PC1787" s="72"/>
      <c r="PD1787" s="72"/>
      <c r="PE1787" s="72"/>
      <c r="PF1787" s="72"/>
      <c r="PG1787" s="72"/>
      <c r="PH1787" s="72"/>
      <c r="PI1787" s="72"/>
      <c r="PJ1787" s="72"/>
      <c r="PK1787" s="72"/>
      <c r="PL1787" s="72"/>
      <c r="PM1787" s="72"/>
      <c r="PN1787" s="72"/>
      <c r="PO1787" s="72"/>
      <c r="PP1787" s="72"/>
      <c r="PQ1787" s="72"/>
      <c r="PR1787" s="72"/>
      <c r="PS1787" s="72"/>
      <c r="PT1787" s="72"/>
      <c r="PU1787" s="72"/>
      <c r="PV1787" s="72"/>
      <c r="PW1787" s="72"/>
      <c r="PX1787" s="72"/>
      <c r="PY1787" s="72"/>
      <c r="PZ1787" s="72"/>
      <c r="QA1787" s="72"/>
      <c r="QB1787" s="72"/>
      <c r="QC1787" s="72"/>
      <c r="QD1787" s="72"/>
      <c r="QE1787" s="72"/>
      <c r="QF1787" s="72"/>
      <c r="QG1787" s="72"/>
      <c r="QH1787" s="72"/>
      <c r="QI1787" s="72"/>
      <c r="QJ1787" s="72"/>
      <c r="QK1787" s="72"/>
      <c r="QL1787" s="72"/>
      <c r="QM1787" s="72"/>
      <c r="QN1787" s="72"/>
      <c r="QO1787" s="72"/>
      <c r="QP1787" s="72"/>
      <c r="QQ1787" s="72"/>
      <c r="QR1787" s="72"/>
      <c r="QS1787" s="72"/>
      <c r="QT1787" s="72"/>
      <c r="QU1787" s="72"/>
      <c r="QV1787" s="72"/>
      <c r="QW1787" s="72"/>
      <c r="QX1787" s="72"/>
      <c r="QY1787" s="72"/>
      <c r="QZ1787" s="72"/>
      <c r="RA1787" s="72"/>
      <c r="RB1787" s="72"/>
      <c r="RC1787" s="72"/>
      <c r="RD1787" s="72"/>
      <c r="RE1787" s="72"/>
      <c r="RF1787" s="72"/>
      <c r="RG1787" s="72"/>
      <c r="RH1787" s="72"/>
      <c r="RI1787" s="72"/>
      <c r="RJ1787" s="72"/>
      <c r="RK1787" s="72"/>
      <c r="RL1787" s="72"/>
      <c r="RM1787" s="72"/>
      <c r="RN1787" s="72"/>
      <c r="RO1787" s="72"/>
      <c r="RP1787" s="72"/>
      <c r="RQ1787" s="72"/>
      <c r="RR1787" s="72"/>
      <c r="RS1787" s="72"/>
      <c r="RT1787" s="72"/>
      <c r="RU1787" s="72"/>
      <c r="RV1787" s="72"/>
      <c r="RW1787" s="72"/>
      <c r="RX1787" s="72"/>
      <c r="RY1787" s="72"/>
      <c r="RZ1787" s="72"/>
      <c r="SA1787" s="72"/>
      <c r="SB1787" s="72"/>
      <c r="SC1787" s="72"/>
      <c r="SD1787" s="72"/>
      <c r="SE1787" s="72"/>
      <c r="SF1787" s="72"/>
      <c r="SG1787" s="72"/>
      <c r="SH1787" s="72"/>
      <c r="SI1787" s="72"/>
      <c r="SJ1787" s="72"/>
      <c r="SK1787" s="72"/>
      <c r="SL1787" s="72"/>
      <c r="SM1787" s="72"/>
      <c r="SN1787" s="72"/>
      <c r="SO1787" s="72"/>
      <c r="SP1787" s="72"/>
      <c r="SQ1787" s="72"/>
      <c r="SR1787" s="72"/>
      <c r="SS1787" s="72"/>
      <c r="ST1787" s="72"/>
      <c r="SU1787" s="72"/>
      <c r="SV1787" s="72"/>
      <c r="SW1787" s="72"/>
      <c r="SX1787" s="72"/>
      <c r="SY1787" s="72"/>
      <c r="SZ1787" s="72"/>
      <c r="TA1787" s="72"/>
      <c r="TB1787" s="72"/>
      <c r="TC1787" s="72"/>
    </row>
    <row r="1788" spans="1:523" ht="16.5" customHeight="1" x14ac:dyDescent="0.2">
      <c r="A1788" s="20">
        <v>75</v>
      </c>
      <c r="B1788" s="20" t="s">
        <v>21</v>
      </c>
      <c r="C1788" s="20" t="s">
        <v>33</v>
      </c>
      <c r="D1788" s="20" t="s">
        <v>49</v>
      </c>
      <c r="E1788" s="20" t="s">
        <v>1345</v>
      </c>
      <c r="F1788" s="21" t="s">
        <v>48</v>
      </c>
      <c r="G1788" s="20" t="s">
        <v>42</v>
      </c>
      <c r="H1788" s="20" t="s">
        <v>35</v>
      </c>
      <c r="I1788" s="20" t="s">
        <v>27</v>
      </c>
      <c r="J1788" s="123" t="s">
        <v>1265</v>
      </c>
      <c r="K1788" s="20"/>
      <c r="L1788" s="20"/>
      <c r="M1788" s="20"/>
      <c r="N1788" s="20"/>
      <c r="O1788" s="104">
        <v>0</v>
      </c>
      <c r="P1788" s="104">
        <v>26700000</v>
      </c>
      <c r="Q1788" s="24">
        <v>6</v>
      </c>
      <c r="R1788" s="25">
        <v>45809</v>
      </c>
      <c r="S1788" s="20" t="s">
        <v>83</v>
      </c>
      <c r="T1788" s="26">
        <f t="shared" si="32"/>
        <v>160200000</v>
      </c>
      <c r="U1788" s="28" t="s">
        <v>46</v>
      </c>
      <c r="V1788" s="28" t="s">
        <v>52</v>
      </c>
      <c r="W1788" s="72"/>
      <c r="X1788" s="72"/>
      <c r="Y1788" s="72"/>
      <c r="Z1788" s="72"/>
      <c r="AA1788" s="72"/>
      <c r="AB1788" s="72"/>
      <c r="AC1788" s="72"/>
      <c r="AD1788" s="72"/>
      <c r="AE1788" s="72"/>
      <c r="AF1788" s="72"/>
      <c r="AG1788" s="72"/>
      <c r="AH1788" s="72"/>
      <c r="AI1788" s="72"/>
      <c r="AJ1788" s="72"/>
      <c r="AK1788" s="72"/>
      <c r="AL1788" s="72"/>
      <c r="AM1788" s="72"/>
      <c r="AN1788" s="72"/>
      <c r="AO1788" s="72"/>
      <c r="AP1788" s="72"/>
      <c r="AQ1788" s="72"/>
      <c r="AR1788" s="72"/>
      <c r="AS1788" s="72"/>
      <c r="AT1788" s="72"/>
      <c r="AU1788" s="72"/>
      <c r="AV1788" s="72"/>
      <c r="AW1788" s="72"/>
      <c r="AX1788" s="72"/>
      <c r="AY1788" s="72"/>
      <c r="AZ1788" s="72"/>
      <c r="BA1788" s="72"/>
      <c r="BB1788" s="72"/>
      <c r="BC1788" s="72"/>
      <c r="BD1788" s="72"/>
      <c r="BE1788" s="72"/>
      <c r="BF1788" s="72"/>
      <c r="BG1788" s="72"/>
      <c r="BH1788" s="72"/>
      <c r="BI1788" s="72"/>
      <c r="BJ1788" s="72"/>
      <c r="BK1788" s="72"/>
      <c r="BL1788" s="72"/>
      <c r="BM1788" s="72"/>
      <c r="BN1788" s="72"/>
      <c r="BO1788" s="72"/>
      <c r="BP1788" s="72"/>
      <c r="BQ1788" s="72"/>
      <c r="BR1788" s="72"/>
      <c r="BS1788" s="72"/>
      <c r="BT1788" s="72"/>
      <c r="BU1788" s="72"/>
      <c r="BV1788" s="72"/>
      <c r="BW1788" s="72"/>
      <c r="BX1788" s="72"/>
      <c r="BY1788" s="72"/>
      <c r="BZ1788" s="72"/>
      <c r="CA1788" s="72"/>
      <c r="CB1788" s="72"/>
      <c r="CC1788" s="72"/>
      <c r="CD1788" s="72"/>
      <c r="CE1788" s="72"/>
      <c r="CF1788" s="72"/>
      <c r="CG1788" s="72"/>
      <c r="CH1788" s="72"/>
      <c r="CI1788" s="72"/>
      <c r="CJ1788" s="72"/>
      <c r="CK1788" s="72"/>
      <c r="CL1788" s="72"/>
      <c r="CM1788" s="72"/>
      <c r="CN1788" s="72"/>
      <c r="CO1788" s="72"/>
      <c r="CP1788" s="72"/>
      <c r="CQ1788" s="72"/>
      <c r="CR1788" s="72"/>
      <c r="CS1788" s="72"/>
      <c r="CT1788" s="72"/>
      <c r="CU1788" s="72"/>
      <c r="CV1788" s="72"/>
      <c r="CW1788" s="72"/>
      <c r="CX1788" s="72"/>
      <c r="CY1788" s="72"/>
      <c r="CZ1788" s="72"/>
      <c r="DA1788" s="72"/>
      <c r="DB1788" s="72"/>
      <c r="DC1788" s="72"/>
      <c r="DD1788" s="72"/>
      <c r="DE1788" s="72"/>
      <c r="DF1788" s="72"/>
      <c r="DG1788" s="72"/>
      <c r="DH1788" s="72"/>
      <c r="DI1788" s="72"/>
      <c r="DJ1788" s="72"/>
      <c r="DK1788" s="72"/>
      <c r="DL1788" s="72"/>
      <c r="DM1788" s="72"/>
      <c r="DN1788" s="72"/>
      <c r="DO1788" s="72"/>
      <c r="DP1788" s="72"/>
      <c r="DQ1788" s="72"/>
      <c r="DR1788" s="72"/>
      <c r="DS1788" s="72"/>
      <c r="DT1788" s="72"/>
      <c r="DU1788" s="72"/>
      <c r="DV1788" s="72"/>
      <c r="DW1788" s="72"/>
      <c r="DX1788" s="72"/>
      <c r="DY1788" s="72"/>
      <c r="DZ1788" s="72"/>
      <c r="EA1788" s="72"/>
      <c r="EB1788" s="72"/>
      <c r="EC1788" s="72"/>
      <c r="ED1788" s="72"/>
      <c r="EE1788" s="72"/>
      <c r="EF1788" s="72"/>
      <c r="EG1788" s="72"/>
      <c r="EH1788" s="72"/>
      <c r="EI1788" s="72"/>
      <c r="EJ1788" s="72"/>
      <c r="EK1788" s="72"/>
      <c r="EL1788" s="72"/>
      <c r="EM1788" s="72"/>
      <c r="EN1788" s="72"/>
      <c r="EO1788" s="72"/>
      <c r="EP1788" s="72"/>
      <c r="EQ1788" s="72"/>
      <c r="ER1788" s="72"/>
      <c r="ES1788" s="72"/>
      <c r="ET1788" s="72"/>
      <c r="EU1788" s="72"/>
      <c r="EV1788" s="72"/>
      <c r="EW1788" s="72"/>
      <c r="EX1788" s="72"/>
      <c r="EY1788" s="72"/>
      <c r="EZ1788" s="72"/>
      <c r="FA1788" s="72"/>
      <c r="FB1788" s="72"/>
      <c r="FC1788" s="72"/>
      <c r="FD1788" s="72"/>
      <c r="FE1788" s="72"/>
      <c r="FF1788" s="72"/>
      <c r="FG1788" s="72"/>
      <c r="FH1788" s="72"/>
      <c r="FI1788" s="72"/>
      <c r="FJ1788" s="72"/>
      <c r="FK1788" s="72"/>
      <c r="FL1788" s="72"/>
      <c r="FM1788" s="72"/>
      <c r="FN1788" s="72"/>
      <c r="FO1788" s="72"/>
      <c r="FP1788" s="72"/>
      <c r="FQ1788" s="72"/>
      <c r="FR1788" s="72"/>
      <c r="FS1788" s="72"/>
      <c r="FT1788" s="72"/>
      <c r="FU1788" s="72"/>
      <c r="FV1788" s="72"/>
      <c r="FW1788" s="72"/>
      <c r="FX1788" s="72"/>
      <c r="FY1788" s="72"/>
      <c r="FZ1788" s="72"/>
      <c r="GA1788" s="72"/>
      <c r="GB1788" s="72"/>
      <c r="GC1788" s="72"/>
      <c r="GD1788" s="72"/>
      <c r="GE1788" s="72"/>
      <c r="GF1788" s="72"/>
      <c r="GG1788" s="72"/>
      <c r="GH1788" s="72"/>
      <c r="GI1788" s="72"/>
      <c r="GJ1788" s="72"/>
      <c r="GK1788" s="72"/>
      <c r="GL1788" s="72"/>
      <c r="GM1788" s="72"/>
      <c r="GN1788" s="72"/>
      <c r="GO1788" s="72"/>
      <c r="GP1788" s="72"/>
      <c r="GQ1788" s="72"/>
      <c r="GR1788" s="72"/>
      <c r="GS1788" s="72"/>
      <c r="GT1788" s="72"/>
      <c r="GU1788" s="72"/>
      <c r="GV1788" s="72"/>
      <c r="GW1788" s="72"/>
      <c r="GX1788" s="72"/>
      <c r="GY1788" s="72"/>
      <c r="GZ1788" s="72"/>
      <c r="HA1788" s="72"/>
      <c r="HB1788" s="72"/>
      <c r="HC1788" s="72"/>
      <c r="HD1788" s="72"/>
      <c r="HE1788" s="72"/>
      <c r="HF1788" s="72"/>
      <c r="HG1788" s="72"/>
      <c r="HH1788" s="72"/>
      <c r="HI1788" s="72"/>
      <c r="HJ1788" s="72"/>
      <c r="HK1788" s="72"/>
      <c r="HL1788" s="72"/>
      <c r="HM1788" s="72"/>
      <c r="HN1788" s="72"/>
      <c r="HO1788" s="72"/>
      <c r="HP1788" s="72"/>
      <c r="HQ1788" s="72"/>
      <c r="HR1788" s="72"/>
      <c r="HS1788" s="72"/>
      <c r="HT1788" s="72"/>
      <c r="HU1788" s="72"/>
      <c r="HV1788" s="72"/>
      <c r="HW1788" s="72"/>
      <c r="HX1788" s="72"/>
      <c r="HY1788" s="72"/>
      <c r="HZ1788" s="72"/>
      <c r="IA1788" s="72"/>
      <c r="IB1788" s="72"/>
      <c r="IC1788" s="72"/>
      <c r="ID1788" s="72"/>
      <c r="IE1788" s="72"/>
      <c r="IF1788" s="72"/>
      <c r="IG1788" s="72"/>
      <c r="IH1788" s="72"/>
      <c r="II1788" s="72"/>
      <c r="IJ1788" s="72"/>
      <c r="IK1788" s="72"/>
      <c r="IL1788" s="72"/>
      <c r="IM1788" s="72"/>
      <c r="IN1788" s="72"/>
      <c r="IO1788" s="72"/>
      <c r="IP1788" s="72"/>
      <c r="IQ1788" s="72"/>
      <c r="IR1788" s="72"/>
      <c r="IS1788" s="72"/>
      <c r="IT1788" s="72"/>
      <c r="IU1788" s="72"/>
      <c r="IV1788" s="72"/>
      <c r="IW1788" s="72"/>
      <c r="IX1788" s="72"/>
      <c r="IY1788" s="72"/>
      <c r="IZ1788" s="72"/>
      <c r="JA1788" s="72"/>
      <c r="JB1788" s="72"/>
      <c r="JC1788" s="72"/>
      <c r="JD1788" s="72"/>
      <c r="JE1788" s="72"/>
      <c r="JF1788" s="72"/>
      <c r="JG1788" s="72"/>
      <c r="JH1788" s="72"/>
      <c r="JI1788" s="72"/>
      <c r="JJ1788" s="72"/>
      <c r="JK1788" s="72"/>
      <c r="JL1788" s="72"/>
      <c r="JM1788" s="72"/>
      <c r="JN1788" s="72"/>
      <c r="JO1788" s="72"/>
      <c r="JP1788" s="72"/>
      <c r="JQ1788" s="72"/>
      <c r="JR1788" s="72"/>
      <c r="JS1788" s="72"/>
      <c r="JT1788" s="72"/>
      <c r="JU1788" s="72"/>
      <c r="JV1788" s="72"/>
      <c r="JW1788" s="72"/>
      <c r="JX1788" s="72"/>
      <c r="JY1788" s="72"/>
      <c r="JZ1788" s="72"/>
      <c r="KA1788" s="72"/>
      <c r="KB1788" s="72"/>
      <c r="KC1788" s="72"/>
      <c r="KD1788" s="72"/>
      <c r="KE1788" s="72"/>
      <c r="KF1788" s="72"/>
      <c r="KG1788" s="72"/>
      <c r="KH1788" s="72"/>
      <c r="KI1788" s="72"/>
      <c r="KJ1788" s="72"/>
      <c r="KK1788" s="72"/>
      <c r="KL1788" s="72"/>
      <c r="KM1788" s="72"/>
      <c r="KN1788" s="72"/>
      <c r="KO1788" s="72"/>
      <c r="KP1788" s="72"/>
      <c r="KQ1788" s="72"/>
      <c r="KR1788" s="72"/>
      <c r="KS1788" s="72"/>
      <c r="KT1788" s="72"/>
      <c r="KU1788" s="72"/>
      <c r="KV1788" s="72"/>
      <c r="KW1788" s="72"/>
      <c r="KX1788" s="72"/>
      <c r="KY1788" s="72"/>
      <c r="KZ1788" s="72"/>
      <c r="LA1788" s="72"/>
      <c r="LB1788" s="72"/>
      <c r="LC1788" s="72"/>
      <c r="LD1788" s="72"/>
      <c r="LE1788" s="72"/>
      <c r="LF1788" s="72"/>
      <c r="LG1788" s="72"/>
      <c r="LH1788" s="72"/>
      <c r="LI1788" s="72"/>
      <c r="LJ1788" s="72"/>
      <c r="LK1788" s="72"/>
      <c r="LL1788" s="72"/>
      <c r="LM1788" s="72"/>
      <c r="LN1788" s="72"/>
      <c r="LO1788" s="72"/>
      <c r="LP1788" s="72"/>
      <c r="LQ1788" s="72"/>
      <c r="LR1788" s="72"/>
      <c r="LS1788" s="72"/>
      <c r="LT1788" s="72"/>
      <c r="LU1788" s="72"/>
      <c r="LV1788" s="72"/>
      <c r="LW1788" s="72"/>
      <c r="LX1788" s="72"/>
      <c r="LY1788" s="72"/>
      <c r="LZ1788" s="72"/>
      <c r="MA1788" s="72"/>
      <c r="MB1788" s="72"/>
      <c r="MC1788" s="72"/>
      <c r="MD1788" s="72"/>
      <c r="ME1788" s="72"/>
      <c r="MF1788" s="72"/>
      <c r="MG1788" s="72"/>
      <c r="MH1788" s="72"/>
      <c r="MI1788" s="72"/>
      <c r="MJ1788" s="72"/>
      <c r="MK1788" s="72"/>
      <c r="ML1788" s="72"/>
      <c r="MM1788" s="72"/>
      <c r="MN1788" s="72"/>
      <c r="MO1788" s="72"/>
      <c r="MP1788" s="72"/>
      <c r="MQ1788" s="72"/>
      <c r="MR1788" s="72"/>
      <c r="MS1788" s="72"/>
      <c r="MT1788" s="72"/>
      <c r="MU1788" s="72"/>
      <c r="MV1788" s="72"/>
      <c r="MW1788" s="72"/>
      <c r="MX1788" s="72"/>
      <c r="MY1788" s="72"/>
      <c r="MZ1788" s="72"/>
      <c r="NA1788" s="72"/>
      <c r="NB1788" s="72"/>
      <c r="NC1788" s="72"/>
      <c r="ND1788" s="72"/>
      <c r="NE1788" s="72"/>
      <c r="NF1788" s="72"/>
      <c r="NG1788" s="72"/>
      <c r="NH1788" s="72"/>
      <c r="NI1788" s="72"/>
      <c r="NJ1788" s="72"/>
      <c r="NK1788" s="72"/>
      <c r="NL1788" s="72"/>
      <c r="NM1788" s="72"/>
      <c r="NN1788" s="72"/>
      <c r="NO1788" s="72"/>
      <c r="NP1788" s="72"/>
      <c r="NQ1788" s="72"/>
      <c r="NR1788" s="72"/>
      <c r="NS1788" s="72"/>
      <c r="NT1788" s="72"/>
      <c r="NU1788" s="72"/>
      <c r="NV1788" s="72"/>
      <c r="NW1788" s="72"/>
      <c r="NX1788" s="72"/>
      <c r="NY1788" s="72"/>
      <c r="NZ1788" s="72"/>
      <c r="OA1788" s="72"/>
      <c r="OB1788" s="72"/>
      <c r="OC1788" s="72"/>
      <c r="OD1788" s="72"/>
      <c r="OE1788" s="72"/>
      <c r="OF1788" s="72"/>
      <c r="OG1788" s="72"/>
      <c r="OH1788" s="72"/>
      <c r="OI1788" s="72"/>
      <c r="OJ1788" s="72"/>
      <c r="OK1788" s="72"/>
      <c r="OL1788" s="72"/>
      <c r="OM1788" s="72"/>
      <c r="ON1788" s="72"/>
      <c r="OO1788" s="72"/>
      <c r="OP1788" s="72"/>
      <c r="OQ1788" s="72"/>
      <c r="OR1788" s="72"/>
      <c r="OS1788" s="72"/>
      <c r="OT1788" s="72"/>
      <c r="OU1788" s="72"/>
      <c r="OV1788" s="72"/>
      <c r="OW1788" s="72"/>
      <c r="OX1788" s="72"/>
      <c r="OY1788" s="72"/>
      <c r="OZ1788" s="72"/>
      <c r="PA1788" s="72"/>
      <c r="PB1788" s="72"/>
      <c r="PC1788" s="72"/>
      <c r="PD1788" s="72"/>
      <c r="PE1788" s="72"/>
      <c r="PF1788" s="72"/>
      <c r="PG1788" s="72"/>
      <c r="PH1788" s="72"/>
      <c r="PI1788" s="72"/>
      <c r="PJ1788" s="72"/>
      <c r="PK1788" s="72"/>
      <c r="PL1788" s="72"/>
      <c r="PM1788" s="72"/>
      <c r="PN1788" s="72"/>
      <c r="PO1788" s="72"/>
      <c r="PP1788" s="72"/>
      <c r="PQ1788" s="72"/>
      <c r="PR1788" s="72"/>
      <c r="PS1788" s="72"/>
      <c r="PT1788" s="72"/>
      <c r="PU1788" s="72"/>
      <c r="PV1788" s="72"/>
      <c r="PW1788" s="72"/>
      <c r="PX1788" s="72"/>
      <c r="PY1788" s="72"/>
      <c r="PZ1788" s="72"/>
      <c r="QA1788" s="72"/>
      <c r="QB1788" s="72"/>
      <c r="QC1788" s="72"/>
      <c r="QD1788" s="72"/>
      <c r="QE1788" s="72"/>
      <c r="QF1788" s="72"/>
      <c r="QG1788" s="72"/>
      <c r="QH1788" s="72"/>
      <c r="QI1788" s="72"/>
      <c r="QJ1788" s="72"/>
      <c r="QK1788" s="72"/>
      <c r="QL1788" s="72"/>
      <c r="QM1788" s="72"/>
      <c r="QN1788" s="72"/>
      <c r="QO1788" s="72"/>
      <c r="QP1788" s="72"/>
      <c r="QQ1788" s="72"/>
      <c r="QR1788" s="72"/>
      <c r="QS1788" s="72"/>
      <c r="QT1788" s="72"/>
      <c r="QU1788" s="72"/>
      <c r="QV1788" s="72"/>
      <c r="QW1788" s="72"/>
      <c r="QX1788" s="72"/>
      <c r="QY1788" s="72"/>
      <c r="QZ1788" s="72"/>
      <c r="RA1788" s="72"/>
      <c r="RB1788" s="72"/>
      <c r="RC1788" s="72"/>
      <c r="RD1788" s="72"/>
      <c r="RE1788" s="72"/>
      <c r="RF1788" s="72"/>
      <c r="RG1788" s="72"/>
      <c r="RH1788" s="72"/>
      <c r="RI1788" s="72"/>
      <c r="RJ1788" s="72"/>
      <c r="RK1788" s="72"/>
      <c r="RL1788" s="72"/>
      <c r="RM1788" s="72"/>
      <c r="RN1788" s="72"/>
      <c r="RO1788" s="72"/>
      <c r="RP1788" s="72"/>
      <c r="RQ1788" s="72"/>
      <c r="RR1788" s="72"/>
      <c r="RS1788" s="72"/>
      <c r="RT1788" s="72"/>
      <c r="RU1788" s="72"/>
      <c r="RV1788" s="72"/>
      <c r="RW1788" s="72"/>
      <c r="RX1788" s="72"/>
      <c r="RY1788" s="72"/>
      <c r="RZ1788" s="72"/>
      <c r="SA1788" s="72"/>
      <c r="SB1788" s="72"/>
      <c r="SC1788" s="72"/>
      <c r="SD1788" s="72"/>
      <c r="SE1788" s="72"/>
      <c r="SF1788" s="72"/>
      <c r="SG1788" s="72"/>
      <c r="SH1788" s="72"/>
      <c r="SI1788" s="72"/>
      <c r="SJ1788" s="72"/>
      <c r="SK1788" s="72"/>
      <c r="SL1788" s="72"/>
      <c r="SM1788" s="72"/>
      <c r="SN1788" s="72"/>
      <c r="SO1788" s="72"/>
      <c r="SP1788" s="72"/>
      <c r="SQ1788" s="72"/>
      <c r="SR1788" s="72"/>
      <c r="SS1788" s="72"/>
      <c r="ST1788" s="72"/>
      <c r="SU1788" s="72"/>
      <c r="SV1788" s="72"/>
      <c r="SW1788" s="72"/>
      <c r="SX1788" s="72"/>
      <c r="SY1788" s="72"/>
      <c r="SZ1788" s="72"/>
      <c r="TA1788" s="72"/>
      <c r="TB1788" s="72"/>
      <c r="TC1788" s="72"/>
    </row>
    <row r="1789" spans="1:523" ht="16.5" customHeight="1" x14ac:dyDescent="0.2">
      <c r="A1789" s="20">
        <v>76</v>
      </c>
      <c r="B1789" s="20" t="s">
        <v>21</v>
      </c>
      <c r="C1789" s="20" t="s">
        <v>33</v>
      </c>
      <c r="D1789" s="20" t="s">
        <v>49</v>
      </c>
      <c r="E1789" s="20" t="s">
        <v>1345</v>
      </c>
      <c r="F1789" s="21" t="s">
        <v>41</v>
      </c>
      <c r="G1789" s="103" t="s">
        <v>42</v>
      </c>
      <c r="H1789" s="20" t="s">
        <v>35</v>
      </c>
      <c r="I1789" s="20" t="s">
        <v>27</v>
      </c>
      <c r="J1789" s="21" t="s">
        <v>1265</v>
      </c>
      <c r="K1789" s="20"/>
      <c r="L1789" s="20"/>
      <c r="M1789" s="20"/>
      <c r="N1789" s="20"/>
      <c r="O1789" s="23">
        <v>0</v>
      </c>
      <c r="P1789" s="23">
        <f>14900000*6</f>
        <v>89400000</v>
      </c>
      <c r="Q1789" s="24">
        <v>2</v>
      </c>
      <c r="R1789" s="25">
        <v>45962</v>
      </c>
      <c r="S1789" s="20" t="s">
        <v>29</v>
      </c>
      <c r="T1789" s="26">
        <f t="shared" si="32"/>
        <v>178800000</v>
      </c>
      <c r="U1789" s="28" t="s">
        <v>46</v>
      </c>
      <c r="V1789" s="28" t="s">
        <v>52</v>
      </c>
      <c r="W1789" s="72"/>
      <c r="X1789" s="72"/>
      <c r="Y1789" s="72"/>
      <c r="Z1789" s="72"/>
      <c r="AA1789" s="72"/>
      <c r="AB1789" s="72"/>
      <c r="AC1789" s="72"/>
      <c r="AD1789" s="72"/>
      <c r="AE1789" s="72"/>
      <c r="AF1789" s="72"/>
      <c r="AG1789" s="72"/>
      <c r="AH1789" s="72"/>
      <c r="AI1789" s="72"/>
      <c r="AJ1789" s="72"/>
      <c r="AK1789" s="72"/>
      <c r="AL1789" s="72"/>
      <c r="AM1789" s="72"/>
      <c r="AN1789" s="72"/>
      <c r="AO1789" s="72"/>
      <c r="AP1789" s="72"/>
      <c r="AQ1789" s="72"/>
      <c r="AR1789" s="72"/>
      <c r="AS1789" s="72"/>
      <c r="AT1789" s="72"/>
      <c r="AU1789" s="72"/>
      <c r="AV1789" s="72"/>
      <c r="AW1789" s="72"/>
      <c r="AX1789" s="72"/>
      <c r="AY1789" s="72"/>
      <c r="AZ1789" s="72"/>
      <c r="BA1789" s="72"/>
      <c r="BB1789" s="72"/>
      <c r="BC1789" s="72"/>
      <c r="BD1789" s="72"/>
      <c r="BE1789" s="72"/>
      <c r="BF1789" s="72"/>
      <c r="BG1789" s="72"/>
      <c r="BH1789" s="72"/>
      <c r="BI1789" s="72"/>
      <c r="BJ1789" s="72"/>
      <c r="BK1789" s="72"/>
      <c r="BL1789" s="72"/>
      <c r="BM1789" s="72"/>
      <c r="BN1789" s="72"/>
      <c r="BO1789" s="72"/>
      <c r="BP1789" s="72"/>
      <c r="BQ1789" s="72"/>
      <c r="BR1789" s="72"/>
      <c r="BS1789" s="72"/>
      <c r="BT1789" s="72"/>
      <c r="BU1789" s="72"/>
      <c r="BV1789" s="72"/>
      <c r="BW1789" s="72"/>
      <c r="BX1789" s="72"/>
      <c r="BY1789" s="72"/>
      <c r="BZ1789" s="72"/>
      <c r="CA1789" s="72"/>
      <c r="CB1789" s="72"/>
      <c r="CC1789" s="72"/>
      <c r="CD1789" s="72"/>
      <c r="CE1789" s="72"/>
      <c r="CF1789" s="72"/>
      <c r="CG1789" s="72"/>
      <c r="CH1789" s="72"/>
      <c r="CI1789" s="72"/>
      <c r="CJ1789" s="72"/>
      <c r="CK1789" s="72"/>
      <c r="CL1789" s="72"/>
      <c r="CM1789" s="72"/>
      <c r="CN1789" s="72"/>
      <c r="CO1789" s="72"/>
      <c r="CP1789" s="72"/>
      <c r="CQ1789" s="72"/>
      <c r="CR1789" s="72"/>
      <c r="CS1789" s="72"/>
      <c r="CT1789" s="72"/>
      <c r="CU1789" s="72"/>
      <c r="CV1789" s="72"/>
      <c r="CW1789" s="72"/>
      <c r="CX1789" s="72"/>
      <c r="CY1789" s="72"/>
      <c r="CZ1789" s="72"/>
      <c r="DA1789" s="72"/>
      <c r="DB1789" s="72"/>
      <c r="DC1789" s="72"/>
      <c r="DD1789" s="72"/>
      <c r="DE1789" s="72"/>
      <c r="DF1789" s="72"/>
      <c r="DG1789" s="72"/>
      <c r="DH1789" s="72"/>
      <c r="DI1789" s="72"/>
      <c r="DJ1789" s="72"/>
      <c r="DK1789" s="72"/>
      <c r="DL1789" s="72"/>
      <c r="DM1789" s="72"/>
      <c r="DN1789" s="72"/>
      <c r="DO1789" s="72"/>
      <c r="DP1789" s="72"/>
      <c r="DQ1789" s="72"/>
      <c r="DR1789" s="72"/>
      <c r="DS1789" s="72"/>
      <c r="DT1789" s="72"/>
      <c r="DU1789" s="72"/>
      <c r="DV1789" s="72"/>
      <c r="DW1789" s="72"/>
      <c r="DX1789" s="72"/>
      <c r="DY1789" s="72"/>
      <c r="DZ1789" s="72"/>
      <c r="EA1789" s="72"/>
      <c r="EB1789" s="72"/>
      <c r="EC1789" s="72"/>
      <c r="ED1789" s="72"/>
      <c r="EE1789" s="72"/>
      <c r="EF1789" s="72"/>
      <c r="EG1789" s="72"/>
      <c r="EH1789" s="72"/>
      <c r="EI1789" s="72"/>
      <c r="EJ1789" s="72"/>
      <c r="EK1789" s="72"/>
      <c r="EL1789" s="72"/>
      <c r="EM1789" s="72"/>
      <c r="EN1789" s="72"/>
      <c r="EO1789" s="72"/>
      <c r="EP1789" s="72"/>
      <c r="EQ1789" s="72"/>
      <c r="ER1789" s="72"/>
      <c r="ES1789" s="72"/>
      <c r="ET1789" s="72"/>
      <c r="EU1789" s="72"/>
      <c r="EV1789" s="72"/>
      <c r="EW1789" s="72"/>
      <c r="EX1789" s="72"/>
      <c r="EY1789" s="72"/>
      <c r="EZ1789" s="72"/>
      <c r="FA1789" s="72"/>
      <c r="FB1789" s="72"/>
      <c r="FC1789" s="72"/>
      <c r="FD1789" s="72"/>
      <c r="FE1789" s="72"/>
      <c r="FF1789" s="72"/>
      <c r="FG1789" s="72"/>
      <c r="FH1789" s="72"/>
      <c r="FI1789" s="72"/>
      <c r="FJ1789" s="72"/>
      <c r="FK1789" s="72"/>
      <c r="FL1789" s="72"/>
      <c r="FM1789" s="72"/>
      <c r="FN1789" s="72"/>
      <c r="FO1789" s="72"/>
      <c r="FP1789" s="72"/>
      <c r="FQ1789" s="72"/>
      <c r="FR1789" s="72"/>
      <c r="FS1789" s="72"/>
      <c r="FT1789" s="72"/>
      <c r="FU1789" s="72"/>
      <c r="FV1789" s="72"/>
      <c r="FW1789" s="72"/>
      <c r="FX1789" s="72"/>
      <c r="FY1789" s="72"/>
      <c r="FZ1789" s="72"/>
      <c r="GA1789" s="72"/>
      <c r="GB1789" s="72"/>
      <c r="GC1789" s="72"/>
      <c r="GD1789" s="72"/>
      <c r="GE1789" s="72"/>
      <c r="GF1789" s="72"/>
      <c r="GG1789" s="72"/>
      <c r="GH1789" s="72"/>
      <c r="GI1789" s="72"/>
      <c r="GJ1789" s="72"/>
      <c r="GK1789" s="72"/>
      <c r="GL1789" s="72"/>
      <c r="GM1789" s="72"/>
      <c r="GN1789" s="72"/>
      <c r="GO1789" s="72"/>
      <c r="GP1789" s="72"/>
      <c r="GQ1789" s="72"/>
      <c r="GR1789" s="72"/>
      <c r="GS1789" s="72"/>
      <c r="GT1789" s="72"/>
      <c r="GU1789" s="72"/>
      <c r="GV1789" s="72"/>
      <c r="GW1789" s="72"/>
      <c r="GX1789" s="72"/>
      <c r="GY1789" s="72"/>
      <c r="GZ1789" s="72"/>
      <c r="HA1789" s="72"/>
      <c r="HB1789" s="72"/>
      <c r="HC1789" s="72"/>
      <c r="HD1789" s="72"/>
      <c r="HE1789" s="72"/>
      <c r="HF1789" s="72"/>
      <c r="HG1789" s="72"/>
      <c r="HH1789" s="72"/>
      <c r="HI1789" s="72"/>
      <c r="HJ1789" s="72"/>
      <c r="HK1789" s="72"/>
      <c r="HL1789" s="72"/>
      <c r="HM1789" s="72"/>
      <c r="HN1789" s="72"/>
      <c r="HO1789" s="72"/>
      <c r="HP1789" s="72"/>
      <c r="HQ1789" s="72"/>
      <c r="HR1789" s="72"/>
      <c r="HS1789" s="72"/>
      <c r="HT1789" s="72"/>
      <c r="HU1789" s="72"/>
      <c r="HV1789" s="72"/>
      <c r="HW1789" s="72"/>
      <c r="HX1789" s="72"/>
      <c r="HY1789" s="72"/>
      <c r="HZ1789" s="72"/>
      <c r="IA1789" s="72"/>
      <c r="IB1789" s="72"/>
      <c r="IC1789" s="72"/>
      <c r="ID1789" s="72"/>
      <c r="IE1789" s="72"/>
      <c r="IF1789" s="72"/>
      <c r="IG1789" s="72"/>
      <c r="IH1789" s="72"/>
      <c r="II1789" s="72"/>
      <c r="IJ1789" s="72"/>
      <c r="IK1789" s="72"/>
      <c r="IL1789" s="72"/>
      <c r="IM1789" s="72"/>
      <c r="IN1789" s="72"/>
      <c r="IO1789" s="72"/>
      <c r="IP1789" s="72"/>
      <c r="IQ1789" s="72"/>
      <c r="IR1789" s="72"/>
      <c r="IS1789" s="72"/>
      <c r="IT1789" s="72"/>
      <c r="IU1789" s="72"/>
      <c r="IV1789" s="72"/>
      <c r="IW1789" s="72"/>
      <c r="IX1789" s="72"/>
      <c r="IY1789" s="72"/>
      <c r="IZ1789" s="72"/>
      <c r="JA1789" s="72"/>
      <c r="JB1789" s="72"/>
      <c r="JC1789" s="72"/>
      <c r="JD1789" s="72"/>
      <c r="JE1789" s="72"/>
      <c r="JF1789" s="72"/>
      <c r="JG1789" s="72"/>
      <c r="JH1789" s="72"/>
      <c r="JI1789" s="72"/>
      <c r="JJ1789" s="72"/>
      <c r="JK1789" s="72"/>
      <c r="JL1789" s="72"/>
      <c r="JM1789" s="72"/>
      <c r="JN1789" s="72"/>
      <c r="JO1789" s="72"/>
      <c r="JP1789" s="72"/>
      <c r="JQ1789" s="72"/>
      <c r="JR1789" s="72"/>
      <c r="JS1789" s="72"/>
      <c r="JT1789" s="72"/>
      <c r="JU1789" s="72"/>
      <c r="JV1789" s="72"/>
      <c r="JW1789" s="72"/>
      <c r="JX1789" s="72"/>
      <c r="JY1789" s="72"/>
      <c r="JZ1789" s="72"/>
      <c r="KA1789" s="72"/>
      <c r="KB1789" s="72"/>
      <c r="KC1789" s="72"/>
      <c r="KD1789" s="72"/>
      <c r="KE1789" s="72"/>
      <c r="KF1789" s="72"/>
      <c r="KG1789" s="72"/>
      <c r="KH1789" s="72"/>
      <c r="KI1789" s="72"/>
      <c r="KJ1789" s="72"/>
      <c r="KK1789" s="72"/>
      <c r="KL1789" s="72"/>
      <c r="KM1789" s="72"/>
      <c r="KN1789" s="72"/>
      <c r="KO1789" s="72"/>
      <c r="KP1789" s="72"/>
      <c r="KQ1789" s="72"/>
      <c r="KR1789" s="72"/>
      <c r="KS1789" s="72"/>
      <c r="KT1789" s="72"/>
      <c r="KU1789" s="72"/>
      <c r="KV1789" s="72"/>
      <c r="KW1789" s="72"/>
      <c r="KX1789" s="72"/>
      <c r="KY1789" s="72"/>
      <c r="KZ1789" s="72"/>
      <c r="LA1789" s="72"/>
      <c r="LB1789" s="72"/>
      <c r="LC1789" s="72"/>
      <c r="LD1789" s="72"/>
      <c r="LE1789" s="72"/>
      <c r="LF1789" s="72"/>
      <c r="LG1789" s="72"/>
      <c r="LH1789" s="72"/>
      <c r="LI1789" s="72"/>
      <c r="LJ1789" s="72"/>
      <c r="LK1789" s="72"/>
      <c r="LL1789" s="72"/>
      <c r="LM1789" s="72"/>
      <c r="LN1789" s="72"/>
      <c r="LO1789" s="72"/>
      <c r="LP1789" s="72"/>
      <c r="LQ1789" s="72"/>
      <c r="LR1789" s="72"/>
      <c r="LS1789" s="72"/>
      <c r="LT1789" s="72"/>
      <c r="LU1789" s="72"/>
      <c r="LV1789" s="72"/>
      <c r="LW1789" s="72"/>
      <c r="LX1789" s="72"/>
      <c r="LY1789" s="72"/>
      <c r="LZ1789" s="72"/>
      <c r="MA1789" s="72"/>
      <c r="MB1789" s="72"/>
      <c r="MC1789" s="72"/>
      <c r="MD1789" s="72"/>
      <c r="ME1789" s="72"/>
      <c r="MF1789" s="72"/>
      <c r="MG1789" s="72"/>
      <c r="MH1789" s="72"/>
      <c r="MI1789" s="72"/>
      <c r="MJ1789" s="72"/>
      <c r="MK1789" s="72"/>
      <c r="ML1789" s="72"/>
      <c r="MM1789" s="72"/>
      <c r="MN1789" s="72"/>
      <c r="MO1789" s="72"/>
      <c r="MP1789" s="72"/>
      <c r="MQ1789" s="72"/>
      <c r="MR1789" s="72"/>
      <c r="MS1789" s="72"/>
      <c r="MT1789" s="72"/>
      <c r="MU1789" s="72"/>
      <c r="MV1789" s="72"/>
      <c r="MW1789" s="72"/>
      <c r="MX1789" s="72"/>
      <c r="MY1789" s="72"/>
      <c r="MZ1789" s="72"/>
      <c r="NA1789" s="72"/>
      <c r="NB1789" s="72"/>
      <c r="NC1789" s="72"/>
      <c r="ND1789" s="72"/>
      <c r="NE1789" s="72"/>
      <c r="NF1789" s="72"/>
      <c r="NG1789" s="72"/>
      <c r="NH1789" s="72"/>
      <c r="NI1789" s="72"/>
      <c r="NJ1789" s="72"/>
      <c r="NK1789" s="72"/>
      <c r="NL1789" s="72"/>
      <c r="NM1789" s="72"/>
      <c r="NN1789" s="72"/>
      <c r="NO1789" s="72"/>
      <c r="NP1789" s="72"/>
      <c r="NQ1789" s="72"/>
      <c r="NR1789" s="72"/>
      <c r="NS1789" s="72"/>
      <c r="NT1789" s="72"/>
      <c r="NU1789" s="72"/>
      <c r="NV1789" s="72"/>
      <c r="NW1789" s="72"/>
      <c r="NX1789" s="72"/>
      <c r="NY1789" s="72"/>
      <c r="NZ1789" s="72"/>
      <c r="OA1789" s="72"/>
      <c r="OB1789" s="72"/>
      <c r="OC1789" s="72"/>
      <c r="OD1789" s="72"/>
      <c r="OE1789" s="72"/>
      <c r="OF1789" s="72"/>
      <c r="OG1789" s="72"/>
      <c r="OH1789" s="72"/>
      <c r="OI1789" s="72"/>
      <c r="OJ1789" s="72"/>
      <c r="OK1789" s="72"/>
      <c r="OL1789" s="72"/>
      <c r="OM1789" s="72"/>
      <c r="ON1789" s="72"/>
      <c r="OO1789" s="72"/>
      <c r="OP1789" s="72"/>
      <c r="OQ1789" s="72"/>
      <c r="OR1789" s="72"/>
      <c r="OS1789" s="72"/>
      <c r="OT1789" s="72"/>
      <c r="OU1789" s="72"/>
      <c r="OV1789" s="72"/>
      <c r="OW1789" s="72"/>
      <c r="OX1789" s="72"/>
      <c r="OY1789" s="72"/>
      <c r="OZ1789" s="72"/>
      <c r="PA1789" s="72"/>
      <c r="PB1789" s="72"/>
      <c r="PC1789" s="72"/>
      <c r="PD1789" s="72"/>
      <c r="PE1789" s="72"/>
      <c r="PF1789" s="72"/>
      <c r="PG1789" s="72"/>
      <c r="PH1789" s="72"/>
      <c r="PI1789" s="72"/>
      <c r="PJ1789" s="72"/>
      <c r="PK1789" s="72"/>
      <c r="PL1789" s="72"/>
      <c r="PM1789" s="72"/>
      <c r="PN1789" s="72"/>
      <c r="PO1789" s="72"/>
      <c r="PP1789" s="72"/>
      <c r="PQ1789" s="72"/>
      <c r="PR1789" s="72"/>
      <c r="PS1789" s="72"/>
      <c r="PT1789" s="72"/>
      <c r="PU1789" s="72"/>
      <c r="PV1789" s="72"/>
      <c r="PW1789" s="72"/>
      <c r="PX1789" s="72"/>
      <c r="PY1789" s="72"/>
      <c r="PZ1789" s="72"/>
      <c r="QA1789" s="72"/>
      <c r="QB1789" s="72"/>
      <c r="QC1789" s="72"/>
      <c r="QD1789" s="72"/>
      <c r="QE1789" s="72"/>
      <c r="QF1789" s="72"/>
      <c r="QG1789" s="72"/>
      <c r="QH1789" s="72"/>
      <c r="QI1789" s="72"/>
      <c r="QJ1789" s="72"/>
      <c r="QK1789" s="72"/>
      <c r="QL1789" s="72"/>
      <c r="QM1789" s="72"/>
      <c r="QN1789" s="72"/>
      <c r="QO1789" s="72"/>
      <c r="QP1789" s="72"/>
      <c r="QQ1789" s="72"/>
      <c r="QR1789" s="72"/>
      <c r="QS1789" s="72"/>
      <c r="QT1789" s="72"/>
      <c r="QU1789" s="72"/>
      <c r="QV1789" s="72"/>
      <c r="QW1789" s="72"/>
      <c r="QX1789" s="72"/>
      <c r="QY1789" s="72"/>
      <c r="QZ1789" s="72"/>
      <c r="RA1789" s="72"/>
      <c r="RB1789" s="72"/>
      <c r="RC1789" s="72"/>
      <c r="RD1789" s="72"/>
      <c r="RE1789" s="72"/>
      <c r="RF1789" s="72"/>
      <c r="RG1789" s="72"/>
      <c r="RH1789" s="72"/>
      <c r="RI1789" s="72"/>
      <c r="RJ1789" s="72"/>
      <c r="RK1789" s="72"/>
      <c r="RL1789" s="72"/>
      <c r="RM1789" s="72"/>
      <c r="RN1789" s="72"/>
      <c r="RO1789" s="72"/>
      <c r="RP1789" s="72"/>
      <c r="RQ1789" s="72"/>
      <c r="RR1789" s="72"/>
      <c r="RS1789" s="72"/>
      <c r="RT1789" s="72"/>
      <c r="RU1789" s="72"/>
      <c r="RV1789" s="72"/>
      <c r="RW1789" s="72"/>
      <c r="RX1789" s="72"/>
      <c r="RY1789" s="72"/>
      <c r="RZ1789" s="72"/>
      <c r="SA1789" s="72"/>
      <c r="SB1789" s="72"/>
      <c r="SC1789" s="72"/>
      <c r="SD1789" s="72"/>
      <c r="SE1789" s="72"/>
      <c r="SF1789" s="72"/>
      <c r="SG1789" s="72"/>
      <c r="SH1789" s="72"/>
      <c r="SI1789" s="72"/>
      <c r="SJ1789" s="72"/>
      <c r="SK1789" s="72"/>
      <c r="SL1789" s="72"/>
      <c r="SM1789" s="72"/>
      <c r="SN1789" s="72"/>
      <c r="SO1789" s="72"/>
      <c r="SP1789" s="72"/>
      <c r="SQ1789" s="72"/>
      <c r="SR1789" s="72"/>
      <c r="SS1789" s="72"/>
      <c r="ST1789" s="72"/>
      <c r="SU1789" s="72"/>
      <c r="SV1789" s="72"/>
      <c r="SW1789" s="72"/>
      <c r="SX1789" s="72"/>
      <c r="SY1789" s="72"/>
      <c r="SZ1789" s="72"/>
      <c r="TA1789" s="72"/>
      <c r="TB1789" s="72"/>
      <c r="TC1789" s="72"/>
    </row>
    <row r="1790" spans="1:523" ht="16.5" customHeight="1" x14ac:dyDescent="0.2">
      <c r="A1790" s="20">
        <v>77</v>
      </c>
      <c r="B1790" s="20" t="s">
        <v>21</v>
      </c>
      <c r="C1790" s="20" t="s">
        <v>33</v>
      </c>
      <c r="D1790" s="20" t="s">
        <v>49</v>
      </c>
      <c r="E1790" s="20" t="s">
        <v>1345</v>
      </c>
      <c r="F1790" s="21" t="s">
        <v>44</v>
      </c>
      <c r="G1790" s="20" t="s">
        <v>42</v>
      </c>
      <c r="H1790" s="20" t="s">
        <v>35</v>
      </c>
      <c r="I1790" s="20" t="s">
        <v>27</v>
      </c>
      <c r="J1790" s="123" t="s">
        <v>1265</v>
      </c>
      <c r="K1790" s="20"/>
      <c r="L1790" s="20"/>
      <c r="M1790" s="20"/>
      <c r="N1790" s="20"/>
      <c r="O1790" s="23">
        <v>0</v>
      </c>
      <c r="P1790" s="104">
        <v>33000000</v>
      </c>
      <c r="Q1790" s="24">
        <v>6</v>
      </c>
      <c r="R1790" s="25">
        <v>45809</v>
      </c>
      <c r="S1790" s="20" t="s">
        <v>36</v>
      </c>
      <c r="T1790" s="26">
        <f t="shared" si="32"/>
        <v>198000000</v>
      </c>
      <c r="U1790" s="28" t="s">
        <v>46</v>
      </c>
      <c r="V1790" s="28" t="s">
        <v>52</v>
      </c>
      <c r="W1790" s="72"/>
      <c r="X1790" s="72"/>
      <c r="Y1790" s="72"/>
      <c r="Z1790" s="72"/>
      <c r="AA1790" s="72"/>
      <c r="AB1790" s="72"/>
      <c r="AC1790" s="72"/>
      <c r="AD1790" s="72"/>
      <c r="AE1790" s="72"/>
      <c r="AF1790" s="72"/>
      <c r="AG1790" s="72"/>
      <c r="AH1790" s="72"/>
      <c r="AI1790" s="72"/>
      <c r="AJ1790" s="72"/>
      <c r="AK1790" s="72"/>
      <c r="AL1790" s="72"/>
      <c r="AM1790" s="72"/>
      <c r="AN1790" s="72"/>
      <c r="AO1790" s="72"/>
      <c r="AP1790" s="72"/>
      <c r="AQ1790" s="72"/>
      <c r="AR1790" s="72"/>
      <c r="AS1790" s="72"/>
      <c r="AT1790" s="72"/>
      <c r="AU1790" s="72"/>
      <c r="AV1790" s="72"/>
      <c r="AW1790" s="72"/>
      <c r="AX1790" s="72"/>
      <c r="AY1790" s="72"/>
      <c r="AZ1790" s="72"/>
      <c r="BA1790" s="72"/>
      <c r="BB1790" s="72"/>
      <c r="BC1790" s="72"/>
      <c r="BD1790" s="72"/>
      <c r="BE1790" s="72"/>
      <c r="BF1790" s="72"/>
      <c r="BG1790" s="72"/>
      <c r="BH1790" s="72"/>
      <c r="BI1790" s="72"/>
      <c r="BJ1790" s="72"/>
      <c r="BK1790" s="72"/>
      <c r="BL1790" s="72"/>
      <c r="BM1790" s="72"/>
      <c r="BN1790" s="72"/>
      <c r="BO1790" s="72"/>
      <c r="BP1790" s="72"/>
      <c r="BQ1790" s="72"/>
      <c r="BR1790" s="72"/>
      <c r="BS1790" s="72"/>
      <c r="BT1790" s="72"/>
      <c r="BU1790" s="72"/>
      <c r="BV1790" s="72"/>
      <c r="BW1790" s="72"/>
      <c r="BX1790" s="72"/>
      <c r="BY1790" s="72"/>
      <c r="BZ1790" s="72"/>
      <c r="CA1790" s="72"/>
      <c r="CB1790" s="72"/>
      <c r="CC1790" s="72"/>
      <c r="CD1790" s="72"/>
      <c r="CE1790" s="72"/>
      <c r="CF1790" s="72"/>
      <c r="CG1790" s="72"/>
      <c r="CH1790" s="72"/>
      <c r="CI1790" s="72"/>
      <c r="CJ1790" s="72"/>
      <c r="CK1790" s="72"/>
      <c r="CL1790" s="72"/>
      <c r="CM1790" s="72"/>
      <c r="CN1790" s="72"/>
      <c r="CO1790" s="72"/>
      <c r="CP1790" s="72"/>
      <c r="CQ1790" s="72"/>
      <c r="CR1790" s="72"/>
      <c r="CS1790" s="72"/>
      <c r="CT1790" s="72"/>
      <c r="CU1790" s="72"/>
      <c r="CV1790" s="72"/>
      <c r="CW1790" s="72"/>
      <c r="CX1790" s="72"/>
      <c r="CY1790" s="72"/>
      <c r="CZ1790" s="72"/>
      <c r="DA1790" s="72"/>
      <c r="DB1790" s="72"/>
      <c r="DC1790" s="72"/>
      <c r="DD1790" s="72"/>
      <c r="DE1790" s="72"/>
      <c r="DF1790" s="72"/>
      <c r="DG1790" s="72"/>
      <c r="DH1790" s="72"/>
      <c r="DI1790" s="72"/>
      <c r="DJ1790" s="72"/>
      <c r="DK1790" s="72"/>
      <c r="DL1790" s="72"/>
      <c r="DM1790" s="72"/>
      <c r="DN1790" s="72"/>
      <c r="DO1790" s="72"/>
      <c r="DP1790" s="72"/>
      <c r="DQ1790" s="72"/>
      <c r="DR1790" s="72"/>
      <c r="DS1790" s="72"/>
      <c r="DT1790" s="72"/>
      <c r="DU1790" s="72"/>
      <c r="DV1790" s="72"/>
      <c r="DW1790" s="72"/>
      <c r="DX1790" s="72"/>
      <c r="DY1790" s="72"/>
      <c r="DZ1790" s="72"/>
      <c r="EA1790" s="72"/>
      <c r="EB1790" s="72"/>
      <c r="EC1790" s="72"/>
      <c r="ED1790" s="72"/>
      <c r="EE1790" s="72"/>
      <c r="EF1790" s="72"/>
      <c r="EG1790" s="72"/>
      <c r="EH1790" s="72"/>
      <c r="EI1790" s="72"/>
      <c r="EJ1790" s="72"/>
      <c r="EK1790" s="72"/>
      <c r="EL1790" s="72"/>
      <c r="EM1790" s="72"/>
      <c r="EN1790" s="72"/>
      <c r="EO1790" s="72"/>
      <c r="EP1790" s="72"/>
      <c r="EQ1790" s="72"/>
      <c r="ER1790" s="72"/>
      <c r="ES1790" s="72"/>
      <c r="ET1790" s="72"/>
      <c r="EU1790" s="72"/>
      <c r="EV1790" s="72"/>
      <c r="EW1790" s="72"/>
      <c r="EX1790" s="72"/>
      <c r="EY1790" s="72"/>
      <c r="EZ1790" s="72"/>
      <c r="FA1790" s="72"/>
      <c r="FB1790" s="72"/>
      <c r="FC1790" s="72"/>
      <c r="FD1790" s="72"/>
      <c r="FE1790" s="72"/>
      <c r="FF1790" s="72"/>
      <c r="FG1790" s="72"/>
      <c r="FH1790" s="72"/>
      <c r="FI1790" s="72"/>
      <c r="FJ1790" s="72"/>
      <c r="FK1790" s="72"/>
      <c r="FL1790" s="72"/>
      <c r="FM1790" s="72"/>
      <c r="FN1790" s="72"/>
      <c r="FO1790" s="72"/>
      <c r="FP1790" s="72"/>
      <c r="FQ1790" s="72"/>
      <c r="FR1790" s="72"/>
      <c r="FS1790" s="72"/>
      <c r="FT1790" s="72"/>
      <c r="FU1790" s="72"/>
      <c r="FV1790" s="72"/>
      <c r="FW1790" s="72"/>
      <c r="FX1790" s="72"/>
      <c r="FY1790" s="72"/>
      <c r="FZ1790" s="72"/>
      <c r="GA1790" s="72"/>
      <c r="GB1790" s="72"/>
      <c r="GC1790" s="72"/>
      <c r="GD1790" s="72"/>
      <c r="GE1790" s="72"/>
      <c r="GF1790" s="72"/>
      <c r="GG1790" s="72"/>
      <c r="GH1790" s="72"/>
      <c r="GI1790" s="72"/>
      <c r="GJ1790" s="72"/>
      <c r="GK1790" s="72"/>
      <c r="GL1790" s="72"/>
      <c r="GM1790" s="72"/>
      <c r="GN1790" s="72"/>
      <c r="GO1790" s="72"/>
      <c r="GP1790" s="72"/>
      <c r="GQ1790" s="72"/>
      <c r="GR1790" s="72"/>
      <c r="GS1790" s="72"/>
      <c r="GT1790" s="72"/>
      <c r="GU1790" s="72"/>
      <c r="GV1790" s="72"/>
      <c r="GW1790" s="72"/>
      <c r="GX1790" s="72"/>
      <c r="GY1790" s="72"/>
      <c r="GZ1790" s="72"/>
      <c r="HA1790" s="72"/>
      <c r="HB1790" s="72"/>
      <c r="HC1790" s="72"/>
      <c r="HD1790" s="72"/>
      <c r="HE1790" s="72"/>
      <c r="HF1790" s="72"/>
      <c r="HG1790" s="72"/>
      <c r="HH1790" s="72"/>
      <c r="HI1790" s="72"/>
      <c r="HJ1790" s="72"/>
      <c r="HK1790" s="72"/>
      <c r="HL1790" s="72"/>
      <c r="HM1790" s="72"/>
      <c r="HN1790" s="72"/>
      <c r="HO1790" s="72"/>
      <c r="HP1790" s="72"/>
      <c r="HQ1790" s="72"/>
      <c r="HR1790" s="72"/>
      <c r="HS1790" s="72"/>
      <c r="HT1790" s="72"/>
      <c r="HU1790" s="72"/>
      <c r="HV1790" s="72"/>
      <c r="HW1790" s="72"/>
      <c r="HX1790" s="72"/>
      <c r="HY1790" s="72"/>
      <c r="HZ1790" s="72"/>
      <c r="IA1790" s="72"/>
      <c r="IB1790" s="72"/>
      <c r="IC1790" s="72"/>
      <c r="ID1790" s="72"/>
      <c r="IE1790" s="72"/>
      <c r="IF1790" s="72"/>
      <c r="IG1790" s="72"/>
      <c r="IH1790" s="72"/>
      <c r="II1790" s="72"/>
      <c r="IJ1790" s="72"/>
      <c r="IK1790" s="72"/>
      <c r="IL1790" s="72"/>
      <c r="IM1790" s="72"/>
      <c r="IN1790" s="72"/>
      <c r="IO1790" s="72"/>
      <c r="IP1790" s="72"/>
      <c r="IQ1790" s="72"/>
      <c r="IR1790" s="72"/>
      <c r="IS1790" s="72"/>
      <c r="IT1790" s="72"/>
      <c r="IU1790" s="72"/>
      <c r="IV1790" s="72"/>
      <c r="IW1790" s="72"/>
      <c r="IX1790" s="72"/>
      <c r="IY1790" s="72"/>
      <c r="IZ1790" s="72"/>
      <c r="JA1790" s="72"/>
      <c r="JB1790" s="72"/>
      <c r="JC1790" s="72"/>
      <c r="JD1790" s="72"/>
      <c r="JE1790" s="72"/>
      <c r="JF1790" s="72"/>
      <c r="JG1790" s="72"/>
      <c r="JH1790" s="72"/>
      <c r="JI1790" s="72"/>
      <c r="JJ1790" s="72"/>
      <c r="JK1790" s="72"/>
      <c r="JL1790" s="72"/>
      <c r="JM1790" s="72"/>
      <c r="JN1790" s="72"/>
      <c r="JO1790" s="72"/>
      <c r="JP1790" s="72"/>
      <c r="JQ1790" s="72"/>
      <c r="JR1790" s="72"/>
      <c r="JS1790" s="72"/>
      <c r="JT1790" s="72"/>
      <c r="JU1790" s="72"/>
      <c r="JV1790" s="72"/>
      <c r="JW1790" s="72"/>
      <c r="JX1790" s="72"/>
      <c r="JY1790" s="72"/>
      <c r="JZ1790" s="72"/>
      <c r="KA1790" s="72"/>
      <c r="KB1790" s="72"/>
      <c r="KC1790" s="72"/>
      <c r="KD1790" s="72"/>
      <c r="KE1790" s="72"/>
      <c r="KF1790" s="72"/>
      <c r="KG1790" s="72"/>
      <c r="KH1790" s="72"/>
      <c r="KI1790" s="72"/>
      <c r="KJ1790" s="72"/>
      <c r="KK1790" s="72"/>
      <c r="KL1790" s="72"/>
      <c r="KM1790" s="72"/>
      <c r="KN1790" s="72"/>
      <c r="KO1790" s="72"/>
      <c r="KP1790" s="72"/>
      <c r="KQ1790" s="72"/>
      <c r="KR1790" s="72"/>
      <c r="KS1790" s="72"/>
      <c r="KT1790" s="72"/>
      <c r="KU1790" s="72"/>
      <c r="KV1790" s="72"/>
      <c r="KW1790" s="72"/>
      <c r="KX1790" s="72"/>
      <c r="KY1790" s="72"/>
      <c r="KZ1790" s="72"/>
      <c r="LA1790" s="72"/>
      <c r="LB1790" s="72"/>
      <c r="LC1790" s="72"/>
      <c r="LD1790" s="72"/>
      <c r="LE1790" s="72"/>
      <c r="LF1790" s="72"/>
      <c r="LG1790" s="72"/>
      <c r="LH1790" s="72"/>
      <c r="LI1790" s="72"/>
      <c r="LJ1790" s="72"/>
      <c r="LK1790" s="72"/>
      <c r="LL1790" s="72"/>
      <c r="LM1790" s="72"/>
      <c r="LN1790" s="72"/>
      <c r="LO1790" s="72"/>
      <c r="LP1790" s="72"/>
      <c r="LQ1790" s="72"/>
      <c r="LR1790" s="72"/>
      <c r="LS1790" s="72"/>
      <c r="LT1790" s="72"/>
      <c r="LU1790" s="72"/>
      <c r="LV1790" s="72"/>
      <c r="LW1790" s="72"/>
      <c r="LX1790" s="72"/>
      <c r="LY1790" s="72"/>
      <c r="LZ1790" s="72"/>
      <c r="MA1790" s="72"/>
      <c r="MB1790" s="72"/>
      <c r="MC1790" s="72"/>
      <c r="MD1790" s="72"/>
      <c r="ME1790" s="72"/>
      <c r="MF1790" s="72"/>
      <c r="MG1790" s="72"/>
      <c r="MH1790" s="72"/>
      <c r="MI1790" s="72"/>
      <c r="MJ1790" s="72"/>
      <c r="MK1790" s="72"/>
      <c r="ML1790" s="72"/>
      <c r="MM1790" s="72"/>
      <c r="MN1790" s="72"/>
      <c r="MO1790" s="72"/>
      <c r="MP1790" s="72"/>
      <c r="MQ1790" s="72"/>
      <c r="MR1790" s="72"/>
      <c r="MS1790" s="72"/>
      <c r="MT1790" s="72"/>
      <c r="MU1790" s="72"/>
      <c r="MV1790" s="72"/>
      <c r="MW1790" s="72"/>
      <c r="MX1790" s="72"/>
      <c r="MY1790" s="72"/>
      <c r="MZ1790" s="72"/>
      <c r="NA1790" s="72"/>
      <c r="NB1790" s="72"/>
      <c r="NC1790" s="72"/>
      <c r="ND1790" s="72"/>
      <c r="NE1790" s="72"/>
      <c r="NF1790" s="72"/>
      <c r="NG1790" s="72"/>
      <c r="NH1790" s="72"/>
      <c r="NI1790" s="72"/>
      <c r="NJ1790" s="72"/>
      <c r="NK1790" s="72"/>
      <c r="NL1790" s="72"/>
      <c r="NM1790" s="72"/>
      <c r="NN1790" s="72"/>
      <c r="NO1790" s="72"/>
      <c r="NP1790" s="72"/>
      <c r="NQ1790" s="72"/>
      <c r="NR1790" s="72"/>
      <c r="NS1790" s="72"/>
      <c r="NT1790" s="72"/>
      <c r="NU1790" s="72"/>
      <c r="NV1790" s="72"/>
      <c r="NW1790" s="72"/>
      <c r="NX1790" s="72"/>
      <c r="NY1790" s="72"/>
      <c r="NZ1790" s="72"/>
      <c r="OA1790" s="72"/>
      <c r="OB1790" s="72"/>
      <c r="OC1790" s="72"/>
      <c r="OD1790" s="72"/>
      <c r="OE1790" s="72"/>
      <c r="OF1790" s="72"/>
      <c r="OG1790" s="72"/>
      <c r="OH1790" s="72"/>
      <c r="OI1790" s="72"/>
      <c r="OJ1790" s="72"/>
      <c r="OK1790" s="72"/>
      <c r="OL1790" s="72"/>
      <c r="OM1790" s="72"/>
      <c r="ON1790" s="72"/>
      <c r="OO1790" s="72"/>
      <c r="OP1790" s="72"/>
      <c r="OQ1790" s="72"/>
      <c r="OR1790" s="72"/>
      <c r="OS1790" s="72"/>
      <c r="OT1790" s="72"/>
      <c r="OU1790" s="72"/>
      <c r="OV1790" s="72"/>
      <c r="OW1790" s="72"/>
      <c r="OX1790" s="72"/>
      <c r="OY1790" s="72"/>
      <c r="OZ1790" s="72"/>
      <c r="PA1790" s="72"/>
      <c r="PB1790" s="72"/>
      <c r="PC1790" s="72"/>
      <c r="PD1790" s="72"/>
      <c r="PE1790" s="72"/>
      <c r="PF1790" s="72"/>
      <c r="PG1790" s="72"/>
      <c r="PH1790" s="72"/>
      <c r="PI1790" s="72"/>
      <c r="PJ1790" s="72"/>
      <c r="PK1790" s="72"/>
      <c r="PL1790" s="72"/>
      <c r="PM1790" s="72"/>
      <c r="PN1790" s="72"/>
      <c r="PO1790" s="72"/>
      <c r="PP1790" s="72"/>
      <c r="PQ1790" s="72"/>
      <c r="PR1790" s="72"/>
      <c r="PS1790" s="72"/>
      <c r="PT1790" s="72"/>
      <c r="PU1790" s="72"/>
      <c r="PV1790" s="72"/>
      <c r="PW1790" s="72"/>
      <c r="PX1790" s="72"/>
      <c r="PY1790" s="72"/>
      <c r="PZ1790" s="72"/>
      <c r="QA1790" s="72"/>
      <c r="QB1790" s="72"/>
      <c r="QC1790" s="72"/>
      <c r="QD1790" s="72"/>
      <c r="QE1790" s="72"/>
      <c r="QF1790" s="72"/>
      <c r="QG1790" s="72"/>
      <c r="QH1790" s="72"/>
      <c r="QI1790" s="72"/>
      <c r="QJ1790" s="72"/>
      <c r="QK1790" s="72"/>
      <c r="QL1790" s="72"/>
      <c r="QM1790" s="72"/>
      <c r="QN1790" s="72"/>
      <c r="QO1790" s="72"/>
      <c r="QP1790" s="72"/>
      <c r="QQ1790" s="72"/>
      <c r="QR1790" s="72"/>
      <c r="QS1790" s="72"/>
      <c r="QT1790" s="72"/>
      <c r="QU1790" s="72"/>
      <c r="QV1790" s="72"/>
      <c r="QW1790" s="72"/>
      <c r="QX1790" s="72"/>
      <c r="QY1790" s="72"/>
      <c r="QZ1790" s="72"/>
      <c r="RA1790" s="72"/>
      <c r="RB1790" s="72"/>
      <c r="RC1790" s="72"/>
      <c r="RD1790" s="72"/>
      <c r="RE1790" s="72"/>
      <c r="RF1790" s="72"/>
      <c r="RG1790" s="72"/>
      <c r="RH1790" s="72"/>
      <c r="RI1790" s="72"/>
      <c r="RJ1790" s="72"/>
      <c r="RK1790" s="72"/>
      <c r="RL1790" s="72"/>
      <c r="RM1790" s="72"/>
      <c r="RN1790" s="72"/>
      <c r="RO1790" s="72"/>
      <c r="RP1790" s="72"/>
      <c r="RQ1790" s="72"/>
      <c r="RR1790" s="72"/>
      <c r="RS1790" s="72"/>
      <c r="RT1790" s="72"/>
      <c r="RU1790" s="72"/>
      <c r="RV1790" s="72"/>
      <c r="RW1790" s="72"/>
      <c r="RX1790" s="72"/>
      <c r="RY1790" s="72"/>
      <c r="RZ1790" s="72"/>
      <c r="SA1790" s="72"/>
      <c r="SB1790" s="72"/>
      <c r="SC1790" s="72"/>
      <c r="SD1790" s="72"/>
      <c r="SE1790" s="72"/>
      <c r="SF1790" s="72"/>
      <c r="SG1790" s="72"/>
      <c r="SH1790" s="72"/>
      <c r="SI1790" s="72"/>
      <c r="SJ1790" s="72"/>
      <c r="SK1790" s="72"/>
      <c r="SL1790" s="72"/>
      <c r="SM1790" s="72"/>
      <c r="SN1790" s="72"/>
      <c r="SO1790" s="72"/>
      <c r="SP1790" s="72"/>
      <c r="SQ1790" s="72"/>
      <c r="SR1790" s="72"/>
      <c r="SS1790" s="72"/>
      <c r="ST1790" s="72"/>
      <c r="SU1790" s="72"/>
      <c r="SV1790" s="72"/>
      <c r="SW1790" s="72"/>
      <c r="SX1790" s="72"/>
      <c r="SY1790" s="72"/>
      <c r="SZ1790" s="72"/>
      <c r="TA1790" s="72"/>
      <c r="TB1790" s="72"/>
      <c r="TC1790" s="72"/>
    </row>
    <row r="1791" spans="1:523" ht="16.5" customHeight="1" x14ac:dyDescent="0.2">
      <c r="A1791" s="20">
        <v>102</v>
      </c>
      <c r="B1791" s="78" t="s">
        <v>21</v>
      </c>
      <c r="C1791" s="20" t="s">
        <v>33</v>
      </c>
      <c r="D1791" s="20" t="s">
        <v>49</v>
      </c>
      <c r="E1791" s="20" t="s">
        <v>1345</v>
      </c>
      <c r="F1791" s="21" t="s">
        <v>48</v>
      </c>
      <c r="G1791" s="20" t="s">
        <v>42</v>
      </c>
      <c r="H1791" s="20" t="s">
        <v>35</v>
      </c>
      <c r="I1791" s="20" t="s">
        <v>27</v>
      </c>
      <c r="J1791" s="123" t="s">
        <v>1265</v>
      </c>
      <c r="K1791" s="20"/>
      <c r="L1791" s="20"/>
      <c r="M1791" s="20"/>
      <c r="N1791" s="20"/>
      <c r="O1791" s="23">
        <v>0</v>
      </c>
      <c r="P1791" s="104">
        <v>64500000</v>
      </c>
      <c r="Q1791" s="24">
        <v>6</v>
      </c>
      <c r="R1791" s="25">
        <v>45809</v>
      </c>
      <c r="S1791" s="20" t="s">
        <v>29</v>
      </c>
      <c r="T1791" s="75">
        <f t="shared" si="32"/>
        <v>387000000</v>
      </c>
      <c r="U1791" s="28" t="s">
        <v>46</v>
      </c>
      <c r="V1791" s="28" t="s">
        <v>52</v>
      </c>
      <c r="W1791" s="72"/>
      <c r="X1791" s="72"/>
      <c r="Y1791" s="72"/>
      <c r="Z1791" s="72"/>
      <c r="AA1791" s="72"/>
      <c r="AB1791" s="72"/>
      <c r="AC1791" s="72"/>
      <c r="AD1791" s="72"/>
      <c r="AE1791" s="72"/>
      <c r="AF1791" s="72"/>
      <c r="AG1791" s="72"/>
      <c r="AH1791" s="72"/>
      <c r="AI1791" s="72"/>
      <c r="AJ1791" s="72"/>
      <c r="AK1791" s="72"/>
      <c r="AL1791" s="72"/>
      <c r="AM1791" s="72"/>
      <c r="AN1791" s="72"/>
      <c r="AO1791" s="72"/>
      <c r="AP1791" s="72"/>
      <c r="AQ1791" s="72"/>
      <c r="AR1791" s="72"/>
      <c r="AS1791" s="72"/>
      <c r="AT1791" s="72"/>
      <c r="AU1791" s="72"/>
      <c r="AV1791" s="72"/>
      <c r="AW1791" s="72"/>
      <c r="AX1791" s="72"/>
      <c r="AY1791" s="72"/>
      <c r="AZ1791" s="72"/>
      <c r="BA1791" s="72"/>
      <c r="BB1791" s="72"/>
      <c r="BC1791" s="72"/>
      <c r="BD1791" s="72"/>
      <c r="BE1791" s="72"/>
      <c r="BF1791" s="72"/>
      <c r="BG1791" s="72"/>
      <c r="BH1791" s="72"/>
      <c r="BI1791" s="72"/>
      <c r="BJ1791" s="72"/>
      <c r="BK1791" s="72"/>
      <c r="BL1791" s="72"/>
      <c r="BM1791" s="72"/>
      <c r="BN1791" s="72"/>
      <c r="BO1791" s="72"/>
      <c r="BP1791" s="72"/>
      <c r="BQ1791" s="72"/>
      <c r="BR1791" s="72"/>
      <c r="BS1791" s="72"/>
      <c r="BT1791" s="72"/>
      <c r="BU1791" s="72"/>
      <c r="BV1791" s="72"/>
      <c r="BW1791" s="72"/>
      <c r="BX1791" s="72"/>
      <c r="BY1791" s="72"/>
      <c r="BZ1791" s="72"/>
      <c r="CA1791" s="72"/>
      <c r="CB1791" s="72"/>
      <c r="CC1791" s="72"/>
      <c r="CD1791" s="72"/>
      <c r="CE1791" s="72"/>
      <c r="CF1791" s="72"/>
      <c r="CG1791" s="72"/>
      <c r="CH1791" s="72"/>
      <c r="CI1791" s="72"/>
      <c r="CJ1791" s="72"/>
      <c r="CK1791" s="72"/>
      <c r="CL1791" s="72"/>
      <c r="CM1791" s="72"/>
      <c r="CN1791" s="72"/>
      <c r="CO1791" s="72"/>
      <c r="CP1791" s="72"/>
      <c r="CQ1791" s="72"/>
      <c r="CR1791" s="72"/>
      <c r="CS1791" s="72"/>
      <c r="CT1791" s="72"/>
      <c r="CU1791" s="72"/>
      <c r="CV1791" s="72"/>
      <c r="CW1791" s="72"/>
      <c r="CX1791" s="72"/>
      <c r="CY1791" s="72"/>
      <c r="CZ1791" s="72"/>
      <c r="DA1791" s="72"/>
      <c r="DB1791" s="72"/>
      <c r="DC1791" s="72"/>
      <c r="DD1791" s="72"/>
      <c r="DE1791" s="72"/>
      <c r="DF1791" s="72"/>
      <c r="DG1791" s="72"/>
      <c r="DH1791" s="72"/>
      <c r="DI1791" s="72"/>
      <c r="DJ1791" s="72"/>
      <c r="DK1791" s="72"/>
      <c r="DL1791" s="72"/>
      <c r="DM1791" s="72"/>
      <c r="DN1791" s="72"/>
      <c r="DO1791" s="72"/>
      <c r="DP1791" s="72"/>
      <c r="DQ1791" s="72"/>
      <c r="DR1791" s="72"/>
      <c r="DS1791" s="72"/>
      <c r="DT1791" s="72"/>
      <c r="DU1791" s="72"/>
      <c r="DV1791" s="72"/>
      <c r="DW1791" s="72"/>
      <c r="DX1791" s="72"/>
      <c r="DY1791" s="72"/>
      <c r="DZ1791" s="72"/>
      <c r="EA1791" s="72"/>
      <c r="EB1791" s="72"/>
      <c r="EC1791" s="72"/>
      <c r="ED1791" s="72"/>
      <c r="EE1791" s="72"/>
      <c r="EF1791" s="72"/>
      <c r="EG1791" s="72"/>
      <c r="EH1791" s="72"/>
      <c r="EI1791" s="72"/>
      <c r="EJ1791" s="72"/>
      <c r="EK1791" s="72"/>
      <c r="EL1791" s="72"/>
      <c r="EM1791" s="72"/>
      <c r="EN1791" s="72"/>
      <c r="EO1791" s="72"/>
      <c r="EP1791" s="72"/>
      <c r="EQ1791" s="72"/>
      <c r="ER1791" s="72"/>
      <c r="ES1791" s="72"/>
      <c r="ET1791" s="72"/>
      <c r="EU1791" s="72"/>
      <c r="EV1791" s="72"/>
      <c r="EW1791" s="72"/>
      <c r="EX1791" s="72"/>
      <c r="EY1791" s="72"/>
      <c r="EZ1791" s="72"/>
      <c r="FA1791" s="72"/>
      <c r="FB1791" s="72"/>
      <c r="FC1791" s="72"/>
      <c r="FD1791" s="72"/>
      <c r="FE1791" s="72"/>
      <c r="FF1791" s="72"/>
      <c r="FG1791" s="72"/>
      <c r="FH1791" s="72"/>
      <c r="FI1791" s="72"/>
      <c r="FJ1791" s="72"/>
      <c r="FK1791" s="72"/>
      <c r="FL1791" s="72"/>
      <c r="FM1791" s="72"/>
      <c r="FN1791" s="72"/>
      <c r="FO1791" s="72"/>
      <c r="FP1791" s="72"/>
      <c r="FQ1791" s="72"/>
      <c r="FR1791" s="72"/>
      <c r="FS1791" s="72"/>
      <c r="FT1791" s="72"/>
      <c r="FU1791" s="72"/>
      <c r="FV1791" s="72"/>
      <c r="FW1791" s="72"/>
      <c r="FX1791" s="72"/>
      <c r="FY1791" s="72"/>
      <c r="FZ1791" s="72"/>
      <c r="GA1791" s="72"/>
      <c r="GB1791" s="72"/>
      <c r="GC1791" s="72"/>
      <c r="GD1791" s="72"/>
      <c r="GE1791" s="72"/>
      <c r="GF1791" s="72"/>
      <c r="GG1791" s="72"/>
      <c r="GH1791" s="72"/>
      <c r="GI1791" s="72"/>
      <c r="GJ1791" s="72"/>
      <c r="GK1791" s="72"/>
      <c r="GL1791" s="72"/>
      <c r="GM1791" s="72"/>
      <c r="GN1791" s="72"/>
      <c r="GO1791" s="72"/>
      <c r="GP1791" s="72"/>
      <c r="GQ1791" s="72"/>
      <c r="GR1791" s="72"/>
      <c r="GS1791" s="72"/>
      <c r="GT1791" s="72"/>
      <c r="GU1791" s="72"/>
      <c r="GV1791" s="72"/>
      <c r="GW1791" s="72"/>
      <c r="GX1791" s="72"/>
      <c r="GY1791" s="72"/>
      <c r="GZ1791" s="72"/>
      <c r="HA1791" s="72"/>
      <c r="HB1791" s="72"/>
      <c r="HC1791" s="72"/>
      <c r="HD1791" s="72"/>
      <c r="HE1791" s="72"/>
      <c r="HF1791" s="72"/>
      <c r="HG1791" s="72"/>
      <c r="HH1791" s="72"/>
      <c r="HI1791" s="72"/>
      <c r="HJ1791" s="72"/>
      <c r="HK1791" s="72"/>
      <c r="HL1791" s="72"/>
      <c r="HM1791" s="72"/>
      <c r="HN1791" s="72"/>
      <c r="HO1791" s="72"/>
      <c r="HP1791" s="72"/>
      <c r="HQ1791" s="72"/>
      <c r="HR1791" s="72"/>
      <c r="HS1791" s="72"/>
      <c r="HT1791" s="72"/>
      <c r="HU1791" s="72"/>
      <c r="HV1791" s="72"/>
      <c r="HW1791" s="72"/>
      <c r="HX1791" s="72"/>
      <c r="HY1791" s="72"/>
      <c r="HZ1791" s="72"/>
      <c r="IA1791" s="72"/>
      <c r="IB1791" s="72"/>
      <c r="IC1791" s="72"/>
      <c r="ID1791" s="72"/>
      <c r="IE1791" s="72"/>
      <c r="IF1791" s="72"/>
      <c r="IG1791" s="72"/>
      <c r="IH1791" s="72"/>
      <c r="II1791" s="72"/>
      <c r="IJ1791" s="72"/>
      <c r="IK1791" s="72"/>
      <c r="IL1791" s="72"/>
      <c r="IM1791" s="72"/>
      <c r="IN1791" s="72"/>
      <c r="IO1791" s="72"/>
      <c r="IP1791" s="72"/>
      <c r="IQ1791" s="72"/>
      <c r="IR1791" s="72"/>
      <c r="IS1791" s="72"/>
      <c r="IT1791" s="72"/>
      <c r="IU1791" s="72"/>
      <c r="IV1791" s="72"/>
      <c r="IW1791" s="72"/>
      <c r="IX1791" s="72"/>
      <c r="IY1791" s="72"/>
      <c r="IZ1791" s="72"/>
      <c r="JA1791" s="72"/>
      <c r="JB1791" s="72"/>
      <c r="JC1791" s="72"/>
      <c r="JD1791" s="72"/>
      <c r="JE1791" s="72"/>
      <c r="JF1791" s="72"/>
      <c r="JG1791" s="72"/>
      <c r="JH1791" s="72"/>
      <c r="JI1791" s="72"/>
      <c r="JJ1791" s="72"/>
      <c r="JK1791" s="72"/>
      <c r="JL1791" s="72"/>
      <c r="JM1791" s="72"/>
      <c r="JN1791" s="72"/>
      <c r="JO1791" s="72"/>
      <c r="JP1791" s="72"/>
      <c r="JQ1791" s="72"/>
      <c r="JR1791" s="72"/>
      <c r="JS1791" s="72"/>
      <c r="JT1791" s="72"/>
      <c r="JU1791" s="72"/>
      <c r="JV1791" s="72"/>
      <c r="JW1791" s="72"/>
      <c r="JX1791" s="72"/>
      <c r="JY1791" s="72"/>
      <c r="JZ1791" s="72"/>
      <c r="KA1791" s="72"/>
      <c r="KB1791" s="72"/>
      <c r="KC1791" s="72"/>
      <c r="KD1791" s="72"/>
      <c r="KE1791" s="72"/>
      <c r="KF1791" s="72"/>
      <c r="KG1791" s="72"/>
      <c r="KH1791" s="72"/>
      <c r="KI1791" s="72"/>
      <c r="KJ1791" s="72"/>
      <c r="KK1791" s="72"/>
      <c r="KL1791" s="72"/>
      <c r="KM1791" s="72"/>
      <c r="KN1791" s="72"/>
      <c r="KO1791" s="72"/>
      <c r="KP1791" s="72"/>
      <c r="KQ1791" s="72"/>
      <c r="KR1791" s="72"/>
      <c r="KS1791" s="72"/>
      <c r="KT1791" s="72"/>
      <c r="KU1791" s="72"/>
      <c r="KV1791" s="72"/>
      <c r="KW1791" s="72"/>
      <c r="KX1791" s="72"/>
      <c r="KY1791" s="72"/>
      <c r="KZ1791" s="72"/>
      <c r="LA1791" s="72"/>
      <c r="LB1791" s="72"/>
      <c r="LC1791" s="72"/>
      <c r="LD1791" s="72"/>
      <c r="LE1791" s="72"/>
      <c r="LF1791" s="72"/>
      <c r="LG1791" s="72"/>
      <c r="LH1791" s="72"/>
      <c r="LI1791" s="72"/>
      <c r="LJ1791" s="72"/>
      <c r="LK1791" s="72"/>
      <c r="LL1791" s="72"/>
      <c r="LM1791" s="72"/>
      <c r="LN1791" s="72"/>
      <c r="LO1791" s="72"/>
      <c r="LP1791" s="72"/>
      <c r="LQ1791" s="72"/>
      <c r="LR1791" s="72"/>
      <c r="LS1791" s="72"/>
      <c r="LT1791" s="72"/>
      <c r="LU1791" s="72"/>
      <c r="LV1791" s="72"/>
      <c r="LW1791" s="72"/>
      <c r="LX1791" s="72"/>
      <c r="LY1791" s="72"/>
      <c r="LZ1791" s="72"/>
      <c r="MA1791" s="72"/>
      <c r="MB1791" s="72"/>
      <c r="MC1791" s="72"/>
      <c r="MD1791" s="72"/>
      <c r="ME1791" s="72"/>
      <c r="MF1791" s="72"/>
      <c r="MG1791" s="72"/>
      <c r="MH1791" s="72"/>
      <c r="MI1791" s="72"/>
      <c r="MJ1791" s="72"/>
      <c r="MK1791" s="72"/>
      <c r="ML1791" s="72"/>
      <c r="MM1791" s="72"/>
      <c r="MN1791" s="72"/>
      <c r="MO1791" s="72"/>
      <c r="MP1791" s="72"/>
      <c r="MQ1791" s="72"/>
      <c r="MR1791" s="72"/>
      <c r="MS1791" s="72"/>
      <c r="MT1791" s="72"/>
      <c r="MU1791" s="72"/>
      <c r="MV1791" s="72"/>
      <c r="MW1791" s="72"/>
      <c r="MX1791" s="72"/>
      <c r="MY1791" s="72"/>
      <c r="MZ1791" s="72"/>
      <c r="NA1791" s="72"/>
      <c r="NB1791" s="72"/>
      <c r="NC1791" s="72"/>
      <c r="ND1791" s="72"/>
      <c r="NE1791" s="72"/>
      <c r="NF1791" s="72"/>
      <c r="NG1791" s="72"/>
      <c r="NH1791" s="72"/>
      <c r="NI1791" s="72"/>
      <c r="NJ1791" s="72"/>
      <c r="NK1791" s="72"/>
      <c r="NL1791" s="72"/>
      <c r="NM1791" s="72"/>
      <c r="NN1791" s="72"/>
      <c r="NO1791" s="72"/>
      <c r="NP1791" s="72"/>
      <c r="NQ1791" s="72"/>
      <c r="NR1791" s="72"/>
      <c r="NS1791" s="72"/>
      <c r="NT1791" s="72"/>
      <c r="NU1791" s="72"/>
      <c r="NV1791" s="72"/>
      <c r="NW1791" s="72"/>
      <c r="NX1791" s="72"/>
      <c r="NY1791" s="72"/>
      <c r="NZ1791" s="72"/>
      <c r="OA1791" s="72"/>
      <c r="OB1791" s="72"/>
      <c r="OC1791" s="72"/>
      <c r="OD1791" s="72"/>
      <c r="OE1791" s="72"/>
      <c r="OF1791" s="72"/>
      <c r="OG1791" s="72"/>
      <c r="OH1791" s="72"/>
      <c r="OI1791" s="72"/>
      <c r="OJ1791" s="72"/>
      <c r="OK1791" s="72"/>
      <c r="OL1791" s="72"/>
      <c r="OM1791" s="72"/>
      <c r="ON1791" s="72"/>
      <c r="OO1791" s="72"/>
      <c r="OP1791" s="72"/>
      <c r="OQ1791" s="72"/>
      <c r="OR1791" s="72"/>
      <c r="OS1791" s="72"/>
      <c r="OT1791" s="72"/>
      <c r="OU1791" s="72"/>
      <c r="OV1791" s="72"/>
      <c r="OW1791" s="72"/>
      <c r="OX1791" s="72"/>
      <c r="OY1791" s="72"/>
      <c r="OZ1791" s="72"/>
      <c r="PA1791" s="72"/>
      <c r="PB1791" s="72"/>
      <c r="PC1791" s="72"/>
      <c r="PD1791" s="72"/>
      <c r="PE1791" s="72"/>
      <c r="PF1791" s="72"/>
      <c r="PG1791" s="72"/>
      <c r="PH1791" s="72"/>
      <c r="PI1791" s="72"/>
      <c r="PJ1791" s="72"/>
      <c r="PK1791" s="72"/>
      <c r="PL1791" s="72"/>
      <c r="PM1791" s="72"/>
      <c r="PN1791" s="72"/>
      <c r="PO1791" s="72"/>
      <c r="PP1791" s="72"/>
      <c r="PQ1791" s="72"/>
      <c r="PR1791" s="72"/>
      <c r="PS1791" s="72"/>
      <c r="PT1791" s="72"/>
      <c r="PU1791" s="72"/>
      <c r="PV1791" s="72"/>
      <c r="PW1791" s="72"/>
      <c r="PX1791" s="72"/>
      <c r="PY1791" s="72"/>
      <c r="PZ1791" s="72"/>
      <c r="QA1791" s="72"/>
      <c r="QB1791" s="72"/>
      <c r="QC1791" s="72"/>
      <c r="QD1791" s="72"/>
      <c r="QE1791" s="72"/>
      <c r="QF1791" s="72"/>
      <c r="QG1791" s="72"/>
      <c r="QH1791" s="72"/>
      <c r="QI1791" s="72"/>
      <c r="QJ1791" s="72"/>
      <c r="QK1791" s="72"/>
      <c r="QL1791" s="72"/>
      <c r="QM1791" s="72"/>
      <c r="QN1791" s="72"/>
      <c r="QO1791" s="72"/>
      <c r="QP1791" s="72"/>
      <c r="QQ1791" s="72"/>
      <c r="QR1791" s="72"/>
      <c r="QS1791" s="72"/>
      <c r="QT1791" s="72"/>
      <c r="QU1791" s="72"/>
      <c r="QV1791" s="72"/>
      <c r="QW1791" s="72"/>
      <c r="QX1791" s="72"/>
      <c r="QY1791" s="72"/>
      <c r="QZ1791" s="72"/>
      <c r="RA1791" s="72"/>
      <c r="RB1791" s="72"/>
      <c r="RC1791" s="72"/>
      <c r="RD1791" s="72"/>
      <c r="RE1791" s="72"/>
      <c r="RF1791" s="72"/>
      <c r="RG1791" s="72"/>
      <c r="RH1791" s="72"/>
      <c r="RI1791" s="72"/>
      <c r="RJ1791" s="72"/>
      <c r="RK1791" s="72"/>
      <c r="RL1791" s="72"/>
      <c r="RM1791" s="72"/>
      <c r="RN1791" s="72"/>
      <c r="RO1791" s="72"/>
      <c r="RP1791" s="72"/>
      <c r="RQ1791" s="72"/>
      <c r="RR1791" s="72"/>
      <c r="RS1791" s="72"/>
      <c r="RT1791" s="72"/>
      <c r="RU1791" s="72"/>
      <c r="RV1791" s="72"/>
      <c r="RW1791" s="72"/>
      <c r="RX1791" s="72"/>
      <c r="RY1791" s="72"/>
      <c r="RZ1791" s="72"/>
      <c r="SA1791" s="72"/>
      <c r="SB1791" s="72"/>
      <c r="SC1791" s="72"/>
      <c r="SD1791" s="72"/>
      <c r="SE1791" s="72"/>
      <c r="SF1791" s="72"/>
      <c r="SG1791" s="72"/>
      <c r="SH1791" s="72"/>
      <c r="SI1791" s="72"/>
      <c r="SJ1791" s="72"/>
      <c r="SK1791" s="72"/>
      <c r="SL1791" s="72"/>
      <c r="SM1791" s="72"/>
      <c r="SN1791" s="72"/>
      <c r="SO1791" s="72"/>
      <c r="SP1791" s="72"/>
      <c r="SQ1791" s="72"/>
      <c r="SR1791" s="72"/>
      <c r="SS1791" s="72"/>
      <c r="ST1791" s="72"/>
      <c r="SU1791" s="72"/>
      <c r="SV1791" s="72"/>
      <c r="SW1791" s="72"/>
      <c r="SX1791" s="72"/>
      <c r="SY1791" s="72"/>
      <c r="SZ1791" s="72"/>
      <c r="TA1791" s="72"/>
      <c r="TB1791" s="72"/>
      <c r="TC1791" s="72"/>
    </row>
    <row r="1792" spans="1:523" ht="16.5" customHeight="1" x14ac:dyDescent="0.2">
      <c r="A1792" s="20">
        <v>105</v>
      </c>
      <c r="B1792" s="78" t="s">
        <v>21</v>
      </c>
      <c r="C1792" s="20" t="s">
        <v>33</v>
      </c>
      <c r="D1792" s="20" t="s">
        <v>49</v>
      </c>
      <c r="E1792" s="20" t="s">
        <v>1345</v>
      </c>
      <c r="F1792" s="21" t="s">
        <v>48</v>
      </c>
      <c r="G1792" s="20" t="s">
        <v>42</v>
      </c>
      <c r="H1792" s="20" t="s">
        <v>35</v>
      </c>
      <c r="I1792" s="20" t="s">
        <v>27</v>
      </c>
      <c r="J1792" s="123" t="s">
        <v>1265</v>
      </c>
      <c r="K1792" s="20"/>
      <c r="L1792" s="20"/>
      <c r="M1792" s="20"/>
      <c r="N1792" s="20"/>
      <c r="O1792" s="23">
        <v>0</v>
      </c>
      <c r="P1792" s="104">
        <f>14950000*4</f>
        <v>59800000</v>
      </c>
      <c r="Q1792" s="24">
        <v>6</v>
      </c>
      <c r="R1792" s="25">
        <v>45809</v>
      </c>
      <c r="S1792" s="20" t="s">
        <v>29</v>
      </c>
      <c r="T1792" s="75">
        <f t="shared" si="32"/>
        <v>358800000</v>
      </c>
      <c r="U1792" s="28" t="s">
        <v>46</v>
      </c>
      <c r="V1792" s="28" t="s">
        <v>52</v>
      </c>
      <c r="W1792" s="72"/>
      <c r="X1792" s="72"/>
      <c r="Y1792" s="72"/>
      <c r="Z1792" s="72"/>
      <c r="AA1792" s="72"/>
      <c r="AB1792" s="72"/>
      <c r="AC1792" s="72"/>
      <c r="AD1792" s="72"/>
      <c r="AE1792" s="72"/>
      <c r="AF1792" s="72"/>
      <c r="AG1792" s="72"/>
      <c r="AH1792" s="72"/>
      <c r="AI1792" s="72"/>
      <c r="AJ1792" s="72"/>
      <c r="AK1792" s="72"/>
      <c r="AL1792" s="72"/>
      <c r="AM1792" s="72"/>
      <c r="AN1792" s="72"/>
      <c r="AO1792" s="72"/>
      <c r="AP1792" s="72"/>
      <c r="AQ1792" s="72"/>
      <c r="AR1792" s="72"/>
      <c r="AS1792" s="72"/>
      <c r="AT1792" s="72"/>
      <c r="AU1792" s="72"/>
      <c r="AV1792" s="72"/>
      <c r="AW1792" s="72"/>
      <c r="AX1792" s="72"/>
      <c r="AY1792" s="72"/>
      <c r="AZ1792" s="72"/>
      <c r="BA1792" s="72"/>
      <c r="BB1792" s="72"/>
      <c r="BC1792" s="72"/>
      <c r="BD1792" s="72"/>
      <c r="BE1792" s="72"/>
      <c r="BF1792" s="72"/>
      <c r="BG1792" s="72"/>
      <c r="BH1792" s="72"/>
      <c r="BI1792" s="72"/>
      <c r="BJ1792" s="72"/>
      <c r="BK1792" s="72"/>
      <c r="BL1792" s="72"/>
      <c r="BM1792" s="72"/>
      <c r="BN1792" s="72"/>
      <c r="BO1792" s="72"/>
      <c r="BP1792" s="72"/>
      <c r="BQ1792" s="72"/>
      <c r="BR1792" s="72"/>
      <c r="BS1792" s="72"/>
      <c r="BT1792" s="72"/>
      <c r="BU1792" s="72"/>
      <c r="BV1792" s="72"/>
      <c r="BW1792" s="72"/>
      <c r="BX1792" s="72"/>
      <c r="BY1792" s="72"/>
      <c r="BZ1792" s="72"/>
      <c r="CA1792" s="72"/>
      <c r="CB1792" s="72"/>
      <c r="CC1792" s="72"/>
      <c r="CD1792" s="72"/>
      <c r="CE1792" s="72"/>
      <c r="CF1792" s="72"/>
      <c r="CG1792" s="72"/>
      <c r="CH1792" s="72"/>
      <c r="CI1792" s="72"/>
      <c r="CJ1792" s="72"/>
      <c r="CK1792" s="72"/>
      <c r="CL1792" s="72"/>
      <c r="CM1792" s="72"/>
      <c r="CN1792" s="72"/>
      <c r="CO1792" s="72"/>
      <c r="CP1792" s="72"/>
      <c r="CQ1792" s="72"/>
      <c r="CR1792" s="72"/>
      <c r="CS1792" s="72"/>
      <c r="CT1792" s="72"/>
      <c r="CU1792" s="72"/>
      <c r="CV1792" s="72"/>
      <c r="CW1792" s="72"/>
      <c r="CX1792" s="72"/>
      <c r="CY1792" s="72"/>
      <c r="CZ1792" s="72"/>
      <c r="DA1792" s="72"/>
      <c r="DB1792" s="72"/>
      <c r="DC1792" s="72"/>
      <c r="DD1792" s="72"/>
      <c r="DE1792" s="72"/>
      <c r="DF1792" s="72"/>
      <c r="DG1792" s="72"/>
      <c r="DH1792" s="72"/>
      <c r="DI1792" s="72"/>
      <c r="DJ1792" s="72"/>
      <c r="DK1792" s="72"/>
      <c r="DL1792" s="72"/>
      <c r="DM1792" s="72"/>
      <c r="DN1792" s="72"/>
      <c r="DO1792" s="72"/>
      <c r="DP1792" s="72"/>
      <c r="DQ1792" s="72"/>
      <c r="DR1792" s="72"/>
      <c r="DS1792" s="72"/>
      <c r="DT1792" s="72"/>
      <c r="DU1792" s="72"/>
      <c r="DV1792" s="72"/>
      <c r="DW1792" s="72"/>
      <c r="DX1792" s="72"/>
      <c r="DY1792" s="72"/>
      <c r="DZ1792" s="72"/>
      <c r="EA1792" s="72"/>
      <c r="EB1792" s="72"/>
      <c r="EC1792" s="72"/>
      <c r="ED1792" s="72"/>
      <c r="EE1792" s="72"/>
      <c r="EF1792" s="72"/>
      <c r="EG1792" s="72"/>
      <c r="EH1792" s="72"/>
      <c r="EI1792" s="72"/>
      <c r="EJ1792" s="72"/>
      <c r="EK1792" s="72"/>
      <c r="EL1792" s="72"/>
      <c r="EM1792" s="72"/>
      <c r="EN1792" s="72"/>
      <c r="EO1792" s="72"/>
      <c r="EP1792" s="72"/>
      <c r="EQ1792" s="72"/>
      <c r="ER1792" s="72"/>
      <c r="ES1792" s="72"/>
      <c r="ET1792" s="72"/>
      <c r="EU1792" s="72"/>
      <c r="EV1792" s="72"/>
      <c r="EW1792" s="72"/>
      <c r="EX1792" s="72"/>
      <c r="EY1792" s="72"/>
      <c r="EZ1792" s="72"/>
      <c r="FA1792" s="72"/>
      <c r="FB1792" s="72"/>
      <c r="FC1792" s="72"/>
      <c r="FD1792" s="72"/>
      <c r="FE1792" s="72"/>
      <c r="FF1792" s="72"/>
      <c r="FG1792" s="72"/>
      <c r="FH1792" s="72"/>
      <c r="FI1792" s="72"/>
      <c r="FJ1792" s="72"/>
      <c r="FK1792" s="72"/>
      <c r="FL1792" s="72"/>
      <c r="FM1792" s="72"/>
      <c r="FN1792" s="72"/>
      <c r="FO1792" s="72"/>
      <c r="FP1792" s="72"/>
      <c r="FQ1792" s="72"/>
      <c r="FR1792" s="72"/>
      <c r="FS1792" s="72"/>
      <c r="FT1792" s="72"/>
      <c r="FU1792" s="72"/>
      <c r="FV1792" s="72"/>
      <c r="FW1792" s="72"/>
      <c r="FX1792" s="72"/>
      <c r="FY1792" s="72"/>
      <c r="FZ1792" s="72"/>
      <c r="GA1792" s="72"/>
      <c r="GB1792" s="72"/>
      <c r="GC1792" s="72"/>
      <c r="GD1792" s="72"/>
      <c r="GE1792" s="72"/>
      <c r="GF1792" s="72"/>
      <c r="GG1792" s="72"/>
      <c r="GH1792" s="72"/>
      <c r="GI1792" s="72"/>
      <c r="GJ1792" s="72"/>
      <c r="GK1792" s="72"/>
      <c r="GL1792" s="72"/>
      <c r="GM1792" s="72"/>
      <c r="GN1792" s="72"/>
      <c r="GO1792" s="72"/>
      <c r="GP1792" s="72"/>
      <c r="GQ1792" s="72"/>
      <c r="GR1792" s="72"/>
      <c r="GS1792" s="72"/>
      <c r="GT1792" s="72"/>
      <c r="GU1792" s="72"/>
      <c r="GV1792" s="72"/>
      <c r="GW1792" s="72"/>
      <c r="GX1792" s="72"/>
      <c r="GY1792" s="72"/>
      <c r="GZ1792" s="72"/>
      <c r="HA1792" s="72"/>
      <c r="HB1792" s="72"/>
      <c r="HC1792" s="72"/>
      <c r="HD1792" s="72"/>
      <c r="HE1792" s="72"/>
      <c r="HF1792" s="72"/>
      <c r="HG1792" s="72"/>
      <c r="HH1792" s="72"/>
      <c r="HI1792" s="72"/>
      <c r="HJ1792" s="72"/>
      <c r="HK1792" s="72"/>
      <c r="HL1792" s="72"/>
      <c r="HM1792" s="72"/>
      <c r="HN1792" s="72"/>
      <c r="HO1792" s="72"/>
      <c r="HP1792" s="72"/>
      <c r="HQ1792" s="72"/>
      <c r="HR1792" s="72"/>
      <c r="HS1792" s="72"/>
      <c r="HT1792" s="72"/>
      <c r="HU1792" s="72"/>
      <c r="HV1792" s="72"/>
      <c r="HW1792" s="72"/>
      <c r="HX1792" s="72"/>
      <c r="HY1792" s="72"/>
      <c r="HZ1792" s="72"/>
      <c r="IA1792" s="72"/>
      <c r="IB1792" s="72"/>
      <c r="IC1792" s="72"/>
      <c r="ID1792" s="72"/>
      <c r="IE1792" s="72"/>
      <c r="IF1792" s="72"/>
      <c r="IG1792" s="72"/>
      <c r="IH1792" s="72"/>
      <c r="II1792" s="72"/>
      <c r="IJ1792" s="72"/>
      <c r="IK1792" s="72"/>
      <c r="IL1792" s="72"/>
      <c r="IM1792" s="72"/>
      <c r="IN1792" s="72"/>
      <c r="IO1792" s="72"/>
      <c r="IP1792" s="72"/>
      <c r="IQ1792" s="72"/>
      <c r="IR1792" s="72"/>
      <c r="IS1792" s="72"/>
      <c r="IT1792" s="72"/>
      <c r="IU1792" s="72"/>
      <c r="IV1792" s="72"/>
      <c r="IW1792" s="72"/>
      <c r="IX1792" s="72"/>
      <c r="IY1792" s="72"/>
      <c r="IZ1792" s="72"/>
      <c r="JA1792" s="72"/>
      <c r="JB1792" s="72"/>
      <c r="JC1792" s="72"/>
      <c r="JD1792" s="72"/>
      <c r="JE1792" s="72"/>
      <c r="JF1792" s="72"/>
      <c r="JG1792" s="72"/>
      <c r="JH1792" s="72"/>
      <c r="JI1792" s="72"/>
      <c r="JJ1792" s="72"/>
      <c r="JK1792" s="72"/>
      <c r="JL1792" s="72"/>
      <c r="JM1792" s="72"/>
      <c r="JN1792" s="72"/>
      <c r="JO1792" s="72"/>
      <c r="JP1792" s="72"/>
      <c r="JQ1792" s="72"/>
      <c r="JR1792" s="72"/>
      <c r="JS1792" s="72"/>
      <c r="JT1792" s="72"/>
      <c r="JU1792" s="72"/>
      <c r="JV1792" s="72"/>
      <c r="JW1792" s="72"/>
      <c r="JX1792" s="72"/>
      <c r="JY1792" s="72"/>
      <c r="JZ1792" s="72"/>
      <c r="KA1792" s="72"/>
      <c r="KB1792" s="72"/>
      <c r="KC1792" s="72"/>
      <c r="KD1792" s="72"/>
      <c r="KE1792" s="72"/>
      <c r="KF1792" s="72"/>
      <c r="KG1792" s="72"/>
      <c r="KH1792" s="72"/>
      <c r="KI1792" s="72"/>
      <c r="KJ1792" s="72"/>
      <c r="KK1792" s="72"/>
      <c r="KL1792" s="72"/>
      <c r="KM1792" s="72"/>
      <c r="KN1792" s="72"/>
      <c r="KO1792" s="72"/>
      <c r="KP1792" s="72"/>
      <c r="KQ1792" s="72"/>
      <c r="KR1792" s="72"/>
      <c r="KS1792" s="72"/>
      <c r="KT1792" s="72"/>
      <c r="KU1792" s="72"/>
      <c r="KV1792" s="72"/>
      <c r="KW1792" s="72"/>
      <c r="KX1792" s="72"/>
      <c r="KY1792" s="72"/>
      <c r="KZ1792" s="72"/>
      <c r="LA1792" s="72"/>
      <c r="LB1792" s="72"/>
      <c r="LC1792" s="72"/>
      <c r="LD1792" s="72"/>
      <c r="LE1792" s="72"/>
      <c r="LF1792" s="72"/>
      <c r="LG1792" s="72"/>
      <c r="LH1792" s="72"/>
      <c r="LI1792" s="72"/>
      <c r="LJ1792" s="72"/>
      <c r="LK1792" s="72"/>
      <c r="LL1792" s="72"/>
      <c r="LM1792" s="72"/>
      <c r="LN1792" s="72"/>
      <c r="LO1792" s="72"/>
      <c r="LP1792" s="72"/>
      <c r="LQ1792" s="72"/>
      <c r="LR1792" s="72"/>
      <c r="LS1792" s="72"/>
      <c r="LT1792" s="72"/>
      <c r="LU1792" s="72"/>
      <c r="LV1792" s="72"/>
      <c r="LW1792" s="72"/>
      <c r="LX1792" s="72"/>
      <c r="LY1792" s="72"/>
      <c r="LZ1792" s="72"/>
      <c r="MA1792" s="72"/>
      <c r="MB1792" s="72"/>
      <c r="MC1792" s="72"/>
      <c r="MD1792" s="72"/>
      <c r="ME1792" s="72"/>
      <c r="MF1792" s="72"/>
      <c r="MG1792" s="72"/>
      <c r="MH1792" s="72"/>
      <c r="MI1792" s="72"/>
      <c r="MJ1792" s="72"/>
      <c r="MK1792" s="72"/>
      <c r="ML1792" s="72"/>
      <c r="MM1792" s="72"/>
      <c r="MN1792" s="72"/>
      <c r="MO1792" s="72"/>
      <c r="MP1792" s="72"/>
      <c r="MQ1792" s="72"/>
      <c r="MR1792" s="72"/>
      <c r="MS1792" s="72"/>
      <c r="MT1792" s="72"/>
      <c r="MU1792" s="72"/>
      <c r="MV1792" s="72"/>
      <c r="MW1792" s="72"/>
      <c r="MX1792" s="72"/>
      <c r="MY1792" s="72"/>
      <c r="MZ1792" s="72"/>
      <c r="NA1792" s="72"/>
      <c r="NB1792" s="72"/>
      <c r="NC1792" s="72"/>
      <c r="ND1792" s="72"/>
      <c r="NE1792" s="72"/>
      <c r="NF1792" s="72"/>
      <c r="NG1792" s="72"/>
      <c r="NH1792" s="72"/>
      <c r="NI1792" s="72"/>
      <c r="NJ1792" s="72"/>
      <c r="NK1792" s="72"/>
      <c r="NL1792" s="72"/>
      <c r="NM1792" s="72"/>
      <c r="NN1792" s="72"/>
      <c r="NO1792" s="72"/>
      <c r="NP1792" s="72"/>
      <c r="NQ1792" s="72"/>
      <c r="NR1792" s="72"/>
      <c r="NS1792" s="72"/>
      <c r="NT1792" s="72"/>
      <c r="NU1792" s="72"/>
      <c r="NV1792" s="72"/>
      <c r="NW1792" s="72"/>
      <c r="NX1792" s="72"/>
      <c r="NY1792" s="72"/>
      <c r="NZ1792" s="72"/>
      <c r="OA1792" s="72"/>
      <c r="OB1792" s="72"/>
      <c r="OC1792" s="72"/>
      <c r="OD1792" s="72"/>
      <c r="OE1792" s="72"/>
      <c r="OF1792" s="72"/>
      <c r="OG1792" s="72"/>
      <c r="OH1792" s="72"/>
      <c r="OI1792" s="72"/>
      <c r="OJ1792" s="72"/>
      <c r="OK1792" s="72"/>
      <c r="OL1792" s="72"/>
      <c r="OM1792" s="72"/>
      <c r="ON1792" s="72"/>
      <c r="OO1792" s="72"/>
      <c r="OP1792" s="72"/>
      <c r="OQ1792" s="72"/>
      <c r="OR1792" s="72"/>
      <c r="OS1792" s="72"/>
      <c r="OT1792" s="72"/>
      <c r="OU1792" s="72"/>
      <c r="OV1792" s="72"/>
      <c r="OW1792" s="72"/>
      <c r="OX1792" s="72"/>
      <c r="OY1792" s="72"/>
      <c r="OZ1792" s="72"/>
      <c r="PA1792" s="72"/>
      <c r="PB1792" s="72"/>
      <c r="PC1792" s="72"/>
      <c r="PD1792" s="72"/>
      <c r="PE1792" s="72"/>
      <c r="PF1792" s="72"/>
      <c r="PG1792" s="72"/>
      <c r="PH1792" s="72"/>
      <c r="PI1792" s="72"/>
      <c r="PJ1792" s="72"/>
      <c r="PK1792" s="72"/>
      <c r="PL1792" s="72"/>
      <c r="PM1792" s="72"/>
      <c r="PN1792" s="72"/>
      <c r="PO1792" s="72"/>
      <c r="PP1792" s="72"/>
      <c r="PQ1792" s="72"/>
      <c r="PR1792" s="72"/>
      <c r="PS1792" s="72"/>
      <c r="PT1792" s="72"/>
      <c r="PU1792" s="72"/>
      <c r="PV1792" s="72"/>
      <c r="PW1792" s="72"/>
      <c r="PX1792" s="72"/>
      <c r="PY1792" s="72"/>
      <c r="PZ1792" s="72"/>
      <c r="QA1792" s="72"/>
      <c r="QB1792" s="72"/>
      <c r="QC1792" s="72"/>
      <c r="QD1792" s="72"/>
      <c r="QE1792" s="72"/>
      <c r="QF1792" s="72"/>
      <c r="QG1792" s="72"/>
      <c r="QH1792" s="72"/>
      <c r="QI1792" s="72"/>
      <c r="QJ1792" s="72"/>
      <c r="QK1792" s="72"/>
      <c r="QL1792" s="72"/>
      <c r="QM1792" s="72"/>
      <c r="QN1792" s="72"/>
      <c r="QO1792" s="72"/>
      <c r="QP1792" s="72"/>
      <c r="QQ1792" s="72"/>
      <c r="QR1792" s="72"/>
      <c r="QS1792" s="72"/>
      <c r="QT1792" s="72"/>
      <c r="QU1792" s="72"/>
      <c r="QV1792" s="72"/>
      <c r="QW1792" s="72"/>
      <c r="QX1792" s="72"/>
      <c r="QY1792" s="72"/>
      <c r="QZ1792" s="72"/>
      <c r="RA1792" s="72"/>
      <c r="RB1792" s="72"/>
      <c r="RC1792" s="72"/>
      <c r="RD1792" s="72"/>
      <c r="RE1792" s="72"/>
      <c r="RF1792" s="72"/>
      <c r="RG1792" s="72"/>
      <c r="RH1792" s="72"/>
      <c r="RI1792" s="72"/>
      <c r="RJ1792" s="72"/>
      <c r="RK1792" s="72"/>
      <c r="RL1792" s="72"/>
      <c r="RM1792" s="72"/>
      <c r="RN1792" s="72"/>
      <c r="RO1792" s="72"/>
      <c r="RP1792" s="72"/>
      <c r="RQ1792" s="72"/>
      <c r="RR1792" s="72"/>
      <c r="RS1792" s="72"/>
      <c r="RT1792" s="72"/>
      <c r="RU1792" s="72"/>
      <c r="RV1792" s="72"/>
      <c r="RW1792" s="72"/>
      <c r="RX1792" s="72"/>
      <c r="RY1792" s="72"/>
      <c r="RZ1792" s="72"/>
      <c r="SA1792" s="72"/>
      <c r="SB1792" s="72"/>
      <c r="SC1792" s="72"/>
      <c r="SD1792" s="72"/>
      <c r="SE1792" s="72"/>
      <c r="SF1792" s="72"/>
      <c r="SG1792" s="72"/>
      <c r="SH1792" s="72"/>
      <c r="SI1792" s="72"/>
      <c r="SJ1792" s="72"/>
      <c r="SK1792" s="72"/>
      <c r="SL1792" s="72"/>
      <c r="SM1792" s="72"/>
      <c r="SN1792" s="72"/>
      <c r="SO1792" s="72"/>
      <c r="SP1792" s="72"/>
      <c r="SQ1792" s="72"/>
      <c r="SR1792" s="72"/>
      <c r="SS1792" s="72"/>
      <c r="ST1792" s="72"/>
      <c r="SU1792" s="72"/>
      <c r="SV1792" s="72"/>
      <c r="SW1792" s="72"/>
      <c r="SX1792" s="72"/>
      <c r="SY1792" s="72"/>
      <c r="SZ1792" s="72"/>
      <c r="TA1792" s="72"/>
      <c r="TB1792" s="72"/>
      <c r="TC1792" s="72"/>
    </row>
    <row r="1793" spans="1:523" ht="16.5" customHeight="1" x14ac:dyDescent="0.2">
      <c r="A1793" s="20">
        <v>118</v>
      </c>
      <c r="B1793" s="78" t="s">
        <v>53</v>
      </c>
      <c r="C1793" s="20" t="s">
        <v>1266</v>
      </c>
      <c r="D1793" s="20" t="s">
        <v>49</v>
      </c>
      <c r="E1793" s="20" t="s">
        <v>1345</v>
      </c>
      <c r="F1793" s="22" t="s">
        <v>59</v>
      </c>
      <c r="G1793" s="30" t="s">
        <v>42</v>
      </c>
      <c r="H1793" s="20" t="s">
        <v>35</v>
      </c>
      <c r="I1793" s="20" t="s">
        <v>27</v>
      </c>
      <c r="J1793" s="22" t="s">
        <v>1266</v>
      </c>
      <c r="K1793" s="20"/>
      <c r="L1793" s="20"/>
      <c r="M1793" s="20"/>
      <c r="N1793" s="20"/>
      <c r="O1793" s="20"/>
      <c r="P1793" s="26">
        <v>600000000</v>
      </c>
      <c r="Q1793" s="24">
        <v>1</v>
      </c>
      <c r="R1793" s="25">
        <v>45992</v>
      </c>
      <c r="S1793" s="20" t="s">
        <v>56</v>
      </c>
      <c r="T1793" s="23">
        <v>600000000</v>
      </c>
      <c r="U1793" s="28" t="s">
        <v>46</v>
      </c>
      <c r="V1793" s="124" t="s">
        <v>52</v>
      </c>
      <c r="W1793" s="72"/>
      <c r="X1793" s="72"/>
      <c r="Y1793" s="72"/>
      <c r="Z1793" s="72"/>
      <c r="AA1793" s="72"/>
      <c r="AB1793" s="72"/>
      <c r="AC1793" s="72"/>
      <c r="AD1793" s="72"/>
      <c r="AE1793" s="72"/>
      <c r="AF1793" s="72"/>
      <c r="AG1793" s="72"/>
      <c r="AH1793" s="72"/>
      <c r="AI1793" s="72"/>
      <c r="AJ1793" s="72"/>
      <c r="AK1793" s="72"/>
      <c r="AL1793" s="72"/>
      <c r="AM1793" s="72"/>
      <c r="AN1793" s="72"/>
      <c r="AO1793" s="72"/>
      <c r="AP1793" s="72"/>
      <c r="AQ1793" s="72"/>
      <c r="AR1793" s="72"/>
      <c r="AS1793" s="72"/>
      <c r="AT1793" s="72"/>
      <c r="AU1793" s="72"/>
      <c r="AV1793" s="72"/>
      <c r="AW1793" s="72"/>
      <c r="AX1793" s="72"/>
      <c r="AY1793" s="72"/>
      <c r="AZ1793" s="72"/>
      <c r="BA1793" s="72"/>
      <c r="BB1793" s="72"/>
      <c r="BC1793" s="72"/>
      <c r="BD1793" s="72"/>
      <c r="BE1793" s="72"/>
      <c r="BF1793" s="72"/>
      <c r="BG1793" s="72"/>
      <c r="BH1793" s="72"/>
      <c r="BI1793" s="72"/>
      <c r="BJ1793" s="72"/>
      <c r="BK1793" s="72"/>
      <c r="BL1793" s="72"/>
      <c r="BM1793" s="72"/>
      <c r="BN1793" s="72"/>
      <c r="BO1793" s="72"/>
      <c r="BP1793" s="72"/>
      <c r="BQ1793" s="72"/>
      <c r="BR1793" s="72"/>
      <c r="BS1793" s="72"/>
      <c r="BT1793" s="72"/>
      <c r="BU1793" s="72"/>
      <c r="BV1793" s="72"/>
      <c r="BW1793" s="72"/>
      <c r="BX1793" s="72"/>
      <c r="BY1793" s="72"/>
      <c r="BZ1793" s="72"/>
      <c r="CA1793" s="72"/>
      <c r="CB1793" s="72"/>
      <c r="CC1793" s="72"/>
      <c r="CD1793" s="72"/>
      <c r="CE1793" s="72"/>
      <c r="CF1793" s="72"/>
      <c r="CG1793" s="72"/>
      <c r="CH1793" s="72"/>
      <c r="CI1793" s="72"/>
      <c r="CJ1793" s="72"/>
      <c r="CK1793" s="72"/>
      <c r="CL1793" s="72"/>
      <c r="CM1793" s="72"/>
      <c r="CN1793" s="72"/>
      <c r="CO1793" s="72"/>
      <c r="CP1793" s="72"/>
      <c r="CQ1793" s="72"/>
      <c r="CR1793" s="72"/>
      <c r="CS1793" s="72"/>
      <c r="CT1793" s="72"/>
      <c r="CU1793" s="72"/>
      <c r="CV1793" s="72"/>
      <c r="CW1793" s="72"/>
      <c r="CX1793" s="72"/>
      <c r="CY1793" s="72"/>
      <c r="CZ1793" s="72"/>
      <c r="DA1793" s="72"/>
      <c r="DB1793" s="72"/>
      <c r="DC1793" s="72"/>
      <c r="DD1793" s="72"/>
      <c r="DE1793" s="72"/>
      <c r="DF1793" s="72"/>
      <c r="DG1793" s="72"/>
      <c r="DH1793" s="72"/>
      <c r="DI1793" s="72"/>
      <c r="DJ1793" s="72"/>
      <c r="DK1793" s="72"/>
      <c r="DL1793" s="72"/>
      <c r="DM1793" s="72"/>
      <c r="DN1793" s="72"/>
      <c r="DO1793" s="72"/>
      <c r="DP1793" s="72"/>
      <c r="DQ1793" s="72"/>
      <c r="DR1793" s="72"/>
      <c r="DS1793" s="72"/>
      <c r="DT1793" s="72"/>
      <c r="DU1793" s="72"/>
      <c r="DV1793" s="72"/>
      <c r="DW1793" s="72"/>
      <c r="DX1793" s="72"/>
      <c r="DY1793" s="72"/>
      <c r="DZ1793" s="72"/>
      <c r="EA1793" s="72"/>
      <c r="EB1793" s="72"/>
      <c r="EC1793" s="72"/>
      <c r="ED1793" s="72"/>
      <c r="EE1793" s="72"/>
      <c r="EF1793" s="72"/>
      <c r="EG1793" s="72"/>
      <c r="EH1793" s="72"/>
      <c r="EI1793" s="72"/>
      <c r="EJ1793" s="72"/>
      <c r="EK1793" s="72"/>
      <c r="EL1793" s="72"/>
      <c r="EM1793" s="72"/>
      <c r="EN1793" s="72"/>
      <c r="EO1793" s="72"/>
      <c r="EP1793" s="72"/>
      <c r="EQ1793" s="72"/>
      <c r="ER1793" s="72"/>
      <c r="ES1793" s="72"/>
      <c r="ET1793" s="72"/>
      <c r="EU1793" s="72"/>
      <c r="EV1793" s="72"/>
      <c r="EW1793" s="72"/>
      <c r="EX1793" s="72"/>
      <c r="EY1793" s="72"/>
      <c r="EZ1793" s="72"/>
      <c r="FA1793" s="72"/>
      <c r="FB1793" s="72"/>
      <c r="FC1793" s="72"/>
      <c r="FD1793" s="72"/>
      <c r="FE1793" s="72"/>
      <c r="FF1793" s="72"/>
      <c r="FG1793" s="72"/>
      <c r="FH1793" s="72"/>
      <c r="FI1793" s="72"/>
      <c r="FJ1793" s="72"/>
      <c r="FK1793" s="72"/>
      <c r="FL1793" s="72"/>
      <c r="FM1793" s="72"/>
      <c r="FN1793" s="72"/>
      <c r="FO1793" s="72"/>
      <c r="FP1793" s="72"/>
      <c r="FQ1793" s="72"/>
      <c r="FR1793" s="72"/>
      <c r="FS1793" s="72"/>
      <c r="FT1793" s="72"/>
      <c r="FU1793" s="72"/>
      <c r="FV1793" s="72"/>
      <c r="FW1793" s="72"/>
      <c r="FX1793" s="72"/>
      <c r="FY1793" s="72"/>
      <c r="FZ1793" s="72"/>
      <c r="GA1793" s="72"/>
      <c r="GB1793" s="72"/>
      <c r="GC1793" s="72"/>
      <c r="GD1793" s="72"/>
      <c r="GE1793" s="72"/>
      <c r="GF1793" s="72"/>
      <c r="GG1793" s="72"/>
      <c r="GH1793" s="72"/>
      <c r="GI1793" s="72"/>
      <c r="GJ1793" s="72"/>
      <c r="GK1793" s="72"/>
      <c r="GL1793" s="72"/>
      <c r="GM1793" s="72"/>
      <c r="GN1793" s="72"/>
      <c r="GO1793" s="72"/>
      <c r="GP1793" s="72"/>
      <c r="GQ1793" s="72"/>
      <c r="GR1793" s="72"/>
      <c r="GS1793" s="72"/>
      <c r="GT1793" s="72"/>
      <c r="GU1793" s="72"/>
      <c r="GV1793" s="72"/>
      <c r="GW1793" s="72"/>
      <c r="GX1793" s="72"/>
      <c r="GY1793" s="72"/>
      <c r="GZ1793" s="72"/>
      <c r="HA1793" s="72"/>
      <c r="HB1793" s="72"/>
      <c r="HC1793" s="72"/>
      <c r="HD1793" s="72"/>
      <c r="HE1793" s="72"/>
      <c r="HF1793" s="72"/>
      <c r="HG1793" s="72"/>
      <c r="HH1793" s="72"/>
      <c r="HI1793" s="72"/>
      <c r="HJ1793" s="72"/>
      <c r="HK1793" s="72"/>
      <c r="HL1793" s="72"/>
      <c r="HM1793" s="72"/>
      <c r="HN1793" s="72"/>
      <c r="HO1793" s="72"/>
      <c r="HP1793" s="72"/>
      <c r="HQ1793" s="72"/>
      <c r="HR1793" s="72"/>
      <c r="HS1793" s="72"/>
      <c r="HT1793" s="72"/>
      <c r="HU1793" s="72"/>
      <c r="HV1793" s="72"/>
      <c r="HW1793" s="72"/>
      <c r="HX1793" s="72"/>
      <c r="HY1793" s="72"/>
      <c r="HZ1793" s="72"/>
      <c r="IA1793" s="72"/>
      <c r="IB1793" s="72"/>
      <c r="IC1793" s="72"/>
      <c r="ID1793" s="72"/>
      <c r="IE1793" s="72"/>
      <c r="IF1793" s="72"/>
      <c r="IG1793" s="72"/>
      <c r="IH1793" s="72"/>
      <c r="II1793" s="72"/>
      <c r="IJ1793" s="72"/>
      <c r="IK1793" s="72"/>
      <c r="IL1793" s="72"/>
      <c r="IM1793" s="72"/>
      <c r="IN1793" s="72"/>
      <c r="IO1793" s="72"/>
      <c r="IP1793" s="72"/>
      <c r="IQ1793" s="72"/>
      <c r="IR1793" s="72"/>
      <c r="IS1793" s="72"/>
      <c r="IT1793" s="72"/>
      <c r="IU1793" s="72"/>
      <c r="IV1793" s="72"/>
      <c r="IW1793" s="72"/>
      <c r="IX1793" s="72"/>
      <c r="IY1793" s="72"/>
      <c r="IZ1793" s="72"/>
      <c r="JA1793" s="72"/>
      <c r="JB1793" s="72"/>
      <c r="JC1793" s="72"/>
      <c r="JD1793" s="72"/>
      <c r="JE1793" s="72"/>
      <c r="JF1793" s="72"/>
      <c r="JG1793" s="72"/>
      <c r="JH1793" s="72"/>
      <c r="JI1793" s="72"/>
      <c r="JJ1793" s="72"/>
      <c r="JK1793" s="72"/>
      <c r="JL1793" s="72"/>
      <c r="JM1793" s="72"/>
      <c r="JN1793" s="72"/>
      <c r="JO1793" s="72"/>
      <c r="JP1793" s="72"/>
      <c r="JQ1793" s="72"/>
      <c r="JR1793" s="72"/>
      <c r="JS1793" s="72"/>
      <c r="JT1793" s="72"/>
      <c r="JU1793" s="72"/>
      <c r="JV1793" s="72"/>
      <c r="JW1793" s="72"/>
      <c r="JX1793" s="72"/>
      <c r="JY1793" s="72"/>
      <c r="JZ1793" s="72"/>
      <c r="KA1793" s="72"/>
      <c r="KB1793" s="72"/>
      <c r="KC1793" s="72"/>
      <c r="KD1793" s="72"/>
      <c r="KE1793" s="72"/>
      <c r="KF1793" s="72"/>
      <c r="KG1793" s="72"/>
      <c r="KH1793" s="72"/>
      <c r="KI1793" s="72"/>
      <c r="KJ1793" s="72"/>
      <c r="KK1793" s="72"/>
      <c r="KL1793" s="72"/>
      <c r="KM1793" s="72"/>
      <c r="KN1793" s="72"/>
      <c r="KO1793" s="72"/>
      <c r="KP1793" s="72"/>
      <c r="KQ1793" s="72"/>
      <c r="KR1793" s="72"/>
      <c r="KS1793" s="72"/>
      <c r="KT1793" s="72"/>
      <c r="KU1793" s="72"/>
      <c r="KV1793" s="72"/>
      <c r="KW1793" s="72"/>
      <c r="KX1793" s="72"/>
      <c r="KY1793" s="72"/>
      <c r="KZ1793" s="72"/>
      <c r="LA1793" s="72"/>
      <c r="LB1793" s="72"/>
      <c r="LC1793" s="72"/>
      <c r="LD1793" s="72"/>
      <c r="LE1793" s="72"/>
      <c r="LF1793" s="72"/>
      <c r="LG1793" s="72"/>
      <c r="LH1793" s="72"/>
      <c r="LI1793" s="72"/>
      <c r="LJ1793" s="72"/>
      <c r="LK1793" s="72"/>
      <c r="LL1793" s="72"/>
      <c r="LM1793" s="72"/>
      <c r="LN1793" s="72"/>
      <c r="LO1793" s="72"/>
      <c r="LP1793" s="72"/>
      <c r="LQ1793" s="72"/>
      <c r="LR1793" s="72"/>
      <c r="LS1793" s="72"/>
      <c r="LT1793" s="72"/>
      <c r="LU1793" s="72"/>
      <c r="LV1793" s="72"/>
      <c r="LW1793" s="72"/>
      <c r="LX1793" s="72"/>
      <c r="LY1793" s="72"/>
      <c r="LZ1793" s="72"/>
      <c r="MA1793" s="72"/>
      <c r="MB1793" s="72"/>
      <c r="MC1793" s="72"/>
      <c r="MD1793" s="72"/>
      <c r="ME1793" s="72"/>
      <c r="MF1793" s="72"/>
      <c r="MG1793" s="72"/>
      <c r="MH1793" s="72"/>
      <c r="MI1793" s="72"/>
      <c r="MJ1793" s="72"/>
      <c r="MK1793" s="72"/>
      <c r="ML1793" s="72"/>
      <c r="MM1793" s="72"/>
      <c r="MN1793" s="72"/>
      <c r="MO1793" s="72"/>
      <c r="MP1793" s="72"/>
      <c r="MQ1793" s="72"/>
      <c r="MR1793" s="72"/>
      <c r="MS1793" s="72"/>
      <c r="MT1793" s="72"/>
      <c r="MU1793" s="72"/>
      <c r="MV1793" s="72"/>
      <c r="MW1793" s="72"/>
      <c r="MX1793" s="72"/>
      <c r="MY1793" s="72"/>
      <c r="MZ1793" s="72"/>
      <c r="NA1793" s="72"/>
      <c r="NB1793" s="72"/>
      <c r="NC1793" s="72"/>
      <c r="ND1793" s="72"/>
      <c r="NE1793" s="72"/>
      <c r="NF1793" s="72"/>
      <c r="NG1793" s="72"/>
      <c r="NH1793" s="72"/>
      <c r="NI1793" s="72"/>
      <c r="NJ1793" s="72"/>
      <c r="NK1793" s="72"/>
      <c r="NL1793" s="72"/>
      <c r="NM1793" s="72"/>
      <c r="NN1793" s="72"/>
      <c r="NO1793" s="72"/>
      <c r="NP1793" s="72"/>
      <c r="NQ1793" s="72"/>
      <c r="NR1793" s="72"/>
      <c r="NS1793" s="72"/>
      <c r="NT1793" s="72"/>
      <c r="NU1793" s="72"/>
      <c r="NV1793" s="72"/>
      <c r="NW1793" s="72"/>
      <c r="NX1793" s="72"/>
      <c r="NY1793" s="72"/>
      <c r="NZ1793" s="72"/>
      <c r="OA1793" s="72"/>
      <c r="OB1793" s="72"/>
      <c r="OC1793" s="72"/>
      <c r="OD1793" s="72"/>
      <c r="OE1793" s="72"/>
      <c r="OF1793" s="72"/>
      <c r="OG1793" s="72"/>
      <c r="OH1793" s="72"/>
      <c r="OI1793" s="72"/>
      <c r="OJ1793" s="72"/>
      <c r="OK1793" s="72"/>
      <c r="OL1793" s="72"/>
      <c r="OM1793" s="72"/>
      <c r="ON1793" s="72"/>
      <c r="OO1793" s="72"/>
      <c r="OP1793" s="72"/>
      <c r="OQ1793" s="72"/>
      <c r="OR1793" s="72"/>
      <c r="OS1793" s="72"/>
      <c r="OT1793" s="72"/>
      <c r="OU1793" s="72"/>
      <c r="OV1793" s="72"/>
      <c r="OW1793" s="72"/>
      <c r="OX1793" s="72"/>
      <c r="OY1793" s="72"/>
      <c r="OZ1793" s="72"/>
      <c r="PA1793" s="72"/>
      <c r="PB1793" s="72"/>
      <c r="PC1793" s="72"/>
      <c r="PD1793" s="72"/>
      <c r="PE1793" s="72"/>
      <c r="PF1793" s="72"/>
      <c r="PG1793" s="72"/>
      <c r="PH1793" s="72"/>
      <c r="PI1793" s="72"/>
      <c r="PJ1793" s="72"/>
      <c r="PK1793" s="72"/>
      <c r="PL1793" s="72"/>
      <c r="PM1793" s="72"/>
      <c r="PN1793" s="72"/>
      <c r="PO1793" s="72"/>
      <c r="PP1793" s="72"/>
      <c r="PQ1793" s="72"/>
      <c r="PR1793" s="72"/>
      <c r="PS1793" s="72"/>
      <c r="PT1793" s="72"/>
      <c r="PU1793" s="72"/>
      <c r="PV1793" s="72"/>
      <c r="PW1793" s="72"/>
      <c r="PX1793" s="72"/>
      <c r="PY1793" s="72"/>
      <c r="PZ1793" s="72"/>
      <c r="QA1793" s="72"/>
      <c r="QB1793" s="72"/>
      <c r="QC1793" s="72"/>
      <c r="QD1793" s="72"/>
      <c r="QE1793" s="72"/>
      <c r="QF1793" s="72"/>
      <c r="QG1793" s="72"/>
      <c r="QH1793" s="72"/>
      <c r="QI1793" s="72"/>
      <c r="QJ1793" s="72"/>
      <c r="QK1793" s="72"/>
      <c r="QL1793" s="72"/>
      <c r="QM1793" s="72"/>
      <c r="QN1793" s="72"/>
      <c r="QO1793" s="72"/>
      <c r="QP1793" s="72"/>
      <c r="QQ1793" s="72"/>
      <c r="QR1793" s="72"/>
      <c r="QS1793" s="72"/>
      <c r="QT1793" s="72"/>
      <c r="QU1793" s="72"/>
      <c r="QV1793" s="72"/>
      <c r="QW1793" s="72"/>
      <c r="QX1793" s="72"/>
      <c r="QY1793" s="72"/>
      <c r="QZ1793" s="72"/>
      <c r="RA1793" s="72"/>
      <c r="RB1793" s="72"/>
      <c r="RC1793" s="72"/>
      <c r="RD1793" s="72"/>
      <c r="RE1793" s="72"/>
      <c r="RF1793" s="72"/>
      <c r="RG1793" s="72"/>
      <c r="RH1793" s="72"/>
      <c r="RI1793" s="72"/>
      <c r="RJ1793" s="72"/>
      <c r="RK1793" s="72"/>
      <c r="RL1793" s="72"/>
      <c r="RM1793" s="72"/>
      <c r="RN1793" s="72"/>
      <c r="RO1793" s="72"/>
      <c r="RP1793" s="72"/>
      <c r="RQ1793" s="72"/>
      <c r="RR1793" s="72"/>
      <c r="RS1793" s="72"/>
      <c r="RT1793" s="72"/>
      <c r="RU1793" s="72"/>
      <c r="RV1793" s="72"/>
      <c r="RW1793" s="72"/>
      <c r="RX1793" s="72"/>
      <c r="RY1793" s="72"/>
      <c r="RZ1793" s="72"/>
      <c r="SA1793" s="72"/>
      <c r="SB1793" s="72"/>
      <c r="SC1793" s="72"/>
      <c r="SD1793" s="72"/>
      <c r="SE1793" s="72"/>
      <c r="SF1793" s="72"/>
      <c r="SG1793" s="72"/>
      <c r="SH1793" s="72"/>
      <c r="SI1793" s="72"/>
      <c r="SJ1793" s="72"/>
      <c r="SK1793" s="72"/>
      <c r="SL1793" s="72"/>
      <c r="SM1793" s="72"/>
      <c r="SN1793" s="72"/>
      <c r="SO1793" s="72"/>
      <c r="SP1793" s="72"/>
      <c r="SQ1793" s="72"/>
      <c r="SR1793" s="72"/>
      <c r="SS1793" s="72"/>
      <c r="ST1793" s="72"/>
      <c r="SU1793" s="72"/>
      <c r="SV1793" s="72"/>
      <c r="SW1793" s="72"/>
      <c r="SX1793" s="72"/>
      <c r="SY1793" s="72"/>
      <c r="SZ1793" s="72"/>
      <c r="TA1793" s="72"/>
      <c r="TB1793" s="72"/>
      <c r="TC1793" s="72"/>
    </row>
    <row r="1794" spans="1:523" ht="16.5" customHeight="1" x14ac:dyDescent="0.2">
      <c r="A1794" s="20">
        <v>123</v>
      </c>
      <c r="B1794" s="20" t="s">
        <v>53</v>
      </c>
      <c r="C1794" s="20" t="s">
        <v>1266</v>
      </c>
      <c r="D1794" s="20" t="s">
        <v>49</v>
      </c>
      <c r="E1794" s="20" t="s">
        <v>1345</v>
      </c>
      <c r="F1794" s="22" t="s">
        <v>61</v>
      </c>
      <c r="G1794" s="30" t="s">
        <v>42</v>
      </c>
      <c r="H1794" s="20" t="s">
        <v>35</v>
      </c>
      <c r="I1794" s="20" t="s">
        <v>27</v>
      </c>
      <c r="J1794" s="22" t="s">
        <v>1266</v>
      </c>
      <c r="K1794" s="20"/>
      <c r="L1794" s="20"/>
      <c r="M1794" s="20"/>
      <c r="N1794" s="20"/>
      <c r="O1794" s="20"/>
      <c r="P1794" s="23">
        <v>300000000</v>
      </c>
      <c r="Q1794" s="24">
        <v>1</v>
      </c>
      <c r="R1794" s="25">
        <v>45992</v>
      </c>
      <c r="S1794" s="20" t="s">
        <v>909</v>
      </c>
      <c r="T1794" s="23">
        <v>300000000</v>
      </c>
      <c r="U1794" s="28" t="s">
        <v>46</v>
      </c>
      <c r="V1794" s="124" t="s">
        <v>52</v>
      </c>
      <c r="W1794" s="72"/>
      <c r="X1794" s="72"/>
      <c r="Y1794" s="72"/>
      <c r="Z1794" s="72"/>
      <c r="AA1794" s="72"/>
      <c r="AB1794" s="72"/>
      <c r="AC1794" s="72"/>
      <c r="AD1794" s="72"/>
      <c r="AE1794" s="72"/>
      <c r="AF1794" s="72"/>
      <c r="AG1794" s="72"/>
      <c r="AH1794" s="72"/>
      <c r="AI1794" s="72"/>
      <c r="AJ1794" s="72"/>
      <c r="AK1794" s="72"/>
      <c r="AL1794" s="72"/>
      <c r="AM1794" s="72"/>
      <c r="AN1794" s="72"/>
      <c r="AO1794" s="72"/>
      <c r="AP1794" s="72"/>
      <c r="AQ1794" s="72"/>
      <c r="AR1794" s="72"/>
      <c r="AS1794" s="72"/>
      <c r="AT1794" s="72"/>
      <c r="AU1794" s="72"/>
      <c r="AV1794" s="72"/>
      <c r="AW1794" s="72"/>
      <c r="AX1794" s="72"/>
      <c r="AY1794" s="72"/>
      <c r="AZ1794" s="72"/>
      <c r="BA1794" s="72"/>
      <c r="BB1794" s="72"/>
      <c r="BC1794" s="72"/>
      <c r="BD1794" s="72"/>
      <c r="BE1794" s="72"/>
      <c r="BF1794" s="72"/>
      <c r="BG1794" s="72"/>
      <c r="BH1794" s="72"/>
      <c r="BI1794" s="72"/>
      <c r="BJ1794" s="72"/>
      <c r="BK1794" s="72"/>
      <c r="BL1794" s="72"/>
      <c r="BM1794" s="72"/>
      <c r="BN1794" s="72"/>
      <c r="BO1794" s="72"/>
      <c r="BP1794" s="72"/>
      <c r="BQ1794" s="72"/>
      <c r="BR1794" s="72"/>
      <c r="BS1794" s="72"/>
      <c r="BT1794" s="72"/>
      <c r="BU1794" s="72"/>
      <c r="BV1794" s="72"/>
      <c r="BW1794" s="72"/>
      <c r="BX1794" s="72"/>
      <c r="BY1794" s="72"/>
      <c r="BZ1794" s="72"/>
      <c r="CA1794" s="72"/>
      <c r="CB1794" s="72"/>
      <c r="CC1794" s="72"/>
      <c r="CD1794" s="72"/>
      <c r="CE1794" s="72"/>
      <c r="CF1794" s="72"/>
      <c r="CG1794" s="72"/>
      <c r="CH1794" s="72"/>
      <c r="CI1794" s="72"/>
      <c r="CJ1794" s="72"/>
      <c r="CK1794" s="72"/>
      <c r="CL1794" s="72"/>
      <c r="CM1794" s="72"/>
      <c r="CN1794" s="72"/>
      <c r="CO1794" s="72"/>
      <c r="CP1794" s="72"/>
      <c r="CQ1794" s="72"/>
      <c r="CR1794" s="72"/>
      <c r="CS1794" s="72"/>
      <c r="CT1794" s="72"/>
      <c r="CU1794" s="72"/>
      <c r="CV1794" s="72"/>
      <c r="CW1794" s="72"/>
      <c r="CX1794" s="72"/>
      <c r="CY1794" s="72"/>
      <c r="CZ1794" s="72"/>
      <c r="DA1794" s="72"/>
      <c r="DB1794" s="72"/>
      <c r="DC1794" s="72"/>
      <c r="DD1794" s="72"/>
      <c r="DE1794" s="72"/>
      <c r="DF1794" s="72"/>
      <c r="DG1794" s="72"/>
      <c r="DH1794" s="72"/>
      <c r="DI1794" s="72"/>
      <c r="DJ1794" s="72"/>
      <c r="DK1794" s="72"/>
      <c r="DL1794" s="72"/>
      <c r="DM1794" s="72"/>
      <c r="DN1794" s="72"/>
      <c r="DO1794" s="72"/>
      <c r="DP1794" s="72"/>
      <c r="DQ1794" s="72"/>
      <c r="DR1794" s="72"/>
      <c r="DS1794" s="72"/>
      <c r="DT1794" s="72"/>
      <c r="DU1794" s="72"/>
      <c r="DV1794" s="72"/>
      <c r="DW1794" s="72"/>
      <c r="DX1794" s="72"/>
      <c r="DY1794" s="72"/>
      <c r="DZ1794" s="72"/>
      <c r="EA1794" s="72"/>
      <c r="EB1794" s="72"/>
      <c r="EC1794" s="72"/>
      <c r="ED1794" s="72"/>
      <c r="EE1794" s="72"/>
      <c r="EF1794" s="72"/>
      <c r="EG1794" s="72"/>
      <c r="EH1794" s="72"/>
      <c r="EI1794" s="72"/>
      <c r="EJ1794" s="72"/>
      <c r="EK1794" s="72"/>
      <c r="EL1794" s="72"/>
      <c r="EM1794" s="72"/>
      <c r="EN1794" s="72"/>
      <c r="EO1794" s="72"/>
      <c r="EP1794" s="72"/>
      <c r="EQ1794" s="72"/>
      <c r="ER1794" s="72"/>
      <c r="ES1794" s="72"/>
      <c r="ET1794" s="72"/>
      <c r="EU1794" s="72"/>
      <c r="EV1794" s="72"/>
      <c r="EW1794" s="72"/>
      <c r="EX1794" s="72"/>
      <c r="EY1794" s="72"/>
      <c r="EZ1794" s="72"/>
      <c r="FA1794" s="72"/>
      <c r="FB1794" s="72"/>
      <c r="FC1794" s="72"/>
      <c r="FD1794" s="72"/>
      <c r="FE1794" s="72"/>
      <c r="FF1794" s="72"/>
      <c r="FG1794" s="72"/>
      <c r="FH1794" s="72"/>
      <c r="FI1794" s="72"/>
      <c r="FJ1794" s="72"/>
      <c r="FK1794" s="72"/>
      <c r="FL1794" s="72"/>
      <c r="FM1794" s="72"/>
      <c r="FN1794" s="72"/>
      <c r="FO1794" s="72"/>
      <c r="FP1794" s="72"/>
      <c r="FQ1794" s="72"/>
      <c r="FR1794" s="72"/>
      <c r="FS1794" s="72"/>
      <c r="FT1794" s="72"/>
      <c r="FU1794" s="72"/>
      <c r="FV1794" s="72"/>
      <c r="FW1794" s="72"/>
      <c r="FX1794" s="72"/>
      <c r="FY1794" s="72"/>
      <c r="FZ1794" s="72"/>
      <c r="GA1794" s="72"/>
      <c r="GB1794" s="72"/>
      <c r="GC1794" s="72"/>
      <c r="GD1794" s="72"/>
      <c r="GE1794" s="72"/>
      <c r="GF1794" s="72"/>
      <c r="GG1794" s="72"/>
      <c r="GH1794" s="72"/>
      <c r="GI1794" s="72"/>
      <c r="GJ1794" s="72"/>
      <c r="GK1794" s="72"/>
      <c r="GL1794" s="72"/>
      <c r="GM1794" s="72"/>
      <c r="GN1794" s="72"/>
      <c r="GO1794" s="72"/>
      <c r="GP1794" s="72"/>
      <c r="GQ1794" s="72"/>
      <c r="GR1794" s="72"/>
      <c r="GS1794" s="72"/>
      <c r="GT1794" s="72"/>
      <c r="GU1794" s="72"/>
      <c r="GV1794" s="72"/>
      <c r="GW1794" s="72"/>
      <c r="GX1794" s="72"/>
      <c r="GY1794" s="72"/>
      <c r="GZ1794" s="72"/>
      <c r="HA1794" s="72"/>
      <c r="HB1794" s="72"/>
      <c r="HC1794" s="72"/>
      <c r="HD1794" s="72"/>
      <c r="HE1794" s="72"/>
      <c r="HF1794" s="72"/>
      <c r="HG1794" s="72"/>
      <c r="HH1794" s="72"/>
      <c r="HI1794" s="72"/>
      <c r="HJ1794" s="72"/>
      <c r="HK1794" s="72"/>
      <c r="HL1794" s="72"/>
      <c r="HM1794" s="72"/>
      <c r="HN1794" s="72"/>
      <c r="HO1794" s="72"/>
      <c r="HP1794" s="72"/>
      <c r="HQ1794" s="72"/>
      <c r="HR1794" s="72"/>
      <c r="HS1794" s="72"/>
      <c r="HT1794" s="72"/>
      <c r="HU1794" s="72"/>
      <c r="HV1794" s="72"/>
      <c r="HW1794" s="72"/>
      <c r="HX1794" s="72"/>
      <c r="HY1794" s="72"/>
      <c r="HZ1794" s="72"/>
      <c r="IA1794" s="72"/>
      <c r="IB1794" s="72"/>
      <c r="IC1794" s="72"/>
      <c r="ID1794" s="72"/>
      <c r="IE1794" s="72"/>
      <c r="IF1794" s="72"/>
      <c r="IG1794" s="72"/>
      <c r="IH1794" s="72"/>
      <c r="II1794" s="72"/>
      <c r="IJ1794" s="72"/>
      <c r="IK1794" s="72"/>
      <c r="IL1794" s="72"/>
      <c r="IM1794" s="72"/>
      <c r="IN1794" s="72"/>
      <c r="IO1794" s="72"/>
      <c r="IP1794" s="72"/>
      <c r="IQ1794" s="72"/>
      <c r="IR1794" s="72"/>
      <c r="IS1794" s="72"/>
      <c r="IT1794" s="72"/>
      <c r="IU1794" s="72"/>
      <c r="IV1794" s="72"/>
      <c r="IW1794" s="72"/>
      <c r="IX1794" s="72"/>
      <c r="IY1794" s="72"/>
      <c r="IZ1794" s="72"/>
      <c r="JA1794" s="72"/>
      <c r="JB1794" s="72"/>
      <c r="JC1794" s="72"/>
      <c r="JD1794" s="72"/>
      <c r="JE1794" s="72"/>
      <c r="JF1794" s="72"/>
      <c r="JG1794" s="72"/>
      <c r="JH1794" s="72"/>
      <c r="JI1794" s="72"/>
      <c r="JJ1794" s="72"/>
      <c r="JK1794" s="72"/>
      <c r="JL1794" s="72"/>
      <c r="JM1794" s="72"/>
      <c r="JN1794" s="72"/>
      <c r="JO1794" s="72"/>
      <c r="JP1794" s="72"/>
      <c r="JQ1794" s="72"/>
      <c r="JR1794" s="72"/>
      <c r="JS1794" s="72"/>
      <c r="JT1794" s="72"/>
      <c r="JU1794" s="72"/>
      <c r="JV1794" s="72"/>
      <c r="JW1794" s="72"/>
      <c r="JX1794" s="72"/>
      <c r="JY1794" s="72"/>
      <c r="JZ1794" s="72"/>
      <c r="KA1794" s="72"/>
      <c r="KB1794" s="72"/>
      <c r="KC1794" s="72"/>
      <c r="KD1794" s="72"/>
      <c r="KE1794" s="72"/>
      <c r="KF1794" s="72"/>
      <c r="KG1794" s="72"/>
      <c r="KH1794" s="72"/>
      <c r="KI1794" s="72"/>
      <c r="KJ1794" s="72"/>
      <c r="KK1794" s="72"/>
      <c r="KL1794" s="72"/>
      <c r="KM1794" s="72"/>
      <c r="KN1794" s="72"/>
      <c r="KO1794" s="72"/>
      <c r="KP1794" s="72"/>
      <c r="KQ1794" s="72"/>
      <c r="KR1794" s="72"/>
      <c r="KS1794" s="72"/>
      <c r="KT1794" s="72"/>
      <c r="KU1794" s="72"/>
      <c r="KV1794" s="72"/>
      <c r="KW1794" s="72"/>
      <c r="KX1794" s="72"/>
      <c r="KY1794" s="72"/>
      <c r="KZ1794" s="72"/>
      <c r="LA1794" s="72"/>
      <c r="LB1794" s="72"/>
      <c r="LC1794" s="72"/>
      <c r="LD1794" s="72"/>
      <c r="LE1794" s="72"/>
      <c r="LF1794" s="72"/>
      <c r="LG1794" s="72"/>
      <c r="LH1794" s="72"/>
      <c r="LI1794" s="72"/>
      <c r="LJ1794" s="72"/>
      <c r="LK1794" s="72"/>
      <c r="LL1794" s="72"/>
      <c r="LM1794" s="72"/>
      <c r="LN1794" s="72"/>
      <c r="LO1794" s="72"/>
      <c r="LP1794" s="72"/>
      <c r="LQ1794" s="72"/>
      <c r="LR1794" s="72"/>
      <c r="LS1794" s="72"/>
      <c r="LT1794" s="72"/>
      <c r="LU1794" s="72"/>
      <c r="LV1794" s="72"/>
      <c r="LW1794" s="72"/>
      <c r="LX1794" s="72"/>
      <c r="LY1794" s="72"/>
      <c r="LZ1794" s="72"/>
      <c r="MA1794" s="72"/>
      <c r="MB1794" s="72"/>
      <c r="MC1794" s="72"/>
      <c r="MD1794" s="72"/>
      <c r="ME1794" s="72"/>
      <c r="MF1794" s="72"/>
      <c r="MG1794" s="72"/>
      <c r="MH1794" s="72"/>
      <c r="MI1794" s="72"/>
      <c r="MJ1794" s="72"/>
      <c r="MK1794" s="72"/>
      <c r="ML1794" s="72"/>
      <c r="MM1794" s="72"/>
      <c r="MN1794" s="72"/>
      <c r="MO1794" s="72"/>
      <c r="MP1794" s="72"/>
      <c r="MQ1794" s="72"/>
      <c r="MR1794" s="72"/>
      <c r="MS1794" s="72"/>
      <c r="MT1794" s="72"/>
      <c r="MU1794" s="72"/>
      <c r="MV1794" s="72"/>
      <c r="MW1794" s="72"/>
      <c r="MX1794" s="72"/>
      <c r="MY1794" s="72"/>
      <c r="MZ1794" s="72"/>
      <c r="NA1794" s="72"/>
      <c r="NB1794" s="72"/>
      <c r="NC1794" s="72"/>
      <c r="ND1794" s="72"/>
      <c r="NE1794" s="72"/>
      <c r="NF1794" s="72"/>
      <c r="NG1794" s="72"/>
      <c r="NH1794" s="72"/>
      <c r="NI1794" s="72"/>
      <c r="NJ1794" s="72"/>
      <c r="NK1794" s="72"/>
      <c r="NL1794" s="72"/>
      <c r="NM1794" s="72"/>
      <c r="NN1794" s="72"/>
      <c r="NO1794" s="72"/>
      <c r="NP1794" s="72"/>
      <c r="NQ1794" s="72"/>
      <c r="NR1794" s="72"/>
      <c r="NS1794" s="72"/>
      <c r="NT1794" s="72"/>
      <c r="NU1794" s="72"/>
      <c r="NV1794" s="72"/>
      <c r="NW1794" s="72"/>
      <c r="NX1794" s="72"/>
      <c r="NY1794" s="72"/>
      <c r="NZ1794" s="72"/>
      <c r="OA1794" s="72"/>
      <c r="OB1794" s="72"/>
      <c r="OC1794" s="72"/>
      <c r="OD1794" s="72"/>
      <c r="OE1794" s="72"/>
      <c r="OF1794" s="72"/>
      <c r="OG1794" s="72"/>
      <c r="OH1794" s="72"/>
      <c r="OI1794" s="72"/>
      <c r="OJ1794" s="72"/>
      <c r="OK1794" s="72"/>
      <c r="OL1794" s="72"/>
      <c r="OM1794" s="72"/>
      <c r="ON1794" s="72"/>
      <c r="OO1794" s="72"/>
      <c r="OP1794" s="72"/>
      <c r="OQ1794" s="72"/>
      <c r="OR1794" s="72"/>
      <c r="OS1794" s="72"/>
      <c r="OT1794" s="72"/>
      <c r="OU1794" s="72"/>
      <c r="OV1794" s="72"/>
      <c r="OW1794" s="72"/>
      <c r="OX1794" s="72"/>
      <c r="OY1794" s="72"/>
      <c r="OZ1794" s="72"/>
      <c r="PA1794" s="72"/>
      <c r="PB1794" s="72"/>
      <c r="PC1794" s="72"/>
      <c r="PD1794" s="72"/>
      <c r="PE1794" s="72"/>
      <c r="PF1794" s="72"/>
      <c r="PG1794" s="72"/>
      <c r="PH1794" s="72"/>
      <c r="PI1794" s="72"/>
      <c r="PJ1794" s="72"/>
      <c r="PK1794" s="72"/>
      <c r="PL1794" s="72"/>
      <c r="PM1794" s="72"/>
      <c r="PN1794" s="72"/>
      <c r="PO1794" s="72"/>
      <c r="PP1794" s="72"/>
      <c r="PQ1794" s="72"/>
      <c r="PR1794" s="72"/>
      <c r="PS1794" s="72"/>
      <c r="PT1794" s="72"/>
      <c r="PU1794" s="72"/>
      <c r="PV1794" s="72"/>
      <c r="PW1794" s="72"/>
      <c r="PX1794" s="72"/>
      <c r="PY1794" s="72"/>
      <c r="PZ1794" s="72"/>
      <c r="QA1794" s="72"/>
      <c r="QB1794" s="72"/>
      <c r="QC1794" s="72"/>
      <c r="QD1794" s="72"/>
      <c r="QE1794" s="72"/>
      <c r="QF1794" s="72"/>
      <c r="QG1794" s="72"/>
      <c r="QH1794" s="72"/>
      <c r="QI1794" s="72"/>
      <c r="QJ1794" s="72"/>
      <c r="QK1794" s="72"/>
      <c r="QL1794" s="72"/>
      <c r="QM1794" s="72"/>
      <c r="QN1794" s="72"/>
      <c r="QO1794" s="72"/>
      <c r="QP1794" s="72"/>
      <c r="QQ1794" s="72"/>
      <c r="QR1794" s="72"/>
      <c r="QS1794" s="72"/>
      <c r="QT1794" s="72"/>
      <c r="QU1794" s="72"/>
      <c r="QV1794" s="72"/>
      <c r="QW1794" s="72"/>
      <c r="QX1794" s="72"/>
      <c r="QY1794" s="72"/>
      <c r="QZ1794" s="72"/>
      <c r="RA1794" s="72"/>
      <c r="RB1794" s="72"/>
      <c r="RC1794" s="72"/>
      <c r="RD1794" s="72"/>
      <c r="RE1794" s="72"/>
      <c r="RF1794" s="72"/>
      <c r="RG1794" s="72"/>
      <c r="RH1794" s="72"/>
      <c r="RI1794" s="72"/>
      <c r="RJ1794" s="72"/>
      <c r="RK1794" s="72"/>
      <c r="RL1794" s="72"/>
      <c r="RM1794" s="72"/>
      <c r="RN1794" s="72"/>
      <c r="RO1794" s="72"/>
      <c r="RP1794" s="72"/>
      <c r="RQ1794" s="72"/>
      <c r="RR1794" s="72"/>
      <c r="RS1794" s="72"/>
      <c r="RT1794" s="72"/>
      <c r="RU1794" s="72"/>
      <c r="RV1794" s="72"/>
      <c r="RW1794" s="72"/>
      <c r="RX1794" s="72"/>
      <c r="RY1794" s="72"/>
      <c r="RZ1794" s="72"/>
      <c r="SA1794" s="72"/>
      <c r="SB1794" s="72"/>
      <c r="SC1794" s="72"/>
      <c r="SD1794" s="72"/>
      <c r="SE1794" s="72"/>
      <c r="SF1794" s="72"/>
      <c r="SG1794" s="72"/>
      <c r="SH1794" s="72"/>
      <c r="SI1794" s="72"/>
      <c r="SJ1794" s="72"/>
      <c r="SK1794" s="72"/>
      <c r="SL1794" s="72"/>
      <c r="SM1794" s="72"/>
      <c r="SN1794" s="72"/>
      <c r="SO1794" s="72"/>
      <c r="SP1794" s="72"/>
      <c r="SQ1794" s="72"/>
      <c r="SR1794" s="72"/>
      <c r="SS1794" s="72"/>
      <c r="ST1794" s="72"/>
      <c r="SU1794" s="72"/>
      <c r="SV1794" s="72"/>
      <c r="SW1794" s="72"/>
      <c r="SX1794" s="72"/>
      <c r="SY1794" s="72"/>
      <c r="SZ1794" s="72"/>
      <c r="TA1794" s="72"/>
      <c r="TB1794" s="72"/>
      <c r="TC1794" s="72"/>
    </row>
    <row r="1795" spans="1:523" ht="16.5" customHeight="1" x14ac:dyDescent="0.2">
      <c r="A1795" s="20">
        <v>127</v>
      </c>
      <c r="B1795" s="20" t="s">
        <v>53</v>
      </c>
      <c r="C1795" s="20" t="s">
        <v>1267</v>
      </c>
      <c r="D1795" s="20" t="s">
        <v>49</v>
      </c>
      <c r="E1795" s="20" t="s">
        <v>1340</v>
      </c>
      <c r="F1795" s="22" t="s">
        <v>907</v>
      </c>
      <c r="G1795" s="30" t="s">
        <v>25</v>
      </c>
      <c r="H1795" s="20" t="s">
        <v>35</v>
      </c>
      <c r="I1795" s="20" t="s">
        <v>81</v>
      </c>
      <c r="J1795" s="22" t="s">
        <v>1267</v>
      </c>
      <c r="K1795" s="20"/>
      <c r="L1795" s="20"/>
      <c r="M1795" s="20"/>
      <c r="N1795" s="20"/>
      <c r="O1795" s="20"/>
      <c r="P1795" s="23">
        <v>16200000</v>
      </c>
      <c r="Q1795" s="24">
        <v>12</v>
      </c>
      <c r="R1795" s="25">
        <v>45658</v>
      </c>
      <c r="S1795" s="20" t="s">
        <v>126</v>
      </c>
      <c r="T1795" s="23">
        <v>194400000</v>
      </c>
      <c r="U1795" s="28" t="s">
        <v>46</v>
      </c>
      <c r="V1795" s="124" t="s">
        <v>52</v>
      </c>
      <c r="W1795" s="72"/>
      <c r="X1795" s="72"/>
      <c r="Y1795" s="72"/>
      <c r="Z1795" s="72"/>
      <c r="AA1795" s="72"/>
      <c r="AB1795" s="72"/>
      <c r="AC1795" s="72"/>
      <c r="AD1795" s="72"/>
      <c r="AE1795" s="72"/>
      <c r="AF1795" s="72"/>
      <c r="AG1795" s="72"/>
      <c r="AH1795" s="72"/>
      <c r="AI1795" s="72"/>
      <c r="AJ1795" s="72"/>
      <c r="AK1795" s="72"/>
      <c r="AL1795" s="72"/>
      <c r="AM1795" s="72"/>
      <c r="AN1795" s="72"/>
      <c r="AO1795" s="72"/>
      <c r="AP1795" s="72"/>
      <c r="AQ1795" s="72"/>
      <c r="AR1795" s="72"/>
      <c r="AS1795" s="72"/>
      <c r="AT1795" s="72"/>
      <c r="AU1795" s="72"/>
      <c r="AV1795" s="72"/>
      <c r="AW1795" s="72"/>
      <c r="AX1795" s="72"/>
      <c r="AY1795" s="72"/>
      <c r="AZ1795" s="72"/>
      <c r="BA1795" s="72"/>
      <c r="BB1795" s="72"/>
      <c r="BC1795" s="72"/>
      <c r="BD1795" s="72"/>
      <c r="BE1795" s="72"/>
      <c r="BF1795" s="72"/>
      <c r="BG1795" s="72"/>
      <c r="BH1795" s="72"/>
      <c r="BI1795" s="72"/>
      <c r="BJ1795" s="72"/>
      <c r="BK1795" s="72"/>
      <c r="BL1795" s="72"/>
      <c r="BM1795" s="72"/>
      <c r="BN1795" s="72"/>
      <c r="BO1795" s="72"/>
      <c r="BP1795" s="72"/>
      <c r="BQ1795" s="72"/>
      <c r="BR1795" s="72"/>
      <c r="BS1795" s="72"/>
      <c r="BT1795" s="72"/>
      <c r="BU1795" s="72"/>
      <c r="BV1795" s="72"/>
      <c r="BW1795" s="72"/>
      <c r="BX1795" s="72"/>
      <c r="BY1795" s="72"/>
      <c r="BZ1795" s="72"/>
      <c r="CA1795" s="72"/>
      <c r="CB1795" s="72"/>
      <c r="CC1795" s="72"/>
      <c r="CD1795" s="72"/>
      <c r="CE1795" s="72"/>
      <c r="CF1795" s="72"/>
      <c r="CG1795" s="72"/>
      <c r="CH1795" s="72"/>
      <c r="CI1795" s="72"/>
      <c r="CJ1795" s="72"/>
      <c r="CK1795" s="72"/>
      <c r="CL1795" s="72"/>
      <c r="CM1795" s="72"/>
      <c r="CN1795" s="72"/>
      <c r="CO1795" s="72"/>
      <c r="CP1795" s="72"/>
      <c r="CQ1795" s="72"/>
      <c r="CR1795" s="72"/>
      <c r="CS1795" s="72"/>
      <c r="CT1795" s="72"/>
      <c r="CU1795" s="72"/>
      <c r="CV1795" s="72"/>
      <c r="CW1795" s="72"/>
      <c r="CX1795" s="72"/>
      <c r="CY1795" s="72"/>
      <c r="CZ1795" s="72"/>
      <c r="DA1795" s="72"/>
      <c r="DB1795" s="72"/>
      <c r="DC1795" s="72"/>
      <c r="DD1795" s="72"/>
      <c r="DE1795" s="72"/>
      <c r="DF1795" s="72"/>
      <c r="DG1795" s="72"/>
      <c r="DH1795" s="72"/>
      <c r="DI1795" s="72"/>
      <c r="DJ1795" s="72"/>
      <c r="DK1795" s="72"/>
      <c r="DL1795" s="72"/>
      <c r="DM1795" s="72"/>
      <c r="DN1795" s="72"/>
      <c r="DO1795" s="72"/>
      <c r="DP1795" s="72"/>
      <c r="DQ1795" s="72"/>
      <c r="DR1795" s="72"/>
      <c r="DS1795" s="72"/>
      <c r="DT1795" s="72"/>
      <c r="DU1795" s="72"/>
      <c r="DV1795" s="72"/>
      <c r="DW1795" s="72"/>
      <c r="DX1795" s="72"/>
      <c r="DY1795" s="72"/>
      <c r="DZ1795" s="72"/>
      <c r="EA1795" s="72"/>
      <c r="EB1795" s="72"/>
      <c r="EC1795" s="72"/>
      <c r="ED1795" s="72"/>
      <c r="EE1795" s="72"/>
      <c r="EF1795" s="72"/>
      <c r="EG1795" s="72"/>
      <c r="EH1795" s="72"/>
      <c r="EI1795" s="72"/>
      <c r="EJ1795" s="72"/>
      <c r="EK1795" s="72"/>
      <c r="EL1795" s="72"/>
      <c r="EM1795" s="72"/>
      <c r="EN1795" s="72"/>
      <c r="EO1795" s="72"/>
      <c r="EP1795" s="72"/>
      <c r="EQ1795" s="72"/>
      <c r="ER1795" s="72"/>
      <c r="ES1795" s="72"/>
      <c r="ET1795" s="72"/>
      <c r="EU1795" s="72"/>
      <c r="EV1795" s="72"/>
      <c r="EW1795" s="72"/>
      <c r="EX1795" s="72"/>
      <c r="EY1795" s="72"/>
      <c r="EZ1795" s="72"/>
      <c r="FA1795" s="72"/>
      <c r="FB1795" s="72"/>
      <c r="FC1795" s="72"/>
      <c r="FD1795" s="72"/>
      <c r="FE1795" s="72"/>
      <c r="FF1795" s="72"/>
      <c r="FG1795" s="72"/>
      <c r="FH1795" s="72"/>
      <c r="FI1795" s="72"/>
      <c r="FJ1795" s="72"/>
      <c r="FK1795" s="72"/>
      <c r="FL1795" s="72"/>
      <c r="FM1795" s="72"/>
      <c r="FN1795" s="72"/>
      <c r="FO1795" s="72"/>
      <c r="FP1795" s="72"/>
      <c r="FQ1795" s="72"/>
      <c r="FR1795" s="72"/>
      <c r="FS1795" s="72"/>
      <c r="FT1795" s="72"/>
      <c r="FU1795" s="72"/>
      <c r="FV1795" s="72"/>
      <c r="FW1795" s="72"/>
      <c r="FX1795" s="72"/>
      <c r="FY1795" s="72"/>
      <c r="FZ1795" s="72"/>
      <c r="GA1795" s="72"/>
      <c r="GB1795" s="72"/>
      <c r="GC1795" s="72"/>
      <c r="GD1795" s="72"/>
      <c r="GE1795" s="72"/>
      <c r="GF1795" s="72"/>
      <c r="GG1795" s="72"/>
      <c r="GH1795" s="72"/>
      <c r="GI1795" s="72"/>
      <c r="GJ1795" s="72"/>
      <c r="GK1795" s="72"/>
      <c r="GL1795" s="72"/>
      <c r="GM1795" s="72"/>
      <c r="GN1795" s="72"/>
      <c r="GO1795" s="72"/>
      <c r="GP1795" s="72"/>
      <c r="GQ1795" s="72"/>
      <c r="GR1795" s="72"/>
      <c r="GS1795" s="72"/>
      <c r="GT1795" s="72"/>
      <c r="GU1795" s="72"/>
      <c r="GV1795" s="72"/>
      <c r="GW1795" s="72"/>
      <c r="GX1795" s="72"/>
      <c r="GY1795" s="72"/>
      <c r="GZ1795" s="72"/>
      <c r="HA1795" s="72"/>
      <c r="HB1795" s="72"/>
      <c r="HC1795" s="72"/>
      <c r="HD1795" s="72"/>
      <c r="HE1795" s="72"/>
      <c r="HF1795" s="72"/>
      <c r="HG1795" s="72"/>
      <c r="HH1795" s="72"/>
      <c r="HI1795" s="72"/>
      <c r="HJ1795" s="72"/>
      <c r="HK1795" s="72"/>
      <c r="HL1795" s="72"/>
      <c r="HM1795" s="72"/>
      <c r="HN1795" s="72"/>
      <c r="HO1795" s="72"/>
      <c r="HP1795" s="72"/>
      <c r="HQ1795" s="72"/>
      <c r="HR1795" s="72"/>
      <c r="HS1795" s="72"/>
      <c r="HT1795" s="72"/>
      <c r="HU1795" s="72"/>
      <c r="HV1795" s="72"/>
      <c r="HW1795" s="72"/>
      <c r="HX1795" s="72"/>
      <c r="HY1795" s="72"/>
      <c r="HZ1795" s="72"/>
      <c r="IA1795" s="72"/>
      <c r="IB1795" s="72"/>
      <c r="IC1795" s="72"/>
      <c r="ID1795" s="72"/>
      <c r="IE1795" s="72"/>
      <c r="IF1795" s="72"/>
      <c r="IG1795" s="72"/>
      <c r="IH1795" s="72"/>
      <c r="II1795" s="72"/>
      <c r="IJ1795" s="72"/>
      <c r="IK1795" s="72"/>
      <c r="IL1795" s="72"/>
      <c r="IM1795" s="72"/>
      <c r="IN1795" s="72"/>
      <c r="IO1795" s="72"/>
      <c r="IP1795" s="72"/>
      <c r="IQ1795" s="72"/>
      <c r="IR1795" s="72"/>
      <c r="IS1795" s="72"/>
      <c r="IT1795" s="72"/>
      <c r="IU1795" s="72"/>
      <c r="IV1795" s="72"/>
      <c r="IW1795" s="72"/>
      <c r="IX1795" s="72"/>
      <c r="IY1795" s="72"/>
      <c r="IZ1795" s="72"/>
      <c r="JA1795" s="72"/>
      <c r="JB1795" s="72"/>
      <c r="JC1795" s="72"/>
      <c r="JD1795" s="72"/>
      <c r="JE1795" s="72"/>
      <c r="JF1795" s="72"/>
      <c r="JG1795" s="72"/>
      <c r="JH1795" s="72"/>
      <c r="JI1795" s="72"/>
      <c r="JJ1795" s="72"/>
      <c r="JK1795" s="72"/>
      <c r="JL1795" s="72"/>
      <c r="JM1795" s="72"/>
      <c r="JN1795" s="72"/>
      <c r="JO1795" s="72"/>
      <c r="JP1795" s="72"/>
      <c r="JQ1795" s="72"/>
      <c r="JR1795" s="72"/>
      <c r="JS1795" s="72"/>
      <c r="JT1795" s="72"/>
      <c r="JU1795" s="72"/>
      <c r="JV1795" s="72"/>
      <c r="JW1795" s="72"/>
      <c r="JX1795" s="72"/>
      <c r="JY1795" s="72"/>
      <c r="JZ1795" s="72"/>
      <c r="KA1795" s="72"/>
      <c r="KB1795" s="72"/>
      <c r="KC1795" s="72"/>
      <c r="KD1795" s="72"/>
      <c r="KE1795" s="72"/>
      <c r="KF1795" s="72"/>
      <c r="KG1795" s="72"/>
      <c r="KH1795" s="72"/>
      <c r="KI1795" s="72"/>
      <c r="KJ1795" s="72"/>
      <c r="KK1795" s="72"/>
      <c r="KL1795" s="72"/>
      <c r="KM1795" s="72"/>
      <c r="KN1795" s="72"/>
      <c r="KO1795" s="72"/>
      <c r="KP1795" s="72"/>
      <c r="KQ1795" s="72"/>
      <c r="KR1795" s="72"/>
      <c r="KS1795" s="72"/>
      <c r="KT1795" s="72"/>
      <c r="KU1795" s="72"/>
      <c r="KV1795" s="72"/>
      <c r="KW1795" s="72"/>
      <c r="KX1795" s="72"/>
      <c r="KY1795" s="72"/>
      <c r="KZ1795" s="72"/>
      <c r="LA1795" s="72"/>
      <c r="LB1795" s="72"/>
      <c r="LC1795" s="72"/>
      <c r="LD1795" s="72"/>
      <c r="LE1795" s="72"/>
      <c r="LF1795" s="72"/>
      <c r="LG1795" s="72"/>
      <c r="LH1795" s="72"/>
      <c r="LI1795" s="72"/>
      <c r="LJ1795" s="72"/>
      <c r="LK1795" s="72"/>
      <c r="LL1795" s="72"/>
      <c r="LM1795" s="72"/>
      <c r="LN1795" s="72"/>
      <c r="LO1795" s="72"/>
      <c r="LP1795" s="72"/>
      <c r="LQ1795" s="72"/>
      <c r="LR1795" s="72"/>
      <c r="LS1795" s="72"/>
      <c r="LT1795" s="72"/>
      <c r="LU1795" s="72"/>
      <c r="LV1795" s="72"/>
      <c r="LW1795" s="72"/>
      <c r="LX1795" s="72"/>
      <c r="LY1795" s="72"/>
      <c r="LZ1795" s="72"/>
      <c r="MA1795" s="72"/>
      <c r="MB1795" s="72"/>
      <c r="MC1795" s="72"/>
      <c r="MD1795" s="72"/>
      <c r="ME1795" s="72"/>
      <c r="MF1795" s="72"/>
      <c r="MG1795" s="72"/>
      <c r="MH1795" s="72"/>
      <c r="MI1795" s="72"/>
      <c r="MJ1795" s="72"/>
      <c r="MK1795" s="72"/>
      <c r="ML1795" s="72"/>
      <c r="MM1795" s="72"/>
      <c r="MN1795" s="72"/>
      <c r="MO1795" s="72"/>
      <c r="MP1795" s="72"/>
      <c r="MQ1795" s="72"/>
      <c r="MR1795" s="72"/>
      <c r="MS1795" s="72"/>
      <c r="MT1795" s="72"/>
      <c r="MU1795" s="72"/>
      <c r="MV1795" s="72"/>
      <c r="MW1795" s="72"/>
      <c r="MX1795" s="72"/>
      <c r="MY1795" s="72"/>
      <c r="MZ1795" s="72"/>
      <c r="NA1795" s="72"/>
      <c r="NB1795" s="72"/>
      <c r="NC1795" s="72"/>
      <c r="ND1795" s="72"/>
      <c r="NE1795" s="72"/>
      <c r="NF1795" s="72"/>
      <c r="NG1795" s="72"/>
      <c r="NH1795" s="72"/>
      <c r="NI1795" s="72"/>
      <c r="NJ1795" s="72"/>
      <c r="NK1795" s="72"/>
      <c r="NL1795" s="72"/>
      <c r="NM1795" s="72"/>
      <c r="NN1795" s="72"/>
      <c r="NO1795" s="72"/>
      <c r="NP1795" s="72"/>
      <c r="NQ1795" s="72"/>
      <c r="NR1795" s="72"/>
      <c r="NS1795" s="72"/>
      <c r="NT1795" s="72"/>
      <c r="NU1795" s="72"/>
      <c r="NV1795" s="72"/>
      <c r="NW1795" s="72"/>
      <c r="NX1795" s="72"/>
      <c r="NY1795" s="72"/>
      <c r="NZ1795" s="72"/>
      <c r="OA1795" s="72"/>
      <c r="OB1795" s="72"/>
      <c r="OC1795" s="72"/>
      <c r="OD1795" s="72"/>
      <c r="OE1795" s="72"/>
      <c r="OF1795" s="72"/>
      <c r="OG1795" s="72"/>
      <c r="OH1795" s="72"/>
      <c r="OI1795" s="72"/>
      <c r="OJ1795" s="72"/>
      <c r="OK1795" s="72"/>
      <c r="OL1795" s="72"/>
      <c r="OM1795" s="72"/>
      <c r="ON1795" s="72"/>
      <c r="OO1795" s="72"/>
      <c r="OP1795" s="72"/>
      <c r="OQ1795" s="72"/>
      <c r="OR1795" s="72"/>
      <c r="OS1795" s="72"/>
      <c r="OT1795" s="72"/>
      <c r="OU1795" s="72"/>
      <c r="OV1795" s="72"/>
      <c r="OW1795" s="72"/>
      <c r="OX1795" s="72"/>
      <c r="OY1795" s="72"/>
      <c r="OZ1795" s="72"/>
      <c r="PA1795" s="72"/>
      <c r="PB1795" s="72"/>
      <c r="PC1795" s="72"/>
      <c r="PD1795" s="72"/>
      <c r="PE1795" s="72"/>
      <c r="PF1795" s="72"/>
      <c r="PG1795" s="72"/>
      <c r="PH1795" s="72"/>
      <c r="PI1795" s="72"/>
      <c r="PJ1795" s="72"/>
      <c r="PK1795" s="72"/>
      <c r="PL1795" s="72"/>
      <c r="PM1795" s="72"/>
      <c r="PN1795" s="72"/>
      <c r="PO1795" s="72"/>
      <c r="PP1795" s="72"/>
      <c r="PQ1795" s="72"/>
      <c r="PR1795" s="72"/>
      <c r="PS1795" s="72"/>
      <c r="PT1795" s="72"/>
      <c r="PU1795" s="72"/>
      <c r="PV1795" s="72"/>
      <c r="PW1795" s="72"/>
      <c r="PX1795" s="72"/>
      <c r="PY1795" s="72"/>
      <c r="PZ1795" s="72"/>
      <c r="QA1795" s="72"/>
      <c r="QB1795" s="72"/>
      <c r="QC1795" s="72"/>
      <c r="QD1795" s="72"/>
      <c r="QE1795" s="72"/>
      <c r="QF1795" s="72"/>
      <c r="QG1795" s="72"/>
      <c r="QH1795" s="72"/>
      <c r="QI1795" s="72"/>
      <c r="QJ1795" s="72"/>
      <c r="QK1795" s="72"/>
      <c r="QL1795" s="72"/>
      <c r="QM1795" s="72"/>
      <c r="QN1795" s="72"/>
      <c r="QO1795" s="72"/>
      <c r="QP1795" s="72"/>
      <c r="QQ1795" s="72"/>
      <c r="QR1795" s="72"/>
      <c r="QS1795" s="72"/>
      <c r="QT1795" s="72"/>
      <c r="QU1795" s="72"/>
      <c r="QV1795" s="72"/>
      <c r="QW1795" s="72"/>
      <c r="QX1795" s="72"/>
      <c r="QY1795" s="72"/>
      <c r="QZ1795" s="72"/>
      <c r="RA1795" s="72"/>
      <c r="RB1795" s="72"/>
      <c r="RC1795" s="72"/>
      <c r="RD1795" s="72"/>
      <c r="RE1795" s="72"/>
      <c r="RF1795" s="72"/>
      <c r="RG1795" s="72"/>
      <c r="RH1795" s="72"/>
      <c r="RI1795" s="72"/>
      <c r="RJ1795" s="72"/>
      <c r="RK1795" s="72"/>
      <c r="RL1795" s="72"/>
      <c r="RM1795" s="72"/>
      <c r="RN1795" s="72"/>
      <c r="RO1795" s="72"/>
      <c r="RP1795" s="72"/>
      <c r="RQ1795" s="72"/>
      <c r="RR1795" s="72"/>
      <c r="RS1795" s="72"/>
      <c r="RT1795" s="72"/>
      <c r="RU1795" s="72"/>
      <c r="RV1795" s="72"/>
      <c r="RW1795" s="72"/>
      <c r="RX1795" s="72"/>
      <c r="RY1795" s="72"/>
      <c r="RZ1795" s="72"/>
      <c r="SA1795" s="72"/>
      <c r="SB1795" s="72"/>
      <c r="SC1795" s="72"/>
      <c r="SD1795" s="72"/>
      <c r="SE1795" s="72"/>
      <c r="SF1795" s="72"/>
      <c r="SG1795" s="72"/>
      <c r="SH1795" s="72"/>
      <c r="SI1795" s="72"/>
      <c r="SJ1795" s="72"/>
      <c r="SK1795" s="72"/>
      <c r="SL1795" s="72"/>
      <c r="SM1795" s="72"/>
      <c r="SN1795" s="72"/>
      <c r="SO1795" s="72"/>
      <c r="SP1795" s="72"/>
      <c r="SQ1795" s="72"/>
      <c r="SR1795" s="72"/>
      <c r="SS1795" s="72"/>
      <c r="ST1795" s="72"/>
      <c r="SU1795" s="72"/>
      <c r="SV1795" s="72"/>
      <c r="SW1795" s="72"/>
      <c r="SX1795" s="72"/>
      <c r="SY1795" s="72"/>
      <c r="SZ1795" s="72"/>
      <c r="TA1795" s="72"/>
      <c r="TB1795" s="72"/>
      <c r="TC1795" s="72"/>
    </row>
    <row r="1796" spans="1:523" ht="16.5" customHeight="1" x14ac:dyDescent="0.2">
      <c r="A1796" s="20">
        <v>883</v>
      </c>
      <c r="B1796" s="20" t="s">
        <v>62</v>
      </c>
      <c r="C1796" s="20" t="s">
        <v>63</v>
      </c>
      <c r="D1796" s="20" t="s">
        <v>49</v>
      </c>
      <c r="E1796" s="20" t="s">
        <v>1345</v>
      </c>
      <c r="F1796" s="22" t="s">
        <v>150</v>
      </c>
      <c r="G1796" s="20" t="s">
        <v>42</v>
      </c>
      <c r="H1796" s="20" t="s">
        <v>35</v>
      </c>
      <c r="I1796" s="20" t="s">
        <v>27</v>
      </c>
      <c r="J1796" s="22" t="s">
        <v>1268</v>
      </c>
      <c r="K1796" s="20"/>
      <c r="L1796" s="20"/>
      <c r="M1796" s="20"/>
      <c r="N1796" s="20"/>
      <c r="O1796" s="23"/>
      <c r="P1796" s="23">
        <v>30000000</v>
      </c>
      <c r="Q1796" s="24">
        <v>2</v>
      </c>
      <c r="R1796" s="25">
        <v>45931</v>
      </c>
      <c r="S1796" s="20" t="s">
        <v>29</v>
      </c>
      <c r="T1796" s="26">
        <f>((P1796*9)+O1796)*Q1796</f>
        <v>540000000</v>
      </c>
      <c r="U1796" s="28" t="s">
        <v>46</v>
      </c>
      <c r="V1796" s="28" t="s">
        <v>52</v>
      </c>
      <c r="W1796" s="72"/>
      <c r="X1796" s="72"/>
      <c r="Y1796" s="72"/>
      <c r="Z1796" s="72"/>
      <c r="AA1796" s="72"/>
      <c r="AB1796" s="72"/>
      <c r="AC1796" s="72"/>
      <c r="AD1796" s="72"/>
      <c r="AE1796" s="72"/>
      <c r="AF1796" s="72"/>
      <c r="AG1796" s="72"/>
      <c r="AH1796" s="72"/>
      <c r="AI1796" s="72"/>
      <c r="AJ1796" s="72"/>
      <c r="AK1796" s="72"/>
      <c r="AL1796" s="72"/>
      <c r="AM1796" s="72"/>
      <c r="AN1796" s="72"/>
      <c r="AO1796" s="72"/>
      <c r="AP1796" s="72"/>
      <c r="AQ1796" s="72"/>
      <c r="AR1796" s="72"/>
      <c r="AS1796" s="72"/>
      <c r="AT1796" s="72"/>
      <c r="AU1796" s="72"/>
      <c r="AV1796" s="72"/>
      <c r="AW1796" s="72"/>
      <c r="AX1796" s="72"/>
      <c r="AY1796" s="72"/>
      <c r="AZ1796" s="72"/>
      <c r="BA1796" s="72"/>
      <c r="BB1796" s="72"/>
      <c r="BC1796" s="72"/>
      <c r="BD1796" s="72"/>
      <c r="BE1796" s="72"/>
      <c r="BF1796" s="72"/>
      <c r="BG1796" s="72"/>
      <c r="BH1796" s="72"/>
      <c r="BI1796" s="72"/>
      <c r="BJ1796" s="72"/>
      <c r="BK1796" s="72"/>
      <c r="BL1796" s="72"/>
      <c r="BM1796" s="72"/>
      <c r="BN1796" s="72"/>
      <c r="BO1796" s="72"/>
      <c r="BP1796" s="72"/>
      <c r="BQ1796" s="72"/>
      <c r="BR1796" s="72"/>
      <c r="BS1796" s="72"/>
      <c r="BT1796" s="72"/>
      <c r="BU1796" s="72"/>
      <c r="BV1796" s="72"/>
      <c r="BW1796" s="72"/>
      <c r="BX1796" s="72"/>
      <c r="BY1796" s="72"/>
      <c r="BZ1796" s="72"/>
      <c r="CA1796" s="72"/>
      <c r="CB1796" s="72"/>
      <c r="CC1796" s="72"/>
      <c r="CD1796" s="72"/>
      <c r="CE1796" s="72"/>
      <c r="CF1796" s="72"/>
      <c r="CG1796" s="72"/>
      <c r="CH1796" s="72"/>
      <c r="CI1796" s="72"/>
      <c r="CJ1796" s="72"/>
      <c r="CK1796" s="72"/>
      <c r="CL1796" s="72"/>
      <c r="CM1796" s="72"/>
      <c r="CN1796" s="72"/>
      <c r="CO1796" s="72"/>
      <c r="CP1796" s="72"/>
      <c r="CQ1796" s="72"/>
      <c r="CR1796" s="72"/>
      <c r="CS1796" s="72"/>
      <c r="CT1796" s="72"/>
      <c r="CU1796" s="72"/>
      <c r="CV1796" s="72"/>
      <c r="CW1796" s="72"/>
      <c r="CX1796" s="72"/>
      <c r="CY1796" s="72"/>
      <c r="CZ1796" s="72"/>
      <c r="DA1796" s="72"/>
      <c r="DB1796" s="72"/>
      <c r="DC1796" s="72"/>
      <c r="DD1796" s="72"/>
      <c r="DE1796" s="72"/>
      <c r="DF1796" s="72"/>
      <c r="DG1796" s="72"/>
      <c r="DH1796" s="72"/>
      <c r="DI1796" s="72"/>
      <c r="DJ1796" s="72"/>
      <c r="DK1796" s="72"/>
      <c r="DL1796" s="72"/>
      <c r="DM1796" s="72"/>
      <c r="DN1796" s="72"/>
      <c r="DO1796" s="72"/>
      <c r="DP1796" s="72"/>
      <c r="DQ1796" s="72"/>
      <c r="DR1796" s="72"/>
      <c r="DS1796" s="72"/>
      <c r="DT1796" s="72"/>
      <c r="DU1796" s="72"/>
      <c r="DV1796" s="72"/>
      <c r="DW1796" s="72"/>
      <c r="DX1796" s="72"/>
      <c r="DY1796" s="72"/>
      <c r="DZ1796" s="72"/>
      <c r="EA1796" s="72"/>
      <c r="EB1796" s="72"/>
      <c r="EC1796" s="72"/>
      <c r="ED1796" s="72"/>
      <c r="EE1796" s="72"/>
      <c r="EF1796" s="72"/>
      <c r="EG1796" s="72"/>
      <c r="EH1796" s="72"/>
      <c r="EI1796" s="72"/>
      <c r="EJ1796" s="72"/>
      <c r="EK1796" s="72"/>
      <c r="EL1796" s="72"/>
      <c r="EM1796" s="72"/>
      <c r="EN1796" s="72"/>
      <c r="EO1796" s="72"/>
      <c r="EP1796" s="72"/>
      <c r="EQ1796" s="72"/>
      <c r="ER1796" s="72"/>
      <c r="ES1796" s="72"/>
      <c r="ET1796" s="72"/>
      <c r="EU1796" s="72"/>
      <c r="EV1796" s="72"/>
      <c r="EW1796" s="72"/>
      <c r="EX1796" s="72"/>
      <c r="EY1796" s="72"/>
      <c r="EZ1796" s="72"/>
      <c r="FA1796" s="72"/>
      <c r="FB1796" s="72"/>
      <c r="FC1796" s="72"/>
      <c r="FD1796" s="72"/>
      <c r="FE1796" s="72"/>
      <c r="FF1796" s="72"/>
      <c r="FG1796" s="72"/>
      <c r="FH1796" s="72"/>
      <c r="FI1796" s="72"/>
      <c r="FJ1796" s="72"/>
      <c r="FK1796" s="72"/>
      <c r="FL1796" s="72"/>
      <c r="FM1796" s="72"/>
      <c r="FN1796" s="72"/>
      <c r="FO1796" s="72"/>
      <c r="FP1796" s="72"/>
      <c r="FQ1796" s="72"/>
      <c r="FR1796" s="72"/>
      <c r="FS1796" s="72"/>
      <c r="FT1796" s="72"/>
      <c r="FU1796" s="72"/>
      <c r="FV1796" s="72"/>
      <c r="FW1796" s="72"/>
      <c r="FX1796" s="72"/>
      <c r="FY1796" s="72"/>
      <c r="FZ1796" s="72"/>
      <c r="GA1796" s="72"/>
      <c r="GB1796" s="72"/>
      <c r="GC1796" s="72"/>
      <c r="GD1796" s="72"/>
      <c r="GE1796" s="72"/>
      <c r="GF1796" s="72"/>
      <c r="GG1796" s="72"/>
      <c r="GH1796" s="72"/>
      <c r="GI1796" s="72"/>
      <c r="GJ1796" s="72"/>
      <c r="GK1796" s="72"/>
      <c r="GL1796" s="72"/>
      <c r="GM1796" s="72"/>
      <c r="GN1796" s="72"/>
      <c r="GO1796" s="72"/>
      <c r="GP1796" s="72"/>
      <c r="GQ1796" s="72"/>
      <c r="GR1796" s="72"/>
      <c r="GS1796" s="72"/>
      <c r="GT1796" s="72"/>
      <c r="GU1796" s="72"/>
      <c r="GV1796" s="72"/>
      <c r="GW1796" s="72"/>
      <c r="GX1796" s="72"/>
      <c r="GY1796" s="72"/>
      <c r="GZ1796" s="72"/>
      <c r="HA1796" s="72"/>
      <c r="HB1796" s="72"/>
      <c r="HC1796" s="72"/>
      <c r="HD1796" s="72"/>
      <c r="HE1796" s="72"/>
      <c r="HF1796" s="72"/>
      <c r="HG1796" s="72"/>
      <c r="HH1796" s="72"/>
      <c r="HI1796" s="72"/>
      <c r="HJ1796" s="72"/>
      <c r="HK1796" s="72"/>
      <c r="HL1796" s="72"/>
      <c r="HM1796" s="72"/>
      <c r="HN1796" s="72"/>
      <c r="HO1796" s="72"/>
      <c r="HP1796" s="72"/>
      <c r="HQ1796" s="72"/>
      <c r="HR1796" s="72"/>
      <c r="HS1796" s="72"/>
      <c r="HT1796" s="72"/>
      <c r="HU1796" s="72"/>
      <c r="HV1796" s="72"/>
      <c r="HW1796" s="72"/>
      <c r="HX1796" s="72"/>
      <c r="HY1796" s="72"/>
      <c r="HZ1796" s="72"/>
      <c r="IA1796" s="72"/>
      <c r="IB1796" s="72"/>
      <c r="IC1796" s="72"/>
      <c r="ID1796" s="72"/>
      <c r="IE1796" s="72"/>
      <c r="IF1796" s="72"/>
      <c r="IG1796" s="72"/>
      <c r="IH1796" s="72"/>
      <c r="II1796" s="72"/>
      <c r="IJ1796" s="72"/>
      <c r="IK1796" s="72"/>
      <c r="IL1796" s="72"/>
      <c r="IM1796" s="72"/>
      <c r="IN1796" s="72"/>
      <c r="IO1796" s="72"/>
      <c r="IP1796" s="72"/>
      <c r="IQ1796" s="72"/>
      <c r="IR1796" s="72"/>
      <c r="IS1796" s="72"/>
      <c r="IT1796" s="72"/>
      <c r="IU1796" s="72"/>
      <c r="IV1796" s="72"/>
      <c r="IW1796" s="72"/>
      <c r="IX1796" s="72"/>
      <c r="IY1796" s="72"/>
      <c r="IZ1796" s="72"/>
      <c r="JA1796" s="72"/>
      <c r="JB1796" s="72"/>
      <c r="JC1796" s="72"/>
      <c r="JD1796" s="72"/>
      <c r="JE1796" s="72"/>
      <c r="JF1796" s="72"/>
      <c r="JG1796" s="72"/>
      <c r="JH1796" s="72"/>
      <c r="JI1796" s="72"/>
      <c r="JJ1796" s="72"/>
      <c r="JK1796" s="72"/>
      <c r="JL1796" s="72"/>
      <c r="JM1796" s="72"/>
      <c r="JN1796" s="72"/>
      <c r="JO1796" s="72"/>
      <c r="JP1796" s="72"/>
      <c r="JQ1796" s="72"/>
      <c r="JR1796" s="72"/>
      <c r="JS1796" s="72"/>
      <c r="JT1796" s="72"/>
      <c r="JU1796" s="72"/>
      <c r="JV1796" s="72"/>
      <c r="JW1796" s="72"/>
      <c r="JX1796" s="72"/>
      <c r="JY1796" s="72"/>
      <c r="JZ1796" s="72"/>
      <c r="KA1796" s="72"/>
      <c r="KB1796" s="72"/>
      <c r="KC1796" s="72"/>
      <c r="KD1796" s="72"/>
      <c r="KE1796" s="72"/>
      <c r="KF1796" s="72"/>
      <c r="KG1796" s="72"/>
      <c r="KH1796" s="72"/>
      <c r="KI1796" s="72"/>
      <c r="KJ1796" s="72"/>
      <c r="KK1796" s="72"/>
      <c r="KL1796" s="72"/>
      <c r="KM1796" s="72"/>
      <c r="KN1796" s="72"/>
      <c r="KO1796" s="72"/>
      <c r="KP1796" s="72"/>
      <c r="KQ1796" s="72"/>
      <c r="KR1796" s="72"/>
      <c r="KS1796" s="72"/>
      <c r="KT1796" s="72"/>
      <c r="KU1796" s="72"/>
      <c r="KV1796" s="72"/>
      <c r="KW1796" s="72"/>
      <c r="KX1796" s="72"/>
      <c r="KY1796" s="72"/>
      <c r="KZ1796" s="72"/>
      <c r="LA1796" s="72"/>
      <c r="LB1796" s="72"/>
      <c r="LC1796" s="72"/>
      <c r="LD1796" s="72"/>
      <c r="LE1796" s="72"/>
      <c r="LF1796" s="72"/>
      <c r="LG1796" s="72"/>
      <c r="LH1796" s="72"/>
      <c r="LI1796" s="72"/>
      <c r="LJ1796" s="72"/>
      <c r="LK1796" s="72"/>
      <c r="LL1796" s="72"/>
      <c r="LM1796" s="72"/>
      <c r="LN1796" s="72"/>
      <c r="LO1796" s="72"/>
      <c r="LP1796" s="72"/>
      <c r="LQ1796" s="72"/>
      <c r="LR1796" s="72"/>
      <c r="LS1796" s="72"/>
      <c r="LT1796" s="72"/>
      <c r="LU1796" s="72"/>
      <c r="LV1796" s="72"/>
      <c r="LW1796" s="72"/>
      <c r="LX1796" s="72"/>
      <c r="LY1796" s="72"/>
      <c r="LZ1796" s="72"/>
      <c r="MA1796" s="72"/>
      <c r="MB1796" s="72"/>
      <c r="MC1796" s="72"/>
      <c r="MD1796" s="72"/>
      <c r="ME1796" s="72"/>
      <c r="MF1796" s="72"/>
      <c r="MG1796" s="72"/>
      <c r="MH1796" s="72"/>
      <c r="MI1796" s="72"/>
      <c r="MJ1796" s="72"/>
      <c r="MK1796" s="72"/>
      <c r="ML1796" s="72"/>
      <c r="MM1796" s="72"/>
      <c r="MN1796" s="72"/>
      <c r="MO1796" s="72"/>
      <c r="MP1796" s="72"/>
      <c r="MQ1796" s="72"/>
      <c r="MR1796" s="72"/>
      <c r="MS1796" s="72"/>
      <c r="MT1796" s="72"/>
      <c r="MU1796" s="72"/>
      <c r="MV1796" s="72"/>
      <c r="MW1796" s="72"/>
      <c r="MX1796" s="72"/>
      <c r="MY1796" s="72"/>
      <c r="MZ1796" s="72"/>
      <c r="NA1796" s="72"/>
      <c r="NB1796" s="72"/>
      <c r="NC1796" s="72"/>
      <c r="ND1796" s="72"/>
      <c r="NE1796" s="72"/>
      <c r="NF1796" s="72"/>
      <c r="NG1796" s="72"/>
      <c r="NH1796" s="72"/>
      <c r="NI1796" s="72"/>
      <c r="NJ1796" s="72"/>
      <c r="NK1796" s="72"/>
      <c r="NL1796" s="72"/>
      <c r="NM1796" s="72"/>
      <c r="NN1796" s="72"/>
      <c r="NO1796" s="72"/>
      <c r="NP1796" s="72"/>
      <c r="NQ1796" s="72"/>
      <c r="NR1796" s="72"/>
      <c r="NS1796" s="72"/>
      <c r="NT1796" s="72"/>
      <c r="NU1796" s="72"/>
      <c r="NV1796" s="72"/>
      <c r="NW1796" s="72"/>
      <c r="NX1796" s="72"/>
      <c r="NY1796" s="72"/>
      <c r="NZ1796" s="72"/>
      <c r="OA1796" s="72"/>
      <c r="OB1796" s="72"/>
      <c r="OC1796" s="72"/>
      <c r="OD1796" s="72"/>
      <c r="OE1796" s="72"/>
      <c r="OF1796" s="72"/>
      <c r="OG1796" s="72"/>
      <c r="OH1796" s="72"/>
      <c r="OI1796" s="72"/>
      <c r="OJ1796" s="72"/>
      <c r="OK1796" s="72"/>
      <c r="OL1796" s="72"/>
      <c r="OM1796" s="72"/>
      <c r="ON1796" s="72"/>
      <c r="OO1796" s="72"/>
      <c r="OP1796" s="72"/>
      <c r="OQ1796" s="72"/>
      <c r="OR1796" s="72"/>
      <c r="OS1796" s="72"/>
      <c r="OT1796" s="72"/>
      <c r="OU1796" s="72"/>
      <c r="OV1796" s="72"/>
      <c r="OW1796" s="72"/>
      <c r="OX1796" s="72"/>
      <c r="OY1796" s="72"/>
      <c r="OZ1796" s="72"/>
      <c r="PA1796" s="72"/>
      <c r="PB1796" s="72"/>
      <c r="PC1796" s="72"/>
      <c r="PD1796" s="72"/>
      <c r="PE1796" s="72"/>
      <c r="PF1796" s="72"/>
      <c r="PG1796" s="72"/>
      <c r="PH1796" s="72"/>
      <c r="PI1796" s="72"/>
      <c r="PJ1796" s="72"/>
      <c r="PK1796" s="72"/>
      <c r="PL1796" s="72"/>
      <c r="PM1796" s="72"/>
      <c r="PN1796" s="72"/>
      <c r="PO1796" s="72"/>
      <c r="PP1796" s="72"/>
      <c r="PQ1796" s="72"/>
      <c r="PR1796" s="72"/>
      <c r="PS1796" s="72"/>
      <c r="PT1796" s="72"/>
      <c r="PU1796" s="72"/>
      <c r="PV1796" s="72"/>
      <c r="PW1796" s="72"/>
      <c r="PX1796" s="72"/>
      <c r="PY1796" s="72"/>
      <c r="PZ1796" s="72"/>
      <c r="QA1796" s="72"/>
      <c r="QB1796" s="72"/>
      <c r="QC1796" s="72"/>
      <c r="QD1796" s="72"/>
      <c r="QE1796" s="72"/>
      <c r="QF1796" s="72"/>
      <c r="QG1796" s="72"/>
      <c r="QH1796" s="72"/>
      <c r="QI1796" s="72"/>
      <c r="QJ1796" s="72"/>
      <c r="QK1796" s="72"/>
      <c r="QL1796" s="72"/>
      <c r="QM1796" s="72"/>
      <c r="QN1796" s="72"/>
      <c r="QO1796" s="72"/>
      <c r="QP1796" s="72"/>
      <c r="QQ1796" s="72"/>
      <c r="QR1796" s="72"/>
      <c r="QS1796" s="72"/>
      <c r="QT1796" s="72"/>
      <c r="QU1796" s="72"/>
      <c r="QV1796" s="72"/>
      <c r="QW1796" s="72"/>
      <c r="QX1796" s="72"/>
      <c r="QY1796" s="72"/>
      <c r="QZ1796" s="72"/>
      <c r="RA1796" s="72"/>
      <c r="RB1796" s="72"/>
      <c r="RC1796" s="72"/>
      <c r="RD1796" s="72"/>
      <c r="RE1796" s="72"/>
      <c r="RF1796" s="72"/>
      <c r="RG1796" s="72"/>
      <c r="RH1796" s="72"/>
      <c r="RI1796" s="72"/>
      <c r="RJ1796" s="72"/>
      <c r="RK1796" s="72"/>
      <c r="RL1796" s="72"/>
      <c r="RM1796" s="72"/>
      <c r="RN1796" s="72"/>
      <c r="RO1796" s="72"/>
      <c r="RP1796" s="72"/>
      <c r="RQ1796" s="72"/>
      <c r="RR1796" s="72"/>
      <c r="RS1796" s="72"/>
      <c r="RT1796" s="72"/>
      <c r="RU1796" s="72"/>
      <c r="RV1796" s="72"/>
      <c r="RW1796" s="72"/>
      <c r="RX1796" s="72"/>
      <c r="RY1796" s="72"/>
      <c r="RZ1796" s="72"/>
      <c r="SA1796" s="72"/>
      <c r="SB1796" s="72"/>
      <c r="SC1796" s="72"/>
      <c r="SD1796" s="72"/>
      <c r="SE1796" s="72"/>
      <c r="SF1796" s="72"/>
      <c r="SG1796" s="72"/>
      <c r="SH1796" s="72"/>
      <c r="SI1796" s="72"/>
      <c r="SJ1796" s="72"/>
      <c r="SK1796" s="72"/>
      <c r="SL1796" s="72"/>
      <c r="SM1796" s="72"/>
      <c r="SN1796" s="72"/>
      <c r="SO1796" s="72"/>
      <c r="SP1796" s="72"/>
      <c r="SQ1796" s="72"/>
      <c r="SR1796" s="72"/>
      <c r="SS1796" s="72"/>
      <c r="ST1796" s="72"/>
      <c r="SU1796" s="72"/>
      <c r="SV1796" s="72"/>
      <c r="SW1796" s="72"/>
      <c r="SX1796" s="72"/>
      <c r="SY1796" s="72"/>
      <c r="SZ1796" s="72"/>
      <c r="TA1796" s="72"/>
      <c r="TB1796" s="72"/>
      <c r="TC1796" s="72"/>
    </row>
    <row r="1797" spans="1:523" ht="16.5" customHeight="1" x14ac:dyDescent="0.2">
      <c r="A1797" s="20">
        <v>898</v>
      </c>
      <c r="B1797" s="20" t="s">
        <v>66</v>
      </c>
      <c r="C1797" s="20" t="s">
        <v>1268</v>
      </c>
      <c r="D1797" s="20" t="s">
        <v>49</v>
      </c>
      <c r="E1797" s="20" t="s">
        <v>1339</v>
      </c>
      <c r="F1797" s="22" t="s">
        <v>1269</v>
      </c>
      <c r="G1797" s="20" t="s">
        <v>25</v>
      </c>
      <c r="H1797" s="20" t="s">
        <v>26</v>
      </c>
      <c r="I1797" s="20" t="s">
        <v>27</v>
      </c>
      <c r="J1797" s="22" t="s">
        <v>1270</v>
      </c>
      <c r="K1797" s="20"/>
      <c r="L1797" s="20"/>
      <c r="M1797" s="20"/>
      <c r="N1797" s="20"/>
      <c r="O1797" s="31"/>
      <c r="P1797" s="23">
        <v>22422000</v>
      </c>
      <c r="Q1797" s="24">
        <v>1</v>
      </c>
      <c r="R1797" s="25">
        <v>45689</v>
      </c>
      <c r="S1797" s="20" t="s">
        <v>83</v>
      </c>
      <c r="T1797" s="26">
        <f>P1797*11</f>
        <v>246642000</v>
      </c>
      <c r="U1797" s="28" t="s">
        <v>46</v>
      </c>
      <c r="V1797" s="28" t="s">
        <v>52</v>
      </c>
      <c r="W1797" s="72"/>
      <c r="X1797" s="72"/>
      <c r="Y1797" s="72"/>
      <c r="Z1797" s="72"/>
      <c r="AA1797" s="72"/>
      <c r="AB1797" s="72"/>
      <c r="AC1797" s="72"/>
      <c r="AD1797" s="72"/>
      <c r="AE1797" s="72"/>
      <c r="AF1797" s="72"/>
      <c r="AG1797" s="72"/>
      <c r="AH1797" s="72"/>
      <c r="AI1797" s="72"/>
      <c r="AJ1797" s="72"/>
      <c r="AK1797" s="72"/>
      <c r="AL1797" s="72"/>
      <c r="AM1797" s="72"/>
      <c r="AN1797" s="72"/>
      <c r="AO1797" s="72"/>
      <c r="AP1797" s="72"/>
      <c r="AQ1797" s="72"/>
      <c r="AR1797" s="72"/>
      <c r="AS1797" s="72"/>
      <c r="AT1797" s="72"/>
      <c r="AU1797" s="72"/>
      <c r="AV1797" s="72"/>
      <c r="AW1797" s="72"/>
      <c r="AX1797" s="72"/>
      <c r="AY1797" s="72"/>
      <c r="AZ1797" s="72"/>
      <c r="BA1797" s="72"/>
      <c r="BB1797" s="72"/>
      <c r="BC1797" s="72"/>
      <c r="BD1797" s="72"/>
      <c r="BE1797" s="72"/>
      <c r="BF1797" s="72"/>
      <c r="BG1797" s="72"/>
      <c r="BH1797" s="72"/>
      <c r="BI1797" s="72"/>
      <c r="BJ1797" s="72"/>
      <c r="BK1797" s="72"/>
      <c r="BL1797" s="72"/>
      <c r="BM1797" s="72"/>
      <c r="BN1797" s="72"/>
      <c r="BO1797" s="72"/>
      <c r="BP1797" s="72"/>
      <c r="BQ1797" s="72"/>
      <c r="BR1797" s="72"/>
      <c r="BS1797" s="72"/>
      <c r="BT1797" s="72"/>
      <c r="BU1797" s="72"/>
      <c r="BV1797" s="72"/>
      <c r="BW1797" s="72"/>
      <c r="BX1797" s="72"/>
      <c r="BY1797" s="72"/>
      <c r="BZ1797" s="72"/>
      <c r="CA1797" s="72"/>
      <c r="CB1797" s="72"/>
      <c r="CC1797" s="72"/>
      <c r="CD1797" s="72"/>
      <c r="CE1797" s="72"/>
      <c r="CF1797" s="72"/>
      <c r="CG1797" s="72"/>
      <c r="CH1797" s="72"/>
      <c r="CI1797" s="72"/>
      <c r="CJ1797" s="72"/>
      <c r="CK1797" s="72"/>
      <c r="CL1797" s="72"/>
      <c r="CM1797" s="72"/>
      <c r="CN1797" s="72"/>
      <c r="CO1797" s="72"/>
      <c r="CP1797" s="72"/>
      <c r="CQ1797" s="72"/>
      <c r="CR1797" s="72"/>
      <c r="CS1797" s="72"/>
      <c r="CT1797" s="72"/>
      <c r="CU1797" s="72"/>
      <c r="CV1797" s="72"/>
      <c r="CW1797" s="72"/>
      <c r="CX1797" s="72"/>
      <c r="CY1797" s="72"/>
      <c r="CZ1797" s="72"/>
      <c r="DA1797" s="72"/>
      <c r="DB1797" s="72"/>
      <c r="DC1797" s="72"/>
      <c r="DD1797" s="72"/>
      <c r="DE1797" s="72"/>
      <c r="DF1797" s="72"/>
      <c r="DG1797" s="72"/>
      <c r="DH1797" s="72"/>
      <c r="DI1797" s="72"/>
      <c r="DJ1797" s="72"/>
      <c r="DK1797" s="72"/>
      <c r="DL1797" s="72"/>
      <c r="DM1797" s="72"/>
      <c r="DN1797" s="72"/>
      <c r="DO1797" s="72"/>
      <c r="DP1797" s="72"/>
      <c r="DQ1797" s="72"/>
      <c r="DR1797" s="72"/>
      <c r="DS1797" s="72"/>
      <c r="DT1797" s="72"/>
      <c r="DU1797" s="72"/>
      <c r="DV1797" s="72"/>
      <c r="DW1797" s="72"/>
      <c r="DX1797" s="72"/>
      <c r="DY1797" s="72"/>
      <c r="DZ1797" s="72"/>
      <c r="EA1797" s="72"/>
      <c r="EB1797" s="72"/>
      <c r="EC1797" s="72"/>
      <c r="ED1797" s="72"/>
      <c r="EE1797" s="72"/>
      <c r="EF1797" s="72"/>
      <c r="EG1797" s="72"/>
      <c r="EH1797" s="72"/>
      <c r="EI1797" s="72"/>
      <c r="EJ1797" s="72"/>
      <c r="EK1797" s="72"/>
      <c r="EL1797" s="72"/>
      <c r="EM1797" s="72"/>
      <c r="EN1797" s="72"/>
      <c r="EO1797" s="72"/>
      <c r="EP1797" s="72"/>
      <c r="EQ1797" s="72"/>
      <c r="ER1797" s="72"/>
      <c r="ES1797" s="72"/>
      <c r="ET1797" s="72"/>
      <c r="EU1797" s="72"/>
      <c r="EV1797" s="72"/>
      <c r="EW1797" s="72"/>
      <c r="EX1797" s="72"/>
      <c r="EY1797" s="72"/>
      <c r="EZ1797" s="72"/>
      <c r="FA1797" s="72"/>
      <c r="FB1797" s="72"/>
      <c r="FC1797" s="72"/>
      <c r="FD1797" s="72"/>
      <c r="FE1797" s="72"/>
      <c r="FF1797" s="72"/>
      <c r="FG1797" s="72"/>
      <c r="FH1797" s="72"/>
      <c r="FI1797" s="72"/>
      <c r="FJ1797" s="72"/>
      <c r="FK1797" s="72"/>
      <c r="FL1797" s="72"/>
      <c r="FM1797" s="72"/>
      <c r="FN1797" s="72"/>
      <c r="FO1797" s="72"/>
      <c r="FP1797" s="72"/>
      <c r="FQ1797" s="72"/>
      <c r="FR1797" s="72"/>
      <c r="FS1797" s="72"/>
      <c r="FT1797" s="72"/>
      <c r="FU1797" s="72"/>
      <c r="FV1797" s="72"/>
      <c r="FW1797" s="72"/>
      <c r="FX1797" s="72"/>
      <c r="FY1797" s="72"/>
      <c r="FZ1797" s="72"/>
      <c r="GA1797" s="72"/>
      <c r="GB1797" s="72"/>
      <c r="GC1797" s="72"/>
      <c r="GD1797" s="72"/>
      <c r="GE1797" s="72"/>
      <c r="GF1797" s="72"/>
      <c r="GG1797" s="72"/>
      <c r="GH1797" s="72"/>
      <c r="GI1797" s="72"/>
      <c r="GJ1797" s="72"/>
      <c r="GK1797" s="72"/>
      <c r="GL1797" s="72"/>
      <c r="GM1797" s="72"/>
      <c r="GN1797" s="72"/>
      <c r="GO1797" s="72"/>
      <c r="GP1797" s="72"/>
      <c r="GQ1797" s="72"/>
      <c r="GR1797" s="72"/>
      <c r="GS1797" s="72"/>
      <c r="GT1797" s="72"/>
      <c r="GU1797" s="72"/>
      <c r="GV1797" s="72"/>
      <c r="GW1797" s="72"/>
      <c r="GX1797" s="72"/>
      <c r="GY1797" s="72"/>
      <c r="GZ1797" s="72"/>
      <c r="HA1797" s="72"/>
      <c r="HB1797" s="72"/>
      <c r="HC1797" s="72"/>
      <c r="HD1797" s="72"/>
      <c r="HE1797" s="72"/>
      <c r="HF1797" s="72"/>
      <c r="HG1797" s="72"/>
      <c r="HH1797" s="72"/>
      <c r="HI1797" s="72"/>
      <c r="HJ1797" s="72"/>
      <c r="HK1797" s="72"/>
      <c r="HL1797" s="72"/>
      <c r="HM1797" s="72"/>
      <c r="HN1797" s="72"/>
      <c r="HO1797" s="72"/>
      <c r="HP1797" s="72"/>
      <c r="HQ1797" s="72"/>
      <c r="HR1797" s="72"/>
      <c r="HS1797" s="72"/>
      <c r="HT1797" s="72"/>
      <c r="HU1797" s="72"/>
      <c r="HV1797" s="72"/>
      <c r="HW1797" s="72"/>
      <c r="HX1797" s="72"/>
      <c r="HY1797" s="72"/>
      <c r="HZ1797" s="72"/>
      <c r="IA1797" s="72"/>
      <c r="IB1797" s="72"/>
      <c r="IC1797" s="72"/>
      <c r="ID1797" s="72"/>
      <c r="IE1797" s="72"/>
      <c r="IF1797" s="72"/>
      <c r="IG1797" s="72"/>
      <c r="IH1797" s="72"/>
      <c r="II1797" s="72"/>
      <c r="IJ1797" s="72"/>
      <c r="IK1797" s="72"/>
      <c r="IL1797" s="72"/>
      <c r="IM1797" s="72"/>
      <c r="IN1797" s="72"/>
      <c r="IO1797" s="72"/>
      <c r="IP1797" s="72"/>
      <c r="IQ1797" s="72"/>
      <c r="IR1797" s="72"/>
      <c r="IS1797" s="72"/>
      <c r="IT1797" s="72"/>
      <c r="IU1797" s="72"/>
      <c r="IV1797" s="72"/>
      <c r="IW1797" s="72"/>
      <c r="IX1797" s="72"/>
      <c r="IY1797" s="72"/>
      <c r="IZ1797" s="72"/>
      <c r="JA1797" s="72"/>
      <c r="JB1797" s="72"/>
      <c r="JC1797" s="72"/>
      <c r="JD1797" s="72"/>
      <c r="JE1797" s="72"/>
      <c r="JF1797" s="72"/>
      <c r="JG1797" s="72"/>
      <c r="JH1797" s="72"/>
      <c r="JI1797" s="72"/>
      <c r="JJ1797" s="72"/>
      <c r="JK1797" s="72"/>
      <c r="JL1797" s="72"/>
      <c r="JM1797" s="72"/>
      <c r="JN1797" s="72"/>
      <c r="JO1797" s="72"/>
      <c r="JP1797" s="72"/>
      <c r="JQ1797" s="72"/>
      <c r="JR1797" s="72"/>
      <c r="JS1797" s="72"/>
      <c r="JT1797" s="72"/>
      <c r="JU1797" s="72"/>
      <c r="JV1797" s="72"/>
      <c r="JW1797" s="72"/>
      <c r="JX1797" s="72"/>
      <c r="JY1797" s="72"/>
      <c r="JZ1797" s="72"/>
      <c r="KA1797" s="72"/>
      <c r="KB1797" s="72"/>
      <c r="KC1797" s="72"/>
      <c r="KD1797" s="72"/>
      <c r="KE1797" s="72"/>
      <c r="KF1797" s="72"/>
      <c r="KG1797" s="72"/>
      <c r="KH1797" s="72"/>
      <c r="KI1797" s="72"/>
      <c r="KJ1797" s="72"/>
      <c r="KK1797" s="72"/>
      <c r="KL1797" s="72"/>
      <c r="KM1797" s="72"/>
      <c r="KN1797" s="72"/>
      <c r="KO1797" s="72"/>
      <c r="KP1797" s="72"/>
      <c r="KQ1797" s="72"/>
      <c r="KR1797" s="72"/>
      <c r="KS1797" s="72"/>
      <c r="KT1797" s="72"/>
      <c r="KU1797" s="72"/>
      <c r="KV1797" s="72"/>
      <c r="KW1797" s="72"/>
      <c r="KX1797" s="72"/>
      <c r="KY1797" s="72"/>
      <c r="KZ1797" s="72"/>
      <c r="LA1797" s="72"/>
      <c r="LB1797" s="72"/>
      <c r="LC1797" s="72"/>
      <c r="LD1797" s="72"/>
      <c r="LE1797" s="72"/>
      <c r="LF1797" s="72"/>
      <c r="LG1797" s="72"/>
      <c r="LH1797" s="72"/>
      <c r="LI1797" s="72"/>
      <c r="LJ1797" s="72"/>
      <c r="LK1797" s="72"/>
      <c r="LL1797" s="72"/>
      <c r="LM1797" s="72"/>
      <c r="LN1797" s="72"/>
      <c r="LO1797" s="72"/>
      <c r="LP1797" s="72"/>
      <c r="LQ1797" s="72"/>
      <c r="LR1797" s="72"/>
      <c r="LS1797" s="72"/>
      <c r="LT1797" s="72"/>
      <c r="LU1797" s="72"/>
      <c r="LV1797" s="72"/>
      <c r="LW1797" s="72"/>
      <c r="LX1797" s="72"/>
      <c r="LY1797" s="72"/>
      <c r="LZ1797" s="72"/>
      <c r="MA1797" s="72"/>
      <c r="MB1797" s="72"/>
      <c r="MC1797" s="72"/>
      <c r="MD1797" s="72"/>
      <c r="ME1797" s="72"/>
      <c r="MF1797" s="72"/>
      <c r="MG1797" s="72"/>
      <c r="MH1797" s="72"/>
      <c r="MI1797" s="72"/>
      <c r="MJ1797" s="72"/>
      <c r="MK1797" s="72"/>
      <c r="ML1797" s="72"/>
      <c r="MM1797" s="72"/>
      <c r="MN1797" s="72"/>
      <c r="MO1797" s="72"/>
      <c r="MP1797" s="72"/>
      <c r="MQ1797" s="72"/>
      <c r="MR1797" s="72"/>
      <c r="MS1797" s="72"/>
      <c r="MT1797" s="72"/>
      <c r="MU1797" s="72"/>
      <c r="MV1797" s="72"/>
      <c r="MW1797" s="72"/>
      <c r="MX1797" s="72"/>
      <c r="MY1797" s="72"/>
      <c r="MZ1797" s="72"/>
      <c r="NA1797" s="72"/>
      <c r="NB1797" s="72"/>
      <c r="NC1797" s="72"/>
      <c r="ND1797" s="72"/>
      <c r="NE1797" s="72"/>
      <c r="NF1797" s="72"/>
      <c r="NG1797" s="72"/>
      <c r="NH1797" s="72"/>
      <c r="NI1797" s="72"/>
      <c r="NJ1797" s="72"/>
      <c r="NK1797" s="72"/>
      <c r="NL1797" s="72"/>
      <c r="NM1797" s="72"/>
      <c r="NN1797" s="72"/>
      <c r="NO1797" s="72"/>
      <c r="NP1797" s="72"/>
      <c r="NQ1797" s="72"/>
      <c r="NR1797" s="72"/>
      <c r="NS1797" s="72"/>
      <c r="NT1797" s="72"/>
      <c r="NU1797" s="72"/>
      <c r="NV1797" s="72"/>
      <c r="NW1797" s="72"/>
      <c r="NX1797" s="72"/>
      <c r="NY1797" s="72"/>
      <c r="NZ1797" s="72"/>
      <c r="OA1797" s="72"/>
      <c r="OB1797" s="72"/>
      <c r="OC1797" s="72"/>
      <c r="OD1797" s="72"/>
      <c r="OE1797" s="72"/>
      <c r="OF1797" s="72"/>
      <c r="OG1797" s="72"/>
      <c r="OH1797" s="72"/>
      <c r="OI1797" s="72"/>
      <c r="OJ1797" s="72"/>
      <c r="OK1797" s="72"/>
      <c r="OL1797" s="72"/>
      <c r="OM1797" s="72"/>
      <c r="ON1797" s="72"/>
      <c r="OO1797" s="72"/>
      <c r="OP1797" s="72"/>
      <c r="OQ1797" s="72"/>
      <c r="OR1797" s="72"/>
      <c r="OS1797" s="72"/>
      <c r="OT1797" s="72"/>
      <c r="OU1797" s="72"/>
      <c r="OV1797" s="72"/>
      <c r="OW1797" s="72"/>
      <c r="OX1797" s="72"/>
      <c r="OY1797" s="72"/>
      <c r="OZ1797" s="72"/>
      <c r="PA1797" s="72"/>
      <c r="PB1797" s="72"/>
      <c r="PC1797" s="72"/>
      <c r="PD1797" s="72"/>
      <c r="PE1797" s="72"/>
      <c r="PF1797" s="72"/>
      <c r="PG1797" s="72"/>
      <c r="PH1797" s="72"/>
      <c r="PI1797" s="72"/>
      <c r="PJ1797" s="72"/>
      <c r="PK1797" s="72"/>
      <c r="PL1797" s="72"/>
      <c r="PM1797" s="72"/>
      <c r="PN1797" s="72"/>
      <c r="PO1797" s="72"/>
      <c r="PP1797" s="72"/>
      <c r="PQ1797" s="72"/>
      <c r="PR1797" s="72"/>
      <c r="PS1797" s="72"/>
      <c r="PT1797" s="72"/>
      <c r="PU1797" s="72"/>
      <c r="PV1797" s="72"/>
      <c r="PW1797" s="72"/>
      <c r="PX1797" s="72"/>
      <c r="PY1797" s="72"/>
      <c r="PZ1797" s="72"/>
      <c r="QA1797" s="72"/>
      <c r="QB1797" s="72"/>
      <c r="QC1797" s="72"/>
      <c r="QD1797" s="72"/>
      <c r="QE1797" s="72"/>
      <c r="QF1797" s="72"/>
      <c r="QG1797" s="72"/>
      <c r="QH1797" s="72"/>
      <c r="QI1797" s="72"/>
      <c r="QJ1797" s="72"/>
      <c r="QK1797" s="72"/>
      <c r="QL1797" s="72"/>
      <c r="QM1797" s="72"/>
      <c r="QN1797" s="72"/>
      <c r="QO1797" s="72"/>
      <c r="QP1797" s="72"/>
      <c r="QQ1797" s="72"/>
      <c r="QR1797" s="72"/>
      <c r="QS1797" s="72"/>
      <c r="QT1797" s="72"/>
      <c r="QU1797" s="72"/>
      <c r="QV1797" s="72"/>
      <c r="QW1797" s="72"/>
      <c r="QX1797" s="72"/>
      <c r="QY1797" s="72"/>
      <c r="QZ1797" s="72"/>
      <c r="RA1797" s="72"/>
      <c r="RB1797" s="72"/>
      <c r="RC1797" s="72"/>
      <c r="RD1797" s="72"/>
      <c r="RE1797" s="72"/>
      <c r="RF1797" s="72"/>
      <c r="RG1797" s="72"/>
      <c r="RH1797" s="72"/>
      <c r="RI1797" s="72"/>
      <c r="RJ1797" s="72"/>
      <c r="RK1797" s="72"/>
      <c r="RL1797" s="72"/>
      <c r="RM1797" s="72"/>
      <c r="RN1797" s="72"/>
      <c r="RO1797" s="72"/>
      <c r="RP1797" s="72"/>
      <c r="RQ1797" s="72"/>
      <c r="RR1797" s="72"/>
      <c r="RS1797" s="72"/>
      <c r="RT1797" s="72"/>
      <c r="RU1797" s="72"/>
      <c r="RV1797" s="72"/>
      <c r="RW1797" s="72"/>
      <c r="RX1797" s="72"/>
      <c r="RY1797" s="72"/>
      <c r="RZ1797" s="72"/>
      <c r="SA1797" s="72"/>
      <c r="SB1797" s="72"/>
      <c r="SC1797" s="72"/>
      <c r="SD1797" s="72"/>
      <c r="SE1797" s="72"/>
      <c r="SF1797" s="72"/>
      <c r="SG1797" s="72"/>
      <c r="SH1797" s="72"/>
      <c r="SI1797" s="72"/>
      <c r="SJ1797" s="72"/>
      <c r="SK1797" s="72"/>
      <c r="SL1797" s="72"/>
      <c r="SM1797" s="72"/>
      <c r="SN1797" s="72"/>
      <c r="SO1797" s="72"/>
      <c r="SP1797" s="72"/>
      <c r="SQ1797" s="72"/>
      <c r="SR1797" s="72"/>
      <c r="SS1797" s="72"/>
      <c r="ST1797" s="72"/>
      <c r="SU1797" s="72"/>
      <c r="SV1797" s="72"/>
      <c r="SW1797" s="72"/>
      <c r="SX1797" s="72"/>
      <c r="SY1797" s="72"/>
      <c r="SZ1797" s="72"/>
      <c r="TA1797" s="72"/>
      <c r="TB1797" s="72"/>
      <c r="TC1797" s="72"/>
    </row>
    <row r="1798" spans="1:523" ht="16.5" customHeight="1" x14ac:dyDescent="0.2">
      <c r="A1798" s="20">
        <v>899</v>
      </c>
      <c r="B1798" s="20" t="s">
        <v>66</v>
      </c>
      <c r="C1798" s="20" t="s">
        <v>1268</v>
      </c>
      <c r="D1798" s="20" t="s">
        <v>49</v>
      </c>
      <c r="E1798" s="20" t="s">
        <v>1339</v>
      </c>
      <c r="F1798" s="22" t="s">
        <v>1269</v>
      </c>
      <c r="G1798" s="20" t="s">
        <v>25</v>
      </c>
      <c r="H1798" s="20" t="s">
        <v>26</v>
      </c>
      <c r="I1798" s="20" t="s">
        <v>27</v>
      </c>
      <c r="J1798" s="22" t="s">
        <v>1271</v>
      </c>
      <c r="K1798" s="20"/>
      <c r="L1798" s="20"/>
      <c r="M1798" s="20"/>
      <c r="N1798" s="20"/>
      <c r="O1798" s="31">
        <v>40920000</v>
      </c>
      <c r="P1798" s="26"/>
      <c r="Q1798" s="24">
        <v>1</v>
      </c>
      <c r="R1798" s="25">
        <v>45717</v>
      </c>
      <c r="S1798" s="20" t="s">
        <v>83</v>
      </c>
      <c r="T1798" s="26">
        <f>O1798*1</f>
        <v>40920000</v>
      </c>
      <c r="U1798" s="28" t="s">
        <v>46</v>
      </c>
      <c r="V1798" s="28" t="s">
        <v>52</v>
      </c>
      <c r="W1798" s="72"/>
      <c r="X1798" s="72"/>
      <c r="Y1798" s="72"/>
      <c r="Z1798" s="72"/>
      <c r="AA1798" s="72"/>
      <c r="AB1798" s="72"/>
      <c r="AC1798" s="72"/>
      <c r="AD1798" s="72"/>
      <c r="AE1798" s="72"/>
      <c r="AF1798" s="72"/>
      <c r="AG1798" s="72"/>
      <c r="AH1798" s="72"/>
      <c r="AI1798" s="72"/>
      <c r="AJ1798" s="72"/>
      <c r="AK1798" s="72"/>
      <c r="AL1798" s="72"/>
      <c r="AM1798" s="72"/>
      <c r="AN1798" s="72"/>
      <c r="AO1798" s="72"/>
      <c r="AP1798" s="72"/>
      <c r="AQ1798" s="72"/>
      <c r="AR1798" s="72"/>
      <c r="AS1798" s="72"/>
      <c r="AT1798" s="72"/>
      <c r="AU1798" s="72"/>
      <c r="AV1798" s="72"/>
      <c r="AW1798" s="72"/>
      <c r="AX1798" s="72"/>
      <c r="AY1798" s="72"/>
      <c r="AZ1798" s="72"/>
      <c r="BA1798" s="72"/>
      <c r="BB1798" s="72"/>
      <c r="BC1798" s="72"/>
      <c r="BD1798" s="72"/>
      <c r="BE1798" s="72"/>
      <c r="BF1798" s="72"/>
      <c r="BG1798" s="72"/>
      <c r="BH1798" s="72"/>
      <c r="BI1798" s="72"/>
      <c r="BJ1798" s="72"/>
      <c r="BK1798" s="72"/>
      <c r="BL1798" s="72"/>
      <c r="BM1798" s="72"/>
      <c r="BN1798" s="72"/>
      <c r="BO1798" s="72"/>
      <c r="BP1798" s="72"/>
      <c r="BQ1798" s="72"/>
      <c r="BR1798" s="72"/>
      <c r="BS1798" s="72"/>
      <c r="BT1798" s="72"/>
      <c r="BU1798" s="72"/>
      <c r="BV1798" s="72"/>
      <c r="BW1798" s="72"/>
      <c r="BX1798" s="72"/>
      <c r="BY1798" s="72"/>
      <c r="BZ1798" s="72"/>
      <c r="CA1798" s="72"/>
      <c r="CB1798" s="72"/>
      <c r="CC1798" s="72"/>
      <c r="CD1798" s="72"/>
      <c r="CE1798" s="72"/>
      <c r="CF1798" s="72"/>
      <c r="CG1798" s="72"/>
      <c r="CH1798" s="72"/>
      <c r="CI1798" s="72"/>
      <c r="CJ1798" s="72"/>
      <c r="CK1798" s="72"/>
      <c r="CL1798" s="72"/>
      <c r="CM1798" s="72"/>
      <c r="CN1798" s="72"/>
      <c r="CO1798" s="72"/>
      <c r="CP1798" s="72"/>
      <c r="CQ1798" s="72"/>
      <c r="CR1798" s="72"/>
      <c r="CS1798" s="72"/>
      <c r="CT1798" s="72"/>
      <c r="CU1798" s="72"/>
      <c r="CV1798" s="72"/>
      <c r="CW1798" s="72"/>
      <c r="CX1798" s="72"/>
      <c r="CY1798" s="72"/>
      <c r="CZ1798" s="72"/>
      <c r="DA1798" s="72"/>
      <c r="DB1798" s="72"/>
      <c r="DC1798" s="72"/>
      <c r="DD1798" s="72"/>
      <c r="DE1798" s="72"/>
      <c r="DF1798" s="72"/>
      <c r="DG1798" s="72"/>
      <c r="DH1798" s="72"/>
      <c r="DI1798" s="72"/>
      <c r="DJ1798" s="72"/>
      <c r="DK1798" s="72"/>
      <c r="DL1798" s="72"/>
      <c r="DM1798" s="72"/>
      <c r="DN1798" s="72"/>
      <c r="DO1798" s="72"/>
      <c r="DP1798" s="72"/>
      <c r="DQ1798" s="72"/>
      <c r="DR1798" s="72"/>
      <c r="DS1798" s="72"/>
      <c r="DT1798" s="72"/>
      <c r="DU1798" s="72"/>
      <c r="DV1798" s="72"/>
      <c r="DW1798" s="72"/>
      <c r="DX1798" s="72"/>
      <c r="DY1798" s="72"/>
      <c r="DZ1798" s="72"/>
      <c r="EA1798" s="72"/>
      <c r="EB1798" s="72"/>
      <c r="EC1798" s="72"/>
      <c r="ED1798" s="72"/>
      <c r="EE1798" s="72"/>
      <c r="EF1798" s="72"/>
      <c r="EG1798" s="72"/>
      <c r="EH1798" s="72"/>
      <c r="EI1798" s="72"/>
      <c r="EJ1798" s="72"/>
      <c r="EK1798" s="72"/>
      <c r="EL1798" s="72"/>
      <c r="EM1798" s="72"/>
      <c r="EN1798" s="72"/>
      <c r="EO1798" s="72"/>
      <c r="EP1798" s="72"/>
      <c r="EQ1798" s="72"/>
      <c r="ER1798" s="72"/>
      <c r="ES1798" s="72"/>
      <c r="ET1798" s="72"/>
      <c r="EU1798" s="72"/>
      <c r="EV1798" s="72"/>
      <c r="EW1798" s="72"/>
      <c r="EX1798" s="72"/>
      <c r="EY1798" s="72"/>
      <c r="EZ1798" s="72"/>
      <c r="FA1798" s="72"/>
      <c r="FB1798" s="72"/>
      <c r="FC1798" s="72"/>
      <c r="FD1798" s="72"/>
      <c r="FE1798" s="72"/>
      <c r="FF1798" s="72"/>
      <c r="FG1798" s="72"/>
      <c r="FH1798" s="72"/>
      <c r="FI1798" s="72"/>
      <c r="FJ1798" s="72"/>
      <c r="FK1798" s="72"/>
      <c r="FL1798" s="72"/>
      <c r="FM1798" s="72"/>
      <c r="FN1798" s="72"/>
      <c r="FO1798" s="72"/>
      <c r="FP1798" s="72"/>
      <c r="FQ1798" s="72"/>
      <c r="FR1798" s="72"/>
      <c r="FS1798" s="72"/>
      <c r="FT1798" s="72"/>
      <c r="FU1798" s="72"/>
      <c r="FV1798" s="72"/>
      <c r="FW1798" s="72"/>
      <c r="FX1798" s="72"/>
      <c r="FY1798" s="72"/>
      <c r="FZ1798" s="72"/>
      <c r="GA1798" s="72"/>
      <c r="GB1798" s="72"/>
      <c r="GC1798" s="72"/>
      <c r="GD1798" s="72"/>
      <c r="GE1798" s="72"/>
      <c r="GF1798" s="72"/>
      <c r="GG1798" s="72"/>
      <c r="GH1798" s="72"/>
      <c r="GI1798" s="72"/>
      <c r="GJ1798" s="72"/>
      <c r="GK1798" s="72"/>
      <c r="GL1798" s="72"/>
      <c r="GM1798" s="72"/>
      <c r="GN1798" s="72"/>
      <c r="GO1798" s="72"/>
      <c r="GP1798" s="72"/>
      <c r="GQ1798" s="72"/>
      <c r="GR1798" s="72"/>
      <c r="GS1798" s="72"/>
      <c r="GT1798" s="72"/>
      <c r="GU1798" s="72"/>
      <c r="GV1798" s="72"/>
      <c r="GW1798" s="72"/>
      <c r="GX1798" s="72"/>
      <c r="GY1798" s="72"/>
      <c r="GZ1798" s="72"/>
      <c r="HA1798" s="72"/>
      <c r="HB1798" s="72"/>
      <c r="HC1798" s="72"/>
      <c r="HD1798" s="72"/>
      <c r="HE1798" s="72"/>
      <c r="HF1798" s="72"/>
      <c r="HG1798" s="72"/>
      <c r="HH1798" s="72"/>
      <c r="HI1798" s="72"/>
      <c r="HJ1798" s="72"/>
      <c r="HK1798" s="72"/>
      <c r="HL1798" s="72"/>
      <c r="HM1798" s="72"/>
      <c r="HN1798" s="72"/>
      <c r="HO1798" s="72"/>
      <c r="HP1798" s="72"/>
      <c r="HQ1798" s="72"/>
      <c r="HR1798" s="72"/>
      <c r="HS1798" s="72"/>
      <c r="HT1798" s="72"/>
      <c r="HU1798" s="72"/>
      <c r="HV1798" s="72"/>
      <c r="HW1798" s="72"/>
      <c r="HX1798" s="72"/>
      <c r="HY1798" s="72"/>
      <c r="HZ1798" s="72"/>
      <c r="IA1798" s="72"/>
      <c r="IB1798" s="72"/>
      <c r="IC1798" s="72"/>
      <c r="ID1798" s="72"/>
      <c r="IE1798" s="72"/>
      <c r="IF1798" s="72"/>
      <c r="IG1798" s="72"/>
      <c r="IH1798" s="72"/>
      <c r="II1798" s="72"/>
      <c r="IJ1798" s="72"/>
      <c r="IK1798" s="72"/>
      <c r="IL1798" s="72"/>
      <c r="IM1798" s="72"/>
      <c r="IN1798" s="72"/>
      <c r="IO1798" s="72"/>
      <c r="IP1798" s="72"/>
      <c r="IQ1798" s="72"/>
      <c r="IR1798" s="72"/>
      <c r="IS1798" s="72"/>
      <c r="IT1798" s="72"/>
      <c r="IU1798" s="72"/>
      <c r="IV1798" s="72"/>
      <c r="IW1798" s="72"/>
      <c r="IX1798" s="72"/>
      <c r="IY1798" s="72"/>
      <c r="IZ1798" s="72"/>
      <c r="JA1798" s="72"/>
      <c r="JB1798" s="72"/>
      <c r="JC1798" s="72"/>
      <c r="JD1798" s="72"/>
      <c r="JE1798" s="72"/>
      <c r="JF1798" s="72"/>
      <c r="JG1798" s="72"/>
      <c r="JH1798" s="72"/>
      <c r="JI1798" s="72"/>
      <c r="JJ1798" s="72"/>
      <c r="JK1798" s="72"/>
      <c r="JL1798" s="72"/>
      <c r="JM1798" s="72"/>
      <c r="JN1798" s="72"/>
      <c r="JO1798" s="72"/>
      <c r="JP1798" s="72"/>
      <c r="JQ1798" s="72"/>
      <c r="JR1798" s="72"/>
      <c r="JS1798" s="72"/>
      <c r="JT1798" s="72"/>
      <c r="JU1798" s="72"/>
      <c r="JV1798" s="72"/>
      <c r="JW1798" s="72"/>
      <c r="JX1798" s="72"/>
      <c r="JY1798" s="72"/>
      <c r="JZ1798" s="72"/>
      <c r="KA1798" s="72"/>
      <c r="KB1798" s="72"/>
      <c r="KC1798" s="72"/>
      <c r="KD1798" s="72"/>
      <c r="KE1798" s="72"/>
      <c r="KF1798" s="72"/>
      <c r="KG1798" s="72"/>
      <c r="KH1798" s="72"/>
      <c r="KI1798" s="72"/>
      <c r="KJ1798" s="72"/>
      <c r="KK1798" s="72"/>
      <c r="KL1798" s="72"/>
      <c r="KM1798" s="72"/>
      <c r="KN1798" s="72"/>
      <c r="KO1798" s="72"/>
      <c r="KP1798" s="72"/>
      <c r="KQ1798" s="72"/>
      <c r="KR1798" s="72"/>
      <c r="KS1798" s="72"/>
      <c r="KT1798" s="72"/>
      <c r="KU1798" s="72"/>
      <c r="KV1798" s="72"/>
      <c r="KW1798" s="72"/>
      <c r="KX1798" s="72"/>
      <c r="KY1798" s="72"/>
      <c r="KZ1798" s="72"/>
      <c r="LA1798" s="72"/>
      <c r="LB1798" s="72"/>
      <c r="LC1798" s="72"/>
      <c r="LD1798" s="72"/>
      <c r="LE1798" s="72"/>
      <c r="LF1798" s="72"/>
      <c r="LG1798" s="72"/>
      <c r="LH1798" s="72"/>
      <c r="LI1798" s="72"/>
      <c r="LJ1798" s="72"/>
      <c r="LK1798" s="72"/>
      <c r="LL1798" s="72"/>
      <c r="LM1798" s="72"/>
      <c r="LN1798" s="72"/>
      <c r="LO1798" s="72"/>
      <c r="LP1798" s="72"/>
      <c r="LQ1798" s="72"/>
      <c r="LR1798" s="72"/>
      <c r="LS1798" s="72"/>
      <c r="LT1798" s="72"/>
      <c r="LU1798" s="72"/>
      <c r="LV1798" s="72"/>
      <c r="LW1798" s="72"/>
      <c r="LX1798" s="72"/>
      <c r="LY1798" s="72"/>
      <c r="LZ1798" s="72"/>
      <c r="MA1798" s="72"/>
      <c r="MB1798" s="72"/>
      <c r="MC1798" s="72"/>
      <c r="MD1798" s="72"/>
      <c r="ME1798" s="72"/>
      <c r="MF1798" s="72"/>
      <c r="MG1798" s="72"/>
      <c r="MH1798" s="72"/>
      <c r="MI1798" s="72"/>
      <c r="MJ1798" s="72"/>
      <c r="MK1798" s="72"/>
      <c r="ML1798" s="72"/>
      <c r="MM1798" s="72"/>
      <c r="MN1798" s="72"/>
      <c r="MO1798" s="72"/>
      <c r="MP1798" s="72"/>
      <c r="MQ1798" s="72"/>
      <c r="MR1798" s="72"/>
      <c r="MS1798" s="72"/>
      <c r="MT1798" s="72"/>
      <c r="MU1798" s="72"/>
      <c r="MV1798" s="72"/>
      <c r="MW1798" s="72"/>
      <c r="MX1798" s="72"/>
      <c r="MY1798" s="72"/>
      <c r="MZ1798" s="72"/>
      <c r="NA1798" s="72"/>
      <c r="NB1798" s="72"/>
      <c r="NC1798" s="72"/>
      <c r="ND1798" s="72"/>
      <c r="NE1798" s="72"/>
      <c r="NF1798" s="72"/>
      <c r="NG1798" s="72"/>
      <c r="NH1798" s="72"/>
      <c r="NI1798" s="72"/>
      <c r="NJ1798" s="72"/>
      <c r="NK1798" s="72"/>
      <c r="NL1798" s="72"/>
      <c r="NM1798" s="72"/>
      <c r="NN1798" s="72"/>
      <c r="NO1798" s="72"/>
      <c r="NP1798" s="72"/>
      <c r="NQ1798" s="72"/>
      <c r="NR1798" s="72"/>
      <c r="NS1798" s="72"/>
      <c r="NT1798" s="72"/>
      <c r="NU1798" s="72"/>
      <c r="NV1798" s="72"/>
      <c r="NW1798" s="72"/>
      <c r="NX1798" s="72"/>
      <c r="NY1798" s="72"/>
      <c r="NZ1798" s="72"/>
      <c r="OA1798" s="72"/>
      <c r="OB1798" s="72"/>
      <c r="OC1798" s="72"/>
      <c r="OD1798" s="72"/>
      <c r="OE1798" s="72"/>
      <c r="OF1798" s="72"/>
      <c r="OG1798" s="72"/>
      <c r="OH1798" s="72"/>
      <c r="OI1798" s="72"/>
      <c r="OJ1798" s="72"/>
      <c r="OK1798" s="72"/>
      <c r="OL1798" s="72"/>
      <c r="OM1798" s="72"/>
      <c r="ON1798" s="72"/>
      <c r="OO1798" s="72"/>
      <c r="OP1798" s="72"/>
      <c r="OQ1798" s="72"/>
      <c r="OR1798" s="72"/>
      <c r="OS1798" s="72"/>
      <c r="OT1798" s="72"/>
      <c r="OU1798" s="72"/>
      <c r="OV1798" s="72"/>
      <c r="OW1798" s="72"/>
      <c r="OX1798" s="72"/>
      <c r="OY1798" s="72"/>
      <c r="OZ1798" s="72"/>
      <c r="PA1798" s="72"/>
      <c r="PB1798" s="72"/>
      <c r="PC1798" s="72"/>
      <c r="PD1798" s="72"/>
      <c r="PE1798" s="72"/>
      <c r="PF1798" s="72"/>
      <c r="PG1798" s="72"/>
      <c r="PH1798" s="72"/>
      <c r="PI1798" s="72"/>
      <c r="PJ1798" s="72"/>
      <c r="PK1798" s="72"/>
      <c r="PL1798" s="72"/>
      <c r="PM1798" s="72"/>
      <c r="PN1798" s="72"/>
      <c r="PO1798" s="72"/>
      <c r="PP1798" s="72"/>
      <c r="PQ1798" s="72"/>
      <c r="PR1798" s="72"/>
      <c r="PS1798" s="72"/>
      <c r="PT1798" s="72"/>
      <c r="PU1798" s="72"/>
      <c r="PV1798" s="72"/>
      <c r="PW1798" s="72"/>
      <c r="PX1798" s="72"/>
      <c r="PY1798" s="72"/>
      <c r="PZ1798" s="72"/>
      <c r="QA1798" s="72"/>
      <c r="QB1798" s="72"/>
      <c r="QC1798" s="72"/>
      <c r="QD1798" s="72"/>
      <c r="QE1798" s="72"/>
      <c r="QF1798" s="72"/>
      <c r="QG1798" s="72"/>
      <c r="QH1798" s="72"/>
      <c r="QI1798" s="72"/>
      <c r="QJ1798" s="72"/>
      <c r="QK1798" s="72"/>
      <c r="QL1798" s="72"/>
      <c r="QM1798" s="72"/>
      <c r="QN1798" s="72"/>
      <c r="QO1798" s="72"/>
      <c r="QP1798" s="72"/>
      <c r="QQ1798" s="72"/>
      <c r="QR1798" s="72"/>
      <c r="QS1798" s="72"/>
      <c r="QT1798" s="72"/>
      <c r="QU1798" s="72"/>
      <c r="QV1798" s="72"/>
      <c r="QW1798" s="72"/>
      <c r="QX1798" s="72"/>
      <c r="QY1798" s="72"/>
      <c r="QZ1798" s="72"/>
      <c r="RA1798" s="72"/>
      <c r="RB1798" s="72"/>
      <c r="RC1798" s="72"/>
      <c r="RD1798" s="72"/>
      <c r="RE1798" s="72"/>
      <c r="RF1798" s="72"/>
      <c r="RG1798" s="72"/>
      <c r="RH1798" s="72"/>
      <c r="RI1798" s="72"/>
      <c r="RJ1798" s="72"/>
      <c r="RK1798" s="72"/>
      <c r="RL1798" s="72"/>
      <c r="RM1798" s="72"/>
      <c r="RN1798" s="72"/>
      <c r="RO1798" s="72"/>
      <c r="RP1798" s="72"/>
      <c r="RQ1798" s="72"/>
      <c r="RR1798" s="72"/>
      <c r="RS1798" s="72"/>
      <c r="RT1798" s="72"/>
      <c r="RU1798" s="72"/>
      <c r="RV1798" s="72"/>
      <c r="RW1798" s="72"/>
      <c r="RX1798" s="72"/>
      <c r="RY1798" s="72"/>
      <c r="RZ1798" s="72"/>
      <c r="SA1798" s="72"/>
      <c r="SB1798" s="72"/>
      <c r="SC1798" s="72"/>
      <c r="SD1798" s="72"/>
      <c r="SE1798" s="72"/>
      <c r="SF1798" s="72"/>
      <c r="SG1798" s="72"/>
      <c r="SH1798" s="72"/>
      <c r="SI1798" s="72"/>
      <c r="SJ1798" s="72"/>
      <c r="SK1798" s="72"/>
      <c r="SL1798" s="72"/>
      <c r="SM1798" s="72"/>
      <c r="SN1798" s="72"/>
      <c r="SO1798" s="72"/>
      <c r="SP1798" s="72"/>
      <c r="SQ1798" s="72"/>
      <c r="SR1798" s="72"/>
      <c r="SS1798" s="72"/>
      <c r="ST1798" s="72"/>
      <c r="SU1798" s="72"/>
      <c r="SV1798" s="72"/>
      <c r="SW1798" s="72"/>
      <c r="SX1798" s="72"/>
      <c r="SY1798" s="72"/>
      <c r="SZ1798" s="72"/>
      <c r="TA1798" s="72"/>
      <c r="TB1798" s="72"/>
      <c r="TC1798" s="72"/>
    </row>
    <row r="1799" spans="1:523" ht="16.5" customHeight="1" x14ac:dyDescent="0.2">
      <c r="A1799" s="20">
        <v>903</v>
      </c>
      <c r="B1799" s="20" t="s">
        <v>66</v>
      </c>
      <c r="C1799" s="20" t="s">
        <v>1268</v>
      </c>
      <c r="D1799" s="20" t="s">
        <v>49</v>
      </c>
      <c r="E1799" s="20" t="s">
        <v>1339</v>
      </c>
      <c r="F1799" s="22" t="s">
        <v>1272</v>
      </c>
      <c r="G1799" s="20" t="s">
        <v>25</v>
      </c>
      <c r="H1799" s="20" t="s">
        <v>26</v>
      </c>
      <c r="I1799" s="20" t="s">
        <v>27</v>
      </c>
      <c r="J1799" s="125" t="s">
        <v>1273</v>
      </c>
      <c r="K1799" s="20"/>
      <c r="L1799" s="20"/>
      <c r="M1799" s="20"/>
      <c r="N1799" s="20"/>
      <c r="O1799" s="32"/>
      <c r="P1799" s="26">
        <v>1484500</v>
      </c>
      <c r="Q1799" s="24">
        <v>25</v>
      </c>
      <c r="R1799" s="25">
        <v>45689</v>
      </c>
      <c r="S1799" s="20" t="s">
        <v>83</v>
      </c>
      <c r="T1799" s="26">
        <f>P1799*Q1799*10</f>
        <v>371125000</v>
      </c>
      <c r="U1799" s="28" t="s">
        <v>46</v>
      </c>
      <c r="V1799" s="28" t="s">
        <v>52</v>
      </c>
      <c r="W1799" s="72"/>
      <c r="X1799" s="72"/>
      <c r="Y1799" s="72"/>
      <c r="Z1799" s="72"/>
      <c r="AA1799" s="72"/>
      <c r="AB1799" s="72"/>
      <c r="AC1799" s="72"/>
      <c r="AD1799" s="72"/>
      <c r="AE1799" s="72"/>
      <c r="AF1799" s="72"/>
      <c r="AG1799" s="72"/>
      <c r="AH1799" s="72"/>
      <c r="AI1799" s="72"/>
      <c r="AJ1799" s="72"/>
      <c r="AK1799" s="72"/>
      <c r="AL1799" s="72"/>
      <c r="AM1799" s="72"/>
      <c r="AN1799" s="72"/>
      <c r="AO1799" s="72"/>
      <c r="AP1799" s="72"/>
      <c r="AQ1799" s="72"/>
      <c r="AR1799" s="72"/>
      <c r="AS1799" s="72"/>
      <c r="AT1799" s="72"/>
      <c r="AU1799" s="72"/>
      <c r="AV1799" s="72"/>
      <c r="AW1799" s="72"/>
      <c r="AX1799" s="72"/>
      <c r="AY1799" s="72"/>
      <c r="AZ1799" s="72"/>
      <c r="BA1799" s="72"/>
      <c r="BB1799" s="72"/>
      <c r="BC1799" s="72"/>
      <c r="BD1799" s="72"/>
      <c r="BE1799" s="72"/>
      <c r="BF1799" s="72"/>
      <c r="BG1799" s="72"/>
      <c r="BH1799" s="72"/>
      <c r="BI1799" s="72"/>
      <c r="BJ1799" s="72"/>
      <c r="BK1799" s="72"/>
      <c r="BL1799" s="72"/>
      <c r="BM1799" s="72"/>
      <c r="BN1799" s="72"/>
      <c r="BO1799" s="72"/>
      <c r="BP1799" s="72"/>
      <c r="BQ1799" s="72"/>
      <c r="BR1799" s="72"/>
      <c r="BS1799" s="72"/>
      <c r="BT1799" s="72"/>
      <c r="BU1799" s="72"/>
      <c r="BV1799" s="72"/>
      <c r="BW1799" s="72"/>
      <c r="BX1799" s="72"/>
      <c r="BY1799" s="72"/>
      <c r="BZ1799" s="72"/>
      <c r="CA1799" s="72"/>
      <c r="CB1799" s="72"/>
      <c r="CC1799" s="72"/>
      <c r="CD1799" s="72"/>
      <c r="CE1799" s="72"/>
      <c r="CF1799" s="72"/>
      <c r="CG1799" s="72"/>
      <c r="CH1799" s="72"/>
      <c r="CI1799" s="72"/>
      <c r="CJ1799" s="72"/>
      <c r="CK1799" s="72"/>
      <c r="CL1799" s="72"/>
      <c r="CM1799" s="72"/>
      <c r="CN1799" s="72"/>
      <c r="CO1799" s="72"/>
      <c r="CP1799" s="72"/>
      <c r="CQ1799" s="72"/>
      <c r="CR1799" s="72"/>
      <c r="CS1799" s="72"/>
      <c r="CT1799" s="72"/>
      <c r="CU1799" s="72"/>
      <c r="CV1799" s="72"/>
      <c r="CW1799" s="72"/>
      <c r="CX1799" s="72"/>
      <c r="CY1799" s="72"/>
      <c r="CZ1799" s="72"/>
      <c r="DA1799" s="72"/>
      <c r="DB1799" s="72"/>
      <c r="DC1799" s="72"/>
      <c r="DD1799" s="72"/>
      <c r="DE1799" s="72"/>
      <c r="DF1799" s="72"/>
      <c r="DG1799" s="72"/>
      <c r="DH1799" s="72"/>
      <c r="DI1799" s="72"/>
      <c r="DJ1799" s="72"/>
      <c r="DK1799" s="72"/>
      <c r="DL1799" s="72"/>
      <c r="DM1799" s="72"/>
      <c r="DN1799" s="72"/>
      <c r="DO1799" s="72"/>
      <c r="DP1799" s="72"/>
      <c r="DQ1799" s="72"/>
      <c r="DR1799" s="72"/>
      <c r="DS1799" s="72"/>
      <c r="DT1799" s="72"/>
      <c r="DU1799" s="72"/>
      <c r="DV1799" s="72"/>
      <c r="DW1799" s="72"/>
      <c r="DX1799" s="72"/>
      <c r="DY1799" s="72"/>
      <c r="DZ1799" s="72"/>
      <c r="EA1799" s="72"/>
      <c r="EB1799" s="72"/>
      <c r="EC1799" s="72"/>
      <c r="ED1799" s="72"/>
      <c r="EE1799" s="72"/>
      <c r="EF1799" s="72"/>
      <c r="EG1799" s="72"/>
      <c r="EH1799" s="72"/>
      <c r="EI1799" s="72"/>
      <c r="EJ1799" s="72"/>
      <c r="EK1799" s="72"/>
      <c r="EL1799" s="72"/>
      <c r="EM1799" s="72"/>
      <c r="EN1799" s="72"/>
      <c r="EO1799" s="72"/>
      <c r="EP1799" s="72"/>
      <c r="EQ1799" s="72"/>
      <c r="ER1799" s="72"/>
      <c r="ES1799" s="72"/>
      <c r="ET1799" s="72"/>
      <c r="EU1799" s="72"/>
      <c r="EV1799" s="72"/>
      <c r="EW1799" s="72"/>
      <c r="EX1799" s="72"/>
      <c r="EY1799" s="72"/>
      <c r="EZ1799" s="72"/>
      <c r="FA1799" s="72"/>
      <c r="FB1799" s="72"/>
      <c r="FC1799" s="72"/>
      <c r="FD1799" s="72"/>
      <c r="FE1799" s="72"/>
      <c r="FF1799" s="72"/>
      <c r="FG1799" s="72"/>
      <c r="FH1799" s="72"/>
      <c r="FI1799" s="72"/>
      <c r="FJ1799" s="72"/>
      <c r="FK1799" s="72"/>
      <c r="FL1799" s="72"/>
      <c r="FM1799" s="72"/>
      <c r="FN1799" s="72"/>
      <c r="FO1799" s="72"/>
      <c r="FP1799" s="72"/>
      <c r="FQ1799" s="72"/>
      <c r="FR1799" s="72"/>
      <c r="FS1799" s="72"/>
      <c r="FT1799" s="72"/>
      <c r="FU1799" s="72"/>
      <c r="FV1799" s="72"/>
      <c r="FW1799" s="72"/>
      <c r="FX1799" s="72"/>
      <c r="FY1799" s="72"/>
      <c r="FZ1799" s="72"/>
      <c r="GA1799" s="72"/>
      <c r="GB1799" s="72"/>
      <c r="GC1799" s="72"/>
      <c r="GD1799" s="72"/>
      <c r="GE1799" s="72"/>
      <c r="GF1799" s="72"/>
      <c r="GG1799" s="72"/>
      <c r="GH1799" s="72"/>
      <c r="GI1799" s="72"/>
      <c r="GJ1799" s="72"/>
      <c r="GK1799" s="72"/>
      <c r="GL1799" s="72"/>
      <c r="GM1799" s="72"/>
      <c r="GN1799" s="72"/>
      <c r="GO1799" s="72"/>
      <c r="GP1799" s="72"/>
      <c r="GQ1799" s="72"/>
      <c r="GR1799" s="72"/>
      <c r="GS1799" s="72"/>
      <c r="GT1799" s="72"/>
      <c r="GU1799" s="72"/>
      <c r="GV1799" s="72"/>
      <c r="GW1799" s="72"/>
      <c r="GX1799" s="72"/>
      <c r="GY1799" s="72"/>
      <c r="GZ1799" s="72"/>
      <c r="HA1799" s="72"/>
      <c r="HB1799" s="72"/>
      <c r="HC1799" s="72"/>
      <c r="HD1799" s="72"/>
      <c r="HE1799" s="72"/>
      <c r="HF1799" s="72"/>
      <c r="HG1799" s="72"/>
      <c r="HH1799" s="72"/>
      <c r="HI1799" s="72"/>
      <c r="HJ1799" s="72"/>
      <c r="HK1799" s="72"/>
      <c r="HL1799" s="72"/>
      <c r="HM1799" s="72"/>
      <c r="HN1799" s="72"/>
      <c r="HO1799" s="72"/>
      <c r="HP1799" s="72"/>
      <c r="HQ1799" s="72"/>
      <c r="HR1799" s="72"/>
      <c r="HS1799" s="72"/>
      <c r="HT1799" s="72"/>
      <c r="HU1799" s="72"/>
      <c r="HV1799" s="72"/>
      <c r="HW1799" s="72"/>
      <c r="HX1799" s="72"/>
      <c r="HY1799" s="72"/>
      <c r="HZ1799" s="72"/>
      <c r="IA1799" s="72"/>
      <c r="IB1799" s="72"/>
      <c r="IC1799" s="72"/>
      <c r="ID1799" s="72"/>
      <c r="IE1799" s="72"/>
      <c r="IF1799" s="72"/>
      <c r="IG1799" s="72"/>
      <c r="IH1799" s="72"/>
      <c r="II1799" s="72"/>
      <c r="IJ1799" s="72"/>
      <c r="IK1799" s="72"/>
      <c r="IL1799" s="72"/>
      <c r="IM1799" s="72"/>
      <c r="IN1799" s="72"/>
      <c r="IO1799" s="72"/>
      <c r="IP1799" s="72"/>
      <c r="IQ1799" s="72"/>
      <c r="IR1799" s="72"/>
      <c r="IS1799" s="72"/>
      <c r="IT1799" s="72"/>
      <c r="IU1799" s="72"/>
      <c r="IV1799" s="72"/>
      <c r="IW1799" s="72"/>
      <c r="IX1799" s="72"/>
      <c r="IY1799" s="72"/>
      <c r="IZ1799" s="72"/>
      <c r="JA1799" s="72"/>
      <c r="JB1799" s="72"/>
      <c r="JC1799" s="72"/>
      <c r="JD1799" s="72"/>
      <c r="JE1799" s="72"/>
      <c r="JF1799" s="72"/>
      <c r="JG1799" s="72"/>
      <c r="JH1799" s="72"/>
      <c r="JI1799" s="72"/>
      <c r="JJ1799" s="72"/>
      <c r="JK1799" s="72"/>
      <c r="JL1799" s="72"/>
      <c r="JM1799" s="72"/>
      <c r="JN1799" s="72"/>
      <c r="JO1799" s="72"/>
      <c r="JP1799" s="72"/>
      <c r="JQ1799" s="72"/>
      <c r="JR1799" s="72"/>
      <c r="JS1799" s="72"/>
      <c r="JT1799" s="72"/>
      <c r="JU1799" s="72"/>
      <c r="JV1799" s="72"/>
      <c r="JW1799" s="72"/>
      <c r="JX1799" s="72"/>
      <c r="JY1799" s="72"/>
      <c r="JZ1799" s="72"/>
      <c r="KA1799" s="72"/>
      <c r="KB1799" s="72"/>
      <c r="KC1799" s="72"/>
      <c r="KD1799" s="72"/>
      <c r="KE1799" s="72"/>
      <c r="KF1799" s="72"/>
      <c r="KG1799" s="72"/>
      <c r="KH1799" s="72"/>
      <c r="KI1799" s="72"/>
      <c r="KJ1799" s="72"/>
      <c r="KK1799" s="72"/>
      <c r="KL1799" s="72"/>
      <c r="KM1799" s="72"/>
      <c r="KN1799" s="72"/>
      <c r="KO1799" s="72"/>
      <c r="KP1799" s="72"/>
      <c r="KQ1799" s="72"/>
      <c r="KR1799" s="72"/>
      <c r="KS1799" s="72"/>
      <c r="KT1799" s="72"/>
      <c r="KU1799" s="72"/>
      <c r="KV1799" s="72"/>
      <c r="KW1799" s="72"/>
      <c r="KX1799" s="72"/>
      <c r="KY1799" s="72"/>
      <c r="KZ1799" s="72"/>
      <c r="LA1799" s="72"/>
      <c r="LB1799" s="72"/>
      <c r="LC1799" s="72"/>
      <c r="LD1799" s="72"/>
      <c r="LE1799" s="72"/>
      <c r="LF1799" s="72"/>
      <c r="LG1799" s="72"/>
      <c r="LH1799" s="72"/>
      <c r="LI1799" s="72"/>
      <c r="LJ1799" s="72"/>
      <c r="LK1799" s="72"/>
      <c r="LL1799" s="72"/>
      <c r="LM1799" s="72"/>
      <c r="LN1799" s="72"/>
      <c r="LO1799" s="72"/>
      <c r="LP1799" s="72"/>
      <c r="LQ1799" s="72"/>
      <c r="LR1799" s="72"/>
      <c r="LS1799" s="72"/>
      <c r="LT1799" s="72"/>
      <c r="LU1799" s="72"/>
      <c r="LV1799" s="72"/>
      <c r="LW1799" s="72"/>
      <c r="LX1799" s="72"/>
      <c r="LY1799" s="72"/>
      <c r="LZ1799" s="72"/>
      <c r="MA1799" s="72"/>
      <c r="MB1799" s="72"/>
      <c r="MC1799" s="72"/>
      <c r="MD1799" s="72"/>
      <c r="ME1799" s="72"/>
      <c r="MF1799" s="72"/>
      <c r="MG1799" s="72"/>
      <c r="MH1799" s="72"/>
      <c r="MI1799" s="72"/>
      <c r="MJ1799" s="72"/>
      <c r="MK1799" s="72"/>
      <c r="ML1799" s="72"/>
      <c r="MM1799" s="72"/>
      <c r="MN1799" s="72"/>
      <c r="MO1799" s="72"/>
      <c r="MP1799" s="72"/>
      <c r="MQ1799" s="72"/>
      <c r="MR1799" s="72"/>
      <c r="MS1799" s="72"/>
      <c r="MT1799" s="72"/>
      <c r="MU1799" s="72"/>
      <c r="MV1799" s="72"/>
      <c r="MW1799" s="72"/>
      <c r="MX1799" s="72"/>
      <c r="MY1799" s="72"/>
      <c r="MZ1799" s="72"/>
      <c r="NA1799" s="72"/>
      <c r="NB1799" s="72"/>
      <c r="NC1799" s="72"/>
      <c r="ND1799" s="72"/>
      <c r="NE1799" s="72"/>
      <c r="NF1799" s="72"/>
      <c r="NG1799" s="72"/>
      <c r="NH1799" s="72"/>
      <c r="NI1799" s="72"/>
      <c r="NJ1799" s="72"/>
      <c r="NK1799" s="72"/>
      <c r="NL1799" s="72"/>
      <c r="NM1799" s="72"/>
      <c r="NN1799" s="72"/>
      <c r="NO1799" s="72"/>
      <c r="NP1799" s="72"/>
      <c r="NQ1799" s="72"/>
      <c r="NR1799" s="72"/>
      <c r="NS1799" s="72"/>
      <c r="NT1799" s="72"/>
      <c r="NU1799" s="72"/>
      <c r="NV1799" s="72"/>
      <c r="NW1799" s="72"/>
      <c r="NX1799" s="72"/>
      <c r="NY1799" s="72"/>
      <c r="NZ1799" s="72"/>
      <c r="OA1799" s="72"/>
      <c r="OB1799" s="72"/>
      <c r="OC1799" s="72"/>
      <c r="OD1799" s="72"/>
      <c r="OE1799" s="72"/>
      <c r="OF1799" s="72"/>
      <c r="OG1799" s="72"/>
      <c r="OH1799" s="72"/>
      <c r="OI1799" s="72"/>
      <c r="OJ1799" s="72"/>
      <c r="OK1799" s="72"/>
      <c r="OL1799" s="72"/>
      <c r="OM1799" s="72"/>
      <c r="ON1799" s="72"/>
      <c r="OO1799" s="72"/>
      <c r="OP1799" s="72"/>
      <c r="OQ1799" s="72"/>
      <c r="OR1799" s="72"/>
      <c r="OS1799" s="72"/>
      <c r="OT1799" s="72"/>
      <c r="OU1799" s="72"/>
      <c r="OV1799" s="72"/>
      <c r="OW1799" s="72"/>
      <c r="OX1799" s="72"/>
      <c r="OY1799" s="72"/>
      <c r="OZ1799" s="72"/>
      <c r="PA1799" s="72"/>
      <c r="PB1799" s="72"/>
      <c r="PC1799" s="72"/>
      <c r="PD1799" s="72"/>
      <c r="PE1799" s="72"/>
      <c r="PF1799" s="72"/>
      <c r="PG1799" s="72"/>
      <c r="PH1799" s="72"/>
      <c r="PI1799" s="72"/>
      <c r="PJ1799" s="72"/>
      <c r="PK1799" s="72"/>
      <c r="PL1799" s="72"/>
      <c r="PM1799" s="72"/>
      <c r="PN1799" s="72"/>
      <c r="PO1799" s="72"/>
      <c r="PP1799" s="72"/>
      <c r="PQ1799" s="72"/>
      <c r="PR1799" s="72"/>
      <c r="PS1799" s="72"/>
      <c r="PT1799" s="72"/>
      <c r="PU1799" s="72"/>
      <c r="PV1799" s="72"/>
      <c r="PW1799" s="72"/>
      <c r="PX1799" s="72"/>
      <c r="PY1799" s="72"/>
      <c r="PZ1799" s="72"/>
      <c r="QA1799" s="72"/>
      <c r="QB1799" s="72"/>
      <c r="QC1799" s="72"/>
      <c r="QD1799" s="72"/>
      <c r="QE1799" s="72"/>
      <c r="QF1799" s="72"/>
      <c r="QG1799" s="72"/>
      <c r="QH1799" s="72"/>
      <c r="QI1799" s="72"/>
      <c r="QJ1799" s="72"/>
      <c r="QK1799" s="72"/>
      <c r="QL1799" s="72"/>
      <c r="QM1799" s="72"/>
      <c r="QN1799" s="72"/>
      <c r="QO1799" s="72"/>
      <c r="QP1799" s="72"/>
      <c r="QQ1799" s="72"/>
      <c r="QR1799" s="72"/>
      <c r="QS1799" s="72"/>
      <c r="QT1799" s="72"/>
      <c r="QU1799" s="72"/>
      <c r="QV1799" s="72"/>
      <c r="QW1799" s="72"/>
      <c r="QX1799" s="72"/>
      <c r="QY1799" s="72"/>
      <c r="QZ1799" s="72"/>
      <c r="RA1799" s="72"/>
      <c r="RB1799" s="72"/>
      <c r="RC1799" s="72"/>
      <c r="RD1799" s="72"/>
      <c r="RE1799" s="72"/>
      <c r="RF1799" s="72"/>
      <c r="RG1799" s="72"/>
      <c r="RH1799" s="72"/>
      <c r="RI1799" s="72"/>
      <c r="RJ1799" s="72"/>
      <c r="RK1799" s="72"/>
      <c r="RL1799" s="72"/>
      <c r="RM1799" s="72"/>
      <c r="RN1799" s="72"/>
      <c r="RO1799" s="72"/>
      <c r="RP1799" s="72"/>
      <c r="RQ1799" s="72"/>
      <c r="RR1799" s="72"/>
      <c r="RS1799" s="72"/>
      <c r="RT1799" s="72"/>
      <c r="RU1799" s="72"/>
      <c r="RV1799" s="72"/>
      <c r="RW1799" s="72"/>
      <c r="RX1799" s="72"/>
      <c r="RY1799" s="72"/>
      <c r="RZ1799" s="72"/>
      <c r="SA1799" s="72"/>
      <c r="SB1799" s="72"/>
      <c r="SC1799" s="72"/>
      <c r="SD1799" s="72"/>
      <c r="SE1799" s="72"/>
      <c r="SF1799" s="72"/>
      <c r="SG1799" s="72"/>
      <c r="SH1799" s="72"/>
      <c r="SI1799" s="72"/>
      <c r="SJ1799" s="72"/>
      <c r="SK1799" s="72"/>
      <c r="SL1799" s="72"/>
      <c r="SM1799" s="72"/>
      <c r="SN1799" s="72"/>
      <c r="SO1799" s="72"/>
      <c r="SP1799" s="72"/>
      <c r="SQ1799" s="72"/>
      <c r="SR1799" s="72"/>
      <c r="SS1799" s="72"/>
      <c r="ST1799" s="72"/>
      <c r="SU1799" s="72"/>
      <c r="SV1799" s="72"/>
      <c r="SW1799" s="72"/>
      <c r="SX1799" s="72"/>
      <c r="SY1799" s="72"/>
      <c r="SZ1799" s="72"/>
      <c r="TA1799" s="72"/>
      <c r="TB1799" s="72"/>
      <c r="TC1799" s="72"/>
    </row>
    <row r="1800" spans="1:523" ht="16.5" customHeight="1" x14ac:dyDescent="0.2">
      <c r="A1800" s="20">
        <v>911</v>
      </c>
      <c r="B1800" s="20" t="s">
        <v>66</v>
      </c>
      <c r="C1800" s="20" t="s">
        <v>1268</v>
      </c>
      <c r="D1800" s="20" t="s">
        <v>49</v>
      </c>
      <c r="E1800" s="20" t="s">
        <v>1345</v>
      </c>
      <c r="F1800" s="22" t="s">
        <v>991</v>
      </c>
      <c r="G1800" s="20" t="s">
        <v>42</v>
      </c>
      <c r="H1800" s="20" t="s">
        <v>35</v>
      </c>
      <c r="I1800" s="20" t="s">
        <v>27</v>
      </c>
      <c r="J1800" s="126" t="s">
        <v>1274</v>
      </c>
      <c r="K1800" s="20"/>
      <c r="L1800" s="20"/>
      <c r="M1800" s="20"/>
      <c r="N1800" s="20"/>
      <c r="O1800" s="31"/>
      <c r="P1800" s="23">
        <v>10267500</v>
      </c>
      <c r="Q1800" s="24">
        <v>16</v>
      </c>
      <c r="R1800" s="25">
        <v>45748</v>
      </c>
      <c r="S1800" s="20" t="s">
        <v>29</v>
      </c>
      <c r="T1800" s="26">
        <f>P1800*Q1800*8</f>
        <v>1314240000</v>
      </c>
      <c r="U1800" s="28" t="s">
        <v>46</v>
      </c>
      <c r="V1800" s="28" t="s">
        <v>52</v>
      </c>
      <c r="W1800" s="72"/>
      <c r="X1800" s="72"/>
      <c r="Y1800" s="72"/>
      <c r="Z1800" s="72"/>
      <c r="AA1800" s="72"/>
      <c r="AB1800" s="72"/>
      <c r="AC1800" s="72"/>
      <c r="AD1800" s="72"/>
      <c r="AE1800" s="72"/>
      <c r="AF1800" s="72"/>
      <c r="AG1800" s="72"/>
      <c r="AH1800" s="72"/>
      <c r="AI1800" s="72"/>
      <c r="AJ1800" s="72"/>
      <c r="AK1800" s="72"/>
      <c r="AL1800" s="72"/>
      <c r="AM1800" s="72"/>
      <c r="AN1800" s="72"/>
      <c r="AO1800" s="72"/>
      <c r="AP1800" s="72"/>
      <c r="AQ1800" s="72"/>
      <c r="AR1800" s="72"/>
      <c r="AS1800" s="72"/>
      <c r="AT1800" s="72"/>
      <c r="AU1800" s="72"/>
      <c r="AV1800" s="72"/>
      <c r="AW1800" s="72"/>
      <c r="AX1800" s="72"/>
      <c r="AY1800" s="72"/>
      <c r="AZ1800" s="72"/>
      <c r="BA1800" s="72"/>
      <c r="BB1800" s="72"/>
      <c r="BC1800" s="72"/>
      <c r="BD1800" s="72"/>
      <c r="BE1800" s="72"/>
      <c r="BF1800" s="72"/>
      <c r="BG1800" s="72"/>
      <c r="BH1800" s="72"/>
      <c r="BI1800" s="72"/>
      <c r="BJ1800" s="72"/>
      <c r="BK1800" s="72"/>
      <c r="BL1800" s="72"/>
      <c r="BM1800" s="72"/>
      <c r="BN1800" s="72"/>
      <c r="BO1800" s="72"/>
      <c r="BP1800" s="72"/>
      <c r="BQ1800" s="72"/>
      <c r="BR1800" s="72"/>
      <c r="BS1800" s="72"/>
      <c r="BT1800" s="72"/>
      <c r="BU1800" s="72"/>
      <c r="BV1800" s="72"/>
      <c r="BW1800" s="72"/>
      <c r="BX1800" s="72"/>
      <c r="BY1800" s="72"/>
      <c r="BZ1800" s="72"/>
      <c r="CA1800" s="72"/>
      <c r="CB1800" s="72"/>
      <c r="CC1800" s="72"/>
      <c r="CD1800" s="72"/>
      <c r="CE1800" s="72"/>
      <c r="CF1800" s="72"/>
      <c r="CG1800" s="72"/>
      <c r="CH1800" s="72"/>
      <c r="CI1800" s="72"/>
      <c r="CJ1800" s="72"/>
      <c r="CK1800" s="72"/>
      <c r="CL1800" s="72"/>
      <c r="CM1800" s="72"/>
      <c r="CN1800" s="72"/>
      <c r="CO1800" s="72"/>
      <c r="CP1800" s="72"/>
      <c r="CQ1800" s="72"/>
      <c r="CR1800" s="72"/>
      <c r="CS1800" s="72"/>
      <c r="CT1800" s="72"/>
      <c r="CU1800" s="72"/>
      <c r="CV1800" s="72"/>
      <c r="CW1800" s="72"/>
      <c r="CX1800" s="72"/>
      <c r="CY1800" s="72"/>
      <c r="CZ1800" s="72"/>
      <c r="DA1800" s="72"/>
      <c r="DB1800" s="72"/>
      <c r="DC1800" s="72"/>
      <c r="DD1800" s="72"/>
      <c r="DE1800" s="72"/>
      <c r="DF1800" s="72"/>
      <c r="DG1800" s="72"/>
      <c r="DH1800" s="72"/>
      <c r="DI1800" s="72"/>
      <c r="DJ1800" s="72"/>
      <c r="DK1800" s="72"/>
      <c r="DL1800" s="72"/>
      <c r="DM1800" s="72"/>
      <c r="DN1800" s="72"/>
      <c r="DO1800" s="72"/>
      <c r="DP1800" s="72"/>
      <c r="DQ1800" s="72"/>
      <c r="DR1800" s="72"/>
      <c r="DS1800" s="72"/>
      <c r="DT1800" s="72"/>
      <c r="DU1800" s="72"/>
      <c r="DV1800" s="72"/>
      <c r="DW1800" s="72"/>
      <c r="DX1800" s="72"/>
      <c r="DY1800" s="72"/>
      <c r="DZ1800" s="72"/>
      <c r="EA1800" s="72"/>
      <c r="EB1800" s="72"/>
      <c r="EC1800" s="72"/>
      <c r="ED1800" s="72"/>
      <c r="EE1800" s="72"/>
      <c r="EF1800" s="72"/>
      <c r="EG1800" s="72"/>
      <c r="EH1800" s="72"/>
      <c r="EI1800" s="72"/>
      <c r="EJ1800" s="72"/>
      <c r="EK1800" s="72"/>
      <c r="EL1800" s="72"/>
      <c r="EM1800" s="72"/>
      <c r="EN1800" s="72"/>
      <c r="EO1800" s="72"/>
      <c r="EP1800" s="72"/>
      <c r="EQ1800" s="72"/>
      <c r="ER1800" s="72"/>
      <c r="ES1800" s="72"/>
      <c r="ET1800" s="72"/>
      <c r="EU1800" s="72"/>
      <c r="EV1800" s="72"/>
      <c r="EW1800" s="72"/>
      <c r="EX1800" s="72"/>
      <c r="EY1800" s="72"/>
      <c r="EZ1800" s="72"/>
      <c r="FA1800" s="72"/>
      <c r="FB1800" s="72"/>
      <c r="FC1800" s="72"/>
      <c r="FD1800" s="72"/>
      <c r="FE1800" s="72"/>
      <c r="FF1800" s="72"/>
      <c r="FG1800" s="72"/>
      <c r="FH1800" s="72"/>
      <c r="FI1800" s="72"/>
      <c r="FJ1800" s="72"/>
      <c r="FK1800" s="72"/>
      <c r="FL1800" s="72"/>
      <c r="FM1800" s="72"/>
      <c r="FN1800" s="72"/>
      <c r="FO1800" s="72"/>
      <c r="FP1800" s="72"/>
      <c r="FQ1800" s="72"/>
      <c r="FR1800" s="72"/>
      <c r="FS1800" s="72"/>
      <c r="FT1800" s="72"/>
      <c r="FU1800" s="72"/>
      <c r="FV1800" s="72"/>
      <c r="FW1800" s="72"/>
      <c r="FX1800" s="72"/>
      <c r="FY1800" s="72"/>
      <c r="FZ1800" s="72"/>
      <c r="GA1800" s="72"/>
      <c r="GB1800" s="72"/>
      <c r="GC1800" s="72"/>
      <c r="GD1800" s="72"/>
      <c r="GE1800" s="72"/>
      <c r="GF1800" s="72"/>
      <c r="GG1800" s="72"/>
      <c r="GH1800" s="72"/>
      <c r="GI1800" s="72"/>
      <c r="GJ1800" s="72"/>
      <c r="GK1800" s="72"/>
      <c r="GL1800" s="72"/>
      <c r="GM1800" s="72"/>
      <c r="GN1800" s="72"/>
      <c r="GO1800" s="72"/>
      <c r="GP1800" s="72"/>
      <c r="GQ1800" s="72"/>
      <c r="GR1800" s="72"/>
      <c r="GS1800" s="72"/>
      <c r="GT1800" s="72"/>
      <c r="GU1800" s="72"/>
      <c r="GV1800" s="72"/>
      <c r="GW1800" s="72"/>
      <c r="GX1800" s="72"/>
      <c r="GY1800" s="72"/>
      <c r="GZ1800" s="72"/>
      <c r="HA1800" s="72"/>
      <c r="HB1800" s="72"/>
      <c r="HC1800" s="72"/>
      <c r="HD1800" s="72"/>
      <c r="HE1800" s="72"/>
      <c r="HF1800" s="72"/>
      <c r="HG1800" s="72"/>
      <c r="HH1800" s="72"/>
      <c r="HI1800" s="72"/>
      <c r="HJ1800" s="72"/>
      <c r="HK1800" s="72"/>
      <c r="HL1800" s="72"/>
      <c r="HM1800" s="72"/>
      <c r="HN1800" s="72"/>
      <c r="HO1800" s="72"/>
      <c r="HP1800" s="72"/>
      <c r="HQ1800" s="72"/>
      <c r="HR1800" s="72"/>
      <c r="HS1800" s="72"/>
      <c r="HT1800" s="72"/>
      <c r="HU1800" s="72"/>
      <c r="HV1800" s="72"/>
      <c r="HW1800" s="72"/>
      <c r="HX1800" s="72"/>
      <c r="HY1800" s="72"/>
      <c r="HZ1800" s="72"/>
      <c r="IA1800" s="72"/>
      <c r="IB1800" s="72"/>
      <c r="IC1800" s="72"/>
      <c r="ID1800" s="72"/>
      <c r="IE1800" s="72"/>
      <c r="IF1800" s="72"/>
      <c r="IG1800" s="72"/>
      <c r="IH1800" s="72"/>
      <c r="II1800" s="72"/>
      <c r="IJ1800" s="72"/>
      <c r="IK1800" s="72"/>
      <c r="IL1800" s="72"/>
      <c r="IM1800" s="72"/>
      <c r="IN1800" s="72"/>
      <c r="IO1800" s="72"/>
      <c r="IP1800" s="72"/>
      <c r="IQ1800" s="72"/>
      <c r="IR1800" s="72"/>
      <c r="IS1800" s="72"/>
      <c r="IT1800" s="72"/>
      <c r="IU1800" s="72"/>
      <c r="IV1800" s="72"/>
      <c r="IW1800" s="72"/>
      <c r="IX1800" s="72"/>
      <c r="IY1800" s="72"/>
      <c r="IZ1800" s="72"/>
      <c r="JA1800" s="72"/>
      <c r="JB1800" s="72"/>
      <c r="JC1800" s="72"/>
      <c r="JD1800" s="72"/>
      <c r="JE1800" s="72"/>
      <c r="JF1800" s="72"/>
      <c r="JG1800" s="72"/>
      <c r="JH1800" s="72"/>
      <c r="JI1800" s="72"/>
      <c r="JJ1800" s="72"/>
      <c r="JK1800" s="72"/>
      <c r="JL1800" s="72"/>
      <c r="JM1800" s="72"/>
      <c r="JN1800" s="72"/>
      <c r="JO1800" s="72"/>
      <c r="JP1800" s="72"/>
      <c r="JQ1800" s="72"/>
      <c r="JR1800" s="72"/>
      <c r="JS1800" s="72"/>
      <c r="JT1800" s="72"/>
      <c r="JU1800" s="72"/>
      <c r="JV1800" s="72"/>
      <c r="JW1800" s="72"/>
      <c r="JX1800" s="72"/>
      <c r="JY1800" s="72"/>
      <c r="JZ1800" s="72"/>
      <c r="KA1800" s="72"/>
      <c r="KB1800" s="72"/>
      <c r="KC1800" s="72"/>
      <c r="KD1800" s="72"/>
      <c r="KE1800" s="72"/>
      <c r="KF1800" s="72"/>
      <c r="KG1800" s="72"/>
      <c r="KH1800" s="72"/>
      <c r="KI1800" s="72"/>
      <c r="KJ1800" s="72"/>
      <c r="KK1800" s="72"/>
      <c r="KL1800" s="72"/>
      <c r="KM1800" s="72"/>
      <c r="KN1800" s="72"/>
      <c r="KO1800" s="72"/>
      <c r="KP1800" s="72"/>
      <c r="KQ1800" s="72"/>
      <c r="KR1800" s="72"/>
      <c r="KS1800" s="72"/>
      <c r="KT1800" s="72"/>
      <c r="KU1800" s="72"/>
      <c r="KV1800" s="72"/>
      <c r="KW1800" s="72"/>
      <c r="KX1800" s="72"/>
      <c r="KY1800" s="72"/>
      <c r="KZ1800" s="72"/>
      <c r="LA1800" s="72"/>
      <c r="LB1800" s="72"/>
      <c r="LC1800" s="72"/>
      <c r="LD1800" s="72"/>
      <c r="LE1800" s="72"/>
      <c r="LF1800" s="72"/>
      <c r="LG1800" s="72"/>
      <c r="LH1800" s="72"/>
      <c r="LI1800" s="72"/>
      <c r="LJ1800" s="72"/>
      <c r="LK1800" s="72"/>
      <c r="LL1800" s="72"/>
      <c r="LM1800" s="72"/>
      <c r="LN1800" s="72"/>
      <c r="LO1800" s="72"/>
      <c r="LP1800" s="72"/>
      <c r="LQ1800" s="72"/>
      <c r="LR1800" s="72"/>
      <c r="LS1800" s="72"/>
      <c r="LT1800" s="72"/>
      <c r="LU1800" s="72"/>
      <c r="LV1800" s="72"/>
      <c r="LW1800" s="72"/>
      <c r="LX1800" s="72"/>
      <c r="LY1800" s="72"/>
      <c r="LZ1800" s="72"/>
      <c r="MA1800" s="72"/>
      <c r="MB1800" s="72"/>
      <c r="MC1800" s="72"/>
      <c r="MD1800" s="72"/>
      <c r="ME1800" s="72"/>
      <c r="MF1800" s="72"/>
      <c r="MG1800" s="72"/>
      <c r="MH1800" s="72"/>
      <c r="MI1800" s="72"/>
      <c r="MJ1800" s="72"/>
      <c r="MK1800" s="72"/>
      <c r="ML1800" s="72"/>
      <c r="MM1800" s="72"/>
      <c r="MN1800" s="72"/>
      <c r="MO1800" s="72"/>
      <c r="MP1800" s="72"/>
      <c r="MQ1800" s="72"/>
      <c r="MR1800" s="72"/>
      <c r="MS1800" s="72"/>
      <c r="MT1800" s="72"/>
      <c r="MU1800" s="72"/>
      <c r="MV1800" s="72"/>
      <c r="MW1800" s="72"/>
      <c r="MX1800" s="72"/>
      <c r="MY1800" s="72"/>
      <c r="MZ1800" s="72"/>
      <c r="NA1800" s="72"/>
      <c r="NB1800" s="72"/>
      <c r="NC1800" s="72"/>
      <c r="ND1800" s="72"/>
      <c r="NE1800" s="72"/>
      <c r="NF1800" s="72"/>
      <c r="NG1800" s="72"/>
      <c r="NH1800" s="72"/>
      <c r="NI1800" s="72"/>
      <c r="NJ1800" s="72"/>
      <c r="NK1800" s="72"/>
      <c r="NL1800" s="72"/>
      <c r="NM1800" s="72"/>
      <c r="NN1800" s="72"/>
      <c r="NO1800" s="72"/>
      <c r="NP1800" s="72"/>
      <c r="NQ1800" s="72"/>
      <c r="NR1800" s="72"/>
      <c r="NS1800" s="72"/>
      <c r="NT1800" s="72"/>
      <c r="NU1800" s="72"/>
      <c r="NV1800" s="72"/>
      <c r="NW1800" s="72"/>
      <c r="NX1800" s="72"/>
      <c r="NY1800" s="72"/>
      <c r="NZ1800" s="72"/>
      <c r="OA1800" s="72"/>
      <c r="OB1800" s="72"/>
      <c r="OC1800" s="72"/>
      <c r="OD1800" s="72"/>
      <c r="OE1800" s="72"/>
      <c r="OF1800" s="72"/>
      <c r="OG1800" s="72"/>
      <c r="OH1800" s="72"/>
      <c r="OI1800" s="72"/>
      <c r="OJ1800" s="72"/>
      <c r="OK1800" s="72"/>
      <c r="OL1800" s="72"/>
      <c r="OM1800" s="72"/>
      <c r="ON1800" s="72"/>
      <c r="OO1800" s="72"/>
      <c r="OP1800" s="72"/>
      <c r="OQ1800" s="72"/>
      <c r="OR1800" s="72"/>
      <c r="OS1800" s="72"/>
      <c r="OT1800" s="72"/>
      <c r="OU1800" s="72"/>
      <c r="OV1800" s="72"/>
      <c r="OW1800" s="72"/>
      <c r="OX1800" s="72"/>
      <c r="OY1800" s="72"/>
      <c r="OZ1800" s="72"/>
      <c r="PA1800" s="72"/>
      <c r="PB1800" s="72"/>
      <c r="PC1800" s="72"/>
      <c r="PD1800" s="72"/>
      <c r="PE1800" s="72"/>
      <c r="PF1800" s="72"/>
      <c r="PG1800" s="72"/>
      <c r="PH1800" s="72"/>
      <c r="PI1800" s="72"/>
      <c r="PJ1800" s="72"/>
      <c r="PK1800" s="72"/>
      <c r="PL1800" s="72"/>
      <c r="PM1800" s="72"/>
      <c r="PN1800" s="72"/>
      <c r="PO1800" s="72"/>
      <c r="PP1800" s="72"/>
      <c r="PQ1800" s="72"/>
      <c r="PR1800" s="72"/>
      <c r="PS1800" s="72"/>
      <c r="PT1800" s="72"/>
      <c r="PU1800" s="72"/>
      <c r="PV1800" s="72"/>
      <c r="PW1800" s="72"/>
      <c r="PX1800" s="72"/>
      <c r="PY1800" s="72"/>
      <c r="PZ1800" s="72"/>
      <c r="QA1800" s="72"/>
      <c r="QB1800" s="72"/>
      <c r="QC1800" s="72"/>
      <c r="QD1800" s="72"/>
      <c r="QE1800" s="72"/>
      <c r="QF1800" s="72"/>
      <c r="QG1800" s="72"/>
      <c r="QH1800" s="72"/>
      <c r="QI1800" s="72"/>
      <c r="QJ1800" s="72"/>
      <c r="QK1800" s="72"/>
      <c r="QL1800" s="72"/>
      <c r="QM1800" s="72"/>
      <c r="QN1800" s="72"/>
      <c r="QO1800" s="72"/>
      <c r="QP1800" s="72"/>
      <c r="QQ1800" s="72"/>
      <c r="QR1800" s="72"/>
      <c r="QS1800" s="72"/>
      <c r="QT1800" s="72"/>
      <c r="QU1800" s="72"/>
      <c r="QV1800" s="72"/>
      <c r="QW1800" s="72"/>
      <c r="QX1800" s="72"/>
      <c r="QY1800" s="72"/>
      <c r="QZ1800" s="72"/>
      <c r="RA1800" s="72"/>
      <c r="RB1800" s="72"/>
      <c r="RC1800" s="72"/>
      <c r="RD1800" s="72"/>
      <c r="RE1800" s="72"/>
      <c r="RF1800" s="72"/>
      <c r="RG1800" s="72"/>
      <c r="RH1800" s="72"/>
      <c r="RI1800" s="72"/>
      <c r="RJ1800" s="72"/>
      <c r="RK1800" s="72"/>
      <c r="RL1800" s="72"/>
      <c r="RM1800" s="72"/>
      <c r="RN1800" s="72"/>
      <c r="RO1800" s="72"/>
      <c r="RP1800" s="72"/>
      <c r="RQ1800" s="72"/>
      <c r="RR1800" s="72"/>
      <c r="RS1800" s="72"/>
      <c r="RT1800" s="72"/>
      <c r="RU1800" s="72"/>
      <c r="RV1800" s="72"/>
      <c r="RW1800" s="72"/>
      <c r="RX1800" s="72"/>
      <c r="RY1800" s="72"/>
      <c r="RZ1800" s="72"/>
      <c r="SA1800" s="72"/>
      <c r="SB1800" s="72"/>
      <c r="SC1800" s="72"/>
      <c r="SD1800" s="72"/>
      <c r="SE1800" s="72"/>
      <c r="SF1800" s="72"/>
      <c r="SG1800" s="72"/>
      <c r="SH1800" s="72"/>
      <c r="SI1800" s="72"/>
      <c r="SJ1800" s="72"/>
      <c r="SK1800" s="72"/>
      <c r="SL1800" s="72"/>
      <c r="SM1800" s="72"/>
      <c r="SN1800" s="72"/>
      <c r="SO1800" s="72"/>
      <c r="SP1800" s="72"/>
      <c r="SQ1800" s="72"/>
      <c r="SR1800" s="72"/>
      <c r="SS1800" s="72"/>
      <c r="ST1800" s="72"/>
      <c r="SU1800" s="72"/>
      <c r="SV1800" s="72"/>
      <c r="SW1800" s="72"/>
      <c r="SX1800" s="72"/>
      <c r="SY1800" s="72"/>
      <c r="SZ1800" s="72"/>
      <c r="TA1800" s="72"/>
      <c r="TB1800" s="72"/>
      <c r="TC1800" s="72"/>
    </row>
    <row r="1801" spans="1:523" ht="16.5" customHeight="1" x14ac:dyDescent="0.2">
      <c r="A1801" s="20">
        <v>921</v>
      </c>
      <c r="B1801" s="20" t="s">
        <v>66</v>
      </c>
      <c r="C1801" s="20" t="s">
        <v>1268</v>
      </c>
      <c r="D1801" s="20" t="s">
        <v>49</v>
      </c>
      <c r="E1801" s="20" t="s">
        <v>1345</v>
      </c>
      <c r="F1801" s="22" t="s">
        <v>991</v>
      </c>
      <c r="G1801" s="20" t="s">
        <v>42</v>
      </c>
      <c r="H1801" s="20" t="s">
        <v>35</v>
      </c>
      <c r="I1801" s="20" t="s">
        <v>27</v>
      </c>
      <c r="J1801" s="21" t="s">
        <v>1275</v>
      </c>
      <c r="K1801" s="20"/>
      <c r="L1801" s="20"/>
      <c r="M1801" s="20"/>
      <c r="N1801" s="20"/>
      <c r="O1801" s="31"/>
      <c r="P1801" s="23">
        <v>12282000</v>
      </c>
      <c r="Q1801" s="24">
        <v>16</v>
      </c>
      <c r="R1801" s="25">
        <v>45778</v>
      </c>
      <c r="S1801" s="20" t="s">
        <v>29</v>
      </c>
      <c r="T1801" s="26">
        <f>P1801*Q1801*7</f>
        <v>1375584000</v>
      </c>
      <c r="U1801" s="28" t="s">
        <v>46</v>
      </c>
      <c r="V1801" s="28" t="s">
        <v>52</v>
      </c>
      <c r="W1801" s="72"/>
      <c r="X1801" s="72"/>
      <c r="Y1801" s="72"/>
      <c r="Z1801" s="72"/>
      <c r="AA1801" s="72"/>
      <c r="AB1801" s="72"/>
      <c r="AC1801" s="72"/>
      <c r="AD1801" s="72"/>
      <c r="AE1801" s="72"/>
      <c r="AF1801" s="72"/>
      <c r="AG1801" s="72"/>
      <c r="AH1801" s="72"/>
      <c r="AI1801" s="72"/>
      <c r="AJ1801" s="72"/>
      <c r="AK1801" s="72"/>
      <c r="AL1801" s="72"/>
      <c r="AM1801" s="72"/>
      <c r="AN1801" s="72"/>
      <c r="AO1801" s="72"/>
      <c r="AP1801" s="72"/>
      <c r="AQ1801" s="72"/>
      <c r="AR1801" s="72"/>
      <c r="AS1801" s="72"/>
      <c r="AT1801" s="72"/>
      <c r="AU1801" s="72"/>
      <c r="AV1801" s="72"/>
      <c r="AW1801" s="72"/>
      <c r="AX1801" s="72"/>
      <c r="AY1801" s="72"/>
      <c r="AZ1801" s="72"/>
      <c r="BA1801" s="72"/>
      <c r="BB1801" s="72"/>
      <c r="BC1801" s="72"/>
      <c r="BD1801" s="72"/>
      <c r="BE1801" s="72"/>
      <c r="BF1801" s="72"/>
      <c r="BG1801" s="72"/>
      <c r="BH1801" s="72"/>
      <c r="BI1801" s="72"/>
      <c r="BJ1801" s="72"/>
      <c r="BK1801" s="72"/>
      <c r="BL1801" s="72"/>
      <c r="BM1801" s="72"/>
      <c r="BN1801" s="72"/>
      <c r="BO1801" s="72"/>
      <c r="BP1801" s="72"/>
      <c r="BQ1801" s="72"/>
      <c r="BR1801" s="72"/>
      <c r="BS1801" s="72"/>
      <c r="BT1801" s="72"/>
      <c r="BU1801" s="72"/>
      <c r="BV1801" s="72"/>
      <c r="BW1801" s="72"/>
      <c r="BX1801" s="72"/>
      <c r="BY1801" s="72"/>
      <c r="BZ1801" s="72"/>
      <c r="CA1801" s="72"/>
      <c r="CB1801" s="72"/>
      <c r="CC1801" s="72"/>
      <c r="CD1801" s="72"/>
      <c r="CE1801" s="72"/>
      <c r="CF1801" s="72"/>
      <c r="CG1801" s="72"/>
      <c r="CH1801" s="72"/>
      <c r="CI1801" s="72"/>
      <c r="CJ1801" s="72"/>
      <c r="CK1801" s="72"/>
      <c r="CL1801" s="72"/>
      <c r="CM1801" s="72"/>
      <c r="CN1801" s="72"/>
      <c r="CO1801" s="72"/>
      <c r="CP1801" s="72"/>
      <c r="CQ1801" s="72"/>
      <c r="CR1801" s="72"/>
      <c r="CS1801" s="72"/>
      <c r="CT1801" s="72"/>
      <c r="CU1801" s="72"/>
      <c r="CV1801" s="72"/>
      <c r="CW1801" s="72"/>
      <c r="CX1801" s="72"/>
      <c r="CY1801" s="72"/>
      <c r="CZ1801" s="72"/>
      <c r="DA1801" s="72"/>
      <c r="DB1801" s="72"/>
      <c r="DC1801" s="72"/>
      <c r="DD1801" s="72"/>
      <c r="DE1801" s="72"/>
      <c r="DF1801" s="72"/>
      <c r="DG1801" s="72"/>
      <c r="DH1801" s="72"/>
      <c r="DI1801" s="72"/>
      <c r="DJ1801" s="72"/>
      <c r="DK1801" s="72"/>
      <c r="DL1801" s="72"/>
      <c r="DM1801" s="72"/>
      <c r="DN1801" s="72"/>
      <c r="DO1801" s="72"/>
      <c r="DP1801" s="72"/>
      <c r="DQ1801" s="72"/>
      <c r="DR1801" s="72"/>
      <c r="DS1801" s="72"/>
      <c r="DT1801" s="72"/>
      <c r="DU1801" s="72"/>
      <c r="DV1801" s="72"/>
      <c r="DW1801" s="72"/>
      <c r="DX1801" s="72"/>
      <c r="DY1801" s="72"/>
      <c r="DZ1801" s="72"/>
      <c r="EA1801" s="72"/>
      <c r="EB1801" s="72"/>
      <c r="EC1801" s="72"/>
      <c r="ED1801" s="72"/>
      <c r="EE1801" s="72"/>
      <c r="EF1801" s="72"/>
      <c r="EG1801" s="72"/>
      <c r="EH1801" s="72"/>
      <c r="EI1801" s="72"/>
      <c r="EJ1801" s="72"/>
      <c r="EK1801" s="72"/>
      <c r="EL1801" s="72"/>
      <c r="EM1801" s="72"/>
      <c r="EN1801" s="72"/>
      <c r="EO1801" s="72"/>
      <c r="EP1801" s="72"/>
      <c r="EQ1801" s="72"/>
      <c r="ER1801" s="72"/>
      <c r="ES1801" s="72"/>
      <c r="ET1801" s="72"/>
      <c r="EU1801" s="72"/>
      <c r="EV1801" s="72"/>
      <c r="EW1801" s="72"/>
      <c r="EX1801" s="72"/>
      <c r="EY1801" s="72"/>
      <c r="EZ1801" s="72"/>
      <c r="FA1801" s="72"/>
      <c r="FB1801" s="72"/>
      <c r="FC1801" s="72"/>
      <c r="FD1801" s="72"/>
      <c r="FE1801" s="72"/>
      <c r="FF1801" s="72"/>
      <c r="FG1801" s="72"/>
      <c r="FH1801" s="72"/>
      <c r="FI1801" s="72"/>
      <c r="FJ1801" s="72"/>
      <c r="FK1801" s="72"/>
      <c r="FL1801" s="72"/>
      <c r="FM1801" s="72"/>
      <c r="FN1801" s="72"/>
      <c r="FO1801" s="72"/>
      <c r="FP1801" s="72"/>
      <c r="FQ1801" s="72"/>
      <c r="FR1801" s="72"/>
      <c r="FS1801" s="72"/>
      <c r="FT1801" s="72"/>
      <c r="FU1801" s="72"/>
      <c r="FV1801" s="72"/>
      <c r="FW1801" s="72"/>
      <c r="FX1801" s="72"/>
      <c r="FY1801" s="72"/>
      <c r="FZ1801" s="72"/>
      <c r="GA1801" s="72"/>
      <c r="GB1801" s="72"/>
      <c r="GC1801" s="72"/>
      <c r="GD1801" s="72"/>
      <c r="GE1801" s="72"/>
      <c r="GF1801" s="72"/>
      <c r="GG1801" s="72"/>
      <c r="GH1801" s="72"/>
      <c r="GI1801" s="72"/>
      <c r="GJ1801" s="72"/>
      <c r="GK1801" s="72"/>
      <c r="GL1801" s="72"/>
      <c r="GM1801" s="72"/>
      <c r="GN1801" s="72"/>
      <c r="GO1801" s="72"/>
      <c r="GP1801" s="72"/>
      <c r="GQ1801" s="72"/>
      <c r="GR1801" s="72"/>
      <c r="GS1801" s="72"/>
      <c r="GT1801" s="72"/>
      <c r="GU1801" s="72"/>
      <c r="GV1801" s="72"/>
      <c r="GW1801" s="72"/>
      <c r="GX1801" s="72"/>
      <c r="GY1801" s="72"/>
      <c r="GZ1801" s="72"/>
      <c r="HA1801" s="72"/>
      <c r="HB1801" s="72"/>
      <c r="HC1801" s="72"/>
      <c r="HD1801" s="72"/>
      <c r="HE1801" s="72"/>
      <c r="HF1801" s="72"/>
      <c r="HG1801" s="72"/>
      <c r="HH1801" s="72"/>
      <c r="HI1801" s="72"/>
      <c r="HJ1801" s="72"/>
      <c r="HK1801" s="72"/>
      <c r="HL1801" s="72"/>
      <c r="HM1801" s="72"/>
      <c r="HN1801" s="72"/>
      <c r="HO1801" s="72"/>
      <c r="HP1801" s="72"/>
      <c r="HQ1801" s="72"/>
      <c r="HR1801" s="72"/>
      <c r="HS1801" s="72"/>
      <c r="HT1801" s="72"/>
      <c r="HU1801" s="72"/>
      <c r="HV1801" s="72"/>
      <c r="HW1801" s="72"/>
      <c r="HX1801" s="72"/>
      <c r="HY1801" s="72"/>
      <c r="HZ1801" s="72"/>
      <c r="IA1801" s="72"/>
      <c r="IB1801" s="72"/>
      <c r="IC1801" s="72"/>
      <c r="ID1801" s="72"/>
      <c r="IE1801" s="72"/>
      <c r="IF1801" s="72"/>
      <c r="IG1801" s="72"/>
      <c r="IH1801" s="72"/>
      <c r="II1801" s="72"/>
      <c r="IJ1801" s="72"/>
      <c r="IK1801" s="72"/>
      <c r="IL1801" s="72"/>
      <c r="IM1801" s="72"/>
      <c r="IN1801" s="72"/>
      <c r="IO1801" s="72"/>
      <c r="IP1801" s="72"/>
      <c r="IQ1801" s="72"/>
      <c r="IR1801" s="72"/>
      <c r="IS1801" s="72"/>
      <c r="IT1801" s="72"/>
      <c r="IU1801" s="72"/>
      <c r="IV1801" s="72"/>
      <c r="IW1801" s="72"/>
      <c r="IX1801" s="72"/>
      <c r="IY1801" s="72"/>
      <c r="IZ1801" s="72"/>
      <c r="JA1801" s="72"/>
      <c r="JB1801" s="72"/>
      <c r="JC1801" s="72"/>
      <c r="JD1801" s="72"/>
      <c r="JE1801" s="72"/>
      <c r="JF1801" s="72"/>
      <c r="JG1801" s="72"/>
      <c r="JH1801" s="72"/>
      <c r="JI1801" s="72"/>
      <c r="JJ1801" s="72"/>
      <c r="JK1801" s="72"/>
      <c r="JL1801" s="72"/>
      <c r="JM1801" s="72"/>
      <c r="JN1801" s="72"/>
      <c r="JO1801" s="72"/>
      <c r="JP1801" s="72"/>
      <c r="JQ1801" s="72"/>
      <c r="JR1801" s="72"/>
      <c r="JS1801" s="72"/>
      <c r="JT1801" s="72"/>
      <c r="JU1801" s="72"/>
      <c r="JV1801" s="72"/>
      <c r="JW1801" s="72"/>
      <c r="JX1801" s="72"/>
      <c r="JY1801" s="72"/>
      <c r="JZ1801" s="72"/>
      <c r="KA1801" s="72"/>
      <c r="KB1801" s="72"/>
      <c r="KC1801" s="72"/>
      <c r="KD1801" s="72"/>
      <c r="KE1801" s="72"/>
      <c r="KF1801" s="72"/>
      <c r="KG1801" s="72"/>
      <c r="KH1801" s="72"/>
      <c r="KI1801" s="72"/>
      <c r="KJ1801" s="72"/>
      <c r="KK1801" s="72"/>
      <c r="KL1801" s="72"/>
      <c r="KM1801" s="72"/>
      <c r="KN1801" s="72"/>
      <c r="KO1801" s="72"/>
      <c r="KP1801" s="72"/>
      <c r="KQ1801" s="72"/>
      <c r="KR1801" s="72"/>
      <c r="KS1801" s="72"/>
      <c r="KT1801" s="72"/>
      <c r="KU1801" s="72"/>
      <c r="KV1801" s="72"/>
      <c r="KW1801" s="72"/>
      <c r="KX1801" s="72"/>
      <c r="KY1801" s="72"/>
      <c r="KZ1801" s="72"/>
      <c r="LA1801" s="72"/>
      <c r="LB1801" s="72"/>
      <c r="LC1801" s="72"/>
      <c r="LD1801" s="72"/>
      <c r="LE1801" s="72"/>
      <c r="LF1801" s="72"/>
      <c r="LG1801" s="72"/>
      <c r="LH1801" s="72"/>
      <c r="LI1801" s="72"/>
      <c r="LJ1801" s="72"/>
      <c r="LK1801" s="72"/>
      <c r="LL1801" s="72"/>
      <c r="LM1801" s="72"/>
      <c r="LN1801" s="72"/>
      <c r="LO1801" s="72"/>
      <c r="LP1801" s="72"/>
      <c r="LQ1801" s="72"/>
      <c r="LR1801" s="72"/>
      <c r="LS1801" s="72"/>
      <c r="LT1801" s="72"/>
      <c r="LU1801" s="72"/>
      <c r="LV1801" s="72"/>
      <c r="LW1801" s="72"/>
      <c r="LX1801" s="72"/>
      <c r="LY1801" s="72"/>
      <c r="LZ1801" s="72"/>
      <c r="MA1801" s="72"/>
      <c r="MB1801" s="72"/>
      <c r="MC1801" s="72"/>
      <c r="MD1801" s="72"/>
      <c r="ME1801" s="72"/>
      <c r="MF1801" s="72"/>
      <c r="MG1801" s="72"/>
      <c r="MH1801" s="72"/>
      <c r="MI1801" s="72"/>
      <c r="MJ1801" s="72"/>
      <c r="MK1801" s="72"/>
      <c r="ML1801" s="72"/>
      <c r="MM1801" s="72"/>
      <c r="MN1801" s="72"/>
      <c r="MO1801" s="72"/>
      <c r="MP1801" s="72"/>
      <c r="MQ1801" s="72"/>
      <c r="MR1801" s="72"/>
      <c r="MS1801" s="72"/>
      <c r="MT1801" s="72"/>
      <c r="MU1801" s="72"/>
      <c r="MV1801" s="72"/>
      <c r="MW1801" s="72"/>
      <c r="MX1801" s="72"/>
      <c r="MY1801" s="72"/>
      <c r="MZ1801" s="72"/>
      <c r="NA1801" s="72"/>
      <c r="NB1801" s="72"/>
      <c r="NC1801" s="72"/>
      <c r="ND1801" s="72"/>
      <c r="NE1801" s="72"/>
      <c r="NF1801" s="72"/>
      <c r="NG1801" s="72"/>
      <c r="NH1801" s="72"/>
      <c r="NI1801" s="72"/>
      <c r="NJ1801" s="72"/>
      <c r="NK1801" s="72"/>
      <c r="NL1801" s="72"/>
      <c r="NM1801" s="72"/>
      <c r="NN1801" s="72"/>
      <c r="NO1801" s="72"/>
      <c r="NP1801" s="72"/>
      <c r="NQ1801" s="72"/>
      <c r="NR1801" s="72"/>
      <c r="NS1801" s="72"/>
      <c r="NT1801" s="72"/>
      <c r="NU1801" s="72"/>
      <c r="NV1801" s="72"/>
      <c r="NW1801" s="72"/>
      <c r="NX1801" s="72"/>
      <c r="NY1801" s="72"/>
      <c r="NZ1801" s="72"/>
      <c r="OA1801" s="72"/>
      <c r="OB1801" s="72"/>
      <c r="OC1801" s="72"/>
      <c r="OD1801" s="72"/>
      <c r="OE1801" s="72"/>
      <c r="OF1801" s="72"/>
      <c r="OG1801" s="72"/>
      <c r="OH1801" s="72"/>
      <c r="OI1801" s="72"/>
      <c r="OJ1801" s="72"/>
      <c r="OK1801" s="72"/>
      <c r="OL1801" s="72"/>
      <c r="OM1801" s="72"/>
      <c r="ON1801" s="72"/>
      <c r="OO1801" s="72"/>
      <c r="OP1801" s="72"/>
      <c r="OQ1801" s="72"/>
      <c r="OR1801" s="72"/>
      <c r="OS1801" s="72"/>
      <c r="OT1801" s="72"/>
      <c r="OU1801" s="72"/>
      <c r="OV1801" s="72"/>
      <c r="OW1801" s="72"/>
      <c r="OX1801" s="72"/>
      <c r="OY1801" s="72"/>
      <c r="OZ1801" s="72"/>
      <c r="PA1801" s="72"/>
      <c r="PB1801" s="72"/>
      <c r="PC1801" s="72"/>
      <c r="PD1801" s="72"/>
      <c r="PE1801" s="72"/>
      <c r="PF1801" s="72"/>
      <c r="PG1801" s="72"/>
      <c r="PH1801" s="72"/>
      <c r="PI1801" s="72"/>
      <c r="PJ1801" s="72"/>
      <c r="PK1801" s="72"/>
      <c r="PL1801" s="72"/>
      <c r="PM1801" s="72"/>
      <c r="PN1801" s="72"/>
      <c r="PO1801" s="72"/>
      <c r="PP1801" s="72"/>
      <c r="PQ1801" s="72"/>
      <c r="PR1801" s="72"/>
      <c r="PS1801" s="72"/>
      <c r="PT1801" s="72"/>
      <c r="PU1801" s="72"/>
      <c r="PV1801" s="72"/>
      <c r="PW1801" s="72"/>
      <c r="PX1801" s="72"/>
      <c r="PY1801" s="72"/>
      <c r="PZ1801" s="72"/>
      <c r="QA1801" s="72"/>
      <c r="QB1801" s="72"/>
      <c r="QC1801" s="72"/>
      <c r="QD1801" s="72"/>
      <c r="QE1801" s="72"/>
      <c r="QF1801" s="72"/>
      <c r="QG1801" s="72"/>
      <c r="QH1801" s="72"/>
      <c r="QI1801" s="72"/>
      <c r="QJ1801" s="72"/>
      <c r="QK1801" s="72"/>
      <c r="QL1801" s="72"/>
      <c r="QM1801" s="72"/>
      <c r="QN1801" s="72"/>
      <c r="QO1801" s="72"/>
      <c r="QP1801" s="72"/>
      <c r="QQ1801" s="72"/>
      <c r="QR1801" s="72"/>
      <c r="QS1801" s="72"/>
      <c r="QT1801" s="72"/>
      <c r="QU1801" s="72"/>
      <c r="QV1801" s="72"/>
      <c r="QW1801" s="72"/>
      <c r="QX1801" s="72"/>
      <c r="QY1801" s="72"/>
      <c r="QZ1801" s="72"/>
      <c r="RA1801" s="72"/>
      <c r="RB1801" s="72"/>
      <c r="RC1801" s="72"/>
      <c r="RD1801" s="72"/>
      <c r="RE1801" s="72"/>
      <c r="RF1801" s="72"/>
      <c r="RG1801" s="72"/>
      <c r="RH1801" s="72"/>
      <c r="RI1801" s="72"/>
      <c r="RJ1801" s="72"/>
      <c r="RK1801" s="72"/>
      <c r="RL1801" s="72"/>
      <c r="RM1801" s="72"/>
      <c r="RN1801" s="72"/>
      <c r="RO1801" s="72"/>
      <c r="RP1801" s="72"/>
      <c r="RQ1801" s="72"/>
      <c r="RR1801" s="72"/>
      <c r="RS1801" s="72"/>
      <c r="RT1801" s="72"/>
      <c r="RU1801" s="72"/>
      <c r="RV1801" s="72"/>
      <c r="RW1801" s="72"/>
      <c r="RX1801" s="72"/>
      <c r="RY1801" s="72"/>
      <c r="RZ1801" s="72"/>
      <c r="SA1801" s="72"/>
      <c r="SB1801" s="72"/>
      <c r="SC1801" s="72"/>
      <c r="SD1801" s="72"/>
      <c r="SE1801" s="72"/>
      <c r="SF1801" s="72"/>
      <c r="SG1801" s="72"/>
      <c r="SH1801" s="72"/>
      <c r="SI1801" s="72"/>
      <c r="SJ1801" s="72"/>
      <c r="SK1801" s="72"/>
      <c r="SL1801" s="72"/>
      <c r="SM1801" s="72"/>
      <c r="SN1801" s="72"/>
      <c r="SO1801" s="72"/>
      <c r="SP1801" s="72"/>
      <c r="SQ1801" s="72"/>
      <c r="SR1801" s="72"/>
      <c r="SS1801" s="72"/>
      <c r="ST1801" s="72"/>
      <c r="SU1801" s="72"/>
      <c r="SV1801" s="72"/>
      <c r="SW1801" s="72"/>
      <c r="SX1801" s="72"/>
      <c r="SY1801" s="72"/>
      <c r="SZ1801" s="72"/>
      <c r="TA1801" s="72"/>
      <c r="TB1801" s="72"/>
      <c r="TC1801" s="72"/>
    </row>
    <row r="1802" spans="1:523" ht="16.5" customHeight="1" x14ac:dyDescent="0.2">
      <c r="A1802" s="20">
        <v>1008</v>
      </c>
      <c r="B1802" s="20" t="s">
        <v>75</v>
      </c>
      <c r="C1802" s="20" t="s">
        <v>188</v>
      </c>
      <c r="D1802" s="20" t="s">
        <v>30</v>
      </c>
      <c r="E1802" s="20" t="s">
        <v>730</v>
      </c>
      <c r="F1802" s="22" t="s">
        <v>171</v>
      </c>
      <c r="G1802" s="20" t="s">
        <v>25</v>
      </c>
      <c r="H1802" s="20" t="s">
        <v>154</v>
      </c>
      <c r="I1802" s="20" t="s">
        <v>27</v>
      </c>
      <c r="J1802" s="127"/>
      <c r="K1802" s="20"/>
      <c r="L1802" s="20"/>
      <c r="M1802" s="20"/>
      <c r="N1802" s="20"/>
      <c r="O1802" s="128"/>
      <c r="P1802" s="42">
        <f>19500000+19500000+16400000+16400000</f>
        <v>71800000</v>
      </c>
      <c r="Q1802" s="24">
        <v>12</v>
      </c>
      <c r="R1802" s="25">
        <v>45658</v>
      </c>
      <c r="S1802" s="20" t="s">
        <v>83</v>
      </c>
      <c r="T1802" s="26">
        <f t="shared" ref="T1802:T1813" si="33">P1802*Q1802</f>
        <v>861600000</v>
      </c>
      <c r="U1802" s="28" t="s">
        <v>46</v>
      </c>
      <c r="V1802" s="28" t="s">
        <v>52</v>
      </c>
      <c r="W1802" s="72"/>
      <c r="X1802" s="72"/>
      <c r="Y1802" s="72"/>
      <c r="Z1802" s="72"/>
      <c r="AA1802" s="72"/>
      <c r="AB1802" s="72"/>
      <c r="AC1802" s="72"/>
      <c r="AD1802" s="72"/>
      <c r="AE1802" s="72"/>
      <c r="AF1802" s="72"/>
      <c r="AG1802" s="72"/>
      <c r="AH1802" s="72"/>
      <c r="AI1802" s="72"/>
      <c r="AJ1802" s="72"/>
      <c r="AK1802" s="72"/>
      <c r="AL1802" s="72"/>
      <c r="AM1802" s="72"/>
      <c r="AN1802" s="72"/>
      <c r="AO1802" s="72"/>
      <c r="AP1802" s="72"/>
      <c r="AQ1802" s="72"/>
      <c r="AR1802" s="72"/>
      <c r="AS1802" s="72"/>
      <c r="AT1802" s="72"/>
      <c r="AU1802" s="72"/>
      <c r="AV1802" s="72"/>
      <c r="AW1802" s="72"/>
      <c r="AX1802" s="72"/>
      <c r="AY1802" s="72"/>
      <c r="AZ1802" s="72"/>
      <c r="BA1802" s="72"/>
      <c r="BB1802" s="72"/>
      <c r="BC1802" s="72"/>
      <c r="BD1802" s="72"/>
      <c r="BE1802" s="72"/>
      <c r="BF1802" s="72"/>
      <c r="BG1802" s="72"/>
      <c r="BH1802" s="72"/>
      <c r="BI1802" s="72"/>
      <c r="BJ1802" s="72"/>
      <c r="BK1802" s="72"/>
      <c r="BL1802" s="72"/>
      <c r="BM1802" s="72"/>
      <c r="BN1802" s="72"/>
      <c r="BO1802" s="72"/>
      <c r="BP1802" s="72"/>
      <c r="BQ1802" s="72"/>
      <c r="BR1802" s="72"/>
      <c r="BS1802" s="72"/>
      <c r="BT1802" s="72"/>
      <c r="BU1802" s="72"/>
      <c r="BV1802" s="72"/>
      <c r="BW1802" s="72"/>
      <c r="BX1802" s="72"/>
      <c r="BY1802" s="72"/>
      <c r="BZ1802" s="72"/>
      <c r="CA1802" s="72"/>
      <c r="CB1802" s="72"/>
      <c r="CC1802" s="72"/>
      <c r="CD1802" s="72"/>
      <c r="CE1802" s="72"/>
      <c r="CF1802" s="72"/>
      <c r="CG1802" s="72"/>
      <c r="CH1802" s="72"/>
      <c r="CI1802" s="72"/>
      <c r="CJ1802" s="72"/>
      <c r="CK1802" s="72"/>
      <c r="CL1802" s="72"/>
      <c r="CM1802" s="72"/>
      <c r="CN1802" s="72"/>
      <c r="CO1802" s="72"/>
      <c r="CP1802" s="72"/>
      <c r="CQ1802" s="72"/>
      <c r="CR1802" s="72"/>
      <c r="CS1802" s="72"/>
      <c r="CT1802" s="72"/>
      <c r="CU1802" s="72"/>
      <c r="CV1802" s="72"/>
      <c r="CW1802" s="72"/>
      <c r="CX1802" s="72"/>
      <c r="CY1802" s="72"/>
      <c r="CZ1802" s="72"/>
      <c r="DA1802" s="72"/>
      <c r="DB1802" s="72"/>
      <c r="DC1802" s="72"/>
      <c r="DD1802" s="72"/>
      <c r="DE1802" s="72"/>
      <c r="DF1802" s="72"/>
      <c r="DG1802" s="72"/>
      <c r="DH1802" s="72"/>
      <c r="DI1802" s="72"/>
      <c r="DJ1802" s="72"/>
      <c r="DK1802" s="72"/>
      <c r="DL1802" s="72"/>
      <c r="DM1802" s="72"/>
      <c r="DN1802" s="72"/>
      <c r="DO1802" s="72"/>
      <c r="DP1802" s="72"/>
      <c r="DQ1802" s="72"/>
      <c r="DR1802" s="72"/>
      <c r="DS1802" s="72"/>
      <c r="DT1802" s="72"/>
      <c r="DU1802" s="72"/>
      <c r="DV1802" s="72"/>
      <c r="DW1802" s="72"/>
      <c r="DX1802" s="72"/>
      <c r="DY1802" s="72"/>
      <c r="DZ1802" s="72"/>
      <c r="EA1802" s="72"/>
      <c r="EB1802" s="72"/>
      <c r="EC1802" s="72"/>
      <c r="ED1802" s="72"/>
      <c r="EE1802" s="72"/>
      <c r="EF1802" s="72"/>
      <c r="EG1802" s="72"/>
      <c r="EH1802" s="72"/>
      <c r="EI1802" s="72"/>
      <c r="EJ1802" s="72"/>
      <c r="EK1802" s="72"/>
      <c r="EL1802" s="72"/>
      <c r="EM1802" s="72"/>
      <c r="EN1802" s="72"/>
      <c r="EO1802" s="72"/>
      <c r="EP1802" s="72"/>
      <c r="EQ1802" s="72"/>
      <c r="ER1802" s="72"/>
      <c r="ES1802" s="72"/>
      <c r="ET1802" s="72"/>
      <c r="EU1802" s="72"/>
      <c r="EV1802" s="72"/>
      <c r="EW1802" s="72"/>
      <c r="EX1802" s="72"/>
      <c r="EY1802" s="72"/>
      <c r="EZ1802" s="72"/>
      <c r="FA1802" s="72"/>
      <c r="FB1802" s="72"/>
      <c r="FC1802" s="72"/>
      <c r="FD1802" s="72"/>
      <c r="FE1802" s="72"/>
      <c r="FF1802" s="72"/>
      <c r="FG1802" s="72"/>
      <c r="FH1802" s="72"/>
      <c r="FI1802" s="72"/>
      <c r="FJ1802" s="72"/>
      <c r="FK1802" s="72"/>
      <c r="FL1802" s="72"/>
      <c r="FM1802" s="72"/>
      <c r="FN1802" s="72"/>
      <c r="FO1802" s="72"/>
      <c r="FP1802" s="72"/>
      <c r="FQ1802" s="72"/>
      <c r="FR1802" s="72"/>
      <c r="FS1802" s="72"/>
      <c r="FT1802" s="72"/>
      <c r="FU1802" s="72"/>
      <c r="FV1802" s="72"/>
      <c r="FW1802" s="72"/>
      <c r="FX1802" s="72"/>
      <c r="FY1802" s="72"/>
      <c r="FZ1802" s="72"/>
      <c r="GA1802" s="72"/>
      <c r="GB1802" s="72"/>
      <c r="GC1802" s="72"/>
      <c r="GD1802" s="72"/>
      <c r="GE1802" s="72"/>
      <c r="GF1802" s="72"/>
      <c r="GG1802" s="72"/>
      <c r="GH1802" s="72"/>
      <c r="GI1802" s="72"/>
      <c r="GJ1802" s="72"/>
      <c r="GK1802" s="72"/>
      <c r="GL1802" s="72"/>
      <c r="GM1802" s="72"/>
      <c r="GN1802" s="72"/>
      <c r="GO1802" s="72"/>
      <c r="GP1802" s="72"/>
      <c r="GQ1802" s="72"/>
      <c r="GR1802" s="72"/>
      <c r="GS1802" s="72"/>
      <c r="GT1802" s="72"/>
      <c r="GU1802" s="72"/>
      <c r="GV1802" s="72"/>
      <c r="GW1802" s="72"/>
      <c r="GX1802" s="72"/>
      <c r="GY1802" s="72"/>
      <c r="GZ1802" s="72"/>
      <c r="HA1802" s="72"/>
      <c r="HB1802" s="72"/>
      <c r="HC1802" s="72"/>
      <c r="HD1802" s="72"/>
      <c r="HE1802" s="72"/>
      <c r="HF1802" s="72"/>
      <c r="HG1802" s="72"/>
      <c r="HH1802" s="72"/>
      <c r="HI1802" s="72"/>
      <c r="HJ1802" s="72"/>
      <c r="HK1802" s="72"/>
      <c r="HL1802" s="72"/>
      <c r="HM1802" s="72"/>
      <c r="HN1802" s="72"/>
      <c r="HO1802" s="72"/>
      <c r="HP1802" s="72"/>
      <c r="HQ1802" s="72"/>
      <c r="HR1802" s="72"/>
      <c r="HS1802" s="72"/>
      <c r="HT1802" s="72"/>
      <c r="HU1802" s="72"/>
      <c r="HV1802" s="72"/>
      <c r="HW1802" s="72"/>
      <c r="HX1802" s="72"/>
      <c r="HY1802" s="72"/>
      <c r="HZ1802" s="72"/>
      <c r="IA1802" s="72"/>
      <c r="IB1802" s="72"/>
      <c r="IC1802" s="72"/>
      <c r="ID1802" s="72"/>
      <c r="IE1802" s="72"/>
      <c r="IF1802" s="72"/>
      <c r="IG1802" s="72"/>
      <c r="IH1802" s="72"/>
      <c r="II1802" s="72"/>
      <c r="IJ1802" s="72"/>
      <c r="IK1802" s="72"/>
      <c r="IL1802" s="72"/>
      <c r="IM1802" s="72"/>
      <c r="IN1802" s="72"/>
      <c r="IO1802" s="72"/>
      <c r="IP1802" s="72"/>
      <c r="IQ1802" s="72"/>
      <c r="IR1802" s="72"/>
      <c r="IS1802" s="72"/>
      <c r="IT1802" s="72"/>
      <c r="IU1802" s="72"/>
      <c r="IV1802" s="72"/>
      <c r="IW1802" s="72"/>
      <c r="IX1802" s="72"/>
      <c r="IY1802" s="72"/>
      <c r="IZ1802" s="72"/>
      <c r="JA1802" s="72"/>
      <c r="JB1802" s="72"/>
      <c r="JC1802" s="72"/>
      <c r="JD1802" s="72"/>
      <c r="JE1802" s="72"/>
      <c r="JF1802" s="72"/>
      <c r="JG1802" s="72"/>
      <c r="JH1802" s="72"/>
      <c r="JI1802" s="72"/>
      <c r="JJ1802" s="72"/>
      <c r="JK1802" s="72"/>
      <c r="JL1802" s="72"/>
      <c r="JM1802" s="72"/>
      <c r="JN1802" s="72"/>
      <c r="JO1802" s="72"/>
      <c r="JP1802" s="72"/>
      <c r="JQ1802" s="72"/>
      <c r="JR1802" s="72"/>
      <c r="JS1802" s="72"/>
      <c r="JT1802" s="72"/>
      <c r="JU1802" s="72"/>
      <c r="JV1802" s="72"/>
      <c r="JW1802" s="72"/>
      <c r="JX1802" s="72"/>
      <c r="JY1802" s="72"/>
      <c r="JZ1802" s="72"/>
      <c r="KA1802" s="72"/>
      <c r="KB1802" s="72"/>
      <c r="KC1802" s="72"/>
      <c r="KD1802" s="72"/>
      <c r="KE1802" s="72"/>
      <c r="KF1802" s="72"/>
      <c r="KG1802" s="72"/>
      <c r="KH1802" s="72"/>
      <c r="KI1802" s="72"/>
      <c r="KJ1802" s="72"/>
      <c r="KK1802" s="72"/>
      <c r="KL1802" s="72"/>
      <c r="KM1802" s="72"/>
      <c r="KN1802" s="72"/>
      <c r="KO1802" s="72"/>
      <c r="KP1802" s="72"/>
      <c r="KQ1802" s="72"/>
      <c r="KR1802" s="72"/>
      <c r="KS1802" s="72"/>
      <c r="KT1802" s="72"/>
      <c r="KU1802" s="72"/>
      <c r="KV1802" s="72"/>
      <c r="KW1802" s="72"/>
      <c r="KX1802" s="72"/>
      <c r="KY1802" s="72"/>
      <c r="KZ1802" s="72"/>
      <c r="LA1802" s="72"/>
      <c r="LB1802" s="72"/>
      <c r="LC1802" s="72"/>
      <c r="LD1802" s="72"/>
      <c r="LE1802" s="72"/>
      <c r="LF1802" s="72"/>
      <c r="LG1802" s="72"/>
      <c r="LH1802" s="72"/>
      <c r="LI1802" s="72"/>
      <c r="LJ1802" s="72"/>
      <c r="LK1802" s="72"/>
      <c r="LL1802" s="72"/>
      <c r="LM1802" s="72"/>
      <c r="LN1802" s="72"/>
      <c r="LO1802" s="72"/>
      <c r="LP1802" s="72"/>
      <c r="LQ1802" s="72"/>
      <c r="LR1802" s="72"/>
      <c r="LS1802" s="72"/>
      <c r="LT1802" s="72"/>
      <c r="LU1802" s="72"/>
      <c r="LV1802" s="72"/>
      <c r="LW1802" s="72"/>
      <c r="LX1802" s="72"/>
      <c r="LY1802" s="72"/>
      <c r="LZ1802" s="72"/>
      <c r="MA1802" s="72"/>
      <c r="MB1802" s="72"/>
      <c r="MC1802" s="72"/>
      <c r="MD1802" s="72"/>
      <c r="ME1802" s="72"/>
      <c r="MF1802" s="72"/>
      <c r="MG1802" s="72"/>
      <c r="MH1802" s="72"/>
      <c r="MI1802" s="72"/>
      <c r="MJ1802" s="72"/>
      <c r="MK1802" s="72"/>
      <c r="ML1802" s="72"/>
      <c r="MM1802" s="72"/>
      <c r="MN1802" s="72"/>
      <c r="MO1802" s="72"/>
      <c r="MP1802" s="72"/>
      <c r="MQ1802" s="72"/>
      <c r="MR1802" s="72"/>
      <c r="MS1802" s="72"/>
      <c r="MT1802" s="72"/>
      <c r="MU1802" s="72"/>
      <c r="MV1802" s="72"/>
      <c r="MW1802" s="72"/>
      <c r="MX1802" s="72"/>
      <c r="MY1802" s="72"/>
      <c r="MZ1802" s="72"/>
      <c r="NA1802" s="72"/>
      <c r="NB1802" s="72"/>
      <c r="NC1802" s="72"/>
      <c r="ND1802" s="72"/>
      <c r="NE1802" s="72"/>
      <c r="NF1802" s="72"/>
      <c r="NG1802" s="72"/>
      <c r="NH1802" s="72"/>
      <c r="NI1802" s="72"/>
      <c r="NJ1802" s="72"/>
      <c r="NK1802" s="72"/>
      <c r="NL1802" s="72"/>
      <c r="NM1802" s="72"/>
      <c r="NN1802" s="72"/>
      <c r="NO1802" s="72"/>
      <c r="NP1802" s="72"/>
      <c r="NQ1802" s="72"/>
      <c r="NR1802" s="72"/>
      <c r="NS1802" s="72"/>
      <c r="NT1802" s="72"/>
      <c r="NU1802" s="72"/>
      <c r="NV1802" s="72"/>
      <c r="NW1802" s="72"/>
      <c r="NX1802" s="72"/>
      <c r="NY1802" s="72"/>
      <c r="NZ1802" s="72"/>
      <c r="OA1802" s="72"/>
      <c r="OB1802" s="72"/>
      <c r="OC1802" s="72"/>
      <c r="OD1802" s="72"/>
      <c r="OE1802" s="72"/>
      <c r="OF1802" s="72"/>
      <c r="OG1802" s="72"/>
      <c r="OH1802" s="72"/>
      <c r="OI1802" s="72"/>
      <c r="OJ1802" s="72"/>
      <c r="OK1802" s="72"/>
      <c r="OL1802" s="72"/>
      <c r="OM1802" s="72"/>
      <c r="ON1802" s="72"/>
      <c r="OO1802" s="72"/>
      <c r="OP1802" s="72"/>
      <c r="OQ1802" s="72"/>
      <c r="OR1802" s="72"/>
      <c r="OS1802" s="72"/>
      <c r="OT1802" s="72"/>
      <c r="OU1802" s="72"/>
      <c r="OV1802" s="72"/>
      <c r="OW1802" s="72"/>
      <c r="OX1802" s="72"/>
      <c r="OY1802" s="72"/>
      <c r="OZ1802" s="72"/>
      <c r="PA1802" s="72"/>
      <c r="PB1802" s="72"/>
      <c r="PC1802" s="72"/>
      <c r="PD1802" s="72"/>
      <c r="PE1802" s="72"/>
      <c r="PF1802" s="72"/>
      <c r="PG1802" s="72"/>
      <c r="PH1802" s="72"/>
      <c r="PI1802" s="72"/>
      <c r="PJ1802" s="72"/>
      <c r="PK1802" s="72"/>
      <c r="PL1802" s="72"/>
      <c r="PM1802" s="72"/>
      <c r="PN1802" s="72"/>
      <c r="PO1802" s="72"/>
      <c r="PP1802" s="72"/>
      <c r="PQ1802" s="72"/>
      <c r="PR1802" s="72"/>
      <c r="PS1802" s="72"/>
      <c r="PT1802" s="72"/>
      <c r="PU1802" s="72"/>
      <c r="PV1802" s="72"/>
      <c r="PW1802" s="72"/>
      <c r="PX1802" s="72"/>
      <c r="PY1802" s="72"/>
      <c r="PZ1802" s="72"/>
      <c r="QA1802" s="72"/>
      <c r="QB1802" s="72"/>
      <c r="QC1802" s="72"/>
      <c r="QD1802" s="72"/>
      <c r="QE1802" s="72"/>
      <c r="QF1802" s="72"/>
      <c r="QG1802" s="72"/>
      <c r="QH1802" s="72"/>
      <c r="QI1802" s="72"/>
      <c r="QJ1802" s="72"/>
      <c r="QK1802" s="72"/>
      <c r="QL1802" s="72"/>
      <c r="QM1802" s="72"/>
      <c r="QN1802" s="72"/>
      <c r="QO1802" s="72"/>
      <c r="QP1802" s="72"/>
      <c r="QQ1802" s="72"/>
      <c r="QR1802" s="72"/>
      <c r="QS1802" s="72"/>
      <c r="QT1802" s="72"/>
      <c r="QU1802" s="72"/>
      <c r="QV1802" s="72"/>
      <c r="QW1802" s="72"/>
      <c r="QX1802" s="72"/>
      <c r="QY1802" s="72"/>
      <c r="QZ1802" s="72"/>
      <c r="RA1802" s="72"/>
      <c r="RB1802" s="72"/>
      <c r="RC1802" s="72"/>
      <c r="RD1802" s="72"/>
      <c r="RE1802" s="72"/>
      <c r="RF1802" s="72"/>
      <c r="RG1802" s="72"/>
      <c r="RH1802" s="72"/>
      <c r="RI1802" s="72"/>
      <c r="RJ1802" s="72"/>
      <c r="RK1802" s="72"/>
      <c r="RL1802" s="72"/>
      <c r="RM1802" s="72"/>
      <c r="RN1802" s="72"/>
      <c r="RO1802" s="72"/>
      <c r="RP1802" s="72"/>
      <c r="RQ1802" s="72"/>
      <c r="RR1802" s="72"/>
      <c r="RS1802" s="72"/>
      <c r="RT1802" s="72"/>
      <c r="RU1802" s="72"/>
      <c r="RV1802" s="72"/>
      <c r="RW1802" s="72"/>
      <c r="RX1802" s="72"/>
      <c r="RY1802" s="72"/>
      <c r="RZ1802" s="72"/>
      <c r="SA1802" s="72"/>
      <c r="SB1802" s="72"/>
      <c r="SC1802" s="72"/>
      <c r="SD1802" s="72"/>
      <c r="SE1802" s="72"/>
      <c r="SF1802" s="72"/>
      <c r="SG1802" s="72"/>
      <c r="SH1802" s="72"/>
      <c r="SI1802" s="72"/>
      <c r="SJ1802" s="72"/>
      <c r="SK1802" s="72"/>
      <c r="SL1802" s="72"/>
      <c r="SM1802" s="72"/>
      <c r="SN1802" s="72"/>
      <c r="SO1802" s="72"/>
      <c r="SP1802" s="72"/>
      <c r="SQ1802" s="72"/>
      <c r="SR1802" s="72"/>
      <c r="SS1802" s="72"/>
      <c r="ST1802" s="72"/>
      <c r="SU1802" s="72"/>
      <c r="SV1802" s="72"/>
      <c r="SW1802" s="72"/>
      <c r="SX1802" s="72"/>
      <c r="SY1802" s="72"/>
      <c r="SZ1802" s="72"/>
      <c r="TA1802" s="72"/>
      <c r="TB1802" s="72"/>
      <c r="TC1802" s="72"/>
    </row>
    <row r="1803" spans="1:523" ht="16.5" customHeight="1" x14ac:dyDescent="0.2">
      <c r="A1803" s="20">
        <v>1009</v>
      </c>
      <c r="B1803" s="20" t="s">
        <v>75</v>
      </c>
      <c r="C1803" s="20" t="s">
        <v>1276</v>
      </c>
      <c r="D1803" s="20" t="s">
        <v>30</v>
      </c>
      <c r="E1803" s="20" t="s">
        <v>730</v>
      </c>
      <c r="F1803" s="22" t="s">
        <v>171</v>
      </c>
      <c r="G1803" s="20" t="s">
        <v>42</v>
      </c>
      <c r="H1803" s="20" t="s">
        <v>154</v>
      </c>
      <c r="I1803" s="20" t="s">
        <v>27</v>
      </c>
      <c r="J1803" s="129"/>
      <c r="K1803" s="20"/>
      <c r="L1803" s="20"/>
      <c r="M1803" s="20"/>
      <c r="N1803" s="20"/>
      <c r="O1803" s="20"/>
      <c r="P1803" s="42">
        <f>168500000+14000000</f>
        <v>182500000</v>
      </c>
      <c r="Q1803" s="24">
        <v>1</v>
      </c>
      <c r="R1803" s="25">
        <v>45658</v>
      </c>
      <c r="S1803" s="20" t="s">
        <v>83</v>
      </c>
      <c r="T1803" s="26">
        <f t="shared" si="33"/>
        <v>182500000</v>
      </c>
      <c r="U1803" s="28" t="s">
        <v>46</v>
      </c>
      <c r="V1803" s="28" t="s">
        <v>52</v>
      </c>
      <c r="W1803" s="72"/>
      <c r="X1803" s="72"/>
      <c r="Y1803" s="72"/>
      <c r="Z1803" s="72"/>
      <c r="AA1803" s="72"/>
      <c r="AB1803" s="72"/>
      <c r="AC1803" s="72"/>
      <c r="AD1803" s="72"/>
      <c r="AE1803" s="72"/>
      <c r="AF1803" s="72"/>
      <c r="AG1803" s="72"/>
      <c r="AH1803" s="72"/>
      <c r="AI1803" s="72"/>
      <c r="AJ1803" s="72"/>
      <c r="AK1803" s="72"/>
      <c r="AL1803" s="72"/>
      <c r="AM1803" s="72"/>
      <c r="AN1803" s="72"/>
      <c r="AO1803" s="72"/>
      <c r="AP1803" s="72"/>
      <c r="AQ1803" s="72"/>
      <c r="AR1803" s="72"/>
      <c r="AS1803" s="72"/>
      <c r="AT1803" s="72"/>
      <c r="AU1803" s="72"/>
      <c r="AV1803" s="72"/>
      <c r="AW1803" s="72"/>
      <c r="AX1803" s="72"/>
      <c r="AY1803" s="72"/>
      <c r="AZ1803" s="72"/>
      <c r="BA1803" s="72"/>
      <c r="BB1803" s="72"/>
      <c r="BC1803" s="72"/>
      <c r="BD1803" s="72"/>
      <c r="BE1803" s="72"/>
      <c r="BF1803" s="72"/>
      <c r="BG1803" s="72"/>
      <c r="BH1803" s="72"/>
      <c r="BI1803" s="72"/>
      <c r="BJ1803" s="72"/>
      <c r="BK1803" s="72"/>
      <c r="BL1803" s="72"/>
      <c r="BM1803" s="72"/>
      <c r="BN1803" s="72"/>
      <c r="BO1803" s="72"/>
      <c r="BP1803" s="72"/>
      <c r="BQ1803" s="72"/>
      <c r="BR1803" s="72"/>
      <c r="BS1803" s="72"/>
      <c r="BT1803" s="72"/>
      <c r="BU1803" s="72"/>
      <c r="BV1803" s="72"/>
      <c r="BW1803" s="72"/>
      <c r="BX1803" s="72"/>
      <c r="BY1803" s="72"/>
      <c r="BZ1803" s="72"/>
      <c r="CA1803" s="72"/>
      <c r="CB1803" s="72"/>
      <c r="CC1803" s="72"/>
      <c r="CD1803" s="72"/>
      <c r="CE1803" s="72"/>
      <c r="CF1803" s="72"/>
      <c r="CG1803" s="72"/>
      <c r="CH1803" s="72"/>
      <c r="CI1803" s="72"/>
      <c r="CJ1803" s="72"/>
      <c r="CK1803" s="72"/>
      <c r="CL1803" s="72"/>
      <c r="CM1803" s="72"/>
      <c r="CN1803" s="72"/>
      <c r="CO1803" s="72"/>
      <c r="CP1803" s="72"/>
      <c r="CQ1803" s="72"/>
      <c r="CR1803" s="72"/>
      <c r="CS1803" s="72"/>
      <c r="CT1803" s="72"/>
      <c r="CU1803" s="72"/>
      <c r="CV1803" s="72"/>
      <c r="CW1803" s="72"/>
      <c r="CX1803" s="72"/>
      <c r="CY1803" s="72"/>
      <c r="CZ1803" s="72"/>
      <c r="DA1803" s="72"/>
      <c r="DB1803" s="72"/>
      <c r="DC1803" s="72"/>
      <c r="DD1803" s="72"/>
      <c r="DE1803" s="72"/>
      <c r="DF1803" s="72"/>
      <c r="DG1803" s="72"/>
      <c r="DH1803" s="72"/>
      <c r="DI1803" s="72"/>
      <c r="DJ1803" s="72"/>
      <c r="DK1803" s="72"/>
      <c r="DL1803" s="72"/>
      <c r="DM1803" s="72"/>
      <c r="DN1803" s="72"/>
      <c r="DO1803" s="72"/>
      <c r="DP1803" s="72"/>
      <c r="DQ1803" s="72"/>
      <c r="DR1803" s="72"/>
      <c r="DS1803" s="72"/>
      <c r="DT1803" s="72"/>
      <c r="DU1803" s="72"/>
      <c r="DV1803" s="72"/>
      <c r="DW1803" s="72"/>
      <c r="DX1803" s="72"/>
      <c r="DY1803" s="72"/>
      <c r="DZ1803" s="72"/>
      <c r="EA1803" s="72"/>
      <c r="EB1803" s="72"/>
      <c r="EC1803" s="72"/>
      <c r="ED1803" s="72"/>
      <c r="EE1803" s="72"/>
      <c r="EF1803" s="72"/>
      <c r="EG1803" s="72"/>
      <c r="EH1803" s="72"/>
      <c r="EI1803" s="72"/>
      <c r="EJ1803" s="72"/>
      <c r="EK1803" s="72"/>
      <c r="EL1803" s="72"/>
      <c r="EM1803" s="72"/>
      <c r="EN1803" s="72"/>
      <c r="EO1803" s="72"/>
      <c r="EP1803" s="72"/>
      <c r="EQ1803" s="72"/>
      <c r="ER1803" s="72"/>
      <c r="ES1803" s="72"/>
      <c r="ET1803" s="72"/>
      <c r="EU1803" s="72"/>
      <c r="EV1803" s="72"/>
      <c r="EW1803" s="72"/>
      <c r="EX1803" s="72"/>
      <c r="EY1803" s="72"/>
      <c r="EZ1803" s="72"/>
      <c r="FA1803" s="72"/>
      <c r="FB1803" s="72"/>
      <c r="FC1803" s="72"/>
      <c r="FD1803" s="72"/>
      <c r="FE1803" s="72"/>
      <c r="FF1803" s="72"/>
      <c r="FG1803" s="72"/>
      <c r="FH1803" s="72"/>
      <c r="FI1803" s="72"/>
      <c r="FJ1803" s="72"/>
      <c r="FK1803" s="72"/>
      <c r="FL1803" s="72"/>
      <c r="FM1803" s="72"/>
      <c r="FN1803" s="72"/>
      <c r="FO1803" s="72"/>
      <c r="FP1803" s="72"/>
      <c r="FQ1803" s="72"/>
      <c r="FR1803" s="72"/>
      <c r="FS1803" s="72"/>
      <c r="FT1803" s="72"/>
      <c r="FU1803" s="72"/>
      <c r="FV1803" s="72"/>
      <c r="FW1803" s="72"/>
      <c r="FX1803" s="72"/>
      <c r="FY1803" s="72"/>
      <c r="FZ1803" s="72"/>
      <c r="GA1803" s="72"/>
      <c r="GB1803" s="72"/>
      <c r="GC1803" s="72"/>
      <c r="GD1803" s="72"/>
      <c r="GE1803" s="72"/>
      <c r="GF1803" s="72"/>
      <c r="GG1803" s="72"/>
      <c r="GH1803" s="72"/>
      <c r="GI1803" s="72"/>
      <c r="GJ1803" s="72"/>
      <c r="GK1803" s="72"/>
      <c r="GL1803" s="72"/>
      <c r="GM1803" s="72"/>
      <c r="GN1803" s="72"/>
      <c r="GO1803" s="72"/>
      <c r="GP1803" s="72"/>
      <c r="GQ1803" s="72"/>
      <c r="GR1803" s="72"/>
      <c r="GS1803" s="72"/>
      <c r="GT1803" s="72"/>
      <c r="GU1803" s="72"/>
      <c r="GV1803" s="72"/>
      <c r="GW1803" s="72"/>
      <c r="GX1803" s="72"/>
      <c r="GY1803" s="72"/>
      <c r="GZ1803" s="72"/>
      <c r="HA1803" s="72"/>
      <c r="HB1803" s="72"/>
      <c r="HC1803" s="72"/>
      <c r="HD1803" s="72"/>
      <c r="HE1803" s="72"/>
      <c r="HF1803" s="72"/>
      <c r="HG1803" s="72"/>
      <c r="HH1803" s="72"/>
      <c r="HI1803" s="72"/>
      <c r="HJ1803" s="72"/>
      <c r="HK1803" s="72"/>
      <c r="HL1803" s="72"/>
      <c r="HM1803" s="72"/>
      <c r="HN1803" s="72"/>
      <c r="HO1803" s="72"/>
      <c r="HP1803" s="72"/>
      <c r="HQ1803" s="72"/>
      <c r="HR1803" s="72"/>
      <c r="HS1803" s="72"/>
      <c r="HT1803" s="72"/>
      <c r="HU1803" s="72"/>
      <c r="HV1803" s="72"/>
      <c r="HW1803" s="72"/>
      <c r="HX1803" s="72"/>
      <c r="HY1803" s="72"/>
      <c r="HZ1803" s="72"/>
      <c r="IA1803" s="72"/>
      <c r="IB1803" s="72"/>
      <c r="IC1803" s="72"/>
      <c r="ID1803" s="72"/>
      <c r="IE1803" s="72"/>
      <c r="IF1803" s="72"/>
      <c r="IG1803" s="72"/>
      <c r="IH1803" s="72"/>
      <c r="II1803" s="72"/>
      <c r="IJ1803" s="72"/>
      <c r="IK1803" s="72"/>
      <c r="IL1803" s="72"/>
      <c r="IM1803" s="72"/>
      <c r="IN1803" s="72"/>
      <c r="IO1803" s="72"/>
      <c r="IP1803" s="72"/>
      <c r="IQ1803" s="72"/>
      <c r="IR1803" s="72"/>
      <c r="IS1803" s="72"/>
      <c r="IT1803" s="72"/>
      <c r="IU1803" s="72"/>
      <c r="IV1803" s="72"/>
      <c r="IW1803" s="72"/>
      <c r="IX1803" s="72"/>
      <c r="IY1803" s="72"/>
      <c r="IZ1803" s="72"/>
      <c r="JA1803" s="72"/>
      <c r="JB1803" s="72"/>
      <c r="JC1803" s="72"/>
      <c r="JD1803" s="72"/>
      <c r="JE1803" s="72"/>
      <c r="JF1803" s="72"/>
      <c r="JG1803" s="72"/>
      <c r="JH1803" s="72"/>
      <c r="JI1803" s="72"/>
      <c r="JJ1803" s="72"/>
      <c r="JK1803" s="72"/>
      <c r="JL1803" s="72"/>
      <c r="JM1803" s="72"/>
      <c r="JN1803" s="72"/>
      <c r="JO1803" s="72"/>
      <c r="JP1803" s="72"/>
      <c r="JQ1803" s="72"/>
      <c r="JR1803" s="72"/>
      <c r="JS1803" s="72"/>
      <c r="JT1803" s="72"/>
      <c r="JU1803" s="72"/>
      <c r="JV1803" s="72"/>
      <c r="JW1803" s="72"/>
      <c r="JX1803" s="72"/>
      <c r="JY1803" s="72"/>
      <c r="JZ1803" s="72"/>
      <c r="KA1803" s="72"/>
      <c r="KB1803" s="72"/>
      <c r="KC1803" s="72"/>
      <c r="KD1803" s="72"/>
      <c r="KE1803" s="72"/>
      <c r="KF1803" s="72"/>
      <c r="KG1803" s="72"/>
      <c r="KH1803" s="72"/>
      <c r="KI1803" s="72"/>
      <c r="KJ1803" s="72"/>
      <c r="KK1803" s="72"/>
      <c r="KL1803" s="72"/>
      <c r="KM1803" s="72"/>
      <c r="KN1803" s="72"/>
      <c r="KO1803" s="72"/>
      <c r="KP1803" s="72"/>
      <c r="KQ1803" s="72"/>
      <c r="KR1803" s="72"/>
      <c r="KS1803" s="72"/>
      <c r="KT1803" s="72"/>
      <c r="KU1803" s="72"/>
      <c r="KV1803" s="72"/>
      <c r="KW1803" s="72"/>
      <c r="KX1803" s="72"/>
      <c r="KY1803" s="72"/>
      <c r="KZ1803" s="72"/>
      <c r="LA1803" s="72"/>
      <c r="LB1803" s="72"/>
      <c r="LC1803" s="72"/>
      <c r="LD1803" s="72"/>
      <c r="LE1803" s="72"/>
      <c r="LF1803" s="72"/>
      <c r="LG1803" s="72"/>
      <c r="LH1803" s="72"/>
      <c r="LI1803" s="72"/>
      <c r="LJ1803" s="72"/>
      <c r="LK1803" s="72"/>
      <c r="LL1803" s="72"/>
      <c r="LM1803" s="72"/>
      <c r="LN1803" s="72"/>
      <c r="LO1803" s="72"/>
      <c r="LP1803" s="72"/>
      <c r="LQ1803" s="72"/>
      <c r="LR1803" s="72"/>
      <c r="LS1803" s="72"/>
      <c r="LT1803" s="72"/>
      <c r="LU1803" s="72"/>
      <c r="LV1803" s="72"/>
      <c r="LW1803" s="72"/>
      <c r="LX1803" s="72"/>
      <c r="LY1803" s="72"/>
      <c r="LZ1803" s="72"/>
      <c r="MA1803" s="72"/>
      <c r="MB1803" s="72"/>
      <c r="MC1803" s="72"/>
      <c r="MD1803" s="72"/>
      <c r="ME1803" s="72"/>
      <c r="MF1803" s="72"/>
      <c r="MG1803" s="72"/>
      <c r="MH1803" s="72"/>
      <c r="MI1803" s="72"/>
      <c r="MJ1803" s="72"/>
      <c r="MK1803" s="72"/>
      <c r="ML1803" s="72"/>
      <c r="MM1803" s="72"/>
      <c r="MN1803" s="72"/>
      <c r="MO1803" s="72"/>
      <c r="MP1803" s="72"/>
      <c r="MQ1803" s="72"/>
      <c r="MR1803" s="72"/>
      <c r="MS1803" s="72"/>
      <c r="MT1803" s="72"/>
      <c r="MU1803" s="72"/>
      <c r="MV1803" s="72"/>
      <c r="MW1803" s="72"/>
      <c r="MX1803" s="72"/>
      <c r="MY1803" s="72"/>
      <c r="MZ1803" s="72"/>
      <c r="NA1803" s="72"/>
      <c r="NB1803" s="72"/>
      <c r="NC1803" s="72"/>
      <c r="ND1803" s="72"/>
      <c r="NE1803" s="72"/>
      <c r="NF1803" s="72"/>
      <c r="NG1803" s="72"/>
      <c r="NH1803" s="72"/>
      <c r="NI1803" s="72"/>
      <c r="NJ1803" s="72"/>
      <c r="NK1803" s="72"/>
      <c r="NL1803" s="72"/>
      <c r="NM1803" s="72"/>
      <c r="NN1803" s="72"/>
      <c r="NO1803" s="72"/>
      <c r="NP1803" s="72"/>
      <c r="NQ1803" s="72"/>
      <c r="NR1803" s="72"/>
      <c r="NS1803" s="72"/>
      <c r="NT1803" s="72"/>
      <c r="NU1803" s="72"/>
      <c r="NV1803" s="72"/>
      <c r="NW1803" s="72"/>
      <c r="NX1803" s="72"/>
      <c r="NY1803" s="72"/>
      <c r="NZ1803" s="72"/>
      <c r="OA1803" s="72"/>
      <c r="OB1803" s="72"/>
      <c r="OC1803" s="72"/>
      <c r="OD1803" s="72"/>
      <c r="OE1803" s="72"/>
      <c r="OF1803" s="72"/>
      <c r="OG1803" s="72"/>
      <c r="OH1803" s="72"/>
      <c r="OI1803" s="72"/>
      <c r="OJ1803" s="72"/>
      <c r="OK1803" s="72"/>
      <c r="OL1803" s="72"/>
      <c r="OM1803" s="72"/>
      <c r="ON1803" s="72"/>
      <c r="OO1803" s="72"/>
      <c r="OP1803" s="72"/>
      <c r="OQ1803" s="72"/>
      <c r="OR1803" s="72"/>
      <c r="OS1803" s="72"/>
      <c r="OT1803" s="72"/>
      <c r="OU1803" s="72"/>
      <c r="OV1803" s="72"/>
      <c r="OW1803" s="72"/>
      <c r="OX1803" s="72"/>
      <c r="OY1803" s="72"/>
      <c r="OZ1803" s="72"/>
      <c r="PA1803" s="72"/>
      <c r="PB1803" s="72"/>
      <c r="PC1803" s="72"/>
      <c r="PD1803" s="72"/>
      <c r="PE1803" s="72"/>
      <c r="PF1803" s="72"/>
      <c r="PG1803" s="72"/>
      <c r="PH1803" s="72"/>
      <c r="PI1803" s="72"/>
      <c r="PJ1803" s="72"/>
      <c r="PK1803" s="72"/>
      <c r="PL1803" s="72"/>
      <c r="PM1803" s="72"/>
      <c r="PN1803" s="72"/>
      <c r="PO1803" s="72"/>
      <c r="PP1803" s="72"/>
      <c r="PQ1803" s="72"/>
      <c r="PR1803" s="72"/>
      <c r="PS1803" s="72"/>
      <c r="PT1803" s="72"/>
      <c r="PU1803" s="72"/>
      <c r="PV1803" s="72"/>
      <c r="PW1803" s="72"/>
      <c r="PX1803" s="72"/>
      <c r="PY1803" s="72"/>
      <c r="PZ1803" s="72"/>
      <c r="QA1803" s="72"/>
      <c r="QB1803" s="72"/>
      <c r="QC1803" s="72"/>
      <c r="QD1803" s="72"/>
      <c r="QE1803" s="72"/>
      <c r="QF1803" s="72"/>
      <c r="QG1803" s="72"/>
      <c r="QH1803" s="72"/>
      <c r="QI1803" s="72"/>
      <c r="QJ1803" s="72"/>
      <c r="QK1803" s="72"/>
      <c r="QL1803" s="72"/>
      <c r="QM1803" s="72"/>
      <c r="QN1803" s="72"/>
      <c r="QO1803" s="72"/>
      <c r="QP1803" s="72"/>
      <c r="QQ1803" s="72"/>
      <c r="QR1803" s="72"/>
      <c r="QS1803" s="72"/>
      <c r="QT1803" s="72"/>
      <c r="QU1803" s="72"/>
      <c r="QV1803" s="72"/>
      <c r="QW1803" s="72"/>
      <c r="QX1803" s="72"/>
      <c r="QY1803" s="72"/>
      <c r="QZ1803" s="72"/>
      <c r="RA1803" s="72"/>
      <c r="RB1803" s="72"/>
      <c r="RC1803" s="72"/>
      <c r="RD1803" s="72"/>
      <c r="RE1803" s="72"/>
      <c r="RF1803" s="72"/>
      <c r="RG1803" s="72"/>
      <c r="RH1803" s="72"/>
      <c r="RI1803" s="72"/>
      <c r="RJ1803" s="72"/>
      <c r="RK1803" s="72"/>
      <c r="RL1803" s="72"/>
      <c r="RM1803" s="72"/>
      <c r="RN1803" s="72"/>
      <c r="RO1803" s="72"/>
      <c r="RP1803" s="72"/>
      <c r="RQ1803" s="72"/>
      <c r="RR1803" s="72"/>
      <c r="RS1803" s="72"/>
      <c r="RT1803" s="72"/>
      <c r="RU1803" s="72"/>
      <c r="RV1803" s="72"/>
      <c r="RW1803" s="72"/>
      <c r="RX1803" s="72"/>
      <c r="RY1803" s="72"/>
      <c r="RZ1803" s="72"/>
      <c r="SA1803" s="72"/>
      <c r="SB1803" s="72"/>
      <c r="SC1803" s="72"/>
      <c r="SD1803" s="72"/>
      <c r="SE1803" s="72"/>
      <c r="SF1803" s="72"/>
      <c r="SG1803" s="72"/>
      <c r="SH1803" s="72"/>
      <c r="SI1803" s="72"/>
      <c r="SJ1803" s="72"/>
      <c r="SK1803" s="72"/>
      <c r="SL1803" s="72"/>
      <c r="SM1803" s="72"/>
      <c r="SN1803" s="72"/>
      <c r="SO1803" s="72"/>
      <c r="SP1803" s="72"/>
      <c r="SQ1803" s="72"/>
      <c r="SR1803" s="72"/>
      <c r="SS1803" s="72"/>
      <c r="ST1803" s="72"/>
      <c r="SU1803" s="72"/>
      <c r="SV1803" s="72"/>
      <c r="SW1803" s="72"/>
      <c r="SX1803" s="72"/>
      <c r="SY1803" s="72"/>
      <c r="SZ1803" s="72"/>
      <c r="TA1803" s="72"/>
      <c r="TB1803" s="72"/>
      <c r="TC1803" s="72"/>
    </row>
    <row r="1804" spans="1:523" ht="16.5" customHeight="1" x14ac:dyDescent="0.2">
      <c r="A1804" s="20">
        <v>1010</v>
      </c>
      <c r="B1804" s="20" t="s">
        <v>75</v>
      </c>
      <c r="C1804" s="20" t="s">
        <v>188</v>
      </c>
      <c r="D1804" s="20" t="s">
        <v>30</v>
      </c>
      <c r="E1804" s="20" t="s">
        <v>712</v>
      </c>
      <c r="F1804" s="22" t="s">
        <v>1055</v>
      </c>
      <c r="G1804" s="20" t="s">
        <v>25</v>
      </c>
      <c r="H1804" s="20" t="s">
        <v>154</v>
      </c>
      <c r="I1804" s="20" t="s">
        <v>27</v>
      </c>
      <c r="J1804" s="129"/>
      <c r="K1804" s="20"/>
      <c r="L1804" s="20"/>
      <c r="M1804" s="20"/>
      <c r="N1804" s="20"/>
      <c r="O1804" s="20"/>
      <c r="P1804" s="42">
        <f>27277000000/36</f>
        <v>757694444.44444442</v>
      </c>
      <c r="Q1804" s="24">
        <v>12</v>
      </c>
      <c r="R1804" s="25">
        <v>45658</v>
      </c>
      <c r="S1804" s="20" t="s">
        <v>83</v>
      </c>
      <c r="T1804" s="26">
        <f t="shared" si="33"/>
        <v>9092333333.3333321</v>
      </c>
      <c r="U1804" s="28" t="s">
        <v>46</v>
      </c>
      <c r="V1804" s="28" t="s">
        <v>52</v>
      </c>
      <c r="W1804" s="72"/>
      <c r="X1804" s="72"/>
      <c r="Y1804" s="72"/>
      <c r="Z1804" s="72"/>
      <c r="AA1804" s="72"/>
      <c r="AB1804" s="72"/>
      <c r="AC1804" s="72"/>
      <c r="AD1804" s="72"/>
      <c r="AE1804" s="72"/>
      <c r="AF1804" s="72"/>
      <c r="AG1804" s="72"/>
      <c r="AH1804" s="72"/>
      <c r="AI1804" s="72"/>
      <c r="AJ1804" s="72"/>
      <c r="AK1804" s="72"/>
      <c r="AL1804" s="72"/>
      <c r="AM1804" s="72"/>
      <c r="AN1804" s="72"/>
      <c r="AO1804" s="72"/>
      <c r="AP1804" s="72"/>
      <c r="AQ1804" s="72"/>
      <c r="AR1804" s="72"/>
      <c r="AS1804" s="72"/>
      <c r="AT1804" s="72"/>
      <c r="AU1804" s="72"/>
      <c r="AV1804" s="72"/>
      <c r="AW1804" s="72"/>
      <c r="AX1804" s="72"/>
      <c r="AY1804" s="72"/>
      <c r="AZ1804" s="72"/>
      <c r="BA1804" s="72"/>
      <c r="BB1804" s="72"/>
      <c r="BC1804" s="72"/>
      <c r="BD1804" s="72"/>
      <c r="BE1804" s="72"/>
      <c r="BF1804" s="72"/>
      <c r="BG1804" s="72"/>
      <c r="BH1804" s="72"/>
      <c r="BI1804" s="72"/>
      <c r="BJ1804" s="72"/>
      <c r="BK1804" s="72"/>
      <c r="BL1804" s="72"/>
      <c r="BM1804" s="72"/>
      <c r="BN1804" s="72"/>
      <c r="BO1804" s="72"/>
      <c r="BP1804" s="72"/>
      <c r="BQ1804" s="72"/>
      <c r="BR1804" s="72"/>
      <c r="BS1804" s="72"/>
      <c r="BT1804" s="72"/>
      <c r="BU1804" s="72"/>
      <c r="BV1804" s="72"/>
      <c r="BW1804" s="72"/>
      <c r="BX1804" s="72"/>
      <c r="BY1804" s="72"/>
      <c r="BZ1804" s="72"/>
      <c r="CA1804" s="72"/>
      <c r="CB1804" s="72"/>
      <c r="CC1804" s="72"/>
      <c r="CD1804" s="72"/>
      <c r="CE1804" s="72"/>
      <c r="CF1804" s="72"/>
      <c r="CG1804" s="72"/>
      <c r="CH1804" s="72"/>
      <c r="CI1804" s="72"/>
      <c r="CJ1804" s="72"/>
      <c r="CK1804" s="72"/>
      <c r="CL1804" s="72"/>
      <c r="CM1804" s="72"/>
      <c r="CN1804" s="72"/>
      <c r="CO1804" s="72"/>
      <c r="CP1804" s="72"/>
      <c r="CQ1804" s="72"/>
      <c r="CR1804" s="72"/>
      <c r="CS1804" s="72"/>
      <c r="CT1804" s="72"/>
      <c r="CU1804" s="72"/>
      <c r="CV1804" s="72"/>
      <c r="CW1804" s="72"/>
      <c r="CX1804" s="72"/>
      <c r="CY1804" s="72"/>
      <c r="CZ1804" s="72"/>
      <c r="DA1804" s="72"/>
      <c r="DB1804" s="72"/>
      <c r="DC1804" s="72"/>
      <c r="DD1804" s="72"/>
      <c r="DE1804" s="72"/>
      <c r="DF1804" s="72"/>
      <c r="DG1804" s="72"/>
      <c r="DH1804" s="72"/>
      <c r="DI1804" s="72"/>
      <c r="DJ1804" s="72"/>
      <c r="DK1804" s="72"/>
      <c r="DL1804" s="72"/>
      <c r="DM1804" s="72"/>
      <c r="DN1804" s="72"/>
      <c r="DO1804" s="72"/>
      <c r="DP1804" s="72"/>
      <c r="DQ1804" s="72"/>
      <c r="DR1804" s="72"/>
      <c r="DS1804" s="72"/>
      <c r="DT1804" s="72"/>
      <c r="DU1804" s="72"/>
      <c r="DV1804" s="72"/>
      <c r="DW1804" s="72"/>
      <c r="DX1804" s="72"/>
      <c r="DY1804" s="72"/>
      <c r="DZ1804" s="72"/>
      <c r="EA1804" s="72"/>
      <c r="EB1804" s="72"/>
      <c r="EC1804" s="72"/>
      <c r="ED1804" s="72"/>
      <c r="EE1804" s="72"/>
      <c r="EF1804" s="72"/>
      <c r="EG1804" s="72"/>
      <c r="EH1804" s="72"/>
      <c r="EI1804" s="72"/>
      <c r="EJ1804" s="72"/>
      <c r="EK1804" s="72"/>
      <c r="EL1804" s="72"/>
      <c r="EM1804" s="72"/>
      <c r="EN1804" s="72"/>
      <c r="EO1804" s="72"/>
      <c r="EP1804" s="72"/>
      <c r="EQ1804" s="72"/>
      <c r="ER1804" s="72"/>
      <c r="ES1804" s="72"/>
      <c r="ET1804" s="72"/>
      <c r="EU1804" s="72"/>
      <c r="EV1804" s="72"/>
      <c r="EW1804" s="72"/>
      <c r="EX1804" s="72"/>
      <c r="EY1804" s="72"/>
      <c r="EZ1804" s="72"/>
      <c r="FA1804" s="72"/>
      <c r="FB1804" s="72"/>
      <c r="FC1804" s="72"/>
      <c r="FD1804" s="72"/>
      <c r="FE1804" s="72"/>
      <c r="FF1804" s="72"/>
      <c r="FG1804" s="72"/>
      <c r="FH1804" s="72"/>
      <c r="FI1804" s="72"/>
      <c r="FJ1804" s="72"/>
      <c r="FK1804" s="72"/>
      <c r="FL1804" s="72"/>
      <c r="FM1804" s="72"/>
      <c r="FN1804" s="72"/>
      <c r="FO1804" s="72"/>
      <c r="FP1804" s="72"/>
      <c r="FQ1804" s="72"/>
      <c r="FR1804" s="72"/>
      <c r="FS1804" s="72"/>
      <c r="FT1804" s="72"/>
      <c r="FU1804" s="72"/>
      <c r="FV1804" s="72"/>
      <c r="FW1804" s="72"/>
      <c r="FX1804" s="72"/>
      <c r="FY1804" s="72"/>
      <c r="FZ1804" s="72"/>
      <c r="GA1804" s="72"/>
      <c r="GB1804" s="72"/>
      <c r="GC1804" s="72"/>
      <c r="GD1804" s="72"/>
      <c r="GE1804" s="72"/>
      <c r="GF1804" s="72"/>
      <c r="GG1804" s="72"/>
      <c r="GH1804" s="72"/>
      <c r="GI1804" s="72"/>
      <c r="GJ1804" s="72"/>
      <c r="GK1804" s="72"/>
      <c r="GL1804" s="72"/>
      <c r="GM1804" s="72"/>
      <c r="GN1804" s="72"/>
      <c r="GO1804" s="72"/>
      <c r="GP1804" s="72"/>
      <c r="GQ1804" s="72"/>
      <c r="GR1804" s="72"/>
      <c r="GS1804" s="72"/>
      <c r="GT1804" s="72"/>
      <c r="GU1804" s="72"/>
      <c r="GV1804" s="72"/>
      <c r="GW1804" s="72"/>
      <c r="GX1804" s="72"/>
      <c r="GY1804" s="72"/>
      <c r="GZ1804" s="72"/>
      <c r="HA1804" s="72"/>
      <c r="HB1804" s="72"/>
      <c r="HC1804" s="72"/>
      <c r="HD1804" s="72"/>
      <c r="HE1804" s="72"/>
      <c r="HF1804" s="72"/>
      <c r="HG1804" s="72"/>
      <c r="HH1804" s="72"/>
      <c r="HI1804" s="72"/>
      <c r="HJ1804" s="72"/>
      <c r="HK1804" s="72"/>
      <c r="HL1804" s="72"/>
      <c r="HM1804" s="72"/>
      <c r="HN1804" s="72"/>
      <c r="HO1804" s="72"/>
      <c r="HP1804" s="72"/>
      <c r="HQ1804" s="72"/>
      <c r="HR1804" s="72"/>
      <c r="HS1804" s="72"/>
      <c r="HT1804" s="72"/>
      <c r="HU1804" s="72"/>
      <c r="HV1804" s="72"/>
      <c r="HW1804" s="72"/>
      <c r="HX1804" s="72"/>
      <c r="HY1804" s="72"/>
      <c r="HZ1804" s="72"/>
      <c r="IA1804" s="72"/>
      <c r="IB1804" s="72"/>
      <c r="IC1804" s="72"/>
      <c r="ID1804" s="72"/>
      <c r="IE1804" s="72"/>
      <c r="IF1804" s="72"/>
      <c r="IG1804" s="72"/>
      <c r="IH1804" s="72"/>
      <c r="II1804" s="72"/>
      <c r="IJ1804" s="72"/>
      <c r="IK1804" s="72"/>
      <c r="IL1804" s="72"/>
      <c r="IM1804" s="72"/>
      <c r="IN1804" s="72"/>
      <c r="IO1804" s="72"/>
      <c r="IP1804" s="72"/>
      <c r="IQ1804" s="72"/>
      <c r="IR1804" s="72"/>
      <c r="IS1804" s="72"/>
      <c r="IT1804" s="72"/>
      <c r="IU1804" s="72"/>
      <c r="IV1804" s="72"/>
      <c r="IW1804" s="72"/>
      <c r="IX1804" s="72"/>
      <c r="IY1804" s="72"/>
      <c r="IZ1804" s="72"/>
      <c r="JA1804" s="72"/>
      <c r="JB1804" s="72"/>
      <c r="JC1804" s="72"/>
      <c r="JD1804" s="72"/>
      <c r="JE1804" s="72"/>
      <c r="JF1804" s="72"/>
      <c r="JG1804" s="72"/>
      <c r="JH1804" s="72"/>
      <c r="JI1804" s="72"/>
      <c r="JJ1804" s="72"/>
      <c r="JK1804" s="72"/>
      <c r="JL1804" s="72"/>
      <c r="JM1804" s="72"/>
      <c r="JN1804" s="72"/>
      <c r="JO1804" s="72"/>
      <c r="JP1804" s="72"/>
      <c r="JQ1804" s="72"/>
      <c r="JR1804" s="72"/>
      <c r="JS1804" s="72"/>
      <c r="JT1804" s="72"/>
      <c r="JU1804" s="72"/>
      <c r="JV1804" s="72"/>
      <c r="JW1804" s="72"/>
      <c r="JX1804" s="72"/>
      <c r="JY1804" s="72"/>
      <c r="JZ1804" s="72"/>
      <c r="KA1804" s="72"/>
      <c r="KB1804" s="72"/>
      <c r="KC1804" s="72"/>
      <c r="KD1804" s="72"/>
      <c r="KE1804" s="72"/>
      <c r="KF1804" s="72"/>
      <c r="KG1804" s="72"/>
      <c r="KH1804" s="72"/>
      <c r="KI1804" s="72"/>
      <c r="KJ1804" s="72"/>
      <c r="KK1804" s="72"/>
      <c r="KL1804" s="72"/>
      <c r="KM1804" s="72"/>
      <c r="KN1804" s="72"/>
      <c r="KO1804" s="72"/>
      <c r="KP1804" s="72"/>
      <c r="KQ1804" s="72"/>
      <c r="KR1804" s="72"/>
      <c r="KS1804" s="72"/>
      <c r="KT1804" s="72"/>
      <c r="KU1804" s="72"/>
      <c r="KV1804" s="72"/>
      <c r="KW1804" s="72"/>
      <c r="KX1804" s="72"/>
      <c r="KY1804" s="72"/>
      <c r="KZ1804" s="72"/>
      <c r="LA1804" s="72"/>
      <c r="LB1804" s="72"/>
      <c r="LC1804" s="72"/>
      <c r="LD1804" s="72"/>
      <c r="LE1804" s="72"/>
      <c r="LF1804" s="72"/>
      <c r="LG1804" s="72"/>
      <c r="LH1804" s="72"/>
      <c r="LI1804" s="72"/>
      <c r="LJ1804" s="72"/>
      <c r="LK1804" s="72"/>
      <c r="LL1804" s="72"/>
      <c r="LM1804" s="72"/>
      <c r="LN1804" s="72"/>
      <c r="LO1804" s="72"/>
      <c r="LP1804" s="72"/>
      <c r="LQ1804" s="72"/>
      <c r="LR1804" s="72"/>
      <c r="LS1804" s="72"/>
      <c r="LT1804" s="72"/>
      <c r="LU1804" s="72"/>
      <c r="LV1804" s="72"/>
      <c r="LW1804" s="72"/>
      <c r="LX1804" s="72"/>
      <c r="LY1804" s="72"/>
      <c r="LZ1804" s="72"/>
      <c r="MA1804" s="72"/>
      <c r="MB1804" s="72"/>
      <c r="MC1804" s="72"/>
      <c r="MD1804" s="72"/>
      <c r="ME1804" s="72"/>
      <c r="MF1804" s="72"/>
      <c r="MG1804" s="72"/>
      <c r="MH1804" s="72"/>
      <c r="MI1804" s="72"/>
      <c r="MJ1804" s="72"/>
      <c r="MK1804" s="72"/>
      <c r="ML1804" s="72"/>
      <c r="MM1804" s="72"/>
      <c r="MN1804" s="72"/>
      <c r="MO1804" s="72"/>
      <c r="MP1804" s="72"/>
      <c r="MQ1804" s="72"/>
      <c r="MR1804" s="72"/>
      <c r="MS1804" s="72"/>
      <c r="MT1804" s="72"/>
      <c r="MU1804" s="72"/>
      <c r="MV1804" s="72"/>
      <c r="MW1804" s="72"/>
      <c r="MX1804" s="72"/>
      <c r="MY1804" s="72"/>
      <c r="MZ1804" s="72"/>
      <c r="NA1804" s="72"/>
      <c r="NB1804" s="72"/>
      <c r="NC1804" s="72"/>
      <c r="ND1804" s="72"/>
      <c r="NE1804" s="72"/>
      <c r="NF1804" s="72"/>
      <c r="NG1804" s="72"/>
      <c r="NH1804" s="72"/>
      <c r="NI1804" s="72"/>
      <c r="NJ1804" s="72"/>
      <c r="NK1804" s="72"/>
      <c r="NL1804" s="72"/>
      <c r="NM1804" s="72"/>
      <c r="NN1804" s="72"/>
      <c r="NO1804" s="72"/>
      <c r="NP1804" s="72"/>
      <c r="NQ1804" s="72"/>
      <c r="NR1804" s="72"/>
      <c r="NS1804" s="72"/>
      <c r="NT1804" s="72"/>
      <c r="NU1804" s="72"/>
      <c r="NV1804" s="72"/>
      <c r="NW1804" s="72"/>
      <c r="NX1804" s="72"/>
      <c r="NY1804" s="72"/>
      <c r="NZ1804" s="72"/>
      <c r="OA1804" s="72"/>
      <c r="OB1804" s="72"/>
      <c r="OC1804" s="72"/>
      <c r="OD1804" s="72"/>
      <c r="OE1804" s="72"/>
      <c r="OF1804" s="72"/>
      <c r="OG1804" s="72"/>
      <c r="OH1804" s="72"/>
      <c r="OI1804" s="72"/>
      <c r="OJ1804" s="72"/>
      <c r="OK1804" s="72"/>
      <c r="OL1804" s="72"/>
      <c r="OM1804" s="72"/>
      <c r="ON1804" s="72"/>
      <c r="OO1804" s="72"/>
      <c r="OP1804" s="72"/>
      <c r="OQ1804" s="72"/>
      <c r="OR1804" s="72"/>
      <c r="OS1804" s="72"/>
      <c r="OT1804" s="72"/>
      <c r="OU1804" s="72"/>
      <c r="OV1804" s="72"/>
      <c r="OW1804" s="72"/>
      <c r="OX1804" s="72"/>
      <c r="OY1804" s="72"/>
      <c r="OZ1804" s="72"/>
      <c r="PA1804" s="72"/>
      <c r="PB1804" s="72"/>
      <c r="PC1804" s="72"/>
      <c r="PD1804" s="72"/>
      <c r="PE1804" s="72"/>
      <c r="PF1804" s="72"/>
      <c r="PG1804" s="72"/>
      <c r="PH1804" s="72"/>
      <c r="PI1804" s="72"/>
      <c r="PJ1804" s="72"/>
      <c r="PK1804" s="72"/>
      <c r="PL1804" s="72"/>
      <c r="PM1804" s="72"/>
      <c r="PN1804" s="72"/>
      <c r="PO1804" s="72"/>
      <c r="PP1804" s="72"/>
      <c r="PQ1804" s="72"/>
      <c r="PR1804" s="72"/>
      <c r="PS1804" s="72"/>
      <c r="PT1804" s="72"/>
      <c r="PU1804" s="72"/>
      <c r="PV1804" s="72"/>
      <c r="PW1804" s="72"/>
      <c r="PX1804" s="72"/>
      <c r="PY1804" s="72"/>
      <c r="PZ1804" s="72"/>
      <c r="QA1804" s="72"/>
      <c r="QB1804" s="72"/>
      <c r="QC1804" s="72"/>
      <c r="QD1804" s="72"/>
      <c r="QE1804" s="72"/>
      <c r="QF1804" s="72"/>
      <c r="QG1804" s="72"/>
      <c r="QH1804" s="72"/>
      <c r="QI1804" s="72"/>
      <c r="QJ1804" s="72"/>
      <c r="QK1804" s="72"/>
      <c r="QL1804" s="72"/>
      <c r="QM1804" s="72"/>
      <c r="QN1804" s="72"/>
      <c r="QO1804" s="72"/>
      <c r="QP1804" s="72"/>
      <c r="QQ1804" s="72"/>
      <c r="QR1804" s="72"/>
      <c r="QS1804" s="72"/>
      <c r="QT1804" s="72"/>
      <c r="QU1804" s="72"/>
      <c r="QV1804" s="72"/>
      <c r="QW1804" s="72"/>
      <c r="QX1804" s="72"/>
      <c r="QY1804" s="72"/>
      <c r="QZ1804" s="72"/>
      <c r="RA1804" s="72"/>
      <c r="RB1804" s="72"/>
      <c r="RC1804" s="72"/>
      <c r="RD1804" s="72"/>
      <c r="RE1804" s="72"/>
      <c r="RF1804" s="72"/>
      <c r="RG1804" s="72"/>
      <c r="RH1804" s="72"/>
      <c r="RI1804" s="72"/>
      <c r="RJ1804" s="72"/>
      <c r="RK1804" s="72"/>
      <c r="RL1804" s="72"/>
      <c r="RM1804" s="72"/>
      <c r="RN1804" s="72"/>
      <c r="RO1804" s="72"/>
      <c r="RP1804" s="72"/>
      <c r="RQ1804" s="72"/>
      <c r="RR1804" s="72"/>
      <c r="RS1804" s="72"/>
      <c r="RT1804" s="72"/>
      <c r="RU1804" s="72"/>
      <c r="RV1804" s="72"/>
      <c r="RW1804" s="72"/>
      <c r="RX1804" s="72"/>
      <c r="RY1804" s="72"/>
      <c r="RZ1804" s="72"/>
      <c r="SA1804" s="72"/>
      <c r="SB1804" s="72"/>
      <c r="SC1804" s="72"/>
      <c r="SD1804" s="72"/>
      <c r="SE1804" s="72"/>
      <c r="SF1804" s="72"/>
      <c r="SG1804" s="72"/>
      <c r="SH1804" s="72"/>
      <c r="SI1804" s="72"/>
      <c r="SJ1804" s="72"/>
      <c r="SK1804" s="72"/>
      <c r="SL1804" s="72"/>
      <c r="SM1804" s="72"/>
      <c r="SN1804" s="72"/>
      <c r="SO1804" s="72"/>
      <c r="SP1804" s="72"/>
      <c r="SQ1804" s="72"/>
      <c r="SR1804" s="72"/>
      <c r="SS1804" s="72"/>
      <c r="ST1804" s="72"/>
      <c r="SU1804" s="72"/>
      <c r="SV1804" s="72"/>
      <c r="SW1804" s="72"/>
      <c r="SX1804" s="72"/>
      <c r="SY1804" s="72"/>
      <c r="SZ1804" s="72"/>
      <c r="TA1804" s="72"/>
      <c r="TB1804" s="72"/>
      <c r="TC1804" s="72"/>
    </row>
    <row r="1805" spans="1:523" ht="16.5" customHeight="1" x14ac:dyDescent="0.2">
      <c r="A1805" s="20">
        <v>1011</v>
      </c>
      <c r="B1805" s="20" t="s">
        <v>75</v>
      </c>
      <c r="C1805" s="20" t="s">
        <v>188</v>
      </c>
      <c r="D1805" s="20" t="s">
        <v>30</v>
      </c>
      <c r="E1805" s="20" t="s">
        <v>1345</v>
      </c>
      <c r="F1805" s="22" t="s">
        <v>1058</v>
      </c>
      <c r="G1805" s="20" t="s">
        <v>25</v>
      </c>
      <c r="H1805" s="20" t="s">
        <v>35</v>
      </c>
      <c r="I1805" s="20" t="s">
        <v>27</v>
      </c>
      <c r="J1805" s="129"/>
      <c r="K1805" s="20"/>
      <c r="L1805" s="20"/>
      <c r="M1805" s="20"/>
      <c r="N1805" s="20"/>
      <c r="O1805" s="20"/>
      <c r="P1805" s="42">
        <f>68000000+20500000</f>
        <v>88500000</v>
      </c>
      <c r="Q1805" s="24">
        <v>12</v>
      </c>
      <c r="R1805" s="25">
        <v>45658</v>
      </c>
      <c r="S1805" s="20" t="s">
        <v>83</v>
      </c>
      <c r="T1805" s="26">
        <f t="shared" si="33"/>
        <v>1062000000</v>
      </c>
      <c r="U1805" s="28" t="s">
        <v>46</v>
      </c>
      <c r="V1805" s="28" t="s">
        <v>52</v>
      </c>
      <c r="W1805" s="72"/>
      <c r="X1805" s="72"/>
      <c r="Y1805" s="72"/>
      <c r="Z1805" s="72"/>
      <c r="AA1805" s="72"/>
      <c r="AB1805" s="72"/>
      <c r="AC1805" s="72"/>
      <c r="AD1805" s="72"/>
      <c r="AE1805" s="72"/>
      <c r="AF1805" s="72"/>
      <c r="AG1805" s="72"/>
      <c r="AH1805" s="72"/>
      <c r="AI1805" s="72"/>
      <c r="AJ1805" s="72"/>
      <c r="AK1805" s="72"/>
      <c r="AL1805" s="72"/>
      <c r="AM1805" s="72"/>
      <c r="AN1805" s="72"/>
      <c r="AO1805" s="72"/>
      <c r="AP1805" s="72"/>
      <c r="AQ1805" s="72"/>
      <c r="AR1805" s="72"/>
      <c r="AS1805" s="72"/>
      <c r="AT1805" s="72"/>
      <c r="AU1805" s="72"/>
      <c r="AV1805" s="72"/>
      <c r="AW1805" s="72"/>
      <c r="AX1805" s="72"/>
      <c r="AY1805" s="72"/>
      <c r="AZ1805" s="72"/>
      <c r="BA1805" s="72"/>
      <c r="BB1805" s="72"/>
      <c r="BC1805" s="72"/>
      <c r="BD1805" s="72"/>
      <c r="BE1805" s="72"/>
      <c r="BF1805" s="72"/>
      <c r="BG1805" s="72"/>
      <c r="BH1805" s="72"/>
      <c r="BI1805" s="72"/>
      <c r="BJ1805" s="72"/>
      <c r="BK1805" s="72"/>
      <c r="BL1805" s="72"/>
      <c r="BM1805" s="72"/>
      <c r="BN1805" s="72"/>
      <c r="BO1805" s="72"/>
      <c r="BP1805" s="72"/>
      <c r="BQ1805" s="72"/>
      <c r="BR1805" s="72"/>
      <c r="BS1805" s="72"/>
      <c r="BT1805" s="72"/>
      <c r="BU1805" s="72"/>
      <c r="BV1805" s="72"/>
      <c r="BW1805" s="72"/>
      <c r="BX1805" s="72"/>
      <c r="BY1805" s="72"/>
      <c r="BZ1805" s="72"/>
      <c r="CA1805" s="72"/>
      <c r="CB1805" s="72"/>
      <c r="CC1805" s="72"/>
      <c r="CD1805" s="72"/>
      <c r="CE1805" s="72"/>
      <c r="CF1805" s="72"/>
      <c r="CG1805" s="72"/>
      <c r="CH1805" s="72"/>
      <c r="CI1805" s="72"/>
      <c r="CJ1805" s="72"/>
      <c r="CK1805" s="72"/>
      <c r="CL1805" s="72"/>
      <c r="CM1805" s="72"/>
      <c r="CN1805" s="72"/>
      <c r="CO1805" s="72"/>
      <c r="CP1805" s="72"/>
      <c r="CQ1805" s="72"/>
      <c r="CR1805" s="72"/>
      <c r="CS1805" s="72"/>
      <c r="CT1805" s="72"/>
      <c r="CU1805" s="72"/>
      <c r="CV1805" s="72"/>
      <c r="CW1805" s="72"/>
      <c r="CX1805" s="72"/>
      <c r="CY1805" s="72"/>
      <c r="CZ1805" s="72"/>
      <c r="DA1805" s="72"/>
      <c r="DB1805" s="72"/>
      <c r="DC1805" s="72"/>
      <c r="DD1805" s="72"/>
      <c r="DE1805" s="72"/>
      <c r="DF1805" s="72"/>
      <c r="DG1805" s="72"/>
      <c r="DH1805" s="72"/>
      <c r="DI1805" s="72"/>
      <c r="DJ1805" s="72"/>
      <c r="DK1805" s="72"/>
      <c r="DL1805" s="72"/>
      <c r="DM1805" s="72"/>
      <c r="DN1805" s="72"/>
      <c r="DO1805" s="72"/>
      <c r="DP1805" s="72"/>
      <c r="DQ1805" s="72"/>
      <c r="DR1805" s="72"/>
      <c r="DS1805" s="72"/>
      <c r="DT1805" s="72"/>
      <c r="DU1805" s="72"/>
      <c r="DV1805" s="72"/>
      <c r="DW1805" s="72"/>
      <c r="DX1805" s="72"/>
      <c r="DY1805" s="72"/>
      <c r="DZ1805" s="72"/>
      <c r="EA1805" s="72"/>
      <c r="EB1805" s="72"/>
      <c r="EC1805" s="72"/>
      <c r="ED1805" s="72"/>
      <c r="EE1805" s="72"/>
      <c r="EF1805" s="72"/>
      <c r="EG1805" s="72"/>
      <c r="EH1805" s="72"/>
      <c r="EI1805" s="72"/>
      <c r="EJ1805" s="72"/>
      <c r="EK1805" s="72"/>
      <c r="EL1805" s="72"/>
      <c r="EM1805" s="72"/>
      <c r="EN1805" s="72"/>
      <c r="EO1805" s="72"/>
      <c r="EP1805" s="72"/>
      <c r="EQ1805" s="72"/>
      <c r="ER1805" s="72"/>
      <c r="ES1805" s="72"/>
      <c r="ET1805" s="72"/>
      <c r="EU1805" s="72"/>
      <c r="EV1805" s="72"/>
      <c r="EW1805" s="72"/>
      <c r="EX1805" s="72"/>
      <c r="EY1805" s="72"/>
      <c r="EZ1805" s="72"/>
      <c r="FA1805" s="72"/>
      <c r="FB1805" s="72"/>
      <c r="FC1805" s="72"/>
      <c r="FD1805" s="72"/>
      <c r="FE1805" s="72"/>
      <c r="FF1805" s="72"/>
      <c r="FG1805" s="72"/>
      <c r="FH1805" s="72"/>
      <c r="FI1805" s="72"/>
      <c r="FJ1805" s="72"/>
      <c r="FK1805" s="72"/>
      <c r="FL1805" s="72"/>
      <c r="FM1805" s="72"/>
      <c r="FN1805" s="72"/>
      <c r="FO1805" s="72"/>
      <c r="FP1805" s="72"/>
      <c r="FQ1805" s="72"/>
      <c r="FR1805" s="72"/>
      <c r="FS1805" s="72"/>
      <c r="FT1805" s="72"/>
      <c r="FU1805" s="72"/>
      <c r="FV1805" s="72"/>
      <c r="FW1805" s="72"/>
      <c r="FX1805" s="72"/>
      <c r="FY1805" s="72"/>
      <c r="FZ1805" s="72"/>
      <c r="GA1805" s="72"/>
      <c r="GB1805" s="72"/>
      <c r="GC1805" s="72"/>
      <c r="GD1805" s="72"/>
      <c r="GE1805" s="72"/>
      <c r="GF1805" s="72"/>
      <c r="GG1805" s="72"/>
      <c r="GH1805" s="72"/>
      <c r="GI1805" s="72"/>
      <c r="GJ1805" s="72"/>
      <c r="GK1805" s="72"/>
      <c r="GL1805" s="72"/>
      <c r="GM1805" s="72"/>
      <c r="GN1805" s="72"/>
      <c r="GO1805" s="72"/>
      <c r="GP1805" s="72"/>
      <c r="GQ1805" s="72"/>
      <c r="GR1805" s="72"/>
      <c r="GS1805" s="72"/>
      <c r="GT1805" s="72"/>
      <c r="GU1805" s="72"/>
      <c r="GV1805" s="72"/>
      <c r="GW1805" s="72"/>
      <c r="GX1805" s="72"/>
      <c r="GY1805" s="72"/>
      <c r="GZ1805" s="72"/>
      <c r="HA1805" s="72"/>
      <c r="HB1805" s="72"/>
      <c r="HC1805" s="72"/>
      <c r="HD1805" s="72"/>
      <c r="HE1805" s="72"/>
      <c r="HF1805" s="72"/>
      <c r="HG1805" s="72"/>
      <c r="HH1805" s="72"/>
      <c r="HI1805" s="72"/>
      <c r="HJ1805" s="72"/>
      <c r="HK1805" s="72"/>
      <c r="HL1805" s="72"/>
      <c r="HM1805" s="72"/>
      <c r="HN1805" s="72"/>
      <c r="HO1805" s="72"/>
      <c r="HP1805" s="72"/>
      <c r="HQ1805" s="72"/>
      <c r="HR1805" s="72"/>
      <c r="HS1805" s="72"/>
      <c r="HT1805" s="72"/>
      <c r="HU1805" s="72"/>
      <c r="HV1805" s="72"/>
      <c r="HW1805" s="72"/>
      <c r="HX1805" s="72"/>
      <c r="HY1805" s="72"/>
      <c r="HZ1805" s="72"/>
      <c r="IA1805" s="72"/>
      <c r="IB1805" s="72"/>
      <c r="IC1805" s="72"/>
      <c r="ID1805" s="72"/>
      <c r="IE1805" s="72"/>
      <c r="IF1805" s="72"/>
      <c r="IG1805" s="72"/>
      <c r="IH1805" s="72"/>
      <c r="II1805" s="72"/>
      <c r="IJ1805" s="72"/>
      <c r="IK1805" s="72"/>
      <c r="IL1805" s="72"/>
      <c r="IM1805" s="72"/>
      <c r="IN1805" s="72"/>
      <c r="IO1805" s="72"/>
      <c r="IP1805" s="72"/>
      <c r="IQ1805" s="72"/>
      <c r="IR1805" s="72"/>
      <c r="IS1805" s="72"/>
      <c r="IT1805" s="72"/>
      <c r="IU1805" s="72"/>
      <c r="IV1805" s="72"/>
      <c r="IW1805" s="72"/>
      <c r="IX1805" s="72"/>
      <c r="IY1805" s="72"/>
      <c r="IZ1805" s="72"/>
      <c r="JA1805" s="72"/>
      <c r="JB1805" s="72"/>
      <c r="JC1805" s="72"/>
      <c r="JD1805" s="72"/>
      <c r="JE1805" s="72"/>
      <c r="JF1805" s="72"/>
      <c r="JG1805" s="72"/>
      <c r="JH1805" s="72"/>
      <c r="JI1805" s="72"/>
      <c r="JJ1805" s="72"/>
      <c r="JK1805" s="72"/>
      <c r="JL1805" s="72"/>
      <c r="JM1805" s="72"/>
      <c r="JN1805" s="72"/>
      <c r="JO1805" s="72"/>
      <c r="JP1805" s="72"/>
      <c r="JQ1805" s="72"/>
      <c r="JR1805" s="72"/>
      <c r="JS1805" s="72"/>
      <c r="JT1805" s="72"/>
      <c r="JU1805" s="72"/>
      <c r="JV1805" s="72"/>
      <c r="JW1805" s="72"/>
      <c r="JX1805" s="72"/>
      <c r="JY1805" s="72"/>
      <c r="JZ1805" s="72"/>
      <c r="KA1805" s="72"/>
      <c r="KB1805" s="72"/>
      <c r="KC1805" s="72"/>
      <c r="KD1805" s="72"/>
      <c r="KE1805" s="72"/>
      <c r="KF1805" s="72"/>
      <c r="KG1805" s="72"/>
      <c r="KH1805" s="72"/>
      <c r="KI1805" s="72"/>
      <c r="KJ1805" s="72"/>
      <c r="KK1805" s="72"/>
      <c r="KL1805" s="72"/>
      <c r="KM1805" s="72"/>
      <c r="KN1805" s="72"/>
      <c r="KO1805" s="72"/>
      <c r="KP1805" s="72"/>
      <c r="KQ1805" s="72"/>
      <c r="KR1805" s="72"/>
      <c r="KS1805" s="72"/>
      <c r="KT1805" s="72"/>
      <c r="KU1805" s="72"/>
      <c r="KV1805" s="72"/>
      <c r="KW1805" s="72"/>
      <c r="KX1805" s="72"/>
      <c r="KY1805" s="72"/>
      <c r="KZ1805" s="72"/>
      <c r="LA1805" s="72"/>
      <c r="LB1805" s="72"/>
      <c r="LC1805" s="72"/>
      <c r="LD1805" s="72"/>
      <c r="LE1805" s="72"/>
      <c r="LF1805" s="72"/>
      <c r="LG1805" s="72"/>
      <c r="LH1805" s="72"/>
      <c r="LI1805" s="72"/>
      <c r="LJ1805" s="72"/>
      <c r="LK1805" s="72"/>
      <c r="LL1805" s="72"/>
      <c r="LM1805" s="72"/>
      <c r="LN1805" s="72"/>
      <c r="LO1805" s="72"/>
      <c r="LP1805" s="72"/>
      <c r="LQ1805" s="72"/>
      <c r="LR1805" s="72"/>
      <c r="LS1805" s="72"/>
      <c r="LT1805" s="72"/>
      <c r="LU1805" s="72"/>
      <c r="LV1805" s="72"/>
      <c r="LW1805" s="72"/>
      <c r="LX1805" s="72"/>
      <c r="LY1805" s="72"/>
      <c r="LZ1805" s="72"/>
      <c r="MA1805" s="72"/>
      <c r="MB1805" s="72"/>
      <c r="MC1805" s="72"/>
      <c r="MD1805" s="72"/>
      <c r="ME1805" s="72"/>
      <c r="MF1805" s="72"/>
      <c r="MG1805" s="72"/>
      <c r="MH1805" s="72"/>
      <c r="MI1805" s="72"/>
      <c r="MJ1805" s="72"/>
      <c r="MK1805" s="72"/>
      <c r="ML1805" s="72"/>
      <c r="MM1805" s="72"/>
      <c r="MN1805" s="72"/>
      <c r="MO1805" s="72"/>
      <c r="MP1805" s="72"/>
      <c r="MQ1805" s="72"/>
      <c r="MR1805" s="72"/>
      <c r="MS1805" s="72"/>
      <c r="MT1805" s="72"/>
      <c r="MU1805" s="72"/>
      <c r="MV1805" s="72"/>
      <c r="MW1805" s="72"/>
      <c r="MX1805" s="72"/>
      <c r="MY1805" s="72"/>
      <c r="MZ1805" s="72"/>
      <c r="NA1805" s="72"/>
      <c r="NB1805" s="72"/>
      <c r="NC1805" s="72"/>
      <c r="ND1805" s="72"/>
      <c r="NE1805" s="72"/>
      <c r="NF1805" s="72"/>
      <c r="NG1805" s="72"/>
      <c r="NH1805" s="72"/>
      <c r="NI1805" s="72"/>
      <c r="NJ1805" s="72"/>
      <c r="NK1805" s="72"/>
      <c r="NL1805" s="72"/>
      <c r="NM1805" s="72"/>
      <c r="NN1805" s="72"/>
      <c r="NO1805" s="72"/>
      <c r="NP1805" s="72"/>
      <c r="NQ1805" s="72"/>
      <c r="NR1805" s="72"/>
      <c r="NS1805" s="72"/>
      <c r="NT1805" s="72"/>
      <c r="NU1805" s="72"/>
      <c r="NV1805" s="72"/>
      <c r="NW1805" s="72"/>
      <c r="NX1805" s="72"/>
      <c r="NY1805" s="72"/>
      <c r="NZ1805" s="72"/>
      <c r="OA1805" s="72"/>
      <c r="OB1805" s="72"/>
      <c r="OC1805" s="72"/>
      <c r="OD1805" s="72"/>
      <c r="OE1805" s="72"/>
      <c r="OF1805" s="72"/>
      <c r="OG1805" s="72"/>
      <c r="OH1805" s="72"/>
      <c r="OI1805" s="72"/>
      <c r="OJ1805" s="72"/>
      <c r="OK1805" s="72"/>
      <c r="OL1805" s="72"/>
      <c r="OM1805" s="72"/>
      <c r="ON1805" s="72"/>
      <c r="OO1805" s="72"/>
      <c r="OP1805" s="72"/>
      <c r="OQ1805" s="72"/>
      <c r="OR1805" s="72"/>
      <c r="OS1805" s="72"/>
      <c r="OT1805" s="72"/>
      <c r="OU1805" s="72"/>
      <c r="OV1805" s="72"/>
      <c r="OW1805" s="72"/>
      <c r="OX1805" s="72"/>
      <c r="OY1805" s="72"/>
      <c r="OZ1805" s="72"/>
      <c r="PA1805" s="72"/>
      <c r="PB1805" s="72"/>
      <c r="PC1805" s="72"/>
      <c r="PD1805" s="72"/>
      <c r="PE1805" s="72"/>
      <c r="PF1805" s="72"/>
      <c r="PG1805" s="72"/>
      <c r="PH1805" s="72"/>
      <c r="PI1805" s="72"/>
      <c r="PJ1805" s="72"/>
      <c r="PK1805" s="72"/>
      <c r="PL1805" s="72"/>
      <c r="PM1805" s="72"/>
      <c r="PN1805" s="72"/>
      <c r="PO1805" s="72"/>
      <c r="PP1805" s="72"/>
      <c r="PQ1805" s="72"/>
      <c r="PR1805" s="72"/>
      <c r="PS1805" s="72"/>
      <c r="PT1805" s="72"/>
      <c r="PU1805" s="72"/>
      <c r="PV1805" s="72"/>
      <c r="PW1805" s="72"/>
      <c r="PX1805" s="72"/>
      <c r="PY1805" s="72"/>
      <c r="PZ1805" s="72"/>
      <c r="QA1805" s="72"/>
      <c r="QB1805" s="72"/>
      <c r="QC1805" s="72"/>
      <c r="QD1805" s="72"/>
      <c r="QE1805" s="72"/>
      <c r="QF1805" s="72"/>
      <c r="QG1805" s="72"/>
      <c r="QH1805" s="72"/>
      <c r="QI1805" s="72"/>
      <c r="QJ1805" s="72"/>
      <c r="QK1805" s="72"/>
      <c r="QL1805" s="72"/>
      <c r="QM1805" s="72"/>
      <c r="QN1805" s="72"/>
      <c r="QO1805" s="72"/>
      <c r="QP1805" s="72"/>
      <c r="QQ1805" s="72"/>
      <c r="QR1805" s="72"/>
      <c r="QS1805" s="72"/>
      <c r="QT1805" s="72"/>
      <c r="QU1805" s="72"/>
      <c r="QV1805" s="72"/>
      <c r="QW1805" s="72"/>
      <c r="QX1805" s="72"/>
      <c r="QY1805" s="72"/>
      <c r="QZ1805" s="72"/>
      <c r="RA1805" s="72"/>
      <c r="RB1805" s="72"/>
      <c r="RC1805" s="72"/>
      <c r="RD1805" s="72"/>
      <c r="RE1805" s="72"/>
      <c r="RF1805" s="72"/>
      <c r="RG1805" s="72"/>
      <c r="RH1805" s="72"/>
      <c r="RI1805" s="72"/>
      <c r="RJ1805" s="72"/>
      <c r="RK1805" s="72"/>
      <c r="RL1805" s="72"/>
      <c r="RM1805" s="72"/>
      <c r="RN1805" s="72"/>
      <c r="RO1805" s="72"/>
      <c r="RP1805" s="72"/>
      <c r="RQ1805" s="72"/>
      <c r="RR1805" s="72"/>
      <c r="RS1805" s="72"/>
      <c r="RT1805" s="72"/>
      <c r="RU1805" s="72"/>
      <c r="RV1805" s="72"/>
      <c r="RW1805" s="72"/>
      <c r="RX1805" s="72"/>
      <c r="RY1805" s="72"/>
      <c r="RZ1805" s="72"/>
      <c r="SA1805" s="72"/>
      <c r="SB1805" s="72"/>
      <c r="SC1805" s="72"/>
      <c r="SD1805" s="72"/>
      <c r="SE1805" s="72"/>
      <c r="SF1805" s="72"/>
      <c r="SG1805" s="72"/>
      <c r="SH1805" s="72"/>
      <c r="SI1805" s="72"/>
      <c r="SJ1805" s="72"/>
      <c r="SK1805" s="72"/>
      <c r="SL1805" s="72"/>
      <c r="SM1805" s="72"/>
      <c r="SN1805" s="72"/>
      <c r="SO1805" s="72"/>
      <c r="SP1805" s="72"/>
      <c r="SQ1805" s="72"/>
      <c r="SR1805" s="72"/>
      <c r="SS1805" s="72"/>
      <c r="ST1805" s="72"/>
      <c r="SU1805" s="72"/>
      <c r="SV1805" s="72"/>
      <c r="SW1805" s="72"/>
      <c r="SX1805" s="72"/>
      <c r="SY1805" s="72"/>
      <c r="SZ1805" s="72"/>
      <c r="TA1805" s="72"/>
      <c r="TB1805" s="72"/>
      <c r="TC1805" s="72"/>
    </row>
    <row r="1806" spans="1:523" ht="16.5" customHeight="1" x14ac:dyDescent="0.2">
      <c r="A1806" s="20">
        <v>1012</v>
      </c>
      <c r="B1806" s="20" t="s">
        <v>75</v>
      </c>
      <c r="C1806" s="20" t="s">
        <v>188</v>
      </c>
      <c r="D1806" s="20" t="s">
        <v>30</v>
      </c>
      <c r="E1806" s="20" t="s">
        <v>1345</v>
      </c>
      <c r="F1806" s="22" t="s">
        <v>178</v>
      </c>
      <c r="G1806" s="20" t="s">
        <v>25</v>
      </c>
      <c r="H1806" s="20" t="s">
        <v>35</v>
      </c>
      <c r="I1806" s="20" t="s">
        <v>27</v>
      </c>
      <c r="J1806" s="129"/>
      <c r="K1806" s="20"/>
      <c r="L1806" s="20"/>
      <c r="M1806" s="20"/>
      <c r="N1806" s="20"/>
      <c r="O1806" s="20"/>
      <c r="P1806" s="42">
        <f>93000000</f>
        <v>93000000</v>
      </c>
      <c r="Q1806" s="24">
        <v>12</v>
      </c>
      <c r="R1806" s="25">
        <v>45658</v>
      </c>
      <c r="S1806" s="20" t="s">
        <v>83</v>
      </c>
      <c r="T1806" s="26">
        <f t="shared" si="33"/>
        <v>1116000000</v>
      </c>
      <c r="U1806" s="28" t="s">
        <v>46</v>
      </c>
      <c r="V1806" s="28" t="s">
        <v>52</v>
      </c>
      <c r="W1806" s="72"/>
      <c r="X1806" s="72"/>
      <c r="Y1806" s="72"/>
      <c r="Z1806" s="72"/>
      <c r="AA1806" s="72"/>
      <c r="AB1806" s="72"/>
      <c r="AC1806" s="72"/>
      <c r="AD1806" s="72"/>
      <c r="AE1806" s="72"/>
      <c r="AF1806" s="72"/>
      <c r="AG1806" s="72"/>
      <c r="AH1806" s="72"/>
      <c r="AI1806" s="72"/>
      <c r="AJ1806" s="72"/>
      <c r="AK1806" s="72"/>
      <c r="AL1806" s="72"/>
      <c r="AM1806" s="72"/>
      <c r="AN1806" s="72"/>
      <c r="AO1806" s="72"/>
      <c r="AP1806" s="72"/>
      <c r="AQ1806" s="72"/>
      <c r="AR1806" s="72"/>
      <c r="AS1806" s="72"/>
      <c r="AT1806" s="72"/>
      <c r="AU1806" s="72"/>
      <c r="AV1806" s="72"/>
      <c r="AW1806" s="72"/>
      <c r="AX1806" s="72"/>
      <c r="AY1806" s="72"/>
      <c r="AZ1806" s="72"/>
      <c r="BA1806" s="72"/>
      <c r="BB1806" s="72"/>
      <c r="BC1806" s="72"/>
      <c r="BD1806" s="72"/>
      <c r="BE1806" s="72"/>
      <c r="BF1806" s="72"/>
      <c r="BG1806" s="72"/>
      <c r="BH1806" s="72"/>
      <c r="BI1806" s="72"/>
      <c r="BJ1806" s="72"/>
      <c r="BK1806" s="72"/>
      <c r="BL1806" s="72"/>
      <c r="BM1806" s="72"/>
      <c r="BN1806" s="72"/>
      <c r="BO1806" s="72"/>
      <c r="BP1806" s="72"/>
      <c r="BQ1806" s="72"/>
      <c r="BR1806" s="72"/>
      <c r="BS1806" s="72"/>
      <c r="BT1806" s="72"/>
      <c r="BU1806" s="72"/>
      <c r="BV1806" s="72"/>
      <c r="BW1806" s="72"/>
      <c r="BX1806" s="72"/>
      <c r="BY1806" s="72"/>
      <c r="BZ1806" s="72"/>
      <c r="CA1806" s="72"/>
      <c r="CB1806" s="72"/>
      <c r="CC1806" s="72"/>
      <c r="CD1806" s="72"/>
      <c r="CE1806" s="72"/>
      <c r="CF1806" s="72"/>
      <c r="CG1806" s="72"/>
      <c r="CH1806" s="72"/>
      <c r="CI1806" s="72"/>
      <c r="CJ1806" s="72"/>
      <c r="CK1806" s="72"/>
      <c r="CL1806" s="72"/>
      <c r="CM1806" s="72"/>
      <c r="CN1806" s="72"/>
      <c r="CO1806" s="72"/>
      <c r="CP1806" s="72"/>
      <c r="CQ1806" s="72"/>
      <c r="CR1806" s="72"/>
      <c r="CS1806" s="72"/>
      <c r="CT1806" s="72"/>
      <c r="CU1806" s="72"/>
      <c r="CV1806" s="72"/>
      <c r="CW1806" s="72"/>
      <c r="CX1806" s="72"/>
      <c r="CY1806" s="72"/>
      <c r="CZ1806" s="72"/>
      <c r="DA1806" s="72"/>
      <c r="DB1806" s="72"/>
      <c r="DC1806" s="72"/>
      <c r="DD1806" s="72"/>
      <c r="DE1806" s="72"/>
      <c r="DF1806" s="72"/>
      <c r="DG1806" s="72"/>
      <c r="DH1806" s="72"/>
      <c r="DI1806" s="72"/>
      <c r="DJ1806" s="72"/>
      <c r="DK1806" s="72"/>
      <c r="DL1806" s="72"/>
      <c r="DM1806" s="72"/>
      <c r="DN1806" s="72"/>
      <c r="DO1806" s="72"/>
      <c r="DP1806" s="72"/>
      <c r="DQ1806" s="72"/>
      <c r="DR1806" s="72"/>
      <c r="DS1806" s="72"/>
      <c r="DT1806" s="72"/>
      <c r="DU1806" s="72"/>
      <c r="DV1806" s="72"/>
      <c r="DW1806" s="72"/>
      <c r="DX1806" s="72"/>
      <c r="DY1806" s="72"/>
      <c r="DZ1806" s="72"/>
      <c r="EA1806" s="72"/>
      <c r="EB1806" s="72"/>
      <c r="EC1806" s="72"/>
      <c r="ED1806" s="72"/>
      <c r="EE1806" s="72"/>
      <c r="EF1806" s="72"/>
      <c r="EG1806" s="72"/>
      <c r="EH1806" s="72"/>
      <c r="EI1806" s="72"/>
      <c r="EJ1806" s="72"/>
      <c r="EK1806" s="72"/>
      <c r="EL1806" s="72"/>
      <c r="EM1806" s="72"/>
      <c r="EN1806" s="72"/>
      <c r="EO1806" s="72"/>
      <c r="EP1806" s="72"/>
      <c r="EQ1806" s="72"/>
      <c r="ER1806" s="72"/>
      <c r="ES1806" s="72"/>
      <c r="ET1806" s="72"/>
      <c r="EU1806" s="72"/>
      <c r="EV1806" s="72"/>
      <c r="EW1806" s="72"/>
      <c r="EX1806" s="72"/>
      <c r="EY1806" s="72"/>
      <c r="EZ1806" s="72"/>
      <c r="FA1806" s="72"/>
      <c r="FB1806" s="72"/>
      <c r="FC1806" s="72"/>
      <c r="FD1806" s="72"/>
      <c r="FE1806" s="72"/>
      <c r="FF1806" s="72"/>
      <c r="FG1806" s="72"/>
      <c r="FH1806" s="72"/>
      <c r="FI1806" s="72"/>
      <c r="FJ1806" s="72"/>
      <c r="FK1806" s="72"/>
      <c r="FL1806" s="72"/>
      <c r="FM1806" s="72"/>
      <c r="FN1806" s="72"/>
      <c r="FO1806" s="72"/>
      <c r="FP1806" s="72"/>
      <c r="FQ1806" s="72"/>
      <c r="FR1806" s="72"/>
      <c r="FS1806" s="72"/>
      <c r="FT1806" s="72"/>
      <c r="FU1806" s="72"/>
      <c r="FV1806" s="72"/>
      <c r="FW1806" s="72"/>
      <c r="FX1806" s="72"/>
      <c r="FY1806" s="72"/>
      <c r="FZ1806" s="72"/>
      <c r="GA1806" s="72"/>
      <c r="GB1806" s="72"/>
      <c r="GC1806" s="72"/>
      <c r="GD1806" s="72"/>
      <c r="GE1806" s="72"/>
      <c r="GF1806" s="72"/>
      <c r="GG1806" s="72"/>
      <c r="GH1806" s="72"/>
      <c r="GI1806" s="72"/>
      <c r="GJ1806" s="72"/>
      <c r="GK1806" s="72"/>
      <c r="GL1806" s="72"/>
      <c r="GM1806" s="72"/>
      <c r="GN1806" s="72"/>
      <c r="GO1806" s="72"/>
      <c r="GP1806" s="72"/>
      <c r="GQ1806" s="72"/>
      <c r="GR1806" s="72"/>
      <c r="GS1806" s="72"/>
      <c r="GT1806" s="72"/>
      <c r="GU1806" s="72"/>
      <c r="GV1806" s="72"/>
      <c r="GW1806" s="72"/>
      <c r="GX1806" s="72"/>
      <c r="GY1806" s="72"/>
      <c r="GZ1806" s="72"/>
      <c r="HA1806" s="72"/>
      <c r="HB1806" s="72"/>
      <c r="HC1806" s="72"/>
      <c r="HD1806" s="72"/>
      <c r="HE1806" s="72"/>
      <c r="HF1806" s="72"/>
      <c r="HG1806" s="72"/>
      <c r="HH1806" s="72"/>
      <c r="HI1806" s="72"/>
      <c r="HJ1806" s="72"/>
      <c r="HK1806" s="72"/>
      <c r="HL1806" s="72"/>
      <c r="HM1806" s="72"/>
      <c r="HN1806" s="72"/>
      <c r="HO1806" s="72"/>
      <c r="HP1806" s="72"/>
      <c r="HQ1806" s="72"/>
      <c r="HR1806" s="72"/>
      <c r="HS1806" s="72"/>
      <c r="HT1806" s="72"/>
      <c r="HU1806" s="72"/>
      <c r="HV1806" s="72"/>
      <c r="HW1806" s="72"/>
      <c r="HX1806" s="72"/>
      <c r="HY1806" s="72"/>
      <c r="HZ1806" s="72"/>
      <c r="IA1806" s="72"/>
      <c r="IB1806" s="72"/>
      <c r="IC1806" s="72"/>
      <c r="ID1806" s="72"/>
      <c r="IE1806" s="72"/>
      <c r="IF1806" s="72"/>
      <c r="IG1806" s="72"/>
      <c r="IH1806" s="72"/>
      <c r="II1806" s="72"/>
      <c r="IJ1806" s="72"/>
      <c r="IK1806" s="72"/>
      <c r="IL1806" s="72"/>
      <c r="IM1806" s="72"/>
      <c r="IN1806" s="72"/>
      <c r="IO1806" s="72"/>
      <c r="IP1806" s="72"/>
      <c r="IQ1806" s="72"/>
      <c r="IR1806" s="72"/>
      <c r="IS1806" s="72"/>
      <c r="IT1806" s="72"/>
      <c r="IU1806" s="72"/>
      <c r="IV1806" s="72"/>
      <c r="IW1806" s="72"/>
      <c r="IX1806" s="72"/>
      <c r="IY1806" s="72"/>
      <c r="IZ1806" s="72"/>
      <c r="JA1806" s="72"/>
      <c r="JB1806" s="72"/>
      <c r="JC1806" s="72"/>
      <c r="JD1806" s="72"/>
      <c r="JE1806" s="72"/>
      <c r="JF1806" s="72"/>
      <c r="JG1806" s="72"/>
      <c r="JH1806" s="72"/>
      <c r="JI1806" s="72"/>
      <c r="JJ1806" s="72"/>
      <c r="JK1806" s="72"/>
      <c r="JL1806" s="72"/>
      <c r="JM1806" s="72"/>
      <c r="JN1806" s="72"/>
      <c r="JO1806" s="72"/>
      <c r="JP1806" s="72"/>
      <c r="JQ1806" s="72"/>
      <c r="JR1806" s="72"/>
      <c r="JS1806" s="72"/>
      <c r="JT1806" s="72"/>
      <c r="JU1806" s="72"/>
      <c r="JV1806" s="72"/>
      <c r="JW1806" s="72"/>
      <c r="JX1806" s="72"/>
      <c r="JY1806" s="72"/>
      <c r="JZ1806" s="72"/>
      <c r="KA1806" s="72"/>
      <c r="KB1806" s="72"/>
      <c r="KC1806" s="72"/>
      <c r="KD1806" s="72"/>
      <c r="KE1806" s="72"/>
      <c r="KF1806" s="72"/>
      <c r="KG1806" s="72"/>
      <c r="KH1806" s="72"/>
      <c r="KI1806" s="72"/>
      <c r="KJ1806" s="72"/>
      <c r="KK1806" s="72"/>
      <c r="KL1806" s="72"/>
      <c r="KM1806" s="72"/>
      <c r="KN1806" s="72"/>
      <c r="KO1806" s="72"/>
      <c r="KP1806" s="72"/>
      <c r="KQ1806" s="72"/>
      <c r="KR1806" s="72"/>
      <c r="KS1806" s="72"/>
      <c r="KT1806" s="72"/>
      <c r="KU1806" s="72"/>
      <c r="KV1806" s="72"/>
      <c r="KW1806" s="72"/>
      <c r="KX1806" s="72"/>
      <c r="KY1806" s="72"/>
      <c r="KZ1806" s="72"/>
      <c r="LA1806" s="72"/>
      <c r="LB1806" s="72"/>
      <c r="LC1806" s="72"/>
      <c r="LD1806" s="72"/>
      <c r="LE1806" s="72"/>
      <c r="LF1806" s="72"/>
      <c r="LG1806" s="72"/>
      <c r="LH1806" s="72"/>
      <c r="LI1806" s="72"/>
      <c r="LJ1806" s="72"/>
      <c r="LK1806" s="72"/>
      <c r="LL1806" s="72"/>
      <c r="LM1806" s="72"/>
      <c r="LN1806" s="72"/>
      <c r="LO1806" s="72"/>
      <c r="LP1806" s="72"/>
      <c r="LQ1806" s="72"/>
      <c r="LR1806" s="72"/>
      <c r="LS1806" s="72"/>
      <c r="LT1806" s="72"/>
      <c r="LU1806" s="72"/>
      <c r="LV1806" s="72"/>
      <c r="LW1806" s="72"/>
      <c r="LX1806" s="72"/>
      <c r="LY1806" s="72"/>
      <c r="LZ1806" s="72"/>
      <c r="MA1806" s="72"/>
      <c r="MB1806" s="72"/>
      <c r="MC1806" s="72"/>
      <c r="MD1806" s="72"/>
      <c r="ME1806" s="72"/>
      <c r="MF1806" s="72"/>
      <c r="MG1806" s="72"/>
      <c r="MH1806" s="72"/>
      <c r="MI1806" s="72"/>
      <c r="MJ1806" s="72"/>
      <c r="MK1806" s="72"/>
      <c r="ML1806" s="72"/>
      <c r="MM1806" s="72"/>
      <c r="MN1806" s="72"/>
      <c r="MO1806" s="72"/>
      <c r="MP1806" s="72"/>
      <c r="MQ1806" s="72"/>
      <c r="MR1806" s="72"/>
      <c r="MS1806" s="72"/>
      <c r="MT1806" s="72"/>
      <c r="MU1806" s="72"/>
      <c r="MV1806" s="72"/>
      <c r="MW1806" s="72"/>
      <c r="MX1806" s="72"/>
      <c r="MY1806" s="72"/>
      <c r="MZ1806" s="72"/>
      <c r="NA1806" s="72"/>
      <c r="NB1806" s="72"/>
      <c r="NC1806" s="72"/>
      <c r="ND1806" s="72"/>
      <c r="NE1806" s="72"/>
      <c r="NF1806" s="72"/>
      <c r="NG1806" s="72"/>
      <c r="NH1806" s="72"/>
      <c r="NI1806" s="72"/>
      <c r="NJ1806" s="72"/>
      <c r="NK1806" s="72"/>
      <c r="NL1806" s="72"/>
      <c r="NM1806" s="72"/>
      <c r="NN1806" s="72"/>
      <c r="NO1806" s="72"/>
      <c r="NP1806" s="72"/>
      <c r="NQ1806" s="72"/>
      <c r="NR1806" s="72"/>
      <c r="NS1806" s="72"/>
      <c r="NT1806" s="72"/>
      <c r="NU1806" s="72"/>
      <c r="NV1806" s="72"/>
      <c r="NW1806" s="72"/>
      <c r="NX1806" s="72"/>
      <c r="NY1806" s="72"/>
      <c r="NZ1806" s="72"/>
      <c r="OA1806" s="72"/>
      <c r="OB1806" s="72"/>
      <c r="OC1806" s="72"/>
      <c r="OD1806" s="72"/>
      <c r="OE1806" s="72"/>
      <c r="OF1806" s="72"/>
      <c r="OG1806" s="72"/>
      <c r="OH1806" s="72"/>
      <c r="OI1806" s="72"/>
      <c r="OJ1806" s="72"/>
      <c r="OK1806" s="72"/>
      <c r="OL1806" s="72"/>
      <c r="OM1806" s="72"/>
      <c r="ON1806" s="72"/>
      <c r="OO1806" s="72"/>
      <c r="OP1806" s="72"/>
      <c r="OQ1806" s="72"/>
      <c r="OR1806" s="72"/>
      <c r="OS1806" s="72"/>
      <c r="OT1806" s="72"/>
      <c r="OU1806" s="72"/>
      <c r="OV1806" s="72"/>
      <c r="OW1806" s="72"/>
      <c r="OX1806" s="72"/>
      <c r="OY1806" s="72"/>
      <c r="OZ1806" s="72"/>
      <c r="PA1806" s="72"/>
      <c r="PB1806" s="72"/>
      <c r="PC1806" s="72"/>
      <c r="PD1806" s="72"/>
      <c r="PE1806" s="72"/>
      <c r="PF1806" s="72"/>
      <c r="PG1806" s="72"/>
      <c r="PH1806" s="72"/>
      <c r="PI1806" s="72"/>
      <c r="PJ1806" s="72"/>
      <c r="PK1806" s="72"/>
      <c r="PL1806" s="72"/>
      <c r="PM1806" s="72"/>
      <c r="PN1806" s="72"/>
      <c r="PO1806" s="72"/>
      <c r="PP1806" s="72"/>
      <c r="PQ1806" s="72"/>
      <c r="PR1806" s="72"/>
      <c r="PS1806" s="72"/>
      <c r="PT1806" s="72"/>
      <c r="PU1806" s="72"/>
      <c r="PV1806" s="72"/>
      <c r="PW1806" s="72"/>
      <c r="PX1806" s="72"/>
      <c r="PY1806" s="72"/>
      <c r="PZ1806" s="72"/>
      <c r="QA1806" s="72"/>
      <c r="QB1806" s="72"/>
      <c r="QC1806" s="72"/>
      <c r="QD1806" s="72"/>
      <c r="QE1806" s="72"/>
      <c r="QF1806" s="72"/>
      <c r="QG1806" s="72"/>
      <c r="QH1806" s="72"/>
      <c r="QI1806" s="72"/>
      <c r="QJ1806" s="72"/>
      <c r="QK1806" s="72"/>
      <c r="QL1806" s="72"/>
      <c r="QM1806" s="72"/>
      <c r="QN1806" s="72"/>
      <c r="QO1806" s="72"/>
      <c r="QP1806" s="72"/>
      <c r="QQ1806" s="72"/>
      <c r="QR1806" s="72"/>
      <c r="QS1806" s="72"/>
      <c r="QT1806" s="72"/>
      <c r="QU1806" s="72"/>
      <c r="QV1806" s="72"/>
      <c r="QW1806" s="72"/>
      <c r="QX1806" s="72"/>
      <c r="QY1806" s="72"/>
      <c r="QZ1806" s="72"/>
      <c r="RA1806" s="72"/>
      <c r="RB1806" s="72"/>
      <c r="RC1806" s="72"/>
      <c r="RD1806" s="72"/>
      <c r="RE1806" s="72"/>
      <c r="RF1806" s="72"/>
      <c r="RG1806" s="72"/>
      <c r="RH1806" s="72"/>
      <c r="RI1806" s="72"/>
      <c r="RJ1806" s="72"/>
      <c r="RK1806" s="72"/>
      <c r="RL1806" s="72"/>
      <c r="RM1806" s="72"/>
      <c r="RN1806" s="72"/>
      <c r="RO1806" s="72"/>
      <c r="RP1806" s="72"/>
      <c r="RQ1806" s="72"/>
      <c r="RR1806" s="72"/>
      <c r="RS1806" s="72"/>
      <c r="RT1806" s="72"/>
      <c r="RU1806" s="72"/>
      <c r="RV1806" s="72"/>
      <c r="RW1806" s="72"/>
      <c r="RX1806" s="72"/>
      <c r="RY1806" s="72"/>
      <c r="RZ1806" s="72"/>
      <c r="SA1806" s="72"/>
      <c r="SB1806" s="72"/>
      <c r="SC1806" s="72"/>
      <c r="SD1806" s="72"/>
      <c r="SE1806" s="72"/>
      <c r="SF1806" s="72"/>
      <c r="SG1806" s="72"/>
      <c r="SH1806" s="72"/>
      <c r="SI1806" s="72"/>
      <c r="SJ1806" s="72"/>
      <c r="SK1806" s="72"/>
      <c r="SL1806" s="72"/>
      <c r="SM1806" s="72"/>
      <c r="SN1806" s="72"/>
      <c r="SO1806" s="72"/>
      <c r="SP1806" s="72"/>
      <c r="SQ1806" s="72"/>
      <c r="SR1806" s="72"/>
      <c r="SS1806" s="72"/>
      <c r="ST1806" s="72"/>
      <c r="SU1806" s="72"/>
      <c r="SV1806" s="72"/>
      <c r="SW1806" s="72"/>
      <c r="SX1806" s="72"/>
      <c r="SY1806" s="72"/>
      <c r="SZ1806" s="72"/>
      <c r="TA1806" s="72"/>
      <c r="TB1806" s="72"/>
      <c r="TC1806" s="72"/>
    </row>
    <row r="1807" spans="1:523" ht="16.5" customHeight="1" x14ac:dyDescent="0.2">
      <c r="A1807" s="20">
        <v>1016</v>
      </c>
      <c r="B1807" s="20" t="s">
        <v>75</v>
      </c>
      <c r="C1807" s="20" t="s">
        <v>1276</v>
      </c>
      <c r="D1807" s="20" t="s">
        <v>30</v>
      </c>
      <c r="E1807" s="20" t="s">
        <v>1340</v>
      </c>
      <c r="F1807" s="22" t="s">
        <v>185</v>
      </c>
      <c r="G1807" s="20" t="s">
        <v>42</v>
      </c>
      <c r="H1807" s="20" t="s">
        <v>26</v>
      </c>
      <c r="I1807" s="20" t="s">
        <v>27</v>
      </c>
      <c r="J1807" s="129"/>
      <c r="K1807" s="20"/>
      <c r="L1807" s="20"/>
      <c r="M1807" s="20"/>
      <c r="N1807" s="20"/>
      <c r="O1807" s="20"/>
      <c r="P1807" s="42">
        <v>300000000</v>
      </c>
      <c r="Q1807" s="24">
        <v>1</v>
      </c>
      <c r="R1807" s="25">
        <v>45658</v>
      </c>
      <c r="S1807" s="20" t="s">
        <v>83</v>
      </c>
      <c r="T1807" s="26">
        <f t="shared" si="33"/>
        <v>300000000</v>
      </c>
      <c r="U1807" s="28" t="s">
        <v>46</v>
      </c>
      <c r="V1807" s="28" t="s">
        <v>52</v>
      </c>
      <c r="W1807" s="72"/>
      <c r="X1807" s="72"/>
      <c r="Y1807" s="72"/>
      <c r="Z1807" s="72"/>
      <c r="AA1807" s="72"/>
      <c r="AB1807" s="72"/>
      <c r="AC1807" s="72"/>
      <c r="AD1807" s="72"/>
      <c r="AE1807" s="72"/>
      <c r="AF1807" s="72"/>
      <c r="AG1807" s="72"/>
      <c r="AH1807" s="72"/>
      <c r="AI1807" s="72"/>
      <c r="AJ1807" s="72"/>
      <c r="AK1807" s="72"/>
      <c r="AL1807" s="72"/>
      <c r="AM1807" s="72"/>
      <c r="AN1807" s="72"/>
      <c r="AO1807" s="72"/>
      <c r="AP1807" s="72"/>
      <c r="AQ1807" s="72"/>
      <c r="AR1807" s="72"/>
      <c r="AS1807" s="72"/>
      <c r="AT1807" s="72"/>
      <c r="AU1807" s="72"/>
      <c r="AV1807" s="72"/>
      <c r="AW1807" s="72"/>
      <c r="AX1807" s="72"/>
      <c r="AY1807" s="72"/>
      <c r="AZ1807" s="72"/>
      <c r="BA1807" s="72"/>
      <c r="BB1807" s="72"/>
      <c r="BC1807" s="72"/>
      <c r="BD1807" s="72"/>
      <c r="BE1807" s="72"/>
      <c r="BF1807" s="72"/>
      <c r="BG1807" s="72"/>
      <c r="BH1807" s="72"/>
      <c r="BI1807" s="72"/>
      <c r="BJ1807" s="72"/>
      <c r="BK1807" s="72"/>
      <c r="BL1807" s="72"/>
      <c r="BM1807" s="72"/>
      <c r="BN1807" s="72"/>
      <c r="BO1807" s="72"/>
      <c r="BP1807" s="72"/>
      <c r="BQ1807" s="72"/>
      <c r="BR1807" s="72"/>
      <c r="BS1807" s="72"/>
      <c r="BT1807" s="72"/>
      <c r="BU1807" s="72"/>
      <c r="BV1807" s="72"/>
      <c r="BW1807" s="72"/>
      <c r="BX1807" s="72"/>
      <c r="BY1807" s="72"/>
      <c r="BZ1807" s="72"/>
      <c r="CA1807" s="72"/>
      <c r="CB1807" s="72"/>
      <c r="CC1807" s="72"/>
      <c r="CD1807" s="72"/>
      <c r="CE1807" s="72"/>
      <c r="CF1807" s="72"/>
      <c r="CG1807" s="72"/>
      <c r="CH1807" s="72"/>
      <c r="CI1807" s="72"/>
      <c r="CJ1807" s="72"/>
      <c r="CK1807" s="72"/>
      <c r="CL1807" s="72"/>
      <c r="CM1807" s="72"/>
      <c r="CN1807" s="72"/>
      <c r="CO1807" s="72"/>
      <c r="CP1807" s="72"/>
      <c r="CQ1807" s="72"/>
      <c r="CR1807" s="72"/>
      <c r="CS1807" s="72"/>
      <c r="CT1807" s="72"/>
      <c r="CU1807" s="72"/>
      <c r="CV1807" s="72"/>
      <c r="CW1807" s="72"/>
      <c r="CX1807" s="72"/>
      <c r="CY1807" s="72"/>
      <c r="CZ1807" s="72"/>
      <c r="DA1807" s="72"/>
      <c r="DB1807" s="72"/>
      <c r="DC1807" s="72"/>
      <c r="DD1807" s="72"/>
      <c r="DE1807" s="72"/>
      <c r="DF1807" s="72"/>
      <c r="DG1807" s="72"/>
      <c r="DH1807" s="72"/>
      <c r="DI1807" s="72"/>
      <c r="DJ1807" s="72"/>
      <c r="DK1807" s="72"/>
      <c r="DL1807" s="72"/>
      <c r="DM1807" s="72"/>
      <c r="DN1807" s="72"/>
      <c r="DO1807" s="72"/>
      <c r="DP1807" s="72"/>
      <c r="DQ1807" s="72"/>
      <c r="DR1807" s="72"/>
      <c r="DS1807" s="72"/>
      <c r="DT1807" s="72"/>
      <c r="DU1807" s="72"/>
      <c r="DV1807" s="72"/>
      <c r="DW1807" s="72"/>
      <c r="DX1807" s="72"/>
      <c r="DY1807" s="72"/>
      <c r="DZ1807" s="72"/>
      <c r="EA1807" s="72"/>
      <c r="EB1807" s="72"/>
      <c r="EC1807" s="72"/>
      <c r="ED1807" s="72"/>
      <c r="EE1807" s="72"/>
      <c r="EF1807" s="72"/>
      <c r="EG1807" s="72"/>
      <c r="EH1807" s="72"/>
      <c r="EI1807" s="72"/>
      <c r="EJ1807" s="72"/>
      <c r="EK1807" s="72"/>
      <c r="EL1807" s="72"/>
      <c r="EM1807" s="72"/>
      <c r="EN1807" s="72"/>
      <c r="EO1807" s="72"/>
      <c r="EP1807" s="72"/>
      <c r="EQ1807" s="72"/>
      <c r="ER1807" s="72"/>
      <c r="ES1807" s="72"/>
      <c r="ET1807" s="72"/>
      <c r="EU1807" s="72"/>
      <c r="EV1807" s="72"/>
      <c r="EW1807" s="72"/>
      <c r="EX1807" s="72"/>
      <c r="EY1807" s="72"/>
      <c r="EZ1807" s="72"/>
      <c r="FA1807" s="72"/>
      <c r="FB1807" s="72"/>
      <c r="FC1807" s="72"/>
      <c r="FD1807" s="72"/>
      <c r="FE1807" s="72"/>
      <c r="FF1807" s="72"/>
      <c r="FG1807" s="72"/>
      <c r="FH1807" s="72"/>
      <c r="FI1807" s="72"/>
      <c r="FJ1807" s="72"/>
      <c r="FK1807" s="72"/>
      <c r="FL1807" s="72"/>
      <c r="FM1807" s="72"/>
      <c r="FN1807" s="72"/>
      <c r="FO1807" s="72"/>
      <c r="FP1807" s="72"/>
      <c r="FQ1807" s="72"/>
      <c r="FR1807" s="72"/>
      <c r="FS1807" s="72"/>
      <c r="FT1807" s="72"/>
      <c r="FU1807" s="72"/>
      <c r="FV1807" s="72"/>
      <c r="FW1807" s="72"/>
      <c r="FX1807" s="72"/>
      <c r="FY1807" s="72"/>
      <c r="FZ1807" s="72"/>
      <c r="GA1807" s="72"/>
      <c r="GB1807" s="72"/>
      <c r="GC1807" s="72"/>
      <c r="GD1807" s="72"/>
      <c r="GE1807" s="72"/>
      <c r="GF1807" s="72"/>
      <c r="GG1807" s="72"/>
      <c r="GH1807" s="72"/>
      <c r="GI1807" s="72"/>
      <c r="GJ1807" s="72"/>
      <c r="GK1807" s="72"/>
      <c r="GL1807" s="72"/>
      <c r="GM1807" s="72"/>
      <c r="GN1807" s="72"/>
      <c r="GO1807" s="72"/>
      <c r="GP1807" s="72"/>
      <c r="GQ1807" s="72"/>
      <c r="GR1807" s="72"/>
      <c r="GS1807" s="72"/>
      <c r="GT1807" s="72"/>
      <c r="GU1807" s="72"/>
      <c r="GV1807" s="72"/>
      <c r="GW1807" s="72"/>
      <c r="GX1807" s="72"/>
      <c r="GY1807" s="72"/>
      <c r="GZ1807" s="72"/>
      <c r="HA1807" s="72"/>
      <c r="HB1807" s="72"/>
      <c r="HC1807" s="72"/>
      <c r="HD1807" s="72"/>
      <c r="HE1807" s="72"/>
      <c r="HF1807" s="72"/>
      <c r="HG1807" s="72"/>
      <c r="HH1807" s="72"/>
      <c r="HI1807" s="72"/>
      <c r="HJ1807" s="72"/>
      <c r="HK1807" s="72"/>
      <c r="HL1807" s="72"/>
      <c r="HM1807" s="72"/>
      <c r="HN1807" s="72"/>
      <c r="HO1807" s="72"/>
      <c r="HP1807" s="72"/>
      <c r="HQ1807" s="72"/>
      <c r="HR1807" s="72"/>
      <c r="HS1807" s="72"/>
      <c r="HT1807" s="72"/>
      <c r="HU1807" s="72"/>
      <c r="HV1807" s="72"/>
      <c r="HW1807" s="72"/>
      <c r="HX1807" s="72"/>
      <c r="HY1807" s="72"/>
      <c r="HZ1807" s="72"/>
      <c r="IA1807" s="72"/>
      <c r="IB1807" s="72"/>
      <c r="IC1807" s="72"/>
      <c r="ID1807" s="72"/>
      <c r="IE1807" s="72"/>
      <c r="IF1807" s="72"/>
      <c r="IG1807" s="72"/>
      <c r="IH1807" s="72"/>
      <c r="II1807" s="72"/>
      <c r="IJ1807" s="72"/>
      <c r="IK1807" s="72"/>
      <c r="IL1807" s="72"/>
      <c r="IM1807" s="72"/>
      <c r="IN1807" s="72"/>
      <c r="IO1807" s="72"/>
      <c r="IP1807" s="72"/>
      <c r="IQ1807" s="72"/>
      <c r="IR1807" s="72"/>
      <c r="IS1807" s="72"/>
      <c r="IT1807" s="72"/>
      <c r="IU1807" s="72"/>
      <c r="IV1807" s="72"/>
      <c r="IW1807" s="72"/>
      <c r="IX1807" s="72"/>
      <c r="IY1807" s="72"/>
      <c r="IZ1807" s="72"/>
      <c r="JA1807" s="72"/>
      <c r="JB1807" s="72"/>
      <c r="JC1807" s="72"/>
      <c r="JD1807" s="72"/>
      <c r="JE1807" s="72"/>
      <c r="JF1807" s="72"/>
      <c r="JG1807" s="72"/>
      <c r="JH1807" s="72"/>
      <c r="JI1807" s="72"/>
      <c r="JJ1807" s="72"/>
      <c r="JK1807" s="72"/>
      <c r="JL1807" s="72"/>
      <c r="JM1807" s="72"/>
      <c r="JN1807" s="72"/>
      <c r="JO1807" s="72"/>
      <c r="JP1807" s="72"/>
      <c r="JQ1807" s="72"/>
      <c r="JR1807" s="72"/>
      <c r="JS1807" s="72"/>
      <c r="JT1807" s="72"/>
      <c r="JU1807" s="72"/>
      <c r="JV1807" s="72"/>
      <c r="JW1807" s="72"/>
      <c r="JX1807" s="72"/>
      <c r="JY1807" s="72"/>
      <c r="JZ1807" s="72"/>
      <c r="KA1807" s="72"/>
      <c r="KB1807" s="72"/>
      <c r="KC1807" s="72"/>
      <c r="KD1807" s="72"/>
      <c r="KE1807" s="72"/>
      <c r="KF1807" s="72"/>
      <c r="KG1807" s="72"/>
      <c r="KH1807" s="72"/>
      <c r="KI1807" s="72"/>
      <c r="KJ1807" s="72"/>
      <c r="KK1807" s="72"/>
      <c r="KL1807" s="72"/>
      <c r="KM1807" s="72"/>
      <c r="KN1807" s="72"/>
      <c r="KO1807" s="72"/>
      <c r="KP1807" s="72"/>
      <c r="KQ1807" s="72"/>
      <c r="KR1807" s="72"/>
      <c r="KS1807" s="72"/>
      <c r="KT1807" s="72"/>
      <c r="KU1807" s="72"/>
      <c r="KV1807" s="72"/>
      <c r="KW1807" s="72"/>
      <c r="KX1807" s="72"/>
      <c r="KY1807" s="72"/>
      <c r="KZ1807" s="72"/>
      <c r="LA1807" s="72"/>
      <c r="LB1807" s="72"/>
      <c r="LC1807" s="72"/>
      <c r="LD1807" s="72"/>
      <c r="LE1807" s="72"/>
      <c r="LF1807" s="72"/>
      <c r="LG1807" s="72"/>
      <c r="LH1807" s="72"/>
      <c r="LI1807" s="72"/>
      <c r="LJ1807" s="72"/>
      <c r="LK1807" s="72"/>
      <c r="LL1807" s="72"/>
      <c r="LM1807" s="72"/>
      <c r="LN1807" s="72"/>
      <c r="LO1807" s="72"/>
      <c r="LP1807" s="72"/>
      <c r="LQ1807" s="72"/>
      <c r="LR1807" s="72"/>
      <c r="LS1807" s="72"/>
      <c r="LT1807" s="72"/>
      <c r="LU1807" s="72"/>
      <c r="LV1807" s="72"/>
      <c r="LW1807" s="72"/>
      <c r="LX1807" s="72"/>
      <c r="LY1807" s="72"/>
      <c r="LZ1807" s="72"/>
      <c r="MA1807" s="72"/>
      <c r="MB1807" s="72"/>
      <c r="MC1807" s="72"/>
      <c r="MD1807" s="72"/>
      <c r="ME1807" s="72"/>
      <c r="MF1807" s="72"/>
      <c r="MG1807" s="72"/>
      <c r="MH1807" s="72"/>
      <c r="MI1807" s="72"/>
      <c r="MJ1807" s="72"/>
      <c r="MK1807" s="72"/>
      <c r="ML1807" s="72"/>
      <c r="MM1807" s="72"/>
      <c r="MN1807" s="72"/>
      <c r="MO1807" s="72"/>
      <c r="MP1807" s="72"/>
      <c r="MQ1807" s="72"/>
      <c r="MR1807" s="72"/>
      <c r="MS1807" s="72"/>
      <c r="MT1807" s="72"/>
      <c r="MU1807" s="72"/>
      <c r="MV1807" s="72"/>
      <c r="MW1807" s="72"/>
      <c r="MX1807" s="72"/>
      <c r="MY1807" s="72"/>
      <c r="MZ1807" s="72"/>
      <c r="NA1807" s="72"/>
      <c r="NB1807" s="72"/>
      <c r="NC1807" s="72"/>
      <c r="ND1807" s="72"/>
      <c r="NE1807" s="72"/>
      <c r="NF1807" s="72"/>
      <c r="NG1807" s="72"/>
      <c r="NH1807" s="72"/>
      <c r="NI1807" s="72"/>
      <c r="NJ1807" s="72"/>
      <c r="NK1807" s="72"/>
      <c r="NL1807" s="72"/>
      <c r="NM1807" s="72"/>
      <c r="NN1807" s="72"/>
      <c r="NO1807" s="72"/>
      <c r="NP1807" s="72"/>
      <c r="NQ1807" s="72"/>
      <c r="NR1807" s="72"/>
      <c r="NS1807" s="72"/>
      <c r="NT1807" s="72"/>
      <c r="NU1807" s="72"/>
      <c r="NV1807" s="72"/>
      <c r="NW1807" s="72"/>
      <c r="NX1807" s="72"/>
      <c r="NY1807" s="72"/>
      <c r="NZ1807" s="72"/>
      <c r="OA1807" s="72"/>
      <c r="OB1807" s="72"/>
      <c r="OC1807" s="72"/>
      <c r="OD1807" s="72"/>
      <c r="OE1807" s="72"/>
      <c r="OF1807" s="72"/>
      <c r="OG1807" s="72"/>
      <c r="OH1807" s="72"/>
      <c r="OI1807" s="72"/>
      <c r="OJ1807" s="72"/>
      <c r="OK1807" s="72"/>
      <c r="OL1807" s="72"/>
      <c r="OM1807" s="72"/>
      <c r="ON1807" s="72"/>
      <c r="OO1807" s="72"/>
      <c r="OP1807" s="72"/>
      <c r="OQ1807" s="72"/>
      <c r="OR1807" s="72"/>
      <c r="OS1807" s="72"/>
      <c r="OT1807" s="72"/>
      <c r="OU1807" s="72"/>
      <c r="OV1807" s="72"/>
      <c r="OW1807" s="72"/>
      <c r="OX1807" s="72"/>
      <c r="OY1807" s="72"/>
      <c r="OZ1807" s="72"/>
      <c r="PA1807" s="72"/>
      <c r="PB1807" s="72"/>
      <c r="PC1807" s="72"/>
      <c r="PD1807" s="72"/>
      <c r="PE1807" s="72"/>
      <c r="PF1807" s="72"/>
      <c r="PG1807" s="72"/>
      <c r="PH1807" s="72"/>
      <c r="PI1807" s="72"/>
      <c r="PJ1807" s="72"/>
      <c r="PK1807" s="72"/>
      <c r="PL1807" s="72"/>
      <c r="PM1807" s="72"/>
      <c r="PN1807" s="72"/>
      <c r="PO1807" s="72"/>
      <c r="PP1807" s="72"/>
      <c r="PQ1807" s="72"/>
      <c r="PR1807" s="72"/>
      <c r="PS1807" s="72"/>
      <c r="PT1807" s="72"/>
      <c r="PU1807" s="72"/>
      <c r="PV1807" s="72"/>
      <c r="PW1807" s="72"/>
      <c r="PX1807" s="72"/>
      <c r="PY1807" s="72"/>
      <c r="PZ1807" s="72"/>
      <c r="QA1807" s="72"/>
      <c r="QB1807" s="72"/>
      <c r="QC1807" s="72"/>
      <c r="QD1807" s="72"/>
      <c r="QE1807" s="72"/>
      <c r="QF1807" s="72"/>
      <c r="QG1807" s="72"/>
      <c r="QH1807" s="72"/>
      <c r="QI1807" s="72"/>
      <c r="QJ1807" s="72"/>
      <c r="QK1807" s="72"/>
      <c r="QL1807" s="72"/>
      <c r="QM1807" s="72"/>
      <c r="QN1807" s="72"/>
      <c r="QO1807" s="72"/>
      <c r="QP1807" s="72"/>
      <c r="QQ1807" s="72"/>
      <c r="QR1807" s="72"/>
      <c r="QS1807" s="72"/>
      <c r="QT1807" s="72"/>
      <c r="QU1807" s="72"/>
      <c r="QV1807" s="72"/>
      <c r="QW1807" s="72"/>
      <c r="QX1807" s="72"/>
      <c r="QY1807" s="72"/>
      <c r="QZ1807" s="72"/>
      <c r="RA1807" s="72"/>
      <c r="RB1807" s="72"/>
      <c r="RC1807" s="72"/>
      <c r="RD1807" s="72"/>
      <c r="RE1807" s="72"/>
      <c r="RF1807" s="72"/>
      <c r="RG1807" s="72"/>
      <c r="RH1807" s="72"/>
      <c r="RI1807" s="72"/>
      <c r="RJ1807" s="72"/>
      <c r="RK1807" s="72"/>
      <c r="RL1807" s="72"/>
      <c r="RM1807" s="72"/>
      <c r="RN1807" s="72"/>
      <c r="RO1807" s="72"/>
      <c r="RP1807" s="72"/>
      <c r="RQ1807" s="72"/>
      <c r="RR1807" s="72"/>
      <c r="RS1807" s="72"/>
      <c r="RT1807" s="72"/>
      <c r="RU1807" s="72"/>
      <c r="RV1807" s="72"/>
      <c r="RW1807" s="72"/>
      <c r="RX1807" s="72"/>
      <c r="RY1807" s="72"/>
      <c r="RZ1807" s="72"/>
      <c r="SA1807" s="72"/>
      <c r="SB1807" s="72"/>
      <c r="SC1807" s="72"/>
      <c r="SD1807" s="72"/>
      <c r="SE1807" s="72"/>
      <c r="SF1807" s="72"/>
      <c r="SG1807" s="72"/>
      <c r="SH1807" s="72"/>
      <c r="SI1807" s="72"/>
      <c r="SJ1807" s="72"/>
      <c r="SK1807" s="72"/>
      <c r="SL1807" s="72"/>
      <c r="SM1807" s="72"/>
      <c r="SN1807" s="72"/>
      <c r="SO1807" s="72"/>
      <c r="SP1807" s="72"/>
      <c r="SQ1807" s="72"/>
      <c r="SR1807" s="72"/>
      <c r="SS1807" s="72"/>
      <c r="ST1807" s="72"/>
      <c r="SU1807" s="72"/>
      <c r="SV1807" s="72"/>
      <c r="SW1807" s="72"/>
      <c r="SX1807" s="72"/>
      <c r="SY1807" s="72"/>
      <c r="SZ1807" s="72"/>
      <c r="TA1807" s="72"/>
      <c r="TB1807" s="72"/>
      <c r="TC1807" s="72"/>
    </row>
    <row r="1808" spans="1:523" ht="16.5" customHeight="1" x14ac:dyDescent="0.2">
      <c r="A1808" s="20">
        <v>1019</v>
      </c>
      <c r="B1808" s="20" t="s">
        <v>75</v>
      </c>
      <c r="C1808" s="20" t="s">
        <v>188</v>
      </c>
      <c r="D1808" s="20" t="s">
        <v>30</v>
      </c>
      <c r="E1808" s="20" t="s">
        <v>712</v>
      </c>
      <c r="F1808" s="22" t="s">
        <v>1277</v>
      </c>
      <c r="G1808" s="20" t="s">
        <v>25</v>
      </c>
      <c r="H1808" s="20" t="s">
        <v>154</v>
      </c>
      <c r="I1808" s="20" t="s">
        <v>27</v>
      </c>
      <c r="J1808" s="129"/>
      <c r="K1808" s="20"/>
      <c r="L1808" s="20"/>
      <c r="M1808" s="20"/>
      <c r="N1808" s="20"/>
      <c r="O1808" s="20"/>
      <c r="P1808" s="42">
        <f>3550000*2</f>
        <v>7100000</v>
      </c>
      <c r="Q1808" s="24">
        <v>10</v>
      </c>
      <c r="R1808" s="25">
        <v>45717</v>
      </c>
      <c r="S1808" s="20" t="s">
        <v>83</v>
      </c>
      <c r="T1808" s="26">
        <f t="shared" si="33"/>
        <v>71000000</v>
      </c>
      <c r="U1808" s="28" t="s">
        <v>46</v>
      </c>
      <c r="V1808" s="28" t="s">
        <v>52</v>
      </c>
      <c r="W1808" s="72"/>
      <c r="X1808" s="72"/>
      <c r="Y1808" s="72"/>
      <c r="Z1808" s="72"/>
      <c r="AA1808" s="72"/>
      <c r="AB1808" s="72"/>
      <c r="AC1808" s="72"/>
      <c r="AD1808" s="72"/>
      <c r="AE1808" s="72"/>
      <c r="AF1808" s="72"/>
      <c r="AG1808" s="72"/>
      <c r="AH1808" s="72"/>
      <c r="AI1808" s="72"/>
      <c r="AJ1808" s="72"/>
      <c r="AK1808" s="72"/>
      <c r="AL1808" s="72"/>
      <c r="AM1808" s="72"/>
      <c r="AN1808" s="72"/>
      <c r="AO1808" s="72"/>
      <c r="AP1808" s="72"/>
      <c r="AQ1808" s="72"/>
      <c r="AR1808" s="72"/>
      <c r="AS1808" s="72"/>
      <c r="AT1808" s="72"/>
      <c r="AU1808" s="72"/>
      <c r="AV1808" s="72"/>
      <c r="AW1808" s="72"/>
      <c r="AX1808" s="72"/>
      <c r="AY1808" s="72"/>
      <c r="AZ1808" s="72"/>
      <c r="BA1808" s="72"/>
      <c r="BB1808" s="72"/>
      <c r="BC1808" s="72"/>
      <c r="BD1808" s="72"/>
      <c r="BE1808" s="72"/>
      <c r="BF1808" s="72"/>
      <c r="BG1808" s="72"/>
      <c r="BH1808" s="72"/>
      <c r="BI1808" s="72"/>
      <c r="BJ1808" s="72"/>
      <c r="BK1808" s="72"/>
      <c r="BL1808" s="72"/>
      <c r="BM1808" s="72"/>
      <c r="BN1808" s="72"/>
      <c r="BO1808" s="72"/>
      <c r="BP1808" s="72"/>
      <c r="BQ1808" s="72"/>
      <c r="BR1808" s="72"/>
      <c r="BS1808" s="72"/>
      <c r="BT1808" s="72"/>
      <c r="BU1808" s="72"/>
      <c r="BV1808" s="72"/>
      <c r="BW1808" s="72"/>
      <c r="BX1808" s="72"/>
      <c r="BY1808" s="72"/>
      <c r="BZ1808" s="72"/>
      <c r="CA1808" s="72"/>
      <c r="CB1808" s="72"/>
      <c r="CC1808" s="72"/>
      <c r="CD1808" s="72"/>
      <c r="CE1808" s="72"/>
      <c r="CF1808" s="72"/>
      <c r="CG1808" s="72"/>
      <c r="CH1808" s="72"/>
      <c r="CI1808" s="72"/>
      <c r="CJ1808" s="72"/>
      <c r="CK1808" s="72"/>
      <c r="CL1808" s="72"/>
      <c r="CM1808" s="72"/>
      <c r="CN1808" s="72"/>
      <c r="CO1808" s="72"/>
      <c r="CP1808" s="72"/>
      <c r="CQ1808" s="72"/>
      <c r="CR1808" s="72"/>
      <c r="CS1808" s="72"/>
      <c r="CT1808" s="72"/>
      <c r="CU1808" s="72"/>
      <c r="CV1808" s="72"/>
      <c r="CW1808" s="72"/>
      <c r="CX1808" s="72"/>
      <c r="CY1808" s="72"/>
      <c r="CZ1808" s="72"/>
      <c r="DA1808" s="72"/>
      <c r="DB1808" s="72"/>
      <c r="DC1808" s="72"/>
      <c r="DD1808" s="72"/>
      <c r="DE1808" s="72"/>
      <c r="DF1808" s="72"/>
      <c r="DG1808" s="72"/>
      <c r="DH1808" s="72"/>
      <c r="DI1808" s="72"/>
      <c r="DJ1808" s="72"/>
      <c r="DK1808" s="72"/>
      <c r="DL1808" s="72"/>
      <c r="DM1808" s="72"/>
      <c r="DN1808" s="72"/>
      <c r="DO1808" s="72"/>
      <c r="DP1808" s="72"/>
      <c r="DQ1808" s="72"/>
      <c r="DR1808" s="72"/>
      <c r="DS1808" s="72"/>
      <c r="DT1808" s="72"/>
      <c r="DU1808" s="72"/>
      <c r="DV1808" s="72"/>
      <c r="DW1808" s="72"/>
      <c r="DX1808" s="72"/>
      <c r="DY1808" s="72"/>
      <c r="DZ1808" s="72"/>
      <c r="EA1808" s="72"/>
      <c r="EB1808" s="72"/>
      <c r="EC1808" s="72"/>
      <c r="ED1808" s="72"/>
      <c r="EE1808" s="72"/>
      <c r="EF1808" s="72"/>
      <c r="EG1808" s="72"/>
      <c r="EH1808" s="72"/>
      <c r="EI1808" s="72"/>
      <c r="EJ1808" s="72"/>
      <c r="EK1808" s="72"/>
      <c r="EL1808" s="72"/>
      <c r="EM1808" s="72"/>
      <c r="EN1808" s="72"/>
      <c r="EO1808" s="72"/>
      <c r="EP1808" s="72"/>
      <c r="EQ1808" s="72"/>
      <c r="ER1808" s="72"/>
      <c r="ES1808" s="72"/>
      <c r="ET1808" s="72"/>
      <c r="EU1808" s="72"/>
      <c r="EV1808" s="72"/>
      <c r="EW1808" s="72"/>
      <c r="EX1808" s="72"/>
      <c r="EY1808" s="72"/>
      <c r="EZ1808" s="72"/>
      <c r="FA1808" s="72"/>
      <c r="FB1808" s="72"/>
      <c r="FC1808" s="72"/>
      <c r="FD1808" s="72"/>
      <c r="FE1808" s="72"/>
      <c r="FF1808" s="72"/>
      <c r="FG1808" s="72"/>
      <c r="FH1808" s="72"/>
      <c r="FI1808" s="72"/>
      <c r="FJ1808" s="72"/>
      <c r="FK1808" s="72"/>
      <c r="FL1808" s="72"/>
      <c r="FM1808" s="72"/>
      <c r="FN1808" s="72"/>
      <c r="FO1808" s="72"/>
      <c r="FP1808" s="72"/>
      <c r="FQ1808" s="72"/>
      <c r="FR1808" s="72"/>
      <c r="FS1808" s="72"/>
      <c r="FT1808" s="72"/>
      <c r="FU1808" s="72"/>
      <c r="FV1808" s="72"/>
      <c r="FW1808" s="72"/>
      <c r="FX1808" s="72"/>
      <c r="FY1808" s="72"/>
      <c r="FZ1808" s="72"/>
      <c r="GA1808" s="72"/>
      <c r="GB1808" s="72"/>
      <c r="GC1808" s="72"/>
      <c r="GD1808" s="72"/>
      <c r="GE1808" s="72"/>
      <c r="GF1808" s="72"/>
      <c r="GG1808" s="72"/>
      <c r="GH1808" s="72"/>
      <c r="GI1808" s="72"/>
      <c r="GJ1808" s="72"/>
      <c r="GK1808" s="72"/>
      <c r="GL1808" s="72"/>
      <c r="GM1808" s="72"/>
      <c r="GN1808" s="72"/>
      <c r="GO1808" s="72"/>
      <c r="GP1808" s="72"/>
      <c r="GQ1808" s="72"/>
      <c r="GR1808" s="72"/>
      <c r="GS1808" s="72"/>
      <c r="GT1808" s="72"/>
      <c r="GU1808" s="72"/>
      <c r="GV1808" s="72"/>
      <c r="GW1808" s="72"/>
      <c r="GX1808" s="72"/>
      <c r="GY1808" s="72"/>
      <c r="GZ1808" s="72"/>
      <c r="HA1808" s="72"/>
      <c r="HB1808" s="72"/>
      <c r="HC1808" s="72"/>
      <c r="HD1808" s="72"/>
      <c r="HE1808" s="72"/>
      <c r="HF1808" s="72"/>
      <c r="HG1808" s="72"/>
      <c r="HH1808" s="72"/>
      <c r="HI1808" s="72"/>
      <c r="HJ1808" s="72"/>
      <c r="HK1808" s="72"/>
      <c r="HL1808" s="72"/>
      <c r="HM1808" s="72"/>
      <c r="HN1808" s="72"/>
      <c r="HO1808" s="72"/>
      <c r="HP1808" s="72"/>
      <c r="HQ1808" s="72"/>
      <c r="HR1808" s="72"/>
      <c r="HS1808" s="72"/>
      <c r="HT1808" s="72"/>
      <c r="HU1808" s="72"/>
      <c r="HV1808" s="72"/>
      <c r="HW1808" s="72"/>
      <c r="HX1808" s="72"/>
      <c r="HY1808" s="72"/>
      <c r="HZ1808" s="72"/>
      <c r="IA1808" s="72"/>
      <c r="IB1808" s="72"/>
      <c r="IC1808" s="72"/>
      <c r="ID1808" s="72"/>
      <c r="IE1808" s="72"/>
      <c r="IF1808" s="72"/>
      <c r="IG1808" s="72"/>
      <c r="IH1808" s="72"/>
      <c r="II1808" s="72"/>
      <c r="IJ1808" s="72"/>
      <c r="IK1808" s="72"/>
      <c r="IL1808" s="72"/>
      <c r="IM1808" s="72"/>
      <c r="IN1808" s="72"/>
      <c r="IO1808" s="72"/>
      <c r="IP1808" s="72"/>
      <c r="IQ1808" s="72"/>
      <c r="IR1808" s="72"/>
      <c r="IS1808" s="72"/>
      <c r="IT1808" s="72"/>
      <c r="IU1808" s="72"/>
      <c r="IV1808" s="72"/>
      <c r="IW1808" s="72"/>
      <c r="IX1808" s="72"/>
      <c r="IY1808" s="72"/>
      <c r="IZ1808" s="72"/>
      <c r="JA1808" s="72"/>
      <c r="JB1808" s="72"/>
      <c r="JC1808" s="72"/>
      <c r="JD1808" s="72"/>
      <c r="JE1808" s="72"/>
      <c r="JF1808" s="72"/>
      <c r="JG1808" s="72"/>
      <c r="JH1808" s="72"/>
      <c r="JI1808" s="72"/>
      <c r="JJ1808" s="72"/>
      <c r="JK1808" s="72"/>
      <c r="JL1808" s="72"/>
      <c r="JM1808" s="72"/>
      <c r="JN1808" s="72"/>
      <c r="JO1808" s="72"/>
      <c r="JP1808" s="72"/>
      <c r="JQ1808" s="72"/>
      <c r="JR1808" s="72"/>
      <c r="JS1808" s="72"/>
      <c r="JT1808" s="72"/>
      <c r="JU1808" s="72"/>
      <c r="JV1808" s="72"/>
      <c r="JW1808" s="72"/>
      <c r="JX1808" s="72"/>
      <c r="JY1808" s="72"/>
      <c r="JZ1808" s="72"/>
      <c r="KA1808" s="72"/>
      <c r="KB1808" s="72"/>
      <c r="KC1808" s="72"/>
      <c r="KD1808" s="72"/>
      <c r="KE1808" s="72"/>
      <c r="KF1808" s="72"/>
      <c r="KG1808" s="72"/>
      <c r="KH1808" s="72"/>
      <c r="KI1808" s="72"/>
      <c r="KJ1808" s="72"/>
      <c r="KK1808" s="72"/>
      <c r="KL1808" s="72"/>
      <c r="KM1808" s="72"/>
      <c r="KN1808" s="72"/>
      <c r="KO1808" s="72"/>
      <c r="KP1808" s="72"/>
      <c r="KQ1808" s="72"/>
      <c r="KR1808" s="72"/>
      <c r="KS1808" s="72"/>
      <c r="KT1808" s="72"/>
      <c r="KU1808" s="72"/>
      <c r="KV1808" s="72"/>
      <c r="KW1808" s="72"/>
      <c r="KX1808" s="72"/>
      <c r="KY1808" s="72"/>
      <c r="KZ1808" s="72"/>
      <c r="LA1808" s="72"/>
      <c r="LB1808" s="72"/>
      <c r="LC1808" s="72"/>
      <c r="LD1808" s="72"/>
      <c r="LE1808" s="72"/>
      <c r="LF1808" s="72"/>
      <c r="LG1808" s="72"/>
      <c r="LH1808" s="72"/>
      <c r="LI1808" s="72"/>
      <c r="LJ1808" s="72"/>
      <c r="LK1808" s="72"/>
      <c r="LL1808" s="72"/>
      <c r="LM1808" s="72"/>
      <c r="LN1808" s="72"/>
      <c r="LO1808" s="72"/>
      <c r="LP1808" s="72"/>
      <c r="LQ1808" s="72"/>
      <c r="LR1808" s="72"/>
      <c r="LS1808" s="72"/>
      <c r="LT1808" s="72"/>
      <c r="LU1808" s="72"/>
      <c r="LV1808" s="72"/>
      <c r="LW1808" s="72"/>
      <c r="LX1808" s="72"/>
      <c r="LY1808" s="72"/>
      <c r="LZ1808" s="72"/>
      <c r="MA1808" s="72"/>
      <c r="MB1808" s="72"/>
      <c r="MC1808" s="72"/>
      <c r="MD1808" s="72"/>
      <c r="ME1808" s="72"/>
      <c r="MF1808" s="72"/>
      <c r="MG1808" s="72"/>
      <c r="MH1808" s="72"/>
      <c r="MI1808" s="72"/>
      <c r="MJ1808" s="72"/>
      <c r="MK1808" s="72"/>
      <c r="ML1808" s="72"/>
      <c r="MM1808" s="72"/>
      <c r="MN1808" s="72"/>
      <c r="MO1808" s="72"/>
      <c r="MP1808" s="72"/>
      <c r="MQ1808" s="72"/>
      <c r="MR1808" s="72"/>
      <c r="MS1808" s="72"/>
      <c r="MT1808" s="72"/>
      <c r="MU1808" s="72"/>
      <c r="MV1808" s="72"/>
      <c r="MW1808" s="72"/>
      <c r="MX1808" s="72"/>
      <c r="MY1808" s="72"/>
      <c r="MZ1808" s="72"/>
      <c r="NA1808" s="72"/>
      <c r="NB1808" s="72"/>
      <c r="NC1808" s="72"/>
      <c r="ND1808" s="72"/>
      <c r="NE1808" s="72"/>
      <c r="NF1808" s="72"/>
      <c r="NG1808" s="72"/>
      <c r="NH1808" s="72"/>
      <c r="NI1808" s="72"/>
      <c r="NJ1808" s="72"/>
      <c r="NK1808" s="72"/>
      <c r="NL1808" s="72"/>
      <c r="NM1808" s="72"/>
      <c r="NN1808" s="72"/>
      <c r="NO1808" s="72"/>
      <c r="NP1808" s="72"/>
      <c r="NQ1808" s="72"/>
      <c r="NR1808" s="72"/>
      <c r="NS1808" s="72"/>
      <c r="NT1808" s="72"/>
      <c r="NU1808" s="72"/>
      <c r="NV1808" s="72"/>
      <c r="NW1808" s="72"/>
      <c r="NX1808" s="72"/>
      <c r="NY1808" s="72"/>
      <c r="NZ1808" s="72"/>
      <c r="OA1808" s="72"/>
      <c r="OB1808" s="72"/>
      <c r="OC1808" s="72"/>
      <c r="OD1808" s="72"/>
      <c r="OE1808" s="72"/>
      <c r="OF1808" s="72"/>
      <c r="OG1808" s="72"/>
      <c r="OH1808" s="72"/>
      <c r="OI1808" s="72"/>
      <c r="OJ1808" s="72"/>
      <c r="OK1808" s="72"/>
      <c r="OL1808" s="72"/>
      <c r="OM1808" s="72"/>
      <c r="ON1808" s="72"/>
      <c r="OO1808" s="72"/>
      <c r="OP1808" s="72"/>
      <c r="OQ1808" s="72"/>
      <c r="OR1808" s="72"/>
      <c r="OS1808" s="72"/>
      <c r="OT1808" s="72"/>
      <c r="OU1808" s="72"/>
      <c r="OV1808" s="72"/>
      <c r="OW1808" s="72"/>
      <c r="OX1808" s="72"/>
      <c r="OY1808" s="72"/>
      <c r="OZ1808" s="72"/>
      <c r="PA1808" s="72"/>
      <c r="PB1808" s="72"/>
      <c r="PC1808" s="72"/>
      <c r="PD1808" s="72"/>
      <c r="PE1808" s="72"/>
      <c r="PF1808" s="72"/>
      <c r="PG1808" s="72"/>
      <c r="PH1808" s="72"/>
      <c r="PI1808" s="72"/>
      <c r="PJ1808" s="72"/>
      <c r="PK1808" s="72"/>
      <c r="PL1808" s="72"/>
      <c r="PM1808" s="72"/>
      <c r="PN1808" s="72"/>
      <c r="PO1808" s="72"/>
      <c r="PP1808" s="72"/>
      <c r="PQ1808" s="72"/>
      <c r="PR1808" s="72"/>
      <c r="PS1808" s="72"/>
      <c r="PT1808" s="72"/>
      <c r="PU1808" s="72"/>
      <c r="PV1808" s="72"/>
      <c r="PW1808" s="72"/>
      <c r="PX1808" s="72"/>
      <c r="PY1808" s="72"/>
      <c r="PZ1808" s="72"/>
      <c r="QA1808" s="72"/>
      <c r="QB1808" s="72"/>
      <c r="QC1808" s="72"/>
      <c r="QD1808" s="72"/>
      <c r="QE1808" s="72"/>
      <c r="QF1808" s="72"/>
      <c r="QG1808" s="72"/>
      <c r="QH1808" s="72"/>
      <c r="QI1808" s="72"/>
      <c r="QJ1808" s="72"/>
      <c r="QK1808" s="72"/>
      <c r="QL1808" s="72"/>
      <c r="QM1808" s="72"/>
      <c r="QN1808" s="72"/>
      <c r="QO1808" s="72"/>
      <c r="QP1808" s="72"/>
      <c r="QQ1808" s="72"/>
      <c r="QR1808" s="72"/>
      <c r="QS1808" s="72"/>
      <c r="QT1808" s="72"/>
      <c r="QU1808" s="72"/>
      <c r="QV1808" s="72"/>
      <c r="QW1808" s="72"/>
      <c r="QX1808" s="72"/>
      <c r="QY1808" s="72"/>
      <c r="QZ1808" s="72"/>
      <c r="RA1808" s="72"/>
      <c r="RB1808" s="72"/>
      <c r="RC1808" s="72"/>
      <c r="RD1808" s="72"/>
      <c r="RE1808" s="72"/>
      <c r="RF1808" s="72"/>
      <c r="RG1808" s="72"/>
      <c r="RH1808" s="72"/>
      <c r="RI1808" s="72"/>
      <c r="RJ1808" s="72"/>
      <c r="RK1808" s="72"/>
      <c r="RL1808" s="72"/>
      <c r="RM1808" s="72"/>
      <c r="RN1808" s="72"/>
      <c r="RO1808" s="72"/>
      <c r="RP1808" s="72"/>
      <c r="RQ1808" s="72"/>
      <c r="RR1808" s="72"/>
      <c r="RS1808" s="72"/>
      <c r="RT1808" s="72"/>
      <c r="RU1808" s="72"/>
      <c r="RV1808" s="72"/>
      <c r="RW1808" s="72"/>
      <c r="RX1808" s="72"/>
      <c r="RY1808" s="72"/>
      <c r="RZ1808" s="72"/>
      <c r="SA1808" s="72"/>
      <c r="SB1808" s="72"/>
      <c r="SC1808" s="72"/>
      <c r="SD1808" s="72"/>
      <c r="SE1808" s="72"/>
      <c r="SF1808" s="72"/>
      <c r="SG1808" s="72"/>
      <c r="SH1808" s="72"/>
      <c r="SI1808" s="72"/>
      <c r="SJ1808" s="72"/>
      <c r="SK1808" s="72"/>
      <c r="SL1808" s="72"/>
      <c r="SM1808" s="72"/>
      <c r="SN1808" s="72"/>
      <c r="SO1808" s="72"/>
      <c r="SP1808" s="72"/>
      <c r="SQ1808" s="72"/>
      <c r="SR1808" s="72"/>
      <c r="SS1808" s="72"/>
      <c r="ST1808" s="72"/>
      <c r="SU1808" s="72"/>
      <c r="SV1808" s="72"/>
      <c r="SW1808" s="72"/>
      <c r="SX1808" s="72"/>
      <c r="SY1808" s="72"/>
      <c r="SZ1808" s="72"/>
      <c r="TA1808" s="72"/>
      <c r="TB1808" s="72"/>
      <c r="TC1808" s="72"/>
    </row>
    <row r="1809" spans="1:523" ht="16.5" customHeight="1" x14ac:dyDescent="0.2">
      <c r="A1809" s="20">
        <v>1020</v>
      </c>
      <c r="B1809" s="20" t="s">
        <v>75</v>
      </c>
      <c r="C1809" s="20" t="s">
        <v>1276</v>
      </c>
      <c r="D1809" s="20" t="s">
        <v>30</v>
      </c>
      <c r="E1809" s="20" t="s">
        <v>712</v>
      </c>
      <c r="F1809" s="22" t="s">
        <v>1277</v>
      </c>
      <c r="G1809" s="20" t="s">
        <v>42</v>
      </c>
      <c r="H1809" s="20" t="s">
        <v>154</v>
      </c>
      <c r="I1809" s="20" t="s">
        <v>27</v>
      </c>
      <c r="J1809" s="129"/>
      <c r="K1809" s="20"/>
      <c r="L1809" s="20"/>
      <c r="M1809" s="20"/>
      <c r="N1809" s="20"/>
      <c r="O1809" s="20"/>
      <c r="P1809" s="42">
        <v>171000000</v>
      </c>
      <c r="Q1809" s="24">
        <v>1</v>
      </c>
      <c r="R1809" s="25">
        <v>45748</v>
      </c>
      <c r="S1809" s="20" t="s">
        <v>83</v>
      </c>
      <c r="T1809" s="26">
        <f t="shared" si="33"/>
        <v>171000000</v>
      </c>
      <c r="U1809" s="28" t="s">
        <v>46</v>
      </c>
      <c r="V1809" s="28" t="s">
        <v>52</v>
      </c>
      <c r="W1809" s="72"/>
      <c r="X1809" s="72"/>
      <c r="Y1809" s="72"/>
      <c r="Z1809" s="72"/>
      <c r="AA1809" s="72"/>
      <c r="AB1809" s="72"/>
      <c r="AC1809" s="72"/>
      <c r="AD1809" s="72"/>
      <c r="AE1809" s="72"/>
      <c r="AF1809" s="72"/>
      <c r="AG1809" s="72"/>
      <c r="AH1809" s="72"/>
      <c r="AI1809" s="72"/>
      <c r="AJ1809" s="72"/>
      <c r="AK1809" s="72"/>
      <c r="AL1809" s="72"/>
      <c r="AM1809" s="72"/>
      <c r="AN1809" s="72"/>
      <c r="AO1809" s="72"/>
      <c r="AP1809" s="72"/>
      <c r="AQ1809" s="72"/>
      <c r="AR1809" s="72"/>
      <c r="AS1809" s="72"/>
      <c r="AT1809" s="72"/>
      <c r="AU1809" s="72"/>
      <c r="AV1809" s="72"/>
      <c r="AW1809" s="72"/>
      <c r="AX1809" s="72"/>
      <c r="AY1809" s="72"/>
      <c r="AZ1809" s="72"/>
      <c r="BA1809" s="72"/>
      <c r="BB1809" s="72"/>
      <c r="BC1809" s="72"/>
      <c r="BD1809" s="72"/>
      <c r="BE1809" s="72"/>
      <c r="BF1809" s="72"/>
      <c r="BG1809" s="72"/>
      <c r="BH1809" s="72"/>
      <c r="BI1809" s="72"/>
      <c r="BJ1809" s="72"/>
      <c r="BK1809" s="72"/>
      <c r="BL1809" s="72"/>
      <c r="BM1809" s="72"/>
      <c r="BN1809" s="72"/>
      <c r="BO1809" s="72"/>
      <c r="BP1809" s="72"/>
      <c r="BQ1809" s="72"/>
      <c r="BR1809" s="72"/>
      <c r="BS1809" s="72"/>
      <c r="BT1809" s="72"/>
      <c r="BU1809" s="72"/>
      <c r="BV1809" s="72"/>
      <c r="BW1809" s="72"/>
      <c r="BX1809" s="72"/>
      <c r="BY1809" s="72"/>
      <c r="BZ1809" s="72"/>
      <c r="CA1809" s="72"/>
      <c r="CB1809" s="72"/>
      <c r="CC1809" s="72"/>
      <c r="CD1809" s="72"/>
      <c r="CE1809" s="72"/>
      <c r="CF1809" s="72"/>
      <c r="CG1809" s="72"/>
      <c r="CH1809" s="72"/>
      <c r="CI1809" s="72"/>
      <c r="CJ1809" s="72"/>
      <c r="CK1809" s="72"/>
      <c r="CL1809" s="72"/>
      <c r="CM1809" s="72"/>
      <c r="CN1809" s="72"/>
      <c r="CO1809" s="72"/>
      <c r="CP1809" s="72"/>
      <c r="CQ1809" s="72"/>
      <c r="CR1809" s="72"/>
      <c r="CS1809" s="72"/>
      <c r="CT1809" s="72"/>
      <c r="CU1809" s="72"/>
      <c r="CV1809" s="72"/>
      <c r="CW1809" s="72"/>
      <c r="CX1809" s="72"/>
      <c r="CY1809" s="72"/>
      <c r="CZ1809" s="72"/>
      <c r="DA1809" s="72"/>
      <c r="DB1809" s="72"/>
      <c r="DC1809" s="72"/>
      <c r="DD1809" s="72"/>
      <c r="DE1809" s="72"/>
      <c r="DF1809" s="72"/>
      <c r="DG1809" s="72"/>
      <c r="DH1809" s="72"/>
      <c r="DI1809" s="72"/>
      <c r="DJ1809" s="72"/>
      <c r="DK1809" s="72"/>
      <c r="DL1809" s="72"/>
      <c r="DM1809" s="72"/>
      <c r="DN1809" s="72"/>
      <c r="DO1809" s="72"/>
      <c r="DP1809" s="72"/>
      <c r="DQ1809" s="72"/>
      <c r="DR1809" s="72"/>
      <c r="DS1809" s="72"/>
      <c r="DT1809" s="72"/>
      <c r="DU1809" s="72"/>
      <c r="DV1809" s="72"/>
      <c r="DW1809" s="72"/>
      <c r="DX1809" s="72"/>
      <c r="DY1809" s="72"/>
      <c r="DZ1809" s="72"/>
      <c r="EA1809" s="72"/>
      <c r="EB1809" s="72"/>
      <c r="EC1809" s="72"/>
      <c r="ED1809" s="72"/>
      <c r="EE1809" s="72"/>
      <c r="EF1809" s="72"/>
      <c r="EG1809" s="72"/>
      <c r="EH1809" s="72"/>
      <c r="EI1809" s="72"/>
      <c r="EJ1809" s="72"/>
      <c r="EK1809" s="72"/>
      <c r="EL1809" s="72"/>
      <c r="EM1809" s="72"/>
      <c r="EN1809" s="72"/>
      <c r="EO1809" s="72"/>
      <c r="EP1809" s="72"/>
      <c r="EQ1809" s="72"/>
      <c r="ER1809" s="72"/>
      <c r="ES1809" s="72"/>
      <c r="ET1809" s="72"/>
      <c r="EU1809" s="72"/>
      <c r="EV1809" s="72"/>
      <c r="EW1809" s="72"/>
      <c r="EX1809" s="72"/>
      <c r="EY1809" s="72"/>
      <c r="EZ1809" s="72"/>
      <c r="FA1809" s="72"/>
      <c r="FB1809" s="72"/>
      <c r="FC1809" s="72"/>
      <c r="FD1809" s="72"/>
      <c r="FE1809" s="72"/>
      <c r="FF1809" s="72"/>
      <c r="FG1809" s="72"/>
      <c r="FH1809" s="72"/>
      <c r="FI1809" s="72"/>
      <c r="FJ1809" s="72"/>
      <c r="FK1809" s="72"/>
      <c r="FL1809" s="72"/>
      <c r="FM1809" s="72"/>
      <c r="FN1809" s="72"/>
      <c r="FO1809" s="72"/>
      <c r="FP1809" s="72"/>
      <c r="FQ1809" s="72"/>
      <c r="FR1809" s="72"/>
      <c r="FS1809" s="72"/>
      <c r="FT1809" s="72"/>
      <c r="FU1809" s="72"/>
      <c r="FV1809" s="72"/>
      <c r="FW1809" s="72"/>
      <c r="FX1809" s="72"/>
      <c r="FY1809" s="72"/>
      <c r="FZ1809" s="72"/>
      <c r="GA1809" s="72"/>
      <c r="GB1809" s="72"/>
      <c r="GC1809" s="72"/>
      <c r="GD1809" s="72"/>
      <c r="GE1809" s="72"/>
      <c r="GF1809" s="72"/>
      <c r="GG1809" s="72"/>
      <c r="GH1809" s="72"/>
      <c r="GI1809" s="72"/>
      <c r="GJ1809" s="72"/>
      <c r="GK1809" s="72"/>
      <c r="GL1809" s="72"/>
      <c r="GM1809" s="72"/>
      <c r="GN1809" s="72"/>
      <c r="GO1809" s="72"/>
      <c r="GP1809" s="72"/>
      <c r="GQ1809" s="72"/>
      <c r="GR1809" s="72"/>
      <c r="GS1809" s="72"/>
      <c r="GT1809" s="72"/>
      <c r="GU1809" s="72"/>
      <c r="GV1809" s="72"/>
      <c r="GW1809" s="72"/>
      <c r="GX1809" s="72"/>
      <c r="GY1809" s="72"/>
      <c r="GZ1809" s="72"/>
      <c r="HA1809" s="72"/>
      <c r="HB1809" s="72"/>
      <c r="HC1809" s="72"/>
      <c r="HD1809" s="72"/>
      <c r="HE1809" s="72"/>
      <c r="HF1809" s="72"/>
      <c r="HG1809" s="72"/>
      <c r="HH1809" s="72"/>
      <c r="HI1809" s="72"/>
      <c r="HJ1809" s="72"/>
      <c r="HK1809" s="72"/>
      <c r="HL1809" s="72"/>
      <c r="HM1809" s="72"/>
      <c r="HN1809" s="72"/>
      <c r="HO1809" s="72"/>
      <c r="HP1809" s="72"/>
      <c r="HQ1809" s="72"/>
      <c r="HR1809" s="72"/>
      <c r="HS1809" s="72"/>
      <c r="HT1809" s="72"/>
      <c r="HU1809" s="72"/>
      <c r="HV1809" s="72"/>
      <c r="HW1809" s="72"/>
      <c r="HX1809" s="72"/>
      <c r="HY1809" s="72"/>
      <c r="HZ1809" s="72"/>
      <c r="IA1809" s="72"/>
      <c r="IB1809" s="72"/>
      <c r="IC1809" s="72"/>
      <c r="ID1809" s="72"/>
      <c r="IE1809" s="72"/>
      <c r="IF1809" s="72"/>
      <c r="IG1809" s="72"/>
      <c r="IH1809" s="72"/>
      <c r="II1809" s="72"/>
      <c r="IJ1809" s="72"/>
      <c r="IK1809" s="72"/>
      <c r="IL1809" s="72"/>
      <c r="IM1809" s="72"/>
      <c r="IN1809" s="72"/>
      <c r="IO1809" s="72"/>
      <c r="IP1809" s="72"/>
      <c r="IQ1809" s="72"/>
      <c r="IR1809" s="72"/>
      <c r="IS1809" s="72"/>
      <c r="IT1809" s="72"/>
      <c r="IU1809" s="72"/>
      <c r="IV1809" s="72"/>
      <c r="IW1809" s="72"/>
      <c r="IX1809" s="72"/>
      <c r="IY1809" s="72"/>
      <c r="IZ1809" s="72"/>
      <c r="JA1809" s="72"/>
      <c r="JB1809" s="72"/>
      <c r="JC1809" s="72"/>
      <c r="JD1809" s="72"/>
      <c r="JE1809" s="72"/>
      <c r="JF1809" s="72"/>
      <c r="JG1809" s="72"/>
      <c r="JH1809" s="72"/>
      <c r="JI1809" s="72"/>
      <c r="JJ1809" s="72"/>
      <c r="JK1809" s="72"/>
      <c r="JL1809" s="72"/>
      <c r="JM1809" s="72"/>
      <c r="JN1809" s="72"/>
      <c r="JO1809" s="72"/>
      <c r="JP1809" s="72"/>
      <c r="JQ1809" s="72"/>
      <c r="JR1809" s="72"/>
      <c r="JS1809" s="72"/>
      <c r="JT1809" s="72"/>
      <c r="JU1809" s="72"/>
      <c r="JV1809" s="72"/>
      <c r="JW1809" s="72"/>
      <c r="JX1809" s="72"/>
      <c r="JY1809" s="72"/>
      <c r="JZ1809" s="72"/>
      <c r="KA1809" s="72"/>
      <c r="KB1809" s="72"/>
      <c r="KC1809" s="72"/>
      <c r="KD1809" s="72"/>
      <c r="KE1809" s="72"/>
      <c r="KF1809" s="72"/>
      <c r="KG1809" s="72"/>
      <c r="KH1809" s="72"/>
      <c r="KI1809" s="72"/>
      <c r="KJ1809" s="72"/>
      <c r="KK1809" s="72"/>
      <c r="KL1809" s="72"/>
      <c r="KM1809" s="72"/>
      <c r="KN1809" s="72"/>
      <c r="KO1809" s="72"/>
      <c r="KP1809" s="72"/>
      <c r="KQ1809" s="72"/>
      <c r="KR1809" s="72"/>
      <c r="KS1809" s="72"/>
      <c r="KT1809" s="72"/>
      <c r="KU1809" s="72"/>
      <c r="KV1809" s="72"/>
      <c r="KW1809" s="72"/>
      <c r="KX1809" s="72"/>
      <c r="KY1809" s="72"/>
      <c r="KZ1809" s="72"/>
      <c r="LA1809" s="72"/>
      <c r="LB1809" s="72"/>
      <c r="LC1809" s="72"/>
      <c r="LD1809" s="72"/>
      <c r="LE1809" s="72"/>
      <c r="LF1809" s="72"/>
      <c r="LG1809" s="72"/>
      <c r="LH1809" s="72"/>
      <c r="LI1809" s="72"/>
      <c r="LJ1809" s="72"/>
      <c r="LK1809" s="72"/>
      <c r="LL1809" s="72"/>
      <c r="LM1809" s="72"/>
      <c r="LN1809" s="72"/>
      <c r="LO1809" s="72"/>
      <c r="LP1809" s="72"/>
      <c r="LQ1809" s="72"/>
      <c r="LR1809" s="72"/>
      <c r="LS1809" s="72"/>
      <c r="LT1809" s="72"/>
      <c r="LU1809" s="72"/>
      <c r="LV1809" s="72"/>
      <c r="LW1809" s="72"/>
      <c r="LX1809" s="72"/>
      <c r="LY1809" s="72"/>
      <c r="LZ1809" s="72"/>
      <c r="MA1809" s="72"/>
      <c r="MB1809" s="72"/>
      <c r="MC1809" s="72"/>
      <c r="MD1809" s="72"/>
      <c r="ME1809" s="72"/>
      <c r="MF1809" s="72"/>
      <c r="MG1809" s="72"/>
      <c r="MH1809" s="72"/>
      <c r="MI1809" s="72"/>
      <c r="MJ1809" s="72"/>
      <c r="MK1809" s="72"/>
      <c r="ML1809" s="72"/>
      <c r="MM1809" s="72"/>
      <c r="MN1809" s="72"/>
      <c r="MO1809" s="72"/>
      <c r="MP1809" s="72"/>
      <c r="MQ1809" s="72"/>
      <c r="MR1809" s="72"/>
      <c r="MS1809" s="72"/>
      <c r="MT1809" s="72"/>
      <c r="MU1809" s="72"/>
      <c r="MV1809" s="72"/>
      <c r="MW1809" s="72"/>
      <c r="MX1809" s="72"/>
      <c r="MY1809" s="72"/>
      <c r="MZ1809" s="72"/>
      <c r="NA1809" s="72"/>
      <c r="NB1809" s="72"/>
      <c r="NC1809" s="72"/>
      <c r="ND1809" s="72"/>
      <c r="NE1809" s="72"/>
      <c r="NF1809" s="72"/>
      <c r="NG1809" s="72"/>
      <c r="NH1809" s="72"/>
      <c r="NI1809" s="72"/>
      <c r="NJ1809" s="72"/>
      <c r="NK1809" s="72"/>
      <c r="NL1809" s="72"/>
      <c r="NM1809" s="72"/>
      <c r="NN1809" s="72"/>
      <c r="NO1809" s="72"/>
      <c r="NP1809" s="72"/>
      <c r="NQ1809" s="72"/>
      <c r="NR1809" s="72"/>
      <c r="NS1809" s="72"/>
      <c r="NT1809" s="72"/>
      <c r="NU1809" s="72"/>
      <c r="NV1809" s="72"/>
      <c r="NW1809" s="72"/>
      <c r="NX1809" s="72"/>
      <c r="NY1809" s="72"/>
      <c r="NZ1809" s="72"/>
      <c r="OA1809" s="72"/>
      <c r="OB1809" s="72"/>
      <c r="OC1809" s="72"/>
      <c r="OD1809" s="72"/>
      <c r="OE1809" s="72"/>
      <c r="OF1809" s="72"/>
      <c r="OG1809" s="72"/>
      <c r="OH1809" s="72"/>
      <c r="OI1809" s="72"/>
      <c r="OJ1809" s="72"/>
      <c r="OK1809" s="72"/>
      <c r="OL1809" s="72"/>
      <c r="OM1809" s="72"/>
      <c r="ON1809" s="72"/>
      <c r="OO1809" s="72"/>
      <c r="OP1809" s="72"/>
      <c r="OQ1809" s="72"/>
      <c r="OR1809" s="72"/>
      <c r="OS1809" s="72"/>
      <c r="OT1809" s="72"/>
      <c r="OU1809" s="72"/>
      <c r="OV1809" s="72"/>
      <c r="OW1809" s="72"/>
      <c r="OX1809" s="72"/>
      <c r="OY1809" s="72"/>
      <c r="OZ1809" s="72"/>
      <c r="PA1809" s="72"/>
      <c r="PB1809" s="72"/>
      <c r="PC1809" s="72"/>
      <c r="PD1809" s="72"/>
      <c r="PE1809" s="72"/>
      <c r="PF1809" s="72"/>
      <c r="PG1809" s="72"/>
      <c r="PH1809" s="72"/>
      <c r="PI1809" s="72"/>
      <c r="PJ1809" s="72"/>
      <c r="PK1809" s="72"/>
      <c r="PL1809" s="72"/>
      <c r="PM1809" s="72"/>
      <c r="PN1809" s="72"/>
      <c r="PO1809" s="72"/>
      <c r="PP1809" s="72"/>
      <c r="PQ1809" s="72"/>
      <c r="PR1809" s="72"/>
      <c r="PS1809" s="72"/>
      <c r="PT1809" s="72"/>
      <c r="PU1809" s="72"/>
      <c r="PV1809" s="72"/>
      <c r="PW1809" s="72"/>
      <c r="PX1809" s="72"/>
      <c r="PY1809" s="72"/>
      <c r="PZ1809" s="72"/>
      <c r="QA1809" s="72"/>
      <c r="QB1809" s="72"/>
      <c r="QC1809" s="72"/>
      <c r="QD1809" s="72"/>
      <c r="QE1809" s="72"/>
      <c r="QF1809" s="72"/>
      <c r="QG1809" s="72"/>
      <c r="QH1809" s="72"/>
      <c r="QI1809" s="72"/>
      <c r="QJ1809" s="72"/>
      <c r="QK1809" s="72"/>
      <c r="QL1809" s="72"/>
      <c r="QM1809" s="72"/>
      <c r="QN1809" s="72"/>
      <c r="QO1809" s="72"/>
      <c r="QP1809" s="72"/>
      <c r="QQ1809" s="72"/>
      <c r="QR1809" s="72"/>
      <c r="QS1809" s="72"/>
      <c r="QT1809" s="72"/>
      <c r="QU1809" s="72"/>
      <c r="QV1809" s="72"/>
      <c r="QW1809" s="72"/>
      <c r="QX1809" s="72"/>
      <c r="QY1809" s="72"/>
      <c r="QZ1809" s="72"/>
      <c r="RA1809" s="72"/>
      <c r="RB1809" s="72"/>
      <c r="RC1809" s="72"/>
      <c r="RD1809" s="72"/>
      <c r="RE1809" s="72"/>
      <c r="RF1809" s="72"/>
      <c r="RG1809" s="72"/>
      <c r="RH1809" s="72"/>
      <c r="RI1809" s="72"/>
      <c r="RJ1809" s="72"/>
      <c r="RK1809" s="72"/>
      <c r="RL1809" s="72"/>
      <c r="RM1809" s="72"/>
      <c r="RN1809" s="72"/>
      <c r="RO1809" s="72"/>
      <c r="RP1809" s="72"/>
      <c r="RQ1809" s="72"/>
      <c r="RR1809" s="72"/>
      <c r="RS1809" s="72"/>
      <c r="RT1809" s="72"/>
      <c r="RU1809" s="72"/>
      <c r="RV1809" s="72"/>
      <c r="RW1809" s="72"/>
      <c r="RX1809" s="72"/>
      <c r="RY1809" s="72"/>
      <c r="RZ1809" s="72"/>
      <c r="SA1809" s="72"/>
      <c r="SB1809" s="72"/>
      <c r="SC1809" s="72"/>
      <c r="SD1809" s="72"/>
      <c r="SE1809" s="72"/>
      <c r="SF1809" s="72"/>
      <c r="SG1809" s="72"/>
      <c r="SH1809" s="72"/>
      <c r="SI1809" s="72"/>
      <c r="SJ1809" s="72"/>
      <c r="SK1809" s="72"/>
      <c r="SL1809" s="72"/>
      <c r="SM1809" s="72"/>
      <c r="SN1809" s="72"/>
      <c r="SO1809" s="72"/>
      <c r="SP1809" s="72"/>
      <c r="SQ1809" s="72"/>
      <c r="SR1809" s="72"/>
      <c r="SS1809" s="72"/>
      <c r="ST1809" s="72"/>
      <c r="SU1809" s="72"/>
      <c r="SV1809" s="72"/>
      <c r="SW1809" s="72"/>
      <c r="SX1809" s="72"/>
      <c r="SY1809" s="72"/>
      <c r="SZ1809" s="72"/>
      <c r="TA1809" s="72"/>
      <c r="TB1809" s="72"/>
      <c r="TC1809" s="72"/>
    </row>
    <row r="1810" spans="1:523" ht="16.5" customHeight="1" x14ac:dyDescent="0.2">
      <c r="A1810" s="20">
        <v>1021</v>
      </c>
      <c r="B1810" s="20" t="s">
        <v>75</v>
      </c>
      <c r="C1810" s="20" t="s">
        <v>188</v>
      </c>
      <c r="D1810" s="20" t="s">
        <v>30</v>
      </c>
      <c r="E1810" s="20" t="s">
        <v>1340</v>
      </c>
      <c r="F1810" s="21" t="s">
        <v>1278</v>
      </c>
      <c r="G1810" s="20" t="s">
        <v>42</v>
      </c>
      <c r="H1810" s="20" t="s">
        <v>26</v>
      </c>
      <c r="I1810" s="20" t="s">
        <v>27</v>
      </c>
      <c r="J1810" s="129"/>
      <c r="K1810" s="20"/>
      <c r="L1810" s="20"/>
      <c r="M1810" s="20"/>
      <c r="N1810" s="20"/>
      <c r="O1810" s="20"/>
      <c r="P1810" s="42">
        <f>17000000*10</f>
        <v>170000000</v>
      </c>
      <c r="Q1810" s="24">
        <v>1</v>
      </c>
      <c r="R1810" s="25">
        <v>45748</v>
      </c>
      <c r="S1810" s="20" t="s">
        <v>83</v>
      </c>
      <c r="T1810" s="26">
        <f t="shared" si="33"/>
        <v>170000000</v>
      </c>
      <c r="U1810" s="28" t="s">
        <v>46</v>
      </c>
      <c r="V1810" s="28" t="s">
        <v>52</v>
      </c>
      <c r="W1810" s="72"/>
      <c r="X1810" s="72"/>
      <c r="Y1810" s="72"/>
      <c r="Z1810" s="72"/>
      <c r="AA1810" s="72"/>
      <c r="AB1810" s="72"/>
      <c r="AC1810" s="72"/>
      <c r="AD1810" s="72"/>
      <c r="AE1810" s="72"/>
      <c r="AF1810" s="72"/>
      <c r="AG1810" s="72"/>
      <c r="AH1810" s="72"/>
      <c r="AI1810" s="72"/>
      <c r="AJ1810" s="72"/>
      <c r="AK1810" s="72"/>
      <c r="AL1810" s="72"/>
      <c r="AM1810" s="72"/>
      <c r="AN1810" s="72"/>
      <c r="AO1810" s="72"/>
      <c r="AP1810" s="72"/>
      <c r="AQ1810" s="72"/>
      <c r="AR1810" s="72"/>
      <c r="AS1810" s="72"/>
      <c r="AT1810" s="72"/>
      <c r="AU1810" s="72"/>
      <c r="AV1810" s="72"/>
      <c r="AW1810" s="72"/>
      <c r="AX1810" s="72"/>
      <c r="AY1810" s="72"/>
      <c r="AZ1810" s="72"/>
      <c r="BA1810" s="72"/>
      <c r="BB1810" s="72"/>
      <c r="BC1810" s="72"/>
      <c r="BD1810" s="72"/>
      <c r="BE1810" s="72"/>
      <c r="BF1810" s="72"/>
      <c r="BG1810" s="72"/>
      <c r="BH1810" s="72"/>
      <c r="BI1810" s="72"/>
      <c r="BJ1810" s="72"/>
      <c r="BK1810" s="72"/>
      <c r="BL1810" s="72"/>
      <c r="BM1810" s="72"/>
      <c r="BN1810" s="72"/>
      <c r="BO1810" s="72"/>
      <c r="BP1810" s="72"/>
      <c r="BQ1810" s="72"/>
      <c r="BR1810" s="72"/>
      <c r="BS1810" s="72"/>
      <c r="BT1810" s="72"/>
      <c r="BU1810" s="72"/>
      <c r="BV1810" s="72"/>
      <c r="BW1810" s="72"/>
      <c r="BX1810" s="72"/>
      <c r="BY1810" s="72"/>
      <c r="BZ1810" s="72"/>
      <c r="CA1810" s="72"/>
      <c r="CB1810" s="72"/>
      <c r="CC1810" s="72"/>
      <c r="CD1810" s="72"/>
      <c r="CE1810" s="72"/>
      <c r="CF1810" s="72"/>
      <c r="CG1810" s="72"/>
      <c r="CH1810" s="72"/>
      <c r="CI1810" s="72"/>
      <c r="CJ1810" s="72"/>
      <c r="CK1810" s="72"/>
      <c r="CL1810" s="72"/>
      <c r="CM1810" s="72"/>
      <c r="CN1810" s="72"/>
      <c r="CO1810" s="72"/>
      <c r="CP1810" s="72"/>
      <c r="CQ1810" s="72"/>
      <c r="CR1810" s="72"/>
      <c r="CS1810" s="72"/>
      <c r="CT1810" s="72"/>
      <c r="CU1810" s="72"/>
      <c r="CV1810" s="72"/>
      <c r="CW1810" s="72"/>
      <c r="CX1810" s="72"/>
      <c r="CY1810" s="72"/>
      <c r="CZ1810" s="72"/>
      <c r="DA1810" s="72"/>
      <c r="DB1810" s="72"/>
      <c r="DC1810" s="72"/>
      <c r="DD1810" s="72"/>
      <c r="DE1810" s="72"/>
      <c r="DF1810" s="72"/>
      <c r="DG1810" s="72"/>
      <c r="DH1810" s="72"/>
      <c r="DI1810" s="72"/>
      <c r="DJ1810" s="72"/>
      <c r="DK1810" s="72"/>
      <c r="DL1810" s="72"/>
      <c r="DM1810" s="72"/>
      <c r="DN1810" s="72"/>
      <c r="DO1810" s="72"/>
      <c r="DP1810" s="72"/>
      <c r="DQ1810" s="72"/>
      <c r="DR1810" s="72"/>
      <c r="DS1810" s="72"/>
      <c r="DT1810" s="72"/>
      <c r="DU1810" s="72"/>
      <c r="DV1810" s="72"/>
      <c r="DW1810" s="72"/>
      <c r="DX1810" s="72"/>
      <c r="DY1810" s="72"/>
      <c r="DZ1810" s="72"/>
      <c r="EA1810" s="72"/>
      <c r="EB1810" s="72"/>
      <c r="EC1810" s="72"/>
      <c r="ED1810" s="72"/>
      <c r="EE1810" s="72"/>
      <c r="EF1810" s="72"/>
      <c r="EG1810" s="72"/>
      <c r="EH1810" s="72"/>
      <c r="EI1810" s="72"/>
      <c r="EJ1810" s="72"/>
      <c r="EK1810" s="72"/>
      <c r="EL1810" s="72"/>
      <c r="EM1810" s="72"/>
      <c r="EN1810" s="72"/>
      <c r="EO1810" s="72"/>
      <c r="EP1810" s="72"/>
      <c r="EQ1810" s="72"/>
      <c r="ER1810" s="72"/>
      <c r="ES1810" s="72"/>
      <c r="ET1810" s="72"/>
      <c r="EU1810" s="72"/>
      <c r="EV1810" s="72"/>
      <c r="EW1810" s="72"/>
      <c r="EX1810" s="72"/>
      <c r="EY1810" s="72"/>
      <c r="EZ1810" s="72"/>
      <c r="FA1810" s="72"/>
      <c r="FB1810" s="72"/>
      <c r="FC1810" s="72"/>
      <c r="FD1810" s="72"/>
      <c r="FE1810" s="72"/>
      <c r="FF1810" s="72"/>
      <c r="FG1810" s="72"/>
      <c r="FH1810" s="72"/>
      <c r="FI1810" s="72"/>
      <c r="FJ1810" s="72"/>
      <c r="FK1810" s="72"/>
      <c r="FL1810" s="72"/>
      <c r="FM1810" s="72"/>
      <c r="FN1810" s="72"/>
      <c r="FO1810" s="72"/>
      <c r="FP1810" s="72"/>
      <c r="FQ1810" s="72"/>
      <c r="FR1810" s="72"/>
      <c r="FS1810" s="72"/>
      <c r="FT1810" s="72"/>
      <c r="FU1810" s="72"/>
      <c r="FV1810" s="72"/>
      <c r="FW1810" s="72"/>
      <c r="FX1810" s="72"/>
      <c r="FY1810" s="72"/>
      <c r="FZ1810" s="72"/>
      <c r="GA1810" s="72"/>
      <c r="GB1810" s="72"/>
      <c r="GC1810" s="72"/>
      <c r="GD1810" s="72"/>
      <c r="GE1810" s="72"/>
      <c r="GF1810" s="72"/>
      <c r="GG1810" s="72"/>
      <c r="GH1810" s="72"/>
      <c r="GI1810" s="72"/>
      <c r="GJ1810" s="72"/>
      <c r="GK1810" s="72"/>
      <c r="GL1810" s="72"/>
      <c r="GM1810" s="72"/>
      <c r="GN1810" s="72"/>
      <c r="GO1810" s="72"/>
      <c r="GP1810" s="72"/>
      <c r="GQ1810" s="72"/>
      <c r="GR1810" s="72"/>
      <c r="GS1810" s="72"/>
      <c r="GT1810" s="72"/>
      <c r="GU1810" s="72"/>
      <c r="GV1810" s="72"/>
      <c r="GW1810" s="72"/>
      <c r="GX1810" s="72"/>
      <c r="GY1810" s="72"/>
      <c r="GZ1810" s="72"/>
      <c r="HA1810" s="72"/>
      <c r="HB1810" s="72"/>
      <c r="HC1810" s="72"/>
      <c r="HD1810" s="72"/>
      <c r="HE1810" s="72"/>
      <c r="HF1810" s="72"/>
      <c r="HG1810" s="72"/>
      <c r="HH1810" s="72"/>
      <c r="HI1810" s="72"/>
      <c r="HJ1810" s="72"/>
      <c r="HK1810" s="72"/>
      <c r="HL1810" s="72"/>
      <c r="HM1810" s="72"/>
      <c r="HN1810" s="72"/>
      <c r="HO1810" s="72"/>
      <c r="HP1810" s="72"/>
      <c r="HQ1810" s="72"/>
      <c r="HR1810" s="72"/>
      <c r="HS1810" s="72"/>
      <c r="HT1810" s="72"/>
      <c r="HU1810" s="72"/>
      <c r="HV1810" s="72"/>
      <c r="HW1810" s="72"/>
      <c r="HX1810" s="72"/>
      <c r="HY1810" s="72"/>
      <c r="HZ1810" s="72"/>
      <c r="IA1810" s="72"/>
      <c r="IB1810" s="72"/>
      <c r="IC1810" s="72"/>
      <c r="ID1810" s="72"/>
      <c r="IE1810" s="72"/>
      <c r="IF1810" s="72"/>
      <c r="IG1810" s="72"/>
      <c r="IH1810" s="72"/>
      <c r="II1810" s="72"/>
      <c r="IJ1810" s="72"/>
      <c r="IK1810" s="72"/>
      <c r="IL1810" s="72"/>
      <c r="IM1810" s="72"/>
      <c r="IN1810" s="72"/>
      <c r="IO1810" s="72"/>
      <c r="IP1810" s="72"/>
      <c r="IQ1810" s="72"/>
      <c r="IR1810" s="72"/>
      <c r="IS1810" s="72"/>
      <c r="IT1810" s="72"/>
      <c r="IU1810" s="72"/>
      <c r="IV1810" s="72"/>
      <c r="IW1810" s="72"/>
      <c r="IX1810" s="72"/>
      <c r="IY1810" s="72"/>
      <c r="IZ1810" s="72"/>
      <c r="JA1810" s="72"/>
      <c r="JB1810" s="72"/>
      <c r="JC1810" s="72"/>
      <c r="JD1810" s="72"/>
      <c r="JE1810" s="72"/>
      <c r="JF1810" s="72"/>
      <c r="JG1810" s="72"/>
      <c r="JH1810" s="72"/>
      <c r="JI1810" s="72"/>
      <c r="JJ1810" s="72"/>
      <c r="JK1810" s="72"/>
      <c r="JL1810" s="72"/>
      <c r="JM1810" s="72"/>
      <c r="JN1810" s="72"/>
      <c r="JO1810" s="72"/>
      <c r="JP1810" s="72"/>
      <c r="JQ1810" s="72"/>
      <c r="JR1810" s="72"/>
      <c r="JS1810" s="72"/>
      <c r="JT1810" s="72"/>
      <c r="JU1810" s="72"/>
      <c r="JV1810" s="72"/>
      <c r="JW1810" s="72"/>
      <c r="JX1810" s="72"/>
      <c r="JY1810" s="72"/>
      <c r="JZ1810" s="72"/>
      <c r="KA1810" s="72"/>
      <c r="KB1810" s="72"/>
      <c r="KC1810" s="72"/>
      <c r="KD1810" s="72"/>
      <c r="KE1810" s="72"/>
      <c r="KF1810" s="72"/>
      <c r="KG1810" s="72"/>
      <c r="KH1810" s="72"/>
      <c r="KI1810" s="72"/>
      <c r="KJ1810" s="72"/>
      <c r="KK1810" s="72"/>
      <c r="KL1810" s="72"/>
      <c r="KM1810" s="72"/>
      <c r="KN1810" s="72"/>
      <c r="KO1810" s="72"/>
      <c r="KP1810" s="72"/>
      <c r="KQ1810" s="72"/>
      <c r="KR1810" s="72"/>
      <c r="KS1810" s="72"/>
      <c r="KT1810" s="72"/>
      <c r="KU1810" s="72"/>
      <c r="KV1810" s="72"/>
      <c r="KW1810" s="72"/>
      <c r="KX1810" s="72"/>
      <c r="KY1810" s="72"/>
      <c r="KZ1810" s="72"/>
      <c r="LA1810" s="72"/>
      <c r="LB1810" s="72"/>
      <c r="LC1810" s="72"/>
      <c r="LD1810" s="72"/>
      <c r="LE1810" s="72"/>
      <c r="LF1810" s="72"/>
      <c r="LG1810" s="72"/>
      <c r="LH1810" s="72"/>
      <c r="LI1810" s="72"/>
      <c r="LJ1810" s="72"/>
      <c r="LK1810" s="72"/>
      <c r="LL1810" s="72"/>
      <c r="LM1810" s="72"/>
      <c r="LN1810" s="72"/>
      <c r="LO1810" s="72"/>
      <c r="LP1810" s="72"/>
      <c r="LQ1810" s="72"/>
      <c r="LR1810" s="72"/>
      <c r="LS1810" s="72"/>
      <c r="LT1810" s="72"/>
      <c r="LU1810" s="72"/>
      <c r="LV1810" s="72"/>
      <c r="LW1810" s="72"/>
      <c r="LX1810" s="72"/>
      <c r="LY1810" s="72"/>
      <c r="LZ1810" s="72"/>
      <c r="MA1810" s="72"/>
      <c r="MB1810" s="72"/>
      <c r="MC1810" s="72"/>
      <c r="MD1810" s="72"/>
      <c r="ME1810" s="72"/>
      <c r="MF1810" s="72"/>
      <c r="MG1810" s="72"/>
      <c r="MH1810" s="72"/>
      <c r="MI1810" s="72"/>
      <c r="MJ1810" s="72"/>
      <c r="MK1810" s="72"/>
      <c r="ML1810" s="72"/>
      <c r="MM1810" s="72"/>
      <c r="MN1810" s="72"/>
      <c r="MO1810" s="72"/>
      <c r="MP1810" s="72"/>
      <c r="MQ1810" s="72"/>
      <c r="MR1810" s="72"/>
      <c r="MS1810" s="72"/>
      <c r="MT1810" s="72"/>
      <c r="MU1810" s="72"/>
      <c r="MV1810" s="72"/>
      <c r="MW1810" s="72"/>
      <c r="MX1810" s="72"/>
      <c r="MY1810" s="72"/>
      <c r="MZ1810" s="72"/>
      <c r="NA1810" s="72"/>
      <c r="NB1810" s="72"/>
      <c r="NC1810" s="72"/>
      <c r="ND1810" s="72"/>
      <c r="NE1810" s="72"/>
      <c r="NF1810" s="72"/>
      <c r="NG1810" s="72"/>
      <c r="NH1810" s="72"/>
      <c r="NI1810" s="72"/>
      <c r="NJ1810" s="72"/>
      <c r="NK1810" s="72"/>
      <c r="NL1810" s="72"/>
      <c r="NM1810" s="72"/>
      <c r="NN1810" s="72"/>
      <c r="NO1810" s="72"/>
      <c r="NP1810" s="72"/>
      <c r="NQ1810" s="72"/>
      <c r="NR1810" s="72"/>
      <c r="NS1810" s="72"/>
      <c r="NT1810" s="72"/>
      <c r="NU1810" s="72"/>
      <c r="NV1810" s="72"/>
      <c r="NW1810" s="72"/>
      <c r="NX1810" s="72"/>
      <c r="NY1810" s="72"/>
      <c r="NZ1810" s="72"/>
      <c r="OA1810" s="72"/>
      <c r="OB1810" s="72"/>
      <c r="OC1810" s="72"/>
      <c r="OD1810" s="72"/>
      <c r="OE1810" s="72"/>
      <c r="OF1810" s="72"/>
      <c r="OG1810" s="72"/>
      <c r="OH1810" s="72"/>
      <c r="OI1810" s="72"/>
      <c r="OJ1810" s="72"/>
      <c r="OK1810" s="72"/>
      <c r="OL1810" s="72"/>
      <c r="OM1810" s="72"/>
      <c r="ON1810" s="72"/>
      <c r="OO1810" s="72"/>
      <c r="OP1810" s="72"/>
      <c r="OQ1810" s="72"/>
      <c r="OR1810" s="72"/>
      <c r="OS1810" s="72"/>
      <c r="OT1810" s="72"/>
      <c r="OU1810" s="72"/>
      <c r="OV1810" s="72"/>
      <c r="OW1810" s="72"/>
      <c r="OX1810" s="72"/>
      <c r="OY1810" s="72"/>
      <c r="OZ1810" s="72"/>
      <c r="PA1810" s="72"/>
      <c r="PB1810" s="72"/>
      <c r="PC1810" s="72"/>
      <c r="PD1810" s="72"/>
      <c r="PE1810" s="72"/>
      <c r="PF1810" s="72"/>
      <c r="PG1810" s="72"/>
      <c r="PH1810" s="72"/>
      <c r="PI1810" s="72"/>
      <c r="PJ1810" s="72"/>
      <c r="PK1810" s="72"/>
      <c r="PL1810" s="72"/>
      <c r="PM1810" s="72"/>
      <c r="PN1810" s="72"/>
      <c r="PO1810" s="72"/>
      <c r="PP1810" s="72"/>
      <c r="PQ1810" s="72"/>
      <c r="PR1810" s="72"/>
      <c r="PS1810" s="72"/>
      <c r="PT1810" s="72"/>
      <c r="PU1810" s="72"/>
      <c r="PV1810" s="72"/>
      <c r="PW1810" s="72"/>
      <c r="PX1810" s="72"/>
      <c r="PY1810" s="72"/>
      <c r="PZ1810" s="72"/>
      <c r="QA1810" s="72"/>
      <c r="QB1810" s="72"/>
      <c r="QC1810" s="72"/>
      <c r="QD1810" s="72"/>
      <c r="QE1810" s="72"/>
      <c r="QF1810" s="72"/>
      <c r="QG1810" s="72"/>
      <c r="QH1810" s="72"/>
      <c r="QI1810" s="72"/>
      <c r="QJ1810" s="72"/>
      <c r="QK1810" s="72"/>
      <c r="QL1810" s="72"/>
      <c r="QM1810" s="72"/>
      <c r="QN1810" s="72"/>
      <c r="QO1810" s="72"/>
      <c r="QP1810" s="72"/>
      <c r="QQ1810" s="72"/>
      <c r="QR1810" s="72"/>
      <c r="QS1810" s="72"/>
      <c r="QT1810" s="72"/>
      <c r="QU1810" s="72"/>
      <c r="QV1810" s="72"/>
      <c r="QW1810" s="72"/>
      <c r="QX1810" s="72"/>
      <c r="QY1810" s="72"/>
      <c r="QZ1810" s="72"/>
      <c r="RA1810" s="72"/>
      <c r="RB1810" s="72"/>
      <c r="RC1810" s="72"/>
      <c r="RD1810" s="72"/>
      <c r="RE1810" s="72"/>
      <c r="RF1810" s="72"/>
      <c r="RG1810" s="72"/>
      <c r="RH1810" s="72"/>
      <c r="RI1810" s="72"/>
      <c r="RJ1810" s="72"/>
      <c r="RK1810" s="72"/>
      <c r="RL1810" s="72"/>
      <c r="RM1810" s="72"/>
      <c r="RN1810" s="72"/>
      <c r="RO1810" s="72"/>
      <c r="RP1810" s="72"/>
      <c r="RQ1810" s="72"/>
      <c r="RR1810" s="72"/>
      <c r="RS1810" s="72"/>
      <c r="RT1810" s="72"/>
      <c r="RU1810" s="72"/>
      <c r="RV1810" s="72"/>
      <c r="RW1810" s="72"/>
      <c r="RX1810" s="72"/>
      <c r="RY1810" s="72"/>
      <c r="RZ1810" s="72"/>
      <c r="SA1810" s="72"/>
      <c r="SB1810" s="72"/>
      <c r="SC1810" s="72"/>
      <c r="SD1810" s="72"/>
      <c r="SE1810" s="72"/>
      <c r="SF1810" s="72"/>
      <c r="SG1810" s="72"/>
      <c r="SH1810" s="72"/>
      <c r="SI1810" s="72"/>
      <c r="SJ1810" s="72"/>
      <c r="SK1810" s="72"/>
      <c r="SL1810" s="72"/>
      <c r="SM1810" s="72"/>
      <c r="SN1810" s="72"/>
      <c r="SO1810" s="72"/>
      <c r="SP1810" s="72"/>
      <c r="SQ1810" s="72"/>
      <c r="SR1810" s="72"/>
      <c r="SS1810" s="72"/>
      <c r="ST1810" s="72"/>
      <c r="SU1810" s="72"/>
      <c r="SV1810" s="72"/>
      <c r="SW1810" s="72"/>
      <c r="SX1810" s="72"/>
      <c r="SY1810" s="72"/>
      <c r="SZ1810" s="72"/>
      <c r="TA1810" s="72"/>
      <c r="TB1810" s="72"/>
      <c r="TC1810" s="72"/>
    </row>
    <row r="1811" spans="1:523" ht="16.5" customHeight="1" x14ac:dyDescent="0.2">
      <c r="A1811" s="20">
        <v>1022</v>
      </c>
      <c r="B1811" s="20" t="s">
        <v>75</v>
      </c>
      <c r="C1811" s="20" t="s">
        <v>1276</v>
      </c>
      <c r="D1811" s="20" t="s">
        <v>30</v>
      </c>
      <c r="E1811" s="20" t="s">
        <v>1340</v>
      </c>
      <c r="F1811" s="22" t="s">
        <v>1279</v>
      </c>
      <c r="G1811" s="20" t="s">
        <v>25</v>
      </c>
      <c r="H1811" s="20" t="s">
        <v>26</v>
      </c>
      <c r="I1811" s="20" t="s">
        <v>27</v>
      </c>
      <c r="J1811" s="129"/>
      <c r="K1811" s="20"/>
      <c r="L1811" s="20"/>
      <c r="M1811" s="20"/>
      <c r="N1811" s="20"/>
      <c r="O1811" s="20"/>
      <c r="P1811" s="42">
        <v>171000000</v>
      </c>
      <c r="Q1811" s="24">
        <v>1</v>
      </c>
      <c r="R1811" s="25">
        <v>45748</v>
      </c>
      <c r="S1811" s="20" t="s">
        <v>83</v>
      </c>
      <c r="T1811" s="26">
        <f t="shared" si="33"/>
        <v>171000000</v>
      </c>
      <c r="U1811" s="28" t="s">
        <v>46</v>
      </c>
      <c r="V1811" s="28" t="s">
        <v>52</v>
      </c>
      <c r="W1811" s="72"/>
      <c r="X1811" s="72"/>
      <c r="Y1811" s="72"/>
      <c r="Z1811" s="72"/>
      <c r="AA1811" s="72"/>
      <c r="AB1811" s="72"/>
      <c r="AC1811" s="72"/>
      <c r="AD1811" s="72"/>
      <c r="AE1811" s="72"/>
      <c r="AF1811" s="72"/>
      <c r="AG1811" s="72"/>
      <c r="AH1811" s="72"/>
      <c r="AI1811" s="72"/>
      <c r="AJ1811" s="72"/>
      <c r="AK1811" s="72"/>
      <c r="AL1811" s="72"/>
      <c r="AM1811" s="72"/>
      <c r="AN1811" s="72"/>
      <c r="AO1811" s="72"/>
      <c r="AP1811" s="72"/>
      <c r="AQ1811" s="72"/>
      <c r="AR1811" s="72"/>
      <c r="AS1811" s="72"/>
      <c r="AT1811" s="72"/>
      <c r="AU1811" s="72"/>
      <c r="AV1811" s="72"/>
      <c r="AW1811" s="72"/>
      <c r="AX1811" s="72"/>
      <c r="AY1811" s="72"/>
      <c r="AZ1811" s="72"/>
      <c r="BA1811" s="72"/>
      <c r="BB1811" s="72"/>
      <c r="BC1811" s="72"/>
      <c r="BD1811" s="72"/>
      <c r="BE1811" s="72"/>
      <c r="BF1811" s="72"/>
      <c r="BG1811" s="72"/>
      <c r="BH1811" s="72"/>
      <c r="BI1811" s="72"/>
      <c r="BJ1811" s="72"/>
      <c r="BK1811" s="72"/>
      <c r="BL1811" s="72"/>
      <c r="BM1811" s="72"/>
      <c r="BN1811" s="72"/>
      <c r="BO1811" s="72"/>
      <c r="BP1811" s="72"/>
      <c r="BQ1811" s="72"/>
      <c r="BR1811" s="72"/>
      <c r="BS1811" s="72"/>
      <c r="BT1811" s="72"/>
      <c r="BU1811" s="72"/>
      <c r="BV1811" s="72"/>
      <c r="BW1811" s="72"/>
      <c r="BX1811" s="72"/>
      <c r="BY1811" s="72"/>
      <c r="BZ1811" s="72"/>
      <c r="CA1811" s="72"/>
      <c r="CB1811" s="72"/>
      <c r="CC1811" s="72"/>
      <c r="CD1811" s="72"/>
      <c r="CE1811" s="72"/>
      <c r="CF1811" s="72"/>
      <c r="CG1811" s="72"/>
      <c r="CH1811" s="72"/>
      <c r="CI1811" s="72"/>
      <c r="CJ1811" s="72"/>
      <c r="CK1811" s="72"/>
      <c r="CL1811" s="72"/>
      <c r="CM1811" s="72"/>
      <c r="CN1811" s="72"/>
      <c r="CO1811" s="72"/>
      <c r="CP1811" s="72"/>
      <c r="CQ1811" s="72"/>
      <c r="CR1811" s="72"/>
      <c r="CS1811" s="72"/>
      <c r="CT1811" s="72"/>
      <c r="CU1811" s="72"/>
      <c r="CV1811" s="72"/>
      <c r="CW1811" s="72"/>
      <c r="CX1811" s="72"/>
      <c r="CY1811" s="72"/>
      <c r="CZ1811" s="72"/>
      <c r="DA1811" s="72"/>
      <c r="DB1811" s="72"/>
      <c r="DC1811" s="72"/>
      <c r="DD1811" s="72"/>
      <c r="DE1811" s="72"/>
      <c r="DF1811" s="72"/>
      <c r="DG1811" s="72"/>
      <c r="DH1811" s="72"/>
      <c r="DI1811" s="72"/>
      <c r="DJ1811" s="72"/>
      <c r="DK1811" s="72"/>
      <c r="DL1811" s="72"/>
      <c r="DM1811" s="72"/>
      <c r="DN1811" s="72"/>
      <c r="DO1811" s="72"/>
      <c r="DP1811" s="72"/>
      <c r="DQ1811" s="72"/>
      <c r="DR1811" s="72"/>
      <c r="DS1811" s="72"/>
      <c r="DT1811" s="72"/>
      <c r="DU1811" s="72"/>
      <c r="DV1811" s="72"/>
      <c r="DW1811" s="72"/>
      <c r="DX1811" s="72"/>
      <c r="DY1811" s="72"/>
      <c r="DZ1811" s="72"/>
      <c r="EA1811" s="72"/>
      <c r="EB1811" s="72"/>
      <c r="EC1811" s="72"/>
      <c r="ED1811" s="72"/>
      <c r="EE1811" s="72"/>
      <c r="EF1811" s="72"/>
      <c r="EG1811" s="72"/>
      <c r="EH1811" s="72"/>
      <c r="EI1811" s="72"/>
      <c r="EJ1811" s="72"/>
      <c r="EK1811" s="72"/>
      <c r="EL1811" s="72"/>
      <c r="EM1811" s="72"/>
      <c r="EN1811" s="72"/>
      <c r="EO1811" s="72"/>
      <c r="EP1811" s="72"/>
      <c r="EQ1811" s="72"/>
      <c r="ER1811" s="72"/>
      <c r="ES1811" s="72"/>
      <c r="ET1811" s="72"/>
      <c r="EU1811" s="72"/>
      <c r="EV1811" s="72"/>
      <c r="EW1811" s="72"/>
      <c r="EX1811" s="72"/>
      <c r="EY1811" s="72"/>
      <c r="EZ1811" s="72"/>
      <c r="FA1811" s="72"/>
      <c r="FB1811" s="72"/>
      <c r="FC1811" s="72"/>
      <c r="FD1811" s="72"/>
      <c r="FE1811" s="72"/>
      <c r="FF1811" s="72"/>
      <c r="FG1811" s="72"/>
      <c r="FH1811" s="72"/>
      <c r="FI1811" s="72"/>
      <c r="FJ1811" s="72"/>
      <c r="FK1811" s="72"/>
      <c r="FL1811" s="72"/>
      <c r="FM1811" s="72"/>
      <c r="FN1811" s="72"/>
      <c r="FO1811" s="72"/>
      <c r="FP1811" s="72"/>
      <c r="FQ1811" s="72"/>
      <c r="FR1811" s="72"/>
      <c r="FS1811" s="72"/>
      <c r="FT1811" s="72"/>
      <c r="FU1811" s="72"/>
      <c r="FV1811" s="72"/>
      <c r="FW1811" s="72"/>
      <c r="FX1811" s="72"/>
      <c r="FY1811" s="72"/>
      <c r="FZ1811" s="72"/>
      <c r="GA1811" s="72"/>
      <c r="GB1811" s="72"/>
      <c r="GC1811" s="72"/>
      <c r="GD1811" s="72"/>
      <c r="GE1811" s="72"/>
      <c r="GF1811" s="72"/>
      <c r="GG1811" s="72"/>
      <c r="GH1811" s="72"/>
      <c r="GI1811" s="72"/>
      <c r="GJ1811" s="72"/>
      <c r="GK1811" s="72"/>
      <c r="GL1811" s="72"/>
      <c r="GM1811" s="72"/>
      <c r="GN1811" s="72"/>
      <c r="GO1811" s="72"/>
      <c r="GP1811" s="72"/>
      <c r="GQ1811" s="72"/>
      <c r="GR1811" s="72"/>
      <c r="GS1811" s="72"/>
      <c r="GT1811" s="72"/>
      <c r="GU1811" s="72"/>
      <c r="GV1811" s="72"/>
      <c r="GW1811" s="72"/>
      <c r="GX1811" s="72"/>
      <c r="GY1811" s="72"/>
      <c r="GZ1811" s="72"/>
      <c r="HA1811" s="72"/>
      <c r="HB1811" s="72"/>
      <c r="HC1811" s="72"/>
      <c r="HD1811" s="72"/>
      <c r="HE1811" s="72"/>
      <c r="HF1811" s="72"/>
      <c r="HG1811" s="72"/>
      <c r="HH1811" s="72"/>
      <c r="HI1811" s="72"/>
      <c r="HJ1811" s="72"/>
      <c r="HK1811" s="72"/>
      <c r="HL1811" s="72"/>
      <c r="HM1811" s="72"/>
      <c r="HN1811" s="72"/>
      <c r="HO1811" s="72"/>
      <c r="HP1811" s="72"/>
      <c r="HQ1811" s="72"/>
      <c r="HR1811" s="72"/>
      <c r="HS1811" s="72"/>
      <c r="HT1811" s="72"/>
      <c r="HU1811" s="72"/>
      <c r="HV1811" s="72"/>
      <c r="HW1811" s="72"/>
      <c r="HX1811" s="72"/>
      <c r="HY1811" s="72"/>
      <c r="HZ1811" s="72"/>
      <c r="IA1811" s="72"/>
      <c r="IB1811" s="72"/>
      <c r="IC1811" s="72"/>
      <c r="ID1811" s="72"/>
      <c r="IE1811" s="72"/>
      <c r="IF1811" s="72"/>
      <c r="IG1811" s="72"/>
      <c r="IH1811" s="72"/>
      <c r="II1811" s="72"/>
      <c r="IJ1811" s="72"/>
      <c r="IK1811" s="72"/>
      <c r="IL1811" s="72"/>
      <c r="IM1811" s="72"/>
      <c r="IN1811" s="72"/>
      <c r="IO1811" s="72"/>
      <c r="IP1811" s="72"/>
      <c r="IQ1811" s="72"/>
      <c r="IR1811" s="72"/>
      <c r="IS1811" s="72"/>
      <c r="IT1811" s="72"/>
      <c r="IU1811" s="72"/>
      <c r="IV1811" s="72"/>
      <c r="IW1811" s="72"/>
      <c r="IX1811" s="72"/>
      <c r="IY1811" s="72"/>
      <c r="IZ1811" s="72"/>
      <c r="JA1811" s="72"/>
      <c r="JB1811" s="72"/>
      <c r="JC1811" s="72"/>
      <c r="JD1811" s="72"/>
      <c r="JE1811" s="72"/>
      <c r="JF1811" s="72"/>
      <c r="JG1811" s="72"/>
      <c r="JH1811" s="72"/>
      <c r="JI1811" s="72"/>
      <c r="JJ1811" s="72"/>
      <c r="JK1811" s="72"/>
      <c r="JL1811" s="72"/>
      <c r="JM1811" s="72"/>
      <c r="JN1811" s="72"/>
      <c r="JO1811" s="72"/>
      <c r="JP1811" s="72"/>
      <c r="JQ1811" s="72"/>
      <c r="JR1811" s="72"/>
      <c r="JS1811" s="72"/>
      <c r="JT1811" s="72"/>
      <c r="JU1811" s="72"/>
      <c r="JV1811" s="72"/>
      <c r="JW1811" s="72"/>
      <c r="JX1811" s="72"/>
      <c r="JY1811" s="72"/>
      <c r="JZ1811" s="72"/>
      <c r="KA1811" s="72"/>
      <c r="KB1811" s="72"/>
      <c r="KC1811" s="72"/>
      <c r="KD1811" s="72"/>
      <c r="KE1811" s="72"/>
      <c r="KF1811" s="72"/>
      <c r="KG1811" s="72"/>
      <c r="KH1811" s="72"/>
      <c r="KI1811" s="72"/>
      <c r="KJ1811" s="72"/>
      <c r="KK1811" s="72"/>
      <c r="KL1811" s="72"/>
      <c r="KM1811" s="72"/>
      <c r="KN1811" s="72"/>
      <c r="KO1811" s="72"/>
      <c r="KP1811" s="72"/>
      <c r="KQ1811" s="72"/>
      <c r="KR1811" s="72"/>
      <c r="KS1811" s="72"/>
      <c r="KT1811" s="72"/>
      <c r="KU1811" s="72"/>
      <c r="KV1811" s="72"/>
      <c r="KW1811" s="72"/>
      <c r="KX1811" s="72"/>
      <c r="KY1811" s="72"/>
      <c r="KZ1811" s="72"/>
      <c r="LA1811" s="72"/>
      <c r="LB1811" s="72"/>
      <c r="LC1811" s="72"/>
      <c r="LD1811" s="72"/>
      <c r="LE1811" s="72"/>
      <c r="LF1811" s="72"/>
      <c r="LG1811" s="72"/>
      <c r="LH1811" s="72"/>
      <c r="LI1811" s="72"/>
      <c r="LJ1811" s="72"/>
      <c r="LK1811" s="72"/>
      <c r="LL1811" s="72"/>
      <c r="LM1811" s="72"/>
      <c r="LN1811" s="72"/>
      <c r="LO1811" s="72"/>
      <c r="LP1811" s="72"/>
      <c r="LQ1811" s="72"/>
      <c r="LR1811" s="72"/>
      <c r="LS1811" s="72"/>
      <c r="LT1811" s="72"/>
      <c r="LU1811" s="72"/>
      <c r="LV1811" s="72"/>
      <c r="LW1811" s="72"/>
      <c r="LX1811" s="72"/>
      <c r="LY1811" s="72"/>
      <c r="LZ1811" s="72"/>
      <c r="MA1811" s="72"/>
      <c r="MB1811" s="72"/>
      <c r="MC1811" s="72"/>
      <c r="MD1811" s="72"/>
      <c r="ME1811" s="72"/>
      <c r="MF1811" s="72"/>
      <c r="MG1811" s="72"/>
      <c r="MH1811" s="72"/>
      <c r="MI1811" s="72"/>
      <c r="MJ1811" s="72"/>
      <c r="MK1811" s="72"/>
      <c r="ML1811" s="72"/>
      <c r="MM1811" s="72"/>
      <c r="MN1811" s="72"/>
      <c r="MO1811" s="72"/>
      <c r="MP1811" s="72"/>
      <c r="MQ1811" s="72"/>
      <c r="MR1811" s="72"/>
      <c r="MS1811" s="72"/>
      <c r="MT1811" s="72"/>
      <c r="MU1811" s="72"/>
      <c r="MV1811" s="72"/>
      <c r="MW1811" s="72"/>
      <c r="MX1811" s="72"/>
      <c r="MY1811" s="72"/>
      <c r="MZ1811" s="72"/>
      <c r="NA1811" s="72"/>
      <c r="NB1811" s="72"/>
      <c r="NC1811" s="72"/>
      <c r="ND1811" s="72"/>
      <c r="NE1811" s="72"/>
      <c r="NF1811" s="72"/>
      <c r="NG1811" s="72"/>
      <c r="NH1811" s="72"/>
      <c r="NI1811" s="72"/>
      <c r="NJ1811" s="72"/>
      <c r="NK1811" s="72"/>
      <c r="NL1811" s="72"/>
      <c r="NM1811" s="72"/>
      <c r="NN1811" s="72"/>
      <c r="NO1811" s="72"/>
      <c r="NP1811" s="72"/>
      <c r="NQ1811" s="72"/>
      <c r="NR1811" s="72"/>
      <c r="NS1811" s="72"/>
      <c r="NT1811" s="72"/>
      <c r="NU1811" s="72"/>
      <c r="NV1811" s="72"/>
      <c r="NW1811" s="72"/>
      <c r="NX1811" s="72"/>
      <c r="NY1811" s="72"/>
      <c r="NZ1811" s="72"/>
      <c r="OA1811" s="72"/>
      <c r="OB1811" s="72"/>
      <c r="OC1811" s="72"/>
      <c r="OD1811" s="72"/>
      <c r="OE1811" s="72"/>
      <c r="OF1811" s="72"/>
      <c r="OG1811" s="72"/>
      <c r="OH1811" s="72"/>
      <c r="OI1811" s="72"/>
      <c r="OJ1811" s="72"/>
      <c r="OK1811" s="72"/>
      <c r="OL1811" s="72"/>
      <c r="OM1811" s="72"/>
      <c r="ON1811" s="72"/>
      <c r="OO1811" s="72"/>
      <c r="OP1811" s="72"/>
      <c r="OQ1811" s="72"/>
      <c r="OR1811" s="72"/>
      <c r="OS1811" s="72"/>
      <c r="OT1811" s="72"/>
      <c r="OU1811" s="72"/>
      <c r="OV1811" s="72"/>
      <c r="OW1811" s="72"/>
      <c r="OX1811" s="72"/>
      <c r="OY1811" s="72"/>
      <c r="OZ1811" s="72"/>
      <c r="PA1811" s="72"/>
      <c r="PB1811" s="72"/>
      <c r="PC1811" s="72"/>
      <c r="PD1811" s="72"/>
      <c r="PE1811" s="72"/>
      <c r="PF1811" s="72"/>
      <c r="PG1811" s="72"/>
      <c r="PH1811" s="72"/>
      <c r="PI1811" s="72"/>
      <c r="PJ1811" s="72"/>
      <c r="PK1811" s="72"/>
      <c r="PL1811" s="72"/>
      <c r="PM1811" s="72"/>
      <c r="PN1811" s="72"/>
      <c r="PO1811" s="72"/>
      <c r="PP1811" s="72"/>
      <c r="PQ1811" s="72"/>
      <c r="PR1811" s="72"/>
      <c r="PS1811" s="72"/>
      <c r="PT1811" s="72"/>
      <c r="PU1811" s="72"/>
      <c r="PV1811" s="72"/>
      <c r="PW1811" s="72"/>
      <c r="PX1811" s="72"/>
      <c r="PY1811" s="72"/>
      <c r="PZ1811" s="72"/>
      <c r="QA1811" s="72"/>
      <c r="QB1811" s="72"/>
      <c r="QC1811" s="72"/>
      <c r="QD1811" s="72"/>
      <c r="QE1811" s="72"/>
      <c r="QF1811" s="72"/>
      <c r="QG1811" s="72"/>
      <c r="QH1811" s="72"/>
      <c r="QI1811" s="72"/>
      <c r="QJ1811" s="72"/>
      <c r="QK1811" s="72"/>
      <c r="QL1811" s="72"/>
      <c r="QM1811" s="72"/>
      <c r="QN1811" s="72"/>
      <c r="QO1811" s="72"/>
      <c r="QP1811" s="72"/>
      <c r="QQ1811" s="72"/>
      <c r="QR1811" s="72"/>
      <c r="QS1811" s="72"/>
      <c r="QT1811" s="72"/>
      <c r="QU1811" s="72"/>
      <c r="QV1811" s="72"/>
      <c r="QW1811" s="72"/>
      <c r="QX1811" s="72"/>
      <c r="QY1811" s="72"/>
      <c r="QZ1811" s="72"/>
      <c r="RA1811" s="72"/>
      <c r="RB1811" s="72"/>
      <c r="RC1811" s="72"/>
      <c r="RD1811" s="72"/>
      <c r="RE1811" s="72"/>
      <c r="RF1811" s="72"/>
      <c r="RG1811" s="72"/>
      <c r="RH1811" s="72"/>
      <c r="RI1811" s="72"/>
      <c r="RJ1811" s="72"/>
      <c r="RK1811" s="72"/>
      <c r="RL1811" s="72"/>
      <c r="RM1811" s="72"/>
      <c r="RN1811" s="72"/>
      <c r="RO1811" s="72"/>
      <c r="RP1811" s="72"/>
      <c r="RQ1811" s="72"/>
      <c r="RR1811" s="72"/>
      <c r="RS1811" s="72"/>
      <c r="RT1811" s="72"/>
      <c r="RU1811" s="72"/>
      <c r="RV1811" s="72"/>
      <c r="RW1811" s="72"/>
      <c r="RX1811" s="72"/>
      <c r="RY1811" s="72"/>
      <c r="RZ1811" s="72"/>
      <c r="SA1811" s="72"/>
      <c r="SB1811" s="72"/>
      <c r="SC1811" s="72"/>
      <c r="SD1811" s="72"/>
      <c r="SE1811" s="72"/>
      <c r="SF1811" s="72"/>
      <c r="SG1811" s="72"/>
      <c r="SH1811" s="72"/>
      <c r="SI1811" s="72"/>
      <c r="SJ1811" s="72"/>
      <c r="SK1811" s="72"/>
      <c r="SL1811" s="72"/>
      <c r="SM1811" s="72"/>
      <c r="SN1811" s="72"/>
      <c r="SO1811" s="72"/>
      <c r="SP1811" s="72"/>
      <c r="SQ1811" s="72"/>
      <c r="SR1811" s="72"/>
      <c r="SS1811" s="72"/>
      <c r="ST1811" s="72"/>
      <c r="SU1811" s="72"/>
      <c r="SV1811" s="72"/>
      <c r="SW1811" s="72"/>
      <c r="SX1811" s="72"/>
      <c r="SY1811" s="72"/>
      <c r="SZ1811" s="72"/>
      <c r="TA1811" s="72"/>
      <c r="TB1811" s="72"/>
      <c r="TC1811" s="72"/>
    </row>
    <row r="1812" spans="1:523" ht="16.5" customHeight="1" x14ac:dyDescent="0.2">
      <c r="A1812" s="20">
        <v>1023</v>
      </c>
      <c r="B1812" s="20" t="s">
        <v>75</v>
      </c>
      <c r="C1812" s="20" t="s">
        <v>188</v>
      </c>
      <c r="D1812" s="20" t="s">
        <v>30</v>
      </c>
      <c r="E1812" s="20" t="s">
        <v>712</v>
      </c>
      <c r="F1812" s="22" t="s">
        <v>1280</v>
      </c>
      <c r="G1812" s="20" t="s">
        <v>42</v>
      </c>
      <c r="H1812" s="20" t="s">
        <v>154</v>
      </c>
      <c r="I1812" s="20" t="s">
        <v>27</v>
      </c>
      <c r="J1812" s="129"/>
      <c r="K1812" s="20"/>
      <c r="L1812" s="20"/>
      <c r="M1812" s="20"/>
      <c r="N1812" s="20"/>
      <c r="O1812" s="20"/>
      <c r="P1812" s="42">
        <v>175000000</v>
      </c>
      <c r="Q1812" s="24">
        <v>1</v>
      </c>
      <c r="R1812" s="25">
        <v>45748</v>
      </c>
      <c r="S1812" s="20" t="s">
        <v>83</v>
      </c>
      <c r="T1812" s="26">
        <f t="shared" si="33"/>
        <v>175000000</v>
      </c>
      <c r="U1812" s="28" t="s">
        <v>46</v>
      </c>
      <c r="V1812" s="28" t="s">
        <v>52</v>
      </c>
      <c r="W1812" s="72"/>
      <c r="X1812" s="72"/>
      <c r="Y1812" s="72"/>
      <c r="Z1812" s="72"/>
      <c r="AA1812" s="72"/>
      <c r="AB1812" s="72"/>
      <c r="AC1812" s="72"/>
      <c r="AD1812" s="72"/>
      <c r="AE1812" s="72"/>
      <c r="AF1812" s="72"/>
      <c r="AG1812" s="72"/>
      <c r="AH1812" s="72"/>
      <c r="AI1812" s="72"/>
      <c r="AJ1812" s="72"/>
      <c r="AK1812" s="72"/>
      <c r="AL1812" s="72"/>
      <c r="AM1812" s="72"/>
      <c r="AN1812" s="72"/>
      <c r="AO1812" s="72"/>
      <c r="AP1812" s="72"/>
      <c r="AQ1812" s="72"/>
      <c r="AR1812" s="72"/>
      <c r="AS1812" s="72"/>
      <c r="AT1812" s="72"/>
      <c r="AU1812" s="72"/>
      <c r="AV1812" s="72"/>
      <c r="AW1812" s="72"/>
      <c r="AX1812" s="72"/>
      <c r="AY1812" s="72"/>
      <c r="AZ1812" s="72"/>
      <c r="BA1812" s="72"/>
      <c r="BB1812" s="72"/>
      <c r="BC1812" s="72"/>
      <c r="BD1812" s="72"/>
      <c r="BE1812" s="72"/>
      <c r="BF1812" s="72"/>
      <c r="BG1812" s="72"/>
      <c r="BH1812" s="72"/>
      <c r="BI1812" s="72"/>
      <c r="BJ1812" s="72"/>
      <c r="BK1812" s="72"/>
      <c r="BL1812" s="72"/>
      <c r="BM1812" s="72"/>
      <c r="BN1812" s="72"/>
      <c r="BO1812" s="72"/>
      <c r="BP1812" s="72"/>
      <c r="BQ1812" s="72"/>
      <c r="BR1812" s="72"/>
      <c r="BS1812" s="72"/>
      <c r="BT1812" s="72"/>
      <c r="BU1812" s="72"/>
      <c r="BV1812" s="72"/>
      <c r="BW1812" s="72"/>
      <c r="BX1812" s="72"/>
      <c r="BY1812" s="72"/>
      <c r="BZ1812" s="72"/>
      <c r="CA1812" s="72"/>
      <c r="CB1812" s="72"/>
      <c r="CC1812" s="72"/>
      <c r="CD1812" s="72"/>
      <c r="CE1812" s="72"/>
      <c r="CF1812" s="72"/>
      <c r="CG1812" s="72"/>
      <c r="CH1812" s="72"/>
      <c r="CI1812" s="72"/>
      <c r="CJ1812" s="72"/>
      <c r="CK1812" s="72"/>
      <c r="CL1812" s="72"/>
      <c r="CM1812" s="72"/>
      <c r="CN1812" s="72"/>
      <c r="CO1812" s="72"/>
      <c r="CP1812" s="72"/>
      <c r="CQ1812" s="72"/>
      <c r="CR1812" s="72"/>
      <c r="CS1812" s="72"/>
      <c r="CT1812" s="72"/>
      <c r="CU1812" s="72"/>
      <c r="CV1812" s="72"/>
      <c r="CW1812" s="72"/>
      <c r="CX1812" s="72"/>
      <c r="CY1812" s="72"/>
      <c r="CZ1812" s="72"/>
      <c r="DA1812" s="72"/>
      <c r="DB1812" s="72"/>
      <c r="DC1812" s="72"/>
      <c r="DD1812" s="72"/>
      <c r="DE1812" s="72"/>
      <c r="DF1812" s="72"/>
      <c r="DG1812" s="72"/>
      <c r="DH1812" s="72"/>
      <c r="DI1812" s="72"/>
      <c r="DJ1812" s="72"/>
      <c r="DK1812" s="72"/>
      <c r="DL1812" s="72"/>
      <c r="DM1812" s="72"/>
      <c r="DN1812" s="72"/>
      <c r="DO1812" s="72"/>
      <c r="DP1812" s="72"/>
      <c r="DQ1812" s="72"/>
      <c r="DR1812" s="72"/>
      <c r="DS1812" s="72"/>
      <c r="DT1812" s="72"/>
      <c r="DU1812" s="72"/>
      <c r="DV1812" s="72"/>
      <c r="DW1812" s="72"/>
      <c r="DX1812" s="72"/>
      <c r="DY1812" s="72"/>
      <c r="DZ1812" s="72"/>
      <c r="EA1812" s="72"/>
      <c r="EB1812" s="72"/>
      <c r="EC1812" s="72"/>
      <c r="ED1812" s="72"/>
      <c r="EE1812" s="72"/>
      <c r="EF1812" s="72"/>
      <c r="EG1812" s="72"/>
      <c r="EH1812" s="72"/>
      <c r="EI1812" s="72"/>
      <c r="EJ1812" s="72"/>
      <c r="EK1812" s="72"/>
      <c r="EL1812" s="72"/>
      <c r="EM1812" s="72"/>
      <c r="EN1812" s="72"/>
      <c r="EO1812" s="72"/>
      <c r="EP1812" s="72"/>
      <c r="EQ1812" s="72"/>
      <c r="ER1812" s="72"/>
      <c r="ES1812" s="72"/>
      <c r="ET1812" s="72"/>
      <c r="EU1812" s="72"/>
      <c r="EV1812" s="72"/>
      <c r="EW1812" s="72"/>
      <c r="EX1812" s="72"/>
      <c r="EY1812" s="72"/>
      <c r="EZ1812" s="72"/>
      <c r="FA1812" s="72"/>
      <c r="FB1812" s="72"/>
      <c r="FC1812" s="72"/>
      <c r="FD1812" s="72"/>
      <c r="FE1812" s="72"/>
      <c r="FF1812" s="72"/>
      <c r="FG1812" s="72"/>
      <c r="FH1812" s="72"/>
      <c r="FI1812" s="72"/>
      <c r="FJ1812" s="72"/>
      <c r="FK1812" s="72"/>
      <c r="FL1812" s="72"/>
      <c r="FM1812" s="72"/>
      <c r="FN1812" s="72"/>
      <c r="FO1812" s="72"/>
      <c r="FP1812" s="72"/>
      <c r="FQ1812" s="72"/>
      <c r="FR1812" s="72"/>
      <c r="FS1812" s="72"/>
      <c r="FT1812" s="72"/>
      <c r="FU1812" s="72"/>
      <c r="FV1812" s="72"/>
      <c r="FW1812" s="72"/>
      <c r="FX1812" s="72"/>
      <c r="FY1812" s="72"/>
      <c r="FZ1812" s="72"/>
      <c r="GA1812" s="72"/>
      <c r="GB1812" s="72"/>
      <c r="GC1812" s="72"/>
      <c r="GD1812" s="72"/>
      <c r="GE1812" s="72"/>
      <c r="GF1812" s="72"/>
      <c r="GG1812" s="72"/>
      <c r="GH1812" s="72"/>
      <c r="GI1812" s="72"/>
      <c r="GJ1812" s="72"/>
      <c r="GK1812" s="72"/>
      <c r="GL1812" s="72"/>
      <c r="GM1812" s="72"/>
      <c r="GN1812" s="72"/>
      <c r="GO1812" s="72"/>
      <c r="GP1812" s="72"/>
      <c r="GQ1812" s="72"/>
      <c r="GR1812" s="72"/>
      <c r="GS1812" s="72"/>
      <c r="GT1812" s="72"/>
      <c r="GU1812" s="72"/>
      <c r="GV1812" s="72"/>
      <c r="GW1812" s="72"/>
      <c r="GX1812" s="72"/>
      <c r="GY1812" s="72"/>
      <c r="GZ1812" s="72"/>
      <c r="HA1812" s="72"/>
      <c r="HB1812" s="72"/>
      <c r="HC1812" s="72"/>
      <c r="HD1812" s="72"/>
      <c r="HE1812" s="72"/>
      <c r="HF1812" s="72"/>
      <c r="HG1812" s="72"/>
      <c r="HH1812" s="72"/>
      <c r="HI1812" s="72"/>
      <c r="HJ1812" s="72"/>
      <c r="HK1812" s="72"/>
      <c r="HL1812" s="72"/>
      <c r="HM1812" s="72"/>
      <c r="HN1812" s="72"/>
      <c r="HO1812" s="72"/>
      <c r="HP1812" s="72"/>
      <c r="HQ1812" s="72"/>
      <c r="HR1812" s="72"/>
      <c r="HS1812" s="72"/>
      <c r="HT1812" s="72"/>
      <c r="HU1812" s="72"/>
      <c r="HV1812" s="72"/>
      <c r="HW1812" s="72"/>
      <c r="HX1812" s="72"/>
      <c r="HY1812" s="72"/>
      <c r="HZ1812" s="72"/>
      <c r="IA1812" s="72"/>
      <c r="IB1812" s="72"/>
      <c r="IC1812" s="72"/>
      <c r="ID1812" s="72"/>
      <c r="IE1812" s="72"/>
      <c r="IF1812" s="72"/>
      <c r="IG1812" s="72"/>
      <c r="IH1812" s="72"/>
      <c r="II1812" s="72"/>
      <c r="IJ1812" s="72"/>
      <c r="IK1812" s="72"/>
      <c r="IL1812" s="72"/>
      <c r="IM1812" s="72"/>
      <c r="IN1812" s="72"/>
      <c r="IO1812" s="72"/>
      <c r="IP1812" s="72"/>
      <c r="IQ1812" s="72"/>
      <c r="IR1812" s="72"/>
      <c r="IS1812" s="72"/>
      <c r="IT1812" s="72"/>
      <c r="IU1812" s="72"/>
      <c r="IV1812" s="72"/>
      <c r="IW1812" s="72"/>
      <c r="IX1812" s="72"/>
      <c r="IY1812" s="72"/>
      <c r="IZ1812" s="72"/>
      <c r="JA1812" s="72"/>
      <c r="JB1812" s="72"/>
      <c r="JC1812" s="72"/>
      <c r="JD1812" s="72"/>
      <c r="JE1812" s="72"/>
      <c r="JF1812" s="72"/>
      <c r="JG1812" s="72"/>
      <c r="JH1812" s="72"/>
      <c r="JI1812" s="72"/>
      <c r="JJ1812" s="72"/>
      <c r="JK1812" s="72"/>
      <c r="JL1812" s="72"/>
      <c r="JM1812" s="72"/>
      <c r="JN1812" s="72"/>
      <c r="JO1812" s="72"/>
      <c r="JP1812" s="72"/>
      <c r="JQ1812" s="72"/>
      <c r="JR1812" s="72"/>
      <c r="JS1812" s="72"/>
      <c r="JT1812" s="72"/>
      <c r="JU1812" s="72"/>
      <c r="JV1812" s="72"/>
      <c r="JW1812" s="72"/>
      <c r="JX1812" s="72"/>
      <c r="JY1812" s="72"/>
      <c r="JZ1812" s="72"/>
      <c r="KA1812" s="72"/>
      <c r="KB1812" s="72"/>
      <c r="KC1812" s="72"/>
      <c r="KD1812" s="72"/>
      <c r="KE1812" s="72"/>
      <c r="KF1812" s="72"/>
      <c r="KG1812" s="72"/>
      <c r="KH1812" s="72"/>
      <c r="KI1812" s="72"/>
      <c r="KJ1812" s="72"/>
      <c r="KK1812" s="72"/>
      <c r="KL1812" s="72"/>
      <c r="KM1812" s="72"/>
      <c r="KN1812" s="72"/>
      <c r="KO1812" s="72"/>
      <c r="KP1812" s="72"/>
      <c r="KQ1812" s="72"/>
      <c r="KR1812" s="72"/>
      <c r="KS1812" s="72"/>
      <c r="KT1812" s="72"/>
      <c r="KU1812" s="72"/>
      <c r="KV1812" s="72"/>
      <c r="KW1812" s="72"/>
      <c r="KX1812" s="72"/>
      <c r="KY1812" s="72"/>
      <c r="KZ1812" s="72"/>
      <c r="LA1812" s="72"/>
      <c r="LB1812" s="72"/>
      <c r="LC1812" s="72"/>
      <c r="LD1812" s="72"/>
      <c r="LE1812" s="72"/>
      <c r="LF1812" s="72"/>
      <c r="LG1812" s="72"/>
      <c r="LH1812" s="72"/>
      <c r="LI1812" s="72"/>
      <c r="LJ1812" s="72"/>
      <c r="LK1812" s="72"/>
      <c r="LL1812" s="72"/>
      <c r="LM1812" s="72"/>
      <c r="LN1812" s="72"/>
      <c r="LO1812" s="72"/>
      <c r="LP1812" s="72"/>
      <c r="LQ1812" s="72"/>
      <c r="LR1812" s="72"/>
      <c r="LS1812" s="72"/>
      <c r="LT1812" s="72"/>
      <c r="LU1812" s="72"/>
      <c r="LV1812" s="72"/>
      <c r="LW1812" s="72"/>
      <c r="LX1812" s="72"/>
      <c r="LY1812" s="72"/>
      <c r="LZ1812" s="72"/>
      <c r="MA1812" s="72"/>
      <c r="MB1812" s="72"/>
      <c r="MC1812" s="72"/>
      <c r="MD1812" s="72"/>
      <c r="ME1812" s="72"/>
      <c r="MF1812" s="72"/>
      <c r="MG1812" s="72"/>
      <c r="MH1812" s="72"/>
      <c r="MI1812" s="72"/>
      <c r="MJ1812" s="72"/>
      <c r="MK1812" s="72"/>
      <c r="ML1812" s="72"/>
      <c r="MM1812" s="72"/>
      <c r="MN1812" s="72"/>
      <c r="MO1812" s="72"/>
      <c r="MP1812" s="72"/>
      <c r="MQ1812" s="72"/>
      <c r="MR1812" s="72"/>
      <c r="MS1812" s="72"/>
      <c r="MT1812" s="72"/>
      <c r="MU1812" s="72"/>
      <c r="MV1812" s="72"/>
      <c r="MW1812" s="72"/>
      <c r="MX1812" s="72"/>
      <c r="MY1812" s="72"/>
      <c r="MZ1812" s="72"/>
      <c r="NA1812" s="72"/>
      <c r="NB1812" s="72"/>
      <c r="NC1812" s="72"/>
      <c r="ND1812" s="72"/>
      <c r="NE1812" s="72"/>
      <c r="NF1812" s="72"/>
      <c r="NG1812" s="72"/>
      <c r="NH1812" s="72"/>
      <c r="NI1812" s="72"/>
      <c r="NJ1812" s="72"/>
      <c r="NK1812" s="72"/>
      <c r="NL1812" s="72"/>
      <c r="NM1812" s="72"/>
      <c r="NN1812" s="72"/>
      <c r="NO1812" s="72"/>
      <c r="NP1812" s="72"/>
      <c r="NQ1812" s="72"/>
      <c r="NR1812" s="72"/>
      <c r="NS1812" s="72"/>
      <c r="NT1812" s="72"/>
      <c r="NU1812" s="72"/>
      <c r="NV1812" s="72"/>
      <c r="NW1812" s="72"/>
      <c r="NX1812" s="72"/>
      <c r="NY1812" s="72"/>
      <c r="NZ1812" s="72"/>
      <c r="OA1812" s="72"/>
      <c r="OB1812" s="72"/>
      <c r="OC1812" s="72"/>
      <c r="OD1812" s="72"/>
      <c r="OE1812" s="72"/>
      <c r="OF1812" s="72"/>
      <c r="OG1812" s="72"/>
      <c r="OH1812" s="72"/>
      <c r="OI1812" s="72"/>
      <c r="OJ1812" s="72"/>
      <c r="OK1812" s="72"/>
      <c r="OL1812" s="72"/>
      <c r="OM1812" s="72"/>
      <c r="ON1812" s="72"/>
      <c r="OO1812" s="72"/>
      <c r="OP1812" s="72"/>
      <c r="OQ1812" s="72"/>
      <c r="OR1812" s="72"/>
      <c r="OS1812" s="72"/>
      <c r="OT1812" s="72"/>
      <c r="OU1812" s="72"/>
      <c r="OV1812" s="72"/>
      <c r="OW1812" s="72"/>
      <c r="OX1812" s="72"/>
      <c r="OY1812" s="72"/>
      <c r="OZ1812" s="72"/>
      <c r="PA1812" s="72"/>
      <c r="PB1812" s="72"/>
      <c r="PC1812" s="72"/>
      <c r="PD1812" s="72"/>
      <c r="PE1812" s="72"/>
      <c r="PF1812" s="72"/>
      <c r="PG1812" s="72"/>
      <c r="PH1812" s="72"/>
      <c r="PI1812" s="72"/>
      <c r="PJ1812" s="72"/>
      <c r="PK1812" s="72"/>
      <c r="PL1812" s="72"/>
      <c r="PM1812" s="72"/>
      <c r="PN1812" s="72"/>
      <c r="PO1812" s="72"/>
      <c r="PP1812" s="72"/>
      <c r="PQ1812" s="72"/>
      <c r="PR1812" s="72"/>
      <c r="PS1812" s="72"/>
      <c r="PT1812" s="72"/>
      <c r="PU1812" s="72"/>
      <c r="PV1812" s="72"/>
      <c r="PW1812" s="72"/>
      <c r="PX1812" s="72"/>
      <c r="PY1812" s="72"/>
      <c r="PZ1812" s="72"/>
      <c r="QA1812" s="72"/>
      <c r="QB1812" s="72"/>
      <c r="QC1812" s="72"/>
      <c r="QD1812" s="72"/>
      <c r="QE1812" s="72"/>
      <c r="QF1812" s="72"/>
      <c r="QG1812" s="72"/>
      <c r="QH1812" s="72"/>
      <c r="QI1812" s="72"/>
      <c r="QJ1812" s="72"/>
      <c r="QK1812" s="72"/>
      <c r="QL1812" s="72"/>
      <c r="QM1812" s="72"/>
      <c r="QN1812" s="72"/>
      <c r="QO1812" s="72"/>
      <c r="QP1812" s="72"/>
      <c r="QQ1812" s="72"/>
      <c r="QR1812" s="72"/>
      <c r="QS1812" s="72"/>
      <c r="QT1812" s="72"/>
      <c r="QU1812" s="72"/>
      <c r="QV1812" s="72"/>
      <c r="QW1812" s="72"/>
      <c r="QX1812" s="72"/>
      <c r="QY1812" s="72"/>
      <c r="QZ1812" s="72"/>
      <c r="RA1812" s="72"/>
      <c r="RB1812" s="72"/>
      <c r="RC1812" s="72"/>
      <c r="RD1812" s="72"/>
      <c r="RE1812" s="72"/>
      <c r="RF1812" s="72"/>
      <c r="RG1812" s="72"/>
      <c r="RH1812" s="72"/>
      <c r="RI1812" s="72"/>
      <c r="RJ1812" s="72"/>
      <c r="RK1812" s="72"/>
      <c r="RL1812" s="72"/>
      <c r="RM1812" s="72"/>
      <c r="RN1812" s="72"/>
      <c r="RO1812" s="72"/>
      <c r="RP1812" s="72"/>
      <c r="RQ1812" s="72"/>
      <c r="RR1812" s="72"/>
      <c r="RS1812" s="72"/>
      <c r="RT1812" s="72"/>
      <c r="RU1812" s="72"/>
      <c r="RV1812" s="72"/>
      <c r="RW1812" s="72"/>
      <c r="RX1812" s="72"/>
      <c r="RY1812" s="72"/>
      <c r="RZ1812" s="72"/>
      <c r="SA1812" s="72"/>
      <c r="SB1812" s="72"/>
      <c r="SC1812" s="72"/>
      <c r="SD1812" s="72"/>
      <c r="SE1812" s="72"/>
      <c r="SF1812" s="72"/>
      <c r="SG1812" s="72"/>
      <c r="SH1812" s="72"/>
      <c r="SI1812" s="72"/>
      <c r="SJ1812" s="72"/>
      <c r="SK1812" s="72"/>
      <c r="SL1812" s="72"/>
      <c r="SM1812" s="72"/>
      <c r="SN1812" s="72"/>
      <c r="SO1812" s="72"/>
      <c r="SP1812" s="72"/>
      <c r="SQ1812" s="72"/>
      <c r="SR1812" s="72"/>
      <c r="SS1812" s="72"/>
      <c r="ST1812" s="72"/>
      <c r="SU1812" s="72"/>
      <c r="SV1812" s="72"/>
      <c r="SW1812" s="72"/>
      <c r="SX1812" s="72"/>
      <c r="SY1812" s="72"/>
      <c r="SZ1812" s="72"/>
      <c r="TA1812" s="72"/>
      <c r="TB1812" s="72"/>
      <c r="TC1812" s="72"/>
    </row>
    <row r="1813" spans="1:523" ht="16.5" customHeight="1" x14ac:dyDescent="0.2">
      <c r="A1813" s="20">
        <v>1024</v>
      </c>
      <c r="B1813" s="20" t="s">
        <v>75</v>
      </c>
      <c r="C1813" s="20" t="s">
        <v>188</v>
      </c>
      <c r="D1813" s="20" t="s">
        <v>30</v>
      </c>
      <c r="E1813" s="20" t="s">
        <v>1345</v>
      </c>
      <c r="F1813" s="22" t="s">
        <v>1281</v>
      </c>
      <c r="G1813" s="20" t="s">
        <v>25</v>
      </c>
      <c r="H1813" s="20" t="s">
        <v>35</v>
      </c>
      <c r="I1813" s="20" t="s">
        <v>27</v>
      </c>
      <c r="J1813" s="129"/>
      <c r="K1813" s="20"/>
      <c r="L1813" s="20"/>
      <c r="M1813" s="20"/>
      <c r="N1813" s="20"/>
      <c r="O1813" s="20"/>
      <c r="P1813" s="42">
        <v>300000000</v>
      </c>
      <c r="Q1813" s="24">
        <v>10</v>
      </c>
      <c r="R1813" s="25">
        <v>45748</v>
      </c>
      <c r="S1813" s="20" t="s">
        <v>83</v>
      </c>
      <c r="T1813" s="26">
        <f t="shared" si="33"/>
        <v>3000000000</v>
      </c>
      <c r="U1813" s="28" t="s">
        <v>46</v>
      </c>
      <c r="V1813" s="28" t="s">
        <v>52</v>
      </c>
      <c r="W1813" s="72"/>
      <c r="X1813" s="72"/>
      <c r="Y1813" s="72"/>
      <c r="Z1813" s="72"/>
      <c r="AA1813" s="72"/>
      <c r="AB1813" s="72"/>
      <c r="AC1813" s="72"/>
      <c r="AD1813" s="72"/>
      <c r="AE1813" s="72"/>
      <c r="AF1813" s="72"/>
      <c r="AG1813" s="72"/>
      <c r="AH1813" s="72"/>
      <c r="AI1813" s="72"/>
      <c r="AJ1813" s="72"/>
      <c r="AK1813" s="72"/>
      <c r="AL1813" s="72"/>
      <c r="AM1813" s="72"/>
      <c r="AN1813" s="72"/>
      <c r="AO1813" s="72"/>
      <c r="AP1813" s="72"/>
      <c r="AQ1813" s="72"/>
      <c r="AR1813" s="72"/>
      <c r="AS1813" s="72"/>
      <c r="AT1813" s="72"/>
      <c r="AU1813" s="72"/>
      <c r="AV1813" s="72"/>
      <c r="AW1813" s="72"/>
      <c r="AX1813" s="72"/>
      <c r="AY1813" s="72"/>
      <c r="AZ1813" s="72"/>
      <c r="BA1813" s="72"/>
      <c r="BB1813" s="72"/>
      <c r="BC1813" s="72"/>
      <c r="BD1813" s="72"/>
      <c r="BE1813" s="72"/>
      <c r="BF1813" s="72"/>
      <c r="BG1813" s="72"/>
      <c r="BH1813" s="72"/>
      <c r="BI1813" s="72"/>
      <c r="BJ1813" s="72"/>
      <c r="BK1813" s="72"/>
      <c r="BL1813" s="72"/>
      <c r="BM1813" s="72"/>
      <c r="BN1813" s="72"/>
      <c r="BO1813" s="72"/>
      <c r="BP1813" s="72"/>
      <c r="BQ1813" s="72"/>
      <c r="BR1813" s="72"/>
      <c r="BS1813" s="72"/>
      <c r="BT1813" s="72"/>
      <c r="BU1813" s="72"/>
      <c r="BV1813" s="72"/>
      <c r="BW1813" s="72"/>
      <c r="BX1813" s="72"/>
      <c r="BY1813" s="72"/>
      <c r="BZ1813" s="72"/>
      <c r="CA1813" s="72"/>
      <c r="CB1813" s="72"/>
      <c r="CC1813" s="72"/>
      <c r="CD1813" s="72"/>
      <c r="CE1813" s="72"/>
      <c r="CF1813" s="72"/>
      <c r="CG1813" s="72"/>
      <c r="CH1813" s="72"/>
      <c r="CI1813" s="72"/>
      <c r="CJ1813" s="72"/>
      <c r="CK1813" s="72"/>
      <c r="CL1813" s="72"/>
      <c r="CM1813" s="72"/>
      <c r="CN1813" s="72"/>
      <c r="CO1813" s="72"/>
      <c r="CP1813" s="72"/>
      <c r="CQ1813" s="72"/>
      <c r="CR1813" s="72"/>
      <c r="CS1813" s="72"/>
      <c r="CT1813" s="72"/>
      <c r="CU1813" s="72"/>
      <c r="CV1813" s="72"/>
      <c r="CW1813" s="72"/>
      <c r="CX1813" s="72"/>
      <c r="CY1813" s="72"/>
      <c r="CZ1813" s="72"/>
      <c r="DA1813" s="72"/>
      <c r="DB1813" s="72"/>
      <c r="DC1813" s="72"/>
      <c r="DD1813" s="72"/>
      <c r="DE1813" s="72"/>
      <c r="DF1813" s="72"/>
      <c r="DG1813" s="72"/>
      <c r="DH1813" s="72"/>
      <c r="DI1813" s="72"/>
      <c r="DJ1813" s="72"/>
      <c r="DK1813" s="72"/>
      <c r="DL1813" s="72"/>
      <c r="DM1813" s="72"/>
      <c r="DN1813" s="72"/>
      <c r="DO1813" s="72"/>
      <c r="DP1813" s="72"/>
      <c r="DQ1813" s="72"/>
      <c r="DR1813" s="72"/>
      <c r="DS1813" s="72"/>
      <c r="DT1813" s="72"/>
      <c r="DU1813" s="72"/>
      <c r="DV1813" s="72"/>
      <c r="DW1813" s="72"/>
      <c r="DX1813" s="72"/>
      <c r="DY1813" s="72"/>
      <c r="DZ1813" s="72"/>
      <c r="EA1813" s="72"/>
      <c r="EB1813" s="72"/>
      <c r="EC1813" s="72"/>
      <c r="ED1813" s="72"/>
      <c r="EE1813" s="72"/>
      <c r="EF1813" s="72"/>
      <c r="EG1813" s="72"/>
      <c r="EH1813" s="72"/>
      <c r="EI1813" s="72"/>
      <c r="EJ1813" s="72"/>
      <c r="EK1813" s="72"/>
      <c r="EL1813" s="72"/>
      <c r="EM1813" s="72"/>
      <c r="EN1813" s="72"/>
      <c r="EO1813" s="72"/>
      <c r="EP1813" s="72"/>
      <c r="EQ1813" s="72"/>
      <c r="ER1813" s="72"/>
      <c r="ES1813" s="72"/>
      <c r="ET1813" s="72"/>
      <c r="EU1813" s="72"/>
      <c r="EV1813" s="72"/>
      <c r="EW1813" s="72"/>
      <c r="EX1813" s="72"/>
      <c r="EY1813" s="72"/>
      <c r="EZ1813" s="72"/>
      <c r="FA1813" s="72"/>
      <c r="FB1813" s="72"/>
      <c r="FC1813" s="72"/>
      <c r="FD1813" s="72"/>
      <c r="FE1813" s="72"/>
      <c r="FF1813" s="72"/>
      <c r="FG1813" s="72"/>
      <c r="FH1813" s="72"/>
      <c r="FI1813" s="72"/>
      <c r="FJ1813" s="72"/>
      <c r="FK1813" s="72"/>
      <c r="FL1813" s="72"/>
      <c r="FM1813" s="72"/>
      <c r="FN1813" s="72"/>
      <c r="FO1813" s="72"/>
      <c r="FP1813" s="72"/>
      <c r="FQ1813" s="72"/>
      <c r="FR1813" s="72"/>
      <c r="FS1813" s="72"/>
      <c r="FT1813" s="72"/>
      <c r="FU1813" s="72"/>
      <c r="FV1813" s="72"/>
      <c r="FW1813" s="72"/>
      <c r="FX1813" s="72"/>
      <c r="FY1813" s="72"/>
      <c r="FZ1813" s="72"/>
      <c r="GA1813" s="72"/>
      <c r="GB1813" s="72"/>
      <c r="GC1813" s="72"/>
      <c r="GD1813" s="72"/>
      <c r="GE1813" s="72"/>
      <c r="GF1813" s="72"/>
      <c r="GG1813" s="72"/>
      <c r="GH1813" s="72"/>
      <c r="GI1813" s="72"/>
      <c r="GJ1813" s="72"/>
      <c r="GK1813" s="72"/>
      <c r="GL1813" s="72"/>
      <c r="GM1813" s="72"/>
      <c r="GN1813" s="72"/>
      <c r="GO1813" s="72"/>
      <c r="GP1813" s="72"/>
      <c r="GQ1813" s="72"/>
      <c r="GR1813" s="72"/>
      <c r="GS1813" s="72"/>
      <c r="GT1813" s="72"/>
      <c r="GU1813" s="72"/>
      <c r="GV1813" s="72"/>
      <c r="GW1813" s="72"/>
      <c r="GX1813" s="72"/>
      <c r="GY1813" s="72"/>
      <c r="GZ1813" s="72"/>
      <c r="HA1813" s="72"/>
      <c r="HB1813" s="72"/>
      <c r="HC1813" s="72"/>
      <c r="HD1813" s="72"/>
      <c r="HE1813" s="72"/>
      <c r="HF1813" s="72"/>
      <c r="HG1813" s="72"/>
      <c r="HH1813" s="72"/>
      <c r="HI1813" s="72"/>
      <c r="HJ1813" s="72"/>
      <c r="HK1813" s="72"/>
      <c r="HL1813" s="72"/>
      <c r="HM1813" s="72"/>
      <c r="HN1813" s="72"/>
      <c r="HO1813" s="72"/>
      <c r="HP1813" s="72"/>
      <c r="HQ1813" s="72"/>
      <c r="HR1813" s="72"/>
      <c r="HS1813" s="72"/>
      <c r="HT1813" s="72"/>
      <c r="HU1813" s="72"/>
      <c r="HV1813" s="72"/>
      <c r="HW1813" s="72"/>
      <c r="HX1813" s="72"/>
      <c r="HY1813" s="72"/>
      <c r="HZ1813" s="72"/>
      <c r="IA1813" s="72"/>
      <c r="IB1813" s="72"/>
      <c r="IC1813" s="72"/>
      <c r="ID1813" s="72"/>
      <c r="IE1813" s="72"/>
      <c r="IF1813" s="72"/>
      <c r="IG1813" s="72"/>
      <c r="IH1813" s="72"/>
      <c r="II1813" s="72"/>
      <c r="IJ1813" s="72"/>
      <c r="IK1813" s="72"/>
      <c r="IL1813" s="72"/>
      <c r="IM1813" s="72"/>
      <c r="IN1813" s="72"/>
      <c r="IO1813" s="72"/>
      <c r="IP1813" s="72"/>
      <c r="IQ1813" s="72"/>
      <c r="IR1813" s="72"/>
      <c r="IS1813" s="72"/>
      <c r="IT1813" s="72"/>
      <c r="IU1813" s="72"/>
      <c r="IV1813" s="72"/>
      <c r="IW1813" s="72"/>
      <c r="IX1813" s="72"/>
      <c r="IY1813" s="72"/>
      <c r="IZ1813" s="72"/>
      <c r="JA1813" s="72"/>
      <c r="JB1813" s="72"/>
      <c r="JC1813" s="72"/>
      <c r="JD1813" s="72"/>
      <c r="JE1813" s="72"/>
      <c r="JF1813" s="72"/>
      <c r="JG1813" s="72"/>
      <c r="JH1813" s="72"/>
      <c r="JI1813" s="72"/>
      <c r="JJ1813" s="72"/>
      <c r="JK1813" s="72"/>
      <c r="JL1813" s="72"/>
      <c r="JM1813" s="72"/>
      <c r="JN1813" s="72"/>
      <c r="JO1813" s="72"/>
      <c r="JP1813" s="72"/>
      <c r="JQ1813" s="72"/>
      <c r="JR1813" s="72"/>
      <c r="JS1813" s="72"/>
      <c r="JT1813" s="72"/>
      <c r="JU1813" s="72"/>
      <c r="JV1813" s="72"/>
      <c r="JW1813" s="72"/>
      <c r="JX1813" s="72"/>
      <c r="JY1813" s="72"/>
      <c r="JZ1813" s="72"/>
      <c r="KA1813" s="72"/>
      <c r="KB1813" s="72"/>
      <c r="KC1813" s="72"/>
      <c r="KD1813" s="72"/>
      <c r="KE1813" s="72"/>
      <c r="KF1813" s="72"/>
      <c r="KG1813" s="72"/>
      <c r="KH1813" s="72"/>
      <c r="KI1813" s="72"/>
      <c r="KJ1813" s="72"/>
      <c r="KK1813" s="72"/>
      <c r="KL1813" s="72"/>
      <c r="KM1813" s="72"/>
      <c r="KN1813" s="72"/>
      <c r="KO1813" s="72"/>
      <c r="KP1813" s="72"/>
      <c r="KQ1813" s="72"/>
      <c r="KR1813" s="72"/>
      <c r="KS1813" s="72"/>
      <c r="KT1813" s="72"/>
      <c r="KU1813" s="72"/>
      <c r="KV1813" s="72"/>
      <c r="KW1813" s="72"/>
      <c r="KX1813" s="72"/>
      <c r="KY1813" s="72"/>
      <c r="KZ1813" s="72"/>
      <c r="LA1813" s="72"/>
      <c r="LB1813" s="72"/>
      <c r="LC1813" s="72"/>
      <c r="LD1813" s="72"/>
      <c r="LE1813" s="72"/>
      <c r="LF1813" s="72"/>
      <c r="LG1813" s="72"/>
      <c r="LH1813" s="72"/>
      <c r="LI1813" s="72"/>
      <c r="LJ1813" s="72"/>
      <c r="LK1813" s="72"/>
      <c r="LL1813" s="72"/>
      <c r="LM1813" s="72"/>
      <c r="LN1813" s="72"/>
      <c r="LO1813" s="72"/>
      <c r="LP1813" s="72"/>
      <c r="LQ1813" s="72"/>
      <c r="LR1813" s="72"/>
      <c r="LS1813" s="72"/>
      <c r="LT1813" s="72"/>
      <c r="LU1813" s="72"/>
      <c r="LV1813" s="72"/>
      <c r="LW1813" s="72"/>
      <c r="LX1813" s="72"/>
      <c r="LY1813" s="72"/>
      <c r="LZ1813" s="72"/>
      <c r="MA1813" s="72"/>
      <c r="MB1813" s="72"/>
      <c r="MC1813" s="72"/>
      <c r="MD1813" s="72"/>
      <c r="ME1813" s="72"/>
      <c r="MF1813" s="72"/>
      <c r="MG1813" s="72"/>
      <c r="MH1813" s="72"/>
      <c r="MI1813" s="72"/>
      <c r="MJ1813" s="72"/>
      <c r="MK1813" s="72"/>
      <c r="ML1813" s="72"/>
      <c r="MM1813" s="72"/>
      <c r="MN1813" s="72"/>
      <c r="MO1813" s="72"/>
      <c r="MP1813" s="72"/>
      <c r="MQ1813" s="72"/>
      <c r="MR1813" s="72"/>
      <c r="MS1813" s="72"/>
      <c r="MT1813" s="72"/>
      <c r="MU1813" s="72"/>
      <c r="MV1813" s="72"/>
      <c r="MW1813" s="72"/>
      <c r="MX1813" s="72"/>
      <c r="MY1813" s="72"/>
      <c r="MZ1813" s="72"/>
      <c r="NA1813" s="72"/>
      <c r="NB1813" s="72"/>
      <c r="NC1813" s="72"/>
      <c r="ND1813" s="72"/>
      <c r="NE1813" s="72"/>
      <c r="NF1813" s="72"/>
      <c r="NG1813" s="72"/>
      <c r="NH1813" s="72"/>
      <c r="NI1813" s="72"/>
      <c r="NJ1813" s="72"/>
      <c r="NK1813" s="72"/>
      <c r="NL1813" s="72"/>
      <c r="NM1813" s="72"/>
      <c r="NN1813" s="72"/>
      <c r="NO1813" s="72"/>
      <c r="NP1813" s="72"/>
      <c r="NQ1813" s="72"/>
      <c r="NR1813" s="72"/>
      <c r="NS1813" s="72"/>
      <c r="NT1813" s="72"/>
      <c r="NU1813" s="72"/>
      <c r="NV1813" s="72"/>
      <c r="NW1813" s="72"/>
      <c r="NX1813" s="72"/>
      <c r="NY1813" s="72"/>
      <c r="NZ1813" s="72"/>
      <c r="OA1813" s="72"/>
      <c r="OB1813" s="72"/>
      <c r="OC1813" s="72"/>
      <c r="OD1813" s="72"/>
      <c r="OE1813" s="72"/>
      <c r="OF1813" s="72"/>
      <c r="OG1813" s="72"/>
      <c r="OH1813" s="72"/>
      <c r="OI1813" s="72"/>
      <c r="OJ1813" s="72"/>
      <c r="OK1813" s="72"/>
      <c r="OL1813" s="72"/>
      <c r="OM1813" s="72"/>
      <c r="ON1813" s="72"/>
      <c r="OO1813" s="72"/>
      <c r="OP1813" s="72"/>
      <c r="OQ1813" s="72"/>
      <c r="OR1813" s="72"/>
      <c r="OS1813" s="72"/>
      <c r="OT1813" s="72"/>
      <c r="OU1813" s="72"/>
      <c r="OV1813" s="72"/>
      <c r="OW1813" s="72"/>
      <c r="OX1813" s="72"/>
      <c r="OY1813" s="72"/>
      <c r="OZ1813" s="72"/>
      <c r="PA1813" s="72"/>
      <c r="PB1813" s="72"/>
      <c r="PC1813" s="72"/>
      <c r="PD1813" s="72"/>
      <c r="PE1813" s="72"/>
      <c r="PF1813" s="72"/>
      <c r="PG1813" s="72"/>
      <c r="PH1813" s="72"/>
      <c r="PI1813" s="72"/>
      <c r="PJ1813" s="72"/>
      <c r="PK1813" s="72"/>
      <c r="PL1813" s="72"/>
      <c r="PM1813" s="72"/>
      <c r="PN1813" s="72"/>
      <c r="PO1813" s="72"/>
      <c r="PP1813" s="72"/>
      <c r="PQ1813" s="72"/>
      <c r="PR1813" s="72"/>
      <c r="PS1813" s="72"/>
      <c r="PT1813" s="72"/>
      <c r="PU1813" s="72"/>
      <c r="PV1813" s="72"/>
      <c r="PW1813" s="72"/>
      <c r="PX1813" s="72"/>
      <c r="PY1813" s="72"/>
      <c r="PZ1813" s="72"/>
      <c r="QA1813" s="72"/>
      <c r="QB1813" s="72"/>
      <c r="QC1813" s="72"/>
      <c r="QD1813" s="72"/>
      <c r="QE1813" s="72"/>
      <c r="QF1813" s="72"/>
      <c r="QG1813" s="72"/>
      <c r="QH1813" s="72"/>
      <c r="QI1813" s="72"/>
      <c r="QJ1813" s="72"/>
      <c r="QK1813" s="72"/>
      <c r="QL1813" s="72"/>
      <c r="QM1813" s="72"/>
      <c r="QN1813" s="72"/>
      <c r="QO1813" s="72"/>
      <c r="QP1813" s="72"/>
      <c r="QQ1813" s="72"/>
      <c r="QR1813" s="72"/>
      <c r="QS1813" s="72"/>
      <c r="QT1813" s="72"/>
      <c r="QU1813" s="72"/>
      <c r="QV1813" s="72"/>
      <c r="QW1813" s="72"/>
      <c r="QX1813" s="72"/>
      <c r="QY1813" s="72"/>
      <c r="QZ1813" s="72"/>
      <c r="RA1813" s="72"/>
      <c r="RB1813" s="72"/>
      <c r="RC1813" s="72"/>
      <c r="RD1813" s="72"/>
      <c r="RE1813" s="72"/>
      <c r="RF1813" s="72"/>
      <c r="RG1813" s="72"/>
      <c r="RH1813" s="72"/>
      <c r="RI1813" s="72"/>
      <c r="RJ1813" s="72"/>
      <c r="RK1813" s="72"/>
      <c r="RL1813" s="72"/>
      <c r="RM1813" s="72"/>
      <c r="RN1813" s="72"/>
      <c r="RO1813" s="72"/>
      <c r="RP1813" s="72"/>
      <c r="RQ1813" s="72"/>
      <c r="RR1813" s="72"/>
      <c r="RS1813" s="72"/>
      <c r="RT1813" s="72"/>
      <c r="RU1813" s="72"/>
      <c r="RV1813" s="72"/>
      <c r="RW1813" s="72"/>
      <c r="RX1813" s="72"/>
      <c r="RY1813" s="72"/>
      <c r="RZ1813" s="72"/>
      <c r="SA1813" s="72"/>
      <c r="SB1813" s="72"/>
      <c r="SC1813" s="72"/>
      <c r="SD1813" s="72"/>
      <c r="SE1813" s="72"/>
      <c r="SF1813" s="72"/>
      <c r="SG1813" s="72"/>
      <c r="SH1813" s="72"/>
      <c r="SI1813" s="72"/>
      <c r="SJ1813" s="72"/>
      <c r="SK1813" s="72"/>
      <c r="SL1813" s="72"/>
      <c r="SM1813" s="72"/>
      <c r="SN1813" s="72"/>
      <c r="SO1813" s="72"/>
      <c r="SP1813" s="72"/>
      <c r="SQ1813" s="72"/>
      <c r="SR1813" s="72"/>
      <c r="SS1813" s="72"/>
      <c r="ST1813" s="72"/>
      <c r="SU1813" s="72"/>
      <c r="SV1813" s="72"/>
      <c r="SW1813" s="72"/>
      <c r="SX1813" s="72"/>
      <c r="SY1813" s="72"/>
      <c r="SZ1813" s="72"/>
      <c r="TA1813" s="72"/>
      <c r="TB1813" s="72"/>
      <c r="TC1813" s="72"/>
    </row>
    <row r="1814" spans="1:523" ht="16.5" customHeight="1" x14ac:dyDescent="0.2">
      <c r="A1814" s="20">
        <v>1031</v>
      </c>
      <c r="B1814" s="20" t="s">
        <v>77</v>
      </c>
      <c r="C1814" s="20" t="s">
        <v>1264</v>
      </c>
      <c r="D1814" s="20" t="s">
        <v>49</v>
      </c>
      <c r="E1814" s="20" t="s">
        <v>1345</v>
      </c>
      <c r="F1814" s="22" t="s">
        <v>1282</v>
      </c>
      <c r="G1814" s="20" t="s">
        <v>86</v>
      </c>
      <c r="H1814" s="20" t="s">
        <v>35</v>
      </c>
      <c r="I1814" s="20" t="s">
        <v>27</v>
      </c>
      <c r="J1814" s="129" t="s">
        <v>1264</v>
      </c>
      <c r="K1814" s="20"/>
      <c r="L1814" s="20"/>
      <c r="M1814" s="20"/>
      <c r="N1814" s="20"/>
      <c r="O1814" s="20"/>
      <c r="P1814" s="23">
        <v>28000000</v>
      </c>
      <c r="Q1814" s="24">
        <v>1</v>
      </c>
      <c r="R1814" s="25">
        <v>45748</v>
      </c>
      <c r="S1814" s="20" t="s">
        <v>29</v>
      </c>
      <c r="T1814" s="26">
        <f>P1814*Q1814*1</f>
        <v>28000000</v>
      </c>
      <c r="U1814" s="28" t="s">
        <v>46</v>
      </c>
      <c r="V1814" s="124" t="s">
        <v>52</v>
      </c>
      <c r="W1814" s="72"/>
      <c r="X1814" s="72"/>
      <c r="Y1814" s="72"/>
      <c r="Z1814" s="72"/>
      <c r="AA1814" s="72"/>
      <c r="AB1814" s="72"/>
      <c r="AC1814" s="72"/>
      <c r="AD1814" s="72"/>
      <c r="AE1814" s="72"/>
      <c r="AF1814" s="72"/>
      <c r="AG1814" s="72"/>
      <c r="AH1814" s="72"/>
      <c r="AI1814" s="72"/>
      <c r="AJ1814" s="72"/>
      <c r="AK1814" s="72"/>
      <c r="AL1814" s="72"/>
      <c r="AM1814" s="72"/>
      <c r="AN1814" s="72"/>
      <c r="AO1814" s="72"/>
      <c r="AP1814" s="72"/>
      <c r="AQ1814" s="72"/>
      <c r="AR1814" s="72"/>
      <c r="AS1814" s="72"/>
      <c r="AT1814" s="72"/>
      <c r="AU1814" s="72"/>
      <c r="AV1814" s="72"/>
      <c r="AW1814" s="72"/>
      <c r="AX1814" s="72"/>
      <c r="AY1814" s="72"/>
      <c r="AZ1814" s="72"/>
      <c r="BA1814" s="72"/>
      <c r="BB1814" s="72"/>
      <c r="BC1814" s="72"/>
      <c r="BD1814" s="72"/>
      <c r="BE1814" s="72"/>
      <c r="BF1814" s="72"/>
      <c r="BG1814" s="72"/>
      <c r="BH1814" s="72"/>
      <c r="BI1814" s="72"/>
      <c r="BJ1814" s="72"/>
      <c r="BK1814" s="72"/>
      <c r="BL1814" s="72"/>
      <c r="BM1814" s="72"/>
      <c r="BN1814" s="72"/>
      <c r="BO1814" s="72"/>
      <c r="BP1814" s="72"/>
      <c r="BQ1814" s="72"/>
      <c r="BR1814" s="72"/>
      <c r="BS1814" s="72"/>
      <c r="BT1814" s="72"/>
      <c r="BU1814" s="72"/>
      <c r="BV1814" s="72"/>
      <c r="BW1814" s="72"/>
      <c r="BX1814" s="72"/>
      <c r="BY1814" s="72"/>
      <c r="BZ1814" s="72"/>
      <c r="CA1814" s="72"/>
      <c r="CB1814" s="72"/>
      <c r="CC1814" s="72"/>
      <c r="CD1814" s="72"/>
      <c r="CE1814" s="72"/>
      <c r="CF1814" s="72"/>
      <c r="CG1814" s="72"/>
      <c r="CH1814" s="72"/>
      <c r="CI1814" s="72"/>
      <c r="CJ1814" s="72"/>
      <c r="CK1814" s="72"/>
      <c r="CL1814" s="72"/>
      <c r="CM1814" s="72"/>
      <c r="CN1814" s="72"/>
      <c r="CO1814" s="72"/>
      <c r="CP1814" s="72"/>
      <c r="CQ1814" s="72"/>
      <c r="CR1814" s="72"/>
      <c r="CS1814" s="72"/>
      <c r="CT1814" s="72"/>
      <c r="CU1814" s="72"/>
      <c r="CV1814" s="72"/>
      <c r="CW1814" s="72"/>
      <c r="CX1814" s="72"/>
      <c r="CY1814" s="72"/>
      <c r="CZ1814" s="72"/>
      <c r="DA1814" s="72"/>
      <c r="DB1814" s="72"/>
      <c r="DC1814" s="72"/>
      <c r="DD1814" s="72"/>
      <c r="DE1814" s="72"/>
      <c r="DF1814" s="72"/>
      <c r="DG1814" s="72"/>
      <c r="DH1814" s="72"/>
      <c r="DI1814" s="72"/>
      <c r="DJ1814" s="72"/>
      <c r="DK1814" s="72"/>
      <c r="DL1814" s="72"/>
      <c r="DM1814" s="72"/>
      <c r="DN1814" s="72"/>
      <c r="DO1814" s="72"/>
      <c r="DP1814" s="72"/>
      <c r="DQ1814" s="72"/>
      <c r="DR1814" s="72"/>
      <c r="DS1814" s="72"/>
      <c r="DT1814" s="72"/>
      <c r="DU1814" s="72"/>
      <c r="DV1814" s="72"/>
      <c r="DW1814" s="72"/>
      <c r="DX1814" s="72"/>
      <c r="DY1814" s="72"/>
      <c r="DZ1814" s="72"/>
      <c r="EA1814" s="72"/>
      <c r="EB1814" s="72"/>
      <c r="EC1814" s="72"/>
      <c r="ED1814" s="72"/>
      <c r="EE1814" s="72"/>
      <c r="EF1814" s="72"/>
      <c r="EG1814" s="72"/>
      <c r="EH1814" s="72"/>
      <c r="EI1814" s="72"/>
      <c r="EJ1814" s="72"/>
      <c r="EK1814" s="72"/>
      <c r="EL1814" s="72"/>
      <c r="EM1814" s="72"/>
      <c r="EN1814" s="72"/>
      <c r="EO1814" s="72"/>
      <c r="EP1814" s="72"/>
      <c r="EQ1814" s="72"/>
      <c r="ER1814" s="72"/>
      <c r="ES1814" s="72"/>
      <c r="ET1814" s="72"/>
      <c r="EU1814" s="72"/>
      <c r="EV1814" s="72"/>
      <c r="EW1814" s="72"/>
      <c r="EX1814" s="72"/>
      <c r="EY1814" s="72"/>
      <c r="EZ1814" s="72"/>
      <c r="FA1814" s="72"/>
      <c r="FB1814" s="72"/>
      <c r="FC1814" s="72"/>
      <c r="FD1814" s="72"/>
      <c r="FE1814" s="72"/>
      <c r="FF1814" s="72"/>
      <c r="FG1814" s="72"/>
      <c r="FH1814" s="72"/>
      <c r="FI1814" s="72"/>
      <c r="FJ1814" s="72"/>
      <c r="FK1814" s="72"/>
      <c r="FL1814" s="72"/>
      <c r="FM1814" s="72"/>
      <c r="FN1814" s="72"/>
      <c r="FO1814" s="72"/>
      <c r="FP1814" s="72"/>
      <c r="FQ1814" s="72"/>
      <c r="FR1814" s="72"/>
      <c r="FS1814" s="72"/>
      <c r="FT1814" s="72"/>
      <c r="FU1814" s="72"/>
      <c r="FV1814" s="72"/>
      <c r="FW1814" s="72"/>
      <c r="FX1814" s="72"/>
      <c r="FY1814" s="72"/>
      <c r="FZ1814" s="72"/>
      <c r="GA1814" s="72"/>
      <c r="GB1814" s="72"/>
      <c r="GC1814" s="72"/>
      <c r="GD1814" s="72"/>
      <c r="GE1814" s="72"/>
      <c r="GF1814" s="72"/>
      <c r="GG1814" s="72"/>
      <c r="GH1814" s="72"/>
      <c r="GI1814" s="72"/>
      <c r="GJ1814" s="72"/>
      <c r="GK1814" s="72"/>
      <c r="GL1814" s="72"/>
      <c r="GM1814" s="72"/>
      <c r="GN1814" s="72"/>
      <c r="GO1814" s="72"/>
      <c r="GP1814" s="72"/>
      <c r="GQ1814" s="72"/>
      <c r="GR1814" s="72"/>
      <c r="GS1814" s="72"/>
      <c r="GT1814" s="72"/>
      <c r="GU1814" s="72"/>
      <c r="GV1814" s="72"/>
      <c r="GW1814" s="72"/>
      <c r="GX1814" s="72"/>
      <c r="GY1814" s="72"/>
      <c r="GZ1814" s="72"/>
      <c r="HA1814" s="72"/>
      <c r="HB1814" s="72"/>
      <c r="HC1814" s="72"/>
      <c r="HD1814" s="72"/>
      <c r="HE1814" s="72"/>
      <c r="HF1814" s="72"/>
      <c r="HG1814" s="72"/>
      <c r="HH1814" s="72"/>
      <c r="HI1814" s="72"/>
      <c r="HJ1814" s="72"/>
      <c r="HK1814" s="72"/>
      <c r="HL1814" s="72"/>
      <c r="HM1814" s="72"/>
      <c r="HN1814" s="72"/>
      <c r="HO1814" s="72"/>
      <c r="HP1814" s="72"/>
      <c r="HQ1814" s="72"/>
      <c r="HR1814" s="72"/>
      <c r="HS1814" s="72"/>
      <c r="HT1814" s="72"/>
      <c r="HU1814" s="72"/>
      <c r="HV1814" s="72"/>
      <c r="HW1814" s="72"/>
      <c r="HX1814" s="72"/>
      <c r="HY1814" s="72"/>
      <c r="HZ1814" s="72"/>
      <c r="IA1814" s="72"/>
      <c r="IB1814" s="72"/>
      <c r="IC1814" s="72"/>
      <c r="ID1814" s="72"/>
      <c r="IE1814" s="72"/>
      <c r="IF1814" s="72"/>
      <c r="IG1814" s="72"/>
      <c r="IH1814" s="72"/>
      <c r="II1814" s="72"/>
      <c r="IJ1814" s="72"/>
      <c r="IK1814" s="72"/>
      <c r="IL1814" s="72"/>
      <c r="IM1814" s="72"/>
      <c r="IN1814" s="72"/>
      <c r="IO1814" s="72"/>
      <c r="IP1814" s="72"/>
      <c r="IQ1814" s="72"/>
      <c r="IR1814" s="72"/>
      <c r="IS1814" s="72"/>
      <c r="IT1814" s="72"/>
      <c r="IU1814" s="72"/>
      <c r="IV1814" s="72"/>
      <c r="IW1814" s="72"/>
      <c r="IX1814" s="72"/>
      <c r="IY1814" s="72"/>
      <c r="IZ1814" s="72"/>
      <c r="JA1814" s="72"/>
      <c r="JB1814" s="72"/>
      <c r="JC1814" s="72"/>
      <c r="JD1814" s="72"/>
      <c r="JE1814" s="72"/>
      <c r="JF1814" s="72"/>
      <c r="JG1814" s="72"/>
      <c r="JH1814" s="72"/>
      <c r="JI1814" s="72"/>
      <c r="JJ1814" s="72"/>
      <c r="JK1814" s="72"/>
      <c r="JL1814" s="72"/>
      <c r="JM1814" s="72"/>
      <c r="JN1814" s="72"/>
      <c r="JO1814" s="72"/>
      <c r="JP1814" s="72"/>
      <c r="JQ1814" s="72"/>
      <c r="JR1814" s="72"/>
      <c r="JS1814" s="72"/>
      <c r="JT1814" s="72"/>
      <c r="JU1814" s="72"/>
      <c r="JV1814" s="72"/>
      <c r="JW1814" s="72"/>
      <c r="JX1814" s="72"/>
      <c r="JY1814" s="72"/>
      <c r="JZ1814" s="72"/>
      <c r="KA1814" s="72"/>
      <c r="KB1814" s="72"/>
      <c r="KC1814" s="72"/>
      <c r="KD1814" s="72"/>
      <c r="KE1814" s="72"/>
      <c r="KF1814" s="72"/>
      <c r="KG1814" s="72"/>
      <c r="KH1814" s="72"/>
      <c r="KI1814" s="72"/>
      <c r="KJ1814" s="72"/>
      <c r="KK1814" s="72"/>
      <c r="KL1814" s="72"/>
      <c r="KM1814" s="72"/>
      <c r="KN1814" s="72"/>
      <c r="KO1814" s="72"/>
      <c r="KP1814" s="72"/>
      <c r="KQ1814" s="72"/>
      <c r="KR1814" s="72"/>
      <c r="KS1814" s="72"/>
      <c r="KT1814" s="72"/>
      <c r="KU1814" s="72"/>
      <c r="KV1814" s="72"/>
      <c r="KW1814" s="72"/>
      <c r="KX1814" s="72"/>
      <c r="KY1814" s="72"/>
      <c r="KZ1814" s="72"/>
      <c r="LA1814" s="72"/>
      <c r="LB1814" s="72"/>
      <c r="LC1814" s="72"/>
      <c r="LD1814" s="72"/>
      <c r="LE1814" s="72"/>
      <c r="LF1814" s="72"/>
      <c r="LG1814" s="72"/>
      <c r="LH1814" s="72"/>
      <c r="LI1814" s="72"/>
      <c r="LJ1814" s="72"/>
      <c r="LK1814" s="72"/>
      <c r="LL1814" s="72"/>
      <c r="LM1814" s="72"/>
      <c r="LN1814" s="72"/>
      <c r="LO1814" s="72"/>
      <c r="LP1814" s="72"/>
      <c r="LQ1814" s="72"/>
      <c r="LR1814" s="72"/>
      <c r="LS1814" s="72"/>
      <c r="LT1814" s="72"/>
      <c r="LU1814" s="72"/>
      <c r="LV1814" s="72"/>
      <c r="LW1814" s="72"/>
      <c r="LX1814" s="72"/>
      <c r="LY1814" s="72"/>
      <c r="LZ1814" s="72"/>
      <c r="MA1814" s="72"/>
      <c r="MB1814" s="72"/>
      <c r="MC1814" s="72"/>
      <c r="MD1814" s="72"/>
      <c r="ME1814" s="72"/>
      <c r="MF1814" s="72"/>
      <c r="MG1814" s="72"/>
      <c r="MH1814" s="72"/>
      <c r="MI1814" s="72"/>
      <c r="MJ1814" s="72"/>
      <c r="MK1814" s="72"/>
      <c r="ML1814" s="72"/>
      <c r="MM1814" s="72"/>
      <c r="MN1814" s="72"/>
      <c r="MO1814" s="72"/>
      <c r="MP1814" s="72"/>
      <c r="MQ1814" s="72"/>
      <c r="MR1814" s="72"/>
      <c r="MS1814" s="72"/>
      <c r="MT1814" s="72"/>
      <c r="MU1814" s="72"/>
      <c r="MV1814" s="72"/>
      <c r="MW1814" s="72"/>
      <c r="MX1814" s="72"/>
      <c r="MY1814" s="72"/>
      <c r="MZ1814" s="72"/>
      <c r="NA1814" s="72"/>
      <c r="NB1814" s="72"/>
      <c r="NC1814" s="72"/>
      <c r="ND1814" s="72"/>
      <c r="NE1814" s="72"/>
      <c r="NF1814" s="72"/>
      <c r="NG1814" s="72"/>
      <c r="NH1814" s="72"/>
      <c r="NI1814" s="72"/>
      <c r="NJ1814" s="72"/>
      <c r="NK1814" s="72"/>
      <c r="NL1814" s="72"/>
      <c r="NM1814" s="72"/>
      <c r="NN1814" s="72"/>
      <c r="NO1814" s="72"/>
      <c r="NP1814" s="72"/>
      <c r="NQ1814" s="72"/>
      <c r="NR1814" s="72"/>
      <c r="NS1814" s="72"/>
      <c r="NT1814" s="72"/>
      <c r="NU1814" s="72"/>
      <c r="NV1814" s="72"/>
      <c r="NW1814" s="72"/>
      <c r="NX1814" s="72"/>
      <c r="NY1814" s="72"/>
      <c r="NZ1814" s="72"/>
      <c r="OA1814" s="72"/>
      <c r="OB1814" s="72"/>
      <c r="OC1814" s="72"/>
      <c r="OD1814" s="72"/>
      <c r="OE1814" s="72"/>
      <c r="OF1814" s="72"/>
      <c r="OG1814" s="72"/>
      <c r="OH1814" s="72"/>
      <c r="OI1814" s="72"/>
      <c r="OJ1814" s="72"/>
      <c r="OK1814" s="72"/>
      <c r="OL1814" s="72"/>
      <c r="OM1814" s="72"/>
      <c r="ON1814" s="72"/>
      <c r="OO1814" s="72"/>
      <c r="OP1814" s="72"/>
      <c r="OQ1814" s="72"/>
      <c r="OR1814" s="72"/>
      <c r="OS1814" s="72"/>
      <c r="OT1814" s="72"/>
      <c r="OU1814" s="72"/>
      <c r="OV1814" s="72"/>
      <c r="OW1814" s="72"/>
      <c r="OX1814" s="72"/>
      <c r="OY1814" s="72"/>
      <c r="OZ1814" s="72"/>
      <c r="PA1814" s="72"/>
      <c r="PB1814" s="72"/>
      <c r="PC1814" s="72"/>
      <c r="PD1814" s="72"/>
      <c r="PE1814" s="72"/>
      <c r="PF1814" s="72"/>
      <c r="PG1814" s="72"/>
      <c r="PH1814" s="72"/>
      <c r="PI1814" s="72"/>
      <c r="PJ1814" s="72"/>
      <c r="PK1814" s="72"/>
      <c r="PL1814" s="72"/>
      <c r="PM1814" s="72"/>
      <c r="PN1814" s="72"/>
      <c r="PO1814" s="72"/>
      <c r="PP1814" s="72"/>
      <c r="PQ1814" s="72"/>
      <c r="PR1814" s="72"/>
      <c r="PS1814" s="72"/>
      <c r="PT1814" s="72"/>
      <c r="PU1814" s="72"/>
      <c r="PV1814" s="72"/>
      <c r="PW1814" s="72"/>
      <c r="PX1814" s="72"/>
      <c r="PY1814" s="72"/>
      <c r="PZ1814" s="72"/>
      <c r="QA1814" s="72"/>
      <c r="QB1814" s="72"/>
      <c r="QC1814" s="72"/>
      <c r="QD1814" s="72"/>
      <c r="QE1814" s="72"/>
      <c r="QF1814" s="72"/>
      <c r="QG1814" s="72"/>
      <c r="QH1814" s="72"/>
      <c r="QI1814" s="72"/>
      <c r="QJ1814" s="72"/>
      <c r="QK1814" s="72"/>
      <c r="QL1814" s="72"/>
      <c r="QM1814" s="72"/>
      <c r="QN1814" s="72"/>
      <c r="QO1814" s="72"/>
      <c r="QP1814" s="72"/>
      <c r="QQ1814" s="72"/>
      <c r="QR1814" s="72"/>
      <c r="QS1814" s="72"/>
      <c r="QT1814" s="72"/>
      <c r="QU1814" s="72"/>
      <c r="QV1814" s="72"/>
      <c r="QW1814" s="72"/>
      <c r="QX1814" s="72"/>
      <c r="QY1814" s="72"/>
      <c r="QZ1814" s="72"/>
      <c r="RA1814" s="72"/>
      <c r="RB1814" s="72"/>
      <c r="RC1814" s="72"/>
      <c r="RD1814" s="72"/>
      <c r="RE1814" s="72"/>
      <c r="RF1814" s="72"/>
      <c r="RG1814" s="72"/>
      <c r="RH1814" s="72"/>
      <c r="RI1814" s="72"/>
      <c r="RJ1814" s="72"/>
      <c r="RK1814" s="72"/>
      <c r="RL1814" s="72"/>
      <c r="RM1814" s="72"/>
      <c r="RN1814" s="72"/>
      <c r="RO1814" s="72"/>
      <c r="RP1814" s="72"/>
      <c r="RQ1814" s="72"/>
      <c r="RR1814" s="72"/>
      <c r="RS1814" s="72"/>
      <c r="RT1814" s="72"/>
      <c r="RU1814" s="72"/>
      <c r="RV1814" s="72"/>
      <c r="RW1814" s="72"/>
      <c r="RX1814" s="72"/>
      <c r="RY1814" s="72"/>
      <c r="RZ1814" s="72"/>
      <c r="SA1814" s="72"/>
      <c r="SB1814" s="72"/>
      <c r="SC1814" s="72"/>
      <c r="SD1814" s="72"/>
      <c r="SE1814" s="72"/>
      <c r="SF1814" s="72"/>
      <c r="SG1814" s="72"/>
      <c r="SH1814" s="72"/>
      <c r="SI1814" s="72"/>
      <c r="SJ1814" s="72"/>
      <c r="SK1814" s="72"/>
      <c r="SL1814" s="72"/>
      <c r="SM1814" s="72"/>
      <c r="SN1814" s="72"/>
      <c r="SO1814" s="72"/>
      <c r="SP1814" s="72"/>
      <c r="SQ1814" s="72"/>
      <c r="SR1814" s="72"/>
      <c r="SS1814" s="72"/>
      <c r="ST1814" s="72"/>
      <c r="SU1814" s="72"/>
      <c r="SV1814" s="72"/>
      <c r="SW1814" s="72"/>
      <c r="SX1814" s="72"/>
      <c r="SY1814" s="72"/>
      <c r="SZ1814" s="72"/>
      <c r="TA1814" s="72"/>
      <c r="TB1814" s="72"/>
      <c r="TC1814" s="72"/>
    </row>
    <row r="1815" spans="1:523" ht="16.5" customHeight="1" x14ac:dyDescent="0.2">
      <c r="A1815" s="20">
        <v>1039</v>
      </c>
      <c r="B1815" s="20" t="s">
        <v>77</v>
      </c>
      <c r="C1815" s="20" t="s">
        <v>1283</v>
      </c>
      <c r="D1815" s="20" t="s">
        <v>49</v>
      </c>
      <c r="E1815" s="20" t="s">
        <v>1345</v>
      </c>
      <c r="F1815" s="22" t="s">
        <v>1123</v>
      </c>
      <c r="G1815" s="20" t="s">
        <v>86</v>
      </c>
      <c r="H1815" s="20" t="s">
        <v>35</v>
      </c>
      <c r="I1815" s="20" t="s">
        <v>27</v>
      </c>
      <c r="J1815" s="129" t="s">
        <v>1284</v>
      </c>
      <c r="K1815" s="20"/>
      <c r="L1815" s="20"/>
      <c r="M1815" s="20"/>
      <c r="N1815" s="20"/>
      <c r="O1815" s="20"/>
      <c r="P1815" s="23">
        <v>1700000</v>
      </c>
      <c r="Q1815" s="24">
        <v>80</v>
      </c>
      <c r="R1815" s="25">
        <v>45748</v>
      </c>
      <c r="S1815" s="20" t="s">
        <v>29</v>
      </c>
      <c r="T1815" s="26">
        <f>P1815*Q1815*6</f>
        <v>816000000</v>
      </c>
      <c r="U1815" s="28" t="s">
        <v>46</v>
      </c>
      <c r="V1815" s="28" t="s">
        <v>52</v>
      </c>
      <c r="W1815" s="72"/>
      <c r="X1815" s="72"/>
      <c r="Y1815" s="72"/>
      <c r="Z1815" s="72"/>
      <c r="AA1815" s="72"/>
      <c r="AB1815" s="72"/>
      <c r="AC1815" s="72"/>
      <c r="AD1815" s="72"/>
      <c r="AE1815" s="72"/>
      <c r="AF1815" s="72"/>
      <c r="AG1815" s="72"/>
      <c r="AH1815" s="72"/>
      <c r="AI1815" s="72"/>
      <c r="AJ1815" s="72"/>
      <c r="AK1815" s="72"/>
      <c r="AL1815" s="72"/>
      <c r="AM1815" s="72"/>
      <c r="AN1815" s="72"/>
      <c r="AO1815" s="72"/>
      <c r="AP1815" s="72"/>
      <c r="AQ1815" s="72"/>
      <c r="AR1815" s="72"/>
      <c r="AS1815" s="72"/>
      <c r="AT1815" s="72"/>
      <c r="AU1815" s="72"/>
      <c r="AV1815" s="72"/>
      <c r="AW1815" s="72"/>
      <c r="AX1815" s="72"/>
      <c r="AY1815" s="72"/>
      <c r="AZ1815" s="72"/>
      <c r="BA1815" s="72"/>
      <c r="BB1815" s="72"/>
      <c r="BC1815" s="72"/>
      <c r="BD1815" s="72"/>
      <c r="BE1815" s="72"/>
      <c r="BF1815" s="72"/>
      <c r="BG1815" s="72"/>
      <c r="BH1815" s="72"/>
      <c r="BI1815" s="72"/>
      <c r="BJ1815" s="72"/>
      <c r="BK1815" s="72"/>
      <c r="BL1815" s="72"/>
      <c r="BM1815" s="72"/>
      <c r="BN1815" s="72"/>
      <c r="BO1815" s="72"/>
      <c r="BP1815" s="72"/>
      <c r="BQ1815" s="72"/>
      <c r="BR1815" s="72"/>
      <c r="BS1815" s="72"/>
      <c r="BT1815" s="72"/>
      <c r="BU1815" s="72"/>
      <c r="BV1815" s="72"/>
      <c r="BW1815" s="72"/>
      <c r="BX1815" s="72"/>
      <c r="BY1815" s="72"/>
      <c r="BZ1815" s="72"/>
      <c r="CA1815" s="72"/>
      <c r="CB1815" s="72"/>
      <c r="CC1815" s="72"/>
      <c r="CD1815" s="72"/>
      <c r="CE1815" s="72"/>
      <c r="CF1815" s="72"/>
      <c r="CG1815" s="72"/>
      <c r="CH1815" s="72"/>
      <c r="CI1815" s="72"/>
      <c r="CJ1815" s="72"/>
      <c r="CK1815" s="72"/>
      <c r="CL1815" s="72"/>
      <c r="CM1815" s="72"/>
      <c r="CN1815" s="72"/>
      <c r="CO1815" s="72"/>
      <c r="CP1815" s="72"/>
      <c r="CQ1815" s="72"/>
      <c r="CR1815" s="72"/>
      <c r="CS1815" s="72"/>
      <c r="CT1815" s="72"/>
      <c r="CU1815" s="72"/>
      <c r="CV1815" s="72"/>
      <c r="CW1815" s="72"/>
      <c r="CX1815" s="72"/>
      <c r="CY1815" s="72"/>
      <c r="CZ1815" s="72"/>
      <c r="DA1815" s="72"/>
      <c r="DB1815" s="72"/>
      <c r="DC1815" s="72"/>
      <c r="DD1815" s="72"/>
      <c r="DE1815" s="72"/>
      <c r="DF1815" s="72"/>
      <c r="DG1815" s="72"/>
      <c r="DH1815" s="72"/>
      <c r="DI1815" s="72"/>
      <c r="DJ1815" s="72"/>
      <c r="DK1815" s="72"/>
      <c r="DL1815" s="72"/>
      <c r="DM1815" s="72"/>
      <c r="DN1815" s="72"/>
      <c r="DO1815" s="72"/>
      <c r="DP1815" s="72"/>
      <c r="DQ1815" s="72"/>
      <c r="DR1815" s="72"/>
      <c r="DS1815" s="72"/>
      <c r="DT1815" s="72"/>
      <c r="DU1815" s="72"/>
      <c r="DV1815" s="72"/>
      <c r="DW1815" s="72"/>
      <c r="DX1815" s="72"/>
      <c r="DY1815" s="72"/>
      <c r="DZ1815" s="72"/>
      <c r="EA1815" s="72"/>
      <c r="EB1815" s="72"/>
      <c r="EC1815" s="72"/>
      <c r="ED1815" s="72"/>
      <c r="EE1815" s="72"/>
      <c r="EF1815" s="72"/>
      <c r="EG1815" s="72"/>
      <c r="EH1815" s="72"/>
      <c r="EI1815" s="72"/>
      <c r="EJ1815" s="72"/>
      <c r="EK1815" s="72"/>
      <c r="EL1815" s="72"/>
      <c r="EM1815" s="72"/>
      <c r="EN1815" s="72"/>
      <c r="EO1815" s="72"/>
      <c r="EP1815" s="72"/>
      <c r="EQ1815" s="72"/>
      <c r="ER1815" s="72"/>
      <c r="ES1815" s="72"/>
      <c r="ET1815" s="72"/>
      <c r="EU1815" s="72"/>
      <c r="EV1815" s="72"/>
      <c r="EW1815" s="72"/>
      <c r="EX1815" s="72"/>
      <c r="EY1815" s="72"/>
      <c r="EZ1815" s="72"/>
      <c r="FA1815" s="72"/>
      <c r="FB1815" s="72"/>
      <c r="FC1815" s="72"/>
      <c r="FD1815" s="72"/>
      <c r="FE1815" s="72"/>
      <c r="FF1815" s="72"/>
      <c r="FG1815" s="72"/>
      <c r="FH1815" s="72"/>
      <c r="FI1815" s="72"/>
      <c r="FJ1815" s="72"/>
      <c r="FK1815" s="72"/>
      <c r="FL1815" s="72"/>
      <c r="FM1815" s="72"/>
      <c r="FN1815" s="72"/>
      <c r="FO1815" s="72"/>
      <c r="FP1815" s="72"/>
      <c r="FQ1815" s="72"/>
      <c r="FR1815" s="72"/>
      <c r="FS1815" s="72"/>
      <c r="FT1815" s="72"/>
      <c r="FU1815" s="72"/>
      <c r="FV1815" s="72"/>
      <c r="FW1815" s="72"/>
      <c r="FX1815" s="72"/>
      <c r="FY1815" s="72"/>
      <c r="FZ1815" s="72"/>
      <c r="GA1815" s="72"/>
      <c r="GB1815" s="72"/>
      <c r="GC1815" s="72"/>
      <c r="GD1815" s="72"/>
      <c r="GE1815" s="72"/>
      <c r="GF1815" s="72"/>
      <c r="GG1815" s="72"/>
      <c r="GH1815" s="72"/>
      <c r="GI1815" s="72"/>
      <c r="GJ1815" s="72"/>
      <c r="GK1815" s="72"/>
      <c r="GL1815" s="72"/>
      <c r="GM1815" s="72"/>
      <c r="GN1815" s="72"/>
      <c r="GO1815" s="72"/>
      <c r="GP1815" s="72"/>
      <c r="GQ1815" s="72"/>
      <c r="GR1815" s="72"/>
      <c r="GS1815" s="72"/>
      <c r="GT1815" s="72"/>
      <c r="GU1815" s="72"/>
      <c r="GV1815" s="72"/>
      <c r="GW1815" s="72"/>
      <c r="GX1815" s="72"/>
      <c r="GY1815" s="72"/>
      <c r="GZ1815" s="72"/>
      <c r="HA1815" s="72"/>
      <c r="HB1815" s="72"/>
      <c r="HC1815" s="72"/>
      <c r="HD1815" s="72"/>
      <c r="HE1815" s="72"/>
      <c r="HF1815" s="72"/>
      <c r="HG1815" s="72"/>
      <c r="HH1815" s="72"/>
      <c r="HI1815" s="72"/>
      <c r="HJ1815" s="72"/>
      <c r="HK1815" s="72"/>
      <c r="HL1815" s="72"/>
      <c r="HM1815" s="72"/>
      <c r="HN1815" s="72"/>
      <c r="HO1815" s="72"/>
      <c r="HP1815" s="72"/>
      <c r="HQ1815" s="72"/>
      <c r="HR1815" s="72"/>
      <c r="HS1815" s="72"/>
      <c r="HT1815" s="72"/>
      <c r="HU1815" s="72"/>
      <c r="HV1815" s="72"/>
      <c r="HW1815" s="72"/>
      <c r="HX1815" s="72"/>
      <c r="HY1815" s="72"/>
      <c r="HZ1815" s="72"/>
      <c r="IA1815" s="72"/>
      <c r="IB1815" s="72"/>
      <c r="IC1815" s="72"/>
      <c r="ID1815" s="72"/>
      <c r="IE1815" s="72"/>
      <c r="IF1815" s="72"/>
      <c r="IG1815" s="72"/>
      <c r="IH1815" s="72"/>
      <c r="II1815" s="72"/>
      <c r="IJ1815" s="72"/>
      <c r="IK1815" s="72"/>
      <c r="IL1815" s="72"/>
      <c r="IM1815" s="72"/>
      <c r="IN1815" s="72"/>
      <c r="IO1815" s="72"/>
      <c r="IP1815" s="72"/>
      <c r="IQ1815" s="72"/>
      <c r="IR1815" s="72"/>
      <c r="IS1815" s="72"/>
      <c r="IT1815" s="72"/>
      <c r="IU1815" s="72"/>
      <c r="IV1815" s="72"/>
      <c r="IW1815" s="72"/>
      <c r="IX1815" s="72"/>
      <c r="IY1815" s="72"/>
      <c r="IZ1815" s="72"/>
      <c r="JA1815" s="72"/>
      <c r="JB1815" s="72"/>
      <c r="JC1815" s="72"/>
      <c r="JD1815" s="72"/>
      <c r="JE1815" s="72"/>
      <c r="JF1815" s="72"/>
      <c r="JG1815" s="72"/>
      <c r="JH1815" s="72"/>
      <c r="JI1815" s="72"/>
      <c r="JJ1815" s="72"/>
      <c r="JK1815" s="72"/>
      <c r="JL1815" s="72"/>
      <c r="JM1815" s="72"/>
      <c r="JN1815" s="72"/>
      <c r="JO1815" s="72"/>
      <c r="JP1815" s="72"/>
      <c r="JQ1815" s="72"/>
      <c r="JR1815" s="72"/>
      <c r="JS1815" s="72"/>
      <c r="JT1815" s="72"/>
      <c r="JU1815" s="72"/>
      <c r="JV1815" s="72"/>
      <c r="JW1815" s="72"/>
      <c r="JX1815" s="72"/>
      <c r="JY1815" s="72"/>
      <c r="JZ1815" s="72"/>
      <c r="KA1815" s="72"/>
      <c r="KB1815" s="72"/>
      <c r="KC1815" s="72"/>
      <c r="KD1815" s="72"/>
      <c r="KE1815" s="72"/>
      <c r="KF1815" s="72"/>
      <c r="KG1815" s="72"/>
      <c r="KH1815" s="72"/>
      <c r="KI1815" s="72"/>
      <c r="KJ1815" s="72"/>
      <c r="KK1815" s="72"/>
      <c r="KL1815" s="72"/>
      <c r="KM1815" s="72"/>
      <c r="KN1815" s="72"/>
      <c r="KO1815" s="72"/>
      <c r="KP1815" s="72"/>
      <c r="KQ1815" s="72"/>
      <c r="KR1815" s="72"/>
      <c r="KS1815" s="72"/>
      <c r="KT1815" s="72"/>
      <c r="KU1815" s="72"/>
      <c r="KV1815" s="72"/>
      <c r="KW1815" s="72"/>
      <c r="KX1815" s="72"/>
      <c r="KY1815" s="72"/>
      <c r="KZ1815" s="72"/>
      <c r="LA1815" s="72"/>
      <c r="LB1815" s="72"/>
      <c r="LC1815" s="72"/>
      <c r="LD1815" s="72"/>
      <c r="LE1815" s="72"/>
      <c r="LF1815" s="72"/>
      <c r="LG1815" s="72"/>
      <c r="LH1815" s="72"/>
      <c r="LI1815" s="72"/>
      <c r="LJ1815" s="72"/>
      <c r="LK1815" s="72"/>
      <c r="LL1815" s="72"/>
      <c r="LM1815" s="72"/>
      <c r="LN1815" s="72"/>
      <c r="LO1815" s="72"/>
      <c r="LP1815" s="72"/>
      <c r="LQ1815" s="72"/>
      <c r="LR1815" s="72"/>
      <c r="LS1815" s="72"/>
      <c r="LT1815" s="72"/>
      <c r="LU1815" s="72"/>
      <c r="LV1815" s="72"/>
      <c r="LW1815" s="72"/>
      <c r="LX1815" s="72"/>
      <c r="LY1815" s="72"/>
      <c r="LZ1815" s="72"/>
      <c r="MA1815" s="72"/>
      <c r="MB1815" s="72"/>
      <c r="MC1815" s="72"/>
      <c r="MD1815" s="72"/>
      <c r="ME1815" s="72"/>
      <c r="MF1815" s="72"/>
      <c r="MG1815" s="72"/>
      <c r="MH1815" s="72"/>
      <c r="MI1815" s="72"/>
      <c r="MJ1815" s="72"/>
      <c r="MK1815" s="72"/>
      <c r="ML1815" s="72"/>
      <c r="MM1815" s="72"/>
      <c r="MN1815" s="72"/>
      <c r="MO1815" s="72"/>
      <c r="MP1815" s="72"/>
      <c r="MQ1815" s="72"/>
      <c r="MR1815" s="72"/>
      <c r="MS1815" s="72"/>
      <c r="MT1815" s="72"/>
      <c r="MU1815" s="72"/>
      <c r="MV1815" s="72"/>
      <c r="MW1815" s="72"/>
      <c r="MX1815" s="72"/>
      <c r="MY1815" s="72"/>
      <c r="MZ1815" s="72"/>
      <c r="NA1815" s="72"/>
      <c r="NB1815" s="72"/>
      <c r="NC1815" s="72"/>
      <c r="ND1815" s="72"/>
      <c r="NE1815" s="72"/>
      <c r="NF1815" s="72"/>
      <c r="NG1815" s="72"/>
      <c r="NH1815" s="72"/>
      <c r="NI1815" s="72"/>
      <c r="NJ1815" s="72"/>
      <c r="NK1815" s="72"/>
      <c r="NL1815" s="72"/>
      <c r="NM1815" s="72"/>
      <c r="NN1815" s="72"/>
      <c r="NO1815" s="72"/>
      <c r="NP1815" s="72"/>
      <c r="NQ1815" s="72"/>
      <c r="NR1815" s="72"/>
      <c r="NS1815" s="72"/>
      <c r="NT1815" s="72"/>
      <c r="NU1815" s="72"/>
      <c r="NV1815" s="72"/>
      <c r="NW1815" s="72"/>
      <c r="NX1815" s="72"/>
      <c r="NY1815" s="72"/>
      <c r="NZ1815" s="72"/>
      <c r="OA1815" s="72"/>
      <c r="OB1815" s="72"/>
      <c r="OC1815" s="72"/>
      <c r="OD1815" s="72"/>
      <c r="OE1815" s="72"/>
      <c r="OF1815" s="72"/>
      <c r="OG1815" s="72"/>
      <c r="OH1815" s="72"/>
      <c r="OI1815" s="72"/>
      <c r="OJ1815" s="72"/>
      <c r="OK1815" s="72"/>
      <c r="OL1815" s="72"/>
      <c r="OM1815" s="72"/>
      <c r="ON1815" s="72"/>
      <c r="OO1815" s="72"/>
      <c r="OP1815" s="72"/>
      <c r="OQ1815" s="72"/>
      <c r="OR1815" s="72"/>
      <c r="OS1815" s="72"/>
      <c r="OT1815" s="72"/>
      <c r="OU1815" s="72"/>
      <c r="OV1815" s="72"/>
      <c r="OW1815" s="72"/>
      <c r="OX1815" s="72"/>
      <c r="OY1815" s="72"/>
      <c r="OZ1815" s="72"/>
      <c r="PA1815" s="72"/>
      <c r="PB1815" s="72"/>
      <c r="PC1815" s="72"/>
      <c r="PD1815" s="72"/>
      <c r="PE1815" s="72"/>
      <c r="PF1815" s="72"/>
      <c r="PG1815" s="72"/>
      <c r="PH1815" s="72"/>
      <c r="PI1815" s="72"/>
      <c r="PJ1815" s="72"/>
      <c r="PK1815" s="72"/>
      <c r="PL1815" s="72"/>
      <c r="PM1815" s="72"/>
      <c r="PN1815" s="72"/>
      <c r="PO1815" s="72"/>
      <c r="PP1815" s="72"/>
      <c r="PQ1815" s="72"/>
      <c r="PR1815" s="72"/>
      <c r="PS1815" s="72"/>
      <c r="PT1815" s="72"/>
      <c r="PU1815" s="72"/>
      <c r="PV1815" s="72"/>
      <c r="PW1815" s="72"/>
      <c r="PX1815" s="72"/>
      <c r="PY1815" s="72"/>
      <c r="PZ1815" s="72"/>
      <c r="QA1815" s="72"/>
      <c r="QB1815" s="72"/>
      <c r="QC1815" s="72"/>
      <c r="QD1815" s="72"/>
      <c r="QE1815" s="72"/>
      <c r="QF1815" s="72"/>
      <c r="QG1815" s="72"/>
      <c r="QH1815" s="72"/>
      <c r="QI1815" s="72"/>
      <c r="QJ1815" s="72"/>
      <c r="QK1815" s="72"/>
      <c r="QL1815" s="72"/>
      <c r="QM1815" s="72"/>
      <c r="QN1815" s="72"/>
      <c r="QO1815" s="72"/>
      <c r="QP1815" s="72"/>
      <c r="QQ1815" s="72"/>
      <c r="QR1815" s="72"/>
      <c r="QS1815" s="72"/>
      <c r="QT1815" s="72"/>
      <c r="QU1815" s="72"/>
      <c r="QV1815" s="72"/>
      <c r="QW1815" s="72"/>
      <c r="QX1815" s="72"/>
      <c r="QY1815" s="72"/>
      <c r="QZ1815" s="72"/>
      <c r="RA1815" s="72"/>
      <c r="RB1815" s="72"/>
      <c r="RC1815" s="72"/>
      <c r="RD1815" s="72"/>
      <c r="RE1815" s="72"/>
      <c r="RF1815" s="72"/>
      <c r="RG1815" s="72"/>
      <c r="RH1815" s="72"/>
      <c r="RI1815" s="72"/>
      <c r="RJ1815" s="72"/>
      <c r="RK1815" s="72"/>
      <c r="RL1815" s="72"/>
      <c r="RM1815" s="72"/>
      <c r="RN1815" s="72"/>
      <c r="RO1815" s="72"/>
      <c r="RP1815" s="72"/>
      <c r="RQ1815" s="72"/>
      <c r="RR1815" s="72"/>
      <c r="RS1815" s="72"/>
      <c r="RT1815" s="72"/>
      <c r="RU1815" s="72"/>
      <c r="RV1815" s="72"/>
      <c r="RW1815" s="72"/>
      <c r="RX1815" s="72"/>
      <c r="RY1815" s="72"/>
      <c r="RZ1815" s="72"/>
      <c r="SA1815" s="72"/>
      <c r="SB1815" s="72"/>
      <c r="SC1815" s="72"/>
      <c r="SD1815" s="72"/>
      <c r="SE1815" s="72"/>
      <c r="SF1815" s="72"/>
      <c r="SG1815" s="72"/>
      <c r="SH1815" s="72"/>
      <c r="SI1815" s="72"/>
      <c r="SJ1815" s="72"/>
      <c r="SK1815" s="72"/>
      <c r="SL1815" s="72"/>
      <c r="SM1815" s="72"/>
      <c r="SN1815" s="72"/>
      <c r="SO1815" s="72"/>
      <c r="SP1815" s="72"/>
      <c r="SQ1815" s="72"/>
      <c r="SR1815" s="72"/>
      <c r="SS1815" s="72"/>
      <c r="ST1815" s="72"/>
      <c r="SU1815" s="72"/>
      <c r="SV1815" s="72"/>
      <c r="SW1815" s="72"/>
      <c r="SX1815" s="72"/>
      <c r="SY1815" s="72"/>
      <c r="SZ1815" s="72"/>
      <c r="TA1815" s="72"/>
      <c r="TB1815" s="72"/>
      <c r="TC1815" s="72"/>
    </row>
    <row r="1816" spans="1:523" ht="16.5" customHeight="1" x14ac:dyDescent="0.2">
      <c r="A1816" s="20">
        <v>1040</v>
      </c>
      <c r="B1816" s="20" t="s">
        <v>77</v>
      </c>
      <c r="C1816" s="20" t="s">
        <v>1264</v>
      </c>
      <c r="D1816" s="20" t="s">
        <v>49</v>
      </c>
      <c r="E1816" s="20" t="s">
        <v>1345</v>
      </c>
      <c r="F1816" s="22" t="s">
        <v>1123</v>
      </c>
      <c r="G1816" s="20" t="s">
        <v>86</v>
      </c>
      <c r="H1816" s="20" t="s">
        <v>35</v>
      </c>
      <c r="I1816" s="20" t="s">
        <v>27</v>
      </c>
      <c r="J1816" s="129" t="s">
        <v>1264</v>
      </c>
      <c r="K1816" s="20"/>
      <c r="L1816" s="20"/>
      <c r="M1816" s="20"/>
      <c r="N1816" s="20"/>
      <c r="O1816" s="20"/>
      <c r="P1816" s="23">
        <v>25200000</v>
      </c>
      <c r="Q1816" s="24">
        <v>19</v>
      </c>
      <c r="R1816" s="25">
        <v>45748</v>
      </c>
      <c r="S1816" s="20" t="s">
        <v>29</v>
      </c>
      <c r="T1816" s="26">
        <f>P1816*Q1816*1</f>
        <v>478800000</v>
      </c>
      <c r="U1816" s="28" t="s">
        <v>46</v>
      </c>
      <c r="V1816" s="124" t="s">
        <v>52</v>
      </c>
      <c r="W1816" s="72"/>
      <c r="X1816" s="72"/>
      <c r="Y1816" s="72"/>
      <c r="Z1816" s="72"/>
      <c r="AA1816" s="72"/>
      <c r="AB1816" s="72"/>
      <c r="AC1816" s="72"/>
      <c r="AD1816" s="72"/>
      <c r="AE1816" s="72"/>
      <c r="AF1816" s="72"/>
      <c r="AG1816" s="72"/>
      <c r="AH1816" s="72"/>
      <c r="AI1816" s="72"/>
      <c r="AJ1816" s="72"/>
      <c r="AK1816" s="72"/>
      <c r="AL1816" s="72"/>
      <c r="AM1816" s="72"/>
      <c r="AN1816" s="72"/>
      <c r="AO1816" s="72"/>
      <c r="AP1816" s="72"/>
      <c r="AQ1816" s="72"/>
      <c r="AR1816" s="72"/>
      <c r="AS1816" s="72"/>
      <c r="AT1816" s="72"/>
      <c r="AU1816" s="72"/>
      <c r="AV1816" s="72"/>
      <c r="AW1816" s="72"/>
      <c r="AX1816" s="72"/>
      <c r="AY1816" s="72"/>
      <c r="AZ1816" s="72"/>
      <c r="BA1816" s="72"/>
      <c r="BB1816" s="72"/>
      <c r="BC1816" s="72"/>
      <c r="BD1816" s="72"/>
      <c r="BE1816" s="72"/>
      <c r="BF1816" s="72"/>
      <c r="BG1816" s="72"/>
      <c r="BH1816" s="72"/>
      <c r="BI1816" s="72"/>
      <c r="BJ1816" s="72"/>
      <c r="BK1816" s="72"/>
      <c r="BL1816" s="72"/>
      <c r="BM1816" s="72"/>
      <c r="BN1816" s="72"/>
      <c r="BO1816" s="72"/>
      <c r="BP1816" s="72"/>
      <c r="BQ1816" s="72"/>
      <c r="BR1816" s="72"/>
      <c r="BS1816" s="72"/>
      <c r="BT1816" s="72"/>
      <c r="BU1816" s="72"/>
      <c r="BV1816" s="72"/>
      <c r="BW1816" s="72"/>
      <c r="BX1816" s="72"/>
      <c r="BY1816" s="72"/>
      <c r="BZ1816" s="72"/>
      <c r="CA1816" s="72"/>
      <c r="CB1816" s="72"/>
      <c r="CC1816" s="72"/>
      <c r="CD1816" s="72"/>
      <c r="CE1816" s="72"/>
      <c r="CF1816" s="72"/>
      <c r="CG1816" s="72"/>
      <c r="CH1816" s="72"/>
      <c r="CI1816" s="72"/>
      <c r="CJ1816" s="72"/>
      <c r="CK1816" s="72"/>
      <c r="CL1816" s="72"/>
      <c r="CM1816" s="72"/>
      <c r="CN1816" s="72"/>
      <c r="CO1816" s="72"/>
      <c r="CP1816" s="72"/>
      <c r="CQ1816" s="72"/>
      <c r="CR1816" s="72"/>
      <c r="CS1816" s="72"/>
      <c r="CT1816" s="72"/>
      <c r="CU1816" s="72"/>
      <c r="CV1816" s="72"/>
      <c r="CW1816" s="72"/>
      <c r="CX1816" s="72"/>
      <c r="CY1816" s="72"/>
      <c r="CZ1816" s="72"/>
      <c r="DA1816" s="72"/>
      <c r="DB1816" s="72"/>
      <c r="DC1816" s="72"/>
      <c r="DD1816" s="72"/>
      <c r="DE1816" s="72"/>
      <c r="DF1816" s="72"/>
      <c r="DG1816" s="72"/>
      <c r="DH1816" s="72"/>
      <c r="DI1816" s="72"/>
      <c r="DJ1816" s="72"/>
      <c r="DK1816" s="72"/>
      <c r="DL1816" s="72"/>
      <c r="DM1816" s="72"/>
      <c r="DN1816" s="72"/>
      <c r="DO1816" s="72"/>
      <c r="DP1816" s="72"/>
      <c r="DQ1816" s="72"/>
      <c r="DR1816" s="72"/>
      <c r="DS1816" s="72"/>
      <c r="DT1816" s="72"/>
      <c r="DU1816" s="72"/>
      <c r="DV1816" s="72"/>
      <c r="DW1816" s="72"/>
      <c r="DX1816" s="72"/>
      <c r="DY1816" s="72"/>
      <c r="DZ1816" s="72"/>
      <c r="EA1816" s="72"/>
      <c r="EB1816" s="72"/>
      <c r="EC1816" s="72"/>
      <c r="ED1816" s="72"/>
      <c r="EE1816" s="72"/>
      <c r="EF1816" s="72"/>
      <c r="EG1816" s="72"/>
      <c r="EH1816" s="72"/>
      <c r="EI1816" s="72"/>
      <c r="EJ1816" s="72"/>
      <c r="EK1816" s="72"/>
      <c r="EL1816" s="72"/>
      <c r="EM1816" s="72"/>
      <c r="EN1816" s="72"/>
      <c r="EO1816" s="72"/>
      <c r="EP1816" s="72"/>
      <c r="EQ1816" s="72"/>
      <c r="ER1816" s="72"/>
      <c r="ES1816" s="72"/>
      <c r="ET1816" s="72"/>
      <c r="EU1816" s="72"/>
      <c r="EV1816" s="72"/>
      <c r="EW1816" s="72"/>
      <c r="EX1816" s="72"/>
      <c r="EY1816" s="72"/>
      <c r="EZ1816" s="72"/>
      <c r="FA1816" s="72"/>
      <c r="FB1816" s="72"/>
      <c r="FC1816" s="72"/>
      <c r="FD1816" s="72"/>
      <c r="FE1816" s="72"/>
      <c r="FF1816" s="72"/>
      <c r="FG1816" s="72"/>
      <c r="FH1816" s="72"/>
      <c r="FI1816" s="72"/>
      <c r="FJ1816" s="72"/>
      <c r="FK1816" s="72"/>
      <c r="FL1816" s="72"/>
      <c r="FM1816" s="72"/>
      <c r="FN1816" s="72"/>
      <c r="FO1816" s="72"/>
      <c r="FP1816" s="72"/>
      <c r="FQ1816" s="72"/>
      <c r="FR1816" s="72"/>
      <c r="FS1816" s="72"/>
      <c r="FT1816" s="72"/>
      <c r="FU1816" s="72"/>
      <c r="FV1816" s="72"/>
      <c r="FW1816" s="72"/>
      <c r="FX1816" s="72"/>
      <c r="FY1816" s="72"/>
      <c r="FZ1816" s="72"/>
      <c r="GA1816" s="72"/>
      <c r="GB1816" s="72"/>
      <c r="GC1816" s="72"/>
      <c r="GD1816" s="72"/>
      <c r="GE1816" s="72"/>
      <c r="GF1816" s="72"/>
      <c r="GG1816" s="72"/>
      <c r="GH1816" s="72"/>
      <c r="GI1816" s="72"/>
      <c r="GJ1816" s="72"/>
      <c r="GK1816" s="72"/>
      <c r="GL1816" s="72"/>
      <c r="GM1816" s="72"/>
      <c r="GN1816" s="72"/>
      <c r="GO1816" s="72"/>
      <c r="GP1816" s="72"/>
      <c r="GQ1816" s="72"/>
      <c r="GR1816" s="72"/>
      <c r="GS1816" s="72"/>
      <c r="GT1816" s="72"/>
      <c r="GU1816" s="72"/>
      <c r="GV1816" s="72"/>
      <c r="GW1816" s="72"/>
      <c r="GX1816" s="72"/>
      <c r="GY1816" s="72"/>
      <c r="GZ1816" s="72"/>
      <c r="HA1816" s="72"/>
      <c r="HB1816" s="72"/>
      <c r="HC1816" s="72"/>
      <c r="HD1816" s="72"/>
      <c r="HE1816" s="72"/>
      <c r="HF1816" s="72"/>
      <c r="HG1816" s="72"/>
      <c r="HH1816" s="72"/>
      <c r="HI1816" s="72"/>
      <c r="HJ1816" s="72"/>
      <c r="HK1816" s="72"/>
      <c r="HL1816" s="72"/>
      <c r="HM1816" s="72"/>
      <c r="HN1816" s="72"/>
      <c r="HO1816" s="72"/>
      <c r="HP1816" s="72"/>
      <c r="HQ1816" s="72"/>
      <c r="HR1816" s="72"/>
      <c r="HS1816" s="72"/>
      <c r="HT1816" s="72"/>
      <c r="HU1816" s="72"/>
      <c r="HV1816" s="72"/>
      <c r="HW1816" s="72"/>
      <c r="HX1816" s="72"/>
      <c r="HY1816" s="72"/>
      <c r="HZ1816" s="72"/>
      <c r="IA1816" s="72"/>
      <c r="IB1816" s="72"/>
      <c r="IC1816" s="72"/>
      <c r="ID1816" s="72"/>
      <c r="IE1816" s="72"/>
      <c r="IF1816" s="72"/>
      <c r="IG1816" s="72"/>
      <c r="IH1816" s="72"/>
      <c r="II1816" s="72"/>
      <c r="IJ1816" s="72"/>
      <c r="IK1816" s="72"/>
      <c r="IL1816" s="72"/>
      <c r="IM1816" s="72"/>
      <c r="IN1816" s="72"/>
      <c r="IO1816" s="72"/>
      <c r="IP1816" s="72"/>
      <c r="IQ1816" s="72"/>
      <c r="IR1816" s="72"/>
      <c r="IS1816" s="72"/>
      <c r="IT1816" s="72"/>
      <c r="IU1816" s="72"/>
      <c r="IV1816" s="72"/>
      <c r="IW1816" s="72"/>
      <c r="IX1816" s="72"/>
      <c r="IY1816" s="72"/>
      <c r="IZ1816" s="72"/>
      <c r="JA1816" s="72"/>
      <c r="JB1816" s="72"/>
      <c r="JC1816" s="72"/>
      <c r="JD1816" s="72"/>
      <c r="JE1816" s="72"/>
      <c r="JF1816" s="72"/>
      <c r="JG1816" s="72"/>
      <c r="JH1816" s="72"/>
      <c r="JI1816" s="72"/>
      <c r="JJ1816" s="72"/>
      <c r="JK1816" s="72"/>
      <c r="JL1816" s="72"/>
      <c r="JM1816" s="72"/>
      <c r="JN1816" s="72"/>
      <c r="JO1816" s="72"/>
      <c r="JP1816" s="72"/>
      <c r="JQ1816" s="72"/>
      <c r="JR1816" s="72"/>
      <c r="JS1816" s="72"/>
      <c r="JT1816" s="72"/>
      <c r="JU1816" s="72"/>
      <c r="JV1816" s="72"/>
      <c r="JW1816" s="72"/>
      <c r="JX1816" s="72"/>
      <c r="JY1816" s="72"/>
      <c r="JZ1816" s="72"/>
      <c r="KA1816" s="72"/>
      <c r="KB1816" s="72"/>
      <c r="KC1816" s="72"/>
      <c r="KD1816" s="72"/>
      <c r="KE1816" s="72"/>
      <c r="KF1816" s="72"/>
      <c r="KG1816" s="72"/>
      <c r="KH1816" s="72"/>
      <c r="KI1816" s="72"/>
      <c r="KJ1816" s="72"/>
      <c r="KK1816" s="72"/>
      <c r="KL1816" s="72"/>
      <c r="KM1816" s="72"/>
      <c r="KN1816" s="72"/>
      <c r="KO1816" s="72"/>
      <c r="KP1816" s="72"/>
      <c r="KQ1816" s="72"/>
      <c r="KR1816" s="72"/>
      <c r="KS1816" s="72"/>
      <c r="KT1816" s="72"/>
      <c r="KU1816" s="72"/>
      <c r="KV1816" s="72"/>
      <c r="KW1816" s="72"/>
      <c r="KX1816" s="72"/>
      <c r="KY1816" s="72"/>
      <c r="KZ1816" s="72"/>
      <c r="LA1816" s="72"/>
      <c r="LB1816" s="72"/>
      <c r="LC1816" s="72"/>
      <c r="LD1816" s="72"/>
      <c r="LE1816" s="72"/>
      <c r="LF1816" s="72"/>
      <c r="LG1816" s="72"/>
      <c r="LH1816" s="72"/>
      <c r="LI1816" s="72"/>
      <c r="LJ1816" s="72"/>
      <c r="LK1816" s="72"/>
      <c r="LL1816" s="72"/>
      <c r="LM1816" s="72"/>
      <c r="LN1816" s="72"/>
      <c r="LO1816" s="72"/>
      <c r="LP1816" s="72"/>
      <c r="LQ1816" s="72"/>
      <c r="LR1816" s="72"/>
      <c r="LS1816" s="72"/>
      <c r="LT1816" s="72"/>
      <c r="LU1816" s="72"/>
      <c r="LV1816" s="72"/>
      <c r="LW1816" s="72"/>
      <c r="LX1816" s="72"/>
      <c r="LY1816" s="72"/>
      <c r="LZ1816" s="72"/>
      <c r="MA1816" s="72"/>
      <c r="MB1816" s="72"/>
      <c r="MC1816" s="72"/>
      <c r="MD1816" s="72"/>
      <c r="ME1816" s="72"/>
      <c r="MF1816" s="72"/>
      <c r="MG1816" s="72"/>
      <c r="MH1816" s="72"/>
      <c r="MI1816" s="72"/>
      <c r="MJ1816" s="72"/>
      <c r="MK1816" s="72"/>
      <c r="ML1816" s="72"/>
      <c r="MM1816" s="72"/>
      <c r="MN1816" s="72"/>
      <c r="MO1816" s="72"/>
      <c r="MP1816" s="72"/>
      <c r="MQ1816" s="72"/>
      <c r="MR1816" s="72"/>
      <c r="MS1816" s="72"/>
      <c r="MT1816" s="72"/>
      <c r="MU1816" s="72"/>
      <c r="MV1816" s="72"/>
      <c r="MW1816" s="72"/>
      <c r="MX1816" s="72"/>
      <c r="MY1816" s="72"/>
      <c r="MZ1816" s="72"/>
      <c r="NA1816" s="72"/>
      <c r="NB1816" s="72"/>
      <c r="NC1816" s="72"/>
      <c r="ND1816" s="72"/>
      <c r="NE1816" s="72"/>
      <c r="NF1816" s="72"/>
      <c r="NG1816" s="72"/>
      <c r="NH1816" s="72"/>
      <c r="NI1816" s="72"/>
      <c r="NJ1816" s="72"/>
      <c r="NK1816" s="72"/>
      <c r="NL1816" s="72"/>
      <c r="NM1816" s="72"/>
      <c r="NN1816" s="72"/>
      <c r="NO1816" s="72"/>
      <c r="NP1816" s="72"/>
      <c r="NQ1816" s="72"/>
      <c r="NR1816" s="72"/>
      <c r="NS1816" s="72"/>
      <c r="NT1816" s="72"/>
      <c r="NU1816" s="72"/>
      <c r="NV1816" s="72"/>
      <c r="NW1816" s="72"/>
      <c r="NX1816" s="72"/>
      <c r="NY1816" s="72"/>
      <c r="NZ1816" s="72"/>
      <c r="OA1816" s="72"/>
      <c r="OB1816" s="72"/>
      <c r="OC1816" s="72"/>
      <c r="OD1816" s="72"/>
      <c r="OE1816" s="72"/>
      <c r="OF1816" s="72"/>
      <c r="OG1816" s="72"/>
      <c r="OH1816" s="72"/>
      <c r="OI1816" s="72"/>
      <c r="OJ1816" s="72"/>
      <c r="OK1816" s="72"/>
      <c r="OL1816" s="72"/>
      <c r="OM1816" s="72"/>
      <c r="ON1816" s="72"/>
      <c r="OO1816" s="72"/>
      <c r="OP1816" s="72"/>
      <c r="OQ1816" s="72"/>
      <c r="OR1816" s="72"/>
      <c r="OS1816" s="72"/>
      <c r="OT1816" s="72"/>
      <c r="OU1816" s="72"/>
      <c r="OV1816" s="72"/>
      <c r="OW1816" s="72"/>
      <c r="OX1816" s="72"/>
      <c r="OY1816" s="72"/>
      <c r="OZ1816" s="72"/>
      <c r="PA1816" s="72"/>
      <c r="PB1816" s="72"/>
      <c r="PC1816" s="72"/>
      <c r="PD1816" s="72"/>
      <c r="PE1816" s="72"/>
      <c r="PF1816" s="72"/>
      <c r="PG1816" s="72"/>
      <c r="PH1816" s="72"/>
      <c r="PI1816" s="72"/>
      <c r="PJ1816" s="72"/>
      <c r="PK1816" s="72"/>
      <c r="PL1816" s="72"/>
      <c r="PM1816" s="72"/>
      <c r="PN1816" s="72"/>
      <c r="PO1816" s="72"/>
      <c r="PP1816" s="72"/>
      <c r="PQ1816" s="72"/>
      <c r="PR1816" s="72"/>
      <c r="PS1816" s="72"/>
      <c r="PT1816" s="72"/>
      <c r="PU1816" s="72"/>
      <c r="PV1816" s="72"/>
      <c r="PW1816" s="72"/>
      <c r="PX1816" s="72"/>
      <c r="PY1816" s="72"/>
      <c r="PZ1816" s="72"/>
      <c r="QA1816" s="72"/>
      <c r="QB1816" s="72"/>
      <c r="QC1816" s="72"/>
      <c r="QD1816" s="72"/>
      <c r="QE1816" s="72"/>
      <c r="QF1816" s="72"/>
      <c r="QG1816" s="72"/>
      <c r="QH1816" s="72"/>
      <c r="QI1816" s="72"/>
      <c r="QJ1816" s="72"/>
      <c r="QK1816" s="72"/>
      <c r="QL1816" s="72"/>
      <c r="QM1816" s="72"/>
      <c r="QN1816" s="72"/>
      <c r="QO1816" s="72"/>
      <c r="QP1816" s="72"/>
      <c r="QQ1816" s="72"/>
      <c r="QR1816" s="72"/>
      <c r="QS1816" s="72"/>
      <c r="QT1816" s="72"/>
      <c r="QU1816" s="72"/>
      <c r="QV1816" s="72"/>
      <c r="QW1816" s="72"/>
      <c r="QX1816" s="72"/>
      <c r="QY1816" s="72"/>
      <c r="QZ1816" s="72"/>
      <c r="RA1816" s="72"/>
      <c r="RB1816" s="72"/>
      <c r="RC1816" s="72"/>
      <c r="RD1816" s="72"/>
      <c r="RE1816" s="72"/>
      <c r="RF1816" s="72"/>
      <c r="RG1816" s="72"/>
      <c r="RH1816" s="72"/>
      <c r="RI1816" s="72"/>
      <c r="RJ1816" s="72"/>
      <c r="RK1816" s="72"/>
      <c r="RL1816" s="72"/>
      <c r="RM1816" s="72"/>
      <c r="RN1816" s="72"/>
      <c r="RO1816" s="72"/>
      <c r="RP1816" s="72"/>
      <c r="RQ1816" s="72"/>
      <c r="RR1816" s="72"/>
      <c r="RS1816" s="72"/>
      <c r="RT1816" s="72"/>
      <c r="RU1816" s="72"/>
      <c r="RV1816" s="72"/>
      <c r="RW1816" s="72"/>
      <c r="RX1816" s="72"/>
      <c r="RY1816" s="72"/>
      <c r="RZ1816" s="72"/>
      <c r="SA1816" s="72"/>
      <c r="SB1816" s="72"/>
      <c r="SC1816" s="72"/>
      <c r="SD1816" s="72"/>
      <c r="SE1816" s="72"/>
      <c r="SF1816" s="72"/>
      <c r="SG1816" s="72"/>
      <c r="SH1816" s="72"/>
      <c r="SI1816" s="72"/>
      <c r="SJ1816" s="72"/>
      <c r="SK1816" s="72"/>
      <c r="SL1816" s="72"/>
      <c r="SM1816" s="72"/>
      <c r="SN1816" s="72"/>
      <c r="SO1816" s="72"/>
      <c r="SP1816" s="72"/>
      <c r="SQ1816" s="72"/>
      <c r="SR1816" s="72"/>
      <c r="SS1816" s="72"/>
      <c r="ST1816" s="72"/>
      <c r="SU1816" s="72"/>
      <c r="SV1816" s="72"/>
      <c r="SW1816" s="72"/>
      <c r="SX1816" s="72"/>
      <c r="SY1816" s="72"/>
      <c r="SZ1816" s="72"/>
      <c r="TA1816" s="72"/>
      <c r="TB1816" s="72"/>
      <c r="TC1816" s="72"/>
    </row>
    <row r="1817" spans="1:523" ht="16.5" customHeight="1" x14ac:dyDescent="0.2">
      <c r="A1817" s="20">
        <v>1041</v>
      </c>
      <c r="B1817" s="20" t="s">
        <v>77</v>
      </c>
      <c r="C1817" s="20" t="s">
        <v>1268</v>
      </c>
      <c r="D1817" s="20" t="s">
        <v>49</v>
      </c>
      <c r="E1817" s="20" t="s">
        <v>1345</v>
      </c>
      <c r="F1817" s="22" t="s">
        <v>215</v>
      </c>
      <c r="G1817" s="20" t="s">
        <v>86</v>
      </c>
      <c r="H1817" s="20" t="s">
        <v>35</v>
      </c>
      <c r="I1817" s="20" t="s">
        <v>27</v>
      </c>
      <c r="J1817" s="129" t="s">
        <v>1268</v>
      </c>
      <c r="K1817" s="20"/>
      <c r="L1817" s="20"/>
      <c r="M1817" s="20"/>
      <c r="N1817" s="20"/>
      <c r="O1817" s="20"/>
      <c r="P1817" s="23">
        <v>123000000</v>
      </c>
      <c r="Q1817" s="24">
        <v>1</v>
      </c>
      <c r="R1817" s="25">
        <v>45748</v>
      </c>
      <c r="S1817" s="20" t="s">
        <v>29</v>
      </c>
      <c r="T1817" s="26">
        <f>P1817*Q1817*1</f>
        <v>123000000</v>
      </c>
      <c r="U1817" s="28" t="s">
        <v>46</v>
      </c>
      <c r="V1817" s="28" t="s">
        <v>52</v>
      </c>
      <c r="W1817" s="72"/>
      <c r="X1817" s="72"/>
      <c r="Y1817" s="72"/>
      <c r="Z1817" s="72"/>
      <c r="AA1817" s="72"/>
      <c r="AB1817" s="72"/>
      <c r="AC1817" s="72"/>
      <c r="AD1817" s="72"/>
      <c r="AE1817" s="72"/>
      <c r="AF1817" s="72"/>
      <c r="AG1817" s="72"/>
      <c r="AH1817" s="72"/>
      <c r="AI1817" s="72"/>
      <c r="AJ1817" s="72"/>
      <c r="AK1817" s="72"/>
      <c r="AL1817" s="72"/>
      <c r="AM1817" s="72"/>
      <c r="AN1817" s="72"/>
      <c r="AO1817" s="72"/>
      <c r="AP1817" s="72"/>
      <c r="AQ1817" s="72"/>
      <c r="AR1817" s="72"/>
      <c r="AS1817" s="72"/>
      <c r="AT1817" s="72"/>
      <c r="AU1817" s="72"/>
      <c r="AV1817" s="72"/>
      <c r="AW1817" s="72"/>
      <c r="AX1817" s="72"/>
      <c r="AY1817" s="72"/>
      <c r="AZ1817" s="72"/>
      <c r="BA1817" s="72"/>
      <c r="BB1817" s="72"/>
      <c r="BC1817" s="72"/>
      <c r="BD1817" s="72"/>
      <c r="BE1817" s="72"/>
      <c r="BF1817" s="72"/>
      <c r="BG1817" s="72"/>
      <c r="BH1817" s="72"/>
      <c r="BI1817" s="72"/>
      <c r="BJ1817" s="72"/>
      <c r="BK1817" s="72"/>
      <c r="BL1817" s="72"/>
      <c r="BM1817" s="72"/>
      <c r="BN1817" s="72"/>
      <c r="BO1817" s="72"/>
      <c r="BP1817" s="72"/>
      <c r="BQ1817" s="72"/>
      <c r="BR1817" s="72"/>
      <c r="BS1817" s="72"/>
      <c r="BT1817" s="72"/>
      <c r="BU1817" s="72"/>
      <c r="BV1817" s="72"/>
      <c r="BW1817" s="72"/>
      <c r="BX1817" s="72"/>
      <c r="BY1817" s="72"/>
      <c r="BZ1817" s="72"/>
      <c r="CA1817" s="72"/>
      <c r="CB1817" s="72"/>
      <c r="CC1817" s="72"/>
      <c r="CD1817" s="72"/>
      <c r="CE1817" s="72"/>
      <c r="CF1817" s="72"/>
      <c r="CG1817" s="72"/>
      <c r="CH1817" s="72"/>
      <c r="CI1817" s="72"/>
      <c r="CJ1817" s="72"/>
      <c r="CK1817" s="72"/>
      <c r="CL1817" s="72"/>
      <c r="CM1817" s="72"/>
      <c r="CN1817" s="72"/>
      <c r="CO1817" s="72"/>
      <c r="CP1817" s="72"/>
      <c r="CQ1817" s="72"/>
      <c r="CR1817" s="72"/>
      <c r="CS1817" s="72"/>
      <c r="CT1817" s="72"/>
      <c r="CU1817" s="72"/>
      <c r="CV1817" s="72"/>
      <c r="CW1817" s="72"/>
      <c r="CX1817" s="72"/>
      <c r="CY1817" s="72"/>
      <c r="CZ1817" s="72"/>
      <c r="DA1817" s="72"/>
      <c r="DB1817" s="72"/>
      <c r="DC1817" s="72"/>
      <c r="DD1817" s="72"/>
      <c r="DE1817" s="72"/>
      <c r="DF1817" s="72"/>
      <c r="DG1817" s="72"/>
      <c r="DH1817" s="72"/>
      <c r="DI1817" s="72"/>
      <c r="DJ1817" s="72"/>
      <c r="DK1817" s="72"/>
      <c r="DL1817" s="72"/>
      <c r="DM1817" s="72"/>
      <c r="DN1817" s="72"/>
      <c r="DO1817" s="72"/>
      <c r="DP1817" s="72"/>
      <c r="DQ1817" s="72"/>
      <c r="DR1817" s="72"/>
      <c r="DS1817" s="72"/>
      <c r="DT1817" s="72"/>
      <c r="DU1817" s="72"/>
      <c r="DV1817" s="72"/>
      <c r="DW1817" s="72"/>
      <c r="DX1817" s="72"/>
      <c r="DY1817" s="72"/>
      <c r="DZ1817" s="72"/>
      <c r="EA1817" s="72"/>
      <c r="EB1817" s="72"/>
      <c r="EC1817" s="72"/>
      <c r="ED1817" s="72"/>
      <c r="EE1817" s="72"/>
      <c r="EF1817" s="72"/>
      <c r="EG1817" s="72"/>
      <c r="EH1817" s="72"/>
      <c r="EI1817" s="72"/>
      <c r="EJ1817" s="72"/>
      <c r="EK1817" s="72"/>
      <c r="EL1817" s="72"/>
      <c r="EM1817" s="72"/>
      <c r="EN1817" s="72"/>
      <c r="EO1817" s="72"/>
      <c r="EP1817" s="72"/>
      <c r="EQ1817" s="72"/>
      <c r="ER1817" s="72"/>
      <c r="ES1817" s="72"/>
      <c r="ET1817" s="72"/>
      <c r="EU1817" s="72"/>
      <c r="EV1817" s="72"/>
      <c r="EW1817" s="72"/>
      <c r="EX1817" s="72"/>
      <c r="EY1817" s="72"/>
      <c r="EZ1817" s="72"/>
      <c r="FA1817" s="72"/>
      <c r="FB1817" s="72"/>
      <c r="FC1817" s="72"/>
      <c r="FD1817" s="72"/>
      <c r="FE1817" s="72"/>
      <c r="FF1817" s="72"/>
      <c r="FG1817" s="72"/>
      <c r="FH1817" s="72"/>
      <c r="FI1817" s="72"/>
      <c r="FJ1817" s="72"/>
      <c r="FK1817" s="72"/>
      <c r="FL1817" s="72"/>
      <c r="FM1817" s="72"/>
      <c r="FN1817" s="72"/>
      <c r="FO1817" s="72"/>
      <c r="FP1817" s="72"/>
      <c r="FQ1817" s="72"/>
      <c r="FR1817" s="72"/>
      <c r="FS1817" s="72"/>
      <c r="FT1817" s="72"/>
      <c r="FU1817" s="72"/>
      <c r="FV1817" s="72"/>
      <c r="FW1817" s="72"/>
      <c r="FX1817" s="72"/>
      <c r="FY1817" s="72"/>
      <c r="FZ1817" s="72"/>
      <c r="GA1817" s="72"/>
      <c r="GB1817" s="72"/>
      <c r="GC1817" s="72"/>
      <c r="GD1817" s="72"/>
      <c r="GE1817" s="72"/>
      <c r="GF1817" s="72"/>
      <c r="GG1817" s="72"/>
      <c r="GH1817" s="72"/>
      <c r="GI1817" s="72"/>
      <c r="GJ1817" s="72"/>
      <c r="GK1817" s="72"/>
      <c r="GL1817" s="72"/>
      <c r="GM1817" s="72"/>
      <c r="GN1817" s="72"/>
      <c r="GO1817" s="72"/>
      <c r="GP1817" s="72"/>
      <c r="GQ1817" s="72"/>
      <c r="GR1817" s="72"/>
      <c r="GS1817" s="72"/>
      <c r="GT1817" s="72"/>
      <c r="GU1817" s="72"/>
      <c r="GV1817" s="72"/>
      <c r="GW1817" s="72"/>
      <c r="GX1817" s="72"/>
      <c r="GY1817" s="72"/>
      <c r="GZ1817" s="72"/>
      <c r="HA1817" s="72"/>
      <c r="HB1817" s="72"/>
      <c r="HC1817" s="72"/>
      <c r="HD1817" s="72"/>
      <c r="HE1817" s="72"/>
      <c r="HF1817" s="72"/>
      <c r="HG1817" s="72"/>
      <c r="HH1817" s="72"/>
      <c r="HI1817" s="72"/>
      <c r="HJ1817" s="72"/>
      <c r="HK1817" s="72"/>
      <c r="HL1817" s="72"/>
      <c r="HM1817" s="72"/>
      <c r="HN1817" s="72"/>
      <c r="HO1817" s="72"/>
      <c r="HP1817" s="72"/>
      <c r="HQ1817" s="72"/>
      <c r="HR1817" s="72"/>
      <c r="HS1817" s="72"/>
      <c r="HT1817" s="72"/>
      <c r="HU1817" s="72"/>
      <c r="HV1817" s="72"/>
      <c r="HW1817" s="72"/>
      <c r="HX1817" s="72"/>
      <c r="HY1817" s="72"/>
      <c r="HZ1817" s="72"/>
      <c r="IA1817" s="72"/>
      <c r="IB1817" s="72"/>
      <c r="IC1817" s="72"/>
      <c r="ID1817" s="72"/>
      <c r="IE1817" s="72"/>
      <c r="IF1817" s="72"/>
      <c r="IG1817" s="72"/>
      <c r="IH1817" s="72"/>
      <c r="II1817" s="72"/>
      <c r="IJ1817" s="72"/>
      <c r="IK1817" s="72"/>
      <c r="IL1817" s="72"/>
      <c r="IM1817" s="72"/>
      <c r="IN1817" s="72"/>
      <c r="IO1817" s="72"/>
      <c r="IP1817" s="72"/>
      <c r="IQ1817" s="72"/>
      <c r="IR1817" s="72"/>
      <c r="IS1817" s="72"/>
      <c r="IT1817" s="72"/>
      <c r="IU1817" s="72"/>
      <c r="IV1817" s="72"/>
      <c r="IW1817" s="72"/>
      <c r="IX1817" s="72"/>
      <c r="IY1817" s="72"/>
      <c r="IZ1817" s="72"/>
      <c r="JA1817" s="72"/>
      <c r="JB1817" s="72"/>
      <c r="JC1817" s="72"/>
      <c r="JD1817" s="72"/>
      <c r="JE1817" s="72"/>
      <c r="JF1817" s="72"/>
      <c r="JG1817" s="72"/>
      <c r="JH1817" s="72"/>
      <c r="JI1817" s="72"/>
      <c r="JJ1817" s="72"/>
      <c r="JK1817" s="72"/>
      <c r="JL1817" s="72"/>
      <c r="JM1817" s="72"/>
      <c r="JN1817" s="72"/>
      <c r="JO1817" s="72"/>
      <c r="JP1817" s="72"/>
      <c r="JQ1817" s="72"/>
      <c r="JR1817" s="72"/>
      <c r="JS1817" s="72"/>
      <c r="JT1817" s="72"/>
      <c r="JU1817" s="72"/>
      <c r="JV1817" s="72"/>
      <c r="JW1817" s="72"/>
      <c r="JX1817" s="72"/>
      <c r="JY1817" s="72"/>
      <c r="JZ1817" s="72"/>
      <c r="KA1817" s="72"/>
      <c r="KB1817" s="72"/>
      <c r="KC1817" s="72"/>
      <c r="KD1817" s="72"/>
      <c r="KE1817" s="72"/>
      <c r="KF1817" s="72"/>
      <c r="KG1817" s="72"/>
      <c r="KH1817" s="72"/>
      <c r="KI1817" s="72"/>
      <c r="KJ1817" s="72"/>
      <c r="KK1817" s="72"/>
      <c r="KL1817" s="72"/>
      <c r="KM1817" s="72"/>
      <c r="KN1817" s="72"/>
      <c r="KO1817" s="72"/>
      <c r="KP1817" s="72"/>
      <c r="KQ1817" s="72"/>
      <c r="KR1817" s="72"/>
      <c r="KS1817" s="72"/>
      <c r="KT1817" s="72"/>
      <c r="KU1817" s="72"/>
      <c r="KV1817" s="72"/>
      <c r="KW1817" s="72"/>
      <c r="KX1817" s="72"/>
      <c r="KY1817" s="72"/>
      <c r="KZ1817" s="72"/>
      <c r="LA1817" s="72"/>
      <c r="LB1817" s="72"/>
      <c r="LC1817" s="72"/>
      <c r="LD1817" s="72"/>
      <c r="LE1817" s="72"/>
      <c r="LF1817" s="72"/>
      <c r="LG1817" s="72"/>
      <c r="LH1817" s="72"/>
      <c r="LI1817" s="72"/>
      <c r="LJ1817" s="72"/>
      <c r="LK1817" s="72"/>
      <c r="LL1817" s="72"/>
      <c r="LM1817" s="72"/>
      <c r="LN1817" s="72"/>
      <c r="LO1817" s="72"/>
      <c r="LP1817" s="72"/>
      <c r="LQ1817" s="72"/>
      <c r="LR1817" s="72"/>
      <c r="LS1817" s="72"/>
      <c r="LT1817" s="72"/>
      <c r="LU1817" s="72"/>
      <c r="LV1817" s="72"/>
      <c r="LW1817" s="72"/>
      <c r="LX1817" s="72"/>
      <c r="LY1817" s="72"/>
      <c r="LZ1817" s="72"/>
      <c r="MA1817" s="72"/>
      <c r="MB1817" s="72"/>
      <c r="MC1817" s="72"/>
      <c r="MD1817" s="72"/>
      <c r="ME1817" s="72"/>
      <c r="MF1817" s="72"/>
      <c r="MG1817" s="72"/>
      <c r="MH1817" s="72"/>
      <c r="MI1817" s="72"/>
      <c r="MJ1817" s="72"/>
      <c r="MK1817" s="72"/>
      <c r="ML1817" s="72"/>
      <c r="MM1817" s="72"/>
      <c r="MN1817" s="72"/>
      <c r="MO1817" s="72"/>
      <c r="MP1817" s="72"/>
      <c r="MQ1817" s="72"/>
      <c r="MR1817" s="72"/>
      <c r="MS1817" s="72"/>
      <c r="MT1817" s="72"/>
      <c r="MU1817" s="72"/>
      <c r="MV1817" s="72"/>
      <c r="MW1817" s="72"/>
      <c r="MX1817" s="72"/>
      <c r="MY1817" s="72"/>
      <c r="MZ1817" s="72"/>
      <c r="NA1817" s="72"/>
      <c r="NB1817" s="72"/>
      <c r="NC1817" s="72"/>
      <c r="ND1817" s="72"/>
      <c r="NE1817" s="72"/>
      <c r="NF1817" s="72"/>
      <c r="NG1817" s="72"/>
      <c r="NH1817" s="72"/>
      <c r="NI1817" s="72"/>
      <c r="NJ1817" s="72"/>
      <c r="NK1817" s="72"/>
      <c r="NL1817" s="72"/>
      <c r="NM1817" s="72"/>
      <c r="NN1817" s="72"/>
      <c r="NO1817" s="72"/>
      <c r="NP1817" s="72"/>
      <c r="NQ1817" s="72"/>
      <c r="NR1817" s="72"/>
      <c r="NS1817" s="72"/>
      <c r="NT1817" s="72"/>
      <c r="NU1817" s="72"/>
      <c r="NV1817" s="72"/>
      <c r="NW1817" s="72"/>
      <c r="NX1817" s="72"/>
      <c r="NY1817" s="72"/>
      <c r="NZ1817" s="72"/>
      <c r="OA1817" s="72"/>
      <c r="OB1817" s="72"/>
      <c r="OC1817" s="72"/>
      <c r="OD1817" s="72"/>
      <c r="OE1817" s="72"/>
      <c r="OF1817" s="72"/>
      <c r="OG1817" s="72"/>
      <c r="OH1817" s="72"/>
      <c r="OI1817" s="72"/>
      <c r="OJ1817" s="72"/>
      <c r="OK1817" s="72"/>
      <c r="OL1817" s="72"/>
      <c r="OM1817" s="72"/>
      <c r="ON1817" s="72"/>
      <c r="OO1817" s="72"/>
      <c r="OP1817" s="72"/>
      <c r="OQ1817" s="72"/>
      <c r="OR1817" s="72"/>
      <c r="OS1817" s="72"/>
      <c r="OT1817" s="72"/>
      <c r="OU1817" s="72"/>
      <c r="OV1817" s="72"/>
      <c r="OW1817" s="72"/>
      <c r="OX1817" s="72"/>
      <c r="OY1817" s="72"/>
      <c r="OZ1817" s="72"/>
      <c r="PA1817" s="72"/>
      <c r="PB1817" s="72"/>
      <c r="PC1817" s="72"/>
      <c r="PD1817" s="72"/>
      <c r="PE1817" s="72"/>
      <c r="PF1817" s="72"/>
      <c r="PG1817" s="72"/>
      <c r="PH1817" s="72"/>
      <c r="PI1817" s="72"/>
      <c r="PJ1817" s="72"/>
      <c r="PK1817" s="72"/>
      <c r="PL1817" s="72"/>
      <c r="PM1817" s="72"/>
      <c r="PN1817" s="72"/>
      <c r="PO1817" s="72"/>
      <c r="PP1817" s="72"/>
      <c r="PQ1817" s="72"/>
      <c r="PR1817" s="72"/>
      <c r="PS1817" s="72"/>
      <c r="PT1817" s="72"/>
      <c r="PU1817" s="72"/>
      <c r="PV1817" s="72"/>
      <c r="PW1817" s="72"/>
      <c r="PX1817" s="72"/>
      <c r="PY1817" s="72"/>
      <c r="PZ1817" s="72"/>
      <c r="QA1817" s="72"/>
      <c r="QB1817" s="72"/>
      <c r="QC1817" s="72"/>
      <c r="QD1817" s="72"/>
      <c r="QE1817" s="72"/>
      <c r="QF1817" s="72"/>
      <c r="QG1817" s="72"/>
      <c r="QH1817" s="72"/>
      <c r="QI1817" s="72"/>
      <c r="QJ1817" s="72"/>
      <c r="QK1817" s="72"/>
      <c r="QL1817" s="72"/>
      <c r="QM1817" s="72"/>
      <c r="QN1817" s="72"/>
      <c r="QO1817" s="72"/>
      <c r="QP1817" s="72"/>
      <c r="QQ1817" s="72"/>
      <c r="QR1817" s="72"/>
      <c r="QS1817" s="72"/>
      <c r="QT1817" s="72"/>
      <c r="QU1817" s="72"/>
      <c r="QV1817" s="72"/>
      <c r="QW1817" s="72"/>
      <c r="QX1817" s="72"/>
      <c r="QY1817" s="72"/>
      <c r="QZ1817" s="72"/>
      <c r="RA1817" s="72"/>
      <c r="RB1817" s="72"/>
      <c r="RC1817" s="72"/>
      <c r="RD1817" s="72"/>
      <c r="RE1817" s="72"/>
      <c r="RF1817" s="72"/>
      <c r="RG1817" s="72"/>
      <c r="RH1817" s="72"/>
      <c r="RI1817" s="72"/>
      <c r="RJ1817" s="72"/>
      <c r="RK1817" s="72"/>
      <c r="RL1817" s="72"/>
      <c r="RM1817" s="72"/>
      <c r="RN1817" s="72"/>
      <c r="RO1817" s="72"/>
      <c r="RP1817" s="72"/>
      <c r="RQ1817" s="72"/>
      <c r="RR1817" s="72"/>
      <c r="RS1817" s="72"/>
      <c r="RT1817" s="72"/>
      <c r="RU1817" s="72"/>
      <c r="RV1817" s="72"/>
      <c r="RW1817" s="72"/>
      <c r="RX1817" s="72"/>
      <c r="RY1817" s="72"/>
      <c r="RZ1817" s="72"/>
      <c r="SA1817" s="72"/>
      <c r="SB1817" s="72"/>
      <c r="SC1817" s="72"/>
      <c r="SD1817" s="72"/>
      <c r="SE1817" s="72"/>
      <c r="SF1817" s="72"/>
      <c r="SG1817" s="72"/>
      <c r="SH1817" s="72"/>
      <c r="SI1817" s="72"/>
      <c r="SJ1817" s="72"/>
      <c r="SK1817" s="72"/>
      <c r="SL1817" s="72"/>
      <c r="SM1817" s="72"/>
      <c r="SN1817" s="72"/>
      <c r="SO1817" s="72"/>
      <c r="SP1817" s="72"/>
      <c r="SQ1817" s="72"/>
      <c r="SR1817" s="72"/>
      <c r="SS1817" s="72"/>
      <c r="ST1817" s="72"/>
      <c r="SU1817" s="72"/>
      <c r="SV1817" s="72"/>
      <c r="SW1817" s="72"/>
      <c r="SX1817" s="72"/>
      <c r="SY1817" s="72"/>
      <c r="SZ1817" s="72"/>
      <c r="TA1817" s="72"/>
      <c r="TB1817" s="72"/>
      <c r="TC1817" s="72"/>
    </row>
    <row r="1818" spans="1:523" ht="16.5" customHeight="1" x14ac:dyDescent="0.2">
      <c r="A1818" s="20">
        <v>1042</v>
      </c>
      <c r="B1818" s="20" t="s">
        <v>77</v>
      </c>
      <c r="C1818" s="20" t="s">
        <v>1283</v>
      </c>
      <c r="D1818" s="20" t="s">
        <v>49</v>
      </c>
      <c r="E1818" s="20" t="s">
        <v>1345</v>
      </c>
      <c r="F1818" s="22" t="s">
        <v>1078</v>
      </c>
      <c r="G1818" s="20" t="s">
        <v>86</v>
      </c>
      <c r="H1818" s="20" t="s">
        <v>35</v>
      </c>
      <c r="I1818" s="20" t="s">
        <v>27</v>
      </c>
      <c r="J1818" s="129" t="s">
        <v>1284</v>
      </c>
      <c r="K1818" s="20"/>
      <c r="L1818" s="20"/>
      <c r="M1818" s="20"/>
      <c r="N1818" s="20"/>
      <c r="O1818" s="23">
        <v>5500000</v>
      </c>
      <c r="P1818" s="23">
        <v>3350000</v>
      </c>
      <c r="Q1818" s="24">
        <v>11</v>
      </c>
      <c r="R1818" s="25">
        <v>45748</v>
      </c>
      <c r="S1818" s="20" t="s">
        <v>83</v>
      </c>
      <c r="T1818" s="26">
        <f>(O1818*Q1818)+(P1818*Q1818*36)</f>
        <v>1387100000</v>
      </c>
      <c r="U1818" s="28" t="s">
        <v>46</v>
      </c>
      <c r="V1818" s="28" t="s">
        <v>52</v>
      </c>
      <c r="W1818" s="72"/>
      <c r="X1818" s="72"/>
      <c r="Y1818" s="72"/>
      <c r="Z1818" s="72"/>
      <c r="AA1818" s="72"/>
      <c r="AB1818" s="72"/>
      <c r="AC1818" s="72"/>
      <c r="AD1818" s="72"/>
      <c r="AE1818" s="72"/>
      <c r="AF1818" s="72"/>
      <c r="AG1818" s="72"/>
      <c r="AH1818" s="72"/>
      <c r="AI1818" s="72"/>
      <c r="AJ1818" s="72"/>
      <c r="AK1818" s="72"/>
      <c r="AL1818" s="72"/>
      <c r="AM1818" s="72"/>
      <c r="AN1818" s="72"/>
      <c r="AO1818" s="72"/>
      <c r="AP1818" s="72"/>
      <c r="AQ1818" s="72"/>
      <c r="AR1818" s="72"/>
      <c r="AS1818" s="72"/>
      <c r="AT1818" s="72"/>
      <c r="AU1818" s="72"/>
      <c r="AV1818" s="72"/>
      <c r="AW1818" s="72"/>
      <c r="AX1818" s="72"/>
      <c r="AY1818" s="72"/>
      <c r="AZ1818" s="72"/>
      <c r="BA1818" s="72"/>
      <c r="BB1818" s="72"/>
      <c r="BC1818" s="72"/>
      <c r="BD1818" s="72"/>
      <c r="BE1818" s="72"/>
      <c r="BF1818" s="72"/>
      <c r="BG1818" s="72"/>
      <c r="BH1818" s="72"/>
      <c r="BI1818" s="72"/>
      <c r="BJ1818" s="72"/>
      <c r="BK1818" s="72"/>
      <c r="BL1818" s="72"/>
      <c r="BM1818" s="72"/>
      <c r="BN1818" s="72"/>
      <c r="BO1818" s="72"/>
      <c r="BP1818" s="72"/>
      <c r="BQ1818" s="72"/>
      <c r="BR1818" s="72"/>
      <c r="BS1818" s="72"/>
      <c r="BT1818" s="72"/>
      <c r="BU1818" s="72"/>
      <c r="BV1818" s="72"/>
      <c r="BW1818" s="72"/>
      <c r="BX1818" s="72"/>
      <c r="BY1818" s="72"/>
      <c r="BZ1818" s="72"/>
      <c r="CA1818" s="72"/>
      <c r="CB1818" s="72"/>
      <c r="CC1818" s="72"/>
      <c r="CD1818" s="72"/>
      <c r="CE1818" s="72"/>
      <c r="CF1818" s="72"/>
      <c r="CG1818" s="72"/>
      <c r="CH1818" s="72"/>
      <c r="CI1818" s="72"/>
      <c r="CJ1818" s="72"/>
      <c r="CK1818" s="72"/>
      <c r="CL1818" s="72"/>
      <c r="CM1818" s="72"/>
      <c r="CN1818" s="72"/>
      <c r="CO1818" s="72"/>
      <c r="CP1818" s="72"/>
      <c r="CQ1818" s="72"/>
      <c r="CR1818" s="72"/>
      <c r="CS1818" s="72"/>
      <c r="CT1818" s="72"/>
      <c r="CU1818" s="72"/>
      <c r="CV1818" s="72"/>
      <c r="CW1818" s="72"/>
      <c r="CX1818" s="72"/>
      <c r="CY1818" s="72"/>
      <c r="CZ1818" s="72"/>
      <c r="DA1818" s="72"/>
      <c r="DB1818" s="72"/>
      <c r="DC1818" s="72"/>
      <c r="DD1818" s="72"/>
      <c r="DE1818" s="72"/>
      <c r="DF1818" s="72"/>
      <c r="DG1818" s="72"/>
      <c r="DH1818" s="72"/>
      <c r="DI1818" s="72"/>
      <c r="DJ1818" s="72"/>
      <c r="DK1818" s="72"/>
      <c r="DL1818" s="72"/>
      <c r="DM1818" s="72"/>
      <c r="DN1818" s="72"/>
      <c r="DO1818" s="72"/>
      <c r="DP1818" s="72"/>
      <c r="DQ1818" s="72"/>
      <c r="DR1818" s="72"/>
      <c r="DS1818" s="72"/>
      <c r="DT1818" s="72"/>
      <c r="DU1818" s="72"/>
      <c r="DV1818" s="72"/>
      <c r="DW1818" s="72"/>
      <c r="DX1818" s="72"/>
      <c r="DY1818" s="72"/>
      <c r="DZ1818" s="72"/>
      <c r="EA1818" s="72"/>
      <c r="EB1818" s="72"/>
      <c r="EC1818" s="72"/>
      <c r="ED1818" s="72"/>
      <c r="EE1818" s="72"/>
      <c r="EF1818" s="72"/>
      <c r="EG1818" s="72"/>
      <c r="EH1818" s="72"/>
      <c r="EI1818" s="72"/>
      <c r="EJ1818" s="72"/>
      <c r="EK1818" s="72"/>
      <c r="EL1818" s="72"/>
      <c r="EM1818" s="72"/>
      <c r="EN1818" s="72"/>
      <c r="EO1818" s="72"/>
      <c r="EP1818" s="72"/>
      <c r="EQ1818" s="72"/>
      <c r="ER1818" s="72"/>
      <c r="ES1818" s="72"/>
      <c r="ET1818" s="72"/>
      <c r="EU1818" s="72"/>
      <c r="EV1818" s="72"/>
      <c r="EW1818" s="72"/>
      <c r="EX1818" s="72"/>
      <c r="EY1818" s="72"/>
      <c r="EZ1818" s="72"/>
      <c r="FA1818" s="72"/>
      <c r="FB1818" s="72"/>
      <c r="FC1818" s="72"/>
      <c r="FD1818" s="72"/>
      <c r="FE1818" s="72"/>
      <c r="FF1818" s="72"/>
      <c r="FG1818" s="72"/>
      <c r="FH1818" s="72"/>
      <c r="FI1818" s="72"/>
      <c r="FJ1818" s="72"/>
      <c r="FK1818" s="72"/>
      <c r="FL1818" s="72"/>
      <c r="FM1818" s="72"/>
      <c r="FN1818" s="72"/>
      <c r="FO1818" s="72"/>
      <c r="FP1818" s="72"/>
      <c r="FQ1818" s="72"/>
      <c r="FR1818" s="72"/>
      <c r="FS1818" s="72"/>
      <c r="FT1818" s="72"/>
      <c r="FU1818" s="72"/>
      <c r="FV1818" s="72"/>
      <c r="FW1818" s="72"/>
      <c r="FX1818" s="72"/>
      <c r="FY1818" s="72"/>
      <c r="FZ1818" s="72"/>
      <c r="GA1818" s="72"/>
      <c r="GB1818" s="72"/>
      <c r="GC1818" s="72"/>
      <c r="GD1818" s="72"/>
      <c r="GE1818" s="72"/>
      <c r="GF1818" s="72"/>
      <c r="GG1818" s="72"/>
      <c r="GH1818" s="72"/>
      <c r="GI1818" s="72"/>
      <c r="GJ1818" s="72"/>
      <c r="GK1818" s="72"/>
      <c r="GL1818" s="72"/>
      <c r="GM1818" s="72"/>
      <c r="GN1818" s="72"/>
      <c r="GO1818" s="72"/>
      <c r="GP1818" s="72"/>
      <c r="GQ1818" s="72"/>
      <c r="GR1818" s="72"/>
      <c r="GS1818" s="72"/>
      <c r="GT1818" s="72"/>
      <c r="GU1818" s="72"/>
      <c r="GV1818" s="72"/>
      <c r="GW1818" s="72"/>
      <c r="GX1818" s="72"/>
      <c r="GY1818" s="72"/>
      <c r="GZ1818" s="72"/>
      <c r="HA1818" s="72"/>
      <c r="HB1818" s="72"/>
      <c r="HC1818" s="72"/>
      <c r="HD1818" s="72"/>
      <c r="HE1818" s="72"/>
      <c r="HF1818" s="72"/>
      <c r="HG1818" s="72"/>
      <c r="HH1818" s="72"/>
      <c r="HI1818" s="72"/>
      <c r="HJ1818" s="72"/>
      <c r="HK1818" s="72"/>
      <c r="HL1818" s="72"/>
      <c r="HM1818" s="72"/>
      <c r="HN1818" s="72"/>
      <c r="HO1818" s="72"/>
      <c r="HP1818" s="72"/>
      <c r="HQ1818" s="72"/>
      <c r="HR1818" s="72"/>
      <c r="HS1818" s="72"/>
      <c r="HT1818" s="72"/>
      <c r="HU1818" s="72"/>
      <c r="HV1818" s="72"/>
      <c r="HW1818" s="72"/>
      <c r="HX1818" s="72"/>
      <c r="HY1818" s="72"/>
      <c r="HZ1818" s="72"/>
      <c r="IA1818" s="72"/>
      <c r="IB1818" s="72"/>
      <c r="IC1818" s="72"/>
      <c r="ID1818" s="72"/>
      <c r="IE1818" s="72"/>
      <c r="IF1818" s="72"/>
      <c r="IG1818" s="72"/>
      <c r="IH1818" s="72"/>
      <c r="II1818" s="72"/>
      <c r="IJ1818" s="72"/>
      <c r="IK1818" s="72"/>
      <c r="IL1818" s="72"/>
      <c r="IM1818" s="72"/>
      <c r="IN1818" s="72"/>
      <c r="IO1818" s="72"/>
      <c r="IP1818" s="72"/>
      <c r="IQ1818" s="72"/>
      <c r="IR1818" s="72"/>
      <c r="IS1818" s="72"/>
      <c r="IT1818" s="72"/>
      <c r="IU1818" s="72"/>
      <c r="IV1818" s="72"/>
      <c r="IW1818" s="72"/>
      <c r="IX1818" s="72"/>
      <c r="IY1818" s="72"/>
      <c r="IZ1818" s="72"/>
      <c r="JA1818" s="72"/>
      <c r="JB1818" s="72"/>
      <c r="JC1818" s="72"/>
      <c r="JD1818" s="72"/>
      <c r="JE1818" s="72"/>
      <c r="JF1818" s="72"/>
      <c r="JG1818" s="72"/>
      <c r="JH1818" s="72"/>
      <c r="JI1818" s="72"/>
      <c r="JJ1818" s="72"/>
      <c r="JK1818" s="72"/>
      <c r="JL1818" s="72"/>
      <c r="JM1818" s="72"/>
      <c r="JN1818" s="72"/>
      <c r="JO1818" s="72"/>
      <c r="JP1818" s="72"/>
      <c r="JQ1818" s="72"/>
      <c r="JR1818" s="72"/>
      <c r="JS1818" s="72"/>
      <c r="JT1818" s="72"/>
      <c r="JU1818" s="72"/>
      <c r="JV1818" s="72"/>
      <c r="JW1818" s="72"/>
      <c r="JX1818" s="72"/>
      <c r="JY1818" s="72"/>
      <c r="JZ1818" s="72"/>
      <c r="KA1818" s="72"/>
      <c r="KB1818" s="72"/>
      <c r="KC1818" s="72"/>
      <c r="KD1818" s="72"/>
      <c r="KE1818" s="72"/>
      <c r="KF1818" s="72"/>
      <c r="KG1818" s="72"/>
      <c r="KH1818" s="72"/>
      <c r="KI1818" s="72"/>
      <c r="KJ1818" s="72"/>
      <c r="KK1818" s="72"/>
      <c r="KL1818" s="72"/>
      <c r="KM1818" s="72"/>
      <c r="KN1818" s="72"/>
      <c r="KO1818" s="72"/>
      <c r="KP1818" s="72"/>
      <c r="KQ1818" s="72"/>
      <c r="KR1818" s="72"/>
      <c r="KS1818" s="72"/>
      <c r="KT1818" s="72"/>
      <c r="KU1818" s="72"/>
      <c r="KV1818" s="72"/>
      <c r="KW1818" s="72"/>
      <c r="KX1818" s="72"/>
      <c r="KY1818" s="72"/>
      <c r="KZ1818" s="72"/>
      <c r="LA1818" s="72"/>
      <c r="LB1818" s="72"/>
      <c r="LC1818" s="72"/>
      <c r="LD1818" s="72"/>
      <c r="LE1818" s="72"/>
      <c r="LF1818" s="72"/>
      <c r="LG1818" s="72"/>
      <c r="LH1818" s="72"/>
      <c r="LI1818" s="72"/>
      <c r="LJ1818" s="72"/>
      <c r="LK1818" s="72"/>
      <c r="LL1818" s="72"/>
      <c r="LM1818" s="72"/>
      <c r="LN1818" s="72"/>
      <c r="LO1818" s="72"/>
      <c r="LP1818" s="72"/>
      <c r="LQ1818" s="72"/>
      <c r="LR1818" s="72"/>
      <c r="LS1818" s="72"/>
      <c r="LT1818" s="72"/>
      <c r="LU1818" s="72"/>
      <c r="LV1818" s="72"/>
      <c r="LW1818" s="72"/>
      <c r="LX1818" s="72"/>
      <c r="LY1818" s="72"/>
      <c r="LZ1818" s="72"/>
      <c r="MA1818" s="72"/>
      <c r="MB1818" s="72"/>
      <c r="MC1818" s="72"/>
      <c r="MD1818" s="72"/>
      <c r="ME1818" s="72"/>
      <c r="MF1818" s="72"/>
      <c r="MG1818" s="72"/>
      <c r="MH1818" s="72"/>
      <c r="MI1818" s="72"/>
      <c r="MJ1818" s="72"/>
      <c r="MK1818" s="72"/>
      <c r="ML1818" s="72"/>
      <c r="MM1818" s="72"/>
      <c r="MN1818" s="72"/>
      <c r="MO1818" s="72"/>
      <c r="MP1818" s="72"/>
      <c r="MQ1818" s="72"/>
      <c r="MR1818" s="72"/>
      <c r="MS1818" s="72"/>
      <c r="MT1818" s="72"/>
      <c r="MU1818" s="72"/>
      <c r="MV1818" s="72"/>
      <c r="MW1818" s="72"/>
      <c r="MX1818" s="72"/>
      <c r="MY1818" s="72"/>
      <c r="MZ1818" s="72"/>
      <c r="NA1818" s="72"/>
      <c r="NB1818" s="72"/>
      <c r="NC1818" s="72"/>
      <c r="ND1818" s="72"/>
      <c r="NE1818" s="72"/>
      <c r="NF1818" s="72"/>
      <c r="NG1818" s="72"/>
      <c r="NH1818" s="72"/>
      <c r="NI1818" s="72"/>
      <c r="NJ1818" s="72"/>
      <c r="NK1818" s="72"/>
      <c r="NL1818" s="72"/>
      <c r="NM1818" s="72"/>
      <c r="NN1818" s="72"/>
      <c r="NO1818" s="72"/>
      <c r="NP1818" s="72"/>
      <c r="NQ1818" s="72"/>
      <c r="NR1818" s="72"/>
      <c r="NS1818" s="72"/>
      <c r="NT1818" s="72"/>
      <c r="NU1818" s="72"/>
      <c r="NV1818" s="72"/>
      <c r="NW1818" s="72"/>
      <c r="NX1818" s="72"/>
      <c r="NY1818" s="72"/>
      <c r="NZ1818" s="72"/>
      <c r="OA1818" s="72"/>
      <c r="OB1818" s="72"/>
      <c r="OC1818" s="72"/>
      <c r="OD1818" s="72"/>
      <c r="OE1818" s="72"/>
      <c r="OF1818" s="72"/>
      <c r="OG1818" s="72"/>
      <c r="OH1818" s="72"/>
      <c r="OI1818" s="72"/>
      <c r="OJ1818" s="72"/>
      <c r="OK1818" s="72"/>
      <c r="OL1818" s="72"/>
      <c r="OM1818" s="72"/>
      <c r="ON1818" s="72"/>
      <c r="OO1818" s="72"/>
      <c r="OP1818" s="72"/>
      <c r="OQ1818" s="72"/>
      <c r="OR1818" s="72"/>
      <c r="OS1818" s="72"/>
      <c r="OT1818" s="72"/>
      <c r="OU1818" s="72"/>
      <c r="OV1818" s="72"/>
      <c r="OW1818" s="72"/>
      <c r="OX1818" s="72"/>
      <c r="OY1818" s="72"/>
      <c r="OZ1818" s="72"/>
      <c r="PA1818" s="72"/>
      <c r="PB1818" s="72"/>
      <c r="PC1818" s="72"/>
      <c r="PD1818" s="72"/>
      <c r="PE1818" s="72"/>
      <c r="PF1818" s="72"/>
      <c r="PG1818" s="72"/>
      <c r="PH1818" s="72"/>
      <c r="PI1818" s="72"/>
      <c r="PJ1818" s="72"/>
      <c r="PK1818" s="72"/>
      <c r="PL1818" s="72"/>
      <c r="PM1818" s="72"/>
      <c r="PN1818" s="72"/>
      <c r="PO1818" s="72"/>
      <c r="PP1818" s="72"/>
      <c r="PQ1818" s="72"/>
      <c r="PR1818" s="72"/>
      <c r="PS1818" s="72"/>
      <c r="PT1818" s="72"/>
      <c r="PU1818" s="72"/>
      <c r="PV1818" s="72"/>
      <c r="PW1818" s="72"/>
      <c r="PX1818" s="72"/>
      <c r="PY1818" s="72"/>
      <c r="PZ1818" s="72"/>
      <c r="QA1818" s="72"/>
      <c r="QB1818" s="72"/>
      <c r="QC1818" s="72"/>
      <c r="QD1818" s="72"/>
      <c r="QE1818" s="72"/>
      <c r="QF1818" s="72"/>
      <c r="QG1818" s="72"/>
      <c r="QH1818" s="72"/>
      <c r="QI1818" s="72"/>
      <c r="QJ1818" s="72"/>
      <c r="QK1818" s="72"/>
      <c r="QL1818" s="72"/>
      <c r="QM1818" s="72"/>
      <c r="QN1818" s="72"/>
      <c r="QO1818" s="72"/>
      <c r="QP1818" s="72"/>
      <c r="QQ1818" s="72"/>
      <c r="QR1818" s="72"/>
      <c r="QS1818" s="72"/>
      <c r="QT1818" s="72"/>
      <c r="QU1818" s="72"/>
      <c r="QV1818" s="72"/>
      <c r="QW1818" s="72"/>
      <c r="QX1818" s="72"/>
      <c r="QY1818" s="72"/>
      <c r="QZ1818" s="72"/>
      <c r="RA1818" s="72"/>
      <c r="RB1818" s="72"/>
      <c r="RC1818" s="72"/>
      <c r="RD1818" s="72"/>
      <c r="RE1818" s="72"/>
      <c r="RF1818" s="72"/>
      <c r="RG1818" s="72"/>
      <c r="RH1818" s="72"/>
      <c r="RI1818" s="72"/>
      <c r="RJ1818" s="72"/>
      <c r="RK1818" s="72"/>
      <c r="RL1818" s="72"/>
      <c r="RM1818" s="72"/>
      <c r="RN1818" s="72"/>
      <c r="RO1818" s="72"/>
      <c r="RP1818" s="72"/>
      <c r="RQ1818" s="72"/>
      <c r="RR1818" s="72"/>
      <c r="RS1818" s="72"/>
      <c r="RT1818" s="72"/>
      <c r="RU1818" s="72"/>
      <c r="RV1818" s="72"/>
      <c r="RW1818" s="72"/>
      <c r="RX1818" s="72"/>
      <c r="RY1818" s="72"/>
      <c r="RZ1818" s="72"/>
      <c r="SA1818" s="72"/>
      <c r="SB1818" s="72"/>
      <c r="SC1818" s="72"/>
      <c r="SD1818" s="72"/>
      <c r="SE1818" s="72"/>
      <c r="SF1818" s="72"/>
      <c r="SG1818" s="72"/>
      <c r="SH1818" s="72"/>
      <c r="SI1818" s="72"/>
      <c r="SJ1818" s="72"/>
      <c r="SK1818" s="72"/>
      <c r="SL1818" s="72"/>
      <c r="SM1818" s="72"/>
      <c r="SN1818" s="72"/>
      <c r="SO1818" s="72"/>
      <c r="SP1818" s="72"/>
      <c r="SQ1818" s="72"/>
      <c r="SR1818" s="72"/>
      <c r="SS1818" s="72"/>
      <c r="ST1818" s="72"/>
      <c r="SU1818" s="72"/>
      <c r="SV1818" s="72"/>
      <c r="SW1818" s="72"/>
      <c r="SX1818" s="72"/>
      <c r="SY1818" s="72"/>
      <c r="SZ1818" s="72"/>
      <c r="TA1818" s="72"/>
      <c r="TB1818" s="72"/>
      <c r="TC1818" s="72"/>
    </row>
    <row r="1819" spans="1:523" ht="16.5" customHeight="1" x14ac:dyDescent="0.2">
      <c r="A1819" s="20">
        <v>1054</v>
      </c>
      <c r="B1819" s="20" t="s">
        <v>77</v>
      </c>
      <c r="C1819" s="20" t="s">
        <v>1283</v>
      </c>
      <c r="D1819" s="20" t="s">
        <v>49</v>
      </c>
      <c r="E1819" s="20" t="s">
        <v>1345</v>
      </c>
      <c r="F1819" s="22" t="s">
        <v>1082</v>
      </c>
      <c r="G1819" s="20" t="s">
        <v>86</v>
      </c>
      <c r="H1819" s="20" t="s">
        <v>35</v>
      </c>
      <c r="I1819" s="20" t="s">
        <v>81</v>
      </c>
      <c r="J1819" s="129" t="s">
        <v>1284</v>
      </c>
      <c r="K1819" s="20"/>
      <c r="L1819" s="20"/>
      <c r="M1819" s="20"/>
      <c r="N1819" s="20"/>
      <c r="O1819" s="20"/>
      <c r="P1819" s="23">
        <v>3250000</v>
      </c>
      <c r="Q1819" s="24">
        <v>48</v>
      </c>
      <c r="R1819" s="25">
        <v>45748</v>
      </c>
      <c r="S1819" s="20" t="s">
        <v>29</v>
      </c>
      <c r="T1819" s="23">
        <f>Q1819*P1819</f>
        <v>156000000</v>
      </c>
      <c r="U1819" s="28" t="s">
        <v>46</v>
      </c>
      <c r="V1819" s="28" t="s">
        <v>52</v>
      </c>
      <c r="W1819" s="72"/>
      <c r="X1819" s="72"/>
      <c r="Y1819" s="72"/>
      <c r="Z1819" s="72"/>
      <c r="AA1819" s="72"/>
      <c r="AB1819" s="72"/>
      <c r="AC1819" s="72"/>
      <c r="AD1819" s="72"/>
      <c r="AE1819" s="72"/>
      <c r="AF1819" s="72"/>
      <c r="AG1819" s="72"/>
      <c r="AH1819" s="72"/>
      <c r="AI1819" s="72"/>
      <c r="AJ1819" s="72"/>
      <c r="AK1819" s="72"/>
      <c r="AL1819" s="72"/>
      <c r="AM1819" s="72"/>
      <c r="AN1819" s="72"/>
      <c r="AO1819" s="72"/>
      <c r="AP1819" s="72"/>
      <c r="AQ1819" s="72"/>
      <c r="AR1819" s="72"/>
      <c r="AS1819" s="72"/>
      <c r="AT1819" s="72"/>
      <c r="AU1819" s="72"/>
      <c r="AV1819" s="72"/>
      <c r="AW1819" s="72"/>
      <c r="AX1819" s="72"/>
      <c r="AY1819" s="72"/>
      <c r="AZ1819" s="72"/>
      <c r="BA1819" s="72"/>
      <c r="BB1819" s="72"/>
      <c r="BC1819" s="72"/>
      <c r="BD1819" s="72"/>
      <c r="BE1819" s="72"/>
      <c r="BF1819" s="72"/>
      <c r="BG1819" s="72"/>
      <c r="BH1819" s="72"/>
      <c r="BI1819" s="72"/>
      <c r="BJ1819" s="72"/>
      <c r="BK1819" s="72"/>
      <c r="BL1819" s="72"/>
      <c r="BM1819" s="72"/>
      <c r="BN1819" s="72"/>
      <c r="BO1819" s="72"/>
      <c r="BP1819" s="72"/>
      <c r="BQ1819" s="72"/>
      <c r="BR1819" s="72"/>
      <c r="BS1819" s="72"/>
      <c r="BT1819" s="72"/>
      <c r="BU1819" s="72"/>
      <c r="BV1819" s="72"/>
      <c r="BW1819" s="72"/>
      <c r="BX1819" s="72"/>
      <c r="BY1819" s="72"/>
      <c r="BZ1819" s="72"/>
      <c r="CA1819" s="72"/>
      <c r="CB1819" s="72"/>
      <c r="CC1819" s="72"/>
      <c r="CD1819" s="72"/>
      <c r="CE1819" s="72"/>
      <c r="CF1819" s="72"/>
      <c r="CG1819" s="72"/>
      <c r="CH1819" s="72"/>
      <c r="CI1819" s="72"/>
      <c r="CJ1819" s="72"/>
      <c r="CK1819" s="72"/>
      <c r="CL1819" s="72"/>
      <c r="CM1819" s="72"/>
      <c r="CN1819" s="72"/>
      <c r="CO1819" s="72"/>
      <c r="CP1819" s="72"/>
      <c r="CQ1819" s="72"/>
      <c r="CR1819" s="72"/>
      <c r="CS1819" s="72"/>
      <c r="CT1819" s="72"/>
      <c r="CU1819" s="72"/>
      <c r="CV1819" s="72"/>
      <c r="CW1819" s="72"/>
      <c r="CX1819" s="72"/>
      <c r="CY1819" s="72"/>
      <c r="CZ1819" s="72"/>
      <c r="DA1819" s="72"/>
      <c r="DB1819" s="72"/>
      <c r="DC1819" s="72"/>
      <c r="DD1819" s="72"/>
      <c r="DE1819" s="72"/>
      <c r="DF1819" s="72"/>
      <c r="DG1819" s="72"/>
      <c r="DH1819" s="72"/>
      <c r="DI1819" s="72"/>
      <c r="DJ1819" s="72"/>
      <c r="DK1819" s="72"/>
      <c r="DL1819" s="72"/>
      <c r="DM1819" s="72"/>
      <c r="DN1819" s="72"/>
      <c r="DO1819" s="72"/>
      <c r="DP1819" s="72"/>
      <c r="DQ1819" s="72"/>
      <c r="DR1819" s="72"/>
      <c r="DS1819" s="72"/>
      <c r="DT1819" s="72"/>
      <c r="DU1819" s="72"/>
      <c r="DV1819" s="72"/>
      <c r="DW1819" s="72"/>
      <c r="DX1819" s="72"/>
      <c r="DY1819" s="72"/>
      <c r="DZ1819" s="72"/>
      <c r="EA1819" s="72"/>
      <c r="EB1819" s="72"/>
      <c r="EC1819" s="72"/>
      <c r="ED1819" s="72"/>
      <c r="EE1819" s="72"/>
      <c r="EF1819" s="72"/>
      <c r="EG1819" s="72"/>
      <c r="EH1819" s="72"/>
      <c r="EI1819" s="72"/>
      <c r="EJ1819" s="72"/>
      <c r="EK1819" s="72"/>
      <c r="EL1819" s="72"/>
      <c r="EM1819" s="72"/>
      <c r="EN1819" s="72"/>
      <c r="EO1819" s="72"/>
      <c r="EP1819" s="72"/>
      <c r="EQ1819" s="72"/>
      <c r="ER1819" s="72"/>
      <c r="ES1819" s="72"/>
      <c r="ET1819" s="72"/>
      <c r="EU1819" s="72"/>
      <c r="EV1819" s="72"/>
      <c r="EW1819" s="72"/>
      <c r="EX1819" s="72"/>
      <c r="EY1819" s="72"/>
      <c r="EZ1819" s="72"/>
      <c r="FA1819" s="72"/>
      <c r="FB1819" s="72"/>
      <c r="FC1819" s="72"/>
      <c r="FD1819" s="72"/>
      <c r="FE1819" s="72"/>
      <c r="FF1819" s="72"/>
      <c r="FG1819" s="72"/>
      <c r="FH1819" s="72"/>
      <c r="FI1819" s="72"/>
      <c r="FJ1819" s="72"/>
      <c r="FK1819" s="72"/>
      <c r="FL1819" s="72"/>
      <c r="FM1819" s="72"/>
      <c r="FN1819" s="72"/>
      <c r="FO1819" s="72"/>
      <c r="FP1819" s="72"/>
      <c r="FQ1819" s="72"/>
      <c r="FR1819" s="72"/>
      <c r="FS1819" s="72"/>
      <c r="FT1819" s="72"/>
      <c r="FU1819" s="72"/>
      <c r="FV1819" s="72"/>
      <c r="FW1819" s="72"/>
      <c r="FX1819" s="72"/>
      <c r="FY1819" s="72"/>
      <c r="FZ1819" s="72"/>
      <c r="GA1819" s="72"/>
      <c r="GB1819" s="72"/>
      <c r="GC1819" s="72"/>
      <c r="GD1819" s="72"/>
      <c r="GE1819" s="72"/>
      <c r="GF1819" s="72"/>
      <c r="GG1819" s="72"/>
      <c r="GH1819" s="72"/>
      <c r="GI1819" s="72"/>
      <c r="GJ1819" s="72"/>
      <c r="GK1819" s="72"/>
      <c r="GL1819" s="72"/>
      <c r="GM1819" s="72"/>
      <c r="GN1819" s="72"/>
      <c r="GO1819" s="72"/>
      <c r="GP1819" s="72"/>
      <c r="GQ1819" s="72"/>
      <c r="GR1819" s="72"/>
      <c r="GS1819" s="72"/>
      <c r="GT1819" s="72"/>
      <c r="GU1819" s="72"/>
      <c r="GV1819" s="72"/>
      <c r="GW1819" s="72"/>
      <c r="GX1819" s="72"/>
      <c r="GY1819" s="72"/>
      <c r="GZ1819" s="72"/>
      <c r="HA1819" s="72"/>
      <c r="HB1819" s="72"/>
      <c r="HC1819" s="72"/>
      <c r="HD1819" s="72"/>
      <c r="HE1819" s="72"/>
      <c r="HF1819" s="72"/>
      <c r="HG1819" s="72"/>
      <c r="HH1819" s="72"/>
      <c r="HI1819" s="72"/>
      <c r="HJ1819" s="72"/>
      <c r="HK1819" s="72"/>
      <c r="HL1819" s="72"/>
      <c r="HM1819" s="72"/>
      <c r="HN1819" s="72"/>
      <c r="HO1819" s="72"/>
      <c r="HP1819" s="72"/>
      <c r="HQ1819" s="72"/>
      <c r="HR1819" s="72"/>
      <c r="HS1819" s="72"/>
      <c r="HT1819" s="72"/>
      <c r="HU1819" s="72"/>
      <c r="HV1819" s="72"/>
      <c r="HW1819" s="72"/>
      <c r="HX1819" s="72"/>
      <c r="HY1819" s="72"/>
      <c r="HZ1819" s="72"/>
      <c r="IA1819" s="72"/>
      <c r="IB1819" s="72"/>
      <c r="IC1819" s="72"/>
      <c r="ID1819" s="72"/>
      <c r="IE1819" s="72"/>
      <c r="IF1819" s="72"/>
      <c r="IG1819" s="72"/>
      <c r="IH1819" s="72"/>
      <c r="II1819" s="72"/>
      <c r="IJ1819" s="72"/>
      <c r="IK1819" s="72"/>
      <c r="IL1819" s="72"/>
      <c r="IM1819" s="72"/>
      <c r="IN1819" s="72"/>
      <c r="IO1819" s="72"/>
      <c r="IP1819" s="72"/>
      <c r="IQ1819" s="72"/>
      <c r="IR1819" s="72"/>
      <c r="IS1819" s="72"/>
      <c r="IT1819" s="72"/>
      <c r="IU1819" s="72"/>
      <c r="IV1819" s="72"/>
      <c r="IW1819" s="72"/>
      <c r="IX1819" s="72"/>
      <c r="IY1819" s="72"/>
      <c r="IZ1819" s="72"/>
      <c r="JA1819" s="72"/>
      <c r="JB1819" s="72"/>
      <c r="JC1819" s="72"/>
      <c r="JD1819" s="72"/>
      <c r="JE1819" s="72"/>
      <c r="JF1819" s="72"/>
      <c r="JG1819" s="72"/>
      <c r="JH1819" s="72"/>
      <c r="JI1819" s="72"/>
      <c r="JJ1819" s="72"/>
      <c r="JK1819" s="72"/>
      <c r="JL1819" s="72"/>
      <c r="JM1819" s="72"/>
      <c r="JN1819" s="72"/>
      <c r="JO1819" s="72"/>
      <c r="JP1819" s="72"/>
      <c r="JQ1819" s="72"/>
      <c r="JR1819" s="72"/>
      <c r="JS1819" s="72"/>
      <c r="JT1819" s="72"/>
      <c r="JU1819" s="72"/>
      <c r="JV1819" s="72"/>
      <c r="JW1819" s="72"/>
      <c r="JX1819" s="72"/>
      <c r="JY1819" s="72"/>
      <c r="JZ1819" s="72"/>
      <c r="KA1819" s="72"/>
      <c r="KB1819" s="72"/>
      <c r="KC1819" s="72"/>
      <c r="KD1819" s="72"/>
      <c r="KE1819" s="72"/>
      <c r="KF1819" s="72"/>
      <c r="KG1819" s="72"/>
      <c r="KH1819" s="72"/>
      <c r="KI1819" s="72"/>
      <c r="KJ1819" s="72"/>
      <c r="KK1819" s="72"/>
      <c r="KL1819" s="72"/>
      <c r="KM1819" s="72"/>
      <c r="KN1819" s="72"/>
      <c r="KO1819" s="72"/>
      <c r="KP1819" s="72"/>
      <c r="KQ1819" s="72"/>
      <c r="KR1819" s="72"/>
      <c r="KS1819" s="72"/>
      <c r="KT1819" s="72"/>
      <c r="KU1819" s="72"/>
      <c r="KV1819" s="72"/>
      <c r="KW1819" s="72"/>
      <c r="KX1819" s="72"/>
      <c r="KY1819" s="72"/>
      <c r="KZ1819" s="72"/>
      <c r="LA1819" s="72"/>
      <c r="LB1819" s="72"/>
      <c r="LC1819" s="72"/>
      <c r="LD1819" s="72"/>
      <c r="LE1819" s="72"/>
      <c r="LF1819" s="72"/>
      <c r="LG1819" s="72"/>
      <c r="LH1819" s="72"/>
      <c r="LI1819" s="72"/>
      <c r="LJ1819" s="72"/>
      <c r="LK1819" s="72"/>
      <c r="LL1819" s="72"/>
      <c r="LM1819" s="72"/>
      <c r="LN1819" s="72"/>
      <c r="LO1819" s="72"/>
      <c r="LP1819" s="72"/>
      <c r="LQ1819" s="72"/>
      <c r="LR1819" s="72"/>
      <c r="LS1819" s="72"/>
      <c r="LT1819" s="72"/>
      <c r="LU1819" s="72"/>
      <c r="LV1819" s="72"/>
      <c r="LW1819" s="72"/>
      <c r="LX1819" s="72"/>
      <c r="LY1819" s="72"/>
      <c r="LZ1819" s="72"/>
      <c r="MA1819" s="72"/>
      <c r="MB1819" s="72"/>
      <c r="MC1819" s="72"/>
      <c r="MD1819" s="72"/>
      <c r="ME1819" s="72"/>
      <c r="MF1819" s="72"/>
      <c r="MG1819" s="72"/>
      <c r="MH1819" s="72"/>
      <c r="MI1819" s="72"/>
      <c r="MJ1819" s="72"/>
      <c r="MK1819" s="72"/>
      <c r="ML1819" s="72"/>
      <c r="MM1819" s="72"/>
      <c r="MN1819" s="72"/>
      <c r="MO1819" s="72"/>
      <c r="MP1819" s="72"/>
      <c r="MQ1819" s="72"/>
      <c r="MR1819" s="72"/>
      <c r="MS1819" s="72"/>
      <c r="MT1819" s="72"/>
      <c r="MU1819" s="72"/>
      <c r="MV1819" s="72"/>
      <c r="MW1819" s="72"/>
      <c r="MX1819" s="72"/>
      <c r="MY1819" s="72"/>
      <c r="MZ1819" s="72"/>
      <c r="NA1819" s="72"/>
      <c r="NB1819" s="72"/>
      <c r="NC1819" s="72"/>
      <c r="ND1819" s="72"/>
      <c r="NE1819" s="72"/>
      <c r="NF1819" s="72"/>
      <c r="NG1819" s="72"/>
      <c r="NH1819" s="72"/>
      <c r="NI1819" s="72"/>
      <c r="NJ1819" s="72"/>
      <c r="NK1819" s="72"/>
      <c r="NL1819" s="72"/>
      <c r="NM1819" s="72"/>
      <c r="NN1819" s="72"/>
      <c r="NO1819" s="72"/>
      <c r="NP1819" s="72"/>
      <c r="NQ1819" s="72"/>
      <c r="NR1819" s="72"/>
      <c r="NS1819" s="72"/>
      <c r="NT1819" s="72"/>
      <c r="NU1819" s="72"/>
      <c r="NV1819" s="72"/>
      <c r="NW1819" s="72"/>
      <c r="NX1819" s="72"/>
      <c r="NY1819" s="72"/>
      <c r="NZ1819" s="72"/>
      <c r="OA1819" s="72"/>
      <c r="OB1819" s="72"/>
      <c r="OC1819" s="72"/>
      <c r="OD1819" s="72"/>
      <c r="OE1819" s="72"/>
      <c r="OF1819" s="72"/>
      <c r="OG1819" s="72"/>
      <c r="OH1819" s="72"/>
      <c r="OI1819" s="72"/>
      <c r="OJ1819" s="72"/>
      <c r="OK1819" s="72"/>
      <c r="OL1819" s="72"/>
      <c r="OM1819" s="72"/>
      <c r="ON1819" s="72"/>
      <c r="OO1819" s="72"/>
      <c r="OP1819" s="72"/>
      <c r="OQ1819" s="72"/>
      <c r="OR1819" s="72"/>
      <c r="OS1819" s="72"/>
      <c r="OT1819" s="72"/>
      <c r="OU1819" s="72"/>
      <c r="OV1819" s="72"/>
      <c r="OW1819" s="72"/>
      <c r="OX1819" s="72"/>
      <c r="OY1819" s="72"/>
      <c r="OZ1819" s="72"/>
      <c r="PA1819" s="72"/>
      <c r="PB1819" s="72"/>
      <c r="PC1819" s="72"/>
      <c r="PD1819" s="72"/>
      <c r="PE1819" s="72"/>
      <c r="PF1819" s="72"/>
      <c r="PG1819" s="72"/>
      <c r="PH1819" s="72"/>
      <c r="PI1819" s="72"/>
      <c r="PJ1819" s="72"/>
      <c r="PK1819" s="72"/>
      <c r="PL1819" s="72"/>
      <c r="PM1819" s="72"/>
      <c r="PN1819" s="72"/>
      <c r="PO1819" s="72"/>
      <c r="PP1819" s="72"/>
      <c r="PQ1819" s="72"/>
      <c r="PR1819" s="72"/>
      <c r="PS1819" s="72"/>
      <c r="PT1819" s="72"/>
      <c r="PU1819" s="72"/>
      <c r="PV1819" s="72"/>
      <c r="PW1819" s="72"/>
      <c r="PX1819" s="72"/>
      <c r="PY1819" s="72"/>
      <c r="PZ1819" s="72"/>
      <c r="QA1819" s="72"/>
      <c r="QB1819" s="72"/>
      <c r="QC1819" s="72"/>
      <c r="QD1819" s="72"/>
      <c r="QE1819" s="72"/>
      <c r="QF1819" s="72"/>
      <c r="QG1819" s="72"/>
      <c r="QH1819" s="72"/>
      <c r="QI1819" s="72"/>
      <c r="QJ1819" s="72"/>
      <c r="QK1819" s="72"/>
      <c r="QL1819" s="72"/>
      <c r="QM1819" s="72"/>
      <c r="QN1819" s="72"/>
      <c r="QO1819" s="72"/>
      <c r="QP1819" s="72"/>
      <c r="QQ1819" s="72"/>
      <c r="QR1819" s="72"/>
      <c r="QS1819" s="72"/>
      <c r="QT1819" s="72"/>
      <c r="QU1819" s="72"/>
      <c r="QV1819" s="72"/>
      <c r="QW1819" s="72"/>
      <c r="QX1819" s="72"/>
      <c r="QY1819" s="72"/>
      <c r="QZ1819" s="72"/>
      <c r="RA1819" s="72"/>
      <c r="RB1819" s="72"/>
      <c r="RC1819" s="72"/>
      <c r="RD1819" s="72"/>
      <c r="RE1819" s="72"/>
      <c r="RF1819" s="72"/>
      <c r="RG1819" s="72"/>
      <c r="RH1819" s="72"/>
      <c r="RI1819" s="72"/>
      <c r="RJ1819" s="72"/>
      <c r="RK1819" s="72"/>
      <c r="RL1819" s="72"/>
      <c r="RM1819" s="72"/>
      <c r="RN1819" s="72"/>
      <c r="RO1819" s="72"/>
      <c r="RP1819" s="72"/>
      <c r="RQ1819" s="72"/>
      <c r="RR1819" s="72"/>
      <c r="RS1819" s="72"/>
      <c r="RT1819" s="72"/>
      <c r="RU1819" s="72"/>
      <c r="RV1819" s="72"/>
      <c r="RW1819" s="72"/>
      <c r="RX1819" s="72"/>
      <c r="RY1819" s="72"/>
      <c r="RZ1819" s="72"/>
      <c r="SA1819" s="72"/>
      <c r="SB1819" s="72"/>
      <c r="SC1819" s="72"/>
      <c r="SD1819" s="72"/>
      <c r="SE1819" s="72"/>
      <c r="SF1819" s="72"/>
      <c r="SG1819" s="72"/>
      <c r="SH1819" s="72"/>
      <c r="SI1819" s="72"/>
      <c r="SJ1819" s="72"/>
      <c r="SK1819" s="72"/>
      <c r="SL1819" s="72"/>
      <c r="SM1819" s="72"/>
      <c r="SN1819" s="72"/>
      <c r="SO1819" s="72"/>
      <c r="SP1819" s="72"/>
      <c r="SQ1819" s="72"/>
      <c r="SR1819" s="72"/>
      <c r="SS1819" s="72"/>
      <c r="ST1819" s="72"/>
      <c r="SU1819" s="72"/>
      <c r="SV1819" s="72"/>
      <c r="SW1819" s="72"/>
      <c r="SX1819" s="72"/>
      <c r="SY1819" s="72"/>
      <c r="SZ1819" s="72"/>
      <c r="TA1819" s="72"/>
      <c r="TB1819" s="72"/>
      <c r="TC1819" s="72"/>
    </row>
    <row r="1820" spans="1:523" ht="16.5" customHeight="1" x14ac:dyDescent="0.2">
      <c r="A1820" s="20">
        <v>1109</v>
      </c>
      <c r="B1820" s="20" t="s">
        <v>77</v>
      </c>
      <c r="C1820" s="20" t="s">
        <v>1264</v>
      </c>
      <c r="D1820" s="20" t="s">
        <v>49</v>
      </c>
      <c r="E1820" s="20" t="s">
        <v>1345</v>
      </c>
      <c r="F1820" s="22" t="s">
        <v>1285</v>
      </c>
      <c r="G1820" s="20" t="s">
        <v>86</v>
      </c>
      <c r="H1820" s="20" t="s">
        <v>35</v>
      </c>
      <c r="I1820" s="20" t="s">
        <v>27</v>
      </c>
      <c r="J1820" s="129" t="s">
        <v>1264</v>
      </c>
      <c r="K1820" s="20"/>
      <c r="L1820" s="20"/>
      <c r="M1820" s="20"/>
      <c r="N1820" s="20"/>
      <c r="O1820" s="20"/>
      <c r="P1820" s="23">
        <v>32500000</v>
      </c>
      <c r="Q1820" s="24">
        <v>36</v>
      </c>
      <c r="R1820" s="25">
        <v>45748</v>
      </c>
      <c r="S1820" s="20" t="s">
        <v>29</v>
      </c>
      <c r="T1820" s="26">
        <f>P1820*Q1820*1</f>
        <v>1170000000</v>
      </c>
      <c r="U1820" s="28" t="s">
        <v>46</v>
      </c>
      <c r="V1820" s="124" t="s">
        <v>52</v>
      </c>
      <c r="W1820" s="72"/>
      <c r="X1820" s="72"/>
      <c r="Y1820" s="72"/>
      <c r="Z1820" s="72"/>
      <c r="AA1820" s="72"/>
      <c r="AB1820" s="72"/>
      <c r="AC1820" s="72"/>
      <c r="AD1820" s="72"/>
      <c r="AE1820" s="72"/>
      <c r="AF1820" s="72"/>
      <c r="AG1820" s="72"/>
      <c r="AH1820" s="72"/>
      <c r="AI1820" s="72"/>
      <c r="AJ1820" s="72"/>
      <c r="AK1820" s="72"/>
      <c r="AL1820" s="72"/>
      <c r="AM1820" s="72"/>
      <c r="AN1820" s="72"/>
      <c r="AO1820" s="72"/>
      <c r="AP1820" s="72"/>
      <c r="AQ1820" s="72"/>
      <c r="AR1820" s="72"/>
      <c r="AS1820" s="72"/>
      <c r="AT1820" s="72"/>
      <c r="AU1820" s="72"/>
      <c r="AV1820" s="72"/>
      <c r="AW1820" s="72"/>
      <c r="AX1820" s="72"/>
      <c r="AY1820" s="72"/>
      <c r="AZ1820" s="72"/>
      <c r="BA1820" s="72"/>
      <c r="BB1820" s="72"/>
      <c r="BC1820" s="72"/>
      <c r="BD1820" s="72"/>
      <c r="BE1820" s="72"/>
      <c r="BF1820" s="72"/>
      <c r="BG1820" s="72"/>
      <c r="BH1820" s="72"/>
      <c r="BI1820" s="72"/>
      <c r="BJ1820" s="72"/>
      <c r="BK1820" s="72"/>
      <c r="BL1820" s="72"/>
      <c r="BM1820" s="72"/>
      <c r="BN1820" s="72"/>
      <c r="BO1820" s="72"/>
      <c r="BP1820" s="72"/>
      <c r="BQ1820" s="72"/>
      <c r="BR1820" s="72"/>
      <c r="BS1820" s="72"/>
      <c r="BT1820" s="72"/>
      <c r="BU1820" s="72"/>
      <c r="BV1820" s="72"/>
      <c r="BW1820" s="72"/>
      <c r="BX1820" s="72"/>
      <c r="BY1820" s="72"/>
      <c r="BZ1820" s="72"/>
      <c r="CA1820" s="72"/>
      <c r="CB1820" s="72"/>
      <c r="CC1820" s="72"/>
      <c r="CD1820" s="72"/>
      <c r="CE1820" s="72"/>
      <c r="CF1820" s="72"/>
      <c r="CG1820" s="72"/>
      <c r="CH1820" s="72"/>
      <c r="CI1820" s="72"/>
      <c r="CJ1820" s="72"/>
      <c r="CK1820" s="72"/>
      <c r="CL1820" s="72"/>
      <c r="CM1820" s="72"/>
      <c r="CN1820" s="72"/>
      <c r="CO1820" s="72"/>
      <c r="CP1820" s="72"/>
      <c r="CQ1820" s="72"/>
      <c r="CR1820" s="72"/>
      <c r="CS1820" s="72"/>
      <c r="CT1820" s="72"/>
      <c r="CU1820" s="72"/>
      <c r="CV1820" s="72"/>
      <c r="CW1820" s="72"/>
      <c r="CX1820" s="72"/>
      <c r="CY1820" s="72"/>
      <c r="CZ1820" s="72"/>
      <c r="DA1820" s="72"/>
      <c r="DB1820" s="72"/>
      <c r="DC1820" s="72"/>
      <c r="DD1820" s="72"/>
      <c r="DE1820" s="72"/>
      <c r="DF1820" s="72"/>
      <c r="DG1820" s="72"/>
      <c r="DH1820" s="72"/>
      <c r="DI1820" s="72"/>
      <c r="DJ1820" s="72"/>
      <c r="DK1820" s="72"/>
      <c r="DL1820" s="72"/>
      <c r="DM1820" s="72"/>
      <c r="DN1820" s="72"/>
      <c r="DO1820" s="72"/>
      <c r="DP1820" s="72"/>
      <c r="DQ1820" s="72"/>
      <c r="DR1820" s="72"/>
      <c r="DS1820" s="72"/>
      <c r="DT1820" s="72"/>
      <c r="DU1820" s="72"/>
      <c r="DV1820" s="72"/>
      <c r="DW1820" s="72"/>
      <c r="DX1820" s="72"/>
      <c r="DY1820" s="72"/>
      <c r="DZ1820" s="72"/>
      <c r="EA1820" s="72"/>
      <c r="EB1820" s="72"/>
      <c r="EC1820" s="72"/>
      <c r="ED1820" s="72"/>
      <c r="EE1820" s="72"/>
      <c r="EF1820" s="72"/>
      <c r="EG1820" s="72"/>
      <c r="EH1820" s="72"/>
      <c r="EI1820" s="72"/>
      <c r="EJ1820" s="72"/>
      <c r="EK1820" s="72"/>
      <c r="EL1820" s="72"/>
      <c r="EM1820" s="72"/>
      <c r="EN1820" s="72"/>
      <c r="EO1820" s="72"/>
      <c r="EP1820" s="72"/>
      <c r="EQ1820" s="72"/>
      <c r="ER1820" s="72"/>
      <c r="ES1820" s="72"/>
      <c r="ET1820" s="72"/>
      <c r="EU1820" s="72"/>
      <c r="EV1820" s="72"/>
      <c r="EW1820" s="72"/>
      <c r="EX1820" s="72"/>
      <c r="EY1820" s="72"/>
      <c r="EZ1820" s="72"/>
      <c r="FA1820" s="72"/>
      <c r="FB1820" s="72"/>
      <c r="FC1820" s="72"/>
      <c r="FD1820" s="72"/>
      <c r="FE1820" s="72"/>
      <c r="FF1820" s="72"/>
      <c r="FG1820" s="72"/>
      <c r="FH1820" s="72"/>
      <c r="FI1820" s="72"/>
      <c r="FJ1820" s="72"/>
      <c r="FK1820" s="72"/>
      <c r="FL1820" s="72"/>
      <c r="FM1820" s="72"/>
      <c r="FN1820" s="72"/>
      <c r="FO1820" s="72"/>
      <c r="FP1820" s="72"/>
      <c r="FQ1820" s="72"/>
      <c r="FR1820" s="72"/>
      <c r="FS1820" s="72"/>
      <c r="FT1820" s="72"/>
      <c r="FU1820" s="72"/>
      <c r="FV1820" s="72"/>
      <c r="FW1820" s="72"/>
      <c r="FX1820" s="72"/>
      <c r="FY1820" s="72"/>
      <c r="FZ1820" s="72"/>
      <c r="GA1820" s="72"/>
      <c r="GB1820" s="72"/>
      <c r="GC1820" s="72"/>
      <c r="GD1820" s="72"/>
      <c r="GE1820" s="72"/>
      <c r="GF1820" s="72"/>
      <c r="GG1820" s="72"/>
      <c r="GH1820" s="72"/>
      <c r="GI1820" s="72"/>
      <c r="GJ1820" s="72"/>
      <c r="GK1820" s="72"/>
      <c r="GL1820" s="72"/>
      <c r="GM1820" s="72"/>
      <c r="GN1820" s="72"/>
      <c r="GO1820" s="72"/>
      <c r="GP1820" s="72"/>
      <c r="GQ1820" s="72"/>
      <c r="GR1820" s="72"/>
      <c r="GS1820" s="72"/>
      <c r="GT1820" s="72"/>
      <c r="GU1820" s="72"/>
      <c r="GV1820" s="72"/>
      <c r="GW1820" s="72"/>
      <c r="GX1820" s="72"/>
      <c r="GY1820" s="72"/>
      <c r="GZ1820" s="72"/>
      <c r="HA1820" s="72"/>
      <c r="HB1820" s="72"/>
      <c r="HC1820" s="72"/>
      <c r="HD1820" s="72"/>
      <c r="HE1820" s="72"/>
      <c r="HF1820" s="72"/>
      <c r="HG1820" s="72"/>
      <c r="HH1820" s="72"/>
      <c r="HI1820" s="72"/>
      <c r="HJ1820" s="72"/>
      <c r="HK1820" s="72"/>
      <c r="HL1820" s="72"/>
      <c r="HM1820" s="72"/>
      <c r="HN1820" s="72"/>
      <c r="HO1820" s="72"/>
      <c r="HP1820" s="72"/>
      <c r="HQ1820" s="72"/>
      <c r="HR1820" s="72"/>
      <c r="HS1820" s="72"/>
      <c r="HT1820" s="72"/>
      <c r="HU1820" s="72"/>
      <c r="HV1820" s="72"/>
      <c r="HW1820" s="72"/>
      <c r="HX1820" s="72"/>
      <c r="HY1820" s="72"/>
      <c r="HZ1820" s="72"/>
      <c r="IA1820" s="72"/>
      <c r="IB1820" s="72"/>
      <c r="IC1820" s="72"/>
      <c r="ID1820" s="72"/>
      <c r="IE1820" s="72"/>
      <c r="IF1820" s="72"/>
      <c r="IG1820" s="72"/>
      <c r="IH1820" s="72"/>
      <c r="II1820" s="72"/>
      <c r="IJ1820" s="72"/>
      <c r="IK1820" s="72"/>
      <c r="IL1820" s="72"/>
      <c r="IM1820" s="72"/>
      <c r="IN1820" s="72"/>
      <c r="IO1820" s="72"/>
      <c r="IP1820" s="72"/>
      <c r="IQ1820" s="72"/>
      <c r="IR1820" s="72"/>
      <c r="IS1820" s="72"/>
      <c r="IT1820" s="72"/>
      <c r="IU1820" s="72"/>
      <c r="IV1820" s="72"/>
      <c r="IW1820" s="72"/>
      <c r="IX1820" s="72"/>
      <c r="IY1820" s="72"/>
      <c r="IZ1820" s="72"/>
      <c r="JA1820" s="72"/>
      <c r="JB1820" s="72"/>
      <c r="JC1820" s="72"/>
      <c r="JD1820" s="72"/>
      <c r="JE1820" s="72"/>
      <c r="JF1820" s="72"/>
      <c r="JG1820" s="72"/>
      <c r="JH1820" s="72"/>
      <c r="JI1820" s="72"/>
      <c r="JJ1820" s="72"/>
      <c r="JK1820" s="72"/>
      <c r="JL1820" s="72"/>
      <c r="JM1820" s="72"/>
      <c r="JN1820" s="72"/>
      <c r="JO1820" s="72"/>
      <c r="JP1820" s="72"/>
      <c r="JQ1820" s="72"/>
      <c r="JR1820" s="72"/>
      <c r="JS1820" s="72"/>
      <c r="JT1820" s="72"/>
      <c r="JU1820" s="72"/>
      <c r="JV1820" s="72"/>
      <c r="JW1820" s="72"/>
      <c r="JX1820" s="72"/>
      <c r="JY1820" s="72"/>
      <c r="JZ1820" s="72"/>
      <c r="KA1820" s="72"/>
      <c r="KB1820" s="72"/>
      <c r="KC1820" s="72"/>
      <c r="KD1820" s="72"/>
      <c r="KE1820" s="72"/>
      <c r="KF1820" s="72"/>
      <c r="KG1820" s="72"/>
      <c r="KH1820" s="72"/>
      <c r="KI1820" s="72"/>
      <c r="KJ1820" s="72"/>
      <c r="KK1820" s="72"/>
      <c r="KL1820" s="72"/>
      <c r="KM1820" s="72"/>
      <c r="KN1820" s="72"/>
      <c r="KO1820" s="72"/>
      <c r="KP1820" s="72"/>
      <c r="KQ1820" s="72"/>
      <c r="KR1820" s="72"/>
      <c r="KS1820" s="72"/>
      <c r="KT1820" s="72"/>
      <c r="KU1820" s="72"/>
      <c r="KV1820" s="72"/>
      <c r="KW1820" s="72"/>
      <c r="KX1820" s="72"/>
      <c r="KY1820" s="72"/>
      <c r="KZ1820" s="72"/>
      <c r="LA1820" s="72"/>
      <c r="LB1820" s="72"/>
      <c r="LC1820" s="72"/>
      <c r="LD1820" s="72"/>
      <c r="LE1820" s="72"/>
      <c r="LF1820" s="72"/>
      <c r="LG1820" s="72"/>
      <c r="LH1820" s="72"/>
      <c r="LI1820" s="72"/>
      <c r="LJ1820" s="72"/>
      <c r="LK1820" s="72"/>
      <c r="LL1820" s="72"/>
      <c r="LM1820" s="72"/>
      <c r="LN1820" s="72"/>
      <c r="LO1820" s="72"/>
      <c r="LP1820" s="72"/>
      <c r="LQ1820" s="72"/>
      <c r="LR1820" s="72"/>
      <c r="LS1820" s="72"/>
      <c r="LT1820" s="72"/>
      <c r="LU1820" s="72"/>
      <c r="LV1820" s="72"/>
      <c r="LW1820" s="72"/>
      <c r="LX1820" s="72"/>
      <c r="LY1820" s="72"/>
      <c r="LZ1820" s="72"/>
      <c r="MA1820" s="72"/>
      <c r="MB1820" s="72"/>
      <c r="MC1820" s="72"/>
      <c r="MD1820" s="72"/>
      <c r="ME1820" s="72"/>
      <c r="MF1820" s="72"/>
      <c r="MG1820" s="72"/>
      <c r="MH1820" s="72"/>
      <c r="MI1820" s="72"/>
      <c r="MJ1820" s="72"/>
      <c r="MK1820" s="72"/>
      <c r="ML1820" s="72"/>
      <c r="MM1820" s="72"/>
      <c r="MN1820" s="72"/>
      <c r="MO1820" s="72"/>
      <c r="MP1820" s="72"/>
      <c r="MQ1820" s="72"/>
      <c r="MR1820" s="72"/>
      <c r="MS1820" s="72"/>
      <c r="MT1820" s="72"/>
      <c r="MU1820" s="72"/>
      <c r="MV1820" s="72"/>
      <c r="MW1820" s="72"/>
      <c r="MX1820" s="72"/>
      <c r="MY1820" s="72"/>
      <c r="MZ1820" s="72"/>
      <c r="NA1820" s="72"/>
      <c r="NB1820" s="72"/>
      <c r="NC1820" s="72"/>
      <c r="ND1820" s="72"/>
      <c r="NE1820" s="72"/>
      <c r="NF1820" s="72"/>
      <c r="NG1820" s="72"/>
      <c r="NH1820" s="72"/>
      <c r="NI1820" s="72"/>
      <c r="NJ1820" s="72"/>
      <c r="NK1820" s="72"/>
      <c r="NL1820" s="72"/>
      <c r="NM1820" s="72"/>
      <c r="NN1820" s="72"/>
      <c r="NO1820" s="72"/>
      <c r="NP1820" s="72"/>
      <c r="NQ1820" s="72"/>
      <c r="NR1820" s="72"/>
      <c r="NS1820" s="72"/>
      <c r="NT1820" s="72"/>
      <c r="NU1820" s="72"/>
      <c r="NV1820" s="72"/>
      <c r="NW1820" s="72"/>
      <c r="NX1820" s="72"/>
      <c r="NY1820" s="72"/>
      <c r="NZ1820" s="72"/>
      <c r="OA1820" s="72"/>
      <c r="OB1820" s="72"/>
      <c r="OC1820" s="72"/>
      <c r="OD1820" s="72"/>
      <c r="OE1820" s="72"/>
      <c r="OF1820" s="72"/>
      <c r="OG1820" s="72"/>
      <c r="OH1820" s="72"/>
      <c r="OI1820" s="72"/>
      <c r="OJ1820" s="72"/>
      <c r="OK1820" s="72"/>
      <c r="OL1820" s="72"/>
      <c r="OM1820" s="72"/>
      <c r="ON1820" s="72"/>
      <c r="OO1820" s="72"/>
      <c r="OP1820" s="72"/>
      <c r="OQ1820" s="72"/>
      <c r="OR1820" s="72"/>
      <c r="OS1820" s="72"/>
      <c r="OT1820" s="72"/>
      <c r="OU1820" s="72"/>
      <c r="OV1820" s="72"/>
      <c r="OW1820" s="72"/>
      <c r="OX1820" s="72"/>
      <c r="OY1820" s="72"/>
      <c r="OZ1820" s="72"/>
      <c r="PA1820" s="72"/>
      <c r="PB1820" s="72"/>
      <c r="PC1820" s="72"/>
      <c r="PD1820" s="72"/>
      <c r="PE1820" s="72"/>
      <c r="PF1820" s="72"/>
      <c r="PG1820" s="72"/>
      <c r="PH1820" s="72"/>
      <c r="PI1820" s="72"/>
      <c r="PJ1820" s="72"/>
      <c r="PK1820" s="72"/>
      <c r="PL1820" s="72"/>
      <c r="PM1820" s="72"/>
      <c r="PN1820" s="72"/>
      <c r="PO1820" s="72"/>
      <c r="PP1820" s="72"/>
      <c r="PQ1820" s="72"/>
      <c r="PR1820" s="72"/>
      <c r="PS1820" s="72"/>
      <c r="PT1820" s="72"/>
      <c r="PU1820" s="72"/>
      <c r="PV1820" s="72"/>
      <c r="PW1820" s="72"/>
      <c r="PX1820" s="72"/>
      <c r="PY1820" s="72"/>
      <c r="PZ1820" s="72"/>
      <c r="QA1820" s="72"/>
      <c r="QB1820" s="72"/>
      <c r="QC1820" s="72"/>
      <c r="QD1820" s="72"/>
      <c r="QE1820" s="72"/>
      <c r="QF1820" s="72"/>
      <c r="QG1820" s="72"/>
      <c r="QH1820" s="72"/>
      <c r="QI1820" s="72"/>
      <c r="QJ1820" s="72"/>
      <c r="QK1820" s="72"/>
      <c r="QL1820" s="72"/>
      <c r="QM1820" s="72"/>
      <c r="QN1820" s="72"/>
      <c r="QO1820" s="72"/>
      <c r="QP1820" s="72"/>
      <c r="QQ1820" s="72"/>
      <c r="QR1820" s="72"/>
      <c r="QS1820" s="72"/>
      <c r="QT1820" s="72"/>
      <c r="QU1820" s="72"/>
      <c r="QV1820" s="72"/>
      <c r="QW1820" s="72"/>
      <c r="QX1820" s="72"/>
      <c r="QY1820" s="72"/>
      <c r="QZ1820" s="72"/>
      <c r="RA1820" s="72"/>
      <c r="RB1820" s="72"/>
      <c r="RC1820" s="72"/>
      <c r="RD1820" s="72"/>
      <c r="RE1820" s="72"/>
      <c r="RF1820" s="72"/>
      <c r="RG1820" s="72"/>
      <c r="RH1820" s="72"/>
      <c r="RI1820" s="72"/>
      <c r="RJ1820" s="72"/>
      <c r="RK1820" s="72"/>
      <c r="RL1820" s="72"/>
      <c r="RM1820" s="72"/>
      <c r="RN1820" s="72"/>
      <c r="RO1820" s="72"/>
      <c r="RP1820" s="72"/>
      <c r="RQ1820" s="72"/>
      <c r="RR1820" s="72"/>
      <c r="RS1820" s="72"/>
      <c r="RT1820" s="72"/>
      <c r="RU1820" s="72"/>
      <c r="RV1820" s="72"/>
      <c r="RW1820" s="72"/>
      <c r="RX1820" s="72"/>
      <c r="RY1820" s="72"/>
      <c r="RZ1820" s="72"/>
      <c r="SA1820" s="72"/>
      <c r="SB1820" s="72"/>
      <c r="SC1820" s="72"/>
      <c r="SD1820" s="72"/>
      <c r="SE1820" s="72"/>
      <c r="SF1820" s="72"/>
      <c r="SG1820" s="72"/>
      <c r="SH1820" s="72"/>
      <c r="SI1820" s="72"/>
      <c r="SJ1820" s="72"/>
      <c r="SK1820" s="72"/>
      <c r="SL1820" s="72"/>
      <c r="SM1820" s="72"/>
      <c r="SN1820" s="72"/>
      <c r="SO1820" s="72"/>
      <c r="SP1820" s="72"/>
      <c r="SQ1820" s="72"/>
      <c r="SR1820" s="72"/>
      <c r="SS1820" s="72"/>
      <c r="ST1820" s="72"/>
      <c r="SU1820" s="72"/>
      <c r="SV1820" s="72"/>
      <c r="SW1820" s="72"/>
      <c r="SX1820" s="72"/>
      <c r="SY1820" s="72"/>
      <c r="SZ1820" s="72"/>
      <c r="TA1820" s="72"/>
      <c r="TB1820" s="72"/>
      <c r="TC1820" s="72"/>
    </row>
    <row r="1821" spans="1:523" ht="16.5" customHeight="1" x14ac:dyDescent="0.2">
      <c r="A1821" s="20">
        <v>1114</v>
      </c>
      <c r="B1821" s="20" t="s">
        <v>77</v>
      </c>
      <c r="C1821" s="20" t="s">
        <v>1268</v>
      </c>
      <c r="D1821" s="20" t="s">
        <v>49</v>
      </c>
      <c r="E1821" s="20" t="s">
        <v>1340</v>
      </c>
      <c r="F1821" s="22" t="s">
        <v>838</v>
      </c>
      <c r="G1821" s="20" t="s">
        <v>193</v>
      </c>
      <c r="H1821" s="20" t="s">
        <v>26</v>
      </c>
      <c r="I1821" s="20" t="s">
        <v>27</v>
      </c>
      <c r="J1821" s="129" t="s">
        <v>1286</v>
      </c>
      <c r="K1821" s="20"/>
      <c r="L1821" s="20"/>
      <c r="M1821" s="20"/>
      <c r="N1821" s="20"/>
      <c r="O1821" s="20"/>
      <c r="P1821" s="23">
        <v>31100000</v>
      </c>
      <c r="Q1821" s="24">
        <v>1</v>
      </c>
      <c r="R1821" s="25">
        <v>45717</v>
      </c>
      <c r="S1821" s="20" t="s">
        <v>83</v>
      </c>
      <c r="T1821" s="26">
        <f>P1821*10</f>
        <v>311000000</v>
      </c>
      <c r="U1821" s="28" t="s">
        <v>46</v>
      </c>
      <c r="V1821" s="28" t="s">
        <v>52</v>
      </c>
      <c r="W1821" s="72"/>
      <c r="X1821" s="72"/>
      <c r="Y1821" s="72"/>
      <c r="Z1821" s="72"/>
      <c r="AA1821" s="72"/>
      <c r="AB1821" s="72"/>
      <c r="AC1821" s="72"/>
      <c r="AD1821" s="72"/>
      <c r="AE1821" s="72"/>
      <c r="AF1821" s="72"/>
      <c r="AG1821" s="72"/>
      <c r="AH1821" s="72"/>
      <c r="AI1821" s="72"/>
      <c r="AJ1821" s="72"/>
      <c r="AK1821" s="72"/>
      <c r="AL1821" s="72"/>
      <c r="AM1821" s="72"/>
      <c r="AN1821" s="72"/>
      <c r="AO1821" s="72"/>
      <c r="AP1821" s="72"/>
      <c r="AQ1821" s="72"/>
      <c r="AR1821" s="72"/>
      <c r="AS1821" s="72"/>
      <c r="AT1821" s="72"/>
      <c r="AU1821" s="72"/>
      <c r="AV1821" s="72"/>
      <c r="AW1821" s="72"/>
      <c r="AX1821" s="72"/>
      <c r="AY1821" s="72"/>
      <c r="AZ1821" s="72"/>
      <c r="BA1821" s="72"/>
      <c r="BB1821" s="72"/>
      <c r="BC1821" s="72"/>
      <c r="BD1821" s="72"/>
      <c r="BE1821" s="72"/>
      <c r="BF1821" s="72"/>
      <c r="BG1821" s="72"/>
      <c r="BH1821" s="72"/>
      <c r="BI1821" s="72"/>
      <c r="BJ1821" s="72"/>
      <c r="BK1821" s="72"/>
      <c r="BL1821" s="72"/>
      <c r="BM1821" s="72"/>
      <c r="BN1821" s="72"/>
      <c r="BO1821" s="72"/>
      <c r="BP1821" s="72"/>
      <c r="BQ1821" s="72"/>
      <c r="BR1821" s="72"/>
      <c r="BS1821" s="72"/>
      <c r="BT1821" s="72"/>
      <c r="BU1821" s="72"/>
      <c r="BV1821" s="72"/>
      <c r="BW1821" s="72"/>
      <c r="BX1821" s="72"/>
      <c r="BY1821" s="72"/>
      <c r="BZ1821" s="72"/>
      <c r="CA1821" s="72"/>
      <c r="CB1821" s="72"/>
      <c r="CC1821" s="72"/>
      <c r="CD1821" s="72"/>
      <c r="CE1821" s="72"/>
      <c r="CF1821" s="72"/>
      <c r="CG1821" s="72"/>
      <c r="CH1821" s="72"/>
      <c r="CI1821" s="72"/>
      <c r="CJ1821" s="72"/>
      <c r="CK1821" s="72"/>
      <c r="CL1821" s="72"/>
      <c r="CM1821" s="72"/>
      <c r="CN1821" s="72"/>
      <c r="CO1821" s="72"/>
      <c r="CP1821" s="72"/>
      <c r="CQ1821" s="72"/>
      <c r="CR1821" s="72"/>
      <c r="CS1821" s="72"/>
      <c r="CT1821" s="72"/>
      <c r="CU1821" s="72"/>
      <c r="CV1821" s="72"/>
      <c r="CW1821" s="72"/>
      <c r="CX1821" s="72"/>
      <c r="CY1821" s="72"/>
      <c r="CZ1821" s="72"/>
      <c r="DA1821" s="72"/>
      <c r="DB1821" s="72"/>
      <c r="DC1821" s="72"/>
      <c r="DD1821" s="72"/>
      <c r="DE1821" s="72"/>
      <c r="DF1821" s="72"/>
      <c r="DG1821" s="72"/>
      <c r="DH1821" s="72"/>
      <c r="DI1821" s="72"/>
      <c r="DJ1821" s="72"/>
      <c r="DK1821" s="72"/>
      <c r="DL1821" s="72"/>
      <c r="DM1821" s="72"/>
      <c r="DN1821" s="72"/>
      <c r="DO1821" s="72"/>
      <c r="DP1821" s="72"/>
      <c r="DQ1821" s="72"/>
      <c r="DR1821" s="72"/>
      <c r="DS1821" s="72"/>
      <c r="DT1821" s="72"/>
      <c r="DU1821" s="72"/>
      <c r="DV1821" s="72"/>
      <c r="DW1821" s="72"/>
      <c r="DX1821" s="72"/>
      <c r="DY1821" s="72"/>
      <c r="DZ1821" s="72"/>
      <c r="EA1821" s="72"/>
      <c r="EB1821" s="72"/>
      <c r="EC1821" s="72"/>
      <c r="ED1821" s="72"/>
      <c r="EE1821" s="72"/>
      <c r="EF1821" s="72"/>
      <c r="EG1821" s="72"/>
      <c r="EH1821" s="72"/>
      <c r="EI1821" s="72"/>
      <c r="EJ1821" s="72"/>
      <c r="EK1821" s="72"/>
      <c r="EL1821" s="72"/>
      <c r="EM1821" s="72"/>
      <c r="EN1821" s="72"/>
      <c r="EO1821" s="72"/>
      <c r="EP1821" s="72"/>
      <c r="EQ1821" s="72"/>
      <c r="ER1821" s="72"/>
      <c r="ES1821" s="72"/>
      <c r="ET1821" s="72"/>
      <c r="EU1821" s="72"/>
      <c r="EV1821" s="72"/>
      <c r="EW1821" s="72"/>
      <c r="EX1821" s="72"/>
      <c r="EY1821" s="72"/>
      <c r="EZ1821" s="72"/>
      <c r="FA1821" s="72"/>
      <c r="FB1821" s="72"/>
      <c r="FC1821" s="72"/>
      <c r="FD1821" s="72"/>
      <c r="FE1821" s="72"/>
      <c r="FF1821" s="72"/>
      <c r="FG1821" s="72"/>
      <c r="FH1821" s="72"/>
      <c r="FI1821" s="72"/>
      <c r="FJ1821" s="72"/>
      <c r="FK1821" s="72"/>
      <c r="FL1821" s="72"/>
      <c r="FM1821" s="72"/>
      <c r="FN1821" s="72"/>
      <c r="FO1821" s="72"/>
      <c r="FP1821" s="72"/>
      <c r="FQ1821" s="72"/>
      <c r="FR1821" s="72"/>
      <c r="FS1821" s="72"/>
      <c r="FT1821" s="72"/>
      <c r="FU1821" s="72"/>
      <c r="FV1821" s="72"/>
      <c r="FW1821" s="72"/>
      <c r="FX1821" s="72"/>
      <c r="FY1821" s="72"/>
      <c r="FZ1821" s="72"/>
      <c r="GA1821" s="72"/>
      <c r="GB1821" s="72"/>
      <c r="GC1821" s="72"/>
      <c r="GD1821" s="72"/>
      <c r="GE1821" s="72"/>
      <c r="GF1821" s="72"/>
      <c r="GG1821" s="72"/>
      <c r="GH1821" s="72"/>
      <c r="GI1821" s="72"/>
      <c r="GJ1821" s="72"/>
      <c r="GK1821" s="72"/>
      <c r="GL1821" s="72"/>
      <c r="GM1821" s="72"/>
      <c r="GN1821" s="72"/>
      <c r="GO1821" s="72"/>
      <c r="GP1821" s="72"/>
      <c r="GQ1821" s="72"/>
      <c r="GR1821" s="72"/>
      <c r="GS1821" s="72"/>
      <c r="GT1821" s="72"/>
      <c r="GU1821" s="72"/>
      <c r="GV1821" s="72"/>
      <c r="GW1821" s="72"/>
      <c r="GX1821" s="72"/>
      <c r="GY1821" s="72"/>
      <c r="GZ1821" s="72"/>
      <c r="HA1821" s="72"/>
      <c r="HB1821" s="72"/>
      <c r="HC1821" s="72"/>
      <c r="HD1821" s="72"/>
      <c r="HE1821" s="72"/>
      <c r="HF1821" s="72"/>
      <c r="HG1821" s="72"/>
      <c r="HH1821" s="72"/>
      <c r="HI1821" s="72"/>
      <c r="HJ1821" s="72"/>
      <c r="HK1821" s="72"/>
      <c r="HL1821" s="72"/>
      <c r="HM1821" s="72"/>
      <c r="HN1821" s="72"/>
      <c r="HO1821" s="72"/>
      <c r="HP1821" s="72"/>
      <c r="HQ1821" s="72"/>
      <c r="HR1821" s="72"/>
      <c r="HS1821" s="72"/>
      <c r="HT1821" s="72"/>
      <c r="HU1821" s="72"/>
      <c r="HV1821" s="72"/>
      <c r="HW1821" s="72"/>
      <c r="HX1821" s="72"/>
      <c r="HY1821" s="72"/>
      <c r="HZ1821" s="72"/>
      <c r="IA1821" s="72"/>
      <c r="IB1821" s="72"/>
      <c r="IC1821" s="72"/>
      <c r="ID1821" s="72"/>
      <c r="IE1821" s="72"/>
      <c r="IF1821" s="72"/>
      <c r="IG1821" s="72"/>
      <c r="IH1821" s="72"/>
      <c r="II1821" s="72"/>
      <c r="IJ1821" s="72"/>
      <c r="IK1821" s="72"/>
      <c r="IL1821" s="72"/>
      <c r="IM1821" s="72"/>
      <c r="IN1821" s="72"/>
      <c r="IO1821" s="72"/>
      <c r="IP1821" s="72"/>
      <c r="IQ1821" s="72"/>
      <c r="IR1821" s="72"/>
      <c r="IS1821" s="72"/>
      <c r="IT1821" s="72"/>
      <c r="IU1821" s="72"/>
      <c r="IV1821" s="72"/>
      <c r="IW1821" s="72"/>
      <c r="IX1821" s="72"/>
      <c r="IY1821" s="72"/>
      <c r="IZ1821" s="72"/>
      <c r="JA1821" s="72"/>
      <c r="JB1821" s="72"/>
      <c r="JC1821" s="72"/>
      <c r="JD1821" s="72"/>
      <c r="JE1821" s="72"/>
      <c r="JF1821" s="72"/>
      <c r="JG1821" s="72"/>
      <c r="JH1821" s="72"/>
      <c r="JI1821" s="72"/>
      <c r="JJ1821" s="72"/>
      <c r="JK1821" s="72"/>
      <c r="JL1821" s="72"/>
      <c r="JM1821" s="72"/>
      <c r="JN1821" s="72"/>
      <c r="JO1821" s="72"/>
      <c r="JP1821" s="72"/>
      <c r="JQ1821" s="72"/>
      <c r="JR1821" s="72"/>
      <c r="JS1821" s="72"/>
      <c r="JT1821" s="72"/>
      <c r="JU1821" s="72"/>
      <c r="JV1821" s="72"/>
      <c r="JW1821" s="72"/>
      <c r="JX1821" s="72"/>
      <c r="JY1821" s="72"/>
      <c r="JZ1821" s="72"/>
      <c r="KA1821" s="72"/>
      <c r="KB1821" s="72"/>
      <c r="KC1821" s="72"/>
      <c r="KD1821" s="72"/>
      <c r="KE1821" s="72"/>
      <c r="KF1821" s="72"/>
      <c r="KG1821" s="72"/>
      <c r="KH1821" s="72"/>
      <c r="KI1821" s="72"/>
      <c r="KJ1821" s="72"/>
      <c r="KK1821" s="72"/>
      <c r="KL1821" s="72"/>
      <c r="KM1821" s="72"/>
      <c r="KN1821" s="72"/>
      <c r="KO1821" s="72"/>
      <c r="KP1821" s="72"/>
      <c r="KQ1821" s="72"/>
      <c r="KR1821" s="72"/>
      <c r="KS1821" s="72"/>
      <c r="KT1821" s="72"/>
      <c r="KU1821" s="72"/>
      <c r="KV1821" s="72"/>
      <c r="KW1821" s="72"/>
      <c r="KX1821" s="72"/>
      <c r="KY1821" s="72"/>
      <c r="KZ1821" s="72"/>
      <c r="LA1821" s="72"/>
      <c r="LB1821" s="72"/>
      <c r="LC1821" s="72"/>
      <c r="LD1821" s="72"/>
      <c r="LE1821" s="72"/>
      <c r="LF1821" s="72"/>
      <c r="LG1821" s="72"/>
      <c r="LH1821" s="72"/>
      <c r="LI1821" s="72"/>
      <c r="LJ1821" s="72"/>
      <c r="LK1821" s="72"/>
      <c r="LL1821" s="72"/>
      <c r="LM1821" s="72"/>
      <c r="LN1821" s="72"/>
      <c r="LO1821" s="72"/>
      <c r="LP1821" s="72"/>
      <c r="LQ1821" s="72"/>
      <c r="LR1821" s="72"/>
      <c r="LS1821" s="72"/>
      <c r="LT1821" s="72"/>
      <c r="LU1821" s="72"/>
      <c r="LV1821" s="72"/>
      <c r="LW1821" s="72"/>
      <c r="LX1821" s="72"/>
      <c r="LY1821" s="72"/>
      <c r="LZ1821" s="72"/>
      <c r="MA1821" s="72"/>
      <c r="MB1821" s="72"/>
      <c r="MC1821" s="72"/>
      <c r="MD1821" s="72"/>
      <c r="ME1821" s="72"/>
      <c r="MF1821" s="72"/>
      <c r="MG1821" s="72"/>
      <c r="MH1821" s="72"/>
      <c r="MI1821" s="72"/>
      <c r="MJ1821" s="72"/>
      <c r="MK1821" s="72"/>
      <c r="ML1821" s="72"/>
      <c r="MM1821" s="72"/>
      <c r="MN1821" s="72"/>
      <c r="MO1821" s="72"/>
      <c r="MP1821" s="72"/>
      <c r="MQ1821" s="72"/>
      <c r="MR1821" s="72"/>
      <c r="MS1821" s="72"/>
      <c r="MT1821" s="72"/>
      <c r="MU1821" s="72"/>
      <c r="MV1821" s="72"/>
      <c r="MW1821" s="72"/>
      <c r="MX1821" s="72"/>
      <c r="MY1821" s="72"/>
      <c r="MZ1821" s="72"/>
      <c r="NA1821" s="72"/>
      <c r="NB1821" s="72"/>
      <c r="NC1821" s="72"/>
      <c r="ND1821" s="72"/>
      <c r="NE1821" s="72"/>
      <c r="NF1821" s="72"/>
      <c r="NG1821" s="72"/>
      <c r="NH1821" s="72"/>
      <c r="NI1821" s="72"/>
      <c r="NJ1821" s="72"/>
      <c r="NK1821" s="72"/>
      <c r="NL1821" s="72"/>
      <c r="NM1821" s="72"/>
      <c r="NN1821" s="72"/>
      <c r="NO1821" s="72"/>
      <c r="NP1821" s="72"/>
      <c r="NQ1821" s="72"/>
      <c r="NR1821" s="72"/>
      <c r="NS1821" s="72"/>
      <c r="NT1821" s="72"/>
      <c r="NU1821" s="72"/>
      <c r="NV1821" s="72"/>
      <c r="NW1821" s="72"/>
      <c r="NX1821" s="72"/>
      <c r="NY1821" s="72"/>
      <c r="NZ1821" s="72"/>
      <c r="OA1821" s="72"/>
      <c r="OB1821" s="72"/>
      <c r="OC1821" s="72"/>
      <c r="OD1821" s="72"/>
      <c r="OE1821" s="72"/>
      <c r="OF1821" s="72"/>
      <c r="OG1821" s="72"/>
      <c r="OH1821" s="72"/>
      <c r="OI1821" s="72"/>
      <c r="OJ1821" s="72"/>
      <c r="OK1821" s="72"/>
      <c r="OL1821" s="72"/>
      <c r="OM1821" s="72"/>
      <c r="ON1821" s="72"/>
      <c r="OO1821" s="72"/>
      <c r="OP1821" s="72"/>
      <c r="OQ1821" s="72"/>
      <c r="OR1821" s="72"/>
      <c r="OS1821" s="72"/>
      <c r="OT1821" s="72"/>
      <c r="OU1821" s="72"/>
      <c r="OV1821" s="72"/>
      <c r="OW1821" s="72"/>
      <c r="OX1821" s="72"/>
      <c r="OY1821" s="72"/>
      <c r="OZ1821" s="72"/>
      <c r="PA1821" s="72"/>
      <c r="PB1821" s="72"/>
      <c r="PC1821" s="72"/>
      <c r="PD1821" s="72"/>
      <c r="PE1821" s="72"/>
      <c r="PF1821" s="72"/>
      <c r="PG1821" s="72"/>
      <c r="PH1821" s="72"/>
      <c r="PI1821" s="72"/>
      <c r="PJ1821" s="72"/>
      <c r="PK1821" s="72"/>
      <c r="PL1821" s="72"/>
      <c r="PM1821" s="72"/>
      <c r="PN1821" s="72"/>
      <c r="PO1821" s="72"/>
      <c r="PP1821" s="72"/>
      <c r="PQ1821" s="72"/>
      <c r="PR1821" s="72"/>
      <c r="PS1821" s="72"/>
      <c r="PT1821" s="72"/>
      <c r="PU1821" s="72"/>
      <c r="PV1821" s="72"/>
      <c r="PW1821" s="72"/>
      <c r="PX1821" s="72"/>
      <c r="PY1821" s="72"/>
      <c r="PZ1821" s="72"/>
      <c r="QA1821" s="72"/>
      <c r="QB1821" s="72"/>
      <c r="QC1821" s="72"/>
      <c r="QD1821" s="72"/>
      <c r="QE1821" s="72"/>
      <c r="QF1821" s="72"/>
      <c r="QG1821" s="72"/>
      <c r="QH1821" s="72"/>
      <c r="QI1821" s="72"/>
      <c r="QJ1821" s="72"/>
      <c r="QK1821" s="72"/>
      <c r="QL1821" s="72"/>
      <c r="QM1821" s="72"/>
      <c r="QN1821" s="72"/>
      <c r="QO1821" s="72"/>
      <c r="QP1821" s="72"/>
      <c r="QQ1821" s="72"/>
      <c r="QR1821" s="72"/>
      <c r="QS1821" s="72"/>
      <c r="QT1821" s="72"/>
      <c r="QU1821" s="72"/>
      <c r="QV1821" s="72"/>
      <c r="QW1821" s="72"/>
      <c r="QX1821" s="72"/>
      <c r="QY1821" s="72"/>
      <c r="QZ1821" s="72"/>
      <c r="RA1821" s="72"/>
      <c r="RB1821" s="72"/>
      <c r="RC1821" s="72"/>
      <c r="RD1821" s="72"/>
      <c r="RE1821" s="72"/>
      <c r="RF1821" s="72"/>
      <c r="RG1821" s="72"/>
      <c r="RH1821" s="72"/>
      <c r="RI1821" s="72"/>
      <c r="RJ1821" s="72"/>
      <c r="RK1821" s="72"/>
      <c r="RL1821" s="72"/>
      <c r="RM1821" s="72"/>
      <c r="RN1821" s="72"/>
      <c r="RO1821" s="72"/>
      <c r="RP1821" s="72"/>
      <c r="RQ1821" s="72"/>
      <c r="RR1821" s="72"/>
      <c r="RS1821" s="72"/>
      <c r="RT1821" s="72"/>
      <c r="RU1821" s="72"/>
      <c r="RV1821" s="72"/>
      <c r="RW1821" s="72"/>
      <c r="RX1821" s="72"/>
      <c r="RY1821" s="72"/>
      <c r="RZ1821" s="72"/>
      <c r="SA1821" s="72"/>
      <c r="SB1821" s="72"/>
      <c r="SC1821" s="72"/>
      <c r="SD1821" s="72"/>
      <c r="SE1821" s="72"/>
      <c r="SF1821" s="72"/>
      <c r="SG1821" s="72"/>
      <c r="SH1821" s="72"/>
      <c r="SI1821" s="72"/>
      <c r="SJ1821" s="72"/>
      <c r="SK1821" s="72"/>
      <c r="SL1821" s="72"/>
      <c r="SM1821" s="72"/>
      <c r="SN1821" s="72"/>
      <c r="SO1821" s="72"/>
      <c r="SP1821" s="72"/>
      <c r="SQ1821" s="72"/>
      <c r="SR1821" s="72"/>
      <c r="SS1821" s="72"/>
      <c r="ST1821" s="72"/>
      <c r="SU1821" s="72"/>
      <c r="SV1821" s="72"/>
      <c r="SW1821" s="72"/>
      <c r="SX1821" s="72"/>
      <c r="SY1821" s="72"/>
      <c r="SZ1821" s="72"/>
      <c r="TA1821" s="72"/>
      <c r="TB1821" s="72"/>
      <c r="TC1821" s="72"/>
    </row>
    <row r="1822" spans="1:523" ht="16.5" customHeight="1" x14ac:dyDescent="0.2">
      <c r="A1822" s="20">
        <v>1116</v>
      </c>
      <c r="B1822" s="20" t="s">
        <v>77</v>
      </c>
      <c r="C1822" s="20" t="s">
        <v>1268</v>
      </c>
      <c r="D1822" s="20" t="s">
        <v>49</v>
      </c>
      <c r="E1822" s="20" t="s">
        <v>1345</v>
      </c>
      <c r="F1822" s="22" t="s">
        <v>1078</v>
      </c>
      <c r="G1822" s="20" t="s">
        <v>86</v>
      </c>
      <c r="H1822" s="20" t="s">
        <v>35</v>
      </c>
      <c r="I1822" s="20" t="s">
        <v>27</v>
      </c>
      <c r="J1822" s="129" t="s">
        <v>1264</v>
      </c>
      <c r="K1822" s="20"/>
      <c r="L1822" s="20"/>
      <c r="M1822" s="20"/>
      <c r="N1822" s="20"/>
      <c r="O1822" s="20"/>
      <c r="P1822" s="23">
        <v>185640000</v>
      </c>
      <c r="Q1822" s="24">
        <v>5</v>
      </c>
      <c r="R1822" s="25">
        <v>45717</v>
      </c>
      <c r="S1822" s="20" t="s">
        <v>29</v>
      </c>
      <c r="T1822" s="26">
        <f>P1822*Q1822</f>
        <v>928200000</v>
      </c>
      <c r="U1822" s="28" t="s">
        <v>46</v>
      </c>
      <c r="V1822" s="28" t="s">
        <v>52</v>
      </c>
      <c r="W1822" s="72"/>
      <c r="X1822" s="72"/>
      <c r="Y1822" s="72"/>
      <c r="Z1822" s="72"/>
      <c r="AA1822" s="72"/>
      <c r="AB1822" s="72"/>
      <c r="AC1822" s="72"/>
      <c r="AD1822" s="72"/>
      <c r="AE1822" s="72"/>
      <c r="AF1822" s="72"/>
      <c r="AG1822" s="72"/>
      <c r="AH1822" s="72"/>
      <c r="AI1822" s="72"/>
      <c r="AJ1822" s="72"/>
      <c r="AK1822" s="72"/>
      <c r="AL1822" s="72"/>
      <c r="AM1822" s="72"/>
      <c r="AN1822" s="72"/>
      <c r="AO1822" s="72"/>
      <c r="AP1822" s="72"/>
      <c r="AQ1822" s="72"/>
      <c r="AR1822" s="72"/>
      <c r="AS1822" s="72"/>
      <c r="AT1822" s="72"/>
      <c r="AU1822" s="72"/>
      <c r="AV1822" s="72"/>
      <c r="AW1822" s="72"/>
      <c r="AX1822" s="72"/>
      <c r="AY1822" s="72"/>
      <c r="AZ1822" s="72"/>
      <c r="BA1822" s="72"/>
      <c r="BB1822" s="72"/>
      <c r="BC1822" s="72"/>
      <c r="BD1822" s="72"/>
      <c r="BE1822" s="72"/>
      <c r="BF1822" s="72"/>
      <c r="BG1822" s="72"/>
      <c r="BH1822" s="72"/>
      <c r="BI1822" s="72"/>
      <c r="BJ1822" s="72"/>
      <c r="BK1822" s="72"/>
      <c r="BL1822" s="72"/>
      <c r="BM1822" s="72"/>
      <c r="BN1822" s="72"/>
      <c r="BO1822" s="72"/>
      <c r="BP1822" s="72"/>
      <c r="BQ1822" s="72"/>
      <c r="BR1822" s="72"/>
      <c r="BS1822" s="72"/>
      <c r="BT1822" s="72"/>
      <c r="BU1822" s="72"/>
      <c r="BV1822" s="72"/>
      <c r="BW1822" s="72"/>
      <c r="BX1822" s="72"/>
      <c r="BY1822" s="72"/>
      <c r="BZ1822" s="72"/>
      <c r="CA1822" s="72"/>
      <c r="CB1822" s="72"/>
      <c r="CC1822" s="72"/>
      <c r="CD1822" s="72"/>
      <c r="CE1822" s="72"/>
      <c r="CF1822" s="72"/>
      <c r="CG1822" s="72"/>
      <c r="CH1822" s="72"/>
      <c r="CI1822" s="72"/>
      <c r="CJ1822" s="72"/>
      <c r="CK1822" s="72"/>
      <c r="CL1822" s="72"/>
      <c r="CM1822" s="72"/>
      <c r="CN1822" s="72"/>
      <c r="CO1822" s="72"/>
      <c r="CP1822" s="72"/>
      <c r="CQ1822" s="72"/>
      <c r="CR1822" s="72"/>
      <c r="CS1822" s="72"/>
      <c r="CT1822" s="72"/>
      <c r="CU1822" s="72"/>
      <c r="CV1822" s="72"/>
      <c r="CW1822" s="72"/>
      <c r="CX1822" s="72"/>
      <c r="CY1822" s="72"/>
      <c r="CZ1822" s="72"/>
      <c r="DA1822" s="72"/>
      <c r="DB1822" s="72"/>
      <c r="DC1822" s="72"/>
      <c r="DD1822" s="72"/>
      <c r="DE1822" s="72"/>
      <c r="DF1822" s="72"/>
      <c r="DG1822" s="72"/>
      <c r="DH1822" s="72"/>
      <c r="DI1822" s="72"/>
      <c r="DJ1822" s="72"/>
      <c r="DK1822" s="72"/>
      <c r="DL1822" s="72"/>
      <c r="DM1822" s="72"/>
      <c r="DN1822" s="72"/>
      <c r="DO1822" s="72"/>
      <c r="DP1822" s="72"/>
      <c r="DQ1822" s="72"/>
      <c r="DR1822" s="72"/>
      <c r="DS1822" s="72"/>
      <c r="DT1822" s="72"/>
      <c r="DU1822" s="72"/>
      <c r="DV1822" s="72"/>
      <c r="DW1822" s="72"/>
      <c r="DX1822" s="72"/>
      <c r="DY1822" s="72"/>
      <c r="DZ1822" s="72"/>
      <c r="EA1822" s="72"/>
      <c r="EB1822" s="72"/>
      <c r="EC1822" s="72"/>
      <c r="ED1822" s="72"/>
      <c r="EE1822" s="72"/>
      <c r="EF1822" s="72"/>
      <c r="EG1822" s="72"/>
      <c r="EH1822" s="72"/>
      <c r="EI1822" s="72"/>
      <c r="EJ1822" s="72"/>
      <c r="EK1822" s="72"/>
      <c r="EL1822" s="72"/>
      <c r="EM1822" s="72"/>
      <c r="EN1822" s="72"/>
      <c r="EO1822" s="72"/>
      <c r="EP1822" s="72"/>
      <c r="EQ1822" s="72"/>
      <c r="ER1822" s="72"/>
      <c r="ES1822" s="72"/>
      <c r="ET1822" s="72"/>
      <c r="EU1822" s="72"/>
      <c r="EV1822" s="72"/>
      <c r="EW1822" s="72"/>
      <c r="EX1822" s="72"/>
      <c r="EY1822" s="72"/>
      <c r="EZ1822" s="72"/>
      <c r="FA1822" s="72"/>
      <c r="FB1822" s="72"/>
      <c r="FC1822" s="72"/>
      <c r="FD1822" s="72"/>
      <c r="FE1822" s="72"/>
      <c r="FF1822" s="72"/>
      <c r="FG1822" s="72"/>
      <c r="FH1822" s="72"/>
      <c r="FI1822" s="72"/>
      <c r="FJ1822" s="72"/>
      <c r="FK1822" s="72"/>
      <c r="FL1822" s="72"/>
      <c r="FM1822" s="72"/>
      <c r="FN1822" s="72"/>
      <c r="FO1822" s="72"/>
      <c r="FP1822" s="72"/>
      <c r="FQ1822" s="72"/>
      <c r="FR1822" s="72"/>
      <c r="FS1822" s="72"/>
      <c r="FT1822" s="72"/>
      <c r="FU1822" s="72"/>
      <c r="FV1822" s="72"/>
      <c r="FW1822" s="72"/>
      <c r="FX1822" s="72"/>
      <c r="FY1822" s="72"/>
      <c r="FZ1822" s="72"/>
      <c r="GA1822" s="72"/>
      <c r="GB1822" s="72"/>
      <c r="GC1822" s="72"/>
      <c r="GD1822" s="72"/>
      <c r="GE1822" s="72"/>
      <c r="GF1822" s="72"/>
      <c r="GG1822" s="72"/>
      <c r="GH1822" s="72"/>
      <c r="GI1822" s="72"/>
      <c r="GJ1822" s="72"/>
      <c r="GK1822" s="72"/>
      <c r="GL1822" s="72"/>
      <c r="GM1822" s="72"/>
      <c r="GN1822" s="72"/>
      <c r="GO1822" s="72"/>
      <c r="GP1822" s="72"/>
      <c r="GQ1822" s="72"/>
      <c r="GR1822" s="72"/>
      <c r="GS1822" s="72"/>
      <c r="GT1822" s="72"/>
      <c r="GU1822" s="72"/>
      <c r="GV1822" s="72"/>
      <c r="GW1822" s="72"/>
      <c r="GX1822" s="72"/>
      <c r="GY1822" s="72"/>
      <c r="GZ1822" s="72"/>
      <c r="HA1822" s="72"/>
      <c r="HB1822" s="72"/>
      <c r="HC1822" s="72"/>
      <c r="HD1822" s="72"/>
      <c r="HE1822" s="72"/>
      <c r="HF1822" s="72"/>
      <c r="HG1822" s="72"/>
      <c r="HH1822" s="72"/>
      <c r="HI1822" s="72"/>
      <c r="HJ1822" s="72"/>
      <c r="HK1822" s="72"/>
      <c r="HL1822" s="72"/>
      <c r="HM1822" s="72"/>
      <c r="HN1822" s="72"/>
      <c r="HO1822" s="72"/>
      <c r="HP1822" s="72"/>
      <c r="HQ1822" s="72"/>
      <c r="HR1822" s="72"/>
      <c r="HS1822" s="72"/>
      <c r="HT1822" s="72"/>
      <c r="HU1822" s="72"/>
      <c r="HV1822" s="72"/>
      <c r="HW1822" s="72"/>
      <c r="HX1822" s="72"/>
      <c r="HY1822" s="72"/>
      <c r="HZ1822" s="72"/>
      <c r="IA1822" s="72"/>
      <c r="IB1822" s="72"/>
      <c r="IC1822" s="72"/>
      <c r="ID1822" s="72"/>
      <c r="IE1822" s="72"/>
      <c r="IF1822" s="72"/>
      <c r="IG1822" s="72"/>
      <c r="IH1822" s="72"/>
      <c r="II1822" s="72"/>
      <c r="IJ1822" s="72"/>
      <c r="IK1822" s="72"/>
      <c r="IL1822" s="72"/>
      <c r="IM1822" s="72"/>
      <c r="IN1822" s="72"/>
      <c r="IO1822" s="72"/>
      <c r="IP1822" s="72"/>
      <c r="IQ1822" s="72"/>
      <c r="IR1822" s="72"/>
      <c r="IS1822" s="72"/>
      <c r="IT1822" s="72"/>
      <c r="IU1822" s="72"/>
      <c r="IV1822" s="72"/>
      <c r="IW1822" s="72"/>
      <c r="IX1822" s="72"/>
      <c r="IY1822" s="72"/>
      <c r="IZ1822" s="72"/>
      <c r="JA1822" s="72"/>
      <c r="JB1822" s="72"/>
      <c r="JC1822" s="72"/>
      <c r="JD1822" s="72"/>
      <c r="JE1822" s="72"/>
      <c r="JF1822" s="72"/>
      <c r="JG1822" s="72"/>
      <c r="JH1822" s="72"/>
      <c r="JI1822" s="72"/>
      <c r="JJ1822" s="72"/>
      <c r="JK1822" s="72"/>
      <c r="JL1822" s="72"/>
      <c r="JM1822" s="72"/>
      <c r="JN1822" s="72"/>
      <c r="JO1822" s="72"/>
      <c r="JP1822" s="72"/>
      <c r="JQ1822" s="72"/>
      <c r="JR1822" s="72"/>
      <c r="JS1822" s="72"/>
      <c r="JT1822" s="72"/>
      <c r="JU1822" s="72"/>
      <c r="JV1822" s="72"/>
      <c r="JW1822" s="72"/>
      <c r="JX1822" s="72"/>
      <c r="JY1822" s="72"/>
      <c r="JZ1822" s="72"/>
      <c r="KA1822" s="72"/>
      <c r="KB1822" s="72"/>
      <c r="KC1822" s="72"/>
      <c r="KD1822" s="72"/>
      <c r="KE1822" s="72"/>
      <c r="KF1822" s="72"/>
      <c r="KG1822" s="72"/>
      <c r="KH1822" s="72"/>
      <c r="KI1822" s="72"/>
      <c r="KJ1822" s="72"/>
      <c r="KK1822" s="72"/>
      <c r="KL1822" s="72"/>
      <c r="KM1822" s="72"/>
      <c r="KN1822" s="72"/>
      <c r="KO1822" s="72"/>
      <c r="KP1822" s="72"/>
      <c r="KQ1822" s="72"/>
      <c r="KR1822" s="72"/>
      <c r="KS1822" s="72"/>
      <c r="KT1822" s="72"/>
      <c r="KU1822" s="72"/>
      <c r="KV1822" s="72"/>
      <c r="KW1822" s="72"/>
      <c r="KX1822" s="72"/>
      <c r="KY1822" s="72"/>
      <c r="KZ1822" s="72"/>
      <c r="LA1822" s="72"/>
      <c r="LB1822" s="72"/>
      <c r="LC1822" s="72"/>
      <c r="LD1822" s="72"/>
      <c r="LE1822" s="72"/>
      <c r="LF1822" s="72"/>
      <c r="LG1822" s="72"/>
      <c r="LH1822" s="72"/>
      <c r="LI1822" s="72"/>
      <c r="LJ1822" s="72"/>
      <c r="LK1822" s="72"/>
      <c r="LL1822" s="72"/>
      <c r="LM1822" s="72"/>
      <c r="LN1822" s="72"/>
      <c r="LO1822" s="72"/>
      <c r="LP1822" s="72"/>
      <c r="LQ1822" s="72"/>
      <c r="LR1822" s="72"/>
      <c r="LS1822" s="72"/>
      <c r="LT1822" s="72"/>
      <c r="LU1822" s="72"/>
      <c r="LV1822" s="72"/>
      <c r="LW1822" s="72"/>
      <c r="LX1822" s="72"/>
      <c r="LY1822" s="72"/>
      <c r="LZ1822" s="72"/>
      <c r="MA1822" s="72"/>
      <c r="MB1822" s="72"/>
      <c r="MC1822" s="72"/>
      <c r="MD1822" s="72"/>
      <c r="ME1822" s="72"/>
      <c r="MF1822" s="72"/>
      <c r="MG1822" s="72"/>
      <c r="MH1822" s="72"/>
      <c r="MI1822" s="72"/>
      <c r="MJ1822" s="72"/>
      <c r="MK1822" s="72"/>
      <c r="ML1822" s="72"/>
      <c r="MM1822" s="72"/>
      <c r="MN1822" s="72"/>
      <c r="MO1822" s="72"/>
      <c r="MP1822" s="72"/>
      <c r="MQ1822" s="72"/>
      <c r="MR1822" s="72"/>
      <c r="MS1822" s="72"/>
      <c r="MT1822" s="72"/>
      <c r="MU1822" s="72"/>
      <c r="MV1822" s="72"/>
      <c r="MW1822" s="72"/>
      <c r="MX1822" s="72"/>
      <c r="MY1822" s="72"/>
      <c r="MZ1822" s="72"/>
      <c r="NA1822" s="72"/>
      <c r="NB1822" s="72"/>
      <c r="NC1822" s="72"/>
      <c r="ND1822" s="72"/>
      <c r="NE1822" s="72"/>
      <c r="NF1822" s="72"/>
      <c r="NG1822" s="72"/>
      <c r="NH1822" s="72"/>
      <c r="NI1822" s="72"/>
      <c r="NJ1822" s="72"/>
      <c r="NK1822" s="72"/>
      <c r="NL1822" s="72"/>
      <c r="NM1822" s="72"/>
      <c r="NN1822" s="72"/>
      <c r="NO1822" s="72"/>
      <c r="NP1822" s="72"/>
      <c r="NQ1822" s="72"/>
      <c r="NR1822" s="72"/>
      <c r="NS1822" s="72"/>
      <c r="NT1822" s="72"/>
      <c r="NU1822" s="72"/>
      <c r="NV1822" s="72"/>
      <c r="NW1822" s="72"/>
      <c r="NX1822" s="72"/>
      <c r="NY1822" s="72"/>
      <c r="NZ1822" s="72"/>
      <c r="OA1822" s="72"/>
      <c r="OB1822" s="72"/>
      <c r="OC1822" s="72"/>
      <c r="OD1822" s="72"/>
      <c r="OE1822" s="72"/>
      <c r="OF1822" s="72"/>
      <c r="OG1822" s="72"/>
      <c r="OH1822" s="72"/>
      <c r="OI1822" s="72"/>
      <c r="OJ1822" s="72"/>
      <c r="OK1822" s="72"/>
      <c r="OL1822" s="72"/>
      <c r="OM1822" s="72"/>
      <c r="ON1822" s="72"/>
      <c r="OO1822" s="72"/>
      <c r="OP1822" s="72"/>
      <c r="OQ1822" s="72"/>
      <c r="OR1822" s="72"/>
      <c r="OS1822" s="72"/>
      <c r="OT1822" s="72"/>
      <c r="OU1822" s="72"/>
      <c r="OV1822" s="72"/>
      <c r="OW1822" s="72"/>
      <c r="OX1822" s="72"/>
      <c r="OY1822" s="72"/>
      <c r="OZ1822" s="72"/>
      <c r="PA1822" s="72"/>
      <c r="PB1822" s="72"/>
      <c r="PC1822" s="72"/>
      <c r="PD1822" s="72"/>
      <c r="PE1822" s="72"/>
      <c r="PF1822" s="72"/>
      <c r="PG1822" s="72"/>
      <c r="PH1822" s="72"/>
      <c r="PI1822" s="72"/>
      <c r="PJ1822" s="72"/>
      <c r="PK1822" s="72"/>
      <c r="PL1822" s="72"/>
      <c r="PM1822" s="72"/>
      <c r="PN1822" s="72"/>
      <c r="PO1822" s="72"/>
      <c r="PP1822" s="72"/>
      <c r="PQ1822" s="72"/>
      <c r="PR1822" s="72"/>
      <c r="PS1822" s="72"/>
      <c r="PT1822" s="72"/>
      <c r="PU1822" s="72"/>
      <c r="PV1822" s="72"/>
      <c r="PW1822" s="72"/>
      <c r="PX1822" s="72"/>
      <c r="PY1822" s="72"/>
      <c r="PZ1822" s="72"/>
      <c r="QA1822" s="72"/>
      <c r="QB1822" s="72"/>
      <c r="QC1822" s="72"/>
      <c r="QD1822" s="72"/>
      <c r="QE1822" s="72"/>
      <c r="QF1822" s="72"/>
      <c r="QG1822" s="72"/>
      <c r="QH1822" s="72"/>
      <c r="QI1822" s="72"/>
      <c r="QJ1822" s="72"/>
      <c r="QK1822" s="72"/>
      <c r="QL1822" s="72"/>
      <c r="QM1822" s="72"/>
      <c r="QN1822" s="72"/>
      <c r="QO1822" s="72"/>
      <c r="QP1822" s="72"/>
      <c r="QQ1822" s="72"/>
      <c r="QR1822" s="72"/>
      <c r="QS1822" s="72"/>
      <c r="QT1822" s="72"/>
      <c r="QU1822" s="72"/>
      <c r="QV1822" s="72"/>
      <c r="QW1822" s="72"/>
      <c r="QX1822" s="72"/>
      <c r="QY1822" s="72"/>
      <c r="QZ1822" s="72"/>
      <c r="RA1822" s="72"/>
      <c r="RB1822" s="72"/>
      <c r="RC1822" s="72"/>
      <c r="RD1822" s="72"/>
      <c r="RE1822" s="72"/>
      <c r="RF1822" s="72"/>
      <c r="RG1822" s="72"/>
      <c r="RH1822" s="72"/>
      <c r="RI1822" s="72"/>
      <c r="RJ1822" s="72"/>
      <c r="RK1822" s="72"/>
      <c r="RL1822" s="72"/>
      <c r="RM1822" s="72"/>
      <c r="RN1822" s="72"/>
      <c r="RO1822" s="72"/>
      <c r="RP1822" s="72"/>
      <c r="RQ1822" s="72"/>
      <c r="RR1822" s="72"/>
      <c r="RS1822" s="72"/>
      <c r="RT1822" s="72"/>
      <c r="RU1822" s="72"/>
      <c r="RV1822" s="72"/>
      <c r="RW1822" s="72"/>
      <c r="RX1822" s="72"/>
      <c r="RY1822" s="72"/>
      <c r="RZ1822" s="72"/>
      <c r="SA1822" s="72"/>
      <c r="SB1822" s="72"/>
      <c r="SC1822" s="72"/>
      <c r="SD1822" s="72"/>
      <c r="SE1822" s="72"/>
      <c r="SF1822" s="72"/>
      <c r="SG1822" s="72"/>
      <c r="SH1822" s="72"/>
      <c r="SI1822" s="72"/>
      <c r="SJ1822" s="72"/>
      <c r="SK1822" s="72"/>
      <c r="SL1822" s="72"/>
      <c r="SM1822" s="72"/>
      <c r="SN1822" s="72"/>
      <c r="SO1822" s="72"/>
      <c r="SP1822" s="72"/>
      <c r="SQ1822" s="72"/>
      <c r="SR1822" s="72"/>
      <c r="SS1822" s="72"/>
      <c r="ST1822" s="72"/>
      <c r="SU1822" s="72"/>
      <c r="SV1822" s="72"/>
      <c r="SW1822" s="72"/>
      <c r="SX1822" s="72"/>
      <c r="SY1822" s="72"/>
      <c r="SZ1822" s="72"/>
      <c r="TA1822" s="72"/>
      <c r="TB1822" s="72"/>
      <c r="TC1822" s="72"/>
    </row>
    <row r="1823" spans="1:523" ht="16.5" customHeight="1" x14ac:dyDescent="0.2">
      <c r="A1823" s="20">
        <v>1118</v>
      </c>
      <c r="B1823" s="20" t="s">
        <v>77</v>
      </c>
      <c r="C1823" s="33" t="s">
        <v>1287</v>
      </c>
      <c r="D1823" s="20" t="s">
        <v>49</v>
      </c>
      <c r="E1823" s="20" t="s">
        <v>1345</v>
      </c>
      <c r="F1823" s="22" t="s">
        <v>1095</v>
      </c>
      <c r="G1823" s="20" t="s">
        <v>86</v>
      </c>
      <c r="H1823" s="20" t="s">
        <v>35</v>
      </c>
      <c r="I1823" s="20" t="s">
        <v>81</v>
      </c>
      <c r="J1823" s="129" t="s">
        <v>1288</v>
      </c>
      <c r="K1823" s="20"/>
      <c r="L1823" s="20"/>
      <c r="M1823" s="20"/>
      <c r="N1823" s="20"/>
      <c r="O1823" s="20"/>
      <c r="P1823" s="23">
        <v>65550000</v>
      </c>
      <c r="Q1823" s="24">
        <v>36</v>
      </c>
      <c r="R1823" s="25">
        <v>45717</v>
      </c>
      <c r="S1823" s="20" t="s">
        <v>83</v>
      </c>
      <c r="T1823" s="26">
        <f>P1823*Q1823</f>
        <v>2359800000</v>
      </c>
      <c r="U1823" s="28" t="s">
        <v>46</v>
      </c>
      <c r="V1823" s="28" t="s">
        <v>52</v>
      </c>
      <c r="W1823" s="72"/>
      <c r="X1823" s="72"/>
      <c r="Y1823" s="72"/>
      <c r="Z1823" s="72"/>
      <c r="AA1823" s="72"/>
      <c r="AB1823" s="72"/>
      <c r="AC1823" s="72"/>
      <c r="AD1823" s="72"/>
      <c r="AE1823" s="72"/>
      <c r="AF1823" s="72"/>
      <c r="AG1823" s="72"/>
      <c r="AH1823" s="72"/>
      <c r="AI1823" s="72"/>
      <c r="AJ1823" s="72"/>
      <c r="AK1823" s="72"/>
      <c r="AL1823" s="72"/>
      <c r="AM1823" s="72"/>
      <c r="AN1823" s="72"/>
      <c r="AO1823" s="72"/>
      <c r="AP1823" s="72"/>
      <c r="AQ1823" s="72"/>
      <c r="AR1823" s="72"/>
      <c r="AS1823" s="72"/>
      <c r="AT1823" s="72"/>
      <c r="AU1823" s="72"/>
      <c r="AV1823" s="72"/>
      <c r="AW1823" s="72"/>
      <c r="AX1823" s="72"/>
      <c r="AY1823" s="72"/>
      <c r="AZ1823" s="72"/>
      <c r="BA1823" s="72"/>
      <c r="BB1823" s="72"/>
      <c r="BC1823" s="72"/>
      <c r="BD1823" s="72"/>
      <c r="BE1823" s="72"/>
      <c r="BF1823" s="72"/>
      <c r="BG1823" s="72"/>
      <c r="BH1823" s="72"/>
      <c r="BI1823" s="72"/>
      <c r="BJ1823" s="72"/>
      <c r="BK1823" s="72"/>
      <c r="BL1823" s="72"/>
      <c r="BM1823" s="72"/>
      <c r="BN1823" s="72"/>
      <c r="BO1823" s="72"/>
      <c r="BP1823" s="72"/>
      <c r="BQ1823" s="72"/>
      <c r="BR1823" s="72"/>
      <c r="BS1823" s="72"/>
      <c r="BT1823" s="72"/>
      <c r="BU1823" s="72"/>
      <c r="BV1823" s="72"/>
      <c r="BW1823" s="72"/>
      <c r="BX1823" s="72"/>
      <c r="BY1823" s="72"/>
      <c r="BZ1823" s="72"/>
      <c r="CA1823" s="72"/>
      <c r="CB1823" s="72"/>
      <c r="CC1823" s="72"/>
      <c r="CD1823" s="72"/>
      <c r="CE1823" s="72"/>
      <c r="CF1823" s="72"/>
      <c r="CG1823" s="72"/>
      <c r="CH1823" s="72"/>
      <c r="CI1823" s="72"/>
      <c r="CJ1823" s="72"/>
      <c r="CK1823" s="72"/>
      <c r="CL1823" s="72"/>
      <c r="CM1823" s="72"/>
      <c r="CN1823" s="72"/>
      <c r="CO1823" s="72"/>
      <c r="CP1823" s="72"/>
      <c r="CQ1823" s="72"/>
      <c r="CR1823" s="72"/>
      <c r="CS1823" s="72"/>
      <c r="CT1823" s="72"/>
      <c r="CU1823" s="72"/>
      <c r="CV1823" s="72"/>
      <c r="CW1823" s="72"/>
      <c r="CX1823" s="72"/>
      <c r="CY1823" s="72"/>
      <c r="CZ1823" s="72"/>
      <c r="DA1823" s="72"/>
      <c r="DB1823" s="72"/>
      <c r="DC1823" s="72"/>
      <c r="DD1823" s="72"/>
      <c r="DE1823" s="72"/>
      <c r="DF1823" s="72"/>
      <c r="DG1823" s="72"/>
      <c r="DH1823" s="72"/>
      <c r="DI1823" s="72"/>
      <c r="DJ1823" s="72"/>
      <c r="DK1823" s="72"/>
      <c r="DL1823" s="72"/>
      <c r="DM1823" s="72"/>
      <c r="DN1823" s="72"/>
      <c r="DO1823" s="72"/>
      <c r="DP1823" s="72"/>
      <c r="DQ1823" s="72"/>
      <c r="DR1823" s="72"/>
      <c r="DS1823" s="72"/>
      <c r="DT1823" s="72"/>
      <c r="DU1823" s="72"/>
      <c r="DV1823" s="72"/>
      <c r="DW1823" s="72"/>
      <c r="DX1823" s="72"/>
      <c r="DY1823" s="72"/>
      <c r="DZ1823" s="72"/>
      <c r="EA1823" s="72"/>
      <c r="EB1823" s="72"/>
      <c r="EC1823" s="72"/>
      <c r="ED1823" s="72"/>
      <c r="EE1823" s="72"/>
      <c r="EF1823" s="72"/>
      <c r="EG1823" s="72"/>
      <c r="EH1823" s="72"/>
      <c r="EI1823" s="72"/>
      <c r="EJ1823" s="72"/>
      <c r="EK1823" s="72"/>
      <c r="EL1823" s="72"/>
      <c r="EM1823" s="72"/>
      <c r="EN1823" s="72"/>
      <c r="EO1823" s="72"/>
      <c r="EP1823" s="72"/>
      <c r="EQ1823" s="72"/>
      <c r="ER1823" s="72"/>
      <c r="ES1823" s="72"/>
      <c r="ET1823" s="72"/>
      <c r="EU1823" s="72"/>
      <c r="EV1823" s="72"/>
      <c r="EW1823" s="72"/>
      <c r="EX1823" s="72"/>
      <c r="EY1823" s="72"/>
      <c r="EZ1823" s="72"/>
      <c r="FA1823" s="72"/>
      <c r="FB1823" s="72"/>
      <c r="FC1823" s="72"/>
      <c r="FD1823" s="72"/>
      <c r="FE1823" s="72"/>
      <c r="FF1823" s="72"/>
      <c r="FG1823" s="72"/>
      <c r="FH1823" s="72"/>
      <c r="FI1823" s="72"/>
      <c r="FJ1823" s="72"/>
      <c r="FK1823" s="72"/>
      <c r="FL1823" s="72"/>
      <c r="FM1823" s="72"/>
      <c r="FN1823" s="72"/>
      <c r="FO1823" s="72"/>
      <c r="FP1823" s="72"/>
      <c r="FQ1823" s="72"/>
      <c r="FR1823" s="72"/>
      <c r="FS1823" s="72"/>
      <c r="FT1823" s="72"/>
      <c r="FU1823" s="72"/>
      <c r="FV1823" s="72"/>
      <c r="FW1823" s="72"/>
      <c r="FX1823" s="72"/>
      <c r="FY1823" s="72"/>
      <c r="FZ1823" s="72"/>
      <c r="GA1823" s="72"/>
      <c r="GB1823" s="72"/>
      <c r="GC1823" s="72"/>
      <c r="GD1823" s="72"/>
      <c r="GE1823" s="72"/>
      <c r="GF1823" s="72"/>
      <c r="GG1823" s="72"/>
      <c r="GH1823" s="72"/>
      <c r="GI1823" s="72"/>
      <c r="GJ1823" s="72"/>
      <c r="GK1823" s="72"/>
      <c r="GL1823" s="72"/>
      <c r="GM1823" s="72"/>
      <c r="GN1823" s="72"/>
      <c r="GO1823" s="72"/>
      <c r="GP1823" s="72"/>
      <c r="GQ1823" s="72"/>
      <c r="GR1823" s="72"/>
      <c r="GS1823" s="72"/>
      <c r="GT1823" s="72"/>
      <c r="GU1823" s="72"/>
      <c r="GV1823" s="72"/>
      <c r="GW1823" s="72"/>
      <c r="GX1823" s="72"/>
      <c r="GY1823" s="72"/>
      <c r="GZ1823" s="72"/>
      <c r="HA1823" s="72"/>
      <c r="HB1823" s="72"/>
      <c r="HC1823" s="72"/>
      <c r="HD1823" s="72"/>
      <c r="HE1823" s="72"/>
      <c r="HF1823" s="72"/>
      <c r="HG1823" s="72"/>
      <c r="HH1823" s="72"/>
      <c r="HI1823" s="72"/>
      <c r="HJ1823" s="72"/>
      <c r="HK1823" s="72"/>
      <c r="HL1823" s="72"/>
      <c r="HM1823" s="72"/>
      <c r="HN1823" s="72"/>
      <c r="HO1823" s="72"/>
      <c r="HP1823" s="72"/>
      <c r="HQ1823" s="72"/>
      <c r="HR1823" s="72"/>
      <c r="HS1823" s="72"/>
      <c r="HT1823" s="72"/>
      <c r="HU1823" s="72"/>
      <c r="HV1823" s="72"/>
      <c r="HW1823" s="72"/>
      <c r="HX1823" s="72"/>
      <c r="HY1823" s="72"/>
      <c r="HZ1823" s="72"/>
      <c r="IA1823" s="72"/>
      <c r="IB1823" s="72"/>
      <c r="IC1823" s="72"/>
      <c r="ID1823" s="72"/>
      <c r="IE1823" s="72"/>
      <c r="IF1823" s="72"/>
      <c r="IG1823" s="72"/>
      <c r="IH1823" s="72"/>
      <c r="II1823" s="72"/>
      <c r="IJ1823" s="72"/>
      <c r="IK1823" s="72"/>
      <c r="IL1823" s="72"/>
      <c r="IM1823" s="72"/>
      <c r="IN1823" s="72"/>
      <c r="IO1823" s="72"/>
      <c r="IP1823" s="72"/>
      <c r="IQ1823" s="72"/>
      <c r="IR1823" s="72"/>
      <c r="IS1823" s="72"/>
      <c r="IT1823" s="72"/>
      <c r="IU1823" s="72"/>
      <c r="IV1823" s="72"/>
      <c r="IW1823" s="72"/>
      <c r="IX1823" s="72"/>
      <c r="IY1823" s="72"/>
      <c r="IZ1823" s="72"/>
      <c r="JA1823" s="72"/>
      <c r="JB1823" s="72"/>
      <c r="JC1823" s="72"/>
      <c r="JD1823" s="72"/>
      <c r="JE1823" s="72"/>
      <c r="JF1823" s="72"/>
      <c r="JG1823" s="72"/>
      <c r="JH1823" s="72"/>
      <c r="JI1823" s="72"/>
      <c r="JJ1823" s="72"/>
      <c r="JK1823" s="72"/>
      <c r="JL1823" s="72"/>
      <c r="JM1823" s="72"/>
      <c r="JN1823" s="72"/>
      <c r="JO1823" s="72"/>
      <c r="JP1823" s="72"/>
      <c r="JQ1823" s="72"/>
      <c r="JR1823" s="72"/>
      <c r="JS1823" s="72"/>
      <c r="JT1823" s="72"/>
      <c r="JU1823" s="72"/>
      <c r="JV1823" s="72"/>
      <c r="JW1823" s="72"/>
      <c r="JX1823" s="72"/>
      <c r="JY1823" s="72"/>
      <c r="JZ1823" s="72"/>
      <c r="KA1823" s="72"/>
      <c r="KB1823" s="72"/>
      <c r="KC1823" s="72"/>
      <c r="KD1823" s="72"/>
      <c r="KE1823" s="72"/>
      <c r="KF1823" s="72"/>
      <c r="KG1823" s="72"/>
      <c r="KH1823" s="72"/>
      <c r="KI1823" s="72"/>
      <c r="KJ1823" s="72"/>
      <c r="KK1823" s="72"/>
      <c r="KL1823" s="72"/>
      <c r="KM1823" s="72"/>
      <c r="KN1823" s="72"/>
      <c r="KO1823" s="72"/>
      <c r="KP1823" s="72"/>
      <c r="KQ1823" s="72"/>
      <c r="KR1823" s="72"/>
      <c r="KS1823" s="72"/>
      <c r="KT1823" s="72"/>
      <c r="KU1823" s="72"/>
      <c r="KV1823" s="72"/>
      <c r="KW1823" s="72"/>
      <c r="KX1823" s="72"/>
      <c r="KY1823" s="72"/>
      <c r="KZ1823" s="72"/>
      <c r="LA1823" s="72"/>
      <c r="LB1823" s="72"/>
      <c r="LC1823" s="72"/>
      <c r="LD1823" s="72"/>
      <c r="LE1823" s="72"/>
      <c r="LF1823" s="72"/>
      <c r="LG1823" s="72"/>
      <c r="LH1823" s="72"/>
      <c r="LI1823" s="72"/>
      <c r="LJ1823" s="72"/>
      <c r="LK1823" s="72"/>
      <c r="LL1823" s="72"/>
      <c r="LM1823" s="72"/>
      <c r="LN1823" s="72"/>
      <c r="LO1823" s="72"/>
      <c r="LP1823" s="72"/>
      <c r="LQ1823" s="72"/>
      <c r="LR1823" s="72"/>
      <c r="LS1823" s="72"/>
      <c r="LT1823" s="72"/>
      <c r="LU1823" s="72"/>
      <c r="LV1823" s="72"/>
      <c r="LW1823" s="72"/>
      <c r="LX1823" s="72"/>
      <c r="LY1823" s="72"/>
      <c r="LZ1823" s="72"/>
      <c r="MA1823" s="72"/>
      <c r="MB1823" s="72"/>
      <c r="MC1823" s="72"/>
      <c r="MD1823" s="72"/>
      <c r="ME1823" s="72"/>
      <c r="MF1823" s="72"/>
      <c r="MG1823" s="72"/>
      <c r="MH1823" s="72"/>
      <c r="MI1823" s="72"/>
      <c r="MJ1823" s="72"/>
      <c r="MK1823" s="72"/>
      <c r="ML1823" s="72"/>
      <c r="MM1823" s="72"/>
      <c r="MN1823" s="72"/>
      <c r="MO1823" s="72"/>
      <c r="MP1823" s="72"/>
      <c r="MQ1823" s="72"/>
      <c r="MR1823" s="72"/>
      <c r="MS1823" s="72"/>
      <c r="MT1823" s="72"/>
      <c r="MU1823" s="72"/>
      <c r="MV1823" s="72"/>
      <c r="MW1823" s="72"/>
      <c r="MX1823" s="72"/>
      <c r="MY1823" s="72"/>
      <c r="MZ1823" s="72"/>
      <c r="NA1823" s="72"/>
      <c r="NB1823" s="72"/>
      <c r="NC1823" s="72"/>
      <c r="ND1823" s="72"/>
      <c r="NE1823" s="72"/>
      <c r="NF1823" s="72"/>
      <c r="NG1823" s="72"/>
      <c r="NH1823" s="72"/>
      <c r="NI1823" s="72"/>
      <c r="NJ1823" s="72"/>
      <c r="NK1823" s="72"/>
      <c r="NL1823" s="72"/>
      <c r="NM1823" s="72"/>
      <c r="NN1823" s="72"/>
      <c r="NO1823" s="72"/>
      <c r="NP1823" s="72"/>
      <c r="NQ1823" s="72"/>
      <c r="NR1823" s="72"/>
      <c r="NS1823" s="72"/>
      <c r="NT1823" s="72"/>
      <c r="NU1823" s="72"/>
      <c r="NV1823" s="72"/>
      <c r="NW1823" s="72"/>
      <c r="NX1823" s="72"/>
      <c r="NY1823" s="72"/>
      <c r="NZ1823" s="72"/>
      <c r="OA1823" s="72"/>
      <c r="OB1823" s="72"/>
      <c r="OC1823" s="72"/>
      <c r="OD1823" s="72"/>
      <c r="OE1823" s="72"/>
      <c r="OF1823" s="72"/>
      <c r="OG1823" s="72"/>
      <c r="OH1823" s="72"/>
      <c r="OI1823" s="72"/>
      <c r="OJ1823" s="72"/>
      <c r="OK1823" s="72"/>
      <c r="OL1823" s="72"/>
      <c r="OM1823" s="72"/>
      <c r="ON1823" s="72"/>
      <c r="OO1823" s="72"/>
      <c r="OP1823" s="72"/>
      <c r="OQ1823" s="72"/>
      <c r="OR1823" s="72"/>
      <c r="OS1823" s="72"/>
      <c r="OT1823" s="72"/>
      <c r="OU1823" s="72"/>
      <c r="OV1823" s="72"/>
      <c r="OW1823" s="72"/>
      <c r="OX1823" s="72"/>
      <c r="OY1823" s="72"/>
      <c r="OZ1823" s="72"/>
      <c r="PA1823" s="72"/>
      <c r="PB1823" s="72"/>
      <c r="PC1823" s="72"/>
      <c r="PD1823" s="72"/>
      <c r="PE1823" s="72"/>
      <c r="PF1823" s="72"/>
      <c r="PG1823" s="72"/>
      <c r="PH1823" s="72"/>
      <c r="PI1823" s="72"/>
      <c r="PJ1823" s="72"/>
      <c r="PK1823" s="72"/>
      <c r="PL1823" s="72"/>
      <c r="PM1823" s="72"/>
      <c r="PN1823" s="72"/>
      <c r="PO1823" s="72"/>
      <c r="PP1823" s="72"/>
      <c r="PQ1823" s="72"/>
      <c r="PR1823" s="72"/>
      <c r="PS1823" s="72"/>
      <c r="PT1823" s="72"/>
      <c r="PU1823" s="72"/>
      <c r="PV1823" s="72"/>
      <c r="PW1823" s="72"/>
      <c r="PX1823" s="72"/>
      <c r="PY1823" s="72"/>
      <c r="PZ1823" s="72"/>
      <c r="QA1823" s="72"/>
      <c r="QB1823" s="72"/>
      <c r="QC1823" s="72"/>
      <c r="QD1823" s="72"/>
      <c r="QE1823" s="72"/>
      <c r="QF1823" s="72"/>
      <c r="QG1823" s="72"/>
      <c r="QH1823" s="72"/>
      <c r="QI1823" s="72"/>
      <c r="QJ1823" s="72"/>
      <c r="QK1823" s="72"/>
      <c r="QL1823" s="72"/>
      <c r="QM1823" s="72"/>
      <c r="QN1823" s="72"/>
      <c r="QO1823" s="72"/>
      <c r="QP1823" s="72"/>
      <c r="QQ1823" s="72"/>
      <c r="QR1823" s="72"/>
      <c r="QS1823" s="72"/>
      <c r="QT1823" s="72"/>
      <c r="QU1823" s="72"/>
      <c r="QV1823" s="72"/>
      <c r="QW1823" s="72"/>
      <c r="QX1823" s="72"/>
      <c r="QY1823" s="72"/>
      <c r="QZ1823" s="72"/>
      <c r="RA1823" s="72"/>
      <c r="RB1823" s="72"/>
      <c r="RC1823" s="72"/>
      <c r="RD1823" s="72"/>
      <c r="RE1823" s="72"/>
      <c r="RF1823" s="72"/>
      <c r="RG1823" s="72"/>
      <c r="RH1823" s="72"/>
      <c r="RI1823" s="72"/>
      <c r="RJ1823" s="72"/>
      <c r="RK1823" s="72"/>
      <c r="RL1823" s="72"/>
      <c r="RM1823" s="72"/>
      <c r="RN1823" s="72"/>
      <c r="RO1823" s="72"/>
      <c r="RP1823" s="72"/>
      <c r="RQ1823" s="72"/>
      <c r="RR1823" s="72"/>
      <c r="RS1823" s="72"/>
      <c r="RT1823" s="72"/>
      <c r="RU1823" s="72"/>
      <c r="RV1823" s="72"/>
      <c r="RW1823" s="72"/>
      <c r="RX1823" s="72"/>
      <c r="RY1823" s="72"/>
      <c r="RZ1823" s="72"/>
      <c r="SA1823" s="72"/>
      <c r="SB1823" s="72"/>
      <c r="SC1823" s="72"/>
      <c r="SD1823" s="72"/>
      <c r="SE1823" s="72"/>
      <c r="SF1823" s="72"/>
      <c r="SG1823" s="72"/>
      <c r="SH1823" s="72"/>
      <c r="SI1823" s="72"/>
      <c r="SJ1823" s="72"/>
      <c r="SK1823" s="72"/>
      <c r="SL1823" s="72"/>
      <c r="SM1823" s="72"/>
      <c r="SN1823" s="72"/>
      <c r="SO1823" s="72"/>
      <c r="SP1823" s="72"/>
      <c r="SQ1823" s="72"/>
      <c r="SR1823" s="72"/>
      <c r="SS1823" s="72"/>
      <c r="ST1823" s="72"/>
      <c r="SU1823" s="72"/>
      <c r="SV1823" s="72"/>
      <c r="SW1823" s="72"/>
      <c r="SX1823" s="72"/>
      <c r="SY1823" s="72"/>
      <c r="SZ1823" s="72"/>
      <c r="TA1823" s="72"/>
      <c r="TB1823" s="72"/>
      <c r="TC1823" s="72"/>
    </row>
    <row r="1824" spans="1:523" ht="16.5" customHeight="1" x14ac:dyDescent="0.2">
      <c r="A1824" s="20">
        <v>1129</v>
      </c>
      <c r="B1824" s="20" t="s">
        <v>77</v>
      </c>
      <c r="C1824" s="20" t="s">
        <v>188</v>
      </c>
      <c r="D1824" s="20" t="s">
        <v>49</v>
      </c>
      <c r="E1824" s="20" t="s">
        <v>1345</v>
      </c>
      <c r="F1824" s="22" t="s">
        <v>1123</v>
      </c>
      <c r="G1824" s="20" t="s">
        <v>86</v>
      </c>
      <c r="H1824" s="20" t="s">
        <v>35</v>
      </c>
      <c r="I1824" s="20" t="s">
        <v>27</v>
      </c>
      <c r="J1824" s="130" t="s">
        <v>1289</v>
      </c>
      <c r="K1824" s="20"/>
      <c r="L1824" s="20"/>
      <c r="M1824" s="20"/>
      <c r="N1824" s="20"/>
      <c r="O1824" s="23">
        <v>0</v>
      </c>
      <c r="P1824" s="23">
        <v>16650000</v>
      </c>
      <c r="Q1824" s="24">
        <v>12</v>
      </c>
      <c r="R1824" s="25">
        <v>45748</v>
      </c>
      <c r="S1824" s="20" t="s">
        <v>29</v>
      </c>
      <c r="T1824" s="26">
        <f>P1824*Q1824</f>
        <v>199800000</v>
      </c>
      <c r="U1824" s="28" t="s">
        <v>46</v>
      </c>
      <c r="V1824" s="28" t="s">
        <v>52</v>
      </c>
      <c r="W1824" s="72"/>
      <c r="X1824" s="72"/>
      <c r="Y1824" s="72"/>
      <c r="Z1824" s="72"/>
      <c r="AA1824" s="72"/>
      <c r="AB1824" s="72"/>
      <c r="AC1824" s="72"/>
      <c r="AD1824" s="72"/>
      <c r="AE1824" s="72"/>
      <c r="AF1824" s="72"/>
      <c r="AG1824" s="72"/>
      <c r="AH1824" s="72"/>
      <c r="AI1824" s="72"/>
      <c r="AJ1824" s="72"/>
      <c r="AK1824" s="72"/>
      <c r="AL1824" s="72"/>
      <c r="AM1824" s="72"/>
      <c r="AN1824" s="72"/>
      <c r="AO1824" s="72"/>
      <c r="AP1824" s="72"/>
      <c r="AQ1824" s="72"/>
      <c r="AR1824" s="72"/>
      <c r="AS1824" s="72"/>
      <c r="AT1824" s="72"/>
      <c r="AU1824" s="72"/>
      <c r="AV1824" s="72"/>
      <c r="AW1824" s="72"/>
      <c r="AX1824" s="72"/>
      <c r="AY1824" s="72"/>
      <c r="AZ1824" s="72"/>
      <c r="BA1824" s="72"/>
      <c r="BB1824" s="72"/>
      <c r="BC1824" s="72"/>
      <c r="BD1824" s="72"/>
      <c r="BE1824" s="72"/>
      <c r="BF1824" s="72"/>
      <c r="BG1824" s="72"/>
      <c r="BH1824" s="72"/>
      <c r="BI1824" s="72"/>
      <c r="BJ1824" s="72"/>
      <c r="BK1824" s="72"/>
      <c r="BL1824" s="72"/>
      <c r="BM1824" s="72"/>
      <c r="BN1824" s="72"/>
      <c r="BO1824" s="72"/>
      <c r="BP1824" s="72"/>
      <c r="BQ1824" s="72"/>
      <c r="BR1824" s="72"/>
      <c r="BS1824" s="72"/>
      <c r="BT1824" s="72"/>
      <c r="BU1824" s="72"/>
      <c r="BV1824" s="72"/>
      <c r="BW1824" s="72"/>
      <c r="BX1824" s="72"/>
      <c r="BY1824" s="72"/>
      <c r="BZ1824" s="72"/>
      <c r="CA1824" s="72"/>
      <c r="CB1824" s="72"/>
      <c r="CC1824" s="72"/>
      <c r="CD1824" s="72"/>
      <c r="CE1824" s="72"/>
      <c r="CF1824" s="72"/>
      <c r="CG1824" s="72"/>
      <c r="CH1824" s="72"/>
      <c r="CI1824" s="72"/>
      <c r="CJ1824" s="72"/>
      <c r="CK1824" s="72"/>
      <c r="CL1824" s="72"/>
      <c r="CM1824" s="72"/>
      <c r="CN1824" s="72"/>
      <c r="CO1824" s="72"/>
      <c r="CP1824" s="72"/>
      <c r="CQ1824" s="72"/>
      <c r="CR1824" s="72"/>
      <c r="CS1824" s="72"/>
      <c r="CT1824" s="72"/>
      <c r="CU1824" s="72"/>
      <c r="CV1824" s="72"/>
      <c r="CW1824" s="72"/>
      <c r="CX1824" s="72"/>
      <c r="CY1824" s="72"/>
      <c r="CZ1824" s="72"/>
      <c r="DA1824" s="72"/>
      <c r="DB1824" s="72"/>
      <c r="DC1824" s="72"/>
      <c r="DD1824" s="72"/>
      <c r="DE1824" s="72"/>
      <c r="DF1824" s="72"/>
      <c r="DG1824" s="72"/>
      <c r="DH1824" s="72"/>
      <c r="DI1824" s="72"/>
      <c r="DJ1824" s="72"/>
      <c r="DK1824" s="72"/>
      <c r="DL1824" s="72"/>
      <c r="DM1824" s="72"/>
      <c r="DN1824" s="72"/>
      <c r="DO1824" s="72"/>
      <c r="DP1824" s="72"/>
      <c r="DQ1824" s="72"/>
      <c r="DR1824" s="72"/>
      <c r="DS1824" s="72"/>
      <c r="DT1824" s="72"/>
      <c r="DU1824" s="72"/>
      <c r="DV1824" s="72"/>
      <c r="DW1824" s="72"/>
      <c r="DX1824" s="72"/>
      <c r="DY1824" s="72"/>
      <c r="DZ1824" s="72"/>
      <c r="EA1824" s="72"/>
      <c r="EB1824" s="72"/>
      <c r="EC1824" s="72"/>
      <c r="ED1824" s="72"/>
      <c r="EE1824" s="72"/>
      <c r="EF1824" s="72"/>
      <c r="EG1824" s="72"/>
      <c r="EH1824" s="72"/>
      <c r="EI1824" s="72"/>
      <c r="EJ1824" s="72"/>
      <c r="EK1824" s="72"/>
      <c r="EL1824" s="72"/>
      <c r="EM1824" s="72"/>
      <c r="EN1824" s="72"/>
      <c r="EO1824" s="72"/>
      <c r="EP1824" s="72"/>
      <c r="EQ1824" s="72"/>
      <c r="ER1824" s="72"/>
      <c r="ES1824" s="72"/>
      <c r="ET1824" s="72"/>
      <c r="EU1824" s="72"/>
      <c r="EV1824" s="72"/>
      <c r="EW1824" s="72"/>
      <c r="EX1824" s="72"/>
      <c r="EY1824" s="72"/>
      <c r="EZ1824" s="72"/>
      <c r="FA1824" s="72"/>
      <c r="FB1824" s="72"/>
      <c r="FC1824" s="72"/>
      <c r="FD1824" s="72"/>
      <c r="FE1824" s="72"/>
      <c r="FF1824" s="72"/>
      <c r="FG1824" s="72"/>
      <c r="FH1824" s="72"/>
      <c r="FI1824" s="72"/>
      <c r="FJ1824" s="72"/>
      <c r="FK1824" s="72"/>
      <c r="FL1824" s="72"/>
      <c r="FM1824" s="72"/>
      <c r="FN1824" s="72"/>
      <c r="FO1824" s="72"/>
      <c r="FP1824" s="72"/>
      <c r="FQ1824" s="72"/>
      <c r="FR1824" s="72"/>
      <c r="FS1824" s="72"/>
      <c r="FT1824" s="72"/>
      <c r="FU1824" s="72"/>
      <c r="FV1824" s="72"/>
      <c r="FW1824" s="72"/>
      <c r="FX1824" s="72"/>
      <c r="FY1824" s="72"/>
      <c r="FZ1824" s="72"/>
      <c r="GA1824" s="72"/>
      <c r="GB1824" s="72"/>
      <c r="GC1824" s="72"/>
      <c r="GD1824" s="72"/>
      <c r="GE1824" s="72"/>
      <c r="GF1824" s="72"/>
      <c r="GG1824" s="72"/>
      <c r="GH1824" s="72"/>
      <c r="GI1824" s="72"/>
      <c r="GJ1824" s="72"/>
      <c r="GK1824" s="72"/>
      <c r="GL1824" s="72"/>
      <c r="GM1824" s="72"/>
      <c r="GN1824" s="72"/>
      <c r="GO1824" s="72"/>
      <c r="GP1824" s="72"/>
      <c r="GQ1824" s="72"/>
      <c r="GR1824" s="72"/>
      <c r="GS1824" s="72"/>
      <c r="GT1824" s="72"/>
      <c r="GU1824" s="72"/>
      <c r="GV1824" s="72"/>
      <c r="GW1824" s="72"/>
      <c r="GX1824" s="72"/>
      <c r="GY1824" s="72"/>
      <c r="GZ1824" s="72"/>
      <c r="HA1824" s="72"/>
      <c r="HB1824" s="72"/>
      <c r="HC1824" s="72"/>
      <c r="HD1824" s="72"/>
      <c r="HE1824" s="72"/>
      <c r="HF1824" s="72"/>
      <c r="HG1824" s="72"/>
      <c r="HH1824" s="72"/>
      <c r="HI1824" s="72"/>
      <c r="HJ1824" s="72"/>
      <c r="HK1824" s="72"/>
      <c r="HL1824" s="72"/>
      <c r="HM1824" s="72"/>
      <c r="HN1824" s="72"/>
      <c r="HO1824" s="72"/>
      <c r="HP1824" s="72"/>
      <c r="HQ1824" s="72"/>
      <c r="HR1824" s="72"/>
      <c r="HS1824" s="72"/>
      <c r="HT1824" s="72"/>
      <c r="HU1824" s="72"/>
      <c r="HV1824" s="72"/>
      <c r="HW1824" s="72"/>
      <c r="HX1824" s="72"/>
      <c r="HY1824" s="72"/>
      <c r="HZ1824" s="72"/>
      <c r="IA1824" s="72"/>
      <c r="IB1824" s="72"/>
      <c r="IC1824" s="72"/>
      <c r="ID1824" s="72"/>
      <c r="IE1824" s="72"/>
      <c r="IF1824" s="72"/>
      <c r="IG1824" s="72"/>
      <c r="IH1824" s="72"/>
      <c r="II1824" s="72"/>
      <c r="IJ1824" s="72"/>
      <c r="IK1824" s="72"/>
      <c r="IL1824" s="72"/>
      <c r="IM1824" s="72"/>
      <c r="IN1824" s="72"/>
      <c r="IO1824" s="72"/>
      <c r="IP1824" s="72"/>
      <c r="IQ1824" s="72"/>
      <c r="IR1824" s="72"/>
      <c r="IS1824" s="72"/>
      <c r="IT1824" s="72"/>
      <c r="IU1824" s="72"/>
      <c r="IV1824" s="72"/>
      <c r="IW1824" s="72"/>
      <c r="IX1824" s="72"/>
      <c r="IY1824" s="72"/>
      <c r="IZ1824" s="72"/>
      <c r="JA1824" s="72"/>
      <c r="JB1824" s="72"/>
      <c r="JC1824" s="72"/>
      <c r="JD1824" s="72"/>
      <c r="JE1824" s="72"/>
      <c r="JF1824" s="72"/>
      <c r="JG1824" s="72"/>
      <c r="JH1824" s="72"/>
      <c r="JI1824" s="72"/>
      <c r="JJ1824" s="72"/>
      <c r="JK1824" s="72"/>
      <c r="JL1824" s="72"/>
      <c r="JM1824" s="72"/>
      <c r="JN1824" s="72"/>
      <c r="JO1824" s="72"/>
      <c r="JP1824" s="72"/>
      <c r="JQ1824" s="72"/>
      <c r="JR1824" s="72"/>
      <c r="JS1824" s="72"/>
      <c r="JT1824" s="72"/>
      <c r="JU1824" s="72"/>
      <c r="JV1824" s="72"/>
      <c r="JW1824" s="72"/>
      <c r="JX1824" s="72"/>
      <c r="JY1824" s="72"/>
      <c r="JZ1824" s="72"/>
      <c r="KA1824" s="72"/>
      <c r="KB1824" s="72"/>
      <c r="KC1824" s="72"/>
      <c r="KD1824" s="72"/>
      <c r="KE1824" s="72"/>
      <c r="KF1824" s="72"/>
      <c r="KG1824" s="72"/>
      <c r="KH1824" s="72"/>
      <c r="KI1824" s="72"/>
      <c r="KJ1824" s="72"/>
      <c r="KK1824" s="72"/>
      <c r="KL1824" s="72"/>
      <c r="KM1824" s="72"/>
      <c r="KN1824" s="72"/>
      <c r="KO1824" s="72"/>
      <c r="KP1824" s="72"/>
      <c r="KQ1824" s="72"/>
      <c r="KR1824" s="72"/>
      <c r="KS1824" s="72"/>
      <c r="KT1824" s="72"/>
      <c r="KU1824" s="72"/>
      <c r="KV1824" s="72"/>
      <c r="KW1824" s="72"/>
      <c r="KX1824" s="72"/>
      <c r="KY1824" s="72"/>
      <c r="KZ1824" s="72"/>
      <c r="LA1824" s="72"/>
      <c r="LB1824" s="72"/>
      <c r="LC1824" s="72"/>
      <c r="LD1824" s="72"/>
      <c r="LE1824" s="72"/>
      <c r="LF1824" s="72"/>
      <c r="LG1824" s="72"/>
      <c r="LH1824" s="72"/>
      <c r="LI1824" s="72"/>
      <c r="LJ1824" s="72"/>
      <c r="LK1824" s="72"/>
      <c r="LL1824" s="72"/>
      <c r="LM1824" s="72"/>
      <c r="LN1824" s="72"/>
      <c r="LO1824" s="72"/>
      <c r="LP1824" s="72"/>
      <c r="LQ1824" s="72"/>
      <c r="LR1824" s="72"/>
      <c r="LS1824" s="72"/>
      <c r="LT1824" s="72"/>
      <c r="LU1824" s="72"/>
      <c r="LV1824" s="72"/>
      <c r="LW1824" s="72"/>
      <c r="LX1824" s="72"/>
      <c r="LY1824" s="72"/>
      <c r="LZ1824" s="72"/>
      <c r="MA1824" s="72"/>
      <c r="MB1824" s="72"/>
      <c r="MC1824" s="72"/>
      <c r="MD1824" s="72"/>
      <c r="ME1824" s="72"/>
      <c r="MF1824" s="72"/>
      <c r="MG1824" s="72"/>
      <c r="MH1824" s="72"/>
      <c r="MI1824" s="72"/>
      <c r="MJ1824" s="72"/>
      <c r="MK1824" s="72"/>
      <c r="ML1824" s="72"/>
      <c r="MM1824" s="72"/>
      <c r="MN1824" s="72"/>
      <c r="MO1824" s="72"/>
      <c r="MP1824" s="72"/>
      <c r="MQ1824" s="72"/>
      <c r="MR1824" s="72"/>
      <c r="MS1824" s="72"/>
      <c r="MT1824" s="72"/>
      <c r="MU1824" s="72"/>
      <c r="MV1824" s="72"/>
      <c r="MW1824" s="72"/>
      <c r="MX1824" s="72"/>
      <c r="MY1824" s="72"/>
      <c r="MZ1824" s="72"/>
      <c r="NA1824" s="72"/>
      <c r="NB1824" s="72"/>
      <c r="NC1824" s="72"/>
      <c r="ND1824" s="72"/>
      <c r="NE1824" s="72"/>
      <c r="NF1824" s="72"/>
      <c r="NG1824" s="72"/>
      <c r="NH1824" s="72"/>
      <c r="NI1824" s="72"/>
      <c r="NJ1824" s="72"/>
      <c r="NK1824" s="72"/>
      <c r="NL1824" s="72"/>
      <c r="NM1824" s="72"/>
      <c r="NN1824" s="72"/>
      <c r="NO1824" s="72"/>
      <c r="NP1824" s="72"/>
      <c r="NQ1824" s="72"/>
      <c r="NR1824" s="72"/>
      <c r="NS1824" s="72"/>
      <c r="NT1824" s="72"/>
      <c r="NU1824" s="72"/>
      <c r="NV1824" s="72"/>
      <c r="NW1824" s="72"/>
      <c r="NX1824" s="72"/>
      <c r="NY1824" s="72"/>
      <c r="NZ1824" s="72"/>
      <c r="OA1824" s="72"/>
      <c r="OB1824" s="72"/>
      <c r="OC1824" s="72"/>
      <c r="OD1824" s="72"/>
      <c r="OE1824" s="72"/>
      <c r="OF1824" s="72"/>
      <c r="OG1824" s="72"/>
      <c r="OH1824" s="72"/>
      <c r="OI1824" s="72"/>
      <c r="OJ1824" s="72"/>
      <c r="OK1824" s="72"/>
      <c r="OL1824" s="72"/>
      <c r="OM1824" s="72"/>
      <c r="ON1824" s="72"/>
      <c r="OO1824" s="72"/>
      <c r="OP1824" s="72"/>
      <c r="OQ1824" s="72"/>
      <c r="OR1824" s="72"/>
      <c r="OS1824" s="72"/>
      <c r="OT1824" s="72"/>
      <c r="OU1824" s="72"/>
      <c r="OV1824" s="72"/>
      <c r="OW1824" s="72"/>
      <c r="OX1824" s="72"/>
      <c r="OY1824" s="72"/>
      <c r="OZ1824" s="72"/>
      <c r="PA1824" s="72"/>
      <c r="PB1824" s="72"/>
      <c r="PC1824" s="72"/>
      <c r="PD1824" s="72"/>
      <c r="PE1824" s="72"/>
      <c r="PF1824" s="72"/>
      <c r="PG1824" s="72"/>
      <c r="PH1824" s="72"/>
      <c r="PI1824" s="72"/>
      <c r="PJ1824" s="72"/>
      <c r="PK1824" s="72"/>
      <c r="PL1824" s="72"/>
      <c r="PM1824" s="72"/>
      <c r="PN1824" s="72"/>
      <c r="PO1824" s="72"/>
      <c r="PP1824" s="72"/>
      <c r="PQ1824" s="72"/>
      <c r="PR1824" s="72"/>
      <c r="PS1824" s="72"/>
      <c r="PT1824" s="72"/>
      <c r="PU1824" s="72"/>
      <c r="PV1824" s="72"/>
      <c r="PW1824" s="72"/>
      <c r="PX1824" s="72"/>
      <c r="PY1824" s="72"/>
      <c r="PZ1824" s="72"/>
      <c r="QA1824" s="72"/>
      <c r="QB1824" s="72"/>
      <c r="QC1824" s="72"/>
      <c r="QD1824" s="72"/>
      <c r="QE1824" s="72"/>
      <c r="QF1824" s="72"/>
      <c r="QG1824" s="72"/>
      <c r="QH1824" s="72"/>
      <c r="QI1824" s="72"/>
      <c r="QJ1824" s="72"/>
      <c r="QK1824" s="72"/>
      <c r="QL1824" s="72"/>
      <c r="QM1824" s="72"/>
      <c r="QN1824" s="72"/>
      <c r="QO1824" s="72"/>
      <c r="QP1824" s="72"/>
      <c r="QQ1824" s="72"/>
      <c r="QR1824" s="72"/>
      <c r="QS1824" s="72"/>
      <c r="QT1824" s="72"/>
      <c r="QU1824" s="72"/>
      <c r="QV1824" s="72"/>
      <c r="QW1824" s="72"/>
      <c r="QX1824" s="72"/>
      <c r="QY1824" s="72"/>
      <c r="QZ1824" s="72"/>
      <c r="RA1824" s="72"/>
      <c r="RB1824" s="72"/>
      <c r="RC1824" s="72"/>
      <c r="RD1824" s="72"/>
      <c r="RE1824" s="72"/>
      <c r="RF1824" s="72"/>
      <c r="RG1824" s="72"/>
      <c r="RH1824" s="72"/>
      <c r="RI1824" s="72"/>
      <c r="RJ1824" s="72"/>
      <c r="RK1824" s="72"/>
      <c r="RL1824" s="72"/>
      <c r="RM1824" s="72"/>
      <c r="RN1824" s="72"/>
      <c r="RO1824" s="72"/>
      <c r="RP1824" s="72"/>
      <c r="RQ1824" s="72"/>
      <c r="RR1824" s="72"/>
      <c r="RS1824" s="72"/>
      <c r="RT1824" s="72"/>
      <c r="RU1824" s="72"/>
      <c r="RV1824" s="72"/>
      <c r="RW1824" s="72"/>
      <c r="RX1824" s="72"/>
      <c r="RY1824" s="72"/>
      <c r="RZ1824" s="72"/>
      <c r="SA1824" s="72"/>
      <c r="SB1824" s="72"/>
      <c r="SC1824" s="72"/>
      <c r="SD1824" s="72"/>
      <c r="SE1824" s="72"/>
      <c r="SF1824" s="72"/>
      <c r="SG1824" s="72"/>
      <c r="SH1824" s="72"/>
      <c r="SI1824" s="72"/>
      <c r="SJ1824" s="72"/>
      <c r="SK1824" s="72"/>
      <c r="SL1824" s="72"/>
      <c r="SM1824" s="72"/>
      <c r="SN1824" s="72"/>
      <c r="SO1824" s="72"/>
      <c r="SP1824" s="72"/>
      <c r="SQ1824" s="72"/>
      <c r="SR1824" s="72"/>
      <c r="SS1824" s="72"/>
      <c r="ST1824" s="72"/>
      <c r="SU1824" s="72"/>
      <c r="SV1824" s="72"/>
      <c r="SW1824" s="72"/>
      <c r="SX1824" s="72"/>
      <c r="SY1824" s="72"/>
      <c r="SZ1824" s="72"/>
      <c r="TA1824" s="72"/>
      <c r="TB1824" s="72"/>
      <c r="TC1824" s="72"/>
    </row>
    <row r="1825" spans="1:523" ht="16.5" customHeight="1" x14ac:dyDescent="0.2">
      <c r="A1825" s="20">
        <v>1198</v>
      </c>
      <c r="B1825" s="20" t="s">
        <v>72</v>
      </c>
      <c r="C1825" s="20" t="s">
        <v>222</v>
      </c>
      <c r="D1825" s="20" t="s">
        <v>49</v>
      </c>
      <c r="E1825" s="20" t="s">
        <v>1345</v>
      </c>
      <c r="F1825" s="22" t="s">
        <v>1135</v>
      </c>
      <c r="G1825" s="20" t="s">
        <v>42</v>
      </c>
      <c r="H1825" s="20" t="s">
        <v>35</v>
      </c>
      <c r="I1825" s="20" t="s">
        <v>27</v>
      </c>
      <c r="J1825" s="129" t="s">
        <v>1268</v>
      </c>
      <c r="K1825" s="20" t="s">
        <v>95</v>
      </c>
      <c r="L1825" s="20" t="s">
        <v>95</v>
      </c>
      <c r="M1825" s="20" t="s">
        <v>95</v>
      </c>
      <c r="N1825" s="20" t="s">
        <v>95</v>
      </c>
      <c r="O1825" s="20" t="s">
        <v>95</v>
      </c>
      <c r="P1825" s="23">
        <v>333333333</v>
      </c>
      <c r="Q1825" s="24">
        <v>1</v>
      </c>
      <c r="R1825" s="25">
        <v>45717</v>
      </c>
      <c r="S1825" s="45" t="s">
        <v>29</v>
      </c>
      <c r="T1825" s="46">
        <v>2999999997</v>
      </c>
      <c r="U1825" s="28" t="s">
        <v>46</v>
      </c>
      <c r="V1825" s="28" t="s">
        <v>52</v>
      </c>
      <c r="W1825" s="72"/>
      <c r="X1825" s="72"/>
      <c r="Y1825" s="72"/>
      <c r="Z1825" s="72"/>
      <c r="AA1825" s="72"/>
      <c r="AB1825" s="72"/>
      <c r="AC1825" s="72"/>
      <c r="AD1825" s="72"/>
      <c r="AE1825" s="72"/>
      <c r="AF1825" s="72"/>
      <c r="AG1825" s="72"/>
      <c r="AH1825" s="72"/>
      <c r="AI1825" s="72"/>
      <c r="AJ1825" s="72"/>
      <c r="AK1825" s="72"/>
      <c r="AL1825" s="72"/>
      <c r="AM1825" s="72"/>
      <c r="AN1825" s="72"/>
      <c r="AO1825" s="72"/>
      <c r="AP1825" s="72"/>
      <c r="AQ1825" s="72"/>
      <c r="AR1825" s="72"/>
      <c r="AS1825" s="72"/>
      <c r="AT1825" s="72"/>
      <c r="AU1825" s="72"/>
      <c r="AV1825" s="72"/>
      <c r="AW1825" s="72"/>
      <c r="AX1825" s="72"/>
      <c r="AY1825" s="72"/>
      <c r="AZ1825" s="72"/>
      <c r="BA1825" s="72"/>
      <c r="BB1825" s="72"/>
      <c r="BC1825" s="72"/>
      <c r="BD1825" s="72"/>
      <c r="BE1825" s="72"/>
      <c r="BF1825" s="72"/>
      <c r="BG1825" s="72"/>
      <c r="BH1825" s="72"/>
      <c r="BI1825" s="72"/>
      <c r="BJ1825" s="72"/>
      <c r="BK1825" s="72"/>
      <c r="BL1825" s="72"/>
      <c r="BM1825" s="72"/>
      <c r="BN1825" s="72"/>
      <c r="BO1825" s="72"/>
      <c r="BP1825" s="72"/>
      <c r="BQ1825" s="72"/>
      <c r="BR1825" s="72"/>
      <c r="BS1825" s="72"/>
      <c r="BT1825" s="72"/>
      <c r="BU1825" s="72"/>
      <c r="BV1825" s="72"/>
      <c r="BW1825" s="72"/>
      <c r="BX1825" s="72"/>
      <c r="BY1825" s="72"/>
      <c r="BZ1825" s="72"/>
      <c r="CA1825" s="72"/>
      <c r="CB1825" s="72"/>
      <c r="CC1825" s="72"/>
      <c r="CD1825" s="72"/>
      <c r="CE1825" s="72"/>
      <c r="CF1825" s="72"/>
      <c r="CG1825" s="72"/>
      <c r="CH1825" s="72"/>
      <c r="CI1825" s="72"/>
      <c r="CJ1825" s="72"/>
      <c r="CK1825" s="72"/>
      <c r="CL1825" s="72"/>
      <c r="CM1825" s="72"/>
      <c r="CN1825" s="72"/>
      <c r="CO1825" s="72"/>
      <c r="CP1825" s="72"/>
      <c r="CQ1825" s="72"/>
      <c r="CR1825" s="72"/>
      <c r="CS1825" s="72"/>
      <c r="CT1825" s="72"/>
      <c r="CU1825" s="72"/>
      <c r="CV1825" s="72"/>
      <c r="CW1825" s="72"/>
      <c r="CX1825" s="72"/>
      <c r="CY1825" s="72"/>
      <c r="CZ1825" s="72"/>
      <c r="DA1825" s="72"/>
      <c r="DB1825" s="72"/>
      <c r="DC1825" s="72"/>
      <c r="DD1825" s="72"/>
      <c r="DE1825" s="72"/>
      <c r="DF1825" s="72"/>
      <c r="DG1825" s="72"/>
      <c r="DH1825" s="72"/>
      <c r="DI1825" s="72"/>
      <c r="DJ1825" s="72"/>
      <c r="DK1825" s="72"/>
      <c r="DL1825" s="72"/>
      <c r="DM1825" s="72"/>
      <c r="DN1825" s="72"/>
      <c r="DO1825" s="72"/>
      <c r="DP1825" s="72"/>
      <c r="DQ1825" s="72"/>
      <c r="DR1825" s="72"/>
      <c r="DS1825" s="72"/>
      <c r="DT1825" s="72"/>
      <c r="DU1825" s="72"/>
      <c r="DV1825" s="72"/>
      <c r="DW1825" s="72"/>
      <c r="DX1825" s="72"/>
      <c r="DY1825" s="72"/>
      <c r="DZ1825" s="72"/>
      <c r="EA1825" s="72"/>
      <c r="EB1825" s="72"/>
      <c r="EC1825" s="72"/>
      <c r="ED1825" s="72"/>
      <c r="EE1825" s="72"/>
      <c r="EF1825" s="72"/>
      <c r="EG1825" s="72"/>
      <c r="EH1825" s="72"/>
      <c r="EI1825" s="72"/>
      <c r="EJ1825" s="72"/>
      <c r="EK1825" s="72"/>
      <c r="EL1825" s="72"/>
      <c r="EM1825" s="72"/>
      <c r="EN1825" s="72"/>
      <c r="EO1825" s="72"/>
      <c r="EP1825" s="72"/>
      <c r="EQ1825" s="72"/>
      <c r="ER1825" s="72"/>
      <c r="ES1825" s="72"/>
      <c r="ET1825" s="72"/>
      <c r="EU1825" s="72"/>
      <c r="EV1825" s="72"/>
      <c r="EW1825" s="72"/>
      <c r="EX1825" s="72"/>
      <c r="EY1825" s="72"/>
      <c r="EZ1825" s="72"/>
      <c r="FA1825" s="72"/>
      <c r="FB1825" s="72"/>
      <c r="FC1825" s="72"/>
      <c r="FD1825" s="72"/>
      <c r="FE1825" s="72"/>
      <c r="FF1825" s="72"/>
      <c r="FG1825" s="72"/>
      <c r="FH1825" s="72"/>
      <c r="FI1825" s="72"/>
      <c r="FJ1825" s="72"/>
      <c r="FK1825" s="72"/>
      <c r="FL1825" s="72"/>
      <c r="FM1825" s="72"/>
      <c r="FN1825" s="72"/>
      <c r="FO1825" s="72"/>
      <c r="FP1825" s="72"/>
      <c r="FQ1825" s="72"/>
      <c r="FR1825" s="72"/>
      <c r="FS1825" s="72"/>
      <c r="FT1825" s="72"/>
      <c r="FU1825" s="72"/>
      <c r="FV1825" s="72"/>
      <c r="FW1825" s="72"/>
      <c r="FX1825" s="72"/>
      <c r="FY1825" s="72"/>
      <c r="FZ1825" s="72"/>
      <c r="GA1825" s="72"/>
      <c r="GB1825" s="72"/>
      <c r="GC1825" s="72"/>
      <c r="GD1825" s="72"/>
      <c r="GE1825" s="72"/>
      <c r="GF1825" s="72"/>
      <c r="GG1825" s="72"/>
      <c r="GH1825" s="72"/>
      <c r="GI1825" s="72"/>
      <c r="GJ1825" s="72"/>
      <c r="GK1825" s="72"/>
      <c r="GL1825" s="72"/>
      <c r="GM1825" s="72"/>
      <c r="GN1825" s="72"/>
      <c r="GO1825" s="72"/>
      <c r="GP1825" s="72"/>
      <c r="GQ1825" s="72"/>
      <c r="GR1825" s="72"/>
      <c r="GS1825" s="72"/>
      <c r="GT1825" s="72"/>
      <c r="GU1825" s="72"/>
      <c r="GV1825" s="72"/>
      <c r="GW1825" s="72"/>
      <c r="GX1825" s="72"/>
      <c r="GY1825" s="72"/>
      <c r="GZ1825" s="72"/>
      <c r="HA1825" s="72"/>
      <c r="HB1825" s="72"/>
      <c r="HC1825" s="72"/>
      <c r="HD1825" s="72"/>
      <c r="HE1825" s="72"/>
      <c r="HF1825" s="72"/>
      <c r="HG1825" s="72"/>
      <c r="HH1825" s="72"/>
      <c r="HI1825" s="72"/>
      <c r="HJ1825" s="72"/>
      <c r="HK1825" s="72"/>
      <c r="HL1825" s="72"/>
      <c r="HM1825" s="72"/>
      <c r="HN1825" s="72"/>
      <c r="HO1825" s="72"/>
      <c r="HP1825" s="72"/>
      <c r="HQ1825" s="72"/>
      <c r="HR1825" s="72"/>
      <c r="HS1825" s="72"/>
      <c r="HT1825" s="72"/>
      <c r="HU1825" s="72"/>
      <c r="HV1825" s="72"/>
      <c r="HW1825" s="72"/>
      <c r="HX1825" s="72"/>
      <c r="HY1825" s="72"/>
      <c r="HZ1825" s="72"/>
      <c r="IA1825" s="72"/>
      <c r="IB1825" s="72"/>
      <c r="IC1825" s="72"/>
      <c r="ID1825" s="72"/>
      <c r="IE1825" s="72"/>
      <c r="IF1825" s="72"/>
      <c r="IG1825" s="72"/>
      <c r="IH1825" s="72"/>
      <c r="II1825" s="72"/>
      <c r="IJ1825" s="72"/>
      <c r="IK1825" s="72"/>
      <c r="IL1825" s="72"/>
      <c r="IM1825" s="72"/>
      <c r="IN1825" s="72"/>
      <c r="IO1825" s="72"/>
      <c r="IP1825" s="72"/>
      <c r="IQ1825" s="72"/>
      <c r="IR1825" s="72"/>
      <c r="IS1825" s="72"/>
      <c r="IT1825" s="72"/>
      <c r="IU1825" s="72"/>
      <c r="IV1825" s="72"/>
      <c r="IW1825" s="72"/>
      <c r="IX1825" s="72"/>
      <c r="IY1825" s="72"/>
      <c r="IZ1825" s="72"/>
      <c r="JA1825" s="72"/>
      <c r="JB1825" s="72"/>
      <c r="JC1825" s="72"/>
      <c r="JD1825" s="72"/>
      <c r="JE1825" s="72"/>
      <c r="JF1825" s="72"/>
      <c r="JG1825" s="72"/>
      <c r="JH1825" s="72"/>
      <c r="JI1825" s="72"/>
      <c r="JJ1825" s="72"/>
      <c r="JK1825" s="72"/>
      <c r="JL1825" s="72"/>
      <c r="JM1825" s="72"/>
      <c r="JN1825" s="72"/>
      <c r="JO1825" s="72"/>
      <c r="JP1825" s="72"/>
      <c r="JQ1825" s="72"/>
      <c r="JR1825" s="72"/>
      <c r="JS1825" s="72"/>
      <c r="JT1825" s="72"/>
      <c r="JU1825" s="72"/>
      <c r="JV1825" s="72"/>
      <c r="JW1825" s="72"/>
      <c r="JX1825" s="72"/>
      <c r="JY1825" s="72"/>
      <c r="JZ1825" s="72"/>
      <c r="KA1825" s="72"/>
      <c r="KB1825" s="72"/>
      <c r="KC1825" s="72"/>
      <c r="KD1825" s="72"/>
      <c r="KE1825" s="72"/>
      <c r="KF1825" s="72"/>
      <c r="KG1825" s="72"/>
      <c r="KH1825" s="72"/>
      <c r="KI1825" s="72"/>
      <c r="KJ1825" s="72"/>
      <c r="KK1825" s="72"/>
      <c r="KL1825" s="72"/>
      <c r="KM1825" s="72"/>
      <c r="KN1825" s="72"/>
      <c r="KO1825" s="72"/>
      <c r="KP1825" s="72"/>
      <c r="KQ1825" s="72"/>
      <c r="KR1825" s="72"/>
      <c r="KS1825" s="72"/>
      <c r="KT1825" s="72"/>
      <c r="KU1825" s="72"/>
      <c r="KV1825" s="72"/>
      <c r="KW1825" s="72"/>
      <c r="KX1825" s="72"/>
      <c r="KY1825" s="72"/>
      <c r="KZ1825" s="72"/>
      <c r="LA1825" s="72"/>
      <c r="LB1825" s="72"/>
      <c r="LC1825" s="72"/>
      <c r="LD1825" s="72"/>
      <c r="LE1825" s="72"/>
      <c r="LF1825" s="72"/>
      <c r="LG1825" s="72"/>
      <c r="LH1825" s="72"/>
      <c r="LI1825" s="72"/>
      <c r="LJ1825" s="72"/>
      <c r="LK1825" s="72"/>
      <c r="LL1825" s="72"/>
      <c r="LM1825" s="72"/>
      <c r="LN1825" s="72"/>
      <c r="LO1825" s="72"/>
      <c r="LP1825" s="72"/>
      <c r="LQ1825" s="72"/>
      <c r="LR1825" s="72"/>
      <c r="LS1825" s="72"/>
      <c r="LT1825" s="72"/>
      <c r="LU1825" s="72"/>
      <c r="LV1825" s="72"/>
      <c r="LW1825" s="72"/>
      <c r="LX1825" s="72"/>
      <c r="LY1825" s="72"/>
      <c r="LZ1825" s="72"/>
      <c r="MA1825" s="72"/>
      <c r="MB1825" s="72"/>
      <c r="MC1825" s="72"/>
      <c r="MD1825" s="72"/>
      <c r="ME1825" s="72"/>
      <c r="MF1825" s="72"/>
      <c r="MG1825" s="72"/>
      <c r="MH1825" s="72"/>
      <c r="MI1825" s="72"/>
      <c r="MJ1825" s="72"/>
      <c r="MK1825" s="72"/>
      <c r="ML1825" s="72"/>
      <c r="MM1825" s="72"/>
      <c r="MN1825" s="72"/>
      <c r="MO1825" s="72"/>
      <c r="MP1825" s="72"/>
      <c r="MQ1825" s="72"/>
      <c r="MR1825" s="72"/>
      <c r="MS1825" s="72"/>
      <c r="MT1825" s="72"/>
      <c r="MU1825" s="72"/>
      <c r="MV1825" s="72"/>
      <c r="MW1825" s="72"/>
      <c r="MX1825" s="72"/>
      <c r="MY1825" s="72"/>
      <c r="MZ1825" s="72"/>
      <c r="NA1825" s="72"/>
      <c r="NB1825" s="72"/>
      <c r="NC1825" s="72"/>
      <c r="ND1825" s="72"/>
      <c r="NE1825" s="72"/>
      <c r="NF1825" s="72"/>
      <c r="NG1825" s="72"/>
      <c r="NH1825" s="72"/>
      <c r="NI1825" s="72"/>
      <c r="NJ1825" s="72"/>
      <c r="NK1825" s="72"/>
      <c r="NL1825" s="72"/>
      <c r="NM1825" s="72"/>
      <c r="NN1825" s="72"/>
      <c r="NO1825" s="72"/>
      <c r="NP1825" s="72"/>
      <c r="NQ1825" s="72"/>
      <c r="NR1825" s="72"/>
      <c r="NS1825" s="72"/>
      <c r="NT1825" s="72"/>
      <c r="NU1825" s="72"/>
      <c r="NV1825" s="72"/>
      <c r="NW1825" s="72"/>
      <c r="NX1825" s="72"/>
      <c r="NY1825" s="72"/>
      <c r="NZ1825" s="72"/>
      <c r="OA1825" s="72"/>
      <c r="OB1825" s="72"/>
      <c r="OC1825" s="72"/>
      <c r="OD1825" s="72"/>
      <c r="OE1825" s="72"/>
      <c r="OF1825" s="72"/>
      <c r="OG1825" s="72"/>
      <c r="OH1825" s="72"/>
      <c r="OI1825" s="72"/>
      <c r="OJ1825" s="72"/>
      <c r="OK1825" s="72"/>
      <c r="OL1825" s="72"/>
      <c r="OM1825" s="72"/>
      <c r="ON1825" s="72"/>
      <c r="OO1825" s="72"/>
      <c r="OP1825" s="72"/>
      <c r="OQ1825" s="72"/>
      <c r="OR1825" s="72"/>
      <c r="OS1825" s="72"/>
      <c r="OT1825" s="72"/>
      <c r="OU1825" s="72"/>
      <c r="OV1825" s="72"/>
      <c r="OW1825" s="72"/>
      <c r="OX1825" s="72"/>
      <c r="OY1825" s="72"/>
      <c r="OZ1825" s="72"/>
      <c r="PA1825" s="72"/>
      <c r="PB1825" s="72"/>
      <c r="PC1825" s="72"/>
      <c r="PD1825" s="72"/>
      <c r="PE1825" s="72"/>
      <c r="PF1825" s="72"/>
      <c r="PG1825" s="72"/>
      <c r="PH1825" s="72"/>
      <c r="PI1825" s="72"/>
      <c r="PJ1825" s="72"/>
      <c r="PK1825" s="72"/>
      <c r="PL1825" s="72"/>
      <c r="PM1825" s="72"/>
      <c r="PN1825" s="72"/>
      <c r="PO1825" s="72"/>
      <c r="PP1825" s="72"/>
      <c r="PQ1825" s="72"/>
      <c r="PR1825" s="72"/>
      <c r="PS1825" s="72"/>
      <c r="PT1825" s="72"/>
      <c r="PU1825" s="72"/>
      <c r="PV1825" s="72"/>
      <c r="PW1825" s="72"/>
      <c r="PX1825" s="72"/>
      <c r="PY1825" s="72"/>
      <c r="PZ1825" s="72"/>
      <c r="QA1825" s="72"/>
      <c r="QB1825" s="72"/>
      <c r="QC1825" s="72"/>
      <c r="QD1825" s="72"/>
      <c r="QE1825" s="72"/>
      <c r="QF1825" s="72"/>
      <c r="QG1825" s="72"/>
      <c r="QH1825" s="72"/>
      <c r="QI1825" s="72"/>
      <c r="QJ1825" s="72"/>
      <c r="QK1825" s="72"/>
      <c r="QL1825" s="72"/>
      <c r="QM1825" s="72"/>
      <c r="QN1825" s="72"/>
      <c r="QO1825" s="72"/>
      <c r="QP1825" s="72"/>
      <c r="QQ1825" s="72"/>
      <c r="QR1825" s="72"/>
      <c r="QS1825" s="72"/>
      <c r="QT1825" s="72"/>
      <c r="QU1825" s="72"/>
      <c r="QV1825" s="72"/>
      <c r="QW1825" s="72"/>
      <c r="QX1825" s="72"/>
      <c r="QY1825" s="72"/>
      <c r="QZ1825" s="72"/>
      <c r="RA1825" s="72"/>
      <c r="RB1825" s="72"/>
      <c r="RC1825" s="72"/>
      <c r="RD1825" s="72"/>
      <c r="RE1825" s="72"/>
      <c r="RF1825" s="72"/>
      <c r="RG1825" s="72"/>
      <c r="RH1825" s="72"/>
      <c r="RI1825" s="72"/>
      <c r="RJ1825" s="72"/>
      <c r="RK1825" s="72"/>
      <c r="RL1825" s="72"/>
      <c r="RM1825" s="72"/>
      <c r="RN1825" s="72"/>
      <c r="RO1825" s="72"/>
      <c r="RP1825" s="72"/>
      <c r="RQ1825" s="72"/>
      <c r="RR1825" s="72"/>
      <c r="RS1825" s="72"/>
      <c r="RT1825" s="72"/>
      <c r="RU1825" s="72"/>
      <c r="RV1825" s="72"/>
      <c r="RW1825" s="72"/>
      <c r="RX1825" s="72"/>
      <c r="RY1825" s="72"/>
      <c r="RZ1825" s="72"/>
      <c r="SA1825" s="72"/>
      <c r="SB1825" s="72"/>
      <c r="SC1825" s="72"/>
      <c r="SD1825" s="72"/>
      <c r="SE1825" s="72"/>
      <c r="SF1825" s="72"/>
      <c r="SG1825" s="72"/>
      <c r="SH1825" s="72"/>
      <c r="SI1825" s="72"/>
      <c r="SJ1825" s="72"/>
      <c r="SK1825" s="72"/>
      <c r="SL1825" s="72"/>
      <c r="SM1825" s="72"/>
      <c r="SN1825" s="72"/>
      <c r="SO1825" s="72"/>
      <c r="SP1825" s="72"/>
      <c r="SQ1825" s="72"/>
      <c r="SR1825" s="72"/>
      <c r="SS1825" s="72"/>
      <c r="ST1825" s="72"/>
      <c r="SU1825" s="72"/>
      <c r="SV1825" s="72"/>
      <c r="SW1825" s="72"/>
      <c r="SX1825" s="72"/>
      <c r="SY1825" s="72"/>
      <c r="SZ1825" s="72"/>
      <c r="TA1825" s="72"/>
      <c r="TB1825" s="72"/>
      <c r="TC1825" s="72"/>
    </row>
    <row r="1826" spans="1:523" ht="16.5" customHeight="1" x14ac:dyDescent="0.2">
      <c r="A1826" s="20">
        <v>1201</v>
      </c>
      <c r="B1826" s="20" t="s">
        <v>72</v>
      </c>
      <c r="C1826" s="20" t="s">
        <v>22</v>
      </c>
      <c r="D1826" s="20" t="s">
        <v>49</v>
      </c>
      <c r="E1826" s="20" t="s">
        <v>1345</v>
      </c>
      <c r="F1826" s="22" t="s">
        <v>1145</v>
      </c>
      <c r="G1826" s="20" t="s">
        <v>37</v>
      </c>
      <c r="H1826" s="20" t="s">
        <v>35</v>
      </c>
      <c r="I1826" s="20" t="s">
        <v>27</v>
      </c>
      <c r="J1826" s="129" t="s">
        <v>1290</v>
      </c>
      <c r="K1826" s="20" t="s">
        <v>95</v>
      </c>
      <c r="L1826" s="20" t="s">
        <v>95</v>
      </c>
      <c r="M1826" s="20" t="s">
        <v>95</v>
      </c>
      <c r="N1826" s="20" t="s">
        <v>95</v>
      </c>
      <c r="O1826" s="20" t="s">
        <v>95</v>
      </c>
      <c r="P1826" s="23" t="s">
        <v>95</v>
      </c>
      <c r="Q1826" s="24">
        <v>1</v>
      </c>
      <c r="R1826" s="25">
        <v>45748</v>
      </c>
      <c r="S1826" s="45" t="s">
        <v>83</v>
      </c>
      <c r="T1826" s="46">
        <v>266158710</v>
      </c>
      <c r="U1826" s="28" t="s">
        <v>46</v>
      </c>
      <c r="V1826" s="28" t="s">
        <v>52</v>
      </c>
      <c r="W1826" s="72"/>
      <c r="X1826" s="72"/>
      <c r="Y1826" s="72"/>
      <c r="Z1826" s="72"/>
      <c r="AA1826" s="72"/>
      <c r="AB1826" s="72"/>
      <c r="AC1826" s="72"/>
      <c r="AD1826" s="72"/>
      <c r="AE1826" s="72"/>
      <c r="AF1826" s="72"/>
      <c r="AG1826" s="72"/>
      <c r="AH1826" s="72"/>
      <c r="AI1826" s="72"/>
      <c r="AJ1826" s="72"/>
      <c r="AK1826" s="72"/>
      <c r="AL1826" s="72"/>
      <c r="AM1826" s="72"/>
      <c r="AN1826" s="72"/>
      <c r="AO1826" s="72"/>
      <c r="AP1826" s="72"/>
      <c r="AQ1826" s="72"/>
      <c r="AR1826" s="72"/>
      <c r="AS1826" s="72"/>
      <c r="AT1826" s="72"/>
      <c r="AU1826" s="72"/>
      <c r="AV1826" s="72"/>
      <c r="AW1826" s="72"/>
      <c r="AX1826" s="72"/>
      <c r="AY1826" s="72"/>
      <c r="AZ1826" s="72"/>
      <c r="BA1826" s="72"/>
      <c r="BB1826" s="72"/>
      <c r="BC1826" s="72"/>
      <c r="BD1826" s="72"/>
      <c r="BE1826" s="72"/>
      <c r="BF1826" s="72"/>
      <c r="BG1826" s="72"/>
      <c r="BH1826" s="72"/>
      <c r="BI1826" s="72"/>
      <c r="BJ1826" s="72"/>
      <c r="BK1826" s="72"/>
      <c r="BL1826" s="72"/>
      <c r="BM1826" s="72"/>
      <c r="BN1826" s="72"/>
      <c r="BO1826" s="72"/>
      <c r="BP1826" s="72"/>
      <c r="BQ1826" s="72"/>
      <c r="BR1826" s="72"/>
      <c r="BS1826" s="72"/>
      <c r="BT1826" s="72"/>
      <c r="BU1826" s="72"/>
      <c r="BV1826" s="72"/>
      <c r="BW1826" s="72"/>
      <c r="BX1826" s="72"/>
      <c r="BY1826" s="72"/>
      <c r="BZ1826" s="72"/>
      <c r="CA1826" s="72"/>
      <c r="CB1826" s="72"/>
      <c r="CC1826" s="72"/>
      <c r="CD1826" s="72"/>
      <c r="CE1826" s="72"/>
      <c r="CF1826" s="72"/>
      <c r="CG1826" s="72"/>
      <c r="CH1826" s="72"/>
      <c r="CI1826" s="72"/>
      <c r="CJ1826" s="72"/>
      <c r="CK1826" s="72"/>
      <c r="CL1826" s="72"/>
      <c r="CM1826" s="72"/>
      <c r="CN1826" s="72"/>
      <c r="CO1826" s="72"/>
      <c r="CP1826" s="72"/>
      <c r="CQ1826" s="72"/>
      <c r="CR1826" s="72"/>
      <c r="CS1826" s="72"/>
      <c r="CT1826" s="72"/>
      <c r="CU1826" s="72"/>
      <c r="CV1826" s="72"/>
      <c r="CW1826" s="72"/>
      <c r="CX1826" s="72"/>
      <c r="CY1826" s="72"/>
      <c r="CZ1826" s="72"/>
      <c r="DA1826" s="72"/>
      <c r="DB1826" s="72"/>
      <c r="DC1826" s="72"/>
      <c r="DD1826" s="72"/>
      <c r="DE1826" s="72"/>
      <c r="DF1826" s="72"/>
      <c r="DG1826" s="72"/>
      <c r="DH1826" s="72"/>
      <c r="DI1826" s="72"/>
      <c r="DJ1826" s="72"/>
      <c r="DK1826" s="72"/>
      <c r="DL1826" s="72"/>
      <c r="DM1826" s="72"/>
      <c r="DN1826" s="72"/>
      <c r="DO1826" s="72"/>
      <c r="DP1826" s="72"/>
      <c r="DQ1826" s="72"/>
      <c r="DR1826" s="72"/>
      <c r="DS1826" s="72"/>
      <c r="DT1826" s="72"/>
      <c r="DU1826" s="72"/>
      <c r="DV1826" s="72"/>
      <c r="DW1826" s="72"/>
      <c r="DX1826" s="72"/>
      <c r="DY1826" s="72"/>
      <c r="DZ1826" s="72"/>
      <c r="EA1826" s="72"/>
      <c r="EB1826" s="72"/>
      <c r="EC1826" s="72"/>
      <c r="ED1826" s="72"/>
      <c r="EE1826" s="72"/>
      <c r="EF1826" s="72"/>
      <c r="EG1826" s="72"/>
      <c r="EH1826" s="72"/>
      <c r="EI1826" s="72"/>
      <c r="EJ1826" s="72"/>
      <c r="EK1826" s="72"/>
      <c r="EL1826" s="72"/>
      <c r="EM1826" s="72"/>
      <c r="EN1826" s="72"/>
      <c r="EO1826" s="72"/>
      <c r="EP1826" s="72"/>
      <c r="EQ1826" s="72"/>
      <c r="ER1826" s="72"/>
      <c r="ES1826" s="72"/>
      <c r="ET1826" s="72"/>
      <c r="EU1826" s="72"/>
      <c r="EV1826" s="72"/>
      <c r="EW1826" s="72"/>
      <c r="EX1826" s="72"/>
      <c r="EY1826" s="72"/>
      <c r="EZ1826" s="72"/>
      <c r="FA1826" s="72"/>
      <c r="FB1826" s="72"/>
      <c r="FC1826" s="72"/>
      <c r="FD1826" s="72"/>
      <c r="FE1826" s="72"/>
      <c r="FF1826" s="72"/>
      <c r="FG1826" s="72"/>
      <c r="FH1826" s="72"/>
      <c r="FI1826" s="72"/>
      <c r="FJ1826" s="72"/>
      <c r="FK1826" s="72"/>
      <c r="FL1826" s="72"/>
      <c r="FM1826" s="72"/>
      <c r="FN1826" s="72"/>
      <c r="FO1826" s="72"/>
      <c r="FP1826" s="72"/>
      <c r="FQ1826" s="72"/>
      <c r="FR1826" s="72"/>
      <c r="FS1826" s="72"/>
      <c r="FT1826" s="72"/>
      <c r="FU1826" s="72"/>
      <c r="FV1826" s="72"/>
      <c r="FW1826" s="72"/>
      <c r="FX1826" s="72"/>
      <c r="FY1826" s="72"/>
      <c r="FZ1826" s="72"/>
      <c r="GA1826" s="72"/>
      <c r="GB1826" s="72"/>
      <c r="GC1826" s="72"/>
      <c r="GD1826" s="72"/>
      <c r="GE1826" s="72"/>
      <c r="GF1826" s="72"/>
      <c r="GG1826" s="72"/>
      <c r="GH1826" s="72"/>
      <c r="GI1826" s="72"/>
      <c r="GJ1826" s="72"/>
      <c r="GK1826" s="72"/>
      <c r="GL1826" s="72"/>
      <c r="GM1826" s="72"/>
      <c r="GN1826" s="72"/>
      <c r="GO1826" s="72"/>
      <c r="GP1826" s="72"/>
      <c r="GQ1826" s="72"/>
      <c r="GR1826" s="72"/>
      <c r="GS1826" s="72"/>
      <c r="GT1826" s="72"/>
      <c r="GU1826" s="72"/>
      <c r="GV1826" s="72"/>
      <c r="GW1826" s="72"/>
      <c r="GX1826" s="72"/>
      <c r="GY1826" s="72"/>
      <c r="GZ1826" s="72"/>
      <c r="HA1826" s="72"/>
      <c r="HB1826" s="72"/>
      <c r="HC1826" s="72"/>
      <c r="HD1826" s="72"/>
      <c r="HE1826" s="72"/>
      <c r="HF1826" s="72"/>
      <c r="HG1826" s="72"/>
      <c r="HH1826" s="72"/>
      <c r="HI1826" s="72"/>
      <c r="HJ1826" s="72"/>
      <c r="HK1826" s="72"/>
      <c r="HL1826" s="72"/>
      <c r="HM1826" s="72"/>
      <c r="HN1826" s="72"/>
      <c r="HO1826" s="72"/>
      <c r="HP1826" s="72"/>
      <c r="HQ1826" s="72"/>
      <c r="HR1826" s="72"/>
      <c r="HS1826" s="72"/>
      <c r="HT1826" s="72"/>
      <c r="HU1826" s="72"/>
      <c r="HV1826" s="72"/>
      <c r="HW1826" s="72"/>
      <c r="HX1826" s="72"/>
      <c r="HY1826" s="72"/>
      <c r="HZ1826" s="72"/>
      <c r="IA1826" s="72"/>
      <c r="IB1826" s="72"/>
      <c r="IC1826" s="72"/>
      <c r="ID1826" s="72"/>
      <c r="IE1826" s="72"/>
      <c r="IF1826" s="72"/>
      <c r="IG1826" s="72"/>
      <c r="IH1826" s="72"/>
      <c r="II1826" s="72"/>
      <c r="IJ1826" s="72"/>
      <c r="IK1826" s="72"/>
      <c r="IL1826" s="72"/>
      <c r="IM1826" s="72"/>
      <c r="IN1826" s="72"/>
      <c r="IO1826" s="72"/>
      <c r="IP1826" s="72"/>
      <c r="IQ1826" s="72"/>
      <c r="IR1826" s="72"/>
      <c r="IS1826" s="72"/>
      <c r="IT1826" s="72"/>
      <c r="IU1826" s="72"/>
      <c r="IV1826" s="72"/>
      <c r="IW1826" s="72"/>
      <c r="IX1826" s="72"/>
      <c r="IY1826" s="72"/>
      <c r="IZ1826" s="72"/>
      <c r="JA1826" s="72"/>
      <c r="JB1826" s="72"/>
      <c r="JC1826" s="72"/>
      <c r="JD1826" s="72"/>
      <c r="JE1826" s="72"/>
      <c r="JF1826" s="72"/>
      <c r="JG1826" s="72"/>
      <c r="JH1826" s="72"/>
      <c r="JI1826" s="72"/>
      <c r="JJ1826" s="72"/>
      <c r="JK1826" s="72"/>
      <c r="JL1826" s="72"/>
      <c r="JM1826" s="72"/>
      <c r="JN1826" s="72"/>
      <c r="JO1826" s="72"/>
      <c r="JP1826" s="72"/>
      <c r="JQ1826" s="72"/>
      <c r="JR1826" s="72"/>
      <c r="JS1826" s="72"/>
      <c r="JT1826" s="72"/>
      <c r="JU1826" s="72"/>
      <c r="JV1826" s="72"/>
      <c r="JW1826" s="72"/>
      <c r="JX1826" s="72"/>
      <c r="JY1826" s="72"/>
      <c r="JZ1826" s="72"/>
      <c r="KA1826" s="72"/>
      <c r="KB1826" s="72"/>
      <c r="KC1826" s="72"/>
      <c r="KD1826" s="72"/>
      <c r="KE1826" s="72"/>
      <c r="KF1826" s="72"/>
      <c r="KG1826" s="72"/>
      <c r="KH1826" s="72"/>
      <c r="KI1826" s="72"/>
      <c r="KJ1826" s="72"/>
      <c r="KK1826" s="72"/>
      <c r="KL1826" s="72"/>
      <c r="KM1826" s="72"/>
      <c r="KN1826" s="72"/>
      <c r="KO1826" s="72"/>
      <c r="KP1826" s="72"/>
      <c r="KQ1826" s="72"/>
      <c r="KR1826" s="72"/>
      <c r="KS1826" s="72"/>
      <c r="KT1826" s="72"/>
      <c r="KU1826" s="72"/>
      <c r="KV1826" s="72"/>
      <c r="KW1826" s="72"/>
      <c r="KX1826" s="72"/>
      <c r="KY1826" s="72"/>
      <c r="KZ1826" s="72"/>
      <c r="LA1826" s="72"/>
      <c r="LB1826" s="72"/>
      <c r="LC1826" s="72"/>
      <c r="LD1826" s="72"/>
      <c r="LE1826" s="72"/>
      <c r="LF1826" s="72"/>
      <c r="LG1826" s="72"/>
      <c r="LH1826" s="72"/>
      <c r="LI1826" s="72"/>
      <c r="LJ1826" s="72"/>
      <c r="LK1826" s="72"/>
      <c r="LL1826" s="72"/>
      <c r="LM1826" s="72"/>
      <c r="LN1826" s="72"/>
      <c r="LO1826" s="72"/>
      <c r="LP1826" s="72"/>
      <c r="LQ1826" s="72"/>
      <c r="LR1826" s="72"/>
      <c r="LS1826" s="72"/>
      <c r="LT1826" s="72"/>
      <c r="LU1826" s="72"/>
      <c r="LV1826" s="72"/>
      <c r="LW1826" s="72"/>
      <c r="LX1826" s="72"/>
      <c r="LY1826" s="72"/>
      <c r="LZ1826" s="72"/>
      <c r="MA1826" s="72"/>
      <c r="MB1826" s="72"/>
      <c r="MC1826" s="72"/>
      <c r="MD1826" s="72"/>
      <c r="ME1826" s="72"/>
      <c r="MF1826" s="72"/>
      <c r="MG1826" s="72"/>
      <c r="MH1826" s="72"/>
      <c r="MI1826" s="72"/>
      <c r="MJ1826" s="72"/>
      <c r="MK1826" s="72"/>
      <c r="ML1826" s="72"/>
      <c r="MM1826" s="72"/>
      <c r="MN1826" s="72"/>
      <c r="MO1826" s="72"/>
      <c r="MP1826" s="72"/>
      <c r="MQ1826" s="72"/>
      <c r="MR1826" s="72"/>
      <c r="MS1826" s="72"/>
      <c r="MT1826" s="72"/>
      <c r="MU1826" s="72"/>
      <c r="MV1826" s="72"/>
      <c r="MW1826" s="72"/>
      <c r="MX1826" s="72"/>
      <c r="MY1826" s="72"/>
      <c r="MZ1826" s="72"/>
      <c r="NA1826" s="72"/>
      <c r="NB1826" s="72"/>
      <c r="NC1826" s="72"/>
      <c r="ND1826" s="72"/>
      <c r="NE1826" s="72"/>
      <c r="NF1826" s="72"/>
      <c r="NG1826" s="72"/>
      <c r="NH1826" s="72"/>
      <c r="NI1826" s="72"/>
      <c r="NJ1826" s="72"/>
      <c r="NK1826" s="72"/>
      <c r="NL1826" s="72"/>
      <c r="NM1826" s="72"/>
      <c r="NN1826" s="72"/>
      <c r="NO1826" s="72"/>
      <c r="NP1826" s="72"/>
      <c r="NQ1826" s="72"/>
      <c r="NR1826" s="72"/>
      <c r="NS1826" s="72"/>
      <c r="NT1826" s="72"/>
      <c r="NU1826" s="72"/>
      <c r="NV1826" s="72"/>
      <c r="NW1826" s="72"/>
      <c r="NX1826" s="72"/>
      <c r="NY1826" s="72"/>
      <c r="NZ1826" s="72"/>
      <c r="OA1826" s="72"/>
      <c r="OB1826" s="72"/>
      <c r="OC1826" s="72"/>
      <c r="OD1826" s="72"/>
      <c r="OE1826" s="72"/>
      <c r="OF1826" s="72"/>
      <c r="OG1826" s="72"/>
      <c r="OH1826" s="72"/>
      <c r="OI1826" s="72"/>
      <c r="OJ1826" s="72"/>
      <c r="OK1826" s="72"/>
      <c r="OL1826" s="72"/>
      <c r="OM1826" s="72"/>
      <c r="ON1826" s="72"/>
      <c r="OO1826" s="72"/>
      <c r="OP1826" s="72"/>
      <c r="OQ1826" s="72"/>
      <c r="OR1826" s="72"/>
      <c r="OS1826" s="72"/>
      <c r="OT1826" s="72"/>
      <c r="OU1826" s="72"/>
      <c r="OV1826" s="72"/>
      <c r="OW1826" s="72"/>
      <c r="OX1826" s="72"/>
      <c r="OY1826" s="72"/>
      <c r="OZ1826" s="72"/>
      <c r="PA1826" s="72"/>
      <c r="PB1826" s="72"/>
      <c r="PC1826" s="72"/>
      <c r="PD1826" s="72"/>
      <c r="PE1826" s="72"/>
      <c r="PF1826" s="72"/>
      <c r="PG1826" s="72"/>
      <c r="PH1826" s="72"/>
      <c r="PI1826" s="72"/>
      <c r="PJ1826" s="72"/>
      <c r="PK1826" s="72"/>
      <c r="PL1826" s="72"/>
      <c r="PM1826" s="72"/>
      <c r="PN1826" s="72"/>
      <c r="PO1826" s="72"/>
      <c r="PP1826" s="72"/>
      <c r="PQ1826" s="72"/>
      <c r="PR1826" s="72"/>
      <c r="PS1826" s="72"/>
      <c r="PT1826" s="72"/>
      <c r="PU1826" s="72"/>
      <c r="PV1826" s="72"/>
      <c r="PW1826" s="72"/>
      <c r="PX1826" s="72"/>
      <c r="PY1826" s="72"/>
      <c r="PZ1826" s="72"/>
      <c r="QA1826" s="72"/>
      <c r="QB1826" s="72"/>
      <c r="QC1826" s="72"/>
      <c r="QD1826" s="72"/>
      <c r="QE1826" s="72"/>
      <c r="QF1826" s="72"/>
      <c r="QG1826" s="72"/>
      <c r="QH1826" s="72"/>
      <c r="QI1826" s="72"/>
      <c r="QJ1826" s="72"/>
      <c r="QK1826" s="72"/>
      <c r="QL1826" s="72"/>
      <c r="QM1826" s="72"/>
      <c r="QN1826" s="72"/>
      <c r="QO1826" s="72"/>
      <c r="QP1826" s="72"/>
      <c r="QQ1826" s="72"/>
      <c r="QR1826" s="72"/>
      <c r="QS1826" s="72"/>
      <c r="QT1826" s="72"/>
      <c r="QU1826" s="72"/>
      <c r="QV1826" s="72"/>
      <c r="QW1826" s="72"/>
      <c r="QX1826" s="72"/>
      <c r="QY1826" s="72"/>
      <c r="QZ1826" s="72"/>
      <c r="RA1826" s="72"/>
      <c r="RB1826" s="72"/>
      <c r="RC1826" s="72"/>
      <c r="RD1826" s="72"/>
      <c r="RE1826" s="72"/>
      <c r="RF1826" s="72"/>
      <c r="RG1826" s="72"/>
      <c r="RH1826" s="72"/>
      <c r="RI1826" s="72"/>
      <c r="RJ1826" s="72"/>
      <c r="RK1826" s="72"/>
      <c r="RL1826" s="72"/>
      <c r="RM1826" s="72"/>
      <c r="RN1826" s="72"/>
      <c r="RO1826" s="72"/>
      <c r="RP1826" s="72"/>
      <c r="RQ1826" s="72"/>
      <c r="RR1826" s="72"/>
      <c r="RS1826" s="72"/>
      <c r="RT1826" s="72"/>
      <c r="RU1826" s="72"/>
      <c r="RV1826" s="72"/>
      <c r="RW1826" s="72"/>
      <c r="RX1826" s="72"/>
      <c r="RY1826" s="72"/>
      <c r="RZ1826" s="72"/>
      <c r="SA1826" s="72"/>
      <c r="SB1826" s="72"/>
      <c r="SC1826" s="72"/>
      <c r="SD1826" s="72"/>
      <c r="SE1826" s="72"/>
      <c r="SF1826" s="72"/>
      <c r="SG1826" s="72"/>
      <c r="SH1826" s="72"/>
      <c r="SI1826" s="72"/>
      <c r="SJ1826" s="72"/>
      <c r="SK1826" s="72"/>
      <c r="SL1826" s="72"/>
      <c r="SM1826" s="72"/>
      <c r="SN1826" s="72"/>
      <c r="SO1826" s="72"/>
      <c r="SP1826" s="72"/>
      <c r="SQ1826" s="72"/>
      <c r="SR1826" s="72"/>
      <c r="SS1826" s="72"/>
      <c r="ST1826" s="72"/>
      <c r="SU1826" s="72"/>
      <c r="SV1826" s="72"/>
      <c r="SW1826" s="72"/>
      <c r="SX1826" s="72"/>
      <c r="SY1826" s="72"/>
      <c r="SZ1826" s="72"/>
      <c r="TA1826" s="72"/>
      <c r="TB1826" s="72"/>
      <c r="TC1826" s="72"/>
    </row>
    <row r="1827" spans="1:523" ht="16.5" customHeight="1" x14ac:dyDescent="0.2">
      <c r="A1827" s="20">
        <v>1205</v>
      </c>
      <c r="B1827" s="20" t="s">
        <v>72</v>
      </c>
      <c r="C1827" s="20" t="s">
        <v>222</v>
      </c>
      <c r="D1827" s="20" t="s">
        <v>49</v>
      </c>
      <c r="E1827" s="20" t="s">
        <v>1345</v>
      </c>
      <c r="F1827" s="22" t="s">
        <v>235</v>
      </c>
      <c r="G1827" s="20" t="s">
        <v>237</v>
      </c>
      <c r="H1827" s="20" t="s">
        <v>35</v>
      </c>
      <c r="I1827" s="20" t="s">
        <v>27</v>
      </c>
      <c r="J1827" s="129" t="s">
        <v>1268</v>
      </c>
      <c r="K1827" s="20" t="s">
        <v>95</v>
      </c>
      <c r="L1827" s="20" t="s">
        <v>95</v>
      </c>
      <c r="M1827" s="20" t="s">
        <v>95</v>
      </c>
      <c r="N1827" s="20" t="s">
        <v>95</v>
      </c>
      <c r="O1827" s="20" t="s">
        <v>95</v>
      </c>
      <c r="P1827" s="23">
        <f>T1827/9</f>
        <v>93333333.333333328</v>
      </c>
      <c r="Q1827" s="24">
        <v>1</v>
      </c>
      <c r="R1827" s="25">
        <v>45778</v>
      </c>
      <c r="S1827" s="45" t="s">
        <v>83</v>
      </c>
      <c r="T1827" s="46">
        <v>840000000</v>
      </c>
      <c r="U1827" s="28" t="s">
        <v>46</v>
      </c>
      <c r="V1827" s="28" t="s">
        <v>52</v>
      </c>
      <c r="W1827" s="72"/>
      <c r="X1827" s="72"/>
      <c r="Y1827" s="72"/>
      <c r="Z1827" s="72"/>
      <c r="AA1827" s="72"/>
      <c r="AB1827" s="72"/>
      <c r="AC1827" s="72"/>
      <c r="AD1827" s="72"/>
      <c r="AE1827" s="72"/>
      <c r="AF1827" s="72"/>
      <c r="AG1827" s="72"/>
      <c r="AH1827" s="72"/>
      <c r="AI1827" s="72"/>
      <c r="AJ1827" s="72"/>
      <c r="AK1827" s="72"/>
      <c r="AL1827" s="72"/>
      <c r="AM1827" s="72"/>
      <c r="AN1827" s="72"/>
      <c r="AO1827" s="72"/>
      <c r="AP1827" s="72"/>
      <c r="AQ1827" s="72"/>
      <c r="AR1827" s="72"/>
      <c r="AS1827" s="72"/>
      <c r="AT1827" s="72"/>
      <c r="AU1827" s="72"/>
      <c r="AV1827" s="72"/>
      <c r="AW1827" s="72"/>
      <c r="AX1827" s="72"/>
      <c r="AY1827" s="72"/>
      <c r="AZ1827" s="72"/>
      <c r="BA1827" s="72"/>
      <c r="BB1827" s="72"/>
      <c r="BC1827" s="72"/>
      <c r="BD1827" s="72"/>
      <c r="BE1827" s="72"/>
      <c r="BF1827" s="72"/>
      <c r="BG1827" s="72"/>
      <c r="BH1827" s="72"/>
      <c r="BI1827" s="72"/>
      <c r="BJ1827" s="72"/>
      <c r="BK1827" s="72"/>
      <c r="BL1827" s="72"/>
      <c r="BM1827" s="72"/>
      <c r="BN1827" s="72"/>
      <c r="BO1827" s="72"/>
      <c r="BP1827" s="72"/>
      <c r="BQ1827" s="72"/>
      <c r="BR1827" s="72"/>
      <c r="BS1827" s="72"/>
      <c r="BT1827" s="72"/>
      <c r="BU1827" s="72"/>
      <c r="BV1827" s="72"/>
      <c r="BW1827" s="72"/>
      <c r="BX1827" s="72"/>
      <c r="BY1827" s="72"/>
      <c r="BZ1827" s="72"/>
      <c r="CA1827" s="72"/>
      <c r="CB1827" s="72"/>
      <c r="CC1827" s="72"/>
      <c r="CD1827" s="72"/>
      <c r="CE1827" s="72"/>
      <c r="CF1827" s="72"/>
      <c r="CG1827" s="72"/>
      <c r="CH1827" s="72"/>
      <c r="CI1827" s="72"/>
      <c r="CJ1827" s="72"/>
      <c r="CK1827" s="72"/>
      <c r="CL1827" s="72"/>
      <c r="CM1827" s="72"/>
      <c r="CN1827" s="72"/>
      <c r="CO1827" s="72"/>
      <c r="CP1827" s="72"/>
      <c r="CQ1827" s="72"/>
      <c r="CR1827" s="72"/>
      <c r="CS1827" s="72"/>
      <c r="CT1827" s="72"/>
      <c r="CU1827" s="72"/>
      <c r="CV1827" s="72"/>
      <c r="CW1827" s="72"/>
      <c r="CX1827" s="72"/>
      <c r="CY1827" s="72"/>
      <c r="CZ1827" s="72"/>
      <c r="DA1827" s="72"/>
      <c r="DB1827" s="72"/>
      <c r="DC1827" s="72"/>
      <c r="DD1827" s="72"/>
      <c r="DE1827" s="72"/>
      <c r="DF1827" s="72"/>
      <c r="DG1827" s="72"/>
      <c r="DH1827" s="72"/>
      <c r="DI1827" s="72"/>
      <c r="DJ1827" s="72"/>
      <c r="DK1827" s="72"/>
      <c r="DL1827" s="72"/>
      <c r="DM1827" s="72"/>
      <c r="DN1827" s="72"/>
      <c r="DO1827" s="72"/>
      <c r="DP1827" s="72"/>
      <c r="DQ1827" s="72"/>
      <c r="DR1827" s="72"/>
      <c r="DS1827" s="72"/>
      <c r="DT1827" s="72"/>
      <c r="DU1827" s="72"/>
      <c r="DV1827" s="72"/>
      <c r="DW1827" s="72"/>
      <c r="DX1827" s="72"/>
      <c r="DY1827" s="72"/>
      <c r="DZ1827" s="72"/>
      <c r="EA1827" s="72"/>
      <c r="EB1827" s="72"/>
      <c r="EC1827" s="72"/>
      <c r="ED1827" s="72"/>
      <c r="EE1827" s="72"/>
      <c r="EF1827" s="72"/>
      <c r="EG1827" s="72"/>
      <c r="EH1827" s="72"/>
      <c r="EI1827" s="72"/>
      <c r="EJ1827" s="72"/>
      <c r="EK1827" s="72"/>
      <c r="EL1827" s="72"/>
      <c r="EM1827" s="72"/>
      <c r="EN1827" s="72"/>
      <c r="EO1827" s="72"/>
      <c r="EP1827" s="72"/>
      <c r="EQ1827" s="72"/>
      <c r="ER1827" s="72"/>
      <c r="ES1827" s="72"/>
      <c r="ET1827" s="72"/>
      <c r="EU1827" s="72"/>
      <c r="EV1827" s="72"/>
      <c r="EW1827" s="72"/>
      <c r="EX1827" s="72"/>
      <c r="EY1827" s="72"/>
      <c r="EZ1827" s="72"/>
      <c r="FA1827" s="72"/>
      <c r="FB1827" s="72"/>
      <c r="FC1827" s="72"/>
      <c r="FD1827" s="72"/>
      <c r="FE1827" s="72"/>
      <c r="FF1827" s="72"/>
      <c r="FG1827" s="72"/>
      <c r="FH1827" s="72"/>
      <c r="FI1827" s="72"/>
      <c r="FJ1827" s="72"/>
      <c r="FK1827" s="72"/>
      <c r="FL1827" s="72"/>
      <c r="FM1827" s="72"/>
      <c r="FN1827" s="72"/>
      <c r="FO1827" s="72"/>
      <c r="FP1827" s="72"/>
      <c r="FQ1827" s="72"/>
      <c r="FR1827" s="72"/>
      <c r="FS1827" s="72"/>
      <c r="FT1827" s="72"/>
      <c r="FU1827" s="72"/>
      <c r="FV1827" s="72"/>
      <c r="FW1827" s="72"/>
      <c r="FX1827" s="72"/>
      <c r="FY1827" s="72"/>
      <c r="FZ1827" s="72"/>
      <c r="GA1827" s="72"/>
      <c r="GB1827" s="72"/>
      <c r="GC1827" s="72"/>
      <c r="GD1827" s="72"/>
      <c r="GE1827" s="72"/>
      <c r="GF1827" s="72"/>
      <c r="GG1827" s="72"/>
      <c r="GH1827" s="72"/>
      <c r="GI1827" s="72"/>
      <c r="GJ1827" s="72"/>
      <c r="GK1827" s="72"/>
      <c r="GL1827" s="72"/>
      <c r="GM1827" s="72"/>
      <c r="GN1827" s="72"/>
      <c r="GO1827" s="72"/>
      <c r="GP1827" s="72"/>
      <c r="GQ1827" s="72"/>
      <c r="GR1827" s="72"/>
      <c r="GS1827" s="72"/>
      <c r="GT1827" s="72"/>
      <c r="GU1827" s="72"/>
      <c r="GV1827" s="72"/>
      <c r="GW1827" s="72"/>
      <c r="GX1827" s="72"/>
      <c r="GY1827" s="72"/>
      <c r="GZ1827" s="72"/>
      <c r="HA1827" s="72"/>
      <c r="HB1827" s="72"/>
      <c r="HC1827" s="72"/>
      <c r="HD1827" s="72"/>
      <c r="HE1827" s="72"/>
      <c r="HF1827" s="72"/>
      <c r="HG1827" s="72"/>
      <c r="HH1827" s="72"/>
      <c r="HI1827" s="72"/>
      <c r="HJ1827" s="72"/>
      <c r="HK1827" s="72"/>
      <c r="HL1827" s="72"/>
      <c r="HM1827" s="72"/>
      <c r="HN1827" s="72"/>
      <c r="HO1827" s="72"/>
      <c r="HP1827" s="72"/>
      <c r="HQ1827" s="72"/>
      <c r="HR1827" s="72"/>
      <c r="HS1827" s="72"/>
      <c r="HT1827" s="72"/>
      <c r="HU1827" s="72"/>
      <c r="HV1827" s="72"/>
      <c r="HW1827" s="72"/>
      <c r="HX1827" s="72"/>
      <c r="HY1827" s="72"/>
      <c r="HZ1827" s="72"/>
      <c r="IA1827" s="72"/>
      <c r="IB1827" s="72"/>
      <c r="IC1827" s="72"/>
      <c r="ID1827" s="72"/>
      <c r="IE1827" s="72"/>
      <c r="IF1827" s="72"/>
      <c r="IG1827" s="72"/>
      <c r="IH1827" s="72"/>
      <c r="II1827" s="72"/>
      <c r="IJ1827" s="72"/>
      <c r="IK1827" s="72"/>
      <c r="IL1827" s="72"/>
      <c r="IM1827" s="72"/>
      <c r="IN1827" s="72"/>
      <c r="IO1827" s="72"/>
      <c r="IP1827" s="72"/>
      <c r="IQ1827" s="72"/>
      <c r="IR1827" s="72"/>
      <c r="IS1827" s="72"/>
      <c r="IT1827" s="72"/>
      <c r="IU1827" s="72"/>
      <c r="IV1827" s="72"/>
      <c r="IW1827" s="72"/>
      <c r="IX1827" s="72"/>
      <c r="IY1827" s="72"/>
      <c r="IZ1827" s="72"/>
      <c r="JA1827" s="72"/>
      <c r="JB1827" s="72"/>
      <c r="JC1827" s="72"/>
      <c r="JD1827" s="72"/>
      <c r="JE1827" s="72"/>
      <c r="JF1827" s="72"/>
      <c r="JG1827" s="72"/>
      <c r="JH1827" s="72"/>
      <c r="JI1827" s="72"/>
      <c r="JJ1827" s="72"/>
      <c r="JK1827" s="72"/>
      <c r="JL1827" s="72"/>
      <c r="JM1827" s="72"/>
      <c r="JN1827" s="72"/>
      <c r="JO1827" s="72"/>
      <c r="JP1827" s="72"/>
      <c r="JQ1827" s="72"/>
      <c r="JR1827" s="72"/>
      <c r="JS1827" s="72"/>
      <c r="JT1827" s="72"/>
      <c r="JU1827" s="72"/>
      <c r="JV1827" s="72"/>
      <c r="JW1827" s="72"/>
      <c r="JX1827" s="72"/>
      <c r="JY1827" s="72"/>
      <c r="JZ1827" s="72"/>
      <c r="KA1827" s="72"/>
      <c r="KB1827" s="72"/>
      <c r="KC1827" s="72"/>
      <c r="KD1827" s="72"/>
      <c r="KE1827" s="72"/>
      <c r="KF1827" s="72"/>
      <c r="KG1827" s="72"/>
      <c r="KH1827" s="72"/>
      <c r="KI1827" s="72"/>
      <c r="KJ1827" s="72"/>
      <c r="KK1827" s="72"/>
      <c r="KL1827" s="72"/>
      <c r="KM1827" s="72"/>
      <c r="KN1827" s="72"/>
      <c r="KO1827" s="72"/>
      <c r="KP1827" s="72"/>
      <c r="KQ1827" s="72"/>
      <c r="KR1827" s="72"/>
      <c r="KS1827" s="72"/>
      <c r="KT1827" s="72"/>
      <c r="KU1827" s="72"/>
      <c r="KV1827" s="72"/>
      <c r="KW1827" s="72"/>
      <c r="KX1827" s="72"/>
      <c r="KY1827" s="72"/>
      <c r="KZ1827" s="72"/>
      <c r="LA1827" s="72"/>
      <c r="LB1827" s="72"/>
      <c r="LC1827" s="72"/>
      <c r="LD1827" s="72"/>
      <c r="LE1827" s="72"/>
      <c r="LF1827" s="72"/>
      <c r="LG1827" s="72"/>
      <c r="LH1827" s="72"/>
      <c r="LI1827" s="72"/>
      <c r="LJ1827" s="72"/>
      <c r="LK1827" s="72"/>
      <c r="LL1827" s="72"/>
      <c r="LM1827" s="72"/>
      <c r="LN1827" s="72"/>
      <c r="LO1827" s="72"/>
      <c r="LP1827" s="72"/>
      <c r="LQ1827" s="72"/>
      <c r="LR1827" s="72"/>
      <c r="LS1827" s="72"/>
      <c r="LT1827" s="72"/>
      <c r="LU1827" s="72"/>
      <c r="LV1827" s="72"/>
      <c r="LW1827" s="72"/>
      <c r="LX1827" s="72"/>
      <c r="LY1827" s="72"/>
      <c r="LZ1827" s="72"/>
      <c r="MA1827" s="72"/>
      <c r="MB1827" s="72"/>
      <c r="MC1827" s="72"/>
      <c r="MD1827" s="72"/>
      <c r="ME1827" s="72"/>
      <c r="MF1827" s="72"/>
      <c r="MG1827" s="72"/>
      <c r="MH1827" s="72"/>
      <c r="MI1827" s="72"/>
      <c r="MJ1827" s="72"/>
      <c r="MK1827" s="72"/>
      <c r="ML1827" s="72"/>
      <c r="MM1827" s="72"/>
      <c r="MN1827" s="72"/>
      <c r="MO1827" s="72"/>
      <c r="MP1827" s="72"/>
      <c r="MQ1827" s="72"/>
      <c r="MR1827" s="72"/>
      <c r="MS1827" s="72"/>
      <c r="MT1827" s="72"/>
      <c r="MU1827" s="72"/>
      <c r="MV1827" s="72"/>
      <c r="MW1827" s="72"/>
      <c r="MX1827" s="72"/>
      <c r="MY1827" s="72"/>
      <c r="MZ1827" s="72"/>
      <c r="NA1827" s="72"/>
      <c r="NB1827" s="72"/>
      <c r="NC1827" s="72"/>
      <c r="ND1827" s="72"/>
      <c r="NE1827" s="72"/>
      <c r="NF1827" s="72"/>
      <c r="NG1827" s="72"/>
      <c r="NH1827" s="72"/>
      <c r="NI1827" s="72"/>
      <c r="NJ1827" s="72"/>
      <c r="NK1827" s="72"/>
      <c r="NL1827" s="72"/>
      <c r="NM1827" s="72"/>
      <c r="NN1827" s="72"/>
      <c r="NO1827" s="72"/>
      <c r="NP1827" s="72"/>
      <c r="NQ1827" s="72"/>
      <c r="NR1827" s="72"/>
      <c r="NS1827" s="72"/>
      <c r="NT1827" s="72"/>
      <c r="NU1827" s="72"/>
      <c r="NV1827" s="72"/>
      <c r="NW1827" s="72"/>
      <c r="NX1827" s="72"/>
      <c r="NY1827" s="72"/>
      <c r="NZ1827" s="72"/>
      <c r="OA1827" s="72"/>
      <c r="OB1827" s="72"/>
      <c r="OC1827" s="72"/>
      <c r="OD1827" s="72"/>
      <c r="OE1827" s="72"/>
      <c r="OF1827" s="72"/>
      <c r="OG1827" s="72"/>
      <c r="OH1827" s="72"/>
      <c r="OI1827" s="72"/>
      <c r="OJ1827" s="72"/>
      <c r="OK1827" s="72"/>
      <c r="OL1827" s="72"/>
      <c r="OM1827" s="72"/>
      <c r="ON1827" s="72"/>
      <c r="OO1827" s="72"/>
      <c r="OP1827" s="72"/>
      <c r="OQ1827" s="72"/>
      <c r="OR1827" s="72"/>
      <c r="OS1827" s="72"/>
      <c r="OT1827" s="72"/>
      <c r="OU1827" s="72"/>
      <c r="OV1827" s="72"/>
      <c r="OW1827" s="72"/>
      <c r="OX1827" s="72"/>
      <c r="OY1827" s="72"/>
      <c r="OZ1827" s="72"/>
      <c r="PA1827" s="72"/>
      <c r="PB1827" s="72"/>
      <c r="PC1827" s="72"/>
      <c r="PD1827" s="72"/>
      <c r="PE1827" s="72"/>
      <c r="PF1827" s="72"/>
      <c r="PG1827" s="72"/>
      <c r="PH1827" s="72"/>
      <c r="PI1827" s="72"/>
      <c r="PJ1827" s="72"/>
      <c r="PK1827" s="72"/>
      <c r="PL1827" s="72"/>
      <c r="PM1827" s="72"/>
      <c r="PN1827" s="72"/>
      <c r="PO1827" s="72"/>
      <c r="PP1827" s="72"/>
      <c r="PQ1827" s="72"/>
      <c r="PR1827" s="72"/>
      <c r="PS1827" s="72"/>
      <c r="PT1827" s="72"/>
      <c r="PU1827" s="72"/>
      <c r="PV1827" s="72"/>
      <c r="PW1827" s="72"/>
      <c r="PX1827" s="72"/>
      <c r="PY1827" s="72"/>
      <c r="PZ1827" s="72"/>
      <c r="QA1827" s="72"/>
      <c r="QB1827" s="72"/>
      <c r="QC1827" s="72"/>
      <c r="QD1827" s="72"/>
      <c r="QE1827" s="72"/>
      <c r="QF1827" s="72"/>
      <c r="QG1827" s="72"/>
      <c r="QH1827" s="72"/>
      <c r="QI1827" s="72"/>
      <c r="QJ1827" s="72"/>
      <c r="QK1827" s="72"/>
      <c r="QL1827" s="72"/>
      <c r="QM1827" s="72"/>
      <c r="QN1827" s="72"/>
      <c r="QO1827" s="72"/>
      <c r="QP1827" s="72"/>
      <c r="QQ1827" s="72"/>
      <c r="QR1827" s="72"/>
      <c r="QS1827" s="72"/>
      <c r="QT1827" s="72"/>
      <c r="QU1827" s="72"/>
      <c r="QV1827" s="72"/>
      <c r="QW1827" s="72"/>
      <c r="QX1827" s="72"/>
      <c r="QY1827" s="72"/>
      <c r="QZ1827" s="72"/>
      <c r="RA1827" s="72"/>
      <c r="RB1827" s="72"/>
      <c r="RC1827" s="72"/>
      <c r="RD1827" s="72"/>
      <c r="RE1827" s="72"/>
      <c r="RF1827" s="72"/>
      <c r="RG1827" s="72"/>
      <c r="RH1827" s="72"/>
      <c r="RI1827" s="72"/>
      <c r="RJ1827" s="72"/>
      <c r="RK1827" s="72"/>
      <c r="RL1827" s="72"/>
      <c r="RM1827" s="72"/>
      <c r="RN1827" s="72"/>
      <c r="RO1827" s="72"/>
      <c r="RP1827" s="72"/>
      <c r="RQ1827" s="72"/>
      <c r="RR1827" s="72"/>
      <c r="RS1827" s="72"/>
      <c r="RT1827" s="72"/>
      <c r="RU1827" s="72"/>
      <c r="RV1827" s="72"/>
      <c r="RW1827" s="72"/>
      <c r="RX1827" s="72"/>
      <c r="RY1827" s="72"/>
      <c r="RZ1827" s="72"/>
      <c r="SA1827" s="72"/>
      <c r="SB1827" s="72"/>
      <c r="SC1827" s="72"/>
      <c r="SD1827" s="72"/>
      <c r="SE1827" s="72"/>
      <c r="SF1827" s="72"/>
      <c r="SG1827" s="72"/>
      <c r="SH1827" s="72"/>
      <c r="SI1827" s="72"/>
      <c r="SJ1827" s="72"/>
      <c r="SK1827" s="72"/>
      <c r="SL1827" s="72"/>
      <c r="SM1827" s="72"/>
      <c r="SN1827" s="72"/>
      <c r="SO1827" s="72"/>
      <c r="SP1827" s="72"/>
      <c r="SQ1827" s="72"/>
      <c r="SR1827" s="72"/>
      <c r="SS1827" s="72"/>
      <c r="ST1827" s="72"/>
      <c r="SU1827" s="72"/>
      <c r="SV1827" s="72"/>
      <c r="SW1827" s="72"/>
      <c r="SX1827" s="72"/>
      <c r="SY1827" s="72"/>
      <c r="SZ1827" s="72"/>
      <c r="TA1827" s="72"/>
      <c r="TB1827" s="72"/>
      <c r="TC1827" s="72"/>
    </row>
    <row r="1828" spans="1:523" ht="16.5" customHeight="1" x14ac:dyDescent="0.2">
      <c r="A1828" s="20">
        <v>1217</v>
      </c>
      <c r="B1828" s="20" t="s">
        <v>72</v>
      </c>
      <c r="C1828" s="20" t="s">
        <v>22</v>
      </c>
      <c r="D1828" s="20" t="s">
        <v>49</v>
      </c>
      <c r="E1828" s="20" t="s">
        <v>1345</v>
      </c>
      <c r="F1828" s="22" t="s">
        <v>1135</v>
      </c>
      <c r="G1828" s="20" t="s">
        <v>42</v>
      </c>
      <c r="H1828" s="20" t="s">
        <v>35</v>
      </c>
      <c r="I1828" s="20" t="s">
        <v>27</v>
      </c>
      <c r="J1828" s="129" t="s">
        <v>1291</v>
      </c>
      <c r="K1828" s="20"/>
      <c r="L1828" s="20"/>
      <c r="M1828" s="20"/>
      <c r="N1828" s="20"/>
      <c r="O1828" s="20"/>
      <c r="P1828" s="23"/>
      <c r="Q1828" s="24">
        <v>5</v>
      </c>
      <c r="R1828" s="25">
        <v>45809</v>
      </c>
      <c r="S1828" s="20"/>
      <c r="T1828" s="23">
        <v>100000000</v>
      </c>
      <c r="U1828" s="28" t="s">
        <v>46</v>
      </c>
      <c r="V1828" s="28" t="s">
        <v>52</v>
      </c>
      <c r="W1828" s="72"/>
      <c r="X1828" s="72"/>
      <c r="Y1828" s="72"/>
      <c r="Z1828" s="72"/>
      <c r="AA1828" s="72"/>
      <c r="AB1828" s="72"/>
      <c r="AC1828" s="72"/>
      <c r="AD1828" s="72"/>
      <c r="AE1828" s="72"/>
      <c r="AF1828" s="72"/>
      <c r="AG1828" s="72"/>
      <c r="AH1828" s="72"/>
      <c r="AI1828" s="72"/>
      <c r="AJ1828" s="72"/>
      <c r="AK1828" s="72"/>
      <c r="AL1828" s="72"/>
      <c r="AM1828" s="72"/>
      <c r="AN1828" s="72"/>
      <c r="AO1828" s="72"/>
      <c r="AP1828" s="72"/>
      <c r="AQ1828" s="72"/>
      <c r="AR1828" s="72"/>
      <c r="AS1828" s="72"/>
      <c r="AT1828" s="72"/>
      <c r="AU1828" s="72"/>
      <c r="AV1828" s="72"/>
      <c r="AW1828" s="72"/>
      <c r="AX1828" s="72"/>
      <c r="AY1828" s="72"/>
      <c r="AZ1828" s="72"/>
      <c r="BA1828" s="72"/>
      <c r="BB1828" s="72"/>
      <c r="BC1828" s="72"/>
      <c r="BD1828" s="72"/>
      <c r="BE1828" s="72"/>
      <c r="BF1828" s="72"/>
      <c r="BG1828" s="72"/>
      <c r="BH1828" s="72"/>
      <c r="BI1828" s="72"/>
      <c r="BJ1828" s="72"/>
      <c r="BK1828" s="72"/>
      <c r="BL1828" s="72"/>
      <c r="BM1828" s="72"/>
      <c r="BN1828" s="72"/>
      <c r="BO1828" s="72"/>
      <c r="BP1828" s="72"/>
      <c r="BQ1828" s="72"/>
      <c r="BR1828" s="72"/>
      <c r="BS1828" s="72"/>
      <c r="BT1828" s="72"/>
      <c r="BU1828" s="72"/>
      <c r="BV1828" s="72"/>
      <c r="BW1828" s="72"/>
      <c r="BX1828" s="72"/>
      <c r="BY1828" s="72"/>
      <c r="BZ1828" s="72"/>
      <c r="CA1828" s="72"/>
      <c r="CB1828" s="72"/>
      <c r="CC1828" s="72"/>
      <c r="CD1828" s="72"/>
      <c r="CE1828" s="72"/>
      <c r="CF1828" s="72"/>
      <c r="CG1828" s="72"/>
      <c r="CH1828" s="72"/>
      <c r="CI1828" s="72"/>
      <c r="CJ1828" s="72"/>
      <c r="CK1828" s="72"/>
      <c r="CL1828" s="72"/>
      <c r="CM1828" s="72"/>
      <c r="CN1828" s="72"/>
      <c r="CO1828" s="72"/>
      <c r="CP1828" s="72"/>
      <c r="CQ1828" s="72"/>
      <c r="CR1828" s="72"/>
      <c r="CS1828" s="72"/>
      <c r="CT1828" s="72"/>
      <c r="CU1828" s="72"/>
      <c r="CV1828" s="72"/>
      <c r="CW1828" s="72"/>
      <c r="CX1828" s="72"/>
      <c r="CY1828" s="72"/>
      <c r="CZ1828" s="72"/>
      <c r="DA1828" s="72"/>
      <c r="DB1828" s="72"/>
      <c r="DC1828" s="72"/>
      <c r="DD1828" s="72"/>
      <c r="DE1828" s="72"/>
      <c r="DF1828" s="72"/>
      <c r="DG1828" s="72"/>
      <c r="DH1828" s="72"/>
      <c r="DI1828" s="72"/>
      <c r="DJ1828" s="72"/>
      <c r="DK1828" s="72"/>
      <c r="DL1828" s="72"/>
      <c r="DM1828" s="72"/>
      <c r="DN1828" s="72"/>
      <c r="DO1828" s="72"/>
      <c r="DP1828" s="72"/>
      <c r="DQ1828" s="72"/>
      <c r="DR1828" s="72"/>
      <c r="DS1828" s="72"/>
      <c r="DT1828" s="72"/>
      <c r="DU1828" s="72"/>
      <c r="DV1828" s="72"/>
      <c r="DW1828" s="72"/>
      <c r="DX1828" s="72"/>
      <c r="DY1828" s="72"/>
      <c r="DZ1828" s="72"/>
      <c r="EA1828" s="72"/>
      <c r="EB1828" s="72"/>
      <c r="EC1828" s="72"/>
      <c r="ED1828" s="72"/>
      <c r="EE1828" s="72"/>
      <c r="EF1828" s="72"/>
      <c r="EG1828" s="72"/>
      <c r="EH1828" s="72"/>
      <c r="EI1828" s="72"/>
      <c r="EJ1828" s="72"/>
      <c r="EK1828" s="72"/>
      <c r="EL1828" s="72"/>
      <c r="EM1828" s="72"/>
      <c r="EN1828" s="72"/>
      <c r="EO1828" s="72"/>
      <c r="EP1828" s="72"/>
      <c r="EQ1828" s="72"/>
      <c r="ER1828" s="72"/>
      <c r="ES1828" s="72"/>
      <c r="ET1828" s="72"/>
      <c r="EU1828" s="72"/>
      <c r="EV1828" s="72"/>
      <c r="EW1828" s="72"/>
      <c r="EX1828" s="72"/>
      <c r="EY1828" s="72"/>
      <c r="EZ1828" s="72"/>
      <c r="FA1828" s="72"/>
      <c r="FB1828" s="72"/>
      <c r="FC1828" s="72"/>
      <c r="FD1828" s="72"/>
      <c r="FE1828" s="72"/>
      <c r="FF1828" s="72"/>
      <c r="FG1828" s="72"/>
      <c r="FH1828" s="72"/>
      <c r="FI1828" s="72"/>
      <c r="FJ1828" s="72"/>
      <c r="FK1828" s="72"/>
      <c r="FL1828" s="72"/>
      <c r="FM1828" s="72"/>
      <c r="FN1828" s="72"/>
      <c r="FO1828" s="72"/>
      <c r="FP1828" s="72"/>
      <c r="FQ1828" s="72"/>
      <c r="FR1828" s="72"/>
      <c r="FS1828" s="72"/>
      <c r="FT1828" s="72"/>
      <c r="FU1828" s="72"/>
      <c r="FV1828" s="72"/>
      <c r="FW1828" s="72"/>
      <c r="FX1828" s="72"/>
      <c r="FY1828" s="72"/>
      <c r="FZ1828" s="72"/>
      <c r="GA1828" s="72"/>
      <c r="GB1828" s="72"/>
      <c r="GC1828" s="72"/>
      <c r="GD1828" s="72"/>
      <c r="GE1828" s="72"/>
      <c r="GF1828" s="72"/>
      <c r="GG1828" s="72"/>
      <c r="GH1828" s="72"/>
      <c r="GI1828" s="72"/>
      <c r="GJ1828" s="72"/>
      <c r="GK1828" s="72"/>
      <c r="GL1828" s="72"/>
      <c r="GM1828" s="72"/>
      <c r="GN1828" s="72"/>
      <c r="GO1828" s="72"/>
      <c r="GP1828" s="72"/>
      <c r="GQ1828" s="72"/>
      <c r="GR1828" s="72"/>
      <c r="GS1828" s="72"/>
      <c r="GT1828" s="72"/>
      <c r="GU1828" s="72"/>
      <c r="GV1828" s="72"/>
      <c r="GW1828" s="72"/>
      <c r="GX1828" s="72"/>
      <c r="GY1828" s="72"/>
      <c r="GZ1828" s="72"/>
      <c r="HA1828" s="72"/>
      <c r="HB1828" s="72"/>
      <c r="HC1828" s="72"/>
      <c r="HD1828" s="72"/>
      <c r="HE1828" s="72"/>
      <c r="HF1828" s="72"/>
      <c r="HG1828" s="72"/>
      <c r="HH1828" s="72"/>
      <c r="HI1828" s="72"/>
      <c r="HJ1828" s="72"/>
      <c r="HK1828" s="72"/>
      <c r="HL1828" s="72"/>
      <c r="HM1828" s="72"/>
      <c r="HN1828" s="72"/>
      <c r="HO1828" s="72"/>
      <c r="HP1828" s="72"/>
      <c r="HQ1828" s="72"/>
      <c r="HR1828" s="72"/>
      <c r="HS1828" s="72"/>
      <c r="HT1828" s="72"/>
      <c r="HU1828" s="72"/>
      <c r="HV1828" s="72"/>
      <c r="HW1828" s="72"/>
      <c r="HX1828" s="72"/>
      <c r="HY1828" s="72"/>
      <c r="HZ1828" s="72"/>
      <c r="IA1828" s="72"/>
      <c r="IB1828" s="72"/>
      <c r="IC1828" s="72"/>
      <c r="ID1828" s="72"/>
      <c r="IE1828" s="72"/>
      <c r="IF1828" s="72"/>
      <c r="IG1828" s="72"/>
      <c r="IH1828" s="72"/>
      <c r="II1828" s="72"/>
      <c r="IJ1828" s="72"/>
      <c r="IK1828" s="72"/>
      <c r="IL1828" s="72"/>
      <c r="IM1828" s="72"/>
      <c r="IN1828" s="72"/>
      <c r="IO1828" s="72"/>
      <c r="IP1828" s="72"/>
      <c r="IQ1828" s="72"/>
      <c r="IR1828" s="72"/>
      <c r="IS1828" s="72"/>
      <c r="IT1828" s="72"/>
      <c r="IU1828" s="72"/>
      <c r="IV1828" s="72"/>
      <c r="IW1828" s="72"/>
      <c r="IX1828" s="72"/>
      <c r="IY1828" s="72"/>
      <c r="IZ1828" s="72"/>
      <c r="JA1828" s="72"/>
      <c r="JB1828" s="72"/>
      <c r="JC1828" s="72"/>
      <c r="JD1828" s="72"/>
      <c r="JE1828" s="72"/>
      <c r="JF1828" s="72"/>
      <c r="JG1828" s="72"/>
      <c r="JH1828" s="72"/>
      <c r="JI1828" s="72"/>
      <c r="JJ1828" s="72"/>
      <c r="JK1828" s="72"/>
      <c r="JL1828" s="72"/>
      <c r="JM1828" s="72"/>
      <c r="JN1828" s="72"/>
      <c r="JO1828" s="72"/>
      <c r="JP1828" s="72"/>
      <c r="JQ1828" s="72"/>
      <c r="JR1828" s="72"/>
      <c r="JS1828" s="72"/>
      <c r="JT1828" s="72"/>
      <c r="JU1828" s="72"/>
      <c r="JV1828" s="72"/>
      <c r="JW1828" s="72"/>
      <c r="JX1828" s="72"/>
      <c r="JY1828" s="72"/>
      <c r="JZ1828" s="72"/>
      <c r="KA1828" s="72"/>
      <c r="KB1828" s="72"/>
      <c r="KC1828" s="72"/>
      <c r="KD1828" s="72"/>
      <c r="KE1828" s="72"/>
      <c r="KF1828" s="72"/>
      <c r="KG1828" s="72"/>
      <c r="KH1828" s="72"/>
      <c r="KI1828" s="72"/>
      <c r="KJ1828" s="72"/>
      <c r="KK1828" s="72"/>
      <c r="KL1828" s="72"/>
      <c r="KM1828" s="72"/>
      <c r="KN1828" s="72"/>
      <c r="KO1828" s="72"/>
      <c r="KP1828" s="72"/>
      <c r="KQ1828" s="72"/>
      <c r="KR1828" s="72"/>
      <c r="KS1828" s="72"/>
      <c r="KT1828" s="72"/>
      <c r="KU1828" s="72"/>
      <c r="KV1828" s="72"/>
      <c r="KW1828" s="72"/>
      <c r="KX1828" s="72"/>
      <c r="KY1828" s="72"/>
      <c r="KZ1828" s="72"/>
      <c r="LA1828" s="72"/>
      <c r="LB1828" s="72"/>
      <c r="LC1828" s="72"/>
      <c r="LD1828" s="72"/>
      <c r="LE1828" s="72"/>
      <c r="LF1828" s="72"/>
      <c r="LG1828" s="72"/>
      <c r="LH1828" s="72"/>
      <c r="LI1828" s="72"/>
      <c r="LJ1828" s="72"/>
      <c r="LK1828" s="72"/>
      <c r="LL1828" s="72"/>
      <c r="LM1828" s="72"/>
      <c r="LN1828" s="72"/>
      <c r="LO1828" s="72"/>
      <c r="LP1828" s="72"/>
      <c r="LQ1828" s="72"/>
      <c r="LR1828" s="72"/>
      <c r="LS1828" s="72"/>
      <c r="LT1828" s="72"/>
      <c r="LU1828" s="72"/>
      <c r="LV1828" s="72"/>
      <c r="LW1828" s="72"/>
      <c r="LX1828" s="72"/>
      <c r="LY1828" s="72"/>
      <c r="LZ1828" s="72"/>
      <c r="MA1828" s="72"/>
      <c r="MB1828" s="72"/>
      <c r="MC1828" s="72"/>
      <c r="MD1828" s="72"/>
      <c r="ME1828" s="72"/>
      <c r="MF1828" s="72"/>
      <c r="MG1828" s="72"/>
      <c r="MH1828" s="72"/>
      <c r="MI1828" s="72"/>
      <c r="MJ1828" s="72"/>
      <c r="MK1828" s="72"/>
      <c r="ML1828" s="72"/>
      <c r="MM1828" s="72"/>
      <c r="MN1828" s="72"/>
      <c r="MO1828" s="72"/>
      <c r="MP1828" s="72"/>
      <c r="MQ1828" s="72"/>
      <c r="MR1828" s="72"/>
      <c r="MS1828" s="72"/>
      <c r="MT1828" s="72"/>
      <c r="MU1828" s="72"/>
      <c r="MV1828" s="72"/>
      <c r="MW1828" s="72"/>
      <c r="MX1828" s="72"/>
      <c r="MY1828" s="72"/>
      <c r="MZ1828" s="72"/>
      <c r="NA1828" s="72"/>
      <c r="NB1828" s="72"/>
      <c r="NC1828" s="72"/>
      <c r="ND1828" s="72"/>
      <c r="NE1828" s="72"/>
      <c r="NF1828" s="72"/>
      <c r="NG1828" s="72"/>
      <c r="NH1828" s="72"/>
      <c r="NI1828" s="72"/>
      <c r="NJ1828" s="72"/>
      <c r="NK1828" s="72"/>
      <c r="NL1828" s="72"/>
      <c r="NM1828" s="72"/>
      <c r="NN1828" s="72"/>
      <c r="NO1828" s="72"/>
      <c r="NP1828" s="72"/>
      <c r="NQ1828" s="72"/>
      <c r="NR1828" s="72"/>
      <c r="NS1828" s="72"/>
      <c r="NT1828" s="72"/>
      <c r="NU1828" s="72"/>
      <c r="NV1828" s="72"/>
      <c r="NW1828" s="72"/>
      <c r="NX1828" s="72"/>
      <c r="NY1828" s="72"/>
      <c r="NZ1828" s="72"/>
      <c r="OA1828" s="72"/>
      <c r="OB1828" s="72"/>
      <c r="OC1828" s="72"/>
      <c r="OD1828" s="72"/>
      <c r="OE1828" s="72"/>
      <c r="OF1828" s="72"/>
      <c r="OG1828" s="72"/>
      <c r="OH1828" s="72"/>
      <c r="OI1828" s="72"/>
      <c r="OJ1828" s="72"/>
      <c r="OK1828" s="72"/>
      <c r="OL1828" s="72"/>
      <c r="OM1828" s="72"/>
      <c r="ON1828" s="72"/>
      <c r="OO1828" s="72"/>
      <c r="OP1828" s="72"/>
      <c r="OQ1828" s="72"/>
      <c r="OR1828" s="72"/>
      <c r="OS1828" s="72"/>
      <c r="OT1828" s="72"/>
      <c r="OU1828" s="72"/>
      <c r="OV1828" s="72"/>
      <c r="OW1828" s="72"/>
      <c r="OX1828" s="72"/>
      <c r="OY1828" s="72"/>
      <c r="OZ1828" s="72"/>
      <c r="PA1828" s="72"/>
      <c r="PB1828" s="72"/>
      <c r="PC1828" s="72"/>
      <c r="PD1828" s="72"/>
      <c r="PE1828" s="72"/>
      <c r="PF1828" s="72"/>
      <c r="PG1828" s="72"/>
      <c r="PH1828" s="72"/>
      <c r="PI1828" s="72"/>
      <c r="PJ1828" s="72"/>
      <c r="PK1828" s="72"/>
      <c r="PL1828" s="72"/>
      <c r="PM1828" s="72"/>
      <c r="PN1828" s="72"/>
      <c r="PO1828" s="72"/>
      <c r="PP1828" s="72"/>
      <c r="PQ1828" s="72"/>
      <c r="PR1828" s="72"/>
      <c r="PS1828" s="72"/>
      <c r="PT1828" s="72"/>
      <c r="PU1828" s="72"/>
      <c r="PV1828" s="72"/>
      <c r="PW1828" s="72"/>
      <c r="PX1828" s="72"/>
      <c r="PY1828" s="72"/>
      <c r="PZ1828" s="72"/>
      <c r="QA1828" s="72"/>
      <c r="QB1828" s="72"/>
      <c r="QC1828" s="72"/>
      <c r="QD1828" s="72"/>
      <c r="QE1828" s="72"/>
      <c r="QF1828" s="72"/>
      <c r="QG1828" s="72"/>
      <c r="QH1828" s="72"/>
      <c r="QI1828" s="72"/>
      <c r="QJ1828" s="72"/>
      <c r="QK1828" s="72"/>
      <c r="QL1828" s="72"/>
      <c r="QM1828" s="72"/>
      <c r="QN1828" s="72"/>
      <c r="QO1828" s="72"/>
      <c r="QP1828" s="72"/>
      <c r="QQ1828" s="72"/>
      <c r="QR1828" s="72"/>
      <c r="QS1828" s="72"/>
      <c r="QT1828" s="72"/>
      <c r="QU1828" s="72"/>
      <c r="QV1828" s="72"/>
      <c r="QW1828" s="72"/>
      <c r="QX1828" s="72"/>
      <c r="QY1828" s="72"/>
      <c r="QZ1828" s="72"/>
      <c r="RA1828" s="72"/>
      <c r="RB1828" s="72"/>
      <c r="RC1828" s="72"/>
      <c r="RD1828" s="72"/>
      <c r="RE1828" s="72"/>
      <c r="RF1828" s="72"/>
      <c r="RG1828" s="72"/>
      <c r="RH1828" s="72"/>
      <c r="RI1828" s="72"/>
      <c r="RJ1828" s="72"/>
      <c r="RK1828" s="72"/>
      <c r="RL1828" s="72"/>
      <c r="RM1828" s="72"/>
      <c r="RN1828" s="72"/>
      <c r="RO1828" s="72"/>
      <c r="RP1828" s="72"/>
      <c r="RQ1828" s="72"/>
      <c r="RR1828" s="72"/>
      <c r="RS1828" s="72"/>
      <c r="RT1828" s="72"/>
      <c r="RU1828" s="72"/>
      <c r="RV1828" s="72"/>
      <c r="RW1828" s="72"/>
      <c r="RX1828" s="72"/>
      <c r="RY1828" s="72"/>
      <c r="RZ1828" s="72"/>
      <c r="SA1828" s="72"/>
      <c r="SB1828" s="72"/>
      <c r="SC1828" s="72"/>
      <c r="SD1828" s="72"/>
      <c r="SE1828" s="72"/>
      <c r="SF1828" s="72"/>
      <c r="SG1828" s="72"/>
      <c r="SH1828" s="72"/>
      <c r="SI1828" s="72"/>
      <c r="SJ1828" s="72"/>
      <c r="SK1828" s="72"/>
      <c r="SL1828" s="72"/>
      <c r="SM1828" s="72"/>
      <c r="SN1828" s="72"/>
      <c r="SO1828" s="72"/>
      <c r="SP1828" s="72"/>
      <c r="SQ1828" s="72"/>
      <c r="SR1828" s="72"/>
      <c r="SS1828" s="72"/>
      <c r="ST1828" s="72"/>
      <c r="SU1828" s="72"/>
      <c r="SV1828" s="72"/>
      <c r="SW1828" s="72"/>
      <c r="SX1828" s="72"/>
      <c r="SY1828" s="72"/>
      <c r="SZ1828" s="72"/>
      <c r="TA1828" s="72"/>
      <c r="TB1828" s="72"/>
      <c r="TC1828" s="72"/>
    </row>
    <row r="1829" spans="1:523" ht="16.5" customHeight="1" x14ac:dyDescent="0.2">
      <c r="A1829" s="20">
        <v>1220</v>
      </c>
      <c r="B1829" s="20" t="s">
        <v>76</v>
      </c>
      <c r="C1829" s="20" t="s">
        <v>244</v>
      </c>
      <c r="D1829" s="20" t="s">
        <v>49</v>
      </c>
      <c r="E1829" s="20" t="s">
        <v>1345</v>
      </c>
      <c r="F1829" s="22" t="s">
        <v>245</v>
      </c>
      <c r="G1829" s="20" t="s">
        <v>42</v>
      </c>
      <c r="H1829" s="20" t="s">
        <v>35</v>
      </c>
      <c r="I1829" s="20" t="s">
        <v>81</v>
      </c>
      <c r="J1829" s="129" t="s">
        <v>1292</v>
      </c>
      <c r="K1829" s="20"/>
      <c r="L1829" s="20"/>
      <c r="M1829" s="20"/>
      <c r="N1829" s="20"/>
      <c r="O1829" s="47">
        <v>0</v>
      </c>
      <c r="P1829" s="26">
        <v>162671160</v>
      </c>
      <c r="Q1829" s="24">
        <v>1</v>
      </c>
      <c r="R1829" s="25">
        <v>45658</v>
      </c>
      <c r="S1829" s="20" t="s">
        <v>83</v>
      </c>
      <c r="T1829" s="26">
        <v>1952053920</v>
      </c>
      <c r="U1829" s="28" t="s">
        <v>46</v>
      </c>
      <c r="V1829" s="131" t="s">
        <v>52</v>
      </c>
      <c r="W1829" s="72"/>
      <c r="X1829" s="72"/>
      <c r="Y1829" s="72"/>
      <c r="Z1829" s="72"/>
      <c r="AA1829" s="72"/>
      <c r="AB1829" s="72"/>
      <c r="AC1829" s="72"/>
      <c r="AD1829" s="72"/>
      <c r="AE1829" s="72"/>
      <c r="AF1829" s="72"/>
      <c r="AG1829" s="72"/>
      <c r="AH1829" s="72"/>
      <c r="AI1829" s="72"/>
      <c r="AJ1829" s="72"/>
      <c r="AK1829" s="72"/>
      <c r="AL1829" s="72"/>
      <c r="AM1829" s="72"/>
      <c r="AN1829" s="72"/>
      <c r="AO1829" s="72"/>
      <c r="AP1829" s="72"/>
      <c r="AQ1829" s="72"/>
      <c r="AR1829" s="72"/>
      <c r="AS1829" s="72"/>
      <c r="AT1829" s="72"/>
      <c r="AU1829" s="72"/>
      <c r="AV1829" s="72"/>
      <c r="AW1829" s="72"/>
      <c r="AX1829" s="72"/>
      <c r="AY1829" s="72"/>
      <c r="AZ1829" s="72"/>
      <c r="BA1829" s="72"/>
      <c r="BB1829" s="72"/>
      <c r="BC1829" s="72"/>
      <c r="BD1829" s="72"/>
      <c r="BE1829" s="72"/>
      <c r="BF1829" s="72"/>
      <c r="BG1829" s="72"/>
      <c r="BH1829" s="72"/>
      <c r="BI1829" s="72"/>
      <c r="BJ1829" s="72"/>
      <c r="BK1829" s="72"/>
      <c r="BL1829" s="72"/>
      <c r="BM1829" s="72"/>
      <c r="BN1829" s="72"/>
      <c r="BO1829" s="72"/>
      <c r="BP1829" s="72"/>
      <c r="BQ1829" s="72"/>
      <c r="BR1829" s="72"/>
      <c r="BS1829" s="72"/>
      <c r="BT1829" s="72"/>
      <c r="BU1829" s="72"/>
      <c r="BV1829" s="72"/>
      <c r="BW1829" s="72"/>
      <c r="BX1829" s="72"/>
      <c r="BY1829" s="72"/>
      <c r="BZ1829" s="72"/>
      <c r="CA1829" s="72"/>
      <c r="CB1829" s="72"/>
      <c r="CC1829" s="72"/>
      <c r="CD1829" s="72"/>
      <c r="CE1829" s="72"/>
      <c r="CF1829" s="72"/>
      <c r="CG1829" s="72"/>
      <c r="CH1829" s="72"/>
      <c r="CI1829" s="72"/>
      <c r="CJ1829" s="72"/>
      <c r="CK1829" s="72"/>
      <c r="CL1829" s="72"/>
      <c r="CM1829" s="72"/>
      <c r="CN1829" s="72"/>
      <c r="CO1829" s="72"/>
      <c r="CP1829" s="72"/>
      <c r="CQ1829" s="72"/>
      <c r="CR1829" s="72"/>
      <c r="CS1829" s="72"/>
      <c r="CT1829" s="72"/>
      <c r="CU1829" s="72"/>
      <c r="CV1829" s="72"/>
      <c r="CW1829" s="72"/>
      <c r="CX1829" s="72"/>
      <c r="CY1829" s="72"/>
      <c r="CZ1829" s="72"/>
      <c r="DA1829" s="72"/>
      <c r="DB1829" s="72"/>
      <c r="DC1829" s="72"/>
      <c r="DD1829" s="72"/>
      <c r="DE1829" s="72"/>
      <c r="DF1829" s="72"/>
      <c r="DG1829" s="72"/>
      <c r="DH1829" s="72"/>
      <c r="DI1829" s="72"/>
      <c r="DJ1829" s="72"/>
      <c r="DK1829" s="72"/>
      <c r="DL1829" s="72"/>
      <c r="DM1829" s="72"/>
      <c r="DN1829" s="72"/>
      <c r="DO1829" s="72"/>
      <c r="DP1829" s="72"/>
      <c r="DQ1829" s="72"/>
      <c r="DR1829" s="72"/>
      <c r="DS1829" s="72"/>
      <c r="DT1829" s="72"/>
      <c r="DU1829" s="72"/>
      <c r="DV1829" s="72"/>
      <c r="DW1829" s="72"/>
      <c r="DX1829" s="72"/>
      <c r="DY1829" s="72"/>
      <c r="DZ1829" s="72"/>
      <c r="EA1829" s="72"/>
      <c r="EB1829" s="72"/>
      <c r="EC1829" s="72"/>
      <c r="ED1829" s="72"/>
      <c r="EE1829" s="72"/>
      <c r="EF1829" s="72"/>
      <c r="EG1829" s="72"/>
      <c r="EH1829" s="72"/>
      <c r="EI1829" s="72"/>
      <c r="EJ1829" s="72"/>
      <c r="EK1829" s="72"/>
      <c r="EL1829" s="72"/>
      <c r="EM1829" s="72"/>
      <c r="EN1829" s="72"/>
      <c r="EO1829" s="72"/>
      <c r="EP1829" s="72"/>
      <c r="EQ1829" s="72"/>
      <c r="ER1829" s="72"/>
      <c r="ES1829" s="72"/>
      <c r="ET1829" s="72"/>
      <c r="EU1829" s="72"/>
      <c r="EV1829" s="72"/>
      <c r="EW1829" s="72"/>
      <c r="EX1829" s="72"/>
      <c r="EY1829" s="72"/>
      <c r="EZ1829" s="72"/>
      <c r="FA1829" s="72"/>
      <c r="FB1829" s="72"/>
      <c r="FC1829" s="72"/>
      <c r="FD1829" s="72"/>
      <c r="FE1829" s="72"/>
      <c r="FF1829" s="72"/>
      <c r="FG1829" s="72"/>
      <c r="FH1829" s="72"/>
      <c r="FI1829" s="72"/>
      <c r="FJ1829" s="72"/>
      <c r="FK1829" s="72"/>
      <c r="FL1829" s="72"/>
      <c r="FM1829" s="72"/>
      <c r="FN1829" s="72"/>
      <c r="FO1829" s="72"/>
      <c r="FP1829" s="72"/>
      <c r="FQ1829" s="72"/>
      <c r="FR1829" s="72"/>
      <c r="FS1829" s="72"/>
      <c r="FT1829" s="72"/>
      <c r="FU1829" s="72"/>
      <c r="FV1829" s="72"/>
      <c r="FW1829" s="72"/>
      <c r="FX1829" s="72"/>
      <c r="FY1829" s="72"/>
      <c r="FZ1829" s="72"/>
      <c r="GA1829" s="72"/>
      <c r="GB1829" s="72"/>
      <c r="GC1829" s="72"/>
      <c r="GD1829" s="72"/>
      <c r="GE1829" s="72"/>
      <c r="GF1829" s="72"/>
      <c r="GG1829" s="72"/>
      <c r="GH1829" s="72"/>
      <c r="GI1829" s="72"/>
      <c r="GJ1829" s="72"/>
      <c r="GK1829" s="72"/>
      <c r="GL1829" s="72"/>
      <c r="GM1829" s="72"/>
      <c r="GN1829" s="72"/>
      <c r="GO1829" s="72"/>
      <c r="GP1829" s="72"/>
      <c r="GQ1829" s="72"/>
      <c r="GR1829" s="72"/>
      <c r="GS1829" s="72"/>
      <c r="GT1829" s="72"/>
      <c r="GU1829" s="72"/>
      <c r="GV1829" s="72"/>
      <c r="GW1829" s="72"/>
      <c r="GX1829" s="72"/>
      <c r="GY1829" s="72"/>
      <c r="GZ1829" s="72"/>
      <c r="HA1829" s="72"/>
      <c r="HB1829" s="72"/>
      <c r="HC1829" s="72"/>
      <c r="HD1829" s="72"/>
      <c r="HE1829" s="72"/>
      <c r="HF1829" s="72"/>
      <c r="HG1829" s="72"/>
      <c r="HH1829" s="72"/>
      <c r="HI1829" s="72"/>
      <c r="HJ1829" s="72"/>
      <c r="HK1829" s="72"/>
      <c r="HL1829" s="72"/>
      <c r="HM1829" s="72"/>
      <c r="HN1829" s="72"/>
      <c r="HO1829" s="72"/>
      <c r="HP1829" s="72"/>
      <c r="HQ1829" s="72"/>
      <c r="HR1829" s="72"/>
      <c r="HS1829" s="72"/>
      <c r="HT1829" s="72"/>
      <c r="HU1829" s="72"/>
      <c r="HV1829" s="72"/>
      <c r="HW1829" s="72"/>
      <c r="HX1829" s="72"/>
      <c r="HY1829" s="72"/>
      <c r="HZ1829" s="72"/>
      <c r="IA1829" s="72"/>
      <c r="IB1829" s="72"/>
      <c r="IC1829" s="72"/>
      <c r="ID1829" s="72"/>
      <c r="IE1829" s="72"/>
      <c r="IF1829" s="72"/>
      <c r="IG1829" s="72"/>
      <c r="IH1829" s="72"/>
      <c r="II1829" s="72"/>
      <c r="IJ1829" s="72"/>
      <c r="IK1829" s="72"/>
      <c r="IL1829" s="72"/>
      <c r="IM1829" s="72"/>
      <c r="IN1829" s="72"/>
      <c r="IO1829" s="72"/>
      <c r="IP1829" s="72"/>
      <c r="IQ1829" s="72"/>
      <c r="IR1829" s="72"/>
      <c r="IS1829" s="72"/>
      <c r="IT1829" s="72"/>
      <c r="IU1829" s="72"/>
      <c r="IV1829" s="72"/>
      <c r="IW1829" s="72"/>
      <c r="IX1829" s="72"/>
      <c r="IY1829" s="72"/>
      <c r="IZ1829" s="72"/>
      <c r="JA1829" s="72"/>
      <c r="JB1829" s="72"/>
      <c r="JC1829" s="72"/>
      <c r="JD1829" s="72"/>
      <c r="JE1829" s="72"/>
      <c r="JF1829" s="72"/>
      <c r="JG1829" s="72"/>
      <c r="JH1829" s="72"/>
      <c r="JI1829" s="72"/>
      <c r="JJ1829" s="72"/>
      <c r="JK1829" s="72"/>
      <c r="JL1829" s="72"/>
      <c r="JM1829" s="72"/>
      <c r="JN1829" s="72"/>
      <c r="JO1829" s="72"/>
      <c r="JP1829" s="72"/>
      <c r="JQ1829" s="72"/>
      <c r="JR1829" s="72"/>
      <c r="JS1829" s="72"/>
      <c r="JT1829" s="72"/>
      <c r="JU1829" s="72"/>
      <c r="JV1829" s="72"/>
      <c r="JW1829" s="72"/>
      <c r="JX1829" s="72"/>
      <c r="JY1829" s="72"/>
      <c r="JZ1829" s="72"/>
      <c r="KA1829" s="72"/>
      <c r="KB1829" s="72"/>
      <c r="KC1829" s="72"/>
      <c r="KD1829" s="72"/>
      <c r="KE1829" s="72"/>
      <c r="KF1829" s="72"/>
      <c r="KG1829" s="72"/>
      <c r="KH1829" s="72"/>
      <c r="KI1829" s="72"/>
      <c r="KJ1829" s="72"/>
      <c r="KK1829" s="72"/>
      <c r="KL1829" s="72"/>
      <c r="KM1829" s="72"/>
      <c r="KN1829" s="72"/>
      <c r="KO1829" s="72"/>
      <c r="KP1829" s="72"/>
      <c r="KQ1829" s="72"/>
      <c r="KR1829" s="72"/>
      <c r="KS1829" s="72"/>
      <c r="KT1829" s="72"/>
      <c r="KU1829" s="72"/>
      <c r="KV1829" s="72"/>
      <c r="KW1829" s="72"/>
      <c r="KX1829" s="72"/>
      <c r="KY1829" s="72"/>
      <c r="KZ1829" s="72"/>
      <c r="LA1829" s="72"/>
      <c r="LB1829" s="72"/>
      <c r="LC1829" s="72"/>
      <c r="LD1829" s="72"/>
      <c r="LE1829" s="72"/>
      <c r="LF1829" s="72"/>
      <c r="LG1829" s="72"/>
      <c r="LH1829" s="72"/>
      <c r="LI1829" s="72"/>
      <c r="LJ1829" s="72"/>
      <c r="LK1829" s="72"/>
      <c r="LL1829" s="72"/>
      <c r="LM1829" s="72"/>
      <c r="LN1829" s="72"/>
      <c r="LO1829" s="72"/>
      <c r="LP1829" s="72"/>
      <c r="LQ1829" s="72"/>
      <c r="LR1829" s="72"/>
      <c r="LS1829" s="72"/>
      <c r="LT1829" s="72"/>
      <c r="LU1829" s="72"/>
      <c r="LV1829" s="72"/>
      <c r="LW1829" s="72"/>
      <c r="LX1829" s="72"/>
      <c r="LY1829" s="72"/>
      <c r="LZ1829" s="72"/>
      <c r="MA1829" s="72"/>
      <c r="MB1829" s="72"/>
      <c r="MC1829" s="72"/>
      <c r="MD1829" s="72"/>
      <c r="ME1829" s="72"/>
      <c r="MF1829" s="72"/>
      <c r="MG1829" s="72"/>
      <c r="MH1829" s="72"/>
      <c r="MI1829" s="72"/>
      <c r="MJ1829" s="72"/>
      <c r="MK1829" s="72"/>
      <c r="ML1829" s="72"/>
      <c r="MM1829" s="72"/>
      <c r="MN1829" s="72"/>
      <c r="MO1829" s="72"/>
      <c r="MP1829" s="72"/>
      <c r="MQ1829" s="72"/>
      <c r="MR1829" s="72"/>
      <c r="MS1829" s="72"/>
      <c r="MT1829" s="72"/>
      <c r="MU1829" s="72"/>
      <c r="MV1829" s="72"/>
      <c r="MW1829" s="72"/>
      <c r="MX1829" s="72"/>
      <c r="MY1829" s="72"/>
      <c r="MZ1829" s="72"/>
      <c r="NA1829" s="72"/>
      <c r="NB1829" s="72"/>
      <c r="NC1829" s="72"/>
      <c r="ND1829" s="72"/>
      <c r="NE1829" s="72"/>
      <c r="NF1829" s="72"/>
      <c r="NG1829" s="72"/>
      <c r="NH1829" s="72"/>
      <c r="NI1829" s="72"/>
      <c r="NJ1829" s="72"/>
      <c r="NK1829" s="72"/>
      <c r="NL1829" s="72"/>
      <c r="NM1829" s="72"/>
      <c r="NN1829" s="72"/>
      <c r="NO1829" s="72"/>
      <c r="NP1829" s="72"/>
      <c r="NQ1829" s="72"/>
      <c r="NR1829" s="72"/>
      <c r="NS1829" s="72"/>
      <c r="NT1829" s="72"/>
      <c r="NU1829" s="72"/>
      <c r="NV1829" s="72"/>
      <c r="NW1829" s="72"/>
      <c r="NX1829" s="72"/>
      <c r="NY1829" s="72"/>
      <c r="NZ1829" s="72"/>
      <c r="OA1829" s="72"/>
      <c r="OB1829" s="72"/>
      <c r="OC1829" s="72"/>
      <c r="OD1829" s="72"/>
      <c r="OE1829" s="72"/>
      <c r="OF1829" s="72"/>
      <c r="OG1829" s="72"/>
      <c r="OH1829" s="72"/>
      <c r="OI1829" s="72"/>
      <c r="OJ1829" s="72"/>
      <c r="OK1829" s="72"/>
      <c r="OL1829" s="72"/>
      <c r="OM1829" s="72"/>
      <c r="ON1829" s="72"/>
      <c r="OO1829" s="72"/>
      <c r="OP1829" s="72"/>
      <c r="OQ1829" s="72"/>
      <c r="OR1829" s="72"/>
      <c r="OS1829" s="72"/>
      <c r="OT1829" s="72"/>
      <c r="OU1829" s="72"/>
      <c r="OV1829" s="72"/>
      <c r="OW1829" s="72"/>
      <c r="OX1829" s="72"/>
      <c r="OY1829" s="72"/>
      <c r="OZ1829" s="72"/>
      <c r="PA1829" s="72"/>
      <c r="PB1829" s="72"/>
      <c r="PC1829" s="72"/>
      <c r="PD1829" s="72"/>
      <c r="PE1829" s="72"/>
      <c r="PF1829" s="72"/>
      <c r="PG1829" s="72"/>
      <c r="PH1829" s="72"/>
      <c r="PI1829" s="72"/>
      <c r="PJ1829" s="72"/>
      <c r="PK1829" s="72"/>
      <c r="PL1829" s="72"/>
      <c r="PM1829" s="72"/>
      <c r="PN1829" s="72"/>
      <c r="PO1829" s="72"/>
      <c r="PP1829" s="72"/>
      <c r="PQ1829" s="72"/>
      <c r="PR1829" s="72"/>
      <c r="PS1829" s="72"/>
      <c r="PT1829" s="72"/>
      <c r="PU1829" s="72"/>
      <c r="PV1829" s="72"/>
      <c r="PW1829" s="72"/>
      <c r="PX1829" s="72"/>
      <c r="PY1829" s="72"/>
      <c r="PZ1829" s="72"/>
      <c r="QA1829" s="72"/>
      <c r="QB1829" s="72"/>
      <c r="QC1829" s="72"/>
      <c r="QD1829" s="72"/>
      <c r="QE1829" s="72"/>
      <c r="QF1829" s="72"/>
      <c r="QG1829" s="72"/>
      <c r="QH1829" s="72"/>
      <c r="QI1829" s="72"/>
      <c r="QJ1829" s="72"/>
      <c r="QK1829" s="72"/>
      <c r="QL1829" s="72"/>
      <c r="QM1829" s="72"/>
      <c r="QN1829" s="72"/>
      <c r="QO1829" s="72"/>
      <c r="QP1829" s="72"/>
      <c r="QQ1829" s="72"/>
      <c r="QR1829" s="72"/>
      <c r="QS1829" s="72"/>
      <c r="QT1829" s="72"/>
      <c r="QU1829" s="72"/>
      <c r="QV1829" s="72"/>
      <c r="QW1829" s="72"/>
      <c r="QX1829" s="72"/>
      <c r="QY1829" s="72"/>
      <c r="QZ1829" s="72"/>
      <c r="RA1829" s="72"/>
      <c r="RB1829" s="72"/>
      <c r="RC1829" s="72"/>
      <c r="RD1829" s="72"/>
      <c r="RE1829" s="72"/>
      <c r="RF1829" s="72"/>
      <c r="RG1829" s="72"/>
      <c r="RH1829" s="72"/>
      <c r="RI1829" s="72"/>
      <c r="RJ1829" s="72"/>
      <c r="RK1829" s="72"/>
      <c r="RL1829" s="72"/>
      <c r="RM1829" s="72"/>
      <c r="RN1829" s="72"/>
      <c r="RO1829" s="72"/>
      <c r="RP1829" s="72"/>
      <c r="RQ1829" s="72"/>
      <c r="RR1829" s="72"/>
      <c r="RS1829" s="72"/>
      <c r="RT1829" s="72"/>
      <c r="RU1829" s="72"/>
      <c r="RV1829" s="72"/>
      <c r="RW1829" s="72"/>
      <c r="RX1829" s="72"/>
      <c r="RY1829" s="72"/>
      <c r="RZ1829" s="72"/>
      <c r="SA1829" s="72"/>
      <c r="SB1829" s="72"/>
      <c r="SC1829" s="72"/>
      <c r="SD1829" s="72"/>
      <c r="SE1829" s="72"/>
      <c r="SF1829" s="72"/>
      <c r="SG1829" s="72"/>
      <c r="SH1829" s="72"/>
      <c r="SI1829" s="72"/>
      <c r="SJ1829" s="72"/>
      <c r="SK1829" s="72"/>
      <c r="SL1829" s="72"/>
      <c r="SM1829" s="72"/>
      <c r="SN1829" s="72"/>
      <c r="SO1829" s="72"/>
      <c r="SP1829" s="72"/>
      <c r="SQ1829" s="72"/>
      <c r="SR1829" s="72"/>
      <c r="SS1829" s="72"/>
      <c r="ST1829" s="72"/>
      <c r="SU1829" s="72"/>
      <c r="SV1829" s="72"/>
      <c r="SW1829" s="72"/>
      <c r="SX1829" s="72"/>
      <c r="SY1829" s="72"/>
      <c r="SZ1829" s="72"/>
      <c r="TA1829" s="72"/>
      <c r="TB1829" s="72"/>
      <c r="TC1829" s="72"/>
    </row>
    <row r="1830" spans="1:523" ht="16.5" customHeight="1" x14ac:dyDescent="0.2">
      <c r="A1830" s="20">
        <v>1240</v>
      </c>
      <c r="B1830" s="20" t="s">
        <v>76</v>
      </c>
      <c r="C1830" s="20" t="s">
        <v>244</v>
      </c>
      <c r="D1830" s="20" t="s">
        <v>49</v>
      </c>
      <c r="E1830" s="20" t="s">
        <v>1345</v>
      </c>
      <c r="F1830" s="22" t="s">
        <v>255</v>
      </c>
      <c r="G1830" s="20" t="s">
        <v>42</v>
      </c>
      <c r="H1830" s="20" t="s">
        <v>35</v>
      </c>
      <c r="I1830" s="20" t="s">
        <v>81</v>
      </c>
      <c r="J1830" s="129" t="s">
        <v>1293</v>
      </c>
      <c r="K1830" s="20"/>
      <c r="L1830" s="20"/>
      <c r="M1830" s="20"/>
      <c r="N1830" s="20"/>
      <c r="O1830" s="48"/>
      <c r="P1830" s="23">
        <v>35207500</v>
      </c>
      <c r="Q1830" s="24">
        <v>1</v>
      </c>
      <c r="R1830" s="25">
        <v>45658</v>
      </c>
      <c r="S1830" s="20" t="s">
        <v>83</v>
      </c>
      <c r="T1830" s="26">
        <v>422490000</v>
      </c>
      <c r="U1830" s="28" t="s">
        <v>46</v>
      </c>
      <c r="V1830" s="28" t="s">
        <v>52</v>
      </c>
      <c r="W1830" s="72"/>
      <c r="X1830" s="72"/>
      <c r="Y1830" s="72"/>
      <c r="Z1830" s="72"/>
      <c r="AA1830" s="72"/>
      <c r="AB1830" s="72"/>
      <c r="AC1830" s="72"/>
      <c r="AD1830" s="72"/>
      <c r="AE1830" s="72"/>
      <c r="AF1830" s="72"/>
      <c r="AG1830" s="72"/>
      <c r="AH1830" s="72"/>
      <c r="AI1830" s="72"/>
      <c r="AJ1830" s="72"/>
      <c r="AK1830" s="72"/>
      <c r="AL1830" s="72"/>
      <c r="AM1830" s="72"/>
      <c r="AN1830" s="72"/>
      <c r="AO1830" s="72"/>
      <c r="AP1830" s="72"/>
      <c r="AQ1830" s="72"/>
      <c r="AR1830" s="72"/>
      <c r="AS1830" s="72"/>
      <c r="AT1830" s="72"/>
      <c r="AU1830" s="72"/>
      <c r="AV1830" s="72"/>
      <c r="AW1830" s="72"/>
      <c r="AX1830" s="72"/>
      <c r="AY1830" s="72"/>
      <c r="AZ1830" s="72"/>
      <c r="BA1830" s="72"/>
      <c r="BB1830" s="72"/>
      <c r="BC1830" s="72"/>
      <c r="BD1830" s="72"/>
      <c r="BE1830" s="72"/>
      <c r="BF1830" s="72"/>
      <c r="BG1830" s="72"/>
      <c r="BH1830" s="72"/>
      <c r="BI1830" s="72"/>
      <c r="BJ1830" s="72"/>
      <c r="BK1830" s="72"/>
      <c r="BL1830" s="72"/>
      <c r="BM1830" s="72"/>
      <c r="BN1830" s="72"/>
      <c r="BO1830" s="72"/>
      <c r="BP1830" s="72"/>
      <c r="BQ1830" s="72"/>
      <c r="BR1830" s="72"/>
      <c r="BS1830" s="72"/>
      <c r="BT1830" s="72"/>
      <c r="BU1830" s="72"/>
      <c r="BV1830" s="72"/>
      <c r="BW1830" s="72"/>
      <c r="BX1830" s="72"/>
      <c r="BY1830" s="72"/>
      <c r="BZ1830" s="72"/>
      <c r="CA1830" s="72"/>
      <c r="CB1830" s="72"/>
      <c r="CC1830" s="72"/>
      <c r="CD1830" s="72"/>
      <c r="CE1830" s="72"/>
      <c r="CF1830" s="72"/>
      <c r="CG1830" s="72"/>
      <c r="CH1830" s="72"/>
      <c r="CI1830" s="72"/>
      <c r="CJ1830" s="72"/>
      <c r="CK1830" s="72"/>
      <c r="CL1830" s="72"/>
      <c r="CM1830" s="72"/>
      <c r="CN1830" s="72"/>
      <c r="CO1830" s="72"/>
      <c r="CP1830" s="72"/>
      <c r="CQ1830" s="72"/>
      <c r="CR1830" s="72"/>
      <c r="CS1830" s="72"/>
      <c r="CT1830" s="72"/>
      <c r="CU1830" s="72"/>
      <c r="CV1830" s="72"/>
      <c r="CW1830" s="72"/>
      <c r="CX1830" s="72"/>
      <c r="CY1830" s="72"/>
      <c r="CZ1830" s="72"/>
      <c r="DA1830" s="72"/>
      <c r="DB1830" s="72"/>
      <c r="DC1830" s="72"/>
      <c r="DD1830" s="72"/>
      <c r="DE1830" s="72"/>
      <c r="DF1830" s="72"/>
      <c r="DG1830" s="72"/>
      <c r="DH1830" s="72"/>
      <c r="DI1830" s="72"/>
      <c r="DJ1830" s="72"/>
      <c r="DK1830" s="72"/>
      <c r="DL1830" s="72"/>
      <c r="DM1830" s="72"/>
      <c r="DN1830" s="72"/>
      <c r="DO1830" s="72"/>
      <c r="DP1830" s="72"/>
      <c r="DQ1830" s="72"/>
      <c r="DR1830" s="72"/>
      <c r="DS1830" s="72"/>
      <c r="DT1830" s="72"/>
      <c r="DU1830" s="72"/>
      <c r="DV1830" s="72"/>
      <c r="DW1830" s="72"/>
      <c r="DX1830" s="72"/>
      <c r="DY1830" s="72"/>
      <c r="DZ1830" s="72"/>
      <c r="EA1830" s="72"/>
      <c r="EB1830" s="72"/>
      <c r="EC1830" s="72"/>
      <c r="ED1830" s="72"/>
      <c r="EE1830" s="72"/>
      <c r="EF1830" s="72"/>
      <c r="EG1830" s="72"/>
      <c r="EH1830" s="72"/>
      <c r="EI1830" s="72"/>
      <c r="EJ1830" s="72"/>
      <c r="EK1830" s="72"/>
      <c r="EL1830" s="72"/>
      <c r="EM1830" s="72"/>
      <c r="EN1830" s="72"/>
      <c r="EO1830" s="72"/>
      <c r="EP1830" s="72"/>
      <c r="EQ1830" s="72"/>
      <c r="ER1830" s="72"/>
      <c r="ES1830" s="72"/>
      <c r="ET1830" s="72"/>
      <c r="EU1830" s="72"/>
      <c r="EV1830" s="72"/>
      <c r="EW1830" s="72"/>
      <c r="EX1830" s="72"/>
      <c r="EY1830" s="72"/>
      <c r="EZ1830" s="72"/>
      <c r="FA1830" s="72"/>
      <c r="FB1830" s="72"/>
      <c r="FC1830" s="72"/>
      <c r="FD1830" s="72"/>
      <c r="FE1830" s="72"/>
      <c r="FF1830" s="72"/>
      <c r="FG1830" s="72"/>
      <c r="FH1830" s="72"/>
      <c r="FI1830" s="72"/>
      <c r="FJ1830" s="72"/>
      <c r="FK1830" s="72"/>
      <c r="FL1830" s="72"/>
      <c r="FM1830" s="72"/>
      <c r="FN1830" s="72"/>
      <c r="FO1830" s="72"/>
      <c r="FP1830" s="72"/>
      <c r="FQ1830" s="72"/>
      <c r="FR1830" s="72"/>
      <c r="FS1830" s="72"/>
      <c r="FT1830" s="72"/>
      <c r="FU1830" s="72"/>
      <c r="FV1830" s="72"/>
      <c r="FW1830" s="72"/>
      <c r="FX1830" s="72"/>
      <c r="FY1830" s="72"/>
      <c r="FZ1830" s="72"/>
      <c r="GA1830" s="72"/>
      <c r="GB1830" s="72"/>
      <c r="GC1830" s="72"/>
      <c r="GD1830" s="72"/>
      <c r="GE1830" s="72"/>
      <c r="GF1830" s="72"/>
      <c r="GG1830" s="72"/>
      <c r="GH1830" s="72"/>
      <c r="GI1830" s="72"/>
      <c r="GJ1830" s="72"/>
      <c r="GK1830" s="72"/>
      <c r="GL1830" s="72"/>
      <c r="GM1830" s="72"/>
      <c r="GN1830" s="72"/>
      <c r="GO1830" s="72"/>
      <c r="GP1830" s="72"/>
      <c r="GQ1830" s="72"/>
      <c r="GR1830" s="72"/>
      <c r="GS1830" s="72"/>
      <c r="GT1830" s="72"/>
      <c r="GU1830" s="72"/>
      <c r="GV1830" s="72"/>
      <c r="GW1830" s="72"/>
      <c r="GX1830" s="72"/>
      <c r="GY1830" s="72"/>
      <c r="GZ1830" s="72"/>
      <c r="HA1830" s="72"/>
      <c r="HB1830" s="72"/>
      <c r="HC1830" s="72"/>
      <c r="HD1830" s="72"/>
      <c r="HE1830" s="72"/>
      <c r="HF1830" s="72"/>
      <c r="HG1830" s="72"/>
      <c r="HH1830" s="72"/>
      <c r="HI1830" s="72"/>
      <c r="HJ1830" s="72"/>
      <c r="HK1830" s="72"/>
      <c r="HL1830" s="72"/>
      <c r="HM1830" s="72"/>
      <c r="HN1830" s="72"/>
      <c r="HO1830" s="72"/>
      <c r="HP1830" s="72"/>
      <c r="HQ1830" s="72"/>
      <c r="HR1830" s="72"/>
      <c r="HS1830" s="72"/>
      <c r="HT1830" s="72"/>
      <c r="HU1830" s="72"/>
      <c r="HV1830" s="72"/>
      <c r="HW1830" s="72"/>
      <c r="HX1830" s="72"/>
      <c r="HY1830" s="72"/>
      <c r="HZ1830" s="72"/>
      <c r="IA1830" s="72"/>
      <c r="IB1830" s="72"/>
      <c r="IC1830" s="72"/>
      <c r="ID1830" s="72"/>
      <c r="IE1830" s="72"/>
      <c r="IF1830" s="72"/>
      <c r="IG1830" s="72"/>
      <c r="IH1830" s="72"/>
      <c r="II1830" s="72"/>
      <c r="IJ1830" s="72"/>
      <c r="IK1830" s="72"/>
      <c r="IL1830" s="72"/>
      <c r="IM1830" s="72"/>
      <c r="IN1830" s="72"/>
      <c r="IO1830" s="72"/>
      <c r="IP1830" s="72"/>
      <c r="IQ1830" s="72"/>
      <c r="IR1830" s="72"/>
      <c r="IS1830" s="72"/>
      <c r="IT1830" s="72"/>
      <c r="IU1830" s="72"/>
      <c r="IV1830" s="72"/>
      <c r="IW1830" s="72"/>
      <c r="IX1830" s="72"/>
      <c r="IY1830" s="72"/>
      <c r="IZ1830" s="72"/>
      <c r="JA1830" s="72"/>
      <c r="JB1830" s="72"/>
      <c r="JC1830" s="72"/>
      <c r="JD1830" s="72"/>
      <c r="JE1830" s="72"/>
      <c r="JF1830" s="72"/>
      <c r="JG1830" s="72"/>
      <c r="JH1830" s="72"/>
      <c r="JI1830" s="72"/>
      <c r="JJ1830" s="72"/>
      <c r="JK1830" s="72"/>
      <c r="JL1830" s="72"/>
      <c r="JM1830" s="72"/>
      <c r="JN1830" s="72"/>
      <c r="JO1830" s="72"/>
      <c r="JP1830" s="72"/>
      <c r="JQ1830" s="72"/>
      <c r="JR1830" s="72"/>
      <c r="JS1830" s="72"/>
      <c r="JT1830" s="72"/>
      <c r="JU1830" s="72"/>
      <c r="JV1830" s="72"/>
      <c r="JW1830" s="72"/>
      <c r="JX1830" s="72"/>
      <c r="JY1830" s="72"/>
      <c r="JZ1830" s="72"/>
      <c r="KA1830" s="72"/>
      <c r="KB1830" s="72"/>
      <c r="KC1830" s="72"/>
      <c r="KD1830" s="72"/>
      <c r="KE1830" s="72"/>
      <c r="KF1830" s="72"/>
      <c r="KG1830" s="72"/>
      <c r="KH1830" s="72"/>
      <c r="KI1830" s="72"/>
      <c r="KJ1830" s="72"/>
      <c r="KK1830" s="72"/>
      <c r="KL1830" s="72"/>
      <c r="KM1830" s="72"/>
      <c r="KN1830" s="72"/>
      <c r="KO1830" s="72"/>
      <c r="KP1830" s="72"/>
      <c r="KQ1830" s="72"/>
      <c r="KR1830" s="72"/>
      <c r="KS1830" s="72"/>
      <c r="KT1830" s="72"/>
      <c r="KU1830" s="72"/>
      <c r="KV1830" s="72"/>
      <c r="KW1830" s="72"/>
      <c r="KX1830" s="72"/>
      <c r="KY1830" s="72"/>
      <c r="KZ1830" s="72"/>
      <c r="LA1830" s="72"/>
      <c r="LB1830" s="72"/>
      <c r="LC1830" s="72"/>
      <c r="LD1830" s="72"/>
      <c r="LE1830" s="72"/>
      <c r="LF1830" s="72"/>
      <c r="LG1830" s="72"/>
      <c r="LH1830" s="72"/>
      <c r="LI1830" s="72"/>
      <c r="LJ1830" s="72"/>
      <c r="LK1830" s="72"/>
      <c r="LL1830" s="72"/>
      <c r="LM1830" s="72"/>
      <c r="LN1830" s="72"/>
      <c r="LO1830" s="72"/>
      <c r="LP1830" s="72"/>
      <c r="LQ1830" s="72"/>
      <c r="LR1830" s="72"/>
      <c r="LS1830" s="72"/>
      <c r="LT1830" s="72"/>
      <c r="LU1830" s="72"/>
      <c r="LV1830" s="72"/>
      <c r="LW1830" s="72"/>
      <c r="LX1830" s="72"/>
      <c r="LY1830" s="72"/>
      <c r="LZ1830" s="72"/>
      <c r="MA1830" s="72"/>
      <c r="MB1830" s="72"/>
      <c r="MC1830" s="72"/>
      <c r="MD1830" s="72"/>
      <c r="ME1830" s="72"/>
      <c r="MF1830" s="72"/>
      <c r="MG1830" s="72"/>
      <c r="MH1830" s="72"/>
      <c r="MI1830" s="72"/>
      <c r="MJ1830" s="72"/>
      <c r="MK1830" s="72"/>
      <c r="ML1830" s="72"/>
      <c r="MM1830" s="72"/>
      <c r="MN1830" s="72"/>
      <c r="MO1830" s="72"/>
      <c r="MP1830" s="72"/>
      <c r="MQ1830" s="72"/>
      <c r="MR1830" s="72"/>
      <c r="MS1830" s="72"/>
      <c r="MT1830" s="72"/>
      <c r="MU1830" s="72"/>
      <c r="MV1830" s="72"/>
      <c r="MW1830" s="72"/>
      <c r="MX1830" s="72"/>
      <c r="MY1830" s="72"/>
      <c r="MZ1830" s="72"/>
      <c r="NA1830" s="72"/>
      <c r="NB1830" s="72"/>
      <c r="NC1830" s="72"/>
      <c r="ND1830" s="72"/>
      <c r="NE1830" s="72"/>
      <c r="NF1830" s="72"/>
      <c r="NG1830" s="72"/>
      <c r="NH1830" s="72"/>
      <c r="NI1830" s="72"/>
      <c r="NJ1830" s="72"/>
      <c r="NK1830" s="72"/>
      <c r="NL1830" s="72"/>
      <c r="NM1830" s="72"/>
      <c r="NN1830" s="72"/>
      <c r="NO1830" s="72"/>
      <c r="NP1830" s="72"/>
      <c r="NQ1830" s="72"/>
      <c r="NR1830" s="72"/>
      <c r="NS1830" s="72"/>
      <c r="NT1830" s="72"/>
      <c r="NU1830" s="72"/>
      <c r="NV1830" s="72"/>
      <c r="NW1830" s="72"/>
      <c r="NX1830" s="72"/>
      <c r="NY1830" s="72"/>
      <c r="NZ1830" s="72"/>
      <c r="OA1830" s="72"/>
      <c r="OB1830" s="72"/>
      <c r="OC1830" s="72"/>
      <c r="OD1830" s="72"/>
      <c r="OE1830" s="72"/>
      <c r="OF1830" s="72"/>
      <c r="OG1830" s="72"/>
      <c r="OH1830" s="72"/>
      <c r="OI1830" s="72"/>
      <c r="OJ1830" s="72"/>
      <c r="OK1830" s="72"/>
      <c r="OL1830" s="72"/>
      <c r="OM1830" s="72"/>
      <c r="ON1830" s="72"/>
      <c r="OO1830" s="72"/>
      <c r="OP1830" s="72"/>
      <c r="OQ1830" s="72"/>
      <c r="OR1830" s="72"/>
      <c r="OS1830" s="72"/>
      <c r="OT1830" s="72"/>
      <c r="OU1830" s="72"/>
      <c r="OV1830" s="72"/>
      <c r="OW1830" s="72"/>
      <c r="OX1830" s="72"/>
      <c r="OY1830" s="72"/>
      <c r="OZ1830" s="72"/>
      <c r="PA1830" s="72"/>
      <c r="PB1830" s="72"/>
      <c r="PC1830" s="72"/>
      <c r="PD1830" s="72"/>
      <c r="PE1830" s="72"/>
      <c r="PF1830" s="72"/>
      <c r="PG1830" s="72"/>
      <c r="PH1830" s="72"/>
      <c r="PI1830" s="72"/>
      <c r="PJ1830" s="72"/>
      <c r="PK1830" s="72"/>
      <c r="PL1830" s="72"/>
      <c r="PM1830" s="72"/>
      <c r="PN1830" s="72"/>
      <c r="PO1830" s="72"/>
      <c r="PP1830" s="72"/>
      <c r="PQ1830" s="72"/>
      <c r="PR1830" s="72"/>
      <c r="PS1830" s="72"/>
      <c r="PT1830" s="72"/>
      <c r="PU1830" s="72"/>
      <c r="PV1830" s="72"/>
      <c r="PW1830" s="72"/>
      <c r="PX1830" s="72"/>
      <c r="PY1830" s="72"/>
      <c r="PZ1830" s="72"/>
      <c r="QA1830" s="72"/>
      <c r="QB1830" s="72"/>
      <c r="QC1830" s="72"/>
      <c r="QD1830" s="72"/>
      <c r="QE1830" s="72"/>
      <c r="QF1830" s="72"/>
      <c r="QG1830" s="72"/>
      <c r="QH1830" s="72"/>
      <c r="QI1830" s="72"/>
      <c r="QJ1830" s="72"/>
      <c r="QK1830" s="72"/>
      <c r="QL1830" s="72"/>
      <c r="QM1830" s="72"/>
      <c r="QN1830" s="72"/>
      <c r="QO1830" s="72"/>
      <c r="QP1830" s="72"/>
      <c r="QQ1830" s="72"/>
      <c r="QR1830" s="72"/>
      <c r="QS1830" s="72"/>
      <c r="QT1830" s="72"/>
      <c r="QU1830" s="72"/>
      <c r="QV1830" s="72"/>
      <c r="QW1830" s="72"/>
      <c r="QX1830" s="72"/>
      <c r="QY1830" s="72"/>
      <c r="QZ1830" s="72"/>
      <c r="RA1830" s="72"/>
      <c r="RB1830" s="72"/>
      <c r="RC1830" s="72"/>
      <c r="RD1830" s="72"/>
      <c r="RE1830" s="72"/>
      <c r="RF1830" s="72"/>
      <c r="RG1830" s="72"/>
      <c r="RH1830" s="72"/>
      <c r="RI1830" s="72"/>
      <c r="RJ1830" s="72"/>
      <c r="RK1830" s="72"/>
      <c r="RL1830" s="72"/>
      <c r="RM1830" s="72"/>
      <c r="RN1830" s="72"/>
      <c r="RO1830" s="72"/>
      <c r="RP1830" s="72"/>
      <c r="RQ1830" s="72"/>
      <c r="RR1830" s="72"/>
      <c r="RS1830" s="72"/>
      <c r="RT1830" s="72"/>
      <c r="RU1830" s="72"/>
      <c r="RV1830" s="72"/>
      <c r="RW1830" s="72"/>
      <c r="RX1830" s="72"/>
      <c r="RY1830" s="72"/>
      <c r="RZ1830" s="72"/>
      <c r="SA1830" s="72"/>
      <c r="SB1830" s="72"/>
      <c r="SC1830" s="72"/>
      <c r="SD1830" s="72"/>
      <c r="SE1830" s="72"/>
      <c r="SF1830" s="72"/>
      <c r="SG1830" s="72"/>
      <c r="SH1830" s="72"/>
      <c r="SI1830" s="72"/>
      <c r="SJ1830" s="72"/>
      <c r="SK1830" s="72"/>
      <c r="SL1830" s="72"/>
      <c r="SM1830" s="72"/>
      <c r="SN1830" s="72"/>
      <c r="SO1830" s="72"/>
      <c r="SP1830" s="72"/>
      <c r="SQ1830" s="72"/>
      <c r="SR1830" s="72"/>
      <c r="SS1830" s="72"/>
      <c r="ST1830" s="72"/>
      <c r="SU1830" s="72"/>
      <c r="SV1830" s="72"/>
      <c r="SW1830" s="72"/>
      <c r="SX1830" s="72"/>
      <c r="SY1830" s="72"/>
      <c r="SZ1830" s="72"/>
      <c r="TA1830" s="72"/>
      <c r="TB1830" s="72"/>
      <c r="TC1830" s="72"/>
    </row>
    <row r="1831" spans="1:523" ht="16.5" customHeight="1" x14ac:dyDescent="0.2">
      <c r="A1831" s="20">
        <v>1241</v>
      </c>
      <c r="B1831" s="20" t="s">
        <v>76</v>
      </c>
      <c r="C1831" s="20" t="s">
        <v>244</v>
      </c>
      <c r="D1831" s="20" t="s">
        <v>49</v>
      </c>
      <c r="E1831" s="20" t="s">
        <v>1345</v>
      </c>
      <c r="F1831" s="22" t="s">
        <v>255</v>
      </c>
      <c r="G1831" s="20" t="s">
        <v>42</v>
      </c>
      <c r="H1831" s="20" t="s">
        <v>35</v>
      </c>
      <c r="I1831" s="20" t="s">
        <v>81</v>
      </c>
      <c r="J1831" s="129" t="s">
        <v>1294</v>
      </c>
      <c r="K1831" s="20"/>
      <c r="L1831" s="20"/>
      <c r="M1831" s="20"/>
      <c r="N1831" s="20"/>
      <c r="O1831" s="48"/>
      <c r="P1831" s="23">
        <v>61799838</v>
      </c>
      <c r="Q1831" s="24">
        <v>1</v>
      </c>
      <c r="R1831" s="25">
        <v>45658</v>
      </c>
      <c r="S1831" s="20" t="s">
        <v>83</v>
      </c>
      <c r="T1831" s="26">
        <v>741598056</v>
      </c>
      <c r="U1831" s="28" t="s">
        <v>46</v>
      </c>
      <c r="V1831" s="28" t="s">
        <v>52</v>
      </c>
      <c r="W1831" s="72"/>
      <c r="X1831" s="72"/>
      <c r="Y1831" s="72"/>
      <c r="Z1831" s="72"/>
      <c r="AA1831" s="72"/>
      <c r="AB1831" s="72"/>
      <c r="AC1831" s="72"/>
      <c r="AD1831" s="72"/>
      <c r="AE1831" s="72"/>
      <c r="AF1831" s="72"/>
      <c r="AG1831" s="72"/>
      <c r="AH1831" s="72"/>
      <c r="AI1831" s="72"/>
      <c r="AJ1831" s="72"/>
      <c r="AK1831" s="72"/>
      <c r="AL1831" s="72"/>
      <c r="AM1831" s="72"/>
      <c r="AN1831" s="72"/>
      <c r="AO1831" s="72"/>
      <c r="AP1831" s="72"/>
      <c r="AQ1831" s="72"/>
      <c r="AR1831" s="72"/>
      <c r="AS1831" s="72"/>
      <c r="AT1831" s="72"/>
      <c r="AU1831" s="72"/>
      <c r="AV1831" s="72"/>
      <c r="AW1831" s="72"/>
      <c r="AX1831" s="72"/>
      <c r="AY1831" s="72"/>
      <c r="AZ1831" s="72"/>
      <c r="BA1831" s="72"/>
      <c r="BB1831" s="72"/>
      <c r="BC1831" s="72"/>
      <c r="BD1831" s="72"/>
      <c r="BE1831" s="72"/>
      <c r="BF1831" s="72"/>
      <c r="BG1831" s="72"/>
      <c r="BH1831" s="72"/>
      <c r="BI1831" s="72"/>
      <c r="BJ1831" s="72"/>
      <c r="BK1831" s="72"/>
      <c r="BL1831" s="72"/>
      <c r="BM1831" s="72"/>
      <c r="BN1831" s="72"/>
      <c r="BO1831" s="72"/>
      <c r="BP1831" s="72"/>
      <c r="BQ1831" s="72"/>
      <c r="BR1831" s="72"/>
      <c r="BS1831" s="72"/>
      <c r="BT1831" s="72"/>
      <c r="BU1831" s="72"/>
      <c r="BV1831" s="72"/>
      <c r="BW1831" s="72"/>
      <c r="BX1831" s="72"/>
      <c r="BY1831" s="72"/>
      <c r="BZ1831" s="72"/>
      <c r="CA1831" s="72"/>
      <c r="CB1831" s="72"/>
      <c r="CC1831" s="72"/>
      <c r="CD1831" s="72"/>
      <c r="CE1831" s="72"/>
      <c r="CF1831" s="72"/>
      <c r="CG1831" s="72"/>
      <c r="CH1831" s="72"/>
      <c r="CI1831" s="72"/>
      <c r="CJ1831" s="72"/>
      <c r="CK1831" s="72"/>
      <c r="CL1831" s="72"/>
      <c r="CM1831" s="72"/>
      <c r="CN1831" s="72"/>
      <c r="CO1831" s="72"/>
      <c r="CP1831" s="72"/>
      <c r="CQ1831" s="72"/>
      <c r="CR1831" s="72"/>
      <c r="CS1831" s="72"/>
      <c r="CT1831" s="72"/>
      <c r="CU1831" s="72"/>
      <c r="CV1831" s="72"/>
      <c r="CW1831" s="72"/>
      <c r="CX1831" s="72"/>
      <c r="CY1831" s="72"/>
      <c r="CZ1831" s="72"/>
      <c r="DA1831" s="72"/>
      <c r="DB1831" s="72"/>
      <c r="DC1831" s="72"/>
      <c r="DD1831" s="72"/>
      <c r="DE1831" s="72"/>
      <c r="DF1831" s="72"/>
      <c r="DG1831" s="72"/>
      <c r="DH1831" s="72"/>
      <c r="DI1831" s="72"/>
      <c r="DJ1831" s="72"/>
      <c r="DK1831" s="72"/>
      <c r="DL1831" s="72"/>
      <c r="DM1831" s="72"/>
      <c r="DN1831" s="72"/>
      <c r="DO1831" s="72"/>
      <c r="DP1831" s="72"/>
      <c r="DQ1831" s="72"/>
      <c r="DR1831" s="72"/>
      <c r="DS1831" s="72"/>
      <c r="DT1831" s="72"/>
      <c r="DU1831" s="72"/>
      <c r="DV1831" s="72"/>
      <c r="DW1831" s="72"/>
      <c r="DX1831" s="72"/>
      <c r="DY1831" s="72"/>
      <c r="DZ1831" s="72"/>
      <c r="EA1831" s="72"/>
      <c r="EB1831" s="72"/>
      <c r="EC1831" s="72"/>
      <c r="ED1831" s="72"/>
      <c r="EE1831" s="72"/>
      <c r="EF1831" s="72"/>
      <c r="EG1831" s="72"/>
      <c r="EH1831" s="72"/>
      <c r="EI1831" s="72"/>
      <c r="EJ1831" s="72"/>
      <c r="EK1831" s="72"/>
      <c r="EL1831" s="72"/>
      <c r="EM1831" s="72"/>
      <c r="EN1831" s="72"/>
      <c r="EO1831" s="72"/>
      <c r="EP1831" s="72"/>
      <c r="EQ1831" s="72"/>
      <c r="ER1831" s="72"/>
      <c r="ES1831" s="72"/>
      <c r="ET1831" s="72"/>
      <c r="EU1831" s="72"/>
      <c r="EV1831" s="72"/>
      <c r="EW1831" s="72"/>
      <c r="EX1831" s="72"/>
      <c r="EY1831" s="72"/>
      <c r="EZ1831" s="72"/>
      <c r="FA1831" s="72"/>
      <c r="FB1831" s="72"/>
      <c r="FC1831" s="72"/>
      <c r="FD1831" s="72"/>
      <c r="FE1831" s="72"/>
      <c r="FF1831" s="72"/>
      <c r="FG1831" s="72"/>
      <c r="FH1831" s="72"/>
      <c r="FI1831" s="72"/>
      <c r="FJ1831" s="72"/>
      <c r="FK1831" s="72"/>
      <c r="FL1831" s="72"/>
      <c r="FM1831" s="72"/>
      <c r="FN1831" s="72"/>
      <c r="FO1831" s="72"/>
      <c r="FP1831" s="72"/>
      <c r="FQ1831" s="72"/>
      <c r="FR1831" s="72"/>
      <c r="FS1831" s="72"/>
      <c r="FT1831" s="72"/>
      <c r="FU1831" s="72"/>
      <c r="FV1831" s="72"/>
      <c r="FW1831" s="72"/>
      <c r="FX1831" s="72"/>
      <c r="FY1831" s="72"/>
      <c r="FZ1831" s="72"/>
      <c r="GA1831" s="72"/>
      <c r="GB1831" s="72"/>
      <c r="GC1831" s="72"/>
      <c r="GD1831" s="72"/>
      <c r="GE1831" s="72"/>
      <c r="GF1831" s="72"/>
      <c r="GG1831" s="72"/>
      <c r="GH1831" s="72"/>
      <c r="GI1831" s="72"/>
      <c r="GJ1831" s="72"/>
      <c r="GK1831" s="72"/>
      <c r="GL1831" s="72"/>
      <c r="GM1831" s="72"/>
      <c r="GN1831" s="72"/>
      <c r="GO1831" s="72"/>
      <c r="GP1831" s="72"/>
      <c r="GQ1831" s="72"/>
      <c r="GR1831" s="72"/>
      <c r="GS1831" s="72"/>
      <c r="GT1831" s="72"/>
      <c r="GU1831" s="72"/>
      <c r="GV1831" s="72"/>
      <c r="GW1831" s="72"/>
      <c r="GX1831" s="72"/>
      <c r="GY1831" s="72"/>
      <c r="GZ1831" s="72"/>
      <c r="HA1831" s="72"/>
      <c r="HB1831" s="72"/>
      <c r="HC1831" s="72"/>
      <c r="HD1831" s="72"/>
      <c r="HE1831" s="72"/>
      <c r="HF1831" s="72"/>
      <c r="HG1831" s="72"/>
      <c r="HH1831" s="72"/>
      <c r="HI1831" s="72"/>
      <c r="HJ1831" s="72"/>
      <c r="HK1831" s="72"/>
      <c r="HL1831" s="72"/>
      <c r="HM1831" s="72"/>
      <c r="HN1831" s="72"/>
      <c r="HO1831" s="72"/>
      <c r="HP1831" s="72"/>
      <c r="HQ1831" s="72"/>
      <c r="HR1831" s="72"/>
      <c r="HS1831" s="72"/>
      <c r="HT1831" s="72"/>
      <c r="HU1831" s="72"/>
      <c r="HV1831" s="72"/>
      <c r="HW1831" s="72"/>
      <c r="HX1831" s="72"/>
      <c r="HY1831" s="72"/>
      <c r="HZ1831" s="72"/>
      <c r="IA1831" s="72"/>
      <c r="IB1831" s="72"/>
      <c r="IC1831" s="72"/>
      <c r="ID1831" s="72"/>
      <c r="IE1831" s="72"/>
      <c r="IF1831" s="72"/>
      <c r="IG1831" s="72"/>
      <c r="IH1831" s="72"/>
      <c r="II1831" s="72"/>
      <c r="IJ1831" s="72"/>
      <c r="IK1831" s="72"/>
      <c r="IL1831" s="72"/>
      <c r="IM1831" s="72"/>
      <c r="IN1831" s="72"/>
      <c r="IO1831" s="72"/>
      <c r="IP1831" s="72"/>
      <c r="IQ1831" s="72"/>
      <c r="IR1831" s="72"/>
      <c r="IS1831" s="72"/>
      <c r="IT1831" s="72"/>
      <c r="IU1831" s="72"/>
      <c r="IV1831" s="72"/>
      <c r="IW1831" s="72"/>
      <c r="IX1831" s="72"/>
      <c r="IY1831" s="72"/>
      <c r="IZ1831" s="72"/>
      <c r="JA1831" s="72"/>
      <c r="JB1831" s="72"/>
      <c r="JC1831" s="72"/>
      <c r="JD1831" s="72"/>
      <c r="JE1831" s="72"/>
      <c r="JF1831" s="72"/>
      <c r="JG1831" s="72"/>
      <c r="JH1831" s="72"/>
      <c r="JI1831" s="72"/>
      <c r="JJ1831" s="72"/>
      <c r="JK1831" s="72"/>
      <c r="JL1831" s="72"/>
      <c r="JM1831" s="72"/>
      <c r="JN1831" s="72"/>
      <c r="JO1831" s="72"/>
      <c r="JP1831" s="72"/>
      <c r="JQ1831" s="72"/>
      <c r="JR1831" s="72"/>
      <c r="JS1831" s="72"/>
      <c r="JT1831" s="72"/>
      <c r="JU1831" s="72"/>
      <c r="JV1831" s="72"/>
      <c r="JW1831" s="72"/>
      <c r="JX1831" s="72"/>
      <c r="JY1831" s="72"/>
      <c r="JZ1831" s="72"/>
      <c r="KA1831" s="72"/>
      <c r="KB1831" s="72"/>
      <c r="KC1831" s="72"/>
      <c r="KD1831" s="72"/>
      <c r="KE1831" s="72"/>
      <c r="KF1831" s="72"/>
      <c r="KG1831" s="72"/>
      <c r="KH1831" s="72"/>
      <c r="KI1831" s="72"/>
      <c r="KJ1831" s="72"/>
      <c r="KK1831" s="72"/>
      <c r="KL1831" s="72"/>
      <c r="KM1831" s="72"/>
      <c r="KN1831" s="72"/>
      <c r="KO1831" s="72"/>
      <c r="KP1831" s="72"/>
      <c r="KQ1831" s="72"/>
      <c r="KR1831" s="72"/>
      <c r="KS1831" s="72"/>
      <c r="KT1831" s="72"/>
      <c r="KU1831" s="72"/>
      <c r="KV1831" s="72"/>
      <c r="KW1831" s="72"/>
      <c r="KX1831" s="72"/>
      <c r="KY1831" s="72"/>
      <c r="KZ1831" s="72"/>
      <c r="LA1831" s="72"/>
      <c r="LB1831" s="72"/>
      <c r="LC1831" s="72"/>
      <c r="LD1831" s="72"/>
      <c r="LE1831" s="72"/>
      <c r="LF1831" s="72"/>
      <c r="LG1831" s="72"/>
      <c r="LH1831" s="72"/>
      <c r="LI1831" s="72"/>
      <c r="LJ1831" s="72"/>
      <c r="LK1831" s="72"/>
      <c r="LL1831" s="72"/>
      <c r="LM1831" s="72"/>
      <c r="LN1831" s="72"/>
      <c r="LO1831" s="72"/>
      <c r="LP1831" s="72"/>
      <c r="LQ1831" s="72"/>
      <c r="LR1831" s="72"/>
      <c r="LS1831" s="72"/>
      <c r="LT1831" s="72"/>
      <c r="LU1831" s="72"/>
      <c r="LV1831" s="72"/>
      <c r="LW1831" s="72"/>
      <c r="LX1831" s="72"/>
      <c r="LY1831" s="72"/>
      <c r="LZ1831" s="72"/>
      <c r="MA1831" s="72"/>
      <c r="MB1831" s="72"/>
      <c r="MC1831" s="72"/>
      <c r="MD1831" s="72"/>
      <c r="ME1831" s="72"/>
      <c r="MF1831" s="72"/>
      <c r="MG1831" s="72"/>
      <c r="MH1831" s="72"/>
      <c r="MI1831" s="72"/>
      <c r="MJ1831" s="72"/>
      <c r="MK1831" s="72"/>
      <c r="ML1831" s="72"/>
      <c r="MM1831" s="72"/>
      <c r="MN1831" s="72"/>
      <c r="MO1831" s="72"/>
      <c r="MP1831" s="72"/>
      <c r="MQ1831" s="72"/>
      <c r="MR1831" s="72"/>
      <c r="MS1831" s="72"/>
      <c r="MT1831" s="72"/>
      <c r="MU1831" s="72"/>
      <c r="MV1831" s="72"/>
      <c r="MW1831" s="72"/>
      <c r="MX1831" s="72"/>
      <c r="MY1831" s="72"/>
      <c r="MZ1831" s="72"/>
      <c r="NA1831" s="72"/>
      <c r="NB1831" s="72"/>
      <c r="NC1831" s="72"/>
      <c r="ND1831" s="72"/>
      <c r="NE1831" s="72"/>
      <c r="NF1831" s="72"/>
      <c r="NG1831" s="72"/>
      <c r="NH1831" s="72"/>
      <c r="NI1831" s="72"/>
      <c r="NJ1831" s="72"/>
      <c r="NK1831" s="72"/>
      <c r="NL1831" s="72"/>
      <c r="NM1831" s="72"/>
      <c r="NN1831" s="72"/>
      <c r="NO1831" s="72"/>
      <c r="NP1831" s="72"/>
      <c r="NQ1831" s="72"/>
      <c r="NR1831" s="72"/>
      <c r="NS1831" s="72"/>
      <c r="NT1831" s="72"/>
      <c r="NU1831" s="72"/>
      <c r="NV1831" s="72"/>
      <c r="NW1831" s="72"/>
      <c r="NX1831" s="72"/>
      <c r="NY1831" s="72"/>
      <c r="NZ1831" s="72"/>
      <c r="OA1831" s="72"/>
      <c r="OB1831" s="72"/>
      <c r="OC1831" s="72"/>
      <c r="OD1831" s="72"/>
      <c r="OE1831" s="72"/>
      <c r="OF1831" s="72"/>
      <c r="OG1831" s="72"/>
      <c r="OH1831" s="72"/>
      <c r="OI1831" s="72"/>
      <c r="OJ1831" s="72"/>
      <c r="OK1831" s="72"/>
      <c r="OL1831" s="72"/>
      <c r="OM1831" s="72"/>
      <c r="ON1831" s="72"/>
      <c r="OO1831" s="72"/>
      <c r="OP1831" s="72"/>
      <c r="OQ1831" s="72"/>
      <c r="OR1831" s="72"/>
      <c r="OS1831" s="72"/>
      <c r="OT1831" s="72"/>
      <c r="OU1831" s="72"/>
      <c r="OV1831" s="72"/>
      <c r="OW1831" s="72"/>
      <c r="OX1831" s="72"/>
      <c r="OY1831" s="72"/>
      <c r="OZ1831" s="72"/>
      <c r="PA1831" s="72"/>
      <c r="PB1831" s="72"/>
      <c r="PC1831" s="72"/>
      <c r="PD1831" s="72"/>
      <c r="PE1831" s="72"/>
      <c r="PF1831" s="72"/>
      <c r="PG1831" s="72"/>
      <c r="PH1831" s="72"/>
      <c r="PI1831" s="72"/>
      <c r="PJ1831" s="72"/>
      <c r="PK1831" s="72"/>
      <c r="PL1831" s="72"/>
      <c r="PM1831" s="72"/>
      <c r="PN1831" s="72"/>
      <c r="PO1831" s="72"/>
      <c r="PP1831" s="72"/>
      <c r="PQ1831" s="72"/>
      <c r="PR1831" s="72"/>
      <c r="PS1831" s="72"/>
      <c r="PT1831" s="72"/>
      <c r="PU1831" s="72"/>
      <c r="PV1831" s="72"/>
      <c r="PW1831" s="72"/>
      <c r="PX1831" s="72"/>
      <c r="PY1831" s="72"/>
      <c r="PZ1831" s="72"/>
      <c r="QA1831" s="72"/>
      <c r="QB1831" s="72"/>
      <c r="QC1831" s="72"/>
      <c r="QD1831" s="72"/>
      <c r="QE1831" s="72"/>
      <c r="QF1831" s="72"/>
      <c r="QG1831" s="72"/>
      <c r="QH1831" s="72"/>
      <c r="QI1831" s="72"/>
      <c r="QJ1831" s="72"/>
      <c r="QK1831" s="72"/>
      <c r="QL1831" s="72"/>
      <c r="QM1831" s="72"/>
      <c r="QN1831" s="72"/>
      <c r="QO1831" s="72"/>
      <c r="QP1831" s="72"/>
      <c r="QQ1831" s="72"/>
      <c r="QR1831" s="72"/>
      <c r="QS1831" s="72"/>
      <c r="QT1831" s="72"/>
      <c r="QU1831" s="72"/>
      <c r="QV1831" s="72"/>
      <c r="QW1831" s="72"/>
      <c r="QX1831" s="72"/>
      <c r="QY1831" s="72"/>
      <c r="QZ1831" s="72"/>
      <c r="RA1831" s="72"/>
      <c r="RB1831" s="72"/>
      <c r="RC1831" s="72"/>
      <c r="RD1831" s="72"/>
      <c r="RE1831" s="72"/>
      <c r="RF1831" s="72"/>
      <c r="RG1831" s="72"/>
      <c r="RH1831" s="72"/>
      <c r="RI1831" s="72"/>
      <c r="RJ1831" s="72"/>
      <c r="RK1831" s="72"/>
      <c r="RL1831" s="72"/>
      <c r="RM1831" s="72"/>
      <c r="RN1831" s="72"/>
      <c r="RO1831" s="72"/>
      <c r="RP1831" s="72"/>
      <c r="RQ1831" s="72"/>
      <c r="RR1831" s="72"/>
      <c r="RS1831" s="72"/>
      <c r="RT1831" s="72"/>
      <c r="RU1831" s="72"/>
      <c r="RV1831" s="72"/>
      <c r="RW1831" s="72"/>
      <c r="RX1831" s="72"/>
      <c r="RY1831" s="72"/>
      <c r="RZ1831" s="72"/>
      <c r="SA1831" s="72"/>
      <c r="SB1831" s="72"/>
      <c r="SC1831" s="72"/>
      <c r="SD1831" s="72"/>
      <c r="SE1831" s="72"/>
      <c r="SF1831" s="72"/>
      <c r="SG1831" s="72"/>
      <c r="SH1831" s="72"/>
      <c r="SI1831" s="72"/>
      <c r="SJ1831" s="72"/>
      <c r="SK1831" s="72"/>
      <c r="SL1831" s="72"/>
      <c r="SM1831" s="72"/>
      <c r="SN1831" s="72"/>
      <c r="SO1831" s="72"/>
      <c r="SP1831" s="72"/>
      <c r="SQ1831" s="72"/>
      <c r="SR1831" s="72"/>
      <c r="SS1831" s="72"/>
      <c r="ST1831" s="72"/>
      <c r="SU1831" s="72"/>
      <c r="SV1831" s="72"/>
      <c r="SW1831" s="72"/>
      <c r="SX1831" s="72"/>
      <c r="SY1831" s="72"/>
      <c r="SZ1831" s="72"/>
      <c r="TA1831" s="72"/>
      <c r="TB1831" s="72"/>
      <c r="TC1831" s="72"/>
    </row>
    <row r="1832" spans="1:523" ht="16.5" customHeight="1" x14ac:dyDescent="0.2">
      <c r="A1832" s="20">
        <v>1247</v>
      </c>
      <c r="B1832" s="20" t="s">
        <v>76</v>
      </c>
      <c r="C1832" s="20" t="s">
        <v>244</v>
      </c>
      <c r="D1832" s="20" t="s">
        <v>49</v>
      </c>
      <c r="E1832" s="20" t="s">
        <v>1339</v>
      </c>
      <c r="F1832" s="22" t="s">
        <v>1171</v>
      </c>
      <c r="G1832" s="20" t="s">
        <v>25</v>
      </c>
      <c r="H1832" s="20" t="s">
        <v>26</v>
      </c>
      <c r="I1832" s="20" t="s">
        <v>27</v>
      </c>
      <c r="J1832" s="130" t="s">
        <v>1295</v>
      </c>
      <c r="K1832" s="20" t="s">
        <v>259</v>
      </c>
      <c r="L1832" s="20" t="s">
        <v>1296</v>
      </c>
      <c r="M1832" s="20">
        <v>6</v>
      </c>
      <c r="N1832" s="49">
        <v>45468</v>
      </c>
      <c r="O1832" s="48">
        <v>0</v>
      </c>
      <c r="P1832" s="23">
        <v>15500000</v>
      </c>
      <c r="Q1832" s="24">
        <v>1</v>
      </c>
      <c r="R1832" s="25">
        <v>45839</v>
      </c>
      <c r="S1832" s="20" t="s">
        <v>29</v>
      </c>
      <c r="T1832" s="26">
        <v>93000000</v>
      </c>
      <c r="U1832" s="28" t="s">
        <v>46</v>
      </c>
      <c r="V1832" s="28" t="s">
        <v>52</v>
      </c>
      <c r="W1832" s="72"/>
      <c r="X1832" s="72"/>
      <c r="Y1832" s="72"/>
      <c r="Z1832" s="72"/>
      <c r="AA1832" s="72"/>
      <c r="AB1832" s="72"/>
      <c r="AC1832" s="72"/>
      <c r="AD1832" s="72"/>
      <c r="AE1832" s="72"/>
      <c r="AF1832" s="72"/>
      <c r="AG1832" s="72"/>
      <c r="AH1832" s="72"/>
      <c r="AI1832" s="72"/>
      <c r="AJ1832" s="72"/>
      <c r="AK1832" s="72"/>
      <c r="AL1832" s="72"/>
      <c r="AM1832" s="72"/>
      <c r="AN1832" s="72"/>
      <c r="AO1832" s="72"/>
      <c r="AP1832" s="72"/>
      <c r="AQ1832" s="72"/>
      <c r="AR1832" s="72"/>
      <c r="AS1832" s="72"/>
      <c r="AT1832" s="72"/>
      <c r="AU1832" s="72"/>
      <c r="AV1832" s="72"/>
      <c r="AW1832" s="72"/>
      <c r="AX1832" s="72"/>
      <c r="AY1832" s="72"/>
      <c r="AZ1832" s="72"/>
      <c r="BA1832" s="72"/>
      <c r="BB1832" s="72"/>
      <c r="BC1832" s="72"/>
      <c r="BD1832" s="72"/>
      <c r="BE1832" s="72"/>
      <c r="BF1832" s="72"/>
      <c r="BG1832" s="72"/>
      <c r="BH1832" s="72"/>
      <c r="BI1832" s="72"/>
      <c r="BJ1832" s="72"/>
      <c r="BK1832" s="72"/>
      <c r="BL1832" s="72"/>
      <c r="BM1832" s="72"/>
      <c r="BN1832" s="72"/>
      <c r="BO1832" s="72"/>
      <c r="BP1832" s="72"/>
      <c r="BQ1832" s="72"/>
      <c r="BR1832" s="72"/>
      <c r="BS1832" s="72"/>
      <c r="BT1832" s="72"/>
      <c r="BU1832" s="72"/>
      <c r="BV1832" s="72"/>
      <c r="BW1832" s="72"/>
      <c r="BX1832" s="72"/>
      <c r="BY1832" s="72"/>
      <c r="BZ1832" s="72"/>
      <c r="CA1832" s="72"/>
      <c r="CB1832" s="72"/>
      <c r="CC1832" s="72"/>
      <c r="CD1832" s="72"/>
      <c r="CE1832" s="72"/>
      <c r="CF1832" s="72"/>
      <c r="CG1832" s="72"/>
      <c r="CH1832" s="72"/>
      <c r="CI1832" s="72"/>
      <c r="CJ1832" s="72"/>
      <c r="CK1832" s="72"/>
      <c r="CL1832" s="72"/>
      <c r="CM1832" s="72"/>
      <c r="CN1832" s="72"/>
      <c r="CO1832" s="72"/>
      <c r="CP1832" s="72"/>
      <c r="CQ1832" s="72"/>
      <c r="CR1832" s="72"/>
      <c r="CS1832" s="72"/>
      <c r="CT1832" s="72"/>
      <c r="CU1832" s="72"/>
      <c r="CV1832" s="72"/>
      <c r="CW1832" s="72"/>
      <c r="CX1832" s="72"/>
      <c r="CY1832" s="72"/>
      <c r="CZ1832" s="72"/>
      <c r="DA1832" s="72"/>
      <c r="DB1832" s="72"/>
      <c r="DC1832" s="72"/>
      <c r="DD1832" s="72"/>
      <c r="DE1832" s="72"/>
      <c r="DF1832" s="72"/>
      <c r="DG1832" s="72"/>
      <c r="DH1832" s="72"/>
      <c r="DI1832" s="72"/>
      <c r="DJ1832" s="72"/>
      <c r="DK1832" s="72"/>
      <c r="DL1832" s="72"/>
      <c r="DM1832" s="72"/>
      <c r="DN1832" s="72"/>
      <c r="DO1832" s="72"/>
      <c r="DP1832" s="72"/>
      <c r="DQ1832" s="72"/>
      <c r="DR1832" s="72"/>
      <c r="DS1832" s="72"/>
      <c r="DT1832" s="72"/>
      <c r="DU1832" s="72"/>
      <c r="DV1832" s="72"/>
      <c r="DW1832" s="72"/>
      <c r="DX1832" s="72"/>
      <c r="DY1832" s="72"/>
      <c r="DZ1832" s="72"/>
      <c r="EA1832" s="72"/>
      <c r="EB1832" s="72"/>
      <c r="EC1832" s="72"/>
      <c r="ED1832" s="72"/>
      <c r="EE1832" s="72"/>
      <c r="EF1832" s="72"/>
      <c r="EG1832" s="72"/>
      <c r="EH1832" s="72"/>
      <c r="EI1832" s="72"/>
      <c r="EJ1832" s="72"/>
      <c r="EK1832" s="72"/>
      <c r="EL1832" s="72"/>
      <c r="EM1832" s="72"/>
      <c r="EN1832" s="72"/>
      <c r="EO1832" s="72"/>
      <c r="EP1832" s="72"/>
      <c r="EQ1832" s="72"/>
      <c r="ER1832" s="72"/>
      <c r="ES1832" s="72"/>
      <c r="ET1832" s="72"/>
      <c r="EU1832" s="72"/>
      <c r="EV1832" s="72"/>
      <c r="EW1832" s="72"/>
      <c r="EX1832" s="72"/>
      <c r="EY1832" s="72"/>
      <c r="EZ1832" s="72"/>
      <c r="FA1832" s="72"/>
      <c r="FB1832" s="72"/>
      <c r="FC1832" s="72"/>
      <c r="FD1832" s="72"/>
      <c r="FE1832" s="72"/>
      <c r="FF1832" s="72"/>
      <c r="FG1832" s="72"/>
      <c r="FH1832" s="72"/>
      <c r="FI1832" s="72"/>
      <c r="FJ1832" s="72"/>
      <c r="FK1832" s="72"/>
      <c r="FL1832" s="72"/>
      <c r="FM1832" s="72"/>
      <c r="FN1832" s="72"/>
      <c r="FO1832" s="72"/>
      <c r="FP1832" s="72"/>
      <c r="FQ1832" s="72"/>
      <c r="FR1832" s="72"/>
      <c r="FS1832" s="72"/>
      <c r="FT1832" s="72"/>
      <c r="FU1832" s="72"/>
      <c r="FV1832" s="72"/>
      <c r="FW1832" s="72"/>
      <c r="FX1832" s="72"/>
      <c r="FY1832" s="72"/>
      <c r="FZ1832" s="72"/>
      <c r="GA1832" s="72"/>
      <c r="GB1832" s="72"/>
      <c r="GC1832" s="72"/>
      <c r="GD1832" s="72"/>
      <c r="GE1832" s="72"/>
      <c r="GF1832" s="72"/>
      <c r="GG1832" s="72"/>
      <c r="GH1832" s="72"/>
      <c r="GI1832" s="72"/>
      <c r="GJ1832" s="72"/>
      <c r="GK1832" s="72"/>
      <c r="GL1832" s="72"/>
      <c r="GM1832" s="72"/>
      <c r="GN1832" s="72"/>
      <c r="GO1832" s="72"/>
      <c r="GP1832" s="72"/>
      <c r="GQ1832" s="72"/>
      <c r="GR1832" s="72"/>
      <c r="GS1832" s="72"/>
      <c r="GT1832" s="72"/>
      <c r="GU1832" s="72"/>
      <c r="GV1832" s="72"/>
      <c r="GW1832" s="72"/>
      <c r="GX1832" s="72"/>
      <c r="GY1832" s="72"/>
      <c r="GZ1832" s="72"/>
      <c r="HA1832" s="72"/>
      <c r="HB1832" s="72"/>
      <c r="HC1832" s="72"/>
      <c r="HD1832" s="72"/>
      <c r="HE1832" s="72"/>
      <c r="HF1832" s="72"/>
      <c r="HG1832" s="72"/>
      <c r="HH1832" s="72"/>
      <c r="HI1832" s="72"/>
      <c r="HJ1832" s="72"/>
      <c r="HK1832" s="72"/>
      <c r="HL1832" s="72"/>
      <c r="HM1832" s="72"/>
      <c r="HN1832" s="72"/>
      <c r="HO1832" s="72"/>
      <c r="HP1832" s="72"/>
      <c r="HQ1832" s="72"/>
      <c r="HR1832" s="72"/>
      <c r="HS1832" s="72"/>
      <c r="HT1832" s="72"/>
      <c r="HU1832" s="72"/>
      <c r="HV1832" s="72"/>
      <c r="HW1832" s="72"/>
      <c r="HX1832" s="72"/>
      <c r="HY1832" s="72"/>
      <c r="HZ1832" s="72"/>
      <c r="IA1832" s="72"/>
      <c r="IB1832" s="72"/>
      <c r="IC1832" s="72"/>
      <c r="ID1832" s="72"/>
      <c r="IE1832" s="72"/>
      <c r="IF1832" s="72"/>
      <c r="IG1832" s="72"/>
      <c r="IH1832" s="72"/>
      <c r="II1832" s="72"/>
      <c r="IJ1832" s="72"/>
      <c r="IK1832" s="72"/>
      <c r="IL1832" s="72"/>
      <c r="IM1832" s="72"/>
      <c r="IN1832" s="72"/>
      <c r="IO1832" s="72"/>
      <c r="IP1832" s="72"/>
      <c r="IQ1832" s="72"/>
      <c r="IR1832" s="72"/>
      <c r="IS1832" s="72"/>
      <c r="IT1832" s="72"/>
      <c r="IU1832" s="72"/>
      <c r="IV1832" s="72"/>
      <c r="IW1832" s="72"/>
      <c r="IX1832" s="72"/>
      <c r="IY1832" s="72"/>
      <c r="IZ1832" s="72"/>
      <c r="JA1832" s="72"/>
      <c r="JB1832" s="72"/>
      <c r="JC1832" s="72"/>
      <c r="JD1832" s="72"/>
      <c r="JE1832" s="72"/>
      <c r="JF1832" s="72"/>
      <c r="JG1832" s="72"/>
      <c r="JH1832" s="72"/>
      <c r="JI1832" s="72"/>
      <c r="JJ1832" s="72"/>
      <c r="JK1832" s="72"/>
      <c r="JL1832" s="72"/>
      <c r="JM1832" s="72"/>
      <c r="JN1832" s="72"/>
      <c r="JO1832" s="72"/>
      <c r="JP1832" s="72"/>
      <c r="JQ1832" s="72"/>
      <c r="JR1832" s="72"/>
      <c r="JS1832" s="72"/>
      <c r="JT1832" s="72"/>
      <c r="JU1832" s="72"/>
      <c r="JV1832" s="72"/>
      <c r="JW1832" s="72"/>
      <c r="JX1832" s="72"/>
      <c r="JY1832" s="72"/>
      <c r="JZ1832" s="72"/>
      <c r="KA1832" s="72"/>
      <c r="KB1832" s="72"/>
      <c r="KC1832" s="72"/>
      <c r="KD1832" s="72"/>
      <c r="KE1832" s="72"/>
      <c r="KF1832" s="72"/>
      <c r="KG1832" s="72"/>
      <c r="KH1832" s="72"/>
      <c r="KI1832" s="72"/>
      <c r="KJ1832" s="72"/>
      <c r="KK1832" s="72"/>
      <c r="KL1832" s="72"/>
      <c r="KM1832" s="72"/>
      <c r="KN1832" s="72"/>
      <c r="KO1832" s="72"/>
      <c r="KP1832" s="72"/>
      <c r="KQ1832" s="72"/>
      <c r="KR1832" s="72"/>
      <c r="KS1832" s="72"/>
      <c r="KT1832" s="72"/>
      <c r="KU1832" s="72"/>
      <c r="KV1832" s="72"/>
      <c r="KW1832" s="72"/>
      <c r="KX1832" s="72"/>
      <c r="KY1832" s="72"/>
      <c r="KZ1832" s="72"/>
      <c r="LA1832" s="72"/>
      <c r="LB1832" s="72"/>
      <c r="LC1832" s="72"/>
      <c r="LD1832" s="72"/>
      <c r="LE1832" s="72"/>
      <c r="LF1832" s="72"/>
      <c r="LG1832" s="72"/>
      <c r="LH1832" s="72"/>
      <c r="LI1832" s="72"/>
      <c r="LJ1832" s="72"/>
      <c r="LK1832" s="72"/>
      <c r="LL1832" s="72"/>
      <c r="LM1832" s="72"/>
      <c r="LN1832" s="72"/>
      <c r="LO1832" s="72"/>
      <c r="LP1832" s="72"/>
      <c r="LQ1832" s="72"/>
      <c r="LR1832" s="72"/>
      <c r="LS1832" s="72"/>
      <c r="LT1832" s="72"/>
      <c r="LU1832" s="72"/>
      <c r="LV1832" s="72"/>
      <c r="LW1832" s="72"/>
      <c r="LX1832" s="72"/>
      <c r="LY1832" s="72"/>
      <c r="LZ1832" s="72"/>
      <c r="MA1832" s="72"/>
      <c r="MB1832" s="72"/>
      <c r="MC1832" s="72"/>
      <c r="MD1832" s="72"/>
      <c r="ME1832" s="72"/>
      <c r="MF1832" s="72"/>
      <c r="MG1832" s="72"/>
      <c r="MH1832" s="72"/>
      <c r="MI1832" s="72"/>
      <c r="MJ1832" s="72"/>
      <c r="MK1832" s="72"/>
      <c r="ML1832" s="72"/>
      <c r="MM1832" s="72"/>
      <c r="MN1832" s="72"/>
      <c r="MO1832" s="72"/>
      <c r="MP1832" s="72"/>
      <c r="MQ1832" s="72"/>
      <c r="MR1832" s="72"/>
      <c r="MS1832" s="72"/>
      <c r="MT1832" s="72"/>
      <c r="MU1832" s="72"/>
      <c r="MV1832" s="72"/>
      <c r="MW1832" s="72"/>
      <c r="MX1832" s="72"/>
      <c r="MY1832" s="72"/>
      <c r="MZ1832" s="72"/>
      <c r="NA1832" s="72"/>
      <c r="NB1832" s="72"/>
      <c r="NC1832" s="72"/>
      <c r="ND1832" s="72"/>
      <c r="NE1832" s="72"/>
      <c r="NF1832" s="72"/>
      <c r="NG1832" s="72"/>
      <c r="NH1832" s="72"/>
      <c r="NI1832" s="72"/>
      <c r="NJ1832" s="72"/>
      <c r="NK1832" s="72"/>
      <c r="NL1832" s="72"/>
      <c r="NM1832" s="72"/>
      <c r="NN1832" s="72"/>
      <c r="NO1832" s="72"/>
      <c r="NP1832" s="72"/>
      <c r="NQ1832" s="72"/>
      <c r="NR1832" s="72"/>
      <c r="NS1832" s="72"/>
      <c r="NT1832" s="72"/>
      <c r="NU1832" s="72"/>
      <c r="NV1832" s="72"/>
      <c r="NW1832" s="72"/>
      <c r="NX1832" s="72"/>
      <c r="NY1832" s="72"/>
      <c r="NZ1832" s="72"/>
      <c r="OA1832" s="72"/>
      <c r="OB1832" s="72"/>
      <c r="OC1832" s="72"/>
      <c r="OD1832" s="72"/>
      <c r="OE1832" s="72"/>
      <c r="OF1832" s="72"/>
      <c r="OG1832" s="72"/>
      <c r="OH1832" s="72"/>
      <c r="OI1832" s="72"/>
      <c r="OJ1832" s="72"/>
      <c r="OK1832" s="72"/>
      <c r="OL1832" s="72"/>
      <c r="OM1832" s="72"/>
      <c r="ON1832" s="72"/>
      <c r="OO1832" s="72"/>
      <c r="OP1832" s="72"/>
      <c r="OQ1832" s="72"/>
      <c r="OR1832" s="72"/>
      <c r="OS1832" s="72"/>
      <c r="OT1832" s="72"/>
      <c r="OU1832" s="72"/>
      <c r="OV1832" s="72"/>
      <c r="OW1832" s="72"/>
      <c r="OX1832" s="72"/>
      <c r="OY1832" s="72"/>
      <c r="OZ1832" s="72"/>
      <c r="PA1832" s="72"/>
      <c r="PB1832" s="72"/>
      <c r="PC1832" s="72"/>
      <c r="PD1832" s="72"/>
      <c r="PE1832" s="72"/>
      <c r="PF1832" s="72"/>
      <c r="PG1832" s="72"/>
      <c r="PH1832" s="72"/>
      <c r="PI1832" s="72"/>
      <c r="PJ1832" s="72"/>
      <c r="PK1832" s="72"/>
      <c r="PL1832" s="72"/>
      <c r="PM1832" s="72"/>
      <c r="PN1832" s="72"/>
      <c r="PO1832" s="72"/>
      <c r="PP1832" s="72"/>
      <c r="PQ1832" s="72"/>
      <c r="PR1832" s="72"/>
      <c r="PS1832" s="72"/>
      <c r="PT1832" s="72"/>
      <c r="PU1832" s="72"/>
      <c r="PV1832" s="72"/>
      <c r="PW1832" s="72"/>
      <c r="PX1832" s="72"/>
      <c r="PY1832" s="72"/>
      <c r="PZ1832" s="72"/>
      <c r="QA1832" s="72"/>
      <c r="QB1832" s="72"/>
      <c r="QC1832" s="72"/>
      <c r="QD1832" s="72"/>
      <c r="QE1832" s="72"/>
      <c r="QF1832" s="72"/>
      <c r="QG1832" s="72"/>
      <c r="QH1832" s="72"/>
      <c r="QI1832" s="72"/>
      <c r="QJ1832" s="72"/>
      <c r="QK1832" s="72"/>
      <c r="QL1832" s="72"/>
      <c r="QM1832" s="72"/>
      <c r="QN1832" s="72"/>
      <c r="QO1832" s="72"/>
      <c r="QP1832" s="72"/>
      <c r="QQ1832" s="72"/>
      <c r="QR1832" s="72"/>
      <c r="QS1832" s="72"/>
      <c r="QT1832" s="72"/>
      <c r="QU1832" s="72"/>
      <c r="QV1832" s="72"/>
      <c r="QW1832" s="72"/>
      <c r="QX1832" s="72"/>
      <c r="QY1832" s="72"/>
      <c r="QZ1832" s="72"/>
      <c r="RA1832" s="72"/>
      <c r="RB1832" s="72"/>
      <c r="RC1832" s="72"/>
      <c r="RD1832" s="72"/>
      <c r="RE1832" s="72"/>
      <c r="RF1832" s="72"/>
      <c r="RG1832" s="72"/>
      <c r="RH1832" s="72"/>
      <c r="RI1832" s="72"/>
      <c r="RJ1832" s="72"/>
      <c r="RK1832" s="72"/>
      <c r="RL1832" s="72"/>
      <c r="RM1832" s="72"/>
      <c r="RN1832" s="72"/>
      <c r="RO1832" s="72"/>
      <c r="RP1832" s="72"/>
      <c r="RQ1832" s="72"/>
      <c r="RR1832" s="72"/>
      <c r="RS1832" s="72"/>
      <c r="RT1832" s="72"/>
      <c r="RU1832" s="72"/>
      <c r="RV1832" s="72"/>
      <c r="RW1832" s="72"/>
      <c r="RX1832" s="72"/>
      <c r="RY1832" s="72"/>
      <c r="RZ1832" s="72"/>
      <c r="SA1832" s="72"/>
      <c r="SB1832" s="72"/>
      <c r="SC1832" s="72"/>
      <c r="SD1832" s="72"/>
      <c r="SE1832" s="72"/>
      <c r="SF1832" s="72"/>
      <c r="SG1832" s="72"/>
      <c r="SH1832" s="72"/>
      <c r="SI1832" s="72"/>
      <c r="SJ1832" s="72"/>
      <c r="SK1832" s="72"/>
      <c r="SL1832" s="72"/>
      <c r="SM1832" s="72"/>
      <c r="SN1832" s="72"/>
      <c r="SO1832" s="72"/>
      <c r="SP1832" s="72"/>
      <c r="SQ1832" s="72"/>
      <c r="SR1832" s="72"/>
      <c r="SS1832" s="72"/>
      <c r="ST1832" s="72"/>
      <c r="SU1832" s="72"/>
      <c r="SV1832" s="72"/>
      <c r="SW1832" s="72"/>
      <c r="SX1832" s="72"/>
      <c r="SY1832" s="72"/>
      <c r="SZ1832" s="72"/>
      <c r="TA1832" s="72"/>
      <c r="TB1832" s="72"/>
      <c r="TC1832" s="72"/>
    </row>
    <row r="1833" spans="1:523" ht="16.5" customHeight="1" x14ac:dyDescent="0.2">
      <c r="A1833" s="20">
        <v>1257</v>
      </c>
      <c r="B1833" s="20" t="s">
        <v>76</v>
      </c>
      <c r="C1833" s="20" t="s">
        <v>244</v>
      </c>
      <c r="D1833" s="20" t="s">
        <v>49</v>
      </c>
      <c r="E1833" s="20" t="s">
        <v>1340</v>
      </c>
      <c r="F1833" s="22" t="s">
        <v>270</v>
      </c>
      <c r="G1833" s="20" t="s">
        <v>25</v>
      </c>
      <c r="H1833" s="20" t="s">
        <v>26</v>
      </c>
      <c r="I1833" s="20" t="s">
        <v>27</v>
      </c>
      <c r="J1833" s="129" t="s">
        <v>1297</v>
      </c>
      <c r="K1833" s="20" t="s">
        <v>259</v>
      </c>
      <c r="L1833" s="20" t="s">
        <v>1178</v>
      </c>
      <c r="M1833" s="20">
        <v>6</v>
      </c>
      <c r="N1833" s="49">
        <v>45468</v>
      </c>
      <c r="O1833" s="48">
        <v>0</v>
      </c>
      <c r="P1833" s="23">
        <v>20000000</v>
      </c>
      <c r="Q1833" s="24">
        <v>1</v>
      </c>
      <c r="R1833" s="25">
        <v>45839</v>
      </c>
      <c r="S1833" s="20" t="s">
        <v>36</v>
      </c>
      <c r="T1833" s="26">
        <v>120000000</v>
      </c>
      <c r="U1833" s="28" t="s">
        <v>46</v>
      </c>
      <c r="V1833" s="28" t="s">
        <v>52</v>
      </c>
      <c r="W1833" s="72"/>
      <c r="X1833" s="72"/>
      <c r="Y1833" s="72"/>
      <c r="Z1833" s="72"/>
      <c r="AA1833" s="72"/>
      <c r="AB1833" s="72"/>
      <c r="AC1833" s="72"/>
      <c r="AD1833" s="72"/>
      <c r="AE1833" s="72"/>
      <c r="AF1833" s="72"/>
      <c r="AG1833" s="72"/>
      <c r="AH1833" s="72"/>
      <c r="AI1833" s="72"/>
      <c r="AJ1833" s="72"/>
      <c r="AK1833" s="72"/>
      <c r="AL1833" s="72"/>
      <c r="AM1833" s="72"/>
      <c r="AN1833" s="72"/>
      <c r="AO1833" s="72"/>
      <c r="AP1833" s="72"/>
      <c r="AQ1833" s="72"/>
      <c r="AR1833" s="72"/>
      <c r="AS1833" s="72"/>
      <c r="AT1833" s="72"/>
      <c r="AU1833" s="72"/>
      <c r="AV1833" s="72"/>
      <c r="AW1833" s="72"/>
      <c r="AX1833" s="72"/>
      <c r="AY1833" s="72"/>
      <c r="AZ1833" s="72"/>
      <c r="BA1833" s="72"/>
      <c r="BB1833" s="72"/>
      <c r="BC1833" s="72"/>
      <c r="BD1833" s="72"/>
      <c r="BE1833" s="72"/>
      <c r="BF1833" s="72"/>
      <c r="BG1833" s="72"/>
      <c r="BH1833" s="72"/>
      <c r="BI1833" s="72"/>
      <c r="BJ1833" s="72"/>
      <c r="BK1833" s="72"/>
      <c r="BL1833" s="72"/>
      <c r="BM1833" s="72"/>
      <c r="BN1833" s="72"/>
      <c r="BO1833" s="72"/>
      <c r="BP1833" s="72"/>
      <c r="BQ1833" s="72"/>
      <c r="BR1833" s="72"/>
      <c r="BS1833" s="72"/>
      <c r="BT1833" s="72"/>
      <c r="BU1833" s="72"/>
      <c r="BV1833" s="72"/>
      <c r="BW1833" s="72"/>
      <c r="BX1833" s="72"/>
      <c r="BY1833" s="72"/>
      <c r="BZ1833" s="72"/>
      <c r="CA1833" s="72"/>
      <c r="CB1833" s="72"/>
      <c r="CC1833" s="72"/>
      <c r="CD1833" s="72"/>
      <c r="CE1833" s="72"/>
      <c r="CF1833" s="72"/>
      <c r="CG1833" s="72"/>
      <c r="CH1833" s="72"/>
      <c r="CI1833" s="72"/>
      <c r="CJ1833" s="72"/>
      <c r="CK1833" s="72"/>
      <c r="CL1833" s="72"/>
      <c r="CM1833" s="72"/>
      <c r="CN1833" s="72"/>
      <c r="CO1833" s="72"/>
      <c r="CP1833" s="72"/>
      <c r="CQ1833" s="72"/>
      <c r="CR1833" s="72"/>
      <c r="CS1833" s="72"/>
      <c r="CT1833" s="72"/>
      <c r="CU1833" s="72"/>
      <c r="CV1833" s="72"/>
      <c r="CW1833" s="72"/>
      <c r="CX1833" s="72"/>
      <c r="CY1833" s="72"/>
      <c r="CZ1833" s="72"/>
      <c r="DA1833" s="72"/>
      <c r="DB1833" s="72"/>
      <c r="DC1833" s="72"/>
      <c r="DD1833" s="72"/>
      <c r="DE1833" s="72"/>
      <c r="DF1833" s="72"/>
      <c r="DG1833" s="72"/>
      <c r="DH1833" s="72"/>
      <c r="DI1833" s="72"/>
      <c r="DJ1833" s="72"/>
      <c r="DK1833" s="72"/>
      <c r="DL1833" s="72"/>
      <c r="DM1833" s="72"/>
      <c r="DN1833" s="72"/>
      <c r="DO1833" s="72"/>
      <c r="DP1833" s="72"/>
      <c r="DQ1833" s="72"/>
      <c r="DR1833" s="72"/>
      <c r="DS1833" s="72"/>
      <c r="DT1833" s="72"/>
      <c r="DU1833" s="72"/>
      <c r="DV1833" s="72"/>
      <c r="DW1833" s="72"/>
      <c r="DX1833" s="72"/>
      <c r="DY1833" s="72"/>
      <c r="DZ1833" s="72"/>
      <c r="EA1833" s="72"/>
      <c r="EB1833" s="72"/>
      <c r="EC1833" s="72"/>
      <c r="ED1833" s="72"/>
      <c r="EE1833" s="72"/>
      <c r="EF1833" s="72"/>
      <c r="EG1833" s="72"/>
      <c r="EH1833" s="72"/>
      <c r="EI1833" s="72"/>
      <c r="EJ1833" s="72"/>
      <c r="EK1833" s="72"/>
      <c r="EL1833" s="72"/>
      <c r="EM1833" s="72"/>
      <c r="EN1833" s="72"/>
      <c r="EO1833" s="72"/>
      <c r="EP1833" s="72"/>
      <c r="EQ1833" s="72"/>
      <c r="ER1833" s="72"/>
      <c r="ES1833" s="72"/>
      <c r="ET1833" s="72"/>
      <c r="EU1833" s="72"/>
      <c r="EV1833" s="72"/>
      <c r="EW1833" s="72"/>
      <c r="EX1833" s="72"/>
      <c r="EY1833" s="72"/>
      <c r="EZ1833" s="72"/>
      <c r="FA1833" s="72"/>
      <c r="FB1833" s="72"/>
      <c r="FC1833" s="72"/>
      <c r="FD1833" s="72"/>
      <c r="FE1833" s="72"/>
      <c r="FF1833" s="72"/>
      <c r="FG1833" s="72"/>
      <c r="FH1833" s="72"/>
      <c r="FI1833" s="72"/>
      <c r="FJ1833" s="72"/>
      <c r="FK1833" s="72"/>
      <c r="FL1833" s="72"/>
      <c r="FM1833" s="72"/>
      <c r="FN1833" s="72"/>
      <c r="FO1833" s="72"/>
      <c r="FP1833" s="72"/>
      <c r="FQ1833" s="72"/>
      <c r="FR1833" s="72"/>
      <c r="FS1833" s="72"/>
      <c r="FT1833" s="72"/>
      <c r="FU1833" s="72"/>
      <c r="FV1833" s="72"/>
      <c r="FW1833" s="72"/>
      <c r="FX1833" s="72"/>
      <c r="FY1833" s="72"/>
      <c r="FZ1833" s="72"/>
      <c r="GA1833" s="72"/>
      <c r="GB1833" s="72"/>
      <c r="GC1833" s="72"/>
      <c r="GD1833" s="72"/>
      <c r="GE1833" s="72"/>
      <c r="GF1833" s="72"/>
      <c r="GG1833" s="72"/>
      <c r="GH1833" s="72"/>
      <c r="GI1833" s="72"/>
      <c r="GJ1833" s="72"/>
      <c r="GK1833" s="72"/>
      <c r="GL1833" s="72"/>
      <c r="GM1833" s="72"/>
      <c r="GN1833" s="72"/>
      <c r="GO1833" s="72"/>
      <c r="GP1833" s="72"/>
      <c r="GQ1833" s="72"/>
      <c r="GR1833" s="72"/>
      <c r="GS1833" s="72"/>
      <c r="GT1833" s="72"/>
      <c r="GU1833" s="72"/>
      <c r="GV1833" s="72"/>
      <c r="GW1833" s="72"/>
      <c r="GX1833" s="72"/>
      <c r="GY1833" s="72"/>
      <c r="GZ1833" s="72"/>
      <c r="HA1833" s="72"/>
      <c r="HB1833" s="72"/>
      <c r="HC1833" s="72"/>
      <c r="HD1833" s="72"/>
      <c r="HE1833" s="72"/>
      <c r="HF1833" s="72"/>
      <c r="HG1833" s="72"/>
      <c r="HH1833" s="72"/>
      <c r="HI1833" s="72"/>
      <c r="HJ1833" s="72"/>
      <c r="HK1833" s="72"/>
      <c r="HL1833" s="72"/>
      <c r="HM1833" s="72"/>
      <c r="HN1833" s="72"/>
      <c r="HO1833" s="72"/>
      <c r="HP1833" s="72"/>
      <c r="HQ1833" s="72"/>
      <c r="HR1833" s="72"/>
      <c r="HS1833" s="72"/>
      <c r="HT1833" s="72"/>
      <c r="HU1833" s="72"/>
      <c r="HV1833" s="72"/>
      <c r="HW1833" s="72"/>
      <c r="HX1833" s="72"/>
      <c r="HY1833" s="72"/>
      <c r="HZ1833" s="72"/>
      <c r="IA1833" s="72"/>
      <c r="IB1833" s="72"/>
      <c r="IC1833" s="72"/>
      <c r="ID1833" s="72"/>
      <c r="IE1833" s="72"/>
      <c r="IF1833" s="72"/>
      <c r="IG1833" s="72"/>
      <c r="IH1833" s="72"/>
      <c r="II1833" s="72"/>
      <c r="IJ1833" s="72"/>
      <c r="IK1833" s="72"/>
      <c r="IL1833" s="72"/>
      <c r="IM1833" s="72"/>
      <c r="IN1833" s="72"/>
      <c r="IO1833" s="72"/>
      <c r="IP1833" s="72"/>
      <c r="IQ1833" s="72"/>
      <c r="IR1833" s="72"/>
      <c r="IS1833" s="72"/>
      <c r="IT1833" s="72"/>
      <c r="IU1833" s="72"/>
      <c r="IV1833" s="72"/>
      <c r="IW1833" s="72"/>
      <c r="IX1833" s="72"/>
      <c r="IY1833" s="72"/>
      <c r="IZ1833" s="72"/>
      <c r="JA1833" s="72"/>
      <c r="JB1833" s="72"/>
      <c r="JC1833" s="72"/>
      <c r="JD1833" s="72"/>
      <c r="JE1833" s="72"/>
      <c r="JF1833" s="72"/>
      <c r="JG1833" s="72"/>
      <c r="JH1833" s="72"/>
      <c r="JI1833" s="72"/>
      <c r="JJ1833" s="72"/>
      <c r="JK1833" s="72"/>
      <c r="JL1833" s="72"/>
      <c r="JM1833" s="72"/>
      <c r="JN1833" s="72"/>
      <c r="JO1833" s="72"/>
      <c r="JP1833" s="72"/>
      <c r="JQ1833" s="72"/>
      <c r="JR1833" s="72"/>
      <c r="JS1833" s="72"/>
      <c r="JT1833" s="72"/>
      <c r="JU1833" s="72"/>
      <c r="JV1833" s="72"/>
      <c r="JW1833" s="72"/>
      <c r="JX1833" s="72"/>
      <c r="JY1833" s="72"/>
      <c r="JZ1833" s="72"/>
      <c r="KA1833" s="72"/>
      <c r="KB1833" s="72"/>
      <c r="KC1833" s="72"/>
      <c r="KD1833" s="72"/>
      <c r="KE1833" s="72"/>
      <c r="KF1833" s="72"/>
      <c r="KG1833" s="72"/>
      <c r="KH1833" s="72"/>
      <c r="KI1833" s="72"/>
      <c r="KJ1833" s="72"/>
      <c r="KK1833" s="72"/>
      <c r="KL1833" s="72"/>
      <c r="KM1833" s="72"/>
      <c r="KN1833" s="72"/>
      <c r="KO1833" s="72"/>
      <c r="KP1833" s="72"/>
      <c r="KQ1833" s="72"/>
      <c r="KR1833" s="72"/>
      <c r="KS1833" s="72"/>
      <c r="KT1833" s="72"/>
      <c r="KU1833" s="72"/>
      <c r="KV1833" s="72"/>
      <c r="KW1833" s="72"/>
      <c r="KX1833" s="72"/>
      <c r="KY1833" s="72"/>
      <c r="KZ1833" s="72"/>
      <c r="LA1833" s="72"/>
      <c r="LB1833" s="72"/>
      <c r="LC1833" s="72"/>
      <c r="LD1833" s="72"/>
      <c r="LE1833" s="72"/>
      <c r="LF1833" s="72"/>
      <c r="LG1833" s="72"/>
      <c r="LH1833" s="72"/>
      <c r="LI1833" s="72"/>
      <c r="LJ1833" s="72"/>
      <c r="LK1833" s="72"/>
      <c r="LL1833" s="72"/>
      <c r="LM1833" s="72"/>
      <c r="LN1833" s="72"/>
      <c r="LO1833" s="72"/>
      <c r="LP1833" s="72"/>
      <c r="LQ1833" s="72"/>
      <c r="LR1833" s="72"/>
      <c r="LS1833" s="72"/>
      <c r="LT1833" s="72"/>
      <c r="LU1833" s="72"/>
      <c r="LV1833" s="72"/>
      <c r="LW1833" s="72"/>
      <c r="LX1833" s="72"/>
      <c r="LY1833" s="72"/>
      <c r="LZ1833" s="72"/>
      <c r="MA1833" s="72"/>
      <c r="MB1833" s="72"/>
      <c r="MC1833" s="72"/>
      <c r="MD1833" s="72"/>
      <c r="ME1833" s="72"/>
      <c r="MF1833" s="72"/>
      <c r="MG1833" s="72"/>
      <c r="MH1833" s="72"/>
      <c r="MI1833" s="72"/>
      <c r="MJ1833" s="72"/>
      <c r="MK1833" s="72"/>
      <c r="ML1833" s="72"/>
      <c r="MM1833" s="72"/>
      <c r="MN1833" s="72"/>
      <c r="MO1833" s="72"/>
      <c r="MP1833" s="72"/>
      <c r="MQ1833" s="72"/>
      <c r="MR1833" s="72"/>
      <c r="MS1833" s="72"/>
      <c r="MT1833" s="72"/>
      <c r="MU1833" s="72"/>
      <c r="MV1833" s="72"/>
      <c r="MW1833" s="72"/>
      <c r="MX1833" s="72"/>
      <c r="MY1833" s="72"/>
      <c r="MZ1833" s="72"/>
      <c r="NA1833" s="72"/>
      <c r="NB1833" s="72"/>
      <c r="NC1833" s="72"/>
      <c r="ND1833" s="72"/>
      <c r="NE1833" s="72"/>
      <c r="NF1833" s="72"/>
      <c r="NG1833" s="72"/>
      <c r="NH1833" s="72"/>
      <c r="NI1833" s="72"/>
      <c r="NJ1833" s="72"/>
      <c r="NK1833" s="72"/>
      <c r="NL1833" s="72"/>
      <c r="NM1833" s="72"/>
      <c r="NN1833" s="72"/>
      <c r="NO1833" s="72"/>
      <c r="NP1833" s="72"/>
      <c r="NQ1833" s="72"/>
      <c r="NR1833" s="72"/>
      <c r="NS1833" s="72"/>
      <c r="NT1833" s="72"/>
      <c r="NU1833" s="72"/>
      <c r="NV1833" s="72"/>
      <c r="NW1833" s="72"/>
      <c r="NX1833" s="72"/>
      <c r="NY1833" s="72"/>
      <c r="NZ1833" s="72"/>
      <c r="OA1833" s="72"/>
      <c r="OB1833" s="72"/>
      <c r="OC1833" s="72"/>
      <c r="OD1833" s="72"/>
      <c r="OE1833" s="72"/>
      <c r="OF1833" s="72"/>
      <c r="OG1833" s="72"/>
      <c r="OH1833" s="72"/>
      <c r="OI1833" s="72"/>
      <c r="OJ1833" s="72"/>
      <c r="OK1833" s="72"/>
      <c r="OL1833" s="72"/>
      <c r="OM1833" s="72"/>
      <c r="ON1833" s="72"/>
      <c r="OO1833" s="72"/>
      <c r="OP1833" s="72"/>
      <c r="OQ1833" s="72"/>
      <c r="OR1833" s="72"/>
      <c r="OS1833" s="72"/>
      <c r="OT1833" s="72"/>
      <c r="OU1833" s="72"/>
      <c r="OV1833" s="72"/>
      <c r="OW1833" s="72"/>
      <c r="OX1833" s="72"/>
      <c r="OY1833" s="72"/>
      <c r="OZ1833" s="72"/>
      <c r="PA1833" s="72"/>
      <c r="PB1833" s="72"/>
      <c r="PC1833" s="72"/>
      <c r="PD1833" s="72"/>
      <c r="PE1833" s="72"/>
      <c r="PF1833" s="72"/>
      <c r="PG1833" s="72"/>
      <c r="PH1833" s="72"/>
      <c r="PI1833" s="72"/>
      <c r="PJ1833" s="72"/>
      <c r="PK1833" s="72"/>
      <c r="PL1833" s="72"/>
      <c r="PM1833" s="72"/>
      <c r="PN1833" s="72"/>
      <c r="PO1833" s="72"/>
      <c r="PP1833" s="72"/>
      <c r="PQ1833" s="72"/>
      <c r="PR1833" s="72"/>
      <c r="PS1833" s="72"/>
      <c r="PT1833" s="72"/>
      <c r="PU1833" s="72"/>
      <c r="PV1833" s="72"/>
      <c r="PW1833" s="72"/>
      <c r="PX1833" s="72"/>
      <c r="PY1833" s="72"/>
      <c r="PZ1833" s="72"/>
      <c r="QA1833" s="72"/>
      <c r="QB1833" s="72"/>
      <c r="QC1833" s="72"/>
      <c r="QD1833" s="72"/>
      <c r="QE1833" s="72"/>
      <c r="QF1833" s="72"/>
      <c r="QG1833" s="72"/>
      <c r="QH1833" s="72"/>
      <c r="QI1833" s="72"/>
      <c r="QJ1833" s="72"/>
      <c r="QK1833" s="72"/>
      <c r="QL1833" s="72"/>
      <c r="QM1833" s="72"/>
      <c r="QN1833" s="72"/>
      <c r="QO1833" s="72"/>
      <c r="QP1833" s="72"/>
      <c r="QQ1833" s="72"/>
      <c r="QR1833" s="72"/>
      <c r="QS1833" s="72"/>
      <c r="QT1833" s="72"/>
      <c r="QU1833" s="72"/>
      <c r="QV1833" s="72"/>
      <c r="QW1833" s="72"/>
      <c r="QX1833" s="72"/>
      <c r="QY1833" s="72"/>
      <c r="QZ1833" s="72"/>
      <c r="RA1833" s="72"/>
      <c r="RB1833" s="72"/>
      <c r="RC1833" s="72"/>
      <c r="RD1833" s="72"/>
      <c r="RE1833" s="72"/>
      <c r="RF1833" s="72"/>
      <c r="RG1833" s="72"/>
      <c r="RH1833" s="72"/>
      <c r="RI1833" s="72"/>
      <c r="RJ1833" s="72"/>
      <c r="RK1833" s="72"/>
      <c r="RL1833" s="72"/>
      <c r="RM1833" s="72"/>
      <c r="RN1833" s="72"/>
      <c r="RO1833" s="72"/>
      <c r="RP1833" s="72"/>
      <c r="RQ1833" s="72"/>
      <c r="RR1833" s="72"/>
      <c r="RS1833" s="72"/>
      <c r="RT1833" s="72"/>
      <c r="RU1833" s="72"/>
      <c r="RV1833" s="72"/>
      <c r="RW1833" s="72"/>
      <c r="RX1833" s="72"/>
      <c r="RY1833" s="72"/>
      <c r="RZ1833" s="72"/>
      <c r="SA1833" s="72"/>
      <c r="SB1833" s="72"/>
      <c r="SC1833" s="72"/>
      <c r="SD1833" s="72"/>
      <c r="SE1833" s="72"/>
      <c r="SF1833" s="72"/>
      <c r="SG1833" s="72"/>
      <c r="SH1833" s="72"/>
      <c r="SI1833" s="72"/>
      <c r="SJ1833" s="72"/>
      <c r="SK1833" s="72"/>
      <c r="SL1833" s="72"/>
      <c r="SM1833" s="72"/>
      <c r="SN1833" s="72"/>
      <c r="SO1833" s="72"/>
      <c r="SP1833" s="72"/>
      <c r="SQ1833" s="72"/>
      <c r="SR1833" s="72"/>
      <c r="SS1833" s="72"/>
      <c r="ST1833" s="72"/>
      <c r="SU1833" s="72"/>
      <c r="SV1833" s="72"/>
      <c r="SW1833" s="72"/>
      <c r="SX1833" s="72"/>
      <c r="SY1833" s="72"/>
      <c r="SZ1833" s="72"/>
      <c r="TA1833" s="72"/>
      <c r="TB1833" s="72"/>
      <c r="TC1833" s="72"/>
    </row>
    <row r="1834" spans="1:523" ht="16.5" customHeight="1" x14ac:dyDescent="0.2">
      <c r="A1834" s="20">
        <v>1258</v>
      </c>
      <c r="B1834" s="20" t="s">
        <v>76</v>
      </c>
      <c r="C1834" s="20" t="s">
        <v>244</v>
      </c>
      <c r="D1834" s="20" t="s">
        <v>49</v>
      </c>
      <c r="E1834" s="20" t="s">
        <v>1340</v>
      </c>
      <c r="F1834" s="22" t="s">
        <v>270</v>
      </c>
      <c r="G1834" s="20" t="s">
        <v>25</v>
      </c>
      <c r="H1834" s="20" t="s">
        <v>26</v>
      </c>
      <c r="I1834" s="20" t="s">
        <v>27</v>
      </c>
      <c r="J1834" s="22" t="s">
        <v>1295</v>
      </c>
      <c r="K1834" s="20" t="s">
        <v>259</v>
      </c>
      <c r="L1834" s="20" t="s">
        <v>1298</v>
      </c>
      <c r="M1834" s="20">
        <v>6</v>
      </c>
      <c r="N1834" s="49">
        <v>45468</v>
      </c>
      <c r="O1834" s="48">
        <v>0</v>
      </c>
      <c r="P1834" s="23">
        <v>3000000</v>
      </c>
      <c r="Q1834" s="24">
        <v>1</v>
      </c>
      <c r="R1834" s="25">
        <v>45839</v>
      </c>
      <c r="S1834" s="20" t="s">
        <v>36</v>
      </c>
      <c r="T1834" s="26">
        <v>18000000</v>
      </c>
      <c r="U1834" s="28" t="s">
        <v>46</v>
      </c>
      <c r="V1834" s="28" t="s">
        <v>52</v>
      </c>
      <c r="W1834" s="72"/>
      <c r="X1834" s="72"/>
      <c r="Y1834" s="72"/>
      <c r="Z1834" s="72"/>
      <c r="AA1834" s="72"/>
      <c r="AB1834" s="72"/>
      <c r="AC1834" s="72"/>
      <c r="AD1834" s="72"/>
      <c r="AE1834" s="72"/>
      <c r="AF1834" s="72"/>
      <c r="AG1834" s="72"/>
      <c r="AH1834" s="72"/>
      <c r="AI1834" s="72"/>
      <c r="AJ1834" s="72"/>
      <c r="AK1834" s="72"/>
      <c r="AL1834" s="72"/>
      <c r="AM1834" s="72"/>
      <c r="AN1834" s="72"/>
      <c r="AO1834" s="72"/>
      <c r="AP1834" s="72"/>
      <c r="AQ1834" s="72"/>
      <c r="AR1834" s="72"/>
      <c r="AS1834" s="72"/>
      <c r="AT1834" s="72"/>
      <c r="AU1834" s="72"/>
      <c r="AV1834" s="72"/>
      <c r="AW1834" s="72"/>
      <c r="AX1834" s="72"/>
      <c r="AY1834" s="72"/>
      <c r="AZ1834" s="72"/>
      <c r="BA1834" s="72"/>
      <c r="BB1834" s="72"/>
      <c r="BC1834" s="72"/>
      <c r="BD1834" s="72"/>
      <c r="BE1834" s="72"/>
      <c r="BF1834" s="72"/>
      <c r="BG1834" s="72"/>
      <c r="BH1834" s="72"/>
      <c r="BI1834" s="72"/>
      <c r="BJ1834" s="72"/>
      <c r="BK1834" s="72"/>
      <c r="BL1834" s="72"/>
      <c r="BM1834" s="72"/>
      <c r="BN1834" s="72"/>
      <c r="BO1834" s="72"/>
      <c r="BP1834" s="72"/>
      <c r="BQ1834" s="72"/>
      <c r="BR1834" s="72"/>
      <c r="BS1834" s="72"/>
      <c r="BT1834" s="72"/>
      <c r="BU1834" s="72"/>
      <c r="BV1834" s="72"/>
      <c r="BW1834" s="72"/>
      <c r="BX1834" s="72"/>
      <c r="BY1834" s="72"/>
      <c r="BZ1834" s="72"/>
      <c r="CA1834" s="72"/>
      <c r="CB1834" s="72"/>
      <c r="CC1834" s="72"/>
      <c r="CD1834" s="72"/>
      <c r="CE1834" s="72"/>
      <c r="CF1834" s="72"/>
      <c r="CG1834" s="72"/>
      <c r="CH1834" s="72"/>
      <c r="CI1834" s="72"/>
      <c r="CJ1834" s="72"/>
      <c r="CK1834" s="72"/>
      <c r="CL1834" s="72"/>
      <c r="CM1834" s="72"/>
      <c r="CN1834" s="72"/>
      <c r="CO1834" s="72"/>
      <c r="CP1834" s="72"/>
      <c r="CQ1834" s="72"/>
      <c r="CR1834" s="72"/>
      <c r="CS1834" s="72"/>
      <c r="CT1834" s="72"/>
      <c r="CU1834" s="72"/>
      <c r="CV1834" s="72"/>
      <c r="CW1834" s="72"/>
      <c r="CX1834" s="72"/>
      <c r="CY1834" s="72"/>
      <c r="CZ1834" s="72"/>
      <c r="DA1834" s="72"/>
      <c r="DB1834" s="72"/>
      <c r="DC1834" s="72"/>
      <c r="DD1834" s="72"/>
      <c r="DE1834" s="72"/>
      <c r="DF1834" s="72"/>
      <c r="DG1834" s="72"/>
      <c r="DH1834" s="72"/>
      <c r="DI1834" s="72"/>
      <c r="DJ1834" s="72"/>
      <c r="DK1834" s="72"/>
      <c r="DL1834" s="72"/>
      <c r="DM1834" s="72"/>
      <c r="DN1834" s="72"/>
      <c r="DO1834" s="72"/>
      <c r="DP1834" s="72"/>
      <c r="DQ1834" s="72"/>
      <c r="DR1834" s="72"/>
      <c r="DS1834" s="72"/>
      <c r="DT1834" s="72"/>
      <c r="DU1834" s="72"/>
      <c r="DV1834" s="72"/>
      <c r="DW1834" s="72"/>
      <c r="DX1834" s="72"/>
      <c r="DY1834" s="72"/>
      <c r="DZ1834" s="72"/>
      <c r="EA1834" s="72"/>
      <c r="EB1834" s="72"/>
      <c r="EC1834" s="72"/>
      <c r="ED1834" s="72"/>
      <c r="EE1834" s="72"/>
      <c r="EF1834" s="72"/>
      <c r="EG1834" s="72"/>
      <c r="EH1834" s="72"/>
      <c r="EI1834" s="72"/>
      <c r="EJ1834" s="72"/>
      <c r="EK1834" s="72"/>
      <c r="EL1834" s="72"/>
      <c r="EM1834" s="72"/>
      <c r="EN1834" s="72"/>
      <c r="EO1834" s="72"/>
      <c r="EP1834" s="72"/>
      <c r="EQ1834" s="72"/>
      <c r="ER1834" s="72"/>
      <c r="ES1834" s="72"/>
      <c r="ET1834" s="72"/>
      <c r="EU1834" s="72"/>
      <c r="EV1834" s="72"/>
      <c r="EW1834" s="72"/>
      <c r="EX1834" s="72"/>
      <c r="EY1834" s="72"/>
      <c r="EZ1834" s="72"/>
      <c r="FA1834" s="72"/>
      <c r="FB1834" s="72"/>
      <c r="FC1834" s="72"/>
      <c r="FD1834" s="72"/>
      <c r="FE1834" s="72"/>
      <c r="FF1834" s="72"/>
      <c r="FG1834" s="72"/>
      <c r="FH1834" s="72"/>
      <c r="FI1834" s="72"/>
      <c r="FJ1834" s="72"/>
      <c r="FK1834" s="72"/>
      <c r="FL1834" s="72"/>
      <c r="FM1834" s="72"/>
      <c r="FN1834" s="72"/>
      <c r="FO1834" s="72"/>
      <c r="FP1834" s="72"/>
      <c r="FQ1834" s="72"/>
      <c r="FR1834" s="72"/>
      <c r="FS1834" s="72"/>
      <c r="FT1834" s="72"/>
      <c r="FU1834" s="72"/>
      <c r="FV1834" s="72"/>
      <c r="FW1834" s="72"/>
      <c r="FX1834" s="72"/>
      <c r="FY1834" s="72"/>
      <c r="FZ1834" s="72"/>
      <c r="GA1834" s="72"/>
      <c r="GB1834" s="72"/>
      <c r="GC1834" s="72"/>
      <c r="GD1834" s="72"/>
      <c r="GE1834" s="72"/>
      <c r="GF1834" s="72"/>
      <c r="GG1834" s="72"/>
      <c r="GH1834" s="72"/>
      <c r="GI1834" s="72"/>
      <c r="GJ1834" s="72"/>
      <c r="GK1834" s="72"/>
      <c r="GL1834" s="72"/>
      <c r="GM1834" s="72"/>
      <c r="GN1834" s="72"/>
      <c r="GO1834" s="72"/>
      <c r="GP1834" s="72"/>
      <c r="GQ1834" s="72"/>
      <c r="GR1834" s="72"/>
      <c r="GS1834" s="72"/>
      <c r="GT1834" s="72"/>
      <c r="GU1834" s="72"/>
      <c r="GV1834" s="72"/>
      <c r="GW1834" s="72"/>
      <c r="GX1834" s="72"/>
      <c r="GY1834" s="72"/>
      <c r="GZ1834" s="72"/>
      <c r="HA1834" s="72"/>
      <c r="HB1834" s="72"/>
      <c r="HC1834" s="72"/>
      <c r="HD1834" s="72"/>
      <c r="HE1834" s="72"/>
      <c r="HF1834" s="72"/>
      <c r="HG1834" s="72"/>
      <c r="HH1834" s="72"/>
      <c r="HI1834" s="72"/>
      <c r="HJ1834" s="72"/>
      <c r="HK1834" s="72"/>
      <c r="HL1834" s="72"/>
      <c r="HM1834" s="72"/>
      <c r="HN1834" s="72"/>
      <c r="HO1834" s="72"/>
      <c r="HP1834" s="72"/>
      <c r="HQ1834" s="72"/>
      <c r="HR1834" s="72"/>
      <c r="HS1834" s="72"/>
      <c r="HT1834" s="72"/>
      <c r="HU1834" s="72"/>
      <c r="HV1834" s="72"/>
      <c r="HW1834" s="72"/>
      <c r="HX1834" s="72"/>
      <c r="HY1834" s="72"/>
      <c r="HZ1834" s="72"/>
      <c r="IA1834" s="72"/>
      <c r="IB1834" s="72"/>
      <c r="IC1834" s="72"/>
      <c r="ID1834" s="72"/>
      <c r="IE1834" s="72"/>
      <c r="IF1834" s="72"/>
      <c r="IG1834" s="72"/>
      <c r="IH1834" s="72"/>
      <c r="II1834" s="72"/>
      <c r="IJ1834" s="72"/>
      <c r="IK1834" s="72"/>
      <c r="IL1834" s="72"/>
      <c r="IM1834" s="72"/>
      <c r="IN1834" s="72"/>
      <c r="IO1834" s="72"/>
      <c r="IP1834" s="72"/>
      <c r="IQ1834" s="72"/>
      <c r="IR1834" s="72"/>
      <c r="IS1834" s="72"/>
      <c r="IT1834" s="72"/>
      <c r="IU1834" s="72"/>
      <c r="IV1834" s="72"/>
      <c r="IW1834" s="72"/>
      <c r="IX1834" s="72"/>
      <c r="IY1834" s="72"/>
      <c r="IZ1834" s="72"/>
      <c r="JA1834" s="72"/>
      <c r="JB1834" s="72"/>
      <c r="JC1834" s="72"/>
      <c r="JD1834" s="72"/>
      <c r="JE1834" s="72"/>
      <c r="JF1834" s="72"/>
      <c r="JG1834" s="72"/>
      <c r="JH1834" s="72"/>
      <c r="JI1834" s="72"/>
      <c r="JJ1834" s="72"/>
      <c r="JK1834" s="72"/>
      <c r="JL1834" s="72"/>
      <c r="JM1834" s="72"/>
      <c r="JN1834" s="72"/>
      <c r="JO1834" s="72"/>
      <c r="JP1834" s="72"/>
      <c r="JQ1834" s="72"/>
      <c r="JR1834" s="72"/>
      <c r="JS1834" s="72"/>
      <c r="JT1834" s="72"/>
      <c r="JU1834" s="72"/>
      <c r="JV1834" s="72"/>
      <c r="JW1834" s="72"/>
      <c r="JX1834" s="72"/>
      <c r="JY1834" s="72"/>
      <c r="JZ1834" s="72"/>
      <c r="KA1834" s="72"/>
      <c r="KB1834" s="72"/>
      <c r="KC1834" s="72"/>
      <c r="KD1834" s="72"/>
      <c r="KE1834" s="72"/>
      <c r="KF1834" s="72"/>
      <c r="KG1834" s="72"/>
      <c r="KH1834" s="72"/>
      <c r="KI1834" s="72"/>
      <c r="KJ1834" s="72"/>
      <c r="KK1834" s="72"/>
      <c r="KL1834" s="72"/>
      <c r="KM1834" s="72"/>
      <c r="KN1834" s="72"/>
      <c r="KO1834" s="72"/>
      <c r="KP1834" s="72"/>
      <c r="KQ1834" s="72"/>
      <c r="KR1834" s="72"/>
      <c r="KS1834" s="72"/>
      <c r="KT1834" s="72"/>
      <c r="KU1834" s="72"/>
      <c r="KV1834" s="72"/>
      <c r="KW1834" s="72"/>
      <c r="KX1834" s="72"/>
      <c r="KY1834" s="72"/>
      <c r="KZ1834" s="72"/>
      <c r="LA1834" s="72"/>
      <c r="LB1834" s="72"/>
      <c r="LC1834" s="72"/>
      <c r="LD1834" s="72"/>
      <c r="LE1834" s="72"/>
      <c r="LF1834" s="72"/>
      <c r="LG1834" s="72"/>
      <c r="LH1834" s="72"/>
      <c r="LI1834" s="72"/>
      <c r="LJ1834" s="72"/>
      <c r="LK1834" s="72"/>
      <c r="LL1834" s="72"/>
      <c r="LM1834" s="72"/>
      <c r="LN1834" s="72"/>
      <c r="LO1834" s="72"/>
      <c r="LP1834" s="72"/>
      <c r="LQ1834" s="72"/>
      <c r="LR1834" s="72"/>
      <c r="LS1834" s="72"/>
      <c r="LT1834" s="72"/>
      <c r="LU1834" s="72"/>
      <c r="LV1834" s="72"/>
      <c r="LW1834" s="72"/>
      <c r="LX1834" s="72"/>
      <c r="LY1834" s="72"/>
      <c r="LZ1834" s="72"/>
      <c r="MA1834" s="72"/>
      <c r="MB1834" s="72"/>
      <c r="MC1834" s="72"/>
      <c r="MD1834" s="72"/>
      <c r="ME1834" s="72"/>
      <c r="MF1834" s="72"/>
      <c r="MG1834" s="72"/>
      <c r="MH1834" s="72"/>
      <c r="MI1834" s="72"/>
      <c r="MJ1834" s="72"/>
      <c r="MK1834" s="72"/>
      <c r="ML1834" s="72"/>
      <c r="MM1834" s="72"/>
      <c r="MN1834" s="72"/>
      <c r="MO1834" s="72"/>
      <c r="MP1834" s="72"/>
      <c r="MQ1834" s="72"/>
      <c r="MR1834" s="72"/>
      <c r="MS1834" s="72"/>
      <c r="MT1834" s="72"/>
      <c r="MU1834" s="72"/>
      <c r="MV1834" s="72"/>
      <c r="MW1834" s="72"/>
      <c r="MX1834" s="72"/>
      <c r="MY1834" s="72"/>
      <c r="MZ1834" s="72"/>
      <c r="NA1834" s="72"/>
      <c r="NB1834" s="72"/>
      <c r="NC1834" s="72"/>
      <c r="ND1834" s="72"/>
      <c r="NE1834" s="72"/>
      <c r="NF1834" s="72"/>
      <c r="NG1834" s="72"/>
      <c r="NH1834" s="72"/>
      <c r="NI1834" s="72"/>
      <c r="NJ1834" s="72"/>
      <c r="NK1834" s="72"/>
      <c r="NL1834" s="72"/>
      <c r="NM1834" s="72"/>
      <c r="NN1834" s="72"/>
      <c r="NO1834" s="72"/>
      <c r="NP1834" s="72"/>
      <c r="NQ1834" s="72"/>
      <c r="NR1834" s="72"/>
      <c r="NS1834" s="72"/>
      <c r="NT1834" s="72"/>
      <c r="NU1834" s="72"/>
      <c r="NV1834" s="72"/>
      <c r="NW1834" s="72"/>
      <c r="NX1834" s="72"/>
      <c r="NY1834" s="72"/>
      <c r="NZ1834" s="72"/>
      <c r="OA1834" s="72"/>
      <c r="OB1834" s="72"/>
      <c r="OC1834" s="72"/>
      <c r="OD1834" s="72"/>
      <c r="OE1834" s="72"/>
      <c r="OF1834" s="72"/>
      <c r="OG1834" s="72"/>
      <c r="OH1834" s="72"/>
      <c r="OI1834" s="72"/>
      <c r="OJ1834" s="72"/>
      <c r="OK1834" s="72"/>
      <c r="OL1834" s="72"/>
      <c r="OM1834" s="72"/>
      <c r="ON1834" s="72"/>
      <c r="OO1834" s="72"/>
      <c r="OP1834" s="72"/>
      <c r="OQ1834" s="72"/>
      <c r="OR1834" s="72"/>
      <c r="OS1834" s="72"/>
      <c r="OT1834" s="72"/>
      <c r="OU1834" s="72"/>
      <c r="OV1834" s="72"/>
      <c r="OW1834" s="72"/>
      <c r="OX1834" s="72"/>
      <c r="OY1834" s="72"/>
      <c r="OZ1834" s="72"/>
      <c r="PA1834" s="72"/>
      <c r="PB1834" s="72"/>
      <c r="PC1834" s="72"/>
      <c r="PD1834" s="72"/>
      <c r="PE1834" s="72"/>
      <c r="PF1834" s="72"/>
      <c r="PG1834" s="72"/>
      <c r="PH1834" s="72"/>
      <c r="PI1834" s="72"/>
      <c r="PJ1834" s="72"/>
      <c r="PK1834" s="72"/>
      <c r="PL1834" s="72"/>
      <c r="PM1834" s="72"/>
      <c r="PN1834" s="72"/>
      <c r="PO1834" s="72"/>
      <c r="PP1834" s="72"/>
      <c r="PQ1834" s="72"/>
      <c r="PR1834" s="72"/>
      <c r="PS1834" s="72"/>
      <c r="PT1834" s="72"/>
      <c r="PU1834" s="72"/>
      <c r="PV1834" s="72"/>
      <c r="PW1834" s="72"/>
      <c r="PX1834" s="72"/>
      <c r="PY1834" s="72"/>
      <c r="PZ1834" s="72"/>
      <c r="QA1834" s="72"/>
      <c r="QB1834" s="72"/>
      <c r="QC1834" s="72"/>
      <c r="QD1834" s="72"/>
      <c r="QE1834" s="72"/>
      <c r="QF1834" s="72"/>
      <c r="QG1834" s="72"/>
      <c r="QH1834" s="72"/>
      <c r="QI1834" s="72"/>
      <c r="QJ1834" s="72"/>
      <c r="QK1834" s="72"/>
      <c r="QL1834" s="72"/>
      <c r="QM1834" s="72"/>
      <c r="QN1834" s="72"/>
      <c r="QO1834" s="72"/>
      <c r="QP1834" s="72"/>
      <c r="QQ1834" s="72"/>
      <c r="QR1834" s="72"/>
      <c r="QS1834" s="72"/>
      <c r="QT1834" s="72"/>
      <c r="QU1834" s="72"/>
      <c r="QV1834" s="72"/>
      <c r="QW1834" s="72"/>
      <c r="QX1834" s="72"/>
      <c r="QY1834" s="72"/>
      <c r="QZ1834" s="72"/>
      <c r="RA1834" s="72"/>
      <c r="RB1834" s="72"/>
      <c r="RC1834" s="72"/>
      <c r="RD1834" s="72"/>
      <c r="RE1834" s="72"/>
      <c r="RF1834" s="72"/>
      <c r="RG1834" s="72"/>
      <c r="RH1834" s="72"/>
      <c r="RI1834" s="72"/>
      <c r="RJ1834" s="72"/>
      <c r="RK1834" s="72"/>
      <c r="RL1834" s="72"/>
      <c r="RM1834" s="72"/>
      <c r="RN1834" s="72"/>
      <c r="RO1834" s="72"/>
      <c r="RP1834" s="72"/>
      <c r="RQ1834" s="72"/>
      <c r="RR1834" s="72"/>
      <c r="RS1834" s="72"/>
      <c r="RT1834" s="72"/>
      <c r="RU1834" s="72"/>
      <c r="RV1834" s="72"/>
      <c r="RW1834" s="72"/>
      <c r="RX1834" s="72"/>
      <c r="RY1834" s="72"/>
      <c r="RZ1834" s="72"/>
      <c r="SA1834" s="72"/>
      <c r="SB1834" s="72"/>
      <c r="SC1834" s="72"/>
      <c r="SD1834" s="72"/>
      <c r="SE1834" s="72"/>
      <c r="SF1834" s="72"/>
      <c r="SG1834" s="72"/>
      <c r="SH1834" s="72"/>
      <c r="SI1834" s="72"/>
      <c r="SJ1834" s="72"/>
      <c r="SK1834" s="72"/>
      <c r="SL1834" s="72"/>
      <c r="SM1834" s="72"/>
      <c r="SN1834" s="72"/>
      <c r="SO1834" s="72"/>
      <c r="SP1834" s="72"/>
      <c r="SQ1834" s="72"/>
      <c r="SR1834" s="72"/>
      <c r="SS1834" s="72"/>
      <c r="ST1834" s="72"/>
      <c r="SU1834" s="72"/>
      <c r="SV1834" s="72"/>
      <c r="SW1834" s="72"/>
      <c r="SX1834" s="72"/>
      <c r="SY1834" s="72"/>
      <c r="SZ1834" s="72"/>
      <c r="TA1834" s="72"/>
      <c r="TB1834" s="72"/>
      <c r="TC1834" s="72"/>
    </row>
    <row r="1835" spans="1:523" ht="16.5" customHeight="1" x14ac:dyDescent="0.2">
      <c r="A1835" s="20">
        <v>1271</v>
      </c>
      <c r="B1835" s="20" t="s">
        <v>76</v>
      </c>
      <c r="C1835" s="20" t="s">
        <v>244</v>
      </c>
      <c r="D1835" s="20" t="s">
        <v>49</v>
      </c>
      <c r="E1835" s="20" t="s">
        <v>1345</v>
      </c>
      <c r="F1835" s="22" t="s">
        <v>268</v>
      </c>
      <c r="G1835" s="20" t="s">
        <v>42</v>
      </c>
      <c r="H1835" s="20" t="s">
        <v>35</v>
      </c>
      <c r="I1835" s="20" t="s">
        <v>27</v>
      </c>
      <c r="J1835" s="22" t="s">
        <v>1297</v>
      </c>
      <c r="K1835" s="20" t="s">
        <v>259</v>
      </c>
      <c r="L1835" s="20" t="s">
        <v>1299</v>
      </c>
      <c r="M1835" s="20">
        <v>6</v>
      </c>
      <c r="N1835" s="49">
        <v>45468</v>
      </c>
      <c r="O1835" s="48">
        <v>0</v>
      </c>
      <c r="P1835" s="23">
        <v>150000000</v>
      </c>
      <c r="Q1835" s="24">
        <v>1</v>
      </c>
      <c r="R1835" s="25">
        <v>45839</v>
      </c>
      <c r="S1835" s="20" t="s">
        <v>29</v>
      </c>
      <c r="T1835" s="26">
        <v>900000000</v>
      </c>
      <c r="U1835" s="28" t="s">
        <v>46</v>
      </c>
      <c r="V1835" s="28" t="s">
        <v>52</v>
      </c>
      <c r="W1835" s="72"/>
      <c r="X1835" s="72"/>
      <c r="Y1835" s="72"/>
      <c r="Z1835" s="72"/>
      <c r="AA1835" s="72"/>
      <c r="AB1835" s="72"/>
      <c r="AC1835" s="72"/>
      <c r="AD1835" s="72"/>
      <c r="AE1835" s="72"/>
      <c r="AF1835" s="72"/>
      <c r="AG1835" s="72"/>
      <c r="AH1835" s="72"/>
      <c r="AI1835" s="72"/>
      <c r="AJ1835" s="72"/>
      <c r="AK1835" s="72"/>
      <c r="AL1835" s="72"/>
      <c r="AM1835" s="72"/>
      <c r="AN1835" s="72"/>
      <c r="AO1835" s="72"/>
      <c r="AP1835" s="72"/>
      <c r="AQ1835" s="72"/>
      <c r="AR1835" s="72"/>
      <c r="AS1835" s="72"/>
      <c r="AT1835" s="72"/>
      <c r="AU1835" s="72"/>
      <c r="AV1835" s="72"/>
      <c r="AW1835" s="72"/>
      <c r="AX1835" s="72"/>
      <c r="AY1835" s="72"/>
      <c r="AZ1835" s="72"/>
      <c r="BA1835" s="72"/>
      <c r="BB1835" s="72"/>
      <c r="BC1835" s="72"/>
      <c r="BD1835" s="72"/>
      <c r="BE1835" s="72"/>
      <c r="BF1835" s="72"/>
      <c r="BG1835" s="72"/>
      <c r="BH1835" s="72"/>
      <c r="BI1835" s="72"/>
      <c r="BJ1835" s="72"/>
      <c r="BK1835" s="72"/>
      <c r="BL1835" s="72"/>
      <c r="BM1835" s="72"/>
      <c r="BN1835" s="72"/>
      <c r="BO1835" s="72"/>
      <c r="BP1835" s="72"/>
      <c r="BQ1835" s="72"/>
      <c r="BR1835" s="72"/>
      <c r="BS1835" s="72"/>
      <c r="BT1835" s="72"/>
      <c r="BU1835" s="72"/>
      <c r="BV1835" s="72"/>
      <c r="BW1835" s="72"/>
      <c r="BX1835" s="72"/>
      <c r="BY1835" s="72"/>
      <c r="BZ1835" s="72"/>
      <c r="CA1835" s="72"/>
      <c r="CB1835" s="72"/>
      <c r="CC1835" s="72"/>
      <c r="CD1835" s="72"/>
      <c r="CE1835" s="72"/>
      <c r="CF1835" s="72"/>
      <c r="CG1835" s="72"/>
      <c r="CH1835" s="72"/>
      <c r="CI1835" s="72"/>
      <c r="CJ1835" s="72"/>
      <c r="CK1835" s="72"/>
      <c r="CL1835" s="72"/>
      <c r="CM1835" s="72"/>
      <c r="CN1835" s="72"/>
      <c r="CO1835" s="72"/>
      <c r="CP1835" s="72"/>
      <c r="CQ1835" s="72"/>
      <c r="CR1835" s="72"/>
      <c r="CS1835" s="72"/>
      <c r="CT1835" s="72"/>
      <c r="CU1835" s="72"/>
      <c r="CV1835" s="72"/>
      <c r="CW1835" s="72"/>
      <c r="CX1835" s="72"/>
      <c r="CY1835" s="72"/>
      <c r="CZ1835" s="72"/>
      <c r="DA1835" s="72"/>
      <c r="DB1835" s="72"/>
      <c r="DC1835" s="72"/>
      <c r="DD1835" s="72"/>
      <c r="DE1835" s="72"/>
      <c r="DF1835" s="72"/>
      <c r="DG1835" s="72"/>
      <c r="DH1835" s="72"/>
      <c r="DI1835" s="72"/>
      <c r="DJ1835" s="72"/>
      <c r="DK1835" s="72"/>
      <c r="DL1835" s="72"/>
      <c r="DM1835" s="72"/>
      <c r="DN1835" s="72"/>
      <c r="DO1835" s="72"/>
      <c r="DP1835" s="72"/>
      <c r="DQ1835" s="72"/>
      <c r="DR1835" s="72"/>
      <c r="DS1835" s="72"/>
      <c r="DT1835" s="72"/>
      <c r="DU1835" s="72"/>
      <c r="DV1835" s="72"/>
      <c r="DW1835" s="72"/>
      <c r="DX1835" s="72"/>
      <c r="DY1835" s="72"/>
      <c r="DZ1835" s="72"/>
      <c r="EA1835" s="72"/>
      <c r="EB1835" s="72"/>
      <c r="EC1835" s="72"/>
      <c r="ED1835" s="72"/>
      <c r="EE1835" s="72"/>
      <c r="EF1835" s="72"/>
      <c r="EG1835" s="72"/>
      <c r="EH1835" s="72"/>
      <c r="EI1835" s="72"/>
      <c r="EJ1835" s="72"/>
      <c r="EK1835" s="72"/>
      <c r="EL1835" s="72"/>
      <c r="EM1835" s="72"/>
      <c r="EN1835" s="72"/>
      <c r="EO1835" s="72"/>
      <c r="EP1835" s="72"/>
      <c r="EQ1835" s="72"/>
      <c r="ER1835" s="72"/>
      <c r="ES1835" s="72"/>
      <c r="ET1835" s="72"/>
      <c r="EU1835" s="72"/>
      <c r="EV1835" s="72"/>
      <c r="EW1835" s="72"/>
      <c r="EX1835" s="72"/>
      <c r="EY1835" s="72"/>
      <c r="EZ1835" s="72"/>
      <c r="FA1835" s="72"/>
      <c r="FB1835" s="72"/>
      <c r="FC1835" s="72"/>
      <c r="FD1835" s="72"/>
      <c r="FE1835" s="72"/>
      <c r="FF1835" s="72"/>
      <c r="FG1835" s="72"/>
      <c r="FH1835" s="72"/>
      <c r="FI1835" s="72"/>
      <c r="FJ1835" s="72"/>
      <c r="FK1835" s="72"/>
      <c r="FL1835" s="72"/>
      <c r="FM1835" s="72"/>
      <c r="FN1835" s="72"/>
      <c r="FO1835" s="72"/>
      <c r="FP1835" s="72"/>
      <c r="FQ1835" s="72"/>
      <c r="FR1835" s="72"/>
      <c r="FS1835" s="72"/>
      <c r="FT1835" s="72"/>
      <c r="FU1835" s="72"/>
      <c r="FV1835" s="72"/>
      <c r="FW1835" s="72"/>
      <c r="FX1835" s="72"/>
      <c r="FY1835" s="72"/>
      <c r="FZ1835" s="72"/>
      <c r="GA1835" s="72"/>
      <c r="GB1835" s="72"/>
      <c r="GC1835" s="72"/>
      <c r="GD1835" s="72"/>
      <c r="GE1835" s="72"/>
      <c r="GF1835" s="72"/>
      <c r="GG1835" s="72"/>
      <c r="GH1835" s="72"/>
      <c r="GI1835" s="72"/>
      <c r="GJ1835" s="72"/>
      <c r="GK1835" s="72"/>
      <c r="GL1835" s="72"/>
      <c r="GM1835" s="72"/>
      <c r="GN1835" s="72"/>
      <c r="GO1835" s="72"/>
      <c r="GP1835" s="72"/>
      <c r="GQ1835" s="72"/>
      <c r="GR1835" s="72"/>
      <c r="GS1835" s="72"/>
      <c r="GT1835" s="72"/>
      <c r="GU1835" s="72"/>
      <c r="GV1835" s="72"/>
      <c r="GW1835" s="72"/>
      <c r="GX1835" s="72"/>
      <c r="GY1835" s="72"/>
      <c r="GZ1835" s="72"/>
      <c r="HA1835" s="72"/>
      <c r="HB1835" s="72"/>
      <c r="HC1835" s="72"/>
      <c r="HD1835" s="72"/>
      <c r="HE1835" s="72"/>
      <c r="HF1835" s="72"/>
      <c r="HG1835" s="72"/>
      <c r="HH1835" s="72"/>
      <c r="HI1835" s="72"/>
      <c r="HJ1835" s="72"/>
      <c r="HK1835" s="72"/>
      <c r="HL1835" s="72"/>
      <c r="HM1835" s="72"/>
      <c r="HN1835" s="72"/>
      <c r="HO1835" s="72"/>
      <c r="HP1835" s="72"/>
      <c r="HQ1835" s="72"/>
      <c r="HR1835" s="72"/>
      <c r="HS1835" s="72"/>
      <c r="HT1835" s="72"/>
      <c r="HU1835" s="72"/>
      <c r="HV1835" s="72"/>
      <c r="HW1835" s="72"/>
      <c r="HX1835" s="72"/>
      <c r="HY1835" s="72"/>
      <c r="HZ1835" s="72"/>
      <c r="IA1835" s="72"/>
      <c r="IB1835" s="72"/>
      <c r="IC1835" s="72"/>
      <c r="ID1835" s="72"/>
      <c r="IE1835" s="72"/>
      <c r="IF1835" s="72"/>
      <c r="IG1835" s="72"/>
      <c r="IH1835" s="72"/>
      <c r="II1835" s="72"/>
      <c r="IJ1835" s="72"/>
      <c r="IK1835" s="72"/>
      <c r="IL1835" s="72"/>
      <c r="IM1835" s="72"/>
      <c r="IN1835" s="72"/>
      <c r="IO1835" s="72"/>
      <c r="IP1835" s="72"/>
      <c r="IQ1835" s="72"/>
      <c r="IR1835" s="72"/>
      <c r="IS1835" s="72"/>
      <c r="IT1835" s="72"/>
      <c r="IU1835" s="72"/>
      <c r="IV1835" s="72"/>
      <c r="IW1835" s="72"/>
      <c r="IX1835" s="72"/>
      <c r="IY1835" s="72"/>
      <c r="IZ1835" s="72"/>
      <c r="JA1835" s="72"/>
      <c r="JB1835" s="72"/>
      <c r="JC1835" s="72"/>
      <c r="JD1835" s="72"/>
      <c r="JE1835" s="72"/>
      <c r="JF1835" s="72"/>
      <c r="JG1835" s="72"/>
      <c r="JH1835" s="72"/>
      <c r="JI1835" s="72"/>
      <c r="JJ1835" s="72"/>
      <c r="JK1835" s="72"/>
      <c r="JL1835" s="72"/>
      <c r="JM1835" s="72"/>
      <c r="JN1835" s="72"/>
      <c r="JO1835" s="72"/>
      <c r="JP1835" s="72"/>
      <c r="JQ1835" s="72"/>
      <c r="JR1835" s="72"/>
      <c r="JS1835" s="72"/>
      <c r="JT1835" s="72"/>
      <c r="JU1835" s="72"/>
      <c r="JV1835" s="72"/>
      <c r="JW1835" s="72"/>
      <c r="JX1835" s="72"/>
      <c r="JY1835" s="72"/>
      <c r="JZ1835" s="72"/>
      <c r="KA1835" s="72"/>
      <c r="KB1835" s="72"/>
      <c r="KC1835" s="72"/>
      <c r="KD1835" s="72"/>
      <c r="KE1835" s="72"/>
      <c r="KF1835" s="72"/>
      <c r="KG1835" s="72"/>
      <c r="KH1835" s="72"/>
      <c r="KI1835" s="72"/>
      <c r="KJ1835" s="72"/>
      <c r="KK1835" s="72"/>
      <c r="KL1835" s="72"/>
      <c r="KM1835" s="72"/>
      <c r="KN1835" s="72"/>
      <c r="KO1835" s="72"/>
      <c r="KP1835" s="72"/>
      <c r="KQ1835" s="72"/>
      <c r="KR1835" s="72"/>
      <c r="KS1835" s="72"/>
      <c r="KT1835" s="72"/>
      <c r="KU1835" s="72"/>
      <c r="KV1835" s="72"/>
      <c r="KW1835" s="72"/>
      <c r="KX1835" s="72"/>
      <c r="KY1835" s="72"/>
      <c r="KZ1835" s="72"/>
      <c r="LA1835" s="72"/>
      <c r="LB1835" s="72"/>
      <c r="LC1835" s="72"/>
      <c r="LD1835" s="72"/>
      <c r="LE1835" s="72"/>
      <c r="LF1835" s="72"/>
      <c r="LG1835" s="72"/>
      <c r="LH1835" s="72"/>
      <c r="LI1835" s="72"/>
      <c r="LJ1835" s="72"/>
      <c r="LK1835" s="72"/>
      <c r="LL1835" s="72"/>
      <c r="LM1835" s="72"/>
      <c r="LN1835" s="72"/>
      <c r="LO1835" s="72"/>
      <c r="LP1835" s="72"/>
      <c r="LQ1835" s="72"/>
      <c r="LR1835" s="72"/>
      <c r="LS1835" s="72"/>
      <c r="LT1835" s="72"/>
      <c r="LU1835" s="72"/>
      <c r="LV1835" s="72"/>
      <c r="LW1835" s="72"/>
      <c r="LX1835" s="72"/>
      <c r="LY1835" s="72"/>
      <c r="LZ1835" s="72"/>
      <c r="MA1835" s="72"/>
      <c r="MB1835" s="72"/>
      <c r="MC1835" s="72"/>
      <c r="MD1835" s="72"/>
      <c r="ME1835" s="72"/>
      <c r="MF1835" s="72"/>
      <c r="MG1835" s="72"/>
      <c r="MH1835" s="72"/>
      <c r="MI1835" s="72"/>
      <c r="MJ1835" s="72"/>
      <c r="MK1835" s="72"/>
      <c r="ML1835" s="72"/>
      <c r="MM1835" s="72"/>
      <c r="MN1835" s="72"/>
      <c r="MO1835" s="72"/>
      <c r="MP1835" s="72"/>
      <c r="MQ1835" s="72"/>
      <c r="MR1835" s="72"/>
      <c r="MS1835" s="72"/>
      <c r="MT1835" s="72"/>
      <c r="MU1835" s="72"/>
      <c r="MV1835" s="72"/>
      <c r="MW1835" s="72"/>
      <c r="MX1835" s="72"/>
      <c r="MY1835" s="72"/>
      <c r="MZ1835" s="72"/>
      <c r="NA1835" s="72"/>
      <c r="NB1835" s="72"/>
      <c r="NC1835" s="72"/>
      <c r="ND1835" s="72"/>
      <c r="NE1835" s="72"/>
      <c r="NF1835" s="72"/>
      <c r="NG1835" s="72"/>
      <c r="NH1835" s="72"/>
      <c r="NI1835" s="72"/>
      <c r="NJ1835" s="72"/>
      <c r="NK1835" s="72"/>
      <c r="NL1835" s="72"/>
      <c r="NM1835" s="72"/>
      <c r="NN1835" s="72"/>
      <c r="NO1835" s="72"/>
      <c r="NP1835" s="72"/>
      <c r="NQ1835" s="72"/>
      <c r="NR1835" s="72"/>
      <c r="NS1835" s="72"/>
      <c r="NT1835" s="72"/>
      <c r="NU1835" s="72"/>
      <c r="NV1835" s="72"/>
      <c r="NW1835" s="72"/>
      <c r="NX1835" s="72"/>
      <c r="NY1835" s="72"/>
      <c r="NZ1835" s="72"/>
      <c r="OA1835" s="72"/>
      <c r="OB1835" s="72"/>
      <c r="OC1835" s="72"/>
      <c r="OD1835" s="72"/>
      <c r="OE1835" s="72"/>
      <c r="OF1835" s="72"/>
      <c r="OG1835" s="72"/>
      <c r="OH1835" s="72"/>
      <c r="OI1835" s="72"/>
      <c r="OJ1835" s="72"/>
      <c r="OK1835" s="72"/>
      <c r="OL1835" s="72"/>
      <c r="OM1835" s="72"/>
      <c r="ON1835" s="72"/>
      <c r="OO1835" s="72"/>
      <c r="OP1835" s="72"/>
      <c r="OQ1835" s="72"/>
      <c r="OR1835" s="72"/>
      <c r="OS1835" s="72"/>
      <c r="OT1835" s="72"/>
      <c r="OU1835" s="72"/>
      <c r="OV1835" s="72"/>
      <c r="OW1835" s="72"/>
      <c r="OX1835" s="72"/>
      <c r="OY1835" s="72"/>
      <c r="OZ1835" s="72"/>
      <c r="PA1835" s="72"/>
      <c r="PB1835" s="72"/>
      <c r="PC1835" s="72"/>
      <c r="PD1835" s="72"/>
      <c r="PE1835" s="72"/>
      <c r="PF1835" s="72"/>
      <c r="PG1835" s="72"/>
      <c r="PH1835" s="72"/>
      <c r="PI1835" s="72"/>
      <c r="PJ1835" s="72"/>
      <c r="PK1835" s="72"/>
      <c r="PL1835" s="72"/>
      <c r="PM1835" s="72"/>
      <c r="PN1835" s="72"/>
      <c r="PO1835" s="72"/>
      <c r="PP1835" s="72"/>
      <c r="PQ1835" s="72"/>
      <c r="PR1835" s="72"/>
      <c r="PS1835" s="72"/>
      <c r="PT1835" s="72"/>
      <c r="PU1835" s="72"/>
      <c r="PV1835" s="72"/>
      <c r="PW1835" s="72"/>
      <c r="PX1835" s="72"/>
      <c r="PY1835" s="72"/>
      <c r="PZ1835" s="72"/>
      <c r="QA1835" s="72"/>
      <c r="QB1835" s="72"/>
      <c r="QC1835" s="72"/>
      <c r="QD1835" s="72"/>
      <c r="QE1835" s="72"/>
      <c r="QF1835" s="72"/>
      <c r="QG1835" s="72"/>
      <c r="QH1835" s="72"/>
      <c r="QI1835" s="72"/>
      <c r="QJ1835" s="72"/>
      <c r="QK1835" s="72"/>
      <c r="QL1835" s="72"/>
      <c r="QM1835" s="72"/>
      <c r="QN1835" s="72"/>
      <c r="QO1835" s="72"/>
      <c r="QP1835" s="72"/>
      <c r="QQ1835" s="72"/>
      <c r="QR1835" s="72"/>
      <c r="QS1835" s="72"/>
      <c r="QT1835" s="72"/>
      <c r="QU1835" s="72"/>
      <c r="QV1835" s="72"/>
      <c r="QW1835" s="72"/>
      <c r="QX1835" s="72"/>
      <c r="QY1835" s="72"/>
      <c r="QZ1835" s="72"/>
      <c r="RA1835" s="72"/>
      <c r="RB1835" s="72"/>
      <c r="RC1835" s="72"/>
      <c r="RD1835" s="72"/>
      <c r="RE1835" s="72"/>
      <c r="RF1835" s="72"/>
      <c r="RG1835" s="72"/>
      <c r="RH1835" s="72"/>
      <c r="RI1835" s="72"/>
      <c r="RJ1835" s="72"/>
      <c r="RK1835" s="72"/>
      <c r="RL1835" s="72"/>
      <c r="RM1835" s="72"/>
      <c r="RN1835" s="72"/>
      <c r="RO1835" s="72"/>
      <c r="RP1835" s="72"/>
      <c r="RQ1835" s="72"/>
      <c r="RR1835" s="72"/>
      <c r="RS1835" s="72"/>
      <c r="RT1835" s="72"/>
      <c r="RU1835" s="72"/>
      <c r="RV1835" s="72"/>
      <c r="RW1835" s="72"/>
      <c r="RX1835" s="72"/>
      <c r="RY1835" s="72"/>
      <c r="RZ1835" s="72"/>
      <c r="SA1835" s="72"/>
      <c r="SB1835" s="72"/>
      <c r="SC1835" s="72"/>
      <c r="SD1835" s="72"/>
      <c r="SE1835" s="72"/>
      <c r="SF1835" s="72"/>
      <c r="SG1835" s="72"/>
      <c r="SH1835" s="72"/>
      <c r="SI1835" s="72"/>
      <c r="SJ1835" s="72"/>
      <c r="SK1835" s="72"/>
      <c r="SL1835" s="72"/>
      <c r="SM1835" s="72"/>
      <c r="SN1835" s="72"/>
      <c r="SO1835" s="72"/>
      <c r="SP1835" s="72"/>
      <c r="SQ1835" s="72"/>
      <c r="SR1835" s="72"/>
      <c r="SS1835" s="72"/>
      <c r="ST1835" s="72"/>
      <c r="SU1835" s="72"/>
      <c r="SV1835" s="72"/>
      <c r="SW1835" s="72"/>
      <c r="SX1835" s="72"/>
      <c r="SY1835" s="72"/>
      <c r="SZ1835" s="72"/>
      <c r="TA1835" s="72"/>
      <c r="TB1835" s="72"/>
      <c r="TC1835" s="72"/>
    </row>
    <row r="1836" spans="1:523" ht="16.5" customHeight="1" x14ac:dyDescent="0.2">
      <c r="A1836" s="20">
        <v>1282</v>
      </c>
      <c r="B1836" s="20" t="s">
        <v>76</v>
      </c>
      <c r="C1836" s="20" t="s">
        <v>244</v>
      </c>
      <c r="D1836" s="20" t="s">
        <v>49</v>
      </c>
      <c r="E1836" s="20" t="s">
        <v>1345</v>
      </c>
      <c r="F1836" s="22" t="s">
        <v>245</v>
      </c>
      <c r="G1836" s="20" t="s">
        <v>42</v>
      </c>
      <c r="H1836" s="20" t="s">
        <v>35</v>
      </c>
      <c r="I1836" s="20" t="s">
        <v>27</v>
      </c>
      <c r="J1836" s="22" t="s">
        <v>1300</v>
      </c>
      <c r="K1836" s="20" t="s">
        <v>259</v>
      </c>
      <c r="L1836" s="20" t="s">
        <v>1299</v>
      </c>
      <c r="M1836" s="20">
        <v>6</v>
      </c>
      <c r="N1836" s="49">
        <v>45468</v>
      </c>
      <c r="O1836" s="48">
        <v>0</v>
      </c>
      <c r="P1836" s="23">
        <v>150000000</v>
      </c>
      <c r="Q1836" s="24">
        <v>1</v>
      </c>
      <c r="R1836" s="25">
        <v>45839</v>
      </c>
      <c r="S1836" s="20" t="s">
        <v>29</v>
      </c>
      <c r="T1836" s="26">
        <v>900000000</v>
      </c>
      <c r="U1836" s="28" t="s">
        <v>46</v>
      </c>
      <c r="V1836" s="28" t="s">
        <v>52</v>
      </c>
      <c r="W1836" s="72"/>
      <c r="X1836" s="72"/>
      <c r="Y1836" s="72"/>
      <c r="Z1836" s="72"/>
      <c r="AA1836" s="72"/>
      <c r="AB1836" s="72"/>
      <c r="AC1836" s="72"/>
      <c r="AD1836" s="72"/>
      <c r="AE1836" s="72"/>
      <c r="AF1836" s="72"/>
      <c r="AG1836" s="72"/>
      <c r="AH1836" s="72"/>
      <c r="AI1836" s="72"/>
      <c r="AJ1836" s="72"/>
      <c r="AK1836" s="72"/>
      <c r="AL1836" s="72"/>
      <c r="AM1836" s="72"/>
      <c r="AN1836" s="72"/>
      <c r="AO1836" s="72"/>
      <c r="AP1836" s="72"/>
      <c r="AQ1836" s="72"/>
      <c r="AR1836" s="72"/>
      <c r="AS1836" s="72"/>
      <c r="AT1836" s="72"/>
      <c r="AU1836" s="72"/>
      <c r="AV1836" s="72"/>
      <c r="AW1836" s="72"/>
      <c r="AX1836" s="72"/>
      <c r="AY1836" s="72"/>
      <c r="AZ1836" s="72"/>
      <c r="BA1836" s="72"/>
      <c r="BB1836" s="72"/>
      <c r="BC1836" s="72"/>
      <c r="BD1836" s="72"/>
      <c r="BE1836" s="72"/>
      <c r="BF1836" s="72"/>
      <c r="BG1836" s="72"/>
      <c r="BH1836" s="72"/>
      <c r="BI1836" s="72"/>
      <c r="BJ1836" s="72"/>
      <c r="BK1836" s="72"/>
      <c r="BL1836" s="72"/>
      <c r="BM1836" s="72"/>
      <c r="BN1836" s="72"/>
      <c r="BO1836" s="72"/>
      <c r="BP1836" s="72"/>
      <c r="BQ1836" s="72"/>
      <c r="BR1836" s="72"/>
      <c r="BS1836" s="72"/>
      <c r="BT1836" s="72"/>
      <c r="BU1836" s="72"/>
      <c r="BV1836" s="72"/>
      <c r="BW1836" s="72"/>
      <c r="BX1836" s="72"/>
      <c r="BY1836" s="72"/>
      <c r="BZ1836" s="72"/>
      <c r="CA1836" s="72"/>
      <c r="CB1836" s="72"/>
      <c r="CC1836" s="72"/>
      <c r="CD1836" s="72"/>
      <c r="CE1836" s="72"/>
      <c r="CF1836" s="72"/>
      <c r="CG1836" s="72"/>
      <c r="CH1836" s="72"/>
      <c r="CI1836" s="72"/>
      <c r="CJ1836" s="72"/>
      <c r="CK1836" s="72"/>
      <c r="CL1836" s="72"/>
      <c r="CM1836" s="72"/>
      <c r="CN1836" s="72"/>
      <c r="CO1836" s="72"/>
      <c r="CP1836" s="72"/>
      <c r="CQ1836" s="72"/>
      <c r="CR1836" s="72"/>
      <c r="CS1836" s="72"/>
      <c r="CT1836" s="72"/>
      <c r="CU1836" s="72"/>
      <c r="CV1836" s="72"/>
      <c r="CW1836" s="72"/>
      <c r="CX1836" s="72"/>
      <c r="CY1836" s="72"/>
      <c r="CZ1836" s="72"/>
      <c r="DA1836" s="72"/>
      <c r="DB1836" s="72"/>
      <c r="DC1836" s="72"/>
      <c r="DD1836" s="72"/>
      <c r="DE1836" s="72"/>
      <c r="DF1836" s="72"/>
      <c r="DG1836" s="72"/>
      <c r="DH1836" s="72"/>
      <c r="DI1836" s="72"/>
      <c r="DJ1836" s="72"/>
      <c r="DK1836" s="72"/>
      <c r="DL1836" s="72"/>
      <c r="DM1836" s="72"/>
      <c r="DN1836" s="72"/>
      <c r="DO1836" s="72"/>
      <c r="DP1836" s="72"/>
      <c r="DQ1836" s="72"/>
      <c r="DR1836" s="72"/>
      <c r="DS1836" s="72"/>
      <c r="DT1836" s="72"/>
      <c r="DU1836" s="72"/>
      <c r="DV1836" s="72"/>
      <c r="DW1836" s="72"/>
      <c r="DX1836" s="72"/>
      <c r="DY1836" s="72"/>
      <c r="DZ1836" s="72"/>
      <c r="EA1836" s="72"/>
      <c r="EB1836" s="72"/>
      <c r="EC1836" s="72"/>
      <c r="ED1836" s="72"/>
      <c r="EE1836" s="72"/>
      <c r="EF1836" s="72"/>
      <c r="EG1836" s="72"/>
      <c r="EH1836" s="72"/>
      <c r="EI1836" s="72"/>
      <c r="EJ1836" s="72"/>
      <c r="EK1836" s="72"/>
      <c r="EL1836" s="72"/>
      <c r="EM1836" s="72"/>
      <c r="EN1836" s="72"/>
      <c r="EO1836" s="72"/>
      <c r="EP1836" s="72"/>
      <c r="EQ1836" s="72"/>
      <c r="ER1836" s="72"/>
      <c r="ES1836" s="72"/>
      <c r="ET1836" s="72"/>
      <c r="EU1836" s="72"/>
      <c r="EV1836" s="72"/>
      <c r="EW1836" s="72"/>
      <c r="EX1836" s="72"/>
      <c r="EY1836" s="72"/>
      <c r="EZ1836" s="72"/>
      <c r="FA1836" s="72"/>
      <c r="FB1836" s="72"/>
      <c r="FC1836" s="72"/>
      <c r="FD1836" s="72"/>
      <c r="FE1836" s="72"/>
      <c r="FF1836" s="72"/>
      <c r="FG1836" s="72"/>
      <c r="FH1836" s="72"/>
      <c r="FI1836" s="72"/>
      <c r="FJ1836" s="72"/>
      <c r="FK1836" s="72"/>
      <c r="FL1836" s="72"/>
      <c r="FM1836" s="72"/>
      <c r="FN1836" s="72"/>
      <c r="FO1836" s="72"/>
      <c r="FP1836" s="72"/>
      <c r="FQ1836" s="72"/>
      <c r="FR1836" s="72"/>
      <c r="FS1836" s="72"/>
      <c r="FT1836" s="72"/>
      <c r="FU1836" s="72"/>
      <c r="FV1836" s="72"/>
      <c r="FW1836" s="72"/>
      <c r="FX1836" s="72"/>
      <c r="FY1836" s="72"/>
      <c r="FZ1836" s="72"/>
      <c r="GA1836" s="72"/>
      <c r="GB1836" s="72"/>
      <c r="GC1836" s="72"/>
      <c r="GD1836" s="72"/>
      <c r="GE1836" s="72"/>
      <c r="GF1836" s="72"/>
      <c r="GG1836" s="72"/>
      <c r="GH1836" s="72"/>
      <c r="GI1836" s="72"/>
      <c r="GJ1836" s="72"/>
      <c r="GK1836" s="72"/>
      <c r="GL1836" s="72"/>
      <c r="GM1836" s="72"/>
      <c r="GN1836" s="72"/>
      <c r="GO1836" s="72"/>
      <c r="GP1836" s="72"/>
      <c r="GQ1836" s="72"/>
      <c r="GR1836" s="72"/>
      <c r="GS1836" s="72"/>
      <c r="GT1836" s="72"/>
      <c r="GU1836" s="72"/>
      <c r="GV1836" s="72"/>
      <c r="GW1836" s="72"/>
      <c r="GX1836" s="72"/>
      <c r="GY1836" s="72"/>
      <c r="GZ1836" s="72"/>
      <c r="HA1836" s="72"/>
      <c r="HB1836" s="72"/>
      <c r="HC1836" s="72"/>
      <c r="HD1836" s="72"/>
      <c r="HE1836" s="72"/>
      <c r="HF1836" s="72"/>
      <c r="HG1836" s="72"/>
      <c r="HH1836" s="72"/>
      <c r="HI1836" s="72"/>
      <c r="HJ1836" s="72"/>
      <c r="HK1836" s="72"/>
      <c r="HL1836" s="72"/>
      <c r="HM1836" s="72"/>
      <c r="HN1836" s="72"/>
      <c r="HO1836" s="72"/>
      <c r="HP1836" s="72"/>
      <c r="HQ1836" s="72"/>
      <c r="HR1836" s="72"/>
      <c r="HS1836" s="72"/>
      <c r="HT1836" s="72"/>
      <c r="HU1836" s="72"/>
      <c r="HV1836" s="72"/>
      <c r="HW1836" s="72"/>
      <c r="HX1836" s="72"/>
      <c r="HY1836" s="72"/>
      <c r="HZ1836" s="72"/>
      <c r="IA1836" s="72"/>
      <c r="IB1836" s="72"/>
      <c r="IC1836" s="72"/>
      <c r="ID1836" s="72"/>
      <c r="IE1836" s="72"/>
      <c r="IF1836" s="72"/>
      <c r="IG1836" s="72"/>
      <c r="IH1836" s="72"/>
      <c r="II1836" s="72"/>
      <c r="IJ1836" s="72"/>
      <c r="IK1836" s="72"/>
      <c r="IL1836" s="72"/>
      <c r="IM1836" s="72"/>
      <c r="IN1836" s="72"/>
      <c r="IO1836" s="72"/>
      <c r="IP1836" s="72"/>
      <c r="IQ1836" s="72"/>
      <c r="IR1836" s="72"/>
      <c r="IS1836" s="72"/>
      <c r="IT1836" s="72"/>
      <c r="IU1836" s="72"/>
      <c r="IV1836" s="72"/>
      <c r="IW1836" s="72"/>
      <c r="IX1836" s="72"/>
      <c r="IY1836" s="72"/>
      <c r="IZ1836" s="72"/>
      <c r="JA1836" s="72"/>
      <c r="JB1836" s="72"/>
      <c r="JC1836" s="72"/>
      <c r="JD1836" s="72"/>
      <c r="JE1836" s="72"/>
      <c r="JF1836" s="72"/>
      <c r="JG1836" s="72"/>
      <c r="JH1836" s="72"/>
      <c r="JI1836" s="72"/>
      <c r="JJ1836" s="72"/>
      <c r="JK1836" s="72"/>
      <c r="JL1836" s="72"/>
      <c r="JM1836" s="72"/>
      <c r="JN1836" s="72"/>
      <c r="JO1836" s="72"/>
      <c r="JP1836" s="72"/>
      <c r="JQ1836" s="72"/>
      <c r="JR1836" s="72"/>
      <c r="JS1836" s="72"/>
      <c r="JT1836" s="72"/>
      <c r="JU1836" s="72"/>
      <c r="JV1836" s="72"/>
      <c r="JW1836" s="72"/>
      <c r="JX1836" s="72"/>
      <c r="JY1836" s="72"/>
      <c r="JZ1836" s="72"/>
      <c r="KA1836" s="72"/>
      <c r="KB1836" s="72"/>
      <c r="KC1836" s="72"/>
      <c r="KD1836" s="72"/>
      <c r="KE1836" s="72"/>
      <c r="KF1836" s="72"/>
      <c r="KG1836" s="72"/>
      <c r="KH1836" s="72"/>
      <c r="KI1836" s="72"/>
      <c r="KJ1836" s="72"/>
      <c r="KK1836" s="72"/>
      <c r="KL1836" s="72"/>
      <c r="KM1836" s="72"/>
      <c r="KN1836" s="72"/>
      <c r="KO1836" s="72"/>
      <c r="KP1836" s="72"/>
      <c r="KQ1836" s="72"/>
      <c r="KR1836" s="72"/>
      <c r="KS1836" s="72"/>
      <c r="KT1836" s="72"/>
      <c r="KU1836" s="72"/>
      <c r="KV1836" s="72"/>
      <c r="KW1836" s="72"/>
      <c r="KX1836" s="72"/>
      <c r="KY1836" s="72"/>
      <c r="KZ1836" s="72"/>
      <c r="LA1836" s="72"/>
      <c r="LB1836" s="72"/>
      <c r="LC1836" s="72"/>
      <c r="LD1836" s="72"/>
      <c r="LE1836" s="72"/>
      <c r="LF1836" s="72"/>
      <c r="LG1836" s="72"/>
      <c r="LH1836" s="72"/>
      <c r="LI1836" s="72"/>
      <c r="LJ1836" s="72"/>
      <c r="LK1836" s="72"/>
      <c r="LL1836" s="72"/>
      <c r="LM1836" s="72"/>
      <c r="LN1836" s="72"/>
      <c r="LO1836" s="72"/>
      <c r="LP1836" s="72"/>
      <c r="LQ1836" s="72"/>
      <c r="LR1836" s="72"/>
      <c r="LS1836" s="72"/>
      <c r="LT1836" s="72"/>
      <c r="LU1836" s="72"/>
      <c r="LV1836" s="72"/>
      <c r="LW1836" s="72"/>
      <c r="LX1836" s="72"/>
      <c r="LY1836" s="72"/>
      <c r="LZ1836" s="72"/>
      <c r="MA1836" s="72"/>
      <c r="MB1836" s="72"/>
      <c r="MC1836" s="72"/>
      <c r="MD1836" s="72"/>
      <c r="ME1836" s="72"/>
      <c r="MF1836" s="72"/>
      <c r="MG1836" s="72"/>
      <c r="MH1836" s="72"/>
      <c r="MI1836" s="72"/>
      <c r="MJ1836" s="72"/>
      <c r="MK1836" s="72"/>
      <c r="ML1836" s="72"/>
      <c r="MM1836" s="72"/>
      <c r="MN1836" s="72"/>
      <c r="MO1836" s="72"/>
      <c r="MP1836" s="72"/>
      <c r="MQ1836" s="72"/>
      <c r="MR1836" s="72"/>
      <c r="MS1836" s="72"/>
      <c r="MT1836" s="72"/>
      <c r="MU1836" s="72"/>
      <c r="MV1836" s="72"/>
      <c r="MW1836" s="72"/>
      <c r="MX1836" s="72"/>
      <c r="MY1836" s="72"/>
      <c r="MZ1836" s="72"/>
      <c r="NA1836" s="72"/>
      <c r="NB1836" s="72"/>
      <c r="NC1836" s="72"/>
      <c r="ND1836" s="72"/>
      <c r="NE1836" s="72"/>
      <c r="NF1836" s="72"/>
      <c r="NG1836" s="72"/>
      <c r="NH1836" s="72"/>
      <c r="NI1836" s="72"/>
      <c r="NJ1836" s="72"/>
      <c r="NK1836" s="72"/>
      <c r="NL1836" s="72"/>
      <c r="NM1836" s="72"/>
      <c r="NN1836" s="72"/>
      <c r="NO1836" s="72"/>
      <c r="NP1836" s="72"/>
      <c r="NQ1836" s="72"/>
      <c r="NR1836" s="72"/>
      <c r="NS1836" s="72"/>
      <c r="NT1836" s="72"/>
      <c r="NU1836" s="72"/>
      <c r="NV1836" s="72"/>
      <c r="NW1836" s="72"/>
      <c r="NX1836" s="72"/>
      <c r="NY1836" s="72"/>
      <c r="NZ1836" s="72"/>
      <c r="OA1836" s="72"/>
      <c r="OB1836" s="72"/>
      <c r="OC1836" s="72"/>
      <c r="OD1836" s="72"/>
      <c r="OE1836" s="72"/>
      <c r="OF1836" s="72"/>
      <c r="OG1836" s="72"/>
      <c r="OH1836" s="72"/>
      <c r="OI1836" s="72"/>
      <c r="OJ1836" s="72"/>
      <c r="OK1836" s="72"/>
      <c r="OL1836" s="72"/>
      <c r="OM1836" s="72"/>
      <c r="ON1836" s="72"/>
      <c r="OO1836" s="72"/>
      <c r="OP1836" s="72"/>
      <c r="OQ1836" s="72"/>
      <c r="OR1836" s="72"/>
      <c r="OS1836" s="72"/>
      <c r="OT1836" s="72"/>
      <c r="OU1836" s="72"/>
      <c r="OV1836" s="72"/>
      <c r="OW1836" s="72"/>
      <c r="OX1836" s="72"/>
      <c r="OY1836" s="72"/>
      <c r="OZ1836" s="72"/>
      <c r="PA1836" s="72"/>
      <c r="PB1836" s="72"/>
      <c r="PC1836" s="72"/>
      <c r="PD1836" s="72"/>
      <c r="PE1836" s="72"/>
      <c r="PF1836" s="72"/>
      <c r="PG1836" s="72"/>
      <c r="PH1836" s="72"/>
      <c r="PI1836" s="72"/>
      <c r="PJ1836" s="72"/>
      <c r="PK1836" s="72"/>
      <c r="PL1836" s="72"/>
      <c r="PM1836" s="72"/>
      <c r="PN1836" s="72"/>
      <c r="PO1836" s="72"/>
      <c r="PP1836" s="72"/>
      <c r="PQ1836" s="72"/>
      <c r="PR1836" s="72"/>
      <c r="PS1836" s="72"/>
      <c r="PT1836" s="72"/>
      <c r="PU1836" s="72"/>
      <c r="PV1836" s="72"/>
      <c r="PW1836" s="72"/>
      <c r="PX1836" s="72"/>
      <c r="PY1836" s="72"/>
      <c r="PZ1836" s="72"/>
      <c r="QA1836" s="72"/>
      <c r="QB1836" s="72"/>
      <c r="QC1836" s="72"/>
      <c r="QD1836" s="72"/>
      <c r="QE1836" s="72"/>
      <c r="QF1836" s="72"/>
      <c r="QG1836" s="72"/>
      <c r="QH1836" s="72"/>
      <c r="QI1836" s="72"/>
      <c r="QJ1836" s="72"/>
      <c r="QK1836" s="72"/>
      <c r="QL1836" s="72"/>
      <c r="QM1836" s="72"/>
      <c r="QN1836" s="72"/>
      <c r="QO1836" s="72"/>
      <c r="QP1836" s="72"/>
      <c r="QQ1836" s="72"/>
      <c r="QR1836" s="72"/>
      <c r="QS1836" s="72"/>
      <c r="QT1836" s="72"/>
      <c r="QU1836" s="72"/>
      <c r="QV1836" s="72"/>
      <c r="QW1836" s="72"/>
      <c r="QX1836" s="72"/>
      <c r="QY1836" s="72"/>
      <c r="QZ1836" s="72"/>
      <c r="RA1836" s="72"/>
      <c r="RB1836" s="72"/>
      <c r="RC1836" s="72"/>
      <c r="RD1836" s="72"/>
      <c r="RE1836" s="72"/>
      <c r="RF1836" s="72"/>
      <c r="RG1836" s="72"/>
      <c r="RH1836" s="72"/>
      <c r="RI1836" s="72"/>
      <c r="RJ1836" s="72"/>
      <c r="RK1836" s="72"/>
      <c r="RL1836" s="72"/>
      <c r="RM1836" s="72"/>
      <c r="RN1836" s="72"/>
      <c r="RO1836" s="72"/>
      <c r="RP1836" s="72"/>
      <c r="RQ1836" s="72"/>
      <c r="RR1836" s="72"/>
      <c r="RS1836" s="72"/>
      <c r="RT1836" s="72"/>
      <c r="RU1836" s="72"/>
      <c r="RV1836" s="72"/>
      <c r="RW1836" s="72"/>
      <c r="RX1836" s="72"/>
      <c r="RY1836" s="72"/>
      <c r="RZ1836" s="72"/>
      <c r="SA1836" s="72"/>
      <c r="SB1836" s="72"/>
      <c r="SC1836" s="72"/>
      <c r="SD1836" s="72"/>
      <c r="SE1836" s="72"/>
      <c r="SF1836" s="72"/>
      <c r="SG1836" s="72"/>
      <c r="SH1836" s="72"/>
      <c r="SI1836" s="72"/>
      <c r="SJ1836" s="72"/>
      <c r="SK1836" s="72"/>
      <c r="SL1836" s="72"/>
      <c r="SM1836" s="72"/>
      <c r="SN1836" s="72"/>
      <c r="SO1836" s="72"/>
      <c r="SP1836" s="72"/>
      <c r="SQ1836" s="72"/>
      <c r="SR1836" s="72"/>
      <c r="SS1836" s="72"/>
      <c r="ST1836" s="72"/>
      <c r="SU1836" s="72"/>
      <c r="SV1836" s="72"/>
      <c r="SW1836" s="72"/>
      <c r="SX1836" s="72"/>
      <c r="SY1836" s="72"/>
      <c r="SZ1836" s="72"/>
      <c r="TA1836" s="72"/>
      <c r="TB1836" s="72"/>
      <c r="TC1836" s="72"/>
    </row>
    <row r="1837" spans="1:523" ht="16.5" customHeight="1" x14ac:dyDescent="0.2">
      <c r="A1837" s="20">
        <v>1286</v>
      </c>
      <c r="B1837" s="20" t="s">
        <v>76</v>
      </c>
      <c r="C1837" s="20" t="s">
        <v>244</v>
      </c>
      <c r="D1837" s="20" t="s">
        <v>49</v>
      </c>
      <c r="E1837" s="20" t="s">
        <v>1345</v>
      </c>
      <c r="F1837" s="22" t="s">
        <v>245</v>
      </c>
      <c r="G1837" s="20" t="s">
        <v>42</v>
      </c>
      <c r="H1837" s="20" t="s">
        <v>35</v>
      </c>
      <c r="I1837" s="20" t="s">
        <v>27</v>
      </c>
      <c r="J1837" s="22" t="s">
        <v>1295</v>
      </c>
      <c r="K1837" s="20" t="s">
        <v>95</v>
      </c>
      <c r="L1837" s="20" t="s">
        <v>286</v>
      </c>
      <c r="M1837" s="20">
        <v>6</v>
      </c>
      <c r="N1837" s="49">
        <v>45468</v>
      </c>
      <c r="O1837" s="48">
        <v>0</v>
      </c>
      <c r="P1837" s="23">
        <v>100000000</v>
      </c>
      <c r="Q1837" s="24">
        <v>1</v>
      </c>
      <c r="R1837" s="25">
        <v>45839</v>
      </c>
      <c r="S1837" s="20" t="s">
        <v>29</v>
      </c>
      <c r="T1837" s="26">
        <v>600000000</v>
      </c>
      <c r="U1837" s="28" t="s">
        <v>46</v>
      </c>
      <c r="V1837" s="28" t="s">
        <v>52</v>
      </c>
      <c r="W1837" s="72"/>
      <c r="X1837" s="72"/>
      <c r="Y1837" s="72"/>
      <c r="Z1837" s="72"/>
      <c r="AA1837" s="72"/>
      <c r="AB1837" s="72"/>
      <c r="AC1837" s="72"/>
      <c r="AD1837" s="72"/>
      <c r="AE1837" s="72"/>
      <c r="AF1837" s="72"/>
      <c r="AG1837" s="72"/>
      <c r="AH1837" s="72"/>
      <c r="AI1837" s="72"/>
      <c r="AJ1837" s="72"/>
      <c r="AK1837" s="72"/>
      <c r="AL1837" s="72"/>
      <c r="AM1837" s="72"/>
      <c r="AN1837" s="72"/>
      <c r="AO1837" s="72"/>
      <c r="AP1837" s="72"/>
      <c r="AQ1837" s="72"/>
      <c r="AR1837" s="72"/>
      <c r="AS1837" s="72"/>
      <c r="AT1837" s="72"/>
      <c r="AU1837" s="72"/>
      <c r="AV1837" s="72"/>
      <c r="AW1837" s="72"/>
      <c r="AX1837" s="72"/>
      <c r="AY1837" s="72"/>
      <c r="AZ1837" s="72"/>
      <c r="BA1837" s="72"/>
      <c r="BB1837" s="72"/>
      <c r="BC1837" s="72"/>
      <c r="BD1837" s="72"/>
      <c r="BE1837" s="72"/>
      <c r="BF1837" s="72"/>
      <c r="BG1837" s="72"/>
      <c r="BH1837" s="72"/>
      <c r="BI1837" s="72"/>
      <c r="BJ1837" s="72"/>
      <c r="BK1837" s="72"/>
      <c r="BL1837" s="72"/>
      <c r="BM1837" s="72"/>
      <c r="BN1837" s="72"/>
      <c r="BO1837" s="72"/>
      <c r="BP1837" s="72"/>
      <c r="BQ1837" s="72"/>
      <c r="BR1837" s="72"/>
      <c r="BS1837" s="72"/>
      <c r="BT1837" s="72"/>
      <c r="BU1837" s="72"/>
      <c r="BV1837" s="72"/>
      <c r="BW1837" s="72"/>
      <c r="BX1837" s="72"/>
      <c r="BY1837" s="72"/>
      <c r="BZ1837" s="72"/>
      <c r="CA1837" s="72"/>
      <c r="CB1837" s="72"/>
      <c r="CC1837" s="72"/>
      <c r="CD1837" s="72"/>
      <c r="CE1837" s="72"/>
      <c r="CF1837" s="72"/>
      <c r="CG1837" s="72"/>
      <c r="CH1837" s="72"/>
      <c r="CI1837" s="72"/>
      <c r="CJ1837" s="72"/>
      <c r="CK1837" s="72"/>
      <c r="CL1837" s="72"/>
      <c r="CM1837" s="72"/>
      <c r="CN1837" s="72"/>
      <c r="CO1837" s="72"/>
      <c r="CP1837" s="72"/>
      <c r="CQ1837" s="72"/>
      <c r="CR1837" s="72"/>
      <c r="CS1837" s="72"/>
      <c r="CT1837" s="72"/>
      <c r="CU1837" s="72"/>
      <c r="CV1837" s="72"/>
      <c r="CW1837" s="72"/>
      <c r="CX1837" s="72"/>
      <c r="CY1837" s="72"/>
      <c r="CZ1837" s="72"/>
      <c r="DA1837" s="72"/>
      <c r="DB1837" s="72"/>
      <c r="DC1837" s="72"/>
      <c r="DD1837" s="72"/>
      <c r="DE1837" s="72"/>
      <c r="DF1837" s="72"/>
      <c r="DG1837" s="72"/>
      <c r="DH1837" s="72"/>
      <c r="DI1837" s="72"/>
      <c r="DJ1837" s="72"/>
      <c r="DK1837" s="72"/>
      <c r="DL1837" s="72"/>
      <c r="DM1837" s="72"/>
      <c r="DN1837" s="72"/>
      <c r="DO1837" s="72"/>
      <c r="DP1837" s="72"/>
      <c r="DQ1837" s="72"/>
      <c r="DR1837" s="72"/>
      <c r="DS1837" s="72"/>
      <c r="DT1837" s="72"/>
      <c r="DU1837" s="72"/>
      <c r="DV1837" s="72"/>
      <c r="DW1837" s="72"/>
      <c r="DX1837" s="72"/>
      <c r="DY1837" s="72"/>
      <c r="DZ1837" s="72"/>
      <c r="EA1837" s="72"/>
      <c r="EB1837" s="72"/>
      <c r="EC1837" s="72"/>
      <c r="ED1837" s="72"/>
      <c r="EE1837" s="72"/>
      <c r="EF1837" s="72"/>
      <c r="EG1837" s="72"/>
      <c r="EH1837" s="72"/>
      <c r="EI1837" s="72"/>
      <c r="EJ1837" s="72"/>
      <c r="EK1837" s="72"/>
      <c r="EL1837" s="72"/>
      <c r="EM1837" s="72"/>
      <c r="EN1837" s="72"/>
      <c r="EO1837" s="72"/>
      <c r="EP1837" s="72"/>
      <c r="EQ1837" s="72"/>
      <c r="ER1837" s="72"/>
      <c r="ES1837" s="72"/>
      <c r="ET1837" s="72"/>
      <c r="EU1837" s="72"/>
      <c r="EV1837" s="72"/>
      <c r="EW1837" s="72"/>
      <c r="EX1837" s="72"/>
      <c r="EY1837" s="72"/>
      <c r="EZ1837" s="72"/>
      <c r="FA1837" s="72"/>
      <c r="FB1837" s="72"/>
      <c r="FC1837" s="72"/>
      <c r="FD1837" s="72"/>
      <c r="FE1837" s="72"/>
      <c r="FF1837" s="72"/>
      <c r="FG1837" s="72"/>
      <c r="FH1837" s="72"/>
      <c r="FI1837" s="72"/>
      <c r="FJ1837" s="72"/>
      <c r="FK1837" s="72"/>
      <c r="FL1837" s="72"/>
      <c r="FM1837" s="72"/>
      <c r="FN1837" s="72"/>
      <c r="FO1837" s="72"/>
      <c r="FP1837" s="72"/>
      <c r="FQ1837" s="72"/>
      <c r="FR1837" s="72"/>
      <c r="FS1837" s="72"/>
      <c r="FT1837" s="72"/>
      <c r="FU1837" s="72"/>
      <c r="FV1837" s="72"/>
      <c r="FW1837" s="72"/>
      <c r="FX1837" s="72"/>
      <c r="FY1837" s="72"/>
      <c r="FZ1837" s="72"/>
      <c r="GA1837" s="72"/>
      <c r="GB1837" s="72"/>
      <c r="GC1837" s="72"/>
      <c r="GD1837" s="72"/>
      <c r="GE1837" s="72"/>
      <c r="GF1837" s="72"/>
      <c r="GG1837" s="72"/>
      <c r="GH1837" s="72"/>
      <c r="GI1837" s="72"/>
      <c r="GJ1837" s="72"/>
      <c r="GK1837" s="72"/>
      <c r="GL1837" s="72"/>
      <c r="GM1837" s="72"/>
      <c r="GN1837" s="72"/>
      <c r="GO1837" s="72"/>
      <c r="GP1837" s="72"/>
      <c r="GQ1837" s="72"/>
      <c r="GR1837" s="72"/>
      <c r="GS1837" s="72"/>
      <c r="GT1837" s="72"/>
      <c r="GU1837" s="72"/>
      <c r="GV1837" s="72"/>
      <c r="GW1837" s="72"/>
      <c r="GX1837" s="72"/>
      <c r="GY1837" s="72"/>
      <c r="GZ1837" s="72"/>
      <c r="HA1837" s="72"/>
      <c r="HB1837" s="72"/>
      <c r="HC1837" s="72"/>
      <c r="HD1837" s="72"/>
      <c r="HE1837" s="72"/>
      <c r="HF1837" s="72"/>
      <c r="HG1837" s="72"/>
      <c r="HH1837" s="72"/>
      <c r="HI1837" s="72"/>
      <c r="HJ1837" s="72"/>
      <c r="HK1837" s="72"/>
      <c r="HL1837" s="72"/>
      <c r="HM1837" s="72"/>
      <c r="HN1837" s="72"/>
      <c r="HO1837" s="72"/>
      <c r="HP1837" s="72"/>
      <c r="HQ1837" s="72"/>
      <c r="HR1837" s="72"/>
      <c r="HS1837" s="72"/>
      <c r="HT1837" s="72"/>
      <c r="HU1837" s="72"/>
      <c r="HV1837" s="72"/>
      <c r="HW1837" s="72"/>
      <c r="HX1837" s="72"/>
      <c r="HY1837" s="72"/>
      <c r="HZ1837" s="72"/>
      <c r="IA1837" s="72"/>
      <c r="IB1837" s="72"/>
      <c r="IC1837" s="72"/>
      <c r="ID1837" s="72"/>
      <c r="IE1837" s="72"/>
      <c r="IF1837" s="72"/>
      <c r="IG1837" s="72"/>
      <c r="IH1837" s="72"/>
      <c r="II1837" s="72"/>
      <c r="IJ1837" s="72"/>
      <c r="IK1837" s="72"/>
      <c r="IL1837" s="72"/>
      <c r="IM1837" s="72"/>
      <c r="IN1837" s="72"/>
      <c r="IO1837" s="72"/>
      <c r="IP1837" s="72"/>
      <c r="IQ1837" s="72"/>
      <c r="IR1837" s="72"/>
      <c r="IS1837" s="72"/>
      <c r="IT1837" s="72"/>
      <c r="IU1837" s="72"/>
      <c r="IV1837" s="72"/>
      <c r="IW1837" s="72"/>
      <c r="IX1837" s="72"/>
      <c r="IY1837" s="72"/>
      <c r="IZ1837" s="72"/>
      <c r="JA1837" s="72"/>
      <c r="JB1837" s="72"/>
      <c r="JC1837" s="72"/>
      <c r="JD1837" s="72"/>
      <c r="JE1837" s="72"/>
      <c r="JF1837" s="72"/>
      <c r="JG1837" s="72"/>
      <c r="JH1837" s="72"/>
      <c r="JI1837" s="72"/>
      <c r="JJ1837" s="72"/>
      <c r="JK1837" s="72"/>
      <c r="JL1837" s="72"/>
      <c r="JM1837" s="72"/>
      <c r="JN1837" s="72"/>
      <c r="JO1837" s="72"/>
      <c r="JP1837" s="72"/>
      <c r="JQ1837" s="72"/>
      <c r="JR1837" s="72"/>
      <c r="JS1837" s="72"/>
      <c r="JT1837" s="72"/>
      <c r="JU1837" s="72"/>
      <c r="JV1837" s="72"/>
      <c r="JW1837" s="72"/>
      <c r="JX1837" s="72"/>
      <c r="JY1837" s="72"/>
      <c r="JZ1837" s="72"/>
      <c r="KA1837" s="72"/>
      <c r="KB1837" s="72"/>
      <c r="KC1837" s="72"/>
      <c r="KD1837" s="72"/>
      <c r="KE1837" s="72"/>
      <c r="KF1837" s="72"/>
      <c r="KG1837" s="72"/>
      <c r="KH1837" s="72"/>
      <c r="KI1837" s="72"/>
      <c r="KJ1837" s="72"/>
      <c r="KK1837" s="72"/>
      <c r="KL1837" s="72"/>
      <c r="KM1837" s="72"/>
      <c r="KN1837" s="72"/>
      <c r="KO1837" s="72"/>
      <c r="KP1837" s="72"/>
      <c r="KQ1837" s="72"/>
      <c r="KR1837" s="72"/>
      <c r="KS1837" s="72"/>
      <c r="KT1837" s="72"/>
      <c r="KU1837" s="72"/>
      <c r="KV1837" s="72"/>
      <c r="KW1837" s="72"/>
      <c r="KX1837" s="72"/>
      <c r="KY1837" s="72"/>
      <c r="KZ1837" s="72"/>
      <c r="LA1837" s="72"/>
      <c r="LB1837" s="72"/>
      <c r="LC1837" s="72"/>
      <c r="LD1837" s="72"/>
      <c r="LE1837" s="72"/>
      <c r="LF1837" s="72"/>
      <c r="LG1837" s="72"/>
      <c r="LH1837" s="72"/>
      <c r="LI1837" s="72"/>
      <c r="LJ1837" s="72"/>
      <c r="LK1837" s="72"/>
      <c r="LL1837" s="72"/>
      <c r="LM1837" s="72"/>
      <c r="LN1837" s="72"/>
      <c r="LO1837" s="72"/>
      <c r="LP1837" s="72"/>
      <c r="LQ1837" s="72"/>
      <c r="LR1837" s="72"/>
      <c r="LS1837" s="72"/>
      <c r="LT1837" s="72"/>
      <c r="LU1837" s="72"/>
      <c r="LV1837" s="72"/>
      <c r="LW1837" s="72"/>
      <c r="LX1837" s="72"/>
      <c r="LY1837" s="72"/>
      <c r="LZ1837" s="72"/>
      <c r="MA1837" s="72"/>
      <c r="MB1837" s="72"/>
      <c r="MC1837" s="72"/>
      <c r="MD1837" s="72"/>
      <c r="ME1837" s="72"/>
      <c r="MF1837" s="72"/>
      <c r="MG1837" s="72"/>
      <c r="MH1837" s="72"/>
      <c r="MI1837" s="72"/>
      <c r="MJ1837" s="72"/>
      <c r="MK1837" s="72"/>
      <c r="ML1837" s="72"/>
      <c r="MM1837" s="72"/>
      <c r="MN1837" s="72"/>
      <c r="MO1837" s="72"/>
      <c r="MP1837" s="72"/>
      <c r="MQ1837" s="72"/>
      <c r="MR1837" s="72"/>
      <c r="MS1837" s="72"/>
      <c r="MT1837" s="72"/>
      <c r="MU1837" s="72"/>
      <c r="MV1837" s="72"/>
      <c r="MW1837" s="72"/>
      <c r="MX1837" s="72"/>
      <c r="MY1837" s="72"/>
      <c r="MZ1837" s="72"/>
      <c r="NA1837" s="72"/>
      <c r="NB1837" s="72"/>
      <c r="NC1837" s="72"/>
      <c r="ND1837" s="72"/>
      <c r="NE1837" s="72"/>
      <c r="NF1837" s="72"/>
      <c r="NG1837" s="72"/>
      <c r="NH1837" s="72"/>
      <c r="NI1837" s="72"/>
      <c r="NJ1837" s="72"/>
      <c r="NK1837" s="72"/>
      <c r="NL1837" s="72"/>
      <c r="NM1837" s="72"/>
      <c r="NN1837" s="72"/>
      <c r="NO1837" s="72"/>
      <c r="NP1837" s="72"/>
      <c r="NQ1837" s="72"/>
      <c r="NR1837" s="72"/>
      <c r="NS1837" s="72"/>
      <c r="NT1837" s="72"/>
      <c r="NU1837" s="72"/>
      <c r="NV1837" s="72"/>
      <c r="NW1837" s="72"/>
      <c r="NX1837" s="72"/>
      <c r="NY1837" s="72"/>
      <c r="NZ1837" s="72"/>
      <c r="OA1837" s="72"/>
      <c r="OB1837" s="72"/>
      <c r="OC1837" s="72"/>
      <c r="OD1837" s="72"/>
      <c r="OE1837" s="72"/>
      <c r="OF1837" s="72"/>
      <c r="OG1837" s="72"/>
      <c r="OH1837" s="72"/>
      <c r="OI1837" s="72"/>
      <c r="OJ1837" s="72"/>
      <c r="OK1837" s="72"/>
      <c r="OL1837" s="72"/>
      <c r="OM1837" s="72"/>
      <c r="ON1837" s="72"/>
      <c r="OO1837" s="72"/>
      <c r="OP1837" s="72"/>
      <c r="OQ1837" s="72"/>
      <c r="OR1837" s="72"/>
      <c r="OS1837" s="72"/>
      <c r="OT1837" s="72"/>
      <c r="OU1837" s="72"/>
      <c r="OV1837" s="72"/>
      <c r="OW1837" s="72"/>
      <c r="OX1837" s="72"/>
      <c r="OY1837" s="72"/>
      <c r="OZ1837" s="72"/>
      <c r="PA1837" s="72"/>
      <c r="PB1837" s="72"/>
      <c r="PC1837" s="72"/>
      <c r="PD1837" s="72"/>
      <c r="PE1837" s="72"/>
      <c r="PF1837" s="72"/>
      <c r="PG1837" s="72"/>
      <c r="PH1837" s="72"/>
      <c r="PI1837" s="72"/>
      <c r="PJ1837" s="72"/>
      <c r="PK1837" s="72"/>
      <c r="PL1837" s="72"/>
      <c r="PM1837" s="72"/>
      <c r="PN1837" s="72"/>
      <c r="PO1837" s="72"/>
      <c r="PP1837" s="72"/>
      <c r="PQ1837" s="72"/>
      <c r="PR1837" s="72"/>
      <c r="PS1837" s="72"/>
      <c r="PT1837" s="72"/>
      <c r="PU1837" s="72"/>
      <c r="PV1837" s="72"/>
      <c r="PW1837" s="72"/>
      <c r="PX1837" s="72"/>
      <c r="PY1837" s="72"/>
      <c r="PZ1837" s="72"/>
      <c r="QA1837" s="72"/>
      <c r="QB1837" s="72"/>
      <c r="QC1837" s="72"/>
      <c r="QD1837" s="72"/>
      <c r="QE1837" s="72"/>
      <c r="QF1837" s="72"/>
      <c r="QG1837" s="72"/>
      <c r="QH1837" s="72"/>
      <c r="QI1837" s="72"/>
      <c r="QJ1837" s="72"/>
      <c r="QK1837" s="72"/>
      <c r="QL1837" s="72"/>
      <c r="QM1837" s="72"/>
      <c r="QN1837" s="72"/>
      <c r="QO1837" s="72"/>
      <c r="QP1837" s="72"/>
      <c r="QQ1837" s="72"/>
      <c r="QR1837" s="72"/>
      <c r="QS1837" s="72"/>
      <c r="QT1837" s="72"/>
      <c r="QU1837" s="72"/>
      <c r="QV1837" s="72"/>
      <c r="QW1837" s="72"/>
      <c r="QX1837" s="72"/>
      <c r="QY1837" s="72"/>
      <c r="QZ1837" s="72"/>
      <c r="RA1837" s="72"/>
      <c r="RB1837" s="72"/>
      <c r="RC1837" s="72"/>
      <c r="RD1837" s="72"/>
      <c r="RE1837" s="72"/>
      <c r="RF1837" s="72"/>
      <c r="RG1837" s="72"/>
      <c r="RH1837" s="72"/>
      <c r="RI1837" s="72"/>
      <c r="RJ1837" s="72"/>
      <c r="RK1837" s="72"/>
      <c r="RL1837" s="72"/>
      <c r="RM1837" s="72"/>
      <c r="RN1837" s="72"/>
      <c r="RO1837" s="72"/>
      <c r="RP1837" s="72"/>
      <c r="RQ1837" s="72"/>
      <c r="RR1837" s="72"/>
      <c r="RS1837" s="72"/>
      <c r="RT1837" s="72"/>
      <c r="RU1837" s="72"/>
      <c r="RV1837" s="72"/>
      <c r="RW1837" s="72"/>
      <c r="RX1837" s="72"/>
      <c r="RY1837" s="72"/>
      <c r="RZ1837" s="72"/>
      <c r="SA1837" s="72"/>
      <c r="SB1837" s="72"/>
      <c r="SC1837" s="72"/>
      <c r="SD1837" s="72"/>
      <c r="SE1837" s="72"/>
      <c r="SF1837" s="72"/>
      <c r="SG1837" s="72"/>
      <c r="SH1837" s="72"/>
      <c r="SI1837" s="72"/>
      <c r="SJ1837" s="72"/>
      <c r="SK1837" s="72"/>
      <c r="SL1837" s="72"/>
      <c r="SM1837" s="72"/>
      <c r="SN1837" s="72"/>
      <c r="SO1837" s="72"/>
      <c r="SP1837" s="72"/>
      <c r="SQ1837" s="72"/>
      <c r="SR1837" s="72"/>
      <c r="SS1837" s="72"/>
      <c r="ST1837" s="72"/>
      <c r="SU1837" s="72"/>
      <c r="SV1837" s="72"/>
      <c r="SW1837" s="72"/>
      <c r="SX1837" s="72"/>
      <c r="SY1837" s="72"/>
      <c r="SZ1837" s="72"/>
      <c r="TA1837" s="72"/>
      <c r="TB1837" s="72"/>
      <c r="TC1837" s="72"/>
    </row>
    <row r="1838" spans="1:523" ht="16.5" customHeight="1" x14ac:dyDescent="0.2">
      <c r="A1838" s="20">
        <v>1287</v>
      </c>
      <c r="B1838" s="20" t="s">
        <v>76</v>
      </c>
      <c r="C1838" s="20" t="s">
        <v>244</v>
      </c>
      <c r="D1838" s="20" t="s">
        <v>49</v>
      </c>
      <c r="E1838" s="20" t="s">
        <v>1345</v>
      </c>
      <c r="F1838" s="22" t="s">
        <v>268</v>
      </c>
      <c r="G1838" s="20" t="s">
        <v>42</v>
      </c>
      <c r="H1838" s="20" t="s">
        <v>35</v>
      </c>
      <c r="I1838" s="20" t="s">
        <v>27</v>
      </c>
      <c r="J1838" s="22" t="s">
        <v>1295</v>
      </c>
      <c r="K1838" s="20" t="s">
        <v>95</v>
      </c>
      <c r="L1838" s="20" t="s">
        <v>1301</v>
      </c>
      <c r="M1838" s="20">
        <v>6</v>
      </c>
      <c r="N1838" s="49">
        <v>45468</v>
      </c>
      <c r="O1838" s="48">
        <v>0</v>
      </c>
      <c r="P1838" s="23">
        <v>50000000</v>
      </c>
      <c r="Q1838" s="24">
        <v>1</v>
      </c>
      <c r="R1838" s="25">
        <v>45839</v>
      </c>
      <c r="S1838" s="20" t="s">
        <v>29</v>
      </c>
      <c r="T1838" s="26">
        <v>300000000</v>
      </c>
      <c r="U1838" s="28" t="s">
        <v>46</v>
      </c>
      <c r="V1838" s="28" t="s">
        <v>52</v>
      </c>
      <c r="W1838" s="72"/>
      <c r="X1838" s="72"/>
      <c r="Y1838" s="72"/>
      <c r="Z1838" s="72"/>
      <c r="AA1838" s="72"/>
      <c r="AB1838" s="72"/>
      <c r="AC1838" s="72"/>
      <c r="AD1838" s="72"/>
      <c r="AE1838" s="72"/>
      <c r="AF1838" s="72"/>
      <c r="AG1838" s="72"/>
      <c r="AH1838" s="72"/>
      <c r="AI1838" s="72"/>
      <c r="AJ1838" s="72"/>
      <c r="AK1838" s="72"/>
      <c r="AL1838" s="72"/>
      <c r="AM1838" s="72"/>
      <c r="AN1838" s="72"/>
      <c r="AO1838" s="72"/>
      <c r="AP1838" s="72"/>
      <c r="AQ1838" s="72"/>
      <c r="AR1838" s="72"/>
      <c r="AS1838" s="72"/>
      <c r="AT1838" s="72"/>
      <c r="AU1838" s="72"/>
      <c r="AV1838" s="72"/>
      <c r="AW1838" s="72"/>
      <c r="AX1838" s="72"/>
      <c r="AY1838" s="72"/>
      <c r="AZ1838" s="72"/>
      <c r="BA1838" s="72"/>
      <c r="BB1838" s="72"/>
      <c r="BC1838" s="72"/>
      <c r="BD1838" s="72"/>
      <c r="BE1838" s="72"/>
      <c r="BF1838" s="72"/>
      <c r="BG1838" s="72"/>
      <c r="BH1838" s="72"/>
      <c r="BI1838" s="72"/>
      <c r="BJ1838" s="72"/>
      <c r="BK1838" s="72"/>
      <c r="BL1838" s="72"/>
      <c r="BM1838" s="72"/>
      <c r="BN1838" s="72"/>
      <c r="BO1838" s="72"/>
      <c r="BP1838" s="72"/>
      <c r="BQ1838" s="72"/>
      <c r="BR1838" s="72"/>
      <c r="BS1838" s="72"/>
      <c r="BT1838" s="72"/>
      <c r="BU1838" s="72"/>
      <c r="BV1838" s="72"/>
      <c r="BW1838" s="72"/>
      <c r="BX1838" s="72"/>
      <c r="BY1838" s="72"/>
      <c r="BZ1838" s="72"/>
      <c r="CA1838" s="72"/>
      <c r="CB1838" s="72"/>
      <c r="CC1838" s="72"/>
      <c r="CD1838" s="72"/>
      <c r="CE1838" s="72"/>
      <c r="CF1838" s="72"/>
      <c r="CG1838" s="72"/>
      <c r="CH1838" s="72"/>
      <c r="CI1838" s="72"/>
      <c r="CJ1838" s="72"/>
      <c r="CK1838" s="72"/>
      <c r="CL1838" s="72"/>
      <c r="CM1838" s="72"/>
      <c r="CN1838" s="72"/>
      <c r="CO1838" s="72"/>
      <c r="CP1838" s="72"/>
      <c r="CQ1838" s="72"/>
      <c r="CR1838" s="72"/>
      <c r="CS1838" s="72"/>
      <c r="CT1838" s="72"/>
      <c r="CU1838" s="72"/>
      <c r="CV1838" s="72"/>
      <c r="CW1838" s="72"/>
      <c r="CX1838" s="72"/>
      <c r="CY1838" s="72"/>
      <c r="CZ1838" s="72"/>
      <c r="DA1838" s="72"/>
      <c r="DB1838" s="72"/>
      <c r="DC1838" s="72"/>
      <c r="DD1838" s="72"/>
      <c r="DE1838" s="72"/>
      <c r="DF1838" s="72"/>
      <c r="DG1838" s="72"/>
      <c r="DH1838" s="72"/>
      <c r="DI1838" s="72"/>
      <c r="DJ1838" s="72"/>
      <c r="DK1838" s="72"/>
      <c r="DL1838" s="72"/>
      <c r="DM1838" s="72"/>
      <c r="DN1838" s="72"/>
      <c r="DO1838" s="72"/>
      <c r="DP1838" s="72"/>
      <c r="DQ1838" s="72"/>
      <c r="DR1838" s="72"/>
      <c r="DS1838" s="72"/>
      <c r="DT1838" s="72"/>
      <c r="DU1838" s="72"/>
      <c r="DV1838" s="72"/>
      <c r="DW1838" s="72"/>
      <c r="DX1838" s="72"/>
      <c r="DY1838" s="72"/>
      <c r="DZ1838" s="72"/>
      <c r="EA1838" s="72"/>
      <c r="EB1838" s="72"/>
      <c r="EC1838" s="72"/>
      <c r="ED1838" s="72"/>
      <c r="EE1838" s="72"/>
      <c r="EF1838" s="72"/>
      <c r="EG1838" s="72"/>
      <c r="EH1838" s="72"/>
      <c r="EI1838" s="72"/>
      <c r="EJ1838" s="72"/>
      <c r="EK1838" s="72"/>
      <c r="EL1838" s="72"/>
      <c r="EM1838" s="72"/>
      <c r="EN1838" s="72"/>
      <c r="EO1838" s="72"/>
      <c r="EP1838" s="72"/>
      <c r="EQ1838" s="72"/>
      <c r="ER1838" s="72"/>
      <c r="ES1838" s="72"/>
      <c r="ET1838" s="72"/>
      <c r="EU1838" s="72"/>
      <c r="EV1838" s="72"/>
      <c r="EW1838" s="72"/>
      <c r="EX1838" s="72"/>
      <c r="EY1838" s="72"/>
      <c r="EZ1838" s="72"/>
      <c r="FA1838" s="72"/>
      <c r="FB1838" s="72"/>
      <c r="FC1838" s="72"/>
      <c r="FD1838" s="72"/>
      <c r="FE1838" s="72"/>
      <c r="FF1838" s="72"/>
      <c r="FG1838" s="72"/>
      <c r="FH1838" s="72"/>
      <c r="FI1838" s="72"/>
      <c r="FJ1838" s="72"/>
      <c r="FK1838" s="72"/>
      <c r="FL1838" s="72"/>
      <c r="FM1838" s="72"/>
      <c r="FN1838" s="72"/>
      <c r="FO1838" s="72"/>
      <c r="FP1838" s="72"/>
      <c r="FQ1838" s="72"/>
      <c r="FR1838" s="72"/>
      <c r="FS1838" s="72"/>
      <c r="FT1838" s="72"/>
      <c r="FU1838" s="72"/>
      <c r="FV1838" s="72"/>
      <c r="FW1838" s="72"/>
      <c r="FX1838" s="72"/>
      <c r="FY1838" s="72"/>
      <c r="FZ1838" s="72"/>
      <c r="GA1838" s="72"/>
      <c r="GB1838" s="72"/>
      <c r="GC1838" s="72"/>
      <c r="GD1838" s="72"/>
      <c r="GE1838" s="72"/>
      <c r="GF1838" s="72"/>
      <c r="GG1838" s="72"/>
      <c r="GH1838" s="72"/>
      <c r="GI1838" s="72"/>
      <c r="GJ1838" s="72"/>
      <c r="GK1838" s="72"/>
      <c r="GL1838" s="72"/>
      <c r="GM1838" s="72"/>
      <c r="GN1838" s="72"/>
      <c r="GO1838" s="72"/>
      <c r="GP1838" s="72"/>
      <c r="GQ1838" s="72"/>
      <c r="GR1838" s="72"/>
      <c r="GS1838" s="72"/>
      <c r="GT1838" s="72"/>
      <c r="GU1838" s="72"/>
      <c r="GV1838" s="72"/>
      <c r="GW1838" s="72"/>
      <c r="GX1838" s="72"/>
      <c r="GY1838" s="72"/>
      <c r="GZ1838" s="72"/>
      <c r="HA1838" s="72"/>
      <c r="HB1838" s="72"/>
      <c r="HC1838" s="72"/>
      <c r="HD1838" s="72"/>
      <c r="HE1838" s="72"/>
      <c r="HF1838" s="72"/>
      <c r="HG1838" s="72"/>
      <c r="HH1838" s="72"/>
      <c r="HI1838" s="72"/>
      <c r="HJ1838" s="72"/>
      <c r="HK1838" s="72"/>
      <c r="HL1838" s="72"/>
      <c r="HM1838" s="72"/>
      <c r="HN1838" s="72"/>
      <c r="HO1838" s="72"/>
      <c r="HP1838" s="72"/>
      <c r="HQ1838" s="72"/>
      <c r="HR1838" s="72"/>
      <c r="HS1838" s="72"/>
      <c r="HT1838" s="72"/>
      <c r="HU1838" s="72"/>
      <c r="HV1838" s="72"/>
      <c r="HW1838" s="72"/>
      <c r="HX1838" s="72"/>
      <c r="HY1838" s="72"/>
      <c r="HZ1838" s="72"/>
      <c r="IA1838" s="72"/>
      <c r="IB1838" s="72"/>
      <c r="IC1838" s="72"/>
      <c r="ID1838" s="72"/>
      <c r="IE1838" s="72"/>
      <c r="IF1838" s="72"/>
      <c r="IG1838" s="72"/>
      <c r="IH1838" s="72"/>
      <c r="II1838" s="72"/>
      <c r="IJ1838" s="72"/>
      <c r="IK1838" s="72"/>
      <c r="IL1838" s="72"/>
      <c r="IM1838" s="72"/>
      <c r="IN1838" s="72"/>
      <c r="IO1838" s="72"/>
      <c r="IP1838" s="72"/>
      <c r="IQ1838" s="72"/>
      <c r="IR1838" s="72"/>
      <c r="IS1838" s="72"/>
      <c r="IT1838" s="72"/>
      <c r="IU1838" s="72"/>
      <c r="IV1838" s="72"/>
      <c r="IW1838" s="72"/>
      <c r="IX1838" s="72"/>
      <c r="IY1838" s="72"/>
      <c r="IZ1838" s="72"/>
      <c r="JA1838" s="72"/>
      <c r="JB1838" s="72"/>
      <c r="JC1838" s="72"/>
      <c r="JD1838" s="72"/>
      <c r="JE1838" s="72"/>
      <c r="JF1838" s="72"/>
      <c r="JG1838" s="72"/>
      <c r="JH1838" s="72"/>
      <c r="JI1838" s="72"/>
      <c r="JJ1838" s="72"/>
      <c r="JK1838" s="72"/>
      <c r="JL1838" s="72"/>
      <c r="JM1838" s="72"/>
      <c r="JN1838" s="72"/>
      <c r="JO1838" s="72"/>
      <c r="JP1838" s="72"/>
      <c r="JQ1838" s="72"/>
      <c r="JR1838" s="72"/>
      <c r="JS1838" s="72"/>
      <c r="JT1838" s="72"/>
      <c r="JU1838" s="72"/>
      <c r="JV1838" s="72"/>
      <c r="JW1838" s="72"/>
      <c r="JX1838" s="72"/>
      <c r="JY1838" s="72"/>
      <c r="JZ1838" s="72"/>
      <c r="KA1838" s="72"/>
      <c r="KB1838" s="72"/>
      <c r="KC1838" s="72"/>
      <c r="KD1838" s="72"/>
      <c r="KE1838" s="72"/>
      <c r="KF1838" s="72"/>
      <c r="KG1838" s="72"/>
      <c r="KH1838" s="72"/>
      <c r="KI1838" s="72"/>
      <c r="KJ1838" s="72"/>
      <c r="KK1838" s="72"/>
      <c r="KL1838" s="72"/>
      <c r="KM1838" s="72"/>
      <c r="KN1838" s="72"/>
      <c r="KO1838" s="72"/>
      <c r="KP1838" s="72"/>
      <c r="KQ1838" s="72"/>
      <c r="KR1838" s="72"/>
      <c r="KS1838" s="72"/>
      <c r="KT1838" s="72"/>
      <c r="KU1838" s="72"/>
      <c r="KV1838" s="72"/>
      <c r="KW1838" s="72"/>
      <c r="KX1838" s="72"/>
      <c r="KY1838" s="72"/>
      <c r="KZ1838" s="72"/>
      <c r="LA1838" s="72"/>
      <c r="LB1838" s="72"/>
      <c r="LC1838" s="72"/>
      <c r="LD1838" s="72"/>
      <c r="LE1838" s="72"/>
      <c r="LF1838" s="72"/>
      <c r="LG1838" s="72"/>
      <c r="LH1838" s="72"/>
      <c r="LI1838" s="72"/>
      <c r="LJ1838" s="72"/>
      <c r="LK1838" s="72"/>
      <c r="LL1838" s="72"/>
      <c r="LM1838" s="72"/>
      <c r="LN1838" s="72"/>
      <c r="LO1838" s="72"/>
      <c r="LP1838" s="72"/>
      <c r="LQ1838" s="72"/>
      <c r="LR1838" s="72"/>
      <c r="LS1838" s="72"/>
      <c r="LT1838" s="72"/>
      <c r="LU1838" s="72"/>
      <c r="LV1838" s="72"/>
      <c r="LW1838" s="72"/>
      <c r="LX1838" s="72"/>
      <c r="LY1838" s="72"/>
      <c r="LZ1838" s="72"/>
      <c r="MA1838" s="72"/>
      <c r="MB1838" s="72"/>
      <c r="MC1838" s="72"/>
      <c r="MD1838" s="72"/>
      <c r="ME1838" s="72"/>
      <c r="MF1838" s="72"/>
      <c r="MG1838" s="72"/>
      <c r="MH1838" s="72"/>
      <c r="MI1838" s="72"/>
      <c r="MJ1838" s="72"/>
      <c r="MK1838" s="72"/>
      <c r="ML1838" s="72"/>
      <c r="MM1838" s="72"/>
      <c r="MN1838" s="72"/>
      <c r="MO1838" s="72"/>
      <c r="MP1838" s="72"/>
      <c r="MQ1838" s="72"/>
      <c r="MR1838" s="72"/>
      <c r="MS1838" s="72"/>
      <c r="MT1838" s="72"/>
      <c r="MU1838" s="72"/>
      <c r="MV1838" s="72"/>
      <c r="MW1838" s="72"/>
      <c r="MX1838" s="72"/>
      <c r="MY1838" s="72"/>
      <c r="MZ1838" s="72"/>
      <c r="NA1838" s="72"/>
      <c r="NB1838" s="72"/>
      <c r="NC1838" s="72"/>
      <c r="ND1838" s="72"/>
      <c r="NE1838" s="72"/>
      <c r="NF1838" s="72"/>
      <c r="NG1838" s="72"/>
      <c r="NH1838" s="72"/>
      <c r="NI1838" s="72"/>
      <c r="NJ1838" s="72"/>
      <c r="NK1838" s="72"/>
      <c r="NL1838" s="72"/>
      <c r="NM1838" s="72"/>
      <c r="NN1838" s="72"/>
      <c r="NO1838" s="72"/>
      <c r="NP1838" s="72"/>
      <c r="NQ1838" s="72"/>
      <c r="NR1838" s="72"/>
      <c r="NS1838" s="72"/>
      <c r="NT1838" s="72"/>
      <c r="NU1838" s="72"/>
      <c r="NV1838" s="72"/>
      <c r="NW1838" s="72"/>
      <c r="NX1838" s="72"/>
      <c r="NY1838" s="72"/>
      <c r="NZ1838" s="72"/>
      <c r="OA1838" s="72"/>
      <c r="OB1838" s="72"/>
      <c r="OC1838" s="72"/>
      <c r="OD1838" s="72"/>
      <c r="OE1838" s="72"/>
      <c r="OF1838" s="72"/>
      <c r="OG1838" s="72"/>
      <c r="OH1838" s="72"/>
      <c r="OI1838" s="72"/>
      <c r="OJ1838" s="72"/>
      <c r="OK1838" s="72"/>
      <c r="OL1838" s="72"/>
      <c r="OM1838" s="72"/>
      <c r="ON1838" s="72"/>
      <c r="OO1838" s="72"/>
      <c r="OP1838" s="72"/>
      <c r="OQ1838" s="72"/>
      <c r="OR1838" s="72"/>
      <c r="OS1838" s="72"/>
      <c r="OT1838" s="72"/>
      <c r="OU1838" s="72"/>
      <c r="OV1838" s="72"/>
      <c r="OW1838" s="72"/>
      <c r="OX1838" s="72"/>
      <c r="OY1838" s="72"/>
      <c r="OZ1838" s="72"/>
      <c r="PA1838" s="72"/>
      <c r="PB1838" s="72"/>
      <c r="PC1838" s="72"/>
      <c r="PD1838" s="72"/>
      <c r="PE1838" s="72"/>
      <c r="PF1838" s="72"/>
      <c r="PG1838" s="72"/>
      <c r="PH1838" s="72"/>
      <c r="PI1838" s="72"/>
      <c r="PJ1838" s="72"/>
      <c r="PK1838" s="72"/>
      <c r="PL1838" s="72"/>
      <c r="PM1838" s="72"/>
      <c r="PN1838" s="72"/>
      <c r="PO1838" s="72"/>
      <c r="PP1838" s="72"/>
      <c r="PQ1838" s="72"/>
      <c r="PR1838" s="72"/>
      <c r="PS1838" s="72"/>
      <c r="PT1838" s="72"/>
      <c r="PU1838" s="72"/>
      <c r="PV1838" s="72"/>
      <c r="PW1838" s="72"/>
      <c r="PX1838" s="72"/>
      <c r="PY1838" s="72"/>
      <c r="PZ1838" s="72"/>
      <c r="QA1838" s="72"/>
      <c r="QB1838" s="72"/>
      <c r="QC1838" s="72"/>
      <c r="QD1838" s="72"/>
      <c r="QE1838" s="72"/>
      <c r="QF1838" s="72"/>
      <c r="QG1838" s="72"/>
      <c r="QH1838" s="72"/>
      <c r="QI1838" s="72"/>
      <c r="QJ1838" s="72"/>
      <c r="QK1838" s="72"/>
      <c r="QL1838" s="72"/>
      <c r="QM1838" s="72"/>
      <c r="QN1838" s="72"/>
      <c r="QO1838" s="72"/>
      <c r="QP1838" s="72"/>
      <c r="QQ1838" s="72"/>
      <c r="QR1838" s="72"/>
      <c r="QS1838" s="72"/>
      <c r="QT1838" s="72"/>
      <c r="QU1838" s="72"/>
      <c r="QV1838" s="72"/>
      <c r="QW1838" s="72"/>
      <c r="QX1838" s="72"/>
      <c r="QY1838" s="72"/>
      <c r="QZ1838" s="72"/>
      <c r="RA1838" s="72"/>
      <c r="RB1838" s="72"/>
      <c r="RC1838" s="72"/>
      <c r="RD1838" s="72"/>
      <c r="RE1838" s="72"/>
      <c r="RF1838" s="72"/>
      <c r="RG1838" s="72"/>
      <c r="RH1838" s="72"/>
      <c r="RI1838" s="72"/>
      <c r="RJ1838" s="72"/>
      <c r="RK1838" s="72"/>
      <c r="RL1838" s="72"/>
      <c r="RM1838" s="72"/>
      <c r="RN1838" s="72"/>
      <c r="RO1838" s="72"/>
      <c r="RP1838" s="72"/>
      <c r="RQ1838" s="72"/>
      <c r="RR1838" s="72"/>
      <c r="RS1838" s="72"/>
      <c r="RT1838" s="72"/>
      <c r="RU1838" s="72"/>
      <c r="RV1838" s="72"/>
      <c r="RW1838" s="72"/>
      <c r="RX1838" s="72"/>
      <c r="RY1838" s="72"/>
      <c r="RZ1838" s="72"/>
      <c r="SA1838" s="72"/>
      <c r="SB1838" s="72"/>
      <c r="SC1838" s="72"/>
      <c r="SD1838" s="72"/>
      <c r="SE1838" s="72"/>
      <c r="SF1838" s="72"/>
      <c r="SG1838" s="72"/>
      <c r="SH1838" s="72"/>
      <c r="SI1838" s="72"/>
      <c r="SJ1838" s="72"/>
      <c r="SK1838" s="72"/>
      <c r="SL1838" s="72"/>
      <c r="SM1838" s="72"/>
      <c r="SN1838" s="72"/>
      <c r="SO1838" s="72"/>
      <c r="SP1838" s="72"/>
      <c r="SQ1838" s="72"/>
      <c r="SR1838" s="72"/>
      <c r="SS1838" s="72"/>
      <c r="ST1838" s="72"/>
      <c r="SU1838" s="72"/>
      <c r="SV1838" s="72"/>
      <c r="SW1838" s="72"/>
      <c r="SX1838" s="72"/>
      <c r="SY1838" s="72"/>
      <c r="SZ1838" s="72"/>
      <c r="TA1838" s="72"/>
      <c r="TB1838" s="72"/>
      <c r="TC1838" s="72"/>
    </row>
    <row r="1839" spans="1:523" ht="16.5" customHeight="1" x14ac:dyDescent="0.2">
      <c r="A1839" s="20">
        <v>1327</v>
      </c>
      <c r="B1839" s="20" t="s">
        <v>71</v>
      </c>
      <c r="C1839" s="20" t="s">
        <v>298</v>
      </c>
      <c r="D1839" s="20" t="s">
        <v>49</v>
      </c>
      <c r="E1839" s="20" t="s">
        <v>1347</v>
      </c>
      <c r="F1839" s="50" t="s">
        <v>1302</v>
      </c>
      <c r="G1839" s="20" t="s">
        <v>37</v>
      </c>
      <c r="H1839" s="20" t="s">
        <v>154</v>
      </c>
      <c r="I1839" s="20" t="s">
        <v>81</v>
      </c>
      <c r="J1839" s="51" t="s">
        <v>1303</v>
      </c>
      <c r="K1839" s="20"/>
      <c r="L1839" s="20"/>
      <c r="M1839" s="20"/>
      <c r="N1839" s="20"/>
      <c r="O1839" s="23"/>
      <c r="P1839" s="46"/>
      <c r="Q1839" s="24"/>
      <c r="R1839" s="25">
        <v>45658</v>
      </c>
      <c r="S1839" s="20"/>
      <c r="T1839" s="46">
        <f>161200000*12</f>
        <v>1934400000</v>
      </c>
      <c r="U1839" s="28" t="s">
        <v>46</v>
      </c>
      <c r="V1839" s="131" t="s">
        <v>52</v>
      </c>
      <c r="W1839" s="72"/>
      <c r="X1839" s="72"/>
      <c r="Y1839" s="72"/>
      <c r="Z1839" s="72"/>
      <c r="AA1839" s="72"/>
      <c r="AB1839" s="72"/>
      <c r="AC1839" s="72"/>
      <c r="AD1839" s="72"/>
      <c r="AE1839" s="72"/>
      <c r="AF1839" s="72"/>
      <c r="AG1839" s="72"/>
      <c r="AH1839" s="72"/>
      <c r="AI1839" s="72"/>
      <c r="AJ1839" s="72"/>
      <c r="AK1839" s="72"/>
      <c r="AL1839" s="72"/>
      <c r="AM1839" s="72"/>
      <c r="AN1839" s="72"/>
      <c r="AO1839" s="72"/>
      <c r="AP1839" s="72"/>
      <c r="AQ1839" s="72"/>
      <c r="AR1839" s="72"/>
      <c r="AS1839" s="72"/>
      <c r="AT1839" s="72"/>
      <c r="AU1839" s="72"/>
      <c r="AV1839" s="72"/>
      <c r="AW1839" s="72"/>
      <c r="AX1839" s="72"/>
      <c r="AY1839" s="72"/>
      <c r="AZ1839" s="72"/>
      <c r="BA1839" s="72"/>
      <c r="BB1839" s="72"/>
      <c r="BC1839" s="72"/>
      <c r="BD1839" s="72"/>
      <c r="BE1839" s="72"/>
      <c r="BF1839" s="72"/>
      <c r="BG1839" s="72"/>
      <c r="BH1839" s="72"/>
      <c r="BI1839" s="72"/>
      <c r="BJ1839" s="72"/>
      <c r="BK1839" s="72"/>
      <c r="BL1839" s="72"/>
      <c r="BM1839" s="72"/>
      <c r="BN1839" s="72"/>
      <c r="BO1839" s="72"/>
      <c r="BP1839" s="72"/>
      <c r="BQ1839" s="72"/>
      <c r="BR1839" s="72"/>
      <c r="BS1839" s="72"/>
      <c r="BT1839" s="72"/>
      <c r="BU1839" s="72"/>
      <c r="BV1839" s="72"/>
      <c r="BW1839" s="72"/>
      <c r="BX1839" s="72"/>
      <c r="BY1839" s="72"/>
      <c r="BZ1839" s="72"/>
      <c r="CA1839" s="72"/>
      <c r="CB1839" s="72"/>
      <c r="CC1839" s="72"/>
      <c r="CD1839" s="72"/>
      <c r="CE1839" s="72"/>
      <c r="CF1839" s="72"/>
      <c r="CG1839" s="72"/>
      <c r="CH1839" s="72"/>
      <c r="CI1839" s="72"/>
      <c r="CJ1839" s="72"/>
      <c r="CK1839" s="72"/>
      <c r="CL1839" s="72"/>
      <c r="CM1839" s="72"/>
      <c r="CN1839" s="72"/>
      <c r="CO1839" s="72"/>
      <c r="CP1839" s="72"/>
      <c r="CQ1839" s="72"/>
      <c r="CR1839" s="72"/>
      <c r="CS1839" s="72"/>
      <c r="CT1839" s="72"/>
      <c r="CU1839" s="72"/>
      <c r="CV1839" s="72"/>
      <c r="CW1839" s="72"/>
      <c r="CX1839" s="72"/>
      <c r="CY1839" s="72"/>
      <c r="CZ1839" s="72"/>
      <c r="DA1839" s="72"/>
      <c r="DB1839" s="72"/>
      <c r="DC1839" s="72"/>
      <c r="DD1839" s="72"/>
      <c r="DE1839" s="72"/>
      <c r="DF1839" s="72"/>
      <c r="DG1839" s="72"/>
      <c r="DH1839" s="72"/>
      <c r="DI1839" s="72"/>
      <c r="DJ1839" s="72"/>
      <c r="DK1839" s="72"/>
      <c r="DL1839" s="72"/>
      <c r="DM1839" s="72"/>
      <c r="DN1839" s="72"/>
      <c r="DO1839" s="72"/>
      <c r="DP1839" s="72"/>
      <c r="DQ1839" s="72"/>
      <c r="DR1839" s="72"/>
      <c r="DS1839" s="72"/>
      <c r="DT1839" s="72"/>
      <c r="DU1839" s="72"/>
      <c r="DV1839" s="72"/>
      <c r="DW1839" s="72"/>
      <c r="DX1839" s="72"/>
      <c r="DY1839" s="72"/>
      <c r="DZ1839" s="72"/>
      <c r="EA1839" s="72"/>
      <c r="EB1839" s="72"/>
      <c r="EC1839" s="72"/>
      <c r="ED1839" s="72"/>
      <c r="EE1839" s="72"/>
      <c r="EF1839" s="72"/>
      <c r="EG1839" s="72"/>
      <c r="EH1839" s="72"/>
      <c r="EI1839" s="72"/>
      <c r="EJ1839" s="72"/>
      <c r="EK1839" s="72"/>
      <c r="EL1839" s="72"/>
      <c r="EM1839" s="72"/>
      <c r="EN1839" s="72"/>
      <c r="EO1839" s="72"/>
      <c r="EP1839" s="72"/>
      <c r="EQ1839" s="72"/>
      <c r="ER1839" s="72"/>
      <c r="ES1839" s="72"/>
      <c r="ET1839" s="72"/>
      <c r="EU1839" s="72"/>
      <c r="EV1839" s="72"/>
      <c r="EW1839" s="72"/>
      <c r="EX1839" s="72"/>
      <c r="EY1839" s="72"/>
      <c r="EZ1839" s="72"/>
      <c r="FA1839" s="72"/>
      <c r="FB1839" s="72"/>
      <c r="FC1839" s="72"/>
      <c r="FD1839" s="72"/>
      <c r="FE1839" s="72"/>
      <c r="FF1839" s="72"/>
      <c r="FG1839" s="72"/>
      <c r="FH1839" s="72"/>
      <c r="FI1839" s="72"/>
      <c r="FJ1839" s="72"/>
      <c r="FK1839" s="72"/>
      <c r="FL1839" s="72"/>
      <c r="FM1839" s="72"/>
      <c r="FN1839" s="72"/>
      <c r="FO1839" s="72"/>
      <c r="FP1839" s="72"/>
      <c r="FQ1839" s="72"/>
      <c r="FR1839" s="72"/>
      <c r="FS1839" s="72"/>
      <c r="FT1839" s="72"/>
      <c r="FU1839" s="72"/>
      <c r="FV1839" s="72"/>
      <c r="FW1839" s="72"/>
      <c r="FX1839" s="72"/>
      <c r="FY1839" s="72"/>
      <c r="FZ1839" s="72"/>
      <c r="GA1839" s="72"/>
      <c r="GB1839" s="72"/>
      <c r="GC1839" s="72"/>
      <c r="GD1839" s="72"/>
      <c r="GE1839" s="72"/>
      <c r="GF1839" s="72"/>
      <c r="GG1839" s="72"/>
      <c r="GH1839" s="72"/>
      <c r="GI1839" s="72"/>
      <c r="GJ1839" s="72"/>
      <c r="GK1839" s="72"/>
      <c r="GL1839" s="72"/>
      <c r="GM1839" s="72"/>
      <c r="GN1839" s="72"/>
      <c r="GO1839" s="72"/>
      <c r="GP1839" s="72"/>
      <c r="GQ1839" s="72"/>
      <c r="GR1839" s="72"/>
      <c r="GS1839" s="72"/>
      <c r="GT1839" s="72"/>
      <c r="GU1839" s="72"/>
      <c r="GV1839" s="72"/>
      <c r="GW1839" s="72"/>
      <c r="GX1839" s="72"/>
      <c r="GY1839" s="72"/>
      <c r="GZ1839" s="72"/>
      <c r="HA1839" s="72"/>
      <c r="HB1839" s="72"/>
      <c r="HC1839" s="72"/>
      <c r="HD1839" s="72"/>
      <c r="HE1839" s="72"/>
      <c r="HF1839" s="72"/>
      <c r="HG1839" s="72"/>
      <c r="HH1839" s="72"/>
      <c r="HI1839" s="72"/>
      <c r="HJ1839" s="72"/>
      <c r="HK1839" s="72"/>
      <c r="HL1839" s="72"/>
      <c r="HM1839" s="72"/>
      <c r="HN1839" s="72"/>
      <c r="HO1839" s="72"/>
      <c r="HP1839" s="72"/>
      <c r="HQ1839" s="72"/>
      <c r="HR1839" s="72"/>
      <c r="HS1839" s="72"/>
      <c r="HT1839" s="72"/>
      <c r="HU1839" s="72"/>
      <c r="HV1839" s="72"/>
      <c r="HW1839" s="72"/>
      <c r="HX1839" s="72"/>
      <c r="HY1839" s="72"/>
      <c r="HZ1839" s="72"/>
      <c r="IA1839" s="72"/>
      <c r="IB1839" s="72"/>
      <c r="IC1839" s="72"/>
      <c r="ID1839" s="72"/>
      <c r="IE1839" s="72"/>
      <c r="IF1839" s="72"/>
      <c r="IG1839" s="72"/>
      <c r="IH1839" s="72"/>
      <c r="II1839" s="72"/>
      <c r="IJ1839" s="72"/>
      <c r="IK1839" s="72"/>
      <c r="IL1839" s="72"/>
      <c r="IM1839" s="72"/>
      <c r="IN1839" s="72"/>
      <c r="IO1839" s="72"/>
      <c r="IP1839" s="72"/>
      <c r="IQ1839" s="72"/>
      <c r="IR1839" s="72"/>
      <c r="IS1839" s="72"/>
      <c r="IT1839" s="72"/>
      <c r="IU1839" s="72"/>
      <c r="IV1839" s="72"/>
      <c r="IW1839" s="72"/>
      <c r="IX1839" s="72"/>
      <c r="IY1839" s="72"/>
      <c r="IZ1839" s="72"/>
      <c r="JA1839" s="72"/>
      <c r="JB1839" s="72"/>
      <c r="JC1839" s="72"/>
      <c r="JD1839" s="72"/>
      <c r="JE1839" s="72"/>
      <c r="JF1839" s="72"/>
      <c r="JG1839" s="72"/>
      <c r="JH1839" s="72"/>
      <c r="JI1839" s="72"/>
      <c r="JJ1839" s="72"/>
      <c r="JK1839" s="72"/>
      <c r="JL1839" s="72"/>
      <c r="JM1839" s="72"/>
      <c r="JN1839" s="72"/>
      <c r="JO1839" s="72"/>
      <c r="JP1839" s="72"/>
      <c r="JQ1839" s="72"/>
      <c r="JR1839" s="72"/>
      <c r="JS1839" s="72"/>
      <c r="JT1839" s="72"/>
      <c r="JU1839" s="72"/>
      <c r="JV1839" s="72"/>
      <c r="JW1839" s="72"/>
      <c r="JX1839" s="72"/>
      <c r="JY1839" s="72"/>
      <c r="JZ1839" s="72"/>
      <c r="KA1839" s="72"/>
      <c r="KB1839" s="72"/>
      <c r="KC1839" s="72"/>
      <c r="KD1839" s="72"/>
      <c r="KE1839" s="72"/>
      <c r="KF1839" s="72"/>
      <c r="KG1839" s="72"/>
      <c r="KH1839" s="72"/>
      <c r="KI1839" s="72"/>
      <c r="KJ1839" s="72"/>
      <c r="KK1839" s="72"/>
      <c r="KL1839" s="72"/>
      <c r="KM1839" s="72"/>
      <c r="KN1839" s="72"/>
      <c r="KO1839" s="72"/>
      <c r="KP1839" s="72"/>
      <c r="KQ1839" s="72"/>
      <c r="KR1839" s="72"/>
      <c r="KS1839" s="72"/>
      <c r="KT1839" s="72"/>
      <c r="KU1839" s="72"/>
      <c r="KV1839" s="72"/>
      <c r="KW1839" s="72"/>
      <c r="KX1839" s="72"/>
      <c r="KY1839" s="72"/>
      <c r="KZ1839" s="72"/>
      <c r="LA1839" s="72"/>
      <c r="LB1839" s="72"/>
      <c r="LC1839" s="72"/>
      <c r="LD1839" s="72"/>
      <c r="LE1839" s="72"/>
      <c r="LF1839" s="72"/>
      <c r="LG1839" s="72"/>
      <c r="LH1839" s="72"/>
      <c r="LI1839" s="72"/>
      <c r="LJ1839" s="72"/>
      <c r="LK1839" s="72"/>
      <c r="LL1839" s="72"/>
      <c r="LM1839" s="72"/>
      <c r="LN1839" s="72"/>
      <c r="LO1839" s="72"/>
      <c r="LP1839" s="72"/>
      <c r="LQ1839" s="72"/>
      <c r="LR1839" s="72"/>
      <c r="LS1839" s="72"/>
      <c r="LT1839" s="72"/>
      <c r="LU1839" s="72"/>
      <c r="LV1839" s="72"/>
      <c r="LW1839" s="72"/>
      <c r="LX1839" s="72"/>
      <c r="LY1839" s="72"/>
      <c r="LZ1839" s="72"/>
      <c r="MA1839" s="72"/>
      <c r="MB1839" s="72"/>
      <c r="MC1839" s="72"/>
      <c r="MD1839" s="72"/>
      <c r="ME1839" s="72"/>
      <c r="MF1839" s="72"/>
      <c r="MG1839" s="72"/>
      <c r="MH1839" s="72"/>
      <c r="MI1839" s="72"/>
      <c r="MJ1839" s="72"/>
      <c r="MK1839" s="72"/>
      <c r="ML1839" s="72"/>
      <c r="MM1839" s="72"/>
      <c r="MN1839" s="72"/>
      <c r="MO1839" s="72"/>
      <c r="MP1839" s="72"/>
      <c r="MQ1839" s="72"/>
      <c r="MR1839" s="72"/>
      <c r="MS1839" s="72"/>
      <c r="MT1839" s="72"/>
      <c r="MU1839" s="72"/>
      <c r="MV1839" s="72"/>
      <c r="MW1839" s="72"/>
      <c r="MX1839" s="72"/>
      <c r="MY1839" s="72"/>
      <c r="MZ1839" s="72"/>
      <c r="NA1839" s="72"/>
      <c r="NB1839" s="72"/>
      <c r="NC1839" s="72"/>
      <c r="ND1839" s="72"/>
      <c r="NE1839" s="72"/>
      <c r="NF1839" s="72"/>
      <c r="NG1839" s="72"/>
      <c r="NH1839" s="72"/>
      <c r="NI1839" s="72"/>
      <c r="NJ1839" s="72"/>
      <c r="NK1839" s="72"/>
      <c r="NL1839" s="72"/>
      <c r="NM1839" s="72"/>
      <c r="NN1839" s="72"/>
      <c r="NO1839" s="72"/>
      <c r="NP1839" s="72"/>
      <c r="NQ1839" s="72"/>
      <c r="NR1839" s="72"/>
      <c r="NS1839" s="72"/>
      <c r="NT1839" s="72"/>
      <c r="NU1839" s="72"/>
      <c r="NV1839" s="72"/>
      <c r="NW1839" s="72"/>
      <c r="NX1839" s="72"/>
      <c r="NY1839" s="72"/>
      <c r="NZ1839" s="72"/>
      <c r="OA1839" s="72"/>
      <c r="OB1839" s="72"/>
      <c r="OC1839" s="72"/>
      <c r="OD1839" s="72"/>
      <c r="OE1839" s="72"/>
      <c r="OF1839" s="72"/>
      <c r="OG1839" s="72"/>
      <c r="OH1839" s="72"/>
      <c r="OI1839" s="72"/>
      <c r="OJ1839" s="72"/>
      <c r="OK1839" s="72"/>
      <c r="OL1839" s="72"/>
      <c r="OM1839" s="72"/>
      <c r="ON1839" s="72"/>
      <c r="OO1839" s="72"/>
      <c r="OP1839" s="72"/>
      <c r="OQ1839" s="72"/>
      <c r="OR1839" s="72"/>
      <c r="OS1839" s="72"/>
      <c r="OT1839" s="72"/>
      <c r="OU1839" s="72"/>
      <c r="OV1839" s="72"/>
      <c r="OW1839" s="72"/>
      <c r="OX1839" s="72"/>
      <c r="OY1839" s="72"/>
      <c r="OZ1839" s="72"/>
      <c r="PA1839" s="72"/>
      <c r="PB1839" s="72"/>
      <c r="PC1839" s="72"/>
      <c r="PD1839" s="72"/>
      <c r="PE1839" s="72"/>
      <c r="PF1839" s="72"/>
      <c r="PG1839" s="72"/>
      <c r="PH1839" s="72"/>
      <c r="PI1839" s="72"/>
      <c r="PJ1839" s="72"/>
      <c r="PK1839" s="72"/>
      <c r="PL1839" s="72"/>
      <c r="PM1839" s="72"/>
      <c r="PN1839" s="72"/>
      <c r="PO1839" s="72"/>
      <c r="PP1839" s="72"/>
      <c r="PQ1839" s="72"/>
      <c r="PR1839" s="72"/>
      <c r="PS1839" s="72"/>
      <c r="PT1839" s="72"/>
      <c r="PU1839" s="72"/>
      <c r="PV1839" s="72"/>
      <c r="PW1839" s="72"/>
      <c r="PX1839" s="72"/>
      <c r="PY1839" s="72"/>
      <c r="PZ1839" s="72"/>
      <c r="QA1839" s="72"/>
      <c r="QB1839" s="72"/>
      <c r="QC1839" s="72"/>
      <c r="QD1839" s="72"/>
      <c r="QE1839" s="72"/>
      <c r="QF1839" s="72"/>
      <c r="QG1839" s="72"/>
      <c r="QH1839" s="72"/>
      <c r="QI1839" s="72"/>
      <c r="QJ1839" s="72"/>
      <c r="QK1839" s="72"/>
      <c r="QL1839" s="72"/>
      <c r="QM1839" s="72"/>
      <c r="QN1839" s="72"/>
      <c r="QO1839" s="72"/>
      <c r="QP1839" s="72"/>
      <c r="QQ1839" s="72"/>
      <c r="QR1839" s="72"/>
      <c r="QS1839" s="72"/>
      <c r="QT1839" s="72"/>
      <c r="QU1839" s="72"/>
      <c r="QV1839" s="72"/>
      <c r="QW1839" s="72"/>
      <c r="QX1839" s="72"/>
      <c r="QY1839" s="72"/>
      <c r="QZ1839" s="72"/>
      <c r="RA1839" s="72"/>
      <c r="RB1839" s="72"/>
      <c r="RC1839" s="72"/>
      <c r="RD1839" s="72"/>
      <c r="RE1839" s="72"/>
      <c r="RF1839" s="72"/>
      <c r="RG1839" s="72"/>
      <c r="RH1839" s="72"/>
      <c r="RI1839" s="72"/>
      <c r="RJ1839" s="72"/>
      <c r="RK1839" s="72"/>
      <c r="RL1839" s="72"/>
      <c r="RM1839" s="72"/>
      <c r="RN1839" s="72"/>
      <c r="RO1839" s="72"/>
      <c r="RP1839" s="72"/>
      <c r="RQ1839" s="72"/>
      <c r="RR1839" s="72"/>
      <c r="RS1839" s="72"/>
      <c r="RT1839" s="72"/>
      <c r="RU1839" s="72"/>
      <c r="RV1839" s="72"/>
      <c r="RW1839" s="72"/>
      <c r="RX1839" s="72"/>
      <c r="RY1839" s="72"/>
      <c r="RZ1839" s="72"/>
      <c r="SA1839" s="72"/>
      <c r="SB1839" s="72"/>
      <c r="SC1839" s="72"/>
      <c r="SD1839" s="72"/>
      <c r="SE1839" s="72"/>
      <c r="SF1839" s="72"/>
      <c r="SG1839" s="72"/>
      <c r="SH1839" s="72"/>
      <c r="SI1839" s="72"/>
      <c r="SJ1839" s="72"/>
      <c r="SK1839" s="72"/>
      <c r="SL1839" s="72"/>
      <c r="SM1839" s="72"/>
      <c r="SN1839" s="72"/>
      <c r="SO1839" s="72"/>
      <c r="SP1839" s="72"/>
      <c r="SQ1839" s="72"/>
      <c r="SR1839" s="72"/>
      <c r="SS1839" s="72"/>
      <c r="ST1839" s="72"/>
      <c r="SU1839" s="72"/>
      <c r="SV1839" s="72"/>
      <c r="SW1839" s="72"/>
      <c r="SX1839" s="72"/>
      <c r="SY1839" s="72"/>
      <c r="SZ1839" s="72"/>
      <c r="TA1839" s="72"/>
      <c r="TB1839" s="72"/>
      <c r="TC1839" s="72"/>
    </row>
    <row r="1840" spans="1:523" ht="16.5" customHeight="1" x14ac:dyDescent="0.2">
      <c r="A1840" s="20">
        <v>1341</v>
      </c>
      <c r="B1840" s="20" t="s">
        <v>71</v>
      </c>
      <c r="C1840" s="20" t="s">
        <v>298</v>
      </c>
      <c r="D1840" s="20" t="s">
        <v>49</v>
      </c>
      <c r="E1840" s="20" t="s">
        <v>1345</v>
      </c>
      <c r="F1840" s="22" t="s">
        <v>299</v>
      </c>
      <c r="G1840" s="20" t="s">
        <v>42</v>
      </c>
      <c r="H1840" s="20" t="s">
        <v>35</v>
      </c>
      <c r="I1840" s="20" t="s">
        <v>27</v>
      </c>
      <c r="J1840" s="22" t="s">
        <v>1304</v>
      </c>
      <c r="K1840" s="20"/>
      <c r="L1840" s="20"/>
      <c r="M1840" s="20"/>
      <c r="N1840" s="20"/>
      <c r="O1840" s="23"/>
      <c r="P1840" s="23">
        <f>24450000*20</f>
        <v>489000000</v>
      </c>
      <c r="Q1840" s="24">
        <v>20</v>
      </c>
      <c r="R1840" s="25">
        <v>45748</v>
      </c>
      <c r="S1840" s="20"/>
      <c r="T1840" s="23">
        <v>2934000000</v>
      </c>
      <c r="U1840" s="28" t="s">
        <v>46</v>
      </c>
      <c r="V1840" s="131" t="s">
        <v>52</v>
      </c>
      <c r="W1840" s="72"/>
      <c r="X1840" s="72"/>
      <c r="Y1840" s="72"/>
      <c r="Z1840" s="72"/>
      <c r="AA1840" s="72"/>
      <c r="AB1840" s="72"/>
      <c r="AC1840" s="72"/>
      <c r="AD1840" s="72"/>
      <c r="AE1840" s="72"/>
      <c r="AF1840" s="72"/>
      <c r="AG1840" s="72"/>
      <c r="AH1840" s="72"/>
      <c r="AI1840" s="72"/>
      <c r="AJ1840" s="72"/>
      <c r="AK1840" s="72"/>
      <c r="AL1840" s="72"/>
      <c r="AM1840" s="72"/>
      <c r="AN1840" s="72"/>
      <c r="AO1840" s="72"/>
      <c r="AP1840" s="72"/>
      <c r="AQ1840" s="72"/>
      <c r="AR1840" s="72"/>
      <c r="AS1840" s="72"/>
      <c r="AT1840" s="72"/>
      <c r="AU1840" s="72"/>
      <c r="AV1840" s="72"/>
      <c r="AW1840" s="72"/>
      <c r="AX1840" s="72"/>
      <c r="AY1840" s="72"/>
      <c r="AZ1840" s="72"/>
      <c r="BA1840" s="72"/>
      <c r="BB1840" s="72"/>
      <c r="BC1840" s="72"/>
      <c r="BD1840" s="72"/>
      <c r="BE1840" s="72"/>
      <c r="BF1840" s="72"/>
      <c r="BG1840" s="72"/>
      <c r="BH1840" s="72"/>
      <c r="BI1840" s="72"/>
      <c r="BJ1840" s="72"/>
      <c r="BK1840" s="72"/>
      <c r="BL1840" s="72"/>
      <c r="BM1840" s="72"/>
      <c r="BN1840" s="72"/>
      <c r="BO1840" s="72"/>
      <c r="BP1840" s="72"/>
      <c r="BQ1840" s="72"/>
      <c r="BR1840" s="72"/>
      <c r="BS1840" s="72"/>
      <c r="BT1840" s="72"/>
      <c r="BU1840" s="72"/>
      <c r="BV1840" s="72"/>
      <c r="BW1840" s="72"/>
      <c r="BX1840" s="72"/>
      <c r="BY1840" s="72"/>
      <c r="BZ1840" s="72"/>
      <c r="CA1840" s="72"/>
      <c r="CB1840" s="72"/>
      <c r="CC1840" s="72"/>
      <c r="CD1840" s="72"/>
      <c r="CE1840" s="72"/>
      <c r="CF1840" s="72"/>
      <c r="CG1840" s="72"/>
      <c r="CH1840" s="72"/>
      <c r="CI1840" s="72"/>
      <c r="CJ1840" s="72"/>
      <c r="CK1840" s="72"/>
      <c r="CL1840" s="72"/>
      <c r="CM1840" s="72"/>
      <c r="CN1840" s="72"/>
      <c r="CO1840" s="72"/>
      <c r="CP1840" s="72"/>
      <c r="CQ1840" s="72"/>
      <c r="CR1840" s="72"/>
      <c r="CS1840" s="72"/>
      <c r="CT1840" s="72"/>
      <c r="CU1840" s="72"/>
      <c r="CV1840" s="72"/>
      <c r="CW1840" s="72"/>
      <c r="CX1840" s="72"/>
      <c r="CY1840" s="72"/>
      <c r="CZ1840" s="72"/>
      <c r="DA1840" s="72"/>
      <c r="DB1840" s="72"/>
      <c r="DC1840" s="72"/>
      <c r="DD1840" s="72"/>
      <c r="DE1840" s="72"/>
      <c r="DF1840" s="72"/>
      <c r="DG1840" s="72"/>
      <c r="DH1840" s="72"/>
      <c r="DI1840" s="72"/>
      <c r="DJ1840" s="72"/>
      <c r="DK1840" s="72"/>
      <c r="DL1840" s="72"/>
      <c r="DM1840" s="72"/>
      <c r="DN1840" s="72"/>
      <c r="DO1840" s="72"/>
      <c r="DP1840" s="72"/>
      <c r="DQ1840" s="72"/>
      <c r="DR1840" s="72"/>
      <c r="DS1840" s="72"/>
      <c r="DT1840" s="72"/>
      <c r="DU1840" s="72"/>
      <c r="DV1840" s="72"/>
      <c r="DW1840" s="72"/>
      <c r="DX1840" s="72"/>
      <c r="DY1840" s="72"/>
      <c r="DZ1840" s="72"/>
      <c r="EA1840" s="72"/>
      <c r="EB1840" s="72"/>
      <c r="EC1840" s="72"/>
      <c r="ED1840" s="72"/>
      <c r="EE1840" s="72"/>
      <c r="EF1840" s="72"/>
      <c r="EG1840" s="72"/>
      <c r="EH1840" s="72"/>
      <c r="EI1840" s="72"/>
      <c r="EJ1840" s="72"/>
      <c r="EK1840" s="72"/>
      <c r="EL1840" s="72"/>
      <c r="EM1840" s="72"/>
      <c r="EN1840" s="72"/>
      <c r="EO1840" s="72"/>
      <c r="EP1840" s="72"/>
      <c r="EQ1840" s="72"/>
      <c r="ER1840" s="72"/>
      <c r="ES1840" s="72"/>
      <c r="ET1840" s="72"/>
      <c r="EU1840" s="72"/>
      <c r="EV1840" s="72"/>
      <c r="EW1840" s="72"/>
      <c r="EX1840" s="72"/>
      <c r="EY1840" s="72"/>
      <c r="EZ1840" s="72"/>
      <c r="FA1840" s="72"/>
      <c r="FB1840" s="72"/>
      <c r="FC1840" s="72"/>
      <c r="FD1840" s="72"/>
      <c r="FE1840" s="72"/>
      <c r="FF1840" s="72"/>
      <c r="FG1840" s="72"/>
      <c r="FH1840" s="72"/>
      <c r="FI1840" s="72"/>
      <c r="FJ1840" s="72"/>
      <c r="FK1840" s="72"/>
      <c r="FL1840" s="72"/>
      <c r="FM1840" s="72"/>
      <c r="FN1840" s="72"/>
      <c r="FO1840" s="72"/>
      <c r="FP1840" s="72"/>
      <c r="FQ1840" s="72"/>
      <c r="FR1840" s="72"/>
      <c r="FS1840" s="72"/>
      <c r="FT1840" s="72"/>
      <c r="FU1840" s="72"/>
      <c r="FV1840" s="72"/>
      <c r="FW1840" s="72"/>
      <c r="FX1840" s="72"/>
      <c r="FY1840" s="72"/>
      <c r="FZ1840" s="72"/>
      <c r="GA1840" s="72"/>
      <c r="GB1840" s="72"/>
      <c r="GC1840" s="72"/>
      <c r="GD1840" s="72"/>
      <c r="GE1840" s="72"/>
      <c r="GF1840" s="72"/>
      <c r="GG1840" s="72"/>
      <c r="GH1840" s="72"/>
      <c r="GI1840" s="72"/>
      <c r="GJ1840" s="72"/>
      <c r="GK1840" s="72"/>
      <c r="GL1840" s="72"/>
      <c r="GM1840" s="72"/>
      <c r="GN1840" s="72"/>
      <c r="GO1840" s="72"/>
      <c r="GP1840" s="72"/>
      <c r="GQ1840" s="72"/>
      <c r="GR1840" s="72"/>
      <c r="GS1840" s="72"/>
      <c r="GT1840" s="72"/>
      <c r="GU1840" s="72"/>
      <c r="GV1840" s="72"/>
      <c r="GW1840" s="72"/>
      <c r="GX1840" s="72"/>
      <c r="GY1840" s="72"/>
      <c r="GZ1840" s="72"/>
      <c r="HA1840" s="72"/>
      <c r="HB1840" s="72"/>
      <c r="HC1840" s="72"/>
      <c r="HD1840" s="72"/>
      <c r="HE1840" s="72"/>
      <c r="HF1840" s="72"/>
      <c r="HG1840" s="72"/>
      <c r="HH1840" s="72"/>
      <c r="HI1840" s="72"/>
      <c r="HJ1840" s="72"/>
      <c r="HK1840" s="72"/>
      <c r="HL1840" s="72"/>
      <c r="HM1840" s="72"/>
      <c r="HN1840" s="72"/>
      <c r="HO1840" s="72"/>
      <c r="HP1840" s="72"/>
      <c r="HQ1840" s="72"/>
      <c r="HR1840" s="72"/>
      <c r="HS1840" s="72"/>
      <c r="HT1840" s="72"/>
      <c r="HU1840" s="72"/>
      <c r="HV1840" s="72"/>
      <c r="HW1840" s="72"/>
      <c r="HX1840" s="72"/>
      <c r="HY1840" s="72"/>
      <c r="HZ1840" s="72"/>
      <c r="IA1840" s="72"/>
      <c r="IB1840" s="72"/>
      <c r="IC1840" s="72"/>
      <c r="ID1840" s="72"/>
      <c r="IE1840" s="72"/>
      <c r="IF1840" s="72"/>
      <c r="IG1840" s="72"/>
      <c r="IH1840" s="72"/>
      <c r="II1840" s="72"/>
      <c r="IJ1840" s="72"/>
      <c r="IK1840" s="72"/>
      <c r="IL1840" s="72"/>
      <c r="IM1840" s="72"/>
      <c r="IN1840" s="72"/>
      <c r="IO1840" s="72"/>
      <c r="IP1840" s="72"/>
      <c r="IQ1840" s="72"/>
      <c r="IR1840" s="72"/>
      <c r="IS1840" s="72"/>
      <c r="IT1840" s="72"/>
      <c r="IU1840" s="72"/>
      <c r="IV1840" s="72"/>
      <c r="IW1840" s="72"/>
      <c r="IX1840" s="72"/>
      <c r="IY1840" s="72"/>
      <c r="IZ1840" s="72"/>
      <c r="JA1840" s="72"/>
      <c r="JB1840" s="72"/>
      <c r="JC1840" s="72"/>
      <c r="JD1840" s="72"/>
      <c r="JE1840" s="72"/>
      <c r="JF1840" s="72"/>
      <c r="JG1840" s="72"/>
      <c r="JH1840" s="72"/>
      <c r="JI1840" s="72"/>
      <c r="JJ1840" s="72"/>
      <c r="JK1840" s="72"/>
      <c r="JL1840" s="72"/>
      <c r="JM1840" s="72"/>
      <c r="JN1840" s="72"/>
      <c r="JO1840" s="72"/>
      <c r="JP1840" s="72"/>
      <c r="JQ1840" s="72"/>
      <c r="JR1840" s="72"/>
      <c r="JS1840" s="72"/>
      <c r="JT1840" s="72"/>
      <c r="JU1840" s="72"/>
      <c r="JV1840" s="72"/>
      <c r="JW1840" s="72"/>
      <c r="JX1840" s="72"/>
      <c r="JY1840" s="72"/>
      <c r="JZ1840" s="72"/>
      <c r="KA1840" s="72"/>
      <c r="KB1840" s="72"/>
      <c r="KC1840" s="72"/>
      <c r="KD1840" s="72"/>
      <c r="KE1840" s="72"/>
      <c r="KF1840" s="72"/>
      <c r="KG1840" s="72"/>
      <c r="KH1840" s="72"/>
      <c r="KI1840" s="72"/>
      <c r="KJ1840" s="72"/>
      <c r="KK1840" s="72"/>
      <c r="KL1840" s="72"/>
      <c r="KM1840" s="72"/>
      <c r="KN1840" s="72"/>
      <c r="KO1840" s="72"/>
      <c r="KP1840" s="72"/>
      <c r="KQ1840" s="72"/>
      <c r="KR1840" s="72"/>
      <c r="KS1840" s="72"/>
      <c r="KT1840" s="72"/>
      <c r="KU1840" s="72"/>
      <c r="KV1840" s="72"/>
      <c r="KW1840" s="72"/>
      <c r="KX1840" s="72"/>
      <c r="KY1840" s="72"/>
      <c r="KZ1840" s="72"/>
      <c r="LA1840" s="72"/>
      <c r="LB1840" s="72"/>
      <c r="LC1840" s="72"/>
      <c r="LD1840" s="72"/>
      <c r="LE1840" s="72"/>
      <c r="LF1840" s="72"/>
      <c r="LG1840" s="72"/>
      <c r="LH1840" s="72"/>
      <c r="LI1840" s="72"/>
      <c r="LJ1840" s="72"/>
      <c r="LK1840" s="72"/>
      <c r="LL1840" s="72"/>
      <c r="LM1840" s="72"/>
      <c r="LN1840" s="72"/>
      <c r="LO1840" s="72"/>
      <c r="LP1840" s="72"/>
      <c r="LQ1840" s="72"/>
      <c r="LR1840" s="72"/>
      <c r="LS1840" s="72"/>
      <c r="LT1840" s="72"/>
      <c r="LU1840" s="72"/>
      <c r="LV1840" s="72"/>
      <c r="LW1840" s="72"/>
      <c r="LX1840" s="72"/>
      <c r="LY1840" s="72"/>
      <c r="LZ1840" s="72"/>
      <c r="MA1840" s="72"/>
      <c r="MB1840" s="72"/>
      <c r="MC1840" s="72"/>
      <c r="MD1840" s="72"/>
      <c r="ME1840" s="72"/>
      <c r="MF1840" s="72"/>
      <c r="MG1840" s="72"/>
      <c r="MH1840" s="72"/>
      <c r="MI1840" s="72"/>
      <c r="MJ1840" s="72"/>
      <c r="MK1840" s="72"/>
      <c r="ML1840" s="72"/>
      <c r="MM1840" s="72"/>
      <c r="MN1840" s="72"/>
      <c r="MO1840" s="72"/>
      <c r="MP1840" s="72"/>
      <c r="MQ1840" s="72"/>
      <c r="MR1840" s="72"/>
      <c r="MS1840" s="72"/>
      <c r="MT1840" s="72"/>
      <c r="MU1840" s="72"/>
      <c r="MV1840" s="72"/>
      <c r="MW1840" s="72"/>
      <c r="MX1840" s="72"/>
      <c r="MY1840" s="72"/>
      <c r="MZ1840" s="72"/>
      <c r="NA1840" s="72"/>
      <c r="NB1840" s="72"/>
      <c r="NC1840" s="72"/>
      <c r="ND1840" s="72"/>
      <c r="NE1840" s="72"/>
      <c r="NF1840" s="72"/>
      <c r="NG1840" s="72"/>
      <c r="NH1840" s="72"/>
      <c r="NI1840" s="72"/>
      <c r="NJ1840" s="72"/>
      <c r="NK1840" s="72"/>
      <c r="NL1840" s="72"/>
      <c r="NM1840" s="72"/>
      <c r="NN1840" s="72"/>
      <c r="NO1840" s="72"/>
      <c r="NP1840" s="72"/>
      <c r="NQ1840" s="72"/>
      <c r="NR1840" s="72"/>
      <c r="NS1840" s="72"/>
      <c r="NT1840" s="72"/>
      <c r="NU1840" s="72"/>
      <c r="NV1840" s="72"/>
      <c r="NW1840" s="72"/>
      <c r="NX1840" s="72"/>
      <c r="NY1840" s="72"/>
      <c r="NZ1840" s="72"/>
      <c r="OA1840" s="72"/>
      <c r="OB1840" s="72"/>
      <c r="OC1840" s="72"/>
      <c r="OD1840" s="72"/>
      <c r="OE1840" s="72"/>
      <c r="OF1840" s="72"/>
      <c r="OG1840" s="72"/>
      <c r="OH1840" s="72"/>
      <c r="OI1840" s="72"/>
      <c r="OJ1840" s="72"/>
      <c r="OK1840" s="72"/>
      <c r="OL1840" s="72"/>
      <c r="OM1840" s="72"/>
      <c r="ON1840" s="72"/>
      <c r="OO1840" s="72"/>
      <c r="OP1840" s="72"/>
      <c r="OQ1840" s="72"/>
      <c r="OR1840" s="72"/>
      <c r="OS1840" s="72"/>
      <c r="OT1840" s="72"/>
      <c r="OU1840" s="72"/>
      <c r="OV1840" s="72"/>
      <c r="OW1840" s="72"/>
      <c r="OX1840" s="72"/>
      <c r="OY1840" s="72"/>
      <c r="OZ1840" s="72"/>
      <c r="PA1840" s="72"/>
      <c r="PB1840" s="72"/>
      <c r="PC1840" s="72"/>
      <c r="PD1840" s="72"/>
      <c r="PE1840" s="72"/>
      <c r="PF1840" s="72"/>
      <c r="PG1840" s="72"/>
      <c r="PH1840" s="72"/>
      <c r="PI1840" s="72"/>
      <c r="PJ1840" s="72"/>
      <c r="PK1840" s="72"/>
      <c r="PL1840" s="72"/>
      <c r="PM1840" s="72"/>
      <c r="PN1840" s="72"/>
      <c r="PO1840" s="72"/>
      <c r="PP1840" s="72"/>
      <c r="PQ1840" s="72"/>
      <c r="PR1840" s="72"/>
      <c r="PS1840" s="72"/>
      <c r="PT1840" s="72"/>
      <c r="PU1840" s="72"/>
      <c r="PV1840" s="72"/>
      <c r="PW1840" s="72"/>
      <c r="PX1840" s="72"/>
      <c r="PY1840" s="72"/>
      <c r="PZ1840" s="72"/>
      <c r="QA1840" s="72"/>
      <c r="QB1840" s="72"/>
      <c r="QC1840" s="72"/>
      <c r="QD1840" s="72"/>
      <c r="QE1840" s="72"/>
      <c r="QF1840" s="72"/>
      <c r="QG1840" s="72"/>
      <c r="QH1840" s="72"/>
      <c r="QI1840" s="72"/>
      <c r="QJ1840" s="72"/>
      <c r="QK1840" s="72"/>
      <c r="QL1840" s="72"/>
      <c r="QM1840" s="72"/>
      <c r="QN1840" s="72"/>
      <c r="QO1840" s="72"/>
      <c r="QP1840" s="72"/>
      <c r="QQ1840" s="72"/>
      <c r="QR1840" s="72"/>
      <c r="QS1840" s="72"/>
      <c r="QT1840" s="72"/>
      <c r="QU1840" s="72"/>
      <c r="QV1840" s="72"/>
      <c r="QW1840" s="72"/>
      <c r="QX1840" s="72"/>
      <c r="QY1840" s="72"/>
      <c r="QZ1840" s="72"/>
      <c r="RA1840" s="72"/>
      <c r="RB1840" s="72"/>
      <c r="RC1840" s="72"/>
      <c r="RD1840" s="72"/>
      <c r="RE1840" s="72"/>
      <c r="RF1840" s="72"/>
      <c r="RG1840" s="72"/>
      <c r="RH1840" s="72"/>
      <c r="RI1840" s="72"/>
      <c r="RJ1840" s="72"/>
      <c r="RK1840" s="72"/>
      <c r="RL1840" s="72"/>
      <c r="RM1840" s="72"/>
      <c r="RN1840" s="72"/>
      <c r="RO1840" s="72"/>
      <c r="RP1840" s="72"/>
      <c r="RQ1840" s="72"/>
      <c r="RR1840" s="72"/>
      <c r="RS1840" s="72"/>
      <c r="RT1840" s="72"/>
      <c r="RU1840" s="72"/>
      <c r="RV1840" s="72"/>
      <c r="RW1840" s="72"/>
      <c r="RX1840" s="72"/>
      <c r="RY1840" s="72"/>
      <c r="RZ1840" s="72"/>
      <c r="SA1840" s="72"/>
      <c r="SB1840" s="72"/>
      <c r="SC1840" s="72"/>
      <c r="SD1840" s="72"/>
      <c r="SE1840" s="72"/>
      <c r="SF1840" s="72"/>
      <c r="SG1840" s="72"/>
      <c r="SH1840" s="72"/>
      <c r="SI1840" s="72"/>
      <c r="SJ1840" s="72"/>
      <c r="SK1840" s="72"/>
      <c r="SL1840" s="72"/>
      <c r="SM1840" s="72"/>
      <c r="SN1840" s="72"/>
      <c r="SO1840" s="72"/>
      <c r="SP1840" s="72"/>
      <c r="SQ1840" s="72"/>
      <c r="SR1840" s="72"/>
      <c r="SS1840" s="72"/>
      <c r="ST1840" s="72"/>
      <c r="SU1840" s="72"/>
      <c r="SV1840" s="72"/>
      <c r="SW1840" s="72"/>
      <c r="SX1840" s="72"/>
      <c r="SY1840" s="72"/>
      <c r="SZ1840" s="72"/>
      <c r="TA1840" s="72"/>
      <c r="TB1840" s="72"/>
      <c r="TC1840" s="72"/>
    </row>
    <row r="1841" spans="1:523" ht="16.5" customHeight="1" x14ac:dyDescent="0.2">
      <c r="A1841" s="20">
        <v>1407</v>
      </c>
      <c r="B1841" s="20" t="s">
        <v>74</v>
      </c>
      <c r="C1841" s="20" t="s">
        <v>172</v>
      </c>
      <c r="D1841" s="20" t="s">
        <v>49</v>
      </c>
      <c r="E1841" s="20" t="s">
        <v>1347</v>
      </c>
      <c r="F1841" s="22" t="s">
        <v>383</v>
      </c>
      <c r="G1841" s="33" t="s">
        <v>96</v>
      </c>
      <c r="H1841" s="20" t="s">
        <v>154</v>
      </c>
      <c r="I1841" s="20" t="s">
        <v>27</v>
      </c>
      <c r="J1841" s="22" t="s">
        <v>1305</v>
      </c>
      <c r="K1841" s="20">
        <v>1461</v>
      </c>
      <c r="L1841" s="20" t="s">
        <v>376</v>
      </c>
      <c r="M1841" s="20" t="s">
        <v>385</v>
      </c>
      <c r="N1841" s="20" t="s">
        <v>95</v>
      </c>
      <c r="O1841" s="20" t="s">
        <v>94</v>
      </c>
      <c r="P1841" s="23">
        <v>0.65</v>
      </c>
      <c r="Q1841" s="24">
        <v>10</v>
      </c>
      <c r="R1841" s="25">
        <v>45717</v>
      </c>
      <c r="S1841" s="20" t="s">
        <v>83</v>
      </c>
      <c r="T1841" s="23">
        <v>6450000000</v>
      </c>
      <c r="U1841" s="28" t="s">
        <v>46</v>
      </c>
      <c r="V1841" s="28" t="s">
        <v>52</v>
      </c>
      <c r="W1841" s="72"/>
      <c r="X1841" s="72"/>
      <c r="Y1841" s="72"/>
      <c r="Z1841" s="72"/>
      <c r="AA1841" s="72"/>
      <c r="AB1841" s="72"/>
      <c r="AC1841" s="72"/>
      <c r="AD1841" s="72"/>
      <c r="AE1841" s="72"/>
      <c r="AF1841" s="72"/>
      <c r="AG1841" s="72"/>
      <c r="AH1841" s="72"/>
      <c r="AI1841" s="72"/>
      <c r="AJ1841" s="72"/>
      <c r="AK1841" s="72"/>
      <c r="AL1841" s="72"/>
      <c r="AM1841" s="72"/>
      <c r="AN1841" s="72"/>
      <c r="AO1841" s="72"/>
      <c r="AP1841" s="72"/>
      <c r="AQ1841" s="72"/>
      <c r="AR1841" s="72"/>
      <c r="AS1841" s="72"/>
      <c r="AT1841" s="72"/>
      <c r="AU1841" s="72"/>
      <c r="AV1841" s="72"/>
      <c r="AW1841" s="72"/>
      <c r="AX1841" s="72"/>
      <c r="AY1841" s="72"/>
      <c r="AZ1841" s="72"/>
      <c r="BA1841" s="72"/>
      <c r="BB1841" s="72"/>
      <c r="BC1841" s="72"/>
      <c r="BD1841" s="72"/>
      <c r="BE1841" s="72"/>
      <c r="BF1841" s="72"/>
      <c r="BG1841" s="72"/>
      <c r="BH1841" s="72"/>
      <c r="BI1841" s="72"/>
      <c r="BJ1841" s="72"/>
      <c r="BK1841" s="72"/>
      <c r="BL1841" s="72"/>
      <c r="BM1841" s="72"/>
      <c r="BN1841" s="72"/>
      <c r="BO1841" s="72"/>
      <c r="BP1841" s="72"/>
      <c r="BQ1841" s="72"/>
      <c r="BR1841" s="72"/>
      <c r="BS1841" s="72"/>
      <c r="BT1841" s="72"/>
      <c r="BU1841" s="72"/>
      <c r="BV1841" s="72"/>
      <c r="BW1841" s="72"/>
      <c r="BX1841" s="72"/>
      <c r="BY1841" s="72"/>
      <c r="BZ1841" s="72"/>
      <c r="CA1841" s="72"/>
      <c r="CB1841" s="72"/>
      <c r="CC1841" s="72"/>
      <c r="CD1841" s="72"/>
      <c r="CE1841" s="72"/>
      <c r="CF1841" s="72"/>
      <c r="CG1841" s="72"/>
      <c r="CH1841" s="72"/>
      <c r="CI1841" s="72"/>
      <c r="CJ1841" s="72"/>
      <c r="CK1841" s="72"/>
      <c r="CL1841" s="72"/>
      <c r="CM1841" s="72"/>
      <c r="CN1841" s="72"/>
      <c r="CO1841" s="72"/>
      <c r="CP1841" s="72"/>
      <c r="CQ1841" s="72"/>
      <c r="CR1841" s="72"/>
      <c r="CS1841" s="72"/>
      <c r="CT1841" s="72"/>
      <c r="CU1841" s="72"/>
      <c r="CV1841" s="72"/>
      <c r="CW1841" s="72"/>
      <c r="CX1841" s="72"/>
      <c r="CY1841" s="72"/>
      <c r="CZ1841" s="72"/>
      <c r="DA1841" s="72"/>
      <c r="DB1841" s="72"/>
      <c r="DC1841" s="72"/>
      <c r="DD1841" s="72"/>
      <c r="DE1841" s="72"/>
      <c r="DF1841" s="72"/>
      <c r="DG1841" s="72"/>
      <c r="DH1841" s="72"/>
      <c r="DI1841" s="72"/>
      <c r="DJ1841" s="72"/>
      <c r="DK1841" s="72"/>
      <c r="DL1841" s="72"/>
      <c r="DM1841" s="72"/>
      <c r="DN1841" s="72"/>
      <c r="DO1841" s="72"/>
      <c r="DP1841" s="72"/>
      <c r="DQ1841" s="72"/>
      <c r="DR1841" s="72"/>
      <c r="DS1841" s="72"/>
      <c r="DT1841" s="72"/>
      <c r="DU1841" s="72"/>
      <c r="DV1841" s="72"/>
      <c r="DW1841" s="72"/>
      <c r="DX1841" s="72"/>
      <c r="DY1841" s="72"/>
      <c r="DZ1841" s="72"/>
      <c r="EA1841" s="72"/>
      <c r="EB1841" s="72"/>
      <c r="EC1841" s="72"/>
      <c r="ED1841" s="72"/>
      <c r="EE1841" s="72"/>
      <c r="EF1841" s="72"/>
      <c r="EG1841" s="72"/>
      <c r="EH1841" s="72"/>
      <c r="EI1841" s="72"/>
      <c r="EJ1841" s="72"/>
      <c r="EK1841" s="72"/>
      <c r="EL1841" s="72"/>
      <c r="EM1841" s="72"/>
      <c r="EN1841" s="72"/>
      <c r="EO1841" s="72"/>
      <c r="EP1841" s="72"/>
      <c r="EQ1841" s="72"/>
      <c r="ER1841" s="72"/>
      <c r="ES1841" s="72"/>
      <c r="ET1841" s="72"/>
      <c r="EU1841" s="72"/>
      <c r="EV1841" s="72"/>
      <c r="EW1841" s="72"/>
      <c r="EX1841" s="72"/>
      <c r="EY1841" s="72"/>
      <c r="EZ1841" s="72"/>
      <c r="FA1841" s="72"/>
      <c r="FB1841" s="72"/>
      <c r="FC1841" s="72"/>
      <c r="FD1841" s="72"/>
      <c r="FE1841" s="72"/>
      <c r="FF1841" s="72"/>
      <c r="FG1841" s="72"/>
      <c r="FH1841" s="72"/>
      <c r="FI1841" s="72"/>
      <c r="FJ1841" s="72"/>
      <c r="FK1841" s="72"/>
      <c r="FL1841" s="72"/>
      <c r="FM1841" s="72"/>
      <c r="FN1841" s="72"/>
      <c r="FO1841" s="72"/>
      <c r="FP1841" s="72"/>
      <c r="FQ1841" s="72"/>
      <c r="FR1841" s="72"/>
      <c r="FS1841" s="72"/>
      <c r="FT1841" s="72"/>
      <c r="FU1841" s="72"/>
      <c r="FV1841" s="72"/>
      <c r="FW1841" s="72"/>
      <c r="FX1841" s="72"/>
      <c r="FY1841" s="72"/>
      <c r="FZ1841" s="72"/>
      <c r="GA1841" s="72"/>
      <c r="GB1841" s="72"/>
      <c r="GC1841" s="72"/>
      <c r="GD1841" s="72"/>
      <c r="GE1841" s="72"/>
      <c r="GF1841" s="72"/>
      <c r="GG1841" s="72"/>
      <c r="GH1841" s="72"/>
      <c r="GI1841" s="72"/>
      <c r="GJ1841" s="72"/>
      <c r="GK1841" s="72"/>
      <c r="GL1841" s="72"/>
      <c r="GM1841" s="72"/>
      <c r="GN1841" s="72"/>
      <c r="GO1841" s="72"/>
      <c r="GP1841" s="72"/>
      <c r="GQ1841" s="72"/>
      <c r="GR1841" s="72"/>
      <c r="GS1841" s="72"/>
      <c r="GT1841" s="72"/>
      <c r="GU1841" s="72"/>
      <c r="GV1841" s="72"/>
      <c r="GW1841" s="72"/>
      <c r="GX1841" s="72"/>
      <c r="GY1841" s="72"/>
      <c r="GZ1841" s="72"/>
      <c r="HA1841" s="72"/>
      <c r="HB1841" s="72"/>
      <c r="HC1841" s="72"/>
      <c r="HD1841" s="72"/>
      <c r="HE1841" s="72"/>
      <c r="HF1841" s="72"/>
      <c r="HG1841" s="72"/>
      <c r="HH1841" s="72"/>
      <c r="HI1841" s="72"/>
      <c r="HJ1841" s="72"/>
      <c r="HK1841" s="72"/>
      <c r="HL1841" s="72"/>
      <c r="HM1841" s="72"/>
      <c r="HN1841" s="72"/>
      <c r="HO1841" s="72"/>
      <c r="HP1841" s="72"/>
      <c r="HQ1841" s="72"/>
      <c r="HR1841" s="72"/>
      <c r="HS1841" s="72"/>
      <c r="HT1841" s="72"/>
      <c r="HU1841" s="72"/>
      <c r="HV1841" s="72"/>
      <c r="HW1841" s="72"/>
      <c r="HX1841" s="72"/>
      <c r="HY1841" s="72"/>
      <c r="HZ1841" s="72"/>
      <c r="IA1841" s="72"/>
      <c r="IB1841" s="72"/>
      <c r="IC1841" s="72"/>
      <c r="ID1841" s="72"/>
      <c r="IE1841" s="72"/>
      <c r="IF1841" s="72"/>
      <c r="IG1841" s="72"/>
      <c r="IH1841" s="72"/>
      <c r="II1841" s="72"/>
      <c r="IJ1841" s="72"/>
      <c r="IK1841" s="72"/>
      <c r="IL1841" s="72"/>
      <c r="IM1841" s="72"/>
      <c r="IN1841" s="72"/>
      <c r="IO1841" s="72"/>
      <c r="IP1841" s="72"/>
      <c r="IQ1841" s="72"/>
      <c r="IR1841" s="72"/>
      <c r="IS1841" s="72"/>
      <c r="IT1841" s="72"/>
      <c r="IU1841" s="72"/>
      <c r="IV1841" s="72"/>
      <c r="IW1841" s="72"/>
      <c r="IX1841" s="72"/>
      <c r="IY1841" s="72"/>
      <c r="IZ1841" s="72"/>
      <c r="JA1841" s="72"/>
      <c r="JB1841" s="72"/>
      <c r="JC1841" s="72"/>
      <c r="JD1841" s="72"/>
      <c r="JE1841" s="72"/>
      <c r="JF1841" s="72"/>
      <c r="JG1841" s="72"/>
      <c r="JH1841" s="72"/>
      <c r="JI1841" s="72"/>
      <c r="JJ1841" s="72"/>
      <c r="JK1841" s="72"/>
      <c r="JL1841" s="72"/>
      <c r="JM1841" s="72"/>
      <c r="JN1841" s="72"/>
      <c r="JO1841" s="72"/>
      <c r="JP1841" s="72"/>
      <c r="JQ1841" s="72"/>
      <c r="JR1841" s="72"/>
      <c r="JS1841" s="72"/>
      <c r="JT1841" s="72"/>
      <c r="JU1841" s="72"/>
      <c r="JV1841" s="72"/>
      <c r="JW1841" s="72"/>
      <c r="JX1841" s="72"/>
      <c r="JY1841" s="72"/>
      <c r="JZ1841" s="72"/>
      <c r="KA1841" s="72"/>
      <c r="KB1841" s="72"/>
      <c r="KC1841" s="72"/>
      <c r="KD1841" s="72"/>
      <c r="KE1841" s="72"/>
      <c r="KF1841" s="72"/>
      <c r="KG1841" s="72"/>
      <c r="KH1841" s="72"/>
      <c r="KI1841" s="72"/>
      <c r="KJ1841" s="72"/>
      <c r="KK1841" s="72"/>
      <c r="KL1841" s="72"/>
      <c r="KM1841" s="72"/>
      <c r="KN1841" s="72"/>
      <c r="KO1841" s="72"/>
      <c r="KP1841" s="72"/>
      <c r="KQ1841" s="72"/>
      <c r="KR1841" s="72"/>
      <c r="KS1841" s="72"/>
      <c r="KT1841" s="72"/>
      <c r="KU1841" s="72"/>
      <c r="KV1841" s="72"/>
      <c r="KW1841" s="72"/>
      <c r="KX1841" s="72"/>
      <c r="KY1841" s="72"/>
      <c r="KZ1841" s="72"/>
      <c r="LA1841" s="72"/>
      <c r="LB1841" s="72"/>
      <c r="LC1841" s="72"/>
      <c r="LD1841" s="72"/>
      <c r="LE1841" s="72"/>
      <c r="LF1841" s="72"/>
      <c r="LG1841" s="72"/>
      <c r="LH1841" s="72"/>
      <c r="LI1841" s="72"/>
      <c r="LJ1841" s="72"/>
      <c r="LK1841" s="72"/>
      <c r="LL1841" s="72"/>
      <c r="LM1841" s="72"/>
      <c r="LN1841" s="72"/>
      <c r="LO1841" s="72"/>
      <c r="LP1841" s="72"/>
      <c r="LQ1841" s="72"/>
      <c r="LR1841" s="72"/>
      <c r="LS1841" s="72"/>
      <c r="LT1841" s="72"/>
      <c r="LU1841" s="72"/>
      <c r="LV1841" s="72"/>
      <c r="LW1841" s="72"/>
      <c r="LX1841" s="72"/>
      <c r="LY1841" s="72"/>
      <c r="LZ1841" s="72"/>
      <c r="MA1841" s="72"/>
      <c r="MB1841" s="72"/>
      <c r="MC1841" s="72"/>
      <c r="MD1841" s="72"/>
      <c r="ME1841" s="72"/>
      <c r="MF1841" s="72"/>
      <c r="MG1841" s="72"/>
      <c r="MH1841" s="72"/>
      <c r="MI1841" s="72"/>
      <c r="MJ1841" s="72"/>
      <c r="MK1841" s="72"/>
      <c r="ML1841" s="72"/>
      <c r="MM1841" s="72"/>
      <c r="MN1841" s="72"/>
      <c r="MO1841" s="72"/>
      <c r="MP1841" s="72"/>
      <c r="MQ1841" s="72"/>
      <c r="MR1841" s="72"/>
      <c r="MS1841" s="72"/>
      <c r="MT1841" s="72"/>
      <c r="MU1841" s="72"/>
      <c r="MV1841" s="72"/>
      <c r="MW1841" s="72"/>
      <c r="MX1841" s="72"/>
      <c r="MY1841" s="72"/>
      <c r="MZ1841" s="72"/>
      <c r="NA1841" s="72"/>
      <c r="NB1841" s="72"/>
      <c r="NC1841" s="72"/>
      <c r="ND1841" s="72"/>
      <c r="NE1841" s="72"/>
      <c r="NF1841" s="72"/>
      <c r="NG1841" s="72"/>
      <c r="NH1841" s="72"/>
      <c r="NI1841" s="72"/>
      <c r="NJ1841" s="72"/>
      <c r="NK1841" s="72"/>
      <c r="NL1841" s="72"/>
      <c r="NM1841" s="72"/>
      <c r="NN1841" s="72"/>
      <c r="NO1841" s="72"/>
      <c r="NP1841" s="72"/>
      <c r="NQ1841" s="72"/>
      <c r="NR1841" s="72"/>
      <c r="NS1841" s="72"/>
      <c r="NT1841" s="72"/>
      <c r="NU1841" s="72"/>
      <c r="NV1841" s="72"/>
      <c r="NW1841" s="72"/>
      <c r="NX1841" s="72"/>
      <c r="NY1841" s="72"/>
      <c r="NZ1841" s="72"/>
      <c r="OA1841" s="72"/>
      <c r="OB1841" s="72"/>
      <c r="OC1841" s="72"/>
      <c r="OD1841" s="72"/>
      <c r="OE1841" s="72"/>
      <c r="OF1841" s="72"/>
      <c r="OG1841" s="72"/>
      <c r="OH1841" s="72"/>
      <c r="OI1841" s="72"/>
      <c r="OJ1841" s="72"/>
      <c r="OK1841" s="72"/>
      <c r="OL1841" s="72"/>
      <c r="OM1841" s="72"/>
      <c r="ON1841" s="72"/>
      <c r="OO1841" s="72"/>
      <c r="OP1841" s="72"/>
      <c r="OQ1841" s="72"/>
      <c r="OR1841" s="72"/>
      <c r="OS1841" s="72"/>
      <c r="OT1841" s="72"/>
      <c r="OU1841" s="72"/>
      <c r="OV1841" s="72"/>
      <c r="OW1841" s="72"/>
      <c r="OX1841" s="72"/>
      <c r="OY1841" s="72"/>
      <c r="OZ1841" s="72"/>
      <c r="PA1841" s="72"/>
      <c r="PB1841" s="72"/>
      <c r="PC1841" s="72"/>
      <c r="PD1841" s="72"/>
      <c r="PE1841" s="72"/>
      <c r="PF1841" s="72"/>
      <c r="PG1841" s="72"/>
      <c r="PH1841" s="72"/>
      <c r="PI1841" s="72"/>
      <c r="PJ1841" s="72"/>
      <c r="PK1841" s="72"/>
      <c r="PL1841" s="72"/>
      <c r="PM1841" s="72"/>
      <c r="PN1841" s="72"/>
      <c r="PO1841" s="72"/>
      <c r="PP1841" s="72"/>
      <c r="PQ1841" s="72"/>
      <c r="PR1841" s="72"/>
      <c r="PS1841" s="72"/>
      <c r="PT1841" s="72"/>
      <c r="PU1841" s="72"/>
      <c r="PV1841" s="72"/>
      <c r="PW1841" s="72"/>
      <c r="PX1841" s="72"/>
      <c r="PY1841" s="72"/>
      <c r="PZ1841" s="72"/>
      <c r="QA1841" s="72"/>
      <c r="QB1841" s="72"/>
      <c r="QC1841" s="72"/>
      <c r="QD1841" s="72"/>
      <c r="QE1841" s="72"/>
      <c r="QF1841" s="72"/>
      <c r="QG1841" s="72"/>
      <c r="QH1841" s="72"/>
      <c r="QI1841" s="72"/>
      <c r="QJ1841" s="72"/>
      <c r="QK1841" s="72"/>
      <c r="QL1841" s="72"/>
      <c r="QM1841" s="72"/>
      <c r="QN1841" s="72"/>
      <c r="QO1841" s="72"/>
      <c r="QP1841" s="72"/>
      <c r="QQ1841" s="72"/>
      <c r="QR1841" s="72"/>
      <c r="QS1841" s="72"/>
      <c r="QT1841" s="72"/>
      <c r="QU1841" s="72"/>
      <c r="QV1841" s="72"/>
      <c r="QW1841" s="72"/>
      <c r="QX1841" s="72"/>
      <c r="QY1841" s="72"/>
      <c r="QZ1841" s="72"/>
      <c r="RA1841" s="72"/>
      <c r="RB1841" s="72"/>
      <c r="RC1841" s="72"/>
      <c r="RD1841" s="72"/>
      <c r="RE1841" s="72"/>
      <c r="RF1841" s="72"/>
      <c r="RG1841" s="72"/>
      <c r="RH1841" s="72"/>
      <c r="RI1841" s="72"/>
      <c r="RJ1841" s="72"/>
      <c r="RK1841" s="72"/>
      <c r="RL1841" s="72"/>
      <c r="RM1841" s="72"/>
      <c r="RN1841" s="72"/>
      <c r="RO1841" s="72"/>
      <c r="RP1841" s="72"/>
      <c r="RQ1841" s="72"/>
      <c r="RR1841" s="72"/>
      <c r="RS1841" s="72"/>
      <c r="RT1841" s="72"/>
      <c r="RU1841" s="72"/>
      <c r="RV1841" s="72"/>
      <c r="RW1841" s="72"/>
      <c r="RX1841" s="72"/>
      <c r="RY1841" s="72"/>
      <c r="RZ1841" s="72"/>
      <c r="SA1841" s="72"/>
      <c r="SB1841" s="72"/>
      <c r="SC1841" s="72"/>
      <c r="SD1841" s="72"/>
      <c r="SE1841" s="72"/>
      <c r="SF1841" s="72"/>
      <c r="SG1841" s="72"/>
      <c r="SH1841" s="72"/>
      <c r="SI1841" s="72"/>
      <c r="SJ1841" s="72"/>
      <c r="SK1841" s="72"/>
      <c r="SL1841" s="72"/>
      <c r="SM1841" s="72"/>
      <c r="SN1841" s="72"/>
      <c r="SO1841" s="72"/>
      <c r="SP1841" s="72"/>
      <c r="SQ1841" s="72"/>
      <c r="SR1841" s="72"/>
      <c r="SS1841" s="72"/>
      <c r="ST1841" s="72"/>
      <c r="SU1841" s="72"/>
      <c r="SV1841" s="72"/>
      <c r="SW1841" s="72"/>
      <c r="SX1841" s="72"/>
      <c r="SY1841" s="72"/>
      <c r="SZ1841" s="72"/>
      <c r="TA1841" s="72"/>
      <c r="TB1841" s="72"/>
      <c r="TC1841" s="72"/>
    </row>
    <row r="1842" spans="1:523" ht="16.5" customHeight="1" x14ac:dyDescent="0.2">
      <c r="A1842" s="20">
        <v>1408</v>
      </c>
      <c r="B1842" s="20" t="s">
        <v>74</v>
      </c>
      <c r="C1842" s="20" t="s">
        <v>172</v>
      </c>
      <c r="D1842" s="20" t="s">
        <v>49</v>
      </c>
      <c r="E1842" s="20" t="s">
        <v>1351</v>
      </c>
      <c r="F1842" s="22" t="s">
        <v>389</v>
      </c>
      <c r="G1842" s="33" t="s">
        <v>96</v>
      </c>
      <c r="H1842" s="20" t="s">
        <v>154</v>
      </c>
      <c r="I1842" s="20" t="s">
        <v>27</v>
      </c>
      <c r="J1842" s="22" t="s">
        <v>1306</v>
      </c>
      <c r="K1842" s="20">
        <v>5</v>
      </c>
      <c r="L1842" s="20" t="s">
        <v>376</v>
      </c>
      <c r="M1842" s="20" t="s">
        <v>391</v>
      </c>
      <c r="N1842" s="20" t="s">
        <v>95</v>
      </c>
      <c r="O1842" s="20" t="s">
        <v>94</v>
      </c>
      <c r="P1842" s="23">
        <v>0.03</v>
      </c>
      <c r="Q1842" s="24">
        <v>9</v>
      </c>
      <c r="R1842" s="25">
        <v>45748</v>
      </c>
      <c r="S1842" s="20" t="s">
        <v>29</v>
      </c>
      <c r="T1842" s="23">
        <v>230000000</v>
      </c>
      <c r="U1842" s="28" t="s">
        <v>46</v>
      </c>
      <c r="V1842" s="28" t="s">
        <v>52</v>
      </c>
      <c r="W1842" s="72"/>
      <c r="X1842" s="72"/>
      <c r="Y1842" s="72"/>
      <c r="Z1842" s="72"/>
      <c r="AA1842" s="72"/>
      <c r="AB1842" s="72"/>
      <c r="AC1842" s="72"/>
      <c r="AD1842" s="72"/>
      <c r="AE1842" s="72"/>
      <c r="AF1842" s="72"/>
      <c r="AG1842" s="72"/>
      <c r="AH1842" s="72"/>
      <c r="AI1842" s="72"/>
      <c r="AJ1842" s="72"/>
      <c r="AK1842" s="72"/>
      <c r="AL1842" s="72"/>
      <c r="AM1842" s="72"/>
      <c r="AN1842" s="72"/>
      <c r="AO1842" s="72"/>
      <c r="AP1842" s="72"/>
      <c r="AQ1842" s="72"/>
      <c r="AR1842" s="72"/>
      <c r="AS1842" s="72"/>
      <c r="AT1842" s="72"/>
      <c r="AU1842" s="72"/>
      <c r="AV1842" s="72"/>
      <c r="AW1842" s="72"/>
      <c r="AX1842" s="72"/>
      <c r="AY1842" s="72"/>
      <c r="AZ1842" s="72"/>
      <c r="BA1842" s="72"/>
      <c r="BB1842" s="72"/>
      <c r="BC1842" s="72"/>
      <c r="BD1842" s="72"/>
      <c r="BE1842" s="72"/>
      <c r="BF1842" s="72"/>
      <c r="BG1842" s="72"/>
      <c r="BH1842" s="72"/>
      <c r="BI1842" s="72"/>
      <c r="BJ1842" s="72"/>
      <c r="BK1842" s="72"/>
      <c r="BL1842" s="72"/>
      <c r="BM1842" s="72"/>
      <c r="BN1842" s="72"/>
      <c r="BO1842" s="72"/>
      <c r="BP1842" s="72"/>
      <c r="BQ1842" s="72"/>
      <c r="BR1842" s="72"/>
      <c r="BS1842" s="72"/>
      <c r="BT1842" s="72"/>
      <c r="BU1842" s="72"/>
      <c r="BV1842" s="72"/>
      <c r="BW1842" s="72"/>
      <c r="BX1842" s="72"/>
      <c r="BY1842" s="72"/>
      <c r="BZ1842" s="72"/>
      <c r="CA1842" s="72"/>
      <c r="CB1842" s="72"/>
      <c r="CC1842" s="72"/>
      <c r="CD1842" s="72"/>
      <c r="CE1842" s="72"/>
      <c r="CF1842" s="72"/>
      <c r="CG1842" s="72"/>
      <c r="CH1842" s="72"/>
      <c r="CI1842" s="72"/>
      <c r="CJ1842" s="72"/>
      <c r="CK1842" s="72"/>
      <c r="CL1842" s="72"/>
      <c r="CM1842" s="72"/>
      <c r="CN1842" s="72"/>
      <c r="CO1842" s="72"/>
      <c r="CP1842" s="72"/>
      <c r="CQ1842" s="72"/>
      <c r="CR1842" s="72"/>
      <c r="CS1842" s="72"/>
      <c r="CT1842" s="72"/>
      <c r="CU1842" s="72"/>
      <c r="CV1842" s="72"/>
      <c r="CW1842" s="72"/>
      <c r="CX1842" s="72"/>
      <c r="CY1842" s="72"/>
      <c r="CZ1842" s="72"/>
      <c r="DA1842" s="72"/>
      <c r="DB1842" s="72"/>
      <c r="DC1842" s="72"/>
      <c r="DD1842" s="72"/>
      <c r="DE1842" s="72"/>
      <c r="DF1842" s="72"/>
      <c r="DG1842" s="72"/>
      <c r="DH1842" s="72"/>
      <c r="DI1842" s="72"/>
      <c r="DJ1842" s="72"/>
      <c r="DK1842" s="72"/>
      <c r="DL1842" s="72"/>
      <c r="DM1842" s="72"/>
      <c r="DN1842" s="72"/>
      <c r="DO1842" s="72"/>
      <c r="DP1842" s="72"/>
      <c r="DQ1842" s="72"/>
      <c r="DR1842" s="72"/>
      <c r="DS1842" s="72"/>
      <c r="DT1842" s="72"/>
      <c r="DU1842" s="72"/>
      <c r="DV1842" s="72"/>
      <c r="DW1842" s="72"/>
      <c r="DX1842" s="72"/>
      <c r="DY1842" s="72"/>
      <c r="DZ1842" s="72"/>
      <c r="EA1842" s="72"/>
      <c r="EB1842" s="72"/>
      <c r="EC1842" s="72"/>
      <c r="ED1842" s="72"/>
      <c r="EE1842" s="72"/>
      <c r="EF1842" s="72"/>
      <c r="EG1842" s="72"/>
      <c r="EH1842" s="72"/>
      <c r="EI1842" s="72"/>
      <c r="EJ1842" s="72"/>
      <c r="EK1842" s="72"/>
      <c r="EL1842" s="72"/>
      <c r="EM1842" s="72"/>
      <c r="EN1842" s="72"/>
      <c r="EO1842" s="72"/>
      <c r="EP1842" s="72"/>
      <c r="EQ1842" s="72"/>
      <c r="ER1842" s="72"/>
      <c r="ES1842" s="72"/>
      <c r="ET1842" s="72"/>
      <c r="EU1842" s="72"/>
      <c r="EV1842" s="72"/>
      <c r="EW1842" s="72"/>
      <c r="EX1842" s="72"/>
      <c r="EY1842" s="72"/>
      <c r="EZ1842" s="72"/>
      <c r="FA1842" s="72"/>
      <c r="FB1842" s="72"/>
      <c r="FC1842" s="72"/>
      <c r="FD1842" s="72"/>
      <c r="FE1842" s="72"/>
      <c r="FF1842" s="72"/>
      <c r="FG1842" s="72"/>
      <c r="FH1842" s="72"/>
      <c r="FI1842" s="72"/>
      <c r="FJ1842" s="72"/>
      <c r="FK1842" s="72"/>
      <c r="FL1842" s="72"/>
      <c r="FM1842" s="72"/>
      <c r="FN1842" s="72"/>
      <c r="FO1842" s="72"/>
      <c r="FP1842" s="72"/>
      <c r="FQ1842" s="72"/>
      <c r="FR1842" s="72"/>
      <c r="FS1842" s="72"/>
      <c r="FT1842" s="72"/>
      <c r="FU1842" s="72"/>
      <c r="FV1842" s="72"/>
      <c r="FW1842" s="72"/>
      <c r="FX1842" s="72"/>
      <c r="FY1842" s="72"/>
      <c r="FZ1842" s="72"/>
      <c r="GA1842" s="72"/>
      <c r="GB1842" s="72"/>
      <c r="GC1842" s="72"/>
      <c r="GD1842" s="72"/>
      <c r="GE1842" s="72"/>
      <c r="GF1842" s="72"/>
      <c r="GG1842" s="72"/>
      <c r="GH1842" s="72"/>
      <c r="GI1842" s="72"/>
      <c r="GJ1842" s="72"/>
      <c r="GK1842" s="72"/>
      <c r="GL1842" s="72"/>
      <c r="GM1842" s="72"/>
      <c r="GN1842" s="72"/>
      <c r="GO1842" s="72"/>
      <c r="GP1842" s="72"/>
      <c r="GQ1842" s="72"/>
      <c r="GR1842" s="72"/>
      <c r="GS1842" s="72"/>
      <c r="GT1842" s="72"/>
      <c r="GU1842" s="72"/>
      <c r="GV1842" s="72"/>
      <c r="GW1842" s="72"/>
      <c r="GX1842" s="72"/>
      <c r="GY1842" s="72"/>
      <c r="GZ1842" s="72"/>
      <c r="HA1842" s="72"/>
      <c r="HB1842" s="72"/>
      <c r="HC1842" s="72"/>
      <c r="HD1842" s="72"/>
      <c r="HE1842" s="72"/>
      <c r="HF1842" s="72"/>
      <c r="HG1842" s="72"/>
      <c r="HH1842" s="72"/>
      <c r="HI1842" s="72"/>
      <c r="HJ1842" s="72"/>
      <c r="HK1842" s="72"/>
      <c r="HL1842" s="72"/>
      <c r="HM1842" s="72"/>
      <c r="HN1842" s="72"/>
      <c r="HO1842" s="72"/>
      <c r="HP1842" s="72"/>
      <c r="HQ1842" s="72"/>
      <c r="HR1842" s="72"/>
      <c r="HS1842" s="72"/>
      <c r="HT1842" s="72"/>
      <c r="HU1842" s="72"/>
      <c r="HV1842" s="72"/>
      <c r="HW1842" s="72"/>
      <c r="HX1842" s="72"/>
      <c r="HY1842" s="72"/>
      <c r="HZ1842" s="72"/>
      <c r="IA1842" s="72"/>
      <c r="IB1842" s="72"/>
      <c r="IC1842" s="72"/>
      <c r="ID1842" s="72"/>
      <c r="IE1842" s="72"/>
      <c r="IF1842" s="72"/>
      <c r="IG1842" s="72"/>
      <c r="IH1842" s="72"/>
      <c r="II1842" s="72"/>
      <c r="IJ1842" s="72"/>
      <c r="IK1842" s="72"/>
      <c r="IL1842" s="72"/>
      <c r="IM1842" s="72"/>
      <c r="IN1842" s="72"/>
      <c r="IO1842" s="72"/>
      <c r="IP1842" s="72"/>
      <c r="IQ1842" s="72"/>
      <c r="IR1842" s="72"/>
      <c r="IS1842" s="72"/>
      <c r="IT1842" s="72"/>
      <c r="IU1842" s="72"/>
      <c r="IV1842" s="72"/>
      <c r="IW1842" s="72"/>
      <c r="IX1842" s="72"/>
      <c r="IY1842" s="72"/>
      <c r="IZ1842" s="72"/>
      <c r="JA1842" s="72"/>
      <c r="JB1842" s="72"/>
      <c r="JC1842" s="72"/>
      <c r="JD1842" s="72"/>
      <c r="JE1842" s="72"/>
      <c r="JF1842" s="72"/>
      <c r="JG1842" s="72"/>
      <c r="JH1842" s="72"/>
      <c r="JI1842" s="72"/>
      <c r="JJ1842" s="72"/>
      <c r="JK1842" s="72"/>
      <c r="JL1842" s="72"/>
      <c r="JM1842" s="72"/>
      <c r="JN1842" s="72"/>
      <c r="JO1842" s="72"/>
      <c r="JP1842" s="72"/>
      <c r="JQ1842" s="72"/>
      <c r="JR1842" s="72"/>
      <c r="JS1842" s="72"/>
      <c r="JT1842" s="72"/>
      <c r="JU1842" s="72"/>
      <c r="JV1842" s="72"/>
      <c r="JW1842" s="72"/>
      <c r="JX1842" s="72"/>
      <c r="JY1842" s="72"/>
      <c r="JZ1842" s="72"/>
      <c r="KA1842" s="72"/>
      <c r="KB1842" s="72"/>
      <c r="KC1842" s="72"/>
      <c r="KD1842" s="72"/>
      <c r="KE1842" s="72"/>
      <c r="KF1842" s="72"/>
      <c r="KG1842" s="72"/>
      <c r="KH1842" s="72"/>
      <c r="KI1842" s="72"/>
      <c r="KJ1842" s="72"/>
      <c r="KK1842" s="72"/>
      <c r="KL1842" s="72"/>
      <c r="KM1842" s="72"/>
      <c r="KN1842" s="72"/>
      <c r="KO1842" s="72"/>
      <c r="KP1842" s="72"/>
      <c r="KQ1842" s="72"/>
      <c r="KR1842" s="72"/>
      <c r="KS1842" s="72"/>
      <c r="KT1842" s="72"/>
      <c r="KU1842" s="72"/>
      <c r="KV1842" s="72"/>
      <c r="KW1842" s="72"/>
      <c r="KX1842" s="72"/>
      <c r="KY1842" s="72"/>
      <c r="KZ1842" s="72"/>
      <c r="LA1842" s="72"/>
      <c r="LB1842" s="72"/>
      <c r="LC1842" s="72"/>
      <c r="LD1842" s="72"/>
      <c r="LE1842" s="72"/>
      <c r="LF1842" s="72"/>
      <c r="LG1842" s="72"/>
      <c r="LH1842" s="72"/>
      <c r="LI1842" s="72"/>
      <c r="LJ1842" s="72"/>
      <c r="LK1842" s="72"/>
      <c r="LL1842" s="72"/>
      <c r="LM1842" s="72"/>
      <c r="LN1842" s="72"/>
      <c r="LO1842" s="72"/>
      <c r="LP1842" s="72"/>
      <c r="LQ1842" s="72"/>
      <c r="LR1842" s="72"/>
      <c r="LS1842" s="72"/>
      <c r="LT1842" s="72"/>
      <c r="LU1842" s="72"/>
      <c r="LV1842" s="72"/>
      <c r="LW1842" s="72"/>
      <c r="LX1842" s="72"/>
      <c r="LY1842" s="72"/>
      <c r="LZ1842" s="72"/>
      <c r="MA1842" s="72"/>
      <c r="MB1842" s="72"/>
      <c r="MC1842" s="72"/>
      <c r="MD1842" s="72"/>
      <c r="ME1842" s="72"/>
      <c r="MF1842" s="72"/>
      <c r="MG1842" s="72"/>
      <c r="MH1842" s="72"/>
      <c r="MI1842" s="72"/>
      <c r="MJ1842" s="72"/>
      <c r="MK1842" s="72"/>
      <c r="ML1842" s="72"/>
      <c r="MM1842" s="72"/>
      <c r="MN1842" s="72"/>
      <c r="MO1842" s="72"/>
      <c r="MP1842" s="72"/>
      <c r="MQ1842" s="72"/>
      <c r="MR1842" s="72"/>
      <c r="MS1842" s="72"/>
      <c r="MT1842" s="72"/>
      <c r="MU1842" s="72"/>
      <c r="MV1842" s="72"/>
      <c r="MW1842" s="72"/>
      <c r="MX1842" s="72"/>
      <c r="MY1842" s="72"/>
      <c r="MZ1842" s="72"/>
      <c r="NA1842" s="72"/>
      <c r="NB1842" s="72"/>
      <c r="NC1842" s="72"/>
      <c r="ND1842" s="72"/>
      <c r="NE1842" s="72"/>
      <c r="NF1842" s="72"/>
      <c r="NG1842" s="72"/>
      <c r="NH1842" s="72"/>
      <c r="NI1842" s="72"/>
      <c r="NJ1842" s="72"/>
      <c r="NK1842" s="72"/>
      <c r="NL1842" s="72"/>
      <c r="NM1842" s="72"/>
      <c r="NN1842" s="72"/>
      <c r="NO1842" s="72"/>
      <c r="NP1842" s="72"/>
      <c r="NQ1842" s="72"/>
      <c r="NR1842" s="72"/>
      <c r="NS1842" s="72"/>
      <c r="NT1842" s="72"/>
      <c r="NU1842" s="72"/>
      <c r="NV1842" s="72"/>
      <c r="NW1842" s="72"/>
      <c r="NX1842" s="72"/>
      <c r="NY1842" s="72"/>
      <c r="NZ1842" s="72"/>
      <c r="OA1842" s="72"/>
      <c r="OB1842" s="72"/>
      <c r="OC1842" s="72"/>
      <c r="OD1842" s="72"/>
      <c r="OE1842" s="72"/>
      <c r="OF1842" s="72"/>
      <c r="OG1842" s="72"/>
      <c r="OH1842" s="72"/>
      <c r="OI1842" s="72"/>
      <c r="OJ1842" s="72"/>
      <c r="OK1842" s="72"/>
      <c r="OL1842" s="72"/>
      <c r="OM1842" s="72"/>
      <c r="ON1842" s="72"/>
      <c r="OO1842" s="72"/>
      <c r="OP1842" s="72"/>
      <c r="OQ1842" s="72"/>
      <c r="OR1842" s="72"/>
      <c r="OS1842" s="72"/>
      <c r="OT1842" s="72"/>
      <c r="OU1842" s="72"/>
      <c r="OV1842" s="72"/>
      <c r="OW1842" s="72"/>
      <c r="OX1842" s="72"/>
      <c r="OY1842" s="72"/>
      <c r="OZ1842" s="72"/>
      <c r="PA1842" s="72"/>
      <c r="PB1842" s="72"/>
      <c r="PC1842" s="72"/>
      <c r="PD1842" s="72"/>
      <c r="PE1842" s="72"/>
      <c r="PF1842" s="72"/>
      <c r="PG1842" s="72"/>
      <c r="PH1842" s="72"/>
      <c r="PI1842" s="72"/>
      <c r="PJ1842" s="72"/>
      <c r="PK1842" s="72"/>
      <c r="PL1842" s="72"/>
      <c r="PM1842" s="72"/>
      <c r="PN1842" s="72"/>
      <c r="PO1842" s="72"/>
      <c r="PP1842" s="72"/>
      <c r="PQ1842" s="72"/>
      <c r="PR1842" s="72"/>
      <c r="PS1842" s="72"/>
      <c r="PT1842" s="72"/>
      <c r="PU1842" s="72"/>
      <c r="PV1842" s="72"/>
      <c r="PW1842" s="72"/>
      <c r="PX1842" s="72"/>
      <c r="PY1842" s="72"/>
      <c r="PZ1842" s="72"/>
      <c r="QA1842" s="72"/>
      <c r="QB1842" s="72"/>
      <c r="QC1842" s="72"/>
      <c r="QD1842" s="72"/>
      <c r="QE1842" s="72"/>
      <c r="QF1842" s="72"/>
      <c r="QG1842" s="72"/>
      <c r="QH1842" s="72"/>
      <c r="QI1842" s="72"/>
      <c r="QJ1842" s="72"/>
      <c r="QK1842" s="72"/>
      <c r="QL1842" s="72"/>
      <c r="QM1842" s="72"/>
      <c r="QN1842" s="72"/>
      <c r="QO1842" s="72"/>
      <c r="QP1842" s="72"/>
      <c r="QQ1842" s="72"/>
      <c r="QR1842" s="72"/>
      <c r="QS1842" s="72"/>
      <c r="QT1842" s="72"/>
      <c r="QU1842" s="72"/>
      <c r="QV1842" s="72"/>
      <c r="QW1842" s="72"/>
      <c r="QX1842" s="72"/>
      <c r="QY1842" s="72"/>
      <c r="QZ1842" s="72"/>
      <c r="RA1842" s="72"/>
      <c r="RB1842" s="72"/>
      <c r="RC1842" s="72"/>
      <c r="RD1842" s="72"/>
      <c r="RE1842" s="72"/>
      <c r="RF1842" s="72"/>
      <c r="RG1842" s="72"/>
      <c r="RH1842" s="72"/>
      <c r="RI1842" s="72"/>
      <c r="RJ1842" s="72"/>
      <c r="RK1842" s="72"/>
      <c r="RL1842" s="72"/>
      <c r="RM1842" s="72"/>
      <c r="RN1842" s="72"/>
      <c r="RO1842" s="72"/>
      <c r="RP1842" s="72"/>
      <c r="RQ1842" s="72"/>
      <c r="RR1842" s="72"/>
      <c r="RS1842" s="72"/>
      <c r="RT1842" s="72"/>
      <c r="RU1842" s="72"/>
      <c r="RV1842" s="72"/>
      <c r="RW1842" s="72"/>
      <c r="RX1842" s="72"/>
      <c r="RY1842" s="72"/>
      <c r="RZ1842" s="72"/>
      <c r="SA1842" s="72"/>
      <c r="SB1842" s="72"/>
      <c r="SC1842" s="72"/>
      <c r="SD1842" s="72"/>
      <c r="SE1842" s="72"/>
      <c r="SF1842" s="72"/>
      <c r="SG1842" s="72"/>
      <c r="SH1842" s="72"/>
      <c r="SI1842" s="72"/>
      <c r="SJ1842" s="72"/>
      <c r="SK1842" s="72"/>
      <c r="SL1842" s="72"/>
      <c r="SM1842" s="72"/>
      <c r="SN1842" s="72"/>
      <c r="SO1842" s="72"/>
      <c r="SP1842" s="72"/>
      <c r="SQ1842" s="72"/>
      <c r="SR1842" s="72"/>
      <c r="SS1842" s="72"/>
      <c r="ST1842" s="72"/>
      <c r="SU1842" s="72"/>
      <c r="SV1842" s="72"/>
      <c r="SW1842" s="72"/>
      <c r="SX1842" s="72"/>
      <c r="SY1842" s="72"/>
      <c r="SZ1842" s="72"/>
      <c r="TA1842" s="72"/>
      <c r="TB1842" s="72"/>
      <c r="TC1842" s="72"/>
    </row>
    <row r="1843" spans="1:523" ht="16.5" customHeight="1" x14ac:dyDescent="0.2">
      <c r="A1843" s="20">
        <v>1420</v>
      </c>
      <c r="B1843" s="20" t="s">
        <v>74</v>
      </c>
      <c r="C1843" s="20" t="s">
        <v>172</v>
      </c>
      <c r="D1843" s="20" t="s">
        <v>30</v>
      </c>
      <c r="E1843" s="20" t="s">
        <v>1347</v>
      </c>
      <c r="F1843" s="22" t="s">
        <v>383</v>
      </c>
      <c r="G1843" s="33" t="s">
        <v>86</v>
      </c>
      <c r="H1843" s="20" t="s">
        <v>154</v>
      </c>
      <c r="I1843" s="20" t="s">
        <v>27</v>
      </c>
      <c r="J1843" s="22" t="s">
        <v>1307</v>
      </c>
      <c r="K1843" s="20">
        <v>180</v>
      </c>
      <c r="L1843" s="20" t="s">
        <v>376</v>
      </c>
      <c r="M1843" s="20" t="s">
        <v>385</v>
      </c>
      <c r="N1843" s="20" t="s">
        <v>95</v>
      </c>
      <c r="O1843" s="20" t="s">
        <v>94</v>
      </c>
      <c r="P1843" s="23">
        <v>0.22</v>
      </c>
      <c r="Q1843" s="24">
        <v>9</v>
      </c>
      <c r="R1843" s="25">
        <v>45748</v>
      </c>
      <c r="S1843" s="20" t="s">
        <v>83</v>
      </c>
      <c r="T1843" s="23">
        <v>1940000000</v>
      </c>
      <c r="U1843" s="28" t="s">
        <v>46</v>
      </c>
      <c r="V1843" s="28" t="s">
        <v>52</v>
      </c>
      <c r="W1843" s="72"/>
      <c r="X1843" s="72"/>
      <c r="Y1843" s="72"/>
      <c r="Z1843" s="72"/>
      <c r="AA1843" s="72"/>
      <c r="AB1843" s="72"/>
      <c r="AC1843" s="72"/>
      <c r="AD1843" s="72"/>
      <c r="AE1843" s="72"/>
      <c r="AF1843" s="72"/>
      <c r="AG1843" s="72"/>
      <c r="AH1843" s="72"/>
      <c r="AI1843" s="72"/>
      <c r="AJ1843" s="72"/>
      <c r="AK1843" s="72"/>
      <c r="AL1843" s="72"/>
      <c r="AM1843" s="72"/>
      <c r="AN1843" s="72"/>
      <c r="AO1843" s="72"/>
      <c r="AP1843" s="72"/>
      <c r="AQ1843" s="72"/>
      <c r="AR1843" s="72"/>
      <c r="AS1843" s="72"/>
      <c r="AT1843" s="72"/>
      <c r="AU1843" s="72"/>
      <c r="AV1843" s="72"/>
      <c r="AW1843" s="72"/>
      <c r="AX1843" s="72"/>
      <c r="AY1843" s="72"/>
      <c r="AZ1843" s="72"/>
      <c r="BA1843" s="72"/>
      <c r="BB1843" s="72"/>
      <c r="BC1843" s="72"/>
      <c r="BD1843" s="72"/>
      <c r="BE1843" s="72"/>
      <c r="BF1843" s="72"/>
      <c r="BG1843" s="72"/>
      <c r="BH1843" s="72"/>
      <c r="BI1843" s="72"/>
      <c r="BJ1843" s="72"/>
      <c r="BK1843" s="72"/>
      <c r="BL1843" s="72"/>
      <c r="BM1843" s="72"/>
      <c r="BN1843" s="72"/>
      <c r="BO1843" s="72"/>
      <c r="BP1843" s="72"/>
      <c r="BQ1843" s="72"/>
      <c r="BR1843" s="72"/>
      <c r="BS1843" s="72"/>
      <c r="BT1843" s="72"/>
      <c r="BU1843" s="72"/>
      <c r="BV1843" s="72"/>
      <c r="BW1843" s="72"/>
      <c r="BX1843" s="72"/>
      <c r="BY1843" s="72"/>
      <c r="BZ1843" s="72"/>
      <c r="CA1843" s="72"/>
      <c r="CB1843" s="72"/>
      <c r="CC1843" s="72"/>
      <c r="CD1843" s="72"/>
      <c r="CE1843" s="72"/>
      <c r="CF1843" s="72"/>
      <c r="CG1843" s="72"/>
      <c r="CH1843" s="72"/>
      <c r="CI1843" s="72"/>
      <c r="CJ1843" s="72"/>
      <c r="CK1843" s="72"/>
      <c r="CL1843" s="72"/>
      <c r="CM1843" s="72"/>
      <c r="CN1843" s="72"/>
      <c r="CO1843" s="72"/>
      <c r="CP1843" s="72"/>
      <c r="CQ1843" s="72"/>
      <c r="CR1843" s="72"/>
      <c r="CS1843" s="72"/>
      <c r="CT1843" s="72"/>
      <c r="CU1843" s="72"/>
      <c r="CV1843" s="72"/>
      <c r="CW1843" s="72"/>
      <c r="CX1843" s="72"/>
      <c r="CY1843" s="72"/>
      <c r="CZ1843" s="72"/>
      <c r="DA1843" s="72"/>
      <c r="DB1843" s="72"/>
      <c r="DC1843" s="72"/>
      <c r="DD1843" s="72"/>
      <c r="DE1843" s="72"/>
      <c r="DF1843" s="72"/>
      <c r="DG1843" s="72"/>
      <c r="DH1843" s="72"/>
      <c r="DI1843" s="72"/>
      <c r="DJ1843" s="72"/>
      <c r="DK1843" s="72"/>
      <c r="DL1843" s="72"/>
      <c r="DM1843" s="72"/>
      <c r="DN1843" s="72"/>
      <c r="DO1843" s="72"/>
      <c r="DP1843" s="72"/>
      <c r="DQ1843" s="72"/>
      <c r="DR1843" s="72"/>
      <c r="DS1843" s="72"/>
      <c r="DT1843" s="72"/>
      <c r="DU1843" s="72"/>
      <c r="DV1843" s="72"/>
      <c r="DW1843" s="72"/>
      <c r="DX1843" s="72"/>
      <c r="DY1843" s="72"/>
      <c r="DZ1843" s="72"/>
      <c r="EA1843" s="72"/>
      <c r="EB1843" s="72"/>
      <c r="EC1843" s="72"/>
      <c r="ED1843" s="72"/>
      <c r="EE1843" s="72"/>
      <c r="EF1843" s="72"/>
      <c r="EG1843" s="72"/>
      <c r="EH1843" s="72"/>
      <c r="EI1843" s="72"/>
      <c r="EJ1843" s="72"/>
      <c r="EK1843" s="72"/>
      <c r="EL1843" s="72"/>
      <c r="EM1843" s="72"/>
      <c r="EN1843" s="72"/>
      <c r="EO1843" s="72"/>
      <c r="EP1843" s="72"/>
      <c r="EQ1843" s="72"/>
      <c r="ER1843" s="72"/>
      <c r="ES1843" s="72"/>
      <c r="ET1843" s="72"/>
      <c r="EU1843" s="72"/>
      <c r="EV1843" s="72"/>
      <c r="EW1843" s="72"/>
      <c r="EX1843" s="72"/>
      <c r="EY1843" s="72"/>
      <c r="EZ1843" s="72"/>
      <c r="FA1843" s="72"/>
      <c r="FB1843" s="72"/>
      <c r="FC1843" s="72"/>
      <c r="FD1843" s="72"/>
      <c r="FE1843" s="72"/>
      <c r="FF1843" s="72"/>
      <c r="FG1843" s="72"/>
      <c r="FH1843" s="72"/>
      <c r="FI1843" s="72"/>
      <c r="FJ1843" s="72"/>
      <c r="FK1843" s="72"/>
      <c r="FL1843" s="72"/>
      <c r="FM1843" s="72"/>
      <c r="FN1843" s="72"/>
      <c r="FO1843" s="72"/>
      <c r="FP1843" s="72"/>
      <c r="FQ1843" s="72"/>
      <c r="FR1843" s="72"/>
      <c r="FS1843" s="72"/>
      <c r="FT1843" s="72"/>
      <c r="FU1843" s="72"/>
      <c r="FV1843" s="72"/>
      <c r="FW1843" s="72"/>
      <c r="FX1843" s="72"/>
      <c r="FY1843" s="72"/>
      <c r="FZ1843" s="72"/>
      <c r="GA1843" s="72"/>
      <c r="GB1843" s="72"/>
      <c r="GC1843" s="72"/>
      <c r="GD1843" s="72"/>
      <c r="GE1843" s="72"/>
      <c r="GF1843" s="72"/>
      <c r="GG1843" s="72"/>
      <c r="GH1843" s="72"/>
      <c r="GI1843" s="72"/>
      <c r="GJ1843" s="72"/>
      <c r="GK1843" s="72"/>
      <c r="GL1843" s="72"/>
      <c r="GM1843" s="72"/>
      <c r="GN1843" s="72"/>
      <c r="GO1843" s="72"/>
      <c r="GP1843" s="72"/>
      <c r="GQ1843" s="72"/>
      <c r="GR1843" s="72"/>
      <c r="GS1843" s="72"/>
      <c r="GT1843" s="72"/>
      <c r="GU1843" s="72"/>
      <c r="GV1843" s="72"/>
      <c r="GW1843" s="72"/>
      <c r="GX1843" s="72"/>
      <c r="GY1843" s="72"/>
      <c r="GZ1843" s="72"/>
      <c r="HA1843" s="72"/>
      <c r="HB1843" s="72"/>
      <c r="HC1843" s="72"/>
      <c r="HD1843" s="72"/>
      <c r="HE1843" s="72"/>
      <c r="HF1843" s="72"/>
      <c r="HG1843" s="72"/>
      <c r="HH1843" s="72"/>
      <c r="HI1843" s="72"/>
      <c r="HJ1843" s="72"/>
      <c r="HK1843" s="72"/>
      <c r="HL1843" s="72"/>
      <c r="HM1843" s="72"/>
      <c r="HN1843" s="72"/>
      <c r="HO1843" s="72"/>
      <c r="HP1843" s="72"/>
      <c r="HQ1843" s="72"/>
      <c r="HR1843" s="72"/>
      <c r="HS1843" s="72"/>
      <c r="HT1843" s="72"/>
      <c r="HU1843" s="72"/>
      <c r="HV1843" s="72"/>
      <c r="HW1843" s="72"/>
      <c r="HX1843" s="72"/>
      <c r="HY1843" s="72"/>
      <c r="HZ1843" s="72"/>
      <c r="IA1843" s="72"/>
      <c r="IB1843" s="72"/>
      <c r="IC1843" s="72"/>
      <c r="ID1843" s="72"/>
      <c r="IE1843" s="72"/>
      <c r="IF1843" s="72"/>
      <c r="IG1843" s="72"/>
      <c r="IH1843" s="72"/>
      <c r="II1843" s="72"/>
      <c r="IJ1843" s="72"/>
      <c r="IK1843" s="72"/>
      <c r="IL1843" s="72"/>
      <c r="IM1843" s="72"/>
      <c r="IN1843" s="72"/>
      <c r="IO1843" s="72"/>
      <c r="IP1843" s="72"/>
      <c r="IQ1843" s="72"/>
      <c r="IR1843" s="72"/>
      <c r="IS1843" s="72"/>
      <c r="IT1843" s="72"/>
      <c r="IU1843" s="72"/>
      <c r="IV1843" s="72"/>
      <c r="IW1843" s="72"/>
      <c r="IX1843" s="72"/>
      <c r="IY1843" s="72"/>
      <c r="IZ1843" s="72"/>
      <c r="JA1843" s="72"/>
      <c r="JB1843" s="72"/>
      <c r="JC1843" s="72"/>
      <c r="JD1843" s="72"/>
      <c r="JE1843" s="72"/>
      <c r="JF1843" s="72"/>
      <c r="JG1843" s="72"/>
      <c r="JH1843" s="72"/>
      <c r="JI1843" s="72"/>
      <c r="JJ1843" s="72"/>
      <c r="JK1843" s="72"/>
      <c r="JL1843" s="72"/>
      <c r="JM1843" s="72"/>
      <c r="JN1843" s="72"/>
      <c r="JO1843" s="72"/>
      <c r="JP1843" s="72"/>
      <c r="JQ1843" s="72"/>
      <c r="JR1843" s="72"/>
      <c r="JS1843" s="72"/>
      <c r="JT1843" s="72"/>
      <c r="JU1843" s="72"/>
      <c r="JV1843" s="72"/>
      <c r="JW1843" s="72"/>
      <c r="JX1843" s="72"/>
      <c r="JY1843" s="72"/>
      <c r="JZ1843" s="72"/>
      <c r="KA1843" s="72"/>
      <c r="KB1843" s="72"/>
      <c r="KC1843" s="72"/>
      <c r="KD1843" s="72"/>
      <c r="KE1843" s="72"/>
      <c r="KF1843" s="72"/>
      <c r="KG1843" s="72"/>
      <c r="KH1843" s="72"/>
      <c r="KI1843" s="72"/>
      <c r="KJ1843" s="72"/>
      <c r="KK1843" s="72"/>
      <c r="KL1843" s="72"/>
      <c r="KM1843" s="72"/>
      <c r="KN1843" s="72"/>
      <c r="KO1843" s="72"/>
      <c r="KP1843" s="72"/>
      <c r="KQ1843" s="72"/>
      <c r="KR1843" s="72"/>
      <c r="KS1843" s="72"/>
      <c r="KT1843" s="72"/>
      <c r="KU1843" s="72"/>
      <c r="KV1843" s="72"/>
      <c r="KW1843" s="72"/>
      <c r="KX1843" s="72"/>
      <c r="KY1843" s="72"/>
      <c r="KZ1843" s="72"/>
      <c r="LA1843" s="72"/>
      <c r="LB1843" s="72"/>
      <c r="LC1843" s="72"/>
      <c r="LD1843" s="72"/>
      <c r="LE1843" s="72"/>
      <c r="LF1843" s="72"/>
      <c r="LG1843" s="72"/>
      <c r="LH1843" s="72"/>
      <c r="LI1843" s="72"/>
      <c r="LJ1843" s="72"/>
      <c r="LK1843" s="72"/>
      <c r="LL1843" s="72"/>
      <c r="LM1843" s="72"/>
      <c r="LN1843" s="72"/>
      <c r="LO1843" s="72"/>
      <c r="LP1843" s="72"/>
      <c r="LQ1843" s="72"/>
      <c r="LR1843" s="72"/>
      <c r="LS1843" s="72"/>
      <c r="LT1843" s="72"/>
      <c r="LU1843" s="72"/>
      <c r="LV1843" s="72"/>
      <c r="LW1843" s="72"/>
      <c r="LX1843" s="72"/>
      <c r="LY1843" s="72"/>
      <c r="LZ1843" s="72"/>
      <c r="MA1843" s="72"/>
      <c r="MB1843" s="72"/>
      <c r="MC1843" s="72"/>
      <c r="MD1843" s="72"/>
      <c r="ME1843" s="72"/>
      <c r="MF1843" s="72"/>
      <c r="MG1843" s="72"/>
      <c r="MH1843" s="72"/>
      <c r="MI1843" s="72"/>
      <c r="MJ1843" s="72"/>
      <c r="MK1843" s="72"/>
      <c r="ML1843" s="72"/>
      <c r="MM1843" s="72"/>
      <c r="MN1843" s="72"/>
      <c r="MO1843" s="72"/>
      <c r="MP1843" s="72"/>
      <c r="MQ1843" s="72"/>
      <c r="MR1843" s="72"/>
      <c r="MS1843" s="72"/>
      <c r="MT1843" s="72"/>
      <c r="MU1843" s="72"/>
      <c r="MV1843" s="72"/>
      <c r="MW1843" s="72"/>
      <c r="MX1843" s="72"/>
      <c r="MY1843" s="72"/>
      <c r="MZ1843" s="72"/>
      <c r="NA1843" s="72"/>
      <c r="NB1843" s="72"/>
      <c r="NC1843" s="72"/>
      <c r="ND1843" s="72"/>
      <c r="NE1843" s="72"/>
      <c r="NF1843" s="72"/>
      <c r="NG1843" s="72"/>
      <c r="NH1843" s="72"/>
      <c r="NI1843" s="72"/>
      <c r="NJ1843" s="72"/>
      <c r="NK1843" s="72"/>
      <c r="NL1843" s="72"/>
      <c r="NM1843" s="72"/>
      <c r="NN1843" s="72"/>
      <c r="NO1843" s="72"/>
      <c r="NP1843" s="72"/>
      <c r="NQ1843" s="72"/>
      <c r="NR1843" s="72"/>
      <c r="NS1843" s="72"/>
      <c r="NT1843" s="72"/>
      <c r="NU1843" s="72"/>
      <c r="NV1843" s="72"/>
      <c r="NW1843" s="72"/>
      <c r="NX1843" s="72"/>
      <c r="NY1843" s="72"/>
      <c r="NZ1843" s="72"/>
      <c r="OA1843" s="72"/>
      <c r="OB1843" s="72"/>
      <c r="OC1843" s="72"/>
      <c r="OD1843" s="72"/>
      <c r="OE1843" s="72"/>
      <c r="OF1843" s="72"/>
      <c r="OG1843" s="72"/>
      <c r="OH1843" s="72"/>
      <c r="OI1843" s="72"/>
      <c r="OJ1843" s="72"/>
      <c r="OK1843" s="72"/>
      <c r="OL1843" s="72"/>
      <c r="OM1843" s="72"/>
      <c r="ON1843" s="72"/>
      <c r="OO1843" s="72"/>
      <c r="OP1843" s="72"/>
      <c r="OQ1843" s="72"/>
      <c r="OR1843" s="72"/>
      <c r="OS1843" s="72"/>
      <c r="OT1843" s="72"/>
      <c r="OU1843" s="72"/>
      <c r="OV1843" s="72"/>
      <c r="OW1843" s="72"/>
      <c r="OX1843" s="72"/>
      <c r="OY1843" s="72"/>
      <c r="OZ1843" s="72"/>
      <c r="PA1843" s="72"/>
      <c r="PB1843" s="72"/>
      <c r="PC1843" s="72"/>
      <c r="PD1843" s="72"/>
      <c r="PE1843" s="72"/>
      <c r="PF1843" s="72"/>
      <c r="PG1843" s="72"/>
      <c r="PH1843" s="72"/>
      <c r="PI1843" s="72"/>
      <c r="PJ1843" s="72"/>
      <c r="PK1843" s="72"/>
      <c r="PL1843" s="72"/>
      <c r="PM1843" s="72"/>
      <c r="PN1843" s="72"/>
      <c r="PO1843" s="72"/>
      <c r="PP1843" s="72"/>
      <c r="PQ1843" s="72"/>
      <c r="PR1843" s="72"/>
      <c r="PS1843" s="72"/>
      <c r="PT1843" s="72"/>
      <c r="PU1843" s="72"/>
      <c r="PV1843" s="72"/>
      <c r="PW1843" s="72"/>
      <c r="PX1843" s="72"/>
      <c r="PY1843" s="72"/>
      <c r="PZ1843" s="72"/>
      <c r="QA1843" s="72"/>
      <c r="QB1843" s="72"/>
      <c r="QC1843" s="72"/>
      <c r="QD1843" s="72"/>
      <c r="QE1843" s="72"/>
      <c r="QF1843" s="72"/>
      <c r="QG1843" s="72"/>
      <c r="QH1843" s="72"/>
      <c r="QI1843" s="72"/>
      <c r="QJ1843" s="72"/>
      <c r="QK1843" s="72"/>
      <c r="QL1843" s="72"/>
      <c r="QM1843" s="72"/>
      <c r="QN1843" s="72"/>
      <c r="QO1843" s="72"/>
      <c r="QP1843" s="72"/>
      <c r="QQ1843" s="72"/>
      <c r="QR1843" s="72"/>
      <c r="QS1843" s="72"/>
      <c r="QT1843" s="72"/>
      <c r="QU1843" s="72"/>
      <c r="QV1843" s="72"/>
      <c r="QW1843" s="72"/>
      <c r="QX1843" s="72"/>
      <c r="QY1843" s="72"/>
      <c r="QZ1843" s="72"/>
      <c r="RA1843" s="72"/>
      <c r="RB1843" s="72"/>
      <c r="RC1843" s="72"/>
      <c r="RD1843" s="72"/>
      <c r="RE1843" s="72"/>
      <c r="RF1843" s="72"/>
      <c r="RG1843" s="72"/>
      <c r="RH1843" s="72"/>
      <c r="RI1843" s="72"/>
      <c r="RJ1843" s="72"/>
      <c r="RK1843" s="72"/>
      <c r="RL1843" s="72"/>
      <c r="RM1843" s="72"/>
      <c r="RN1843" s="72"/>
      <c r="RO1843" s="72"/>
      <c r="RP1843" s="72"/>
      <c r="RQ1843" s="72"/>
      <c r="RR1843" s="72"/>
      <c r="RS1843" s="72"/>
      <c r="RT1843" s="72"/>
      <c r="RU1843" s="72"/>
      <c r="RV1843" s="72"/>
      <c r="RW1843" s="72"/>
      <c r="RX1843" s="72"/>
      <c r="RY1843" s="72"/>
      <c r="RZ1843" s="72"/>
      <c r="SA1843" s="72"/>
      <c r="SB1843" s="72"/>
      <c r="SC1843" s="72"/>
      <c r="SD1843" s="72"/>
      <c r="SE1843" s="72"/>
      <c r="SF1843" s="72"/>
      <c r="SG1843" s="72"/>
      <c r="SH1843" s="72"/>
      <c r="SI1843" s="72"/>
      <c r="SJ1843" s="72"/>
      <c r="SK1843" s="72"/>
      <c r="SL1843" s="72"/>
      <c r="SM1843" s="72"/>
      <c r="SN1843" s="72"/>
      <c r="SO1843" s="72"/>
      <c r="SP1843" s="72"/>
      <c r="SQ1843" s="72"/>
      <c r="SR1843" s="72"/>
      <c r="SS1843" s="72"/>
      <c r="ST1843" s="72"/>
      <c r="SU1843" s="72"/>
      <c r="SV1843" s="72"/>
      <c r="SW1843" s="72"/>
      <c r="SX1843" s="72"/>
      <c r="SY1843" s="72"/>
      <c r="SZ1843" s="72"/>
      <c r="TA1843" s="72"/>
      <c r="TB1843" s="72"/>
      <c r="TC1843" s="72"/>
    </row>
    <row r="1844" spans="1:523" ht="16.5" customHeight="1" x14ac:dyDescent="0.2">
      <c r="A1844" s="20">
        <v>1432</v>
      </c>
      <c r="B1844" s="20" t="s">
        <v>74</v>
      </c>
      <c r="C1844" s="20" t="s">
        <v>172</v>
      </c>
      <c r="D1844" s="20" t="s">
        <v>49</v>
      </c>
      <c r="E1844" s="20" t="s">
        <v>1347</v>
      </c>
      <c r="F1844" s="22" t="s">
        <v>383</v>
      </c>
      <c r="G1844" s="33" t="s">
        <v>96</v>
      </c>
      <c r="H1844" s="20" t="s">
        <v>154</v>
      </c>
      <c r="I1844" s="20" t="s">
        <v>27</v>
      </c>
      <c r="J1844" s="22" t="s">
        <v>1308</v>
      </c>
      <c r="K1844" s="20">
        <v>180</v>
      </c>
      <c r="L1844" s="20" t="s">
        <v>376</v>
      </c>
      <c r="M1844" s="20" t="s">
        <v>385</v>
      </c>
      <c r="N1844" s="20" t="s">
        <v>95</v>
      </c>
      <c r="O1844" s="20" t="s">
        <v>94</v>
      </c>
      <c r="P1844" s="23">
        <v>0.22</v>
      </c>
      <c r="Q1844" s="24">
        <v>9</v>
      </c>
      <c r="R1844" s="25">
        <v>45748</v>
      </c>
      <c r="S1844" s="20" t="s">
        <v>83</v>
      </c>
      <c r="T1844" s="23">
        <v>1940000000</v>
      </c>
      <c r="U1844" s="28" t="s">
        <v>46</v>
      </c>
      <c r="V1844" s="28" t="s">
        <v>52</v>
      </c>
      <c r="W1844" s="72"/>
      <c r="X1844" s="72"/>
      <c r="Y1844" s="72"/>
      <c r="Z1844" s="72"/>
      <c r="AA1844" s="72"/>
      <c r="AB1844" s="72"/>
      <c r="AC1844" s="72"/>
      <c r="AD1844" s="72"/>
      <c r="AE1844" s="72"/>
      <c r="AF1844" s="72"/>
      <c r="AG1844" s="72"/>
      <c r="AH1844" s="72"/>
      <c r="AI1844" s="72"/>
      <c r="AJ1844" s="72"/>
      <c r="AK1844" s="72"/>
      <c r="AL1844" s="72"/>
      <c r="AM1844" s="72"/>
      <c r="AN1844" s="72"/>
      <c r="AO1844" s="72"/>
      <c r="AP1844" s="72"/>
      <c r="AQ1844" s="72"/>
      <c r="AR1844" s="72"/>
      <c r="AS1844" s="72"/>
      <c r="AT1844" s="72"/>
      <c r="AU1844" s="72"/>
      <c r="AV1844" s="72"/>
      <c r="AW1844" s="72"/>
      <c r="AX1844" s="72"/>
      <c r="AY1844" s="72"/>
      <c r="AZ1844" s="72"/>
      <c r="BA1844" s="72"/>
      <c r="BB1844" s="72"/>
      <c r="BC1844" s="72"/>
      <c r="BD1844" s="72"/>
      <c r="BE1844" s="72"/>
      <c r="BF1844" s="72"/>
      <c r="BG1844" s="72"/>
      <c r="BH1844" s="72"/>
      <c r="BI1844" s="72"/>
      <c r="BJ1844" s="72"/>
      <c r="BK1844" s="72"/>
      <c r="BL1844" s="72"/>
      <c r="BM1844" s="72"/>
      <c r="BN1844" s="72"/>
      <c r="BO1844" s="72"/>
      <c r="BP1844" s="72"/>
      <c r="BQ1844" s="72"/>
      <c r="BR1844" s="72"/>
      <c r="BS1844" s="72"/>
      <c r="BT1844" s="72"/>
      <c r="BU1844" s="72"/>
      <c r="BV1844" s="72"/>
      <c r="BW1844" s="72"/>
      <c r="BX1844" s="72"/>
      <c r="BY1844" s="72"/>
      <c r="BZ1844" s="72"/>
      <c r="CA1844" s="72"/>
      <c r="CB1844" s="72"/>
      <c r="CC1844" s="72"/>
      <c r="CD1844" s="72"/>
      <c r="CE1844" s="72"/>
      <c r="CF1844" s="72"/>
      <c r="CG1844" s="72"/>
      <c r="CH1844" s="72"/>
      <c r="CI1844" s="72"/>
      <c r="CJ1844" s="72"/>
      <c r="CK1844" s="72"/>
      <c r="CL1844" s="72"/>
      <c r="CM1844" s="72"/>
      <c r="CN1844" s="72"/>
      <c r="CO1844" s="72"/>
      <c r="CP1844" s="72"/>
      <c r="CQ1844" s="72"/>
      <c r="CR1844" s="72"/>
      <c r="CS1844" s="72"/>
      <c r="CT1844" s="72"/>
      <c r="CU1844" s="72"/>
      <c r="CV1844" s="72"/>
      <c r="CW1844" s="72"/>
      <c r="CX1844" s="72"/>
      <c r="CY1844" s="72"/>
      <c r="CZ1844" s="72"/>
      <c r="DA1844" s="72"/>
      <c r="DB1844" s="72"/>
      <c r="DC1844" s="72"/>
      <c r="DD1844" s="72"/>
      <c r="DE1844" s="72"/>
      <c r="DF1844" s="72"/>
      <c r="DG1844" s="72"/>
      <c r="DH1844" s="72"/>
      <c r="DI1844" s="72"/>
      <c r="DJ1844" s="72"/>
      <c r="DK1844" s="72"/>
      <c r="DL1844" s="72"/>
      <c r="DM1844" s="72"/>
      <c r="DN1844" s="72"/>
      <c r="DO1844" s="72"/>
      <c r="DP1844" s="72"/>
      <c r="DQ1844" s="72"/>
      <c r="DR1844" s="72"/>
      <c r="DS1844" s="72"/>
      <c r="DT1844" s="72"/>
      <c r="DU1844" s="72"/>
      <c r="DV1844" s="72"/>
      <c r="DW1844" s="72"/>
      <c r="DX1844" s="72"/>
      <c r="DY1844" s="72"/>
      <c r="DZ1844" s="72"/>
      <c r="EA1844" s="72"/>
      <c r="EB1844" s="72"/>
      <c r="EC1844" s="72"/>
      <c r="ED1844" s="72"/>
      <c r="EE1844" s="72"/>
      <c r="EF1844" s="72"/>
      <c r="EG1844" s="72"/>
      <c r="EH1844" s="72"/>
      <c r="EI1844" s="72"/>
      <c r="EJ1844" s="72"/>
      <c r="EK1844" s="72"/>
      <c r="EL1844" s="72"/>
      <c r="EM1844" s="72"/>
      <c r="EN1844" s="72"/>
      <c r="EO1844" s="72"/>
      <c r="EP1844" s="72"/>
      <c r="EQ1844" s="72"/>
      <c r="ER1844" s="72"/>
      <c r="ES1844" s="72"/>
      <c r="ET1844" s="72"/>
      <c r="EU1844" s="72"/>
      <c r="EV1844" s="72"/>
      <c r="EW1844" s="72"/>
      <c r="EX1844" s="72"/>
      <c r="EY1844" s="72"/>
      <c r="EZ1844" s="72"/>
      <c r="FA1844" s="72"/>
      <c r="FB1844" s="72"/>
      <c r="FC1844" s="72"/>
      <c r="FD1844" s="72"/>
      <c r="FE1844" s="72"/>
      <c r="FF1844" s="72"/>
      <c r="FG1844" s="72"/>
      <c r="FH1844" s="72"/>
      <c r="FI1844" s="72"/>
      <c r="FJ1844" s="72"/>
      <c r="FK1844" s="72"/>
      <c r="FL1844" s="72"/>
      <c r="FM1844" s="72"/>
      <c r="FN1844" s="72"/>
      <c r="FO1844" s="72"/>
      <c r="FP1844" s="72"/>
      <c r="FQ1844" s="72"/>
      <c r="FR1844" s="72"/>
      <c r="FS1844" s="72"/>
      <c r="FT1844" s="72"/>
      <c r="FU1844" s="72"/>
      <c r="FV1844" s="72"/>
      <c r="FW1844" s="72"/>
      <c r="FX1844" s="72"/>
      <c r="FY1844" s="72"/>
      <c r="FZ1844" s="72"/>
      <c r="GA1844" s="72"/>
      <c r="GB1844" s="72"/>
      <c r="GC1844" s="72"/>
      <c r="GD1844" s="72"/>
      <c r="GE1844" s="72"/>
      <c r="GF1844" s="72"/>
      <c r="GG1844" s="72"/>
      <c r="GH1844" s="72"/>
      <c r="GI1844" s="72"/>
      <c r="GJ1844" s="72"/>
      <c r="GK1844" s="72"/>
      <c r="GL1844" s="72"/>
      <c r="GM1844" s="72"/>
      <c r="GN1844" s="72"/>
      <c r="GO1844" s="72"/>
      <c r="GP1844" s="72"/>
      <c r="GQ1844" s="72"/>
      <c r="GR1844" s="72"/>
      <c r="GS1844" s="72"/>
      <c r="GT1844" s="72"/>
      <c r="GU1844" s="72"/>
      <c r="GV1844" s="72"/>
      <c r="GW1844" s="72"/>
      <c r="GX1844" s="72"/>
      <c r="GY1844" s="72"/>
      <c r="GZ1844" s="72"/>
      <c r="HA1844" s="72"/>
      <c r="HB1844" s="72"/>
      <c r="HC1844" s="72"/>
      <c r="HD1844" s="72"/>
      <c r="HE1844" s="72"/>
      <c r="HF1844" s="72"/>
      <c r="HG1844" s="72"/>
      <c r="HH1844" s="72"/>
      <c r="HI1844" s="72"/>
      <c r="HJ1844" s="72"/>
      <c r="HK1844" s="72"/>
      <c r="HL1844" s="72"/>
      <c r="HM1844" s="72"/>
      <c r="HN1844" s="72"/>
      <c r="HO1844" s="72"/>
      <c r="HP1844" s="72"/>
      <c r="HQ1844" s="72"/>
      <c r="HR1844" s="72"/>
      <c r="HS1844" s="72"/>
      <c r="HT1844" s="72"/>
      <c r="HU1844" s="72"/>
      <c r="HV1844" s="72"/>
      <c r="HW1844" s="72"/>
      <c r="HX1844" s="72"/>
      <c r="HY1844" s="72"/>
      <c r="HZ1844" s="72"/>
      <c r="IA1844" s="72"/>
      <c r="IB1844" s="72"/>
      <c r="IC1844" s="72"/>
      <c r="ID1844" s="72"/>
      <c r="IE1844" s="72"/>
      <c r="IF1844" s="72"/>
      <c r="IG1844" s="72"/>
      <c r="IH1844" s="72"/>
      <c r="II1844" s="72"/>
      <c r="IJ1844" s="72"/>
      <c r="IK1844" s="72"/>
      <c r="IL1844" s="72"/>
      <c r="IM1844" s="72"/>
      <c r="IN1844" s="72"/>
      <c r="IO1844" s="72"/>
      <c r="IP1844" s="72"/>
      <c r="IQ1844" s="72"/>
      <c r="IR1844" s="72"/>
      <c r="IS1844" s="72"/>
      <c r="IT1844" s="72"/>
      <c r="IU1844" s="72"/>
      <c r="IV1844" s="72"/>
      <c r="IW1844" s="72"/>
      <c r="IX1844" s="72"/>
      <c r="IY1844" s="72"/>
      <c r="IZ1844" s="72"/>
      <c r="JA1844" s="72"/>
      <c r="JB1844" s="72"/>
      <c r="JC1844" s="72"/>
      <c r="JD1844" s="72"/>
      <c r="JE1844" s="72"/>
      <c r="JF1844" s="72"/>
      <c r="JG1844" s="72"/>
      <c r="JH1844" s="72"/>
      <c r="JI1844" s="72"/>
      <c r="JJ1844" s="72"/>
      <c r="JK1844" s="72"/>
      <c r="JL1844" s="72"/>
      <c r="JM1844" s="72"/>
      <c r="JN1844" s="72"/>
      <c r="JO1844" s="72"/>
      <c r="JP1844" s="72"/>
      <c r="JQ1844" s="72"/>
      <c r="JR1844" s="72"/>
      <c r="JS1844" s="72"/>
      <c r="JT1844" s="72"/>
      <c r="JU1844" s="72"/>
      <c r="JV1844" s="72"/>
      <c r="JW1844" s="72"/>
      <c r="JX1844" s="72"/>
      <c r="JY1844" s="72"/>
      <c r="JZ1844" s="72"/>
      <c r="KA1844" s="72"/>
      <c r="KB1844" s="72"/>
      <c r="KC1844" s="72"/>
      <c r="KD1844" s="72"/>
      <c r="KE1844" s="72"/>
      <c r="KF1844" s="72"/>
      <c r="KG1844" s="72"/>
      <c r="KH1844" s="72"/>
      <c r="KI1844" s="72"/>
      <c r="KJ1844" s="72"/>
      <c r="KK1844" s="72"/>
      <c r="KL1844" s="72"/>
      <c r="KM1844" s="72"/>
      <c r="KN1844" s="72"/>
      <c r="KO1844" s="72"/>
      <c r="KP1844" s="72"/>
      <c r="KQ1844" s="72"/>
      <c r="KR1844" s="72"/>
      <c r="KS1844" s="72"/>
      <c r="KT1844" s="72"/>
      <c r="KU1844" s="72"/>
      <c r="KV1844" s="72"/>
      <c r="KW1844" s="72"/>
      <c r="KX1844" s="72"/>
      <c r="KY1844" s="72"/>
      <c r="KZ1844" s="72"/>
      <c r="LA1844" s="72"/>
      <c r="LB1844" s="72"/>
      <c r="LC1844" s="72"/>
      <c r="LD1844" s="72"/>
      <c r="LE1844" s="72"/>
      <c r="LF1844" s="72"/>
      <c r="LG1844" s="72"/>
      <c r="LH1844" s="72"/>
      <c r="LI1844" s="72"/>
      <c r="LJ1844" s="72"/>
      <c r="LK1844" s="72"/>
      <c r="LL1844" s="72"/>
      <c r="LM1844" s="72"/>
      <c r="LN1844" s="72"/>
      <c r="LO1844" s="72"/>
      <c r="LP1844" s="72"/>
      <c r="LQ1844" s="72"/>
      <c r="LR1844" s="72"/>
      <c r="LS1844" s="72"/>
      <c r="LT1844" s="72"/>
      <c r="LU1844" s="72"/>
      <c r="LV1844" s="72"/>
      <c r="LW1844" s="72"/>
      <c r="LX1844" s="72"/>
      <c r="LY1844" s="72"/>
      <c r="LZ1844" s="72"/>
      <c r="MA1844" s="72"/>
      <c r="MB1844" s="72"/>
      <c r="MC1844" s="72"/>
      <c r="MD1844" s="72"/>
      <c r="ME1844" s="72"/>
      <c r="MF1844" s="72"/>
      <c r="MG1844" s="72"/>
      <c r="MH1844" s="72"/>
      <c r="MI1844" s="72"/>
      <c r="MJ1844" s="72"/>
      <c r="MK1844" s="72"/>
      <c r="ML1844" s="72"/>
      <c r="MM1844" s="72"/>
      <c r="MN1844" s="72"/>
      <c r="MO1844" s="72"/>
      <c r="MP1844" s="72"/>
      <c r="MQ1844" s="72"/>
      <c r="MR1844" s="72"/>
      <c r="MS1844" s="72"/>
      <c r="MT1844" s="72"/>
      <c r="MU1844" s="72"/>
      <c r="MV1844" s="72"/>
      <c r="MW1844" s="72"/>
      <c r="MX1844" s="72"/>
      <c r="MY1844" s="72"/>
      <c r="MZ1844" s="72"/>
      <c r="NA1844" s="72"/>
      <c r="NB1844" s="72"/>
      <c r="NC1844" s="72"/>
      <c r="ND1844" s="72"/>
      <c r="NE1844" s="72"/>
      <c r="NF1844" s="72"/>
      <c r="NG1844" s="72"/>
      <c r="NH1844" s="72"/>
      <c r="NI1844" s="72"/>
      <c r="NJ1844" s="72"/>
      <c r="NK1844" s="72"/>
      <c r="NL1844" s="72"/>
      <c r="NM1844" s="72"/>
      <c r="NN1844" s="72"/>
      <c r="NO1844" s="72"/>
      <c r="NP1844" s="72"/>
      <c r="NQ1844" s="72"/>
      <c r="NR1844" s="72"/>
      <c r="NS1844" s="72"/>
      <c r="NT1844" s="72"/>
      <c r="NU1844" s="72"/>
      <c r="NV1844" s="72"/>
      <c r="NW1844" s="72"/>
      <c r="NX1844" s="72"/>
      <c r="NY1844" s="72"/>
      <c r="NZ1844" s="72"/>
      <c r="OA1844" s="72"/>
      <c r="OB1844" s="72"/>
      <c r="OC1844" s="72"/>
      <c r="OD1844" s="72"/>
      <c r="OE1844" s="72"/>
      <c r="OF1844" s="72"/>
      <c r="OG1844" s="72"/>
      <c r="OH1844" s="72"/>
      <c r="OI1844" s="72"/>
      <c r="OJ1844" s="72"/>
      <c r="OK1844" s="72"/>
      <c r="OL1844" s="72"/>
      <c r="OM1844" s="72"/>
      <c r="ON1844" s="72"/>
      <c r="OO1844" s="72"/>
      <c r="OP1844" s="72"/>
      <c r="OQ1844" s="72"/>
      <c r="OR1844" s="72"/>
      <c r="OS1844" s="72"/>
      <c r="OT1844" s="72"/>
      <c r="OU1844" s="72"/>
      <c r="OV1844" s="72"/>
      <c r="OW1844" s="72"/>
      <c r="OX1844" s="72"/>
      <c r="OY1844" s="72"/>
      <c r="OZ1844" s="72"/>
      <c r="PA1844" s="72"/>
      <c r="PB1844" s="72"/>
      <c r="PC1844" s="72"/>
      <c r="PD1844" s="72"/>
      <c r="PE1844" s="72"/>
      <c r="PF1844" s="72"/>
      <c r="PG1844" s="72"/>
      <c r="PH1844" s="72"/>
      <c r="PI1844" s="72"/>
      <c r="PJ1844" s="72"/>
      <c r="PK1844" s="72"/>
      <c r="PL1844" s="72"/>
      <c r="PM1844" s="72"/>
      <c r="PN1844" s="72"/>
      <c r="PO1844" s="72"/>
      <c r="PP1844" s="72"/>
      <c r="PQ1844" s="72"/>
      <c r="PR1844" s="72"/>
      <c r="PS1844" s="72"/>
      <c r="PT1844" s="72"/>
      <c r="PU1844" s="72"/>
      <c r="PV1844" s="72"/>
      <c r="PW1844" s="72"/>
      <c r="PX1844" s="72"/>
      <c r="PY1844" s="72"/>
      <c r="PZ1844" s="72"/>
      <c r="QA1844" s="72"/>
      <c r="QB1844" s="72"/>
      <c r="QC1844" s="72"/>
      <c r="QD1844" s="72"/>
      <c r="QE1844" s="72"/>
      <c r="QF1844" s="72"/>
      <c r="QG1844" s="72"/>
      <c r="QH1844" s="72"/>
      <c r="QI1844" s="72"/>
      <c r="QJ1844" s="72"/>
      <c r="QK1844" s="72"/>
      <c r="QL1844" s="72"/>
      <c r="QM1844" s="72"/>
      <c r="QN1844" s="72"/>
      <c r="QO1844" s="72"/>
      <c r="QP1844" s="72"/>
      <c r="QQ1844" s="72"/>
      <c r="QR1844" s="72"/>
      <c r="QS1844" s="72"/>
      <c r="QT1844" s="72"/>
      <c r="QU1844" s="72"/>
      <c r="QV1844" s="72"/>
      <c r="QW1844" s="72"/>
      <c r="QX1844" s="72"/>
      <c r="QY1844" s="72"/>
      <c r="QZ1844" s="72"/>
      <c r="RA1844" s="72"/>
      <c r="RB1844" s="72"/>
      <c r="RC1844" s="72"/>
      <c r="RD1844" s="72"/>
      <c r="RE1844" s="72"/>
      <c r="RF1844" s="72"/>
      <c r="RG1844" s="72"/>
      <c r="RH1844" s="72"/>
      <c r="RI1844" s="72"/>
      <c r="RJ1844" s="72"/>
      <c r="RK1844" s="72"/>
      <c r="RL1844" s="72"/>
      <c r="RM1844" s="72"/>
      <c r="RN1844" s="72"/>
      <c r="RO1844" s="72"/>
      <c r="RP1844" s="72"/>
      <c r="RQ1844" s="72"/>
      <c r="RR1844" s="72"/>
      <c r="RS1844" s="72"/>
      <c r="RT1844" s="72"/>
      <c r="RU1844" s="72"/>
      <c r="RV1844" s="72"/>
      <c r="RW1844" s="72"/>
      <c r="RX1844" s="72"/>
      <c r="RY1844" s="72"/>
      <c r="RZ1844" s="72"/>
      <c r="SA1844" s="72"/>
      <c r="SB1844" s="72"/>
      <c r="SC1844" s="72"/>
      <c r="SD1844" s="72"/>
      <c r="SE1844" s="72"/>
      <c r="SF1844" s="72"/>
      <c r="SG1844" s="72"/>
      <c r="SH1844" s="72"/>
      <c r="SI1844" s="72"/>
      <c r="SJ1844" s="72"/>
      <c r="SK1844" s="72"/>
      <c r="SL1844" s="72"/>
      <c r="SM1844" s="72"/>
      <c r="SN1844" s="72"/>
      <c r="SO1844" s="72"/>
      <c r="SP1844" s="72"/>
      <c r="SQ1844" s="72"/>
      <c r="SR1844" s="72"/>
      <c r="SS1844" s="72"/>
      <c r="ST1844" s="72"/>
      <c r="SU1844" s="72"/>
      <c r="SV1844" s="72"/>
      <c r="SW1844" s="72"/>
      <c r="SX1844" s="72"/>
      <c r="SY1844" s="72"/>
      <c r="SZ1844" s="72"/>
      <c r="TA1844" s="72"/>
      <c r="TB1844" s="72"/>
      <c r="TC1844" s="72"/>
    </row>
    <row r="1845" spans="1:523" ht="16.5" customHeight="1" x14ac:dyDescent="0.2">
      <c r="A1845" s="20">
        <v>1433</v>
      </c>
      <c r="B1845" s="20" t="s">
        <v>74</v>
      </c>
      <c r="C1845" s="20" t="s">
        <v>172</v>
      </c>
      <c r="D1845" s="20" t="s">
        <v>49</v>
      </c>
      <c r="E1845" s="20" t="s">
        <v>1341</v>
      </c>
      <c r="F1845" s="22" t="s">
        <v>386</v>
      </c>
      <c r="G1845" s="33" t="s">
        <v>96</v>
      </c>
      <c r="H1845" s="20" t="s">
        <v>26</v>
      </c>
      <c r="I1845" s="20" t="s">
        <v>27</v>
      </c>
      <c r="J1845" s="22" t="s">
        <v>1309</v>
      </c>
      <c r="K1845" s="20">
        <v>2</v>
      </c>
      <c r="L1845" s="20" t="s">
        <v>376</v>
      </c>
      <c r="M1845" s="20" t="s">
        <v>388</v>
      </c>
      <c r="N1845" s="20" t="s">
        <v>95</v>
      </c>
      <c r="O1845" s="20" t="s">
        <v>94</v>
      </c>
      <c r="P1845" s="23">
        <v>0.02</v>
      </c>
      <c r="Q1845" s="24">
        <v>6</v>
      </c>
      <c r="R1845" s="25">
        <v>45839</v>
      </c>
      <c r="S1845" s="20" t="s">
        <v>29</v>
      </c>
      <c r="T1845" s="23">
        <v>100000000</v>
      </c>
      <c r="U1845" s="28" t="s">
        <v>46</v>
      </c>
      <c r="V1845" s="28" t="s">
        <v>52</v>
      </c>
      <c r="W1845" s="72"/>
      <c r="X1845" s="72"/>
      <c r="Y1845" s="72"/>
      <c r="Z1845" s="72"/>
      <c r="AA1845" s="72"/>
      <c r="AB1845" s="72"/>
      <c r="AC1845" s="72"/>
      <c r="AD1845" s="72"/>
      <c r="AE1845" s="72"/>
      <c r="AF1845" s="72"/>
      <c r="AG1845" s="72"/>
      <c r="AH1845" s="72"/>
      <c r="AI1845" s="72"/>
      <c r="AJ1845" s="72"/>
      <c r="AK1845" s="72"/>
      <c r="AL1845" s="72"/>
      <c r="AM1845" s="72"/>
      <c r="AN1845" s="72"/>
      <c r="AO1845" s="72"/>
      <c r="AP1845" s="72"/>
      <c r="AQ1845" s="72"/>
      <c r="AR1845" s="72"/>
      <c r="AS1845" s="72"/>
      <c r="AT1845" s="72"/>
      <c r="AU1845" s="72"/>
      <c r="AV1845" s="72"/>
      <c r="AW1845" s="72"/>
      <c r="AX1845" s="72"/>
      <c r="AY1845" s="72"/>
      <c r="AZ1845" s="72"/>
      <c r="BA1845" s="72"/>
      <c r="BB1845" s="72"/>
      <c r="BC1845" s="72"/>
      <c r="BD1845" s="72"/>
      <c r="BE1845" s="72"/>
      <c r="BF1845" s="72"/>
      <c r="BG1845" s="72"/>
      <c r="BH1845" s="72"/>
      <c r="BI1845" s="72"/>
      <c r="BJ1845" s="72"/>
      <c r="BK1845" s="72"/>
      <c r="BL1845" s="72"/>
      <c r="BM1845" s="72"/>
      <c r="BN1845" s="72"/>
      <c r="BO1845" s="72"/>
      <c r="BP1845" s="72"/>
      <c r="BQ1845" s="72"/>
      <c r="BR1845" s="72"/>
      <c r="BS1845" s="72"/>
      <c r="BT1845" s="72"/>
      <c r="BU1845" s="72"/>
      <c r="BV1845" s="72"/>
      <c r="BW1845" s="72"/>
      <c r="BX1845" s="72"/>
      <c r="BY1845" s="72"/>
      <c r="BZ1845" s="72"/>
      <c r="CA1845" s="72"/>
      <c r="CB1845" s="72"/>
      <c r="CC1845" s="72"/>
      <c r="CD1845" s="72"/>
      <c r="CE1845" s="72"/>
      <c r="CF1845" s="72"/>
      <c r="CG1845" s="72"/>
      <c r="CH1845" s="72"/>
      <c r="CI1845" s="72"/>
      <c r="CJ1845" s="72"/>
      <c r="CK1845" s="72"/>
      <c r="CL1845" s="72"/>
      <c r="CM1845" s="72"/>
      <c r="CN1845" s="72"/>
      <c r="CO1845" s="72"/>
      <c r="CP1845" s="72"/>
      <c r="CQ1845" s="72"/>
      <c r="CR1845" s="72"/>
      <c r="CS1845" s="72"/>
      <c r="CT1845" s="72"/>
      <c r="CU1845" s="72"/>
      <c r="CV1845" s="72"/>
      <c r="CW1845" s="72"/>
      <c r="CX1845" s="72"/>
      <c r="CY1845" s="72"/>
      <c r="CZ1845" s="72"/>
      <c r="DA1845" s="72"/>
      <c r="DB1845" s="72"/>
      <c r="DC1845" s="72"/>
      <c r="DD1845" s="72"/>
      <c r="DE1845" s="72"/>
      <c r="DF1845" s="72"/>
      <c r="DG1845" s="72"/>
      <c r="DH1845" s="72"/>
      <c r="DI1845" s="72"/>
      <c r="DJ1845" s="72"/>
      <c r="DK1845" s="72"/>
      <c r="DL1845" s="72"/>
      <c r="DM1845" s="72"/>
      <c r="DN1845" s="72"/>
      <c r="DO1845" s="72"/>
      <c r="DP1845" s="72"/>
      <c r="DQ1845" s="72"/>
      <c r="DR1845" s="72"/>
      <c r="DS1845" s="72"/>
      <c r="DT1845" s="72"/>
      <c r="DU1845" s="72"/>
      <c r="DV1845" s="72"/>
      <c r="DW1845" s="72"/>
      <c r="DX1845" s="72"/>
      <c r="DY1845" s="72"/>
      <c r="DZ1845" s="72"/>
      <c r="EA1845" s="72"/>
      <c r="EB1845" s="72"/>
      <c r="EC1845" s="72"/>
      <c r="ED1845" s="72"/>
      <c r="EE1845" s="72"/>
      <c r="EF1845" s="72"/>
      <c r="EG1845" s="72"/>
      <c r="EH1845" s="72"/>
      <c r="EI1845" s="72"/>
      <c r="EJ1845" s="72"/>
      <c r="EK1845" s="72"/>
      <c r="EL1845" s="72"/>
      <c r="EM1845" s="72"/>
      <c r="EN1845" s="72"/>
      <c r="EO1845" s="72"/>
      <c r="EP1845" s="72"/>
      <c r="EQ1845" s="72"/>
      <c r="ER1845" s="72"/>
      <c r="ES1845" s="72"/>
      <c r="ET1845" s="72"/>
      <c r="EU1845" s="72"/>
      <c r="EV1845" s="72"/>
      <c r="EW1845" s="72"/>
      <c r="EX1845" s="72"/>
      <c r="EY1845" s="72"/>
      <c r="EZ1845" s="72"/>
      <c r="FA1845" s="72"/>
      <c r="FB1845" s="72"/>
      <c r="FC1845" s="72"/>
      <c r="FD1845" s="72"/>
      <c r="FE1845" s="72"/>
      <c r="FF1845" s="72"/>
      <c r="FG1845" s="72"/>
      <c r="FH1845" s="72"/>
      <c r="FI1845" s="72"/>
      <c r="FJ1845" s="72"/>
      <c r="FK1845" s="72"/>
      <c r="FL1845" s="72"/>
      <c r="FM1845" s="72"/>
      <c r="FN1845" s="72"/>
      <c r="FO1845" s="72"/>
      <c r="FP1845" s="72"/>
      <c r="FQ1845" s="72"/>
      <c r="FR1845" s="72"/>
      <c r="FS1845" s="72"/>
      <c r="FT1845" s="72"/>
      <c r="FU1845" s="72"/>
      <c r="FV1845" s="72"/>
      <c r="FW1845" s="72"/>
      <c r="FX1845" s="72"/>
      <c r="FY1845" s="72"/>
      <c r="FZ1845" s="72"/>
      <c r="GA1845" s="72"/>
      <c r="GB1845" s="72"/>
      <c r="GC1845" s="72"/>
      <c r="GD1845" s="72"/>
      <c r="GE1845" s="72"/>
      <c r="GF1845" s="72"/>
      <c r="GG1845" s="72"/>
      <c r="GH1845" s="72"/>
      <c r="GI1845" s="72"/>
      <c r="GJ1845" s="72"/>
      <c r="GK1845" s="72"/>
      <c r="GL1845" s="72"/>
      <c r="GM1845" s="72"/>
      <c r="GN1845" s="72"/>
      <c r="GO1845" s="72"/>
      <c r="GP1845" s="72"/>
      <c r="GQ1845" s="72"/>
      <c r="GR1845" s="72"/>
      <c r="GS1845" s="72"/>
      <c r="GT1845" s="72"/>
      <c r="GU1845" s="72"/>
      <c r="GV1845" s="72"/>
      <c r="GW1845" s="72"/>
      <c r="GX1845" s="72"/>
      <c r="GY1845" s="72"/>
      <c r="GZ1845" s="72"/>
      <c r="HA1845" s="72"/>
      <c r="HB1845" s="72"/>
      <c r="HC1845" s="72"/>
      <c r="HD1845" s="72"/>
      <c r="HE1845" s="72"/>
      <c r="HF1845" s="72"/>
      <c r="HG1845" s="72"/>
      <c r="HH1845" s="72"/>
      <c r="HI1845" s="72"/>
      <c r="HJ1845" s="72"/>
      <c r="HK1845" s="72"/>
      <c r="HL1845" s="72"/>
      <c r="HM1845" s="72"/>
      <c r="HN1845" s="72"/>
      <c r="HO1845" s="72"/>
      <c r="HP1845" s="72"/>
      <c r="HQ1845" s="72"/>
      <c r="HR1845" s="72"/>
      <c r="HS1845" s="72"/>
      <c r="HT1845" s="72"/>
      <c r="HU1845" s="72"/>
      <c r="HV1845" s="72"/>
      <c r="HW1845" s="72"/>
      <c r="HX1845" s="72"/>
      <c r="HY1845" s="72"/>
      <c r="HZ1845" s="72"/>
      <c r="IA1845" s="72"/>
      <c r="IB1845" s="72"/>
      <c r="IC1845" s="72"/>
      <c r="ID1845" s="72"/>
      <c r="IE1845" s="72"/>
      <c r="IF1845" s="72"/>
      <c r="IG1845" s="72"/>
      <c r="IH1845" s="72"/>
      <c r="II1845" s="72"/>
      <c r="IJ1845" s="72"/>
      <c r="IK1845" s="72"/>
      <c r="IL1845" s="72"/>
      <c r="IM1845" s="72"/>
      <c r="IN1845" s="72"/>
      <c r="IO1845" s="72"/>
      <c r="IP1845" s="72"/>
      <c r="IQ1845" s="72"/>
      <c r="IR1845" s="72"/>
      <c r="IS1845" s="72"/>
      <c r="IT1845" s="72"/>
      <c r="IU1845" s="72"/>
      <c r="IV1845" s="72"/>
      <c r="IW1845" s="72"/>
      <c r="IX1845" s="72"/>
      <c r="IY1845" s="72"/>
      <c r="IZ1845" s="72"/>
      <c r="JA1845" s="72"/>
      <c r="JB1845" s="72"/>
      <c r="JC1845" s="72"/>
      <c r="JD1845" s="72"/>
      <c r="JE1845" s="72"/>
      <c r="JF1845" s="72"/>
      <c r="JG1845" s="72"/>
      <c r="JH1845" s="72"/>
      <c r="JI1845" s="72"/>
      <c r="JJ1845" s="72"/>
      <c r="JK1845" s="72"/>
      <c r="JL1845" s="72"/>
      <c r="JM1845" s="72"/>
      <c r="JN1845" s="72"/>
      <c r="JO1845" s="72"/>
      <c r="JP1845" s="72"/>
      <c r="JQ1845" s="72"/>
      <c r="JR1845" s="72"/>
      <c r="JS1845" s="72"/>
      <c r="JT1845" s="72"/>
      <c r="JU1845" s="72"/>
      <c r="JV1845" s="72"/>
      <c r="JW1845" s="72"/>
      <c r="JX1845" s="72"/>
      <c r="JY1845" s="72"/>
      <c r="JZ1845" s="72"/>
      <c r="KA1845" s="72"/>
      <c r="KB1845" s="72"/>
      <c r="KC1845" s="72"/>
      <c r="KD1845" s="72"/>
      <c r="KE1845" s="72"/>
      <c r="KF1845" s="72"/>
      <c r="KG1845" s="72"/>
      <c r="KH1845" s="72"/>
      <c r="KI1845" s="72"/>
      <c r="KJ1845" s="72"/>
      <c r="KK1845" s="72"/>
      <c r="KL1845" s="72"/>
      <c r="KM1845" s="72"/>
      <c r="KN1845" s="72"/>
      <c r="KO1845" s="72"/>
      <c r="KP1845" s="72"/>
      <c r="KQ1845" s="72"/>
      <c r="KR1845" s="72"/>
      <c r="KS1845" s="72"/>
      <c r="KT1845" s="72"/>
      <c r="KU1845" s="72"/>
      <c r="KV1845" s="72"/>
      <c r="KW1845" s="72"/>
      <c r="KX1845" s="72"/>
      <c r="KY1845" s="72"/>
      <c r="KZ1845" s="72"/>
      <c r="LA1845" s="72"/>
      <c r="LB1845" s="72"/>
      <c r="LC1845" s="72"/>
      <c r="LD1845" s="72"/>
      <c r="LE1845" s="72"/>
      <c r="LF1845" s="72"/>
      <c r="LG1845" s="72"/>
      <c r="LH1845" s="72"/>
      <c r="LI1845" s="72"/>
      <c r="LJ1845" s="72"/>
      <c r="LK1845" s="72"/>
      <c r="LL1845" s="72"/>
      <c r="LM1845" s="72"/>
      <c r="LN1845" s="72"/>
      <c r="LO1845" s="72"/>
      <c r="LP1845" s="72"/>
      <c r="LQ1845" s="72"/>
      <c r="LR1845" s="72"/>
      <c r="LS1845" s="72"/>
      <c r="LT1845" s="72"/>
      <c r="LU1845" s="72"/>
      <c r="LV1845" s="72"/>
      <c r="LW1845" s="72"/>
      <c r="LX1845" s="72"/>
      <c r="LY1845" s="72"/>
      <c r="LZ1845" s="72"/>
      <c r="MA1845" s="72"/>
      <c r="MB1845" s="72"/>
      <c r="MC1845" s="72"/>
      <c r="MD1845" s="72"/>
      <c r="ME1845" s="72"/>
      <c r="MF1845" s="72"/>
      <c r="MG1845" s="72"/>
      <c r="MH1845" s="72"/>
      <c r="MI1845" s="72"/>
      <c r="MJ1845" s="72"/>
      <c r="MK1845" s="72"/>
      <c r="ML1845" s="72"/>
      <c r="MM1845" s="72"/>
      <c r="MN1845" s="72"/>
      <c r="MO1845" s="72"/>
      <c r="MP1845" s="72"/>
      <c r="MQ1845" s="72"/>
      <c r="MR1845" s="72"/>
      <c r="MS1845" s="72"/>
      <c r="MT1845" s="72"/>
      <c r="MU1845" s="72"/>
      <c r="MV1845" s="72"/>
      <c r="MW1845" s="72"/>
      <c r="MX1845" s="72"/>
      <c r="MY1845" s="72"/>
      <c r="MZ1845" s="72"/>
      <c r="NA1845" s="72"/>
      <c r="NB1845" s="72"/>
      <c r="NC1845" s="72"/>
      <c r="ND1845" s="72"/>
      <c r="NE1845" s="72"/>
      <c r="NF1845" s="72"/>
      <c r="NG1845" s="72"/>
      <c r="NH1845" s="72"/>
      <c r="NI1845" s="72"/>
      <c r="NJ1845" s="72"/>
      <c r="NK1845" s="72"/>
      <c r="NL1845" s="72"/>
      <c r="NM1845" s="72"/>
      <c r="NN1845" s="72"/>
      <c r="NO1845" s="72"/>
      <c r="NP1845" s="72"/>
      <c r="NQ1845" s="72"/>
      <c r="NR1845" s="72"/>
      <c r="NS1845" s="72"/>
      <c r="NT1845" s="72"/>
      <c r="NU1845" s="72"/>
      <c r="NV1845" s="72"/>
      <c r="NW1845" s="72"/>
      <c r="NX1845" s="72"/>
      <c r="NY1845" s="72"/>
      <c r="NZ1845" s="72"/>
      <c r="OA1845" s="72"/>
      <c r="OB1845" s="72"/>
      <c r="OC1845" s="72"/>
      <c r="OD1845" s="72"/>
      <c r="OE1845" s="72"/>
      <c r="OF1845" s="72"/>
      <c r="OG1845" s="72"/>
      <c r="OH1845" s="72"/>
      <c r="OI1845" s="72"/>
      <c r="OJ1845" s="72"/>
      <c r="OK1845" s="72"/>
      <c r="OL1845" s="72"/>
      <c r="OM1845" s="72"/>
      <c r="ON1845" s="72"/>
      <c r="OO1845" s="72"/>
      <c r="OP1845" s="72"/>
      <c r="OQ1845" s="72"/>
      <c r="OR1845" s="72"/>
      <c r="OS1845" s="72"/>
      <c r="OT1845" s="72"/>
      <c r="OU1845" s="72"/>
      <c r="OV1845" s="72"/>
      <c r="OW1845" s="72"/>
      <c r="OX1845" s="72"/>
      <c r="OY1845" s="72"/>
      <c r="OZ1845" s="72"/>
      <c r="PA1845" s="72"/>
      <c r="PB1845" s="72"/>
      <c r="PC1845" s="72"/>
      <c r="PD1845" s="72"/>
      <c r="PE1845" s="72"/>
      <c r="PF1845" s="72"/>
      <c r="PG1845" s="72"/>
      <c r="PH1845" s="72"/>
      <c r="PI1845" s="72"/>
      <c r="PJ1845" s="72"/>
      <c r="PK1845" s="72"/>
      <c r="PL1845" s="72"/>
      <c r="PM1845" s="72"/>
      <c r="PN1845" s="72"/>
      <c r="PO1845" s="72"/>
      <c r="PP1845" s="72"/>
      <c r="PQ1845" s="72"/>
      <c r="PR1845" s="72"/>
      <c r="PS1845" s="72"/>
      <c r="PT1845" s="72"/>
      <c r="PU1845" s="72"/>
      <c r="PV1845" s="72"/>
      <c r="PW1845" s="72"/>
      <c r="PX1845" s="72"/>
      <c r="PY1845" s="72"/>
      <c r="PZ1845" s="72"/>
      <c r="QA1845" s="72"/>
      <c r="QB1845" s="72"/>
      <c r="QC1845" s="72"/>
      <c r="QD1845" s="72"/>
      <c r="QE1845" s="72"/>
      <c r="QF1845" s="72"/>
      <c r="QG1845" s="72"/>
      <c r="QH1845" s="72"/>
      <c r="QI1845" s="72"/>
      <c r="QJ1845" s="72"/>
      <c r="QK1845" s="72"/>
      <c r="QL1845" s="72"/>
      <c r="QM1845" s="72"/>
      <c r="QN1845" s="72"/>
      <c r="QO1845" s="72"/>
      <c r="QP1845" s="72"/>
      <c r="QQ1845" s="72"/>
      <c r="QR1845" s="72"/>
      <c r="QS1845" s="72"/>
      <c r="QT1845" s="72"/>
      <c r="QU1845" s="72"/>
      <c r="QV1845" s="72"/>
      <c r="QW1845" s="72"/>
      <c r="QX1845" s="72"/>
      <c r="QY1845" s="72"/>
      <c r="QZ1845" s="72"/>
      <c r="RA1845" s="72"/>
      <c r="RB1845" s="72"/>
      <c r="RC1845" s="72"/>
      <c r="RD1845" s="72"/>
      <c r="RE1845" s="72"/>
      <c r="RF1845" s="72"/>
      <c r="RG1845" s="72"/>
      <c r="RH1845" s="72"/>
      <c r="RI1845" s="72"/>
      <c r="RJ1845" s="72"/>
      <c r="RK1845" s="72"/>
      <c r="RL1845" s="72"/>
      <c r="RM1845" s="72"/>
      <c r="RN1845" s="72"/>
      <c r="RO1845" s="72"/>
      <c r="RP1845" s="72"/>
      <c r="RQ1845" s="72"/>
      <c r="RR1845" s="72"/>
      <c r="RS1845" s="72"/>
      <c r="RT1845" s="72"/>
      <c r="RU1845" s="72"/>
      <c r="RV1845" s="72"/>
      <c r="RW1845" s="72"/>
      <c r="RX1845" s="72"/>
      <c r="RY1845" s="72"/>
      <c r="RZ1845" s="72"/>
      <c r="SA1845" s="72"/>
      <c r="SB1845" s="72"/>
      <c r="SC1845" s="72"/>
      <c r="SD1845" s="72"/>
      <c r="SE1845" s="72"/>
      <c r="SF1845" s="72"/>
      <c r="SG1845" s="72"/>
      <c r="SH1845" s="72"/>
      <c r="SI1845" s="72"/>
      <c r="SJ1845" s="72"/>
      <c r="SK1845" s="72"/>
      <c r="SL1845" s="72"/>
      <c r="SM1845" s="72"/>
      <c r="SN1845" s="72"/>
      <c r="SO1845" s="72"/>
      <c r="SP1845" s="72"/>
      <c r="SQ1845" s="72"/>
      <c r="SR1845" s="72"/>
      <c r="SS1845" s="72"/>
      <c r="ST1845" s="72"/>
      <c r="SU1845" s="72"/>
      <c r="SV1845" s="72"/>
      <c r="SW1845" s="72"/>
      <c r="SX1845" s="72"/>
      <c r="SY1845" s="72"/>
      <c r="SZ1845" s="72"/>
      <c r="TA1845" s="72"/>
      <c r="TB1845" s="72"/>
      <c r="TC1845" s="72"/>
    </row>
    <row r="1846" spans="1:523" ht="16.5" customHeight="1" x14ac:dyDescent="0.2">
      <c r="A1846" s="20">
        <v>1435</v>
      </c>
      <c r="B1846" s="20" t="s">
        <v>74</v>
      </c>
      <c r="C1846" s="20" t="s">
        <v>172</v>
      </c>
      <c r="D1846" s="20" t="s">
        <v>49</v>
      </c>
      <c r="E1846" s="20" t="s">
        <v>1347</v>
      </c>
      <c r="F1846" s="22" t="s">
        <v>383</v>
      </c>
      <c r="G1846" s="33" t="s">
        <v>86</v>
      </c>
      <c r="H1846" s="20" t="s">
        <v>154</v>
      </c>
      <c r="I1846" s="20" t="s">
        <v>27</v>
      </c>
      <c r="J1846" s="22" t="s">
        <v>1310</v>
      </c>
      <c r="K1846" s="20">
        <v>54</v>
      </c>
      <c r="L1846" s="20" t="s">
        <v>376</v>
      </c>
      <c r="M1846" s="20" t="s">
        <v>385</v>
      </c>
      <c r="N1846" s="20" t="s">
        <v>95</v>
      </c>
      <c r="O1846" s="20" t="s">
        <v>94</v>
      </c>
      <c r="P1846" s="23">
        <v>0.06</v>
      </c>
      <c r="Q1846" s="24">
        <v>8</v>
      </c>
      <c r="R1846" s="25">
        <v>45778</v>
      </c>
      <c r="S1846" s="20" t="s">
        <v>83</v>
      </c>
      <c r="T1846" s="23">
        <v>520000000</v>
      </c>
      <c r="U1846" s="28" t="s">
        <v>46</v>
      </c>
      <c r="V1846" s="28" t="s">
        <v>52</v>
      </c>
      <c r="W1846" s="72"/>
      <c r="X1846" s="72"/>
      <c r="Y1846" s="72"/>
      <c r="Z1846" s="72"/>
      <c r="AA1846" s="72"/>
      <c r="AB1846" s="72"/>
      <c r="AC1846" s="72"/>
      <c r="AD1846" s="72"/>
      <c r="AE1846" s="72"/>
      <c r="AF1846" s="72"/>
      <c r="AG1846" s="72"/>
      <c r="AH1846" s="72"/>
      <c r="AI1846" s="72"/>
      <c r="AJ1846" s="72"/>
      <c r="AK1846" s="72"/>
      <c r="AL1846" s="72"/>
      <c r="AM1846" s="72"/>
      <c r="AN1846" s="72"/>
      <c r="AO1846" s="72"/>
      <c r="AP1846" s="72"/>
      <c r="AQ1846" s="72"/>
      <c r="AR1846" s="72"/>
      <c r="AS1846" s="72"/>
      <c r="AT1846" s="72"/>
      <c r="AU1846" s="72"/>
      <c r="AV1846" s="72"/>
      <c r="AW1846" s="72"/>
      <c r="AX1846" s="72"/>
      <c r="AY1846" s="72"/>
      <c r="AZ1846" s="72"/>
      <c r="BA1846" s="72"/>
      <c r="BB1846" s="72"/>
      <c r="BC1846" s="72"/>
      <c r="BD1846" s="72"/>
      <c r="BE1846" s="72"/>
      <c r="BF1846" s="72"/>
      <c r="BG1846" s="72"/>
      <c r="BH1846" s="72"/>
      <c r="BI1846" s="72"/>
      <c r="BJ1846" s="72"/>
      <c r="BK1846" s="72"/>
      <c r="BL1846" s="72"/>
      <c r="BM1846" s="72"/>
      <c r="BN1846" s="72"/>
      <c r="BO1846" s="72"/>
      <c r="BP1846" s="72"/>
      <c r="BQ1846" s="72"/>
      <c r="BR1846" s="72"/>
      <c r="BS1846" s="72"/>
      <c r="BT1846" s="72"/>
      <c r="BU1846" s="72"/>
      <c r="BV1846" s="72"/>
      <c r="BW1846" s="72"/>
      <c r="BX1846" s="72"/>
      <c r="BY1846" s="72"/>
      <c r="BZ1846" s="72"/>
      <c r="CA1846" s="72"/>
      <c r="CB1846" s="72"/>
      <c r="CC1846" s="72"/>
      <c r="CD1846" s="72"/>
      <c r="CE1846" s="72"/>
      <c r="CF1846" s="72"/>
      <c r="CG1846" s="72"/>
      <c r="CH1846" s="72"/>
      <c r="CI1846" s="72"/>
      <c r="CJ1846" s="72"/>
      <c r="CK1846" s="72"/>
      <c r="CL1846" s="72"/>
      <c r="CM1846" s="72"/>
      <c r="CN1846" s="72"/>
      <c r="CO1846" s="72"/>
      <c r="CP1846" s="72"/>
      <c r="CQ1846" s="72"/>
      <c r="CR1846" s="72"/>
      <c r="CS1846" s="72"/>
      <c r="CT1846" s="72"/>
      <c r="CU1846" s="72"/>
      <c r="CV1846" s="72"/>
      <c r="CW1846" s="72"/>
      <c r="CX1846" s="72"/>
      <c r="CY1846" s="72"/>
      <c r="CZ1846" s="72"/>
      <c r="DA1846" s="72"/>
      <c r="DB1846" s="72"/>
      <c r="DC1846" s="72"/>
      <c r="DD1846" s="72"/>
      <c r="DE1846" s="72"/>
      <c r="DF1846" s="72"/>
      <c r="DG1846" s="72"/>
      <c r="DH1846" s="72"/>
      <c r="DI1846" s="72"/>
      <c r="DJ1846" s="72"/>
      <c r="DK1846" s="72"/>
      <c r="DL1846" s="72"/>
      <c r="DM1846" s="72"/>
      <c r="DN1846" s="72"/>
      <c r="DO1846" s="72"/>
      <c r="DP1846" s="72"/>
      <c r="DQ1846" s="72"/>
      <c r="DR1846" s="72"/>
      <c r="DS1846" s="72"/>
      <c r="DT1846" s="72"/>
      <c r="DU1846" s="72"/>
      <c r="DV1846" s="72"/>
      <c r="DW1846" s="72"/>
      <c r="DX1846" s="72"/>
      <c r="DY1846" s="72"/>
      <c r="DZ1846" s="72"/>
      <c r="EA1846" s="72"/>
      <c r="EB1846" s="72"/>
      <c r="EC1846" s="72"/>
      <c r="ED1846" s="72"/>
      <c r="EE1846" s="72"/>
      <c r="EF1846" s="72"/>
      <c r="EG1846" s="72"/>
      <c r="EH1846" s="72"/>
      <c r="EI1846" s="72"/>
      <c r="EJ1846" s="72"/>
      <c r="EK1846" s="72"/>
      <c r="EL1846" s="72"/>
      <c r="EM1846" s="72"/>
      <c r="EN1846" s="72"/>
      <c r="EO1846" s="72"/>
      <c r="EP1846" s="72"/>
      <c r="EQ1846" s="72"/>
      <c r="ER1846" s="72"/>
      <c r="ES1846" s="72"/>
      <c r="ET1846" s="72"/>
      <c r="EU1846" s="72"/>
      <c r="EV1846" s="72"/>
      <c r="EW1846" s="72"/>
      <c r="EX1846" s="72"/>
      <c r="EY1846" s="72"/>
      <c r="EZ1846" s="72"/>
      <c r="FA1846" s="72"/>
      <c r="FB1846" s="72"/>
      <c r="FC1846" s="72"/>
      <c r="FD1846" s="72"/>
      <c r="FE1846" s="72"/>
      <c r="FF1846" s="72"/>
      <c r="FG1846" s="72"/>
      <c r="FH1846" s="72"/>
      <c r="FI1846" s="72"/>
      <c r="FJ1846" s="72"/>
      <c r="FK1846" s="72"/>
      <c r="FL1846" s="72"/>
      <c r="FM1846" s="72"/>
      <c r="FN1846" s="72"/>
      <c r="FO1846" s="72"/>
      <c r="FP1846" s="72"/>
      <c r="FQ1846" s="72"/>
      <c r="FR1846" s="72"/>
      <c r="FS1846" s="72"/>
      <c r="FT1846" s="72"/>
      <c r="FU1846" s="72"/>
      <c r="FV1846" s="72"/>
      <c r="FW1846" s="72"/>
      <c r="FX1846" s="72"/>
      <c r="FY1846" s="72"/>
      <c r="FZ1846" s="72"/>
      <c r="GA1846" s="72"/>
      <c r="GB1846" s="72"/>
      <c r="GC1846" s="72"/>
      <c r="GD1846" s="72"/>
      <c r="GE1846" s="72"/>
      <c r="GF1846" s="72"/>
      <c r="GG1846" s="72"/>
      <c r="GH1846" s="72"/>
      <c r="GI1846" s="72"/>
      <c r="GJ1846" s="72"/>
      <c r="GK1846" s="72"/>
      <c r="GL1846" s="72"/>
      <c r="GM1846" s="72"/>
      <c r="GN1846" s="72"/>
      <c r="GO1846" s="72"/>
      <c r="GP1846" s="72"/>
      <c r="GQ1846" s="72"/>
      <c r="GR1846" s="72"/>
      <c r="GS1846" s="72"/>
      <c r="GT1846" s="72"/>
      <c r="GU1846" s="72"/>
      <c r="GV1846" s="72"/>
      <c r="GW1846" s="72"/>
      <c r="GX1846" s="72"/>
      <c r="GY1846" s="72"/>
      <c r="GZ1846" s="72"/>
      <c r="HA1846" s="72"/>
      <c r="HB1846" s="72"/>
      <c r="HC1846" s="72"/>
      <c r="HD1846" s="72"/>
      <c r="HE1846" s="72"/>
      <c r="HF1846" s="72"/>
      <c r="HG1846" s="72"/>
      <c r="HH1846" s="72"/>
      <c r="HI1846" s="72"/>
      <c r="HJ1846" s="72"/>
      <c r="HK1846" s="72"/>
      <c r="HL1846" s="72"/>
      <c r="HM1846" s="72"/>
      <c r="HN1846" s="72"/>
      <c r="HO1846" s="72"/>
      <c r="HP1846" s="72"/>
      <c r="HQ1846" s="72"/>
      <c r="HR1846" s="72"/>
      <c r="HS1846" s="72"/>
      <c r="HT1846" s="72"/>
      <c r="HU1846" s="72"/>
      <c r="HV1846" s="72"/>
      <c r="HW1846" s="72"/>
      <c r="HX1846" s="72"/>
      <c r="HY1846" s="72"/>
      <c r="HZ1846" s="72"/>
      <c r="IA1846" s="72"/>
      <c r="IB1846" s="72"/>
      <c r="IC1846" s="72"/>
      <c r="ID1846" s="72"/>
      <c r="IE1846" s="72"/>
      <c r="IF1846" s="72"/>
      <c r="IG1846" s="72"/>
      <c r="IH1846" s="72"/>
      <c r="II1846" s="72"/>
      <c r="IJ1846" s="72"/>
      <c r="IK1846" s="72"/>
      <c r="IL1846" s="72"/>
      <c r="IM1846" s="72"/>
      <c r="IN1846" s="72"/>
      <c r="IO1846" s="72"/>
      <c r="IP1846" s="72"/>
      <c r="IQ1846" s="72"/>
      <c r="IR1846" s="72"/>
      <c r="IS1846" s="72"/>
      <c r="IT1846" s="72"/>
      <c r="IU1846" s="72"/>
      <c r="IV1846" s="72"/>
      <c r="IW1846" s="72"/>
      <c r="IX1846" s="72"/>
      <c r="IY1846" s="72"/>
      <c r="IZ1846" s="72"/>
      <c r="JA1846" s="72"/>
      <c r="JB1846" s="72"/>
      <c r="JC1846" s="72"/>
      <c r="JD1846" s="72"/>
      <c r="JE1846" s="72"/>
      <c r="JF1846" s="72"/>
      <c r="JG1846" s="72"/>
      <c r="JH1846" s="72"/>
      <c r="JI1846" s="72"/>
      <c r="JJ1846" s="72"/>
      <c r="JK1846" s="72"/>
      <c r="JL1846" s="72"/>
      <c r="JM1846" s="72"/>
      <c r="JN1846" s="72"/>
      <c r="JO1846" s="72"/>
      <c r="JP1846" s="72"/>
      <c r="JQ1846" s="72"/>
      <c r="JR1846" s="72"/>
      <c r="JS1846" s="72"/>
      <c r="JT1846" s="72"/>
      <c r="JU1846" s="72"/>
      <c r="JV1846" s="72"/>
      <c r="JW1846" s="72"/>
      <c r="JX1846" s="72"/>
      <c r="JY1846" s="72"/>
      <c r="JZ1846" s="72"/>
      <c r="KA1846" s="72"/>
      <c r="KB1846" s="72"/>
      <c r="KC1846" s="72"/>
      <c r="KD1846" s="72"/>
      <c r="KE1846" s="72"/>
      <c r="KF1846" s="72"/>
      <c r="KG1846" s="72"/>
      <c r="KH1846" s="72"/>
      <c r="KI1846" s="72"/>
      <c r="KJ1846" s="72"/>
      <c r="KK1846" s="72"/>
      <c r="KL1846" s="72"/>
      <c r="KM1846" s="72"/>
      <c r="KN1846" s="72"/>
      <c r="KO1846" s="72"/>
      <c r="KP1846" s="72"/>
      <c r="KQ1846" s="72"/>
      <c r="KR1846" s="72"/>
      <c r="KS1846" s="72"/>
      <c r="KT1846" s="72"/>
      <c r="KU1846" s="72"/>
      <c r="KV1846" s="72"/>
      <c r="KW1846" s="72"/>
      <c r="KX1846" s="72"/>
      <c r="KY1846" s="72"/>
      <c r="KZ1846" s="72"/>
      <c r="LA1846" s="72"/>
      <c r="LB1846" s="72"/>
      <c r="LC1846" s="72"/>
      <c r="LD1846" s="72"/>
      <c r="LE1846" s="72"/>
      <c r="LF1846" s="72"/>
      <c r="LG1846" s="72"/>
      <c r="LH1846" s="72"/>
      <c r="LI1846" s="72"/>
      <c r="LJ1846" s="72"/>
      <c r="LK1846" s="72"/>
      <c r="LL1846" s="72"/>
      <c r="LM1846" s="72"/>
      <c r="LN1846" s="72"/>
      <c r="LO1846" s="72"/>
      <c r="LP1846" s="72"/>
      <c r="LQ1846" s="72"/>
      <c r="LR1846" s="72"/>
      <c r="LS1846" s="72"/>
      <c r="LT1846" s="72"/>
      <c r="LU1846" s="72"/>
      <c r="LV1846" s="72"/>
      <c r="LW1846" s="72"/>
      <c r="LX1846" s="72"/>
      <c r="LY1846" s="72"/>
      <c r="LZ1846" s="72"/>
      <c r="MA1846" s="72"/>
      <c r="MB1846" s="72"/>
      <c r="MC1846" s="72"/>
      <c r="MD1846" s="72"/>
      <c r="ME1846" s="72"/>
      <c r="MF1846" s="72"/>
      <c r="MG1846" s="72"/>
      <c r="MH1846" s="72"/>
      <c r="MI1846" s="72"/>
      <c r="MJ1846" s="72"/>
      <c r="MK1846" s="72"/>
      <c r="ML1846" s="72"/>
      <c r="MM1846" s="72"/>
      <c r="MN1846" s="72"/>
      <c r="MO1846" s="72"/>
      <c r="MP1846" s="72"/>
      <c r="MQ1846" s="72"/>
      <c r="MR1846" s="72"/>
      <c r="MS1846" s="72"/>
      <c r="MT1846" s="72"/>
      <c r="MU1846" s="72"/>
      <c r="MV1846" s="72"/>
      <c r="MW1846" s="72"/>
      <c r="MX1846" s="72"/>
      <c r="MY1846" s="72"/>
      <c r="MZ1846" s="72"/>
      <c r="NA1846" s="72"/>
      <c r="NB1846" s="72"/>
      <c r="NC1846" s="72"/>
      <c r="ND1846" s="72"/>
      <c r="NE1846" s="72"/>
      <c r="NF1846" s="72"/>
      <c r="NG1846" s="72"/>
      <c r="NH1846" s="72"/>
      <c r="NI1846" s="72"/>
      <c r="NJ1846" s="72"/>
      <c r="NK1846" s="72"/>
      <c r="NL1846" s="72"/>
      <c r="NM1846" s="72"/>
      <c r="NN1846" s="72"/>
      <c r="NO1846" s="72"/>
      <c r="NP1846" s="72"/>
      <c r="NQ1846" s="72"/>
      <c r="NR1846" s="72"/>
      <c r="NS1846" s="72"/>
      <c r="NT1846" s="72"/>
      <c r="NU1846" s="72"/>
      <c r="NV1846" s="72"/>
      <c r="NW1846" s="72"/>
      <c r="NX1846" s="72"/>
      <c r="NY1846" s="72"/>
      <c r="NZ1846" s="72"/>
      <c r="OA1846" s="72"/>
      <c r="OB1846" s="72"/>
      <c r="OC1846" s="72"/>
      <c r="OD1846" s="72"/>
      <c r="OE1846" s="72"/>
      <c r="OF1846" s="72"/>
      <c r="OG1846" s="72"/>
      <c r="OH1846" s="72"/>
      <c r="OI1846" s="72"/>
      <c r="OJ1846" s="72"/>
      <c r="OK1846" s="72"/>
      <c r="OL1846" s="72"/>
      <c r="OM1846" s="72"/>
      <c r="ON1846" s="72"/>
      <c r="OO1846" s="72"/>
      <c r="OP1846" s="72"/>
      <c r="OQ1846" s="72"/>
      <c r="OR1846" s="72"/>
      <c r="OS1846" s="72"/>
      <c r="OT1846" s="72"/>
      <c r="OU1846" s="72"/>
      <c r="OV1846" s="72"/>
      <c r="OW1846" s="72"/>
      <c r="OX1846" s="72"/>
      <c r="OY1846" s="72"/>
      <c r="OZ1846" s="72"/>
      <c r="PA1846" s="72"/>
      <c r="PB1846" s="72"/>
      <c r="PC1846" s="72"/>
      <c r="PD1846" s="72"/>
      <c r="PE1846" s="72"/>
      <c r="PF1846" s="72"/>
      <c r="PG1846" s="72"/>
      <c r="PH1846" s="72"/>
      <c r="PI1846" s="72"/>
      <c r="PJ1846" s="72"/>
      <c r="PK1846" s="72"/>
      <c r="PL1846" s="72"/>
      <c r="PM1846" s="72"/>
      <c r="PN1846" s="72"/>
      <c r="PO1846" s="72"/>
      <c r="PP1846" s="72"/>
      <c r="PQ1846" s="72"/>
      <c r="PR1846" s="72"/>
      <c r="PS1846" s="72"/>
      <c r="PT1846" s="72"/>
      <c r="PU1846" s="72"/>
      <c r="PV1846" s="72"/>
      <c r="PW1846" s="72"/>
      <c r="PX1846" s="72"/>
      <c r="PY1846" s="72"/>
      <c r="PZ1846" s="72"/>
      <c r="QA1846" s="72"/>
      <c r="QB1846" s="72"/>
      <c r="QC1846" s="72"/>
      <c r="QD1846" s="72"/>
      <c r="QE1846" s="72"/>
      <c r="QF1846" s="72"/>
      <c r="QG1846" s="72"/>
      <c r="QH1846" s="72"/>
      <c r="QI1846" s="72"/>
      <c r="QJ1846" s="72"/>
      <c r="QK1846" s="72"/>
      <c r="QL1846" s="72"/>
      <c r="QM1846" s="72"/>
      <c r="QN1846" s="72"/>
      <c r="QO1846" s="72"/>
      <c r="QP1846" s="72"/>
      <c r="QQ1846" s="72"/>
      <c r="QR1846" s="72"/>
      <c r="QS1846" s="72"/>
      <c r="QT1846" s="72"/>
      <c r="QU1846" s="72"/>
      <c r="QV1846" s="72"/>
      <c r="QW1846" s="72"/>
      <c r="QX1846" s="72"/>
      <c r="QY1846" s="72"/>
      <c r="QZ1846" s="72"/>
      <c r="RA1846" s="72"/>
      <c r="RB1846" s="72"/>
      <c r="RC1846" s="72"/>
      <c r="RD1846" s="72"/>
      <c r="RE1846" s="72"/>
      <c r="RF1846" s="72"/>
      <c r="RG1846" s="72"/>
      <c r="RH1846" s="72"/>
      <c r="RI1846" s="72"/>
      <c r="RJ1846" s="72"/>
      <c r="RK1846" s="72"/>
      <c r="RL1846" s="72"/>
      <c r="RM1846" s="72"/>
      <c r="RN1846" s="72"/>
      <c r="RO1846" s="72"/>
      <c r="RP1846" s="72"/>
      <c r="RQ1846" s="72"/>
      <c r="RR1846" s="72"/>
      <c r="RS1846" s="72"/>
      <c r="RT1846" s="72"/>
      <c r="RU1846" s="72"/>
      <c r="RV1846" s="72"/>
      <c r="RW1846" s="72"/>
      <c r="RX1846" s="72"/>
      <c r="RY1846" s="72"/>
      <c r="RZ1846" s="72"/>
      <c r="SA1846" s="72"/>
      <c r="SB1846" s="72"/>
      <c r="SC1846" s="72"/>
      <c r="SD1846" s="72"/>
      <c r="SE1846" s="72"/>
      <c r="SF1846" s="72"/>
      <c r="SG1846" s="72"/>
      <c r="SH1846" s="72"/>
      <c r="SI1846" s="72"/>
      <c r="SJ1846" s="72"/>
      <c r="SK1846" s="72"/>
      <c r="SL1846" s="72"/>
      <c r="SM1846" s="72"/>
      <c r="SN1846" s="72"/>
      <c r="SO1846" s="72"/>
      <c r="SP1846" s="72"/>
      <c r="SQ1846" s="72"/>
      <c r="SR1846" s="72"/>
      <c r="SS1846" s="72"/>
      <c r="ST1846" s="72"/>
      <c r="SU1846" s="72"/>
      <c r="SV1846" s="72"/>
      <c r="SW1846" s="72"/>
      <c r="SX1846" s="72"/>
      <c r="SY1846" s="72"/>
      <c r="SZ1846" s="72"/>
      <c r="TA1846" s="72"/>
      <c r="TB1846" s="72"/>
      <c r="TC1846" s="72"/>
    </row>
    <row r="1847" spans="1:523" ht="16.5" customHeight="1" x14ac:dyDescent="0.2">
      <c r="A1847" s="20">
        <v>876</v>
      </c>
      <c r="B1847" s="20" t="s">
        <v>62</v>
      </c>
      <c r="C1847" s="20" t="s">
        <v>63</v>
      </c>
      <c r="D1847" s="20" t="s">
        <v>49</v>
      </c>
      <c r="E1847" s="20" t="s">
        <v>1345</v>
      </c>
      <c r="F1847" s="22" t="s">
        <v>150</v>
      </c>
      <c r="G1847" s="20" t="s">
        <v>42</v>
      </c>
      <c r="H1847" s="20" t="s">
        <v>35</v>
      </c>
      <c r="I1847" s="20" t="s">
        <v>27</v>
      </c>
      <c r="J1847" s="22" t="s">
        <v>1311</v>
      </c>
      <c r="K1847" s="20"/>
      <c r="L1847" s="20"/>
      <c r="M1847" s="20"/>
      <c r="N1847" s="20"/>
      <c r="O1847" s="23">
        <v>5068462800</v>
      </c>
      <c r="P1847" s="23">
        <v>0</v>
      </c>
      <c r="Q1847" s="24">
        <v>1</v>
      </c>
      <c r="R1847" s="25">
        <v>45689</v>
      </c>
      <c r="S1847" s="20" t="s">
        <v>29</v>
      </c>
      <c r="T1847" s="26">
        <f>((P1847*9)+O1847)*Q1847</f>
        <v>5068462800</v>
      </c>
      <c r="U1847" s="28" t="s">
        <v>31</v>
      </c>
      <c r="V1847" s="132" t="s">
        <v>60</v>
      </c>
      <c r="W1847" s="72"/>
      <c r="X1847" s="72"/>
      <c r="Y1847" s="72"/>
      <c r="Z1847" s="72"/>
      <c r="AA1847" s="72"/>
      <c r="AB1847" s="72"/>
      <c r="AC1847" s="72"/>
      <c r="AD1847" s="72"/>
      <c r="AE1847" s="72"/>
      <c r="AF1847" s="72"/>
      <c r="AG1847" s="72"/>
      <c r="AH1847" s="72"/>
      <c r="AI1847" s="72"/>
      <c r="AJ1847" s="72"/>
      <c r="AK1847" s="72"/>
      <c r="AL1847" s="72"/>
      <c r="AM1847" s="72"/>
      <c r="AN1847" s="72"/>
      <c r="AO1847" s="72"/>
      <c r="AP1847" s="72"/>
      <c r="AQ1847" s="72"/>
      <c r="AR1847" s="72"/>
      <c r="AS1847" s="72"/>
      <c r="AT1847" s="72"/>
      <c r="AU1847" s="72"/>
      <c r="AV1847" s="72"/>
      <c r="AW1847" s="72"/>
      <c r="AX1847" s="72"/>
      <c r="AY1847" s="72"/>
      <c r="AZ1847" s="72"/>
      <c r="BA1847" s="72"/>
      <c r="BB1847" s="72"/>
      <c r="BC1847" s="72"/>
      <c r="BD1847" s="72"/>
      <c r="BE1847" s="72"/>
      <c r="BF1847" s="72"/>
      <c r="BG1847" s="72"/>
      <c r="BH1847" s="72"/>
      <c r="BI1847" s="72"/>
      <c r="BJ1847" s="72"/>
      <c r="BK1847" s="72"/>
      <c r="BL1847" s="72"/>
      <c r="BM1847" s="72"/>
      <c r="BN1847" s="72"/>
      <c r="BO1847" s="72"/>
      <c r="BP1847" s="72"/>
      <c r="BQ1847" s="72"/>
      <c r="BR1847" s="72"/>
      <c r="BS1847" s="72"/>
      <c r="BT1847" s="72"/>
      <c r="BU1847" s="72"/>
      <c r="BV1847" s="72"/>
      <c r="BW1847" s="72"/>
      <c r="BX1847" s="72"/>
      <c r="BY1847" s="72"/>
      <c r="BZ1847" s="72"/>
      <c r="CA1847" s="72"/>
      <c r="CB1847" s="72"/>
      <c r="CC1847" s="72"/>
      <c r="CD1847" s="72"/>
      <c r="CE1847" s="72"/>
      <c r="CF1847" s="72"/>
      <c r="CG1847" s="72"/>
      <c r="CH1847" s="72"/>
      <c r="CI1847" s="72"/>
      <c r="CJ1847" s="72"/>
      <c r="CK1847" s="72"/>
      <c r="CL1847" s="72"/>
      <c r="CM1847" s="72"/>
      <c r="CN1847" s="72"/>
      <c r="CO1847" s="72"/>
      <c r="CP1847" s="72"/>
      <c r="CQ1847" s="72"/>
      <c r="CR1847" s="72"/>
      <c r="CS1847" s="72"/>
      <c r="CT1847" s="72"/>
      <c r="CU1847" s="72"/>
      <c r="CV1847" s="72"/>
      <c r="CW1847" s="72"/>
      <c r="CX1847" s="72"/>
      <c r="CY1847" s="72"/>
      <c r="CZ1847" s="72"/>
      <c r="DA1847" s="72"/>
      <c r="DB1847" s="72"/>
      <c r="DC1847" s="72"/>
      <c r="DD1847" s="72"/>
      <c r="DE1847" s="72"/>
      <c r="DF1847" s="72"/>
      <c r="DG1847" s="72"/>
      <c r="DH1847" s="72"/>
      <c r="DI1847" s="72"/>
      <c r="DJ1847" s="72"/>
      <c r="DK1847" s="72"/>
      <c r="DL1847" s="72"/>
      <c r="DM1847" s="72"/>
      <c r="DN1847" s="72"/>
      <c r="DO1847" s="72"/>
      <c r="DP1847" s="72"/>
      <c r="DQ1847" s="72"/>
      <c r="DR1847" s="72"/>
      <c r="DS1847" s="72"/>
      <c r="DT1847" s="72"/>
      <c r="DU1847" s="72"/>
      <c r="DV1847" s="72"/>
      <c r="DW1847" s="72"/>
      <c r="DX1847" s="72"/>
      <c r="DY1847" s="72"/>
      <c r="DZ1847" s="72"/>
      <c r="EA1847" s="72"/>
      <c r="EB1847" s="72"/>
      <c r="EC1847" s="72"/>
      <c r="ED1847" s="72"/>
      <c r="EE1847" s="72"/>
      <c r="EF1847" s="72"/>
      <c r="EG1847" s="72"/>
      <c r="EH1847" s="72"/>
      <c r="EI1847" s="72"/>
      <c r="EJ1847" s="72"/>
      <c r="EK1847" s="72"/>
      <c r="EL1847" s="72"/>
      <c r="EM1847" s="72"/>
      <c r="EN1847" s="72"/>
      <c r="EO1847" s="72"/>
      <c r="EP1847" s="72"/>
      <c r="EQ1847" s="72"/>
      <c r="ER1847" s="72"/>
      <c r="ES1847" s="72"/>
      <c r="ET1847" s="72"/>
      <c r="EU1847" s="72"/>
      <c r="EV1847" s="72"/>
      <c r="EW1847" s="72"/>
      <c r="EX1847" s="72"/>
      <c r="EY1847" s="72"/>
      <c r="EZ1847" s="72"/>
      <c r="FA1847" s="72"/>
      <c r="FB1847" s="72"/>
      <c r="FC1847" s="72"/>
      <c r="FD1847" s="72"/>
      <c r="FE1847" s="72"/>
      <c r="FF1847" s="72"/>
      <c r="FG1847" s="72"/>
      <c r="FH1847" s="72"/>
      <c r="FI1847" s="72"/>
      <c r="FJ1847" s="72"/>
      <c r="FK1847" s="72"/>
      <c r="FL1847" s="72"/>
      <c r="FM1847" s="72"/>
      <c r="FN1847" s="72"/>
      <c r="FO1847" s="72"/>
      <c r="FP1847" s="72"/>
      <c r="FQ1847" s="72"/>
      <c r="FR1847" s="72"/>
      <c r="FS1847" s="72"/>
      <c r="FT1847" s="72"/>
      <c r="FU1847" s="72"/>
      <c r="FV1847" s="72"/>
      <c r="FW1847" s="72"/>
      <c r="FX1847" s="72"/>
      <c r="FY1847" s="72"/>
      <c r="FZ1847" s="72"/>
      <c r="GA1847" s="72"/>
      <c r="GB1847" s="72"/>
      <c r="GC1847" s="72"/>
      <c r="GD1847" s="72"/>
      <c r="GE1847" s="72"/>
      <c r="GF1847" s="72"/>
      <c r="GG1847" s="72"/>
      <c r="GH1847" s="72"/>
      <c r="GI1847" s="72"/>
      <c r="GJ1847" s="72"/>
      <c r="GK1847" s="72"/>
      <c r="GL1847" s="72"/>
      <c r="GM1847" s="72"/>
      <c r="GN1847" s="72"/>
      <c r="GO1847" s="72"/>
      <c r="GP1847" s="72"/>
      <c r="GQ1847" s="72"/>
      <c r="GR1847" s="72"/>
      <c r="GS1847" s="72"/>
      <c r="GT1847" s="72"/>
      <c r="GU1847" s="72"/>
      <c r="GV1847" s="72"/>
      <c r="GW1847" s="72"/>
      <c r="GX1847" s="72"/>
      <c r="GY1847" s="72"/>
      <c r="GZ1847" s="72"/>
      <c r="HA1847" s="72"/>
      <c r="HB1847" s="72"/>
      <c r="HC1847" s="72"/>
      <c r="HD1847" s="72"/>
      <c r="HE1847" s="72"/>
      <c r="HF1847" s="72"/>
      <c r="HG1847" s="72"/>
      <c r="HH1847" s="72"/>
      <c r="HI1847" s="72"/>
      <c r="HJ1847" s="72"/>
      <c r="HK1847" s="72"/>
      <c r="HL1847" s="72"/>
      <c r="HM1847" s="72"/>
      <c r="HN1847" s="72"/>
      <c r="HO1847" s="72"/>
      <c r="HP1847" s="72"/>
      <c r="HQ1847" s="72"/>
      <c r="HR1847" s="72"/>
      <c r="HS1847" s="72"/>
      <c r="HT1847" s="72"/>
      <c r="HU1847" s="72"/>
      <c r="HV1847" s="72"/>
      <c r="HW1847" s="72"/>
      <c r="HX1847" s="72"/>
      <c r="HY1847" s="72"/>
      <c r="HZ1847" s="72"/>
      <c r="IA1847" s="72"/>
      <c r="IB1847" s="72"/>
      <c r="IC1847" s="72"/>
      <c r="ID1847" s="72"/>
      <c r="IE1847" s="72"/>
      <c r="IF1847" s="72"/>
      <c r="IG1847" s="72"/>
      <c r="IH1847" s="72"/>
      <c r="II1847" s="72"/>
      <c r="IJ1847" s="72"/>
      <c r="IK1847" s="72"/>
      <c r="IL1847" s="72"/>
      <c r="IM1847" s="72"/>
      <c r="IN1847" s="72"/>
      <c r="IO1847" s="72"/>
      <c r="IP1847" s="72"/>
      <c r="IQ1847" s="72"/>
      <c r="IR1847" s="72"/>
      <c r="IS1847" s="72"/>
      <c r="IT1847" s="72"/>
      <c r="IU1847" s="72"/>
      <c r="IV1847" s="72"/>
      <c r="IW1847" s="72"/>
      <c r="IX1847" s="72"/>
      <c r="IY1847" s="72"/>
      <c r="IZ1847" s="72"/>
      <c r="JA1847" s="72"/>
      <c r="JB1847" s="72"/>
      <c r="JC1847" s="72"/>
      <c r="JD1847" s="72"/>
      <c r="JE1847" s="72"/>
      <c r="JF1847" s="72"/>
      <c r="JG1847" s="72"/>
      <c r="JH1847" s="72"/>
      <c r="JI1847" s="72"/>
      <c r="JJ1847" s="72"/>
      <c r="JK1847" s="72"/>
      <c r="JL1847" s="72"/>
      <c r="JM1847" s="72"/>
      <c r="JN1847" s="72"/>
      <c r="JO1847" s="72"/>
      <c r="JP1847" s="72"/>
      <c r="JQ1847" s="72"/>
      <c r="JR1847" s="72"/>
      <c r="JS1847" s="72"/>
      <c r="JT1847" s="72"/>
      <c r="JU1847" s="72"/>
      <c r="JV1847" s="72"/>
      <c r="JW1847" s="72"/>
      <c r="JX1847" s="72"/>
      <c r="JY1847" s="72"/>
      <c r="JZ1847" s="72"/>
      <c r="KA1847" s="72"/>
      <c r="KB1847" s="72"/>
      <c r="KC1847" s="72"/>
      <c r="KD1847" s="72"/>
      <c r="KE1847" s="72"/>
      <c r="KF1847" s="72"/>
      <c r="KG1847" s="72"/>
      <c r="KH1847" s="72"/>
      <c r="KI1847" s="72"/>
      <c r="KJ1847" s="72"/>
      <c r="KK1847" s="72"/>
      <c r="KL1847" s="72"/>
      <c r="KM1847" s="72"/>
      <c r="KN1847" s="72"/>
      <c r="KO1847" s="72"/>
      <c r="KP1847" s="72"/>
      <c r="KQ1847" s="72"/>
      <c r="KR1847" s="72"/>
      <c r="KS1847" s="72"/>
      <c r="KT1847" s="72"/>
      <c r="KU1847" s="72"/>
      <c r="KV1847" s="72"/>
      <c r="KW1847" s="72"/>
      <c r="KX1847" s="72"/>
      <c r="KY1847" s="72"/>
      <c r="KZ1847" s="72"/>
      <c r="LA1847" s="72"/>
      <c r="LB1847" s="72"/>
      <c r="LC1847" s="72"/>
      <c r="LD1847" s="72"/>
      <c r="LE1847" s="72"/>
      <c r="LF1847" s="72"/>
      <c r="LG1847" s="72"/>
      <c r="LH1847" s="72"/>
      <c r="LI1847" s="72"/>
      <c r="LJ1847" s="72"/>
      <c r="LK1847" s="72"/>
      <c r="LL1847" s="72"/>
      <c r="LM1847" s="72"/>
      <c r="LN1847" s="72"/>
      <c r="LO1847" s="72"/>
      <c r="LP1847" s="72"/>
      <c r="LQ1847" s="72"/>
      <c r="LR1847" s="72"/>
      <c r="LS1847" s="72"/>
      <c r="LT1847" s="72"/>
      <c r="LU1847" s="72"/>
      <c r="LV1847" s="72"/>
      <c r="LW1847" s="72"/>
      <c r="LX1847" s="72"/>
      <c r="LY1847" s="72"/>
      <c r="LZ1847" s="72"/>
      <c r="MA1847" s="72"/>
      <c r="MB1847" s="72"/>
      <c r="MC1847" s="72"/>
      <c r="MD1847" s="72"/>
      <c r="ME1847" s="72"/>
      <c r="MF1847" s="72"/>
      <c r="MG1847" s="72"/>
      <c r="MH1847" s="72"/>
      <c r="MI1847" s="72"/>
      <c r="MJ1847" s="72"/>
      <c r="MK1847" s="72"/>
      <c r="ML1847" s="72"/>
      <c r="MM1847" s="72"/>
      <c r="MN1847" s="72"/>
      <c r="MO1847" s="72"/>
      <c r="MP1847" s="72"/>
      <c r="MQ1847" s="72"/>
      <c r="MR1847" s="72"/>
      <c r="MS1847" s="72"/>
      <c r="MT1847" s="72"/>
      <c r="MU1847" s="72"/>
      <c r="MV1847" s="72"/>
      <c r="MW1847" s="72"/>
      <c r="MX1847" s="72"/>
      <c r="MY1847" s="72"/>
      <c r="MZ1847" s="72"/>
      <c r="NA1847" s="72"/>
      <c r="NB1847" s="72"/>
      <c r="NC1847" s="72"/>
      <c r="ND1847" s="72"/>
      <c r="NE1847" s="72"/>
      <c r="NF1847" s="72"/>
      <c r="NG1847" s="72"/>
      <c r="NH1847" s="72"/>
      <c r="NI1847" s="72"/>
      <c r="NJ1847" s="72"/>
      <c r="NK1847" s="72"/>
      <c r="NL1847" s="72"/>
      <c r="NM1847" s="72"/>
      <c r="NN1847" s="72"/>
      <c r="NO1847" s="72"/>
      <c r="NP1847" s="72"/>
      <c r="NQ1847" s="72"/>
      <c r="NR1847" s="72"/>
      <c r="NS1847" s="72"/>
      <c r="NT1847" s="72"/>
      <c r="NU1847" s="72"/>
      <c r="NV1847" s="72"/>
      <c r="NW1847" s="72"/>
      <c r="NX1847" s="72"/>
      <c r="NY1847" s="72"/>
      <c r="NZ1847" s="72"/>
      <c r="OA1847" s="72"/>
      <c r="OB1847" s="72"/>
      <c r="OC1847" s="72"/>
      <c r="OD1847" s="72"/>
      <c r="OE1847" s="72"/>
      <c r="OF1847" s="72"/>
      <c r="OG1847" s="72"/>
      <c r="OH1847" s="72"/>
      <c r="OI1847" s="72"/>
      <c r="OJ1847" s="72"/>
      <c r="OK1847" s="72"/>
      <c r="OL1847" s="72"/>
      <c r="OM1847" s="72"/>
      <c r="ON1847" s="72"/>
      <c r="OO1847" s="72"/>
      <c r="OP1847" s="72"/>
      <c r="OQ1847" s="72"/>
      <c r="OR1847" s="72"/>
      <c r="OS1847" s="72"/>
      <c r="OT1847" s="72"/>
      <c r="OU1847" s="72"/>
      <c r="OV1847" s="72"/>
      <c r="OW1847" s="72"/>
      <c r="OX1847" s="72"/>
      <c r="OY1847" s="72"/>
      <c r="OZ1847" s="72"/>
      <c r="PA1847" s="72"/>
      <c r="PB1847" s="72"/>
      <c r="PC1847" s="72"/>
      <c r="PD1847" s="72"/>
      <c r="PE1847" s="72"/>
      <c r="PF1847" s="72"/>
      <c r="PG1847" s="72"/>
      <c r="PH1847" s="72"/>
      <c r="PI1847" s="72"/>
      <c r="PJ1847" s="72"/>
      <c r="PK1847" s="72"/>
      <c r="PL1847" s="72"/>
      <c r="PM1847" s="72"/>
      <c r="PN1847" s="72"/>
      <c r="PO1847" s="72"/>
      <c r="PP1847" s="72"/>
      <c r="PQ1847" s="72"/>
      <c r="PR1847" s="72"/>
      <c r="PS1847" s="72"/>
      <c r="PT1847" s="72"/>
      <c r="PU1847" s="72"/>
      <c r="PV1847" s="72"/>
      <c r="PW1847" s="72"/>
      <c r="PX1847" s="72"/>
      <c r="PY1847" s="72"/>
      <c r="PZ1847" s="72"/>
      <c r="QA1847" s="72"/>
      <c r="QB1847" s="72"/>
      <c r="QC1847" s="72"/>
      <c r="QD1847" s="72"/>
      <c r="QE1847" s="72"/>
      <c r="QF1847" s="72"/>
      <c r="QG1847" s="72"/>
      <c r="QH1847" s="72"/>
      <c r="QI1847" s="72"/>
      <c r="QJ1847" s="72"/>
      <c r="QK1847" s="72"/>
      <c r="QL1847" s="72"/>
      <c r="QM1847" s="72"/>
      <c r="QN1847" s="72"/>
      <c r="QO1847" s="72"/>
      <c r="QP1847" s="72"/>
      <c r="QQ1847" s="72"/>
      <c r="QR1847" s="72"/>
      <c r="QS1847" s="72"/>
      <c r="QT1847" s="72"/>
      <c r="QU1847" s="72"/>
      <c r="QV1847" s="72"/>
      <c r="QW1847" s="72"/>
      <c r="QX1847" s="72"/>
      <c r="QY1847" s="72"/>
      <c r="QZ1847" s="72"/>
      <c r="RA1847" s="72"/>
      <c r="RB1847" s="72"/>
      <c r="RC1847" s="72"/>
      <c r="RD1847" s="72"/>
      <c r="RE1847" s="72"/>
      <c r="RF1847" s="72"/>
      <c r="RG1847" s="72"/>
      <c r="RH1847" s="72"/>
      <c r="RI1847" s="72"/>
      <c r="RJ1847" s="72"/>
      <c r="RK1847" s="72"/>
      <c r="RL1847" s="72"/>
      <c r="RM1847" s="72"/>
      <c r="RN1847" s="72"/>
      <c r="RO1847" s="72"/>
      <c r="RP1847" s="72"/>
      <c r="RQ1847" s="72"/>
      <c r="RR1847" s="72"/>
      <c r="RS1847" s="72"/>
      <c r="RT1847" s="72"/>
      <c r="RU1847" s="72"/>
      <c r="RV1847" s="72"/>
      <c r="RW1847" s="72"/>
      <c r="RX1847" s="72"/>
      <c r="RY1847" s="72"/>
      <c r="RZ1847" s="72"/>
      <c r="SA1847" s="72"/>
      <c r="SB1847" s="72"/>
      <c r="SC1847" s="72"/>
      <c r="SD1847" s="72"/>
      <c r="SE1847" s="72"/>
      <c r="SF1847" s="72"/>
      <c r="SG1847" s="72"/>
      <c r="SH1847" s="72"/>
      <c r="SI1847" s="72"/>
      <c r="SJ1847" s="72"/>
      <c r="SK1847" s="72"/>
      <c r="SL1847" s="72"/>
      <c r="SM1847" s="72"/>
      <c r="SN1847" s="72"/>
      <c r="SO1847" s="72"/>
      <c r="SP1847" s="72"/>
      <c r="SQ1847" s="72"/>
      <c r="SR1847" s="72"/>
      <c r="SS1847" s="72"/>
      <c r="ST1847" s="72"/>
      <c r="SU1847" s="72"/>
      <c r="SV1847" s="72"/>
      <c r="SW1847" s="72"/>
      <c r="SX1847" s="72"/>
      <c r="SY1847" s="72"/>
      <c r="SZ1847" s="72"/>
      <c r="TA1847" s="72"/>
      <c r="TB1847" s="72"/>
      <c r="TC1847" s="72"/>
    </row>
    <row r="1848" spans="1:523" ht="16.5" customHeight="1" x14ac:dyDescent="0.2">
      <c r="A1848" s="20">
        <v>1032</v>
      </c>
      <c r="B1848" s="20" t="s">
        <v>77</v>
      </c>
      <c r="C1848" s="20" t="s">
        <v>1312</v>
      </c>
      <c r="D1848" s="20" t="s">
        <v>49</v>
      </c>
      <c r="E1848" s="20" t="s">
        <v>1345</v>
      </c>
      <c r="F1848" s="22" t="s">
        <v>195</v>
      </c>
      <c r="G1848" s="20" t="s">
        <v>86</v>
      </c>
      <c r="H1848" s="20" t="s">
        <v>35</v>
      </c>
      <c r="I1848" s="20" t="s">
        <v>27</v>
      </c>
      <c r="J1848" s="22" t="s">
        <v>1312</v>
      </c>
      <c r="K1848" s="20"/>
      <c r="L1848" s="20"/>
      <c r="M1848" s="20"/>
      <c r="N1848" s="20"/>
      <c r="O1848" s="20"/>
      <c r="P1848" s="23">
        <v>250000000</v>
      </c>
      <c r="Q1848" s="24">
        <v>1</v>
      </c>
      <c r="R1848" s="25">
        <v>45748</v>
      </c>
      <c r="S1848" s="20" t="s">
        <v>56</v>
      </c>
      <c r="T1848" s="26">
        <f>P1848*Q1848*1</f>
        <v>250000000</v>
      </c>
      <c r="U1848" s="28" t="s">
        <v>31</v>
      </c>
      <c r="V1848" s="132" t="s">
        <v>60</v>
      </c>
      <c r="W1848" s="72"/>
      <c r="X1848" s="72"/>
      <c r="Y1848" s="72"/>
      <c r="Z1848" s="72"/>
      <c r="AA1848" s="72"/>
      <c r="AB1848" s="72"/>
      <c r="AC1848" s="72"/>
      <c r="AD1848" s="72"/>
      <c r="AE1848" s="72"/>
      <c r="AF1848" s="72"/>
      <c r="AG1848" s="72"/>
      <c r="AH1848" s="72"/>
      <c r="AI1848" s="72"/>
      <c r="AJ1848" s="72"/>
      <c r="AK1848" s="72"/>
      <c r="AL1848" s="72"/>
      <c r="AM1848" s="72"/>
      <c r="AN1848" s="72"/>
      <c r="AO1848" s="72"/>
      <c r="AP1848" s="72"/>
      <c r="AQ1848" s="72"/>
      <c r="AR1848" s="72"/>
      <c r="AS1848" s="72"/>
      <c r="AT1848" s="72"/>
      <c r="AU1848" s="72"/>
      <c r="AV1848" s="72"/>
      <c r="AW1848" s="72"/>
      <c r="AX1848" s="72"/>
      <c r="AY1848" s="72"/>
      <c r="AZ1848" s="72"/>
      <c r="BA1848" s="72"/>
      <c r="BB1848" s="72"/>
      <c r="BC1848" s="72"/>
      <c r="BD1848" s="72"/>
      <c r="BE1848" s="72"/>
      <c r="BF1848" s="72"/>
      <c r="BG1848" s="72"/>
      <c r="BH1848" s="72"/>
      <c r="BI1848" s="72"/>
      <c r="BJ1848" s="72"/>
      <c r="BK1848" s="72"/>
      <c r="BL1848" s="72"/>
      <c r="BM1848" s="72"/>
      <c r="BN1848" s="72"/>
      <c r="BO1848" s="72"/>
      <c r="BP1848" s="72"/>
      <c r="BQ1848" s="72"/>
      <c r="BR1848" s="72"/>
      <c r="BS1848" s="72"/>
      <c r="BT1848" s="72"/>
      <c r="BU1848" s="72"/>
      <c r="BV1848" s="72"/>
      <c r="BW1848" s="72"/>
      <c r="BX1848" s="72"/>
      <c r="BY1848" s="72"/>
      <c r="BZ1848" s="72"/>
      <c r="CA1848" s="72"/>
      <c r="CB1848" s="72"/>
      <c r="CC1848" s="72"/>
      <c r="CD1848" s="72"/>
      <c r="CE1848" s="72"/>
      <c r="CF1848" s="72"/>
      <c r="CG1848" s="72"/>
      <c r="CH1848" s="72"/>
      <c r="CI1848" s="72"/>
      <c r="CJ1848" s="72"/>
      <c r="CK1848" s="72"/>
      <c r="CL1848" s="72"/>
      <c r="CM1848" s="72"/>
      <c r="CN1848" s="72"/>
      <c r="CO1848" s="72"/>
      <c r="CP1848" s="72"/>
      <c r="CQ1848" s="72"/>
      <c r="CR1848" s="72"/>
      <c r="CS1848" s="72"/>
      <c r="CT1848" s="72"/>
      <c r="CU1848" s="72"/>
      <c r="CV1848" s="72"/>
      <c r="CW1848" s="72"/>
      <c r="CX1848" s="72"/>
      <c r="CY1848" s="72"/>
      <c r="CZ1848" s="72"/>
      <c r="DA1848" s="72"/>
      <c r="DB1848" s="72"/>
      <c r="DC1848" s="72"/>
      <c r="DD1848" s="72"/>
      <c r="DE1848" s="72"/>
      <c r="DF1848" s="72"/>
      <c r="DG1848" s="72"/>
      <c r="DH1848" s="72"/>
      <c r="DI1848" s="72"/>
      <c r="DJ1848" s="72"/>
      <c r="DK1848" s="72"/>
      <c r="DL1848" s="72"/>
      <c r="DM1848" s="72"/>
      <c r="DN1848" s="72"/>
      <c r="DO1848" s="72"/>
      <c r="DP1848" s="72"/>
      <c r="DQ1848" s="72"/>
      <c r="DR1848" s="72"/>
      <c r="DS1848" s="72"/>
      <c r="DT1848" s="72"/>
      <c r="DU1848" s="72"/>
      <c r="DV1848" s="72"/>
      <c r="DW1848" s="72"/>
      <c r="DX1848" s="72"/>
      <c r="DY1848" s="72"/>
      <c r="DZ1848" s="72"/>
      <c r="EA1848" s="72"/>
      <c r="EB1848" s="72"/>
      <c r="EC1848" s="72"/>
      <c r="ED1848" s="72"/>
      <c r="EE1848" s="72"/>
      <c r="EF1848" s="72"/>
      <c r="EG1848" s="72"/>
      <c r="EH1848" s="72"/>
      <c r="EI1848" s="72"/>
      <c r="EJ1848" s="72"/>
      <c r="EK1848" s="72"/>
      <c r="EL1848" s="72"/>
      <c r="EM1848" s="72"/>
      <c r="EN1848" s="72"/>
      <c r="EO1848" s="72"/>
      <c r="EP1848" s="72"/>
      <c r="EQ1848" s="72"/>
      <c r="ER1848" s="72"/>
      <c r="ES1848" s="72"/>
      <c r="ET1848" s="72"/>
      <c r="EU1848" s="72"/>
      <c r="EV1848" s="72"/>
      <c r="EW1848" s="72"/>
      <c r="EX1848" s="72"/>
      <c r="EY1848" s="72"/>
      <c r="EZ1848" s="72"/>
      <c r="FA1848" s="72"/>
      <c r="FB1848" s="72"/>
      <c r="FC1848" s="72"/>
      <c r="FD1848" s="72"/>
      <c r="FE1848" s="72"/>
      <c r="FF1848" s="72"/>
      <c r="FG1848" s="72"/>
      <c r="FH1848" s="72"/>
      <c r="FI1848" s="72"/>
      <c r="FJ1848" s="72"/>
      <c r="FK1848" s="72"/>
      <c r="FL1848" s="72"/>
      <c r="FM1848" s="72"/>
      <c r="FN1848" s="72"/>
      <c r="FO1848" s="72"/>
      <c r="FP1848" s="72"/>
      <c r="FQ1848" s="72"/>
      <c r="FR1848" s="72"/>
      <c r="FS1848" s="72"/>
      <c r="FT1848" s="72"/>
      <c r="FU1848" s="72"/>
      <c r="FV1848" s="72"/>
      <c r="FW1848" s="72"/>
      <c r="FX1848" s="72"/>
      <c r="FY1848" s="72"/>
      <c r="FZ1848" s="72"/>
      <c r="GA1848" s="72"/>
      <c r="GB1848" s="72"/>
      <c r="GC1848" s="72"/>
      <c r="GD1848" s="72"/>
      <c r="GE1848" s="72"/>
      <c r="GF1848" s="72"/>
      <c r="GG1848" s="72"/>
      <c r="GH1848" s="72"/>
      <c r="GI1848" s="72"/>
      <c r="GJ1848" s="72"/>
      <c r="GK1848" s="72"/>
      <c r="GL1848" s="72"/>
      <c r="GM1848" s="72"/>
      <c r="GN1848" s="72"/>
      <c r="GO1848" s="72"/>
      <c r="GP1848" s="72"/>
      <c r="GQ1848" s="72"/>
      <c r="GR1848" s="72"/>
      <c r="GS1848" s="72"/>
      <c r="GT1848" s="72"/>
      <c r="GU1848" s="72"/>
      <c r="GV1848" s="72"/>
      <c r="GW1848" s="72"/>
      <c r="GX1848" s="72"/>
      <c r="GY1848" s="72"/>
      <c r="GZ1848" s="72"/>
      <c r="HA1848" s="72"/>
      <c r="HB1848" s="72"/>
      <c r="HC1848" s="72"/>
      <c r="HD1848" s="72"/>
      <c r="HE1848" s="72"/>
      <c r="HF1848" s="72"/>
      <c r="HG1848" s="72"/>
      <c r="HH1848" s="72"/>
      <c r="HI1848" s="72"/>
      <c r="HJ1848" s="72"/>
      <c r="HK1848" s="72"/>
      <c r="HL1848" s="72"/>
      <c r="HM1848" s="72"/>
      <c r="HN1848" s="72"/>
      <c r="HO1848" s="72"/>
      <c r="HP1848" s="72"/>
      <c r="HQ1848" s="72"/>
      <c r="HR1848" s="72"/>
      <c r="HS1848" s="72"/>
      <c r="HT1848" s="72"/>
      <c r="HU1848" s="72"/>
      <c r="HV1848" s="72"/>
      <c r="HW1848" s="72"/>
      <c r="HX1848" s="72"/>
      <c r="HY1848" s="72"/>
      <c r="HZ1848" s="72"/>
      <c r="IA1848" s="72"/>
      <c r="IB1848" s="72"/>
      <c r="IC1848" s="72"/>
      <c r="ID1848" s="72"/>
      <c r="IE1848" s="72"/>
      <c r="IF1848" s="72"/>
      <c r="IG1848" s="72"/>
      <c r="IH1848" s="72"/>
      <c r="II1848" s="72"/>
      <c r="IJ1848" s="72"/>
      <c r="IK1848" s="72"/>
      <c r="IL1848" s="72"/>
      <c r="IM1848" s="72"/>
      <c r="IN1848" s="72"/>
      <c r="IO1848" s="72"/>
      <c r="IP1848" s="72"/>
      <c r="IQ1848" s="72"/>
      <c r="IR1848" s="72"/>
      <c r="IS1848" s="72"/>
      <c r="IT1848" s="72"/>
      <c r="IU1848" s="72"/>
      <c r="IV1848" s="72"/>
      <c r="IW1848" s="72"/>
      <c r="IX1848" s="72"/>
      <c r="IY1848" s="72"/>
      <c r="IZ1848" s="72"/>
      <c r="JA1848" s="72"/>
      <c r="JB1848" s="72"/>
      <c r="JC1848" s="72"/>
      <c r="JD1848" s="72"/>
      <c r="JE1848" s="72"/>
      <c r="JF1848" s="72"/>
      <c r="JG1848" s="72"/>
      <c r="JH1848" s="72"/>
      <c r="JI1848" s="72"/>
      <c r="JJ1848" s="72"/>
      <c r="JK1848" s="72"/>
      <c r="JL1848" s="72"/>
      <c r="JM1848" s="72"/>
      <c r="JN1848" s="72"/>
      <c r="JO1848" s="72"/>
      <c r="JP1848" s="72"/>
      <c r="JQ1848" s="72"/>
      <c r="JR1848" s="72"/>
      <c r="JS1848" s="72"/>
      <c r="JT1848" s="72"/>
      <c r="JU1848" s="72"/>
      <c r="JV1848" s="72"/>
      <c r="JW1848" s="72"/>
      <c r="JX1848" s="72"/>
      <c r="JY1848" s="72"/>
      <c r="JZ1848" s="72"/>
      <c r="KA1848" s="72"/>
      <c r="KB1848" s="72"/>
      <c r="KC1848" s="72"/>
      <c r="KD1848" s="72"/>
      <c r="KE1848" s="72"/>
      <c r="KF1848" s="72"/>
      <c r="KG1848" s="72"/>
      <c r="KH1848" s="72"/>
      <c r="KI1848" s="72"/>
      <c r="KJ1848" s="72"/>
      <c r="KK1848" s="72"/>
      <c r="KL1848" s="72"/>
      <c r="KM1848" s="72"/>
      <c r="KN1848" s="72"/>
      <c r="KO1848" s="72"/>
      <c r="KP1848" s="72"/>
      <c r="KQ1848" s="72"/>
      <c r="KR1848" s="72"/>
      <c r="KS1848" s="72"/>
      <c r="KT1848" s="72"/>
      <c r="KU1848" s="72"/>
      <c r="KV1848" s="72"/>
      <c r="KW1848" s="72"/>
      <c r="KX1848" s="72"/>
      <c r="KY1848" s="72"/>
      <c r="KZ1848" s="72"/>
      <c r="LA1848" s="72"/>
      <c r="LB1848" s="72"/>
      <c r="LC1848" s="72"/>
      <c r="LD1848" s="72"/>
      <c r="LE1848" s="72"/>
      <c r="LF1848" s="72"/>
      <c r="LG1848" s="72"/>
      <c r="LH1848" s="72"/>
      <c r="LI1848" s="72"/>
      <c r="LJ1848" s="72"/>
      <c r="LK1848" s="72"/>
      <c r="LL1848" s="72"/>
      <c r="LM1848" s="72"/>
      <c r="LN1848" s="72"/>
      <c r="LO1848" s="72"/>
      <c r="LP1848" s="72"/>
      <c r="LQ1848" s="72"/>
      <c r="LR1848" s="72"/>
      <c r="LS1848" s="72"/>
      <c r="LT1848" s="72"/>
      <c r="LU1848" s="72"/>
      <c r="LV1848" s="72"/>
      <c r="LW1848" s="72"/>
      <c r="LX1848" s="72"/>
      <c r="LY1848" s="72"/>
      <c r="LZ1848" s="72"/>
      <c r="MA1848" s="72"/>
      <c r="MB1848" s="72"/>
      <c r="MC1848" s="72"/>
      <c r="MD1848" s="72"/>
      <c r="ME1848" s="72"/>
      <c r="MF1848" s="72"/>
      <c r="MG1848" s="72"/>
      <c r="MH1848" s="72"/>
      <c r="MI1848" s="72"/>
      <c r="MJ1848" s="72"/>
      <c r="MK1848" s="72"/>
      <c r="ML1848" s="72"/>
      <c r="MM1848" s="72"/>
      <c r="MN1848" s="72"/>
      <c r="MO1848" s="72"/>
      <c r="MP1848" s="72"/>
      <c r="MQ1848" s="72"/>
      <c r="MR1848" s="72"/>
      <c r="MS1848" s="72"/>
      <c r="MT1848" s="72"/>
      <c r="MU1848" s="72"/>
      <c r="MV1848" s="72"/>
      <c r="MW1848" s="72"/>
      <c r="MX1848" s="72"/>
      <c r="MY1848" s="72"/>
      <c r="MZ1848" s="72"/>
      <c r="NA1848" s="72"/>
      <c r="NB1848" s="72"/>
      <c r="NC1848" s="72"/>
      <c r="ND1848" s="72"/>
      <c r="NE1848" s="72"/>
      <c r="NF1848" s="72"/>
      <c r="NG1848" s="72"/>
      <c r="NH1848" s="72"/>
      <c r="NI1848" s="72"/>
      <c r="NJ1848" s="72"/>
      <c r="NK1848" s="72"/>
      <c r="NL1848" s="72"/>
      <c r="NM1848" s="72"/>
      <c r="NN1848" s="72"/>
      <c r="NO1848" s="72"/>
      <c r="NP1848" s="72"/>
      <c r="NQ1848" s="72"/>
      <c r="NR1848" s="72"/>
      <c r="NS1848" s="72"/>
      <c r="NT1848" s="72"/>
      <c r="NU1848" s="72"/>
      <c r="NV1848" s="72"/>
      <c r="NW1848" s="72"/>
      <c r="NX1848" s="72"/>
      <c r="NY1848" s="72"/>
      <c r="NZ1848" s="72"/>
      <c r="OA1848" s="72"/>
      <c r="OB1848" s="72"/>
      <c r="OC1848" s="72"/>
      <c r="OD1848" s="72"/>
      <c r="OE1848" s="72"/>
      <c r="OF1848" s="72"/>
      <c r="OG1848" s="72"/>
      <c r="OH1848" s="72"/>
      <c r="OI1848" s="72"/>
      <c r="OJ1848" s="72"/>
      <c r="OK1848" s="72"/>
      <c r="OL1848" s="72"/>
      <c r="OM1848" s="72"/>
      <c r="ON1848" s="72"/>
      <c r="OO1848" s="72"/>
      <c r="OP1848" s="72"/>
      <c r="OQ1848" s="72"/>
      <c r="OR1848" s="72"/>
      <c r="OS1848" s="72"/>
      <c r="OT1848" s="72"/>
      <c r="OU1848" s="72"/>
      <c r="OV1848" s="72"/>
      <c r="OW1848" s="72"/>
      <c r="OX1848" s="72"/>
      <c r="OY1848" s="72"/>
      <c r="OZ1848" s="72"/>
      <c r="PA1848" s="72"/>
      <c r="PB1848" s="72"/>
      <c r="PC1848" s="72"/>
      <c r="PD1848" s="72"/>
      <c r="PE1848" s="72"/>
      <c r="PF1848" s="72"/>
      <c r="PG1848" s="72"/>
      <c r="PH1848" s="72"/>
      <c r="PI1848" s="72"/>
      <c r="PJ1848" s="72"/>
      <c r="PK1848" s="72"/>
      <c r="PL1848" s="72"/>
      <c r="PM1848" s="72"/>
      <c r="PN1848" s="72"/>
      <c r="PO1848" s="72"/>
      <c r="PP1848" s="72"/>
      <c r="PQ1848" s="72"/>
      <c r="PR1848" s="72"/>
      <c r="PS1848" s="72"/>
      <c r="PT1848" s="72"/>
      <c r="PU1848" s="72"/>
      <c r="PV1848" s="72"/>
      <c r="PW1848" s="72"/>
      <c r="PX1848" s="72"/>
      <c r="PY1848" s="72"/>
      <c r="PZ1848" s="72"/>
      <c r="QA1848" s="72"/>
      <c r="QB1848" s="72"/>
      <c r="QC1848" s="72"/>
      <c r="QD1848" s="72"/>
      <c r="QE1848" s="72"/>
      <c r="QF1848" s="72"/>
      <c r="QG1848" s="72"/>
      <c r="QH1848" s="72"/>
      <c r="QI1848" s="72"/>
      <c r="QJ1848" s="72"/>
      <c r="QK1848" s="72"/>
      <c r="QL1848" s="72"/>
      <c r="QM1848" s="72"/>
      <c r="QN1848" s="72"/>
      <c r="QO1848" s="72"/>
      <c r="QP1848" s="72"/>
      <c r="QQ1848" s="72"/>
      <c r="QR1848" s="72"/>
      <c r="QS1848" s="72"/>
      <c r="QT1848" s="72"/>
      <c r="QU1848" s="72"/>
      <c r="QV1848" s="72"/>
      <c r="QW1848" s="72"/>
      <c r="QX1848" s="72"/>
      <c r="QY1848" s="72"/>
      <c r="QZ1848" s="72"/>
      <c r="RA1848" s="72"/>
      <c r="RB1848" s="72"/>
      <c r="RC1848" s="72"/>
      <c r="RD1848" s="72"/>
      <c r="RE1848" s="72"/>
      <c r="RF1848" s="72"/>
      <c r="RG1848" s="72"/>
      <c r="RH1848" s="72"/>
      <c r="RI1848" s="72"/>
      <c r="RJ1848" s="72"/>
      <c r="RK1848" s="72"/>
      <c r="RL1848" s="72"/>
      <c r="RM1848" s="72"/>
      <c r="RN1848" s="72"/>
      <c r="RO1848" s="72"/>
      <c r="RP1848" s="72"/>
      <c r="RQ1848" s="72"/>
      <c r="RR1848" s="72"/>
      <c r="RS1848" s="72"/>
      <c r="RT1848" s="72"/>
      <c r="RU1848" s="72"/>
      <c r="RV1848" s="72"/>
      <c r="RW1848" s="72"/>
      <c r="RX1848" s="72"/>
      <c r="RY1848" s="72"/>
      <c r="RZ1848" s="72"/>
      <c r="SA1848" s="72"/>
      <c r="SB1848" s="72"/>
      <c r="SC1848" s="72"/>
      <c r="SD1848" s="72"/>
      <c r="SE1848" s="72"/>
      <c r="SF1848" s="72"/>
      <c r="SG1848" s="72"/>
      <c r="SH1848" s="72"/>
      <c r="SI1848" s="72"/>
      <c r="SJ1848" s="72"/>
      <c r="SK1848" s="72"/>
      <c r="SL1848" s="72"/>
      <c r="SM1848" s="72"/>
      <c r="SN1848" s="72"/>
      <c r="SO1848" s="72"/>
      <c r="SP1848" s="72"/>
      <c r="SQ1848" s="72"/>
      <c r="SR1848" s="72"/>
      <c r="SS1848" s="72"/>
      <c r="ST1848" s="72"/>
      <c r="SU1848" s="72"/>
      <c r="SV1848" s="72"/>
      <c r="SW1848" s="72"/>
      <c r="SX1848" s="72"/>
      <c r="SY1848" s="72"/>
      <c r="SZ1848" s="72"/>
      <c r="TA1848" s="72"/>
      <c r="TB1848" s="72"/>
      <c r="TC1848" s="72"/>
    </row>
    <row r="1849" spans="1:523" ht="16.5" customHeight="1" x14ac:dyDescent="0.2">
      <c r="A1849" s="20">
        <v>1199</v>
      </c>
      <c r="B1849" s="20" t="s">
        <v>72</v>
      </c>
      <c r="C1849" s="20" t="s">
        <v>22</v>
      </c>
      <c r="D1849" s="20" t="s">
        <v>49</v>
      </c>
      <c r="E1849" s="20" t="s">
        <v>1345</v>
      </c>
      <c r="F1849" s="22" t="s">
        <v>1135</v>
      </c>
      <c r="G1849" s="20" t="s">
        <v>42</v>
      </c>
      <c r="H1849" s="20" t="s">
        <v>35</v>
      </c>
      <c r="I1849" s="20" t="s">
        <v>27</v>
      </c>
      <c r="J1849" s="22" t="s">
        <v>1313</v>
      </c>
      <c r="K1849" s="20" t="s">
        <v>95</v>
      </c>
      <c r="L1849" s="20" t="s">
        <v>95</v>
      </c>
      <c r="M1849" s="20" t="s">
        <v>95</v>
      </c>
      <c r="N1849" s="20" t="s">
        <v>95</v>
      </c>
      <c r="O1849" s="20"/>
      <c r="P1849" s="23" t="s">
        <v>95</v>
      </c>
      <c r="Q1849" s="24">
        <v>1</v>
      </c>
      <c r="R1849" s="25">
        <v>45839</v>
      </c>
      <c r="S1849" s="45" t="s">
        <v>29</v>
      </c>
      <c r="T1849" s="46">
        <v>1769000000</v>
      </c>
      <c r="U1849" s="28" t="s">
        <v>31</v>
      </c>
      <c r="V1849" s="132" t="s">
        <v>60</v>
      </c>
      <c r="W1849" s="72"/>
      <c r="X1849" s="72"/>
      <c r="Y1849" s="72"/>
      <c r="Z1849" s="72"/>
      <c r="AA1849" s="72"/>
      <c r="AB1849" s="72"/>
      <c r="AC1849" s="72"/>
      <c r="AD1849" s="72"/>
      <c r="AE1849" s="72"/>
      <c r="AF1849" s="72"/>
      <c r="AG1849" s="72"/>
      <c r="AH1849" s="72"/>
      <c r="AI1849" s="72"/>
      <c r="AJ1849" s="72"/>
      <c r="AK1849" s="72"/>
      <c r="AL1849" s="72"/>
      <c r="AM1849" s="72"/>
      <c r="AN1849" s="72"/>
      <c r="AO1849" s="72"/>
      <c r="AP1849" s="72"/>
      <c r="AQ1849" s="72"/>
      <c r="AR1849" s="72"/>
      <c r="AS1849" s="72"/>
      <c r="AT1849" s="72"/>
      <c r="AU1849" s="72"/>
      <c r="AV1849" s="72"/>
      <c r="AW1849" s="72"/>
      <c r="AX1849" s="72"/>
      <c r="AY1849" s="72"/>
      <c r="AZ1849" s="72"/>
      <c r="BA1849" s="72"/>
      <c r="BB1849" s="72"/>
      <c r="BC1849" s="72"/>
      <c r="BD1849" s="72"/>
      <c r="BE1849" s="72"/>
      <c r="BF1849" s="72"/>
      <c r="BG1849" s="72"/>
      <c r="BH1849" s="72"/>
      <c r="BI1849" s="72"/>
      <c r="BJ1849" s="72"/>
      <c r="BK1849" s="72"/>
      <c r="BL1849" s="72"/>
      <c r="BM1849" s="72"/>
      <c r="BN1849" s="72"/>
      <c r="BO1849" s="72"/>
      <c r="BP1849" s="72"/>
      <c r="BQ1849" s="72"/>
      <c r="BR1849" s="72"/>
      <c r="BS1849" s="72"/>
      <c r="BT1849" s="72"/>
      <c r="BU1849" s="72"/>
      <c r="BV1849" s="72"/>
      <c r="BW1849" s="72"/>
      <c r="BX1849" s="72"/>
      <c r="BY1849" s="72"/>
      <c r="BZ1849" s="72"/>
      <c r="CA1849" s="72"/>
      <c r="CB1849" s="72"/>
      <c r="CC1849" s="72"/>
      <c r="CD1849" s="72"/>
      <c r="CE1849" s="72"/>
      <c r="CF1849" s="72"/>
      <c r="CG1849" s="72"/>
      <c r="CH1849" s="72"/>
      <c r="CI1849" s="72"/>
      <c r="CJ1849" s="72"/>
      <c r="CK1849" s="72"/>
      <c r="CL1849" s="72"/>
      <c r="CM1849" s="72"/>
      <c r="CN1849" s="72"/>
      <c r="CO1849" s="72"/>
      <c r="CP1849" s="72"/>
      <c r="CQ1849" s="72"/>
      <c r="CR1849" s="72"/>
      <c r="CS1849" s="72"/>
      <c r="CT1849" s="72"/>
      <c r="CU1849" s="72"/>
      <c r="CV1849" s="72"/>
      <c r="CW1849" s="72"/>
      <c r="CX1849" s="72"/>
      <c r="CY1849" s="72"/>
      <c r="CZ1849" s="72"/>
      <c r="DA1849" s="72"/>
      <c r="DB1849" s="72"/>
      <c r="DC1849" s="72"/>
      <c r="DD1849" s="72"/>
      <c r="DE1849" s="72"/>
      <c r="DF1849" s="72"/>
      <c r="DG1849" s="72"/>
      <c r="DH1849" s="72"/>
      <c r="DI1849" s="72"/>
      <c r="DJ1849" s="72"/>
      <c r="DK1849" s="72"/>
      <c r="DL1849" s="72"/>
      <c r="DM1849" s="72"/>
      <c r="DN1849" s="72"/>
      <c r="DO1849" s="72"/>
      <c r="DP1849" s="72"/>
      <c r="DQ1849" s="72"/>
      <c r="DR1849" s="72"/>
      <c r="DS1849" s="72"/>
      <c r="DT1849" s="72"/>
      <c r="DU1849" s="72"/>
      <c r="DV1849" s="72"/>
      <c r="DW1849" s="72"/>
      <c r="DX1849" s="72"/>
      <c r="DY1849" s="72"/>
      <c r="DZ1849" s="72"/>
      <c r="EA1849" s="72"/>
      <c r="EB1849" s="72"/>
      <c r="EC1849" s="72"/>
      <c r="ED1849" s="72"/>
      <c r="EE1849" s="72"/>
      <c r="EF1849" s="72"/>
      <c r="EG1849" s="72"/>
      <c r="EH1849" s="72"/>
      <c r="EI1849" s="72"/>
      <c r="EJ1849" s="72"/>
      <c r="EK1849" s="72"/>
      <c r="EL1849" s="72"/>
      <c r="EM1849" s="72"/>
      <c r="EN1849" s="72"/>
      <c r="EO1849" s="72"/>
      <c r="EP1849" s="72"/>
      <c r="EQ1849" s="72"/>
      <c r="ER1849" s="72"/>
      <c r="ES1849" s="72"/>
      <c r="ET1849" s="72"/>
      <c r="EU1849" s="72"/>
      <c r="EV1849" s="72"/>
      <c r="EW1849" s="72"/>
      <c r="EX1849" s="72"/>
      <c r="EY1849" s="72"/>
      <c r="EZ1849" s="72"/>
      <c r="FA1849" s="72"/>
      <c r="FB1849" s="72"/>
      <c r="FC1849" s="72"/>
      <c r="FD1849" s="72"/>
      <c r="FE1849" s="72"/>
      <c r="FF1849" s="72"/>
      <c r="FG1849" s="72"/>
      <c r="FH1849" s="72"/>
      <c r="FI1849" s="72"/>
      <c r="FJ1849" s="72"/>
      <c r="FK1849" s="72"/>
      <c r="FL1849" s="72"/>
      <c r="FM1849" s="72"/>
      <c r="FN1849" s="72"/>
      <c r="FO1849" s="72"/>
      <c r="FP1849" s="72"/>
      <c r="FQ1849" s="72"/>
      <c r="FR1849" s="72"/>
      <c r="FS1849" s="72"/>
      <c r="FT1849" s="72"/>
      <c r="FU1849" s="72"/>
      <c r="FV1849" s="72"/>
      <c r="FW1849" s="72"/>
      <c r="FX1849" s="72"/>
      <c r="FY1849" s="72"/>
      <c r="FZ1849" s="72"/>
      <c r="GA1849" s="72"/>
      <c r="GB1849" s="72"/>
      <c r="GC1849" s="72"/>
      <c r="GD1849" s="72"/>
      <c r="GE1849" s="72"/>
      <c r="GF1849" s="72"/>
      <c r="GG1849" s="72"/>
      <c r="GH1849" s="72"/>
      <c r="GI1849" s="72"/>
      <c r="GJ1849" s="72"/>
      <c r="GK1849" s="72"/>
      <c r="GL1849" s="72"/>
      <c r="GM1849" s="72"/>
      <c r="GN1849" s="72"/>
      <c r="GO1849" s="72"/>
      <c r="GP1849" s="72"/>
      <c r="GQ1849" s="72"/>
      <c r="GR1849" s="72"/>
      <c r="GS1849" s="72"/>
      <c r="GT1849" s="72"/>
      <c r="GU1849" s="72"/>
      <c r="GV1849" s="72"/>
      <c r="GW1849" s="72"/>
      <c r="GX1849" s="72"/>
      <c r="GY1849" s="72"/>
      <c r="GZ1849" s="72"/>
      <c r="HA1849" s="72"/>
      <c r="HB1849" s="72"/>
      <c r="HC1849" s="72"/>
      <c r="HD1849" s="72"/>
      <c r="HE1849" s="72"/>
      <c r="HF1849" s="72"/>
      <c r="HG1849" s="72"/>
      <c r="HH1849" s="72"/>
      <c r="HI1849" s="72"/>
      <c r="HJ1849" s="72"/>
      <c r="HK1849" s="72"/>
      <c r="HL1849" s="72"/>
      <c r="HM1849" s="72"/>
      <c r="HN1849" s="72"/>
      <c r="HO1849" s="72"/>
      <c r="HP1849" s="72"/>
      <c r="HQ1849" s="72"/>
      <c r="HR1849" s="72"/>
      <c r="HS1849" s="72"/>
      <c r="HT1849" s="72"/>
      <c r="HU1849" s="72"/>
      <c r="HV1849" s="72"/>
      <c r="HW1849" s="72"/>
      <c r="HX1849" s="72"/>
      <c r="HY1849" s="72"/>
      <c r="HZ1849" s="72"/>
      <c r="IA1849" s="72"/>
      <c r="IB1849" s="72"/>
      <c r="IC1849" s="72"/>
      <c r="ID1849" s="72"/>
      <c r="IE1849" s="72"/>
      <c r="IF1849" s="72"/>
      <c r="IG1849" s="72"/>
      <c r="IH1849" s="72"/>
      <c r="II1849" s="72"/>
      <c r="IJ1849" s="72"/>
      <c r="IK1849" s="72"/>
      <c r="IL1849" s="72"/>
      <c r="IM1849" s="72"/>
      <c r="IN1849" s="72"/>
      <c r="IO1849" s="72"/>
      <c r="IP1849" s="72"/>
      <c r="IQ1849" s="72"/>
      <c r="IR1849" s="72"/>
      <c r="IS1849" s="72"/>
      <c r="IT1849" s="72"/>
      <c r="IU1849" s="72"/>
      <c r="IV1849" s="72"/>
      <c r="IW1849" s="72"/>
      <c r="IX1849" s="72"/>
      <c r="IY1849" s="72"/>
      <c r="IZ1849" s="72"/>
      <c r="JA1849" s="72"/>
      <c r="JB1849" s="72"/>
      <c r="JC1849" s="72"/>
      <c r="JD1849" s="72"/>
      <c r="JE1849" s="72"/>
      <c r="JF1849" s="72"/>
      <c r="JG1849" s="72"/>
      <c r="JH1849" s="72"/>
      <c r="JI1849" s="72"/>
      <c r="JJ1849" s="72"/>
      <c r="JK1849" s="72"/>
      <c r="JL1849" s="72"/>
      <c r="JM1849" s="72"/>
      <c r="JN1849" s="72"/>
      <c r="JO1849" s="72"/>
      <c r="JP1849" s="72"/>
      <c r="JQ1849" s="72"/>
      <c r="JR1849" s="72"/>
      <c r="JS1849" s="72"/>
      <c r="JT1849" s="72"/>
      <c r="JU1849" s="72"/>
      <c r="JV1849" s="72"/>
      <c r="JW1849" s="72"/>
      <c r="JX1849" s="72"/>
      <c r="JY1849" s="72"/>
      <c r="JZ1849" s="72"/>
      <c r="KA1849" s="72"/>
      <c r="KB1849" s="72"/>
      <c r="KC1849" s="72"/>
      <c r="KD1849" s="72"/>
      <c r="KE1849" s="72"/>
      <c r="KF1849" s="72"/>
      <c r="KG1849" s="72"/>
      <c r="KH1849" s="72"/>
      <c r="KI1849" s="72"/>
      <c r="KJ1849" s="72"/>
      <c r="KK1849" s="72"/>
      <c r="KL1849" s="72"/>
      <c r="KM1849" s="72"/>
      <c r="KN1849" s="72"/>
      <c r="KO1849" s="72"/>
      <c r="KP1849" s="72"/>
      <c r="KQ1849" s="72"/>
      <c r="KR1849" s="72"/>
      <c r="KS1849" s="72"/>
      <c r="KT1849" s="72"/>
      <c r="KU1849" s="72"/>
      <c r="KV1849" s="72"/>
      <c r="KW1849" s="72"/>
      <c r="KX1849" s="72"/>
      <c r="KY1849" s="72"/>
      <c r="KZ1849" s="72"/>
      <c r="LA1849" s="72"/>
      <c r="LB1849" s="72"/>
      <c r="LC1849" s="72"/>
      <c r="LD1849" s="72"/>
      <c r="LE1849" s="72"/>
      <c r="LF1849" s="72"/>
      <c r="LG1849" s="72"/>
      <c r="LH1849" s="72"/>
      <c r="LI1849" s="72"/>
      <c r="LJ1849" s="72"/>
      <c r="LK1849" s="72"/>
      <c r="LL1849" s="72"/>
      <c r="LM1849" s="72"/>
      <c r="LN1849" s="72"/>
      <c r="LO1849" s="72"/>
      <c r="LP1849" s="72"/>
      <c r="LQ1849" s="72"/>
      <c r="LR1849" s="72"/>
      <c r="LS1849" s="72"/>
      <c r="LT1849" s="72"/>
      <c r="LU1849" s="72"/>
      <c r="LV1849" s="72"/>
      <c r="LW1849" s="72"/>
      <c r="LX1849" s="72"/>
      <c r="LY1849" s="72"/>
      <c r="LZ1849" s="72"/>
      <c r="MA1849" s="72"/>
      <c r="MB1849" s="72"/>
      <c r="MC1849" s="72"/>
      <c r="MD1849" s="72"/>
      <c r="ME1849" s="72"/>
      <c r="MF1849" s="72"/>
      <c r="MG1849" s="72"/>
      <c r="MH1849" s="72"/>
      <c r="MI1849" s="72"/>
      <c r="MJ1849" s="72"/>
      <c r="MK1849" s="72"/>
      <c r="ML1849" s="72"/>
      <c r="MM1849" s="72"/>
      <c r="MN1849" s="72"/>
      <c r="MO1849" s="72"/>
      <c r="MP1849" s="72"/>
      <c r="MQ1849" s="72"/>
      <c r="MR1849" s="72"/>
      <c r="MS1849" s="72"/>
      <c r="MT1849" s="72"/>
      <c r="MU1849" s="72"/>
      <c r="MV1849" s="72"/>
      <c r="MW1849" s="72"/>
      <c r="MX1849" s="72"/>
      <c r="MY1849" s="72"/>
      <c r="MZ1849" s="72"/>
      <c r="NA1849" s="72"/>
      <c r="NB1849" s="72"/>
      <c r="NC1849" s="72"/>
      <c r="ND1849" s="72"/>
      <c r="NE1849" s="72"/>
      <c r="NF1849" s="72"/>
      <c r="NG1849" s="72"/>
      <c r="NH1849" s="72"/>
      <c r="NI1849" s="72"/>
      <c r="NJ1849" s="72"/>
      <c r="NK1849" s="72"/>
      <c r="NL1849" s="72"/>
      <c r="NM1849" s="72"/>
      <c r="NN1849" s="72"/>
      <c r="NO1849" s="72"/>
      <c r="NP1849" s="72"/>
      <c r="NQ1849" s="72"/>
      <c r="NR1849" s="72"/>
      <c r="NS1849" s="72"/>
      <c r="NT1849" s="72"/>
      <c r="NU1849" s="72"/>
      <c r="NV1849" s="72"/>
      <c r="NW1849" s="72"/>
      <c r="NX1849" s="72"/>
      <c r="NY1849" s="72"/>
      <c r="NZ1849" s="72"/>
      <c r="OA1849" s="72"/>
      <c r="OB1849" s="72"/>
      <c r="OC1849" s="72"/>
      <c r="OD1849" s="72"/>
      <c r="OE1849" s="72"/>
      <c r="OF1849" s="72"/>
      <c r="OG1849" s="72"/>
      <c r="OH1849" s="72"/>
      <c r="OI1849" s="72"/>
      <c r="OJ1849" s="72"/>
      <c r="OK1849" s="72"/>
      <c r="OL1849" s="72"/>
      <c r="OM1849" s="72"/>
      <c r="ON1849" s="72"/>
      <c r="OO1849" s="72"/>
      <c r="OP1849" s="72"/>
      <c r="OQ1849" s="72"/>
      <c r="OR1849" s="72"/>
      <c r="OS1849" s="72"/>
      <c r="OT1849" s="72"/>
      <c r="OU1849" s="72"/>
      <c r="OV1849" s="72"/>
      <c r="OW1849" s="72"/>
      <c r="OX1849" s="72"/>
      <c r="OY1849" s="72"/>
      <c r="OZ1849" s="72"/>
      <c r="PA1849" s="72"/>
      <c r="PB1849" s="72"/>
      <c r="PC1849" s="72"/>
      <c r="PD1849" s="72"/>
      <c r="PE1849" s="72"/>
      <c r="PF1849" s="72"/>
      <c r="PG1849" s="72"/>
      <c r="PH1849" s="72"/>
      <c r="PI1849" s="72"/>
      <c r="PJ1849" s="72"/>
      <c r="PK1849" s="72"/>
      <c r="PL1849" s="72"/>
      <c r="PM1849" s="72"/>
      <c r="PN1849" s="72"/>
      <c r="PO1849" s="72"/>
      <c r="PP1849" s="72"/>
      <c r="PQ1849" s="72"/>
      <c r="PR1849" s="72"/>
      <c r="PS1849" s="72"/>
      <c r="PT1849" s="72"/>
      <c r="PU1849" s="72"/>
      <c r="PV1849" s="72"/>
      <c r="PW1849" s="72"/>
      <c r="PX1849" s="72"/>
      <c r="PY1849" s="72"/>
      <c r="PZ1849" s="72"/>
      <c r="QA1849" s="72"/>
      <c r="QB1849" s="72"/>
      <c r="QC1849" s="72"/>
      <c r="QD1849" s="72"/>
      <c r="QE1849" s="72"/>
      <c r="QF1849" s="72"/>
      <c r="QG1849" s="72"/>
      <c r="QH1849" s="72"/>
      <c r="QI1849" s="72"/>
      <c r="QJ1849" s="72"/>
      <c r="QK1849" s="72"/>
      <c r="QL1849" s="72"/>
      <c r="QM1849" s="72"/>
      <c r="QN1849" s="72"/>
      <c r="QO1849" s="72"/>
      <c r="QP1849" s="72"/>
      <c r="QQ1849" s="72"/>
      <c r="QR1849" s="72"/>
      <c r="QS1849" s="72"/>
      <c r="QT1849" s="72"/>
      <c r="QU1849" s="72"/>
      <c r="QV1849" s="72"/>
      <c r="QW1849" s="72"/>
      <c r="QX1849" s="72"/>
      <c r="QY1849" s="72"/>
      <c r="QZ1849" s="72"/>
      <c r="RA1849" s="72"/>
      <c r="RB1849" s="72"/>
      <c r="RC1849" s="72"/>
      <c r="RD1849" s="72"/>
      <c r="RE1849" s="72"/>
      <c r="RF1849" s="72"/>
      <c r="RG1849" s="72"/>
      <c r="RH1849" s="72"/>
      <c r="RI1849" s="72"/>
      <c r="RJ1849" s="72"/>
      <c r="RK1849" s="72"/>
      <c r="RL1849" s="72"/>
      <c r="RM1849" s="72"/>
      <c r="RN1849" s="72"/>
      <c r="RO1849" s="72"/>
      <c r="RP1849" s="72"/>
      <c r="RQ1849" s="72"/>
      <c r="RR1849" s="72"/>
      <c r="RS1849" s="72"/>
      <c r="RT1849" s="72"/>
      <c r="RU1849" s="72"/>
      <c r="RV1849" s="72"/>
      <c r="RW1849" s="72"/>
      <c r="RX1849" s="72"/>
      <c r="RY1849" s="72"/>
      <c r="RZ1849" s="72"/>
      <c r="SA1849" s="72"/>
      <c r="SB1849" s="72"/>
      <c r="SC1849" s="72"/>
      <c r="SD1849" s="72"/>
      <c r="SE1849" s="72"/>
      <c r="SF1849" s="72"/>
      <c r="SG1849" s="72"/>
      <c r="SH1849" s="72"/>
      <c r="SI1849" s="72"/>
      <c r="SJ1849" s="72"/>
      <c r="SK1849" s="72"/>
      <c r="SL1849" s="72"/>
      <c r="SM1849" s="72"/>
      <c r="SN1849" s="72"/>
      <c r="SO1849" s="72"/>
      <c r="SP1849" s="72"/>
      <c r="SQ1849" s="72"/>
      <c r="SR1849" s="72"/>
      <c r="SS1849" s="72"/>
      <c r="ST1849" s="72"/>
      <c r="SU1849" s="72"/>
      <c r="SV1849" s="72"/>
      <c r="SW1849" s="72"/>
      <c r="SX1849" s="72"/>
      <c r="SY1849" s="72"/>
      <c r="SZ1849" s="72"/>
      <c r="TA1849" s="72"/>
      <c r="TB1849" s="72"/>
      <c r="TC1849" s="72"/>
    </row>
    <row r="1850" spans="1:523" ht="16.5" customHeight="1" x14ac:dyDescent="0.2">
      <c r="A1850" s="20">
        <v>1213</v>
      </c>
      <c r="B1850" s="20" t="s">
        <v>72</v>
      </c>
      <c r="C1850" s="20" t="s">
        <v>22</v>
      </c>
      <c r="D1850" s="20" t="s">
        <v>49</v>
      </c>
      <c r="E1850" s="20" t="s">
        <v>1340</v>
      </c>
      <c r="F1850" s="22" t="s">
        <v>1314</v>
      </c>
      <c r="G1850" s="20" t="s">
        <v>25</v>
      </c>
      <c r="H1850" s="20" t="s">
        <v>26</v>
      </c>
      <c r="I1850" s="20" t="s">
        <v>27</v>
      </c>
      <c r="J1850" s="22" t="s">
        <v>1315</v>
      </c>
      <c r="K1850" s="20"/>
      <c r="L1850" s="20"/>
      <c r="M1850" s="20"/>
      <c r="N1850" s="20"/>
      <c r="O1850" s="20"/>
      <c r="P1850" s="23"/>
      <c r="Q1850" s="24">
        <v>1</v>
      </c>
      <c r="R1850" s="25">
        <v>45931</v>
      </c>
      <c r="S1850" s="45" t="s">
        <v>83</v>
      </c>
      <c r="T1850" s="46">
        <v>680000000</v>
      </c>
      <c r="U1850" s="28" t="s">
        <v>31</v>
      </c>
      <c r="V1850" s="132" t="s">
        <v>60</v>
      </c>
      <c r="W1850" s="72"/>
      <c r="X1850" s="72"/>
      <c r="Y1850" s="72"/>
      <c r="Z1850" s="72"/>
      <c r="AA1850" s="72"/>
      <c r="AB1850" s="72"/>
      <c r="AC1850" s="72"/>
      <c r="AD1850" s="72"/>
      <c r="AE1850" s="72"/>
      <c r="AF1850" s="72"/>
      <c r="AG1850" s="72"/>
      <c r="AH1850" s="72"/>
      <c r="AI1850" s="72"/>
      <c r="AJ1850" s="72"/>
      <c r="AK1850" s="72"/>
      <c r="AL1850" s="72"/>
      <c r="AM1850" s="72"/>
      <c r="AN1850" s="72"/>
      <c r="AO1850" s="72"/>
      <c r="AP1850" s="72"/>
      <c r="AQ1850" s="72"/>
      <c r="AR1850" s="72"/>
      <c r="AS1850" s="72"/>
      <c r="AT1850" s="72"/>
      <c r="AU1850" s="72"/>
      <c r="AV1850" s="72"/>
      <c r="AW1850" s="72"/>
      <c r="AX1850" s="72"/>
      <c r="AY1850" s="72"/>
      <c r="AZ1850" s="72"/>
      <c r="BA1850" s="72"/>
      <c r="BB1850" s="72"/>
      <c r="BC1850" s="72"/>
      <c r="BD1850" s="72"/>
      <c r="BE1850" s="72"/>
      <c r="BF1850" s="72"/>
      <c r="BG1850" s="72"/>
      <c r="BH1850" s="72"/>
      <c r="BI1850" s="72"/>
      <c r="BJ1850" s="72"/>
      <c r="BK1850" s="72"/>
      <c r="BL1850" s="72"/>
      <c r="BM1850" s="72"/>
      <c r="BN1850" s="72"/>
      <c r="BO1850" s="72"/>
      <c r="BP1850" s="72"/>
      <c r="BQ1850" s="72"/>
      <c r="BR1850" s="72"/>
      <c r="BS1850" s="72"/>
      <c r="BT1850" s="72"/>
      <c r="BU1850" s="72"/>
      <c r="BV1850" s="72"/>
      <c r="BW1850" s="72"/>
      <c r="BX1850" s="72"/>
      <c r="BY1850" s="72"/>
      <c r="BZ1850" s="72"/>
      <c r="CA1850" s="72"/>
      <c r="CB1850" s="72"/>
      <c r="CC1850" s="72"/>
      <c r="CD1850" s="72"/>
      <c r="CE1850" s="72"/>
      <c r="CF1850" s="72"/>
      <c r="CG1850" s="72"/>
      <c r="CH1850" s="72"/>
      <c r="CI1850" s="72"/>
      <c r="CJ1850" s="72"/>
      <c r="CK1850" s="72"/>
      <c r="CL1850" s="72"/>
      <c r="CM1850" s="72"/>
      <c r="CN1850" s="72"/>
      <c r="CO1850" s="72"/>
      <c r="CP1850" s="72"/>
      <c r="CQ1850" s="72"/>
      <c r="CR1850" s="72"/>
      <c r="CS1850" s="72"/>
      <c r="CT1850" s="72"/>
      <c r="CU1850" s="72"/>
      <c r="CV1850" s="72"/>
      <c r="CW1850" s="72"/>
      <c r="CX1850" s="72"/>
      <c r="CY1850" s="72"/>
      <c r="CZ1850" s="72"/>
      <c r="DA1850" s="72"/>
      <c r="DB1850" s="72"/>
      <c r="DC1850" s="72"/>
      <c r="DD1850" s="72"/>
      <c r="DE1850" s="72"/>
      <c r="DF1850" s="72"/>
      <c r="DG1850" s="72"/>
      <c r="DH1850" s="72"/>
      <c r="DI1850" s="72"/>
      <c r="DJ1850" s="72"/>
      <c r="DK1850" s="72"/>
      <c r="DL1850" s="72"/>
      <c r="DM1850" s="72"/>
      <c r="DN1850" s="72"/>
      <c r="DO1850" s="72"/>
      <c r="DP1850" s="72"/>
      <c r="DQ1850" s="72"/>
      <c r="DR1850" s="72"/>
      <c r="DS1850" s="72"/>
      <c r="DT1850" s="72"/>
      <c r="DU1850" s="72"/>
      <c r="DV1850" s="72"/>
      <c r="DW1850" s="72"/>
      <c r="DX1850" s="72"/>
      <c r="DY1850" s="72"/>
      <c r="DZ1850" s="72"/>
      <c r="EA1850" s="72"/>
      <c r="EB1850" s="72"/>
      <c r="EC1850" s="72"/>
      <c r="ED1850" s="72"/>
      <c r="EE1850" s="72"/>
      <c r="EF1850" s="72"/>
      <c r="EG1850" s="72"/>
      <c r="EH1850" s="72"/>
      <c r="EI1850" s="72"/>
      <c r="EJ1850" s="72"/>
      <c r="EK1850" s="72"/>
      <c r="EL1850" s="72"/>
      <c r="EM1850" s="72"/>
      <c r="EN1850" s="72"/>
      <c r="EO1850" s="72"/>
      <c r="EP1850" s="72"/>
      <c r="EQ1850" s="72"/>
      <c r="ER1850" s="72"/>
      <c r="ES1850" s="72"/>
      <c r="ET1850" s="72"/>
      <c r="EU1850" s="72"/>
      <c r="EV1850" s="72"/>
      <c r="EW1850" s="72"/>
      <c r="EX1850" s="72"/>
      <c r="EY1850" s="72"/>
      <c r="EZ1850" s="72"/>
      <c r="FA1850" s="72"/>
      <c r="FB1850" s="72"/>
      <c r="FC1850" s="72"/>
      <c r="FD1850" s="72"/>
      <c r="FE1850" s="72"/>
      <c r="FF1850" s="72"/>
      <c r="FG1850" s="72"/>
      <c r="FH1850" s="72"/>
      <c r="FI1850" s="72"/>
      <c r="FJ1850" s="72"/>
      <c r="FK1850" s="72"/>
      <c r="FL1850" s="72"/>
      <c r="FM1850" s="72"/>
      <c r="FN1850" s="72"/>
      <c r="FO1850" s="72"/>
      <c r="FP1850" s="72"/>
      <c r="FQ1850" s="72"/>
      <c r="FR1850" s="72"/>
      <c r="FS1850" s="72"/>
      <c r="FT1850" s="72"/>
      <c r="FU1850" s="72"/>
      <c r="FV1850" s="72"/>
      <c r="FW1850" s="72"/>
      <c r="FX1850" s="72"/>
      <c r="FY1850" s="72"/>
      <c r="FZ1850" s="72"/>
      <c r="GA1850" s="72"/>
      <c r="GB1850" s="72"/>
      <c r="GC1850" s="72"/>
      <c r="GD1850" s="72"/>
      <c r="GE1850" s="72"/>
      <c r="GF1850" s="72"/>
      <c r="GG1850" s="72"/>
      <c r="GH1850" s="72"/>
      <c r="GI1850" s="72"/>
      <c r="GJ1850" s="72"/>
      <c r="GK1850" s="72"/>
      <c r="GL1850" s="72"/>
      <c r="GM1850" s="72"/>
      <c r="GN1850" s="72"/>
      <c r="GO1850" s="72"/>
      <c r="GP1850" s="72"/>
      <c r="GQ1850" s="72"/>
      <c r="GR1850" s="72"/>
      <c r="GS1850" s="72"/>
      <c r="GT1850" s="72"/>
      <c r="GU1850" s="72"/>
      <c r="GV1850" s="72"/>
      <c r="GW1850" s="72"/>
      <c r="GX1850" s="72"/>
      <c r="GY1850" s="72"/>
      <c r="GZ1850" s="72"/>
      <c r="HA1850" s="72"/>
      <c r="HB1850" s="72"/>
      <c r="HC1850" s="72"/>
      <c r="HD1850" s="72"/>
      <c r="HE1850" s="72"/>
      <c r="HF1850" s="72"/>
      <c r="HG1850" s="72"/>
      <c r="HH1850" s="72"/>
      <c r="HI1850" s="72"/>
      <c r="HJ1850" s="72"/>
      <c r="HK1850" s="72"/>
      <c r="HL1850" s="72"/>
      <c r="HM1850" s="72"/>
      <c r="HN1850" s="72"/>
      <c r="HO1850" s="72"/>
      <c r="HP1850" s="72"/>
      <c r="HQ1850" s="72"/>
      <c r="HR1850" s="72"/>
      <c r="HS1850" s="72"/>
      <c r="HT1850" s="72"/>
      <c r="HU1850" s="72"/>
      <c r="HV1850" s="72"/>
      <c r="HW1850" s="72"/>
      <c r="HX1850" s="72"/>
      <c r="HY1850" s="72"/>
      <c r="HZ1850" s="72"/>
      <c r="IA1850" s="72"/>
      <c r="IB1850" s="72"/>
      <c r="IC1850" s="72"/>
      <c r="ID1850" s="72"/>
      <c r="IE1850" s="72"/>
      <c r="IF1850" s="72"/>
      <c r="IG1850" s="72"/>
      <c r="IH1850" s="72"/>
      <c r="II1850" s="72"/>
      <c r="IJ1850" s="72"/>
      <c r="IK1850" s="72"/>
      <c r="IL1850" s="72"/>
      <c r="IM1850" s="72"/>
      <c r="IN1850" s="72"/>
      <c r="IO1850" s="72"/>
      <c r="IP1850" s="72"/>
      <c r="IQ1850" s="72"/>
      <c r="IR1850" s="72"/>
      <c r="IS1850" s="72"/>
      <c r="IT1850" s="72"/>
      <c r="IU1850" s="72"/>
      <c r="IV1850" s="72"/>
      <c r="IW1850" s="72"/>
      <c r="IX1850" s="72"/>
      <c r="IY1850" s="72"/>
      <c r="IZ1850" s="72"/>
      <c r="JA1850" s="72"/>
      <c r="JB1850" s="72"/>
      <c r="JC1850" s="72"/>
      <c r="JD1850" s="72"/>
      <c r="JE1850" s="72"/>
      <c r="JF1850" s="72"/>
      <c r="JG1850" s="72"/>
      <c r="JH1850" s="72"/>
      <c r="JI1850" s="72"/>
      <c r="JJ1850" s="72"/>
      <c r="JK1850" s="72"/>
      <c r="JL1850" s="72"/>
      <c r="JM1850" s="72"/>
      <c r="JN1850" s="72"/>
      <c r="JO1850" s="72"/>
      <c r="JP1850" s="72"/>
      <c r="JQ1850" s="72"/>
      <c r="JR1850" s="72"/>
      <c r="JS1850" s="72"/>
      <c r="JT1850" s="72"/>
      <c r="JU1850" s="72"/>
      <c r="JV1850" s="72"/>
      <c r="JW1850" s="72"/>
      <c r="JX1850" s="72"/>
      <c r="JY1850" s="72"/>
      <c r="JZ1850" s="72"/>
      <c r="KA1850" s="72"/>
      <c r="KB1850" s="72"/>
      <c r="KC1850" s="72"/>
      <c r="KD1850" s="72"/>
      <c r="KE1850" s="72"/>
      <c r="KF1850" s="72"/>
      <c r="KG1850" s="72"/>
      <c r="KH1850" s="72"/>
      <c r="KI1850" s="72"/>
      <c r="KJ1850" s="72"/>
      <c r="KK1850" s="72"/>
      <c r="KL1850" s="72"/>
      <c r="KM1850" s="72"/>
      <c r="KN1850" s="72"/>
      <c r="KO1850" s="72"/>
      <c r="KP1850" s="72"/>
      <c r="KQ1850" s="72"/>
      <c r="KR1850" s="72"/>
      <c r="KS1850" s="72"/>
      <c r="KT1850" s="72"/>
      <c r="KU1850" s="72"/>
      <c r="KV1850" s="72"/>
      <c r="KW1850" s="72"/>
      <c r="KX1850" s="72"/>
      <c r="KY1850" s="72"/>
      <c r="KZ1850" s="72"/>
      <c r="LA1850" s="72"/>
      <c r="LB1850" s="72"/>
      <c r="LC1850" s="72"/>
      <c r="LD1850" s="72"/>
      <c r="LE1850" s="72"/>
      <c r="LF1850" s="72"/>
      <c r="LG1850" s="72"/>
      <c r="LH1850" s="72"/>
      <c r="LI1850" s="72"/>
      <c r="LJ1850" s="72"/>
      <c r="LK1850" s="72"/>
      <c r="LL1850" s="72"/>
      <c r="LM1850" s="72"/>
      <c r="LN1850" s="72"/>
      <c r="LO1850" s="72"/>
      <c r="LP1850" s="72"/>
      <c r="LQ1850" s="72"/>
      <c r="LR1850" s="72"/>
      <c r="LS1850" s="72"/>
      <c r="LT1850" s="72"/>
      <c r="LU1850" s="72"/>
      <c r="LV1850" s="72"/>
      <c r="LW1850" s="72"/>
      <c r="LX1850" s="72"/>
      <c r="LY1850" s="72"/>
      <c r="LZ1850" s="72"/>
      <c r="MA1850" s="72"/>
      <c r="MB1850" s="72"/>
      <c r="MC1850" s="72"/>
      <c r="MD1850" s="72"/>
      <c r="ME1850" s="72"/>
      <c r="MF1850" s="72"/>
      <c r="MG1850" s="72"/>
      <c r="MH1850" s="72"/>
      <c r="MI1850" s="72"/>
      <c r="MJ1850" s="72"/>
      <c r="MK1850" s="72"/>
      <c r="ML1850" s="72"/>
      <c r="MM1850" s="72"/>
      <c r="MN1850" s="72"/>
      <c r="MO1850" s="72"/>
      <c r="MP1850" s="72"/>
      <c r="MQ1850" s="72"/>
      <c r="MR1850" s="72"/>
      <c r="MS1850" s="72"/>
      <c r="MT1850" s="72"/>
      <c r="MU1850" s="72"/>
      <c r="MV1850" s="72"/>
      <c r="MW1850" s="72"/>
      <c r="MX1850" s="72"/>
      <c r="MY1850" s="72"/>
      <c r="MZ1850" s="72"/>
      <c r="NA1850" s="72"/>
      <c r="NB1850" s="72"/>
      <c r="NC1850" s="72"/>
      <c r="ND1850" s="72"/>
      <c r="NE1850" s="72"/>
      <c r="NF1850" s="72"/>
      <c r="NG1850" s="72"/>
      <c r="NH1850" s="72"/>
      <c r="NI1850" s="72"/>
      <c r="NJ1850" s="72"/>
      <c r="NK1850" s="72"/>
      <c r="NL1850" s="72"/>
      <c r="NM1850" s="72"/>
      <c r="NN1850" s="72"/>
      <c r="NO1850" s="72"/>
      <c r="NP1850" s="72"/>
      <c r="NQ1850" s="72"/>
      <c r="NR1850" s="72"/>
      <c r="NS1850" s="72"/>
      <c r="NT1850" s="72"/>
      <c r="NU1850" s="72"/>
      <c r="NV1850" s="72"/>
      <c r="NW1850" s="72"/>
      <c r="NX1850" s="72"/>
      <c r="NY1850" s="72"/>
      <c r="NZ1850" s="72"/>
      <c r="OA1850" s="72"/>
      <c r="OB1850" s="72"/>
      <c r="OC1850" s="72"/>
      <c r="OD1850" s="72"/>
      <c r="OE1850" s="72"/>
      <c r="OF1850" s="72"/>
      <c r="OG1850" s="72"/>
      <c r="OH1850" s="72"/>
      <c r="OI1850" s="72"/>
      <c r="OJ1850" s="72"/>
      <c r="OK1850" s="72"/>
      <c r="OL1850" s="72"/>
      <c r="OM1850" s="72"/>
      <c r="ON1850" s="72"/>
      <c r="OO1850" s="72"/>
      <c r="OP1850" s="72"/>
      <c r="OQ1850" s="72"/>
      <c r="OR1850" s="72"/>
      <c r="OS1850" s="72"/>
      <c r="OT1850" s="72"/>
      <c r="OU1850" s="72"/>
      <c r="OV1850" s="72"/>
      <c r="OW1850" s="72"/>
      <c r="OX1850" s="72"/>
      <c r="OY1850" s="72"/>
      <c r="OZ1850" s="72"/>
      <c r="PA1850" s="72"/>
      <c r="PB1850" s="72"/>
      <c r="PC1850" s="72"/>
      <c r="PD1850" s="72"/>
      <c r="PE1850" s="72"/>
      <c r="PF1850" s="72"/>
      <c r="PG1850" s="72"/>
      <c r="PH1850" s="72"/>
      <c r="PI1850" s="72"/>
      <c r="PJ1850" s="72"/>
      <c r="PK1850" s="72"/>
      <c r="PL1850" s="72"/>
      <c r="PM1850" s="72"/>
      <c r="PN1850" s="72"/>
      <c r="PO1850" s="72"/>
      <c r="PP1850" s="72"/>
      <c r="PQ1850" s="72"/>
      <c r="PR1850" s="72"/>
      <c r="PS1850" s="72"/>
      <c r="PT1850" s="72"/>
      <c r="PU1850" s="72"/>
      <c r="PV1850" s="72"/>
      <c r="PW1850" s="72"/>
      <c r="PX1850" s="72"/>
      <c r="PY1850" s="72"/>
      <c r="PZ1850" s="72"/>
      <c r="QA1850" s="72"/>
      <c r="QB1850" s="72"/>
      <c r="QC1850" s="72"/>
      <c r="QD1850" s="72"/>
      <c r="QE1850" s="72"/>
      <c r="QF1850" s="72"/>
      <c r="QG1850" s="72"/>
      <c r="QH1850" s="72"/>
      <c r="QI1850" s="72"/>
      <c r="QJ1850" s="72"/>
      <c r="QK1850" s="72"/>
      <c r="QL1850" s="72"/>
      <c r="QM1850" s="72"/>
      <c r="QN1850" s="72"/>
      <c r="QO1850" s="72"/>
      <c r="QP1850" s="72"/>
      <c r="QQ1850" s="72"/>
      <c r="QR1850" s="72"/>
      <c r="QS1850" s="72"/>
      <c r="QT1850" s="72"/>
      <c r="QU1850" s="72"/>
      <c r="QV1850" s="72"/>
      <c r="QW1850" s="72"/>
      <c r="QX1850" s="72"/>
      <c r="QY1850" s="72"/>
      <c r="QZ1850" s="72"/>
      <c r="RA1850" s="72"/>
      <c r="RB1850" s="72"/>
      <c r="RC1850" s="72"/>
      <c r="RD1850" s="72"/>
      <c r="RE1850" s="72"/>
      <c r="RF1850" s="72"/>
      <c r="RG1850" s="72"/>
      <c r="RH1850" s="72"/>
      <c r="RI1850" s="72"/>
      <c r="RJ1850" s="72"/>
      <c r="RK1850" s="72"/>
      <c r="RL1850" s="72"/>
      <c r="RM1850" s="72"/>
      <c r="RN1850" s="72"/>
      <c r="RO1850" s="72"/>
      <c r="RP1850" s="72"/>
      <c r="RQ1850" s="72"/>
      <c r="RR1850" s="72"/>
      <c r="RS1850" s="72"/>
      <c r="RT1850" s="72"/>
      <c r="RU1850" s="72"/>
      <c r="RV1850" s="72"/>
      <c r="RW1850" s="72"/>
      <c r="RX1850" s="72"/>
      <c r="RY1850" s="72"/>
      <c r="RZ1850" s="72"/>
      <c r="SA1850" s="72"/>
      <c r="SB1850" s="72"/>
      <c r="SC1850" s="72"/>
      <c r="SD1850" s="72"/>
      <c r="SE1850" s="72"/>
      <c r="SF1850" s="72"/>
      <c r="SG1850" s="72"/>
      <c r="SH1850" s="72"/>
      <c r="SI1850" s="72"/>
      <c r="SJ1850" s="72"/>
      <c r="SK1850" s="72"/>
      <c r="SL1850" s="72"/>
      <c r="SM1850" s="72"/>
      <c r="SN1850" s="72"/>
      <c r="SO1850" s="72"/>
      <c r="SP1850" s="72"/>
      <c r="SQ1850" s="72"/>
      <c r="SR1850" s="72"/>
      <c r="SS1850" s="72"/>
      <c r="ST1850" s="72"/>
      <c r="SU1850" s="72"/>
      <c r="SV1850" s="72"/>
      <c r="SW1850" s="72"/>
      <c r="SX1850" s="72"/>
      <c r="SY1850" s="72"/>
      <c r="SZ1850" s="72"/>
      <c r="TA1850" s="72"/>
      <c r="TB1850" s="72"/>
      <c r="TC1850" s="72"/>
    </row>
    <row r="1851" spans="1:523" ht="16.5" customHeight="1" x14ac:dyDescent="0.2">
      <c r="A1851" s="20">
        <v>1216</v>
      </c>
      <c r="B1851" s="20" t="s">
        <v>72</v>
      </c>
      <c r="C1851" s="20" t="s">
        <v>22</v>
      </c>
      <c r="D1851" s="20" t="s">
        <v>49</v>
      </c>
      <c r="E1851" s="20" t="s">
        <v>1339</v>
      </c>
      <c r="F1851" s="22" t="s">
        <v>1316</v>
      </c>
      <c r="G1851" s="20" t="s">
        <v>25</v>
      </c>
      <c r="H1851" s="20" t="s">
        <v>26</v>
      </c>
      <c r="I1851" s="20" t="s">
        <v>27</v>
      </c>
      <c r="J1851" s="22" t="s">
        <v>1315</v>
      </c>
      <c r="K1851" s="20"/>
      <c r="L1851" s="20"/>
      <c r="M1851" s="20"/>
      <c r="N1851" s="20"/>
      <c r="O1851" s="20"/>
      <c r="P1851" s="23"/>
      <c r="Q1851" s="24">
        <v>1</v>
      </c>
      <c r="R1851" s="25">
        <v>45992</v>
      </c>
      <c r="S1851" s="45" t="s">
        <v>29</v>
      </c>
      <c r="T1851" s="23">
        <v>1000000000</v>
      </c>
      <c r="U1851" s="28" t="s">
        <v>31</v>
      </c>
      <c r="V1851" s="132" t="s">
        <v>60</v>
      </c>
      <c r="W1851" s="72"/>
      <c r="X1851" s="72"/>
      <c r="Y1851" s="72"/>
      <c r="Z1851" s="72"/>
      <c r="AA1851" s="72"/>
      <c r="AB1851" s="72"/>
      <c r="AC1851" s="72"/>
      <c r="AD1851" s="72"/>
      <c r="AE1851" s="72"/>
      <c r="AF1851" s="72"/>
      <c r="AG1851" s="72"/>
      <c r="AH1851" s="72"/>
      <c r="AI1851" s="72"/>
      <c r="AJ1851" s="72"/>
      <c r="AK1851" s="72"/>
      <c r="AL1851" s="72"/>
      <c r="AM1851" s="72"/>
      <c r="AN1851" s="72"/>
      <c r="AO1851" s="72"/>
      <c r="AP1851" s="72"/>
      <c r="AQ1851" s="72"/>
      <c r="AR1851" s="72"/>
      <c r="AS1851" s="72"/>
      <c r="AT1851" s="72"/>
      <c r="AU1851" s="72"/>
      <c r="AV1851" s="72"/>
      <c r="AW1851" s="72"/>
      <c r="AX1851" s="72"/>
      <c r="AY1851" s="72"/>
      <c r="AZ1851" s="72"/>
      <c r="BA1851" s="72"/>
      <c r="BB1851" s="72"/>
      <c r="BC1851" s="72"/>
      <c r="BD1851" s="72"/>
      <c r="BE1851" s="72"/>
      <c r="BF1851" s="72"/>
      <c r="BG1851" s="72"/>
      <c r="BH1851" s="72"/>
      <c r="BI1851" s="72"/>
      <c r="BJ1851" s="72"/>
      <c r="BK1851" s="72"/>
      <c r="BL1851" s="72"/>
      <c r="BM1851" s="72"/>
      <c r="BN1851" s="72"/>
      <c r="BO1851" s="72"/>
      <c r="BP1851" s="72"/>
      <c r="BQ1851" s="72"/>
      <c r="BR1851" s="72"/>
      <c r="BS1851" s="72"/>
      <c r="BT1851" s="72"/>
      <c r="BU1851" s="72"/>
      <c r="BV1851" s="72"/>
      <c r="BW1851" s="72"/>
      <c r="BX1851" s="72"/>
      <c r="BY1851" s="72"/>
      <c r="BZ1851" s="72"/>
      <c r="CA1851" s="72"/>
      <c r="CB1851" s="72"/>
      <c r="CC1851" s="72"/>
      <c r="CD1851" s="72"/>
      <c r="CE1851" s="72"/>
      <c r="CF1851" s="72"/>
      <c r="CG1851" s="72"/>
      <c r="CH1851" s="72"/>
      <c r="CI1851" s="72"/>
      <c r="CJ1851" s="72"/>
      <c r="CK1851" s="72"/>
      <c r="CL1851" s="72"/>
      <c r="CM1851" s="72"/>
      <c r="CN1851" s="72"/>
      <c r="CO1851" s="72"/>
      <c r="CP1851" s="72"/>
      <c r="CQ1851" s="72"/>
      <c r="CR1851" s="72"/>
      <c r="CS1851" s="72"/>
      <c r="CT1851" s="72"/>
      <c r="CU1851" s="72"/>
      <c r="CV1851" s="72"/>
      <c r="CW1851" s="72"/>
      <c r="CX1851" s="72"/>
      <c r="CY1851" s="72"/>
      <c r="CZ1851" s="72"/>
      <c r="DA1851" s="72"/>
      <c r="DB1851" s="72"/>
      <c r="DC1851" s="72"/>
      <c r="DD1851" s="72"/>
      <c r="DE1851" s="72"/>
      <c r="DF1851" s="72"/>
      <c r="DG1851" s="72"/>
      <c r="DH1851" s="72"/>
      <c r="DI1851" s="72"/>
      <c r="DJ1851" s="72"/>
      <c r="DK1851" s="72"/>
      <c r="DL1851" s="72"/>
      <c r="DM1851" s="72"/>
      <c r="DN1851" s="72"/>
      <c r="DO1851" s="72"/>
      <c r="DP1851" s="72"/>
      <c r="DQ1851" s="72"/>
      <c r="DR1851" s="72"/>
      <c r="DS1851" s="72"/>
      <c r="DT1851" s="72"/>
      <c r="DU1851" s="72"/>
      <c r="DV1851" s="72"/>
      <c r="DW1851" s="72"/>
      <c r="DX1851" s="72"/>
      <c r="DY1851" s="72"/>
      <c r="DZ1851" s="72"/>
      <c r="EA1851" s="72"/>
      <c r="EB1851" s="72"/>
      <c r="EC1851" s="72"/>
      <c r="ED1851" s="72"/>
      <c r="EE1851" s="72"/>
      <c r="EF1851" s="72"/>
      <c r="EG1851" s="72"/>
      <c r="EH1851" s="72"/>
      <c r="EI1851" s="72"/>
      <c r="EJ1851" s="72"/>
      <c r="EK1851" s="72"/>
      <c r="EL1851" s="72"/>
      <c r="EM1851" s="72"/>
      <c r="EN1851" s="72"/>
      <c r="EO1851" s="72"/>
      <c r="EP1851" s="72"/>
      <c r="EQ1851" s="72"/>
      <c r="ER1851" s="72"/>
      <c r="ES1851" s="72"/>
      <c r="ET1851" s="72"/>
      <c r="EU1851" s="72"/>
      <c r="EV1851" s="72"/>
      <c r="EW1851" s="72"/>
      <c r="EX1851" s="72"/>
      <c r="EY1851" s="72"/>
      <c r="EZ1851" s="72"/>
      <c r="FA1851" s="72"/>
      <c r="FB1851" s="72"/>
      <c r="FC1851" s="72"/>
      <c r="FD1851" s="72"/>
      <c r="FE1851" s="72"/>
      <c r="FF1851" s="72"/>
      <c r="FG1851" s="72"/>
      <c r="FH1851" s="72"/>
      <c r="FI1851" s="72"/>
      <c r="FJ1851" s="72"/>
      <c r="FK1851" s="72"/>
      <c r="FL1851" s="72"/>
      <c r="FM1851" s="72"/>
      <c r="FN1851" s="72"/>
      <c r="FO1851" s="72"/>
      <c r="FP1851" s="72"/>
      <c r="FQ1851" s="72"/>
      <c r="FR1851" s="72"/>
      <c r="FS1851" s="72"/>
      <c r="FT1851" s="72"/>
      <c r="FU1851" s="72"/>
      <c r="FV1851" s="72"/>
      <c r="FW1851" s="72"/>
      <c r="FX1851" s="72"/>
      <c r="FY1851" s="72"/>
      <c r="FZ1851" s="72"/>
      <c r="GA1851" s="72"/>
      <c r="GB1851" s="72"/>
      <c r="GC1851" s="72"/>
      <c r="GD1851" s="72"/>
      <c r="GE1851" s="72"/>
      <c r="GF1851" s="72"/>
      <c r="GG1851" s="72"/>
      <c r="GH1851" s="72"/>
      <c r="GI1851" s="72"/>
      <c r="GJ1851" s="72"/>
      <c r="GK1851" s="72"/>
      <c r="GL1851" s="72"/>
      <c r="GM1851" s="72"/>
      <c r="GN1851" s="72"/>
      <c r="GO1851" s="72"/>
      <c r="GP1851" s="72"/>
      <c r="GQ1851" s="72"/>
      <c r="GR1851" s="72"/>
      <c r="GS1851" s="72"/>
      <c r="GT1851" s="72"/>
      <c r="GU1851" s="72"/>
      <c r="GV1851" s="72"/>
      <c r="GW1851" s="72"/>
      <c r="GX1851" s="72"/>
      <c r="GY1851" s="72"/>
      <c r="GZ1851" s="72"/>
      <c r="HA1851" s="72"/>
      <c r="HB1851" s="72"/>
      <c r="HC1851" s="72"/>
      <c r="HD1851" s="72"/>
      <c r="HE1851" s="72"/>
      <c r="HF1851" s="72"/>
      <c r="HG1851" s="72"/>
      <c r="HH1851" s="72"/>
      <c r="HI1851" s="72"/>
      <c r="HJ1851" s="72"/>
      <c r="HK1851" s="72"/>
      <c r="HL1851" s="72"/>
      <c r="HM1851" s="72"/>
      <c r="HN1851" s="72"/>
      <c r="HO1851" s="72"/>
      <c r="HP1851" s="72"/>
      <c r="HQ1851" s="72"/>
      <c r="HR1851" s="72"/>
      <c r="HS1851" s="72"/>
      <c r="HT1851" s="72"/>
      <c r="HU1851" s="72"/>
      <c r="HV1851" s="72"/>
      <c r="HW1851" s="72"/>
      <c r="HX1851" s="72"/>
      <c r="HY1851" s="72"/>
      <c r="HZ1851" s="72"/>
      <c r="IA1851" s="72"/>
      <c r="IB1851" s="72"/>
      <c r="IC1851" s="72"/>
      <c r="ID1851" s="72"/>
      <c r="IE1851" s="72"/>
      <c r="IF1851" s="72"/>
      <c r="IG1851" s="72"/>
      <c r="IH1851" s="72"/>
      <c r="II1851" s="72"/>
      <c r="IJ1851" s="72"/>
      <c r="IK1851" s="72"/>
      <c r="IL1851" s="72"/>
      <c r="IM1851" s="72"/>
      <c r="IN1851" s="72"/>
      <c r="IO1851" s="72"/>
      <c r="IP1851" s="72"/>
      <c r="IQ1851" s="72"/>
      <c r="IR1851" s="72"/>
      <c r="IS1851" s="72"/>
      <c r="IT1851" s="72"/>
      <c r="IU1851" s="72"/>
      <c r="IV1851" s="72"/>
      <c r="IW1851" s="72"/>
      <c r="IX1851" s="72"/>
      <c r="IY1851" s="72"/>
      <c r="IZ1851" s="72"/>
      <c r="JA1851" s="72"/>
      <c r="JB1851" s="72"/>
      <c r="JC1851" s="72"/>
      <c r="JD1851" s="72"/>
      <c r="JE1851" s="72"/>
      <c r="JF1851" s="72"/>
      <c r="JG1851" s="72"/>
      <c r="JH1851" s="72"/>
      <c r="JI1851" s="72"/>
      <c r="JJ1851" s="72"/>
      <c r="JK1851" s="72"/>
      <c r="JL1851" s="72"/>
      <c r="JM1851" s="72"/>
      <c r="JN1851" s="72"/>
      <c r="JO1851" s="72"/>
      <c r="JP1851" s="72"/>
      <c r="JQ1851" s="72"/>
      <c r="JR1851" s="72"/>
      <c r="JS1851" s="72"/>
      <c r="JT1851" s="72"/>
      <c r="JU1851" s="72"/>
      <c r="JV1851" s="72"/>
      <c r="JW1851" s="72"/>
      <c r="JX1851" s="72"/>
      <c r="JY1851" s="72"/>
      <c r="JZ1851" s="72"/>
      <c r="KA1851" s="72"/>
      <c r="KB1851" s="72"/>
      <c r="KC1851" s="72"/>
      <c r="KD1851" s="72"/>
      <c r="KE1851" s="72"/>
      <c r="KF1851" s="72"/>
      <c r="KG1851" s="72"/>
      <c r="KH1851" s="72"/>
      <c r="KI1851" s="72"/>
      <c r="KJ1851" s="72"/>
      <c r="KK1851" s="72"/>
      <c r="KL1851" s="72"/>
      <c r="KM1851" s="72"/>
      <c r="KN1851" s="72"/>
      <c r="KO1851" s="72"/>
      <c r="KP1851" s="72"/>
      <c r="KQ1851" s="72"/>
      <c r="KR1851" s="72"/>
      <c r="KS1851" s="72"/>
      <c r="KT1851" s="72"/>
      <c r="KU1851" s="72"/>
      <c r="KV1851" s="72"/>
      <c r="KW1851" s="72"/>
      <c r="KX1851" s="72"/>
      <c r="KY1851" s="72"/>
      <c r="KZ1851" s="72"/>
      <c r="LA1851" s="72"/>
      <c r="LB1851" s="72"/>
      <c r="LC1851" s="72"/>
      <c r="LD1851" s="72"/>
      <c r="LE1851" s="72"/>
      <c r="LF1851" s="72"/>
      <c r="LG1851" s="72"/>
      <c r="LH1851" s="72"/>
      <c r="LI1851" s="72"/>
      <c r="LJ1851" s="72"/>
      <c r="LK1851" s="72"/>
      <c r="LL1851" s="72"/>
      <c r="LM1851" s="72"/>
      <c r="LN1851" s="72"/>
      <c r="LO1851" s="72"/>
      <c r="LP1851" s="72"/>
      <c r="LQ1851" s="72"/>
      <c r="LR1851" s="72"/>
      <c r="LS1851" s="72"/>
      <c r="LT1851" s="72"/>
      <c r="LU1851" s="72"/>
      <c r="LV1851" s="72"/>
      <c r="LW1851" s="72"/>
      <c r="LX1851" s="72"/>
      <c r="LY1851" s="72"/>
      <c r="LZ1851" s="72"/>
      <c r="MA1851" s="72"/>
      <c r="MB1851" s="72"/>
      <c r="MC1851" s="72"/>
      <c r="MD1851" s="72"/>
      <c r="ME1851" s="72"/>
      <c r="MF1851" s="72"/>
      <c r="MG1851" s="72"/>
      <c r="MH1851" s="72"/>
      <c r="MI1851" s="72"/>
      <c r="MJ1851" s="72"/>
      <c r="MK1851" s="72"/>
      <c r="ML1851" s="72"/>
      <c r="MM1851" s="72"/>
      <c r="MN1851" s="72"/>
      <c r="MO1851" s="72"/>
      <c r="MP1851" s="72"/>
      <c r="MQ1851" s="72"/>
      <c r="MR1851" s="72"/>
      <c r="MS1851" s="72"/>
      <c r="MT1851" s="72"/>
      <c r="MU1851" s="72"/>
      <c r="MV1851" s="72"/>
      <c r="MW1851" s="72"/>
      <c r="MX1851" s="72"/>
      <c r="MY1851" s="72"/>
      <c r="MZ1851" s="72"/>
      <c r="NA1851" s="72"/>
      <c r="NB1851" s="72"/>
      <c r="NC1851" s="72"/>
      <c r="ND1851" s="72"/>
      <c r="NE1851" s="72"/>
      <c r="NF1851" s="72"/>
      <c r="NG1851" s="72"/>
      <c r="NH1851" s="72"/>
      <c r="NI1851" s="72"/>
      <c r="NJ1851" s="72"/>
      <c r="NK1851" s="72"/>
      <c r="NL1851" s="72"/>
      <c r="NM1851" s="72"/>
      <c r="NN1851" s="72"/>
      <c r="NO1851" s="72"/>
      <c r="NP1851" s="72"/>
      <c r="NQ1851" s="72"/>
      <c r="NR1851" s="72"/>
      <c r="NS1851" s="72"/>
      <c r="NT1851" s="72"/>
      <c r="NU1851" s="72"/>
      <c r="NV1851" s="72"/>
      <c r="NW1851" s="72"/>
      <c r="NX1851" s="72"/>
      <c r="NY1851" s="72"/>
      <c r="NZ1851" s="72"/>
      <c r="OA1851" s="72"/>
      <c r="OB1851" s="72"/>
      <c r="OC1851" s="72"/>
      <c r="OD1851" s="72"/>
      <c r="OE1851" s="72"/>
      <c r="OF1851" s="72"/>
      <c r="OG1851" s="72"/>
      <c r="OH1851" s="72"/>
      <c r="OI1851" s="72"/>
      <c r="OJ1851" s="72"/>
      <c r="OK1851" s="72"/>
      <c r="OL1851" s="72"/>
      <c r="OM1851" s="72"/>
      <c r="ON1851" s="72"/>
      <c r="OO1851" s="72"/>
      <c r="OP1851" s="72"/>
      <c r="OQ1851" s="72"/>
      <c r="OR1851" s="72"/>
      <c r="OS1851" s="72"/>
      <c r="OT1851" s="72"/>
      <c r="OU1851" s="72"/>
      <c r="OV1851" s="72"/>
      <c r="OW1851" s="72"/>
      <c r="OX1851" s="72"/>
      <c r="OY1851" s="72"/>
      <c r="OZ1851" s="72"/>
      <c r="PA1851" s="72"/>
      <c r="PB1851" s="72"/>
      <c r="PC1851" s="72"/>
      <c r="PD1851" s="72"/>
      <c r="PE1851" s="72"/>
      <c r="PF1851" s="72"/>
      <c r="PG1851" s="72"/>
      <c r="PH1851" s="72"/>
      <c r="PI1851" s="72"/>
      <c r="PJ1851" s="72"/>
      <c r="PK1851" s="72"/>
      <c r="PL1851" s="72"/>
      <c r="PM1851" s="72"/>
      <c r="PN1851" s="72"/>
      <c r="PO1851" s="72"/>
      <c r="PP1851" s="72"/>
      <c r="PQ1851" s="72"/>
      <c r="PR1851" s="72"/>
      <c r="PS1851" s="72"/>
      <c r="PT1851" s="72"/>
      <c r="PU1851" s="72"/>
      <c r="PV1851" s="72"/>
      <c r="PW1851" s="72"/>
      <c r="PX1851" s="72"/>
      <c r="PY1851" s="72"/>
      <c r="PZ1851" s="72"/>
      <c r="QA1851" s="72"/>
      <c r="QB1851" s="72"/>
      <c r="QC1851" s="72"/>
      <c r="QD1851" s="72"/>
      <c r="QE1851" s="72"/>
      <c r="QF1851" s="72"/>
      <c r="QG1851" s="72"/>
      <c r="QH1851" s="72"/>
      <c r="QI1851" s="72"/>
      <c r="QJ1851" s="72"/>
      <c r="QK1851" s="72"/>
      <c r="QL1851" s="72"/>
      <c r="QM1851" s="72"/>
      <c r="QN1851" s="72"/>
      <c r="QO1851" s="72"/>
      <c r="QP1851" s="72"/>
      <c r="QQ1851" s="72"/>
      <c r="QR1851" s="72"/>
      <c r="QS1851" s="72"/>
      <c r="QT1851" s="72"/>
      <c r="QU1851" s="72"/>
      <c r="QV1851" s="72"/>
      <c r="QW1851" s="72"/>
      <c r="QX1851" s="72"/>
      <c r="QY1851" s="72"/>
      <c r="QZ1851" s="72"/>
      <c r="RA1851" s="72"/>
      <c r="RB1851" s="72"/>
      <c r="RC1851" s="72"/>
      <c r="RD1851" s="72"/>
      <c r="RE1851" s="72"/>
      <c r="RF1851" s="72"/>
      <c r="RG1851" s="72"/>
      <c r="RH1851" s="72"/>
      <c r="RI1851" s="72"/>
      <c r="RJ1851" s="72"/>
      <c r="RK1851" s="72"/>
      <c r="RL1851" s="72"/>
      <c r="RM1851" s="72"/>
      <c r="RN1851" s="72"/>
      <c r="RO1851" s="72"/>
      <c r="RP1851" s="72"/>
      <c r="RQ1851" s="72"/>
      <c r="RR1851" s="72"/>
      <c r="RS1851" s="72"/>
      <c r="RT1851" s="72"/>
      <c r="RU1851" s="72"/>
      <c r="RV1851" s="72"/>
      <c r="RW1851" s="72"/>
      <c r="RX1851" s="72"/>
      <c r="RY1851" s="72"/>
      <c r="RZ1851" s="72"/>
      <c r="SA1851" s="72"/>
      <c r="SB1851" s="72"/>
      <c r="SC1851" s="72"/>
      <c r="SD1851" s="72"/>
      <c r="SE1851" s="72"/>
      <c r="SF1851" s="72"/>
      <c r="SG1851" s="72"/>
      <c r="SH1851" s="72"/>
      <c r="SI1851" s="72"/>
      <c r="SJ1851" s="72"/>
      <c r="SK1851" s="72"/>
      <c r="SL1851" s="72"/>
      <c r="SM1851" s="72"/>
      <c r="SN1851" s="72"/>
      <c r="SO1851" s="72"/>
      <c r="SP1851" s="72"/>
      <c r="SQ1851" s="72"/>
      <c r="SR1851" s="72"/>
      <c r="SS1851" s="72"/>
      <c r="ST1851" s="72"/>
      <c r="SU1851" s="72"/>
      <c r="SV1851" s="72"/>
      <c r="SW1851" s="72"/>
      <c r="SX1851" s="72"/>
      <c r="SY1851" s="72"/>
      <c r="SZ1851" s="72"/>
      <c r="TA1851" s="72"/>
      <c r="TB1851" s="72"/>
      <c r="TC1851" s="72"/>
    </row>
    <row r="1852" spans="1:523" ht="16.5" customHeight="1" x14ac:dyDescent="0.2">
      <c r="A1852" s="20">
        <v>1218</v>
      </c>
      <c r="B1852" s="20" t="s">
        <v>72</v>
      </c>
      <c r="C1852" s="20" t="s">
        <v>22</v>
      </c>
      <c r="D1852" s="20" t="s">
        <v>49</v>
      </c>
      <c r="E1852" s="20" t="s">
        <v>1340</v>
      </c>
      <c r="F1852" s="22" t="s">
        <v>1317</v>
      </c>
      <c r="G1852" s="20" t="s">
        <v>25</v>
      </c>
      <c r="H1852" s="20" t="s">
        <v>26</v>
      </c>
      <c r="I1852" s="20" t="s">
        <v>27</v>
      </c>
      <c r="J1852" s="22" t="s">
        <v>1315</v>
      </c>
      <c r="K1852" s="20"/>
      <c r="L1852" s="20"/>
      <c r="M1852" s="20"/>
      <c r="N1852" s="20"/>
      <c r="O1852" s="20"/>
      <c r="P1852" s="23"/>
      <c r="Q1852" s="24">
        <v>1</v>
      </c>
      <c r="R1852" s="25">
        <v>45839</v>
      </c>
      <c r="S1852" s="45" t="s">
        <v>83</v>
      </c>
      <c r="T1852" s="23">
        <v>496500000</v>
      </c>
      <c r="U1852" s="28" t="s">
        <v>31</v>
      </c>
      <c r="V1852" s="132" t="s">
        <v>60</v>
      </c>
      <c r="W1852" s="72"/>
      <c r="X1852" s="72"/>
      <c r="Y1852" s="72"/>
      <c r="Z1852" s="72"/>
      <c r="AA1852" s="72"/>
      <c r="AB1852" s="72"/>
      <c r="AC1852" s="72"/>
      <c r="AD1852" s="72"/>
      <c r="AE1852" s="72"/>
      <c r="AF1852" s="72"/>
      <c r="AG1852" s="72"/>
      <c r="AH1852" s="72"/>
      <c r="AI1852" s="72"/>
      <c r="AJ1852" s="72"/>
      <c r="AK1852" s="72"/>
      <c r="AL1852" s="72"/>
      <c r="AM1852" s="72"/>
      <c r="AN1852" s="72"/>
      <c r="AO1852" s="72"/>
      <c r="AP1852" s="72"/>
      <c r="AQ1852" s="72"/>
      <c r="AR1852" s="72"/>
      <c r="AS1852" s="72"/>
      <c r="AT1852" s="72"/>
      <c r="AU1852" s="72"/>
      <c r="AV1852" s="72"/>
      <c r="AW1852" s="72"/>
      <c r="AX1852" s="72"/>
      <c r="AY1852" s="72"/>
      <c r="AZ1852" s="72"/>
      <c r="BA1852" s="72"/>
      <c r="BB1852" s="72"/>
      <c r="BC1852" s="72"/>
      <c r="BD1852" s="72"/>
      <c r="BE1852" s="72"/>
      <c r="BF1852" s="72"/>
      <c r="BG1852" s="72"/>
      <c r="BH1852" s="72"/>
      <c r="BI1852" s="72"/>
      <c r="BJ1852" s="72"/>
      <c r="BK1852" s="72"/>
      <c r="BL1852" s="72"/>
      <c r="BM1852" s="72"/>
      <c r="BN1852" s="72"/>
      <c r="BO1852" s="72"/>
      <c r="BP1852" s="72"/>
      <c r="BQ1852" s="72"/>
      <c r="BR1852" s="72"/>
      <c r="BS1852" s="72"/>
      <c r="BT1852" s="72"/>
      <c r="BU1852" s="72"/>
      <c r="BV1852" s="72"/>
      <c r="BW1852" s="72"/>
      <c r="BX1852" s="72"/>
      <c r="BY1852" s="72"/>
      <c r="BZ1852" s="72"/>
      <c r="CA1852" s="72"/>
      <c r="CB1852" s="72"/>
      <c r="CC1852" s="72"/>
      <c r="CD1852" s="72"/>
      <c r="CE1852" s="72"/>
      <c r="CF1852" s="72"/>
      <c r="CG1852" s="72"/>
      <c r="CH1852" s="72"/>
      <c r="CI1852" s="72"/>
      <c r="CJ1852" s="72"/>
      <c r="CK1852" s="72"/>
      <c r="CL1852" s="72"/>
      <c r="CM1852" s="72"/>
      <c r="CN1852" s="72"/>
      <c r="CO1852" s="72"/>
      <c r="CP1852" s="72"/>
      <c r="CQ1852" s="72"/>
      <c r="CR1852" s="72"/>
      <c r="CS1852" s="72"/>
      <c r="CT1852" s="72"/>
      <c r="CU1852" s="72"/>
      <c r="CV1852" s="72"/>
      <c r="CW1852" s="72"/>
      <c r="CX1852" s="72"/>
      <c r="CY1852" s="72"/>
      <c r="CZ1852" s="72"/>
      <c r="DA1852" s="72"/>
      <c r="DB1852" s="72"/>
      <c r="DC1852" s="72"/>
      <c r="DD1852" s="72"/>
      <c r="DE1852" s="72"/>
      <c r="DF1852" s="72"/>
      <c r="DG1852" s="72"/>
      <c r="DH1852" s="72"/>
      <c r="DI1852" s="72"/>
      <c r="DJ1852" s="72"/>
      <c r="DK1852" s="72"/>
      <c r="DL1852" s="72"/>
      <c r="DM1852" s="72"/>
      <c r="DN1852" s="72"/>
      <c r="DO1852" s="72"/>
      <c r="DP1852" s="72"/>
      <c r="DQ1852" s="72"/>
      <c r="DR1852" s="72"/>
      <c r="DS1852" s="72"/>
      <c r="DT1852" s="72"/>
      <c r="DU1852" s="72"/>
      <c r="DV1852" s="72"/>
      <c r="DW1852" s="72"/>
      <c r="DX1852" s="72"/>
      <c r="DY1852" s="72"/>
      <c r="DZ1852" s="72"/>
      <c r="EA1852" s="72"/>
      <c r="EB1852" s="72"/>
      <c r="EC1852" s="72"/>
      <c r="ED1852" s="72"/>
      <c r="EE1852" s="72"/>
      <c r="EF1852" s="72"/>
      <c r="EG1852" s="72"/>
      <c r="EH1852" s="72"/>
      <c r="EI1852" s="72"/>
      <c r="EJ1852" s="72"/>
      <c r="EK1852" s="72"/>
      <c r="EL1852" s="72"/>
      <c r="EM1852" s="72"/>
      <c r="EN1852" s="72"/>
      <c r="EO1852" s="72"/>
      <c r="EP1852" s="72"/>
      <c r="EQ1852" s="72"/>
      <c r="ER1852" s="72"/>
      <c r="ES1852" s="72"/>
      <c r="ET1852" s="72"/>
      <c r="EU1852" s="72"/>
      <c r="EV1852" s="72"/>
      <c r="EW1852" s="72"/>
      <c r="EX1852" s="72"/>
      <c r="EY1852" s="72"/>
      <c r="EZ1852" s="72"/>
      <c r="FA1852" s="72"/>
      <c r="FB1852" s="72"/>
      <c r="FC1852" s="72"/>
      <c r="FD1852" s="72"/>
      <c r="FE1852" s="72"/>
      <c r="FF1852" s="72"/>
      <c r="FG1852" s="72"/>
      <c r="FH1852" s="72"/>
      <c r="FI1852" s="72"/>
      <c r="FJ1852" s="72"/>
      <c r="FK1852" s="72"/>
      <c r="FL1852" s="72"/>
      <c r="FM1852" s="72"/>
      <c r="FN1852" s="72"/>
      <c r="FO1852" s="72"/>
      <c r="FP1852" s="72"/>
      <c r="FQ1852" s="72"/>
      <c r="FR1852" s="72"/>
      <c r="FS1852" s="72"/>
      <c r="FT1852" s="72"/>
      <c r="FU1852" s="72"/>
      <c r="FV1852" s="72"/>
      <c r="FW1852" s="72"/>
      <c r="FX1852" s="72"/>
      <c r="FY1852" s="72"/>
      <c r="FZ1852" s="72"/>
      <c r="GA1852" s="72"/>
      <c r="GB1852" s="72"/>
      <c r="GC1852" s="72"/>
      <c r="GD1852" s="72"/>
      <c r="GE1852" s="72"/>
      <c r="GF1852" s="72"/>
      <c r="GG1852" s="72"/>
      <c r="GH1852" s="72"/>
      <c r="GI1852" s="72"/>
      <c r="GJ1852" s="72"/>
      <c r="GK1852" s="72"/>
      <c r="GL1852" s="72"/>
      <c r="GM1852" s="72"/>
      <c r="GN1852" s="72"/>
      <c r="GO1852" s="72"/>
      <c r="GP1852" s="72"/>
      <c r="GQ1852" s="72"/>
      <c r="GR1852" s="72"/>
      <c r="GS1852" s="72"/>
      <c r="GT1852" s="72"/>
      <c r="GU1852" s="72"/>
      <c r="GV1852" s="72"/>
      <c r="GW1852" s="72"/>
      <c r="GX1852" s="72"/>
      <c r="GY1852" s="72"/>
      <c r="GZ1852" s="72"/>
      <c r="HA1852" s="72"/>
      <c r="HB1852" s="72"/>
      <c r="HC1852" s="72"/>
      <c r="HD1852" s="72"/>
      <c r="HE1852" s="72"/>
      <c r="HF1852" s="72"/>
      <c r="HG1852" s="72"/>
      <c r="HH1852" s="72"/>
      <c r="HI1852" s="72"/>
      <c r="HJ1852" s="72"/>
      <c r="HK1852" s="72"/>
      <c r="HL1852" s="72"/>
      <c r="HM1852" s="72"/>
      <c r="HN1852" s="72"/>
      <c r="HO1852" s="72"/>
      <c r="HP1852" s="72"/>
      <c r="HQ1852" s="72"/>
      <c r="HR1852" s="72"/>
      <c r="HS1852" s="72"/>
      <c r="HT1852" s="72"/>
      <c r="HU1852" s="72"/>
      <c r="HV1852" s="72"/>
      <c r="HW1852" s="72"/>
      <c r="HX1852" s="72"/>
      <c r="HY1852" s="72"/>
      <c r="HZ1852" s="72"/>
      <c r="IA1852" s="72"/>
      <c r="IB1852" s="72"/>
      <c r="IC1852" s="72"/>
      <c r="ID1852" s="72"/>
      <c r="IE1852" s="72"/>
      <c r="IF1852" s="72"/>
      <c r="IG1852" s="72"/>
      <c r="IH1852" s="72"/>
      <c r="II1852" s="72"/>
      <c r="IJ1852" s="72"/>
      <c r="IK1852" s="72"/>
      <c r="IL1852" s="72"/>
      <c r="IM1852" s="72"/>
      <c r="IN1852" s="72"/>
      <c r="IO1852" s="72"/>
      <c r="IP1852" s="72"/>
      <c r="IQ1852" s="72"/>
      <c r="IR1852" s="72"/>
      <c r="IS1852" s="72"/>
      <c r="IT1852" s="72"/>
      <c r="IU1852" s="72"/>
      <c r="IV1852" s="72"/>
      <c r="IW1852" s="72"/>
      <c r="IX1852" s="72"/>
      <c r="IY1852" s="72"/>
      <c r="IZ1852" s="72"/>
      <c r="JA1852" s="72"/>
      <c r="JB1852" s="72"/>
      <c r="JC1852" s="72"/>
      <c r="JD1852" s="72"/>
      <c r="JE1852" s="72"/>
      <c r="JF1852" s="72"/>
      <c r="JG1852" s="72"/>
      <c r="JH1852" s="72"/>
      <c r="JI1852" s="72"/>
      <c r="JJ1852" s="72"/>
      <c r="JK1852" s="72"/>
      <c r="JL1852" s="72"/>
      <c r="JM1852" s="72"/>
      <c r="JN1852" s="72"/>
      <c r="JO1852" s="72"/>
      <c r="JP1852" s="72"/>
      <c r="JQ1852" s="72"/>
      <c r="JR1852" s="72"/>
      <c r="JS1852" s="72"/>
      <c r="JT1852" s="72"/>
      <c r="JU1852" s="72"/>
      <c r="JV1852" s="72"/>
      <c r="JW1852" s="72"/>
      <c r="JX1852" s="72"/>
      <c r="JY1852" s="72"/>
      <c r="JZ1852" s="72"/>
      <c r="KA1852" s="72"/>
      <c r="KB1852" s="72"/>
      <c r="KC1852" s="72"/>
      <c r="KD1852" s="72"/>
      <c r="KE1852" s="72"/>
      <c r="KF1852" s="72"/>
      <c r="KG1852" s="72"/>
      <c r="KH1852" s="72"/>
      <c r="KI1852" s="72"/>
      <c r="KJ1852" s="72"/>
      <c r="KK1852" s="72"/>
      <c r="KL1852" s="72"/>
      <c r="KM1852" s="72"/>
      <c r="KN1852" s="72"/>
      <c r="KO1852" s="72"/>
      <c r="KP1852" s="72"/>
      <c r="KQ1852" s="72"/>
      <c r="KR1852" s="72"/>
      <c r="KS1852" s="72"/>
      <c r="KT1852" s="72"/>
      <c r="KU1852" s="72"/>
      <c r="KV1852" s="72"/>
      <c r="KW1852" s="72"/>
      <c r="KX1852" s="72"/>
      <c r="KY1852" s="72"/>
      <c r="KZ1852" s="72"/>
      <c r="LA1852" s="72"/>
      <c r="LB1852" s="72"/>
      <c r="LC1852" s="72"/>
      <c r="LD1852" s="72"/>
      <c r="LE1852" s="72"/>
      <c r="LF1852" s="72"/>
      <c r="LG1852" s="72"/>
      <c r="LH1852" s="72"/>
      <c r="LI1852" s="72"/>
      <c r="LJ1852" s="72"/>
      <c r="LK1852" s="72"/>
      <c r="LL1852" s="72"/>
      <c r="LM1852" s="72"/>
      <c r="LN1852" s="72"/>
      <c r="LO1852" s="72"/>
      <c r="LP1852" s="72"/>
      <c r="LQ1852" s="72"/>
      <c r="LR1852" s="72"/>
      <c r="LS1852" s="72"/>
      <c r="LT1852" s="72"/>
      <c r="LU1852" s="72"/>
      <c r="LV1852" s="72"/>
      <c r="LW1852" s="72"/>
      <c r="LX1852" s="72"/>
      <c r="LY1852" s="72"/>
      <c r="LZ1852" s="72"/>
      <c r="MA1852" s="72"/>
      <c r="MB1852" s="72"/>
      <c r="MC1852" s="72"/>
      <c r="MD1852" s="72"/>
      <c r="ME1852" s="72"/>
      <c r="MF1852" s="72"/>
      <c r="MG1852" s="72"/>
      <c r="MH1852" s="72"/>
      <c r="MI1852" s="72"/>
      <c r="MJ1852" s="72"/>
      <c r="MK1852" s="72"/>
      <c r="ML1852" s="72"/>
      <c r="MM1852" s="72"/>
      <c r="MN1852" s="72"/>
      <c r="MO1852" s="72"/>
      <c r="MP1852" s="72"/>
      <c r="MQ1852" s="72"/>
      <c r="MR1852" s="72"/>
      <c r="MS1852" s="72"/>
      <c r="MT1852" s="72"/>
      <c r="MU1852" s="72"/>
      <c r="MV1852" s="72"/>
      <c r="MW1852" s="72"/>
      <c r="MX1852" s="72"/>
      <c r="MY1852" s="72"/>
      <c r="MZ1852" s="72"/>
      <c r="NA1852" s="72"/>
      <c r="NB1852" s="72"/>
      <c r="NC1852" s="72"/>
      <c r="ND1852" s="72"/>
      <c r="NE1852" s="72"/>
      <c r="NF1852" s="72"/>
      <c r="NG1852" s="72"/>
      <c r="NH1852" s="72"/>
      <c r="NI1852" s="72"/>
      <c r="NJ1852" s="72"/>
      <c r="NK1852" s="72"/>
      <c r="NL1852" s="72"/>
      <c r="NM1852" s="72"/>
      <c r="NN1852" s="72"/>
      <c r="NO1852" s="72"/>
      <c r="NP1852" s="72"/>
      <c r="NQ1852" s="72"/>
      <c r="NR1852" s="72"/>
      <c r="NS1852" s="72"/>
      <c r="NT1852" s="72"/>
      <c r="NU1852" s="72"/>
      <c r="NV1852" s="72"/>
      <c r="NW1852" s="72"/>
      <c r="NX1852" s="72"/>
      <c r="NY1852" s="72"/>
      <c r="NZ1852" s="72"/>
      <c r="OA1852" s="72"/>
      <c r="OB1852" s="72"/>
      <c r="OC1852" s="72"/>
      <c r="OD1852" s="72"/>
      <c r="OE1852" s="72"/>
      <c r="OF1852" s="72"/>
      <c r="OG1852" s="72"/>
      <c r="OH1852" s="72"/>
      <c r="OI1852" s="72"/>
      <c r="OJ1852" s="72"/>
      <c r="OK1852" s="72"/>
      <c r="OL1852" s="72"/>
      <c r="OM1852" s="72"/>
      <c r="ON1852" s="72"/>
      <c r="OO1852" s="72"/>
      <c r="OP1852" s="72"/>
      <c r="OQ1852" s="72"/>
      <c r="OR1852" s="72"/>
      <c r="OS1852" s="72"/>
      <c r="OT1852" s="72"/>
      <c r="OU1852" s="72"/>
      <c r="OV1852" s="72"/>
      <c r="OW1852" s="72"/>
      <c r="OX1852" s="72"/>
      <c r="OY1852" s="72"/>
      <c r="OZ1852" s="72"/>
      <c r="PA1852" s="72"/>
      <c r="PB1852" s="72"/>
      <c r="PC1852" s="72"/>
      <c r="PD1852" s="72"/>
      <c r="PE1852" s="72"/>
      <c r="PF1852" s="72"/>
      <c r="PG1852" s="72"/>
      <c r="PH1852" s="72"/>
      <c r="PI1852" s="72"/>
      <c r="PJ1852" s="72"/>
      <c r="PK1852" s="72"/>
      <c r="PL1852" s="72"/>
      <c r="PM1852" s="72"/>
      <c r="PN1852" s="72"/>
      <c r="PO1852" s="72"/>
      <c r="PP1852" s="72"/>
      <c r="PQ1852" s="72"/>
      <c r="PR1852" s="72"/>
      <c r="PS1852" s="72"/>
      <c r="PT1852" s="72"/>
      <c r="PU1852" s="72"/>
      <c r="PV1852" s="72"/>
      <c r="PW1852" s="72"/>
      <c r="PX1852" s="72"/>
      <c r="PY1852" s="72"/>
      <c r="PZ1852" s="72"/>
      <c r="QA1852" s="72"/>
      <c r="QB1852" s="72"/>
      <c r="QC1852" s="72"/>
      <c r="QD1852" s="72"/>
      <c r="QE1852" s="72"/>
      <c r="QF1852" s="72"/>
      <c r="QG1852" s="72"/>
      <c r="QH1852" s="72"/>
      <c r="QI1852" s="72"/>
      <c r="QJ1852" s="72"/>
      <c r="QK1852" s="72"/>
      <c r="QL1852" s="72"/>
      <c r="QM1852" s="72"/>
      <c r="QN1852" s="72"/>
      <c r="QO1852" s="72"/>
      <c r="QP1852" s="72"/>
      <c r="QQ1852" s="72"/>
      <c r="QR1852" s="72"/>
      <c r="QS1852" s="72"/>
      <c r="QT1852" s="72"/>
      <c r="QU1852" s="72"/>
      <c r="QV1852" s="72"/>
      <c r="QW1852" s="72"/>
      <c r="QX1852" s="72"/>
      <c r="QY1852" s="72"/>
      <c r="QZ1852" s="72"/>
      <c r="RA1852" s="72"/>
      <c r="RB1852" s="72"/>
      <c r="RC1852" s="72"/>
      <c r="RD1852" s="72"/>
      <c r="RE1852" s="72"/>
      <c r="RF1852" s="72"/>
      <c r="RG1852" s="72"/>
      <c r="RH1852" s="72"/>
      <c r="RI1852" s="72"/>
      <c r="RJ1852" s="72"/>
      <c r="RK1852" s="72"/>
      <c r="RL1852" s="72"/>
      <c r="RM1852" s="72"/>
      <c r="RN1852" s="72"/>
      <c r="RO1852" s="72"/>
      <c r="RP1852" s="72"/>
      <c r="RQ1852" s="72"/>
      <c r="RR1852" s="72"/>
      <c r="RS1852" s="72"/>
      <c r="RT1852" s="72"/>
      <c r="RU1852" s="72"/>
      <c r="RV1852" s="72"/>
      <c r="RW1852" s="72"/>
      <c r="RX1852" s="72"/>
      <c r="RY1852" s="72"/>
      <c r="RZ1852" s="72"/>
      <c r="SA1852" s="72"/>
      <c r="SB1852" s="72"/>
      <c r="SC1852" s="72"/>
      <c r="SD1852" s="72"/>
      <c r="SE1852" s="72"/>
      <c r="SF1852" s="72"/>
      <c r="SG1852" s="72"/>
      <c r="SH1852" s="72"/>
      <c r="SI1852" s="72"/>
      <c r="SJ1852" s="72"/>
      <c r="SK1852" s="72"/>
      <c r="SL1852" s="72"/>
      <c r="SM1852" s="72"/>
      <c r="SN1852" s="72"/>
      <c r="SO1852" s="72"/>
      <c r="SP1852" s="72"/>
      <c r="SQ1852" s="72"/>
      <c r="SR1852" s="72"/>
      <c r="SS1852" s="72"/>
      <c r="ST1852" s="72"/>
      <c r="SU1852" s="72"/>
      <c r="SV1852" s="72"/>
      <c r="SW1852" s="72"/>
      <c r="SX1852" s="72"/>
      <c r="SY1852" s="72"/>
      <c r="SZ1852" s="72"/>
      <c r="TA1852" s="72"/>
      <c r="TB1852" s="72"/>
      <c r="TC1852" s="72"/>
    </row>
    <row r="1853" spans="1:523" ht="16.5" customHeight="1" x14ac:dyDescent="0.2">
      <c r="A1853" s="20">
        <v>1244</v>
      </c>
      <c r="B1853" s="33" t="s">
        <v>76</v>
      </c>
      <c r="C1853" s="20" t="s">
        <v>22</v>
      </c>
      <c r="D1853" s="20" t="s">
        <v>49</v>
      </c>
      <c r="E1853" s="20" t="s">
        <v>1345</v>
      </c>
      <c r="F1853" s="22" t="s">
        <v>257</v>
      </c>
      <c r="G1853" s="20" t="s">
        <v>42</v>
      </c>
      <c r="H1853" s="20" t="s">
        <v>35</v>
      </c>
      <c r="I1853" s="20" t="s">
        <v>27</v>
      </c>
      <c r="J1853" s="21" t="s">
        <v>1318</v>
      </c>
      <c r="K1853" s="20" t="s">
        <v>269</v>
      </c>
      <c r="L1853" s="20" t="s">
        <v>266</v>
      </c>
      <c r="M1853" s="20">
        <v>1</v>
      </c>
      <c r="N1853" s="49">
        <v>45468</v>
      </c>
      <c r="O1853" s="48">
        <v>0</v>
      </c>
      <c r="P1853" s="23">
        <v>0</v>
      </c>
      <c r="Q1853" s="24">
        <v>1</v>
      </c>
      <c r="R1853" s="25">
        <v>45839</v>
      </c>
      <c r="S1853" s="20" t="s">
        <v>36</v>
      </c>
      <c r="T1853" s="26">
        <v>0</v>
      </c>
      <c r="U1853" s="28" t="s">
        <v>31</v>
      </c>
      <c r="V1853" s="132" t="s">
        <v>60</v>
      </c>
      <c r="W1853" s="72"/>
      <c r="X1853" s="72"/>
      <c r="Y1853" s="72"/>
      <c r="Z1853" s="72"/>
      <c r="AA1853" s="72"/>
      <c r="AB1853" s="72"/>
      <c r="AC1853" s="72"/>
      <c r="AD1853" s="72"/>
      <c r="AE1853" s="72"/>
      <c r="AF1853" s="72"/>
      <c r="AG1853" s="72"/>
      <c r="AH1853" s="72"/>
      <c r="AI1853" s="72"/>
      <c r="AJ1853" s="72"/>
      <c r="AK1853" s="72"/>
      <c r="AL1853" s="72"/>
      <c r="AM1853" s="72"/>
      <c r="AN1853" s="72"/>
      <c r="AO1853" s="72"/>
      <c r="AP1853" s="72"/>
      <c r="AQ1853" s="72"/>
      <c r="AR1853" s="72"/>
      <c r="AS1853" s="72"/>
      <c r="AT1853" s="72"/>
      <c r="AU1853" s="72"/>
      <c r="AV1853" s="72"/>
      <c r="AW1853" s="72"/>
      <c r="AX1853" s="72"/>
      <c r="AY1853" s="72"/>
      <c r="AZ1853" s="72"/>
      <c r="BA1853" s="72"/>
      <c r="BB1853" s="72"/>
      <c r="BC1853" s="72"/>
      <c r="BD1853" s="72"/>
      <c r="BE1853" s="72"/>
      <c r="BF1853" s="72"/>
      <c r="BG1853" s="72"/>
      <c r="BH1853" s="72"/>
      <c r="BI1853" s="72"/>
      <c r="BJ1853" s="72"/>
      <c r="BK1853" s="72"/>
      <c r="BL1853" s="72"/>
      <c r="BM1853" s="72"/>
      <c r="BN1853" s="72"/>
      <c r="BO1853" s="72"/>
      <c r="BP1853" s="72"/>
      <c r="BQ1853" s="72"/>
      <c r="BR1853" s="72"/>
      <c r="BS1853" s="72"/>
      <c r="BT1853" s="72"/>
      <c r="BU1853" s="72"/>
      <c r="BV1853" s="72"/>
      <c r="BW1853" s="72"/>
      <c r="BX1853" s="72"/>
      <c r="BY1853" s="72"/>
      <c r="BZ1853" s="72"/>
      <c r="CA1853" s="72"/>
      <c r="CB1853" s="72"/>
      <c r="CC1853" s="72"/>
      <c r="CD1853" s="72"/>
      <c r="CE1853" s="72"/>
      <c r="CF1853" s="72"/>
      <c r="CG1853" s="72"/>
      <c r="CH1853" s="72"/>
      <c r="CI1853" s="72"/>
      <c r="CJ1853" s="72"/>
      <c r="CK1853" s="72"/>
      <c r="CL1853" s="72"/>
      <c r="CM1853" s="72"/>
      <c r="CN1853" s="72"/>
      <c r="CO1853" s="72"/>
      <c r="CP1853" s="72"/>
      <c r="CQ1853" s="72"/>
      <c r="CR1853" s="72"/>
      <c r="CS1853" s="72"/>
      <c r="CT1853" s="72"/>
      <c r="CU1853" s="72"/>
      <c r="CV1853" s="72"/>
      <c r="CW1853" s="72"/>
      <c r="CX1853" s="72"/>
      <c r="CY1853" s="72"/>
      <c r="CZ1853" s="72"/>
      <c r="DA1853" s="72"/>
      <c r="DB1853" s="72"/>
      <c r="DC1853" s="72"/>
      <c r="DD1853" s="72"/>
      <c r="DE1853" s="72"/>
      <c r="DF1853" s="72"/>
      <c r="DG1853" s="72"/>
      <c r="DH1853" s="72"/>
      <c r="DI1853" s="72"/>
      <c r="DJ1853" s="72"/>
      <c r="DK1853" s="72"/>
      <c r="DL1853" s="72"/>
      <c r="DM1853" s="72"/>
      <c r="DN1853" s="72"/>
      <c r="DO1853" s="72"/>
      <c r="DP1853" s="72"/>
      <c r="DQ1853" s="72"/>
      <c r="DR1853" s="72"/>
      <c r="DS1853" s="72"/>
      <c r="DT1853" s="72"/>
      <c r="DU1853" s="72"/>
      <c r="DV1853" s="72"/>
      <c r="DW1853" s="72"/>
      <c r="DX1853" s="72"/>
      <c r="DY1853" s="72"/>
      <c r="DZ1853" s="72"/>
      <c r="EA1853" s="72"/>
      <c r="EB1853" s="72"/>
      <c r="EC1853" s="72"/>
      <c r="ED1853" s="72"/>
      <c r="EE1853" s="72"/>
      <c r="EF1853" s="72"/>
      <c r="EG1853" s="72"/>
      <c r="EH1853" s="72"/>
      <c r="EI1853" s="72"/>
      <c r="EJ1853" s="72"/>
      <c r="EK1853" s="72"/>
      <c r="EL1853" s="72"/>
      <c r="EM1853" s="72"/>
      <c r="EN1853" s="72"/>
      <c r="EO1853" s="72"/>
      <c r="EP1853" s="72"/>
      <c r="EQ1853" s="72"/>
      <c r="ER1853" s="72"/>
      <c r="ES1853" s="72"/>
      <c r="ET1853" s="72"/>
      <c r="EU1853" s="72"/>
      <c r="EV1853" s="72"/>
      <c r="EW1853" s="72"/>
      <c r="EX1853" s="72"/>
      <c r="EY1853" s="72"/>
      <c r="EZ1853" s="72"/>
      <c r="FA1853" s="72"/>
      <c r="FB1853" s="72"/>
      <c r="FC1853" s="72"/>
      <c r="FD1853" s="72"/>
      <c r="FE1853" s="72"/>
      <c r="FF1853" s="72"/>
      <c r="FG1853" s="72"/>
      <c r="FH1853" s="72"/>
      <c r="FI1853" s="72"/>
      <c r="FJ1853" s="72"/>
      <c r="FK1853" s="72"/>
      <c r="FL1853" s="72"/>
      <c r="FM1853" s="72"/>
      <c r="FN1853" s="72"/>
      <c r="FO1853" s="72"/>
      <c r="FP1853" s="72"/>
      <c r="FQ1853" s="72"/>
      <c r="FR1853" s="72"/>
      <c r="FS1853" s="72"/>
      <c r="FT1853" s="72"/>
      <c r="FU1853" s="72"/>
      <c r="FV1853" s="72"/>
      <c r="FW1853" s="72"/>
      <c r="FX1853" s="72"/>
      <c r="FY1853" s="72"/>
      <c r="FZ1853" s="72"/>
      <c r="GA1853" s="72"/>
      <c r="GB1853" s="72"/>
      <c r="GC1853" s="72"/>
      <c r="GD1853" s="72"/>
      <c r="GE1853" s="72"/>
      <c r="GF1853" s="72"/>
      <c r="GG1853" s="72"/>
      <c r="GH1853" s="72"/>
      <c r="GI1853" s="72"/>
      <c r="GJ1853" s="72"/>
      <c r="GK1853" s="72"/>
      <c r="GL1853" s="72"/>
      <c r="GM1853" s="72"/>
      <c r="GN1853" s="72"/>
      <c r="GO1853" s="72"/>
      <c r="GP1853" s="72"/>
      <c r="GQ1853" s="72"/>
      <c r="GR1853" s="72"/>
      <c r="GS1853" s="72"/>
      <c r="GT1853" s="72"/>
      <c r="GU1853" s="72"/>
      <c r="GV1853" s="72"/>
      <c r="GW1853" s="72"/>
      <c r="GX1853" s="72"/>
      <c r="GY1853" s="72"/>
      <c r="GZ1853" s="72"/>
      <c r="HA1853" s="72"/>
      <c r="HB1853" s="72"/>
      <c r="HC1853" s="72"/>
      <c r="HD1853" s="72"/>
      <c r="HE1853" s="72"/>
      <c r="HF1853" s="72"/>
      <c r="HG1853" s="72"/>
      <c r="HH1853" s="72"/>
      <c r="HI1853" s="72"/>
      <c r="HJ1853" s="72"/>
      <c r="HK1853" s="72"/>
      <c r="HL1853" s="72"/>
      <c r="HM1853" s="72"/>
      <c r="HN1853" s="72"/>
      <c r="HO1853" s="72"/>
      <c r="HP1853" s="72"/>
      <c r="HQ1853" s="72"/>
      <c r="HR1853" s="72"/>
      <c r="HS1853" s="72"/>
      <c r="HT1853" s="72"/>
      <c r="HU1853" s="72"/>
      <c r="HV1853" s="72"/>
      <c r="HW1853" s="72"/>
      <c r="HX1853" s="72"/>
      <c r="HY1853" s="72"/>
      <c r="HZ1853" s="72"/>
      <c r="IA1853" s="72"/>
      <c r="IB1853" s="72"/>
      <c r="IC1853" s="72"/>
      <c r="ID1853" s="72"/>
      <c r="IE1853" s="72"/>
      <c r="IF1853" s="72"/>
      <c r="IG1853" s="72"/>
      <c r="IH1853" s="72"/>
      <c r="II1853" s="72"/>
      <c r="IJ1853" s="72"/>
      <c r="IK1853" s="72"/>
      <c r="IL1853" s="72"/>
      <c r="IM1853" s="72"/>
      <c r="IN1853" s="72"/>
      <c r="IO1853" s="72"/>
      <c r="IP1853" s="72"/>
      <c r="IQ1853" s="72"/>
      <c r="IR1853" s="72"/>
      <c r="IS1853" s="72"/>
      <c r="IT1853" s="72"/>
      <c r="IU1853" s="72"/>
      <c r="IV1853" s="72"/>
      <c r="IW1853" s="72"/>
      <c r="IX1853" s="72"/>
      <c r="IY1853" s="72"/>
      <c r="IZ1853" s="72"/>
      <c r="JA1853" s="72"/>
      <c r="JB1853" s="72"/>
      <c r="JC1853" s="72"/>
      <c r="JD1853" s="72"/>
      <c r="JE1853" s="72"/>
      <c r="JF1853" s="72"/>
      <c r="JG1853" s="72"/>
      <c r="JH1853" s="72"/>
      <c r="JI1853" s="72"/>
      <c r="JJ1853" s="72"/>
      <c r="JK1853" s="72"/>
      <c r="JL1853" s="72"/>
      <c r="JM1853" s="72"/>
      <c r="JN1853" s="72"/>
      <c r="JO1853" s="72"/>
      <c r="JP1853" s="72"/>
      <c r="JQ1853" s="72"/>
      <c r="JR1853" s="72"/>
      <c r="JS1853" s="72"/>
      <c r="JT1853" s="72"/>
      <c r="JU1853" s="72"/>
      <c r="JV1853" s="72"/>
      <c r="JW1853" s="72"/>
      <c r="JX1853" s="72"/>
      <c r="JY1853" s="72"/>
      <c r="JZ1853" s="72"/>
      <c r="KA1853" s="72"/>
      <c r="KB1853" s="72"/>
      <c r="KC1853" s="72"/>
      <c r="KD1853" s="72"/>
      <c r="KE1853" s="72"/>
      <c r="KF1853" s="72"/>
      <c r="KG1853" s="72"/>
      <c r="KH1853" s="72"/>
      <c r="KI1853" s="72"/>
      <c r="KJ1853" s="72"/>
      <c r="KK1853" s="72"/>
      <c r="KL1853" s="72"/>
      <c r="KM1853" s="72"/>
      <c r="KN1853" s="72"/>
      <c r="KO1853" s="72"/>
      <c r="KP1853" s="72"/>
      <c r="KQ1853" s="72"/>
      <c r="KR1853" s="72"/>
      <c r="KS1853" s="72"/>
      <c r="KT1853" s="72"/>
      <c r="KU1853" s="72"/>
      <c r="KV1853" s="72"/>
      <c r="KW1853" s="72"/>
      <c r="KX1853" s="72"/>
      <c r="KY1853" s="72"/>
      <c r="KZ1853" s="72"/>
      <c r="LA1853" s="72"/>
      <c r="LB1853" s="72"/>
      <c r="LC1853" s="72"/>
      <c r="LD1853" s="72"/>
      <c r="LE1853" s="72"/>
      <c r="LF1853" s="72"/>
      <c r="LG1853" s="72"/>
      <c r="LH1853" s="72"/>
      <c r="LI1853" s="72"/>
      <c r="LJ1853" s="72"/>
      <c r="LK1853" s="72"/>
      <c r="LL1853" s="72"/>
      <c r="LM1853" s="72"/>
      <c r="LN1853" s="72"/>
      <c r="LO1853" s="72"/>
      <c r="LP1853" s="72"/>
      <c r="LQ1853" s="72"/>
      <c r="LR1853" s="72"/>
      <c r="LS1853" s="72"/>
      <c r="LT1853" s="72"/>
      <c r="LU1853" s="72"/>
      <c r="LV1853" s="72"/>
      <c r="LW1853" s="72"/>
      <c r="LX1853" s="72"/>
      <c r="LY1853" s="72"/>
      <c r="LZ1853" s="72"/>
      <c r="MA1853" s="72"/>
      <c r="MB1853" s="72"/>
      <c r="MC1853" s="72"/>
      <c r="MD1853" s="72"/>
      <c r="ME1853" s="72"/>
      <c r="MF1853" s="72"/>
      <c r="MG1853" s="72"/>
      <c r="MH1853" s="72"/>
      <c r="MI1853" s="72"/>
      <c r="MJ1853" s="72"/>
      <c r="MK1853" s="72"/>
      <c r="ML1853" s="72"/>
      <c r="MM1853" s="72"/>
      <c r="MN1853" s="72"/>
      <c r="MO1853" s="72"/>
      <c r="MP1853" s="72"/>
      <c r="MQ1853" s="72"/>
      <c r="MR1853" s="72"/>
      <c r="MS1853" s="72"/>
      <c r="MT1853" s="72"/>
      <c r="MU1853" s="72"/>
      <c r="MV1853" s="72"/>
      <c r="MW1853" s="72"/>
      <c r="MX1853" s="72"/>
      <c r="MY1853" s="72"/>
      <c r="MZ1853" s="72"/>
      <c r="NA1853" s="72"/>
      <c r="NB1853" s="72"/>
      <c r="NC1853" s="72"/>
      <c r="ND1853" s="72"/>
      <c r="NE1853" s="72"/>
      <c r="NF1853" s="72"/>
      <c r="NG1853" s="72"/>
      <c r="NH1853" s="72"/>
      <c r="NI1853" s="72"/>
      <c r="NJ1853" s="72"/>
      <c r="NK1853" s="72"/>
      <c r="NL1853" s="72"/>
      <c r="NM1853" s="72"/>
      <c r="NN1853" s="72"/>
      <c r="NO1853" s="72"/>
      <c r="NP1853" s="72"/>
      <c r="NQ1853" s="72"/>
      <c r="NR1853" s="72"/>
      <c r="NS1853" s="72"/>
      <c r="NT1853" s="72"/>
      <c r="NU1853" s="72"/>
      <c r="NV1853" s="72"/>
      <c r="NW1853" s="72"/>
      <c r="NX1853" s="72"/>
      <c r="NY1853" s="72"/>
      <c r="NZ1853" s="72"/>
      <c r="OA1853" s="72"/>
      <c r="OB1853" s="72"/>
      <c r="OC1853" s="72"/>
      <c r="OD1853" s="72"/>
      <c r="OE1853" s="72"/>
      <c r="OF1853" s="72"/>
      <c r="OG1853" s="72"/>
      <c r="OH1853" s="72"/>
      <c r="OI1853" s="72"/>
      <c r="OJ1853" s="72"/>
      <c r="OK1853" s="72"/>
      <c r="OL1853" s="72"/>
      <c r="OM1853" s="72"/>
      <c r="ON1853" s="72"/>
      <c r="OO1853" s="72"/>
      <c r="OP1853" s="72"/>
      <c r="OQ1853" s="72"/>
      <c r="OR1853" s="72"/>
      <c r="OS1853" s="72"/>
      <c r="OT1853" s="72"/>
      <c r="OU1853" s="72"/>
      <c r="OV1853" s="72"/>
      <c r="OW1853" s="72"/>
      <c r="OX1853" s="72"/>
      <c r="OY1853" s="72"/>
      <c r="OZ1853" s="72"/>
      <c r="PA1853" s="72"/>
      <c r="PB1853" s="72"/>
      <c r="PC1853" s="72"/>
      <c r="PD1853" s="72"/>
      <c r="PE1853" s="72"/>
      <c r="PF1853" s="72"/>
      <c r="PG1853" s="72"/>
      <c r="PH1853" s="72"/>
      <c r="PI1853" s="72"/>
      <c r="PJ1853" s="72"/>
      <c r="PK1853" s="72"/>
      <c r="PL1853" s="72"/>
      <c r="PM1853" s="72"/>
      <c r="PN1853" s="72"/>
      <c r="PO1853" s="72"/>
      <c r="PP1853" s="72"/>
      <c r="PQ1853" s="72"/>
      <c r="PR1853" s="72"/>
      <c r="PS1853" s="72"/>
      <c r="PT1853" s="72"/>
      <c r="PU1853" s="72"/>
      <c r="PV1853" s="72"/>
      <c r="PW1853" s="72"/>
      <c r="PX1853" s="72"/>
      <c r="PY1853" s="72"/>
      <c r="PZ1853" s="72"/>
      <c r="QA1853" s="72"/>
      <c r="QB1853" s="72"/>
      <c r="QC1853" s="72"/>
      <c r="QD1853" s="72"/>
      <c r="QE1853" s="72"/>
      <c r="QF1853" s="72"/>
      <c r="QG1853" s="72"/>
      <c r="QH1853" s="72"/>
      <c r="QI1853" s="72"/>
      <c r="QJ1853" s="72"/>
      <c r="QK1853" s="72"/>
      <c r="QL1853" s="72"/>
      <c r="QM1853" s="72"/>
      <c r="QN1853" s="72"/>
      <c r="QO1853" s="72"/>
      <c r="QP1853" s="72"/>
      <c r="QQ1853" s="72"/>
      <c r="QR1853" s="72"/>
      <c r="QS1853" s="72"/>
      <c r="QT1853" s="72"/>
      <c r="QU1853" s="72"/>
      <c r="QV1853" s="72"/>
      <c r="QW1853" s="72"/>
      <c r="QX1853" s="72"/>
      <c r="QY1853" s="72"/>
      <c r="QZ1853" s="72"/>
      <c r="RA1853" s="72"/>
      <c r="RB1853" s="72"/>
      <c r="RC1853" s="72"/>
      <c r="RD1853" s="72"/>
      <c r="RE1853" s="72"/>
      <c r="RF1853" s="72"/>
      <c r="RG1853" s="72"/>
      <c r="RH1853" s="72"/>
      <c r="RI1853" s="72"/>
      <c r="RJ1853" s="72"/>
      <c r="RK1853" s="72"/>
      <c r="RL1853" s="72"/>
      <c r="RM1853" s="72"/>
      <c r="RN1853" s="72"/>
      <c r="RO1853" s="72"/>
      <c r="RP1853" s="72"/>
      <c r="RQ1853" s="72"/>
      <c r="RR1853" s="72"/>
      <c r="RS1853" s="72"/>
      <c r="RT1853" s="72"/>
      <c r="RU1853" s="72"/>
      <c r="RV1853" s="72"/>
      <c r="RW1853" s="72"/>
      <c r="RX1853" s="72"/>
      <c r="RY1853" s="72"/>
      <c r="RZ1853" s="72"/>
      <c r="SA1853" s="72"/>
      <c r="SB1853" s="72"/>
      <c r="SC1853" s="72"/>
      <c r="SD1853" s="72"/>
      <c r="SE1853" s="72"/>
      <c r="SF1853" s="72"/>
      <c r="SG1853" s="72"/>
      <c r="SH1853" s="72"/>
      <c r="SI1853" s="72"/>
      <c r="SJ1853" s="72"/>
      <c r="SK1853" s="72"/>
      <c r="SL1853" s="72"/>
      <c r="SM1853" s="72"/>
      <c r="SN1853" s="72"/>
      <c r="SO1853" s="72"/>
      <c r="SP1853" s="72"/>
      <c r="SQ1853" s="72"/>
      <c r="SR1853" s="72"/>
      <c r="SS1853" s="72"/>
      <c r="ST1853" s="72"/>
      <c r="SU1853" s="72"/>
      <c r="SV1853" s="72"/>
      <c r="SW1853" s="72"/>
      <c r="SX1853" s="72"/>
      <c r="SY1853" s="72"/>
      <c r="SZ1853" s="72"/>
      <c r="TA1853" s="72"/>
      <c r="TB1853" s="72"/>
      <c r="TC1853" s="72"/>
    </row>
    <row r="1854" spans="1:523" ht="16.5" customHeight="1" x14ac:dyDescent="0.2">
      <c r="A1854" s="20">
        <v>1246</v>
      </c>
      <c r="B1854" s="20" t="s">
        <v>76</v>
      </c>
      <c r="C1854" s="20" t="s">
        <v>22</v>
      </c>
      <c r="D1854" s="20" t="s">
        <v>49</v>
      </c>
      <c r="E1854" s="20" t="s">
        <v>1339</v>
      </c>
      <c r="F1854" s="22" t="s">
        <v>1171</v>
      </c>
      <c r="G1854" s="20" t="s">
        <v>25</v>
      </c>
      <c r="H1854" s="20" t="s">
        <v>26</v>
      </c>
      <c r="I1854" s="20" t="s">
        <v>27</v>
      </c>
      <c r="J1854" s="21" t="s">
        <v>1318</v>
      </c>
      <c r="K1854" s="20" t="s">
        <v>269</v>
      </c>
      <c r="L1854" s="20" t="s">
        <v>266</v>
      </c>
      <c r="M1854" s="20">
        <v>1</v>
      </c>
      <c r="N1854" s="49">
        <v>45468</v>
      </c>
      <c r="O1854" s="48">
        <v>350000000</v>
      </c>
      <c r="P1854" s="23">
        <v>0</v>
      </c>
      <c r="Q1854" s="24">
        <v>1</v>
      </c>
      <c r="R1854" s="25">
        <v>45839</v>
      </c>
      <c r="S1854" s="20" t="s">
        <v>36</v>
      </c>
      <c r="T1854" s="26">
        <v>350000000</v>
      </c>
      <c r="U1854" s="28" t="s">
        <v>31</v>
      </c>
      <c r="V1854" s="132" t="s">
        <v>60</v>
      </c>
      <c r="W1854" s="72"/>
      <c r="X1854" s="72"/>
      <c r="Y1854" s="72"/>
      <c r="Z1854" s="72"/>
      <c r="AA1854" s="72"/>
      <c r="AB1854" s="72"/>
      <c r="AC1854" s="72"/>
      <c r="AD1854" s="72"/>
      <c r="AE1854" s="72"/>
      <c r="AF1854" s="72"/>
      <c r="AG1854" s="72"/>
      <c r="AH1854" s="72"/>
      <c r="AI1854" s="72"/>
      <c r="AJ1854" s="72"/>
      <c r="AK1854" s="72"/>
      <c r="AL1854" s="72"/>
      <c r="AM1854" s="72"/>
      <c r="AN1854" s="72"/>
      <c r="AO1854" s="72"/>
      <c r="AP1854" s="72"/>
      <c r="AQ1854" s="72"/>
      <c r="AR1854" s="72"/>
      <c r="AS1854" s="72"/>
      <c r="AT1854" s="72"/>
      <c r="AU1854" s="72"/>
      <c r="AV1854" s="72"/>
      <c r="AW1854" s="72"/>
      <c r="AX1854" s="72"/>
      <c r="AY1854" s="72"/>
      <c r="AZ1854" s="72"/>
      <c r="BA1854" s="72"/>
      <c r="BB1854" s="72"/>
      <c r="BC1854" s="72"/>
      <c r="BD1854" s="72"/>
      <c r="BE1854" s="72"/>
      <c r="BF1854" s="72"/>
      <c r="BG1854" s="72"/>
      <c r="BH1854" s="72"/>
      <c r="BI1854" s="72"/>
      <c r="BJ1854" s="72"/>
      <c r="BK1854" s="72"/>
      <c r="BL1854" s="72"/>
      <c r="BM1854" s="72"/>
      <c r="BN1854" s="72"/>
      <c r="BO1854" s="72"/>
      <c r="BP1854" s="72"/>
      <c r="BQ1854" s="72"/>
      <c r="BR1854" s="72"/>
      <c r="BS1854" s="72"/>
      <c r="BT1854" s="72"/>
      <c r="BU1854" s="72"/>
      <c r="BV1854" s="72"/>
      <c r="BW1854" s="72"/>
      <c r="BX1854" s="72"/>
      <c r="BY1854" s="72"/>
      <c r="BZ1854" s="72"/>
      <c r="CA1854" s="72"/>
      <c r="CB1854" s="72"/>
      <c r="CC1854" s="72"/>
      <c r="CD1854" s="72"/>
      <c r="CE1854" s="72"/>
      <c r="CF1854" s="72"/>
      <c r="CG1854" s="72"/>
      <c r="CH1854" s="72"/>
      <c r="CI1854" s="72"/>
      <c r="CJ1854" s="72"/>
      <c r="CK1854" s="72"/>
      <c r="CL1854" s="72"/>
      <c r="CM1854" s="72"/>
      <c r="CN1854" s="72"/>
      <c r="CO1854" s="72"/>
      <c r="CP1854" s="72"/>
      <c r="CQ1854" s="72"/>
      <c r="CR1854" s="72"/>
      <c r="CS1854" s="72"/>
      <c r="CT1854" s="72"/>
      <c r="CU1854" s="72"/>
      <c r="CV1854" s="72"/>
      <c r="CW1854" s="72"/>
      <c r="CX1854" s="72"/>
      <c r="CY1854" s="72"/>
      <c r="CZ1854" s="72"/>
      <c r="DA1854" s="72"/>
      <c r="DB1854" s="72"/>
      <c r="DC1854" s="72"/>
      <c r="DD1854" s="72"/>
      <c r="DE1854" s="72"/>
      <c r="DF1854" s="72"/>
      <c r="DG1854" s="72"/>
      <c r="DH1854" s="72"/>
      <c r="DI1854" s="72"/>
      <c r="DJ1854" s="72"/>
      <c r="DK1854" s="72"/>
      <c r="DL1854" s="72"/>
      <c r="DM1854" s="72"/>
      <c r="DN1854" s="72"/>
      <c r="DO1854" s="72"/>
      <c r="DP1854" s="72"/>
      <c r="DQ1854" s="72"/>
      <c r="DR1854" s="72"/>
      <c r="DS1854" s="72"/>
      <c r="DT1854" s="72"/>
      <c r="DU1854" s="72"/>
      <c r="DV1854" s="72"/>
      <c r="DW1854" s="72"/>
      <c r="DX1854" s="72"/>
      <c r="DY1854" s="72"/>
      <c r="DZ1854" s="72"/>
      <c r="EA1854" s="72"/>
      <c r="EB1854" s="72"/>
      <c r="EC1854" s="72"/>
      <c r="ED1854" s="72"/>
      <c r="EE1854" s="72"/>
      <c r="EF1854" s="72"/>
      <c r="EG1854" s="72"/>
      <c r="EH1854" s="72"/>
      <c r="EI1854" s="72"/>
      <c r="EJ1854" s="72"/>
      <c r="EK1854" s="72"/>
      <c r="EL1854" s="72"/>
      <c r="EM1854" s="72"/>
      <c r="EN1854" s="72"/>
      <c r="EO1854" s="72"/>
      <c r="EP1854" s="72"/>
      <c r="EQ1854" s="72"/>
      <c r="ER1854" s="72"/>
      <c r="ES1854" s="72"/>
      <c r="ET1854" s="72"/>
      <c r="EU1854" s="72"/>
      <c r="EV1854" s="72"/>
      <c r="EW1854" s="72"/>
      <c r="EX1854" s="72"/>
      <c r="EY1854" s="72"/>
      <c r="EZ1854" s="72"/>
      <c r="FA1854" s="72"/>
      <c r="FB1854" s="72"/>
      <c r="FC1854" s="72"/>
      <c r="FD1854" s="72"/>
      <c r="FE1854" s="72"/>
      <c r="FF1854" s="72"/>
      <c r="FG1854" s="72"/>
      <c r="FH1854" s="72"/>
      <c r="FI1854" s="72"/>
      <c r="FJ1854" s="72"/>
      <c r="FK1854" s="72"/>
      <c r="FL1854" s="72"/>
      <c r="FM1854" s="72"/>
      <c r="FN1854" s="72"/>
      <c r="FO1854" s="72"/>
      <c r="FP1854" s="72"/>
      <c r="FQ1854" s="72"/>
      <c r="FR1854" s="72"/>
      <c r="FS1854" s="72"/>
      <c r="FT1854" s="72"/>
      <c r="FU1854" s="72"/>
      <c r="FV1854" s="72"/>
      <c r="FW1854" s="72"/>
      <c r="FX1854" s="72"/>
      <c r="FY1854" s="72"/>
      <c r="FZ1854" s="72"/>
      <c r="GA1854" s="72"/>
      <c r="GB1854" s="72"/>
      <c r="GC1854" s="72"/>
      <c r="GD1854" s="72"/>
      <c r="GE1854" s="72"/>
      <c r="GF1854" s="72"/>
      <c r="GG1854" s="72"/>
      <c r="GH1854" s="72"/>
      <c r="GI1854" s="72"/>
      <c r="GJ1854" s="72"/>
      <c r="GK1854" s="72"/>
      <c r="GL1854" s="72"/>
      <c r="GM1854" s="72"/>
      <c r="GN1854" s="72"/>
      <c r="GO1854" s="72"/>
      <c r="GP1854" s="72"/>
      <c r="GQ1854" s="72"/>
      <c r="GR1854" s="72"/>
      <c r="GS1854" s="72"/>
      <c r="GT1854" s="72"/>
      <c r="GU1854" s="72"/>
      <c r="GV1854" s="72"/>
      <c r="GW1854" s="72"/>
      <c r="GX1854" s="72"/>
      <c r="GY1854" s="72"/>
      <c r="GZ1854" s="72"/>
      <c r="HA1854" s="72"/>
      <c r="HB1854" s="72"/>
      <c r="HC1854" s="72"/>
      <c r="HD1854" s="72"/>
      <c r="HE1854" s="72"/>
      <c r="HF1854" s="72"/>
      <c r="HG1854" s="72"/>
      <c r="HH1854" s="72"/>
      <c r="HI1854" s="72"/>
      <c r="HJ1854" s="72"/>
      <c r="HK1854" s="72"/>
      <c r="HL1854" s="72"/>
      <c r="HM1854" s="72"/>
      <c r="HN1854" s="72"/>
      <c r="HO1854" s="72"/>
      <c r="HP1854" s="72"/>
      <c r="HQ1854" s="72"/>
      <c r="HR1854" s="72"/>
      <c r="HS1854" s="72"/>
      <c r="HT1854" s="72"/>
      <c r="HU1854" s="72"/>
      <c r="HV1854" s="72"/>
      <c r="HW1854" s="72"/>
      <c r="HX1854" s="72"/>
      <c r="HY1854" s="72"/>
      <c r="HZ1854" s="72"/>
      <c r="IA1854" s="72"/>
      <c r="IB1854" s="72"/>
      <c r="IC1854" s="72"/>
      <c r="ID1854" s="72"/>
      <c r="IE1854" s="72"/>
      <c r="IF1854" s="72"/>
      <c r="IG1854" s="72"/>
      <c r="IH1854" s="72"/>
      <c r="II1854" s="72"/>
      <c r="IJ1854" s="72"/>
      <c r="IK1854" s="72"/>
      <c r="IL1854" s="72"/>
      <c r="IM1854" s="72"/>
      <c r="IN1854" s="72"/>
      <c r="IO1854" s="72"/>
      <c r="IP1854" s="72"/>
      <c r="IQ1854" s="72"/>
      <c r="IR1854" s="72"/>
      <c r="IS1854" s="72"/>
      <c r="IT1854" s="72"/>
      <c r="IU1854" s="72"/>
      <c r="IV1854" s="72"/>
      <c r="IW1854" s="72"/>
      <c r="IX1854" s="72"/>
      <c r="IY1854" s="72"/>
      <c r="IZ1854" s="72"/>
      <c r="JA1854" s="72"/>
      <c r="JB1854" s="72"/>
      <c r="JC1854" s="72"/>
      <c r="JD1854" s="72"/>
      <c r="JE1854" s="72"/>
      <c r="JF1854" s="72"/>
      <c r="JG1854" s="72"/>
      <c r="JH1854" s="72"/>
      <c r="JI1854" s="72"/>
      <c r="JJ1854" s="72"/>
      <c r="JK1854" s="72"/>
      <c r="JL1854" s="72"/>
      <c r="JM1854" s="72"/>
      <c r="JN1854" s="72"/>
      <c r="JO1854" s="72"/>
      <c r="JP1854" s="72"/>
      <c r="JQ1854" s="72"/>
      <c r="JR1854" s="72"/>
      <c r="JS1854" s="72"/>
      <c r="JT1854" s="72"/>
      <c r="JU1854" s="72"/>
      <c r="JV1854" s="72"/>
      <c r="JW1854" s="72"/>
      <c r="JX1854" s="72"/>
      <c r="JY1854" s="72"/>
      <c r="JZ1854" s="72"/>
      <c r="KA1854" s="72"/>
      <c r="KB1854" s="72"/>
      <c r="KC1854" s="72"/>
      <c r="KD1854" s="72"/>
      <c r="KE1854" s="72"/>
      <c r="KF1854" s="72"/>
      <c r="KG1854" s="72"/>
      <c r="KH1854" s="72"/>
      <c r="KI1854" s="72"/>
      <c r="KJ1854" s="72"/>
      <c r="KK1854" s="72"/>
      <c r="KL1854" s="72"/>
      <c r="KM1854" s="72"/>
      <c r="KN1854" s="72"/>
      <c r="KO1854" s="72"/>
      <c r="KP1854" s="72"/>
      <c r="KQ1854" s="72"/>
      <c r="KR1854" s="72"/>
      <c r="KS1854" s="72"/>
      <c r="KT1854" s="72"/>
      <c r="KU1854" s="72"/>
      <c r="KV1854" s="72"/>
      <c r="KW1854" s="72"/>
      <c r="KX1854" s="72"/>
      <c r="KY1854" s="72"/>
      <c r="KZ1854" s="72"/>
      <c r="LA1854" s="72"/>
      <c r="LB1854" s="72"/>
      <c r="LC1854" s="72"/>
      <c r="LD1854" s="72"/>
      <c r="LE1854" s="72"/>
      <c r="LF1854" s="72"/>
      <c r="LG1854" s="72"/>
      <c r="LH1854" s="72"/>
      <c r="LI1854" s="72"/>
      <c r="LJ1854" s="72"/>
      <c r="LK1854" s="72"/>
      <c r="LL1854" s="72"/>
      <c r="LM1854" s="72"/>
      <c r="LN1854" s="72"/>
      <c r="LO1854" s="72"/>
      <c r="LP1854" s="72"/>
      <c r="LQ1854" s="72"/>
      <c r="LR1854" s="72"/>
      <c r="LS1854" s="72"/>
      <c r="LT1854" s="72"/>
      <c r="LU1854" s="72"/>
      <c r="LV1854" s="72"/>
      <c r="LW1854" s="72"/>
      <c r="LX1854" s="72"/>
      <c r="LY1854" s="72"/>
      <c r="LZ1854" s="72"/>
      <c r="MA1854" s="72"/>
      <c r="MB1854" s="72"/>
      <c r="MC1854" s="72"/>
      <c r="MD1854" s="72"/>
      <c r="ME1854" s="72"/>
      <c r="MF1854" s="72"/>
      <c r="MG1854" s="72"/>
      <c r="MH1854" s="72"/>
      <c r="MI1854" s="72"/>
      <c r="MJ1854" s="72"/>
      <c r="MK1854" s="72"/>
      <c r="ML1854" s="72"/>
      <c r="MM1854" s="72"/>
      <c r="MN1854" s="72"/>
      <c r="MO1854" s="72"/>
      <c r="MP1854" s="72"/>
      <c r="MQ1854" s="72"/>
      <c r="MR1854" s="72"/>
      <c r="MS1854" s="72"/>
      <c r="MT1854" s="72"/>
      <c r="MU1854" s="72"/>
      <c r="MV1854" s="72"/>
      <c r="MW1854" s="72"/>
      <c r="MX1854" s="72"/>
      <c r="MY1854" s="72"/>
      <c r="MZ1854" s="72"/>
      <c r="NA1854" s="72"/>
      <c r="NB1854" s="72"/>
      <c r="NC1854" s="72"/>
      <c r="ND1854" s="72"/>
      <c r="NE1854" s="72"/>
      <c r="NF1854" s="72"/>
      <c r="NG1854" s="72"/>
      <c r="NH1854" s="72"/>
      <c r="NI1854" s="72"/>
      <c r="NJ1854" s="72"/>
      <c r="NK1854" s="72"/>
      <c r="NL1854" s="72"/>
      <c r="NM1854" s="72"/>
      <c r="NN1854" s="72"/>
      <c r="NO1854" s="72"/>
      <c r="NP1854" s="72"/>
      <c r="NQ1854" s="72"/>
      <c r="NR1854" s="72"/>
      <c r="NS1854" s="72"/>
      <c r="NT1854" s="72"/>
      <c r="NU1854" s="72"/>
      <c r="NV1854" s="72"/>
      <c r="NW1854" s="72"/>
      <c r="NX1854" s="72"/>
      <c r="NY1854" s="72"/>
      <c r="NZ1854" s="72"/>
      <c r="OA1854" s="72"/>
      <c r="OB1854" s="72"/>
      <c r="OC1854" s="72"/>
      <c r="OD1854" s="72"/>
      <c r="OE1854" s="72"/>
      <c r="OF1854" s="72"/>
      <c r="OG1854" s="72"/>
      <c r="OH1854" s="72"/>
      <c r="OI1854" s="72"/>
      <c r="OJ1854" s="72"/>
      <c r="OK1854" s="72"/>
      <c r="OL1854" s="72"/>
      <c r="OM1854" s="72"/>
      <c r="ON1854" s="72"/>
      <c r="OO1854" s="72"/>
      <c r="OP1854" s="72"/>
      <c r="OQ1854" s="72"/>
      <c r="OR1854" s="72"/>
      <c r="OS1854" s="72"/>
      <c r="OT1854" s="72"/>
      <c r="OU1854" s="72"/>
      <c r="OV1854" s="72"/>
      <c r="OW1854" s="72"/>
      <c r="OX1854" s="72"/>
      <c r="OY1854" s="72"/>
      <c r="OZ1854" s="72"/>
      <c r="PA1854" s="72"/>
      <c r="PB1854" s="72"/>
      <c r="PC1854" s="72"/>
      <c r="PD1854" s="72"/>
      <c r="PE1854" s="72"/>
      <c r="PF1854" s="72"/>
      <c r="PG1854" s="72"/>
      <c r="PH1854" s="72"/>
      <c r="PI1854" s="72"/>
      <c r="PJ1854" s="72"/>
      <c r="PK1854" s="72"/>
      <c r="PL1854" s="72"/>
      <c r="PM1854" s="72"/>
      <c r="PN1854" s="72"/>
      <c r="PO1854" s="72"/>
      <c r="PP1854" s="72"/>
      <c r="PQ1854" s="72"/>
      <c r="PR1854" s="72"/>
      <c r="PS1854" s="72"/>
      <c r="PT1854" s="72"/>
      <c r="PU1854" s="72"/>
      <c r="PV1854" s="72"/>
      <c r="PW1854" s="72"/>
      <c r="PX1854" s="72"/>
      <c r="PY1854" s="72"/>
      <c r="PZ1854" s="72"/>
      <c r="QA1854" s="72"/>
      <c r="QB1854" s="72"/>
      <c r="QC1854" s="72"/>
      <c r="QD1854" s="72"/>
      <c r="QE1854" s="72"/>
      <c r="QF1854" s="72"/>
      <c r="QG1854" s="72"/>
      <c r="QH1854" s="72"/>
      <c r="QI1854" s="72"/>
      <c r="QJ1854" s="72"/>
      <c r="QK1854" s="72"/>
      <c r="QL1854" s="72"/>
      <c r="QM1854" s="72"/>
      <c r="QN1854" s="72"/>
      <c r="QO1854" s="72"/>
      <c r="QP1854" s="72"/>
      <c r="QQ1854" s="72"/>
      <c r="QR1854" s="72"/>
      <c r="QS1854" s="72"/>
      <c r="QT1854" s="72"/>
      <c r="QU1854" s="72"/>
      <c r="QV1854" s="72"/>
      <c r="QW1854" s="72"/>
      <c r="QX1854" s="72"/>
      <c r="QY1854" s="72"/>
      <c r="QZ1854" s="72"/>
      <c r="RA1854" s="72"/>
      <c r="RB1854" s="72"/>
      <c r="RC1854" s="72"/>
      <c r="RD1854" s="72"/>
      <c r="RE1854" s="72"/>
      <c r="RF1854" s="72"/>
      <c r="RG1854" s="72"/>
      <c r="RH1854" s="72"/>
      <c r="RI1854" s="72"/>
      <c r="RJ1854" s="72"/>
      <c r="RK1854" s="72"/>
      <c r="RL1854" s="72"/>
      <c r="RM1854" s="72"/>
      <c r="RN1854" s="72"/>
      <c r="RO1854" s="72"/>
      <c r="RP1854" s="72"/>
      <c r="RQ1854" s="72"/>
      <c r="RR1854" s="72"/>
      <c r="RS1854" s="72"/>
      <c r="RT1854" s="72"/>
      <c r="RU1854" s="72"/>
      <c r="RV1854" s="72"/>
      <c r="RW1854" s="72"/>
      <c r="RX1854" s="72"/>
      <c r="RY1854" s="72"/>
      <c r="RZ1854" s="72"/>
      <c r="SA1854" s="72"/>
      <c r="SB1854" s="72"/>
      <c r="SC1854" s="72"/>
      <c r="SD1854" s="72"/>
      <c r="SE1854" s="72"/>
      <c r="SF1854" s="72"/>
      <c r="SG1854" s="72"/>
      <c r="SH1854" s="72"/>
      <c r="SI1854" s="72"/>
      <c r="SJ1854" s="72"/>
      <c r="SK1854" s="72"/>
      <c r="SL1854" s="72"/>
      <c r="SM1854" s="72"/>
      <c r="SN1854" s="72"/>
      <c r="SO1854" s="72"/>
      <c r="SP1854" s="72"/>
      <c r="SQ1854" s="72"/>
      <c r="SR1854" s="72"/>
      <c r="SS1854" s="72"/>
      <c r="ST1854" s="72"/>
      <c r="SU1854" s="72"/>
      <c r="SV1854" s="72"/>
      <c r="SW1854" s="72"/>
      <c r="SX1854" s="72"/>
      <c r="SY1854" s="72"/>
      <c r="SZ1854" s="72"/>
      <c r="TA1854" s="72"/>
      <c r="TB1854" s="72"/>
      <c r="TC1854" s="72"/>
    </row>
    <row r="1855" spans="1:523" ht="16.5" customHeight="1" x14ac:dyDescent="0.2">
      <c r="A1855" s="20">
        <v>1250</v>
      </c>
      <c r="B1855" s="20" t="s">
        <v>76</v>
      </c>
      <c r="C1855" s="20" t="s">
        <v>22</v>
      </c>
      <c r="D1855" s="20" t="s">
        <v>49</v>
      </c>
      <c r="E1855" s="20" t="s">
        <v>1339</v>
      </c>
      <c r="F1855" s="22" t="s">
        <v>261</v>
      </c>
      <c r="G1855" s="20" t="s">
        <v>25</v>
      </c>
      <c r="H1855" s="20" t="s">
        <v>26</v>
      </c>
      <c r="I1855" s="20" t="s">
        <v>27</v>
      </c>
      <c r="J1855" s="21" t="s">
        <v>1318</v>
      </c>
      <c r="K1855" s="20" t="s">
        <v>269</v>
      </c>
      <c r="L1855" s="20" t="s">
        <v>266</v>
      </c>
      <c r="M1855" s="20">
        <v>1</v>
      </c>
      <c r="N1855" s="49">
        <v>45468</v>
      </c>
      <c r="O1855" s="48">
        <v>350000000</v>
      </c>
      <c r="P1855" s="23">
        <v>0</v>
      </c>
      <c r="Q1855" s="24">
        <v>1</v>
      </c>
      <c r="R1855" s="25">
        <v>45839</v>
      </c>
      <c r="S1855" s="20" t="s">
        <v>29</v>
      </c>
      <c r="T1855" s="26">
        <v>350000000</v>
      </c>
      <c r="U1855" s="28" t="s">
        <v>31</v>
      </c>
      <c r="V1855" s="132" t="s">
        <v>60</v>
      </c>
      <c r="W1855" s="72"/>
      <c r="X1855" s="72"/>
      <c r="Y1855" s="72"/>
      <c r="Z1855" s="72"/>
      <c r="AA1855" s="72"/>
      <c r="AB1855" s="72"/>
      <c r="AC1855" s="72"/>
      <c r="AD1855" s="72"/>
      <c r="AE1855" s="72"/>
      <c r="AF1855" s="72"/>
      <c r="AG1855" s="72"/>
      <c r="AH1855" s="72"/>
      <c r="AI1855" s="72"/>
      <c r="AJ1855" s="72"/>
      <c r="AK1855" s="72"/>
      <c r="AL1855" s="72"/>
      <c r="AM1855" s="72"/>
      <c r="AN1855" s="72"/>
      <c r="AO1855" s="72"/>
      <c r="AP1855" s="72"/>
      <c r="AQ1855" s="72"/>
      <c r="AR1855" s="72"/>
      <c r="AS1855" s="72"/>
      <c r="AT1855" s="72"/>
      <c r="AU1855" s="72"/>
      <c r="AV1855" s="72"/>
      <c r="AW1855" s="72"/>
      <c r="AX1855" s="72"/>
      <c r="AY1855" s="72"/>
      <c r="AZ1855" s="72"/>
      <c r="BA1855" s="72"/>
      <c r="BB1855" s="72"/>
      <c r="BC1855" s="72"/>
      <c r="BD1855" s="72"/>
      <c r="BE1855" s="72"/>
      <c r="BF1855" s="72"/>
      <c r="BG1855" s="72"/>
      <c r="BH1855" s="72"/>
      <c r="BI1855" s="72"/>
      <c r="BJ1855" s="72"/>
      <c r="BK1855" s="72"/>
      <c r="BL1855" s="72"/>
      <c r="BM1855" s="72"/>
      <c r="BN1855" s="72"/>
      <c r="BO1855" s="72"/>
      <c r="BP1855" s="72"/>
      <c r="BQ1855" s="72"/>
      <c r="BR1855" s="72"/>
      <c r="BS1855" s="72"/>
      <c r="BT1855" s="72"/>
      <c r="BU1855" s="72"/>
      <c r="BV1855" s="72"/>
      <c r="BW1855" s="72"/>
      <c r="BX1855" s="72"/>
      <c r="BY1855" s="72"/>
      <c r="BZ1855" s="72"/>
      <c r="CA1855" s="72"/>
      <c r="CB1855" s="72"/>
      <c r="CC1855" s="72"/>
      <c r="CD1855" s="72"/>
      <c r="CE1855" s="72"/>
      <c r="CF1855" s="72"/>
      <c r="CG1855" s="72"/>
      <c r="CH1855" s="72"/>
      <c r="CI1855" s="72"/>
      <c r="CJ1855" s="72"/>
      <c r="CK1855" s="72"/>
      <c r="CL1855" s="72"/>
      <c r="CM1855" s="72"/>
      <c r="CN1855" s="72"/>
      <c r="CO1855" s="72"/>
      <c r="CP1855" s="72"/>
      <c r="CQ1855" s="72"/>
      <c r="CR1855" s="72"/>
      <c r="CS1855" s="72"/>
      <c r="CT1855" s="72"/>
      <c r="CU1855" s="72"/>
      <c r="CV1855" s="72"/>
      <c r="CW1855" s="72"/>
      <c r="CX1855" s="72"/>
      <c r="CY1855" s="72"/>
      <c r="CZ1855" s="72"/>
      <c r="DA1855" s="72"/>
      <c r="DB1855" s="72"/>
      <c r="DC1855" s="72"/>
      <c r="DD1855" s="72"/>
      <c r="DE1855" s="72"/>
      <c r="DF1855" s="72"/>
      <c r="DG1855" s="72"/>
      <c r="DH1855" s="72"/>
      <c r="DI1855" s="72"/>
      <c r="DJ1855" s="72"/>
      <c r="DK1855" s="72"/>
      <c r="DL1855" s="72"/>
      <c r="DM1855" s="72"/>
      <c r="DN1855" s="72"/>
      <c r="DO1855" s="72"/>
      <c r="DP1855" s="72"/>
      <c r="DQ1855" s="72"/>
      <c r="DR1855" s="72"/>
      <c r="DS1855" s="72"/>
      <c r="DT1855" s="72"/>
      <c r="DU1855" s="72"/>
      <c r="DV1855" s="72"/>
      <c r="DW1855" s="72"/>
      <c r="DX1855" s="72"/>
      <c r="DY1855" s="72"/>
      <c r="DZ1855" s="72"/>
      <c r="EA1855" s="72"/>
      <c r="EB1855" s="72"/>
      <c r="EC1855" s="72"/>
      <c r="ED1855" s="72"/>
      <c r="EE1855" s="72"/>
      <c r="EF1855" s="72"/>
      <c r="EG1855" s="72"/>
      <c r="EH1855" s="72"/>
      <c r="EI1855" s="72"/>
      <c r="EJ1855" s="72"/>
      <c r="EK1855" s="72"/>
      <c r="EL1855" s="72"/>
      <c r="EM1855" s="72"/>
      <c r="EN1855" s="72"/>
      <c r="EO1855" s="72"/>
      <c r="EP1855" s="72"/>
      <c r="EQ1855" s="72"/>
      <c r="ER1855" s="72"/>
      <c r="ES1855" s="72"/>
      <c r="ET1855" s="72"/>
      <c r="EU1855" s="72"/>
      <c r="EV1855" s="72"/>
      <c r="EW1855" s="72"/>
      <c r="EX1855" s="72"/>
      <c r="EY1855" s="72"/>
      <c r="EZ1855" s="72"/>
      <c r="FA1855" s="72"/>
      <c r="FB1855" s="72"/>
      <c r="FC1855" s="72"/>
      <c r="FD1855" s="72"/>
      <c r="FE1855" s="72"/>
      <c r="FF1855" s="72"/>
      <c r="FG1855" s="72"/>
      <c r="FH1855" s="72"/>
      <c r="FI1855" s="72"/>
      <c r="FJ1855" s="72"/>
      <c r="FK1855" s="72"/>
      <c r="FL1855" s="72"/>
      <c r="FM1855" s="72"/>
      <c r="FN1855" s="72"/>
      <c r="FO1855" s="72"/>
      <c r="FP1855" s="72"/>
      <c r="FQ1855" s="72"/>
      <c r="FR1855" s="72"/>
      <c r="FS1855" s="72"/>
      <c r="FT1855" s="72"/>
      <c r="FU1855" s="72"/>
      <c r="FV1855" s="72"/>
      <c r="FW1855" s="72"/>
      <c r="FX1855" s="72"/>
      <c r="FY1855" s="72"/>
      <c r="FZ1855" s="72"/>
      <c r="GA1855" s="72"/>
      <c r="GB1855" s="72"/>
      <c r="GC1855" s="72"/>
      <c r="GD1855" s="72"/>
      <c r="GE1855" s="72"/>
      <c r="GF1855" s="72"/>
      <c r="GG1855" s="72"/>
      <c r="GH1855" s="72"/>
      <c r="GI1855" s="72"/>
      <c r="GJ1855" s="72"/>
      <c r="GK1855" s="72"/>
      <c r="GL1855" s="72"/>
      <c r="GM1855" s="72"/>
      <c r="GN1855" s="72"/>
      <c r="GO1855" s="72"/>
      <c r="GP1855" s="72"/>
      <c r="GQ1855" s="72"/>
      <c r="GR1855" s="72"/>
      <c r="GS1855" s="72"/>
      <c r="GT1855" s="72"/>
      <c r="GU1855" s="72"/>
      <c r="GV1855" s="72"/>
      <c r="GW1855" s="72"/>
      <c r="GX1855" s="72"/>
      <c r="GY1855" s="72"/>
      <c r="GZ1855" s="72"/>
      <c r="HA1855" s="72"/>
      <c r="HB1855" s="72"/>
      <c r="HC1855" s="72"/>
      <c r="HD1855" s="72"/>
      <c r="HE1855" s="72"/>
      <c r="HF1855" s="72"/>
      <c r="HG1855" s="72"/>
      <c r="HH1855" s="72"/>
      <c r="HI1855" s="72"/>
      <c r="HJ1855" s="72"/>
      <c r="HK1855" s="72"/>
      <c r="HL1855" s="72"/>
      <c r="HM1855" s="72"/>
      <c r="HN1855" s="72"/>
      <c r="HO1855" s="72"/>
      <c r="HP1855" s="72"/>
      <c r="HQ1855" s="72"/>
      <c r="HR1855" s="72"/>
      <c r="HS1855" s="72"/>
      <c r="HT1855" s="72"/>
      <c r="HU1855" s="72"/>
      <c r="HV1855" s="72"/>
      <c r="HW1855" s="72"/>
      <c r="HX1855" s="72"/>
      <c r="HY1855" s="72"/>
      <c r="HZ1855" s="72"/>
      <c r="IA1855" s="72"/>
      <c r="IB1855" s="72"/>
      <c r="IC1855" s="72"/>
      <c r="ID1855" s="72"/>
      <c r="IE1855" s="72"/>
      <c r="IF1855" s="72"/>
      <c r="IG1855" s="72"/>
      <c r="IH1855" s="72"/>
      <c r="II1855" s="72"/>
      <c r="IJ1855" s="72"/>
      <c r="IK1855" s="72"/>
      <c r="IL1855" s="72"/>
      <c r="IM1855" s="72"/>
      <c r="IN1855" s="72"/>
      <c r="IO1855" s="72"/>
      <c r="IP1855" s="72"/>
      <c r="IQ1855" s="72"/>
      <c r="IR1855" s="72"/>
      <c r="IS1855" s="72"/>
      <c r="IT1855" s="72"/>
      <c r="IU1855" s="72"/>
      <c r="IV1855" s="72"/>
      <c r="IW1855" s="72"/>
      <c r="IX1855" s="72"/>
      <c r="IY1855" s="72"/>
      <c r="IZ1855" s="72"/>
      <c r="JA1855" s="72"/>
      <c r="JB1855" s="72"/>
      <c r="JC1855" s="72"/>
      <c r="JD1855" s="72"/>
      <c r="JE1855" s="72"/>
      <c r="JF1855" s="72"/>
      <c r="JG1855" s="72"/>
      <c r="JH1855" s="72"/>
      <c r="JI1855" s="72"/>
      <c r="JJ1855" s="72"/>
      <c r="JK1855" s="72"/>
      <c r="JL1855" s="72"/>
      <c r="JM1855" s="72"/>
      <c r="JN1855" s="72"/>
      <c r="JO1855" s="72"/>
      <c r="JP1855" s="72"/>
      <c r="JQ1855" s="72"/>
      <c r="JR1855" s="72"/>
      <c r="JS1855" s="72"/>
      <c r="JT1855" s="72"/>
      <c r="JU1855" s="72"/>
      <c r="JV1855" s="72"/>
      <c r="JW1855" s="72"/>
      <c r="JX1855" s="72"/>
      <c r="JY1855" s="72"/>
      <c r="JZ1855" s="72"/>
      <c r="KA1855" s="72"/>
      <c r="KB1855" s="72"/>
      <c r="KC1855" s="72"/>
      <c r="KD1855" s="72"/>
      <c r="KE1855" s="72"/>
      <c r="KF1855" s="72"/>
      <c r="KG1855" s="72"/>
      <c r="KH1855" s="72"/>
      <c r="KI1855" s="72"/>
      <c r="KJ1855" s="72"/>
      <c r="KK1855" s="72"/>
      <c r="KL1855" s="72"/>
      <c r="KM1855" s="72"/>
      <c r="KN1855" s="72"/>
      <c r="KO1855" s="72"/>
      <c r="KP1855" s="72"/>
      <c r="KQ1855" s="72"/>
      <c r="KR1855" s="72"/>
      <c r="KS1855" s="72"/>
      <c r="KT1855" s="72"/>
      <c r="KU1855" s="72"/>
      <c r="KV1855" s="72"/>
      <c r="KW1855" s="72"/>
      <c r="KX1855" s="72"/>
      <c r="KY1855" s="72"/>
      <c r="KZ1855" s="72"/>
      <c r="LA1855" s="72"/>
      <c r="LB1855" s="72"/>
      <c r="LC1855" s="72"/>
      <c r="LD1855" s="72"/>
      <c r="LE1855" s="72"/>
      <c r="LF1855" s="72"/>
      <c r="LG1855" s="72"/>
      <c r="LH1855" s="72"/>
      <c r="LI1855" s="72"/>
      <c r="LJ1855" s="72"/>
      <c r="LK1855" s="72"/>
      <c r="LL1855" s="72"/>
      <c r="LM1855" s="72"/>
      <c r="LN1855" s="72"/>
      <c r="LO1855" s="72"/>
      <c r="LP1855" s="72"/>
      <c r="LQ1855" s="72"/>
      <c r="LR1855" s="72"/>
      <c r="LS1855" s="72"/>
      <c r="LT1855" s="72"/>
      <c r="LU1855" s="72"/>
      <c r="LV1855" s="72"/>
      <c r="LW1855" s="72"/>
      <c r="LX1855" s="72"/>
      <c r="LY1855" s="72"/>
      <c r="LZ1855" s="72"/>
      <c r="MA1855" s="72"/>
      <c r="MB1855" s="72"/>
      <c r="MC1855" s="72"/>
      <c r="MD1855" s="72"/>
      <c r="ME1855" s="72"/>
      <c r="MF1855" s="72"/>
      <c r="MG1855" s="72"/>
      <c r="MH1855" s="72"/>
      <c r="MI1855" s="72"/>
      <c r="MJ1855" s="72"/>
      <c r="MK1855" s="72"/>
      <c r="ML1855" s="72"/>
      <c r="MM1855" s="72"/>
      <c r="MN1855" s="72"/>
      <c r="MO1855" s="72"/>
      <c r="MP1855" s="72"/>
      <c r="MQ1855" s="72"/>
      <c r="MR1855" s="72"/>
      <c r="MS1855" s="72"/>
      <c r="MT1855" s="72"/>
      <c r="MU1855" s="72"/>
      <c r="MV1855" s="72"/>
      <c r="MW1855" s="72"/>
      <c r="MX1855" s="72"/>
      <c r="MY1855" s="72"/>
      <c r="MZ1855" s="72"/>
      <c r="NA1855" s="72"/>
      <c r="NB1855" s="72"/>
      <c r="NC1855" s="72"/>
      <c r="ND1855" s="72"/>
      <c r="NE1855" s="72"/>
      <c r="NF1855" s="72"/>
      <c r="NG1855" s="72"/>
      <c r="NH1855" s="72"/>
      <c r="NI1855" s="72"/>
      <c r="NJ1855" s="72"/>
      <c r="NK1855" s="72"/>
      <c r="NL1855" s="72"/>
      <c r="NM1855" s="72"/>
      <c r="NN1855" s="72"/>
      <c r="NO1855" s="72"/>
      <c r="NP1855" s="72"/>
      <c r="NQ1855" s="72"/>
      <c r="NR1855" s="72"/>
      <c r="NS1855" s="72"/>
      <c r="NT1855" s="72"/>
      <c r="NU1855" s="72"/>
      <c r="NV1855" s="72"/>
      <c r="NW1855" s="72"/>
      <c r="NX1855" s="72"/>
      <c r="NY1855" s="72"/>
      <c r="NZ1855" s="72"/>
      <c r="OA1855" s="72"/>
      <c r="OB1855" s="72"/>
      <c r="OC1855" s="72"/>
      <c r="OD1855" s="72"/>
      <c r="OE1855" s="72"/>
      <c r="OF1855" s="72"/>
      <c r="OG1855" s="72"/>
      <c r="OH1855" s="72"/>
      <c r="OI1855" s="72"/>
      <c r="OJ1855" s="72"/>
      <c r="OK1855" s="72"/>
      <c r="OL1855" s="72"/>
      <c r="OM1855" s="72"/>
      <c r="ON1855" s="72"/>
      <c r="OO1855" s="72"/>
      <c r="OP1855" s="72"/>
      <c r="OQ1855" s="72"/>
      <c r="OR1855" s="72"/>
      <c r="OS1855" s="72"/>
      <c r="OT1855" s="72"/>
      <c r="OU1855" s="72"/>
      <c r="OV1855" s="72"/>
      <c r="OW1855" s="72"/>
      <c r="OX1855" s="72"/>
      <c r="OY1855" s="72"/>
      <c r="OZ1855" s="72"/>
      <c r="PA1855" s="72"/>
      <c r="PB1855" s="72"/>
      <c r="PC1855" s="72"/>
      <c r="PD1855" s="72"/>
      <c r="PE1855" s="72"/>
      <c r="PF1855" s="72"/>
      <c r="PG1855" s="72"/>
      <c r="PH1855" s="72"/>
      <c r="PI1855" s="72"/>
      <c r="PJ1855" s="72"/>
      <c r="PK1855" s="72"/>
      <c r="PL1855" s="72"/>
      <c r="PM1855" s="72"/>
      <c r="PN1855" s="72"/>
      <c r="PO1855" s="72"/>
      <c r="PP1855" s="72"/>
      <c r="PQ1855" s="72"/>
      <c r="PR1855" s="72"/>
      <c r="PS1855" s="72"/>
      <c r="PT1855" s="72"/>
      <c r="PU1855" s="72"/>
      <c r="PV1855" s="72"/>
      <c r="PW1855" s="72"/>
      <c r="PX1855" s="72"/>
      <c r="PY1855" s="72"/>
      <c r="PZ1855" s="72"/>
      <c r="QA1855" s="72"/>
      <c r="QB1855" s="72"/>
      <c r="QC1855" s="72"/>
      <c r="QD1855" s="72"/>
      <c r="QE1855" s="72"/>
      <c r="QF1855" s="72"/>
      <c r="QG1855" s="72"/>
      <c r="QH1855" s="72"/>
      <c r="QI1855" s="72"/>
      <c r="QJ1855" s="72"/>
      <c r="QK1855" s="72"/>
      <c r="QL1855" s="72"/>
      <c r="QM1855" s="72"/>
      <c r="QN1855" s="72"/>
      <c r="QO1855" s="72"/>
      <c r="QP1855" s="72"/>
      <c r="QQ1855" s="72"/>
      <c r="QR1855" s="72"/>
      <c r="QS1855" s="72"/>
      <c r="QT1855" s="72"/>
      <c r="QU1855" s="72"/>
      <c r="QV1855" s="72"/>
      <c r="QW1855" s="72"/>
      <c r="QX1855" s="72"/>
      <c r="QY1855" s="72"/>
      <c r="QZ1855" s="72"/>
      <c r="RA1855" s="72"/>
      <c r="RB1855" s="72"/>
      <c r="RC1855" s="72"/>
      <c r="RD1855" s="72"/>
      <c r="RE1855" s="72"/>
      <c r="RF1855" s="72"/>
      <c r="RG1855" s="72"/>
      <c r="RH1855" s="72"/>
      <c r="RI1855" s="72"/>
      <c r="RJ1855" s="72"/>
      <c r="RK1855" s="72"/>
      <c r="RL1855" s="72"/>
      <c r="RM1855" s="72"/>
      <c r="RN1855" s="72"/>
      <c r="RO1855" s="72"/>
      <c r="RP1855" s="72"/>
      <c r="RQ1855" s="72"/>
      <c r="RR1855" s="72"/>
      <c r="RS1855" s="72"/>
      <c r="RT1855" s="72"/>
      <c r="RU1855" s="72"/>
      <c r="RV1855" s="72"/>
      <c r="RW1855" s="72"/>
      <c r="RX1855" s="72"/>
      <c r="RY1855" s="72"/>
      <c r="RZ1855" s="72"/>
      <c r="SA1855" s="72"/>
      <c r="SB1855" s="72"/>
      <c r="SC1855" s="72"/>
      <c r="SD1855" s="72"/>
      <c r="SE1855" s="72"/>
      <c r="SF1855" s="72"/>
      <c r="SG1855" s="72"/>
      <c r="SH1855" s="72"/>
      <c r="SI1855" s="72"/>
      <c r="SJ1855" s="72"/>
      <c r="SK1855" s="72"/>
      <c r="SL1855" s="72"/>
      <c r="SM1855" s="72"/>
      <c r="SN1855" s="72"/>
      <c r="SO1855" s="72"/>
      <c r="SP1855" s="72"/>
      <c r="SQ1855" s="72"/>
      <c r="SR1855" s="72"/>
      <c r="SS1855" s="72"/>
      <c r="ST1855" s="72"/>
      <c r="SU1855" s="72"/>
      <c r="SV1855" s="72"/>
      <c r="SW1855" s="72"/>
      <c r="SX1855" s="72"/>
      <c r="SY1855" s="72"/>
      <c r="SZ1855" s="72"/>
      <c r="TA1855" s="72"/>
      <c r="TB1855" s="72"/>
      <c r="TC1855" s="72"/>
    </row>
    <row r="1856" spans="1:523" ht="16.5" customHeight="1" x14ac:dyDescent="0.2">
      <c r="A1856" s="20">
        <v>1253</v>
      </c>
      <c r="B1856" s="20" t="s">
        <v>76</v>
      </c>
      <c r="C1856" s="20" t="s">
        <v>22</v>
      </c>
      <c r="D1856" s="20" t="s">
        <v>49</v>
      </c>
      <c r="E1856" s="20" t="s">
        <v>1345</v>
      </c>
      <c r="F1856" s="22" t="s">
        <v>1176</v>
      </c>
      <c r="G1856" s="20" t="s">
        <v>37</v>
      </c>
      <c r="H1856" s="20" t="s">
        <v>35</v>
      </c>
      <c r="I1856" s="20" t="s">
        <v>27</v>
      </c>
      <c r="J1856" s="21" t="s">
        <v>1318</v>
      </c>
      <c r="K1856" s="20" t="s">
        <v>269</v>
      </c>
      <c r="L1856" s="20" t="s">
        <v>266</v>
      </c>
      <c r="M1856" s="20">
        <v>1</v>
      </c>
      <c r="N1856" s="49">
        <v>45468</v>
      </c>
      <c r="O1856" s="48">
        <v>350000000</v>
      </c>
      <c r="P1856" s="23">
        <v>0</v>
      </c>
      <c r="Q1856" s="24">
        <v>1</v>
      </c>
      <c r="R1856" s="25">
        <v>45839</v>
      </c>
      <c r="S1856" s="20" t="s">
        <v>36</v>
      </c>
      <c r="T1856" s="26">
        <v>350000000</v>
      </c>
      <c r="U1856" s="28" t="s">
        <v>31</v>
      </c>
      <c r="V1856" s="132" t="s">
        <v>60</v>
      </c>
      <c r="W1856" s="72"/>
      <c r="X1856" s="72"/>
      <c r="Y1856" s="72"/>
      <c r="Z1856" s="72"/>
      <c r="AA1856" s="72"/>
      <c r="AB1856" s="72"/>
      <c r="AC1856" s="72"/>
      <c r="AD1856" s="72"/>
      <c r="AE1856" s="72"/>
      <c r="AF1856" s="72"/>
      <c r="AG1856" s="72"/>
      <c r="AH1856" s="72"/>
      <c r="AI1856" s="72"/>
      <c r="AJ1856" s="72"/>
      <c r="AK1856" s="72"/>
      <c r="AL1856" s="72"/>
      <c r="AM1856" s="72"/>
      <c r="AN1856" s="72"/>
      <c r="AO1856" s="72"/>
      <c r="AP1856" s="72"/>
      <c r="AQ1856" s="72"/>
      <c r="AR1856" s="72"/>
      <c r="AS1856" s="72"/>
      <c r="AT1856" s="72"/>
      <c r="AU1856" s="72"/>
      <c r="AV1856" s="72"/>
      <c r="AW1856" s="72"/>
      <c r="AX1856" s="72"/>
      <c r="AY1856" s="72"/>
      <c r="AZ1856" s="72"/>
      <c r="BA1856" s="72"/>
      <c r="BB1856" s="72"/>
      <c r="BC1856" s="72"/>
      <c r="BD1856" s="72"/>
      <c r="BE1856" s="72"/>
      <c r="BF1856" s="72"/>
      <c r="BG1856" s="72"/>
      <c r="BH1856" s="72"/>
      <c r="BI1856" s="72"/>
      <c r="BJ1856" s="72"/>
      <c r="BK1856" s="72"/>
      <c r="BL1856" s="72"/>
      <c r="BM1856" s="72"/>
      <c r="BN1856" s="72"/>
      <c r="BO1856" s="72"/>
      <c r="BP1856" s="72"/>
      <c r="BQ1856" s="72"/>
      <c r="BR1856" s="72"/>
      <c r="BS1856" s="72"/>
      <c r="BT1856" s="72"/>
      <c r="BU1856" s="72"/>
      <c r="BV1856" s="72"/>
      <c r="BW1856" s="72"/>
      <c r="BX1856" s="72"/>
      <c r="BY1856" s="72"/>
      <c r="BZ1856" s="72"/>
      <c r="CA1856" s="72"/>
      <c r="CB1856" s="72"/>
      <c r="CC1856" s="72"/>
      <c r="CD1856" s="72"/>
      <c r="CE1856" s="72"/>
      <c r="CF1856" s="72"/>
      <c r="CG1856" s="72"/>
      <c r="CH1856" s="72"/>
      <c r="CI1856" s="72"/>
      <c r="CJ1856" s="72"/>
      <c r="CK1856" s="72"/>
      <c r="CL1856" s="72"/>
      <c r="CM1856" s="72"/>
      <c r="CN1856" s="72"/>
      <c r="CO1856" s="72"/>
      <c r="CP1856" s="72"/>
      <c r="CQ1856" s="72"/>
      <c r="CR1856" s="72"/>
      <c r="CS1856" s="72"/>
      <c r="CT1856" s="72"/>
      <c r="CU1856" s="72"/>
      <c r="CV1856" s="72"/>
      <c r="CW1856" s="72"/>
      <c r="CX1856" s="72"/>
      <c r="CY1856" s="72"/>
      <c r="CZ1856" s="72"/>
      <c r="DA1856" s="72"/>
      <c r="DB1856" s="72"/>
      <c r="DC1856" s="72"/>
      <c r="DD1856" s="72"/>
      <c r="DE1856" s="72"/>
      <c r="DF1856" s="72"/>
      <c r="DG1856" s="72"/>
      <c r="DH1856" s="72"/>
      <c r="DI1856" s="72"/>
      <c r="DJ1856" s="72"/>
      <c r="DK1856" s="72"/>
      <c r="DL1856" s="72"/>
      <c r="DM1856" s="72"/>
      <c r="DN1856" s="72"/>
      <c r="DO1856" s="72"/>
      <c r="DP1856" s="72"/>
      <c r="DQ1856" s="72"/>
      <c r="DR1856" s="72"/>
      <c r="DS1856" s="72"/>
      <c r="DT1856" s="72"/>
      <c r="DU1856" s="72"/>
      <c r="DV1856" s="72"/>
      <c r="DW1856" s="72"/>
      <c r="DX1856" s="72"/>
      <c r="DY1856" s="72"/>
      <c r="DZ1856" s="72"/>
      <c r="EA1856" s="72"/>
      <c r="EB1856" s="72"/>
      <c r="EC1856" s="72"/>
      <c r="ED1856" s="72"/>
      <c r="EE1856" s="72"/>
      <c r="EF1856" s="72"/>
      <c r="EG1856" s="72"/>
      <c r="EH1856" s="72"/>
      <c r="EI1856" s="72"/>
      <c r="EJ1856" s="72"/>
      <c r="EK1856" s="72"/>
      <c r="EL1856" s="72"/>
      <c r="EM1856" s="72"/>
      <c r="EN1856" s="72"/>
      <c r="EO1856" s="72"/>
      <c r="EP1856" s="72"/>
      <c r="EQ1856" s="72"/>
      <c r="ER1856" s="72"/>
      <c r="ES1856" s="72"/>
      <c r="ET1856" s="72"/>
      <c r="EU1856" s="72"/>
      <c r="EV1856" s="72"/>
      <c r="EW1856" s="72"/>
      <c r="EX1856" s="72"/>
      <c r="EY1856" s="72"/>
      <c r="EZ1856" s="72"/>
      <c r="FA1856" s="72"/>
      <c r="FB1856" s="72"/>
      <c r="FC1856" s="72"/>
      <c r="FD1856" s="72"/>
      <c r="FE1856" s="72"/>
      <c r="FF1856" s="72"/>
      <c r="FG1856" s="72"/>
      <c r="FH1856" s="72"/>
      <c r="FI1856" s="72"/>
      <c r="FJ1856" s="72"/>
      <c r="FK1856" s="72"/>
      <c r="FL1856" s="72"/>
      <c r="FM1856" s="72"/>
      <c r="FN1856" s="72"/>
      <c r="FO1856" s="72"/>
      <c r="FP1856" s="72"/>
      <c r="FQ1856" s="72"/>
      <c r="FR1856" s="72"/>
      <c r="FS1856" s="72"/>
      <c r="FT1856" s="72"/>
      <c r="FU1856" s="72"/>
      <c r="FV1856" s="72"/>
      <c r="FW1856" s="72"/>
      <c r="FX1856" s="72"/>
      <c r="FY1856" s="72"/>
      <c r="FZ1856" s="72"/>
      <c r="GA1856" s="72"/>
      <c r="GB1856" s="72"/>
      <c r="GC1856" s="72"/>
      <c r="GD1856" s="72"/>
      <c r="GE1856" s="72"/>
      <c r="GF1856" s="72"/>
      <c r="GG1856" s="72"/>
      <c r="GH1856" s="72"/>
      <c r="GI1856" s="72"/>
      <c r="GJ1856" s="72"/>
      <c r="GK1856" s="72"/>
      <c r="GL1856" s="72"/>
      <c r="GM1856" s="72"/>
      <c r="GN1856" s="72"/>
      <c r="GO1856" s="72"/>
      <c r="GP1856" s="72"/>
      <c r="GQ1856" s="72"/>
      <c r="GR1856" s="72"/>
      <c r="GS1856" s="72"/>
      <c r="GT1856" s="72"/>
      <c r="GU1856" s="72"/>
      <c r="GV1856" s="72"/>
      <c r="GW1856" s="72"/>
      <c r="GX1856" s="72"/>
      <c r="GY1856" s="72"/>
      <c r="GZ1856" s="72"/>
      <c r="HA1856" s="72"/>
      <c r="HB1856" s="72"/>
      <c r="HC1856" s="72"/>
      <c r="HD1856" s="72"/>
      <c r="HE1856" s="72"/>
      <c r="HF1856" s="72"/>
      <c r="HG1856" s="72"/>
      <c r="HH1856" s="72"/>
      <c r="HI1856" s="72"/>
      <c r="HJ1856" s="72"/>
      <c r="HK1856" s="72"/>
      <c r="HL1856" s="72"/>
      <c r="HM1856" s="72"/>
      <c r="HN1856" s="72"/>
      <c r="HO1856" s="72"/>
      <c r="HP1856" s="72"/>
      <c r="HQ1856" s="72"/>
      <c r="HR1856" s="72"/>
      <c r="HS1856" s="72"/>
      <c r="HT1856" s="72"/>
      <c r="HU1856" s="72"/>
      <c r="HV1856" s="72"/>
      <c r="HW1856" s="72"/>
      <c r="HX1856" s="72"/>
      <c r="HY1856" s="72"/>
      <c r="HZ1856" s="72"/>
      <c r="IA1856" s="72"/>
      <c r="IB1856" s="72"/>
      <c r="IC1856" s="72"/>
      <c r="ID1856" s="72"/>
      <c r="IE1856" s="72"/>
      <c r="IF1856" s="72"/>
      <c r="IG1856" s="72"/>
      <c r="IH1856" s="72"/>
      <c r="II1856" s="72"/>
      <c r="IJ1856" s="72"/>
      <c r="IK1856" s="72"/>
      <c r="IL1856" s="72"/>
      <c r="IM1856" s="72"/>
      <c r="IN1856" s="72"/>
      <c r="IO1856" s="72"/>
      <c r="IP1856" s="72"/>
      <c r="IQ1856" s="72"/>
      <c r="IR1856" s="72"/>
      <c r="IS1856" s="72"/>
      <c r="IT1856" s="72"/>
      <c r="IU1856" s="72"/>
      <c r="IV1856" s="72"/>
      <c r="IW1856" s="72"/>
      <c r="IX1856" s="72"/>
      <c r="IY1856" s="72"/>
      <c r="IZ1856" s="72"/>
      <c r="JA1856" s="72"/>
      <c r="JB1856" s="72"/>
      <c r="JC1856" s="72"/>
      <c r="JD1856" s="72"/>
      <c r="JE1856" s="72"/>
      <c r="JF1856" s="72"/>
      <c r="JG1856" s="72"/>
      <c r="JH1856" s="72"/>
      <c r="JI1856" s="72"/>
      <c r="JJ1856" s="72"/>
      <c r="JK1856" s="72"/>
      <c r="JL1856" s="72"/>
      <c r="JM1856" s="72"/>
      <c r="JN1856" s="72"/>
      <c r="JO1856" s="72"/>
      <c r="JP1856" s="72"/>
      <c r="JQ1856" s="72"/>
      <c r="JR1856" s="72"/>
      <c r="JS1856" s="72"/>
      <c r="JT1856" s="72"/>
      <c r="JU1856" s="72"/>
      <c r="JV1856" s="72"/>
      <c r="JW1856" s="72"/>
      <c r="JX1856" s="72"/>
      <c r="JY1856" s="72"/>
      <c r="JZ1856" s="72"/>
      <c r="KA1856" s="72"/>
      <c r="KB1856" s="72"/>
      <c r="KC1856" s="72"/>
      <c r="KD1856" s="72"/>
      <c r="KE1856" s="72"/>
      <c r="KF1856" s="72"/>
      <c r="KG1856" s="72"/>
      <c r="KH1856" s="72"/>
      <c r="KI1856" s="72"/>
      <c r="KJ1856" s="72"/>
      <c r="KK1856" s="72"/>
      <c r="KL1856" s="72"/>
      <c r="KM1856" s="72"/>
      <c r="KN1856" s="72"/>
      <c r="KO1856" s="72"/>
      <c r="KP1856" s="72"/>
      <c r="KQ1856" s="72"/>
      <c r="KR1856" s="72"/>
      <c r="KS1856" s="72"/>
      <c r="KT1856" s="72"/>
      <c r="KU1856" s="72"/>
      <c r="KV1856" s="72"/>
      <c r="KW1856" s="72"/>
      <c r="KX1856" s="72"/>
      <c r="KY1856" s="72"/>
      <c r="KZ1856" s="72"/>
      <c r="LA1856" s="72"/>
      <c r="LB1856" s="72"/>
      <c r="LC1856" s="72"/>
      <c r="LD1856" s="72"/>
      <c r="LE1856" s="72"/>
      <c r="LF1856" s="72"/>
      <c r="LG1856" s="72"/>
      <c r="LH1856" s="72"/>
      <c r="LI1856" s="72"/>
      <c r="LJ1856" s="72"/>
      <c r="LK1856" s="72"/>
      <c r="LL1856" s="72"/>
      <c r="LM1856" s="72"/>
      <c r="LN1856" s="72"/>
      <c r="LO1856" s="72"/>
      <c r="LP1856" s="72"/>
      <c r="LQ1856" s="72"/>
      <c r="LR1856" s="72"/>
      <c r="LS1856" s="72"/>
      <c r="LT1856" s="72"/>
      <c r="LU1856" s="72"/>
      <c r="LV1856" s="72"/>
      <c r="LW1856" s="72"/>
      <c r="LX1856" s="72"/>
      <c r="LY1856" s="72"/>
      <c r="LZ1856" s="72"/>
      <c r="MA1856" s="72"/>
      <c r="MB1856" s="72"/>
      <c r="MC1856" s="72"/>
      <c r="MD1856" s="72"/>
      <c r="ME1856" s="72"/>
      <c r="MF1856" s="72"/>
      <c r="MG1856" s="72"/>
      <c r="MH1856" s="72"/>
      <c r="MI1856" s="72"/>
      <c r="MJ1856" s="72"/>
      <c r="MK1856" s="72"/>
      <c r="ML1856" s="72"/>
      <c r="MM1856" s="72"/>
      <c r="MN1856" s="72"/>
      <c r="MO1856" s="72"/>
      <c r="MP1856" s="72"/>
      <c r="MQ1856" s="72"/>
      <c r="MR1856" s="72"/>
      <c r="MS1856" s="72"/>
      <c r="MT1856" s="72"/>
      <c r="MU1856" s="72"/>
      <c r="MV1856" s="72"/>
      <c r="MW1856" s="72"/>
      <c r="MX1856" s="72"/>
      <c r="MY1856" s="72"/>
      <c r="MZ1856" s="72"/>
      <c r="NA1856" s="72"/>
      <c r="NB1856" s="72"/>
      <c r="NC1856" s="72"/>
      <c r="ND1856" s="72"/>
      <c r="NE1856" s="72"/>
      <c r="NF1856" s="72"/>
      <c r="NG1856" s="72"/>
      <c r="NH1856" s="72"/>
      <c r="NI1856" s="72"/>
      <c r="NJ1856" s="72"/>
      <c r="NK1856" s="72"/>
      <c r="NL1856" s="72"/>
      <c r="NM1856" s="72"/>
      <c r="NN1856" s="72"/>
      <c r="NO1856" s="72"/>
      <c r="NP1856" s="72"/>
      <c r="NQ1856" s="72"/>
      <c r="NR1856" s="72"/>
      <c r="NS1856" s="72"/>
      <c r="NT1856" s="72"/>
      <c r="NU1856" s="72"/>
      <c r="NV1856" s="72"/>
      <c r="NW1856" s="72"/>
      <c r="NX1856" s="72"/>
      <c r="NY1856" s="72"/>
      <c r="NZ1856" s="72"/>
      <c r="OA1856" s="72"/>
      <c r="OB1856" s="72"/>
      <c r="OC1856" s="72"/>
      <c r="OD1856" s="72"/>
      <c r="OE1856" s="72"/>
      <c r="OF1856" s="72"/>
      <c r="OG1856" s="72"/>
      <c r="OH1856" s="72"/>
      <c r="OI1856" s="72"/>
      <c r="OJ1856" s="72"/>
      <c r="OK1856" s="72"/>
      <c r="OL1856" s="72"/>
      <c r="OM1856" s="72"/>
      <c r="ON1856" s="72"/>
      <c r="OO1856" s="72"/>
      <c r="OP1856" s="72"/>
      <c r="OQ1856" s="72"/>
      <c r="OR1856" s="72"/>
      <c r="OS1856" s="72"/>
      <c r="OT1856" s="72"/>
      <c r="OU1856" s="72"/>
      <c r="OV1856" s="72"/>
      <c r="OW1856" s="72"/>
      <c r="OX1856" s="72"/>
      <c r="OY1856" s="72"/>
      <c r="OZ1856" s="72"/>
      <c r="PA1856" s="72"/>
      <c r="PB1856" s="72"/>
      <c r="PC1856" s="72"/>
      <c r="PD1856" s="72"/>
      <c r="PE1856" s="72"/>
      <c r="PF1856" s="72"/>
      <c r="PG1856" s="72"/>
      <c r="PH1856" s="72"/>
      <c r="PI1856" s="72"/>
      <c r="PJ1856" s="72"/>
      <c r="PK1856" s="72"/>
      <c r="PL1856" s="72"/>
      <c r="PM1856" s="72"/>
      <c r="PN1856" s="72"/>
      <c r="PO1856" s="72"/>
      <c r="PP1856" s="72"/>
      <c r="PQ1856" s="72"/>
      <c r="PR1856" s="72"/>
      <c r="PS1856" s="72"/>
      <c r="PT1856" s="72"/>
      <c r="PU1856" s="72"/>
      <c r="PV1856" s="72"/>
      <c r="PW1856" s="72"/>
      <c r="PX1856" s="72"/>
      <c r="PY1856" s="72"/>
      <c r="PZ1856" s="72"/>
      <c r="QA1856" s="72"/>
      <c r="QB1856" s="72"/>
      <c r="QC1856" s="72"/>
      <c r="QD1856" s="72"/>
      <c r="QE1856" s="72"/>
      <c r="QF1856" s="72"/>
      <c r="QG1856" s="72"/>
      <c r="QH1856" s="72"/>
      <c r="QI1856" s="72"/>
      <c r="QJ1856" s="72"/>
      <c r="QK1856" s="72"/>
      <c r="QL1856" s="72"/>
      <c r="QM1856" s="72"/>
      <c r="QN1856" s="72"/>
      <c r="QO1856" s="72"/>
      <c r="QP1856" s="72"/>
      <c r="QQ1856" s="72"/>
      <c r="QR1856" s="72"/>
      <c r="QS1856" s="72"/>
      <c r="QT1856" s="72"/>
      <c r="QU1856" s="72"/>
      <c r="QV1856" s="72"/>
      <c r="QW1856" s="72"/>
      <c r="QX1856" s="72"/>
      <c r="QY1856" s="72"/>
      <c r="QZ1856" s="72"/>
      <c r="RA1856" s="72"/>
      <c r="RB1856" s="72"/>
      <c r="RC1856" s="72"/>
      <c r="RD1856" s="72"/>
      <c r="RE1856" s="72"/>
      <c r="RF1856" s="72"/>
      <c r="RG1856" s="72"/>
      <c r="RH1856" s="72"/>
      <c r="RI1856" s="72"/>
      <c r="RJ1856" s="72"/>
      <c r="RK1856" s="72"/>
      <c r="RL1856" s="72"/>
      <c r="RM1856" s="72"/>
      <c r="RN1856" s="72"/>
      <c r="RO1856" s="72"/>
      <c r="RP1856" s="72"/>
      <c r="RQ1856" s="72"/>
      <c r="RR1856" s="72"/>
      <c r="RS1856" s="72"/>
      <c r="RT1856" s="72"/>
      <c r="RU1856" s="72"/>
      <c r="RV1856" s="72"/>
      <c r="RW1856" s="72"/>
      <c r="RX1856" s="72"/>
      <c r="RY1856" s="72"/>
      <c r="RZ1856" s="72"/>
      <c r="SA1856" s="72"/>
      <c r="SB1856" s="72"/>
      <c r="SC1856" s="72"/>
      <c r="SD1856" s="72"/>
      <c r="SE1856" s="72"/>
      <c r="SF1856" s="72"/>
      <c r="SG1856" s="72"/>
      <c r="SH1856" s="72"/>
      <c r="SI1856" s="72"/>
      <c r="SJ1856" s="72"/>
      <c r="SK1856" s="72"/>
      <c r="SL1856" s="72"/>
      <c r="SM1856" s="72"/>
      <c r="SN1856" s="72"/>
      <c r="SO1856" s="72"/>
      <c r="SP1856" s="72"/>
      <c r="SQ1856" s="72"/>
      <c r="SR1856" s="72"/>
      <c r="SS1856" s="72"/>
      <c r="ST1856" s="72"/>
      <c r="SU1856" s="72"/>
      <c r="SV1856" s="72"/>
      <c r="SW1856" s="72"/>
      <c r="SX1856" s="72"/>
      <c r="SY1856" s="72"/>
      <c r="SZ1856" s="72"/>
      <c r="TA1856" s="72"/>
      <c r="TB1856" s="72"/>
      <c r="TC1856" s="72"/>
    </row>
    <row r="1857" spans="1:523" ht="16.5" customHeight="1" x14ac:dyDescent="0.2">
      <c r="A1857" s="20">
        <v>1256</v>
      </c>
      <c r="B1857" s="20" t="s">
        <v>76</v>
      </c>
      <c r="C1857" s="20" t="s">
        <v>22</v>
      </c>
      <c r="D1857" s="20" t="s">
        <v>49</v>
      </c>
      <c r="E1857" s="20" t="s">
        <v>1340</v>
      </c>
      <c r="F1857" s="22" t="s">
        <v>270</v>
      </c>
      <c r="G1857" s="20" t="s">
        <v>25</v>
      </c>
      <c r="H1857" s="20" t="s">
        <v>26</v>
      </c>
      <c r="I1857" s="20" t="s">
        <v>27</v>
      </c>
      <c r="J1857" s="21" t="s">
        <v>1318</v>
      </c>
      <c r="K1857" s="20" t="s">
        <v>269</v>
      </c>
      <c r="L1857" s="20" t="s">
        <v>266</v>
      </c>
      <c r="M1857" s="20">
        <v>1</v>
      </c>
      <c r="N1857" s="49">
        <v>45468</v>
      </c>
      <c r="O1857" s="48">
        <v>350000000</v>
      </c>
      <c r="P1857" s="23">
        <v>0</v>
      </c>
      <c r="Q1857" s="24">
        <v>1</v>
      </c>
      <c r="R1857" s="25">
        <v>45839</v>
      </c>
      <c r="S1857" s="20" t="s">
        <v>36</v>
      </c>
      <c r="T1857" s="26">
        <v>350000000</v>
      </c>
      <c r="U1857" s="28" t="s">
        <v>31</v>
      </c>
      <c r="V1857" s="132" t="s">
        <v>60</v>
      </c>
      <c r="W1857" s="72"/>
      <c r="X1857" s="72"/>
      <c r="Y1857" s="72"/>
      <c r="Z1857" s="72"/>
      <c r="AA1857" s="72"/>
      <c r="AB1857" s="72"/>
      <c r="AC1857" s="72"/>
      <c r="AD1857" s="72"/>
      <c r="AE1857" s="72"/>
      <c r="AF1857" s="72"/>
      <c r="AG1857" s="72"/>
      <c r="AH1857" s="72"/>
      <c r="AI1857" s="72"/>
      <c r="AJ1857" s="72"/>
      <c r="AK1857" s="72"/>
      <c r="AL1857" s="72"/>
      <c r="AM1857" s="72"/>
      <c r="AN1857" s="72"/>
      <c r="AO1857" s="72"/>
      <c r="AP1857" s="72"/>
      <c r="AQ1857" s="72"/>
      <c r="AR1857" s="72"/>
      <c r="AS1857" s="72"/>
      <c r="AT1857" s="72"/>
      <c r="AU1857" s="72"/>
      <c r="AV1857" s="72"/>
      <c r="AW1857" s="72"/>
      <c r="AX1857" s="72"/>
      <c r="AY1857" s="72"/>
      <c r="AZ1857" s="72"/>
      <c r="BA1857" s="72"/>
      <c r="BB1857" s="72"/>
      <c r="BC1857" s="72"/>
      <c r="BD1857" s="72"/>
      <c r="BE1857" s="72"/>
      <c r="BF1857" s="72"/>
      <c r="BG1857" s="72"/>
      <c r="BH1857" s="72"/>
      <c r="BI1857" s="72"/>
      <c r="BJ1857" s="72"/>
      <c r="BK1857" s="72"/>
      <c r="BL1857" s="72"/>
      <c r="BM1857" s="72"/>
      <c r="BN1857" s="72"/>
      <c r="BO1857" s="72"/>
      <c r="BP1857" s="72"/>
      <c r="BQ1857" s="72"/>
      <c r="BR1857" s="72"/>
      <c r="BS1857" s="72"/>
      <c r="BT1857" s="72"/>
      <c r="BU1857" s="72"/>
      <c r="BV1857" s="72"/>
      <c r="BW1857" s="72"/>
      <c r="BX1857" s="72"/>
      <c r="BY1857" s="72"/>
      <c r="BZ1857" s="72"/>
      <c r="CA1857" s="72"/>
      <c r="CB1857" s="72"/>
      <c r="CC1857" s="72"/>
      <c r="CD1857" s="72"/>
      <c r="CE1857" s="72"/>
      <c r="CF1857" s="72"/>
      <c r="CG1857" s="72"/>
      <c r="CH1857" s="72"/>
      <c r="CI1857" s="72"/>
      <c r="CJ1857" s="72"/>
      <c r="CK1857" s="72"/>
      <c r="CL1857" s="72"/>
      <c r="CM1857" s="72"/>
      <c r="CN1857" s="72"/>
      <c r="CO1857" s="72"/>
      <c r="CP1857" s="72"/>
      <c r="CQ1857" s="72"/>
      <c r="CR1857" s="72"/>
      <c r="CS1857" s="72"/>
      <c r="CT1857" s="72"/>
      <c r="CU1857" s="72"/>
      <c r="CV1857" s="72"/>
      <c r="CW1857" s="72"/>
      <c r="CX1857" s="72"/>
      <c r="CY1857" s="72"/>
      <c r="CZ1857" s="72"/>
      <c r="DA1857" s="72"/>
      <c r="DB1857" s="72"/>
      <c r="DC1857" s="72"/>
      <c r="DD1857" s="72"/>
      <c r="DE1857" s="72"/>
      <c r="DF1857" s="72"/>
      <c r="DG1857" s="72"/>
      <c r="DH1857" s="72"/>
      <c r="DI1857" s="72"/>
      <c r="DJ1857" s="72"/>
      <c r="DK1857" s="72"/>
      <c r="DL1857" s="72"/>
      <c r="DM1857" s="72"/>
      <c r="DN1857" s="72"/>
      <c r="DO1857" s="72"/>
      <c r="DP1857" s="72"/>
      <c r="DQ1857" s="72"/>
      <c r="DR1857" s="72"/>
      <c r="DS1857" s="72"/>
      <c r="DT1857" s="72"/>
      <c r="DU1857" s="72"/>
      <c r="DV1857" s="72"/>
      <c r="DW1857" s="72"/>
      <c r="DX1857" s="72"/>
      <c r="DY1857" s="72"/>
      <c r="DZ1857" s="72"/>
      <c r="EA1857" s="72"/>
      <c r="EB1857" s="72"/>
      <c r="EC1857" s="72"/>
      <c r="ED1857" s="72"/>
      <c r="EE1857" s="72"/>
      <c r="EF1857" s="72"/>
      <c r="EG1857" s="72"/>
      <c r="EH1857" s="72"/>
      <c r="EI1857" s="72"/>
      <c r="EJ1857" s="72"/>
      <c r="EK1857" s="72"/>
      <c r="EL1857" s="72"/>
      <c r="EM1857" s="72"/>
      <c r="EN1857" s="72"/>
      <c r="EO1857" s="72"/>
      <c r="EP1857" s="72"/>
      <c r="EQ1857" s="72"/>
      <c r="ER1857" s="72"/>
      <c r="ES1857" s="72"/>
      <c r="ET1857" s="72"/>
      <c r="EU1857" s="72"/>
      <c r="EV1857" s="72"/>
      <c r="EW1857" s="72"/>
      <c r="EX1857" s="72"/>
      <c r="EY1857" s="72"/>
      <c r="EZ1857" s="72"/>
      <c r="FA1857" s="72"/>
      <c r="FB1857" s="72"/>
      <c r="FC1857" s="72"/>
      <c r="FD1857" s="72"/>
      <c r="FE1857" s="72"/>
      <c r="FF1857" s="72"/>
      <c r="FG1857" s="72"/>
      <c r="FH1857" s="72"/>
      <c r="FI1857" s="72"/>
      <c r="FJ1857" s="72"/>
      <c r="FK1857" s="72"/>
      <c r="FL1857" s="72"/>
      <c r="FM1857" s="72"/>
      <c r="FN1857" s="72"/>
      <c r="FO1857" s="72"/>
      <c r="FP1857" s="72"/>
      <c r="FQ1857" s="72"/>
      <c r="FR1857" s="72"/>
      <c r="FS1857" s="72"/>
      <c r="FT1857" s="72"/>
      <c r="FU1857" s="72"/>
      <c r="FV1857" s="72"/>
      <c r="FW1857" s="72"/>
      <c r="FX1857" s="72"/>
      <c r="FY1857" s="72"/>
      <c r="FZ1857" s="72"/>
      <c r="GA1857" s="72"/>
      <c r="GB1857" s="72"/>
      <c r="GC1857" s="72"/>
      <c r="GD1857" s="72"/>
      <c r="GE1857" s="72"/>
      <c r="GF1857" s="72"/>
      <c r="GG1857" s="72"/>
      <c r="GH1857" s="72"/>
      <c r="GI1857" s="72"/>
      <c r="GJ1857" s="72"/>
      <c r="GK1857" s="72"/>
      <c r="GL1857" s="72"/>
      <c r="GM1857" s="72"/>
      <c r="GN1857" s="72"/>
      <c r="GO1857" s="72"/>
      <c r="GP1857" s="72"/>
      <c r="GQ1857" s="72"/>
      <c r="GR1857" s="72"/>
      <c r="GS1857" s="72"/>
      <c r="GT1857" s="72"/>
      <c r="GU1857" s="72"/>
      <c r="GV1857" s="72"/>
      <c r="GW1857" s="72"/>
      <c r="GX1857" s="72"/>
      <c r="GY1857" s="72"/>
      <c r="GZ1857" s="72"/>
      <c r="HA1857" s="72"/>
      <c r="HB1857" s="72"/>
      <c r="HC1857" s="72"/>
      <c r="HD1857" s="72"/>
      <c r="HE1857" s="72"/>
      <c r="HF1857" s="72"/>
      <c r="HG1857" s="72"/>
      <c r="HH1857" s="72"/>
      <c r="HI1857" s="72"/>
      <c r="HJ1857" s="72"/>
      <c r="HK1857" s="72"/>
      <c r="HL1857" s="72"/>
      <c r="HM1857" s="72"/>
      <c r="HN1857" s="72"/>
      <c r="HO1857" s="72"/>
      <c r="HP1857" s="72"/>
      <c r="HQ1857" s="72"/>
      <c r="HR1857" s="72"/>
      <c r="HS1857" s="72"/>
      <c r="HT1857" s="72"/>
      <c r="HU1857" s="72"/>
      <c r="HV1857" s="72"/>
      <c r="HW1857" s="72"/>
      <c r="HX1857" s="72"/>
      <c r="HY1857" s="72"/>
      <c r="HZ1857" s="72"/>
      <c r="IA1857" s="72"/>
      <c r="IB1857" s="72"/>
      <c r="IC1857" s="72"/>
      <c r="ID1857" s="72"/>
      <c r="IE1857" s="72"/>
      <c r="IF1857" s="72"/>
      <c r="IG1857" s="72"/>
      <c r="IH1857" s="72"/>
      <c r="II1857" s="72"/>
      <c r="IJ1857" s="72"/>
      <c r="IK1857" s="72"/>
      <c r="IL1857" s="72"/>
      <c r="IM1857" s="72"/>
      <c r="IN1857" s="72"/>
      <c r="IO1857" s="72"/>
      <c r="IP1857" s="72"/>
      <c r="IQ1857" s="72"/>
      <c r="IR1857" s="72"/>
      <c r="IS1857" s="72"/>
      <c r="IT1857" s="72"/>
      <c r="IU1857" s="72"/>
      <c r="IV1857" s="72"/>
      <c r="IW1857" s="72"/>
      <c r="IX1857" s="72"/>
      <c r="IY1857" s="72"/>
      <c r="IZ1857" s="72"/>
      <c r="JA1857" s="72"/>
      <c r="JB1857" s="72"/>
      <c r="JC1857" s="72"/>
      <c r="JD1857" s="72"/>
      <c r="JE1857" s="72"/>
      <c r="JF1857" s="72"/>
      <c r="JG1857" s="72"/>
      <c r="JH1857" s="72"/>
      <c r="JI1857" s="72"/>
      <c r="JJ1857" s="72"/>
      <c r="JK1857" s="72"/>
      <c r="JL1857" s="72"/>
      <c r="JM1857" s="72"/>
      <c r="JN1857" s="72"/>
      <c r="JO1857" s="72"/>
      <c r="JP1857" s="72"/>
      <c r="JQ1857" s="72"/>
      <c r="JR1857" s="72"/>
      <c r="JS1857" s="72"/>
      <c r="JT1857" s="72"/>
      <c r="JU1857" s="72"/>
      <c r="JV1857" s="72"/>
      <c r="JW1857" s="72"/>
      <c r="JX1857" s="72"/>
      <c r="JY1857" s="72"/>
      <c r="JZ1857" s="72"/>
      <c r="KA1857" s="72"/>
      <c r="KB1857" s="72"/>
      <c r="KC1857" s="72"/>
      <c r="KD1857" s="72"/>
      <c r="KE1857" s="72"/>
      <c r="KF1857" s="72"/>
      <c r="KG1857" s="72"/>
      <c r="KH1857" s="72"/>
      <c r="KI1857" s="72"/>
      <c r="KJ1857" s="72"/>
      <c r="KK1857" s="72"/>
      <c r="KL1857" s="72"/>
      <c r="KM1857" s="72"/>
      <c r="KN1857" s="72"/>
      <c r="KO1857" s="72"/>
      <c r="KP1857" s="72"/>
      <c r="KQ1857" s="72"/>
      <c r="KR1857" s="72"/>
      <c r="KS1857" s="72"/>
      <c r="KT1857" s="72"/>
      <c r="KU1857" s="72"/>
      <c r="KV1857" s="72"/>
      <c r="KW1857" s="72"/>
      <c r="KX1857" s="72"/>
      <c r="KY1857" s="72"/>
      <c r="KZ1857" s="72"/>
      <c r="LA1857" s="72"/>
      <c r="LB1857" s="72"/>
      <c r="LC1857" s="72"/>
      <c r="LD1857" s="72"/>
      <c r="LE1857" s="72"/>
      <c r="LF1857" s="72"/>
      <c r="LG1857" s="72"/>
      <c r="LH1857" s="72"/>
      <c r="LI1857" s="72"/>
      <c r="LJ1857" s="72"/>
      <c r="LK1857" s="72"/>
      <c r="LL1857" s="72"/>
      <c r="LM1857" s="72"/>
      <c r="LN1857" s="72"/>
      <c r="LO1857" s="72"/>
      <c r="LP1857" s="72"/>
      <c r="LQ1857" s="72"/>
      <c r="LR1857" s="72"/>
      <c r="LS1857" s="72"/>
      <c r="LT1857" s="72"/>
      <c r="LU1857" s="72"/>
      <c r="LV1857" s="72"/>
      <c r="LW1857" s="72"/>
      <c r="LX1857" s="72"/>
      <c r="LY1857" s="72"/>
      <c r="LZ1857" s="72"/>
      <c r="MA1857" s="72"/>
      <c r="MB1857" s="72"/>
      <c r="MC1857" s="72"/>
      <c r="MD1857" s="72"/>
      <c r="ME1857" s="72"/>
      <c r="MF1857" s="72"/>
      <c r="MG1857" s="72"/>
      <c r="MH1857" s="72"/>
      <c r="MI1857" s="72"/>
      <c r="MJ1857" s="72"/>
      <c r="MK1857" s="72"/>
      <c r="ML1857" s="72"/>
      <c r="MM1857" s="72"/>
      <c r="MN1857" s="72"/>
      <c r="MO1857" s="72"/>
      <c r="MP1857" s="72"/>
      <c r="MQ1857" s="72"/>
      <c r="MR1857" s="72"/>
      <c r="MS1857" s="72"/>
      <c r="MT1857" s="72"/>
      <c r="MU1857" s="72"/>
      <c r="MV1857" s="72"/>
      <c r="MW1857" s="72"/>
      <c r="MX1857" s="72"/>
      <c r="MY1857" s="72"/>
      <c r="MZ1857" s="72"/>
      <c r="NA1857" s="72"/>
      <c r="NB1857" s="72"/>
      <c r="NC1857" s="72"/>
      <c r="ND1857" s="72"/>
      <c r="NE1857" s="72"/>
      <c r="NF1857" s="72"/>
      <c r="NG1857" s="72"/>
      <c r="NH1857" s="72"/>
      <c r="NI1857" s="72"/>
      <c r="NJ1857" s="72"/>
      <c r="NK1857" s="72"/>
      <c r="NL1857" s="72"/>
      <c r="NM1857" s="72"/>
      <c r="NN1857" s="72"/>
      <c r="NO1857" s="72"/>
      <c r="NP1857" s="72"/>
      <c r="NQ1857" s="72"/>
      <c r="NR1857" s="72"/>
      <c r="NS1857" s="72"/>
      <c r="NT1857" s="72"/>
      <c r="NU1857" s="72"/>
      <c r="NV1857" s="72"/>
      <c r="NW1857" s="72"/>
      <c r="NX1857" s="72"/>
      <c r="NY1857" s="72"/>
      <c r="NZ1857" s="72"/>
      <c r="OA1857" s="72"/>
      <c r="OB1857" s="72"/>
      <c r="OC1857" s="72"/>
      <c r="OD1857" s="72"/>
      <c r="OE1857" s="72"/>
      <c r="OF1857" s="72"/>
      <c r="OG1857" s="72"/>
      <c r="OH1857" s="72"/>
      <c r="OI1857" s="72"/>
      <c r="OJ1857" s="72"/>
      <c r="OK1857" s="72"/>
      <c r="OL1857" s="72"/>
      <c r="OM1857" s="72"/>
      <c r="ON1857" s="72"/>
      <c r="OO1857" s="72"/>
      <c r="OP1857" s="72"/>
      <c r="OQ1857" s="72"/>
      <c r="OR1857" s="72"/>
      <c r="OS1857" s="72"/>
      <c r="OT1857" s="72"/>
      <c r="OU1857" s="72"/>
      <c r="OV1857" s="72"/>
      <c r="OW1857" s="72"/>
      <c r="OX1857" s="72"/>
      <c r="OY1857" s="72"/>
      <c r="OZ1857" s="72"/>
      <c r="PA1857" s="72"/>
      <c r="PB1857" s="72"/>
      <c r="PC1857" s="72"/>
      <c r="PD1857" s="72"/>
      <c r="PE1857" s="72"/>
      <c r="PF1857" s="72"/>
      <c r="PG1857" s="72"/>
      <c r="PH1857" s="72"/>
      <c r="PI1857" s="72"/>
      <c r="PJ1857" s="72"/>
      <c r="PK1857" s="72"/>
      <c r="PL1857" s="72"/>
      <c r="PM1857" s="72"/>
      <c r="PN1857" s="72"/>
      <c r="PO1857" s="72"/>
      <c r="PP1857" s="72"/>
      <c r="PQ1857" s="72"/>
      <c r="PR1857" s="72"/>
      <c r="PS1857" s="72"/>
      <c r="PT1857" s="72"/>
      <c r="PU1857" s="72"/>
      <c r="PV1857" s="72"/>
      <c r="PW1857" s="72"/>
      <c r="PX1857" s="72"/>
      <c r="PY1857" s="72"/>
      <c r="PZ1857" s="72"/>
      <c r="QA1857" s="72"/>
      <c r="QB1857" s="72"/>
      <c r="QC1857" s="72"/>
      <c r="QD1857" s="72"/>
      <c r="QE1857" s="72"/>
      <c r="QF1857" s="72"/>
      <c r="QG1857" s="72"/>
      <c r="QH1857" s="72"/>
      <c r="QI1857" s="72"/>
      <c r="QJ1857" s="72"/>
      <c r="QK1857" s="72"/>
      <c r="QL1857" s="72"/>
      <c r="QM1857" s="72"/>
      <c r="QN1857" s="72"/>
      <c r="QO1857" s="72"/>
      <c r="QP1857" s="72"/>
      <c r="QQ1857" s="72"/>
      <c r="QR1857" s="72"/>
      <c r="QS1857" s="72"/>
      <c r="QT1857" s="72"/>
      <c r="QU1857" s="72"/>
      <c r="QV1857" s="72"/>
      <c r="QW1857" s="72"/>
      <c r="QX1857" s="72"/>
      <c r="QY1857" s="72"/>
      <c r="QZ1857" s="72"/>
      <c r="RA1857" s="72"/>
      <c r="RB1857" s="72"/>
      <c r="RC1857" s="72"/>
      <c r="RD1857" s="72"/>
      <c r="RE1857" s="72"/>
      <c r="RF1857" s="72"/>
      <c r="RG1857" s="72"/>
      <c r="RH1857" s="72"/>
      <c r="RI1857" s="72"/>
      <c r="RJ1857" s="72"/>
      <c r="RK1857" s="72"/>
      <c r="RL1857" s="72"/>
      <c r="RM1857" s="72"/>
      <c r="RN1857" s="72"/>
      <c r="RO1857" s="72"/>
      <c r="RP1857" s="72"/>
      <c r="RQ1857" s="72"/>
      <c r="RR1857" s="72"/>
      <c r="RS1857" s="72"/>
      <c r="RT1857" s="72"/>
      <c r="RU1857" s="72"/>
      <c r="RV1857" s="72"/>
      <c r="RW1857" s="72"/>
      <c r="RX1857" s="72"/>
      <c r="RY1857" s="72"/>
      <c r="RZ1857" s="72"/>
      <c r="SA1857" s="72"/>
      <c r="SB1857" s="72"/>
      <c r="SC1857" s="72"/>
      <c r="SD1857" s="72"/>
      <c r="SE1857" s="72"/>
      <c r="SF1857" s="72"/>
      <c r="SG1857" s="72"/>
      <c r="SH1857" s="72"/>
      <c r="SI1857" s="72"/>
      <c r="SJ1857" s="72"/>
      <c r="SK1857" s="72"/>
      <c r="SL1857" s="72"/>
      <c r="SM1857" s="72"/>
      <c r="SN1857" s="72"/>
      <c r="SO1857" s="72"/>
      <c r="SP1857" s="72"/>
      <c r="SQ1857" s="72"/>
      <c r="SR1857" s="72"/>
      <c r="SS1857" s="72"/>
      <c r="ST1857" s="72"/>
      <c r="SU1857" s="72"/>
      <c r="SV1857" s="72"/>
      <c r="SW1857" s="72"/>
      <c r="SX1857" s="72"/>
      <c r="SY1857" s="72"/>
      <c r="SZ1857" s="72"/>
      <c r="TA1857" s="72"/>
      <c r="TB1857" s="72"/>
      <c r="TC1857" s="72"/>
    </row>
    <row r="1858" spans="1:523" ht="16.5" customHeight="1" x14ac:dyDescent="0.2">
      <c r="A1858" s="20">
        <v>1260</v>
      </c>
      <c r="B1858" s="20" t="s">
        <v>76</v>
      </c>
      <c r="C1858" s="20" t="s">
        <v>22</v>
      </c>
      <c r="D1858" s="20" t="s">
        <v>49</v>
      </c>
      <c r="E1858" s="20" t="s">
        <v>1345</v>
      </c>
      <c r="F1858" s="22" t="s">
        <v>1319</v>
      </c>
      <c r="G1858" s="20" t="s">
        <v>25</v>
      </c>
      <c r="H1858" s="20" t="s">
        <v>35</v>
      </c>
      <c r="I1858" s="20" t="s">
        <v>27</v>
      </c>
      <c r="J1858" s="21" t="s">
        <v>1318</v>
      </c>
      <c r="K1858" s="20" t="s">
        <v>269</v>
      </c>
      <c r="L1858" s="20" t="s">
        <v>266</v>
      </c>
      <c r="M1858" s="20">
        <v>1</v>
      </c>
      <c r="N1858" s="49">
        <v>45468</v>
      </c>
      <c r="O1858" s="48">
        <v>350000000</v>
      </c>
      <c r="P1858" s="23">
        <v>0</v>
      </c>
      <c r="Q1858" s="24">
        <v>1</v>
      </c>
      <c r="R1858" s="25">
        <v>45839</v>
      </c>
      <c r="S1858" s="78" t="s">
        <v>36</v>
      </c>
      <c r="T1858" s="26">
        <v>350000000</v>
      </c>
      <c r="U1858" s="28" t="s">
        <v>31</v>
      </c>
      <c r="V1858" s="132" t="s">
        <v>60</v>
      </c>
      <c r="W1858" s="72"/>
      <c r="X1858" s="72"/>
      <c r="Y1858" s="72"/>
      <c r="Z1858" s="72"/>
      <c r="AA1858" s="72"/>
      <c r="AB1858" s="72"/>
      <c r="AC1858" s="72"/>
      <c r="AD1858" s="72"/>
      <c r="AE1858" s="72"/>
      <c r="AF1858" s="72"/>
      <c r="AG1858" s="72"/>
      <c r="AH1858" s="72"/>
      <c r="AI1858" s="72"/>
      <c r="AJ1858" s="72"/>
      <c r="AK1858" s="72"/>
      <c r="AL1858" s="72"/>
      <c r="AM1858" s="72"/>
      <c r="AN1858" s="72"/>
      <c r="AO1858" s="72"/>
      <c r="AP1858" s="72"/>
      <c r="AQ1858" s="72"/>
      <c r="AR1858" s="72"/>
      <c r="AS1858" s="72"/>
      <c r="AT1858" s="72"/>
      <c r="AU1858" s="72"/>
      <c r="AV1858" s="72"/>
      <c r="AW1858" s="72"/>
      <c r="AX1858" s="72"/>
      <c r="AY1858" s="72"/>
      <c r="AZ1858" s="72"/>
      <c r="BA1858" s="72"/>
      <c r="BB1858" s="72"/>
      <c r="BC1858" s="72"/>
      <c r="BD1858" s="72"/>
      <c r="BE1858" s="72"/>
      <c r="BF1858" s="72"/>
      <c r="BG1858" s="72"/>
      <c r="BH1858" s="72"/>
      <c r="BI1858" s="72"/>
      <c r="BJ1858" s="72"/>
      <c r="BK1858" s="72"/>
      <c r="BL1858" s="72"/>
      <c r="BM1858" s="72"/>
      <c r="BN1858" s="72"/>
      <c r="BO1858" s="72"/>
      <c r="BP1858" s="72"/>
      <c r="BQ1858" s="72"/>
      <c r="BR1858" s="72"/>
      <c r="BS1858" s="72"/>
      <c r="BT1858" s="72"/>
      <c r="BU1858" s="72"/>
      <c r="BV1858" s="72"/>
      <c r="BW1858" s="72"/>
      <c r="BX1858" s="72"/>
      <c r="BY1858" s="72"/>
      <c r="BZ1858" s="72"/>
      <c r="CA1858" s="72"/>
      <c r="CB1858" s="72"/>
      <c r="CC1858" s="72"/>
      <c r="CD1858" s="72"/>
      <c r="CE1858" s="72"/>
      <c r="CF1858" s="72"/>
      <c r="CG1858" s="72"/>
      <c r="CH1858" s="72"/>
      <c r="CI1858" s="72"/>
      <c r="CJ1858" s="72"/>
      <c r="CK1858" s="72"/>
      <c r="CL1858" s="72"/>
      <c r="CM1858" s="72"/>
      <c r="CN1858" s="72"/>
      <c r="CO1858" s="72"/>
      <c r="CP1858" s="72"/>
      <c r="CQ1858" s="72"/>
      <c r="CR1858" s="72"/>
      <c r="CS1858" s="72"/>
      <c r="CT1858" s="72"/>
      <c r="CU1858" s="72"/>
      <c r="CV1858" s="72"/>
      <c r="CW1858" s="72"/>
      <c r="CX1858" s="72"/>
      <c r="CY1858" s="72"/>
      <c r="CZ1858" s="72"/>
      <c r="DA1858" s="72"/>
      <c r="DB1858" s="72"/>
      <c r="DC1858" s="72"/>
      <c r="DD1858" s="72"/>
      <c r="DE1858" s="72"/>
      <c r="DF1858" s="72"/>
      <c r="DG1858" s="72"/>
      <c r="DH1858" s="72"/>
      <c r="DI1858" s="72"/>
      <c r="DJ1858" s="72"/>
      <c r="DK1858" s="72"/>
      <c r="DL1858" s="72"/>
      <c r="DM1858" s="72"/>
      <c r="DN1858" s="72"/>
      <c r="DO1858" s="72"/>
      <c r="DP1858" s="72"/>
      <c r="DQ1858" s="72"/>
      <c r="DR1858" s="72"/>
      <c r="DS1858" s="72"/>
      <c r="DT1858" s="72"/>
      <c r="DU1858" s="72"/>
      <c r="DV1858" s="72"/>
      <c r="DW1858" s="72"/>
      <c r="DX1858" s="72"/>
      <c r="DY1858" s="72"/>
      <c r="DZ1858" s="72"/>
      <c r="EA1858" s="72"/>
      <c r="EB1858" s="72"/>
      <c r="EC1858" s="72"/>
      <c r="ED1858" s="72"/>
      <c r="EE1858" s="72"/>
      <c r="EF1858" s="72"/>
      <c r="EG1858" s="72"/>
      <c r="EH1858" s="72"/>
      <c r="EI1858" s="72"/>
      <c r="EJ1858" s="72"/>
      <c r="EK1858" s="72"/>
      <c r="EL1858" s="72"/>
      <c r="EM1858" s="72"/>
      <c r="EN1858" s="72"/>
      <c r="EO1858" s="72"/>
      <c r="EP1858" s="72"/>
      <c r="EQ1858" s="72"/>
      <c r="ER1858" s="72"/>
      <c r="ES1858" s="72"/>
      <c r="ET1858" s="72"/>
      <c r="EU1858" s="72"/>
      <c r="EV1858" s="72"/>
      <c r="EW1858" s="72"/>
      <c r="EX1858" s="72"/>
      <c r="EY1858" s="72"/>
      <c r="EZ1858" s="72"/>
      <c r="FA1858" s="72"/>
      <c r="FB1858" s="72"/>
      <c r="FC1858" s="72"/>
      <c r="FD1858" s="72"/>
      <c r="FE1858" s="72"/>
      <c r="FF1858" s="72"/>
      <c r="FG1858" s="72"/>
      <c r="FH1858" s="72"/>
      <c r="FI1858" s="72"/>
      <c r="FJ1858" s="72"/>
      <c r="FK1858" s="72"/>
      <c r="FL1858" s="72"/>
      <c r="FM1858" s="72"/>
      <c r="FN1858" s="72"/>
      <c r="FO1858" s="72"/>
      <c r="FP1858" s="72"/>
      <c r="FQ1858" s="72"/>
      <c r="FR1858" s="72"/>
      <c r="FS1858" s="72"/>
      <c r="FT1858" s="72"/>
      <c r="FU1858" s="72"/>
      <c r="FV1858" s="72"/>
      <c r="FW1858" s="72"/>
      <c r="FX1858" s="72"/>
      <c r="FY1858" s="72"/>
      <c r="FZ1858" s="72"/>
      <c r="GA1858" s="72"/>
      <c r="GB1858" s="72"/>
      <c r="GC1858" s="72"/>
      <c r="GD1858" s="72"/>
      <c r="GE1858" s="72"/>
      <c r="GF1858" s="72"/>
      <c r="GG1858" s="72"/>
      <c r="GH1858" s="72"/>
      <c r="GI1858" s="72"/>
      <c r="GJ1858" s="72"/>
      <c r="GK1858" s="72"/>
      <c r="GL1858" s="72"/>
      <c r="GM1858" s="72"/>
      <c r="GN1858" s="72"/>
      <c r="GO1858" s="72"/>
      <c r="GP1858" s="72"/>
      <c r="GQ1858" s="72"/>
      <c r="GR1858" s="72"/>
      <c r="GS1858" s="72"/>
      <c r="GT1858" s="72"/>
      <c r="GU1858" s="72"/>
      <c r="GV1858" s="72"/>
      <c r="GW1858" s="72"/>
      <c r="GX1858" s="72"/>
      <c r="GY1858" s="72"/>
      <c r="GZ1858" s="72"/>
      <c r="HA1858" s="72"/>
      <c r="HB1858" s="72"/>
      <c r="HC1858" s="72"/>
      <c r="HD1858" s="72"/>
      <c r="HE1858" s="72"/>
      <c r="HF1858" s="72"/>
      <c r="HG1858" s="72"/>
      <c r="HH1858" s="72"/>
      <c r="HI1858" s="72"/>
      <c r="HJ1858" s="72"/>
      <c r="HK1858" s="72"/>
      <c r="HL1858" s="72"/>
      <c r="HM1858" s="72"/>
      <c r="HN1858" s="72"/>
      <c r="HO1858" s="72"/>
      <c r="HP1858" s="72"/>
      <c r="HQ1858" s="72"/>
      <c r="HR1858" s="72"/>
      <c r="HS1858" s="72"/>
      <c r="HT1858" s="72"/>
      <c r="HU1858" s="72"/>
      <c r="HV1858" s="72"/>
      <c r="HW1858" s="72"/>
      <c r="HX1858" s="72"/>
      <c r="HY1858" s="72"/>
      <c r="HZ1858" s="72"/>
      <c r="IA1858" s="72"/>
      <c r="IB1858" s="72"/>
      <c r="IC1858" s="72"/>
      <c r="ID1858" s="72"/>
      <c r="IE1858" s="72"/>
      <c r="IF1858" s="72"/>
      <c r="IG1858" s="72"/>
      <c r="IH1858" s="72"/>
      <c r="II1858" s="72"/>
      <c r="IJ1858" s="72"/>
      <c r="IK1858" s="72"/>
      <c r="IL1858" s="72"/>
      <c r="IM1858" s="72"/>
      <c r="IN1858" s="72"/>
      <c r="IO1858" s="72"/>
      <c r="IP1858" s="72"/>
      <c r="IQ1858" s="72"/>
      <c r="IR1858" s="72"/>
      <c r="IS1858" s="72"/>
      <c r="IT1858" s="72"/>
      <c r="IU1858" s="72"/>
      <c r="IV1858" s="72"/>
      <c r="IW1858" s="72"/>
      <c r="IX1858" s="72"/>
      <c r="IY1858" s="72"/>
      <c r="IZ1858" s="72"/>
      <c r="JA1858" s="72"/>
      <c r="JB1858" s="72"/>
      <c r="JC1858" s="72"/>
      <c r="JD1858" s="72"/>
      <c r="JE1858" s="72"/>
      <c r="JF1858" s="72"/>
      <c r="JG1858" s="72"/>
      <c r="JH1858" s="72"/>
      <c r="JI1858" s="72"/>
      <c r="JJ1858" s="72"/>
      <c r="JK1858" s="72"/>
      <c r="JL1858" s="72"/>
      <c r="JM1858" s="72"/>
      <c r="JN1858" s="72"/>
      <c r="JO1858" s="72"/>
      <c r="JP1858" s="72"/>
      <c r="JQ1858" s="72"/>
      <c r="JR1858" s="72"/>
      <c r="JS1858" s="72"/>
      <c r="JT1858" s="72"/>
      <c r="JU1858" s="72"/>
      <c r="JV1858" s="72"/>
      <c r="JW1858" s="72"/>
      <c r="JX1858" s="72"/>
      <c r="JY1858" s="72"/>
      <c r="JZ1858" s="72"/>
      <c r="KA1858" s="72"/>
      <c r="KB1858" s="72"/>
      <c r="KC1858" s="72"/>
      <c r="KD1858" s="72"/>
      <c r="KE1858" s="72"/>
      <c r="KF1858" s="72"/>
      <c r="KG1858" s="72"/>
      <c r="KH1858" s="72"/>
      <c r="KI1858" s="72"/>
      <c r="KJ1858" s="72"/>
      <c r="KK1858" s="72"/>
      <c r="KL1858" s="72"/>
      <c r="KM1858" s="72"/>
      <c r="KN1858" s="72"/>
      <c r="KO1858" s="72"/>
      <c r="KP1858" s="72"/>
      <c r="KQ1858" s="72"/>
      <c r="KR1858" s="72"/>
      <c r="KS1858" s="72"/>
      <c r="KT1858" s="72"/>
      <c r="KU1858" s="72"/>
      <c r="KV1858" s="72"/>
      <c r="KW1858" s="72"/>
      <c r="KX1858" s="72"/>
      <c r="KY1858" s="72"/>
      <c r="KZ1858" s="72"/>
      <c r="LA1858" s="72"/>
      <c r="LB1858" s="72"/>
      <c r="LC1858" s="72"/>
      <c r="LD1858" s="72"/>
      <c r="LE1858" s="72"/>
      <c r="LF1858" s="72"/>
      <c r="LG1858" s="72"/>
      <c r="LH1858" s="72"/>
      <c r="LI1858" s="72"/>
      <c r="LJ1858" s="72"/>
      <c r="LK1858" s="72"/>
      <c r="LL1858" s="72"/>
      <c r="LM1858" s="72"/>
      <c r="LN1858" s="72"/>
      <c r="LO1858" s="72"/>
      <c r="LP1858" s="72"/>
      <c r="LQ1858" s="72"/>
      <c r="LR1858" s="72"/>
      <c r="LS1858" s="72"/>
      <c r="LT1858" s="72"/>
      <c r="LU1858" s="72"/>
      <c r="LV1858" s="72"/>
      <c r="LW1858" s="72"/>
      <c r="LX1858" s="72"/>
      <c r="LY1858" s="72"/>
      <c r="LZ1858" s="72"/>
      <c r="MA1858" s="72"/>
      <c r="MB1858" s="72"/>
      <c r="MC1858" s="72"/>
      <c r="MD1858" s="72"/>
      <c r="ME1858" s="72"/>
      <c r="MF1858" s="72"/>
      <c r="MG1858" s="72"/>
      <c r="MH1858" s="72"/>
      <c r="MI1858" s="72"/>
      <c r="MJ1858" s="72"/>
      <c r="MK1858" s="72"/>
      <c r="ML1858" s="72"/>
      <c r="MM1858" s="72"/>
      <c r="MN1858" s="72"/>
      <c r="MO1858" s="72"/>
      <c r="MP1858" s="72"/>
      <c r="MQ1858" s="72"/>
      <c r="MR1858" s="72"/>
      <c r="MS1858" s="72"/>
      <c r="MT1858" s="72"/>
      <c r="MU1858" s="72"/>
      <c r="MV1858" s="72"/>
      <c r="MW1858" s="72"/>
      <c r="MX1858" s="72"/>
      <c r="MY1858" s="72"/>
      <c r="MZ1858" s="72"/>
      <c r="NA1858" s="72"/>
      <c r="NB1858" s="72"/>
      <c r="NC1858" s="72"/>
      <c r="ND1858" s="72"/>
      <c r="NE1858" s="72"/>
      <c r="NF1858" s="72"/>
      <c r="NG1858" s="72"/>
      <c r="NH1858" s="72"/>
      <c r="NI1858" s="72"/>
      <c r="NJ1858" s="72"/>
      <c r="NK1858" s="72"/>
      <c r="NL1858" s="72"/>
      <c r="NM1858" s="72"/>
      <c r="NN1858" s="72"/>
      <c r="NO1858" s="72"/>
      <c r="NP1858" s="72"/>
      <c r="NQ1858" s="72"/>
      <c r="NR1858" s="72"/>
      <c r="NS1858" s="72"/>
      <c r="NT1858" s="72"/>
      <c r="NU1858" s="72"/>
      <c r="NV1858" s="72"/>
      <c r="NW1858" s="72"/>
      <c r="NX1858" s="72"/>
      <c r="NY1858" s="72"/>
      <c r="NZ1858" s="72"/>
      <c r="OA1858" s="72"/>
      <c r="OB1858" s="72"/>
      <c r="OC1858" s="72"/>
      <c r="OD1858" s="72"/>
      <c r="OE1858" s="72"/>
      <c r="OF1858" s="72"/>
      <c r="OG1858" s="72"/>
      <c r="OH1858" s="72"/>
      <c r="OI1858" s="72"/>
      <c r="OJ1858" s="72"/>
      <c r="OK1858" s="72"/>
      <c r="OL1858" s="72"/>
      <c r="OM1858" s="72"/>
      <c r="ON1858" s="72"/>
      <c r="OO1858" s="72"/>
      <c r="OP1858" s="72"/>
      <c r="OQ1858" s="72"/>
      <c r="OR1858" s="72"/>
      <c r="OS1858" s="72"/>
      <c r="OT1858" s="72"/>
      <c r="OU1858" s="72"/>
      <c r="OV1858" s="72"/>
      <c r="OW1858" s="72"/>
      <c r="OX1858" s="72"/>
      <c r="OY1858" s="72"/>
      <c r="OZ1858" s="72"/>
      <c r="PA1858" s="72"/>
      <c r="PB1858" s="72"/>
      <c r="PC1858" s="72"/>
      <c r="PD1858" s="72"/>
      <c r="PE1858" s="72"/>
      <c r="PF1858" s="72"/>
      <c r="PG1858" s="72"/>
      <c r="PH1858" s="72"/>
      <c r="PI1858" s="72"/>
      <c r="PJ1858" s="72"/>
      <c r="PK1858" s="72"/>
      <c r="PL1858" s="72"/>
      <c r="PM1858" s="72"/>
      <c r="PN1858" s="72"/>
      <c r="PO1858" s="72"/>
      <c r="PP1858" s="72"/>
      <c r="PQ1858" s="72"/>
      <c r="PR1858" s="72"/>
      <c r="PS1858" s="72"/>
      <c r="PT1858" s="72"/>
      <c r="PU1858" s="72"/>
      <c r="PV1858" s="72"/>
      <c r="PW1858" s="72"/>
      <c r="PX1858" s="72"/>
      <c r="PY1858" s="72"/>
      <c r="PZ1858" s="72"/>
      <c r="QA1858" s="72"/>
      <c r="QB1858" s="72"/>
      <c r="QC1858" s="72"/>
      <c r="QD1858" s="72"/>
      <c r="QE1858" s="72"/>
      <c r="QF1858" s="72"/>
      <c r="QG1858" s="72"/>
      <c r="QH1858" s="72"/>
      <c r="QI1858" s="72"/>
      <c r="QJ1858" s="72"/>
      <c r="QK1858" s="72"/>
      <c r="QL1858" s="72"/>
      <c r="QM1858" s="72"/>
      <c r="QN1858" s="72"/>
      <c r="QO1858" s="72"/>
      <c r="QP1858" s="72"/>
      <c r="QQ1858" s="72"/>
      <c r="QR1858" s="72"/>
      <c r="QS1858" s="72"/>
      <c r="QT1858" s="72"/>
      <c r="QU1858" s="72"/>
      <c r="QV1858" s="72"/>
      <c r="QW1858" s="72"/>
      <c r="QX1858" s="72"/>
      <c r="QY1858" s="72"/>
      <c r="QZ1858" s="72"/>
      <c r="RA1858" s="72"/>
      <c r="RB1858" s="72"/>
      <c r="RC1858" s="72"/>
      <c r="RD1858" s="72"/>
      <c r="RE1858" s="72"/>
      <c r="RF1858" s="72"/>
      <c r="RG1858" s="72"/>
      <c r="RH1858" s="72"/>
      <c r="RI1858" s="72"/>
      <c r="RJ1858" s="72"/>
      <c r="RK1858" s="72"/>
      <c r="RL1858" s="72"/>
      <c r="RM1858" s="72"/>
      <c r="RN1858" s="72"/>
      <c r="RO1858" s="72"/>
      <c r="RP1858" s="72"/>
      <c r="RQ1858" s="72"/>
      <c r="RR1858" s="72"/>
      <c r="RS1858" s="72"/>
      <c r="RT1858" s="72"/>
      <c r="RU1858" s="72"/>
      <c r="RV1858" s="72"/>
      <c r="RW1858" s="72"/>
      <c r="RX1858" s="72"/>
      <c r="RY1858" s="72"/>
      <c r="RZ1858" s="72"/>
      <c r="SA1858" s="72"/>
      <c r="SB1858" s="72"/>
      <c r="SC1858" s="72"/>
      <c r="SD1858" s="72"/>
      <c r="SE1858" s="72"/>
      <c r="SF1858" s="72"/>
      <c r="SG1858" s="72"/>
      <c r="SH1858" s="72"/>
      <c r="SI1858" s="72"/>
      <c r="SJ1858" s="72"/>
      <c r="SK1858" s="72"/>
      <c r="SL1858" s="72"/>
      <c r="SM1858" s="72"/>
      <c r="SN1858" s="72"/>
      <c r="SO1858" s="72"/>
      <c r="SP1858" s="72"/>
      <c r="SQ1858" s="72"/>
      <c r="SR1858" s="72"/>
      <c r="SS1858" s="72"/>
      <c r="ST1858" s="72"/>
      <c r="SU1858" s="72"/>
      <c r="SV1858" s="72"/>
      <c r="SW1858" s="72"/>
      <c r="SX1858" s="72"/>
      <c r="SY1858" s="72"/>
      <c r="SZ1858" s="72"/>
      <c r="TA1858" s="72"/>
      <c r="TB1858" s="72"/>
      <c r="TC1858" s="72"/>
    </row>
    <row r="1859" spans="1:523" ht="16.5" customHeight="1" x14ac:dyDescent="0.2">
      <c r="A1859" s="20">
        <v>1261</v>
      </c>
      <c r="B1859" s="20" t="s">
        <v>76</v>
      </c>
      <c r="C1859" s="20" t="s">
        <v>22</v>
      </c>
      <c r="D1859" s="20" t="s">
        <v>49</v>
      </c>
      <c r="E1859" s="20" t="s">
        <v>1345</v>
      </c>
      <c r="F1859" s="22" t="s">
        <v>273</v>
      </c>
      <c r="G1859" s="20" t="s">
        <v>37</v>
      </c>
      <c r="H1859" s="20" t="s">
        <v>35</v>
      </c>
      <c r="I1859" s="20" t="s">
        <v>27</v>
      </c>
      <c r="J1859" s="21" t="s">
        <v>1318</v>
      </c>
      <c r="K1859" s="20" t="s">
        <v>269</v>
      </c>
      <c r="L1859" s="20" t="s">
        <v>266</v>
      </c>
      <c r="M1859" s="20">
        <v>1</v>
      </c>
      <c r="N1859" s="49">
        <v>45468</v>
      </c>
      <c r="O1859" s="48">
        <v>0</v>
      </c>
      <c r="P1859" s="23">
        <v>0</v>
      </c>
      <c r="Q1859" s="24">
        <v>1</v>
      </c>
      <c r="R1859" s="25">
        <v>45839</v>
      </c>
      <c r="S1859" s="20" t="s">
        <v>36</v>
      </c>
      <c r="T1859" s="26">
        <v>0</v>
      </c>
      <c r="U1859" s="28" t="s">
        <v>31</v>
      </c>
      <c r="V1859" s="132" t="s">
        <v>60</v>
      </c>
      <c r="W1859" s="72"/>
      <c r="X1859" s="72"/>
      <c r="Y1859" s="72"/>
      <c r="Z1859" s="72"/>
      <c r="AA1859" s="72"/>
      <c r="AB1859" s="72"/>
      <c r="AC1859" s="72"/>
      <c r="AD1859" s="72"/>
      <c r="AE1859" s="72"/>
      <c r="AF1859" s="72"/>
      <c r="AG1859" s="72"/>
      <c r="AH1859" s="72"/>
      <c r="AI1859" s="72"/>
      <c r="AJ1859" s="72"/>
      <c r="AK1859" s="72"/>
      <c r="AL1859" s="72"/>
      <c r="AM1859" s="72"/>
      <c r="AN1859" s="72"/>
      <c r="AO1859" s="72"/>
      <c r="AP1859" s="72"/>
      <c r="AQ1859" s="72"/>
      <c r="AR1859" s="72"/>
      <c r="AS1859" s="72"/>
      <c r="AT1859" s="72"/>
      <c r="AU1859" s="72"/>
      <c r="AV1859" s="72"/>
      <c r="AW1859" s="72"/>
      <c r="AX1859" s="72"/>
      <c r="AY1859" s="72"/>
      <c r="AZ1859" s="72"/>
      <c r="BA1859" s="72"/>
      <c r="BB1859" s="72"/>
      <c r="BC1859" s="72"/>
      <c r="BD1859" s="72"/>
      <c r="BE1859" s="72"/>
      <c r="BF1859" s="72"/>
      <c r="BG1859" s="72"/>
      <c r="BH1859" s="72"/>
      <c r="BI1859" s="72"/>
      <c r="BJ1859" s="72"/>
      <c r="BK1859" s="72"/>
      <c r="BL1859" s="72"/>
      <c r="BM1859" s="72"/>
      <c r="BN1859" s="72"/>
      <c r="BO1859" s="72"/>
      <c r="BP1859" s="72"/>
      <c r="BQ1859" s="72"/>
      <c r="BR1859" s="72"/>
      <c r="BS1859" s="72"/>
      <c r="BT1859" s="72"/>
      <c r="BU1859" s="72"/>
      <c r="BV1859" s="72"/>
      <c r="BW1859" s="72"/>
      <c r="BX1859" s="72"/>
      <c r="BY1859" s="72"/>
      <c r="BZ1859" s="72"/>
      <c r="CA1859" s="72"/>
      <c r="CB1859" s="72"/>
      <c r="CC1859" s="72"/>
      <c r="CD1859" s="72"/>
      <c r="CE1859" s="72"/>
      <c r="CF1859" s="72"/>
      <c r="CG1859" s="72"/>
      <c r="CH1859" s="72"/>
      <c r="CI1859" s="72"/>
      <c r="CJ1859" s="72"/>
      <c r="CK1859" s="72"/>
      <c r="CL1859" s="72"/>
      <c r="CM1859" s="72"/>
      <c r="CN1859" s="72"/>
      <c r="CO1859" s="72"/>
      <c r="CP1859" s="72"/>
      <c r="CQ1859" s="72"/>
      <c r="CR1859" s="72"/>
      <c r="CS1859" s="72"/>
      <c r="CT1859" s="72"/>
      <c r="CU1859" s="72"/>
      <c r="CV1859" s="72"/>
      <c r="CW1859" s="72"/>
      <c r="CX1859" s="72"/>
      <c r="CY1859" s="72"/>
      <c r="CZ1859" s="72"/>
      <c r="DA1859" s="72"/>
      <c r="DB1859" s="72"/>
      <c r="DC1859" s="72"/>
      <c r="DD1859" s="72"/>
      <c r="DE1859" s="72"/>
      <c r="DF1859" s="72"/>
      <c r="DG1859" s="72"/>
      <c r="DH1859" s="72"/>
      <c r="DI1859" s="72"/>
      <c r="DJ1859" s="72"/>
      <c r="DK1859" s="72"/>
      <c r="DL1859" s="72"/>
      <c r="DM1859" s="72"/>
      <c r="DN1859" s="72"/>
      <c r="DO1859" s="72"/>
      <c r="DP1859" s="72"/>
      <c r="DQ1859" s="72"/>
      <c r="DR1859" s="72"/>
      <c r="DS1859" s="72"/>
      <c r="DT1859" s="72"/>
      <c r="DU1859" s="72"/>
      <c r="DV1859" s="72"/>
      <c r="DW1859" s="72"/>
      <c r="DX1859" s="72"/>
      <c r="DY1859" s="72"/>
      <c r="DZ1859" s="72"/>
      <c r="EA1859" s="72"/>
      <c r="EB1859" s="72"/>
      <c r="EC1859" s="72"/>
      <c r="ED1859" s="72"/>
      <c r="EE1859" s="72"/>
      <c r="EF1859" s="72"/>
      <c r="EG1859" s="72"/>
      <c r="EH1859" s="72"/>
      <c r="EI1859" s="72"/>
      <c r="EJ1859" s="72"/>
      <c r="EK1859" s="72"/>
      <c r="EL1859" s="72"/>
      <c r="EM1859" s="72"/>
      <c r="EN1859" s="72"/>
      <c r="EO1859" s="72"/>
      <c r="EP1859" s="72"/>
      <c r="EQ1859" s="72"/>
      <c r="ER1859" s="72"/>
      <c r="ES1859" s="72"/>
      <c r="ET1859" s="72"/>
      <c r="EU1859" s="72"/>
      <c r="EV1859" s="72"/>
      <c r="EW1859" s="72"/>
      <c r="EX1859" s="72"/>
      <c r="EY1859" s="72"/>
      <c r="EZ1859" s="72"/>
      <c r="FA1859" s="72"/>
      <c r="FB1859" s="72"/>
      <c r="FC1859" s="72"/>
      <c r="FD1859" s="72"/>
      <c r="FE1859" s="72"/>
      <c r="FF1859" s="72"/>
      <c r="FG1859" s="72"/>
      <c r="FH1859" s="72"/>
      <c r="FI1859" s="72"/>
      <c r="FJ1859" s="72"/>
      <c r="FK1859" s="72"/>
      <c r="FL1859" s="72"/>
      <c r="FM1859" s="72"/>
      <c r="FN1859" s="72"/>
      <c r="FO1859" s="72"/>
      <c r="FP1859" s="72"/>
      <c r="FQ1859" s="72"/>
      <c r="FR1859" s="72"/>
      <c r="FS1859" s="72"/>
      <c r="FT1859" s="72"/>
      <c r="FU1859" s="72"/>
      <c r="FV1859" s="72"/>
      <c r="FW1859" s="72"/>
      <c r="FX1859" s="72"/>
      <c r="FY1859" s="72"/>
      <c r="FZ1859" s="72"/>
      <c r="GA1859" s="72"/>
      <c r="GB1859" s="72"/>
      <c r="GC1859" s="72"/>
      <c r="GD1859" s="72"/>
      <c r="GE1859" s="72"/>
      <c r="GF1859" s="72"/>
      <c r="GG1859" s="72"/>
      <c r="GH1859" s="72"/>
      <c r="GI1859" s="72"/>
      <c r="GJ1859" s="72"/>
      <c r="GK1859" s="72"/>
      <c r="GL1859" s="72"/>
      <c r="GM1859" s="72"/>
      <c r="GN1859" s="72"/>
      <c r="GO1859" s="72"/>
      <c r="GP1859" s="72"/>
      <c r="GQ1859" s="72"/>
      <c r="GR1859" s="72"/>
      <c r="GS1859" s="72"/>
      <c r="GT1859" s="72"/>
      <c r="GU1859" s="72"/>
      <c r="GV1859" s="72"/>
      <c r="GW1859" s="72"/>
      <c r="GX1859" s="72"/>
      <c r="GY1859" s="72"/>
      <c r="GZ1859" s="72"/>
      <c r="HA1859" s="72"/>
      <c r="HB1859" s="72"/>
      <c r="HC1859" s="72"/>
      <c r="HD1859" s="72"/>
      <c r="HE1859" s="72"/>
      <c r="HF1859" s="72"/>
      <c r="HG1859" s="72"/>
      <c r="HH1859" s="72"/>
      <c r="HI1859" s="72"/>
      <c r="HJ1859" s="72"/>
      <c r="HK1859" s="72"/>
      <c r="HL1859" s="72"/>
      <c r="HM1859" s="72"/>
      <c r="HN1859" s="72"/>
      <c r="HO1859" s="72"/>
      <c r="HP1859" s="72"/>
      <c r="HQ1859" s="72"/>
      <c r="HR1859" s="72"/>
      <c r="HS1859" s="72"/>
      <c r="HT1859" s="72"/>
      <c r="HU1859" s="72"/>
      <c r="HV1859" s="72"/>
      <c r="HW1859" s="72"/>
      <c r="HX1859" s="72"/>
      <c r="HY1859" s="72"/>
      <c r="HZ1859" s="72"/>
      <c r="IA1859" s="72"/>
      <c r="IB1859" s="72"/>
      <c r="IC1859" s="72"/>
      <c r="ID1859" s="72"/>
      <c r="IE1859" s="72"/>
      <c r="IF1859" s="72"/>
      <c r="IG1859" s="72"/>
      <c r="IH1859" s="72"/>
      <c r="II1859" s="72"/>
      <c r="IJ1859" s="72"/>
      <c r="IK1859" s="72"/>
      <c r="IL1859" s="72"/>
      <c r="IM1859" s="72"/>
      <c r="IN1859" s="72"/>
      <c r="IO1859" s="72"/>
      <c r="IP1859" s="72"/>
      <c r="IQ1859" s="72"/>
      <c r="IR1859" s="72"/>
      <c r="IS1859" s="72"/>
      <c r="IT1859" s="72"/>
      <c r="IU1859" s="72"/>
      <c r="IV1859" s="72"/>
      <c r="IW1859" s="72"/>
      <c r="IX1859" s="72"/>
      <c r="IY1859" s="72"/>
      <c r="IZ1859" s="72"/>
      <c r="JA1859" s="72"/>
      <c r="JB1859" s="72"/>
      <c r="JC1859" s="72"/>
      <c r="JD1859" s="72"/>
      <c r="JE1859" s="72"/>
      <c r="JF1859" s="72"/>
      <c r="JG1859" s="72"/>
      <c r="JH1859" s="72"/>
      <c r="JI1859" s="72"/>
      <c r="JJ1859" s="72"/>
      <c r="JK1859" s="72"/>
      <c r="JL1859" s="72"/>
      <c r="JM1859" s="72"/>
      <c r="JN1859" s="72"/>
      <c r="JO1859" s="72"/>
      <c r="JP1859" s="72"/>
      <c r="JQ1859" s="72"/>
      <c r="JR1859" s="72"/>
      <c r="JS1859" s="72"/>
      <c r="JT1859" s="72"/>
      <c r="JU1859" s="72"/>
      <c r="JV1859" s="72"/>
      <c r="JW1859" s="72"/>
      <c r="JX1859" s="72"/>
      <c r="JY1859" s="72"/>
      <c r="JZ1859" s="72"/>
      <c r="KA1859" s="72"/>
      <c r="KB1859" s="72"/>
      <c r="KC1859" s="72"/>
      <c r="KD1859" s="72"/>
      <c r="KE1859" s="72"/>
      <c r="KF1859" s="72"/>
      <c r="KG1859" s="72"/>
      <c r="KH1859" s="72"/>
      <c r="KI1859" s="72"/>
      <c r="KJ1859" s="72"/>
      <c r="KK1859" s="72"/>
      <c r="KL1859" s="72"/>
      <c r="KM1859" s="72"/>
      <c r="KN1859" s="72"/>
      <c r="KO1859" s="72"/>
      <c r="KP1859" s="72"/>
      <c r="KQ1859" s="72"/>
      <c r="KR1859" s="72"/>
      <c r="KS1859" s="72"/>
      <c r="KT1859" s="72"/>
      <c r="KU1859" s="72"/>
      <c r="KV1859" s="72"/>
      <c r="KW1859" s="72"/>
      <c r="KX1859" s="72"/>
      <c r="KY1859" s="72"/>
      <c r="KZ1859" s="72"/>
      <c r="LA1859" s="72"/>
      <c r="LB1859" s="72"/>
      <c r="LC1859" s="72"/>
      <c r="LD1859" s="72"/>
      <c r="LE1859" s="72"/>
      <c r="LF1859" s="72"/>
      <c r="LG1859" s="72"/>
      <c r="LH1859" s="72"/>
      <c r="LI1859" s="72"/>
      <c r="LJ1859" s="72"/>
      <c r="LK1859" s="72"/>
      <c r="LL1859" s="72"/>
      <c r="LM1859" s="72"/>
      <c r="LN1859" s="72"/>
      <c r="LO1859" s="72"/>
      <c r="LP1859" s="72"/>
      <c r="LQ1859" s="72"/>
      <c r="LR1859" s="72"/>
      <c r="LS1859" s="72"/>
      <c r="LT1859" s="72"/>
      <c r="LU1859" s="72"/>
      <c r="LV1859" s="72"/>
      <c r="LW1859" s="72"/>
      <c r="LX1859" s="72"/>
      <c r="LY1859" s="72"/>
      <c r="LZ1859" s="72"/>
      <c r="MA1859" s="72"/>
      <c r="MB1859" s="72"/>
      <c r="MC1859" s="72"/>
      <c r="MD1859" s="72"/>
      <c r="ME1859" s="72"/>
      <c r="MF1859" s="72"/>
      <c r="MG1859" s="72"/>
      <c r="MH1859" s="72"/>
      <c r="MI1859" s="72"/>
      <c r="MJ1859" s="72"/>
      <c r="MK1859" s="72"/>
      <c r="ML1859" s="72"/>
      <c r="MM1859" s="72"/>
      <c r="MN1859" s="72"/>
      <c r="MO1859" s="72"/>
      <c r="MP1859" s="72"/>
      <c r="MQ1859" s="72"/>
      <c r="MR1859" s="72"/>
      <c r="MS1859" s="72"/>
      <c r="MT1859" s="72"/>
      <c r="MU1859" s="72"/>
      <c r="MV1859" s="72"/>
      <c r="MW1859" s="72"/>
      <c r="MX1859" s="72"/>
      <c r="MY1859" s="72"/>
      <c r="MZ1859" s="72"/>
      <c r="NA1859" s="72"/>
      <c r="NB1859" s="72"/>
      <c r="NC1859" s="72"/>
      <c r="ND1859" s="72"/>
      <c r="NE1859" s="72"/>
      <c r="NF1859" s="72"/>
      <c r="NG1859" s="72"/>
      <c r="NH1859" s="72"/>
      <c r="NI1859" s="72"/>
      <c r="NJ1859" s="72"/>
      <c r="NK1859" s="72"/>
      <c r="NL1859" s="72"/>
      <c r="NM1859" s="72"/>
      <c r="NN1859" s="72"/>
      <c r="NO1859" s="72"/>
      <c r="NP1859" s="72"/>
      <c r="NQ1859" s="72"/>
      <c r="NR1859" s="72"/>
      <c r="NS1859" s="72"/>
      <c r="NT1859" s="72"/>
      <c r="NU1859" s="72"/>
      <c r="NV1859" s="72"/>
      <c r="NW1859" s="72"/>
      <c r="NX1859" s="72"/>
      <c r="NY1859" s="72"/>
      <c r="NZ1859" s="72"/>
      <c r="OA1859" s="72"/>
      <c r="OB1859" s="72"/>
      <c r="OC1859" s="72"/>
      <c r="OD1859" s="72"/>
      <c r="OE1859" s="72"/>
      <c r="OF1859" s="72"/>
      <c r="OG1859" s="72"/>
      <c r="OH1859" s="72"/>
      <c r="OI1859" s="72"/>
      <c r="OJ1859" s="72"/>
      <c r="OK1859" s="72"/>
      <c r="OL1859" s="72"/>
      <c r="OM1859" s="72"/>
      <c r="ON1859" s="72"/>
      <c r="OO1859" s="72"/>
      <c r="OP1859" s="72"/>
      <c r="OQ1859" s="72"/>
      <c r="OR1859" s="72"/>
      <c r="OS1859" s="72"/>
      <c r="OT1859" s="72"/>
      <c r="OU1859" s="72"/>
      <c r="OV1859" s="72"/>
      <c r="OW1859" s="72"/>
      <c r="OX1859" s="72"/>
      <c r="OY1859" s="72"/>
      <c r="OZ1859" s="72"/>
      <c r="PA1859" s="72"/>
      <c r="PB1859" s="72"/>
      <c r="PC1859" s="72"/>
      <c r="PD1859" s="72"/>
      <c r="PE1859" s="72"/>
      <c r="PF1859" s="72"/>
      <c r="PG1859" s="72"/>
      <c r="PH1859" s="72"/>
      <c r="PI1859" s="72"/>
      <c r="PJ1859" s="72"/>
      <c r="PK1859" s="72"/>
      <c r="PL1859" s="72"/>
      <c r="PM1859" s="72"/>
      <c r="PN1859" s="72"/>
      <c r="PO1859" s="72"/>
      <c r="PP1859" s="72"/>
      <c r="PQ1859" s="72"/>
      <c r="PR1859" s="72"/>
      <c r="PS1859" s="72"/>
      <c r="PT1859" s="72"/>
      <c r="PU1859" s="72"/>
      <c r="PV1859" s="72"/>
      <c r="PW1859" s="72"/>
      <c r="PX1859" s="72"/>
      <c r="PY1859" s="72"/>
      <c r="PZ1859" s="72"/>
      <c r="QA1859" s="72"/>
      <c r="QB1859" s="72"/>
      <c r="QC1859" s="72"/>
      <c r="QD1859" s="72"/>
      <c r="QE1859" s="72"/>
      <c r="QF1859" s="72"/>
      <c r="QG1859" s="72"/>
      <c r="QH1859" s="72"/>
      <c r="QI1859" s="72"/>
      <c r="QJ1859" s="72"/>
      <c r="QK1859" s="72"/>
      <c r="QL1859" s="72"/>
      <c r="QM1859" s="72"/>
      <c r="QN1859" s="72"/>
      <c r="QO1859" s="72"/>
      <c r="QP1859" s="72"/>
      <c r="QQ1859" s="72"/>
      <c r="QR1859" s="72"/>
      <c r="QS1859" s="72"/>
      <c r="QT1859" s="72"/>
      <c r="QU1859" s="72"/>
      <c r="QV1859" s="72"/>
      <c r="QW1859" s="72"/>
      <c r="QX1859" s="72"/>
      <c r="QY1859" s="72"/>
      <c r="QZ1859" s="72"/>
      <c r="RA1859" s="72"/>
      <c r="RB1859" s="72"/>
      <c r="RC1859" s="72"/>
      <c r="RD1859" s="72"/>
      <c r="RE1859" s="72"/>
      <c r="RF1859" s="72"/>
      <c r="RG1859" s="72"/>
      <c r="RH1859" s="72"/>
      <c r="RI1859" s="72"/>
      <c r="RJ1859" s="72"/>
      <c r="RK1859" s="72"/>
      <c r="RL1859" s="72"/>
      <c r="RM1859" s="72"/>
      <c r="RN1859" s="72"/>
      <c r="RO1859" s="72"/>
      <c r="RP1859" s="72"/>
      <c r="RQ1859" s="72"/>
      <c r="RR1859" s="72"/>
      <c r="RS1859" s="72"/>
      <c r="RT1859" s="72"/>
      <c r="RU1859" s="72"/>
      <c r="RV1859" s="72"/>
      <c r="RW1859" s="72"/>
      <c r="RX1859" s="72"/>
      <c r="RY1859" s="72"/>
      <c r="RZ1859" s="72"/>
      <c r="SA1859" s="72"/>
      <c r="SB1859" s="72"/>
      <c r="SC1859" s="72"/>
      <c r="SD1859" s="72"/>
      <c r="SE1859" s="72"/>
      <c r="SF1859" s="72"/>
      <c r="SG1859" s="72"/>
      <c r="SH1859" s="72"/>
      <c r="SI1859" s="72"/>
      <c r="SJ1859" s="72"/>
      <c r="SK1859" s="72"/>
      <c r="SL1859" s="72"/>
      <c r="SM1859" s="72"/>
      <c r="SN1859" s="72"/>
      <c r="SO1859" s="72"/>
      <c r="SP1859" s="72"/>
      <c r="SQ1859" s="72"/>
      <c r="SR1859" s="72"/>
      <c r="SS1859" s="72"/>
      <c r="ST1859" s="72"/>
      <c r="SU1859" s="72"/>
      <c r="SV1859" s="72"/>
      <c r="SW1859" s="72"/>
      <c r="SX1859" s="72"/>
      <c r="SY1859" s="72"/>
      <c r="SZ1859" s="72"/>
      <c r="TA1859" s="72"/>
      <c r="TB1859" s="72"/>
      <c r="TC1859" s="72"/>
    </row>
    <row r="1860" spans="1:523" ht="16.5" customHeight="1" x14ac:dyDescent="0.2">
      <c r="A1860" s="20">
        <v>1264</v>
      </c>
      <c r="B1860" s="20" t="s">
        <v>76</v>
      </c>
      <c r="C1860" s="20" t="s">
        <v>22</v>
      </c>
      <c r="D1860" s="20" t="s">
        <v>49</v>
      </c>
      <c r="E1860" s="20" t="s">
        <v>1345</v>
      </c>
      <c r="F1860" s="22" t="s">
        <v>1320</v>
      </c>
      <c r="G1860" s="20" t="s">
        <v>84</v>
      </c>
      <c r="H1860" s="20" t="s">
        <v>35</v>
      </c>
      <c r="I1860" s="20" t="s">
        <v>27</v>
      </c>
      <c r="J1860" s="133" t="s">
        <v>1318</v>
      </c>
      <c r="K1860" s="20" t="s">
        <v>269</v>
      </c>
      <c r="L1860" s="20" t="s">
        <v>266</v>
      </c>
      <c r="M1860" s="20">
        <v>1</v>
      </c>
      <c r="N1860" s="49">
        <v>45468</v>
      </c>
      <c r="O1860" s="48">
        <v>350000000</v>
      </c>
      <c r="P1860" s="23">
        <v>0</v>
      </c>
      <c r="Q1860" s="24">
        <v>1</v>
      </c>
      <c r="R1860" s="25">
        <v>45839</v>
      </c>
      <c r="S1860" s="44" t="s">
        <v>36</v>
      </c>
      <c r="T1860" s="26">
        <v>350000000</v>
      </c>
      <c r="U1860" s="28" t="s">
        <v>31</v>
      </c>
      <c r="V1860" s="132" t="s">
        <v>60</v>
      </c>
      <c r="W1860" s="72"/>
      <c r="X1860" s="72"/>
      <c r="Y1860" s="72"/>
      <c r="Z1860" s="72"/>
      <c r="AA1860" s="72"/>
      <c r="AB1860" s="72"/>
      <c r="AC1860" s="72"/>
      <c r="AD1860" s="72"/>
      <c r="AE1860" s="72"/>
      <c r="AF1860" s="72"/>
      <c r="AG1860" s="72"/>
      <c r="AH1860" s="72"/>
      <c r="AI1860" s="72"/>
      <c r="AJ1860" s="72"/>
      <c r="AK1860" s="72"/>
      <c r="AL1860" s="72"/>
      <c r="AM1860" s="72"/>
      <c r="AN1860" s="72"/>
      <c r="AO1860" s="72"/>
      <c r="AP1860" s="72"/>
      <c r="AQ1860" s="72"/>
      <c r="AR1860" s="72"/>
      <c r="AS1860" s="72"/>
      <c r="AT1860" s="72"/>
      <c r="AU1860" s="72"/>
      <c r="AV1860" s="72"/>
      <c r="AW1860" s="72"/>
      <c r="AX1860" s="72"/>
      <c r="AY1860" s="72"/>
      <c r="AZ1860" s="72"/>
      <c r="BA1860" s="72"/>
      <c r="BB1860" s="72"/>
      <c r="BC1860" s="72"/>
      <c r="BD1860" s="72"/>
      <c r="BE1860" s="72"/>
      <c r="BF1860" s="72"/>
      <c r="BG1860" s="72"/>
      <c r="BH1860" s="72"/>
      <c r="BI1860" s="72"/>
      <c r="BJ1860" s="72"/>
      <c r="BK1860" s="72"/>
      <c r="BL1860" s="72"/>
      <c r="BM1860" s="72"/>
      <c r="BN1860" s="72"/>
      <c r="BO1860" s="72"/>
      <c r="BP1860" s="72"/>
      <c r="BQ1860" s="72"/>
      <c r="BR1860" s="72"/>
      <c r="BS1860" s="72"/>
      <c r="BT1860" s="72"/>
      <c r="BU1860" s="72"/>
      <c r="BV1860" s="72"/>
      <c r="BW1860" s="72"/>
      <c r="BX1860" s="72"/>
      <c r="BY1860" s="72"/>
      <c r="BZ1860" s="72"/>
      <c r="CA1860" s="72"/>
      <c r="CB1860" s="72"/>
      <c r="CC1860" s="72"/>
      <c r="CD1860" s="72"/>
      <c r="CE1860" s="72"/>
      <c r="CF1860" s="72"/>
      <c r="CG1860" s="72"/>
      <c r="CH1860" s="72"/>
      <c r="CI1860" s="72"/>
      <c r="CJ1860" s="72"/>
      <c r="CK1860" s="72"/>
      <c r="CL1860" s="72"/>
      <c r="CM1860" s="72"/>
      <c r="CN1860" s="72"/>
      <c r="CO1860" s="72"/>
      <c r="CP1860" s="72"/>
      <c r="CQ1860" s="72"/>
      <c r="CR1860" s="72"/>
      <c r="CS1860" s="72"/>
      <c r="CT1860" s="72"/>
      <c r="CU1860" s="72"/>
      <c r="CV1860" s="72"/>
      <c r="CW1860" s="72"/>
      <c r="CX1860" s="72"/>
      <c r="CY1860" s="72"/>
      <c r="CZ1860" s="72"/>
      <c r="DA1860" s="72"/>
      <c r="DB1860" s="72"/>
      <c r="DC1860" s="72"/>
      <c r="DD1860" s="72"/>
      <c r="DE1860" s="72"/>
      <c r="DF1860" s="72"/>
      <c r="DG1860" s="72"/>
      <c r="DH1860" s="72"/>
      <c r="DI1860" s="72"/>
      <c r="DJ1860" s="72"/>
      <c r="DK1860" s="72"/>
      <c r="DL1860" s="72"/>
      <c r="DM1860" s="72"/>
      <c r="DN1860" s="72"/>
      <c r="DO1860" s="72"/>
      <c r="DP1860" s="72"/>
      <c r="DQ1860" s="72"/>
      <c r="DR1860" s="72"/>
      <c r="DS1860" s="72"/>
      <c r="DT1860" s="72"/>
      <c r="DU1860" s="72"/>
      <c r="DV1860" s="72"/>
      <c r="DW1860" s="72"/>
      <c r="DX1860" s="72"/>
      <c r="DY1860" s="72"/>
      <c r="DZ1860" s="72"/>
      <c r="EA1860" s="72"/>
      <c r="EB1860" s="72"/>
      <c r="EC1860" s="72"/>
      <c r="ED1860" s="72"/>
      <c r="EE1860" s="72"/>
      <c r="EF1860" s="72"/>
      <c r="EG1860" s="72"/>
      <c r="EH1860" s="72"/>
      <c r="EI1860" s="72"/>
      <c r="EJ1860" s="72"/>
      <c r="EK1860" s="72"/>
      <c r="EL1860" s="72"/>
      <c r="EM1860" s="72"/>
      <c r="EN1860" s="72"/>
      <c r="EO1860" s="72"/>
      <c r="EP1860" s="72"/>
      <c r="EQ1860" s="72"/>
      <c r="ER1860" s="72"/>
      <c r="ES1860" s="72"/>
      <c r="ET1860" s="72"/>
      <c r="EU1860" s="72"/>
      <c r="EV1860" s="72"/>
      <c r="EW1860" s="72"/>
      <c r="EX1860" s="72"/>
      <c r="EY1860" s="72"/>
      <c r="EZ1860" s="72"/>
      <c r="FA1860" s="72"/>
      <c r="FB1860" s="72"/>
      <c r="FC1860" s="72"/>
      <c r="FD1860" s="72"/>
      <c r="FE1860" s="72"/>
      <c r="FF1860" s="72"/>
      <c r="FG1860" s="72"/>
      <c r="FH1860" s="72"/>
      <c r="FI1860" s="72"/>
      <c r="FJ1860" s="72"/>
      <c r="FK1860" s="72"/>
      <c r="FL1860" s="72"/>
      <c r="FM1860" s="72"/>
      <c r="FN1860" s="72"/>
      <c r="FO1860" s="72"/>
      <c r="FP1860" s="72"/>
      <c r="FQ1860" s="72"/>
      <c r="FR1860" s="72"/>
      <c r="FS1860" s="72"/>
      <c r="FT1860" s="72"/>
      <c r="FU1860" s="72"/>
      <c r="FV1860" s="72"/>
      <c r="FW1860" s="72"/>
      <c r="FX1860" s="72"/>
      <c r="FY1860" s="72"/>
      <c r="FZ1860" s="72"/>
      <c r="GA1860" s="72"/>
      <c r="GB1860" s="72"/>
      <c r="GC1860" s="72"/>
      <c r="GD1860" s="72"/>
      <c r="GE1860" s="72"/>
      <c r="GF1860" s="72"/>
      <c r="GG1860" s="72"/>
      <c r="GH1860" s="72"/>
      <c r="GI1860" s="72"/>
      <c r="GJ1860" s="72"/>
      <c r="GK1860" s="72"/>
      <c r="GL1860" s="72"/>
      <c r="GM1860" s="72"/>
      <c r="GN1860" s="72"/>
      <c r="GO1860" s="72"/>
      <c r="GP1860" s="72"/>
      <c r="GQ1860" s="72"/>
      <c r="GR1860" s="72"/>
      <c r="GS1860" s="72"/>
      <c r="GT1860" s="72"/>
      <c r="GU1860" s="72"/>
      <c r="GV1860" s="72"/>
      <c r="GW1860" s="72"/>
      <c r="GX1860" s="72"/>
      <c r="GY1860" s="72"/>
      <c r="GZ1860" s="72"/>
      <c r="HA1860" s="72"/>
      <c r="HB1860" s="72"/>
      <c r="HC1860" s="72"/>
      <c r="HD1860" s="72"/>
      <c r="HE1860" s="72"/>
      <c r="HF1860" s="72"/>
      <c r="HG1860" s="72"/>
      <c r="HH1860" s="72"/>
      <c r="HI1860" s="72"/>
      <c r="HJ1860" s="72"/>
      <c r="HK1860" s="72"/>
      <c r="HL1860" s="72"/>
      <c r="HM1860" s="72"/>
      <c r="HN1860" s="72"/>
      <c r="HO1860" s="72"/>
      <c r="HP1860" s="72"/>
      <c r="HQ1860" s="72"/>
      <c r="HR1860" s="72"/>
      <c r="HS1860" s="72"/>
      <c r="HT1860" s="72"/>
      <c r="HU1860" s="72"/>
      <c r="HV1860" s="72"/>
      <c r="HW1860" s="72"/>
      <c r="HX1860" s="72"/>
      <c r="HY1860" s="72"/>
      <c r="HZ1860" s="72"/>
      <c r="IA1860" s="72"/>
      <c r="IB1860" s="72"/>
      <c r="IC1860" s="72"/>
      <c r="ID1860" s="72"/>
      <c r="IE1860" s="72"/>
      <c r="IF1860" s="72"/>
      <c r="IG1860" s="72"/>
      <c r="IH1860" s="72"/>
      <c r="II1860" s="72"/>
      <c r="IJ1860" s="72"/>
      <c r="IK1860" s="72"/>
      <c r="IL1860" s="72"/>
      <c r="IM1860" s="72"/>
      <c r="IN1860" s="72"/>
      <c r="IO1860" s="72"/>
      <c r="IP1860" s="72"/>
      <c r="IQ1860" s="72"/>
      <c r="IR1860" s="72"/>
      <c r="IS1860" s="72"/>
      <c r="IT1860" s="72"/>
      <c r="IU1860" s="72"/>
      <c r="IV1860" s="72"/>
      <c r="IW1860" s="72"/>
      <c r="IX1860" s="72"/>
      <c r="IY1860" s="72"/>
      <c r="IZ1860" s="72"/>
      <c r="JA1860" s="72"/>
      <c r="JB1860" s="72"/>
      <c r="JC1860" s="72"/>
      <c r="JD1860" s="72"/>
      <c r="JE1860" s="72"/>
      <c r="JF1860" s="72"/>
      <c r="JG1860" s="72"/>
      <c r="JH1860" s="72"/>
      <c r="JI1860" s="72"/>
      <c r="JJ1860" s="72"/>
      <c r="JK1860" s="72"/>
      <c r="JL1860" s="72"/>
      <c r="JM1860" s="72"/>
      <c r="JN1860" s="72"/>
      <c r="JO1860" s="72"/>
      <c r="JP1860" s="72"/>
      <c r="JQ1860" s="72"/>
      <c r="JR1860" s="72"/>
      <c r="JS1860" s="72"/>
      <c r="JT1860" s="72"/>
      <c r="JU1860" s="72"/>
      <c r="JV1860" s="72"/>
      <c r="JW1860" s="72"/>
      <c r="JX1860" s="72"/>
      <c r="JY1860" s="72"/>
      <c r="JZ1860" s="72"/>
      <c r="KA1860" s="72"/>
      <c r="KB1860" s="72"/>
      <c r="KC1860" s="72"/>
      <c r="KD1860" s="72"/>
      <c r="KE1860" s="72"/>
      <c r="KF1860" s="72"/>
      <c r="KG1860" s="72"/>
      <c r="KH1860" s="72"/>
      <c r="KI1860" s="72"/>
      <c r="KJ1860" s="72"/>
      <c r="KK1860" s="72"/>
      <c r="KL1860" s="72"/>
      <c r="KM1860" s="72"/>
      <c r="KN1860" s="72"/>
      <c r="KO1860" s="72"/>
      <c r="KP1860" s="72"/>
      <c r="KQ1860" s="72"/>
      <c r="KR1860" s="72"/>
      <c r="KS1860" s="72"/>
      <c r="KT1860" s="72"/>
      <c r="KU1860" s="72"/>
      <c r="KV1860" s="72"/>
      <c r="KW1860" s="72"/>
      <c r="KX1860" s="72"/>
      <c r="KY1860" s="72"/>
      <c r="KZ1860" s="72"/>
      <c r="LA1860" s="72"/>
      <c r="LB1860" s="72"/>
      <c r="LC1860" s="72"/>
      <c r="LD1860" s="72"/>
      <c r="LE1860" s="72"/>
      <c r="LF1860" s="72"/>
      <c r="LG1860" s="72"/>
      <c r="LH1860" s="72"/>
      <c r="LI1860" s="72"/>
      <c r="LJ1860" s="72"/>
      <c r="LK1860" s="72"/>
      <c r="LL1860" s="72"/>
      <c r="LM1860" s="72"/>
      <c r="LN1860" s="72"/>
      <c r="LO1860" s="72"/>
      <c r="LP1860" s="72"/>
      <c r="LQ1860" s="72"/>
      <c r="LR1860" s="72"/>
      <c r="LS1860" s="72"/>
      <c r="LT1860" s="72"/>
      <c r="LU1860" s="72"/>
      <c r="LV1860" s="72"/>
      <c r="LW1860" s="72"/>
      <c r="LX1860" s="72"/>
      <c r="LY1860" s="72"/>
      <c r="LZ1860" s="72"/>
      <c r="MA1860" s="72"/>
      <c r="MB1860" s="72"/>
      <c r="MC1860" s="72"/>
      <c r="MD1860" s="72"/>
      <c r="ME1860" s="72"/>
      <c r="MF1860" s="72"/>
      <c r="MG1860" s="72"/>
      <c r="MH1860" s="72"/>
      <c r="MI1860" s="72"/>
      <c r="MJ1860" s="72"/>
      <c r="MK1860" s="72"/>
      <c r="ML1860" s="72"/>
      <c r="MM1860" s="72"/>
      <c r="MN1860" s="72"/>
      <c r="MO1860" s="72"/>
      <c r="MP1860" s="72"/>
      <c r="MQ1860" s="72"/>
      <c r="MR1860" s="72"/>
      <c r="MS1860" s="72"/>
      <c r="MT1860" s="72"/>
      <c r="MU1860" s="72"/>
      <c r="MV1860" s="72"/>
      <c r="MW1860" s="72"/>
      <c r="MX1860" s="72"/>
      <c r="MY1860" s="72"/>
      <c r="MZ1860" s="72"/>
      <c r="NA1860" s="72"/>
      <c r="NB1860" s="72"/>
      <c r="NC1860" s="72"/>
      <c r="ND1860" s="72"/>
      <c r="NE1860" s="72"/>
      <c r="NF1860" s="72"/>
      <c r="NG1860" s="72"/>
      <c r="NH1860" s="72"/>
      <c r="NI1860" s="72"/>
      <c r="NJ1860" s="72"/>
      <c r="NK1860" s="72"/>
      <c r="NL1860" s="72"/>
      <c r="NM1860" s="72"/>
      <c r="NN1860" s="72"/>
      <c r="NO1860" s="72"/>
      <c r="NP1860" s="72"/>
      <c r="NQ1860" s="72"/>
      <c r="NR1860" s="72"/>
      <c r="NS1860" s="72"/>
      <c r="NT1860" s="72"/>
      <c r="NU1860" s="72"/>
      <c r="NV1860" s="72"/>
      <c r="NW1860" s="72"/>
      <c r="NX1860" s="72"/>
      <c r="NY1860" s="72"/>
      <c r="NZ1860" s="72"/>
      <c r="OA1860" s="72"/>
      <c r="OB1860" s="72"/>
      <c r="OC1860" s="72"/>
      <c r="OD1860" s="72"/>
      <c r="OE1860" s="72"/>
      <c r="OF1860" s="72"/>
      <c r="OG1860" s="72"/>
      <c r="OH1860" s="72"/>
      <c r="OI1860" s="72"/>
      <c r="OJ1860" s="72"/>
      <c r="OK1860" s="72"/>
      <c r="OL1860" s="72"/>
      <c r="OM1860" s="72"/>
      <c r="ON1860" s="72"/>
      <c r="OO1860" s="72"/>
      <c r="OP1860" s="72"/>
      <c r="OQ1860" s="72"/>
      <c r="OR1860" s="72"/>
      <c r="OS1860" s="72"/>
      <c r="OT1860" s="72"/>
      <c r="OU1860" s="72"/>
      <c r="OV1860" s="72"/>
      <c r="OW1860" s="72"/>
      <c r="OX1860" s="72"/>
      <c r="OY1860" s="72"/>
      <c r="OZ1860" s="72"/>
      <c r="PA1860" s="72"/>
      <c r="PB1860" s="72"/>
      <c r="PC1860" s="72"/>
      <c r="PD1860" s="72"/>
      <c r="PE1860" s="72"/>
      <c r="PF1860" s="72"/>
      <c r="PG1860" s="72"/>
      <c r="PH1860" s="72"/>
      <c r="PI1860" s="72"/>
      <c r="PJ1860" s="72"/>
      <c r="PK1860" s="72"/>
      <c r="PL1860" s="72"/>
      <c r="PM1860" s="72"/>
      <c r="PN1860" s="72"/>
      <c r="PO1860" s="72"/>
      <c r="PP1860" s="72"/>
      <c r="PQ1860" s="72"/>
      <c r="PR1860" s="72"/>
      <c r="PS1860" s="72"/>
      <c r="PT1860" s="72"/>
      <c r="PU1860" s="72"/>
      <c r="PV1860" s="72"/>
      <c r="PW1860" s="72"/>
      <c r="PX1860" s="72"/>
      <c r="PY1860" s="72"/>
      <c r="PZ1860" s="72"/>
      <c r="QA1860" s="72"/>
      <c r="QB1860" s="72"/>
      <c r="QC1860" s="72"/>
      <c r="QD1860" s="72"/>
      <c r="QE1860" s="72"/>
      <c r="QF1860" s="72"/>
      <c r="QG1860" s="72"/>
      <c r="QH1860" s="72"/>
      <c r="QI1860" s="72"/>
      <c r="QJ1860" s="72"/>
      <c r="QK1860" s="72"/>
      <c r="QL1860" s="72"/>
      <c r="QM1860" s="72"/>
      <c r="QN1860" s="72"/>
      <c r="QO1860" s="72"/>
      <c r="QP1860" s="72"/>
      <c r="QQ1860" s="72"/>
      <c r="QR1860" s="72"/>
      <c r="QS1860" s="72"/>
      <c r="QT1860" s="72"/>
      <c r="QU1860" s="72"/>
      <c r="QV1860" s="72"/>
      <c r="QW1860" s="72"/>
      <c r="QX1860" s="72"/>
      <c r="QY1860" s="72"/>
      <c r="QZ1860" s="72"/>
      <c r="RA1860" s="72"/>
      <c r="RB1860" s="72"/>
      <c r="RC1860" s="72"/>
      <c r="RD1860" s="72"/>
      <c r="RE1860" s="72"/>
      <c r="RF1860" s="72"/>
      <c r="RG1860" s="72"/>
      <c r="RH1860" s="72"/>
      <c r="RI1860" s="72"/>
      <c r="RJ1860" s="72"/>
      <c r="RK1860" s="72"/>
      <c r="RL1860" s="72"/>
      <c r="RM1860" s="72"/>
      <c r="RN1860" s="72"/>
      <c r="RO1860" s="72"/>
      <c r="RP1860" s="72"/>
      <c r="RQ1860" s="72"/>
      <c r="RR1860" s="72"/>
      <c r="RS1860" s="72"/>
      <c r="RT1860" s="72"/>
      <c r="RU1860" s="72"/>
      <c r="RV1860" s="72"/>
      <c r="RW1860" s="72"/>
      <c r="RX1860" s="72"/>
      <c r="RY1860" s="72"/>
      <c r="RZ1860" s="72"/>
      <c r="SA1860" s="72"/>
      <c r="SB1860" s="72"/>
      <c r="SC1860" s="72"/>
      <c r="SD1860" s="72"/>
      <c r="SE1860" s="72"/>
      <c r="SF1860" s="72"/>
      <c r="SG1860" s="72"/>
      <c r="SH1860" s="72"/>
      <c r="SI1860" s="72"/>
      <c r="SJ1860" s="72"/>
      <c r="SK1860" s="72"/>
      <c r="SL1860" s="72"/>
      <c r="SM1860" s="72"/>
      <c r="SN1860" s="72"/>
      <c r="SO1860" s="72"/>
      <c r="SP1860" s="72"/>
      <c r="SQ1860" s="72"/>
      <c r="SR1860" s="72"/>
      <c r="SS1860" s="72"/>
      <c r="ST1860" s="72"/>
      <c r="SU1860" s="72"/>
      <c r="SV1860" s="72"/>
      <c r="SW1860" s="72"/>
      <c r="SX1860" s="72"/>
      <c r="SY1860" s="72"/>
      <c r="SZ1860" s="72"/>
      <c r="TA1860" s="72"/>
      <c r="TB1860" s="72"/>
      <c r="TC1860" s="72"/>
    </row>
    <row r="1861" spans="1:523" ht="16.5" customHeight="1" x14ac:dyDescent="0.2">
      <c r="A1861" s="20">
        <v>1265</v>
      </c>
      <c r="B1861" s="20" t="s">
        <v>76</v>
      </c>
      <c r="C1861" s="20" t="s">
        <v>22</v>
      </c>
      <c r="D1861" s="20" t="s">
        <v>49</v>
      </c>
      <c r="E1861" s="20" t="s">
        <v>1345</v>
      </c>
      <c r="F1861" s="22" t="s">
        <v>1321</v>
      </c>
      <c r="G1861" s="20" t="s">
        <v>84</v>
      </c>
      <c r="H1861" s="20" t="s">
        <v>35</v>
      </c>
      <c r="I1861" s="20" t="s">
        <v>27</v>
      </c>
      <c r="J1861" s="123" t="s">
        <v>1318</v>
      </c>
      <c r="K1861" s="20" t="s">
        <v>269</v>
      </c>
      <c r="L1861" s="20" t="s">
        <v>266</v>
      </c>
      <c r="M1861" s="20">
        <v>1</v>
      </c>
      <c r="N1861" s="49">
        <v>45468</v>
      </c>
      <c r="O1861" s="48">
        <v>350000000</v>
      </c>
      <c r="P1861" s="23">
        <v>0</v>
      </c>
      <c r="Q1861" s="24">
        <v>1</v>
      </c>
      <c r="R1861" s="25">
        <v>45839</v>
      </c>
      <c r="S1861" s="20" t="s">
        <v>36</v>
      </c>
      <c r="T1861" s="26">
        <v>350000000</v>
      </c>
      <c r="U1861" s="28" t="s">
        <v>31</v>
      </c>
      <c r="V1861" s="132" t="s">
        <v>60</v>
      </c>
      <c r="W1861" s="72"/>
      <c r="X1861" s="72"/>
      <c r="Y1861" s="72"/>
      <c r="Z1861" s="72"/>
      <c r="AA1861" s="72"/>
      <c r="AB1861" s="72"/>
      <c r="AC1861" s="72"/>
      <c r="AD1861" s="72"/>
      <c r="AE1861" s="72"/>
      <c r="AF1861" s="72"/>
      <c r="AG1861" s="72"/>
      <c r="AH1861" s="72"/>
      <c r="AI1861" s="72"/>
      <c r="AJ1861" s="72"/>
      <c r="AK1861" s="72"/>
      <c r="AL1861" s="72"/>
      <c r="AM1861" s="72"/>
      <c r="AN1861" s="72"/>
      <c r="AO1861" s="72"/>
      <c r="AP1861" s="72"/>
      <c r="AQ1861" s="72"/>
      <c r="AR1861" s="72"/>
      <c r="AS1861" s="72"/>
      <c r="AT1861" s="72"/>
      <c r="AU1861" s="72"/>
      <c r="AV1861" s="72"/>
      <c r="AW1861" s="72"/>
      <c r="AX1861" s="72"/>
      <c r="AY1861" s="72"/>
      <c r="AZ1861" s="72"/>
      <c r="BA1861" s="72"/>
      <c r="BB1861" s="72"/>
      <c r="BC1861" s="72"/>
      <c r="BD1861" s="72"/>
      <c r="BE1861" s="72"/>
      <c r="BF1861" s="72"/>
      <c r="BG1861" s="72"/>
      <c r="BH1861" s="72"/>
      <c r="BI1861" s="72"/>
      <c r="BJ1861" s="72"/>
      <c r="BK1861" s="72"/>
      <c r="BL1861" s="72"/>
      <c r="BM1861" s="72"/>
      <c r="BN1861" s="72"/>
      <c r="BO1861" s="72"/>
      <c r="BP1861" s="72"/>
      <c r="BQ1861" s="72"/>
      <c r="BR1861" s="72"/>
      <c r="BS1861" s="72"/>
      <c r="BT1861" s="72"/>
      <c r="BU1861" s="72"/>
      <c r="BV1861" s="72"/>
      <c r="BW1861" s="72"/>
      <c r="BX1861" s="72"/>
      <c r="BY1861" s="72"/>
      <c r="BZ1861" s="72"/>
      <c r="CA1861" s="72"/>
      <c r="CB1861" s="72"/>
      <c r="CC1861" s="72"/>
      <c r="CD1861" s="72"/>
      <c r="CE1861" s="72"/>
      <c r="CF1861" s="72"/>
      <c r="CG1861" s="72"/>
      <c r="CH1861" s="72"/>
      <c r="CI1861" s="72"/>
      <c r="CJ1861" s="72"/>
      <c r="CK1861" s="72"/>
      <c r="CL1861" s="72"/>
      <c r="CM1861" s="72"/>
      <c r="CN1861" s="72"/>
      <c r="CO1861" s="72"/>
      <c r="CP1861" s="72"/>
      <c r="CQ1861" s="72"/>
      <c r="CR1861" s="72"/>
      <c r="CS1861" s="72"/>
      <c r="CT1861" s="72"/>
      <c r="CU1861" s="72"/>
      <c r="CV1861" s="72"/>
      <c r="CW1861" s="72"/>
      <c r="CX1861" s="72"/>
      <c r="CY1861" s="72"/>
      <c r="CZ1861" s="72"/>
      <c r="DA1861" s="72"/>
      <c r="DB1861" s="72"/>
      <c r="DC1861" s="72"/>
      <c r="DD1861" s="72"/>
      <c r="DE1861" s="72"/>
      <c r="DF1861" s="72"/>
      <c r="DG1861" s="72"/>
      <c r="DH1861" s="72"/>
      <c r="DI1861" s="72"/>
      <c r="DJ1861" s="72"/>
      <c r="DK1861" s="72"/>
      <c r="DL1861" s="72"/>
      <c r="DM1861" s="72"/>
      <c r="DN1861" s="72"/>
      <c r="DO1861" s="72"/>
      <c r="DP1861" s="72"/>
      <c r="DQ1861" s="72"/>
      <c r="DR1861" s="72"/>
      <c r="DS1861" s="72"/>
      <c r="DT1861" s="72"/>
      <c r="DU1861" s="72"/>
      <c r="DV1861" s="72"/>
      <c r="DW1861" s="72"/>
      <c r="DX1861" s="72"/>
      <c r="DY1861" s="72"/>
      <c r="DZ1861" s="72"/>
      <c r="EA1861" s="72"/>
      <c r="EB1861" s="72"/>
      <c r="EC1861" s="72"/>
      <c r="ED1861" s="72"/>
      <c r="EE1861" s="72"/>
      <c r="EF1861" s="72"/>
      <c r="EG1861" s="72"/>
      <c r="EH1861" s="72"/>
      <c r="EI1861" s="72"/>
      <c r="EJ1861" s="72"/>
      <c r="EK1861" s="72"/>
      <c r="EL1861" s="72"/>
      <c r="EM1861" s="72"/>
      <c r="EN1861" s="72"/>
      <c r="EO1861" s="72"/>
      <c r="EP1861" s="72"/>
      <c r="EQ1861" s="72"/>
      <c r="ER1861" s="72"/>
      <c r="ES1861" s="72"/>
      <c r="ET1861" s="72"/>
      <c r="EU1861" s="72"/>
      <c r="EV1861" s="72"/>
      <c r="EW1861" s="72"/>
      <c r="EX1861" s="72"/>
      <c r="EY1861" s="72"/>
      <c r="EZ1861" s="72"/>
      <c r="FA1861" s="72"/>
      <c r="FB1861" s="72"/>
      <c r="FC1861" s="72"/>
      <c r="FD1861" s="72"/>
      <c r="FE1861" s="72"/>
      <c r="FF1861" s="72"/>
      <c r="FG1861" s="72"/>
      <c r="FH1861" s="72"/>
      <c r="FI1861" s="72"/>
      <c r="FJ1861" s="72"/>
      <c r="FK1861" s="72"/>
      <c r="FL1861" s="72"/>
      <c r="FM1861" s="72"/>
      <c r="FN1861" s="72"/>
      <c r="FO1861" s="72"/>
      <c r="FP1861" s="72"/>
      <c r="FQ1861" s="72"/>
      <c r="FR1861" s="72"/>
      <c r="FS1861" s="72"/>
      <c r="FT1861" s="72"/>
      <c r="FU1861" s="72"/>
      <c r="FV1861" s="72"/>
      <c r="FW1861" s="72"/>
      <c r="FX1861" s="72"/>
      <c r="FY1861" s="72"/>
      <c r="FZ1861" s="72"/>
      <c r="GA1861" s="72"/>
      <c r="GB1861" s="72"/>
      <c r="GC1861" s="72"/>
      <c r="GD1861" s="72"/>
      <c r="GE1861" s="72"/>
      <c r="GF1861" s="72"/>
      <c r="GG1861" s="72"/>
      <c r="GH1861" s="72"/>
      <c r="GI1861" s="72"/>
      <c r="GJ1861" s="72"/>
      <c r="GK1861" s="72"/>
      <c r="GL1861" s="72"/>
      <c r="GM1861" s="72"/>
      <c r="GN1861" s="72"/>
      <c r="GO1861" s="72"/>
      <c r="GP1861" s="72"/>
      <c r="GQ1861" s="72"/>
      <c r="GR1861" s="72"/>
      <c r="GS1861" s="72"/>
      <c r="GT1861" s="72"/>
      <c r="GU1861" s="72"/>
      <c r="GV1861" s="72"/>
      <c r="GW1861" s="72"/>
      <c r="GX1861" s="72"/>
      <c r="GY1861" s="72"/>
      <c r="GZ1861" s="72"/>
      <c r="HA1861" s="72"/>
      <c r="HB1861" s="72"/>
      <c r="HC1861" s="72"/>
      <c r="HD1861" s="72"/>
      <c r="HE1861" s="72"/>
      <c r="HF1861" s="72"/>
      <c r="HG1861" s="72"/>
      <c r="HH1861" s="72"/>
      <c r="HI1861" s="72"/>
      <c r="HJ1861" s="72"/>
      <c r="HK1861" s="72"/>
      <c r="HL1861" s="72"/>
      <c r="HM1861" s="72"/>
      <c r="HN1861" s="72"/>
      <c r="HO1861" s="72"/>
      <c r="HP1861" s="72"/>
      <c r="HQ1861" s="72"/>
      <c r="HR1861" s="72"/>
      <c r="HS1861" s="72"/>
      <c r="HT1861" s="72"/>
      <c r="HU1861" s="72"/>
      <c r="HV1861" s="72"/>
      <c r="HW1861" s="72"/>
      <c r="HX1861" s="72"/>
      <c r="HY1861" s="72"/>
      <c r="HZ1861" s="72"/>
      <c r="IA1861" s="72"/>
      <c r="IB1861" s="72"/>
      <c r="IC1861" s="72"/>
      <c r="ID1861" s="72"/>
      <c r="IE1861" s="72"/>
      <c r="IF1861" s="72"/>
      <c r="IG1861" s="72"/>
      <c r="IH1861" s="72"/>
      <c r="II1861" s="72"/>
      <c r="IJ1861" s="72"/>
      <c r="IK1861" s="72"/>
      <c r="IL1861" s="72"/>
      <c r="IM1861" s="72"/>
      <c r="IN1861" s="72"/>
      <c r="IO1861" s="72"/>
      <c r="IP1861" s="72"/>
      <c r="IQ1861" s="72"/>
      <c r="IR1861" s="72"/>
      <c r="IS1861" s="72"/>
      <c r="IT1861" s="72"/>
      <c r="IU1861" s="72"/>
      <c r="IV1861" s="72"/>
      <c r="IW1861" s="72"/>
      <c r="IX1861" s="72"/>
      <c r="IY1861" s="72"/>
      <c r="IZ1861" s="72"/>
      <c r="JA1861" s="72"/>
      <c r="JB1861" s="72"/>
      <c r="JC1861" s="72"/>
      <c r="JD1861" s="72"/>
      <c r="JE1861" s="72"/>
      <c r="JF1861" s="72"/>
      <c r="JG1861" s="72"/>
      <c r="JH1861" s="72"/>
      <c r="JI1861" s="72"/>
      <c r="JJ1861" s="72"/>
      <c r="JK1861" s="72"/>
      <c r="JL1861" s="72"/>
      <c r="JM1861" s="72"/>
      <c r="JN1861" s="72"/>
      <c r="JO1861" s="72"/>
      <c r="JP1861" s="72"/>
      <c r="JQ1861" s="72"/>
      <c r="JR1861" s="72"/>
      <c r="JS1861" s="72"/>
      <c r="JT1861" s="72"/>
      <c r="JU1861" s="72"/>
      <c r="JV1861" s="72"/>
      <c r="JW1861" s="72"/>
      <c r="JX1861" s="72"/>
      <c r="JY1861" s="72"/>
      <c r="JZ1861" s="72"/>
      <c r="KA1861" s="72"/>
      <c r="KB1861" s="72"/>
      <c r="KC1861" s="72"/>
      <c r="KD1861" s="72"/>
      <c r="KE1861" s="72"/>
      <c r="KF1861" s="72"/>
      <c r="KG1861" s="72"/>
      <c r="KH1861" s="72"/>
      <c r="KI1861" s="72"/>
      <c r="KJ1861" s="72"/>
      <c r="KK1861" s="72"/>
      <c r="KL1861" s="72"/>
      <c r="KM1861" s="72"/>
      <c r="KN1861" s="72"/>
      <c r="KO1861" s="72"/>
      <c r="KP1861" s="72"/>
      <c r="KQ1861" s="72"/>
      <c r="KR1861" s="72"/>
      <c r="KS1861" s="72"/>
      <c r="KT1861" s="72"/>
      <c r="KU1861" s="72"/>
      <c r="KV1861" s="72"/>
      <c r="KW1861" s="72"/>
      <c r="KX1861" s="72"/>
      <c r="KY1861" s="72"/>
      <c r="KZ1861" s="72"/>
      <c r="LA1861" s="72"/>
      <c r="LB1861" s="72"/>
      <c r="LC1861" s="72"/>
      <c r="LD1861" s="72"/>
      <c r="LE1861" s="72"/>
      <c r="LF1861" s="72"/>
      <c r="LG1861" s="72"/>
      <c r="LH1861" s="72"/>
      <c r="LI1861" s="72"/>
      <c r="LJ1861" s="72"/>
      <c r="LK1861" s="72"/>
      <c r="LL1861" s="72"/>
      <c r="LM1861" s="72"/>
      <c r="LN1861" s="72"/>
      <c r="LO1861" s="72"/>
      <c r="LP1861" s="72"/>
      <c r="LQ1861" s="72"/>
      <c r="LR1861" s="72"/>
      <c r="LS1861" s="72"/>
      <c r="LT1861" s="72"/>
      <c r="LU1861" s="72"/>
      <c r="LV1861" s="72"/>
      <c r="LW1861" s="72"/>
      <c r="LX1861" s="72"/>
      <c r="LY1861" s="72"/>
      <c r="LZ1861" s="72"/>
      <c r="MA1861" s="72"/>
      <c r="MB1861" s="72"/>
      <c r="MC1861" s="72"/>
      <c r="MD1861" s="72"/>
      <c r="ME1861" s="72"/>
      <c r="MF1861" s="72"/>
      <c r="MG1861" s="72"/>
      <c r="MH1861" s="72"/>
      <c r="MI1861" s="72"/>
      <c r="MJ1861" s="72"/>
      <c r="MK1861" s="72"/>
      <c r="ML1861" s="72"/>
      <c r="MM1861" s="72"/>
      <c r="MN1861" s="72"/>
      <c r="MO1861" s="72"/>
      <c r="MP1861" s="72"/>
      <c r="MQ1861" s="72"/>
      <c r="MR1861" s="72"/>
      <c r="MS1861" s="72"/>
      <c r="MT1861" s="72"/>
      <c r="MU1861" s="72"/>
      <c r="MV1861" s="72"/>
      <c r="MW1861" s="72"/>
      <c r="MX1861" s="72"/>
      <c r="MY1861" s="72"/>
      <c r="MZ1861" s="72"/>
      <c r="NA1861" s="72"/>
      <c r="NB1861" s="72"/>
      <c r="NC1861" s="72"/>
      <c r="ND1861" s="72"/>
      <c r="NE1861" s="72"/>
      <c r="NF1861" s="72"/>
      <c r="NG1861" s="72"/>
      <c r="NH1861" s="72"/>
      <c r="NI1861" s="72"/>
      <c r="NJ1861" s="72"/>
      <c r="NK1861" s="72"/>
      <c r="NL1861" s="72"/>
      <c r="NM1861" s="72"/>
      <c r="NN1861" s="72"/>
      <c r="NO1861" s="72"/>
      <c r="NP1861" s="72"/>
      <c r="NQ1861" s="72"/>
      <c r="NR1861" s="72"/>
      <c r="NS1861" s="72"/>
      <c r="NT1861" s="72"/>
      <c r="NU1861" s="72"/>
      <c r="NV1861" s="72"/>
      <c r="NW1861" s="72"/>
      <c r="NX1861" s="72"/>
      <c r="NY1861" s="72"/>
      <c r="NZ1861" s="72"/>
      <c r="OA1861" s="72"/>
      <c r="OB1861" s="72"/>
      <c r="OC1861" s="72"/>
      <c r="OD1861" s="72"/>
      <c r="OE1861" s="72"/>
      <c r="OF1861" s="72"/>
      <c r="OG1861" s="72"/>
      <c r="OH1861" s="72"/>
      <c r="OI1861" s="72"/>
      <c r="OJ1861" s="72"/>
      <c r="OK1861" s="72"/>
      <c r="OL1861" s="72"/>
      <c r="OM1861" s="72"/>
      <c r="ON1861" s="72"/>
      <c r="OO1861" s="72"/>
      <c r="OP1861" s="72"/>
      <c r="OQ1861" s="72"/>
      <c r="OR1861" s="72"/>
      <c r="OS1861" s="72"/>
      <c r="OT1861" s="72"/>
      <c r="OU1861" s="72"/>
      <c r="OV1861" s="72"/>
      <c r="OW1861" s="72"/>
      <c r="OX1861" s="72"/>
      <c r="OY1861" s="72"/>
      <c r="OZ1861" s="72"/>
      <c r="PA1861" s="72"/>
      <c r="PB1861" s="72"/>
      <c r="PC1861" s="72"/>
      <c r="PD1861" s="72"/>
      <c r="PE1861" s="72"/>
      <c r="PF1861" s="72"/>
      <c r="PG1861" s="72"/>
      <c r="PH1861" s="72"/>
      <c r="PI1861" s="72"/>
      <c r="PJ1861" s="72"/>
      <c r="PK1861" s="72"/>
      <c r="PL1861" s="72"/>
      <c r="PM1861" s="72"/>
      <c r="PN1861" s="72"/>
      <c r="PO1861" s="72"/>
      <c r="PP1861" s="72"/>
      <c r="PQ1861" s="72"/>
      <c r="PR1861" s="72"/>
      <c r="PS1861" s="72"/>
      <c r="PT1861" s="72"/>
      <c r="PU1861" s="72"/>
      <c r="PV1861" s="72"/>
      <c r="PW1861" s="72"/>
      <c r="PX1861" s="72"/>
      <c r="PY1861" s="72"/>
      <c r="PZ1861" s="72"/>
      <c r="QA1861" s="72"/>
      <c r="QB1861" s="72"/>
      <c r="QC1861" s="72"/>
      <c r="QD1861" s="72"/>
      <c r="QE1861" s="72"/>
      <c r="QF1861" s="72"/>
      <c r="QG1861" s="72"/>
      <c r="QH1861" s="72"/>
      <c r="QI1861" s="72"/>
      <c r="QJ1861" s="72"/>
      <c r="QK1861" s="72"/>
      <c r="QL1861" s="72"/>
      <c r="QM1861" s="72"/>
      <c r="QN1861" s="72"/>
      <c r="QO1861" s="72"/>
      <c r="QP1861" s="72"/>
      <c r="QQ1861" s="72"/>
      <c r="QR1861" s="72"/>
      <c r="QS1861" s="72"/>
      <c r="QT1861" s="72"/>
      <c r="QU1861" s="72"/>
      <c r="QV1861" s="72"/>
      <c r="QW1861" s="72"/>
      <c r="QX1861" s="72"/>
      <c r="QY1861" s="72"/>
      <c r="QZ1861" s="72"/>
      <c r="RA1861" s="72"/>
      <c r="RB1861" s="72"/>
      <c r="RC1861" s="72"/>
      <c r="RD1861" s="72"/>
      <c r="RE1861" s="72"/>
      <c r="RF1861" s="72"/>
      <c r="RG1861" s="72"/>
      <c r="RH1861" s="72"/>
      <c r="RI1861" s="72"/>
      <c r="RJ1861" s="72"/>
      <c r="RK1861" s="72"/>
      <c r="RL1861" s="72"/>
      <c r="RM1861" s="72"/>
      <c r="RN1861" s="72"/>
      <c r="RO1861" s="72"/>
      <c r="RP1861" s="72"/>
      <c r="RQ1861" s="72"/>
      <c r="RR1861" s="72"/>
      <c r="RS1861" s="72"/>
      <c r="RT1861" s="72"/>
      <c r="RU1861" s="72"/>
      <c r="RV1861" s="72"/>
      <c r="RW1861" s="72"/>
      <c r="RX1861" s="72"/>
      <c r="RY1861" s="72"/>
      <c r="RZ1861" s="72"/>
      <c r="SA1861" s="72"/>
      <c r="SB1861" s="72"/>
      <c r="SC1861" s="72"/>
      <c r="SD1861" s="72"/>
      <c r="SE1861" s="72"/>
      <c r="SF1861" s="72"/>
      <c r="SG1861" s="72"/>
      <c r="SH1861" s="72"/>
      <c r="SI1861" s="72"/>
      <c r="SJ1861" s="72"/>
      <c r="SK1861" s="72"/>
      <c r="SL1861" s="72"/>
      <c r="SM1861" s="72"/>
      <c r="SN1861" s="72"/>
      <c r="SO1861" s="72"/>
      <c r="SP1861" s="72"/>
      <c r="SQ1861" s="72"/>
      <c r="SR1861" s="72"/>
      <c r="SS1861" s="72"/>
      <c r="ST1861" s="72"/>
      <c r="SU1861" s="72"/>
      <c r="SV1861" s="72"/>
      <c r="SW1861" s="72"/>
      <c r="SX1861" s="72"/>
      <c r="SY1861" s="72"/>
      <c r="SZ1861" s="72"/>
      <c r="TA1861" s="72"/>
      <c r="TB1861" s="72"/>
      <c r="TC1861" s="72"/>
    </row>
    <row r="1862" spans="1:523" ht="16.5" customHeight="1" x14ac:dyDescent="0.2">
      <c r="A1862" s="20">
        <v>1266</v>
      </c>
      <c r="B1862" s="20" t="s">
        <v>76</v>
      </c>
      <c r="C1862" s="20" t="s">
        <v>22</v>
      </c>
      <c r="D1862" s="20" t="s">
        <v>49</v>
      </c>
      <c r="E1862" s="20" t="s">
        <v>1345</v>
      </c>
      <c r="F1862" s="22" t="s">
        <v>1322</v>
      </c>
      <c r="G1862" s="20" t="s">
        <v>37</v>
      </c>
      <c r="H1862" s="20" t="s">
        <v>35</v>
      </c>
      <c r="I1862" s="20" t="s">
        <v>27</v>
      </c>
      <c r="J1862" s="134" t="s">
        <v>1318</v>
      </c>
      <c r="K1862" s="20" t="s">
        <v>269</v>
      </c>
      <c r="L1862" s="20" t="s">
        <v>266</v>
      </c>
      <c r="M1862" s="20">
        <v>1</v>
      </c>
      <c r="N1862" s="49">
        <v>45468</v>
      </c>
      <c r="O1862" s="48">
        <v>0</v>
      </c>
      <c r="P1862" s="23">
        <v>0</v>
      </c>
      <c r="Q1862" s="24">
        <v>1</v>
      </c>
      <c r="R1862" s="25">
        <v>45839</v>
      </c>
      <c r="S1862" s="20" t="s">
        <v>36</v>
      </c>
      <c r="T1862" s="26">
        <v>0</v>
      </c>
      <c r="U1862" s="28" t="s">
        <v>31</v>
      </c>
      <c r="V1862" s="132" t="s">
        <v>60</v>
      </c>
      <c r="W1862" s="72"/>
      <c r="X1862" s="72"/>
      <c r="Y1862" s="72"/>
      <c r="Z1862" s="72"/>
      <c r="AA1862" s="72"/>
      <c r="AB1862" s="72"/>
      <c r="AC1862" s="72"/>
      <c r="AD1862" s="72"/>
      <c r="AE1862" s="72"/>
      <c r="AF1862" s="72"/>
      <c r="AG1862" s="72"/>
      <c r="AH1862" s="72"/>
      <c r="AI1862" s="72"/>
      <c r="AJ1862" s="72"/>
      <c r="AK1862" s="72"/>
      <c r="AL1862" s="72"/>
      <c r="AM1862" s="72"/>
      <c r="AN1862" s="72"/>
      <c r="AO1862" s="72"/>
      <c r="AP1862" s="72"/>
      <c r="AQ1862" s="72"/>
      <c r="AR1862" s="72"/>
      <c r="AS1862" s="72"/>
      <c r="AT1862" s="72"/>
      <c r="AU1862" s="72"/>
      <c r="AV1862" s="72"/>
      <c r="AW1862" s="72"/>
      <c r="AX1862" s="72"/>
      <c r="AY1862" s="72"/>
      <c r="AZ1862" s="72"/>
      <c r="BA1862" s="72"/>
      <c r="BB1862" s="72"/>
      <c r="BC1862" s="72"/>
      <c r="BD1862" s="72"/>
      <c r="BE1862" s="72"/>
      <c r="BF1862" s="72"/>
      <c r="BG1862" s="72"/>
      <c r="BH1862" s="72"/>
      <c r="BI1862" s="72"/>
      <c r="BJ1862" s="72"/>
      <c r="BK1862" s="72"/>
      <c r="BL1862" s="72"/>
      <c r="BM1862" s="72"/>
      <c r="BN1862" s="72"/>
      <c r="BO1862" s="72"/>
      <c r="BP1862" s="72"/>
      <c r="BQ1862" s="72"/>
      <c r="BR1862" s="72"/>
      <c r="BS1862" s="72"/>
      <c r="BT1862" s="72"/>
      <c r="BU1862" s="72"/>
      <c r="BV1862" s="72"/>
      <c r="BW1862" s="72"/>
      <c r="BX1862" s="72"/>
      <c r="BY1862" s="72"/>
      <c r="BZ1862" s="72"/>
      <c r="CA1862" s="72"/>
      <c r="CB1862" s="72"/>
      <c r="CC1862" s="72"/>
      <c r="CD1862" s="72"/>
      <c r="CE1862" s="72"/>
      <c r="CF1862" s="72"/>
      <c r="CG1862" s="72"/>
      <c r="CH1862" s="72"/>
      <c r="CI1862" s="72"/>
      <c r="CJ1862" s="72"/>
      <c r="CK1862" s="72"/>
      <c r="CL1862" s="72"/>
      <c r="CM1862" s="72"/>
      <c r="CN1862" s="72"/>
      <c r="CO1862" s="72"/>
      <c r="CP1862" s="72"/>
      <c r="CQ1862" s="72"/>
      <c r="CR1862" s="72"/>
      <c r="CS1862" s="72"/>
      <c r="CT1862" s="72"/>
      <c r="CU1862" s="72"/>
      <c r="CV1862" s="72"/>
      <c r="CW1862" s="72"/>
      <c r="CX1862" s="72"/>
      <c r="CY1862" s="72"/>
      <c r="CZ1862" s="72"/>
      <c r="DA1862" s="72"/>
      <c r="DB1862" s="72"/>
      <c r="DC1862" s="72"/>
      <c r="DD1862" s="72"/>
      <c r="DE1862" s="72"/>
      <c r="DF1862" s="72"/>
      <c r="DG1862" s="72"/>
      <c r="DH1862" s="72"/>
      <c r="DI1862" s="72"/>
      <c r="DJ1862" s="72"/>
      <c r="DK1862" s="72"/>
      <c r="DL1862" s="72"/>
      <c r="DM1862" s="72"/>
      <c r="DN1862" s="72"/>
      <c r="DO1862" s="72"/>
      <c r="DP1862" s="72"/>
      <c r="DQ1862" s="72"/>
      <c r="DR1862" s="72"/>
      <c r="DS1862" s="72"/>
      <c r="DT1862" s="72"/>
      <c r="DU1862" s="72"/>
      <c r="DV1862" s="72"/>
      <c r="DW1862" s="72"/>
      <c r="DX1862" s="72"/>
      <c r="DY1862" s="72"/>
      <c r="DZ1862" s="72"/>
      <c r="EA1862" s="72"/>
      <c r="EB1862" s="72"/>
      <c r="EC1862" s="72"/>
      <c r="ED1862" s="72"/>
      <c r="EE1862" s="72"/>
      <c r="EF1862" s="72"/>
      <c r="EG1862" s="72"/>
      <c r="EH1862" s="72"/>
      <c r="EI1862" s="72"/>
      <c r="EJ1862" s="72"/>
      <c r="EK1862" s="72"/>
      <c r="EL1862" s="72"/>
      <c r="EM1862" s="72"/>
      <c r="EN1862" s="72"/>
      <c r="EO1862" s="72"/>
      <c r="EP1862" s="72"/>
      <c r="EQ1862" s="72"/>
      <c r="ER1862" s="72"/>
      <c r="ES1862" s="72"/>
      <c r="ET1862" s="72"/>
      <c r="EU1862" s="72"/>
      <c r="EV1862" s="72"/>
      <c r="EW1862" s="72"/>
      <c r="EX1862" s="72"/>
      <c r="EY1862" s="72"/>
      <c r="EZ1862" s="72"/>
      <c r="FA1862" s="72"/>
      <c r="FB1862" s="72"/>
      <c r="FC1862" s="72"/>
      <c r="FD1862" s="72"/>
      <c r="FE1862" s="72"/>
      <c r="FF1862" s="72"/>
      <c r="FG1862" s="72"/>
      <c r="FH1862" s="72"/>
      <c r="FI1862" s="72"/>
      <c r="FJ1862" s="72"/>
      <c r="FK1862" s="72"/>
      <c r="FL1862" s="72"/>
      <c r="FM1862" s="72"/>
      <c r="FN1862" s="72"/>
      <c r="FO1862" s="72"/>
      <c r="FP1862" s="72"/>
      <c r="FQ1862" s="72"/>
      <c r="FR1862" s="72"/>
      <c r="FS1862" s="72"/>
      <c r="FT1862" s="72"/>
      <c r="FU1862" s="72"/>
      <c r="FV1862" s="72"/>
      <c r="FW1862" s="72"/>
      <c r="FX1862" s="72"/>
      <c r="FY1862" s="72"/>
      <c r="FZ1862" s="72"/>
      <c r="GA1862" s="72"/>
      <c r="GB1862" s="72"/>
      <c r="GC1862" s="72"/>
      <c r="GD1862" s="72"/>
      <c r="GE1862" s="72"/>
      <c r="GF1862" s="72"/>
      <c r="GG1862" s="72"/>
      <c r="GH1862" s="72"/>
      <c r="GI1862" s="72"/>
      <c r="GJ1862" s="72"/>
      <c r="GK1862" s="72"/>
      <c r="GL1862" s="72"/>
      <c r="GM1862" s="72"/>
      <c r="GN1862" s="72"/>
      <c r="GO1862" s="72"/>
      <c r="GP1862" s="72"/>
      <c r="GQ1862" s="72"/>
      <c r="GR1862" s="72"/>
      <c r="GS1862" s="72"/>
      <c r="GT1862" s="72"/>
      <c r="GU1862" s="72"/>
      <c r="GV1862" s="72"/>
      <c r="GW1862" s="72"/>
      <c r="GX1862" s="72"/>
      <c r="GY1862" s="72"/>
      <c r="GZ1862" s="72"/>
      <c r="HA1862" s="72"/>
      <c r="HB1862" s="72"/>
      <c r="HC1862" s="72"/>
      <c r="HD1862" s="72"/>
      <c r="HE1862" s="72"/>
      <c r="HF1862" s="72"/>
      <c r="HG1862" s="72"/>
      <c r="HH1862" s="72"/>
      <c r="HI1862" s="72"/>
      <c r="HJ1862" s="72"/>
      <c r="HK1862" s="72"/>
      <c r="HL1862" s="72"/>
      <c r="HM1862" s="72"/>
      <c r="HN1862" s="72"/>
      <c r="HO1862" s="72"/>
      <c r="HP1862" s="72"/>
      <c r="HQ1862" s="72"/>
      <c r="HR1862" s="72"/>
      <c r="HS1862" s="72"/>
      <c r="HT1862" s="72"/>
      <c r="HU1862" s="72"/>
      <c r="HV1862" s="72"/>
      <c r="HW1862" s="72"/>
      <c r="HX1862" s="72"/>
      <c r="HY1862" s="72"/>
      <c r="HZ1862" s="72"/>
      <c r="IA1862" s="72"/>
      <c r="IB1862" s="72"/>
      <c r="IC1862" s="72"/>
      <c r="ID1862" s="72"/>
      <c r="IE1862" s="72"/>
      <c r="IF1862" s="72"/>
      <c r="IG1862" s="72"/>
      <c r="IH1862" s="72"/>
      <c r="II1862" s="72"/>
      <c r="IJ1862" s="72"/>
      <c r="IK1862" s="72"/>
      <c r="IL1862" s="72"/>
      <c r="IM1862" s="72"/>
      <c r="IN1862" s="72"/>
      <c r="IO1862" s="72"/>
      <c r="IP1862" s="72"/>
      <c r="IQ1862" s="72"/>
      <c r="IR1862" s="72"/>
      <c r="IS1862" s="72"/>
      <c r="IT1862" s="72"/>
      <c r="IU1862" s="72"/>
      <c r="IV1862" s="72"/>
      <c r="IW1862" s="72"/>
      <c r="IX1862" s="72"/>
      <c r="IY1862" s="72"/>
      <c r="IZ1862" s="72"/>
      <c r="JA1862" s="72"/>
      <c r="JB1862" s="72"/>
      <c r="JC1862" s="72"/>
      <c r="JD1862" s="72"/>
      <c r="JE1862" s="72"/>
      <c r="JF1862" s="72"/>
      <c r="JG1862" s="72"/>
      <c r="JH1862" s="72"/>
      <c r="JI1862" s="72"/>
      <c r="JJ1862" s="72"/>
      <c r="JK1862" s="72"/>
      <c r="JL1862" s="72"/>
      <c r="JM1862" s="72"/>
      <c r="JN1862" s="72"/>
      <c r="JO1862" s="72"/>
      <c r="JP1862" s="72"/>
      <c r="JQ1862" s="72"/>
      <c r="JR1862" s="72"/>
      <c r="JS1862" s="72"/>
      <c r="JT1862" s="72"/>
      <c r="JU1862" s="72"/>
      <c r="JV1862" s="72"/>
      <c r="JW1862" s="72"/>
      <c r="JX1862" s="72"/>
      <c r="JY1862" s="72"/>
      <c r="JZ1862" s="72"/>
      <c r="KA1862" s="72"/>
      <c r="KB1862" s="72"/>
      <c r="KC1862" s="72"/>
      <c r="KD1862" s="72"/>
      <c r="KE1862" s="72"/>
      <c r="KF1862" s="72"/>
      <c r="KG1862" s="72"/>
      <c r="KH1862" s="72"/>
      <c r="KI1862" s="72"/>
      <c r="KJ1862" s="72"/>
      <c r="KK1862" s="72"/>
      <c r="KL1862" s="72"/>
      <c r="KM1862" s="72"/>
      <c r="KN1862" s="72"/>
      <c r="KO1862" s="72"/>
      <c r="KP1862" s="72"/>
      <c r="KQ1862" s="72"/>
      <c r="KR1862" s="72"/>
      <c r="KS1862" s="72"/>
      <c r="KT1862" s="72"/>
      <c r="KU1862" s="72"/>
      <c r="KV1862" s="72"/>
      <c r="KW1862" s="72"/>
      <c r="KX1862" s="72"/>
      <c r="KY1862" s="72"/>
      <c r="KZ1862" s="72"/>
      <c r="LA1862" s="72"/>
      <c r="LB1862" s="72"/>
      <c r="LC1862" s="72"/>
      <c r="LD1862" s="72"/>
      <c r="LE1862" s="72"/>
      <c r="LF1862" s="72"/>
      <c r="LG1862" s="72"/>
      <c r="LH1862" s="72"/>
      <c r="LI1862" s="72"/>
      <c r="LJ1862" s="72"/>
      <c r="LK1862" s="72"/>
      <c r="LL1862" s="72"/>
      <c r="LM1862" s="72"/>
      <c r="LN1862" s="72"/>
      <c r="LO1862" s="72"/>
      <c r="LP1862" s="72"/>
      <c r="LQ1862" s="72"/>
      <c r="LR1862" s="72"/>
      <c r="LS1862" s="72"/>
      <c r="LT1862" s="72"/>
      <c r="LU1862" s="72"/>
      <c r="LV1862" s="72"/>
      <c r="LW1862" s="72"/>
      <c r="LX1862" s="72"/>
      <c r="LY1862" s="72"/>
      <c r="LZ1862" s="72"/>
      <c r="MA1862" s="72"/>
      <c r="MB1862" s="72"/>
      <c r="MC1862" s="72"/>
      <c r="MD1862" s="72"/>
      <c r="ME1862" s="72"/>
      <c r="MF1862" s="72"/>
      <c r="MG1862" s="72"/>
      <c r="MH1862" s="72"/>
      <c r="MI1862" s="72"/>
      <c r="MJ1862" s="72"/>
      <c r="MK1862" s="72"/>
      <c r="ML1862" s="72"/>
      <c r="MM1862" s="72"/>
      <c r="MN1862" s="72"/>
      <c r="MO1862" s="72"/>
      <c r="MP1862" s="72"/>
      <c r="MQ1862" s="72"/>
      <c r="MR1862" s="72"/>
      <c r="MS1862" s="72"/>
      <c r="MT1862" s="72"/>
      <c r="MU1862" s="72"/>
      <c r="MV1862" s="72"/>
      <c r="MW1862" s="72"/>
      <c r="MX1862" s="72"/>
      <c r="MY1862" s="72"/>
      <c r="MZ1862" s="72"/>
      <c r="NA1862" s="72"/>
      <c r="NB1862" s="72"/>
      <c r="NC1862" s="72"/>
      <c r="ND1862" s="72"/>
      <c r="NE1862" s="72"/>
      <c r="NF1862" s="72"/>
      <c r="NG1862" s="72"/>
      <c r="NH1862" s="72"/>
      <c r="NI1862" s="72"/>
      <c r="NJ1862" s="72"/>
      <c r="NK1862" s="72"/>
      <c r="NL1862" s="72"/>
      <c r="NM1862" s="72"/>
      <c r="NN1862" s="72"/>
      <c r="NO1862" s="72"/>
      <c r="NP1862" s="72"/>
      <c r="NQ1862" s="72"/>
      <c r="NR1862" s="72"/>
      <c r="NS1862" s="72"/>
      <c r="NT1862" s="72"/>
      <c r="NU1862" s="72"/>
      <c r="NV1862" s="72"/>
      <c r="NW1862" s="72"/>
      <c r="NX1862" s="72"/>
      <c r="NY1862" s="72"/>
      <c r="NZ1862" s="72"/>
      <c r="OA1862" s="72"/>
      <c r="OB1862" s="72"/>
      <c r="OC1862" s="72"/>
      <c r="OD1862" s="72"/>
      <c r="OE1862" s="72"/>
      <c r="OF1862" s="72"/>
      <c r="OG1862" s="72"/>
      <c r="OH1862" s="72"/>
      <c r="OI1862" s="72"/>
      <c r="OJ1862" s="72"/>
      <c r="OK1862" s="72"/>
      <c r="OL1862" s="72"/>
      <c r="OM1862" s="72"/>
      <c r="ON1862" s="72"/>
      <c r="OO1862" s="72"/>
      <c r="OP1862" s="72"/>
      <c r="OQ1862" s="72"/>
      <c r="OR1862" s="72"/>
      <c r="OS1862" s="72"/>
      <c r="OT1862" s="72"/>
      <c r="OU1862" s="72"/>
      <c r="OV1862" s="72"/>
      <c r="OW1862" s="72"/>
      <c r="OX1862" s="72"/>
      <c r="OY1862" s="72"/>
      <c r="OZ1862" s="72"/>
      <c r="PA1862" s="72"/>
      <c r="PB1862" s="72"/>
      <c r="PC1862" s="72"/>
      <c r="PD1862" s="72"/>
      <c r="PE1862" s="72"/>
      <c r="PF1862" s="72"/>
      <c r="PG1862" s="72"/>
      <c r="PH1862" s="72"/>
      <c r="PI1862" s="72"/>
      <c r="PJ1862" s="72"/>
      <c r="PK1862" s="72"/>
      <c r="PL1862" s="72"/>
      <c r="PM1862" s="72"/>
      <c r="PN1862" s="72"/>
      <c r="PO1862" s="72"/>
      <c r="PP1862" s="72"/>
      <c r="PQ1862" s="72"/>
      <c r="PR1862" s="72"/>
      <c r="PS1862" s="72"/>
      <c r="PT1862" s="72"/>
      <c r="PU1862" s="72"/>
      <c r="PV1862" s="72"/>
      <c r="PW1862" s="72"/>
      <c r="PX1862" s="72"/>
      <c r="PY1862" s="72"/>
      <c r="PZ1862" s="72"/>
      <c r="QA1862" s="72"/>
      <c r="QB1862" s="72"/>
      <c r="QC1862" s="72"/>
      <c r="QD1862" s="72"/>
      <c r="QE1862" s="72"/>
      <c r="QF1862" s="72"/>
      <c r="QG1862" s="72"/>
      <c r="QH1862" s="72"/>
      <c r="QI1862" s="72"/>
      <c r="QJ1862" s="72"/>
      <c r="QK1862" s="72"/>
      <c r="QL1862" s="72"/>
      <c r="QM1862" s="72"/>
      <c r="QN1862" s="72"/>
      <c r="QO1862" s="72"/>
      <c r="QP1862" s="72"/>
      <c r="QQ1862" s="72"/>
      <c r="QR1862" s="72"/>
      <c r="QS1862" s="72"/>
      <c r="QT1862" s="72"/>
      <c r="QU1862" s="72"/>
      <c r="QV1862" s="72"/>
      <c r="QW1862" s="72"/>
      <c r="QX1862" s="72"/>
      <c r="QY1862" s="72"/>
      <c r="QZ1862" s="72"/>
      <c r="RA1862" s="72"/>
      <c r="RB1862" s="72"/>
      <c r="RC1862" s="72"/>
      <c r="RD1862" s="72"/>
      <c r="RE1862" s="72"/>
      <c r="RF1862" s="72"/>
      <c r="RG1862" s="72"/>
      <c r="RH1862" s="72"/>
      <c r="RI1862" s="72"/>
      <c r="RJ1862" s="72"/>
      <c r="RK1862" s="72"/>
      <c r="RL1862" s="72"/>
      <c r="RM1862" s="72"/>
      <c r="RN1862" s="72"/>
      <c r="RO1862" s="72"/>
      <c r="RP1862" s="72"/>
      <c r="RQ1862" s="72"/>
      <c r="RR1862" s="72"/>
      <c r="RS1862" s="72"/>
      <c r="RT1862" s="72"/>
      <c r="RU1862" s="72"/>
      <c r="RV1862" s="72"/>
      <c r="RW1862" s="72"/>
      <c r="RX1862" s="72"/>
      <c r="RY1862" s="72"/>
      <c r="RZ1862" s="72"/>
      <c r="SA1862" s="72"/>
      <c r="SB1862" s="72"/>
      <c r="SC1862" s="72"/>
      <c r="SD1862" s="72"/>
      <c r="SE1862" s="72"/>
      <c r="SF1862" s="72"/>
      <c r="SG1862" s="72"/>
      <c r="SH1862" s="72"/>
      <c r="SI1862" s="72"/>
      <c r="SJ1862" s="72"/>
      <c r="SK1862" s="72"/>
      <c r="SL1862" s="72"/>
      <c r="SM1862" s="72"/>
      <c r="SN1862" s="72"/>
      <c r="SO1862" s="72"/>
      <c r="SP1862" s="72"/>
      <c r="SQ1862" s="72"/>
      <c r="SR1862" s="72"/>
      <c r="SS1862" s="72"/>
      <c r="ST1862" s="72"/>
      <c r="SU1862" s="72"/>
      <c r="SV1862" s="72"/>
      <c r="SW1862" s="72"/>
      <c r="SX1862" s="72"/>
      <c r="SY1862" s="72"/>
      <c r="SZ1862" s="72"/>
      <c r="TA1862" s="72"/>
      <c r="TB1862" s="72"/>
      <c r="TC1862" s="72"/>
    </row>
    <row r="1863" spans="1:523" ht="16.5" customHeight="1" x14ac:dyDescent="0.2">
      <c r="A1863" s="20">
        <v>1267</v>
      </c>
      <c r="B1863" s="20" t="s">
        <v>76</v>
      </c>
      <c r="C1863" s="20" t="s">
        <v>22</v>
      </c>
      <c r="D1863" s="20" t="s">
        <v>49</v>
      </c>
      <c r="E1863" s="20" t="s">
        <v>1345</v>
      </c>
      <c r="F1863" s="22" t="s">
        <v>1323</v>
      </c>
      <c r="G1863" s="20" t="s">
        <v>84</v>
      </c>
      <c r="H1863" s="20" t="s">
        <v>35</v>
      </c>
      <c r="I1863" s="20" t="s">
        <v>27</v>
      </c>
      <c r="J1863" s="21" t="s">
        <v>1318</v>
      </c>
      <c r="K1863" s="84" t="s">
        <v>269</v>
      </c>
      <c r="L1863" s="20" t="s">
        <v>266</v>
      </c>
      <c r="M1863" s="20">
        <v>1</v>
      </c>
      <c r="N1863" s="49">
        <v>45468</v>
      </c>
      <c r="O1863" s="48">
        <v>350000000</v>
      </c>
      <c r="P1863" s="23">
        <v>0</v>
      </c>
      <c r="Q1863" s="24">
        <v>1</v>
      </c>
      <c r="R1863" s="25">
        <v>45839</v>
      </c>
      <c r="S1863" s="20" t="s">
        <v>36</v>
      </c>
      <c r="T1863" s="26">
        <v>350000000</v>
      </c>
      <c r="U1863" s="28" t="s">
        <v>31</v>
      </c>
      <c r="V1863" s="132" t="s">
        <v>60</v>
      </c>
      <c r="W1863" s="72"/>
      <c r="X1863" s="72"/>
      <c r="Y1863" s="72"/>
      <c r="Z1863" s="72"/>
      <c r="AA1863" s="72"/>
      <c r="AB1863" s="72"/>
      <c r="AC1863" s="72"/>
      <c r="AD1863" s="72"/>
      <c r="AE1863" s="72"/>
      <c r="AF1863" s="72"/>
      <c r="AG1863" s="72"/>
      <c r="AH1863" s="72"/>
      <c r="AI1863" s="72"/>
      <c r="AJ1863" s="72"/>
      <c r="AK1863" s="72"/>
      <c r="AL1863" s="72"/>
      <c r="AM1863" s="72"/>
      <c r="AN1863" s="72"/>
      <c r="AO1863" s="72"/>
      <c r="AP1863" s="72"/>
      <c r="AQ1863" s="72"/>
      <c r="AR1863" s="72"/>
      <c r="AS1863" s="72"/>
      <c r="AT1863" s="72"/>
      <c r="AU1863" s="72"/>
      <c r="AV1863" s="72"/>
      <c r="AW1863" s="72"/>
      <c r="AX1863" s="72"/>
      <c r="AY1863" s="72"/>
      <c r="AZ1863" s="72"/>
      <c r="BA1863" s="72"/>
      <c r="BB1863" s="72"/>
      <c r="BC1863" s="72"/>
      <c r="BD1863" s="72"/>
      <c r="BE1863" s="72"/>
      <c r="BF1863" s="72"/>
      <c r="BG1863" s="72"/>
      <c r="BH1863" s="72"/>
      <c r="BI1863" s="72"/>
      <c r="BJ1863" s="72"/>
      <c r="BK1863" s="72"/>
      <c r="BL1863" s="72"/>
      <c r="BM1863" s="72"/>
      <c r="BN1863" s="72"/>
      <c r="BO1863" s="72"/>
      <c r="BP1863" s="72"/>
      <c r="BQ1863" s="72"/>
      <c r="BR1863" s="72"/>
      <c r="BS1863" s="72"/>
      <c r="BT1863" s="72"/>
      <c r="BU1863" s="72"/>
      <c r="BV1863" s="72"/>
      <c r="BW1863" s="72"/>
      <c r="BX1863" s="72"/>
      <c r="BY1863" s="72"/>
      <c r="BZ1863" s="72"/>
      <c r="CA1863" s="72"/>
      <c r="CB1863" s="72"/>
      <c r="CC1863" s="72"/>
      <c r="CD1863" s="72"/>
      <c r="CE1863" s="72"/>
      <c r="CF1863" s="72"/>
      <c r="CG1863" s="72"/>
      <c r="CH1863" s="72"/>
      <c r="CI1863" s="72"/>
      <c r="CJ1863" s="72"/>
      <c r="CK1863" s="72"/>
      <c r="CL1863" s="72"/>
      <c r="CM1863" s="72"/>
      <c r="CN1863" s="72"/>
      <c r="CO1863" s="72"/>
      <c r="CP1863" s="72"/>
      <c r="CQ1863" s="72"/>
      <c r="CR1863" s="72"/>
      <c r="CS1863" s="72"/>
      <c r="CT1863" s="72"/>
      <c r="CU1863" s="72"/>
      <c r="CV1863" s="72"/>
      <c r="CW1863" s="72"/>
      <c r="CX1863" s="72"/>
      <c r="CY1863" s="72"/>
      <c r="CZ1863" s="72"/>
      <c r="DA1863" s="72"/>
      <c r="DB1863" s="72"/>
      <c r="DC1863" s="72"/>
      <c r="DD1863" s="72"/>
      <c r="DE1863" s="72"/>
      <c r="DF1863" s="72"/>
      <c r="DG1863" s="72"/>
      <c r="DH1863" s="72"/>
      <c r="DI1863" s="72"/>
      <c r="DJ1863" s="72"/>
      <c r="DK1863" s="72"/>
      <c r="DL1863" s="72"/>
      <c r="DM1863" s="72"/>
      <c r="DN1863" s="72"/>
      <c r="DO1863" s="72"/>
      <c r="DP1863" s="72"/>
      <c r="DQ1863" s="72"/>
      <c r="DR1863" s="72"/>
      <c r="DS1863" s="72"/>
      <c r="DT1863" s="72"/>
      <c r="DU1863" s="72"/>
      <c r="DV1863" s="72"/>
      <c r="DW1863" s="72"/>
      <c r="DX1863" s="72"/>
      <c r="DY1863" s="72"/>
      <c r="DZ1863" s="72"/>
      <c r="EA1863" s="72"/>
      <c r="EB1863" s="72"/>
      <c r="EC1863" s="72"/>
      <c r="ED1863" s="72"/>
      <c r="EE1863" s="72"/>
      <c r="EF1863" s="72"/>
      <c r="EG1863" s="72"/>
      <c r="EH1863" s="72"/>
      <c r="EI1863" s="72"/>
      <c r="EJ1863" s="72"/>
      <c r="EK1863" s="72"/>
      <c r="EL1863" s="72"/>
      <c r="EM1863" s="72"/>
      <c r="EN1863" s="72"/>
      <c r="EO1863" s="72"/>
      <c r="EP1863" s="72"/>
      <c r="EQ1863" s="72"/>
      <c r="ER1863" s="72"/>
      <c r="ES1863" s="72"/>
      <c r="ET1863" s="72"/>
      <c r="EU1863" s="72"/>
      <c r="EV1863" s="72"/>
      <c r="EW1863" s="72"/>
      <c r="EX1863" s="72"/>
      <c r="EY1863" s="72"/>
      <c r="EZ1863" s="72"/>
      <c r="FA1863" s="72"/>
      <c r="FB1863" s="72"/>
      <c r="FC1863" s="72"/>
      <c r="FD1863" s="72"/>
      <c r="FE1863" s="72"/>
      <c r="FF1863" s="72"/>
      <c r="FG1863" s="72"/>
      <c r="FH1863" s="72"/>
      <c r="FI1863" s="72"/>
      <c r="FJ1863" s="72"/>
      <c r="FK1863" s="72"/>
      <c r="FL1863" s="72"/>
      <c r="FM1863" s="72"/>
      <c r="FN1863" s="72"/>
      <c r="FO1863" s="72"/>
      <c r="FP1863" s="72"/>
      <c r="FQ1863" s="72"/>
      <c r="FR1863" s="72"/>
      <c r="FS1863" s="72"/>
      <c r="FT1863" s="72"/>
      <c r="FU1863" s="72"/>
      <c r="FV1863" s="72"/>
      <c r="FW1863" s="72"/>
      <c r="FX1863" s="72"/>
      <c r="FY1863" s="72"/>
      <c r="FZ1863" s="72"/>
      <c r="GA1863" s="72"/>
      <c r="GB1863" s="72"/>
      <c r="GC1863" s="72"/>
      <c r="GD1863" s="72"/>
      <c r="GE1863" s="72"/>
      <c r="GF1863" s="72"/>
      <c r="GG1863" s="72"/>
      <c r="GH1863" s="72"/>
      <c r="GI1863" s="72"/>
      <c r="GJ1863" s="72"/>
      <c r="GK1863" s="72"/>
      <c r="GL1863" s="72"/>
      <c r="GM1863" s="72"/>
      <c r="GN1863" s="72"/>
      <c r="GO1863" s="72"/>
      <c r="GP1863" s="72"/>
      <c r="GQ1863" s="72"/>
      <c r="GR1863" s="72"/>
      <c r="GS1863" s="72"/>
      <c r="GT1863" s="72"/>
      <c r="GU1863" s="72"/>
      <c r="GV1863" s="72"/>
      <c r="GW1863" s="72"/>
      <c r="GX1863" s="72"/>
      <c r="GY1863" s="72"/>
      <c r="GZ1863" s="72"/>
      <c r="HA1863" s="72"/>
      <c r="HB1863" s="72"/>
      <c r="HC1863" s="72"/>
      <c r="HD1863" s="72"/>
      <c r="HE1863" s="72"/>
      <c r="HF1863" s="72"/>
      <c r="HG1863" s="72"/>
      <c r="HH1863" s="72"/>
      <c r="HI1863" s="72"/>
      <c r="HJ1863" s="72"/>
      <c r="HK1863" s="72"/>
      <c r="HL1863" s="72"/>
      <c r="HM1863" s="72"/>
      <c r="HN1863" s="72"/>
      <c r="HO1863" s="72"/>
      <c r="HP1863" s="72"/>
      <c r="HQ1863" s="72"/>
      <c r="HR1863" s="72"/>
      <c r="HS1863" s="72"/>
      <c r="HT1863" s="72"/>
      <c r="HU1863" s="72"/>
      <c r="HV1863" s="72"/>
      <c r="HW1863" s="72"/>
      <c r="HX1863" s="72"/>
      <c r="HY1863" s="72"/>
      <c r="HZ1863" s="72"/>
      <c r="IA1863" s="72"/>
      <c r="IB1863" s="72"/>
      <c r="IC1863" s="72"/>
      <c r="ID1863" s="72"/>
      <c r="IE1863" s="72"/>
      <c r="IF1863" s="72"/>
      <c r="IG1863" s="72"/>
      <c r="IH1863" s="72"/>
      <c r="II1863" s="72"/>
      <c r="IJ1863" s="72"/>
      <c r="IK1863" s="72"/>
      <c r="IL1863" s="72"/>
      <c r="IM1863" s="72"/>
      <c r="IN1863" s="72"/>
      <c r="IO1863" s="72"/>
      <c r="IP1863" s="72"/>
      <c r="IQ1863" s="72"/>
      <c r="IR1863" s="72"/>
      <c r="IS1863" s="72"/>
      <c r="IT1863" s="72"/>
      <c r="IU1863" s="72"/>
      <c r="IV1863" s="72"/>
      <c r="IW1863" s="72"/>
      <c r="IX1863" s="72"/>
      <c r="IY1863" s="72"/>
      <c r="IZ1863" s="72"/>
      <c r="JA1863" s="72"/>
      <c r="JB1863" s="72"/>
      <c r="JC1863" s="72"/>
      <c r="JD1863" s="72"/>
      <c r="JE1863" s="72"/>
      <c r="JF1863" s="72"/>
      <c r="JG1863" s="72"/>
      <c r="JH1863" s="72"/>
      <c r="JI1863" s="72"/>
      <c r="JJ1863" s="72"/>
      <c r="JK1863" s="72"/>
      <c r="JL1863" s="72"/>
      <c r="JM1863" s="72"/>
      <c r="JN1863" s="72"/>
      <c r="JO1863" s="72"/>
      <c r="JP1863" s="72"/>
      <c r="JQ1863" s="72"/>
      <c r="JR1863" s="72"/>
      <c r="JS1863" s="72"/>
      <c r="JT1863" s="72"/>
      <c r="JU1863" s="72"/>
      <c r="JV1863" s="72"/>
      <c r="JW1863" s="72"/>
      <c r="JX1863" s="72"/>
      <c r="JY1863" s="72"/>
      <c r="JZ1863" s="72"/>
      <c r="KA1863" s="72"/>
      <c r="KB1863" s="72"/>
      <c r="KC1863" s="72"/>
      <c r="KD1863" s="72"/>
      <c r="KE1863" s="72"/>
      <c r="KF1863" s="72"/>
      <c r="KG1863" s="72"/>
      <c r="KH1863" s="72"/>
      <c r="KI1863" s="72"/>
      <c r="KJ1863" s="72"/>
      <c r="KK1863" s="72"/>
      <c r="KL1863" s="72"/>
      <c r="KM1863" s="72"/>
      <c r="KN1863" s="72"/>
      <c r="KO1863" s="72"/>
      <c r="KP1863" s="72"/>
      <c r="KQ1863" s="72"/>
      <c r="KR1863" s="72"/>
      <c r="KS1863" s="72"/>
      <c r="KT1863" s="72"/>
      <c r="KU1863" s="72"/>
      <c r="KV1863" s="72"/>
      <c r="KW1863" s="72"/>
      <c r="KX1863" s="72"/>
      <c r="KY1863" s="72"/>
      <c r="KZ1863" s="72"/>
      <c r="LA1863" s="72"/>
      <c r="LB1863" s="72"/>
      <c r="LC1863" s="72"/>
      <c r="LD1863" s="72"/>
      <c r="LE1863" s="72"/>
      <c r="LF1863" s="72"/>
      <c r="LG1863" s="72"/>
      <c r="LH1863" s="72"/>
      <c r="LI1863" s="72"/>
      <c r="LJ1863" s="72"/>
      <c r="LK1863" s="72"/>
      <c r="LL1863" s="72"/>
      <c r="LM1863" s="72"/>
      <c r="LN1863" s="72"/>
      <c r="LO1863" s="72"/>
      <c r="LP1863" s="72"/>
      <c r="LQ1863" s="72"/>
      <c r="LR1863" s="72"/>
      <c r="LS1863" s="72"/>
      <c r="LT1863" s="72"/>
      <c r="LU1863" s="72"/>
      <c r="LV1863" s="72"/>
      <c r="LW1863" s="72"/>
      <c r="LX1863" s="72"/>
      <c r="LY1863" s="72"/>
      <c r="LZ1863" s="72"/>
      <c r="MA1863" s="72"/>
      <c r="MB1863" s="72"/>
      <c r="MC1863" s="72"/>
      <c r="MD1863" s="72"/>
      <c r="ME1863" s="72"/>
      <c r="MF1863" s="72"/>
      <c r="MG1863" s="72"/>
      <c r="MH1863" s="72"/>
      <c r="MI1863" s="72"/>
      <c r="MJ1863" s="72"/>
      <c r="MK1863" s="72"/>
      <c r="ML1863" s="72"/>
      <c r="MM1863" s="72"/>
      <c r="MN1863" s="72"/>
      <c r="MO1863" s="72"/>
      <c r="MP1863" s="72"/>
      <c r="MQ1863" s="72"/>
      <c r="MR1863" s="72"/>
      <c r="MS1863" s="72"/>
      <c r="MT1863" s="72"/>
      <c r="MU1863" s="72"/>
      <c r="MV1863" s="72"/>
      <c r="MW1863" s="72"/>
      <c r="MX1863" s="72"/>
      <c r="MY1863" s="72"/>
      <c r="MZ1863" s="72"/>
      <c r="NA1863" s="72"/>
      <c r="NB1863" s="72"/>
      <c r="NC1863" s="72"/>
      <c r="ND1863" s="72"/>
      <c r="NE1863" s="72"/>
      <c r="NF1863" s="72"/>
      <c r="NG1863" s="72"/>
      <c r="NH1863" s="72"/>
      <c r="NI1863" s="72"/>
      <c r="NJ1863" s="72"/>
      <c r="NK1863" s="72"/>
      <c r="NL1863" s="72"/>
      <c r="NM1863" s="72"/>
      <c r="NN1863" s="72"/>
      <c r="NO1863" s="72"/>
      <c r="NP1863" s="72"/>
      <c r="NQ1863" s="72"/>
      <c r="NR1863" s="72"/>
      <c r="NS1863" s="72"/>
      <c r="NT1863" s="72"/>
      <c r="NU1863" s="72"/>
      <c r="NV1863" s="72"/>
      <c r="NW1863" s="72"/>
      <c r="NX1863" s="72"/>
      <c r="NY1863" s="72"/>
      <c r="NZ1863" s="72"/>
      <c r="OA1863" s="72"/>
      <c r="OB1863" s="72"/>
      <c r="OC1863" s="72"/>
      <c r="OD1863" s="72"/>
      <c r="OE1863" s="72"/>
      <c r="OF1863" s="72"/>
      <c r="OG1863" s="72"/>
      <c r="OH1863" s="72"/>
      <c r="OI1863" s="72"/>
      <c r="OJ1863" s="72"/>
      <c r="OK1863" s="72"/>
      <c r="OL1863" s="72"/>
      <c r="OM1863" s="72"/>
      <c r="ON1863" s="72"/>
      <c r="OO1863" s="72"/>
      <c r="OP1863" s="72"/>
      <c r="OQ1863" s="72"/>
      <c r="OR1863" s="72"/>
      <c r="OS1863" s="72"/>
      <c r="OT1863" s="72"/>
      <c r="OU1863" s="72"/>
      <c r="OV1863" s="72"/>
      <c r="OW1863" s="72"/>
      <c r="OX1863" s="72"/>
      <c r="OY1863" s="72"/>
      <c r="OZ1863" s="72"/>
      <c r="PA1863" s="72"/>
      <c r="PB1863" s="72"/>
      <c r="PC1863" s="72"/>
      <c r="PD1863" s="72"/>
      <c r="PE1863" s="72"/>
      <c r="PF1863" s="72"/>
      <c r="PG1863" s="72"/>
      <c r="PH1863" s="72"/>
      <c r="PI1863" s="72"/>
      <c r="PJ1863" s="72"/>
      <c r="PK1863" s="72"/>
      <c r="PL1863" s="72"/>
      <c r="PM1863" s="72"/>
      <c r="PN1863" s="72"/>
      <c r="PO1863" s="72"/>
      <c r="PP1863" s="72"/>
      <c r="PQ1863" s="72"/>
      <c r="PR1863" s="72"/>
      <c r="PS1863" s="72"/>
      <c r="PT1863" s="72"/>
      <c r="PU1863" s="72"/>
      <c r="PV1863" s="72"/>
      <c r="PW1863" s="72"/>
      <c r="PX1863" s="72"/>
      <c r="PY1863" s="72"/>
      <c r="PZ1863" s="72"/>
      <c r="QA1863" s="72"/>
      <c r="QB1863" s="72"/>
      <c r="QC1863" s="72"/>
      <c r="QD1863" s="72"/>
      <c r="QE1863" s="72"/>
      <c r="QF1863" s="72"/>
      <c r="QG1863" s="72"/>
      <c r="QH1863" s="72"/>
      <c r="QI1863" s="72"/>
      <c r="QJ1863" s="72"/>
      <c r="QK1863" s="72"/>
      <c r="QL1863" s="72"/>
      <c r="QM1863" s="72"/>
      <c r="QN1863" s="72"/>
      <c r="QO1863" s="72"/>
      <c r="QP1863" s="72"/>
      <c r="QQ1863" s="72"/>
      <c r="QR1863" s="72"/>
      <c r="QS1863" s="72"/>
      <c r="QT1863" s="72"/>
      <c r="QU1863" s="72"/>
      <c r="QV1863" s="72"/>
      <c r="QW1863" s="72"/>
      <c r="QX1863" s="72"/>
      <c r="QY1863" s="72"/>
      <c r="QZ1863" s="72"/>
      <c r="RA1863" s="72"/>
      <c r="RB1863" s="72"/>
      <c r="RC1863" s="72"/>
      <c r="RD1863" s="72"/>
      <c r="RE1863" s="72"/>
      <c r="RF1863" s="72"/>
      <c r="RG1863" s="72"/>
      <c r="RH1863" s="72"/>
      <c r="RI1863" s="72"/>
      <c r="RJ1863" s="72"/>
      <c r="RK1863" s="72"/>
      <c r="RL1863" s="72"/>
      <c r="RM1863" s="72"/>
      <c r="RN1863" s="72"/>
      <c r="RO1863" s="72"/>
      <c r="RP1863" s="72"/>
      <c r="RQ1863" s="72"/>
      <c r="RR1863" s="72"/>
      <c r="RS1863" s="72"/>
      <c r="RT1863" s="72"/>
      <c r="RU1863" s="72"/>
      <c r="RV1863" s="72"/>
      <c r="RW1863" s="72"/>
      <c r="RX1863" s="72"/>
      <c r="RY1863" s="72"/>
      <c r="RZ1863" s="72"/>
      <c r="SA1863" s="72"/>
      <c r="SB1863" s="72"/>
      <c r="SC1863" s="72"/>
      <c r="SD1863" s="72"/>
      <c r="SE1863" s="72"/>
      <c r="SF1863" s="72"/>
      <c r="SG1863" s="72"/>
      <c r="SH1863" s="72"/>
      <c r="SI1863" s="72"/>
      <c r="SJ1863" s="72"/>
      <c r="SK1863" s="72"/>
      <c r="SL1863" s="72"/>
      <c r="SM1863" s="72"/>
      <c r="SN1863" s="72"/>
      <c r="SO1863" s="72"/>
      <c r="SP1863" s="72"/>
      <c r="SQ1863" s="72"/>
      <c r="SR1863" s="72"/>
      <c r="SS1863" s="72"/>
      <c r="ST1863" s="72"/>
      <c r="SU1863" s="72"/>
      <c r="SV1863" s="72"/>
      <c r="SW1863" s="72"/>
      <c r="SX1863" s="72"/>
      <c r="SY1863" s="72"/>
      <c r="SZ1863" s="72"/>
      <c r="TA1863" s="72"/>
      <c r="TB1863" s="72"/>
      <c r="TC1863" s="72"/>
    </row>
    <row r="1864" spans="1:523" ht="16.5" customHeight="1" x14ac:dyDescent="0.2">
      <c r="A1864" s="20">
        <v>1268</v>
      </c>
      <c r="B1864" s="20" t="s">
        <v>76</v>
      </c>
      <c r="C1864" s="20" t="s">
        <v>22</v>
      </c>
      <c r="D1864" s="20" t="s">
        <v>49</v>
      </c>
      <c r="E1864" s="20" t="s">
        <v>1339</v>
      </c>
      <c r="F1864" s="22" t="s">
        <v>1324</v>
      </c>
      <c r="G1864" s="20" t="s">
        <v>25</v>
      </c>
      <c r="H1864" s="20" t="s">
        <v>26</v>
      </c>
      <c r="I1864" s="20" t="s">
        <v>27</v>
      </c>
      <c r="J1864" s="21" t="s">
        <v>1318</v>
      </c>
      <c r="K1864" s="84" t="s">
        <v>269</v>
      </c>
      <c r="L1864" s="20" t="s">
        <v>266</v>
      </c>
      <c r="M1864" s="20">
        <v>1</v>
      </c>
      <c r="N1864" s="49">
        <v>45468</v>
      </c>
      <c r="O1864" s="48">
        <v>350000000</v>
      </c>
      <c r="P1864" s="23">
        <v>0</v>
      </c>
      <c r="Q1864" s="24">
        <v>1</v>
      </c>
      <c r="R1864" s="25">
        <v>45839</v>
      </c>
      <c r="S1864" s="20" t="s">
        <v>36</v>
      </c>
      <c r="T1864" s="26">
        <v>350000000</v>
      </c>
      <c r="U1864" s="28" t="s">
        <v>31</v>
      </c>
      <c r="V1864" s="132" t="s">
        <v>60</v>
      </c>
      <c r="W1864" s="72"/>
      <c r="X1864" s="72"/>
      <c r="Y1864" s="72"/>
      <c r="Z1864" s="72"/>
      <c r="AA1864" s="72"/>
      <c r="AB1864" s="72"/>
      <c r="AC1864" s="72"/>
      <c r="AD1864" s="72"/>
      <c r="AE1864" s="72"/>
      <c r="AF1864" s="72"/>
      <c r="AG1864" s="72"/>
      <c r="AH1864" s="72"/>
      <c r="AI1864" s="72"/>
      <c r="AJ1864" s="72"/>
      <c r="AK1864" s="72"/>
      <c r="AL1864" s="72"/>
      <c r="AM1864" s="72"/>
      <c r="AN1864" s="72"/>
      <c r="AO1864" s="72"/>
      <c r="AP1864" s="72"/>
      <c r="AQ1864" s="72"/>
      <c r="AR1864" s="72"/>
      <c r="AS1864" s="72"/>
      <c r="AT1864" s="72"/>
      <c r="AU1864" s="72"/>
      <c r="AV1864" s="72"/>
      <c r="AW1864" s="72"/>
      <c r="AX1864" s="72"/>
      <c r="AY1864" s="72"/>
      <c r="AZ1864" s="72"/>
      <c r="BA1864" s="72"/>
      <c r="BB1864" s="72"/>
      <c r="BC1864" s="72"/>
      <c r="BD1864" s="72"/>
      <c r="BE1864" s="72"/>
      <c r="BF1864" s="72"/>
      <c r="BG1864" s="72"/>
      <c r="BH1864" s="72"/>
      <c r="BI1864" s="72"/>
      <c r="BJ1864" s="72"/>
      <c r="BK1864" s="72"/>
      <c r="BL1864" s="72"/>
      <c r="BM1864" s="72"/>
      <c r="BN1864" s="72"/>
      <c r="BO1864" s="72"/>
      <c r="BP1864" s="72"/>
      <c r="BQ1864" s="72"/>
      <c r="BR1864" s="72"/>
      <c r="BS1864" s="72"/>
      <c r="BT1864" s="72"/>
      <c r="BU1864" s="72"/>
      <c r="BV1864" s="72"/>
      <c r="BW1864" s="72"/>
      <c r="BX1864" s="72"/>
      <c r="BY1864" s="72"/>
      <c r="BZ1864" s="72"/>
      <c r="CA1864" s="72"/>
      <c r="CB1864" s="72"/>
      <c r="CC1864" s="72"/>
      <c r="CD1864" s="72"/>
      <c r="CE1864" s="72"/>
      <c r="CF1864" s="72"/>
      <c r="CG1864" s="72"/>
      <c r="CH1864" s="72"/>
      <c r="CI1864" s="72"/>
      <c r="CJ1864" s="72"/>
      <c r="CK1864" s="72"/>
      <c r="CL1864" s="72"/>
      <c r="CM1864" s="72"/>
      <c r="CN1864" s="72"/>
      <c r="CO1864" s="72"/>
      <c r="CP1864" s="72"/>
      <c r="CQ1864" s="72"/>
      <c r="CR1864" s="72"/>
      <c r="CS1864" s="72"/>
      <c r="CT1864" s="72"/>
      <c r="CU1864" s="72"/>
      <c r="CV1864" s="72"/>
      <c r="CW1864" s="72"/>
      <c r="CX1864" s="72"/>
      <c r="CY1864" s="72"/>
      <c r="CZ1864" s="72"/>
      <c r="DA1864" s="72"/>
      <c r="DB1864" s="72"/>
      <c r="DC1864" s="72"/>
      <c r="DD1864" s="72"/>
      <c r="DE1864" s="72"/>
      <c r="DF1864" s="72"/>
      <c r="DG1864" s="72"/>
      <c r="DH1864" s="72"/>
      <c r="DI1864" s="72"/>
      <c r="DJ1864" s="72"/>
      <c r="DK1864" s="72"/>
      <c r="DL1864" s="72"/>
      <c r="DM1864" s="72"/>
      <c r="DN1864" s="72"/>
      <c r="DO1864" s="72"/>
      <c r="DP1864" s="72"/>
      <c r="DQ1864" s="72"/>
      <c r="DR1864" s="72"/>
      <c r="DS1864" s="72"/>
      <c r="DT1864" s="72"/>
      <c r="DU1864" s="72"/>
      <c r="DV1864" s="72"/>
      <c r="DW1864" s="72"/>
      <c r="DX1864" s="72"/>
      <c r="DY1864" s="72"/>
      <c r="DZ1864" s="72"/>
      <c r="EA1864" s="72"/>
      <c r="EB1864" s="72"/>
      <c r="EC1864" s="72"/>
      <c r="ED1864" s="72"/>
      <c r="EE1864" s="72"/>
      <c r="EF1864" s="72"/>
      <c r="EG1864" s="72"/>
      <c r="EH1864" s="72"/>
      <c r="EI1864" s="72"/>
      <c r="EJ1864" s="72"/>
      <c r="EK1864" s="72"/>
      <c r="EL1864" s="72"/>
      <c r="EM1864" s="72"/>
      <c r="EN1864" s="72"/>
      <c r="EO1864" s="72"/>
      <c r="EP1864" s="72"/>
      <c r="EQ1864" s="72"/>
      <c r="ER1864" s="72"/>
      <c r="ES1864" s="72"/>
      <c r="ET1864" s="72"/>
      <c r="EU1864" s="72"/>
      <c r="EV1864" s="72"/>
      <c r="EW1864" s="72"/>
      <c r="EX1864" s="72"/>
      <c r="EY1864" s="72"/>
      <c r="EZ1864" s="72"/>
      <c r="FA1864" s="72"/>
      <c r="FB1864" s="72"/>
      <c r="FC1864" s="72"/>
      <c r="FD1864" s="72"/>
      <c r="FE1864" s="72"/>
      <c r="FF1864" s="72"/>
      <c r="FG1864" s="72"/>
      <c r="FH1864" s="72"/>
      <c r="FI1864" s="72"/>
      <c r="FJ1864" s="72"/>
      <c r="FK1864" s="72"/>
      <c r="FL1864" s="72"/>
      <c r="FM1864" s="72"/>
      <c r="FN1864" s="72"/>
      <c r="FO1864" s="72"/>
      <c r="FP1864" s="72"/>
      <c r="FQ1864" s="72"/>
      <c r="FR1864" s="72"/>
      <c r="FS1864" s="72"/>
      <c r="FT1864" s="72"/>
      <c r="FU1864" s="72"/>
      <c r="FV1864" s="72"/>
      <c r="FW1864" s="72"/>
      <c r="FX1864" s="72"/>
      <c r="FY1864" s="72"/>
      <c r="FZ1864" s="72"/>
      <c r="GA1864" s="72"/>
      <c r="GB1864" s="72"/>
      <c r="GC1864" s="72"/>
      <c r="GD1864" s="72"/>
      <c r="GE1864" s="72"/>
      <c r="GF1864" s="72"/>
      <c r="GG1864" s="72"/>
      <c r="GH1864" s="72"/>
      <c r="GI1864" s="72"/>
      <c r="GJ1864" s="72"/>
      <c r="GK1864" s="72"/>
      <c r="GL1864" s="72"/>
      <c r="GM1864" s="72"/>
      <c r="GN1864" s="72"/>
      <c r="GO1864" s="72"/>
      <c r="GP1864" s="72"/>
      <c r="GQ1864" s="72"/>
      <c r="GR1864" s="72"/>
      <c r="GS1864" s="72"/>
      <c r="GT1864" s="72"/>
      <c r="GU1864" s="72"/>
      <c r="GV1864" s="72"/>
      <c r="GW1864" s="72"/>
      <c r="GX1864" s="72"/>
      <c r="GY1864" s="72"/>
      <c r="GZ1864" s="72"/>
      <c r="HA1864" s="72"/>
      <c r="HB1864" s="72"/>
      <c r="HC1864" s="72"/>
      <c r="HD1864" s="72"/>
      <c r="HE1864" s="72"/>
      <c r="HF1864" s="72"/>
      <c r="HG1864" s="72"/>
      <c r="HH1864" s="72"/>
      <c r="HI1864" s="72"/>
      <c r="HJ1864" s="72"/>
      <c r="HK1864" s="72"/>
      <c r="HL1864" s="72"/>
      <c r="HM1864" s="72"/>
      <c r="HN1864" s="72"/>
      <c r="HO1864" s="72"/>
      <c r="HP1864" s="72"/>
      <c r="HQ1864" s="72"/>
      <c r="HR1864" s="72"/>
      <c r="HS1864" s="72"/>
      <c r="HT1864" s="72"/>
      <c r="HU1864" s="72"/>
      <c r="HV1864" s="72"/>
      <c r="HW1864" s="72"/>
      <c r="HX1864" s="72"/>
      <c r="HY1864" s="72"/>
      <c r="HZ1864" s="72"/>
      <c r="IA1864" s="72"/>
      <c r="IB1864" s="72"/>
      <c r="IC1864" s="72"/>
      <c r="ID1864" s="72"/>
      <c r="IE1864" s="72"/>
      <c r="IF1864" s="72"/>
      <c r="IG1864" s="72"/>
      <c r="IH1864" s="72"/>
      <c r="II1864" s="72"/>
      <c r="IJ1864" s="72"/>
      <c r="IK1864" s="72"/>
      <c r="IL1864" s="72"/>
      <c r="IM1864" s="72"/>
      <c r="IN1864" s="72"/>
      <c r="IO1864" s="72"/>
      <c r="IP1864" s="72"/>
      <c r="IQ1864" s="72"/>
      <c r="IR1864" s="72"/>
      <c r="IS1864" s="72"/>
      <c r="IT1864" s="72"/>
      <c r="IU1864" s="72"/>
      <c r="IV1864" s="72"/>
      <c r="IW1864" s="72"/>
      <c r="IX1864" s="72"/>
      <c r="IY1864" s="72"/>
      <c r="IZ1864" s="72"/>
      <c r="JA1864" s="72"/>
      <c r="JB1864" s="72"/>
      <c r="JC1864" s="72"/>
      <c r="JD1864" s="72"/>
      <c r="JE1864" s="72"/>
      <c r="JF1864" s="72"/>
      <c r="JG1864" s="72"/>
      <c r="JH1864" s="72"/>
      <c r="JI1864" s="72"/>
      <c r="JJ1864" s="72"/>
      <c r="JK1864" s="72"/>
      <c r="JL1864" s="72"/>
      <c r="JM1864" s="72"/>
      <c r="JN1864" s="72"/>
      <c r="JO1864" s="72"/>
      <c r="JP1864" s="72"/>
      <c r="JQ1864" s="72"/>
      <c r="JR1864" s="72"/>
      <c r="JS1864" s="72"/>
      <c r="JT1864" s="72"/>
      <c r="JU1864" s="72"/>
      <c r="JV1864" s="72"/>
      <c r="JW1864" s="72"/>
      <c r="JX1864" s="72"/>
      <c r="JY1864" s="72"/>
      <c r="JZ1864" s="72"/>
      <c r="KA1864" s="72"/>
      <c r="KB1864" s="72"/>
      <c r="KC1864" s="72"/>
      <c r="KD1864" s="72"/>
      <c r="KE1864" s="72"/>
      <c r="KF1864" s="72"/>
      <c r="KG1864" s="72"/>
      <c r="KH1864" s="72"/>
      <c r="KI1864" s="72"/>
      <c r="KJ1864" s="72"/>
      <c r="KK1864" s="72"/>
      <c r="KL1864" s="72"/>
      <c r="KM1864" s="72"/>
      <c r="KN1864" s="72"/>
      <c r="KO1864" s="72"/>
      <c r="KP1864" s="72"/>
      <c r="KQ1864" s="72"/>
      <c r="KR1864" s="72"/>
      <c r="KS1864" s="72"/>
      <c r="KT1864" s="72"/>
      <c r="KU1864" s="72"/>
      <c r="KV1864" s="72"/>
      <c r="KW1864" s="72"/>
      <c r="KX1864" s="72"/>
      <c r="KY1864" s="72"/>
      <c r="KZ1864" s="72"/>
      <c r="LA1864" s="72"/>
      <c r="LB1864" s="72"/>
      <c r="LC1864" s="72"/>
      <c r="LD1864" s="72"/>
      <c r="LE1864" s="72"/>
      <c r="LF1864" s="72"/>
      <c r="LG1864" s="72"/>
      <c r="LH1864" s="72"/>
      <c r="LI1864" s="72"/>
      <c r="LJ1864" s="72"/>
      <c r="LK1864" s="72"/>
      <c r="LL1864" s="72"/>
      <c r="LM1864" s="72"/>
      <c r="LN1864" s="72"/>
      <c r="LO1864" s="72"/>
      <c r="LP1864" s="72"/>
      <c r="LQ1864" s="72"/>
      <c r="LR1864" s="72"/>
      <c r="LS1864" s="72"/>
      <c r="LT1864" s="72"/>
      <c r="LU1864" s="72"/>
      <c r="LV1864" s="72"/>
      <c r="LW1864" s="72"/>
      <c r="LX1864" s="72"/>
      <c r="LY1864" s="72"/>
      <c r="LZ1864" s="72"/>
      <c r="MA1864" s="72"/>
      <c r="MB1864" s="72"/>
      <c r="MC1864" s="72"/>
      <c r="MD1864" s="72"/>
      <c r="ME1864" s="72"/>
      <c r="MF1864" s="72"/>
      <c r="MG1864" s="72"/>
      <c r="MH1864" s="72"/>
      <c r="MI1864" s="72"/>
      <c r="MJ1864" s="72"/>
      <c r="MK1864" s="72"/>
      <c r="ML1864" s="72"/>
      <c r="MM1864" s="72"/>
      <c r="MN1864" s="72"/>
      <c r="MO1864" s="72"/>
      <c r="MP1864" s="72"/>
      <c r="MQ1864" s="72"/>
      <c r="MR1864" s="72"/>
      <c r="MS1864" s="72"/>
      <c r="MT1864" s="72"/>
      <c r="MU1864" s="72"/>
      <c r="MV1864" s="72"/>
      <c r="MW1864" s="72"/>
      <c r="MX1864" s="72"/>
      <c r="MY1864" s="72"/>
      <c r="MZ1864" s="72"/>
      <c r="NA1864" s="72"/>
      <c r="NB1864" s="72"/>
      <c r="NC1864" s="72"/>
      <c r="ND1864" s="72"/>
      <c r="NE1864" s="72"/>
      <c r="NF1864" s="72"/>
      <c r="NG1864" s="72"/>
      <c r="NH1864" s="72"/>
      <c r="NI1864" s="72"/>
      <c r="NJ1864" s="72"/>
      <c r="NK1864" s="72"/>
      <c r="NL1864" s="72"/>
      <c r="NM1864" s="72"/>
      <c r="NN1864" s="72"/>
      <c r="NO1864" s="72"/>
      <c r="NP1864" s="72"/>
      <c r="NQ1864" s="72"/>
      <c r="NR1864" s="72"/>
      <c r="NS1864" s="72"/>
      <c r="NT1864" s="72"/>
      <c r="NU1864" s="72"/>
      <c r="NV1864" s="72"/>
      <c r="NW1864" s="72"/>
      <c r="NX1864" s="72"/>
      <c r="NY1864" s="72"/>
      <c r="NZ1864" s="72"/>
      <c r="OA1864" s="72"/>
      <c r="OB1864" s="72"/>
      <c r="OC1864" s="72"/>
      <c r="OD1864" s="72"/>
      <c r="OE1864" s="72"/>
      <c r="OF1864" s="72"/>
      <c r="OG1864" s="72"/>
      <c r="OH1864" s="72"/>
      <c r="OI1864" s="72"/>
      <c r="OJ1864" s="72"/>
      <c r="OK1864" s="72"/>
      <c r="OL1864" s="72"/>
      <c r="OM1864" s="72"/>
      <c r="ON1864" s="72"/>
      <c r="OO1864" s="72"/>
      <c r="OP1864" s="72"/>
      <c r="OQ1864" s="72"/>
      <c r="OR1864" s="72"/>
      <c r="OS1864" s="72"/>
      <c r="OT1864" s="72"/>
      <c r="OU1864" s="72"/>
      <c r="OV1864" s="72"/>
      <c r="OW1864" s="72"/>
      <c r="OX1864" s="72"/>
      <c r="OY1864" s="72"/>
      <c r="OZ1864" s="72"/>
      <c r="PA1864" s="72"/>
      <c r="PB1864" s="72"/>
      <c r="PC1864" s="72"/>
      <c r="PD1864" s="72"/>
      <c r="PE1864" s="72"/>
      <c r="PF1864" s="72"/>
      <c r="PG1864" s="72"/>
      <c r="PH1864" s="72"/>
      <c r="PI1864" s="72"/>
      <c r="PJ1864" s="72"/>
      <c r="PK1864" s="72"/>
      <c r="PL1864" s="72"/>
      <c r="PM1864" s="72"/>
      <c r="PN1864" s="72"/>
      <c r="PO1864" s="72"/>
      <c r="PP1864" s="72"/>
      <c r="PQ1864" s="72"/>
      <c r="PR1864" s="72"/>
      <c r="PS1864" s="72"/>
      <c r="PT1864" s="72"/>
      <c r="PU1864" s="72"/>
      <c r="PV1864" s="72"/>
      <c r="PW1864" s="72"/>
      <c r="PX1864" s="72"/>
      <c r="PY1864" s="72"/>
      <c r="PZ1864" s="72"/>
      <c r="QA1864" s="72"/>
      <c r="QB1864" s="72"/>
      <c r="QC1864" s="72"/>
      <c r="QD1864" s="72"/>
      <c r="QE1864" s="72"/>
      <c r="QF1864" s="72"/>
      <c r="QG1864" s="72"/>
      <c r="QH1864" s="72"/>
      <c r="QI1864" s="72"/>
      <c r="QJ1864" s="72"/>
      <c r="QK1864" s="72"/>
      <c r="QL1864" s="72"/>
      <c r="QM1864" s="72"/>
      <c r="QN1864" s="72"/>
      <c r="QO1864" s="72"/>
      <c r="QP1864" s="72"/>
      <c r="QQ1864" s="72"/>
      <c r="QR1864" s="72"/>
      <c r="QS1864" s="72"/>
      <c r="QT1864" s="72"/>
      <c r="QU1864" s="72"/>
      <c r="QV1864" s="72"/>
      <c r="QW1864" s="72"/>
      <c r="QX1864" s="72"/>
      <c r="QY1864" s="72"/>
      <c r="QZ1864" s="72"/>
      <c r="RA1864" s="72"/>
      <c r="RB1864" s="72"/>
      <c r="RC1864" s="72"/>
      <c r="RD1864" s="72"/>
      <c r="RE1864" s="72"/>
      <c r="RF1864" s="72"/>
      <c r="RG1864" s="72"/>
      <c r="RH1864" s="72"/>
      <c r="RI1864" s="72"/>
      <c r="RJ1864" s="72"/>
      <c r="RK1864" s="72"/>
      <c r="RL1864" s="72"/>
      <c r="RM1864" s="72"/>
      <c r="RN1864" s="72"/>
      <c r="RO1864" s="72"/>
      <c r="RP1864" s="72"/>
      <c r="RQ1864" s="72"/>
      <c r="RR1864" s="72"/>
      <c r="RS1864" s="72"/>
      <c r="RT1864" s="72"/>
      <c r="RU1864" s="72"/>
      <c r="RV1864" s="72"/>
      <c r="RW1864" s="72"/>
      <c r="RX1864" s="72"/>
      <c r="RY1864" s="72"/>
      <c r="RZ1864" s="72"/>
      <c r="SA1864" s="72"/>
      <c r="SB1864" s="72"/>
      <c r="SC1864" s="72"/>
      <c r="SD1864" s="72"/>
      <c r="SE1864" s="72"/>
      <c r="SF1864" s="72"/>
      <c r="SG1864" s="72"/>
      <c r="SH1864" s="72"/>
      <c r="SI1864" s="72"/>
      <c r="SJ1864" s="72"/>
      <c r="SK1864" s="72"/>
      <c r="SL1864" s="72"/>
      <c r="SM1864" s="72"/>
      <c r="SN1864" s="72"/>
      <c r="SO1864" s="72"/>
      <c r="SP1864" s="72"/>
      <c r="SQ1864" s="72"/>
      <c r="SR1864" s="72"/>
      <c r="SS1864" s="72"/>
      <c r="ST1864" s="72"/>
      <c r="SU1864" s="72"/>
      <c r="SV1864" s="72"/>
      <c r="SW1864" s="72"/>
      <c r="SX1864" s="72"/>
      <c r="SY1864" s="72"/>
      <c r="SZ1864" s="72"/>
      <c r="TA1864" s="72"/>
      <c r="TB1864" s="72"/>
      <c r="TC1864" s="72"/>
    </row>
    <row r="1865" spans="1:523" ht="16.5" customHeight="1" x14ac:dyDescent="0.2">
      <c r="A1865" s="20">
        <v>1279</v>
      </c>
      <c r="B1865" s="33" t="s">
        <v>76</v>
      </c>
      <c r="C1865" s="20" t="s">
        <v>22</v>
      </c>
      <c r="D1865" s="20" t="s">
        <v>49</v>
      </c>
      <c r="E1865" s="20" t="s">
        <v>1345</v>
      </c>
      <c r="F1865" s="22" t="s">
        <v>245</v>
      </c>
      <c r="G1865" s="20" t="s">
        <v>42</v>
      </c>
      <c r="H1865" s="20" t="s">
        <v>35</v>
      </c>
      <c r="I1865" s="20" t="s">
        <v>27</v>
      </c>
      <c r="J1865" s="21" t="s">
        <v>1318</v>
      </c>
      <c r="K1865" s="84" t="s">
        <v>269</v>
      </c>
      <c r="L1865" s="20" t="s">
        <v>266</v>
      </c>
      <c r="M1865" s="20">
        <v>1</v>
      </c>
      <c r="N1865" s="49">
        <v>45468</v>
      </c>
      <c r="O1865" s="48">
        <v>350000000</v>
      </c>
      <c r="P1865" s="23">
        <v>0</v>
      </c>
      <c r="Q1865" s="24">
        <v>1</v>
      </c>
      <c r="R1865" s="25">
        <v>45839</v>
      </c>
      <c r="S1865" s="20" t="s">
        <v>36</v>
      </c>
      <c r="T1865" s="26">
        <v>350000000</v>
      </c>
      <c r="U1865" s="28" t="s">
        <v>31</v>
      </c>
      <c r="V1865" s="132" t="s">
        <v>60</v>
      </c>
      <c r="W1865" s="72"/>
      <c r="X1865" s="72"/>
      <c r="Y1865" s="72"/>
      <c r="Z1865" s="72"/>
      <c r="AA1865" s="72"/>
      <c r="AB1865" s="72"/>
      <c r="AC1865" s="72"/>
      <c r="AD1865" s="72"/>
      <c r="AE1865" s="72"/>
      <c r="AF1865" s="72"/>
      <c r="AG1865" s="72"/>
      <c r="AH1865" s="72"/>
      <c r="AI1865" s="72"/>
      <c r="AJ1865" s="72"/>
      <c r="AK1865" s="72"/>
      <c r="AL1865" s="72"/>
      <c r="AM1865" s="72"/>
      <c r="AN1865" s="72"/>
      <c r="AO1865" s="72"/>
      <c r="AP1865" s="72"/>
      <c r="AQ1865" s="72"/>
      <c r="AR1865" s="72"/>
      <c r="AS1865" s="72"/>
      <c r="AT1865" s="72"/>
      <c r="AU1865" s="72"/>
      <c r="AV1865" s="72"/>
      <c r="AW1865" s="72"/>
      <c r="AX1865" s="72"/>
      <c r="AY1865" s="72"/>
      <c r="AZ1865" s="72"/>
      <c r="BA1865" s="72"/>
      <c r="BB1865" s="72"/>
      <c r="BC1865" s="72"/>
      <c r="BD1865" s="72"/>
      <c r="BE1865" s="72"/>
      <c r="BF1865" s="72"/>
      <c r="BG1865" s="72"/>
      <c r="BH1865" s="72"/>
      <c r="BI1865" s="72"/>
      <c r="BJ1865" s="72"/>
      <c r="BK1865" s="72"/>
      <c r="BL1865" s="72"/>
      <c r="BM1865" s="72"/>
      <c r="BN1865" s="72"/>
      <c r="BO1865" s="72"/>
      <c r="BP1865" s="72"/>
      <c r="BQ1865" s="72"/>
      <c r="BR1865" s="72"/>
      <c r="BS1865" s="72"/>
      <c r="BT1865" s="72"/>
      <c r="BU1865" s="72"/>
      <c r="BV1865" s="72"/>
      <c r="BW1865" s="72"/>
      <c r="BX1865" s="72"/>
      <c r="BY1865" s="72"/>
      <c r="BZ1865" s="72"/>
      <c r="CA1865" s="72"/>
      <c r="CB1865" s="72"/>
      <c r="CC1865" s="72"/>
      <c r="CD1865" s="72"/>
      <c r="CE1865" s="72"/>
      <c r="CF1865" s="72"/>
      <c r="CG1865" s="72"/>
      <c r="CH1865" s="72"/>
      <c r="CI1865" s="72"/>
      <c r="CJ1865" s="72"/>
      <c r="CK1865" s="72"/>
      <c r="CL1865" s="72"/>
      <c r="CM1865" s="72"/>
      <c r="CN1865" s="72"/>
      <c r="CO1865" s="72"/>
      <c r="CP1865" s="72"/>
      <c r="CQ1865" s="72"/>
      <c r="CR1865" s="72"/>
      <c r="CS1865" s="72"/>
      <c r="CT1865" s="72"/>
      <c r="CU1865" s="72"/>
      <c r="CV1865" s="72"/>
      <c r="CW1865" s="72"/>
      <c r="CX1865" s="72"/>
      <c r="CY1865" s="72"/>
      <c r="CZ1865" s="72"/>
      <c r="DA1865" s="72"/>
      <c r="DB1865" s="72"/>
      <c r="DC1865" s="72"/>
      <c r="DD1865" s="72"/>
      <c r="DE1865" s="72"/>
      <c r="DF1865" s="72"/>
      <c r="DG1865" s="72"/>
      <c r="DH1865" s="72"/>
      <c r="DI1865" s="72"/>
      <c r="DJ1865" s="72"/>
      <c r="DK1865" s="72"/>
      <c r="DL1865" s="72"/>
      <c r="DM1865" s="72"/>
      <c r="DN1865" s="72"/>
      <c r="DO1865" s="72"/>
      <c r="DP1865" s="72"/>
      <c r="DQ1865" s="72"/>
      <c r="DR1865" s="72"/>
      <c r="DS1865" s="72"/>
      <c r="DT1865" s="72"/>
      <c r="DU1865" s="72"/>
      <c r="DV1865" s="72"/>
      <c r="DW1865" s="72"/>
      <c r="DX1865" s="72"/>
      <c r="DY1865" s="72"/>
      <c r="DZ1865" s="72"/>
      <c r="EA1865" s="72"/>
      <c r="EB1865" s="72"/>
      <c r="EC1865" s="72"/>
      <c r="ED1865" s="72"/>
      <c r="EE1865" s="72"/>
      <c r="EF1865" s="72"/>
      <c r="EG1865" s="72"/>
      <c r="EH1865" s="72"/>
      <c r="EI1865" s="72"/>
      <c r="EJ1865" s="72"/>
      <c r="EK1865" s="72"/>
      <c r="EL1865" s="72"/>
      <c r="EM1865" s="72"/>
      <c r="EN1865" s="72"/>
      <c r="EO1865" s="72"/>
      <c r="EP1865" s="72"/>
      <c r="EQ1865" s="72"/>
      <c r="ER1865" s="72"/>
      <c r="ES1865" s="72"/>
      <c r="ET1865" s="72"/>
      <c r="EU1865" s="72"/>
      <c r="EV1865" s="72"/>
      <c r="EW1865" s="72"/>
      <c r="EX1865" s="72"/>
      <c r="EY1865" s="72"/>
      <c r="EZ1865" s="72"/>
      <c r="FA1865" s="72"/>
      <c r="FB1865" s="72"/>
      <c r="FC1865" s="72"/>
      <c r="FD1865" s="72"/>
      <c r="FE1865" s="72"/>
      <c r="FF1865" s="72"/>
      <c r="FG1865" s="72"/>
      <c r="FH1865" s="72"/>
      <c r="FI1865" s="72"/>
      <c r="FJ1865" s="72"/>
      <c r="FK1865" s="72"/>
      <c r="FL1865" s="72"/>
      <c r="FM1865" s="72"/>
      <c r="FN1865" s="72"/>
      <c r="FO1865" s="72"/>
      <c r="FP1865" s="72"/>
      <c r="FQ1865" s="72"/>
      <c r="FR1865" s="72"/>
      <c r="FS1865" s="72"/>
      <c r="FT1865" s="72"/>
      <c r="FU1865" s="72"/>
      <c r="FV1865" s="72"/>
      <c r="FW1865" s="72"/>
      <c r="FX1865" s="72"/>
      <c r="FY1865" s="72"/>
      <c r="FZ1865" s="72"/>
      <c r="GA1865" s="72"/>
      <c r="GB1865" s="72"/>
      <c r="GC1865" s="72"/>
      <c r="GD1865" s="72"/>
      <c r="GE1865" s="72"/>
      <c r="GF1865" s="72"/>
      <c r="GG1865" s="72"/>
      <c r="GH1865" s="72"/>
      <c r="GI1865" s="72"/>
      <c r="GJ1865" s="72"/>
      <c r="GK1865" s="72"/>
      <c r="GL1865" s="72"/>
      <c r="GM1865" s="72"/>
      <c r="GN1865" s="72"/>
      <c r="GO1865" s="72"/>
      <c r="GP1865" s="72"/>
      <c r="GQ1865" s="72"/>
      <c r="GR1865" s="72"/>
      <c r="GS1865" s="72"/>
      <c r="GT1865" s="72"/>
      <c r="GU1865" s="72"/>
      <c r="GV1865" s="72"/>
      <c r="GW1865" s="72"/>
      <c r="GX1865" s="72"/>
      <c r="GY1865" s="72"/>
      <c r="GZ1865" s="72"/>
      <c r="HA1865" s="72"/>
      <c r="HB1865" s="72"/>
      <c r="HC1865" s="72"/>
      <c r="HD1865" s="72"/>
      <c r="HE1865" s="72"/>
      <c r="HF1865" s="72"/>
      <c r="HG1865" s="72"/>
      <c r="HH1865" s="72"/>
      <c r="HI1865" s="72"/>
      <c r="HJ1865" s="72"/>
      <c r="HK1865" s="72"/>
      <c r="HL1865" s="72"/>
      <c r="HM1865" s="72"/>
      <c r="HN1865" s="72"/>
      <c r="HO1865" s="72"/>
      <c r="HP1865" s="72"/>
      <c r="HQ1865" s="72"/>
      <c r="HR1865" s="72"/>
      <c r="HS1865" s="72"/>
      <c r="HT1865" s="72"/>
      <c r="HU1865" s="72"/>
      <c r="HV1865" s="72"/>
      <c r="HW1865" s="72"/>
      <c r="HX1865" s="72"/>
      <c r="HY1865" s="72"/>
      <c r="HZ1865" s="72"/>
      <c r="IA1865" s="72"/>
      <c r="IB1865" s="72"/>
      <c r="IC1865" s="72"/>
      <c r="ID1865" s="72"/>
      <c r="IE1865" s="72"/>
      <c r="IF1865" s="72"/>
      <c r="IG1865" s="72"/>
      <c r="IH1865" s="72"/>
      <c r="II1865" s="72"/>
      <c r="IJ1865" s="72"/>
      <c r="IK1865" s="72"/>
      <c r="IL1865" s="72"/>
      <c r="IM1865" s="72"/>
      <c r="IN1865" s="72"/>
      <c r="IO1865" s="72"/>
      <c r="IP1865" s="72"/>
      <c r="IQ1865" s="72"/>
      <c r="IR1865" s="72"/>
      <c r="IS1865" s="72"/>
      <c r="IT1865" s="72"/>
      <c r="IU1865" s="72"/>
      <c r="IV1865" s="72"/>
      <c r="IW1865" s="72"/>
      <c r="IX1865" s="72"/>
      <c r="IY1865" s="72"/>
      <c r="IZ1865" s="72"/>
      <c r="JA1865" s="72"/>
      <c r="JB1865" s="72"/>
      <c r="JC1865" s="72"/>
      <c r="JD1865" s="72"/>
      <c r="JE1865" s="72"/>
      <c r="JF1865" s="72"/>
      <c r="JG1865" s="72"/>
      <c r="JH1865" s="72"/>
      <c r="JI1865" s="72"/>
      <c r="JJ1865" s="72"/>
      <c r="JK1865" s="72"/>
      <c r="JL1865" s="72"/>
      <c r="JM1865" s="72"/>
      <c r="JN1865" s="72"/>
      <c r="JO1865" s="72"/>
      <c r="JP1865" s="72"/>
      <c r="JQ1865" s="72"/>
      <c r="JR1865" s="72"/>
      <c r="JS1865" s="72"/>
      <c r="JT1865" s="72"/>
      <c r="JU1865" s="72"/>
      <c r="JV1865" s="72"/>
      <c r="JW1865" s="72"/>
      <c r="JX1865" s="72"/>
      <c r="JY1865" s="72"/>
      <c r="JZ1865" s="72"/>
      <c r="KA1865" s="72"/>
      <c r="KB1865" s="72"/>
      <c r="KC1865" s="72"/>
      <c r="KD1865" s="72"/>
      <c r="KE1865" s="72"/>
      <c r="KF1865" s="72"/>
      <c r="KG1865" s="72"/>
      <c r="KH1865" s="72"/>
      <c r="KI1865" s="72"/>
      <c r="KJ1865" s="72"/>
      <c r="KK1865" s="72"/>
      <c r="KL1865" s="72"/>
      <c r="KM1865" s="72"/>
      <c r="KN1865" s="72"/>
      <c r="KO1865" s="72"/>
      <c r="KP1865" s="72"/>
      <c r="KQ1865" s="72"/>
      <c r="KR1865" s="72"/>
      <c r="KS1865" s="72"/>
      <c r="KT1865" s="72"/>
      <c r="KU1865" s="72"/>
      <c r="KV1865" s="72"/>
      <c r="KW1865" s="72"/>
      <c r="KX1865" s="72"/>
      <c r="KY1865" s="72"/>
      <c r="KZ1865" s="72"/>
      <c r="LA1865" s="72"/>
      <c r="LB1865" s="72"/>
      <c r="LC1865" s="72"/>
      <c r="LD1865" s="72"/>
      <c r="LE1865" s="72"/>
      <c r="LF1865" s="72"/>
      <c r="LG1865" s="72"/>
      <c r="LH1865" s="72"/>
      <c r="LI1865" s="72"/>
      <c r="LJ1865" s="72"/>
      <c r="LK1865" s="72"/>
      <c r="LL1865" s="72"/>
      <c r="LM1865" s="72"/>
      <c r="LN1865" s="72"/>
      <c r="LO1865" s="72"/>
      <c r="LP1865" s="72"/>
      <c r="LQ1865" s="72"/>
      <c r="LR1865" s="72"/>
      <c r="LS1865" s="72"/>
      <c r="LT1865" s="72"/>
      <c r="LU1865" s="72"/>
      <c r="LV1865" s="72"/>
      <c r="LW1865" s="72"/>
      <c r="LX1865" s="72"/>
      <c r="LY1865" s="72"/>
      <c r="LZ1865" s="72"/>
      <c r="MA1865" s="72"/>
      <c r="MB1865" s="72"/>
      <c r="MC1865" s="72"/>
      <c r="MD1865" s="72"/>
      <c r="ME1865" s="72"/>
      <c r="MF1865" s="72"/>
      <c r="MG1865" s="72"/>
      <c r="MH1865" s="72"/>
      <c r="MI1865" s="72"/>
      <c r="MJ1865" s="72"/>
      <c r="MK1865" s="72"/>
      <c r="ML1865" s="72"/>
      <c r="MM1865" s="72"/>
      <c r="MN1865" s="72"/>
      <c r="MO1865" s="72"/>
      <c r="MP1865" s="72"/>
      <c r="MQ1865" s="72"/>
      <c r="MR1865" s="72"/>
      <c r="MS1865" s="72"/>
      <c r="MT1865" s="72"/>
      <c r="MU1865" s="72"/>
      <c r="MV1865" s="72"/>
      <c r="MW1865" s="72"/>
      <c r="MX1865" s="72"/>
      <c r="MY1865" s="72"/>
      <c r="MZ1865" s="72"/>
      <c r="NA1865" s="72"/>
      <c r="NB1865" s="72"/>
      <c r="NC1865" s="72"/>
      <c r="ND1865" s="72"/>
      <c r="NE1865" s="72"/>
      <c r="NF1865" s="72"/>
      <c r="NG1865" s="72"/>
      <c r="NH1865" s="72"/>
      <c r="NI1865" s="72"/>
      <c r="NJ1865" s="72"/>
      <c r="NK1865" s="72"/>
      <c r="NL1865" s="72"/>
      <c r="NM1865" s="72"/>
      <c r="NN1865" s="72"/>
      <c r="NO1865" s="72"/>
      <c r="NP1865" s="72"/>
      <c r="NQ1865" s="72"/>
      <c r="NR1865" s="72"/>
      <c r="NS1865" s="72"/>
      <c r="NT1865" s="72"/>
      <c r="NU1865" s="72"/>
      <c r="NV1865" s="72"/>
      <c r="NW1865" s="72"/>
      <c r="NX1865" s="72"/>
      <c r="NY1865" s="72"/>
      <c r="NZ1865" s="72"/>
      <c r="OA1865" s="72"/>
      <c r="OB1865" s="72"/>
      <c r="OC1865" s="72"/>
      <c r="OD1865" s="72"/>
      <c r="OE1865" s="72"/>
      <c r="OF1865" s="72"/>
      <c r="OG1865" s="72"/>
      <c r="OH1865" s="72"/>
      <c r="OI1865" s="72"/>
      <c r="OJ1865" s="72"/>
      <c r="OK1865" s="72"/>
      <c r="OL1865" s="72"/>
      <c r="OM1865" s="72"/>
      <c r="ON1865" s="72"/>
      <c r="OO1865" s="72"/>
      <c r="OP1865" s="72"/>
      <c r="OQ1865" s="72"/>
      <c r="OR1865" s="72"/>
      <c r="OS1865" s="72"/>
      <c r="OT1865" s="72"/>
      <c r="OU1865" s="72"/>
      <c r="OV1865" s="72"/>
      <c r="OW1865" s="72"/>
      <c r="OX1865" s="72"/>
      <c r="OY1865" s="72"/>
      <c r="OZ1865" s="72"/>
      <c r="PA1865" s="72"/>
      <c r="PB1865" s="72"/>
      <c r="PC1865" s="72"/>
      <c r="PD1865" s="72"/>
      <c r="PE1865" s="72"/>
      <c r="PF1865" s="72"/>
      <c r="PG1865" s="72"/>
      <c r="PH1865" s="72"/>
      <c r="PI1865" s="72"/>
      <c r="PJ1865" s="72"/>
      <c r="PK1865" s="72"/>
      <c r="PL1865" s="72"/>
      <c r="PM1865" s="72"/>
      <c r="PN1865" s="72"/>
      <c r="PO1865" s="72"/>
      <c r="PP1865" s="72"/>
      <c r="PQ1865" s="72"/>
      <c r="PR1865" s="72"/>
      <c r="PS1865" s="72"/>
      <c r="PT1865" s="72"/>
      <c r="PU1865" s="72"/>
      <c r="PV1865" s="72"/>
      <c r="PW1865" s="72"/>
      <c r="PX1865" s="72"/>
      <c r="PY1865" s="72"/>
      <c r="PZ1865" s="72"/>
      <c r="QA1865" s="72"/>
      <c r="QB1865" s="72"/>
      <c r="QC1865" s="72"/>
      <c r="QD1865" s="72"/>
      <c r="QE1865" s="72"/>
      <c r="QF1865" s="72"/>
      <c r="QG1865" s="72"/>
      <c r="QH1865" s="72"/>
      <c r="QI1865" s="72"/>
      <c r="QJ1865" s="72"/>
      <c r="QK1865" s="72"/>
      <c r="QL1865" s="72"/>
      <c r="QM1865" s="72"/>
      <c r="QN1865" s="72"/>
      <c r="QO1865" s="72"/>
      <c r="QP1865" s="72"/>
      <c r="QQ1865" s="72"/>
      <c r="QR1865" s="72"/>
      <c r="QS1865" s="72"/>
      <c r="QT1865" s="72"/>
      <c r="QU1865" s="72"/>
      <c r="QV1865" s="72"/>
      <c r="QW1865" s="72"/>
      <c r="QX1865" s="72"/>
      <c r="QY1865" s="72"/>
      <c r="QZ1865" s="72"/>
      <c r="RA1865" s="72"/>
      <c r="RB1865" s="72"/>
      <c r="RC1865" s="72"/>
      <c r="RD1865" s="72"/>
      <c r="RE1865" s="72"/>
      <c r="RF1865" s="72"/>
      <c r="RG1865" s="72"/>
      <c r="RH1865" s="72"/>
      <c r="RI1865" s="72"/>
      <c r="RJ1865" s="72"/>
      <c r="RK1865" s="72"/>
      <c r="RL1865" s="72"/>
      <c r="RM1865" s="72"/>
      <c r="RN1865" s="72"/>
      <c r="RO1865" s="72"/>
      <c r="RP1865" s="72"/>
      <c r="RQ1865" s="72"/>
      <c r="RR1865" s="72"/>
      <c r="RS1865" s="72"/>
      <c r="RT1865" s="72"/>
      <c r="RU1865" s="72"/>
      <c r="RV1865" s="72"/>
      <c r="RW1865" s="72"/>
      <c r="RX1865" s="72"/>
      <c r="RY1865" s="72"/>
      <c r="RZ1865" s="72"/>
      <c r="SA1865" s="72"/>
      <c r="SB1865" s="72"/>
      <c r="SC1865" s="72"/>
      <c r="SD1865" s="72"/>
      <c r="SE1865" s="72"/>
      <c r="SF1865" s="72"/>
      <c r="SG1865" s="72"/>
      <c r="SH1865" s="72"/>
      <c r="SI1865" s="72"/>
      <c r="SJ1865" s="72"/>
      <c r="SK1865" s="72"/>
      <c r="SL1865" s="72"/>
      <c r="SM1865" s="72"/>
      <c r="SN1865" s="72"/>
      <c r="SO1865" s="72"/>
      <c r="SP1865" s="72"/>
      <c r="SQ1865" s="72"/>
      <c r="SR1865" s="72"/>
      <c r="SS1865" s="72"/>
      <c r="ST1865" s="72"/>
      <c r="SU1865" s="72"/>
      <c r="SV1865" s="72"/>
      <c r="SW1865" s="72"/>
      <c r="SX1865" s="72"/>
      <c r="SY1865" s="72"/>
      <c r="SZ1865" s="72"/>
      <c r="TA1865" s="72"/>
      <c r="TB1865" s="72"/>
      <c r="TC1865" s="72"/>
    </row>
    <row r="1866" spans="1:523" ht="16.5" customHeight="1" x14ac:dyDescent="0.2">
      <c r="A1866" s="20">
        <v>892</v>
      </c>
      <c r="B1866" s="20" t="s">
        <v>62</v>
      </c>
      <c r="C1866" s="20" t="s">
        <v>63</v>
      </c>
      <c r="D1866" s="20" t="s">
        <v>30</v>
      </c>
      <c r="E1866" s="20" t="s">
        <v>1346</v>
      </c>
      <c r="F1866" s="22" t="s">
        <v>153</v>
      </c>
      <c r="G1866" s="20" t="s">
        <v>37</v>
      </c>
      <c r="H1866" s="20" t="s">
        <v>154</v>
      </c>
      <c r="I1866" s="20" t="s">
        <v>27</v>
      </c>
      <c r="J1866" s="22" t="s">
        <v>1325</v>
      </c>
      <c r="K1866" s="84"/>
      <c r="L1866" s="20"/>
      <c r="M1866" s="20"/>
      <c r="N1866" s="20"/>
      <c r="O1866" s="23">
        <v>0</v>
      </c>
      <c r="P1866" s="23">
        <v>5000000</v>
      </c>
      <c r="Q1866" s="24">
        <v>31</v>
      </c>
      <c r="R1866" s="25">
        <v>45778</v>
      </c>
      <c r="S1866" s="20" t="s">
        <v>29</v>
      </c>
      <c r="T1866" s="26">
        <f>((P1866*9)+O1866)*Q1866</f>
        <v>1395000000</v>
      </c>
      <c r="U1866" s="28" t="s">
        <v>31</v>
      </c>
      <c r="V1866" s="132" t="s">
        <v>57</v>
      </c>
      <c r="W1866" s="72"/>
      <c r="X1866" s="72"/>
      <c r="Y1866" s="72"/>
      <c r="Z1866" s="72"/>
      <c r="AA1866" s="72"/>
      <c r="AB1866" s="72"/>
      <c r="AC1866" s="72"/>
      <c r="AD1866" s="72"/>
      <c r="AE1866" s="72"/>
      <c r="AF1866" s="72"/>
      <c r="AG1866" s="72"/>
      <c r="AH1866" s="72"/>
      <c r="AI1866" s="72"/>
      <c r="AJ1866" s="72"/>
      <c r="AK1866" s="72"/>
      <c r="AL1866" s="72"/>
      <c r="AM1866" s="72"/>
      <c r="AN1866" s="72"/>
      <c r="AO1866" s="72"/>
      <c r="AP1866" s="72"/>
      <c r="AQ1866" s="72"/>
      <c r="AR1866" s="72"/>
      <c r="AS1866" s="72"/>
      <c r="AT1866" s="72"/>
      <c r="AU1866" s="72"/>
      <c r="AV1866" s="72"/>
      <c r="AW1866" s="72"/>
      <c r="AX1866" s="72"/>
      <c r="AY1866" s="72"/>
      <c r="AZ1866" s="72"/>
      <c r="BA1866" s="72"/>
      <c r="BB1866" s="72"/>
      <c r="BC1866" s="72"/>
      <c r="BD1866" s="72"/>
      <c r="BE1866" s="72"/>
      <c r="BF1866" s="72"/>
      <c r="BG1866" s="72"/>
      <c r="BH1866" s="72"/>
      <c r="BI1866" s="72"/>
      <c r="BJ1866" s="72"/>
      <c r="BK1866" s="72"/>
      <c r="BL1866" s="72"/>
      <c r="BM1866" s="72"/>
      <c r="BN1866" s="72"/>
      <c r="BO1866" s="72"/>
      <c r="BP1866" s="72"/>
      <c r="BQ1866" s="72"/>
      <c r="BR1866" s="72"/>
      <c r="BS1866" s="72"/>
      <c r="BT1866" s="72"/>
      <c r="BU1866" s="72"/>
      <c r="BV1866" s="72"/>
      <c r="BW1866" s="72"/>
      <c r="BX1866" s="72"/>
      <c r="BY1866" s="72"/>
      <c r="BZ1866" s="72"/>
      <c r="CA1866" s="72"/>
      <c r="CB1866" s="72"/>
      <c r="CC1866" s="72"/>
      <c r="CD1866" s="72"/>
      <c r="CE1866" s="72"/>
      <c r="CF1866" s="72"/>
      <c r="CG1866" s="72"/>
      <c r="CH1866" s="72"/>
      <c r="CI1866" s="72"/>
      <c r="CJ1866" s="72"/>
      <c r="CK1866" s="72"/>
      <c r="CL1866" s="72"/>
      <c r="CM1866" s="72"/>
      <c r="CN1866" s="72"/>
      <c r="CO1866" s="72"/>
      <c r="CP1866" s="72"/>
      <c r="CQ1866" s="72"/>
      <c r="CR1866" s="72"/>
      <c r="CS1866" s="72"/>
      <c r="CT1866" s="72"/>
      <c r="CU1866" s="72"/>
      <c r="CV1866" s="72"/>
      <c r="CW1866" s="72"/>
      <c r="CX1866" s="72"/>
      <c r="CY1866" s="72"/>
      <c r="CZ1866" s="72"/>
      <c r="DA1866" s="72"/>
      <c r="DB1866" s="72"/>
      <c r="DC1866" s="72"/>
      <c r="DD1866" s="72"/>
      <c r="DE1866" s="72"/>
      <c r="DF1866" s="72"/>
      <c r="DG1866" s="72"/>
      <c r="DH1866" s="72"/>
      <c r="DI1866" s="72"/>
      <c r="DJ1866" s="72"/>
      <c r="DK1866" s="72"/>
      <c r="DL1866" s="72"/>
      <c r="DM1866" s="72"/>
      <c r="DN1866" s="72"/>
      <c r="DO1866" s="72"/>
      <c r="DP1866" s="72"/>
      <c r="DQ1866" s="72"/>
      <c r="DR1866" s="72"/>
      <c r="DS1866" s="72"/>
      <c r="DT1866" s="72"/>
      <c r="DU1866" s="72"/>
      <c r="DV1866" s="72"/>
      <c r="DW1866" s="72"/>
      <c r="DX1866" s="72"/>
      <c r="DY1866" s="72"/>
      <c r="DZ1866" s="72"/>
      <c r="EA1866" s="72"/>
      <c r="EB1866" s="72"/>
      <c r="EC1866" s="72"/>
      <c r="ED1866" s="72"/>
      <c r="EE1866" s="72"/>
      <c r="EF1866" s="72"/>
      <c r="EG1866" s="72"/>
      <c r="EH1866" s="72"/>
      <c r="EI1866" s="72"/>
      <c r="EJ1866" s="72"/>
      <c r="EK1866" s="72"/>
      <c r="EL1866" s="72"/>
      <c r="EM1866" s="72"/>
      <c r="EN1866" s="72"/>
      <c r="EO1866" s="72"/>
      <c r="EP1866" s="72"/>
      <c r="EQ1866" s="72"/>
      <c r="ER1866" s="72"/>
      <c r="ES1866" s="72"/>
      <c r="ET1866" s="72"/>
      <c r="EU1866" s="72"/>
      <c r="EV1866" s="72"/>
      <c r="EW1866" s="72"/>
      <c r="EX1866" s="72"/>
      <c r="EY1866" s="72"/>
      <c r="EZ1866" s="72"/>
      <c r="FA1866" s="72"/>
      <c r="FB1866" s="72"/>
      <c r="FC1866" s="72"/>
      <c r="FD1866" s="72"/>
      <c r="FE1866" s="72"/>
      <c r="FF1866" s="72"/>
      <c r="FG1866" s="72"/>
      <c r="FH1866" s="72"/>
      <c r="FI1866" s="72"/>
      <c r="FJ1866" s="72"/>
      <c r="FK1866" s="72"/>
      <c r="FL1866" s="72"/>
      <c r="FM1866" s="72"/>
      <c r="FN1866" s="72"/>
      <c r="FO1866" s="72"/>
      <c r="FP1866" s="72"/>
      <c r="FQ1866" s="72"/>
      <c r="FR1866" s="72"/>
      <c r="FS1866" s="72"/>
      <c r="FT1866" s="72"/>
      <c r="FU1866" s="72"/>
      <c r="FV1866" s="72"/>
      <c r="FW1866" s="72"/>
      <c r="FX1866" s="72"/>
      <c r="FY1866" s="72"/>
      <c r="FZ1866" s="72"/>
      <c r="GA1866" s="72"/>
      <c r="GB1866" s="72"/>
      <c r="GC1866" s="72"/>
      <c r="GD1866" s="72"/>
      <c r="GE1866" s="72"/>
      <c r="GF1866" s="72"/>
      <c r="GG1866" s="72"/>
      <c r="GH1866" s="72"/>
      <c r="GI1866" s="72"/>
      <c r="GJ1866" s="72"/>
      <c r="GK1866" s="72"/>
      <c r="GL1866" s="72"/>
      <c r="GM1866" s="72"/>
      <c r="GN1866" s="72"/>
      <c r="GO1866" s="72"/>
      <c r="GP1866" s="72"/>
      <c r="GQ1866" s="72"/>
      <c r="GR1866" s="72"/>
      <c r="GS1866" s="72"/>
      <c r="GT1866" s="72"/>
      <c r="GU1866" s="72"/>
      <c r="GV1866" s="72"/>
      <c r="GW1866" s="72"/>
      <c r="GX1866" s="72"/>
      <c r="GY1866" s="72"/>
      <c r="GZ1866" s="72"/>
      <c r="HA1866" s="72"/>
      <c r="HB1866" s="72"/>
      <c r="HC1866" s="72"/>
      <c r="HD1866" s="72"/>
      <c r="HE1866" s="72"/>
      <c r="HF1866" s="72"/>
      <c r="HG1866" s="72"/>
      <c r="HH1866" s="72"/>
      <c r="HI1866" s="72"/>
      <c r="HJ1866" s="72"/>
      <c r="HK1866" s="72"/>
      <c r="HL1866" s="72"/>
      <c r="HM1866" s="72"/>
      <c r="HN1866" s="72"/>
      <c r="HO1866" s="72"/>
      <c r="HP1866" s="72"/>
      <c r="HQ1866" s="72"/>
      <c r="HR1866" s="72"/>
      <c r="HS1866" s="72"/>
      <c r="HT1866" s="72"/>
      <c r="HU1866" s="72"/>
      <c r="HV1866" s="72"/>
      <c r="HW1866" s="72"/>
      <c r="HX1866" s="72"/>
      <c r="HY1866" s="72"/>
      <c r="HZ1866" s="72"/>
      <c r="IA1866" s="72"/>
      <c r="IB1866" s="72"/>
      <c r="IC1866" s="72"/>
      <c r="ID1866" s="72"/>
      <c r="IE1866" s="72"/>
      <c r="IF1866" s="72"/>
      <c r="IG1866" s="72"/>
      <c r="IH1866" s="72"/>
      <c r="II1866" s="72"/>
      <c r="IJ1866" s="72"/>
      <c r="IK1866" s="72"/>
      <c r="IL1866" s="72"/>
      <c r="IM1866" s="72"/>
      <c r="IN1866" s="72"/>
      <c r="IO1866" s="72"/>
      <c r="IP1866" s="72"/>
      <c r="IQ1866" s="72"/>
      <c r="IR1866" s="72"/>
      <c r="IS1866" s="72"/>
      <c r="IT1866" s="72"/>
      <c r="IU1866" s="72"/>
      <c r="IV1866" s="72"/>
      <c r="IW1866" s="72"/>
      <c r="IX1866" s="72"/>
      <c r="IY1866" s="72"/>
      <c r="IZ1866" s="72"/>
      <c r="JA1866" s="72"/>
      <c r="JB1866" s="72"/>
      <c r="JC1866" s="72"/>
      <c r="JD1866" s="72"/>
      <c r="JE1866" s="72"/>
      <c r="JF1866" s="72"/>
      <c r="JG1866" s="72"/>
      <c r="JH1866" s="72"/>
      <c r="JI1866" s="72"/>
      <c r="JJ1866" s="72"/>
      <c r="JK1866" s="72"/>
      <c r="JL1866" s="72"/>
      <c r="JM1866" s="72"/>
      <c r="JN1866" s="72"/>
      <c r="JO1866" s="72"/>
      <c r="JP1866" s="72"/>
      <c r="JQ1866" s="72"/>
      <c r="JR1866" s="72"/>
      <c r="JS1866" s="72"/>
      <c r="JT1866" s="72"/>
      <c r="JU1866" s="72"/>
      <c r="JV1866" s="72"/>
      <c r="JW1866" s="72"/>
      <c r="JX1866" s="72"/>
      <c r="JY1866" s="72"/>
      <c r="JZ1866" s="72"/>
      <c r="KA1866" s="72"/>
      <c r="KB1866" s="72"/>
      <c r="KC1866" s="72"/>
      <c r="KD1866" s="72"/>
      <c r="KE1866" s="72"/>
      <c r="KF1866" s="72"/>
      <c r="KG1866" s="72"/>
      <c r="KH1866" s="72"/>
      <c r="KI1866" s="72"/>
      <c r="KJ1866" s="72"/>
      <c r="KK1866" s="72"/>
      <c r="KL1866" s="72"/>
      <c r="KM1866" s="72"/>
      <c r="KN1866" s="72"/>
      <c r="KO1866" s="72"/>
      <c r="KP1866" s="72"/>
      <c r="KQ1866" s="72"/>
      <c r="KR1866" s="72"/>
      <c r="KS1866" s="72"/>
      <c r="KT1866" s="72"/>
      <c r="KU1866" s="72"/>
      <c r="KV1866" s="72"/>
      <c r="KW1866" s="72"/>
      <c r="KX1866" s="72"/>
      <c r="KY1866" s="72"/>
      <c r="KZ1866" s="72"/>
      <c r="LA1866" s="72"/>
      <c r="LB1866" s="72"/>
      <c r="LC1866" s="72"/>
      <c r="LD1866" s="72"/>
      <c r="LE1866" s="72"/>
      <c r="LF1866" s="72"/>
      <c r="LG1866" s="72"/>
      <c r="LH1866" s="72"/>
      <c r="LI1866" s="72"/>
      <c r="LJ1866" s="72"/>
      <c r="LK1866" s="72"/>
      <c r="LL1866" s="72"/>
      <c r="LM1866" s="72"/>
      <c r="LN1866" s="72"/>
      <c r="LO1866" s="72"/>
      <c r="LP1866" s="72"/>
      <c r="LQ1866" s="72"/>
      <c r="LR1866" s="72"/>
      <c r="LS1866" s="72"/>
      <c r="LT1866" s="72"/>
      <c r="LU1866" s="72"/>
      <c r="LV1866" s="72"/>
      <c r="LW1866" s="72"/>
      <c r="LX1866" s="72"/>
      <c r="LY1866" s="72"/>
      <c r="LZ1866" s="72"/>
      <c r="MA1866" s="72"/>
      <c r="MB1866" s="72"/>
      <c r="MC1866" s="72"/>
      <c r="MD1866" s="72"/>
      <c r="ME1866" s="72"/>
      <c r="MF1866" s="72"/>
      <c r="MG1866" s="72"/>
      <c r="MH1866" s="72"/>
      <c r="MI1866" s="72"/>
      <c r="MJ1866" s="72"/>
      <c r="MK1866" s="72"/>
      <c r="ML1866" s="72"/>
      <c r="MM1866" s="72"/>
      <c r="MN1866" s="72"/>
      <c r="MO1866" s="72"/>
      <c r="MP1866" s="72"/>
      <c r="MQ1866" s="72"/>
      <c r="MR1866" s="72"/>
      <c r="MS1866" s="72"/>
      <c r="MT1866" s="72"/>
      <c r="MU1866" s="72"/>
      <c r="MV1866" s="72"/>
      <c r="MW1866" s="72"/>
      <c r="MX1866" s="72"/>
      <c r="MY1866" s="72"/>
      <c r="MZ1866" s="72"/>
      <c r="NA1866" s="72"/>
      <c r="NB1866" s="72"/>
      <c r="NC1866" s="72"/>
      <c r="ND1866" s="72"/>
      <c r="NE1866" s="72"/>
      <c r="NF1866" s="72"/>
      <c r="NG1866" s="72"/>
      <c r="NH1866" s="72"/>
      <c r="NI1866" s="72"/>
      <c r="NJ1866" s="72"/>
      <c r="NK1866" s="72"/>
      <c r="NL1866" s="72"/>
      <c r="NM1866" s="72"/>
      <c r="NN1866" s="72"/>
      <c r="NO1866" s="72"/>
      <c r="NP1866" s="72"/>
      <c r="NQ1866" s="72"/>
      <c r="NR1866" s="72"/>
      <c r="NS1866" s="72"/>
      <c r="NT1866" s="72"/>
      <c r="NU1866" s="72"/>
      <c r="NV1866" s="72"/>
      <c r="NW1866" s="72"/>
      <c r="NX1866" s="72"/>
      <c r="NY1866" s="72"/>
      <c r="NZ1866" s="72"/>
      <c r="OA1866" s="72"/>
      <c r="OB1866" s="72"/>
      <c r="OC1866" s="72"/>
      <c r="OD1866" s="72"/>
      <c r="OE1866" s="72"/>
      <c r="OF1866" s="72"/>
      <c r="OG1866" s="72"/>
      <c r="OH1866" s="72"/>
      <c r="OI1866" s="72"/>
      <c r="OJ1866" s="72"/>
      <c r="OK1866" s="72"/>
      <c r="OL1866" s="72"/>
      <c r="OM1866" s="72"/>
      <c r="ON1866" s="72"/>
      <c r="OO1866" s="72"/>
      <c r="OP1866" s="72"/>
      <c r="OQ1866" s="72"/>
      <c r="OR1866" s="72"/>
      <c r="OS1866" s="72"/>
      <c r="OT1866" s="72"/>
      <c r="OU1866" s="72"/>
      <c r="OV1866" s="72"/>
      <c r="OW1866" s="72"/>
      <c r="OX1866" s="72"/>
      <c r="OY1866" s="72"/>
      <c r="OZ1866" s="72"/>
      <c r="PA1866" s="72"/>
      <c r="PB1866" s="72"/>
      <c r="PC1866" s="72"/>
      <c r="PD1866" s="72"/>
      <c r="PE1866" s="72"/>
      <c r="PF1866" s="72"/>
      <c r="PG1866" s="72"/>
      <c r="PH1866" s="72"/>
      <c r="PI1866" s="72"/>
      <c r="PJ1866" s="72"/>
      <c r="PK1866" s="72"/>
      <c r="PL1866" s="72"/>
      <c r="PM1866" s="72"/>
      <c r="PN1866" s="72"/>
      <c r="PO1866" s="72"/>
      <c r="PP1866" s="72"/>
      <c r="PQ1866" s="72"/>
      <c r="PR1866" s="72"/>
      <c r="PS1866" s="72"/>
      <c r="PT1866" s="72"/>
      <c r="PU1866" s="72"/>
      <c r="PV1866" s="72"/>
      <c r="PW1866" s="72"/>
      <c r="PX1866" s="72"/>
      <c r="PY1866" s="72"/>
      <c r="PZ1866" s="72"/>
      <c r="QA1866" s="72"/>
      <c r="QB1866" s="72"/>
      <c r="QC1866" s="72"/>
      <c r="QD1866" s="72"/>
      <c r="QE1866" s="72"/>
      <c r="QF1866" s="72"/>
      <c r="QG1866" s="72"/>
      <c r="QH1866" s="72"/>
      <c r="QI1866" s="72"/>
      <c r="QJ1866" s="72"/>
      <c r="QK1866" s="72"/>
      <c r="QL1866" s="72"/>
      <c r="QM1866" s="72"/>
      <c r="QN1866" s="72"/>
      <c r="QO1866" s="72"/>
      <c r="QP1866" s="72"/>
      <c r="QQ1866" s="72"/>
      <c r="QR1866" s="72"/>
      <c r="QS1866" s="72"/>
      <c r="QT1866" s="72"/>
      <c r="QU1866" s="72"/>
      <c r="QV1866" s="72"/>
      <c r="QW1866" s="72"/>
      <c r="QX1866" s="72"/>
      <c r="QY1866" s="72"/>
      <c r="QZ1866" s="72"/>
      <c r="RA1866" s="72"/>
      <c r="RB1866" s="72"/>
      <c r="RC1866" s="72"/>
      <c r="RD1866" s="72"/>
      <c r="RE1866" s="72"/>
      <c r="RF1866" s="72"/>
      <c r="RG1866" s="72"/>
      <c r="RH1866" s="72"/>
      <c r="RI1866" s="72"/>
      <c r="RJ1866" s="72"/>
      <c r="RK1866" s="72"/>
      <c r="RL1866" s="72"/>
      <c r="RM1866" s="72"/>
      <c r="RN1866" s="72"/>
      <c r="RO1866" s="72"/>
      <c r="RP1866" s="72"/>
      <c r="RQ1866" s="72"/>
      <c r="RR1866" s="72"/>
      <c r="RS1866" s="72"/>
      <c r="RT1866" s="72"/>
      <c r="RU1866" s="72"/>
      <c r="RV1866" s="72"/>
      <c r="RW1866" s="72"/>
      <c r="RX1866" s="72"/>
      <c r="RY1866" s="72"/>
      <c r="RZ1866" s="72"/>
      <c r="SA1866" s="72"/>
      <c r="SB1866" s="72"/>
      <c r="SC1866" s="72"/>
      <c r="SD1866" s="72"/>
      <c r="SE1866" s="72"/>
      <c r="SF1866" s="72"/>
      <c r="SG1866" s="72"/>
      <c r="SH1866" s="72"/>
      <c r="SI1866" s="72"/>
      <c r="SJ1866" s="72"/>
      <c r="SK1866" s="72"/>
      <c r="SL1866" s="72"/>
      <c r="SM1866" s="72"/>
      <c r="SN1866" s="72"/>
      <c r="SO1866" s="72"/>
      <c r="SP1866" s="72"/>
      <c r="SQ1866" s="72"/>
      <c r="SR1866" s="72"/>
      <c r="SS1866" s="72"/>
      <c r="ST1866" s="72"/>
      <c r="SU1866" s="72"/>
      <c r="SV1866" s="72"/>
      <c r="SW1866" s="72"/>
      <c r="SX1866" s="72"/>
      <c r="SY1866" s="72"/>
      <c r="SZ1866" s="72"/>
      <c r="TA1866" s="72"/>
      <c r="TB1866" s="72"/>
      <c r="TC1866" s="72"/>
    </row>
    <row r="1867" spans="1:523" ht="16.5" customHeight="1" x14ac:dyDescent="0.2">
      <c r="A1867" s="20">
        <v>900</v>
      </c>
      <c r="B1867" s="20" t="s">
        <v>66</v>
      </c>
      <c r="C1867" s="20" t="s">
        <v>67</v>
      </c>
      <c r="D1867" s="20" t="s">
        <v>51</v>
      </c>
      <c r="E1867" s="20" t="s">
        <v>1345</v>
      </c>
      <c r="F1867" s="22" t="s">
        <v>68</v>
      </c>
      <c r="G1867" s="20" t="s">
        <v>42</v>
      </c>
      <c r="H1867" s="20" t="s">
        <v>35</v>
      </c>
      <c r="I1867" s="20" t="s">
        <v>27</v>
      </c>
      <c r="J1867" s="22" t="s">
        <v>1326</v>
      </c>
      <c r="K1867" s="84"/>
      <c r="L1867" s="20"/>
      <c r="M1867" s="20"/>
      <c r="N1867" s="20"/>
      <c r="O1867" s="135">
        <v>4368011390</v>
      </c>
      <c r="P1867" s="26"/>
      <c r="Q1867" s="24">
        <v>1</v>
      </c>
      <c r="R1867" s="25">
        <v>45870</v>
      </c>
      <c r="S1867" s="20" t="s">
        <v>83</v>
      </c>
      <c r="T1867" s="26">
        <f>O1867</f>
        <v>4368011390</v>
      </c>
      <c r="U1867" s="41" t="s">
        <v>31</v>
      </c>
      <c r="V1867" s="41" t="s">
        <v>57</v>
      </c>
      <c r="W1867" s="72"/>
      <c r="X1867" s="72"/>
      <c r="Y1867" s="72"/>
      <c r="Z1867" s="72"/>
      <c r="AA1867" s="72"/>
      <c r="AB1867" s="72"/>
      <c r="AC1867" s="72"/>
      <c r="AD1867" s="72"/>
      <c r="AE1867" s="72"/>
      <c r="AF1867" s="72"/>
      <c r="AG1867" s="72"/>
      <c r="AH1867" s="72"/>
      <c r="AI1867" s="72"/>
      <c r="AJ1867" s="72"/>
      <c r="AK1867" s="72"/>
      <c r="AL1867" s="72"/>
      <c r="AM1867" s="72"/>
      <c r="AN1867" s="72"/>
      <c r="AO1867" s="72"/>
      <c r="AP1867" s="72"/>
      <c r="AQ1867" s="72"/>
      <c r="AR1867" s="72"/>
      <c r="AS1867" s="72"/>
      <c r="AT1867" s="72"/>
      <c r="AU1867" s="72"/>
      <c r="AV1867" s="72"/>
      <c r="AW1867" s="72"/>
      <c r="AX1867" s="72"/>
      <c r="AY1867" s="72"/>
      <c r="AZ1867" s="72"/>
      <c r="BA1867" s="72"/>
      <c r="BB1867" s="72"/>
      <c r="BC1867" s="72"/>
      <c r="BD1867" s="72"/>
      <c r="BE1867" s="72"/>
      <c r="BF1867" s="72"/>
      <c r="BG1867" s="72"/>
      <c r="BH1867" s="72"/>
      <c r="BI1867" s="72"/>
      <c r="BJ1867" s="72"/>
      <c r="BK1867" s="72"/>
      <c r="BL1867" s="72"/>
      <c r="BM1867" s="72"/>
      <c r="BN1867" s="72"/>
      <c r="BO1867" s="72"/>
      <c r="BP1867" s="72"/>
      <c r="BQ1867" s="72"/>
      <c r="BR1867" s="72"/>
      <c r="BS1867" s="72"/>
      <c r="BT1867" s="72"/>
      <c r="BU1867" s="72"/>
      <c r="BV1867" s="72"/>
      <c r="BW1867" s="72"/>
      <c r="BX1867" s="72"/>
      <c r="BY1867" s="72"/>
      <c r="BZ1867" s="72"/>
      <c r="CA1867" s="72"/>
      <c r="CB1867" s="72"/>
      <c r="CC1867" s="72"/>
      <c r="CD1867" s="72"/>
      <c r="CE1867" s="72"/>
      <c r="CF1867" s="72"/>
      <c r="CG1867" s="72"/>
      <c r="CH1867" s="72"/>
      <c r="CI1867" s="72"/>
      <c r="CJ1867" s="72"/>
      <c r="CK1867" s="72"/>
      <c r="CL1867" s="72"/>
      <c r="CM1867" s="72"/>
      <c r="CN1867" s="72"/>
      <c r="CO1867" s="72"/>
      <c r="CP1867" s="72"/>
      <c r="CQ1867" s="72"/>
      <c r="CR1867" s="72"/>
      <c r="CS1867" s="72"/>
      <c r="CT1867" s="72"/>
      <c r="CU1867" s="72"/>
      <c r="CV1867" s="72"/>
      <c r="CW1867" s="72"/>
      <c r="CX1867" s="72"/>
      <c r="CY1867" s="72"/>
      <c r="CZ1867" s="72"/>
      <c r="DA1867" s="72"/>
      <c r="DB1867" s="72"/>
      <c r="DC1867" s="72"/>
      <c r="DD1867" s="72"/>
      <c r="DE1867" s="72"/>
      <c r="DF1867" s="72"/>
      <c r="DG1867" s="72"/>
      <c r="DH1867" s="72"/>
      <c r="DI1867" s="72"/>
      <c r="DJ1867" s="72"/>
      <c r="DK1867" s="72"/>
      <c r="DL1867" s="72"/>
      <c r="DM1867" s="72"/>
      <c r="DN1867" s="72"/>
      <c r="DO1867" s="72"/>
      <c r="DP1867" s="72"/>
      <c r="DQ1867" s="72"/>
      <c r="DR1867" s="72"/>
      <c r="DS1867" s="72"/>
      <c r="DT1867" s="72"/>
      <c r="DU1867" s="72"/>
      <c r="DV1867" s="72"/>
      <c r="DW1867" s="72"/>
      <c r="DX1867" s="72"/>
      <c r="DY1867" s="72"/>
      <c r="DZ1867" s="72"/>
      <c r="EA1867" s="72"/>
      <c r="EB1867" s="72"/>
      <c r="EC1867" s="72"/>
      <c r="ED1867" s="72"/>
      <c r="EE1867" s="72"/>
      <c r="EF1867" s="72"/>
      <c r="EG1867" s="72"/>
      <c r="EH1867" s="72"/>
      <c r="EI1867" s="72"/>
      <c r="EJ1867" s="72"/>
      <c r="EK1867" s="72"/>
      <c r="EL1867" s="72"/>
      <c r="EM1867" s="72"/>
      <c r="EN1867" s="72"/>
      <c r="EO1867" s="72"/>
      <c r="EP1867" s="72"/>
      <c r="EQ1867" s="72"/>
      <c r="ER1867" s="72"/>
      <c r="ES1867" s="72"/>
      <c r="ET1867" s="72"/>
      <c r="EU1867" s="72"/>
      <c r="EV1867" s="72"/>
      <c r="EW1867" s="72"/>
      <c r="EX1867" s="72"/>
      <c r="EY1867" s="72"/>
      <c r="EZ1867" s="72"/>
      <c r="FA1867" s="72"/>
      <c r="FB1867" s="72"/>
      <c r="FC1867" s="72"/>
      <c r="FD1867" s="72"/>
      <c r="FE1867" s="72"/>
      <c r="FF1867" s="72"/>
      <c r="FG1867" s="72"/>
      <c r="FH1867" s="72"/>
      <c r="FI1867" s="72"/>
      <c r="FJ1867" s="72"/>
      <c r="FK1867" s="72"/>
      <c r="FL1867" s="72"/>
      <c r="FM1867" s="72"/>
      <c r="FN1867" s="72"/>
      <c r="FO1867" s="72"/>
      <c r="FP1867" s="72"/>
      <c r="FQ1867" s="72"/>
      <c r="FR1867" s="72"/>
      <c r="FS1867" s="72"/>
      <c r="FT1867" s="72"/>
      <c r="FU1867" s="72"/>
      <c r="FV1867" s="72"/>
      <c r="FW1867" s="72"/>
      <c r="FX1867" s="72"/>
      <c r="FY1867" s="72"/>
      <c r="FZ1867" s="72"/>
      <c r="GA1867" s="72"/>
      <c r="GB1867" s="72"/>
      <c r="GC1867" s="72"/>
      <c r="GD1867" s="72"/>
      <c r="GE1867" s="72"/>
      <c r="GF1867" s="72"/>
      <c r="GG1867" s="72"/>
      <c r="GH1867" s="72"/>
      <c r="GI1867" s="72"/>
      <c r="GJ1867" s="72"/>
      <c r="GK1867" s="72"/>
      <c r="GL1867" s="72"/>
      <c r="GM1867" s="72"/>
      <c r="GN1867" s="72"/>
      <c r="GO1867" s="72"/>
      <c r="GP1867" s="72"/>
      <c r="GQ1867" s="72"/>
      <c r="GR1867" s="72"/>
      <c r="GS1867" s="72"/>
      <c r="GT1867" s="72"/>
      <c r="GU1867" s="72"/>
      <c r="GV1867" s="72"/>
      <c r="GW1867" s="72"/>
      <c r="GX1867" s="72"/>
      <c r="GY1867" s="72"/>
      <c r="GZ1867" s="72"/>
      <c r="HA1867" s="72"/>
      <c r="HB1867" s="72"/>
      <c r="HC1867" s="72"/>
      <c r="HD1867" s="72"/>
      <c r="HE1867" s="72"/>
      <c r="HF1867" s="72"/>
      <c r="HG1867" s="72"/>
      <c r="HH1867" s="72"/>
      <c r="HI1867" s="72"/>
      <c r="HJ1867" s="72"/>
      <c r="HK1867" s="72"/>
      <c r="HL1867" s="72"/>
      <c r="HM1867" s="72"/>
      <c r="HN1867" s="72"/>
      <c r="HO1867" s="72"/>
      <c r="HP1867" s="72"/>
      <c r="HQ1867" s="72"/>
      <c r="HR1867" s="72"/>
      <c r="HS1867" s="72"/>
      <c r="HT1867" s="72"/>
      <c r="HU1867" s="72"/>
      <c r="HV1867" s="72"/>
      <c r="HW1867" s="72"/>
      <c r="HX1867" s="72"/>
      <c r="HY1867" s="72"/>
      <c r="HZ1867" s="72"/>
      <c r="IA1867" s="72"/>
      <c r="IB1867" s="72"/>
      <c r="IC1867" s="72"/>
      <c r="ID1867" s="72"/>
      <c r="IE1867" s="72"/>
      <c r="IF1867" s="72"/>
      <c r="IG1867" s="72"/>
      <c r="IH1867" s="72"/>
      <c r="II1867" s="72"/>
      <c r="IJ1867" s="72"/>
      <c r="IK1867" s="72"/>
      <c r="IL1867" s="72"/>
      <c r="IM1867" s="72"/>
      <c r="IN1867" s="72"/>
      <c r="IO1867" s="72"/>
      <c r="IP1867" s="72"/>
      <c r="IQ1867" s="72"/>
      <c r="IR1867" s="72"/>
      <c r="IS1867" s="72"/>
      <c r="IT1867" s="72"/>
      <c r="IU1867" s="72"/>
      <c r="IV1867" s="72"/>
      <c r="IW1867" s="72"/>
      <c r="IX1867" s="72"/>
      <c r="IY1867" s="72"/>
      <c r="IZ1867" s="72"/>
      <c r="JA1867" s="72"/>
      <c r="JB1867" s="72"/>
      <c r="JC1867" s="72"/>
      <c r="JD1867" s="72"/>
      <c r="JE1867" s="72"/>
      <c r="JF1867" s="72"/>
      <c r="JG1867" s="72"/>
      <c r="JH1867" s="72"/>
      <c r="JI1867" s="72"/>
      <c r="JJ1867" s="72"/>
      <c r="JK1867" s="72"/>
      <c r="JL1867" s="72"/>
      <c r="JM1867" s="72"/>
      <c r="JN1867" s="72"/>
      <c r="JO1867" s="72"/>
      <c r="JP1867" s="72"/>
      <c r="JQ1867" s="72"/>
      <c r="JR1867" s="72"/>
      <c r="JS1867" s="72"/>
      <c r="JT1867" s="72"/>
      <c r="JU1867" s="72"/>
      <c r="JV1867" s="72"/>
      <c r="JW1867" s="72"/>
      <c r="JX1867" s="72"/>
      <c r="JY1867" s="72"/>
      <c r="JZ1867" s="72"/>
      <c r="KA1867" s="72"/>
      <c r="KB1867" s="72"/>
      <c r="KC1867" s="72"/>
      <c r="KD1867" s="72"/>
      <c r="KE1867" s="72"/>
      <c r="KF1867" s="72"/>
      <c r="KG1867" s="72"/>
      <c r="KH1867" s="72"/>
      <c r="KI1867" s="72"/>
      <c r="KJ1867" s="72"/>
      <c r="KK1867" s="72"/>
      <c r="KL1867" s="72"/>
      <c r="KM1867" s="72"/>
      <c r="KN1867" s="72"/>
      <c r="KO1867" s="72"/>
      <c r="KP1867" s="72"/>
      <c r="KQ1867" s="72"/>
      <c r="KR1867" s="72"/>
      <c r="KS1867" s="72"/>
      <c r="KT1867" s="72"/>
      <c r="KU1867" s="72"/>
      <c r="KV1867" s="72"/>
      <c r="KW1867" s="72"/>
      <c r="KX1867" s="72"/>
      <c r="KY1867" s="72"/>
      <c r="KZ1867" s="72"/>
      <c r="LA1867" s="72"/>
      <c r="LB1867" s="72"/>
      <c r="LC1867" s="72"/>
      <c r="LD1867" s="72"/>
      <c r="LE1867" s="72"/>
      <c r="LF1867" s="72"/>
      <c r="LG1867" s="72"/>
      <c r="LH1867" s="72"/>
      <c r="LI1867" s="72"/>
      <c r="LJ1867" s="72"/>
      <c r="LK1867" s="72"/>
      <c r="LL1867" s="72"/>
      <c r="LM1867" s="72"/>
      <c r="LN1867" s="72"/>
      <c r="LO1867" s="72"/>
      <c r="LP1867" s="72"/>
      <c r="LQ1867" s="72"/>
      <c r="LR1867" s="72"/>
      <c r="LS1867" s="72"/>
      <c r="LT1867" s="72"/>
      <c r="LU1867" s="72"/>
      <c r="LV1867" s="72"/>
      <c r="LW1867" s="72"/>
      <c r="LX1867" s="72"/>
      <c r="LY1867" s="72"/>
      <c r="LZ1867" s="72"/>
      <c r="MA1867" s="72"/>
      <c r="MB1867" s="72"/>
      <c r="MC1867" s="72"/>
      <c r="MD1867" s="72"/>
      <c r="ME1867" s="72"/>
      <c r="MF1867" s="72"/>
      <c r="MG1867" s="72"/>
      <c r="MH1867" s="72"/>
      <c r="MI1867" s="72"/>
      <c r="MJ1867" s="72"/>
      <c r="MK1867" s="72"/>
      <c r="ML1867" s="72"/>
      <c r="MM1867" s="72"/>
      <c r="MN1867" s="72"/>
      <c r="MO1867" s="72"/>
      <c r="MP1867" s="72"/>
      <c r="MQ1867" s="72"/>
      <c r="MR1867" s="72"/>
      <c r="MS1867" s="72"/>
      <c r="MT1867" s="72"/>
      <c r="MU1867" s="72"/>
      <c r="MV1867" s="72"/>
      <c r="MW1867" s="72"/>
      <c r="MX1867" s="72"/>
      <c r="MY1867" s="72"/>
      <c r="MZ1867" s="72"/>
      <c r="NA1867" s="72"/>
      <c r="NB1867" s="72"/>
      <c r="NC1867" s="72"/>
      <c r="ND1867" s="72"/>
      <c r="NE1867" s="72"/>
      <c r="NF1867" s="72"/>
      <c r="NG1867" s="72"/>
      <c r="NH1867" s="72"/>
      <c r="NI1867" s="72"/>
      <c r="NJ1867" s="72"/>
      <c r="NK1867" s="72"/>
      <c r="NL1867" s="72"/>
      <c r="NM1867" s="72"/>
      <c r="NN1867" s="72"/>
      <c r="NO1867" s="72"/>
      <c r="NP1867" s="72"/>
      <c r="NQ1867" s="72"/>
      <c r="NR1867" s="72"/>
      <c r="NS1867" s="72"/>
      <c r="NT1867" s="72"/>
      <c r="NU1867" s="72"/>
      <c r="NV1867" s="72"/>
      <c r="NW1867" s="72"/>
      <c r="NX1867" s="72"/>
      <c r="NY1867" s="72"/>
      <c r="NZ1867" s="72"/>
      <c r="OA1867" s="72"/>
      <c r="OB1867" s="72"/>
      <c r="OC1867" s="72"/>
      <c r="OD1867" s="72"/>
      <c r="OE1867" s="72"/>
      <c r="OF1867" s="72"/>
      <c r="OG1867" s="72"/>
      <c r="OH1867" s="72"/>
      <c r="OI1867" s="72"/>
      <c r="OJ1867" s="72"/>
      <c r="OK1867" s="72"/>
      <c r="OL1867" s="72"/>
      <c r="OM1867" s="72"/>
      <c r="ON1867" s="72"/>
      <c r="OO1867" s="72"/>
      <c r="OP1867" s="72"/>
      <c r="OQ1867" s="72"/>
      <c r="OR1867" s="72"/>
      <c r="OS1867" s="72"/>
      <c r="OT1867" s="72"/>
      <c r="OU1867" s="72"/>
      <c r="OV1867" s="72"/>
      <c r="OW1867" s="72"/>
      <c r="OX1867" s="72"/>
      <c r="OY1867" s="72"/>
      <c r="OZ1867" s="72"/>
      <c r="PA1867" s="72"/>
      <c r="PB1867" s="72"/>
      <c r="PC1867" s="72"/>
      <c r="PD1867" s="72"/>
      <c r="PE1867" s="72"/>
      <c r="PF1867" s="72"/>
      <c r="PG1867" s="72"/>
      <c r="PH1867" s="72"/>
      <c r="PI1867" s="72"/>
      <c r="PJ1867" s="72"/>
      <c r="PK1867" s="72"/>
      <c r="PL1867" s="72"/>
      <c r="PM1867" s="72"/>
      <c r="PN1867" s="72"/>
      <c r="PO1867" s="72"/>
      <c r="PP1867" s="72"/>
      <c r="PQ1867" s="72"/>
      <c r="PR1867" s="72"/>
      <c r="PS1867" s="72"/>
      <c r="PT1867" s="72"/>
      <c r="PU1867" s="72"/>
      <c r="PV1867" s="72"/>
      <c r="PW1867" s="72"/>
      <c r="PX1867" s="72"/>
      <c r="PY1867" s="72"/>
      <c r="PZ1867" s="72"/>
      <c r="QA1867" s="72"/>
      <c r="QB1867" s="72"/>
      <c r="QC1867" s="72"/>
      <c r="QD1867" s="72"/>
      <c r="QE1867" s="72"/>
      <c r="QF1867" s="72"/>
      <c r="QG1867" s="72"/>
      <c r="QH1867" s="72"/>
      <c r="QI1867" s="72"/>
      <c r="QJ1867" s="72"/>
      <c r="QK1867" s="72"/>
      <c r="QL1867" s="72"/>
      <c r="QM1867" s="72"/>
      <c r="QN1867" s="72"/>
      <c r="QO1867" s="72"/>
      <c r="QP1867" s="72"/>
      <c r="QQ1867" s="72"/>
      <c r="QR1867" s="72"/>
      <c r="QS1867" s="72"/>
      <c r="QT1867" s="72"/>
      <c r="QU1867" s="72"/>
      <c r="QV1867" s="72"/>
      <c r="QW1867" s="72"/>
      <c r="QX1867" s="72"/>
      <c r="QY1867" s="72"/>
      <c r="QZ1867" s="72"/>
      <c r="RA1867" s="72"/>
      <c r="RB1867" s="72"/>
      <c r="RC1867" s="72"/>
      <c r="RD1867" s="72"/>
      <c r="RE1867" s="72"/>
      <c r="RF1867" s="72"/>
      <c r="RG1867" s="72"/>
      <c r="RH1867" s="72"/>
      <c r="RI1867" s="72"/>
      <c r="RJ1867" s="72"/>
      <c r="RK1867" s="72"/>
      <c r="RL1867" s="72"/>
      <c r="RM1867" s="72"/>
      <c r="RN1867" s="72"/>
      <c r="RO1867" s="72"/>
      <c r="RP1867" s="72"/>
      <c r="RQ1867" s="72"/>
      <c r="RR1867" s="72"/>
      <c r="RS1867" s="72"/>
      <c r="RT1867" s="72"/>
      <c r="RU1867" s="72"/>
      <c r="RV1867" s="72"/>
      <c r="RW1867" s="72"/>
      <c r="RX1867" s="72"/>
      <c r="RY1867" s="72"/>
      <c r="RZ1867" s="72"/>
      <c r="SA1867" s="72"/>
      <c r="SB1867" s="72"/>
      <c r="SC1867" s="72"/>
      <c r="SD1867" s="72"/>
      <c r="SE1867" s="72"/>
      <c r="SF1867" s="72"/>
      <c r="SG1867" s="72"/>
      <c r="SH1867" s="72"/>
      <c r="SI1867" s="72"/>
      <c r="SJ1867" s="72"/>
      <c r="SK1867" s="72"/>
      <c r="SL1867" s="72"/>
      <c r="SM1867" s="72"/>
      <c r="SN1867" s="72"/>
      <c r="SO1867" s="72"/>
      <c r="SP1867" s="72"/>
      <c r="SQ1867" s="72"/>
      <c r="SR1867" s="72"/>
      <c r="SS1867" s="72"/>
      <c r="ST1867" s="72"/>
      <c r="SU1867" s="72"/>
      <c r="SV1867" s="72"/>
      <c r="SW1867" s="72"/>
      <c r="SX1867" s="72"/>
      <c r="SY1867" s="72"/>
      <c r="SZ1867" s="72"/>
      <c r="TA1867" s="72"/>
      <c r="TB1867" s="72"/>
      <c r="TC1867" s="72"/>
    </row>
    <row r="1868" spans="1:523" ht="16.5" customHeight="1" x14ac:dyDescent="0.2">
      <c r="A1868" s="20">
        <v>1034</v>
      </c>
      <c r="B1868" s="20" t="s">
        <v>77</v>
      </c>
      <c r="C1868" s="20" t="s">
        <v>1327</v>
      </c>
      <c r="D1868" s="20" t="s">
        <v>51</v>
      </c>
      <c r="E1868" s="20" t="s">
        <v>1345</v>
      </c>
      <c r="F1868" s="22" t="s">
        <v>195</v>
      </c>
      <c r="G1868" s="20" t="s">
        <v>86</v>
      </c>
      <c r="H1868" s="20" t="s">
        <v>35</v>
      </c>
      <c r="I1868" s="20" t="s">
        <v>27</v>
      </c>
      <c r="J1868" s="22" t="s">
        <v>1327</v>
      </c>
      <c r="K1868" s="84"/>
      <c r="L1868" s="20"/>
      <c r="M1868" s="20"/>
      <c r="N1868" s="20"/>
      <c r="O1868" s="20"/>
      <c r="P1868" s="23">
        <v>30000000</v>
      </c>
      <c r="Q1868" s="24">
        <v>1</v>
      </c>
      <c r="R1868" s="25">
        <v>45748</v>
      </c>
      <c r="S1868" s="20" t="s">
        <v>29</v>
      </c>
      <c r="T1868" s="26">
        <f>P1868*Q1868*11</f>
        <v>330000000</v>
      </c>
      <c r="U1868" s="41" t="s">
        <v>31</v>
      </c>
      <c r="V1868" s="41" t="s">
        <v>57</v>
      </c>
      <c r="W1868" s="72"/>
      <c r="X1868" s="72"/>
      <c r="Y1868" s="72"/>
      <c r="Z1868" s="72"/>
      <c r="AA1868" s="72"/>
      <c r="AB1868" s="72"/>
      <c r="AC1868" s="72"/>
      <c r="AD1868" s="72"/>
      <c r="AE1868" s="72"/>
      <c r="AF1868" s="72"/>
      <c r="AG1868" s="72"/>
      <c r="AH1868" s="72"/>
      <c r="AI1868" s="72"/>
      <c r="AJ1868" s="72"/>
      <c r="AK1868" s="72"/>
      <c r="AL1868" s="72"/>
      <c r="AM1868" s="72"/>
      <c r="AN1868" s="72"/>
      <c r="AO1868" s="72"/>
      <c r="AP1868" s="72"/>
      <c r="AQ1868" s="72"/>
      <c r="AR1868" s="72"/>
      <c r="AS1868" s="72"/>
      <c r="AT1868" s="72"/>
      <c r="AU1868" s="72"/>
      <c r="AV1868" s="72"/>
      <c r="AW1868" s="72"/>
      <c r="AX1868" s="72"/>
      <c r="AY1868" s="72"/>
      <c r="AZ1868" s="72"/>
      <c r="BA1868" s="72"/>
      <c r="BB1868" s="72"/>
      <c r="BC1868" s="72"/>
      <c r="BD1868" s="72"/>
      <c r="BE1868" s="72"/>
      <c r="BF1868" s="72"/>
      <c r="BG1868" s="72"/>
      <c r="BH1868" s="72"/>
      <c r="BI1868" s="72"/>
      <c r="BJ1868" s="72"/>
      <c r="BK1868" s="72"/>
      <c r="BL1868" s="72"/>
      <c r="BM1868" s="72"/>
      <c r="BN1868" s="72"/>
      <c r="BO1868" s="72"/>
      <c r="BP1868" s="72"/>
      <c r="BQ1868" s="72"/>
      <c r="BR1868" s="72"/>
      <c r="BS1868" s="72"/>
      <c r="BT1868" s="72"/>
      <c r="BU1868" s="72"/>
      <c r="BV1868" s="72"/>
      <c r="BW1868" s="72"/>
      <c r="BX1868" s="72"/>
      <c r="BY1868" s="72"/>
      <c r="BZ1868" s="72"/>
      <c r="CA1868" s="72"/>
      <c r="CB1868" s="72"/>
      <c r="CC1868" s="72"/>
      <c r="CD1868" s="72"/>
      <c r="CE1868" s="72"/>
      <c r="CF1868" s="72"/>
      <c r="CG1868" s="72"/>
      <c r="CH1868" s="72"/>
      <c r="CI1868" s="72"/>
      <c r="CJ1868" s="72"/>
      <c r="CK1868" s="72"/>
      <c r="CL1868" s="72"/>
      <c r="CM1868" s="72"/>
      <c r="CN1868" s="72"/>
      <c r="CO1868" s="72"/>
      <c r="CP1868" s="72"/>
      <c r="CQ1868" s="72"/>
      <c r="CR1868" s="72"/>
      <c r="CS1868" s="72"/>
      <c r="CT1868" s="72"/>
      <c r="CU1868" s="72"/>
      <c r="CV1868" s="72"/>
      <c r="CW1868" s="72"/>
      <c r="CX1868" s="72"/>
      <c r="CY1868" s="72"/>
      <c r="CZ1868" s="72"/>
      <c r="DA1868" s="72"/>
      <c r="DB1868" s="72"/>
      <c r="DC1868" s="72"/>
      <c r="DD1868" s="72"/>
      <c r="DE1868" s="72"/>
      <c r="DF1868" s="72"/>
      <c r="DG1868" s="72"/>
      <c r="DH1868" s="72"/>
      <c r="DI1868" s="72"/>
      <c r="DJ1868" s="72"/>
      <c r="DK1868" s="72"/>
      <c r="DL1868" s="72"/>
      <c r="DM1868" s="72"/>
      <c r="DN1868" s="72"/>
      <c r="DO1868" s="72"/>
      <c r="DP1868" s="72"/>
      <c r="DQ1868" s="72"/>
      <c r="DR1868" s="72"/>
      <c r="DS1868" s="72"/>
      <c r="DT1868" s="72"/>
      <c r="DU1868" s="72"/>
      <c r="DV1868" s="72"/>
      <c r="DW1868" s="72"/>
      <c r="DX1868" s="72"/>
      <c r="DY1868" s="72"/>
      <c r="DZ1868" s="72"/>
      <c r="EA1868" s="72"/>
      <c r="EB1868" s="72"/>
      <c r="EC1868" s="72"/>
      <c r="ED1868" s="72"/>
      <c r="EE1868" s="72"/>
      <c r="EF1868" s="72"/>
      <c r="EG1868" s="72"/>
      <c r="EH1868" s="72"/>
      <c r="EI1868" s="72"/>
      <c r="EJ1868" s="72"/>
      <c r="EK1868" s="72"/>
      <c r="EL1868" s="72"/>
      <c r="EM1868" s="72"/>
      <c r="EN1868" s="72"/>
      <c r="EO1868" s="72"/>
      <c r="EP1868" s="72"/>
      <c r="EQ1868" s="72"/>
      <c r="ER1868" s="72"/>
      <c r="ES1868" s="72"/>
      <c r="ET1868" s="72"/>
      <c r="EU1868" s="72"/>
      <c r="EV1868" s="72"/>
      <c r="EW1868" s="72"/>
      <c r="EX1868" s="72"/>
      <c r="EY1868" s="72"/>
      <c r="EZ1868" s="72"/>
      <c r="FA1868" s="72"/>
      <c r="FB1868" s="72"/>
      <c r="FC1868" s="72"/>
      <c r="FD1868" s="72"/>
      <c r="FE1868" s="72"/>
      <c r="FF1868" s="72"/>
      <c r="FG1868" s="72"/>
      <c r="FH1868" s="72"/>
      <c r="FI1868" s="72"/>
      <c r="FJ1868" s="72"/>
      <c r="FK1868" s="72"/>
      <c r="FL1868" s="72"/>
      <c r="FM1868" s="72"/>
      <c r="FN1868" s="72"/>
      <c r="FO1868" s="72"/>
      <c r="FP1868" s="72"/>
      <c r="FQ1868" s="72"/>
      <c r="FR1868" s="72"/>
      <c r="FS1868" s="72"/>
      <c r="FT1868" s="72"/>
      <c r="FU1868" s="72"/>
      <c r="FV1868" s="72"/>
      <c r="FW1868" s="72"/>
      <c r="FX1868" s="72"/>
      <c r="FY1868" s="72"/>
      <c r="FZ1868" s="72"/>
      <c r="GA1868" s="72"/>
      <c r="GB1868" s="72"/>
      <c r="GC1868" s="72"/>
      <c r="GD1868" s="72"/>
      <c r="GE1868" s="72"/>
      <c r="GF1868" s="72"/>
      <c r="GG1868" s="72"/>
      <c r="GH1868" s="72"/>
      <c r="GI1868" s="72"/>
      <c r="GJ1868" s="72"/>
      <c r="GK1868" s="72"/>
      <c r="GL1868" s="72"/>
      <c r="GM1868" s="72"/>
      <c r="GN1868" s="72"/>
      <c r="GO1868" s="72"/>
      <c r="GP1868" s="72"/>
      <c r="GQ1868" s="72"/>
      <c r="GR1868" s="72"/>
      <c r="GS1868" s="72"/>
      <c r="GT1868" s="72"/>
      <c r="GU1868" s="72"/>
      <c r="GV1868" s="72"/>
      <c r="GW1868" s="72"/>
      <c r="GX1868" s="72"/>
      <c r="GY1868" s="72"/>
      <c r="GZ1868" s="72"/>
      <c r="HA1868" s="72"/>
      <c r="HB1868" s="72"/>
      <c r="HC1868" s="72"/>
      <c r="HD1868" s="72"/>
      <c r="HE1868" s="72"/>
      <c r="HF1868" s="72"/>
      <c r="HG1868" s="72"/>
      <c r="HH1868" s="72"/>
      <c r="HI1868" s="72"/>
      <c r="HJ1868" s="72"/>
      <c r="HK1868" s="72"/>
      <c r="HL1868" s="72"/>
      <c r="HM1868" s="72"/>
      <c r="HN1868" s="72"/>
      <c r="HO1868" s="72"/>
      <c r="HP1868" s="72"/>
      <c r="HQ1868" s="72"/>
      <c r="HR1868" s="72"/>
      <c r="HS1868" s="72"/>
      <c r="HT1868" s="72"/>
      <c r="HU1868" s="72"/>
      <c r="HV1868" s="72"/>
      <c r="HW1868" s="72"/>
      <c r="HX1868" s="72"/>
      <c r="HY1868" s="72"/>
      <c r="HZ1868" s="72"/>
      <c r="IA1868" s="72"/>
      <c r="IB1868" s="72"/>
      <c r="IC1868" s="72"/>
      <c r="ID1868" s="72"/>
      <c r="IE1868" s="72"/>
      <c r="IF1868" s="72"/>
      <c r="IG1868" s="72"/>
      <c r="IH1868" s="72"/>
      <c r="II1868" s="72"/>
      <c r="IJ1868" s="72"/>
      <c r="IK1868" s="72"/>
      <c r="IL1868" s="72"/>
      <c r="IM1868" s="72"/>
      <c r="IN1868" s="72"/>
      <c r="IO1868" s="72"/>
      <c r="IP1868" s="72"/>
      <c r="IQ1868" s="72"/>
      <c r="IR1868" s="72"/>
      <c r="IS1868" s="72"/>
      <c r="IT1868" s="72"/>
      <c r="IU1868" s="72"/>
      <c r="IV1868" s="72"/>
      <c r="IW1868" s="72"/>
      <c r="IX1868" s="72"/>
      <c r="IY1868" s="72"/>
      <c r="IZ1868" s="72"/>
      <c r="JA1868" s="72"/>
      <c r="JB1868" s="72"/>
      <c r="JC1868" s="72"/>
      <c r="JD1868" s="72"/>
      <c r="JE1868" s="72"/>
      <c r="JF1868" s="72"/>
      <c r="JG1868" s="72"/>
      <c r="JH1868" s="72"/>
      <c r="JI1868" s="72"/>
      <c r="JJ1868" s="72"/>
      <c r="JK1868" s="72"/>
      <c r="JL1868" s="72"/>
      <c r="JM1868" s="72"/>
      <c r="JN1868" s="72"/>
      <c r="JO1868" s="72"/>
      <c r="JP1868" s="72"/>
      <c r="JQ1868" s="72"/>
      <c r="JR1868" s="72"/>
      <c r="JS1868" s="72"/>
      <c r="JT1868" s="72"/>
      <c r="JU1868" s="72"/>
      <c r="JV1868" s="72"/>
      <c r="JW1868" s="72"/>
      <c r="JX1868" s="72"/>
      <c r="JY1868" s="72"/>
      <c r="JZ1868" s="72"/>
      <c r="KA1868" s="72"/>
      <c r="KB1868" s="72"/>
      <c r="KC1868" s="72"/>
      <c r="KD1868" s="72"/>
      <c r="KE1868" s="72"/>
      <c r="KF1868" s="72"/>
      <c r="KG1868" s="72"/>
      <c r="KH1868" s="72"/>
      <c r="KI1868" s="72"/>
      <c r="KJ1868" s="72"/>
      <c r="KK1868" s="72"/>
      <c r="KL1868" s="72"/>
      <c r="KM1868" s="72"/>
      <c r="KN1868" s="72"/>
      <c r="KO1868" s="72"/>
      <c r="KP1868" s="72"/>
      <c r="KQ1868" s="72"/>
      <c r="KR1868" s="72"/>
      <c r="KS1868" s="72"/>
      <c r="KT1868" s="72"/>
      <c r="KU1868" s="72"/>
      <c r="KV1868" s="72"/>
      <c r="KW1868" s="72"/>
      <c r="KX1868" s="72"/>
      <c r="KY1868" s="72"/>
      <c r="KZ1868" s="72"/>
      <c r="LA1868" s="72"/>
      <c r="LB1868" s="72"/>
      <c r="LC1868" s="72"/>
      <c r="LD1868" s="72"/>
      <c r="LE1868" s="72"/>
      <c r="LF1868" s="72"/>
      <c r="LG1868" s="72"/>
      <c r="LH1868" s="72"/>
      <c r="LI1868" s="72"/>
      <c r="LJ1868" s="72"/>
      <c r="LK1868" s="72"/>
      <c r="LL1868" s="72"/>
      <c r="LM1868" s="72"/>
      <c r="LN1868" s="72"/>
      <c r="LO1868" s="72"/>
      <c r="LP1868" s="72"/>
      <c r="LQ1868" s="72"/>
      <c r="LR1868" s="72"/>
      <c r="LS1868" s="72"/>
      <c r="LT1868" s="72"/>
      <c r="LU1868" s="72"/>
      <c r="LV1868" s="72"/>
      <c r="LW1868" s="72"/>
      <c r="LX1868" s="72"/>
      <c r="LY1868" s="72"/>
      <c r="LZ1868" s="72"/>
      <c r="MA1868" s="72"/>
      <c r="MB1868" s="72"/>
      <c r="MC1868" s="72"/>
      <c r="MD1868" s="72"/>
      <c r="ME1868" s="72"/>
      <c r="MF1868" s="72"/>
      <c r="MG1868" s="72"/>
      <c r="MH1868" s="72"/>
      <c r="MI1868" s="72"/>
      <c r="MJ1868" s="72"/>
      <c r="MK1868" s="72"/>
      <c r="ML1868" s="72"/>
      <c r="MM1868" s="72"/>
      <c r="MN1868" s="72"/>
      <c r="MO1868" s="72"/>
      <c r="MP1868" s="72"/>
      <c r="MQ1868" s="72"/>
      <c r="MR1868" s="72"/>
      <c r="MS1868" s="72"/>
      <c r="MT1868" s="72"/>
      <c r="MU1868" s="72"/>
      <c r="MV1868" s="72"/>
      <c r="MW1868" s="72"/>
      <c r="MX1868" s="72"/>
      <c r="MY1868" s="72"/>
      <c r="MZ1868" s="72"/>
      <c r="NA1868" s="72"/>
      <c r="NB1868" s="72"/>
      <c r="NC1868" s="72"/>
      <c r="ND1868" s="72"/>
      <c r="NE1868" s="72"/>
      <c r="NF1868" s="72"/>
      <c r="NG1868" s="72"/>
      <c r="NH1868" s="72"/>
      <c r="NI1868" s="72"/>
      <c r="NJ1868" s="72"/>
      <c r="NK1868" s="72"/>
      <c r="NL1868" s="72"/>
      <c r="NM1868" s="72"/>
      <c r="NN1868" s="72"/>
      <c r="NO1868" s="72"/>
      <c r="NP1868" s="72"/>
      <c r="NQ1868" s="72"/>
      <c r="NR1868" s="72"/>
      <c r="NS1868" s="72"/>
      <c r="NT1868" s="72"/>
      <c r="NU1868" s="72"/>
      <c r="NV1868" s="72"/>
      <c r="NW1868" s="72"/>
      <c r="NX1868" s="72"/>
      <c r="NY1868" s="72"/>
      <c r="NZ1868" s="72"/>
      <c r="OA1868" s="72"/>
      <c r="OB1868" s="72"/>
      <c r="OC1868" s="72"/>
      <c r="OD1868" s="72"/>
      <c r="OE1868" s="72"/>
      <c r="OF1868" s="72"/>
      <c r="OG1868" s="72"/>
      <c r="OH1868" s="72"/>
      <c r="OI1868" s="72"/>
      <c r="OJ1868" s="72"/>
      <c r="OK1868" s="72"/>
      <c r="OL1868" s="72"/>
      <c r="OM1868" s="72"/>
      <c r="ON1868" s="72"/>
      <c r="OO1868" s="72"/>
      <c r="OP1868" s="72"/>
      <c r="OQ1868" s="72"/>
      <c r="OR1868" s="72"/>
      <c r="OS1868" s="72"/>
      <c r="OT1868" s="72"/>
      <c r="OU1868" s="72"/>
      <c r="OV1868" s="72"/>
      <c r="OW1868" s="72"/>
      <c r="OX1868" s="72"/>
      <c r="OY1868" s="72"/>
      <c r="OZ1868" s="72"/>
      <c r="PA1868" s="72"/>
      <c r="PB1868" s="72"/>
      <c r="PC1868" s="72"/>
      <c r="PD1868" s="72"/>
      <c r="PE1868" s="72"/>
      <c r="PF1868" s="72"/>
      <c r="PG1868" s="72"/>
      <c r="PH1868" s="72"/>
      <c r="PI1868" s="72"/>
      <c r="PJ1868" s="72"/>
      <c r="PK1868" s="72"/>
      <c r="PL1868" s="72"/>
      <c r="PM1868" s="72"/>
      <c r="PN1868" s="72"/>
      <c r="PO1868" s="72"/>
      <c r="PP1868" s="72"/>
      <c r="PQ1868" s="72"/>
      <c r="PR1868" s="72"/>
      <c r="PS1868" s="72"/>
      <c r="PT1868" s="72"/>
      <c r="PU1868" s="72"/>
      <c r="PV1868" s="72"/>
      <c r="PW1868" s="72"/>
      <c r="PX1868" s="72"/>
      <c r="PY1868" s="72"/>
      <c r="PZ1868" s="72"/>
      <c r="QA1868" s="72"/>
      <c r="QB1868" s="72"/>
      <c r="QC1868" s="72"/>
      <c r="QD1868" s="72"/>
      <c r="QE1868" s="72"/>
      <c r="QF1868" s="72"/>
      <c r="QG1868" s="72"/>
      <c r="QH1868" s="72"/>
      <c r="QI1868" s="72"/>
      <c r="QJ1868" s="72"/>
      <c r="QK1868" s="72"/>
      <c r="QL1868" s="72"/>
      <c r="QM1868" s="72"/>
      <c r="QN1868" s="72"/>
      <c r="QO1868" s="72"/>
      <c r="QP1868" s="72"/>
      <c r="QQ1868" s="72"/>
      <c r="QR1868" s="72"/>
      <c r="QS1868" s="72"/>
      <c r="QT1868" s="72"/>
      <c r="QU1868" s="72"/>
      <c r="QV1868" s="72"/>
      <c r="QW1868" s="72"/>
      <c r="QX1868" s="72"/>
      <c r="QY1868" s="72"/>
      <c r="QZ1868" s="72"/>
      <c r="RA1868" s="72"/>
      <c r="RB1868" s="72"/>
      <c r="RC1868" s="72"/>
      <c r="RD1868" s="72"/>
      <c r="RE1868" s="72"/>
      <c r="RF1868" s="72"/>
      <c r="RG1868" s="72"/>
      <c r="RH1868" s="72"/>
      <c r="RI1868" s="72"/>
      <c r="RJ1868" s="72"/>
      <c r="RK1868" s="72"/>
      <c r="RL1868" s="72"/>
      <c r="RM1868" s="72"/>
      <c r="RN1868" s="72"/>
      <c r="RO1868" s="72"/>
      <c r="RP1868" s="72"/>
      <c r="RQ1868" s="72"/>
      <c r="RR1868" s="72"/>
      <c r="RS1868" s="72"/>
      <c r="RT1868" s="72"/>
      <c r="RU1868" s="72"/>
      <c r="RV1868" s="72"/>
      <c r="RW1868" s="72"/>
      <c r="RX1868" s="72"/>
      <c r="RY1868" s="72"/>
      <c r="RZ1868" s="72"/>
      <c r="SA1868" s="72"/>
      <c r="SB1868" s="72"/>
      <c r="SC1868" s="72"/>
      <c r="SD1868" s="72"/>
      <c r="SE1868" s="72"/>
      <c r="SF1868" s="72"/>
      <c r="SG1868" s="72"/>
      <c r="SH1868" s="72"/>
      <c r="SI1868" s="72"/>
      <c r="SJ1868" s="72"/>
      <c r="SK1868" s="72"/>
      <c r="SL1868" s="72"/>
      <c r="SM1868" s="72"/>
      <c r="SN1868" s="72"/>
      <c r="SO1868" s="72"/>
      <c r="SP1868" s="72"/>
      <c r="SQ1868" s="72"/>
      <c r="SR1868" s="72"/>
      <c r="SS1868" s="72"/>
      <c r="ST1868" s="72"/>
      <c r="SU1868" s="72"/>
      <c r="SV1868" s="72"/>
      <c r="SW1868" s="72"/>
      <c r="SX1868" s="72"/>
      <c r="SY1868" s="72"/>
      <c r="SZ1868" s="72"/>
      <c r="TA1868" s="72"/>
      <c r="TB1868" s="72"/>
      <c r="TC1868" s="72"/>
    </row>
    <row r="1869" spans="1:523" ht="16.5" customHeight="1" x14ac:dyDescent="0.2">
      <c r="A1869" s="20">
        <v>1036</v>
      </c>
      <c r="B1869" s="20" t="s">
        <v>77</v>
      </c>
      <c r="C1869" s="20" t="s">
        <v>1328</v>
      </c>
      <c r="D1869" s="20" t="s">
        <v>30</v>
      </c>
      <c r="E1869" s="20" t="s">
        <v>1339</v>
      </c>
      <c r="F1869" s="22" t="s">
        <v>203</v>
      </c>
      <c r="G1869" s="20" t="s">
        <v>86</v>
      </c>
      <c r="H1869" s="20" t="s">
        <v>26</v>
      </c>
      <c r="I1869" s="20" t="s">
        <v>27</v>
      </c>
      <c r="J1869" s="22" t="s">
        <v>28</v>
      </c>
      <c r="K1869" s="111"/>
      <c r="L1869" s="78"/>
      <c r="M1869" s="78"/>
      <c r="N1869" s="78"/>
      <c r="O1869" s="20"/>
      <c r="P1869" s="23">
        <v>80000000</v>
      </c>
      <c r="Q1869" s="24">
        <v>1</v>
      </c>
      <c r="R1869" s="25">
        <v>45748</v>
      </c>
      <c r="S1869" s="20" t="s">
        <v>29</v>
      </c>
      <c r="T1869" s="26">
        <v>80000000</v>
      </c>
      <c r="U1869" s="28" t="s">
        <v>31</v>
      </c>
      <c r="V1869" s="132" t="s">
        <v>57</v>
      </c>
      <c r="W1869" s="72"/>
      <c r="X1869" s="72"/>
      <c r="Y1869" s="72"/>
      <c r="Z1869" s="72"/>
      <c r="AA1869" s="72"/>
      <c r="AB1869" s="72"/>
      <c r="AC1869" s="72"/>
      <c r="AD1869" s="72"/>
      <c r="AE1869" s="72"/>
      <c r="AF1869" s="72"/>
      <c r="AG1869" s="72"/>
      <c r="AH1869" s="72"/>
      <c r="AI1869" s="72"/>
      <c r="AJ1869" s="72"/>
      <c r="AK1869" s="72"/>
      <c r="AL1869" s="72"/>
      <c r="AM1869" s="72"/>
      <c r="AN1869" s="72"/>
      <c r="AO1869" s="72"/>
      <c r="AP1869" s="72"/>
      <c r="AQ1869" s="72"/>
      <c r="AR1869" s="72"/>
      <c r="AS1869" s="72"/>
      <c r="AT1869" s="72"/>
      <c r="AU1869" s="72"/>
      <c r="AV1869" s="72"/>
      <c r="AW1869" s="72"/>
      <c r="AX1869" s="72"/>
      <c r="AY1869" s="72"/>
      <c r="AZ1869" s="72"/>
      <c r="BA1869" s="72"/>
      <c r="BB1869" s="72"/>
      <c r="BC1869" s="72"/>
      <c r="BD1869" s="72"/>
      <c r="BE1869" s="72"/>
      <c r="BF1869" s="72"/>
      <c r="BG1869" s="72"/>
      <c r="BH1869" s="72"/>
      <c r="BI1869" s="72"/>
      <c r="BJ1869" s="72"/>
      <c r="BK1869" s="72"/>
      <c r="BL1869" s="72"/>
      <c r="BM1869" s="72"/>
      <c r="BN1869" s="72"/>
      <c r="BO1869" s="72"/>
      <c r="BP1869" s="72"/>
      <c r="BQ1869" s="72"/>
      <c r="BR1869" s="72"/>
      <c r="BS1869" s="72"/>
      <c r="BT1869" s="72"/>
      <c r="BU1869" s="72"/>
      <c r="BV1869" s="72"/>
      <c r="BW1869" s="72"/>
      <c r="BX1869" s="72"/>
      <c r="BY1869" s="72"/>
      <c r="BZ1869" s="72"/>
      <c r="CA1869" s="72"/>
      <c r="CB1869" s="72"/>
      <c r="CC1869" s="72"/>
      <c r="CD1869" s="72"/>
      <c r="CE1869" s="72"/>
      <c r="CF1869" s="72"/>
      <c r="CG1869" s="72"/>
      <c r="CH1869" s="72"/>
      <c r="CI1869" s="72"/>
      <c r="CJ1869" s="72"/>
      <c r="CK1869" s="72"/>
      <c r="CL1869" s="72"/>
      <c r="CM1869" s="72"/>
      <c r="CN1869" s="72"/>
      <c r="CO1869" s="72"/>
      <c r="CP1869" s="72"/>
      <c r="CQ1869" s="72"/>
      <c r="CR1869" s="72"/>
      <c r="CS1869" s="72"/>
      <c r="CT1869" s="72"/>
      <c r="CU1869" s="72"/>
      <c r="CV1869" s="72"/>
      <c r="CW1869" s="72"/>
      <c r="CX1869" s="72"/>
      <c r="CY1869" s="72"/>
      <c r="CZ1869" s="72"/>
      <c r="DA1869" s="72"/>
      <c r="DB1869" s="72"/>
      <c r="DC1869" s="72"/>
      <c r="DD1869" s="72"/>
      <c r="DE1869" s="72"/>
      <c r="DF1869" s="72"/>
      <c r="DG1869" s="72"/>
      <c r="DH1869" s="72"/>
      <c r="DI1869" s="72"/>
      <c r="DJ1869" s="72"/>
      <c r="DK1869" s="72"/>
      <c r="DL1869" s="72"/>
      <c r="DM1869" s="72"/>
      <c r="DN1869" s="72"/>
      <c r="DO1869" s="72"/>
      <c r="DP1869" s="72"/>
      <c r="DQ1869" s="72"/>
      <c r="DR1869" s="72"/>
      <c r="DS1869" s="72"/>
      <c r="DT1869" s="72"/>
      <c r="DU1869" s="72"/>
      <c r="DV1869" s="72"/>
      <c r="DW1869" s="72"/>
      <c r="DX1869" s="72"/>
      <c r="DY1869" s="72"/>
      <c r="DZ1869" s="72"/>
      <c r="EA1869" s="72"/>
      <c r="EB1869" s="72"/>
      <c r="EC1869" s="72"/>
      <c r="ED1869" s="72"/>
      <c r="EE1869" s="72"/>
      <c r="EF1869" s="72"/>
      <c r="EG1869" s="72"/>
      <c r="EH1869" s="72"/>
      <c r="EI1869" s="72"/>
      <c r="EJ1869" s="72"/>
      <c r="EK1869" s="72"/>
      <c r="EL1869" s="72"/>
      <c r="EM1869" s="72"/>
      <c r="EN1869" s="72"/>
      <c r="EO1869" s="72"/>
      <c r="EP1869" s="72"/>
      <c r="EQ1869" s="72"/>
      <c r="ER1869" s="72"/>
      <c r="ES1869" s="72"/>
      <c r="ET1869" s="72"/>
      <c r="EU1869" s="72"/>
      <c r="EV1869" s="72"/>
      <c r="EW1869" s="72"/>
      <c r="EX1869" s="72"/>
      <c r="EY1869" s="72"/>
      <c r="EZ1869" s="72"/>
      <c r="FA1869" s="72"/>
      <c r="FB1869" s="72"/>
      <c r="FC1869" s="72"/>
      <c r="FD1869" s="72"/>
      <c r="FE1869" s="72"/>
      <c r="FF1869" s="72"/>
      <c r="FG1869" s="72"/>
      <c r="FH1869" s="72"/>
      <c r="FI1869" s="72"/>
      <c r="FJ1869" s="72"/>
      <c r="FK1869" s="72"/>
      <c r="FL1869" s="72"/>
      <c r="FM1869" s="72"/>
      <c r="FN1869" s="72"/>
      <c r="FO1869" s="72"/>
      <c r="FP1869" s="72"/>
      <c r="FQ1869" s="72"/>
      <c r="FR1869" s="72"/>
      <c r="FS1869" s="72"/>
      <c r="FT1869" s="72"/>
      <c r="FU1869" s="72"/>
      <c r="FV1869" s="72"/>
      <c r="FW1869" s="72"/>
      <c r="FX1869" s="72"/>
      <c r="FY1869" s="72"/>
      <c r="FZ1869" s="72"/>
      <c r="GA1869" s="72"/>
      <c r="GB1869" s="72"/>
      <c r="GC1869" s="72"/>
      <c r="GD1869" s="72"/>
      <c r="GE1869" s="72"/>
      <c r="GF1869" s="72"/>
      <c r="GG1869" s="72"/>
      <c r="GH1869" s="72"/>
      <c r="GI1869" s="72"/>
      <c r="GJ1869" s="72"/>
      <c r="GK1869" s="72"/>
      <c r="GL1869" s="72"/>
      <c r="GM1869" s="72"/>
      <c r="GN1869" s="72"/>
      <c r="GO1869" s="72"/>
      <c r="GP1869" s="72"/>
      <c r="GQ1869" s="72"/>
      <c r="GR1869" s="72"/>
      <c r="GS1869" s="72"/>
      <c r="GT1869" s="72"/>
      <c r="GU1869" s="72"/>
      <c r="GV1869" s="72"/>
      <c r="GW1869" s="72"/>
      <c r="GX1869" s="72"/>
      <c r="GY1869" s="72"/>
      <c r="GZ1869" s="72"/>
      <c r="HA1869" s="72"/>
      <c r="HB1869" s="72"/>
      <c r="HC1869" s="72"/>
      <c r="HD1869" s="72"/>
      <c r="HE1869" s="72"/>
      <c r="HF1869" s="72"/>
      <c r="HG1869" s="72"/>
      <c r="HH1869" s="72"/>
      <c r="HI1869" s="72"/>
      <c r="HJ1869" s="72"/>
      <c r="HK1869" s="72"/>
      <c r="HL1869" s="72"/>
      <c r="HM1869" s="72"/>
      <c r="HN1869" s="72"/>
      <c r="HO1869" s="72"/>
      <c r="HP1869" s="72"/>
      <c r="HQ1869" s="72"/>
      <c r="HR1869" s="72"/>
      <c r="HS1869" s="72"/>
      <c r="HT1869" s="72"/>
      <c r="HU1869" s="72"/>
      <c r="HV1869" s="72"/>
      <c r="HW1869" s="72"/>
      <c r="HX1869" s="72"/>
      <c r="HY1869" s="72"/>
      <c r="HZ1869" s="72"/>
      <c r="IA1869" s="72"/>
      <c r="IB1869" s="72"/>
      <c r="IC1869" s="72"/>
      <c r="ID1869" s="72"/>
      <c r="IE1869" s="72"/>
      <c r="IF1869" s="72"/>
      <c r="IG1869" s="72"/>
      <c r="IH1869" s="72"/>
      <c r="II1869" s="72"/>
      <c r="IJ1869" s="72"/>
      <c r="IK1869" s="72"/>
      <c r="IL1869" s="72"/>
      <c r="IM1869" s="72"/>
      <c r="IN1869" s="72"/>
      <c r="IO1869" s="72"/>
      <c r="IP1869" s="72"/>
      <c r="IQ1869" s="72"/>
      <c r="IR1869" s="72"/>
      <c r="IS1869" s="72"/>
      <c r="IT1869" s="72"/>
      <c r="IU1869" s="72"/>
      <c r="IV1869" s="72"/>
      <c r="IW1869" s="72"/>
      <c r="IX1869" s="72"/>
      <c r="IY1869" s="72"/>
      <c r="IZ1869" s="72"/>
      <c r="JA1869" s="72"/>
      <c r="JB1869" s="72"/>
      <c r="JC1869" s="72"/>
      <c r="JD1869" s="72"/>
      <c r="JE1869" s="72"/>
      <c r="JF1869" s="72"/>
      <c r="JG1869" s="72"/>
      <c r="JH1869" s="72"/>
      <c r="JI1869" s="72"/>
      <c r="JJ1869" s="72"/>
      <c r="JK1869" s="72"/>
      <c r="JL1869" s="72"/>
      <c r="JM1869" s="72"/>
      <c r="JN1869" s="72"/>
      <c r="JO1869" s="72"/>
      <c r="JP1869" s="72"/>
      <c r="JQ1869" s="72"/>
      <c r="JR1869" s="72"/>
      <c r="JS1869" s="72"/>
      <c r="JT1869" s="72"/>
      <c r="JU1869" s="72"/>
      <c r="JV1869" s="72"/>
      <c r="JW1869" s="72"/>
      <c r="JX1869" s="72"/>
      <c r="JY1869" s="72"/>
      <c r="JZ1869" s="72"/>
      <c r="KA1869" s="72"/>
      <c r="KB1869" s="72"/>
      <c r="KC1869" s="72"/>
      <c r="KD1869" s="72"/>
      <c r="KE1869" s="72"/>
      <c r="KF1869" s="72"/>
      <c r="KG1869" s="72"/>
      <c r="KH1869" s="72"/>
      <c r="KI1869" s="72"/>
      <c r="KJ1869" s="72"/>
      <c r="KK1869" s="72"/>
      <c r="KL1869" s="72"/>
      <c r="KM1869" s="72"/>
      <c r="KN1869" s="72"/>
      <c r="KO1869" s="72"/>
      <c r="KP1869" s="72"/>
      <c r="KQ1869" s="72"/>
      <c r="KR1869" s="72"/>
      <c r="KS1869" s="72"/>
      <c r="KT1869" s="72"/>
      <c r="KU1869" s="72"/>
      <c r="KV1869" s="72"/>
      <c r="KW1869" s="72"/>
      <c r="KX1869" s="72"/>
      <c r="KY1869" s="72"/>
      <c r="KZ1869" s="72"/>
      <c r="LA1869" s="72"/>
      <c r="LB1869" s="72"/>
      <c r="LC1869" s="72"/>
      <c r="LD1869" s="72"/>
      <c r="LE1869" s="72"/>
      <c r="LF1869" s="72"/>
      <c r="LG1869" s="72"/>
      <c r="LH1869" s="72"/>
      <c r="LI1869" s="72"/>
      <c r="LJ1869" s="72"/>
      <c r="LK1869" s="72"/>
      <c r="LL1869" s="72"/>
      <c r="LM1869" s="72"/>
      <c r="LN1869" s="72"/>
      <c r="LO1869" s="72"/>
      <c r="LP1869" s="72"/>
      <c r="LQ1869" s="72"/>
      <c r="LR1869" s="72"/>
      <c r="LS1869" s="72"/>
      <c r="LT1869" s="72"/>
      <c r="LU1869" s="72"/>
      <c r="LV1869" s="72"/>
      <c r="LW1869" s="72"/>
      <c r="LX1869" s="72"/>
      <c r="LY1869" s="72"/>
      <c r="LZ1869" s="72"/>
      <c r="MA1869" s="72"/>
      <c r="MB1869" s="72"/>
      <c r="MC1869" s="72"/>
      <c r="MD1869" s="72"/>
      <c r="ME1869" s="72"/>
      <c r="MF1869" s="72"/>
      <c r="MG1869" s="72"/>
      <c r="MH1869" s="72"/>
      <c r="MI1869" s="72"/>
      <c r="MJ1869" s="72"/>
      <c r="MK1869" s="72"/>
      <c r="ML1869" s="72"/>
      <c r="MM1869" s="72"/>
      <c r="MN1869" s="72"/>
      <c r="MO1869" s="72"/>
      <c r="MP1869" s="72"/>
      <c r="MQ1869" s="72"/>
      <c r="MR1869" s="72"/>
      <c r="MS1869" s="72"/>
      <c r="MT1869" s="72"/>
      <c r="MU1869" s="72"/>
      <c r="MV1869" s="72"/>
      <c r="MW1869" s="72"/>
      <c r="MX1869" s="72"/>
      <c r="MY1869" s="72"/>
      <c r="MZ1869" s="72"/>
      <c r="NA1869" s="72"/>
      <c r="NB1869" s="72"/>
      <c r="NC1869" s="72"/>
      <c r="ND1869" s="72"/>
      <c r="NE1869" s="72"/>
      <c r="NF1869" s="72"/>
      <c r="NG1869" s="72"/>
      <c r="NH1869" s="72"/>
      <c r="NI1869" s="72"/>
      <c r="NJ1869" s="72"/>
      <c r="NK1869" s="72"/>
      <c r="NL1869" s="72"/>
      <c r="NM1869" s="72"/>
      <c r="NN1869" s="72"/>
      <c r="NO1869" s="72"/>
      <c r="NP1869" s="72"/>
      <c r="NQ1869" s="72"/>
      <c r="NR1869" s="72"/>
      <c r="NS1869" s="72"/>
      <c r="NT1869" s="72"/>
      <c r="NU1869" s="72"/>
      <c r="NV1869" s="72"/>
      <c r="NW1869" s="72"/>
      <c r="NX1869" s="72"/>
      <c r="NY1869" s="72"/>
      <c r="NZ1869" s="72"/>
      <c r="OA1869" s="72"/>
      <c r="OB1869" s="72"/>
      <c r="OC1869" s="72"/>
      <c r="OD1869" s="72"/>
      <c r="OE1869" s="72"/>
      <c r="OF1869" s="72"/>
      <c r="OG1869" s="72"/>
      <c r="OH1869" s="72"/>
      <c r="OI1869" s="72"/>
      <c r="OJ1869" s="72"/>
      <c r="OK1869" s="72"/>
      <c r="OL1869" s="72"/>
      <c r="OM1869" s="72"/>
      <c r="ON1869" s="72"/>
      <c r="OO1869" s="72"/>
      <c r="OP1869" s="72"/>
      <c r="OQ1869" s="72"/>
      <c r="OR1869" s="72"/>
      <c r="OS1869" s="72"/>
      <c r="OT1869" s="72"/>
      <c r="OU1869" s="72"/>
      <c r="OV1869" s="72"/>
      <c r="OW1869" s="72"/>
      <c r="OX1869" s="72"/>
      <c r="OY1869" s="72"/>
      <c r="OZ1869" s="72"/>
      <c r="PA1869" s="72"/>
      <c r="PB1869" s="72"/>
      <c r="PC1869" s="72"/>
      <c r="PD1869" s="72"/>
      <c r="PE1869" s="72"/>
      <c r="PF1869" s="72"/>
      <c r="PG1869" s="72"/>
      <c r="PH1869" s="72"/>
      <c r="PI1869" s="72"/>
      <c r="PJ1869" s="72"/>
      <c r="PK1869" s="72"/>
      <c r="PL1869" s="72"/>
      <c r="PM1869" s="72"/>
      <c r="PN1869" s="72"/>
      <c r="PO1869" s="72"/>
      <c r="PP1869" s="72"/>
      <c r="PQ1869" s="72"/>
      <c r="PR1869" s="72"/>
      <c r="PS1869" s="72"/>
      <c r="PT1869" s="72"/>
      <c r="PU1869" s="72"/>
      <c r="PV1869" s="72"/>
      <c r="PW1869" s="72"/>
      <c r="PX1869" s="72"/>
      <c r="PY1869" s="72"/>
      <c r="PZ1869" s="72"/>
      <c r="QA1869" s="72"/>
      <c r="QB1869" s="72"/>
      <c r="QC1869" s="72"/>
      <c r="QD1869" s="72"/>
      <c r="QE1869" s="72"/>
      <c r="QF1869" s="72"/>
      <c r="QG1869" s="72"/>
      <c r="QH1869" s="72"/>
      <c r="QI1869" s="72"/>
      <c r="QJ1869" s="72"/>
      <c r="QK1869" s="72"/>
      <c r="QL1869" s="72"/>
      <c r="QM1869" s="72"/>
      <c r="QN1869" s="72"/>
      <c r="QO1869" s="72"/>
      <c r="QP1869" s="72"/>
      <c r="QQ1869" s="72"/>
      <c r="QR1869" s="72"/>
      <c r="QS1869" s="72"/>
      <c r="QT1869" s="72"/>
      <c r="QU1869" s="72"/>
      <c r="QV1869" s="72"/>
      <c r="QW1869" s="72"/>
      <c r="QX1869" s="72"/>
      <c r="QY1869" s="72"/>
      <c r="QZ1869" s="72"/>
      <c r="RA1869" s="72"/>
      <c r="RB1869" s="72"/>
      <c r="RC1869" s="72"/>
      <c r="RD1869" s="72"/>
      <c r="RE1869" s="72"/>
      <c r="RF1869" s="72"/>
      <c r="RG1869" s="72"/>
      <c r="RH1869" s="72"/>
      <c r="RI1869" s="72"/>
      <c r="RJ1869" s="72"/>
      <c r="RK1869" s="72"/>
      <c r="RL1869" s="72"/>
      <c r="RM1869" s="72"/>
      <c r="RN1869" s="72"/>
      <c r="RO1869" s="72"/>
      <c r="RP1869" s="72"/>
      <c r="RQ1869" s="72"/>
      <c r="RR1869" s="72"/>
      <c r="RS1869" s="72"/>
      <c r="RT1869" s="72"/>
      <c r="RU1869" s="72"/>
      <c r="RV1869" s="72"/>
      <c r="RW1869" s="72"/>
      <c r="RX1869" s="72"/>
      <c r="RY1869" s="72"/>
      <c r="RZ1869" s="72"/>
      <c r="SA1869" s="72"/>
      <c r="SB1869" s="72"/>
      <c r="SC1869" s="72"/>
      <c r="SD1869" s="72"/>
      <c r="SE1869" s="72"/>
      <c r="SF1869" s="72"/>
      <c r="SG1869" s="72"/>
      <c r="SH1869" s="72"/>
      <c r="SI1869" s="72"/>
      <c r="SJ1869" s="72"/>
      <c r="SK1869" s="72"/>
      <c r="SL1869" s="72"/>
      <c r="SM1869" s="72"/>
      <c r="SN1869" s="72"/>
      <c r="SO1869" s="72"/>
      <c r="SP1869" s="72"/>
      <c r="SQ1869" s="72"/>
      <c r="SR1869" s="72"/>
      <c r="SS1869" s="72"/>
      <c r="ST1869" s="72"/>
      <c r="SU1869" s="72"/>
      <c r="SV1869" s="72"/>
      <c r="SW1869" s="72"/>
      <c r="SX1869" s="72"/>
      <c r="SY1869" s="72"/>
      <c r="SZ1869" s="72"/>
      <c r="TA1869" s="72"/>
      <c r="TB1869" s="72"/>
      <c r="TC1869" s="72"/>
    </row>
    <row r="1870" spans="1:523" ht="16.5" customHeight="1" x14ac:dyDescent="0.2">
      <c r="A1870" s="20">
        <v>1037</v>
      </c>
      <c r="B1870" s="20" t="s">
        <v>77</v>
      </c>
      <c r="C1870" s="20" t="s">
        <v>1329</v>
      </c>
      <c r="D1870" s="20" t="s">
        <v>30</v>
      </c>
      <c r="E1870" s="20" t="s">
        <v>1345</v>
      </c>
      <c r="F1870" s="22" t="s">
        <v>1330</v>
      </c>
      <c r="G1870" s="20" t="s">
        <v>86</v>
      </c>
      <c r="H1870" s="20" t="s">
        <v>35</v>
      </c>
      <c r="I1870" s="20" t="s">
        <v>27</v>
      </c>
      <c r="J1870" s="136" t="s">
        <v>1331</v>
      </c>
      <c r="K1870" s="20"/>
      <c r="L1870" s="20"/>
      <c r="M1870" s="20"/>
      <c r="N1870" s="20"/>
      <c r="O1870" s="84"/>
      <c r="P1870" s="23">
        <v>16000000</v>
      </c>
      <c r="Q1870" s="24">
        <v>6</v>
      </c>
      <c r="R1870" s="25">
        <v>45748</v>
      </c>
      <c r="S1870" s="20" t="s">
        <v>29</v>
      </c>
      <c r="T1870" s="26">
        <f>P1870*Q1870*1</f>
        <v>96000000</v>
      </c>
      <c r="U1870" s="28" t="s">
        <v>31</v>
      </c>
      <c r="V1870" s="132" t="s">
        <v>57</v>
      </c>
      <c r="W1870" s="72"/>
      <c r="X1870" s="72"/>
      <c r="Y1870" s="72"/>
      <c r="Z1870" s="72"/>
      <c r="AA1870" s="72"/>
      <c r="AB1870" s="72"/>
      <c r="AC1870" s="72"/>
      <c r="AD1870" s="72"/>
      <c r="AE1870" s="72"/>
      <c r="AF1870" s="72"/>
      <c r="AG1870" s="72"/>
      <c r="AH1870" s="72"/>
      <c r="AI1870" s="72"/>
      <c r="AJ1870" s="72"/>
      <c r="AK1870" s="72"/>
      <c r="AL1870" s="72"/>
      <c r="AM1870" s="72"/>
      <c r="AN1870" s="72"/>
      <c r="AO1870" s="72"/>
      <c r="AP1870" s="72"/>
      <c r="AQ1870" s="72"/>
      <c r="AR1870" s="72"/>
      <c r="AS1870" s="72"/>
      <c r="AT1870" s="72"/>
      <c r="AU1870" s="72"/>
      <c r="AV1870" s="72"/>
      <c r="AW1870" s="72"/>
      <c r="AX1870" s="72"/>
      <c r="AY1870" s="72"/>
      <c r="AZ1870" s="72"/>
      <c r="BA1870" s="72"/>
      <c r="BB1870" s="72"/>
      <c r="BC1870" s="72"/>
      <c r="BD1870" s="72"/>
      <c r="BE1870" s="72"/>
      <c r="BF1870" s="72"/>
      <c r="BG1870" s="72"/>
      <c r="BH1870" s="72"/>
      <c r="BI1870" s="72"/>
      <c r="BJ1870" s="72"/>
      <c r="BK1870" s="72"/>
      <c r="BL1870" s="72"/>
      <c r="BM1870" s="72"/>
      <c r="BN1870" s="72"/>
      <c r="BO1870" s="72"/>
      <c r="BP1870" s="72"/>
      <c r="BQ1870" s="72"/>
      <c r="BR1870" s="72"/>
      <c r="BS1870" s="72"/>
      <c r="BT1870" s="72"/>
      <c r="BU1870" s="72"/>
      <c r="BV1870" s="72"/>
      <c r="BW1870" s="72"/>
      <c r="BX1870" s="72"/>
      <c r="BY1870" s="72"/>
      <c r="BZ1870" s="72"/>
      <c r="CA1870" s="72"/>
      <c r="CB1870" s="72"/>
      <c r="CC1870" s="72"/>
      <c r="CD1870" s="72"/>
      <c r="CE1870" s="72"/>
      <c r="CF1870" s="72"/>
      <c r="CG1870" s="72"/>
      <c r="CH1870" s="72"/>
      <c r="CI1870" s="72"/>
      <c r="CJ1870" s="72"/>
      <c r="CK1870" s="72"/>
      <c r="CL1870" s="72"/>
      <c r="CM1870" s="72"/>
      <c r="CN1870" s="72"/>
      <c r="CO1870" s="72"/>
      <c r="CP1870" s="72"/>
      <c r="CQ1870" s="72"/>
      <c r="CR1870" s="72"/>
      <c r="CS1870" s="72"/>
      <c r="CT1870" s="72"/>
      <c r="CU1870" s="72"/>
      <c r="CV1870" s="72"/>
      <c r="CW1870" s="72"/>
      <c r="CX1870" s="72"/>
      <c r="CY1870" s="72"/>
      <c r="CZ1870" s="72"/>
      <c r="DA1870" s="72"/>
      <c r="DB1870" s="72"/>
      <c r="DC1870" s="72"/>
      <c r="DD1870" s="72"/>
      <c r="DE1870" s="72"/>
      <c r="DF1870" s="72"/>
      <c r="DG1870" s="72"/>
      <c r="DH1870" s="72"/>
      <c r="DI1870" s="72"/>
      <c r="DJ1870" s="72"/>
      <c r="DK1870" s="72"/>
      <c r="DL1870" s="72"/>
      <c r="DM1870" s="72"/>
      <c r="DN1870" s="72"/>
      <c r="DO1870" s="72"/>
      <c r="DP1870" s="72"/>
      <c r="DQ1870" s="72"/>
      <c r="DR1870" s="72"/>
      <c r="DS1870" s="72"/>
      <c r="DT1870" s="72"/>
      <c r="DU1870" s="72"/>
      <c r="DV1870" s="72"/>
      <c r="DW1870" s="72"/>
      <c r="DX1870" s="72"/>
      <c r="DY1870" s="72"/>
      <c r="DZ1870" s="72"/>
      <c r="EA1870" s="72"/>
      <c r="EB1870" s="72"/>
      <c r="EC1870" s="72"/>
      <c r="ED1870" s="72"/>
      <c r="EE1870" s="72"/>
      <c r="EF1870" s="72"/>
      <c r="EG1870" s="72"/>
      <c r="EH1870" s="72"/>
      <c r="EI1870" s="72"/>
      <c r="EJ1870" s="72"/>
      <c r="EK1870" s="72"/>
      <c r="EL1870" s="72"/>
      <c r="EM1870" s="72"/>
      <c r="EN1870" s="72"/>
      <c r="EO1870" s="72"/>
      <c r="EP1870" s="72"/>
      <c r="EQ1870" s="72"/>
      <c r="ER1870" s="72"/>
      <c r="ES1870" s="72"/>
      <c r="ET1870" s="72"/>
      <c r="EU1870" s="72"/>
      <c r="EV1870" s="72"/>
      <c r="EW1870" s="72"/>
      <c r="EX1870" s="72"/>
      <c r="EY1870" s="72"/>
      <c r="EZ1870" s="72"/>
      <c r="FA1870" s="72"/>
      <c r="FB1870" s="72"/>
      <c r="FC1870" s="72"/>
      <c r="FD1870" s="72"/>
      <c r="FE1870" s="72"/>
      <c r="FF1870" s="72"/>
      <c r="FG1870" s="72"/>
      <c r="FH1870" s="72"/>
      <c r="FI1870" s="72"/>
      <c r="FJ1870" s="72"/>
      <c r="FK1870" s="72"/>
      <c r="FL1870" s="72"/>
      <c r="FM1870" s="72"/>
      <c r="FN1870" s="72"/>
      <c r="FO1870" s="72"/>
      <c r="FP1870" s="72"/>
      <c r="FQ1870" s="72"/>
      <c r="FR1870" s="72"/>
      <c r="FS1870" s="72"/>
      <c r="FT1870" s="72"/>
      <c r="FU1870" s="72"/>
      <c r="FV1870" s="72"/>
      <c r="FW1870" s="72"/>
      <c r="FX1870" s="72"/>
      <c r="FY1870" s="72"/>
      <c r="FZ1870" s="72"/>
      <c r="GA1870" s="72"/>
      <c r="GB1870" s="72"/>
      <c r="GC1870" s="72"/>
      <c r="GD1870" s="72"/>
      <c r="GE1870" s="72"/>
      <c r="GF1870" s="72"/>
      <c r="GG1870" s="72"/>
      <c r="GH1870" s="72"/>
      <c r="GI1870" s="72"/>
      <c r="GJ1870" s="72"/>
      <c r="GK1870" s="72"/>
      <c r="GL1870" s="72"/>
      <c r="GM1870" s="72"/>
      <c r="GN1870" s="72"/>
      <c r="GO1870" s="72"/>
      <c r="GP1870" s="72"/>
      <c r="GQ1870" s="72"/>
      <c r="GR1870" s="72"/>
      <c r="GS1870" s="72"/>
      <c r="GT1870" s="72"/>
      <c r="GU1870" s="72"/>
      <c r="GV1870" s="72"/>
      <c r="GW1870" s="72"/>
      <c r="GX1870" s="72"/>
      <c r="GY1870" s="72"/>
      <c r="GZ1870" s="72"/>
      <c r="HA1870" s="72"/>
      <c r="HB1870" s="72"/>
      <c r="HC1870" s="72"/>
      <c r="HD1870" s="72"/>
      <c r="HE1870" s="72"/>
      <c r="HF1870" s="72"/>
      <c r="HG1870" s="72"/>
      <c r="HH1870" s="72"/>
      <c r="HI1870" s="72"/>
      <c r="HJ1870" s="72"/>
      <c r="HK1870" s="72"/>
      <c r="HL1870" s="72"/>
      <c r="HM1870" s="72"/>
      <c r="HN1870" s="72"/>
      <c r="HO1870" s="72"/>
      <c r="HP1870" s="72"/>
      <c r="HQ1870" s="72"/>
      <c r="HR1870" s="72"/>
      <c r="HS1870" s="72"/>
      <c r="HT1870" s="72"/>
      <c r="HU1870" s="72"/>
      <c r="HV1870" s="72"/>
      <c r="HW1870" s="72"/>
      <c r="HX1870" s="72"/>
      <c r="HY1870" s="72"/>
      <c r="HZ1870" s="72"/>
      <c r="IA1870" s="72"/>
      <c r="IB1870" s="72"/>
      <c r="IC1870" s="72"/>
      <c r="ID1870" s="72"/>
      <c r="IE1870" s="72"/>
      <c r="IF1870" s="72"/>
      <c r="IG1870" s="72"/>
      <c r="IH1870" s="72"/>
      <c r="II1870" s="72"/>
      <c r="IJ1870" s="72"/>
      <c r="IK1870" s="72"/>
      <c r="IL1870" s="72"/>
      <c r="IM1870" s="72"/>
      <c r="IN1870" s="72"/>
      <c r="IO1870" s="72"/>
      <c r="IP1870" s="72"/>
      <c r="IQ1870" s="72"/>
      <c r="IR1870" s="72"/>
      <c r="IS1870" s="72"/>
      <c r="IT1870" s="72"/>
      <c r="IU1870" s="72"/>
      <c r="IV1870" s="72"/>
      <c r="IW1870" s="72"/>
      <c r="IX1870" s="72"/>
      <c r="IY1870" s="72"/>
      <c r="IZ1870" s="72"/>
      <c r="JA1870" s="72"/>
      <c r="JB1870" s="72"/>
      <c r="JC1870" s="72"/>
      <c r="JD1870" s="72"/>
      <c r="JE1870" s="72"/>
      <c r="JF1870" s="72"/>
      <c r="JG1870" s="72"/>
      <c r="JH1870" s="72"/>
      <c r="JI1870" s="72"/>
      <c r="JJ1870" s="72"/>
      <c r="JK1870" s="72"/>
      <c r="JL1870" s="72"/>
      <c r="JM1870" s="72"/>
      <c r="JN1870" s="72"/>
      <c r="JO1870" s="72"/>
      <c r="JP1870" s="72"/>
      <c r="JQ1870" s="72"/>
      <c r="JR1870" s="72"/>
      <c r="JS1870" s="72"/>
      <c r="JT1870" s="72"/>
      <c r="JU1870" s="72"/>
      <c r="JV1870" s="72"/>
      <c r="JW1870" s="72"/>
      <c r="JX1870" s="72"/>
      <c r="JY1870" s="72"/>
      <c r="JZ1870" s="72"/>
      <c r="KA1870" s="72"/>
      <c r="KB1870" s="72"/>
      <c r="KC1870" s="72"/>
      <c r="KD1870" s="72"/>
      <c r="KE1870" s="72"/>
      <c r="KF1870" s="72"/>
      <c r="KG1870" s="72"/>
      <c r="KH1870" s="72"/>
      <c r="KI1870" s="72"/>
      <c r="KJ1870" s="72"/>
      <c r="KK1870" s="72"/>
      <c r="KL1870" s="72"/>
      <c r="KM1870" s="72"/>
      <c r="KN1870" s="72"/>
      <c r="KO1870" s="72"/>
      <c r="KP1870" s="72"/>
      <c r="KQ1870" s="72"/>
      <c r="KR1870" s="72"/>
      <c r="KS1870" s="72"/>
      <c r="KT1870" s="72"/>
      <c r="KU1870" s="72"/>
      <c r="KV1870" s="72"/>
      <c r="KW1870" s="72"/>
      <c r="KX1870" s="72"/>
      <c r="KY1870" s="72"/>
      <c r="KZ1870" s="72"/>
      <c r="LA1870" s="72"/>
      <c r="LB1870" s="72"/>
      <c r="LC1870" s="72"/>
      <c r="LD1870" s="72"/>
      <c r="LE1870" s="72"/>
      <c r="LF1870" s="72"/>
      <c r="LG1870" s="72"/>
      <c r="LH1870" s="72"/>
      <c r="LI1870" s="72"/>
      <c r="LJ1870" s="72"/>
      <c r="LK1870" s="72"/>
      <c r="LL1870" s="72"/>
      <c r="LM1870" s="72"/>
      <c r="LN1870" s="72"/>
      <c r="LO1870" s="72"/>
      <c r="LP1870" s="72"/>
      <c r="LQ1870" s="72"/>
      <c r="LR1870" s="72"/>
      <c r="LS1870" s="72"/>
      <c r="LT1870" s="72"/>
      <c r="LU1870" s="72"/>
      <c r="LV1870" s="72"/>
      <c r="LW1870" s="72"/>
      <c r="LX1870" s="72"/>
      <c r="LY1870" s="72"/>
      <c r="LZ1870" s="72"/>
      <c r="MA1870" s="72"/>
      <c r="MB1870" s="72"/>
      <c r="MC1870" s="72"/>
      <c r="MD1870" s="72"/>
      <c r="ME1870" s="72"/>
      <c r="MF1870" s="72"/>
      <c r="MG1870" s="72"/>
      <c r="MH1870" s="72"/>
      <c r="MI1870" s="72"/>
      <c r="MJ1870" s="72"/>
      <c r="MK1870" s="72"/>
      <c r="ML1870" s="72"/>
      <c r="MM1870" s="72"/>
      <c r="MN1870" s="72"/>
      <c r="MO1870" s="72"/>
      <c r="MP1870" s="72"/>
      <c r="MQ1870" s="72"/>
      <c r="MR1870" s="72"/>
      <c r="MS1870" s="72"/>
      <c r="MT1870" s="72"/>
      <c r="MU1870" s="72"/>
      <c r="MV1870" s="72"/>
      <c r="MW1870" s="72"/>
      <c r="MX1870" s="72"/>
      <c r="MY1870" s="72"/>
      <c r="MZ1870" s="72"/>
      <c r="NA1870" s="72"/>
      <c r="NB1870" s="72"/>
      <c r="NC1870" s="72"/>
      <c r="ND1870" s="72"/>
      <c r="NE1870" s="72"/>
      <c r="NF1870" s="72"/>
      <c r="NG1870" s="72"/>
      <c r="NH1870" s="72"/>
      <c r="NI1870" s="72"/>
      <c r="NJ1870" s="72"/>
      <c r="NK1870" s="72"/>
      <c r="NL1870" s="72"/>
      <c r="NM1870" s="72"/>
      <c r="NN1870" s="72"/>
      <c r="NO1870" s="72"/>
      <c r="NP1870" s="72"/>
      <c r="NQ1870" s="72"/>
      <c r="NR1870" s="72"/>
      <c r="NS1870" s="72"/>
      <c r="NT1870" s="72"/>
      <c r="NU1870" s="72"/>
      <c r="NV1870" s="72"/>
      <c r="NW1870" s="72"/>
      <c r="NX1870" s="72"/>
      <c r="NY1870" s="72"/>
      <c r="NZ1870" s="72"/>
      <c r="OA1870" s="72"/>
      <c r="OB1870" s="72"/>
      <c r="OC1870" s="72"/>
      <c r="OD1870" s="72"/>
      <c r="OE1870" s="72"/>
      <c r="OF1870" s="72"/>
      <c r="OG1870" s="72"/>
      <c r="OH1870" s="72"/>
      <c r="OI1870" s="72"/>
      <c r="OJ1870" s="72"/>
      <c r="OK1870" s="72"/>
      <c r="OL1870" s="72"/>
      <c r="OM1870" s="72"/>
      <c r="ON1870" s="72"/>
      <c r="OO1870" s="72"/>
      <c r="OP1870" s="72"/>
      <c r="OQ1870" s="72"/>
      <c r="OR1870" s="72"/>
      <c r="OS1870" s="72"/>
      <c r="OT1870" s="72"/>
      <c r="OU1870" s="72"/>
      <c r="OV1870" s="72"/>
      <c r="OW1870" s="72"/>
      <c r="OX1870" s="72"/>
      <c r="OY1870" s="72"/>
      <c r="OZ1870" s="72"/>
      <c r="PA1870" s="72"/>
      <c r="PB1870" s="72"/>
      <c r="PC1870" s="72"/>
      <c r="PD1870" s="72"/>
      <c r="PE1870" s="72"/>
      <c r="PF1870" s="72"/>
      <c r="PG1870" s="72"/>
      <c r="PH1870" s="72"/>
      <c r="PI1870" s="72"/>
      <c r="PJ1870" s="72"/>
      <c r="PK1870" s="72"/>
      <c r="PL1870" s="72"/>
      <c r="PM1870" s="72"/>
      <c r="PN1870" s="72"/>
      <c r="PO1870" s="72"/>
      <c r="PP1870" s="72"/>
      <c r="PQ1870" s="72"/>
      <c r="PR1870" s="72"/>
      <c r="PS1870" s="72"/>
      <c r="PT1870" s="72"/>
      <c r="PU1870" s="72"/>
      <c r="PV1870" s="72"/>
      <c r="PW1870" s="72"/>
      <c r="PX1870" s="72"/>
      <c r="PY1870" s="72"/>
      <c r="PZ1870" s="72"/>
      <c r="QA1870" s="72"/>
      <c r="QB1870" s="72"/>
      <c r="QC1870" s="72"/>
      <c r="QD1870" s="72"/>
      <c r="QE1870" s="72"/>
      <c r="QF1870" s="72"/>
      <c r="QG1870" s="72"/>
      <c r="QH1870" s="72"/>
      <c r="QI1870" s="72"/>
      <c r="QJ1870" s="72"/>
      <c r="QK1870" s="72"/>
      <c r="QL1870" s="72"/>
      <c r="QM1870" s="72"/>
      <c r="QN1870" s="72"/>
      <c r="QO1870" s="72"/>
      <c r="QP1870" s="72"/>
      <c r="QQ1870" s="72"/>
      <c r="QR1870" s="72"/>
      <c r="QS1870" s="72"/>
      <c r="QT1870" s="72"/>
      <c r="QU1870" s="72"/>
      <c r="QV1870" s="72"/>
      <c r="QW1870" s="72"/>
      <c r="QX1870" s="72"/>
      <c r="QY1870" s="72"/>
      <c r="QZ1870" s="72"/>
      <c r="RA1870" s="72"/>
      <c r="RB1870" s="72"/>
      <c r="RC1870" s="72"/>
      <c r="RD1870" s="72"/>
      <c r="RE1870" s="72"/>
      <c r="RF1870" s="72"/>
      <c r="RG1870" s="72"/>
      <c r="RH1870" s="72"/>
      <c r="RI1870" s="72"/>
      <c r="RJ1870" s="72"/>
      <c r="RK1870" s="72"/>
      <c r="RL1870" s="72"/>
      <c r="RM1870" s="72"/>
      <c r="RN1870" s="72"/>
      <c r="RO1870" s="72"/>
      <c r="RP1870" s="72"/>
      <c r="RQ1870" s="72"/>
      <c r="RR1870" s="72"/>
      <c r="RS1870" s="72"/>
      <c r="RT1870" s="72"/>
      <c r="RU1870" s="72"/>
      <c r="RV1870" s="72"/>
      <c r="RW1870" s="72"/>
      <c r="RX1870" s="72"/>
      <c r="RY1870" s="72"/>
      <c r="RZ1870" s="72"/>
      <c r="SA1870" s="72"/>
      <c r="SB1870" s="72"/>
      <c r="SC1870" s="72"/>
      <c r="SD1870" s="72"/>
      <c r="SE1870" s="72"/>
      <c r="SF1870" s="72"/>
      <c r="SG1870" s="72"/>
      <c r="SH1870" s="72"/>
      <c r="SI1870" s="72"/>
      <c r="SJ1870" s="72"/>
      <c r="SK1870" s="72"/>
      <c r="SL1870" s="72"/>
      <c r="SM1870" s="72"/>
      <c r="SN1870" s="72"/>
      <c r="SO1870" s="72"/>
      <c r="SP1870" s="72"/>
      <c r="SQ1870" s="72"/>
      <c r="SR1870" s="72"/>
      <c r="SS1870" s="72"/>
      <c r="ST1870" s="72"/>
      <c r="SU1870" s="72"/>
      <c r="SV1870" s="72"/>
      <c r="SW1870" s="72"/>
      <c r="SX1870" s="72"/>
      <c r="SY1870" s="72"/>
      <c r="SZ1870" s="72"/>
      <c r="TA1870" s="72"/>
      <c r="TB1870" s="72"/>
      <c r="TC1870" s="72"/>
    </row>
    <row r="1871" spans="1:523" ht="16.5" customHeight="1" x14ac:dyDescent="0.2">
      <c r="A1871" s="20">
        <v>1044</v>
      </c>
      <c r="B1871" s="78" t="s">
        <v>77</v>
      </c>
      <c r="C1871" s="78" t="s">
        <v>1328</v>
      </c>
      <c r="D1871" s="20" t="s">
        <v>30</v>
      </c>
      <c r="E1871" s="20" t="s">
        <v>1345</v>
      </c>
      <c r="F1871" s="22" t="s">
        <v>1078</v>
      </c>
      <c r="G1871" s="78" t="s">
        <v>86</v>
      </c>
      <c r="H1871" s="20" t="s">
        <v>35</v>
      </c>
      <c r="I1871" s="20" t="s">
        <v>27</v>
      </c>
      <c r="J1871" s="137" t="s">
        <v>28</v>
      </c>
      <c r="K1871" s="78"/>
      <c r="L1871" s="78"/>
      <c r="M1871" s="78"/>
      <c r="N1871" s="78"/>
      <c r="O1871" s="111"/>
      <c r="P1871" s="74">
        <v>100000000</v>
      </c>
      <c r="Q1871" s="82">
        <v>1</v>
      </c>
      <c r="R1871" s="25">
        <v>45748</v>
      </c>
      <c r="S1871" s="78" t="s">
        <v>29</v>
      </c>
      <c r="T1871" s="71">
        <f>P1871*Q1871*12</f>
        <v>1200000000</v>
      </c>
      <c r="U1871" s="28" t="s">
        <v>31</v>
      </c>
      <c r="V1871" s="132" t="s">
        <v>57</v>
      </c>
      <c r="W1871" s="72"/>
      <c r="X1871" s="72"/>
      <c r="Y1871" s="72"/>
      <c r="Z1871" s="72"/>
      <c r="AA1871" s="72"/>
      <c r="AB1871" s="72"/>
      <c r="AC1871" s="72"/>
      <c r="AD1871" s="72"/>
      <c r="AE1871" s="72"/>
      <c r="AF1871" s="72"/>
      <c r="AG1871" s="72"/>
      <c r="AH1871" s="72"/>
      <c r="AI1871" s="72"/>
      <c r="AJ1871" s="72"/>
      <c r="AK1871" s="72"/>
      <c r="AL1871" s="72"/>
      <c r="AM1871" s="72"/>
      <c r="AN1871" s="72"/>
      <c r="AO1871" s="72"/>
      <c r="AP1871" s="72"/>
      <c r="AQ1871" s="72"/>
      <c r="AR1871" s="72"/>
      <c r="AS1871" s="72"/>
      <c r="AT1871" s="72"/>
      <c r="AU1871" s="72"/>
      <c r="AV1871" s="72"/>
      <c r="AW1871" s="72"/>
      <c r="AX1871" s="72"/>
      <c r="AY1871" s="72"/>
      <c r="AZ1871" s="72"/>
      <c r="BA1871" s="72"/>
      <c r="BB1871" s="72"/>
      <c r="BC1871" s="72"/>
      <c r="BD1871" s="72"/>
      <c r="BE1871" s="72"/>
      <c r="BF1871" s="72"/>
      <c r="BG1871" s="72"/>
      <c r="BH1871" s="72"/>
      <c r="BI1871" s="72"/>
      <c r="BJ1871" s="72"/>
      <c r="BK1871" s="72"/>
      <c r="BL1871" s="72"/>
      <c r="BM1871" s="72"/>
      <c r="BN1871" s="72"/>
      <c r="BO1871" s="72"/>
      <c r="BP1871" s="72"/>
      <c r="BQ1871" s="72"/>
      <c r="BR1871" s="72"/>
      <c r="BS1871" s="72"/>
      <c r="BT1871" s="72"/>
      <c r="BU1871" s="72"/>
      <c r="BV1871" s="72"/>
      <c r="BW1871" s="72"/>
      <c r="BX1871" s="72"/>
      <c r="BY1871" s="72"/>
      <c r="BZ1871" s="72"/>
      <c r="CA1871" s="72"/>
      <c r="CB1871" s="72"/>
      <c r="CC1871" s="72"/>
      <c r="CD1871" s="72"/>
      <c r="CE1871" s="72"/>
      <c r="CF1871" s="72"/>
      <c r="CG1871" s="72"/>
      <c r="CH1871" s="72"/>
      <c r="CI1871" s="72"/>
      <c r="CJ1871" s="72"/>
      <c r="CK1871" s="72"/>
      <c r="CL1871" s="72"/>
      <c r="CM1871" s="72"/>
      <c r="CN1871" s="72"/>
      <c r="CO1871" s="72"/>
      <c r="CP1871" s="72"/>
      <c r="CQ1871" s="72"/>
      <c r="CR1871" s="72"/>
      <c r="CS1871" s="72"/>
      <c r="CT1871" s="72"/>
      <c r="CU1871" s="72"/>
      <c r="CV1871" s="72"/>
      <c r="CW1871" s="72"/>
      <c r="CX1871" s="72"/>
      <c r="CY1871" s="72"/>
      <c r="CZ1871" s="72"/>
      <c r="DA1871" s="72"/>
      <c r="DB1871" s="72"/>
      <c r="DC1871" s="72"/>
      <c r="DD1871" s="72"/>
      <c r="DE1871" s="72"/>
      <c r="DF1871" s="72"/>
      <c r="DG1871" s="72"/>
      <c r="DH1871" s="72"/>
      <c r="DI1871" s="72"/>
      <c r="DJ1871" s="72"/>
      <c r="DK1871" s="72"/>
      <c r="DL1871" s="72"/>
      <c r="DM1871" s="72"/>
      <c r="DN1871" s="72"/>
      <c r="DO1871" s="72"/>
      <c r="DP1871" s="72"/>
      <c r="DQ1871" s="72"/>
      <c r="DR1871" s="72"/>
      <c r="DS1871" s="72"/>
      <c r="DT1871" s="72"/>
      <c r="DU1871" s="72"/>
      <c r="DV1871" s="72"/>
      <c r="DW1871" s="72"/>
      <c r="DX1871" s="72"/>
      <c r="DY1871" s="72"/>
      <c r="DZ1871" s="72"/>
      <c r="EA1871" s="72"/>
      <c r="EB1871" s="72"/>
      <c r="EC1871" s="72"/>
      <c r="ED1871" s="72"/>
      <c r="EE1871" s="72"/>
      <c r="EF1871" s="72"/>
      <c r="EG1871" s="72"/>
      <c r="EH1871" s="72"/>
      <c r="EI1871" s="72"/>
      <c r="EJ1871" s="72"/>
      <c r="EK1871" s="72"/>
      <c r="EL1871" s="72"/>
      <c r="EM1871" s="72"/>
      <c r="EN1871" s="72"/>
      <c r="EO1871" s="72"/>
      <c r="EP1871" s="72"/>
      <c r="EQ1871" s="72"/>
      <c r="ER1871" s="72"/>
      <c r="ES1871" s="72"/>
      <c r="ET1871" s="72"/>
      <c r="EU1871" s="72"/>
      <c r="EV1871" s="72"/>
      <c r="EW1871" s="72"/>
      <c r="EX1871" s="72"/>
      <c r="EY1871" s="72"/>
      <c r="EZ1871" s="72"/>
      <c r="FA1871" s="72"/>
      <c r="FB1871" s="72"/>
      <c r="FC1871" s="72"/>
      <c r="FD1871" s="72"/>
      <c r="FE1871" s="72"/>
      <c r="FF1871" s="72"/>
      <c r="FG1871" s="72"/>
      <c r="FH1871" s="72"/>
      <c r="FI1871" s="72"/>
      <c r="FJ1871" s="72"/>
      <c r="FK1871" s="72"/>
      <c r="FL1871" s="72"/>
      <c r="FM1871" s="72"/>
      <c r="FN1871" s="72"/>
      <c r="FO1871" s="72"/>
      <c r="FP1871" s="72"/>
      <c r="FQ1871" s="72"/>
      <c r="FR1871" s="72"/>
      <c r="FS1871" s="72"/>
      <c r="FT1871" s="72"/>
      <c r="FU1871" s="72"/>
      <c r="FV1871" s="72"/>
      <c r="FW1871" s="72"/>
      <c r="FX1871" s="72"/>
      <c r="FY1871" s="72"/>
      <c r="FZ1871" s="72"/>
      <c r="GA1871" s="72"/>
      <c r="GB1871" s="72"/>
      <c r="GC1871" s="72"/>
      <c r="GD1871" s="72"/>
      <c r="GE1871" s="72"/>
      <c r="GF1871" s="72"/>
      <c r="GG1871" s="72"/>
      <c r="GH1871" s="72"/>
      <c r="GI1871" s="72"/>
      <c r="GJ1871" s="72"/>
      <c r="GK1871" s="72"/>
      <c r="GL1871" s="72"/>
      <c r="GM1871" s="72"/>
      <c r="GN1871" s="72"/>
      <c r="GO1871" s="72"/>
      <c r="GP1871" s="72"/>
      <c r="GQ1871" s="72"/>
      <c r="GR1871" s="72"/>
      <c r="GS1871" s="72"/>
      <c r="GT1871" s="72"/>
      <c r="GU1871" s="72"/>
      <c r="GV1871" s="72"/>
      <c r="GW1871" s="72"/>
      <c r="GX1871" s="72"/>
      <c r="GY1871" s="72"/>
      <c r="GZ1871" s="72"/>
      <c r="HA1871" s="72"/>
      <c r="HB1871" s="72"/>
      <c r="HC1871" s="72"/>
      <c r="HD1871" s="72"/>
      <c r="HE1871" s="72"/>
      <c r="HF1871" s="72"/>
      <c r="HG1871" s="72"/>
      <c r="HH1871" s="72"/>
      <c r="HI1871" s="72"/>
      <c r="HJ1871" s="72"/>
      <c r="HK1871" s="72"/>
      <c r="HL1871" s="72"/>
      <c r="HM1871" s="72"/>
      <c r="HN1871" s="72"/>
      <c r="HO1871" s="72"/>
      <c r="HP1871" s="72"/>
      <c r="HQ1871" s="72"/>
      <c r="HR1871" s="72"/>
      <c r="HS1871" s="72"/>
      <c r="HT1871" s="72"/>
      <c r="HU1871" s="72"/>
      <c r="HV1871" s="72"/>
      <c r="HW1871" s="72"/>
      <c r="HX1871" s="72"/>
      <c r="HY1871" s="72"/>
      <c r="HZ1871" s="72"/>
      <c r="IA1871" s="72"/>
      <c r="IB1871" s="72"/>
      <c r="IC1871" s="72"/>
      <c r="ID1871" s="72"/>
      <c r="IE1871" s="72"/>
      <c r="IF1871" s="72"/>
      <c r="IG1871" s="72"/>
      <c r="IH1871" s="72"/>
      <c r="II1871" s="72"/>
      <c r="IJ1871" s="72"/>
      <c r="IK1871" s="72"/>
      <c r="IL1871" s="72"/>
      <c r="IM1871" s="72"/>
      <c r="IN1871" s="72"/>
      <c r="IO1871" s="72"/>
      <c r="IP1871" s="72"/>
      <c r="IQ1871" s="72"/>
      <c r="IR1871" s="72"/>
      <c r="IS1871" s="72"/>
      <c r="IT1871" s="72"/>
      <c r="IU1871" s="72"/>
      <c r="IV1871" s="72"/>
      <c r="IW1871" s="72"/>
      <c r="IX1871" s="72"/>
      <c r="IY1871" s="72"/>
      <c r="IZ1871" s="72"/>
      <c r="JA1871" s="72"/>
      <c r="JB1871" s="72"/>
      <c r="JC1871" s="72"/>
      <c r="JD1871" s="72"/>
      <c r="JE1871" s="72"/>
      <c r="JF1871" s="72"/>
      <c r="JG1871" s="72"/>
      <c r="JH1871" s="72"/>
      <c r="JI1871" s="72"/>
      <c r="JJ1871" s="72"/>
      <c r="JK1871" s="72"/>
      <c r="JL1871" s="72"/>
      <c r="JM1871" s="72"/>
      <c r="JN1871" s="72"/>
      <c r="JO1871" s="72"/>
      <c r="JP1871" s="72"/>
      <c r="JQ1871" s="72"/>
      <c r="JR1871" s="72"/>
      <c r="JS1871" s="72"/>
      <c r="JT1871" s="72"/>
      <c r="JU1871" s="72"/>
      <c r="JV1871" s="72"/>
      <c r="JW1871" s="72"/>
      <c r="JX1871" s="72"/>
      <c r="JY1871" s="72"/>
      <c r="JZ1871" s="72"/>
      <c r="KA1871" s="72"/>
      <c r="KB1871" s="72"/>
      <c r="KC1871" s="72"/>
      <c r="KD1871" s="72"/>
      <c r="KE1871" s="72"/>
      <c r="KF1871" s="72"/>
      <c r="KG1871" s="72"/>
      <c r="KH1871" s="72"/>
      <c r="KI1871" s="72"/>
      <c r="KJ1871" s="72"/>
      <c r="KK1871" s="72"/>
      <c r="KL1871" s="72"/>
      <c r="KM1871" s="72"/>
      <c r="KN1871" s="72"/>
      <c r="KO1871" s="72"/>
      <c r="KP1871" s="72"/>
      <c r="KQ1871" s="72"/>
      <c r="KR1871" s="72"/>
      <c r="KS1871" s="72"/>
      <c r="KT1871" s="72"/>
      <c r="KU1871" s="72"/>
      <c r="KV1871" s="72"/>
      <c r="KW1871" s="72"/>
      <c r="KX1871" s="72"/>
      <c r="KY1871" s="72"/>
      <c r="KZ1871" s="72"/>
      <c r="LA1871" s="72"/>
      <c r="LB1871" s="72"/>
      <c r="LC1871" s="72"/>
      <c r="LD1871" s="72"/>
      <c r="LE1871" s="72"/>
      <c r="LF1871" s="72"/>
      <c r="LG1871" s="72"/>
      <c r="LH1871" s="72"/>
      <c r="LI1871" s="72"/>
      <c r="LJ1871" s="72"/>
      <c r="LK1871" s="72"/>
      <c r="LL1871" s="72"/>
      <c r="LM1871" s="72"/>
      <c r="LN1871" s="72"/>
      <c r="LO1871" s="72"/>
      <c r="LP1871" s="72"/>
      <c r="LQ1871" s="72"/>
      <c r="LR1871" s="72"/>
      <c r="LS1871" s="72"/>
      <c r="LT1871" s="72"/>
      <c r="LU1871" s="72"/>
      <c r="LV1871" s="72"/>
      <c r="LW1871" s="72"/>
      <c r="LX1871" s="72"/>
      <c r="LY1871" s="72"/>
      <c r="LZ1871" s="72"/>
      <c r="MA1871" s="72"/>
      <c r="MB1871" s="72"/>
      <c r="MC1871" s="72"/>
      <c r="MD1871" s="72"/>
      <c r="ME1871" s="72"/>
      <c r="MF1871" s="72"/>
      <c r="MG1871" s="72"/>
      <c r="MH1871" s="72"/>
      <c r="MI1871" s="72"/>
      <c r="MJ1871" s="72"/>
      <c r="MK1871" s="72"/>
      <c r="ML1871" s="72"/>
      <c r="MM1871" s="72"/>
      <c r="MN1871" s="72"/>
      <c r="MO1871" s="72"/>
      <c r="MP1871" s="72"/>
      <c r="MQ1871" s="72"/>
      <c r="MR1871" s="72"/>
      <c r="MS1871" s="72"/>
      <c r="MT1871" s="72"/>
      <c r="MU1871" s="72"/>
      <c r="MV1871" s="72"/>
      <c r="MW1871" s="72"/>
      <c r="MX1871" s="72"/>
      <c r="MY1871" s="72"/>
      <c r="MZ1871" s="72"/>
      <c r="NA1871" s="72"/>
      <c r="NB1871" s="72"/>
      <c r="NC1871" s="72"/>
      <c r="ND1871" s="72"/>
      <c r="NE1871" s="72"/>
      <c r="NF1871" s="72"/>
      <c r="NG1871" s="72"/>
      <c r="NH1871" s="72"/>
      <c r="NI1871" s="72"/>
      <c r="NJ1871" s="72"/>
      <c r="NK1871" s="72"/>
      <c r="NL1871" s="72"/>
      <c r="NM1871" s="72"/>
      <c r="NN1871" s="72"/>
      <c r="NO1871" s="72"/>
      <c r="NP1871" s="72"/>
      <c r="NQ1871" s="72"/>
      <c r="NR1871" s="72"/>
      <c r="NS1871" s="72"/>
      <c r="NT1871" s="72"/>
      <c r="NU1871" s="72"/>
      <c r="NV1871" s="72"/>
      <c r="NW1871" s="72"/>
      <c r="NX1871" s="72"/>
      <c r="NY1871" s="72"/>
      <c r="NZ1871" s="72"/>
      <c r="OA1871" s="72"/>
      <c r="OB1871" s="72"/>
      <c r="OC1871" s="72"/>
      <c r="OD1871" s="72"/>
      <c r="OE1871" s="72"/>
      <c r="OF1871" s="72"/>
      <c r="OG1871" s="72"/>
      <c r="OH1871" s="72"/>
      <c r="OI1871" s="72"/>
      <c r="OJ1871" s="72"/>
      <c r="OK1871" s="72"/>
      <c r="OL1871" s="72"/>
      <c r="OM1871" s="72"/>
      <c r="ON1871" s="72"/>
      <c r="OO1871" s="72"/>
      <c r="OP1871" s="72"/>
      <c r="OQ1871" s="72"/>
      <c r="OR1871" s="72"/>
      <c r="OS1871" s="72"/>
      <c r="OT1871" s="72"/>
      <c r="OU1871" s="72"/>
      <c r="OV1871" s="72"/>
      <c r="OW1871" s="72"/>
      <c r="OX1871" s="72"/>
      <c r="OY1871" s="72"/>
      <c r="OZ1871" s="72"/>
      <c r="PA1871" s="72"/>
      <c r="PB1871" s="72"/>
      <c r="PC1871" s="72"/>
      <c r="PD1871" s="72"/>
      <c r="PE1871" s="72"/>
      <c r="PF1871" s="72"/>
      <c r="PG1871" s="72"/>
      <c r="PH1871" s="72"/>
      <c r="PI1871" s="72"/>
      <c r="PJ1871" s="72"/>
      <c r="PK1871" s="72"/>
      <c r="PL1871" s="72"/>
      <c r="PM1871" s="72"/>
      <c r="PN1871" s="72"/>
      <c r="PO1871" s="72"/>
      <c r="PP1871" s="72"/>
      <c r="PQ1871" s="72"/>
      <c r="PR1871" s="72"/>
      <c r="PS1871" s="72"/>
      <c r="PT1871" s="72"/>
      <c r="PU1871" s="72"/>
      <c r="PV1871" s="72"/>
      <c r="PW1871" s="72"/>
      <c r="PX1871" s="72"/>
      <c r="PY1871" s="72"/>
      <c r="PZ1871" s="72"/>
      <c r="QA1871" s="72"/>
      <c r="QB1871" s="72"/>
      <c r="QC1871" s="72"/>
      <c r="QD1871" s="72"/>
      <c r="QE1871" s="72"/>
      <c r="QF1871" s="72"/>
      <c r="QG1871" s="72"/>
      <c r="QH1871" s="72"/>
      <c r="QI1871" s="72"/>
      <c r="QJ1871" s="72"/>
      <c r="QK1871" s="72"/>
      <c r="QL1871" s="72"/>
      <c r="QM1871" s="72"/>
      <c r="QN1871" s="72"/>
      <c r="QO1871" s="72"/>
      <c r="QP1871" s="72"/>
      <c r="QQ1871" s="72"/>
      <c r="QR1871" s="72"/>
      <c r="QS1871" s="72"/>
      <c r="QT1871" s="72"/>
      <c r="QU1871" s="72"/>
      <c r="QV1871" s="72"/>
      <c r="QW1871" s="72"/>
      <c r="QX1871" s="72"/>
      <c r="QY1871" s="72"/>
      <c r="QZ1871" s="72"/>
      <c r="RA1871" s="72"/>
      <c r="RB1871" s="72"/>
      <c r="RC1871" s="72"/>
      <c r="RD1871" s="72"/>
      <c r="RE1871" s="72"/>
      <c r="RF1871" s="72"/>
      <c r="RG1871" s="72"/>
      <c r="RH1871" s="72"/>
      <c r="RI1871" s="72"/>
      <c r="RJ1871" s="72"/>
      <c r="RK1871" s="72"/>
      <c r="RL1871" s="72"/>
      <c r="RM1871" s="72"/>
      <c r="RN1871" s="72"/>
      <c r="RO1871" s="72"/>
      <c r="RP1871" s="72"/>
      <c r="RQ1871" s="72"/>
      <c r="RR1871" s="72"/>
      <c r="RS1871" s="72"/>
      <c r="RT1871" s="72"/>
      <c r="RU1871" s="72"/>
      <c r="RV1871" s="72"/>
      <c r="RW1871" s="72"/>
      <c r="RX1871" s="72"/>
      <c r="RY1871" s="72"/>
      <c r="RZ1871" s="72"/>
      <c r="SA1871" s="72"/>
      <c r="SB1871" s="72"/>
      <c r="SC1871" s="72"/>
      <c r="SD1871" s="72"/>
      <c r="SE1871" s="72"/>
      <c r="SF1871" s="72"/>
      <c r="SG1871" s="72"/>
      <c r="SH1871" s="72"/>
      <c r="SI1871" s="72"/>
      <c r="SJ1871" s="72"/>
      <c r="SK1871" s="72"/>
      <c r="SL1871" s="72"/>
      <c r="SM1871" s="72"/>
      <c r="SN1871" s="72"/>
      <c r="SO1871" s="72"/>
      <c r="SP1871" s="72"/>
      <c r="SQ1871" s="72"/>
      <c r="SR1871" s="72"/>
      <c r="SS1871" s="72"/>
      <c r="ST1871" s="72"/>
      <c r="SU1871" s="72"/>
      <c r="SV1871" s="72"/>
      <c r="SW1871" s="72"/>
      <c r="SX1871" s="72"/>
      <c r="SY1871" s="72"/>
      <c r="SZ1871" s="72"/>
      <c r="TA1871" s="72"/>
      <c r="TB1871" s="72"/>
      <c r="TC1871" s="72"/>
    </row>
    <row r="1872" spans="1:523" ht="16.5" customHeight="1" x14ac:dyDescent="0.2">
      <c r="A1872" s="20">
        <v>1056</v>
      </c>
      <c r="B1872" s="20" t="s">
        <v>77</v>
      </c>
      <c r="C1872" s="20" t="s">
        <v>1329</v>
      </c>
      <c r="D1872" s="20" t="s">
        <v>30</v>
      </c>
      <c r="E1872" s="20" t="s">
        <v>1345</v>
      </c>
      <c r="F1872" s="22" t="s">
        <v>1332</v>
      </c>
      <c r="G1872" s="20" t="s">
        <v>86</v>
      </c>
      <c r="H1872" s="20" t="s">
        <v>35</v>
      </c>
      <c r="I1872" s="20" t="s">
        <v>81</v>
      </c>
      <c r="J1872" s="22" t="s">
        <v>1331</v>
      </c>
      <c r="K1872" s="20"/>
      <c r="L1872" s="20"/>
      <c r="M1872" s="20"/>
      <c r="N1872" s="20"/>
      <c r="O1872" s="20"/>
      <c r="P1872" s="23">
        <v>394000000</v>
      </c>
      <c r="Q1872" s="24">
        <v>17</v>
      </c>
      <c r="R1872" s="25">
        <v>45748</v>
      </c>
      <c r="S1872" s="78" t="s">
        <v>29</v>
      </c>
      <c r="T1872" s="23">
        <v>394000000</v>
      </c>
      <c r="U1872" s="28" t="s">
        <v>31</v>
      </c>
      <c r="V1872" s="132" t="s">
        <v>57</v>
      </c>
      <c r="W1872" s="72"/>
      <c r="X1872" s="72"/>
      <c r="Y1872" s="72"/>
      <c r="Z1872" s="72"/>
      <c r="AA1872" s="72"/>
      <c r="AB1872" s="72"/>
      <c r="AC1872" s="72"/>
      <c r="AD1872" s="72"/>
      <c r="AE1872" s="72"/>
      <c r="AF1872" s="72"/>
      <c r="AG1872" s="72"/>
      <c r="AH1872" s="72"/>
      <c r="AI1872" s="72"/>
      <c r="AJ1872" s="72"/>
      <c r="AK1872" s="72"/>
      <c r="AL1872" s="72"/>
      <c r="AM1872" s="72"/>
      <c r="AN1872" s="72"/>
      <c r="AO1872" s="72"/>
      <c r="AP1872" s="72"/>
      <c r="AQ1872" s="72"/>
      <c r="AR1872" s="72"/>
      <c r="AS1872" s="72"/>
      <c r="AT1872" s="72"/>
      <c r="AU1872" s="72"/>
      <c r="AV1872" s="72"/>
      <c r="AW1872" s="72"/>
      <c r="AX1872" s="72"/>
      <c r="AY1872" s="72"/>
      <c r="AZ1872" s="72"/>
      <c r="BA1872" s="72"/>
      <c r="BB1872" s="72"/>
      <c r="BC1872" s="72"/>
      <c r="BD1872" s="72"/>
      <c r="BE1872" s="72"/>
      <c r="BF1872" s="72"/>
      <c r="BG1872" s="72"/>
      <c r="BH1872" s="72"/>
      <c r="BI1872" s="72"/>
      <c r="BJ1872" s="72"/>
      <c r="BK1872" s="72"/>
      <c r="BL1872" s="72"/>
      <c r="BM1872" s="72"/>
      <c r="BN1872" s="72"/>
      <c r="BO1872" s="72"/>
      <c r="BP1872" s="72"/>
      <c r="BQ1872" s="72"/>
      <c r="BR1872" s="72"/>
      <c r="BS1872" s="72"/>
      <c r="BT1872" s="72"/>
      <c r="BU1872" s="72"/>
      <c r="BV1872" s="72"/>
      <c r="BW1872" s="72"/>
      <c r="BX1872" s="72"/>
      <c r="BY1872" s="72"/>
      <c r="BZ1872" s="72"/>
      <c r="CA1872" s="72"/>
      <c r="CB1872" s="72"/>
      <c r="CC1872" s="72"/>
      <c r="CD1872" s="72"/>
      <c r="CE1872" s="72"/>
      <c r="CF1872" s="72"/>
      <c r="CG1872" s="72"/>
      <c r="CH1872" s="72"/>
      <c r="CI1872" s="72"/>
      <c r="CJ1872" s="72"/>
      <c r="CK1872" s="72"/>
      <c r="CL1872" s="72"/>
      <c r="CM1872" s="72"/>
      <c r="CN1872" s="72"/>
      <c r="CO1872" s="72"/>
      <c r="CP1872" s="72"/>
      <c r="CQ1872" s="72"/>
      <c r="CR1872" s="72"/>
      <c r="CS1872" s="72"/>
      <c r="CT1872" s="72"/>
      <c r="CU1872" s="72"/>
      <c r="CV1872" s="72"/>
      <c r="CW1872" s="72"/>
      <c r="CX1872" s="72"/>
      <c r="CY1872" s="72"/>
      <c r="CZ1872" s="72"/>
      <c r="DA1872" s="72"/>
      <c r="DB1872" s="72"/>
      <c r="DC1872" s="72"/>
      <c r="DD1872" s="72"/>
      <c r="DE1872" s="72"/>
      <c r="DF1872" s="72"/>
      <c r="DG1872" s="72"/>
      <c r="DH1872" s="72"/>
      <c r="DI1872" s="72"/>
      <c r="DJ1872" s="72"/>
      <c r="DK1872" s="72"/>
      <c r="DL1872" s="72"/>
      <c r="DM1872" s="72"/>
      <c r="DN1872" s="72"/>
      <c r="DO1872" s="72"/>
      <c r="DP1872" s="72"/>
      <c r="DQ1872" s="72"/>
      <c r="DR1872" s="72"/>
      <c r="DS1872" s="72"/>
      <c r="DT1872" s="72"/>
      <c r="DU1872" s="72"/>
      <c r="DV1872" s="72"/>
      <c r="DW1872" s="72"/>
      <c r="DX1872" s="72"/>
      <c r="DY1872" s="72"/>
      <c r="DZ1872" s="72"/>
      <c r="EA1872" s="72"/>
      <c r="EB1872" s="72"/>
      <c r="EC1872" s="72"/>
      <c r="ED1872" s="72"/>
      <c r="EE1872" s="72"/>
      <c r="EF1872" s="72"/>
      <c r="EG1872" s="72"/>
      <c r="EH1872" s="72"/>
      <c r="EI1872" s="72"/>
      <c r="EJ1872" s="72"/>
      <c r="EK1872" s="72"/>
      <c r="EL1872" s="72"/>
      <c r="EM1872" s="72"/>
      <c r="EN1872" s="72"/>
      <c r="EO1872" s="72"/>
      <c r="EP1872" s="72"/>
      <c r="EQ1872" s="72"/>
      <c r="ER1872" s="72"/>
      <c r="ES1872" s="72"/>
      <c r="ET1872" s="72"/>
      <c r="EU1872" s="72"/>
      <c r="EV1872" s="72"/>
      <c r="EW1872" s="72"/>
      <c r="EX1872" s="72"/>
      <c r="EY1872" s="72"/>
      <c r="EZ1872" s="72"/>
      <c r="FA1872" s="72"/>
      <c r="FB1872" s="72"/>
      <c r="FC1872" s="72"/>
      <c r="FD1872" s="72"/>
      <c r="FE1872" s="72"/>
      <c r="FF1872" s="72"/>
      <c r="FG1872" s="72"/>
      <c r="FH1872" s="72"/>
      <c r="FI1872" s="72"/>
      <c r="FJ1872" s="72"/>
      <c r="FK1872" s="72"/>
      <c r="FL1872" s="72"/>
      <c r="FM1872" s="72"/>
      <c r="FN1872" s="72"/>
      <c r="FO1872" s="72"/>
      <c r="FP1872" s="72"/>
      <c r="FQ1872" s="72"/>
      <c r="FR1872" s="72"/>
      <c r="FS1872" s="72"/>
      <c r="FT1872" s="72"/>
      <c r="FU1872" s="72"/>
      <c r="FV1872" s="72"/>
      <c r="FW1872" s="72"/>
      <c r="FX1872" s="72"/>
      <c r="FY1872" s="72"/>
      <c r="FZ1872" s="72"/>
      <c r="GA1872" s="72"/>
      <c r="GB1872" s="72"/>
      <c r="GC1872" s="72"/>
      <c r="GD1872" s="72"/>
      <c r="GE1872" s="72"/>
      <c r="GF1872" s="72"/>
      <c r="GG1872" s="72"/>
      <c r="GH1872" s="72"/>
      <c r="GI1872" s="72"/>
      <c r="GJ1872" s="72"/>
      <c r="GK1872" s="72"/>
      <c r="GL1872" s="72"/>
      <c r="GM1872" s="72"/>
      <c r="GN1872" s="72"/>
      <c r="GO1872" s="72"/>
      <c r="GP1872" s="72"/>
      <c r="GQ1872" s="72"/>
      <c r="GR1872" s="72"/>
      <c r="GS1872" s="72"/>
      <c r="GT1872" s="72"/>
      <c r="GU1872" s="72"/>
      <c r="GV1872" s="72"/>
      <c r="GW1872" s="72"/>
      <c r="GX1872" s="72"/>
      <c r="GY1872" s="72"/>
      <c r="GZ1872" s="72"/>
      <c r="HA1872" s="72"/>
      <c r="HB1872" s="72"/>
      <c r="HC1872" s="72"/>
      <c r="HD1872" s="72"/>
      <c r="HE1872" s="72"/>
      <c r="HF1872" s="72"/>
      <c r="HG1872" s="72"/>
      <c r="HH1872" s="72"/>
      <c r="HI1872" s="72"/>
      <c r="HJ1872" s="72"/>
      <c r="HK1872" s="72"/>
      <c r="HL1872" s="72"/>
      <c r="HM1872" s="72"/>
      <c r="HN1872" s="72"/>
      <c r="HO1872" s="72"/>
      <c r="HP1872" s="72"/>
      <c r="HQ1872" s="72"/>
      <c r="HR1872" s="72"/>
      <c r="HS1872" s="72"/>
      <c r="HT1872" s="72"/>
      <c r="HU1872" s="72"/>
      <c r="HV1872" s="72"/>
      <c r="HW1872" s="72"/>
      <c r="HX1872" s="72"/>
      <c r="HY1872" s="72"/>
      <c r="HZ1872" s="72"/>
      <c r="IA1872" s="72"/>
      <c r="IB1872" s="72"/>
      <c r="IC1872" s="72"/>
      <c r="ID1872" s="72"/>
      <c r="IE1872" s="72"/>
      <c r="IF1872" s="72"/>
      <c r="IG1872" s="72"/>
      <c r="IH1872" s="72"/>
      <c r="II1872" s="72"/>
      <c r="IJ1872" s="72"/>
      <c r="IK1872" s="72"/>
      <c r="IL1872" s="72"/>
      <c r="IM1872" s="72"/>
      <c r="IN1872" s="72"/>
      <c r="IO1872" s="72"/>
      <c r="IP1872" s="72"/>
      <c r="IQ1872" s="72"/>
      <c r="IR1872" s="72"/>
      <c r="IS1872" s="72"/>
      <c r="IT1872" s="72"/>
      <c r="IU1872" s="72"/>
      <c r="IV1872" s="72"/>
      <c r="IW1872" s="72"/>
      <c r="IX1872" s="72"/>
      <c r="IY1872" s="72"/>
      <c r="IZ1872" s="72"/>
      <c r="JA1872" s="72"/>
      <c r="JB1872" s="72"/>
      <c r="JC1872" s="72"/>
      <c r="JD1872" s="72"/>
      <c r="JE1872" s="72"/>
      <c r="JF1872" s="72"/>
      <c r="JG1872" s="72"/>
      <c r="JH1872" s="72"/>
      <c r="JI1872" s="72"/>
      <c r="JJ1872" s="72"/>
      <c r="JK1872" s="72"/>
      <c r="JL1872" s="72"/>
      <c r="JM1872" s="72"/>
      <c r="JN1872" s="72"/>
      <c r="JO1872" s="72"/>
      <c r="JP1872" s="72"/>
      <c r="JQ1872" s="72"/>
      <c r="JR1872" s="72"/>
      <c r="JS1872" s="72"/>
      <c r="JT1872" s="72"/>
      <c r="JU1872" s="72"/>
      <c r="JV1872" s="72"/>
      <c r="JW1872" s="72"/>
      <c r="JX1872" s="72"/>
      <c r="JY1872" s="72"/>
      <c r="JZ1872" s="72"/>
      <c r="KA1872" s="72"/>
      <c r="KB1872" s="72"/>
      <c r="KC1872" s="72"/>
      <c r="KD1872" s="72"/>
      <c r="KE1872" s="72"/>
      <c r="KF1872" s="72"/>
      <c r="KG1872" s="72"/>
      <c r="KH1872" s="72"/>
      <c r="KI1872" s="72"/>
      <c r="KJ1872" s="72"/>
      <c r="KK1872" s="72"/>
      <c r="KL1872" s="72"/>
      <c r="KM1872" s="72"/>
      <c r="KN1872" s="72"/>
      <c r="KO1872" s="72"/>
      <c r="KP1872" s="72"/>
      <c r="KQ1872" s="72"/>
      <c r="KR1872" s="72"/>
      <c r="KS1872" s="72"/>
      <c r="KT1872" s="72"/>
      <c r="KU1872" s="72"/>
      <c r="KV1872" s="72"/>
      <c r="KW1872" s="72"/>
      <c r="KX1872" s="72"/>
      <c r="KY1872" s="72"/>
      <c r="KZ1872" s="72"/>
      <c r="LA1872" s="72"/>
      <c r="LB1872" s="72"/>
      <c r="LC1872" s="72"/>
      <c r="LD1872" s="72"/>
      <c r="LE1872" s="72"/>
      <c r="LF1872" s="72"/>
      <c r="LG1872" s="72"/>
      <c r="LH1872" s="72"/>
      <c r="LI1872" s="72"/>
      <c r="LJ1872" s="72"/>
      <c r="LK1872" s="72"/>
      <c r="LL1872" s="72"/>
      <c r="LM1872" s="72"/>
      <c r="LN1872" s="72"/>
      <c r="LO1872" s="72"/>
      <c r="LP1872" s="72"/>
      <c r="LQ1872" s="72"/>
      <c r="LR1872" s="72"/>
      <c r="LS1872" s="72"/>
      <c r="LT1872" s="72"/>
      <c r="LU1872" s="72"/>
      <c r="LV1872" s="72"/>
      <c r="LW1872" s="72"/>
      <c r="LX1872" s="72"/>
      <c r="LY1872" s="72"/>
      <c r="LZ1872" s="72"/>
      <c r="MA1872" s="72"/>
      <c r="MB1872" s="72"/>
      <c r="MC1872" s="72"/>
      <c r="MD1872" s="72"/>
      <c r="ME1872" s="72"/>
      <c r="MF1872" s="72"/>
      <c r="MG1872" s="72"/>
      <c r="MH1872" s="72"/>
      <c r="MI1872" s="72"/>
      <c r="MJ1872" s="72"/>
      <c r="MK1872" s="72"/>
      <c r="ML1872" s="72"/>
      <c r="MM1872" s="72"/>
      <c r="MN1872" s="72"/>
      <c r="MO1872" s="72"/>
      <c r="MP1872" s="72"/>
      <c r="MQ1872" s="72"/>
      <c r="MR1872" s="72"/>
      <c r="MS1872" s="72"/>
      <c r="MT1872" s="72"/>
      <c r="MU1872" s="72"/>
      <c r="MV1872" s="72"/>
      <c r="MW1872" s="72"/>
      <c r="MX1872" s="72"/>
      <c r="MY1872" s="72"/>
      <c r="MZ1872" s="72"/>
      <c r="NA1872" s="72"/>
      <c r="NB1872" s="72"/>
      <c r="NC1872" s="72"/>
      <c r="ND1872" s="72"/>
      <c r="NE1872" s="72"/>
      <c r="NF1872" s="72"/>
      <c r="NG1872" s="72"/>
      <c r="NH1872" s="72"/>
      <c r="NI1872" s="72"/>
      <c r="NJ1872" s="72"/>
      <c r="NK1872" s="72"/>
      <c r="NL1872" s="72"/>
      <c r="NM1872" s="72"/>
      <c r="NN1872" s="72"/>
      <c r="NO1872" s="72"/>
      <c r="NP1872" s="72"/>
      <c r="NQ1872" s="72"/>
      <c r="NR1872" s="72"/>
      <c r="NS1872" s="72"/>
      <c r="NT1872" s="72"/>
      <c r="NU1872" s="72"/>
      <c r="NV1872" s="72"/>
      <c r="NW1872" s="72"/>
      <c r="NX1872" s="72"/>
      <c r="NY1872" s="72"/>
      <c r="NZ1872" s="72"/>
      <c r="OA1872" s="72"/>
      <c r="OB1872" s="72"/>
      <c r="OC1872" s="72"/>
      <c r="OD1872" s="72"/>
      <c r="OE1872" s="72"/>
      <c r="OF1872" s="72"/>
      <c r="OG1872" s="72"/>
      <c r="OH1872" s="72"/>
      <c r="OI1872" s="72"/>
      <c r="OJ1872" s="72"/>
      <c r="OK1872" s="72"/>
      <c r="OL1872" s="72"/>
      <c r="OM1872" s="72"/>
      <c r="ON1872" s="72"/>
      <c r="OO1872" s="72"/>
      <c r="OP1872" s="72"/>
      <c r="OQ1872" s="72"/>
      <c r="OR1872" s="72"/>
      <c r="OS1872" s="72"/>
      <c r="OT1872" s="72"/>
      <c r="OU1872" s="72"/>
      <c r="OV1872" s="72"/>
      <c r="OW1872" s="72"/>
      <c r="OX1872" s="72"/>
      <c r="OY1872" s="72"/>
      <c r="OZ1872" s="72"/>
      <c r="PA1872" s="72"/>
      <c r="PB1872" s="72"/>
      <c r="PC1872" s="72"/>
      <c r="PD1872" s="72"/>
      <c r="PE1872" s="72"/>
      <c r="PF1872" s="72"/>
      <c r="PG1872" s="72"/>
      <c r="PH1872" s="72"/>
      <c r="PI1872" s="72"/>
      <c r="PJ1872" s="72"/>
      <c r="PK1872" s="72"/>
      <c r="PL1872" s="72"/>
      <c r="PM1872" s="72"/>
      <c r="PN1872" s="72"/>
      <c r="PO1872" s="72"/>
      <c r="PP1872" s="72"/>
      <c r="PQ1872" s="72"/>
      <c r="PR1872" s="72"/>
      <c r="PS1872" s="72"/>
      <c r="PT1872" s="72"/>
      <c r="PU1872" s="72"/>
      <c r="PV1872" s="72"/>
      <c r="PW1872" s="72"/>
      <c r="PX1872" s="72"/>
      <c r="PY1872" s="72"/>
      <c r="PZ1872" s="72"/>
      <c r="QA1872" s="72"/>
      <c r="QB1872" s="72"/>
      <c r="QC1872" s="72"/>
      <c r="QD1872" s="72"/>
      <c r="QE1872" s="72"/>
      <c r="QF1872" s="72"/>
      <c r="QG1872" s="72"/>
      <c r="QH1872" s="72"/>
      <c r="QI1872" s="72"/>
      <c r="QJ1872" s="72"/>
      <c r="QK1872" s="72"/>
      <c r="QL1872" s="72"/>
      <c r="QM1872" s="72"/>
      <c r="QN1872" s="72"/>
      <c r="QO1872" s="72"/>
      <c r="QP1872" s="72"/>
      <c r="QQ1872" s="72"/>
      <c r="QR1872" s="72"/>
      <c r="QS1872" s="72"/>
      <c r="QT1872" s="72"/>
      <c r="QU1872" s="72"/>
      <c r="QV1872" s="72"/>
      <c r="QW1872" s="72"/>
      <c r="QX1872" s="72"/>
      <c r="QY1872" s="72"/>
      <c r="QZ1872" s="72"/>
      <c r="RA1872" s="72"/>
      <c r="RB1872" s="72"/>
      <c r="RC1872" s="72"/>
      <c r="RD1872" s="72"/>
      <c r="RE1872" s="72"/>
      <c r="RF1872" s="72"/>
      <c r="RG1872" s="72"/>
      <c r="RH1872" s="72"/>
      <c r="RI1872" s="72"/>
      <c r="RJ1872" s="72"/>
      <c r="RK1872" s="72"/>
      <c r="RL1872" s="72"/>
      <c r="RM1872" s="72"/>
      <c r="RN1872" s="72"/>
      <c r="RO1872" s="72"/>
      <c r="RP1872" s="72"/>
      <c r="RQ1872" s="72"/>
      <c r="RR1872" s="72"/>
      <c r="RS1872" s="72"/>
      <c r="RT1872" s="72"/>
      <c r="RU1872" s="72"/>
      <c r="RV1872" s="72"/>
      <c r="RW1872" s="72"/>
      <c r="RX1872" s="72"/>
      <c r="RY1872" s="72"/>
      <c r="RZ1872" s="72"/>
      <c r="SA1872" s="72"/>
      <c r="SB1872" s="72"/>
      <c r="SC1872" s="72"/>
      <c r="SD1872" s="72"/>
      <c r="SE1872" s="72"/>
      <c r="SF1872" s="72"/>
      <c r="SG1872" s="72"/>
      <c r="SH1872" s="72"/>
      <c r="SI1872" s="72"/>
      <c r="SJ1872" s="72"/>
      <c r="SK1872" s="72"/>
      <c r="SL1872" s="72"/>
      <c r="SM1872" s="72"/>
      <c r="SN1872" s="72"/>
      <c r="SO1872" s="72"/>
      <c r="SP1872" s="72"/>
      <c r="SQ1872" s="72"/>
      <c r="SR1872" s="72"/>
      <c r="SS1872" s="72"/>
      <c r="ST1872" s="72"/>
      <c r="SU1872" s="72"/>
      <c r="SV1872" s="72"/>
      <c r="SW1872" s="72"/>
      <c r="SX1872" s="72"/>
      <c r="SY1872" s="72"/>
      <c r="SZ1872" s="72"/>
      <c r="TA1872" s="72"/>
      <c r="TB1872" s="72"/>
      <c r="TC1872" s="72"/>
    </row>
    <row r="1873" spans="1:523" ht="16.5" customHeight="1" x14ac:dyDescent="0.2">
      <c r="A1873" s="20">
        <v>1117</v>
      </c>
      <c r="B1873" s="20" t="s">
        <v>77</v>
      </c>
      <c r="C1873" s="20" t="s">
        <v>1329</v>
      </c>
      <c r="D1873" s="20" t="s">
        <v>30</v>
      </c>
      <c r="E1873" s="20" t="s">
        <v>1345</v>
      </c>
      <c r="F1873" s="22" t="s">
        <v>1078</v>
      </c>
      <c r="G1873" s="20" t="s">
        <v>86</v>
      </c>
      <c r="H1873" s="20" t="s">
        <v>35</v>
      </c>
      <c r="I1873" s="20" t="s">
        <v>27</v>
      </c>
      <c r="J1873" s="22" t="s">
        <v>1333</v>
      </c>
      <c r="K1873" s="20"/>
      <c r="L1873" s="20"/>
      <c r="M1873" s="20"/>
      <c r="N1873" s="20"/>
      <c r="O1873" s="20"/>
      <c r="P1873" s="23">
        <v>51500000</v>
      </c>
      <c r="Q1873" s="24">
        <v>5</v>
      </c>
      <c r="R1873" s="25">
        <v>45717</v>
      </c>
      <c r="S1873" s="78" t="s">
        <v>83</v>
      </c>
      <c r="T1873" s="26">
        <f>P1873*Q1873</f>
        <v>257500000</v>
      </c>
      <c r="U1873" s="28" t="s">
        <v>31</v>
      </c>
      <c r="V1873" s="132" t="s">
        <v>57</v>
      </c>
      <c r="W1873" s="72"/>
      <c r="X1873" s="72"/>
      <c r="Y1873" s="72"/>
      <c r="Z1873" s="72"/>
      <c r="AA1873" s="72"/>
      <c r="AB1873" s="72"/>
      <c r="AC1873" s="72"/>
      <c r="AD1873" s="72"/>
      <c r="AE1873" s="72"/>
      <c r="AF1873" s="72"/>
      <c r="AG1873" s="72"/>
      <c r="AH1873" s="72"/>
      <c r="AI1873" s="72"/>
      <c r="AJ1873" s="72"/>
      <c r="AK1873" s="72"/>
      <c r="AL1873" s="72"/>
      <c r="AM1873" s="72"/>
      <c r="AN1873" s="72"/>
      <c r="AO1873" s="72"/>
      <c r="AP1873" s="72"/>
      <c r="AQ1873" s="72"/>
      <c r="AR1873" s="72"/>
      <c r="AS1873" s="72"/>
      <c r="AT1873" s="72"/>
      <c r="AU1873" s="72"/>
      <c r="AV1873" s="72"/>
      <c r="AW1873" s="72"/>
      <c r="AX1873" s="72"/>
      <c r="AY1873" s="72"/>
      <c r="AZ1873" s="72"/>
      <c r="BA1873" s="72"/>
      <c r="BB1873" s="72"/>
      <c r="BC1873" s="72"/>
      <c r="BD1873" s="72"/>
      <c r="BE1873" s="72"/>
      <c r="BF1873" s="72"/>
      <c r="BG1873" s="72"/>
      <c r="BH1873" s="72"/>
      <c r="BI1873" s="72"/>
      <c r="BJ1873" s="72"/>
      <c r="BK1873" s="72"/>
      <c r="BL1873" s="72"/>
      <c r="BM1873" s="72"/>
      <c r="BN1873" s="72"/>
      <c r="BO1873" s="72"/>
      <c r="BP1873" s="72"/>
      <c r="BQ1873" s="72"/>
      <c r="BR1873" s="72"/>
      <c r="BS1873" s="72"/>
      <c r="BT1873" s="72"/>
      <c r="BU1873" s="72"/>
      <c r="BV1873" s="72"/>
      <c r="BW1873" s="72"/>
      <c r="BX1873" s="72"/>
      <c r="BY1873" s="72"/>
      <c r="BZ1873" s="72"/>
      <c r="CA1873" s="72"/>
      <c r="CB1873" s="72"/>
      <c r="CC1873" s="72"/>
      <c r="CD1873" s="72"/>
      <c r="CE1873" s="72"/>
      <c r="CF1873" s="72"/>
      <c r="CG1873" s="72"/>
      <c r="CH1873" s="72"/>
      <c r="CI1873" s="72"/>
      <c r="CJ1873" s="72"/>
      <c r="CK1873" s="72"/>
      <c r="CL1873" s="72"/>
      <c r="CM1873" s="72"/>
      <c r="CN1873" s="72"/>
      <c r="CO1873" s="72"/>
      <c r="CP1873" s="72"/>
      <c r="CQ1873" s="72"/>
      <c r="CR1873" s="72"/>
      <c r="CS1873" s="72"/>
      <c r="CT1873" s="72"/>
      <c r="CU1873" s="72"/>
      <c r="CV1873" s="72"/>
      <c r="CW1873" s="72"/>
      <c r="CX1873" s="72"/>
      <c r="CY1873" s="72"/>
      <c r="CZ1873" s="72"/>
      <c r="DA1873" s="72"/>
      <c r="DB1873" s="72"/>
      <c r="DC1873" s="72"/>
      <c r="DD1873" s="72"/>
      <c r="DE1873" s="72"/>
      <c r="DF1873" s="72"/>
      <c r="DG1873" s="72"/>
      <c r="DH1873" s="72"/>
      <c r="DI1873" s="72"/>
      <c r="DJ1873" s="72"/>
      <c r="DK1873" s="72"/>
      <c r="DL1873" s="72"/>
      <c r="DM1873" s="72"/>
      <c r="DN1873" s="72"/>
      <c r="DO1873" s="72"/>
      <c r="DP1873" s="72"/>
      <c r="DQ1873" s="72"/>
      <c r="DR1873" s="72"/>
      <c r="DS1873" s="72"/>
      <c r="DT1873" s="72"/>
      <c r="DU1873" s="72"/>
      <c r="DV1873" s="72"/>
      <c r="DW1873" s="72"/>
      <c r="DX1873" s="72"/>
      <c r="DY1873" s="72"/>
      <c r="DZ1873" s="72"/>
      <c r="EA1873" s="72"/>
      <c r="EB1873" s="72"/>
      <c r="EC1873" s="72"/>
      <c r="ED1873" s="72"/>
      <c r="EE1873" s="72"/>
      <c r="EF1873" s="72"/>
      <c r="EG1873" s="72"/>
      <c r="EH1873" s="72"/>
      <c r="EI1873" s="72"/>
      <c r="EJ1873" s="72"/>
      <c r="EK1873" s="72"/>
      <c r="EL1873" s="72"/>
      <c r="EM1873" s="72"/>
      <c r="EN1873" s="72"/>
      <c r="EO1873" s="72"/>
      <c r="EP1873" s="72"/>
      <c r="EQ1873" s="72"/>
      <c r="ER1873" s="72"/>
      <c r="ES1873" s="72"/>
      <c r="ET1873" s="72"/>
      <c r="EU1873" s="72"/>
      <c r="EV1873" s="72"/>
      <c r="EW1873" s="72"/>
      <c r="EX1873" s="72"/>
      <c r="EY1873" s="72"/>
      <c r="EZ1873" s="72"/>
      <c r="FA1873" s="72"/>
      <c r="FB1873" s="72"/>
      <c r="FC1873" s="72"/>
      <c r="FD1873" s="72"/>
      <c r="FE1873" s="72"/>
      <c r="FF1873" s="72"/>
      <c r="FG1873" s="72"/>
      <c r="FH1873" s="72"/>
      <c r="FI1873" s="72"/>
      <c r="FJ1873" s="72"/>
      <c r="FK1873" s="72"/>
      <c r="FL1873" s="72"/>
      <c r="FM1873" s="72"/>
      <c r="FN1873" s="72"/>
      <c r="FO1873" s="72"/>
      <c r="FP1873" s="72"/>
      <c r="FQ1873" s="72"/>
      <c r="FR1873" s="72"/>
      <c r="FS1873" s="72"/>
      <c r="FT1873" s="72"/>
      <c r="FU1873" s="72"/>
      <c r="FV1873" s="72"/>
      <c r="FW1873" s="72"/>
      <c r="FX1873" s="72"/>
      <c r="FY1873" s="72"/>
      <c r="FZ1873" s="72"/>
      <c r="GA1873" s="72"/>
      <c r="GB1873" s="72"/>
      <c r="GC1873" s="72"/>
      <c r="GD1873" s="72"/>
      <c r="GE1873" s="72"/>
      <c r="GF1873" s="72"/>
      <c r="GG1873" s="72"/>
      <c r="GH1873" s="72"/>
      <c r="GI1873" s="72"/>
      <c r="GJ1873" s="72"/>
      <c r="GK1873" s="72"/>
      <c r="GL1873" s="72"/>
      <c r="GM1873" s="72"/>
      <c r="GN1873" s="72"/>
      <c r="GO1873" s="72"/>
      <c r="GP1873" s="72"/>
      <c r="GQ1873" s="72"/>
      <c r="GR1873" s="72"/>
      <c r="GS1873" s="72"/>
      <c r="GT1873" s="72"/>
      <c r="GU1873" s="72"/>
      <c r="GV1873" s="72"/>
      <c r="GW1873" s="72"/>
      <c r="GX1873" s="72"/>
      <c r="GY1873" s="72"/>
      <c r="GZ1873" s="72"/>
      <c r="HA1873" s="72"/>
      <c r="HB1873" s="72"/>
      <c r="HC1873" s="72"/>
      <c r="HD1873" s="72"/>
      <c r="HE1873" s="72"/>
      <c r="HF1873" s="72"/>
      <c r="HG1873" s="72"/>
      <c r="HH1873" s="72"/>
      <c r="HI1873" s="72"/>
      <c r="HJ1873" s="72"/>
      <c r="HK1873" s="72"/>
      <c r="HL1873" s="72"/>
      <c r="HM1873" s="72"/>
      <c r="HN1873" s="72"/>
      <c r="HO1873" s="72"/>
      <c r="HP1873" s="72"/>
      <c r="HQ1873" s="72"/>
      <c r="HR1873" s="72"/>
      <c r="HS1873" s="72"/>
      <c r="HT1873" s="72"/>
      <c r="HU1873" s="72"/>
      <c r="HV1873" s="72"/>
      <c r="HW1873" s="72"/>
      <c r="HX1873" s="72"/>
      <c r="HY1873" s="72"/>
      <c r="HZ1873" s="72"/>
      <c r="IA1873" s="72"/>
      <c r="IB1873" s="72"/>
      <c r="IC1873" s="72"/>
      <c r="ID1873" s="72"/>
      <c r="IE1873" s="72"/>
      <c r="IF1873" s="72"/>
      <c r="IG1873" s="72"/>
      <c r="IH1873" s="72"/>
      <c r="II1873" s="72"/>
      <c r="IJ1873" s="72"/>
      <c r="IK1873" s="72"/>
      <c r="IL1873" s="72"/>
      <c r="IM1873" s="72"/>
      <c r="IN1873" s="72"/>
      <c r="IO1873" s="72"/>
      <c r="IP1873" s="72"/>
      <c r="IQ1873" s="72"/>
      <c r="IR1873" s="72"/>
      <c r="IS1873" s="72"/>
      <c r="IT1873" s="72"/>
      <c r="IU1873" s="72"/>
      <c r="IV1873" s="72"/>
      <c r="IW1873" s="72"/>
      <c r="IX1873" s="72"/>
      <c r="IY1873" s="72"/>
      <c r="IZ1873" s="72"/>
      <c r="JA1873" s="72"/>
      <c r="JB1873" s="72"/>
      <c r="JC1873" s="72"/>
      <c r="JD1873" s="72"/>
      <c r="JE1873" s="72"/>
      <c r="JF1873" s="72"/>
      <c r="JG1873" s="72"/>
      <c r="JH1873" s="72"/>
      <c r="JI1873" s="72"/>
      <c r="JJ1873" s="72"/>
      <c r="JK1873" s="72"/>
      <c r="JL1873" s="72"/>
      <c r="JM1873" s="72"/>
      <c r="JN1873" s="72"/>
      <c r="JO1873" s="72"/>
      <c r="JP1873" s="72"/>
      <c r="JQ1873" s="72"/>
      <c r="JR1873" s="72"/>
      <c r="JS1873" s="72"/>
      <c r="JT1873" s="72"/>
      <c r="JU1873" s="72"/>
      <c r="JV1873" s="72"/>
      <c r="JW1873" s="72"/>
      <c r="JX1873" s="72"/>
      <c r="JY1873" s="72"/>
      <c r="JZ1873" s="72"/>
      <c r="KA1873" s="72"/>
      <c r="KB1873" s="72"/>
      <c r="KC1873" s="72"/>
      <c r="KD1873" s="72"/>
      <c r="KE1873" s="72"/>
      <c r="KF1873" s="72"/>
      <c r="KG1873" s="72"/>
      <c r="KH1873" s="72"/>
      <c r="KI1873" s="72"/>
      <c r="KJ1873" s="72"/>
      <c r="KK1873" s="72"/>
      <c r="KL1873" s="72"/>
      <c r="KM1873" s="72"/>
      <c r="KN1873" s="72"/>
      <c r="KO1873" s="72"/>
      <c r="KP1873" s="72"/>
      <c r="KQ1873" s="72"/>
      <c r="KR1873" s="72"/>
      <c r="KS1873" s="72"/>
      <c r="KT1873" s="72"/>
      <c r="KU1873" s="72"/>
      <c r="KV1873" s="72"/>
      <c r="KW1873" s="72"/>
      <c r="KX1873" s="72"/>
      <c r="KY1873" s="72"/>
      <c r="KZ1873" s="72"/>
      <c r="LA1873" s="72"/>
      <c r="LB1873" s="72"/>
      <c r="LC1873" s="72"/>
      <c r="LD1873" s="72"/>
      <c r="LE1873" s="72"/>
      <c r="LF1873" s="72"/>
      <c r="LG1873" s="72"/>
      <c r="LH1873" s="72"/>
      <c r="LI1873" s="72"/>
      <c r="LJ1873" s="72"/>
      <c r="LK1873" s="72"/>
      <c r="LL1873" s="72"/>
      <c r="LM1873" s="72"/>
      <c r="LN1873" s="72"/>
      <c r="LO1873" s="72"/>
      <c r="LP1873" s="72"/>
      <c r="LQ1873" s="72"/>
      <c r="LR1873" s="72"/>
      <c r="LS1873" s="72"/>
      <c r="LT1873" s="72"/>
      <c r="LU1873" s="72"/>
      <c r="LV1873" s="72"/>
      <c r="LW1873" s="72"/>
      <c r="LX1873" s="72"/>
      <c r="LY1873" s="72"/>
      <c r="LZ1873" s="72"/>
      <c r="MA1873" s="72"/>
      <c r="MB1873" s="72"/>
      <c r="MC1873" s="72"/>
      <c r="MD1873" s="72"/>
      <c r="ME1873" s="72"/>
      <c r="MF1873" s="72"/>
      <c r="MG1873" s="72"/>
      <c r="MH1873" s="72"/>
      <c r="MI1873" s="72"/>
      <c r="MJ1873" s="72"/>
      <c r="MK1873" s="72"/>
      <c r="ML1873" s="72"/>
      <c r="MM1873" s="72"/>
      <c r="MN1873" s="72"/>
      <c r="MO1873" s="72"/>
      <c r="MP1873" s="72"/>
      <c r="MQ1873" s="72"/>
      <c r="MR1873" s="72"/>
      <c r="MS1873" s="72"/>
      <c r="MT1873" s="72"/>
      <c r="MU1873" s="72"/>
      <c r="MV1873" s="72"/>
      <c r="MW1873" s="72"/>
      <c r="MX1873" s="72"/>
      <c r="MY1873" s="72"/>
      <c r="MZ1873" s="72"/>
      <c r="NA1873" s="72"/>
      <c r="NB1873" s="72"/>
      <c r="NC1873" s="72"/>
      <c r="ND1873" s="72"/>
      <c r="NE1873" s="72"/>
      <c r="NF1873" s="72"/>
      <c r="NG1873" s="72"/>
      <c r="NH1873" s="72"/>
      <c r="NI1873" s="72"/>
      <c r="NJ1873" s="72"/>
      <c r="NK1873" s="72"/>
      <c r="NL1873" s="72"/>
      <c r="NM1873" s="72"/>
      <c r="NN1873" s="72"/>
      <c r="NO1873" s="72"/>
      <c r="NP1873" s="72"/>
      <c r="NQ1873" s="72"/>
      <c r="NR1873" s="72"/>
      <c r="NS1873" s="72"/>
      <c r="NT1873" s="72"/>
      <c r="NU1873" s="72"/>
      <c r="NV1873" s="72"/>
      <c r="NW1873" s="72"/>
      <c r="NX1873" s="72"/>
      <c r="NY1873" s="72"/>
      <c r="NZ1873" s="72"/>
      <c r="OA1873" s="72"/>
      <c r="OB1873" s="72"/>
      <c r="OC1873" s="72"/>
      <c r="OD1873" s="72"/>
      <c r="OE1873" s="72"/>
      <c r="OF1873" s="72"/>
      <c r="OG1873" s="72"/>
      <c r="OH1873" s="72"/>
      <c r="OI1873" s="72"/>
      <c r="OJ1873" s="72"/>
      <c r="OK1873" s="72"/>
      <c r="OL1873" s="72"/>
      <c r="OM1873" s="72"/>
      <c r="ON1873" s="72"/>
      <c r="OO1873" s="72"/>
      <c r="OP1873" s="72"/>
      <c r="OQ1873" s="72"/>
      <c r="OR1873" s="72"/>
      <c r="OS1873" s="72"/>
      <c r="OT1873" s="72"/>
      <c r="OU1873" s="72"/>
      <c r="OV1873" s="72"/>
      <c r="OW1873" s="72"/>
      <c r="OX1873" s="72"/>
      <c r="OY1873" s="72"/>
      <c r="OZ1873" s="72"/>
      <c r="PA1873" s="72"/>
      <c r="PB1873" s="72"/>
      <c r="PC1873" s="72"/>
      <c r="PD1873" s="72"/>
      <c r="PE1873" s="72"/>
      <c r="PF1873" s="72"/>
      <c r="PG1873" s="72"/>
      <c r="PH1873" s="72"/>
      <c r="PI1873" s="72"/>
      <c r="PJ1873" s="72"/>
      <c r="PK1873" s="72"/>
      <c r="PL1873" s="72"/>
      <c r="PM1873" s="72"/>
      <c r="PN1873" s="72"/>
      <c r="PO1873" s="72"/>
      <c r="PP1873" s="72"/>
      <c r="PQ1873" s="72"/>
      <c r="PR1873" s="72"/>
      <c r="PS1873" s="72"/>
      <c r="PT1873" s="72"/>
      <c r="PU1873" s="72"/>
      <c r="PV1873" s="72"/>
      <c r="PW1873" s="72"/>
      <c r="PX1873" s="72"/>
      <c r="PY1873" s="72"/>
      <c r="PZ1873" s="72"/>
      <c r="QA1873" s="72"/>
      <c r="QB1873" s="72"/>
      <c r="QC1873" s="72"/>
      <c r="QD1873" s="72"/>
      <c r="QE1873" s="72"/>
      <c r="QF1873" s="72"/>
      <c r="QG1873" s="72"/>
      <c r="QH1873" s="72"/>
      <c r="QI1873" s="72"/>
      <c r="QJ1873" s="72"/>
      <c r="QK1873" s="72"/>
      <c r="QL1873" s="72"/>
      <c r="QM1873" s="72"/>
      <c r="QN1873" s="72"/>
      <c r="QO1873" s="72"/>
      <c r="QP1873" s="72"/>
      <c r="QQ1873" s="72"/>
      <c r="QR1873" s="72"/>
      <c r="QS1873" s="72"/>
      <c r="QT1873" s="72"/>
      <c r="QU1873" s="72"/>
      <c r="QV1873" s="72"/>
      <c r="QW1873" s="72"/>
      <c r="QX1873" s="72"/>
      <c r="QY1873" s="72"/>
      <c r="QZ1873" s="72"/>
      <c r="RA1873" s="72"/>
      <c r="RB1873" s="72"/>
      <c r="RC1873" s="72"/>
      <c r="RD1873" s="72"/>
      <c r="RE1873" s="72"/>
      <c r="RF1873" s="72"/>
      <c r="RG1873" s="72"/>
      <c r="RH1873" s="72"/>
      <c r="RI1873" s="72"/>
      <c r="RJ1873" s="72"/>
      <c r="RK1873" s="72"/>
      <c r="RL1873" s="72"/>
      <c r="RM1873" s="72"/>
      <c r="RN1873" s="72"/>
      <c r="RO1873" s="72"/>
      <c r="RP1873" s="72"/>
      <c r="RQ1873" s="72"/>
      <c r="RR1873" s="72"/>
      <c r="RS1873" s="72"/>
      <c r="RT1873" s="72"/>
      <c r="RU1873" s="72"/>
      <c r="RV1873" s="72"/>
      <c r="RW1873" s="72"/>
      <c r="RX1873" s="72"/>
      <c r="RY1873" s="72"/>
      <c r="RZ1873" s="72"/>
      <c r="SA1873" s="72"/>
      <c r="SB1873" s="72"/>
      <c r="SC1873" s="72"/>
      <c r="SD1873" s="72"/>
      <c r="SE1873" s="72"/>
      <c r="SF1873" s="72"/>
      <c r="SG1873" s="72"/>
      <c r="SH1873" s="72"/>
      <c r="SI1873" s="72"/>
      <c r="SJ1873" s="72"/>
      <c r="SK1873" s="72"/>
      <c r="SL1873" s="72"/>
      <c r="SM1873" s="72"/>
      <c r="SN1873" s="72"/>
      <c r="SO1873" s="72"/>
      <c r="SP1873" s="72"/>
      <c r="SQ1873" s="72"/>
      <c r="SR1873" s="72"/>
      <c r="SS1873" s="72"/>
      <c r="ST1873" s="72"/>
      <c r="SU1873" s="72"/>
      <c r="SV1873" s="72"/>
      <c r="SW1873" s="72"/>
      <c r="SX1873" s="72"/>
      <c r="SY1873" s="72"/>
      <c r="SZ1873" s="72"/>
      <c r="TA1873" s="72"/>
      <c r="TB1873" s="72"/>
      <c r="TC1873" s="72"/>
    </row>
    <row r="1874" spans="1:523" ht="16.5" customHeight="1" x14ac:dyDescent="0.2">
      <c r="A1874" s="20">
        <v>1119</v>
      </c>
      <c r="B1874" s="20" t="s">
        <v>77</v>
      </c>
      <c r="C1874" s="33" t="s">
        <v>1334</v>
      </c>
      <c r="D1874" s="20" t="s">
        <v>51</v>
      </c>
      <c r="E1874" s="20" t="s">
        <v>1345</v>
      </c>
      <c r="F1874" s="22" t="s">
        <v>1095</v>
      </c>
      <c r="G1874" s="20" t="s">
        <v>86</v>
      </c>
      <c r="H1874" s="20" t="s">
        <v>35</v>
      </c>
      <c r="I1874" s="20" t="s">
        <v>27</v>
      </c>
      <c r="J1874" s="21" t="s">
        <v>1334</v>
      </c>
      <c r="K1874" s="20"/>
      <c r="L1874" s="20"/>
      <c r="M1874" s="20"/>
      <c r="N1874" s="20"/>
      <c r="O1874" s="138">
        <f>13700*568000</f>
        <v>7781600000</v>
      </c>
      <c r="P1874" s="23">
        <v>0</v>
      </c>
      <c r="Q1874" s="24">
        <v>1</v>
      </c>
      <c r="R1874" s="25">
        <v>45778</v>
      </c>
      <c r="S1874" s="78" t="s">
        <v>83</v>
      </c>
      <c r="T1874" s="26">
        <f>O1874</f>
        <v>7781600000</v>
      </c>
      <c r="U1874" s="41" t="s">
        <v>31</v>
      </c>
      <c r="V1874" s="41" t="s">
        <v>57</v>
      </c>
      <c r="W1874" s="72"/>
      <c r="X1874" s="72"/>
      <c r="Y1874" s="72"/>
      <c r="Z1874" s="72"/>
      <c r="AA1874" s="72"/>
      <c r="AB1874" s="72"/>
      <c r="AC1874" s="72"/>
      <c r="AD1874" s="72"/>
      <c r="AE1874" s="72"/>
      <c r="AF1874" s="72"/>
      <c r="AG1874" s="72"/>
      <c r="AH1874" s="72"/>
      <c r="AI1874" s="72"/>
      <c r="AJ1874" s="72"/>
      <c r="AK1874" s="72"/>
      <c r="AL1874" s="72"/>
      <c r="AM1874" s="72"/>
      <c r="AN1874" s="72"/>
      <c r="AO1874" s="72"/>
      <c r="AP1874" s="72"/>
      <c r="AQ1874" s="72"/>
      <c r="AR1874" s="72"/>
      <c r="AS1874" s="72"/>
      <c r="AT1874" s="72"/>
      <c r="AU1874" s="72"/>
      <c r="AV1874" s="72"/>
      <c r="AW1874" s="72"/>
      <c r="AX1874" s="72"/>
      <c r="AY1874" s="72"/>
      <c r="AZ1874" s="72"/>
      <c r="BA1874" s="72"/>
      <c r="BB1874" s="72"/>
      <c r="BC1874" s="72"/>
      <c r="BD1874" s="72"/>
      <c r="BE1874" s="72"/>
      <c r="BF1874" s="72"/>
      <c r="BG1874" s="72"/>
      <c r="BH1874" s="72"/>
      <c r="BI1874" s="72"/>
      <c r="BJ1874" s="72"/>
      <c r="BK1874" s="72"/>
      <c r="BL1874" s="72"/>
      <c r="BM1874" s="72"/>
      <c r="BN1874" s="72"/>
      <c r="BO1874" s="72"/>
      <c r="BP1874" s="72"/>
      <c r="BQ1874" s="72"/>
      <c r="BR1874" s="72"/>
      <c r="BS1874" s="72"/>
      <c r="BT1874" s="72"/>
      <c r="BU1874" s="72"/>
      <c r="BV1874" s="72"/>
      <c r="BW1874" s="72"/>
      <c r="BX1874" s="72"/>
      <c r="BY1874" s="72"/>
      <c r="BZ1874" s="72"/>
      <c r="CA1874" s="72"/>
      <c r="CB1874" s="72"/>
      <c r="CC1874" s="72"/>
      <c r="CD1874" s="72"/>
      <c r="CE1874" s="72"/>
      <c r="CF1874" s="72"/>
      <c r="CG1874" s="72"/>
      <c r="CH1874" s="72"/>
      <c r="CI1874" s="72"/>
      <c r="CJ1874" s="72"/>
      <c r="CK1874" s="72"/>
      <c r="CL1874" s="72"/>
      <c r="CM1874" s="72"/>
      <c r="CN1874" s="72"/>
      <c r="CO1874" s="72"/>
      <c r="CP1874" s="72"/>
      <c r="CQ1874" s="72"/>
      <c r="CR1874" s="72"/>
      <c r="CS1874" s="72"/>
      <c r="CT1874" s="72"/>
      <c r="CU1874" s="72"/>
      <c r="CV1874" s="72"/>
      <c r="CW1874" s="72"/>
      <c r="CX1874" s="72"/>
      <c r="CY1874" s="72"/>
      <c r="CZ1874" s="72"/>
      <c r="DA1874" s="72"/>
      <c r="DB1874" s="72"/>
      <c r="DC1874" s="72"/>
      <c r="DD1874" s="72"/>
      <c r="DE1874" s="72"/>
      <c r="DF1874" s="72"/>
      <c r="DG1874" s="72"/>
      <c r="DH1874" s="72"/>
      <c r="DI1874" s="72"/>
      <c r="DJ1874" s="72"/>
      <c r="DK1874" s="72"/>
      <c r="DL1874" s="72"/>
      <c r="DM1874" s="72"/>
      <c r="DN1874" s="72"/>
      <c r="DO1874" s="72"/>
      <c r="DP1874" s="72"/>
      <c r="DQ1874" s="72"/>
      <c r="DR1874" s="72"/>
      <c r="DS1874" s="72"/>
      <c r="DT1874" s="72"/>
      <c r="DU1874" s="72"/>
      <c r="DV1874" s="72"/>
      <c r="DW1874" s="72"/>
      <c r="DX1874" s="72"/>
      <c r="DY1874" s="72"/>
      <c r="DZ1874" s="72"/>
      <c r="EA1874" s="72"/>
      <c r="EB1874" s="72"/>
      <c r="EC1874" s="72"/>
      <c r="ED1874" s="72"/>
      <c r="EE1874" s="72"/>
      <c r="EF1874" s="72"/>
      <c r="EG1874" s="72"/>
      <c r="EH1874" s="72"/>
      <c r="EI1874" s="72"/>
      <c r="EJ1874" s="72"/>
      <c r="EK1874" s="72"/>
      <c r="EL1874" s="72"/>
      <c r="EM1874" s="72"/>
      <c r="EN1874" s="72"/>
      <c r="EO1874" s="72"/>
      <c r="EP1874" s="72"/>
      <c r="EQ1874" s="72"/>
      <c r="ER1874" s="72"/>
      <c r="ES1874" s="72"/>
      <c r="ET1874" s="72"/>
      <c r="EU1874" s="72"/>
      <c r="EV1874" s="72"/>
      <c r="EW1874" s="72"/>
      <c r="EX1874" s="72"/>
      <c r="EY1874" s="72"/>
      <c r="EZ1874" s="72"/>
      <c r="FA1874" s="72"/>
      <c r="FB1874" s="72"/>
      <c r="FC1874" s="72"/>
      <c r="FD1874" s="72"/>
      <c r="FE1874" s="72"/>
      <c r="FF1874" s="72"/>
      <c r="FG1874" s="72"/>
      <c r="FH1874" s="72"/>
      <c r="FI1874" s="72"/>
      <c r="FJ1874" s="72"/>
      <c r="FK1874" s="72"/>
      <c r="FL1874" s="72"/>
      <c r="FM1874" s="72"/>
      <c r="FN1874" s="72"/>
      <c r="FO1874" s="72"/>
      <c r="FP1874" s="72"/>
      <c r="FQ1874" s="72"/>
      <c r="FR1874" s="72"/>
      <c r="FS1874" s="72"/>
      <c r="FT1874" s="72"/>
      <c r="FU1874" s="72"/>
      <c r="FV1874" s="72"/>
      <c r="FW1874" s="72"/>
      <c r="FX1874" s="72"/>
      <c r="FY1874" s="72"/>
      <c r="FZ1874" s="72"/>
      <c r="GA1874" s="72"/>
      <c r="GB1874" s="72"/>
      <c r="GC1874" s="72"/>
      <c r="GD1874" s="72"/>
      <c r="GE1874" s="72"/>
      <c r="GF1874" s="72"/>
      <c r="GG1874" s="72"/>
      <c r="GH1874" s="72"/>
      <c r="GI1874" s="72"/>
      <c r="GJ1874" s="72"/>
      <c r="GK1874" s="72"/>
      <c r="GL1874" s="72"/>
      <c r="GM1874" s="72"/>
      <c r="GN1874" s="72"/>
      <c r="GO1874" s="72"/>
      <c r="GP1874" s="72"/>
      <c r="GQ1874" s="72"/>
      <c r="GR1874" s="72"/>
      <c r="GS1874" s="72"/>
      <c r="GT1874" s="72"/>
      <c r="GU1874" s="72"/>
      <c r="GV1874" s="72"/>
      <c r="GW1874" s="72"/>
      <c r="GX1874" s="72"/>
      <c r="GY1874" s="72"/>
      <c r="GZ1874" s="72"/>
      <c r="HA1874" s="72"/>
      <c r="HB1874" s="72"/>
      <c r="HC1874" s="72"/>
      <c r="HD1874" s="72"/>
      <c r="HE1874" s="72"/>
      <c r="HF1874" s="72"/>
      <c r="HG1874" s="72"/>
      <c r="HH1874" s="72"/>
      <c r="HI1874" s="72"/>
      <c r="HJ1874" s="72"/>
      <c r="HK1874" s="72"/>
      <c r="HL1874" s="72"/>
      <c r="HM1874" s="72"/>
      <c r="HN1874" s="72"/>
      <c r="HO1874" s="72"/>
      <c r="HP1874" s="72"/>
      <c r="HQ1874" s="72"/>
      <c r="HR1874" s="72"/>
      <c r="HS1874" s="72"/>
      <c r="HT1874" s="72"/>
      <c r="HU1874" s="72"/>
      <c r="HV1874" s="72"/>
      <c r="HW1874" s="72"/>
      <c r="HX1874" s="72"/>
      <c r="HY1874" s="72"/>
      <c r="HZ1874" s="72"/>
      <c r="IA1874" s="72"/>
      <c r="IB1874" s="72"/>
      <c r="IC1874" s="72"/>
      <c r="ID1874" s="72"/>
      <c r="IE1874" s="72"/>
      <c r="IF1874" s="72"/>
      <c r="IG1874" s="72"/>
      <c r="IH1874" s="72"/>
      <c r="II1874" s="72"/>
      <c r="IJ1874" s="72"/>
      <c r="IK1874" s="72"/>
      <c r="IL1874" s="72"/>
      <c r="IM1874" s="72"/>
      <c r="IN1874" s="72"/>
      <c r="IO1874" s="72"/>
      <c r="IP1874" s="72"/>
      <c r="IQ1874" s="72"/>
      <c r="IR1874" s="72"/>
      <c r="IS1874" s="72"/>
      <c r="IT1874" s="72"/>
      <c r="IU1874" s="72"/>
      <c r="IV1874" s="72"/>
      <c r="IW1874" s="72"/>
      <c r="IX1874" s="72"/>
      <c r="IY1874" s="72"/>
      <c r="IZ1874" s="72"/>
      <c r="JA1874" s="72"/>
      <c r="JB1874" s="72"/>
      <c r="JC1874" s="72"/>
      <c r="JD1874" s="72"/>
      <c r="JE1874" s="72"/>
      <c r="JF1874" s="72"/>
      <c r="JG1874" s="72"/>
      <c r="JH1874" s="72"/>
      <c r="JI1874" s="72"/>
      <c r="JJ1874" s="72"/>
      <c r="JK1874" s="72"/>
      <c r="JL1874" s="72"/>
      <c r="JM1874" s="72"/>
      <c r="JN1874" s="72"/>
      <c r="JO1874" s="72"/>
      <c r="JP1874" s="72"/>
      <c r="JQ1874" s="72"/>
      <c r="JR1874" s="72"/>
      <c r="JS1874" s="72"/>
      <c r="JT1874" s="72"/>
      <c r="JU1874" s="72"/>
      <c r="JV1874" s="72"/>
      <c r="JW1874" s="72"/>
      <c r="JX1874" s="72"/>
      <c r="JY1874" s="72"/>
      <c r="JZ1874" s="72"/>
      <c r="KA1874" s="72"/>
      <c r="KB1874" s="72"/>
      <c r="KC1874" s="72"/>
      <c r="KD1874" s="72"/>
      <c r="KE1874" s="72"/>
      <c r="KF1874" s="72"/>
      <c r="KG1874" s="72"/>
      <c r="KH1874" s="72"/>
      <c r="KI1874" s="72"/>
      <c r="KJ1874" s="72"/>
      <c r="KK1874" s="72"/>
      <c r="KL1874" s="72"/>
      <c r="KM1874" s="72"/>
      <c r="KN1874" s="72"/>
      <c r="KO1874" s="72"/>
      <c r="KP1874" s="72"/>
      <c r="KQ1874" s="72"/>
      <c r="KR1874" s="72"/>
      <c r="KS1874" s="72"/>
      <c r="KT1874" s="72"/>
      <c r="KU1874" s="72"/>
      <c r="KV1874" s="72"/>
      <c r="KW1874" s="72"/>
      <c r="KX1874" s="72"/>
      <c r="KY1874" s="72"/>
      <c r="KZ1874" s="72"/>
      <c r="LA1874" s="72"/>
      <c r="LB1874" s="72"/>
      <c r="LC1874" s="72"/>
      <c r="LD1874" s="72"/>
      <c r="LE1874" s="72"/>
      <c r="LF1874" s="72"/>
      <c r="LG1874" s="72"/>
      <c r="LH1874" s="72"/>
      <c r="LI1874" s="72"/>
      <c r="LJ1874" s="72"/>
      <c r="LK1874" s="72"/>
      <c r="LL1874" s="72"/>
      <c r="LM1874" s="72"/>
      <c r="LN1874" s="72"/>
      <c r="LO1874" s="72"/>
      <c r="LP1874" s="72"/>
      <c r="LQ1874" s="72"/>
      <c r="LR1874" s="72"/>
      <c r="LS1874" s="72"/>
      <c r="LT1874" s="72"/>
      <c r="LU1874" s="72"/>
      <c r="LV1874" s="72"/>
      <c r="LW1874" s="72"/>
      <c r="LX1874" s="72"/>
      <c r="LY1874" s="72"/>
      <c r="LZ1874" s="72"/>
      <c r="MA1874" s="72"/>
      <c r="MB1874" s="72"/>
      <c r="MC1874" s="72"/>
      <c r="MD1874" s="72"/>
      <c r="ME1874" s="72"/>
      <c r="MF1874" s="72"/>
      <c r="MG1874" s="72"/>
      <c r="MH1874" s="72"/>
      <c r="MI1874" s="72"/>
      <c r="MJ1874" s="72"/>
      <c r="MK1874" s="72"/>
      <c r="ML1874" s="72"/>
      <c r="MM1874" s="72"/>
      <c r="MN1874" s="72"/>
      <c r="MO1874" s="72"/>
      <c r="MP1874" s="72"/>
      <c r="MQ1874" s="72"/>
      <c r="MR1874" s="72"/>
      <c r="MS1874" s="72"/>
      <c r="MT1874" s="72"/>
      <c r="MU1874" s="72"/>
      <c r="MV1874" s="72"/>
      <c r="MW1874" s="72"/>
      <c r="MX1874" s="72"/>
      <c r="MY1874" s="72"/>
      <c r="MZ1874" s="72"/>
      <c r="NA1874" s="72"/>
      <c r="NB1874" s="72"/>
      <c r="NC1874" s="72"/>
      <c r="ND1874" s="72"/>
      <c r="NE1874" s="72"/>
      <c r="NF1874" s="72"/>
      <c r="NG1874" s="72"/>
      <c r="NH1874" s="72"/>
      <c r="NI1874" s="72"/>
      <c r="NJ1874" s="72"/>
      <c r="NK1874" s="72"/>
      <c r="NL1874" s="72"/>
      <c r="NM1874" s="72"/>
      <c r="NN1874" s="72"/>
      <c r="NO1874" s="72"/>
      <c r="NP1874" s="72"/>
      <c r="NQ1874" s="72"/>
      <c r="NR1874" s="72"/>
      <c r="NS1874" s="72"/>
      <c r="NT1874" s="72"/>
      <c r="NU1874" s="72"/>
      <c r="NV1874" s="72"/>
      <c r="NW1874" s="72"/>
      <c r="NX1874" s="72"/>
      <c r="NY1874" s="72"/>
      <c r="NZ1874" s="72"/>
      <c r="OA1874" s="72"/>
      <c r="OB1874" s="72"/>
      <c r="OC1874" s="72"/>
      <c r="OD1874" s="72"/>
      <c r="OE1874" s="72"/>
      <c r="OF1874" s="72"/>
      <c r="OG1874" s="72"/>
      <c r="OH1874" s="72"/>
      <c r="OI1874" s="72"/>
      <c r="OJ1874" s="72"/>
      <c r="OK1874" s="72"/>
      <c r="OL1874" s="72"/>
      <c r="OM1874" s="72"/>
      <c r="ON1874" s="72"/>
      <c r="OO1874" s="72"/>
      <c r="OP1874" s="72"/>
      <c r="OQ1874" s="72"/>
      <c r="OR1874" s="72"/>
      <c r="OS1874" s="72"/>
      <c r="OT1874" s="72"/>
      <c r="OU1874" s="72"/>
      <c r="OV1874" s="72"/>
      <c r="OW1874" s="72"/>
      <c r="OX1874" s="72"/>
      <c r="OY1874" s="72"/>
      <c r="OZ1874" s="72"/>
      <c r="PA1874" s="72"/>
      <c r="PB1874" s="72"/>
      <c r="PC1874" s="72"/>
      <c r="PD1874" s="72"/>
      <c r="PE1874" s="72"/>
      <c r="PF1874" s="72"/>
      <c r="PG1874" s="72"/>
      <c r="PH1874" s="72"/>
      <c r="PI1874" s="72"/>
      <c r="PJ1874" s="72"/>
      <c r="PK1874" s="72"/>
      <c r="PL1874" s="72"/>
      <c r="PM1874" s="72"/>
      <c r="PN1874" s="72"/>
      <c r="PO1874" s="72"/>
      <c r="PP1874" s="72"/>
      <c r="PQ1874" s="72"/>
      <c r="PR1874" s="72"/>
      <c r="PS1874" s="72"/>
      <c r="PT1874" s="72"/>
      <c r="PU1874" s="72"/>
      <c r="PV1874" s="72"/>
      <c r="PW1874" s="72"/>
      <c r="PX1874" s="72"/>
      <c r="PY1874" s="72"/>
      <c r="PZ1874" s="72"/>
      <c r="QA1874" s="72"/>
      <c r="QB1874" s="72"/>
      <c r="QC1874" s="72"/>
      <c r="QD1874" s="72"/>
      <c r="QE1874" s="72"/>
      <c r="QF1874" s="72"/>
      <c r="QG1874" s="72"/>
      <c r="QH1874" s="72"/>
      <c r="QI1874" s="72"/>
      <c r="QJ1874" s="72"/>
      <c r="QK1874" s="72"/>
      <c r="QL1874" s="72"/>
      <c r="QM1874" s="72"/>
      <c r="QN1874" s="72"/>
      <c r="QO1874" s="72"/>
      <c r="QP1874" s="72"/>
      <c r="QQ1874" s="72"/>
      <c r="QR1874" s="72"/>
      <c r="QS1874" s="72"/>
      <c r="QT1874" s="72"/>
      <c r="QU1874" s="72"/>
      <c r="QV1874" s="72"/>
      <c r="QW1874" s="72"/>
      <c r="QX1874" s="72"/>
      <c r="QY1874" s="72"/>
      <c r="QZ1874" s="72"/>
      <c r="RA1874" s="72"/>
      <c r="RB1874" s="72"/>
      <c r="RC1874" s="72"/>
      <c r="RD1874" s="72"/>
      <c r="RE1874" s="72"/>
      <c r="RF1874" s="72"/>
      <c r="RG1874" s="72"/>
      <c r="RH1874" s="72"/>
      <c r="RI1874" s="72"/>
      <c r="RJ1874" s="72"/>
      <c r="RK1874" s="72"/>
      <c r="RL1874" s="72"/>
      <c r="RM1874" s="72"/>
      <c r="RN1874" s="72"/>
      <c r="RO1874" s="72"/>
      <c r="RP1874" s="72"/>
      <c r="RQ1874" s="72"/>
      <c r="RR1874" s="72"/>
      <c r="RS1874" s="72"/>
      <c r="RT1874" s="72"/>
      <c r="RU1874" s="72"/>
      <c r="RV1874" s="72"/>
      <c r="RW1874" s="72"/>
      <c r="RX1874" s="72"/>
      <c r="RY1874" s="72"/>
      <c r="RZ1874" s="72"/>
      <c r="SA1874" s="72"/>
      <c r="SB1874" s="72"/>
      <c r="SC1874" s="72"/>
      <c r="SD1874" s="72"/>
      <c r="SE1874" s="72"/>
      <c r="SF1874" s="72"/>
      <c r="SG1874" s="72"/>
      <c r="SH1874" s="72"/>
      <c r="SI1874" s="72"/>
      <c r="SJ1874" s="72"/>
      <c r="SK1874" s="72"/>
      <c r="SL1874" s="72"/>
      <c r="SM1874" s="72"/>
      <c r="SN1874" s="72"/>
      <c r="SO1874" s="72"/>
      <c r="SP1874" s="72"/>
      <c r="SQ1874" s="72"/>
      <c r="SR1874" s="72"/>
      <c r="SS1874" s="72"/>
      <c r="ST1874" s="72"/>
      <c r="SU1874" s="72"/>
      <c r="SV1874" s="72"/>
      <c r="SW1874" s="72"/>
      <c r="SX1874" s="72"/>
      <c r="SY1874" s="72"/>
      <c r="SZ1874" s="72"/>
      <c r="TA1874" s="72"/>
      <c r="TB1874" s="72"/>
      <c r="TC1874" s="72"/>
    </row>
    <row r="1875" spans="1:523" ht="16.5" customHeight="1" x14ac:dyDescent="0.2">
      <c r="A1875" s="20">
        <v>1120</v>
      </c>
      <c r="B1875" s="20" t="s">
        <v>77</v>
      </c>
      <c r="C1875" s="33" t="s">
        <v>1334</v>
      </c>
      <c r="D1875" s="20" t="s">
        <v>51</v>
      </c>
      <c r="E1875" s="20" t="s">
        <v>1345</v>
      </c>
      <c r="F1875" s="22" t="s">
        <v>1123</v>
      </c>
      <c r="G1875" s="20" t="s">
        <v>86</v>
      </c>
      <c r="H1875" s="20" t="s">
        <v>35</v>
      </c>
      <c r="I1875" s="20" t="s">
        <v>27</v>
      </c>
      <c r="J1875" s="21" t="s">
        <v>1334</v>
      </c>
      <c r="K1875" s="20"/>
      <c r="L1875" s="20"/>
      <c r="M1875" s="20"/>
      <c r="N1875" s="20"/>
      <c r="O1875" s="138">
        <f>14200*1000000</f>
        <v>14200000000</v>
      </c>
      <c r="P1875" s="23">
        <v>0</v>
      </c>
      <c r="Q1875" s="24">
        <v>1</v>
      </c>
      <c r="R1875" s="25">
        <v>45778</v>
      </c>
      <c r="S1875" s="78" t="s">
        <v>83</v>
      </c>
      <c r="T1875" s="26">
        <f>O1875</f>
        <v>14200000000</v>
      </c>
      <c r="U1875" s="41" t="s">
        <v>31</v>
      </c>
      <c r="V1875" s="41" t="s">
        <v>57</v>
      </c>
      <c r="W1875" s="72"/>
      <c r="X1875" s="72"/>
      <c r="Y1875" s="72"/>
      <c r="Z1875" s="72"/>
      <c r="AA1875" s="72"/>
      <c r="AB1875" s="72"/>
      <c r="AC1875" s="72"/>
      <c r="AD1875" s="72"/>
      <c r="AE1875" s="72"/>
      <c r="AF1875" s="72"/>
      <c r="AG1875" s="72"/>
      <c r="AH1875" s="72"/>
      <c r="AI1875" s="72"/>
      <c r="AJ1875" s="72"/>
      <c r="AK1875" s="72"/>
      <c r="AL1875" s="72"/>
      <c r="AM1875" s="72"/>
      <c r="AN1875" s="72"/>
      <c r="AO1875" s="72"/>
      <c r="AP1875" s="72"/>
      <c r="AQ1875" s="72"/>
      <c r="AR1875" s="72"/>
      <c r="AS1875" s="72"/>
      <c r="AT1875" s="72"/>
      <c r="AU1875" s="72"/>
      <c r="AV1875" s="72"/>
      <c r="AW1875" s="72"/>
      <c r="AX1875" s="72"/>
      <c r="AY1875" s="72"/>
      <c r="AZ1875" s="72"/>
      <c r="BA1875" s="72"/>
      <c r="BB1875" s="72"/>
      <c r="BC1875" s="72"/>
      <c r="BD1875" s="72"/>
      <c r="BE1875" s="72"/>
      <c r="BF1875" s="72"/>
      <c r="BG1875" s="72"/>
      <c r="BH1875" s="72"/>
      <c r="BI1875" s="72"/>
      <c r="BJ1875" s="72"/>
      <c r="BK1875" s="72"/>
      <c r="BL1875" s="72"/>
      <c r="BM1875" s="72"/>
      <c r="BN1875" s="72"/>
      <c r="BO1875" s="72"/>
      <c r="BP1875" s="72"/>
      <c r="BQ1875" s="72"/>
      <c r="BR1875" s="72"/>
      <c r="BS1875" s="72"/>
      <c r="BT1875" s="72"/>
      <c r="BU1875" s="72"/>
      <c r="BV1875" s="72"/>
      <c r="BW1875" s="72"/>
      <c r="BX1875" s="72"/>
      <c r="BY1875" s="72"/>
      <c r="BZ1875" s="72"/>
      <c r="CA1875" s="72"/>
      <c r="CB1875" s="72"/>
      <c r="CC1875" s="72"/>
      <c r="CD1875" s="72"/>
      <c r="CE1875" s="72"/>
      <c r="CF1875" s="72"/>
      <c r="CG1875" s="72"/>
      <c r="CH1875" s="72"/>
      <c r="CI1875" s="72"/>
      <c r="CJ1875" s="72"/>
      <c r="CK1875" s="72"/>
      <c r="CL1875" s="72"/>
      <c r="CM1875" s="72"/>
      <c r="CN1875" s="72"/>
      <c r="CO1875" s="72"/>
      <c r="CP1875" s="72"/>
      <c r="CQ1875" s="72"/>
      <c r="CR1875" s="72"/>
      <c r="CS1875" s="72"/>
      <c r="CT1875" s="72"/>
      <c r="CU1875" s="72"/>
      <c r="CV1875" s="72"/>
      <c r="CW1875" s="72"/>
      <c r="CX1875" s="72"/>
      <c r="CY1875" s="72"/>
      <c r="CZ1875" s="72"/>
      <c r="DA1875" s="72"/>
      <c r="DB1875" s="72"/>
      <c r="DC1875" s="72"/>
      <c r="DD1875" s="72"/>
      <c r="DE1875" s="72"/>
      <c r="DF1875" s="72"/>
      <c r="DG1875" s="72"/>
      <c r="DH1875" s="72"/>
      <c r="DI1875" s="72"/>
      <c r="DJ1875" s="72"/>
      <c r="DK1875" s="72"/>
      <c r="DL1875" s="72"/>
      <c r="DM1875" s="72"/>
      <c r="DN1875" s="72"/>
      <c r="DO1875" s="72"/>
      <c r="DP1875" s="72"/>
      <c r="DQ1875" s="72"/>
      <c r="DR1875" s="72"/>
      <c r="DS1875" s="72"/>
      <c r="DT1875" s="72"/>
      <c r="DU1875" s="72"/>
      <c r="DV1875" s="72"/>
      <c r="DW1875" s="72"/>
      <c r="DX1875" s="72"/>
      <c r="DY1875" s="72"/>
      <c r="DZ1875" s="72"/>
      <c r="EA1875" s="72"/>
      <c r="EB1875" s="72"/>
      <c r="EC1875" s="72"/>
      <c r="ED1875" s="72"/>
      <c r="EE1875" s="72"/>
      <c r="EF1875" s="72"/>
      <c r="EG1875" s="72"/>
      <c r="EH1875" s="72"/>
      <c r="EI1875" s="72"/>
      <c r="EJ1875" s="72"/>
      <c r="EK1875" s="72"/>
      <c r="EL1875" s="72"/>
      <c r="EM1875" s="72"/>
      <c r="EN1875" s="72"/>
      <c r="EO1875" s="72"/>
      <c r="EP1875" s="72"/>
      <c r="EQ1875" s="72"/>
      <c r="ER1875" s="72"/>
      <c r="ES1875" s="72"/>
      <c r="ET1875" s="72"/>
      <c r="EU1875" s="72"/>
      <c r="EV1875" s="72"/>
      <c r="EW1875" s="72"/>
      <c r="EX1875" s="72"/>
      <c r="EY1875" s="72"/>
      <c r="EZ1875" s="72"/>
      <c r="FA1875" s="72"/>
      <c r="FB1875" s="72"/>
      <c r="FC1875" s="72"/>
      <c r="FD1875" s="72"/>
      <c r="FE1875" s="72"/>
      <c r="FF1875" s="72"/>
      <c r="FG1875" s="72"/>
      <c r="FH1875" s="72"/>
      <c r="FI1875" s="72"/>
      <c r="FJ1875" s="72"/>
      <c r="FK1875" s="72"/>
      <c r="FL1875" s="72"/>
      <c r="FM1875" s="72"/>
      <c r="FN1875" s="72"/>
      <c r="FO1875" s="72"/>
      <c r="FP1875" s="72"/>
      <c r="FQ1875" s="72"/>
      <c r="FR1875" s="72"/>
      <c r="FS1875" s="72"/>
      <c r="FT1875" s="72"/>
      <c r="FU1875" s="72"/>
      <c r="FV1875" s="72"/>
      <c r="FW1875" s="72"/>
      <c r="FX1875" s="72"/>
      <c r="FY1875" s="72"/>
      <c r="FZ1875" s="72"/>
      <c r="GA1875" s="72"/>
      <c r="GB1875" s="72"/>
      <c r="GC1875" s="72"/>
      <c r="GD1875" s="72"/>
      <c r="GE1875" s="72"/>
      <c r="GF1875" s="72"/>
      <c r="GG1875" s="72"/>
      <c r="GH1875" s="72"/>
      <c r="GI1875" s="72"/>
      <c r="GJ1875" s="72"/>
      <c r="GK1875" s="72"/>
      <c r="GL1875" s="72"/>
      <c r="GM1875" s="72"/>
      <c r="GN1875" s="72"/>
      <c r="GO1875" s="72"/>
      <c r="GP1875" s="72"/>
      <c r="GQ1875" s="72"/>
      <c r="GR1875" s="72"/>
      <c r="GS1875" s="72"/>
      <c r="GT1875" s="72"/>
      <c r="GU1875" s="72"/>
      <c r="GV1875" s="72"/>
      <c r="GW1875" s="72"/>
      <c r="GX1875" s="72"/>
      <c r="GY1875" s="72"/>
      <c r="GZ1875" s="72"/>
      <c r="HA1875" s="72"/>
      <c r="HB1875" s="72"/>
      <c r="HC1875" s="72"/>
      <c r="HD1875" s="72"/>
      <c r="HE1875" s="72"/>
      <c r="HF1875" s="72"/>
      <c r="HG1875" s="72"/>
      <c r="HH1875" s="72"/>
      <c r="HI1875" s="72"/>
      <c r="HJ1875" s="72"/>
      <c r="HK1875" s="72"/>
      <c r="HL1875" s="72"/>
      <c r="HM1875" s="72"/>
      <c r="HN1875" s="72"/>
      <c r="HO1875" s="72"/>
      <c r="HP1875" s="72"/>
      <c r="HQ1875" s="72"/>
      <c r="HR1875" s="72"/>
      <c r="HS1875" s="72"/>
      <c r="HT1875" s="72"/>
      <c r="HU1875" s="72"/>
      <c r="HV1875" s="72"/>
      <c r="HW1875" s="72"/>
      <c r="HX1875" s="72"/>
      <c r="HY1875" s="72"/>
      <c r="HZ1875" s="72"/>
      <c r="IA1875" s="72"/>
      <c r="IB1875" s="72"/>
      <c r="IC1875" s="72"/>
      <c r="ID1875" s="72"/>
      <c r="IE1875" s="72"/>
      <c r="IF1875" s="72"/>
      <c r="IG1875" s="72"/>
      <c r="IH1875" s="72"/>
      <c r="II1875" s="72"/>
      <c r="IJ1875" s="72"/>
      <c r="IK1875" s="72"/>
      <c r="IL1875" s="72"/>
      <c r="IM1875" s="72"/>
      <c r="IN1875" s="72"/>
      <c r="IO1875" s="72"/>
      <c r="IP1875" s="72"/>
      <c r="IQ1875" s="72"/>
      <c r="IR1875" s="72"/>
      <c r="IS1875" s="72"/>
      <c r="IT1875" s="72"/>
      <c r="IU1875" s="72"/>
      <c r="IV1875" s="72"/>
      <c r="IW1875" s="72"/>
      <c r="IX1875" s="72"/>
      <c r="IY1875" s="72"/>
      <c r="IZ1875" s="72"/>
      <c r="JA1875" s="72"/>
      <c r="JB1875" s="72"/>
      <c r="JC1875" s="72"/>
      <c r="JD1875" s="72"/>
      <c r="JE1875" s="72"/>
      <c r="JF1875" s="72"/>
      <c r="JG1875" s="72"/>
      <c r="JH1875" s="72"/>
      <c r="JI1875" s="72"/>
      <c r="JJ1875" s="72"/>
      <c r="JK1875" s="72"/>
      <c r="JL1875" s="72"/>
      <c r="JM1875" s="72"/>
      <c r="JN1875" s="72"/>
      <c r="JO1875" s="72"/>
      <c r="JP1875" s="72"/>
      <c r="JQ1875" s="72"/>
      <c r="JR1875" s="72"/>
      <c r="JS1875" s="72"/>
      <c r="JT1875" s="72"/>
      <c r="JU1875" s="72"/>
      <c r="JV1875" s="72"/>
      <c r="JW1875" s="72"/>
      <c r="JX1875" s="72"/>
      <c r="JY1875" s="72"/>
      <c r="JZ1875" s="72"/>
      <c r="KA1875" s="72"/>
      <c r="KB1875" s="72"/>
      <c r="KC1875" s="72"/>
      <c r="KD1875" s="72"/>
      <c r="KE1875" s="72"/>
      <c r="KF1875" s="72"/>
      <c r="KG1875" s="72"/>
      <c r="KH1875" s="72"/>
      <c r="KI1875" s="72"/>
      <c r="KJ1875" s="72"/>
      <c r="KK1875" s="72"/>
      <c r="KL1875" s="72"/>
      <c r="KM1875" s="72"/>
      <c r="KN1875" s="72"/>
      <c r="KO1875" s="72"/>
      <c r="KP1875" s="72"/>
      <c r="KQ1875" s="72"/>
      <c r="KR1875" s="72"/>
      <c r="KS1875" s="72"/>
      <c r="KT1875" s="72"/>
      <c r="KU1875" s="72"/>
      <c r="KV1875" s="72"/>
      <c r="KW1875" s="72"/>
      <c r="KX1875" s="72"/>
      <c r="KY1875" s="72"/>
      <c r="KZ1875" s="72"/>
      <c r="LA1875" s="72"/>
      <c r="LB1875" s="72"/>
      <c r="LC1875" s="72"/>
      <c r="LD1875" s="72"/>
      <c r="LE1875" s="72"/>
      <c r="LF1875" s="72"/>
      <c r="LG1875" s="72"/>
      <c r="LH1875" s="72"/>
      <c r="LI1875" s="72"/>
      <c r="LJ1875" s="72"/>
      <c r="LK1875" s="72"/>
      <c r="LL1875" s="72"/>
      <c r="LM1875" s="72"/>
      <c r="LN1875" s="72"/>
      <c r="LO1875" s="72"/>
      <c r="LP1875" s="72"/>
      <c r="LQ1875" s="72"/>
      <c r="LR1875" s="72"/>
      <c r="LS1875" s="72"/>
      <c r="LT1875" s="72"/>
      <c r="LU1875" s="72"/>
      <c r="LV1875" s="72"/>
      <c r="LW1875" s="72"/>
      <c r="LX1875" s="72"/>
      <c r="LY1875" s="72"/>
      <c r="LZ1875" s="72"/>
      <c r="MA1875" s="72"/>
      <c r="MB1875" s="72"/>
      <c r="MC1875" s="72"/>
      <c r="MD1875" s="72"/>
      <c r="ME1875" s="72"/>
      <c r="MF1875" s="72"/>
      <c r="MG1875" s="72"/>
      <c r="MH1875" s="72"/>
      <c r="MI1875" s="72"/>
      <c r="MJ1875" s="72"/>
      <c r="MK1875" s="72"/>
      <c r="ML1875" s="72"/>
      <c r="MM1875" s="72"/>
      <c r="MN1875" s="72"/>
      <c r="MO1875" s="72"/>
      <c r="MP1875" s="72"/>
      <c r="MQ1875" s="72"/>
      <c r="MR1875" s="72"/>
      <c r="MS1875" s="72"/>
      <c r="MT1875" s="72"/>
      <c r="MU1875" s="72"/>
      <c r="MV1875" s="72"/>
      <c r="MW1875" s="72"/>
      <c r="MX1875" s="72"/>
      <c r="MY1875" s="72"/>
      <c r="MZ1875" s="72"/>
      <c r="NA1875" s="72"/>
      <c r="NB1875" s="72"/>
      <c r="NC1875" s="72"/>
      <c r="ND1875" s="72"/>
      <c r="NE1875" s="72"/>
      <c r="NF1875" s="72"/>
      <c r="NG1875" s="72"/>
      <c r="NH1875" s="72"/>
      <c r="NI1875" s="72"/>
      <c r="NJ1875" s="72"/>
      <c r="NK1875" s="72"/>
      <c r="NL1875" s="72"/>
      <c r="NM1875" s="72"/>
      <c r="NN1875" s="72"/>
      <c r="NO1875" s="72"/>
      <c r="NP1875" s="72"/>
      <c r="NQ1875" s="72"/>
      <c r="NR1875" s="72"/>
      <c r="NS1875" s="72"/>
      <c r="NT1875" s="72"/>
      <c r="NU1875" s="72"/>
      <c r="NV1875" s="72"/>
      <c r="NW1875" s="72"/>
      <c r="NX1875" s="72"/>
      <c r="NY1875" s="72"/>
      <c r="NZ1875" s="72"/>
      <c r="OA1875" s="72"/>
      <c r="OB1875" s="72"/>
      <c r="OC1875" s="72"/>
      <c r="OD1875" s="72"/>
      <c r="OE1875" s="72"/>
      <c r="OF1875" s="72"/>
      <c r="OG1875" s="72"/>
      <c r="OH1875" s="72"/>
      <c r="OI1875" s="72"/>
      <c r="OJ1875" s="72"/>
      <c r="OK1875" s="72"/>
      <c r="OL1875" s="72"/>
      <c r="OM1875" s="72"/>
      <c r="ON1875" s="72"/>
      <c r="OO1875" s="72"/>
      <c r="OP1875" s="72"/>
      <c r="OQ1875" s="72"/>
      <c r="OR1875" s="72"/>
      <c r="OS1875" s="72"/>
      <c r="OT1875" s="72"/>
      <c r="OU1875" s="72"/>
      <c r="OV1875" s="72"/>
      <c r="OW1875" s="72"/>
      <c r="OX1875" s="72"/>
      <c r="OY1875" s="72"/>
      <c r="OZ1875" s="72"/>
      <c r="PA1875" s="72"/>
      <c r="PB1875" s="72"/>
      <c r="PC1875" s="72"/>
      <c r="PD1875" s="72"/>
      <c r="PE1875" s="72"/>
      <c r="PF1875" s="72"/>
      <c r="PG1875" s="72"/>
      <c r="PH1875" s="72"/>
      <c r="PI1875" s="72"/>
      <c r="PJ1875" s="72"/>
      <c r="PK1875" s="72"/>
      <c r="PL1875" s="72"/>
      <c r="PM1875" s="72"/>
      <c r="PN1875" s="72"/>
      <c r="PO1875" s="72"/>
      <c r="PP1875" s="72"/>
      <c r="PQ1875" s="72"/>
      <c r="PR1875" s="72"/>
      <c r="PS1875" s="72"/>
      <c r="PT1875" s="72"/>
      <c r="PU1875" s="72"/>
      <c r="PV1875" s="72"/>
      <c r="PW1875" s="72"/>
      <c r="PX1875" s="72"/>
      <c r="PY1875" s="72"/>
      <c r="PZ1875" s="72"/>
      <c r="QA1875" s="72"/>
      <c r="QB1875" s="72"/>
      <c r="QC1875" s="72"/>
      <c r="QD1875" s="72"/>
      <c r="QE1875" s="72"/>
      <c r="QF1875" s="72"/>
      <c r="QG1875" s="72"/>
      <c r="QH1875" s="72"/>
      <c r="QI1875" s="72"/>
      <c r="QJ1875" s="72"/>
      <c r="QK1875" s="72"/>
      <c r="QL1875" s="72"/>
      <c r="QM1875" s="72"/>
      <c r="QN1875" s="72"/>
      <c r="QO1875" s="72"/>
      <c r="QP1875" s="72"/>
      <c r="QQ1875" s="72"/>
      <c r="QR1875" s="72"/>
      <c r="QS1875" s="72"/>
      <c r="QT1875" s="72"/>
      <c r="QU1875" s="72"/>
      <c r="QV1875" s="72"/>
      <c r="QW1875" s="72"/>
      <c r="QX1875" s="72"/>
      <c r="QY1875" s="72"/>
      <c r="QZ1875" s="72"/>
      <c r="RA1875" s="72"/>
      <c r="RB1875" s="72"/>
      <c r="RC1875" s="72"/>
      <c r="RD1875" s="72"/>
      <c r="RE1875" s="72"/>
      <c r="RF1875" s="72"/>
      <c r="RG1875" s="72"/>
      <c r="RH1875" s="72"/>
      <c r="RI1875" s="72"/>
      <c r="RJ1875" s="72"/>
      <c r="RK1875" s="72"/>
      <c r="RL1875" s="72"/>
      <c r="RM1875" s="72"/>
      <c r="RN1875" s="72"/>
      <c r="RO1875" s="72"/>
      <c r="RP1875" s="72"/>
      <c r="RQ1875" s="72"/>
      <c r="RR1875" s="72"/>
      <c r="RS1875" s="72"/>
      <c r="RT1875" s="72"/>
      <c r="RU1875" s="72"/>
      <c r="RV1875" s="72"/>
      <c r="RW1875" s="72"/>
      <c r="RX1875" s="72"/>
      <c r="RY1875" s="72"/>
      <c r="RZ1875" s="72"/>
      <c r="SA1875" s="72"/>
      <c r="SB1875" s="72"/>
      <c r="SC1875" s="72"/>
      <c r="SD1875" s="72"/>
      <c r="SE1875" s="72"/>
      <c r="SF1875" s="72"/>
      <c r="SG1875" s="72"/>
      <c r="SH1875" s="72"/>
      <c r="SI1875" s="72"/>
      <c r="SJ1875" s="72"/>
      <c r="SK1875" s="72"/>
      <c r="SL1875" s="72"/>
      <c r="SM1875" s="72"/>
      <c r="SN1875" s="72"/>
      <c r="SO1875" s="72"/>
      <c r="SP1875" s="72"/>
      <c r="SQ1875" s="72"/>
      <c r="SR1875" s="72"/>
      <c r="SS1875" s="72"/>
      <c r="ST1875" s="72"/>
      <c r="SU1875" s="72"/>
      <c r="SV1875" s="72"/>
      <c r="SW1875" s="72"/>
      <c r="SX1875" s="72"/>
      <c r="SY1875" s="72"/>
      <c r="SZ1875" s="72"/>
      <c r="TA1875" s="72"/>
      <c r="TB1875" s="72"/>
      <c r="TC1875" s="72"/>
    </row>
    <row r="1876" spans="1:523" ht="16.5" customHeight="1" x14ac:dyDescent="0.2">
      <c r="A1876" s="20">
        <v>1121</v>
      </c>
      <c r="B1876" s="20" t="s">
        <v>77</v>
      </c>
      <c r="C1876" s="33" t="s">
        <v>1334</v>
      </c>
      <c r="D1876" s="20" t="s">
        <v>51</v>
      </c>
      <c r="E1876" s="20" t="s">
        <v>1345</v>
      </c>
      <c r="F1876" s="22" t="s">
        <v>1078</v>
      </c>
      <c r="G1876" s="20" t="s">
        <v>86</v>
      </c>
      <c r="H1876" s="20" t="s">
        <v>35</v>
      </c>
      <c r="I1876" s="20" t="s">
        <v>27</v>
      </c>
      <c r="J1876" s="21" t="s">
        <v>1334</v>
      </c>
      <c r="K1876" s="20"/>
      <c r="L1876" s="20"/>
      <c r="M1876" s="20"/>
      <c r="N1876" s="20"/>
      <c r="O1876" s="138">
        <f>(7900*36700)+(274871*16500)</f>
        <v>4825301500</v>
      </c>
      <c r="P1876" s="23">
        <v>0</v>
      </c>
      <c r="Q1876" s="24">
        <v>1</v>
      </c>
      <c r="R1876" s="25">
        <v>45778</v>
      </c>
      <c r="S1876" s="78" t="s">
        <v>83</v>
      </c>
      <c r="T1876" s="26">
        <f>O1876</f>
        <v>4825301500</v>
      </c>
      <c r="U1876" s="41" t="s">
        <v>31</v>
      </c>
      <c r="V1876" s="41" t="s">
        <v>57</v>
      </c>
      <c r="W1876" s="72"/>
      <c r="X1876" s="72"/>
      <c r="Y1876" s="72"/>
      <c r="Z1876" s="72"/>
      <c r="AA1876" s="72"/>
      <c r="AB1876" s="72"/>
      <c r="AC1876" s="72"/>
      <c r="AD1876" s="72"/>
      <c r="AE1876" s="72"/>
      <c r="AF1876" s="72"/>
      <c r="AG1876" s="72"/>
      <c r="AH1876" s="72"/>
      <c r="AI1876" s="72"/>
      <c r="AJ1876" s="72"/>
      <c r="AK1876" s="72"/>
      <c r="AL1876" s="72"/>
      <c r="AM1876" s="72"/>
      <c r="AN1876" s="72"/>
      <c r="AO1876" s="72"/>
      <c r="AP1876" s="72"/>
      <c r="AQ1876" s="72"/>
      <c r="AR1876" s="72"/>
      <c r="AS1876" s="72"/>
      <c r="AT1876" s="72"/>
      <c r="AU1876" s="72"/>
      <c r="AV1876" s="72"/>
      <c r="AW1876" s="72"/>
      <c r="AX1876" s="72"/>
      <c r="AY1876" s="72"/>
      <c r="AZ1876" s="72"/>
      <c r="BA1876" s="72"/>
      <c r="BB1876" s="72"/>
      <c r="BC1876" s="72"/>
      <c r="BD1876" s="72"/>
      <c r="BE1876" s="72"/>
      <c r="BF1876" s="72"/>
      <c r="BG1876" s="72"/>
      <c r="BH1876" s="72"/>
      <c r="BI1876" s="72"/>
      <c r="BJ1876" s="72"/>
      <c r="BK1876" s="72"/>
      <c r="BL1876" s="72"/>
      <c r="BM1876" s="72"/>
      <c r="BN1876" s="72"/>
      <c r="BO1876" s="72"/>
      <c r="BP1876" s="72"/>
      <c r="BQ1876" s="72"/>
      <c r="BR1876" s="72"/>
      <c r="BS1876" s="72"/>
      <c r="BT1876" s="72"/>
      <c r="BU1876" s="72"/>
      <c r="BV1876" s="72"/>
      <c r="BW1876" s="72"/>
      <c r="BX1876" s="72"/>
      <c r="BY1876" s="72"/>
      <c r="BZ1876" s="72"/>
      <c r="CA1876" s="72"/>
      <c r="CB1876" s="72"/>
      <c r="CC1876" s="72"/>
      <c r="CD1876" s="72"/>
      <c r="CE1876" s="72"/>
      <c r="CF1876" s="72"/>
      <c r="CG1876" s="72"/>
      <c r="CH1876" s="72"/>
      <c r="CI1876" s="72"/>
      <c r="CJ1876" s="72"/>
      <c r="CK1876" s="72"/>
      <c r="CL1876" s="72"/>
      <c r="CM1876" s="72"/>
      <c r="CN1876" s="72"/>
      <c r="CO1876" s="72"/>
      <c r="CP1876" s="72"/>
      <c r="CQ1876" s="72"/>
      <c r="CR1876" s="72"/>
      <c r="CS1876" s="72"/>
      <c r="CT1876" s="72"/>
      <c r="CU1876" s="72"/>
      <c r="CV1876" s="72"/>
      <c r="CW1876" s="72"/>
      <c r="CX1876" s="72"/>
      <c r="CY1876" s="72"/>
      <c r="CZ1876" s="72"/>
      <c r="DA1876" s="72"/>
      <c r="DB1876" s="72"/>
      <c r="DC1876" s="72"/>
      <c r="DD1876" s="72"/>
      <c r="DE1876" s="72"/>
      <c r="DF1876" s="72"/>
      <c r="DG1876" s="72"/>
      <c r="DH1876" s="72"/>
      <c r="DI1876" s="72"/>
      <c r="DJ1876" s="72"/>
      <c r="DK1876" s="72"/>
      <c r="DL1876" s="72"/>
      <c r="DM1876" s="72"/>
      <c r="DN1876" s="72"/>
      <c r="DO1876" s="72"/>
      <c r="DP1876" s="72"/>
      <c r="DQ1876" s="72"/>
      <c r="DR1876" s="72"/>
      <c r="DS1876" s="72"/>
      <c r="DT1876" s="72"/>
      <c r="DU1876" s="72"/>
      <c r="DV1876" s="72"/>
      <c r="DW1876" s="72"/>
      <c r="DX1876" s="72"/>
      <c r="DY1876" s="72"/>
      <c r="DZ1876" s="72"/>
      <c r="EA1876" s="72"/>
      <c r="EB1876" s="72"/>
      <c r="EC1876" s="72"/>
      <c r="ED1876" s="72"/>
      <c r="EE1876" s="72"/>
      <c r="EF1876" s="72"/>
      <c r="EG1876" s="72"/>
      <c r="EH1876" s="72"/>
      <c r="EI1876" s="72"/>
      <c r="EJ1876" s="72"/>
      <c r="EK1876" s="72"/>
      <c r="EL1876" s="72"/>
      <c r="EM1876" s="72"/>
      <c r="EN1876" s="72"/>
      <c r="EO1876" s="72"/>
      <c r="EP1876" s="72"/>
      <c r="EQ1876" s="72"/>
      <c r="ER1876" s="72"/>
      <c r="ES1876" s="72"/>
      <c r="ET1876" s="72"/>
      <c r="EU1876" s="72"/>
      <c r="EV1876" s="72"/>
      <c r="EW1876" s="72"/>
      <c r="EX1876" s="72"/>
      <c r="EY1876" s="72"/>
      <c r="EZ1876" s="72"/>
      <c r="FA1876" s="72"/>
      <c r="FB1876" s="72"/>
      <c r="FC1876" s="72"/>
      <c r="FD1876" s="72"/>
      <c r="FE1876" s="72"/>
      <c r="FF1876" s="72"/>
      <c r="FG1876" s="72"/>
      <c r="FH1876" s="72"/>
      <c r="FI1876" s="72"/>
      <c r="FJ1876" s="72"/>
      <c r="FK1876" s="72"/>
      <c r="FL1876" s="72"/>
      <c r="FM1876" s="72"/>
      <c r="FN1876" s="72"/>
      <c r="FO1876" s="72"/>
      <c r="FP1876" s="72"/>
      <c r="FQ1876" s="72"/>
      <c r="FR1876" s="72"/>
      <c r="FS1876" s="72"/>
      <c r="FT1876" s="72"/>
      <c r="FU1876" s="72"/>
      <c r="FV1876" s="72"/>
      <c r="FW1876" s="72"/>
      <c r="FX1876" s="72"/>
      <c r="FY1876" s="72"/>
      <c r="FZ1876" s="72"/>
      <c r="GA1876" s="72"/>
      <c r="GB1876" s="72"/>
      <c r="GC1876" s="72"/>
      <c r="GD1876" s="72"/>
      <c r="GE1876" s="72"/>
      <c r="GF1876" s="72"/>
      <c r="GG1876" s="72"/>
      <c r="GH1876" s="72"/>
      <c r="GI1876" s="72"/>
      <c r="GJ1876" s="72"/>
      <c r="GK1876" s="72"/>
      <c r="GL1876" s="72"/>
      <c r="GM1876" s="72"/>
      <c r="GN1876" s="72"/>
      <c r="GO1876" s="72"/>
      <c r="GP1876" s="72"/>
      <c r="GQ1876" s="72"/>
      <c r="GR1876" s="72"/>
      <c r="GS1876" s="72"/>
      <c r="GT1876" s="72"/>
      <c r="GU1876" s="72"/>
      <c r="GV1876" s="72"/>
      <c r="GW1876" s="72"/>
      <c r="GX1876" s="72"/>
      <c r="GY1876" s="72"/>
      <c r="GZ1876" s="72"/>
      <c r="HA1876" s="72"/>
      <c r="HB1876" s="72"/>
      <c r="HC1876" s="72"/>
      <c r="HD1876" s="72"/>
      <c r="HE1876" s="72"/>
      <c r="HF1876" s="72"/>
      <c r="HG1876" s="72"/>
      <c r="HH1876" s="72"/>
      <c r="HI1876" s="72"/>
      <c r="HJ1876" s="72"/>
      <c r="HK1876" s="72"/>
      <c r="HL1876" s="72"/>
      <c r="HM1876" s="72"/>
      <c r="HN1876" s="72"/>
      <c r="HO1876" s="72"/>
      <c r="HP1876" s="72"/>
      <c r="HQ1876" s="72"/>
      <c r="HR1876" s="72"/>
      <c r="HS1876" s="72"/>
      <c r="HT1876" s="72"/>
      <c r="HU1876" s="72"/>
      <c r="HV1876" s="72"/>
      <c r="HW1876" s="72"/>
      <c r="HX1876" s="72"/>
      <c r="HY1876" s="72"/>
      <c r="HZ1876" s="72"/>
      <c r="IA1876" s="72"/>
      <c r="IB1876" s="72"/>
      <c r="IC1876" s="72"/>
      <c r="ID1876" s="72"/>
      <c r="IE1876" s="72"/>
      <c r="IF1876" s="72"/>
      <c r="IG1876" s="72"/>
      <c r="IH1876" s="72"/>
      <c r="II1876" s="72"/>
      <c r="IJ1876" s="72"/>
      <c r="IK1876" s="72"/>
      <c r="IL1876" s="72"/>
      <c r="IM1876" s="72"/>
      <c r="IN1876" s="72"/>
      <c r="IO1876" s="72"/>
      <c r="IP1876" s="72"/>
      <c r="IQ1876" s="72"/>
      <c r="IR1876" s="72"/>
      <c r="IS1876" s="72"/>
      <c r="IT1876" s="72"/>
      <c r="IU1876" s="72"/>
      <c r="IV1876" s="72"/>
      <c r="IW1876" s="72"/>
      <c r="IX1876" s="72"/>
      <c r="IY1876" s="72"/>
      <c r="IZ1876" s="72"/>
      <c r="JA1876" s="72"/>
      <c r="JB1876" s="72"/>
      <c r="JC1876" s="72"/>
      <c r="JD1876" s="72"/>
      <c r="JE1876" s="72"/>
      <c r="JF1876" s="72"/>
      <c r="JG1876" s="72"/>
      <c r="JH1876" s="72"/>
      <c r="JI1876" s="72"/>
      <c r="JJ1876" s="72"/>
      <c r="JK1876" s="72"/>
      <c r="JL1876" s="72"/>
      <c r="JM1876" s="72"/>
      <c r="JN1876" s="72"/>
      <c r="JO1876" s="72"/>
      <c r="JP1876" s="72"/>
      <c r="JQ1876" s="72"/>
      <c r="JR1876" s="72"/>
      <c r="JS1876" s="72"/>
      <c r="JT1876" s="72"/>
      <c r="JU1876" s="72"/>
      <c r="JV1876" s="72"/>
      <c r="JW1876" s="72"/>
      <c r="JX1876" s="72"/>
      <c r="JY1876" s="72"/>
      <c r="JZ1876" s="72"/>
      <c r="KA1876" s="72"/>
      <c r="KB1876" s="72"/>
      <c r="KC1876" s="72"/>
      <c r="KD1876" s="72"/>
      <c r="KE1876" s="72"/>
      <c r="KF1876" s="72"/>
      <c r="KG1876" s="72"/>
      <c r="KH1876" s="72"/>
      <c r="KI1876" s="72"/>
      <c r="KJ1876" s="72"/>
      <c r="KK1876" s="72"/>
      <c r="KL1876" s="72"/>
      <c r="KM1876" s="72"/>
      <c r="KN1876" s="72"/>
      <c r="KO1876" s="72"/>
      <c r="KP1876" s="72"/>
      <c r="KQ1876" s="72"/>
      <c r="KR1876" s="72"/>
      <c r="KS1876" s="72"/>
      <c r="KT1876" s="72"/>
      <c r="KU1876" s="72"/>
      <c r="KV1876" s="72"/>
      <c r="KW1876" s="72"/>
      <c r="KX1876" s="72"/>
      <c r="KY1876" s="72"/>
      <c r="KZ1876" s="72"/>
      <c r="LA1876" s="72"/>
      <c r="LB1876" s="72"/>
      <c r="LC1876" s="72"/>
      <c r="LD1876" s="72"/>
      <c r="LE1876" s="72"/>
      <c r="LF1876" s="72"/>
      <c r="LG1876" s="72"/>
      <c r="LH1876" s="72"/>
      <c r="LI1876" s="72"/>
      <c r="LJ1876" s="72"/>
      <c r="LK1876" s="72"/>
      <c r="LL1876" s="72"/>
      <c r="LM1876" s="72"/>
      <c r="LN1876" s="72"/>
      <c r="LO1876" s="72"/>
      <c r="LP1876" s="72"/>
      <c r="LQ1876" s="72"/>
      <c r="LR1876" s="72"/>
      <c r="LS1876" s="72"/>
      <c r="LT1876" s="72"/>
      <c r="LU1876" s="72"/>
      <c r="LV1876" s="72"/>
      <c r="LW1876" s="72"/>
      <c r="LX1876" s="72"/>
      <c r="LY1876" s="72"/>
      <c r="LZ1876" s="72"/>
      <c r="MA1876" s="72"/>
      <c r="MB1876" s="72"/>
      <c r="MC1876" s="72"/>
      <c r="MD1876" s="72"/>
      <c r="ME1876" s="72"/>
      <c r="MF1876" s="72"/>
      <c r="MG1876" s="72"/>
      <c r="MH1876" s="72"/>
      <c r="MI1876" s="72"/>
      <c r="MJ1876" s="72"/>
      <c r="MK1876" s="72"/>
      <c r="ML1876" s="72"/>
      <c r="MM1876" s="72"/>
      <c r="MN1876" s="72"/>
      <c r="MO1876" s="72"/>
      <c r="MP1876" s="72"/>
      <c r="MQ1876" s="72"/>
      <c r="MR1876" s="72"/>
      <c r="MS1876" s="72"/>
      <c r="MT1876" s="72"/>
      <c r="MU1876" s="72"/>
      <c r="MV1876" s="72"/>
      <c r="MW1876" s="72"/>
      <c r="MX1876" s="72"/>
      <c r="MY1876" s="72"/>
      <c r="MZ1876" s="72"/>
      <c r="NA1876" s="72"/>
      <c r="NB1876" s="72"/>
      <c r="NC1876" s="72"/>
      <c r="ND1876" s="72"/>
      <c r="NE1876" s="72"/>
      <c r="NF1876" s="72"/>
      <c r="NG1876" s="72"/>
      <c r="NH1876" s="72"/>
      <c r="NI1876" s="72"/>
      <c r="NJ1876" s="72"/>
      <c r="NK1876" s="72"/>
      <c r="NL1876" s="72"/>
      <c r="NM1876" s="72"/>
      <c r="NN1876" s="72"/>
      <c r="NO1876" s="72"/>
      <c r="NP1876" s="72"/>
      <c r="NQ1876" s="72"/>
      <c r="NR1876" s="72"/>
      <c r="NS1876" s="72"/>
      <c r="NT1876" s="72"/>
      <c r="NU1876" s="72"/>
      <c r="NV1876" s="72"/>
      <c r="NW1876" s="72"/>
      <c r="NX1876" s="72"/>
      <c r="NY1876" s="72"/>
      <c r="NZ1876" s="72"/>
      <c r="OA1876" s="72"/>
      <c r="OB1876" s="72"/>
      <c r="OC1876" s="72"/>
      <c r="OD1876" s="72"/>
      <c r="OE1876" s="72"/>
      <c r="OF1876" s="72"/>
      <c r="OG1876" s="72"/>
      <c r="OH1876" s="72"/>
      <c r="OI1876" s="72"/>
      <c r="OJ1876" s="72"/>
      <c r="OK1876" s="72"/>
      <c r="OL1876" s="72"/>
      <c r="OM1876" s="72"/>
      <c r="ON1876" s="72"/>
      <c r="OO1876" s="72"/>
      <c r="OP1876" s="72"/>
      <c r="OQ1876" s="72"/>
      <c r="OR1876" s="72"/>
      <c r="OS1876" s="72"/>
      <c r="OT1876" s="72"/>
      <c r="OU1876" s="72"/>
      <c r="OV1876" s="72"/>
      <c r="OW1876" s="72"/>
      <c r="OX1876" s="72"/>
      <c r="OY1876" s="72"/>
      <c r="OZ1876" s="72"/>
      <c r="PA1876" s="72"/>
      <c r="PB1876" s="72"/>
      <c r="PC1876" s="72"/>
      <c r="PD1876" s="72"/>
      <c r="PE1876" s="72"/>
      <c r="PF1876" s="72"/>
      <c r="PG1876" s="72"/>
      <c r="PH1876" s="72"/>
      <c r="PI1876" s="72"/>
      <c r="PJ1876" s="72"/>
      <c r="PK1876" s="72"/>
      <c r="PL1876" s="72"/>
      <c r="PM1876" s="72"/>
      <c r="PN1876" s="72"/>
      <c r="PO1876" s="72"/>
      <c r="PP1876" s="72"/>
      <c r="PQ1876" s="72"/>
      <c r="PR1876" s="72"/>
      <c r="PS1876" s="72"/>
      <c r="PT1876" s="72"/>
      <c r="PU1876" s="72"/>
      <c r="PV1876" s="72"/>
      <c r="PW1876" s="72"/>
      <c r="PX1876" s="72"/>
      <c r="PY1876" s="72"/>
      <c r="PZ1876" s="72"/>
      <c r="QA1876" s="72"/>
      <c r="QB1876" s="72"/>
      <c r="QC1876" s="72"/>
      <c r="QD1876" s="72"/>
      <c r="QE1876" s="72"/>
      <c r="QF1876" s="72"/>
      <c r="QG1876" s="72"/>
      <c r="QH1876" s="72"/>
      <c r="QI1876" s="72"/>
      <c r="QJ1876" s="72"/>
      <c r="QK1876" s="72"/>
      <c r="QL1876" s="72"/>
      <c r="QM1876" s="72"/>
      <c r="QN1876" s="72"/>
      <c r="QO1876" s="72"/>
      <c r="QP1876" s="72"/>
      <c r="QQ1876" s="72"/>
      <c r="QR1876" s="72"/>
      <c r="QS1876" s="72"/>
      <c r="QT1876" s="72"/>
      <c r="QU1876" s="72"/>
      <c r="QV1876" s="72"/>
      <c r="QW1876" s="72"/>
      <c r="QX1876" s="72"/>
      <c r="QY1876" s="72"/>
      <c r="QZ1876" s="72"/>
      <c r="RA1876" s="72"/>
      <c r="RB1876" s="72"/>
      <c r="RC1876" s="72"/>
      <c r="RD1876" s="72"/>
      <c r="RE1876" s="72"/>
      <c r="RF1876" s="72"/>
      <c r="RG1876" s="72"/>
      <c r="RH1876" s="72"/>
      <c r="RI1876" s="72"/>
      <c r="RJ1876" s="72"/>
      <c r="RK1876" s="72"/>
      <c r="RL1876" s="72"/>
      <c r="RM1876" s="72"/>
      <c r="RN1876" s="72"/>
      <c r="RO1876" s="72"/>
      <c r="RP1876" s="72"/>
      <c r="RQ1876" s="72"/>
      <c r="RR1876" s="72"/>
      <c r="RS1876" s="72"/>
      <c r="RT1876" s="72"/>
      <c r="RU1876" s="72"/>
      <c r="RV1876" s="72"/>
      <c r="RW1876" s="72"/>
      <c r="RX1876" s="72"/>
      <c r="RY1876" s="72"/>
      <c r="RZ1876" s="72"/>
      <c r="SA1876" s="72"/>
      <c r="SB1876" s="72"/>
      <c r="SC1876" s="72"/>
      <c r="SD1876" s="72"/>
      <c r="SE1876" s="72"/>
      <c r="SF1876" s="72"/>
      <c r="SG1876" s="72"/>
      <c r="SH1876" s="72"/>
      <c r="SI1876" s="72"/>
      <c r="SJ1876" s="72"/>
      <c r="SK1876" s="72"/>
      <c r="SL1876" s="72"/>
      <c r="SM1876" s="72"/>
      <c r="SN1876" s="72"/>
      <c r="SO1876" s="72"/>
      <c r="SP1876" s="72"/>
      <c r="SQ1876" s="72"/>
      <c r="SR1876" s="72"/>
      <c r="SS1876" s="72"/>
      <c r="ST1876" s="72"/>
      <c r="SU1876" s="72"/>
      <c r="SV1876" s="72"/>
      <c r="SW1876" s="72"/>
      <c r="SX1876" s="72"/>
      <c r="SY1876" s="72"/>
      <c r="SZ1876" s="72"/>
      <c r="TA1876" s="72"/>
      <c r="TB1876" s="72"/>
      <c r="TC1876" s="72"/>
    </row>
    <row r="1877" spans="1:523" ht="16.5" customHeight="1" x14ac:dyDescent="0.2">
      <c r="A1877" s="20">
        <v>1130</v>
      </c>
      <c r="B1877" s="20" t="s">
        <v>77</v>
      </c>
      <c r="C1877" s="20" t="s">
        <v>1333</v>
      </c>
      <c r="D1877" s="20" t="s">
        <v>30</v>
      </c>
      <c r="E1877" s="20" t="s">
        <v>1345</v>
      </c>
      <c r="F1877" s="22" t="s">
        <v>1123</v>
      </c>
      <c r="G1877" s="20" t="s">
        <v>86</v>
      </c>
      <c r="H1877" s="20" t="s">
        <v>35</v>
      </c>
      <c r="I1877" s="20" t="s">
        <v>27</v>
      </c>
      <c r="J1877" s="22" t="s">
        <v>1335</v>
      </c>
      <c r="K1877" s="20"/>
      <c r="L1877" s="20"/>
      <c r="M1877" s="20"/>
      <c r="N1877" s="20"/>
      <c r="O1877" s="23">
        <v>10000000</v>
      </c>
      <c r="P1877" s="23">
        <f>26000000*3</f>
        <v>78000000</v>
      </c>
      <c r="Q1877" s="24">
        <v>1</v>
      </c>
      <c r="R1877" s="25">
        <v>45748</v>
      </c>
      <c r="S1877" s="20" t="s">
        <v>29</v>
      </c>
      <c r="T1877" s="26">
        <f>O1877+(P1877*Q1877)</f>
        <v>88000000</v>
      </c>
      <c r="U1877" s="28" t="s">
        <v>31</v>
      </c>
      <c r="V1877" s="132" t="s">
        <v>57</v>
      </c>
      <c r="W1877" s="72"/>
      <c r="X1877" s="72"/>
      <c r="Y1877" s="72"/>
      <c r="Z1877" s="72"/>
      <c r="AA1877" s="72"/>
      <c r="AB1877" s="72"/>
      <c r="AC1877" s="72"/>
      <c r="AD1877" s="72"/>
      <c r="AE1877" s="72"/>
      <c r="AF1877" s="72"/>
      <c r="AG1877" s="72"/>
      <c r="AH1877" s="72"/>
      <c r="AI1877" s="72"/>
      <c r="AJ1877" s="72"/>
      <c r="AK1877" s="72"/>
      <c r="AL1877" s="72"/>
      <c r="AM1877" s="72"/>
      <c r="AN1877" s="72"/>
      <c r="AO1877" s="72"/>
      <c r="AP1877" s="72"/>
      <c r="AQ1877" s="72"/>
      <c r="AR1877" s="72"/>
      <c r="AS1877" s="72"/>
      <c r="AT1877" s="72"/>
      <c r="AU1877" s="72"/>
      <c r="AV1877" s="72"/>
      <c r="AW1877" s="72"/>
      <c r="AX1877" s="72"/>
      <c r="AY1877" s="72"/>
      <c r="AZ1877" s="72"/>
      <c r="BA1877" s="72"/>
      <c r="BB1877" s="72"/>
      <c r="BC1877" s="72"/>
      <c r="BD1877" s="72"/>
      <c r="BE1877" s="72"/>
      <c r="BF1877" s="72"/>
      <c r="BG1877" s="72"/>
      <c r="BH1877" s="72"/>
      <c r="BI1877" s="72"/>
      <c r="BJ1877" s="72"/>
      <c r="BK1877" s="72"/>
      <c r="BL1877" s="72"/>
      <c r="BM1877" s="72"/>
      <c r="BN1877" s="72"/>
      <c r="BO1877" s="72"/>
      <c r="BP1877" s="72"/>
      <c r="BQ1877" s="72"/>
      <c r="BR1877" s="72"/>
      <c r="BS1877" s="72"/>
      <c r="BT1877" s="72"/>
      <c r="BU1877" s="72"/>
      <c r="BV1877" s="72"/>
      <c r="BW1877" s="72"/>
      <c r="BX1877" s="72"/>
      <c r="BY1877" s="72"/>
      <c r="BZ1877" s="72"/>
      <c r="CA1877" s="72"/>
      <c r="CB1877" s="72"/>
      <c r="CC1877" s="72"/>
      <c r="CD1877" s="72"/>
      <c r="CE1877" s="72"/>
      <c r="CF1877" s="72"/>
      <c r="CG1877" s="72"/>
      <c r="CH1877" s="72"/>
      <c r="CI1877" s="72"/>
      <c r="CJ1877" s="72"/>
      <c r="CK1877" s="72"/>
      <c r="CL1877" s="72"/>
      <c r="CM1877" s="72"/>
      <c r="CN1877" s="72"/>
      <c r="CO1877" s="72"/>
      <c r="CP1877" s="72"/>
      <c r="CQ1877" s="72"/>
      <c r="CR1877" s="72"/>
      <c r="CS1877" s="72"/>
      <c r="CT1877" s="72"/>
      <c r="CU1877" s="72"/>
      <c r="CV1877" s="72"/>
      <c r="CW1877" s="72"/>
      <c r="CX1877" s="72"/>
      <c r="CY1877" s="72"/>
      <c r="CZ1877" s="72"/>
      <c r="DA1877" s="72"/>
      <c r="DB1877" s="72"/>
      <c r="DC1877" s="72"/>
      <c r="DD1877" s="72"/>
      <c r="DE1877" s="72"/>
      <c r="DF1877" s="72"/>
      <c r="DG1877" s="72"/>
      <c r="DH1877" s="72"/>
      <c r="DI1877" s="72"/>
      <c r="DJ1877" s="72"/>
      <c r="DK1877" s="72"/>
      <c r="DL1877" s="72"/>
      <c r="DM1877" s="72"/>
      <c r="DN1877" s="72"/>
      <c r="DO1877" s="72"/>
      <c r="DP1877" s="72"/>
      <c r="DQ1877" s="72"/>
      <c r="DR1877" s="72"/>
      <c r="DS1877" s="72"/>
      <c r="DT1877" s="72"/>
      <c r="DU1877" s="72"/>
      <c r="DV1877" s="72"/>
      <c r="DW1877" s="72"/>
      <c r="DX1877" s="72"/>
      <c r="DY1877" s="72"/>
      <c r="DZ1877" s="72"/>
      <c r="EA1877" s="72"/>
      <c r="EB1877" s="72"/>
      <c r="EC1877" s="72"/>
      <c r="ED1877" s="72"/>
      <c r="EE1877" s="72"/>
      <c r="EF1877" s="72"/>
      <c r="EG1877" s="72"/>
      <c r="EH1877" s="72"/>
      <c r="EI1877" s="72"/>
      <c r="EJ1877" s="72"/>
      <c r="EK1877" s="72"/>
      <c r="EL1877" s="72"/>
      <c r="EM1877" s="72"/>
      <c r="EN1877" s="72"/>
      <c r="EO1877" s="72"/>
      <c r="EP1877" s="72"/>
      <c r="EQ1877" s="72"/>
      <c r="ER1877" s="72"/>
      <c r="ES1877" s="72"/>
      <c r="ET1877" s="72"/>
      <c r="EU1877" s="72"/>
      <c r="EV1877" s="72"/>
      <c r="EW1877" s="72"/>
      <c r="EX1877" s="72"/>
      <c r="EY1877" s="72"/>
      <c r="EZ1877" s="72"/>
      <c r="FA1877" s="72"/>
      <c r="FB1877" s="72"/>
      <c r="FC1877" s="72"/>
      <c r="FD1877" s="72"/>
      <c r="FE1877" s="72"/>
      <c r="FF1877" s="72"/>
      <c r="FG1877" s="72"/>
      <c r="FH1877" s="72"/>
      <c r="FI1877" s="72"/>
      <c r="FJ1877" s="72"/>
      <c r="FK1877" s="72"/>
      <c r="FL1877" s="72"/>
      <c r="FM1877" s="72"/>
      <c r="FN1877" s="72"/>
      <c r="FO1877" s="72"/>
      <c r="FP1877" s="72"/>
      <c r="FQ1877" s="72"/>
      <c r="FR1877" s="72"/>
      <c r="FS1877" s="72"/>
      <c r="FT1877" s="72"/>
      <c r="FU1877" s="72"/>
      <c r="FV1877" s="72"/>
      <c r="FW1877" s="72"/>
      <c r="FX1877" s="72"/>
      <c r="FY1877" s="72"/>
      <c r="FZ1877" s="72"/>
      <c r="GA1877" s="72"/>
      <c r="GB1877" s="72"/>
      <c r="GC1877" s="72"/>
      <c r="GD1877" s="72"/>
      <c r="GE1877" s="72"/>
      <c r="GF1877" s="72"/>
      <c r="GG1877" s="72"/>
      <c r="GH1877" s="72"/>
      <c r="GI1877" s="72"/>
      <c r="GJ1877" s="72"/>
      <c r="GK1877" s="72"/>
      <c r="GL1877" s="72"/>
      <c r="GM1877" s="72"/>
      <c r="GN1877" s="72"/>
      <c r="GO1877" s="72"/>
      <c r="GP1877" s="72"/>
      <c r="GQ1877" s="72"/>
      <c r="GR1877" s="72"/>
      <c r="GS1877" s="72"/>
      <c r="GT1877" s="72"/>
      <c r="GU1877" s="72"/>
      <c r="GV1877" s="72"/>
      <c r="GW1877" s="72"/>
      <c r="GX1877" s="72"/>
      <c r="GY1877" s="72"/>
      <c r="GZ1877" s="72"/>
      <c r="HA1877" s="72"/>
      <c r="HB1877" s="72"/>
      <c r="HC1877" s="72"/>
      <c r="HD1877" s="72"/>
      <c r="HE1877" s="72"/>
      <c r="HF1877" s="72"/>
      <c r="HG1877" s="72"/>
      <c r="HH1877" s="72"/>
      <c r="HI1877" s="72"/>
      <c r="HJ1877" s="72"/>
      <c r="HK1877" s="72"/>
      <c r="HL1877" s="72"/>
      <c r="HM1877" s="72"/>
      <c r="HN1877" s="72"/>
      <c r="HO1877" s="72"/>
      <c r="HP1877" s="72"/>
      <c r="HQ1877" s="72"/>
      <c r="HR1877" s="72"/>
      <c r="HS1877" s="72"/>
      <c r="HT1877" s="72"/>
      <c r="HU1877" s="72"/>
      <c r="HV1877" s="72"/>
      <c r="HW1877" s="72"/>
      <c r="HX1877" s="72"/>
      <c r="HY1877" s="72"/>
      <c r="HZ1877" s="72"/>
      <c r="IA1877" s="72"/>
      <c r="IB1877" s="72"/>
      <c r="IC1877" s="72"/>
      <c r="ID1877" s="72"/>
      <c r="IE1877" s="72"/>
      <c r="IF1877" s="72"/>
      <c r="IG1877" s="72"/>
      <c r="IH1877" s="72"/>
      <c r="II1877" s="72"/>
      <c r="IJ1877" s="72"/>
      <c r="IK1877" s="72"/>
      <c r="IL1877" s="72"/>
      <c r="IM1877" s="72"/>
      <c r="IN1877" s="72"/>
      <c r="IO1877" s="72"/>
      <c r="IP1877" s="72"/>
      <c r="IQ1877" s="72"/>
      <c r="IR1877" s="72"/>
      <c r="IS1877" s="72"/>
      <c r="IT1877" s="72"/>
      <c r="IU1877" s="72"/>
      <c r="IV1877" s="72"/>
      <c r="IW1877" s="72"/>
      <c r="IX1877" s="72"/>
      <c r="IY1877" s="72"/>
      <c r="IZ1877" s="72"/>
      <c r="JA1877" s="72"/>
      <c r="JB1877" s="72"/>
      <c r="JC1877" s="72"/>
      <c r="JD1877" s="72"/>
      <c r="JE1877" s="72"/>
      <c r="JF1877" s="72"/>
      <c r="JG1877" s="72"/>
      <c r="JH1877" s="72"/>
      <c r="JI1877" s="72"/>
      <c r="JJ1877" s="72"/>
      <c r="JK1877" s="72"/>
      <c r="JL1877" s="72"/>
      <c r="JM1877" s="72"/>
      <c r="JN1877" s="72"/>
      <c r="JO1877" s="72"/>
      <c r="JP1877" s="72"/>
      <c r="JQ1877" s="72"/>
      <c r="JR1877" s="72"/>
      <c r="JS1877" s="72"/>
      <c r="JT1877" s="72"/>
      <c r="JU1877" s="72"/>
      <c r="JV1877" s="72"/>
      <c r="JW1877" s="72"/>
      <c r="JX1877" s="72"/>
      <c r="JY1877" s="72"/>
      <c r="JZ1877" s="72"/>
      <c r="KA1877" s="72"/>
      <c r="KB1877" s="72"/>
      <c r="KC1877" s="72"/>
      <c r="KD1877" s="72"/>
      <c r="KE1877" s="72"/>
      <c r="KF1877" s="72"/>
      <c r="KG1877" s="72"/>
      <c r="KH1877" s="72"/>
      <c r="KI1877" s="72"/>
      <c r="KJ1877" s="72"/>
      <c r="KK1877" s="72"/>
      <c r="KL1877" s="72"/>
      <c r="KM1877" s="72"/>
      <c r="KN1877" s="72"/>
      <c r="KO1877" s="72"/>
      <c r="KP1877" s="72"/>
      <c r="KQ1877" s="72"/>
      <c r="KR1877" s="72"/>
      <c r="KS1877" s="72"/>
      <c r="KT1877" s="72"/>
      <c r="KU1877" s="72"/>
      <c r="KV1877" s="72"/>
      <c r="KW1877" s="72"/>
      <c r="KX1877" s="72"/>
      <c r="KY1877" s="72"/>
      <c r="KZ1877" s="72"/>
      <c r="LA1877" s="72"/>
      <c r="LB1877" s="72"/>
      <c r="LC1877" s="72"/>
      <c r="LD1877" s="72"/>
      <c r="LE1877" s="72"/>
      <c r="LF1877" s="72"/>
      <c r="LG1877" s="72"/>
      <c r="LH1877" s="72"/>
      <c r="LI1877" s="72"/>
      <c r="LJ1877" s="72"/>
      <c r="LK1877" s="72"/>
      <c r="LL1877" s="72"/>
      <c r="LM1877" s="72"/>
      <c r="LN1877" s="72"/>
      <c r="LO1877" s="72"/>
      <c r="LP1877" s="72"/>
      <c r="LQ1877" s="72"/>
      <c r="LR1877" s="72"/>
      <c r="LS1877" s="72"/>
      <c r="LT1877" s="72"/>
      <c r="LU1877" s="72"/>
      <c r="LV1877" s="72"/>
      <c r="LW1877" s="72"/>
      <c r="LX1877" s="72"/>
      <c r="LY1877" s="72"/>
      <c r="LZ1877" s="72"/>
      <c r="MA1877" s="72"/>
      <c r="MB1877" s="72"/>
      <c r="MC1877" s="72"/>
      <c r="MD1877" s="72"/>
      <c r="ME1877" s="72"/>
      <c r="MF1877" s="72"/>
      <c r="MG1877" s="72"/>
      <c r="MH1877" s="72"/>
      <c r="MI1877" s="72"/>
      <c r="MJ1877" s="72"/>
      <c r="MK1877" s="72"/>
      <c r="ML1877" s="72"/>
      <c r="MM1877" s="72"/>
      <c r="MN1877" s="72"/>
      <c r="MO1877" s="72"/>
      <c r="MP1877" s="72"/>
      <c r="MQ1877" s="72"/>
      <c r="MR1877" s="72"/>
      <c r="MS1877" s="72"/>
      <c r="MT1877" s="72"/>
      <c r="MU1877" s="72"/>
      <c r="MV1877" s="72"/>
      <c r="MW1877" s="72"/>
      <c r="MX1877" s="72"/>
      <c r="MY1877" s="72"/>
      <c r="MZ1877" s="72"/>
      <c r="NA1877" s="72"/>
      <c r="NB1877" s="72"/>
      <c r="NC1877" s="72"/>
      <c r="ND1877" s="72"/>
      <c r="NE1877" s="72"/>
      <c r="NF1877" s="72"/>
      <c r="NG1877" s="72"/>
      <c r="NH1877" s="72"/>
      <c r="NI1877" s="72"/>
      <c r="NJ1877" s="72"/>
      <c r="NK1877" s="72"/>
      <c r="NL1877" s="72"/>
      <c r="NM1877" s="72"/>
      <c r="NN1877" s="72"/>
      <c r="NO1877" s="72"/>
      <c r="NP1877" s="72"/>
      <c r="NQ1877" s="72"/>
      <c r="NR1877" s="72"/>
      <c r="NS1877" s="72"/>
      <c r="NT1877" s="72"/>
      <c r="NU1877" s="72"/>
      <c r="NV1877" s="72"/>
      <c r="NW1877" s="72"/>
      <c r="NX1877" s="72"/>
      <c r="NY1877" s="72"/>
      <c r="NZ1877" s="72"/>
      <c r="OA1877" s="72"/>
      <c r="OB1877" s="72"/>
      <c r="OC1877" s="72"/>
      <c r="OD1877" s="72"/>
      <c r="OE1877" s="72"/>
      <c r="OF1877" s="72"/>
      <c r="OG1877" s="72"/>
      <c r="OH1877" s="72"/>
      <c r="OI1877" s="72"/>
      <c r="OJ1877" s="72"/>
      <c r="OK1877" s="72"/>
      <c r="OL1877" s="72"/>
      <c r="OM1877" s="72"/>
      <c r="ON1877" s="72"/>
      <c r="OO1877" s="72"/>
      <c r="OP1877" s="72"/>
      <c r="OQ1877" s="72"/>
      <c r="OR1877" s="72"/>
      <c r="OS1877" s="72"/>
      <c r="OT1877" s="72"/>
      <c r="OU1877" s="72"/>
      <c r="OV1877" s="72"/>
      <c r="OW1877" s="72"/>
      <c r="OX1877" s="72"/>
      <c r="OY1877" s="72"/>
      <c r="OZ1877" s="72"/>
      <c r="PA1877" s="72"/>
      <c r="PB1877" s="72"/>
      <c r="PC1877" s="72"/>
      <c r="PD1877" s="72"/>
      <c r="PE1877" s="72"/>
      <c r="PF1877" s="72"/>
      <c r="PG1877" s="72"/>
      <c r="PH1877" s="72"/>
      <c r="PI1877" s="72"/>
      <c r="PJ1877" s="72"/>
      <c r="PK1877" s="72"/>
      <c r="PL1877" s="72"/>
      <c r="PM1877" s="72"/>
      <c r="PN1877" s="72"/>
      <c r="PO1877" s="72"/>
      <c r="PP1877" s="72"/>
      <c r="PQ1877" s="72"/>
      <c r="PR1877" s="72"/>
      <c r="PS1877" s="72"/>
      <c r="PT1877" s="72"/>
      <c r="PU1877" s="72"/>
      <c r="PV1877" s="72"/>
      <c r="PW1877" s="72"/>
      <c r="PX1877" s="72"/>
      <c r="PY1877" s="72"/>
      <c r="PZ1877" s="72"/>
      <c r="QA1877" s="72"/>
      <c r="QB1877" s="72"/>
      <c r="QC1877" s="72"/>
      <c r="QD1877" s="72"/>
      <c r="QE1877" s="72"/>
      <c r="QF1877" s="72"/>
      <c r="QG1877" s="72"/>
      <c r="QH1877" s="72"/>
      <c r="QI1877" s="72"/>
      <c r="QJ1877" s="72"/>
      <c r="QK1877" s="72"/>
      <c r="QL1877" s="72"/>
      <c r="QM1877" s="72"/>
      <c r="QN1877" s="72"/>
      <c r="QO1877" s="72"/>
      <c r="QP1877" s="72"/>
      <c r="QQ1877" s="72"/>
      <c r="QR1877" s="72"/>
      <c r="QS1877" s="72"/>
      <c r="QT1877" s="72"/>
      <c r="QU1877" s="72"/>
      <c r="QV1877" s="72"/>
      <c r="QW1877" s="72"/>
      <c r="QX1877" s="72"/>
      <c r="QY1877" s="72"/>
      <c r="QZ1877" s="72"/>
      <c r="RA1877" s="72"/>
      <c r="RB1877" s="72"/>
      <c r="RC1877" s="72"/>
      <c r="RD1877" s="72"/>
      <c r="RE1877" s="72"/>
      <c r="RF1877" s="72"/>
      <c r="RG1877" s="72"/>
      <c r="RH1877" s="72"/>
      <c r="RI1877" s="72"/>
      <c r="RJ1877" s="72"/>
      <c r="RK1877" s="72"/>
      <c r="RL1877" s="72"/>
      <c r="RM1877" s="72"/>
      <c r="RN1877" s="72"/>
      <c r="RO1877" s="72"/>
      <c r="RP1877" s="72"/>
      <c r="RQ1877" s="72"/>
      <c r="RR1877" s="72"/>
      <c r="RS1877" s="72"/>
      <c r="RT1877" s="72"/>
      <c r="RU1877" s="72"/>
      <c r="RV1877" s="72"/>
      <c r="RW1877" s="72"/>
      <c r="RX1877" s="72"/>
      <c r="RY1877" s="72"/>
      <c r="RZ1877" s="72"/>
      <c r="SA1877" s="72"/>
      <c r="SB1877" s="72"/>
      <c r="SC1877" s="72"/>
      <c r="SD1877" s="72"/>
      <c r="SE1877" s="72"/>
      <c r="SF1877" s="72"/>
      <c r="SG1877" s="72"/>
      <c r="SH1877" s="72"/>
      <c r="SI1877" s="72"/>
      <c r="SJ1877" s="72"/>
      <c r="SK1877" s="72"/>
      <c r="SL1877" s="72"/>
      <c r="SM1877" s="72"/>
      <c r="SN1877" s="72"/>
      <c r="SO1877" s="72"/>
      <c r="SP1877" s="72"/>
      <c r="SQ1877" s="72"/>
      <c r="SR1877" s="72"/>
      <c r="SS1877" s="72"/>
      <c r="ST1877" s="72"/>
      <c r="SU1877" s="72"/>
      <c r="SV1877" s="72"/>
      <c r="SW1877" s="72"/>
      <c r="SX1877" s="72"/>
      <c r="SY1877" s="72"/>
      <c r="SZ1877" s="72"/>
      <c r="TA1877" s="72"/>
      <c r="TB1877" s="72"/>
      <c r="TC1877" s="72"/>
    </row>
    <row r="1878" spans="1:523" ht="16.5" customHeight="1" x14ac:dyDescent="0.2">
      <c r="A1878" s="20">
        <v>1310</v>
      </c>
      <c r="B1878" s="20" t="s">
        <v>73</v>
      </c>
      <c r="C1878" s="20" t="s">
        <v>51</v>
      </c>
      <c r="D1878" s="20" t="s">
        <v>51</v>
      </c>
      <c r="E1878" s="20" t="s">
        <v>1345</v>
      </c>
      <c r="F1878" s="22" t="s">
        <v>288</v>
      </c>
      <c r="G1878" s="20" t="s">
        <v>193</v>
      </c>
      <c r="H1878" s="20" t="s">
        <v>35</v>
      </c>
      <c r="I1878" s="20" t="s">
        <v>27</v>
      </c>
      <c r="J1878" s="51" t="s">
        <v>1336</v>
      </c>
      <c r="K1878" s="20"/>
      <c r="L1878" s="20"/>
      <c r="M1878" s="20"/>
      <c r="N1878" s="20"/>
      <c r="O1878" s="46">
        <v>2400000000</v>
      </c>
      <c r="P1878" s="23"/>
      <c r="Q1878" s="24">
        <v>1</v>
      </c>
      <c r="R1878" s="25">
        <v>45992</v>
      </c>
      <c r="S1878" s="83" t="s">
        <v>29</v>
      </c>
      <c r="T1878" s="46">
        <v>2400000000</v>
      </c>
      <c r="U1878" s="41" t="s">
        <v>31</v>
      </c>
      <c r="V1878" s="41" t="s">
        <v>57</v>
      </c>
      <c r="W1878" s="72"/>
      <c r="X1878" s="72"/>
      <c r="Y1878" s="72"/>
      <c r="Z1878" s="72"/>
      <c r="AA1878" s="72"/>
      <c r="AB1878" s="72"/>
      <c r="AC1878" s="72"/>
      <c r="AD1878" s="72"/>
      <c r="AE1878" s="72"/>
      <c r="AF1878" s="72"/>
      <c r="AG1878" s="72"/>
      <c r="AH1878" s="72"/>
      <c r="AI1878" s="72"/>
      <c r="AJ1878" s="72"/>
      <c r="AK1878" s="72"/>
      <c r="AL1878" s="72"/>
      <c r="AM1878" s="72"/>
      <c r="AN1878" s="72"/>
      <c r="AO1878" s="72"/>
      <c r="AP1878" s="72"/>
      <c r="AQ1878" s="72"/>
      <c r="AR1878" s="72"/>
      <c r="AS1878" s="72"/>
      <c r="AT1878" s="72"/>
      <c r="AU1878" s="72"/>
      <c r="AV1878" s="72"/>
      <c r="AW1878" s="72"/>
      <c r="AX1878" s="72"/>
      <c r="AY1878" s="72"/>
      <c r="AZ1878" s="72"/>
      <c r="BA1878" s="72"/>
      <c r="BB1878" s="72"/>
      <c r="BC1878" s="72"/>
      <c r="BD1878" s="72"/>
      <c r="BE1878" s="72"/>
      <c r="BF1878" s="72"/>
      <c r="BG1878" s="72"/>
      <c r="BH1878" s="72"/>
      <c r="BI1878" s="72"/>
      <c r="BJ1878" s="72"/>
      <c r="BK1878" s="72"/>
      <c r="BL1878" s="72"/>
      <c r="BM1878" s="72"/>
      <c r="BN1878" s="72"/>
      <c r="BO1878" s="72"/>
      <c r="BP1878" s="72"/>
      <c r="BQ1878" s="72"/>
      <c r="BR1878" s="72"/>
      <c r="BS1878" s="72"/>
      <c r="BT1878" s="72"/>
      <c r="BU1878" s="72"/>
      <c r="BV1878" s="72"/>
      <c r="BW1878" s="72"/>
      <c r="BX1878" s="72"/>
      <c r="BY1878" s="72"/>
      <c r="BZ1878" s="72"/>
      <c r="CA1878" s="72"/>
      <c r="CB1878" s="72"/>
      <c r="CC1878" s="72"/>
      <c r="CD1878" s="72"/>
      <c r="CE1878" s="72"/>
      <c r="CF1878" s="72"/>
      <c r="CG1878" s="72"/>
      <c r="CH1878" s="72"/>
      <c r="CI1878" s="72"/>
      <c r="CJ1878" s="72"/>
      <c r="CK1878" s="72"/>
      <c r="CL1878" s="72"/>
      <c r="CM1878" s="72"/>
      <c r="CN1878" s="72"/>
      <c r="CO1878" s="72"/>
      <c r="CP1878" s="72"/>
      <c r="CQ1878" s="72"/>
      <c r="CR1878" s="72"/>
      <c r="CS1878" s="72"/>
      <c r="CT1878" s="72"/>
      <c r="CU1878" s="72"/>
      <c r="CV1878" s="72"/>
      <c r="CW1878" s="72"/>
      <c r="CX1878" s="72"/>
      <c r="CY1878" s="72"/>
      <c r="CZ1878" s="72"/>
      <c r="DA1878" s="72"/>
      <c r="DB1878" s="72"/>
      <c r="DC1878" s="72"/>
      <c r="DD1878" s="72"/>
      <c r="DE1878" s="72"/>
      <c r="DF1878" s="72"/>
      <c r="DG1878" s="72"/>
      <c r="DH1878" s="72"/>
      <c r="DI1878" s="72"/>
      <c r="DJ1878" s="72"/>
      <c r="DK1878" s="72"/>
      <c r="DL1878" s="72"/>
      <c r="DM1878" s="72"/>
      <c r="DN1878" s="72"/>
      <c r="DO1878" s="72"/>
      <c r="DP1878" s="72"/>
      <c r="DQ1878" s="72"/>
      <c r="DR1878" s="72"/>
      <c r="DS1878" s="72"/>
      <c r="DT1878" s="72"/>
      <c r="DU1878" s="72"/>
      <c r="DV1878" s="72"/>
      <c r="DW1878" s="72"/>
      <c r="DX1878" s="72"/>
      <c r="DY1878" s="72"/>
      <c r="DZ1878" s="72"/>
      <c r="EA1878" s="72"/>
      <c r="EB1878" s="72"/>
      <c r="EC1878" s="72"/>
      <c r="ED1878" s="72"/>
      <c r="EE1878" s="72"/>
      <c r="EF1878" s="72"/>
      <c r="EG1878" s="72"/>
      <c r="EH1878" s="72"/>
      <c r="EI1878" s="72"/>
      <c r="EJ1878" s="72"/>
      <c r="EK1878" s="72"/>
      <c r="EL1878" s="72"/>
      <c r="EM1878" s="72"/>
      <c r="EN1878" s="72"/>
      <c r="EO1878" s="72"/>
      <c r="EP1878" s="72"/>
      <c r="EQ1878" s="72"/>
      <c r="ER1878" s="72"/>
      <c r="ES1878" s="72"/>
      <c r="ET1878" s="72"/>
      <c r="EU1878" s="72"/>
      <c r="EV1878" s="72"/>
      <c r="EW1878" s="72"/>
      <c r="EX1878" s="72"/>
      <c r="EY1878" s="72"/>
      <c r="EZ1878" s="72"/>
      <c r="FA1878" s="72"/>
      <c r="FB1878" s="72"/>
      <c r="FC1878" s="72"/>
      <c r="FD1878" s="72"/>
      <c r="FE1878" s="72"/>
      <c r="FF1878" s="72"/>
      <c r="FG1878" s="72"/>
      <c r="FH1878" s="72"/>
      <c r="FI1878" s="72"/>
      <c r="FJ1878" s="72"/>
      <c r="FK1878" s="72"/>
      <c r="FL1878" s="72"/>
      <c r="FM1878" s="72"/>
      <c r="FN1878" s="72"/>
      <c r="FO1878" s="72"/>
      <c r="FP1878" s="72"/>
      <c r="FQ1878" s="72"/>
      <c r="FR1878" s="72"/>
      <c r="FS1878" s="72"/>
      <c r="FT1878" s="72"/>
      <c r="FU1878" s="72"/>
      <c r="FV1878" s="72"/>
      <c r="FW1878" s="72"/>
      <c r="FX1878" s="72"/>
      <c r="FY1878" s="72"/>
      <c r="FZ1878" s="72"/>
      <c r="GA1878" s="72"/>
      <c r="GB1878" s="72"/>
      <c r="GC1878" s="72"/>
      <c r="GD1878" s="72"/>
      <c r="GE1878" s="72"/>
      <c r="GF1878" s="72"/>
      <c r="GG1878" s="72"/>
      <c r="GH1878" s="72"/>
      <c r="GI1878" s="72"/>
      <c r="GJ1878" s="72"/>
      <c r="GK1878" s="72"/>
      <c r="GL1878" s="72"/>
      <c r="GM1878" s="72"/>
      <c r="GN1878" s="72"/>
      <c r="GO1878" s="72"/>
      <c r="GP1878" s="72"/>
      <c r="GQ1878" s="72"/>
      <c r="GR1878" s="72"/>
      <c r="GS1878" s="72"/>
      <c r="GT1878" s="72"/>
      <c r="GU1878" s="72"/>
      <c r="GV1878" s="72"/>
      <c r="GW1878" s="72"/>
      <c r="GX1878" s="72"/>
      <c r="GY1878" s="72"/>
      <c r="GZ1878" s="72"/>
      <c r="HA1878" s="72"/>
      <c r="HB1878" s="72"/>
      <c r="HC1878" s="72"/>
      <c r="HD1878" s="72"/>
      <c r="HE1878" s="72"/>
      <c r="HF1878" s="72"/>
      <c r="HG1878" s="72"/>
      <c r="HH1878" s="72"/>
      <c r="HI1878" s="72"/>
      <c r="HJ1878" s="72"/>
      <c r="HK1878" s="72"/>
      <c r="HL1878" s="72"/>
      <c r="HM1878" s="72"/>
      <c r="HN1878" s="72"/>
      <c r="HO1878" s="72"/>
      <c r="HP1878" s="72"/>
      <c r="HQ1878" s="72"/>
      <c r="HR1878" s="72"/>
      <c r="HS1878" s="72"/>
      <c r="HT1878" s="72"/>
      <c r="HU1878" s="72"/>
      <c r="HV1878" s="72"/>
      <c r="HW1878" s="72"/>
      <c r="HX1878" s="72"/>
      <c r="HY1878" s="72"/>
      <c r="HZ1878" s="72"/>
      <c r="IA1878" s="72"/>
      <c r="IB1878" s="72"/>
      <c r="IC1878" s="72"/>
      <c r="ID1878" s="72"/>
      <c r="IE1878" s="72"/>
      <c r="IF1878" s="72"/>
      <c r="IG1878" s="72"/>
      <c r="IH1878" s="72"/>
      <c r="II1878" s="72"/>
      <c r="IJ1878" s="72"/>
      <c r="IK1878" s="72"/>
      <c r="IL1878" s="72"/>
      <c r="IM1878" s="72"/>
      <c r="IN1878" s="72"/>
      <c r="IO1878" s="72"/>
      <c r="IP1878" s="72"/>
      <c r="IQ1878" s="72"/>
      <c r="IR1878" s="72"/>
      <c r="IS1878" s="72"/>
      <c r="IT1878" s="72"/>
      <c r="IU1878" s="72"/>
      <c r="IV1878" s="72"/>
      <c r="IW1878" s="72"/>
      <c r="IX1878" s="72"/>
      <c r="IY1878" s="72"/>
      <c r="IZ1878" s="72"/>
      <c r="JA1878" s="72"/>
      <c r="JB1878" s="72"/>
      <c r="JC1878" s="72"/>
      <c r="JD1878" s="72"/>
      <c r="JE1878" s="72"/>
      <c r="JF1878" s="72"/>
      <c r="JG1878" s="72"/>
      <c r="JH1878" s="72"/>
      <c r="JI1878" s="72"/>
      <c r="JJ1878" s="72"/>
      <c r="JK1878" s="72"/>
      <c r="JL1878" s="72"/>
      <c r="JM1878" s="72"/>
      <c r="JN1878" s="72"/>
      <c r="JO1878" s="72"/>
      <c r="JP1878" s="72"/>
      <c r="JQ1878" s="72"/>
      <c r="JR1878" s="72"/>
      <c r="JS1878" s="72"/>
      <c r="JT1878" s="72"/>
      <c r="JU1878" s="72"/>
      <c r="JV1878" s="72"/>
      <c r="JW1878" s="72"/>
      <c r="JX1878" s="72"/>
      <c r="JY1878" s="72"/>
      <c r="JZ1878" s="72"/>
      <c r="KA1878" s="72"/>
      <c r="KB1878" s="72"/>
      <c r="KC1878" s="72"/>
      <c r="KD1878" s="72"/>
      <c r="KE1878" s="72"/>
      <c r="KF1878" s="72"/>
      <c r="KG1878" s="72"/>
      <c r="KH1878" s="72"/>
      <c r="KI1878" s="72"/>
      <c r="KJ1878" s="72"/>
      <c r="KK1878" s="72"/>
      <c r="KL1878" s="72"/>
      <c r="KM1878" s="72"/>
      <c r="KN1878" s="72"/>
      <c r="KO1878" s="72"/>
      <c r="KP1878" s="72"/>
      <c r="KQ1878" s="72"/>
      <c r="KR1878" s="72"/>
      <c r="KS1878" s="72"/>
      <c r="KT1878" s="72"/>
      <c r="KU1878" s="72"/>
      <c r="KV1878" s="72"/>
      <c r="KW1878" s="72"/>
      <c r="KX1878" s="72"/>
      <c r="KY1878" s="72"/>
      <c r="KZ1878" s="72"/>
      <c r="LA1878" s="72"/>
      <c r="LB1878" s="72"/>
      <c r="LC1878" s="72"/>
      <c r="LD1878" s="72"/>
      <c r="LE1878" s="72"/>
      <c r="LF1878" s="72"/>
      <c r="LG1878" s="72"/>
      <c r="LH1878" s="72"/>
      <c r="LI1878" s="72"/>
      <c r="LJ1878" s="72"/>
      <c r="LK1878" s="72"/>
      <c r="LL1878" s="72"/>
      <c r="LM1878" s="72"/>
      <c r="LN1878" s="72"/>
      <c r="LO1878" s="72"/>
      <c r="LP1878" s="72"/>
      <c r="LQ1878" s="72"/>
      <c r="LR1878" s="72"/>
      <c r="LS1878" s="72"/>
      <c r="LT1878" s="72"/>
      <c r="LU1878" s="72"/>
      <c r="LV1878" s="72"/>
      <c r="LW1878" s="72"/>
      <c r="LX1878" s="72"/>
      <c r="LY1878" s="72"/>
      <c r="LZ1878" s="72"/>
      <c r="MA1878" s="72"/>
      <c r="MB1878" s="72"/>
      <c r="MC1878" s="72"/>
      <c r="MD1878" s="72"/>
      <c r="ME1878" s="72"/>
      <c r="MF1878" s="72"/>
      <c r="MG1878" s="72"/>
      <c r="MH1878" s="72"/>
      <c r="MI1878" s="72"/>
      <c r="MJ1878" s="72"/>
      <c r="MK1878" s="72"/>
      <c r="ML1878" s="72"/>
      <c r="MM1878" s="72"/>
      <c r="MN1878" s="72"/>
      <c r="MO1878" s="72"/>
      <c r="MP1878" s="72"/>
      <c r="MQ1878" s="72"/>
      <c r="MR1878" s="72"/>
      <c r="MS1878" s="72"/>
      <c r="MT1878" s="72"/>
      <c r="MU1878" s="72"/>
      <c r="MV1878" s="72"/>
      <c r="MW1878" s="72"/>
      <c r="MX1878" s="72"/>
      <c r="MY1878" s="72"/>
      <c r="MZ1878" s="72"/>
      <c r="NA1878" s="72"/>
      <c r="NB1878" s="72"/>
      <c r="NC1878" s="72"/>
      <c r="ND1878" s="72"/>
      <c r="NE1878" s="72"/>
      <c r="NF1878" s="72"/>
      <c r="NG1878" s="72"/>
      <c r="NH1878" s="72"/>
      <c r="NI1878" s="72"/>
      <c r="NJ1878" s="72"/>
      <c r="NK1878" s="72"/>
      <c r="NL1878" s="72"/>
      <c r="NM1878" s="72"/>
      <c r="NN1878" s="72"/>
      <c r="NO1878" s="72"/>
      <c r="NP1878" s="72"/>
      <c r="NQ1878" s="72"/>
      <c r="NR1878" s="72"/>
      <c r="NS1878" s="72"/>
      <c r="NT1878" s="72"/>
      <c r="NU1878" s="72"/>
      <c r="NV1878" s="72"/>
      <c r="NW1878" s="72"/>
      <c r="NX1878" s="72"/>
      <c r="NY1878" s="72"/>
      <c r="NZ1878" s="72"/>
      <c r="OA1878" s="72"/>
      <c r="OB1878" s="72"/>
      <c r="OC1878" s="72"/>
      <c r="OD1878" s="72"/>
      <c r="OE1878" s="72"/>
      <c r="OF1878" s="72"/>
      <c r="OG1878" s="72"/>
      <c r="OH1878" s="72"/>
      <c r="OI1878" s="72"/>
      <c r="OJ1878" s="72"/>
      <c r="OK1878" s="72"/>
      <c r="OL1878" s="72"/>
      <c r="OM1878" s="72"/>
      <c r="ON1878" s="72"/>
      <c r="OO1878" s="72"/>
      <c r="OP1878" s="72"/>
      <c r="OQ1878" s="72"/>
      <c r="OR1878" s="72"/>
      <c r="OS1878" s="72"/>
      <c r="OT1878" s="72"/>
      <c r="OU1878" s="72"/>
      <c r="OV1878" s="72"/>
      <c r="OW1878" s="72"/>
      <c r="OX1878" s="72"/>
      <c r="OY1878" s="72"/>
      <c r="OZ1878" s="72"/>
      <c r="PA1878" s="72"/>
      <c r="PB1878" s="72"/>
      <c r="PC1878" s="72"/>
      <c r="PD1878" s="72"/>
      <c r="PE1878" s="72"/>
      <c r="PF1878" s="72"/>
      <c r="PG1878" s="72"/>
      <c r="PH1878" s="72"/>
      <c r="PI1878" s="72"/>
      <c r="PJ1878" s="72"/>
      <c r="PK1878" s="72"/>
      <c r="PL1878" s="72"/>
      <c r="PM1878" s="72"/>
      <c r="PN1878" s="72"/>
      <c r="PO1878" s="72"/>
      <c r="PP1878" s="72"/>
      <c r="PQ1878" s="72"/>
      <c r="PR1878" s="72"/>
      <c r="PS1878" s="72"/>
      <c r="PT1878" s="72"/>
      <c r="PU1878" s="72"/>
      <c r="PV1878" s="72"/>
      <c r="PW1878" s="72"/>
      <c r="PX1878" s="72"/>
      <c r="PY1878" s="72"/>
      <c r="PZ1878" s="72"/>
      <c r="QA1878" s="72"/>
      <c r="QB1878" s="72"/>
      <c r="QC1878" s="72"/>
      <c r="QD1878" s="72"/>
      <c r="QE1878" s="72"/>
      <c r="QF1878" s="72"/>
      <c r="QG1878" s="72"/>
      <c r="QH1878" s="72"/>
      <c r="QI1878" s="72"/>
      <c r="QJ1878" s="72"/>
      <c r="QK1878" s="72"/>
      <c r="QL1878" s="72"/>
      <c r="QM1878" s="72"/>
      <c r="QN1878" s="72"/>
      <c r="QO1878" s="72"/>
      <c r="QP1878" s="72"/>
      <c r="QQ1878" s="72"/>
      <c r="QR1878" s="72"/>
      <c r="QS1878" s="72"/>
      <c r="QT1878" s="72"/>
      <c r="QU1878" s="72"/>
      <c r="QV1878" s="72"/>
      <c r="QW1878" s="72"/>
      <c r="QX1878" s="72"/>
      <c r="QY1878" s="72"/>
      <c r="QZ1878" s="72"/>
      <c r="RA1878" s="72"/>
      <c r="RB1878" s="72"/>
      <c r="RC1878" s="72"/>
      <c r="RD1878" s="72"/>
      <c r="RE1878" s="72"/>
      <c r="RF1878" s="72"/>
      <c r="RG1878" s="72"/>
      <c r="RH1878" s="72"/>
      <c r="RI1878" s="72"/>
      <c r="RJ1878" s="72"/>
      <c r="RK1878" s="72"/>
      <c r="RL1878" s="72"/>
      <c r="RM1878" s="72"/>
      <c r="RN1878" s="72"/>
      <c r="RO1878" s="72"/>
      <c r="RP1878" s="72"/>
      <c r="RQ1878" s="72"/>
      <c r="RR1878" s="72"/>
      <c r="RS1878" s="72"/>
      <c r="RT1878" s="72"/>
      <c r="RU1878" s="72"/>
      <c r="RV1878" s="72"/>
      <c r="RW1878" s="72"/>
      <c r="RX1878" s="72"/>
      <c r="RY1878" s="72"/>
      <c r="RZ1878" s="72"/>
      <c r="SA1878" s="72"/>
      <c r="SB1878" s="72"/>
      <c r="SC1878" s="72"/>
      <c r="SD1878" s="72"/>
      <c r="SE1878" s="72"/>
      <c r="SF1878" s="72"/>
      <c r="SG1878" s="72"/>
      <c r="SH1878" s="72"/>
      <c r="SI1878" s="72"/>
      <c r="SJ1878" s="72"/>
      <c r="SK1878" s="72"/>
      <c r="SL1878" s="72"/>
      <c r="SM1878" s="72"/>
      <c r="SN1878" s="72"/>
      <c r="SO1878" s="72"/>
      <c r="SP1878" s="72"/>
      <c r="SQ1878" s="72"/>
      <c r="SR1878" s="72"/>
      <c r="SS1878" s="72"/>
      <c r="ST1878" s="72"/>
      <c r="SU1878" s="72"/>
      <c r="SV1878" s="72"/>
      <c r="SW1878" s="72"/>
      <c r="SX1878" s="72"/>
      <c r="SY1878" s="72"/>
      <c r="SZ1878" s="72"/>
      <c r="TA1878" s="72"/>
      <c r="TB1878" s="72"/>
      <c r="TC1878" s="72"/>
    </row>
    <row r="1879" spans="1:523" ht="16.5" customHeight="1" x14ac:dyDescent="0.2">
      <c r="A1879" s="20">
        <v>1314</v>
      </c>
      <c r="B1879" s="20" t="s">
        <v>73</v>
      </c>
      <c r="C1879" s="20" t="s">
        <v>51</v>
      </c>
      <c r="D1879" s="20" t="s">
        <v>51</v>
      </c>
      <c r="E1879" s="20" t="s">
        <v>1345</v>
      </c>
      <c r="F1879" s="22" t="s">
        <v>288</v>
      </c>
      <c r="G1879" s="20" t="s">
        <v>193</v>
      </c>
      <c r="H1879" s="20" t="s">
        <v>35</v>
      </c>
      <c r="I1879" s="20" t="s">
        <v>27</v>
      </c>
      <c r="J1879" s="51" t="s">
        <v>1337</v>
      </c>
      <c r="K1879" s="20"/>
      <c r="L1879" s="20"/>
      <c r="M1879" s="20"/>
      <c r="N1879" s="20"/>
      <c r="O1879" s="46">
        <v>11000000000</v>
      </c>
      <c r="P1879" s="23"/>
      <c r="Q1879" s="24">
        <v>1</v>
      </c>
      <c r="R1879" s="25">
        <v>45992</v>
      </c>
      <c r="S1879" s="78" t="s">
        <v>83</v>
      </c>
      <c r="T1879" s="46">
        <v>11000000000</v>
      </c>
      <c r="U1879" s="41" t="s">
        <v>31</v>
      </c>
      <c r="V1879" s="41" t="s">
        <v>57</v>
      </c>
      <c r="W1879" s="72"/>
      <c r="X1879" s="72"/>
      <c r="Y1879" s="72"/>
      <c r="Z1879" s="72"/>
      <c r="AA1879" s="72"/>
      <c r="AB1879" s="72"/>
      <c r="AC1879" s="72"/>
      <c r="AD1879" s="72"/>
      <c r="AE1879" s="72"/>
      <c r="AF1879" s="72"/>
      <c r="AG1879" s="72"/>
      <c r="AH1879" s="72"/>
      <c r="AI1879" s="72"/>
      <c r="AJ1879" s="72"/>
      <c r="AK1879" s="72"/>
      <c r="AL1879" s="72"/>
      <c r="AM1879" s="72"/>
      <c r="AN1879" s="72"/>
      <c r="AO1879" s="72"/>
      <c r="AP1879" s="72"/>
      <c r="AQ1879" s="72"/>
      <c r="AR1879" s="72"/>
      <c r="AS1879" s="72"/>
      <c r="AT1879" s="72"/>
      <c r="AU1879" s="72"/>
      <c r="AV1879" s="72"/>
      <c r="AW1879" s="72"/>
      <c r="AX1879" s="72"/>
      <c r="AY1879" s="72"/>
      <c r="AZ1879" s="72"/>
      <c r="BA1879" s="72"/>
      <c r="BB1879" s="72"/>
      <c r="BC1879" s="72"/>
      <c r="BD1879" s="72"/>
      <c r="BE1879" s="72"/>
      <c r="BF1879" s="72"/>
      <c r="BG1879" s="72"/>
      <c r="BH1879" s="72"/>
      <c r="BI1879" s="72"/>
      <c r="BJ1879" s="72"/>
      <c r="BK1879" s="72"/>
      <c r="BL1879" s="72"/>
      <c r="BM1879" s="72"/>
      <c r="BN1879" s="72"/>
      <c r="BO1879" s="72"/>
      <c r="BP1879" s="72"/>
      <c r="BQ1879" s="72"/>
      <c r="BR1879" s="72"/>
      <c r="BS1879" s="72"/>
      <c r="BT1879" s="72"/>
      <c r="BU1879" s="72"/>
      <c r="BV1879" s="72"/>
      <c r="BW1879" s="72"/>
      <c r="BX1879" s="72"/>
      <c r="BY1879" s="72"/>
      <c r="BZ1879" s="72"/>
      <c r="CA1879" s="72"/>
      <c r="CB1879" s="72"/>
      <c r="CC1879" s="72"/>
      <c r="CD1879" s="72"/>
      <c r="CE1879" s="72"/>
      <c r="CF1879" s="72"/>
      <c r="CG1879" s="72"/>
      <c r="CH1879" s="72"/>
      <c r="CI1879" s="72"/>
      <c r="CJ1879" s="72"/>
      <c r="CK1879" s="72"/>
      <c r="CL1879" s="72"/>
      <c r="CM1879" s="72"/>
      <c r="CN1879" s="72"/>
      <c r="CO1879" s="72"/>
      <c r="CP1879" s="72"/>
      <c r="CQ1879" s="72"/>
      <c r="CR1879" s="72"/>
      <c r="CS1879" s="72"/>
      <c r="CT1879" s="72"/>
      <c r="CU1879" s="72"/>
      <c r="CV1879" s="72"/>
      <c r="CW1879" s="72"/>
      <c r="CX1879" s="72"/>
      <c r="CY1879" s="72"/>
      <c r="CZ1879" s="72"/>
      <c r="DA1879" s="72"/>
      <c r="DB1879" s="72"/>
      <c r="DC1879" s="72"/>
      <c r="DD1879" s="72"/>
      <c r="DE1879" s="72"/>
      <c r="DF1879" s="72"/>
      <c r="DG1879" s="72"/>
      <c r="DH1879" s="72"/>
      <c r="DI1879" s="72"/>
      <c r="DJ1879" s="72"/>
      <c r="DK1879" s="72"/>
      <c r="DL1879" s="72"/>
      <c r="DM1879" s="72"/>
      <c r="DN1879" s="72"/>
      <c r="DO1879" s="72"/>
      <c r="DP1879" s="72"/>
      <c r="DQ1879" s="72"/>
      <c r="DR1879" s="72"/>
      <c r="DS1879" s="72"/>
      <c r="DT1879" s="72"/>
      <c r="DU1879" s="72"/>
      <c r="DV1879" s="72"/>
      <c r="DW1879" s="72"/>
      <c r="DX1879" s="72"/>
      <c r="DY1879" s="72"/>
      <c r="DZ1879" s="72"/>
      <c r="EA1879" s="72"/>
      <c r="EB1879" s="72"/>
      <c r="EC1879" s="72"/>
      <c r="ED1879" s="72"/>
      <c r="EE1879" s="72"/>
      <c r="EF1879" s="72"/>
      <c r="EG1879" s="72"/>
      <c r="EH1879" s="72"/>
      <c r="EI1879" s="72"/>
      <c r="EJ1879" s="72"/>
      <c r="EK1879" s="72"/>
      <c r="EL1879" s="72"/>
      <c r="EM1879" s="72"/>
      <c r="EN1879" s="72"/>
      <c r="EO1879" s="72"/>
      <c r="EP1879" s="72"/>
      <c r="EQ1879" s="72"/>
      <c r="ER1879" s="72"/>
      <c r="ES1879" s="72"/>
      <c r="ET1879" s="72"/>
      <c r="EU1879" s="72"/>
      <c r="EV1879" s="72"/>
      <c r="EW1879" s="72"/>
      <c r="EX1879" s="72"/>
      <c r="EY1879" s="72"/>
      <c r="EZ1879" s="72"/>
      <c r="FA1879" s="72"/>
      <c r="FB1879" s="72"/>
      <c r="FC1879" s="72"/>
      <c r="FD1879" s="72"/>
      <c r="FE1879" s="72"/>
      <c r="FF1879" s="72"/>
      <c r="FG1879" s="72"/>
      <c r="FH1879" s="72"/>
      <c r="FI1879" s="72"/>
      <c r="FJ1879" s="72"/>
      <c r="FK1879" s="72"/>
      <c r="FL1879" s="72"/>
      <c r="FM1879" s="72"/>
      <c r="FN1879" s="72"/>
      <c r="FO1879" s="72"/>
      <c r="FP1879" s="72"/>
      <c r="FQ1879" s="72"/>
      <c r="FR1879" s="72"/>
      <c r="FS1879" s="72"/>
      <c r="FT1879" s="72"/>
      <c r="FU1879" s="72"/>
      <c r="FV1879" s="72"/>
      <c r="FW1879" s="72"/>
      <c r="FX1879" s="72"/>
      <c r="FY1879" s="72"/>
      <c r="FZ1879" s="72"/>
      <c r="GA1879" s="72"/>
      <c r="GB1879" s="72"/>
      <c r="GC1879" s="72"/>
      <c r="GD1879" s="72"/>
      <c r="GE1879" s="72"/>
      <c r="GF1879" s="72"/>
      <c r="GG1879" s="72"/>
      <c r="GH1879" s="72"/>
      <c r="GI1879" s="72"/>
      <c r="GJ1879" s="72"/>
      <c r="GK1879" s="72"/>
      <c r="GL1879" s="72"/>
      <c r="GM1879" s="72"/>
      <c r="GN1879" s="72"/>
      <c r="GO1879" s="72"/>
      <c r="GP1879" s="72"/>
      <c r="GQ1879" s="72"/>
      <c r="GR1879" s="72"/>
      <c r="GS1879" s="72"/>
      <c r="GT1879" s="72"/>
      <c r="GU1879" s="72"/>
      <c r="GV1879" s="72"/>
      <c r="GW1879" s="72"/>
      <c r="GX1879" s="72"/>
      <c r="GY1879" s="72"/>
      <c r="GZ1879" s="72"/>
      <c r="HA1879" s="72"/>
      <c r="HB1879" s="72"/>
      <c r="HC1879" s="72"/>
      <c r="HD1879" s="72"/>
      <c r="HE1879" s="72"/>
      <c r="HF1879" s="72"/>
      <c r="HG1879" s="72"/>
      <c r="HH1879" s="72"/>
      <c r="HI1879" s="72"/>
      <c r="HJ1879" s="72"/>
      <c r="HK1879" s="72"/>
      <c r="HL1879" s="72"/>
      <c r="HM1879" s="72"/>
      <c r="HN1879" s="72"/>
      <c r="HO1879" s="72"/>
      <c r="HP1879" s="72"/>
      <c r="HQ1879" s="72"/>
      <c r="HR1879" s="72"/>
      <c r="HS1879" s="72"/>
      <c r="HT1879" s="72"/>
      <c r="HU1879" s="72"/>
      <c r="HV1879" s="72"/>
      <c r="HW1879" s="72"/>
      <c r="HX1879" s="72"/>
      <c r="HY1879" s="72"/>
      <c r="HZ1879" s="72"/>
      <c r="IA1879" s="72"/>
      <c r="IB1879" s="72"/>
      <c r="IC1879" s="72"/>
      <c r="ID1879" s="72"/>
      <c r="IE1879" s="72"/>
      <c r="IF1879" s="72"/>
      <c r="IG1879" s="72"/>
      <c r="IH1879" s="72"/>
      <c r="II1879" s="72"/>
      <c r="IJ1879" s="72"/>
      <c r="IK1879" s="72"/>
      <c r="IL1879" s="72"/>
      <c r="IM1879" s="72"/>
      <c r="IN1879" s="72"/>
      <c r="IO1879" s="72"/>
      <c r="IP1879" s="72"/>
      <c r="IQ1879" s="72"/>
      <c r="IR1879" s="72"/>
      <c r="IS1879" s="72"/>
      <c r="IT1879" s="72"/>
      <c r="IU1879" s="72"/>
      <c r="IV1879" s="72"/>
      <c r="IW1879" s="72"/>
      <c r="IX1879" s="72"/>
      <c r="IY1879" s="72"/>
      <c r="IZ1879" s="72"/>
      <c r="JA1879" s="72"/>
      <c r="JB1879" s="72"/>
      <c r="JC1879" s="72"/>
      <c r="JD1879" s="72"/>
      <c r="JE1879" s="72"/>
      <c r="JF1879" s="72"/>
      <c r="JG1879" s="72"/>
      <c r="JH1879" s="72"/>
      <c r="JI1879" s="72"/>
      <c r="JJ1879" s="72"/>
      <c r="JK1879" s="72"/>
      <c r="JL1879" s="72"/>
      <c r="JM1879" s="72"/>
      <c r="JN1879" s="72"/>
      <c r="JO1879" s="72"/>
      <c r="JP1879" s="72"/>
      <c r="JQ1879" s="72"/>
      <c r="JR1879" s="72"/>
      <c r="JS1879" s="72"/>
      <c r="JT1879" s="72"/>
      <c r="JU1879" s="72"/>
      <c r="JV1879" s="72"/>
      <c r="JW1879" s="72"/>
      <c r="JX1879" s="72"/>
      <c r="JY1879" s="72"/>
      <c r="JZ1879" s="72"/>
      <c r="KA1879" s="72"/>
      <c r="KB1879" s="72"/>
      <c r="KC1879" s="72"/>
      <c r="KD1879" s="72"/>
      <c r="KE1879" s="72"/>
      <c r="KF1879" s="72"/>
      <c r="KG1879" s="72"/>
      <c r="KH1879" s="72"/>
      <c r="KI1879" s="72"/>
      <c r="KJ1879" s="72"/>
      <c r="KK1879" s="72"/>
      <c r="KL1879" s="72"/>
      <c r="KM1879" s="72"/>
      <c r="KN1879" s="72"/>
      <c r="KO1879" s="72"/>
      <c r="KP1879" s="72"/>
      <c r="KQ1879" s="72"/>
      <c r="KR1879" s="72"/>
      <c r="KS1879" s="72"/>
      <c r="KT1879" s="72"/>
      <c r="KU1879" s="72"/>
      <c r="KV1879" s="72"/>
      <c r="KW1879" s="72"/>
      <c r="KX1879" s="72"/>
      <c r="KY1879" s="72"/>
      <c r="KZ1879" s="72"/>
      <c r="LA1879" s="72"/>
      <c r="LB1879" s="72"/>
      <c r="LC1879" s="72"/>
      <c r="LD1879" s="72"/>
      <c r="LE1879" s="72"/>
      <c r="LF1879" s="72"/>
      <c r="LG1879" s="72"/>
      <c r="LH1879" s="72"/>
      <c r="LI1879" s="72"/>
      <c r="LJ1879" s="72"/>
      <c r="LK1879" s="72"/>
      <c r="LL1879" s="72"/>
      <c r="LM1879" s="72"/>
      <c r="LN1879" s="72"/>
      <c r="LO1879" s="72"/>
      <c r="LP1879" s="72"/>
      <c r="LQ1879" s="72"/>
      <c r="LR1879" s="72"/>
      <c r="LS1879" s="72"/>
      <c r="LT1879" s="72"/>
      <c r="LU1879" s="72"/>
      <c r="LV1879" s="72"/>
      <c r="LW1879" s="72"/>
      <c r="LX1879" s="72"/>
      <c r="LY1879" s="72"/>
      <c r="LZ1879" s="72"/>
      <c r="MA1879" s="72"/>
      <c r="MB1879" s="72"/>
      <c r="MC1879" s="72"/>
      <c r="MD1879" s="72"/>
      <c r="ME1879" s="72"/>
      <c r="MF1879" s="72"/>
      <c r="MG1879" s="72"/>
      <c r="MH1879" s="72"/>
      <c r="MI1879" s="72"/>
      <c r="MJ1879" s="72"/>
      <c r="MK1879" s="72"/>
      <c r="ML1879" s="72"/>
      <c r="MM1879" s="72"/>
      <c r="MN1879" s="72"/>
      <c r="MO1879" s="72"/>
      <c r="MP1879" s="72"/>
      <c r="MQ1879" s="72"/>
      <c r="MR1879" s="72"/>
      <c r="MS1879" s="72"/>
      <c r="MT1879" s="72"/>
      <c r="MU1879" s="72"/>
      <c r="MV1879" s="72"/>
      <c r="MW1879" s="72"/>
      <c r="MX1879" s="72"/>
      <c r="MY1879" s="72"/>
      <c r="MZ1879" s="72"/>
      <c r="NA1879" s="72"/>
      <c r="NB1879" s="72"/>
      <c r="NC1879" s="72"/>
      <c r="ND1879" s="72"/>
      <c r="NE1879" s="72"/>
      <c r="NF1879" s="72"/>
      <c r="NG1879" s="72"/>
      <c r="NH1879" s="72"/>
      <c r="NI1879" s="72"/>
      <c r="NJ1879" s="72"/>
      <c r="NK1879" s="72"/>
      <c r="NL1879" s="72"/>
      <c r="NM1879" s="72"/>
      <c r="NN1879" s="72"/>
      <c r="NO1879" s="72"/>
      <c r="NP1879" s="72"/>
      <c r="NQ1879" s="72"/>
      <c r="NR1879" s="72"/>
      <c r="NS1879" s="72"/>
      <c r="NT1879" s="72"/>
      <c r="NU1879" s="72"/>
      <c r="NV1879" s="72"/>
      <c r="NW1879" s="72"/>
      <c r="NX1879" s="72"/>
      <c r="NY1879" s="72"/>
      <c r="NZ1879" s="72"/>
      <c r="OA1879" s="72"/>
      <c r="OB1879" s="72"/>
      <c r="OC1879" s="72"/>
      <c r="OD1879" s="72"/>
      <c r="OE1879" s="72"/>
      <c r="OF1879" s="72"/>
      <c r="OG1879" s="72"/>
      <c r="OH1879" s="72"/>
      <c r="OI1879" s="72"/>
      <c r="OJ1879" s="72"/>
      <c r="OK1879" s="72"/>
      <c r="OL1879" s="72"/>
      <c r="OM1879" s="72"/>
      <c r="ON1879" s="72"/>
      <c r="OO1879" s="72"/>
      <c r="OP1879" s="72"/>
      <c r="OQ1879" s="72"/>
      <c r="OR1879" s="72"/>
      <c r="OS1879" s="72"/>
      <c r="OT1879" s="72"/>
      <c r="OU1879" s="72"/>
      <c r="OV1879" s="72"/>
      <c r="OW1879" s="72"/>
      <c r="OX1879" s="72"/>
      <c r="OY1879" s="72"/>
      <c r="OZ1879" s="72"/>
      <c r="PA1879" s="72"/>
      <c r="PB1879" s="72"/>
      <c r="PC1879" s="72"/>
      <c r="PD1879" s="72"/>
      <c r="PE1879" s="72"/>
      <c r="PF1879" s="72"/>
      <c r="PG1879" s="72"/>
      <c r="PH1879" s="72"/>
      <c r="PI1879" s="72"/>
      <c r="PJ1879" s="72"/>
      <c r="PK1879" s="72"/>
      <c r="PL1879" s="72"/>
      <c r="PM1879" s="72"/>
      <c r="PN1879" s="72"/>
      <c r="PO1879" s="72"/>
      <c r="PP1879" s="72"/>
      <c r="PQ1879" s="72"/>
      <c r="PR1879" s="72"/>
      <c r="PS1879" s="72"/>
      <c r="PT1879" s="72"/>
      <c r="PU1879" s="72"/>
      <c r="PV1879" s="72"/>
      <c r="PW1879" s="72"/>
      <c r="PX1879" s="72"/>
      <c r="PY1879" s="72"/>
      <c r="PZ1879" s="72"/>
      <c r="QA1879" s="72"/>
      <c r="QB1879" s="72"/>
      <c r="QC1879" s="72"/>
      <c r="QD1879" s="72"/>
      <c r="QE1879" s="72"/>
      <c r="QF1879" s="72"/>
      <c r="QG1879" s="72"/>
      <c r="QH1879" s="72"/>
      <c r="QI1879" s="72"/>
      <c r="QJ1879" s="72"/>
      <c r="QK1879" s="72"/>
      <c r="QL1879" s="72"/>
      <c r="QM1879" s="72"/>
      <c r="QN1879" s="72"/>
      <c r="QO1879" s="72"/>
      <c r="QP1879" s="72"/>
      <c r="QQ1879" s="72"/>
      <c r="QR1879" s="72"/>
      <c r="QS1879" s="72"/>
      <c r="QT1879" s="72"/>
      <c r="QU1879" s="72"/>
      <c r="QV1879" s="72"/>
      <c r="QW1879" s="72"/>
      <c r="QX1879" s="72"/>
      <c r="QY1879" s="72"/>
      <c r="QZ1879" s="72"/>
      <c r="RA1879" s="72"/>
      <c r="RB1879" s="72"/>
      <c r="RC1879" s="72"/>
      <c r="RD1879" s="72"/>
      <c r="RE1879" s="72"/>
      <c r="RF1879" s="72"/>
      <c r="RG1879" s="72"/>
      <c r="RH1879" s="72"/>
      <c r="RI1879" s="72"/>
      <c r="RJ1879" s="72"/>
      <c r="RK1879" s="72"/>
      <c r="RL1879" s="72"/>
      <c r="RM1879" s="72"/>
      <c r="RN1879" s="72"/>
      <c r="RO1879" s="72"/>
      <c r="RP1879" s="72"/>
      <c r="RQ1879" s="72"/>
      <c r="RR1879" s="72"/>
      <c r="RS1879" s="72"/>
      <c r="RT1879" s="72"/>
      <c r="RU1879" s="72"/>
      <c r="RV1879" s="72"/>
      <c r="RW1879" s="72"/>
      <c r="RX1879" s="72"/>
      <c r="RY1879" s="72"/>
      <c r="RZ1879" s="72"/>
      <c r="SA1879" s="72"/>
      <c r="SB1879" s="72"/>
      <c r="SC1879" s="72"/>
      <c r="SD1879" s="72"/>
      <c r="SE1879" s="72"/>
      <c r="SF1879" s="72"/>
      <c r="SG1879" s="72"/>
      <c r="SH1879" s="72"/>
      <c r="SI1879" s="72"/>
      <c r="SJ1879" s="72"/>
      <c r="SK1879" s="72"/>
      <c r="SL1879" s="72"/>
      <c r="SM1879" s="72"/>
      <c r="SN1879" s="72"/>
      <c r="SO1879" s="72"/>
      <c r="SP1879" s="72"/>
      <c r="SQ1879" s="72"/>
      <c r="SR1879" s="72"/>
      <c r="SS1879" s="72"/>
      <c r="ST1879" s="72"/>
      <c r="SU1879" s="72"/>
      <c r="SV1879" s="72"/>
      <c r="SW1879" s="72"/>
      <c r="SX1879" s="72"/>
      <c r="SY1879" s="72"/>
      <c r="SZ1879" s="72"/>
      <c r="TA1879" s="72"/>
      <c r="TB1879" s="72"/>
      <c r="TC1879" s="72"/>
    </row>
    <row r="1884" spans="1:523" ht="16.5" customHeight="1" x14ac:dyDescent="0.2">
      <c r="J1884" s="2">
        <f>174*12</f>
        <v>2088</v>
      </c>
      <c r="K1884" s="140">
        <f>174*12</f>
        <v>2088</v>
      </c>
    </row>
    <row r="1885" spans="1:523" ht="16.5" customHeight="1" x14ac:dyDescent="0.2">
      <c r="J1885" s="2">
        <f>J1884-871</f>
        <v>1217</v>
      </c>
      <c r="K1885" s="140">
        <f>K1884-J1885</f>
        <v>871</v>
      </c>
    </row>
    <row r="1886" spans="1:523" ht="16.5" customHeight="1" x14ac:dyDescent="0.2">
      <c r="J1886" s="2">
        <f>J1885/12</f>
        <v>101.41666666666667</v>
      </c>
      <c r="K1886" s="140">
        <v>1217</v>
      </c>
      <c r="L1886" s="1">
        <f>K1886/12</f>
        <v>101.41666666666667</v>
      </c>
    </row>
    <row r="1887" spans="1:523" ht="16.5" customHeight="1" x14ac:dyDescent="0.2">
      <c r="L1887" s="1">
        <f>60+18</f>
        <v>78</v>
      </c>
    </row>
  </sheetData>
  <autoFilter ref="A2:V1879" xr:uid="{932E57C5-29F9-4F4A-B962-92DD5AE479FC}"/>
  <dataValidations count="1">
    <dataValidation type="list" allowBlank="1" showInputMessage="1" showErrorMessage="1" sqref="U3:V1879" xr:uid="{A6CD2580-FB15-DF41-A51E-A55FF4CEF63D}">
      <formula1>#REF!</formula1>
    </dataValidation>
  </dataValidations>
  <pageMargins left="0.7" right="0.7" top="0.75" bottom="0.75" header="0.3" footer="0.3"/>
  <pageSetup paperSize="9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Canvasing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Maharyuda Saputra</dc:creator>
  <cp:lastModifiedBy>Jonathan Maharyuda Saputra</cp:lastModifiedBy>
  <dcterms:created xsi:type="dcterms:W3CDTF">2025-12-16T08:50:06Z</dcterms:created>
  <dcterms:modified xsi:type="dcterms:W3CDTF">2025-12-16T09:12:21Z</dcterms:modified>
</cp:coreProperties>
</file>